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5.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6.xml" ContentType="application/vnd.openxmlformats-officedocument.drawing+xml"/>
  <Override PartName="/xl/charts/chart31.xml" ContentType="application/vnd.openxmlformats-officedocument.drawingml.chart+xml"/>
  <Override PartName="/xl/drawings/drawing17.xml" ContentType="application/vnd.openxmlformats-officedocument.drawing+xml"/>
  <Override PartName="/xl/charts/chart32.xml" ContentType="application/vnd.openxmlformats-officedocument.drawingml.chart+xml"/>
  <Override PartName="/xl/drawings/drawing18.xml" ContentType="application/vnd.openxmlformats-officedocument.drawing+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drawings/drawing20.xml" ContentType="application/vnd.openxmlformats-officedocument.drawing+xml"/>
  <Override PartName="/xl/charts/chart35.xml" ContentType="application/vnd.openxmlformats-officedocument.drawingml.chart+xml"/>
  <Override PartName="/xl/drawings/drawing21.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22.xml" ContentType="application/vnd.openxmlformats-officedocument.drawing+xml"/>
  <Override PartName="/xl/charts/chart3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25.xml" ContentType="application/vnd.openxmlformats-officedocument.drawing+xml"/>
  <Override PartName="/xl/charts/chart42.xml" ContentType="application/vnd.openxmlformats-officedocument.drawingml.chart+xml"/>
  <Override PartName="/xl/drawings/drawing26.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2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28.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9.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michail\Desktop\"/>
    </mc:Choice>
  </mc:AlternateContent>
  <bookViews>
    <workbookView xWindow="0" yWindow="0" windowWidth="21600" windowHeight="9630" tabRatio="780" firstSheet="89" activeTab="89"/>
  </bookViews>
  <sheets>
    <sheet name="NA0" sheetId="5" state="hidden" r:id="rId1"/>
    <sheet name="NA1" sheetId="4" state="hidden" r:id="rId2"/>
    <sheet name="NA1T" sheetId="2" state="hidden" r:id="rId3"/>
    <sheet name="NA0c" sheetId="37" state="hidden" r:id="rId4"/>
    <sheet name="NA1c" sheetId="38" state="hidden" r:id="rId5"/>
    <sheet name="NA1cT" sheetId="39" state="hidden" r:id="rId6"/>
    <sheet name="NA1aT" sheetId="27" state="hidden" r:id="rId7"/>
    <sheet name="NA2T" sheetId="16" state="hidden" r:id="rId8"/>
    <sheet name="NA3T" sheetId="17" state="hidden" r:id="rId9"/>
    <sheet name="NA3cT" sheetId="60" state="hidden" r:id="rId10"/>
    <sheet name="AT0" sheetId="6" state="hidden" r:id="rId11"/>
    <sheet name="AT1" sheetId="3" state="hidden" r:id="rId12"/>
    <sheet name="AT1T" sheetId="7" state="hidden" r:id="rId13"/>
    <sheet name="AT1aT" sheetId="61" state="hidden" r:id="rId14"/>
    <sheet name="AT2T" sheetId="18" state="hidden" r:id="rId15"/>
    <sheet name="AT3T" sheetId="19" state="hidden" r:id="rId16"/>
    <sheet name="HW0" sheetId="9" state="hidden" r:id="rId17"/>
    <sheet name="HW1" sheetId="8" state="hidden" r:id="rId18"/>
    <sheet name="HW1T" sheetId="10" state="hidden" r:id="rId19"/>
    <sheet name="HW1aT" sheetId="62" state="hidden" r:id="rId20"/>
    <sheet name="HW2T" sheetId="20" state="hidden" r:id="rId21"/>
    <sheet name="HW3T" sheetId="21" state="hidden" r:id="rId22"/>
    <sheet name="EMP0" sheetId="66" state="hidden" r:id="rId23"/>
    <sheet name="EMP1" sheetId="67" state="hidden" r:id="rId24"/>
    <sheet name="EMP1T" sheetId="68" state="hidden" r:id="rId25"/>
    <sheet name="EMP1aT" sheetId="69" state="hidden" r:id="rId26"/>
    <sheet name="EMP2T" sheetId="70" state="hidden" r:id="rId27"/>
    <sheet name="EMP3T" sheetId="71" state="hidden" r:id="rId28"/>
    <sheet name="ULC0" sheetId="90" state="hidden" r:id="rId29"/>
    <sheet name="ULC1" sheetId="91" state="hidden" r:id="rId30"/>
    <sheet name="ULC1T" sheetId="92" state="hidden" r:id="rId31"/>
    <sheet name="ULC2T" sheetId="94" state="hidden" r:id="rId32"/>
    <sheet name="ULC3T" sheetId="95" state="hidden" r:id="rId33"/>
    <sheet name="P1_1" sheetId="11" state="hidden" r:id="rId34"/>
    <sheet name="P1_1T" sheetId="13" state="hidden" r:id="rId35"/>
    <sheet name="P1_1aT" sheetId="64" state="hidden" r:id="rId36"/>
    <sheet name="P1_1cT" sheetId="56" state="hidden" r:id="rId37"/>
    <sheet name="P1_2T" sheetId="12" state="hidden" r:id="rId38"/>
    <sheet name="P1_3T" sheetId="15" state="hidden" r:id="rId39"/>
    <sheet name="P1_3cT" sheetId="58" state="hidden" r:id="rId40"/>
    <sheet name="P2_1" sheetId="22" state="hidden" r:id="rId41"/>
    <sheet name="P2_1T" sheetId="23" state="hidden" r:id="rId42"/>
    <sheet name="P2_1aT" sheetId="65" state="hidden" r:id="rId43"/>
    <sheet name="P2_1cT" sheetId="57" state="hidden" r:id="rId44"/>
    <sheet name="P2_2T" sheetId="24" state="hidden" r:id="rId45"/>
    <sheet name="P2_3T" sheetId="25" state="hidden" r:id="rId46"/>
    <sheet name="P2_3cT" sheetId="59" state="hidden" r:id="rId47"/>
    <sheet name="ES_P1_0" sheetId="30" state="hidden" r:id="rId48"/>
    <sheet name="ES_P1_1" sheetId="29" state="hidden" r:id="rId49"/>
    <sheet name="ES_P1_1T" sheetId="32" state="hidden" r:id="rId50"/>
    <sheet name="ES_P1a_0" sheetId="40" state="hidden" r:id="rId51"/>
    <sheet name="ES_P1a_1" sheetId="72" state="hidden" r:id="rId52"/>
    <sheet name="ES_P1a_1T" sheetId="73" state="hidden" r:id="rId53"/>
    <sheet name="ES_P1b_0" sheetId="41" state="hidden" r:id="rId54"/>
    <sheet name="ES_P1b_1" sheetId="74" state="hidden" r:id="rId55"/>
    <sheet name="ES_P1b_1T" sheetId="75" state="hidden" r:id="rId56"/>
    <sheet name="ES_P2_0" sheetId="31" state="hidden" r:id="rId57"/>
    <sheet name="ES_P2_1" sheetId="76" state="hidden" r:id="rId58"/>
    <sheet name="ES_P2_1T" sheetId="77" state="hidden" r:id="rId59"/>
    <sheet name="ES_P2a_0" sheetId="43" state="hidden" r:id="rId60"/>
    <sheet name="ES_P2a_1" sheetId="78" state="hidden" r:id="rId61"/>
    <sheet name="ES_P2a_1T" sheetId="79" state="hidden" r:id="rId62"/>
    <sheet name="ES_P2b_0" sheetId="44" state="hidden" r:id="rId63"/>
    <sheet name="ES_P2b_1" sheetId="80" state="hidden" r:id="rId64"/>
    <sheet name="ES_P2b_1T" sheetId="81" state="hidden" r:id="rId65"/>
    <sheet name="ES_P2c_0" sheetId="42" state="hidden" r:id="rId66"/>
    <sheet name="ES_P2c_1" sheetId="82" state="hidden" r:id="rId67"/>
    <sheet name="ES_P2c_1T" sheetId="83" state="hidden" r:id="rId68"/>
    <sheet name="ES_ULCa_0" sheetId="84" state="hidden" r:id="rId69"/>
    <sheet name="ES_ULCa_1" sheetId="86" state="hidden" r:id="rId70"/>
    <sheet name="ES_ULCa_1T" sheetId="87" state="hidden" r:id="rId71"/>
    <sheet name="ES_ULCb_0" sheetId="85" state="hidden" r:id="rId72"/>
    <sheet name="ES_ULCb_1" sheetId="88" state="hidden" r:id="rId73"/>
    <sheet name="ES_ULCb_1T" sheetId="89" state="hidden" r:id="rId74"/>
    <sheet name="ES_NA1_0" sheetId="114" state="hidden" r:id="rId75"/>
    <sheet name="ES_NA1_1" sheetId="116" state="hidden" r:id="rId76"/>
    <sheet name="ES_NA1_1T" sheetId="117" state="hidden" r:id="rId77"/>
    <sheet name="ES_NA2_0" sheetId="106" state="hidden" r:id="rId78"/>
    <sheet name="ES_NA2_1" sheetId="118" state="hidden" r:id="rId79"/>
    <sheet name="ES_NA2_1T" sheetId="119" state="hidden" r:id="rId80"/>
    <sheet name="ES_NA3_0" sheetId="115" state="hidden" r:id="rId81"/>
    <sheet name="ES_NA3_1" sheetId="120" state="hidden" r:id="rId82"/>
    <sheet name="ES_NA3_1T" sheetId="121" state="hidden" r:id="rId83"/>
    <sheet name="ES_FTE3_0" sheetId="107" state="hidden" r:id="rId84"/>
    <sheet name="ES_FTE3_1" sheetId="122" state="hidden" r:id="rId85"/>
    <sheet name="ES_FTE3_1T" sheetId="123" state="hidden" r:id="rId86"/>
    <sheet name="ES_HW3_0" sheetId="108" state="hidden" r:id="rId87"/>
    <sheet name="ES_HW3_1" sheetId="124" state="hidden" r:id="rId88"/>
    <sheet name="ES_HW3_1T" sheetId="125" state="hidden" r:id="rId89"/>
    <sheet name="ΠΕΡΙΕΧΟΜΕΝΑ &amp; ΟΔΗΓΙΕΣ" sheetId="129" r:id="rId90"/>
    <sheet name="ΟΡΙΣΜΟΙ" sheetId="134" r:id="rId91"/>
    <sheet name=" ΣΗΜΕΙΩΣΕΙΣ" sheetId="135" r:id="rId92"/>
    <sheet name="ΠΑΡΑΤΗΡΗΣΕΙΣ 2015" sheetId="137" r:id="rId93"/>
    <sheet name="ΠΑΡΑΤΗΡΗΣΕΙΣ 1996 - 2014" sheetId="136" state="hidden" r:id="rId94"/>
    <sheet name="Tables (2)" sheetId="100" r:id="rId95"/>
    <sheet name="Tables" sheetId="28" r:id="rId96"/>
    <sheet name="Table (1)" sheetId="105" state="hidden" r:id="rId97"/>
    <sheet name="tbl1 gr" sheetId="130" state="hidden" r:id="rId98"/>
    <sheet name="Tables (2&amp;3)" sheetId="101" r:id="rId99"/>
    <sheet name="Tables (4)" sheetId="104" r:id="rId100"/>
    <sheet name="Tables (5)" sheetId="103" r:id="rId101"/>
    <sheet name="Πίνακας Δ1 ΑΠΑ" sheetId="109" r:id="rId102"/>
    <sheet name="Πίνακας Δ2 AT" sheetId="110" r:id="rId103"/>
    <sheet name="Πίνακας Δ3 HW" sheetId="111" r:id="rId104"/>
    <sheet name="Πίνακας Δ4 P1" sheetId="112" r:id="rId105"/>
    <sheet name="Πίνακας Δ5 P2" sheetId="113" r:id="rId106"/>
    <sheet name="BarCharts" sheetId="26" state="hidden" r:id="rId107"/>
    <sheet name="ES_BarCharts1" sheetId="55" state="hidden" r:id="rId108"/>
    <sheet name="LineCharts" sheetId="96" state="hidden" r:id="rId109"/>
    <sheet name="ColumnCharts" sheetId="97" state="hidden" r:id="rId110"/>
    <sheet name="Contribution1" sheetId="98" r:id="rId111"/>
    <sheet name="Contribution2" sheetId="99" r:id="rId112"/>
    <sheet name="lookup" sheetId="1" state="hidden" r:id="rId113"/>
    <sheet name="Index" sheetId="63" state="hidden" r:id="rId114"/>
    <sheet name="prod - gdp - empl" sheetId="126" state="hidden" r:id="rId115"/>
    <sheet name="Prod-gdp-emp2" sheetId="127" state="hidden" r:id="rId116"/>
    <sheet name="Πίνακας 1" sheetId="128" state="hidden" r:id="rId117"/>
    <sheet name="Sheet1" sheetId="131" state="hidden" r:id="rId118"/>
    <sheet name="Sheet2" sheetId="132" state="hidden" r:id="rId119"/>
    <sheet name="Sheet3" sheetId="133" state="hidden" r:id="rId120"/>
  </sheets>
  <definedNames>
    <definedName name="_ftn1" localSheetId="91">' ΣΗΜΕΙΩΣΕΙΣ'!$C$18</definedName>
    <definedName name="_ftn2" localSheetId="91">' ΣΗΜΕΙΩΣΕΙΣ'!$C$19</definedName>
    <definedName name="_ftn3" localSheetId="91">' ΣΗΜΕΙΩΣΕΙΣ'!$C$20</definedName>
    <definedName name="_ftnref1" localSheetId="91">' ΣΗΜΕΙΩΣΕΙΣ'!$C$10</definedName>
    <definedName name="_ftnref2" localSheetId="91">' ΣΗΜΕΙΩΣΕΙΣ'!$C$12</definedName>
    <definedName name="_ftnref3" localSheetId="91">' ΣΗΜΕΙΩΣΕΙΣ'!$C$13</definedName>
    <definedName name="_Toc419971862" localSheetId="90">ΟΡΙΣΜΟΙ!$B$1</definedName>
    <definedName name="_Toc419971863" localSheetId="91">' ΣΗΜΕΙΩΣΕΙΣ'!$C$1</definedName>
    <definedName name="chrtCOMP" localSheetId="74">OFFSET(Tables!#REF!,0,0,COUNT(Tables!$C$8:$C$28),1)</definedName>
    <definedName name="chrtCOMP" localSheetId="80">OFFSET(Tables!#REF!,0,0,COUNT(Tables!$C$8:$C$28),1)</definedName>
    <definedName name="chrtCOMP" localSheetId="94">OFFSET('Tables (2)'!#REF!,0,0,COUNT('Tables (2)'!$C$9:$C$29),1)</definedName>
    <definedName name="chrtCOMP" localSheetId="99">OFFSET(Tables!#REF!,0,0,COUNT(Tables!$C$8:$C$28),1)</definedName>
    <definedName name="chrtCOMP" localSheetId="100">OFFSET(Tables!#REF!,0,0,COUNT(Tables!$C$8:$C$28),1)</definedName>
    <definedName name="chrtCOMP">OFFSET(Tables!#REF!,0,0,COUNT(Tables!$C$8:$C$28),1)</definedName>
    <definedName name="chrtcountry11">OFFSET(LineCharts!$C$8,0,0,LineCharts!$A$7,1)</definedName>
    <definedName name="chrtcountry12">OFFSET(LineCharts!$E$8,0,0,LineCharts!$A$7,1)</definedName>
    <definedName name="chrtcountry13">OFFSET(LineCharts!$G$8,0,0,LineCharts!$A$7,1)</definedName>
    <definedName name="chrtcountry14">OFFSET(LineCharts!$I$8,0,0,LineCharts!$A$7,1)</definedName>
    <definedName name="chrtcountry15">OFFSET(LineCharts!$K$8,0,0,LineCharts!$A$7,1)</definedName>
    <definedName name="chrtcountry21">OFFSET(ColumnCharts!$C$8,0,0,ColumnCharts!$A$7,1)</definedName>
    <definedName name="chrtcountry22" localSheetId="74">OFFSET(ColumnCharts!#REF!,0,0,ColumnCharts!$A$7,1)</definedName>
    <definedName name="chrtcountry22" localSheetId="80">OFFSET(ColumnCharts!#REF!,0,0,ColumnCharts!$A$7,1)</definedName>
    <definedName name="chrtcountry22" localSheetId="99">OFFSET(ColumnCharts!#REF!,0,0,ColumnCharts!$A$7,1)</definedName>
    <definedName name="chrtcountry22" localSheetId="100">OFFSET(ColumnCharts!#REF!,0,0,ColumnCharts!$A$7,1)</definedName>
    <definedName name="chrtcountry22">OFFSET(ColumnCharts!#REF!,0,0,ColumnCharts!$A$7,1)</definedName>
    <definedName name="chrtFTE" localSheetId="94">IF('Tables (2)'!$K$2=3,OFFSET(AT2T!$C$7,0,'Tables (2)'!$J$2-2,COUNT('Tables (2)'!$D$9:$D$29)+1,1),OFFSET(AT2T!$C$7,0,'Tables (2)'!$J$2-2,COUNT('Tables (2)'!$D$9:$D$29),1))</definedName>
    <definedName name="chrtFTE">IF(Tables!$L$2=3,OFFSET(AT2T!$C$7,0,Tables!$I$2-2,COUNT(Tables!$E$8:$E$28)+1,1),OFFSET(AT2T!$C$7,0,Tables!$I$2-2,COUNT(Tables!$E$8:$E$28),1))</definedName>
    <definedName name="chrtGVA" localSheetId="94">IF('Tables (2)'!$K$2=3,OFFSET(NA2T!$C$7,0,'Tables (2)'!$J$2-2,COUNT('Tables (2)'!$C$9:$C$29)+1,1),OFFSET(NA2T!$C$7,0,'Tables (2)'!$J$2-2,COUNT('Tables (2)'!$C$9:$C$29),1))</definedName>
    <definedName name="chrtGVA">IF(Tables!$L$2=3,OFFSET(NA2T!$C$7,0,Tables!$I$2-2,COUNT(Tables!$C$8:$C$28)+1,1),OFFSET(NA2T!$C$7,0,Tables!$I$2-2,COUNT(Tables!$C$8:$C$28),1))</definedName>
    <definedName name="chrtHW" localSheetId="94">IF('Tables (2)'!$K$2=3,OFFSET(HW2T!$C$7,0,'Tables (2)'!$J$2-2,COUNT('Tables (2)'!$E$9:$E$29)+1,1),OFFSET(HW2T!$C$7,0,'Tables (2)'!$J$2-2,COUNT('Tables (2)'!$E$9:$E$29),1))</definedName>
    <definedName name="chrtHW">IF(Tables!$L$2=3,OFFSET(HW2T!$C$7,0,Tables!$I$2-2,COUNT(Tables!$F$8:$F$28)+1,1),OFFSET(HW2T!$C$7,0,Tables!$I$2-2,COUNT(Tables!$F$8:$F$28),1))</definedName>
    <definedName name="chrtP1" localSheetId="94">IF('Tables (2)'!$K$2=3,OFFSET(P1_2T!$C$7,0,'Tables (2)'!$J$2-2,COUNT('Tables (2)'!$F$9:$F$29)+1,1),OFFSET(P1_2T!$C$7,0,'Tables (2)'!$J$2-2,COUNT('Tables (2)'!$F$9:$F$29),1))</definedName>
    <definedName name="chrtP1">IF(Tables!$L$2=3,OFFSET(P1_2T!$C$7,0,Tables!$I$2-2,COUNT(Tables!$G$8:$G$28)+1,1),OFFSET(P1_2T!$C$7,0,Tables!$I$2-2,COUNT(Tables!$G$8:$G$28),1))</definedName>
    <definedName name="chrtP2" localSheetId="94">IF('Tables (2)'!$K$2=3,OFFSET(P2_2T!$C$7,0,'Tables (2)'!$J$2-2,COUNT('Tables (2)'!$G$9:$G$29)+1,1),OFFSET(P2_2T!$C$7,0,'Tables (2)'!$J$2-2,COUNT('Tables (2)'!$G$9:$G$29),1))</definedName>
    <definedName name="chrtP2">IF(Tables!$L$2=3,OFFSET(P2_2T!$C$7,0,Tables!$I$2-2,COUNT(Tables!$H$8:$H$28)+1,1),OFFSET(P2_2T!$C$7,0,Tables!$I$2-2,COUNT(Tables!$H$8:$H$28),1))</definedName>
    <definedName name="chrtULC" localSheetId="94">OFFSET('Tables (2)'!$H$9,0,0,COUNT('Tables (2)'!$C$9:$C$29),1)</definedName>
    <definedName name="chrtULC">OFFSET(Tables!$I$8,0,0,COUNT(Tables!$C$8:$C$28),1)</definedName>
    <definedName name="chrtYEARS" localSheetId="94">IF('Tables (2)'!$K$2=3,OFFSET('Tables (2)'!$B$9,0,0,COUNT('Tables (2)'!$C$9:$C$29)+1,1),OFFSET('Tables (2)'!$B$9,0,0,COUNT('Tables (2)'!$C$9:$C$29),1))</definedName>
    <definedName name="chrtYEARS">IF(Tables!$L$2=3,OFFSET(Tables!$B$8,0,0,COUNT(Tables!$C$8:$C$28)+1,1),OFFSET(Tables!$B$8,0,0,COUNT(Tables!$C$8:$C$28),1))</definedName>
    <definedName name="chrtyears2">OFFSET(LineCharts!$B$8,0,0,LineCharts!$A$7,1)</definedName>
    <definedName name="chrtyears3">OFFSET(ColumnCharts!$B$8,0,0,ColumnCharts!$A$7,1)</definedName>
    <definedName name="Countries">lookup!$AA$1:$AA$35</definedName>
    <definedName name="ES_indices_1">lookup!$AG$2:$AG$7</definedName>
    <definedName name="ES_indices_2">lookup!$AD$2:$AD$9</definedName>
    <definedName name="Indices_and_perc_Change">lookup!$I$2:$I$9</definedName>
    <definedName name="_xlnm.Print_Area" localSheetId="91">' ΣΗΜΕΙΩΣΕΙΣ'!$A$1:$C$20</definedName>
    <definedName name="_xlnm.Print_Area" localSheetId="113">Index!$A$1:$T$93</definedName>
    <definedName name="_xlnm.Print_Area" localSheetId="95">Tables!$AR$3:$BF$59</definedName>
    <definedName name="_xlnm.Print_Area" localSheetId="98">'Tables (2&amp;3)'!$A$1:$U$87</definedName>
    <definedName name="_xlnm.Print_Area" localSheetId="94">'Tables (2)'!$A$3:$H$95</definedName>
    <definedName name="_xlnm.Print_Area" localSheetId="99">'Tables (4)'!$A$1:$J$38</definedName>
    <definedName name="_xlnm.Print_Area" localSheetId="100">'Tables (5)'!$A$1:$H$38</definedName>
    <definedName name="_xlnm.Print_Area" localSheetId="102">'Πίνακας Δ2 AT'!$A$1:$AM$82</definedName>
    <definedName name="_xlnm.Print_Area" localSheetId="104">'Πίνακας Δ4 P1'!$A$1:$AM$82</definedName>
    <definedName name="Sectors_List">lookup!$C$2:$C$36</definedName>
    <definedName name="Type_List">lookup!$P$2:$P$4</definedName>
    <definedName name="Worksheet_List">Index!$B$2:$B$88</definedName>
    <definedName name="Years_list">lookup!$G$2:$G$22</definedName>
  </definedNames>
  <calcPr calcId="162913"/>
</workbook>
</file>

<file path=xl/calcChain.xml><?xml version="1.0" encoding="utf-8"?>
<calcChain xmlns="http://schemas.openxmlformats.org/spreadsheetml/2006/main">
  <c r="W78" i="110" l="1"/>
  <c r="W78" i="111"/>
  <c r="W78" i="113"/>
  <c r="W78" i="109"/>
  <c r="D5" i="38"/>
  <c r="E5" i="38"/>
  <c r="F5" i="38"/>
  <c r="G5" i="38"/>
  <c r="H5" i="38"/>
  <c r="I5" i="38"/>
  <c r="J5" i="38"/>
  <c r="K5" i="38"/>
  <c r="L5" i="38"/>
  <c r="M5" i="38"/>
  <c r="N5" i="38"/>
  <c r="O5" i="38"/>
  <c r="P5" i="38"/>
  <c r="Q5" i="38"/>
  <c r="R5" i="38"/>
  <c r="S5" i="38"/>
  <c r="T5" i="38"/>
  <c r="U5" i="38"/>
  <c r="V5" i="38"/>
  <c r="W5" i="38"/>
  <c r="D6" i="38"/>
  <c r="E6" i="38"/>
  <c r="F6" i="38"/>
  <c r="G6" i="38"/>
  <c r="H6" i="38"/>
  <c r="I6" i="38"/>
  <c r="J6" i="38"/>
  <c r="K6" i="38"/>
  <c r="L6" i="38"/>
  <c r="M6" i="38"/>
  <c r="N6" i="38"/>
  <c r="O6" i="38"/>
  <c r="P6" i="38"/>
  <c r="Q6" i="38"/>
  <c r="R6" i="38"/>
  <c r="S6" i="38"/>
  <c r="T6" i="38"/>
  <c r="U6" i="38"/>
  <c r="V6" i="38"/>
  <c r="W6" i="38"/>
  <c r="D7" i="38"/>
  <c r="E7" i="38"/>
  <c r="F7" i="38"/>
  <c r="G7" i="38"/>
  <c r="H7" i="38"/>
  <c r="I7" i="38"/>
  <c r="J7" i="38"/>
  <c r="K7" i="38"/>
  <c r="L7" i="38"/>
  <c r="M7" i="38"/>
  <c r="N7" i="38"/>
  <c r="O7" i="38"/>
  <c r="P7" i="38"/>
  <c r="Q7" i="38"/>
  <c r="R7" i="38"/>
  <c r="S7" i="38"/>
  <c r="T7" i="38"/>
  <c r="U7" i="38"/>
  <c r="V7" i="38"/>
  <c r="W7" i="38"/>
  <c r="D8" i="38"/>
  <c r="E8" i="38"/>
  <c r="F8" i="38"/>
  <c r="G8" i="38"/>
  <c r="H8" i="38"/>
  <c r="I8" i="38"/>
  <c r="J8" i="38"/>
  <c r="K8" i="38"/>
  <c r="L8" i="38"/>
  <c r="M8" i="38"/>
  <c r="N8" i="38"/>
  <c r="O8" i="38"/>
  <c r="P8" i="38"/>
  <c r="Q8" i="38"/>
  <c r="R8" i="38"/>
  <c r="S8" i="38"/>
  <c r="T8" i="38"/>
  <c r="U8" i="38"/>
  <c r="V8" i="38"/>
  <c r="W8" i="38"/>
  <c r="D9" i="38"/>
  <c r="E9" i="38"/>
  <c r="F9" i="38"/>
  <c r="G9" i="38"/>
  <c r="H9" i="38"/>
  <c r="I9" i="38"/>
  <c r="J9" i="38"/>
  <c r="K9" i="38"/>
  <c r="L9" i="38"/>
  <c r="M9" i="38"/>
  <c r="N9" i="38"/>
  <c r="O9" i="38"/>
  <c r="P9" i="38"/>
  <c r="Q9" i="38"/>
  <c r="R9" i="38"/>
  <c r="S9" i="38"/>
  <c r="T9" i="38"/>
  <c r="U9" i="38"/>
  <c r="V9" i="38"/>
  <c r="W9" i="38"/>
  <c r="D10" i="38"/>
  <c r="E10" i="38"/>
  <c r="F10" i="38"/>
  <c r="G10" i="38"/>
  <c r="H10" i="38"/>
  <c r="I10" i="38"/>
  <c r="J10" i="38"/>
  <c r="K10" i="38"/>
  <c r="L10" i="38"/>
  <c r="M10" i="38"/>
  <c r="N10" i="38"/>
  <c r="O10" i="38"/>
  <c r="P10" i="38"/>
  <c r="Q10" i="38"/>
  <c r="R10" i="38"/>
  <c r="S10" i="38"/>
  <c r="T10" i="38"/>
  <c r="U10" i="38"/>
  <c r="V10" i="38"/>
  <c r="W10" i="38"/>
  <c r="D11" i="38"/>
  <c r="E11" i="38"/>
  <c r="F11" i="38"/>
  <c r="G11" i="38"/>
  <c r="H11" i="38"/>
  <c r="I11" i="38"/>
  <c r="J11" i="38"/>
  <c r="K11" i="38"/>
  <c r="L11" i="38"/>
  <c r="M11" i="38"/>
  <c r="N11" i="38"/>
  <c r="O11" i="38"/>
  <c r="P11" i="38"/>
  <c r="Q11" i="38"/>
  <c r="R11" i="38"/>
  <c r="S11" i="38"/>
  <c r="T11" i="38"/>
  <c r="U11" i="38"/>
  <c r="V11" i="38"/>
  <c r="W11" i="38"/>
  <c r="D12" i="38"/>
  <c r="E12" i="38"/>
  <c r="F12" i="38"/>
  <c r="G12" i="38"/>
  <c r="H12" i="38"/>
  <c r="I12" i="38"/>
  <c r="J12" i="38"/>
  <c r="K12" i="38"/>
  <c r="L12" i="38"/>
  <c r="M12" i="38"/>
  <c r="N12" i="38"/>
  <c r="O12" i="38"/>
  <c r="P12" i="38"/>
  <c r="Q12" i="38"/>
  <c r="R12" i="38"/>
  <c r="S12" i="38"/>
  <c r="T12" i="38"/>
  <c r="U12" i="38"/>
  <c r="V12" i="38"/>
  <c r="W12" i="38"/>
  <c r="D13" i="38"/>
  <c r="E13" i="38"/>
  <c r="F13" i="38"/>
  <c r="G13" i="38"/>
  <c r="H13" i="38"/>
  <c r="I13" i="38"/>
  <c r="J13" i="38"/>
  <c r="K13" i="38"/>
  <c r="L13" i="38"/>
  <c r="M13" i="38"/>
  <c r="N13" i="38"/>
  <c r="O13" i="38"/>
  <c r="P13" i="38"/>
  <c r="Q13" i="38"/>
  <c r="R13" i="38"/>
  <c r="S13" i="38"/>
  <c r="T13" i="38"/>
  <c r="U13" i="38"/>
  <c r="V13" i="38"/>
  <c r="W13" i="38"/>
  <c r="D14" i="38"/>
  <c r="E14" i="38"/>
  <c r="F14" i="38"/>
  <c r="G14" i="38"/>
  <c r="H14" i="38"/>
  <c r="I14" i="38"/>
  <c r="J14" i="38"/>
  <c r="K14" i="38"/>
  <c r="L14" i="38"/>
  <c r="M14" i="38"/>
  <c r="N14" i="38"/>
  <c r="O14" i="38"/>
  <c r="P14" i="38"/>
  <c r="Q14" i="38"/>
  <c r="R14" i="38"/>
  <c r="S14" i="38"/>
  <c r="T14" i="38"/>
  <c r="U14" i="38"/>
  <c r="V14" i="38"/>
  <c r="W14" i="38"/>
  <c r="D15" i="38"/>
  <c r="E15" i="38"/>
  <c r="F15" i="38"/>
  <c r="G15" i="38"/>
  <c r="H15" i="38"/>
  <c r="I15" i="38"/>
  <c r="J15" i="38"/>
  <c r="K15" i="38"/>
  <c r="L15" i="38"/>
  <c r="M15" i="38"/>
  <c r="N15" i="38"/>
  <c r="O15" i="38"/>
  <c r="P15" i="38"/>
  <c r="Q15" i="38"/>
  <c r="R15" i="38"/>
  <c r="S15" i="38"/>
  <c r="T15" i="38"/>
  <c r="U15" i="38"/>
  <c r="V15" i="38"/>
  <c r="W15" i="38"/>
  <c r="D16" i="38"/>
  <c r="E16" i="38"/>
  <c r="F16" i="38"/>
  <c r="G16" i="38"/>
  <c r="H16" i="38"/>
  <c r="I16" i="38"/>
  <c r="J16" i="38"/>
  <c r="K16" i="38"/>
  <c r="L16" i="38"/>
  <c r="M16" i="38"/>
  <c r="N16" i="38"/>
  <c r="O16" i="38"/>
  <c r="P16" i="38"/>
  <c r="Q16" i="38"/>
  <c r="R16" i="38"/>
  <c r="S16" i="38"/>
  <c r="T16" i="38"/>
  <c r="U16" i="38"/>
  <c r="V16" i="38"/>
  <c r="W16" i="38"/>
  <c r="D17" i="38"/>
  <c r="E17" i="38"/>
  <c r="F17" i="38"/>
  <c r="G17" i="38"/>
  <c r="H17" i="38"/>
  <c r="I17" i="38"/>
  <c r="J17" i="38"/>
  <c r="K17" i="38"/>
  <c r="L17" i="38"/>
  <c r="M17" i="38"/>
  <c r="N17" i="38"/>
  <c r="O17" i="38"/>
  <c r="P17" i="38"/>
  <c r="Q17" i="38"/>
  <c r="R17" i="38"/>
  <c r="S17" i="38"/>
  <c r="T17" i="38"/>
  <c r="U17" i="38"/>
  <c r="V17" i="38"/>
  <c r="W17" i="38"/>
  <c r="D18" i="38"/>
  <c r="E18" i="38"/>
  <c r="F18" i="38"/>
  <c r="G18" i="38"/>
  <c r="H18" i="38"/>
  <c r="I18" i="38"/>
  <c r="J18" i="38"/>
  <c r="K18" i="38"/>
  <c r="L18" i="38"/>
  <c r="M18" i="38"/>
  <c r="N18" i="38"/>
  <c r="O18" i="38"/>
  <c r="P18" i="38"/>
  <c r="Q18" i="38"/>
  <c r="R18" i="38"/>
  <c r="S18" i="38"/>
  <c r="T18" i="38"/>
  <c r="U18" i="38"/>
  <c r="V18" i="38"/>
  <c r="W18" i="38"/>
  <c r="D19" i="38"/>
  <c r="E19" i="38"/>
  <c r="F19" i="38"/>
  <c r="G19" i="38"/>
  <c r="H19" i="38"/>
  <c r="I19" i="38"/>
  <c r="J19" i="38"/>
  <c r="K19" i="38"/>
  <c r="L19" i="38"/>
  <c r="M19" i="38"/>
  <c r="N19" i="38"/>
  <c r="O19" i="38"/>
  <c r="P19" i="38"/>
  <c r="Q19" i="38"/>
  <c r="R19" i="38"/>
  <c r="S19" i="38"/>
  <c r="T19" i="38"/>
  <c r="U19" i="38"/>
  <c r="V19" i="38"/>
  <c r="W19" i="38"/>
  <c r="D20" i="38"/>
  <c r="E20" i="38"/>
  <c r="F20" i="38"/>
  <c r="G20" i="38"/>
  <c r="H20" i="38"/>
  <c r="I20" i="38"/>
  <c r="J20" i="38"/>
  <c r="K20" i="38"/>
  <c r="L20" i="38"/>
  <c r="M20" i="38"/>
  <c r="N20" i="38"/>
  <c r="O20" i="38"/>
  <c r="P20" i="38"/>
  <c r="Q20" i="38"/>
  <c r="R20" i="38"/>
  <c r="S20" i="38"/>
  <c r="T20" i="38"/>
  <c r="U20" i="38"/>
  <c r="V20" i="38"/>
  <c r="W20" i="38"/>
  <c r="D21" i="38"/>
  <c r="E21" i="38"/>
  <c r="F21" i="38"/>
  <c r="G21" i="38"/>
  <c r="H21" i="38"/>
  <c r="I21" i="38"/>
  <c r="J21" i="38"/>
  <c r="K21" i="38"/>
  <c r="L21" i="38"/>
  <c r="M21" i="38"/>
  <c r="N21" i="38"/>
  <c r="O21" i="38"/>
  <c r="P21" i="38"/>
  <c r="Q21" i="38"/>
  <c r="R21" i="38"/>
  <c r="S21" i="38"/>
  <c r="T21" i="38"/>
  <c r="U21" i="38"/>
  <c r="V21" i="38"/>
  <c r="W21" i="38"/>
  <c r="D22" i="38"/>
  <c r="E22" i="38"/>
  <c r="F22" i="38"/>
  <c r="G22" i="38"/>
  <c r="H22" i="38"/>
  <c r="I22" i="38"/>
  <c r="J22" i="38"/>
  <c r="K22" i="38"/>
  <c r="L22" i="38"/>
  <c r="M22" i="38"/>
  <c r="N22" i="38"/>
  <c r="O22" i="38"/>
  <c r="P22" i="38"/>
  <c r="Q22" i="38"/>
  <c r="R22" i="38"/>
  <c r="S22" i="38"/>
  <c r="T22" i="38"/>
  <c r="U22" i="38"/>
  <c r="V22" i="38"/>
  <c r="W22" i="38"/>
  <c r="D23" i="38"/>
  <c r="E23" i="38"/>
  <c r="F23" i="38"/>
  <c r="G23" i="38"/>
  <c r="H23" i="38"/>
  <c r="I23" i="38"/>
  <c r="J23" i="38"/>
  <c r="K23" i="38"/>
  <c r="L23" i="38"/>
  <c r="M23" i="38"/>
  <c r="N23" i="38"/>
  <c r="O23" i="38"/>
  <c r="P23" i="38"/>
  <c r="Q23" i="38"/>
  <c r="R23" i="38"/>
  <c r="S23" i="38"/>
  <c r="T23" i="38"/>
  <c r="U23" i="38"/>
  <c r="V23" i="38"/>
  <c r="W23" i="38"/>
  <c r="D24" i="38"/>
  <c r="E24" i="38"/>
  <c r="F24" i="38"/>
  <c r="G24" i="38"/>
  <c r="H24" i="38"/>
  <c r="I24" i="38"/>
  <c r="J24" i="38"/>
  <c r="K24" i="38"/>
  <c r="L24" i="38"/>
  <c r="M24" i="38"/>
  <c r="N24" i="38"/>
  <c r="O24" i="38"/>
  <c r="P24" i="38"/>
  <c r="Q24" i="38"/>
  <c r="R24" i="38"/>
  <c r="S24" i="38"/>
  <c r="T24" i="38"/>
  <c r="U24" i="38"/>
  <c r="V24" i="38"/>
  <c r="W24" i="38"/>
  <c r="D6" i="3"/>
  <c r="E6" i="3"/>
  <c r="F6" i="3"/>
  <c r="G6" i="3"/>
  <c r="H6" i="3"/>
  <c r="I6" i="3"/>
  <c r="J6" i="3"/>
  <c r="K6" i="3"/>
  <c r="L6" i="3"/>
  <c r="M6" i="3"/>
  <c r="N6" i="3"/>
  <c r="O6" i="3"/>
  <c r="P6" i="3"/>
  <c r="Q6" i="3"/>
  <c r="R6" i="3"/>
  <c r="S6" i="3"/>
  <c r="T6" i="3"/>
  <c r="U6" i="3"/>
  <c r="V6" i="3"/>
  <c r="W6" i="3"/>
  <c r="X6" i="3"/>
  <c r="D7" i="3"/>
  <c r="E7" i="3"/>
  <c r="F7" i="3"/>
  <c r="G7" i="3"/>
  <c r="H7" i="3"/>
  <c r="I7" i="3"/>
  <c r="J7" i="3"/>
  <c r="K7" i="3"/>
  <c r="L7" i="3"/>
  <c r="M7" i="3"/>
  <c r="N7" i="3"/>
  <c r="O7" i="3"/>
  <c r="P7" i="3"/>
  <c r="Q7" i="3"/>
  <c r="R7" i="3"/>
  <c r="S7" i="3"/>
  <c r="T7" i="3"/>
  <c r="U7" i="3"/>
  <c r="V7" i="3"/>
  <c r="W7" i="3"/>
  <c r="X7" i="3"/>
  <c r="D8" i="3"/>
  <c r="E8" i="3"/>
  <c r="F8" i="3"/>
  <c r="G8" i="3"/>
  <c r="H8" i="3"/>
  <c r="I8" i="3"/>
  <c r="J8" i="3"/>
  <c r="K8" i="3"/>
  <c r="L8" i="3"/>
  <c r="M8" i="3"/>
  <c r="N8" i="3"/>
  <c r="O8" i="3"/>
  <c r="P8" i="3"/>
  <c r="Q8" i="3"/>
  <c r="R8" i="3"/>
  <c r="S8" i="3"/>
  <c r="T8" i="3"/>
  <c r="U8" i="3"/>
  <c r="V8" i="3"/>
  <c r="W8" i="3"/>
  <c r="X8" i="3"/>
  <c r="D9" i="3"/>
  <c r="E9" i="3"/>
  <c r="F9" i="3"/>
  <c r="G9" i="3"/>
  <c r="H9" i="3"/>
  <c r="I9" i="3"/>
  <c r="J9" i="3"/>
  <c r="K9" i="3"/>
  <c r="L9" i="3"/>
  <c r="M9" i="3"/>
  <c r="N9" i="3"/>
  <c r="O9" i="3"/>
  <c r="P9" i="3"/>
  <c r="Q9" i="3"/>
  <c r="R9" i="3"/>
  <c r="S9" i="3"/>
  <c r="T9" i="3"/>
  <c r="U9" i="3"/>
  <c r="V9" i="3"/>
  <c r="W9" i="3"/>
  <c r="X9" i="3"/>
  <c r="D10" i="3"/>
  <c r="E10" i="3"/>
  <c r="F10" i="3"/>
  <c r="G10" i="3"/>
  <c r="H10" i="3"/>
  <c r="I10" i="3"/>
  <c r="J10" i="3"/>
  <c r="K10" i="3"/>
  <c r="L10" i="3"/>
  <c r="M10" i="3"/>
  <c r="N10" i="3"/>
  <c r="O10" i="3"/>
  <c r="P10" i="3"/>
  <c r="Q10" i="3"/>
  <c r="R10" i="3"/>
  <c r="S10" i="3"/>
  <c r="T10" i="3"/>
  <c r="U10" i="3"/>
  <c r="V10" i="3"/>
  <c r="W10" i="3"/>
  <c r="X10" i="3"/>
  <c r="D11" i="3"/>
  <c r="E11" i="3"/>
  <c r="F11" i="3"/>
  <c r="G11" i="3"/>
  <c r="H11" i="3"/>
  <c r="I11" i="3"/>
  <c r="J11" i="3"/>
  <c r="K11" i="3"/>
  <c r="L11" i="3"/>
  <c r="M11" i="3"/>
  <c r="N11" i="3"/>
  <c r="O11" i="3"/>
  <c r="P11" i="3"/>
  <c r="Q11" i="3"/>
  <c r="R11" i="3"/>
  <c r="S11" i="3"/>
  <c r="T11" i="3"/>
  <c r="U11" i="3"/>
  <c r="V11" i="3"/>
  <c r="W11" i="3"/>
  <c r="X11" i="3"/>
  <c r="D12" i="3"/>
  <c r="E12" i="3"/>
  <c r="F12" i="3"/>
  <c r="G12" i="3"/>
  <c r="H12" i="3"/>
  <c r="I12" i="3"/>
  <c r="J12" i="3"/>
  <c r="K12" i="3"/>
  <c r="L12" i="3"/>
  <c r="M12" i="3"/>
  <c r="N12" i="3"/>
  <c r="O12" i="3"/>
  <c r="P12" i="3"/>
  <c r="Q12" i="3"/>
  <c r="R12" i="3"/>
  <c r="S12" i="3"/>
  <c r="T12" i="3"/>
  <c r="U12" i="3"/>
  <c r="V12" i="3"/>
  <c r="W12" i="3"/>
  <c r="X12" i="3"/>
  <c r="D13" i="3"/>
  <c r="E13" i="3"/>
  <c r="F13" i="3"/>
  <c r="G13" i="3"/>
  <c r="H13" i="3"/>
  <c r="I13" i="3"/>
  <c r="J13" i="3"/>
  <c r="K13" i="3"/>
  <c r="L13" i="3"/>
  <c r="M13" i="3"/>
  <c r="N13" i="3"/>
  <c r="O13" i="3"/>
  <c r="P13" i="3"/>
  <c r="Q13" i="3"/>
  <c r="R13" i="3"/>
  <c r="S13" i="3"/>
  <c r="T13" i="3"/>
  <c r="U13" i="3"/>
  <c r="V13" i="3"/>
  <c r="W13" i="3"/>
  <c r="X13" i="3"/>
  <c r="D14" i="3"/>
  <c r="E14" i="3"/>
  <c r="F14" i="3"/>
  <c r="G14" i="3"/>
  <c r="H14" i="3"/>
  <c r="I14" i="3"/>
  <c r="J14" i="3"/>
  <c r="K14" i="3"/>
  <c r="L14" i="3"/>
  <c r="M14" i="3"/>
  <c r="N14" i="3"/>
  <c r="O14" i="3"/>
  <c r="P14" i="3"/>
  <c r="Q14" i="3"/>
  <c r="R14" i="3"/>
  <c r="S14" i="3"/>
  <c r="T14" i="3"/>
  <c r="U14" i="3"/>
  <c r="V14" i="3"/>
  <c r="W14" i="3"/>
  <c r="X14" i="3"/>
  <c r="D15" i="3"/>
  <c r="E15" i="3"/>
  <c r="F15" i="3"/>
  <c r="G15" i="3"/>
  <c r="H15" i="3"/>
  <c r="I15" i="3"/>
  <c r="J15" i="3"/>
  <c r="K15" i="3"/>
  <c r="L15" i="3"/>
  <c r="M15" i="3"/>
  <c r="N15" i="3"/>
  <c r="O15" i="3"/>
  <c r="P15" i="3"/>
  <c r="Q15" i="3"/>
  <c r="R15" i="3"/>
  <c r="S15" i="3"/>
  <c r="T15" i="3"/>
  <c r="U15" i="3"/>
  <c r="V15" i="3"/>
  <c r="W15" i="3"/>
  <c r="X15" i="3"/>
  <c r="D16" i="3"/>
  <c r="E16" i="3"/>
  <c r="F16" i="3"/>
  <c r="G16" i="3"/>
  <c r="H16" i="3"/>
  <c r="I16" i="3"/>
  <c r="J16" i="3"/>
  <c r="K16" i="3"/>
  <c r="L16" i="3"/>
  <c r="M16" i="3"/>
  <c r="N16" i="3"/>
  <c r="O16" i="3"/>
  <c r="P16" i="3"/>
  <c r="Q16" i="3"/>
  <c r="R16" i="3"/>
  <c r="S16" i="3"/>
  <c r="T16" i="3"/>
  <c r="U16" i="3"/>
  <c r="V16" i="3"/>
  <c r="W16" i="3"/>
  <c r="X16" i="3"/>
  <c r="D17" i="3"/>
  <c r="E17" i="3"/>
  <c r="F17" i="3"/>
  <c r="G17" i="3"/>
  <c r="H17" i="3"/>
  <c r="I17" i="3"/>
  <c r="J17" i="3"/>
  <c r="K17" i="3"/>
  <c r="L17" i="3"/>
  <c r="M17" i="3"/>
  <c r="N17" i="3"/>
  <c r="O17" i="3"/>
  <c r="P17" i="3"/>
  <c r="Q17" i="3"/>
  <c r="R17" i="3"/>
  <c r="S17" i="3"/>
  <c r="T17" i="3"/>
  <c r="U17" i="3"/>
  <c r="V17" i="3"/>
  <c r="W17" i="3"/>
  <c r="X17" i="3"/>
  <c r="D18" i="3"/>
  <c r="E18" i="3"/>
  <c r="F18" i="3"/>
  <c r="G18" i="3"/>
  <c r="H18" i="3"/>
  <c r="I18" i="3"/>
  <c r="J18" i="3"/>
  <c r="K18" i="3"/>
  <c r="L18" i="3"/>
  <c r="M18" i="3"/>
  <c r="N18" i="3"/>
  <c r="O18" i="3"/>
  <c r="P18" i="3"/>
  <c r="Q18" i="3"/>
  <c r="R18" i="3"/>
  <c r="S18" i="3"/>
  <c r="T18" i="3"/>
  <c r="U18" i="3"/>
  <c r="V18" i="3"/>
  <c r="W18" i="3"/>
  <c r="X18" i="3"/>
  <c r="D19" i="3"/>
  <c r="E19" i="3"/>
  <c r="F19" i="3"/>
  <c r="G19" i="3"/>
  <c r="H19" i="3"/>
  <c r="I19" i="3"/>
  <c r="J19" i="3"/>
  <c r="K19" i="3"/>
  <c r="L19" i="3"/>
  <c r="M19" i="3"/>
  <c r="N19" i="3"/>
  <c r="O19" i="3"/>
  <c r="P19" i="3"/>
  <c r="Q19" i="3"/>
  <c r="R19" i="3"/>
  <c r="S19" i="3"/>
  <c r="T19" i="3"/>
  <c r="U19" i="3"/>
  <c r="V19" i="3"/>
  <c r="W19" i="3"/>
  <c r="X19" i="3"/>
  <c r="D20" i="3"/>
  <c r="E20" i="3"/>
  <c r="F20" i="3"/>
  <c r="G20" i="3"/>
  <c r="H20" i="3"/>
  <c r="I20" i="3"/>
  <c r="J20" i="3"/>
  <c r="K20" i="3"/>
  <c r="L20" i="3"/>
  <c r="M20" i="3"/>
  <c r="N20" i="3"/>
  <c r="O20" i="3"/>
  <c r="P20" i="3"/>
  <c r="Q20" i="3"/>
  <c r="R20" i="3"/>
  <c r="S20" i="3"/>
  <c r="T20" i="3"/>
  <c r="U20" i="3"/>
  <c r="V20" i="3"/>
  <c r="W20" i="3"/>
  <c r="X20" i="3"/>
  <c r="D21" i="3"/>
  <c r="E21" i="3"/>
  <c r="F21" i="3"/>
  <c r="G21" i="3"/>
  <c r="H21" i="3"/>
  <c r="I21" i="3"/>
  <c r="J21" i="3"/>
  <c r="K21" i="3"/>
  <c r="L21" i="3"/>
  <c r="M21" i="3"/>
  <c r="N21" i="3"/>
  <c r="O21" i="3"/>
  <c r="P21" i="3"/>
  <c r="Q21" i="3"/>
  <c r="R21" i="3"/>
  <c r="S21" i="3"/>
  <c r="T21" i="3"/>
  <c r="U21" i="3"/>
  <c r="V21" i="3"/>
  <c r="W21" i="3"/>
  <c r="X21" i="3"/>
  <c r="D22" i="3"/>
  <c r="E22" i="3"/>
  <c r="F22" i="3"/>
  <c r="G22" i="3"/>
  <c r="H22" i="3"/>
  <c r="I22" i="3"/>
  <c r="J22" i="3"/>
  <c r="K22" i="3"/>
  <c r="L22" i="3"/>
  <c r="M22" i="3"/>
  <c r="N22" i="3"/>
  <c r="O22" i="3"/>
  <c r="P22" i="3"/>
  <c r="Q22" i="3"/>
  <c r="R22" i="3"/>
  <c r="S22" i="3"/>
  <c r="T22" i="3"/>
  <c r="U22" i="3"/>
  <c r="V22" i="3"/>
  <c r="W22" i="3"/>
  <c r="X22" i="3"/>
  <c r="D23" i="3"/>
  <c r="E23" i="3"/>
  <c r="F23" i="3"/>
  <c r="G23" i="3"/>
  <c r="H23" i="3"/>
  <c r="I23" i="3"/>
  <c r="J23" i="3"/>
  <c r="K23" i="3"/>
  <c r="L23" i="3"/>
  <c r="M23" i="3"/>
  <c r="N23" i="3"/>
  <c r="O23" i="3"/>
  <c r="P23" i="3"/>
  <c r="Q23" i="3"/>
  <c r="R23" i="3"/>
  <c r="S23" i="3"/>
  <c r="T23" i="3"/>
  <c r="U23" i="3"/>
  <c r="V23" i="3"/>
  <c r="W23" i="3"/>
  <c r="X23" i="3"/>
  <c r="D24" i="3"/>
  <c r="E24" i="3"/>
  <c r="F24" i="3"/>
  <c r="G24" i="3"/>
  <c r="H24" i="3"/>
  <c r="I24" i="3"/>
  <c r="J24" i="3"/>
  <c r="K24" i="3"/>
  <c r="L24" i="3"/>
  <c r="M24" i="3"/>
  <c r="N24" i="3"/>
  <c r="O24" i="3"/>
  <c r="P24" i="3"/>
  <c r="Q24" i="3"/>
  <c r="R24" i="3"/>
  <c r="S24" i="3"/>
  <c r="T24" i="3"/>
  <c r="U24" i="3"/>
  <c r="V24" i="3"/>
  <c r="W24" i="3"/>
  <c r="X24" i="3"/>
  <c r="X5" i="3"/>
  <c r="W5" i="3"/>
  <c r="V5" i="3"/>
  <c r="U5" i="3"/>
  <c r="T5" i="3"/>
  <c r="S5" i="3"/>
  <c r="R5" i="3"/>
  <c r="Q5" i="3"/>
  <c r="P5" i="3"/>
  <c r="O5" i="3"/>
  <c r="N5" i="3"/>
  <c r="M5" i="3"/>
  <c r="L5" i="3"/>
  <c r="K5" i="3"/>
  <c r="J5" i="3"/>
  <c r="I5" i="3"/>
  <c r="H5" i="3"/>
  <c r="G5" i="3"/>
  <c r="F5" i="3"/>
  <c r="E5" i="3"/>
  <c r="D5" i="3"/>
  <c r="D5" i="4"/>
  <c r="E5" i="4"/>
  <c r="F5" i="4"/>
  <c r="G5" i="4"/>
  <c r="H5" i="4"/>
  <c r="I5" i="4"/>
  <c r="J5" i="4"/>
  <c r="K5" i="4"/>
  <c r="L5" i="4"/>
  <c r="M5" i="4"/>
  <c r="N5" i="4"/>
  <c r="O5" i="4"/>
  <c r="P5" i="4"/>
  <c r="Q5" i="4"/>
  <c r="R5" i="4"/>
  <c r="S5" i="4"/>
  <c r="T5" i="4"/>
  <c r="U5" i="4"/>
  <c r="V5" i="4"/>
  <c r="W5" i="4"/>
  <c r="D6" i="4"/>
  <c r="E6" i="4"/>
  <c r="F6" i="4"/>
  <c r="G6" i="4"/>
  <c r="H6" i="4"/>
  <c r="I6" i="4"/>
  <c r="J6" i="4"/>
  <c r="K6" i="4"/>
  <c r="L6" i="4"/>
  <c r="M6" i="4"/>
  <c r="N6" i="4"/>
  <c r="O6" i="4"/>
  <c r="P6" i="4"/>
  <c r="Q6" i="4"/>
  <c r="R6" i="4"/>
  <c r="S6" i="4"/>
  <c r="T6" i="4"/>
  <c r="U6" i="4"/>
  <c r="V6" i="4"/>
  <c r="W6" i="4"/>
  <c r="D7" i="4"/>
  <c r="E7" i="4"/>
  <c r="F7" i="4"/>
  <c r="G7" i="4"/>
  <c r="H7" i="4"/>
  <c r="I7" i="4"/>
  <c r="J7" i="4"/>
  <c r="K7" i="4"/>
  <c r="L7" i="4"/>
  <c r="M7" i="4"/>
  <c r="N7" i="4"/>
  <c r="O7" i="4"/>
  <c r="P7" i="4"/>
  <c r="Q7" i="4"/>
  <c r="R7" i="4"/>
  <c r="S7" i="4"/>
  <c r="T7" i="4"/>
  <c r="U7" i="4"/>
  <c r="V7" i="4"/>
  <c r="W7" i="4"/>
  <c r="D8" i="4"/>
  <c r="E8" i="4"/>
  <c r="F8" i="4"/>
  <c r="G8" i="4"/>
  <c r="H8" i="4"/>
  <c r="I8" i="4"/>
  <c r="J8" i="4"/>
  <c r="K8" i="4"/>
  <c r="L8" i="4"/>
  <c r="M8" i="4"/>
  <c r="N8" i="4"/>
  <c r="O8" i="4"/>
  <c r="P8" i="4"/>
  <c r="Q8" i="4"/>
  <c r="R8" i="4"/>
  <c r="S8" i="4"/>
  <c r="T8" i="4"/>
  <c r="U8" i="4"/>
  <c r="V8" i="4"/>
  <c r="W8" i="4"/>
  <c r="D9" i="4"/>
  <c r="E9" i="4"/>
  <c r="F9" i="4"/>
  <c r="G9" i="4"/>
  <c r="H9" i="4"/>
  <c r="I9" i="4"/>
  <c r="J9" i="4"/>
  <c r="K9" i="4"/>
  <c r="L9" i="4"/>
  <c r="M9" i="4"/>
  <c r="N9" i="4"/>
  <c r="O9" i="4"/>
  <c r="P9" i="4"/>
  <c r="Q9" i="4"/>
  <c r="R9" i="4"/>
  <c r="S9" i="4"/>
  <c r="T9" i="4"/>
  <c r="U9" i="4"/>
  <c r="V9" i="4"/>
  <c r="W9" i="4"/>
  <c r="D10" i="4"/>
  <c r="E10" i="4"/>
  <c r="F10" i="4"/>
  <c r="G10" i="4"/>
  <c r="H10" i="4"/>
  <c r="I10" i="4"/>
  <c r="J10" i="4"/>
  <c r="K10" i="4"/>
  <c r="L10" i="4"/>
  <c r="M10" i="4"/>
  <c r="N10" i="4"/>
  <c r="O10" i="4"/>
  <c r="P10" i="4"/>
  <c r="Q10" i="4"/>
  <c r="R10" i="4"/>
  <c r="S10" i="4"/>
  <c r="T10" i="4"/>
  <c r="U10" i="4"/>
  <c r="V10" i="4"/>
  <c r="W10" i="4"/>
  <c r="D11" i="4"/>
  <c r="E11" i="4"/>
  <c r="F11" i="4"/>
  <c r="G11" i="4"/>
  <c r="H11" i="4"/>
  <c r="I11" i="4"/>
  <c r="J11" i="4"/>
  <c r="K11" i="4"/>
  <c r="L11" i="4"/>
  <c r="M11" i="4"/>
  <c r="N11" i="4"/>
  <c r="O11" i="4"/>
  <c r="P11" i="4"/>
  <c r="Q11" i="4"/>
  <c r="R11" i="4"/>
  <c r="S11" i="4"/>
  <c r="T11" i="4"/>
  <c r="U11" i="4"/>
  <c r="V11" i="4"/>
  <c r="W11" i="4"/>
  <c r="D12" i="4"/>
  <c r="E12" i="4"/>
  <c r="F12" i="4"/>
  <c r="G12" i="4"/>
  <c r="H12" i="4"/>
  <c r="I12" i="4"/>
  <c r="J12" i="4"/>
  <c r="K12" i="4"/>
  <c r="L12" i="4"/>
  <c r="M12" i="4"/>
  <c r="N12" i="4"/>
  <c r="O12" i="4"/>
  <c r="P12" i="4"/>
  <c r="Q12" i="4"/>
  <c r="R12" i="4"/>
  <c r="S12" i="4"/>
  <c r="T12" i="4"/>
  <c r="U12" i="4"/>
  <c r="V12" i="4"/>
  <c r="W12" i="4"/>
  <c r="D13" i="4"/>
  <c r="E13" i="4"/>
  <c r="F13" i="4"/>
  <c r="G13" i="4"/>
  <c r="H13" i="4"/>
  <c r="I13" i="4"/>
  <c r="J13" i="4"/>
  <c r="K13" i="4"/>
  <c r="L13" i="4"/>
  <c r="M13" i="4"/>
  <c r="N13" i="4"/>
  <c r="O13" i="4"/>
  <c r="P13" i="4"/>
  <c r="Q13" i="4"/>
  <c r="R13" i="4"/>
  <c r="S13" i="4"/>
  <c r="T13" i="4"/>
  <c r="U13" i="4"/>
  <c r="V13" i="4"/>
  <c r="W13" i="4"/>
  <c r="D14" i="4"/>
  <c r="E14" i="4"/>
  <c r="F14" i="4"/>
  <c r="G14" i="4"/>
  <c r="H14" i="4"/>
  <c r="I14" i="4"/>
  <c r="J14" i="4"/>
  <c r="K14" i="4"/>
  <c r="L14" i="4"/>
  <c r="M14" i="4"/>
  <c r="N14" i="4"/>
  <c r="O14" i="4"/>
  <c r="P14" i="4"/>
  <c r="Q14" i="4"/>
  <c r="R14" i="4"/>
  <c r="S14" i="4"/>
  <c r="T14" i="4"/>
  <c r="U14" i="4"/>
  <c r="V14" i="4"/>
  <c r="W14" i="4"/>
  <c r="D15" i="4"/>
  <c r="E15" i="4"/>
  <c r="F15" i="4"/>
  <c r="G15" i="4"/>
  <c r="H15" i="4"/>
  <c r="I15" i="4"/>
  <c r="J15" i="4"/>
  <c r="K15" i="4"/>
  <c r="L15" i="4"/>
  <c r="M15" i="4"/>
  <c r="N15" i="4"/>
  <c r="O15" i="4"/>
  <c r="P15" i="4"/>
  <c r="Q15" i="4"/>
  <c r="R15" i="4"/>
  <c r="S15" i="4"/>
  <c r="T15" i="4"/>
  <c r="U15" i="4"/>
  <c r="V15" i="4"/>
  <c r="W15" i="4"/>
  <c r="D16" i="4"/>
  <c r="E16" i="4"/>
  <c r="F16" i="4"/>
  <c r="G16" i="4"/>
  <c r="H16" i="4"/>
  <c r="I16" i="4"/>
  <c r="J16" i="4"/>
  <c r="K16" i="4"/>
  <c r="L16" i="4"/>
  <c r="M16" i="4"/>
  <c r="N16" i="4"/>
  <c r="O16" i="4"/>
  <c r="P16" i="4"/>
  <c r="Q16" i="4"/>
  <c r="R16" i="4"/>
  <c r="S16" i="4"/>
  <c r="T16" i="4"/>
  <c r="U16" i="4"/>
  <c r="V16" i="4"/>
  <c r="W16" i="4"/>
  <c r="D17" i="4"/>
  <c r="E17" i="4"/>
  <c r="F17" i="4"/>
  <c r="G17" i="4"/>
  <c r="H17" i="4"/>
  <c r="I17" i="4"/>
  <c r="J17" i="4"/>
  <c r="K17" i="4"/>
  <c r="L17" i="4"/>
  <c r="M17" i="4"/>
  <c r="N17" i="4"/>
  <c r="O17" i="4"/>
  <c r="P17" i="4"/>
  <c r="Q17" i="4"/>
  <c r="R17" i="4"/>
  <c r="S17" i="4"/>
  <c r="T17" i="4"/>
  <c r="U17" i="4"/>
  <c r="V17" i="4"/>
  <c r="W17" i="4"/>
  <c r="D18" i="4"/>
  <c r="E18" i="4"/>
  <c r="F18" i="4"/>
  <c r="G18" i="4"/>
  <c r="H18" i="4"/>
  <c r="I18" i="4"/>
  <c r="J18" i="4"/>
  <c r="K18" i="4"/>
  <c r="L18" i="4"/>
  <c r="M18" i="4"/>
  <c r="N18" i="4"/>
  <c r="O18" i="4"/>
  <c r="P18" i="4"/>
  <c r="Q18" i="4"/>
  <c r="R18" i="4"/>
  <c r="S18" i="4"/>
  <c r="T18" i="4"/>
  <c r="U18" i="4"/>
  <c r="V18" i="4"/>
  <c r="W18" i="4"/>
  <c r="D19" i="4"/>
  <c r="E19" i="4"/>
  <c r="F19" i="4"/>
  <c r="G19" i="4"/>
  <c r="H19" i="4"/>
  <c r="I19" i="4"/>
  <c r="J19" i="4"/>
  <c r="K19" i="4"/>
  <c r="L19" i="4"/>
  <c r="M19" i="4"/>
  <c r="N19" i="4"/>
  <c r="O19" i="4"/>
  <c r="P19" i="4"/>
  <c r="Q19" i="4"/>
  <c r="R19" i="4"/>
  <c r="S19" i="4"/>
  <c r="T19" i="4"/>
  <c r="U19" i="4"/>
  <c r="V19" i="4"/>
  <c r="W19" i="4"/>
  <c r="D20" i="4"/>
  <c r="E20" i="4"/>
  <c r="F20" i="4"/>
  <c r="G20" i="4"/>
  <c r="H20" i="4"/>
  <c r="I20" i="4"/>
  <c r="J20" i="4"/>
  <c r="K20" i="4"/>
  <c r="L20" i="4"/>
  <c r="M20" i="4"/>
  <c r="N20" i="4"/>
  <c r="O20" i="4"/>
  <c r="P20" i="4"/>
  <c r="Q20" i="4"/>
  <c r="R20" i="4"/>
  <c r="S20" i="4"/>
  <c r="T20" i="4"/>
  <c r="U20" i="4"/>
  <c r="V20" i="4"/>
  <c r="W20" i="4"/>
  <c r="D21" i="4"/>
  <c r="E21" i="4"/>
  <c r="F21" i="4"/>
  <c r="G21" i="4"/>
  <c r="H21" i="4"/>
  <c r="I21" i="4"/>
  <c r="J21" i="4"/>
  <c r="K21" i="4"/>
  <c r="L21" i="4"/>
  <c r="M21" i="4"/>
  <c r="N21" i="4"/>
  <c r="O21" i="4"/>
  <c r="P21" i="4"/>
  <c r="Q21" i="4"/>
  <c r="R21" i="4"/>
  <c r="S21" i="4"/>
  <c r="T21" i="4"/>
  <c r="U21" i="4"/>
  <c r="V21" i="4"/>
  <c r="W21" i="4"/>
  <c r="D22" i="4"/>
  <c r="E22" i="4"/>
  <c r="F22" i="4"/>
  <c r="G22" i="4"/>
  <c r="H22" i="4"/>
  <c r="I22" i="4"/>
  <c r="J22" i="4"/>
  <c r="K22" i="4"/>
  <c r="L22" i="4"/>
  <c r="M22" i="4"/>
  <c r="N22" i="4"/>
  <c r="O22" i="4"/>
  <c r="P22" i="4"/>
  <c r="Q22" i="4"/>
  <c r="R22" i="4"/>
  <c r="S22" i="4"/>
  <c r="T22" i="4"/>
  <c r="U22" i="4"/>
  <c r="V22" i="4"/>
  <c r="W22" i="4"/>
  <c r="D23" i="4"/>
  <c r="E23" i="4"/>
  <c r="F23" i="4"/>
  <c r="G23" i="4"/>
  <c r="H23" i="4"/>
  <c r="I23" i="4"/>
  <c r="J23" i="4"/>
  <c r="K23" i="4"/>
  <c r="L23" i="4"/>
  <c r="M23" i="4"/>
  <c r="N23" i="4"/>
  <c r="O23" i="4"/>
  <c r="P23" i="4"/>
  <c r="Q23" i="4"/>
  <c r="R23" i="4"/>
  <c r="S23" i="4"/>
  <c r="T23" i="4"/>
  <c r="U23" i="4"/>
  <c r="V23" i="4"/>
  <c r="W23" i="4"/>
  <c r="D24" i="4"/>
  <c r="E24" i="4"/>
  <c r="F24" i="4"/>
  <c r="G24" i="4"/>
  <c r="H24" i="4"/>
  <c r="I24" i="4"/>
  <c r="J24" i="4"/>
  <c r="K24" i="4"/>
  <c r="L24" i="4"/>
  <c r="M24" i="4"/>
  <c r="N24" i="4"/>
  <c r="O24" i="4"/>
  <c r="P24" i="4"/>
  <c r="Q24" i="4"/>
  <c r="R24" i="4"/>
  <c r="S24" i="4"/>
  <c r="T24" i="4"/>
  <c r="U24" i="4"/>
  <c r="V24" i="4"/>
  <c r="W24" i="4"/>
  <c r="X5" i="4"/>
  <c r="X6" i="4"/>
  <c r="X7" i="4"/>
  <c r="X8" i="4"/>
  <c r="X9" i="4"/>
  <c r="X10" i="4"/>
  <c r="X11" i="4"/>
  <c r="X12" i="4"/>
  <c r="X13" i="4"/>
  <c r="X14" i="4"/>
  <c r="X15" i="4"/>
  <c r="X16" i="4"/>
  <c r="X17" i="4"/>
  <c r="X18" i="4"/>
  <c r="X19" i="4"/>
  <c r="X20" i="4"/>
  <c r="X21" i="4"/>
  <c r="X22" i="4"/>
  <c r="X23" i="4"/>
  <c r="X24" i="4"/>
  <c r="D25" i="4"/>
  <c r="E25" i="4"/>
  <c r="F25" i="4"/>
  <c r="G25" i="4"/>
  <c r="H25" i="4"/>
  <c r="I25" i="4"/>
  <c r="J25" i="4"/>
  <c r="K25" i="4"/>
  <c r="L25" i="4"/>
  <c r="M25" i="4"/>
  <c r="N25" i="4"/>
  <c r="O25" i="4"/>
  <c r="P25" i="4"/>
  <c r="Q25" i="4"/>
  <c r="R25" i="4"/>
  <c r="S25" i="4"/>
  <c r="T25" i="4"/>
  <c r="U25" i="4"/>
  <c r="V25" i="4"/>
  <c r="W25" i="4"/>
  <c r="X25" i="4"/>
  <c r="D26" i="4"/>
  <c r="E26" i="4"/>
  <c r="F26" i="4"/>
  <c r="G26" i="4"/>
  <c r="H26" i="4"/>
  <c r="I26" i="4"/>
  <c r="J26" i="4"/>
  <c r="K26" i="4"/>
  <c r="L26" i="4"/>
  <c r="M26" i="4"/>
  <c r="N26" i="4"/>
  <c r="O26" i="4"/>
  <c r="P26" i="4"/>
  <c r="Q26" i="4"/>
  <c r="R26" i="4"/>
  <c r="S26" i="4"/>
  <c r="T26" i="4"/>
  <c r="U26" i="4"/>
  <c r="V26" i="4"/>
  <c r="W26" i="4"/>
  <c r="X26" i="4"/>
  <c r="D27" i="4"/>
  <c r="E27" i="4"/>
  <c r="F27" i="4"/>
  <c r="G27" i="4"/>
  <c r="H27" i="4"/>
  <c r="I27" i="4"/>
  <c r="J27" i="4"/>
  <c r="K27" i="4"/>
  <c r="L27" i="4"/>
  <c r="M27" i="4"/>
  <c r="N27" i="4"/>
  <c r="O27" i="4"/>
  <c r="P27" i="4"/>
  <c r="Q27" i="4"/>
  <c r="R27" i="4"/>
  <c r="S27" i="4"/>
  <c r="T27" i="4"/>
  <c r="U27" i="4"/>
  <c r="V27" i="4"/>
  <c r="W27" i="4"/>
  <c r="X27" i="4"/>
  <c r="D28" i="4"/>
  <c r="E28" i="4"/>
  <c r="F28" i="4"/>
  <c r="G28" i="4"/>
  <c r="H28" i="4"/>
  <c r="I28" i="4"/>
  <c r="J28" i="4"/>
  <c r="K28" i="4"/>
  <c r="L28" i="4"/>
  <c r="M28" i="4"/>
  <c r="N28" i="4"/>
  <c r="O28" i="4"/>
  <c r="P28" i="4"/>
  <c r="Q28" i="4"/>
  <c r="R28" i="4"/>
  <c r="S28" i="4"/>
  <c r="T28" i="4"/>
  <c r="U28" i="4"/>
  <c r="V28" i="4"/>
  <c r="W28" i="4"/>
  <c r="X28" i="4"/>
  <c r="D29" i="4"/>
  <c r="E29" i="4"/>
  <c r="F29" i="4"/>
  <c r="G29" i="4"/>
  <c r="H29" i="4"/>
  <c r="I29" i="4"/>
  <c r="J29" i="4"/>
  <c r="K29" i="4"/>
  <c r="L29" i="4"/>
  <c r="M29" i="4"/>
  <c r="N29" i="4"/>
  <c r="O29" i="4"/>
  <c r="P29" i="4"/>
  <c r="Q29" i="4"/>
  <c r="R29" i="4"/>
  <c r="S29" i="4"/>
  <c r="T29" i="4"/>
  <c r="U29" i="4"/>
  <c r="V29" i="4"/>
  <c r="W29" i="4"/>
  <c r="X29" i="4"/>
  <c r="D30" i="4"/>
  <c r="E30" i="4"/>
  <c r="F30" i="4"/>
  <c r="G30" i="4"/>
  <c r="H30" i="4"/>
  <c r="I30" i="4"/>
  <c r="J30" i="4"/>
  <c r="K30" i="4"/>
  <c r="L30" i="4"/>
  <c r="M30" i="4"/>
  <c r="N30" i="4"/>
  <c r="O30" i="4"/>
  <c r="P30" i="4"/>
  <c r="Q30" i="4"/>
  <c r="R30" i="4"/>
  <c r="S30" i="4"/>
  <c r="T30" i="4"/>
  <c r="U30" i="4"/>
  <c r="V30" i="4"/>
  <c r="W30" i="4"/>
  <c r="X30" i="4"/>
  <c r="I4" i="98" l="1"/>
  <c r="C4" i="98"/>
  <c r="F4" i="98"/>
  <c r="I38" i="99"/>
  <c r="W6" i="8" l="1"/>
  <c r="W7" i="8"/>
  <c r="W8" i="8"/>
  <c r="W9" i="8"/>
  <c r="W10" i="8"/>
  <c r="W11" i="8"/>
  <c r="W12" i="8"/>
  <c r="W13" i="8"/>
  <c r="W14" i="8"/>
  <c r="W15" i="8"/>
  <c r="W16" i="8"/>
  <c r="W17" i="8"/>
  <c r="W18" i="8"/>
  <c r="W19" i="8"/>
  <c r="W20" i="8"/>
  <c r="W21" i="8"/>
  <c r="W22" i="8"/>
  <c r="W23" i="8"/>
  <c r="W24" i="8"/>
  <c r="D15" i="8"/>
  <c r="D19" i="8"/>
  <c r="E22" i="8"/>
  <c r="D23" i="8"/>
  <c r="W5" i="8"/>
  <c r="D24" i="8"/>
  <c r="D22" i="8"/>
  <c r="D21" i="8"/>
  <c r="D20" i="8"/>
  <c r="D18" i="8"/>
  <c r="D17" i="8"/>
  <c r="D16" i="8"/>
  <c r="D14" i="8"/>
  <c r="D13" i="8"/>
  <c r="D12" i="8"/>
  <c r="D11" i="8"/>
  <c r="D10" i="8"/>
  <c r="D9" i="8"/>
  <c r="D8" i="8"/>
  <c r="D7" i="8"/>
  <c r="D6" i="8"/>
  <c r="D5" i="8"/>
  <c r="E24" i="8"/>
  <c r="E23" i="8"/>
  <c r="E21" i="8"/>
  <c r="E20" i="8"/>
  <c r="E19" i="8"/>
  <c r="E18" i="8"/>
  <c r="E17" i="8"/>
  <c r="E16" i="8"/>
  <c r="E15" i="8"/>
  <c r="E14" i="8"/>
  <c r="E13" i="8"/>
  <c r="E12" i="8"/>
  <c r="E11" i="8"/>
  <c r="E10" i="8"/>
  <c r="E9" i="8"/>
  <c r="E8" i="8"/>
  <c r="E7" i="8"/>
  <c r="E6" i="8"/>
  <c r="E5" i="8"/>
  <c r="F24" i="8"/>
  <c r="F22" i="8"/>
  <c r="F20" i="8"/>
  <c r="F18" i="8"/>
  <c r="F16" i="8"/>
  <c r="F14" i="8"/>
  <c r="F12" i="8"/>
  <c r="F10" i="8"/>
  <c r="F8" i="8"/>
  <c r="F6" i="8"/>
  <c r="G23" i="8"/>
  <c r="G21" i="8"/>
  <c r="G19" i="8"/>
  <c r="G17" i="8"/>
  <c r="G15" i="8"/>
  <c r="G13" i="8"/>
  <c r="G11" i="8"/>
  <c r="G9" i="8"/>
  <c r="G7" i="8"/>
  <c r="G5" i="8"/>
  <c r="H24" i="8"/>
  <c r="H22" i="8"/>
  <c r="H20" i="8"/>
  <c r="H18" i="8"/>
  <c r="H17" i="8"/>
  <c r="H16" i="8"/>
  <c r="H15" i="8"/>
  <c r="H14" i="8"/>
  <c r="H13" i="8"/>
  <c r="H12" i="8"/>
  <c r="H11" i="8"/>
  <c r="H10" i="8"/>
  <c r="H9" i="8"/>
  <c r="H8" i="8"/>
  <c r="H7" i="8"/>
  <c r="H6" i="8"/>
  <c r="I24" i="8"/>
  <c r="I23" i="8"/>
  <c r="I22" i="8"/>
  <c r="I21" i="8"/>
  <c r="I20" i="8"/>
  <c r="I19" i="8"/>
  <c r="I18" i="8"/>
  <c r="I17" i="8"/>
  <c r="I16" i="8"/>
  <c r="I15" i="8"/>
  <c r="I14" i="8"/>
  <c r="I13" i="8"/>
  <c r="I12" i="8"/>
  <c r="I11" i="8"/>
  <c r="I10" i="8"/>
  <c r="I9" i="8"/>
  <c r="I8" i="8"/>
  <c r="I7" i="8"/>
  <c r="I6" i="8"/>
  <c r="J24" i="8"/>
  <c r="J23" i="8"/>
  <c r="J22" i="8"/>
  <c r="J21" i="8"/>
  <c r="J20" i="8"/>
  <c r="J19" i="8"/>
  <c r="J18" i="8"/>
  <c r="J17" i="8"/>
  <c r="J16" i="8"/>
  <c r="J15" i="8"/>
  <c r="J14" i="8"/>
  <c r="J13" i="8"/>
  <c r="J12" i="8"/>
  <c r="J11" i="8"/>
  <c r="J10" i="8"/>
  <c r="J9" i="8"/>
  <c r="J8" i="8"/>
  <c r="J7" i="8"/>
  <c r="J6" i="8"/>
  <c r="K24" i="8"/>
  <c r="K23" i="8"/>
  <c r="K22" i="8"/>
  <c r="K21" i="8"/>
  <c r="K20" i="8"/>
  <c r="K19" i="8"/>
  <c r="K18" i="8"/>
  <c r="K17" i="8"/>
  <c r="K16" i="8"/>
  <c r="K15" i="8"/>
  <c r="K14" i="8"/>
  <c r="K13" i="8"/>
  <c r="K12" i="8"/>
  <c r="K11" i="8"/>
  <c r="K10" i="8"/>
  <c r="K9" i="8"/>
  <c r="K8" i="8"/>
  <c r="K7" i="8"/>
  <c r="K6" i="8"/>
  <c r="L24" i="8"/>
  <c r="L23" i="8"/>
  <c r="L22" i="8"/>
  <c r="L21" i="8"/>
  <c r="L20" i="8"/>
  <c r="L19" i="8"/>
  <c r="L18" i="8"/>
  <c r="L17" i="8"/>
  <c r="L16" i="8"/>
  <c r="L15" i="8"/>
  <c r="L14" i="8"/>
  <c r="L13" i="8"/>
  <c r="L12" i="8"/>
  <c r="L11" i="8"/>
  <c r="L10" i="8"/>
  <c r="L9" i="8"/>
  <c r="L8" i="8"/>
  <c r="L7" i="8"/>
  <c r="L6" i="8"/>
  <c r="N9" i="8"/>
  <c r="N7" i="8"/>
  <c r="O24" i="8"/>
  <c r="O23" i="8"/>
  <c r="O22" i="8"/>
  <c r="O21" i="8"/>
  <c r="O20" i="8"/>
  <c r="O19" i="8"/>
  <c r="O18" i="8"/>
  <c r="O17" i="8"/>
  <c r="O16" i="8"/>
  <c r="O15" i="8"/>
  <c r="O14" i="8"/>
  <c r="O13" i="8"/>
  <c r="O12" i="8"/>
  <c r="O11" i="8"/>
  <c r="O10" i="8"/>
  <c r="O9" i="8"/>
  <c r="O8" i="8"/>
  <c r="O7" i="8"/>
  <c r="O6" i="8"/>
  <c r="P24" i="8"/>
  <c r="P23" i="8"/>
  <c r="P22" i="8"/>
  <c r="P21" i="8"/>
  <c r="P20" i="8"/>
  <c r="P19" i="8"/>
  <c r="P18" i="8"/>
  <c r="P17" i="8"/>
  <c r="P16" i="8"/>
  <c r="P15" i="8"/>
  <c r="P14" i="8"/>
  <c r="P13" i="8"/>
  <c r="P12" i="8"/>
  <c r="P11" i="8"/>
  <c r="P10" i="8"/>
  <c r="P9" i="8"/>
  <c r="P8" i="8"/>
  <c r="P7" i="8"/>
  <c r="P6" i="8"/>
  <c r="Q24" i="8"/>
  <c r="Q23" i="8"/>
  <c r="Q22" i="8"/>
  <c r="Q21" i="8"/>
  <c r="Q20" i="8"/>
  <c r="Q19" i="8"/>
  <c r="Q18" i="8"/>
  <c r="Q17" i="8"/>
  <c r="Q16" i="8"/>
  <c r="Q15" i="8"/>
  <c r="Q14" i="8"/>
  <c r="Q13" i="8"/>
  <c r="Q12" i="8"/>
  <c r="Q11" i="8"/>
  <c r="Q10" i="8"/>
  <c r="Q9" i="8"/>
  <c r="Q8" i="8"/>
  <c r="Q7" i="8"/>
  <c r="Q6" i="8"/>
  <c r="R24" i="8"/>
  <c r="R23" i="8"/>
  <c r="R22" i="8"/>
  <c r="R21" i="8"/>
  <c r="R20" i="8"/>
  <c r="R19" i="8"/>
  <c r="R18" i="8"/>
  <c r="R17" i="8"/>
  <c r="R16" i="8"/>
  <c r="R15" i="8"/>
  <c r="R14" i="8"/>
  <c r="R13" i="8"/>
  <c r="R12" i="8"/>
  <c r="R11" i="8"/>
  <c r="R10" i="8"/>
  <c r="R9" i="8"/>
  <c r="R8" i="8"/>
  <c r="R7" i="8"/>
  <c r="R6" i="8"/>
  <c r="S18" i="8"/>
  <c r="S16" i="8"/>
  <c r="S14" i="8"/>
  <c r="S12" i="8"/>
  <c r="S10" i="8"/>
  <c r="S8" i="8"/>
  <c r="S6" i="8"/>
  <c r="V24" i="8"/>
  <c r="V23" i="8"/>
  <c r="V22" i="8"/>
  <c r="V21" i="8"/>
  <c r="V20" i="8"/>
  <c r="V19" i="8"/>
  <c r="V18" i="8"/>
  <c r="V17" i="8"/>
  <c r="V16" i="8"/>
  <c r="V15" i="8"/>
  <c r="V14" i="8"/>
  <c r="V13" i="8"/>
  <c r="V12" i="8"/>
  <c r="V11" i="8"/>
  <c r="V10" i="8"/>
  <c r="V9" i="8"/>
  <c r="V8" i="8"/>
  <c r="V7" i="8"/>
  <c r="V6" i="8"/>
  <c r="V5" i="8"/>
  <c r="U7" i="8" l="1"/>
  <c r="U9" i="8"/>
  <c r="U11" i="8"/>
  <c r="U13" i="8"/>
  <c r="U15" i="8"/>
  <c r="U17" i="8"/>
  <c r="U19" i="8"/>
  <c r="U21" i="8"/>
  <c r="U23" i="8"/>
  <c r="T6" i="8"/>
  <c r="T8" i="8"/>
  <c r="T10" i="8"/>
  <c r="T12" i="8"/>
  <c r="T14" i="8"/>
  <c r="T16" i="8"/>
  <c r="U6" i="8"/>
  <c r="U8" i="8"/>
  <c r="U10" i="8"/>
  <c r="U12" i="8"/>
  <c r="U14" i="8"/>
  <c r="U16" i="8"/>
  <c r="U18" i="8"/>
  <c r="U20" i="8"/>
  <c r="U22" i="8"/>
  <c r="U24" i="8"/>
  <c r="T7" i="8"/>
  <c r="T9" i="8"/>
  <c r="T11" i="8"/>
  <c r="N6" i="8"/>
  <c r="N8" i="8"/>
  <c r="N10" i="8"/>
  <c r="N12" i="8"/>
  <c r="N14" i="8"/>
  <c r="N16" i="8"/>
  <c r="N18" i="8"/>
  <c r="N20" i="8"/>
  <c r="N22" i="8"/>
  <c r="N24" i="8"/>
  <c r="M7" i="8"/>
  <c r="M9" i="8"/>
  <c r="M11" i="8"/>
  <c r="M13" i="8"/>
  <c r="M15" i="8"/>
  <c r="M17" i="8"/>
  <c r="M19" i="8"/>
  <c r="M21" i="8"/>
  <c r="M23" i="8"/>
  <c r="P5" i="8"/>
  <c r="T13" i="8"/>
  <c r="T15" i="8"/>
  <c r="T17" i="8"/>
  <c r="T19" i="8"/>
  <c r="T21" i="8"/>
  <c r="T23" i="8"/>
  <c r="S7" i="8"/>
  <c r="S9" i="8"/>
  <c r="S11" i="8"/>
  <c r="S13" i="8"/>
  <c r="S15" i="8"/>
  <c r="S17" i="8"/>
  <c r="S19" i="8"/>
  <c r="S21" i="8"/>
  <c r="S23" i="8"/>
  <c r="K5" i="8"/>
  <c r="H19" i="8"/>
  <c r="H21" i="8"/>
  <c r="H23" i="8"/>
  <c r="G6" i="8"/>
  <c r="G8" i="8"/>
  <c r="G10" i="8"/>
  <c r="G12" i="8"/>
  <c r="G14" i="8"/>
  <c r="G16" i="8"/>
  <c r="G18" i="8"/>
  <c r="G20" i="8"/>
  <c r="G22" i="8"/>
  <c r="G24" i="8"/>
  <c r="F7" i="8"/>
  <c r="F9" i="8"/>
  <c r="F11" i="8"/>
  <c r="F13" i="8"/>
  <c r="F15" i="8"/>
  <c r="F17" i="8"/>
  <c r="F19" i="8"/>
  <c r="F21" i="8"/>
  <c r="F23" i="8"/>
  <c r="H5" i="8"/>
  <c r="Q5" i="8"/>
  <c r="N11" i="8"/>
  <c r="N13" i="8"/>
  <c r="N15" i="8"/>
  <c r="N17" i="8"/>
  <c r="N19" i="8"/>
  <c r="N21" i="8"/>
  <c r="N23" i="8"/>
  <c r="M6" i="8"/>
  <c r="M8" i="8"/>
  <c r="M10" i="8"/>
  <c r="M12" i="8"/>
  <c r="M14" i="8"/>
  <c r="M16" i="8"/>
  <c r="M18" i="8"/>
  <c r="M20" i="8"/>
  <c r="M22" i="8"/>
  <c r="M24" i="8"/>
  <c r="I5" i="8"/>
  <c r="N5" i="8"/>
  <c r="T18" i="8"/>
  <c r="T20" i="8"/>
  <c r="T22" i="8"/>
  <c r="T24" i="8"/>
  <c r="S20" i="8"/>
  <c r="S22" i="8"/>
  <c r="S24" i="8"/>
  <c r="O5" i="8"/>
  <c r="W77" i="111"/>
  <c r="W77" i="110"/>
  <c r="W77" i="109"/>
  <c r="W77" i="113"/>
  <c r="L5" i="8" l="1"/>
  <c r="F5" i="8"/>
  <c r="T5" i="8"/>
  <c r="S5" i="8"/>
  <c r="J5" i="8"/>
  <c r="U5" i="8"/>
  <c r="R5" i="8"/>
  <c r="M5" i="8"/>
  <c r="H23" i="127"/>
  <c r="G23" i="127"/>
  <c r="F23" i="127"/>
  <c r="E23" i="127"/>
  <c r="H29" i="128"/>
  <c r="H30" i="128"/>
  <c r="H28" i="128"/>
  <c r="F29" i="128"/>
  <c r="F30" i="128"/>
  <c r="F28" i="128"/>
  <c r="K5" i="127"/>
  <c r="I5" i="127"/>
  <c r="G31" i="126"/>
  <c r="F31" i="126"/>
  <c r="G5" i="126"/>
  <c r="F5" i="126"/>
  <c r="A76" i="72" l="1"/>
  <c r="V76" i="72" s="1"/>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50" i="72"/>
  <c r="A49" i="72"/>
  <c r="A48" i="72"/>
  <c r="A47" i="72"/>
  <c r="A46" i="72"/>
  <c r="A45" i="72"/>
  <c r="A44" i="72"/>
  <c r="A76" i="74"/>
  <c r="V76" i="74" s="1"/>
  <c r="A75" i="74"/>
  <c r="A74" i="74"/>
  <c r="A73" i="74"/>
  <c r="A72" i="74"/>
  <c r="A71" i="74"/>
  <c r="A70" i="74"/>
  <c r="A69" i="74"/>
  <c r="A68" i="74"/>
  <c r="A67" i="74"/>
  <c r="A66" i="74"/>
  <c r="A65" i="74"/>
  <c r="A64" i="74"/>
  <c r="A63" i="74"/>
  <c r="A62" i="74"/>
  <c r="A61" i="74"/>
  <c r="A60" i="74"/>
  <c r="A59" i="74"/>
  <c r="A58" i="74"/>
  <c r="A57" i="74"/>
  <c r="A56" i="74"/>
  <c r="A55" i="74"/>
  <c r="A54" i="74"/>
  <c r="A53" i="74"/>
  <c r="A52" i="74"/>
  <c r="A51" i="74"/>
  <c r="A50" i="74"/>
  <c r="A49" i="74"/>
  <c r="A48" i="74"/>
  <c r="A47" i="74"/>
  <c r="A46" i="74"/>
  <c r="A45" i="74"/>
  <c r="A44" i="74"/>
  <c r="A76" i="76"/>
  <c r="V76" i="76" s="1"/>
  <c r="A75" i="76"/>
  <c r="A74" i="76"/>
  <c r="A73" i="76"/>
  <c r="A72" i="76"/>
  <c r="A71" i="76"/>
  <c r="A70" i="76"/>
  <c r="A69" i="76"/>
  <c r="A68" i="76"/>
  <c r="A67" i="76"/>
  <c r="A66" i="76"/>
  <c r="A65" i="76"/>
  <c r="A64" i="76"/>
  <c r="A63" i="76"/>
  <c r="A62" i="76"/>
  <c r="A61" i="76"/>
  <c r="A60" i="76"/>
  <c r="A59" i="76"/>
  <c r="A58" i="76"/>
  <c r="A57" i="76"/>
  <c r="A56" i="76"/>
  <c r="A55" i="76"/>
  <c r="A54" i="76"/>
  <c r="A53" i="76"/>
  <c r="A52" i="76"/>
  <c r="A51" i="76"/>
  <c r="A50" i="76"/>
  <c r="A49" i="76"/>
  <c r="A48" i="76"/>
  <c r="A47" i="76"/>
  <c r="A46" i="76"/>
  <c r="A45" i="76"/>
  <c r="A44" i="76"/>
  <c r="A76" i="78"/>
  <c r="V76" i="78" s="1"/>
  <c r="A75" i="78"/>
  <c r="A74" i="78"/>
  <c r="A73" i="78"/>
  <c r="A72" i="78"/>
  <c r="A71" i="78"/>
  <c r="A70" i="78"/>
  <c r="A69" i="78"/>
  <c r="A68" i="78"/>
  <c r="A67" i="78"/>
  <c r="A66" i="78"/>
  <c r="A65" i="78"/>
  <c r="A64" i="78"/>
  <c r="A63" i="78"/>
  <c r="A62" i="78"/>
  <c r="A61" i="78"/>
  <c r="A60" i="78"/>
  <c r="A59" i="78"/>
  <c r="A58" i="78"/>
  <c r="A57" i="78"/>
  <c r="A56" i="78"/>
  <c r="A55" i="78"/>
  <c r="A54" i="78"/>
  <c r="A53" i="78"/>
  <c r="A52" i="78"/>
  <c r="A51" i="78"/>
  <c r="A50" i="78"/>
  <c r="A49" i="78"/>
  <c r="A48" i="78"/>
  <c r="A47" i="78"/>
  <c r="A46" i="78"/>
  <c r="A45" i="78"/>
  <c r="A44" i="78"/>
  <c r="A76" i="80"/>
  <c r="V76" i="80" s="1"/>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76" i="82"/>
  <c r="V76" i="82" s="1"/>
  <c r="A75" i="82"/>
  <c r="A74" i="82"/>
  <c r="A73" i="82"/>
  <c r="A72" i="82"/>
  <c r="A71" i="82"/>
  <c r="A70" i="82"/>
  <c r="A69" i="82"/>
  <c r="A68" i="82"/>
  <c r="A67" i="82"/>
  <c r="A66" i="82"/>
  <c r="A65" i="82"/>
  <c r="A64" i="82"/>
  <c r="A63" i="82"/>
  <c r="A62" i="82"/>
  <c r="A61" i="82"/>
  <c r="A60" i="82"/>
  <c r="A59" i="82"/>
  <c r="A58" i="82"/>
  <c r="A57" i="82"/>
  <c r="A56" i="82"/>
  <c r="A55" i="82"/>
  <c r="A54" i="82"/>
  <c r="A53" i="82"/>
  <c r="A52" i="82"/>
  <c r="A51" i="82"/>
  <c r="A50" i="82"/>
  <c r="A49" i="82"/>
  <c r="A48" i="82"/>
  <c r="A47" i="82"/>
  <c r="A46" i="82"/>
  <c r="A45" i="82"/>
  <c r="A44" i="82"/>
  <c r="A76" i="86"/>
  <c r="V76" i="86" s="1"/>
  <c r="A75" i="86"/>
  <c r="A74" i="86"/>
  <c r="A73" i="86"/>
  <c r="A72" i="86"/>
  <c r="A71" i="86"/>
  <c r="A70" i="86"/>
  <c r="A69" i="86"/>
  <c r="A68" i="86"/>
  <c r="A67" i="86"/>
  <c r="A66" i="86"/>
  <c r="A65" i="86"/>
  <c r="A64" i="86"/>
  <c r="A63" i="86"/>
  <c r="A62" i="86"/>
  <c r="A61" i="86"/>
  <c r="A60" i="86"/>
  <c r="A59" i="86"/>
  <c r="A58" i="86"/>
  <c r="A57" i="86"/>
  <c r="A56" i="86"/>
  <c r="A55" i="86"/>
  <c r="A54" i="86"/>
  <c r="A53" i="86"/>
  <c r="A52" i="86"/>
  <c r="A51" i="86"/>
  <c r="A50" i="86"/>
  <c r="A49" i="86"/>
  <c r="A48" i="86"/>
  <c r="A47" i="86"/>
  <c r="A46" i="86"/>
  <c r="A45" i="86"/>
  <c r="A44" i="86"/>
  <c r="A76" i="88"/>
  <c r="V76" i="88" s="1"/>
  <c r="A75" i="88"/>
  <c r="A74" i="88"/>
  <c r="A73" i="88"/>
  <c r="A72" i="88"/>
  <c r="A71" i="88"/>
  <c r="A70" i="88"/>
  <c r="A69" i="88"/>
  <c r="A68" i="88"/>
  <c r="A67" i="88"/>
  <c r="A66" i="88"/>
  <c r="A65" i="88"/>
  <c r="A64" i="88"/>
  <c r="A63" i="88"/>
  <c r="A62" i="88"/>
  <c r="A61" i="88"/>
  <c r="A60" i="88"/>
  <c r="A59" i="88"/>
  <c r="A58" i="88"/>
  <c r="A57" i="88"/>
  <c r="A56" i="88"/>
  <c r="A55" i="88"/>
  <c r="A54" i="88"/>
  <c r="A53" i="88"/>
  <c r="A52" i="88"/>
  <c r="A51" i="88"/>
  <c r="A50" i="88"/>
  <c r="A49" i="88"/>
  <c r="A48" i="88"/>
  <c r="A47" i="88"/>
  <c r="A46" i="88"/>
  <c r="A45" i="88"/>
  <c r="A44" i="88"/>
  <c r="A76" i="116"/>
  <c r="V76" i="116" s="1"/>
  <c r="A75" i="116"/>
  <c r="A74" i="116"/>
  <c r="A73" i="116"/>
  <c r="A72" i="116"/>
  <c r="A71" i="116"/>
  <c r="A70" i="116"/>
  <c r="A69" i="116"/>
  <c r="A68" i="116"/>
  <c r="A67" i="116"/>
  <c r="A66" i="116"/>
  <c r="A65" i="116"/>
  <c r="A64" i="116"/>
  <c r="A63" i="116"/>
  <c r="A62" i="116"/>
  <c r="A61" i="116"/>
  <c r="A60" i="116"/>
  <c r="A59" i="116"/>
  <c r="A58" i="116"/>
  <c r="A57" i="116"/>
  <c r="A56" i="116"/>
  <c r="A55" i="116"/>
  <c r="A54" i="116"/>
  <c r="A53" i="116"/>
  <c r="A52" i="116"/>
  <c r="A51" i="116"/>
  <c r="A50" i="116"/>
  <c r="A49" i="116"/>
  <c r="A48" i="116"/>
  <c r="A47" i="116"/>
  <c r="A46" i="116"/>
  <c r="A45" i="116"/>
  <c r="A44" i="116"/>
  <c r="A76" i="118"/>
  <c r="V76" i="118" s="1"/>
  <c r="A75" i="118"/>
  <c r="A74" i="118"/>
  <c r="A73" i="118"/>
  <c r="A72" i="118"/>
  <c r="A71" i="118"/>
  <c r="A70" i="118"/>
  <c r="A69" i="118"/>
  <c r="A68" i="118"/>
  <c r="A67" i="118"/>
  <c r="A66" i="118"/>
  <c r="A65" i="118"/>
  <c r="A64" i="118"/>
  <c r="A63" i="118"/>
  <c r="A62" i="118"/>
  <c r="A61" i="118"/>
  <c r="A60" i="118"/>
  <c r="A59" i="118"/>
  <c r="A58" i="118"/>
  <c r="A57" i="118"/>
  <c r="A56" i="118"/>
  <c r="A55" i="118"/>
  <c r="A54" i="118"/>
  <c r="A53" i="118"/>
  <c r="A52" i="118"/>
  <c r="A51" i="118"/>
  <c r="A50" i="118"/>
  <c r="A49" i="118"/>
  <c r="A48" i="118"/>
  <c r="A47" i="118"/>
  <c r="A46" i="118"/>
  <c r="A45" i="118"/>
  <c r="A44" i="118"/>
  <c r="A76" i="120"/>
  <c r="V76" i="120" s="1"/>
  <c r="A75" i="120"/>
  <c r="A74" i="120"/>
  <c r="A73" i="120"/>
  <c r="A72" i="120"/>
  <c r="A71" i="120"/>
  <c r="A70" i="120"/>
  <c r="A69" i="120"/>
  <c r="A68" i="120"/>
  <c r="A67" i="120"/>
  <c r="A66" i="120"/>
  <c r="A65" i="120"/>
  <c r="A64" i="120"/>
  <c r="A63" i="120"/>
  <c r="A62" i="120"/>
  <c r="A61" i="120"/>
  <c r="A60" i="120"/>
  <c r="A59" i="120"/>
  <c r="A58" i="120"/>
  <c r="A57" i="120"/>
  <c r="A56" i="120"/>
  <c r="A55" i="120"/>
  <c r="A54" i="120"/>
  <c r="A53" i="120"/>
  <c r="A52" i="120"/>
  <c r="A51" i="120"/>
  <c r="A50" i="120"/>
  <c r="A49" i="120"/>
  <c r="A48" i="120"/>
  <c r="A47" i="120"/>
  <c r="A46" i="120"/>
  <c r="A45" i="120"/>
  <c r="A44" i="120"/>
  <c r="A76" i="122"/>
  <c r="V76" i="122" s="1"/>
  <c r="A75" i="122"/>
  <c r="A74" i="122"/>
  <c r="A73" i="122"/>
  <c r="A72" i="122"/>
  <c r="A71" i="122"/>
  <c r="A70" i="122"/>
  <c r="A69" i="122"/>
  <c r="A68" i="122"/>
  <c r="A67" i="122"/>
  <c r="A66" i="122"/>
  <c r="A65" i="122"/>
  <c r="A64" i="122"/>
  <c r="A63" i="122"/>
  <c r="A62" i="122"/>
  <c r="A61" i="122"/>
  <c r="A60" i="122"/>
  <c r="A59" i="122"/>
  <c r="A58" i="122"/>
  <c r="A57" i="122"/>
  <c r="A56" i="122"/>
  <c r="A55" i="122"/>
  <c r="A54" i="122"/>
  <c r="A53" i="122"/>
  <c r="A52" i="122"/>
  <c r="A51" i="122"/>
  <c r="A50" i="122"/>
  <c r="A49" i="122"/>
  <c r="A48" i="122"/>
  <c r="A47" i="122"/>
  <c r="A46" i="122"/>
  <c r="A45" i="122"/>
  <c r="A44" i="122"/>
  <c r="A76" i="124"/>
  <c r="V76" i="124" s="1"/>
  <c r="A75" i="124"/>
  <c r="A74" i="124"/>
  <c r="A73" i="124"/>
  <c r="A72" i="124"/>
  <c r="A71" i="124"/>
  <c r="A70" i="124"/>
  <c r="A69" i="124"/>
  <c r="A68" i="124"/>
  <c r="A67" i="124"/>
  <c r="A66" i="124"/>
  <c r="A65" i="124"/>
  <c r="A64" i="124"/>
  <c r="A63" i="124"/>
  <c r="A62" i="124"/>
  <c r="A61" i="124"/>
  <c r="A60" i="124"/>
  <c r="A59" i="124"/>
  <c r="A58" i="124"/>
  <c r="A57" i="124"/>
  <c r="A56" i="124"/>
  <c r="A55" i="124"/>
  <c r="A54" i="124"/>
  <c r="A53" i="124"/>
  <c r="A52" i="124"/>
  <c r="A51" i="124"/>
  <c r="A50" i="124"/>
  <c r="A49" i="124"/>
  <c r="A48" i="124"/>
  <c r="A47" i="124"/>
  <c r="A46" i="124"/>
  <c r="A45" i="124"/>
  <c r="A44" i="124"/>
  <c r="A76" i="29"/>
  <c r="V76" i="29" s="1"/>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0" i="72"/>
  <c r="V40" i="72" s="1"/>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40" i="74"/>
  <c r="V40" i="74" s="1"/>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40" i="76"/>
  <c r="V40" i="76" s="1"/>
  <c r="A39" i="76"/>
  <c r="A38" i="76"/>
  <c r="A37" i="76"/>
  <c r="A36" i="76"/>
  <c r="A35" i="76"/>
  <c r="A34" i="76"/>
  <c r="A33" i="76"/>
  <c r="A32" i="76"/>
  <c r="A31" i="76"/>
  <c r="A30" i="76"/>
  <c r="A29" i="76"/>
  <c r="A28" i="76"/>
  <c r="A27" i="76"/>
  <c r="A26" i="76"/>
  <c r="A25" i="76"/>
  <c r="A24" i="76"/>
  <c r="A23" i="76"/>
  <c r="A22" i="76"/>
  <c r="A21" i="76"/>
  <c r="A20" i="76"/>
  <c r="A19" i="76"/>
  <c r="A18" i="76"/>
  <c r="A17" i="76"/>
  <c r="A16" i="76"/>
  <c r="A15" i="76"/>
  <c r="A14" i="76"/>
  <c r="A13" i="76"/>
  <c r="A12" i="76"/>
  <c r="A11" i="76"/>
  <c r="A10" i="76"/>
  <c r="A9" i="76"/>
  <c r="A8" i="76"/>
  <c r="A40" i="78"/>
  <c r="V40" i="78" s="1"/>
  <c r="A39" i="78"/>
  <c r="A38" i="78"/>
  <c r="A37" i="78"/>
  <c r="A36" i="78"/>
  <c r="A35" i="78"/>
  <c r="A34" i="78"/>
  <c r="A33" i="78"/>
  <c r="A32" i="78"/>
  <c r="A31" i="78"/>
  <c r="A30" i="78"/>
  <c r="A29" i="78"/>
  <c r="A28" i="78"/>
  <c r="A27" i="78"/>
  <c r="A26" i="78"/>
  <c r="A25" i="78"/>
  <c r="A24" i="78"/>
  <c r="A23" i="78"/>
  <c r="A22" i="78"/>
  <c r="A21" i="78"/>
  <c r="A20" i="78"/>
  <c r="A19" i="78"/>
  <c r="A18" i="78"/>
  <c r="A17" i="78"/>
  <c r="A16" i="78"/>
  <c r="A15" i="78"/>
  <c r="A14" i="78"/>
  <c r="A13" i="78"/>
  <c r="A12" i="78"/>
  <c r="A11" i="78"/>
  <c r="A10" i="78"/>
  <c r="A9" i="78"/>
  <c r="A8" i="78"/>
  <c r="A40" i="80"/>
  <c r="V40" i="80" s="1"/>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40" i="82"/>
  <c r="V40" i="82" s="1"/>
  <c r="A39" i="82"/>
  <c r="A38" i="82"/>
  <c r="A37" i="82"/>
  <c r="A36" i="82"/>
  <c r="A35" i="82"/>
  <c r="A34" i="82"/>
  <c r="A33" i="82"/>
  <c r="A32" i="82"/>
  <c r="A31" i="82"/>
  <c r="A30" i="82"/>
  <c r="A29" i="82"/>
  <c r="A28" i="82"/>
  <c r="A27" i="82"/>
  <c r="A26" i="82"/>
  <c r="A25" i="82"/>
  <c r="A24" i="82"/>
  <c r="A23" i="82"/>
  <c r="A22" i="82"/>
  <c r="A21" i="82"/>
  <c r="A20" i="82"/>
  <c r="A19" i="82"/>
  <c r="A18" i="82"/>
  <c r="A17" i="82"/>
  <c r="A16" i="82"/>
  <c r="A15" i="82"/>
  <c r="A14" i="82"/>
  <c r="A13" i="82"/>
  <c r="A12" i="82"/>
  <c r="A11" i="82"/>
  <c r="A10" i="82"/>
  <c r="A9" i="82"/>
  <c r="A8" i="82"/>
  <c r="A40" i="86"/>
  <c r="V40" i="86" s="1"/>
  <c r="A39" i="86"/>
  <c r="A38" i="86"/>
  <c r="A37" i="86"/>
  <c r="A36" i="86"/>
  <c r="A35" i="86"/>
  <c r="A34" i="86"/>
  <c r="A33" i="86"/>
  <c r="A32" i="86"/>
  <c r="A31" i="86"/>
  <c r="A30" i="86"/>
  <c r="A29" i="86"/>
  <c r="A28" i="86"/>
  <c r="A27" i="86"/>
  <c r="A26" i="86"/>
  <c r="A25" i="86"/>
  <c r="A24" i="86"/>
  <c r="A23" i="86"/>
  <c r="A22" i="86"/>
  <c r="A21" i="86"/>
  <c r="A20" i="86"/>
  <c r="A19" i="86"/>
  <c r="A18" i="86"/>
  <c r="A17" i="86"/>
  <c r="A16" i="86"/>
  <c r="A15" i="86"/>
  <c r="A14" i="86"/>
  <c r="A13" i="86"/>
  <c r="A12" i="86"/>
  <c r="A11" i="86"/>
  <c r="A10" i="86"/>
  <c r="A9" i="86"/>
  <c r="A8" i="86"/>
  <c r="A40" i="88"/>
  <c r="V40" i="88" s="1"/>
  <c r="A39" i="88"/>
  <c r="A38" i="88"/>
  <c r="A37" i="88"/>
  <c r="A36" i="88"/>
  <c r="A35" i="88"/>
  <c r="A34" i="88"/>
  <c r="A33" i="88"/>
  <c r="A32" i="88"/>
  <c r="A31" i="88"/>
  <c r="A30" i="88"/>
  <c r="A29" i="88"/>
  <c r="A28" i="88"/>
  <c r="A27" i="88"/>
  <c r="A26" i="88"/>
  <c r="A25" i="88"/>
  <c r="A24" i="88"/>
  <c r="A23" i="88"/>
  <c r="A22" i="88"/>
  <c r="A21" i="88"/>
  <c r="A20" i="88"/>
  <c r="A19" i="88"/>
  <c r="A18" i="88"/>
  <c r="A17" i="88"/>
  <c r="A16" i="88"/>
  <c r="A15" i="88"/>
  <c r="A14" i="88"/>
  <c r="A13" i="88"/>
  <c r="A12" i="88"/>
  <c r="A11" i="88"/>
  <c r="A10" i="88"/>
  <c r="A9" i="88"/>
  <c r="A8" i="88"/>
  <c r="A40" i="116"/>
  <c r="V40" i="116" s="1"/>
  <c r="A39" i="116"/>
  <c r="A38" i="116"/>
  <c r="A37" i="116"/>
  <c r="A36" i="116"/>
  <c r="A35" i="116"/>
  <c r="A34" i="116"/>
  <c r="A33" i="116"/>
  <c r="A32" i="116"/>
  <c r="A31" i="116"/>
  <c r="A30" i="116"/>
  <c r="A29" i="116"/>
  <c r="A28" i="116"/>
  <c r="A27" i="116"/>
  <c r="A26" i="116"/>
  <c r="A25" i="116"/>
  <c r="A24" i="116"/>
  <c r="A23" i="116"/>
  <c r="A22" i="116"/>
  <c r="A21" i="116"/>
  <c r="A20" i="116"/>
  <c r="A19" i="116"/>
  <c r="A18" i="116"/>
  <c r="A17" i="116"/>
  <c r="A16" i="116"/>
  <c r="A15" i="116"/>
  <c r="A14" i="116"/>
  <c r="A13" i="116"/>
  <c r="A12" i="116"/>
  <c r="A11" i="116"/>
  <c r="A10" i="116"/>
  <c r="A9" i="116"/>
  <c r="A8" i="116"/>
  <c r="A40" i="118"/>
  <c r="V40" i="118" s="1"/>
  <c r="A39" i="118"/>
  <c r="A38" i="118"/>
  <c r="A37" i="118"/>
  <c r="A36" i="118"/>
  <c r="A35" i="118"/>
  <c r="A34" i="118"/>
  <c r="A33" i="118"/>
  <c r="A32" i="118"/>
  <c r="A31" i="118"/>
  <c r="A30" i="118"/>
  <c r="A29" i="118"/>
  <c r="A28" i="118"/>
  <c r="A27" i="118"/>
  <c r="A26" i="118"/>
  <c r="A25" i="118"/>
  <c r="A24" i="118"/>
  <c r="A23" i="118"/>
  <c r="A22" i="118"/>
  <c r="A21" i="118"/>
  <c r="A20" i="118"/>
  <c r="A19" i="118"/>
  <c r="A18" i="118"/>
  <c r="A17" i="118"/>
  <c r="A16" i="118"/>
  <c r="A15" i="118"/>
  <c r="A14" i="118"/>
  <c r="A13" i="118"/>
  <c r="A12" i="118"/>
  <c r="A11" i="118"/>
  <c r="A10" i="118"/>
  <c r="A9" i="118"/>
  <c r="A8" i="118"/>
  <c r="A40" i="120"/>
  <c r="V40" i="120" s="1"/>
  <c r="A39" i="120"/>
  <c r="A38" i="120"/>
  <c r="A37" i="120"/>
  <c r="A36" i="120"/>
  <c r="A35" i="120"/>
  <c r="A34" i="120"/>
  <c r="A33" i="120"/>
  <c r="A32" i="120"/>
  <c r="A31" i="120"/>
  <c r="A30" i="120"/>
  <c r="A29" i="120"/>
  <c r="A28" i="120"/>
  <c r="A27" i="120"/>
  <c r="A26" i="120"/>
  <c r="A25" i="120"/>
  <c r="A24" i="120"/>
  <c r="A23" i="120"/>
  <c r="A22" i="120"/>
  <c r="A21" i="120"/>
  <c r="A20" i="120"/>
  <c r="A19" i="120"/>
  <c r="A18" i="120"/>
  <c r="A17" i="120"/>
  <c r="A16" i="120"/>
  <c r="A15" i="120"/>
  <c r="A14" i="120"/>
  <c r="A13" i="120"/>
  <c r="A12" i="120"/>
  <c r="A11" i="120"/>
  <c r="A10" i="120"/>
  <c r="A9" i="120"/>
  <c r="A8" i="120"/>
  <c r="A40" i="122"/>
  <c r="V40" i="122" s="1"/>
  <c r="A39" i="122"/>
  <c r="A38" i="122"/>
  <c r="A37" i="122"/>
  <c r="A36" i="122"/>
  <c r="A35" i="122"/>
  <c r="A34" i="122"/>
  <c r="A33" i="122"/>
  <c r="A32" i="122"/>
  <c r="A31" i="122"/>
  <c r="A30" i="122"/>
  <c r="A29" i="122"/>
  <c r="A28" i="122"/>
  <c r="A27" i="122"/>
  <c r="A26" i="122"/>
  <c r="A25" i="122"/>
  <c r="A24" i="122"/>
  <c r="A23" i="122"/>
  <c r="A22" i="122"/>
  <c r="A21" i="122"/>
  <c r="A20" i="122"/>
  <c r="A19" i="122"/>
  <c r="A18" i="122"/>
  <c r="A17" i="122"/>
  <c r="A16" i="122"/>
  <c r="A15" i="122"/>
  <c r="A14" i="122"/>
  <c r="A13" i="122"/>
  <c r="A12" i="122"/>
  <c r="A11" i="122"/>
  <c r="A10" i="122"/>
  <c r="A9" i="122"/>
  <c r="A8" i="122"/>
  <c r="A40" i="124"/>
  <c r="V40" i="124" s="1"/>
  <c r="A39" i="124"/>
  <c r="A38" i="124"/>
  <c r="A37" i="124"/>
  <c r="A36" i="124"/>
  <c r="A35" i="124"/>
  <c r="A34" i="124"/>
  <c r="A33" i="124"/>
  <c r="A32" i="124"/>
  <c r="A31" i="124"/>
  <c r="A30" i="124"/>
  <c r="A29" i="124"/>
  <c r="A28" i="124"/>
  <c r="A27" i="124"/>
  <c r="A26" i="124"/>
  <c r="A25" i="124"/>
  <c r="A24" i="124"/>
  <c r="A23" i="124"/>
  <c r="A22" i="124"/>
  <c r="A21" i="124"/>
  <c r="A20" i="124"/>
  <c r="A19" i="124"/>
  <c r="A18" i="124"/>
  <c r="A17" i="124"/>
  <c r="A16" i="124"/>
  <c r="A15" i="124"/>
  <c r="A14" i="124"/>
  <c r="A13" i="124"/>
  <c r="A12" i="124"/>
  <c r="A11" i="124"/>
  <c r="A10" i="124"/>
  <c r="A9" i="124"/>
  <c r="A8" i="124"/>
  <c r="A40" i="29"/>
  <c r="V40" i="29" s="1"/>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9" i="29"/>
  <c r="A8" i="29"/>
  <c r="W76" i="109"/>
  <c r="W76" i="110"/>
  <c r="W76" i="111"/>
  <c r="W76" i="113"/>
  <c r="A7" i="124"/>
  <c r="S487" i="66"/>
  <c r="R487" i="66"/>
  <c r="Q487" i="66"/>
  <c r="P487" i="66"/>
  <c r="N487" i="66"/>
  <c r="H487" i="66"/>
  <c r="S486" i="66"/>
  <c r="R486" i="66"/>
  <c r="Q486" i="66"/>
  <c r="P486" i="66"/>
  <c r="N486" i="66"/>
  <c r="H486" i="66"/>
  <c r="S485" i="66"/>
  <c r="R485" i="66"/>
  <c r="Q485" i="66"/>
  <c r="P485" i="66"/>
  <c r="N485" i="66"/>
  <c r="H485" i="66"/>
  <c r="S484" i="66"/>
  <c r="R484" i="66"/>
  <c r="Q484" i="66"/>
  <c r="P484" i="66"/>
  <c r="N484" i="66"/>
  <c r="H484" i="66"/>
  <c r="S483" i="66"/>
  <c r="R483" i="66"/>
  <c r="Q483" i="66"/>
  <c r="P483" i="66"/>
  <c r="N483" i="66"/>
  <c r="H483" i="66"/>
  <c r="S482" i="66"/>
  <c r="R482" i="66"/>
  <c r="Q482" i="66"/>
  <c r="P482" i="66"/>
  <c r="N482" i="66"/>
  <c r="H482" i="66"/>
  <c r="S481" i="66"/>
  <c r="R481" i="66"/>
  <c r="Q481" i="66"/>
  <c r="P481" i="66"/>
  <c r="N481" i="66"/>
  <c r="H481" i="66"/>
  <c r="S480" i="66"/>
  <c r="R480" i="66"/>
  <c r="Q480" i="66"/>
  <c r="P480" i="66"/>
  <c r="N480" i="66"/>
  <c r="H480" i="66"/>
  <c r="S479" i="66"/>
  <c r="R479" i="66"/>
  <c r="Q479" i="66"/>
  <c r="P479" i="66"/>
  <c r="N479" i="66"/>
  <c r="H479" i="66"/>
  <c r="T479" i="66" s="1"/>
  <c r="S478" i="66"/>
  <c r="R478" i="66"/>
  <c r="Q478" i="66"/>
  <c r="P478" i="66"/>
  <c r="N478" i="66"/>
  <c r="H478" i="66"/>
  <c r="S477" i="66"/>
  <c r="R477" i="66"/>
  <c r="Q477" i="66"/>
  <c r="P477" i="66"/>
  <c r="N477" i="66"/>
  <c r="H477" i="66"/>
  <c r="T477" i="66" s="1"/>
  <c r="S476" i="66"/>
  <c r="R476" i="66"/>
  <c r="Q476" i="66"/>
  <c r="P476" i="66"/>
  <c r="N476" i="66"/>
  <c r="H476" i="66"/>
  <c r="S475" i="66"/>
  <c r="R475" i="66"/>
  <c r="Q475" i="66"/>
  <c r="P475" i="66"/>
  <c r="N475" i="66"/>
  <c r="H475" i="66"/>
  <c r="T475" i="66" s="1"/>
  <c r="S474" i="66"/>
  <c r="R474" i="66"/>
  <c r="Q474" i="66"/>
  <c r="P474" i="66"/>
  <c r="N474" i="66"/>
  <c r="H474" i="66"/>
  <c r="S473" i="66"/>
  <c r="R473" i="66"/>
  <c r="Q473" i="66"/>
  <c r="P473" i="66"/>
  <c r="N473" i="66"/>
  <c r="H473" i="66"/>
  <c r="T473" i="66" s="1"/>
  <c r="S472" i="66"/>
  <c r="R472" i="66"/>
  <c r="Q472" i="66"/>
  <c r="P472" i="66"/>
  <c r="N472" i="66"/>
  <c r="H472" i="66"/>
  <c r="S471" i="66"/>
  <c r="R471" i="66"/>
  <c r="Q471" i="66"/>
  <c r="P471" i="66"/>
  <c r="N471" i="66"/>
  <c r="H471" i="66"/>
  <c r="T471" i="66" s="1"/>
  <c r="S470" i="66"/>
  <c r="R470" i="66"/>
  <c r="Q470" i="66"/>
  <c r="P470" i="66"/>
  <c r="N470" i="66"/>
  <c r="H470" i="66"/>
  <c r="S469" i="66"/>
  <c r="R469" i="66"/>
  <c r="Q469" i="66"/>
  <c r="P469" i="66"/>
  <c r="N469" i="66"/>
  <c r="H469" i="66"/>
  <c r="T469" i="66" s="1"/>
  <c r="S468" i="66"/>
  <c r="R468" i="66"/>
  <c r="R467" i="66" s="1"/>
  <c r="Q468" i="66"/>
  <c r="P468" i="66"/>
  <c r="N468" i="66"/>
  <c r="H468" i="66"/>
  <c r="M467" i="66"/>
  <c r="L467" i="66"/>
  <c r="K467" i="66"/>
  <c r="J467" i="66"/>
  <c r="G467" i="66"/>
  <c r="F467" i="66"/>
  <c r="E467" i="66"/>
  <c r="D467" i="66"/>
  <c r="S464" i="66"/>
  <c r="R464" i="66"/>
  <c r="Q464" i="66"/>
  <c r="P464" i="66"/>
  <c r="N464" i="66"/>
  <c r="H464" i="66"/>
  <c r="T464" i="66" s="1"/>
  <c r="S463" i="66"/>
  <c r="R463" i="66"/>
  <c r="Q463" i="66"/>
  <c r="P463" i="66"/>
  <c r="N463" i="66"/>
  <c r="H463" i="66"/>
  <c r="S462" i="66"/>
  <c r="R462" i="66"/>
  <c r="Q462" i="66"/>
  <c r="P462" i="66"/>
  <c r="N462" i="66"/>
  <c r="H462" i="66"/>
  <c r="T462" i="66" s="1"/>
  <c r="S461" i="66"/>
  <c r="R461" i="66"/>
  <c r="Q461" i="66"/>
  <c r="P461" i="66"/>
  <c r="N461" i="66"/>
  <c r="H461" i="66"/>
  <c r="S460" i="66"/>
  <c r="R460" i="66"/>
  <c r="Q460" i="66"/>
  <c r="P460" i="66"/>
  <c r="N460" i="66"/>
  <c r="H460" i="66"/>
  <c r="T460" i="66" s="1"/>
  <c r="S459" i="66"/>
  <c r="R459" i="66"/>
  <c r="Q459" i="66"/>
  <c r="P459" i="66"/>
  <c r="N459" i="66"/>
  <c r="H459" i="66"/>
  <c r="S458" i="66"/>
  <c r="R458" i="66"/>
  <c r="Q458" i="66"/>
  <c r="P458" i="66"/>
  <c r="N458" i="66"/>
  <c r="H458" i="66"/>
  <c r="T458" i="66" s="1"/>
  <c r="S457" i="66"/>
  <c r="R457" i="66"/>
  <c r="Q457" i="66"/>
  <c r="P457" i="66"/>
  <c r="N457" i="66"/>
  <c r="H457" i="66"/>
  <c r="S456" i="66"/>
  <c r="R456" i="66"/>
  <c r="Q456" i="66"/>
  <c r="P456" i="66"/>
  <c r="N456" i="66"/>
  <c r="H456" i="66"/>
  <c r="S455" i="66"/>
  <c r="R455" i="66"/>
  <c r="Q455" i="66"/>
  <c r="P455" i="66"/>
  <c r="N455" i="66"/>
  <c r="H455" i="66"/>
  <c r="S454" i="66"/>
  <c r="R454" i="66"/>
  <c r="Q454" i="66"/>
  <c r="P454" i="66"/>
  <c r="N454" i="66"/>
  <c r="H454" i="66"/>
  <c r="T454" i="66" s="1"/>
  <c r="S453" i="66"/>
  <c r="R453" i="66"/>
  <c r="Q453" i="66"/>
  <c r="P453" i="66"/>
  <c r="N453" i="66"/>
  <c r="H453" i="66"/>
  <c r="S452" i="66"/>
  <c r="R452" i="66"/>
  <c r="Q452" i="66"/>
  <c r="P452" i="66"/>
  <c r="N452" i="66"/>
  <c r="H452" i="66"/>
  <c r="T452" i="66" s="1"/>
  <c r="S451" i="66"/>
  <c r="R451" i="66"/>
  <c r="Q451" i="66"/>
  <c r="P451" i="66"/>
  <c r="N451" i="66"/>
  <c r="H451" i="66"/>
  <c r="S450" i="66"/>
  <c r="R450" i="66"/>
  <c r="Q450" i="66"/>
  <c r="P450" i="66"/>
  <c r="N450" i="66"/>
  <c r="H450" i="66"/>
  <c r="T450" i="66" s="1"/>
  <c r="S449" i="66"/>
  <c r="R449" i="66"/>
  <c r="Q449" i="66"/>
  <c r="P449" i="66"/>
  <c r="N449" i="66"/>
  <c r="H449" i="66"/>
  <c r="S448" i="66"/>
  <c r="R448" i="66"/>
  <c r="Q448" i="66"/>
  <c r="P448" i="66"/>
  <c r="N448" i="66"/>
  <c r="H448" i="66"/>
  <c r="T448" i="66" s="1"/>
  <c r="S447" i="66"/>
  <c r="R447" i="66"/>
  <c r="Q447" i="66"/>
  <c r="P447" i="66"/>
  <c r="N447" i="66"/>
  <c r="H447" i="66"/>
  <c r="S446" i="66"/>
  <c r="R446" i="66"/>
  <c r="Q446" i="66"/>
  <c r="P446" i="66"/>
  <c r="N446" i="66"/>
  <c r="H446" i="66"/>
  <c r="S445" i="66"/>
  <c r="R445" i="66"/>
  <c r="Q445" i="66"/>
  <c r="P445" i="66"/>
  <c r="N445" i="66"/>
  <c r="H445" i="66"/>
  <c r="M444" i="66"/>
  <c r="L444" i="66"/>
  <c r="K444" i="66"/>
  <c r="J444" i="66"/>
  <c r="G444" i="66"/>
  <c r="F444" i="66"/>
  <c r="E444" i="66"/>
  <c r="D444" i="66"/>
  <c r="S441" i="66"/>
  <c r="R441" i="66"/>
  <c r="Q441" i="66"/>
  <c r="P441" i="66"/>
  <c r="N441" i="66"/>
  <c r="H441" i="66"/>
  <c r="S440" i="66"/>
  <c r="R440" i="66"/>
  <c r="Q440" i="66"/>
  <c r="P440" i="66"/>
  <c r="N440" i="66"/>
  <c r="H440" i="66"/>
  <c r="S439" i="66"/>
  <c r="R439" i="66"/>
  <c r="Q439" i="66"/>
  <c r="P439" i="66"/>
  <c r="N439" i="66"/>
  <c r="H439" i="66"/>
  <c r="S438" i="66"/>
  <c r="R438" i="66"/>
  <c r="Q438" i="66"/>
  <c r="P438" i="66"/>
  <c r="N438" i="66"/>
  <c r="H438" i="66"/>
  <c r="S437" i="66"/>
  <c r="R437" i="66"/>
  <c r="Q437" i="66"/>
  <c r="P437" i="66"/>
  <c r="N437" i="66"/>
  <c r="H437" i="66"/>
  <c r="S436" i="66"/>
  <c r="R436" i="66"/>
  <c r="Q436" i="66"/>
  <c r="P436" i="66"/>
  <c r="N436" i="66"/>
  <c r="H436" i="66"/>
  <c r="S435" i="66"/>
  <c r="R435" i="66"/>
  <c r="Q435" i="66"/>
  <c r="P435" i="66"/>
  <c r="N435" i="66"/>
  <c r="H435" i="66"/>
  <c r="S434" i="66"/>
  <c r="R434" i="66"/>
  <c r="Q434" i="66"/>
  <c r="P434" i="66"/>
  <c r="N434" i="66"/>
  <c r="H434" i="66"/>
  <c r="S433" i="66"/>
  <c r="R433" i="66"/>
  <c r="Q433" i="66"/>
  <c r="P433" i="66"/>
  <c r="N433" i="66"/>
  <c r="H433" i="66"/>
  <c r="S432" i="66"/>
  <c r="R432" i="66"/>
  <c r="Q432" i="66"/>
  <c r="P432" i="66"/>
  <c r="N432" i="66"/>
  <c r="H432" i="66"/>
  <c r="S431" i="66"/>
  <c r="R431" i="66"/>
  <c r="Q431" i="66"/>
  <c r="P431" i="66"/>
  <c r="N431" i="66"/>
  <c r="H431" i="66"/>
  <c r="S430" i="66"/>
  <c r="R430" i="66"/>
  <c r="Q430" i="66"/>
  <c r="P430" i="66"/>
  <c r="N430" i="66"/>
  <c r="H430" i="66"/>
  <c r="S429" i="66"/>
  <c r="R429" i="66"/>
  <c r="Q429" i="66"/>
  <c r="P429" i="66"/>
  <c r="N429" i="66"/>
  <c r="H429" i="66"/>
  <c r="S428" i="66"/>
  <c r="R428" i="66"/>
  <c r="Q428" i="66"/>
  <c r="P428" i="66"/>
  <c r="N428" i="66"/>
  <c r="H428" i="66"/>
  <c r="S427" i="66"/>
  <c r="R427" i="66"/>
  <c r="Q427" i="66"/>
  <c r="P427" i="66"/>
  <c r="N427" i="66"/>
  <c r="H427" i="66"/>
  <c r="S426" i="66"/>
  <c r="R426" i="66"/>
  <c r="Q426" i="66"/>
  <c r="P426" i="66"/>
  <c r="N426" i="66"/>
  <c r="H426" i="66"/>
  <c r="S425" i="66"/>
  <c r="R425" i="66"/>
  <c r="Q425" i="66"/>
  <c r="P425" i="66"/>
  <c r="N425" i="66"/>
  <c r="H425" i="66"/>
  <c r="S424" i="66"/>
  <c r="R424" i="66"/>
  <c r="Q424" i="66"/>
  <c r="P424" i="66"/>
  <c r="N424" i="66"/>
  <c r="H424" i="66"/>
  <c r="S423" i="66"/>
  <c r="R423" i="66"/>
  <c r="Q423" i="66"/>
  <c r="Q421" i="66" s="1"/>
  <c r="P423" i="66"/>
  <c r="N423" i="66"/>
  <c r="H423" i="66"/>
  <c r="T423" i="66" s="1"/>
  <c r="S422" i="66"/>
  <c r="S421" i="66" s="1"/>
  <c r="R422" i="66"/>
  <c r="Q422" i="66"/>
  <c r="P422" i="66"/>
  <c r="N422" i="66"/>
  <c r="N421" i="66" s="1"/>
  <c r="H422" i="66"/>
  <c r="M421" i="66"/>
  <c r="L421" i="66"/>
  <c r="K421" i="66"/>
  <c r="J421" i="66"/>
  <c r="G421" i="66"/>
  <c r="F421" i="66"/>
  <c r="E421" i="66"/>
  <c r="D421" i="66"/>
  <c r="S418" i="66"/>
  <c r="R418" i="66"/>
  <c r="Q418" i="66"/>
  <c r="P418" i="66"/>
  <c r="N418" i="66"/>
  <c r="H418" i="66"/>
  <c r="S417" i="66"/>
  <c r="R417" i="66"/>
  <c r="Q417" i="66"/>
  <c r="P417" i="66"/>
  <c r="N417" i="66"/>
  <c r="H417" i="66"/>
  <c r="S416" i="66"/>
  <c r="R416" i="66"/>
  <c r="Q416" i="66"/>
  <c r="P416" i="66"/>
  <c r="N416" i="66"/>
  <c r="H416" i="66"/>
  <c r="S415" i="66"/>
  <c r="R415" i="66"/>
  <c r="Q415" i="66"/>
  <c r="P415" i="66"/>
  <c r="N415" i="66"/>
  <c r="H415" i="66"/>
  <c r="S414" i="66"/>
  <c r="R414" i="66"/>
  <c r="Q414" i="66"/>
  <c r="P414" i="66"/>
  <c r="N414" i="66"/>
  <c r="H414" i="66"/>
  <c r="S413" i="66"/>
  <c r="R413" i="66"/>
  <c r="Q413" i="66"/>
  <c r="P413" i="66"/>
  <c r="N413" i="66"/>
  <c r="H413" i="66"/>
  <c r="S412" i="66"/>
  <c r="R412" i="66"/>
  <c r="Q412" i="66"/>
  <c r="P412" i="66"/>
  <c r="N412" i="66"/>
  <c r="H412" i="66"/>
  <c r="S411" i="66"/>
  <c r="R411" i="66"/>
  <c r="Q411" i="66"/>
  <c r="P411" i="66"/>
  <c r="N411" i="66"/>
  <c r="H411" i="66"/>
  <c r="S410" i="66"/>
  <c r="R410" i="66"/>
  <c r="Q410" i="66"/>
  <c r="P410" i="66"/>
  <c r="N410" i="66"/>
  <c r="H410" i="66"/>
  <c r="S409" i="66"/>
  <c r="R409" i="66"/>
  <c r="Q409" i="66"/>
  <c r="P409" i="66"/>
  <c r="N409" i="66"/>
  <c r="H409" i="66"/>
  <c r="S408" i="66"/>
  <c r="R408" i="66"/>
  <c r="Q408" i="66"/>
  <c r="P408" i="66"/>
  <c r="N408" i="66"/>
  <c r="H408" i="66"/>
  <c r="S407" i="66"/>
  <c r="R407" i="66"/>
  <c r="Q407" i="66"/>
  <c r="P407" i="66"/>
  <c r="N407" i="66"/>
  <c r="H407" i="66"/>
  <c r="S406" i="66"/>
  <c r="R406" i="66"/>
  <c r="Q406" i="66"/>
  <c r="P406" i="66"/>
  <c r="N406" i="66"/>
  <c r="H406" i="66"/>
  <c r="S405" i="66"/>
  <c r="R405" i="66"/>
  <c r="Q405" i="66"/>
  <c r="P405" i="66"/>
  <c r="N405" i="66"/>
  <c r="H405" i="66"/>
  <c r="S404" i="66"/>
  <c r="R404" i="66"/>
  <c r="Q404" i="66"/>
  <c r="P404" i="66"/>
  <c r="N404" i="66"/>
  <c r="H404" i="66"/>
  <c r="S403" i="66"/>
  <c r="R403" i="66"/>
  <c r="Q403" i="66"/>
  <c r="P403" i="66"/>
  <c r="N403" i="66"/>
  <c r="H403" i="66"/>
  <c r="S402" i="66"/>
  <c r="R402" i="66"/>
  <c r="Q402" i="66"/>
  <c r="P402" i="66"/>
  <c r="N402" i="66"/>
  <c r="H402" i="66"/>
  <c r="S401" i="66"/>
  <c r="R401" i="66"/>
  <c r="Q401" i="66"/>
  <c r="P401" i="66"/>
  <c r="N401" i="66"/>
  <c r="H401" i="66"/>
  <c r="S400" i="66"/>
  <c r="R400" i="66"/>
  <c r="Q400" i="66"/>
  <c r="P400" i="66"/>
  <c r="N400" i="66"/>
  <c r="H400" i="66"/>
  <c r="S399" i="66"/>
  <c r="R399" i="66"/>
  <c r="R398" i="66" s="1"/>
  <c r="Q399" i="66"/>
  <c r="P399" i="66"/>
  <c r="N399" i="66"/>
  <c r="H399" i="66"/>
  <c r="H398" i="66" s="1"/>
  <c r="M398" i="66"/>
  <c r="L398" i="66"/>
  <c r="K398" i="66"/>
  <c r="J398" i="66"/>
  <c r="G398" i="66"/>
  <c r="F398" i="66"/>
  <c r="E398" i="66"/>
  <c r="D398" i="66"/>
  <c r="S395" i="66"/>
  <c r="R395" i="66"/>
  <c r="Q395" i="66"/>
  <c r="P395" i="66"/>
  <c r="N395" i="66"/>
  <c r="H395" i="66"/>
  <c r="S394" i="66"/>
  <c r="R394" i="66"/>
  <c r="Q394" i="66"/>
  <c r="P394" i="66"/>
  <c r="N394" i="66"/>
  <c r="H394" i="66"/>
  <c r="S393" i="66"/>
  <c r="R393" i="66"/>
  <c r="Q393" i="66"/>
  <c r="P393" i="66"/>
  <c r="N393" i="66"/>
  <c r="H393" i="66"/>
  <c r="S392" i="66"/>
  <c r="R392" i="66"/>
  <c r="Q392" i="66"/>
  <c r="P392" i="66"/>
  <c r="N392" i="66"/>
  <c r="H392" i="66"/>
  <c r="S391" i="66"/>
  <c r="R391" i="66"/>
  <c r="Q391" i="66"/>
  <c r="P391" i="66"/>
  <c r="N391" i="66"/>
  <c r="H391" i="66"/>
  <c r="S390" i="66"/>
  <c r="R390" i="66"/>
  <c r="Q390" i="66"/>
  <c r="P390" i="66"/>
  <c r="N390" i="66"/>
  <c r="H390" i="66"/>
  <c r="S389" i="66"/>
  <c r="R389" i="66"/>
  <c r="Q389" i="66"/>
  <c r="P389" i="66"/>
  <c r="N389" i="66"/>
  <c r="H389" i="66"/>
  <c r="S388" i="66"/>
  <c r="R388" i="66"/>
  <c r="Q388" i="66"/>
  <c r="P388" i="66"/>
  <c r="N388" i="66"/>
  <c r="H388" i="66"/>
  <c r="S387" i="66"/>
  <c r="R387" i="66"/>
  <c r="Q387" i="66"/>
  <c r="P387" i="66"/>
  <c r="N387" i="66"/>
  <c r="H387" i="66"/>
  <c r="S386" i="66"/>
  <c r="R386" i="66"/>
  <c r="Q386" i="66"/>
  <c r="P386" i="66"/>
  <c r="N386" i="66"/>
  <c r="H386" i="66"/>
  <c r="S385" i="66"/>
  <c r="R385" i="66"/>
  <c r="Q385" i="66"/>
  <c r="P385" i="66"/>
  <c r="N385" i="66"/>
  <c r="H385" i="66"/>
  <c r="S384" i="66"/>
  <c r="R384" i="66"/>
  <c r="Q384" i="66"/>
  <c r="P384" i="66"/>
  <c r="N384" i="66"/>
  <c r="H384" i="66"/>
  <c r="S383" i="66"/>
  <c r="R383" i="66"/>
  <c r="Q383" i="66"/>
  <c r="P383" i="66"/>
  <c r="N383" i="66"/>
  <c r="H383" i="66"/>
  <c r="S382" i="66"/>
  <c r="R382" i="66"/>
  <c r="Q382" i="66"/>
  <c r="P382" i="66"/>
  <c r="N382" i="66"/>
  <c r="H382" i="66"/>
  <c r="T382" i="66" s="1"/>
  <c r="S381" i="66"/>
  <c r="R381" i="66"/>
  <c r="Q381" i="66"/>
  <c r="P381" i="66"/>
  <c r="N381" i="66"/>
  <c r="H381" i="66"/>
  <c r="S380" i="66"/>
  <c r="R380" i="66"/>
  <c r="Q380" i="66"/>
  <c r="P380" i="66"/>
  <c r="N380" i="66"/>
  <c r="H380" i="66"/>
  <c r="S379" i="66"/>
  <c r="R379" i="66"/>
  <c r="Q379" i="66"/>
  <c r="P379" i="66"/>
  <c r="N379" i="66"/>
  <c r="H379" i="66"/>
  <c r="S378" i="66"/>
  <c r="R378" i="66"/>
  <c r="Q378" i="66"/>
  <c r="P378" i="66"/>
  <c r="N378" i="66"/>
  <c r="H378" i="66"/>
  <c r="T378" i="66" s="1"/>
  <c r="S377" i="66"/>
  <c r="R377" i="66"/>
  <c r="Q377" i="66"/>
  <c r="P377" i="66"/>
  <c r="N377" i="66"/>
  <c r="H377" i="66"/>
  <c r="S376" i="66"/>
  <c r="R376" i="66"/>
  <c r="Q376" i="66"/>
  <c r="P376" i="66"/>
  <c r="N376" i="66"/>
  <c r="H376" i="66"/>
  <c r="T376" i="66" s="1"/>
  <c r="Q375" i="66"/>
  <c r="M375" i="66"/>
  <c r="L375" i="66"/>
  <c r="K375" i="66"/>
  <c r="J375" i="66"/>
  <c r="G375" i="66"/>
  <c r="F375" i="66"/>
  <c r="E375" i="66"/>
  <c r="D375" i="66"/>
  <c r="T372" i="66"/>
  <c r="S372" i="66"/>
  <c r="R372" i="66"/>
  <c r="Q372" i="66"/>
  <c r="P372" i="66"/>
  <c r="T371" i="66"/>
  <c r="S371" i="66"/>
  <c r="R371" i="66"/>
  <c r="Q371" i="66"/>
  <c r="P371" i="66"/>
  <c r="T370" i="66"/>
  <c r="S370" i="66"/>
  <c r="R370" i="66"/>
  <c r="Q370" i="66"/>
  <c r="P370" i="66"/>
  <c r="T369" i="66"/>
  <c r="S369" i="66"/>
  <c r="R369" i="66"/>
  <c r="Q369" i="66"/>
  <c r="P369" i="66"/>
  <c r="T368" i="66"/>
  <c r="S368" i="66"/>
  <c r="R368" i="66"/>
  <c r="Q368" i="66"/>
  <c r="P368" i="66"/>
  <c r="T367" i="66"/>
  <c r="S367" i="66"/>
  <c r="R367" i="66"/>
  <c r="Q367" i="66"/>
  <c r="P367" i="66"/>
  <c r="T366" i="66"/>
  <c r="S366" i="66"/>
  <c r="R366" i="66"/>
  <c r="Q366" i="66"/>
  <c r="P366" i="66"/>
  <c r="T365" i="66"/>
  <c r="S365" i="66"/>
  <c r="R365" i="66"/>
  <c r="Q365" i="66"/>
  <c r="P365" i="66"/>
  <c r="T364" i="66"/>
  <c r="S364" i="66"/>
  <c r="R364" i="66"/>
  <c r="Q364" i="66"/>
  <c r="P364" i="66"/>
  <c r="T363" i="66"/>
  <c r="S363" i="66"/>
  <c r="R363" i="66"/>
  <c r="Q363" i="66"/>
  <c r="P363" i="66"/>
  <c r="T362" i="66"/>
  <c r="S362" i="66"/>
  <c r="R362" i="66"/>
  <c r="Q362" i="66"/>
  <c r="P362" i="66"/>
  <c r="T361" i="66"/>
  <c r="S361" i="66"/>
  <c r="R361" i="66"/>
  <c r="Q361" i="66"/>
  <c r="P361" i="66"/>
  <c r="T360" i="66"/>
  <c r="S360" i="66"/>
  <c r="R360" i="66"/>
  <c r="Q360" i="66"/>
  <c r="P360" i="66"/>
  <c r="T359" i="66"/>
  <c r="S359" i="66"/>
  <c r="R359" i="66"/>
  <c r="Q359" i="66"/>
  <c r="P359" i="66"/>
  <c r="T358" i="66"/>
  <c r="S358" i="66"/>
  <c r="R358" i="66"/>
  <c r="Q358" i="66"/>
  <c r="P358" i="66"/>
  <c r="T357" i="66"/>
  <c r="S357" i="66"/>
  <c r="R357" i="66"/>
  <c r="Q357" i="66"/>
  <c r="P357" i="66"/>
  <c r="T356" i="66"/>
  <c r="S356" i="66"/>
  <c r="R356" i="66"/>
  <c r="Q356" i="66"/>
  <c r="P356" i="66"/>
  <c r="T355" i="66"/>
  <c r="S355" i="66"/>
  <c r="R355" i="66"/>
  <c r="Q355" i="66"/>
  <c r="P355" i="66"/>
  <c r="T354" i="66"/>
  <c r="S354" i="66"/>
  <c r="R354" i="66"/>
  <c r="Q354" i="66"/>
  <c r="P354" i="66"/>
  <c r="T353" i="66"/>
  <c r="T352" i="66" s="1"/>
  <c r="S353" i="66"/>
  <c r="R353" i="66"/>
  <c r="Q353" i="66"/>
  <c r="P353" i="66"/>
  <c r="P352" i="66" s="1"/>
  <c r="N352" i="66"/>
  <c r="M352" i="66"/>
  <c r="L352" i="66"/>
  <c r="K352" i="66"/>
  <c r="J352" i="66"/>
  <c r="H352" i="66"/>
  <c r="G352" i="66"/>
  <c r="F352" i="66"/>
  <c r="E352" i="66"/>
  <c r="D352" i="66"/>
  <c r="T349" i="66"/>
  <c r="S349" i="66"/>
  <c r="R349" i="66"/>
  <c r="Q349" i="66"/>
  <c r="P349" i="66"/>
  <c r="T348" i="66"/>
  <c r="S348" i="66"/>
  <c r="R348" i="66"/>
  <c r="Q348" i="66"/>
  <c r="P348" i="66"/>
  <c r="T347" i="66"/>
  <c r="S347" i="66"/>
  <c r="R347" i="66"/>
  <c r="Q347" i="66"/>
  <c r="P347" i="66"/>
  <c r="T346" i="66"/>
  <c r="S346" i="66"/>
  <c r="R346" i="66"/>
  <c r="Q346" i="66"/>
  <c r="P346" i="66"/>
  <c r="T345" i="66"/>
  <c r="S345" i="66"/>
  <c r="R345" i="66"/>
  <c r="Q345" i="66"/>
  <c r="P345" i="66"/>
  <c r="T344" i="66"/>
  <c r="S344" i="66"/>
  <c r="R344" i="66"/>
  <c r="Q344" i="66"/>
  <c r="P344" i="66"/>
  <c r="T343" i="66"/>
  <c r="S343" i="66"/>
  <c r="R343" i="66"/>
  <c r="Q343" i="66"/>
  <c r="P343" i="66"/>
  <c r="T342" i="66"/>
  <c r="S342" i="66"/>
  <c r="R342" i="66"/>
  <c r="Q342" i="66"/>
  <c r="P342" i="66"/>
  <c r="T341" i="66"/>
  <c r="S341" i="66"/>
  <c r="R341" i="66"/>
  <c r="Q341" i="66"/>
  <c r="P341" i="66"/>
  <c r="T340" i="66"/>
  <c r="S340" i="66"/>
  <c r="R340" i="66"/>
  <c r="Q340" i="66"/>
  <c r="P340" i="66"/>
  <c r="T339" i="66"/>
  <c r="S339" i="66"/>
  <c r="R339" i="66"/>
  <c r="Q339" i="66"/>
  <c r="P339" i="66"/>
  <c r="T338" i="66"/>
  <c r="S338" i="66"/>
  <c r="R338" i="66"/>
  <c r="Q338" i="66"/>
  <c r="P338" i="66"/>
  <c r="T337" i="66"/>
  <c r="S337" i="66"/>
  <c r="R337" i="66"/>
  <c r="Q337" i="66"/>
  <c r="P337" i="66"/>
  <c r="T336" i="66"/>
  <c r="S336" i="66"/>
  <c r="R336" i="66"/>
  <c r="Q336" i="66"/>
  <c r="P336" i="66"/>
  <c r="T335" i="66"/>
  <c r="S335" i="66"/>
  <c r="R335" i="66"/>
  <c r="Q335" i="66"/>
  <c r="P335" i="66"/>
  <c r="T334" i="66"/>
  <c r="S334" i="66"/>
  <c r="R334" i="66"/>
  <c r="Q334" i="66"/>
  <c r="P334" i="66"/>
  <c r="T333" i="66"/>
  <c r="S333" i="66"/>
  <c r="R333" i="66"/>
  <c r="Q333" i="66"/>
  <c r="P333" i="66"/>
  <c r="T332" i="66"/>
  <c r="S332" i="66"/>
  <c r="R332" i="66"/>
  <c r="Q332" i="66"/>
  <c r="P332" i="66"/>
  <c r="T331" i="66"/>
  <c r="S331" i="66"/>
  <c r="S329" i="66" s="1"/>
  <c r="R331" i="66"/>
  <c r="Q331" i="66"/>
  <c r="P331" i="66"/>
  <c r="T330" i="66"/>
  <c r="T329" i="66" s="1"/>
  <c r="S330" i="66"/>
  <c r="R330" i="66"/>
  <c r="Q330" i="66"/>
  <c r="P330" i="66"/>
  <c r="P329" i="66" s="1"/>
  <c r="N329" i="66"/>
  <c r="M329" i="66"/>
  <c r="L329" i="66"/>
  <c r="K329" i="66"/>
  <c r="J329" i="66"/>
  <c r="H329" i="66"/>
  <c r="G329" i="66"/>
  <c r="F329" i="66"/>
  <c r="E329" i="66"/>
  <c r="D329" i="66"/>
  <c r="T326" i="66"/>
  <c r="S326" i="66"/>
  <c r="R326" i="66"/>
  <c r="Q326" i="66"/>
  <c r="P326" i="66"/>
  <c r="T325" i="66"/>
  <c r="S325" i="66"/>
  <c r="R325" i="66"/>
  <c r="Q325" i="66"/>
  <c r="P325" i="66"/>
  <c r="T324" i="66"/>
  <c r="S324" i="66"/>
  <c r="R324" i="66"/>
  <c r="Q324" i="66"/>
  <c r="P324" i="66"/>
  <c r="T323" i="66"/>
  <c r="S323" i="66"/>
  <c r="R323" i="66"/>
  <c r="Q323" i="66"/>
  <c r="P323" i="66"/>
  <c r="T322" i="66"/>
  <c r="S322" i="66"/>
  <c r="R322" i="66"/>
  <c r="Q322" i="66"/>
  <c r="P322" i="66"/>
  <c r="T321" i="66"/>
  <c r="S321" i="66"/>
  <c r="R321" i="66"/>
  <c r="Q321" i="66"/>
  <c r="P321" i="66"/>
  <c r="T320" i="66"/>
  <c r="S320" i="66"/>
  <c r="R320" i="66"/>
  <c r="Q320" i="66"/>
  <c r="P320" i="66"/>
  <c r="T319" i="66"/>
  <c r="S319" i="66"/>
  <c r="R319" i="66"/>
  <c r="Q319" i="66"/>
  <c r="P319" i="66"/>
  <c r="T318" i="66"/>
  <c r="S318" i="66"/>
  <c r="R318" i="66"/>
  <c r="Q318" i="66"/>
  <c r="P318" i="66"/>
  <c r="T317" i="66"/>
  <c r="S317" i="66"/>
  <c r="R317" i="66"/>
  <c r="Q317" i="66"/>
  <c r="P317" i="66"/>
  <c r="T316" i="66"/>
  <c r="S316" i="66"/>
  <c r="R316" i="66"/>
  <c r="Q316" i="66"/>
  <c r="P316" i="66"/>
  <c r="T315" i="66"/>
  <c r="S315" i="66"/>
  <c r="R315" i="66"/>
  <c r="Q315" i="66"/>
  <c r="P315" i="66"/>
  <c r="T314" i="66"/>
  <c r="S314" i="66"/>
  <c r="R314" i="66"/>
  <c r="Q314" i="66"/>
  <c r="P314" i="66"/>
  <c r="T313" i="66"/>
  <c r="S313" i="66"/>
  <c r="R313" i="66"/>
  <c r="Q313" i="66"/>
  <c r="P313" i="66"/>
  <c r="T312" i="66"/>
  <c r="S312" i="66"/>
  <c r="R312" i="66"/>
  <c r="Q312" i="66"/>
  <c r="P312" i="66"/>
  <c r="T311" i="66"/>
  <c r="S311" i="66"/>
  <c r="R311" i="66"/>
  <c r="Q311" i="66"/>
  <c r="P311" i="66"/>
  <c r="T310" i="66"/>
  <c r="S310" i="66"/>
  <c r="R310" i="66"/>
  <c r="Q310" i="66"/>
  <c r="P310" i="66"/>
  <c r="T309" i="66"/>
  <c r="S309" i="66"/>
  <c r="R309" i="66"/>
  <c r="Q309" i="66"/>
  <c r="P309" i="66"/>
  <c r="T308" i="66"/>
  <c r="S308" i="66"/>
  <c r="R308" i="66"/>
  <c r="Q308" i="66"/>
  <c r="P308" i="66"/>
  <c r="T307" i="66"/>
  <c r="S307" i="66"/>
  <c r="S306" i="66" s="1"/>
  <c r="R307" i="66"/>
  <c r="Q307" i="66"/>
  <c r="P307" i="66"/>
  <c r="R306" i="66"/>
  <c r="N306" i="66"/>
  <c r="M306" i="66"/>
  <c r="L306" i="66"/>
  <c r="K306" i="66"/>
  <c r="J306" i="66"/>
  <c r="H306" i="66"/>
  <c r="G306" i="66"/>
  <c r="F306" i="66"/>
  <c r="E306" i="66"/>
  <c r="D306" i="66"/>
  <c r="T303" i="66"/>
  <c r="S303" i="66"/>
  <c r="R303" i="66"/>
  <c r="Q303" i="66"/>
  <c r="P303" i="66"/>
  <c r="T302" i="66"/>
  <c r="S302" i="66"/>
  <c r="R302" i="66"/>
  <c r="Q302" i="66"/>
  <c r="P302" i="66"/>
  <c r="T301" i="66"/>
  <c r="S301" i="66"/>
  <c r="R301" i="66"/>
  <c r="Q301" i="66"/>
  <c r="P301" i="66"/>
  <c r="T300" i="66"/>
  <c r="S300" i="66"/>
  <c r="R300" i="66"/>
  <c r="Q300" i="66"/>
  <c r="P300" i="66"/>
  <c r="T299" i="66"/>
  <c r="S299" i="66"/>
  <c r="R299" i="66"/>
  <c r="Q299" i="66"/>
  <c r="P299" i="66"/>
  <c r="T298" i="66"/>
  <c r="S298" i="66"/>
  <c r="R298" i="66"/>
  <c r="Q298" i="66"/>
  <c r="P298" i="66"/>
  <c r="T297" i="66"/>
  <c r="S297" i="66"/>
  <c r="R297" i="66"/>
  <c r="Q297" i="66"/>
  <c r="P297" i="66"/>
  <c r="T296" i="66"/>
  <c r="S296" i="66"/>
  <c r="R296" i="66"/>
  <c r="Q296" i="66"/>
  <c r="P296" i="66"/>
  <c r="T295" i="66"/>
  <c r="S295" i="66"/>
  <c r="R295" i="66"/>
  <c r="Q295" i="66"/>
  <c r="P295" i="66"/>
  <c r="T294" i="66"/>
  <c r="S294" i="66"/>
  <c r="R294" i="66"/>
  <c r="Q294" i="66"/>
  <c r="P294" i="66"/>
  <c r="T293" i="66"/>
  <c r="S293" i="66"/>
  <c r="R293" i="66"/>
  <c r="Q293" i="66"/>
  <c r="P293" i="66"/>
  <c r="T292" i="66"/>
  <c r="S292" i="66"/>
  <c r="R292" i="66"/>
  <c r="Q292" i="66"/>
  <c r="P292" i="66"/>
  <c r="T291" i="66"/>
  <c r="S291" i="66"/>
  <c r="R291" i="66"/>
  <c r="Q291" i="66"/>
  <c r="P291" i="66"/>
  <c r="T290" i="66"/>
  <c r="S290" i="66"/>
  <c r="R290" i="66"/>
  <c r="Q290" i="66"/>
  <c r="P290" i="66"/>
  <c r="T289" i="66"/>
  <c r="S289" i="66"/>
  <c r="R289" i="66"/>
  <c r="Q289" i="66"/>
  <c r="P289" i="66"/>
  <c r="T288" i="66"/>
  <c r="S288" i="66"/>
  <c r="R288" i="66"/>
  <c r="Q288" i="66"/>
  <c r="P288" i="66"/>
  <c r="T287" i="66"/>
  <c r="S287" i="66"/>
  <c r="R287" i="66"/>
  <c r="Q287" i="66"/>
  <c r="P287" i="66"/>
  <c r="T286" i="66"/>
  <c r="S286" i="66"/>
  <c r="R286" i="66"/>
  <c r="Q286" i="66"/>
  <c r="P286" i="66"/>
  <c r="T285" i="66"/>
  <c r="S285" i="66"/>
  <c r="R285" i="66"/>
  <c r="Q285" i="66"/>
  <c r="Q283" i="66" s="1"/>
  <c r="P285" i="66"/>
  <c r="T284" i="66"/>
  <c r="S284" i="66"/>
  <c r="R284" i="66"/>
  <c r="R283" i="66" s="1"/>
  <c r="Q284" i="66"/>
  <c r="P284" i="66"/>
  <c r="N283" i="66"/>
  <c r="M283" i="66"/>
  <c r="L283" i="66"/>
  <c r="K283" i="66"/>
  <c r="J283" i="66"/>
  <c r="H283" i="66"/>
  <c r="G283" i="66"/>
  <c r="F283" i="66"/>
  <c r="E283" i="66"/>
  <c r="D283" i="66"/>
  <c r="T280" i="66"/>
  <c r="S280" i="66"/>
  <c r="R280" i="66"/>
  <c r="Q280" i="66"/>
  <c r="P280" i="66"/>
  <c r="T279" i="66"/>
  <c r="S279" i="66"/>
  <c r="R279" i="66"/>
  <c r="Q279" i="66"/>
  <c r="P279" i="66"/>
  <c r="T278" i="66"/>
  <c r="S278" i="66"/>
  <c r="R278" i="66"/>
  <c r="Q278" i="66"/>
  <c r="P278" i="66"/>
  <c r="T277" i="66"/>
  <c r="S277" i="66"/>
  <c r="R277" i="66"/>
  <c r="Q277" i="66"/>
  <c r="P277" i="66"/>
  <c r="T276" i="66"/>
  <c r="S276" i="66"/>
  <c r="R276" i="66"/>
  <c r="Q276" i="66"/>
  <c r="P276" i="66"/>
  <c r="T275" i="66"/>
  <c r="S275" i="66"/>
  <c r="R275" i="66"/>
  <c r="Q275" i="66"/>
  <c r="P275" i="66"/>
  <c r="T274" i="66"/>
  <c r="S274" i="66"/>
  <c r="R274" i="66"/>
  <c r="Q274" i="66"/>
  <c r="P274" i="66"/>
  <c r="T273" i="66"/>
  <c r="S273" i="66"/>
  <c r="R273" i="66"/>
  <c r="Q273" i="66"/>
  <c r="P273" i="66"/>
  <c r="T272" i="66"/>
  <c r="S272" i="66"/>
  <c r="R272" i="66"/>
  <c r="Q272" i="66"/>
  <c r="P272" i="66"/>
  <c r="T271" i="66"/>
  <c r="S271" i="66"/>
  <c r="R271" i="66"/>
  <c r="Q271" i="66"/>
  <c r="P271" i="66"/>
  <c r="T270" i="66"/>
  <c r="S270" i="66"/>
  <c r="R270" i="66"/>
  <c r="Q270" i="66"/>
  <c r="P270" i="66"/>
  <c r="T269" i="66"/>
  <c r="S269" i="66"/>
  <c r="R269" i="66"/>
  <c r="Q269" i="66"/>
  <c r="P269" i="66"/>
  <c r="T268" i="66"/>
  <c r="S268" i="66"/>
  <c r="R268" i="66"/>
  <c r="Q268" i="66"/>
  <c r="P268" i="66"/>
  <c r="T267" i="66"/>
  <c r="S267" i="66"/>
  <c r="R267" i="66"/>
  <c r="Q267" i="66"/>
  <c r="P267" i="66"/>
  <c r="T266" i="66"/>
  <c r="S266" i="66"/>
  <c r="R266" i="66"/>
  <c r="Q266" i="66"/>
  <c r="P266" i="66"/>
  <c r="T265" i="66"/>
  <c r="S265" i="66"/>
  <c r="R265" i="66"/>
  <c r="Q265" i="66"/>
  <c r="P265" i="66"/>
  <c r="T264" i="66"/>
  <c r="S264" i="66"/>
  <c r="R264" i="66"/>
  <c r="Q264" i="66"/>
  <c r="P264" i="66"/>
  <c r="T263" i="66"/>
  <c r="S263" i="66"/>
  <c r="R263" i="66"/>
  <c r="Q263" i="66"/>
  <c r="P263" i="66"/>
  <c r="T262" i="66"/>
  <c r="T260" i="66" s="1"/>
  <c r="S262" i="66"/>
  <c r="R262" i="66"/>
  <c r="Q262" i="66"/>
  <c r="P262" i="66"/>
  <c r="T261" i="66"/>
  <c r="S261" i="66"/>
  <c r="R261" i="66"/>
  <c r="Q261" i="66"/>
  <c r="P261" i="66"/>
  <c r="P260" i="66" s="1"/>
  <c r="N260" i="66"/>
  <c r="M260" i="66"/>
  <c r="L260" i="66"/>
  <c r="K260" i="66"/>
  <c r="J260" i="66"/>
  <c r="H260" i="66"/>
  <c r="G260" i="66"/>
  <c r="F260" i="66"/>
  <c r="E260" i="66"/>
  <c r="D260" i="66"/>
  <c r="T257" i="66"/>
  <c r="S257" i="66"/>
  <c r="R257" i="66"/>
  <c r="Q257" i="66"/>
  <c r="P257" i="66"/>
  <c r="T256" i="66"/>
  <c r="S256" i="66"/>
  <c r="R256" i="66"/>
  <c r="Q256" i="66"/>
  <c r="P256" i="66"/>
  <c r="T255" i="66"/>
  <c r="S255" i="66"/>
  <c r="R255" i="66"/>
  <c r="Q255" i="66"/>
  <c r="P255" i="66"/>
  <c r="T254" i="66"/>
  <c r="S254" i="66"/>
  <c r="R254" i="66"/>
  <c r="Q254" i="66"/>
  <c r="P254" i="66"/>
  <c r="T253" i="66"/>
  <c r="S253" i="66"/>
  <c r="R253" i="66"/>
  <c r="Q253" i="66"/>
  <c r="P253" i="66"/>
  <c r="T252" i="66"/>
  <c r="S252" i="66"/>
  <c r="R252" i="66"/>
  <c r="Q252" i="66"/>
  <c r="P252" i="66"/>
  <c r="T251" i="66"/>
  <c r="S251" i="66"/>
  <c r="R251" i="66"/>
  <c r="Q251" i="66"/>
  <c r="P251" i="66"/>
  <c r="T250" i="66"/>
  <c r="S250" i="66"/>
  <c r="R250" i="66"/>
  <c r="Q250" i="66"/>
  <c r="P250" i="66"/>
  <c r="T249" i="66"/>
  <c r="S249" i="66"/>
  <c r="R249" i="66"/>
  <c r="Q249" i="66"/>
  <c r="P249" i="66"/>
  <c r="T248" i="66"/>
  <c r="S248" i="66"/>
  <c r="R248" i="66"/>
  <c r="Q248" i="66"/>
  <c r="P248" i="66"/>
  <c r="T247" i="66"/>
  <c r="S247" i="66"/>
  <c r="R247" i="66"/>
  <c r="Q247" i="66"/>
  <c r="P247" i="66"/>
  <c r="T246" i="66"/>
  <c r="S246" i="66"/>
  <c r="R246" i="66"/>
  <c r="Q246" i="66"/>
  <c r="P246" i="66"/>
  <c r="T245" i="66"/>
  <c r="S245" i="66"/>
  <c r="R245" i="66"/>
  <c r="Q245" i="66"/>
  <c r="P245" i="66"/>
  <c r="T244" i="66"/>
  <c r="S244" i="66"/>
  <c r="R244" i="66"/>
  <c r="Q244" i="66"/>
  <c r="P244" i="66"/>
  <c r="T243" i="66"/>
  <c r="S243" i="66"/>
  <c r="R243" i="66"/>
  <c r="Q243" i="66"/>
  <c r="P243" i="66"/>
  <c r="T242" i="66"/>
  <c r="S242" i="66"/>
  <c r="R242" i="66"/>
  <c r="Q242" i="66"/>
  <c r="P242" i="66"/>
  <c r="T241" i="66"/>
  <c r="S241" i="66"/>
  <c r="R241" i="66"/>
  <c r="Q241" i="66"/>
  <c r="P241" i="66"/>
  <c r="T240" i="66"/>
  <c r="S240" i="66"/>
  <c r="S237" i="66" s="1"/>
  <c r="R240" i="66"/>
  <c r="Q240" i="66"/>
  <c r="P240" i="66"/>
  <c r="T239" i="66"/>
  <c r="S239" i="66"/>
  <c r="R239" i="66"/>
  <c r="Q239" i="66"/>
  <c r="P239" i="66"/>
  <c r="T238" i="66"/>
  <c r="S238" i="66"/>
  <c r="R238" i="66"/>
  <c r="Q238" i="66"/>
  <c r="P238" i="66"/>
  <c r="N237" i="66"/>
  <c r="M237" i="66"/>
  <c r="L237" i="66"/>
  <c r="K237" i="66"/>
  <c r="J237" i="66"/>
  <c r="H237" i="66"/>
  <c r="G237" i="66"/>
  <c r="F237" i="66"/>
  <c r="E237" i="66"/>
  <c r="D237" i="66"/>
  <c r="T234" i="66"/>
  <c r="S234" i="66"/>
  <c r="R234" i="66"/>
  <c r="Q234" i="66"/>
  <c r="P234" i="66"/>
  <c r="T233" i="66"/>
  <c r="S233" i="66"/>
  <c r="R233" i="66"/>
  <c r="Q233" i="66"/>
  <c r="P233" i="66"/>
  <c r="T232" i="66"/>
  <c r="S232" i="66"/>
  <c r="R232" i="66"/>
  <c r="Q232" i="66"/>
  <c r="P232" i="66"/>
  <c r="T231" i="66"/>
  <c r="S231" i="66"/>
  <c r="R231" i="66"/>
  <c r="Q231" i="66"/>
  <c r="P231" i="66"/>
  <c r="T230" i="66"/>
  <c r="S230" i="66"/>
  <c r="R230" i="66"/>
  <c r="Q230" i="66"/>
  <c r="P230" i="66"/>
  <c r="T229" i="66"/>
  <c r="S229" i="66"/>
  <c r="R229" i="66"/>
  <c r="Q229" i="66"/>
  <c r="P229" i="66"/>
  <c r="T228" i="66"/>
  <c r="S228" i="66"/>
  <c r="R228" i="66"/>
  <c r="Q228" i="66"/>
  <c r="P228" i="66"/>
  <c r="T227" i="66"/>
  <c r="S227" i="66"/>
  <c r="R227" i="66"/>
  <c r="Q227" i="66"/>
  <c r="P227" i="66"/>
  <c r="T226" i="66"/>
  <c r="S226" i="66"/>
  <c r="R226" i="66"/>
  <c r="Q226" i="66"/>
  <c r="P226" i="66"/>
  <c r="T225" i="66"/>
  <c r="S225" i="66"/>
  <c r="R225" i="66"/>
  <c r="Q225" i="66"/>
  <c r="P225" i="66"/>
  <c r="T224" i="66"/>
  <c r="S224" i="66"/>
  <c r="R224" i="66"/>
  <c r="Q224" i="66"/>
  <c r="P224" i="66"/>
  <c r="T223" i="66"/>
  <c r="S223" i="66"/>
  <c r="R223" i="66"/>
  <c r="Q223" i="66"/>
  <c r="P223" i="66"/>
  <c r="T222" i="66"/>
  <c r="S222" i="66"/>
  <c r="R222" i="66"/>
  <c r="Q222" i="66"/>
  <c r="P222" i="66"/>
  <c r="T221" i="66"/>
  <c r="S221" i="66"/>
  <c r="R221" i="66"/>
  <c r="Q221" i="66"/>
  <c r="P221" i="66"/>
  <c r="T220" i="66"/>
  <c r="S220" i="66"/>
  <c r="R220" i="66"/>
  <c r="Q220" i="66"/>
  <c r="P220" i="66"/>
  <c r="T219" i="66"/>
  <c r="S219" i="66"/>
  <c r="R219" i="66"/>
  <c r="Q219" i="66"/>
  <c r="P219" i="66"/>
  <c r="T218" i="66"/>
  <c r="S218" i="66"/>
  <c r="R218" i="66"/>
  <c r="Q218" i="66"/>
  <c r="P218" i="66"/>
  <c r="T217" i="66"/>
  <c r="S217" i="66"/>
  <c r="R217" i="66"/>
  <c r="R214" i="66" s="1"/>
  <c r="Q217" i="66"/>
  <c r="P217" i="66"/>
  <c r="T216" i="66"/>
  <c r="S216" i="66"/>
  <c r="R216" i="66"/>
  <c r="Q216" i="66"/>
  <c r="P216" i="66"/>
  <c r="T215" i="66"/>
  <c r="S215" i="66"/>
  <c r="R215" i="66"/>
  <c r="Q215" i="66"/>
  <c r="P215" i="66"/>
  <c r="N214" i="66"/>
  <c r="M214" i="66"/>
  <c r="L214" i="66"/>
  <c r="K214" i="66"/>
  <c r="J214" i="66"/>
  <c r="H214" i="66"/>
  <c r="G214" i="66"/>
  <c r="F214" i="66"/>
  <c r="E214" i="66"/>
  <c r="D214" i="66"/>
  <c r="T211" i="66"/>
  <c r="S211" i="66"/>
  <c r="R211" i="66"/>
  <c r="Q211" i="66"/>
  <c r="P211" i="66"/>
  <c r="T210" i="66"/>
  <c r="S210" i="66"/>
  <c r="R210" i="66"/>
  <c r="Q210" i="66"/>
  <c r="P210" i="66"/>
  <c r="T209" i="66"/>
  <c r="S209" i="66"/>
  <c r="R209" i="66"/>
  <c r="Q209" i="66"/>
  <c r="P209" i="66"/>
  <c r="T208" i="66"/>
  <c r="S208" i="66"/>
  <c r="R208" i="66"/>
  <c r="Q208" i="66"/>
  <c r="P208" i="66"/>
  <c r="T207" i="66"/>
  <c r="S207" i="66"/>
  <c r="R207" i="66"/>
  <c r="Q207" i="66"/>
  <c r="P207" i="66"/>
  <c r="T206" i="66"/>
  <c r="S206" i="66"/>
  <c r="R206" i="66"/>
  <c r="Q206" i="66"/>
  <c r="P206" i="66"/>
  <c r="T205" i="66"/>
  <c r="S205" i="66"/>
  <c r="R205" i="66"/>
  <c r="Q205" i="66"/>
  <c r="P205" i="66"/>
  <c r="T204" i="66"/>
  <c r="S204" i="66"/>
  <c r="R204" i="66"/>
  <c r="Q204" i="66"/>
  <c r="P204" i="66"/>
  <c r="T203" i="66"/>
  <c r="S203" i="66"/>
  <c r="R203" i="66"/>
  <c r="Q203" i="66"/>
  <c r="P203" i="66"/>
  <c r="T202" i="66"/>
  <c r="S202" i="66"/>
  <c r="R202" i="66"/>
  <c r="Q202" i="66"/>
  <c r="P202" i="66"/>
  <c r="T201" i="66"/>
  <c r="S201" i="66"/>
  <c r="R201" i="66"/>
  <c r="Q201" i="66"/>
  <c r="P201" i="66"/>
  <c r="T200" i="66"/>
  <c r="S200" i="66"/>
  <c r="R200" i="66"/>
  <c r="Q200" i="66"/>
  <c r="P200" i="66"/>
  <c r="T199" i="66"/>
  <c r="S199" i="66"/>
  <c r="R199" i="66"/>
  <c r="Q199" i="66"/>
  <c r="P199" i="66"/>
  <c r="T198" i="66"/>
  <c r="S198" i="66"/>
  <c r="R198" i="66"/>
  <c r="Q198" i="66"/>
  <c r="P198" i="66"/>
  <c r="T197" i="66"/>
  <c r="S197" i="66"/>
  <c r="R197" i="66"/>
  <c r="Q197" i="66"/>
  <c r="P197" i="66"/>
  <c r="T196" i="66"/>
  <c r="S196" i="66"/>
  <c r="R196" i="66"/>
  <c r="Q196" i="66"/>
  <c r="P196" i="66"/>
  <c r="T195" i="66"/>
  <c r="S195" i="66"/>
  <c r="R195" i="66"/>
  <c r="Q195" i="66"/>
  <c r="P195" i="66"/>
  <c r="T194" i="66"/>
  <c r="S194" i="66"/>
  <c r="R194" i="66"/>
  <c r="Q194" i="66"/>
  <c r="P194" i="66"/>
  <c r="T193" i="66"/>
  <c r="S193" i="66"/>
  <c r="R193" i="66"/>
  <c r="Q193" i="66"/>
  <c r="P193" i="66"/>
  <c r="T192" i="66"/>
  <c r="S192" i="66"/>
  <c r="R192" i="66"/>
  <c r="Q192" i="66"/>
  <c r="P192" i="66"/>
  <c r="Q191" i="66"/>
  <c r="N191" i="66"/>
  <c r="M191" i="66"/>
  <c r="L191" i="66"/>
  <c r="K191" i="66"/>
  <c r="J191" i="66"/>
  <c r="H191" i="66"/>
  <c r="G191" i="66"/>
  <c r="F191" i="66"/>
  <c r="E191" i="66"/>
  <c r="D191" i="66"/>
  <c r="T188" i="66"/>
  <c r="S188" i="66"/>
  <c r="R188" i="66"/>
  <c r="Q188" i="66"/>
  <c r="P188" i="66"/>
  <c r="T187" i="66"/>
  <c r="S187" i="66"/>
  <c r="R187" i="66"/>
  <c r="Q187" i="66"/>
  <c r="P187" i="66"/>
  <c r="T186" i="66"/>
  <c r="S186" i="66"/>
  <c r="R186" i="66"/>
  <c r="Q186" i="66"/>
  <c r="P186" i="66"/>
  <c r="T185" i="66"/>
  <c r="S185" i="66"/>
  <c r="R185" i="66"/>
  <c r="Q185" i="66"/>
  <c r="P185" i="66"/>
  <c r="T184" i="66"/>
  <c r="S184" i="66"/>
  <c r="R184" i="66"/>
  <c r="Q184" i="66"/>
  <c r="P184" i="66"/>
  <c r="T183" i="66"/>
  <c r="S183" i="66"/>
  <c r="R183" i="66"/>
  <c r="Q183" i="66"/>
  <c r="P183" i="66"/>
  <c r="T182" i="66"/>
  <c r="S182" i="66"/>
  <c r="R182" i="66"/>
  <c r="Q182" i="66"/>
  <c r="P182" i="66"/>
  <c r="T181" i="66"/>
  <c r="S181" i="66"/>
  <c r="R181" i="66"/>
  <c r="Q181" i="66"/>
  <c r="P181" i="66"/>
  <c r="T180" i="66"/>
  <c r="S180" i="66"/>
  <c r="R180" i="66"/>
  <c r="Q180" i="66"/>
  <c r="P180" i="66"/>
  <c r="T179" i="66"/>
  <c r="S179" i="66"/>
  <c r="R179" i="66"/>
  <c r="Q179" i="66"/>
  <c r="P179" i="66"/>
  <c r="T178" i="66"/>
  <c r="S178" i="66"/>
  <c r="R178" i="66"/>
  <c r="Q178" i="66"/>
  <c r="P178" i="66"/>
  <c r="T177" i="66"/>
  <c r="S177" i="66"/>
  <c r="R177" i="66"/>
  <c r="Q177" i="66"/>
  <c r="P177" i="66"/>
  <c r="T176" i="66"/>
  <c r="S176" i="66"/>
  <c r="R176" i="66"/>
  <c r="Q176" i="66"/>
  <c r="P176" i="66"/>
  <c r="T175" i="66"/>
  <c r="S175" i="66"/>
  <c r="R175" i="66"/>
  <c r="Q175" i="66"/>
  <c r="P175" i="66"/>
  <c r="T174" i="66"/>
  <c r="S174" i="66"/>
  <c r="R174" i="66"/>
  <c r="Q174" i="66"/>
  <c r="P174" i="66"/>
  <c r="T173" i="66"/>
  <c r="S173" i="66"/>
  <c r="R173" i="66"/>
  <c r="Q173" i="66"/>
  <c r="P173" i="66"/>
  <c r="T172" i="66"/>
  <c r="S172" i="66"/>
  <c r="R172" i="66"/>
  <c r="Q172" i="66"/>
  <c r="P172" i="66"/>
  <c r="T171" i="66"/>
  <c r="T168" i="66" s="1"/>
  <c r="S171" i="66"/>
  <c r="R171" i="66"/>
  <c r="Q171" i="66"/>
  <c r="P171" i="66"/>
  <c r="T170" i="66"/>
  <c r="S170" i="66"/>
  <c r="R170" i="66"/>
  <c r="Q170" i="66"/>
  <c r="P170" i="66"/>
  <c r="T169" i="66"/>
  <c r="S169" i="66"/>
  <c r="R169" i="66"/>
  <c r="Q169" i="66"/>
  <c r="P169" i="66"/>
  <c r="N168" i="66"/>
  <c r="M168" i="66"/>
  <c r="L168" i="66"/>
  <c r="K168" i="66"/>
  <c r="J168" i="66"/>
  <c r="H168" i="66"/>
  <c r="G168" i="66"/>
  <c r="F168" i="66"/>
  <c r="E168" i="66"/>
  <c r="D168" i="66"/>
  <c r="T165" i="66"/>
  <c r="S165" i="66"/>
  <c r="R165" i="66"/>
  <c r="Q165" i="66"/>
  <c r="P165" i="66"/>
  <c r="T164" i="66"/>
  <c r="S164" i="66"/>
  <c r="R164" i="66"/>
  <c r="Q164" i="66"/>
  <c r="P164" i="66"/>
  <c r="T163" i="66"/>
  <c r="S163" i="66"/>
  <c r="R163" i="66"/>
  <c r="Q163" i="66"/>
  <c r="P163" i="66"/>
  <c r="T162" i="66"/>
  <c r="S162" i="66"/>
  <c r="R162" i="66"/>
  <c r="Q162" i="66"/>
  <c r="P162" i="66"/>
  <c r="T161" i="66"/>
  <c r="S161" i="66"/>
  <c r="R161" i="66"/>
  <c r="Q161" i="66"/>
  <c r="P161" i="66"/>
  <c r="T160" i="66"/>
  <c r="S160" i="66"/>
  <c r="R160" i="66"/>
  <c r="Q160" i="66"/>
  <c r="P160" i="66"/>
  <c r="T159" i="66"/>
  <c r="S159" i="66"/>
  <c r="R159" i="66"/>
  <c r="Q159" i="66"/>
  <c r="P159" i="66"/>
  <c r="T158" i="66"/>
  <c r="S158" i="66"/>
  <c r="R158" i="66"/>
  <c r="Q158" i="66"/>
  <c r="P158" i="66"/>
  <c r="T157" i="66"/>
  <c r="S157" i="66"/>
  <c r="R157" i="66"/>
  <c r="Q157" i="66"/>
  <c r="P157" i="66"/>
  <c r="T156" i="66"/>
  <c r="S156" i="66"/>
  <c r="R156" i="66"/>
  <c r="Q156" i="66"/>
  <c r="P156" i="66"/>
  <c r="T155" i="66"/>
  <c r="S155" i="66"/>
  <c r="R155" i="66"/>
  <c r="Q155" i="66"/>
  <c r="P155" i="66"/>
  <c r="T154" i="66"/>
  <c r="S154" i="66"/>
  <c r="R154" i="66"/>
  <c r="Q154" i="66"/>
  <c r="P154" i="66"/>
  <c r="T153" i="66"/>
  <c r="S153" i="66"/>
  <c r="R153" i="66"/>
  <c r="Q153" i="66"/>
  <c r="P153" i="66"/>
  <c r="T152" i="66"/>
  <c r="S152" i="66"/>
  <c r="R152" i="66"/>
  <c r="Q152" i="66"/>
  <c r="P152" i="66"/>
  <c r="T151" i="66"/>
  <c r="S151" i="66"/>
  <c r="R151" i="66"/>
  <c r="Q151" i="66"/>
  <c r="P151" i="66"/>
  <c r="T150" i="66"/>
  <c r="S150" i="66"/>
  <c r="R150" i="66"/>
  <c r="Q150" i="66"/>
  <c r="P150" i="66"/>
  <c r="T149" i="66"/>
  <c r="S149" i="66"/>
  <c r="R149" i="66"/>
  <c r="Q149" i="66"/>
  <c r="P149" i="66"/>
  <c r="T148" i="66"/>
  <c r="S148" i="66"/>
  <c r="S145" i="66" s="1"/>
  <c r="R148" i="66"/>
  <c r="Q148" i="66"/>
  <c r="P148" i="66"/>
  <c r="T147" i="66"/>
  <c r="S147" i="66"/>
  <c r="R147" i="66"/>
  <c r="Q147" i="66"/>
  <c r="P147" i="66"/>
  <c r="T146" i="66"/>
  <c r="S146" i="66"/>
  <c r="R146" i="66"/>
  <c r="Q146" i="66"/>
  <c r="P146" i="66"/>
  <c r="N145" i="66"/>
  <c r="M145" i="66"/>
  <c r="L145" i="66"/>
  <c r="K145" i="66"/>
  <c r="J145" i="66"/>
  <c r="H145" i="66"/>
  <c r="G145" i="66"/>
  <c r="F145" i="66"/>
  <c r="E145" i="66"/>
  <c r="D145" i="66"/>
  <c r="S142" i="66"/>
  <c r="R142" i="66"/>
  <c r="Q142" i="66"/>
  <c r="P142" i="66"/>
  <c r="H142" i="66"/>
  <c r="T142" i="66" s="1"/>
  <c r="S141" i="66"/>
  <c r="R141" i="66"/>
  <c r="Q141" i="66"/>
  <c r="P141" i="66"/>
  <c r="H141" i="66"/>
  <c r="T141" i="66" s="1"/>
  <c r="S140" i="66"/>
  <c r="R140" i="66"/>
  <c r="Q140" i="66"/>
  <c r="P140" i="66"/>
  <c r="H140" i="66"/>
  <c r="T140" i="66" s="1"/>
  <c r="S139" i="66"/>
  <c r="R139" i="66"/>
  <c r="Q139" i="66"/>
  <c r="P139" i="66"/>
  <c r="H139" i="66"/>
  <c r="T139" i="66" s="1"/>
  <c r="S138" i="66"/>
  <c r="R138" i="66"/>
  <c r="Q138" i="66"/>
  <c r="P138" i="66"/>
  <c r="H138" i="66"/>
  <c r="T138" i="66" s="1"/>
  <c r="S137" i="66"/>
  <c r="R137" i="66"/>
  <c r="Q137" i="66"/>
  <c r="P137" i="66"/>
  <c r="H137" i="66"/>
  <c r="T137" i="66" s="1"/>
  <c r="S136" i="66"/>
  <c r="R136" i="66"/>
  <c r="Q136" i="66"/>
  <c r="P136" i="66"/>
  <c r="H136" i="66"/>
  <c r="T136" i="66" s="1"/>
  <c r="S135" i="66"/>
  <c r="R135" i="66"/>
  <c r="Q135" i="66"/>
  <c r="P135" i="66"/>
  <c r="H135" i="66"/>
  <c r="T135" i="66" s="1"/>
  <c r="S134" i="66"/>
  <c r="R134" i="66"/>
  <c r="Q134" i="66"/>
  <c r="P134" i="66"/>
  <c r="H134" i="66"/>
  <c r="T134" i="66" s="1"/>
  <c r="S133" i="66"/>
  <c r="R133" i="66"/>
  <c r="Q133" i="66"/>
  <c r="P133" i="66"/>
  <c r="H133" i="66"/>
  <c r="T133" i="66" s="1"/>
  <c r="S132" i="66"/>
  <c r="R132" i="66"/>
  <c r="Q132" i="66"/>
  <c r="P132" i="66"/>
  <c r="H132" i="66"/>
  <c r="T132" i="66" s="1"/>
  <c r="S131" i="66"/>
  <c r="R131" i="66"/>
  <c r="Q131" i="66"/>
  <c r="P131" i="66"/>
  <c r="H131" i="66"/>
  <c r="T131" i="66" s="1"/>
  <c r="S130" i="66"/>
  <c r="R130" i="66"/>
  <c r="Q130" i="66"/>
  <c r="P130" i="66"/>
  <c r="H130" i="66"/>
  <c r="T130" i="66" s="1"/>
  <c r="S129" i="66"/>
  <c r="R129" i="66"/>
  <c r="Q129" i="66"/>
  <c r="P129" i="66"/>
  <c r="H129" i="66"/>
  <c r="T129" i="66" s="1"/>
  <c r="S128" i="66"/>
  <c r="R128" i="66"/>
  <c r="Q128" i="66"/>
  <c r="P128" i="66"/>
  <c r="H128" i="66"/>
  <c r="T128" i="66" s="1"/>
  <c r="S127" i="66"/>
  <c r="R127" i="66"/>
  <c r="Q127" i="66"/>
  <c r="P127" i="66"/>
  <c r="H127" i="66"/>
  <c r="T127" i="66" s="1"/>
  <c r="S126" i="66"/>
  <c r="R126" i="66"/>
  <c r="Q126" i="66"/>
  <c r="P126" i="66"/>
  <c r="H126" i="66"/>
  <c r="T126" i="66" s="1"/>
  <c r="S125" i="66"/>
  <c r="R125" i="66"/>
  <c r="Q125" i="66"/>
  <c r="P125" i="66"/>
  <c r="H125" i="66"/>
  <c r="T125" i="66" s="1"/>
  <c r="S124" i="66"/>
  <c r="R124" i="66"/>
  <c r="R122" i="66" s="1"/>
  <c r="Q124" i="66"/>
  <c r="P124" i="66"/>
  <c r="H124" i="66"/>
  <c r="T124" i="66" s="1"/>
  <c r="S123" i="66"/>
  <c r="S122" i="66" s="1"/>
  <c r="R123" i="66"/>
  <c r="Q123" i="66"/>
  <c r="P123" i="66"/>
  <c r="H123" i="66"/>
  <c r="T123" i="66" s="1"/>
  <c r="N122" i="66"/>
  <c r="M122" i="66"/>
  <c r="L122" i="66"/>
  <c r="K122" i="66"/>
  <c r="J122" i="66"/>
  <c r="H122" i="66"/>
  <c r="G122" i="66"/>
  <c r="F122" i="66"/>
  <c r="E122" i="66"/>
  <c r="D122" i="66"/>
  <c r="S119" i="66"/>
  <c r="R119" i="66"/>
  <c r="Q119" i="66"/>
  <c r="P119" i="66"/>
  <c r="T119" i="66" s="1"/>
  <c r="H119" i="66"/>
  <c r="S118" i="66"/>
  <c r="R118" i="66"/>
  <c r="Q118" i="66"/>
  <c r="P118" i="66"/>
  <c r="H118" i="66"/>
  <c r="S117" i="66"/>
  <c r="R117" i="66"/>
  <c r="Q117" i="66"/>
  <c r="P117" i="66"/>
  <c r="H117" i="66"/>
  <c r="S116" i="66"/>
  <c r="R116" i="66"/>
  <c r="Q116" i="66"/>
  <c r="P116" i="66"/>
  <c r="H116" i="66"/>
  <c r="S115" i="66"/>
  <c r="R115" i="66"/>
  <c r="Q115" i="66"/>
  <c r="P115" i="66"/>
  <c r="T115" i="66" s="1"/>
  <c r="H115" i="66"/>
  <c r="S114" i="66"/>
  <c r="R114" i="66"/>
  <c r="Q114" i="66"/>
  <c r="P114" i="66"/>
  <c r="H114" i="66"/>
  <c r="S113" i="66"/>
  <c r="R113" i="66"/>
  <c r="Q113" i="66"/>
  <c r="P113" i="66"/>
  <c r="H113" i="66"/>
  <c r="S112" i="66"/>
  <c r="R112" i="66"/>
  <c r="Q112" i="66"/>
  <c r="P112" i="66"/>
  <c r="H112" i="66"/>
  <c r="S111" i="66"/>
  <c r="R111" i="66"/>
  <c r="Q111" i="66"/>
  <c r="P111" i="66"/>
  <c r="T111" i="66" s="1"/>
  <c r="H111" i="66"/>
  <c r="S110" i="66"/>
  <c r="R110" i="66"/>
  <c r="Q110" i="66"/>
  <c r="P110" i="66"/>
  <c r="H110" i="66"/>
  <c r="S109" i="66"/>
  <c r="R109" i="66"/>
  <c r="Q109" i="66"/>
  <c r="P109" i="66"/>
  <c r="H109" i="66"/>
  <c r="S108" i="66"/>
  <c r="R108" i="66"/>
  <c r="Q108" i="66"/>
  <c r="P108" i="66"/>
  <c r="H108" i="66"/>
  <c r="S107" i="66"/>
  <c r="R107" i="66"/>
  <c r="Q107" i="66"/>
  <c r="P107" i="66"/>
  <c r="T107" i="66" s="1"/>
  <c r="H107" i="66"/>
  <c r="S106" i="66"/>
  <c r="R106" i="66"/>
  <c r="Q106" i="66"/>
  <c r="P106" i="66"/>
  <c r="H106" i="66"/>
  <c r="S105" i="66"/>
  <c r="R105" i="66"/>
  <c r="Q105" i="66"/>
  <c r="P105" i="66"/>
  <c r="H105" i="66"/>
  <c r="S104" i="66"/>
  <c r="R104" i="66"/>
  <c r="Q104" i="66"/>
  <c r="P104" i="66"/>
  <c r="H104" i="66"/>
  <c r="S103" i="66"/>
  <c r="R103" i="66"/>
  <c r="Q103" i="66"/>
  <c r="P103" i="66"/>
  <c r="T103" i="66" s="1"/>
  <c r="H103" i="66"/>
  <c r="S102" i="66"/>
  <c r="R102" i="66"/>
  <c r="Q102" i="66"/>
  <c r="P102" i="66"/>
  <c r="H102" i="66"/>
  <c r="S101" i="66"/>
  <c r="R101" i="66"/>
  <c r="Q101" i="66"/>
  <c r="P101" i="66"/>
  <c r="H101" i="66"/>
  <c r="S100" i="66"/>
  <c r="S99" i="66" s="1"/>
  <c r="R100" i="66"/>
  <c r="Q100" i="66"/>
  <c r="Q99" i="66" s="1"/>
  <c r="P100" i="66"/>
  <c r="H100" i="66"/>
  <c r="H99" i="66" s="1"/>
  <c r="N99" i="66"/>
  <c r="M99" i="66"/>
  <c r="L99" i="66"/>
  <c r="K99" i="66"/>
  <c r="J99" i="66"/>
  <c r="G99" i="66"/>
  <c r="F99" i="66"/>
  <c r="E99" i="66"/>
  <c r="D99" i="66"/>
  <c r="P122" i="66" l="1"/>
  <c r="R145" i="66"/>
  <c r="S168" i="66"/>
  <c r="P191" i="66"/>
  <c r="T191" i="66"/>
  <c r="Q214" i="66"/>
  <c r="R237" i="66"/>
  <c r="S283" i="66"/>
  <c r="P306" i="66"/>
  <c r="T306" i="66"/>
  <c r="Q329" i="66"/>
  <c r="Q352" i="66"/>
  <c r="R375" i="66"/>
  <c r="T380" i="66"/>
  <c r="P421" i="66"/>
  <c r="P444" i="66"/>
  <c r="T456" i="66"/>
  <c r="P99" i="66"/>
  <c r="T101" i="66"/>
  <c r="T105" i="66"/>
  <c r="T109" i="66"/>
  <c r="T113" i="66"/>
  <c r="T117" i="66"/>
  <c r="Q122" i="66"/>
  <c r="P168" i="66"/>
  <c r="S260" i="66"/>
  <c r="P283" i="66"/>
  <c r="T283" i="66"/>
  <c r="Q306" i="66"/>
  <c r="R329" i="66"/>
  <c r="R352" i="66"/>
  <c r="Q444" i="66"/>
  <c r="R99" i="66"/>
  <c r="T110" i="66"/>
  <c r="P237" i="66"/>
  <c r="T237" i="66"/>
  <c r="S352" i="66"/>
  <c r="T377" i="66"/>
  <c r="T379" i="66"/>
  <c r="T381" i="66"/>
  <c r="T375" i="66" s="1"/>
  <c r="T383" i="66"/>
  <c r="T385" i="66"/>
  <c r="T387" i="66"/>
  <c r="T389" i="66"/>
  <c r="T391" i="66"/>
  <c r="T393" i="66"/>
  <c r="T395" i="66"/>
  <c r="T399" i="66"/>
  <c r="T401" i="66"/>
  <c r="T403" i="66"/>
  <c r="T405" i="66"/>
  <c r="T407" i="66"/>
  <c r="T409" i="66"/>
  <c r="T411" i="66"/>
  <c r="T413" i="66"/>
  <c r="T415" i="66"/>
  <c r="T417" i="66"/>
  <c r="T445" i="66"/>
  <c r="T449" i="66"/>
  <c r="T451" i="66"/>
  <c r="T453" i="66"/>
  <c r="T455" i="66"/>
  <c r="T457" i="66"/>
  <c r="T459" i="66"/>
  <c r="T461" i="66"/>
  <c r="T468" i="66"/>
  <c r="T470" i="66"/>
  <c r="T474" i="66"/>
  <c r="T467" i="66" s="1"/>
  <c r="T476" i="66"/>
  <c r="T478" i="66"/>
  <c r="T480" i="66"/>
  <c r="T482" i="66"/>
  <c r="T484" i="66"/>
  <c r="T486" i="66"/>
  <c r="T425" i="66"/>
  <c r="T427" i="66"/>
  <c r="T429" i="66"/>
  <c r="T431" i="66"/>
  <c r="T433" i="66"/>
  <c r="T435" i="66"/>
  <c r="T437" i="66"/>
  <c r="T439" i="66"/>
  <c r="T441" i="66"/>
  <c r="T100" i="66"/>
  <c r="T99" i="66" s="1"/>
  <c r="T104" i="66"/>
  <c r="T108" i="66"/>
  <c r="T112" i="66"/>
  <c r="T116" i="66"/>
  <c r="Q145" i="66"/>
  <c r="N398" i="66"/>
  <c r="S398" i="66"/>
  <c r="T481" i="66"/>
  <c r="T483" i="66"/>
  <c r="T485" i="66"/>
  <c r="T487" i="66"/>
  <c r="P214" i="66"/>
  <c r="T384" i="66"/>
  <c r="T386" i="66"/>
  <c r="T388" i="66"/>
  <c r="T390" i="66"/>
  <c r="T392" i="66"/>
  <c r="T394" i="66"/>
  <c r="T400" i="66"/>
  <c r="T402" i="66"/>
  <c r="T404" i="66"/>
  <c r="T406" i="66"/>
  <c r="T408" i="66"/>
  <c r="T410" i="66"/>
  <c r="T412" i="66"/>
  <c r="T414" i="66"/>
  <c r="T416" i="66"/>
  <c r="T418" i="66"/>
  <c r="T422" i="66"/>
  <c r="T426" i="66"/>
  <c r="T428" i="66"/>
  <c r="T430" i="66"/>
  <c r="T432" i="66"/>
  <c r="T434" i="66"/>
  <c r="T436" i="66"/>
  <c r="T438" i="66"/>
  <c r="T440" i="66"/>
  <c r="T102" i="66"/>
  <c r="T106" i="66"/>
  <c r="T114" i="66"/>
  <c r="T118" i="66"/>
  <c r="P145" i="66"/>
  <c r="T145" i="66"/>
  <c r="R260" i="66"/>
  <c r="Q260" i="66"/>
  <c r="N375" i="66"/>
  <c r="S375" i="66"/>
  <c r="N444" i="66"/>
  <c r="S444" i="66"/>
  <c r="P467" i="66"/>
  <c r="T472" i="66"/>
  <c r="Q467" i="66"/>
  <c r="R168" i="66"/>
  <c r="Q168" i="66"/>
  <c r="S191" i="66"/>
  <c r="R191" i="66"/>
  <c r="T214" i="66"/>
  <c r="S214" i="66"/>
  <c r="Q237" i="66"/>
  <c r="P375" i="66"/>
  <c r="P398" i="66"/>
  <c r="Q398" i="66"/>
  <c r="H421" i="66"/>
  <c r="R421" i="66"/>
  <c r="T446" i="66"/>
  <c r="R444" i="66"/>
  <c r="T447" i="66"/>
  <c r="T463" i="66"/>
  <c r="N467" i="66"/>
  <c r="S467" i="66"/>
  <c r="C40" i="29"/>
  <c r="E40" i="29"/>
  <c r="G40" i="29"/>
  <c r="I40" i="29"/>
  <c r="K40" i="29"/>
  <c r="M40" i="29"/>
  <c r="O40" i="29"/>
  <c r="Q40" i="29"/>
  <c r="S40" i="29"/>
  <c r="U40" i="29"/>
  <c r="W40" i="29"/>
  <c r="C40" i="124"/>
  <c r="E40" i="124"/>
  <c r="G40" i="124"/>
  <c r="I40" i="124"/>
  <c r="K40" i="124"/>
  <c r="M40" i="124"/>
  <c r="O40" i="124"/>
  <c r="Q40" i="124"/>
  <c r="S40" i="124"/>
  <c r="U40" i="124"/>
  <c r="W40" i="124"/>
  <c r="C40" i="122"/>
  <c r="E40" i="122"/>
  <c r="G40" i="122"/>
  <c r="I40" i="122"/>
  <c r="K40" i="122"/>
  <c r="M40" i="122"/>
  <c r="O40" i="122"/>
  <c r="Q40" i="122"/>
  <c r="S40" i="122"/>
  <c r="U40" i="122"/>
  <c r="W40" i="122"/>
  <c r="C40" i="120"/>
  <c r="E40" i="120"/>
  <c r="G40" i="120"/>
  <c r="I40" i="120"/>
  <c r="K40" i="120"/>
  <c r="M40" i="120"/>
  <c r="O40" i="120"/>
  <c r="Q40" i="120"/>
  <c r="S40" i="120"/>
  <c r="U40" i="120"/>
  <c r="W40" i="120"/>
  <c r="C40" i="118"/>
  <c r="E40" i="118"/>
  <c r="G40" i="118"/>
  <c r="I40" i="118"/>
  <c r="K40" i="118"/>
  <c r="M40" i="118"/>
  <c r="O40" i="118"/>
  <c r="Q40" i="118"/>
  <c r="S40" i="118"/>
  <c r="U40" i="118"/>
  <c r="W40" i="118"/>
  <c r="C40" i="116"/>
  <c r="E40" i="116"/>
  <c r="G40" i="116"/>
  <c r="I40" i="116"/>
  <c r="K40" i="116"/>
  <c r="M40" i="116"/>
  <c r="O40" i="116"/>
  <c r="Q40" i="116"/>
  <c r="S40" i="116"/>
  <c r="U40" i="116"/>
  <c r="W40" i="116"/>
  <c r="C40" i="88"/>
  <c r="E40" i="88"/>
  <c r="G40" i="88"/>
  <c r="I40" i="88"/>
  <c r="K40" i="88"/>
  <c r="M40" i="88"/>
  <c r="O40" i="88"/>
  <c r="Q40" i="88"/>
  <c r="S40" i="88"/>
  <c r="U40" i="88"/>
  <c r="W40" i="88"/>
  <c r="C40" i="86"/>
  <c r="E40" i="86"/>
  <c r="G40" i="86"/>
  <c r="I40" i="86"/>
  <c r="K40" i="86"/>
  <c r="M40" i="86"/>
  <c r="O40" i="86"/>
  <c r="Q40" i="86"/>
  <c r="S40" i="86"/>
  <c r="U40" i="86"/>
  <c r="W40" i="86"/>
  <c r="C40" i="82"/>
  <c r="E40" i="82"/>
  <c r="G40" i="82"/>
  <c r="I40" i="82"/>
  <c r="K40" i="82"/>
  <c r="M40" i="82"/>
  <c r="O40" i="82"/>
  <c r="Q40" i="82"/>
  <c r="S40" i="82"/>
  <c r="U40" i="82"/>
  <c r="W40" i="82"/>
  <c r="C40" i="80"/>
  <c r="E40" i="80"/>
  <c r="G40" i="80"/>
  <c r="I40" i="80"/>
  <c r="K40" i="80"/>
  <c r="M40" i="80"/>
  <c r="O40" i="80"/>
  <c r="Q40" i="80"/>
  <c r="S40" i="80"/>
  <c r="U40" i="80"/>
  <c r="W40" i="80"/>
  <c r="C40" i="78"/>
  <c r="E40" i="78"/>
  <c r="G40" i="78"/>
  <c r="I40" i="78"/>
  <c r="K40" i="78"/>
  <c r="M40" i="78"/>
  <c r="O40" i="78"/>
  <c r="Q40" i="78"/>
  <c r="S40" i="78"/>
  <c r="U40" i="78"/>
  <c r="W40" i="78"/>
  <c r="C40" i="76"/>
  <c r="E40" i="76"/>
  <c r="G40" i="76"/>
  <c r="I40" i="76"/>
  <c r="K40" i="76"/>
  <c r="M40" i="76"/>
  <c r="O40" i="76"/>
  <c r="Q40" i="76"/>
  <c r="S40" i="76"/>
  <c r="U40" i="76"/>
  <c r="W40" i="76"/>
  <c r="C40" i="74"/>
  <c r="E40" i="74"/>
  <c r="G40" i="74"/>
  <c r="I40" i="74"/>
  <c r="K40" i="74"/>
  <c r="M40" i="74"/>
  <c r="O40" i="74"/>
  <c r="Q40" i="74"/>
  <c r="S40" i="74"/>
  <c r="U40" i="74"/>
  <c r="W40" i="74"/>
  <c r="C40" i="72"/>
  <c r="E40" i="72"/>
  <c r="G40" i="72"/>
  <c r="I40" i="72"/>
  <c r="K40" i="72"/>
  <c r="M40" i="72"/>
  <c r="O40" i="72"/>
  <c r="Q40" i="72"/>
  <c r="S40" i="72"/>
  <c r="U40" i="72"/>
  <c r="W40" i="72"/>
  <c r="C76" i="29"/>
  <c r="E76" i="29"/>
  <c r="G76" i="29"/>
  <c r="I76" i="29"/>
  <c r="K76" i="29"/>
  <c r="M76" i="29"/>
  <c r="O76" i="29"/>
  <c r="Q76" i="29"/>
  <c r="S76" i="29"/>
  <c r="U76" i="29"/>
  <c r="W76" i="29"/>
  <c r="C76" i="124"/>
  <c r="E76" i="124"/>
  <c r="G76" i="124"/>
  <c r="I76" i="124"/>
  <c r="K76" i="124"/>
  <c r="M76" i="124"/>
  <c r="O76" i="124"/>
  <c r="Q76" i="124"/>
  <c r="S76" i="124"/>
  <c r="U76" i="124"/>
  <c r="W76" i="124"/>
  <c r="C76" i="122"/>
  <c r="E76" i="122"/>
  <c r="G76" i="122"/>
  <c r="I76" i="122"/>
  <c r="K76" i="122"/>
  <c r="M76" i="122"/>
  <c r="O76" i="122"/>
  <c r="Q76" i="122"/>
  <c r="S76" i="122"/>
  <c r="U76" i="122"/>
  <c r="W76" i="122"/>
  <c r="C76" i="120"/>
  <c r="E76" i="120"/>
  <c r="G76" i="120"/>
  <c r="I76" i="120"/>
  <c r="K76" i="120"/>
  <c r="M76" i="120"/>
  <c r="O76" i="120"/>
  <c r="Q76" i="120"/>
  <c r="S76" i="120"/>
  <c r="U76" i="120"/>
  <c r="W76" i="120"/>
  <c r="C76" i="118"/>
  <c r="E76" i="118"/>
  <c r="G76" i="118"/>
  <c r="I76" i="118"/>
  <c r="K76" i="118"/>
  <c r="M76" i="118"/>
  <c r="O76" i="118"/>
  <c r="Q76" i="118"/>
  <c r="S76" i="118"/>
  <c r="U76" i="118"/>
  <c r="W76" i="118"/>
  <c r="C76" i="116"/>
  <c r="E76" i="116"/>
  <c r="G76" i="116"/>
  <c r="I76" i="116"/>
  <c r="K76" i="116"/>
  <c r="M76" i="116"/>
  <c r="O76" i="116"/>
  <c r="Q76" i="116"/>
  <c r="S76" i="116"/>
  <c r="U76" i="116"/>
  <c r="W76" i="116"/>
  <c r="C76" i="88"/>
  <c r="E76" i="88"/>
  <c r="G76" i="88"/>
  <c r="I76" i="88"/>
  <c r="K76" i="88"/>
  <c r="M76" i="88"/>
  <c r="O76" i="88"/>
  <c r="Q76" i="88"/>
  <c r="S76" i="88"/>
  <c r="U76" i="88"/>
  <c r="W76" i="88"/>
  <c r="C76" i="86"/>
  <c r="E76" i="86"/>
  <c r="G76" i="86"/>
  <c r="I76" i="86"/>
  <c r="K76" i="86"/>
  <c r="M76" i="86"/>
  <c r="O76" i="86"/>
  <c r="Q76" i="86"/>
  <c r="S76" i="86"/>
  <c r="U76" i="86"/>
  <c r="W76" i="86"/>
  <c r="C76" i="82"/>
  <c r="E76" i="82"/>
  <c r="G76" i="82"/>
  <c r="I76" i="82"/>
  <c r="K76" i="82"/>
  <c r="M76" i="82"/>
  <c r="O76" i="82"/>
  <c r="Q76" i="82"/>
  <c r="S76" i="82"/>
  <c r="U76" i="82"/>
  <c r="W76" i="82"/>
  <c r="C76" i="80"/>
  <c r="E76" i="80"/>
  <c r="G76" i="80"/>
  <c r="I76" i="80"/>
  <c r="K76" i="80"/>
  <c r="M76" i="80"/>
  <c r="O76" i="80"/>
  <c r="Q76" i="80"/>
  <c r="S76" i="80"/>
  <c r="U76" i="80"/>
  <c r="W76" i="80"/>
  <c r="C76" i="78"/>
  <c r="E76" i="78"/>
  <c r="G76" i="78"/>
  <c r="I76" i="78"/>
  <c r="K76" i="78"/>
  <c r="M76" i="78"/>
  <c r="O76" i="78"/>
  <c r="Q76" i="78"/>
  <c r="S76" i="78"/>
  <c r="U76" i="78"/>
  <c r="W76" i="78"/>
  <c r="C76" i="76"/>
  <c r="E76" i="76"/>
  <c r="G76" i="76"/>
  <c r="I76" i="76"/>
  <c r="K76" i="76"/>
  <c r="M76" i="76"/>
  <c r="O76" i="76"/>
  <c r="Q76" i="76"/>
  <c r="S76" i="76"/>
  <c r="U76" i="76"/>
  <c r="W76" i="76"/>
  <c r="C76" i="74"/>
  <c r="E76" i="74"/>
  <c r="G76" i="74"/>
  <c r="I76" i="74"/>
  <c r="K76" i="74"/>
  <c r="M76" i="74"/>
  <c r="O76" i="74"/>
  <c r="Q76" i="74"/>
  <c r="S76" i="74"/>
  <c r="U76" i="74"/>
  <c r="W76" i="74"/>
  <c r="C76" i="72"/>
  <c r="E76" i="72"/>
  <c r="G76" i="72"/>
  <c r="I76" i="72"/>
  <c r="K76" i="72"/>
  <c r="M76" i="72"/>
  <c r="O76" i="72"/>
  <c r="Q76" i="72"/>
  <c r="S76" i="72"/>
  <c r="U76" i="72"/>
  <c r="W76" i="72"/>
  <c r="B40" i="29"/>
  <c r="D40" i="29"/>
  <c r="F40" i="29"/>
  <c r="H40" i="29"/>
  <c r="J40" i="29"/>
  <c r="L40" i="29"/>
  <c r="N40" i="29"/>
  <c r="P40" i="29"/>
  <c r="R40" i="29"/>
  <c r="T40" i="29"/>
  <c r="B40" i="124"/>
  <c r="D40" i="124"/>
  <c r="F40" i="124"/>
  <c r="H40" i="124"/>
  <c r="J40" i="124"/>
  <c r="L40" i="124"/>
  <c r="N40" i="124"/>
  <c r="P40" i="124"/>
  <c r="R40" i="124"/>
  <c r="T40" i="124"/>
  <c r="B40" i="122"/>
  <c r="D40" i="122"/>
  <c r="F40" i="122"/>
  <c r="H40" i="122"/>
  <c r="J40" i="122"/>
  <c r="L40" i="122"/>
  <c r="N40" i="122"/>
  <c r="P40" i="122"/>
  <c r="R40" i="122"/>
  <c r="T40" i="122"/>
  <c r="B40" i="120"/>
  <c r="D40" i="120"/>
  <c r="F40" i="120"/>
  <c r="H40" i="120"/>
  <c r="J40" i="120"/>
  <c r="L40" i="120"/>
  <c r="N40" i="120"/>
  <c r="P40" i="120"/>
  <c r="R40" i="120"/>
  <c r="T40" i="120"/>
  <c r="B40" i="118"/>
  <c r="D40" i="118"/>
  <c r="F40" i="118"/>
  <c r="H40" i="118"/>
  <c r="J40" i="118"/>
  <c r="L40" i="118"/>
  <c r="N40" i="118"/>
  <c r="P40" i="118"/>
  <c r="R40" i="118"/>
  <c r="T40" i="118"/>
  <c r="B40" i="116"/>
  <c r="D40" i="116"/>
  <c r="F40" i="116"/>
  <c r="H40" i="116"/>
  <c r="J40" i="116"/>
  <c r="L40" i="116"/>
  <c r="N40" i="116"/>
  <c r="P40" i="116"/>
  <c r="R40" i="116"/>
  <c r="T40" i="116"/>
  <c r="B40" i="88"/>
  <c r="D40" i="88"/>
  <c r="F40" i="88"/>
  <c r="H40" i="88"/>
  <c r="J40" i="88"/>
  <c r="L40" i="88"/>
  <c r="N40" i="88"/>
  <c r="P40" i="88"/>
  <c r="R40" i="88"/>
  <c r="T40" i="88"/>
  <c r="B40" i="86"/>
  <c r="D40" i="86"/>
  <c r="F40" i="86"/>
  <c r="H40" i="86"/>
  <c r="J40" i="86"/>
  <c r="L40" i="86"/>
  <c r="N40" i="86"/>
  <c r="P40" i="86"/>
  <c r="R40" i="86"/>
  <c r="T40" i="86"/>
  <c r="B40" i="82"/>
  <c r="D40" i="82"/>
  <c r="F40" i="82"/>
  <c r="H40" i="82"/>
  <c r="J40" i="82"/>
  <c r="L40" i="82"/>
  <c r="N40" i="82"/>
  <c r="P40" i="82"/>
  <c r="R40" i="82"/>
  <c r="T40" i="82"/>
  <c r="B40" i="80"/>
  <c r="D40" i="80"/>
  <c r="F40" i="80"/>
  <c r="H40" i="80"/>
  <c r="J40" i="80"/>
  <c r="L40" i="80"/>
  <c r="N40" i="80"/>
  <c r="P40" i="80"/>
  <c r="R40" i="80"/>
  <c r="T40" i="80"/>
  <c r="B40" i="78"/>
  <c r="D40" i="78"/>
  <c r="F40" i="78"/>
  <c r="H40" i="78"/>
  <c r="J40" i="78"/>
  <c r="L40" i="78"/>
  <c r="N40" i="78"/>
  <c r="P40" i="78"/>
  <c r="R40" i="78"/>
  <c r="T40" i="78"/>
  <c r="B40" i="76"/>
  <c r="D40" i="76"/>
  <c r="F40" i="76"/>
  <c r="H40" i="76"/>
  <c r="J40" i="76"/>
  <c r="L40" i="76"/>
  <c r="N40" i="76"/>
  <c r="P40" i="76"/>
  <c r="R40" i="76"/>
  <c r="T40" i="76"/>
  <c r="B40" i="74"/>
  <c r="D40" i="74"/>
  <c r="F40" i="74"/>
  <c r="H40" i="74"/>
  <c r="J40" i="74"/>
  <c r="L40" i="74"/>
  <c r="N40" i="74"/>
  <c r="P40" i="74"/>
  <c r="R40" i="74"/>
  <c r="T40" i="74"/>
  <c r="B40" i="72"/>
  <c r="D40" i="72"/>
  <c r="F40" i="72"/>
  <c r="H40" i="72"/>
  <c r="J40" i="72"/>
  <c r="L40" i="72"/>
  <c r="N40" i="72"/>
  <c r="P40" i="72"/>
  <c r="R40" i="72"/>
  <c r="T40" i="72"/>
  <c r="B76" i="29"/>
  <c r="D76" i="29"/>
  <c r="F76" i="29"/>
  <c r="H76" i="29"/>
  <c r="J76" i="29"/>
  <c r="L76" i="29"/>
  <c r="N76" i="29"/>
  <c r="P76" i="29"/>
  <c r="R76" i="29"/>
  <c r="T76" i="29"/>
  <c r="B76" i="124"/>
  <c r="D76" i="124"/>
  <c r="F76" i="124"/>
  <c r="H76" i="124"/>
  <c r="J76" i="124"/>
  <c r="L76" i="124"/>
  <c r="N76" i="124"/>
  <c r="P76" i="124"/>
  <c r="R76" i="124"/>
  <c r="T76" i="124"/>
  <c r="B76" i="122"/>
  <c r="D76" i="122"/>
  <c r="F76" i="122"/>
  <c r="H76" i="122"/>
  <c r="J76" i="122"/>
  <c r="L76" i="122"/>
  <c r="N76" i="122"/>
  <c r="P76" i="122"/>
  <c r="R76" i="122"/>
  <c r="T76" i="122"/>
  <c r="B76" i="120"/>
  <c r="D76" i="120"/>
  <c r="F76" i="120"/>
  <c r="H76" i="120"/>
  <c r="J76" i="120"/>
  <c r="L76" i="120"/>
  <c r="N76" i="120"/>
  <c r="P76" i="120"/>
  <c r="R76" i="120"/>
  <c r="T76" i="120"/>
  <c r="B76" i="118"/>
  <c r="D76" i="118"/>
  <c r="F76" i="118"/>
  <c r="H76" i="118"/>
  <c r="J76" i="118"/>
  <c r="L76" i="118"/>
  <c r="N76" i="118"/>
  <c r="P76" i="118"/>
  <c r="R76" i="118"/>
  <c r="T76" i="118"/>
  <c r="B76" i="116"/>
  <c r="D76" i="116"/>
  <c r="F76" i="116"/>
  <c r="H76" i="116"/>
  <c r="J76" i="116"/>
  <c r="L76" i="116"/>
  <c r="N76" i="116"/>
  <c r="P76" i="116"/>
  <c r="R76" i="116"/>
  <c r="T76" i="116"/>
  <c r="B76" i="88"/>
  <c r="D76" i="88"/>
  <c r="F76" i="88"/>
  <c r="H76" i="88"/>
  <c r="J76" i="88"/>
  <c r="L76" i="88"/>
  <c r="N76" i="88"/>
  <c r="P76" i="88"/>
  <c r="R76" i="88"/>
  <c r="T76" i="88"/>
  <c r="B76" i="86"/>
  <c r="D76" i="86"/>
  <c r="F76" i="86"/>
  <c r="H76" i="86"/>
  <c r="J76" i="86"/>
  <c r="L76" i="86"/>
  <c r="N76" i="86"/>
  <c r="P76" i="86"/>
  <c r="R76" i="86"/>
  <c r="T76" i="86"/>
  <c r="B76" i="82"/>
  <c r="D76" i="82"/>
  <c r="F76" i="82"/>
  <c r="H76" i="82"/>
  <c r="J76" i="82"/>
  <c r="L76" i="82"/>
  <c r="N76" i="82"/>
  <c r="P76" i="82"/>
  <c r="R76" i="82"/>
  <c r="T76" i="82"/>
  <c r="B76" i="80"/>
  <c r="D76" i="80"/>
  <c r="F76" i="80"/>
  <c r="H76" i="80"/>
  <c r="J76" i="80"/>
  <c r="L76" i="80"/>
  <c r="N76" i="80"/>
  <c r="P76" i="80"/>
  <c r="R76" i="80"/>
  <c r="T76" i="80"/>
  <c r="B76" i="78"/>
  <c r="D76" i="78"/>
  <c r="F76" i="78"/>
  <c r="H76" i="78"/>
  <c r="J76" i="78"/>
  <c r="L76" i="78"/>
  <c r="N76" i="78"/>
  <c r="P76" i="78"/>
  <c r="R76" i="78"/>
  <c r="T76" i="78"/>
  <c r="B76" i="76"/>
  <c r="D76" i="76"/>
  <c r="F76" i="76"/>
  <c r="H76" i="76"/>
  <c r="J76" i="76"/>
  <c r="L76" i="76"/>
  <c r="N76" i="76"/>
  <c r="P76" i="76"/>
  <c r="R76" i="76"/>
  <c r="T76" i="76"/>
  <c r="B76" i="74"/>
  <c r="D76" i="74"/>
  <c r="F76" i="74"/>
  <c r="H76" i="74"/>
  <c r="J76" i="74"/>
  <c r="L76" i="74"/>
  <c r="N76" i="74"/>
  <c r="P76" i="74"/>
  <c r="R76" i="74"/>
  <c r="T76" i="74"/>
  <c r="B76" i="72"/>
  <c r="D76" i="72"/>
  <c r="F76" i="72"/>
  <c r="H76" i="72"/>
  <c r="J76" i="72"/>
  <c r="L76" i="72"/>
  <c r="N76" i="72"/>
  <c r="P76" i="72"/>
  <c r="R76" i="72"/>
  <c r="T76" i="72"/>
  <c r="T398" i="66"/>
  <c r="T122" i="66"/>
  <c r="T421" i="66"/>
  <c r="H375" i="66"/>
  <c r="H467" i="66"/>
  <c r="T424" i="66"/>
  <c r="H444" i="66"/>
  <c r="T444" i="66" l="1"/>
  <c r="W80" i="113" l="1"/>
  <c r="W81" i="113"/>
  <c r="W82" i="113"/>
  <c r="W27" i="113"/>
  <c r="W28" i="113"/>
  <c r="W29" i="113"/>
  <c r="W59" i="113"/>
  <c r="W60" i="113"/>
  <c r="W61" i="113"/>
  <c r="W62" i="113"/>
  <c r="W63" i="113"/>
  <c r="W64" i="113"/>
  <c r="W65" i="113"/>
  <c r="W66" i="113"/>
  <c r="W67" i="113"/>
  <c r="W68" i="113"/>
  <c r="W69" i="113"/>
  <c r="W70" i="113"/>
  <c r="W71" i="113"/>
  <c r="W72" i="113"/>
  <c r="W73" i="113"/>
  <c r="W74" i="113"/>
  <c r="W75" i="113"/>
  <c r="B74" i="124" l="1"/>
  <c r="B72" i="124"/>
  <c r="B67" i="124"/>
  <c r="B64" i="124"/>
  <c r="B63" i="124"/>
  <c r="B60" i="124"/>
  <c r="B59" i="124"/>
  <c r="B58" i="124"/>
  <c r="B55" i="124"/>
  <c r="B52" i="124"/>
  <c r="B50" i="124"/>
  <c r="B48" i="124"/>
  <c r="B47" i="124"/>
  <c r="B44" i="124"/>
  <c r="A43" i="124"/>
  <c r="B43" i="124" s="1"/>
  <c r="W42" i="124"/>
  <c r="V42" i="124"/>
  <c r="U42" i="124"/>
  <c r="T42" i="124"/>
  <c r="S42" i="124"/>
  <c r="R42" i="124"/>
  <c r="Q42" i="124"/>
  <c r="P42" i="124"/>
  <c r="O42" i="124"/>
  <c r="N42" i="124"/>
  <c r="M42" i="124"/>
  <c r="L42" i="124"/>
  <c r="K42" i="124"/>
  <c r="J42" i="124"/>
  <c r="I42" i="124"/>
  <c r="H42" i="124"/>
  <c r="G42" i="124"/>
  <c r="F42" i="124"/>
  <c r="E42" i="124"/>
  <c r="D42" i="124"/>
  <c r="C42" i="124"/>
  <c r="H39" i="124"/>
  <c r="E38" i="124"/>
  <c r="B28" i="124"/>
  <c r="C27" i="124"/>
  <c r="B24" i="124"/>
  <c r="C23" i="124"/>
  <c r="B22" i="124"/>
  <c r="C16" i="124"/>
  <c r="E15" i="124"/>
  <c r="B8" i="124"/>
  <c r="B6" i="124"/>
  <c r="B75" i="122"/>
  <c r="B72" i="122"/>
  <c r="B64" i="122"/>
  <c r="B54" i="122"/>
  <c r="B53" i="122"/>
  <c r="G51" i="122"/>
  <c r="B50" i="122"/>
  <c r="B45" i="122"/>
  <c r="A43" i="122"/>
  <c r="W42" i="122"/>
  <c r="V42" i="122"/>
  <c r="U42" i="122"/>
  <c r="T42" i="122"/>
  <c r="S42" i="122"/>
  <c r="R42" i="122"/>
  <c r="Q42" i="122"/>
  <c r="P42" i="122"/>
  <c r="O42" i="122"/>
  <c r="N42" i="122"/>
  <c r="M42" i="122"/>
  <c r="L42" i="122"/>
  <c r="K42" i="122"/>
  <c r="J42" i="122"/>
  <c r="I42" i="122"/>
  <c r="H42" i="122"/>
  <c r="G42" i="122"/>
  <c r="F42" i="122"/>
  <c r="E42" i="122"/>
  <c r="D42" i="122"/>
  <c r="C42" i="122"/>
  <c r="G39" i="122"/>
  <c r="K38" i="122"/>
  <c r="F37" i="122"/>
  <c r="J36" i="122"/>
  <c r="O35" i="122"/>
  <c r="G34" i="122"/>
  <c r="L33" i="122"/>
  <c r="P32" i="122"/>
  <c r="N31" i="122"/>
  <c r="G30" i="122"/>
  <c r="G29" i="122"/>
  <c r="F28" i="122"/>
  <c r="J27" i="122"/>
  <c r="H26" i="122"/>
  <c r="C25" i="122"/>
  <c r="H24" i="122"/>
  <c r="D23" i="122"/>
  <c r="K22" i="122"/>
  <c r="J21" i="122"/>
  <c r="C20" i="122"/>
  <c r="L18" i="122"/>
  <c r="V17" i="122"/>
  <c r="O16" i="122"/>
  <c r="F15" i="122"/>
  <c r="B13" i="122"/>
  <c r="C12" i="122"/>
  <c r="B10" i="122"/>
  <c r="C8" i="122"/>
  <c r="A7" i="122"/>
  <c r="B6" i="122"/>
  <c r="C73" i="63"/>
  <c r="C67" i="63"/>
  <c r="C90" i="63"/>
  <c r="C55" i="63"/>
  <c r="C64" i="63"/>
  <c r="C61" i="63"/>
  <c r="D58" i="63"/>
  <c r="D52" i="63"/>
  <c r="D49" i="63"/>
  <c r="D73" i="63"/>
  <c r="D89" i="63"/>
  <c r="D67" i="63"/>
  <c r="D61" i="63"/>
  <c r="D90" i="63"/>
  <c r="C86" i="63"/>
  <c r="D55" i="63"/>
  <c r="D70" i="63"/>
  <c r="C58" i="63"/>
  <c r="D87" i="63"/>
  <c r="C52" i="63"/>
  <c r="D64" i="63"/>
  <c r="C49" i="63"/>
  <c r="C87" i="63"/>
  <c r="C70" i="63"/>
  <c r="D86" i="63"/>
  <c r="C89" i="63"/>
  <c r="B23" i="124" l="1"/>
  <c r="B31" i="122"/>
  <c r="B34" i="122"/>
  <c r="H36" i="122"/>
  <c r="C13" i="122"/>
  <c r="N34" i="122"/>
  <c r="J31" i="122"/>
  <c r="P36" i="122"/>
  <c r="F34" i="122"/>
  <c r="P30" i="122"/>
  <c r="K33" i="122"/>
  <c r="B21" i="122"/>
  <c r="H35" i="122"/>
  <c r="T31" i="122"/>
  <c r="B27" i="124"/>
  <c r="U38" i="122"/>
  <c r="C36" i="122"/>
  <c r="Q38" i="122"/>
  <c r="F38" i="122"/>
  <c r="O36" i="122"/>
  <c r="F36" i="122"/>
  <c r="V34" i="122"/>
  <c r="L34" i="122"/>
  <c r="T33" i="122"/>
  <c r="F33" i="122"/>
  <c r="R31" i="122"/>
  <c r="H31" i="122"/>
  <c r="H30" i="122"/>
  <c r="N28" i="122"/>
  <c r="D28" i="122"/>
  <c r="P26" i="122"/>
  <c r="G26" i="122"/>
  <c r="P21" i="122"/>
  <c r="G21" i="122"/>
  <c r="O38" i="124"/>
  <c r="B26" i="122"/>
  <c r="C34" i="122"/>
  <c r="P38" i="122"/>
  <c r="V36" i="122"/>
  <c r="N36" i="122"/>
  <c r="W35" i="122"/>
  <c r="S34" i="122"/>
  <c r="K34" i="122"/>
  <c r="R33" i="122"/>
  <c r="D33" i="122"/>
  <c r="O31" i="122"/>
  <c r="G31" i="122"/>
  <c r="T28" i="122"/>
  <c r="K28" i="122"/>
  <c r="W26" i="122"/>
  <c r="N26" i="122"/>
  <c r="W21" i="122"/>
  <c r="O21" i="122"/>
  <c r="K38" i="124"/>
  <c r="C30" i="122"/>
  <c r="C18" i="122"/>
  <c r="W38" i="122"/>
  <c r="L38" i="122"/>
  <c r="T36" i="122"/>
  <c r="R34" i="122"/>
  <c r="W31" i="122"/>
  <c r="W30" i="122"/>
  <c r="S28" i="122"/>
  <c r="J28" i="122"/>
  <c r="V26" i="122"/>
  <c r="K26" i="122"/>
  <c r="V21" i="122"/>
  <c r="K21" i="122"/>
  <c r="B16" i="124"/>
  <c r="B38" i="124"/>
  <c r="J38" i="124"/>
  <c r="C28" i="122"/>
  <c r="P28" i="122"/>
  <c r="R26" i="122"/>
  <c r="R21" i="122"/>
  <c r="U38" i="124"/>
  <c r="E9" i="122"/>
  <c r="I9" i="122"/>
  <c r="M9" i="122"/>
  <c r="Q9" i="122"/>
  <c r="U9" i="122"/>
  <c r="F9" i="122"/>
  <c r="K9" i="122"/>
  <c r="P9" i="122"/>
  <c r="V9" i="122"/>
  <c r="G9" i="122"/>
  <c r="L9" i="122"/>
  <c r="R9" i="122"/>
  <c r="W9" i="122"/>
  <c r="H9" i="122"/>
  <c r="N9" i="122"/>
  <c r="S9" i="122"/>
  <c r="D9" i="122"/>
  <c r="J9" i="122"/>
  <c r="O9" i="122"/>
  <c r="T9" i="122"/>
  <c r="E11" i="122"/>
  <c r="I11" i="122"/>
  <c r="M11" i="122"/>
  <c r="Q11" i="122"/>
  <c r="U11" i="122"/>
  <c r="H11" i="122"/>
  <c r="N11" i="122"/>
  <c r="S11" i="122"/>
  <c r="D11" i="122"/>
  <c r="J11" i="122"/>
  <c r="O11" i="122"/>
  <c r="T11" i="122"/>
  <c r="F11" i="122"/>
  <c r="K11" i="122"/>
  <c r="P11" i="122"/>
  <c r="V11" i="122"/>
  <c r="G11" i="122"/>
  <c r="L11" i="122"/>
  <c r="R11" i="122"/>
  <c r="W11" i="122"/>
  <c r="E19" i="122"/>
  <c r="I19" i="122"/>
  <c r="M19" i="122"/>
  <c r="Q19" i="122"/>
  <c r="U19" i="122"/>
  <c r="G19" i="122"/>
  <c r="L19" i="122"/>
  <c r="R19" i="122"/>
  <c r="W19" i="122"/>
  <c r="D19" i="122"/>
  <c r="J19" i="122"/>
  <c r="O19" i="122"/>
  <c r="T19" i="122"/>
  <c r="F19" i="122"/>
  <c r="K19" i="122"/>
  <c r="P19" i="122"/>
  <c r="V19" i="122"/>
  <c r="C19" i="122"/>
  <c r="E60" i="122"/>
  <c r="I60" i="122"/>
  <c r="M60" i="122"/>
  <c r="Q60" i="122"/>
  <c r="U60" i="122"/>
  <c r="H60" i="122"/>
  <c r="N60" i="122"/>
  <c r="S60" i="122"/>
  <c r="C60" i="122"/>
  <c r="D60" i="122"/>
  <c r="J60" i="122"/>
  <c r="O60" i="122"/>
  <c r="T60" i="122"/>
  <c r="F60" i="122"/>
  <c r="K60" i="122"/>
  <c r="P60" i="122"/>
  <c r="V60" i="122"/>
  <c r="G60" i="122"/>
  <c r="L60" i="122"/>
  <c r="R60" i="122"/>
  <c r="W60" i="122"/>
  <c r="E63" i="122"/>
  <c r="I63" i="122"/>
  <c r="M63" i="122"/>
  <c r="Q63" i="122"/>
  <c r="U63" i="122"/>
  <c r="G63" i="122"/>
  <c r="L63" i="122"/>
  <c r="R63" i="122"/>
  <c r="W63" i="122"/>
  <c r="H63" i="122"/>
  <c r="N63" i="122"/>
  <c r="S63" i="122"/>
  <c r="D63" i="122"/>
  <c r="J63" i="122"/>
  <c r="O63" i="122"/>
  <c r="T63" i="122"/>
  <c r="C63" i="122"/>
  <c r="F63" i="122"/>
  <c r="K63" i="122"/>
  <c r="P63" i="122"/>
  <c r="V63" i="122"/>
  <c r="E66" i="122"/>
  <c r="I66" i="122"/>
  <c r="M66" i="122"/>
  <c r="Q66" i="122"/>
  <c r="U66" i="122"/>
  <c r="C66" i="122"/>
  <c r="F66" i="122"/>
  <c r="K66" i="122"/>
  <c r="P66" i="122"/>
  <c r="V66" i="122"/>
  <c r="G66" i="122"/>
  <c r="L66" i="122"/>
  <c r="R66" i="122"/>
  <c r="W66" i="122"/>
  <c r="H66" i="122"/>
  <c r="N66" i="122"/>
  <c r="S66" i="122"/>
  <c r="D66" i="122"/>
  <c r="J66" i="122"/>
  <c r="O66" i="122"/>
  <c r="T66" i="122"/>
  <c r="B66" i="122"/>
  <c r="E70" i="122"/>
  <c r="I70" i="122"/>
  <c r="M70" i="122"/>
  <c r="Q70" i="122"/>
  <c r="U70" i="122"/>
  <c r="C70" i="122"/>
  <c r="F70" i="122"/>
  <c r="K70" i="122"/>
  <c r="P70" i="122"/>
  <c r="V70" i="122"/>
  <c r="G70" i="122"/>
  <c r="L70" i="122"/>
  <c r="R70" i="122"/>
  <c r="W70" i="122"/>
  <c r="H70" i="122"/>
  <c r="N70" i="122"/>
  <c r="S70" i="122"/>
  <c r="D70" i="122"/>
  <c r="J70" i="122"/>
  <c r="O70" i="122"/>
  <c r="T70" i="122"/>
  <c r="R37" i="122"/>
  <c r="K37" i="122"/>
  <c r="D37" i="122"/>
  <c r="E7" i="122"/>
  <c r="I7" i="122"/>
  <c r="M7" i="122"/>
  <c r="Q7" i="122"/>
  <c r="U7" i="122"/>
  <c r="H7" i="122"/>
  <c r="N7" i="122"/>
  <c r="S7" i="122"/>
  <c r="D7" i="122"/>
  <c r="J7" i="122"/>
  <c r="O7" i="122"/>
  <c r="T7" i="122"/>
  <c r="F7" i="122"/>
  <c r="K7" i="122"/>
  <c r="P7" i="122"/>
  <c r="V7" i="122"/>
  <c r="G7" i="122"/>
  <c r="L7" i="122"/>
  <c r="R7" i="122"/>
  <c r="W7" i="122"/>
  <c r="E14" i="122"/>
  <c r="I14" i="122"/>
  <c r="M14" i="122"/>
  <c r="Q14" i="122"/>
  <c r="U14" i="122"/>
  <c r="G14" i="122"/>
  <c r="L14" i="122"/>
  <c r="R14" i="122"/>
  <c r="W14" i="122"/>
  <c r="H14" i="122"/>
  <c r="N14" i="122"/>
  <c r="S14" i="122"/>
  <c r="D14" i="122"/>
  <c r="J14" i="122"/>
  <c r="O14" i="122"/>
  <c r="T14" i="122"/>
  <c r="F14" i="122"/>
  <c r="K14" i="122"/>
  <c r="P14" i="122"/>
  <c r="V14" i="122"/>
  <c r="C14" i="122"/>
  <c r="B17" i="122"/>
  <c r="B19" i="122"/>
  <c r="E25" i="122"/>
  <c r="I25" i="122"/>
  <c r="M25" i="122"/>
  <c r="Q25" i="122"/>
  <c r="U25" i="122"/>
  <c r="H25" i="122"/>
  <c r="N25" i="122"/>
  <c r="S25" i="122"/>
  <c r="B29" i="122"/>
  <c r="E35" i="122"/>
  <c r="I35" i="122"/>
  <c r="M35" i="122"/>
  <c r="Q35" i="122"/>
  <c r="U35" i="122"/>
  <c r="F35" i="122"/>
  <c r="K35" i="122"/>
  <c r="P35" i="122"/>
  <c r="V35" i="122"/>
  <c r="C35" i="122"/>
  <c r="G48" i="122"/>
  <c r="K48" i="122"/>
  <c r="O48" i="122"/>
  <c r="S48" i="122"/>
  <c r="E48" i="122"/>
  <c r="I48" i="122"/>
  <c r="M48" i="122"/>
  <c r="Q48" i="122"/>
  <c r="U48" i="122"/>
  <c r="D48" i="122"/>
  <c r="L48" i="122"/>
  <c r="T48" i="122"/>
  <c r="C48" i="122"/>
  <c r="F48" i="122"/>
  <c r="N48" i="122"/>
  <c r="V48" i="122"/>
  <c r="H48" i="122"/>
  <c r="P48" i="122"/>
  <c r="W48" i="122"/>
  <c r="J48" i="122"/>
  <c r="R48" i="122"/>
  <c r="E57" i="122"/>
  <c r="I57" i="122"/>
  <c r="M57" i="122"/>
  <c r="Q57" i="122"/>
  <c r="U57" i="122"/>
  <c r="D57" i="122"/>
  <c r="J57" i="122"/>
  <c r="O57" i="122"/>
  <c r="T57" i="122"/>
  <c r="F57" i="122"/>
  <c r="K57" i="122"/>
  <c r="P57" i="122"/>
  <c r="V57" i="122"/>
  <c r="G57" i="122"/>
  <c r="L57" i="122"/>
  <c r="R57" i="122"/>
  <c r="W57" i="122"/>
  <c r="C57" i="122"/>
  <c r="H57" i="122"/>
  <c r="N57" i="122"/>
  <c r="S57" i="122"/>
  <c r="E61" i="122"/>
  <c r="I61" i="122"/>
  <c r="M61" i="122"/>
  <c r="Q61" i="122"/>
  <c r="U61" i="122"/>
  <c r="D61" i="122"/>
  <c r="J61" i="122"/>
  <c r="O61" i="122"/>
  <c r="T61" i="122"/>
  <c r="F61" i="122"/>
  <c r="K61" i="122"/>
  <c r="P61" i="122"/>
  <c r="V61" i="122"/>
  <c r="C61" i="122"/>
  <c r="G61" i="122"/>
  <c r="L61" i="122"/>
  <c r="R61" i="122"/>
  <c r="W61" i="122"/>
  <c r="H61" i="122"/>
  <c r="N61" i="122"/>
  <c r="S61" i="122"/>
  <c r="B61" i="122"/>
  <c r="E73" i="122"/>
  <c r="I73" i="122"/>
  <c r="M73" i="122"/>
  <c r="Q73" i="122"/>
  <c r="U73" i="122"/>
  <c r="D73" i="122"/>
  <c r="J73" i="122"/>
  <c r="O73" i="122"/>
  <c r="T73" i="122"/>
  <c r="F73" i="122"/>
  <c r="K73" i="122"/>
  <c r="P73" i="122"/>
  <c r="V73" i="122"/>
  <c r="G73" i="122"/>
  <c r="L73" i="122"/>
  <c r="R73" i="122"/>
  <c r="W73" i="122"/>
  <c r="C73" i="122"/>
  <c r="H73" i="122"/>
  <c r="N73" i="122"/>
  <c r="S73" i="122"/>
  <c r="W39" i="122"/>
  <c r="E20" i="122"/>
  <c r="I20" i="122"/>
  <c r="M20" i="122"/>
  <c r="Q20" i="122"/>
  <c r="U20" i="122"/>
  <c r="H20" i="122"/>
  <c r="N20" i="122"/>
  <c r="S20" i="122"/>
  <c r="F20" i="122"/>
  <c r="K20" i="122"/>
  <c r="P20" i="122"/>
  <c r="V20" i="122"/>
  <c r="G20" i="122"/>
  <c r="L20" i="122"/>
  <c r="R20" i="122"/>
  <c r="W20" i="122"/>
  <c r="B25" i="122"/>
  <c r="B27" i="122"/>
  <c r="E33" i="122"/>
  <c r="I33" i="122"/>
  <c r="M33" i="122"/>
  <c r="Q33" i="122"/>
  <c r="U33" i="122"/>
  <c r="H33" i="122"/>
  <c r="N33" i="122"/>
  <c r="S33" i="122"/>
  <c r="E38" i="122"/>
  <c r="I38" i="122"/>
  <c r="D38" i="122"/>
  <c r="J38" i="122"/>
  <c r="N38" i="122"/>
  <c r="R38" i="122"/>
  <c r="V38" i="122"/>
  <c r="G46" i="122"/>
  <c r="K46" i="122"/>
  <c r="O46" i="122"/>
  <c r="S46" i="122"/>
  <c r="W46" i="122"/>
  <c r="E46" i="122"/>
  <c r="I46" i="122"/>
  <c r="M46" i="122"/>
  <c r="Q46" i="122"/>
  <c r="U46" i="122"/>
  <c r="D46" i="122"/>
  <c r="L46" i="122"/>
  <c r="T46" i="122"/>
  <c r="F46" i="122"/>
  <c r="N46" i="122"/>
  <c r="V46" i="122"/>
  <c r="H46" i="122"/>
  <c r="P46" i="122"/>
  <c r="C46" i="122"/>
  <c r="J46" i="122"/>
  <c r="R46" i="122"/>
  <c r="E49" i="122"/>
  <c r="I49" i="122"/>
  <c r="M49" i="122"/>
  <c r="Q49" i="122"/>
  <c r="U49" i="122"/>
  <c r="C49" i="122"/>
  <c r="F49" i="122"/>
  <c r="K49" i="122"/>
  <c r="P49" i="122"/>
  <c r="V49" i="122"/>
  <c r="G49" i="122"/>
  <c r="L49" i="122"/>
  <c r="R49" i="122"/>
  <c r="W49" i="122"/>
  <c r="H49" i="122"/>
  <c r="N49" i="122"/>
  <c r="S49" i="122"/>
  <c r="D49" i="122"/>
  <c r="J49" i="122"/>
  <c r="O49" i="122"/>
  <c r="T49" i="122"/>
  <c r="E52" i="122"/>
  <c r="I52" i="122"/>
  <c r="M52" i="122"/>
  <c r="Q52" i="122"/>
  <c r="U52" i="122"/>
  <c r="H52" i="122"/>
  <c r="N52" i="122"/>
  <c r="S52" i="122"/>
  <c r="D52" i="122"/>
  <c r="J52" i="122"/>
  <c r="O52" i="122"/>
  <c r="T52" i="122"/>
  <c r="F52" i="122"/>
  <c r="K52" i="122"/>
  <c r="P52" i="122"/>
  <c r="V52" i="122"/>
  <c r="C52" i="122"/>
  <c r="G52" i="122"/>
  <c r="L52" i="122"/>
  <c r="R52" i="122"/>
  <c r="W52" i="122"/>
  <c r="E58" i="122"/>
  <c r="I58" i="122"/>
  <c r="M58" i="122"/>
  <c r="Q58" i="122"/>
  <c r="U58" i="122"/>
  <c r="C58" i="122"/>
  <c r="F58" i="122"/>
  <c r="K58" i="122"/>
  <c r="P58" i="122"/>
  <c r="V58" i="122"/>
  <c r="G58" i="122"/>
  <c r="L58" i="122"/>
  <c r="R58" i="122"/>
  <c r="W58" i="122"/>
  <c r="H58" i="122"/>
  <c r="N58" i="122"/>
  <c r="S58" i="122"/>
  <c r="D58" i="122"/>
  <c r="J58" i="122"/>
  <c r="O58" i="122"/>
  <c r="T58" i="122"/>
  <c r="B58" i="122"/>
  <c r="E62" i="122"/>
  <c r="I62" i="122"/>
  <c r="M62" i="122"/>
  <c r="Q62" i="122"/>
  <c r="U62" i="122"/>
  <c r="C62" i="122"/>
  <c r="F62" i="122"/>
  <c r="K62" i="122"/>
  <c r="P62" i="122"/>
  <c r="V62" i="122"/>
  <c r="G62" i="122"/>
  <c r="L62" i="122"/>
  <c r="R62" i="122"/>
  <c r="W62" i="122"/>
  <c r="H62" i="122"/>
  <c r="N62" i="122"/>
  <c r="S62" i="122"/>
  <c r="D62" i="122"/>
  <c r="J62" i="122"/>
  <c r="O62" i="122"/>
  <c r="T62" i="122"/>
  <c r="E68" i="122"/>
  <c r="I68" i="122"/>
  <c r="M68" i="122"/>
  <c r="Q68" i="122"/>
  <c r="U68" i="122"/>
  <c r="H68" i="122"/>
  <c r="N68" i="122"/>
  <c r="S68" i="122"/>
  <c r="D68" i="122"/>
  <c r="J68" i="122"/>
  <c r="O68" i="122"/>
  <c r="T68" i="122"/>
  <c r="F68" i="122"/>
  <c r="K68" i="122"/>
  <c r="P68" i="122"/>
  <c r="V68" i="122"/>
  <c r="C68" i="122"/>
  <c r="G68" i="122"/>
  <c r="L68" i="122"/>
  <c r="R68" i="122"/>
  <c r="W68" i="122"/>
  <c r="E71" i="122"/>
  <c r="I71" i="122"/>
  <c r="M71" i="122"/>
  <c r="Q71" i="122"/>
  <c r="U71" i="122"/>
  <c r="G71" i="122"/>
  <c r="L71" i="122"/>
  <c r="R71" i="122"/>
  <c r="W71" i="122"/>
  <c r="C71" i="122"/>
  <c r="H71" i="122"/>
  <c r="N71" i="122"/>
  <c r="S71" i="122"/>
  <c r="D71" i="122"/>
  <c r="J71" i="122"/>
  <c r="O71" i="122"/>
  <c r="T71" i="122"/>
  <c r="F71" i="122"/>
  <c r="K71" i="122"/>
  <c r="P71" i="122"/>
  <c r="V71" i="122"/>
  <c r="C22" i="122"/>
  <c r="C17" i="122"/>
  <c r="C11" i="122"/>
  <c r="U39" i="122"/>
  <c r="P39" i="122"/>
  <c r="K39" i="122"/>
  <c r="E39" i="122"/>
  <c r="T38" i="122"/>
  <c r="O38" i="122"/>
  <c r="H38" i="122"/>
  <c r="V37" i="122"/>
  <c r="O37" i="122"/>
  <c r="G37" i="122"/>
  <c r="S30" i="122"/>
  <c r="L30" i="122"/>
  <c r="F30" i="122"/>
  <c r="R29" i="122"/>
  <c r="K29" i="122"/>
  <c r="D29" i="122"/>
  <c r="W27" i="122"/>
  <c r="O27" i="122"/>
  <c r="H27" i="122"/>
  <c r="E8" i="122"/>
  <c r="I8" i="122"/>
  <c r="M8" i="122"/>
  <c r="Q8" i="122"/>
  <c r="U8" i="122"/>
  <c r="D8" i="122"/>
  <c r="J8" i="122"/>
  <c r="O8" i="122"/>
  <c r="T8" i="122"/>
  <c r="F8" i="122"/>
  <c r="K8" i="122"/>
  <c r="P8" i="122"/>
  <c r="V8" i="122"/>
  <c r="G8" i="122"/>
  <c r="L8" i="122"/>
  <c r="R8" i="122"/>
  <c r="W8" i="122"/>
  <c r="H8" i="122"/>
  <c r="N8" i="122"/>
  <c r="S8" i="122"/>
  <c r="E13" i="122"/>
  <c r="I13" i="122"/>
  <c r="M13" i="122"/>
  <c r="Q13" i="122"/>
  <c r="U13" i="122"/>
  <c r="F13" i="122"/>
  <c r="K13" i="122"/>
  <c r="P13" i="122"/>
  <c r="V13" i="122"/>
  <c r="G13" i="122"/>
  <c r="L13" i="122"/>
  <c r="R13" i="122"/>
  <c r="W13" i="122"/>
  <c r="H13" i="122"/>
  <c r="N13" i="122"/>
  <c r="S13" i="122"/>
  <c r="D13" i="122"/>
  <c r="J13" i="122"/>
  <c r="O13" i="122"/>
  <c r="T13" i="122"/>
  <c r="E16" i="122"/>
  <c r="I16" i="122"/>
  <c r="M16" i="122"/>
  <c r="Q16" i="122"/>
  <c r="U16" i="122"/>
  <c r="H16" i="122"/>
  <c r="N16" i="122"/>
  <c r="S16" i="122"/>
  <c r="D16" i="122"/>
  <c r="J16" i="122"/>
  <c r="F16" i="122"/>
  <c r="K16" i="122"/>
  <c r="P16" i="122"/>
  <c r="V16" i="122"/>
  <c r="G16" i="122"/>
  <c r="L16" i="122"/>
  <c r="R16" i="122"/>
  <c r="W16" i="122"/>
  <c r="B18" i="122"/>
  <c r="E21" i="122"/>
  <c r="I21" i="122"/>
  <c r="M21" i="122"/>
  <c r="Q21" i="122"/>
  <c r="U21" i="122"/>
  <c r="D21" i="122"/>
  <c r="H21" i="122"/>
  <c r="N21" i="122"/>
  <c r="S21" i="122"/>
  <c r="B23" i="122"/>
  <c r="E26" i="122"/>
  <c r="I26" i="122"/>
  <c r="M26" i="122"/>
  <c r="Q26" i="122"/>
  <c r="U26" i="122"/>
  <c r="D26" i="122"/>
  <c r="J26" i="122"/>
  <c r="O26" i="122"/>
  <c r="T26" i="122"/>
  <c r="E28" i="122"/>
  <c r="I28" i="122"/>
  <c r="M28" i="122"/>
  <c r="Q28" i="122"/>
  <c r="U28" i="122"/>
  <c r="G28" i="122"/>
  <c r="L28" i="122"/>
  <c r="R28" i="122"/>
  <c r="W28" i="122"/>
  <c r="E31" i="122"/>
  <c r="I31" i="122"/>
  <c r="M31" i="122"/>
  <c r="Q31" i="122"/>
  <c r="U31" i="122"/>
  <c r="F31" i="122"/>
  <c r="K31" i="122"/>
  <c r="P31" i="122"/>
  <c r="V31" i="122"/>
  <c r="C31" i="122"/>
  <c r="E34" i="122"/>
  <c r="I34" i="122"/>
  <c r="M34" i="122"/>
  <c r="Q34" i="122"/>
  <c r="U34" i="122"/>
  <c r="D34" i="122"/>
  <c r="J34" i="122"/>
  <c r="O34" i="122"/>
  <c r="T34" i="122"/>
  <c r="E36" i="122"/>
  <c r="I36" i="122"/>
  <c r="M36" i="122"/>
  <c r="Q36" i="122"/>
  <c r="U36" i="122"/>
  <c r="G36" i="122"/>
  <c r="L36" i="122"/>
  <c r="R36" i="122"/>
  <c r="W36" i="122"/>
  <c r="B38" i="122"/>
  <c r="G44" i="122"/>
  <c r="K44" i="122"/>
  <c r="O44" i="122"/>
  <c r="S44" i="122"/>
  <c r="W44" i="122"/>
  <c r="E44" i="122"/>
  <c r="I44" i="122"/>
  <c r="M44" i="122"/>
  <c r="Q44" i="122"/>
  <c r="U44" i="122"/>
  <c r="D44" i="122"/>
  <c r="L44" i="122"/>
  <c r="T44" i="122"/>
  <c r="F44" i="122"/>
  <c r="N44" i="122"/>
  <c r="V44" i="122"/>
  <c r="C44" i="122"/>
  <c r="H44" i="122"/>
  <c r="P44" i="122"/>
  <c r="J44" i="122"/>
  <c r="R44" i="122"/>
  <c r="B46" i="122"/>
  <c r="E50" i="122"/>
  <c r="I50" i="122"/>
  <c r="M50" i="122"/>
  <c r="Q50" i="122"/>
  <c r="U50" i="122"/>
  <c r="G50" i="122"/>
  <c r="L50" i="122"/>
  <c r="R50" i="122"/>
  <c r="W50" i="122"/>
  <c r="H50" i="122"/>
  <c r="N50" i="122"/>
  <c r="S50" i="122"/>
  <c r="C50" i="122"/>
  <c r="D50" i="122"/>
  <c r="J50" i="122"/>
  <c r="O50" i="122"/>
  <c r="T50" i="122"/>
  <c r="F50" i="122"/>
  <c r="K50" i="122"/>
  <c r="P50" i="122"/>
  <c r="V50" i="122"/>
  <c r="E53" i="122"/>
  <c r="I53" i="122"/>
  <c r="M53" i="122"/>
  <c r="Q53" i="122"/>
  <c r="U53" i="122"/>
  <c r="D53" i="122"/>
  <c r="J53" i="122"/>
  <c r="O53" i="122"/>
  <c r="T53" i="122"/>
  <c r="F53" i="122"/>
  <c r="K53" i="122"/>
  <c r="P53" i="122"/>
  <c r="V53" i="122"/>
  <c r="G53" i="122"/>
  <c r="L53" i="122"/>
  <c r="R53" i="122"/>
  <c r="W53" i="122"/>
  <c r="H53" i="122"/>
  <c r="N53" i="122"/>
  <c r="S53" i="122"/>
  <c r="C53" i="122"/>
  <c r="E59" i="122"/>
  <c r="I59" i="122"/>
  <c r="M59" i="122"/>
  <c r="Q59" i="122"/>
  <c r="U59" i="122"/>
  <c r="G59" i="122"/>
  <c r="L59" i="122"/>
  <c r="R59" i="122"/>
  <c r="W59" i="122"/>
  <c r="H59" i="122"/>
  <c r="N59" i="122"/>
  <c r="S59" i="122"/>
  <c r="D59" i="122"/>
  <c r="J59" i="122"/>
  <c r="O59" i="122"/>
  <c r="T59" i="122"/>
  <c r="F59" i="122"/>
  <c r="K59" i="122"/>
  <c r="P59" i="122"/>
  <c r="V59" i="122"/>
  <c r="C59" i="122"/>
  <c r="B62" i="122"/>
  <c r="E65" i="122"/>
  <c r="I65" i="122"/>
  <c r="M65" i="122"/>
  <c r="Q65" i="122"/>
  <c r="U65" i="122"/>
  <c r="D65" i="122"/>
  <c r="J65" i="122"/>
  <c r="O65" i="122"/>
  <c r="T65" i="122"/>
  <c r="C65" i="122"/>
  <c r="F65" i="122"/>
  <c r="K65" i="122"/>
  <c r="P65" i="122"/>
  <c r="V65" i="122"/>
  <c r="G65" i="122"/>
  <c r="L65" i="122"/>
  <c r="R65" i="122"/>
  <c r="W65" i="122"/>
  <c r="H65" i="122"/>
  <c r="N65" i="122"/>
  <c r="S65" i="122"/>
  <c r="E69" i="122"/>
  <c r="I69" i="122"/>
  <c r="M69" i="122"/>
  <c r="Q69" i="122"/>
  <c r="U69" i="122"/>
  <c r="D69" i="122"/>
  <c r="J69" i="122"/>
  <c r="O69" i="122"/>
  <c r="T69" i="122"/>
  <c r="F69" i="122"/>
  <c r="K69" i="122"/>
  <c r="P69" i="122"/>
  <c r="V69" i="122"/>
  <c r="G69" i="122"/>
  <c r="L69" i="122"/>
  <c r="R69" i="122"/>
  <c r="W69" i="122"/>
  <c r="H69" i="122"/>
  <c r="N69" i="122"/>
  <c r="S69" i="122"/>
  <c r="C69" i="122"/>
  <c r="B69" i="122"/>
  <c r="E75" i="122"/>
  <c r="I75" i="122"/>
  <c r="M75" i="122"/>
  <c r="Q75" i="122"/>
  <c r="U75" i="122"/>
  <c r="G75" i="122"/>
  <c r="L75" i="122"/>
  <c r="R75" i="122"/>
  <c r="W75" i="122"/>
  <c r="H75" i="122"/>
  <c r="N75" i="122"/>
  <c r="S75" i="122"/>
  <c r="D75" i="122"/>
  <c r="J75" i="122"/>
  <c r="O75" i="122"/>
  <c r="T75" i="122"/>
  <c r="F75" i="122"/>
  <c r="K75" i="122"/>
  <c r="P75" i="122"/>
  <c r="V75" i="122"/>
  <c r="C75" i="122"/>
  <c r="C37" i="122"/>
  <c r="C32" i="122"/>
  <c r="C26" i="122"/>
  <c r="C21" i="122"/>
  <c r="C16" i="122"/>
  <c r="C9" i="122"/>
  <c r="T39" i="122"/>
  <c r="O39" i="122"/>
  <c r="I39" i="122"/>
  <c r="D39" i="122"/>
  <c r="S38" i="122"/>
  <c r="M38" i="122"/>
  <c r="G38" i="122"/>
  <c r="T37" i="122"/>
  <c r="L37" i="122"/>
  <c r="S36" i="122"/>
  <c r="K36" i="122"/>
  <c r="D36" i="122"/>
  <c r="R35" i="122"/>
  <c r="J35" i="122"/>
  <c r="W34" i="122"/>
  <c r="P34" i="122"/>
  <c r="H34" i="122"/>
  <c r="V33" i="122"/>
  <c r="O33" i="122"/>
  <c r="G33" i="122"/>
  <c r="T32" i="122"/>
  <c r="N32" i="122"/>
  <c r="F32" i="122"/>
  <c r="S31" i="122"/>
  <c r="L31" i="122"/>
  <c r="D31" i="122"/>
  <c r="R30" i="122"/>
  <c r="K30" i="122"/>
  <c r="W29" i="122"/>
  <c r="P29" i="122"/>
  <c r="J29" i="122"/>
  <c r="V28" i="122"/>
  <c r="O28" i="122"/>
  <c r="H28" i="122"/>
  <c r="T27" i="122"/>
  <c r="N27" i="122"/>
  <c r="G27" i="122"/>
  <c r="S26" i="122"/>
  <c r="L26" i="122"/>
  <c r="F26" i="122"/>
  <c r="R25" i="122"/>
  <c r="K25" i="122"/>
  <c r="D25" i="122"/>
  <c r="P24" i="122"/>
  <c r="J24" i="122"/>
  <c r="W23" i="122"/>
  <c r="O23" i="122"/>
  <c r="H23" i="122"/>
  <c r="V22" i="122"/>
  <c r="N22" i="122"/>
  <c r="G22" i="122"/>
  <c r="T21" i="122"/>
  <c r="L21" i="122"/>
  <c r="F21" i="122"/>
  <c r="D20" i="122"/>
  <c r="W18" i="122"/>
  <c r="T16" i="122"/>
  <c r="E17" i="122"/>
  <c r="I17" i="122"/>
  <c r="M17" i="122"/>
  <c r="Q17" i="122"/>
  <c r="U17" i="122"/>
  <c r="D17" i="122"/>
  <c r="J17" i="122"/>
  <c r="O17" i="122"/>
  <c r="T17" i="122"/>
  <c r="G17" i="122"/>
  <c r="L17" i="122"/>
  <c r="R17" i="122"/>
  <c r="W17" i="122"/>
  <c r="H17" i="122"/>
  <c r="N17" i="122"/>
  <c r="S17" i="122"/>
  <c r="S32" i="122"/>
  <c r="K32" i="122"/>
  <c r="D32" i="122"/>
  <c r="V29" i="122"/>
  <c r="O29" i="122"/>
  <c r="S27" i="122"/>
  <c r="L27" i="122"/>
  <c r="D27" i="122"/>
  <c r="W25" i="122"/>
  <c r="P25" i="122"/>
  <c r="J25" i="122"/>
  <c r="V24" i="122"/>
  <c r="O24" i="122"/>
  <c r="T23" i="122"/>
  <c r="N23" i="122"/>
  <c r="G23" i="122"/>
  <c r="S22" i="122"/>
  <c r="L22" i="122"/>
  <c r="F22" i="122"/>
  <c r="T20" i="122"/>
  <c r="S19" i="122"/>
  <c r="R18" i="122"/>
  <c r="P17" i="122"/>
  <c r="E24" i="122"/>
  <c r="I24" i="122"/>
  <c r="M24" i="122"/>
  <c r="Q24" i="122"/>
  <c r="U24" i="122"/>
  <c r="G24" i="122"/>
  <c r="L24" i="122"/>
  <c r="R24" i="122"/>
  <c r="W24" i="122"/>
  <c r="E29" i="122"/>
  <c r="I29" i="122"/>
  <c r="M29" i="122"/>
  <c r="Q29" i="122"/>
  <c r="U29" i="122"/>
  <c r="H29" i="122"/>
  <c r="N29" i="122"/>
  <c r="S29" i="122"/>
  <c r="E37" i="122"/>
  <c r="I37" i="122"/>
  <c r="M37" i="122"/>
  <c r="Q37" i="122"/>
  <c r="U37" i="122"/>
  <c r="H37" i="122"/>
  <c r="N37" i="122"/>
  <c r="S37" i="122"/>
  <c r="G47" i="122"/>
  <c r="K47" i="122"/>
  <c r="O47" i="122"/>
  <c r="S47" i="122"/>
  <c r="W47" i="122"/>
  <c r="E47" i="122"/>
  <c r="I47" i="122"/>
  <c r="M47" i="122"/>
  <c r="Q47" i="122"/>
  <c r="U47" i="122"/>
  <c r="H47" i="122"/>
  <c r="P47" i="122"/>
  <c r="J47" i="122"/>
  <c r="R47" i="122"/>
  <c r="D47" i="122"/>
  <c r="L47" i="122"/>
  <c r="T47" i="122"/>
  <c r="F47" i="122"/>
  <c r="N47" i="122"/>
  <c r="V47" i="122"/>
  <c r="C47" i="122"/>
  <c r="M39" i="122"/>
  <c r="E67" i="122"/>
  <c r="I67" i="122"/>
  <c r="M67" i="122"/>
  <c r="Q67" i="122"/>
  <c r="U67" i="122"/>
  <c r="G67" i="122"/>
  <c r="L67" i="122"/>
  <c r="R67" i="122"/>
  <c r="W67" i="122"/>
  <c r="H67" i="122"/>
  <c r="N67" i="122"/>
  <c r="S67" i="122"/>
  <c r="C67" i="122"/>
  <c r="D67" i="122"/>
  <c r="J67" i="122"/>
  <c r="O67" i="122"/>
  <c r="T67" i="122"/>
  <c r="F67" i="122"/>
  <c r="K67" i="122"/>
  <c r="P67" i="122"/>
  <c r="V67" i="122"/>
  <c r="B70" i="122"/>
  <c r="C7" i="122"/>
  <c r="Q39" i="122"/>
  <c r="L39" i="122"/>
  <c r="W37" i="122"/>
  <c r="P37" i="122"/>
  <c r="J37" i="122"/>
  <c r="T35" i="122"/>
  <c r="N35" i="122"/>
  <c r="G35" i="122"/>
  <c r="V30" i="122"/>
  <c r="N30" i="122"/>
  <c r="T29" i="122"/>
  <c r="L29" i="122"/>
  <c r="F29" i="122"/>
  <c r="R27" i="122"/>
  <c r="V25" i="122"/>
  <c r="O25" i="122"/>
  <c r="G25" i="122"/>
  <c r="T24" i="122"/>
  <c r="N24" i="122"/>
  <c r="F24" i="122"/>
  <c r="S23" i="122"/>
  <c r="L23" i="122"/>
  <c r="R22" i="122"/>
  <c r="O20" i="122"/>
  <c r="N19" i="122"/>
  <c r="K17" i="122"/>
  <c r="F39" i="122"/>
  <c r="J39" i="122"/>
  <c r="N39" i="122"/>
  <c r="R39" i="122"/>
  <c r="V39" i="122"/>
  <c r="C39" i="122"/>
  <c r="G45" i="122"/>
  <c r="K45" i="122"/>
  <c r="O45" i="122"/>
  <c r="S45" i="122"/>
  <c r="W45" i="122"/>
  <c r="E45" i="122"/>
  <c r="I45" i="122"/>
  <c r="M45" i="122"/>
  <c r="Q45" i="122"/>
  <c r="U45" i="122"/>
  <c r="C45" i="122"/>
  <c r="H45" i="122"/>
  <c r="P45" i="122"/>
  <c r="J45" i="122"/>
  <c r="R45" i="122"/>
  <c r="D45" i="122"/>
  <c r="L45" i="122"/>
  <c r="T45" i="122"/>
  <c r="F45" i="122"/>
  <c r="N45" i="122"/>
  <c r="V45" i="122"/>
  <c r="E56" i="122"/>
  <c r="I56" i="122"/>
  <c r="M56" i="122"/>
  <c r="Q56" i="122"/>
  <c r="U56" i="122"/>
  <c r="H56" i="122"/>
  <c r="N56" i="122"/>
  <c r="S56" i="122"/>
  <c r="D56" i="122"/>
  <c r="J56" i="122"/>
  <c r="O56" i="122"/>
  <c r="T56" i="122"/>
  <c r="C56" i="122"/>
  <c r="F56" i="122"/>
  <c r="K56" i="122"/>
  <c r="P56" i="122"/>
  <c r="V56" i="122"/>
  <c r="G56" i="122"/>
  <c r="L56" i="122"/>
  <c r="R56" i="122"/>
  <c r="W56" i="122"/>
  <c r="S39" i="122"/>
  <c r="H39" i="122"/>
  <c r="B9" i="122"/>
  <c r="B11" i="122"/>
  <c r="E22" i="122"/>
  <c r="I22" i="122"/>
  <c r="M22" i="122"/>
  <c r="Q22" i="122"/>
  <c r="U22" i="122"/>
  <c r="D22" i="122"/>
  <c r="J22" i="122"/>
  <c r="O22" i="122"/>
  <c r="T22" i="122"/>
  <c r="E27" i="122"/>
  <c r="I27" i="122"/>
  <c r="M27" i="122"/>
  <c r="Q27" i="122"/>
  <c r="U27" i="122"/>
  <c r="F27" i="122"/>
  <c r="K27" i="122"/>
  <c r="P27" i="122"/>
  <c r="V27" i="122"/>
  <c r="C27" i="122"/>
  <c r="E32" i="122"/>
  <c r="I32" i="122"/>
  <c r="M32" i="122"/>
  <c r="Q32" i="122"/>
  <c r="U32" i="122"/>
  <c r="G32" i="122"/>
  <c r="L32" i="122"/>
  <c r="R32" i="122"/>
  <c r="W32" i="122"/>
  <c r="B37" i="122"/>
  <c r="E54" i="122"/>
  <c r="I54" i="122"/>
  <c r="M54" i="122"/>
  <c r="Q54" i="122"/>
  <c r="U54" i="122"/>
  <c r="C54" i="122"/>
  <c r="F54" i="122"/>
  <c r="K54" i="122"/>
  <c r="P54" i="122"/>
  <c r="V54" i="122"/>
  <c r="G54" i="122"/>
  <c r="L54" i="122"/>
  <c r="R54" i="122"/>
  <c r="W54" i="122"/>
  <c r="H54" i="122"/>
  <c r="N54" i="122"/>
  <c r="S54" i="122"/>
  <c r="D54" i="122"/>
  <c r="J54" i="122"/>
  <c r="O54" i="122"/>
  <c r="T54" i="122"/>
  <c r="C29" i="122"/>
  <c r="C24" i="122"/>
  <c r="J32" i="122"/>
  <c r="B7" i="122"/>
  <c r="E10" i="122"/>
  <c r="I10" i="122"/>
  <c r="M10" i="122"/>
  <c r="Q10" i="122"/>
  <c r="U10" i="122"/>
  <c r="G10" i="122"/>
  <c r="L10" i="122"/>
  <c r="R10" i="122"/>
  <c r="W10" i="122"/>
  <c r="H10" i="122"/>
  <c r="N10" i="122"/>
  <c r="S10" i="122"/>
  <c r="D10" i="122"/>
  <c r="J10" i="122"/>
  <c r="O10" i="122"/>
  <c r="T10" i="122"/>
  <c r="F10" i="122"/>
  <c r="K10" i="122"/>
  <c r="P10" i="122"/>
  <c r="V10" i="122"/>
  <c r="C10" i="122"/>
  <c r="E12" i="122"/>
  <c r="I12" i="122"/>
  <c r="M12" i="122"/>
  <c r="Q12" i="122"/>
  <c r="U12" i="122"/>
  <c r="D12" i="122"/>
  <c r="J12" i="122"/>
  <c r="O12" i="122"/>
  <c r="T12" i="122"/>
  <c r="F12" i="122"/>
  <c r="K12" i="122"/>
  <c r="P12" i="122"/>
  <c r="V12" i="122"/>
  <c r="G12" i="122"/>
  <c r="L12" i="122"/>
  <c r="R12" i="122"/>
  <c r="W12" i="122"/>
  <c r="H12" i="122"/>
  <c r="N12" i="122"/>
  <c r="S12" i="122"/>
  <c r="E18" i="122"/>
  <c r="I18" i="122"/>
  <c r="M18" i="122"/>
  <c r="Q18" i="122"/>
  <c r="U18" i="122"/>
  <c r="F18" i="122"/>
  <c r="K18" i="122"/>
  <c r="P18" i="122"/>
  <c r="V18" i="122"/>
  <c r="H18" i="122"/>
  <c r="N18" i="122"/>
  <c r="S18" i="122"/>
  <c r="D18" i="122"/>
  <c r="J18" i="122"/>
  <c r="O18" i="122"/>
  <c r="T18" i="122"/>
  <c r="E23" i="122"/>
  <c r="I23" i="122"/>
  <c r="M23" i="122"/>
  <c r="Q23" i="122"/>
  <c r="U23" i="122"/>
  <c r="F23" i="122"/>
  <c r="K23" i="122"/>
  <c r="P23" i="122"/>
  <c r="V23" i="122"/>
  <c r="C23" i="122"/>
  <c r="E30" i="122"/>
  <c r="I30" i="122"/>
  <c r="M30" i="122"/>
  <c r="Q30" i="122"/>
  <c r="U30" i="122"/>
  <c r="D30" i="122"/>
  <c r="J30" i="122"/>
  <c r="O30" i="122"/>
  <c r="T30" i="122"/>
  <c r="B35" i="122"/>
  <c r="G43" i="122"/>
  <c r="K43" i="122"/>
  <c r="O43" i="122"/>
  <c r="S43" i="122"/>
  <c r="W43" i="122"/>
  <c r="E43" i="122"/>
  <c r="I43" i="122"/>
  <c r="M43" i="122"/>
  <c r="Q43" i="122"/>
  <c r="U43" i="122"/>
  <c r="H43" i="122"/>
  <c r="P43" i="122"/>
  <c r="C43" i="122"/>
  <c r="J43" i="122"/>
  <c r="R43" i="122"/>
  <c r="D43" i="122"/>
  <c r="L43" i="122"/>
  <c r="T43" i="122"/>
  <c r="F43" i="122"/>
  <c r="N43" i="122"/>
  <c r="V43" i="122"/>
  <c r="E74" i="122"/>
  <c r="I74" i="122"/>
  <c r="M74" i="122"/>
  <c r="Q74" i="122"/>
  <c r="U74" i="122"/>
  <c r="C74" i="122"/>
  <c r="F74" i="122"/>
  <c r="K74" i="122"/>
  <c r="P74" i="122"/>
  <c r="V74" i="122"/>
  <c r="G74" i="122"/>
  <c r="L74" i="122"/>
  <c r="R74" i="122"/>
  <c r="W74" i="122"/>
  <c r="H74" i="122"/>
  <c r="N74" i="122"/>
  <c r="S74" i="122"/>
  <c r="D74" i="122"/>
  <c r="J74" i="122"/>
  <c r="O74" i="122"/>
  <c r="T74" i="122"/>
  <c r="B74" i="122"/>
  <c r="C38" i="122"/>
  <c r="C33" i="122"/>
  <c r="S35" i="122"/>
  <c r="L35" i="122"/>
  <c r="D35" i="122"/>
  <c r="W33" i="122"/>
  <c r="P33" i="122"/>
  <c r="J33" i="122"/>
  <c r="V32" i="122"/>
  <c r="O32" i="122"/>
  <c r="H32" i="122"/>
  <c r="T25" i="122"/>
  <c r="L25" i="122"/>
  <c r="F25" i="122"/>
  <c r="S24" i="122"/>
  <c r="K24" i="122"/>
  <c r="D24" i="122"/>
  <c r="R23" i="122"/>
  <c r="J23" i="122"/>
  <c r="W22" i="122"/>
  <c r="P22" i="122"/>
  <c r="H22" i="122"/>
  <c r="J20" i="122"/>
  <c r="H19" i="122"/>
  <c r="G18" i="122"/>
  <c r="F17" i="122"/>
  <c r="E55" i="122"/>
  <c r="I55" i="122"/>
  <c r="M55" i="122"/>
  <c r="Q55" i="122"/>
  <c r="U55" i="122"/>
  <c r="E64" i="122"/>
  <c r="I64" i="122"/>
  <c r="M64" i="122"/>
  <c r="Q64" i="122"/>
  <c r="U64" i="122"/>
  <c r="E72" i="122"/>
  <c r="I72" i="122"/>
  <c r="M72" i="122"/>
  <c r="Q72" i="122"/>
  <c r="U72" i="122"/>
  <c r="C64" i="122"/>
  <c r="W72" i="122"/>
  <c r="R72" i="122"/>
  <c r="L72" i="122"/>
  <c r="G72" i="122"/>
  <c r="W64" i="122"/>
  <c r="R64" i="122"/>
  <c r="L64" i="122"/>
  <c r="G64" i="122"/>
  <c r="V55" i="122"/>
  <c r="P55" i="122"/>
  <c r="K55" i="122"/>
  <c r="F55" i="122"/>
  <c r="V11" i="124"/>
  <c r="E11" i="124"/>
  <c r="I11" i="124"/>
  <c r="M11" i="124"/>
  <c r="Q11" i="124"/>
  <c r="U11" i="124"/>
  <c r="W11" i="124"/>
  <c r="D11" i="124"/>
  <c r="H11" i="124"/>
  <c r="L11" i="124"/>
  <c r="P11" i="124"/>
  <c r="T11" i="124"/>
  <c r="G11" i="124"/>
  <c r="O11" i="124"/>
  <c r="J11" i="124"/>
  <c r="R11" i="124"/>
  <c r="K11" i="124"/>
  <c r="S11" i="124"/>
  <c r="F11" i="124"/>
  <c r="N11" i="124"/>
  <c r="C11" i="124"/>
  <c r="B11" i="124"/>
  <c r="V18" i="124"/>
  <c r="W18" i="124"/>
  <c r="D18" i="124"/>
  <c r="H18" i="124"/>
  <c r="L18" i="124"/>
  <c r="P18" i="124"/>
  <c r="T18" i="124"/>
  <c r="F18" i="124"/>
  <c r="K18" i="124"/>
  <c r="Q18" i="124"/>
  <c r="G18" i="124"/>
  <c r="M18" i="124"/>
  <c r="R18" i="124"/>
  <c r="I18" i="124"/>
  <c r="N18" i="124"/>
  <c r="S18" i="124"/>
  <c r="E18" i="124"/>
  <c r="J18" i="124"/>
  <c r="O18" i="124"/>
  <c r="U18" i="124"/>
  <c r="C18" i="124"/>
  <c r="B18" i="124"/>
  <c r="V33" i="124"/>
  <c r="W33" i="124"/>
  <c r="F33" i="124"/>
  <c r="J33" i="124"/>
  <c r="N33" i="124"/>
  <c r="R33" i="124"/>
  <c r="C33" i="124"/>
  <c r="H33" i="124"/>
  <c r="M33" i="124"/>
  <c r="S33" i="124"/>
  <c r="D33" i="124"/>
  <c r="I33" i="124"/>
  <c r="O33" i="124"/>
  <c r="T33" i="124"/>
  <c r="E33" i="124"/>
  <c r="K33" i="124"/>
  <c r="P33" i="124"/>
  <c r="U33" i="124"/>
  <c r="G33" i="124"/>
  <c r="L33" i="124"/>
  <c r="Q33" i="124"/>
  <c r="W37" i="124"/>
  <c r="F37" i="124"/>
  <c r="J37" i="124"/>
  <c r="N37" i="124"/>
  <c r="R37" i="124"/>
  <c r="V37" i="124"/>
  <c r="E37" i="124"/>
  <c r="K37" i="124"/>
  <c r="P37" i="124"/>
  <c r="U37" i="124"/>
  <c r="D37" i="124"/>
  <c r="I37" i="124"/>
  <c r="O37" i="124"/>
  <c r="T37" i="124"/>
  <c r="G37" i="124"/>
  <c r="Q37" i="124"/>
  <c r="H37" i="124"/>
  <c r="S37" i="124"/>
  <c r="L37" i="124"/>
  <c r="C37" i="124"/>
  <c r="M37" i="124"/>
  <c r="V72" i="122"/>
  <c r="P72" i="122"/>
  <c r="K72" i="122"/>
  <c r="F72" i="122"/>
  <c r="V64" i="122"/>
  <c r="P64" i="122"/>
  <c r="K64" i="122"/>
  <c r="F64" i="122"/>
  <c r="T55" i="122"/>
  <c r="O55" i="122"/>
  <c r="J55" i="122"/>
  <c r="D55" i="122"/>
  <c r="W12" i="124"/>
  <c r="V12" i="124"/>
  <c r="G12" i="124"/>
  <c r="K12" i="124"/>
  <c r="O12" i="124"/>
  <c r="S12" i="124"/>
  <c r="F12" i="124"/>
  <c r="J12" i="124"/>
  <c r="N12" i="124"/>
  <c r="R12" i="124"/>
  <c r="C12" i="124"/>
  <c r="E12" i="124"/>
  <c r="M12" i="124"/>
  <c r="U12" i="124"/>
  <c r="H12" i="124"/>
  <c r="P12" i="124"/>
  <c r="I12" i="124"/>
  <c r="Q12" i="124"/>
  <c r="D12" i="124"/>
  <c r="L12" i="124"/>
  <c r="T12" i="124"/>
  <c r="B12" i="124"/>
  <c r="W19" i="124"/>
  <c r="V19" i="124"/>
  <c r="F19" i="124"/>
  <c r="J19" i="124"/>
  <c r="N19" i="124"/>
  <c r="R19" i="124"/>
  <c r="D19" i="124"/>
  <c r="I19" i="124"/>
  <c r="O19" i="124"/>
  <c r="T19" i="124"/>
  <c r="E19" i="124"/>
  <c r="K19" i="124"/>
  <c r="P19" i="124"/>
  <c r="U19" i="124"/>
  <c r="G19" i="124"/>
  <c r="L19" i="124"/>
  <c r="Q19" i="124"/>
  <c r="H19" i="124"/>
  <c r="M19" i="124"/>
  <c r="S19" i="124"/>
  <c r="C19" i="124"/>
  <c r="B19" i="124"/>
  <c r="V30" i="124"/>
  <c r="W30" i="124"/>
  <c r="D30" i="124"/>
  <c r="H30" i="124"/>
  <c r="L30" i="124"/>
  <c r="P30" i="124"/>
  <c r="T30" i="124"/>
  <c r="I30" i="124"/>
  <c r="N30" i="124"/>
  <c r="S30" i="124"/>
  <c r="E30" i="124"/>
  <c r="J30" i="124"/>
  <c r="O30" i="124"/>
  <c r="U30" i="124"/>
  <c r="F30" i="124"/>
  <c r="K30" i="124"/>
  <c r="Q30" i="124"/>
  <c r="G30" i="124"/>
  <c r="M30" i="124"/>
  <c r="R30" i="124"/>
  <c r="C30" i="124"/>
  <c r="B30" i="124"/>
  <c r="D51" i="124"/>
  <c r="B51" i="124"/>
  <c r="D57" i="124"/>
  <c r="H57" i="124"/>
  <c r="L57" i="124"/>
  <c r="P57" i="124"/>
  <c r="T57" i="124"/>
  <c r="G57" i="124"/>
  <c r="M57" i="124"/>
  <c r="R57" i="124"/>
  <c r="W57" i="124"/>
  <c r="I57" i="124"/>
  <c r="O57" i="124"/>
  <c r="V57" i="124"/>
  <c r="C57" i="124"/>
  <c r="J57" i="124"/>
  <c r="Q57" i="124"/>
  <c r="E57" i="124"/>
  <c r="K57" i="124"/>
  <c r="S57" i="124"/>
  <c r="F57" i="124"/>
  <c r="N57" i="124"/>
  <c r="U57" i="124"/>
  <c r="F62" i="124"/>
  <c r="J62" i="124"/>
  <c r="N62" i="124"/>
  <c r="R62" i="124"/>
  <c r="V62" i="124"/>
  <c r="G62" i="124"/>
  <c r="L62" i="124"/>
  <c r="Q62" i="124"/>
  <c r="W62" i="124"/>
  <c r="H62" i="124"/>
  <c r="M62" i="124"/>
  <c r="S62" i="124"/>
  <c r="D62" i="124"/>
  <c r="I62" i="124"/>
  <c r="O62" i="124"/>
  <c r="T62" i="124"/>
  <c r="E62" i="124"/>
  <c r="K62" i="124"/>
  <c r="P62" i="124"/>
  <c r="U62" i="124"/>
  <c r="C62" i="124"/>
  <c r="C72" i="122"/>
  <c r="T72" i="122"/>
  <c r="O72" i="122"/>
  <c r="J72" i="122"/>
  <c r="D72" i="122"/>
  <c r="T64" i="122"/>
  <c r="O64" i="122"/>
  <c r="J64" i="122"/>
  <c r="D64" i="122"/>
  <c r="S55" i="122"/>
  <c r="N55" i="122"/>
  <c r="H55" i="122"/>
  <c r="V13" i="124"/>
  <c r="E13" i="124"/>
  <c r="I13" i="124"/>
  <c r="M13" i="124"/>
  <c r="Q13" i="124"/>
  <c r="U13" i="124"/>
  <c r="W13" i="124"/>
  <c r="D13" i="124"/>
  <c r="H13" i="124"/>
  <c r="L13" i="124"/>
  <c r="P13" i="124"/>
  <c r="T13" i="124"/>
  <c r="K13" i="124"/>
  <c r="S13" i="124"/>
  <c r="F13" i="124"/>
  <c r="N13" i="124"/>
  <c r="G13" i="124"/>
  <c r="O13" i="124"/>
  <c r="J13" i="124"/>
  <c r="R13" i="124"/>
  <c r="C13" i="124"/>
  <c r="V20" i="124"/>
  <c r="W20" i="124"/>
  <c r="D20" i="124"/>
  <c r="H20" i="124"/>
  <c r="L20" i="124"/>
  <c r="P20" i="124"/>
  <c r="T20" i="124"/>
  <c r="G20" i="124"/>
  <c r="M20" i="124"/>
  <c r="R20" i="124"/>
  <c r="C20" i="124"/>
  <c r="I20" i="124"/>
  <c r="N20" i="124"/>
  <c r="S20" i="124"/>
  <c r="E20" i="124"/>
  <c r="J20" i="124"/>
  <c r="O20" i="124"/>
  <c r="U20" i="124"/>
  <c r="F20" i="124"/>
  <c r="K20" i="124"/>
  <c r="Q20" i="124"/>
  <c r="B20" i="124"/>
  <c r="W31" i="124"/>
  <c r="V31" i="124"/>
  <c r="F31" i="124"/>
  <c r="J31" i="124"/>
  <c r="N31" i="124"/>
  <c r="R31" i="124"/>
  <c r="G31" i="124"/>
  <c r="L31" i="124"/>
  <c r="Q31" i="124"/>
  <c r="C31" i="124"/>
  <c r="H31" i="124"/>
  <c r="M31" i="124"/>
  <c r="S31" i="124"/>
  <c r="D31" i="124"/>
  <c r="I31" i="124"/>
  <c r="O31" i="124"/>
  <c r="T31" i="124"/>
  <c r="E31" i="124"/>
  <c r="K31" i="124"/>
  <c r="P31" i="124"/>
  <c r="U31" i="124"/>
  <c r="B31" i="124"/>
  <c r="V35" i="124"/>
  <c r="W35" i="124"/>
  <c r="F35" i="124"/>
  <c r="J35" i="124"/>
  <c r="N35" i="124"/>
  <c r="R35" i="124"/>
  <c r="D35" i="124"/>
  <c r="I35" i="124"/>
  <c r="O35" i="124"/>
  <c r="T35" i="124"/>
  <c r="E35" i="124"/>
  <c r="K35" i="124"/>
  <c r="P35" i="124"/>
  <c r="G35" i="124"/>
  <c r="L35" i="124"/>
  <c r="Q35" i="124"/>
  <c r="H35" i="124"/>
  <c r="M35" i="124"/>
  <c r="S35" i="124"/>
  <c r="C35" i="124"/>
  <c r="U35" i="124"/>
  <c r="B35" i="124"/>
  <c r="D46" i="124"/>
  <c r="H46" i="124"/>
  <c r="L46" i="124"/>
  <c r="P46" i="124"/>
  <c r="T46" i="124"/>
  <c r="E46" i="124"/>
  <c r="I46" i="124"/>
  <c r="M46" i="124"/>
  <c r="Q46" i="124"/>
  <c r="U46" i="124"/>
  <c r="F46" i="124"/>
  <c r="J46" i="124"/>
  <c r="N46" i="124"/>
  <c r="R46" i="124"/>
  <c r="V46" i="124"/>
  <c r="G46" i="124"/>
  <c r="K46" i="124"/>
  <c r="O46" i="124"/>
  <c r="S46" i="124"/>
  <c r="W46" i="124"/>
  <c r="C46" i="124"/>
  <c r="C55" i="122"/>
  <c r="S72" i="122"/>
  <c r="N72" i="122"/>
  <c r="H72" i="122"/>
  <c r="S64" i="122"/>
  <c r="N64" i="122"/>
  <c r="H64" i="122"/>
  <c r="W55" i="122"/>
  <c r="R55" i="122"/>
  <c r="L55" i="122"/>
  <c r="G55" i="122"/>
  <c r="V7" i="124"/>
  <c r="E7" i="124"/>
  <c r="I7" i="124"/>
  <c r="M7" i="124"/>
  <c r="Q7" i="124"/>
  <c r="U7" i="124"/>
  <c r="G7" i="124"/>
  <c r="K7" i="124"/>
  <c r="O7" i="124"/>
  <c r="W7" i="124"/>
  <c r="D7" i="124"/>
  <c r="H7" i="124"/>
  <c r="L7" i="124"/>
  <c r="P7" i="124"/>
  <c r="T7" i="124"/>
  <c r="N7" i="124"/>
  <c r="C7" i="124"/>
  <c r="R7" i="124"/>
  <c r="F7" i="124"/>
  <c r="S7" i="124"/>
  <c r="J7" i="124"/>
  <c r="W10" i="124"/>
  <c r="G10" i="124"/>
  <c r="K10" i="124"/>
  <c r="O10" i="124"/>
  <c r="S10" i="124"/>
  <c r="V10" i="124"/>
  <c r="F10" i="124"/>
  <c r="J10" i="124"/>
  <c r="N10" i="124"/>
  <c r="R10" i="124"/>
  <c r="I10" i="124"/>
  <c r="Q10" i="124"/>
  <c r="D10" i="124"/>
  <c r="L10" i="124"/>
  <c r="T10" i="124"/>
  <c r="E10" i="124"/>
  <c r="M10" i="124"/>
  <c r="U10" i="124"/>
  <c r="H10" i="124"/>
  <c r="P10" i="124"/>
  <c r="C10" i="124"/>
  <c r="B10" i="124"/>
  <c r="W21" i="124"/>
  <c r="V21" i="124"/>
  <c r="F21" i="124"/>
  <c r="J21" i="124"/>
  <c r="N21" i="124"/>
  <c r="R21" i="124"/>
  <c r="C21" i="124"/>
  <c r="E21" i="124"/>
  <c r="K21" i="124"/>
  <c r="P21" i="124"/>
  <c r="U21" i="124"/>
  <c r="G21" i="124"/>
  <c r="L21" i="124"/>
  <c r="Q21" i="124"/>
  <c r="H21" i="124"/>
  <c r="M21" i="124"/>
  <c r="S21" i="124"/>
  <c r="D21" i="124"/>
  <c r="I21" i="124"/>
  <c r="O21" i="124"/>
  <c r="T21" i="124"/>
  <c r="V26" i="124"/>
  <c r="W26" i="124"/>
  <c r="D26" i="124"/>
  <c r="H26" i="124"/>
  <c r="L26" i="124"/>
  <c r="P26" i="124"/>
  <c r="T26" i="124"/>
  <c r="F26" i="124"/>
  <c r="K26" i="124"/>
  <c r="Q26" i="124"/>
  <c r="C26" i="124"/>
  <c r="G26" i="124"/>
  <c r="M26" i="124"/>
  <c r="R26" i="124"/>
  <c r="I26" i="124"/>
  <c r="N26" i="124"/>
  <c r="S26" i="124"/>
  <c r="E26" i="124"/>
  <c r="J26" i="124"/>
  <c r="O26" i="124"/>
  <c r="U26" i="124"/>
  <c r="W32" i="124"/>
  <c r="V32" i="124"/>
  <c r="D32" i="124"/>
  <c r="H32" i="124"/>
  <c r="L32" i="124"/>
  <c r="P32" i="124"/>
  <c r="T32" i="124"/>
  <c r="E32" i="124"/>
  <c r="J32" i="124"/>
  <c r="O32" i="124"/>
  <c r="U32" i="124"/>
  <c r="F32" i="124"/>
  <c r="K32" i="124"/>
  <c r="Q32" i="124"/>
  <c r="G32" i="124"/>
  <c r="M32" i="124"/>
  <c r="R32" i="124"/>
  <c r="I32" i="124"/>
  <c r="N32" i="124"/>
  <c r="S32" i="124"/>
  <c r="C32" i="124"/>
  <c r="B32" i="124"/>
  <c r="W36" i="124"/>
  <c r="V36" i="124"/>
  <c r="D36" i="124"/>
  <c r="H36" i="124"/>
  <c r="L36" i="124"/>
  <c r="P36" i="124"/>
  <c r="T36" i="124"/>
  <c r="G36" i="124"/>
  <c r="M36" i="124"/>
  <c r="R36" i="124"/>
  <c r="C36" i="124"/>
  <c r="E36" i="124"/>
  <c r="J36" i="124"/>
  <c r="O36" i="124"/>
  <c r="U36" i="124"/>
  <c r="F36" i="124"/>
  <c r="K36" i="124"/>
  <c r="Q36" i="124"/>
  <c r="I36" i="124"/>
  <c r="B36" i="124"/>
  <c r="N36" i="124"/>
  <c r="S36" i="124"/>
  <c r="W8" i="124"/>
  <c r="V8" i="124"/>
  <c r="G8" i="124"/>
  <c r="K8" i="124"/>
  <c r="O8" i="124"/>
  <c r="S8" i="124"/>
  <c r="F8" i="124"/>
  <c r="J8" i="124"/>
  <c r="N8" i="124"/>
  <c r="R8" i="124"/>
  <c r="C8" i="124"/>
  <c r="E8" i="124"/>
  <c r="M8" i="124"/>
  <c r="U8" i="124"/>
  <c r="H8" i="124"/>
  <c r="P8" i="124"/>
  <c r="I8" i="124"/>
  <c r="Q8" i="124"/>
  <c r="D8" i="124"/>
  <c r="L8" i="124"/>
  <c r="T8" i="124"/>
  <c r="V16" i="124"/>
  <c r="W16" i="124"/>
  <c r="D16" i="124"/>
  <c r="H16" i="124"/>
  <c r="L16" i="124"/>
  <c r="P16" i="124"/>
  <c r="T16" i="124"/>
  <c r="E16" i="124"/>
  <c r="J16" i="124"/>
  <c r="O16" i="124"/>
  <c r="U16" i="124"/>
  <c r="F16" i="124"/>
  <c r="K16" i="124"/>
  <c r="Q16" i="124"/>
  <c r="G16" i="124"/>
  <c r="M16" i="124"/>
  <c r="R16" i="124"/>
  <c r="I16" i="124"/>
  <c r="N16" i="124"/>
  <c r="S16" i="124"/>
  <c r="W23" i="124"/>
  <c r="V23" i="124"/>
  <c r="F23" i="124"/>
  <c r="J23" i="124"/>
  <c r="N23" i="124"/>
  <c r="R23" i="124"/>
  <c r="G23" i="124"/>
  <c r="L23" i="124"/>
  <c r="Q23" i="124"/>
  <c r="H23" i="124"/>
  <c r="M23" i="124"/>
  <c r="S23" i="124"/>
  <c r="D23" i="124"/>
  <c r="I23" i="124"/>
  <c r="O23" i="124"/>
  <c r="T23" i="124"/>
  <c r="E23" i="124"/>
  <c r="K23" i="124"/>
  <c r="P23" i="124"/>
  <c r="U23" i="124"/>
  <c r="W25" i="124"/>
  <c r="V25" i="124"/>
  <c r="F25" i="124"/>
  <c r="J25" i="124"/>
  <c r="N25" i="124"/>
  <c r="R25" i="124"/>
  <c r="C25" i="124"/>
  <c r="H25" i="124"/>
  <c r="M25" i="124"/>
  <c r="S25" i="124"/>
  <c r="D25" i="124"/>
  <c r="I25" i="124"/>
  <c r="O25" i="124"/>
  <c r="T25" i="124"/>
  <c r="E25" i="124"/>
  <c r="K25" i="124"/>
  <c r="P25" i="124"/>
  <c r="U25" i="124"/>
  <c r="G25" i="124"/>
  <c r="L25" i="124"/>
  <c r="Q25" i="124"/>
  <c r="V28" i="124"/>
  <c r="W28" i="124"/>
  <c r="D28" i="124"/>
  <c r="H28" i="124"/>
  <c r="L28" i="124"/>
  <c r="P28" i="124"/>
  <c r="T28" i="124"/>
  <c r="G28" i="124"/>
  <c r="M28" i="124"/>
  <c r="R28" i="124"/>
  <c r="I28" i="124"/>
  <c r="N28" i="124"/>
  <c r="S28" i="124"/>
  <c r="E28" i="124"/>
  <c r="J28" i="124"/>
  <c r="O28" i="124"/>
  <c r="U28" i="124"/>
  <c r="F28" i="124"/>
  <c r="K28" i="124"/>
  <c r="Q28" i="124"/>
  <c r="W38" i="124"/>
  <c r="V38" i="124"/>
  <c r="D38" i="124"/>
  <c r="H38" i="124"/>
  <c r="L38" i="124"/>
  <c r="P38" i="124"/>
  <c r="T38" i="124"/>
  <c r="I38" i="124"/>
  <c r="N38" i="124"/>
  <c r="S38" i="124"/>
  <c r="G38" i="124"/>
  <c r="M38" i="124"/>
  <c r="R38" i="124"/>
  <c r="D43" i="124"/>
  <c r="H43" i="124"/>
  <c r="L43" i="124"/>
  <c r="P43" i="124"/>
  <c r="T43" i="124"/>
  <c r="E43" i="124"/>
  <c r="I43" i="124"/>
  <c r="M43" i="124"/>
  <c r="Q43" i="124"/>
  <c r="U43" i="124"/>
  <c r="F43" i="124"/>
  <c r="J43" i="124"/>
  <c r="N43" i="124"/>
  <c r="R43" i="124"/>
  <c r="V43" i="124"/>
  <c r="G43" i="124"/>
  <c r="K43" i="124"/>
  <c r="O43" i="124"/>
  <c r="S43" i="124"/>
  <c r="W43" i="124"/>
  <c r="C43" i="124"/>
  <c r="D45" i="124"/>
  <c r="H45" i="124"/>
  <c r="L45" i="124"/>
  <c r="P45" i="124"/>
  <c r="T45" i="124"/>
  <c r="E45" i="124"/>
  <c r="I45" i="124"/>
  <c r="M45" i="124"/>
  <c r="Q45" i="124"/>
  <c r="U45" i="124"/>
  <c r="F45" i="124"/>
  <c r="J45" i="124"/>
  <c r="N45" i="124"/>
  <c r="R45" i="124"/>
  <c r="V45" i="124"/>
  <c r="G45" i="124"/>
  <c r="K45" i="124"/>
  <c r="O45" i="124"/>
  <c r="S45" i="124"/>
  <c r="W45" i="124"/>
  <c r="C45" i="124"/>
  <c r="D48" i="124"/>
  <c r="H48" i="124"/>
  <c r="L48" i="124"/>
  <c r="P48" i="124"/>
  <c r="T48" i="124"/>
  <c r="E48" i="124"/>
  <c r="I48" i="124"/>
  <c r="M48" i="124"/>
  <c r="Q48" i="124"/>
  <c r="U48" i="124"/>
  <c r="G48" i="124"/>
  <c r="K48" i="124"/>
  <c r="O48" i="124"/>
  <c r="S48" i="124"/>
  <c r="W48" i="124"/>
  <c r="N48" i="124"/>
  <c r="F48" i="124"/>
  <c r="V48" i="124"/>
  <c r="J48" i="124"/>
  <c r="C48" i="124"/>
  <c r="R48" i="124"/>
  <c r="D53" i="124"/>
  <c r="H53" i="124"/>
  <c r="L53" i="124"/>
  <c r="P53" i="124"/>
  <c r="T53" i="124"/>
  <c r="E53" i="124"/>
  <c r="I53" i="124"/>
  <c r="M53" i="124"/>
  <c r="Q53" i="124"/>
  <c r="U53" i="124"/>
  <c r="G53" i="124"/>
  <c r="K53" i="124"/>
  <c r="O53" i="124"/>
  <c r="S53" i="124"/>
  <c r="W53" i="124"/>
  <c r="N53" i="124"/>
  <c r="F53" i="124"/>
  <c r="V53" i="124"/>
  <c r="J53" i="124"/>
  <c r="C53" i="124"/>
  <c r="R53" i="124"/>
  <c r="D56" i="124"/>
  <c r="H56" i="124"/>
  <c r="L56" i="124"/>
  <c r="P56" i="124"/>
  <c r="T56" i="124"/>
  <c r="G56" i="124"/>
  <c r="M56" i="124"/>
  <c r="E56" i="124"/>
  <c r="J56" i="124"/>
  <c r="O56" i="124"/>
  <c r="F56" i="124"/>
  <c r="K56" i="124"/>
  <c r="Q56" i="124"/>
  <c r="V56" i="124"/>
  <c r="I56" i="124"/>
  <c r="U56" i="124"/>
  <c r="N56" i="124"/>
  <c r="W56" i="124"/>
  <c r="R56" i="124"/>
  <c r="S56" i="124"/>
  <c r="C56" i="124"/>
  <c r="B56" i="124"/>
  <c r="F67" i="124"/>
  <c r="J67" i="124"/>
  <c r="N67" i="124"/>
  <c r="R67" i="124"/>
  <c r="V67" i="124"/>
  <c r="H67" i="124"/>
  <c r="M67" i="124"/>
  <c r="S67" i="124"/>
  <c r="D67" i="124"/>
  <c r="I67" i="124"/>
  <c r="O67" i="124"/>
  <c r="T67" i="124"/>
  <c r="E67" i="124"/>
  <c r="K67" i="124"/>
  <c r="P67" i="124"/>
  <c r="U67" i="124"/>
  <c r="C67" i="124"/>
  <c r="G67" i="124"/>
  <c r="L67" i="124"/>
  <c r="Q67" i="124"/>
  <c r="W67" i="124"/>
  <c r="F70" i="124"/>
  <c r="J70" i="124"/>
  <c r="N70" i="124"/>
  <c r="R70" i="124"/>
  <c r="V70" i="124"/>
  <c r="G70" i="124"/>
  <c r="L70" i="124"/>
  <c r="Q70" i="124"/>
  <c r="W70" i="124"/>
  <c r="D70" i="124"/>
  <c r="I70" i="124"/>
  <c r="O70" i="124"/>
  <c r="T70" i="124"/>
  <c r="E70" i="124"/>
  <c r="K70" i="124"/>
  <c r="P70" i="124"/>
  <c r="U70" i="124"/>
  <c r="H70" i="124"/>
  <c r="M70" i="124"/>
  <c r="C70" i="124"/>
  <c r="S70" i="124"/>
  <c r="C38" i="124"/>
  <c r="C28" i="124"/>
  <c r="T39" i="124"/>
  <c r="I39" i="124"/>
  <c r="Q38" i="124"/>
  <c r="F38" i="124"/>
  <c r="F71" i="124"/>
  <c r="J71" i="124"/>
  <c r="N71" i="124"/>
  <c r="R71" i="124"/>
  <c r="V71" i="124"/>
  <c r="H71" i="124"/>
  <c r="M71" i="124"/>
  <c r="S71" i="124"/>
  <c r="E71" i="124"/>
  <c r="K71" i="124"/>
  <c r="P71" i="124"/>
  <c r="U71" i="124"/>
  <c r="C71" i="124"/>
  <c r="G71" i="124"/>
  <c r="L71" i="124"/>
  <c r="Q71" i="124"/>
  <c r="W71" i="124"/>
  <c r="I71" i="124"/>
  <c r="O71" i="124"/>
  <c r="T71" i="124"/>
  <c r="D71" i="124"/>
  <c r="B71" i="124"/>
  <c r="S39" i="124"/>
  <c r="V9" i="124"/>
  <c r="E9" i="124"/>
  <c r="I9" i="124"/>
  <c r="M9" i="124"/>
  <c r="Q9" i="124"/>
  <c r="U9" i="124"/>
  <c r="W9" i="124"/>
  <c r="D9" i="124"/>
  <c r="H9" i="124"/>
  <c r="L9" i="124"/>
  <c r="P9" i="124"/>
  <c r="T9" i="124"/>
  <c r="K9" i="124"/>
  <c r="S9" i="124"/>
  <c r="C9" i="124"/>
  <c r="F9" i="124"/>
  <c r="N9" i="124"/>
  <c r="G9" i="124"/>
  <c r="O9" i="124"/>
  <c r="J9" i="124"/>
  <c r="R9" i="124"/>
  <c r="W14" i="124"/>
  <c r="G14" i="124"/>
  <c r="K14" i="124"/>
  <c r="O14" i="124"/>
  <c r="V14" i="124"/>
  <c r="F14" i="124"/>
  <c r="J14" i="124"/>
  <c r="N14" i="124"/>
  <c r="R14" i="124"/>
  <c r="I14" i="124"/>
  <c r="Q14" i="124"/>
  <c r="C14" i="124"/>
  <c r="D14" i="124"/>
  <c r="L14" i="124"/>
  <c r="S14" i="124"/>
  <c r="E14" i="124"/>
  <c r="M14" i="124"/>
  <c r="T14" i="124"/>
  <c r="H14" i="124"/>
  <c r="P14" i="124"/>
  <c r="U14" i="124"/>
  <c r="W17" i="124"/>
  <c r="V17" i="124"/>
  <c r="F17" i="124"/>
  <c r="J17" i="124"/>
  <c r="N17" i="124"/>
  <c r="R17" i="124"/>
  <c r="C17" i="124"/>
  <c r="H17" i="124"/>
  <c r="M17" i="124"/>
  <c r="S17" i="124"/>
  <c r="D17" i="124"/>
  <c r="I17" i="124"/>
  <c r="O17" i="124"/>
  <c r="T17" i="124"/>
  <c r="E17" i="124"/>
  <c r="K17" i="124"/>
  <c r="P17" i="124"/>
  <c r="U17" i="124"/>
  <c r="G17" i="124"/>
  <c r="L17" i="124"/>
  <c r="Q17" i="124"/>
  <c r="V22" i="124"/>
  <c r="W22" i="124"/>
  <c r="D22" i="124"/>
  <c r="H22" i="124"/>
  <c r="L22" i="124"/>
  <c r="P22" i="124"/>
  <c r="T22" i="124"/>
  <c r="I22" i="124"/>
  <c r="N22" i="124"/>
  <c r="S22" i="124"/>
  <c r="E22" i="124"/>
  <c r="J22" i="124"/>
  <c r="O22" i="124"/>
  <c r="U22" i="124"/>
  <c r="F22" i="124"/>
  <c r="K22" i="124"/>
  <c r="Q22" i="124"/>
  <c r="G22" i="124"/>
  <c r="M22" i="124"/>
  <c r="R22" i="124"/>
  <c r="V24" i="124"/>
  <c r="W24" i="124"/>
  <c r="D24" i="124"/>
  <c r="H24" i="124"/>
  <c r="L24" i="124"/>
  <c r="P24" i="124"/>
  <c r="T24" i="124"/>
  <c r="E24" i="124"/>
  <c r="J24" i="124"/>
  <c r="O24" i="124"/>
  <c r="U24" i="124"/>
  <c r="F24" i="124"/>
  <c r="K24" i="124"/>
  <c r="Q24" i="124"/>
  <c r="G24" i="124"/>
  <c r="M24" i="124"/>
  <c r="R24" i="124"/>
  <c r="I24" i="124"/>
  <c r="N24" i="124"/>
  <c r="S24" i="124"/>
  <c r="C24" i="124"/>
  <c r="W27" i="124"/>
  <c r="V27" i="124"/>
  <c r="F27" i="124"/>
  <c r="J27" i="124"/>
  <c r="N27" i="124"/>
  <c r="R27" i="124"/>
  <c r="D27" i="124"/>
  <c r="I27" i="124"/>
  <c r="O27" i="124"/>
  <c r="T27" i="124"/>
  <c r="E27" i="124"/>
  <c r="K27" i="124"/>
  <c r="P27" i="124"/>
  <c r="U27" i="124"/>
  <c r="G27" i="124"/>
  <c r="L27" i="124"/>
  <c r="Q27" i="124"/>
  <c r="H27" i="124"/>
  <c r="M27" i="124"/>
  <c r="S27" i="124"/>
  <c r="W29" i="124"/>
  <c r="V29" i="124"/>
  <c r="F29" i="124"/>
  <c r="J29" i="124"/>
  <c r="N29" i="124"/>
  <c r="R29" i="124"/>
  <c r="C29" i="124"/>
  <c r="E29" i="124"/>
  <c r="K29" i="124"/>
  <c r="P29" i="124"/>
  <c r="U29" i="124"/>
  <c r="G29" i="124"/>
  <c r="L29" i="124"/>
  <c r="Q29" i="124"/>
  <c r="H29" i="124"/>
  <c r="M29" i="124"/>
  <c r="S29" i="124"/>
  <c r="D29" i="124"/>
  <c r="I29" i="124"/>
  <c r="O29" i="124"/>
  <c r="T29" i="124"/>
  <c r="W34" i="124"/>
  <c r="V34" i="124"/>
  <c r="D34" i="124"/>
  <c r="H34" i="124"/>
  <c r="L34" i="124"/>
  <c r="P34" i="124"/>
  <c r="T34" i="124"/>
  <c r="F34" i="124"/>
  <c r="K34" i="124"/>
  <c r="Q34" i="124"/>
  <c r="G34" i="124"/>
  <c r="M34" i="124"/>
  <c r="R34" i="124"/>
  <c r="I34" i="124"/>
  <c r="N34" i="124"/>
  <c r="S34" i="124"/>
  <c r="E34" i="124"/>
  <c r="J34" i="124"/>
  <c r="O34" i="124"/>
  <c r="U34" i="124"/>
  <c r="W39" i="124"/>
  <c r="F39" i="124"/>
  <c r="J39" i="124"/>
  <c r="N39" i="124"/>
  <c r="R39" i="124"/>
  <c r="G39" i="124"/>
  <c r="L39" i="124"/>
  <c r="Q39" i="124"/>
  <c r="V39" i="124"/>
  <c r="E39" i="124"/>
  <c r="K39" i="124"/>
  <c r="P39" i="124"/>
  <c r="U39" i="124"/>
  <c r="C39" i="124"/>
  <c r="D52" i="124"/>
  <c r="H52" i="124"/>
  <c r="L52" i="124"/>
  <c r="P52" i="124"/>
  <c r="T52" i="124"/>
  <c r="E52" i="124"/>
  <c r="I52" i="124"/>
  <c r="M52" i="124"/>
  <c r="Q52" i="124"/>
  <c r="U52" i="124"/>
  <c r="G52" i="124"/>
  <c r="K52" i="124"/>
  <c r="O52" i="124"/>
  <c r="S52" i="124"/>
  <c r="W52" i="124"/>
  <c r="R52" i="124"/>
  <c r="J52" i="124"/>
  <c r="N52" i="124"/>
  <c r="F52" i="124"/>
  <c r="V52" i="124"/>
  <c r="C52" i="124"/>
  <c r="D55" i="124"/>
  <c r="H55" i="124"/>
  <c r="L55" i="124"/>
  <c r="P55" i="124"/>
  <c r="T55" i="124"/>
  <c r="G55" i="124"/>
  <c r="K55" i="124"/>
  <c r="J55" i="124"/>
  <c r="Q55" i="124"/>
  <c r="V55" i="124"/>
  <c r="F55" i="124"/>
  <c r="N55" i="124"/>
  <c r="S55" i="124"/>
  <c r="I55" i="124"/>
  <c r="O55" i="124"/>
  <c r="U55" i="124"/>
  <c r="E55" i="124"/>
  <c r="M55" i="124"/>
  <c r="R55" i="124"/>
  <c r="C55" i="124"/>
  <c r="W55" i="124"/>
  <c r="D58" i="124"/>
  <c r="H58" i="124"/>
  <c r="L58" i="124"/>
  <c r="P58" i="124"/>
  <c r="T58" i="124"/>
  <c r="I58" i="124"/>
  <c r="N58" i="124"/>
  <c r="S58" i="124"/>
  <c r="J58" i="124"/>
  <c r="Q58" i="124"/>
  <c r="W58" i="124"/>
  <c r="E58" i="124"/>
  <c r="K58" i="124"/>
  <c r="R58" i="124"/>
  <c r="F58" i="124"/>
  <c r="M58" i="124"/>
  <c r="U58" i="124"/>
  <c r="G58" i="124"/>
  <c r="O58" i="124"/>
  <c r="V58" i="124"/>
  <c r="C58" i="124"/>
  <c r="D60" i="124"/>
  <c r="H60" i="124"/>
  <c r="L60" i="124"/>
  <c r="P60" i="124"/>
  <c r="T60" i="124"/>
  <c r="F60" i="124"/>
  <c r="K60" i="124"/>
  <c r="Q60" i="124"/>
  <c r="V60" i="124"/>
  <c r="E60" i="124"/>
  <c r="M60" i="124"/>
  <c r="S60" i="124"/>
  <c r="G60" i="124"/>
  <c r="N60" i="124"/>
  <c r="U60" i="124"/>
  <c r="I60" i="124"/>
  <c r="O60" i="124"/>
  <c r="W60" i="124"/>
  <c r="J60" i="124"/>
  <c r="R60" i="124"/>
  <c r="C60" i="124"/>
  <c r="F63" i="124"/>
  <c r="J63" i="124"/>
  <c r="N63" i="124"/>
  <c r="R63" i="124"/>
  <c r="V63" i="124"/>
  <c r="H63" i="124"/>
  <c r="M63" i="124"/>
  <c r="S63" i="124"/>
  <c r="D63" i="124"/>
  <c r="I63" i="124"/>
  <c r="O63" i="124"/>
  <c r="T63" i="124"/>
  <c r="E63" i="124"/>
  <c r="K63" i="124"/>
  <c r="P63" i="124"/>
  <c r="U63" i="124"/>
  <c r="C63" i="124"/>
  <c r="G63" i="124"/>
  <c r="L63" i="124"/>
  <c r="Q63" i="124"/>
  <c r="W63" i="124"/>
  <c r="F65" i="124"/>
  <c r="J65" i="124"/>
  <c r="N65" i="124"/>
  <c r="R65" i="124"/>
  <c r="V65" i="124"/>
  <c r="E65" i="124"/>
  <c r="K65" i="124"/>
  <c r="P65" i="124"/>
  <c r="U65" i="124"/>
  <c r="C65" i="124"/>
  <c r="G65" i="124"/>
  <c r="L65" i="124"/>
  <c r="Q65" i="124"/>
  <c r="W65" i="124"/>
  <c r="H65" i="124"/>
  <c r="M65" i="124"/>
  <c r="S65" i="124"/>
  <c r="D65" i="124"/>
  <c r="I65" i="124"/>
  <c r="O65" i="124"/>
  <c r="T65" i="124"/>
  <c r="F68" i="124"/>
  <c r="J68" i="124"/>
  <c r="N68" i="124"/>
  <c r="R68" i="124"/>
  <c r="V68" i="124"/>
  <c r="D68" i="124"/>
  <c r="I68" i="124"/>
  <c r="O68" i="124"/>
  <c r="T68" i="124"/>
  <c r="E68" i="124"/>
  <c r="K68" i="124"/>
  <c r="P68" i="124"/>
  <c r="U68" i="124"/>
  <c r="G68" i="124"/>
  <c r="L68" i="124"/>
  <c r="Q68" i="124"/>
  <c r="W68" i="124"/>
  <c r="H68" i="124"/>
  <c r="M68" i="124"/>
  <c r="S68" i="124"/>
  <c r="C68" i="124"/>
  <c r="B68" i="124"/>
  <c r="D72" i="124"/>
  <c r="H72" i="124"/>
  <c r="L72" i="124"/>
  <c r="P72" i="124"/>
  <c r="T72" i="124"/>
  <c r="F72" i="124"/>
  <c r="J72" i="124"/>
  <c r="N72" i="124"/>
  <c r="R72" i="124"/>
  <c r="V72" i="124"/>
  <c r="G72" i="124"/>
  <c r="K72" i="124"/>
  <c r="O72" i="124"/>
  <c r="S72" i="124"/>
  <c r="W72" i="124"/>
  <c r="C72" i="124"/>
  <c r="I72" i="124"/>
  <c r="M72" i="124"/>
  <c r="Q72" i="124"/>
  <c r="E72" i="124"/>
  <c r="U72" i="124"/>
  <c r="C34" i="124"/>
  <c r="O39" i="124"/>
  <c r="D39" i="124"/>
  <c r="D50" i="124"/>
  <c r="H50" i="124"/>
  <c r="L50" i="124"/>
  <c r="P50" i="124"/>
  <c r="T50" i="124"/>
  <c r="E50" i="124"/>
  <c r="I50" i="124"/>
  <c r="M50" i="124"/>
  <c r="Q50" i="124"/>
  <c r="U50" i="124"/>
  <c r="G50" i="124"/>
  <c r="K50" i="124"/>
  <c r="O50" i="124"/>
  <c r="S50" i="124"/>
  <c r="W50" i="124"/>
  <c r="F50" i="124"/>
  <c r="V50" i="124"/>
  <c r="N50" i="124"/>
  <c r="R50" i="124"/>
  <c r="C50" i="124"/>
  <c r="J50" i="124"/>
  <c r="F66" i="124"/>
  <c r="J66" i="124"/>
  <c r="N66" i="124"/>
  <c r="R66" i="124"/>
  <c r="V66" i="124"/>
  <c r="G66" i="124"/>
  <c r="L66" i="124"/>
  <c r="Q66" i="124"/>
  <c r="W66" i="124"/>
  <c r="H66" i="124"/>
  <c r="M66" i="124"/>
  <c r="S66" i="124"/>
  <c r="D66" i="124"/>
  <c r="I66" i="124"/>
  <c r="O66" i="124"/>
  <c r="T66" i="124"/>
  <c r="E66" i="124"/>
  <c r="K66" i="124"/>
  <c r="P66" i="124"/>
  <c r="U66" i="124"/>
  <c r="C66" i="124"/>
  <c r="B66" i="124"/>
  <c r="F69" i="124"/>
  <c r="J69" i="124"/>
  <c r="N69" i="124"/>
  <c r="R69" i="124"/>
  <c r="V69" i="124"/>
  <c r="E69" i="124"/>
  <c r="K69" i="124"/>
  <c r="P69" i="124"/>
  <c r="U69" i="124"/>
  <c r="C69" i="124"/>
  <c r="H69" i="124"/>
  <c r="M69" i="124"/>
  <c r="S69" i="124"/>
  <c r="D69" i="124"/>
  <c r="I69" i="124"/>
  <c r="O69" i="124"/>
  <c r="T69" i="124"/>
  <c r="G69" i="124"/>
  <c r="L69" i="124"/>
  <c r="Q69" i="124"/>
  <c r="W69" i="124"/>
  <c r="D75" i="124"/>
  <c r="H75" i="124"/>
  <c r="L75" i="124"/>
  <c r="P75" i="124"/>
  <c r="T75" i="124"/>
  <c r="F75" i="124"/>
  <c r="J75" i="124"/>
  <c r="N75" i="124"/>
  <c r="R75" i="124"/>
  <c r="V75" i="124"/>
  <c r="C75" i="124"/>
  <c r="G75" i="124"/>
  <c r="K75" i="124"/>
  <c r="O75" i="124"/>
  <c r="S75" i="124"/>
  <c r="W75" i="124"/>
  <c r="M75" i="124"/>
  <c r="Q75" i="124"/>
  <c r="E75" i="124"/>
  <c r="U75" i="124"/>
  <c r="I75" i="124"/>
  <c r="C22" i="124"/>
  <c r="M39" i="124"/>
  <c r="D44" i="124"/>
  <c r="H44" i="124"/>
  <c r="L44" i="124"/>
  <c r="P44" i="124"/>
  <c r="T44" i="124"/>
  <c r="E44" i="124"/>
  <c r="I44" i="124"/>
  <c r="M44" i="124"/>
  <c r="Q44" i="124"/>
  <c r="U44" i="124"/>
  <c r="F44" i="124"/>
  <c r="J44" i="124"/>
  <c r="N44" i="124"/>
  <c r="R44" i="124"/>
  <c r="V44" i="124"/>
  <c r="G44" i="124"/>
  <c r="K44" i="124"/>
  <c r="O44" i="124"/>
  <c r="S44" i="124"/>
  <c r="W44" i="124"/>
  <c r="C44" i="124"/>
  <c r="D47" i="124"/>
  <c r="H47" i="124"/>
  <c r="L47" i="124"/>
  <c r="P47" i="124"/>
  <c r="T47" i="124"/>
  <c r="E47" i="124"/>
  <c r="I47" i="124"/>
  <c r="M47" i="124"/>
  <c r="Q47" i="124"/>
  <c r="U47" i="124"/>
  <c r="F47" i="124"/>
  <c r="J47" i="124"/>
  <c r="N47" i="124"/>
  <c r="G47" i="124"/>
  <c r="K47" i="124"/>
  <c r="O47" i="124"/>
  <c r="S47" i="124"/>
  <c r="W47" i="124"/>
  <c r="R47" i="124"/>
  <c r="V47" i="124"/>
  <c r="C47" i="124"/>
  <c r="D49" i="124"/>
  <c r="H49" i="124"/>
  <c r="L49" i="124"/>
  <c r="P49" i="124"/>
  <c r="T49" i="124"/>
  <c r="E49" i="124"/>
  <c r="I49" i="124"/>
  <c r="M49" i="124"/>
  <c r="Q49" i="124"/>
  <c r="U49" i="124"/>
  <c r="G49" i="124"/>
  <c r="K49" i="124"/>
  <c r="O49" i="124"/>
  <c r="S49" i="124"/>
  <c r="W49" i="124"/>
  <c r="J49" i="124"/>
  <c r="R49" i="124"/>
  <c r="F49" i="124"/>
  <c r="V49" i="124"/>
  <c r="N49" i="124"/>
  <c r="C49" i="124"/>
  <c r="D54" i="124"/>
  <c r="H54" i="124"/>
  <c r="L54" i="124"/>
  <c r="P54" i="124"/>
  <c r="T54" i="124"/>
  <c r="E54" i="124"/>
  <c r="I54" i="124"/>
  <c r="M54" i="124"/>
  <c r="Q54" i="124"/>
  <c r="G54" i="124"/>
  <c r="K54" i="124"/>
  <c r="O54" i="124"/>
  <c r="S54" i="124"/>
  <c r="W54" i="124"/>
  <c r="J54" i="124"/>
  <c r="V54" i="124"/>
  <c r="R54" i="124"/>
  <c r="F54" i="124"/>
  <c r="U54" i="124"/>
  <c r="N54" i="124"/>
  <c r="C54" i="124"/>
  <c r="D59" i="124"/>
  <c r="H59" i="124"/>
  <c r="L59" i="124"/>
  <c r="P59" i="124"/>
  <c r="T59" i="124"/>
  <c r="E59" i="124"/>
  <c r="J59" i="124"/>
  <c r="O59" i="124"/>
  <c r="U59" i="124"/>
  <c r="K59" i="124"/>
  <c r="R59" i="124"/>
  <c r="F59" i="124"/>
  <c r="M59" i="124"/>
  <c r="S59" i="124"/>
  <c r="G59" i="124"/>
  <c r="N59" i="124"/>
  <c r="V59" i="124"/>
  <c r="C59" i="124"/>
  <c r="I59" i="124"/>
  <c r="Q59" i="124"/>
  <c r="W59" i="124"/>
  <c r="F61" i="124"/>
  <c r="J61" i="124"/>
  <c r="N61" i="124"/>
  <c r="R61" i="124"/>
  <c r="V61" i="124"/>
  <c r="E61" i="124"/>
  <c r="K61" i="124"/>
  <c r="P61" i="124"/>
  <c r="U61" i="124"/>
  <c r="C61" i="124"/>
  <c r="G61" i="124"/>
  <c r="L61" i="124"/>
  <c r="Q61" i="124"/>
  <c r="W61" i="124"/>
  <c r="H61" i="124"/>
  <c r="M61" i="124"/>
  <c r="S61" i="124"/>
  <c r="D61" i="124"/>
  <c r="I61" i="124"/>
  <c r="O61" i="124"/>
  <c r="T61" i="124"/>
  <c r="F64" i="124"/>
  <c r="J64" i="124"/>
  <c r="N64" i="124"/>
  <c r="R64" i="124"/>
  <c r="V64" i="124"/>
  <c r="D64" i="124"/>
  <c r="I64" i="124"/>
  <c r="O64" i="124"/>
  <c r="T64" i="124"/>
  <c r="E64" i="124"/>
  <c r="K64" i="124"/>
  <c r="P64" i="124"/>
  <c r="U64" i="124"/>
  <c r="G64" i="124"/>
  <c r="L64" i="124"/>
  <c r="Q64" i="124"/>
  <c r="W64" i="124"/>
  <c r="H64" i="124"/>
  <c r="M64" i="124"/>
  <c r="S64" i="124"/>
  <c r="C64" i="124"/>
  <c r="D74" i="124"/>
  <c r="H74" i="124"/>
  <c r="L74" i="124"/>
  <c r="P74" i="124"/>
  <c r="T74" i="124"/>
  <c r="F74" i="124"/>
  <c r="J74" i="124"/>
  <c r="N74" i="124"/>
  <c r="R74" i="124"/>
  <c r="V74" i="124"/>
  <c r="G74" i="124"/>
  <c r="K74" i="124"/>
  <c r="O74" i="124"/>
  <c r="S74" i="124"/>
  <c r="W74" i="124"/>
  <c r="Q74" i="124"/>
  <c r="E74" i="124"/>
  <c r="U74" i="124"/>
  <c r="I74" i="124"/>
  <c r="C74" i="124"/>
  <c r="M74" i="124"/>
  <c r="D73" i="124"/>
  <c r="H73" i="124"/>
  <c r="L73" i="124"/>
  <c r="P73" i="124"/>
  <c r="T73" i="124"/>
  <c r="C73" i="124"/>
  <c r="F73" i="124"/>
  <c r="J73" i="124"/>
  <c r="N73" i="124"/>
  <c r="R73" i="124"/>
  <c r="V73" i="124"/>
  <c r="G73" i="124"/>
  <c r="K73" i="124"/>
  <c r="O73" i="124"/>
  <c r="S73" i="124"/>
  <c r="W73" i="124"/>
  <c r="E73" i="124"/>
  <c r="U73" i="124"/>
  <c r="I73" i="124"/>
  <c r="M73" i="124"/>
  <c r="Q73" i="124"/>
  <c r="U15" i="122"/>
  <c r="Q15" i="122"/>
  <c r="M15" i="122"/>
  <c r="I15" i="122"/>
  <c r="E15" i="122"/>
  <c r="V51" i="122"/>
  <c r="R51" i="122"/>
  <c r="N51" i="122"/>
  <c r="J51" i="122"/>
  <c r="F51" i="122"/>
  <c r="T15" i="124"/>
  <c r="P15" i="124"/>
  <c r="L15" i="124"/>
  <c r="H15" i="124"/>
  <c r="D15" i="124"/>
  <c r="C51" i="124"/>
  <c r="W51" i="124"/>
  <c r="S51" i="124"/>
  <c r="O51" i="124"/>
  <c r="K51" i="124"/>
  <c r="G51" i="124"/>
  <c r="B15" i="122"/>
  <c r="T15" i="122"/>
  <c r="P15" i="122"/>
  <c r="L15" i="122"/>
  <c r="H15" i="122"/>
  <c r="D15" i="122"/>
  <c r="U51" i="122"/>
  <c r="Q51" i="122"/>
  <c r="M51" i="122"/>
  <c r="I51" i="122"/>
  <c r="E51" i="122"/>
  <c r="S15" i="124"/>
  <c r="O15" i="124"/>
  <c r="K15" i="124"/>
  <c r="G15" i="124"/>
  <c r="W15" i="124"/>
  <c r="V51" i="124"/>
  <c r="R51" i="124"/>
  <c r="N51" i="124"/>
  <c r="J51" i="124"/>
  <c r="F51" i="124"/>
  <c r="C15" i="122"/>
  <c r="W15" i="122"/>
  <c r="S15" i="122"/>
  <c r="O15" i="122"/>
  <c r="K15" i="122"/>
  <c r="G15" i="122"/>
  <c r="T51" i="122"/>
  <c r="P51" i="122"/>
  <c r="L51" i="122"/>
  <c r="H51" i="122"/>
  <c r="D51" i="122"/>
  <c r="R15" i="124"/>
  <c r="N15" i="124"/>
  <c r="J15" i="124"/>
  <c r="F15" i="124"/>
  <c r="V15" i="124"/>
  <c r="U51" i="124"/>
  <c r="Q51" i="124"/>
  <c r="M51" i="124"/>
  <c r="I51" i="124"/>
  <c r="E51" i="124"/>
  <c r="V15" i="122"/>
  <c r="R15" i="122"/>
  <c r="N15" i="122"/>
  <c r="J15" i="122"/>
  <c r="C51" i="122"/>
  <c r="W51" i="122"/>
  <c r="S51" i="122"/>
  <c r="O51" i="122"/>
  <c r="K51" i="122"/>
  <c r="C15" i="124"/>
  <c r="U15" i="124"/>
  <c r="Q15" i="124"/>
  <c r="M15" i="124"/>
  <c r="I15" i="124"/>
  <c r="T51" i="124"/>
  <c r="P51" i="124"/>
  <c r="L51" i="124"/>
  <c r="H51" i="124"/>
  <c r="B13" i="124"/>
  <c r="B21" i="124"/>
  <c r="B29" i="124"/>
  <c r="B46" i="124"/>
  <c r="B54" i="124"/>
  <c r="B62" i="124"/>
  <c r="B14" i="124"/>
  <c r="B17" i="124"/>
  <c r="B39" i="124"/>
  <c r="B9" i="124"/>
  <c r="B7" i="124"/>
  <c r="B15" i="124"/>
  <c r="B25" i="124"/>
  <c r="B26" i="124"/>
  <c r="B33" i="124"/>
  <c r="B34" i="124"/>
  <c r="B49" i="124"/>
  <c r="B57" i="124"/>
  <c r="B65" i="124"/>
  <c r="B70" i="124"/>
  <c r="B73" i="124"/>
  <c r="B37" i="124"/>
  <c r="B45" i="124"/>
  <c r="B53" i="124"/>
  <c r="B61" i="124"/>
  <c r="B69" i="124"/>
  <c r="B75" i="124"/>
  <c r="B16" i="122"/>
  <c r="B24" i="122"/>
  <c r="B33" i="122"/>
  <c r="B65" i="122"/>
  <c r="B8" i="122"/>
  <c r="B14" i="122"/>
  <c r="B22" i="122"/>
  <c r="B30" i="122"/>
  <c r="B12" i="122"/>
  <c r="B20" i="122"/>
  <c r="B28" i="122"/>
  <c r="B32" i="122"/>
  <c r="B48" i="122"/>
  <c r="B56" i="122"/>
  <c r="B59" i="122"/>
  <c r="B67" i="122"/>
  <c r="B73" i="122"/>
  <c r="B43" i="122"/>
  <c r="B51" i="122"/>
  <c r="B57" i="122"/>
  <c r="B36" i="122"/>
  <c r="B44" i="122"/>
  <c r="B49" i="122"/>
  <c r="B52" i="122"/>
  <c r="B39" i="122"/>
  <c r="B47" i="122"/>
  <c r="B55" i="122"/>
  <c r="B60" i="122"/>
  <c r="B63" i="122"/>
  <c r="B68" i="122"/>
  <c r="B71" i="122"/>
  <c r="B74" i="120"/>
  <c r="B73" i="120"/>
  <c r="B70" i="120"/>
  <c r="B69" i="120"/>
  <c r="J67" i="120"/>
  <c r="B66" i="120"/>
  <c r="F65" i="120"/>
  <c r="B64" i="120"/>
  <c r="B63" i="120"/>
  <c r="B56" i="120"/>
  <c r="F53" i="120"/>
  <c r="V51" i="120"/>
  <c r="R48" i="120"/>
  <c r="A43" i="120"/>
  <c r="F43" i="120" s="1"/>
  <c r="W42" i="120"/>
  <c r="V42" i="120"/>
  <c r="U42" i="120"/>
  <c r="T42" i="120"/>
  <c r="S42" i="120"/>
  <c r="R42" i="120"/>
  <c r="Q42" i="120"/>
  <c r="P42" i="120"/>
  <c r="O42" i="120"/>
  <c r="N42" i="120"/>
  <c r="M42" i="120"/>
  <c r="L42" i="120"/>
  <c r="K42" i="120"/>
  <c r="J42" i="120"/>
  <c r="I42" i="120"/>
  <c r="H42" i="120"/>
  <c r="G42" i="120"/>
  <c r="F42" i="120"/>
  <c r="E42" i="120"/>
  <c r="D42" i="120"/>
  <c r="C42" i="120"/>
  <c r="I39" i="120"/>
  <c r="K38" i="120"/>
  <c r="E37" i="120"/>
  <c r="I36" i="120"/>
  <c r="C35" i="120"/>
  <c r="G34" i="120"/>
  <c r="G33" i="120"/>
  <c r="E32" i="120"/>
  <c r="E31" i="120"/>
  <c r="C30" i="120"/>
  <c r="F29" i="120"/>
  <c r="J28" i="120"/>
  <c r="R26" i="120"/>
  <c r="V25" i="120"/>
  <c r="C24" i="120"/>
  <c r="N23" i="120"/>
  <c r="R22" i="120"/>
  <c r="K21" i="120"/>
  <c r="C20" i="120"/>
  <c r="J19" i="120"/>
  <c r="D15" i="120"/>
  <c r="C14" i="120"/>
  <c r="B12" i="120"/>
  <c r="M11" i="120"/>
  <c r="C9" i="120"/>
  <c r="A7" i="120"/>
  <c r="B6" i="120"/>
  <c r="F75" i="118"/>
  <c r="B74" i="118"/>
  <c r="E73" i="118"/>
  <c r="B72" i="118"/>
  <c r="B69" i="118"/>
  <c r="E66" i="118"/>
  <c r="B64" i="118"/>
  <c r="N63" i="118"/>
  <c r="G58" i="118"/>
  <c r="J55" i="118"/>
  <c r="B54" i="118"/>
  <c r="G51" i="118"/>
  <c r="J50" i="118"/>
  <c r="B48" i="118"/>
  <c r="I47" i="118"/>
  <c r="B46" i="118"/>
  <c r="A43" i="118"/>
  <c r="W42" i="118"/>
  <c r="V42" i="118"/>
  <c r="U42" i="118"/>
  <c r="T42" i="118"/>
  <c r="S42" i="118"/>
  <c r="R42" i="118"/>
  <c r="Q42" i="118"/>
  <c r="P42" i="118"/>
  <c r="O42" i="118"/>
  <c r="N42" i="118"/>
  <c r="M42" i="118"/>
  <c r="L42" i="118"/>
  <c r="K42" i="118"/>
  <c r="J42" i="118"/>
  <c r="I42" i="118"/>
  <c r="H42" i="118"/>
  <c r="G42" i="118"/>
  <c r="F42" i="118"/>
  <c r="E42" i="118"/>
  <c r="D42" i="118"/>
  <c r="C42" i="118"/>
  <c r="F39" i="118"/>
  <c r="E38" i="118"/>
  <c r="E36" i="118"/>
  <c r="E35" i="118"/>
  <c r="E34" i="118"/>
  <c r="F33" i="118"/>
  <c r="G32" i="118"/>
  <c r="N31" i="118"/>
  <c r="I30" i="118"/>
  <c r="I29" i="118"/>
  <c r="I27" i="118"/>
  <c r="N26" i="118"/>
  <c r="F24" i="118"/>
  <c r="I22" i="118"/>
  <c r="I21" i="118"/>
  <c r="J20" i="118"/>
  <c r="J18" i="118"/>
  <c r="N17" i="118"/>
  <c r="F16" i="118"/>
  <c r="F15" i="118"/>
  <c r="F14" i="118"/>
  <c r="J13" i="118"/>
  <c r="M11" i="118"/>
  <c r="F10" i="118"/>
  <c r="J9" i="118"/>
  <c r="N8" i="118"/>
  <c r="A7" i="118"/>
  <c r="W7" i="118" s="1"/>
  <c r="B6" i="118"/>
  <c r="L72" i="116"/>
  <c r="R70" i="116"/>
  <c r="J69" i="116"/>
  <c r="U67" i="116"/>
  <c r="S66" i="116"/>
  <c r="Q65" i="116"/>
  <c r="N64" i="116"/>
  <c r="T62" i="116"/>
  <c r="G61" i="116"/>
  <c r="H59" i="116"/>
  <c r="I57" i="116"/>
  <c r="Q56" i="116"/>
  <c r="L54" i="116"/>
  <c r="J53" i="116"/>
  <c r="H52" i="116"/>
  <c r="F51" i="116"/>
  <c r="V48" i="116"/>
  <c r="B46" i="116"/>
  <c r="C45" i="116"/>
  <c r="A43" i="116"/>
  <c r="W42" i="116"/>
  <c r="V42" i="116"/>
  <c r="U42" i="116"/>
  <c r="T42" i="116"/>
  <c r="S42" i="116"/>
  <c r="R42" i="116"/>
  <c r="Q42" i="116"/>
  <c r="P42" i="116"/>
  <c r="O42" i="116"/>
  <c r="N42" i="116"/>
  <c r="M42" i="116"/>
  <c r="L42" i="116"/>
  <c r="K42" i="116"/>
  <c r="J42" i="116"/>
  <c r="I42" i="116"/>
  <c r="H42" i="116"/>
  <c r="G42" i="116"/>
  <c r="F42" i="116"/>
  <c r="E42" i="116"/>
  <c r="D42" i="116"/>
  <c r="C42" i="116"/>
  <c r="F39" i="116"/>
  <c r="G38" i="116"/>
  <c r="G37" i="116"/>
  <c r="E36" i="116"/>
  <c r="F35" i="116"/>
  <c r="G34" i="116"/>
  <c r="F33" i="116"/>
  <c r="I32" i="116"/>
  <c r="D31" i="116"/>
  <c r="D30" i="116"/>
  <c r="M29" i="116"/>
  <c r="F28" i="116"/>
  <c r="D27" i="116"/>
  <c r="J26" i="116"/>
  <c r="J25" i="116"/>
  <c r="H24" i="116"/>
  <c r="G23" i="116"/>
  <c r="H22" i="116"/>
  <c r="F21" i="116"/>
  <c r="I20" i="116"/>
  <c r="F18" i="116"/>
  <c r="C17" i="116"/>
  <c r="L16" i="116"/>
  <c r="F15" i="116"/>
  <c r="E12" i="116"/>
  <c r="W11" i="116"/>
  <c r="O9" i="116"/>
  <c r="C8" i="116"/>
  <c r="A7" i="116"/>
  <c r="P7" i="116" s="1"/>
  <c r="B6" i="116"/>
  <c r="D37" i="100"/>
  <c r="E37" i="100"/>
  <c r="H37" i="100"/>
  <c r="D83" i="63"/>
  <c r="C85" i="63"/>
  <c r="D85" i="63"/>
  <c r="D78" i="63"/>
  <c r="C77" i="63"/>
  <c r="C78" i="63"/>
  <c r="C80" i="63"/>
  <c r="D77" i="63"/>
  <c r="C82" i="63"/>
  <c r="D81" i="63"/>
  <c r="C81" i="63"/>
  <c r="D82" i="63"/>
  <c r="C88" i="63"/>
  <c r="D80" i="63"/>
  <c r="C83" i="63"/>
  <c r="D88" i="63"/>
  <c r="C84" i="63"/>
  <c r="C79" i="63"/>
  <c r="D79" i="63"/>
  <c r="D76" i="63"/>
  <c r="D84" i="63"/>
  <c r="C76" i="63"/>
  <c r="B30" i="125" l="1" a="1"/>
  <c r="C30" i="125" s="1"/>
  <c r="B30" i="123" a="1"/>
  <c r="B7" i="125" a="1"/>
  <c r="B7" i="123" a="1"/>
  <c r="B36" i="116"/>
  <c r="B48" i="116"/>
  <c r="G38" i="120"/>
  <c r="I38" i="116"/>
  <c r="D36" i="116"/>
  <c r="W36" i="116"/>
  <c r="S36" i="116"/>
  <c r="W38" i="120"/>
  <c r="R67" i="120"/>
  <c r="C36" i="116"/>
  <c r="N38" i="116"/>
  <c r="H37" i="116"/>
  <c r="J36" i="116"/>
  <c r="N25" i="116"/>
  <c r="E69" i="116"/>
  <c r="S26" i="118"/>
  <c r="W75" i="118"/>
  <c r="U55" i="118"/>
  <c r="I38" i="120"/>
  <c r="N67" i="120"/>
  <c r="R22" i="116"/>
  <c r="Q14" i="118"/>
  <c r="M75" i="118"/>
  <c r="Q55" i="118"/>
  <c r="B20" i="116"/>
  <c r="U38" i="116"/>
  <c r="H38" i="116"/>
  <c r="P36" i="116"/>
  <c r="P30" i="116"/>
  <c r="E21" i="116"/>
  <c r="B26" i="118"/>
  <c r="C14" i="118"/>
  <c r="O14" i="118"/>
  <c r="V73" i="118"/>
  <c r="F55" i="118"/>
  <c r="B65" i="120"/>
  <c r="V38" i="120"/>
  <c r="V48" i="120"/>
  <c r="C11" i="116"/>
  <c r="W20" i="116"/>
  <c r="P38" i="116"/>
  <c r="P37" i="116"/>
  <c r="K36" i="116"/>
  <c r="L28" i="116"/>
  <c r="Q20" i="116"/>
  <c r="J31" i="118"/>
  <c r="E14" i="118"/>
  <c r="U66" i="118"/>
  <c r="E55" i="118"/>
  <c r="N38" i="120"/>
  <c r="J65" i="120"/>
  <c r="S36" i="120"/>
  <c r="E36" i="120"/>
  <c r="B56" i="116"/>
  <c r="R33" i="116"/>
  <c r="O30" i="116"/>
  <c r="I29" i="116"/>
  <c r="J28" i="116"/>
  <c r="B50" i="118"/>
  <c r="V34" i="118"/>
  <c r="O9" i="118"/>
  <c r="B36" i="120"/>
  <c r="B53" i="120"/>
  <c r="N36" i="120"/>
  <c r="F33" i="120"/>
  <c r="B28" i="116"/>
  <c r="C28" i="116"/>
  <c r="T38" i="116"/>
  <c r="M38" i="116"/>
  <c r="E38" i="116"/>
  <c r="V36" i="116"/>
  <c r="O36" i="116"/>
  <c r="H36" i="116"/>
  <c r="G33" i="116"/>
  <c r="J30" i="116"/>
  <c r="T28" i="116"/>
  <c r="E28" i="116"/>
  <c r="N22" i="116"/>
  <c r="H20" i="116"/>
  <c r="B38" i="118"/>
  <c r="B66" i="118"/>
  <c r="K34" i="118"/>
  <c r="I26" i="118"/>
  <c r="J14" i="118"/>
  <c r="E9" i="118"/>
  <c r="S63" i="118"/>
  <c r="O55" i="118"/>
  <c r="B21" i="120"/>
  <c r="B24" i="120"/>
  <c r="B31" i="120"/>
  <c r="K36" i="120"/>
  <c r="R33" i="120"/>
  <c r="E33" i="120"/>
  <c r="J66" i="118"/>
  <c r="B33" i="120"/>
  <c r="U33" i="120"/>
  <c r="W28" i="116"/>
  <c r="C20" i="116"/>
  <c r="R38" i="116"/>
  <c r="J38" i="116"/>
  <c r="D38" i="116"/>
  <c r="T36" i="116"/>
  <c r="N36" i="116"/>
  <c r="F36" i="116"/>
  <c r="V30" i="116"/>
  <c r="H30" i="116"/>
  <c r="Q28" i="116"/>
  <c r="D28" i="116"/>
  <c r="G22" i="116"/>
  <c r="Q72" i="116"/>
  <c r="B22" i="118"/>
  <c r="B32" i="118"/>
  <c r="C34" i="118"/>
  <c r="U31" i="118"/>
  <c r="U14" i="118"/>
  <c r="C55" i="118"/>
  <c r="K73" i="118"/>
  <c r="I63" i="118"/>
  <c r="C38" i="120"/>
  <c r="Q38" i="120"/>
  <c r="U36" i="120"/>
  <c r="F36" i="120"/>
  <c r="M33" i="120"/>
  <c r="F48" i="120"/>
  <c r="R65" i="120"/>
  <c r="S29" i="116"/>
  <c r="K33" i="120"/>
  <c r="O34" i="116"/>
  <c r="H34" i="116"/>
  <c r="R26" i="116"/>
  <c r="K26" i="116"/>
  <c r="D26" i="116"/>
  <c r="G18" i="116"/>
  <c r="M16" i="116"/>
  <c r="V9" i="116"/>
  <c r="F9" i="116"/>
  <c r="T64" i="116"/>
  <c r="D23" i="118"/>
  <c r="I23" i="118"/>
  <c r="N23" i="118"/>
  <c r="S23" i="118"/>
  <c r="E23" i="118"/>
  <c r="J23" i="118"/>
  <c r="O23" i="118"/>
  <c r="U23" i="118"/>
  <c r="B32" i="116"/>
  <c r="B64" i="116"/>
  <c r="U37" i="116"/>
  <c r="M37" i="116"/>
  <c r="E37" i="116"/>
  <c r="R29" i="116"/>
  <c r="G29" i="116"/>
  <c r="U21" i="116"/>
  <c r="W7" i="116"/>
  <c r="W16" i="116"/>
  <c r="W24" i="116"/>
  <c r="W32" i="116"/>
  <c r="B72" i="116"/>
  <c r="C7" i="116"/>
  <c r="C32" i="116"/>
  <c r="C24" i="116"/>
  <c r="C16" i="116"/>
  <c r="V38" i="116"/>
  <c r="Q38" i="116"/>
  <c r="L38" i="116"/>
  <c r="F38" i="116"/>
  <c r="T37" i="116"/>
  <c r="L37" i="116"/>
  <c r="D37" i="116"/>
  <c r="R36" i="116"/>
  <c r="L36" i="116"/>
  <c r="G36" i="116"/>
  <c r="S34" i="116"/>
  <c r="L34" i="116"/>
  <c r="D34" i="116"/>
  <c r="M33" i="116"/>
  <c r="U32" i="116"/>
  <c r="N32" i="116"/>
  <c r="H32" i="116"/>
  <c r="T30" i="116"/>
  <c r="N30" i="116"/>
  <c r="F30" i="116"/>
  <c r="N29" i="116"/>
  <c r="V28" i="116"/>
  <c r="P28" i="116"/>
  <c r="I28" i="116"/>
  <c r="V26" i="116"/>
  <c r="O26" i="116"/>
  <c r="G26" i="116"/>
  <c r="S25" i="116"/>
  <c r="I25" i="116"/>
  <c r="Q24" i="116"/>
  <c r="F24" i="116"/>
  <c r="L22" i="116"/>
  <c r="O21" i="116"/>
  <c r="P20" i="116"/>
  <c r="O18" i="116"/>
  <c r="U16" i="116"/>
  <c r="E16" i="116"/>
  <c r="N9" i="116"/>
  <c r="J7" i="116"/>
  <c r="M61" i="116"/>
  <c r="D14" i="118"/>
  <c r="G14" i="118"/>
  <c r="M14" i="118"/>
  <c r="R14" i="118"/>
  <c r="W14" i="118"/>
  <c r="I14" i="118"/>
  <c r="N14" i="118"/>
  <c r="S14" i="118"/>
  <c r="B34" i="118"/>
  <c r="D55" i="118"/>
  <c r="G55" i="118"/>
  <c r="M55" i="118"/>
  <c r="R55" i="118"/>
  <c r="W55" i="118"/>
  <c r="I55" i="118"/>
  <c r="N55" i="118"/>
  <c r="S55" i="118"/>
  <c r="B58" i="118"/>
  <c r="B73" i="118"/>
  <c r="C39" i="118"/>
  <c r="C27" i="118"/>
  <c r="C9" i="118"/>
  <c r="S39" i="118"/>
  <c r="N39" i="118"/>
  <c r="G39" i="118"/>
  <c r="Q34" i="118"/>
  <c r="F34" i="118"/>
  <c r="O31" i="118"/>
  <c r="E31" i="118"/>
  <c r="W23" i="118"/>
  <c r="M23" i="118"/>
  <c r="V14" i="118"/>
  <c r="K14" i="118"/>
  <c r="U9" i="118"/>
  <c r="C58" i="118"/>
  <c r="R75" i="118"/>
  <c r="G75" i="118"/>
  <c r="Q73" i="118"/>
  <c r="F73" i="118"/>
  <c r="O66" i="118"/>
  <c r="W58" i="118"/>
  <c r="M58" i="118"/>
  <c r="V55" i="118"/>
  <c r="K55" i="118"/>
  <c r="U50" i="118"/>
  <c r="S47" i="118"/>
  <c r="J53" i="120"/>
  <c r="V53" i="120"/>
  <c r="R53" i="120"/>
  <c r="N63" i="120"/>
  <c r="R63" i="120"/>
  <c r="C31" i="120"/>
  <c r="S31" i="120"/>
  <c r="R19" i="120"/>
  <c r="V11" i="120"/>
  <c r="C70" i="120"/>
  <c r="C37" i="116"/>
  <c r="C29" i="116"/>
  <c r="C21" i="116"/>
  <c r="C12" i="116"/>
  <c r="Q37" i="116"/>
  <c r="I37" i="116"/>
  <c r="R34" i="116"/>
  <c r="J34" i="116"/>
  <c r="V33" i="116"/>
  <c r="K33" i="116"/>
  <c r="T32" i="116"/>
  <c r="M32" i="116"/>
  <c r="E32" i="116"/>
  <c r="S30" i="116"/>
  <c r="K30" i="116"/>
  <c r="U28" i="116"/>
  <c r="N28" i="116"/>
  <c r="T26" i="116"/>
  <c r="L26" i="116"/>
  <c r="F26" i="116"/>
  <c r="O25" i="116"/>
  <c r="E25" i="116"/>
  <c r="M24" i="116"/>
  <c r="S22" i="116"/>
  <c r="J21" i="116"/>
  <c r="N18" i="116"/>
  <c r="T16" i="116"/>
  <c r="D16" i="116"/>
  <c r="G9" i="116"/>
  <c r="D9" i="118"/>
  <c r="F9" i="118"/>
  <c r="K9" i="118"/>
  <c r="Q9" i="118"/>
  <c r="V9" i="118"/>
  <c r="G9" i="118"/>
  <c r="M9" i="118"/>
  <c r="R9" i="118"/>
  <c r="W9" i="118"/>
  <c r="D26" i="118"/>
  <c r="E26" i="118"/>
  <c r="J26" i="118"/>
  <c r="O26" i="118"/>
  <c r="U26" i="118"/>
  <c r="F26" i="118"/>
  <c r="K26" i="118"/>
  <c r="Q26" i="118"/>
  <c r="V26" i="118"/>
  <c r="D47" i="118"/>
  <c r="E47" i="118"/>
  <c r="J47" i="118"/>
  <c r="O47" i="118"/>
  <c r="U47" i="118"/>
  <c r="C47" i="118"/>
  <c r="F47" i="118"/>
  <c r="K47" i="118"/>
  <c r="Q47" i="118"/>
  <c r="V47" i="118"/>
  <c r="D50" i="118"/>
  <c r="F50" i="118"/>
  <c r="K50" i="118"/>
  <c r="Q50" i="118"/>
  <c r="V50" i="118"/>
  <c r="G50" i="118"/>
  <c r="M50" i="118"/>
  <c r="R50" i="118"/>
  <c r="W50" i="118"/>
  <c r="C50" i="118"/>
  <c r="D63" i="118"/>
  <c r="E63" i="118"/>
  <c r="J63" i="118"/>
  <c r="O63" i="118"/>
  <c r="U63" i="118"/>
  <c r="C63" i="118"/>
  <c r="F63" i="118"/>
  <c r="K63" i="118"/>
  <c r="Q63" i="118"/>
  <c r="V63" i="118"/>
  <c r="D66" i="118"/>
  <c r="F66" i="118"/>
  <c r="K66" i="118"/>
  <c r="Q66" i="118"/>
  <c r="V66" i="118"/>
  <c r="G66" i="118"/>
  <c r="M66" i="118"/>
  <c r="R66" i="118"/>
  <c r="W66" i="118"/>
  <c r="C66" i="118"/>
  <c r="C36" i="118"/>
  <c r="C26" i="118"/>
  <c r="W39" i="118"/>
  <c r="R39" i="118"/>
  <c r="M39" i="118"/>
  <c r="O34" i="118"/>
  <c r="W26" i="118"/>
  <c r="M26" i="118"/>
  <c r="V23" i="118"/>
  <c r="K23" i="118"/>
  <c r="S9" i="118"/>
  <c r="I9" i="118"/>
  <c r="Q75" i="118"/>
  <c r="O73" i="118"/>
  <c r="N66" i="118"/>
  <c r="W63" i="118"/>
  <c r="M63" i="118"/>
  <c r="V58" i="118"/>
  <c r="K58" i="118"/>
  <c r="S50" i="118"/>
  <c r="I50" i="118"/>
  <c r="R47" i="118"/>
  <c r="G47" i="118"/>
  <c r="F21" i="120"/>
  <c r="M21" i="120"/>
  <c r="U21" i="120"/>
  <c r="G21" i="120"/>
  <c r="O21" i="120"/>
  <c r="V21" i="120"/>
  <c r="G31" i="120"/>
  <c r="N31" i="120"/>
  <c r="U31" i="120"/>
  <c r="I31" i="120"/>
  <c r="O31" i="120"/>
  <c r="W31" i="120"/>
  <c r="R50" i="120"/>
  <c r="N50" i="120"/>
  <c r="R31" i="120"/>
  <c r="W21" i="120"/>
  <c r="J21" i="120"/>
  <c r="O19" i="120"/>
  <c r="U11" i="120"/>
  <c r="J50" i="120"/>
  <c r="D39" i="118"/>
  <c r="I39" i="118"/>
  <c r="E39" i="118"/>
  <c r="C23" i="118"/>
  <c r="V39" i="118"/>
  <c r="Q39" i="118"/>
  <c r="K39" i="118"/>
  <c r="R23" i="118"/>
  <c r="G23" i="118"/>
  <c r="R58" i="118"/>
  <c r="O50" i="118"/>
  <c r="E50" i="118"/>
  <c r="N47" i="118"/>
  <c r="N43" i="120"/>
  <c r="J43" i="120"/>
  <c r="M31" i="120"/>
  <c r="R21" i="120"/>
  <c r="E21" i="120"/>
  <c r="V43" i="120"/>
  <c r="R32" i="116"/>
  <c r="J32" i="116"/>
  <c r="D32" i="116"/>
  <c r="V24" i="116"/>
  <c r="L24" i="116"/>
  <c r="B16" i="116"/>
  <c r="B24" i="116"/>
  <c r="C33" i="116"/>
  <c r="C25" i="116"/>
  <c r="T34" i="116"/>
  <c r="N34" i="116"/>
  <c r="Q33" i="116"/>
  <c r="P32" i="116"/>
  <c r="P26" i="116"/>
  <c r="U25" i="116"/>
  <c r="R24" i="116"/>
  <c r="V18" i="116"/>
  <c r="B7" i="118"/>
  <c r="B10" i="118"/>
  <c r="B13" i="118"/>
  <c r="D31" i="118"/>
  <c r="F31" i="118"/>
  <c r="K31" i="118"/>
  <c r="Q31" i="118"/>
  <c r="V31" i="118"/>
  <c r="G31" i="118"/>
  <c r="M31" i="118"/>
  <c r="R31" i="118"/>
  <c r="W31" i="118"/>
  <c r="D34" i="118"/>
  <c r="G34" i="118"/>
  <c r="M34" i="118"/>
  <c r="R34" i="118"/>
  <c r="W34" i="118"/>
  <c r="I34" i="118"/>
  <c r="N34" i="118"/>
  <c r="S34" i="118"/>
  <c r="D58" i="118"/>
  <c r="I58" i="118"/>
  <c r="N58" i="118"/>
  <c r="S58" i="118"/>
  <c r="E58" i="118"/>
  <c r="J58" i="118"/>
  <c r="O58" i="118"/>
  <c r="U58" i="118"/>
  <c r="D73" i="118"/>
  <c r="G73" i="118"/>
  <c r="M73" i="118"/>
  <c r="R73" i="118"/>
  <c r="W73" i="118"/>
  <c r="I73" i="118"/>
  <c r="N73" i="118"/>
  <c r="S73" i="118"/>
  <c r="D75" i="118"/>
  <c r="I75" i="118"/>
  <c r="N75" i="118"/>
  <c r="S75" i="118"/>
  <c r="E75" i="118"/>
  <c r="J75" i="118"/>
  <c r="O75" i="118"/>
  <c r="U75" i="118"/>
  <c r="C31" i="118"/>
  <c r="U39" i="118"/>
  <c r="O39" i="118"/>
  <c r="J39" i="118"/>
  <c r="U34" i="118"/>
  <c r="J34" i="118"/>
  <c r="S31" i="118"/>
  <c r="I31" i="118"/>
  <c r="R26" i="118"/>
  <c r="G26" i="118"/>
  <c r="Q23" i="118"/>
  <c r="F23" i="118"/>
  <c r="N9" i="118"/>
  <c r="C75" i="118"/>
  <c r="V75" i="118"/>
  <c r="K75" i="118"/>
  <c r="U73" i="118"/>
  <c r="J73" i="118"/>
  <c r="S66" i="118"/>
  <c r="I66" i="118"/>
  <c r="R63" i="118"/>
  <c r="G63" i="118"/>
  <c r="Q58" i="118"/>
  <c r="F58" i="118"/>
  <c r="N50" i="118"/>
  <c r="W47" i="118"/>
  <c r="M47" i="118"/>
  <c r="E11" i="120"/>
  <c r="N11" i="120"/>
  <c r="F11" i="120"/>
  <c r="R11" i="120"/>
  <c r="E19" i="120"/>
  <c r="M19" i="120"/>
  <c r="S19" i="120"/>
  <c r="C19" i="120"/>
  <c r="G19" i="120"/>
  <c r="N19" i="120"/>
  <c r="U19" i="120"/>
  <c r="B19" i="120"/>
  <c r="J31" i="120"/>
  <c r="Q21" i="120"/>
  <c r="W19" i="120"/>
  <c r="I19" i="120"/>
  <c r="J11" i="120"/>
  <c r="J63" i="120"/>
  <c r="C36" i="120"/>
  <c r="S38" i="120"/>
  <c r="M38" i="120"/>
  <c r="F38" i="120"/>
  <c r="Q36" i="120"/>
  <c r="J36" i="120"/>
  <c r="W33" i="120"/>
  <c r="Q33" i="120"/>
  <c r="J33" i="120"/>
  <c r="J48" i="120"/>
  <c r="V65" i="120"/>
  <c r="B48" i="120"/>
  <c r="R38" i="120"/>
  <c r="V36" i="120"/>
  <c r="O36" i="120"/>
  <c r="V33" i="120"/>
  <c r="O33" i="120"/>
  <c r="F10" i="116"/>
  <c r="J10" i="116"/>
  <c r="N10" i="116"/>
  <c r="R10" i="116"/>
  <c r="V10" i="116"/>
  <c r="E10" i="116"/>
  <c r="I10" i="116"/>
  <c r="M10" i="116"/>
  <c r="Q10" i="116"/>
  <c r="U10" i="116"/>
  <c r="E13" i="116"/>
  <c r="I13" i="116"/>
  <c r="M13" i="116"/>
  <c r="Q13" i="116"/>
  <c r="U13" i="116"/>
  <c r="D13" i="116"/>
  <c r="H13" i="116"/>
  <c r="L13" i="116"/>
  <c r="P13" i="116"/>
  <c r="T13" i="116"/>
  <c r="F19" i="116"/>
  <c r="J19" i="116"/>
  <c r="N19" i="116"/>
  <c r="R19" i="116"/>
  <c r="V19" i="116"/>
  <c r="E19" i="116"/>
  <c r="I19" i="116"/>
  <c r="M19" i="116"/>
  <c r="Q19" i="116"/>
  <c r="U19" i="116"/>
  <c r="W75" i="116"/>
  <c r="F75" i="116"/>
  <c r="J75" i="116"/>
  <c r="N75" i="116"/>
  <c r="R75" i="116"/>
  <c r="V75" i="116"/>
  <c r="G75" i="116"/>
  <c r="L75" i="116"/>
  <c r="Q75" i="116"/>
  <c r="D75" i="116"/>
  <c r="I75" i="116"/>
  <c r="O75" i="116"/>
  <c r="T75" i="116"/>
  <c r="E75" i="116"/>
  <c r="K75" i="116"/>
  <c r="P75" i="116"/>
  <c r="U75" i="116"/>
  <c r="C75" i="116"/>
  <c r="D8" i="116"/>
  <c r="H8" i="116"/>
  <c r="L8" i="116"/>
  <c r="P8" i="116"/>
  <c r="T8" i="116"/>
  <c r="F8" i="116"/>
  <c r="J8" i="116"/>
  <c r="N8" i="116"/>
  <c r="R8" i="116"/>
  <c r="V8" i="116"/>
  <c r="G8" i="116"/>
  <c r="K8" i="116"/>
  <c r="O8" i="116"/>
  <c r="S8" i="116"/>
  <c r="B10" i="116"/>
  <c r="F14" i="116"/>
  <c r="J14" i="116"/>
  <c r="N14" i="116"/>
  <c r="R14" i="116"/>
  <c r="V14" i="116"/>
  <c r="E14" i="116"/>
  <c r="I14" i="116"/>
  <c r="M14" i="116"/>
  <c r="Q14" i="116"/>
  <c r="U14" i="116"/>
  <c r="B35" i="116"/>
  <c r="B39" i="116"/>
  <c r="E49" i="116"/>
  <c r="I49" i="116"/>
  <c r="M49" i="116"/>
  <c r="Q49" i="116"/>
  <c r="U49" i="116"/>
  <c r="G49" i="116"/>
  <c r="L49" i="116"/>
  <c r="R49" i="116"/>
  <c r="C49" i="116"/>
  <c r="W49" i="116"/>
  <c r="D49" i="116"/>
  <c r="J49" i="116"/>
  <c r="O49" i="116"/>
  <c r="T49" i="116"/>
  <c r="F49" i="116"/>
  <c r="K49" i="116"/>
  <c r="P49" i="116"/>
  <c r="V49" i="116"/>
  <c r="B54" i="116"/>
  <c r="G60" i="116"/>
  <c r="K60" i="116"/>
  <c r="O60" i="116"/>
  <c r="S60" i="116"/>
  <c r="C60" i="116"/>
  <c r="W60" i="116"/>
  <c r="D60" i="116"/>
  <c r="I60" i="116"/>
  <c r="N60" i="116"/>
  <c r="T60" i="116"/>
  <c r="F60" i="116"/>
  <c r="L60" i="116"/>
  <c r="Q60" i="116"/>
  <c r="V60" i="116"/>
  <c r="H60" i="116"/>
  <c r="M60" i="116"/>
  <c r="R60" i="116"/>
  <c r="G68" i="116"/>
  <c r="K68" i="116"/>
  <c r="O68" i="116"/>
  <c r="S68" i="116"/>
  <c r="C68" i="116"/>
  <c r="F68" i="116"/>
  <c r="L68" i="116"/>
  <c r="Q68" i="116"/>
  <c r="V68" i="116"/>
  <c r="W68" i="116"/>
  <c r="D68" i="116"/>
  <c r="I68" i="116"/>
  <c r="N68" i="116"/>
  <c r="T68" i="116"/>
  <c r="E68" i="116"/>
  <c r="J68" i="116"/>
  <c r="P68" i="116"/>
  <c r="U68" i="116"/>
  <c r="W71" i="116"/>
  <c r="F71" i="116"/>
  <c r="J71" i="116"/>
  <c r="N71" i="116"/>
  <c r="R71" i="116"/>
  <c r="V71" i="116"/>
  <c r="H71" i="116"/>
  <c r="M71" i="116"/>
  <c r="S71" i="116"/>
  <c r="C71" i="116"/>
  <c r="E71" i="116"/>
  <c r="K71" i="116"/>
  <c r="P71" i="116"/>
  <c r="U71" i="116"/>
  <c r="G71" i="116"/>
  <c r="L71" i="116"/>
  <c r="Q71" i="116"/>
  <c r="D73" i="116"/>
  <c r="H73" i="116"/>
  <c r="L73" i="116"/>
  <c r="P73" i="116"/>
  <c r="T73" i="116"/>
  <c r="G73" i="116"/>
  <c r="M73" i="116"/>
  <c r="R73" i="116"/>
  <c r="W73" i="116"/>
  <c r="E73" i="116"/>
  <c r="J73" i="116"/>
  <c r="O73" i="116"/>
  <c r="U73" i="116"/>
  <c r="F73" i="116"/>
  <c r="K73" i="116"/>
  <c r="Q73" i="116"/>
  <c r="V73" i="116"/>
  <c r="V35" i="116"/>
  <c r="R35" i="116"/>
  <c r="N35" i="116"/>
  <c r="J35" i="116"/>
  <c r="E35" i="116"/>
  <c r="S27" i="116"/>
  <c r="M27" i="116"/>
  <c r="H27" i="116"/>
  <c r="S19" i="116"/>
  <c r="K19" i="116"/>
  <c r="B8" i="116"/>
  <c r="G11" i="116"/>
  <c r="K11" i="116"/>
  <c r="O11" i="116"/>
  <c r="S11" i="116"/>
  <c r="F11" i="116"/>
  <c r="J11" i="116"/>
  <c r="N11" i="116"/>
  <c r="R11" i="116"/>
  <c r="V11" i="116"/>
  <c r="B12" i="116"/>
  <c r="D17" i="116"/>
  <c r="H17" i="116"/>
  <c r="L17" i="116"/>
  <c r="P17" i="116"/>
  <c r="T17" i="116"/>
  <c r="G17" i="116"/>
  <c r="K17" i="116"/>
  <c r="O17" i="116"/>
  <c r="S17" i="116"/>
  <c r="W19" i="116"/>
  <c r="W23" i="116"/>
  <c r="D25" i="116"/>
  <c r="H25" i="116"/>
  <c r="L25" i="116"/>
  <c r="P25" i="116"/>
  <c r="T25" i="116"/>
  <c r="D29" i="116"/>
  <c r="H29" i="116"/>
  <c r="L29" i="116"/>
  <c r="P29" i="116"/>
  <c r="T29" i="116"/>
  <c r="D33" i="116"/>
  <c r="H33" i="116"/>
  <c r="L33" i="116"/>
  <c r="P33" i="116"/>
  <c r="T33" i="116"/>
  <c r="W39" i="116"/>
  <c r="G47" i="116"/>
  <c r="K47" i="116"/>
  <c r="O47" i="116"/>
  <c r="S47" i="116"/>
  <c r="C47" i="116"/>
  <c r="H47" i="116"/>
  <c r="M47" i="116"/>
  <c r="R47" i="116"/>
  <c r="D47" i="116"/>
  <c r="I47" i="116"/>
  <c r="N47" i="116"/>
  <c r="E47" i="116"/>
  <c r="J47" i="116"/>
  <c r="P47" i="116"/>
  <c r="U47" i="116"/>
  <c r="W47" i="116"/>
  <c r="F47" i="116"/>
  <c r="L47" i="116"/>
  <c r="Q47" i="116"/>
  <c r="V47" i="116"/>
  <c r="W50" i="116"/>
  <c r="F50" i="116"/>
  <c r="J50" i="116"/>
  <c r="N50" i="116"/>
  <c r="R50" i="116"/>
  <c r="V50" i="116"/>
  <c r="D50" i="116"/>
  <c r="I50" i="116"/>
  <c r="O50" i="116"/>
  <c r="T50" i="116"/>
  <c r="G50" i="116"/>
  <c r="L50" i="116"/>
  <c r="Q50" i="116"/>
  <c r="H50" i="116"/>
  <c r="M50" i="116"/>
  <c r="S50" i="116"/>
  <c r="B52" i="116"/>
  <c r="W55" i="116"/>
  <c r="F55" i="116"/>
  <c r="J55" i="116"/>
  <c r="N55" i="116"/>
  <c r="R55" i="116"/>
  <c r="V55" i="116"/>
  <c r="H55" i="116"/>
  <c r="M55" i="116"/>
  <c r="S55" i="116"/>
  <c r="C55" i="116"/>
  <c r="E55" i="116"/>
  <c r="K55" i="116"/>
  <c r="P55" i="116"/>
  <c r="U55" i="116"/>
  <c r="G55" i="116"/>
  <c r="L55" i="116"/>
  <c r="Q55" i="116"/>
  <c r="E58" i="116"/>
  <c r="I58" i="116"/>
  <c r="M58" i="116"/>
  <c r="Q58" i="116"/>
  <c r="U58" i="116"/>
  <c r="D58" i="116"/>
  <c r="J58" i="116"/>
  <c r="O58" i="116"/>
  <c r="T58" i="116"/>
  <c r="G58" i="116"/>
  <c r="L58" i="116"/>
  <c r="R58" i="116"/>
  <c r="C58" i="116"/>
  <c r="W58" i="116"/>
  <c r="H58" i="116"/>
  <c r="N58" i="116"/>
  <c r="S58" i="116"/>
  <c r="B60" i="116"/>
  <c r="W63" i="116"/>
  <c r="F63" i="116"/>
  <c r="J63" i="116"/>
  <c r="N63" i="116"/>
  <c r="R63" i="116"/>
  <c r="V63" i="116"/>
  <c r="E63" i="116"/>
  <c r="K63" i="116"/>
  <c r="P63" i="116"/>
  <c r="U63" i="116"/>
  <c r="H63" i="116"/>
  <c r="M63" i="116"/>
  <c r="S63" i="116"/>
  <c r="C63" i="116"/>
  <c r="D63" i="116"/>
  <c r="I63" i="116"/>
  <c r="O63" i="116"/>
  <c r="T63" i="116"/>
  <c r="B68" i="116"/>
  <c r="B71" i="116"/>
  <c r="E74" i="116"/>
  <c r="I74" i="116"/>
  <c r="M74" i="116"/>
  <c r="Q74" i="116"/>
  <c r="U74" i="116"/>
  <c r="D74" i="116"/>
  <c r="J74" i="116"/>
  <c r="O74" i="116"/>
  <c r="T74" i="116"/>
  <c r="G74" i="116"/>
  <c r="L74" i="116"/>
  <c r="R74" i="116"/>
  <c r="C74" i="116"/>
  <c r="W74" i="116"/>
  <c r="H74" i="116"/>
  <c r="N74" i="116"/>
  <c r="S74" i="116"/>
  <c r="C39" i="116"/>
  <c r="C35" i="116"/>
  <c r="C31" i="116"/>
  <c r="C27" i="116"/>
  <c r="C23" i="116"/>
  <c r="C19" i="116"/>
  <c r="C14" i="116"/>
  <c r="C10" i="116"/>
  <c r="U39" i="116"/>
  <c r="Q39" i="116"/>
  <c r="M39" i="116"/>
  <c r="I39" i="116"/>
  <c r="E39" i="116"/>
  <c r="U35" i="116"/>
  <c r="Q35" i="116"/>
  <c r="M35" i="116"/>
  <c r="I35" i="116"/>
  <c r="D35" i="116"/>
  <c r="U31" i="116"/>
  <c r="P31" i="116"/>
  <c r="K31" i="116"/>
  <c r="E31" i="116"/>
  <c r="G7" i="116"/>
  <c r="K7" i="116"/>
  <c r="O7" i="116"/>
  <c r="D7" i="116"/>
  <c r="I7" i="116"/>
  <c r="N7" i="116"/>
  <c r="S7" i="116"/>
  <c r="F7" i="116"/>
  <c r="L7" i="116"/>
  <c r="Q7" i="116"/>
  <c r="U7" i="116"/>
  <c r="H7" i="116"/>
  <c r="M7" i="116"/>
  <c r="R7" i="116"/>
  <c r="V7" i="116"/>
  <c r="E9" i="116"/>
  <c r="I9" i="116"/>
  <c r="M9" i="116"/>
  <c r="Q9" i="116"/>
  <c r="U9" i="116"/>
  <c r="D9" i="116"/>
  <c r="H9" i="116"/>
  <c r="L9" i="116"/>
  <c r="P9" i="116"/>
  <c r="T9" i="116"/>
  <c r="B11" i="116"/>
  <c r="W12" i="116"/>
  <c r="G16" i="116"/>
  <c r="K16" i="116"/>
  <c r="O16" i="116"/>
  <c r="S16" i="116"/>
  <c r="F16" i="116"/>
  <c r="J16" i="116"/>
  <c r="N16" i="116"/>
  <c r="R16" i="116"/>
  <c r="V16" i="116"/>
  <c r="E18" i="116"/>
  <c r="I18" i="116"/>
  <c r="M18" i="116"/>
  <c r="Q18" i="116"/>
  <c r="U18" i="116"/>
  <c r="D18" i="116"/>
  <c r="H18" i="116"/>
  <c r="L18" i="116"/>
  <c r="P18" i="116"/>
  <c r="T18" i="116"/>
  <c r="G20" i="116"/>
  <c r="K20" i="116"/>
  <c r="O20" i="116"/>
  <c r="S20" i="116"/>
  <c r="F20" i="116"/>
  <c r="J20" i="116"/>
  <c r="N20" i="116"/>
  <c r="R20" i="116"/>
  <c r="V20" i="116"/>
  <c r="E22" i="116"/>
  <c r="I22" i="116"/>
  <c r="M22" i="116"/>
  <c r="Q22" i="116"/>
  <c r="U22" i="116"/>
  <c r="G24" i="116"/>
  <c r="K24" i="116"/>
  <c r="O24" i="116"/>
  <c r="S24" i="116"/>
  <c r="E26" i="116"/>
  <c r="I26" i="116"/>
  <c r="M26" i="116"/>
  <c r="Q26" i="116"/>
  <c r="U26" i="116"/>
  <c r="G28" i="116"/>
  <c r="K28" i="116"/>
  <c r="O28" i="116"/>
  <c r="S28" i="116"/>
  <c r="E30" i="116"/>
  <c r="I30" i="116"/>
  <c r="M30" i="116"/>
  <c r="Q30" i="116"/>
  <c r="U30" i="116"/>
  <c r="G32" i="116"/>
  <c r="K32" i="116"/>
  <c r="O32" i="116"/>
  <c r="S32" i="116"/>
  <c r="E34" i="116"/>
  <c r="I34" i="116"/>
  <c r="M34" i="116"/>
  <c r="Q34" i="116"/>
  <c r="U34" i="116"/>
  <c r="E45" i="116"/>
  <c r="I45" i="116"/>
  <c r="M45" i="116"/>
  <c r="Q45" i="116"/>
  <c r="U45" i="116"/>
  <c r="H45" i="116"/>
  <c r="N45" i="116"/>
  <c r="S45" i="116"/>
  <c r="D45" i="116"/>
  <c r="J45" i="116"/>
  <c r="O45" i="116"/>
  <c r="T45" i="116"/>
  <c r="W45" i="116"/>
  <c r="F45" i="116"/>
  <c r="K45" i="116"/>
  <c r="P45" i="116"/>
  <c r="V45" i="116"/>
  <c r="G45" i="116"/>
  <c r="L45" i="116"/>
  <c r="R45" i="116"/>
  <c r="D48" i="116"/>
  <c r="H48" i="116"/>
  <c r="L48" i="116"/>
  <c r="P48" i="116"/>
  <c r="T48" i="116"/>
  <c r="W48" i="116"/>
  <c r="E48" i="116"/>
  <c r="J48" i="116"/>
  <c r="O48" i="116"/>
  <c r="U48" i="116"/>
  <c r="G48" i="116"/>
  <c r="M48" i="116"/>
  <c r="R48" i="116"/>
  <c r="I48" i="116"/>
  <c r="N48" i="116"/>
  <c r="S48" i="116"/>
  <c r="C48" i="116"/>
  <c r="B50" i="116"/>
  <c r="D53" i="116"/>
  <c r="H53" i="116"/>
  <c r="L53" i="116"/>
  <c r="P53" i="116"/>
  <c r="T53" i="116"/>
  <c r="I53" i="116"/>
  <c r="N53" i="116"/>
  <c r="S53" i="116"/>
  <c r="F53" i="116"/>
  <c r="K53" i="116"/>
  <c r="Q53" i="116"/>
  <c r="V53" i="116"/>
  <c r="C53" i="116"/>
  <c r="W53" i="116"/>
  <c r="G53" i="116"/>
  <c r="M53" i="116"/>
  <c r="R53" i="116"/>
  <c r="G56" i="116"/>
  <c r="K56" i="116"/>
  <c r="O56" i="116"/>
  <c r="S56" i="116"/>
  <c r="C56" i="116"/>
  <c r="E56" i="116"/>
  <c r="J56" i="116"/>
  <c r="P56" i="116"/>
  <c r="U56" i="116"/>
  <c r="W56" i="116"/>
  <c r="H56" i="116"/>
  <c r="M56" i="116"/>
  <c r="R56" i="116"/>
  <c r="D56" i="116"/>
  <c r="I56" i="116"/>
  <c r="N56" i="116"/>
  <c r="T56" i="116"/>
  <c r="B58" i="116"/>
  <c r="D61" i="116"/>
  <c r="H61" i="116"/>
  <c r="L61" i="116"/>
  <c r="P61" i="116"/>
  <c r="T61" i="116"/>
  <c r="F61" i="116"/>
  <c r="K61" i="116"/>
  <c r="Q61" i="116"/>
  <c r="V61" i="116"/>
  <c r="C61" i="116"/>
  <c r="W61" i="116"/>
  <c r="I61" i="116"/>
  <c r="N61" i="116"/>
  <c r="S61" i="116"/>
  <c r="E61" i="116"/>
  <c r="J61" i="116"/>
  <c r="O61" i="116"/>
  <c r="U61" i="116"/>
  <c r="G64" i="116"/>
  <c r="K64" i="116"/>
  <c r="O64" i="116"/>
  <c r="S64" i="116"/>
  <c r="C64" i="116"/>
  <c r="H64" i="116"/>
  <c r="M64" i="116"/>
  <c r="R64" i="116"/>
  <c r="E64" i="116"/>
  <c r="J64" i="116"/>
  <c r="P64" i="116"/>
  <c r="U64" i="116"/>
  <c r="W64" i="116"/>
  <c r="F64" i="116"/>
  <c r="L64" i="116"/>
  <c r="Q64" i="116"/>
  <c r="V64" i="116"/>
  <c r="B66" i="116"/>
  <c r="D69" i="116"/>
  <c r="H69" i="116"/>
  <c r="L69" i="116"/>
  <c r="P69" i="116"/>
  <c r="T69" i="116"/>
  <c r="I69" i="116"/>
  <c r="N69" i="116"/>
  <c r="S69" i="116"/>
  <c r="F69" i="116"/>
  <c r="K69" i="116"/>
  <c r="Q69" i="116"/>
  <c r="V69" i="116"/>
  <c r="C69" i="116"/>
  <c r="W69" i="116"/>
  <c r="G69" i="116"/>
  <c r="M69" i="116"/>
  <c r="R69" i="116"/>
  <c r="G72" i="116"/>
  <c r="K72" i="116"/>
  <c r="O72" i="116"/>
  <c r="S72" i="116"/>
  <c r="C72" i="116"/>
  <c r="E72" i="116"/>
  <c r="J72" i="116"/>
  <c r="P72" i="116"/>
  <c r="U72" i="116"/>
  <c r="W72" i="116"/>
  <c r="H72" i="116"/>
  <c r="M72" i="116"/>
  <c r="R72" i="116"/>
  <c r="D72" i="116"/>
  <c r="I72" i="116"/>
  <c r="N72" i="116"/>
  <c r="T72" i="116"/>
  <c r="B74" i="116"/>
  <c r="C38" i="116"/>
  <c r="C34" i="116"/>
  <c r="C30" i="116"/>
  <c r="C26" i="116"/>
  <c r="C22" i="116"/>
  <c r="C18" i="116"/>
  <c r="C13" i="116"/>
  <c r="C9" i="116"/>
  <c r="T39" i="116"/>
  <c r="P39" i="116"/>
  <c r="L39" i="116"/>
  <c r="H39" i="116"/>
  <c r="D39" i="116"/>
  <c r="S38" i="116"/>
  <c r="O38" i="116"/>
  <c r="K38" i="116"/>
  <c r="V37" i="116"/>
  <c r="R37" i="116"/>
  <c r="N37" i="116"/>
  <c r="J37" i="116"/>
  <c r="F37" i="116"/>
  <c r="U36" i="116"/>
  <c r="Q36" i="116"/>
  <c r="M36" i="116"/>
  <c r="I36" i="116"/>
  <c r="T35" i="116"/>
  <c r="P35" i="116"/>
  <c r="L35" i="116"/>
  <c r="H35" i="116"/>
  <c r="V34" i="116"/>
  <c r="P34" i="116"/>
  <c r="K34" i="116"/>
  <c r="F34" i="116"/>
  <c r="S33" i="116"/>
  <c r="N33" i="116"/>
  <c r="I33" i="116"/>
  <c r="V32" i="116"/>
  <c r="Q32" i="116"/>
  <c r="L32" i="116"/>
  <c r="F32" i="116"/>
  <c r="T31" i="116"/>
  <c r="O31" i="116"/>
  <c r="I31" i="116"/>
  <c r="R30" i="116"/>
  <c r="L30" i="116"/>
  <c r="G30" i="116"/>
  <c r="U29" i="116"/>
  <c r="O29" i="116"/>
  <c r="J29" i="116"/>
  <c r="E29" i="116"/>
  <c r="R28" i="116"/>
  <c r="M28" i="116"/>
  <c r="H28" i="116"/>
  <c r="U27" i="116"/>
  <c r="P27" i="116"/>
  <c r="K27" i="116"/>
  <c r="E27" i="116"/>
  <c r="S26" i="116"/>
  <c r="N26" i="116"/>
  <c r="H26" i="116"/>
  <c r="V25" i="116"/>
  <c r="Q25" i="116"/>
  <c r="K25" i="116"/>
  <c r="F25" i="116"/>
  <c r="T24" i="116"/>
  <c r="N24" i="116"/>
  <c r="I24" i="116"/>
  <c r="D24" i="116"/>
  <c r="Q23" i="116"/>
  <c r="L23" i="116"/>
  <c r="T22" i="116"/>
  <c r="O22" i="116"/>
  <c r="J22" i="116"/>
  <c r="D22" i="116"/>
  <c r="R21" i="116"/>
  <c r="M21" i="116"/>
  <c r="G21" i="116"/>
  <c r="T20" i="116"/>
  <c r="L20" i="116"/>
  <c r="D20" i="116"/>
  <c r="O19" i="116"/>
  <c r="G19" i="116"/>
  <c r="R18" i="116"/>
  <c r="J18" i="116"/>
  <c r="U17" i="116"/>
  <c r="M17" i="116"/>
  <c r="E17" i="116"/>
  <c r="P16" i="116"/>
  <c r="H16" i="116"/>
  <c r="S14" i="116"/>
  <c r="K14" i="116"/>
  <c r="V13" i="116"/>
  <c r="N13" i="116"/>
  <c r="F13" i="116"/>
  <c r="Q12" i="116"/>
  <c r="I12" i="116"/>
  <c r="T11" i="116"/>
  <c r="L11" i="116"/>
  <c r="D11" i="116"/>
  <c r="O10" i="116"/>
  <c r="G10" i="116"/>
  <c r="R9" i="116"/>
  <c r="J9" i="116"/>
  <c r="Q8" i="116"/>
  <c r="T7" i="116"/>
  <c r="C73" i="116"/>
  <c r="C50" i="116"/>
  <c r="H75" i="116"/>
  <c r="F74" i="116"/>
  <c r="V72" i="116"/>
  <c r="T71" i="116"/>
  <c r="O69" i="116"/>
  <c r="M68" i="116"/>
  <c r="K67" i="116"/>
  <c r="H66" i="116"/>
  <c r="F65" i="116"/>
  <c r="D64" i="116"/>
  <c r="R61" i="116"/>
  <c r="P60" i="116"/>
  <c r="M59" i="116"/>
  <c r="K58" i="116"/>
  <c r="F56" i="116"/>
  <c r="D55" i="116"/>
  <c r="U53" i="116"/>
  <c r="R52" i="116"/>
  <c r="P50" i="116"/>
  <c r="N49" i="116"/>
  <c r="K48" i="116"/>
  <c r="F23" i="116"/>
  <c r="J23" i="116"/>
  <c r="N23" i="116"/>
  <c r="R23" i="116"/>
  <c r="V23" i="116"/>
  <c r="F31" i="116"/>
  <c r="J31" i="116"/>
  <c r="N31" i="116"/>
  <c r="R31" i="116"/>
  <c r="V31" i="116"/>
  <c r="G43" i="116"/>
  <c r="K43" i="116"/>
  <c r="O43" i="116"/>
  <c r="S43" i="116"/>
  <c r="C43" i="116"/>
  <c r="W43" i="116"/>
  <c r="D43" i="116"/>
  <c r="I43" i="116"/>
  <c r="N43" i="116"/>
  <c r="T43" i="116"/>
  <c r="E43" i="116"/>
  <c r="J43" i="116"/>
  <c r="P43" i="116"/>
  <c r="U43" i="116"/>
  <c r="F43" i="116"/>
  <c r="L43" i="116"/>
  <c r="Q43" i="116"/>
  <c r="V43" i="116"/>
  <c r="H43" i="116"/>
  <c r="M43" i="116"/>
  <c r="R43" i="116"/>
  <c r="E62" i="116"/>
  <c r="I62" i="116"/>
  <c r="M62" i="116"/>
  <c r="Q62" i="116"/>
  <c r="U62" i="116"/>
  <c r="H62" i="116"/>
  <c r="N62" i="116"/>
  <c r="S62" i="116"/>
  <c r="W62" i="116"/>
  <c r="F62" i="116"/>
  <c r="K62" i="116"/>
  <c r="P62" i="116"/>
  <c r="V62" i="116"/>
  <c r="G62" i="116"/>
  <c r="L62" i="116"/>
  <c r="R62" i="116"/>
  <c r="E70" i="116"/>
  <c r="I70" i="116"/>
  <c r="M70" i="116"/>
  <c r="Q70" i="116"/>
  <c r="U70" i="116"/>
  <c r="W70" i="116"/>
  <c r="F70" i="116"/>
  <c r="K70" i="116"/>
  <c r="P70" i="116"/>
  <c r="V70" i="116"/>
  <c r="H70" i="116"/>
  <c r="N70" i="116"/>
  <c r="S70" i="116"/>
  <c r="D70" i="116"/>
  <c r="J70" i="116"/>
  <c r="O70" i="116"/>
  <c r="T70" i="116"/>
  <c r="C70" i="116"/>
  <c r="S31" i="116"/>
  <c r="M31" i="116"/>
  <c r="H31" i="116"/>
  <c r="T27" i="116"/>
  <c r="O27" i="116"/>
  <c r="I27" i="116"/>
  <c r="U23" i="116"/>
  <c r="P23" i="116"/>
  <c r="K23" i="116"/>
  <c r="E23" i="116"/>
  <c r="V21" i="116"/>
  <c r="Q21" i="116"/>
  <c r="K21" i="116"/>
  <c r="T19" i="116"/>
  <c r="L19" i="116"/>
  <c r="D19" i="116"/>
  <c r="R17" i="116"/>
  <c r="J17" i="116"/>
  <c r="P14" i="116"/>
  <c r="H14" i="116"/>
  <c r="S13" i="116"/>
  <c r="K13" i="116"/>
  <c r="V12" i="116"/>
  <c r="N12" i="116"/>
  <c r="F12" i="116"/>
  <c r="Q11" i="116"/>
  <c r="I11" i="116"/>
  <c r="T10" i="116"/>
  <c r="L10" i="116"/>
  <c r="D10" i="116"/>
  <c r="M8" i="116"/>
  <c r="C67" i="116"/>
  <c r="V74" i="116"/>
  <c r="S73" i="116"/>
  <c r="O71" i="116"/>
  <c r="L70" i="116"/>
  <c r="H68" i="116"/>
  <c r="E67" i="116"/>
  <c r="V65" i="116"/>
  <c r="Q63" i="116"/>
  <c r="O62" i="116"/>
  <c r="J60" i="116"/>
  <c r="F58" i="116"/>
  <c r="V56" i="116"/>
  <c r="T55" i="116"/>
  <c r="R54" i="116"/>
  <c r="O53" i="116"/>
  <c r="M52" i="116"/>
  <c r="K50" i="116"/>
  <c r="H49" i="116"/>
  <c r="F48" i="116"/>
  <c r="F27" i="116"/>
  <c r="J27" i="116"/>
  <c r="N27" i="116"/>
  <c r="R27" i="116"/>
  <c r="V27" i="116"/>
  <c r="W46" i="116"/>
  <c r="F46" i="116"/>
  <c r="J46" i="116"/>
  <c r="N46" i="116"/>
  <c r="R46" i="116"/>
  <c r="V46" i="116"/>
  <c r="E46" i="116"/>
  <c r="K46" i="116"/>
  <c r="P46" i="116"/>
  <c r="U46" i="116"/>
  <c r="G46" i="116"/>
  <c r="L46" i="116"/>
  <c r="Q46" i="116"/>
  <c r="H46" i="116"/>
  <c r="M46" i="116"/>
  <c r="S46" i="116"/>
  <c r="C46" i="116"/>
  <c r="D46" i="116"/>
  <c r="I46" i="116"/>
  <c r="O46" i="116"/>
  <c r="T46" i="116"/>
  <c r="S39" i="116"/>
  <c r="O39" i="116"/>
  <c r="K39" i="116"/>
  <c r="G39" i="116"/>
  <c r="S35" i="116"/>
  <c r="O35" i="116"/>
  <c r="K35" i="116"/>
  <c r="G35" i="116"/>
  <c r="B19" i="116"/>
  <c r="B23" i="116"/>
  <c r="B31" i="116"/>
  <c r="D44" i="116"/>
  <c r="H44" i="116"/>
  <c r="L44" i="116"/>
  <c r="P44" i="116"/>
  <c r="T44" i="116"/>
  <c r="F44" i="116"/>
  <c r="K44" i="116"/>
  <c r="Q44" i="116"/>
  <c r="V44" i="116"/>
  <c r="C44" i="116"/>
  <c r="W44" i="116"/>
  <c r="G44" i="116"/>
  <c r="M44" i="116"/>
  <c r="R44" i="116"/>
  <c r="I44" i="116"/>
  <c r="N44" i="116"/>
  <c r="S44" i="116"/>
  <c r="E44" i="116"/>
  <c r="J44" i="116"/>
  <c r="O44" i="116"/>
  <c r="U44" i="116"/>
  <c r="D57" i="116"/>
  <c r="H57" i="116"/>
  <c r="L57" i="116"/>
  <c r="P57" i="116"/>
  <c r="T57" i="116"/>
  <c r="G57" i="116"/>
  <c r="M57" i="116"/>
  <c r="R57" i="116"/>
  <c r="W57" i="116"/>
  <c r="E57" i="116"/>
  <c r="J57" i="116"/>
  <c r="O57" i="116"/>
  <c r="U57" i="116"/>
  <c r="F57" i="116"/>
  <c r="K57" i="116"/>
  <c r="Q57" i="116"/>
  <c r="V57" i="116"/>
  <c r="B62" i="116"/>
  <c r="Q31" i="116"/>
  <c r="L31" i="116"/>
  <c r="G31" i="116"/>
  <c r="Q17" i="116"/>
  <c r="I17" i="116"/>
  <c r="O14" i="116"/>
  <c r="G14" i="116"/>
  <c r="R13" i="116"/>
  <c r="J13" i="116"/>
  <c r="U12" i="116"/>
  <c r="M12" i="116"/>
  <c r="P11" i="116"/>
  <c r="H11" i="116"/>
  <c r="S10" i="116"/>
  <c r="K10" i="116"/>
  <c r="I8" i="116"/>
  <c r="C62" i="116"/>
  <c r="S75" i="116"/>
  <c r="P74" i="116"/>
  <c r="N73" i="116"/>
  <c r="I71" i="116"/>
  <c r="G70" i="116"/>
  <c r="L63" i="116"/>
  <c r="J62" i="116"/>
  <c r="E60" i="116"/>
  <c r="V58" i="116"/>
  <c r="S57" i="116"/>
  <c r="O55" i="116"/>
  <c r="E50" i="116"/>
  <c r="T47" i="116"/>
  <c r="E54" i="116"/>
  <c r="I54" i="116"/>
  <c r="M54" i="116"/>
  <c r="Q54" i="116"/>
  <c r="U54" i="116"/>
  <c r="W54" i="116"/>
  <c r="F54" i="116"/>
  <c r="K54" i="116"/>
  <c r="P54" i="116"/>
  <c r="V54" i="116"/>
  <c r="H54" i="116"/>
  <c r="N54" i="116"/>
  <c r="S54" i="116"/>
  <c r="D54" i="116"/>
  <c r="J54" i="116"/>
  <c r="O54" i="116"/>
  <c r="T54" i="116"/>
  <c r="C54" i="116"/>
  <c r="W59" i="116"/>
  <c r="F59" i="116"/>
  <c r="J59" i="116"/>
  <c r="N59" i="116"/>
  <c r="R59" i="116"/>
  <c r="V59" i="116"/>
  <c r="G59" i="116"/>
  <c r="L59" i="116"/>
  <c r="Q59" i="116"/>
  <c r="D59" i="116"/>
  <c r="I59" i="116"/>
  <c r="O59" i="116"/>
  <c r="T59" i="116"/>
  <c r="E59" i="116"/>
  <c r="K59" i="116"/>
  <c r="P59" i="116"/>
  <c r="U59" i="116"/>
  <c r="C59" i="116"/>
  <c r="W67" i="116"/>
  <c r="F67" i="116"/>
  <c r="J67" i="116"/>
  <c r="N67" i="116"/>
  <c r="R67" i="116"/>
  <c r="V67" i="116"/>
  <c r="D67" i="116"/>
  <c r="I67" i="116"/>
  <c r="O67" i="116"/>
  <c r="T67" i="116"/>
  <c r="G67" i="116"/>
  <c r="L67" i="116"/>
  <c r="Q67" i="116"/>
  <c r="H67" i="116"/>
  <c r="M67" i="116"/>
  <c r="S67" i="116"/>
  <c r="D12" i="116"/>
  <c r="H12" i="116"/>
  <c r="L12" i="116"/>
  <c r="P12" i="116"/>
  <c r="T12" i="116"/>
  <c r="G12" i="116"/>
  <c r="K12" i="116"/>
  <c r="O12" i="116"/>
  <c r="S12" i="116"/>
  <c r="B27" i="116"/>
  <c r="G52" i="116"/>
  <c r="K52" i="116"/>
  <c r="O52" i="116"/>
  <c r="S52" i="116"/>
  <c r="C52" i="116"/>
  <c r="F52" i="116"/>
  <c r="L52" i="116"/>
  <c r="Q52" i="116"/>
  <c r="V52" i="116"/>
  <c r="W52" i="116"/>
  <c r="D52" i="116"/>
  <c r="I52" i="116"/>
  <c r="N52" i="116"/>
  <c r="T52" i="116"/>
  <c r="E52" i="116"/>
  <c r="J52" i="116"/>
  <c r="P52" i="116"/>
  <c r="U52" i="116"/>
  <c r="D65" i="116"/>
  <c r="H65" i="116"/>
  <c r="L65" i="116"/>
  <c r="P65" i="116"/>
  <c r="T65" i="116"/>
  <c r="W65" i="116"/>
  <c r="E65" i="116"/>
  <c r="J65" i="116"/>
  <c r="O65" i="116"/>
  <c r="U65" i="116"/>
  <c r="G65" i="116"/>
  <c r="M65" i="116"/>
  <c r="R65" i="116"/>
  <c r="I65" i="116"/>
  <c r="N65" i="116"/>
  <c r="S65" i="116"/>
  <c r="C65" i="116"/>
  <c r="V39" i="116"/>
  <c r="R39" i="116"/>
  <c r="N39" i="116"/>
  <c r="J39" i="116"/>
  <c r="T23" i="116"/>
  <c r="O23" i="116"/>
  <c r="I23" i="116"/>
  <c r="D23" i="116"/>
  <c r="D21" i="116"/>
  <c r="H21" i="116"/>
  <c r="L21" i="116"/>
  <c r="P21" i="116"/>
  <c r="T21" i="116"/>
  <c r="W27" i="116"/>
  <c r="W31" i="116"/>
  <c r="W35" i="116"/>
  <c r="B44" i="116"/>
  <c r="E66" i="116"/>
  <c r="I66" i="116"/>
  <c r="M66" i="116"/>
  <c r="Q66" i="116"/>
  <c r="U66" i="116"/>
  <c r="G66" i="116"/>
  <c r="L66" i="116"/>
  <c r="R66" i="116"/>
  <c r="C66" i="116"/>
  <c r="W66" i="116"/>
  <c r="D66" i="116"/>
  <c r="J66" i="116"/>
  <c r="O66" i="116"/>
  <c r="T66" i="116"/>
  <c r="F66" i="116"/>
  <c r="K66" i="116"/>
  <c r="P66" i="116"/>
  <c r="V66" i="116"/>
  <c r="S37" i="116"/>
  <c r="O37" i="116"/>
  <c r="K37" i="116"/>
  <c r="U33" i="116"/>
  <c r="O33" i="116"/>
  <c r="J33" i="116"/>
  <c r="E33" i="116"/>
  <c r="V29" i="116"/>
  <c r="Q29" i="116"/>
  <c r="K29" i="116"/>
  <c r="F29" i="116"/>
  <c r="Q27" i="116"/>
  <c r="L27" i="116"/>
  <c r="G27" i="116"/>
  <c r="R25" i="116"/>
  <c r="M25" i="116"/>
  <c r="G25" i="116"/>
  <c r="U24" i="116"/>
  <c r="P24" i="116"/>
  <c r="J24" i="116"/>
  <c r="E24" i="116"/>
  <c r="S23" i="116"/>
  <c r="M23" i="116"/>
  <c r="H23" i="116"/>
  <c r="V22" i="116"/>
  <c r="P22" i="116"/>
  <c r="K22" i="116"/>
  <c r="F22" i="116"/>
  <c r="S21" i="116"/>
  <c r="N21" i="116"/>
  <c r="I21" i="116"/>
  <c r="U20" i="116"/>
  <c r="M20" i="116"/>
  <c r="E20" i="116"/>
  <c r="P19" i="116"/>
  <c r="H19" i="116"/>
  <c r="S18" i="116"/>
  <c r="K18" i="116"/>
  <c r="V17" i="116"/>
  <c r="N17" i="116"/>
  <c r="F17" i="116"/>
  <c r="Q16" i="116"/>
  <c r="I16" i="116"/>
  <c r="T14" i="116"/>
  <c r="L14" i="116"/>
  <c r="D14" i="116"/>
  <c r="O13" i="116"/>
  <c r="G13" i="116"/>
  <c r="R12" i="116"/>
  <c r="J12" i="116"/>
  <c r="U11" i="116"/>
  <c r="M11" i="116"/>
  <c r="E11" i="116"/>
  <c r="P10" i="116"/>
  <c r="H10" i="116"/>
  <c r="S9" i="116"/>
  <c r="K9" i="116"/>
  <c r="U8" i="116"/>
  <c r="E8" i="116"/>
  <c r="E7" i="116"/>
  <c r="C57" i="116"/>
  <c r="M75" i="116"/>
  <c r="K74" i="116"/>
  <c r="I73" i="116"/>
  <c r="F72" i="116"/>
  <c r="D71" i="116"/>
  <c r="U69" i="116"/>
  <c r="R68" i="116"/>
  <c r="P67" i="116"/>
  <c r="N66" i="116"/>
  <c r="K65" i="116"/>
  <c r="I64" i="116"/>
  <c r="G63" i="116"/>
  <c r="D62" i="116"/>
  <c r="U60" i="116"/>
  <c r="S59" i="116"/>
  <c r="P58" i="116"/>
  <c r="N57" i="116"/>
  <c r="L56" i="116"/>
  <c r="I55" i="116"/>
  <c r="G54" i="116"/>
  <c r="E53" i="116"/>
  <c r="U50" i="116"/>
  <c r="S49" i="116"/>
  <c r="Q48" i="116"/>
  <c r="D12" i="118"/>
  <c r="H12" i="118"/>
  <c r="L12" i="118"/>
  <c r="P12" i="118"/>
  <c r="T12" i="118"/>
  <c r="C12" i="118"/>
  <c r="F12" i="118"/>
  <c r="K12" i="118"/>
  <c r="Q12" i="118"/>
  <c r="V12" i="118"/>
  <c r="E12" i="118"/>
  <c r="J12" i="118"/>
  <c r="O12" i="118"/>
  <c r="U12" i="118"/>
  <c r="D19" i="118"/>
  <c r="H19" i="118"/>
  <c r="L19" i="118"/>
  <c r="P19" i="118"/>
  <c r="T19" i="118"/>
  <c r="G19" i="118"/>
  <c r="M19" i="118"/>
  <c r="R19" i="118"/>
  <c r="W19" i="118"/>
  <c r="D25" i="118"/>
  <c r="H25" i="118"/>
  <c r="L25" i="118"/>
  <c r="P25" i="118"/>
  <c r="T25" i="118"/>
  <c r="C25" i="118"/>
  <c r="D28" i="118"/>
  <c r="H28" i="118"/>
  <c r="L28" i="118"/>
  <c r="P28" i="118"/>
  <c r="T28" i="118"/>
  <c r="B28" i="118"/>
  <c r="D37" i="118"/>
  <c r="H37" i="118"/>
  <c r="L37" i="118"/>
  <c r="P37" i="118"/>
  <c r="T37" i="118"/>
  <c r="C37" i="118"/>
  <c r="D46" i="118"/>
  <c r="H46" i="118"/>
  <c r="L46" i="118"/>
  <c r="P46" i="118"/>
  <c r="T46" i="118"/>
  <c r="I46" i="118"/>
  <c r="N46" i="118"/>
  <c r="S46" i="118"/>
  <c r="E46" i="118"/>
  <c r="J46" i="118"/>
  <c r="O46" i="118"/>
  <c r="U46" i="118"/>
  <c r="C46" i="118"/>
  <c r="F46" i="118"/>
  <c r="K46" i="118"/>
  <c r="Q46" i="118"/>
  <c r="V46" i="118"/>
  <c r="G46" i="118"/>
  <c r="M46" i="118"/>
  <c r="R46" i="118"/>
  <c r="W46" i="118"/>
  <c r="D57" i="118"/>
  <c r="H57" i="118"/>
  <c r="L57" i="118"/>
  <c r="P57" i="118"/>
  <c r="T57" i="118"/>
  <c r="C57" i="118"/>
  <c r="F57" i="118"/>
  <c r="K57" i="118"/>
  <c r="Q57" i="118"/>
  <c r="V57" i="118"/>
  <c r="G57" i="118"/>
  <c r="M57" i="118"/>
  <c r="R57" i="118"/>
  <c r="W57" i="118"/>
  <c r="I57" i="118"/>
  <c r="N57" i="118"/>
  <c r="S57" i="118"/>
  <c r="E57" i="118"/>
  <c r="J57" i="118"/>
  <c r="O57" i="118"/>
  <c r="U57" i="118"/>
  <c r="D60" i="118"/>
  <c r="H60" i="118"/>
  <c r="L60" i="118"/>
  <c r="P60" i="118"/>
  <c r="T60" i="118"/>
  <c r="B60" i="118"/>
  <c r="E60" i="118"/>
  <c r="J60" i="118"/>
  <c r="O60" i="118"/>
  <c r="U60" i="118"/>
  <c r="F60" i="118"/>
  <c r="K60" i="118"/>
  <c r="Q60" i="118"/>
  <c r="V60" i="118"/>
  <c r="G60" i="118"/>
  <c r="M60" i="118"/>
  <c r="R60" i="118"/>
  <c r="W60" i="118"/>
  <c r="I60" i="118"/>
  <c r="N60" i="118"/>
  <c r="S60" i="118"/>
  <c r="C60" i="118"/>
  <c r="D69" i="118"/>
  <c r="H69" i="118"/>
  <c r="L69" i="118"/>
  <c r="P69" i="118"/>
  <c r="T69" i="118"/>
  <c r="C69" i="118"/>
  <c r="F69" i="118"/>
  <c r="K69" i="118"/>
  <c r="Q69" i="118"/>
  <c r="V69" i="118"/>
  <c r="G69" i="118"/>
  <c r="M69" i="118"/>
  <c r="R69" i="118"/>
  <c r="W69" i="118"/>
  <c r="I69" i="118"/>
  <c r="N69" i="118"/>
  <c r="S69" i="118"/>
  <c r="E69" i="118"/>
  <c r="J69" i="118"/>
  <c r="O69" i="118"/>
  <c r="U69" i="118"/>
  <c r="D72" i="118"/>
  <c r="H72" i="118"/>
  <c r="L72" i="118"/>
  <c r="P72" i="118"/>
  <c r="T72" i="118"/>
  <c r="E72" i="118"/>
  <c r="J72" i="118"/>
  <c r="O72" i="118"/>
  <c r="U72" i="118"/>
  <c r="C72" i="118"/>
  <c r="F72" i="118"/>
  <c r="K72" i="118"/>
  <c r="Q72" i="118"/>
  <c r="V72" i="118"/>
  <c r="G72" i="118"/>
  <c r="M72" i="118"/>
  <c r="R72" i="118"/>
  <c r="W72" i="118"/>
  <c r="I72" i="118"/>
  <c r="N72" i="118"/>
  <c r="S72" i="118"/>
  <c r="D74" i="118"/>
  <c r="H74" i="118"/>
  <c r="L74" i="118"/>
  <c r="P74" i="118"/>
  <c r="T74" i="118"/>
  <c r="G74" i="118"/>
  <c r="M74" i="118"/>
  <c r="R74" i="118"/>
  <c r="W74" i="118"/>
  <c r="I74" i="118"/>
  <c r="N74" i="118"/>
  <c r="S74" i="118"/>
  <c r="C74" i="118"/>
  <c r="E74" i="118"/>
  <c r="J74" i="118"/>
  <c r="O74" i="118"/>
  <c r="U74" i="118"/>
  <c r="F74" i="118"/>
  <c r="K74" i="118"/>
  <c r="Q74" i="118"/>
  <c r="V74" i="118"/>
  <c r="C28" i="118"/>
  <c r="C18" i="118"/>
  <c r="C11" i="118"/>
  <c r="U38" i="118"/>
  <c r="O38" i="118"/>
  <c r="J38" i="118"/>
  <c r="S37" i="118"/>
  <c r="N37" i="118"/>
  <c r="I37" i="118"/>
  <c r="W36" i="118"/>
  <c r="R36" i="118"/>
  <c r="M36" i="118"/>
  <c r="G36" i="118"/>
  <c r="V35" i="118"/>
  <c r="Q35" i="118"/>
  <c r="K35" i="118"/>
  <c r="F35" i="118"/>
  <c r="S33" i="118"/>
  <c r="N33" i="118"/>
  <c r="I33" i="118"/>
  <c r="W32" i="118"/>
  <c r="R32" i="118"/>
  <c r="M32" i="118"/>
  <c r="U30" i="118"/>
  <c r="O30" i="118"/>
  <c r="J30" i="118"/>
  <c r="E30" i="118"/>
  <c r="S29" i="118"/>
  <c r="N29" i="118"/>
  <c r="W28" i="118"/>
  <c r="R28" i="118"/>
  <c r="M28" i="118"/>
  <c r="G28" i="118"/>
  <c r="V27" i="118"/>
  <c r="Q27" i="118"/>
  <c r="K27" i="118"/>
  <c r="F27" i="118"/>
  <c r="S25" i="118"/>
  <c r="N25" i="118"/>
  <c r="I25" i="118"/>
  <c r="W24" i="118"/>
  <c r="R24" i="118"/>
  <c r="M24" i="118"/>
  <c r="G24" i="118"/>
  <c r="S22" i="118"/>
  <c r="M22" i="118"/>
  <c r="E22" i="118"/>
  <c r="R21" i="118"/>
  <c r="K21" i="118"/>
  <c r="W20" i="118"/>
  <c r="Q20" i="118"/>
  <c r="V19" i="118"/>
  <c r="O19" i="118"/>
  <c r="I19" i="118"/>
  <c r="U18" i="118"/>
  <c r="N18" i="118"/>
  <c r="G18" i="118"/>
  <c r="R17" i="118"/>
  <c r="G17" i="118"/>
  <c r="Q16" i="118"/>
  <c r="U13" i="118"/>
  <c r="S12" i="118"/>
  <c r="I12" i="118"/>
  <c r="R11" i="118"/>
  <c r="G11" i="118"/>
  <c r="Q10" i="118"/>
  <c r="D7" i="118"/>
  <c r="H7" i="118"/>
  <c r="L7" i="118"/>
  <c r="P7" i="118"/>
  <c r="T7" i="118"/>
  <c r="E7" i="118"/>
  <c r="J7" i="118"/>
  <c r="O7" i="118"/>
  <c r="U7" i="118"/>
  <c r="F7" i="118"/>
  <c r="K7" i="118"/>
  <c r="Q7" i="118"/>
  <c r="V7" i="118"/>
  <c r="I7" i="118"/>
  <c r="N7" i="118"/>
  <c r="S7" i="118"/>
  <c r="D10" i="118"/>
  <c r="H10" i="118"/>
  <c r="L10" i="118"/>
  <c r="P10" i="118"/>
  <c r="T10" i="118"/>
  <c r="I10" i="118"/>
  <c r="N10" i="118"/>
  <c r="S10" i="118"/>
  <c r="G10" i="118"/>
  <c r="M10" i="118"/>
  <c r="R10" i="118"/>
  <c r="W10" i="118"/>
  <c r="D13" i="118"/>
  <c r="H13" i="118"/>
  <c r="L13" i="118"/>
  <c r="P13" i="118"/>
  <c r="T13" i="118"/>
  <c r="G13" i="118"/>
  <c r="M13" i="118"/>
  <c r="R13" i="118"/>
  <c r="W13" i="118"/>
  <c r="F13" i="118"/>
  <c r="K13" i="118"/>
  <c r="Q13" i="118"/>
  <c r="V13" i="118"/>
  <c r="D16" i="118"/>
  <c r="H16" i="118"/>
  <c r="L16" i="118"/>
  <c r="P16" i="118"/>
  <c r="T16" i="118"/>
  <c r="E16" i="118"/>
  <c r="J16" i="118"/>
  <c r="O16" i="118"/>
  <c r="U16" i="118"/>
  <c r="I16" i="118"/>
  <c r="N16" i="118"/>
  <c r="S16" i="118"/>
  <c r="D20" i="118"/>
  <c r="H20" i="118"/>
  <c r="L20" i="118"/>
  <c r="P20" i="118"/>
  <c r="T20" i="118"/>
  <c r="B20" i="118"/>
  <c r="I20" i="118"/>
  <c r="N20" i="118"/>
  <c r="S20" i="118"/>
  <c r="D29" i="118"/>
  <c r="H29" i="118"/>
  <c r="L29" i="118"/>
  <c r="P29" i="118"/>
  <c r="T29" i="118"/>
  <c r="C29" i="118"/>
  <c r="D32" i="118"/>
  <c r="H32" i="118"/>
  <c r="L32" i="118"/>
  <c r="P32" i="118"/>
  <c r="T32" i="118"/>
  <c r="D38" i="118"/>
  <c r="H38" i="118"/>
  <c r="L38" i="118"/>
  <c r="P38" i="118"/>
  <c r="T38" i="118"/>
  <c r="D43" i="118"/>
  <c r="H43" i="118"/>
  <c r="L43" i="118"/>
  <c r="P43" i="118"/>
  <c r="T43" i="118"/>
  <c r="E43" i="118"/>
  <c r="J43" i="118"/>
  <c r="O43" i="118"/>
  <c r="U43" i="118"/>
  <c r="F43" i="118"/>
  <c r="K43" i="118"/>
  <c r="Q43" i="118"/>
  <c r="V43" i="118"/>
  <c r="G43" i="118"/>
  <c r="M43" i="118"/>
  <c r="R43" i="118"/>
  <c r="W43" i="118"/>
  <c r="I43" i="118"/>
  <c r="N43" i="118"/>
  <c r="S43" i="118"/>
  <c r="C43" i="118"/>
  <c r="D49" i="118"/>
  <c r="H49" i="118"/>
  <c r="L49" i="118"/>
  <c r="P49" i="118"/>
  <c r="T49" i="118"/>
  <c r="G49" i="118"/>
  <c r="M49" i="118"/>
  <c r="R49" i="118"/>
  <c r="W49" i="118"/>
  <c r="I49" i="118"/>
  <c r="N49" i="118"/>
  <c r="S49" i="118"/>
  <c r="E49" i="118"/>
  <c r="J49" i="118"/>
  <c r="O49" i="118"/>
  <c r="U49" i="118"/>
  <c r="F49" i="118"/>
  <c r="K49" i="118"/>
  <c r="Q49" i="118"/>
  <c r="V49" i="118"/>
  <c r="C49" i="118"/>
  <c r="D52" i="118"/>
  <c r="H52" i="118"/>
  <c r="L52" i="118"/>
  <c r="P52" i="118"/>
  <c r="T52" i="118"/>
  <c r="B52" i="118"/>
  <c r="E52" i="118"/>
  <c r="J52" i="118"/>
  <c r="O52" i="118"/>
  <c r="U52" i="118"/>
  <c r="F52" i="118"/>
  <c r="K52" i="118"/>
  <c r="Q52" i="118"/>
  <c r="V52" i="118"/>
  <c r="C52" i="118"/>
  <c r="G52" i="118"/>
  <c r="M52" i="118"/>
  <c r="R52" i="118"/>
  <c r="W52" i="118"/>
  <c r="I52" i="118"/>
  <c r="N52" i="118"/>
  <c r="S52" i="118"/>
  <c r="D61" i="118"/>
  <c r="H61" i="118"/>
  <c r="L61" i="118"/>
  <c r="P61" i="118"/>
  <c r="T61" i="118"/>
  <c r="C61" i="118"/>
  <c r="F61" i="118"/>
  <c r="K61" i="118"/>
  <c r="Q61" i="118"/>
  <c r="V61" i="118"/>
  <c r="G61" i="118"/>
  <c r="M61" i="118"/>
  <c r="R61" i="118"/>
  <c r="W61" i="118"/>
  <c r="I61" i="118"/>
  <c r="N61" i="118"/>
  <c r="S61" i="118"/>
  <c r="E61" i="118"/>
  <c r="J61" i="118"/>
  <c r="O61" i="118"/>
  <c r="U61" i="118"/>
  <c r="D64" i="118"/>
  <c r="H64" i="118"/>
  <c r="L64" i="118"/>
  <c r="P64" i="118"/>
  <c r="T64" i="118"/>
  <c r="E64" i="118"/>
  <c r="J64" i="118"/>
  <c r="O64" i="118"/>
  <c r="U64" i="118"/>
  <c r="F64" i="118"/>
  <c r="K64" i="118"/>
  <c r="Q64" i="118"/>
  <c r="V64" i="118"/>
  <c r="G64" i="118"/>
  <c r="M64" i="118"/>
  <c r="R64" i="118"/>
  <c r="W64" i="118"/>
  <c r="C64" i="118"/>
  <c r="I64" i="118"/>
  <c r="N64" i="118"/>
  <c r="S64" i="118"/>
  <c r="C38" i="118"/>
  <c r="C32" i="118"/>
  <c r="C22" i="118"/>
  <c r="C16" i="118"/>
  <c r="C10" i="118"/>
  <c r="S38" i="118"/>
  <c r="N38" i="118"/>
  <c r="I38" i="118"/>
  <c r="W37" i="118"/>
  <c r="R37" i="118"/>
  <c r="M37" i="118"/>
  <c r="G37" i="118"/>
  <c r="V36" i="118"/>
  <c r="Q36" i="118"/>
  <c r="K36" i="118"/>
  <c r="F36" i="118"/>
  <c r="U35" i="118"/>
  <c r="O35" i="118"/>
  <c r="J35" i="118"/>
  <c r="W33" i="118"/>
  <c r="R33" i="118"/>
  <c r="M33" i="118"/>
  <c r="G33" i="118"/>
  <c r="V32" i="118"/>
  <c r="Q32" i="118"/>
  <c r="K32" i="118"/>
  <c r="F32" i="118"/>
  <c r="S30" i="118"/>
  <c r="N30" i="118"/>
  <c r="W29" i="118"/>
  <c r="R29" i="118"/>
  <c r="M29" i="118"/>
  <c r="G29" i="118"/>
  <c r="V28" i="118"/>
  <c r="Q28" i="118"/>
  <c r="K28" i="118"/>
  <c r="F28" i="118"/>
  <c r="U27" i="118"/>
  <c r="O27" i="118"/>
  <c r="J27" i="118"/>
  <c r="E27" i="118"/>
  <c r="W25" i="118"/>
  <c r="R25" i="118"/>
  <c r="M25" i="118"/>
  <c r="G25" i="118"/>
  <c r="V24" i="118"/>
  <c r="Q24" i="118"/>
  <c r="K24" i="118"/>
  <c r="R22" i="118"/>
  <c r="J22" i="118"/>
  <c r="W21" i="118"/>
  <c r="Q21" i="118"/>
  <c r="V20" i="118"/>
  <c r="O20" i="118"/>
  <c r="G20" i="118"/>
  <c r="U19" i="118"/>
  <c r="N19" i="118"/>
  <c r="F19" i="118"/>
  <c r="S18" i="118"/>
  <c r="M18" i="118"/>
  <c r="E18" i="118"/>
  <c r="W16" i="118"/>
  <c r="M16" i="118"/>
  <c r="S13" i="118"/>
  <c r="I13" i="118"/>
  <c r="R12" i="118"/>
  <c r="G12" i="118"/>
  <c r="Q11" i="118"/>
  <c r="F11" i="118"/>
  <c r="O10" i="118"/>
  <c r="E10" i="118"/>
  <c r="S8" i="118"/>
  <c r="R7" i="118"/>
  <c r="D17" i="118"/>
  <c r="H17" i="118"/>
  <c r="L17" i="118"/>
  <c r="P17" i="118"/>
  <c r="T17" i="118"/>
  <c r="C17" i="118"/>
  <c r="B17" i="118"/>
  <c r="F17" i="118"/>
  <c r="K17" i="118"/>
  <c r="Q17" i="118"/>
  <c r="V17" i="118"/>
  <c r="E17" i="118"/>
  <c r="J17" i="118"/>
  <c r="O17" i="118"/>
  <c r="U17" i="118"/>
  <c r="D21" i="118"/>
  <c r="H21" i="118"/>
  <c r="L21" i="118"/>
  <c r="P21" i="118"/>
  <c r="T21" i="118"/>
  <c r="C21" i="118"/>
  <c r="E21" i="118"/>
  <c r="J21" i="118"/>
  <c r="O21" i="118"/>
  <c r="U21" i="118"/>
  <c r="D24" i="118"/>
  <c r="H24" i="118"/>
  <c r="L24" i="118"/>
  <c r="P24" i="118"/>
  <c r="T24" i="118"/>
  <c r="D30" i="118"/>
  <c r="H30" i="118"/>
  <c r="L30" i="118"/>
  <c r="P30" i="118"/>
  <c r="T30" i="118"/>
  <c r="D35" i="118"/>
  <c r="H35" i="118"/>
  <c r="L35" i="118"/>
  <c r="P35" i="118"/>
  <c r="T35" i="118"/>
  <c r="D44" i="118"/>
  <c r="H44" i="118"/>
  <c r="L44" i="118"/>
  <c r="P44" i="118"/>
  <c r="T44" i="118"/>
  <c r="C44" i="118"/>
  <c r="B44" i="118"/>
  <c r="F44" i="118"/>
  <c r="K44" i="118"/>
  <c r="Q44" i="118"/>
  <c r="V44" i="118"/>
  <c r="G44" i="118"/>
  <c r="M44" i="118"/>
  <c r="R44" i="118"/>
  <c r="W44" i="118"/>
  <c r="I44" i="118"/>
  <c r="N44" i="118"/>
  <c r="S44" i="118"/>
  <c r="E44" i="118"/>
  <c r="J44" i="118"/>
  <c r="O44" i="118"/>
  <c r="U44" i="118"/>
  <c r="D53" i="118"/>
  <c r="H53" i="118"/>
  <c r="L53" i="118"/>
  <c r="P53" i="118"/>
  <c r="T53" i="118"/>
  <c r="C53" i="118"/>
  <c r="F53" i="118"/>
  <c r="K53" i="118"/>
  <c r="Q53" i="118"/>
  <c r="V53" i="118"/>
  <c r="G53" i="118"/>
  <c r="M53" i="118"/>
  <c r="R53" i="118"/>
  <c r="W53" i="118"/>
  <c r="I53" i="118"/>
  <c r="N53" i="118"/>
  <c r="S53" i="118"/>
  <c r="E53" i="118"/>
  <c r="J53" i="118"/>
  <c r="O53" i="118"/>
  <c r="U53" i="118"/>
  <c r="D56" i="118"/>
  <c r="H56" i="118"/>
  <c r="L56" i="118"/>
  <c r="P56" i="118"/>
  <c r="T56" i="118"/>
  <c r="E56" i="118"/>
  <c r="J56" i="118"/>
  <c r="O56" i="118"/>
  <c r="U56" i="118"/>
  <c r="C56" i="118"/>
  <c r="F56" i="118"/>
  <c r="K56" i="118"/>
  <c r="Q56" i="118"/>
  <c r="V56" i="118"/>
  <c r="G56" i="118"/>
  <c r="M56" i="118"/>
  <c r="R56" i="118"/>
  <c r="W56" i="118"/>
  <c r="I56" i="118"/>
  <c r="N56" i="118"/>
  <c r="S56" i="118"/>
  <c r="D62" i="118"/>
  <c r="H62" i="118"/>
  <c r="L62" i="118"/>
  <c r="P62" i="118"/>
  <c r="T62" i="118"/>
  <c r="G62" i="118"/>
  <c r="M62" i="118"/>
  <c r="R62" i="118"/>
  <c r="W62" i="118"/>
  <c r="C62" i="118"/>
  <c r="I62" i="118"/>
  <c r="N62" i="118"/>
  <c r="S62" i="118"/>
  <c r="E62" i="118"/>
  <c r="J62" i="118"/>
  <c r="O62" i="118"/>
  <c r="U62" i="118"/>
  <c r="F62" i="118"/>
  <c r="K62" i="118"/>
  <c r="Q62" i="118"/>
  <c r="V62" i="118"/>
  <c r="D67" i="118"/>
  <c r="H67" i="118"/>
  <c r="L67" i="118"/>
  <c r="P67" i="118"/>
  <c r="T67" i="118"/>
  <c r="I67" i="118"/>
  <c r="N67" i="118"/>
  <c r="S67" i="118"/>
  <c r="C67" i="118"/>
  <c r="E67" i="118"/>
  <c r="J67" i="118"/>
  <c r="O67" i="118"/>
  <c r="U67" i="118"/>
  <c r="F67" i="118"/>
  <c r="K67" i="118"/>
  <c r="Q67" i="118"/>
  <c r="V67" i="118"/>
  <c r="G67" i="118"/>
  <c r="M67" i="118"/>
  <c r="R67" i="118"/>
  <c r="W67" i="118"/>
  <c r="D70" i="118"/>
  <c r="H70" i="118"/>
  <c r="L70" i="118"/>
  <c r="P70" i="118"/>
  <c r="T70" i="118"/>
  <c r="B70" i="118"/>
  <c r="G70" i="118"/>
  <c r="M70" i="118"/>
  <c r="R70" i="118"/>
  <c r="W70" i="118"/>
  <c r="I70" i="118"/>
  <c r="N70" i="118"/>
  <c r="S70" i="118"/>
  <c r="E70" i="118"/>
  <c r="J70" i="118"/>
  <c r="O70" i="118"/>
  <c r="U70" i="118"/>
  <c r="C70" i="118"/>
  <c r="F70" i="118"/>
  <c r="K70" i="118"/>
  <c r="Q70" i="118"/>
  <c r="V70" i="118"/>
  <c r="C20" i="118"/>
  <c r="W38" i="118"/>
  <c r="R38" i="118"/>
  <c r="M38" i="118"/>
  <c r="G38" i="118"/>
  <c r="V37" i="118"/>
  <c r="Q37" i="118"/>
  <c r="K37" i="118"/>
  <c r="F37" i="118"/>
  <c r="U36" i="118"/>
  <c r="O36" i="118"/>
  <c r="J36" i="118"/>
  <c r="S35" i="118"/>
  <c r="N35" i="118"/>
  <c r="I35" i="118"/>
  <c r="V33" i="118"/>
  <c r="Q33" i="118"/>
  <c r="K33" i="118"/>
  <c r="U32" i="118"/>
  <c r="O32" i="118"/>
  <c r="J32" i="118"/>
  <c r="E32" i="118"/>
  <c r="W30" i="118"/>
  <c r="R30" i="118"/>
  <c r="M30" i="118"/>
  <c r="G30" i="118"/>
  <c r="V29" i="118"/>
  <c r="Q29" i="118"/>
  <c r="K29" i="118"/>
  <c r="F29" i="118"/>
  <c r="U28" i="118"/>
  <c r="O28" i="118"/>
  <c r="J28" i="118"/>
  <c r="E28" i="118"/>
  <c r="S27" i="118"/>
  <c r="N27" i="118"/>
  <c r="V25" i="118"/>
  <c r="Q25" i="118"/>
  <c r="K25" i="118"/>
  <c r="F25" i="118"/>
  <c r="U24" i="118"/>
  <c r="O24" i="118"/>
  <c r="J24" i="118"/>
  <c r="E24" i="118"/>
  <c r="W22" i="118"/>
  <c r="O22" i="118"/>
  <c r="V21" i="118"/>
  <c r="N21" i="118"/>
  <c r="G21" i="118"/>
  <c r="U20" i="118"/>
  <c r="M20" i="118"/>
  <c r="F20" i="118"/>
  <c r="S19" i="118"/>
  <c r="K19" i="118"/>
  <c r="E19" i="118"/>
  <c r="R18" i="118"/>
  <c r="W17" i="118"/>
  <c r="M17" i="118"/>
  <c r="V16" i="118"/>
  <c r="K16" i="118"/>
  <c r="O13" i="118"/>
  <c r="E13" i="118"/>
  <c r="N12" i="118"/>
  <c r="W11" i="118"/>
  <c r="V10" i="118"/>
  <c r="K10" i="118"/>
  <c r="M7" i="118"/>
  <c r="D8" i="118"/>
  <c r="H8" i="118"/>
  <c r="L8" i="118"/>
  <c r="P8" i="118"/>
  <c r="T8" i="118"/>
  <c r="C8" i="118"/>
  <c r="F8" i="118"/>
  <c r="K8" i="118"/>
  <c r="Q8" i="118"/>
  <c r="V8" i="118"/>
  <c r="G8" i="118"/>
  <c r="M8" i="118"/>
  <c r="R8" i="118"/>
  <c r="W8" i="118"/>
  <c r="E8" i="118"/>
  <c r="J8" i="118"/>
  <c r="O8" i="118"/>
  <c r="U8" i="118"/>
  <c r="D11" i="118"/>
  <c r="H11" i="118"/>
  <c r="L11" i="118"/>
  <c r="P11" i="118"/>
  <c r="T11" i="118"/>
  <c r="B11" i="118"/>
  <c r="E11" i="118"/>
  <c r="J11" i="118"/>
  <c r="O11" i="118"/>
  <c r="U11" i="118"/>
  <c r="I11" i="118"/>
  <c r="N11" i="118"/>
  <c r="S11" i="118"/>
  <c r="D18" i="118"/>
  <c r="H18" i="118"/>
  <c r="L18" i="118"/>
  <c r="P18" i="118"/>
  <c r="T18" i="118"/>
  <c r="F18" i="118"/>
  <c r="K18" i="118"/>
  <c r="Q18" i="118"/>
  <c r="V18" i="118"/>
  <c r="D22" i="118"/>
  <c r="H22" i="118"/>
  <c r="L22" i="118"/>
  <c r="P22" i="118"/>
  <c r="T22" i="118"/>
  <c r="F22" i="118"/>
  <c r="K22" i="118"/>
  <c r="Q22" i="118"/>
  <c r="V22" i="118"/>
  <c r="B24" i="118"/>
  <c r="D27" i="118"/>
  <c r="H27" i="118"/>
  <c r="L27" i="118"/>
  <c r="P27" i="118"/>
  <c r="T27" i="118"/>
  <c r="B30" i="118"/>
  <c r="D33" i="118"/>
  <c r="H33" i="118"/>
  <c r="L33" i="118"/>
  <c r="P33" i="118"/>
  <c r="T33" i="118"/>
  <c r="C33" i="118"/>
  <c r="D36" i="118"/>
  <c r="H36" i="118"/>
  <c r="L36" i="118"/>
  <c r="P36" i="118"/>
  <c r="T36" i="118"/>
  <c r="B36" i="118"/>
  <c r="D45" i="118"/>
  <c r="H45" i="118"/>
  <c r="L45" i="118"/>
  <c r="P45" i="118"/>
  <c r="T45" i="118"/>
  <c r="G45" i="118"/>
  <c r="M45" i="118"/>
  <c r="R45" i="118"/>
  <c r="W45" i="118"/>
  <c r="C45" i="118"/>
  <c r="I45" i="118"/>
  <c r="N45" i="118"/>
  <c r="S45" i="118"/>
  <c r="E45" i="118"/>
  <c r="J45" i="118"/>
  <c r="O45" i="118"/>
  <c r="U45" i="118"/>
  <c r="F45" i="118"/>
  <c r="K45" i="118"/>
  <c r="Q45" i="118"/>
  <c r="V45" i="118"/>
  <c r="D48" i="118"/>
  <c r="H48" i="118"/>
  <c r="L48" i="118"/>
  <c r="P48" i="118"/>
  <c r="T48" i="118"/>
  <c r="C48" i="118"/>
  <c r="F48" i="118"/>
  <c r="K48" i="118"/>
  <c r="Q48" i="118"/>
  <c r="V48" i="118"/>
  <c r="G48" i="118"/>
  <c r="M48" i="118"/>
  <c r="R48" i="118"/>
  <c r="W48" i="118"/>
  <c r="I48" i="118"/>
  <c r="N48" i="118"/>
  <c r="S48" i="118"/>
  <c r="E48" i="118"/>
  <c r="J48" i="118"/>
  <c r="O48" i="118"/>
  <c r="U48" i="118"/>
  <c r="D54" i="118"/>
  <c r="H54" i="118"/>
  <c r="L54" i="118"/>
  <c r="P54" i="118"/>
  <c r="T54" i="118"/>
  <c r="G54" i="118"/>
  <c r="M54" i="118"/>
  <c r="R54" i="118"/>
  <c r="W54" i="118"/>
  <c r="I54" i="118"/>
  <c r="N54" i="118"/>
  <c r="S54" i="118"/>
  <c r="E54" i="118"/>
  <c r="J54" i="118"/>
  <c r="O54" i="118"/>
  <c r="U54" i="118"/>
  <c r="C54" i="118"/>
  <c r="F54" i="118"/>
  <c r="K54" i="118"/>
  <c r="Q54" i="118"/>
  <c r="V54" i="118"/>
  <c r="B56" i="118"/>
  <c r="D59" i="118"/>
  <c r="H59" i="118"/>
  <c r="L59" i="118"/>
  <c r="P59" i="118"/>
  <c r="T59" i="118"/>
  <c r="I59" i="118"/>
  <c r="N59" i="118"/>
  <c r="S59" i="118"/>
  <c r="E59" i="118"/>
  <c r="J59" i="118"/>
  <c r="O59" i="118"/>
  <c r="U59" i="118"/>
  <c r="F59" i="118"/>
  <c r="K59" i="118"/>
  <c r="Q59" i="118"/>
  <c r="V59" i="118"/>
  <c r="C59" i="118"/>
  <c r="G59" i="118"/>
  <c r="M59" i="118"/>
  <c r="R59" i="118"/>
  <c r="W59" i="118"/>
  <c r="B62" i="118"/>
  <c r="D65" i="118"/>
  <c r="H65" i="118"/>
  <c r="L65" i="118"/>
  <c r="P65" i="118"/>
  <c r="T65" i="118"/>
  <c r="C65" i="118"/>
  <c r="F65" i="118"/>
  <c r="K65" i="118"/>
  <c r="Q65" i="118"/>
  <c r="V65" i="118"/>
  <c r="G65" i="118"/>
  <c r="M65" i="118"/>
  <c r="R65" i="118"/>
  <c r="W65" i="118"/>
  <c r="I65" i="118"/>
  <c r="N65" i="118"/>
  <c r="S65" i="118"/>
  <c r="E65" i="118"/>
  <c r="J65" i="118"/>
  <c r="O65" i="118"/>
  <c r="U65" i="118"/>
  <c r="D68" i="118"/>
  <c r="H68" i="118"/>
  <c r="L68" i="118"/>
  <c r="P68" i="118"/>
  <c r="T68" i="118"/>
  <c r="B68" i="118"/>
  <c r="E68" i="118"/>
  <c r="J68" i="118"/>
  <c r="O68" i="118"/>
  <c r="U68" i="118"/>
  <c r="F68" i="118"/>
  <c r="K68" i="118"/>
  <c r="Q68" i="118"/>
  <c r="V68" i="118"/>
  <c r="C68" i="118"/>
  <c r="G68" i="118"/>
  <c r="M68" i="118"/>
  <c r="R68" i="118"/>
  <c r="W68" i="118"/>
  <c r="I68" i="118"/>
  <c r="N68" i="118"/>
  <c r="S68" i="118"/>
  <c r="D71" i="118"/>
  <c r="H71" i="118"/>
  <c r="L71" i="118"/>
  <c r="P71" i="118"/>
  <c r="T71" i="118"/>
  <c r="I71" i="118"/>
  <c r="N71" i="118"/>
  <c r="S71" i="118"/>
  <c r="E71" i="118"/>
  <c r="J71" i="118"/>
  <c r="O71" i="118"/>
  <c r="U71" i="118"/>
  <c r="F71" i="118"/>
  <c r="K71" i="118"/>
  <c r="Q71" i="118"/>
  <c r="V71" i="118"/>
  <c r="G71" i="118"/>
  <c r="M71" i="118"/>
  <c r="R71" i="118"/>
  <c r="W71" i="118"/>
  <c r="C71" i="118"/>
  <c r="C7" i="118"/>
  <c r="C35" i="118"/>
  <c r="C30" i="118"/>
  <c r="C24" i="118"/>
  <c r="C19" i="118"/>
  <c r="C13" i="118"/>
  <c r="V38" i="118"/>
  <c r="Q38" i="118"/>
  <c r="K38" i="118"/>
  <c r="F38" i="118"/>
  <c r="U37" i="118"/>
  <c r="O37" i="118"/>
  <c r="J37" i="118"/>
  <c r="E37" i="118"/>
  <c r="S36" i="118"/>
  <c r="N36" i="118"/>
  <c r="I36" i="118"/>
  <c r="W35" i="118"/>
  <c r="R35" i="118"/>
  <c r="M35" i="118"/>
  <c r="G35" i="118"/>
  <c r="U33" i="118"/>
  <c r="O33" i="118"/>
  <c r="J33" i="118"/>
  <c r="E33" i="118"/>
  <c r="S32" i="118"/>
  <c r="N32" i="118"/>
  <c r="I32" i="118"/>
  <c r="V30" i="118"/>
  <c r="Q30" i="118"/>
  <c r="K30" i="118"/>
  <c r="F30" i="118"/>
  <c r="U29" i="118"/>
  <c r="O29" i="118"/>
  <c r="J29" i="118"/>
  <c r="E29" i="118"/>
  <c r="S28" i="118"/>
  <c r="N28" i="118"/>
  <c r="I28" i="118"/>
  <c r="W27" i="118"/>
  <c r="R27" i="118"/>
  <c r="M27" i="118"/>
  <c r="G27" i="118"/>
  <c r="U25" i="118"/>
  <c r="O25" i="118"/>
  <c r="J25" i="118"/>
  <c r="E25" i="118"/>
  <c r="S24" i="118"/>
  <c r="N24" i="118"/>
  <c r="I24" i="118"/>
  <c r="U22" i="118"/>
  <c r="N22" i="118"/>
  <c r="G22" i="118"/>
  <c r="S21" i="118"/>
  <c r="M21" i="118"/>
  <c r="F21" i="118"/>
  <c r="R20" i="118"/>
  <c r="K20" i="118"/>
  <c r="E20" i="118"/>
  <c r="Q19" i="118"/>
  <c r="J19" i="118"/>
  <c r="W18" i="118"/>
  <c r="O18" i="118"/>
  <c r="I18" i="118"/>
  <c r="S17" i="118"/>
  <c r="I17" i="118"/>
  <c r="R16" i="118"/>
  <c r="G16" i="118"/>
  <c r="N13" i="118"/>
  <c r="W12" i="118"/>
  <c r="M12" i="118"/>
  <c r="V11" i="118"/>
  <c r="K11" i="118"/>
  <c r="U10" i="118"/>
  <c r="J10" i="118"/>
  <c r="I8" i="118"/>
  <c r="G7" i="118"/>
  <c r="B9" i="120"/>
  <c r="D16" i="120"/>
  <c r="H16" i="120"/>
  <c r="L16" i="120"/>
  <c r="P16" i="120"/>
  <c r="T16" i="120"/>
  <c r="I16" i="120"/>
  <c r="N16" i="120"/>
  <c r="S16" i="120"/>
  <c r="E16" i="120"/>
  <c r="J16" i="120"/>
  <c r="O16" i="120"/>
  <c r="U16" i="120"/>
  <c r="F16" i="120"/>
  <c r="K16" i="120"/>
  <c r="Q16" i="120"/>
  <c r="V16" i="120"/>
  <c r="G16" i="120"/>
  <c r="M16" i="120"/>
  <c r="R16" i="120"/>
  <c r="W16" i="120"/>
  <c r="B16" i="120"/>
  <c r="D24" i="120"/>
  <c r="H24" i="120"/>
  <c r="L24" i="120"/>
  <c r="P24" i="120"/>
  <c r="T24" i="120"/>
  <c r="I24" i="120"/>
  <c r="N24" i="120"/>
  <c r="S24" i="120"/>
  <c r="F24" i="120"/>
  <c r="K24" i="120"/>
  <c r="Q24" i="120"/>
  <c r="V24" i="120"/>
  <c r="G24" i="120"/>
  <c r="M24" i="120"/>
  <c r="R24" i="120"/>
  <c r="W24" i="120"/>
  <c r="D27" i="120"/>
  <c r="H27" i="120"/>
  <c r="L27" i="120"/>
  <c r="P27" i="120"/>
  <c r="T27" i="120"/>
  <c r="G27" i="120"/>
  <c r="M27" i="120"/>
  <c r="R27" i="120"/>
  <c r="W27" i="120"/>
  <c r="E27" i="120"/>
  <c r="J27" i="120"/>
  <c r="O27" i="120"/>
  <c r="U27" i="120"/>
  <c r="F27" i="120"/>
  <c r="K27" i="120"/>
  <c r="Q27" i="120"/>
  <c r="V27" i="120"/>
  <c r="D30" i="120"/>
  <c r="H30" i="120"/>
  <c r="L30" i="120"/>
  <c r="P30" i="120"/>
  <c r="T30" i="120"/>
  <c r="F30" i="120"/>
  <c r="K30" i="120"/>
  <c r="Q30" i="120"/>
  <c r="V30" i="120"/>
  <c r="I30" i="120"/>
  <c r="N30" i="120"/>
  <c r="S30" i="120"/>
  <c r="E30" i="120"/>
  <c r="J30" i="120"/>
  <c r="O30" i="120"/>
  <c r="U30" i="120"/>
  <c r="B32" i="120"/>
  <c r="D35" i="120"/>
  <c r="H35" i="120"/>
  <c r="L35" i="120"/>
  <c r="P35" i="120"/>
  <c r="T35" i="120"/>
  <c r="F35" i="120"/>
  <c r="K35" i="120"/>
  <c r="Q35" i="120"/>
  <c r="V35" i="120"/>
  <c r="B37" i="120"/>
  <c r="U45" i="120"/>
  <c r="Q45" i="120"/>
  <c r="M45" i="120"/>
  <c r="I45" i="120"/>
  <c r="E45" i="120"/>
  <c r="T45" i="120"/>
  <c r="P45" i="120"/>
  <c r="L45" i="120"/>
  <c r="H45" i="120"/>
  <c r="D45" i="120"/>
  <c r="W45" i="120"/>
  <c r="S45" i="120"/>
  <c r="O45" i="120"/>
  <c r="K45" i="120"/>
  <c r="G45" i="120"/>
  <c r="V45" i="120"/>
  <c r="F45" i="120"/>
  <c r="R45" i="120"/>
  <c r="N45" i="120"/>
  <c r="J45" i="120"/>
  <c r="C45" i="120"/>
  <c r="B45" i="120"/>
  <c r="U56" i="120"/>
  <c r="Q56" i="120"/>
  <c r="M56" i="120"/>
  <c r="I56" i="120"/>
  <c r="E56" i="120"/>
  <c r="T56" i="120"/>
  <c r="P56" i="120"/>
  <c r="L56" i="120"/>
  <c r="H56" i="120"/>
  <c r="D56" i="120"/>
  <c r="C56" i="120"/>
  <c r="W56" i="120"/>
  <c r="S56" i="120"/>
  <c r="O56" i="120"/>
  <c r="K56" i="120"/>
  <c r="G56" i="120"/>
  <c r="N56" i="120"/>
  <c r="J56" i="120"/>
  <c r="V56" i="120"/>
  <c r="F56" i="120"/>
  <c r="R56" i="120"/>
  <c r="U59" i="120"/>
  <c r="Q59" i="120"/>
  <c r="M59" i="120"/>
  <c r="I59" i="120"/>
  <c r="E59" i="120"/>
  <c r="C59" i="120"/>
  <c r="T59" i="120"/>
  <c r="P59" i="120"/>
  <c r="L59" i="120"/>
  <c r="H59" i="120"/>
  <c r="D59" i="120"/>
  <c r="W59" i="120"/>
  <c r="S59" i="120"/>
  <c r="O59" i="120"/>
  <c r="K59" i="120"/>
  <c r="G59" i="120"/>
  <c r="R59" i="120"/>
  <c r="N59" i="120"/>
  <c r="J59" i="120"/>
  <c r="V59" i="120"/>
  <c r="F59" i="120"/>
  <c r="U62" i="120"/>
  <c r="Q62" i="120"/>
  <c r="M62" i="120"/>
  <c r="I62" i="120"/>
  <c r="E62" i="120"/>
  <c r="T62" i="120"/>
  <c r="P62" i="120"/>
  <c r="L62" i="120"/>
  <c r="H62" i="120"/>
  <c r="D62" i="120"/>
  <c r="W62" i="120"/>
  <c r="S62" i="120"/>
  <c r="O62" i="120"/>
  <c r="K62" i="120"/>
  <c r="G62" i="120"/>
  <c r="V62" i="120"/>
  <c r="F62" i="120"/>
  <c r="R62" i="120"/>
  <c r="N62" i="120"/>
  <c r="J62" i="120"/>
  <c r="C62" i="120"/>
  <c r="V72" i="120"/>
  <c r="R72" i="120"/>
  <c r="N72" i="120"/>
  <c r="J72" i="120"/>
  <c r="F72" i="120"/>
  <c r="U72" i="120"/>
  <c r="Q72" i="120"/>
  <c r="M72" i="120"/>
  <c r="I72" i="120"/>
  <c r="E72" i="120"/>
  <c r="T72" i="120"/>
  <c r="P72" i="120"/>
  <c r="L72" i="120"/>
  <c r="H72" i="120"/>
  <c r="D72" i="120"/>
  <c r="C72" i="120"/>
  <c r="W72" i="120"/>
  <c r="S72" i="120"/>
  <c r="O72" i="120"/>
  <c r="K72" i="120"/>
  <c r="G72" i="120"/>
  <c r="C32" i="120"/>
  <c r="C27" i="120"/>
  <c r="C22" i="120"/>
  <c r="C16" i="120"/>
  <c r="R39" i="120"/>
  <c r="J39" i="120"/>
  <c r="V37" i="120"/>
  <c r="O37" i="120"/>
  <c r="G37" i="120"/>
  <c r="S35" i="120"/>
  <c r="M35" i="120"/>
  <c r="E35" i="120"/>
  <c r="R34" i="120"/>
  <c r="K34" i="120"/>
  <c r="V32" i="120"/>
  <c r="O32" i="120"/>
  <c r="I32" i="120"/>
  <c r="M30" i="120"/>
  <c r="K29" i="120"/>
  <c r="I27" i="120"/>
  <c r="G26" i="120"/>
  <c r="F25" i="120"/>
  <c r="E24" i="120"/>
  <c r="W22" i="120"/>
  <c r="F7" i="120"/>
  <c r="J7" i="120"/>
  <c r="G7" i="120"/>
  <c r="K7" i="120"/>
  <c r="O7" i="120"/>
  <c r="S7" i="120"/>
  <c r="W7" i="120"/>
  <c r="D7" i="120"/>
  <c r="H7" i="120"/>
  <c r="L7" i="120"/>
  <c r="P7" i="120"/>
  <c r="T7" i="120"/>
  <c r="I7" i="120"/>
  <c r="R7" i="120"/>
  <c r="M7" i="120"/>
  <c r="U7" i="120"/>
  <c r="N7" i="120"/>
  <c r="V7" i="120"/>
  <c r="E7" i="120"/>
  <c r="Q7" i="120"/>
  <c r="G10" i="120"/>
  <c r="K10" i="120"/>
  <c r="O10" i="120"/>
  <c r="S10" i="120"/>
  <c r="W10" i="120"/>
  <c r="D10" i="120"/>
  <c r="H10" i="120"/>
  <c r="L10" i="120"/>
  <c r="P10" i="120"/>
  <c r="T10" i="120"/>
  <c r="F10" i="120"/>
  <c r="N10" i="120"/>
  <c r="V10" i="120"/>
  <c r="I10" i="120"/>
  <c r="Q10" i="120"/>
  <c r="J10" i="120"/>
  <c r="R10" i="120"/>
  <c r="E10" i="120"/>
  <c r="M10" i="120"/>
  <c r="U10" i="120"/>
  <c r="G13" i="120"/>
  <c r="K13" i="120"/>
  <c r="O13" i="120"/>
  <c r="S13" i="120"/>
  <c r="W13" i="120"/>
  <c r="D13" i="120"/>
  <c r="H13" i="120"/>
  <c r="L13" i="120"/>
  <c r="P13" i="120"/>
  <c r="T13" i="120"/>
  <c r="J13" i="120"/>
  <c r="R13" i="120"/>
  <c r="E13" i="120"/>
  <c r="M13" i="120"/>
  <c r="U13" i="120"/>
  <c r="F13" i="120"/>
  <c r="N13" i="120"/>
  <c r="V13" i="120"/>
  <c r="I13" i="120"/>
  <c r="Q13" i="120"/>
  <c r="B13" i="120"/>
  <c r="D17" i="120"/>
  <c r="H17" i="120"/>
  <c r="L17" i="120"/>
  <c r="P17" i="120"/>
  <c r="T17" i="120"/>
  <c r="E17" i="120"/>
  <c r="J17" i="120"/>
  <c r="O17" i="120"/>
  <c r="U17" i="120"/>
  <c r="F17" i="120"/>
  <c r="K17" i="120"/>
  <c r="Q17" i="120"/>
  <c r="V17" i="120"/>
  <c r="G17" i="120"/>
  <c r="M17" i="120"/>
  <c r="R17" i="120"/>
  <c r="W17" i="120"/>
  <c r="I17" i="120"/>
  <c r="N17" i="120"/>
  <c r="S17" i="120"/>
  <c r="C17" i="120"/>
  <c r="D28" i="120"/>
  <c r="H28" i="120"/>
  <c r="L28" i="120"/>
  <c r="P28" i="120"/>
  <c r="T28" i="120"/>
  <c r="I28" i="120"/>
  <c r="N28" i="120"/>
  <c r="S28" i="120"/>
  <c r="F28" i="120"/>
  <c r="K28" i="120"/>
  <c r="Q28" i="120"/>
  <c r="V28" i="120"/>
  <c r="G28" i="120"/>
  <c r="M28" i="120"/>
  <c r="R28" i="120"/>
  <c r="W28" i="120"/>
  <c r="B28" i="120"/>
  <c r="U46" i="120"/>
  <c r="Q46" i="120"/>
  <c r="M46" i="120"/>
  <c r="I46" i="120"/>
  <c r="E46" i="120"/>
  <c r="C46" i="120"/>
  <c r="T46" i="120"/>
  <c r="P46" i="120"/>
  <c r="L46" i="120"/>
  <c r="H46" i="120"/>
  <c r="D46" i="120"/>
  <c r="W46" i="120"/>
  <c r="S46" i="120"/>
  <c r="O46" i="120"/>
  <c r="K46" i="120"/>
  <c r="G46" i="120"/>
  <c r="R46" i="120"/>
  <c r="N46" i="120"/>
  <c r="J46" i="120"/>
  <c r="V46" i="120"/>
  <c r="F46" i="120"/>
  <c r="U60" i="120"/>
  <c r="Q60" i="120"/>
  <c r="M60" i="120"/>
  <c r="I60" i="120"/>
  <c r="E60" i="120"/>
  <c r="T60" i="120"/>
  <c r="P60" i="120"/>
  <c r="L60" i="120"/>
  <c r="H60" i="120"/>
  <c r="D60" i="120"/>
  <c r="C60" i="120"/>
  <c r="W60" i="120"/>
  <c r="S60" i="120"/>
  <c r="O60" i="120"/>
  <c r="K60" i="120"/>
  <c r="G60" i="120"/>
  <c r="N60" i="120"/>
  <c r="J60" i="120"/>
  <c r="V60" i="120"/>
  <c r="F60" i="120"/>
  <c r="R60" i="120"/>
  <c r="B60" i="120"/>
  <c r="C26" i="120"/>
  <c r="W39" i="120"/>
  <c r="O39" i="120"/>
  <c r="U37" i="120"/>
  <c r="M37" i="120"/>
  <c r="F37" i="120"/>
  <c r="R35" i="120"/>
  <c r="J35" i="120"/>
  <c r="W34" i="120"/>
  <c r="Q34" i="120"/>
  <c r="I34" i="120"/>
  <c r="U32" i="120"/>
  <c r="N32" i="120"/>
  <c r="F32" i="120"/>
  <c r="G30" i="120"/>
  <c r="E28" i="120"/>
  <c r="W26" i="120"/>
  <c r="U24" i="120"/>
  <c r="S23" i="120"/>
  <c r="G8" i="120"/>
  <c r="K8" i="120"/>
  <c r="O8" i="120"/>
  <c r="S8" i="120"/>
  <c r="W8" i="120"/>
  <c r="D8" i="120"/>
  <c r="H8" i="120"/>
  <c r="L8" i="120"/>
  <c r="P8" i="120"/>
  <c r="T8" i="120"/>
  <c r="C8" i="120"/>
  <c r="F8" i="120"/>
  <c r="N8" i="120"/>
  <c r="V8" i="120"/>
  <c r="I8" i="120"/>
  <c r="Q8" i="120"/>
  <c r="J8" i="120"/>
  <c r="R8" i="120"/>
  <c r="E8" i="120"/>
  <c r="M8" i="120"/>
  <c r="U8" i="120"/>
  <c r="B8" i="120"/>
  <c r="G14" i="120"/>
  <c r="D14" i="120"/>
  <c r="H14" i="120"/>
  <c r="L14" i="120"/>
  <c r="P14" i="120"/>
  <c r="T14" i="120"/>
  <c r="F14" i="120"/>
  <c r="M14" i="120"/>
  <c r="R14" i="120"/>
  <c r="W14" i="120"/>
  <c r="I14" i="120"/>
  <c r="N14" i="120"/>
  <c r="S14" i="120"/>
  <c r="J14" i="120"/>
  <c r="O14" i="120"/>
  <c r="U14" i="120"/>
  <c r="E14" i="120"/>
  <c r="K14" i="120"/>
  <c r="Q14" i="120"/>
  <c r="V14" i="120"/>
  <c r="B17" i="120"/>
  <c r="D20" i="120"/>
  <c r="H20" i="120"/>
  <c r="L20" i="120"/>
  <c r="P20" i="120"/>
  <c r="T20" i="120"/>
  <c r="I20" i="120"/>
  <c r="N20" i="120"/>
  <c r="S20" i="120"/>
  <c r="E20" i="120"/>
  <c r="J20" i="120"/>
  <c r="O20" i="120"/>
  <c r="U20" i="120"/>
  <c r="F20" i="120"/>
  <c r="K20" i="120"/>
  <c r="Q20" i="120"/>
  <c r="V20" i="120"/>
  <c r="G20" i="120"/>
  <c r="M20" i="120"/>
  <c r="R20" i="120"/>
  <c r="W20" i="120"/>
  <c r="D22" i="120"/>
  <c r="H22" i="120"/>
  <c r="L22" i="120"/>
  <c r="P22" i="120"/>
  <c r="T22" i="120"/>
  <c r="F22" i="120"/>
  <c r="K22" i="120"/>
  <c r="Q22" i="120"/>
  <c r="V22" i="120"/>
  <c r="I22" i="120"/>
  <c r="N22" i="120"/>
  <c r="S22" i="120"/>
  <c r="E22" i="120"/>
  <c r="J22" i="120"/>
  <c r="O22" i="120"/>
  <c r="U22" i="120"/>
  <c r="D25" i="120"/>
  <c r="H25" i="120"/>
  <c r="L25" i="120"/>
  <c r="P25" i="120"/>
  <c r="T25" i="120"/>
  <c r="E25" i="120"/>
  <c r="J25" i="120"/>
  <c r="O25" i="120"/>
  <c r="U25" i="120"/>
  <c r="G25" i="120"/>
  <c r="M25" i="120"/>
  <c r="R25" i="120"/>
  <c r="W25" i="120"/>
  <c r="I25" i="120"/>
  <c r="N25" i="120"/>
  <c r="S25" i="120"/>
  <c r="C25" i="120"/>
  <c r="B25" i="120"/>
  <c r="D29" i="120"/>
  <c r="H29" i="120"/>
  <c r="L29" i="120"/>
  <c r="P29" i="120"/>
  <c r="T29" i="120"/>
  <c r="E29" i="120"/>
  <c r="J29" i="120"/>
  <c r="O29" i="120"/>
  <c r="U29" i="120"/>
  <c r="G29" i="120"/>
  <c r="M29" i="120"/>
  <c r="R29" i="120"/>
  <c r="W29" i="120"/>
  <c r="I29" i="120"/>
  <c r="N29" i="120"/>
  <c r="S29" i="120"/>
  <c r="C29" i="120"/>
  <c r="D39" i="120"/>
  <c r="H39" i="120"/>
  <c r="L39" i="120"/>
  <c r="P39" i="120"/>
  <c r="T39" i="120"/>
  <c r="F39" i="120"/>
  <c r="K39" i="120"/>
  <c r="Q39" i="120"/>
  <c r="V39" i="120"/>
  <c r="U44" i="120"/>
  <c r="Q44" i="120"/>
  <c r="M44" i="120"/>
  <c r="I44" i="120"/>
  <c r="E44" i="120"/>
  <c r="T44" i="120"/>
  <c r="P44" i="120"/>
  <c r="L44" i="120"/>
  <c r="H44" i="120"/>
  <c r="D44" i="120"/>
  <c r="W44" i="120"/>
  <c r="S44" i="120"/>
  <c r="O44" i="120"/>
  <c r="K44" i="120"/>
  <c r="G44" i="120"/>
  <c r="C44" i="120"/>
  <c r="J44" i="120"/>
  <c r="V44" i="120"/>
  <c r="F44" i="120"/>
  <c r="R44" i="120"/>
  <c r="N44" i="120"/>
  <c r="U47" i="120"/>
  <c r="Q47" i="120"/>
  <c r="M47" i="120"/>
  <c r="I47" i="120"/>
  <c r="E47" i="120"/>
  <c r="T47" i="120"/>
  <c r="P47" i="120"/>
  <c r="L47" i="120"/>
  <c r="H47" i="120"/>
  <c r="D47" i="120"/>
  <c r="C47" i="120"/>
  <c r="W47" i="120"/>
  <c r="S47" i="120"/>
  <c r="O47" i="120"/>
  <c r="K47" i="120"/>
  <c r="G47" i="120"/>
  <c r="N47" i="120"/>
  <c r="J47" i="120"/>
  <c r="V47" i="120"/>
  <c r="F47" i="120"/>
  <c r="R47" i="120"/>
  <c r="U49" i="120"/>
  <c r="Q49" i="120"/>
  <c r="M49" i="120"/>
  <c r="I49" i="120"/>
  <c r="E49" i="120"/>
  <c r="T49" i="120"/>
  <c r="P49" i="120"/>
  <c r="L49" i="120"/>
  <c r="H49" i="120"/>
  <c r="D49" i="120"/>
  <c r="W49" i="120"/>
  <c r="S49" i="120"/>
  <c r="O49" i="120"/>
  <c r="K49" i="120"/>
  <c r="G49" i="120"/>
  <c r="V49" i="120"/>
  <c r="F49" i="120"/>
  <c r="C49" i="120"/>
  <c r="R49" i="120"/>
  <c r="N49" i="120"/>
  <c r="J49" i="120"/>
  <c r="U52" i="120"/>
  <c r="Q52" i="120"/>
  <c r="M52" i="120"/>
  <c r="I52" i="120"/>
  <c r="E52" i="120"/>
  <c r="T52" i="120"/>
  <c r="P52" i="120"/>
  <c r="L52" i="120"/>
  <c r="H52" i="120"/>
  <c r="D52" i="120"/>
  <c r="C52" i="120"/>
  <c r="W52" i="120"/>
  <c r="S52" i="120"/>
  <c r="O52" i="120"/>
  <c r="K52" i="120"/>
  <c r="G52" i="120"/>
  <c r="N52" i="120"/>
  <c r="J52" i="120"/>
  <c r="V52" i="120"/>
  <c r="F52" i="120"/>
  <c r="R52" i="120"/>
  <c r="U54" i="120"/>
  <c r="Q54" i="120"/>
  <c r="M54" i="120"/>
  <c r="I54" i="120"/>
  <c r="E54" i="120"/>
  <c r="T54" i="120"/>
  <c r="P54" i="120"/>
  <c r="L54" i="120"/>
  <c r="H54" i="120"/>
  <c r="D54" i="120"/>
  <c r="W54" i="120"/>
  <c r="S54" i="120"/>
  <c r="O54" i="120"/>
  <c r="K54" i="120"/>
  <c r="G54" i="120"/>
  <c r="V54" i="120"/>
  <c r="F54" i="120"/>
  <c r="R54" i="120"/>
  <c r="C54" i="120"/>
  <c r="N54" i="120"/>
  <c r="J54" i="120"/>
  <c r="U57" i="120"/>
  <c r="Q57" i="120"/>
  <c r="M57" i="120"/>
  <c r="I57" i="120"/>
  <c r="E57" i="120"/>
  <c r="T57" i="120"/>
  <c r="P57" i="120"/>
  <c r="L57" i="120"/>
  <c r="H57" i="120"/>
  <c r="D57" i="120"/>
  <c r="W57" i="120"/>
  <c r="S57" i="120"/>
  <c r="O57" i="120"/>
  <c r="K57" i="120"/>
  <c r="G57" i="120"/>
  <c r="C57" i="120"/>
  <c r="J57" i="120"/>
  <c r="V57" i="120"/>
  <c r="F57" i="120"/>
  <c r="R57" i="120"/>
  <c r="N57" i="120"/>
  <c r="B57" i="120"/>
  <c r="U61" i="120"/>
  <c r="Q61" i="120"/>
  <c r="M61" i="120"/>
  <c r="I61" i="120"/>
  <c r="E61" i="120"/>
  <c r="T61" i="120"/>
  <c r="P61" i="120"/>
  <c r="L61" i="120"/>
  <c r="H61" i="120"/>
  <c r="D61" i="120"/>
  <c r="W61" i="120"/>
  <c r="S61" i="120"/>
  <c r="O61" i="120"/>
  <c r="K61" i="120"/>
  <c r="G61" i="120"/>
  <c r="C61" i="120"/>
  <c r="J61" i="120"/>
  <c r="V61" i="120"/>
  <c r="F61" i="120"/>
  <c r="R61" i="120"/>
  <c r="N61" i="120"/>
  <c r="V68" i="120"/>
  <c r="R68" i="120"/>
  <c r="N68" i="120"/>
  <c r="J68" i="120"/>
  <c r="F68" i="120"/>
  <c r="U68" i="120"/>
  <c r="Q68" i="120"/>
  <c r="M68" i="120"/>
  <c r="I68" i="120"/>
  <c r="E68" i="120"/>
  <c r="T68" i="120"/>
  <c r="P68" i="120"/>
  <c r="L68" i="120"/>
  <c r="H68" i="120"/>
  <c r="D68" i="120"/>
  <c r="C68" i="120"/>
  <c r="W68" i="120"/>
  <c r="S68" i="120"/>
  <c r="O68" i="120"/>
  <c r="K68" i="120"/>
  <c r="G68" i="120"/>
  <c r="C7" i="120"/>
  <c r="C13" i="120"/>
  <c r="U39" i="120"/>
  <c r="N39" i="120"/>
  <c r="G39" i="120"/>
  <c r="R37" i="120"/>
  <c r="K37" i="120"/>
  <c r="W35" i="120"/>
  <c r="O35" i="120"/>
  <c r="I35" i="120"/>
  <c r="V34" i="120"/>
  <c r="N34" i="120"/>
  <c r="S32" i="120"/>
  <c r="K32" i="120"/>
  <c r="W30" i="120"/>
  <c r="V29" i="120"/>
  <c r="U28" i="120"/>
  <c r="S27" i="120"/>
  <c r="Q25" i="120"/>
  <c r="O24" i="120"/>
  <c r="M22" i="120"/>
  <c r="G9" i="120"/>
  <c r="K9" i="120"/>
  <c r="O9" i="120"/>
  <c r="S9" i="120"/>
  <c r="W9" i="120"/>
  <c r="D9" i="120"/>
  <c r="H9" i="120"/>
  <c r="L9" i="120"/>
  <c r="P9" i="120"/>
  <c r="T9" i="120"/>
  <c r="J9" i="120"/>
  <c r="R9" i="120"/>
  <c r="E9" i="120"/>
  <c r="M9" i="120"/>
  <c r="U9" i="120"/>
  <c r="F9" i="120"/>
  <c r="N9" i="120"/>
  <c r="V9" i="120"/>
  <c r="I9" i="120"/>
  <c r="Q9" i="120"/>
  <c r="G12" i="120"/>
  <c r="K12" i="120"/>
  <c r="O12" i="120"/>
  <c r="S12" i="120"/>
  <c r="W12" i="120"/>
  <c r="D12" i="120"/>
  <c r="H12" i="120"/>
  <c r="L12" i="120"/>
  <c r="P12" i="120"/>
  <c r="T12" i="120"/>
  <c r="C12" i="120"/>
  <c r="F12" i="120"/>
  <c r="N12" i="120"/>
  <c r="V12" i="120"/>
  <c r="I12" i="120"/>
  <c r="Q12" i="120"/>
  <c r="J12" i="120"/>
  <c r="R12" i="120"/>
  <c r="E12" i="120"/>
  <c r="M12" i="120"/>
  <c r="U12" i="120"/>
  <c r="D18" i="120"/>
  <c r="H18" i="120"/>
  <c r="L18" i="120"/>
  <c r="P18" i="120"/>
  <c r="T18" i="120"/>
  <c r="F18" i="120"/>
  <c r="K18" i="120"/>
  <c r="Q18" i="120"/>
  <c r="V18" i="120"/>
  <c r="G18" i="120"/>
  <c r="M18" i="120"/>
  <c r="R18" i="120"/>
  <c r="W18" i="120"/>
  <c r="I18" i="120"/>
  <c r="N18" i="120"/>
  <c r="S18" i="120"/>
  <c r="E18" i="120"/>
  <c r="J18" i="120"/>
  <c r="O18" i="120"/>
  <c r="U18" i="120"/>
  <c r="B20" i="120"/>
  <c r="D23" i="120"/>
  <c r="H23" i="120"/>
  <c r="L23" i="120"/>
  <c r="P23" i="120"/>
  <c r="T23" i="120"/>
  <c r="G23" i="120"/>
  <c r="M23" i="120"/>
  <c r="R23" i="120"/>
  <c r="W23" i="120"/>
  <c r="E23" i="120"/>
  <c r="J23" i="120"/>
  <c r="O23" i="120"/>
  <c r="U23" i="120"/>
  <c r="F23" i="120"/>
  <c r="K23" i="120"/>
  <c r="Q23" i="120"/>
  <c r="V23" i="120"/>
  <c r="B23" i="120"/>
  <c r="D26" i="120"/>
  <c r="H26" i="120"/>
  <c r="L26" i="120"/>
  <c r="P26" i="120"/>
  <c r="T26" i="120"/>
  <c r="F26" i="120"/>
  <c r="K26" i="120"/>
  <c r="Q26" i="120"/>
  <c r="V26" i="120"/>
  <c r="I26" i="120"/>
  <c r="N26" i="120"/>
  <c r="S26" i="120"/>
  <c r="E26" i="120"/>
  <c r="J26" i="120"/>
  <c r="O26" i="120"/>
  <c r="U26" i="120"/>
  <c r="B29" i="120"/>
  <c r="D32" i="120"/>
  <c r="H32" i="120"/>
  <c r="L32" i="120"/>
  <c r="P32" i="120"/>
  <c r="T32" i="120"/>
  <c r="G32" i="120"/>
  <c r="M32" i="120"/>
  <c r="R32" i="120"/>
  <c r="W32" i="120"/>
  <c r="D34" i="120"/>
  <c r="H34" i="120"/>
  <c r="L34" i="120"/>
  <c r="P34" i="120"/>
  <c r="T34" i="120"/>
  <c r="E34" i="120"/>
  <c r="J34" i="120"/>
  <c r="O34" i="120"/>
  <c r="U34" i="120"/>
  <c r="D37" i="120"/>
  <c r="H37" i="120"/>
  <c r="L37" i="120"/>
  <c r="P37" i="120"/>
  <c r="T37" i="120"/>
  <c r="I37" i="120"/>
  <c r="N37" i="120"/>
  <c r="S37" i="120"/>
  <c r="C37" i="120"/>
  <c r="B39" i="120"/>
  <c r="B44" i="120"/>
  <c r="B47" i="120"/>
  <c r="B49" i="120"/>
  <c r="B52" i="120"/>
  <c r="U55" i="120"/>
  <c r="Q55" i="120"/>
  <c r="M55" i="120"/>
  <c r="I55" i="120"/>
  <c r="E55" i="120"/>
  <c r="C55" i="120"/>
  <c r="T55" i="120"/>
  <c r="P55" i="120"/>
  <c r="L55" i="120"/>
  <c r="H55" i="120"/>
  <c r="D55" i="120"/>
  <c r="W55" i="120"/>
  <c r="S55" i="120"/>
  <c r="O55" i="120"/>
  <c r="K55" i="120"/>
  <c r="G55" i="120"/>
  <c r="R55" i="120"/>
  <c r="N55" i="120"/>
  <c r="J55" i="120"/>
  <c r="V55" i="120"/>
  <c r="F55" i="120"/>
  <c r="B55" i="120"/>
  <c r="U58" i="120"/>
  <c r="Q58" i="120"/>
  <c r="M58" i="120"/>
  <c r="I58" i="120"/>
  <c r="E58" i="120"/>
  <c r="T58" i="120"/>
  <c r="P58" i="120"/>
  <c r="L58" i="120"/>
  <c r="H58" i="120"/>
  <c r="D58" i="120"/>
  <c r="W58" i="120"/>
  <c r="S58" i="120"/>
  <c r="O58" i="120"/>
  <c r="K58" i="120"/>
  <c r="G58" i="120"/>
  <c r="V58" i="120"/>
  <c r="F58" i="120"/>
  <c r="R58" i="120"/>
  <c r="N58" i="120"/>
  <c r="C58" i="120"/>
  <c r="J58" i="120"/>
  <c r="B61" i="120"/>
  <c r="U64" i="120"/>
  <c r="Q64" i="120"/>
  <c r="M64" i="120"/>
  <c r="I64" i="120"/>
  <c r="E64" i="120"/>
  <c r="T64" i="120"/>
  <c r="P64" i="120"/>
  <c r="L64" i="120"/>
  <c r="H64" i="120"/>
  <c r="D64" i="120"/>
  <c r="C64" i="120"/>
  <c r="W64" i="120"/>
  <c r="S64" i="120"/>
  <c r="O64" i="120"/>
  <c r="K64" i="120"/>
  <c r="G64" i="120"/>
  <c r="N64" i="120"/>
  <c r="J64" i="120"/>
  <c r="V64" i="120"/>
  <c r="F64" i="120"/>
  <c r="R64" i="120"/>
  <c r="U66" i="120"/>
  <c r="Q66" i="120"/>
  <c r="M66" i="120"/>
  <c r="I66" i="120"/>
  <c r="E66" i="120"/>
  <c r="T66" i="120"/>
  <c r="P66" i="120"/>
  <c r="L66" i="120"/>
  <c r="H66" i="120"/>
  <c r="D66" i="120"/>
  <c r="W66" i="120"/>
  <c r="S66" i="120"/>
  <c r="O66" i="120"/>
  <c r="K66" i="120"/>
  <c r="G66" i="120"/>
  <c r="V66" i="120"/>
  <c r="F66" i="120"/>
  <c r="C66" i="120"/>
  <c r="R66" i="120"/>
  <c r="N66" i="120"/>
  <c r="J66" i="120"/>
  <c r="V69" i="120"/>
  <c r="R69" i="120"/>
  <c r="N69" i="120"/>
  <c r="J69" i="120"/>
  <c r="F69" i="120"/>
  <c r="U69" i="120"/>
  <c r="Q69" i="120"/>
  <c r="M69" i="120"/>
  <c r="I69" i="120"/>
  <c r="E69" i="120"/>
  <c r="T69" i="120"/>
  <c r="P69" i="120"/>
  <c r="L69" i="120"/>
  <c r="H69" i="120"/>
  <c r="D69" i="120"/>
  <c r="W69" i="120"/>
  <c r="S69" i="120"/>
  <c r="O69" i="120"/>
  <c r="K69" i="120"/>
  <c r="G69" i="120"/>
  <c r="C69" i="120"/>
  <c r="V71" i="120"/>
  <c r="R71" i="120"/>
  <c r="N71" i="120"/>
  <c r="J71" i="120"/>
  <c r="F71" i="120"/>
  <c r="U71" i="120"/>
  <c r="Q71" i="120"/>
  <c r="M71" i="120"/>
  <c r="I71" i="120"/>
  <c r="E71" i="120"/>
  <c r="C71" i="120"/>
  <c r="T71" i="120"/>
  <c r="P71" i="120"/>
  <c r="L71" i="120"/>
  <c r="H71" i="120"/>
  <c r="D71" i="120"/>
  <c r="W71" i="120"/>
  <c r="S71" i="120"/>
  <c r="O71" i="120"/>
  <c r="K71" i="120"/>
  <c r="G71" i="120"/>
  <c r="V74" i="120"/>
  <c r="R74" i="120"/>
  <c r="N74" i="120"/>
  <c r="J74" i="120"/>
  <c r="F74" i="120"/>
  <c r="U74" i="120"/>
  <c r="Q74" i="120"/>
  <c r="M74" i="120"/>
  <c r="I74" i="120"/>
  <c r="E74" i="120"/>
  <c r="T74" i="120"/>
  <c r="P74" i="120"/>
  <c r="L74" i="120"/>
  <c r="H74" i="120"/>
  <c r="D74" i="120"/>
  <c r="W74" i="120"/>
  <c r="S74" i="120"/>
  <c r="O74" i="120"/>
  <c r="K74" i="120"/>
  <c r="G74" i="120"/>
  <c r="C74" i="120"/>
  <c r="C39" i="120"/>
  <c r="C34" i="120"/>
  <c r="C28" i="120"/>
  <c r="C23" i="120"/>
  <c r="C18" i="120"/>
  <c r="C10" i="120"/>
  <c r="S39" i="120"/>
  <c r="M39" i="120"/>
  <c r="E39" i="120"/>
  <c r="W37" i="120"/>
  <c r="Q37" i="120"/>
  <c r="J37" i="120"/>
  <c r="U35" i="120"/>
  <c r="N35" i="120"/>
  <c r="G35" i="120"/>
  <c r="S34" i="120"/>
  <c r="M34" i="120"/>
  <c r="F34" i="120"/>
  <c r="Q32" i="120"/>
  <c r="J32" i="120"/>
  <c r="R30" i="120"/>
  <c r="Q29" i="120"/>
  <c r="O28" i="120"/>
  <c r="N27" i="120"/>
  <c r="M26" i="120"/>
  <c r="K25" i="120"/>
  <c r="J24" i="120"/>
  <c r="I23" i="120"/>
  <c r="G22" i="120"/>
  <c r="T39" i="118"/>
  <c r="P39" i="118"/>
  <c r="L39" i="118"/>
  <c r="H39" i="118"/>
  <c r="T34" i="118"/>
  <c r="P34" i="118"/>
  <c r="L34" i="118"/>
  <c r="H34" i="118"/>
  <c r="T31" i="118"/>
  <c r="P31" i="118"/>
  <c r="L31" i="118"/>
  <c r="H31" i="118"/>
  <c r="T26" i="118"/>
  <c r="P26" i="118"/>
  <c r="L26" i="118"/>
  <c r="H26" i="118"/>
  <c r="T23" i="118"/>
  <c r="P23" i="118"/>
  <c r="L23" i="118"/>
  <c r="H23" i="118"/>
  <c r="T14" i="118"/>
  <c r="P14" i="118"/>
  <c r="L14" i="118"/>
  <c r="H14" i="118"/>
  <c r="T9" i="118"/>
  <c r="P9" i="118"/>
  <c r="L9" i="118"/>
  <c r="H9" i="118"/>
  <c r="C73" i="118"/>
  <c r="T75" i="118"/>
  <c r="P75" i="118"/>
  <c r="L75" i="118"/>
  <c r="H75" i="118"/>
  <c r="T73" i="118"/>
  <c r="P73" i="118"/>
  <c r="L73" i="118"/>
  <c r="H73" i="118"/>
  <c r="T66" i="118"/>
  <c r="P66" i="118"/>
  <c r="L66" i="118"/>
  <c r="H66" i="118"/>
  <c r="T63" i="118"/>
  <c r="P63" i="118"/>
  <c r="L63" i="118"/>
  <c r="H63" i="118"/>
  <c r="T58" i="118"/>
  <c r="P58" i="118"/>
  <c r="L58" i="118"/>
  <c r="H58" i="118"/>
  <c r="T55" i="118"/>
  <c r="P55" i="118"/>
  <c r="L55" i="118"/>
  <c r="H55" i="118"/>
  <c r="T50" i="118"/>
  <c r="P50" i="118"/>
  <c r="L50" i="118"/>
  <c r="H50" i="118"/>
  <c r="T47" i="118"/>
  <c r="P47" i="118"/>
  <c r="L47" i="118"/>
  <c r="H47" i="118"/>
  <c r="G11" i="120"/>
  <c r="K11" i="120"/>
  <c r="O11" i="120"/>
  <c r="S11" i="120"/>
  <c r="W11" i="120"/>
  <c r="D11" i="120"/>
  <c r="H11" i="120"/>
  <c r="L11" i="120"/>
  <c r="P11" i="120"/>
  <c r="T11" i="120"/>
  <c r="D19" i="120"/>
  <c r="H19" i="120"/>
  <c r="L19" i="120"/>
  <c r="P19" i="120"/>
  <c r="T19" i="120"/>
  <c r="D21" i="120"/>
  <c r="H21" i="120"/>
  <c r="L21" i="120"/>
  <c r="P21" i="120"/>
  <c r="T21" i="120"/>
  <c r="D31" i="120"/>
  <c r="H31" i="120"/>
  <c r="L31" i="120"/>
  <c r="P31" i="120"/>
  <c r="T31" i="120"/>
  <c r="D33" i="120"/>
  <c r="H33" i="120"/>
  <c r="L33" i="120"/>
  <c r="P33" i="120"/>
  <c r="T33" i="120"/>
  <c r="D36" i="120"/>
  <c r="H36" i="120"/>
  <c r="L36" i="120"/>
  <c r="P36" i="120"/>
  <c r="T36" i="120"/>
  <c r="D38" i="120"/>
  <c r="H38" i="120"/>
  <c r="L38" i="120"/>
  <c r="P38" i="120"/>
  <c r="T38" i="120"/>
  <c r="U43" i="120"/>
  <c r="Q43" i="120"/>
  <c r="M43" i="120"/>
  <c r="I43" i="120"/>
  <c r="E43" i="120"/>
  <c r="T43" i="120"/>
  <c r="P43" i="120"/>
  <c r="L43" i="120"/>
  <c r="H43" i="120"/>
  <c r="D43" i="120"/>
  <c r="C43" i="120"/>
  <c r="W43" i="120"/>
  <c r="S43" i="120"/>
  <c r="O43" i="120"/>
  <c r="K43" i="120"/>
  <c r="G43" i="120"/>
  <c r="U48" i="120"/>
  <c r="Q48" i="120"/>
  <c r="M48" i="120"/>
  <c r="I48" i="120"/>
  <c r="E48" i="120"/>
  <c r="T48" i="120"/>
  <c r="P48" i="120"/>
  <c r="L48" i="120"/>
  <c r="H48" i="120"/>
  <c r="D48" i="120"/>
  <c r="W48" i="120"/>
  <c r="S48" i="120"/>
  <c r="O48" i="120"/>
  <c r="K48" i="120"/>
  <c r="G48" i="120"/>
  <c r="C48" i="120"/>
  <c r="U50" i="120"/>
  <c r="Q50" i="120"/>
  <c r="M50" i="120"/>
  <c r="I50" i="120"/>
  <c r="E50" i="120"/>
  <c r="C50" i="120"/>
  <c r="T50" i="120"/>
  <c r="P50" i="120"/>
  <c r="L50" i="120"/>
  <c r="H50" i="120"/>
  <c r="D50" i="120"/>
  <c r="W50" i="120"/>
  <c r="S50" i="120"/>
  <c r="O50" i="120"/>
  <c r="K50" i="120"/>
  <c r="G50" i="120"/>
  <c r="U53" i="120"/>
  <c r="Q53" i="120"/>
  <c r="M53" i="120"/>
  <c r="I53" i="120"/>
  <c r="E53" i="120"/>
  <c r="T53" i="120"/>
  <c r="P53" i="120"/>
  <c r="L53" i="120"/>
  <c r="H53" i="120"/>
  <c r="D53" i="120"/>
  <c r="W53" i="120"/>
  <c r="S53" i="120"/>
  <c r="O53" i="120"/>
  <c r="K53" i="120"/>
  <c r="G53" i="120"/>
  <c r="C53" i="120"/>
  <c r="U63" i="120"/>
  <c r="Q63" i="120"/>
  <c r="M63" i="120"/>
  <c r="I63" i="120"/>
  <c r="E63" i="120"/>
  <c r="C63" i="120"/>
  <c r="T63" i="120"/>
  <c r="P63" i="120"/>
  <c r="L63" i="120"/>
  <c r="H63" i="120"/>
  <c r="D63" i="120"/>
  <c r="W63" i="120"/>
  <c r="S63" i="120"/>
  <c r="O63" i="120"/>
  <c r="K63" i="120"/>
  <c r="G63" i="120"/>
  <c r="U65" i="120"/>
  <c r="Q65" i="120"/>
  <c r="M65" i="120"/>
  <c r="I65" i="120"/>
  <c r="E65" i="120"/>
  <c r="T65" i="120"/>
  <c r="P65" i="120"/>
  <c r="L65" i="120"/>
  <c r="H65" i="120"/>
  <c r="D65" i="120"/>
  <c r="W65" i="120"/>
  <c r="S65" i="120"/>
  <c r="O65" i="120"/>
  <c r="K65" i="120"/>
  <c r="G65" i="120"/>
  <c r="C65" i="120"/>
  <c r="U67" i="120"/>
  <c r="Q67" i="120"/>
  <c r="M67" i="120"/>
  <c r="I67" i="120"/>
  <c r="E67" i="120"/>
  <c r="C67" i="120"/>
  <c r="T67" i="120"/>
  <c r="P67" i="120"/>
  <c r="L67" i="120"/>
  <c r="H67" i="120"/>
  <c r="D67" i="120"/>
  <c r="W67" i="120"/>
  <c r="S67" i="120"/>
  <c r="O67" i="120"/>
  <c r="K67" i="120"/>
  <c r="G67" i="120"/>
  <c r="V70" i="120"/>
  <c r="R70" i="120"/>
  <c r="N70" i="120"/>
  <c r="J70" i="120"/>
  <c r="F70" i="120"/>
  <c r="U70" i="120"/>
  <c r="Q70" i="120"/>
  <c r="M70" i="120"/>
  <c r="I70" i="120"/>
  <c r="E70" i="120"/>
  <c r="T70" i="120"/>
  <c r="P70" i="120"/>
  <c r="L70" i="120"/>
  <c r="H70" i="120"/>
  <c r="D70" i="120"/>
  <c r="W70" i="120"/>
  <c r="S70" i="120"/>
  <c r="O70" i="120"/>
  <c r="K70" i="120"/>
  <c r="G70" i="120"/>
  <c r="V73" i="120"/>
  <c r="R73" i="120"/>
  <c r="N73" i="120"/>
  <c r="J73" i="120"/>
  <c r="F73" i="120"/>
  <c r="U73" i="120"/>
  <c r="Q73" i="120"/>
  <c r="M73" i="120"/>
  <c r="I73" i="120"/>
  <c r="E73" i="120"/>
  <c r="T73" i="120"/>
  <c r="P73" i="120"/>
  <c r="L73" i="120"/>
  <c r="H73" i="120"/>
  <c r="D73" i="120"/>
  <c r="W73" i="120"/>
  <c r="S73" i="120"/>
  <c r="O73" i="120"/>
  <c r="K73" i="120"/>
  <c r="G73" i="120"/>
  <c r="C73" i="120"/>
  <c r="V75" i="120"/>
  <c r="R75" i="120"/>
  <c r="N75" i="120"/>
  <c r="J75" i="120"/>
  <c r="F75" i="120"/>
  <c r="U75" i="120"/>
  <c r="Q75" i="120"/>
  <c r="M75" i="120"/>
  <c r="I75" i="120"/>
  <c r="E75" i="120"/>
  <c r="C75" i="120"/>
  <c r="T75" i="120"/>
  <c r="P75" i="120"/>
  <c r="L75" i="120"/>
  <c r="H75" i="120"/>
  <c r="D75" i="120"/>
  <c r="W75" i="120"/>
  <c r="S75" i="120"/>
  <c r="O75" i="120"/>
  <c r="K75" i="120"/>
  <c r="G75" i="120"/>
  <c r="C33" i="120"/>
  <c r="C21" i="120"/>
  <c r="C11" i="120"/>
  <c r="U38" i="120"/>
  <c r="O38" i="120"/>
  <c r="J38" i="120"/>
  <c r="E38" i="120"/>
  <c r="W36" i="120"/>
  <c r="R36" i="120"/>
  <c r="M36" i="120"/>
  <c r="G36" i="120"/>
  <c r="S33" i="120"/>
  <c r="N33" i="120"/>
  <c r="I33" i="120"/>
  <c r="V31" i="120"/>
  <c r="Q31" i="120"/>
  <c r="K31" i="120"/>
  <c r="F31" i="120"/>
  <c r="S21" i="120"/>
  <c r="N21" i="120"/>
  <c r="I21" i="120"/>
  <c r="V19" i="120"/>
  <c r="Q19" i="120"/>
  <c r="K19" i="120"/>
  <c r="F19" i="120"/>
  <c r="Q11" i="120"/>
  <c r="I11" i="120"/>
  <c r="R43" i="120"/>
  <c r="N48" i="120"/>
  <c r="F50" i="120"/>
  <c r="V50" i="120"/>
  <c r="N53" i="120"/>
  <c r="F63" i="120"/>
  <c r="V63" i="120"/>
  <c r="N65" i="120"/>
  <c r="F67" i="120"/>
  <c r="V67" i="120"/>
  <c r="W15" i="116"/>
  <c r="U15" i="116"/>
  <c r="Q15" i="116"/>
  <c r="M15" i="116"/>
  <c r="I15" i="116"/>
  <c r="E15" i="116"/>
  <c r="U51" i="116"/>
  <c r="Q51" i="116"/>
  <c r="M51" i="116"/>
  <c r="I51" i="116"/>
  <c r="E51" i="116"/>
  <c r="U15" i="118"/>
  <c r="Q15" i="118"/>
  <c r="M15" i="118"/>
  <c r="I15" i="118"/>
  <c r="E15" i="118"/>
  <c r="V51" i="118"/>
  <c r="R51" i="118"/>
  <c r="N51" i="118"/>
  <c r="J51" i="118"/>
  <c r="F51" i="118"/>
  <c r="C15" i="120"/>
  <c r="W15" i="120"/>
  <c r="S15" i="120"/>
  <c r="O15" i="120"/>
  <c r="K15" i="120"/>
  <c r="G15" i="120"/>
  <c r="G51" i="120"/>
  <c r="K51" i="120"/>
  <c r="O51" i="120"/>
  <c r="S51" i="120"/>
  <c r="W51" i="120"/>
  <c r="T15" i="116"/>
  <c r="P15" i="116"/>
  <c r="L15" i="116"/>
  <c r="H15" i="116"/>
  <c r="D15" i="116"/>
  <c r="T51" i="116"/>
  <c r="P51" i="116"/>
  <c r="L51" i="116"/>
  <c r="H51" i="116"/>
  <c r="D51" i="116"/>
  <c r="B15" i="118"/>
  <c r="T15" i="118"/>
  <c r="P15" i="118"/>
  <c r="L15" i="118"/>
  <c r="H15" i="118"/>
  <c r="D15" i="118"/>
  <c r="U51" i="118"/>
  <c r="Q51" i="118"/>
  <c r="M51" i="118"/>
  <c r="I51" i="118"/>
  <c r="E51" i="118"/>
  <c r="V15" i="120"/>
  <c r="R15" i="120"/>
  <c r="N15" i="120"/>
  <c r="J15" i="120"/>
  <c r="F15" i="120"/>
  <c r="C51" i="120"/>
  <c r="D51" i="120"/>
  <c r="H51" i="120"/>
  <c r="L51" i="120"/>
  <c r="P51" i="120"/>
  <c r="T51" i="120"/>
  <c r="S15" i="116"/>
  <c r="O15" i="116"/>
  <c r="K15" i="116"/>
  <c r="G15" i="116"/>
  <c r="S51" i="116"/>
  <c r="O51" i="116"/>
  <c r="K51" i="116"/>
  <c r="G51" i="116"/>
  <c r="W51" i="116"/>
  <c r="C15" i="118"/>
  <c r="W15" i="118"/>
  <c r="S15" i="118"/>
  <c r="O15" i="118"/>
  <c r="K15" i="118"/>
  <c r="G15" i="118"/>
  <c r="T51" i="118"/>
  <c r="P51" i="118"/>
  <c r="L51" i="118"/>
  <c r="H51" i="118"/>
  <c r="D51" i="118"/>
  <c r="U15" i="120"/>
  <c r="Q15" i="120"/>
  <c r="M15" i="120"/>
  <c r="I15" i="120"/>
  <c r="E15" i="120"/>
  <c r="E51" i="120"/>
  <c r="I51" i="120"/>
  <c r="M51" i="120"/>
  <c r="Q51" i="120"/>
  <c r="U51" i="120"/>
  <c r="B15" i="116"/>
  <c r="C15" i="116"/>
  <c r="V15" i="116"/>
  <c r="R15" i="116"/>
  <c r="N15" i="116"/>
  <c r="J15" i="116"/>
  <c r="C51" i="116"/>
  <c r="V51" i="116"/>
  <c r="R51" i="116"/>
  <c r="N51" i="116"/>
  <c r="J51" i="116"/>
  <c r="V15" i="118"/>
  <c r="R15" i="118"/>
  <c r="N15" i="118"/>
  <c r="J15" i="118"/>
  <c r="C51" i="118"/>
  <c r="W51" i="118"/>
  <c r="S51" i="118"/>
  <c r="O51" i="118"/>
  <c r="K51" i="118"/>
  <c r="T15" i="120"/>
  <c r="P15" i="120"/>
  <c r="L15" i="120"/>
  <c r="H15" i="120"/>
  <c r="F51" i="120"/>
  <c r="J51" i="120"/>
  <c r="N51" i="120"/>
  <c r="R51" i="120"/>
  <c r="B10" i="120"/>
  <c r="B11" i="120"/>
  <c r="B18" i="120"/>
  <c r="B27" i="120"/>
  <c r="B35" i="120"/>
  <c r="B43" i="120"/>
  <c r="B7" i="120"/>
  <c r="B14" i="120"/>
  <c r="B15" i="120"/>
  <c r="B22" i="120"/>
  <c r="B30" i="120"/>
  <c r="B38" i="120"/>
  <c r="B46" i="120"/>
  <c r="B51" i="120"/>
  <c r="B54" i="120"/>
  <c r="B59" i="120"/>
  <c r="B62" i="120"/>
  <c r="B68" i="120"/>
  <c r="B26" i="120"/>
  <c r="B34" i="120"/>
  <c r="B50" i="120"/>
  <c r="B58" i="120"/>
  <c r="B72" i="120"/>
  <c r="B67" i="120"/>
  <c r="B75" i="120"/>
  <c r="B71" i="120"/>
  <c r="B23" i="118"/>
  <c r="B33" i="118"/>
  <c r="B51" i="118"/>
  <c r="B9" i="118"/>
  <c r="B12" i="118"/>
  <c r="B21" i="118"/>
  <c r="B27" i="118"/>
  <c r="B49" i="118"/>
  <c r="B16" i="118"/>
  <c r="B18" i="118"/>
  <c r="B14" i="118"/>
  <c r="B25" i="118"/>
  <c r="B43" i="118"/>
  <c r="B59" i="118"/>
  <c r="B8" i="118"/>
  <c r="B19" i="118"/>
  <c r="B35" i="118"/>
  <c r="B57" i="118"/>
  <c r="B67" i="118"/>
  <c r="B65" i="118"/>
  <c r="B31" i="118"/>
  <c r="B39" i="118"/>
  <c r="B47" i="118"/>
  <c r="B55" i="118"/>
  <c r="B63" i="118"/>
  <c r="B71" i="118"/>
  <c r="B29" i="118"/>
  <c r="B37" i="118"/>
  <c r="B45" i="118"/>
  <c r="B53" i="118"/>
  <c r="B61" i="118"/>
  <c r="B75" i="118"/>
  <c r="W9" i="116"/>
  <c r="W14" i="116"/>
  <c r="W22" i="116"/>
  <c r="W30" i="116"/>
  <c r="W38" i="116"/>
  <c r="B45" i="116"/>
  <c r="B7" i="116"/>
  <c r="W8" i="116"/>
  <c r="W10" i="116"/>
  <c r="B14" i="116"/>
  <c r="B17" i="116"/>
  <c r="W17" i="116"/>
  <c r="B22" i="116"/>
  <c r="B25" i="116"/>
  <c r="W25" i="116"/>
  <c r="B30" i="116"/>
  <c r="B33" i="116"/>
  <c r="W33" i="116"/>
  <c r="B38" i="116"/>
  <c r="B43" i="116"/>
  <c r="B51" i="116"/>
  <c r="B59" i="116"/>
  <c r="B67" i="116"/>
  <c r="W26" i="116"/>
  <c r="W34" i="116"/>
  <c r="B49" i="116"/>
  <c r="B57" i="116"/>
  <c r="B65" i="116"/>
  <c r="W18" i="116"/>
  <c r="B9" i="116"/>
  <c r="B13" i="116"/>
  <c r="W13" i="116"/>
  <c r="B18" i="116"/>
  <c r="B21" i="116"/>
  <c r="W21" i="116"/>
  <c r="B26" i="116"/>
  <c r="B29" i="116"/>
  <c r="W29" i="116"/>
  <c r="B34" i="116"/>
  <c r="B37" i="116"/>
  <c r="W37" i="116"/>
  <c r="B47" i="116"/>
  <c r="B55" i="116"/>
  <c r="B63" i="116"/>
  <c r="B53" i="116"/>
  <c r="B61" i="116"/>
  <c r="B70" i="116"/>
  <c r="B69" i="116"/>
  <c r="B73" i="116"/>
  <c r="B75" i="116"/>
  <c r="W75" i="109"/>
  <c r="W75" i="110"/>
  <c r="W75" i="111"/>
  <c r="W27" i="111"/>
  <c r="W28" i="111"/>
  <c r="W29" i="111"/>
  <c r="N44" i="125" l="1"/>
  <c r="U32" i="125"/>
  <c r="G37" i="125"/>
  <c r="R37" i="125"/>
  <c r="AA33" i="125"/>
  <c r="W39" i="125"/>
  <c r="G30" i="125"/>
  <c r="N49" i="125"/>
  <c r="AC39" i="125"/>
  <c r="AH46" i="125"/>
  <c r="F45" i="125"/>
  <c r="AB34" i="125"/>
  <c r="I36" i="125"/>
  <c r="AD33" i="125"/>
  <c r="H51" i="125"/>
  <c r="T47" i="125"/>
  <c r="W41" i="125"/>
  <c r="O37" i="125"/>
  <c r="X50" i="125"/>
  <c r="Q41" i="125"/>
  <c r="K32" i="125"/>
  <c r="R41" i="125"/>
  <c r="H37" i="125"/>
  <c r="L32" i="125"/>
  <c r="AA30" i="125"/>
  <c r="O34" i="125"/>
  <c r="C38" i="125"/>
  <c r="AJ31" i="125"/>
  <c r="X35" i="125"/>
  <c r="L39" i="125"/>
  <c r="K50" i="125"/>
  <c r="Q48" i="125"/>
  <c r="H46" i="125"/>
  <c r="T42" i="125"/>
  <c r="Z40" i="125"/>
  <c r="V38" i="125"/>
  <c r="G36" i="125"/>
  <c r="K31" i="125"/>
  <c r="AD48" i="125"/>
  <c r="K43" i="125"/>
  <c r="V39" i="125"/>
  <c r="Z34" i="125"/>
  <c r="AI46" i="125"/>
  <c r="L43" i="125"/>
  <c r="U40" i="125"/>
  <c r="P38" i="125"/>
  <c r="AI35" i="125"/>
  <c r="T33" i="125"/>
  <c r="E31" i="125"/>
  <c r="X51" i="125"/>
  <c r="AA50" i="125"/>
  <c r="AD49" i="125"/>
  <c r="AG48" i="125"/>
  <c r="AJ47" i="125"/>
  <c r="D47" i="125"/>
  <c r="K45" i="125"/>
  <c r="Q43" i="125"/>
  <c r="U51" i="125"/>
  <c r="AA49" i="125"/>
  <c r="AG47" i="125"/>
  <c r="E45" i="125"/>
  <c r="C46" i="125"/>
  <c r="I44" i="125"/>
  <c r="O42" i="125"/>
  <c r="K30" i="125"/>
  <c r="X31" i="125"/>
  <c r="R33" i="125"/>
  <c r="L35" i="125"/>
  <c r="F37" i="125"/>
  <c r="AI38" i="125"/>
  <c r="D31" i="125"/>
  <c r="AG32" i="125"/>
  <c r="AA34" i="125"/>
  <c r="U36" i="125"/>
  <c r="O38" i="125"/>
  <c r="AF51" i="125"/>
  <c r="P51" i="125"/>
  <c r="AI50" i="125"/>
  <c r="S50" i="125"/>
  <c r="C50" i="125"/>
  <c r="V49" i="125"/>
  <c r="F49" i="125"/>
  <c r="Y48" i="125"/>
  <c r="I48" i="125"/>
  <c r="AB47" i="125"/>
  <c r="L47" i="125"/>
  <c r="X46" i="125"/>
  <c r="AA45" i="125"/>
  <c r="AD44" i="125"/>
  <c r="AG43" i="125"/>
  <c r="AJ42" i="125"/>
  <c r="D42" i="125"/>
  <c r="G41" i="125"/>
  <c r="J40" i="125"/>
  <c r="I39" i="125"/>
  <c r="AJ37" i="125"/>
  <c r="AB36" i="125"/>
  <c r="AH34" i="125"/>
  <c r="S32" i="125"/>
  <c r="D30" i="125"/>
  <c r="E51" i="125"/>
  <c r="H50" i="125"/>
  <c r="K49" i="125"/>
  <c r="N48" i="125"/>
  <c r="Q47" i="125"/>
  <c r="B46" i="125"/>
  <c r="H44" i="125"/>
  <c r="N42" i="125"/>
  <c r="T40" i="125"/>
  <c r="N38" i="125"/>
  <c r="AH35" i="125"/>
  <c r="S33" i="125"/>
  <c r="C31" i="125"/>
  <c r="S46" i="125"/>
  <c r="V45" i="125"/>
  <c r="Y44" i="125"/>
  <c r="AB43" i="125"/>
  <c r="AE42" i="125"/>
  <c r="AH41" i="125"/>
  <c r="B41" i="125"/>
  <c r="E40" i="125"/>
  <c r="B39" i="125"/>
  <c r="AC37" i="125"/>
  <c r="V36" i="125"/>
  <c r="N35" i="125"/>
  <c r="F34" i="125"/>
  <c r="AH32" i="125"/>
  <c r="Z31" i="125"/>
  <c r="R30" i="125"/>
  <c r="S30" i="125"/>
  <c r="H31" i="125"/>
  <c r="E32" i="125"/>
  <c r="B33" i="125"/>
  <c r="AH33" i="125"/>
  <c r="AE34" i="125"/>
  <c r="AB35" i="125"/>
  <c r="Y36" i="125"/>
  <c r="V37" i="125"/>
  <c r="S38" i="125"/>
  <c r="P39" i="125"/>
  <c r="W30" i="125"/>
  <c r="T31" i="125"/>
  <c r="Q32" i="125"/>
  <c r="N33" i="125"/>
  <c r="K34" i="125"/>
  <c r="H35" i="125"/>
  <c r="E36" i="125"/>
  <c r="B37" i="125"/>
  <c r="AH37" i="125"/>
  <c r="AE38" i="125"/>
  <c r="AJ51" i="125"/>
  <c r="AB51" i="125"/>
  <c r="T51" i="125"/>
  <c r="L51" i="125"/>
  <c r="D51" i="125"/>
  <c r="AE50" i="125"/>
  <c r="W50" i="125"/>
  <c r="O50" i="125"/>
  <c r="G50" i="125"/>
  <c r="AH49" i="125"/>
  <c r="Z49" i="125"/>
  <c r="R49" i="125"/>
  <c r="J49" i="125"/>
  <c r="B49" i="125"/>
  <c r="AC48" i="125"/>
  <c r="U48" i="125"/>
  <c r="M48" i="125"/>
  <c r="E48" i="125"/>
  <c r="AF47" i="125"/>
  <c r="X47" i="125"/>
  <c r="P47" i="125"/>
  <c r="H47" i="125"/>
  <c r="AF46" i="125"/>
  <c r="P46" i="125"/>
  <c r="AI45" i="125"/>
  <c r="S45" i="125"/>
  <c r="C45" i="125"/>
  <c r="V44" i="125"/>
  <c r="F44" i="125"/>
  <c r="Y43" i="125"/>
  <c r="I43" i="125"/>
  <c r="AB42" i="125"/>
  <c r="L42" i="125"/>
  <c r="AE41" i="125"/>
  <c r="O41" i="125"/>
  <c r="AH40" i="125"/>
  <c r="R40" i="125"/>
  <c r="B40" i="125"/>
  <c r="S39" i="125"/>
  <c r="AG38" i="125"/>
  <c r="L38" i="125"/>
  <c r="Y37" i="125"/>
  <c r="D37" i="125"/>
  <c r="R36" i="125"/>
  <c r="U35" i="125"/>
  <c r="M34" i="125"/>
  <c r="E33" i="125"/>
  <c r="AG31" i="125"/>
  <c r="Y30" i="125"/>
  <c r="AC51" i="125"/>
  <c r="M51" i="125"/>
  <c r="AF50" i="125"/>
  <c r="P50" i="125"/>
  <c r="AI49" i="125"/>
  <c r="S49" i="125"/>
  <c r="C49" i="125"/>
  <c r="V48" i="125"/>
  <c r="F48" i="125"/>
  <c r="Y47" i="125"/>
  <c r="I47" i="125"/>
  <c r="R46" i="125"/>
  <c r="U45" i="125"/>
  <c r="X44" i="125"/>
  <c r="AA43" i="125"/>
  <c r="AD42" i="125"/>
  <c r="AG41" i="125"/>
  <c r="AJ40" i="125"/>
  <c r="D40" i="125"/>
  <c r="AJ38" i="125"/>
  <c r="AB37" i="125"/>
  <c r="T36" i="125"/>
  <c r="M35" i="125"/>
  <c r="E34" i="125"/>
  <c r="AF32" i="125"/>
  <c r="Y31" i="125"/>
  <c r="Q30" i="125"/>
  <c r="AA46" i="125"/>
  <c r="K46" i="125"/>
  <c r="AD45" i="125"/>
  <c r="N45" i="125"/>
  <c r="AG44" i="125"/>
  <c r="Q44" i="125"/>
  <c r="AJ43" i="125"/>
  <c r="T43" i="125"/>
  <c r="D43" i="125"/>
  <c r="W42" i="125"/>
  <c r="G42" i="125"/>
  <c r="Z41" i="125"/>
  <c r="J41" i="125"/>
  <c r="AC40" i="125"/>
  <c r="M40" i="125"/>
  <c r="AF39" i="125"/>
  <c r="M39" i="125"/>
  <c r="Z38" i="125"/>
  <c r="E38" i="125"/>
  <c r="S37" i="125"/>
  <c r="AF36" i="125"/>
  <c r="K36" i="125"/>
  <c r="Y35" i="125"/>
  <c r="C35" i="125"/>
  <c r="Q34" i="125"/>
  <c r="AE33" i="125"/>
  <c r="I33" i="125"/>
  <c r="W32" i="125"/>
  <c r="B32" i="125"/>
  <c r="O31" i="125"/>
  <c r="AC30" i="125"/>
  <c r="H30" i="125"/>
  <c r="AI30" i="125"/>
  <c r="P31" i="125"/>
  <c r="AF31" i="125"/>
  <c r="M32" i="125"/>
  <c r="AC32" i="125"/>
  <c r="J33" i="125"/>
  <c r="Z33" i="125"/>
  <c r="G34" i="125"/>
  <c r="W34" i="125"/>
  <c r="D35" i="125"/>
  <c r="T35" i="125"/>
  <c r="AJ35" i="125"/>
  <c r="Q36" i="125"/>
  <c r="AG36" i="125"/>
  <c r="N37" i="125"/>
  <c r="AD37" i="125"/>
  <c r="K38" i="125"/>
  <c r="AA38" i="125"/>
  <c r="H39" i="125"/>
  <c r="X39" i="125"/>
  <c r="O30" i="125"/>
  <c r="AE30" i="125"/>
  <c r="L31" i="125"/>
  <c r="AB31" i="125"/>
  <c r="I32" i="125"/>
  <c r="Y32" i="125"/>
  <c r="F33" i="125"/>
  <c r="V33" i="125"/>
  <c r="C34" i="125"/>
  <c r="S34" i="125"/>
  <c r="AI34" i="125"/>
  <c r="P35" i="125"/>
  <c r="AF35" i="125"/>
  <c r="M36" i="125"/>
  <c r="AC36" i="125"/>
  <c r="J37" i="125"/>
  <c r="Z37" i="125"/>
  <c r="G38" i="125"/>
  <c r="W38" i="125"/>
  <c r="D39" i="125"/>
  <c r="T39" i="125"/>
  <c r="AH51" i="125"/>
  <c r="AD51" i="125"/>
  <c r="Z51" i="125"/>
  <c r="V51" i="125"/>
  <c r="R51" i="125"/>
  <c r="N51" i="125"/>
  <c r="J51" i="125"/>
  <c r="F51" i="125"/>
  <c r="B51" i="125"/>
  <c r="AG50" i="125"/>
  <c r="AC50" i="125"/>
  <c r="Y50" i="125"/>
  <c r="U50" i="125"/>
  <c r="Q50" i="125"/>
  <c r="M50" i="125"/>
  <c r="I50" i="125"/>
  <c r="E50" i="125"/>
  <c r="AJ49" i="125"/>
  <c r="AF49" i="125"/>
  <c r="AB49" i="125"/>
  <c r="X49" i="125"/>
  <c r="T49" i="125"/>
  <c r="P49" i="125"/>
  <c r="L49" i="125"/>
  <c r="H49" i="125"/>
  <c r="D49" i="125"/>
  <c r="AI48" i="125"/>
  <c r="AE48" i="125"/>
  <c r="AA48" i="125"/>
  <c r="W48" i="125"/>
  <c r="S48" i="125"/>
  <c r="O48" i="125"/>
  <c r="K48" i="125"/>
  <c r="G48" i="125"/>
  <c r="C48" i="125"/>
  <c r="AH47" i="125"/>
  <c r="AD47" i="125"/>
  <c r="Z47" i="125"/>
  <c r="V47" i="125"/>
  <c r="R47" i="125"/>
  <c r="N47" i="125"/>
  <c r="J47" i="125"/>
  <c r="F47" i="125"/>
  <c r="AJ46" i="125"/>
  <c r="AB46" i="125"/>
  <c r="T46" i="125"/>
  <c r="L46" i="125"/>
  <c r="D46" i="125"/>
  <c r="AE45" i="125"/>
  <c r="W45" i="125"/>
  <c r="O45" i="125"/>
  <c r="G45" i="125"/>
  <c r="AH44" i="125"/>
  <c r="Z44" i="125"/>
  <c r="R44" i="125"/>
  <c r="J44" i="125"/>
  <c r="B44" i="125"/>
  <c r="AC43" i="125"/>
  <c r="U43" i="125"/>
  <c r="M43" i="125"/>
  <c r="E43" i="125"/>
  <c r="AF42" i="125"/>
  <c r="X42" i="125"/>
  <c r="P42" i="125"/>
  <c r="H42" i="125"/>
  <c r="AI41" i="125"/>
  <c r="AA41" i="125"/>
  <c r="S41" i="125"/>
  <c r="K41" i="125"/>
  <c r="C41" i="125"/>
  <c r="AD40" i="125"/>
  <c r="V40" i="125"/>
  <c r="N40" i="125"/>
  <c r="F40" i="125"/>
  <c r="AG39" i="125"/>
  <c r="Y39" i="125"/>
  <c r="N39" i="125"/>
  <c r="C39" i="125"/>
  <c r="AB38" i="125"/>
  <c r="Q38" i="125"/>
  <c r="F38" i="125"/>
  <c r="AE37" i="125"/>
  <c r="T37" i="125"/>
  <c r="I37" i="125"/>
  <c r="AH36" i="125"/>
  <c r="W36" i="125"/>
  <c r="L36" i="125"/>
  <c r="AE35" i="125"/>
  <c r="J35" i="125"/>
  <c r="X34" i="125"/>
  <c r="B34" i="125"/>
  <c r="P33" i="125"/>
  <c r="AD32" i="125"/>
  <c r="H32" i="125"/>
  <c r="V31" i="125"/>
  <c r="AJ30" i="125"/>
  <c r="N30" i="125"/>
  <c r="AG51" i="125"/>
  <c r="Y51" i="125"/>
  <c r="Q51" i="125"/>
  <c r="I51" i="125"/>
  <c r="AJ50" i="125"/>
  <c r="AB50" i="125"/>
  <c r="T50" i="125"/>
  <c r="L50" i="125"/>
  <c r="D50" i="125"/>
  <c r="AE49" i="125"/>
  <c r="W49" i="125"/>
  <c r="O49" i="125"/>
  <c r="G49" i="125"/>
  <c r="AH48" i="125"/>
  <c r="Z48" i="125"/>
  <c r="R48" i="125"/>
  <c r="J48" i="125"/>
  <c r="B48" i="125"/>
  <c r="AC47" i="125"/>
  <c r="U47" i="125"/>
  <c r="M47" i="125"/>
  <c r="E47" i="125"/>
  <c r="Z46" i="125"/>
  <c r="J46" i="125"/>
  <c r="AC45" i="125"/>
  <c r="M45" i="125"/>
  <c r="AF44" i="125"/>
  <c r="P44" i="125"/>
  <c r="AI43" i="125"/>
  <c r="S43" i="125"/>
  <c r="C43" i="125"/>
  <c r="V42" i="125"/>
  <c r="F42" i="125"/>
  <c r="Y41" i="125"/>
  <c r="I41" i="125"/>
  <c r="AB40" i="125"/>
  <c r="L40" i="125"/>
  <c r="AE39" i="125"/>
  <c r="K39" i="125"/>
  <c r="Y38" i="125"/>
  <c r="D38" i="125"/>
  <c r="Q37" i="125"/>
  <c r="AE36" i="125"/>
  <c r="J36" i="125"/>
  <c r="W35" i="125"/>
  <c r="B35" i="125"/>
  <c r="P34" i="125"/>
  <c r="AC33" i="125"/>
  <c r="H33" i="125"/>
  <c r="V32" i="125"/>
  <c r="AI31" i="125"/>
  <c r="N31" i="125"/>
  <c r="AB30" i="125"/>
  <c r="F30" i="125"/>
  <c r="AE46" i="125"/>
  <c r="W46" i="125"/>
  <c r="O46" i="125"/>
  <c r="G46" i="125"/>
  <c r="AH45" i="125"/>
  <c r="Z45" i="125"/>
  <c r="R45" i="125"/>
  <c r="J45" i="125"/>
  <c r="B45" i="125"/>
  <c r="AC44" i="125"/>
  <c r="U44" i="125"/>
  <c r="M44" i="125"/>
  <c r="E44" i="125"/>
  <c r="AF43" i="125"/>
  <c r="X43" i="125"/>
  <c r="P43" i="125"/>
  <c r="H43" i="125"/>
  <c r="AI42" i="125"/>
  <c r="AA42" i="125"/>
  <c r="S42" i="125"/>
  <c r="K42" i="125"/>
  <c r="C42" i="125"/>
  <c r="AD41" i="125"/>
  <c r="V41" i="125"/>
  <c r="N41" i="125"/>
  <c r="F41" i="125"/>
  <c r="AG40" i="125"/>
  <c r="Y40" i="125"/>
  <c r="Q40" i="125"/>
  <c r="I40" i="125"/>
  <c r="AJ39" i="125"/>
  <c r="AB39" i="125"/>
  <c r="R39" i="125"/>
  <c r="G39" i="125"/>
  <c r="AF38" i="125"/>
  <c r="U38" i="125"/>
  <c r="J38" i="125"/>
  <c r="AI37" i="125"/>
  <c r="X37" i="125"/>
  <c r="M37" i="125"/>
  <c r="C37" i="125"/>
  <c r="AA36" i="125"/>
  <c r="P36" i="125"/>
  <c r="F36" i="125"/>
  <c r="AD35" i="125"/>
  <c r="S35" i="125"/>
  <c r="I35" i="125"/>
  <c r="AG34" i="125"/>
  <c r="V34" i="125"/>
  <c r="L34" i="125"/>
  <c r="AJ33" i="125"/>
  <c r="Y33" i="125"/>
  <c r="O33" i="125"/>
  <c r="D33" i="125"/>
  <c r="AB32" i="125"/>
  <c r="R32" i="125"/>
  <c r="G32" i="125"/>
  <c r="AE31" i="125"/>
  <c r="U31" i="125"/>
  <c r="J31" i="125"/>
  <c r="AH30" i="125"/>
  <c r="X30" i="125"/>
  <c r="M30" i="125"/>
  <c r="B30" i="125"/>
  <c r="B36" i="125"/>
  <c r="Z35" i="125"/>
  <c r="O35" i="125"/>
  <c r="E35" i="125"/>
  <c r="AC34" i="125"/>
  <c r="R34" i="125"/>
  <c r="H34" i="125"/>
  <c r="AF33" i="125"/>
  <c r="U33" i="125"/>
  <c r="K33" i="125"/>
  <c r="AI32" i="125"/>
  <c r="X32" i="125"/>
  <c r="N32" i="125"/>
  <c r="C32" i="125"/>
  <c r="AA31" i="125"/>
  <c r="Q31" i="125"/>
  <c r="F31" i="125"/>
  <c r="AD30" i="125"/>
  <c r="T30" i="125"/>
  <c r="I30" i="125"/>
  <c r="AI51" i="125"/>
  <c r="AE51" i="125"/>
  <c r="AA51" i="125"/>
  <c r="W51" i="125"/>
  <c r="S51" i="125"/>
  <c r="O51" i="125"/>
  <c r="K51" i="125"/>
  <c r="G51" i="125"/>
  <c r="C51" i="125"/>
  <c r="AH50" i="125"/>
  <c r="AD50" i="125"/>
  <c r="Z50" i="125"/>
  <c r="V50" i="125"/>
  <c r="R50" i="125"/>
  <c r="N50" i="125"/>
  <c r="J50" i="125"/>
  <c r="F50" i="125"/>
  <c r="B50" i="125"/>
  <c r="AG49" i="125"/>
  <c r="AC49" i="125"/>
  <c r="Y49" i="125"/>
  <c r="U49" i="125"/>
  <c r="Q49" i="125"/>
  <c r="M49" i="125"/>
  <c r="I49" i="125"/>
  <c r="E49" i="125"/>
  <c r="AJ48" i="125"/>
  <c r="AF48" i="125"/>
  <c r="AB48" i="125"/>
  <c r="X48" i="125"/>
  <c r="T48" i="125"/>
  <c r="P48" i="125"/>
  <c r="L48" i="125"/>
  <c r="H48" i="125"/>
  <c r="D48" i="125"/>
  <c r="AI47" i="125"/>
  <c r="AE47" i="125"/>
  <c r="AA47" i="125"/>
  <c r="W47" i="125"/>
  <c r="S47" i="125"/>
  <c r="O47" i="125"/>
  <c r="K47" i="125"/>
  <c r="G47" i="125"/>
  <c r="C47" i="125"/>
  <c r="AD46" i="125"/>
  <c r="V46" i="125"/>
  <c r="N46" i="125"/>
  <c r="F46" i="125"/>
  <c r="AG45" i="125"/>
  <c r="Y45" i="125"/>
  <c r="Q45" i="125"/>
  <c r="I45" i="125"/>
  <c r="AJ44" i="125"/>
  <c r="AB44" i="125"/>
  <c r="T44" i="125"/>
  <c r="L44" i="125"/>
  <c r="D44" i="125"/>
  <c r="AE43" i="125"/>
  <c r="W43" i="125"/>
  <c r="O43" i="125"/>
  <c r="G43" i="125"/>
  <c r="AH42" i="125"/>
  <c r="Z42" i="125"/>
  <c r="R42" i="125"/>
  <c r="J42" i="125"/>
  <c r="B42" i="125"/>
  <c r="AC41" i="125"/>
  <c r="U41" i="125"/>
  <c r="M41" i="125"/>
  <c r="E41" i="125"/>
  <c r="AF40" i="125"/>
  <c r="X40" i="125"/>
  <c r="P40" i="125"/>
  <c r="H40" i="125"/>
  <c r="AI39" i="125"/>
  <c r="AA39" i="125"/>
  <c r="Q39" i="125"/>
  <c r="F39" i="125"/>
  <c r="AD38" i="125"/>
  <c r="T38" i="125"/>
  <c r="I38" i="125"/>
  <c r="AG37" i="125"/>
  <c r="W37" i="125"/>
  <c r="L37" i="125"/>
  <c r="AJ36" i="125"/>
  <c r="Z36" i="125"/>
  <c r="O36" i="125"/>
  <c r="D36" i="125"/>
  <c r="AC35" i="125"/>
  <c r="R35" i="125"/>
  <c r="G35" i="125"/>
  <c r="AF34" i="125"/>
  <c r="U34" i="125"/>
  <c r="J34" i="125"/>
  <c r="AI33" i="125"/>
  <c r="X33" i="125"/>
  <c r="M33" i="125"/>
  <c r="C33" i="125"/>
  <c r="AA32" i="125"/>
  <c r="P32" i="125"/>
  <c r="F32" i="125"/>
  <c r="AD31" i="125"/>
  <c r="S31" i="125"/>
  <c r="I31" i="125"/>
  <c r="AG30" i="125"/>
  <c r="V30" i="125"/>
  <c r="L30" i="125"/>
  <c r="B47" i="125"/>
  <c r="AG46" i="125"/>
  <c r="AC46" i="125"/>
  <c r="Y46" i="125"/>
  <c r="U46" i="125"/>
  <c r="Q46" i="125"/>
  <c r="M46" i="125"/>
  <c r="I46" i="125"/>
  <c r="E46" i="125"/>
  <c r="AJ45" i="125"/>
  <c r="AF45" i="125"/>
  <c r="AB45" i="125"/>
  <c r="X45" i="125"/>
  <c r="T45" i="125"/>
  <c r="P45" i="125"/>
  <c r="L45" i="125"/>
  <c r="H45" i="125"/>
  <c r="D45" i="125"/>
  <c r="AI44" i="125"/>
  <c r="AE44" i="125"/>
  <c r="AA44" i="125"/>
  <c r="W44" i="125"/>
  <c r="S44" i="125"/>
  <c r="O44" i="125"/>
  <c r="K44" i="125"/>
  <c r="G44" i="125"/>
  <c r="C44" i="125"/>
  <c r="AH43" i="125"/>
  <c r="AD43" i="125"/>
  <c r="Z43" i="125"/>
  <c r="V43" i="125"/>
  <c r="R43" i="125"/>
  <c r="N43" i="125"/>
  <c r="J43" i="125"/>
  <c r="F43" i="125"/>
  <c r="B43" i="125"/>
  <c r="AG42" i="125"/>
  <c r="AC42" i="125"/>
  <c r="Y42" i="125"/>
  <c r="U42" i="125"/>
  <c r="Q42" i="125"/>
  <c r="M42" i="125"/>
  <c r="I42" i="125"/>
  <c r="E42" i="125"/>
  <c r="AJ41" i="125"/>
  <c r="AF41" i="125"/>
  <c r="AB41" i="125"/>
  <c r="X41" i="125"/>
  <c r="T41" i="125"/>
  <c r="P41" i="125"/>
  <c r="L41" i="125"/>
  <c r="H41" i="125"/>
  <c r="D41" i="125"/>
  <c r="AI40" i="125"/>
  <c r="AE40" i="125"/>
  <c r="AA40" i="125"/>
  <c r="W40" i="125"/>
  <c r="S40" i="125"/>
  <c r="O40" i="125"/>
  <c r="K40" i="125"/>
  <c r="G40" i="125"/>
  <c r="C40" i="125"/>
  <c r="AH39" i="125"/>
  <c r="AD39" i="125"/>
  <c r="Z39" i="125"/>
  <c r="U39" i="125"/>
  <c r="O39" i="125"/>
  <c r="J39" i="125"/>
  <c r="E39" i="125"/>
  <c r="AH38" i="125"/>
  <c r="AC38" i="125"/>
  <c r="X38" i="125"/>
  <c r="R38" i="125"/>
  <c r="M38" i="125"/>
  <c r="H38" i="125"/>
  <c r="B38" i="125"/>
  <c r="AF37" i="125"/>
  <c r="AA37" i="125"/>
  <c r="U37" i="125"/>
  <c r="P37" i="125"/>
  <c r="K37" i="125"/>
  <c r="E37" i="125"/>
  <c r="AI36" i="125"/>
  <c r="AD36" i="125"/>
  <c r="X36" i="125"/>
  <c r="S36" i="125"/>
  <c r="N36" i="125"/>
  <c r="H36" i="125"/>
  <c r="C36" i="125"/>
  <c r="AG35" i="125"/>
  <c r="AA35" i="125"/>
  <c r="V35" i="125"/>
  <c r="Q35" i="125"/>
  <c r="K35" i="125"/>
  <c r="F35" i="125"/>
  <c r="AJ34" i="125"/>
  <c r="AD34" i="125"/>
  <c r="Y34" i="125"/>
  <c r="T34" i="125"/>
  <c r="N34" i="125"/>
  <c r="I34" i="125"/>
  <c r="D34" i="125"/>
  <c r="AG33" i="125"/>
  <c r="AB33" i="125"/>
  <c r="W33" i="125"/>
  <c r="Q33" i="125"/>
  <c r="L33" i="125"/>
  <c r="G33" i="125"/>
  <c r="AJ32" i="125"/>
  <c r="AE32" i="125"/>
  <c r="Z32" i="125"/>
  <c r="T32" i="125"/>
  <c r="O32" i="125"/>
  <c r="J32" i="125"/>
  <c r="D32" i="125"/>
  <c r="AH31" i="125"/>
  <c r="AC31" i="125"/>
  <c r="W31" i="125"/>
  <c r="R31" i="125"/>
  <c r="M31" i="125"/>
  <c r="G31" i="125"/>
  <c r="B31" i="125"/>
  <c r="AF30" i="125"/>
  <c r="Z30" i="125"/>
  <c r="U30" i="125"/>
  <c r="P30" i="125"/>
  <c r="J30" i="125"/>
  <c r="E30" i="125"/>
  <c r="B7" i="121" a="1"/>
  <c r="H7" i="121" s="1"/>
  <c r="H7" i="123"/>
  <c r="I7" i="123"/>
  <c r="AG7" i="123"/>
  <c r="U8" i="123"/>
  <c r="C9" i="123"/>
  <c r="AA9" i="123"/>
  <c r="O10" i="123"/>
  <c r="AF10" i="123"/>
  <c r="U11" i="123"/>
  <c r="I12" i="123"/>
  <c r="Z12" i="123"/>
  <c r="O13" i="123"/>
  <c r="C14" i="123"/>
  <c r="T14" i="123"/>
  <c r="I15" i="123"/>
  <c r="AF15" i="123"/>
  <c r="N16" i="123"/>
  <c r="AF16" i="123"/>
  <c r="H17" i="123"/>
  <c r="Q17" i="123"/>
  <c r="AC17" i="123"/>
  <c r="E18" i="123"/>
  <c r="N18" i="123"/>
  <c r="Z18" i="123"/>
  <c r="B19" i="123"/>
  <c r="K19" i="123"/>
  <c r="W19" i="123"/>
  <c r="AH19" i="123"/>
  <c r="H20" i="123"/>
  <c r="T20" i="123"/>
  <c r="AE20" i="123"/>
  <c r="E21" i="123"/>
  <c r="Q21" i="123"/>
  <c r="AC21" i="123"/>
  <c r="G22" i="123"/>
  <c r="V22" i="123"/>
  <c r="B23" i="123"/>
  <c r="O23" i="123"/>
  <c r="AC23" i="123"/>
  <c r="E24" i="123"/>
  <c r="O24" i="123"/>
  <c r="Z24" i="123"/>
  <c r="B25" i="123"/>
  <c r="L25" i="123"/>
  <c r="W25" i="123"/>
  <c r="AH25" i="123"/>
  <c r="I26" i="123"/>
  <c r="T26" i="123"/>
  <c r="AE26" i="123"/>
  <c r="E27" i="123"/>
  <c r="M27" i="123"/>
  <c r="U27" i="123"/>
  <c r="AC27" i="123"/>
  <c r="B28" i="123"/>
  <c r="J28" i="123"/>
  <c r="R28" i="123"/>
  <c r="Z28" i="123"/>
  <c r="AH28" i="123"/>
  <c r="F8" i="123"/>
  <c r="R9" i="123"/>
  <c r="X10" i="123"/>
  <c r="AC11" i="123"/>
  <c r="F13" i="123"/>
  <c r="L14" i="123"/>
  <c r="Q15" i="123"/>
  <c r="AA16" i="123"/>
  <c r="M17" i="123"/>
  <c r="AG17" i="123"/>
  <c r="U18" i="123"/>
  <c r="G19" i="123"/>
  <c r="AA19" i="123"/>
  <c r="O20" i="123"/>
  <c r="AJ20" i="123"/>
  <c r="U21" i="123"/>
  <c r="O22" i="123"/>
  <c r="H23" i="123"/>
  <c r="AH23" i="123"/>
  <c r="U24" i="123"/>
  <c r="G25" i="123"/>
  <c r="AB25" i="123"/>
  <c r="O26" i="123"/>
  <c r="AJ26" i="123"/>
  <c r="Q27" i="123"/>
  <c r="AG27" i="123"/>
  <c r="N28" i="123"/>
  <c r="AD28" i="123"/>
  <c r="X7" i="123"/>
  <c r="AD8" i="123"/>
  <c r="AI9" i="123"/>
  <c r="L11" i="123"/>
  <c r="R12" i="123"/>
  <c r="W13" i="123"/>
  <c r="AI14" i="123"/>
  <c r="F16" i="123"/>
  <c r="AJ16" i="123"/>
  <c r="X17" i="123"/>
  <c r="J18" i="123"/>
  <c r="AD18" i="123"/>
  <c r="R19" i="123"/>
  <c r="D20" i="123"/>
  <c r="X20" i="123"/>
  <c r="L21" i="123"/>
  <c r="AJ21" i="123"/>
  <c r="AC22" i="123"/>
  <c r="W23" i="123"/>
  <c r="J24" i="123"/>
  <c r="AE24" i="123"/>
  <c r="R25" i="123"/>
  <c r="D26" i="123"/>
  <c r="Y26" i="123"/>
  <c r="I27" i="123"/>
  <c r="Y27" i="123"/>
  <c r="F28" i="123"/>
  <c r="V28" i="123"/>
  <c r="AC28" i="123"/>
  <c r="U28" i="123"/>
  <c r="M28" i="123"/>
  <c r="E28" i="123"/>
  <c r="AF27" i="123"/>
  <c r="X27" i="123"/>
  <c r="P27" i="123"/>
  <c r="H27" i="123"/>
  <c r="AI26" i="123"/>
  <c r="X26" i="123"/>
  <c r="M26" i="123"/>
  <c r="C26" i="123"/>
  <c r="AA25" i="123"/>
  <c r="P25" i="123"/>
  <c r="F25" i="123"/>
  <c r="AD24" i="123"/>
  <c r="S24" i="123"/>
  <c r="I24" i="123"/>
  <c r="AG23" i="123"/>
  <c r="T23" i="123"/>
  <c r="G23" i="123"/>
  <c r="AA22" i="123"/>
  <c r="M22" i="123"/>
  <c r="AH21" i="123"/>
  <c r="T21" i="123"/>
  <c r="AF20" i="123"/>
  <c r="L20" i="123"/>
  <c r="Z19" i="123"/>
  <c r="C19" i="123"/>
  <c r="R18" i="123"/>
  <c r="AF17" i="123"/>
  <c r="I17" i="123"/>
  <c r="V16" i="123"/>
  <c r="P15" i="123"/>
  <c r="D14" i="123"/>
  <c r="AH12" i="123"/>
  <c r="AB11" i="123"/>
  <c r="P10" i="123"/>
  <c r="K9" i="123"/>
  <c r="E8" i="123"/>
  <c r="AJ28" i="123"/>
  <c r="AB28" i="123"/>
  <c r="T28" i="123"/>
  <c r="L28" i="123"/>
  <c r="D28" i="123"/>
  <c r="AE27" i="123"/>
  <c r="W27" i="123"/>
  <c r="O27" i="123"/>
  <c r="G27" i="123"/>
  <c r="AG26" i="123"/>
  <c r="W26" i="123"/>
  <c r="L26" i="123"/>
  <c r="AJ25" i="123"/>
  <c r="Z25" i="123"/>
  <c r="O25" i="123"/>
  <c r="D25" i="123"/>
  <c r="AC24" i="123"/>
  <c r="R24" i="123"/>
  <c r="G24" i="123"/>
  <c r="AF23" i="123"/>
  <c r="S23" i="123"/>
  <c r="D23" i="123"/>
  <c r="Z22" i="123"/>
  <c r="K22" i="123"/>
  <c r="AF21" i="123"/>
  <c r="AI28" i="123"/>
  <c r="AA28" i="123"/>
  <c r="S28" i="123"/>
  <c r="K28" i="123"/>
  <c r="C28" i="123"/>
  <c r="AD27" i="123"/>
  <c r="V27" i="123"/>
  <c r="N27" i="123"/>
  <c r="F27" i="123"/>
  <c r="AF26" i="123"/>
  <c r="U26" i="123"/>
  <c r="K26" i="123"/>
  <c r="AI25" i="123"/>
  <c r="X25" i="123"/>
  <c r="N25" i="123"/>
  <c r="C25" i="123"/>
  <c r="AA24" i="123"/>
  <c r="Q24" i="123"/>
  <c r="F24" i="123"/>
  <c r="AD23" i="123"/>
  <c r="R23" i="123"/>
  <c r="C23" i="123"/>
  <c r="W22" i="123"/>
  <c r="J22" i="123"/>
  <c r="AD21" i="123"/>
  <c r="M21" i="123"/>
  <c r="AB20" i="123"/>
  <c r="G20" i="123"/>
  <c r="S19" i="123"/>
  <c r="AH18" i="123"/>
  <c r="M18" i="123"/>
  <c r="Y17" i="123"/>
  <c r="E17" i="123"/>
  <c r="M16" i="123"/>
  <c r="AJ14" i="123"/>
  <c r="AE13" i="123"/>
  <c r="Y12" i="123"/>
  <c r="M11" i="123"/>
  <c r="H10" i="123"/>
  <c r="B9" i="123"/>
  <c r="Y7" i="123"/>
  <c r="F7" i="123"/>
  <c r="N7" i="123"/>
  <c r="V7" i="123"/>
  <c r="AD7" i="123"/>
  <c r="C8" i="123"/>
  <c r="K8" i="123"/>
  <c r="S8" i="123"/>
  <c r="AA8" i="123"/>
  <c r="AI8" i="123"/>
  <c r="H9" i="123"/>
  <c r="P9" i="123"/>
  <c r="X9" i="123"/>
  <c r="AF9" i="123"/>
  <c r="E10" i="123"/>
  <c r="M10" i="123"/>
  <c r="U10" i="123"/>
  <c r="AC10" i="123"/>
  <c r="B11" i="123"/>
  <c r="J11" i="123"/>
  <c r="R11" i="123"/>
  <c r="Z11" i="123"/>
  <c r="AH11" i="123"/>
  <c r="G12" i="123"/>
  <c r="O12" i="123"/>
  <c r="W12" i="123"/>
  <c r="AE12" i="123"/>
  <c r="D13" i="123"/>
  <c r="L13" i="123"/>
  <c r="T13" i="123"/>
  <c r="AB13" i="123"/>
  <c r="AJ13" i="123"/>
  <c r="I14" i="123"/>
  <c r="Q14" i="123"/>
  <c r="Y14" i="123"/>
  <c r="AG14" i="123"/>
  <c r="F15" i="123"/>
  <c r="N15" i="123"/>
  <c r="V15" i="123"/>
  <c r="AD15" i="123"/>
  <c r="C16" i="123"/>
  <c r="K16" i="123"/>
  <c r="S16" i="123"/>
  <c r="C7" i="123"/>
  <c r="K7" i="123"/>
  <c r="S7" i="123"/>
  <c r="AA7" i="123"/>
  <c r="AI7" i="123"/>
  <c r="H8" i="123"/>
  <c r="P8" i="123"/>
  <c r="X8" i="123"/>
  <c r="AF8" i="123"/>
  <c r="E9" i="123"/>
  <c r="M9" i="123"/>
  <c r="U9" i="123"/>
  <c r="AC9" i="123"/>
  <c r="B10" i="123"/>
  <c r="J10" i="123"/>
  <c r="R10" i="123"/>
  <c r="Z10" i="123"/>
  <c r="AH10" i="123"/>
  <c r="G11" i="123"/>
  <c r="O11" i="123"/>
  <c r="W11" i="123"/>
  <c r="AE11" i="123"/>
  <c r="D12" i="123"/>
  <c r="L12" i="123"/>
  <c r="T12" i="123"/>
  <c r="AB12" i="123"/>
  <c r="AJ12" i="123"/>
  <c r="I13" i="123"/>
  <c r="Q13" i="123"/>
  <c r="Y13" i="123"/>
  <c r="AG13" i="123"/>
  <c r="F14" i="123"/>
  <c r="N14" i="123"/>
  <c r="V14" i="123"/>
  <c r="AD14" i="123"/>
  <c r="C15" i="123"/>
  <c r="K15" i="123"/>
  <c r="S15" i="123"/>
  <c r="AA15" i="123"/>
  <c r="AI15" i="123"/>
  <c r="H16" i="123"/>
  <c r="P16" i="123"/>
  <c r="X16" i="123"/>
  <c r="L7" i="123"/>
  <c r="AB7" i="123"/>
  <c r="I8" i="123"/>
  <c r="Y8" i="123"/>
  <c r="F9" i="123"/>
  <c r="V9" i="123"/>
  <c r="C10" i="123"/>
  <c r="S10" i="123"/>
  <c r="AI10" i="123"/>
  <c r="P11" i="123"/>
  <c r="AF11" i="123"/>
  <c r="M12" i="123"/>
  <c r="AC12" i="123"/>
  <c r="J13" i="123"/>
  <c r="Z13" i="123"/>
  <c r="G14" i="123"/>
  <c r="W14" i="123"/>
  <c r="D15" i="123"/>
  <c r="T15" i="123"/>
  <c r="AJ15" i="123"/>
  <c r="Q16" i="123"/>
  <c r="AC16" i="123"/>
  <c r="B17" i="123"/>
  <c r="J17" i="123"/>
  <c r="R17" i="123"/>
  <c r="Z17" i="123"/>
  <c r="AH17" i="123"/>
  <c r="G18" i="123"/>
  <c r="O18" i="123"/>
  <c r="W18" i="123"/>
  <c r="AE18" i="123"/>
  <c r="D19" i="123"/>
  <c r="L19" i="123"/>
  <c r="T19" i="123"/>
  <c r="AB19" i="123"/>
  <c r="AJ19" i="123"/>
  <c r="I20" i="123"/>
  <c r="Q20" i="123"/>
  <c r="Y20" i="123"/>
  <c r="AG20" i="123"/>
  <c r="F21" i="123"/>
  <c r="N21" i="123"/>
  <c r="E7" i="123"/>
  <c r="U7" i="123"/>
  <c r="B8" i="123"/>
  <c r="R8" i="123"/>
  <c r="AH8" i="123"/>
  <c r="O9" i="123"/>
  <c r="AE9" i="123"/>
  <c r="L10" i="123"/>
  <c r="AB10" i="123"/>
  <c r="I11" i="123"/>
  <c r="Y11" i="123"/>
  <c r="F12" i="123"/>
  <c r="V12" i="123"/>
  <c r="C13" i="123"/>
  <c r="S13" i="123"/>
  <c r="AI13" i="123"/>
  <c r="P14" i="123"/>
  <c r="AF14" i="123"/>
  <c r="M15" i="123"/>
  <c r="AC15" i="123"/>
  <c r="J16" i="123"/>
  <c r="Z16" i="123"/>
  <c r="AH16" i="123"/>
  <c r="G17" i="123"/>
  <c r="O17" i="123"/>
  <c r="W17" i="123"/>
  <c r="AE17" i="123"/>
  <c r="D18" i="123"/>
  <c r="L18" i="123"/>
  <c r="T18" i="123"/>
  <c r="AB18" i="123"/>
  <c r="AJ18" i="123"/>
  <c r="I19" i="123"/>
  <c r="Q19" i="123"/>
  <c r="Y19" i="123"/>
  <c r="AG19" i="123"/>
  <c r="F20" i="123"/>
  <c r="N20" i="123"/>
  <c r="V20" i="123"/>
  <c r="AD20" i="123"/>
  <c r="C21" i="123"/>
  <c r="K21" i="123"/>
  <c r="S21" i="123"/>
  <c r="AA21" i="123"/>
  <c r="AI21" i="123"/>
  <c r="H22" i="123"/>
  <c r="P22" i="123"/>
  <c r="X22" i="123"/>
  <c r="AF22" i="123"/>
  <c r="E23" i="123"/>
  <c r="M23" i="123"/>
  <c r="U23" i="123"/>
  <c r="P7" i="123"/>
  <c r="M8" i="123"/>
  <c r="J9" i="123"/>
  <c r="G10" i="123"/>
  <c r="D11" i="123"/>
  <c r="AJ11" i="123"/>
  <c r="AG12" i="123"/>
  <c r="AD13" i="123"/>
  <c r="AA14" i="123"/>
  <c r="X15" i="123"/>
  <c r="U16" i="123"/>
  <c r="D17" i="123"/>
  <c r="T17" i="123"/>
  <c r="AJ17" i="123"/>
  <c r="Q18" i="123"/>
  <c r="AG18" i="123"/>
  <c r="N19" i="123"/>
  <c r="AD19" i="123"/>
  <c r="K20" i="123"/>
  <c r="AA20" i="123"/>
  <c r="H21" i="123"/>
  <c r="V21" i="123"/>
  <c r="AG21" i="123"/>
  <c r="I22" i="123"/>
  <c r="S22" i="123"/>
  <c r="AD22" i="123"/>
  <c r="F23" i="123"/>
  <c r="P23" i="123"/>
  <c r="AA23" i="123"/>
  <c r="AI23" i="123"/>
  <c r="H24" i="123"/>
  <c r="P24" i="123"/>
  <c r="X24" i="123"/>
  <c r="AF24" i="123"/>
  <c r="E25" i="123"/>
  <c r="M25" i="123"/>
  <c r="U25" i="123"/>
  <c r="AC25" i="123"/>
  <c r="B26" i="123"/>
  <c r="J26" i="123"/>
  <c r="R26" i="123"/>
  <c r="Z26" i="123"/>
  <c r="AH26" i="123"/>
  <c r="Y28" i="123"/>
  <c r="I28" i="123"/>
  <c r="AB27" i="123"/>
  <c r="L27" i="123"/>
  <c r="AC26" i="123"/>
  <c r="H26" i="123"/>
  <c r="V25" i="123"/>
  <c r="AI24" i="123"/>
  <c r="N24" i="123"/>
  <c r="AB23" i="123"/>
  <c r="AH22" i="123"/>
  <c r="F22" i="123"/>
  <c r="I21" i="123"/>
  <c r="AI19" i="123"/>
  <c r="AC18" i="123"/>
  <c r="U17" i="123"/>
  <c r="AG15" i="123"/>
  <c r="V13" i="123"/>
  <c r="E11" i="123"/>
  <c r="V8" i="123"/>
  <c r="AF28" i="123"/>
  <c r="P28" i="123"/>
  <c r="AI27" i="123"/>
  <c r="S27" i="123"/>
  <c r="C27" i="123"/>
  <c r="Q26" i="123"/>
  <c r="AE25" i="123"/>
  <c r="J25" i="123"/>
  <c r="W24" i="123"/>
  <c r="B24" i="123"/>
  <c r="L23" i="123"/>
  <c r="R22" i="123"/>
  <c r="Y21" i="123"/>
  <c r="W28" i="123"/>
  <c r="G28" i="123"/>
  <c r="Z27" i="123"/>
  <c r="J27" i="123"/>
  <c r="AA26" i="123"/>
  <c r="E26" i="123"/>
  <c r="S25" i="123"/>
  <c r="AG24" i="123"/>
  <c r="K24" i="123"/>
  <c r="X23" i="123"/>
  <c r="AE22" i="123"/>
  <c r="B22" i="123"/>
  <c r="D21" i="123"/>
  <c r="AE19" i="123"/>
  <c r="V18" i="123"/>
  <c r="P17" i="123"/>
  <c r="Y15" i="123"/>
  <c r="G13" i="123"/>
  <c r="AE10" i="123"/>
  <c r="N8" i="123"/>
  <c r="J7" i="123"/>
  <c r="Z7" i="123"/>
  <c r="G8" i="123"/>
  <c r="W8" i="123"/>
  <c r="D9" i="123"/>
  <c r="T9" i="123"/>
  <c r="AJ9" i="123"/>
  <c r="Q10" i="123"/>
  <c r="AG10" i="123"/>
  <c r="N11" i="123"/>
  <c r="AD11" i="123"/>
  <c r="K12" i="123"/>
  <c r="AA12" i="123"/>
  <c r="H13" i="123"/>
  <c r="X13" i="123"/>
  <c r="E14" i="123"/>
  <c r="U14" i="123"/>
  <c r="B15" i="123"/>
  <c r="R15" i="123"/>
  <c r="AH15" i="123"/>
  <c r="O16" i="123"/>
  <c r="G7" i="123"/>
  <c r="W7" i="123"/>
  <c r="D8" i="123"/>
  <c r="T8" i="123"/>
  <c r="AJ8" i="123"/>
  <c r="Q9" i="123"/>
  <c r="AG9" i="123"/>
  <c r="N10" i="123"/>
  <c r="AD10" i="123"/>
  <c r="K11" i="123"/>
  <c r="AA11" i="123"/>
  <c r="H12" i="123"/>
  <c r="X12" i="123"/>
  <c r="E13" i="123"/>
  <c r="U13" i="123"/>
  <c r="B14" i="123"/>
  <c r="R14" i="123"/>
  <c r="AH14" i="123"/>
  <c r="O15" i="123"/>
  <c r="AE15" i="123"/>
  <c r="L16" i="123"/>
  <c r="D7" i="123"/>
  <c r="AJ7" i="123"/>
  <c r="AG8" i="123"/>
  <c r="AD9" i="123"/>
  <c r="AA10" i="123"/>
  <c r="X11" i="123"/>
  <c r="U12" i="123"/>
  <c r="R13" i="123"/>
  <c r="O14" i="123"/>
  <c r="L15" i="123"/>
  <c r="I16" i="123"/>
  <c r="AG16" i="123"/>
  <c r="N17" i="123"/>
  <c r="AD17" i="123"/>
  <c r="K18" i="123"/>
  <c r="AA18" i="123"/>
  <c r="H19" i="123"/>
  <c r="X19" i="123"/>
  <c r="E20" i="123"/>
  <c r="U20" i="123"/>
  <c r="B21" i="123"/>
  <c r="R21" i="123"/>
  <c r="AC7" i="123"/>
  <c r="Z8" i="123"/>
  <c r="W9" i="123"/>
  <c r="T10" i="123"/>
  <c r="Q11" i="123"/>
  <c r="N12" i="123"/>
  <c r="K13" i="123"/>
  <c r="H14" i="123"/>
  <c r="E15" i="123"/>
  <c r="B16" i="123"/>
  <c r="AD16" i="123"/>
  <c r="K17" i="123"/>
  <c r="AA17" i="123"/>
  <c r="H18" i="123"/>
  <c r="X18" i="123"/>
  <c r="E19" i="123"/>
  <c r="U19" i="123"/>
  <c r="B20" i="123"/>
  <c r="R20" i="123"/>
  <c r="AH20" i="123"/>
  <c r="O21" i="123"/>
  <c r="AE21" i="123"/>
  <c r="L22" i="123"/>
  <c r="AB22" i="123"/>
  <c r="I23" i="123"/>
  <c r="Y23" i="123"/>
  <c r="AC8" i="123"/>
  <c r="W10" i="123"/>
  <c r="Q12" i="123"/>
  <c r="K14" i="123"/>
  <c r="E16" i="123"/>
  <c r="L17" i="123"/>
  <c r="I18" i="123"/>
  <c r="F19" i="123"/>
  <c r="C20" i="123"/>
  <c r="AI20" i="123"/>
  <c r="AB21" i="123"/>
  <c r="N22" i="123"/>
  <c r="AI22" i="123"/>
  <c r="V23" i="123"/>
  <c r="D24" i="123"/>
  <c r="T24" i="123"/>
  <c r="AJ24" i="123"/>
  <c r="Q25" i="123"/>
  <c r="AG25" i="123"/>
  <c r="N26" i="123"/>
  <c r="AD26" i="123"/>
  <c r="AG28" i="123"/>
  <c r="Q28" i="123"/>
  <c r="AJ27" i="123"/>
  <c r="T27" i="123"/>
  <c r="D27" i="123"/>
  <c r="S26" i="123"/>
  <c r="AF25" i="123"/>
  <c r="K25" i="123"/>
  <c r="Y24" i="123"/>
  <c r="C24" i="123"/>
  <c r="N23" i="123"/>
  <c r="U22" i="123"/>
  <c r="Z21" i="123"/>
  <c r="W20" i="123"/>
  <c r="O19" i="123"/>
  <c r="F18" i="123"/>
  <c r="AI16" i="123"/>
  <c r="AB14" i="123"/>
  <c r="J12" i="123"/>
  <c r="AH9" i="123"/>
  <c r="Q7" i="123"/>
  <c r="X28" i="123"/>
  <c r="H28" i="123"/>
  <c r="AA27" i="123"/>
  <c r="K27" i="123"/>
  <c r="AB26" i="123"/>
  <c r="G26" i="123"/>
  <c r="T25" i="123"/>
  <c r="AH24" i="123"/>
  <c r="M24" i="123"/>
  <c r="Z23" i="123"/>
  <c r="AG22" i="123"/>
  <c r="E22" i="123"/>
  <c r="AE28" i="123"/>
  <c r="O28" i="123"/>
  <c r="AH27" i="123"/>
  <c r="R27" i="123"/>
  <c r="B27" i="123"/>
  <c r="P26" i="123"/>
  <c r="AD25" i="123"/>
  <c r="H25" i="123"/>
  <c r="V24" i="123"/>
  <c r="AJ23" i="123"/>
  <c r="J23" i="123"/>
  <c r="Q22" i="123"/>
  <c r="X21" i="123"/>
  <c r="P20" i="123"/>
  <c r="J19" i="123"/>
  <c r="B18" i="123"/>
  <c r="AB16" i="123"/>
  <c r="S14" i="123"/>
  <c r="B12" i="123"/>
  <c r="S9" i="123"/>
  <c r="B7" i="123"/>
  <c r="R7" i="123"/>
  <c r="AH7" i="123"/>
  <c r="O8" i="123"/>
  <c r="AE8" i="123"/>
  <c r="L9" i="123"/>
  <c r="AB9" i="123"/>
  <c r="I10" i="123"/>
  <c r="Y10" i="123"/>
  <c r="F11" i="123"/>
  <c r="V11" i="123"/>
  <c r="C12" i="123"/>
  <c r="S12" i="123"/>
  <c r="AI12" i="123"/>
  <c r="P13" i="123"/>
  <c r="AF13" i="123"/>
  <c r="M14" i="123"/>
  <c r="AC14" i="123"/>
  <c r="J15" i="123"/>
  <c r="Z15" i="123"/>
  <c r="G16" i="123"/>
  <c r="W16" i="123"/>
  <c r="O7" i="123"/>
  <c r="AE7" i="123"/>
  <c r="L8" i="123"/>
  <c r="AB8" i="123"/>
  <c r="I9" i="123"/>
  <c r="Y9" i="123"/>
  <c r="F10" i="123"/>
  <c r="V10" i="123"/>
  <c r="C11" i="123"/>
  <c r="S11" i="123"/>
  <c r="AI11" i="123"/>
  <c r="P12" i="123"/>
  <c r="AF12" i="123"/>
  <c r="M13" i="123"/>
  <c r="AC13" i="123"/>
  <c r="J14" i="123"/>
  <c r="Z14" i="123"/>
  <c r="G15" i="123"/>
  <c r="W15" i="123"/>
  <c r="D16" i="123"/>
  <c r="T16" i="123"/>
  <c r="T7" i="123"/>
  <c r="Q8" i="123"/>
  <c r="N9" i="123"/>
  <c r="K10" i="123"/>
  <c r="H11" i="123"/>
  <c r="E12" i="123"/>
  <c r="B13" i="123"/>
  <c r="AH13" i="123"/>
  <c r="AE14" i="123"/>
  <c r="AB15" i="123"/>
  <c r="Y16" i="123"/>
  <c r="F17" i="123"/>
  <c r="V17" i="123"/>
  <c r="C18" i="123"/>
  <c r="S18" i="123"/>
  <c r="AI18" i="123"/>
  <c r="P19" i="123"/>
  <c r="AF19" i="123"/>
  <c r="M20" i="123"/>
  <c r="AC20" i="123"/>
  <c r="J21" i="123"/>
  <c r="M7" i="123"/>
  <c r="J8" i="123"/>
  <c r="G9" i="123"/>
  <c r="D10" i="123"/>
  <c r="AJ10" i="123"/>
  <c r="AG11" i="123"/>
  <c r="AD12" i="123"/>
  <c r="AA13" i="123"/>
  <c r="X14" i="123"/>
  <c r="U15" i="123"/>
  <c r="R16" i="123"/>
  <c r="C17" i="123"/>
  <c r="S17" i="123"/>
  <c r="AI17" i="123"/>
  <c r="P18" i="123"/>
  <c r="AF18" i="123"/>
  <c r="M19" i="123"/>
  <c r="AC19" i="123"/>
  <c r="J20" i="123"/>
  <c r="Z20" i="123"/>
  <c r="G21" i="123"/>
  <c r="W21" i="123"/>
  <c r="D22" i="123"/>
  <c r="T22" i="123"/>
  <c r="AJ22" i="123"/>
  <c r="Q23" i="123"/>
  <c r="AF7" i="123"/>
  <c r="Z9" i="123"/>
  <c r="T11" i="123"/>
  <c r="N13" i="123"/>
  <c r="H15" i="123"/>
  <c r="AE16" i="123"/>
  <c r="AB17" i="123"/>
  <c r="Y18" i="123"/>
  <c r="V19" i="123"/>
  <c r="S20" i="123"/>
  <c r="P21" i="123"/>
  <c r="C22" i="123"/>
  <c r="Y22" i="123"/>
  <c r="K23" i="123"/>
  <c r="AE23" i="123"/>
  <c r="L24" i="123"/>
  <c r="AB24" i="123"/>
  <c r="I25" i="123"/>
  <c r="Y25" i="123"/>
  <c r="F26" i="123"/>
  <c r="V26" i="123"/>
  <c r="H30" i="123"/>
  <c r="I30" i="123"/>
  <c r="AG30" i="123"/>
  <c r="U31" i="123"/>
  <c r="C32" i="123"/>
  <c r="AA32" i="123"/>
  <c r="O33" i="123"/>
  <c r="AF33" i="123"/>
  <c r="U34" i="123"/>
  <c r="I35" i="123"/>
  <c r="Z35" i="123"/>
  <c r="O36" i="123"/>
  <c r="C37" i="123"/>
  <c r="T37" i="123"/>
  <c r="I38" i="123"/>
  <c r="AC38" i="123"/>
  <c r="F39" i="123"/>
  <c r="V39" i="123"/>
  <c r="AH39" i="123"/>
  <c r="H40" i="123"/>
  <c r="T40" i="123"/>
  <c r="AE40" i="123"/>
  <c r="E41" i="123"/>
  <c r="Q41" i="123"/>
  <c r="AB41" i="123"/>
  <c r="AJ41" i="123"/>
  <c r="I42" i="123"/>
  <c r="O42" i="123"/>
  <c r="V42" i="123"/>
  <c r="AD42" i="123"/>
  <c r="B43" i="123"/>
  <c r="H43" i="123"/>
  <c r="P43" i="123"/>
  <c r="W43" i="123"/>
  <c r="AD43" i="123"/>
  <c r="C44" i="123"/>
  <c r="I44" i="123"/>
  <c r="O44" i="123"/>
  <c r="U44" i="123"/>
  <c r="Z44" i="123"/>
  <c r="AH44" i="123"/>
  <c r="J45" i="123"/>
  <c r="T45" i="123"/>
  <c r="AE45" i="123"/>
  <c r="G46" i="123"/>
  <c r="Q46" i="123"/>
  <c r="AB46" i="123"/>
  <c r="D47" i="123"/>
  <c r="N47" i="123"/>
  <c r="Y47" i="123"/>
  <c r="AJ47" i="123"/>
  <c r="K48" i="123"/>
  <c r="V48" i="123"/>
  <c r="AD48" i="123"/>
  <c r="C49" i="123"/>
  <c r="K49" i="123"/>
  <c r="S49" i="123"/>
  <c r="AA49" i="123"/>
  <c r="AI49" i="123"/>
  <c r="H50" i="123"/>
  <c r="P50" i="123"/>
  <c r="X50" i="123"/>
  <c r="AF50" i="123"/>
  <c r="E51" i="123"/>
  <c r="M51" i="123"/>
  <c r="U51" i="123"/>
  <c r="AC51" i="123"/>
  <c r="X30" i="123"/>
  <c r="F31" i="123"/>
  <c r="AD31" i="123"/>
  <c r="R32" i="123"/>
  <c r="AI32" i="123"/>
  <c r="X33" i="123"/>
  <c r="L34" i="123"/>
  <c r="AC34" i="123"/>
  <c r="R35" i="123"/>
  <c r="F36" i="123"/>
  <c r="W36" i="123"/>
  <c r="L37" i="123"/>
  <c r="AI37" i="123"/>
  <c r="Q38" i="123"/>
  <c r="AJ38" i="123"/>
  <c r="P39" i="123"/>
  <c r="AA39" i="123"/>
  <c r="D40" i="123"/>
  <c r="O40" i="123"/>
  <c r="X40" i="123"/>
  <c r="AJ40" i="123"/>
  <c r="L41" i="123"/>
  <c r="U41" i="123"/>
  <c r="AG41" i="123"/>
  <c r="E42" i="123"/>
  <c r="K42" i="123"/>
  <c r="S42" i="123"/>
  <c r="Z42" i="123"/>
  <c r="AG42" i="123"/>
  <c r="F43" i="123"/>
  <c r="L43" i="123"/>
  <c r="S43" i="123"/>
  <c r="AA43" i="123"/>
  <c r="AH43" i="123"/>
  <c r="E44" i="123"/>
  <c r="M44" i="123"/>
  <c r="R44" i="123"/>
  <c r="W44" i="123"/>
  <c r="AC44" i="123"/>
  <c r="D45" i="123"/>
  <c r="O45" i="123"/>
  <c r="Z45" i="123"/>
  <c r="AJ45" i="123"/>
  <c r="L46" i="123"/>
  <c r="W46" i="123"/>
  <c r="AG46" i="123"/>
  <c r="I47" i="123"/>
  <c r="T47" i="123"/>
  <c r="AD47" i="123"/>
  <c r="F48" i="123"/>
  <c r="Q48" i="123"/>
  <c r="Z48" i="123"/>
  <c r="AH48" i="123"/>
  <c r="G49" i="123"/>
  <c r="O49" i="123"/>
  <c r="W49" i="123"/>
  <c r="AE49" i="123"/>
  <c r="D50" i="123"/>
  <c r="L50" i="123"/>
  <c r="T50" i="123"/>
  <c r="AB50" i="123"/>
  <c r="AJ50" i="123"/>
  <c r="I51" i="123"/>
  <c r="Q51" i="123"/>
  <c r="Y51" i="123"/>
  <c r="AG51" i="123"/>
  <c r="AJ51" i="123"/>
  <c r="AB51" i="123"/>
  <c r="T51" i="123"/>
  <c r="L51" i="123"/>
  <c r="D51" i="123"/>
  <c r="AE50" i="123"/>
  <c r="W50" i="123"/>
  <c r="O50" i="123"/>
  <c r="G50" i="123"/>
  <c r="AH49" i="123"/>
  <c r="Z49" i="123"/>
  <c r="R49" i="123"/>
  <c r="J49" i="123"/>
  <c r="B49" i="123"/>
  <c r="AC48" i="123"/>
  <c r="U48" i="123"/>
  <c r="J48" i="123"/>
  <c r="AH47" i="123"/>
  <c r="X47" i="123"/>
  <c r="M47" i="123"/>
  <c r="B47" i="123"/>
  <c r="AA46" i="123"/>
  <c r="P46" i="123"/>
  <c r="E46" i="123"/>
  <c r="AD45" i="123"/>
  <c r="S45" i="123"/>
  <c r="H45" i="123"/>
  <c r="AG44" i="123"/>
  <c r="V44" i="123"/>
  <c r="K44" i="123"/>
  <c r="AF43" i="123"/>
  <c r="R43" i="123"/>
  <c r="C43" i="123"/>
  <c r="Y42" i="123"/>
  <c r="J42" i="123"/>
  <c r="AC41" i="123"/>
  <c r="I41" i="123"/>
  <c r="W40" i="123"/>
  <c r="AI39" i="123"/>
  <c r="L39" i="123"/>
  <c r="P38" i="123"/>
  <c r="D37" i="123"/>
  <c r="AH35" i="123"/>
  <c r="AB34" i="123"/>
  <c r="P33" i="123"/>
  <c r="K32" i="123"/>
  <c r="E31" i="123"/>
  <c r="AI51" i="123"/>
  <c r="AA51" i="123"/>
  <c r="S51" i="123"/>
  <c r="K51" i="123"/>
  <c r="C51" i="123"/>
  <c r="AD50" i="123"/>
  <c r="V50" i="123"/>
  <c r="N50" i="123"/>
  <c r="F50" i="123"/>
  <c r="AG49" i="123"/>
  <c r="Y49" i="123"/>
  <c r="Q49" i="123"/>
  <c r="I49" i="123"/>
  <c r="AJ48" i="123"/>
  <c r="AB48" i="123"/>
  <c r="S48" i="123"/>
  <c r="I48" i="123"/>
  <c r="AG47" i="123"/>
  <c r="V47" i="123"/>
  <c r="L47" i="123"/>
  <c r="AJ46" i="123"/>
  <c r="Y46" i="123"/>
  <c r="O46" i="123"/>
  <c r="D46" i="123"/>
  <c r="AB45" i="123"/>
  <c r="R45" i="123"/>
  <c r="G45" i="123"/>
  <c r="AE44" i="123"/>
  <c r="AD51" i="123"/>
  <c r="V51" i="123"/>
  <c r="N51" i="123"/>
  <c r="F51" i="123"/>
  <c r="AG50" i="123"/>
  <c r="Y50" i="123"/>
  <c r="Q50" i="123"/>
  <c r="I50" i="123"/>
  <c r="AJ49" i="123"/>
  <c r="AB49" i="123"/>
  <c r="T49" i="123"/>
  <c r="L49" i="123"/>
  <c r="D49" i="123"/>
  <c r="AE48" i="123"/>
  <c r="W48" i="123"/>
  <c r="M48" i="123"/>
  <c r="B48" i="123"/>
  <c r="Z47" i="123"/>
  <c r="P47" i="123"/>
  <c r="E47" i="123"/>
  <c r="AC46" i="123"/>
  <c r="S46" i="123"/>
  <c r="H46" i="123"/>
  <c r="AF45" i="123"/>
  <c r="V45" i="123"/>
  <c r="K45" i="123"/>
  <c r="AI44" i="123"/>
  <c r="Y44" i="123"/>
  <c r="N44" i="123"/>
  <c r="AI43" i="123"/>
  <c r="V43" i="123"/>
  <c r="G43" i="123"/>
  <c r="AA42" i="123"/>
  <c r="N42" i="123"/>
  <c r="AH41" i="123"/>
  <c r="M41" i="123"/>
  <c r="AB40" i="123"/>
  <c r="G40" i="123"/>
  <c r="Q39" i="123"/>
  <c r="Y38" i="123"/>
  <c r="S37" i="123"/>
  <c r="G36" i="123"/>
  <c r="B35" i="123"/>
  <c r="AE33" i="123"/>
  <c r="S32" i="123"/>
  <c r="N31" i="123"/>
  <c r="B30" i="123"/>
  <c r="J30" i="123"/>
  <c r="R30" i="123"/>
  <c r="Z30" i="123"/>
  <c r="AH30" i="123"/>
  <c r="G31" i="123"/>
  <c r="O31" i="123"/>
  <c r="W31" i="123"/>
  <c r="AE31" i="123"/>
  <c r="D32" i="123"/>
  <c r="L32" i="123"/>
  <c r="T32" i="123"/>
  <c r="AB32" i="123"/>
  <c r="AJ32" i="123"/>
  <c r="I33" i="123"/>
  <c r="Q33" i="123"/>
  <c r="Y33" i="123"/>
  <c r="AG33" i="123"/>
  <c r="F34" i="123"/>
  <c r="N34" i="123"/>
  <c r="V34" i="123"/>
  <c r="AD34" i="123"/>
  <c r="C35" i="123"/>
  <c r="K35" i="123"/>
  <c r="S35" i="123"/>
  <c r="AA35" i="123"/>
  <c r="AI35" i="123"/>
  <c r="H36" i="123"/>
  <c r="P36" i="123"/>
  <c r="X36" i="123"/>
  <c r="AF36" i="123"/>
  <c r="E37" i="123"/>
  <c r="M37" i="123"/>
  <c r="U37" i="123"/>
  <c r="AC37" i="123"/>
  <c r="B38" i="123"/>
  <c r="J38" i="123"/>
  <c r="R38" i="123"/>
  <c r="Z38" i="123"/>
  <c r="AH38" i="123"/>
  <c r="G39" i="123"/>
  <c r="O39" i="123"/>
  <c r="W39" i="123"/>
  <c r="G30" i="123"/>
  <c r="O30" i="123"/>
  <c r="W30" i="123"/>
  <c r="AE30" i="123"/>
  <c r="D31" i="123"/>
  <c r="L31" i="123"/>
  <c r="T31" i="123"/>
  <c r="AB31" i="123"/>
  <c r="AJ31" i="123"/>
  <c r="I32" i="123"/>
  <c r="Q32" i="123"/>
  <c r="Y32" i="123"/>
  <c r="AG32" i="123"/>
  <c r="F33" i="123"/>
  <c r="N33" i="123"/>
  <c r="V33" i="123"/>
  <c r="AD33" i="123"/>
  <c r="C34" i="123"/>
  <c r="K34" i="123"/>
  <c r="S34" i="123"/>
  <c r="AA34" i="123"/>
  <c r="AI34" i="123"/>
  <c r="H35" i="123"/>
  <c r="P35" i="123"/>
  <c r="X35" i="123"/>
  <c r="AF35" i="123"/>
  <c r="E36" i="123"/>
  <c r="M36" i="123"/>
  <c r="U36" i="123"/>
  <c r="AC36" i="123"/>
  <c r="B37" i="123"/>
  <c r="J37" i="123"/>
  <c r="R37" i="123"/>
  <c r="Z37" i="123"/>
  <c r="AH37" i="123"/>
  <c r="G38" i="123"/>
  <c r="O38" i="123"/>
  <c r="W38" i="123"/>
  <c r="L30" i="123"/>
  <c r="AB30" i="123"/>
  <c r="I31" i="123"/>
  <c r="Y31" i="123"/>
  <c r="F32" i="123"/>
  <c r="V32" i="123"/>
  <c r="C33" i="123"/>
  <c r="S33" i="123"/>
  <c r="AI33" i="123"/>
  <c r="P34" i="123"/>
  <c r="AF34" i="123"/>
  <c r="M35" i="123"/>
  <c r="AC35" i="123"/>
  <c r="J36" i="123"/>
  <c r="Z36" i="123"/>
  <c r="G37" i="123"/>
  <c r="W37" i="123"/>
  <c r="D38" i="123"/>
  <c r="T38" i="123"/>
  <c r="AF38" i="123"/>
  <c r="H39" i="123"/>
  <c r="R39" i="123"/>
  <c r="AB39" i="123"/>
  <c r="AJ39" i="123"/>
  <c r="I40" i="123"/>
  <c r="Q40" i="123"/>
  <c r="Y40" i="123"/>
  <c r="AG40" i="123"/>
  <c r="F41" i="123"/>
  <c r="N41" i="123"/>
  <c r="V41" i="123"/>
  <c r="AD41" i="123"/>
  <c r="M30" i="123"/>
  <c r="AC30" i="123"/>
  <c r="J31" i="123"/>
  <c r="Z31" i="123"/>
  <c r="G32" i="123"/>
  <c r="W32" i="123"/>
  <c r="D33" i="123"/>
  <c r="T33" i="123"/>
  <c r="AJ33" i="123"/>
  <c r="Q34" i="123"/>
  <c r="AG34" i="123"/>
  <c r="N35" i="123"/>
  <c r="AD35" i="123"/>
  <c r="K36" i="123"/>
  <c r="AA36" i="123"/>
  <c r="H37" i="123"/>
  <c r="X37" i="123"/>
  <c r="E38" i="123"/>
  <c r="U38" i="123"/>
  <c r="AG38" i="123"/>
  <c r="I39" i="123"/>
  <c r="T39" i="123"/>
  <c r="AC39" i="123"/>
  <c r="B40" i="123"/>
  <c r="J40" i="123"/>
  <c r="R40" i="123"/>
  <c r="Z40" i="123"/>
  <c r="AH40" i="123"/>
  <c r="G41" i="123"/>
  <c r="O41" i="123"/>
  <c r="W41" i="123"/>
  <c r="AE41" i="123"/>
  <c r="D42" i="123"/>
  <c r="L42" i="123"/>
  <c r="T42" i="123"/>
  <c r="AB42" i="123"/>
  <c r="AJ42" i="123"/>
  <c r="I43" i="123"/>
  <c r="Q43" i="123"/>
  <c r="Y43" i="123"/>
  <c r="AG43" i="123"/>
  <c r="F44" i="123"/>
  <c r="P30" i="123"/>
  <c r="M31" i="123"/>
  <c r="J32" i="123"/>
  <c r="G33" i="123"/>
  <c r="D34" i="123"/>
  <c r="AJ34" i="123"/>
  <c r="AG35" i="123"/>
  <c r="AD36" i="123"/>
  <c r="AA37" i="123"/>
  <c r="X38" i="123"/>
  <c r="J39" i="123"/>
  <c r="AD39" i="123"/>
  <c r="K40" i="123"/>
  <c r="AA40" i="123"/>
  <c r="H41" i="123"/>
  <c r="X41" i="123"/>
  <c r="B42" i="123"/>
  <c r="M42" i="123"/>
  <c r="W42" i="123"/>
  <c r="AH42" i="123"/>
  <c r="J43" i="123"/>
  <c r="T43" i="123"/>
  <c r="AE43" i="123"/>
  <c r="G44" i="123"/>
  <c r="P44" i="123"/>
  <c r="X44" i="123"/>
  <c r="AF44" i="123"/>
  <c r="E45" i="123"/>
  <c r="M45" i="123"/>
  <c r="U45" i="123"/>
  <c r="AC45" i="123"/>
  <c r="B46" i="123"/>
  <c r="J46" i="123"/>
  <c r="R46" i="123"/>
  <c r="Z46" i="123"/>
  <c r="AH46" i="123"/>
  <c r="G47" i="123"/>
  <c r="O47" i="123"/>
  <c r="W47" i="123"/>
  <c r="AE47" i="123"/>
  <c r="D48" i="123"/>
  <c r="L48" i="123"/>
  <c r="T48" i="123"/>
  <c r="X51" i="123"/>
  <c r="H51" i="123"/>
  <c r="AA50" i="123"/>
  <c r="K50" i="123"/>
  <c r="AD49" i="123"/>
  <c r="N49" i="123"/>
  <c r="AG48" i="123"/>
  <c r="O48" i="123"/>
  <c r="AC47" i="123"/>
  <c r="H47" i="123"/>
  <c r="U46" i="123"/>
  <c r="AI45" i="123"/>
  <c r="N45" i="123"/>
  <c r="AA44" i="123"/>
  <c r="D44" i="123"/>
  <c r="K43" i="123"/>
  <c r="Q42" i="123"/>
  <c r="T41" i="123"/>
  <c r="L40" i="123"/>
  <c r="AE38" i="123"/>
  <c r="V36" i="123"/>
  <c r="E34" i="123"/>
  <c r="V31" i="123"/>
  <c r="AE51" i="123"/>
  <c r="O51" i="123"/>
  <c r="AH50" i="123"/>
  <c r="R50" i="123"/>
  <c r="B50" i="123"/>
  <c r="U49" i="123"/>
  <c r="E49" i="123"/>
  <c r="X48" i="123"/>
  <c r="C48" i="123"/>
  <c r="Q47" i="123"/>
  <c r="AE46" i="123"/>
  <c r="I46" i="123"/>
  <c r="W45" i="123"/>
  <c r="B45" i="123"/>
  <c r="Z51" i="123"/>
  <c r="J51" i="123"/>
  <c r="AC50" i="123"/>
  <c r="M50" i="123"/>
  <c r="AF49" i="123"/>
  <c r="P49" i="123"/>
  <c r="AI48" i="123"/>
  <c r="R48" i="123"/>
  <c r="AF47" i="123"/>
  <c r="J47" i="123"/>
  <c r="X46" i="123"/>
  <c r="C46" i="123"/>
  <c r="P45" i="123"/>
  <c r="AD44" i="123"/>
  <c r="H44" i="123"/>
  <c r="N43" i="123"/>
  <c r="U42" i="123"/>
  <c r="Y41" i="123"/>
  <c r="P40" i="123"/>
  <c r="E39" i="123"/>
  <c r="AE36" i="123"/>
  <c r="M34" i="123"/>
  <c r="B32" i="123"/>
  <c r="F30" i="123"/>
  <c r="V30" i="123"/>
  <c r="C31" i="123"/>
  <c r="S31" i="123"/>
  <c r="AI31" i="123"/>
  <c r="P32" i="123"/>
  <c r="AF32" i="123"/>
  <c r="M33" i="123"/>
  <c r="AC33" i="123"/>
  <c r="J34" i="123"/>
  <c r="Z34" i="123"/>
  <c r="G35" i="123"/>
  <c r="W35" i="123"/>
  <c r="D36" i="123"/>
  <c r="T36" i="123"/>
  <c r="AJ36" i="123"/>
  <c r="Q37" i="123"/>
  <c r="AG37" i="123"/>
  <c r="N38" i="123"/>
  <c r="AD38" i="123"/>
  <c r="K39" i="123"/>
  <c r="C30" i="123"/>
  <c r="S30" i="123"/>
  <c r="AI30" i="123"/>
  <c r="P31" i="123"/>
  <c r="AF31" i="123"/>
  <c r="M32" i="123"/>
  <c r="AC32" i="123"/>
  <c r="J33" i="123"/>
  <c r="Z33" i="123"/>
  <c r="G34" i="123"/>
  <c r="W34" i="123"/>
  <c r="D35" i="123"/>
  <c r="T35" i="123"/>
  <c r="AJ35" i="123"/>
  <c r="Q36" i="123"/>
  <c r="AG36" i="123"/>
  <c r="N37" i="123"/>
  <c r="AD37" i="123"/>
  <c r="K38" i="123"/>
  <c r="D30" i="123"/>
  <c r="AJ30" i="123"/>
  <c r="AG31" i="123"/>
  <c r="AD32" i="123"/>
  <c r="AA33" i="123"/>
  <c r="X34" i="123"/>
  <c r="U35" i="123"/>
  <c r="R36" i="123"/>
  <c r="O37" i="123"/>
  <c r="L38" i="123"/>
  <c r="B39" i="123"/>
  <c r="X39" i="123"/>
  <c r="E40" i="123"/>
  <c r="U40" i="123"/>
  <c r="B41" i="123"/>
  <c r="R41" i="123"/>
  <c r="E30" i="123"/>
  <c r="B31" i="123"/>
  <c r="AH31" i="123"/>
  <c r="AE32" i="123"/>
  <c r="AB33" i="123"/>
  <c r="Y34" i="123"/>
  <c r="V35" i="123"/>
  <c r="S36" i="123"/>
  <c r="P37" i="123"/>
  <c r="M38" i="123"/>
  <c r="D39" i="123"/>
  <c r="Y39" i="123"/>
  <c r="F40" i="123"/>
  <c r="V40" i="123"/>
  <c r="C41" i="123"/>
  <c r="S41" i="123"/>
  <c r="AI41" i="123"/>
  <c r="P42" i="123"/>
  <c r="AF42" i="123"/>
  <c r="M43" i="123"/>
  <c r="AC43" i="123"/>
  <c r="J44" i="123"/>
  <c r="AC31" i="123"/>
  <c r="W33" i="123"/>
  <c r="Q35" i="123"/>
  <c r="K37" i="123"/>
  <c r="AI38" i="123"/>
  <c r="C40" i="123"/>
  <c r="AI40" i="123"/>
  <c r="AF41" i="123"/>
  <c r="R42" i="123"/>
  <c r="D43" i="123"/>
  <c r="Z43" i="123"/>
  <c r="L44" i="123"/>
  <c r="AB44" i="123"/>
  <c r="I45" i="123"/>
  <c r="Y45" i="123"/>
  <c r="F46" i="123"/>
  <c r="V46" i="123"/>
  <c r="C47" i="123"/>
  <c r="S47" i="123"/>
  <c r="AI47" i="123"/>
  <c r="P48" i="123"/>
  <c r="AF51" i="123"/>
  <c r="P51" i="123"/>
  <c r="AI50" i="123"/>
  <c r="S50" i="123"/>
  <c r="C50" i="123"/>
  <c r="V49" i="123"/>
  <c r="F49" i="123"/>
  <c r="Y48" i="123"/>
  <c r="E48" i="123"/>
  <c r="R47" i="123"/>
  <c r="AF46" i="123"/>
  <c r="K46" i="123"/>
  <c r="X45" i="123"/>
  <c r="C45" i="123"/>
  <c r="Q44" i="123"/>
  <c r="X43" i="123"/>
  <c r="AE42" i="123"/>
  <c r="C42" i="123"/>
  <c r="AF40" i="123"/>
  <c r="Z39" i="123"/>
  <c r="AB37" i="123"/>
  <c r="J35" i="123"/>
  <c r="AH32" i="123"/>
  <c r="Q30" i="123"/>
  <c r="W51" i="123"/>
  <c r="G51" i="123"/>
  <c r="Z50" i="123"/>
  <c r="J50" i="123"/>
  <c r="AC49" i="123"/>
  <c r="M49" i="123"/>
  <c r="AF48" i="123"/>
  <c r="N48" i="123"/>
  <c r="AB47" i="123"/>
  <c r="F47" i="123"/>
  <c r="T46" i="123"/>
  <c r="AH45" i="123"/>
  <c r="L45" i="123"/>
  <c r="AH51" i="123"/>
  <c r="R51" i="123"/>
  <c r="B51" i="123"/>
  <c r="U50" i="123"/>
  <c r="E50" i="123"/>
  <c r="X49" i="123"/>
  <c r="H49" i="123"/>
  <c r="AA48" i="123"/>
  <c r="G48" i="123"/>
  <c r="U47" i="123"/>
  <c r="AI46" i="123"/>
  <c r="M46" i="123"/>
  <c r="AA45" i="123"/>
  <c r="F45" i="123"/>
  <c r="S44" i="123"/>
  <c r="AB43" i="123"/>
  <c r="AI42" i="123"/>
  <c r="F42" i="123"/>
  <c r="D41" i="123"/>
  <c r="AE39" i="123"/>
  <c r="AJ37" i="123"/>
  <c r="Y35" i="123"/>
  <c r="H33" i="123"/>
  <c r="Y30" i="123"/>
  <c r="N30" i="123"/>
  <c r="AD30" i="123"/>
  <c r="K31" i="123"/>
  <c r="AA31" i="123"/>
  <c r="H32" i="123"/>
  <c r="X32" i="123"/>
  <c r="E33" i="123"/>
  <c r="U33" i="123"/>
  <c r="B34" i="123"/>
  <c r="R34" i="123"/>
  <c r="AH34" i="123"/>
  <c r="O35" i="123"/>
  <c r="AE35" i="123"/>
  <c r="L36" i="123"/>
  <c r="AB36" i="123"/>
  <c r="I37" i="123"/>
  <c r="Y37" i="123"/>
  <c r="F38" i="123"/>
  <c r="V38" i="123"/>
  <c r="C39" i="123"/>
  <c r="S39" i="123"/>
  <c r="K30" i="123"/>
  <c r="AA30" i="123"/>
  <c r="H31" i="123"/>
  <c r="X31" i="123"/>
  <c r="E32" i="123"/>
  <c r="U32" i="123"/>
  <c r="B33" i="123"/>
  <c r="R33" i="123"/>
  <c r="AH33" i="123"/>
  <c r="O34" i="123"/>
  <c r="AE34" i="123"/>
  <c r="L35" i="123"/>
  <c r="AB35" i="123"/>
  <c r="I36" i="123"/>
  <c r="Y36" i="123"/>
  <c r="F37" i="123"/>
  <c r="V37" i="123"/>
  <c r="C38" i="123"/>
  <c r="S38" i="123"/>
  <c r="T30" i="123"/>
  <c r="Q31" i="123"/>
  <c r="N32" i="123"/>
  <c r="K33" i="123"/>
  <c r="H34" i="123"/>
  <c r="E35" i="123"/>
  <c r="B36" i="123"/>
  <c r="AH36" i="123"/>
  <c r="AE37" i="123"/>
  <c r="AA38" i="123"/>
  <c r="M39" i="123"/>
  <c r="AF39" i="123"/>
  <c r="M40" i="123"/>
  <c r="AC40" i="123"/>
  <c r="J41" i="123"/>
  <c r="Z41" i="123"/>
  <c r="U30" i="123"/>
  <c r="R31" i="123"/>
  <c r="O32" i="123"/>
  <c r="L33" i="123"/>
  <c r="I34" i="123"/>
  <c r="F35" i="123"/>
  <c r="C36" i="123"/>
  <c r="AI36" i="123"/>
  <c r="AF37" i="123"/>
  <c r="AB38" i="123"/>
  <c r="N39" i="123"/>
  <c r="AG39" i="123"/>
  <c r="N40" i="123"/>
  <c r="AD40" i="123"/>
  <c r="K41" i="123"/>
  <c r="AA41" i="123"/>
  <c r="H42" i="123"/>
  <c r="X42" i="123"/>
  <c r="E43" i="123"/>
  <c r="U43" i="123"/>
  <c r="B44" i="123"/>
  <c r="AF30" i="123"/>
  <c r="Z32" i="123"/>
  <c r="T34" i="123"/>
  <c r="N36" i="123"/>
  <c r="H38" i="123"/>
  <c r="U39" i="123"/>
  <c r="S40" i="123"/>
  <c r="P41" i="123"/>
  <c r="G42" i="123"/>
  <c r="AC42" i="123"/>
  <c r="O43" i="123"/>
  <c r="AJ43" i="123"/>
  <c r="T44" i="123"/>
  <c r="AJ44" i="123"/>
  <c r="Q45" i="123"/>
  <c r="AG45" i="123"/>
  <c r="N46" i="123"/>
  <c r="AD46" i="123"/>
  <c r="K47" i="123"/>
  <c r="AA47" i="123"/>
  <c r="H48" i="123"/>
  <c r="B30" i="121" a="1"/>
  <c r="C7" i="125"/>
  <c r="B7" i="125"/>
  <c r="E7" i="125"/>
  <c r="H7" i="125"/>
  <c r="J7" i="125"/>
  <c r="M7" i="125"/>
  <c r="P7" i="125"/>
  <c r="R7" i="125"/>
  <c r="U7" i="125"/>
  <c r="X7" i="125"/>
  <c r="Z7" i="125"/>
  <c r="AC7" i="125"/>
  <c r="AF7" i="125"/>
  <c r="AH7" i="125"/>
  <c r="B8" i="125"/>
  <c r="E8" i="125"/>
  <c r="G8" i="125"/>
  <c r="J8" i="125"/>
  <c r="M8" i="125"/>
  <c r="O8" i="125"/>
  <c r="R8" i="125"/>
  <c r="U8" i="125"/>
  <c r="W8" i="125"/>
  <c r="Z8" i="125"/>
  <c r="AC8" i="125"/>
  <c r="AE8" i="125"/>
  <c r="AH8" i="125"/>
  <c r="B9" i="125"/>
  <c r="D9" i="125"/>
  <c r="G9" i="125"/>
  <c r="J9" i="125"/>
  <c r="L9" i="125"/>
  <c r="O9" i="125"/>
  <c r="R9" i="125"/>
  <c r="T9" i="125"/>
  <c r="W9" i="125"/>
  <c r="Z9" i="125"/>
  <c r="AB9" i="125"/>
  <c r="AE9" i="125"/>
  <c r="AH9" i="125"/>
  <c r="AJ9" i="125"/>
  <c r="D10" i="125"/>
  <c r="F7" i="125"/>
  <c r="L7" i="125"/>
  <c r="Q7" i="125"/>
  <c r="V7" i="125"/>
  <c r="AB7" i="125"/>
  <c r="AG7" i="125"/>
  <c r="C8" i="125"/>
  <c r="I8" i="125"/>
  <c r="N8" i="125"/>
  <c r="S8" i="125"/>
  <c r="Y8" i="125"/>
  <c r="AD8" i="125"/>
  <c r="AI8" i="125"/>
  <c r="F9" i="125"/>
  <c r="K9" i="125"/>
  <c r="P9" i="125"/>
  <c r="V9" i="125"/>
  <c r="AA9" i="125"/>
  <c r="AF9" i="125"/>
  <c r="C10" i="125"/>
  <c r="G10" i="125"/>
  <c r="I10" i="125"/>
  <c r="L10" i="125"/>
  <c r="O10" i="125"/>
  <c r="Q10" i="125"/>
  <c r="T10" i="125"/>
  <c r="W10" i="125"/>
  <c r="Y10" i="125"/>
  <c r="AB10" i="125"/>
  <c r="AE10" i="125"/>
  <c r="AG10" i="125"/>
  <c r="AJ10" i="125"/>
  <c r="D11" i="125"/>
  <c r="F11" i="125"/>
  <c r="I11" i="125"/>
  <c r="L11" i="125"/>
  <c r="N11" i="125"/>
  <c r="Q11" i="125"/>
  <c r="T11" i="125"/>
  <c r="V11" i="125"/>
  <c r="Y11" i="125"/>
  <c r="AB11" i="125"/>
  <c r="AD11" i="125"/>
  <c r="AG11" i="125"/>
  <c r="AJ11" i="125"/>
  <c r="C12" i="125"/>
  <c r="F12" i="125"/>
  <c r="I12" i="125"/>
  <c r="K12" i="125"/>
  <c r="N12" i="125"/>
  <c r="Q12" i="125"/>
  <c r="S12" i="125"/>
  <c r="V12" i="125"/>
  <c r="Y12" i="125"/>
  <c r="AA12" i="125"/>
  <c r="AD12" i="125"/>
  <c r="AG12" i="125"/>
  <c r="AI12" i="125"/>
  <c r="C13" i="125"/>
  <c r="F13" i="125"/>
  <c r="H13" i="125"/>
  <c r="K13" i="125"/>
  <c r="N13" i="125"/>
  <c r="P13" i="125"/>
  <c r="S13" i="125"/>
  <c r="V13" i="125"/>
  <c r="X13" i="125"/>
  <c r="AA13" i="125"/>
  <c r="AD13" i="125"/>
  <c r="AF13" i="125"/>
  <c r="AI13" i="125"/>
  <c r="C14" i="125"/>
  <c r="E14" i="125"/>
  <c r="H14" i="125"/>
  <c r="K14" i="125"/>
  <c r="M14" i="125"/>
  <c r="P14" i="125"/>
  <c r="S14" i="125"/>
  <c r="U14" i="125"/>
  <c r="X14" i="125"/>
  <c r="AA14" i="125"/>
  <c r="AC14" i="125"/>
  <c r="AF14" i="125"/>
  <c r="AI14" i="125"/>
  <c r="B15" i="125"/>
  <c r="E15" i="125"/>
  <c r="H15" i="125"/>
  <c r="J15" i="125"/>
  <c r="M15" i="125"/>
  <c r="P15" i="125"/>
  <c r="R15" i="125"/>
  <c r="U15" i="125"/>
  <c r="X15" i="125"/>
  <c r="Z15" i="125"/>
  <c r="AC15" i="125"/>
  <c r="AF15" i="125"/>
  <c r="AH15" i="125"/>
  <c r="B16" i="125"/>
  <c r="E16" i="125"/>
  <c r="G16" i="125"/>
  <c r="J16" i="125"/>
  <c r="M16" i="125"/>
  <c r="O16" i="125"/>
  <c r="R16" i="125"/>
  <c r="U16" i="125"/>
  <c r="W16" i="125"/>
  <c r="Z16" i="125"/>
  <c r="AB16" i="125"/>
  <c r="AD16" i="125"/>
  <c r="AF16" i="125"/>
  <c r="AH16" i="125"/>
  <c r="AJ16" i="125"/>
  <c r="C17" i="125"/>
  <c r="E17" i="125"/>
  <c r="G17" i="125"/>
  <c r="I17" i="125"/>
  <c r="K17" i="125"/>
  <c r="M17" i="125"/>
  <c r="O17" i="125"/>
  <c r="Q17" i="125"/>
  <c r="S17" i="125"/>
  <c r="U17" i="125"/>
  <c r="W17" i="125"/>
  <c r="Y17" i="125"/>
  <c r="AA17" i="125"/>
  <c r="AC17" i="125"/>
  <c r="AE17" i="125"/>
  <c r="AG17" i="125"/>
  <c r="AI17" i="125"/>
  <c r="B18" i="125"/>
  <c r="D18" i="125"/>
  <c r="F18" i="125"/>
  <c r="H18" i="125"/>
  <c r="J18" i="125"/>
  <c r="L18" i="125"/>
  <c r="N18" i="125"/>
  <c r="P18" i="125"/>
  <c r="R18" i="125"/>
  <c r="T18" i="125"/>
  <c r="V18" i="125"/>
  <c r="X18" i="125"/>
  <c r="Z18" i="125"/>
  <c r="AB18" i="125"/>
  <c r="AD18" i="125"/>
  <c r="AF18" i="125"/>
  <c r="AH18" i="125"/>
  <c r="AJ18" i="125"/>
  <c r="C19" i="125"/>
  <c r="E19" i="125"/>
  <c r="G19" i="125"/>
  <c r="I19" i="125"/>
  <c r="K19" i="125"/>
  <c r="M19" i="125"/>
  <c r="O19" i="125"/>
  <c r="Q19" i="125"/>
  <c r="S19" i="125"/>
  <c r="U19" i="125"/>
  <c r="W19" i="125"/>
  <c r="Y19" i="125"/>
  <c r="AA19" i="125"/>
  <c r="AC19" i="125"/>
  <c r="AE19" i="125"/>
  <c r="AG19" i="125"/>
  <c r="AI19" i="125"/>
  <c r="B20" i="125"/>
  <c r="D20" i="125"/>
  <c r="F20" i="125"/>
  <c r="H20" i="125"/>
  <c r="J20" i="125"/>
  <c r="L20" i="125"/>
  <c r="N20" i="125"/>
  <c r="P20" i="125"/>
  <c r="R20" i="125"/>
  <c r="T20" i="125"/>
  <c r="V20" i="125"/>
  <c r="X20" i="125"/>
  <c r="Z20" i="125"/>
  <c r="AB20" i="125"/>
  <c r="AD20" i="125"/>
  <c r="AF20" i="125"/>
  <c r="AH20" i="125"/>
  <c r="AJ20" i="125"/>
  <c r="C21" i="125"/>
  <c r="E21" i="125"/>
  <c r="G21" i="125"/>
  <c r="I21" i="125"/>
  <c r="K21" i="125"/>
  <c r="M21" i="125"/>
  <c r="O21" i="125"/>
  <c r="Q21" i="125"/>
  <c r="S21" i="125"/>
  <c r="U21" i="125"/>
  <c r="W21" i="125"/>
  <c r="Y21" i="125"/>
  <c r="AA21" i="125"/>
  <c r="AC21" i="125"/>
  <c r="AE21" i="125"/>
  <c r="AG21" i="125"/>
  <c r="AI21" i="125"/>
  <c r="B22" i="125"/>
  <c r="D22" i="125"/>
  <c r="F22" i="125"/>
  <c r="H22" i="125"/>
  <c r="J22" i="125"/>
  <c r="L22" i="125"/>
  <c r="N22" i="125"/>
  <c r="P22" i="125"/>
  <c r="R22" i="125"/>
  <c r="T22" i="125"/>
  <c r="V22" i="125"/>
  <c r="X22" i="125"/>
  <c r="Z22" i="125"/>
  <c r="AB22" i="125"/>
  <c r="AD22" i="125"/>
  <c r="AF22" i="125"/>
  <c r="AH22" i="125"/>
  <c r="AJ22" i="125"/>
  <c r="C23" i="125"/>
  <c r="E23" i="125"/>
  <c r="G23" i="125"/>
  <c r="I23" i="125"/>
  <c r="K23" i="125"/>
  <c r="M23" i="125"/>
  <c r="O23" i="125"/>
  <c r="Q23" i="125"/>
  <c r="S23" i="125"/>
  <c r="U23" i="125"/>
  <c r="W23" i="125"/>
  <c r="Y23" i="125"/>
  <c r="AA23" i="125"/>
  <c r="AC23" i="125"/>
  <c r="AE23" i="125"/>
  <c r="AG23" i="125"/>
  <c r="AI23" i="125"/>
  <c r="B24" i="125"/>
  <c r="D24" i="125"/>
  <c r="F24" i="125"/>
  <c r="H24" i="125"/>
  <c r="J24" i="125"/>
  <c r="L24" i="125"/>
  <c r="N24" i="125"/>
  <c r="P24" i="125"/>
  <c r="R24" i="125"/>
  <c r="T24" i="125"/>
  <c r="V24" i="125"/>
  <c r="X24" i="125"/>
  <c r="Z24" i="125"/>
  <c r="AB24" i="125"/>
  <c r="AD24" i="125"/>
  <c r="AF24" i="125"/>
  <c r="AH24" i="125"/>
  <c r="AJ24" i="125"/>
  <c r="C25" i="125"/>
  <c r="E25" i="125"/>
  <c r="G25" i="125"/>
  <c r="I25" i="125"/>
  <c r="K25" i="125"/>
  <c r="M25" i="125"/>
  <c r="O25" i="125"/>
  <c r="Q25" i="125"/>
  <c r="S25" i="125"/>
  <c r="U25" i="125"/>
  <c r="W25" i="125"/>
  <c r="Y25" i="125"/>
  <c r="AA25" i="125"/>
  <c r="AC25" i="125"/>
  <c r="AE25" i="125"/>
  <c r="AG25" i="125"/>
  <c r="AI25" i="125"/>
  <c r="B26" i="125"/>
  <c r="D26" i="125"/>
  <c r="F26" i="125"/>
  <c r="H26" i="125"/>
  <c r="J26" i="125"/>
  <c r="L26" i="125"/>
  <c r="N26" i="125"/>
  <c r="P26" i="125"/>
  <c r="R26" i="125"/>
  <c r="T26" i="125"/>
  <c r="V26" i="125"/>
  <c r="X26" i="125"/>
  <c r="Z26" i="125"/>
  <c r="AB26" i="125"/>
  <c r="AD26" i="125"/>
  <c r="AF26" i="125"/>
  <c r="AH26" i="125"/>
  <c r="AJ26" i="125"/>
  <c r="C27" i="125"/>
  <c r="E27" i="125"/>
  <c r="G27" i="125"/>
  <c r="I27" i="125"/>
  <c r="K27" i="125"/>
  <c r="M27" i="125"/>
  <c r="O27" i="125"/>
  <c r="Q27" i="125"/>
  <c r="S27" i="125"/>
  <c r="U27" i="125"/>
  <c r="W27" i="125"/>
  <c r="Y27" i="125"/>
  <c r="AA27" i="125"/>
  <c r="AC27" i="125"/>
  <c r="AE27" i="125"/>
  <c r="AG27" i="125"/>
  <c r="AI27" i="125"/>
  <c r="B28" i="125"/>
  <c r="D28" i="125"/>
  <c r="F28" i="125"/>
  <c r="H28" i="125"/>
  <c r="J28" i="125"/>
  <c r="L28" i="125"/>
  <c r="N28" i="125"/>
  <c r="P28" i="125"/>
  <c r="R28" i="125"/>
  <c r="T28" i="125"/>
  <c r="V28" i="125"/>
  <c r="X28" i="125"/>
  <c r="Z28" i="125"/>
  <c r="AB28" i="125"/>
  <c r="AD28" i="125"/>
  <c r="AF28" i="125"/>
  <c r="AH28" i="125"/>
  <c r="AJ28" i="125"/>
  <c r="D7" i="125"/>
  <c r="I7" i="125"/>
  <c r="N7" i="125"/>
  <c r="T7" i="125"/>
  <c r="Y7" i="125"/>
  <c r="AD7" i="125"/>
  <c r="AJ7" i="125"/>
  <c r="F8" i="125"/>
  <c r="K8" i="125"/>
  <c r="Q8" i="125"/>
  <c r="V8" i="125"/>
  <c r="AA8" i="125"/>
  <c r="AG8" i="125"/>
  <c r="C9" i="125"/>
  <c r="H9" i="125"/>
  <c r="N9" i="125"/>
  <c r="S9" i="125"/>
  <c r="X9" i="125"/>
  <c r="AD9" i="125"/>
  <c r="AI9" i="125"/>
  <c r="E10" i="125"/>
  <c r="H10" i="125"/>
  <c r="K10" i="125"/>
  <c r="M10" i="125"/>
  <c r="P10" i="125"/>
  <c r="S10" i="125"/>
  <c r="U10" i="125"/>
  <c r="X10" i="125"/>
  <c r="AA10" i="125"/>
  <c r="AC10" i="125"/>
  <c r="AF10" i="125"/>
  <c r="AI10" i="125"/>
  <c r="B11" i="125"/>
  <c r="E11" i="125"/>
  <c r="H11" i="125"/>
  <c r="J11" i="125"/>
  <c r="M11" i="125"/>
  <c r="P11" i="125"/>
  <c r="R11" i="125"/>
  <c r="U11" i="125"/>
  <c r="X11" i="125"/>
  <c r="Z11" i="125"/>
  <c r="AC11" i="125"/>
  <c r="AF11" i="125"/>
  <c r="AH11" i="125"/>
  <c r="B12" i="125"/>
  <c r="E12" i="125"/>
  <c r="G12" i="125"/>
  <c r="J12" i="125"/>
  <c r="M12" i="125"/>
  <c r="O12" i="125"/>
  <c r="R12" i="125"/>
  <c r="U12" i="125"/>
  <c r="W12" i="125"/>
  <c r="Z12" i="125"/>
  <c r="AC12" i="125"/>
  <c r="AE12" i="125"/>
  <c r="AH12" i="125"/>
  <c r="B13" i="125"/>
  <c r="D13" i="125"/>
  <c r="G13" i="125"/>
  <c r="J13" i="125"/>
  <c r="L13" i="125"/>
  <c r="O13" i="125"/>
  <c r="R13" i="125"/>
  <c r="T13" i="125"/>
  <c r="W13" i="125"/>
  <c r="Z13" i="125"/>
  <c r="AB13" i="125"/>
  <c r="AE13" i="125"/>
  <c r="AH13" i="125"/>
  <c r="AJ13" i="125"/>
  <c r="D14" i="125"/>
  <c r="G14" i="125"/>
  <c r="I14" i="125"/>
  <c r="L14" i="125"/>
  <c r="O14" i="125"/>
  <c r="Q14" i="125"/>
  <c r="T14" i="125"/>
  <c r="W14" i="125"/>
  <c r="Y14" i="125"/>
  <c r="AB14" i="125"/>
  <c r="AE14" i="125"/>
  <c r="AG14" i="125"/>
  <c r="AJ14" i="125"/>
  <c r="D15" i="125"/>
  <c r="F15" i="125"/>
  <c r="I15" i="125"/>
  <c r="L15" i="125"/>
  <c r="N15" i="125"/>
  <c r="Q15" i="125"/>
  <c r="T15" i="125"/>
  <c r="V15" i="125"/>
  <c r="Y15" i="125"/>
  <c r="AB15" i="125"/>
  <c r="AD15" i="125"/>
  <c r="AG15" i="125"/>
  <c r="AJ15" i="125"/>
  <c r="C16" i="125"/>
  <c r="F16" i="125"/>
  <c r="I16" i="125"/>
  <c r="K16" i="125"/>
  <c r="N16" i="125"/>
  <c r="Q16" i="125"/>
  <c r="S16" i="125"/>
  <c r="V16" i="125"/>
  <c r="Y16" i="125"/>
  <c r="AA16" i="125"/>
  <c r="AC16" i="125"/>
  <c r="AE16" i="125"/>
  <c r="AG16" i="125"/>
  <c r="AI16" i="125"/>
  <c r="B17" i="125"/>
  <c r="D17" i="125"/>
  <c r="F17" i="125"/>
  <c r="H17" i="125"/>
  <c r="J17" i="125"/>
  <c r="L17" i="125"/>
  <c r="N17" i="125"/>
  <c r="P17" i="125"/>
  <c r="R17" i="125"/>
  <c r="T17" i="125"/>
  <c r="V17" i="125"/>
  <c r="X17" i="125"/>
  <c r="Z17" i="125"/>
  <c r="AB17" i="125"/>
  <c r="AD17" i="125"/>
  <c r="AF17" i="125"/>
  <c r="AH17" i="125"/>
  <c r="AJ17" i="125"/>
  <c r="C18" i="125"/>
  <c r="E18" i="125"/>
  <c r="G18" i="125"/>
  <c r="I18" i="125"/>
  <c r="K18" i="125"/>
  <c r="M18" i="125"/>
  <c r="O18" i="125"/>
  <c r="Q18" i="125"/>
  <c r="S18" i="125"/>
  <c r="U18" i="125"/>
  <c r="W18" i="125"/>
  <c r="Y18" i="125"/>
  <c r="AA18" i="125"/>
  <c r="AC18" i="125"/>
  <c r="AE18" i="125"/>
  <c r="AG18" i="125"/>
  <c r="AI18" i="125"/>
  <c r="B19" i="125"/>
  <c r="D19" i="125"/>
  <c r="F19" i="125"/>
  <c r="H19" i="125"/>
  <c r="J19" i="125"/>
  <c r="L19" i="125"/>
  <c r="N19" i="125"/>
  <c r="P19" i="125"/>
  <c r="R19" i="125"/>
  <c r="T19" i="125"/>
  <c r="V19" i="125"/>
  <c r="X19" i="125"/>
  <c r="Z19" i="125"/>
  <c r="AB19" i="125"/>
  <c r="AD19" i="125"/>
  <c r="AF19" i="125"/>
  <c r="AH19" i="125"/>
  <c r="AJ19" i="125"/>
  <c r="C20" i="125"/>
  <c r="E20" i="125"/>
  <c r="G20" i="125"/>
  <c r="I20" i="125"/>
  <c r="K20" i="125"/>
  <c r="M20" i="125"/>
  <c r="O20" i="125"/>
  <c r="Q20" i="125"/>
  <c r="S20" i="125"/>
  <c r="U20" i="125"/>
  <c r="W20" i="125"/>
  <c r="Y20" i="125"/>
  <c r="AA20" i="125"/>
  <c r="AC20" i="125"/>
  <c r="AE20" i="125"/>
  <c r="AG20" i="125"/>
  <c r="AI20" i="125"/>
  <c r="B21" i="125"/>
  <c r="D21" i="125"/>
  <c r="F21" i="125"/>
  <c r="H21" i="125"/>
  <c r="J21" i="125"/>
  <c r="L21" i="125"/>
  <c r="N21" i="125"/>
  <c r="P21" i="125"/>
  <c r="R21" i="125"/>
  <c r="T21" i="125"/>
  <c r="V21" i="125"/>
  <c r="X21" i="125"/>
  <c r="Z21" i="125"/>
  <c r="AB21" i="125"/>
  <c r="AD21" i="125"/>
  <c r="AF21" i="125"/>
  <c r="AH21" i="125"/>
  <c r="AJ21" i="125"/>
  <c r="C22" i="125"/>
  <c r="E22" i="125"/>
  <c r="G22" i="125"/>
  <c r="I22" i="125"/>
  <c r="K22" i="125"/>
  <c r="M22" i="125"/>
  <c r="O22" i="125"/>
  <c r="Q22" i="125"/>
  <c r="S22" i="125"/>
  <c r="U22" i="125"/>
  <c r="W22" i="125"/>
  <c r="Y22" i="125"/>
  <c r="AA22" i="125"/>
  <c r="AC22" i="125"/>
  <c r="AE22" i="125"/>
  <c r="AG22" i="125"/>
  <c r="AI22" i="125"/>
  <c r="B23" i="125"/>
  <c r="D23" i="125"/>
  <c r="F23" i="125"/>
  <c r="H23" i="125"/>
  <c r="J23" i="125"/>
  <c r="L23" i="125"/>
  <c r="N23" i="125"/>
  <c r="P23" i="125"/>
  <c r="R23" i="125"/>
  <c r="T23" i="125"/>
  <c r="V23" i="125"/>
  <c r="X23" i="125"/>
  <c r="Z23" i="125"/>
  <c r="AB23" i="125"/>
  <c r="AD23" i="125"/>
  <c r="AF23" i="125"/>
  <c r="AH23" i="125"/>
  <c r="AJ23" i="125"/>
  <c r="C24" i="125"/>
  <c r="E24" i="125"/>
  <c r="G24" i="125"/>
  <c r="I24" i="125"/>
  <c r="K24" i="125"/>
  <c r="M24" i="125"/>
  <c r="O24" i="125"/>
  <c r="Q24" i="125"/>
  <c r="S24" i="125"/>
  <c r="U24" i="125"/>
  <c r="W24" i="125"/>
  <c r="Y24" i="125"/>
  <c r="AA24" i="125"/>
  <c r="AC24" i="125"/>
  <c r="AE24" i="125"/>
  <c r="AG24" i="125"/>
  <c r="AI24" i="125"/>
  <c r="B25" i="125"/>
  <c r="D25" i="125"/>
  <c r="F25" i="125"/>
  <c r="H25" i="125"/>
  <c r="J25" i="125"/>
  <c r="L25" i="125"/>
  <c r="N25" i="125"/>
  <c r="P25" i="125"/>
  <c r="R25" i="125"/>
  <c r="T25" i="125"/>
  <c r="V25" i="125"/>
  <c r="X25" i="125"/>
  <c r="Z25" i="125"/>
  <c r="AB25" i="125"/>
  <c r="AD25" i="125"/>
  <c r="AF25" i="125"/>
  <c r="AH25" i="125"/>
  <c r="AJ25" i="125"/>
  <c r="C26" i="125"/>
  <c r="E26" i="125"/>
  <c r="G26" i="125"/>
  <c r="I26" i="125"/>
  <c r="K26" i="125"/>
  <c r="M26" i="125"/>
  <c r="O26" i="125"/>
  <c r="Q26" i="125"/>
  <c r="S26" i="125"/>
  <c r="U26" i="125"/>
  <c r="W26" i="125"/>
  <c r="Y26" i="125"/>
  <c r="AA26" i="125"/>
  <c r="AC26" i="125"/>
  <c r="AE26" i="125"/>
  <c r="AG26" i="125"/>
  <c r="AI26" i="125"/>
  <c r="B27" i="125"/>
  <c r="D27" i="125"/>
  <c r="F27" i="125"/>
  <c r="H27" i="125"/>
  <c r="J27" i="125"/>
  <c r="L27" i="125"/>
  <c r="N27" i="125"/>
  <c r="P27" i="125"/>
  <c r="R27" i="125"/>
  <c r="T27" i="125"/>
  <c r="V27" i="125"/>
  <c r="X27" i="125"/>
  <c r="Z27" i="125"/>
  <c r="AB27" i="125"/>
  <c r="AD27" i="125"/>
  <c r="AF27" i="125"/>
  <c r="AH27" i="125"/>
  <c r="AJ27" i="125"/>
  <c r="C28" i="125"/>
  <c r="E28" i="125"/>
  <c r="G28" i="125"/>
  <c r="I28" i="125"/>
  <c r="K28" i="125"/>
  <c r="M28" i="125"/>
  <c r="O28" i="125"/>
  <c r="Q28" i="125"/>
  <c r="S28" i="125"/>
  <c r="U28" i="125"/>
  <c r="W28" i="125"/>
  <c r="Y28" i="125"/>
  <c r="AA28" i="125"/>
  <c r="AC28" i="125"/>
  <c r="AE28" i="125"/>
  <c r="AG28" i="125"/>
  <c r="AI28" i="125"/>
  <c r="T16" i="125"/>
  <c r="L16" i="125"/>
  <c r="D16" i="125"/>
  <c r="AE15" i="125"/>
  <c r="W15" i="125"/>
  <c r="O15" i="125"/>
  <c r="G15" i="125"/>
  <c r="AH14" i="125"/>
  <c r="Z14" i="125"/>
  <c r="R14" i="125"/>
  <c r="J14" i="125"/>
  <c r="B14" i="125"/>
  <c r="X16" i="125"/>
  <c r="P16" i="125"/>
  <c r="H16" i="125"/>
  <c r="AI15" i="125"/>
  <c r="AA15" i="125"/>
  <c r="S15" i="125"/>
  <c r="K15" i="125"/>
  <c r="C15" i="125"/>
  <c r="AD14" i="125"/>
  <c r="V14" i="125"/>
  <c r="N14" i="125"/>
  <c r="F14" i="125"/>
  <c r="AG13" i="125"/>
  <c r="Y13" i="125"/>
  <c r="Q13" i="125"/>
  <c r="I13" i="125"/>
  <c r="AJ12" i="125"/>
  <c r="AB12" i="125"/>
  <c r="T12" i="125"/>
  <c r="L12" i="125"/>
  <c r="D12" i="125"/>
  <c r="AE11" i="125"/>
  <c r="W11" i="125"/>
  <c r="O11" i="125"/>
  <c r="G11" i="125"/>
  <c r="AH10" i="125"/>
  <c r="Z10" i="125"/>
  <c r="R10" i="125"/>
  <c r="J10" i="125"/>
  <c r="B10" i="125"/>
  <c r="AC9" i="125"/>
  <c r="U9" i="125"/>
  <c r="M9" i="125"/>
  <c r="E9" i="125"/>
  <c r="AF8" i="125"/>
  <c r="X8" i="125"/>
  <c r="P8" i="125"/>
  <c r="H8" i="125"/>
  <c r="AI7" i="125"/>
  <c r="AA7" i="125"/>
  <c r="S7" i="125"/>
  <c r="K7" i="125"/>
  <c r="U13" i="125"/>
  <c r="E13" i="125"/>
  <c r="X12" i="125"/>
  <c r="H12" i="125"/>
  <c r="AA11" i="125"/>
  <c r="K11" i="125"/>
  <c r="AD10" i="125"/>
  <c r="N10" i="125"/>
  <c r="AG9" i="125"/>
  <c r="Q9" i="125"/>
  <c r="AJ8" i="125"/>
  <c r="T8" i="125"/>
  <c r="D8" i="125"/>
  <c r="W7" i="125"/>
  <c r="G7" i="125"/>
  <c r="AC13" i="125"/>
  <c r="M13" i="125"/>
  <c r="AF12" i="125"/>
  <c r="P12" i="125"/>
  <c r="AI11" i="125"/>
  <c r="S11" i="125"/>
  <c r="C11" i="125"/>
  <c r="V10" i="125"/>
  <c r="F10" i="125"/>
  <c r="Y9" i="125"/>
  <c r="I9" i="125"/>
  <c r="AB8" i="125"/>
  <c r="L8" i="125"/>
  <c r="AE7" i="125"/>
  <c r="O7" i="125"/>
  <c r="B30" i="119" a="1"/>
  <c r="B7" i="119" a="1"/>
  <c r="B7" i="117" a="1"/>
  <c r="B30" i="117" a="1"/>
  <c r="W56" i="113"/>
  <c r="W55" i="113"/>
  <c r="W54" i="113"/>
  <c r="W54" i="112"/>
  <c r="W55" i="112"/>
  <c r="W56" i="112"/>
  <c r="W27" i="112"/>
  <c r="W28" i="112"/>
  <c r="W29" i="112"/>
  <c r="W80" i="111"/>
  <c r="W81" i="111"/>
  <c r="W82" i="111"/>
  <c r="W59" i="111"/>
  <c r="W60" i="111"/>
  <c r="W61" i="111"/>
  <c r="W62" i="111"/>
  <c r="W63" i="111"/>
  <c r="W64" i="111"/>
  <c r="W65" i="111"/>
  <c r="W66" i="111"/>
  <c r="W67" i="111"/>
  <c r="W68" i="111"/>
  <c r="W69" i="111"/>
  <c r="W70" i="111"/>
  <c r="W71" i="111"/>
  <c r="W72" i="111"/>
  <c r="W73" i="111"/>
  <c r="W74" i="111"/>
  <c r="W54" i="111"/>
  <c r="W55" i="111"/>
  <c r="W56" i="111"/>
  <c r="W80" i="110"/>
  <c r="W81" i="110"/>
  <c r="W82" i="110"/>
  <c r="W59" i="110"/>
  <c r="W60" i="110"/>
  <c r="W61" i="110"/>
  <c r="W62" i="110"/>
  <c r="W63" i="110"/>
  <c r="W64" i="110"/>
  <c r="W65" i="110"/>
  <c r="W66" i="110"/>
  <c r="W67" i="110"/>
  <c r="W68" i="110"/>
  <c r="W69" i="110"/>
  <c r="W70" i="110"/>
  <c r="W71" i="110"/>
  <c r="W72" i="110"/>
  <c r="W73" i="110"/>
  <c r="W74" i="110"/>
  <c r="W80" i="109"/>
  <c r="W81" i="109"/>
  <c r="W82" i="109"/>
  <c r="W60" i="109"/>
  <c r="W61" i="109"/>
  <c r="W62" i="109"/>
  <c r="W63" i="109"/>
  <c r="W64" i="109"/>
  <c r="W65" i="109"/>
  <c r="W66" i="109"/>
  <c r="W67" i="109"/>
  <c r="W68" i="109"/>
  <c r="W69" i="109"/>
  <c r="W70" i="109"/>
  <c r="W71" i="109"/>
  <c r="W72" i="109"/>
  <c r="W73" i="109"/>
  <c r="W74" i="109"/>
  <c r="W59" i="109"/>
  <c r="W54" i="109"/>
  <c r="W55" i="109"/>
  <c r="W56" i="109"/>
  <c r="O8" i="121" l="1"/>
  <c r="AF20" i="121"/>
  <c r="AG24" i="121"/>
  <c r="Y18" i="121"/>
  <c r="R25" i="121"/>
  <c r="S25" i="121"/>
  <c r="AG27" i="121"/>
  <c r="X16" i="121"/>
  <c r="AJ27" i="121"/>
  <c r="W12" i="121"/>
  <c r="AH27" i="121"/>
  <c r="C23" i="121"/>
  <c r="T14" i="121"/>
  <c r="B23" i="121"/>
  <c r="V9" i="121"/>
  <c r="AB11" i="121"/>
  <c r="Z15" i="121"/>
  <c r="H13" i="121"/>
  <c r="AI8" i="121"/>
  <c r="K16" i="121"/>
  <c r="U28" i="121"/>
  <c r="Z26" i="121"/>
  <c r="K24" i="121"/>
  <c r="AE21" i="121"/>
  <c r="AA18" i="121"/>
  <c r="Y9" i="121"/>
  <c r="Q25" i="121"/>
  <c r="AE20" i="121"/>
  <c r="R14" i="121"/>
  <c r="R18" i="121"/>
  <c r="H14" i="121"/>
  <c r="M9" i="121"/>
  <c r="C12" i="121"/>
  <c r="M24" i="121"/>
  <c r="T9" i="121"/>
  <c r="AD21" i="121"/>
  <c r="F7" i="121"/>
  <c r="AC10" i="121"/>
  <c r="Q14" i="121"/>
  <c r="D23" i="121"/>
  <c r="AA26" i="121"/>
  <c r="T28" i="121"/>
  <c r="M27" i="121"/>
  <c r="E26" i="121"/>
  <c r="AF24" i="121"/>
  <c r="Y23" i="121"/>
  <c r="Q22" i="121"/>
  <c r="M21" i="121"/>
  <c r="AI19" i="121"/>
  <c r="AG16" i="121"/>
  <c r="E12" i="121"/>
  <c r="I7" i="121"/>
  <c r="Y26" i="121"/>
  <c r="J24" i="121"/>
  <c r="AC21" i="121"/>
  <c r="AH19" i="121"/>
  <c r="AE16" i="121"/>
  <c r="B12" i="121"/>
  <c r="G7" i="121"/>
  <c r="U17" i="121"/>
  <c r="P15" i="121"/>
  <c r="AJ12" i="121"/>
  <c r="T10" i="121"/>
  <c r="E8" i="121"/>
  <c r="I10" i="121"/>
  <c r="AF13" i="121"/>
  <c r="S22" i="121"/>
  <c r="G26" i="121"/>
  <c r="Z7" i="121"/>
  <c r="N11" i="121"/>
  <c r="B15" i="121"/>
  <c r="X23" i="121"/>
  <c r="L27" i="121"/>
  <c r="C8" i="121"/>
  <c r="AF9" i="121"/>
  <c r="Z11" i="121"/>
  <c r="T13" i="121"/>
  <c r="N15" i="121"/>
  <c r="G22" i="121"/>
  <c r="AJ23" i="121"/>
  <c r="AD25" i="121"/>
  <c r="X27" i="121"/>
  <c r="AE28" i="121"/>
  <c r="J28" i="121"/>
  <c r="W27" i="121"/>
  <c r="B27" i="121"/>
  <c r="P26" i="121"/>
  <c r="AC25" i="121"/>
  <c r="H25" i="121"/>
  <c r="V24" i="121"/>
  <c r="AI23" i="121"/>
  <c r="N23" i="121"/>
  <c r="AB22" i="121"/>
  <c r="F22" i="121"/>
  <c r="U21" i="121"/>
  <c r="E21" i="121"/>
  <c r="P20" i="121"/>
  <c r="S19" i="121"/>
  <c r="AD17" i="121"/>
  <c r="AB15" i="121"/>
  <c r="M13" i="121"/>
  <c r="AF10" i="121"/>
  <c r="Q8" i="121"/>
  <c r="S28" i="121"/>
  <c r="K27" i="121"/>
  <c r="D26" i="121"/>
  <c r="AE24" i="121"/>
  <c r="W23" i="121"/>
  <c r="P22" i="121"/>
  <c r="L21" i="121"/>
  <c r="O20" i="121"/>
  <c r="R19" i="121"/>
  <c r="AB17" i="121"/>
  <c r="Y15" i="121"/>
  <c r="J13" i="121"/>
  <c r="AD10" i="121"/>
  <c r="N8" i="121"/>
  <c r="AH18" i="121"/>
  <c r="B18" i="121"/>
  <c r="E17" i="121"/>
  <c r="B16" i="121"/>
  <c r="AD14" i="121"/>
  <c r="V13" i="121"/>
  <c r="N12" i="121"/>
  <c r="G11" i="121"/>
  <c r="AH9" i="121"/>
  <c r="Z8" i="121"/>
  <c r="S7" i="121"/>
  <c r="R7" i="121"/>
  <c r="L9" i="121"/>
  <c r="F11" i="121"/>
  <c r="AI12" i="121"/>
  <c r="AC14" i="121"/>
  <c r="W16" i="121"/>
  <c r="P23" i="121"/>
  <c r="J25" i="121"/>
  <c r="D27" i="121"/>
  <c r="AG28" i="121"/>
  <c r="W8" i="121"/>
  <c r="Q10" i="121"/>
  <c r="K12" i="121"/>
  <c r="E14" i="121"/>
  <c r="AH15" i="121"/>
  <c r="AA22" i="121"/>
  <c r="U24" i="121"/>
  <c r="O26" i="121"/>
  <c r="I28" i="121"/>
  <c r="V7" i="121"/>
  <c r="S8" i="121"/>
  <c r="P9" i="121"/>
  <c r="M10" i="121"/>
  <c r="J11" i="121"/>
  <c r="G12" i="121"/>
  <c r="D13" i="121"/>
  <c r="AJ13" i="121"/>
  <c r="AG14" i="121"/>
  <c r="AD15" i="121"/>
  <c r="Z21" i="121"/>
  <c r="W22" i="121"/>
  <c r="T23" i="121"/>
  <c r="Q24" i="121"/>
  <c r="N25" i="121"/>
  <c r="K26" i="121"/>
  <c r="H27" i="121"/>
  <c r="E28" i="121"/>
  <c r="AJ28" i="121"/>
  <c r="Z28" i="121"/>
  <c r="O28" i="121"/>
  <c r="D28" i="121"/>
  <c r="AC27" i="121"/>
  <c r="R27" i="121"/>
  <c r="G27" i="121"/>
  <c r="AF26" i="121"/>
  <c r="U26" i="121"/>
  <c r="J26" i="121"/>
  <c r="AI25" i="121"/>
  <c r="X25" i="121"/>
  <c r="M25" i="121"/>
  <c r="C25" i="121"/>
  <c r="AA24" i="121"/>
  <c r="P24" i="121"/>
  <c r="F24" i="121"/>
  <c r="AD23" i="121"/>
  <c r="S23" i="121"/>
  <c r="I23" i="121"/>
  <c r="AG22" i="121"/>
  <c r="V22" i="121"/>
  <c r="L22" i="121"/>
  <c r="AJ21" i="121"/>
  <c r="Y21" i="121"/>
  <c r="Q21" i="121"/>
  <c r="I21" i="121"/>
  <c r="AJ20" i="121"/>
  <c r="X20" i="121"/>
  <c r="H20" i="121"/>
  <c r="AA19" i="121"/>
  <c r="H19" i="121"/>
  <c r="K18" i="121"/>
  <c r="N17" i="121"/>
  <c r="N16" i="121"/>
  <c r="G15" i="121"/>
  <c r="AH13" i="121"/>
  <c r="Z12" i="121"/>
  <c r="S11" i="121"/>
  <c r="K10" i="121"/>
  <c r="C9" i="121"/>
  <c r="AE7" i="121"/>
  <c r="AD28" i="121"/>
  <c r="H28" i="121"/>
  <c r="V27" i="121"/>
  <c r="AJ26" i="121"/>
  <c r="N26" i="121"/>
  <c r="AB25" i="121"/>
  <c r="G25" i="121"/>
  <c r="T24" i="121"/>
  <c r="AH23" i="121"/>
  <c r="M23" i="121"/>
  <c r="Z22" i="121"/>
  <c r="E22" i="121"/>
  <c r="T21" i="121"/>
  <c r="D21" i="121"/>
  <c r="W20" i="121"/>
  <c r="G20" i="121"/>
  <c r="Z19" i="121"/>
  <c r="F19" i="121"/>
  <c r="I18" i="121"/>
  <c r="L17" i="121"/>
  <c r="L16" i="121"/>
  <c r="D15" i="121"/>
  <c r="AE13" i="121"/>
  <c r="X12" i="121"/>
  <c r="P11" i="121"/>
  <c r="H10" i="121"/>
  <c r="AJ8" i="121"/>
  <c r="AB7" i="121"/>
  <c r="G19" i="121"/>
  <c r="Z18" i="121"/>
  <c r="J18" i="121"/>
  <c r="AC17" i="121"/>
  <c r="M17" i="121"/>
  <c r="AF16" i="121"/>
  <c r="M16" i="121"/>
  <c r="AA15" i="121"/>
  <c r="E15" i="121"/>
  <c r="S14" i="121"/>
  <c r="AG13" i="121"/>
  <c r="K13" i="121"/>
  <c r="Y12" i="121"/>
  <c r="D12" i="121"/>
  <c r="Q11" i="121"/>
  <c r="AE10" i="121"/>
  <c r="J10" i="121"/>
  <c r="W9" i="121"/>
  <c r="B9" i="121"/>
  <c r="P8" i="121"/>
  <c r="AC7" i="121"/>
  <c r="B7" i="121"/>
  <c r="E7" i="121"/>
  <c r="K7" i="121"/>
  <c r="P7" i="121"/>
  <c r="U7" i="121"/>
  <c r="AA7" i="121"/>
  <c r="AF7" i="121"/>
  <c r="B8" i="121"/>
  <c r="H8" i="121"/>
  <c r="M8" i="121"/>
  <c r="R8" i="121"/>
  <c r="X8" i="121"/>
  <c r="AC8" i="121"/>
  <c r="AH8" i="121"/>
  <c r="E9" i="121"/>
  <c r="J9" i="121"/>
  <c r="O9" i="121"/>
  <c r="U9" i="121"/>
  <c r="Z9" i="121"/>
  <c r="AE9" i="121"/>
  <c r="B10" i="121"/>
  <c r="G10" i="121"/>
  <c r="L10" i="121"/>
  <c r="R10" i="121"/>
  <c r="W10" i="121"/>
  <c r="AB10" i="121"/>
  <c r="AH10" i="121"/>
  <c r="D11" i="121"/>
  <c r="I11" i="121"/>
  <c r="O11" i="121"/>
  <c r="T11" i="121"/>
  <c r="Y11" i="121"/>
  <c r="AE11" i="121"/>
  <c r="AJ11" i="121"/>
  <c r="F12" i="121"/>
  <c r="L12" i="121"/>
  <c r="Q12" i="121"/>
  <c r="V12" i="121"/>
  <c r="AB12" i="121"/>
  <c r="AG12" i="121"/>
  <c r="C13" i="121"/>
  <c r="I13" i="121"/>
  <c r="N13" i="121"/>
  <c r="S13" i="121"/>
  <c r="Y13" i="121"/>
  <c r="AD13" i="121"/>
  <c r="AI13" i="121"/>
  <c r="F14" i="121"/>
  <c r="K14" i="121"/>
  <c r="P14" i="121"/>
  <c r="V14" i="121"/>
  <c r="AA14" i="121"/>
  <c r="AF14" i="121"/>
  <c r="C15" i="121"/>
  <c r="H15" i="121"/>
  <c r="M15" i="121"/>
  <c r="S15" i="121"/>
  <c r="X15" i="121"/>
  <c r="AC15" i="121"/>
  <c r="AI15" i="121"/>
  <c r="E16" i="121"/>
  <c r="J16" i="121"/>
  <c r="P16" i="121"/>
  <c r="U16" i="121"/>
  <c r="Z16" i="121"/>
  <c r="AD16" i="121"/>
  <c r="AH16" i="121"/>
  <c r="C17" i="121"/>
  <c r="G17" i="121"/>
  <c r="K17" i="121"/>
  <c r="O17" i="121"/>
  <c r="S17" i="121"/>
  <c r="W17" i="121"/>
  <c r="AA17" i="121"/>
  <c r="AE17" i="121"/>
  <c r="AI17" i="121"/>
  <c r="D18" i="121"/>
  <c r="H18" i="121"/>
  <c r="L18" i="121"/>
  <c r="P18" i="121"/>
  <c r="T18" i="121"/>
  <c r="X18" i="121"/>
  <c r="AB18" i="121"/>
  <c r="AF18" i="121"/>
  <c r="AJ18" i="121"/>
  <c r="E19" i="121"/>
  <c r="I19" i="121"/>
  <c r="M19" i="121"/>
  <c r="L7" i="121"/>
  <c r="W7" i="121"/>
  <c r="AG7" i="121"/>
  <c r="I8" i="121"/>
  <c r="T8" i="121"/>
  <c r="AD8" i="121"/>
  <c r="F9" i="121"/>
  <c r="Q9" i="121"/>
  <c r="AA9" i="121"/>
  <c r="C10" i="121"/>
  <c r="N10" i="121"/>
  <c r="X10" i="121"/>
  <c r="AI10" i="121"/>
  <c r="K11" i="121"/>
  <c r="U11" i="121"/>
  <c r="AF11" i="121"/>
  <c r="H12" i="121"/>
  <c r="R12" i="121"/>
  <c r="AC12" i="121"/>
  <c r="E13" i="121"/>
  <c r="O13" i="121"/>
  <c r="Z13" i="121"/>
  <c r="B14" i="121"/>
  <c r="L14" i="121"/>
  <c r="W14" i="121"/>
  <c r="AH14" i="121"/>
  <c r="I15" i="121"/>
  <c r="T15" i="121"/>
  <c r="AE15" i="121"/>
  <c r="F16" i="121"/>
  <c r="Q16" i="121"/>
  <c r="AA16" i="121"/>
  <c r="AI16" i="121"/>
  <c r="H17" i="121"/>
  <c r="P17" i="121"/>
  <c r="X17" i="121"/>
  <c r="AF17" i="121"/>
  <c r="E18" i="121"/>
  <c r="M18" i="121"/>
  <c r="U18" i="121"/>
  <c r="AC18" i="121"/>
  <c r="B19" i="121"/>
  <c r="J19" i="121"/>
  <c r="P19" i="121"/>
  <c r="T19" i="121"/>
  <c r="X19" i="121"/>
  <c r="AB19" i="121"/>
  <c r="AF19" i="121"/>
  <c r="AJ19" i="121"/>
  <c r="E20" i="121"/>
  <c r="I20" i="121"/>
  <c r="M20" i="121"/>
  <c r="Q20" i="121"/>
  <c r="U20" i="121"/>
  <c r="Y20" i="121"/>
  <c r="AC20" i="121"/>
  <c r="AG20" i="121"/>
  <c r="B21" i="121"/>
  <c r="F21" i="121"/>
  <c r="J21" i="121"/>
  <c r="N21" i="121"/>
  <c r="R21" i="121"/>
  <c r="V21" i="121"/>
  <c r="AA21" i="121"/>
  <c r="AF21" i="121"/>
  <c r="B22" i="121"/>
  <c r="H22" i="121"/>
  <c r="M22" i="121"/>
  <c r="R22" i="121"/>
  <c r="X22" i="121"/>
  <c r="AC22" i="121"/>
  <c r="AH22" i="121"/>
  <c r="E23" i="121"/>
  <c r="J23" i="121"/>
  <c r="O23" i="121"/>
  <c r="U23" i="121"/>
  <c r="Z23" i="121"/>
  <c r="AE23" i="121"/>
  <c r="B24" i="121"/>
  <c r="G24" i="121"/>
  <c r="L24" i="121"/>
  <c r="R24" i="121"/>
  <c r="W24" i="121"/>
  <c r="AB24" i="121"/>
  <c r="AH24" i="121"/>
  <c r="D25" i="121"/>
  <c r="I25" i="121"/>
  <c r="O25" i="121"/>
  <c r="T25" i="121"/>
  <c r="Y25" i="121"/>
  <c r="AE25" i="121"/>
  <c r="AJ25" i="121"/>
  <c r="F26" i="121"/>
  <c r="L26" i="121"/>
  <c r="Q26" i="121"/>
  <c r="V26" i="121"/>
  <c r="AB26" i="121"/>
  <c r="AG26" i="121"/>
  <c r="C27" i="121"/>
  <c r="I27" i="121"/>
  <c r="N27" i="121"/>
  <c r="S27" i="121"/>
  <c r="Y27" i="121"/>
  <c r="AD27" i="121"/>
  <c r="AI27" i="121"/>
  <c r="F28" i="121"/>
  <c r="K28" i="121"/>
  <c r="P28" i="121"/>
  <c r="V28" i="121"/>
  <c r="AA28" i="121"/>
  <c r="AF28" i="121"/>
  <c r="D7" i="121"/>
  <c r="O7" i="121"/>
  <c r="Y7" i="121"/>
  <c r="AJ7" i="121"/>
  <c r="L8" i="121"/>
  <c r="V8" i="121"/>
  <c r="AG8" i="121"/>
  <c r="I9" i="121"/>
  <c r="S9" i="121"/>
  <c r="AD9" i="121"/>
  <c r="F10" i="121"/>
  <c r="P10" i="121"/>
  <c r="AA10" i="121"/>
  <c r="C11" i="121"/>
  <c r="M11" i="121"/>
  <c r="X11" i="121"/>
  <c r="AI11" i="121"/>
  <c r="J12" i="121"/>
  <c r="U12" i="121"/>
  <c r="AF12" i="121"/>
  <c r="G13" i="121"/>
  <c r="R13" i="121"/>
  <c r="AC13" i="121"/>
  <c r="D14" i="121"/>
  <c r="O14" i="121"/>
  <c r="Z14" i="121"/>
  <c r="AJ14" i="121"/>
  <c r="L15" i="121"/>
  <c r="W15" i="121"/>
  <c r="AG15" i="121"/>
  <c r="I16" i="121"/>
  <c r="T16" i="121"/>
  <c r="AC16" i="121"/>
  <c r="B17" i="121"/>
  <c r="J17" i="121"/>
  <c r="R17" i="121"/>
  <c r="Z17" i="121"/>
  <c r="AH17" i="121"/>
  <c r="G18" i="121"/>
  <c r="O18" i="121"/>
  <c r="W18" i="121"/>
  <c r="AE18" i="121"/>
  <c r="D19" i="121"/>
  <c r="L19" i="121"/>
  <c r="Q19" i="121"/>
  <c r="U19" i="121"/>
  <c r="Y19" i="121"/>
  <c r="AC19" i="121"/>
  <c r="AG19" i="121"/>
  <c r="B20" i="121"/>
  <c r="F20" i="121"/>
  <c r="J20" i="121"/>
  <c r="N20" i="121"/>
  <c r="R20" i="121"/>
  <c r="V20" i="121"/>
  <c r="Z20" i="121"/>
  <c r="AD20" i="121"/>
  <c r="AH7" i="121"/>
  <c r="AE8" i="121"/>
  <c r="AB9" i="121"/>
  <c r="Y10" i="121"/>
  <c r="V11" i="121"/>
  <c r="S12" i="121"/>
  <c r="P13" i="121"/>
  <c r="M14" i="121"/>
  <c r="J15" i="121"/>
  <c r="G16" i="121"/>
  <c r="C22" i="121"/>
  <c r="AI22" i="121"/>
  <c r="AF23" i="121"/>
  <c r="AC24" i="121"/>
  <c r="Z25" i="121"/>
  <c r="W26" i="121"/>
  <c r="T27" i="121"/>
  <c r="Q28" i="121"/>
  <c r="J7" i="121"/>
  <c r="G8" i="121"/>
  <c r="D9" i="121"/>
  <c r="AJ9" i="121"/>
  <c r="AG10" i="121"/>
  <c r="AD11" i="121"/>
  <c r="AA12" i="121"/>
  <c r="X13" i="121"/>
  <c r="U14" i="121"/>
  <c r="R15" i="121"/>
  <c r="O16" i="121"/>
  <c r="K22" i="121"/>
  <c r="H23" i="121"/>
  <c r="E24" i="121"/>
  <c r="B25" i="121"/>
  <c r="AH25" i="121"/>
  <c r="AE26" i="121"/>
  <c r="AB27" i="121"/>
  <c r="Y28" i="121"/>
  <c r="N7" i="121"/>
  <c r="AD7" i="121"/>
  <c r="K8" i="121"/>
  <c r="AA8" i="121"/>
  <c r="H9" i="121"/>
  <c r="X9" i="121"/>
  <c r="E10" i="121"/>
  <c r="U10" i="121"/>
  <c r="B11" i="121"/>
  <c r="R11" i="121"/>
  <c r="AH11" i="121"/>
  <c r="O12" i="121"/>
  <c r="AE12" i="121"/>
  <c r="L13" i="121"/>
  <c r="AB13" i="121"/>
  <c r="I14" i="121"/>
  <c r="Y14" i="121"/>
  <c r="F15" i="121"/>
  <c r="V15" i="121"/>
  <c r="C16" i="121"/>
  <c r="S16" i="121"/>
  <c r="AH21" i="121"/>
  <c r="O22" i="121"/>
  <c r="AE22" i="121"/>
  <c r="L23" i="121"/>
  <c r="AB23" i="121"/>
  <c r="I24" i="121"/>
  <c r="Y24" i="121"/>
  <c r="F25" i="121"/>
  <c r="V25" i="121"/>
  <c r="C26" i="121"/>
  <c r="S26" i="121"/>
  <c r="AI26" i="121"/>
  <c r="P27" i="121"/>
  <c r="AF27" i="121"/>
  <c r="M28" i="121"/>
  <c r="AC28" i="121"/>
  <c r="AH28" i="121"/>
  <c r="AB28" i="121"/>
  <c r="W28" i="121"/>
  <c r="R28" i="121"/>
  <c r="L28" i="121"/>
  <c r="G28" i="121"/>
  <c r="B28" i="121"/>
  <c r="AE27" i="121"/>
  <c r="Z27" i="121"/>
  <c r="U27" i="121"/>
  <c r="O27" i="121"/>
  <c r="J27" i="121"/>
  <c r="E27" i="121"/>
  <c r="AH26" i="121"/>
  <c r="AC26" i="121"/>
  <c r="X26" i="121"/>
  <c r="R26" i="121"/>
  <c r="M26" i="121"/>
  <c r="H26" i="121"/>
  <c r="B26" i="121"/>
  <c r="AF25" i="121"/>
  <c r="AA25" i="121"/>
  <c r="U25" i="121"/>
  <c r="P25" i="121"/>
  <c r="K25" i="121"/>
  <c r="E25" i="121"/>
  <c r="AI24" i="121"/>
  <c r="AD24" i="121"/>
  <c r="X24" i="121"/>
  <c r="S24" i="121"/>
  <c r="N24" i="121"/>
  <c r="H24" i="121"/>
  <c r="C24" i="121"/>
  <c r="AG23" i="121"/>
  <c r="AA23" i="121"/>
  <c r="V23" i="121"/>
  <c r="Q23" i="121"/>
  <c r="K23" i="121"/>
  <c r="F23" i="121"/>
  <c r="AJ22" i="121"/>
  <c r="AD22" i="121"/>
  <c r="Y22" i="121"/>
  <c r="T22" i="121"/>
  <c r="N22" i="121"/>
  <c r="I22" i="121"/>
  <c r="D22" i="121"/>
  <c r="AG21" i="121"/>
  <c r="AB21" i="121"/>
  <c r="W21" i="121"/>
  <c r="S21" i="121"/>
  <c r="O21" i="121"/>
  <c r="K21" i="121"/>
  <c r="G21" i="121"/>
  <c r="C21" i="121"/>
  <c r="AH20" i="121"/>
  <c r="AB20" i="121"/>
  <c r="T20" i="121"/>
  <c r="L20" i="121"/>
  <c r="D20" i="121"/>
  <c r="AE19" i="121"/>
  <c r="W19" i="121"/>
  <c r="O19" i="121"/>
  <c r="AI18" i="121"/>
  <c r="S18" i="121"/>
  <c r="C18" i="121"/>
  <c r="V17" i="121"/>
  <c r="F17" i="121"/>
  <c r="Y16" i="121"/>
  <c r="D16" i="121"/>
  <c r="Q15" i="121"/>
  <c r="AE14" i="121"/>
  <c r="J14" i="121"/>
  <c r="W13" i="121"/>
  <c r="B13" i="121"/>
  <c r="P12" i="121"/>
  <c r="AC11" i="121"/>
  <c r="H11" i="121"/>
  <c r="V10" i="121"/>
  <c r="AI9" i="121"/>
  <c r="N9" i="121"/>
  <c r="AB8" i="121"/>
  <c r="F8" i="121"/>
  <c r="T7" i="121"/>
  <c r="AI28" i="121"/>
  <c r="X28" i="121"/>
  <c r="N28" i="121"/>
  <c r="C28" i="121"/>
  <c r="AA27" i="121"/>
  <c r="Q27" i="121"/>
  <c r="F27" i="121"/>
  <c r="AD26" i="121"/>
  <c r="T26" i="121"/>
  <c r="I26" i="121"/>
  <c r="AG25" i="121"/>
  <c r="W25" i="121"/>
  <c r="L25" i="121"/>
  <c r="AJ24" i="121"/>
  <c r="Z24" i="121"/>
  <c r="O24" i="121"/>
  <c r="D24" i="121"/>
  <c r="AC23" i="121"/>
  <c r="R23" i="121"/>
  <c r="G23" i="121"/>
  <c r="AF22" i="121"/>
  <c r="U22" i="121"/>
  <c r="J22" i="121"/>
  <c r="AI21" i="121"/>
  <c r="X21" i="121"/>
  <c r="P21" i="121"/>
  <c r="H21" i="121"/>
  <c r="AI20" i="121"/>
  <c r="AA20" i="121"/>
  <c r="S20" i="121"/>
  <c r="K20" i="121"/>
  <c r="C20" i="121"/>
  <c r="AD19" i="121"/>
  <c r="V19" i="121"/>
  <c r="N19" i="121"/>
  <c r="AG18" i="121"/>
  <c r="Q18" i="121"/>
  <c r="AJ17" i="121"/>
  <c r="T17" i="121"/>
  <c r="D17" i="121"/>
  <c r="V16" i="121"/>
  <c r="AJ15" i="121"/>
  <c r="O15" i="121"/>
  <c r="AB14" i="121"/>
  <c r="G14" i="121"/>
  <c r="U13" i="121"/>
  <c r="AH12" i="121"/>
  <c r="M12" i="121"/>
  <c r="AA11" i="121"/>
  <c r="E11" i="121"/>
  <c r="S10" i="121"/>
  <c r="AG9" i="121"/>
  <c r="K9" i="121"/>
  <c r="Y8" i="121"/>
  <c r="D8" i="121"/>
  <c r="Q7" i="121"/>
  <c r="K19" i="121"/>
  <c r="C19" i="121"/>
  <c r="AD18" i="121"/>
  <c r="V18" i="121"/>
  <c r="N18" i="121"/>
  <c r="F18" i="121"/>
  <c r="AG17" i="121"/>
  <c r="Y17" i="121"/>
  <c r="Q17" i="121"/>
  <c r="I17" i="121"/>
  <c r="AJ16" i="121"/>
  <c r="AB16" i="121"/>
  <c r="R16" i="121"/>
  <c r="H16" i="121"/>
  <c r="AF15" i="121"/>
  <c r="U15" i="121"/>
  <c r="K15" i="121"/>
  <c r="AI14" i="121"/>
  <c r="X14" i="121"/>
  <c r="N14" i="121"/>
  <c r="C14" i="121"/>
  <c r="AA13" i="121"/>
  <c r="Q13" i="121"/>
  <c r="F13" i="121"/>
  <c r="AD12" i="121"/>
  <c r="T12" i="121"/>
  <c r="I12" i="121"/>
  <c r="AG11" i="121"/>
  <c r="W11" i="121"/>
  <c r="L11" i="121"/>
  <c r="AJ10" i="121"/>
  <c r="Z10" i="121"/>
  <c r="O10" i="121"/>
  <c r="D10" i="121"/>
  <c r="AC9" i="121"/>
  <c r="R9" i="121"/>
  <c r="G9" i="121"/>
  <c r="AF8" i="121"/>
  <c r="U8" i="121"/>
  <c r="J8" i="121"/>
  <c r="AI7" i="121"/>
  <c r="X7" i="121"/>
  <c r="M7" i="121"/>
  <c r="C7" i="121"/>
  <c r="B7" i="119"/>
  <c r="D7" i="119"/>
  <c r="H7" i="119"/>
  <c r="L7" i="119"/>
  <c r="P7" i="119"/>
  <c r="T7" i="119"/>
  <c r="X7" i="119"/>
  <c r="AB7" i="119"/>
  <c r="AF7" i="119"/>
  <c r="AJ7" i="119"/>
  <c r="E8" i="119"/>
  <c r="I8" i="119"/>
  <c r="M8" i="119"/>
  <c r="Q8" i="119"/>
  <c r="U8" i="119"/>
  <c r="Y8" i="119"/>
  <c r="AC8" i="119"/>
  <c r="AG8" i="119"/>
  <c r="B9" i="119"/>
  <c r="F9" i="119"/>
  <c r="J9" i="119"/>
  <c r="N9" i="119"/>
  <c r="R9" i="119"/>
  <c r="V9" i="119"/>
  <c r="Z9" i="119"/>
  <c r="AD9" i="119"/>
  <c r="AH9" i="119"/>
  <c r="C10" i="119"/>
  <c r="G10" i="119"/>
  <c r="K10" i="119"/>
  <c r="O10" i="119"/>
  <c r="S10" i="119"/>
  <c r="W10" i="119"/>
  <c r="AA10" i="119"/>
  <c r="AE10" i="119"/>
  <c r="AI10" i="119"/>
  <c r="D11" i="119"/>
  <c r="H11" i="119"/>
  <c r="L11" i="119"/>
  <c r="P11" i="119"/>
  <c r="T11" i="119"/>
  <c r="X11" i="119"/>
  <c r="AB11" i="119"/>
  <c r="AF11" i="119"/>
  <c r="AJ11" i="119"/>
  <c r="E12" i="119"/>
  <c r="I12" i="119"/>
  <c r="M12" i="119"/>
  <c r="Q12" i="119"/>
  <c r="U12" i="119"/>
  <c r="Y12" i="119"/>
  <c r="AC12" i="119"/>
  <c r="AG12" i="119"/>
  <c r="B13" i="119"/>
  <c r="F13" i="119"/>
  <c r="J13" i="119"/>
  <c r="N13" i="119"/>
  <c r="R13" i="119"/>
  <c r="V13" i="119"/>
  <c r="Z13" i="119"/>
  <c r="AC13" i="119"/>
  <c r="AE13" i="119"/>
  <c r="AH13" i="119"/>
  <c r="B14" i="119"/>
  <c r="D14" i="119"/>
  <c r="G14" i="119"/>
  <c r="J14" i="119"/>
  <c r="L14" i="119"/>
  <c r="O14" i="119"/>
  <c r="R14" i="119"/>
  <c r="T14" i="119"/>
  <c r="W14" i="119"/>
  <c r="Z14" i="119"/>
  <c r="AB14" i="119"/>
  <c r="AE14" i="119"/>
  <c r="AH14" i="119"/>
  <c r="AJ14" i="119"/>
  <c r="D15" i="119"/>
  <c r="G15" i="119"/>
  <c r="I15" i="119"/>
  <c r="L15" i="119"/>
  <c r="O15" i="119"/>
  <c r="Q15" i="119"/>
  <c r="T15" i="119"/>
  <c r="W15" i="119"/>
  <c r="Y15" i="119"/>
  <c r="AB15" i="119"/>
  <c r="AE15" i="119"/>
  <c r="AG15" i="119"/>
  <c r="AJ15" i="119"/>
  <c r="D16" i="119"/>
  <c r="F16" i="119"/>
  <c r="I16" i="119"/>
  <c r="L16" i="119"/>
  <c r="N16" i="119"/>
  <c r="Q16" i="119"/>
  <c r="T16" i="119"/>
  <c r="V16" i="119"/>
  <c r="Y16" i="119"/>
  <c r="AA16" i="119"/>
  <c r="AC16" i="119"/>
  <c r="AE16" i="119"/>
  <c r="AG16" i="119"/>
  <c r="AI16" i="119"/>
  <c r="B17" i="119"/>
  <c r="D17" i="119"/>
  <c r="F17" i="119"/>
  <c r="H17" i="119"/>
  <c r="J17" i="119"/>
  <c r="L17" i="119"/>
  <c r="N17" i="119"/>
  <c r="P17" i="119"/>
  <c r="R17" i="119"/>
  <c r="T17" i="119"/>
  <c r="V17" i="119"/>
  <c r="X17" i="119"/>
  <c r="Z17" i="119"/>
  <c r="AB17" i="119"/>
  <c r="AD17" i="119"/>
  <c r="AF17" i="119"/>
  <c r="AH17" i="119"/>
  <c r="AJ17" i="119"/>
  <c r="C18" i="119"/>
  <c r="E18" i="119"/>
  <c r="G18" i="119"/>
  <c r="I18" i="119"/>
  <c r="K18" i="119"/>
  <c r="M18" i="119"/>
  <c r="O18" i="119"/>
  <c r="Q18" i="119"/>
  <c r="S18" i="119"/>
  <c r="U18" i="119"/>
  <c r="W18" i="119"/>
  <c r="Y18" i="119"/>
  <c r="AA18" i="119"/>
  <c r="AC18" i="119"/>
  <c r="AE18" i="119"/>
  <c r="AG18" i="119"/>
  <c r="AI18" i="119"/>
  <c r="B19" i="119"/>
  <c r="D19" i="119"/>
  <c r="F19" i="119"/>
  <c r="H19" i="119"/>
  <c r="J19" i="119"/>
  <c r="L19" i="119"/>
  <c r="N19" i="119"/>
  <c r="P19" i="119"/>
  <c r="R19" i="119"/>
  <c r="T19" i="119"/>
  <c r="V19" i="119"/>
  <c r="X19" i="119"/>
  <c r="Z19" i="119"/>
  <c r="AB19" i="119"/>
  <c r="AD19" i="119"/>
  <c r="AF19" i="119"/>
  <c r="AH19" i="119"/>
  <c r="AJ19" i="119"/>
  <c r="C20" i="119"/>
  <c r="E20" i="119"/>
  <c r="G20" i="119"/>
  <c r="I20" i="119"/>
  <c r="K20" i="119"/>
  <c r="M20" i="119"/>
  <c r="O20" i="119"/>
  <c r="Q20" i="119"/>
  <c r="S20" i="119"/>
  <c r="U20" i="119"/>
  <c r="W20" i="119"/>
  <c r="Y20" i="119"/>
  <c r="AA20" i="119"/>
  <c r="AC20" i="119"/>
  <c r="AE20" i="119"/>
  <c r="AG20" i="119"/>
  <c r="AI20" i="119"/>
  <c r="B21" i="119"/>
  <c r="D21" i="119"/>
  <c r="F21" i="119"/>
  <c r="H21" i="119"/>
  <c r="J21" i="119"/>
  <c r="L21" i="119"/>
  <c r="N21" i="119"/>
  <c r="P21" i="119"/>
  <c r="R21" i="119"/>
  <c r="T21" i="119"/>
  <c r="V21" i="119"/>
  <c r="X21" i="119"/>
  <c r="AA21" i="119"/>
  <c r="AC21" i="119"/>
  <c r="AF21" i="119"/>
  <c r="AI21" i="119"/>
  <c r="B22" i="119"/>
  <c r="E22" i="119"/>
  <c r="H22" i="119"/>
  <c r="J22" i="119"/>
  <c r="M22" i="119"/>
  <c r="P22" i="119"/>
  <c r="R22" i="119"/>
  <c r="U22" i="119"/>
  <c r="X22" i="119"/>
  <c r="Z22" i="119"/>
  <c r="AC22" i="119"/>
  <c r="AF22" i="119"/>
  <c r="AH22" i="119"/>
  <c r="B23" i="119"/>
  <c r="E23" i="119"/>
  <c r="G23" i="119"/>
  <c r="J23" i="119"/>
  <c r="M23" i="119"/>
  <c r="O23" i="119"/>
  <c r="R23" i="119"/>
  <c r="U23" i="119"/>
  <c r="W23" i="119"/>
  <c r="Z23" i="119"/>
  <c r="AC23" i="119"/>
  <c r="AE23" i="119"/>
  <c r="AH23" i="119"/>
  <c r="B24" i="119"/>
  <c r="D24" i="119"/>
  <c r="G24" i="119"/>
  <c r="J24" i="119"/>
  <c r="L24" i="119"/>
  <c r="O24" i="119"/>
  <c r="R24" i="119"/>
  <c r="T24" i="119"/>
  <c r="W24" i="119"/>
  <c r="Z24" i="119"/>
  <c r="AB24" i="119"/>
  <c r="AE24" i="119"/>
  <c r="AH24" i="119"/>
  <c r="AJ24" i="119"/>
  <c r="D25" i="119"/>
  <c r="G25" i="119"/>
  <c r="I25" i="119"/>
  <c r="L25" i="119"/>
  <c r="O25" i="119"/>
  <c r="Q25" i="119"/>
  <c r="T25" i="119"/>
  <c r="W25" i="119"/>
  <c r="Y25" i="119"/>
  <c r="AB25" i="119"/>
  <c r="AE25" i="119"/>
  <c r="AG25" i="119"/>
  <c r="AJ25" i="119"/>
  <c r="D26" i="119"/>
  <c r="F26" i="119"/>
  <c r="I26" i="119"/>
  <c r="L26" i="119"/>
  <c r="N26" i="119"/>
  <c r="Q26" i="119"/>
  <c r="T26" i="119"/>
  <c r="V26" i="119"/>
  <c r="Y26" i="119"/>
  <c r="AB26" i="119"/>
  <c r="AD26" i="119"/>
  <c r="AG26" i="119"/>
  <c r="AJ26" i="119"/>
  <c r="C27" i="119"/>
  <c r="F27" i="119"/>
  <c r="I27" i="119"/>
  <c r="K27" i="119"/>
  <c r="N27" i="119"/>
  <c r="Q27" i="119"/>
  <c r="S27" i="119"/>
  <c r="V27" i="119"/>
  <c r="Y27" i="119"/>
  <c r="AA27" i="119"/>
  <c r="AD27" i="119"/>
  <c r="AG27" i="119"/>
  <c r="AI27" i="119"/>
  <c r="C28" i="119"/>
  <c r="F28" i="119"/>
  <c r="H28" i="119"/>
  <c r="K28" i="119"/>
  <c r="N28" i="119"/>
  <c r="P28" i="119"/>
  <c r="S28" i="119"/>
  <c r="V28" i="119"/>
  <c r="X28" i="119"/>
  <c r="AA28" i="119"/>
  <c r="AD28" i="119"/>
  <c r="AF28" i="119"/>
  <c r="AI28" i="119"/>
  <c r="I7" i="119"/>
  <c r="Q7" i="119"/>
  <c r="Y7" i="119"/>
  <c r="AG7" i="119"/>
  <c r="F8" i="119"/>
  <c r="N8" i="119"/>
  <c r="V8" i="119"/>
  <c r="AD8" i="119"/>
  <c r="C9" i="119"/>
  <c r="K9" i="119"/>
  <c r="S9" i="119"/>
  <c r="AA9" i="119"/>
  <c r="AI9" i="119"/>
  <c r="H10" i="119"/>
  <c r="P10" i="119"/>
  <c r="X10" i="119"/>
  <c r="AF10" i="119"/>
  <c r="E11" i="119"/>
  <c r="M11" i="119"/>
  <c r="U11" i="119"/>
  <c r="AC11" i="119"/>
  <c r="B12" i="119"/>
  <c r="J12" i="119"/>
  <c r="R12" i="119"/>
  <c r="Z12" i="119"/>
  <c r="AH12" i="119"/>
  <c r="G13" i="119"/>
  <c r="O13" i="119"/>
  <c r="W13" i="119"/>
  <c r="AD13" i="119"/>
  <c r="AI13" i="119"/>
  <c r="F14" i="119"/>
  <c r="K14" i="119"/>
  <c r="P14" i="119"/>
  <c r="V14" i="119"/>
  <c r="AA14" i="119"/>
  <c r="AF14" i="119"/>
  <c r="C15" i="119"/>
  <c r="H15" i="119"/>
  <c r="M15" i="119"/>
  <c r="S15" i="119"/>
  <c r="X15" i="119"/>
  <c r="AC15" i="119"/>
  <c r="AI15" i="119"/>
  <c r="E16" i="119"/>
  <c r="J16" i="119"/>
  <c r="P16" i="119"/>
  <c r="U16" i="119"/>
  <c r="Z16" i="119"/>
  <c r="AD16" i="119"/>
  <c r="AH16" i="119"/>
  <c r="C17" i="119"/>
  <c r="G17" i="119"/>
  <c r="K17" i="119"/>
  <c r="O17" i="119"/>
  <c r="S17" i="119"/>
  <c r="W17" i="119"/>
  <c r="AA17" i="119"/>
  <c r="AE17" i="119"/>
  <c r="AI17" i="119"/>
  <c r="D18" i="119"/>
  <c r="H18" i="119"/>
  <c r="L18" i="119"/>
  <c r="P18" i="119"/>
  <c r="T18" i="119"/>
  <c r="X18" i="119"/>
  <c r="AB18" i="119"/>
  <c r="AF18" i="119"/>
  <c r="AJ18" i="119"/>
  <c r="E19" i="119"/>
  <c r="I19" i="119"/>
  <c r="M19" i="119"/>
  <c r="Q19" i="119"/>
  <c r="U19" i="119"/>
  <c r="Y19" i="119"/>
  <c r="AC19" i="119"/>
  <c r="AG19" i="119"/>
  <c r="B20" i="119"/>
  <c r="F20" i="119"/>
  <c r="J20" i="119"/>
  <c r="N20" i="119"/>
  <c r="R20" i="119"/>
  <c r="V20" i="119"/>
  <c r="Z20" i="119"/>
  <c r="AD20" i="119"/>
  <c r="AH20" i="119"/>
  <c r="C21" i="119"/>
  <c r="G21" i="119"/>
  <c r="K21" i="119"/>
  <c r="O21" i="119"/>
  <c r="S21" i="119"/>
  <c r="W21" i="119"/>
  <c r="AB21" i="119"/>
  <c r="AG21" i="119"/>
  <c r="D22" i="119"/>
  <c r="I22" i="119"/>
  <c r="N22" i="119"/>
  <c r="T22" i="119"/>
  <c r="Y22" i="119"/>
  <c r="AD22" i="119"/>
  <c r="AJ22" i="119"/>
  <c r="F23" i="119"/>
  <c r="K23" i="119"/>
  <c r="Q23" i="119"/>
  <c r="V23" i="119"/>
  <c r="AA23" i="119"/>
  <c r="AG23" i="119"/>
  <c r="C24" i="119"/>
  <c r="H24" i="119"/>
  <c r="N24" i="119"/>
  <c r="S24" i="119"/>
  <c r="X24" i="119"/>
  <c r="AD24" i="119"/>
  <c r="AI24" i="119"/>
  <c r="E25" i="119"/>
  <c r="K25" i="119"/>
  <c r="P25" i="119"/>
  <c r="U25" i="119"/>
  <c r="AA25" i="119"/>
  <c r="AF25" i="119"/>
  <c r="B26" i="119"/>
  <c r="H26" i="119"/>
  <c r="M26" i="119"/>
  <c r="R26" i="119"/>
  <c r="X26" i="119"/>
  <c r="AC26" i="119"/>
  <c r="AH26" i="119"/>
  <c r="E27" i="119"/>
  <c r="J27" i="119"/>
  <c r="O27" i="119"/>
  <c r="U27" i="119"/>
  <c r="Z27" i="119"/>
  <c r="AE27" i="119"/>
  <c r="B28" i="119"/>
  <c r="G28" i="119"/>
  <c r="L28" i="119"/>
  <c r="R28" i="119"/>
  <c r="W28" i="119"/>
  <c r="AB28" i="119"/>
  <c r="AH28" i="119"/>
  <c r="E7" i="119"/>
  <c r="M7" i="119"/>
  <c r="U7" i="119"/>
  <c r="AC7" i="119"/>
  <c r="B8" i="119"/>
  <c r="J8" i="119"/>
  <c r="R8" i="119"/>
  <c r="Z8" i="119"/>
  <c r="AH8" i="119"/>
  <c r="G9" i="119"/>
  <c r="O9" i="119"/>
  <c r="W9" i="119"/>
  <c r="AE9" i="119"/>
  <c r="D10" i="119"/>
  <c r="L10" i="119"/>
  <c r="T10" i="119"/>
  <c r="AB10" i="119"/>
  <c r="AJ10" i="119"/>
  <c r="I11" i="119"/>
  <c r="Q11" i="119"/>
  <c r="Y11" i="119"/>
  <c r="AG11" i="119"/>
  <c r="F12" i="119"/>
  <c r="N12" i="119"/>
  <c r="V12" i="119"/>
  <c r="AD12" i="119"/>
  <c r="C13" i="119"/>
  <c r="K13" i="119"/>
  <c r="S13" i="119"/>
  <c r="AA13" i="119"/>
  <c r="AG13" i="119"/>
  <c r="C14" i="119"/>
  <c r="H14" i="119"/>
  <c r="N14" i="119"/>
  <c r="S14" i="119"/>
  <c r="X14" i="119"/>
  <c r="AD14" i="119"/>
  <c r="AI14" i="119"/>
  <c r="E15" i="119"/>
  <c r="K15" i="119"/>
  <c r="P15" i="119"/>
  <c r="U15" i="119"/>
  <c r="AA15" i="119"/>
  <c r="AF15" i="119"/>
  <c r="B16" i="119"/>
  <c r="H16" i="119"/>
  <c r="M16" i="119"/>
  <c r="R16" i="119"/>
  <c r="X16" i="119"/>
  <c r="AB16" i="119"/>
  <c r="AF16" i="119"/>
  <c r="AJ16" i="119"/>
  <c r="E17" i="119"/>
  <c r="I17" i="119"/>
  <c r="M17" i="119"/>
  <c r="Q17" i="119"/>
  <c r="U17" i="119"/>
  <c r="Y17" i="119"/>
  <c r="AC17" i="119"/>
  <c r="AG17" i="119"/>
  <c r="B18" i="119"/>
  <c r="F18" i="119"/>
  <c r="J18" i="119"/>
  <c r="N18" i="119"/>
  <c r="R18" i="119"/>
  <c r="V18" i="119"/>
  <c r="Z18" i="119"/>
  <c r="AD18" i="119"/>
  <c r="AH18" i="119"/>
  <c r="C19" i="119"/>
  <c r="G19" i="119"/>
  <c r="K19" i="119"/>
  <c r="O19" i="119"/>
  <c r="S19" i="119"/>
  <c r="W19" i="119"/>
  <c r="AA19" i="119"/>
  <c r="AE19" i="119"/>
  <c r="AI19" i="119"/>
  <c r="D20" i="119"/>
  <c r="H20" i="119"/>
  <c r="L20" i="119"/>
  <c r="P20" i="119"/>
  <c r="T20" i="119"/>
  <c r="X20" i="119"/>
  <c r="AB20" i="119"/>
  <c r="AF20" i="119"/>
  <c r="AJ20" i="119"/>
  <c r="E21" i="119"/>
  <c r="I21" i="119"/>
  <c r="M21" i="119"/>
  <c r="Q21" i="119"/>
  <c r="U21" i="119"/>
  <c r="Y21" i="119"/>
  <c r="AE21" i="119"/>
  <c r="AJ21" i="119"/>
  <c r="F22" i="119"/>
  <c r="L22" i="119"/>
  <c r="Q22" i="119"/>
  <c r="V22" i="119"/>
  <c r="AB22" i="119"/>
  <c r="AG22" i="119"/>
  <c r="C23" i="119"/>
  <c r="I23" i="119"/>
  <c r="N23" i="119"/>
  <c r="S23" i="119"/>
  <c r="Y23" i="119"/>
  <c r="AD23" i="119"/>
  <c r="AI23" i="119"/>
  <c r="F24" i="119"/>
  <c r="K24" i="119"/>
  <c r="P24" i="119"/>
  <c r="V24" i="119"/>
  <c r="AA24" i="119"/>
  <c r="AF24" i="119"/>
  <c r="C25" i="119"/>
  <c r="H25" i="119"/>
  <c r="M25" i="119"/>
  <c r="S25" i="119"/>
  <c r="X25" i="119"/>
  <c r="AC25" i="119"/>
  <c r="AI25" i="119"/>
  <c r="E26" i="119"/>
  <c r="J26" i="119"/>
  <c r="P26" i="119"/>
  <c r="U26" i="119"/>
  <c r="Z26" i="119"/>
  <c r="AF26" i="119"/>
  <c r="B27" i="119"/>
  <c r="G27" i="119"/>
  <c r="M27" i="119"/>
  <c r="R27" i="119"/>
  <c r="W27" i="119"/>
  <c r="AC27" i="119"/>
  <c r="AH27" i="119"/>
  <c r="D28" i="119"/>
  <c r="J28" i="119"/>
  <c r="O28" i="119"/>
  <c r="T28" i="119"/>
  <c r="Z28" i="119"/>
  <c r="AE28" i="119"/>
  <c r="AJ28" i="119"/>
  <c r="AC28" i="119"/>
  <c r="U28" i="119"/>
  <c r="M28" i="119"/>
  <c r="E28" i="119"/>
  <c r="AF27" i="119"/>
  <c r="X27" i="119"/>
  <c r="P27" i="119"/>
  <c r="H27" i="119"/>
  <c r="AI26" i="119"/>
  <c r="AA26" i="119"/>
  <c r="S26" i="119"/>
  <c r="K26" i="119"/>
  <c r="C26" i="119"/>
  <c r="AD25" i="119"/>
  <c r="V25" i="119"/>
  <c r="N25" i="119"/>
  <c r="F25" i="119"/>
  <c r="AG24" i="119"/>
  <c r="Y24" i="119"/>
  <c r="Q24" i="119"/>
  <c r="I24" i="119"/>
  <c r="AJ23" i="119"/>
  <c r="AB23" i="119"/>
  <c r="T23" i="119"/>
  <c r="L23" i="119"/>
  <c r="D23" i="119"/>
  <c r="AE22" i="119"/>
  <c r="W22" i="119"/>
  <c r="O22" i="119"/>
  <c r="G22" i="119"/>
  <c r="AH21" i="119"/>
  <c r="Z21" i="119"/>
  <c r="U13" i="119"/>
  <c r="M13" i="119"/>
  <c r="E13" i="119"/>
  <c r="AF12" i="119"/>
  <c r="X12" i="119"/>
  <c r="P12" i="119"/>
  <c r="H12" i="119"/>
  <c r="AI11" i="119"/>
  <c r="AA11" i="119"/>
  <c r="S11" i="119"/>
  <c r="K11" i="119"/>
  <c r="C11" i="119"/>
  <c r="AD10" i="119"/>
  <c r="V10" i="119"/>
  <c r="N10" i="119"/>
  <c r="F10" i="119"/>
  <c r="AG9" i="119"/>
  <c r="Y9" i="119"/>
  <c r="Q9" i="119"/>
  <c r="I9" i="119"/>
  <c r="AJ8" i="119"/>
  <c r="AB8" i="119"/>
  <c r="T8" i="119"/>
  <c r="L8" i="119"/>
  <c r="D8" i="119"/>
  <c r="AE7" i="119"/>
  <c r="W7" i="119"/>
  <c r="O7" i="119"/>
  <c r="G7" i="119"/>
  <c r="W16" i="119"/>
  <c r="O16" i="119"/>
  <c r="G16" i="119"/>
  <c r="AH15" i="119"/>
  <c r="Z15" i="119"/>
  <c r="R15" i="119"/>
  <c r="J15" i="119"/>
  <c r="B15" i="119"/>
  <c r="AC14" i="119"/>
  <c r="U14" i="119"/>
  <c r="M14" i="119"/>
  <c r="E14" i="119"/>
  <c r="AF13" i="119"/>
  <c r="X13" i="119"/>
  <c r="P13" i="119"/>
  <c r="H13" i="119"/>
  <c r="AI12" i="119"/>
  <c r="AA12" i="119"/>
  <c r="S12" i="119"/>
  <c r="K12" i="119"/>
  <c r="C12" i="119"/>
  <c r="AD11" i="119"/>
  <c r="V11" i="119"/>
  <c r="N11" i="119"/>
  <c r="F11" i="119"/>
  <c r="AG10" i="119"/>
  <c r="Y10" i="119"/>
  <c r="Q10" i="119"/>
  <c r="I10" i="119"/>
  <c r="AJ9" i="119"/>
  <c r="AB9" i="119"/>
  <c r="T9" i="119"/>
  <c r="L9" i="119"/>
  <c r="D9" i="119"/>
  <c r="AE8" i="119"/>
  <c r="W8" i="119"/>
  <c r="O8" i="119"/>
  <c r="G8" i="119"/>
  <c r="AH7" i="119"/>
  <c r="Z7" i="119"/>
  <c r="R7" i="119"/>
  <c r="J7" i="119"/>
  <c r="AG28" i="119"/>
  <c r="Q28" i="119"/>
  <c r="AJ27" i="119"/>
  <c r="T27" i="119"/>
  <c r="D27" i="119"/>
  <c r="W26" i="119"/>
  <c r="G26" i="119"/>
  <c r="Z25" i="119"/>
  <c r="J25" i="119"/>
  <c r="AC24" i="119"/>
  <c r="M24" i="119"/>
  <c r="AF23" i="119"/>
  <c r="P23" i="119"/>
  <c r="AI22" i="119"/>
  <c r="S22" i="119"/>
  <c r="C22" i="119"/>
  <c r="Y13" i="119"/>
  <c r="I13" i="119"/>
  <c r="AB12" i="119"/>
  <c r="L12" i="119"/>
  <c r="AE11" i="119"/>
  <c r="O11" i="119"/>
  <c r="AH10" i="119"/>
  <c r="R10" i="119"/>
  <c r="B10" i="119"/>
  <c r="U9" i="119"/>
  <c r="E9" i="119"/>
  <c r="X8" i="119"/>
  <c r="H8" i="119"/>
  <c r="AA7" i="119"/>
  <c r="K7" i="119"/>
  <c r="S16" i="119"/>
  <c r="C16" i="119"/>
  <c r="V15" i="119"/>
  <c r="F15" i="119"/>
  <c r="Y14" i="119"/>
  <c r="I14" i="119"/>
  <c r="AB13" i="119"/>
  <c r="L13" i="119"/>
  <c r="AE12" i="119"/>
  <c r="O12" i="119"/>
  <c r="AH11" i="119"/>
  <c r="R11" i="119"/>
  <c r="B11" i="119"/>
  <c r="U10" i="119"/>
  <c r="E10" i="119"/>
  <c r="X9" i="119"/>
  <c r="H9" i="119"/>
  <c r="AA8" i="119"/>
  <c r="K8" i="119"/>
  <c r="AD7" i="119"/>
  <c r="N7" i="119"/>
  <c r="Y28" i="119"/>
  <c r="I28" i="119"/>
  <c r="AB27" i="119"/>
  <c r="L27" i="119"/>
  <c r="AE26" i="119"/>
  <c r="O26" i="119"/>
  <c r="AH25" i="119"/>
  <c r="R25" i="119"/>
  <c r="B25" i="119"/>
  <c r="U24" i="119"/>
  <c r="E24" i="119"/>
  <c r="X23" i="119"/>
  <c r="H23" i="119"/>
  <c r="AA22" i="119"/>
  <c r="K22" i="119"/>
  <c r="AD21" i="119"/>
  <c r="Q13" i="119"/>
  <c r="AJ12" i="119"/>
  <c r="T12" i="119"/>
  <c r="D12" i="119"/>
  <c r="W11" i="119"/>
  <c r="G11" i="119"/>
  <c r="Z10" i="119"/>
  <c r="J10" i="119"/>
  <c r="AC9" i="119"/>
  <c r="M9" i="119"/>
  <c r="AF8" i="119"/>
  <c r="P8" i="119"/>
  <c r="AI7" i="119"/>
  <c r="S7" i="119"/>
  <c r="C7" i="119"/>
  <c r="K16" i="119"/>
  <c r="AD15" i="119"/>
  <c r="N15" i="119"/>
  <c r="AG14" i="119"/>
  <c r="Q14" i="119"/>
  <c r="AJ13" i="119"/>
  <c r="T13" i="119"/>
  <c r="D13" i="119"/>
  <c r="W12" i="119"/>
  <c r="G12" i="119"/>
  <c r="Z11" i="119"/>
  <c r="J11" i="119"/>
  <c r="AC10" i="119"/>
  <c r="M10" i="119"/>
  <c r="AF9" i="119"/>
  <c r="P9" i="119"/>
  <c r="AI8" i="119"/>
  <c r="S8" i="119"/>
  <c r="C8" i="119"/>
  <c r="V7" i="119"/>
  <c r="F7" i="119"/>
  <c r="C30" i="121"/>
  <c r="B30" i="121"/>
  <c r="E30" i="121"/>
  <c r="H30" i="121"/>
  <c r="J30" i="121"/>
  <c r="M30" i="121"/>
  <c r="P30" i="121"/>
  <c r="R30" i="121"/>
  <c r="U30" i="121"/>
  <c r="X30" i="121"/>
  <c r="Z30" i="121"/>
  <c r="AC30" i="121"/>
  <c r="AF30" i="121"/>
  <c r="AH30" i="121"/>
  <c r="B31" i="121"/>
  <c r="E31" i="121"/>
  <c r="G31" i="121"/>
  <c r="J31" i="121"/>
  <c r="M31" i="121"/>
  <c r="O31" i="121"/>
  <c r="R31" i="121"/>
  <c r="U31" i="121"/>
  <c r="W31" i="121"/>
  <c r="Z31" i="121"/>
  <c r="AC31" i="121"/>
  <c r="AE31" i="121"/>
  <c r="AH31" i="121"/>
  <c r="B32" i="121"/>
  <c r="D32" i="121"/>
  <c r="G32" i="121"/>
  <c r="J32" i="121"/>
  <c r="L32" i="121"/>
  <c r="O32" i="121"/>
  <c r="R32" i="121"/>
  <c r="T32" i="121"/>
  <c r="W32" i="121"/>
  <c r="Z32" i="121"/>
  <c r="AB32" i="121"/>
  <c r="AE32" i="121"/>
  <c r="AH32" i="121"/>
  <c r="AJ32" i="121"/>
  <c r="D33" i="121"/>
  <c r="G33" i="121"/>
  <c r="I33" i="121"/>
  <c r="L33" i="121"/>
  <c r="O33" i="121"/>
  <c r="Q33" i="121"/>
  <c r="T33" i="121"/>
  <c r="W33" i="121"/>
  <c r="Y33" i="121"/>
  <c r="AB33" i="121"/>
  <c r="AE33" i="121"/>
  <c r="AG33" i="121"/>
  <c r="AJ33" i="121"/>
  <c r="D34" i="121"/>
  <c r="F34" i="121"/>
  <c r="I34" i="121"/>
  <c r="L34" i="121"/>
  <c r="N34" i="121"/>
  <c r="Q34" i="121"/>
  <c r="T34" i="121"/>
  <c r="V34" i="121"/>
  <c r="Y34" i="121"/>
  <c r="AB34" i="121"/>
  <c r="AD34" i="121"/>
  <c r="AG34" i="121"/>
  <c r="AJ34" i="121"/>
  <c r="D30" i="121"/>
  <c r="I30" i="121"/>
  <c r="N30" i="121"/>
  <c r="T30" i="121"/>
  <c r="Y30" i="121"/>
  <c r="AD30" i="121"/>
  <c r="AJ30" i="121"/>
  <c r="F31" i="121"/>
  <c r="K31" i="121"/>
  <c r="Q31" i="121"/>
  <c r="V31" i="121"/>
  <c r="AA31" i="121"/>
  <c r="AG31" i="121"/>
  <c r="C32" i="121"/>
  <c r="H32" i="121"/>
  <c r="N32" i="121"/>
  <c r="S32" i="121"/>
  <c r="X32" i="121"/>
  <c r="AD32" i="121"/>
  <c r="AI32" i="121"/>
  <c r="E33" i="121"/>
  <c r="K33" i="121"/>
  <c r="P33" i="121"/>
  <c r="U33" i="121"/>
  <c r="AA33" i="121"/>
  <c r="AF33" i="121"/>
  <c r="B34" i="121"/>
  <c r="H34" i="121"/>
  <c r="M34" i="121"/>
  <c r="R34" i="121"/>
  <c r="X34" i="121"/>
  <c r="AC34" i="121"/>
  <c r="AH34" i="121"/>
  <c r="C35" i="121"/>
  <c r="F35" i="121"/>
  <c r="I35" i="121"/>
  <c r="K35" i="121"/>
  <c r="N35" i="121"/>
  <c r="Q35" i="121"/>
  <c r="S35" i="121"/>
  <c r="V35" i="121"/>
  <c r="Y35" i="121"/>
  <c r="AA35" i="121"/>
  <c r="AD35" i="121"/>
  <c r="AG35" i="121"/>
  <c r="AI35" i="121"/>
  <c r="C36" i="121"/>
  <c r="F36" i="121"/>
  <c r="H36" i="121"/>
  <c r="K36" i="121"/>
  <c r="N36" i="121"/>
  <c r="P36" i="121"/>
  <c r="S36" i="121"/>
  <c r="V36" i="121"/>
  <c r="X36" i="121"/>
  <c r="AA36" i="121"/>
  <c r="AD36" i="121"/>
  <c r="AF36" i="121"/>
  <c r="AI36" i="121"/>
  <c r="C37" i="121"/>
  <c r="E37" i="121"/>
  <c r="H37" i="121"/>
  <c r="K37" i="121"/>
  <c r="M37" i="121"/>
  <c r="P37" i="121"/>
  <c r="S37" i="121"/>
  <c r="U37" i="121"/>
  <c r="X37" i="121"/>
  <c r="AA37" i="121"/>
  <c r="AC37" i="121"/>
  <c r="AF37" i="121"/>
  <c r="AI37" i="121"/>
  <c r="B38" i="121"/>
  <c r="E38" i="121"/>
  <c r="H38" i="121"/>
  <c r="J38" i="121"/>
  <c r="M38" i="121"/>
  <c r="P38" i="121"/>
  <c r="R38" i="121"/>
  <c r="U38" i="121"/>
  <c r="X38" i="121"/>
  <c r="Z38" i="121"/>
  <c r="AC38" i="121"/>
  <c r="AF38" i="121"/>
  <c r="AH38" i="121"/>
  <c r="B39" i="121"/>
  <c r="E39" i="121"/>
  <c r="G39" i="121"/>
  <c r="J39" i="121"/>
  <c r="M39" i="121"/>
  <c r="O39" i="121"/>
  <c r="R39" i="121"/>
  <c r="U39" i="121"/>
  <c r="W39" i="121"/>
  <c r="Z39" i="121"/>
  <c r="AB39" i="121"/>
  <c r="AD39" i="121"/>
  <c r="AF39" i="121"/>
  <c r="AH39" i="121"/>
  <c r="AJ39" i="121"/>
  <c r="C40" i="121"/>
  <c r="E40" i="121"/>
  <c r="G40" i="121"/>
  <c r="I40" i="121"/>
  <c r="K40" i="121"/>
  <c r="M40" i="121"/>
  <c r="O40" i="121"/>
  <c r="Q40" i="121"/>
  <c r="S40" i="121"/>
  <c r="U40" i="121"/>
  <c r="W40" i="121"/>
  <c r="Y40" i="121"/>
  <c r="AA40" i="121"/>
  <c r="AC40" i="121"/>
  <c r="AE40" i="121"/>
  <c r="AG40" i="121"/>
  <c r="AI40" i="121"/>
  <c r="B41" i="121"/>
  <c r="D41" i="121"/>
  <c r="F41" i="121"/>
  <c r="H41" i="121"/>
  <c r="J41" i="121"/>
  <c r="L41" i="121"/>
  <c r="N41" i="121"/>
  <c r="P41" i="121"/>
  <c r="R41" i="121"/>
  <c r="T41" i="121"/>
  <c r="V41" i="121"/>
  <c r="X41" i="121"/>
  <c r="Z41" i="121"/>
  <c r="AB41" i="121"/>
  <c r="AD41" i="121"/>
  <c r="AF41" i="121"/>
  <c r="AH41" i="121"/>
  <c r="AJ41" i="121"/>
  <c r="C42" i="121"/>
  <c r="E42" i="121"/>
  <c r="G42" i="121"/>
  <c r="I42" i="121"/>
  <c r="K42" i="121"/>
  <c r="M42" i="121"/>
  <c r="O42" i="121"/>
  <c r="Q42" i="121"/>
  <c r="S42" i="121"/>
  <c r="U42" i="121"/>
  <c r="W42" i="121"/>
  <c r="Y42" i="121"/>
  <c r="AA42" i="121"/>
  <c r="AC42" i="121"/>
  <c r="AE42" i="121"/>
  <c r="AG42" i="121"/>
  <c r="AI42" i="121"/>
  <c r="B43" i="121"/>
  <c r="D43" i="121"/>
  <c r="F43" i="121"/>
  <c r="H43" i="121"/>
  <c r="J43" i="121"/>
  <c r="L43" i="121"/>
  <c r="N43" i="121"/>
  <c r="P43" i="121"/>
  <c r="R43" i="121"/>
  <c r="T43" i="121"/>
  <c r="V43" i="121"/>
  <c r="X43" i="121"/>
  <c r="Z43" i="121"/>
  <c r="AB43" i="121"/>
  <c r="AD43" i="121"/>
  <c r="AF43" i="121"/>
  <c r="AH43" i="121"/>
  <c r="AJ43" i="121"/>
  <c r="C44" i="121"/>
  <c r="E44" i="121"/>
  <c r="G44" i="121"/>
  <c r="I44" i="121"/>
  <c r="K44" i="121"/>
  <c r="M44" i="121"/>
  <c r="O44" i="121"/>
  <c r="Q44" i="121"/>
  <c r="S44" i="121"/>
  <c r="U44" i="121"/>
  <c r="W44" i="121"/>
  <c r="Y44" i="121"/>
  <c r="AA44" i="121"/>
  <c r="AC44" i="121"/>
  <c r="AE44" i="121"/>
  <c r="AG44" i="121"/>
  <c r="AI44" i="121"/>
  <c r="B45" i="121"/>
  <c r="D45" i="121"/>
  <c r="F45" i="121"/>
  <c r="H45" i="121"/>
  <c r="J45" i="121"/>
  <c r="L45" i="121"/>
  <c r="N45" i="121"/>
  <c r="P45" i="121"/>
  <c r="R45" i="121"/>
  <c r="T45" i="121"/>
  <c r="V45" i="121"/>
  <c r="X45" i="121"/>
  <c r="Z45" i="121"/>
  <c r="AB45" i="121"/>
  <c r="AD45" i="121"/>
  <c r="AF45" i="121"/>
  <c r="AH45" i="121"/>
  <c r="AJ45" i="121"/>
  <c r="C46" i="121"/>
  <c r="E46" i="121"/>
  <c r="G46" i="121"/>
  <c r="I46" i="121"/>
  <c r="K46" i="121"/>
  <c r="M46" i="121"/>
  <c r="O46" i="121"/>
  <c r="Q46" i="121"/>
  <c r="S46" i="121"/>
  <c r="U46" i="121"/>
  <c r="W46" i="121"/>
  <c r="Y46" i="121"/>
  <c r="AA46" i="121"/>
  <c r="AC46" i="121"/>
  <c r="AE46" i="121"/>
  <c r="AG46" i="121"/>
  <c r="AI46" i="121"/>
  <c r="B47" i="121"/>
  <c r="D47" i="121"/>
  <c r="F47" i="121"/>
  <c r="H47" i="121"/>
  <c r="J47" i="121"/>
  <c r="L47" i="121"/>
  <c r="N47" i="121"/>
  <c r="P47" i="121"/>
  <c r="R47" i="121"/>
  <c r="T47" i="121"/>
  <c r="V47" i="121"/>
  <c r="X47" i="121"/>
  <c r="Z47" i="121"/>
  <c r="AB47" i="121"/>
  <c r="AD47" i="121"/>
  <c r="AF47" i="121"/>
  <c r="AH47" i="121"/>
  <c r="AJ47" i="121"/>
  <c r="C48" i="121"/>
  <c r="E48" i="121"/>
  <c r="G48" i="121"/>
  <c r="I48" i="121"/>
  <c r="K48" i="121"/>
  <c r="M48" i="121"/>
  <c r="O48" i="121"/>
  <c r="Q48" i="121"/>
  <c r="S48" i="121"/>
  <c r="U48" i="121"/>
  <c r="W48" i="121"/>
  <c r="Y48" i="121"/>
  <c r="AA48" i="121"/>
  <c r="AC48" i="121"/>
  <c r="AE48" i="121"/>
  <c r="AG48" i="121"/>
  <c r="AI48" i="121"/>
  <c r="B49" i="121"/>
  <c r="D49" i="121"/>
  <c r="F49" i="121"/>
  <c r="H49" i="121"/>
  <c r="J49" i="121"/>
  <c r="L49" i="121"/>
  <c r="N49" i="121"/>
  <c r="P49" i="121"/>
  <c r="R49" i="121"/>
  <c r="T49" i="121"/>
  <c r="V49" i="121"/>
  <c r="X49" i="121"/>
  <c r="Z49" i="121"/>
  <c r="AB49" i="121"/>
  <c r="AD49" i="121"/>
  <c r="AF49" i="121"/>
  <c r="AH49" i="121"/>
  <c r="AJ49" i="121"/>
  <c r="C50" i="121"/>
  <c r="E50" i="121"/>
  <c r="G50" i="121"/>
  <c r="I50" i="121"/>
  <c r="K50" i="121"/>
  <c r="M50" i="121"/>
  <c r="O50" i="121"/>
  <c r="Q50" i="121"/>
  <c r="S50" i="121"/>
  <c r="U50" i="121"/>
  <c r="W50" i="121"/>
  <c r="Y50" i="121"/>
  <c r="AA50" i="121"/>
  <c r="AC50" i="121"/>
  <c r="AE50" i="121"/>
  <c r="AG50" i="121"/>
  <c r="AI50" i="121"/>
  <c r="B51" i="121"/>
  <c r="D51" i="121"/>
  <c r="F51" i="121"/>
  <c r="H51" i="121"/>
  <c r="J51" i="121"/>
  <c r="L51" i="121"/>
  <c r="N51" i="121"/>
  <c r="P51" i="121"/>
  <c r="R51" i="121"/>
  <c r="T51" i="121"/>
  <c r="V51" i="121"/>
  <c r="X51" i="121"/>
  <c r="Z51" i="121"/>
  <c r="AB51" i="121"/>
  <c r="AD51" i="121"/>
  <c r="AF51" i="121"/>
  <c r="AH51" i="121"/>
  <c r="AJ51" i="121"/>
  <c r="L30" i="121"/>
  <c r="V30" i="121"/>
  <c r="AG30" i="121"/>
  <c r="I31" i="121"/>
  <c r="S31" i="121"/>
  <c r="AD31" i="121"/>
  <c r="F32" i="121"/>
  <c r="P32" i="121"/>
  <c r="AA32" i="121"/>
  <c r="C33" i="121"/>
  <c r="M33" i="121"/>
  <c r="X33" i="121"/>
  <c r="AI33" i="121"/>
  <c r="J34" i="121"/>
  <c r="U34" i="121"/>
  <c r="AF34" i="121"/>
  <c r="E35" i="121"/>
  <c r="J35" i="121"/>
  <c r="O35" i="121"/>
  <c r="U35" i="121"/>
  <c r="Z35" i="121"/>
  <c r="AE35" i="121"/>
  <c r="B36" i="121"/>
  <c r="G36" i="121"/>
  <c r="L36" i="121"/>
  <c r="R36" i="121"/>
  <c r="W36" i="121"/>
  <c r="AB36" i="121"/>
  <c r="AH36" i="121"/>
  <c r="D37" i="121"/>
  <c r="I37" i="121"/>
  <c r="O37" i="121"/>
  <c r="T37" i="121"/>
  <c r="Y37" i="121"/>
  <c r="AE37" i="121"/>
  <c r="AJ37" i="121"/>
  <c r="F38" i="121"/>
  <c r="L38" i="121"/>
  <c r="Q38" i="121"/>
  <c r="V38" i="121"/>
  <c r="AB38" i="121"/>
  <c r="AG38" i="121"/>
  <c r="C39" i="121"/>
  <c r="I39" i="121"/>
  <c r="N39" i="121"/>
  <c r="S39" i="121"/>
  <c r="Y39" i="121"/>
  <c r="AC39" i="121"/>
  <c r="AG39" i="121"/>
  <c r="B40" i="121"/>
  <c r="F40" i="121"/>
  <c r="J40" i="121"/>
  <c r="N40" i="121"/>
  <c r="R40" i="121"/>
  <c r="V40" i="121"/>
  <c r="Z40" i="121"/>
  <c r="AD40" i="121"/>
  <c r="AH40" i="121"/>
  <c r="C41" i="121"/>
  <c r="G41" i="121"/>
  <c r="K41" i="121"/>
  <c r="O41" i="121"/>
  <c r="S41" i="121"/>
  <c r="W41" i="121"/>
  <c r="AA41" i="121"/>
  <c r="AE41" i="121"/>
  <c r="AI41" i="121"/>
  <c r="D42" i="121"/>
  <c r="H42" i="121"/>
  <c r="L42" i="121"/>
  <c r="P42" i="121"/>
  <c r="T42" i="121"/>
  <c r="X42" i="121"/>
  <c r="AB42" i="121"/>
  <c r="AF42" i="121"/>
  <c r="AJ42" i="121"/>
  <c r="E43" i="121"/>
  <c r="I43" i="121"/>
  <c r="M43" i="121"/>
  <c r="Q43" i="121"/>
  <c r="U43" i="121"/>
  <c r="Y43" i="121"/>
  <c r="AC43" i="121"/>
  <c r="AG43" i="121"/>
  <c r="B44" i="121"/>
  <c r="F44" i="121"/>
  <c r="J44" i="121"/>
  <c r="N44" i="121"/>
  <c r="R44" i="121"/>
  <c r="V44" i="121"/>
  <c r="Z44" i="121"/>
  <c r="AD44" i="121"/>
  <c r="AH44" i="121"/>
  <c r="C45" i="121"/>
  <c r="G45" i="121"/>
  <c r="K45" i="121"/>
  <c r="O45" i="121"/>
  <c r="S45" i="121"/>
  <c r="W45" i="121"/>
  <c r="AA45" i="121"/>
  <c r="AE45" i="121"/>
  <c r="AI45" i="121"/>
  <c r="D46" i="121"/>
  <c r="H46" i="121"/>
  <c r="L46" i="121"/>
  <c r="P46" i="121"/>
  <c r="T46" i="121"/>
  <c r="X46" i="121"/>
  <c r="AB46" i="121"/>
  <c r="AF46" i="121"/>
  <c r="AJ46" i="121"/>
  <c r="E47" i="121"/>
  <c r="I47" i="121"/>
  <c r="M47" i="121"/>
  <c r="Q47" i="121"/>
  <c r="U47" i="121"/>
  <c r="Y47" i="121"/>
  <c r="AC47" i="121"/>
  <c r="AG47" i="121"/>
  <c r="B48" i="121"/>
  <c r="F48" i="121"/>
  <c r="J48" i="121"/>
  <c r="N48" i="121"/>
  <c r="R48" i="121"/>
  <c r="V48" i="121"/>
  <c r="Z48" i="121"/>
  <c r="AD48" i="121"/>
  <c r="AH48" i="121"/>
  <c r="C49" i="121"/>
  <c r="G49" i="121"/>
  <c r="K49" i="121"/>
  <c r="O49" i="121"/>
  <c r="S49" i="121"/>
  <c r="W49" i="121"/>
  <c r="AA49" i="121"/>
  <c r="AE49" i="121"/>
  <c r="AI49" i="121"/>
  <c r="D50" i="121"/>
  <c r="H50" i="121"/>
  <c r="L50" i="121"/>
  <c r="P50" i="121"/>
  <c r="T50" i="121"/>
  <c r="X50" i="121"/>
  <c r="AB50" i="121"/>
  <c r="AF50" i="121"/>
  <c r="AJ50" i="121"/>
  <c r="E51" i="121"/>
  <c r="I51" i="121"/>
  <c r="M51" i="121"/>
  <c r="Q51" i="121"/>
  <c r="U51" i="121"/>
  <c r="Y51" i="121"/>
  <c r="AC51" i="121"/>
  <c r="AG51" i="121"/>
  <c r="F30" i="121"/>
  <c r="Q30" i="121"/>
  <c r="AB30" i="121"/>
  <c r="C31" i="121"/>
  <c r="N31" i="121"/>
  <c r="Y31" i="121"/>
  <c r="AI31" i="121"/>
  <c r="K32" i="121"/>
  <c r="V32" i="121"/>
  <c r="AF32" i="121"/>
  <c r="H33" i="121"/>
  <c r="S33" i="121"/>
  <c r="AC33" i="121"/>
  <c r="E34" i="121"/>
  <c r="P34" i="121"/>
  <c r="Z34" i="121"/>
  <c r="B35" i="121"/>
  <c r="G35" i="121"/>
  <c r="M35" i="121"/>
  <c r="R35" i="121"/>
  <c r="W35" i="121"/>
  <c r="AC35" i="121"/>
  <c r="AH35" i="121"/>
  <c r="D36" i="121"/>
  <c r="J36" i="121"/>
  <c r="O36" i="121"/>
  <c r="T36" i="121"/>
  <c r="Z36" i="121"/>
  <c r="AE36" i="121"/>
  <c r="AJ36" i="121"/>
  <c r="G37" i="121"/>
  <c r="L37" i="121"/>
  <c r="Q37" i="121"/>
  <c r="W37" i="121"/>
  <c r="AB37" i="121"/>
  <c r="AG37" i="121"/>
  <c r="D38" i="121"/>
  <c r="I38" i="121"/>
  <c r="N38" i="121"/>
  <c r="T38" i="121"/>
  <c r="Y38" i="121"/>
  <c r="AD38" i="121"/>
  <c r="AJ38" i="121"/>
  <c r="F39" i="121"/>
  <c r="K39" i="121"/>
  <c r="Q39" i="121"/>
  <c r="V39" i="121"/>
  <c r="AA39" i="121"/>
  <c r="AE39" i="121"/>
  <c r="AI39" i="121"/>
  <c r="D40" i="121"/>
  <c r="H40" i="121"/>
  <c r="L40" i="121"/>
  <c r="P40" i="121"/>
  <c r="T40" i="121"/>
  <c r="X40" i="121"/>
  <c r="AB40" i="121"/>
  <c r="AF40" i="121"/>
  <c r="AJ40" i="121"/>
  <c r="E41" i="121"/>
  <c r="I41" i="121"/>
  <c r="M41" i="121"/>
  <c r="Q41" i="121"/>
  <c r="U41" i="121"/>
  <c r="Y41" i="121"/>
  <c r="AC41" i="121"/>
  <c r="AG41" i="121"/>
  <c r="B42" i="121"/>
  <c r="F42" i="121"/>
  <c r="J42" i="121"/>
  <c r="N42" i="121"/>
  <c r="R42" i="121"/>
  <c r="V42" i="121"/>
  <c r="Z42" i="121"/>
  <c r="AD42" i="121"/>
  <c r="AH42" i="121"/>
  <c r="C43" i="121"/>
  <c r="G43" i="121"/>
  <c r="K43" i="121"/>
  <c r="O43" i="121"/>
  <c r="S43" i="121"/>
  <c r="W43" i="121"/>
  <c r="AA43" i="121"/>
  <c r="AE43" i="121"/>
  <c r="AI43" i="121"/>
  <c r="D44" i="121"/>
  <c r="H44" i="121"/>
  <c r="L44" i="121"/>
  <c r="P44" i="121"/>
  <c r="T44" i="121"/>
  <c r="X44" i="121"/>
  <c r="AB44" i="121"/>
  <c r="AF44" i="121"/>
  <c r="AJ44" i="121"/>
  <c r="E45" i="121"/>
  <c r="I45" i="121"/>
  <c r="M45" i="121"/>
  <c r="Q45" i="121"/>
  <c r="U45" i="121"/>
  <c r="Y45" i="121"/>
  <c r="AC45" i="121"/>
  <c r="AG45" i="121"/>
  <c r="B46" i="121"/>
  <c r="F46" i="121"/>
  <c r="J46" i="121"/>
  <c r="N46" i="121"/>
  <c r="R46" i="121"/>
  <c r="V46" i="121"/>
  <c r="Z46" i="121"/>
  <c r="AD46" i="121"/>
  <c r="AH46" i="121"/>
  <c r="C47" i="121"/>
  <c r="G47" i="121"/>
  <c r="K47" i="121"/>
  <c r="O47" i="121"/>
  <c r="S47" i="121"/>
  <c r="W47" i="121"/>
  <c r="AA47" i="121"/>
  <c r="AE47" i="121"/>
  <c r="AI47" i="121"/>
  <c r="D48" i="121"/>
  <c r="H48" i="121"/>
  <c r="L48" i="121"/>
  <c r="P48" i="121"/>
  <c r="T48" i="121"/>
  <c r="X48" i="121"/>
  <c r="AB48" i="121"/>
  <c r="AF48" i="121"/>
  <c r="AJ48" i="121"/>
  <c r="E49" i="121"/>
  <c r="I49" i="121"/>
  <c r="M49" i="121"/>
  <c r="Q49" i="121"/>
  <c r="U49" i="121"/>
  <c r="Y49" i="121"/>
  <c r="AC49" i="121"/>
  <c r="AG49" i="121"/>
  <c r="B50" i="121"/>
  <c r="F50" i="121"/>
  <c r="J50" i="121"/>
  <c r="N50" i="121"/>
  <c r="R50" i="121"/>
  <c r="V50" i="121"/>
  <c r="Z50" i="121"/>
  <c r="AD50" i="121"/>
  <c r="AH50" i="121"/>
  <c r="C51" i="121"/>
  <c r="G51" i="121"/>
  <c r="K51" i="121"/>
  <c r="O51" i="121"/>
  <c r="S51" i="121"/>
  <c r="W51" i="121"/>
  <c r="AA51" i="121"/>
  <c r="AE51" i="121"/>
  <c r="AI51" i="121"/>
  <c r="T39" i="121"/>
  <c r="L39" i="121"/>
  <c r="D39" i="121"/>
  <c r="AE38" i="121"/>
  <c r="W38" i="121"/>
  <c r="O38" i="121"/>
  <c r="G38" i="121"/>
  <c r="AH37" i="121"/>
  <c r="Z37" i="121"/>
  <c r="R37" i="121"/>
  <c r="J37" i="121"/>
  <c r="B37" i="121"/>
  <c r="AC36" i="121"/>
  <c r="U36" i="121"/>
  <c r="M36" i="121"/>
  <c r="E36" i="121"/>
  <c r="AF35" i="121"/>
  <c r="X35" i="121"/>
  <c r="P35" i="121"/>
  <c r="H35" i="121"/>
  <c r="AI34" i="121"/>
  <c r="AA34" i="121"/>
  <c r="S34" i="121"/>
  <c r="K34" i="121"/>
  <c r="C34" i="121"/>
  <c r="AD33" i="121"/>
  <c r="V33" i="121"/>
  <c r="N33" i="121"/>
  <c r="F33" i="121"/>
  <c r="AG32" i="121"/>
  <c r="Y32" i="121"/>
  <c r="Q32" i="121"/>
  <c r="I32" i="121"/>
  <c r="AJ31" i="121"/>
  <c r="AB31" i="121"/>
  <c r="T31" i="121"/>
  <c r="L31" i="121"/>
  <c r="D31" i="121"/>
  <c r="AE30" i="121"/>
  <c r="W30" i="121"/>
  <c r="O30" i="121"/>
  <c r="G30" i="121"/>
  <c r="P39" i="121"/>
  <c r="AI38" i="121"/>
  <c r="S38" i="121"/>
  <c r="C38" i="121"/>
  <c r="V37" i="121"/>
  <c r="F37" i="121"/>
  <c r="Y36" i="121"/>
  <c r="I36" i="121"/>
  <c r="AB35" i="121"/>
  <c r="L35" i="121"/>
  <c r="AE34" i="121"/>
  <c r="O34" i="121"/>
  <c r="AH33" i="121"/>
  <c r="R33" i="121"/>
  <c r="B33" i="121"/>
  <c r="U32" i="121"/>
  <c r="E32" i="121"/>
  <c r="X31" i="121"/>
  <c r="H31" i="121"/>
  <c r="AA30" i="121"/>
  <c r="K30" i="121"/>
  <c r="X39" i="121"/>
  <c r="H39" i="121"/>
  <c r="AA38" i="121"/>
  <c r="K38" i="121"/>
  <c r="AD37" i="121"/>
  <c r="N37" i="121"/>
  <c r="AG36" i="121"/>
  <c r="Q36" i="121"/>
  <c r="AJ35" i="121"/>
  <c r="T35" i="121"/>
  <c r="D35" i="121"/>
  <c r="W34" i="121"/>
  <c r="G34" i="121"/>
  <c r="Z33" i="121"/>
  <c r="J33" i="121"/>
  <c r="AC32" i="121"/>
  <c r="M32" i="121"/>
  <c r="AF31" i="121"/>
  <c r="P31" i="121"/>
  <c r="AI30" i="121"/>
  <c r="S30" i="121"/>
  <c r="F30" i="119"/>
  <c r="P30" i="119"/>
  <c r="AC30" i="119"/>
  <c r="I31" i="119"/>
  <c r="W31" i="119"/>
  <c r="B32" i="119"/>
  <c r="P32" i="119"/>
  <c r="AE32" i="119"/>
  <c r="I33" i="119"/>
  <c r="X33" i="119"/>
  <c r="D34" i="119"/>
  <c r="Q34" i="119"/>
  <c r="AF34" i="119"/>
  <c r="K35" i="119"/>
  <c r="Y35" i="119"/>
  <c r="D36" i="119"/>
  <c r="S36" i="119"/>
  <c r="AF36" i="119"/>
  <c r="L37" i="119"/>
  <c r="AA37" i="119"/>
  <c r="E38" i="119"/>
  <c r="T38" i="119"/>
  <c r="AH38" i="119"/>
  <c r="M39" i="119"/>
  <c r="AA39" i="119"/>
  <c r="C40" i="119"/>
  <c r="M40" i="119"/>
  <c r="X40" i="119"/>
  <c r="AI40" i="119"/>
  <c r="J41" i="119"/>
  <c r="U41" i="119"/>
  <c r="AF41" i="119"/>
  <c r="G42" i="119"/>
  <c r="R42" i="119"/>
  <c r="AC42" i="119"/>
  <c r="D43" i="119"/>
  <c r="O43" i="119"/>
  <c r="Z43" i="119"/>
  <c r="AJ43" i="119"/>
  <c r="L44" i="119"/>
  <c r="W44" i="119"/>
  <c r="AG44" i="119"/>
  <c r="I45" i="119"/>
  <c r="R45" i="119"/>
  <c r="Y45" i="119"/>
  <c r="AF45" i="119"/>
  <c r="E46" i="119"/>
  <c r="K46" i="119"/>
  <c r="R46" i="119"/>
  <c r="Z46" i="119"/>
  <c r="AG46" i="119"/>
  <c r="D47" i="119"/>
  <c r="L47" i="119"/>
  <c r="S47" i="119"/>
  <c r="Z47" i="119"/>
  <c r="AH47" i="119"/>
  <c r="E48" i="119"/>
  <c r="K48" i="119"/>
  <c r="P48" i="119"/>
  <c r="U48" i="119"/>
  <c r="AA48" i="119"/>
  <c r="AF48" i="119"/>
  <c r="B49" i="119"/>
  <c r="H49" i="119"/>
  <c r="M49" i="119"/>
  <c r="R49" i="119"/>
  <c r="X49" i="119"/>
  <c r="AC49" i="119"/>
  <c r="AH49" i="119"/>
  <c r="E50" i="119"/>
  <c r="J50" i="119"/>
  <c r="O50" i="119"/>
  <c r="U50" i="119"/>
  <c r="Z50" i="119"/>
  <c r="AE50" i="119"/>
  <c r="B51" i="119"/>
  <c r="G51" i="119"/>
  <c r="L51" i="119"/>
  <c r="R51" i="119"/>
  <c r="W51" i="119"/>
  <c r="AB51" i="119"/>
  <c r="AG51" i="119"/>
  <c r="M30" i="119"/>
  <c r="AB30" i="119"/>
  <c r="G31" i="119"/>
  <c r="U31" i="119"/>
  <c r="AI31" i="119"/>
  <c r="O32" i="119"/>
  <c r="AB32" i="119"/>
  <c r="H33" i="119"/>
  <c r="W33" i="119"/>
  <c r="AJ33" i="119"/>
  <c r="P34" i="119"/>
  <c r="AD34" i="119"/>
  <c r="I35" i="119"/>
  <c r="W35" i="119"/>
  <c r="C36" i="119"/>
  <c r="P36" i="119"/>
  <c r="AE36" i="119"/>
  <c r="K37" i="119"/>
  <c r="X37" i="119"/>
  <c r="D38" i="119"/>
  <c r="R38" i="119"/>
  <c r="AF38" i="119"/>
  <c r="K39" i="119"/>
  <c r="Z39" i="119"/>
  <c r="AJ39" i="119"/>
  <c r="L40" i="119"/>
  <c r="W40" i="119"/>
  <c r="AG40" i="119"/>
  <c r="I41" i="119"/>
  <c r="T41" i="119"/>
  <c r="AD41" i="119"/>
  <c r="F42" i="119"/>
  <c r="Q42" i="119"/>
  <c r="AA42" i="119"/>
  <c r="C43" i="119"/>
  <c r="N43" i="119"/>
  <c r="X43" i="119"/>
  <c r="AI43" i="119"/>
  <c r="K44" i="119"/>
  <c r="U44" i="119"/>
  <c r="AF44" i="119"/>
  <c r="H45" i="119"/>
  <c r="P45" i="119"/>
  <c r="X45" i="119"/>
  <c r="AD45" i="119"/>
  <c r="B46" i="119"/>
  <c r="J46" i="119"/>
  <c r="Q46" i="119"/>
  <c r="W46" i="119"/>
  <c r="AE46" i="119"/>
  <c r="C47" i="119"/>
  <c r="J47" i="119"/>
  <c r="R47" i="119"/>
  <c r="X47" i="119"/>
  <c r="AE47" i="119"/>
  <c r="D48" i="119"/>
  <c r="I48" i="119"/>
  <c r="O48" i="119"/>
  <c r="T48" i="119"/>
  <c r="Y48" i="119"/>
  <c r="AE48" i="119"/>
  <c r="AJ48" i="119"/>
  <c r="F49" i="119"/>
  <c r="L49" i="119"/>
  <c r="Q49" i="119"/>
  <c r="V49" i="119"/>
  <c r="AB49" i="119"/>
  <c r="AG49" i="119"/>
  <c r="C50" i="119"/>
  <c r="I50" i="119"/>
  <c r="N50" i="119"/>
  <c r="S50" i="119"/>
  <c r="Y50" i="119"/>
  <c r="AD50" i="119"/>
  <c r="AI50" i="119"/>
  <c r="F51" i="119"/>
  <c r="K51" i="119"/>
  <c r="P51" i="119"/>
  <c r="V51" i="119"/>
  <c r="AA51" i="119"/>
  <c r="AF51" i="119"/>
  <c r="AJ51" i="119"/>
  <c r="AE51" i="119"/>
  <c r="T51" i="119"/>
  <c r="J51" i="119"/>
  <c r="AH50" i="119"/>
  <c r="W50" i="119"/>
  <c r="M50" i="119"/>
  <c r="B50" i="119"/>
  <c r="Z49" i="119"/>
  <c r="P49" i="119"/>
  <c r="E49" i="119"/>
  <c r="AC48" i="119"/>
  <c r="S48" i="119"/>
  <c r="H48" i="119"/>
  <c r="AD47" i="119"/>
  <c r="O47" i="119"/>
  <c r="B47" i="119"/>
  <c r="V46" i="119"/>
  <c r="G46" i="119"/>
  <c r="AC45" i="119"/>
  <c r="N45" i="119"/>
  <c r="AB44" i="119"/>
  <c r="G44" i="119"/>
  <c r="T43" i="119"/>
  <c r="AH42" i="119"/>
  <c r="M42" i="119"/>
  <c r="Z41" i="119"/>
  <c r="E41" i="119"/>
  <c r="S40" i="119"/>
  <c r="AF39" i="119"/>
  <c r="F39" i="119"/>
  <c r="M38" i="119"/>
  <c r="S37" i="119"/>
  <c r="Z36" i="119"/>
  <c r="AG35" i="119"/>
  <c r="C35" i="119"/>
  <c r="J34" i="119"/>
  <c r="Q33" i="119"/>
  <c r="W32" i="119"/>
  <c r="AD31" i="119"/>
  <c r="B31" i="119"/>
  <c r="H30" i="119"/>
  <c r="AD51" i="119"/>
  <c r="S51" i="119"/>
  <c r="H51" i="119"/>
  <c r="AG50" i="119"/>
  <c r="V50" i="119"/>
  <c r="K50" i="119"/>
  <c r="AJ49" i="119"/>
  <c r="Y49" i="119"/>
  <c r="N49" i="119"/>
  <c r="D49" i="119"/>
  <c r="AB48" i="119"/>
  <c r="Q48" i="119"/>
  <c r="G48" i="119"/>
  <c r="AB47" i="119"/>
  <c r="N47" i="119"/>
  <c r="AH46" i="119"/>
  <c r="U46" i="119"/>
  <c r="F46" i="119"/>
  <c r="Z45" i="119"/>
  <c r="M45" i="119"/>
  <c r="AA44" i="119"/>
  <c r="E44" i="119"/>
  <c r="S43" i="119"/>
  <c r="AG42" i="119"/>
  <c r="K42" i="119"/>
  <c r="Y41" i="119"/>
  <c r="D41" i="119"/>
  <c r="Q40" i="119"/>
  <c r="AE39" i="119"/>
  <c r="E39" i="119"/>
  <c r="J38" i="119"/>
  <c r="Q37" i="119"/>
  <c r="X36" i="119"/>
  <c r="AD35" i="119"/>
  <c r="B35" i="119"/>
  <c r="I34" i="119"/>
  <c r="O33" i="119"/>
  <c r="V32" i="119"/>
  <c r="AC31" i="119"/>
  <c r="AH30" i="119"/>
  <c r="C30" i="119"/>
  <c r="K30" i="119"/>
  <c r="S30" i="119"/>
  <c r="AA30" i="119"/>
  <c r="AI30" i="119"/>
  <c r="H31" i="119"/>
  <c r="P31" i="119"/>
  <c r="X31" i="119"/>
  <c r="AF31" i="119"/>
  <c r="E32" i="119"/>
  <c r="M32" i="119"/>
  <c r="U32" i="119"/>
  <c r="AC32" i="119"/>
  <c r="B33" i="119"/>
  <c r="J33" i="119"/>
  <c r="R33" i="119"/>
  <c r="Z33" i="119"/>
  <c r="AH33" i="119"/>
  <c r="G34" i="119"/>
  <c r="O34" i="119"/>
  <c r="W34" i="119"/>
  <c r="AE34" i="119"/>
  <c r="D35" i="119"/>
  <c r="L35" i="119"/>
  <c r="T35" i="119"/>
  <c r="AB35" i="119"/>
  <c r="AJ35" i="119"/>
  <c r="I36" i="119"/>
  <c r="Q36" i="119"/>
  <c r="Y36" i="119"/>
  <c r="AG36" i="119"/>
  <c r="F37" i="119"/>
  <c r="N37" i="119"/>
  <c r="V37" i="119"/>
  <c r="AD37" i="119"/>
  <c r="C38" i="119"/>
  <c r="K38" i="119"/>
  <c r="S38" i="119"/>
  <c r="AA38" i="119"/>
  <c r="AI38" i="119"/>
  <c r="H39" i="119"/>
  <c r="P39" i="119"/>
  <c r="X39" i="119"/>
  <c r="I30" i="119"/>
  <c r="T30" i="119"/>
  <c r="AD30" i="119"/>
  <c r="F31" i="119"/>
  <c r="Q31" i="119"/>
  <c r="AA31" i="119"/>
  <c r="C32" i="119"/>
  <c r="N32" i="119"/>
  <c r="X32" i="119"/>
  <c r="AI32" i="119"/>
  <c r="K33" i="119"/>
  <c r="U33" i="119"/>
  <c r="AF33" i="119"/>
  <c r="H34" i="119"/>
  <c r="R34" i="119"/>
  <c r="AC34" i="119"/>
  <c r="E35" i="119"/>
  <c r="O35" i="119"/>
  <c r="Z35" i="119"/>
  <c r="B36" i="119"/>
  <c r="L36" i="119"/>
  <c r="W36" i="119"/>
  <c r="AH36" i="119"/>
  <c r="I37" i="119"/>
  <c r="T37" i="119"/>
  <c r="AE37" i="119"/>
  <c r="F38" i="119"/>
  <c r="Q38" i="119"/>
  <c r="AB38" i="119"/>
  <c r="C39" i="119"/>
  <c r="N39" i="119"/>
  <c r="Y39" i="119"/>
  <c r="AG39" i="119"/>
  <c r="F40" i="119"/>
  <c r="N40" i="119"/>
  <c r="V40" i="119"/>
  <c r="AD40" i="119"/>
  <c r="C41" i="119"/>
  <c r="K41" i="119"/>
  <c r="S41" i="119"/>
  <c r="AA41" i="119"/>
  <c r="AI41" i="119"/>
  <c r="H42" i="119"/>
  <c r="P42" i="119"/>
  <c r="X42" i="119"/>
  <c r="AF42" i="119"/>
  <c r="E43" i="119"/>
  <c r="M43" i="119"/>
  <c r="U43" i="119"/>
  <c r="AC43" i="119"/>
  <c r="B44" i="119"/>
  <c r="J44" i="119"/>
  <c r="R44" i="119"/>
  <c r="Z44" i="119"/>
  <c r="AH44" i="119"/>
  <c r="G45" i="119"/>
  <c r="O45" i="119"/>
  <c r="W45" i="119"/>
  <c r="AE45" i="119"/>
  <c r="D46" i="119"/>
  <c r="L46" i="119"/>
  <c r="T46" i="119"/>
  <c r="AB46" i="119"/>
  <c r="AJ46" i="119"/>
  <c r="I47" i="119"/>
  <c r="Q47" i="119"/>
  <c r="Y47" i="119"/>
  <c r="AG47" i="119"/>
  <c r="F48" i="119"/>
  <c r="N48" i="119"/>
  <c r="V48" i="119"/>
  <c r="AD48" i="119"/>
  <c r="C49" i="119"/>
  <c r="K49" i="119"/>
  <c r="S49" i="119"/>
  <c r="AA49" i="119"/>
  <c r="AI49" i="119"/>
  <c r="H50" i="119"/>
  <c r="P50" i="119"/>
  <c r="X50" i="119"/>
  <c r="AF50" i="119"/>
  <c r="E51" i="119"/>
  <c r="M51" i="119"/>
  <c r="U51" i="119"/>
  <c r="AC51" i="119"/>
  <c r="J30" i="119"/>
  <c r="X30" i="119"/>
  <c r="C31" i="119"/>
  <c r="R31" i="119"/>
  <c r="AE31" i="119"/>
  <c r="K32" i="119"/>
  <c r="Z32" i="119"/>
  <c r="D33" i="119"/>
  <c r="S33" i="119"/>
  <c r="AG33" i="119"/>
  <c r="L34" i="119"/>
  <c r="Z34" i="119"/>
  <c r="F35" i="119"/>
  <c r="S35" i="119"/>
  <c r="AH35" i="119"/>
  <c r="N36" i="119"/>
  <c r="AA36" i="119"/>
  <c r="G37" i="119"/>
  <c r="U37" i="119"/>
  <c r="AI37" i="119"/>
  <c r="N38" i="119"/>
  <c r="AC38" i="119"/>
  <c r="G39" i="119"/>
  <c r="V39" i="119"/>
  <c r="AH39" i="119"/>
  <c r="I40" i="119"/>
  <c r="T40" i="119"/>
  <c r="AE40" i="119"/>
  <c r="F41" i="119"/>
  <c r="Q41" i="119"/>
  <c r="AB41" i="119"/>
  <c r="C42" i="119"/>
  <c r="N42" i="119"/>
  <c r="Y42" i="119"/>
  <c r="AI42" i="119"/>
  <c r="K43" i="119"/>
  <c r="V43" i="119"/>
  <c r="AF43" i="119"/>
  <c r="H44" i="119"/>
  <c r="S44" i="119"/>
  <c r="AC44" i="119"/>
  <c r="E45" i="119"/>
  <c r="E30" i="119"/>
  <c r="R30" i="119"/>
  <c r="AG30" i="119"/>
  <c r="M31" i="119"/>
  <c r="Z31" i="119"/>
  <c r="F32" i="119"/>
  <c r="T32" i="119"/>
  <c r="AH32" i="119"/>
  <c r="M33" i="119"/>
  <c r="AB33" i="119"/>
  <c r="F34" i="119"/>
  <c r="U34" i="119"/>
  <c r="AJ34" i="119"/>
  <c r="N35" i="119"/>
  <c r="AC35" i="119"/>
  <c r="H36" i="119"/>
  <c r="V36" i="119"/>
  <c r="AJ36" i="119"/>
  <c r="P37" i="119"/>
  <c r="AC37" i="119"/>
  <c r="I38" i="119"/>
  <c r="X38" i="119"/>
  <c r="B39" i="119"/>
  <c r="Q39" i="119"/>
  <c r="AD39" i="119"/>
  <c r="E40" i="119"/>
  <c r="P40" i="119"/>
  <c r="AA40" i="119"/>
  <c r="B41" i="119"/>
  <c r="M41" i="119"/>
  <c r="X41" i="119"/>
  <c r="AH41" i="119"/>
  <c r="J42" i="119"/>
  <c r="U42" i="119"/>
  <c r="AE42" i="119"/>
  <c r="G43" i="119"/>
  <c r="R43" i="119"/>
  <c r="AB43" i="119"/>
  <c r="D44" i="119"/>
  <c r="O44" i="119"/>
  <c r="Y44" i="119"/>
  <c r="AJ44" i="119"/>
  <c r="L45" i="119"/>
  <c r="V45" i="119"/>
  <c r="AG45" i="119"/>
  <c r="I46" i="119"/>
  <c r="S46" i="119"/>
  <c r="AD46" i="119"/>
  <c r="F47" i="119"/>
  <c r="P47" i="119"/>
  <c r="AA47" i="119"/>
  <c r="C48" i="119"/>
  <c r="Z51" i="119"/>
  <c r="D51" i="119"/>
  <c r="R50" i="119"/>
  <c r="AF49" i="119"/>
  <c r="J49" i="119"/>
  <c r="X48" i="119"/>
  <c r="AJ47" i="119"/>
  <c r="H47" i="119"/>
  <c r="O46" i="119"/>
  <c r="U45" i="119"/>
  <c r="Q44" i="119"/>
  <c r="J43" i="119"/>
  <c r="B42" i="119"/>
  <c r="AC40" i="119"/>
  <c r="U39" i="119"/>
  <c r="AG37" i="119"/>
  <c r="K36" i="119"/>
  <c r="Y34" i="119"/>
  <c r="C33" i="119"/>
  <c r="O31" i="119"/>
  <c r="AH51" i="119"/>
  <c r="N51" i="119"/>
  <c r="AA50" i="119"/>
  <c r="F50" i="119"/>
  <c r="T49" i="119"/>
  <c r="AG48" i="119"/>
  <c r="L48" i="119"/>
  <c r="T47" i="119"/>
  <c r="AA46" i="119"/>
  <c r="AH45" i="119"/>
  <c r="B45" i="119"/>
  <c r="AD43" i="119"/>
  <c r="V42" i="119"/>
  <c r="N41" i="119"/>
  <c r="G40" i="119"/>
  <c r="Y38" i="119"/>
  <c r="C37" i="119"/>
  <c r="Q35" i="119"/>
  <c r="AC33" i="119"/>
  <c r="G32" i="119"/>
  <c r="U30" i="119"/>
  <c r="O30" i="119"/>
  <c r="AE30" i="119"/>
  <c r="L31" i="119"/>
  <c r="AB31" i="119"/>
  <c r="I32" i="119"/>
  <c r="Y32" i="119"/>
  <c r="F33" i="119"/>
  <c r="V33" i="119"/>
  <c r="C34" i="119"/>
  <c r="S34" i="119"/>
  <c r="AI34" i="119"/>
  <c r="P35" i="119"/>
  <c r="AF35" i="119"/>
  <c r="M36" i="119"/>
  <c r="AC36" i="119"/>
  <c r="J37" i="119"/>
  <c r="Z37" i="119"/>
  <c r="G38" i="119"/>
  <c r="W38" i="119"/>
  <c r="D39" i="119"/>
  <c r="T39" i="119"/>
  <c r="N30" i="119"/>
  <c r="AJ30" i="119"/>
  <c r="V31" i="119"/>
  <c r="H32" i="119"/>
  <c r="AD32" i="119"/>
  <c r="P33" i="119"/>
  <c r="B34" i="119"/>
  <c r="X34" i="119"/>
  <c r="J35" i="119"/>
  <c r="AE35" i="119"/>
  <c r="R36" i="119"/>
  <c r="D37" i="119"/>
  <c r="Y37" i="119"/>
  <c r="L38" i="119"/>
  <c r="AG38" i="119"/>
  <c r="S39" i="119"/>
  <c r="B40" i="119"/>
  <c r="R40" i="119"/>
  <c r="AH40" i="119"/>
  <c r="O41" i="119"/>
  <c r="AE41" i="119"/>
  <c r="L42" i="119"/>
  <c r="AB42" i="119"/>
  <c r="I43" i="119"/>
  <c r="Y43" i="119"/>
  <c r="F44" i="119"/>
  <c r="V44" i="119"/>
  <c r="C45" i="119"/>
  <c r="S45" i="119"/>
  <c r="AI45" i="119"/>
  <c r="P46" i="119"/>
  <c r="AF46" i="119"/>
  <c r="M47" i="119"/>
  <c r="AC47" i="119"/>
  <c r="J48" i="119"/>
  <c r="Z48" i="119"/>
  <c r="G49" i="119"/>
  <c r="W49" i="119"/>
  <c r="D50" i="119"/>
  <c r="T50" i="119"/>
  <c r="AJ50" i="119"/>
  <c r="Q51" i="119"/>
  <c r="B30" i="119"/>
  <c r="AF30" i="119"/>
  <c r="Y31" i="119"/>
  <c r="R32" i="119"/>
  <c r="L33" i="119"/>
  <c r="E34" i="119"/>
  <c r="AG34" i="119"/>
  <c r="AA35" i="119"/>
  <c r="T36" i="119"/>
  <c r="M37" i="119"/>
  <c r="H38" i="119"/>
  <c r="AJ38" i="119"/>
  <c r="AB39" i="119"/>
  <c r="O40" i="119"/>
  <c r="AJ40" i="119"/>
  <c r="V41" i="119"/>
  <c r="I42" i="119"/>
  <c r="AD42" i="119"/>
  <c r="P43" i="119"/>
  <c r="C44" i="119"/>
  <c r="X44" i="119"/>
  <c r="J45" i="119"/>
  <c r="Z30" i="119"/>
  <c r="S31" i="119"/>
  <c r="L32" i="119"/>
  <c r="G33" i="119"/>
  <c r="AI33" i="119"/>
  <c r="AB34" i="119"/>
  <c r="V35" i="119"/>
  <c r="O36" i="119"/>
  <c r="H37" i="119"/>
  <c r="B38" i="119"/>
  <c r="AD38" i="119"/>
  <c r="W39" i="119"/>
  <c r="K40" i="119"/>
  <c r="AF40" i="119"/>
  <c r="R41" i="119"/>
  <c r="E42" i="119"/>
  <c r="Z42" i="119"/>
  <c r="L43" i="119"/>
  <c r="AH43" i="119"/>
  <c r="T44" i="119"/>
  <c r="F45" i="119"/>
  <c r="AB45" i="119"/>
  <c r="N46" i="119"/>
  <c r="AI46" i="119"/>
  <c r="V47" i="119"/>
  <c r="AI51" i="119"/>
  <c r="O51" i="119"/>
  <c r="AC50" i="119"/>
  <c r="G50" i="119"/>
  <c r="U49" i="119"/>
  <c r="AI48" i="119"/>
  <c r="M48" i="119"/>
  <c r="W47" i="119"/>
  <c r="AC46" i="119"/>
  <c r="AJ45" i="119"/>
  <c r="D45" i="119"/>
  <c r="AE43" i="119"/>
  <c r="W42" i="119"/>
  <c r="P41" i="119"/>
  <c r="H40" i="119"/>
  <c r="Z38" i="119"/>
  <c r="E37" i="119"/>
  <c r="R35" i="119"/>
  <c r="AE33" i="119"/>
  <c r="J32" i="119"/>
  <c r="V30" i="119"/>
  <c r="X51" i="119"/>
  <c r="C51" i="119"/>
  <c r="Q50" i="119"/>
  <c r="AD49" i="119"/>
  <c r="I49" i="119"/>
  <c r="W48" i="119"/>
  <c r="AI47" i="119"/>
  <c r="G47" i="119"/>
  <c r="M46" i="119"/>
  <c r="T45" i="119"/>
  <c r="P44" i="119"/>
  <c r="H43" i="119"/>
  <c r="AJ41" i="119"/>
  <c r="AB40" i="119"/>
  <c r="R39" i="119"/>
  <c r="AF37" i="119"/>
  <c r="J36" i="119"/>
  <c r="V34" i="119"/>
  <c r="AJ32" i="119"/>
  <c r="N31" i="119"/>
  <c r="G30" i="119"/>
  <c r="W30" i="119"/>
  <c r="D31" i="119"/>
  <c r="T31" i="119"/>
  <c r="AJ31" i="119"/>
  <c r="Q32" i="119"/>
  <c r="AG32" i="119"/>
  <c r="N33" i="119"/>
  <c r="AD33" i="119"/>
  <c r="K34" i="119"/>
  <c r="AA34" i="119"/>
  <c r="H35" i="119"/>
  <c r="X35" i="119"/>
  <c r="E36" i="119"/>
  <c r="U36" i="119"/>
  <c r="B37" i="119"/>
  <c r="R37" i="119"/>
  <c r="AH37" i="119"/>
  <c r="O38" i="119"/>
  <c r="AE38" i="119"/>
  <c r="L39" i="119"/>
  <c r="D30" i="119"/>
  <c r="Y30" i="119"/>
  <c r="K31" i="119"/>
  <c r="AG31" i="119"/>
  <c r="S32" i="119"/>
  <c r="E33" i="119"/>
  <c r="AA33" i="119"/>
  <c r="M34" i="119"/>
  <c r="AH34" i="119"/>
  <c r="U35" i="119"/>
  <c r="G36" i="119"/>
  <c r="AB36" i="119"/>
  <c r="O37" i="119"/>
  <c r="AJ37" i="119"/>
  <c r="V38" i="119"/>
  <c r="I39" i="119"/>
  <c r="AC39" i="119"/>
  <c r="J40" i="119"/>
  <c r="Z40" i="119"/>
  <c r="G41" i="119"/>
  <c r="W41" i="119"/>
  <c r="D42" i="119"/>
  <c r="T42" i="119"/>
  <c r="AJ42" i="119"/>
  <c r="Q43" i="119"/>
  <c r="AG43" i="119"/>
  <c r="N44" i="119"/>
  <c r="AD44" i="119"/>
  <c r="K45" i="119"/>
  <c r="AA45" i="119"/>
  <c r="H46" i="119"/>
  <c r="X46" i="119"/>
  <c r="E47" i="119"/>
  <c r="U47" i="119"/>
  <c r="B48" i="119"/>
  <c r="R48" i="119"/>
  <c r="AH48" i="119"/>
  <c r="O49" i="119"/>
  <c r="AE49" i="119"/>
  <c r="L50" i="119"/>
  <c r="AB50" i="119"/>
  <c r="I51" i="119"/>
  <c r="Y51" i="119"/>
  <c r="Q30" i="119"/>
  <c r="J31" i="119"/>
  <c r="D32" i="119"/>
  <c r="AF32" i="119"/>
  <c r="Y33" i="119"/>
  <c r="T34" i="119"/>
  <c r="M35" i="119"/>
  <c r="F36" i="119"/>
  <c r="AI36" i="119"/>
  <c r="AB37" i="119"/>
  <c r="U38" i="119"/>
  <c r="O39" i="119"/>
  <c r="D40" i="119"/>
  <c r="Y40" i="119"/>
  <c r="L41" i="119"/>
  <c r="AG41" i="119"/>
  <c r="S42" i="119"/>
  <c r="F43" i="119"/>
  <c r="AA43" i="119"/>
  <c r="M44" i="119"/>
  <c r="AI44" i="119"/>
  <c r="L30" i="119"/>
  <c r="E31" i="119"/>
  <c r="AH31" i="119"/>
  <c r="AA32" i="119"/>
  <c r="T33" i="119"/>
  <c r="N34" i="119"/>
  <c r="G35" i="119"/>
  <c r="AI35" i="119"/>
  <c r="AD36" i="119"/>
  <c r="W37" i="119"/>
  <c r="P38" i="119"/>
  <c r="J39" i="119"/>
  <c r="AI39" i="119"/>
  <c r="U40" i="119"/>
  <c r="H41" i="119"/>
  <c r="AC41" i="119"/>
  <c r="O42" i="119"/>
  <c r="B43" i="119"/>
  <c r="W43" i="119"/>
  <c r="I44" i="119"/>
  <c r="AE44" i="119"/>
  <c r="Q45" i="119"/>
  <c r="C46" i="119"/>
  <c r="Y46" i="119"/>
  <c r="K47" i="119"/>
  <c r="AF47" i="119"/>
  <c r="B7" i="117"/>
  <c r="H7" i="117"/>
  <c r="P7" i="117"/>
  <c r="V7" i="117"/>
  <c r="AC7" i="117"/>
  <c r="B8" i="117"/>
  <c r="I8" i="117"/>
  <c r="O8" i="117"/>
  <c r="W8" i="117"/>
  <c r="AD8" i="117"/>
  <c r="B9" i="117"/>
  <c r="J9" i="117"/>
  <c r="P9" i="117"/>
  <c r="W9" i="117"/>
  <c r="AE9" i="117"/>
  <c r="C10" i="117"/>
  <c r="I10" i="117"/>
  <c r="Q10" i="117"/>
  <c r="X10" i="117"/>
  <c r="AE10" i="117"/>
  <c r="D11" i="117"/>
  <c r="J11" i="117"/>
  <c r="Q11" i="117"/>
  <c r="Y11" i="117"/>
  <c r="AF11" i="117"/>
  <c r="C12" i="117"/>
  <c r="K12" i="117"/>
  <c r="R12" i="117"/>
  <c r="Y12" i="117"/>
  <c r="AG12" i="117"/>
  <c r="D13" i="117"/>
  <c r="K13" i="117"/>
  <c r="S13" i="117"/>
  <c r="Z13" i="117"/>
  <c r="AF13" i="117"/>
  <c r="E14" i="117"/>
  <c r="L14" i="117"/>
  <c r="S14" i="117"/>
  <c r="AA14" i="117"/>
  <c r="AG14" i="117"/>
  <c r="E15" i="117"/>
  <c r="M15" i="117"/>
  <c r="T15" i="117"/>
  <c r="Z15" i="117"/>
  <c r="AH15" i="117"/>
  <c r="F16" i="117"/>
  <c r="M16" i="117"/>
  <c r="U16" i="117"/>
  <c r="AA16" i="117"/>
  <c r="AF16" i="117"/>
  <c r="C17" i="117"/>
  <c r="H17" i="117"/>
  <c r="M17" i="117"/>
  <c r="S17" i="117"/>
  <c r="X17" i="117"/>
  <c r="AC17" i="117"/>
  <c r="AI17" i="117"/>
  <c r="E18" i="117"/>
  <c r="J18" i="117"/>
  <c r="P18" i="117"/>
  <c r="U18" i="117"/>
  <c r="Z18" i="117"/>
  <c r="AF18" i="117"/>
  <c r="B19" i="117"/>
  <c r="G19" i="117"/>
  <c r="M19" i="117"/>
  <c r="R19" i="117"/>
  <c r="W19" i="117"/>
  <c r="AC19" i="117"/>
  <c r="AH19" i="117"/>
  <c r="D20" i="117"/>
  <c r="J20" i="117"/>
  <c r="O20" i="117"/>
  <c r="T20" i="117"/>
  <c r="Z20" i="117"/>
  <c r="AE20" i="117"/>
  <c r="AJ20" i="117"/>
  <c r="G21" i="117"/>
  <c r="L21" i="117"/>
  <c r="Q21" i="117"/>
  <c r="W21" i="117"/>
  <c r="AB21" i="117"/>
  <c r="AG21" i="117"/>
  <c r="D22" i="117"/>
  <c r="I22" i="117"/>
  <c r="N22" i="117"/>
  <c r="R22" i="117"/>
  <c r="U22" i="117"/>
  <c r="Y22" i="117"/>
  <c r="AC22" i="117"/>
  <c r="AF22" i="117"/>
  <c r="AJ22" i="117"/>
  <c r="E23" i="117"/>
  <c r="G23" i="117"/>
  <c r="K23" i="117"/>
  <c r="O23" i="117"/>
  <c r="R23" i="117"/>
  <c r="V23" i="117"/>
  <c r="Z23" i="117"/>
  <c r="AC23" i="117"/>
  <c r="AG23" i="117"/>
  <c r="B24" i="117"/>
  <c r="D24" i="117"/>
  <c r="H24" i="117"/>
  <c r="L24" i="117"/>
  <c r="O24" i="117"/>
  <c r="S24" i="117"/>
  <c r="W24" i="117"/>
  <c r="Z24" i="117"/>
  <c r="AE24" i="117"/>
  <c r="AI24" i="117"/>
  <c r="E25" i="117"/>
  <c r="K25" i="117"/>
  <c r="P25" i="117"/>
  <c r="U25" i="117"/>
  <c r="AA25" i="117"/>
  <c r="AF25" i="117"/>
  <c r="B26" i="117"/>
  <c r="H26" i="117"/>
  <c r="M26" i="117"/>
  <c r="R26" i="117"/>
  <c r="X26" i="117"/>
  <c r="AC26" i="117"/>
  <c r="AH26" i="117"/>
  <c r="E27" i="117"/>
  <c r="J27" i="117"/>
  <c r="F7" i="117"/>
  <c r="M7" i="117"/>
  <c r="U7" i="117"/>
  <c r="AB7" i="117"/>
  <c r="AH7" i="117"/>
  <c r="G8" i="117"/>
  <c r="N8" i="117"/>
  <c r="U8" i="117"/>
  <c r="AC8" i="117"/>
  <c r="AI8" i="117"/>
  <c r="G9" i="117"/>
  <c r="O9" i="117"/>
  <c r="V9" i="117"/>
  <c r="AB9" i="117"/>
  <c r="AJ9" i="117"/>
  <c r="H10" i="117"/>
  <c r="O10" i="117"/>
  <c r="W10" i="117"/>
  <c r="AC10" i="117"/>
  <c r="AJ10" i="117"/>
  <c r="I11" i="117"/>
  <c r="P11" i="117"/>
  <c r="V11" i="117"/>
  <c r="AD11" i="117"/>
  <c r="B12" i="117"/>
  <c r="I12" i="117"/>
  <c r="Q12" i="117"/>
  <c r="W12" i="117"/>
  <c r="AD12" i="117"/>
  <c r="C13" i="117"/>
  <c r="J13" i="117"/>
  <c r="P13" i="117"/>
  <c r="X13" i="117"/>
  <c r="AE13" i="117"/>
  <c r="C14" i="117"/>
  <c r="K14" i="117"/>
  <c r="Q14" i="117"/>
  <c r="X14" i="117"/>
  <c r="AF14" i="117"/>
  <c r="D15" i="117"/>
  <c r="J15" i="117"/>
  <c r="R15" i="117"/>
  <c r="Y15" i="117"/>
  <c r="AF15" i="117"/>
  <c r="E16" i="117"/>
  <c r="K16" i="117"/>
  <c r="R16" i="117"/>
  <c r="Z16" i="117"/>
  <c r="AE16" i="117"/>
  <c r="AJ16" i="117"/>
  <c r="G17" i="117"/>
  <c r="L17" i="117"/>
  <c r="Q17" i="117"/>
  <c r="W17" i="117"/>
  <c r="AB17" i="117"/>
  <c r="AG17" i="117"/>
  <c r="D18" i="117"/>
  <c r="I18" i="117"/>
  <c r="N18" i="117"/>
  <c r="T18" i="117"/>
  <c r="Y18" i="117"/>
  <c r="AD18" i="117"/>
  <c r="AJ18" i="117"/>
  <c r="F19" i="117"/>
  <c r="K19" i="117"/>
  <c r="Q19" i="117"/>
  <c r="V19" i="117"/>
  <c r="AA19" i="117"/>
  <c r="AG19" i="117"/>
  <c r="C20" i="117"/>
  <c r="H20" i="117"/>
  <c r="N20" i="117"/>
  <c r="S20" i="117"/>
  <c r="X20" i="117"/>
  <c r="AD20" i="117"/>
  <c r="AI20" i="117"/>
  <c r="E21" i="117"/>
  <c r="K21" i="117"/>
  <c r="P21" i="117"/>
  <c r="U21" i="117"/>
  <c r="AA21" i="117"/>
  <c r="AF21" i="117"/>
  <c r="B22" i="117"/>
  <c r="H22" i="117"/>
  <c r="M22" i="117"/>
  <c r="P22" i="117"/>
  <c r="T22" i="117"/>
  <c r="X22" i="117"/>
  <c r="Z22" i="117"/>
  <c r="AD22" i="117"/>
  <c r="AH22" i="117"/>
  <c r="B23" i="117"/>
  <c r="F23" i="117"/>
  <c r="J23" i="117"/>
  <c r="M23" i="117"/>
  <c r="Q23" i="117"/>
  <c r="U23" i="117"/>
  <c r="W23" i="117"/>
  <c r="AA23" i="117"/>
  <c r="AE23" i="117"/>
  <c r="AH23" i="117"/>
  <c r="C24" i="117"/>
  <c r="G24" i="117"/>
  <c r="J24" i="117"/>
  <c r="N24" i="117"/>
  <c r="R24" i="117"/>
  <c r="T24" i="117"/>
  <c r="X24" i="117"/>
  <c r="AD24" i="117"/>
  <c r="AH24" i="117"/>
  <c r="AJ24" i="117"/>
  <c r="G25" i="117"/>
  <c r="L25" i="117"/>
  <c r="Q25" i="117"/>
  <c r="W25" i="117"/>
  <c r="AB25" i="117"/>
  <c r="AG25" i="117"/>
  <c r="D26" i="117"/>
  <c r="I26" i="117"/>
  <c r="N26" i="117"/>
  <c r="T26" i="117"/>
  <c r="Y26" i="117"/>
  <c r="AD26" i="117"/>
  <c r="AJ26" i="117"/>
  <c r="F27" i="117"/>
  <c r="O27" i="117"/>
  <c r="U27" i="117"/>
  <c r="Z27" i="117"/>
  <c r="AE27" i="117"/>
  <c r="B28" i="117"/>
  <c r="G28" i="117"/>
  <c r="L28" i="117"/>
  <c r="R28" i="117"/>
  <c r="W28" i="117"/>
  <c r="AB28" i="117"/>
  <c r="AG28" i="117"/>
  <c r="K27" i="117"/>
  <c r="Q27" i="117"/>
  <c r="V27" i="117"/>
  <c r="AA27" i="117"/>
  <c r="AG27" i="117"/>
  <c r="C28" i="117"/>
  <c r="H28" i="117"/>
  <c r="N28" i="117"/>
  <c r="S28" i="117"/>
  <c r="X28" i="117"/>
  <c r="AD28" i="117"/>
  <c r="AH28" i="117"/>
  <c r="AJ28" i="117"/>
  <c r="AA28" i="117"/>
  <c r="P28" i="117"/>
  <c r="F28" i="117"/>
  <c r="AD27" i="117"/>
  <c r="S27" i="117"/>
  <c r="I27" i="117"/>
  <c r="AG26" i="117"/>
  <c r="V26" i="117"/>
  <c r="L26" i="117"/>
  <c r="AJ25" i="117"/>
  <c r="Y25" i="117"/>
  <c r="O25" i="117"/>
  <c r="D25" i="117"/>
  <c r="AI28" i="117"/>
  <c r="Z28" i="117"/>
  <c r="O28" i="117"/>
  <c r="D28" i="117"/>
  <c r="AC27" i="117"/>
  <c r="R27" i="117"/>
  <c r="G27" i="117"/>
  <c r="AF26" i="117"/>
  <c r="U26" i="117"/>
  <c r="J26" i="117"/>
  <c r="AI25" i="117"/>
  <c r="X25" i="117"/>
  <c r="M25" i="117"/>
  <c r="C25" i="117"/>
  <c r="AA24" i="117"/>
  <c r="P24" i="117"/>
  <c r="F24" i="117"/>
  <c r="AD23" i="117"/>
  <c r="S23" i="117"/>
  <c r="I23" i="117"/>
  <c r="AG22" i="117"/>
  <c r="V22" i="117"/>
  <c r="L22" i="117"/>
  <c r="AJ21" i="117"/>
  <c r="Y21" i="117"/>
  <c r="O21" i="117"/>
  <c r="D21" i="117"/>
  <c r="AB20" i="117"/>
  <c r="R20" i="117"/>
  <c r="G20" i="117"/>
  <c r="AE19" i="117"/>
  <c r="U19" i="117"/>
  <c r="J19" i="117"/>
  <c r="AH18" i="117"/>
  <c r="X18" i="117"/>
  <c r="M18" i="117"/>
  <c r="B18" i="117"/>
  <c r="AA17" i="117"/>
  <c r="P17" i="117"/>
  <c r="E17" i="117"/>
  <c r="AD16" i="117"/>
  <c r="Q16" i="117"/>
  <c r="B16" i="117"/>
  <c r="X15" i="117"/>
  <c r="I15" i="117"/>
  <c r="AC14" i="117"/>
  <c r="P14" i="117"/>
  <c r="AJ13" i="117"/>
  <c r="V13" i="117"/>
  <c r="H13" i="117"/>
  <c r="AC12" i="117"/>
  <c r="N12" i="117"/>
  <c r="AJ11" i="117"/>
  <c r="U11" i="117"/>
  <c r="F11" i="117"/>
  <c r="AB10" i="117"/>
  <c r="M10" i="117"/>
  <c r="AH9" i="117"/>
  <c r="T9" i="117"/>
  <c r="F9" i="117"/>
  <c r="Z8" i="117"/>
  <c r="M8" i="117"/>
  <c r="AG7" i="117"/>
  <c r="R7" i="117"/>
  <c r="E7" i="117"/>
  <c r="E22" i="117"/>
  <c r="AC21" i="117"/>
  <c r="S21" i="117"/>
  <c r="H21" i="117"/>
  <c r="AF20" i="117"/>
  <c r="V20" i="117"/>
  <c r="K20" i="117"/>
  <c r="AI19" i="117"/>
  <c r="Y19" i="117"/>
  <c r="N19" i="117"/>
  <c r="C19" i="117"/>
  <c r="AB18" i="117"/>
  <c r="Q18" i="117"/>
  <c r="F18" i="117"/>
  <c r="AE17" i="117"/>
  <c r="T17" i="117"/>
  <c r="I17" i="117"/>
  <c r="AH16" i="117"/>
  <c r="V16" i="117"/>
  <c r="G16" i="117"/>
  <c r="AC15" i="117"/>
  <c r="N15" i="117"/>
  <c r="AI14" i="117"/>
  <c r="U14" i="117"/>
  <c r="G14" i="117"/>
  <c r="AA13" i="117"/>
  <c r="N13" i="117"/>
  <c r="AH12" i="117"/>
  <c r="S12" i="117"/>
  <c r="F12" i="117"/>
  <c r="Z11" i="117"/>
  <c r="L11" i="117"/>
  <c r="AG10" i="117"/>
  <c r="S10" i="117"/>
  <c r="D10" i="117"/>
  <c r="Z9" i="117"/>
  <c r="K9" i="117"/>
  <c r="AE8" i="117"/>
  <c r="R8" i="117"/>
  <c r="C8" i="117"/>
  <c r="X7" i="117"/>
  <c r="J7" i="117"/>
  <c r="G7" i="117"/>
  <c r="O7" i="117"/>
  <c r="W7" i="117"/>
  <c r="AE7" i="117"/>
  <c r="D8" i="117"/>
  <c r="L8" i="117"/>
  <c r="T8" i="117"/>
  <c r="AB8" i="117"/>
  <c r="AJ8" i="117"/>
  <c r="I9" i="117"/>
  <c r="Q9" i="117"/>
  <c r="Y9" i="117"/>
  <c r="AG9" i="117"/>
  <c r="F10" i="117"/>
  <c r="N10" i="117"/>
  <c r="V10" i="117"/>
  <c r="AD10" i="117"/>
  <c r="C11" i="117"/>
  <c r="K11" i="117"/>
  <c r="S11" i="117"/>
  <c r="AA11" i="117"/>
  <c r="AI11" i="117"/>
  <c r="H12" i="117"/>
  <c r="P12" i="117"/>
  <c r="X12" i="117"/>
  <c r="AF12" i="117"/>
  <c r="E13" i="117"/>
  <c r="M13" i="117"/>
  <c r="U13" i="117"/>
  <c r="AC13" i="117"/>
  <c r="B14" i="117"/>
  <c r="J14" i="117"/>
  <c r="R14" i="117"/>
  <c r="Z14" i="117"/>
  <c r="AH14" i="117"/>
  <c r="G15" i="117"/>
  <c r="O15" i="117"/>
  <c r="W15" i="117"/>
  <c r="AE15" i="117"/>
  <c r="D16" i="117"/>
  <c r="L16" i="117"/>
  <c r="T16" i="117"/>
  <c r="D7" i="117"/>
  <c r="N7" i="117"/>
  <c r="Y7" i="117"/>
  <c r="AJ7" i="117"/>
  <c r="K8" i="117"/>
  <c r="V8" i="117"/>
  <c r="AG8" i="117"/>
  <c r="H9" i="117"/>
  <c r="S9" i="117"/>
  <c r="AD9" i="117"/>
  <c r="E10" i="117"/>
  <c r="P10" i="117"/>
  <c r="AA10" i="117"/>
  <c r="B11" i="117"/>
  <c r="M11" i="117"/>
  <c r="X11" i="117"/>
  <c r="AH11" i="117"/>
  <c r="J12" i="117"/>
  <c r="U12" i="117"/>
  <c r="AE12" i="117"/>
  <c r="G13" i="117"/>
  <c r="R13" i="117"/>
  <c r="AB13" i="117"/>
  <c r="D14" i="117"/>
  <c r="O14" i="117"/>
  <c r="Y14" i="117"/>
  <c r="AJ14" i="117"/>
  <c r="L15" i="117"/>
  <c r="V15" i="117"/>
  <c r="AG15" i="117"/>
  <c r="I16" i="117"/>
  <c r="S16" i="117"/>
  <c r="AC16" i="117"/>
  <c r="B17" i="117"/>
  <c r="J17" i="117"/>
  <c r="R17" i="117"/>
  <c r="Z17" i="117"/>
  <c r="AH17" i="117"/>
  <c r="G18" i="117"/>
  <c r="O18" i="117"/>
  <c r="W18" i="117"/>
  <c r="AE18" i="117"/>
  <c r="D19" i="117"/>
  <c r="L19" i="117"/>
  <c r="T19" i="117"/>
  <c r="AB19" i="117"/>
  <c r="AJ19" i="117"/>
  <c r="I20" i="117"/>
  <c r="Q20" i="117"/>
  <c r="Y20" i="117"/>
  <c r="AG20" i="117"/>
  <c r="F21" i="117"/>
  <c r="N21" i="117"/>
  <c r="V21" i="117"/>
  <c r="AD21" i="117"/>
  <c r="C22" i="117"/>
  <c r="K22" i="117"/>
  <c r="S22" i="117"/>
  <c r="AA22" i="117"/>
  <c r="AI22" i="117"/>
  <c r="H23" i="117"/>
  <c r="P23" i="117"/>
  <c r="X23" i="117"/>
  <c r="AF23" i="117"/>
  <c r="E24" i="117"/>
  <c r="M24" i="117"/>
  <c r="U24" i="117"/>
  <c r="AC24" i="117"/>
  <c r="B25" i="117"/>
  <c r="J25" i="117"/>
  <c r="R25" i="117"/>
  <c r="Z25" i="117"/>
  <c r="AH25" i="117"/>
  <c r="G26" i="117"/>
  <c r="O26" i="117"/>
  <c r="W26" i="117"/>
  <c r="AE26" i="117"/>
  <c r="D27" i="117"/>
  <c r="L27" i="117"/>
  <c r="T27" i="117"/>
  <c r="AB27" i="117"/>
  <c r="AJ27" i="117"/>
  <c r="I28" i="117"/>
  <c r="Q28" i="117"/>
  <c r="Y28" i="117"/>
  <c r="AF28" i="117"/>
  <c r="V28" i="117"/>
  <c r="K28" i="117"/>
  <c r="AI27" i="117"/>
  <c r="Y27" i="117"/>
  <c r="N27" i="117"/>
  <c r="C27" i="117"/>
  <c r="AB26" i="117"/>
  <c r="Q26" i="117"/>
  <c r="F26" i="117"/>
  <c r="AE25" i="117"/>
  <c r="T25" i="117"/>
  <c r="I25" i="117"/>
  <c r="AB24" i="117"/>
  <c r="AE28" i="117"/>
  <c r="T28" i="117"/>
  <c r="J28" i="117"/>
  <c r="AH27" i="117"/>
  <c r="W27" i="117"/>
  <c r="M27" i="117"/>
  <c r="B27" i="117"/>
  <c r="Z26" i="117"/>
  <c r="P26" i="117"/>
  <c r="E26" i="117"/>
  <c r="AC25" i="117"/>
  <c r="S25" i="117"/>
  <c r="H25" i="117"/>
  <c r="AF24" i="117"/>
  <c r="V24" i="117"/>
  <c r="K24" i="117"/>
  <c r="AI23" i="117"/>
  <c r="Y23" i="117"/>
  <c r="N23" i="117"/>
  <c r="C23" i="117"/>
  <c r="AB22" i="117"/>
  <c r="Q22" i="117"/>
  <c r="F22" i="117"/>
  <c r="AE21" i="117"/>
  <c r="T21" i="117"/>
  <c r="I21" i="117"/>
  <c r="AH20" i="117"/>
  <c r="W20" i="117"/>
  <c r="L20" i="117"/>
  <c r="B20" i="117"/>
  <c r="Z19" i="117"/>
  <c r="O19" i="117"/>
  <c r="E19" i="117"/>
  <c r="AC18" i="117"/>
  <c r="R18" i="117"/>
  <c r="H18" i="117"/>
  <c r="AF17" i="117"/>
  <c r="U17" i="117"/>
  <c r="K17" i="117"/>
  <c r="AI16" i="117"/>
  <c r="W16" i="117"/>
  <c r="J16" i="117"/>
  <c r="AD15" i="117"/>
  <c r="P15" i="117"/>
  <c r="B15" i="117"/>
  <c r="W14" i="117"/>
  <c r="H14" i="117"/>
  <c r="AD13" i="117"/>
  <c r="O13" i="117"/>
  <c r="AI12" i="117"/>
  <c r="V12" i="117"/>
  <c r="G12" i="117"/>
  <c r="AB11" i="117"/>
  <c r="N11" i="117"/>
  <c r="AI10" i="117"/>
  <c r="T10" i="117"/>
  <c r="G10" i="117"/>
  <c r="AA9" i="117"/>
  <c r="L9" i="117"/>
  <c r="AH8" i="117"/>
  <c r="S8" i="117"/>
  <c r="E8" i="117"/>
  <c r="Z7" i="117"/>
  <c r="L7" i="117"/>
  <c r="J22" i="117"/>
  <c r="AI21" i="117"/>
  <c r="X21" i="117"/>
  <c r="M21" i="117"/>
  <c r="C21" i="117"/>
  <c r="AA20" i="117"/>
  <c r="P20" i="117"/>
  <c r="F20" i="117"/>
  <c r="AD19" i="117"/>
  <c r="S19" i="117"/>
  <c r="I19" i="117"/>
  <c r="AG18" i="117"/>
  <c r="V18" i="117"/>
  <c r="L18" i="117"/>
  <c r="AJ17" i="117"/>
  <c r="Y17" i="117"/>
  <c r="O17" i="117"/>
  <c r="D17" i="117"/>
  <c r="AB16" i="117"/>
  <c r="O16" i="117"/>
  <c r="AJ15" i="117"/>
  <c r="U15" i="117"/>
  <c r="H15" i="117"/>
  <c r="AB14" i="117"/>
  <c r="M14" i="117"/>
  <c r="AI13" i="117"/>
  <c r="T13" i="117"/>
  <c r="F13" i="117"/>
  <c r="AA12" i="117"/>
  <c r="M12" i="117"/>
  <c r="AG11" i="117"/>
  <c r="T11" i="117"/>
  <c r="E11" i="117"/>
  <c r="Y10" i="117"/>
  <c r="L10" i="117"/>
  <c r="AF9" i="117"/>
  <c r="R9" i="117"/>
  <c r="D9" i="117"/>
  <c r="Y8" i="117"/>
  <c r="J8" i="117"/>
  <c r="AF7" i="117"/>
  <c r="Q7" i="117"/>
  <c r="C7" i="117"/>
  <c r="K7" i="117"/>
  <c r="S7" i="117"/>
  <c r="AA7" i="117"/>
  <c r="AI7" i="117"/>
  <c r="H8" i="117"/>
  <c r="P8" i="117"/>
  <c r="X8" i="117"/>
  <c r="AF8" i="117"/>
  <c r="E9" i="117"/>
  <c r="M9" i="117"/>
  <c r="U9" i="117"/>
  <c r="AC9" i="117"/>
  <c r="B10" i="117"/>
  <c r="J10" i="117"/>
  <c r="R10" i="117"/>
  <c r="Z10" i="117"/>
  <c r="AH10" i="117"/>
  <c r="G11" i="117"/>
  <c r="O11" i="117"/>
  <c r="W11" i="117"/>
  <c r="AE11" i="117"/>
  <c r="D12" i="117"/>
  <c r="L12" i="117"/>
  <c r="T12" i="117"/>
  <c r="AB12" i="117"/>
  <c r="AJ12" i="117"/>
  <c r="I13" i="117"/>
  <c r="Q13" i="117"/>
  <c r="Y13" i="117"/>
  <c r="AG13" i="117"/>
  <c r="F14" i="117"/>
  <c r="N14" i="117"/>
  <c r="V14" i="117"/>
  <c r="AD14" i="117"/>
  <c r="C15" i="117"/>
  <c r="K15" i="117"/>
  <c r="S15" i="117"/>
  <c r="AA15" i="117"/>
  <c r="AI15" i="117"/>
  <c r="H16" i="117"/>
  <c r="P16" i="117"/>
  <c r="X16" i="117"/>
  <c r="I7" i="117"/>
  <c r="T7" i="117"/>
  <c r="AD7" i="117"/>
  <c r="F8" i="117"/>
  <c r="Q8" i="117"/>
  <c r="AA8" i="117"/>
  <c r="C9" i="117"/>
  <c r="N9" i="117"/>
  <c r="X9" i="117"/>
  <c r="AI9" i="117"/>
  <c r="K10" i="117"/>
  <c r="U10" i="117"/>
  <c r="AF10" i="117"/>
  <c r="H11" i="117"/>
  <c r="R11" i="117"/>
  <c r="AC11" i="117"/>
  <c r="E12" i="117"/>
  <c r="O12" i="117"/>
  <c r="Z12" i="117"/>
  <c r="B13" i="117"/>
  <c r="L13" i="117"/>
  <c r="W13" i="117"/>
  <c r="AH13" i="117"/>
  <c r="I14" i="117"/>
  <c r="T14" i="117"/>
  <c r="AE14" i="117"/>
  <c r="F15" i="117"/>
  <c r="Q15" i="117"/>
  <c r="AB15" i="117"/>
  <c r="C16" i="117"/>
  <c r="N16" i="117"/>
  <c r="Y16" i="117"/>
  <c r="AG16" i="117"/>
  <c r="F17" i="117"/>
  <c r="N17" i="117"/>
  <c r="V17" i="117"/>
  <c r="AD17" i="117"/>
  <c r="C18" i="117"/>
  <c r="K18" i="117"/>
  <c r="S18" i="117"/>
  <c r="AA18" i="117"/>
  <c r="AI18" i="117"/>
  <c r="H19" i="117"/>
  <c r="P19" i="117"/>
  <c r="X19" i="117"/>
  <c r="AF19" i="117"/>
  <c r="E20" i="117"/>
  <c r="M20" i="117"/>
  <c r="U20" i="117"/>
  <c r="AC20" i="117"/>
  <c r="B21" i="117"/>
  <c r="J21" i="117"/>
  <c r="R21" i="117"/>
  <c r="Z21" i="117"/>
  <c r="AH21" i="117"/>
  <c r="G22" i="117"/>
  <c r="O22" i="117"/>
  <c r="W22" i="117"/>
  <c r="AE22" i="117"/>
  <c r="D23" i="117"/>
  <c r="L23" i="117"/>
  <c r="T23" i="117"/>
  <c r="AB23" i="117"/>
  <c r="AJ23" i="117"/>
  <c r="I24" i="117"/>
  <c r="Q24" i="117"/>
  <c r="Y24" i="117"/>
  <c r="AG24" i="117"/>
  <c r="F25" i="117"/>
  <c r="N25" i="117"/>
  <c r="V25" i="117"/>
  <c r="AD25" i="117"/>
  <c r="C26" i="117"/>
  <c r="K26" i="117"/>
  <c r="S26" i="117"/>
  <c r="AA26" i="117"/>
  <c r="AI26" i="117"/>
  <c r="H27" i="117"/>
  <c r="P27" i="117"/>
  <c r="X27" i="117"/>
  <c r="AF27" i="117"/>
  <c r="E28" i="117"/>
  <c r="M28" i="117"/>
  <c r="U28" i="117"/>
  <c r="AC28" i="117"/>
  <c r="D30" i="117"/>
  <c r="I30" i="117"/>
  <c r="T30" i="117"/>
  <c r="AF30" i="117"/>
  <c r="F31" i="117"/>
  <c r="Q31" i="117"/>
  <c r="AC31" i="117"/>
  <c r="C32" i="117"/>
  <c r="N32" i="117"/>
  <c r="Z32" i="117"/>
  <c r="AI32" i="117"/>
  <c r="K33" i="117"/>
  <c r="W33" i="117"/>
  <c r="AF33" i="117"/>
  <c r="H34" i="117"/>
  <c r="T34" i="117"/>
  <c r="AC34" i="117"/>
  <c r="E35" i="117"/>
  <c r="Q35" i="117"/>
  <c r="Z35" i="117"/>
  <c r="B36" i="117"/>
  <c r="N36" i="117"/>
  <c r="W36" i="117"/>
  <c r="AH36" i="117"/>
  <c r="K37" i="117"/>
  <c r="T37" i="117"/>
  <c r="AE37" i="117"/>
  <c r="H38" i="117"/>
  <c r="Q38" i="117"/>
  <c r="AB38" i="117"/>
  <c r="E39" i="117"/>
  <c r="L39" i="117"/>
  <c r="R39" i="117"/>
  <c r="Z39" i="117"/>
  <c r="AE39" i="117"/>
  <c r="AJ39" i="117"/>
  <c r="G40" i="117"/>
  <c r="L40" i="117"/>
  <c r="Q40" i="117"/>
  <c r="W40" i="117"/>
  <c r="AB40" i="117"/>
  <c r="AG40" i="117"/>
  <c r="D41" i="117"/>
  <c r="I41" i="117"/>
  <c r="N41" i="117"/>
  <c r="T41" i="117"/>
  <c r="Y41" i="117"/>
  <c r="AD41" i="117"/>
  <c r="AJ41" i="117"/>
  <c r="F42" i="117"/>
  <c r="K42" i="117"/>
  <c r="Q42" i="117"/>
  <c r="V42" i="117"/>
  <c r="AA42" i="117"/>
  <c r="AG42" i="117"/>
  <c r="C43" i="117"/>
  <c r="H43" i="117"/>
  <c r="N43" i="117"/>
  <c r="S43" i="117"/>
  <c r="X43" i="117"/>
  <c r="AD43" i="117"/>
  <c r="AI43" i="117"/>
  <c r="E44" i="117"/>
  <c r="K44" i="117"/>
  <c r="P44" i="117"/>
  <c r="T44" i="117"/>
  <c r="X44" i="117"/>
  <c r="AB44" i="117"/>
  <c r="AF44" i="117"/>
  <c r="AJ44" i="117"/>
  <c r="E45" i="117"/>
  <c r="I45" i="117"/>
  <c r="M45" i="117"/>
  <c r="Q45" i="117"/>
  <c r="U45" i="117"/>
  <c r="Y45" i="117"/>
  <c r="AC45" i="117"/>
  <c r="AG45" i="117"/>
  <c r="B46" i="117"/>
  <c r="F46" i="117"/>
  <c r="J46" i="117"/>
  <c r="N46" i="117"/>
  <c r="R46" i="117"/>
  <c r="V46" i="117"/>
  <c r="Z46" i="117"/>
  <c r="AD46" i="117"/>
  <c r="AH46" i="117"/>
  <c r="C47" i="117"/>
  <c r="G47" i="117"/>
  <c r="K47" i="117"/>
  <c r="O47" i="117"/>
  <c r="S47" i="117"/>
  <c r="W47" i="117"/>
  <c r="AA47" i="117"/>
  <c r="AE47" i="117"/>
  <c r="AI47" i="117"/>
  <c r="D48" i="117"/>
  <c r="H48" i="117"/>
  <c r="L48" i="117"/>
  <c r="P48" i="117"/>
  <c r="T48" i="117"/>
  <c r="X48" i="117"/>
  <c r="AB48" i="117"/>
  <c r="AF48" i="117"/>
  <c r="AJ48" i="117"/>
  <c r="E49" i="117"/>
  <c r="I49" i="117"/>
  <c r="M49" i="117"/>
  <c r="Q49" i="117"/>
  <c r="U49" i="117"/>
  <c r="Y49" i="117"/>
  <c r="AC49" i="117"/>
  <c r="AG49" i="117"/>
  <c r="B50" i="117"/>
  <c r="F50" i="117"/>
  <c r="J50" i="117"/>
  <c r="N50" i="117"/>
  <c r="R50" i="117"/>
  <c r="V50" i="117"/>
  <c r="Z50" i="117"/>
  <c r="AD50" i="117"/>
  <c r="AH50" i="117"/>
  <c r="C51" i="117"/>
  <c r="G51" i="117"/>
  <c r="K51" i="117"/>
  <c r="O51" i="117"/>
  <c r="S51" i="117"/>
  <c r="W51" i="117"/>
  <c r="AA51" i="117"/>
  <c r="AE51" i="117"/>
  <c r="AI51" i="117"/>
  <c r="L30" i="117"/>
  <c r="X30" i="117"/>
  <c r="AG30" i="117"/>
  <c r="I31" i="117"/>
  <c r="U31" i="117"/>
  <c r="AD31" i="117"/>
  <c r="F32" i="117"/>
  <c r="R32" i="117"/>
  <c r="AA32" i="117"/>
  <c r="C33" i="117"/>
  <c r="O33" i="117"/>
  <c r="X33" i="117"/>
  <c r="AI33" i="117"/>
  <c r="L34" i="117"/>
  <c r="U34" i="117"/>
  <c r="AF34" i="117"/>
  <c r="I35" i="117"/>
  <c r="R35" i="117"/>
  <c r="AC35" i="117"/>
  <c r="F36" i="117"/>
  <c r="O36" i="117"/>
  <c r="Z36" i="117"/>
  <c r="C37" i="117"/>
  <c r="L37" i="117"/>
  <c r="W37" i="117"/>
  <c r="AI37" i="117"/>
  <c r="I38" i="117"/>
  <c r="T38" i="117"/>
  <c r="AF38" i="117"/>
  <c r="F39" i="117"/>
  <c r="M39" i="117"/>
  <c r="U39" i="117"/>
  <c r="AA39" i="117"/>
  <c r="AF39" i="117"/>
  <c r="C40" i="117"/>
  <c r="H40" i="117"/>
  <c r="M40" i="117"/>
  <c r="S40" i="117"/>
  <c r="X40" i="117"/>
  <c r="AC40" i="117"/>
  <c r="AI40" i="117"/>
  <c r="E41" i="117"/>
  <c r="J41" i="117"/>
  <c r="P41" i="117"/>
  <c r="U41" i="117"/>
  <c r="Z41" i="117"/>
  <c r="AF41" i="117"/>
  <c r="B42" i="117"/>
  <c r="G42" i="117"/>
  <c r="M42" i="117"/>
  <c r="R42" i="117"/>
  <c r="W42" i="117"/>
  <c r="AC42" i="117"/>
  <c r="AH42" i="117"/>
  <c r="D43" i="117"/>
  <c r="J43" i="117"/>
  <c r="O43" i="117"/>
  <c r="T43" i="117"/>
  <c r="Z43" i="117"/>
  <c r="AE43" i="117"/>
  <c r="AJ43" i="117"/>
  <c r="G44" i="117"/>
  <c r="L44" i="117"/>
  <c r="Q44" i="117"/>
  <c r="U44" i="117"/>
  <c r="Y44" i="117"/>
  <c r="AC44" i="117"/>
  <c r="AG44" i="117"/>
  <c r="B45" i="117"/>
  <c r="F45" i="117"/>
  <c r="J45" i="117"/>
  <c r="N45" i="117"/>
  <c r="R45" i="117"/>
  <c r="V45" i="117"/>
  <c r="Z45" i="117"/>
  <c r="AD45" i="117"/>
  <c r="AH45" i="117"/>
  <c r="C46" i="117"/>
  <c r="G46" i="117"/>
  <c r="K46" i="117"/>
  <c r="O46" i="117"/>
  <c r="S46" i="117"/>
  <c r="W46" i="117"/>
  <c r="AA46" i="117"/>
  <c r="AE46" i="117"/>
  <c r="AI46" i="117"/>
  <c r="D47" i="117"/>
  <c r="H47" i="117"/>
  <c r="L47" i="117"/>
  <c r="P47" i="117"/>
  <c r="T47" i="117"/>
  <c r="X47" i="117"/>
  <c r="AB47" i="117"/>
  <c r="AF47" i="117"/>
  <c r="AJ47" i="117"/>
  <c r="E48" i="117"/>
  <c r="I48" i="117"/>
  <c r="M48" i="117"/>
  <c r="Q48" i="117"/>
  <c r="U48" i="117"/>
  <c r="Y48" i="117"/>
  <c r="AC48" i="117"/>
  <c r="AG48" i="117"/>
  <c r="B49" i="117"/>
  <c r="F49" i="117"/>
  <c r="J49" i="117"/>
  <c r="N49" i="117"/>
  <c r="R49" i="117"/>
  <c r="V49" i="117"/>
  <c r="Z49" i="117"/>
  <c r="AD49" i="117"/>
  <c r="AH49" i="117"/>
  <c r="C50" i="117"/>
  <c r="G50" i="117"/>
  <c r="K50" i="117"/>
  <c r="O50" i="117"/>
  <c r="S50" i="117"/>
  <c r="W50" i="117"/>
  <c r="AA50" i="117"/>
  <c r="AE50" i="117"/>
  <c r="AI50" i="117"/>
  <c r="D51" i="117"/>
  <c r="H51" i="117"/>
  <c r="L51" i="117"/>
  <c r="P51" i="117"/>
  <c r="T51" i="117"/>
  <c r="X51" i="117"/>
  <c r="AB51" i="117"/>
  <c r="AF51" i="117"/>
  <c r="AJ51" i="117"/>
  <c r="AD51" i="117"/>
  <c r="V51" i="117"/>
  <c r="N51" i="117"/>
  <c r="F51" i="117"/>
  <c r="AG50" i="117"/>
  <c r="Y50" i="117"/>
  <c r="Q50" i="117"/>
  <c r="I50" i="117"/>
  <c r="AJ49" i="117"/>
  <c r="AB49" i="117"/>
  <c r="T49" i="117"/>
  <c r="L49" i="117"/>
  <c r="D49" i="117"/>
  <c r="AE48" i="117"/>
  <c r="W48" i="117"/>
  <c r="O48" i="117"/>
  <c r="G48" i="117"/>
  <c r="AH47" i="117"/>
  <c r="Z47" i="117"/>
  <c r="R47" i="117"/>
  <c r="J47" i="117"/>
  <c r="B47" i="117"/>
  <c r="AC46" i="117"/>
  <c r="U46" i="117"/>
  <c r="M46" i="117"/>
  <c r="E46" i="117"/>
  <c r="AF45" i="117"/>
  <c r="X45" i="117"/>
  <c r="P45" i="117"/>
  <c r="H45" i="117"/>
  <c r="AI44" i="117"/>
  <c r="AA44" i="117"/>
  <c r="S44" i="117"/>
  <c r="I44" i="117"/>
  <c r="AH43" i="117"/>
  <c r="W43" i="117"/>
  <c r="L43" i="117"/>
  <c r="B43" i="117"/>
  <c r="Z42" i="117"/>
  <c r="O42" i="117"/>
  <c r="E42" i="117"/>
  <c r="AC41" i="117"/>
  <c r="R41" i="117"/>
  <c r="H41" i="117"/>
  <c r="AF40" i="117"/>
  <c r="U40" i="117"/>
  <c r="K40" i="117"/>
  <c r="AI39" i="117"/>
  <c r="X39" i="117"/>
  <c r="J39" i="117"/>
  <c r="Y38" i="117"/>
  <c r="D38" i="117"/>
  <c r="S37" i="117"/>
  <c r="AE36" i="117"/>
  <c r="J36" i="117"/>
  <c r="Y35" i="117"/>
  <c r="B35" i="117"/>
  <c r="P34" i="117"/>
  <c r="AE33" i="117"/>
  <c r="H33" i="117"/>
  <c r="V32" i="117"/>
  <c r="B32" i="117"/>
  <c r="N31" i="117"/>
  <c r="AB30" i="117"/>
  <c r="H30" i="117"/>
  <c r="AC51" i="117"/>
  <c r="U51" i="117"/>
  <c r="M51" i="117"/>
  <c r="E51" i="117"/>
  <c r="AF50" i="117"/>
  <c r="X50" i="117"/>
  <c r="P50" i="117"/>
  <c r="H50" i="117"/>
  <c r="AI49" i="117"/>
  <c r="AA49" i="117"/>
  <c r="S49" i="117"/>
  <c r="K49" i="117"/>
  <c r="C49" i="117"/>
  <c r="AD48" i="117"/>
  <c r="V48" i="117"/>
  <c r="N48" i="117"/>
  <c r="F48" i="117"/>
  <c r="AG47" i="117"/>
  <c r="Y47" i="117"/>
  <c r="Q47" i="117"/>
  <c r="I47" i="117"/>
  <c r="AJ46" i="117"/>
  <c r="AB46" i="117"/>
  <c r="T46" i="117"/>
  <c r="L46" i="117"/>
  <c r="D46" i="117"/>
  <c r="AE45" i="117"/>
  <c r="W45" i="117"/>
  <c r="O45" i="117"/>
  <c r="G45" i="117"/>
  <c r="AH44" i="117"/>
  <c r="Z44" i="117"/>
  <c r="R44" i="117"/>
  <c r="H44" i="117"/>
  <c r="AF43" i="117"/>
  <c r="V43" i="117"/>
  <c r="K43" i="117"/>
  <c r="AI42" i="117"/>
  <c r="Y42" i="117"/>
  <c r="N42" i="117"/>
  <c r="C42" i="117"/>
  <c r="AB41" i="117"/>
  <c r="Q41" i="117"/>
  <c r="F41" i="117"/>
  <c r="AE40" i="117"/>
  <c r="T40" i="117"/>
  <c r="I40" i="117"/>
  <c r="AH39" i="117"/>
  <c r="V39" i="117"/>
  <c r="H39" i="117"/>
  <c r="X38" i="117"/>
  <c r="AJ37" i="117"/>
  <c r="O37" i="117"/>
  <c r="AD36" i="117"/>
  <c r="G36" i="117"/>
  <c r="U35" i="117"/>
  <c r="AJ34" i="117"/>
  <c r="M34" i="117"/>
  <c r="AA33" i="117"/>
  <c r="G33" i="117"/>
  <c r="S32" i="117"/>
  <c r="AG31" i="117"/>
  <c r="M31" i="117"/>
  <c r="Y30" i="117"/>
  <c r="B30" i="117"/>
  <c r="J30" i="117"/>
  <c r="R30" i="117"/>
  <c r="Z30" i="117"/>
  <c r="AH30" i="117"/>
  <c r="G31" i="117"/>
  <c r="O31" i="117"/>
  <c r="W31" i="117"/>
  <c r="AE31" i="117"/>
  <c r="D32" i="117"/>
  <c r="L32" i="117"/>
  <c r="T32" i="117"/>
  <c r="AB32" i="117"/>
  <c r="AJ32" i="117"/>
  <c r="I33" i="117"/>
  <c r="Q33" i="117"/>
  <c r="Y33" i="117"/>
  <c r="AG33" i="117"/>
  <c r="F34" i="117"/>
  <c r="N34" i="117"/>
  <c r="V34" i="117"/>
  <c r="AD34" i="117"/>
  <c r="C35" i="117"/>
  <c r="K35" i="117"/>
  <c r="S35" i="117"/>
  <c r="AA35" i="117"/>
  <c r="AI35" i="117"/>
  <c r="H36" i="117"/>
  <c r="P36" i="117"/>
  <c r="X36" i="117"/>
  <c r="AF36" i="117"/>
  <c r="E37" i="117"/>
  <c r="M37" i="117"/>
  <c r="U37" i="117"/>
  <c r="AC37" i="117"/>
  <c r="B38" i="117"/>
  <c r="J38" i="117"/>
  <c r="R38" i="117"/>
  <c r="Z38" i="117"/>
  <c r="AH38" i="117"/>
  <c r="G39" i="117"/>
  <c r="O39" i="117"/>
  <c r="W39" i="117"/>
  <c r="G30" i="117"/>
  <c r="O30" i="117"/>
  <c r="W30" i="117"/>
  <c r="AE30" i="117"/>
  <c r="D31" i="117"/>
  <c r="L31" i="117"/>
  <c r="T31" i="117"/>
  <c r="AB31" i="117"/>
  <c r="AJ31" i="117"/>
  <c r="I32" i="117"/>
  <c r="Q32" i="117"/>
  <c r="Y32" i="117"/>
  <c r="AG32" i="117"/>
  <c r="F33" i="117"/>
  <c r="N33" i="117"/>
  <c r="V33" i="117"/>
  <c r="AD33" i="117"/>
  <c r="C34" i="117"/>
  <c r="K34" i="117"/>
  <c r="S34" i="117"/>
  <c r="AA34" i="117"/>
  <c r="AI34" i="117"/>
  <c r="H35" i="117"/>
  <c r="P35" i="117"/>
  <c r="X35" i="117"/>
  <c r="AF35" i="117"/>
  <c r="E36" i="117"/>
  <c r="M36" i="117"/>
  <c r="U36" i="117"/>
  <c r="AC36" i="117"/>
  <c r="B37" i="117"/>
  <c r="J37" i="117"/>
  <c r="R37" i="117"/>
  <c r="Z37" i="117"/>
  <c r="AH37" i="117"/>
  <c r="G38" i="117"/>
  <c r="O38" i="117"/>
  <c r="W38" i="117"/>
  <c r="AE38" i="117"/>
  <c r="D39" i="117"/>
  <c r="M30" i="117"/>
  <c r="AC30" i="117"/>
  <c r="J31" i="117"/>
  <c r="Z31" i="117"/>
  <c r="G32" i="117"/>
  <c r="W32" i="117"/>
  <c r="D33" i="117"/>
  <c r="T33" i="117"/>
  <c r="AJ33" i="117"/>
  <c r="Q34" i="117"/>
  <c r="AG34" i="117"/>
  <c r="N35" i="117"/>
  <c r="AD35" i="117"/>
  <c r="K36" i="117"/>
  <c r="AA36" i="117"/>
  <c r="H37" i="117"/>
  <c r="X37" i="117"/>
  <c r="E38" i="117"/>
  <c r="U38" i="117"/>
  <c r="B39" i="117"/>
  <c r="N39" i="117"/>
  <c r="Y39" i="117"/>
  <c r="AG39" i="117"/>
  <c r="F40" i="117"/>
  <c r="N40" i="117"/>
  <c r="V40" i="117"/>
  <c r="AD40" i="117"/>
  <c r="C41" i="117"/>
  <c r="K41" i="117"/>
  <c r="S41" i="117"/>
  <c r="AA41" i="117"/>
  <c r="AI41" i="117"/>
  <c r="H42" i="117"/>
  <c r="P42" i="117"/>
  <c r="X42" i="117"/>
  <c r="AF42" i="117"/>
  <c r="E43" i="117"/>
  <c r="M43" i="117"/>
  <c r="U43" i="117"/>
  <c r="AC43" i="117"/>
  <c r="B44" i="117"/>
  <c r="J44" i="117"/>
  <c r="AH51" i="117"/>
  <c r="Z51" i="117"/>
  <c r="R51" i="117"/>
  <c r="J51" i="117"/>
  <c r="B51" i="117"/>
  <c r="AC50" i="117"/>
  <c r="U50" i="117"/>
  <c r="M50" i="117"/>
  <c r="E50" i="117"/>
  <c r="AF49" i="117"/>
  <c r="X49" i="117"/>
  <c r="P49" i="117"/>
  <c r="H49" i="117"/>
  <c r="AI48" i="117"/>
  <c r="AA48" i="117"/>
  <c r="S48" i="117"/>
  <c r="K48" i="117"/>
  <c r="C48" i="117"/>
  <c r="AD47" i="117"/>
  <c r="V47" i="117"/>
  <c r="N47" i="117"/>
  <c r="F47" i="117"/>
  <c r="AG46" i="117"/>
  <c r="Y46" i="117"/>
  <c r="Q46" i="117"/>
  <c r="I46" i="117"/>
  <c r="AJ45" i="117"/>
  <c r="AB45" i="117"/>
  <c r="T45" i="117"/>
  <c r="L45" i="117"/>
  <c r="D45" i="117"/>
  <c r="AE44" i="117"/>
  <c r="W44" i="117"/>
  <c r="O44" i="117"/>
  <c r="D44" i="117"/>
  <c r="AB43" i="117"/>
  <c r="R43" i="117"/>
  <c r="G43" i="117"/>
  <c r="AE42" i="117"/>
  <c r="U42" i="117"/>
  <c r="J42" i="117"/>
  <c r="AH41" i="117"/>
  <c r="X41" i="117"/>
  <c r="M41" i="117"/>
  <c r="B41" i="117"/>
  <c r="AA40" i="117"/>
  <c r="P40" i="117"/>
  <c r="E40" i="117"/>
  <c r="AD39" i="117"/>
  <c r="Q39" i="117"/>
  <c r="AJ38" i="117"/>
  <c r="P38" i="117"/>
  <c r="AB37" i="117"/>
  <c r="G37" i="117"/>
  <c r="V36" i="117"/>
  <c r="AH35" i="117"/>
  <c r="M35" i="117"/>
  <c r="AB34" i="117"/>
  <c r="E34" i="117"/>
  <c r="S33" i="117"/>
  <c r="AH32" i="117"/>
  <c r="K32" i="117"/>
  <c r="Y31" i="117"/>
  <c r="E31" i="117"/>
  <c r="Q30" i="117"/>
  <c r="AG51" i="117"/>
  <c r="Y51" i="117"/>
  <c r="Q51" i="117"/>
  <c r="I51" i="117"/>
  <c r="AJ50" i="117"/>
  <c r="AB50" i="117"/>
  <c r="T50" i="117"/>
  <c r="L50" i="117"/>
  <c r="D50" i="117"/>
  <c r="AE49" i="117"/>
  <c r="W49" i="117"/>
  <c r="O49" i="117"/>
  <c r="G49" i="117"/>
  <c r="AH48" i="117"/>
  <c r="Z48" i="117"/>
  <c r="R48" i="117"/>
  <c r="J48" i="117"/>
  <c r="B48" i="117"/>
  <c r="AC47" i="117"/>
  <c r="U47" i="117"/>
  <c r="M47" i="117"/>
  <c r="E47" i="117"/>
  <c r="AF46" i="117"/>
  <c r="X46" i="117"/>
  <c r="P46" i="117"/>
  <c r="H46" i="117"/>
  <c r="AI45" i="117"/>
  <c r="AA45" i="117"/>
  <c r="S45" i="117"/>
  <c r="K45" i="117"/>
  <c r="C45" i="117"/>
  <c r="AD44" i="117"/>
  <c r="V44" i="117"/>
  <c r="M44" i="117"/>
  <c r="C44" i="117"/>
  <c r="AA43" i="117"/>
  <c r="P43" i="117"/>
  <c r="F43" i="117"/>
  <c r="AD42" i="117"/>
  <c r="S42" i="117"/>
  <c r="I42" i="117"/>
  <c r="AG41" i="117"/>
  <c r="V41" i="117"/>
  <c r="L41" i="117"/>
  <c r="AJ40" i="117"/>
  <c r="Y40" i="117"/>
  <c r="O40" i="117"/>
  <c r="D40" i="117"/>
  <c r="AB39" i="117"/>
  <c r="P39" i="117"/>
  <c r="AG38" i="117"/>
  <c r="L38" i="117"/>
  <c r="AA37" i="117"/>
  <c r="D37" i="117"/>
  <c r="R36" i="117"/>
  <c r="AG35" i="117"/>
  <c r="J35" i="117"/>
  <c r="X34" i="117"/>
  <c r="D34" i="117"/>
  <c r="P33" i="117"/>
  <c r="AD32" i="117"/>
  <c r="J32" i="117"/>
  <c r="V31" i="117"/>
  <c r="AJ30" i="117"/>
  <c r="P30" i="117"/>
  <c r="F30" i="117"/>
  <c r="N30" i="117"/>
  <c r="V30" i="117"/>
  <c r="AD30" i="117"/>
  <c r="C31" i="117"/>
  <c r="K31" i="117"/>
  <c r="S31" i="117"/>
  <c r="AA31" i="117"/>
  <c r="AI31" i="117"/>
  <c r="H32" i="117"/>
  <c r="P32" i="117"/>
  <c r="X32" i="117"/>
  <c r="AF32" i="117"/>
  <c r="E33" i="117"/>
  <c r="M33" i="117"/>
  <c r="U33" i="117"/>
  <c r="AC33" i="117"/>
  <c r="B34" i="117"/>
  <c r="J34" i="117"/>
  <c r="R34" i="117"/>
  <c r="Z34" i="117"/>
  <c r="AH34" i="117"/>
  <c r="G35" i="117"/>
  <c r="O35" i="117"/>
  <c r="W35" i="117"/>
  <c r="AE35" i="117"/>
  <c r="D36" i="117"/>
  <c r="L36" i="117"/>
  <c r="T36" i="117"/>
  <c r="AB36" i="117"/>
  <c r="AJ36" i="117"/>
  <c r="I37" i="117"/>
  <c r="Q37" i="117"/>
  <c r="Y37" i="117"/>
  <c r="AG37" i="117"/>
  <c r="F38" i="117"/>
  <c r="N38" i="117"/>
  <c r="V38" i="117"/>
  <c r="AD38" i="117"/>
  <c r="C39" i="117"/>
  <c r="K39" i="117"/>
  <c r="S39" i="117"/>
  <c r="C30" i="117"/>
  <c r="K30" i="117"/>
  <c r="S30" i="117"/>
  <c r="AA30" i="117"/>
  <c r="AI30" i="117"/>
  <c r="H31" i="117"/>
  <c r="P31" i="117"/>
  <c r="X31" i="117"/>
  <c r="AF31" i="117"/>
  <c r="E32" i="117"/>
  <c r="M32" i="117"/>
  <c r="U32" i="117"/>
  <c r="AC32" i="117"/>
  <c r="B33" i="117"/>
  <c r="J33" i="117"/>
  <c r="R33" i="117"/>
  <c r="Z33" i="117"/>
  <c r="AH33" i="117"/>
  <c r="G34" i="117"/>
  <c r="O34" i="117"/>
  <c r="W34" i="117"/>
  <c r="AE34" i="117"/>
  <c r="D35" i="117"/>
  <c r="L35" i="117"/>
  <c r="T35" i="117"/>
  <c r="AB35" i="117"/>
  <c r="AJ35" i="117"/>
  <c r="I36" i="117"/>
  <c r="Q36" i="117"/>
  <c r="Y36" i="117"/>
  <c r="AG36" i="117"/>
  <c r="F37" i="117"/>
  <c r="N37" i="117"/>
  <c r="V37" i="117"/>
  <c r="AD37" i="117"/>
  <c r="C38" i="117"/>
  <c r="K38" i="117"/>
  <c r="S38" i="117"/>
  <c r="AA38" i="117"/>
  <c r="AI38" i="117"/>
  <c r="E30" i="117"/>
  <c r="U30" i="117"/>
  <c r="B31" i="117"/>
  <c r="R31" i="117"/>
  <c r="AH31" i="117"/>
  <c r="O32" i="117"/>
  <c r="AE32" i="117"/>
  <c r="L33" i="117"/>
  <c r="AB33" i="117"/>
  <c r="I34" i="117"/>
  <c r="Y34" i="117"/>
  <c r="F35" i="117"/>
  <c r="V35" i="117"/>
  <c r="C36" i="117"/>
  <c r="S36" i="117"/>
  <c r="AI36" i="117"/>
  <c r="P37" i="117"/>
  <c r="AF37" i="117"/>
  <c r="M38" i="117"/>
  <c r="AC38" i="117"/>
  <c r="I39" i="117"/>
  <c r="T39" i="117"/>
  <c r="AC39" i="117"/>
  <c r="B40" i="117"/>
  <c r="J40" i="117"/>
  <c r="R40" i="117"/>
  <c r="Z40" i="117"/>
  <c r="AH40" i="117"/>
  <c r="G41" i="117"/>
  <c r="O41" i="117"/>
  <c r="W41" i="117"/>
  <c r="AE41" i="117"/>
  <c r="D42" i="117"/>
  <c r="L42" i="117"/>
  <c r="T42" i="117"/>
  <c r="AB42" i="117"/>
  <c r="AJ42" i="117"/>
  <c r="I43" i="117"/>
  <c r="Q43" i="117"/>
  <c r="Y43" i="117"/>
  <c r="AG43" i="117"/>
  <c r="F44" i="117"/>
  <c r="N44" i="117"/>
  <c r="F30" i="96"/>
  <c r="E30" i="96"/>
  <c r="E37" i="99"/>
  <c r="F37" i="99"/>
  <c r="H37" i="99"/>
  <c r="I37" i="99"/>
  <c r="J37" i="99"/>
  <c r="K37" i="99"/>
  <c r="M37" i="99"/>
  <c r="N37" i="99"/>
  <c r="O37" i="99"/>
  <c r="P37" i="99"/>
  <c r="Q37" i="99"/>
  <c r="R37" i="99"/>
  <c r="S37" i="99"/>
  <c r="T37" i="99"/>
  <c r="U37" i="99"/>
  <c r="V37" i="99"/>
  <c r="W37" i="99"/>
  <c r="X37" i="99"/>
  <c r="Y37" i="99"/>
  <c r="Z37" i="99"/>
  <c r="G36" i="99"/>
  <c r="L36" i="99"/>
  <c r="D36" i="99"/>
  <c r="C36" i="99"/>
  <c r="C29" i="99"/>
  <c r="B19" i="99"/>
  <c r="B20" i="99"/>
  <c r="B21" i="99"/>
  <c r="B22" i="99"/>
  <c r="B23" i="99"/>
  <c r="M17" i="26" l="1"/>
  <c r="M19" i="26" s="1"/>
  <c r="N17" i="26"/>
  <c r="N19" i="26" s="1"/>
  <c r="O17" i="26"/>
  <c r="O19" i="26" s="1"/>
  <c r="P17" i="26"/>
  <c r="P19" i="26" s="1"/>
  <c r="Q17" i="26"/>
  <c r="Q19" i="26" s="1"/>
  <c r="R17" i="26"/>
  <c r="R19" i="26" s="1"/>
  <c r="S17" i="26"/>
  <c r="S19" i="26" s="1"/>
  <c r="T17" i="26"/>
  <c r="T19" i="26" s="1"/>
  <c r="U17" i="26"/>
  <c r="U19" i="26" s="1"/>
  <c r="V17" i="26"/>
  <c r="V19" i="26" s="1"/>
  <c r="W17" i="26"/>
  <c r="W19" i="26" s="1"/>
  <c r="X17" i="26"/>
  <c r="X19" i="26" s="1"/>
  <c r="Y17" i="26"/>
  <c r="Y19" i="26" s="1"/>
  <c r="AA17" i="26"/>
  <c r="AB17" i="26"/>
  <c r="L17" i="26"/>
  <c r="L19" i="26" s="1"/>
  <c r="K17" i="26"/>
  <c r="H17" i="26"/>
  <c r="H19" i="26" s="1"/>
  <c r="I17" i="26"/>
  <c r="I19" i="26" s="1"/>
  <c r="J17" i="26"/>
  <c r="J19" i="26" s="1"/>
  <c r="G17" i="26"/>
  <c r="G19" i="26" s="1"/>
  <c r="F17" i="26"/>
  <c r="E17" i="26"/>
  <c r="E19" i="26" s="1"/>
  <c r="D17" i="26"/>
  <c r="D19" i="26" s="1"/>
  <c r="C17" i="26"/>
  <c r="J32" i="96"/>
  <c r="I32" i="96"/>
  <c r="H31" i="96"/>
  <c r="I31" i="96"/>
  <c r="J31" i="96"/>
  <c r="G31" i="96"/>
  <c r="F32" i="96"/>
  <c r="E32" i="96"/>
  <c r="D31" i="96"/>
  <c r="E31" i="96"/>
  <c r="F31" i="96"/>
  <c r="C31" i="96"/>
  <c r="B33" i="96"/>
  <c r="B94" i="100"/>
  <c r="T5" i="1" s="1"/>
  <c r="B10" i="101" l="1"/>
  <c r="B81" i="109"/>
  <c r="B81" i="112"/>
  <c r="B81" i="113"/>
  <c r="B8" i="105"/>
  <c r="B81" i="111"/>
  <c r="B81" i="110"/>
  <c r="B31" i="60"/>
  <c r="B31" i="19"/>
  <c r="B31" i="21"/>
  <c r="B31" i="71"/>
  <c r="B31" i="15"/>
  <c r="B31" i="58"/>
  <c r="B31" i="25"/>
  <c r="B31" i="59"/>
  <c r="B31" i="17"/>
  <c r="B63" i="100"/>
  <c r="B33" i="100"/>
  <c r="S5" i="1" s="1"/>
  <c r="B31" i="27"/>
  <c r="B31" i="16"/>
  <c r="B31" i="61"/>
  <c r="B31" i="18"/>
  <c r="B31" i="62"/>
  <c r="B31" i="20"/>
  <c r="B31" i="69"/>
  <c r="B31" i="70"/>
  <c r="B31" i="94"/>
  <c r="B31" i="95"/>
  <c r="B31" i="64"/>
  <c r="B31" i="56"/>
  <c r="B31" i="12"/>
  <c r="B31" i="65"/>
  <c r="B31" i="57"/>
  <c r="B31" i="24"/>
  <c r="B86" i="101" l="1"/>
  <c r="B14" i="101"/>
  <c r="B78" i="101"/>
  <c r="B50" i="101"/>
  <c r="B42" i="101"/>
  <c r="B70" i="101"/>
  <c r="B30" i="101"/>
  <c r="J14" i="101"/>
  <c r="B66" i="101"/>
  <c r="B58" i="101"/>
  <c r="B22" i="101"/>
  <c r="B46" i="101"/>
  <c r="B18" i="101"/>
  <c r="B82" i="101"/>
  <c r="B74" i="101"/>
  <c r="B38" i="101"/>
  <c r="B62" i="101"/>
  <c r="B34" i="101"/>
  <c r="J18" i="101"/>
  <c r="B26" i="101"/>
  <c r="J10" i="101"/>
  <c r="B54" i="101"/>
  <c r="B28" i="113"/>
  <c r="B55" i="113" s="1"/>
  <c r="B28" i="111"/>
  <c r="B55" i="111" s="1"/>
  <c r="B28" i="109"/>
  <c r="B55" i="109" s="1"/>
  <c r="B28" i="110"/>
  <c r="B55" i="110" s="1"/>
  <c r="B28" i="112"/>
  <c r="B55" i="112" s="1"/>
  <c r="K16" i="101"/>
  <c r="K12" i="101"/>
  <c r="K8" i="101"/>
  <c r="O6" i="101"/>
  <c r="N6" i="101"/>
  <c r="K6" i="101"/>
  <c r="C84" i="101"/>
  <c r="C80" i="101"/>
  <c r="C76" i="101"/>
  <c r="C72" i="101"/>
  <c r="C68" i="101"/>
  <c r="C64" i="101"/>
  <c r="C60" i="101"/>
  <c r="C56" i="101"/>
  <c r="C52" i="101"/>
  <c r="C48" i="101"/>
  <c r="C44" i="101"/>
  <c r="C40" i="101"/>
  <c r="C36" i="101"/>
  <c r="C32" i="101"/>
  <c r="C28" i="101"/>
  <c r="C24" i="101"/>
  <c r="C20" i="101"/>
  <c r="C16" i="101"/>
  <c r="C12" i="101"/>
  <c r="C8" i="101"/>
  <c r="G6" i="101"/>
  <c r="F6" i="101"/>
  <c r="C6" i="101"/>
  <c r="P31" i="96"/>
  <c r="Y29" i="98"/>
  <c r="Y15" i="98"/>
  <c r="Y5" i="98"/>
  <c r="C4" i="97"/>
  <c r="D8" i="105"/>
  <c r="H67" i="100" l="1"/>
  <c r="E67" i="100"/>
  <c r="D67" i="100"/>
  <c r="H6" i="100"/>
  <c r="E6" i="100"/>
  <c r="J2" i="100"/>
  <c r="B2" i="100"/>
  <c r="E70" i="100"/>
  <c r="D70" i="100"/>
  <c r="B3" i="100" l="1"/>
  <c r="C38" i="100"/>
  <c r="C37" i="100" s="1"/>
  <c r="F38" i="100"/>
  <c r="F37" i="100" s="1"/>
  <c r="G38" i="100"/>
  <c r="G37" i="100" s="1"/>
  <c r="G7" i="100"/>
  <c r="G6" i="100" s="1"/>
  <c r="F68" i="100"/>
  <c r="F67" i="100" s="1"/>
  <c r="C7" i="100"/>
  <c r="C6" i="100" s="1"/>
  <c r="G68" i="100"/>
  <c r="G67" i="100" s="1"/>
  <c r="C68" i="100"/>
  <c r="C67" i="100" s="1"/>
  <c r="F7" i="100"/>
  <c r="F6" i="100" s="1"/>
  <c r="AB31" i="17"/>
  <c r="X31" i="21"/>
  <c r="Z31" i="21"/>
  <c r="AB31" i="21"/>
  <c r="X31" i="70"/>
  <c r="Z31" i="70"/>
  <c r="AB31" i="70"/>
  <c r="X31" i="71"/>
  <c r="Z31" i="71"/>
  <c r="AB31" i="71"/>
  <c r="X31" i="94"/>
  <c r="Z31" i="94"/>
  <c r="AB31" i="94"/>
  <c r="X31" i="95"/>
  <c r="Z31" i="95"/>
  <c r="AB31" i="95"/>
  <c r="X31" i="15"/>
  <c r="Z31" i="15"/>
  <c r="AB31" i="15"/>
  <c r="X31" i="58"/>
  <c r="Z31" i="58"/>
  <c r="AB31" i="58"/>
  <c r="X31" i="59"/>
  <c r="Z31" i="59"/>
  <c r="AB31" i="59"/>
  <c r="C70" i="100"/>
  <c r="D5" i="63"/>
  <c r="G70" i="100"/>
  <c r="F70" i="100"/>
  <c r="B13" i="99" l="1"/>
  <c r="B14" i="99"/>
  <c r="B15" i="99"/>
  <c r="B16" i="99"/>
  <c r="B12" i="99"/>
  <c r="K2" i="99" l="1"/>
  <c r="D26" i="99" s="1"/>
  <c r="M24" i="98" l="1"/>
  <c r="M52" i="98"/>
  <c r="M3" i="98"/>
  <c r="B8" i="97" l="1"/>
  <c r="A8" i="97" s="1"/>
  <c r="D7" i="97"/>
  <c r="P4" i="96"/>
  <c r="B9" i="97" l="1"/>
  <c r="D7" i="96"/>
  <c r="F7" i="96"/>
  <c r="H7" i="96"/>
  <c r="J7" i="96"/>
  <c r="L7" i="96"/>
  <c r="B10" i="97" l="1"/>
  <c r="A9" i="97"/>
  <c r="B8" i="96"/>
  <c r="B11" i="97" l="1"/>
  <c r="A10" i="97"/>
  <c r="A8" i="96"/>
  <c r="B9" i="96"/>
  <c r="B1" i="95"/>
  <c r="B1" i="94"/>
  <c r="B2" i="92"/>
  <c r="B1" i="92"/>
  <c r="C44" i="91"/>
  <c r="B44" i="91"/>
  <c r="C32" i="91"/>
  <c r="B32" i="91"/>
  <c r="B31" i="91"/>
  <c r="C30" i="91"/>
  <c r="B30" i="91"/>
  <c r="C29" i="91"/>
  <c r="B29" i="91"/>
  <c r="C28" i="91"/>
  <c r="B28" i="91"/>
  <c r="C27" i="91"/>
  <c r="B27" i="91"/>
  <c r="C26" i="91"/>
  <c r="B26" i="91"/>
  <c r="C25" i="91"/>
  <c r="B25" i="91"/>
  <c r="C4" i="91"/>
  <c r="B4" i="91"/>
  <c r="B65" i="88"/>
  <c r="B52" i="88"/>
  <c r="A43" i="88"/>
  <c r="W42" i="88"/>
  <c r="V42" i="88"/>
  <c r="U42" i="88"/>
  <c r="T42" i="88"/>
  <c r="S42" i="88"/>
  <c r="R42" i="88"/>
  <c r="Q42" i="88"/>
  <c r="P42" i="88"/>
  <c r="O42" i="88"/>
  <c r="N42" i="88"/>
  <c r="M42" i="88"/>
  <c r="L42" i="88"/>
  <c r="K42" i="88"/>
  <c r="J42" i="88"/>
  <c r="I42" i="88"/>
  <c r="H42" i="88"/>
  <c r="G42" i="88"/>
  <c r="F42" i="88"/>
  <c r="E42" i="88"/>
  <c r="D42" i="88"/>
  <c r="C42" i="88"/>
  <c r="B16" i="88"/>
  <c r="B11" i="88"/>
  <c r="A7" i="88"/>
  <c r="B6" i="88"/>
  <c r="B62" i="86"/>
  <c r="A43" i="86"/>
  <c r="W42" i="86"/>
  <c r="V42" i="86"/>
  <c r="U42" i="86"/>
  <c r="T42" i="86"/>
  <c r="S42" i="86"/>
  <c r="R42" i="86"/>
  <c r="Q42" i="86"/>
  <c r="P42" i="86"/>
  <c r="O42" i="86"/>
  <c r="N42" i="86"/>
  <c r="M42" i="86"/>
  <c r="L42" i="86"/>
  <c r="K42" i="86"/>
  <c r="J42" i="86"/>
  <c r="I42" i="86"/>
  <c r="H42" i="86"/>
  <c r="G42" i="86"/>
  <c r="F42" i="86"/>
  <c r="E42" i="86"/>
  <c r="D42" i="86"/>
  <c r="C42" i="86"/>
  <c r="B26" i="86"/>
  <c r="A7" i="86"/>
  <c r="B6" i="86"/>
  <c r="D7" i="55"/>
  <c r="D9" i="55" s="1"/>
  <c r="E7" i="55"/>
  <c r="E9" i="55" s="1"/>
  <c r="F7" i="55"/>
  <c r="F9" i="55" s="1"/>
  <c r="G7" i="55"/>
  <c r="G9" i="55" s="1"/>
  <c r="H7" i="55"/>
  <c r="H9" i="55" s="1"/>
  <c r="I7" i="55"/>
  <c r="I9" i="55" s="1"/>
  <c r="J7" i="55"/>
  <c r="J9" i="55" s="1"/>
  <c r="K7" i="55"/>
  <c r="K9" i="55" s="1"/>
  <c r="L7" i="55"/>
  <c r="L9" i="55" s="1"/>
  <c r="M7" i="55"/>
  <c r="M9" i="55" s="1"/>
  <c r="N7" i="55"/>
  <c r="N9" i="55" s="1"/>
  <c r="O7" i="55"/>
  <c r="O9" i="55" s="1"/>
  <c r="P7" i="55"/>
  <c r="P9" i="55" s="1"/>
  <c r="Q7" i="55"/>
  <c r="Q9" i="55" s="1"/>
  <c r="R7" i="55"/>
  <c r="R9" i="55" s="1"/>
  <c r="S7" i="55"/>
  <c r="S9" i="55" s="1"/>
  <c r="T7" i="55"/>
  <c r="T9" i="55" s="1"/>
  <c r="U7" i="55"/>
  <c r="U9" i="55" s="1"/>
  <c r="V7" i="55"/>
  <c r="V9" i="55" s="1"/>
  <c r="W7" i="55"/>
  <c r="W9" i="55" s="1"/>
  <c r="X7" i="55"/>
  <c r="X9" i="55" s="1"/>
  <c r="Y7" i="55"/>
  <c r="Y9" i="55" s="1"/>
  <c r="Z7" i="55"/>
  <c r="Z9" i="55" s="1"/>
  <c r="AA7" i="55"/>
  <c r="AA9" i="55" s="1"/>
  <c r="AB7" i="55"/>
  <c r="AB9" i="55" s="1"/>
  <c r="AC7" i="55"/>
  <c r="AC9" i="55" s="1"/>
  <c r="AD7" i="55"/>
  <c r="AD9" i="55" s="1"/>
  <c r="AE7" i="55"/>
  <c r="AE9" i="55" s="1"/>
  <c r="AF7" i="55"/>
  <c r="AF9" i="55" s="1"/>
  <c r="AG7" i="55"/>
  <c r="AG9" i="55" s="1"/>
  <c r="C7" i="55"/>
  <c r="C9" i="55" s="1"/>
  <c r="A43" i="82"/>
  <c r="W42" i="82"/>
  <c r="V42" i="82"/>
  <c r="U42" i="82"/>
  <c r="T42" i="82"/>
  <c r="S42" i="82"/>
  <c r="R42" i="82"/>
  <c r="Q42" i="82"/>
  <c r="P42" i="82"/>
  <c r="O42" i="82"/>
  <c r="N42" i="82"/>
  <c r="M42" i="82"/>
  <c r="L42" i="82"/>
  <c r="K42" i="82"/>
  <c r="J42" i="82"/>
  <c r="I42" i="82"/>
  <c r="H42" i="82"/>
  <c r="G42" i="82"/>
  <c r="F42" i="82"/>
  <c r="E42" i="82"/>
  <c r="D42" i="82"/>
  <c r="C42" i="82"/>
  <c r="B21" i="82"/>
  <c r="A7" i="82"/>
  <c r="B6" i="82"/>
  <c r="A43" i="80"/>
  <c r="W42" i="80"/>
  <c r="V42" i="80"/>
  <c r="U42" i="80"/>
  <c r="T42" i="80"/>
  <c r="S42" i="80"/>
  <c r="R42" i="80"/>
  <c r="Q42" i="80"/>
  <c r="P42" i="80"/>
  <c r="O42" i="80"/>
  <c r="N42" i="80"/>
  <c r="M42" i="80"/>
  <c r="L42" i="80"/>
  <c r="K42" i="80"/>
  <c r="J42" i="80"/>
  <c r="I42" i="80"/>
  <c r="H42" i="80"/>
  <c r="G42" i="80"/>
  <c r="F42" i="80"/>
  <c r="E42" i="80"/>
  <c r="D42" i="80"/>
  <c r="C42" i="80"/>
  <c r="A7" i="80"/>
  <c r="B6" i="80"/>
  <c r="A43" i="78"/>
  <c r="W42" i="78"/>
  <c r="V42" i="78"/>
  <c r="U42" i="78"/>
  <c r="T42" i="78"/>
  <c r="S42" i="78"/>
  <c r="R42" i="78"/>
  <c r="Q42" i="78"/>
  <c r="P42" i="78"/>
  <c r="O42" i="78"/>
  <c r="N42" i="78"/>
  <c r="M42" i="78"/>
  <c r="L42" i="78"/>
  <c r="K42" i="78"/>
  <c r="J42" i="78"/>
  <c r="I42" i="78"/>
  <c r="H42" i="78"/>
  <c r="G42" i="78"/>
  <c r="F42" i="78"/>
  <c r="E42" i="78"/>
  <c r="D42" i="78"/>
  <c r="C42" i="78"/>
  <c r="A7" i="78"/>
  <c r="B6" i="78"/>
  <c r="A43" i="76"/>
  <c r="W42" i="76"/>
  <c r="V42" i="76"/>
  <c r="U42" i="76"/>
  <c r="T42" i="76"/>
  <c r="S42" i="76"/>
  <c r="R42" i="76"/>
  <c r="Q42" i="76"/>
  <c r="P42" i="76"/>
  <c r="O42" i="76"/>
  <c r="N42" i="76"/>
  <c r="M42" i="76"/>
  <c r="L42" i="76"/>
  <c r="K42" i="76"/>
  <c r="J42" i="76"/>
  <c r="I42" i="76"/>
  <c r="H42" i="76"/>
  <c r="G42" i="76"/>
  <c r="F42" i="76"/>
  <c r="E42" i="76"/>
  <c r="D42" i="76"/>
  <c r="C42" i="76"/>
  <c r="A7" i="76"/>
  <c r="B6" i="76"/>
  <c r="A43" i="74"/>
  <c r="W42" i="74"/>
  <c r="V42" i="74"/>
  <c r="U42" i="74"/>
  <c r="T42" i="74"/>
  <c r="S42" i="74"/>
  <c r="R42" i="74"/>
  <c r="Q42" i="74"/>
  <c r="P42" i="74"/>
  <c r="O42" i="74"/>
  <c r="N42" i="74"/>
  <c r="M42" i="74"/>
  <c r="L42" i="74"/>
  <c r="K42" i="74"/>
  <c r="J42" i="74"/>
  <c r="I42" i="74"/>
  <c r="H42" i="74"/>
  <c r="G42" i="74"/>
  <c r="F42" i="74"/>
  <c r="E42" i="74"/>
  <c r="D42" i="74"/>
  <c r="C42" i="74"/>
  <c r="A7" i="74"/>
  <c r="B6" i="74"/>
  <c r="B58" i="72"/>
  <c r="A43" i="72"/>
  <c r="W42" i="72"/>
  <c r="V42" i="72"/>
  <c r="U42" i="72"/>
  <c r="T42" i="72"/>
  <c r="S42" i="72"/>
  <c r="R42" i="72"/>
  <c r="Q42" i="72"/>
  <c r="P42" i="72"/>
  <c r="O42" i="72"/>
  <c r="N42" i="72"/>
  <c r="M42" i="72"/>
  <c r="L42" i="72"/>
  <c r="K42" i="72"/>
  <c r="J42" i="72"/>
  <c r="I42" i="72"/>
  <c r="H42" i="72"/>
  <c r="G42" i="72"/>
  <c r="F42" i="72"/>
  <c r="E42" i="72"/>
  <c r="D42" i="72"/>
  <c r="C42" i="72"/>
  <c r="A7" i="72"/>
  <c r="B6" i="72"/>
  <c r="A43" i="29"/>
  <c r="C15" i="29"/>
  <c r="A7" i="29"/>
  <c r="B1" i="71"/>
  <c r="D75" i="63"/>
  <c r="D28" i="63"/>
  <c r="C31" i="63"/>
  <c r="C74" i="63"/>
  <c r="D25" i="63"/>
  <c r="D34" i="63"/>
  <c r="D29" i="63"/>
  <c r="D74" i="63"/>
  <c r="C71" i="63"/>
  <c r="C75" i="63"/>
  <c r="C24" i="63"/>
  <c r="D33" i="63"/>
  <c r="D32" i="63"/>
  <c r="C25" i="63"/>
  <c r="D31" i="63"/>
  <c r="D24" i="63"/>
  <c r="C34" i="63"/>
  <c r="C33" i="63"/>
  <c r="D27" i="63"/>
  <c r="D71" i="63"/>
  <c r="C72" i="63"/>
  <c r="C29" i="63"/>
  <c r="C32" i="63"/>
  <c r="D72" i="63"/>
  <c r="E39" i="29" l="1"/>
  <c r="G39" i="29"/>
  <c r="I39" i="29"/>
  <c r="K39" i="29"/>
  <c r="M39" i="29"/>
  <c r="O39" i="29"/>
  <c r="Q39" i="29"/>
  <c r="S39" i="29"/>
  <c r="U39" i="29"/>
  <c r="W39" i="29"/>
  <c r="C39" i="29"/>
  <c r="D39" i="29"/>
  <c r="F39" i="29"/>
  <c r="H39" i="29"/>
  <c r="J39" i="29"/>
  <c r="L39" i="29"/>
  <c r="N39" i="29"/>
  <c r="P39" i="29"/>
  <c r="R39" i="29"/>
  <c r="T39" i="29"/>
  <c r="V39" i="29"/>
  <c r="E35" i="29"/>
  <c r="G35" i="29"/>
  <c r="I35" i="29"/>
  <c r="K35" i="29"/>
  <c r="M35" i="29"/>
  <c r="O35" i="29"/>
  <c r="Q35" i="29"/>
  <c r="S35" i="29"/>
  <c r="U35" i="29"/>
  <c r="W35" i="29"/>
  <c r="C35" i="29"/>
  <c r="D35" i="29"/>
  <c r="F35" i="29"/>
  <c r="H35" i="29"/>
  <c r="J35" i="29"/>
  <c r="L35" i="29"/>
  <c r="N35" i="29"/>
  <c r="P35" i="29"/>
  <c r="R35" i="29"/>
  <c r="T35" i="29"/>
  <c r="V35" i="29"/>
  <c r="E31" i="29"/>
  <c r="G31" i="29"/>
  <c r="I31" i="29"/>
  <c r="K31" i="29"/>
  <c r="M31" i="29"/>
  <c r="O31" i="29"/>
  <c r="Q31" i="29"/>
  <c r="S31" i="29"/>
  <c r="U31" i="29"/>
  <c r="W31" i="29"/>
  <c r="C31" i="29"/>
  <c r="D31" i="29"/>
  <c r="F31" i="29"/>
  <c r="H31" i="29"/>
  <c r="J31" i="29"/>
  <c r="L31" i="29"/>
  <c r="N31" i="29"/>
  <c r="P31" i="29"/>
  <c r="R31" i="29"/>
  <c r="T31" i="29"/>
  <c r="V31" i="29"/>
  <c r="E29" i="29"/>
  <c r="G29" i="29"/>
  <c r="I29" i="29"/>
  <c r="K29" i="29"/>
  <c r="M29" i="29"/>
  <c r="O29" i="29"/>
  <c r="Q29" i="29"/>
  <c r="S29" i="29"/>
  <c r="U29" i="29"/>
  <c r="W29" i="29"/>
  <c r="C29" i="29"/>
  <c r="D29" i="29"/>
  <c r="F29" i="29"/>
  <c r="H29" i="29"/>
  <c r="J29" i="29"/>
  <c r="L29" i="29"/>
  <c r="N29" i="29"/>
  <c r="P29" i="29"/>
  <c r="R29" i="29"/>
  <c r="T29" i="29"/>
  <c r="V29" i="29"/>
  <c r="E25" i="29"/>
  <c r="G25" i="29"/>
  <c r="I25" i="29"/>
  <c r="K25" i="29"/>
  <c r="M25" i="29"/>
  <c r="O25" i="29"/>
  <c r="Q25" i="29"/>
  <c r="S25" i="29"/>
  <c r="U25" i="29"/>
  <c r="W25" i="29"/>
  <c r="C25" i="29"/>
  <c r="D25" i="29"/>
  <c r="F25" i="29"/>
  <c r="H25" i="29"/>
  <c r="J25" i="29"/>
  <c r="L25" i="29"/>
  <c r="N25" i="29"/>
  <c r="P25" i="29"/>
  <c r="R25" i="29"/>
  <c r="T25" i="29"/>
  <c r="V25" i="29"/>
  <c r="E23" i="29"/>
  <c r="G23" i="29"/>
  <c r="I23" i="29"/>
  <c r="K23" i="29"/>
  <c r="M23" i="29"/>
  <c r="O23" i="29"/>
  <c r="Q23" i="29"/>
  <c r="S23" i="29"/>
  <c r="U23" i="29"/>
  <c r="W23" i="29"/>
  <c r="C23" i="29"/>
  <c r="D23" i="29"/>
  <c r="F23" i="29"/>
  <c r="H23" i="29"/>
  <c r="J23" i="29"/>
  <c r="L23" i="29"/>
  <c r="N23" i="29"/>
  <c r="P23" i="29"/>
  <c r="R23" i="29"/>
  <c r="T23" i="29"/>
  <c r="V23" i="29"/>
  <c r="E21" i="29"/>
  <c r="G21" i="29"/>
  <c r="I21" i="29"/>
  <c r="K21" i="29"/>
  <c r="M21" i="29"/>
  <c r="O21" i="29"/>
  <c r="Q21" i="29"/>
  <c r="S21" i="29"/>
  <c r="U21" i="29"/>
  <c r="W21" i="29"/>
  <c r="C21" i="29"/>
  <c r="D21" i="29"/>
  <c r="F21" i="29"/>
  <c r="H21" i="29"/>
  <c r="J21" i="29"/>
  <c r="L21" i="29"/>
  <c r="N21" i="29"/>
  <c r="P21" i="29"/>
  <c r="R21" i="29"/>
  <c r="T21" i="29"/>
  <c r="V21" i="29"/>
  <c r="E19" i="29"/>
  <c r="G19" i="29"/>
  <c r="I19" i="29"/>
  <c r="K19" i="29"/>
  <c r="M19" i="29"/>
  <c r="O19" i="29"/>
  <c r="Q19" i="29"/>
  <c r="S19" i="29"/>
  <c r="U19" i="29"/>
  <c r="W19" i="29"/>
  <c r="C19" i="29"/>
  <c r="D19" i="29"/>
  <c r="F19" i="29"/>
  <c r="H19" i="29"/>
  <c r="J19" i="29"/>
  <c r="L19" i="29"/>
  <c r="N19" i="29"/>
  <c r="P19" i="29"/>
  <c r="R19" i="29"/>
  <c r="T19" i="29"/>
  <c r="V19" i="29"/>
  <c r="E17" i="29"/>
  <c r="G17" i="29"/>
  <c r="I17" i="29"/>
  <c r="K17" i="29"/>
  <c r="M17" i="29"/>
  <c r="O17" i="29"/>
  <c r="Q17" i="29"/>
  <c r="S17" i="29"/>
  <c r="U17" i="29"/>
  <c r="W17" i="29"/>
  <c r="C17" i="29"/>
  <c r="D17" i="29"/>
  <c r="F17" i="29"/>
  <c r="H17" i="29"/>
  <c r="J17" i="29"/>
  <c r="L17" i="29"/>
  <c r="N17" i="29"/>
  <c r="P17" i="29"/>
  <c r="R17" i="29"/>
  <c r="T17" i="29"/>
  <c r="V17" i="29"/>
  <c r="E15" i="29"/>
  <c r="G15" i="29"/>
  <c r="I15" i="29"/>
  <c r="K15" i="29"/>
  <c r="M15" i="29"/>
  <c r="O15" i="29"/>
  <c r="Q15" i="29"/>
  <c r="S15" i="29"/>
  <c r="U15" i="29"/>
  <c r="W15" i="29"/>
  <c r="D15" i="29"/>
  <c r="F15" i="29"/>
  <c r="H15" i="29"/>
  <c r="J15" i="29"/>
  <c r="L15" i="29"/>
  <c r="N15" i="29"/>
  <c r="P15" i="29"/>
  <c r="R15" i="29"/>
  <c r="T15" i="29"/>
  <c r="V15" i="29"/>
  <c r="E13" i="29"/>
  <c r="G13" i="29"/>
  <c r="I13" i="29"/>
  <c r="K13" i="29"/>
  <c r="M13" i="29"/>
  <c r="O13" i="29"/>
  <c r="Q13" i="29"/>
  <c r="S13" i="29"/>
  <c r="U13" i="29"/>
  <c r="W13" i="29"/>
  <c r="C13" i="29"/>
  <c r="D13" i="29"/>
  <c r="F13" i="29"/>
  <c r="H13" i="29"/>
  <c r="J13" i="29"/>
  <c r="L13" i="29"/>
  <c r="N13" i="29"/>
  <c r="P13" i="29"/>
  <c r="R13" i="29"/>
  <c r="T13" i="29"/>
  <c r="V13" i="29"/>
  <c r="E11" i="29"/>
  <c r="G11" i="29"/>
  <c r="I11" i="29"/>
  <c r="K11" i="29"/>
  <c r="M11" i="29"/>
  <c r="O11" i="29"/>
  <c r="Q11" i="29"/>
  <c r="S11" i="29"/>
  <c r="U11" i="29"/>
  <c r="W11" i="29"/>
  <c r="C11" i="29"/>
  <c r="D11" i="29"/>
  <c r="F11" i="29"/>
  <c r="H11" i="29"/>
  <c r="J11" i="29"/>
  <c r="L11" i="29"/>
  <c r="N11" i="29"/>
  <c r="P11" i="29"/>
  <c r="R11" i="29"/>
  <c r="T11" i="29"/>
  <c r="V11" i="29"/>
  <c r="E9" i="29"/>
  <c r="G9" i="29"/>
  <c r="I9" i="29"/>
  <c r="K9" i="29"/>
  <c r="M9" i="29"/>
  <c r="O9" i="29"/>
  <c r="Q9" i="29"/>
  <c r="S9" i="29"/>
  <c r="U9" i="29"/>
  <c r="W9" i="29"/>
  <c r="C9" i="29"/>
  <c r="D9" i="29"/>
  <c r="F9" i="29"/>
  <c r="H9" i="29"/>
  <c r="J9" i="29"/>
  <c r="L9" i="29"/>
  <c r="N9" i="29"/>
  <c r="P9" i="29"/>
  <c r="R9" i="29"/>
  <c r="T9" i="29"/>
  <c r="V9" i="29"/>
  <c r="B43" i="29"/>
  <c r="W43" i="29"/>
  <c r="U43" i="29"/>
  <c r="S43" i="29"/>
  <c r="Q43" i="29"/>
  <c r="O43" i="29"/>
  <c r="M43" i="29"/>
  <c r="K43" i="29"/>
  <c r="I43" i="29"/>
  <c r="G43" i="29"/>
  <c r="E43" i="29"/>
  <c r="C43" i="29"/>
  <c r="V43" i="29"/>
  <c r="T43" i="29"/>
  <c r="R43" i="29"/>
  <c r="P43" i="29"/>
  <c r="N43" i="29"/>
  <c r="L43" i="29"/>
  <c r="J43" i="29"/>
  <c r="H43" i="29"/>
  <c r="F43" i="29"/>
  <c r="D43" i="29"/>
  <c r="W74" i="29"/>
  <c r="U74" i="29"/>
  <c r="S74" i="29"/>
  <c r="Q74" i="29"/>
  <c r="O74" i="29"/>
  <c r="M74" i="29"/>
  <c r="K74" i="29"/>
  <c r="I74" i="29"/>
  <c r="G74" i="29"/>
  <c r="E74" i="29"/>
  <c r="C74" i="29"/>
  <c r="V74" i="29"/>
  <c r="T74" i="29"/>
  <c r="R74" i="29"/>
  <c r="P74" i="29"/>
  <c r="N74" i="29"/>
  <c r="L74" i="29"/>
  <c r="J74" i="29"/>
  <c r="H74" i="29"/>
  <c r="F74" i="29"/>
  <c r="D74" i="29"/>
  <c r="W72" i="29"/>
  <c r="U72" i="29"/>
  <c r="S72" i="29"/>
  <c r="Q72" i="29"/>
  <c r="O72" i="29"/>
  <c r="M72" i="29"/>
  <c r="K72" i="29"/>
  <c r="I72" i="29"/>
  <c r="G72" i="29"/>
  <c r="E72" i="29"/>
  <c r="C72" i="29"/>
  <c r="V72" i="29"/>
  <c r="T72" i="29"/>
  <c r="R72" i="29"/>
  <c r="P72" i="29"/>
  <c r="N72" i="29"/>
  <c r="L72" i="29"/>
  <c r="J72" i="29"/>
  <c r="H72" i="29"/>
  <c r="F72" i="29"/>
  <c r="D72" i="29"/>
  <c r="W70" i="29"/>
  <c r="U70" i="29"/>
  <c r="S70" i="29"/>
  <c r="Q70" i="29"/>
  <c r="O70" i="29"/>
  <c r="M70" i="29"/>
  <c r="K70" i="29"/>
  <c r="I70" i="29"/>
  <c r="G70" i="29"/>
  <c r="E70" i="29"/>
  <c r="C70" i="29"/>
  <c r="V70" i="29"/>
  <c r="T70" i="29"/>
  <c r="R70" i="29"/>
  <c r="P70" i="29"/>
  <c r="N70" i="29"/>
  <c r="L70" i="29"/>
  <c r="J70" i="29"/>
  <c r="H70" i="29"/>
  <c r="F70" i="29"/>
  <c r="D70" i="29"/>
  <c r="W68" i="29"/>
  <c r="U68" i="29"/>
  <c r="S68" i="29"/>
  <c r="Q68" i="29"/>
  <c r="O68" i="29"/>
  <c r="M68" i="29"/>
  <c r="K68" i="29"/>
  <c r="I68" i="29"/>
  <c r="G68" i="29"/>
  <c r="E68" i="29"/>
  <c r="C68" i="29"/>
  <c r="V68" i="29"/>
  <c r="T68" i="29"/>
  <c r="R68" i="29"/>
  <c r="P68" i="29"/>
  <c r="N68" i="29"/>
  <c r="L68" i="29"/>
  <c r="J68" i="29"/>
  <c r="H68" i="29"/>
  <c r="F68" i="29"/>
  <c r="D68" i="29"/>
  <c r="W66" i="29"/>
  <c r="U66" i="29"/>
  <c r="S66" i="29"/>
  <c r="Q66" i="29"/>
  <c r="O66" i="29"/>
  <c r="M66" i="29"/>
  <c r="K66" i="29"/>
  <c r="I66" i="29"/>
  <c r="G66" i="29"/>
  <c r="E66" i="29"/>
  <c r="C66" i="29"/>
  <c r="V66" i="29"/>
  <c r="T66" i="29"/>
  <c r="R66" i="29"/>
  <c r="P66" i="29"/>
  <c r="N66" i="29"/>
  <c r="L66" i="29"/>
  <c r="J66" i="29"/>
  <c r="H66" i="29"/>
  <c r="F66" i="29"/>
  <c r="D66" i="29"/>
  <c r="W64" i="29"/>
  <c r="U64" i="29"/>
  <c r="S64" i="29"/>
  <c r="Q64" i="29"/>
  <c r="O64" i="29"/>
  <c r="M64" i="29"/>
  <c r="K64" i="29"/>
  <c r="I64" i="29"/>
  <c r="G64" i="29"/>
  <c r="E64" i="29"/>
  <c r="C64" i="29"/>
  <c r="V64" i="29"/>
  <c r="T64" i="29"/>
  <c r="R64" i="29"/>
  <c r="P64" i="29"/>
  <c r="N64" i="29"/>
  <c r="L64" i="29"/>
  <c r="J64" i="29"/>
  <c r="H64" i="29"/>
  <c r="F64" i="29"/>
  <c r="D64" i="29"/>
  <c r="W62" i="29"/>
  <c r="U62" i="29"/>
  <c r="S62" i="29"/>
  <c r="Q62" i="29"/>
  <c r="O62" i="29"/>
  <c r="M62" i="29"/>
  <c r="K62" i="29"/>
  <c r="I62" i="29"/>
  <c r="G62" i="29"/>
  <c r="E62" i="29"/>
  <c r="C62" i="29"/>
  <c r="V62" i="29"/>
  <c r="T62" i="29"/>
  <c r="R62" i="29"/>
  <c r="P62" i="29"/>
  <c r="N62" i="29"/>
  <c r="L62" i="29"/>
  <c r="J62" i="29"/>
  <c r="H62" i="29"/>
  <c r="F62" i="29"/>
  <c r="D62" i="29"/>
  <c r="W60" i="29"/>
  <c r="U60" i="29"/>
  <c r="S60" i="29"/>
  <c r="Q60" i="29"/>
  <c r="O60" i="29"/>
  <c r="M60" i="29"/>
  <c r="K60" i="29"/>
  <c r="I60" i="29"/>
  <c r="G60" i="29"/>
  <c r="E60" i="29"/>
  <c r="C60" i="29"/>
  <c r="V60" i="29"/>
  <c r="T60" i="29"/>
  <c r="R60" i="29"/>
  <c r="P60" i="29"/>
  <c r="N60" i="29"/>
  <c r="L60" i="29"/>
  <c r="J60" i="29"/>
  <c r="H60" i="29"/>
  <c r="F60" i="29"/>
  <c r="D60" i="29"/>
  <c r="W58" i="29"/>
  <c r="U58" i="29"/>
  <c r="S58" i="29"/>
  <c r="Q58" i="29"/>
  <c r="O58" i="29"/>
  <c r="M58" i="29"/>
  <c r="K58" i="29"/>
  <c r="I58" i="29"/>
  <c r="G58" i="29"/>
  <c r="E58" i="29"/>
  <c r="C58" i="29"/>
  <c r="V58" i="29"/>
  <c r="T58" i="29"/>
  <c r="R58" i="29"/>
  <c r="P58" i="29"/>
  <c r="N58" i="29"/>
  <c r="L58" i="29"/>
  <c r="J58" i="29"/>
  <c r="H58" i="29"/>
  <c r="F58" i="29"/>
  <c r="D58" i="29"/>
  <c r="W56" i="29"/>
  <c r="U56" i="29"/>
  <c r="S56" i="29"/>
  <c r="Q56" i="29"/>
  <c r="O56" i="29"/>
  <c r="M56" i="29"/>
  <c r="K56" i="29"/>
  <c r="I56" i="29"/>
  <c r="G56" i="29"/>
  <c r="E56" i="29"/>
  <c r="C56" i="29"/>
  <c r="V56" i="29"/>
  <c r="T56" i="29"/>
  <c r="R56" i="29"/>
  <c r="P56" i="29"/>
  <c r="N56" i="29"/>
  <c r="L56" i="29"/>
  <c r="J56" i="29"/>
  <c r="H56" i="29"/>
  <c r="F56" i="29"/>
  <c r="D56" i="29"/>
  <c r="W54" i="29"/>
  <c r="U54" i="29"/>
  <c r="S54" i="29"/>
  <c r="Q54" i="29"/>
  <c r="O54" i="29"/>
  <c r="M54" i="29"/>
  <c r="K54" i="29"/>
  <c r="I54" i="29"/>
  <c r="G54" i="29"/>
  <c r="E54" i="29"/>
  <c r="C54" i="29"/>
  <c r="V54" i="29"/>
  <c r="T54" i="29"/>
  <c r="R54" i="29"/>
  <c r="P54" i="29"/>
  <c r="N54" i="29"/>
  <c r="L54" i="29"/>
  <c r="J54" i="29"/>
  <c r="H54" i="29"/>
  <c r="F54" i="29"/>
  <c r="D54" i="29"/>
  <c r="W52" i="29"/>
  <c r="U52" i="29"/>
  <c r="S52" i="29"/>
  <c r="Q52" i="29"/>
  <c r="O52" i="29"/>
  <c r="M52" i="29"/>
  <c r="K52" i="29"/>
  <c r="I52" i="29"/>
  <c r="G52" i="29"/>
  <c r="E52" i="29"/>
  <c r="C52" i="29"/>
  <c r="V52" i="29"/>
  <c r="T52" i="29"/>
  <c r="R52" i="29"/>
  <c r="P52" i="29"/>
  <c r="N52" i="29"/>
  <c r="L52" i="29"/>
  <c r="J52" i="29"/>
  <c r="H52" i="29"/>
  <c r="F52" i="29"/>
  <c r="D52" i="29"/>
  <c r="W50" i="29"/>
  <c r="U50" i="29"/>
  <c r="S50" i="29"/>
  <c r="Q50" i="29"/>
  <c r="O50" i="29"/>
  <c r="M50" i="29"/>
  <c r="K50" i="29"/>
  <c r="I50" i="29"/>
  <c r="G50" i="29"/>
  <c r="E50" i="29"/>
  <c r="C50" i="29"/>
  <c r="V50" i="29"/>
  <c r="T50" i="29"/>
  <c r="R50" i="29"/>
  <c r="P50" i="29"/>
  <c r="N50" i="29"/>
  <c r="L50" i="29"/>
  <c r="J50" i="29"/>
  <c r="H50" i="29"/>
  <c r="F50" i="29"/>
  <c r="D50" i="29"/>
  <c r="W48" i="29"/>
  <c r="U48" i="29"/>
  <c r="S48" i="29"/>
  <c r="Q48" i="29"/>
  <c r="O48" i="29"/>
  <c r="M48" i="29"/>
  <c r="K48" i="29"/>
  <c r="I48" i="29"/>
  <c r="G48" i="29"/>
  <c r="E48" i="29"/>
  <c r="C48" i="29"/>
  <c r="V48" i="29"/>
  <c r="T48" i="29"/>
  <c r="R48" i="29"/>
  <c r="P48" i="29"/>
  <c r="N48" i="29"/>
  <c r="L48" i="29"/>
  <c r="J48" i="29"/>
  <c r="H48" i="29"/>
  <c r="F48" i="29"/>
  <c r="D48" i="29"/>
  <c r="W46" i="29"/>
  <c r="U46" i="29"/>
  <c r="S46" i="29"/>
  <c r="Q46" i="29"/>
  <c r="O46" i="29"/>
  <c r="M46" i="29"/>
  <c r="K46" i="29"/>
  <c r="I46" i="29"/>
  <c r="G46" i="29"/>
  <c r="E46" i="29"/>
  <c r="C46" i="29"/>
  <c r="V46" i="29"/>
  <c r="T46" i="29"/>
  <c r="R46" i="29"/>
  <c r="P46" i="29"/>
  <c r="N46" i="29"/>
  <c r="L46" i="29"/>
  <c r="J46" i="29"/>
  <c r="H46" i="29"/>
  <c r="F46" i="29"/>
  <c r="D46" i="29"/>
  <c r="W44" i="29"/>
  <c r="U44" i="29"/>
  <c r="S44" i="29"/>
  <c r="Q44" i="29"/>
  <c r="O44" i="29"/>
  <c r="M44" i="29"/>
  <c r="K44" i="29"/>
  <c r="I44" i="29"/>
  <c r="G44" i="29"/>
  <c r="E44" i="29"/>
  <c r="C44" i="29"/>
  <c r="V44" i="29"/>
  <c r="T44" i="29"/>
  <c r="R44" i="29"/>
  <c r="P44" i="29"/>
  <c r="N44" i="29"/>
  <c r="L44" i="29"/>
  <c r="J44" i="29"/>
  <c r="H44" i="29"/>
  <c r="F44" i="29"/>
  <c r="D44" i="29"/>
  <c r="D7" i="72"/>
  <c r="F7" i="72"/>
  <c r="H7" i="72"/>
  <c r="J7" i="72"/>
  <c r="L7" i="72"/>
  <c r="N7" i="72"/>
  <c r="P7" i="72"/>
  <c r="R7" i="72"/>
  <c r="T7" i="72"/>
  <c r="V7" i="72"/>
  <c r="E7" i="72"/>
  <c r="G7" i="72"/>
  <c r="I7" i="72"/>
  <c r="K7" i="72"/>
  <c r="M7" i="72"/>
  <c r="O7" i="72"/>
  <c r="Q7" i="72"/>
  <c r="S7" i="72"/>
  <c r="U7" i="72"/>
  <c r="W7" i="72"/>
  <c r="C7" i="72"/>
  <c r="D9" i="72"/>
  <c r="F9" i="72"/>
  <c r="H9" i="72"/>
  <c r="J9" i="72"/>
  <c r="L9" i="72"/>
  <c r="N9" i="72"/>
  <c r="P9" i="72"/>
  <c r="R9" i="72"/>
  <c r="T9" i="72"/>
  <c r="V9" i="72"/>
  <c r="E9" i="72"/>
  <c r="G9" i="72"/>
  <c r="I9" i="72"/>
  <c r="K9" i="72"/>
  <c r="M9" i="72"/>
  <c r="O9" i="72"/>
  <c r="Q9" i="72"/>
  <c r="S9" i="72"/>
  <c r="U9" i="72"/>
  <c r="W9" i="72"/>
  <c r="C9" i="72"/>
  <c r="D11" i="72"/>
  <c r="F11" i="72"/>
  <c r="H11" i="72"/>
  <c r="J11" i="72"/>
  <c r="L11" i="72"/>
  <c r="N11" i="72"/>
  <c r="P11" i="72"/>
  <c r="R11" i="72"/>
  <c r="T11" i="72"/>
  <c r="V11" i="72"/>
  <c r="E11" i="72"/>
  <c r="G11" i="72"/>
  <c r="I11" i="72"/>
  <c r="K11" i="72"/>
  <c r="M11" i="72"/>
  <c r="O11" i="72"/>
  <c r="Q11" i="72"/>
  <c r="S11" i="72"/>
  <c r="U11" i="72"/>
  <c r="W11" i="72"/>
  <c r="C11" i="72"/>
  <c r="D13" i="72"/>
  <c r="F13" i="72"/>
  <c r="H13" i="72"/>
  <c r="J13" i="72"/>
  <c r="L13" i="72"/>
  <c r="N13" i="72"/>
  <c r="P13" i="72"/>
  <c r="R13" i="72"/>
  <c r="T13" i="72"/>
  <c r="V13" i="72"/>
  <c r="E13" i="72"/>
  <c r="G13" i="72"/>
  <c r="I13" i="72"/>
  <c r="K13" i="72"/>
  <c r="M13" i="72"/>
  <c r="O13" i="72"/>
  <c r="Q13" i="72"/>
  <c r="S13" i="72"/>
  <c r="U13" i="72"/>
  <c r="W13" i="72"/>
  <c r="C13" i="72"/>
  <c r="D15" i="72"/>
  <c r="F15" i="72"/>
  <c r="H15" i="72"/>
  <c r="J15" i="72"/>
  <c r="L15" i="72"/>
  <c r="N15" i="72"/>
  <c r="P15" i="72"/>
  <c r="R15" i="72"/>
  <c r="T15" i="72"/>
  <c r="V15" i="72"/>
  <c r="E15" i="72"/>
  <c r="G15" i="72"/>
  <c r="I15" i="72"/>
  <c r="K15" i="72"/>
  <c r="M15" i="72"/>
  <c r="O15" i="72"/>
  <c r="Q15" i="72"/>
  <c r="S15" i="72"/>
  <c r="U15" i="72"/>
  <c r="W15" i="72"/>
  <c r="C15" i="72"/>
  <c r="D17" i="72"/>
  <c r="F17" i="72"/>
  <c r="H17" i="72"/>
  <c r="J17" i="72"/>
  <c r="L17" i="72"/>
  <c r="N17" i="72"/>
  <c r="P17" i="72"/>
  <c r="R17" i="72"/>
  <c r="T17" i="72"/>
  <c r="V17" i="72"/>
  <c r="E17" i="72"/>
  <c r="G17" i="72"/>
  <c r="I17" i="72"/>
  <c r="K17" i="72"/>
  <c r="M17" i="72"/>
  <c r="O17" i="72"/>
  <c r="Q17" i="72"/>
  <c r="S17" i="72"/>
  <c r="U17" i="72"/>
  <c r="W17" i="72"/>
  <c r="C17" i="72"/>
  <c r="D19" i="72"/>
  <c r="F19" i="72"/>
  <c r="H19" i="72"/>
  <c r="J19" i="72"/>
  <c r="L19" i="72"/>
  <c r="N19" i="72"/>
  <c r="P19" i="72"/>
  <c r="R19" i="72"/>
  <c r="T19" i="72"/>
  <c r="V19" i="72"/>
  <c r="E19" i="72"/>
  <c r="G19" i="72"/>
  <c r="I19" i="72"/>
  <c r="K19" i="72"/>
  <c r="M19" i="72"/>
  <c r="O19" i="72"/>
  <c r="Q19" i="72"/>
  <c r="S19" i="72"/>
  <c r="U19" i="72"/>
  <c r="W19" i="72"/>
  <c r="C19" i="72"/>
  <c r="D21" i="72"/>
  <c r="F21" i="72"/>
  <c r="H21" i="72"/>
  <c r="J21" i="72"/>
  <c r="L21" i="72"/>
  <c r="N21" i="72"/>
  <c r="P21" i="72"/>
  <c r="R21" i="72"/>
  <c r="T21" i="72"/>
  <c r="V21" i="72"/>
  <c r="E21" i="72"/>
  <c r="G21" i="72"/>
  <c r="I21" i="72"/>
  <c r="K21" i="72"/>
  <c r="M21" i="72"/>
  <c r="O21" i="72"/>
  <c r="Q21" i="72"/>
  <c r="S21" i="72"/>
  <c r="U21" i="72"/>
  <c r="W21" i="72"/>
  <c r="C21" i="72"/>
  <c r="D23" i="72"/>
  <c r="F23" i="72"/>
  <c r="H23" i="72"/>
  <c r="J23" i="72"/>
  <c r="L23" i="72"/>
  <c r="N23" i="72"/>
  <c r="P23" i="72"/>
  <c r="R23" i="72"/>
  <c r="T23" i="72"/>
  <c r="V23" i="72"/>
  <c r="E23" i="72"/>
  <c r="G23" i="72"/>
  <c r="I23" i="72"/>
  <c r="K23" i="72"/>
  <c r="M23" i="72"/>
  <c r="O23" i="72"/>
  <c r="Q23" i="72"/>
  <c r="S23" i="72"/>
  <c r="U23" i="72"/>
  <c r="W23" i="72"/>
  <c r="C23" i="72"/>
  <c r="D25" i="72"/>
  <c r="F25" i="72"/>
  <c r="H25" i="72"/>
  <c r="J25" i="72"/>
  <c r="L25" i="72"/>
  <c r="N25" i="72"/>
  <c r="P25" i="72"/>
  <c r="R25" i="72"/>
  <c r="T25" i="72"/>
  <c r="V25" i="72"/>
  <c r="E25" i="72"/>
  <c r="G25" i="72"/>
  <c r="I25" i="72"/>
  <c r="K25" i="72"/>
  <c r="M25" i="72"/>
  <c r="O25" i="72"/>
  <c r="Q25" i="72"/>
  <c r="S25" i="72"/>
  <c r="U25" i="72"/>
  <c r="W25" i="72"/>
  <c r="C25" i="72"/>
  <c r="D27" i="72"/>
  <c r="F27" i="72"/>
  <c r="H27" i="72"/>
  <c r="J27" i="72"/>
  <c r="L27" i="72"/>
  <c r="N27" i="72"/>
  <c r="P27" i="72"/>
  <c r="R27" i="72"/>
  <c r="T27" i="72"/>
  <c r="V27" i="72"/>
  <c r="E27" i="72"/>
  <c r="G27" i="72"/>
  <c r="I27" i="72"/>
  <c r="K27" i="72"/>
  <c r="M27" i="72"/>
  <c r="O27" i="72"/>
  <c r="Q27" i="72"/>
  <c r="S27" i="72"/>
  <c r="U27" i="72"/>
  <c r="W27" i="72"/>
  <c r="C27" i="72"/>
  <c r="E37" i="29"/>
  <c r="G37" i="29"/>
  <c r="I37" i="29"/>
  <c r="K37" i="29"/>
  <c r="M37" i="29"/>
  <c r="O37" i="29"/>
  <c r="Q37" i="29"/>
  <c r="S37" i="29"/>
  <c r="U37" i="29"/>
  <c r="W37" i="29"/>
  <c r="C37" i="29"/>
  <c r="D37" i="29"/>
  <c r="F37" i="29"/>
  <c r="H37" i="29"/>
  <c r="J37" i="29"/>
  <c r="L37" i="29"/>
  <c r="N37" i="29"/>
  <c r="P37" i="29"/>
  <c r="R37" i="29"/>
  <c r="T37" i="29"/>
  <c r="V37" i="29"/>
  <c r="E33" i="29"/>
  <c r="G33" i="29"/>
  <c r="I33" i="29"/>
  <c r="K33" i="29"/>
  <c r="M33" i="29"/>
  <c r="O33" i="29"/>
  <c r="Q33" i="29"/>
  <c r="S33" i="29"/>
  <c r="U33" i="29"/>
  <c r="W33" i="29"/>
  <c r="C33" i="29"/>
  <c r="D33" i="29"/>
  <c r="F33" i="29"/>
  <c r="H33" i="29"/>
  <c r="J33" i="29"/>
  <c r="L33" i="29"/>
  <c r="N33" i="29"/>
  <c r="P33" i="29"/>
  <c r="R33" i="29"/>
  <c r="T33" i="29"/>
  <c r="V33" i="29"/>
  <c r="E27" i="29"/>
  <c r="G27" i="29"/>
  <c r="I27" i="29"/>
  <c r="K27" i="29"/>
  <c r="M27" i="29"/>
  <c r="O27" i="29"/>
  <c r="Q27" i="29"/>
  <c r="S27" i="29"/>
  <c r="U27" i="29"/>
  <c r="W27" i="29"/>
  <c r="C27" i="29"/>
  <c r="D27" i="29"/>
  <c r="F27" i="29"/>
  <c r="H27" i="29"/>
  <c r="J27" i="29"/>
  <c r="L27" i="29"/>
  <c r="N27" i="29"/>
  <c r="P27" i="29"/>
  <c r="R27" i="29"/>
  <c r="T27" i="29"/>
  <c r="V27" i="29"/>
  <c r="E7" i="29"/>
  <c r="G7" i="29"/>
  <c r="I7" i="29"/>
  <c r="K7" i="29"/>
  <c r="M7" i="29"/>
  <c r="O7" i="29"/>
  <c r="Q7" i="29"/>
  <c r="S7" i="29"/>
  <c r="U7" i="29"/>
  <c r="W7" i="29"/>
  <c r="D7" i="29"/>
  <c r="F7" i="29"/>
  <c r="H7" i="29"/>
  <c r="J7" i="29"/>
  <c r="L7" i="29"/>
  <c r="N7" i="29"/>
  <c r="P7" i="29"/>
  <c r="R7" i="29"/>
  <c r="T7" i="29"/>
  <c r="V7" i="29"/>
  <c r="C7" i="29"/>
  <c r="E38" i="29"/>
  <c r="G38" i="29"/>
  <c r="I38" i="29"/>
  <c r="K38" i="29"/>
  <c r="M38" i="29"/>
  <c r="O38" i="29"/>
  <c r="Q38" i="29"/>
  <c r="S38" i="29"/>
  <c r="U38" i="29"/>
  <c r="W38" i="29"/>
  <c r="D38" i="29"/>
  <c r="F38" i="29"/>
  <c r="H38" i="29"/>
  <c r="J38" i="29"/>
  <c r="L38" i="29"/>
  <c r="N38" i="29"/>
  <c r="P38" i="29"/>
  <c r="R38" i="29"/>
  <c r="T38" i="29"/>
  <c r="V38" i="29"/>
  <c r="C38" i="29"/>
  <c r="E36" i="29"/>
  <c r="G36" i="29"/>
  <c r="I36" i="29"/>
  <c r="K36" i="29"/>
  <c r="M36" i="29"/>
  <c r="O36" i="29"/>
  <c r="Q36" i="29"/>
  <c r="S36" i="29"/>
  <c r="U36" i="29"/>
  <c r="W36" i="29"/>
  <c r="D36" i="29"/>
  <c r="F36" i="29"/>
  <c r="H36" i="29"/>
  <c r="J36" i="29"/>
  <c r="L36" i="29"/>
  <c r="N36" i="29"/>
  <c r="P36" i="29"/>
  <c r="R36" i="29"/>
  <c r="T36" i="29"/>
  <c r="V36" i="29"/>
  <c r="C36" i="29"/>
  <c r="E34" i="29"/>
  <c r="G34" i="29"/>
  <c r="I34" i="29"/>
  <c r="K34" i="29"/>
  <c r="M34" i="29"/>
  <c r="O34" i="29"/>
  <c r="Q34" i="29"/>
  <c r="S34" i="29"/>
  <c r="U34" i="29"/>
  <c r="W34" i="29"/>
  <c r="D34" i="29"/>
  <c r="F34" i="29"/>
  <c r="H34" i="29"/>
  <c r="J34" i="29"/>
  <c r="L34" i="29"/>
  <c r="N34" i="29"/>
  <c r="P34" i="29"/>
  <c r="R34" i="29"/>
  <c r="T34" i="29"/>
  <c r="V34" i="29"/>
  <c r="C34" i="29"/>
  <c r="E32" i="29"/>
  <c r="G32" i="29"/>
  <c r="I32" i="29"/>
  <c r="K32" i="29"/>
  <c r="M32" i="29"/>
  <c r="O32" i="29"/>
  <c r="Q32" i="29"/>
  <c r="S32" i="29"/>
  <c r="U32" i="29"/>
  <c r="W32" i="29"/>
  <c r="D32" i="29"/>
  <c r="F32" i="29"/>
  <c r="H32" i="29"/>
  <c r="J32" i="29"/>
  <c r="L32" i="29"/>
  <c r="N32" i="29"/>
  <c r="P32" i="29"/>
  <c r="R32" i="29"/>
  <c r="T32" i="29"/>
  <c r="V32" i="29"/>
  <c r="C32" i="29"/>
  <c r="E30" i="29"/>
  <c r="G30" i="29"/>
  <c r="I30" i="29"/>
  <c r="K30" i="29"/>
  <c r="M30" i="29"/>
  <c r="O30" i="29"/>
  <c r="Q30" i="29"/>
  <c r="S30" i="29"/>
  <c r="U30" i="29"/>
  <c r="W30" i="29"/>
  <c r="D30" i="29"/>
  <c r="F30" i="29"/>
  <c r="H30" i="29"/>
  <c r="J30" i="29"/>
  <c r="L30" i="29"/>
  <c r="N30" i="29"/>
  <c r="P30" i="29"/>
  <c r="R30" i="29"/>
  <c r="T30" i="29"/>
  <c r="V30" i="29"/>
  <c r="C30" i="29"/>
  <c r="E28" i="29"/>
  <c r="G28" i="29"/>
  <c r="I28" i="29"/>
  <c r="K28" i="29"/>
  <c r="M28" i="29"/>
  <c r="O28" i="29"/>
  <c r="Q28" i="29"/>
  <c r="S28" i="29"/>
  <c r="U28" i="29"/>
  <c r="W28" i="29"/>
  <c r="D28" i="29"/>
  <c r="F28" i="29"/>
  <c r="H28" i="29"/>
  <c r="J28" i="29"/>
  <c r="L28" i="29"/>
  <c r="N28" i="29"/>
  <c r="P28" i="29"/>
  <c r="R28" i="29"/>
  <c r="T28" i="29"/>
  <c r="V28" i="29"/>
  <c r="C28" i="29"/>
  <c r="E26" i="29"/>
  <c r="G26" i="29"/>
  <c r="I26" i="29"/>
  <c r="K26" i="29"/>
  <c r="M26" i="29"/>
  <c r="O26" i="29"/>
  <c r="Q26" i="29"/>
  <c r="S26" i="29"/>
  <c r="U26" i="29"/>
  <c r="W26" i="29"/>
  <c r="D26" i="29"/>
  <c r="F26" i="29"/>
  <c r="H26" i="29"/>
  <c r="J26" i="29"/>
  <c r="L26" i="29"/>
  <c r="N26" i="29"/>
  <c r="P26" i="29"/>
  <c r="R26" i="29"/>
  <c r="T26" i="29"/>
  <c r="V26" i="29"/>
  <c r="C26" i="29"/>
  <c r="E24" i="29"/>
  <c r="G24" i="29"/>
  <c r="I24" i="29"/>
  <c r="K24" i="29"/>
  <c r="M24" i="29"/>
  <c r="O24" i="29"/>
  <c r="Q24" i="29"/>
  <c r="S24" i="29"/>
  <c r="U24" i="29"/>
  <c r="W24" i="29"/>
  <c r="D24" i="29"/>
  <c r="F24" i="29"/>
  <c r="H24" i="29"/>
  <c r="J24" i="29"/>
  <c r="L24" i="29"/>
  <c r="N24" i="29"/>
  <c r="P24" i="29"/>
  <c r="R24" i="29"/>
  <c r="T24" i="29"/>
  <c r="V24" i="29"/>
  <c r="C24" i="29"/>
  <c r="E22" i="29"/>
  <c r="G22" i="29"/>
  <c r="I22" i="29"/>
  <c r="K22" i="29"/>
  <c r="M22" i="29"/>
  <c r="O22" i="29"/>
  <c r="Q22" i="29"/>
  <c r="S22" i="29"/>
  <c r="U22" i="29"/>
  <c r="W22" i="29"/>
  <c r="D22" i="29"/>
  <c r="F22" i="29"/>
  <c r="H22" i="29"/>
  <c r="J22" i="29"/>
  <c r="L22" i="29"/>
  <c r="N22" i="29"/>
  <c r="P22" i="29"/>
  <c r="R22" i="29"/>
  <c r="T22" i="29"/>
  <c r="V22" i="29"/>
  <c r="C22" i="29"/>
  <c r="E20" i="29"/>
  <c r="G20" i="29"/>
  <c r="I20" i="29"/>
  <c r="K20" i="29"/>
  <c r="M20" i="29"/>
  <c r="O20" i="29"/>
  <c r="Q20" i="29"/>
  <c r="S20" i="29"/>
  <c r="U20" i="29"/>
  <c r="W20" i="29"/>
  <c r="D20" i="29"/>
  <c r="F20" i="29"/>
  <c r="H20" i="29"/>
  <c r="J20" i="29"/>
  <c r="L20" i="29"/>
  <c r="N20" i="29"/>
  <c r="P20" i="29"/>
  <c r="R20" i="29"/>
  <c r="T20" i="29"/>
  <c r="V20" i="29"/>
  <c r="C20" i="29"/>
  <c r="E18" i="29"/>
  <c r="G18" i="29"/>
  <c r="I18" i="29"/>
  <c r="K18" i="29"/>
  <c r="M18" i="29"/>
  <c r="O18" i="29"/>
  <c r="Q18" i="29"/>
  <c r="S18" i="29"/>
  <c r="U18" i="29"/>
  <c r="W18" i="29"/>
  <c r="D18" i="29"/>
  <c r="F18" i="29"/>
  <c r="H18" i="29"/>
  <c r="J18" i="29"/>
  <c r="L18" i="29"/>
  <c r="N18" i="29"/>
  <c r="P18" i="29"/>
  <c r="R18" i="29"/>
  <c r="T18" i="29"/>
  <c r="V18" i="29"/>
  <c r="C18" i="29"/>
  <c r="E16" i="29"/>
  <c r="G16" i="29"/>
  <c r="I16" i="29"/>
  <c r="K16" i="29"/>
  <c r="M16" i="29"/>
  <c r="O16" i="29"/>
  <c r="Q16" i="29"/>
  <c r="S16" i="29"/>
  <c r="U16" i="29"/>
  <c r="W16" i="29"/>
  <c r="D16" i="29"/>
  <c r="F16" i="29"/>
  <c r="H16" i="29"/>
  <c r="J16" i="29"/>
  <c r="L16" i="29"/>
  <c r="N16" i="29"/>
  <c r="P16" i="29"/>
  <c r="R16" i="29"/>
  <c r="T16" i="29"/>
  <c r="V16" i="29"/>
  <c r="C16" i="29"/>
  <c r="E14" i="29"/>
  <c r="G14" i="29"/>
  <c r="I14" i="29"/>
  <c r="K14" i="29"/>
  <c r="M14" i="29"/>
  <c r="O14" i="29"/>
  <c r="Q14" i="29"/>
  <c r="S14" i="29"/>
  <c r="U14" i="29"/>
  <c r="W14" i="29"/>
  <c r="D14" i="29"/>
  <c r="F14" i="29"/>
  <c r="H14" i="29"/>
  <c r="J14" i="29"/>
  <c r="L14" i="29"/>
  <c r="N14" i="29"/>
  <c r="P14" i="29"/>
  <c r="R14" i="29"/>
  <c r="T14" i="29"/>
  <c r="V14" i="29"/>
  <c r="C14" i="29"/>
  <c r="E12" i="29"/>
  <c r="G12" i="29"/>
  <c r="I12" i="29"/>
  <c r="K12" i="29"/>
  <c r="M12" i="29"/>
  <c r="O12" i="29"/>
  <c r="Q12" i="29"/>
  <c r="S12" i="29"/>
  <c r="U12" i="29"/>
  <c r="W12" i="29"/>
  <c r="D12" i="29"/>
  <c r="F12" i="29"/>
  <c r="H12" i="29"/>
  <c r="J12" i="29"/>
  <c r="L12" i="29"/>
  <c r="N12" i="29"/>
  <c r="P12" i="29"/>
  <c r="R12" i="29"/>
  <c r="T12" i="29"/>
  <c r="V12" i="29"/>
  <c r="C12" i="29"/>
  <c r="E10" i="29"/>
  <c r="G10" i="29"/>
  <c r="I10" i="29"/>
  <c r="K10" i="29"/>
  <c r="M10" i="29"/>
  <c r="O10" i="29"/>
  <c r="Q10" i="29"/>
  <c r="S10" i="29"/>
  <c r="U10" i="29"/>
  <c r="W10" i="29"/>
  <c r="D10" i="29"/>
  <c r="F10" i="29"/>
  <c r="H10" i="29"/>
  <c r="J10" i="29"/>
  <c r="L10" i="29"/>
  <c r="N10" i="29"/>
  <c r="P10" i="29"/>
  <c r="R10" i="29"/>
  <c r="T10" i="29"/>
  <c r="V10" i="29"/>
  <c r="C10" i="29"/>
  <c r="E8" i="29"/>
  <c r="G8" i="29"/>
  <c r="I8" i="29"/>
  <c r="K8" i="29"/>
  <c r="M8" i="29"/>
  <c r="O8" i="29"/>
  <c r="Q8" i="29"/>
  <c r="S8" i="29"/>
  <c r="U8" i="29"/>
  <c r="W8" i="29"/>
  <c r="D8" i="29"/>
  <c r="F8" i="29"/>
  <c r="H8" i="29"/>
  <c r="J8" i="29"/>
  <c r="L8" i="29"/>
  <c r="N8" i="29"/>
  <c r="P8" i="29"/>
  <c r="R8" i="29"/>
  <c r="T8" i="29"/>
  <c r="V8" i="29"/>
  <c r="C8" i="29"/>
  <c r="W75" i="29"/>
  <c r="U75" i="29"/>
  <c r="S75" i="29"/>
  <c r="Q75" i="29"/>
  <c r="O75" i="29"/>
  <c r="M75" i="29"/>
  <c r="K75" i="29"/>
  <c r="I75" i="29"/>
  <c r="G75" i="29"/>
  <c r="E75" i="29"/>
  <c r="V75" i="29"/>
  <c r="T75" i="29"/>
  <c r="R75" i="29"/>
  <c r="P75" i="29"/>
  <c r="N75" i="29"/>
  <c r="L75" i="29"/>
  <c r="J75" i="29"/>
  <c r="H75" i="29"/>
  <c r="F75" i="29"/>
  <c r="D75" i="29"/>
  <c r="C75" i="29"/>
  <c r="W73" i="29"/>
  <c r="U73" i="29"/>
  <c r="S73" i="29"/>
  <c r="Q73" i="29"/>
  <c r="O73" i="29"/>
  <c r="M73" i="29"/>
  <c r="K73" i="29"/>
  <c r="I73" i="29"/>
  <c r="G73" i="29"/>
  <c r="E73" i="29"/>
  <c r="V73" i="29"/>
  <c r="T73" i="29"/>
  <c r="R73" i="29"/>
  <c r="P73" i="29"/>
  <c r="N73" i="29"/>
  <c r="L73" i="29"/>
  <c r="J73" i="29"/>
  <c r="H73" i="29"/>
  <c r="F73" i="29"/>
  <c r="D73" i="29"/>
  <c r="C73" i="29"/>
  <c r="W71" i="29"/>
  <c r="U71" i="29"/>
  <c r="S71" i="29"/>
  <c r="Q71" i="29"/>
  <c r="O71" i="29"/>
  <c r="M71" i="29"/>
  <c r="K71" i="29"/>
  <c r="I71" i="29"/>
  <c r="G71" i="29"/>
  <c r="E71" i="29"/>
  <c r="V71" i="29"/>
  <c r="T71" i="29"/>
  <c r="R71" i="29"/>
  <c r="P71" i="29"/>
  <c r="N71" i="29"/>
  <c r="L71" i="29"/>
  <c r="J71" i="29"/>
  <c r="H71" i="29"/>
  <c r="F71" i="29"/>
  <c r="D71" i="29"/>
  <c r="C71" i="29"/>
  <c r="W69" i="29"/>
  <c r="U69" i="29"/>
  <c r="S69" i="29"/>
  <c r="Q69" i="29"/>
  <c r="O69" i="29"/>
  <c r="M69" i="29"/>
  <c r="K69" i="29"/>
  <c r="I69" i="29"/>
  <c r="G69" i="29"/>
  <c r="E69" i="29"/>
  <c r="V69" i="29"/>
  <c r="T69" i="29"/>
  <c r="R69" i="29"/>
  <c r="P69" i="29"/>
  <c r="N69" i="29"/>
  <c r="L69" i="29"/>
  <c r="J69" i="29"/>
  <c r="H69" i="29"/>
  <c r="F69" i="29"/>
  <c r="D69" i="29"/>
  <c r="C69" i="29"/>
  <c r="W67" i="29"/>
  <c r="U67" i="29"/>
  <c r="S67" i="29"/>
  <c r="Q67" i="29"/>
  <c r="O67" i="29"/>
  <c r="M67" i="29"/>
  <c r="K67" i="29"/>
  <c r="I67" i="29"/>
  <c r="G67" i="29"/>
  <c r="E67" i="29"/>
  <c r="V67" i="29"/>
  <c r="T67" i="29"/>
  <c r="R67" i="29"/>
  <c r="P67" i="29"/>
  <c r="N67" i="29"/>
  <c r="L67" i="29"/>
  <c r="J67" i="29"/>
  <c r="H67" i="29"/>
  <c r="F67" i="29"/>
  <c r="D67" i="29"/>
  <c r="C67" i="29"/>
  <c r="W65" i="29"/>
  <c r="U65" i="29"/>
  <c r="S65" i="29"/>
  <c r="Q65" i="29"/>
  <c r="O65" i="29"/>
  <c r="M65" i="29"/>
  <c r="K65" i="29"/>
  <c r="I65" i="29"/>
  <c r="G65" i="29"/>
  <c r="E65" i="29"/>
  <c r="V65" i="29"/>
  <c r="T65" i="29"/>
  <c r="R65" i="29"/>
  <c r="P65" i="29"/>
  <c r="N65" i="29"/>
  <c r="L65" i="29"/>
  <c r="J65" i="29"/>
  <c r="H65" i="29"/>
  <c r="F65" i="29"/>
  <c r="D65" i="29"/>
  <c r="C65" i="29"/>
  <c r="W63" i="29"/>
  <c r="U63" i="29"/>
  <c r="S63" i="29"/>
  <c r="Q63" i="29"/>
  <c r="O63" i="29"/>
  <c r="M63" i="29"/>
  <c r="K63" i="29"/>
  <c r="I63" i="29"/>
  <c r="G63" i="29"/>
  <c r="E63" i="29"/>
  <c r="V63" i="29"/>
  <c r="T63" i="29"/>
  <c r="R63" i="29"/>
  <c r="P63" i="29"/>
  <c r="N63" i="29"/>
  <c r="L63" i="29"/>
  <c r="J63" i="29"/>
  <c r="H63" i="29"/>
  <c r="F63" i="29"/>
  <c r="D63" i="29"/>
  <c r="C63" i="29"/>
  <c r="W61" i="29"/>
  <c r="U61" i="29"/>
  <c r="S61" i="29"/>
  <c r="Q61" i="29"/>
  <c r="O61" i="29"/>
  <c r="M61" i="29"/>
  <c r="K61" i="29"/>
  <c r="I61" i="29"/>
  <c r="G61" i="29"/>
  <c r="E61" i="29"/>
  <c r="V61" i="29"/>
  <c r="T61" i="29"/>
  <c r="R61" i="29"/>
  <c r="P61" i="29"/>
  <c r="N61" i="29"/>
  <c r="L61" i="29"/>
  <c r="J61" i="29"/>
  <c r="H61" i="29"/>
  <c r="F61" i="29"/>
  <c r="D61" i="29"/>
  <c r="C61" i="29"/>
  <c r="W59" i="29"/>
  <c r="U59" i="29"/>
  <c r="S59" i="29"/>
  <c r="Q59" i="29"/>
  <c r="O59" i="29"/>
  <c r="M59" i="29"/>
  <c r="K59" i="29"/>
  <c r="I59" i="29"/>
  <c r="G59" i="29"/>
  <c r="E59" i="29"/>
  <c r="V59" i="29"/>
  <c r="T59" i="29"/>
  <c r="R59" i="29"/>
  <c r="P59" i="29"/>
  <c r="N59" i="29"/>
  <c r="L59" i="29"/>
  <c r="J59" i="29"/>
  <c r="H59" i="29"/>
  <c r="F59" i="29"/>
  <c r="D59" i="29"/>
  <c r="C59" i="29"/>
  <c r="W57" i="29"/>
  <c r="U57" i="29"/>
  <c r="S57" i="29"/>
  <c r="Q57" i="29"/>
  <c r="O57" i="29"/>
  <c r="M57" i="29"/>
  <c r="K57" i="29"/>
  <c r="I57" i="29"/>
  <c r="G57" i="29"/>
  <c r="E57" i="29"/>
  <c r="V57" i="29"/>
  <c r="T57" i="29"/>
  <c r="R57" i="29"/>
  <c r="P57" i="29"/>
  <c r="N57" i="29"/>
  <c r="L57" i="29"/>
  <c r="J57" i="29"/>
  <c r="H57" i="29"/>
  <c r="F57" i="29"/>
  <c r="D57" i="29"/>
  <c r="C57" i="29"/>
  <c r="W55" i="29"/>
  <c r="U55" i="29"/>
  <c r="S55" i="29"/>
  <c r="Q55" i="29"/>
  <c r="O55" i="29"/>
  <c r="M55" i="29"/>
  <c r="K55" i="29"/>
  <c r="I55" i="29"/>
  <c r="G55" i="29"/>
  <c r="E55" i="29"/>
  <c r="V55" i="29"/>
  <c r="T55" i="29"/>
  <c r="R55" i="29"/>
  <c r="P55" i="29"/>
  <c r="N55" i="29"/>
  <c r="L55" i="29"/>
  <c r="J55" i="29"/>
  <c r="H55" i="29"/>
  <c r="F55" i="29"/>
  <c r="D55" i="29"/>
  <c r="C55" i="29"/>
  <c r="W53" i="29"/>
  <c r="U53" i="29"/>
  <c r="S53" i="29"/>
  <c r="Q53" i="29"/>
  <c r="O53" i="29"/>
  <c r="M53" i="29"/>
  <c r="K53" i="29"/>
  <c r="I53" i="29"/>
  <c r="G53" i="29"/>
  <c r="E53" i="29"/>
  <c r="V53" i="29"/>
  <c r="T53" i="29"/>
  <c r="R53" i="29"/>
  <c r="P53" i="29"/>
  <c r="N53" i="29"/>
  <c r="L53" i="29"/>
  <c r="J53" i="29"/>
  <c r="H53" i="29"/>
  <c r="F53" i="29"/>
  <c r="D53" i="29"/>
  <c r="C53" i="29"/>
  <c r="W51" i="29"/>
  <c r="U51" i="29"/>
  <c r="S51" i="29"/>
  <c r="Q51" i="29"/>
  <c r="O51" i="29"/>
  <c r="M51" i="29"/>
  <c r="K51" i="29"/>
  <c r="I51" i="29"/>
  <c r="G51" i="29"/>
  <c r="E51" i="29"/>
  <c r="V51" i="29"/>
  <c r="T51" i="29"/>
  <c r="R51" i="29"/>
  <c r="P51" i="29"/>
  <c r="N51" i="29"/>
  <c r="L51" i="29"/>
  <c r="J51" i="29"/>
  <c r="H51" i="29"/>
  <c r="F51" i="29"/>
  <c r="D51" i="29"/>
  <c r="C51" i="29"/>
  <c r="W49" i="29"/>
  <c r="U49" i="29"/>
  <c r="S49" i="29"/>
  <c r="Q49" i="29"/>
  <c r="O49" i="29"/>
  <c r="M49" i="29"/>
  <c r="K49" i="29"/>
  <c r="I49" i="29"/>
  <c r="G49" i="29"/>
  <c r="E49" i="29"/>
  <c r="V49" i="29"/>
  <c r="T49" i="29"/>
  <c r="R49" i="29"/>
  <c r="P49" i="29"/>
  <c r="N49" i="29"/>
  <c r="L49" i="29"/>
  <c r="J49" i="29"/>
  <c r="H49" i="29"/>
  <c r="F49" i="29"/>
  <c r="D49" i="29"/>
  <c r="C49" i="29"/>
  <c r="W47" i="29"/>
  <c r="U47" i="29"/>
  <c r="S47" i="29"/>
  <c r="Q47" i="29"/>
  <c r="O47" i="29"/>
  <c r="M47" i="29"/>
  <c r="K47" i="29"/>
  <c r="I47" i="29"/>
  <c r="G47" i="29"/>
  <c r="E47" i="29"/>
  <c r="V47" i="29"/>
  <c r="T47" i="29"/>
  <c r="R47" i="29"/>
  <c r="P47" i="29"/>
  <c r="N47" i="29"/>
  <c r="L47" i="29"/>
  <c r="J47" i="29"/>
  <c r="H47" i="29"/>
  <c r="F47" i="29"/>
  <c r="D47" i="29"/>
  <c r="C47" i="29"/>
  <c r="W45" i="29"/>
  <c r="U45" i="29"/>
  <c r="S45" i="29"/>
  <c r="Q45" i="29"/>
  <c r="O45" i="29"/>
  <c r="M45" i="29"/>
  <c r="K45" i="29"/>
  <c r="I45" i="29"/>
  <c r="G45" i="29"/>
  <c r="E45" i="29"/>
  <c r="V45" i="29"/>
  <c r="T45" i="29"/>
  <c r="R45" i="29"/>
  <c r="P45" i="29"/>
  <c r="N45" i="29"/>
  <c r="L45" i="29"/>
  <c r="J45" i="29"/>
  <c r="H45" i="29"/>
  <c r="F45" i="29"/>
  <c r="D45" i="29"/>
  <c r="C45" i="29"/>
  <c r="D8" i="72"/>
  <c r="F8" i="72"/>
  <c r="H8" i="72"/>
  <c r="J8" i="72"/>
  <c r="L8" i="72"/>
  <c r="N8" i="72"/>
  <c r="P8" i="72"/>
  <c r="R8" i="72"/>
  <c r="T8" i="72"/>
  <c r="V8" i="72"/>
  <c r="E8" i="72"/>
  <c r="G8" i="72"/>
  <c r="I8" i="72"/>
  <c r="K8" i="72"/>
  <c r="M8" i="72"/>
  <c r="O8" i="72"/>
  <c r="Q8" i="72"/>
  <c r="S8" i="72"/>
  <c r="U8" i="72"/>
  <c r="W8" i="72"/>
  <c r="C8" i="72"/>
  <c r="D10" i="72"/>
  <c r="F10" i="72"/>
  <c r="H10" i="72"/>
  <c r="J10" i="72"/>
  <c r="L10" i="72"/>
  <c r="N10" i="72"/>
  <c r="P10" i="72"/>
  <c r="R10" i="72"/>
  <c r="T10" i="72"/>
  <c r="V10" i="72"/>
  <c r="E10" i="72"/>
  <c r="G10" i="72"/>
  <c r="I10" i="72"/>
  <c r="K10" i="72"/>
  <c r="M10" i="72"/>
  <c r="O10" i="72"/>
  <c r="Q10" i="72"/>
  <c r="S10" i="72"/>
  <c r="U10" i="72"/>
  <c r="W10" i="72"/>
  <c r="C10" i="72"/>
  <c r="D12" i="72"/>
  <c r="F12" i="72"/>
  <c r="H12" i="72"/>
  <c r="J12" i="72"/>
  <c r="L12" i="72"/>
  <c r="N12" i="72"/>
  <c r="P12" i="72"/>
  <c r="R12" i="72"/>
  <c r="T12" i="72"/>
  <c r="V12" i="72"/>
  <c r="E12" i="72"/>
  <c r="G12" i="72"/>
  <c r="I12" i="72"/>
  <c r="K12" i="72"/>
  <c r="M12" i="72"/>
  <c r="O12" i="72"/>
  <c r="Q12" i="72"/>
  <c r="S12" i="72"/>
  <c r="U12" i="72"/>
  <c r="W12" i="72"/>
  <c r="C12" i="72"/>
  <c r="D14" i="72"/>
  <c r="F14" i="72"/>
  <c r="H14" i="72"/>
  <c r="J14" i="72"/>
  <c r="L14" i="72"/>
  <c r="N14" i="72"/>
  <c r="P14" i="72"/>
  <c r="R14" i="72"/>
  <c r="T14" i="72"/>
  <c r="V14" i="72"/>
  <c r="E14" i="72"/>
  <c r="G14" i="72"/>
  <c r="I14" i="72"/>
  <c r="K14" i="72"/>
  <c r="M14" i="72"/>
  <c r="O14" i="72"/>
  <c r="Q14" i="72"/>
  <c r="S14" i="72"/>
  <c r="U14" i="72"/>
  <c r="W14" i="72"/>
  <c r="C14" i="72"/>
  <c r="D16" i="72"/>
  <c r="F16" i="72"/>
  <c r="H16" i="72"/>
  <c r="J16" i="72"/>
  <c r="L16" i="72"/>
  <c r="N16" i="72"/>
  <c r="P16" i="72"/>
  <c r="R16" i="72"/>
  <c r="T16" i="72"/>
  <c r="V16" i="72"/>
  <c r="E16" i="72"/>
  <c r="G16" i="72"/>
  <c r="I16" i="72"/>
  <c r="K16" i="72"/>
  <c r="M16" i="72"/>
  <c r="O16" i="72"/>
  <c r="Q16" i="72"/>
  <c r="S16" i="72"/>
  <c r="U16" i="72"/>
  <c r="W16" i="72"/>
  <c r="C16" i="72"/>
  <c r="D18" i="72"/>
  <c r="F18" i="72"/>
  <c r="H18" i="72"/>
  <c r="J18" i="72"/>
  <c r="L18" i="72"/>
  <c r="N18" i="72"/>
  <c r="P18" i="72"/>
  <c r="E18" i="72"/>
  <c r="G18" i="72"/>
  <c r="I18" i="72"/>
  <c r="K18" i="72"/>
  <c r="M18" i="72"/>
  <c r="O18" i="72"/>
  <c r="Q18" i="72"/>
  <c r="R18" i="72"/>
  <c r="T18" i="72"/>
  <c r="V18" i="72"/>
  <c r="C18" i="72"/>
  <c r="S18" i="72"/>
  <c r="U18" i="72"/>
  <c r="W18" i="72"/>
  <c r="D20" i="72"/>
  <c r="F20" i="72"/>
  <c r="H20" i="72"/>
  <c r="J20" i="72"/>
  <c r="L20" i="72"/>
  <c r="N20" i="72"/>
  <c r="P20" i="72"/>
  <c r="R20" i="72"/>
  <c r="T20" i="72"/>
  <c r="V20" i="72"/>
  <c r="C20" i="72"/>
  <c r="E20" i="72"/>
  <c r="G20" i="72"/>
  <c r="I20" i="72"/>
  <c r="K20" i="72"/>
  <c r="M20" i="72"/>
  <c r="O20" i="72"/>
  <c r="Q20" i="72"/>
  <c r="S20" i="72"/>
  <c r="U20" i="72"/>
  <c r="W20" i="72"/>
  <c r="D22" i="72"/>
  <c r="F22" i="72"/>
  <c r="H22" i="72"/>
  <c r="J22" i="72"/>
  <c r="L22" i="72"/>
  <c r="N22" i="72"/>
  <c r="P22" i="72"/>
  <c r="R22" i="72"/>
  <c r="T22" i="72"/>
  <c r="V22" i="72"/>
  <c r="C22" i="72"/>
  <c r="E22" i="72"/>
  <c r="G22" i="72"/>
  <c r="I22" i="72"/>
  <c r="K22" i="72"/>
  <c r="M22" i="72"/>
  <c r="O22" i="72"/>
  <c r="Q22" i="72"/>
  <c r="S22" i="72"/>
  <c r="U22" i="72"/>
  <c r="W22" i="72"/>
  <c r="D24" i="72"/>
  <c r="F24" i="72"/>
  <c r="H24" i="72"/>
  <c r="J24" i="72"/>
  <c r="L24" i="72"/>
  <c r="N24" i="72"/>
  <c r="P24" i="72"/>
  <c r="R24" i="72"/>
  <c r="T24" i="72"/>
  <c r="V24" i="72"/>
  <c r="C24" i="72"/>
  <c r="E24" i="72"/>
  <c r="G24" i="72"/>
  <c r="I24" i="72"/>
  <c r="K24" i="72"/>
  <c r="M24" i="72"/>
  <c r="O24" i="72"/>
  <c r="Q24" i="72"/>
  <c r="S24" i="72"/>
  <c r="U24" i="72"/>
  <c r="W24" i="72"/>
  <c r="D26" i="72"/>
  <c r="F26" i="72"/>
  <c r="H26" i="72"/>
  <c r="J26" i="72"/>
  <c r="L26" i="72"/>
  <c r="N26" i="72"/>
  <c r="P26" i="72"/>
  <c r="R26" i="72"/>
  <c r="T26" i="72"/>
  <c r="V26" i="72"/>
  <c r="C26" i="72"/>
  <c r="E26" i="72"/>
  <c r="G26" i="72"/>
  <c r="I26" i="72"/>
  <c r="K26" i="72"/>
  <c r="M26" i="72"/>
  <c r="O26" i="72"/>
  <c r="Q26" i="72"/>
  <c r="S26" i="72"/>
  <c r="U26" i="72"/>
  <c r="W26" i="72"/>
  <c r="D28" i="72"/>
  <c r="F28" i="72"/>
  <c r="H28" i="72"/>
  <c r="J28" i="72"/>
  <c r="L28" i="72"/>
  <c r="N28" i="72"/>
  <c r="P28" i="72"/>
  <c r="R28" i="72"/>
  <c r="T28" i="72"/>
  <c r="V28" i="72"/>
  <c r="C28" i="72"/>
  <c r="E28" i="72"/>
  <c r="G28" i="72"/>
  <c r="I28" i="72"/>
  <c r="K28" i="72"/>
  <c r="M28" i="72"/>
  <c r="O28" i="72"/>
  <c r="Q28" i="72"/>
  <c r="S28" i="72"/>
  <c r="U28" i="72"/>
  <c r="W28" i="72"/>
  <c r="D30" i="72"/>
  <c r="F30" i="72"/>
  <c r="H30" i="72"/>
  <c r="J30" i="72"/>
  <c r="L30" i="72"/>
  <c r="N30" i="72"/>
  <c r="P30" i="72"/>
  <c r="R30" i="72"/>
  <c r="T30" i="72"/>
  <c r="V30" i="72"/>
  <c r="C30" i="72"/>
  <c r="E30" i="72"/>
  <c r="G30" i="72"/>
  <c r="I30" i="72"/>
  <c r="K30" i="72"/>
  <c r="M30" i="72"/>
  <c r="O30" i="72"/>
  <c r="Q30" i="72"/>
  <c r="S30" i="72"/>
  <c r="U30" i="72"/>
  <c r="W30" i="72"/>
  <c r="D32" i="72"/>
  <c r="F32" i="72"/>
  <c r="H32" i="72"/>
  <c r="J32" i="72"/>
  <c r="L32" i="72"/>
  <c r="N32" i="72"/>
  <c r="P32" i="72"/>
  <c r="R32" i="72"/>
  <c r="T32" i="72"/>
  <c r="V32" i="72"/>
  <c r="C32" i="72"/>
  <c r="E32" i="72"/>
  <c r="G32" i="72"/>
  <c r="I32" i="72"/>
  <c r="K32" i="72"/>
  <c r="M32" i="72"/>
  <c r="O32" i="72"/>
  <c r="Q32" i="72"/>
  <c r="S32" i="72"/>
  <c r="U32" i="72"/>
  <c r="W32" i="72"/>
  <c r="D34" i="72"/>
  <c r="F34" i="72"/>
  <c r="H34" i="72"/>
  <c r="J34" i="72"/>
  <c r="L34" i="72"/>
  <c r="N34" i="72"/>
  <c r="P34" i="72"/>
  <c r="R34" i="72"/>
  <c r="T34" i="72"/>
  <c r="V34" i="72"/>
  <c r="C34" i="72"/>
  <c r="E34" i="72"/>
  <c r="G34" i="72"/>
  <c r="I34" i="72"/>
  <c r="K34" i="72"/>
  <c r="M34" i="72"/>
  <c r="O34" i="72"/>
  <c r="Q34" i="72"/>
  <c r="S34" i="72"/>
  <c r="U34" i="72"/>
  <c r="W34" i="72"/>
  <c r="D29" i="72"/>
  <c r="F29" i="72"/>
  <c r="H29" i="72"/>
  <c r="J29" i="72"/>
  <c r="L29" i="72"/>
  <c r="N29" i="72"/>
  <c r="P29" i="72"/>
  <c r="R29" i="72"/>
  <c r="T29" i="72"/>
  <c r="V29" i="72"/>
  <c r="E29" i="72"/>
  <c r="G29" i="72"/>
  <c r="I29" i="72"/>
  <c r="K29" i="72"/>
  <c r="M29" i="72"/>
  <c r="O29" i="72"/>
  <c r="Q29" i="72"/>
  <c r="S29" i="72"/>
  <c r="U29" i="72"/>
  <c r="W29" i="72"/>
  <c r="C29" i="72"/>
  <c r="D31" i="72"/>
  <c r="F31" i="72"/>
  <c r="H31" i="72"/>
  <c r="J31" i="72"/>
  <c r="L31" i="72"/>
  <c r="N31" i="72"/>
  <c r="P31" i="72"/>
  <c r="R31" i="72"/>
  <c r="T31" i="72"/>
  <c r="V31" i="72"/>
  <c r="E31" i="72"/>
  <c r="G31" i="72"/>
  <c r="I31" i="72"/>
  <c r="K31" i="72"/>
  <c r="M31" i="72"/>
  <c r="O31" i="72"/>
  <c r="Q31" i="72"/>
  <c r="S31" i="72"/>
  <c r="U31" i="72"/>
  <c r="W31" i="72"/>
  <c r="C31" i="72"/>
  <c r="D33" i="72"/>
  <c r="F33" i="72"/>
  <c r="H33" i="72"/>
  <c r="J33" i="72"/>
  <c r="L33" i="72"/>
  <c r="N33" i="72"/>
  <c r="P33" i="72"/>
  <c r="R33" i="72"/>
  <c r="T33" i="72"/>
  <c r="V33" i="72"/>
  <c r="E33" i="72"/>
  <c r="G33" i="72"/>
  <c r="I33" i="72"/>
  <c r="K33" i="72"/>
  <c r="M33" i="72"/>
  <c r="O33" i="72"/>
  <c r="Q33" i="72"/>
  <c r="S33" i="72"/>
  <c r="U33" i="72"/>
  <c r="W33" i="72"/>
  <c r="C33" i="72"/>
  <c r="D35" i="72"/>
  <c r="F35" i="72"/>
  <c r="H35" i="72"/>
  <c r="J35" i="72"/>
  <c r="L35" i="72"/>
  <c r="N35" i="72"/>
  <c r="P35" i="72"/>
  <c r="R35" i="72"/>
  <c r="T35" i="72"/>
  <c r="V35" i="72"/>
  <c r="E35" i="72"/>
  <c r="G35" i="72"/>
  <c r="I35" i="72"/>
  <c r="K35" i="72"/>
  <c r="M35" i="72"/>
  <c r="O35" i="72"/>
  <c r="Q35" i="72"/>
  <c r="S35" i="72"/>
  <c r="U35" i="72"/>
  <c r="W35" i="72"/>
  <c r="C35" i="72"/>
  <c r="D37" i="72"/>
  <c r="F37" i="72"/>
  <c r="H37" i="72"/>
  <c r="J37" i="72"/>
  <c r="L37" i="72"/>
  <c r="N37" i="72"/>
  <c r="P37" i="72"/>
  <c r="R37" i="72"/>
  <c r="T37" i="72"/>
  <c r="V37" i="72"/>
  <c r="E37" i="72"/>
  <c r="G37" i="72"/>
  <c r="I37" i="72"/>
  <c r="K37" i="72"/>
  <c r="M37" i="72"/>
  <c r="O37" i="72"/>
  <c r="Q37" i="72"/>
  <c r="S37" i="72"/>
  <c r="U37" i="72"/>
  <c r="W37" i="72"/>
  <c r="C37" i="72"/>
  <c r="D39" i="72"/>
  <c r="F39" i="72"/>
  <c r="H39" i="72"/>
  <c r="J39" i="72"/>
  <c r="L39" i="72"/>
  <c r="N39" i="72"/>
  <c r="P39" i="72"/>
  <c r="R39" i="72"/>
  <c r="T39" i="72"/>
  <c r="V39" i="72"/>
  <c r="E39" i="72"/>
  <c r="G39" i="72"/>
  <c r="I39" i="72"/>
  <c r="K39" i="72"/>
  <c r="M39" i="72"/>
  <c r="O39" i="72"/>
  <c r="Q39" i="72"/>
  <c r="S39" i="72"/>
  <c r="U39" i="72"/>
  <c r="W39" i="72"/>
  <c r="C39" i="72"/>
  <c r="E43" i="72"/>
  <c r="G43" i="72"/>
  <c r="I43" i="72"/>
  <c r="K43" i="72"/>
  <c r="M43" i="72"/>
  <c r="O43" i="72"/>
  <c r="Q43" i="72"/>
  <c r="S43" i="72"/>
  <c r="U43" i="72"/>
  <c r="W43" i="72"/>
  <c r="D43" i="72"/>
  <c r="F43" i="72"/>
  <c r="H43" i="72"/>
  <c r="J43" i="72"/>
  <c r="L43" i="72"/>
  <c r="N43" i="72"/>
  <c r="P43" i="72"/>
  <c r="R43" i="72"/>
  <c r="T43" i="72"/>
  <c r="V43" i="72"/>
  <c r="C43" i="72"/>
  <c r="E45" i="72"/>
  <c r="G45" i="72"/>
  <c r="I45" i="72"/>
  <c r="K45" i="72"/>
  <c r="M45" i="72"/>
  <c r="O45" i="72"/>
  <c r="Q45" i="72"/>
  <c r="S45" i="72"/>
  <c r="U45" i="72"/>
  <c r="W45" i="72"/>
  <c r="C45" i="72"/>
  <c r="D45" i="72"/>
  <c r="F45" i="72"/>
  <c r="H45" i="72"/>
  <c r="J45" i="72"/>
  <c r="L45" i="72"/>
  <c r="N45" i="72"/>
  <c r="P45" i="72"/>
  <c r="R45" i="72"/>
  <c r="T45" i="72"/>
  <c r="V45" i="72"/>
  <c r="E47" i="72"/>
  <c r="G47" i="72"/>
  <c r="I47" i="72"/>
  <c r="K47" i="72"/>
  <c r="M47" i="72"/>
  <c r="O47" i="72"/>
  <c r="Q47" i="72"/>
  <c r="S47" i="72"/>
  <c r="U47" i="72"/>
  <c r="W47" i="72"/>
  <c r="C47" i="72"/>
  <c r="D47" i="72"/>
  <c r="F47" i="72"/>
  <c r="H47" i="72"/>
  <c r="J47" i="72"/>
  <c r="L47" i="72"/>
  <c r="N47" i="72"/>
  <c r="P47" i="72"/>
  <c r="R47" i="72"/>
  <c r="T47" i="72"/>
  <c r="V47" i="72"/>
  <c r="E49" i="72"/>
  <c r="G49" i="72"/>
  <c r="I49" i="72"/>
  <c r="K49" i="72"/>
  <c r="M49" i="72"/>
  <c r="O49" i="72"/>
  <c r="Q49" i="72"/>
  <c r="S49" i="72"/>
  <c r="U49" i="72"/>
  <c r="W49" i="72"/>
  <c r="C49" i="72"/>
  <c r="D49" i="72"/>
  <c r="F49" i="72"/>
  <c r="H49" i="72"/>
  <c r="J49" i="72"/>
  <c r="L49" i="72"/>
  <c r="N49" i="72"/>
  <c r="P49" i="72"/>
  <c r="R49" i="72"/>
  <c r="T49" i="72"/>
  <c r="V49" i="72"/>
  <c r="E51" i="72"/>
  <c r="G51" i="72"/>
  <c r="I51" i="72"/>
  <c r="K51" i="72"/>
  <c r="M51" i="72"/>
  <c r="O51" i="72"/>
  <c r="Q51" i="72"/>
  <c r="S51" i="72"/>
  <c r="U51" i="72"/>
  <c r="W51" i="72"/>
  <c r="C51" i="72"/>
  <c r="D51" i="72"/>
  <c r="F51" i="72"/>
  <c r="H51" i="72"/>
  <c r="J51" i="72"/>
  <c r="L51" i="72"/>
  <c r="N51" i="72"/>
  <c r="P51" i="72"/>
  <c r="R51" i="72"/>
  <c r="T51" i="72"/>
  <c r="V51" i="72"/>
  <c r="E53" i="72"/>
  <c r="G53" i="72"/>
  <c r="I53" i="72"/>
  <c r="K53" i="72"/>
  <c r="M53" i="72"/>
  <c r="O53" i="72"/>
  <c r="Q53" i="72"/>
  <c r="S53" i="72"/>
  <c r="U53" i="72"/>
  <c r="W53" i="72"/>
  <c r="C53" i="72"/>
  <c r="D53" i="72"/>
  <c r="F53" i="72"/>
  <c r="H53" i="72"/>
  <c r="J53" i="72"/>
  <c r="L53" i="72"/>
  <c r="N53" i="72"/>
  <c r="P53" i="72"/>
  <c r="R53" i="72"/>
  <c r="T53" i="72"/>
  <c r="V53" i="72"/>
  <c r="E55" i="72"/>
  <c r="G55" i="72"/>
  <c r="I55" i="72"/>
  <c r="K55" i="72"/>
  <c r="M55" i="72"/>
  <c r="O55" i="72"/>
  <c r="Q55" i="72"/>
  <c r="S55" i="72"/>
  <c r="U55" i="72"/>
  <c r="W55" i="72"/>
  <c r="C55" i="72"/>
  <c r="D55" i="72"/>
  <c r="F55" i="72"/>
  <c r="H55" i="72"/>
  <c r="J55" i="72"/>
  <c r="L55" i="72"/>
  <c r="N55" i="72"/>
  <c r="P55" i="72"/>
  <c r="R55" i="72"/>
  <c r="T55" i="72"/>
  <c r="V55" i="72"/>
  <c r="E57" i="72"/>
  <c r="G57" i="72"/>
  <c r="I57" i="72"/>
  <c r="K57" i="72"/>
  <c r="M57" i="72"/>
  <c r="O57" i="72"/>
  <c r="Q57" i="72"/>
  <c r="S57" i="72"/>
  <c r="U57" i="72"/>
  <c r="W57" i="72"/>
  <c r="C57" i="72"/>
  <c r="D57" i="72"/>
  <c r="F57" i="72"/>
  <c r="H57" i="72"/>
  <c r="J57" i="72"/>
  <c r="L57" i="72"/>
  <c r="N57" i="72"/>
  <c r="P57" i="72"/>
  <c r="R57" i="72"/>
  <c r="T57" i="72"/>
  <c r="V57" i="72"/>
  <c r="E60" i="72"/>
  <c r="G60" i="72"/>
  <c r="I60" i="72"/>
  <c r="K60" i="72"/>
  <c r="M60" i="72"/>
  <c r="O60" i="72"/>
  <c r="Q60" i="72"/>
  <c r="S60" i="72"/>
  <c r="U60" i="72"/>
  <c r="W60" i="72"/>
  <c r="D60" i="72"/>
  <c r="F60" i="72"/>
  <c r="H60" i="72"/>
  <c r="J60" i="72"/>
  <c r="L60" i="72"/>
  <c r="N60" i="72"/>
  <c r="P60" i="72"/>
  <c r="R60" i="72"/>
  <c r="T60" i="72"/>
  <c r="V60" i="72"/>
  <c r="C60" i="72"/>
  <c r="E62" i="72"/>
  <c r="G62" i="72"/>
  <c r="I62" i="72"/>
  <c r="K62" i="72"/>
  <c r="M62" i="72"/>
  <c r="O62" i="72"/>
  <c r="Q62" i="72"/>
  <c r="S62" i="72"/>
  <c r="U62" i="72"/>
  <c r="W62" i="72"/>
  <c r="D62" i="72"/>
  <c r="F62" i="72"/>
  <c r="H62" i="72"/>
  <c r="J62" i="72"/>
  <c r="L62" i="72"/>
  <c r="N62" i="72"/>
  <c r="P62" i="72"/>
  <c r="R62" i="72"/>
  <c r="T62" i="72"/>
  <c r="V62" i="72"/>
  <c r="C62" i="72"/>
  <c r="E64" i="72"/>
  <c r="G64" i="72"/>
  <c r="I64" i="72"/>
  <c r="K64" i="72"/>
  <c r="M64" i="72"/>
  <c r="O64" i="72"/>
  <c r="Q64" i="72"/>
  <c r="S64" i="72"/>
  <c r="U64" i="72"/>
  <c r="W64" i="72"/>
  <c r="D64" i="72"/>
  <c r="F64" i="72"/>
  <c r="H64" i="72"/>
  <c r="J64" i="72"/>
  <c r="L64" i="72"/>
  <c r="N64" i="72"/>
  <c r="P64" i="72"/>
  <c r="R64" i="72"/>
  <c r="T64" i="72"/>
  <c r="V64" i="72"/>
  <c r="C64" i="72"/>
  <c r="E66" i="72"/>
  <c r="G66" i="72"/>
  <c r="I66" i="72"/>
  <c r="K66" i="72"/>
  <c r="M66" i="72"/>
  <c r="O66" i="72"/>
  <c r="Q66" i="72"/>
  <c r="S66" i="72"/>
  <c r="U66" i="72"/>
  <c r="W66" i="72"/>
  <c r="D66" i="72"/>
  <c r="F66" i="72"/>
  <c r="H66" i="72"/>
  <c r="J66" i="72"/>
  <c r="L66" i="72"/>
  <c r="N66" i="72"/>
  <c r="P66" i="72"/>
  <c r="R66" i="72"/>
  <c r="T66" i="72"/>
  <c r="V66" i="72"/>
  <c r="C66" i="72"/>
  <c r="E68" i="72"/>
  <c r="G68" i="72"/>
  <c r="I68" i="72"/>
  <c r="K68" i="72"/>
  <c r="M68" i="72"/>
  <c r="O68" i="72"/>
  <c r="Q68" i="72"/>
  <c r="S68" i="72"/>
  <c r="U68" i="72"/>
  <c r="W68" i="72"/>
  <c r="D68" i="72"/>
  <c r="F68" i="72"/>
  <c r="H68" i="72"/>
  <c r="J68" i="72"/>
  <c r="L68" i="72"/>
  <c r="N68" i="72"/>
  <c r="P68" i="72"/>
  <c r="R68" i="72"/>
  <c r="T68" i="72"/>
  <c r="V68" i="72"/>
  <c r="C68" i="72"/>
  <c r="E70" i="72"/>
  <c r="G70" i="72"/>
  <c r="I70" i="72"/>
  <c r="K70" i="72"/>
  <c r="M70" i="72"/>
  <c r="O70" i="72"/>
  <c r="Q70" i="72"/>
  <c r="S70" i="72"/>
  <c r="U70" i="72"/>
  <c r="W70" i="72"/>
  <c r="D70" i="72"/>
  <c r="F70" i="72"/>
  <c r="H70" i="72"/>
  <c r="J70" i="72"/>
  <c r="L70" i="72"/>
  <c r="N70" i="72"/>
  <c r="P70" i="72"/>
  <c r="R70" i="72"/>
  <c r="T70" i="72"/>
  <c r="V70" i="72"/>
  <c r="C70" i="72"/>
  <c r="E72" i="72"/>
  <c r="G72" i="72"/>
  <c r="I72" i="72"/>
  <c r="K72" i="72"/>
  <c r="M72" i="72"/>
  <c r="O72" i="72"/>
  <c r="Q72" i="72"/>
  <c r="S72" i="72"/>
  <c r="U72" i="72"/>
  <c r="W72" i="72"/>
  <c r="D72" i="72"/>
  <c r="F72" i="72"/>
  <c r="H72" i="72"/>
  <c r="J72" i="72"/>
  <c r="L72" i="72"/>
  <c r="N72" i="72"/>
  <c r="P72" i="72"/>
  <c r="R72" i="72"/>
  <c r="T72" i="72"/>
  <c r="V72" i="72"/>
  <c r="C72" i="72"/>
  <c r="E74" i="72"/>
  <c r="G74" i="72"/>
  <c r="I74" i="72"/>
  <c r="K74" i="72"/>
  <c r="M74" i="72"/>
  <c r="O74" i="72"/>
  <c r="Q74" i="72"/>
  <c r="S74" i="72"/>
  <c r="U74" i="72"/>
  <c r="W74" i="72"/>
  <c r="D74" i="72"/>
  <c r="F74" i="72"/>
  <c r="H74" i="72"/>
  <c r="J74" i="72"/>
  <c r="L74" i="72"/>
  <c r="N74" i="72"/>
  <c r="P74" i="72"/>
  <c r="R74" i="72"/>
  <c r="T74" i="72"/>
  <c r="V74" i="72"/>
  <c r="C74" i="72"/>
  <c r="E8" i="74"/>
  <c r="G8" i="74"/>
  <c r="I8" i="74"/>
  <c r="K8" i="74"/>
  <c r="M8" i="74"/>
  <c r="O8" i="74"/>
  <c r="Q8" i="74"/>
  <c r="S8" i="74"/>
  <c r="U8" i="74"/>
  <c r="W8" i="74"/>
  <c r="D8" i="74"/>
  <c r="F8" i="74"/>
  <c r="H8" i="74"/>
  <c r="J8" i="74"/>
  <c r="L8" i="74"/>
  <c r="N8" i="74"/>
  <c r="P8" i="74"/>
  <c r="R8" i="74"/>
  <c r="T8" i="74"/>
  <c r="V8" i="74"/>
  <c r="C8" i="74"/>
  <c r="E10" i="74"/>
  <c r="G10" i="74"/>
  <c r="I10" i="74"/>
  <c r="K10" i="74"/>
  <c r="M10" i="74"/>
  <c r="O10" i="74"/>
  <c r="Q10" i="74"/>
  <c r="S10" i="74"/>
  <c r="U10" i="74"/>
  <c r="W10" i="74"/>
  <c r="D10" i="74"/>
  <c r="F10" i="74"/>
  <c r="H10" i="74"/>
  <c r="J10" i="74"/>
  <c r="L10" i="74"/>
  <c r="N10" i="74"/>
  <c r="P10" i="74"/>
  <c r="R10" i="74"/>
  <c r="T10" i="74"/>
  <c r="V10" i="74"/>
  <c r="C10" i="74"/>
  <c r="E12" i="74"/>
  <c r="G12" i="74"/>
  <c r="I12" i="74"/>
  <c r="K12" i="74"/>
  <c r="M12" i="74"/>
  <c r="O12" i="74"/>
  <c r="Q12" i="74"/>
  <c r="S12" i="74"/>
  <c r="U12" i="74"/>
  <c r="W12" i="74"/>
  <c r="D12" i="74"/>
  <c r="F12" i="74"/>
  <c r="H12" i="74"/>
  <c r="J12" i="74"/>
  <c r="L12" i="74"/>
  <c r="N12" i="74"/>
  <c r="P12" i="74"/>
  <c r="R12" i="74"/>
  <c r="T12" i="74"/>
  <c r="V12" i="74"/>
  <c r="C12" i="74"/>
  <c r="E14" i="74"/>
  <c r="G14" i="74"/>
  <c r="I14" i="74"/>
  <c r="K14" i="74"/>
  <c r="M14" i="74"/>
  <c r="O14" i="74"/>
  <c r="Q14" i="74"/>
  <c r="S14" i="74"/>
  <c r="U14" i="74"/>
  <c r="W14" i="74"/>
  <c r="D14" i="74"/>
  <c r="F14" i="74"/>
  <c r="H14" i="74"/>
  <c r="J14" i="74"/>
  <c r="L14" i="74"/>
  <c r="N14" i="74"/>
  <c r="P14" i="74"/>
  <c r="R14" i="74"/>
  <c r="T14" i="74"/>
  <c r="V14" i="74"/>
  <c r="C14" i="74"/>
  <c r="E16" i="74"/>
  <c r="G16" i="74"/>
  <c r="I16" i="74"/>
  <c r="K16" i="74"/>
  <c r="M16" i="74"/>
  <c r="O16" i="74"/>
  <c r="Q16" i="74"/>
  <c r="S16" i="74"/>
  <c r="U16" i="74"/>
  <c r="W16" i="74"/>
  <c r="D16" i="74"/>
  <c r="F16" i="74"/>
  <c r="H16" i="74"/>
  <c r="J16" i="74"/>
  <c r="L16" i="74"/>
  <c r="N16" i="74"/>
  <c r="P16" i="74"/>
  <c r="R16" i="74"/>
  <c r="T16" i="74"/>
  <c r="V16" i="74"/>
  <c r="C16" i="74"/>
  <c r="E18" i="74"/>
  <c r="G18" i="74"/>
  <c r="I18" i="74"/>
  <c r="K18" i="74"/>
  <c r="M18" i="74"/>
  <c r="O18" i="74"/>
  <c r="Q18" i="74"/>
  <c r="S18" i="74"/>
  <c r="U18" i="74"/>
  <c r="W18" i="74"/>
  <c r="D18" i="74"/>
  <c r="F18" i="74"/>
  <c r="H18" i="74"/>
  <c r="J18" i="74"/>
  <c r="L18" i="74"/>
  <c r="N18" i="74"/>
  <c r="P18" i="74"/>
  <c r="R18" i="74"/>
  <c r="T18" i="74"/>
  <c r="V18" i="74"/>
  <c r="C18" i="74"/>
  <c r="E20" i="74"/>
  <c r="G20" i="74"/>
  <c r="I20" i="74"/>
  <c r="K20" i="74"/>
  <c r="M20" i="74"/>
  <c r="O20" i="74"/>
  <c r="Q20" i="74"/>
  <c r="S20" i="74"/>
  <c r="U20" i="74"/>
  <c r="W20" i="74"/>
  <c r="D20" i="74"/>
  <c r="F20" i="74"/>
  <c r="H20" i="74"/>
  <c r="J20" i="74"/>
  <c r="L20" i="74"/>
  <c r="N20" i="74"/>
  <c r="P20" i="74"/>
  <c r="R20" i="74"/>
  <c r="T20" i="74"/>
  <c r="V20" i="74"/>
  <c r="C20" i="74"/>
  <c r="E22" i="74"/>
  <c r="G22" i="74"/>
  <c r="I22" i="74"/>
  <c r="K22" i="74"/>
  <c r="M22" i="74"/>
  <c r="O22" i="74"/>
  <c r="Q22" i="74"/>
  <c r="S22" i="74"/>
  <c r="U22" i="74"/>
  <c r="W22" i="74"/>
  <c r="D22" i="74"/>
  <c r="F22" i="74"/>
  <c r="H22" i="74"/>
  <c r="J22" i="74"/>
  <c r="L22" i="74"/>
  <c r="N22" i="74"/>
  <c r="P22" i="74"/>
  <c r="R22" i="74"/>
  <c r="T22" i="74"/>
  <c r="V22" i="74"/>
  <c r="C22" i="74"/>
  <c r="E24" i="74"/>
  <c r="G24" i="74"/>
  <c r="I24" i="74"/>
  <c r="K24" i="74"/>
  <c r="M24" i="74"/>
  <c r="O24" i="74"/>
  <c r="Q24" i="74"/>
  <c r="S24" i="74"/>
  <c r="U24" i="74"/>
  <c r="W24" i="74"/>
  <c r="D24" i="74"/>
  <c r="F24" i="74"/>
  <c r="H24" i="74"/>
  <c r="J24" i="74"/>
  <c r="L24" i="74"/>
  <c r="N24" i="74"/>
  <c r="P24" i="74"/>
  <c r="R24" i="74"/>
  <c r="T24" i="74"/>
  <c r="V24" i="74"/>
  <c r="C24" i="74"/>
  <c r="E26" i="74"/>
  <c r="G26" i="74"/>
  <c r="I26" i="74"/>
  <c r="K26" i="74"/>
  <c r="M26" i="74"/>
  <c r="O26" i="74"/>
  <c r="Q26" i="74"/>
  <c r="S26" i="74"/>
  <c r="U26" i="74"/>
  <c r="W26" i="74"/>
  <c r="D26" i="74"/>
  <c r="F26" i="74"/>
  <c r="H26" i="74"/>
  <c r="J26" i="74"/>
  <c r="L26" i="74"/>
  <c r="N26" i="74"/>
  <c r="P26" i="74"/>
  <c r="R26" i="74"/>
  <c r="T26" i="74"/>
  <c r="V26" i="74"/>
  <c r="C26" i="74"/>
  <c r="E28" i="74"/>
  <c r="G28" i="74"/>
  <c r="I28" i="74"/>
  <c r="K28" i="74"/>
  <c r="M28" i="74"/>
  <c r="O28" i="74"/>
  <c r="Q28" i="74"/>
  <c r="S28" i="74"/>
  <c r="U28" i="74"/>
  <c r="W28" i="74"/>
  <c r="D28" i="74"/>
  <c r="F28" i="74"/>
  <c r="H28" i="74"/>
  <c r="J28" i="74"/>
  <c r="L28" i="74"/>
  <c r="N28" i="74"/>
  <c r="P28" i="74"/>
  <c r="R28" i="74"/>
  <c r="T28" i="74"/>
  <c r="V28" i="74"/>
  <c r="C28" i="74"/>
  <c r="E30" i="74"/>
  <c r="G30" i="74"/>
  <c r="I30" i="74"/>
  <c r="K30" i="74"/>
  <c r="M30" i="74"/>
  <c r="O30" i="74"/>
  <c r="Q30" i="74"/>
  <c r="S30" i="74"/>
  <c r="U30" i="74"/>
  <c r="W30" i="74"/>
  <c r="D30" i="74"/>
  <c r="F30" i="74"/>
  <c r="H30" i="74"/>
  <c r="J30" i="74"/>
  <c r="L30" i="74"/>
  <c r="N30" i="74"/>
  <c r="P30" i="74"/>
  <c r="R30" i="74"/>
  <c r="T30" i="74"/>
  <c r="V30" i="74"/>
  <c r="C30" i="74"/>
  <c r="E32" i="74"/>
  <c r="G32" i="74"/>
  <c r="I32" i="74"/>
  <c r="K32" i="74"/>
  <c r="M32" i="74"/>
  <c r="O32" i="74"/>
  <c r="Q32" i="74"/>
  <c r="S32" i="74"/>
  <c r="U32" i="74"/>
  <c r="W32" i="74"/>
  <c r="D32" i="74"/>
  <c r="F32" i="74"/>
  <c r="H32" i="74"/>
  <c r="J32" i="74"/>
  <c r="L32" i="74"/>
  <c r="N32" i="74"/>
  <c r="P32" i="74"/>
  <c r="R32" i="74"/>
  <c r="T32" i="74"/>
  <c r="V32" i="74"/>
  <c r="C32" i="74"/>
  <c r="E34" i="74"/>
  <c r="G34" i="74"/>
  <c r="I34" i="74"/>
  <c r="K34" i="74"/>
  <c r="M34" i="74"/>
  <c r="O34" i="74"/>
  <c r="Q34" i="74"/>
  <c r="S34" i="74"/>
  <c r="U34" i="74"/>
  <c r="W34" i="74"/>
  <c r="D34" i="74"/>
  <c r="F34" i="74"/>
  <c r="H34" i="74"/>
  <c r="J34" i="74"/>
  <c r="L34" i="74"/>
  <c r="N34" i="74"/>
  <c r="P34" i="74"/>
  <c r="R34" i="74"/>
  <c r="T34" i="74"/>
  <c r="V34" i="74"/>
  <c r="C34" i="74"/>
  <c r="E36" i="74"/>
  <c r="G36" i="74"/>
  <c r="I36" i="74"/>
  <c r="K36" i="74"/>
  <c r="M36" i="74"/>
  <c r="O36" i="74"/>
  <c r="Q36" i="74"/>
  <c r="S36" i="74"/>
  <c r="U36" i="74"/>
  <c r="W36" i="74"/>
  <c r="D36" i="74"/>
  <c r="F36" i="74"/>
  <c r="H36" i="74"/>
  <c r="J36" i="74"/>
  <c r="L36" i="74"/>
  <c r="N36" i="74"/>
  <c r="P36" i="74"/>
  <c r="R36" i="74"/>
  <c r="T36" i="74"/>
  <c r="V36" i="74"/>
  <c r="C36" i="74"/>
  <c r="E38" i="74"/>
  <c r="G38" i="74"/>
  <c r="I38" i="74"/>
  <c r="K38" i="74"/>
  <c r="M38" i="74"/>
  <c r="O38" i="74"/>
  <c r="Q38" i="74"/>
  <c r="S38" i="74"/>
  <c r="U38" i="74"/>
  <c r="W38" i="74"/>
  <c r="D38" i="74"/>
  <c r="F38" i="74"/>
  <c r="H38" i="74"/>
  <c r="J38" i="74"/>
  <c r="L38" i="74"/>
  <c r="N38" i="74"/>
  <c r="P38" i="74"/>
  <c r="R38" i="74"/>
  <c r="T38" i="74"/>
  <c r="V38" i="74"/>
  <c r="C38" i="74"/>
  <c r="B44" i="74"/>
  <c r="D44" i="74"/>
  <c r="F44" i="74"/>
  <c r="H44" i="74"/>
  <c r="J44" i="74"/>
  <c r="L44" i="74"/>
  <c r="N44" i="74"/>
  <c r="P44" i="74"/>
  <c r="R44" i="74"/>
  <c r="T44" i="74"/>
  <c r="V44" i="74"/>
  <c r="C44" i="74"/>
  <c r="E44" i="74"/>
  <c r="G44" i="74"/>
  <c r="I44" i="74"/>
  <c r="K44" i="74"/>
  <c r="M44" i="74"/>
  <c r="O44" i="74"/>
  <c r="Q44" i="74"/>
  <c r="S44" i="74"/>
  <c r="U44" i="74"/>
  <c r="W44" i="74"/>
  <c r="D46" i="74"/>
  <c r="F46" i="74"/>
  <c r="H46" i="74"/>
  <c r="J46" i="74"/>
  <c r="L46" i="74"/>
  <c r="N46" i="74"/>
  <c r="P46" i="74"/>
  <c r="R46" i="74"/>
  <c r="T46" i="74"/>
  <c r="V46" i="74"/>
  <c r="C46" i="74"/>
  <c r="E46" i="74"/>
  <c r="G46" i="74"/>
  <c r="I46" i="74"/>
  <c r="K46" i="74"/>
  <c r="M46" i="74"/>
  <c r="O46" i="74"/>
  <c r="Q46" i="74"/>
  <c r="S46" i="74"/>
  <c r="U46" i="74"/>
  <c r="W46" i="74"/>
  <c r="B48" i="74"/>
  <c r="D48" i="74"/>
  <c r="F48" i="74"/>
  <c r="H48" i="74"/>
  <c r="J48" i="74"/>
  <c r="L48" i="74"/>
  <c r="N48" i="74"/>
  <c r="P48" i="74"/>
  <c r="R48" i="74"/>
  <c r="T48" i="74"/>
  <c r="V48" i="74"/>
  <c r="C48" i="74"/>
  <c r="E48" i="74"/>
  <c r="G48" i="74"/>
  <c r="I48" i="74"/>
  <c r="K48" i="74"/>
  <c r="M48" i="74"/>
  <c r="O48" i="74"/>
  <c r="Q48" i="74"/>
  <c r="S48" i="74"/>
  <c r="U48" i="74"/>
  <c r="W48" i="74"/>
  <c r="D50" i="74"/>
  <c r="F50" i="74"/>
  <c r="H50" i="74"/>
  <c r="J50" i="74"/>
  <c r="L50" i="74"/>
  <c r="N50" i="74"/>
  <c r="P50" i="74"/>
  <c r="R50" i="74"/>
  <c r="T50" i="74"/>
  <c r="V50" i="74"/>
  <c r="C50" i="74"/>
  <c r="E50" i="74"/>
  <c r="G50" i="74"/>
  <c r="I50" i="74"/>
  <c r="K50" i="74"/>
  <c r="M50" i="74"/>
  <c r="O50" i="74"/>
  <c r="Q50" i="74"/>
  <c r="S50" i="74"/>
  <c r="U50" i="74"/>
  <c r="W50" i="74"/>
  <c r="B52" i="74"/>
  <c r="D52" i="74"/>
  <c r="F52" i="74"/>
  <c r="H52" i="74"/>
  <c r="J52" i="74"/>
  <c r="L52" i="74"/>
  <c r="N52" i="74"/>
  <c r="P52" i="74"/>
  <c r="R52" i="74"/>
  <c r="T52" i="74"/>
  <c r="V52" i="74"/>
  <c r="C52" i="74"/>
  <c r="E52" i="74"/>
  <c r="G52" i="74"/>
  <c r="I52" i="74"/>
  <c r="K52" i="74"/>
  <c r="M52" i="74"/>
  <c r="O52" i="74"/>
  <c r="Q52" i="74"/>
  <c r="S52" i="74"/>
  <c r="U52" i="74"/>
  <c r="W52" i="74"/>
  <c r="D54" i="74"/>
  <c r="F54" i="74"/>
  <c r="H54" i="74"/>
  <c r="J54" i="74"/>
  <c r="L54" i="74"/>
  <c r="N54" i="74"/>
  <c r="P54" i="74"/>
  <c r="R54" i="74"/>
  <c r="T54" i="74"/>
  <c r="V54" i="74"/>
  <c r="C54" i="74"/>
  <c r="E54" i="74"/>
  <c r="G54" i="74"/>
  <c r="I54" i="74"/>
  <c r="K54" i="74"/>
  <c r="M54" i="74"/>
  <c r="O54" i="74"/>
  <c r="Q54" i="74"/>
  <c r="S54" i="74"/>
  <c r="U54" i="74"/>
  <c r="W54" i="74"/>
  <c r="B56" i="74"/>
  <c r="D56" i="74"/>
  <c r="F56" i="74"/>
  <c r="H56" i="74"/>
  <c r="J56" i="74"/>
  <c r="L56" i="74"/>
  <c r="N56" i="74"/>
  <c r="P56" i="74"/>
  <c r="R56" i="74"/>
  <c r="T56" i="74"/>
  <c r="V56" i="74"/>
  <c r="C56" i="74"/>
  <c r="E56" i="74"/>
  <c r="G56" i="74"/>
  <c r="I56" i="74"/>
  <c r="K56" i="74"/>
  <c r="M56" i="74"/>
  <c r="O56" i="74"/>
  <c r="Q56" i="74"/>
  <c r="S56" i="74"/>
  <c r="U56" i="74"/>
  <c r="W56" i="74"/>
  <c r="D58" i="74"/>
  <c r="F58" i="74"/>
  <c r="H58" i="74"/>
  <c r="J58" i="74"/>
  <c r="L58" i="74"/>
  <c r="N58" i="74"/>
  <c r="P58" i="74"/>
  <c r="R58" i="74"/>
  <c r="T58" i="74"/>
  <c r="V58" i="74"/>
  <c r="C58" i="74"/>
  <c r="E58" i="74"/>
  <c r="G58" i="74"/>
  <c r="I58" i="74"/>
  <c r="K58" i="74"/>
  <c r="M58" i="74"/>
  <c r="O58" i="74"/>
  <c r="Q58" i="74"/>
  <c r="S58" i="74"/>
  <c r="U58" i="74"/>
  <c r="W58" i="74"/>
  <c r="B60" i="74"/>
  <c r="D60" i="74"/>
  <c r="F60" i="74"/>
  <c r="H60" i="74"/>
  <c r="J60" i="74"/>
  <c r="L60" i="74"/>
  <c r="N60" i="74"/>
  <c r="P60" i="74"/>
  <c r="R60" i="74"/>
  <c r="T60" i="74"/>
  <c r="V60" i="74"/>
  <c r="C60" i="74"/>
  <c r="E60" i="74"/>
  <c r="G60" i="74"/>
  <c r="I60" i="74"/>
  <c r="K60" i="74"/>
  <c r="M60" i="74"/>
  <c r="O60" i="74"/>
  <c r="Q60" i="74"/>
  <c r="S60" i="74"/>
  <c r="U60" i="74"/>
  <c r="W60" i="74"/>
  <c r="D62" i="74"/>
  <c r="F62" i="74"/>
  <c r="H62" i="74"/>
  <c r="J62" i="74"/>
  <c r="L62" i="74"/>
  <c r="N62" i="74"/>
  <c r="P62" i="74"/>
  <c r="R62" i="74"/>
  <c r="T62" i="74"/>
  <c r="V62" i="74"/>
  <c r="C62" i="74"/>
  <c r="E62" i="74"/>
  <c r="G62" i="74"/>
  <c r="I62" i="74"/>
  <c r="K62" i="74"/>
  <c r="M62" i="74"/>
  <c r="O62" i="74"/>
  <c r="Q62" i="74"/>
  <c r="S62" i="74"/>
  <c r="U62" i="74"/>
  <c r="W62" i="74"/>
  <c r="B64" i="74"/>
  <c r="D64" i="74"/>
  <c r="F64" i="74"/>
  <c r="H64" i="74"/>
  <c r="J64" i="74"/>
  <c r="L64" i="74"/>
  <c r="N64" i="74"/>
  <c r="P64" i="74"/>
  <c r="R64" i="74"/>
  <c r="T64" i="74"/>
  <c r="V64" i="74"/>
  <c r="C64" i="74"/>
  <c r="E64" i="74"/>
  <c r="G64" i="74"/>
  <c r="I64" i="74"/>
  <c r="K64" i="74"/>
  <c r="M64" i="74"/>
  <c r="O64" i="74"/>
  <c r="Q64" i="74"/>
  <c r="S64" i="74"/>
  <c r="U64" i="74"/>
  <c r="W64" i="74"/>
  <c r="D66" i="74"/>
  <c r="F66" i="74"/>
  <c r="H66" i="74"/>
  <c r="J66" i="74"/>
  <c r="L66" i="74"/>
  <c r="N66" i="74"/>
  <c r="P66" i="74"/>
  <c r="R66" i="74"/>
  <c r="T66" i="74"/>
  <c r="V66" i="74"/>
  <c r="C66" i="74"/>
  <c r="E66" i="74"/>
  <c r="G66" i="74"/>
  <c r="I66" i="74"/>
  <c r="K66" i="74"/>
  <c r="M66" i="74"/>
  <c r="O66" i="74"/>
  <c r="Q66" i="74"/>
  <c r="S66" i="74"/>
  <c r="U66" i="74"/>
  <c r="W66" i="74"/>
  <c r="D68" i="74"/>
  <c r="F68" i="74"/>
  <c r="H68" i="74"/>
  <c r="J68" i="74"/>
  <c r="L68" i="74"/>
  <c r="N68" i="74"/>
  <c r="P68" i="74"/>
  <c r="R68" i="74"/>
  <c r="T68" i="74"/>
  <c r="V68" i="74"/>
  <c r="C68" i="74"/>
  <c r="E68" i="74"/>
  <c r="G68" i="74"/>
  <c r="I68" i="74"/>
  <c r="K68" i="74"/>
  <c r="M68" i="74"/>
  <c r="O68" i="74"/>
  <c r="Q68" i="74"/>
  <c r="S68" i="74"/>
  <c r="U68" i="74"/>
  <c r="W68" i="74"/>
  <c r="D70" i="74"/>
  <c r="F70" i="74"/>
  <c r="H70" i="74"/>
  <c r="J70" i="74"/>
  <c r="L70" i="74"/>
  <c r="N70" i="74"/>
  <c r="P70" i="74"/>
  <c r="R70" i="74"/>
  <c r="T70" i="74"/>
  <c r="V70" i="74"/>
  <c r="C70" i="74"/>
  <c r="E70" i="74"/>
  <c r="G70" i="74"/>
  <c r="I70" i="74"/>
  <c r="K70" i="74"/>
  <c r="M70" i="74"/>
  <c r="O70" i="74"/>
  <c r="Q70" i="74"/>
  <c r="S70" i="74"/>
  <c r="U70" i="74"/>
  <c r="W70" i="74"/>
  <c r="D72" i="74"/>
  <c r="F72" i="74"/>
  <c r="H72" i="74"/>
  <c r="J72" i="74"/>
  <c r="L72" i="74"/>
  <c r="N72" i="74"/>
  <c r="P72" i="74"/>
  <c r="R72" i="74"/>
  <c r="T72" i="74"/>
  <c r="V72" i="74"/>
  <c r="C72" i="74"/>
  <c r="E72" i="74"/>
  <c r="G72" i="74"/>
  <c r="I72" i="74"/>
  <c r="K72" i="74"/>
  <c r="M72" i="74"/>
  <c r="O72" i="74"/>
  <c r="Q72" i="74"/>
  <c r="S72" i="74"/>
  <c r="U72" i="74"/>
  <c r="W72" i="74"/>
  <c r="D74" i="74"/>
  <c r="F74" i="74"/>
  <c r="H74" i="74"/>
  <c r="J74" i="74"/>
  <c r="L74" i="74"/>
  <c r="N74" i="74"/>
  <c r="P74" i="74"/>
  <c r="R74" i="74"/>
  <c r="T74" i="74"/>
  <c r="V74" i="74"/>
  <c r="C74" i="74"/>
  <c r="E74" i="74"/>
  <c r="G74" i="74"/>
  <c r="I74" i="74"/>
  <c r="K74" i="74"/>
  <c r="M74" i="74"/>
  <c r="O74" i="74"/>
  <c r="Q74" i="74"/>
  <c r="S74" i="74"/>
  <c r="U74" i="74"/>
  <c r="W74" i="74"/>
  <c r="D8" i="76"/>
  <c r="F8" i="76"/>
  <c r="H8" i="76"/>
  <c r="J8" i="76"/>
  <c r="L8" i="76"/>
  <c r="N8" i="76"/>
  <c r="P8" i="76"/>
  <c r="R8" i="76"/>
  <c r="T8" i="76"/>
  <c r="V8" i="76"/>
  <c r="C8" i="76"/>
  <c r="E8" i="76"/>
  <c r="G8" i="76"/>
  <c r="I8" i="76"/>
  <c r="K8" i="76"/>
  <c r="M8" i="76"/>
  <c r="O8" i="76"/>
  <c r="Q8" i="76"/>
  <c r="S8" i="76"/>
  <c r="U8" i="76"/>
  <c r="W8" i="76"/>
  <c r="D10" i="76"/>
  <c r="F10" i="76"/>
  <c r="H10" i="76"/>
  <c r="J10" i="76"/>
  <c r="L10" i="76"/>
  <c r="N10" i="76"/>
  <c r="P10" i="76"/>
  <c r="R10" i="76"/>
  <c r="T10" i="76"/>
  <c r="V10" i="76"/>
  <c r="C10" i="76"/>
  <c r="E10" i="76"/>
  <c r="G10" i="76"/>
  <c r="I10" i="76"/>
  <c r="K10" i="76"/>
  <c r="M10" i="76"/>
  <c r="O10" i="76"/>
  <c r="Q10" i="76"/>
  <c r="S10" i="76"/>
  <c r="U10" i="76"/>
  <c r="W10" i="76"/>
  <c r="D12" i="76"/>
  <c r="F12" i="76"/>
  <c r="H12" i="76"/>
  <c r="J12" i="76"/>
  <c r="L12" i="76"/>
  <c r="N12" i="76"/>
  <c r="P12" i="76"/>
  <c r="R12" i="76"/>
  <c r="T12" i="76"/>
  <c r="V12" i="76"/>
  <c r="C12" i="76"/>
  <c r="E12" i="76"/>
  <c r="G12" i="76"/>
  <c r="I12" i="76"/>
  <c r="K12" i="76"/>
  <c r="M12" i="76"/>
  <c r="O12" i="76"/>
  <c r="Q12" i="76"/>
  <c r="S12" i="76"/>
  <c r="U12" i="76"/>
  <c r="W12" i="76"/>
  <c r="D14" i="76"/>
  <c r="F14" i="76"/>
  <c r="H14" i="76"/>
  <c r="J14" i="76"/>
  <c r="L14" i="76"/>
  <c r="N14" i="76"/>
  <c r="P14" i="76"/>
  <c r="R14" i="76"/>
  <c r="T14" i="76"/>
  <c r="V14" i="76"/>
  <c r="C14" i="76"/>
  <c r="E14" i="76"/>
  <c r="G14" i="76"/>
  <c r="I14" i="76"/>
  <c r="K14" i="76"/>
  <c r="M14" i="76"/>
  <c r="O14" i="76"/>
  <c r="Q14" i="76"/>
  <c r="S14" i="76"/>
  <c r="U14" i="76"/>
  <c r="W14" i="76"/>
  <c r="D16" i="76"/>
  <c r="F16" i="76"/>
  <c r="H16" i="76"/>
  <c r="J16" i="76"/>
  <c r="L16" i="76"/>
  <c r="N16" i="76"/>
  <c r="P16" i="76"/>
  <c r="R16" i="76"/>
  <c r="T16" i="76"/>
  <c r="V16" i="76"/>
  <c r="C16" i="76"/>
  <c r="E16" i="76"/>
  <c r="G16" i="76"/>
  <c r="I16" i="76"/>
  <c r="K16" i="76"/>
  <c r="M16" i="76"/>
  <c r="O16" i="76"/>
  <c r="Q16" i="76"/>
  <c r="S16" i="76"/>
  <c r="U16" i="76"/>
  <c r="W16" i="76"/>
  <c r="D18" i="76"/>
  <c r="F18" i="76"/>
  <c r="H18" i="76"/>
  <c r="J18" i="76"/>
  <c r="L18" i="76"/>
  <c r="N18" i="76"/>
  <c r="P18" i="76"/>
  <c r="R18" i="76"/>
  <c r="T18" i="76"/>
  <c r="V18" i="76"/>
  <c r="C18" i="76"/>
  <c r="E18" i="76"/>
  <c r="G18" i="76"/>
  <c r="I18" i="76"/>
  <c r="K18" i="76"/>
  <c r="M18" i="76"/>
  <c r="O18" i="76"/>
  <c r="Q18" i="76"/>
  <c r="S18" i="76"/>
  <c r="U18" i="76"/>
  <c r="W18" i="76"/>
  <c r="D20" i="76"/>
  <c r="F20" i="76"/>
  <c r="H20" i="76"/>
  <c r="J20" i="76"/>
  <c r="L20" i="76"/>
  <c r="N20" i="76"/>
  <c r="P20" i="76"/>
  <c r="R20" i="76"/>
  <c r="T20" i="76"/>
  <c r="V20" i="76"/>
  <c r="C20" i="76"/>
  <c r="E20" i="76"/>
  <c r="G20" i="76"/>
  <c r="I20" i="76"/>
  <c r="K20" i="76"/>
  <c r="M20" i="76"/>
  <c r="O20" i="76"/>
  <c r="Q20" i="76"/>
  <c r="S20" i="76"/>
  <c r="U20" i="76"/>
  <c r="W20" i="76"/>
  <c r="D22" i="76"/>
  <c r="F22" i="76"/>
  <c r="H22" i="76"/>
  <c r="J22" i="76"/>
  <c r="L22" i="76"/>
  <c r="N22" i="76"/>
  <c r="P22" i="76"/>
  <c r="R22" i="76"/>
  <c r="T22" i="76"/>
  <c r="V22" i="76"/>
  <c r="C22" i="76"/>
  <c r="E22" i="76"/>
  <c r="G22" i="76"/>
  <c r="I22" i="76"/>
  <c r="K22" i="76"/>
  <c r="M22" i="76"/>
  <c r="O22" i="76"/>
  <c r="Q22" i="76"/>
  <c r="S22" i="76"/>
  <c r="U22" i="76"/>
  <c r="W22" i="76"/>
  <c r="D24" i="76"/>
  <c r="F24" i="76"/>
  <c r="H24" i="76"/>
  <c r="J24" i="76"/>
  <c r="L24" i="76"/>
  <c r="N24" i="76"/>
  <c r="P24" i="76"/>
  <c r="R24" i="76"/>
  <c r="T24" i="76"/>
  <c r="V24" i="76"/>
  <c r="C24" i="76"/>
  <c r="E24" i="76"/>
  <c r="G24" i="76"/>
  <c r="I24" i="76"/>
  <c r="K24" i="76"/>
  <c r="M24" i="76"/>
  <c r="O24" i="76"/>
  <c r="Q24" i="76"/>
  <c r="S24" i="76"/>
  <c r="U24" i="76"/>
  <c r="W24" i="76"/>
  <c r="D26" i="76"/>
  <c r="F26" i="76"/>
  <c r="H26" i="76"/>
  <c r="J26" i="76"/>
  <c r="L26" i="76"/>
  <c r="N26" i="76"/>
  <c r="P26" i="76"/>
  <c r="R26" i="76"/>
  <c r="T26" i="76"/>
  <c r="V26" i="76"/>
  <c r="C26" i="76"/>
  <c r="E26" i="76"/>
  <c r="G26" i="76"/>
  <c r="I26" i="76"/>
  <c r="K26" i="76"/>
  <c r="M26" i="76"/>
  <c r="O26" i="76"/>
  <c r="Q26" i="76"/>
  <c r="S26" i="76"/>
  <c r="U26" i="76"/>
  <c r="W26" i="76"/>
  <c r="D28" i="76"/>
  <c r="F28" i="76"/>
  <c r="H28" i="76"/>
  <c r="J28" i="76"/>
  <c r="L28" i="76"/>
  <c r="N28" i="76"/>
  <c r="P28" i="76"/>
  <c r="R28" i="76"/>
  <c r="T28" i="76"/>
  <c r="V28" i="76"/>
  <c r="C28" i="76"/>
  <c r="E28" i="76"/>
  <c r="G28" i="76"/>
  <c r="I28" i="76"/>
  <c r="K28" i="76"/>
  <c r="M28" i="76"/>
  <c r="O28" i="76"/>
  <c r="Q28" i="76"/>
  <c r="S28" i="76"/>
  <c r="U28" i="76"/>
  <c r="W28" i="76"/>
  <c r="D30" i="76"/>
  <c r="F30" i="76"/>
  <c r="H30" i="76"/>
  <c r="J30" i="76"/>
  <c r="L30" i="76"/>
  <c r="N30" i="76"/>
  <c r="P30" i="76"/>
  <c r="R30" i="76"/>
  <c r="T30" i="76"/>
  <c r="V30" i="76"/>
  <c r="C30" i="76"/>
  <c r="E30" i="76"/>
  <c r="G30" i="76"/>
  <c r="I30" i="76"/>
  <c r="K30" i="76"/>
  <c r="M30" i="76"/>
  <c r="O30" i="76"/>
  <c r="Q30" i="76"/>
  <c r="S30" i="76"/>
  <c r="U30" i="76"/>
  <c r="W30" i="76"/>
  <c r="D32" i="76"/>
  <c r="F32" i="76"/>
  <c r="H32" i="76"/>
  <c r="J32" i="76"/>
  <c r="L32" i="76"/>
  <c r="N32" i="76"/>
  <c r="P32" i="76"/>
  <c r="R32" i="76"/>
  <c r="T32" i="76"/>
  <c r="V32" i="76"/>
  <c r="C32" i="76"/>
  <c r="E32" i="76"/>
  <c r="G32" i="76"/>
  <c r="I32" i="76"/>
  <c r="K32" i="76"/>
  <c r="M32" i="76"/>
  <c r="O32" i="76"/>
  <c r="Q32" i="76"/>
  <c r="S32" i="76"/>
  <c r="U32" i="76"/>
  <c r="W32" i="76"/>
  <c r="D34" i="76"/>
  <c r="F34" i="76"/>
  <c r="H34" i="76"/>
  <c r="J34" i="76"/>
  <c r="L34" i="76"/>
  <c r="N34" i="76"/>
  <c r="P34" i="76"/>
  <c r="R34" i="76"/>
  <c r="T34" i="76"/>
  <c r="V34" i="76"/>
  <c r="C34" i="76"/>
  <c r="E34" i="76"/>
  <c r="G34" i="76"/>
  <c r="I34" i="76"/>
  <c r="K34" i="76"/>
  <c r="M34" i="76"/>
  <c r="O34" i="76"/>
  <c r="Q34" i="76"/>
  <c r="S34" i="76"/>
  <c r="U34" i="76"/>
  <c r="W34" i="76"/>
  <c r="D36" i="76"/>
  <c r="F36" i="76"/>
  <c r="H36" i="76"/>
  <c r="J36" i="76"/>
  <c r="L36" i="76"/>
  <c r="N36" i="76"/>
  <c r="P36" i="76"/>
  <c r="R36" i="76"/>
  <c r="T36" i="76"/>
  <c r="V36" i="76"/>
  <c r="C36" i="76"/>
  <c r="E36" i="76"/>
  <c r="G36" i="76"/>
  <c r="I36" i="76"/>
  <c r="K36" i="76"/>
  <c r="M36" i="76"/>
  <c r="O36" i="76"/>
  <c r="Q36" i="76"/>
  <c r="S36" i="76"/>
  <c r="U36" i="76"/>
  <c r="W36" i="76"/>
  <c r="D38" i="76"/>
  <c r="F38" i="76"/>
  <c r="H38" i="76"/>
  <c r="J38" i="76"/>
  <c r="L38" i="76"/>
  <c r="N38" i="76"/>
  <c r="P38" i="76"/>
  <c r="R38" i="76"/>
  <c r="T38" i="76"/>
  <c r="V38" i="76"/>
  <c r="C38" i="76"/>
  <c r="E38" i="76"/>
  <c r="G38" i="76"/>
  <c r="I38" i="76"/>
  <c r="K38" i="76"/>
  <c r="M38" i="76"/>
  <c r="O38" i="76"/>
  <c r="Q38" i="76"/>
  <c r="S38" i="76"/>
  <c r="U38" i="76"/>
  <c r="W38" i="76"/>
  <c r="E44" i="76"/>
  <c r="G44" i="76"/>
  <c r="I44" i="76"/>
  <c r="K44" i="76"/>
  <c r="M44" i="76"/>
  <c r="O44" i="76"/>
  <c r="Q44" i="76"/>
  <c r="S44" i="76"/>
  <c r="U44" i="76"/>
  <c r="W44" i="76"/>
  <c r="D44" i="76"/>
  <c r="F44" i="76"/>
  <c r="H44" i="76"/>
  <c r="J44" i="76"/>
  <c r="L44" i="76"/>
  <c r="N44" i="76"/>
  <c r="P44" i="76"/>
  <c r="R44" i="76"/>
  <c r="T44" i="76"/>
  <c r="V44" i="76"/>
  <c r="C44" i="76"/>
  <c r="E46" i="76"/>
  <c r="G46" i="76"/>
  <c r="I46" i="76"/>
  <c r="K46" i="76"/>
  <c r="M46" i="76"/>
  <c r="O46" i="76"/>
  <c r="Q46" i="76"/>
  <c r="S46" i="76"/>
  <c r="U46" i="76"/>
  <c r="W46" i="76"/>
  <c r="D46" i="76"/>
  <c r="F46" i="76"/>
  <c r="H46" i="76"/>
  <c r="J46" i="76"/>
  <c r="L46" i="76"/>
  <c r="N46" i="76"/>
  <c r="P46" i="76"/>
  <c r="R46" i="76"/>
  <c r="T46" i="76"/>
  <c r="V46" i="76"/>
  <c r="C46" i="76"/>
  <c r="E48" i="76"/>
  <c r="G48" i="76"/>
  <c r="I48" i="76"/>
  <c r="K48" i="76"/>
  <c r="M48" i="76"/>
  <c r="O48" i="76"/>
  <c r="Q48" i="76"/>
  <c r="S48" i="76"/>
  <c r="U48" i="76"/>
  <c r="W48" i="76"/>
  <c r="D48" i="76"/>
  <c r="F48" i="76"/>
  <c r="H48" i="76"/>
  <c r="J48" i="76"/>
  <c r="L48" i="76"/>
  <c r="N48" i="76"/>
  <c r="P48" i="76"/>
  <c r="R48" i="76"/>
  <c r="T48" i="76"/>
  <c r="V48" i="76"/>
  <c r="C48" i="76"/>
  <c r="E50" i="76"/>
  <c r="G50" i="76"/>
  <c r="I50" i="76"/>
  <c r="K50" i="76"/>
  <c r="M50" i="76"/>
  <c r="O50" i="76"/>
  <c r="Q50" i="76"/>
  <c r="S50" i="76"/>
  <c r="U50" i="76"/>
  <c r="W50" i="76"/>
  <c r="D50" i="76"/>
  <c r="F50" i="76"/>
  <c r="H50" i="76"/>
  <c r="J50" i="76"/>
  <c r="L50" i="76"/>
  <c r="N50" i="76"/>
  <c r="P50" i="76"/>
  <c r="R50" i="76"/>
  <c r="T50" i="76"/>
  <c r="V50" i="76"/>
  <c r="C50" i="76"/>
  <c r="E52" i="76"/>
  <c r="G52" i="76"/>
  <c r="I52" i="76"/>
  <c r="K52" i="76"/>
  <c r="M52" i="76"/>
  <c r="O52" i="76"/>
  <c r="Q52" i="76"/>
  <c r="S52" i="76"/>
  <c r="U52" i="76"/>
  <c r="W52" i="76"/>
  <c r="D52" i="76"/>
  <c r="F52" i="76"/>
  <c r="H52" i="76"/>
  <c r="J52" i="76"/>
  <c r="L52" i="76"/>
  <c r="N52" i="76"/>
  <c r="P52" i="76"/>
  <c r="R52" i="76"/>
  <c r="T52" i="76"/>
  <c r="V52" i="76"/>
  <c r="C52" i="76"/>
  <c r="E54" i="76"/>
  <c r="G54" i="76"/>
  <c r="I54" i="76"/>
  <c r="K54" i="76"/>
  <c r="M54" i="76"/>
  <c r="O54" i="76"/>
  <c r="Q54" i="76"/>
  <c r="S54" i="76"/>
  <c r="U54" i="76"/>
  <c r="W54" i="76"/>
  <c r="D54" i="76"/>
  <c r="F54" i="76"/>
  <c r="H54" i="76"/>
  <c r="J54" i="76"/>
  <c r="L54" i="76"/>
  <c r="N54" i="76"/>
  <c r="P54" i="76"/>
  <c r="R54" i="76"/>
  <c r="T54" i="76"/>
  <c r="V54" i="76"/>
  <c r="C54" i="76"/>
  <c r="E56" i="76"/>
  <c r="G56" i="76"/>
  <c r="I56" i="76"/>
  <c r="K56" i="76"/>
  <c r="M56" i="76"/>
  <c r="O56" i="76"/>
  <c r="Q56" i="76"/>
  <c r="S56" i="76"/>
  <c r="U56" i="76"/>
  <c r="W56" i="76"/>
  <c r="D56" i="76"/>
  <c r="F56" i="76"/>
  <c r="H56" i="76"/>
  <c r="J56" i="76"/>
  <c r="L56" i="76"/>
  <c r="N56" i="76"/>
  <c r="P56" i="76"/>
  <c r="R56" i="76"/>
  <c r="T56" i="76"/>
  <c r="V56" i="76"/>
  <c r="C56" i="76"/>
  <c r="E58" i="76"/>
  <c r="G58" i="76"/>
  <c r="I58" i="76"/>
  <c r="K58" i="76"/>
  <c r="M58" i="76"/>
  <c r="O58" i="76"/>
  <c r="Q58" i="76"/>
  <c r="S58" i="76"/>
  <c r="U58" i="76"/>
  <c r="W58" i="76"/>
  <c r="D58" i="76"/>
  <c r="F58" i="76"/>
  <c r="H58" i="76"/>
  <c r="J58" i="76"/>
  <c r="L58" i="76"/>
  <c r="N58" i="76"/>
  <c r="P58" i="76"/>
  <c r="R58" i="76"/>
  <c r="T58" i="76"/>
  <c r="V58" i="76"/>
  <c r="C58" i="76"/>
  <c r="E60" i="76"/>
  <c r="G60" i="76"/>
  <c r="I60" i="76"/>
  <c r="K60" i="76"/>
  <c r="M60" i="76"/>
  <c r="O60" i="76"/>
  <c r="Q60" i="76"/>
  <c r="S60" i="76"/>
  <c r="U60" i="76"/>
  <c r="W60" i="76"/>
  <c r="D60" i="76"/>
  <c r="F60" i="76"/>
  <c r="H60" i="76"/>
  <c r="J60" i="76"/>
  <c r="L60" i="76"/>
  <c r="N60" i="76"/>
  <c r="P60" i="76"/>
  <c r="R60" i="76"/>
  <c r="T60" i="76"/>
  <c r="V60" i="76"/>
  <c r="C60" i="76"/>
  <c r="E62" i="76"/>
  <c r="G62" i="76"/>
  <c r="I62" i="76"/>
  <c r="K62" i="76"/>
  <c r="M62" i="76"/>
  <c r="O62" i="76"/>
  <c r="Q62" i="76"/>
  <c r="S62" i="76"/>
  <c r="U62" i="76"/>
  <c r="W62" i="76"/>
  <c r="D62" i="76"/>
  <c r="F62" i="76"/>
  <c r="H62" i="76"/>
  <c r="J62" i="76"/>
  <c r="L62" i="76"/>
  <c r="N62" i="76"/>
  <c r="P62" i="76"/>
  <c r="R62" i="76"/>
  <c r="T62" i="76"/>
  <c r="V62" i="76"/>
  <c r="C62" i="76"/>
  <c r="E64" i="76"/>
  <c r="G64" i="76"/>
  <c r="I64" i="76"/>
  <c r="K64" i="76"/>
  <c r="M64" i="76"/>
  <c r="O64" i="76"/>
  <c r="Q64" i="76"/>
  <c r="S64" i="76"/>
  <c r="U64" i="76"/>
  <c r="W64" i="76"/>
  <c r="D64" i="76"/>
  <c r="F64" i="76"/>
  <c r="H64" i="76"/>
  <c r="J64" i="76"/>
  <c r="L64" i="76"/>
  <c r="N64" i="76"/>
  <c r="P64" i="76"/>
  <c r="R64" i="76"/>
  <c r="T64" i="76"/>
  <c r="V64" i="76"/>
  <c r="C64" i="76"/>
  <c r="E66" i="76"/>
  <c r="G66" i="76"/>
  <c r="I66" i="76"/>
  <c r="K66" i="76"/>
  <c r="M66" i="76"/>
  <c r="O66" i="76"/>
  <c r="Q66" i="76"/>
  <c r="S66" i="76"/>
  <c r="U66" i="76"/>
  <c r="W66" i="76"/>
  <c r="D66" i="76"/>
  <c r="F66" i="76"/>
  <c r="H66" i="76"/>
  <c r="J66" i="76"/>
  <c r="L66" i="76"/>
  <c r="N66" i="76"/>
  <c r="P66" i="76"/>
  <c r="R66" i="76"/>
  <c r="T66" i="76"/>
  <c r="V66" i="76"/>
  <c r="C66" i="76"/>
  <c r="E68" i="76"/>
  <c r="G68" i="76"/>
  <c r="I68" i="76"/>
  <c r="K68" i="76"/>
  <c r="M68" i="76"/>
  <c r="O68" i="76"/>
  <c r="Q68" i="76"/>
  <c r="S68" i="76"/>
  <c r="U68" i="76"/>
  <c r="W68" i="76"/>
  <c r="D68" i="76"/>
  <c r="F68" i="76"/>
  <c r="H68" i="76"/>
  <c r="J68" i="76"/>
  <c r="L68" i="76"/>
  <c r="N68" i="76"/>
  <c r="P68" i="76"/>
  <c r="R68" i="76"/>
  <c r="T68" i="76"/>
  <c r="V68" i="76"/>
  <c r="C68" i="76"/>
  <c r="E70" i="76"/>
  <c r="G70" i="76"/>
  <c r="I70" i="76"/>
  <c r="K70" i="76"/>
  <c r="M70" i="76"/>
  <c r="O70" i="76"/>
  <c r="Q70" i="76"/>
  <c r="S70" i="76"/>
  <c r="U70" i="76"/>
  <c r="W70" i="76"/>
  <c r="D70" i="76"/>
  <c r="F70" i="76"/>
  <c r="H70" i="76"/>
  <c r="J70" i="76"/>
  <c r="L70" i="76"/>
  <c r="N70" i="76"/>
  <c r="P70" i="76"/>
  <c r="R70" i="76"/>
  <c r="T70" i="76"/>
  <c r="V70" i="76"/>
  <c r="C70" i="76"/>
  <c r="E72" i="76"/>
  <c r="G72" i="76"/>
  <c r="I72" i="76"/>
  <c r="K72" i="76"/>
  <c r="M72" i="76"/>
  <c r="O72" i="76"/>
  <c r="Q72" i="76"/>
  <c r="S72" i="76"/>
  <c r="U72" i="76"/>
  <c r="W72" i="76"/>
  <c r="D72" i="76"/>
  <c r="F72" i="76"/>
  <c r="H72" i="76"/>
  <c r="J72" i="76"/>
  <c r="L72" i="76"/>
  <c r="N72" i="76"/>
  <c r="P72" i="76"/>
  <c r="R72" i="76"/>
  <c r="T72" i="76"/>
  <c r="V72" i="76"/>
  <c r="C72" i="76"/>
  <c r="E74" i="76"/>
  <c r="G74" i="76"/>
  <c r="I74" i="76"/>
  <c r="K74" i="76"/>
  <c r="M74" i="76"/>
  <c r="O74" i="76"/>
  <c r="Q74" i="76"/>
  <c r="S74" i="76"/>
  <c r="U74" i="76"/>
  <c r="W74" i="76"/>
  <c r="D74" i="76"/>
  <c r="F74" i="76"/>
  <c r="H74" i="76"/>
  <c r="J74" i="76"/>
  <c r="L74" i="76"/>
  <c r="N74" i="76"/>
  <c r="P74" i="76"/>
  <c r="R74" i="76"/>
  <c r="T74" i="76"/>
  <c r="V74" i="76"/>
  <c r="C74" i="76"/>
  <c r="D8" i="78"/>
  <c r="F8" i="78"/>
  <c r="H8" i="78"/>
  <c r="J8" i="78"/>
  <c r="L8" i="78"/>
  <c r="N8" i="78"/>
  <c r="P8" i="78"/>
  <c r="R8" i="78"/>
  <c r="T8" i="78"/>
  <c r="V8" i="78"/>
  <c r="C8" i="78"/>
  <c r="E8" i="78"/>
  <c r="G8" i="78"/>
  <c r="I8" i="78"/>
  <c r="K8" i="78"/>
  <c r="M8" i="78"/>
  <c r="O8" i="78"/>
  <c r="Q8" i="78"/>
  <c r="S8" i="78"/>
  <c r="U8" i="78"/>
  <c r="W8" i="78"/>
  <c r="D10" i="78"/>
  <c r="F10" i="78"/>
  <c r="H10" i="78"/>
  <c r="J10" i="78"/>
  <c r="L10" i="78"/>
  <c r="N10" i="78"/>
  <c r="P10" i="78"/>
  <c r="R10" i="78"/>
  <c r="T10" i="78"/>
  <c r="V10" i="78"/>
  <c r="C10" i="78"/>
  <c r="E10" i="78"/>
  <c r="G10" i="78"/>
  <c r="I10" i="78"/>
  <c r="K10" i="78"/>
  <c r="M10" i="78"/>
  <c r="O10" i="78"/>
  <c r="Q10" i="78"/>
  <c r="S10" i="78"/>
  <c r="U10" i="78"/>
  <c r="W10" i="78"/>
  <c r="D12" i="78"/>
  <c r="F12" i="78"/>
  <c r="H12" i="78"/>
  <c r="J12" i="78"/>
  <c r="L12" i="78"/>
  <c r="N12" i="78"/>
  <c r="P12" i="78"/>
  <c r="R12" i="78"/>
  <c r="T12" i="78"/>
  <c r="V12" i="78"/>
  <c r="C12" i="78"/>
  <c r="E12" i="78"/>
  <c r="G12" i="78"/>
  <c r="I12" i="78"/>
  <c r="K12" i="78"/>
  <c r="M12" i="78"/>
  <c r="O12" i="78"/>
  <c r="Q12" i="78"/>
  <c r="S12" i="78"/>
  <c r="U12" i="78"/>
  <c r="W12" i="78"/>
  <c r="D14" i="78"/>
  <c r="F14" i="78"/>
  <c r="H14" i="78"/>
  <c r="J14" i="78"/>
  <c r="L14" i="78"/>
  <c r="N14" i="78"/>
  <c r="P14" i="78"/>
  <c r="R14" i="78"/>
  <c r="T14" i="78"/>
  <c r="V14" i="78"/>
  <c r="C14" i="78"/>
  <c r="E14" i="78"/>
  <c r="G14" i="78"/>
  <c r="I14" i="78"/>
  <c r="K14" i="78"/>
  <c r="M14" i="78"/>
  <c r="O14" i="78"/>
  <c r="Q14" i="78"/>
  <c r="S14" i="78"/>
  <c r="U14" i="78"/>
  <c r="W14" i="78"/>
  <c r="D16" i="78"/>
  <c r="F16" i="78"/>
  <c r="H16" i="78"/>
  <c r="J16" i="78"/>
  <c r="L16" i="78"/>
  <c r="N16" i="78"/>
  <c r="P16" i="78"/>
  <c r="R16" i="78"/>
  <c r="T16" i="78"/>
  <c r="V16" i="78"/>
  <c r="C16" i="78"/>
  <c r="E16" i="78"/>
  <c r="G16" i="78"/>
  <c r="I16" i="78"/>
  <c r="K16" i="78"/>
  <c r="M16" i="78"/>
  <c r="O16" i="78"/>
  <c r="Q16" i="78"/>
  <c r="S16" i="78"/>
  <c r="U16" i="78"/>
  <c r="W16" i="78"/>
  <c r="D18" i="78"/>
  <c r="F18" i="78"/>
  <c r="H18" i="78"/>
  <c r="J18" i="78"/>
  <c r="L18" i="78"/>
  <c r="N18" i="78"/>
  <c r="P18" i="78"/>
  <c r="R18" i="78"/>
  <c r="T18" i="78"/>
  <c r="V18" i="78"/>
  <c r="C18" i="78"/>
  <c r="E18" i="78"/>
  <c r="G18" i="78"/>
  <c r="I18" i="78"/>
  <c r="K18" i="78"/>
  <c r="M18" i="78"/>
  <c r="O18" i="78"/>
  <c r="Q18" i="78"/>
  <c r="S18" i="78"/>
  <c r="U18" i="78"/>
  <c r="W18" i="78"/>
  <c r="D20" i="78"/>
  <c r="F20" i="78"/>
  <c r="H20" i="78"/>
  <c r="J20" i="78"/>
  <c r="L20" i="78"/>
  <c r="N20" i="78"/>
  <c r="P20" i="78"/>
  <c r="R20" i="78"/>
  <c r="T20" i="78"/>
  <c r="V20" i="78"/>
  <c r="C20" i="78"/>
  <c r="E20" i="78"/>
  <c r="G20" i="78"/>
  <c r="I20" i="78"/>
  <c r="K20" i="78"/>
  <c r="M20" i="78"/>
  <c r="O20" i="78"/>
  <c r="Q20" i="78"/>
  <c r="S20" i="78"/>
  <c r="U20" i="78"/>
  <c r="W20" i="78"/>
  <c r="D22" i="78"/>
  <c r="F22" i="78"/>
  <c r="H22" i="78"/>
  <c r="J22" i="78"/>
  <c r="L22" i="78"/>
  <c r="N22" i="78"/>
  <c r="P22" i="78"/>
  <c r="R22" i="78"/>
  <c r="T22" i="78"/>
  <c r="V22" i="78"/>
  <c r="C22" i="78"/>
  <c r="E22" i="78"/>
  <c r="G22" i="78"/>
  <c r="I22" i="78"/>
  <c r="K22" i="78"/>
  <c r="M22" i="78"/>
  <c r="O22" i="78"/>
  <c r="Q22" i="78"/>
  <c r="S22" i="78"/>
  <c r="U22" i="78"/>
  <c r="W22" i="78"/>
  <c r="D24" i="78"/>
  <c r="F24" i="78"/>
  <c r="H24" i="78"/>
  <c r="J24" i="78"/>
  <c r="L24" i="78"/>
  <c r="N24" i="78"/>
  <c r="P24" i="78"/>
  <c r="R24" i="78"/>
  <c r="T24" i="78"/>
  <c r="V24" i="78"/>
  <c r="C24" i="78"/>
  <c r="E24" i="78"/>
  <c r="G24" i="78"/>
  <c r="I24" i="78"/>
  <c r="K24" i="78"/>
  <c r="M24" i="78"/>
  <c r="O24" i="78"/>
  <c r="Q24" i="78"/>
  <c r="S24" i="78"/>
  <c r="U24" i="78"/>
  <c r="W24" i="78"/>
  <c r="D26" i="78"/>
  <c r="F26" i="78"/>
  <c r="H26" i="78"/>
  <c r="J26" i="78"/>
  <c r="L26" i="78"/>
  <c r="N26" i="78"/>
  <c r="P26" i="78"/>
  <c r="R26" i="78"/>
  <c r="T26" i="78"/>
  <c r="V26" i="78"/>
  <c r="C26" i="78"/>
  <c r="E26" i="78"/>
  <c r="G26" i="78"/>
  <c r="I26" i="78"/>
  <c r="K26" i="78"/>
  <c r="M26" i="78"/>
  <c r="O26" i="78"/>
  <c r="Q26" i="78"/>
  <c r="S26" i="78"/>
  <c r="U26" i="78"/>
  <c r="W26" i="78"/>
  <c r="D28" i="78"/>
  <c r="F28" i="78"/>
  <c r="H28" i="78"/>
  <c r="J28" i="78"/>
  <c r="L28" i="78"/>
  <c r="N28" i="78"/>
  <c r="P28" i="78"/>
  <c r="R28" i="78"/>
  <c r="T28" i="78"/>
  <c r="V28" i="78"/>
  <c r="C28" i="78"/>
  <c r="E28" i="78"/>
  <c r="G28" i="78"/>
  <c r="I28" i="78"/>
  <c r="K28" i="78"/>
  <c r="M28" i="78"/>
  <c r="O28" i="78"/>
  <c r="Q28" i="78"/>
  <c r="S28" i="78"/>
  <c r="U28" i="78"/>
  <c r="W28" i="78"/>
  <c r="D30" i="78"/>
  <c r="F30" i="78"/>
  <c r="H30" i="78"/>
  <c r="J30" i="78"/>
  <c r="L30" i="78"/>
  <c r="N30" i="78"/>
  <c r="P30" i="78"/>
  <c r="R30" i="78"/>
  <c r="T30" i="78"/>
  <c r="V30" i="78"/>
  <c r="C30" i="78"/>
  <c r="E30" i="78"/>
  <c r="G30" i="78"/>
  <c r="I30" i="78"/>
  <c r="K30" i="78"/>
  <c r="M30" i="78"/>
  <c r="O30" i="78"/>
  <c r="Q30" i="78"/>
  <c r="S30" i="78"/>
  <c r="U30" i="78"/>
  <c r="W30" i="78"/>
  <c r="D32" i="78"/>
  <c r="F32" i="78"/>
  <c r="H32" i="78"/>
  <c r="J32" i="78"/>
  <c r="L32" i="78"/>
  <c r="N32" i="78"/>
  <c r="P32" i="78"/>
  <c r="R32" i="78"/>
  <c r="T32" i="78"/>
  <c r="V32" i="78"/>
  <c r="C32" i="78"/>
  <c r="E32" i="78"/>
  <c r="G32" i="78"/>
  <c r="I32" i="78"/>
  <c r="K32" i="78"/>
  <c r="M32" i="78"/>
  <c r="O32" i="78"/>
  <c r="Q32" i="78"/>
  <c r="S32" i="78"/>
  <c r="U32" i="78"/>
  <c r="W32" i="78"/>
  <c r="D34" i="78"/>
  <c r="F34" i="78"/>
  <c r="H34" i="78"/>
  <c r="J34" i="78"/>
  <c r="L34" i="78"/>
  <c r="N34" i="78"/>
  <c r="P34" i="78"/>
  <c r="R34" i="78"/>
  <c r="T34" i="78"/>
  <c r="V34" i="78"/>
  <c r="C34" i="78"/>
  <c r="E34" i="78"/>
  <c r="G34" i="78"/>
  <c r="I34" i="78"/>
  <c r="K34" i="78"/>
  <c r="M34" i="78"/>
  <c r="O34" i="78"/>
  <c r="Q34" i="78"/>
  <c r="S34" i="78"/>
  <c r="U34" i="78"/>
  <c r="W34" i="78"/>
  <c r="D36" i="78"/>
  <c r="F36" i="78"/>
  <c r="H36" i="78"/>
  <c r="J36" i="78"/>
  <c r="L36" i="78"/>
  <c r="N36" i="78"/>
  <c r="P36" i="78"/>
  <c r="R36" i="78"/>
  <c r="T36" i="78"/>
  <c r="V36" i="78"/>
  <c r="C36" i="78"/>
  <c r="E36" i="78"/>
  <c r="G36" i="78"/>
  <c r="I36" i="78"/>
  <c r="K36" i="78"/>
  <c r="M36" i="78"/>
  <c r="O36" i="78"/>
  <c r="Q36" i="78"/>
  <c r="S36" i="78"/>
  <c r="U36" i="78"/>
  <c r="W36" i="78"/>
  <c r="D38" i="78"/>
  <c r="F38" i="78"/>
  <c r="H38" i="78"/>
  <c r="J38" i="78"/>
  <c r="L38" i="78"/>
  <c r="N38" i="78"/>
  <c r="P38" i="78"/>
  <c r="R38" i="78"/>
  <c r="T38" i="78"/>
  <c r="V38" i="78"/>
  <c r="C38" i="78"/>
  <c r="E38" i="78"/>
  <c r="G38" i="78"/>
  <c r="I38" i="78"/>
  <c r="K38" i="78"/>
  <c r="M38" i="78"/>
  <c r="O38" i="78"/>
  <c r="Q38" i="78"/>
  <c r="S38" i="78"/>
  <c r="U38" i="78"/>
  <c r="W38" i="78"/>
  <c r="D44" i="78"/>
  <c r="F44" i="78"/>
  <c r="H44" i="78"/>
  <c r="J44" i="78"/>
  <c r="L44" i="78"/>
  <c r="N44" i="78"/>
  <c r="P44" i="78"/>
  <c r="R44" i="78"/>
  <c r="T44" i="78"/>
  <c r="V44" i="78"/>
  <c r="E44" i="78"/>
  <c r="G44" i="78"/>
  <c r="I44" i="78"/>
  <c r="K44" i="78"/>
  <c r="M44" i="78"/>
  <c r="O44" i="78"/>
  <c r="Q44" i="78"/>
  <c r="S44" i="78"/>
  <c r="U44" i="78"/>
  <c r="W44" i="78"/>
  <c r="C44" i="78"/>
  <c r="D46" i="78"/>
  <c r="F46" i="78"/>
  <c r="H46" i="78"/>
  <c r="J46" i="78"/>
  <c r="L46" i="78"/>
  <c r="N46" i="78"/>
  <c r="P46" i="78"/>
  <c r="R46" i="78"/>
  <c r="T46" i="78"/>
  <c r="V46" i="78"/>
  <c r="E46" i="78"/>
  <c r="G46" i="78"/>
  <c r="I46" i="78"/>
  <c r="K46" i="78"/>
  <c r="M46" i="78"/>
  <c r="O46" i="78"/>
  <c r="Q46" i="78"/>
  <c r="S46" i="78"/>
  <c r="U46" i="78"/>
  <c r="W46" i="78"/>
  <c r="C46" i="78"/>
  <c r="D48" i="78"/>
  <c r="F48" i="78"/>
  <c r="H48" i="78"/>
  <c r="J48" i="78"/>
  <c r="L48" i="78"/>
  <c r="N48" i="78"/>
  <c r="P48" i="78"/>
  <c r="R48" i="78"/>
  <c r="T48" i="78"/>
  <c r="V48" i="78"/>
  <c r="E48" i="78"/>
  <c r="G48" i="78"/>
  <c r="I48" i="78"/>
  <c r="K48" i="78"/>
  <c r="M48" i="78"/>
  <c r="O48" i="78"/>
  <c r="Q48" i="78"/>
  <c r="S48" i="78"/>
  <c r="U48" i="78"/>
  <c r="W48" i="78"/>
  <c r="C48" i="78"/>
  <c r="D50" i="78"/>
  <c r="F50" i="78"/>
  <c r="H50" i="78"/>
  <c r="J50" i="78"/>
  <c r="L50" i="78"/>
  <c r="N50" i="78"/>
  <c r="P50" i="78"/>
  <c r="R50" i="78"/>
  <c r="T50" i="78"/>
  <c r="V50" i="78"/>
  <c r="E50" i="78"/>
  <c r="G50" i="78"/>
  <c r="I50" i="78"/>
  <c r="K50" i="78"/>
  <c r="M50" i="78"/>
  <c r="O50" i="78"/>
  <c r="Q50" i="78"/>
  <c r="S50" i="78"/>
  <c r="U50" i="78"/>
  <c r="W50" i="78"/>
  <c r="C50" i="78"/>
  <c r="D52" i="78"/>
  <c r="F52" i="78"/>
  <c r="H52" i="78"/>
  <c r="J52" i="78"/>
  <c r="L52" i="78"/>
  <c r="N52" i="78"/>
  <c r="P52" i="78"/>
  <c r="R52" i="78"/>
  <c r="T52" i="78"/>
  <c r="V52" i="78"/>
  <c r="E52" i="78"/>
  <c r="G52" i="78"/>
  <c r="I52" i="78"/>
  <c r="K52" i="78"/>
  <c r="M52" i="78"/>
  <c r="O52" i="78"/>
  <c r="Q52" i="78"/>
  <c r="S52" i="78"/>
  <c r="U52" i="78"/>
  <c r="W52" i="78"/>
  <c r="C52" i="78"/>
  <c r="D54" i="78"/>
  <c r="F54" i="78"/>
  <c r="H54" i="78"/>
  <c r="J54" i="78"/>
  <c r="L54" i="78"/>
  <c r="N54" i="78"/>
  <c r="P54" i="78"/>
  <c r="R54" i="78"/>
  <c r="T54" i="78"/>
  <c r="V54" i="78"/>
  <c r="E54" i="78"/>
  <c r="G54" i="78"/>
  <c r="I54" i="78"/>
  <c r="K54" i="78"/>
  <c r="M54" i="78"/>
  <c r="O54" i="78"/>
  <c r="Q54" i="78"/>
  <c r="S54" i="78"/>
  <c r="U54" i="78"/>
  <c r="W54" i="78"/>
  <c r="C54" i="78"/>
  <c r="D56" i="78"/>
  <c r="F56" i="78"/>
  <c r="H56" i="78"/>
  <c r="J56" i="78"/>
  <c r="L56" i="78"/>
  <c r="N56" i="78"/>
  <c r="P56" i="78"/>
  <c r="R56" i="78"/>
  <c r="T56" i="78"/>
  <c r="V56" i="78"/>
  <c r="E56" i="78"/>
  <c r="G56" i="78"/>
  <c r="I56" i="78"/>
  <c r="K56" i="78"/>
  <c r="M56" i="78"/>
  <c r="O56" i="78"/>
  <c r="Q56" i="78"/>
  <c r="S56" i="78"/>
  <c r="U56" i="78"/>
  <c r="W56" i="78"/>
  <c r="C56" i="78"/>
  <c r="D58" i="78"/>
  <c r="F58" i="78"/>
  <c r="H58" i="78"/>
  <c r="J58" i="78"/>
  <c r="L58" i="78"/>
  <c r="N58" i="78"/>
  <c r="P58" i="78"/>
  <c r="R58" i="78"/>
  <c r="T58" i="78"/>
  <c r="V58" i="78"/>
  <c r="C58" i="78"/>
  <c r="E58" i="78"/>
  <c r="G58" i="78"/>
  <c r="I58" i="78"/>
  <c r="K58" i="78"/>
  <c r="M58" i="78"/>
  <c r="O58" i="78"/>
  <c r="Q58" i="78"/>
  <c r="S58" i="78"/>
  <c r="U58" i="78"/>
  <c r="W58" i="78"/>
  <c r="D60" i="78"/>
  <c r="F60" i="78"/>
  <c r="H60" i="78"/>
  <c r="J60" i="78"/>
  <c r="L60" i="78"/>
  <c r="N60" i="78"/>
  <c r="P60" i="78"/>
  <c r="R60" i="78"/>
  <c r="T60" i="78"/>
  <c r="V60" i="78"/>
  <c r="C60" i="78"/>
  <c r="E60" i="78"/>
  <c r="G60" i="78"/>
  <c r="I60" i="78"/>
  <c r="K60" i="78"/>
  <c r="M60" i="78"/>
  <c r="O60" i="78"/>
  <c r="Q60" i="78"/>
  <c r="S60" i="78"/>
  <c r="U60" i="78"/>
  <c r="W60" i="78"/>
  <c r="D62" i="78"/>
  <c r="F62" i="78"/>
  <c r="H62" i="78"/>
  <c r="J62" i="78"/>
  <c r="L62" i="78"/>
  <c r="N62" i="78"/>
  <c r="P62" i="78"/>
  <c r="R62" i="78"/>
  <c r="T62" i="78"/>
  <c r="V62" i="78"/>
  <c r="C62" i="78"/>
  <c r="E62" i="78"/>
  <c r="G62" i="78"/>
  <c r="I62" i="78"/>
  <c r="K62" i="78"/>
  <c r="M62" i="78"/>
  <c r="O62" i="78"/>
  <c r="Q62" i="78"/>
  <c r="S62" i="78"/>
  <c r="U62" i="78"/>
  <c r="W62" i="78"/>
  <c r="D64" i="78"/>
  <c r="F64" i="78"/>
  <c r="H64" i="78"/>
  <c r="J64" i="78"/>
  <c r="L64" i="78"/>
  <c r="N64" i="78"/>
  <c r="P64" i="78"/>
  <c r="R64" i="78"/>
  <c r="T64" i="78"/>
  <c r="V64" i="78"/>
  <c r="C64" i="78"/>
  <c r="E64" i="78"/>
  <c r="G64" i="78"/>
  <c r="I64" i="78"/>
  <c r="K64" i="78"/>
  <c r="M64" i="78"/>
  <c r="O64" i="78"/>
  <c r="Q64" i="78"/>
  <c r="S64" i="78"/>
  <c r="U64" i="78"/>
  <c r="W64" i="78"/>
  <c r="D66" i="78"/>
  <c r="F66" i="78"/>
  <c r="H66" i="78"/>
  <c r="J66" i="78"/>
  <c r="L66" i="78"/>
  <c r="N66" i="78"/>
  <c r="P66" i="78"/>
  <c r="R66" i="78"/>
  <c r="T66" i="78"/>
  <c r="V66" i="78"/>
  <c r="C66" i="78"/>
  <c r="E66" i="78"/>
  <c r="G66" i="78"/>
  <c r="I66" i="78"/>
  <c r="K66" i="78"/>
  <c r="M66" i="78"/>
  <c r="O66" i="78"/>
  <c r="Q66" i="78"/>
  <c r="S66" i="78"/>
  <c r="U66" i="78"/>
  <c r="W66" i="78"/>
  <c r="D68" i="78"/>
  <c r="F68" i="78"/>
  <c r="H68" i="78"/>
  <c r="J68" i="78"/>
  <c r="L68" i="78"/>
  <c r="N68" i="78"/>
  <c r="P68" i="78"/>
  <c r="R68" i="78"/>
  <c r="T68" i="78"/>
  <c r="V68" i="78"/>
  <c r="C68" i="78"/>
  <c r="E68" i="78"/>
  <c r="G68" i="78"/>
  <c r="I68" i="78"/>
  <c r="K68" i="78"/>
  <c r="M68" i="78"/>
  <c r="O68" i="78"/>
  <c r="Q68" i="78"/>
  <c r="S68" i="78"/>
  <c r="U68" i="78"/>
  <c r="W68" i="78"/>
  <c r="D70" i="78"/>
  <c r="F70" i="78"/>
  <c r="H70" i="78"/>
  <c r="J70" i="78"/>
  <c r="L70" i="78"/>
  <c r="N70" i="78"/>
  <c r="P70" i="78"/>
  <c r="R70" i="78"/>
  <c r="T70" i="78"/>
  <c r="V70" i="78"/>
  <c r="C70" i="78"/>
  <c r="E70" i="78"/>
  <c r="G70" i="78"/>
  <c r="I70" i="78"/>
  <c r="K70" i="78"/>
  <c r="M70" i="78"/>
  <c r="O70" i="78"/>
  <c r="Q70" i="78"/>
  <c r="S70" i="78"/>
  <c r="U70" i="78"/>
  <c r="W70" i="78"/>
  <c r="D72" i="78"/>
  <c r="F72" i="78"/>
  <c r="H72" i="78"/>
  <c r="J72" i="78"/>
  <c r="L72" i="78"/>
  <c r="N72" i="78"/>
  <c r="P72" i="78"/>
  <c r="R72" i="78"/>
  <c r="T72" i="78"/>
  <c r="V72" i="78"/>
  <c r="C72" i="78"/>
  <c r="E72" i="78"/>
  <c r="G72" i="78"/>
  <c r="I72" i="78"/>
  <c r="K72" i="78"/>
  <c r="M72" i="78"/>
  <c r="O72" i="78"/>
  <c r="Q72" i="78"/>
  <c r="S72" i="78"/>
  <c r="U72" i="78"/>
  <c r="W72" i="78"/>
  <c r="D74" i="78"/>
  <c r="F74" i="78"/>
  <c r="H74" i="78"/>
  <c r="J74" i="78"/>
  <c r="L74" i="78"/>
  <c r="N74" i="78"/>
  <c r="P74" i="78"/>
  <c r="R74" i="78"/>
  <c r="T74" i="78"/>
  <c r="V74" i="78"/>
  <c r="C74" i="78"/>
  <c r="E74" i="78"/>
  <c r="G74" i="78"/>
  <c r="I74" i="78"/>
  <c r="K74" i="78"/>
  <c r="M74" i="78"/>
  <c r="O74" i="78"/>
  <c r="Q74" i="78"/>
  <c r="S74" i="78"/>
  <c r="U74" i="78"/>
  <c r="W74" i="78"/>
  <c r="D8" i="80"/>
  <c r="F8" i="80"/>
  <c r="H8" i="80"/>
  <c r="J8" i="80"/>
  <c r="L8" i="80"/>
  <c r="N8" i="80"/>
  <c r="P8" i="80"/>
  <c r="R8" i="80"/>
  <c r="T8" i="80"/>
  <c r="V8" i="80"/>
  <c r="C8" i="80"/>
  <c r="E8" i="80"/>
  <c r="G8" i="80"/>
  <c r="I8" i="80"/>
  <c r="K8" i="80"/>
  <c r="M8" i="80"/>
  <c r="O8" i="80"/>
  <c r="Q8" i="80"/>
  <c r="S8" i="80"/>
  <c r="U8" i="80"/>
  <c r="W8" i="80"/>
  <c r="D10" i="80"/>
  <c r="F10" i="80"/>
  <c r="H10" i="80"/>
  <c r="J10" i="80"/>
  <c r="L10" i="80"/>
  <c r="N10" i="80"/>
  <c r="P10" i="80"/>
  <c r="R10" i="80"/>
  <c r="T10" i="80"/>
  <c r="V10" i="80"/>
  <c r="C10" i="80"/>
  <c r="E10" i="80"/>
  <c r="G10" i="80"/>
  <c r="I10" i="80"/>
  <c r="K10" i="80"/>
  <c r="M10" i="80"/>
  <c r="O10" i="80"/>
  <c r="Q10" i="80"/>
  <c r="S10" i="80"/>
  <c r="U10" i="80"/>
  <c r="W10" i="80"/>
  <c r="D12" i="80"/>
  <c r="F12" i="80"/>
  <c r="H12" i="80"/>
  <c r="J12" i="80"/>
  <c r="L12" i="80"/>
  <c r="N12" i="80"/>
  <c r="P12" i="80"/>
  <c r="R12" i="80"/>
  <c r="T12" i="80"/>
  <c r="V12" i="80"/>
  <c r="C12" i="80"/>
  <c r="E12" i="80"/>
  <c r="G12" i="80"/>
  <c r="I12" i="80"/>
  <c r="K12" i="80"/>
  <c r="M12" i="80"/>
  <c r="O12" i="80"/>
  <c r="Q12" i="80"/>
  <c r="S12" i="80"/>
  <c r="U12" i="80"/>
  <c r="W12" i="80"/>
  <c r="D14" i="80"/>
  <c r="F14" i="80"/>
  <c r="H14" i="80"/>
  <c r="J14" i="80"/>
  <c r="L14" i="80"/>
  <c r="N14" i="80"/>
  <c r="P14" i="80"/>
  <c r="R14" i="80"/>
  <c r="T14" i="80"/>
  <c r="V14" i="80"/>
  <c r="C14" i="80"/>
  <c r="E14" i="80"/>
  <c r="G14" i="80"/>
  <c r="I14" i="80"/>
  <c r="K14" i="80"/>
  <c r="M14" i="80"/>
  <c r="O14" i="80"/>
  <c r="Q14" i="80"/>
  <c r="S14" i="80"/>
  <c r="U14" i="80"/>
  <c r="W14" i="80"/>
  <c r="D16" i="80"/>
  <c r="F16" i="80"/>
  <c r="H16" i="80"/>
  <c r="J16" i="80"/>
  <c r="L16" i="80"/>
  <c r="N16" i="80"/>
  <c r="P16" i="80"/>
  <c r="R16" i="80"/>
  <c r="T16" i="80"/>
  <c r="V16" i="80"/>
  <c r="C16" i="80"/>
  <c r="E16" i="80"/>
  <c r="G16" i="80"/>
  <c r="I16" i="80"/>
  <c r="K16" i="80"/>
  <c r="M16" i="80"/>
  <c r="O16" i="80"/>
  <c r="Q16" i="80"/>
  <c r="S16" i="80"/>
  <c r="U16" i="80"/>
  <c r="W16" i="80"/>
  <c r="D18" i="80"/>
  <c r="F18" i="80"/>
  <c r="H18" i="80"/>
  <c r="J18" i="80"/>
  <c r="L18" i="80"/>
  <c r="N18" i="80"/>
  <c r="P18" i="80"/>
  <c r="R18" i="80"/>
  <c r="T18" i="80"/>
  <c r="V18" i="80"/>
  <c r="C18" i="80"/>
  <c r="E18" i="80"/>
  <c r="G18" i="80"/>
  <c r="I18" i="80"/>
  <c r="K18" i="80"/>
  <c r="M18" i="80"/>
  <c r="O18" i="80"/>
  <c r="Q18" i="80"/>
  <c r="S18" i="80"/>
  <c r="U18" i="80"/>
  <c r="W18" i="80"/>
  <c r="D20" i="80"/>
  <c r="F20" i="80"/>
  <c r="H20" i="80"/>
  <c r="J20" i="80"/>
  <c r="L20" i="80"/>
  <c r="N20" i="80"/>
  <c r="P20" i="80"/>
  <c r="R20" i="80"/>
  <c r="T20" i="80"/>
  <c r="V20" i="80"/>
  <c r="C20" i="80"/>
  <c r="E20" i="80"/>
  <c r="G20" i="80"/>
  <c r="I20" i="80"/>
  <c r="K20" i="80"/>
  <c r="M20" i="80"/>
  <c r="O20" i="80"/>
  <c r="Q20" i="80"/>
  <c r="S20" i="80"/>
  <c r="U20" i="80"/>
  <c r="W20" i="80"/>
  <c r="D22" i="80"/>
  <c r="F22" i="80"/>
  <c r="H22" i="80"/>
  <c r="J22" i="80"/>
  <c r="L22" i="80"/>
  <c r="N22" i="80"/>
  <c r="P22" i="80"/>
  <c r="R22" i="80"/>
  <c r="T22" i="80"/>
  <c r="V22" i="80"/>
  <c r="C22" i="80"/>
  <c r="E22" i="80"/>
  <c r="G22" i="80"/>
  <c r="I22" i="80"/>
  <c r="K22" i="80"/>
  <c r="M22" i="80"/>
  <c r="O22" i="80"/>
  <c r="Q22" i="80"/>
  <c r="S22" i="80"/>
  <c r="U22" i="80"/>
  <c r="W22" i="80"/>
  <c r="D24" i="80"/>
  <c r="F24" i="80"/>
  <c r="H24" i="80"/>
  <c r="J24" i="80"/>
  <c r="L24" i="80"/>
  <c r="N24" i="80"/>
  <c r="P24" i="80"/>
  <c r="R24" i="80"/>
  <c r="T24" i="80"/>
  <c r="V24" i="80"/>
  <c r="C24" i="80"/>
  <c r="E24" i="80"/>
  <c r="G24" i="80"/>
  <c r="I24" i="80"/>
  <c r="K24" i="80"/>
  <c r="M24" i="80"/>
  <c r="O24" i="80"/>
  <c r="Q24" i="80"/>
  <c r="S24" i="80"/>
  <c r="U24" i="80"/>
  <c r="W24" i="80"/>
  <c r="D26" i="80"/>
  <c r="F26" i="80"/>
  <c r="H26" i="80"/>
  <c r="J26" i="80"/>
  <c r="L26" i="80"/>
  <c r="N26" i="80"/>
  <c r="P26" i="80"/>
  <c r="R26" i="80"/>
  <c r="T26" i="80"/>
  <c r="V26" i="80"/>
  <c r="C26" i="80"/>
  <c r="E26" i="80"/>
  <c r="G26" i="80"/>
  <c r="I26" i="80"/>
  <c r="K26" i="80"/>
  <c r="M26" i="80"/>
  <c r="O26" i="80"/>
  <c r="Q26" i="80"/>
  <c r="S26" i="80"/>
  <c r="U26" i="80"/>
  <c r="W26" i="80"/>
  <c r="D28" i="80"/>
  <c r="F28" i="80"/>
  <c r="H28" i="80"/>
  <c r="J28" i="80"/>
  <c r="L28" i="80"/>
  <c r="N28" i="80"/>
  <c r="P28" i="80"/>
  <c r="R28" i="80"/>
  <c r="T28" i="80"/>
  <c r="V28" i="80"/>
  <c r="C28" i="80"/>
  <c r="E28" i="80"/>
  <c r="G28" i="80"/>
  <c r="I28" i="80"/>
  <c r="K28" i="80"/>
  <c r="M28" i="80"/>
  <c r="O28" i="80"/>
  <c r="Q28" i="80"/>
  <c r="S28" i="80"/>
  <c r="U28" i="80"/>
  <c r="W28" i="80"/>
  <c r="D30" i="80"/>
  <c r="F30" i="80"/>
  <c r="H30" i="80"/>
  <c r="J30" i="80"/>
  <c r="L30" i="80"/>
  <c r="N30" i="80"/>
  <c r="P30" i="80"/>
  <c r="R30" i="80"/>
  <c r="T30" i="80"/>
  <c r="V30" i="80"/>
  <c r="C30" i="80"/>
  <c r="E30" i="80"/>
  <c r="G30" i="80"/>
  <c r="I30" i="80"/>
  <c r="K30" i="80"/>
  <c r="M30" i="80"/>
  <c r="O30" i="80"/>
  <c r="Q30" i="80"/>
  <c r="S30" i="80"/>
  <c r="U30" i="80"/>
  <c r="W30" i="80"/>
  <c r="D32" i="80"/>
  <c r="F32" i="80"/>
  <c r="H32" i="80"/>
  <c r="J32" i="80"/>
  <c r="L32" i="80"/>
  <c r="N32" i="80"/>
  <c r="P32" i="80"/>
  <c r="R32" i="80"/>
  <c r="T32" i="80"/>
  <c r="V32" i="80"/>
  <c r="C32" i="80"/>
  <c r="E32" i="80"/>
  <c r="G32" i="80"/>
  <c r="I32" i="80"/>
  <c r="K32" i="80"/>
  <c r="M32" i="80"/>
  <c r="O32" i="80"/>
  <c r="Q32" i="80"/>
  <c r="S32" i="80"/>
  <c r="U32" i="80"/>
  <c r="W32" i="80"/>
  <c r="D34" i="80"/>
  <c r="F34" i="80"/>
  <c r="H34" i="80"/>
  <c r="J34" i="80"/>
  <c r="L34" i="80"/>
  <c r="N34" i="80"/>
  <c r="P34" i="80"/>
  <c r="R34" i="80"/>
  <c r="T34" i="80"/>
  <c r="V34" i="80"/>
  <c r="C34" i="80"/>
  <c r="E34" i="80"/>
  <c r="G34" i="80"/>
  <c r="I34" i="80"/>
  <c r="K34" i="80"/>
  <c r="M34" i="80"/>
  <c r="O34" i="80"/>
  <c r="Q34" i="80"/>
  <c r="S34" i="80"/>
  <c r="U34" i="80"/>
  <c r="W34" i="80"/>
  <c r="D36" i="80"/>
  <c r="F36" i="80"/>
  <c r="H36" i="80"/>
  <c r="J36" i="80"/>
  <c r="L36" i="80"/>
  <c r="N36" i="80"/>
  <c r="P36" i="80"/>
  <c r="R36" i="80"/>
  <c r="T36" i="80"/>
  <c r="V36" i="80"/>
  <c r="C36" i="80"/>
  <c r="E36" i="80"/>
  <c r="G36" i="80"/>
  <c r="I36" i="80"/>
  <c r="K36" i="80"/>
  <c r="M36" i="80"/>
  <c r="O36" i="80"/>
  <c r="Q36" i="80"/>
  <c r="S36" i="80"/>
  <c r="U36" i="80"/>
  <c r="W36" i="80"/>
  <c r="D38" i="80"/>
  <c r="F38" i="80"/>
  <c r="H38" i="80"/>
  <c r="J38" i="80"/>
  <c r="L38" i="80"/>
  <c r="N38" i="80"/>
  <c r="P38" i="80"/>
  <c r="R38" i="80"/>
  <c r="T38" i="80"/>
  <c r="V38" i="80"/>
  <c r="C38" i="80"/>
  <c r="E38" i="80"/>
  <c r="G38" i="80"/>
  <c r="I38" i="80"/>
  <c r="K38" i="80"/>
  <c r="M38" i="80"/>
  <c r="O38" i="80"/>
  <c r="Q38" i="80"/>
  <c r="S38" i="80"/>
  <c r="U38" i="80"/>
  <c r="W38" i="80"/>
  <c r="E44" i="80"/>
  <c r="G44" i="80"/>
  <c r="I44" i="80"/>
  <c r="K44" i="80"/>
  <c r="M44" i="80"/>
  <c r="O44" i="80"/>
  <c r="Q44" i="80"/>
  <c r="S44" i="80"/>
  <c r="U44" i="80"/>
  <c r="W44" i="80"/>
  <c r="D44" i="80"/>
  <c r="F44" i="80"/>
  <c r="H44" i="80"/>
  <c r="J44" i="80"/>
  <c r="L44" i="80"/>
  <c r="N44" i="80"/>
  <c r="P44" i="80"/>
  <c r="R44" i="80"/>
  <c r="T44" i="80"/>
  <c r="V44" i="80"/>
  <c r="C44" i="80"/>
  <c r="E46" i="80"/>
  <c r="G46" i="80"/>
  <c r="I46" i="80"/>
  <c r="K46" i="80"/>
  <c r="M46" i="80"/>
  <c r="O46" i="80"/>
  <c r="Q46" i="80"/>
  <c r="S46" i="80"/>
  <c r="U46" i="80"/>
  <c r="W46" i="80"/>
  <c r="D46" i="80"/>
  <c r="F46" i="80"/>
  <c r="H46" i="80"/>
  <c r="J46" i="80"/>
  <c r="L46" i="80"/>
  <c r="N46" i="80"/>
  <c r="P46" i="80"/>
  <c r="R46" i="80"/>
  <c r="T46" i="80"/>
  <c r="V46" i="80"/>
  <c r="C46" i="80"/>
  <c r="E48" i="80"/>
  <c r="G48" i="80"/>
  <c r="I48" i="80"/>
  <c r="K48" i="80"/>
  <c r="M48" i="80"/>
  <c r="O48" i="80"/>
  <c r="Q48" i="80"/>
  <c r="S48" i="80"/>
  <c r="U48" i="80"/>
  <c r="W48" i="80"/>
  <c r="D48" i="80"/>
  <c r="F48" i="80"/>
  <c r="H48" i="80"/>
  <c r="J48" i="80"/>
  <c r="L48" i="80"/>
  <c r="N48" i="80"/>
  <c r="P48" i="80"/>
  <c r="R48" i="80"/>
  <c r="T48" i="80"/>
  <c r="V48" i="80"/>
  <c r="C48" i="80"/>
  <c r="E50" i="80"/>
  <c r="G50" i="80"/>
  <c r="I50" i="80"/>
  <c r="K50" i="80"/>
  <c r="M50" i="80"/>
  <c r="O50" i="80"/>
  <c r="Q50" i="80"/>
  <c r="S50" i="80"/>
  <c r="U50" i="80"/>
  <c r="W50" i="80"/>
  <c r="D50" i="80"/>
  <c r="F50" i="80"/>
  <c r="H50" i="80"/>
  <c r="J50" i="80"/>
  <c r="L50" i="80"/>
  <c r="N50" i="80"/>
  <c r="P50" i="80"/>
  <c r="R50" i="80"/>
  <c r="T50" i="80"/>
  <c r="V50" i="80"/>
  <c r="C50" i="80"/>
  <c r="E52" i="80"/>
  <c r="G52" i="80"/>
  <c r="I52" i="80"/>
  <c r="K52" i="80"/>
  <c r="M52" i="80"/>
  <c r="O52" i="80"/>
  <c r="Q52" i="80"/>
  <c r="S52" i="80"/>
  <c r="U52" i="80"/>
  <c r="W52" i="80"/>
  <c r="D52" i="80"/>
  <c r="F52" i="80"/>
  <c r="H52" i="80"/>
  <c r="J52" i="80"/>
  <c r="L52" i="80"/>
  <c r="N52" i="80"/>
  <c r="P52" i="80"/>
  <c r="R52" i="80"/>
  <c r="T52" i="80"/>
  <c r="V52" i="80"/>
  <c r="C52" i="80"/>
  <c r="E54" i="80"/>
  <c r="G54" i="80"/>
  <c r="I54" i="80"/>
  <c r="K54" i="80"/>
  <c r="M54" i="80"/>
  <c r="O54" i="80"/>
  <c r="Q54" i="80"/>
  <c r="S54" i="80"/>
  <c r="U54" i="80"/>
  <c r="W54" i="80"/>
  <c r="D54" i="80"/>
  <c r="F54" i="80"/>
  <c r="H54" i="80"/>
  <c r="J54" i="80"/>
  <c r="L54" i="80"/>
  <c r="N54" i="80"/>
  <c r="P54" i="80"/>
  <c r="R54" i="80"/>
  <c r="T54" i="80"/>
  <c r="V54" i="80"/>
  <c r="C54" i="80"/>
  <c r="E56" i="80"/>
  <c r="G56" i="80"/>
  <c r="I56" i="80"/>
  <c r="K56" i="80"/>
  <c r="M56" i="80"/>
  <c r="O56" i="80"/>
  <c r="Q56" i="80"/>
  <c r="S56" i="80"/>
  <c r="U56" i="80"/>
  <c r="W56" i="80"/>
  <c r="D56" i="80"/>
  <c r="F56" i="80"/>
  <c r="H56" i="80"/>
  <c r="J56" i="80"/>
  <c r="L56" i="80"/>
  <c r="N56" i="80"/>
  <c r="P56" i="80"/>
  <c r="R56" i="80"/>
  <c r="T56" i="80"/>
  <c r="V56" i="80"/>
  <c r="C56" i="80"/>
  <c r="E58" i="80"/>
  <c r="G58" i="80"/>
  <c r="I58" i="80"/>
  <c r="K58" i="80"/>
  <c r="M58" i="80"/>
  <c r="O58" i="80"/>
  <c r="Q58" i="80"/>
  <c r="S58" i="80"/>
  <c r="U58" i="80"/>
  <c r="W58" i="80"/>
  <c r="D58" i="80"/>
  <c r="F58" i="80"/>
  <c r="H58" i="80"/>
  <c r="J58" i="80"/>
  <c r="L58" i="80"/>
  <c r="N58" i="80"/>
  <c r="P58" i="80"/>
  <c r="R58" i="80"/>
  <c r="T58" i="80"/>
  <c r="V58" i="80"/>
  <c r="C58" i="80"/>
  <c r="E60" i="80"/>
  <c r="G60" i="80"/>
  <c r="I60" i="80"/>
  <c r="K60" i="80"/>
  <c r="M60" i="80"/>
  <c r="O60" i="80"/>
  <c r="Q60" i="80"/>
  <c r="S60" i="80"/>
  <c r="U60" i="80"/>
  <c r="W60" i="80"/>
  <c r="D60" i="80"/>
  <c r="F60" i="80"/>
  <c r="H60" i="80"/>
  <c r="J60" i="80"/>
  <c r="L60" i="80"/>
  <c r="N60" i="80"/>
  <c r="P60" i="80"/>
  <c r="R60" i="80"/>
  <c r="T60" i="80"/>
  <c r="V60" i="80"/>
  <c r="C60" i="80"/>
  <c r="E62" i="80"/>
  <c r="G62" i="80"/>
  <c r="I62" i="80"/>
  <c r="K62" i="80"/>
  <c r="M62" i="80"/>
  <c r="O62" i="80"/>
  <c r="Q62" i="80"/>
  <c r="S62" i="80"/>
  <c r="U62" i="80"/>
  <c r="W62" i="80"/>
  <c r="D62" i="80"/>
  <c r="F62" i="80"/>
  <c r="H62" i="80"/>
  <c r="J62" i="80"/>
  <c r="L62" i="80"/>
  <c r="N62" i="80"/>
  <c r="P62" i="80"/>
  <c r="R62" i="80"/>
  <c r="T62" i="80"/>
  <c r="V62" i="80"/>
  <c r="C62" i="80"/>
  <c r="E64" i="80"/>
  <c r="G64" i="80"/>
  <c r="I64" i="80"/>
  <c r="K64" i="80"/>
  <c r="M64" i="80"/>
  <c r="O64" i="80"/>
  <c r="Q64" i="80"/>
  <c r="S64" i="80"/>
  <c r="U64" i="80"/>
  <c r="W64" i="80"/>
  <c r="D64" i="80"/>
  <c r="F64" i="80"/>
  <c r="H64" i="80"/>
  <c r="J64" i="80"/>
  <c r="L64" i="80"/>
  <c r="N64" i="80"/>
  <c r="P64" i="80"/>
  <c r="R64" i="80"/>
  <c r="T64" i="80"/>
  <c r="V64" i="80"/>
  <c r="C64" i="80"/>
  <c r="E66" i="80"/>
  <c r="G66" i="80"/>
  <c r="I66" i="80"/>
  <c r="K66" i="80"/>
  <c r="M66" i="80"/>
  <c r="O66" i="80"/>
  <c r="Q66" i="80"/>
  <c r="S66" i="80"/>
  <c r="U66" i="80"/>
  <c r="W66" i="80"/>
  <c r="D66" i="80"/>
  <c r="F66" i="80"/>
  <c r="H66" i="80"/>
  <c r="J66" i="80"/>
  <c r="L66" i="80"/>
  <c r="N66" i="80"/>
  <c r="P66" i="80"/>
  <c r="R66" i="80"/>
  <c r="T66" i="80"/>
  <c r="V66" i="80"/>
  <c r="C66" i="80"/>
  <c r="E68" i="80"/>
  <c r="G68" i="80"/>
  <c r="I68" i="80"/>
  <c r="K68" i="80"/>
  <c r="M68" i="80"/>
  <c r="O68" i="80"/>
  <c r="Q68" i="80"/>
  <c r="S68" i="80"/>
  <c r="U68" i="80"/>
  <c r="W68" i="80"/>
  <c r="D68" i="80"/>
  <c r="F68" i="80"/>
  <c r="H68" i="80"/>
  <c r="J68" i="80"/>
  <c r="L68" i="80"/>
  <c r="N68" i="80"/>
  <c r="P68" i="80"/>
  <c r="R68" i="80"/>
  <c r="T68" i="80"/>
  <c r="V68" i="80"/>
  <c r="C68" i="80"/>
  <c r="E70" i="80"/>
  <c r="G70" i="80"/>
  <c r="I70" i="80"/>
  <c r="K70" i="80"/>
  <c r="M70" i="80"/>
  <c r="O70" i="80"/>
  <c r="Q70" i="80"/>
  <c r="S70" i="80"/>
  <c r="U70" i="80"/>
  <c r="W70" i="80"/>
  <c r="D70" i="80"/>
  <c r="F70" i="80"/>
  <c r="H70" i="80"/>
  <c r="J70" i="80"/>
  <c r="L70" i="80"/>
  <c r="N70" i="80"/>
  <c r="P70" i="80"/>
  <c r="R70" i="80"/>
  <c r="T70" i="80"/>
  <c r="V70" i="80"/>
  <c r="C70" i="80"/>
  <c r="E72" i="80"/>
  <c r="G72" i="80"/>
  <c r="I72" i="80"/>
  <c r="K72" i="80"/>
  <c r="M72" i="80"/>
  <c r="O72" i="80"/>
  <c r="Q72" i="80"/>
  <c r="S72" i="80"/>
  <c r="U72" i="80"/>
  <c r="W72" i="80"/>
  <c r="D72" i="80"/>
  <c r="F72" i="80"/>
  <c r="H72" i="80"/>
  <c r="J72" i="80"/>
  <c r="L72" i="80"/>
  <c r="N72" i="80"/>
  <c r="P72" i="80"/>
  <c r="R72" i="80"/>
  <c r="T72" i="80"/>
  <c r="V72" i="80"/>
  <c r="C72" i="80"/>
  <c r="E74" i="80"/>
  <c r="G74" i="80"/>
  <c r="I74" i="80"/>
  <c r="K74" i="80"/>
  <c r="M74" i="80"/>
  <c r="O74" i="80"/>
  <c r="Q74" i="80"/>
  <c r="S74" i="80"/>
  <c r="U74" i="80"/>
  <c r="W74" i="80"/>
  <c r="D74" i="80"/>
  <c r="F74" i="80"/>
  <c r="H74" i="80"/>
  <c r="J74" i="80"/>
  <c r="L74" i="80"/>
  <c r="N74" i="80"/>
  <c r="P74" i="80"/>
  <c r="R74" i="80"/>
  <c r="T74" i="80"/>
  <c r="V74" i="80"/>
  <c r="C74" i="80"/>
  <c r="E8" i="82"/>
  <c r="G8" i="82"/>
  <c r="I8" i="82"/>
  <c r="K8" i="82"/>
  <c r="M8" i="82"/>
  <c r="O8" i="82"/>
  <c r="Q8" i="82"/>
  <c r="S8" i="82"/>
  <c r="U8" i="82"/>
  <c r="W8" i="82"/>
  <c r="D8" i="82"/>
  <c r="F8" i="82"/>
  <c r="H8" i="82"/>
  <c r="J8" i="82"/>
  <c r="L8" i="82"/>
  <c r="N8" i="82"/>
  <c r="P8" i="82"/>
  <c r="R8" i="82"/>
  <c r="T8" i="82"/>
  <c r="V8" i="82"/>
  <c r="C8" i="82"/>
  <c r="E10" i="82"/>
  <c r="G10" i="82"/>
  <c r="I10" i="82"/>
  <c r="K10" i="82"/>
  <c r="M10" i="82"/>
  <c r="O10" i="82"/>
  <c r="Q10" i="82"/>
  <c r="S10" i="82"/>
  <c r="U10" i="82"/>
  <c r="W10" i="82"/>
  <c r="D10" i="82"/>
  <c r="F10" i="82"/>
  <c r="H10" i="82"/>
  <c r="J10" i="82"/>
  <c r="L10" i="82"/>
  <c r="N10" i="82"/>
  <c r="P10" i="82"/>
  <c r="R10" i="82"/>
  <c r="T10" i="82"/>
  <c r="V10" i="82"/>
  <c r="C10" i="82"/>
  <c r="E12" i="82"/>
  <c r="G12" i="82"/>
  <c r="I12" i="82"/>
  <c r="K12" i="82"/>
  <c r="M12" i="82"/>
  <c r="O12" i="82"/>
  <c r="Q12" i="82"/>
  <c r="S12" i="82"/>
  <c r="U12" i="82"/>
  <c r="W12" i="82"/>
  <c r="D12" i="82"/>
  <c r="F12" i="82"/>
  <c r="H12" i="82"/>
  <c r="J12" i="82"/>
  <c r="L12" i="82"/>
  <c r="N12" i="82"/>
  <c r="P12" i="82"/>
  <c r="R12" i="82"/>
  <c r="T12" i="82"/>
  <c r="V12" i="82"/>
  <c r="C12" i="82"/>
  <c r="E14" i="82"/>
  <c r="G14" i="82"/>
  <c r="I14" i="82"/>
  <c r="K14" i="82"/>
  <c r="M14" i="82"/>
  <c r="O14" i="82"/>
  <c r="Q14" i="82"/>
  <c r="S14" i="82"/>
  <c r="U14" i="82"/>
  <c r="W14" i="82"/>
  <c r="D14" i="82"/>
  <c r="F14" i="82"/>
  <c r="H14" i="82"/>
  <c r="J14" i="82"/>
  <c r="L14" i="82"/>
  <c r="N14" i="82"/>
  <c r="P14" i="82"/>
  <c r="R14" i="82"/>
  <c r="T14" i="82"/>
  <c r="V14" i="82"/>
  <c r="C14" i="82"/>
  <c r="E16" i="82"/>
  <c r="G16" i="82"/>
  <c r="I16" i="82"/>
  <c r="K16" i="82"/>
  <c r="M16" i="82"/>
  <c r="O16" i="82"/>
  <c r="Q16" i="82"/>
  <c r="S16" i="82"/>
  <c r="U16" i="82"/>
  <c r="W16" i="82"/>
  <c r="D16" i="82"/>
  <c r="F16" i="82"/>
  <c r="H16" i="82"/>
  <c r="J16" i="82"/>
  <c r="L16" i="82"/>
  <c r="N16" i="82"/>
  <c r="P16" i="82"/>
  <c r="R16" i="82"/>
  <c r="T16" i="82"/>
  <c r="V16" i="82"/>
  <c r="C16" i="82"/>
  <c r="E18" i="82"/>
  <c r="G18" i="82"/>
  <c r="I18" i="82"/>
  <c r="K18" i="82"/>
  <c r="M18" i="82"/>
  <c r="O18" i="82"/>
  <c r="Q18" i="82"/>
  <c r="S18" i="82"/>
  <c r="U18" i="82"/>
  <c r="W18" i="82"/>
  <c r="D18" i="82"/>
  <c r="F18" i="82"/>
  <c r="H18" i="82"/>
  <c r="J18" i="82"/>
  <c r="L18" i="82"/>
  <c r="N18" i="82"/>
  <c r="P18" i="82"/>
  <c r="R18" i="82"/>
  <c r="T18" i="82"/>
  <c r="V18" i="82"/>
  <c r="C18" i="82"/>
  <c r="E20" i="82"/>
  <c r="G20" i="82"/>
  <c r="I20" i="82"/>
  <c r="K20" i="82"/>
  <c r="M20" i="82"/>
  <c r="O20" i="82"/>
  <c r="Q20" i="82"/>
  <c r="S20" i="82"/>
  <c r="U20" i="82"/>
  <c r="W20" i="82"/>
  <c r="D20" i="82"/>
  <c r="F20" i="82"/>
  <c r="H20" i="82"/>
  <c r="J20" i="82"/>
  <c r="L20" i="82"/>
  <c r="N20" i="82"/>
  <c r="P20" i="82"/>
  <c r="R20" i="82"/>
  <c r="T20" i="82"/>
  <c r="V20" i="82"/>
  <c r="C20" i="82"/>
  <c r="E23" i="82"/>
  <c r="G23" i="82"/>
  <c r="I23" i="82"/>
  <c r="K23" i="82"/>
  <c r="M23" i="82"/>
  <c r="O23" i="82"/>
  <c r="Q23" i="82"/>
  <c r="S23" i="82"/>
  <c r="U23" i="82"/>
  <c r="W23" i="82"/>
  <c r="C23" i="82"/>
  <c r="D23" i="82"/>
  <c r="F23" i="82"/>
  <c r="H23" i="82"/>
  <c r="J23" i="82"/>
  <c r="L23" i="82"/>
  <c r="N23" i="82"/>
  <c r="P23" i="82"/>
  <c r="R23" i="82"/>
  <c r="T23" i="82"/>
  <c r="V23" i="82"/>
  <c r="E25" i="82"/>
  <c r="G25" i="82"/>
  <c r="I25" i="82"/>
  <c r="K25" i="82"/>
  <c r="M25" i="82"/>
  <c r="O25" i="82"/>
  <c r="Q25" i="82"/>
  <c r="S25" i="82"/>
  <c r="U25" i="82"/>
  <c r="W25" i="82"/>
  <c r="C25" i="82"/>
  <c r="D25" i="82"/>
  <c r="F25" i="82"/>
  <c r="H25" i="82"/>
  <c r="J25" i="82"/>
  <c r="L25" i="82"/>
  <c r="N25" i="82"/>
  <c r="P25" i="82"/>
  <c r="R25" i="82"/>
  <c r="T25" i="82"/>
  <c r="V25" i="82"/>
  <c r="E27" i="82"/>
  <c r="G27" i="82"/>
  <c r="I27" i="82"/>
  <c r="K27" i="82"/>
  <c r="M27" i="82"/>
  <c r="O27" i="82"/>
  <c r="Q27" i="82"/>
  <c r="S27" i="82"/>
  <c r="U27" i="82"/>
  <c r="W27" i="82"/>
  <c r="C27" i="82"/>
  <c r="D27" i="82"/>
  <c r="F27" i="82"/>
  <c r="H27" i="82"/>
  <c r="J27" i="82"/>
  <c r="L27" i="82"/>
  <c r="N27" i="82"/>
  <c r="P27" i="82"/>
  <c r="R27" i="82"/>
  <c r="T27" i="82"/>
  <c r="V27" i="82"/>
  <c r="E29" i="82"/>
  <c r="G29" i="82"/>
  <c r="I29" i="82"/>
  <c r="K29" i="82"/>
  <c r="M29" i="82"/>
  <c r="O29" i="82"/>
  <c r="Q29" i="82"/>
  <c r="S29" i="82"/>
  <c r="U29" i="82"/>
  <c r="W29" i="82"/>
  <c r="C29" i="82"/>
  <c r="D29" i="82"/>
  <c r="F29" i="82"/>
  <c r="H29" i="82"/>
  <c r="J29" i="82"/>
  <c r="L29" i="82"/>
  <c r="N29" i="82"/>
  <c r="P29" i="82"/>
  <c r="R29" i="82"/>
  <c r="T29" i="82"/>
  <c r="V29" i="82"/>
  <c r="E31" i="82"/>
  <c r="G31" i="82"/>
  <c r="I31" i="82"/>
  <c r="K31" i="82"/>
  <c r="M31" i="82"/>
  <c r="O31" i="82"/>
  <c r="Q31" i="82"/>
  <c r="S31" i="82"/>
  <c r="U31" i="82"/>
  <c r="W31" i="82"/>
  <c r="C31" i="82"/>
  <c r="D31" i="82"/>
  <c r="F31" i="82"/>
  <c r="H31" i="82"/>
  <c r="J31" i="82"/>
  <c r="L31" i="82"/>
  <c r="N31" i="82"/>
  <c r="P31" i="82"/>
  <c r="R31" i="82"/>
  <c r="T31" i="82"/>
  <c r="V31" i="82"/>
  <c r="E33" i="82"/>
  <c r="G33" i="82"/>
  <c r="I33" i="82"/>
  <c r="K33" i="82"/>
  <c r="M33" i="82"/>
  <c r="O33" i="82"/>
  <c r="Q33" i="82"/>
  <c r="S33" i="82"/>
  <c r="U33" i="82"/>
  <c r="W33" i="82"/>
  <c r="C33" i="82"/>
  <c r="D33" i="82"/>
  <c r="F33" i="82"/>
  <c r="H33" i="82"/>
  <c r="J33" i="82"/>
  <c r="L33" i="82"/>
  <c r="N33" i="82"/>
  <c r="P33" i="82"/>
  <c r="R33" i="82"/>
  <c r="T33" i="82"/>
  <c r="V33" i="82"/>
  <c r="E35" i="82"/>
  <c r="G35" i="82"/>
  <c r="I35" i="82"/>
  <c r="K35" i="82"/>
  <c r="M35" i="82"/>
  <c r="O35" i="82"/>
  <c r="Q35" i="82"/>
  <c r="S35" i="82"/>
  <c r="U35" i="82"/>
  <c r="W35" i="82"/>
  <c r="C35" i="82"/>
  <c r="D35" i="82"/>
  <c r="F35" i="82"/>
  <c r="H35" i="82"/>
  <c r="J35" i="82"/>
  <c r="L35" i="82"/>
  <c r="N35" i="82"/>
  <c r="P35" i="82"/>
  <c r="R35" i="82"/>
  <c r="T35" i="82"/>
  <c r="V35" i="82"/>
  <c r="E37" i="82"/>
  <c r="G37" i="82"/>
  <c r="I37" i="82"/>
  <c r="K37" i="82"/>
  <c r="M37" i="82"/>
  <c r="O37" i="82"/>
  <c r="Q37" i="82"/>
  <c r="S37" i="82"/>
  <c r="U37" i="82"/>
  <c r="W37" i="82"/>
  <c r="C37" i="82"/>
  <c r="D37" i="82"/>
  <c r="F37" i="82"/>
  <c r="H37" i="82"/>
  <c r="J37" i="82"/>
  <c r="L37" i="82"/>
  <c r="N37" i="82"/>
  <c r="P37" i="82"/>
  <c r="R37" i="82"/>
  <c r="T37" i="82"/>
  <c r="V37" i="82"/>
  <c r="E39" i="82"/>
  <c r="G39" i="82"/>
  <c r="I39" i="82"/>
  <c r="K39" i="82"/>
  <c r="M39" i="82"/>
  <c r="O39" i="82"/>
  <c r="Q39" i="82"/>
  <c r="S39" i="82"/>
  <c r="U39" i="82"/>
  <c r="W39" i="82"/>
  <c r="C39" i="82"/>
  <c r="D39" i="82"/>
  <c r="F39" i="82"/>
  <c r="H39" i="82"/>
  <c r="J39" i="82"/>
  <c r="L39" i="82"/>
  <c r="N39" i="82"/>
  <c r="P39" i="82"/>
  <c r="R39" i="82"/>
  <c r="T39" i="82"/>
  <c r="V39" i="82"/>
  <c r="B43" i="82"/>
  <c r="D43" i="82"/>
  <c r="F43" i="82"/>
  <c r="H43" i="82"/>
  <c r="J43" i="82"/>
  <c r="L43" i="82"/>
  <c r="N43" i="82"/>
  <c r="P43" i="82"/>
  <c r="R43" i="82"/>
  <c r="T43" i="82"/>
  <c r="V43" i="82"/>
  <c r="C43" i="82"/>
  <c r="E43" i="82"/>
  <c r="G43" i="82"/>
  <c r="I43" i="82"/>
  <c r="K43" i="82"/>
  <c r="M43" i="82"/>
  <c r="O43" i="82"/>
  <c r="Q43" i="82"/>
  <c r="S43" i="82"/>
  <c r="U43" i="82"/>
  <c r="W43" i="82"/>
  <c r="D45" i="82"/>
  <c r="F45" i="82"/>
  <c r="H45" i="82"/>
  <c r="J45" i="82"/>
  <c r="L45" i="82"/>
  <c r="N45" i="82"/>
  <c r="P45" i="82"/>
  <c r="R45" i="82"/>
  <c r="T45" i="82"/>
  <c r="V45" i="82"/>
  <c r="E45" i="82"/>
  <c r="G45" i="82"/>
  <c r="I45" i="82"/>
  <c r="K45" i="82"/>
  <c r="M45" i="82"/>
  <c r="O45" i="82"/>
  <c r="Q45" i="82"/>
  <c r="S45" i="82"/>
  <c r="U45" i="82"/>
  <c r="W45" i="82"/>
  <c r="C45" i="82"/>
  <c r="B47" i="82"/>
  <c r="D47" i="82"/>
  <c r="F47" i="82"/>
  <c r="H47" i="82"/>
  <c r="J47" i="82"/>
  <c r="L47" i="82"/>
  <c r="N47" i="82"/>
  <c r="P47" i="82"/>
  <c r="R47" i="82"/>
  <c r="T47" i="82"/>
  <c r="V47" i="82"/>
  <c r="E47" i="82"/>
  <c r="G47" i="82"/>
  <c r="I47" i="82"/>
  <c r="K47" i="82"/>
  <c r="M47" i="82"/>
  <c r="O47" i="82"/>
  <c r="Q47" i="82"/>
  <c r="S47" i="82"/>
  <c r="U47" i="82"/>
  <c r="W47" i="82"/>
  <c r="C47" i="82"/>
  <c r="D49" i="82"/>
  <c r="F49" i="82"/>
  <c r="H49" i="82"/>
  <c r="J49" i="82"/>
  <c r="L49" i="82"/>
  <c r="N49" i="82"/>
  <c r="P49" i="82"/>
  <c r="R49" i="82"/>
  <c r="T49" i="82"/>
  <c r="V49" i="82"/>
  <c r="E49" i="82"/>
  <c r="G49" i="82"/>
  <c r="I49" i="82"/>
  <c r="K49" i="82"/>
  <c r="M49" i="82"/>
  <c r="O49" i="82"/>
  <c r="Q49" i="82"/>
  <c r="S49" i="82"/>
  <c r="U49" i="82"/>
  <c r="W49" i="82"/>
  <c r="C49" i="82"/>
  <c r="B51" i="82"/>
  <c r="D51" i="82"/>
  <c r="F51" i="82"/>
  <c r="H51" i="82"/>
  <c r="J51" i="82"/>
  <c r="L51" i="82"/>
  <c r="N51" i="82"/>
  <c r="P51" i="82"/>
  <c r="R51" i="82"/>
  <c r="T51" i="82"/>
  <c r="V51" i="82"/>
  <c r="E51" i="82"/>
  <c r="G51" i="82"/>
  <c r="I51" i="82"/>
  <c r="K51" i="82"/>
  <c r="M51" i="82"/>
  <c r="O51" i="82"/>
  <c r="Q51" i="82"/>
  <c r="S51" i="82"/>
  <c r="U51" i="82"/>
  <c r="W51" i="82"/>
  <c r="C51" i="82"/>
  <c r="D53" i="82"/>
  <c r="F53" i="82"/>
  <c r="H53" i="82"/>
  <c r="J53" i="82"/>
  <c r="L53" i="82"/>
  <c r="N53" i="82"/>
  <c r="P53" i="82"/>
  <c r="R53" i="82"/>
  <c r="T53" i="82"/>
  <c r="V53" i="82"/>
  <c r="E53" i="82"/>
  <c r="G53" i="82"/>
  <c r="I53" i="82"/>
  <c r="K53" i="82"/>
  <c r="M53" i="82"/>
  <c r="O53" i="82"/>
  <c r="Q53" i="82"/>
  <c r="S53" i="82"/>
  <c r="U53" i="82"/>
  <c r="W53" i="82"/>
  <c r="C53" i="82"/>
  <c r="B55" i="82"/>
  <c r="D55" i="82"/>
  <c r="F55" i="82"/>
  <c r="H55" i="82"/>
  <c r="J55" i="82"/>
  <c r="L55" i="82"/>
  <c r="N55" i="82"/>
  <c r="P55" i="82"/>
  <c r="R55" i="82"/>
  <c r="T55" i="82"/>
  <c r="V55" i="82"/>
  <c r="E55" i="82"/>
  <c r="G55" i="82"/>
  <c r="I55" i="82"/>
  <c r="K55" i="82"/>
  <c r="M55" i="82"/>
  <c r="O55" i="82"/>
  <c r="Q55" i="82"/>
  <c r="S55" i="82"/>
  <c r="U55" i="82"/>
  <c r="W55" i="82"/>
  <c r="C55" i="82"/>
  <c r="D57" i="82"/>
  <c r="F57" i="82"/>
  <c r="H57" i="82"/>
  <c r="J57" i="82"/>
  <c r="L57" i="82"/>
  <c r="N57" i="82"/>
  <c r="P57" i="82"/>
  <c r="R57" i="82"/>
  <c r="T57" i="82"/>
  <c r="V57" i="82"/>
  <c r="E57" i="82"/>
  <c r="G57" i="82"/>
  <c r="I57" i="82"/>
  <c r="K57" i="82"/>
  <c r="M57" i="82"/>
  <c r="O57" i="82"/>
  <c r="Q57" i="82"/>
  <c r="S57" i="82"/>
  <c r="U57" i="82"/>
  <c r="W57" i="82"/>
  <c r="C57" i="82"/>
  <c r="B59" i="82"/>
  <c r="D59" i="82"/>
  <c r="F59" i="82"/>
  <c r="H59" i="82"/>
  <c r="J59" i="82"/>
  <c r="L59" i="82"/>
  <c r="N59" i="82"/>
  <c r="P59" i="82"/>
  <c r="R59" i="82"/>
  <c r="T59" i="82"/>
  <c r="V59" i="82"/>
  <c r="E59" i="82"/>
  <c r="G59" i="82"/>
  <c r="I59" i="82"/>
  <c r="K59" i="82"/>
  <c r="M59" i="82"/>
  <c r="O59" i="82"/>
  <c r="Q59" i="82"/>
  <c r="S59" i="82"/>
  <c r="U59" i="82"/>
  <c r="W59" i="82"/>
  <c r="C59" i="82"/>
  <c r="D61" i="82"/>
  <c r="F61" i="82"/>
  <c r="H61" i="82"/>
  <c r="J61" i="82"/>
  <c r="L61" i="82"/>
  <c r="N61" i="82"/>
  <c r="P61" i="82"/>
  <c r="R61" i="82"/>
  <c r="T61" i="82"/>
  <c r="V61" i="82"/>
  <c r="E61" i="82"/>
  <c r="G61" i="82"/>
  <c r="I61" i="82"/>
  <c r="K61" i="82"/>
  <c r="M61" i="82"/>
  <c r="O61" i="82"/>
  <c r="Q61" i="82"/>
  <c r="S61" i="82"/>
  <c r="U61" i="82"/>
  <c r="W61" i="82"/>
  <c r="C61" i="82"/>
  <c r="B63" i="82"/>
  <c r="D63" i="82"/>
  <c r="F63" i="82"/>
  <c r="H63" i="82"/>
  <c r="J63" i="82"/>
  <c r="L63" i="82"/>
  <c r="N63" i="82"/>
  <c r="P63" i="82"/>
  <c r="R63" i="82"/>
  <c r="T63" i="82"/>
  <c r="V63" i="82"/>
  <c r="E63" i="82"/>
  <c r="G63" i="82"/>
  <c r="I63" i="82"/>
  <c r="K63" i="82"/>
  <c r="M63" i="82"/>
  <c r="O63" i="82"/>
  <c r="Q63" i="82"/>
  <c r="S63" i="82"/>
  <c r="U63" i="82"/>
  <c r="W63" i="82"/>
  <c r="C63" i="82"/>
  <c r="D65" i="82"/>
  <c r="F65" i="82"/>
  <c r="H65" i="82"/>
  <c r="J65" i="82"/>
  <c r="L65" i="82"/>
  <c r="N65" i="82"/>
  <c r="P65" i="82"/>
  <c r="R65" i="82"/>
  <c r="T65" i="82"/>
  <c r="V65" i="82"/>
  <c r="E65" i="82"/>
  <c r="G65" i="82"/>
  <c r="I65" i="82"/>
  <c r="K65" i="82"/>
  <c r="M65" i="82"/>
  <c r="O65" i="82"/>
  <c r="Q65" i="82"/>
  <c r="S65" i="82"/>
  <c r="U65" i="82"/>
  <c r="W65" i="82"/>
  <c r="C65" i="82"/>
  <c r="B67" i="82"/>
  <c r="D67" i="82"/>
  <c r="F67" i="82"/>
  <c r="H67" i="82"/>
  <c r="J67" i="82"/>
  <c r="L67" i="82"/>
  <c r="N67" i="82"/>
  <c r="P67" i="82"/>
  <c r="R67" i="82"/>
  <c r="T67" i="82"/>
  <c r="V67" i="82"/>
  <c r="E67" i="82"/>
  <c r="G67" i="82"/>
  <c r="I67" i="82"/>
  <c r="K67" i="82"/>
  <c r="M67" i="82"/>
  <c r="O67" i="82"/>
  <c r="Q67" i="82"/>
  <c r="S67" i="82"/>
  <c r="U67" i="82"/>
  <c r="W67" i="82"/>
  <c r="C67" i="82"/>
  <c r="D69" i="82"/>
  <c r="F69" i="82"/>
  <c r="H69" i="82"/>
  <c r="J69" i="82"/>
  <c r="L69" i="82"/>
  <c r="N69" i="82"/>
  <c r="P69" i="82"/>
  <c r="R69" i="82"/>
  <c r="T69" i="82"/>
  <c r="V69" i="82"/>
  <c r="E69" i="82"/>
  <c r="G69" i="82"/>
  <c r="I69" i="82"/>
  <c r="K69" i="82"/>
  <c r="M69" i="82"/>
  <c r="O69" i="82"/>
  <c r="Q69" i="82"/>
  <c r="S69" i="82"/>
  <c r="U69" i="82"/>
  <c r="W69" i="82"/>
  <c r="C69" i="82"/>
  <c r="B71" i="82"/>
  <c r="D71" i="82"/>
  <c r="F71" i="82"/>
  <c r="H71" i="82"/>
  <c r="J71" i="82"/>
  <c r="L71" i="82"/>
  <c r="N71" i="82"/>
  <c r="P71" i="82"/>
  <c r="R71" i="82"/>
  <c r="T71" i="82"/>
  <c r="V71" i="82"/>
  <c r="E71" i="82"/>
  <c r="G71" i="82"/>
  <c r="I71" i="82"/>
  <c r="K71" i="82"/>
  <c r="M71" i="82"/>
  <c r="O71" i="82"/>
  <c r="Q71" i="82"/>
  <c r="S71" i="82"/>
  <c r="U71" i="82"/>
  <c r="W71" i="82"/>
  <c r="C71" i="82"/>
  <c r="D73" i="82"/>
  <c r="F73" i="82"/>
  <c r="H73" i="82"/>
  <c r="J73" i="82"/>
  <c r="L73" i="82"/>
  <c r="N73" i="82"/>
  <c r="P73" i="82"/>
  <c r="R73" i="82"/>
  <c r="T73" i="82"/>
  <c r="V73" i="82"/>
  <c r="E73" i="82"/>
  <c r="G73" i="82"/>
  <c r="I73" i="82"/>
  <c r="K73" i="82"/>
  <c r="M73" i="82"/>
  <c r="O73" i="82"/>
  <c r="Q73" i="82"/>
  <c r="S73" i="82"/>
  <c r="U73" i="82"/>
  <c r="W73" i="82"/>
  <c r="C73" i="82"/>
  <c r="D75" i="82"/>
  <c r="F75" i="82"/>
  <c r="H75" i="82"/>
  <c r="J75" i="82"/>
  <c r="L75" i="82"/>
  <c r="N75" i="82"/>
  <c r="P75" i="82"/>
  <c r="R75" i="82"/>
  <c r="T75" i="82"/>
  <c r="V75" i="82"/>
  <c r="E75" i="82"/>
  <c r="G75" i="82"/>
  <c r="I75" i="82"/>
  <c r="K75" i="82"/>
  <c r="M75" i="82"/>
  <c r="O75" i="82"/>
  <c r="Q75" i="82"/>
  <c r="S75" i="82"/>
  <c r="U75" i="82"/>
  <c r="W75" i="82"/>
  <c r="C75" i="82"/>
  <c r="D8" i="86"/>
  <c r="F8" i="86"/>
  <c r="H8" i="86"/>
  <c r="J8" i="86"/>
  <c r="L8" i="86"/>
  <c r="N8" i="86"/>
  <c r="P8" i="86"/>
  <c r="R8" i="86"/>
  <c r="T8" i="86"/>
  <c r="V8" i="86"/>
  <c r="C8" i="86"/>
  <c r="E8" i="86"/>
  <c r="G8" i="86"/>
  <c r="I8" i="86"/>
  <c r="K8" i="86"/>
  <c r="M8" i="86"/>
  <c r="O8" i="86"/>
  <c r="Q8" i="86"/>
  <c r="S8" i="86"/>
  <c r="U8" i="86"/>
  <c r="W8" i="86"/>
  <c r="D10" i="86"/>
  <c r="F10" i="86"/>
  <c r="H10" i="86"/>
  <c r="J10" i="86"/>
  <c r="L10" i="86"/>
  <c r="N10" i="86"/>
  <c r="P10" i="86"/>
  <c r="R10" i="86"/>
  <c r="T10" i="86"/>
  <c r="V10" i="86"/>
  <c r="C10" i="86"/>
  <c r="E10" i="86"/>
  <c r="G10" i="86"/>
  <c r="I10" i="86"/>
  <c r="K10" i="86"/>
  <c r="M10" i="86"/>
  <c r="O10" i="86"/>
  <c r="Q10" i="86"/>
  <c r="S10" i="86"/>
  <c r="U10" i="86"/>
  <c r="W10" i="86"/>
  <c r="D11" i="86"/>
  <c r="F11" i="86"/>
  <c r="H11" i="86"/>
  <c r="J11" i="86"/>
  <c r="L11" i="86"/>
  <c r="N11" i="86"/>
  <c r="P11" i="86"/>
  <c r="R11" i="86"/>
  <c r="T11" i="86"/>
  <c r="V11" i="86"/>
  <c r="E11" i="86"/>
  <c r="G11" i="86"/>
  <c r="I11" i="86"/>
  <c r="K11" i="86"/>
  <c r="M11" i="86"/>
  <c r="O11" i="86"/>
  <c r="Q11" i="86"/>
  <c r="S11" i="86"/>
  <c r="U11" i="86"/>
  <c r="W11" i="86"/>
  <c r="C11" i="86"/>
  <c r="D13" i="86"/>
  <c r="F13" i="86"/>
  <c r="H13" i="86"/>
  <c r="J13" i="86"/>
  <c r="L13" i="86"/>
  <c r="N13" i="86"/>
  <c r="P13" i="86"/>
  <c r="R13" i="86"/>
  <c r="T13" i="86"/>
  <c r="V13" i="86"/>
  <c r="E13" i="86"/>
  <c r="G13" i="86"/>
  <c r="I13" i="86"/>
  <c r="K13" i="86"/>
  <c r="M13" i="86"/>
  <c r="O13" i="86"/>
  <c r="Q13" i="86"/>
  <c r="S13" i="86"/>
  <c r="U13" i="86"/>
  <c r="W13" i="86"/>
  <c r="C13" i="86"/>
  <c r="D15" i="86"/>
  <c r="F15" i="86"/>
  <c r="H15" i="86"/>
  <c r="J15" i="86"/>
  <c r="L15" i="86"/>
  <c r="N15" i="86"/>
  <c r="P15" i="86"/>
  <c r="R15" i="86"/>
  <c r="T15" i="86"/>
  <c r="V15" i="86"/>
  <c r="E15" i="86"/>
  <c r="G15" i="86"/>
  <c r="I15" i="86"/>
  <c r="K15" i="86"/>
  <c r="M15" i="86"/>
  <c r="O15" i="86"/>
  <c r="Q15" i="86"/>
  <c r="S15" i="86"/>
  <c r="U15" i="86"/>
  <c r="W15" i="86"/>
  <c r="C15" i="86"/>
  <c r="D17" i="86"/>
  <c r="F17" i="86"/>
  <c r="H17" i="86"/>
  <c r="J17" i="86"/>
  <c r="L17" i="86"/>
  <c r="N17" i="86"/>
  <c r="P17" i="86"/>
  <c r="R17" i="86"/>
  <c r="T17" i="86"/>
  <c r="V17" i="86"/>
  <c r="E17" i="86"/>
  <c r="G17" i="86"/>
  <c r="I17" i="86"/>
  <c r="K17" i="86"/>
  <c r="M17" i="86"/>
  <c r="O17" i="86"/>
  <c r="Q17" i="86"/>
  <c r="S17" i="86"/>
  <c r="U17" i="86"/>
  <c r="W17" i="86"/>
  <c r="C17" i="86"/>
  <c r="D19" i="86"/>
  <c r="F19" i="86"/>
  <c r="H19" i="86"/>
  <c r="J19" i="86"/>
  <c r="L19" i="86"/>
  <c r="N19" i="86"/>
  <c r="P19" i="86"/>
  <c r="R19" i="86"/>
  <c r="T19" i="86"/>
  <c r="V19" i="86"/>
  <c r="E19" i="86"/>
  <c r="G19" i="86"/>
  <c r="I19" i="86"/>
  <c r="K19" i="86"/>
  <c r="M19" i="86"/>
  <c r="O19" i="86"/>
  <c r="Q19" i="86"/>
  <c r="S19" i="86"/>
  <c r="U19" i="86"/>
  <c r="W19" i="86"/>
  <c r="C19" i="86"/>
  <c r="D21" i="86"/>
  <c r="F21" i="86"/>
  <c r="H21" i="86"/>
  <c r="J21" i="86"/>
  <c r="L21" i="86"/>
  <c r="N21" i="86"/>
  <c r="P21" i="86"/>
  <c r="R21" i="86"/>
  <c r="T21" i="86"/>
  <c r="V21" i="86"/>
  <c r="E21" i="86"/>
  <c r="G21" i="86"/>
  <c r="I21" i="86"/>
  <c r="K21" i="86"/>
  <c r="M21" i="86"/>
  <c r="O21" i="86"/>
  <c r="Q21" i="86"/>
  <c r="S21" i="86"/>
  <c r="U21" i="86"/>
  <c r="W21" i="86"/>
  <c r="C21" i="86"/>
  <c r="D23" i="86"/>
  <c r="F23" i="86"/>
  <c r="H23" i="86"/>
  <c r="J23" i="86"/>
  <c r="L23" i="86"/>
  <c r="N23" i="86"/>
  <c r="P23" i="86"/>
  <c r="R23" i="86"/>
  <c r="T23" i="86"/>
  <c r="V23" i="86"/>
  <c r="E23" i="86"/>
  <c r="G23" i="86"/>
  <c r="I23" i="86"/>
  <c r="K23" i="86"/>
  <c r="M23" i="86"/>
  <c r="O23" i="86"/>
  <c r="Q23" i="86"/>
  <c r="S23" i="86"/>
  <c r="U23" i="86"/>
  <c r="W23" i="86"/>
  <c r="C23" i="86"/>
  <c r="D25" i="86"/>
  <c r="F25" i="86"/>
  <c r="H25" i="86"/>
  <c r="J25" i="86"/>
  <c r="L25" i="86"/>
  <c r="N25" i="86"/>
  <c r="P25" i="86"/>
  <c r="R25" i="86"/>
  <c r="T25" i="86"/>
  <c r="V25" i="86"/>
  <c r="E25" i="86"/>
  <c r="G25" i="86"/>
  <c r="I25" i="86"/>
  <c r="K25" i="86"/>
  <c r="M25" i="86"/>
  <c r="O25" i="86"/>
  <c r="Q25" i="86"/>
  <c r="S25" i="86"/>
  <c r="U25" i="86"/>
  <c r="W25" i="86"/>
  <c r="C25" i="86"/>
  <c r="D28" i="86"/>
  <c r="F28" i="86"/>
  <c r="H28" i="86"/>
  <c r="J28" i="86"/>
  <c r="L28" i="86"/>
  <c r="N28" i="86"/>
  <c r="P28" i="86"/>
  <c r="R28" i="86"/>
  <c r="T28" i="86"/>
  <c r="V28" i="86"/>
  <c r="C28" i="86"/>
  <c r="E28" i="86"/>
  <c r="G28" i="86"/>
  <c r="I28" i="86"/>
  <c r="K28" i="86"/>
  <c r="M28" i="86"/>
  <c r="O28" i="86"/>
  <c r="Q28" i="86"/>
  <c r="S28" i="86"/>
  <c r="U28" i="86"/>
  <c r="W28" i="86"/>
  <c r="D30" i="86"/>
  <c r="F30" i="86"/>
  <c r="H30" i="86"/>
  <c r="J30" i="86"/>
  <c r="L30" i="86"/>
  <c r="N30" i="86"/>
  <c r="P30" i="86"/>
  <c r="R30" i="86"/>
  <c r="T30" i="86"/>
  <c r="V30" i="86"/>
  <c r="C30" i="86"/>
  <c r="E30" i="86"/>
  <c r="G30" i="86"/>
  <c r="I30" i="86"/>
  <c r="K30" i="86"/>
  <c r="M30" i="86"/>
  <c r="O30" i="86"/>
  <c r="Q30" i="86"/>
  <c r="S30" i="86"/>
  <c r="U30" i="86"/>
  <c r="W30" i="86"/>
  <c r="D32" i="86"/>
  <c r="F32" i="86"/>
  <c r="H32" i="86"/>
  <c r="J32" i="86"/>
  <c r="L32" i="86"/>
  <c r="N32" i="86"/>
  <c r="P32" i="86"/>
  <c r="R32" i="86"/>
  <c r="T32" i="86"/>
  <c r="V32" i="86"/>
  <c r="C32" i="86"/>
  <c r="E32" i="86"/>
  <c r="G32" i="86"/>
  <c r="I32" i="86"/>
  <c r="K32" i="86"/>
  <c r="M32" i="86"/>
  <c r="O32" i="86"/>
  <c r="Q32" i="86"/>
  <c r="S32" i="86"/>
  <c r="U32" i="86"/>
  <c r="W32" i="86"/>
  <c r="D34" i="86"/>
  <c r="F34" i="86"/>
  <c r="H34" i="86"/>
  <c r="J34" i="86"/>
  <c r="L34" i="86"/>
  <c r="N34" i="86"/>
  <c r="P34" i="86"/>
  <c r="R34" i="86"/>
  <c r="T34" i="86"/>
  <c r="V34" i="86"/>
  <c r="C34" i="86"/>
  <c r="E34" i="86"/>
  <c r="G34" i="86"/>
  <c r="I34" i="86"/>
  <c r="K34" i="86"/>
  <c r="M34" i="86"/>
  <c r="O34" i="86"/>
  <c r="Q34" i="86"/>
  <c r="S34" i="86"/>
  <c r="U34" i="86"/>
  <c r="W34" i="86"/>
  <c r="D36" i="86"/>
  <c r="F36" i="86"/>
  <c r="H36" i="86"/>
  <c r="J36" i="86"/>
  <c r="L36" i="86"/>
  <c r="N36" i="86"/>
  <c r="P36" i="86"/>
  <c r="R36" i="86"/>
  <c r="T36" i="86"/>
  <c r="V36" i="86"/>
  <c r="C36" i="86"/>
  <c r="E36" i="86"/>
  <c r="G36" i="86"/>
  <c r="I36" i="86"/>
  <c r="K36" i="86"/>
  <c r="M36" i="86"/>
  <c r="O36" i="86"/>
  <c r="Q36" i="86"/>
  <c r="S36" i="86"/>
  <c r="U36" i="86"/>
  <c r="W36" i="86"/>
  <c r="D38" i="86"/>
  <c r="F38" i="86"/>
  <c r="H38" i="86"/>
  <c r="J38" i="86"/>
  <c r="L38" i="86"/>
  <c r="N38" i="86"/>
  <c r="P38" i="86"/>
  <c r="R38" i="86"/>
  <c r="T38" i="86"/>
  <c r="V38" i="86"/>
  <c r="C38" i="86"/>
  <c r="E38" i="86"/>
  <c r="G38" i="86"/>
  <c r="I38" i="86"/>
  <c r="K38" i="86"/>
  <c r="M38" i="86"/>
  <c r="O38" i="86"/>
  <c r="Q38" i="86"/>
  <c r="S38" i="86"/>
  <c r="U38" i="86"/>
  <c r="W38" i="86"/>
  <c r="D44" i="86"/>
  <c r="F44" i="86"/>
  <c r="H44" i="86"/>
  <c r="J44" i="86"/>
  <c r="L44" i="86"/>
  <c r="N44" i="86"/>
  <c r="P44" i="86"/>
  <c r="R44" i="86"/>
  <c r="T44" i="86"/>
  <c r="V44" i="86"/>
  <c r="E44" i="86"/>
  <c r="G44" i="86"/>
  <c r="I44" i="86"/>
  <c r="K44" i="86"/>
  <c r="M44" i="86"/>
  <c r="O44" i="86"/>
  <c r="Q44" i="86"/>
  <c r="S44" i="86"/>
  <c r="U44" i="86"/>
  <c r="W44" i="86"/>
  <c r="C44" i="86"/>
  <c r="D46" i="86"/>
  <c r="F46" i="86"/>
  <c r="H46" i="86"/>
  <c r="J46" i="86"/>
  <c r="L46" i="86"/>
  <c r="N46" i="86"/>
  <c r="P46" i="86"/>
  <c r="R46" i="86"/>
  <c r="T46" i="86"/>
  <c r="V46" i="86"/>
  <c r="E46" i="86"/>
  <c r="G46" i="86"/>
  <c r="I46" i="86"/>
  <c r="K46" i="86"/>
  <c r="M46" i="86"/>
  <c r="O46" i="86"/>
  <c r="Q46" i="86"/>
  <c r="S46" i="86"/>
  <c r="U46" i="86"/>
  <c r="W46" i="86"/>
  <c r="C46" i="86"/>
  <c r="D47" i="86"/>
  <c r="F47" i="86"/>
  <c r="H47" i="86"/>
  <c r="J47" i="86"/>
  <c r="L47" i="86"/>
  <c r="N47" i="86"/>
  <c r="P47" i="86"/>
  <c r="R47" i="86"/>
  <c r="T47" i="86"/>
  <c r="V47" i="86"/>
  <c r="E47" i="86"/>
  <c r="G47" i="86"/>
  <c r="I47" i="86"/>
  <c r="K47" i="86"/>
  <c r="M47" i="86"/>
  <c r="O47" i="86"/>
  <c r="Q47" i="86"/>
  <c r="S47" i="86"/>
  <c r="U47" i="86"/>
  <c r="W47" i="86"/>
  <c r="C47" i="86"/>
  <c r="D49" i="86"/>
  <c r="F49" i="86"/>
  <c r="H49" i="86"/>
  <c r="J49" i="86"/>
  <c r="L49" i="86"/>
  <c r="N49" i="86"/>
  <c r="P49" i="86"/>
  <c r="R49" i="86"/>
  <c r="T49" i="86"/>
  <c r="V49" i="86"/>
  <c r="E49" i="86"/>
  <c r="G49" i="86"/>
  <c r="I49" i="86"/>
  <c r="K49" i="86"/>
  <c r="M49" i="86"/>
  <c r="O49" i="86"/>
  <c r="Q49" i="86"/>
  <c r="S49" i="86"/>
  <c r="U49" i="86"/>
  <c r="W49" i="86"/>
  <c r="C49" i="86"/>
  <c r="D51" i="86"/>
  <c r="F51" i="86"/>
  <c r="H51" i="86"/>
  <c r="J51" i="86"/>
  <c r="L51" i="86"/>
  <c r="N51" i="86"/>
  <c r="P51" i="86"/>
  <c r="R51" i="86"/>
  <c r="T51" i="86"/>
  <c r="V51" i="86"/>
  <c r="E51" i="86"/>
  <c r="G51" i="86"/>
  <c r="I51" i="86"/>
  <c r="K51" i="86"/>
  <c r="M51" i="86"/>
  <c r="O51" i="86"/>
  <c r="Q51" i="86"/>
  <c r="S51" i="86"/>
  <c r="U51" i="86"/>
  <c r="W51" i="86"/>
  <c r="C51" i="86"/>
  <c r="D53" i="86"/>
  <c r="F53" i="86"/>
  <c r="H53" i="86"/>
  <c r="J53" i="86"/>
  <c r="L53" i="86"/>
  <c r="N53" i="86"/>
  <c r="P53" i="86"/>
  <c r="R53" i="86"/>
  <c r="T53" i="86"/>
  <c r="V53" i="86"/>
  <c r="E53" i="86"/>
  <c r="G53" i="86"/>
  <c r="I53" i="86"/>
  <c r="K53" i="86"/>
  <c r="M53" i="86"/>
  <c r="O53" i="86"/>
  <c r="Q53" i="86"/>
  <c r="S53" i="86"/>
  <c r="U53" i="86"/>
  <c r="W53" i="86"/>
  <c r="C53" i="86"/>
  <c r="D55" i="86"/>
  <c r="F55" i="86"/>
  <c r="H55" i="86"/>
  <c r="J55" i="86"/>
  <c r="L55" i="86"/>
  <c r="N55" i="86"/>
  <c r="P55" i="86"/>
  <c r="R55" i="86"/>
  <c r="T55" i="86"/>
  <c r="V55" i="86"/>
  <c r="E55" i="86"/>
  <c r="G55" i="86"/>
  <c r="I55" i="86"/>
  <c r="K55" i="86"/>
  <c r="M55" i="86"/>
  <c r="O55" i="86"/>
  <c r="Q55" i="86"/>
  <c r="S55" i="86"/>
  <c r="U55" i="86"/>
  <c r="W55" i="86"/>
  <c r="C55" i="86"/>
  <c r="D57" i="86"/>
  <c r="F57" i="86"/>
  <c r="H57" i="86"/>
  <c r="J57" i="86"/>
  <c r="L57" i="86"/>
  <c r="N57" i="86"/>
  <c r="P57" i="86"/>
  <c r="R57" i="86"/>
  <c r="T57" i="86"/>
  <c r="V57" i="86"/>
  <c r="E57" i="86"/>
  <c r="G57" i="86"/>
  <c r="I57" i="86"/>
  <c r="K57" i="86"/>
  <c r="M57" i="86"/>
  <c r="O57" i="86"/>
  <c r="Q57" i="86"/>
  <c r="S57" i="86"/>
  <c r="U57" i="86"/>
  <c r="W57" i="86"/>
  <c r="C57" i="86"/>
  <c r="D59" i="86"/>
  <c r="F59" i="86"/>
  <c r="H59" i="86"/>
  <c r="J59" i="86"/>
  <c r="E59" i="86"/>
  <c r="G59" i="86"/>
  <c r="I59" i="86"/>
  <c r="K59" i="86"/>
  <c r="M59" i="86"/>
  <c r="O59" i="86"/>
  <c r="Q59" i="86"/>
  <c r="S59" i="86"/>
  <c r="U59" i="86"/>
  <c r="W59" i="86"/>
  <c r="C59" i="86"/>
  <c r="L59" i="86"/>
  <c r="N59" i="86"/>
  <c r="P59" i="86"/>
  <c r="R59" i="86"/>
  <c r="T59" i="86"/>
  <c r="V59" i="86"/>
  <c r="E61" i="86"/>
  <c r="G61" i="86"/>
  <c r="I61" i="86"/>
  <c r="K61" i="86"/>
  <c r="M61" i="86"/>
  <c r="O61" i="86"/>
  <c r="Q61" i="86"/>
  <c r="S61" i="86"/>
  <c r="U61" i="86"/>
  <c r="W61" i="86"/>
  <c r="C61" i="86"/>
  <c r="D61" i="86"/>
  <c r="F61" i="86"/>
  <c r="H61" i="86"/>
  <c r="J61" i="86"/>
  <c r="L61" i="86"/>
  <c r="N61" i="86"/>
  <c r="P61" i="86"/>
  <c r="R61" i="86"/>
  <c r="T61" i="86"/>
  <c r="V61" i="86"/>
  <c r="E64" i="86"/>
  <c r="G64" i="86"/>
  <c r="I64" i="86"/>
  <c r="K64" i="86"/>
  <c r="M64" i="86"/>
  <c r="O64" i="86"/>
  <c r="Q64" i="86"/>
  <c r="S64" i="86"/>
  <c r="U64" i="86"/>
  <c r="W64" i="86"/>
  <c r="D64" i="86"/>
  <c r="F64" i="86"/>
  <c r="H64" i="86"/>
  <c r="J64" i="86"/>
  <c r="L64" i="86"/>
  <c r="N64" i="86"/>
  <c r="P64" i="86"/>
  <c r="R64" i="86"/>
  <c r="T64" i="86"/>
  <c r="V64" i="86"/>
  <c r="C64" i="86"/>
  <c r="E66" i="86"/>
  <c r="G66" i="86"/>
  <c r="I66" i="86"/>
  <c r="K66" i="86"/>
  <c r="M66" i="86"/>
  <c r="O66" i="86"/>
  <c r="Q66" i="86"/>
  <c r="S66" i="86"/>
  <c r="U66" i="86"/>
  <c r="W66" i="86"/>
  <c r="D66" i="86"/>
  <c r="F66" i="86"/>
  <c r="H66" i="86"/>
  <c r="J66" i="86"/>
  <c r="L66" i="86"/>
  <c r="N66" i="86"/>
  <c r="P66" i="86"/>
  <c r="R66" i="86"/>
  <c r="T66" i="86"/>
  <c r="V66" i="86"/>
  <c r="C66" i="86"/>
  <c r="E68" i="86"/>
  <c r="G68" i="86"/>
  <c r="I68" i="86"/>
  <c r="K68" i="86"/>
  <c r="M68" i="86"/>
  <c r="O68" i="86"/>
  <c r="Q68" i="86"/>
  <c r="S68" i="86"/>
  <c r="U68" i="86"/>
  <c r="W68" i="86"/>
  <c r="D68" i="86"/>
  <c r="F68" i="86"/>
  <c r="H68" i="86"/>
  <c r="J68" i="86"/>
  <c r="L68" i="86"/>
  <c r="N68" i="86"/>
  <c r="P68" i="86"/>
  <c r="R68" i="86"/>
  <c r="T68" i="86"/>
  <c r="V68" i="86"/>
  <c r="C68" i="86"/>
  <c r="E70" i="86"/>
  <c r="G70" i="86"/>
  <c r="I70" i="86"/>
  <c r="K70" i="86"/>
  <c r="M70" i="86"/>
  <c r="O70" i="86"/>
  <c r="Q70" i="86"/>
  <c r="S70" i="86"/>
  <c r="U70" i="86"/>
  <c r="W70" i="86"/>
  <c r="D70" i="86"/>
  <c r="F70" i="86"/>
  <c r="H70" i="86"/>
  <c r="J70" i="86"/>
  <c r="L70" i="86"/>
  <c r="N70" i="86"/>
  <c r="P70" i="86"/>
  <c r="R70" i="86"/>
  <c r="T70" i="86"/>
  <c r="V70" i="86"/>
  <c r="C70" i="86"/>
  <c r="E72" i="86"/>
  <c r="G72" i="86"/>
  <c r="I72" i="86"/>
  <c r="K72" i="86"/>
  <c r="M72" i="86"/>
  <c r="O72" i="86"/>
  <c r="Q72" i="86"/>
  <c r="S72" i="86"/>
  <c r="U72" i="86"/>
  <c r="W72" i="86"/>
  <c r="D72" i="86"/>
  <c r="F72" i="86"/>
  <c r="H72" i="86"/>
  <c r="J72" i="86"/>
  <c r="L72" i="86"/>
  <c r="N72" i="86"/>
  <c r="P72" i="86"/>
  <c r="R72" i="86"/>
  <c r="T72" i="86"/>
  <c r="V72" i="86"/>
  <c r="C72" i="86"/>
  <c r="E74" i="86"/>
  <c r="G74" i="86"/>
  <c r="I74" i="86"/>
  <c r="K74" i="86"/>
  <c r="M74" i="86"/>
  <c r="O74" i="86"/>
  <c r="Q74" i="86"/>
  <c r="S74" i="86"/>
  <c r="U74" i="86"/>
  <c r="W74" i="86"/>
  <c r="D74" i="86"/>
  <c r="F74" i="86"/>
  <c r="H74" i="86"/>
  <c r="J74" i="86"/>
  <c r="L74" i="86"/>
  <c r="N74" i="86"/>
  <c r="P74" i="86"/>
  <c r="R74" i="86"/>
  <c r="T74" i="86"/>
  <c r="V74" i="86"/>
  <c r="C74" i="86"/>
  <c r="E8" i="88"/>
  <c r="G8" i="88"/>
  <c r="I8" i="88"/>
  <c r="K8" i="88"/>
  <c r="M8" i="88"/>
  <c r="O8" i="88"/>
  <c r="Q8" i="88"/>
  <c r="S8" i="88"/>
  <c r="U8" i="88"/>
  <c r="W8" i="88"/>
  <c r="D8" i="88"/>
  <c r="F8" i="88"/>
  <c r="H8" i="88"/>
  <c r="J8" i="88"/>
  <c r="L8" i="88"/>
  <c r="N8" i="88"/>
  <c r="P8" i="88"/>
  <c r="R8" i="88"/>
  <c r="T8" i="88"/>
  <c r="V8" i="88"/>
  <c r="C8" i="88"/>
  <c r="E10" i="88"/>
  <c r="G10" i="88"/>
  <c r="I10" i="88"/>
  <c r="K10" i="88"/>
  <c r="M10" i="88"/>
  <c r="O10" i="88"/>
  <c r="Q10" i="88"/>
  <c r="S10" i="88"/>
  <c r="U10" i="88"/>
  <c r="W10" i="88"/>
  <c r="D10" i="88"/>
  <c r="F10" i="88"/>
  <c r="H10" i="88"/>
  <c r="J10" i="88"/>
  <c r="L10" i="88"/>
  <c r="N10" i="88"/>
  <c r="P10" i="88"/>
  <c r="R10" i="88"/>
  <c r="T10" i="88"/>
  <c r="V10" i="88"/>
  <c r="C10" i="88"/>
  <c r="E13" i="88"/>
  <c r="G13" i="88"/>
  <c r="I13" i="88"/>
  <c r="K13" i="88"/>
  <c r="M13" i="88"/>
  <c r="O13" i="88"/>
  <c r="Q13" i="88"/>
  <c r="S13" i="88"/>
  <c r="U13" i="88"/>
  <c r="W13" i="88"/>
  <c r="C13" i="88"/>
  <c r="D13" i="88"/>
  <c r="F13" i="88"/>
  <c r="H13" i="88"/>
  <c r="J13" i="88"/>
  <c r="L13" i="88"/>
  <c r="N13" i="88"/>
  <c r="P13" i="88"/>
  <c r="R13" i="88"/>
  <c r="T13" i="88"/>
  <c r="V13" i="88"/>
  <c r="E15" i="88"/>
  <c r="G15" i="88"/>
  <c r="I15" i="88"/>
  <c r="K15" i="88"/>
  <c r="M15" i="88"/>
  <c r="O15" i="88"/>
  <c r="Q15" i="88"/>
  <c r="S15" i="88"/>
  <c r="U15" i="88"/>
  <c r="W15" i="88"/>
  <c r="C15" i="88"/>
  <c r="D15" i="88"/>
  <c r="F15" i="88"/>
  <c r="H15" i="88"/>
  <c r="J15" i="88"/>
  <c r="L15" i="88"/>
  <c r="N15" i="88"/>
  <c r="P15" i="88"/>
  <c r="R15" i="88"/>
  <c r="T15" i="88"/>
  <c r="V15" i="88"/>
  <c r="E18" i="88"/>
  <c r="G18" i="88"/>
  <c r="I18" i="88"/>
  <c r="K18" i="88"/>
  <c r="M18" i="88"/>
  <c r="O18" i="88"/>
  <c r="Q18" i="88"/>
  <c r="S18" i="88"/>
  <c r="U18" i="88"/>
  <c r="W18" i="88"/>
  <c r="D18" i="88"/>
  <c r="F18" i="88"/>
  <c r="H18" i="88"/>
  <c r="J18" i="88"/>
  <c r="L18" i="88"/>
  <c r="N18" i="88"/>
  <c r="P18" i="88"/>
  <c r="R18" i="88"/>
  <c r="T18" i="88"/>
  <c r="V18" i="88"/>
  <c r="C18" i="88"/>
  <c r="B20" i="88"/>
  <c r="E20" i="88"/>
  <c r="G20" i="88"/>
  <c r="I20" i="88"/>
  <c r="K20" i="88"/>
  <c r="M20" i="88"/>
  <c r="O20" i="88"/>
  <c r="Q20" i="88"/>
  <c r="S20" i="88"/>
  <c r="U20" i="88"/>
  <c r="W20" i="88"/>
  <c r="D20" i="88"/>
  <c r="F20" i="88"/>
  <c r="H20" i="88"/>
  <c r="J20" i="88"/>
  <c r="L20" i="88"/>
  <c r="N20" i="88"/>
  <c r="P20" i="88"/>
  <c r="R20" i="88"/>
  <c r="T20" i="88"/>
  <c r="V20" i="88"/>
  <c r="C20" i="88"/>
  <c r="E22" i="88"/>
  <c r="G22" i="88"/>
  <c r="I22" i="88"/>
  <c r="K22" i="88"/>
  <c r="M22" i="88"/>
  <c r="O22" i="88"/>
  <c r="Q22" i="88"/>
  <c r="S22" i="88"/>
  <c r="U22" i="88"/>
  <c r="W22" i="88"/>
  <c r="D22" i="88"/>
  <c r="F22" i="88"/>
  <c r="H22" i="88"/>
  <c r="J22" i="88"/>
  <c r="L22" i="88"/>
  <c r="N22" i="88"/>
  <c r="P22" i="88"/>
  <c r="R22" i="88"/>
  <c r="T22" i="88"/>
  <c r="V22" i="88"/>
  <c r="C22" i="88"/>
  <c r="B24" i="88"/>
  <c r="E24" i="88"/>
  <c r="G24" i="88"/>
  <c r="I24" i="88"/>
  <c r="K24" i="88"/>
  <c r="M24" i="88"/>
  <c r="O24" i="88"/>
  <c r="Q24" i="88"/>
  <c r="S24" i="88"/>
  <c r="U24" i="88"/>
  <c r="W24" i="88"/>
  <c r="D24" i="88"/>
  <c r="F24" i="88"/>
  <c r="H24" i="88"/>
  <c r="J24" i="88"/>
  <c r="L24" i="88"/>
  <c r="N24" i="88"/>
  <c r="P24" i="88"/>
  <c r="R24" i="88"/>
  <c r="T24" i="88"/>
  <c r="V24" i="88"/>
  <c r="C24" i="88"/>
  <c r="E26" i="88"/>
  <c r="G26" i="88"/>
  <c r="I26" i="88"/>
  <c r="K26" i="88"/>
  <c r="M26" i="88"/>
  <c r="O26" i="88"/>
  <c r="Q26" i="88"/>
  <c r="S26" i="88"/>
  <c r="U26" i="88"/>
  <c r="W26" i="88"/>
  <c r="D26" i="88"/>
  <c r="F26" i="88"/>
  <c r="H26" i="88"/>
  <c r="J26" i="88"/>
  <c r="L26" i="88"/>
  <c r="N26" i="88"/>
  <c r="P26" i="88"/>
  <c r="R26" i="88"/>
  <c r="T26" i="88"/>
  <c r="V26" i="88"/>
  <c r="C26" i="88"/>
  <c r="B28" i="88"/>
  <c r="E28" i="88"/>
  <c r="G28" i="88"/>
  <c r="I28" i="88"/>
  <c r="K28" i="88"/>
  <c r="M28" i="88"/>
  <c r="O28" i="88"/>
  <c r="Q28" i="88"/>
  <c r="S28" i="88"/>
  <c r="U28" i="88"/>
  <c r="W28" i="88"/>
  <c r="D28" i="88"/>
  <c r="F28" i="88"/>
  <c r="H28" i="88"/>
  <c r="J28" i="88"/>
  <c r="L28" i="88"/>
  <c r="N28" i="88"/>
  <c r="P28" i="88"/>
  <c r="R28" i="88"/>
  <c r="T28" i="88"/>
  <c r="V28" i="88"/>
  <c r="C28" i="88"/>
  <c r="E30" i="88"/>
  <c r="G30" i="88"/>
  <c r="I30" i="88"/>
  <c r="K30" i="88"/>
  <c r="M30" i="88"/>
  <c r="O30" i="88"/>
  <c r="Q30" i="88"/>
  <c r="S30" i="88"/>
  <c r="U30" i="88"/>
  <c r="W30" i="88"/>
  <c r="D30" i="88"/>
  <c r="F30" i="88"/>
  <c r="H30" i="88"/>
  <c r="J30" i="88"/>
  <c r="L30" i="88"/>
  <c r="N30" i="88"/>
  <c r="P30" i="88"/>
  <c r="R30" i="88"/>
  <c r="T30" i="88"/>
  <c r="V30" i="88"/>
  <c r="C30" i="88"/>
  <c r="E32" i="88"/>
  <c r="G32" i="88"/>
  <c r="I32" i="88"/>
  <c r="K32" i="88"/>
  <c r="M32" i="88"/>
  <c r="O32" i="88"/>
  <c r="Q32" i="88"/>
  <c r="S32" i="88"/>
  <c r="U32" i="88"/>
  <c r="W32" i="88"/>
  <c r="D32" i="88"/>
  <c r="F32" i="88"/>
  <c r="H32" i="88"/>
  <c r="J32" i="88"/>
  <c r="L32" i="88"/>
  <c r="N32" i="88"/>
  <c r="P32" i="88"/>
  <c r="R32" i="88"/>
  <c r="T32" i="88"/>
  <c r="V32" i="88"/>
  <c r="C32" i="88"/>
  <c r="E33" i="88"/>
  <c r="G33" i="88"/>
  <c r="I33" i="88"/>
  <c r="K33" i="88"/>
  <c r="M33" i="88"/>
  <c r="O33" i="88"/>
  <c r="Q33" i="88"/>
  <c r="S33" i="88"/>
  <c r="U33" i="88"/>
  <c r="W33" i="88"/>
  <c r="C33" i="88"/>
  <c r="D33" i="88"/>
  <c r="F33" i="88"/>
  <c r="H33" i="88"/>
  <c r="J33" i="88"/>
  <c r="L33" i="88"/>
  <c r="N33" i="88"/>
  <c r="P33" i="88"/>
  <c r="R33" i="88"/>
  <c r="T33" i="88"/>
  <c r="V33" i="88"/>
  <c r="E35" i="88"/>
  <c r="G35" i="88"/>
  <c r="I35" i="88"/>
  <c r="K35" i="88"/>
  <c r="M35" i="88"/>
  <c r="O35" i="88"/>
  <c r="Q35" i="88"/>
  <c r="S35" i="88"/>
  <c r="U35" i="88"/>
  <c r="W35" i="88"/>
  <c r="C35" i="88"/>
  <c r="D35" i="88"/>
  <c r="F35" i="88"/>
  <c r="H35" i="88"/>
  <c r="J35" i="88"/>
  <c r="L35" i="88"/>
  <c r="N35" i="88"/>
  <c r="P35" i="88"/>
  <c r="R35" i="88"/>
  <c r="T35" i="88"/>
  <c r="V35" i="88"/>
  <c r="E37" i="88"/>
  <c r="G37" i="88"/>
  <c r="I37" i="88"/>
  <c r="K37" i="88"/>
  <c r="M37" i="88"/>
  <c r="O37" i="88"/>
  <c r="Q37" i="88"/>
  <c r="S37" i="88"/>
  <c r="U37" i="88"/>
  <c r="W37" i="88"/>
  <c r="C37" i="88"/>
  <c r="D37" i="88"/>
  <c r="F37" i="88"/>
  <c r="H37" i="88"/>
  <c r="J37" i="88"/>
  <c r="L37" i="88"/>
  <c r="N37" i="88"/>
  <c r="P37" i="88"/>
  <c r="R37" i="88"/>
  <c r="T37" i="88"/>
  <c r="V37" i="88"/>
  <c r="E39" i="88"/>
  <c r="G39" i="88"/>
  <c r="I39" i="88"/>
  <c r="K39" i="88"/>
  <c r="M39" i="88"/>
  <c r="O39" i="88"/>
  <c r="Q39" i="88"/>
  <c r="S39" i="88"/>
  <c r="U39" i="88"/>
  <c r="W39" i="88"/>
  <c r="C39" i="88"/>
  <c r="D39" i="88"/>
  <c r="F39" i="88"/>
  <c r="H39" i="88"/>
  <c r="J39" i="88"/>
  <c r="L39" i="88"/>
  <c r="N39" i="88"/>
  <c r="P39" i="88"/>
  <c r="R39" i="88"/>
  <c r="T39" i="88"/>
  <c r="V39" i="88"/>
  <c r="E43" i="88"/>
  <c r="G43" i="88"/>
  <c r="I43" i="88"/>
  <c r="K43" i="88"/>
  <c r="M43" i="88"/>
  <c r="O43" i="88"/>
  <c r="Q43" i="88"/>
  <c r="S43" i="88"/>
  <c r="U43" i="88"/>
  <c r="W43" i="88"/>
  <c r="D43" i="88"/>
  <c r="F43" i="88"/>
  <c r="H43" i="88"/>
  <c r="J43" i="88"/>
  <c r="L43" i="88"/>
  <c r="N43" i="88"/>
  <c r="P43" i="88"/>
  <c r="R43" i="88"/>
  <c r="T43" i="88"/>
  <c r="V43" i="88"/>
  <c r="C43" i="88"/>
  <c r="E45" i="88"/>
  <c r="G45" i="88"/>
  <c r="I45" i="88"/>
  <c r="K45" i="88"/>
  <c r="M45" i="88"/>
  <c r="O45" i="88"/>
  <c r="Q45" i="88"/>
  <c r="S45" i="88"/>
  <c r="U45" i="88"/>
  <c r="W45" i="88"/>
  <c r="C45" i="88"/>
  <c r="D45" i="88"/>
  <c r="F45" i="88"/>
  <c r="H45" i="88"/>
  <c r="J45" i="88"/>
  <c r="L45" i="88"/>
  <c r="N45" i="88"/>
  <c r="P45" i="88"/>
  <c r="R45" i="88"/>
  <c r="T45" i="88"/>
  <c r="V45" i="88"/>
  <c r="E47" i="88"/>
  <c r="G47" i="88"/>
  <c r="I47" i="88"/>
  <c r="K47" i="88"/>
  <c r="M47" i="88"/>
  <c r="O47" i="88"/>
  <c r="Q47" i="88"/>
  <c r="S47" i="88"/>
  <c r="U47" i="88"/>
  <c r="W47" i="88"/>
  <c r="C47" i="88"/>
  <c r="D47" i="88"/>
  <c r="F47" i="88"/>
  <c r="H47" i="88"/>
  <c r="J47" i="88"/>
  <c r="L47" i="88"/>
  <c r="N47" i="88"/>
  <c r="P47" i="88"/>
  <c r="R47" i="88"/>
  <c r="T47" i="88"/>
  <c r="V47" i="88"/>
  <c r="E49" i="88"/>
  <c r="G49" i="88"/>
  <c r="I49" i="88"/>
  <c r="K49" i="88"/>
  <c r="M49" i="88"/>
  <c r="O49" i="88"/>
  <c r="Q49" i="88"/>
  <c r="S49" i="88"/>
  <c r="U49" i="88"/>
  <c r="W49" i="88"/>
  <c r="C49" i="88"/>
  <c r="D49" i="88"/>
  <c r="F49" i="88"/>
  <c r="H49" i="88"/>
  <c r="J49" i="88"/>
  <c r="L49" i="88"/>
  <c r="N49" i="88"/>
  <c r="P49" i="88"/>
  <c r="R49" i="88"/>
  <c r="T49" i="88"/>
  <c r="V49" i="88"/>
  <c r="E51" i="88"/>
  <c r="G51" i="88"/>
  <c r="I51" i="88"/>
  <c r="K51" i="88"/>
  <c r="M51" i="88"/>
  <c r="O51" i="88"/>
  <c r="Q51" i="88"/>
  <c r="S51" i="88"/>
  <c r="U51" i="88"/>
  <c r="W51" i="88"/>
  <c r="C51" i="88"/>
  <c r="D51" i="88"/>
  <c r="F51" i="88"/>
  <c r="H51" i="88"/>
  <c r="J51" i="88"/>
  <c r="L51" i="88"/>
  <c r="N51" i="88"/>
  <c r="P51" i="88"/>
  <c r="R51" i="88"/>
  <c r="T51" i="88"/>
  <c r="V51" i="88"/>
  <c r="E54" i="88"/>
  <c r="G54" i="88"/>
  <c r="I54" i="88"/>
  <c r="K54" i="88"/>
  <c r="M54" i="88"/>
  <c r="O54" i="88"/>
  <c r="Q54" i="88"/>
  <c r="S54" i="88"/>
  <c r="U54" i="88"/>
  <c r="W54" i="88"/>
  <c r="D54" i="88"/>
  <c r="F54" i="88"/>
  <c r="H54" i="88"/>
  <c r="J54" i="88"/>
  <c r="L54" i="88"/>
  <c r="N54" i="88"/>
  <c r="P54" i="88"/>
  <c r="R54" i="88"/>
  <c r="T54" i="88"/>
  <c r="V54" i="88"/>
  <c r="C54" i="88"/>
  <c r="B56" i="88"/>
  <c r="E56" i="88"/>
  <c r="G56" i="88"/>
  <c r="I56" i="88"/>
  <c r="K56" i="88"/>
  <c r="M56" i="88"/>
  <c r="O56" i="88"/>
  <c r="Q56" i="88"/>
  <c r="S56" i="88"/>
  <c r="U56" i="88"/>
  <c r="W56" i="88"/>
  <c r="D56" i="88"/>
  <c r="F56" i="88"/>
  <c r="H56" i="88"/>
  <c r="J56" i="88"/>
  <c r="L56" i="88"/>
  <c r="N56" i="88"/>
  <c r="P56" i="88"/>
  <c r="R56" i="88"/>
  <c r="T56" i="88"/>
  <c r="V56" i="88"/>
  <c r="C56" i="88"/>
  <c r="E58" i="88"/>
  <c r="G58" i="88"/>
  <c r="I58" i="88"/>
  <c r="K58" i="88"/>
  <c r="M58" i="88"/>
  <c r="O58" i="88"/>
  <c r="Q58" i="88"/>
  <c r="S58" i="88"/>
  <c r="U58" i="88"/>
  <c r="W58" i="88"/>
  <c r="D58" i="88"/>
  <c r="F58" i="88"/>
  <c r="H58" i="88"/>
  <c r="J58" i="88"/>
  <c r="L58" i="88"/>
  <c r="N58" i="88"/>
  <c r="P58" i="88"/>
  <c r="R58" i="88"/>
  <c r="T58" i="88"/>
  <c r="V58" i="88"/>
  <c r="C58" i="88"/>
  <c r="E60" i="88"/>
  <c r="G60" i="88"/>
  <c r="I60" i="88"/>
  <c r="K60" i="88"/>
  <c r="M60" i="88"/>
  <c r="O60" i="88"/>
  <c r="Q60" i="88"/>
  <c r="S60" i="88"/>
  <c r="U60" i="88"/>
  <c r="W60" i="88"/>
  <c r="D60" i="88"/>
  <c r="F60" i="88"/>
  <c r="H60" i="88"/>
  <c r="J60" i="88"/>
  <c r="L60" i="88"/>
  <c r="N60" i="88"/>
  <c r="P60" i="88"/>
  <c r="R60" i="88"/>
  <c r="T60" i="88"/>
  <c r="V60" i="88"/>
  <c r="C60" i="88"/>
  <c r="E62" i="88"/>
  <c r="G62" i="88"/>
  <c r="I62" i="88"/>
  <c r="K62" i="88"/>
  <c r="M62" i="88"/>
  <c r="O62" i="88"/>
  <c r="Q62" i="88"/>
  <c r="S62" i="88"/>
  <c r="U62" i="88"/>
  <c r="W62" i="88"/>
  <c r="D62" i="88"/>
  <c r="F62" i="88"/>
  <c r="H62" i="88"/>
  <c r="J62" i="88"/>
  <c r="L62" i="88"/>
  <c r="N62" i="88"/>
  <c r="P62" i="88"/>
  <c r="R62" i="88"/>
  <c r="T62" i="88"/>
  <c r="V62" i="88"/>
  <c r="C62" i="88"/>
  <c r="E64" i="88"/>
  <c r="G64" i="88"/>
  <c r="I64" i="88"/>
  <c r="K64" i="88"/>
  <c r="M64" i="88"/>
  <c r="O64" i="88"/>
  <c r="Q64" i="88"/>
  <c r="S64" i="88"/>
  <c r="U64" i="88"/>
  <c r="W64" i="88"/>
  <c r="D64" i="88"/>
  <c r="F64" i="88"/>
  <c r="H64" i="88"/>
  <c r="J64" i="88"/>
  <c r="L64" i="88"/>
  <c r="N64" i="88"/>
  <c r="P64" i="88"/>
  <c r="R64" i="88"/>
  <c r="T64" i="88"/>
  <c r="V64" i="88"/>
  <c r="C64" i="88"/>
  <c r="E67" i="88"/>
  <c r="G67" i="88"/>
  <c r="I67" i="88"/>
  <c r="K67" i="88"/>
  <c r="M67" i="88"/>
  <c r="O67" i="88"/>
  <c r="Q67" i="88"/>
  <c r="S67" i="88"/>
  <c r="U67" i="88"/>
  <c r="W67" i="88"/>
  <c r="C67" i="88"/>
  <c r="D67" i="88"/>
  <c r="F67" i="88"/>
  <c r="H67" i="88"/>
  <c r="J67" i="88"/>
  <c r="L67" i="88"/>
  <c r="N67" i="88"/>
  <c r="P67" i="88"/>
  <c r="R67" i="88"/>
  <c r="T67" i="88"/>
  <c r="V67" i="88"/>
  <c r="B69" i="88"/>
  <c r="E69" i="88"/>
  <c r="G69" i="88"/>
  <c r="I69" i="88"/>
  <c r="K69" i="88"/>
  <c r="M69" i="88"/>
  <c r="O69" i="88"/>
  <c r="Q69" i="88"/>
  <c r="S69" i="88"/>
  <c r="U69" i="88"/>
  <c r="W69" i="88"/>
  <c r="C69" i="88"/>
  <c r="D69" i="88"/>
  <c r="F69" i="88"/>
  <c r="H69" i="88"/>
  <c r="J69" i="88"/>
  <c r="L69" i="88"/>
  <c r="N69" i="88"/>
  <c r="P69" i="88"/>
  <c r="R69" i="88"/>
  <c r="T69" i="88"/>
  <c r="V69" i="88"/>
  <c r="E71" i="88"/>
  <c r="G71" i="88"/>
  <c r="I71" i="88"/>
  <c r="K71" i="88"/>
  <c r="M71" i="88"/>
  <c r="O71" i="88"/>
  <c r="Q71" i="88"/>
  <c r="S71" i="88"/>
  <c r="U71" i="88"/>
  <c r="W71" i="88"/>
  <c r="C71" i="88"/>
  <c r="D71" i="88"/>
  <c r="F71" i="88"/>
  <c r="H71" i="88"/>
  <c r="J71" i="88"/>
  <c r="L71" i="88"/>
  <c r="N71" i="88"/>
  <c r="P71" i="88"/>
  <c r="R71" i="88"/>
  <c r="T71" i="88"/>
  <c r="V71" i="88"/>
  <c r="B73" i="88"/>
  <c r="E73" i="88"/>
  <c r="G73" i="88"/>
  <c r="I73" i="88"/>
  <c r="K73" i="88"/>
  <c r="M73" i="88"/>
  <c r="O73" i="88"/>
  <c r="Q73" i="88"/>
  <c r="S73" i="88"/>
  <c r="U73" i="88"/>
  <c r="W73" i="88"/>
  <c r="C73" i="88"/>
  <c r="D73" i="88"/>
  <c r="F73" i="88"/>
  <c r="H73" i="88"/>
  <c r="J73" i="88"/>
  <c r="L73" i="88"/>
  <c r="N73" i="88"/>
  <c r="P73" i="88"/>
  <c r="R73" i="88"/>
  <c r="T73" i="88"/>
  <c r="V73" i="88"/>
  <c r="E75" i="88"/>
  <c r="G75" i="88"/>
  <c r="I75" i="88"/>
  <c r="K75" i="88"/>
  <c r="M75" i="88"/>
  <c r="O75" i="88"/>
  <c r="Q75" i="88"/>
  <c r="S75" i="88"/>
  <c r="U75" i="88"/>
  <c r="W75" i="88"/>
  <c r="C75" i="88"/>
  <c r="D75" i="88"/>
  <c r="F75" i="88"/>
  <c r="H75" i="88"/>
  <c r="J75" i="88"/>
  <c r="L75" i="88"/>
  <c r="N75" i="88"/>
  <c r="P75" i="88"/>
  <c r="R75" i="88"/>
  <c r="T75" i="88"/>
  <c r="V75" i="88"/>
  <c r="D36" i="72"/>
  <c r="F36" i="72"/>
  <c r="H36" i="72"/>
  <c r="J36" i="72"/>
  <c r="L36" i="72"/>
  <c r="N36" i="72"/>
  <c r="P36" i="72"/>
  <c r="R36" i="72"/>
  <c r="T36" i="72"/>
  <c r="V36" i="72"/>
  <c r="C36" i="72"/>
  <c r="E36" i="72"/>
  <c r="G36" i="72"/>
  <c r="I36" i="72"/>
  <c r="K36" i="72"/>
  <c r="M36" i="72"/>
  <c r="O36" i="72"/>
  <c r="Q36" i="72"/>
  <c r="S36" i="72"/>
  <c r="U36" i="72"/>
  <c r="W36" i="72"/>
  <c r="D38" i="72"/>
  <c r="F38" i="72"/>
  <c r="H38" i="72"/>
  <c r="J38" i="72"/>
  <c r="L38" i="72"/>
  <c r="N38" i="72"/>
  <c r="P38" i="72"/>
  <c r="R38" i="72"/>
  <c r="T38" i="72"/>
  <c r="V38" i="72"/>
  <c r="C38" i="72"/>
  <c r="E38" i="72"/>
  <c r="G38" i="72"/>
  <c r="I38" i="72"/>
  <c r="K38" i="72"/>
  <c r="M38" i="72"/>
  <c r="O38" i="72"/>
  <c r="Q38" i="72"/>
  <c r="S38" i="72"/>
  <c r="U38" i="72"/>
  <c r="W38" i="72"/>
  <c r="E44" i="72"/>
  <c r="G44" i="72"/>
  <c r="I44" i="72"/>
  <c r="K44" i="72"/>
  <c r="M44" i="72"/>
  <c r="O44" i="72"/>
  <c r="Q44" i="72"/>
  <c r="S44" i="72"/>
  <c r="U44" i="72"/>
  <c r="W44" i="72"/>
  <c r="D44" i="72"/>
  <c r="F44" i="72"/>
  <c r="H44" i="72"/>
  <c r="J44" i="72"/>
  <c r="L44" i="72"/>
  <c r="N44" i="72"/>
  <c r="P44" i="72"/>
  <c r="R44" i="72"/>
  <c r="T44" i="72"/>
  <c r="V44" i="72"/>
  <c r="C44" i="72"/>
  <c r="E46" i="72"/>
  <c r="G46" i="72"/>
  <c r="I46" i="72"/>
  <c r="K46" i="72"/>
  <c r="M46" i="72"/>
  <c r="O46" i="72"/>
  <c r="Q46" i="72"/>
  <c r="S46" i="72"/>
  <c r="U46" i="72"/>
  <c r="W46" i="72"/>
  <c r="D46" i="72"/>
  <c r="F46" i="72"/>
  <c r="H46" i="72"/>
  <c r="J46" i="72"/>
  <c r="L46" i="72"/>
  <c r="N46" i="72"/>
  <c r="P46" i="72"/>
  <c r="R46" i="72"/>
  <c r="T46" i="72"/>
  <c r="V46" i="72"/>
  <c r="C46" i="72"/>
  <c r="E48" i="72"/>
  <c r="G48" i="72"/>
  <c r="I48" i="72"/>
  <c r="K48" i="72"/>
  <c r="M48" i="72"/>
  <c r="O48" i="72"/>
  <c r="Q48" i="72"/>
  <c r="S48" i="72"/>
  <c r="U48" i="72"/>
  <c r="W48" i="72"/>
  <c r="D48" i="72"/>
  <c r="F48" i="72"/>
  <c r="H48" i="72"/>
  <c r="J48" i="72"/>
  <c r="L48" i="72"/>
  <c r="N48" i="72"/>
  <c r="P48" i="72"/>
  <c r="R48" i="72"/>
  <c r="T48" i="72"/>
  <c r="V48" i="72"/>
  <c r="C48" i="72"/>
  <c r="E50" i="72"/>
  <c r="G50" i="72"/>
  <c r="I50" i="72"/>
  <c r="K50" i="72"/>
  <c r="M50" i="72"/>
  <c r="O50" i="72"/>
  <c r="Q50" i="72"/>
  <c r="S50" i="72"/>
  <c r="U50" i="72"/>
  <c r="W50" i="72"/>
  <c r="D50" i="72"/>
  <c r="F50" i="72"/>
  <c r="H50" i="72"/>
  <c r="J50" i="72"/>
  <c r="L50" i="72"/>
  <c r="N50" i="72"/>
  <c r="P50" i="72"/>
  <c r="R50" i="72"/>
  <c r="T50" i="72"/>
  <c r="V50" i="72"/>
  <c r="C50" i="72"/>
  <c r="E52" i="72"/>
  <c r="G52" i="72"/>
  <c r="I52" i="72"/>
  <c r="K52" i="72"/>
  <c r="M52" i="72"/>
  <c r="O52" i="72"/>
  <c r="Q52" i="72"/>
  <c r="S52" i="72"/>
  <c r="U52" i="72"/>
  <c r="W52" i="72"/>
  <c r="D52" i="72"/>
  <c r="F52" i="72"/>
  <c r="H52" i="72"/>
  <c r="J52" i="72"/>
  <c r="L52" i="72"/>
  <c r="N52" i="72"/>
  <c r="P52" i="72"/>
  <c r="R52" i="72"/>
  <c r="T52" i="72"/>
  <c r="V52" i="72"/>
  <c r="C52" i="72"/>
  <c r="E54" i="72"/>
  <c r="G54" i="72"/>
  <c r="I54" i="72"/>
  <c r="K54" i="72"/>
  <c r="M54" i="72"/>
  <c r="O54" i="72"/>
  <c r="Q54" i="72"/>
  <c r="S54" i="72"/>
  <c r="U54" i="72"/>
  <c r="W54" i="72"/>
  <c r="D54" i="72"/>
  <c r="F54" i="72"/>
  <c r="H54" i="72"/>
  <c r="J54" i="72"/>
  <c r="L54" i="72"/>
  <c r="N54" i="72"/>
  <c r="P54" i="72"/>
  <c r="R54" i="72"/>
  <c r="T54" i="72"/>
  <c r="V54" i="72"/>
  <c r="C54" i="72"/>
  <c r="E56" i="72"/>
  <c r="G56" i="72"/>
  <c r="I56" i="72"/>
  <c r="K56" i="72"/>
  <c r="M56" i="72"/>
  <c r="O56" i="72"/>
  <c r="Q56" i="72"/>
  <c r="S56" i="72"/>
  <c r="U56" i="72"/>
  <c r="W56" i="72"/>
  <c r="D56" i="72"/>
  <c r="F56" i="72"/>
  <c r="H56" i="72"/>
  <c r="J56" i="72"/>
  <c r="L56" i="72"/>
  <c r="N56" i="72"/>
  <c r="P56" i="72"/>
  <c r="R56" i="72"/>
  <c r="T56" i="72"/>
  <c r="V56" i="72"/>
  <c r="C56" i="72"/>
  <c r="E58" i="72"/>
  <c r="G58" i="72"/>
  <c r="I58" i="72"/>
  <c r="K58" i="72"/>
  <c r="M58" i="72"/>
  <c r="O58" i="72"/>
  <c r="Q58" i="72"/>
  <c r="S58" i="72"/>
  <c r="U58" i="72"/>
  <c r="W58" i="72"/>
  <c r="D58" i="72"/>
  <c r="F58" i="72"/>
  <c r="H58" i="72"/>
  <c r="J58" i="72"/>
  <c r="L58" i="72"/>
  <c r="N58" i="72"/>
  <c r="P58" i="72"/>
  <c r="R58" i="72"/>
  <c r="T58" i="72"/>
  <c r="V58" i="72"/>
  <c r="C58" i="72"/>
  <c r="E59" i="72"/>
  <c r="G59" i="72"/>
  <c r="I59" i="72"/>
  <c r="K59" i="72"/>
  <c r="M59" i="72"/>
  <c r="O59" i="72"/>
  <c r="Q59" i="72"/>
  <c r="S59" i="72"/>
  <c r="U59" i="72"/>
  <c r="W59" i="72"/>
  <c r="C59" i="72"/>
  <c r="D59" i="72"/>
  <c r="F59" i="72"/>
  <c r="H59" i="72"/>
  <c r="J59" i="72"/>
  <c r="L59" i="72"/>
  <c r="N59" i="72"/>
  <c r="P59" i="72"/>
  <c r="R59" i="72"/>
  <c r="T59" i="72"/>
  <c r="V59" i="72"/>
  <c r="E61" i="72"/>
  <c r="G61" i="72"/>
  <c r="I61" i="72"/>
  <c r="K61" i="72"/>
  <c r="M61" i="72"/>
  <c r="O61" i="72"/>
  <c r="Q61" i="72"/>
  <c r="S61" i="72"/>
  <c r="U61" i="72"/>
  <c r="W61" i="72"/>
  <c r="C61" i="72"/>
  <c r="D61" i="72"/>
  <c r="F61" i="72"/>
  <c r="H61" i="72"/>
  <c r="J61" i="72"/>
  <c r="L61" i="72"/>
  <c r="N61" i="72"/>
  <c r="P61" i="72"/>
  <c r="R61" i="72"/>
  <c r="T61" i="72"/>
  <c r="V61" i="72"/>
  <c r="E63" i="72"/>
  <c r="G63" i="72"/>
  <c r="I63" i="72"/>
  <c r="K63" i="72"/>
  <c r="M63" i="72"/>
  <c r="O63" i="72"/>
  <c r="Q63" i="72"/>
  <c r="S63" i="72"/>
  <c r="U63" i="72"/>
  <c r="W63" i="72"/>
  <c r="C63" i="72"/>
  <c r="D63" i="72"/>
  <c r="F63" i="72"/>
  <c r="H63" i="72"/>
  <c r="J63" i="72"/>
  <c r="L63" i="72"/>
  <c r="N63" i="72"/>
  <c r="P63" i="72"/>
  <c r="R63" i="72"/>
  <c r="T63" i="72"/>
  <c r="V63" i="72"/>
  <c r="E65" i="72"/>
  <c r="G65" i="72"/>
  <c r="I65" i="72"/>
  <c r="K65" i="72"/>
  <c r="M65" i="72"/>
  <c r="O65" i="72"/>
  <c r="Q65" i="72"/>
  <c r="S65" i="72"/>
  <c r="U65" i="72"/>
  <c r="W65" i="72"/>
  <c r="C65" i="72"/>
  <c r="D65" i="72"/>
  <c r="F65" i="72"/>
  <c r="H65" i="72"/>
  <c r="J65" i="72"/>
  <c r="L65" i="72"/>
  <c r="N65" i="72"/>
  <c r="P65" i="72"/>
  <c r="R65" i="72"/>
  <c r="T65" i="72"/>
  <c r="V65" i="72"/>
  <c r="E67" i="72"/>
  <c r="G67" i="72"/>
  <c r="I67" i="72"/>
  <c r="K67" i="72"/>
  <c r="M67" i="72"/>
  <c r="O67" i="72"/>
  <c r="Q67" i="72"/>
  <c r="S67" i="72"/>
  <c r="U67" i="72"/>
  <c r="W67" i="72"/>
  <c r="C67" i="72"/>
  <c r="D67" i="72"/>
  <c r="F67" i="72"/>
  <c r="H67" i="72"/>
  <c r="J67" i="72"/>
  <c r="L67" i="72"/>
  <c r="N67" i="72"/>
  <c r="P67" i="72"/>
  <c r="R67" i="72"/>
  <c r="T67" i="72"/>
  <c r="V67" i="72"/>
  <c r="E69" i="72"/>
  <c r="G69" i="72"/>
  <c r="I69" i="72"/>
  <c r="K69" i="72"/>
  <c r="M69" i="72"/>
  <c r="O69" i="72"/>
  <c r="Q69" i="72"/>
  <c r="S69" i="72"/>
  <c r="U69" i="72"/>
  <c r="W69" i="72"/>
  <c r="C69" i="72"/>
  <c r="D69" i="72"/>
  <c r="F69" i="72"/>
  <c r="H69" i="72"/>
  <c r="J69" i="72"/>
  <c r="L69" i="72"/>
  <c r="N69" i="72"/>
  <c r="P69" i="72"/>
  <c r="R69" i="72"/>
  <c r="T69" i="72"/>
  <c r="V69" i="72"/>
  <c r="E71" i="72"/>
  <c r="G71" i="72"/>
  <c r="I71" i="72"/>
  <c r="K71" i="72"/>
  <c r="M71" i="72"/>
  <c r="O71" i="72"/>
  <c r="Q71" i="72"/>
  <c r="S71" i="72"/>
  <c r="U71" i="72"/>
  <c r="W71" i="72"/>
  <c r="C71" i="72"/>
  <c r="D71" i="72"/>
  <c r="F71" i="72"/>
  <c r="H71" i="72"/>
  <c r="J71" i="72"/>
  <c r="L71" i="72"/>
  <c r="N71" i="72"/>
  <c r="P71" i="72"/>
  <c r="R71" i="72"/>
  <c r="T71" i="72"/>
  <c r="V71" i="72"/>
  <c r="E73" i="72"/>
  <c r="G73" i="72"/>
  <c r="I73" i="72"/>
  <c r="K73" i="72"/>
  <c r="M73" i="72"/>
  <c r="O73" i="72"/>
  <c r="Q73" i="72"/>
  <c r="S73" i="72"/>
  <c r="U73" i="72"/>
  <c r="W73" i="72"/>
  <c r="C73" i="72"/>
  <c r="D73" i="72"/>
  <c r="F73" i="72"/>
  <c r="H73" i="72"/>
  <c r="J73" i="72"/>
  <c r="L73" i="72"/>
  <c r="N73" i="72"/>
  <c r="P73" i="72"/>
  <c r="R73" i="72"/>
  <c r="T73" i="72"/>
  <c r="V73" i="72"/>
  <c r="E75" i="72"/>
  <c r="G75" i="72"/>
  <c r="I75" i="72"/>
  <c r="K75" i="72"/>
  <c r="M75" i="72"/>
  <c r="O75" i="72"/>
  <c r="Q75" i="72"/>
  <c r="S75" i="72"/>
  <c r="U75" i="72"/>
  <c r="W75" i="72"/>
  <c r="C75" i="72"/>
  <c r="D75" i="72"/>
  <c r="F75" i="72"/>
  <c r="H75" i="72"/>
  <c r="J75" i="72"/>
  <c r="L75" i="72"/>
  <c r="N75" i="72"/>
  <c r="P75" i="72"/>
  <c r="R75" i="72"/>
  <c r="T75" i="72"/>
  <c r="V75" i="72"/>
  <c r="E7" i="74"/>
  <c r="G7" i="74"/>
  <c r="I7" i="74"/>
  <c r="K7" i="74"/>
  <c r="M7" i="74"/>
  <c r="O7" i="74"/>
  <c r="Q7" i="74"/>
  <c r="S7" i="74"/>
  <c r="U7" i="74"/>
  <c r="W7" i="74"/>
  <c r="D7" i="74"/>
  <c r="F7" i="74"/>
  <c r="H7" i="74"/>
  <c r="J7" i="74"/>
  <c r="L7" i="74"/>
  <c r="N7" i="74"/>
  <c r="P7" i="74"/>
  <c r="R7" i="74"/>
  <c r="T7" i="74"/>
  <c r="V7" i="74"/>
  <c r="C7" i="74"/>
  <c r="E9" i="74"/>
  <c r="G9" i="74"/>
  <c r="I9" i="74"/>
  <c r="K9" i="74"/>
  <c r="M9" i="74"/>
  <c r="O9" i="74"/>
  <c r="Q9" i="74"/>
  <c r="S9" i="74"/>
  <c r="U9" i="74"/>
  <c r="W9" i="74"/>
  <c r="C9" i="74"/>
  <c r="D9" i="74"/>
  <c r="F9" i="74"/>
  <c r="H9" i="74"/>
  <c r="J9" i="74"/>
  <c r="L9" i="74"/>
  <c r="N9" i="74"/>
  <c r="P9" i="74"/>
  <c r="R9" i="74"/>
  <c r="T9" i="74"/>
  <c r="V9" i="74"/>
  <c r="E11" i="74"/>
  <c r="G11" i="74"/>
  <c r="I11" i="74"/>
  <c r="K11" i="74"/>
  <c r="M11" i="74"/>
  <c r="O11" i="74"/>
  <c r="Q11" i="74"/>
  <c r="S11" i="74"/>
  <c r="U11" i="74"/>
  <c r="W11" i="74"/>
  <c r="C11" i="74"/>
  <c r="D11" i="74"/>
  <c r="F11" i="74"/>
  <c r="H11" i="74"/>
  <c r="J11" i="74"/>
  <c r="L11" i="74"/>
  <c r="N11" i="74"/>
  <c r="P11" i="74"/>
  <c r="R11" i="74"/>
  <c r="T11" i="74"/>
  <c r="V11" i="74"/>
  <c r="E13" i="74"/>
  <c r="G13" i="74"/>
  <c r="I13" i="74"/>
  <c r="K13" i="74"/>
  <c r="M13" i="74"/>
  <c r="O13" i="74"/>
  <c r="Q13" i="74"/>
  <c r="S13" i="74"/>
  <c r="U13" i="74"/>
  <c r="W13" i="74"/>
  <c r="C13" i="74"/>
  <c r="D13" i="74"/>
  <c r="F13" i="74"/>
  <c r="H13" i="74"/>
  <c r="J13" i="74"/>
  <c r="L13" i="74"/>
  <c r="N13" i="74"/>
  <c r="P13" i="74"/>
  <c r="R13" i="74"/>
  <c r="T13" i="74"/>
  <c r="V13" i="74"/>
  <c r="E15" i="74"/>
  <c r="G15" i="74"/>
  <c r="I15" i="74"/>
  <c r="K15" i="74"/>
  <c r="M15" i="74"/>
  <c r="O15" i="74"/>
  <c r="Q15" i="74"/>
  <c r="S15" i="74"/>
  <c r="U15" i="74"/>
  <c r="W15" i="74"/>
  <c r="C15" i="74"/>
  <c r="D15" i="74"/>
  <c r="F15" i="74"/>
  <c r="H15" i="74"/>
  <c r="J15" i="74"/>
  <c r="L15" i="74"/>
  <c r="N15" i="74"/>
  <c r="P15" i="74"/>
  <c r="R15" i="74"/>
  <c r="T15" i="74"/>
  <c r="V15" i="74"/>
  <c r="E17" i="74"/>
  <c r="G17" i="74"/>
  <c r="I17" i="74"/>
  <c r="K17" i="74"/>
  <c r="M17" i="74"/>
  <c r="O17" i="74"/>
  <c r="Q17" i="74"/>
  <c r="S17" i="74"/>
  <c r="U17" i="74"/>
  <c r="W17" i="74"/>
  <c r="C17" i="74"/>
  <c r="D17" i="74"/>
  <c r="F17" i="74"/>
  <c r="H17" i="74"/>
  <c r="J17" i="74"/>
  <c r="L17" i="74"/>
  <c r="N17" i="74"/>
  <c r="P17" i="74"/>
  <c r="R17" i="74"/>
  <c r="T17" i="74"/>
  <c r="V17" i="74"/>
  <c r="E19" i="74"/>
  <c r="G19" i="74"/>
  <c r="I19" i="74"/>
  <c r="K19" i="74"/>
  <c r="M19" i="74"/>
  <c r="O19" i="74"/>
  <c r="Q19" i="74"/>
  <c r="S19" i="74"/>
  <c r="U19" i="74"/>
  <c r="W19" i="74"/>
  <c r="C19" i="74"/>
  <c r="D19" i="74"/>
  <c r="F19" i="74"/>
  <c r="H19" i="74"/>
  <c r="J19" i="74"/>
  <c r="L19" i="74"/>
  <c r="N19" i="74"/>
  <c r="P19" i="74"/>
  <c r="R19" i="74"/>
  <c r="T19" i="74"/>
  <c r="V19" i="74"/>
  <c r="E21" i="74"/>
  <c r="G21" i="74"/>
  <c r="I21" i="74"/>
  <c r="K21" i="74"/>
  <c r="M21" i="74"/>
  <c r="O21" i="74"/>
  <c r="Q21" i="74"/>
  <c r="S21" i="74"/>
  <c r="U21" i="74"/>
  <c r="W21" i="74"/>
  <c r="C21" i="74"/>
  <c r="D21" i="74"/>
  <c r="F21" i="74"/>
  <c r="H21" i="74"/>
  <c r="J21" i="74"/>
  <c r="L21" i="74"/>
  <c r="N21" i="74"/>
  <c r="P21" i="74"/>
  <c r="R21" i="74"/>
  <c r="T21" i="74"/>
  <c r="V21" i="74"/>
  <c r="E23" i="74"/>
  <c r="G23" i="74"/>
  <c r="I23" i="74"/>
  <c r="K23" i="74"/>
  <c r="M23" i="74"/>
  <c r="O23" i="74"/>
  <c r="Q23" i="74"/>
  <c r="S23" i="74"/>
  <c r="U23" i="74"/>
  <c r="W23" i="74"/>
  <c r="C23" i="74"/>
  <c r="D23" i="74"/>
  <c r="F23" i="74"/>
  <c r="H23" i="74"/>
  <c r="J23" i="74"/>
  <c r="L23" i="74"/>
  <c r="N23" i="74"/>
  <c r="P23" i="74"/>
  <c r="R23" i="74"/>
  <c r="T23" i="74"/>
  <c r="V23" i="74"/>
  <c r="E25" i="74"/>
  <c r="G25" i="74"/>
  <c r="I25" i="74"/>
  <c r="K25" i="74"/>
  <c r="M25" i="74"/>
  <c r="O25" i="74"/>
  <c r="Q25" i="74"/>
  <c r="S25" i="74"/>
  <c r="U25" i="74"/>
  <c r="W25" i="74"/>
  <c r="C25" i="74"/>
  <c r="D25" i="74"/>
  <c r="F25" i="74"/>
  <c r="H25" i="74"/>
  <c r="J25" i="74"/>
  <c r="L25" i="74"/>
  <c r="N25" i="74"/>
  <c r="P25" i="74"/>
  <c r="R25" i="74"/>
  <c r="T25" i="74"/>
  <c r="V25" i="74"/>
  <c r="E27" i="74"/>
  <c r="G27" i="74"/>
  <c r="I27" i="74"/>
  <c r="K27" i="74"/>
  <c r="M27" i="74"/>
  <c r="O27" i="74"/>
  <c r="Q27" i="74"/>
  <c r="S27" i="74"/>
  <c r="U27" i="74"/>
  <c r="W27" i="74"/>
  <c r="C27" i="74"/>
  <c r="D27" i="74"/>
  <c r="F27" i="74"/>
  <c r="H27" i="74"/>
  <c r="J27" i="74"/>
  <c r="L27" i="74"/>
  <c r="N27" i="74"/>
  <c r="P27" i="74"/>
  <c r="R27" i="74"/>
  <c r="T27" i="74"/>
  <c r="V27" i="74"/>
  <c r="E29" i="74"/>
  <c r="G29" i="74"/>
  <c r="I29" i="74"/>
  <c r="K29" i="74"/>
  <c r="M29" i="74"/>
  <c r="O29" i="74"/>
  <c r="Q29" i="74"/>
  <c r="S29" i="74"/>
  <c r="U29" i="74"/>
  <c r="W29" i="74"/>
  <c r="C29" i="74"/>
  <c r="D29" i="74"/>
  <c r="F29" i="74"/>
  <c r="H29" i="74"/>
  <c r="J29" i="74"/>
  <c r="L29" i="74"/>
  <c r="N29" i="74"/>
  <c r="P29" i="74"/>
  <c r="R29" i="74"/>
  <c r="T29" i="74"/>
  <c r="V29" i="74"/>
  <c r="E31" i="74"/>
  <c r="G31" i="74"/>
  <c r="I31" i="74"/>
  <c r="K31" i="74"/>
  <c r="M31" i="74"/>
  <c r="O31" i="74"/>
  <c r="Q31" i="74"/>
  <c r="S31" i="74"/>
  <c r="U31" i="74"/>
  <c r="W31" i="74"/>
  <c r="C31" i="74"/>
  <c r="D31" i="74"/>
  <c r="F31" i="74"/>
  <c r="H31" i="74"/>
  <c r="J31" i="74"/>
  <c r="L31" i="74"/>
  <c r="N31" i="74"/>
  <c r="P31" i="74"/>
  <c r="R31" i="74"/>
  <c r="T31" i="74"/>
  <c r="V31" i="74"/>
  <c r="E33" i="74"/>
  <c r="G33" i="74"/>
  <c r="I33" i="74"/>
  <c r="K33" i="74"/>
  <c r="M33" i="74"/>
  <c r="O33" i="74"/>
  <c r="Q33" i="74"/>
  <c r="S33" i="74"/>
  <c r="U33" i="74"/>
  <c r="W33" i="74"/>
  <c r="C33" i="74"/>
  <c r="D33" i="74"/>
  <c r="F33" i="74"/>
  <c r="H33" i="74"/>
  <c r="J33" i="74"/>
  <c r="L33" i="74"/>
  <c r="N33" i="74"/>
  <c r="P33" i="74"/>
  <c r="R33" i="74"/>
  <c r="T33" i="74"/>
  <c r="V33" i="74"/>
  <c r="E35" i="74"/>
  <c r="G35" i="74"/>
  <c r="I35" i="74"/>
  <c r="K35" i="74"/>
  <c r="M35" i="74"/>
  <c r="O35" i="74"/>
  <c r="Q35" i="74"/>
  <c r="S35" i="74"/>
  <c r="U35" i="74"/>
  <c r="W35" i="74"/>
  <c r="C35" i="74"/>
  <c r="D35" i="74"/>
  <c r="F35" i="74"/>
  <c r="H35" i="74"/>
  <c r="J35" i="74"/>
  <c r="L35" i="74"/>
  <c r="N35" i="74"/>
  <c r="P35" i="74"/>
  <c r="R35" i="74"/>
  <c r="T35" i="74"/>
  <c r="V35" i="74"/>
  <c r="E37" i="74"/>
  <c r="G37" i="74"/>
  <c r="I37" i="74"/>
  <c r="K37" i="74"/>
  <c r="M37" i="74"/>
  <c r="O37" i="74"/>
  <c r="Q37" i="74"/>
  <c r="S37" i="74"/>
  <c r="U37" i="74"/>
  <c r="W37" i="74"/>
  <c r="C37" i="74"/>
  <c r="D37" i="74"/>
  <c r="F37" i="74"/>
  <c r="H37" i="74"/>
  <c r="J37" i="74"/>
  <c r="L37" i="74"/>
  <c r="N37" i="74"/>
  <c r="P37" i="74"/>
  <c r="R37" i="74"/>
  <c r="T37" i="74"/>
  <c r="V37" i="74"/>
  <c r="E39" i="74"/>
  <c r="G39" i="74"/>
  <c r="I39" i="74"/>
  <c r="K39" i="74"/>
  <c r="M39" i="74"/>
  <c r="O39" i="74"/>
  <c r="Q39" i="74"/>
  <c r="S39" i="74"/>
  <c r="U39" i="74"/>
  <c r="W39" i="74"/>
  <c r="C39" i="74"/>
  <c r="D39" i="74"/>
  <c r="F39" i="74"/>
  <c r="H39" i="74"/>
  <c r="J39" i="74"/>
  <c r="L39" i="74"/>
  <c r="N39" i="74"/>
  <c r="P39" i="74"/>
  <c r="R39" i="74"/>
  <c r="T39" i="74"/>
  <c r="V39" i="74"/>
  <c r="D43" i="74"/>
  <c r="F43" i="74"/>
  <c r="H43" i="74"/>
  <c r="J43" i="74"/>
  <c r="L43" i="74"/>
  <c r="N43" i="74"/>
  <c r="P43" i="74"/>
  <c r="R43" i="74"/>
  <c r="T43" i="74"/>
  <c r="V43" i="74"/>
  <c r="C43" i="74"/>
  <c r="E43" i="74"/>
  <c r="G43" i="74"/>
  <c r="I43" i="74"/>
  <c r="K43" i="74"/>
  <c r="M43" i="74"/>
  <c r="O43" i="74"/>
  <c r="Q43" i="74"/>
  <c r="S43" i="74"/>
  <c r="U43" i="74"/>
  <c r="W43" i="74"/>
  <c r="D45" i="74"/>
  <c r="F45" i="74"/>
  <c r="H45" i="74"/>
  <c r="J45" i="74"/>
  <c r="L45" i="74"/>
  <c r="N45" i="74"/>
  <c r="P45" i="74"/>
  <c r="R45" i="74"/>
  <c r="T45" i="74"/>
  <c r="V45" i="74"/>
  <c r="E45" i="74"/>
  <c r="G45" i="74"/>
  <c r="I45" i="74"/>
  <c r="K45" i="74"/>
  <c r="M45" i="74"/>
  <c r="O45" i="74"/>
  <c r="Q45" i="74"/>
  <c r="S45" i="74"/>
  <c r="U45" i="74"/>
  <c r="W45" i="74"/>
  <c r="C45" i="74"/>
  <c r="D47" i="74"/>
  <c r="F47" i="74"/>
  <c r="H47" i="74"/>
  <c r="J47" i="74"/>
  <c r="L47" i="74"/>
  <c r="N47" i="74"/>
  <c r="P47" i="74"/>
  <c r="R47" i="74"/>
  <c r="T47" i="74"/>
  <c r="V47" i="74"/>
  <c r="E47" i="74"/>
  <c r="G47" i="74"/>
  <c r="I47" i="74"/>
  <c r="K47" i="74"/>
  <c r="M47" i="74"/>
  <c r="O47" i="74"/>
  <c r="Q47" i="74"/>
  <c r="S47" i="74"/>
  <c r="U47" i="74"/>
  <c r="W47" i="74"/>
  <c r="C47" i="74"/>
  <c r="D49" i="74"/>
  <c r="F49" i="74"/>
  <c r="H49" i="74"/>
  <c r="J49" i="74"/>
  <c r="L49" i="74"/>
  <c r="N49" i="74"/>
  <c r="P49" i="74"/>
  <c r="R49" i="74"/>
  <c r="T49" i="74"/>
  <c r="V49" i="74"/>
  <c r="E49" i="74"/>
  <c r="G49" i="74"/>
  <c r="I49" i="74"/>
  <c r="K49" i="74"/>
  <c r="M49" i="74"/>
  <c r="O49" i="74"/>
  <c r="Q49" i="74"/>
  <c r="S49" i="74"/>
  <c r="U49" i="74"/>
  <c r="W49" i="74"/>
  <c r="C49" i="74"/>
  <c r="D51" i="74"/>
  <c r="F51" i="74"/>
  <c r="H51" i="74"/>
  <c r="J51" i="74"/>
  <c r="L51" i="74"/>
  <c r="N51" i="74"/>
  <c r="P51" i="74"/>
  <c r="R51" i="74"/>
  <c r="T51" i="74"/>
  <c r="V51" i="74"/>
  <c r="E51" i="74"/>
  <c r="G51" i="74"/>
  <c r="I51" i="74"/>
  <c r="K51" i="74"/>
  <c r="M51" i="74"/>
  <c r="O51" i="74"/>
  <c r="Q51" i="74"/>
  <c r="S51" i="74"/>
  <c r="U51" i="74"/>
  <c r="W51" i="74"/>
  <c r="C51" i="74"/>
  <c r="D53" i="74"/>
  <c r="F53" i="74"/>
  <c r="H53" i="74"/>
  <c r="J53" i="74"/>
  <c r="L53" i="74"/>
  <c r="N53" i="74"/>
  <c r="P53" i="74"/>
  <c r="R53" i="74"/>
  <c r="T53" i="74"/>
  <c r="V53" i="74"/>
  <c r="E53" i="74"/>
  <c r="G53" i="74"/>
  <c r="I53" i="74"/>
  <c r="K53" i="74"/>
  <c r="M53" i="74"/>
  <c r="O53" i="74"/>
  <c r="Q53" i="74"/>
  <c r="S53" i="74"/>
  <c r="U53" i="74"/>
  <c r="W53" i="74"/>
  <c r="C53" i="74"/>
  <c r="D55" i="74"/>
  <c r="F55" i="74"/>
  <c r="H55" i="74"/>
  <c r="J55" i="74"/>
  <c r="L55" i="74"/>
  <c r="N55" i="74"/>
  <c r="P55" i="74"/>
  <c r="R55" i="74"/>
  <c r="T55" i="74"/>
  <c r="V55" i="74"/>
  <c r="E55" i="74"/>
  <c r="G55" i="74"/>
  <c r="I55" i="74"/>
  <c r="K55" i="74"/>
  <c r="M55" i="74"/>
  <c r="O55" i="74"/>
  <c r="Q55" i="74"/>
  <c r="S55" i="74"/>
  <c r="U55" i="74"/>
  <c r="W55" i="74"/>
  <c r="C55" i="74"/>
  <c r="D57" i="74"/>
  <c r="F57" i="74"/>
  <c r="H57" i="74"/>
  <c r="J57" i="74"/>
  <c r="L57" i="74"/>
  <c r="N57" i="74"/>
  <c r="P57" i="74"/>
  <c r="R57" i="74"/>
  <c r="T57" i="74"/>
  <c r="V57" i="74"/>
  <c r="E57" i="74"/>
  <c r="G57" i="74"/>
  <c r="I57" i="74"/>
  <c r="K57" i="74"/>
  <c r="M57" i="74"/>
  <c r="O57" i="74"/>
  <c r="Q57" i="74"/>
  <c r="S57" i="74"/>
  <c r="U57" i="74"/>
  <c r="W57" i="74"/>
  <c r="C57" i="74"/>
  <c r="D59" i="74"/>
  <c r="F59" i="74"/>
  <c r="H59" i="74"/>
  <c r="J59" i="74"/>
  <c r="L59" i="74"/>
  <c r="N59" i="74"/>
  <c r="P59" i="74"/>
  <c r="R59" i="74"/>
  <c r="T59" i="74"/>
  <c r="V59" i="74"/>
  <c r="E59" i="74"/>
  <c r="G59" i="74"/>
  <c r="I59" i="74"/>
  <c r="K59" i="74"/>
  <c r="M59" i="74"/>
  <c r="O59" i="74"/>
  <c r="Q59" i="74"/>
  <c r="S59" i="74"/>
  <c r="U59" i="74"/>
  <c r="W59" i="74"/>
  <c r="C59" i="74"/>
  <c r="D61" i="74"/>
  <c r="F61" i="74"/>
  <c r="H61" i="74"/>
  <c r="J61" i="74"/>
  <c r="L61" i="74"/>
  <c r="N61" i="74"/>
  <c r="P61" i="74"/>
  <c r="R61" i="74"/>
  <c r="T61" i="74"/>
  <c r="V61" i="74"/>
  <c r="E61" i="74"/>
  <c r="G61" i="74"/>
  <c r="I61" i="74"/>
  <c r="K61" i="74"/>
  <c r="M61" i="74"/>
  <c r="O61" i="74"/>
  <c r="Q61" i="74"/>
  <c r="S61" i="74"/>
  <c r="U61" i="74"/>
  <c r="W61" i="74"/>
  <c r="C61" i="74"/>
  <c r="D63" i="74"/>
  <c r="F63" i="74"/>
  <c r="H63" i="74"/>
  <c r="J63" i="74"/>
  <c r="L63" i="74"/>
  <c r="N63" i="74"/>
  <c r="P63" i="74"/>
  <c r="R63" i="74"/>
  <c r="T63" i="74"/>
  <c r="V63" i="74"/>
  <c r="E63" i="74"/>
  <c r="G63" i="74"/>
  <c r="I63" i="74"/>
  <c r="K63" i="74"/>
  <c r="M63" i="74"/>
  <c r="O63" i="74"/>
  <c r="Q63" i="74"/>
  <c r="S63" i="74"/>
  <c r="U63" i="74"/>
  <c r="W63" i="74"/>
  <c r="C63" i="74"/>
  <c r="D65" i="74"/>
  <c r="F65" i="74"/>
  <c r="H65" i="74"/>
  <c r="J65" i="74"/>
  <c r="L65" i="74"/>
  <c r="N65" i="74"/>
  <c r="P65" i="74"/>
  <c r="R65" i="74"/>
  <c r="T65" i="74"/>
  <c r="V65" i="74"/>
  <c r="E65" i="74"/>
  <c r="G65" i="74"/>
  <c r="I65" i="74"/>
  <c r="K65" i="74"/>
  <c r="M65" i="74"/>
  <c r="O65" i="74"/>
  <c r="Q65" i="74"/>
  <c r="S65" i="74"/>
  <c r="U65" i="74"/>
  <c r="W65" i="74"/>
  <c r="C65" i="74"/>
  <c r="D67" i="74"/>
  <c r="F67" i="74"/>
  <c r="H67" i="74"/>
  <c r="J67" i="74"/>
  <c r="L67" i="74"/>
  <c r="N67" i="74"/>
  <c r="P67" i="74"/>
  <c r="R67" i="74"/>
  <c r="T67" i="74"/>
  <c r="V67" i="74"/>
  <c r="E67" i="74"/>
  <c r="G67" i="74"/>
  <c r="I67" i="74"/>
  <c r="K67" i="74"/>
  <c r="M67" i="74"/>
  <c r="O67" i="74"/>
  <c r="Q67" i="74"/>
  <c r="S67" i="74"/>
  <c r="U67" i="74"/>
  <c r="W67" i="74"/>
  <c r="C67" i="74"/>
  <c r="D69" i="74"/>
  <c r="F69" i="74"/>
  <c r="H69" i="74"/>
  <c r="J69" i="74"/>
  <c r="L69" i="74"/>
  <c r="N69" i="74"/>
  <c r="P69" i="74"/>
  <c r="R69" i="74"/>
  <c r="T69" i="74"/>
  <c r="V69" i="74"/>
  <c r="E69" i="74"/>
  <c r="G69" i="74"/>
  <c r="I69" i="74"/>
  <c r="K69" i="74"/>
  <c r="M69" i="74"/>
  <c r="O69" i="74"/>
  <c r="Q69" i="74"/>
  <c r="S69" i="74"/>
  <c r="U69" i="74"/>
  <c r="W69" i="74"/>
  <c r="C69" i="74"/>
  <c r="D71" i="74"/>
  <c r="F71" i="74"/>
  <c r="H71" i="74"/>
  <c r="J71" i="74"/>
  <c r="L71" i="74"/>
  <c r="N71" i="74"/>
  <c r="P71" i="74"/>
  <c r="R71" i="74"/>
  <c r="T71" i="74"/>
  <c r="V71" i="74"/>
  <c r="E71" i="74"/>
  <c r="G71" i="74"/>
  <c r="I71" i="74"/>
  <c r="K71" i="74"/>
  <c r="M71" i="74"/>
  <c r="O71" i="74"/>
  <c r="Q71" i="74"/>
  <c r="S71" i="74"/>
  <c r="U71" i="74"/>
  <c r="W71" i="74"/>
  <c r="C71" i="74"/>
  <c r="D73" i="74"/>
  <c r="F73" i="74"/>
  <c r="H73" i="74"/>
  <c r="J73" i="74"/>
  <c r="L73" i="74"/>
  <c r="N73" i="74"/>
  <c r="P73" i="74"/>
  <c r="R73" i="74"/>
  <c r="T73" i="74"/>
  <c r="V73" i="74"/>
  <c r="E73" i="74"/>
  <c r="G73" i="74"/>
  <c r="I73" i="74"/>
  <c r="K73" i="74"/>
  <c r="M73" i="74"/>
  <c r="O73" i="74"/>
  <c r="Q73" i="74"/>
  <c r="S73" i="74"/>
  <c r="U73" i="74"/>
  <c r="W73" i="74"/>
  <c r="C73" i="74"/>
  <c r="D75" i="74"/>
  <c r="F75" i="74"/>
  <c r="H75" i="74"/>
  <c r="J75" i="74"/>
  <c r="L75" i="74"/>
  <c r="N75" i="74"/>
  <c r="P75" i="74"/>
  <c r="R75" i="74"/>
  <c r="T75" i="74"/>
  <c r="V75" i="74"/>
  <c r="E75" i="74"/>
  <c r="G75" i="74"/>
  <c r="I75" i="74"/>
  <c r="K75" i="74"/>
  <c r="M75" i="74"/>
  <c r="O75" i="74"/>
  <c r="Q75" i="74"/>
  <c r="S75" i="74"/>
  <c r="U75" i="74"/>
  <c r="W75" i="74"/>
  <c r="C75" i="74"/>
  <c r="D7" i="76"/>
  <c r="F7" i="76"/>
  <c r="H7" i="76"/>
  <c r="J7" i="76"/>
  <c r="L7" i="76"/>
  <c r="N7" i="76"/>
  <c r="P7" i="76"/>
  <c r="R7" i="76"/>
  <c r="T7" i="76"/>
  <c r="V7" i="76"/>
  <c r="C7" i="76"/>
  <c r="E7" i="76"/>
  <c r="G7" i="76"/>
  <c r="I7" i="76"/>
  <c r="K7" i="76"/>
  <c r="M7" i="76"/>
  <c r="O7" i="76"/>
  <c r="Q7" i="76"/>
  <c r="S7" i="76"/>
  <c r="U7" i="76"/>
  <c r="W7" i="76"/>
  <c r="D9" i="76"/>
  <c r="F9" i="76"/>
  <c r="H9" i="76"/>
  <c r="J9" i="76"/>
  <c r="L9" i="76"/>
  <c r="N9" i="76"/>
  <c r="P9" i="76"/>
  <c r="R9" i="76"/>
  <c r="T9" i="76"/>
  <c r="V9" i="76"/>
  <c r="E9" i="76"/>
  <c r="G9" i="76"/>
  <c r="I9" i="76"/>
  <c r="K9" i="76"/>
  <c r="M9" i="76"/>
  <c r="O9" i="76"/>
  <c r="Q9" i="76"/>
  <c r="S9" i="76"/>
  <c r="U9" i="76"/>
  <c r="W9" i="76"/>
  <c r="C9" i="76"/>
  <c r="D11" i="76"/>
  <c r="F11" i="76"/>
  <c r="H11" i="76"/>
  <c r="J11" i="76"/>
  <c r="L11" i="76"/>
  <c r="N11" i="76"/>
  <c r="P11" i="76"/>
  <c r="R11" i="76"/>
  <c r="T11" i="76"/>
  <c r="V11" i="76"/>
  <c r="E11" i="76"/>
  <c r="G11" i="76"/>
  <c r="I11" i="76"/>
  <c r="K11" i="76"/>
  <c r="M11" i="76"/>
  <c r="O11" i="76"/>
  <c r="Q11" i="76"/>
  <c r="S11" i="76"/>
  <c r="U11" i="76"/>
  <c r="W11" i="76"/>
  <c r="C11" i="76"/>
  <c r="D13" i="76"/>
  <c r="F13" i="76"/>
  <c r="H13" i="76"/>
  <c r="J13" i="76"/>
  <c r="L13" i="76"/>
  <c r="N13" i="76"/>
  <c r="P13" i="76"/>
  <c r="R13" i="76"/>
  <c r="T13" i="76"/>
  <c r="V13" i="76"/>
  <c r="E13" i="76"/>
  <c r="G13" i="76"/>
  <c r="I13" i="76"/>
  <c r="K13" i="76"/>
  <c r="M13" i="76"/>
  <c r="O13" i="76"/>
  <c r="Q13" i="76"/>
  <c r="S13" i="76"/>
  <c r="U13" i="76"/>
  <c r="W13" i="76"/>
  <c r="C13" i="76"/>
  <c r="D15" i="76"/>
  <c r="F15" i="76"/>
  <c r="H15" i="76"/>
  <c r="J15" i="76"/>
  <c r="L15" i="76"/>
  <c r="N15" i="76"/>
  <c r="P15" i="76"/>
  <c r="R15" i="76"/>
  <c r="T15" i="76"/>
  <c r="V15" i="76"/>
  <c r="E15" i="76"/>
  <c r="G15" i="76"/>
  <c r="I15" i="76"/>
  <c r="K15" i="76"/>
  <c r="M15" i="76"/>
  <c r="O15" i="76"/>
  <c r="Q15" i="76"/>
  <c r="S15" i="76"/>
  <c r="U15" i="76"/>
  <c r="W15" i="76"/>
  <c r="C15" i="76"/>
  <c r="D17" i="76"/>
  <c r="F17" i="76"/>
  <c r="H17" i="76"/>
  <c r="J17" i="76"/>
  <c r="L17" i="76"/>
  <c r="N17" i="76"/>
  <c r="P17" i="76"/>
  <c r="R17" i="76"/>
  <c r="T17" i="76"/>
  <c r="V17" i="76"/>
  <c r="E17" i="76"/>
  <c r="G17" i="76"/>
  <c r="I17" i="76"/>
  <c r="K17" i="76"/>
  <c r="M17" i="76"/>
  <c r="O17" i="76"/>
  <c r="Q17" i="76"/>
  <c r="S17" i="76"/>
  <c r="U17" i="76"/>
  <c r="W17" i="76"/>
  <c r="C17" i="76"/>
  <c r="D19" i="76"/>
  <c r="F19" i="76"/>
  <c r="H19" i="76"/>
  <c r="J19" i="76"/>
  <c r="L19" i="76"/>
  <c r="N19" i="76"/>
  <c r="P19" i="76"/>
  <c r="R19" i="76"/>
  <c r="T19" i="76"/>
  <c r="V19" i="76"/>
  <c r="E19" i="76"/>
  <c r="G19" i="76"/>
  <c r="I19" i="76"/>
  <c r="K19" i="76"/>
  <c r="M19" i="76"/>
  <c r="O19" i="76"/>
  <c r="Q19" i="76"/>
  <c r="S19" i="76"/>
  <c r="U19" i="76"/>
  <c r="W19" i="76"/>
  <c r="C19" i="76"/>
  <c r="D21" i="76"/>
  <c r="F21" i="76"/>
  <c r="H21" i="76"/>
  <c r="J21" i="76"/>
  <c r="L21" i="76"/>
  <c r="N21" i="76"/>
  <c r="P21" i="76"/>
  <c r="R21" i="76"/>
  <c r="T21" i="76"/>
  <c r="V21" i="76"/>
  <c r="E21" i="76"/>
  <c r="G21" i="76"/>
  <c r="I21" i="76"/>
  <c r="K21" i="76"/>
  <c r="M21" i="76"/>
  <c r="O21" i="76"/>
  <c r="Q21" i="76"/>
  <c r="S21" i="76"/>
  <c r="U21" i="76"/>
  <c r="W21" i="76"/>
  <c r="C21" i="76"/>
  <c r="D23" i="76"/>
  <c r="F23" i="76"/>
  <c r="H23" i="76"/>
  <c r="J23" i="76"/>
  <c r="L23" i="76"/>
  <c r="N23" i="76"/>
  <c r="P23" i="76"/>
  <c r="R23" i="76"/>
  <c r="T23" i="76"/>
  <c r="V23" i="76"/>
  <c r="E23" i="76"/>
  <c r="G23" i="76"/>
  <c r="I23" i="76"/>
  <c r="K23" i="76"/>
  <c r="M23" i="76"/>
  <c r="O23" i="76"/>
  <c r="Q23" i="76"/>
  <c r="S23" i="76"/>
  <c r="U23" i="76"/>
  <c r="W23" i="76"/>
  <c r="C23" i="76"/>
  <c r="D25" i="76"/>
  <c r="F25" i="76"/>
  <c r="H25" i="76"/>
  <c r="J25" i="76"/>
  <c r="L25" i="76"/>
  <c r="N25" i="76"/>
  <c r="P25" i="76"/>
  <c r="R25" i="76"/>
  <c r="T25" i="76"/>
  <c r="V25" i="76"/>
  <c r="E25" i="76"/>
  <c r="G25" i="76"/>
  <c r="I25" i="76"/>
  <c r="K25" i="76"/>
  <c r="M25" i="76"/>
  <c r="O25" i="76"/>
  <c r="Q25" i="76"/>
  <c r="S25" i="76"/>
  <c r="U25" i="76"/>
  <c r="W25" i="76"/>
  <c r="C25" i="76"/>
  <c r="D27" i="76"/>
  <c r="F27" i="76"/>
  <c r="H27" i="76"/>
  <c r="J27" i="76"/>
  <c r="L27" i="76"/>
  <c r="N27" i="76"/>
  <c r="P27" i="76"/>
  <c r="R27" i="76"/>
  <c r="T27" i="76"/>
  <c r="V27" i="76"/>
  <c r="E27" i="76"/>
  <c r="G27" i="76"/>
  <c r="I27" i="76"/>
  <c r="K27" i="76"/>
  <c r="M27" i="76"/>
  <c r="O27" i="76"/>
  <c r="Q27" i="76"/>
  <c r="S27" i="76"/>
  <c r="U27" i="76"/>
  <c r="W27" i="76"/>
  <c r="C27" i="76"/>
  <c r="D29" i="76"/>
  <c r="F29" i="76"/>
  <c r="H29" i="76"/>
  <c r="J29" i="76"/>
  <c r="L29" i="76"/>
  <c r="N29" i="76"/>
  <c r="P29" i="76"/>
  <c r="R29" i="76"/>
  <c r="T29" i="76"/>
  <c r="V29" i="76"/>
  <c r="E29" i="76"/>
  <c r="G29" i="76"/>
  <c r="I29" i="76"/>
  <c r="K29" i="76"/>
  <c r="M29" i="76"/>
  <c r="O29" i="76"/>
  <c r="Q29" i="76"/>
  <c r="S29" i="76"/>
  <c r="U29" i="76"/>
  <c r="W29" i="76"/>
  <c r="C29" i="76"/>
  <c r="D31" i="76"/>
  <c r="F31" i="76"/>
  <c r="H31" i="76"/>
  <c r="J31" i="76"/>
  <c r="L31" i="76"/>
  <c r="N31" i="76"/>
  <c r="P31" i="76"/>
  <c r="R31" i="76"/>
  <c r="T31" i="76"/>
  <c r="V31" i="76"/>
  <c r="E31" i="76"/>
  <c r="G31" i="76"/>
  <c r="I31" i="76"/>
  <c r="K31" i="76"/>
  <c r="M31" i="76"/>
  <c r="O31" i="76"/>
  <c r="Q31" i="76"/>
  <c r="S31" i="76"/>
  <c r="U31" i="76"/>
  <c r="W31" i="76"/>
  <c r="C31" i="76"/>
  <c r="D33" i="76"/>
  <c r="F33" i="76"/>
  <c r="H33" i="76"/>
  <c r="J33" i="76"/>
  <c r="L33" i="76"/>
  <c r="N33" i="76"/>
  <c r="P33" i="76"/>
  <c r="R33" i="76"/>
  <c r="T33" i="76"/>
  <c r="V33" i="76"/>
  <c r="E33" i="76"/>
  <c r="G33" i="76"/>
  <c r="I33" i="76"/>
  <c r="K33" i="76"/>
  <c r="M33" i="76"/>
  <c r="O33" i="76"/>
  <c r="Q33" i="76"/>
  <c r="S33" i="76"/>
  <c r="U33" i="76"/>
  <c r="W33" i="76"/>
  <c r="C33" i="76"/>
  <c r="D35" i="76"/>
  <c r="F35" i="76"/>
  <c r="H35" i="76"/>
  <c r="J35" i="76"/>
  <c r="L35" i="76"/>
  <c r="N35" i="76"/>
  <c r="P35" i="76"/>
  <c r="R35" i="76"/>
  <c r="T35" i="76"/>
  <c r="V35" i="76"/>
  <c r="E35" i="76"/>
  <c r="G35" i="76"/>
  <c r="I35" i="76"/>
  <c r="K35" i="76"/>
  <c r="M35" i="76"/>
  <c r="O35" i="76"/>
  <c r="Q35" i="76"/>
  <c r="S35" i="76"/>
  <c r="U35" i="76"/>
  <c r="W35" i="76"/>
  <c r="C35" i="76"/>
  <c r="D37" i="76"/>
  <c r="F37" i="76"/>
  <c r="H37" i="76"/>
  <c r="J37" i="76"/>
  <c r="L37" i="76"/>
  <c r="N37" i="76"/>
  <c r="P37" i="76"/>
  <c r="R37" i="76"/>
  <c r="T37" i="76"/>
  <c r="V37" i="76"/>
  <c r="E37" i="76"/>
  <c r="G37" i="76"/>
  <c r="I37" i="76"/>
  <c r="K37" i="76"/>
  <c r="M37" i="76"/>
  <c r="O37" i="76"/>
  <c r="Q37" i="76"/>
  <c r="S37" i="76"/>
  <c r="U37" i="76"/>
  <c r="W37" i="76"/>
  <c r="C37" i="76"/>
  <c r="D39" i="76"/>
  <c r="F39" i="76"/>
  <c r="H39" i="76"/>
  <c r="J39" i="76"/>
  <c r="L39" i="76"/>
  <c r="N39" i="76"/>
  <c r="P39" i="76"/>
  <c r="R39" i="76"/>
  <c r="T39" i="76"/>
  <c r="V39" i="76"/>
  <c r="E39" i="76"/>
  <c r="G39" i="76"/>
  <c r="I39" i="76"/>
  <c r="K39" i="76"/>
  <c r="M39" i="76"/>
  <c r="O39" i="76"/>
  <c r="Q39" i="76"/>
  <c r="S39" i="76"/>
  <c r="U39" i="76"/>
  <c r="W39" i="76"/>
  <c r="C39" i="76"/>
  <c r="B43" i="76"/>
  <c r="E43" i="76"/>
  <c r="G43" i="76"/>
  <c r="I43" i="76"/>
  <c r="K43" i="76"/>
  <c r="M43" i="76"/>
  <c r="O43" i="76"/>
  <c r="Q43" i="76"/>
  <c r="S43" i="76"/>
  <c r="U43" i="76"/>
  <c r="W43" i="76"/>
  <c r="D43" i="76"/>
  <c r="F43" i="76"/>
  <c r="H43" i="76"/>
  <c r="J43" i="76"/>
  <c r="L43" i="76"/>
  <c r="N43" i="76"/>
  <c r="P43" i="76"/>
  <c r="R43" i="76"/>
  <c r="T43" i="76"/>
  <c r="V43" i="76"/>
  <c r="C43" i="76"/>
  <c r="E45" i="76"/>
  <c r="G45" i="76"/>
  <c r="I45" i="76"/>
  <c r="K45" i="76"/>
  <c r="M45" i="76"/>
  <c r="O45" i="76"/>
  <c r="Q45" i="76"/>
  <c r="S45" i="76"/>
  <c r="U45" i="76"/>
  <c r="W45" i="76"/>
  <c r="C45" i="76"/>
  <c r="D45" i="76"/>
  <c r="F45" i="76"/>
  <c r="H45" i="76"/>
  <c r="J45" i="76"/>
  <c r="L45" i="76"/>
  <c r="N45" i="76"/>
  <c r="P45" i="76"/>
  <c r="R45" i="76"/>
  <c r="T45" i="76"/>
  <c r="V45" i="76"/>
  <c r="B47" i="76"/>
  <c r="E47" i="76"/>
  <c r="G47" i="76"/>
  <c r="I47" i="76"/>
  <c r="K47" i="76"/>
  <c r="M47" i="76"/>
  <c r="O47" i="76"/>
  <c r="Q47" i="76"/>
  <c r="S47" i="76"/>
  <c r="U47" i="76"/>
  <c r="W47" i="76"/>
  <c r="C47" i="76"/>
  <c r="D47" i="76"/>
  <c r="F47" i="76"/>
  <c r="H47" i="76"/>
  <c r="J47" i="76"/>
  <c r="L47" i="76"/>
  <c r="N47" i="76"/>
  <c r="P47" i="76"/>
  <c r="R47" i="76"/>
  <c r="T47" i="76"/>
  <c r="V47" i="76"/>
  <c r="E49" i="76"/>
  <c r="G49" i="76"/>
  <c r="I49" i="76"/>
  <c r="K49" i="76"/>
  <c r="M49" i="76"/>
  <c r="O49" i="76"/>
  <c r="Q49" i="76"/>
  <c r="S49" i="76"/>
  <c r="U49" i="76"/>
  <c r="W49" i="76"/>
  <c r="C49" i="76"/>
  <c r="D49" i="76"/>
  <c r="F49" i="76"/>
  <c r="H49" i="76"/>
  <c r="J49" i="76"/>
  <c r="L49" i="76"/>
  <c r="N49" i="76"/>
  <c r="P49" i="76"/>
  <c r="R49" i="76"/>
  <c r="T49" i="76"/>
  <c r="V49" i="76"/>
  <c r="B51" i="76"/>
  <c r="E51" i="76"/>
  <c r="G51" i="76"/>
  <c r="I51" i="76"/>
  <c r="K51" i="76"/>
  <c r="M51" i="76"/>
  <c r="O51" i="76"/>
  <c r="Q51" i="76"/>
  <c r="S51" i="76"/>
  <c r="U51" i="76"/>
  <c r="W51" i="76"/>
  <c r="C51" i="76"/>
  <c r="D51" i="76"/>
  <c r="F51" i="76"/>
  <c r="H51" i="76"/>
  <c r="J51" i="76"/>
  <c r="L51" i="76"/>
  <c r="N51" i="76"/>
  <c r="P51" i="76"/>
  <c r="R51" i="76"/>
  <c r="T51" i="76"/>
  <c r="V51" i="76"/>
  <c r="E53" i="76"/>
  <c r="G53" i="76"/>
  <c r="I53" i="76"/>
  <c r="K53" i="76"/>
  <c r="M53" i="76"/>
  <c r="O53" i="76"/>
  <c r="Q53" i="76"/>
  <c r="S53" i="76"/>
  <c r="U53" i="76"/>
  <c r="W53" i="76"/>
  <c r="C53" i="76"/>
  <c r="D53" i="76"/>
  <c r="F53" i="76"/>
  <c r="H53" i="76"/>
  <c r="J53" i="76"/>
  <c r="L53" i="76"/>
  <c r="N53" i="76"/>
  <c r="P53" i="76"/>
  <c r="R53" i="76"/>
  <c r="T53" i="76"/>
  <c r="V53" i="76"/>
  <c r="B55" i="76"/>
  <c r="E55" i="76"/>
  <c r="G55" i="76"/>
  <c r="I55" i="76"/>
  <c r="K55" i="76"/>
  <c r="M55" i="76"/>
  <c r="O55" i="76"/>
  <c r="Q55" i="76"/>
  <c r="S55" i="76"/>
  <c r="U55" i="76"/>
  <c r="W55" i="76"/>
  <c r="C55" i="76"/>
  <c r="D55" i="76"/>
  <c r="F55" i="76"/>
  <c r="H55" i="76"/>
  <c r="J55" i="76"/>
  <c r="L55" i="76"/>
  <c r="N55" i="76"/>
  <c r="P55" i="76"/>
  <c r="R55" i="76"/>
  <c r="T55" i="76"/>
  <c r="V55" i="76"/>
  <c r="E57" i="76"/>
  <c r="G57" i="76"/>
  <c r="I57" i="76"/>
  <c r="K57" i="76"/>
  <c r="M57" i="76"/>
  <c r="O57" i="76"/>
  <c r="Q57" i="76"/>
  <c r="S57" i="76"/>
  <c r="U57" i="76"/>
  <c r="W57" i="76"/>
  <c r="C57" i="76"/>
  <c r="D57" i="76"/>
  <c r="F57" i="76"/>
  <c r="H57" i="76"/>
  <c r="J57" i="76"/>
  <c r="L57" i="76"/>
  <c r="N57" i="76"/>
  <c r="P57" i="76"/>
  <c r="R57" i="76"/>
  <c r="T57" i="76"/>
  <c r="V57" i="76"/>
  <c r="B59" i="76"/>
  <c r="E59" i="76"/>
  <c r="G59" i="76"/>
  <c r="I59" i="76"/>
  <c r="K59" i="76"/>
  <c r="M59" i="76"/>
  <c r="O59" i="76"/>
  <c r="Q59" i="76"/>
  <c r="S59" i="76"/>
  <c r="U59" i="76"/>
  <c r="W59" i="76"/>
  <c r="C59" i="76"/>
  <c r="D59" i="76"/>
  <c r="F59" i="76"/>
  <c r="H59" i="76"/>
  <c r="J59" i="76"/>
  <c r="L59" i="76"/>
  <c r="N59" i="76"/>
  <c r="P59" i="76"/>
  <c r="R59" i="76"/>
  <c r="T59" i="76"/>
  <c r="V59" i="76"/>
  <c r="E61" i="76"/>
  <c r="G61" i="76"/>
  <c r="I61" i="76"/>
  <c r="K61" i="76"/>
  <c r="M61" i="76"/>
  <c r="O61" i="76"/>
  <c r="Q61" i="76"/>
  <c r="S61" i="76"/>
  <c r="U61" i="76"/>
  <c r="W61" i="76"/>
  <c r="C61" i="76"/>
  <c r="D61" i="76"/>
  <c r="F61" i="76"/>
  <c r="H61" i="76"/>
  <c r="J61" i="76"/>
  <c r="L61" i="76"/>
  <c r="N61" i="76"/>
  <c r="P61" i="76"/>
  <c r="R61" i="76"/>
  <c r="T61" i="76"/>
  <c r="V61" i="76"/>
  <c r="B63" i="76"/>
  <c r="E63" i="76"/>
  <c r="G63" i="76"/>
  <c r="I63" i="76"/>
  <c r="K63" i="76"/>
  <c r="M63" i="76"/>
  <c r="O63" i="76"/>
  <c r="Q63" i="76"/>
  <c r="S63" i="76"/>
  <c r="U63" i="76"/>
  <c r="W63" i="76"/>
  <c r="C63" i="76"/>
  <c r="D63" i="76"/>
  <c r="F63" i="76"/>
  <c r="H63" i="76"/>
  <c r="J63" i="76"/>
  <c r="L63" i="76"/>
  <c r="N63" i="76"/>
  <c r="P63" i="76"/>
  <c r="R63" i="76"/>
  <c r="T63" i="76"/>
  <c r="V63" i="76"/>
  <c r="E65" i="76"/>
  <c r="G65" i="76"/>
  <c r="I65" i="76"/>
  <c r="K65" i="76"/>
  <c r="M65" i="76"/>
  <c r="O65" i="76"/>
  <c r="Q65" i="76"/>
  <c r="S65" i="76"/>
  <c r="U65" i="76"/>
  <c r="W65" i="76"/>
  <c r="C65" i="76"/>
  <c r="D65" i="76"/>
  <c r="F65" i="76"/>
  <c r="H65" i="76"/>
  <c r="J65" i="76"/>
  <c r="L65" i="76"/>
  <c r="N65" i="76"/>
  <c r="P65" i="76"/>
  <c r="R65" i="76"/>
  <c r="T65" i="76"/>
  <c r="V65" i="76"/>
  <c r="B67" i="76"/>
  <c r="E67" i="76"/>
  <c r="G67" i="76"/>
  <c r="I67" i="76"/>
  <c r="K67" i="76"/>
  <c r="M67" i="76"/>
  <c r="O67" i="76"/>
  <c r="Q67" i="76"/>
  <c r="S67" i="76"/>
  <c r="U67" i="76"/>
  <c r="W67" i="76"/>
  <c r="C67" i="76"/>
  <c r="D67" i="76"/>
  <c r="F67" i="76"/>
  <c r="H67" i="76"/>
  <c r="J67" i="76"/>
  <c r="L67" i="76"/>
  <c r="N67" i="76"/>
  <c r="P67" i="76"/>
  <c r="R67" i="76"/>
  <c r="T67" i="76"/>
  <c r="V67" i="76"/>
  <c r="E69" i="76"/>
  <c r="G69" i="76"/>
  <c r="I69" i="76"/>
  <c r="K69" i="76"/>
  <c r="M69" i="76"/>
  <c r="O69" i="76"/>
  <c r="Q69" i="76"/>
  <c r="S69" i="76"/>
  <c r="U69" i="76"/>
  <c r="W69" i="76"/>
  <c r="C69" i="76"/>
  <c r="D69" i="76"/>
  <c r="F69" i="76"/>
  <c r="H69" i="76"/>
  <c r="J69" i="76"/>
  <c r="L69" i="76"/>
  <c r="N69" i="76"/>
  <c r="P69" i="76"/>
  <c r="R69" i="76"/>
  <c r="T69" i="76"/>
  <c r="V69" i="76"/>
  <c r="B71" i="76"/>
  <c r="E71" i="76"/>
  <c r="G71" i="76"/>
  <c r="I71" i="76"/>
  <c r="K71" i="76"/>
  <c r="M71" i="76"/>
  <c r="O71" i="76"/>
  <c r="Q71" i="76"/>
  <c r="S71" i="76"/>
  <c r="U71" i="76"/>
  <c r="W71" i="76"/>
  <c r="C71" i="76"/>
  <c r="D71" i="76"/>
  <c r="F71" i="76"/>
  <c r="H71" i="76"/>
  <c r="J71" i="76"/>
  <c r="L71" i="76"/>
  <c r="N71" i="76"/>
  <c r="P71" i="76"/>
  <c r="R71" i="76"/>
  <c r="T71" i="76"/>
  <c r="V71" i="76"/>
  <c r="E73" i="76"/>
  <c r="G73" i="76"/>
  <c r="I73" i="76"/>
  <c r="K73" i="76"/>
  <c r="M73" i="76"/>
  <c r="O73" i="76"/>
  <c r="Q73" i="76"/>
  <c r="S73" i="76"/>
  <c r="U73" i="76"/>
  <c r="W73" i="76"/>
  <c r="C73" i="76"/>
  <c r="D73" i="76"/>
  <c r="F73" i="76"/>
  <c r="H73" i="76"/>
  <c r="J73" i="76"/>
  <c r="L73" i="76"/>
  <c r="N73" i="76"/>
  <c r="P73" i="76"/>
  <c r="R73" i="76"/>
  <c r="T73" i="76"/>
  <c r="V73" i="76"/>
  <c r="E75" i="76"/>
  <c r="G75" i="76"/>
  <c r="I75" i="76"/>
  <c r="K75" i="76"/>
  <c r="M75" i="76"/>
  <c r="O75" i="76"/>
  <c r="Q75" i="76"/>
  <c r="S75" i="76"/>
  <c r="U75" i="76"/>
  <c r="W75" i="76"/>
  <c r="C75" i="76"/>
  <c r="D75" i="76"/>
  <c r="F75" i="76"/>
  <c r="H75" i="76"/>
  <c r="J75" i="76"/>
  <c r="L75" i="76"/>
  <c r="N75" i="76"/>
  <c r="P75" i="76"/>
  <c r="R75" i="76"/>
  <c r="T75" i="76"/>
  <c r="V75" i="76"/>
  <c r="F7" i="78"/>
  <c r="H7" i="78"/>
  <c r="J7" i="78"/>
  <c r="L7" i="78"/>
  <c r="N7" i="78"/>
  <c r="P7" i="78"/>
  <c r="R7" i="78"/>
  <c r="T7" i="78"/>
  <c r="V7" i="78"/>
  <c r="D7" i="78"/>
  <c r="E7" i="78"/>
  <c r="G7" i="78"/>
  <c r="I7" i="78"/>
  <c r="K7" i="78"/>
  <c r="M7" i="78"/>
  <c r="O7" i="78"/>
  <c r="Q7" i="78"/>
  <c r="S7" i="78"/>
  <c r="U7" i="78"/>
  <c r="W7" i="78"/>
  <c r="C7" i="78"/>
  <c r="C9" i="78"/>
  <c r="E9" i="78"/>
  <c r="G9" i="78"/>
  <c r="I9" i="78"/>
  <c r="K9" i="78"/>
  <c r="M9" i="78"/>
  <c r="O9" i="78"/>
  <c r="Q9" i="78"/>
  <c r="S9" i="78"/>
  <c r="U9" i="78"/>
  <c r="W9" i="78"/>
  <c r="D9" i="78"/>
  <c r="F9" i="78"/>
  <c r="H9" i="78"/>
  <c r="J9" i="78"/>
  <c r="L9" i="78"/>
  <c r="N9" i="78"/>
  <c r="P9" i="78"/>
  <c r="R9" i="78"/>
  <c r="T9" i="78"/>
  <c r="V9" i="78"/>
  <c r="C11" i="78"/>
  <c r="E11" i="78"/>
  <c r="G11" i="78"/>
  <c r="I11" i="78"/>
  <c r="K11" i="78"/>
  <c r="M11" i="78"/>
  <c r="O11" i="78"/>
  <c r="Q11" i="78"/>
  <c r="S11" i="78"/>
  <c r="U11" i="78"/>
  <c r="W11" i="78"/>
  <c r="D11" i="78"/>
  <c r="F11" i="78"/>
  <c r="H11" i="78"/>
  <c r="J11" i="78"/>
  <c r="L11" i="78"/>
  <c r="N11" i="78"/>
  <c r="P11" i="78"/>
  <c r="R11" i="78"/>
  <c r="T11" i="78"/>
  <c r="V11" i="78"/>
  <c r="C13" i="78"/>
  <c r="E13" i="78"/>
  <c r="G13" i="78"/>
  <c r="I13" i="78"/>
  <c r="K13" i="78"/>
  <c r="M13" i="78"/>
  <c r="O13" i="78"/>
  <c r="Q13" i="78"/>
  <c r="S13" i="78"/>
  <c r="U13" i="78"/>
  <c r="W13" i="78"/>
  <c r="D13" i="78"/>
  <c r="F13" i="78"/>
  <c r="H13" i="78"/>
  <c r="J13" i="78"/>
  <c r="L13" i="78"/>
  <c r="N13" i="78"/>
  <c r="P13" i="78"/>
  <c r="R13" i="78"/>
  <c r="T13" i="78"/>
  <c r="V13" i="78"/>
  <c r="C15" i="78"/>
  <c r="E15" i="78"/>
  <c r="G15" i="78"/>
  <c r="I15" i="78"/>
  <c r="K15" i="78"/>
  <c r="M15" i="78"/>
  <c r="O15" i="78"/>
  <c r="Q15" i="78"/>
  <c r="S15" i="78"/>
  <c r="U15" i="78"/>
  <c r="W15" i="78"/>
  <c r="D15" i="78"/>
  <c r="F15" i="78"/>
  <c r="H15" i="78"/>
  <c r="J15" i="78"/>
  <c r="L15" i="78"/>
  <c r="N15" i="78"/>
  <c r="P15" i="78"/>
  <c r="R15" i="78"/>
  <c r="T15" i="78"/>
  <c r="V15" i="78"/>
  <c r="C17" i="78"/>
  <c r="E17" i="78"/>
  <c r="G17" i="78"/>
  <c r="I17" i="78"/>
  <c r="K17" i="78"/>
  <c r="M17" i="78"/>
  <c r="O17" i="78"/>
  <c r="Q17" i="78"/>
  <c r="S17" i="78"/>
  <c r="U17" i="78"/>
  <c r="W17" i="78"/>
  <c r="D17" i="78"/>
  <c r="F17" i="78"/>
  <c r="H17" i="78"/>
  <c r="J17" i="78"/>
  <c r="L17" i="78"/>
  <c r="N17" i="78"/>
  <c r="P17" i="78"/>
  <c r="R17" i="78"/>
  <c r="T17" i="78"/>
  <c r="V17" i="78"/>
  <c r="C19" i="78"/>
  <c r="E19" i="78"/>
  <c r="G19" i="78"/>
  <c r="I19" i="78"/>
  <c r="K19" i="78"/>
  <c r="M19" i="78"/>
  <c r="O19" i="78"/>
  <c r="Q19" i="78"/>
  <c r="S19" i="78"/>
  <c r="U19" i="78"/>
  <c r="W19" i="78"/>
  <c r="D19" i="78"/>
  <c r="F19" i="78"/>
  <c r="H19" i="78"/>
  <c r="J19" i="78"/>
  <c r="L19" i="78"/>
  <c r="N19" i="78"/>
  <c r="P19" i="78"/>
  <c r="R19" i="78"/>
  <c r="T19" i="78"/>
  <c r="V19" i="78"/>
  <c r="C21" i="78"/>
  <c r="E21" i="78"/>
  <c r="G21" i="78"/>
  <c r="I21" i="78"/>
  <c r="K21" i="78"/>
  <c r="M21" i="78"/>
  <c r="O21" i="78"/>
  <c r="Q21" i="78"/>
  <c r="S21" i="78"/>
  <c r="U21" i="78"/>
  <c r="W21" i="78"/>
  <c r="D21" i="78"/>
  <c r="F21" i="78"/>
  <c r="H21" i="78"/>
  <c r="J21" i="78"/>
  <c r="L21" i="78"/>
  <c r="N21" i="78"/>
  <c r="P21" i="78"/>
  <c r="R21" i="78"/>
  <c r="T21" i="78"/>
  <c r="V21" i="78"/>
  <c r="C23" i="78"/>
  <c r="E23" i="78"/>
  <c r="G23" i="78"/>
  <c r="I23" i="78"/>
  <c r="K23" i="78"/>
  <c r="M23" i="78"/>
  <c r="O23" i="78"/>
  <c r="Q23" i="78"/>
  <c r="S23" i="78"/>
  <c r="U23" i="78"/>
  <c r="W23" i="78"/>
  <c r="D23" i="78"/>
  <c r="F23" i="78"/>
  <c r="H23" i="78"/>
  <c r="J23" i="78"/>
  <c r="L23" i="78"/>
  <c r="N23" i="78"/>
  <c r="P23" i="78"/>
  <c r="R23" i="78"/>
  <c r="T23" i="78"/>
  <c r="V23" i="78"/>
  <c r="C25" i="78"/>
  <c r="E25" i="78"/>
  <c r="G25" i="78"/>
  <c r="I25" i="78"/>
  <c r="K25" i="78"/>
  <c r="M25" i="78"/>
  <c r="O25" i="78"/>
  <c r="Q25" i="78"/>
  <c r="S25" i="78"/>
  <c r="U25" i="78"/>
  <c r="W25" i="78"/>
  <c r="D25" i="78"/>
  <c r="F25" i="78"/>
  <c r="H25" i="78"/>
  <c r="J25" i="78"/>
  <c r="L25" i="78"/>
  <c r="N25" i="78"/>
  <c r="P25" i="78"/>
  <c r="R25" i="78"/>
  <c r="T25" i="78"/>
  <c r="V25" i="78"/>
  <c r="C27" i="78"/>
  <c r="E27" i="78"/>
  <c r="G27" i="78"/>
  <c r="I27" i="78"/>
  <c r="K27" i="78"/>
  <c r="M27" i="78"/>
  <c r="O27" i="78"/>
  <c r="Q27" i="78"/>
  <c r="S27" i="78"/>
  <c r="U27" i="78"/>
  <c r="W27" i="78"/>
  <c r="D27" i="78"/>
  <c r="F27" i="78"/>
  <c r="H27" i="78"/>
  <c r="J27" i="78"/>
  <c r="L27" i="78"/>
  <c r="N27" i="78"/>
  <c r="P27" i="78"/>
  <c r="R27" i="78"/>
  <c r="T27" i="78"/>
  <c r="V27" i="78"/>
  <c r="C29" i="78"/>
  <c r="E29" i="78"/>
  <c r="G29" i="78"/>
  <c r="I29" i="78"/>
  <c r="K29" i="78"/>
  <c r="M29" i="78"/>
  <c r="O29" i="78"/>
  <c r="Q29" i="78"/>
  <c r="S29" i="78"/>
  <c r="U29" i="78"/>
  <c r="W29" i="78"/>
  <c r="D29" i="78"/>
  <c r="F29" i="78"/>
  <c r="H29" i="78"/>
  <c r="J29" i="78"/>
  <c r="L29" i="78"/>
  <c r="N29" i="78"/>
  <c r="P29" i="78"/>
  <c r="R29" i="78"/>
  <c r="T29" i="78"/>
  <c r="V29" i="78"/>
  <c r="C31" i="78"/>
  <c r="E31" i="78"/>
  <c r="G31" i="78"/>
  <c r="I31" i="78"/>
  <c r="K31" i="78"/>
  <c r="M31" i="78"/>
  <c r="O31" i="78"/>
  <c r="Q31" i="78"/>
  <c r="S31" i="78"/>
  <c r="U31" i="78"/>
  <c r="W31" i="78"/>
  <c r="D31" i="78"/>
  <c r="F31" i="78"/>
  <c r="H31" i="78"/>
  <c r="J31" i="78"/>
  <c r="L31" i="78"/>
  <c r="N31" i="78"/>
  <c r="P31" i="78"/>
  <c r="R31" i="78"/>
  <c r="T31" i="78"/>
  <c r="V31" i="78"/>
  <c r="C33" i="78"/>
  <c r="E33" i="78"/>
  <c r="G33" i="78"/>
  <c r="I33" i="78"/>
  <c r="K33" i="78"/>
  <c r="M33" i="78"/>
  <c r="O33" i="78"/>
  <c r="Q33" i="78"/>
  <c r="S33" i="78"/>
  <c r="U33" i="78"/>
  <c r="W33" i="78"/>
  <c r="D33" i="78"/>
  <c r="F33" i="78"/>
  <c r="H33" i="78"/>
  <c r="J33" i="78"/>
  <c r="L33" i="78"/>
  <c r="N33" i="78"/>
  <c r="P33" i="78"/>
  <c r="R33" i="78"/>
  <c r="T33" i="78"/>
  <c r="V33" i="78"/>
  <c r="C35" i="78"/>
  <c r="E35" i="78"/>
  <c r="G35" i="78"/>
  <c r="I35" i="78"/>
  <c r="K35" i="78"/>
  <c r="M35" i="78"/>
  <c r="O35" i="78"/>
  <c r="Q35" i="78"/>
  <c r="S35" i="78"/>
  <c r="U35" i="78"/>
  <c r="W35" i="78"/>
  <c r="D35" i="78"/>
  <c r="F35" i="78"/>
  <c r="H35" i="78"/>
  <c r="J35" i="78"/>
  <c r="L35" i="78"/>
  <c r="N35" i="78"/>
  <c r="P35" i="78"/>
  <c r="R35" i="78"/>
  <c r="T35" i="78"/>
  <c r="V35" i="78"/>
  <c r="C37" i="78"/>
  <c r="E37" i="78"/>
  <c r="G37" i="78"/>
  <c r="I37" i="78"/>
  <c r="K37" i="78"/>
  <c r="M37" i="78"/>
  <c r="O37" i="78"/>
  <c r="Q37" i="78"/>
  <c r="S37" i="78"/>
  <c r="U37" i="78"/>
  <c r="W37" i="78"/>
  <c r="D37" i="78"/>
  <c r="F37" i="78"/>
  <c r="H37" i="78"/>
  <c r="J37" i="78"/>
  <c r="L37" i="78"/>
  <c r="N37" i="78"/>
  <c r="P37" i="78"/>
  <c r="R37" i="78"/>
  <c r="T37" i="78"/>
  <c r="V37" i="78"/>
  <c r="C39" i="78"/>
  <c r="E39" i="78"/>
  <c r="G39" i="78"/>
  <c r="I39" i="78"/>
  <c r="K39" i="78"/>
  <c r="M39" i="78"/>
  <c r="O39" i="78"/>
  <c r="Q39" i="78"/>
  <c r="S39" i="78"/>
  <c r="U39" i="78"/>
  <c r="W39" i="78"/>
  <c r="D39" i="78"/>
  <c r="F39" i="78"/>
  <c r="H39" i="78"/>
  <c r="J39" i="78"/>
  <c r="L39" i="78"/>
  <c r="N39" i="78"/>
  <c r="P39" i="78"/>
  <c r="R39" i="78"/>
  <c r="T39" i="78"/>
  <c r="V39" i="78"/>
  <c r="D43" i="78"/>
  <c r="F43" i="78"/>
  <c r="H43" i="78"/>
  <c r="J43" i="78"/>
  <c r="L43" i="78"/>
  <c r="N43" i="78"/>
  <c r="P43" i="78"/>
  <c r="R43" i="78"/>
  <c r="T43" i="78"/>
  <c r="V43" i="78"/>
  <c r="E43" i="78"/>
  <c r="G43" i="78"/>
  <c r="I43" i="78"/>
  <c r="K43" i="78"/>
  <c r="M43" i="78"/>
  <c r="O43" i="78"/>
  <c r="Q43" i="78"/>
  <c r="S43" i="78"/>
  <c r="U43" i="78"/>
  <c r="W43" i="78"/>
  <c r="C43" i="78"/>
  <c r="D45" i="78"/>
  <c r="F45" i="78"/>
  <c r="H45" i="78"/>
  <c r="J45" i="78"/>
  <c r="L45" i="78"/>
  <c r="N45" i="78"/>
  <c r="P45" i="78"/>
  <c r="R45" i="78"/>
  <c r="T45" i="78"/>
  <c r="V45" i="78"/>
  <c r="E45" i="78"/>
  <c r="G45" i="78"/>
  <c r="I45" i="78"/>
  <c r="K45" i="78"/>
  <c r="M45" i="78"/>
  <c r="O45" i="78"/>
  <c r="Q45" i="78"/>
  <c r="S45" i="78"/>
  <c r="U45" i="78"/>
  <c r="W45" i="78"/>
  <c r="C45" i="78"/>
  <c r="D47" i="78"/>
  <c r="F47" i="78"/>
  <c r="H47" i="78"/>
  <c r="J47" i="78"/>
  <c r="L47" i="78"/>
  <c r="N47" i="78"/>
  <c r="P47" i="78"/>
  <c r="R47" i="78"/>
  <c r="T47" i="78"/>
  <c r="V47" i="78"/>
  <c r="E47" i="78"/>
  <c r="G47" i="78"/>
  <c r="I47" i="78"/>
  <c r="K47" i="78"/>
  <c r="M47" i="78"/>
  <c r="O47" i="78"/>
  <c r="Q47" i="78"/>
  <c r="S47" i="78"/>
  <c r="U47" i="78"/>
  <c r="W47" i="78"/>
  <c r="C47" i="78"/>
  <c r="D49" i="78"/>
  <c r="F49" i="78"/>
  <c r="H49" i="78"/>
  <c r="J49" i="78"/>
  <c r="L49" i="78"/>
  <c r="N49" i="78"/>
  <c r="P49" i="78"/>
  <c r="R49" i="78"/>
  <c r="T49" i="78"/>
  <c r="V49" i="78"/>
  <c r="E49" i="78"/>
  <c r="G49" i="78"/>
  <c r="I49" i="78"/>
  <c r="K49" i="78"/>
  <c r="M49" i="78"/>
  <c r="O49" i="78"/>
  <c r="Q49" i="78"/>
  <c r="S49" i="78"/>
  <c r="U49" i="78"/>
  <c r="W49" i="78"/>
  <c r="C49" i="78"/>
  <c r="D51" i="78"/>
  <c r="F51" i="78"/>
  <c r="H51" i="78"/>
  <c r="J51" i="78"/>
  <c r="L51" i="78"/>
  <c r="N51" i="78"/>
  <c r="P51" i="78"/>
  <c r="R51" i="78"/>
  <c r="T51" i="78"/>
  <c r="V51" i="78"/>
  <c r="E51" i="78"/>
  <c r="G51" i="78"/>
  <c r="I51" i="78"/>
  <c r="K51" i="78"/>
  <c r="M51" i="78"/>
  <c r="O51" i="78"/>
  <c r="Q51" i="78"/>
  <c r="S51" i="78"/>
  <c r="U51" i="78"/>
  <c r="W51" i="78"/>
  <c r="C51" i="78"/>
  <c r="D53" i="78"/>
  <c r="F53" i="78"/>
  <c r="H53" i="78"/>
  <c r="J53" i="78"/>
  <c r="L53" i="78"/>
  <c r="N53" i="78"/>
  <c r="P53" i="78"/>
  <c r="R53" i="78"/>
  <c r="T53" i="78"/>
  <c r="V53" i="78"/>
  <c r="E53" i="78"/>
  <c r="G53" i="78"/>
  <c r="I53" i="78"/>
  <c r="K53" i="78"/>
  <c r="M53" i="78"/>
  <c r="O53" i="78"/>
  <c r="Q53" i="78"/>
  <c r="S53" i="78"/>
  <c r="U53" i="78"/>
  <c r="W53" i="78"/>
  <c r="C53" i="78"/>
  <c r="D55" i="78"/>
  <c r="F55" i="78"/>
  <c r="H55" i="78"/>
  <c r="J55" i="78"/>
  <c r="L55" i="78"/>
  <c r="N55" i="78"/>
  <c r="P55" i="78"/>
  <c r="R55" i="78"/>
  <c r="T55" i="78"/>
  <c r="V55" i="78"/>
  <c r="E55" i="78"/>
  <c r="G55" i="78"/>
  <c r="I55" i="78"/>
  <c r="K55" i="78"/>
  <c r="M55" i="78"/>
  <c r="O55" i="78"/>
  <c r="Q55" i="78"/>
  <c r="S55" i="78"/>
  <c r="U55" i="78"/>
  <c r="W55" i="78"/>
  <c r="C55" i="78"/>
  <c r="D57" i="78"/>
  <c r="F57" i="78"/>
  <c r="H57" i="78"/>
  <c r="J57" i="78"/>
  <c r="L57" i="78"/>
  <c r="N57" i="78"/>
  <c r="P57" i="78"/>
  <c r="R57" i="78"/>
  <c r="E57" i="78"/>
  <c r="G57" i="78"/>
  <c r="I57" i="78"/>
  <c r="K57" i="78"/>
  <c r="M57" i="78"/>
  <c r="O57" i="78"/>
  <c r="Q57" i="78"/>
  <c r="S57" i="78"/>
  <c r="T57" i="78"/>
  <c r="V57" i="78"/>
  <c r="U57" i="78"/>
  <c r="W57" i="78"/>
  <c r="C57" i="78"/>
  <c r="D59" i="78"/>
  <c r="F59" i="78"/>
  <c r="H59" i="78"/>
  <c r="J59" i="78"/>
  <c r="L59" i="78"/>
  <c r="N59" i="78"/>
  <c r="P59" i="78"/>
  <c r="R59" i="78"/>
  <c r="T59" i="78"/>
  <c r="V59" i="78"/>
  <c r="E59" i="78"/>
  <c r="G59" i="78"/>
  <c r="I59" i="78"/>
  <c r="K59" i="78"/>
  <c r="M59" i="78"/>
  <c r="O59" i="78"/>
  <c r="Q59" i="78"/>
  <c r="S59" i="78"/>
  <c r="U59" i="78"/>
  <c r="W59" i="78"/>
  <c r="C59" i="78"/>
  <c r="D61" i="78"/>
  <c r="F61" i="78"/>
  <c r="H61" i="78"/>
  <c r="J61" i="78"/>
  <c r="L61" i="78"/>
  <c r="N61" i="78"/>
  <c r="P61" i="78"/>
  <c r="R61" i="78"/>
  <c r="T61" i="78"/>
  <c r="V61" i="78"/>
  <c r="E61" i="78"/>
  <c r="G61" i="78"/>
  <c r="I61" i="78"/>
  <c r="K61" i="78"/>
  <c r="M61" i="78"/>
  <c r="O61" i="78"/>
  <c r="Q61" i="78"/>
  <c r="S61" i="78"/>
  <c r="U61" i="78"/>
  <c r="W61" i="78"/>
  <c r="C61" i="78"/>
  <c r="D63" i="78"/>
  <c r="F63" i="78"/>
  <c r="H63" i="78"/>
  <c r="J63" i="78"/>
  <c r="L63" i="78"/>
  <c r="N63" i="78"/>
  <c r="P63" i="78"/>
  <c r="R63" i="78"/>
  <c r="T63" i="78"/>
  <c r="V63" i="78"/>
  <c r="E63" i="78"/>
  <c r="G63" i="78"/>
  <c r="I63" i="78"/>
  <c r="K63" i="78"/>
  <c r="M63" i="78"/>
  <c r="O63" i="78"/>
  <c r="Q63" i="78"/>
  <c r="S63" i="78"/>
  <c r="U63" i="78"/>
  <c r="W63" i="78"/>
  <c r="C63" i="78"/>
  <c r="D65" i="78"/>
  <c r="F65" i="78"/>
  <c r="H65" i="78"/>
  <c r="J65" i="78"/>
  <c r="L65" i="78"/>
  <c r="N65" i="78"/>
  <c r="P65" i="78"/>
  <c r="R65" i="78"/>
  <c r="T65" i="78"/>
  <c r="V65" i="78"/>
  <c r="E65" i="78"/>
  <c r="G65" i="78"/>
  <c r="I65" i="78"/>
  <c r="K65" i="78"/>
  <c r="M65" i="78"/>
  <c r="O65" i="78"/>
  <c r="Q65" i="78"/>
  <c r="S65" i="78"/>
  <c r="U65" i="78"/>
  <c r="W65" i="78"/>
  <c r="C65" i="78"/>
  <c r="D67" i="78"/>
  <c r="F67" i="78"/>
  <c r="H67" i="78"/>
  <c r="J67" i="78"/>
  <c r="L67" i="78"/>
  <c r="N67" i="78"/>
  <c r="P67" i="78"/>
  <c r="R67" i="78"/>
  <c r="T67" i="78"/>
  <c r="V67" i="78"/>
  <c r="E67" i="78"/>
  <c r="G67" i="78"/>
  <c r="I67" i="78"/>
  <c r="K67" i="78"/>
  <c r="M67" i="78"/>
  <c r="O67" i="78"/>
  <c r="Q67" i="78"/>
  <c r="S67" i="78"/>
  <c r="U67" i="78"/>
  <c r="W67" i="78"/>
  <c r="C67" i="78"/>
  <c r="D69" i="78"/>
  <c r="F69" i="78"/>
  <c r="H69" i="78"/>
  <c r="J69" i="78"/>
  <c r="L69" i="78"/>
  <c r="N69" i="78"/>
  <c r="P69" i="78"/>
  <c r="R69" i="78"/>
  <c r="T69" i="78"/>
  <c r="V69" i="78"/>
  <c r="E69" i="78"/>
  <c r="G69" i="78"/>
  <c r="I69" i="78"/>
  <c r="K69" i="78"/>
  <c r="M69" i="78"/>
  <c r="O69" i="78"/>
  <c r="Q69" i="78"/>
  <c r="S69" i="78"/>
  <c r="U69" i="78"/>
  <c r="W69" i="78"/>
  <c r="C69" i="78"/>
  <c r="D71" i="78"/>
  <c r="F71" i="78"/>
  <c r="H71" i="78"/>
  <c r="J71" i="78"/>
  <c r="L71" i="78"/>
  <c r="N71" i="78"/>
  <c r="P71" i="78"/>
  <c r="R71" i="78"/>
  <c r="T71" i="78"/>
  <c r="V71" i="78"/>
  <c r="E71" i="78"/>
  <c r="G71" i="78"/>
  <c r="I71" i="78"/>
  <c r="K71" i="78"/>
  <c r="M71" i="78"/>
  <c r="O71" i="78"/>
  <c r="Q71" i="78"/>
  <c r="S71" i="78"/>
  <c r="U71" i="78"/>
  <c r="W71" i="78"/>
  <c r="C71" i="78"/>
  <c r="D73" i="78"/>
  <c r="F73" i="78"/>
  <c r="H73" i="78"/>
  <c r="J73" i="78"/>
  <c r="L73" i="78"/>
  <c r="N73" i="78"/>
  <c r="P73" i="78"/>
  <c r="R73" i="78"/>
  <c r="T73" i="78"/>
  <c r="V73" i="78"/>
  <c r="E73" i="78"/>
  <c r="G73" i="78"/>
  <c r="I73" i="78"/>
  <c r="K73" i="78"/>
  <c r="M73" i="78"/>
  <c r="O73" i="78"/>
  <c r="Q73" i="78"/>
  <c r="S73" i="78"/>
  <c r="U73" i="78"/>
  <c r="W73" i="78"/>
  <c r="C73" i="78"/>
  <c r="D75" i="78"/>
  <c r="F75" i="78"/>
  <c r="H75" i="78"/>
  <c r="J75" i="78"/>
  <c r="L75" i="78"/>
  <c r="N75" i="78"/>
  <c r="P75" i="78"/>
  <c r="R75" i="78"/>
  <c r="T75" i="78"/>
  <c r="V75" i="78"/>
  <c r="E75" i="78"/>
  <c r="G75" i="78"/>
  <c r="I75" i="78"/>
  <c r="K75" i="78"/>
  <c r="M75" i="78"/>
  <c r="O75" i="78"/>
  <c r="Q75" i="78"/>
  <c r="S75" i="78"/>
  <c r="U75" i="78"/>
  <c r="W75" i="78"/>
  <c r="C75" i="78"/>
  <c r="D7" i="80"/>
  <c r="F7" i="80"/>
  <c r="H7" i="80"/>
  <c r="J7" i="80"/>
  <c r="L7" i="80"/>
  <c r="N7" i="80"/>
  <c r="P7" i="80"/>
  <c r="R7" i="80"/>
  <c r="T7" i="80"/>
  <c r="V7" i="80"/>
  <c r="C7" i="80"/>
  <c r="E7" i="80"/>
  <c r="G7" i="80"/>
  <c r="I7" i="80"/>
  <c r="K7" i="80"/>
  <c r="M7" i="80"/>
  <c r="O7" i="80"/>
  <c r="Q7" i="80"/>
  <c r="S7" i="80"/>
  <c r="U7" i="80"/>
  <c r="W7" i="80"/>
  <c r="D9" i="80"/>
  <c r="F9" i="80"/>
  <c r="H9" i="80"/>
  <c r="J9" i="80"/>
  <c r="L9" i="80"/>
  <c r="N9" i="80"/>
  <c r="P9" i="80"/>
  <c r="R9" i="80"/>
  <c r="T9" i="80"/>
  <c r="V9" i="80"/>
  <c r="E9" i="80"/>
  <c r="G9" i="80"/>
  <c r="I9" i="80"/>
  <c r="K9" i="80"/>
  <c r="M9" i="80"/>
  <c r="O9" i="80"/>
  <c r="Q9" i="80"/>
  <c r="S9" i="80"/>
  <c r="U9" i="80"/>
  <c r="W9" i="80"/>
  <c r="C9" i="80"/>
  <c r="D11" i="80"/>
  <c r="F11" i="80"/>
  <c r="H11" i="80"/>
  <c r="J11" i="80"/>
  <c r="L11" i="80"/>
  <c r="N11" i="80"/>
  <c r="P11" i="80"/>
  <c r="R11" i="80"/>
  <c r="T11" i="80"/>
  <c r="V11" i="80"/>
  <c r="E11" i="80"/>
  <c r="G11" i="80"/>
  <c r="I11" i="80"/>
  <c r="K11" i="80"/>
  <c r="M11" i="80"/>
  <c r="O11" i="80"/>
  <c r="Q11" i="80"/>
  <c r="S11" i="80"/>
  <c r="U11" i="80"/>
  <c r="W11" i="80"/>
  <c r="C11" i="80"/>
  <c r="D13" i="80"/>
  <c r="F13" i="80"/>
  <c r="H13" i="80"/>
  <c r="J13" i="80"/>
  <c r="L13" i="80"/>
  <c r="N13" i="80"/>
  <c r="P13" i="80"/>
  <c r="R13" i="80"/>
  <c r="T13" i="80"/>
  <c r="V13" i="80"/>
  <c r="E13" i="80"/>
  <c r="G13" i="80"/>
  <c r="I13" i="80"/>
  <c r="K13" i="80"/>
  <c r="M13" i="80"/>
  <c r="O13" i="80"/>
  <c r="Q13" i="80"/>
  <c r="S13" i="80"/>
  <c r="U13" i="80"/>
  <c r="W13" i="80"/>
  <c r="C13" i="80"/>
  <c r="D15" i="80"/>
  <c r="F15" i="80"/>
  <c r="H15" i="80"/>
  <c r="J15" i="80"/>
  <c r="L15" i="80"/>
  <c r="N15" i="80"/>
  <c r="P15" i="80"/>
  <c r="R15" i="80"/>
  <c r="T15" i="80"/>
  <c r="V15" i="80"/>
  <c r="E15" i="80"/>
  <c r="G15" i="80"/>
  <c r="I15" i="80"/>
  <c r="K15" i="80"/>
  <c r="M15" i="80"/>
  <c r="O15" i="80"/>
  <c r="Q15" i="80"/>
  <c r="S15" i="80"/>
  <c r="U15" i="80"/>
  <c r="W15" i="80"/>
  <c r="C15" i="80"/>
  <c r="D17" i="80"/>
  <c r="F17" i="80"/>
  <c r="H17" i="80"/>
  <c r="J17" i="80"/>
  <c r="L17" i="80"/>
  <c r="N17" i="80"/>
  <c r="P17" i="80"/>
  <c r="R17" i="80"/>
  <c r="T17" i="80"/>
  <c r="V17" i="80"/>
  <c r="E17" i="80"/>
  <c r="G17" i="80"/>
  <c r="I17" i="80"/>
  <c r="K17" i="80"/>
  <c r="M17" i="80"/>
  <c r="O17" i="80"/>
  <c r="Q17" i="80"/>
  <c r="S17" i="80"/>
  <c r="U17" i="80"/>
  <c r="W17" i="80"/>
  <c r="C17" i="80"/>
  <c r="D19" i="80"/>
  <c r="F19" i="80"/>
  <c r="H19" i="80"/>
  <c r="J19" i="80"/>
  <c r="L19" i="80"/>
  <c r="N19" i="80"/>
  <c r="P19" i="80"/>
  <c r="R19" i="80"/>
  <c r="T19" i="80"/>
  <c r="V19" i="80"/>
  <c r="E19" i="80"/>
  <c r="G19" i="80"/>
  <c r="I19" i="80"/>
  <c r="K19" i="80"/>
  <c r="M19" i="80"/>
  <c r="O19" i="80"/>
  <c r="Q19" i="80"/>
  <c r="S19" i="80"/>
  <c r="U19" i="80"/>
  <c r="W19" i="80"/>
  <c r="C19" i="80"/>
  <c r="D21" i="80"/>
  <c r="F21" i="80"/>
  <c r="H21" i="80"/>
  <c r="J21" i="80"/>
  <c r="L21" i="80"/>
  <c r="N21" i="80"/>
  <c r="P21" i="80"/>
  <c r="R21" i="80"/>
  <c r="T21" i="80"/>
  <c r="V21" i="80"/>
  <c r="E21" i="80"/>
  <c r="G21" i="80"/>
  <c r="I21" i="80"/>
  <c r="K21" i="80"/>
  <c r="M21" i="80"/>
  <c r="O21" i="80"/>
  <c r="Q21" i="80"/>
  <c r="S21" i="80"/>
  <c r="U21" i="80"/>
  <c r="W21" i="80"/>
  <c r="C21" i="80"/>
  <c r="D23" i="80"/>
  <c r="F23" i="80"/>
  <c r="H23" i="80"/>
  <c r="J23" i="80"/>
  <c r="L23" i="80"/>
  <c r="N23" i="80"/>
  <c r="P23" i="80"/>
  <c r="R23" i="80"/>
  <c r="T23" i="80"/>
  <c r="V23" i="80"/>
  <c r="E23" i="80"/>
  <c r="G23" i="80"/>
  <c r="I23" i="80"/>
  <c r="K23" i="80"/>
  <c r="M23" i="80"/>
  <c r="O23" i="80"/>
  <c r="Q23" i="80"/>
  <c r="S23" i="80"/>
  <c r="U23" i="80"/>
  <c r="W23" i="80"/>
  <c r="C23" i="80"/>
  <c r="D25" i="80"/>
  <c r="F25" i="80"/>
  <c r="H25" i="80"/>
  <c r="J25" i="80"/>
  <c r="L25" i="80"/>
  <c r="N25" i="80"/>
  <c r="P25" i="80"/>
  <c r="R25" i="80"/>
  <c r="T25" i="80"/>
  <c r="V25" i="80"/>
  <c r="E25" i="80"/>
  <c r="G25" i="80"/>
  <c r="I25" i="80"/>
  <c r="K25" i="80"/>
  <c r="M25" i="80"/>
  <c r="O25" i="80"/>
  <c r="Q25" i="80"/>
  <c r="S25" i="80"/>
  <c r="U25" i="80"/>
  <c r="W25" i="80"/>
  <c r="C25" i="80"/>
  <c r="D27" i="80"/>
  <c r="F27" i="80"/>
  <c r="H27" i="80"/>
  <c r="J27" i="80"/>
  <c r="L27" i="80"/>
  <c r="N27" i="80"/>
  <c r="P27" i="80"/>
  <c r="R27" i="80"/>
  <c r="T27" i="80"/>
  <c r="V27" i="80"/>
  <c r="E27" i="80"/>
  <c r="G27" i="80"/>
  <c r="I27" i="80"/>
  <c r="K27" i="80"/>
  <c r="M27" i="80"/>
  <c r="O27" i="80"/>
  <c r="Q27" i="80"/>
  <c r="S27" i="80"/>
  <c r="U27" i="80"/>
  <c r="W27" i="80"/>
  <c r="C27" i="80"/>
  <c r="D29" i="80"/>
  <c r="F29" i="80"/>
  <c r="H29" i="80"/>
  <c r="J29" i="80"/>
  <c r="L29" i="80"/>
  <c r="N29" i="80"/>
  <c r="P29" i="80"/>
  <c r="R29" i="80"/>
  <c r="T29" i="80"/>
  <c r="V29" i="80"/>
  <c r="E29" i="80"/>
  <c r="G29" i="80"/>
  <c r="I29" i="80"/>
  <c r="K29" i="80"/>
  <c r="M29" i="80"/>
  <c r="O29" i="80"/>
  <c r="Q29" i="80"/>
  <c r="S29" i="80"/>
  <c r="U29" i="80"/>
  <c r="W29" i="80"/>
  <c r="C29" i="80"/>
  <c r="D31" i="80"/>
  <c r="F31" i="80"/>
  <c r="H31" i="80"/>
  <c r="J31" i="80"/>
  <c r="L31" i="80"/>
  <c r="N31" i="80"/>
  <c r="P31" i="80"/>
  <c r="R31" i="80"/>
  <c r="T31" i="80"/>
  <c r="V31" i="80"/>
  <c r="E31" i="80"/>
  <c r="G31" i="80"/>
  <c r="I31" i="80"/>
  <c r="K31" i="80"/>
  <c r="M31" i="80"/>
  <c r="O31" i="80"/>
  <c r="Q31" i="80"/>
  <c r="S31" i="80"/>
  <c r="U31" i="80"/>
  <c r="W31" i="80"/>
  <c r="C31" i="80"/>
  <c r="D33" i="80"/>
  <c r="F33" i="80"/>
  <c r="H33" i="80"/>
  <c r="J33" i="80"/>
  <c r="L33" i="80"/>
  <c r="N33" i="80"/>
  <c r="P33" i="80"/>
  <c r="R33" i="80"/>
  <c r="T33" i="80"/>
  <c r="V33" i="80"/>
  <c r="E33" i="80"/>
  <c r="G33" i="80"/>
  <c r="I33" i="80"/>
  <c r="K33" i="80"/>
  <c r="M33" i="80"/>
  <c r="O33" i="80"/>
  <c r="Q33" i="80"/>
  <c r="S33" i="80"/>
  <c r="U33" i="80"/>
  <c r="W33" i="80"/>
  <c r="C33" i="80"/>
  <c r="D35" i="80"/>
  <c r="F35" i="80"/>
  <c r="H35" i="80"/>
  <c r="J35" i="80"/>
  <c r="L35" i="80"/>
  <c r="N35" i="80"/>
  <c r="P35" i="80"/>
  <c r="R35" i="80"/>
  <c r="T35" i="80"/>
  <c r="V35" i="80"/>
  <c r="E35" i="80"/>
  <c r="G35" i="80"/>
  <c r="I35" i="80"/>
  <c r="K35" i="80"/>
  <c r="M35" i="80"/>
  <c r="O35" i="80"/>
  <c r="Q35" i="80"/>
  <c r="S35" i="80"/>
  <c r="U35" i="80"/>
  <c r="W35" i="80"/>
  <c r="C35" i="80"/>
  <c r="D37" i="80"/>
  <c r="F37" i="80"/>
  <c r="H37" i="80"/>
  <c r="J37" i="80"/>
  <c r="L37" i="80"/>
  <c r="N37" i="80"/>
  <c r="P37" i="80"/>
  <c r="R37" i="80"/>
  <c r="T37" i="80"/>
  <c r="V37" i="80"/>
  <c r="E37" i="80"/>
  <c r="G37" i="80"/>
  <c r="I37" i="80"/>
  <c r="K37" i="80"/>
  <c r="M37" i="80"/>
  <c r="O37" i="80"/>
  <c r="Q37" i="80"/>
  <c r="S37" i="80"/>
  <c r="U37" i="80"/>
  <c r="W37" i="80"/>
  <c r="C37" i="80"/>
  <c r="D39" i="80"/>
  <c r="F39" i="80"/>
  <c r="H39" i="80"/>
  <c r="J39" i="80"/>
  <c r="L39" i="80"/>
  <c r="N39" i="80"/>
  <c r="P39" i="80"/>
  <c r="R39" i="80"/>
  <c r="T39" i="80"/>
  <c r="V39" i="80"/>
  <c r="E39" i="80"/>
  <c r="G39" i="80"/>
  <c r="I39" i="80"/>
  <c r="K39" i="80"/>
  <c r="M39" i="80"/>
  <c r="O39" i="80"/>
  <c r="Q39" i="80"/>
  <c r="S39" i="80"/>
  <c r="U39" i="80"/>
  <c r="W39" i="80"/>
  <c r="C39" i="80"/>
  <c r="B43" i="80"/>
  <c r="E43" i="80"/>
  <c r="G43" i="80"/>
  <c r="I43" i="80"/>
  <c r="K43" i="80"/>
  <c r="M43" i="80"/>
  <c r="O43" i="80"/>
  <c r="Q43" i="80"/>
  <c r="S43" i="80"/>
  <c r="U43" i="80"/>
  <c r="W43" i="80"/>
  <c r="D43" i="80"/>
  <c r="F43" i="80"/>
  <c r="H43" i="80"/>
  <c r="J43" i="80"/>
  <c r="L43" i="80"/>
  <c r="N43" i="80"/>
  <c r="P43" i="80"/>
  <c r="R43" i="80"/>
  <c r="T43" i="80"/>
  <c r="V43" i="80"/>
  <c r="C43" i="80"/>
  <c r="B45" i="80"/>
  <c r="E45" i="80"/>
  <c r="G45" i="80"/>
  <c r="I45" i="80"/>
  <c r="K45" i="80"/>
  <c r="M45" i="80"/>
  <c r="O45" i="80"/>
  <c r="Q45" i="80"/>
  <c r="S45" i="80"/>
  <c r="U45" i="80"/>
  <c r="W45" i="80"/>
  <c r="C45" i="80"/>
  <c r="D45" i="80"/>
  <c r="F45" i="80"/>
  <c r="H45" i="80"/>
  <c r="J45" i="80"/>
  <c r="L45" i="80"/>
  <c r="N45" i="80"/>
  <c r="P45" i="80"/>
  <c r="R45" i="80"/>
  <c r="T45" i="80"/>
  <c r="V45" i="80"/>
  <c r="E47" i="80"/>
  <c r="G47" i="80"/>
  <c r="I47" i="80"/>
  <c r="K47" i="80"/>
  <c r="M47" i="80"/>
  <c r="O47" i="80"/>
  <c r="Q47" i="80"/>
  <c r="S47" i="80"/>
  <c r="U47" i="80"/>
  <c r="W47" i="80"/>
  <c r="C47" i="80"/>
  <c r="D47" i="80"/>
  <c r="F47" i="80"/>
  <c r="H47" i="80"/>
  <c r="J47" i="80"/>
  <c r="L47" i="80"/>
  <c r="N47" i="80"/>
  <c r="P47" i="80"/>
  <c r="R47" i="80"/>
  <c r="T47" i="80"/>
  <c r="V47" i="80"/>
  <c r="B49" i="80"/>
  <c r="E49" i="80"/>
  <c r="G49" i="80"/>
  <c r="I49" i="80"/>
  <c r="K49" i="80"/>
  <c r="M49" i="80"/>
  <c r="O49" i="80"/>
  <c r="Q49" i="80"/>
  <c r="S49" i="80"/>
  <c r="U49" i="80"/>
  <c r="W49" i="80"/>
  <c r="C49" i="80"/>
  <c r="D49" i="80"/>
  <c r="F49" i="80"/>
  <c r="H49" i="80"/>
  <c r="J49" i="80"/>
  <c r="L49" i="80"/>
  <c r="N49" i="80"/>
  <c r="P49" i="80"/>
  <c r="R49" i="80"/>
  <c r="T49" i="80"/>
  <c r="V49" i="80"/>
  <c r="E51" i="80"/>
  <c r="G51" i="80"/>
  <c r="I51" i="80"/>
  <c r="K51" i="80"/>
  <c r="M51" i="80"/>
  <c r="O51" i="80"/>
  <c r="Q51" i="80"/>
  <c r="S51" i="80"/>
  <c r="U51" i="80"/>
  <c r="W51" i="80"/>
  <c r="C51" i="80"/>
  <c r="D51" i="80"/>
  <c r="F51" i="80"/>
  <c r="H51" i="80"/>
  <c r="J51" i="80"/>
  <c r="L51" i="80"/>
  <c r="N51" i="80"/>
  <c r="P51" i="80"/>
  <c r="R51" i="80"/>
  <c r="T51" i="80"/>
  <c r="V51" i="80"/>
  <c r="B53" i="80"/>
  <c r="E53" i="80"/>
  <c r="G53" i="80"/>
  <c r="I53" i="80"/>
  <c r="K53" i="80"/>
  <c r="M53" i="80"/>
  <c r="O53" i="80"/>
  <c r="Q53" i="80"/>
  <c r="S53" i="80"/>
  <c r="U53" i="80"/>
  <c r="W53" i="80"/>
  <c r="C53" i="80"/>
  <c r="D53" i="80"/>
  <c r="F53" i="80"/>
  <c r="H53" i="80"/>
  <c r="J53" i="80"/>
  <c r="L53" i="80"/>
  <c r="N53" i="80"/>
  <c r="P53" i="80"/>
  <c r="R53" i="80"/>
  <c r="T53" i="80"/>
  <c r="V53" i="80"/>
  <c r="E55" i="80"/>
  <c r="G55" i="80"/>
  <c r="I55" i="80"/>
  <c r="K55" i="80"/>
  <c r="M55" i="80"/>
  <c r="O55" i="80"/>
  <c r="Q55" i="80"/>
  <c r="S55" i="80"/>
  <c r="U55" i="80"/>
  <c r="W55" i="80"/>
  <c r="C55" i="80"/>
  <c r="D55" i="80"/>
  <c r="F55" i="80"/>
  <c r="H55" i="80"/>
  <c r="J55" i="80"/>
  <c r="L55" i="80"/>
  <c r="N55" i="80"/>
  <c r="P55" i="80"/>
  <c r="R55" i="80"/>
  <c r="T55" i="80"/>
  <c r="V55" i="80"/>
  <c r="B57" i="80"/>
  <c r="E57" i="80"/>
  <c r="G57" i="80"/>
  <c r="I57" i="80"/>
  <c r="K57" i="80"/>
  <c r="M57" i="80"/>
  <c r="O57" i="80"/>
  <c r="Q57" i="80"/>
  <c r="S57" i="80"/>
  <c r="U57" i="80"/>
  <c r="W57" i="80"/>
  <c r="C57" i="80"/>
  <c r="D57" i="80"/>
  <c r="F57" i="80"/>
  <c r="H57" i="80"/>
  <c r="J57" i="80"/>
  <c r="L57" i="80"/>
  <c r="N57" i="80"/>
  <c r="P57" i="80"/>
  <c r="R57" i="80"/>
  <c r="T57" i="80"/>
  <c r="V57" i="80"/>
  <c r="E59" i="80"/>
  <c r="G59" i="80"/>
  <c r="I59" i="80"/>
  <c r="K59" i="80"/>
  <c r="M59" i="80"/>
  <c r="O59" i="80"/>
  <c r="Q59" i="80"/>
  <c r="S59" i="80"/>
  <c r="U59" i="80"/>
  <c r="W59" i="80"/>
  <c r="C59" i="80"/>
  <c r="D59" i="80"/>
  <c r="F59" i="80"/>
  <c r="H59" i="80"/>
  <c r="J59" i="80"/>
  <c r="L59" i="80"/>
  <c r="N59" i="80"/>
  <c r="P59" i="80"/>
  <c r="R59" i="80"/>
  <c r="T59" i="80"/>
  <c r="V59" i="80"/>
  <c r="B61" i="80"/>
  <c r="E61" i="80"/>
  <c r="G61" i="80"/>
  <c r="I61" i="80"/>
  <c r="K61" i="80"/>
  <c r="M61" i="80"/>
  <c r="O61" i="80"/>
  <c r="Q61" i="80"/>
  <c r="S61" i="80"/>
  <c r="U61" i="80"/>
  <c r="W61" i="80"/>
  <c r="C61" i="80"/>
  <c r="D61" i="80"/>
  <c r="F61" i="80"/>
  <c r="H61" i="80"/>
  <c r="J61" i="80"/>
  <c r="L61" i="80"/>
  <c r="N61" i="80"/>
  <c r="P61" i="80"/>
  <c r="R61" i="80"/>
  <c r="T61" i="80"/>
  <c r="V61" i="80"/>
  <c r="E63" i="80"/>
  <c r="G63" i="80"/>
  <c r="I63" i="80"/>
  <c r="K63" i="80"/>
  <c r="M63" i="80"/>
  <c r="O63" i="80"/>
  <c r="Q63" i="80"/>
  <c r="S63" i="80"/>
  <c r="U63" i="80"/>
  <c r="W63" i="80"/>
  <c r="C63" i="80"/>
  <c r="D63" i="80"/>
  <c r="F63" i="80"/>
  <c r="H63" i="80"/>
  <c r="J63" i="80"/>
  <c r="L63" i="80"/>
  <c r="N63" i="80"/>
  <c r="P63" i="80"/>
  <c r="R63" i="80"/>
  <c r="T63" i="80"/>
  <c r="V63" i="80"/>
  <c r="B65" i="80"/>
  <c r="E65" i="80"/>
  <c r="G65" i="80"/>
  <c r="I65" i="80"/>
  <c r="K65" i="80"/>
  <c r="M65" i="80"/>
  <c r="O65" i="80"/>
  <c r="Q65" i="80"/>
  <c r="S65" i="80"/>
  <c r="U65" i="80"/>
  <c r="W65" i="80"/>
  <c r="C65" i="80"/>
  <c r="D65" i="80"/>
  <c r="F65" i="80"/>
  <c r="H65" i="80"/>
  <c r="J65" i="80"/>
  <c r="L65" i="80"/>
  <c r="N65" i="80"/>
  <c r="P65" i="80"/>
  <c r="R65" i="80"/>
  <c r="T65" i="80"/>
  <c r="V65" i="80"/>
  <c r="E67" i="80"/>
  <c r="G67" i="80"/>
  <c r="I67" i="80"/>
  <c r="K67" i="80"/>
  <c r="M67" i="80"/>
  <c r="O67" i="80"/>
  <c r="Q67" i="80"/>
  <c r="S67" i="80"/>
  <c r="U67" i="80"/>
  <c r="W67" i="80"/>
  <c r="C67" i="80"/>
  <c r="D67" i="80"/>
  <c r="F67" i="80"/>
  <c r="H67" i="80"/>
  <c r="J67" i="80"/>
  <c r="L67" i="80"/>
  <c r="N67" i="80"/>
  <c r="P67" i="80"/>
  <c r="R67" i="80"/>
  <c r="T67" i="80"/>
  <c r="V67" i="80"/>
  <c r="B69" i="80"/>
  <c r="E69" i="80"/>
  <c r="G69" i="80"/>
  <c r="I69" i="80"/>
  <c r="K69" i="80"/>
  <c r="M69" i="80"/>
  <c r="O69" i="80"/>
  <c r="Q69" i="80"/>
  <c r="S69" i="80"/>
  <c r="U69" i="80"/>
  <c r="W69" i="80"/>
  <c r="C69" i="80"/>
  <c r="D69" i="80"/>
  <c r="F69" i="80"/>
  <c r="H69" i="80"/>
  <c r="J69" i="80"/>
  <c r="L69" i="80"/>
  <c r="N69" i="80"/>
  <c r="P69" i="80"/>
  <c r="R69" i="80"/>
  <c r="T69" i="80"/>
  <c r="V69" i="80"/>
  <c r="E71" i="80"/>
  <c r="G71" i="80"/>
  <c r="I71" i="80"/>
  <c r="K71" i="80"/>
  <c r="M71" i="80"/>
  <c r="O71" i="80"/>
  <c r="Q71" i="80"/>
  <c r="S71" i="80"/>
  <c r="U71" i="80"/>
  <c r="W71" i="80"/>
  <c r="C71" i="80"/>
  <c r="D71" i="80"/>
  <c r="F71" i="80"/>
  <c r="H71" i="80"/>
  <c r="J71" i="80"/>
  <c r="L71" i="80"/>
  <c r="N71" i="80"/>
  <c r="P71" i="80"/>
  <c r="R71" i="80"/>
  <c r="T71" i="80"/>
  <c r="V71" i="80"/>
  <c r="E73" i="80"/>
  <c r="G73" i="80"/>
  <c r="I73" i="80"/>
  <c r="K73" i="80"/>
  <c r="M73" i="80"/>
  <c r="O73" i="80"/>
  <c r="Q73" i="80"/>
  <c r="S73" i="80"/>
  <c r="U73" i="80"/>
  <c r="W73" i="80"/>
  <c r="C73" i="80"/>
  <c r="D73" i="80"/>
  <c r="F73" i="80"/>
  <c r="H73" i="80"/>
  <c r="J73" i="80"/>
  <c r="L73" i="80"/>
  <c r="N73" i="80"/>
  <c r="P73" i="80"/>
  <c r="R73" i="80"/>
  <c r="T73" i="80"/>
  <c r="V73" i="80"/>
  <c r="E75" i="80"/>
  <c r="G75" i="80"/>
  <c r="I75" i="80"/>
  <c r="K75" i="80"/>
  <c r="M75" i="80"/>
  <c r="O75" i="80"/>
  <c r="Q75" i="80"/>
  <c r="S75" i="80"/>
  <c r="U75" i="80"/>
  <c r="W75" i="80"/>
  <c r="C75" i="80"/>
  <c r="D75" i="80"/>
  <c r="F75" i="80"/>
  <c r="H75" i="80"/>
  <c r="J75" i="80"/>
  <c r="L75" i="80"/>
  <c r="N75" i="80"/>
  <c r="P75" i="80"/>
  <c r="R75" i="80"/>
  <c r="T75" i="80"/>
  <c r="V75" i="80"/>
  <c r="E7" i="82"/>
  <c r="G7" i="82"/>
  <c r="I7" i="82"/>
  <c r="K7" i="82"/>
  <c r="M7" i="82"/>
  <c r="O7" i="82"/>
  <c r="Q7" i="82"/>
  <c r="S7" i="82"/>
  <c r="U7" i="82"/>
  <c r="W7" i="82"/>
  <c r="D7" i="82"/>
  <c r="F7" i="82"/>
  <c r="H7" i="82"/>
  <c r="J7" i="82"/>
  <c r="L7" i="82"/>
  <c r="N7" i="82"/>
  <c r="P7" i="82"/>
  <c r="R7" i="82"/>
  <c r="T7" i="82"/>
  <c r="V7" i="82"/>
  <c r="C7" i="82"/>
  <c r="B9" i="82"/>
  <c r="E9" i="82"/>
  <c r="G9" i="82"/>
  <c r="I9" i="82"/>
  <c r="K9" i="82"/>
  <c r="M9" i="82"/>
  <c r="O9" i="82"/>
  <c r="Q9" i="82"/>
  <c r="S9" i="82"/>
  <c r="U9" i="82"/>
  <c r="W9" i="82"/>
  <c r="C9" i="82"/>
  <c r="D9" i="82"/>
  <c r="F9" i="82"/>
  <c r="H9" i="82"/>
  <c r="J9" i="82"/>
  <c r="L9" i="82"/>
  <c r="N9" i="82"/>
  <c r="P9" i="82"/>
  <c r="R9" i="82"/>
  <c r="T9" i="82"/>
  <c r="V9" i="82"/>
  <c r="E11" i="82"/>
  <c r="G11" i="82"/>
  <c r="I11" i="82"/>
  <c r="K11" i="82"/>
  <c r="M11" i="82"/>
  <c r="O11" i="82"/>
  <c r="Q11" i="82"/>
  <c r="S11" i="82"/>
  <c r="U11" i="82"/>
  <c r="W11" i="82"/>
  <c r="C11" i="82"/>
  <c r="D11" i="82"/>
  <c r="F11" i="82"/>
  <c r="H11" i="82"/>
  <c r="J11" i="82"/>
  <c r="L11" i="82"/>
  <c r="N11" i="82"/>
  <c r="P11" i="82"/>
  <c r="R11" i="82"/>
  <c r="T11" i="82"/>
  <c r="V11" i="82"/>
  <c r="B13" i="82"/>
  <c r="E13" i="82"/>
  <c r="G13" i="82"/>
  <c r="I13" i="82"/>
  <c r="K13" i="82"/>
  <c r="M13" i="82"/>
  <c r="O13" i="82"/>
  <c r="Q13" i="82"/>
  <c r="S13" i="82"/>
  <c r="U13" i="82"/>
  <c r="W13" i="82"/>
  <c r="C13" i="82"/>
  <c r="D13" i="82"/>
  <c r="F13" i="82"/>
  <c r="H13" i="82"/>
  <c r="J13" i="82"/>
  <c r="L13" i="82"/>
  <c r="N13" i="82"/>
  <c r="P13" i="82"/>
  <c r="R13" i="82"/>
  <c r="T13" i="82"/>
  <c r="V13" i="82"/>
  <c r="E15" i="82"/>
  <c r="G15" i="82"/>
  <c r="I15" i="82"/>
  <c r="K15" i="82"/>
  <c r="M15" i="82"/>
  <c r="O15" i="82"/>
  <c r="Q15" i="82"/>
  <c r="S15" i="82"/>
  <c r="U15" i="82"/>
  <c r="W15" i="82"/>
  <c r="C15" i="82"/>
  <c r="D15" i="82"/>
  <c r="F15" i="82"/>
  <c r="H15" i="82"/>
  <c r="J15" i="82"/>
  <c r="L15" i="82"/>
  <c r="N15" i="82"/>
  <c r="P15" i="82"/>
  <c r="R15" i="82"/>
  <c r="T15" i="82"/>
  <c r="V15" i="82"/>
  <c r="B17" i="82"/>
  <c r="E17" i="82"/>
  <c r="G17" i="82"/>
  <c r="I17" i="82"/>
  <c r="K17" i="82"/>
  <c r="M17" i="82"/>
  <c r="O17" i="82"/>
  <c r="Q17" i="82"/>
  <c r="S17" i="82"/>
  <c r="U17" i="82"/>
  <c r="W17" i="82"/>
  <c r="C17" i="82"/>
  <c r="D17" i="82"/>
  <c r="F17" i="82"/>
  <c r="H17" i="82"/>
  <c r="J17" i="82"/>
  <c r="L17" i="82"/>
  <c r="N17" i="82"/>
  <c r="P17" i="82"/>
  <c r="R17" i="82"/>
  <c r="T17" i="82"/>
  <c r="V17" i="82"/>
  <c r="E19" i="82"/>
  <c r="G19" i="82"/>
  <c r="I19" i="82"/>
  <c r="K19" i="82"/>
  <c r="M19" i="82"/>
  <c r="O19" i="82"/>
  <c r="Q19" i="82"/>
  <c r="S19" i="82"/>
  <c r="U19" i="82"/>
  <c r="W19" i="82"/>
  <c r="C19" i="82"/>
  <c r="D19" i="82"/>
  <c r="F19" i="82"/>
  <c r="H19" i="82"/>
  <c r="J19" i="82"/>
  <c r="L19" i="82"/>
  <c r="N19" i="82"/>
  <c r="P19" i="82"/>
  <c r="R19" i="82"/>
  <c r="T19" i="82"/>
  <c r="V19" i="82"/>
  <c r="E21" i="82"/>
  <c r="G21" i="82"/>
  <c r="I21" i="82"/>
  <c r="K21" i="82"/>
  <c r="M21" i="82"/>
  <c r="O21" i="82"/>
  <c r="Q21" i="82"/>
  <c r="S21" i="82"/>
  <c r="U21" i="82"/>
  <c r="W21" i="82"/>
  <c r="C21" i="82"/>
  <c r="D21" i="82"/>
  <c r="F21" i="82"/>
  <c r="H21" i="82"/>
  <c r="J21" i="82"/>
  <c r="L21" i="82"/>
  <c r="N21" i="82"/>
  <c r="P21" i="82"/>
  <c r="R21" i="82"/>
  <c r="T21" i="82"/>
  <c r="V21" i="82"/>
  <c r="E22" i="82"/>
  <c r="G22" i="82"/>
  <c r="I22" i="82"/>
  <c r="K22" i="82"/>
  <c r="M22" i="82"/>
  <c r="O22" i="82"/>
  <c r="Q22" i="82"/>
  <c r="S22" i="82"/>
  <c r="U22" i="82"/>
  <c r="W22" i="82"/>
  <c r="D22" i="82"/>
  <c r="F22" i="82"/>
  <c r="H22" i="82"/>
  <c r="J22" i="82"/>
  <c r="L22" i="82"/>
  <c r="N22" i="82"/>
  <c r="P22" i="82"/>
  <c r="R22" i="82"/>
  <c r="T22" i="82"/>
  <c r="V22" i="82"/>
  <c r="C22" i="82"/>
  <c r="E24" i="82"/>
  <c r="G24" i="82"/>
  <c r="I24" i="82"/>
  <c r="K24" i="82"/>
  <c r="M24" i="82"/>
  <c r="O24" i="82"/>
  <c r="Q24" i="82"/>
  <c r="S24" i="82"/>
  <c r="U24" i="82"/>
  <c r="W24" i="82"/>
  <c r="D24" i="82"/>
  <c r="F24" i="82"/>
  <c r="H24" i="82"/>
  <c r="J24" i="82"/>
  <c r="L24" i="82"/>
  <c r="N24" i="82"/>
  <c r="P24" i="82"/>
  <c r="R24" i="82"/>
  <c r="T24" i="82"/>
  <c r="V24" i="82"/>
  <c r="C24" i="82"/>
  <c r="E26" i="82"/>
  <c r="G26" i="82"/>
  <c r="I26" i="82"/>
  <c r="K26" i="82"/>
  <c r="M26" i="82"/>
  <c r="O26" i="82"/>
  <c r="Q26" i="82"/>
  <c r="S26" i="82"/>
  <c r="U26" i="82"/>
  <c r="W26" i="82"/>
  <c r="D26" i="82"/>
  <c r="F26" i="82"/>
  <c r="H26" i="82"/>
  <c r="J26" i="82"/>
  <c r="L26" i="82"/>
  <c r="N26" i="82"/>
  <c r="P26" i="82"/>
  <c r="R26" i="82"/>
  <c r="T26" i="82"/>
  <c r="V26" i="82"/>
  <c r="C26" i="82"/>
  <c r="E28" i="82"/>
  <c r="G28" i="82"/>
  <c r="I28" i="82"/>
  <c r="K28" i="82"/>
  <c r="M28" i="82"/>
  <c r="O28" i="82"/>
  <c r="Q28" i="82"/>
  <c r="S28" i="82"/>
  <c r="U28" i="82"/>
  <c r="W28" i="82"/>
  <c r="D28" i="82"/>
  <c r="F28" i="82"/>
  <c r="H28" i="82"/>
  <c r="J28" i="82"/>
  <c r="L28" i="82"/>
  <c r="N28" i="82"/>
  <c r="P28" i="82"/>
  <c r="R28" i="82"/>
  <c r="T28" i="82"/>
  <c r="V28" i="82"/>
  <c r="C28" i="82"/>
  <c r="E30" i="82"/>
  <c r="G30" i="82"/>
  <c r="I30" i="82"/>
  <c r="K30" i="82"/>
  <c r="M30" i="82"/>
  <c r="O30" i="82"/>
  <c r="Q30" i="82"/>
  <c r="S30" i="82"/>
  <c r="U30" i="82"/>
  <c r="W30" i="82"/>
  <c r="D30" i="82"/>
  <c r="F30" i="82"/>
  <c r="H30" i="82"/>
  <c r="J30" i="82"/>
  <c r="L30" i="82"/>
  <c r="N30" i="82"/>
  <c r="P30" i="82"/>
  <c r="R30" i="82"/>
  <c r="T30" i="82"/>
  <c r="V30" i="82"/>
  <c r="C30" i="82"/>
  <c r="E32" i="82"/>
  <c r="G32" i="82"/>
  <c r="I32" i="82"/>
  <c r="K32" i="82"/>
  <c r="M32" i="82"/>
  <c r="O32" i="82"/>
  <c r="Q32" i="82"/>
  <c r="S32" i="82"/>
  <c r="U32" i="82"/>
  <c r="W32" i="82"/>
  <c r="D32" i="82"/>
  <c r="F32" i="82"/>
  <c r="H32" i="82"/>
  <c r="J32" i="82"/>
  <c r="L32" i="82"/>
  <c r="N32" i="82"/>
  <c r="P32" i="82"/>
  <c r="R32" i="82"/>
  <c r="T32" i="82"/>
  <c r="V32" i="82"/>
  <c r="C32" i="82"/>
  <c r="E34" i="82"/>
  <c r="G34" i="82"/>
  <c r="I34" i="82"/>
  <c r="K34" i="82"/>
  <c r="M34" i="82"/>
  <c r="O34" i="82"/>
  <c r="Q34" i="82"/>
  <c r="S34" i="82"/>
  <c r="U34" i="82"/>
  <c r="W34" i="82"/>
  <c r="D34" i="82"/>
  <c r="F34" i="82"/>
  <c r="H34" i="82"/>
  <c r="J34" i="82"/>
  <c r="L34" i="82"/>
  <c r="N34" i="82"/>
  <c r="P34" i="82"/>
  <c r="R34" i="82"/>
  <c r="T34" i="82"/>
  <c r="V34" i="82"/>
  <c r="C34" i="82"/>
  <c r="E36" i="82"/>
  <c r="G36" i="82"/>
  <c r="I36" i="82"/>
  <c r="K36" i="82"/>
  <c r="M36" i="82"/>
  <c r="O36" i="82"/>
  <c r="Q36" i="82"/>
  <c r="S36" i="82"/>
  <c r="U36" i="82"/>
  <c r="W36" i="82"/>
  <c r="D36" i="82"/>
  <c r="F36" i="82"/>
  <c r="H36" i="82"/>
  <c r="J36" i="82"/>
  <c r="L36" i="82"/>
  <c r="N36" i="82"/>
  <c r="P36" i="82"/>
  <c r="R36" i="82"/>
  <c r="T36" i="82"/>
  <c r="V36" i="82"/>
  <c r="C36" i="82"/>
  <c r="E38" i="82"/>
  <c r="G38" i="82"/>
  <c r="I38" i="82"/>
  <c r="K38" i="82"/>
  <c r="M38" i="82"/>
  <c r="O38" i="82"/>
  <c r="Q38" i="82"/>
  <c r="S38" i="82"/>
  <c r="U38" i="82"/>
  <c r="W38" i="82"/>
  <c r="D38" i="82"/>
  <c r="F38" i="82"/>
  <c r="H38" i="82"/>
  <c r="J38" i="82"/>
  <c r="L38" i="82"/>
  <c r="N38" i="82"/>
  <c r="P38" i="82"/>
  <c r="R38" i="82"/>
  <c r="T38" i="82"/>
  <c r="V38" i="82"/>
  <c r="C38" i="82"/>
  <c r="D44" i="82"/>
  <c r="F44" i="82"/>
  <c r="H44" i="82"/>
  <c r="J44" i="82"/>
  <c r="L44" i="82"/>
  <c r="N44" i="82"/>
  <c r="P44" i="82"/>
  <c r="R44" i="82"/>
  <c r="T44" i="82"/>
  <c r="V44" i="82"/>
  <c r="C44" i="82"/>
  <c r="E44" i="82"/>
  <c r="G44" i="82"/>
  <c r="I44" i="82"/>
  <c r="K44" i="82"/>
  <c r="M44" i="82"/>
  <c r="O44" i="82"/>
  <c r="Q44" i="82"/>
  <c r="S44" i="82"/>
  <c r="U44" i="82"/>
  <c r="W44" i="82"/>
  <c r="D46" i="82"/>
  <c r="F46" i="82"/>
  <c r="H46" i="82"/>
  <c r="J46" i="82"/>
  <c r="L46" i="82"/>
  <c r="N46" i="82"/>
  <c r="P46" i="82"/>
  <c r="R46" i="82"/>
  <c r="T46" i="82"/>
  <c r="V46" i="82"/>
  <c r="C46" i="82"/>
  <c r="E46" i="82"/>
  <c r="G46" i="82"/>
  <c r="I46" i="82"/>
  <c r="K46" i="82"/>
  <c r="M46" i="82"/>
  <c r="O46" i="82"/>
  <c r="Q46" i="82"/>
  <c r="S46" i="82"/>
  <c r="U46" i="82"/>
  <c r="W46" i="82"/>
  <c r="D48" i="82"/>
  <c r="F48" i="82"/>
  <c r="H48" i="82"/>
  <c r="J48" i="82"/>
  <c r="L48" i="82"/>
  <c r="N48" i="82"/>
  <c r="P48" i="82"/>
  <c r="R48" i="82"/>
  <c r="T48" i="82"/>
  <c r="V48" i="82"/>
  <c r="C48" i="82"/>
  <c r="E48" i="82"/>
  <c r="G48" i="82"/>
  <c r="I48" i="82"/>
  <c r="K48" i="82"/>
  <c r="M48" i="82"/>
  <c r="O48" i="82"/>
  <c r="Q48" i="82"/>
  <c r="S48" i="82"/>
  <c r="U48" i="82"/>
  <c r="W48" i="82"/>
  <c r="D50" i="82"/>
  <c r="F50" i="82"/>
  <c r="H50" i="82"/>
  <c r="J50" i="82"/>
  <c r="L50" i="82"/>
  <c r="N50" i="82"/>
  <c r="P50" i="82"/>
  <c r="R50" i="82"/>
  <c r="T50" i="82"/>
  <c r="V50" i="82"/>
  <c r="C50" i="82"/>
  <c r="E50" i="82"/>
  <c r="G50" i="82"/>
  <c r="I50" i="82"/>
  <c r="K50" i="82"/>
  <c r="M50" i="82"/>
  <c r="O50" i="82"/>
  <c r="Q50" i="82"/>
  <c r="S50" i="82"/>
  <c r="U50" i="82"/>
  <c r="W50" i="82"/>
  <c r="D52" i="82"/>
  <c r="F52" i="82"/>
  <c r="H52" i="82"/>
  <c r="J52" i="82"/>
  <c r="L52" i="82"/>
  <c r="N52" i="82"/>
  <c r="P52" i="82"/>
  <c r="R52" i="82"/>
  <c r="T52" i="82"/>
  <c r="V52" i="82"/>
  <c r="C52" i="82"/>
  <c r="E52" i="82"/>
  <c r="G52" i="82"/>
  <c r="I52" i="82"/>
  <c r="K52" i="82"/>
  <c r="M52" i="82"/>
  <c r="O52" i="82"/>
  <c r="Q52" i="82"/>
  <c r="S52" i="82"/>
  <c r="U52" i="82"/>
  <c r="W52" i="82"/>
  <c r="D54" i="82"/>
  <c r="F54" i="82"/>
  <c r="H54" i="82"/>
  <c r="J54" i="82"/>
  <c r="L54" i="82"/>
  <c r="N54" i="82"/>
  <c r="P54" i="82"/>
  <c r="R54" i="82"/>
  <c r="T54" i="82"/>
  <c r="V54" i="82"/>
  <c r="C54" i="82"/>
  <c r="E54" i="82"/>
  <c r="G54" i="82"/>
  <c r="I54" i="82"/>
  <c r="K54" i="82"/>
  <c r="M54" i="82"/>
  <c r="O54" i="82"/>
  <c r="Q54" i="82"/>
  <c r="S54" i="82"/>
  <c r="U54" i="82"/>
  <c r="W54" i="82"/>
  <c r="D56" i="82"/>
  <c r="F56" i="82"/>
  <c r="H56" i="82"/>
  <c r="J56" i="82"/>
  <c r="L56" i="82"/>
  <c r="N56" i="82"/>
  <c r="P56" i="82"/>
  <c r="R56" i="82"/>
  <c r="T56" i="82"/>
  <c r="V56" i="82"/>
  <c r="C56" i="82"/>
  <c r="E56" i="82"/>
  <c r="G56" i="82"/>
  <c r="I56" i="82"/>
  <c r="K56" i="82"/>
  <c r="M56" i="82"/>
  <c r="O56" i="82"/>
  <c r="Q56" i="82"/>
  <c r="S56" i="82"/>
  <c r="U56" i="82"/>
  <c r="W56" i="82"/>
  <c r="D58" i="82"/>
  <c r="F58" i="82"/>
  <c r="H58" i="82"/>
  <c r="J58" i="82"/>
  <c r="L58" i="82"/>
  <c r="N58" i="82"/>
  <c r="P58" i="82"/>
  <c r="R58" i="82"/>
  <c r="T58" i="82"/>
  <c r="V58" i="82"/>
  <c r="C58" i="82"/>
  <c r="E58" i="82"/>
  <c r="G58" i="82"/>
  <c r="I58" i="82"/>
  <c r="K58" i="82"/>
  <c r="M58" i="82"/>
  <c r="O58" i="82"/>
  <c r="Q58" i="82"/>
  <c r="S58" i="82"/>
  <c r="U58" i="82"/>
  <c r="W58" i="82"/>
  <c r="D60" i="82"/>
  <c r="F60" i="82"/>
  <c r="H60" i="82"/>
  <c r="J60" i="82"/>
  <c r="L60" i="82"/>
  <c r="N60" i="82"/>
  <c r="P60" i="82"/>
  <c r="R60" i="82"/>
  <c r="T60" i="82"/>
  <c r="V60" i="82"/>
  <c r="C60" i="82"/>
  <c r="E60" i="82"/>
  <c r="G60" i="82"/>
  <c r="I60" i="82"/>
  <c r="K60" i="82"/>
  <c r="M60" i="82"/>
  <c r="O60" i="82"/>
  <c r="Q60" i="82"/>
  <c r="S60" i="82"/>
  <c r="U60" i="82"/>
  <c r="W60" i="82"/>
  <c r="D62" i="82"/>
  <c r="F62" i="82"/>
  <c r="H62" i="82"/>
  <c r="J62" i="82"/>
  <c r="L62" i="82"/>
  <c r="N62" i="82"/>
  <c r="P62" i="82"/>
  <c r="R62" i="82"/>
  <c r="T62" i="82"/>
  <c r="V62" i="82"/>
  <c r="C62" i="82"/>
  <c r="E62" i="82"/>
  <c r="G62" i="82"/>
  <c r="I62" i="82"/>
  <c r="K62" i="82"/>
  <c r="M62" i="82"/>
  <c r="O62" i="82"/>
  <c r="Q62" i="82"/>
  <c r="S62" i="82"/>
  <c r="U62" i="82"/>
  <c r="W62" i="82"/>
  <c r="D64" i="82"/>
  <c r="F64" i="82"/>
  <c r="H64" i="82"/>
  <c r="J64" i="82"/>
  <c r="L64" i="82"/>
  <c r="N64" i="82"/>
  <c r="P64" i="82"/>
  <c r="R64" i="82"/>
  <c r="T64" i="82"/>
  <c r="V64" i="82"/>
  <c r="C64" i="82"/>
  <c r="E64" i="82"/>
  <c r="G64" i="82"/>
  <c r="I64" i="82"/>
  <c r="K64" i="82"/>
  <c r="M64" i="82"/>
  <c r="O64" i="82"/>
  <c r="Q64" i="82"/>
  <c r="S64" i="82"/>
  <c r="U64" i="82"/>
  <c r="W64" i="82"/>
  <c r="D66" i="82"/>
  <c r="F66" i="82"/>
  <c r="H66" i="82"/>
  <c r="J66" i="82"/>
  <c r="L66" i="82"/>
  <c r="N66" i="82"/>
  <c r="P66" i="82"/>
  <c r="R66" i="82"/>
  <c r="T66" i="82"/>
  <c r="V66" i="82"/>
  <c r="C66" i="82"/>
  <c r="E66" i="82"/>
  <c r="G66" i="82"/>
  <c r="I66" i="82"/>
  <c r="K66" i="82"/>
  <c r="M66" i="82"/>
  <c r="O66" i="82"/>
  <c r="Q66" i="82"/>
  <c r="S66" i="82"/>
  <c r="U66" i="82"/>
  <c r="W66" i="82"/>
  <c r="D68" i="82"/>
  <c r="F68" i="82"/>
  <c r="H68" i="82"/>
  <c r="J68" i="82"/>
  <c r="L68" i="82"/>
  <c r="N68" i="82"/>
  <c r="P68" i="82"/>
  <c r="R68" i="82"/>
  <c r="T68" i="82"/>
  <c r="V68" i="82"/>
  <c r="C68" i="82"/>
  <c r="E68" i="82"/>
  <c r="G68" i="82"/>
  <c r="I68" i="82"/>
  <c r="K68" i="82"/>
  <c r="M68" i="82"/>
  <c r="O68" i="82"/>
  <c r="Q68" i="82"/>
  <c r="S68" i="82"/>
  <c r="U68" i="82"/>
  <c r="W68" i="82"/>
  <c r="D70" i="82"/>
  <c r="F70" i="82"/>
  <c r="H70" i="82"/>
  <c r="J70" i="82"/>
  <c r="L70" i="82"/>
  <c r="N70" i="82"/>
  <c r="P70" i="82"/>
  <c r="R70" i="82"/>
  <c r="T70" i="82"/>
  <c r="V70" i="82"/>
  <c r="C70" i="82"/>
  <c r="E70" i="82"/>
  <c r="G70" i="82"/>
  <c r="I70" i="82"/>
  <c r="K70" i="82"/>
  <c r="M70" i="82"/>
  <c r="O70" i="82"/>
  <c r="Q70" i="82"/>
  <c r="S70" i="82"/>
  <c r="U70" i="82"/>
  <c r="W70" i="82"/>
  <c r="D72" i="82"/>
  <c r="F72" i="82"/>
  <c r="H72" i="82"/>
  <c r="J72" i="82"/>
  <c r="L72" i="82"/>
  <c r="N72" i="82"/>
  <c r="P72" i="82"/>
  <c r="R72" i="82"/>
  <c r="T72" i="82"/>
  <c r="V72" i="82"/>
  <c r="C72" i="82"/>
  <c r="E72" i="82"/>
  <c r="G72" i="82"/>
  <c r="I72" i="82"/>
  <c r="K72" i="82"/>
  <c r="M72" i="82"/>
  <c r="O72" i="82"/>
  <c r="Q72" i="82"/>
  <c r="S72" i="82"/>
  <c r="U72" i="82"/>
  <c r="W72" i="82"/>
  <c r="D74" i="82"/>
  <c r="F74" i="82"/>
  <c r="H74" i="82"/>
  <c r="J74" i="82"/>
  <c r="L74" i="82"/>
  <c r="N74" i="82"/>
  <c r="P74" i="82"/>
  <c r="R74" i="82"/>
  <c r="T74" i="82"/>
  <c r="V74" i="82"/>
  <c r="C74" i="82"/>
  <c r="E74" i="82"/>
  <c r="G74" i="82"/>
  <c r="I74" i="82"/>
  <c r="K74" i="82"/>
  <c r="M74" i="82"/>
  <c r="O74" i="82"/>
  <c r="Q74" i="82"/>
  <c r="S74" i="82"/>
  <c r="U74" i="82"/>
  <c r="W74" i="82"/>
  <c r="D7" i="86"/>
  <c r="F7" i="86"/>
  <c r="H7" i="86"/>
  <c r="J7" i="86"/>
  <c r="L7" i="86"/>
  <c r="N7" i="86"/>
  <c r="P7" i="86"/>
  <c r="R7" i="86"/>
  <c r="T7" i="86"/>
  <c r="V7" i="86"/>
  <c r="C7" i="86"/>
  <c r="E7" i="86"/>
  <c r="G7" i="86"/>
  <c r="I7" i="86"/>
  <c r="K7" i="86"/>
  <c r="M7" i="86"/>
  <c r="O7" i="86"/>
  <c r="Q7" i="86"/>
  <c r="S7" i="86"/>
  <c r="U7" i="86"/>
  <c r="W7" i="86"/>
  <c r="D9" i="86"/>
  <c r="F9" i="86"/>
  <c r="H9" i="86"/>
  <c r="J9" i="86"/>
  <c r="L9" i="86"/>
  <c r="N9" i="86"/>
  <c r="P9" i="86"/>
  <c r="R9" i="86"/>
  <c r="T9" i="86"/>
  <c r="V9" i="86"/>
  <c r="E9" i="86"/>
  <c r="G9" i="86"/>
  <c r="I9" i="86"/>
  <c r="K9" i="86"/>
  <c r="M9" i="86"/>
  <c r="O9" i="86"/>
  <c r="Q9" i="86"/>
  <c r="S9" i="86"/>
  <c r="U9" i="86"/>
  <c r="W9" i="86"/>
  <c r="C9" i="86"/>
  <c r="D12" i="86"/>
  <c r="F12" i="86"/>
  <c r="H12" i="86"/>
  <c r="J12" i="86"/>
  <c r="L12" i="86"/>
  <c r="N12" i="86"/>
  <c r="P12" i="86"/>
  <c r="R12" i="86"/>
  <c r="T12" i="86"/>
  <c r="V12" i="86"/>
  <c r="C12" i="86"/>
  <c r="E12" i="86"/>
  <c r="G12" i="86"/>
  <c r="I12" i="86"/>
  <c r="K12" i="86"/>
  <c r="M12" i="86"/>
  <c r="O12" i="86"/>
  <c r="Q12" i="86"/>
  <c r="S12" i="86"/>
  <c r="U12" i="86"/>
  <c r="W12" i="86"/>
  <c r="D14" i="86"/>
  <c r="F14" i="86"/>
  <c r="H14" i="86"/>
  <c r="J14" i="86"/>
  <c r="L14" i="86"/>
  <c r="N14" i="86"/>
  <c r="P14" i="86"/>
  <c r="R14" i="86"/>
  <c r="T14" i="86"/>
  <c r="V14" i="86"/>
  <c r="C14" i="86"/>
  <c r="E14" i="86"/>
  <c r="G14" i="86"/>
  <c r="I14" i="86"/>
  <c r="K14" i="86"/>
  <c r="M14" i="86"/>
  <c r="O14" i="86"/>
  <c r="Q14" i="86"/>
  <c r="S14" i="86"/>
  <c r="U14" i="86"/>
  <c r="W14" i="86"/>
  <c r="D16" i="86"/>
  <c r="F16" i="86"/>
  <c r="H16" i="86"/>
  <c r="J16" i="86"/>
  <c r="L16" i="86"/>
  <c r="N16" i="86"/>
  <c r="P16" i="86"/>
  <c r="R16" i="86"/>
  <c r="T16" i="86"/>
  <c r="V16" i="86"/>
  <c r="C16" i="86"/>
  <c r="E16" i="86"/>
  <c r="G16" i="86"/>
  <c r="I16" i="86"/>
  <c r="K16" i="86"/>
  <c r="M16" i="86"/>
  <c r="O16" i="86"/>
  <c r="Q16" i="86"/>
  <c r="S16" i="86"/>
  <c r="U16" i="86"/>
  <c r="W16" i="86"/>
  <c r="D18" i="86"/>
  <c r="F18" i="86"/>
  <c r="H18" i="86"/>
  <c r="J18" i="86"/>
  <c r="L18" i="86"/>
  <c r="N18" i="86"/>
  <c r="P18" i="86"/>
  <c r="R18" i="86"/>
  <c r="T18" i="86"/>
  <c r="V18" i="86"/>
  <c r="C18" i="86"/>
  <c r="E18" i="86"/>
  <c r="G18" i="86"/>
  <c r="I18" i="86"/>
  <c r="K18" i="86"/>
  <c r="M18" i="86"/>
  <c r="O18" i="86"/>
  <c r="Q18" i="86"/>
  <c r="S18" i="86"/>
  <c r="U18" i="86"/>
  <c r="W18" i="86"/>
  <c r="D20" i="86"/>
  <c r="F20" i="86"/>
  <c r="H20" i="86"/>
  <c r="J20" i="86"/>
  <c r="L20" i="86"/>
  <c r="N20" i="86"/>
  <c r="P20" i="86"/>
  <c r="R20" i="86"/>
  <c r="T20" i="86"/>
  <c r="V20" i="86"/>
  <c r="C20" i="86"/>
  <c r="E20" i="86"/>
  <c r="G20" i="86"/>
  <c r="I20" i="86"/>
  <c r="K20" i="86"/>
  <c r="M20" i="86"/>
  <c r="O20" i="86"/>
  <c r="Q20" i="86"/>
  <c r="S20" i="86"/>
  <c r="U20" i="86"/>
  <c r="W20" i="86"/>
  <c r="D22" i="86"/>
  <c r="F22" i="86"/>
  <c r="H22" i="86"/>
  <c r="J22" i="86"/>
  <c r="L22" i="86"/>
  <c r="N22" i="86"/>
  <c r="P22" i="86"/>
  <c r="R22" i="86"/>
  <c r="T22" i="86"/>
  <c r="V22" i="86"/>
  <c r="C22" i="86"/>
  <c r="E22" i="86"/>
  <c r="G22" i="86"/>
  <c r="I22" i="86"/>
  <c r="K22" i="86"/>
  <c r="M22" i="86"/>
  <c r="O22" i="86"/>
  <c r="Q22" i="86"/>
  <c r="S22" i="86"/>
  <c r="U22" i="86"/>
  <c r="W22" i="86"/>
  <c r="D24" i="86"/>
  <c r="F24" i="86"/>
  <c r="H24" i="86"/>
  <c r="J24" i="86"/>
  <c r="L24" i="86"/>
  <c r="N24" i="86"/>
  <c r="P24" i="86"/>
  <c r="R24" i="86"/>
  <c r="T24" i="86"/>
  <c r="V24" i="86"/>
  <c r="C24" i="86"/>
  <c r="E24" i="86"/>
  <c r="G24" i="86"/>
  <c r="I24" i="86"/>
  <c r="K24" i="86"/>
  <c r="M24" i="86"/>
  <c r="O24" i="86"/>
  <c r="Q24" i="86"/>
  <c r="S24" i="86"/>
  <c r="U24" i="86"/>
  <c r="W24" i="86"/>
  <c r="D26" i="86"/>
  <c r="F26" i="86"/>
  <c r="H26" i="86"/>
  <c r="J26" i="86"/>
  <c r="L26" i="86"/>
  <c r="N26" i="86"/>
  <c r="P26" i="86"/>
  <c r="R26" i="86"/>
  <c r="T26" i="86"/>
  <c r="V26" i="86"/>
  <c r="C26" i="86"/>
  <c r="E26" i="86"/>
  <c r="G26" i="86"/>
  <c r="I26" i="86"/>
  <c r="K26" i="86"/>
  <c r="M26" i="86"/>
  <c r="O26" i="86"/>
  <c r="Q26" i="86"/>
  <c r="S26" i="86"/>
  <c r="U26" i="86"/>
  <c r="W26" i="86"/>
  <c r="D27" i="86"/>
  <c r="F27" i="86"/>
  <c r="H27" i="86"/>
  <c r="J27" i="86"/>
  <c r="L27" i="86"/>
  <c r="N27" i="86"/>
  <c r="P27" i="86"/>
  <c r="R27" i="86"/>
  <c r="T27" i="86"/>
  <c r="V27" i="86"/>
  <c r="E27" i="86"/>
  <c r="G27" i="86"/>
  <c r="I27" i="86"/>
  <c r="K27" i="86"/>
  <c r="M27" i="86"/>
  <c r="O27" i="86"/>
  <c r="Q27" i="86"/>
  <c r="S27" i="86"/>
  <c r="U27" i="86"/>
  <c r="W27" i="86"/>
  <c r="C27" i="86"/>
  <c r="D29" i="86"/>
  <c r="F29" i="86"/>
  <c r="H29" i="86"/>
  <c r="J29" i="86"/>
  <c r="L29" i="86"/>
  <c r="N29" i="86"/>
  <c r="P29" i="86"/>
  <c r="R29" i="86"/>
  <c r="T29" i="86"/>
  <c r="V29" i="86"/>
  <c r="E29" i="86"/>
  <c r="G29" i="86"/>
  <c r="I29" i="86"/>
  <c r="K29" i="86"/>
  <c r="M29" i="86"/>
  <c r="O29" i="86"/>
  <c r="Q29" i="86"/>
  <c r="S29" i="86"/>
  <c r="U29" i="86"/>
  <c r="W29" i="86"/>
  <c r="C29" i="86"/>
  <c r="D31" i="86"/>
  <c r="F31" i="86"/>
  <c r="H31" i="86"/>
  <c r="J31" i="86"/>
  <c r="L31" i="86"/>
  <c r="N31" i="86"/>
  <c r="P31" i="86"/>
  <c r="R31" i="86"/>
  <c r="T31" i="86"/>
  <c r="V31" i="86"/>
  <c r="E31" i="86"/>
  <c r="G31" i="86"/>
  <c r="I31" i="86"/>
  <c r="K31" i="86"/>
  <c r="M31" i="86"/>
  <c r="O31" i="86"/>
  <c r="Q31" i="86"/>
  <c r="S31" i="86"/>
  <c r="U31" i="86"/>
  <c r="W31" i="86"/>
  <c r="C31" i="86"/>
  <c r="D33" i="86"/>
  <c r="F33" i="86"/>
  <c r="H33" i="86"/>
  <c r="J33" i="86"/>
  <c r="L33" i="86"/>
  <c r="N33" i="86"/>
  <c r="P33" i="86"/>
  <c r="R33" i="86"/>
  <c r="T33" i="86"/>
  <c r="V33" i="86"/>
  <c r="E33" i="86"/>
  <c r="G33" i="86"/>
  <c r="I33" i="86"/>
  <c r="K33" i="86"/>
  <c r="M33" i="86"/>
  <c r="O33" i="86"/>
  <c r="Q33" i="86"/>
  <c r="S33" i="86"/>
  <c r="U33" i="86"/>
  <c r="W33" i="86"/>
  <c r="C33" i="86"/>
  <c r="D35" i="86"/>
  <c r="F35" i="86"/>
  <c r="H35" i="86"/>
  <c r="J35" i="86"/>
  <c r="L35" i="86"/>
  <c r="N35" i="86"/>
  <c r="P35" i="86"/>
  <c r="R35" i="86"/>
  <c r="T35" i="86"/>
  <c r="V35" i="86"/>
  <c r="E35" i="86"/>
  <c r="G35" i="86"/>
  <c r="I35" i="86"/>
  <c r="K35" i="86"/>
  <c r="M35" i="86"/>
  <c r="O35" i="86"/>
  <c r="Q35" i="86"/>
  <c r="S35" i="86"/>
  <c r="U35" i="86"/>
  <c r="W35" i="86"/>
  <c r="C35" i="86"/>
  <c r="D37" i="86"/>
  <c r="F37" i="86"/>
  <c r="H37" i="86"/>
  <c r="J37" i="86"/>
  <c r="L37" i="86"/>
  <c r="N37" i="86"/>
  <c r="P37" i="86"/>
  <c r="R37" i="86"/>
  <c r="T37" i="86"/>
  <c r="V37" i="86"/>
  <c r="E37" i="86"/>
  <c r="G37" i="86"/>
  <c r="I37" i="86"/>
  <c r="K37" i="86"/>
  <c r="M37" i="86"/>
  <c r="O37" i="86"/>
  <c r="Q37" i="86"/>
  <c r="S37" i="86"/>
  <c r="U37" i="86"/>
  <c r="W37" i="86"/>
  <c r="C37" i="86"/>
  <c r="D39" i="86"/>
  <c r="F39" i="86"/>
  <c r="H39" i="86"/>
  <c r="J39" i="86"/>
  <c r="L39" i="86"/>
  <c r="N39" i="86"/>
  <c r="P39" i="86"/>
  <c r="R39" i="86"/>
  <c r="T39" i="86"/>
  <c r="V39" i="86"/>
  <c r="E39" i="86"/>
  <c r="G39" i="86"/>
  <c r="I39" i="86"/>
  <c r="K39" i="86"/>
  <c r="M39" i="86"/>
  <c r="O39" i="86"/>
  <c r="Q39" i="86"/>
  <c r="S39" i="86"/>
  <c r="U39" i="86"/>
  <c r="W39" i="86"/>
  <c r="C39" i="86"/>
  <c r="D43" i="86"/>
  <c r="F43" i="86"/>
  <c r="H43" i="86"/>
  <c r="J43" i="86"/>
  <c r="L43" i="86"/>
  <c r="N43" i="86"/>
  <c r="P43" i="86"/>
  <c r="R43" i="86"/>
  <c r="T43" i="86"/>
  <c r="V43" i="86"/>
  <c r="E43" i="86"/>
  <c r="G43" i="86"/>
  <c r="I43" i="86"/>
  <c r="K43" i="86"/>
  <c r="M43" i="86"/>
  <c r="O43" i="86"/>
  <c r="Q43" i="86"/>
  <c r="S43" i="86"/>
  <c r="U43" i="86"/>
  <c r="W43" i="86"/>
  <c r="C43" i="86"/>
  <c r="D45" i="86"/>
  <c r="F45" i="86"/>
  <c r="H45" i="86"/>
  <c r="J45" i="86"/>
  <c r="L45" i="86"/>
  <c r="N45" i="86"/>
  <c r="P45" i="86"/>
  <c r="R45" i="86"/>
  <c r="T45" i="86"/>
  <c r="V45" i="86"/>
  <c r="E45" i="86"/>
  <c r="G45" i="86"/>
  <c r="I45" i="86"/>
  <c r="K45" i="86"/>
  <c r="M45" i="86"/>
  <c r="O45" i="86"/>
  <c r="Q45" i="86"/>
  <c r="S45" i="86"/>
  <c r="U45" i="86"/>
  <c r="W45" i="86"/>
  <c r="C45" i="86"/>
  <c r="D48" i="86"/>
  <c r="F48" i="86"/>
  <c r="H48" i="86"/>
  <c r="J48" i="86"/>
  <c r="L48" i="86"/>
  <c r="N48" i="86"/>
  <c r="P48" i="86"/>
  <c r="R48" i="86"/>
  <c r="T48" i="86"/>
  <c r="V48" i="86"/>
  <c r="E48" i="86"/>
  <c r="G48" i="86"/>
  <c r="I48" i="86"/>
  <c r="K48" i="86"/>
  <c r="M48" i="86"/>
  <c r="O48" i="86"/>
  <c r="Q48" i="86"/>
  <c r="S48" i="86"/>
  <c r="U48" i="86"/>
  <c r="W48" i="86"/>
  <c r="C48" i="86"/>
  <c r="D50" i="86"/>
  <c r="F50" i="86"/>
  <c r="H50" i="86"/>
  <c r="J50" i="86"/>
  <c r="L50" i="86"/>
  <c r="N50" i="86"/>
  <c r="P50" i="86"/>
  <c r="R50" i="86"/>
  <c r="T50" i="86"/>
  <c r="V50" i="86"/>
  <c r="E50" i="86"/>
  <c r="G50" i="86"/>
  <c r="I50" i="86"/>
  <c r="K50" i="86"/>
  <c r="M50" i="86"/>
  <c r="O50" i="86"/>
  <c r="Q50" i="86"/>
  <c r="S50" i="86"/>
  <c r="U50" i="86"/>
  <c r="W50" i="86"/>
  <c r="C50" i="86"/>
  <c r="D52" i="86"/>
  <c r="F52" i="86"/>
  <c r="H52" i="86"/>
  <c r="J52" i="86"/>
  <c r="L52" i="86"/>
  <c r="N52" i="86"/>
  <c r="P52" i="86"/>
  <c r="R52" i="86"/>
  <c r="T52" i="86"/>
  <c r="V52" i="86"/>
  <c r="E52" i="86"/>
  <c r="G52" i="86"/>
  <c r="I52" i="86"/>
  <c r="K52" i="86"/>
  <c r="M52" i="86"/>
  <c r="O52" i="86"/>
  <c r="Q52" i="86"/>
  <c r="S52" i="86"/>
  <c r="U52" i="86"/>
  <c r="W52" i="86"/>
  <c r="C52" i="86"/>
  <c r="D54" i="86"/>
  <c r="F54" i="86"/>
  <c r="H54" i="86"/>
  <c r="J54" i="86"/>
  <c r="L54" i="86"/>
  <c r="N54" i="86"/>
  <c r="P54" i="86"/>
  <c r="R54" i="86"/>
  <c r="T54" i="86"/>
  <c r="V54" i="86"/>
  <c r="E54" i="86"/>
  <c r="G54" i="86"/>
  <c r="I54" i="86"/>
  <c r="K54" i="86"/>
  <c r="M54" i="86"/>
  <c r="O54" i="86"/>
  <c r="Q54" i="86"/>
  <c r="S54" i="86"/>
  <c r="U54" i="86"/>
  <c r="W54" i="86"/>
  <c r="C54" i="86"/>
  <c r="D56" i="86"/>
  <c r="F56" i="86"/>
  <c r="H56" i="86"/>
  <c r="J56" i="86"/>
  <c r="L56" i="86"/>
  <c r="N56" i="86"/>
  <c r="P56" i="86"/>
  <c r="R56" i="86"/>
  <c r="T56" i="86"/>
  <c r="V56" i="86"/>
  <c r="E56" i="86"/>
  <c r="G56" i="86"/>
  <c r="I56" i="86"/>
  <c r="K56" i="86"/>
  <c r="M56" i="86"/>
  <c r="O56" i="86"/>
  <c r="Q56" i="86"/>
  <c r="S56" i="86"/>
  <c r="U56" i="86"/>
  <c r="W56" i="86"/>
  <c r="C56" i="86"/>
  <c r="D58" i="86"/>
  <c r="F58" i="86"/>
  <c r="H58" i="86"/>
  <c r="J58" i="86"/>
  <c r="L58" i="86"/>
  <c r="N58" i="86"/>
  <c r="P58" i="86"/>
  <c r="R58" i="86"/>
  <c r="T58" i="86"/>
  <c r="V58" i="86"/>
  <c r="E58" i="86"/>
  <c r="G58" i="86"/>
  <c r="I58" i="86"/>
  <c r="K58" i="86"/>
  <c r="M58" i="86"/>
  <c r="O58" i="86"/>
  <c r="Q58" i="86"/>
  <c r="S58" i="86"/>
  <c r="U58" i="86"/>
  <c r="W58" i="86"/>
  <c r="C58" i="86"/>
  <c r="E60" i="86"/>
  <c r="G60" i="86"/>
  <c r="I60" i="86"/>
  <c r="K60" i="86"/>
  <c r="M60" i="86"/>
  <c r="O60" i="86"/>
  <c r="Q60" i="86"/>
  <c r="S60" i="86"/>
  <c r="U60" i="86"/>
  <c r="W60" i="86"/>
  <c r="D60" i="86"/>
  <c r="F60" i="86"/>
  <c r="H60" i="86"/>
  <c r="J60" i="86"/>
  <c r="L60" i="86"/>
  <c r="N60" i="86"/>
  <c r="P60" i="86"/>
  <c r="R60" i="86"/>
  <c r="T60" i="86"/>
  <c r="V60" i="86"/>
  <c r="C60" i="86"/>
  <c r="E62" i="86"/>
  <c r="G62" i="86"/>
  <c r="I62" i="86"/>
  <c r="K62" i="86"/>
  <c r="M62" i="86"/>
  <c r="O62" i="86"/>
  <c r="Q62" i="86"/>
  <c r="S62" i="86"/>
  <c r="U62" i="86"/>
  <c r="W62" i="86"/>
  <c r="D62" i="86"/>
  <c r="F62" i="86"/>
  <c r="H62" i="86"/>
  <c r="J62" i="86"/>
  <c r="L62" i="86"/>
  <c r="N62" i="86"/>
  <c r="P62" i="86"/>
  <c r="R62" i="86"/>
  <c r="T62" i="86"/>
  <c r="V62" i="86"/>
  <c r="C62" i="86"/>
  <c r="E63" i="86"/>
  <c r="G63" i="86"/>
  <c r="I63" i="86"/>
  <c r="K63" i="86"/>
  <c r="M63" i="86"/>
  <c r="O63" i="86"/>
  <c r="Q63" i="86"/>
  <c r="S63" i="86"/>
  <c r="U63" i="86"/>
  <c r="W63" i="86"/>
  <c r="C63" i="86"/>
  <c r="D63" i="86"/>
  <c r="F63" i="86"/>
  <c r="H63" i="86"/>
  <c r="J63" i="86"/>
  <c r="L63" i="86"/>
  <c r="N63" i="86"/>
  <c r="P63" i="86"/>
  <c r="R63" i="86"/>
  <c r="T63" i="86"/>
  <c r="V63" i="86"/>
  <c r="E65" i="86"/>
  <c r="G65" i="86"/>
  <c r="I65" i="86"/>
  <c r="K65" i="86"/>
  <c r="M65" i="86"/>
  <c r="O65" i="86"/>
  <c r="Q65" i="86"/>
  <c r="S65" i="86"/>
  <c r="U65" i="86"/>
  <c r="W65" i="86"/>
  <c r="C65" i="86"/>
  <c r="D65" i="86"/>
  <c r="F65" i="86"/>
  <c r="H65" i="86"/>
  <c r="J65" i="86"/>
  <c r="L65" i="86"/>
  <c r="N65" i="86"/>
  <c r="P65" i="86"/>
  <c r="R65" i="86"/>
  <c r="T65" i="86"/>
  <c r="V65" i="86"/>
  <c r="E67" i="86"/>
  <c r="G67" i="86"/>
  <c r="I67" i="86"/>
  <c r="K67" i="86"/>
  <c r="M67" i="86"/>
  <c r="O67" i="86"/>
  <c r="Q67" i="86"/>
  <c r="S67" i="86"/>
  <c r="U67" i="86"/>
  <c r="W67" i="86"/>
  <c r="C67" i="86"/>
  <c r="D67" i="86"/>
  <c r="F67" i="86"/>
  <c r="H67" i="86"/>
  <c r="J67" i="86"/>
  <c r="L67" i="86"/>
  <c r="N67" i="86"/>
  <c r="P67" i="86"/>
  <c r="R67" i="86"/>
  <c r="T67" i="86"/>
  <c r="V67" i="86"/>
  <c r="E69" i="86"/>
  <c r="G69" i="86"/>
  <c r="I69" i="86"/>
  <c r="K69" i="86"/>
  <c r="M69" i="86"/>
  <c r="O69" i="86"/>
  <c r="Q69" i="86"/>
  <c r="S69" i="86"/>
  <c r="U69" i="86"/>
  <c r="W69" i="86"/>
  <c r="C69" i="86"/>
  <c r="D69" i="86"/>
  <c r="F69" i="86"/>
  <c r="H69" i="86"/>
  <c r="J69" i="86"/>
  <c r="L69" i="86"/>
  <c r="N69" i="86"/>
  <c r="P69" i="86"/>
  <c r="R69" i="86"/>
  <c r="T69" i="86"/>
  <c r="V69" i="86"/>
  <c r="E71" i="86"/>
  <c r="G71" i="86"/>
  <c r="I71" i="86"/>
  <c r="K71" i="86"/>
  <c r="M71" i="86"/>
  <c r="O71" i="86"/>
  <c r="Q71" i="86"/>
  <c r="S71" i="86"/>
  <c r="U71" i="86"/>
  <c r="W71" i="86"/>
  <c r="C71" i="86"/>
  <c r="D71" i="86"/>
  <c r="F71" i="86"/>
  <c r="H71" i="86"/>
  <c r="J71" i="86"/>
  <c r="L71" i="86"/>
  <c r="N71" i="86"/>
  <c r="P71" i="86"/>
  <c r="R71" i="86"/>
  <c r="T71" i="86"/>
  <c r="V71" i="86"/>
  <c r="E73" i="86"/>
  <c r="G73" i="86"/>
  <c r="I73" i="86"/>
  <c r="K73" i="86"/>
  <c r="M73" i="86"/>
  <c r="O73" i="86"/>
  <c r="Q73" i="86"/>
  <c r="S73" i="86"/>
  <c r="U73" i="86"/>
  <c r="W73" i="86"/>
  <c r="C73" i="86"/>
  <c r="D73" i="86"/>
  <c r="F73" i="86"/>
  <c r="H73" i="86"/>
  <c r="J73" i="86"/>
  <c r="L73" i="86"/>
  <c r="N73" i="86"/>
  <c r="P73" i="86"/>
  <c r="R73" i="86"/>
  <c r="T73" i="86"/>
  <c r="V73" i="86"/>
  <c r="E75" i="86"/>
  <c r="G75" i="86"/>
  <c r="I75" i="86"/>
  <c r="K75" i="86"/>
  <c r="M75" i="86"/>
  <c r="O75" i="86"/>
  <c r="Q75" i="86"/>
  <c r="S75" i="86"/>
  <c r="U75" i="86"/>
  <c r="W75" i="86"/>
  <c r="C75" i="86"/>
  <c r="D75" i="86"/>
  <c r="F75" i="86"/>
  <c r="H75" i="86"/>
  <c r="J75" i="86"/>
  <c r="L75" i="86"/>
  <c r="N75" i="86"/>
  <c r="P75" i="86"/>
  <c r="R75" i="86"/>
  <c r="T75" i="86"/>
  <c r="V75" i="86"/>
  <c r="B7" i="88"/>
  <c r="E7" i="88"/>
  <c r="G7" i="88"/>
  <c r="I7" i="88"/>
  <c r="K7" i="88"/>
  <c r="M7" i="88"/>
  <c r="O7" i="88"/>
  <c r="Q7" i="88"/>
  <c r="S7" i="88"/>
  <c r="U7" i="88"/>
  <c r="W7" i="88"/>
  <c r="D7" i="88"/>
  <c r="F7" i="88"/>
  <c r="H7" i="88"/>
  <c r="J7" i="88"/>
  <c r="L7" i="88"/>
  <c r="N7" i="88"/>
  <c r="P7" i="88"/>
  <c r="R7" i="88"/>
  <c r="T7" i="88"/>
  <c r="V7" i="88"/>
  <c r="C7" i="88"/>
  <c r="E9" i="88"/>
  <c r="G9" i="88"/>
  <c r="I9" i="88"/>
  <c r="K9" i="88"/>
  <c r="M9" i="88"/>
  <c r="O9" i="88"/>
  <c r="Q9" i="88"/>
  <c r="S9" i="88"/>
  <c r="U9" i="88"/>
  <c r="W9" i="88"/>
  <c r="C9" i="88"/>
  <c r="D9" i="88"/>
  <c r="F9" i="88"/>
  <c r="H9" i="88"/>
  <c r="J9" i="88"/>
  <c r="L9" i="88"/>
  <c r="N9" i="88"/>
  <c r="P9" i="88"/>
  <c r="R9" i="88"/>
  <c r="T9" i="88"/>
  <c r="V9" i="88"/>
  <c r="E11" i="88"/>
  <c r="G11" i="88"/>
  <c r="I11" i="88"/>
  <c r="K11" i="88"/>
  <c r="M11" i="88"/>
  <c r="O11" i="88"/>
  <c r="Q11" i="88"/>
  <c r="S11" i="88"/>
  <c r="U11" i="88"/>
  <c r="W11" i="88"/>
  <c r="C11" i="88"/>
  <c r="D11" i="88"/>
  <c r="F11" i="88"/>
  <c r="H11" i="88"/>
  <c r="J11" i="88"/>
  <c r="L11" i="88"/>
  <c r="N11" i="88"/>
  <c r="P11" i="88"/>
  <c r="R11" i="88"/>
  <c r="T11" i="88"/>
  <c r="V11" i="88"/>
  <c r="E12" i="88"/>
  <c r="G12" i="88"/>
  <c r="I12" i="88"/>
  <c r="K12" i="88"/>
  <c r="M12" i="88"/>
  <c r="O12" i="88"/>
  <c r="Q12" i="88"/>
  <c r="S12" i="88"/>
  <c r="U12" i="88"/>
  <c r="W12" i="88"/>
  <c r="D12" i="88"/>
  <c r="F12" i="88"/>
  <c r="H12" i="88"/>
  <c r="J12" i="88"/>
  <c r="L12" i="88"/>
  <c r="N12" i="88"/>
  <c r="P12" i="88"/>
  <c r="R12" i="88"/>
  <c r="T12" i="88"/>
  <c r="V12" i="88"/>
  <c r="C12" i="88"/>
  <c r="E14" i="88"/>
  <c r="G14" i="88"/>
  <c r="I14" i="88"/>
  <c r="K14" i="88"/>
  <c r="M14" i="88"/>
  <c r="O14" i="88"/>
  <c r="Q14" i="88"/>
  <c r="S14" i="88"/>
  <c r="U14" i="88"/>
  <c r="W14" i="88"/>
  <c r="D14" i="88"/>
  <c r="F14" i="88"/>
  <c r="H14" i="88"/>
  <c r="J14" i="88"/>
  <c r="L14" i="88"/>
  <c r="N14" i="88"/>
  <c r="P14" i="88"/>
  <c r="R14" i="88"/>
  <c r="T14" i="88"/>
  <c r="V14" i="88"/>
  <c r="C14" i="88"/>
  <c r="E16" i="88"/>
  <c r="G16" i="88"/>
  <c r="I16" i="88"/>
  <c r="K16" i="88"/>
  <c r="M16" i="88"/>
  <c r="O16" i="88"/>
  <c r="Q16" i="88"/>
  <c r="S16" i="88"/>
  <c r="U16" i="88"/>
  <c r="W16" i="88"/>
  <c r="D16" i="88"/>
  <c r="F16" i="88"/>
  <c r="H16" i="88"/>
  <c r="J16" i="88"/>
  <c r="L16" i="88"/>
  <c r="N16" i="88"/>
  <c r="P16" i="88"/>
  <c r="R16" i="88"/>
  <c r="T16" i="88"/>
  <c r="V16" i="88"/>
  <c r="C16" i="88"/>
  <c r="E17" i="88"/>
  <c r="G17" i="88"/>
  <c r="I17" i="88"/>
  <c r="K17" i="88"/>
  <c r="M17" i="88"/>
  <c r="O17" i="88"/>
  <c r="Q17" i="88"/>
  <c r="S17" i="88"/>
  <c r="U17" i="88"/>
  <c r="W17" i="88"/>
  <c r="C17" i="88"/>
  <c r="D17" i="88"/>
  <c r="F17" i="88"/>
  <c r="H17" i="88"/>
  <c r="J17" i="88"/>
  <c r="L17" i="88"/>
  <c r="N17" i="88"/>
  <c r="P17" i="88"/>
  <c r="R17" i="88"/>
  <c r="T17" i="88"/>
  <c r="V17" i="88"/>
  <c r="E19" i="88"/>
  <c r="G19" i="88"/>
  <c r="I19" i="88"/>
  <c r="K19" i="88"/>
  <c r="M19" i="88"/>
  <c r="O19" i="88"/>
  <c r="Q19" i="88"/>
  <c r="S19" i="88"/>
  <c r="U19" i="88"/>
  <c r="W19" i="88"/>
  <c r="C19" i="88"/>
  <c r="D19" i="88"/>
  <c r="F19" i="88"/>
  <c r="H19" i="88"/>
  <c r="J19" i="88"/>
  <c r="L19" i="88"/>
  <c r="N19" i="88"/>
  <c r="P19" i="88"/>
  <c r="R19" i="88"/>
  <c r="T19" i="88"/>
  <c r="V19" i="88"/>
  <c r="E21" i="88"/>
  <c r="G21" i="88"/>
  <c r="I21" i="88"/>
  <c r="K21" i="88"/>
  <c r="M21" i="88"/>
  <c r="O21" i="88"/>
  <c r="Q21" i="88"/>
  <c r="S21" i="88"/>
  <c r="U21" i="88"/>
  <c r="W21" i="88"/>
  <c r="C21" i="88"/>
  <c r="D21" i="88"/>
  <c r="F21" i="88"/>
  <c r="H21" i="88"/>
  <c r="J21" i="88"/>
  <c r="L21" i="88"/>
  <c r="N21" i="88"/>
  <c r="P21" i="88"/>
  <c r="R21" i="88"/>
  <c r="T21" i="88"/>
  <c r="V21" i="88"/>
  <c r="E23" i="88"/>
  <c r="G23" i="88"/>
  <c r="I23" i="88"/>
  <c r="K23" i="88"/>
  <c r="M23" i="88"/>
  <c r="O23" i="88"/>
  <c r="Q23" i="88"/>
  <c r="S23" i="88"/>
  <c r="U23" i="88"/>
  <c r="W23" i="88"/>
  <c r="C23" i="88"/>
  <c r="D23" i="88"/>
  <c r="F23" i="88"/>
  <c r="H23" i="88"/>
  <c r="J23" i="88"/>
  <c r="L23" i="88"/>
  <c r="N23" i="88"/>
  <c r="P23" i="88"/>
  <c r="R23" i="88"/>
  <c r="T23" i="88"/>
  <c r="V23" i="88"/>
  <c r="E25" i="88"/>
  <c r="G25" i="88"/>
  <c r="I25" i="88"/>
  <c r="K25" i="88"/>
  <c r="M25" i="88"/>
  <c r="O25" i="88"/>
  <c r="Q25" i="88"/>
  <c r="S25" i="88"/>
  <c r="U25" i="88"/>
  <c r="W25" i="88"/>
  <c r="C25" i="88"/>
  <c r="D25" i="88"/>
  <c r="F25" i="88"/>
  <c r="H25" i="88"/>
  <c r="J25" i="88"/>
  <c r="L25" i="88"/>
  <c r="N25" i="88"/>
  <c r="P25" i="88"/>
  <c r="R25" i="88"/>
  <c r="T25" i="88"/>
  <c r="V25" i="88"/>
  <c r="E27" i="88"/>
  <c r="G27" i="88"/>
  <c r="I27" i="88"/>
  <c r="K27" i="88"/>
  <c r="M27" i="88"/>
  <c r="O27" i="88"/>
  <c r="Q27" i="88"/>
  <c r="S27" i="88"/>
  <c r="U27" i="88"/>
  <c r="W27" i="88"/>
  <c r="C27" i="88"/>
  <c r="D27" i="88"/>
  <c r="F27" i="88"/>
  <c r="H27" i="88"/>
  <c r="J27" i="88"/>
  <c r="L27" i="88"/>
  <c r="N27" i="88"/>
  <c r="P27" i="88"/>
  <c r="R27" i="88"/>
  <c r="T27" i="88"/>
  <c r="V27" i="88"/>
  <c r="E29" i="88"/>
  <c r="G29" i="88"/>
  <c r="I29" i="88"/>
  <c r="K29" i="88"/>
  <c r="M29" i="88"/>
  <c r="O29" i="88"/>
  <c r="Q29" i="88"/>
  <c r="S29" i="88"/>
  <c r="U29" i="88"/>
  <c r="W29" i="88"/>
  <c r="C29" i="88"/>
  <c r="D29" i="88"/>
  <c r="F29" i="88"/>
  <c r="H29" i="88"/>
  <c r="J29" i="88"/>
  <c r="L29" i="88"/>
  <c r="N29" i="88"/>
  <c r="P29" i="88"/>
  <c r="R29" i="88"/>
  <c r="T29" i="88"/>
  <c r="V29" i="88"/>
  <c r="E31" i="88"/>
  <c r="G31" i="88"/>
  <c r="I31" i="88"/>
  <c r="K31" i="88"/>
  <c r="M31" i="88"/>
  <c r="O31" i="88"/>
  <c r="Q31" i="88"/>
  <c r="S31" i="88"/>
  <c r="U31" i="88"/>
  <c r="W31" i="88"/>
  <c r="C31" i="88"/>
  <c r="D31" i="88"/>
  <c r="F31" i="88"/>
  <c r="H31" i="88"/>
  <c r="J31" i="88"/>
  <c r="L31" i="88"/>
  <c r="N31" i="88"/>
  <c r="P31" i="88"/>
  <c r="R31" i="88"/>
  <c r="T31" i="88"/>
  <c r="V31" i="88"/>
  <c r="E34" i="88"/>
  <c r="G34" i="88"/>
  <c r="I34" i="88"/>
  <c r="K34" i="88"/>
  <c r="M34" i="88"/>
  <c r="O34" i="88"/>
  <c r="Q34" i="88"/>
  <c r="S34" i="88"/>
  <c r="U34" i="88"/>
  <c r="W34" i="88"/>
  <c r="D34" i="88"/>
  <c r="F34" i="88"/>
  <c r="H34" i="88"/>
  <c r="J34" i="88"/>
  <c r="L34" i="88"/>
  <c r="N34" i="88"/>
  <c r="P34" i="88"/>
  <c r="R34" i="88"/>
  <c r="T34" i="88"/>
  <c r="V34" i="88"/>
  <c r="C34" i="88"/>
  <c r="B36" i="88"/>
  <c r="E36" i="88"/>
  <c r="G36" i="88"/>
  <c r="I36" i="88"/>
  <c r="K36" i="88"/>
  <c r="M36" i="88"/>
  <c r="O36" i="88"/>
  <c r="Q36" i="88"/>
  <c r="S36" i="88"/>
  <c r="U36" i="88"/>
  <c r="W36" i="88"/>
  <c r="D36" i="88"/>
  <c r="F36" i="88"/>
  <c r="H36" i="88"/>
  <c r="J36" i="88"/>
  <c r="L36" i="88"/>
  <c r="N36" i="88"/>
  <c r="P36" i="88"/>
  <c r="R36" i="88"/>
  <c r="T36" i="88"/>
  <c r="V36" i="88"/>
  <c r="C36" i="88"/>
  <c r="E38" i="88"/>
  <c r="G38" i="88"/>
  <c r="I38" i="88"/>
  <c r="K38" i="88"/>
  <c r="M38" i="88"/>
  <c r="O38" i="88"/>
  <c r="Q38" i="88"/>
  <c r="S38" i="88"/>
  <c r="U38" i="88"/>
  <c r="W38" i="88"/>
  <c r="D38" i="88"/>
  <c r="F38" i="88"/>
  <c r="H38" i="88"/>
  <c r="J38" i="88"/>
  <c r="L38" i="88"/>
  <c r="N38" i="88"/>
  <c r="P38" i="88"/>
  <c r="R38" i="88"/>
  <c r="T38" i="88"/>
  <c r="V38" i="88"/>
  <c r="C38" i="88"/>
  <c r="B44" i="88"/>
  <c r="E44" i="88"/>
  <c r="G44" i="88"/>
  <c r="I44" i="88"/>
  <c r="K44" i="88"/>
  <c r="M44" i="88"/>
  <c r="O44" i="88"/>
  <c r="Q44" i="88"/>
  <c r="S44" i="88"/>
  <c r="U44" i="88"/>
  <c r="W44" i="88"/>
  <c r="D44" i="88"/>
  <c r="F44" i="88"/>
  <c r="H44" i="88"/>
  <c r="J44" i="88"/>
  <c r="L44" i="88"/>
  <c r="N44" i="88"/>
  <c r="P44" i="88"/>
  <c r="R44" i="88"/>
  <c r="T44" i="88"/>
  <c r="V44" i="88"/>
  <c r="C44" i="88"/>
  <c r="E46" i="88"/>
  <c r="G46" i="88"/>
  <c r="I46" i="88"/>
  <c r="K46" i="88"/>
  <c r="M46" i="88"/>
  <c r="O46" i="88"/>
  <c r="Q46" i="88"/>
  <c r="S46" i="88"/>
  <c r="U46" i="88"/>
  <c r="W46" i="88"/>
  <c r="D46" i="88"/>
  <c r="F46" i="88"/>
  <c r="H46" i="88"/>
  <c r="J46" i="88"/>
  <c r="L46" i="88"/>
  <c r="N46" i="88"/>
  <c r="P46" i="88"/>
  <c r="R46" i="88"/>
  <c r="T46" i="88"/>
  <c r="V46" i="88"/>
  <c r="C46" i="88"/>
  <c r="B48" i="88"/>
  <c r="E48" i="88"/>
  <c r="G48" i="88"/>
  <c r="I48" i="88"/>
  <c r="K48" i="88"/>
  <c r="M48" i="88"/>
  <c r="O48" i="88"/>
  <c r="Q48" i="88"/>
  <c r="S48" i="88"/>
  <c r="U48" i="88"/>
  <c r="W48" i="88"/>
  <c r="D48" i="88"/>
  <c r="F48" i="88"/>
  <c r="H48" i="88"/>
  <c r="J48" i="88"/>
  <c r="L48" i="88"/>
  <c r="N48" i="88"/>
  <c r="P48" i="88"/>
  <c r="R48" i="88"/>
  <c r="T48" i="88"/>
  <c r="V48" i="88"/>
  <c r="C48" i="88"/>
  <c r="E50" i="88"/>
  <c r="G50" i="88"/>
  <c r="I50" i="88"/>
  <c r="K50" i="88"/>
  <c r="M50" i="88"/>
  <c r="O50" i="88"/>
  <c r="Q50" i="88"/>
  <c r="S50" i="88"/>
  <c r="U50" i="88"/>
  <c r="W50" i="88"/>
  <c r="D50" i="88"/>
  <c r="F50" i="88"/>
  <c r="H50" i="88"/>
  <c r="J50" i="88"/>
  <c r="L50" i="88"/>
  <c r="N50" i="88"/>
  <c r="P50" i="88"/>
  <c r="R50" i="88"/>
  <c r="T50" i="88"/>
  <c r="V50" i="88"/>
  <c r="C50" i="88"/>
  <c r="E52" i="88"/>
  <c r="G52" i="88"/>
  <c r="I52" i="88"/>
  <c r="K52" i="88"/>
  <c r="M52" i="88"/>
  <c r="O52" i="88"/>
  <c r="Q52" i="88"/>
  <c r="S52" i="88"/>
  <c r="U52" i="88"/>
  <c r="W52" i="88"/>
  <c r="D52" i="88"/>
  <c r="F52" i="88"/>
  <c r="H52" i="88"/>
  <c r="J52" i="88"/>
  <c r="L52" i="88"/>
  <c r="N52" i="88"/>
  <c r="P52" i="88"/>
  <c r="R52" i="88"/>
  <c r="T52" i="88"/>
  <c r="V52" i="88"/>
  <c r="C52" i="88"/>
  <c r="E53" i="88"/>
  <c r="G53" i="88"/>
  <c r="I53" i="88"/>
  <c r="K53" i="88"/>
  <c r="M53" i="88"/>
  <c r="O53" i="88"/>
  <c r="Q53" i="88"/>
  <c r="S53" i="88"/>
  <c r="U53" i="88"/>
  <c r="W53" i="88"/>
  <c r="C53" i="88"/>
  <c r="D53" i="88"/>
  <c r="F53" i="88"/>
  <c r="H53" i="88"/>
  <c r="J53" i="88"/>
  <c r="L53" i="88"/>
  <c r="N53" i="88"/>
  <c r="P53" i="88"/>
  <c r="R53" i="88"/>
  <c r="T53" i="88"/>
  <c r="V53" i="88"/>
  <c r="E55" i="88"/>
  <c r="G55" i="88"/>
  <c r="I55" i="88"/>
  <c r="K55" i="88"/>
  <c r="M55" i="88"/>
  <c r="O55" i="88"/>
  <c r="Q55" i="88"/>
  <c r="S55" i="88"/>
  <c r="U55" i="88"/>
  <c r="W55" i="88"/>
  <c r="C55" i="88"/>
  <c r="D55" i="88"/>
  <c r="F55" i="88"/>
  <c r="H55" i="88"/>
  <c r="J55" i="88"/>
  <c r="L55" i="88"/>
  <c r="N55" i="88"/>
  <c r="P55" i="88"/>
  <c r="R55" i="88"/>
  <c r="T55" i="88"/>
  <c r="V55" i="88"/>
  <c r="E57" i="88"/>
  <c r="G57" i="88"/>
  <c r="I57" i="88"/>
  <c r="K57" i="88"/>
  <c r="M57" i="88"/>
  <c r="O57" i="88"/>
  <c r="Q57" i="88"/>
  <c r="S57" i="88"/>
  <c r="U57" i="88"/>
  <c r="W57" i="88"/>
  <c r="C57" i="88"/>
  <c r="D57" i="88"/>
  <c r="F57" i="88"/>
  <c r="H57" i="88"/>
  <c r="J57" i="88"/>
  <c r="L57" i="88"/>
  <c r="N57" i="88"/>
  <c r="P57" i="88"/>
  <c r="R57" i="88"/>
  <c r="T57" i="88"/>
  <c r="V57" i="88"/>
  <c r="E59" i="88"/>
  <c r="G59" i="88"/>
  <c r="I59" i="88"/>
  <c r="K59" i="88"/>
  <c r="M59" i="88"/>
  <c r="O59" i="88"/>
  <c r="Q59" i="88"/>
  <c r="S59" i="88"/>
  <c r="U59" i="88"/>
  <c r="W59" i="88"/>
  <c r="C59" i="88"/>
  <c r="D59" i="88"/>
  <c r="F59" i="88"/>
  <c r="H59" i="88"/>
  <c r="J59" i="88"/>
  <c r="L59" i="88"/>
  <c r="N59" i="88"/>
  <c r="P59" i="88"/>
  <c r="R59" i="88"/>
  <c r="T59" i="88"/>
  <c r="V59" i="88"/>
  <c r="B61" i="88"/>
  <c r="E61" i="88"/>
  <c r="G61" i="88"/>
  <c r="I61" i="88"/>
  <c r="K61" i="88"/>
  <c r="M61" i="88"/>
  <c r="O61" i="88"/>
  <c r="Q61" i="88"/>
  <c r="S61" i="88"/>
  <c r="U61" i="88"/>
  <c r="W61" i="88"/>
  <c r="C61" i="88"/>
  <c r="D61" i="88"/>
  <c r="F61" i="88"/>
  <c r="H61" i="88"/>
  <c r="J61" i="88"/>
  <c r="L61" i="88"/>
  <c r="N61" i="88"/>
  <c r="P61" i="88"/>
  <c r="R61" i="88"/>
  <c r="T61" i="88"/>
  <c r="V61" i="88"/>
  <c r="E63" i="88"/>
  <c r="G63" i="88"/>
  <c r="I63" i="88"/>
  <c r="K63" i="88"/>
  <c r="M63" i="88"/>
  <c r="O63" i="88"/>
  <c r="Q63" i="88"/>
  <c r="S63" i="88"/>
  <c r="U63" i="88"/>
  <c r="W63" i="88"/>
  <c r="C63" i="88"/>
  <c r="D63" i="88"/>
  <c r="F63" i="88"/>
  <c r="H63" i="88"/>
  <c r="J63" i="88"/>
  <c r="L63" i="88"/>
  <c r="N63" i="88"/>
  <c r="P63" i="88"/>
  <c r="R63" i="88"/>
  <c r="T63" i="88"/>
  <c r="V63" i="88"/>
  <c r="E65" i="88"/>
  <c r="G65" i="88"/>
  <c r="I65" i="88"/>
  <c r="K65" i="88"/>
  <c r="M65" i="88"/>
  <c r="O65" i="88"/>
  <c r="Q65" i="88"/>
  <c r="S65" i="88"/>
  <c r="U65" i="88"/>
  <c r="W65" i="88"/>
  <c r="C65" i="88"/>
  <c r="D65" i="88"/>
  <c r="F65" i="88"/>
  <c r="H65" i="88"/>
  <c r="J65" i="88"/>
  <c r="L65" i="88"/>
  <c r="N65" i="88"/>
  <c r="P65" i="88"/>
  <c r="R65" i="88"/>
  <c r="T65" i="88"/>
  <c r="V65" i="88"/>
  <c r="E66" i="88"/>
  <c r="G66" i="88"/>
  <c r="I66" i="88"/>
  <c r="K66" i="88"/>
  <c r="M66" i="88"/>
  <c r="O66" i="88"/>
  <c r="Q66" i="88"/>
  <c r="S66" i="88"/>
  <c r="U66" i="88"/>
  <c r="W66" i="88"/>
  <c r="D66" i="88"/>
  <c r="F66" i="88"/>
  <c r="H66" i="88"/>
  <c r="J66" i="88"/>
  <c r="L66" i="88"/>
  <c r="N66" i="88"/>
  <c r="P66" i="88"/>
  <c r="R66" i="88"/>
  <c r="T66" i="88"/>
  <c r="V66" i="88"/>
  <c r="C66" i="88"/>
  <c r="E68" i="88"/>
  <c r="G68" i="88"/>
  <c r="I68" i="88"/>
  <c r="K68" i="88"/>
  <c r="M68" i="88"/>
  <c r="O68" i="88"/>
  <c r="Q68" i="88"/>
  <c r="S68" i="88"/>
  <c r="U68" i="88"/>
  <c r="W68" i="88"/>
  <c r="D68" i="88"/>
  <c r="F68" i="88"/>
  <c r="H68" i="88"/>
  <c r="J68" i="88"/>
  <c r="L68" i="88"/>
  <c r="N68" i="88"/>
  <c r="P68" i="88"/>
  <c r="R68" i="88"/>
  <c r="T68" i="88"/>
  <c r="V68" i="88"/>
  <c r="C68" i="88"/>
  <c r="E70" i="88"/>
  <c r="G70" i="88"/>
  <c r="I70" i="88"/>
  <c r="K70" i="88"/>
  <c r="M70" i="88"/>
  <c r="O70" i="88"/>
  <c r="Q70" i="88"/>
  <c r="S70" i="88"/>
  <c r="U70" i="88"/>
  <c r="W70" i="88"/>
  <c r="D70" i="88"/>
  <c r="F70" i="88"/>
  <c r="H70" i="88"/>
  <c r="J70" i="88"/>
  <c r="L70" i="88"/>
  <c r="N70" i="88"/>
  <c r="P70" i="88"/>
  <c r="R70" i="88"/>
  <c r="T70" i="88"/>
  <c r="V70" i="88"/>
  <c r="C70" i="88"/>
  <c r="E72" i="88"/>
  <c r="G72" i="88"/>
  <c r="I72" i="88"/>
  <c r="K72" i="88"/>
  <c r="M72" i="88"/>
  <c r="O72" i="88"/>
  <c r="Q72" i="88"/>
  <c r="S72" i="88"/>
  <c r="U72" i="88"/>
  <c r="W72" i="88"/>
  <c r="D72" i="88"/>
  <c r="F72" i="88"/>
  <c r="H72" i="88"/>
  <c r="J72" i="88"/>
  <c r="L72" i="88"/>
  <c r="N72" i="88"/>
  <c r="P72" i="88"/>
  <c r="R72" i="88"/>
  <c r="T72" i="88"/>
  <c r="V72" i="88"/>
  <c r="C72" i="88"/>
  <c r="E74" i="88"/>
  <c r="G74" i="88"/>
  <c r="I74" i="88"/>
  <c r="K74" i="88"/>
  <c r="M74" i="88"/>
  <c r="O74" i="88"/>
  <c r="Q74" i="88"/>
  <c r="S74" i="88"/>
  <c r="U74" i="88"/>
  <c r="W74" i="88"/>
  <c r="D74" i="88"/>
  <c r="F74" i="88"/>
  <c r="H74" i="88"/>
  <c r="J74" i="88"/>
  <c r="L74" i="88"/>
  <c r="N74" i="88"/>
  <c r="P74" i="88"/>
  <c r="R74" i="88"/>
  <c r="T74" i="88"/>
  <c r="V74" i="88"/>
  <c r="C74" i="88"/>
  <c r="B10" i="86"/>
  <c r="B46" i="86"/>
  <c r="B32" i="88"/>
  <c r="B12" i="97"/>
  <c r="A11" i="97"/>
  <c r="B10" i="96"/>
  <c r="A9" i="96"/>
  <c r="B18" i="86"/>
  <c r="B70" i="86"/>
  <c r="B34" i="86"/>
  <c r="B54" i="86"/>
  <c r="B14" i="86"/>
  <c r="B22" i="86"/>
  <c r="B30" i="86"/>
  <c r="B38" i="86"/>
  <c r="B50" i="86"/>
  <c r="B58" i="86"/>
  <c r="B66" i="86"/>
  <c r="B74" i="86"/>
  <c r="B22" i="72"/>
  <c r="B24" i="74"/>
  <c r="B18" i="76"/>
  <c r="B20" i="78"/>
  <c r="B38" i="72"/>
  <c r="B8" i="74"/>
  <c r="B68" i="74"/>
  <c r="B34" i="76"/>
  <c r="B12" i="80"/>
  <c r="B39" i="80"/>
  <c r="B73" i="80"/>
  <c r="B8" i="86"/>
  <c r="B12" i="86"/>
  <c r="B16" i="86"/>
  <c r="B20" i="86"/>
  <c r="B24" i="86"/>
  <c r="B28" i="86"/>
  <c r="B32" i="86"/>
  <c r="B36" i="86"/>
  <c r="B44" i="86"/>
  <c r="B48" i="86"/>
  <c r="B52" i="86"/>
  <c r="B56" i="86"/>
  <c r="B60" i="86"/>
  <c r="B64" i="86"/>
  <c r="B68" i="86"/>
  <c r="B72" i="86"/>
  <c r="B9" i="88"/>
  <c r="B13" i="88"/>
  <c r="B14" i="88"/>
  <c r="B18" i="88"/>
  <c r="B22" i="88"/>
  <c r="B26" i="88"/>
  <c r="B30" i="88"/>
  <c r="B34" i="88"/>
  <c r="B38" i="88"/>
  <c r="B46" i="88"/>
  <c r="B50" i="88"/>
  <c r="B54" i="88"/>
  <c r="B58" i="88"/>
  <c r="B59" i="88"/>
  <c r="B63" i="88"/>
  <c r="B67" i="88"/>
  <c r="B71" i="88"/>
  <c r="B75" i="88"/>
  <c r="B43" i="88"/>
  <c r="B45" i="88"/>
  <c r="B47" i="88"/>
  <c r="B49" i="88"/>
  <c r="B51" i="88"/>
  <c r="B53" i="88"/>
  <c r="B55" i="88"/>
  <c r="B57" i="88"/>
  <c r="B15" i="88"/>
  <c r="B17" i="88"/>
  <c r="B19" i="88"/>
  <c r="B21" i="88"/>
  <c r="B23" i="88"/>
  <c r="B25" i="88"/>
  <c r="B27" i="88"/>
  <c r="B29" i="88"/>
  <c r="B31" i="88"/>
  <c r="B33" i="88"/>
  <c r="B35" i="88"/>
  <c r="B37" i="88"/>
  <c r="B39" i="88"/>
  <c r="B8" i="88"/>
  <c r="B10" i="88"/>
  <c r="B12" i="88"/>
  <c r="B60" i="88"/>
  <c r="B62" i="88"/>
  <c r="B64" i="88"/>
  <c r="B66" i="88"/>
  <c r="B68" i="88"/>
  <c r="B70" i="88"/>
  <c r="B72" i="88"/>
  <c r="B74" i="88"/>
  <c r="B75" i="86"/>
  <c r="B7" i="86"/>
  <c r="B9" i="86"/>
  <c r="B11" i="86"/>
  <c r="B13" i="86"/>
  <c r="B15" i="86"/>
  <c r="B17" i="86"/>
  <c r="B19" i="86"/>
  <c r="B21" i="86"/>
  <c r="B23" i="86"/>
  <c r="B25" i="86"/>
  <c r="B27" i="86"/>
  <c r="B29" i="86"/>
  <c r="B31" i="86"/>
  <c r="B33" i="86"/>
  <c r="B35" i="86"/>
  <c r="B37" i="86"/>
  <c r="B39" i="86"/>
  <c r="B43" i="86"/>
  <c r="B45" i="86"/>
  <c r="B47" i="86"/>
  <c r="B49" i="86"/>
  <c r="B51" i="86"/>
  <c r="B53" i="86"/>
  <c r="B55" i="86"/>
  <c r="B57" i="86"/>
  <c r="B59" i="86"/>
  <c r="B61" i="86"/>
  <c r="B63" i="86"/>
  <c r="B65" i="86"/>
  <c r="B67" i="86"/>
  <c r="B69" i="86"/>
  <c r="B71" i="86"/>
  <c r="B73" i="86"/>
  <c r="B14" i="72"/>
  <c r="B30" i="72"/>
  <c r="B50" i="72"/>
  <c r="B66" i="72"/>
  <c r="B16" i="74"/>
  <c r="B32" i="74"/>
  <c r="B10" i="76"/>
  <c r="B26" i="76"/>
  <c r="B12" i="78"/>
  <c r="B28" i="78"/>
  <c r="B20" i="80"/>
  <c r="B31" i="80"/>
  <c r="B29" i="82"/>
  <c r="B37" i="82"/>
  <c r="B10" i="72"/>
  <c r="B18" i="72"/>
  <c r="B26" i="72"/>
  <c r="B34" i="72"/>
  <c r="B46" i="72"/>
  <c r="B54" i="72"/>
  <c r="B62" i="72"/>
  <c r="B70" i="72"/>
  <c r="B12" i="74"/>
  <c r="B20" i="74"/>
  <c r="B28" i="74"/>
  <c r="B36" i="74"/>
  <c r="B72" i="74"/>
  <c r="B14" i="76"/>
  <c r="B22" i="76"/>
  <c r="B30" i="76"/>
  <c r="B8" i="78"/>
  <c r="B16" i="78"/>
  <c r="B24" i="78"/>
  <c r="B8" i="80"/>
  <c r="B16" i="80"/>
  <c r="B24" i="80"/>
  <c r="B27" i="80"/>
  <c r="B35" i="80"/>
  <c r="B25" i="82"/>
  <c r="B33" i="82"/>
  <c r="B8" i="72"/>
  <c r="B12" i="72"/>
  <c r="B16" i="72"/>
  <c r="B20" i="72"/>
  <c r="B24" i="72"/>
  <c r="B28" i="72"/>
  <c r="B32" i="72"/>
  <c r="B36" i="72"/>
  <c r="B44" i="72"/>
  <c r="B48" i="72"/>
  <c r="B52" i="72"/>
  <c r="B56" i="72"/>
  <c r="B60" i="72"/>
  <c r="B64" i="72"/>
  <c r="B68" i="72"/>
  <c r="B74" i="72"/>
  <c r="B10" i="74"/>
  <c r="B14" i="74"/>
  <c r="B18" i="74"/>
  <c r="B22" i="74"/>
  <c r="B26" i="74"/>
  <c r="B30" i="74"/>
  <c r="B34" i="74"/>
  <c r="B38" i="74"/>
  <c r="B46" i="74"/>
  <c r="B50" i="74"/>
  <c r="B54" i="74"/>
  <c r="B58" i="74"/>
  <c r="B62" i="74"/>
  <c r="B66" i="74"/>
  <c r="B70" i="74"/>
  <c r="B8" i="76"/>
  <c r="B12" i="76"/>
  <c r="B16" i="76"/>
  <c r="B20" i="76"/>
  <c r="B24" i="76"/>
  <c r="B28" i="76"/>
  <c r="B32" i="76"/>
  <c r="B36" i="76"/>
  <c r="B39" i="76"/>
  <c r="B45" i="76"/>
  <c r="B49" i="76"/>
  <c r="B53" i="76"/>
  <c r="B57" i="76"/>
  <c r="B61" i="76"/>
  <c r="B65" i="76"/>
  <c r="B69" i="76"/>
  <c r="B73" i="76"/>
  <c r="B10" i="80"/>
  <c r="B18" i="80"/>
  <c r="B29" i="80"/>
  <c r="B37" i="80"/>
  <c r="B32" i="78"/>
  <c r="B36" i="78"/>
  <c r="B44" i="78"/>
  <c r="B48" i="78"/>
  <c r="B52" i="78"/>
  <c r="B56" i="78"/>
  <c r="B60" i="78"/>
  <c r="B64" i="78"/>
  <c r="B68" i="78"/>
  <c r="B72" i="78"/>
  <c r="B14" i="80"/>
  <c r="B22" i="80"/>
  <c r="B33" i="80"/>
  <c r="B10" i="78"/>
  <c r="B14" i="78"/>
  <c r="B18" i="78"/>
  <c r="B22" i="78"/>
  <c r="B26" i="78"/>
  <c r="B30" i="78"/>
  <c r="B34" i="78"/>
  <c r="B38" i="78"/>
  <c r="B46" i="78"/>
  <c r="B50" i="78"/>
  <c r="B54" i="78"/>
  <c r="B58" i="78"/>
  <c r="B62" i="78"/>
  <c r="B66" i="78"/>
  <c r="B70" i="78"/>
  <c r="B74" i="78"/>
  <c r="B47" i="80"/>
  <c r="B51" i="80"/>
  <c r="B55" i="80"/>
  <c r="B59" i="80"/>
  <c r="B63" i="80"/>
  <c r="B67" i="80"/>
  <c r="B71" i="80"/>
  <c r="B7" i="82"/>
  <c r="B11" i="82"/>
  <c r="B15" i="82"/>
  <c r="B19" i="82"/>
  <c r="B23" i="82"/>
  <c r="B27" i="82"/>
  <c r="B31" i="82"/>
  <c r="B35" i="82"/>
  <c r="B39" i="82"/>
  <c r="B45" i="82"/>
  <c r="B49" i="82"/>
  <c r="B53" i="82"/>
  <c r="B57" i="82"/>
  <c r="B61" i="82"/>
  <c r="B65" i="82"/>
  <c r="B69" i="82"/>
  <c r="B73" i="82"/>
  <c r="B8" i="82"/>
  <c r="B10" i="82"/>
  <c r="B12" i="82"/>
  <c r="B14" i="82"/>
  <c r="B16" i="82"/>
  <c r="B18" i="82"/>
  <c r="B20" i="82"/>
  <c r="B22" i="82"/>
  <c r="B24" i="82"/>
  <c r="B26" i="82"/>
  <c r="B28" i="82"/>
  <c r="B30" i="82"/>
  <c r="B32" i="82"/>
  <c r="B34" i="82"/>
  <c r="B36" i="82"/>
  <c r="B38" i="82"/>
  <c r="B44" i="82"/>
  <c r="B46" i="82"/>
  <c r="B48" i="82"/>
  <c r="B50" i="82"/>
  <c r="B52" i="82"/>
  <c r="B54" i="82"/>
  <c r="B56" i="82"/>
  <c r="B58" i="82"/>
  <c r="B60" i="82"/>
  <c r="B62" i="82"/>
  <c r="B64" i="82"/>
  <c r="B66" i="82"/>
  <c r="B68" i="82"/>
  <c r="B70" i="82"/>
  <c r="B72" i="82"/>
  <c r="B74" i="82"/>
  <c r="B75" i="82"/>
  <c r="B26" i="80"/>
  <c r="B28" i="80"/>
  <c r="B44" i="80"/>
  <c r="B46" i="80"/>
  <c r="B48" i="80"/>
  <c r="B50" i="80"/>
  <c r="B52" i="80"/>
  <c r="B54" i="80"/>
  <c r="B56" i="80"/>
  <c r="B58" i="80"/>
  <c r="B60" i="80"/>
  <c r="B62" i="80"/>
  <c r="B64" i="80"/>
  <c r="B66" i="80"/>
  <c r="B68" i="80"/>
  <c r="B70" i="80"/>
  <c r="B72" i="80"/>
  <c r="B74" i="80"/>
  <c r="B7" i="80"/>
  <c r="B9" i="80"/>
  <c r="B11" i="80"/>
  <c r="B13" i="80"/>
  <c r="B15" i="80"/>
  <c r="B17" i="80"/>
  <c r="B19" i="80"/>
  <c r="B21" i="80"/>
  <c r="B23" i="80"/>
  <c r="B25" i="80"/>
  <c r="B30" i="80"/>
  <c r="B32" i="80"/>
  <c r="B34" i="80"/>
  <c r="B36" i="80"/>
  <c r="B38" i="80"/>
  <c r="B75" i="80"/>
  <c r="B43" i="78"/>
  <c r="B45" i="78"/>
  <c r="B47" i="78"/>
  <c r="B49" i="78"/>
  <c r="B51" i="78"/>
  <c r="B53" i="78"/>
  <c r="B55" i="78"/>
  <c r="B57" i="78"/>
  <c r="B59" i="78"/>
  <c r="B61" i="78"/>
  <c r="B63" i="78"/>
  <c r="B65" i="78"/>
  <c r="B67" i="78"/>
  <c r="B69" i="78"/>
  <c r="B71" i="78"/>
  <c r="B73" i="78"/>
  <c r="B39" i="78"/>
  <c r="B7" i="78"/>
  <c r="B9" i="78"/>
  <c r="B11" i="78"/>
  <c r="B13" i="78"/>
  <c r="B15" i="78"/>
  <c r="B17" i="78"/>
  <c r="B19" i="78"/>
  <c r="B21" i="78"/>
  <c r="B23" i="78"/>
  <c r="B25" i="78"/>
  <c r="B27" i="78"/>
  <c r="B29" i="78"/>
  <c r="B31" i="78"/>
  <c r="B33" i="78"/>
  <c r="B35" i="78"/>
  <c r="B37" i="78"/>
  <c r="B75" i="78"/>
  <c r="B44" i="76"/>
  <c r="B46" i="76"/>
  <c r="B48" i="76"/>
  <c r="B50" i="76"/>
  <c r="B52" i="76"/>
  <c r="B54" i="76"/>
  <c r="B56" i="76"/>
  <c r="B58" i="76"/>
  <c r="B60" i="76"/>
  <c r="B62" i="76"/>
  <c r="B64" i="76"/>
  <c r="B66" i="76"/>
  <c r="B68" i="76"/>
  <c r="B70" i="76"/>
  <c r="B38" i="76"/>
  <c r="B7" i="76"/>
  <c r="B9" i="76"/>
  <c r="B11" i="76"/>
  <c r="B13" i="76"/>
  <c r="B15" i="76"/>
  <c r="B17" i="76"/>
  <c r="B19" i="76"/>
  <c r="B21" i="76"/>
  <c r="B23" i="76"/>
  <c r="B25" i="76"/>
  <c r="B27" i="76"/>
  <c r="B29" i="76"/>
  <c r="B31" i="76"/>
  <c r="B33" i="76"/>
  <c r="B35" i="76"/>
  <c r="B37" i="76"/>
  <c r="B72" i="76"/>
  <c r="B74" i="76"/>
  <c r="B75" i="76"/>
  <c r="B74" i="74"/>
  <c r="B75" i="74"/>
  <c r="B7" i="74"/>
  <c r="B9" i="74"/>
  <c r="B11" i="74"/>
  <c r="B13" i="74"/>
  <c r="B15" i="74"/>
  <c r="B17" i="74"/>
  <c r="B19" i="74"/>
  <c r="B21" i="74"/>
  <c r="B23" i="74"/>
  <c r="B25" i="74"/>
  <c r="B27" i="74"/>
  <c r="B29" i="74"/>
  <c r="B31" i="74"/>
  <c r="B33" i="74"/>
  <c r="B35" i="74"/>
  <c r="B37" i="74"/>
  <c r="B39" i="74"/>
  <c r="B43" i="74"/>
  <c r="B45" i="74"/>
  <c r="B47" i="74"/>
  <c r="B49" i="74"/>
  <c r="B51" i="74"/>
  <c r="B53" i="74"/>
  <c r="B55" i="74"/>
  <c r="B57" i="74"/>
  <c r="B59" i="74"/>
  <c r="B61" i="74"/>
  <c r="B63" i="74"/>
  <c r="B65" i="74"/>
  <c r="B67" i="74"/>
  <c r="B69" i="74"/>
  <c r="B71" i="74"/>
  <c r="B73" i="74"/>
  <c r="B72" i="72"/>
  <c r="B39" i="72"/>
  <c r="B7" i="72"/>
  <c r="B9" i="72"/>
  <c r="B11" i="72"/>
  <c r="B13" i="72"/>
  <c r="B15" i="72"/>
  <c r="B17" i="72"/>
  <c r="B19" i="72"/>
  <c r="B21" i="72"/>
  <c r="B23" i="72"/>
  <c r="B25" i="72"/>
  <c r="B27" i="72"/>
  <c r="B29" i="72"/>
  <c r="B31" i="72"/>
  <c r="B33" i="72"/>
  <c r="B35" i="72"/>
  <c r="B37" i="72"/>
  <c r="B43" i="72"/>
  <c r="B45" i="72"/>
  <c r="B47" i="72"/>
  <c r="B49" i="72"/>
  <c r="B51" i="72"/>
  <c r="B53" i="72"/>
  <c r="B55" i="72"/>
  <c r="B57" i="72"/>
  <c r="B59" i="72"/>
  <c r="B61" i="72"/>
  <c r="B63" i="72"/>
  <c r="B65" i="72"/>
  <c r="B67" i="72"/>
  <c r="B69" i="72"/>
  <c r="B71" i="72"/>
  <c r="B73" i="72"/>
  <c r="B75" i="72"/>
  <c r="B37" i="29"/>
  <c r="B38" i="29"/>
  <c r="B36" i="29"/>
  <c r="B34" i="29"/>
  <c r="B32" i="29"/>
  <c r="B30" i="29"/>
  <c r="B28" i="29"/>
  <c r="B26" i="29"/>
  <c r="B24" i="29"/>
  <c r="B22" i="29"/>
  <c r="B20" i="29"/>
  <c r="B18" i="29"/>
  <c r="B16" i="29"/>
  <c r="B14" i="29"/>
  <c r="B12" i="29"/>
  <c r="B10" i="29"/>
  <c r="B8" i="29"/>
  <c r="B75" i="29"/>
  <c r="B73" i="29"/>
  <c r="B71" i="29"/>
  <c r="B69" i="29"/>
  <c r="B67" i="29"/>
  <c r="B65" i="29"/>
  <c r="B63" i="29"/>
  <c r="B61" i="29"/>
  <c r="B59" i="29"/>
  <c r="B57" i="29"/>
  <c r="B55" i="29"/>
  <c r="B53" i="29"/>
  <c r="B51" i="29"/>
  <c r="B49" i="29"/>
  <c r="B47" i="29"/>
  <c r="B45" i="29"/>
  <c r="B7" i="29"/>
  <c r="B39" i="29"/>
  <c r="B35" i="29"/>
  <c r="B33" i="29"/>
  <c r="B31" i="29"/>
  <c r="B29" i="29"/>
  <c r="B27" i="29"/>
  <c r="B25" i="29"/>
  <c r="B23" i="29"/>
  <c r="B21" i="29"/>
  <c r="B19" i="29"/>
  <c r="B17" i="29"/>
  <c r="B15" i="29"/>
  <c r="B13" i="29"/>
  <c r="B11" i="29"/>
  <c r="B9" i="29"/>
  <c r="B74" i="29"/>
  <c r="B72" i="29"/>
  <c r="B70" i="29"/>
  <c r="B68" i="29"/>
  <c r="B66" i="29"/>
  <c r="B64" i="29"/>
  <c r="B62" i="29"/>
  <c r="B60" i="29"/>
  <c r="B58" i="29"/>
  <c r="B56" i="29"/>
  <c r="B54" i="29"/>
  <c r="B52" i="29"/>
  <c r="B50" i="29"/>
  <c r="B48" i="29"/>
  <c r="B46" i="29"/>
  <c r="B44" i="29"/>
  <c r="B1" i="70"/>
  <c r="B1" i="69"/>
  <c r="B2" i="68"/>
  <c r="B1" i="68"/>
  <c r="U6" i="67"/>
  <c r="V6" i="67"/>
  <c r="W6" i="67"/>
  <c r="X6" i="67"/>
  <c r="U7" i="67"/>
  <c r="V7" i="67"/>
  <c r="W7" i="67"/>
  <c r="X7" i="67"/>
  <c r="X35" i="67" s="1"/>
  <c r="U8" i="67"/>
  <c r="V8" i="67"/>
  <c r="W8" i="67"/>
  <c r="X8" i="67"/>
  <c r="U9" i="67"/>
  <c r="V9" i="67"/>
  <c r="W9" i="67"/>
  <c r="X9" i="67"/>
  <c r="U10" i="67"/>
  <c r="V10" i="67"/>
  <c r="V36" i="67" s="1"/>
  <c r="W10" i="67"/>
  <c r="X10" i="67"/>
  <c r="X36" i="67" s="1"/>
  <c r="U11" i="67"/>
  <c r="V11" i="67"/>
  <c r="W11" i="67"/>
  <c r="X11" i="67"/>
  <c r="U12" i="67"/>
  <c r="V12" i="67"/>
  <c r="W12" i="67"/>
  <c r="X12" i="67"/>
  <c r="U13" i="67"/>
  <c r="V13" i="67"/>
  <c r="W13" i="67"/>
  <c r="X13" i="67"/>
  <c r="U14" i="67"/>
  <c r="U38" i="67" s="1"/>
  <c r="V14" i="67"/>
  <c r="V38" i="67" s="1"/>
  <c r="W14" i="67"/>
  <c r="W38" i="67" s="1"/>
  <c r="X14" i="67"/>
  <c r="X38" i="67" s="1"/>
  <c r="U15" i="67"/>
  <c r="U39" i="67" s="1"/>
  <c r="V15" i="67"/>
  <c r="V39" i="67" s="1"/>
  <c r="W15" i="67"/>
  <c r="W39" i="67" s="1"/>
  <c r="X15" i="67"/>
  <c r="X39" i="67" s="1"/>
  <c r="U16" i="67"/>
  <c r="U40" i="67" s="1"/>
  <c r="V16" i="67"/>
  <c r="V40" i="67" s="1"/>
  <c r="W16" i="67"/>
  <c r="W40" i="67" s="1"/>
  <c r="X16" i="67"/>
  <c r="X40" i="67" s="1"/>
  <c r="U17" i="67"/>
  <c r="V17" i="67"/>
  <c r="W17" i="67"/>
  <c r="X17" i="67"/>
  <c r="U18" i="67"/>
  <c r="V18" i="67"/>
  <c r="W18" i="67"/>
  <c r="X18" i="67"/>
  <c r="U19" i="67"/>
  <c r="V19" i="67"/>
  <c r="W19" i="67"/>
  <c r="X19" i="67"/>
  <c r="U20" i="67"/>
  <c r="V20" i="67"/>
  <c r="W20" i="67"/>
  <c r="X20" i="67"/>
  <c r="U21" i="67"/>
  <c r="V21" i="67"/>
  <c r="W21" i="67"/>
  <c r="X21" i="67"/>
  <c r="U22" i="67"/>
  <c r="V22" i="67"/>
  <c r="W22" i="67"/>
  <c r="X22" i="67"/>
  <c r="U23" i="67"/>
  <c r="V23" i="67"/>
  <c r="W23" i="67"/>
  <c r="X23" i="67"/>
  <c r="U24" i="67"/>
  <c r="V24" i="67"/>
  <c r="W24" i="67"/>
  <c r="X24" i="67"/>
  <c r="X5" i="67"/>
  <c r="X33" i="67" s="1"/>
  <c r="W5" i="67"/>
  <c r="V5" i="67"/>
  <c r="V33" i="67" s="1"/>
  <c r="U5" i="67"/>
  <c r="D26" i="67"/>
  <c r="D27" i="67"/>
  <c r="D28" i="67"/>
  <c r="D29" i="67"/>
  <c r="D30" i="67"/>
  <c r="D25" i="67"/>
  <c r="X44" i="67"/>
  <c r="W44" i="67"/>
  <c r="V44" i="67"/>
  <c r="U44" i="67"/>
  <c r="T44" i="67"/>
  <c r="S44" i="67"/>
  <c r="R44" i="67"/>
  <c r="Q44" i="67"/>
  <c r="P44" i="67"/>
  <c r="O44" i="67"/>
  <c r="N44" i="67"/>
  <c r="M44" i="67"/>
  <c r="L44" i="67"/>
  <c r="K44" i="67"/>
  <c r="J44" i="67"/>
  <c r="I44" i="67"/>
  <c r="H44" i="67"/>
  <c r="G44" i="67"/>
  <c r="F44" i="67"/>
  <c r="E44" i="67"/>
  <c r="D44" i="67"/>
  <c r="C44" i="67"/>
  <c r="B44" i="67"/>
  <c r="X32" i="67"/>
  <c r="W32" i="67"/>
  <c r="V32" i="67"/>
  <c r="U32" i="67"/>
  <c r="T32" i="67"/>
  <c r="S32" i="67"/>
  <c r="R32" i="67"/>
  <c r="Q32" i="67"/>
  <c r="P32" i="67"/>
  <c r="O32" i="67"/>
  <c r="N32" i="67"/>
  <c r="M32" i="67"/>
  <c r="L32" i="67"/>
  <c r="K32" i="67"/>
  <c r="J32" i="67"/>
  <c r="I32" i="67"/>
  <c r="H32" i="67"/>
  <c r="G32" i="67"/>
  <c r="F32" i="67"/>
  <c r="E32" i="67"/>
  <c r="D32" i="67"/>
  <c r="C32" i="67"/>
  <c r="B32" i="67"/>
  <c r="B31" i="67"/>
  <c r="X30" i="67"/>
  <c r="W30" i="67"/>
  <c r="V30" i="67"/>
  <c r="U30" i="67"/>
  <c r="T30" i="67"/>
  <c r="S30" i="67"/>
  <c r="R30" i="67"/>
  <c r="Q30" i="67"/>
  <c r="P30" i="67"/>
  <c r="O30" i="67"/>
  <c r="N30" i="67"/>
  <c r="M30" i="67"/>
  <c r="L30" i="67"/>
  <c r="K30" i="67"/>
  <c r="J30" i="67"/>
  <c r="I30" i="67"/>
  <c r="H30" i="67"/>
  <c r="G30" i="67"/>
  <c r="F30" i="67"/>
  <c r="E30" i="67"/>
  <c r="C30" i="67"/>
  <c r="B30" i="67"/>
  <c r="X29" i="67"/>
  <c r="W29" i="67"/>
  <c r="V29" i="67"/>
  <c r="U29" i="67"/>
  <c r="T29" i="67"/>
  <c r="S29" i="67"/>
  <c r="R29" i="67"/>
  <c r="Q29" i="67"/>
  <c r="P29" i="67"/>
  <c r="O29" i="67"/>
  <c r="N29" i="67"/>
  <c r="M29" i="67"/>
  <c r="L29" i="67"/>
  <c r="K29" i="67"/>
  <c r="J29" i="67"/>
  <c r="I29" i="67"/>
  <c r="H29" i="67"/>
  <c r="G29" i="67"/>
  <c r="F29" i="67"/>
  <c r="E29" i="67"/>
  <c r="C29" i="67"/>
  <c r="B29" i="67"/>
  <c r="X28" i="67"/>
  <c r="W28" i="67"/>
  <c r="V28" i="67"/>
  <c r="U28" i="67"/>
  <c r="T28" i="67"/>
  <c r="S28" i="67"/>
  <c r="R28" i="67"/>
  <c r="Q28" i="67"/>
  <c r="P28" i="67"/>
  <c r="O28" i="67"/>
  <c r="N28" i="67"/>
  <c r="M28" i="67"/>
  <c r="L28" i="67"/>
  <c r="K28" i="67"/>
  <c r="J28" i="67"/>
  <c r="I28" i="67"/>
  <c r="H28" i="67"/>
  <c r="G28" i="67"/>
  <c r="F28" i="67"/>
  <c r="E28" i="67"/>
  <c r="C28" i="67"/>
  <c r="B28" i="67"/>
  <c r="X27" i="67"/>
  <c r="W27" i="67"/>
  <c r="V27" i="67"/>
  <c r="U27" i="67"/>
  <c r="T27" i="67"/>
  <c r="S27" i="67"/>
  <c r="R27" i="67"/>
  <c r="Q27" i="67"/>
  <c r="P27" i="67"/>
  <c r="O27" i="67"/>
  <c r="N27" i="67"/>
  <c r="M27" i="67"/>
  <c r="L27" i="67"/>
  <c r="K27" i="67"/>
  <c r="J27" i="67"/>
  <c r="I27" i="67"/>
  <c r="H27" i="67"/>
  <c r="G27" i="67"/>
  <c r="F27" i="67"/>
  <c r="E27" i="67"/>
  <c r="C27" i="67"/>
  <c r="B27" i="67"/>
  <c r="X26" i="67"/>
  <c r="W26" i="67"/>
  <c r="V26" i="67"/>
  <c r="U26" i="67"/>
  <c r="T26" i="67"/>
  <c r="S26" i="67"/>
  <c r="R26" i="67"/>
  <c r="Q26" i="67"/>
  <c r="P26" i="67"/>
  <c r="O26" i="67"/>
  <c r="N26" i="67"/>
  <c r="M26" i="67"/>
  <c r="L26" i="67"/>
  <c r="K26" i="67"/>
  <c r="J26" i="67"/>
  <c r="I26" i="67"/>
  <c r="H26" i="67"/>
  <c r="G26" i="67"/>
  <c r="F26" i="67"/>
  <c r="E26" i="67"/>
  <c r="C26" i="67"/>
  <c r="B26" i="67"/>
  <c r="X25" i="67"/>
  <c r="V25" i="67"/>
  <c r="U25" i="67"/>
  <c r="T25" i="67"/>
  <c r="S25" i="67"/>
  <c r="R25" i="67"/>
  <c r="Q25" i="67"/>
  <c r="P25" i="67"/>
  <c r="O25" i="67"/>
  <c r="N25" i="67"/>
  <c r="M25" i="67"/>
  <c r="L25" i="67"/>
  <c r="K25" i="67"/>
  <c r="J25" i="67"/>
  <c r="I25" i="67"/>
  <c r="H25" i="67"/>
  <c r="G25" i="67"/>
  <c r="F25" i="67"/>
  <c r="E25" i="67"/>
  <c r="C25" i="67"/>
  <c r="B25" i="67"/>
  <c r="W34" i="67"/>
  <c r="C4" i="67"/>
  <c r="B4" i="67"/>
  <c r="D24" i="67"/>
  <c r="D22" i="67"/>
  <c r="D20" i="67"/>
  <c r="D18" i="67"/>
  <c r="D16" i="67"/>
  <c r="D40" i="67" s="1"/>
  <c r="D14" i="67"/>
  <c r="D38" i="67" s="1"/>
  <c r="D12" i="67"/>
  <c r="D10" i="67"/>
  <c r="D36" i="67" s="1"/>
  <c r="D8" i="67"/>
  <c r="D6" i="67"/>
  <c r="F24" i="67"/>
  <c r="F22" i="67"/>
  <c r="F20" i="67"/>
  <c r="F18" i="67"/>
  <c r="F16" i="67"/>
  <c r="F40" i="67" s="1"/>
  <c r="F14" i="67"/>
  <c r="F38" i="67" s="1"/>
  <c r="F12" i="67"/>
  <c r="F10" i="67"/>
  <c r="F36" i="67" s="1"/>
  <c r="F8" i="67"/>
  <c r="F6" i="67"/>
  <c r="G9" i="67"/>
  <c r="G7" i="67"/>
  <c r="I24" i="67"/>
  <c r="I23" i="67"/>
  <c r="I22" i="67"/>
  <c r="I21" i="67"/>
  <c r="I20" i="67"/>
  <c r="I19" i="67"/>
  <c r="I18" i="67"/>
  <c r="I17" i="67"/>
  <c r="I16" i="67"/>
  <c r="I40" i="67" s="1"/>
  <c r="I15" i="67"/>
  <c r="I39" i="67" s="1"/>
  <c r="I14" i="67"/>
  <c r="I38" i="67" s="1"/>
  <c r="I13" i="67"/>
  <c r="I12" i="67"/>
  <c r="I11" i="67"/>
  <c r="I10" i="67"/>
  <c r="I9" i="67"/>
  <c r="I8" i="67"/>
  <c r="I7" i="67"/>
  <c r="I6" i="67"/>
  <c r="I5" i="67"/>
  <c r="J24" i="67"/>
  <c r="J23" i="67"/>
  <c r="J22" i="67"/>
  <c r="J21" i="67"/>
  <c r="J20" i="67"/>
  <c r="J19" i="67"/>
  <c r="J18" i="67"/>
  <c r="J17" i="67"/>
  <c r="J16" i="67"/>
  <c r="J40" i="67" s="1"/>
  <c r="J15" i="67"/>
  <c r="J39" i="67" s="1"/>
  <c r="J14" i="67"/>
  <c r="J38" i="67" s="1"/>
  <c r="J13" i="67"/>
  <c r="J12" i="67"/>
  <c r="J11" i="67"/>
  <c r="J10" i="67"/>
  <c r="J36" i="67" s="1"/>
  <c r="J9" i="67"/>
  <c r="J8" i="67"/>
  <c r="J7" i="67"/>
  <c r="J6" i="67"/>
  <c r="J5" i="67"/>
  <c r="J33" i="67" s="1"/>
  <c r="K24" i="67"/>
  <c r="K23" i="67"/>
  <c r="K22" i="67"/>
  <c r="K21" i="67"/>
  <c r="K20" i="67"/>
  <c r="K19" i="67"/>
  <c r="K18" i="67"/>
  <c r="K17" i="67"/>
  <c r="K16" i="67"/>
  <c r="K40" i="67" s="1"/>
  <c r="K15" i="67"/>
  <c r="K39" i="67" s="1"/>
  <c r="K14" i="67"/>
  <c r="K38" i="67" s="1"/>
  <c r="K13" i="67"/>
  <c r="K12" i="67"/>
  <c r="K11" i="67"/>
  <c r="K10" i="67"/>
  <c r="K9" i="67"/>
  <c r="K8" i="67"/>
  <c r="K7" i="67"/>
  <c r="K6" i="67"/>
  <c r="K5" i="67"/>
  <c r="L24" i="67"/>
  <c r="L23" i="67"/>
  <c r="L22" i="67"/>
  <c r="L21" i="67"/>
  <c r="L20" i="67"/>
  <c r="L19" i="67"/>
  <c r="L18" i="67"/>
  <c r="L17" i="67"/>
  <c r="L16" i="67"/>
  <c r="L40" i="67" s="1"/>
  <c r="L15" i="67"/>
  <c r="L39" i="67" s="1"/>
  <c r="L14" i="67"/>
  <c r="L38" i="67" s="1"/>
  <c r="L13" i="67"/>
  <c r="L12" i="67"/>
  <c r="L11" i="67"/>
  <c r="L10" i="67"/>
  <c r="L36" i="67" s="1"/>
  <c r="L9" i="67"/>
  <c r="L8" i="67"/>
  <c r="L7" i="67"/>
  <c r="L6" i="67"/>
  <c r="L5" i="67"/>
  <c r="L33" i="67" s="1"/>
  <c r="M24" i="67"/>
  <c r="M23" i="67"/>
  <c r="M22" i="67"/>
  <c r="M21" i="67"/>
  <c r="M20" i="67"/>
  <c r="M19" i="67"/>
  <c r="M18" i="67"/>
  <c r="M17" i="67"/>
  <c r="M16" i="67"/>
  <c r="M40" i="67" s="1"/>
  <c r="M15" i="67"/>
  <c r="M39" i="67" s="1"/>
  <c r="M14" i="67"/>
  <c r="M38" i="67" s="1"/>
  <c r="M13" i="67"/>
  <c r="M12" i="67"/>
  <c r="M11" i="67"/>
  <c r="M10" i="67"/>
  <c r="M9" i="67"/>
  <c r="M8" i="67"/>
  <c r="M7" i="67"/>
  <c r="M6" i="67"/>
  <c r="M5" i="67"/>
  <c r="N24" i="67"/>
  <c r="N23" i="67"/>
  <c r="N22" i="67"/>
  <c r="N21" i="67"/>
  <c r="N20" i="67"/>
  <c r="N19" i="67"/>
  <c r="N18" i="67"/>
  <c r="N17" i="67"/>
  <c r="N16" i="67"/>
  <c r="N40" i="67" s="1"/>
  <c r="N15" i="67"/>
  <c r="N39" i="67" s="1"/>
  <c r="N14" i="67"/>
  <c r="N38" i="67" s="1"/>
  <c r="N13" i="67"/>
  <c r="N12" i="67"/>
  <c r="N11" i="67"/>
  <c r="N10" i="67"/>
  <c r="N36" i="67" s="1"/>
  <c r="N9" i="67"/>
  <c r="N8" i="67"/>
  <c r="N7" i="67"/>
  <c r="N6" i="67"/>
  <c r="N5" i="67"/>
  <c r="N33" i="67" s="1"/>
  <c r="O24" i="67"/>
  <c r="O23" i="67"/>
  <c r="O22" i="67"/>
  <c r="O21" i="67"/>
  <c r="O20" i="67"/>
  <c r="O19" i="67"/>
  <c r="O18" i="67"/>
  <c r="O17" i="67"/>
  <c r="O16" i="67"/>
  <c r="O40" i="67" s="1"/>
  <c r="O15" i="67"/>
  <c r="O39" i="67" s="1"/>
  <c r="O14" i="67"/>
  <c r="O38" i="67" s="1"/>
  <c r="O13" i="67"/>
  <c r="O12" i="67"/>
  <c r="O11" i="67"/>
  <c r="O10" i="67"/>
  <c r="O9" i="67"/>
  <c r="O8" i="67"/>
  <c r="O7" i="67"/>
  <c r="O6" i="67"/>
  <c r="O5" i="67"/>
  <c r="P24" i="67"/>
  <c r="P23" i="67"/>
  <c r="P22" i="67"/>
  <c r="P21" i="67"/>
  <c r="P20" i="67"/>
  <c r="P19" i="67"/>
  <c r="P18" i="67"/>
  <c r="P17" i="67"/>
  <c r="P16" i="67"/>
  <c r="P40" i="67" s="1"/>
  <c r="P15" i="67"/>
  <c r="P39" i="67" s="1"/>
  <c r="P14" i="67"/>
  <c r="P38" i="67" s="1"/>
  <c r="P13" i="67"/>
  <c r="P12" i="67"/>
  <c r="P11" i="67"/>
  <c r="P10" i="67"/>
  <c r="P36" i="67" s="1"/>
  <c r="P9" i="67"/>
  <c r="P8" i="67"/>
  <c r="P7" i="67"/>
  <c r="P6" i="67"/>
  <c r="P5" i="67"/>
  <c r="P33" i="67" s="1"/>
  <c r="Q24" i="67"/>
  <c r="Q23" i="67"/>
  <c r="Q22" i="67"/>
  <c r="Q21" i="67"/>
  <c r="Q20" i="67"/>
  <c r="Q19" i="67"/>
  <c r="Q18" i="67"/>
  <c r="Q17" i="67"/>
  <c r="Q16" i="67"/>
  <c r="Q40" i="67" s="1"/>
  <c r="Q15" i="67"/>
  <c r="Q39" i="67" s="1"/>
  <c r="Q14" i="67"/>
  <c r="Q38" i="67" s="1"/>
  <c r="Q13" i="67"/>
  <c r="Q12" i="67"/>
  <c r="Q11" i="67"/>
  <c r="Q10" i="67"/>
  <c r="Q9" i="67"/>
  <c r="Q8" i="67"/>
  <c r="Q7" i="67"/>
  <c r="Q6" i="67"/>
  <c r="Q5" i="67"/>
  <c r="R24" i="67"/>
  <c r="R23" i="67"/>
  <c r="R22" i="67"/>
  <c r="R21" i="67"/>
  <c r="R20" i="67"/>
  <c r="R19" i="67"/>
  <c r="R18" i="67"/>
  <c r="R17" i="67"/>
  <c r="R16" i="67"/>
  <c r="R40" i="67" s="1"/>
  <c r="R15" i="67"/>
  <c r="R39" i="67" s="1"/>
  <c r="R14" i="67"/>
  <c r="R38" i="67" s="1"/>
  <c r="R13" i="67"/>
  <c r="R12" i="67"/>
  <c r="R11" i="67"/>
  <c r="R10" i="67"/>
  <c r="R36" i="67" s="1"/>
  <c r="R9" i="67"/>
  <c r="R8" i="67"/>
  <c r="R7" i="67"/>
  <c r="R6" i="67"/>
  <c r="R5" i="67"/>
  <c r="R33" i="67" s="1"/>
  <c r="S24" i="67"/>
  <c r="S23" i="67"/>
  <c r="S22" i="67"/>
  <c r="S21" i="67"/>
  <c r="S20" i="67"/>
  <c r="S19" i="67"/>
  <c r="S18" i="67"/>
  <c r="S17" i="67"/>
  <c r="S16" i="67"/>
  <c r="S40" i="67" s="1"/>
  <c r="S15" i="67"/>
  <c r="S39" i="67" s="1"/>
  <c r="S14" i="67"/>
  <c r="S38" i="67" s="1"/>
  <c r="S13" i="67"/>
  <c r="S12" i="67"/>
  <c r="S11" i="67"/>
  <c r="S10" i="67"/>
  <c r="S9" i="67"/>
  <c r="S8" i="67"/>
  <c r="S7" i="67"/>
  <c r="S6" i="67"/>
  <c r="S5" i="67"/>
  <c r="C26" i="63"/>
  <c r="C28" i="63"/>
  <c r="D26" i="63"/>
  <c r="C27" i="63"/>
  <c r="W25" i="67" l="1"/>
  <c r="B7" i="75" a="1"/>
  <c r="B30" i="79" a="1"/>
  <c r="B7" i="81" a="1"/>
  <c r="B7" i="83" a="1"/>
  <c r="B30" i="87" a="1"/>
  <c r="B30" i="89" a="1"/>
  <c r="B30" i="81" a="1"/>
  <c r="B30" i="77" a="1"/>
  <c r="B30" i="73" a="1"/>
  <c r="B7" i="73" a="1"/>
  <c r="B30" i="75" a="1"/>
  <c r="B7" i="77" a="1"/>
  <c r="B7" i="79" a="1"/>
  <c r="B7" i="89" a="1"/>
  <c r="B30" i="83" a="1"/>
  <c r="B7" i="87" a="1"/>
  <c r="X42" i="67"/>
  <c r="P34" i="67"/>
  <c r="N34" i="67"/>
  <c r="N41" i="67"/>
  <c r="M46" i="67"/>
  <c r="M47" i="67"/>
  <c r="J41" i="67"/>
  <c r="I46" i="67"/>
  <c r="I47" i="67"/>
  <c r="T5" i="67"/>
  <c r="T7" i="67"/>
  <c r="T35" i="67" s="1"/>
  <c r="T9" i="67"/>
  <c r="T11" i="67"/>
  <c r="T13" i="67"/>
  <c r="T15" i="67"/>
  <c r="T39" i="67" s="1"/>
  <c r="T17" i="67"/>
  <c r="T19" i="67"/>
  <c r="T21" i="67"/>
  <c r="T23" i="67"/>
  <c r="S46" i="67"/>
  <c r="S47" i="67"/>
  <c r="R47" i="67"/>
  <c r="Q46" i="67"/>
  <c r="Q47" i="67"/>
  <c r="K46" i="67"/>
  <c r="K47" i="67"/>
  <c r="R35" i="67"/>
  <c r="R46" i="67"/>
  <c r="U47" i="67"/>
  <c r="U46" i="67"/>
  <c r="P35" i="67"/>
  <c r="P46" i="67"/>
  <c r="N35" i="67"/>
  <c r="N46" i="67"/>
  <c r="L35" i="67"/>
  <c r="L46" i="67"/>
  <c r="J35" i="67"/>
  <c r="J46" i="67"/>
  <c r="V35" i="67"/>
  <c r="V46" i="67"/>
  <c r="W47" i="67"/>
  <c r="W46" i="67"/>
  <c r="R34" i="67"/>
  <c r="R42" i="67"/>
  <c r="P47" i="67"/>
  <c r="O46" i="67"/>
  <c r="O47" i="67"/>
  <c r="N47" i="67"/>
  <c r="L47" i="67"/>
  <c r="J47" i="67"/>
  <c r="U45" i="67"/>
  <c r="X47" i="67"/>
  <c r="V47" i="67"/>
  <c r="X46" i="67"/>
  <c r="D7" i="67"/>
  <c r="D9" i="67"/>
  <c r="D11" i="67"/>
  <c r="D13" i="67"/>
  <c r="D15" i="67"/>
  <c r="D39" i="67" s="1"/>
  <c r="D17" i="67"/>
  <c r="D41" i="67" s="1"/>
  <c r="D19" i="67"/>
  <c r="D21" i="67"/>
  <c r="D23" i="67"/>
  <c r="D43" i="67" s="1"/>
  <c r="W45" i="67"/>
  <c r="R41" i="67"/>
  <c r="L34" i="67"/>
  <c r="J34" i="67"/>
  <c r="G6" i="67"/>
  <c r="G8" i="67"/>
  <c r="G10" i="67"/>
  <c r="F7" i="67"/>
  <c r="F9" i="67"/>
  <c r="F11" i="67"/>
  <c r="F13" i="67"/>
  <c r="F15" i="67"/>
  <c r="F39" i="67" s="1"/>
  <c r="F17" i="67"/>
  <c r="F41" i="67" s="1"/>
  <c r="F19" i="67"/>
  <c r="F21" i="67"/>
  <c r="F23" i="67"/>
  <c r="F43" i="67" s="1"/>
  <c r="R37" i="67"/>
  <c r="N37" i="67"/>
  <c r="N42" i="67"/>
  <c r="J37" i="67"/>
  <c r="J42" i="67"/>
  <c r="X37" i="67"/>
  <c r="X41" i="67"/>
  <c r="B13" i="97"/>
  <c r="A12" i="97"/>
  <c r="A10" i="96"/>
  <c r="B11" i="96"/>
  <c r="S45" i="67"/>
  <c r="S41" i="67"/>
  <c r="Q45" i="67"/>
  <c r="Q41" i="67"/>
  <c r="P37" i="67"/>
  <c r="P42" i="67"/>
  <c r="O45" i="67"/>
  <c r="O41" i="67"/>
  <c r="M45" i="67"/>
  <c r="M41" i="67"/>
  <c r="L37" i="67"/>
  <c r="L42" i="67"/>
  <c r="K45" i="67"/>
  <c r="K41" i="67"/>
  <c r="I45" i="67"/>
  <c r="I41" i="67"/>
  <c r="H7" i="67"/>
  <c r="H9" i="67"/>
  <c r="H11" i="67"/>
  <c r="H13" i="67"/>
  <c r="H15" i="67"/>
  <c r="H39" i="67" s="1"/>
  <c r="H17" i="67"/>
  <c r="H19" i="67"/>
  <c r="H21" i="67"/>
  <c r="H23" i="67"/>
  <c r="T6" i="67"/>
  <c r="T10" i="67"/>
  <c r="T36" i="67" s="1"/>
  <c r="T12" i="67"/>
  <c r="T14" i="67"/>
  <c r="T38" i="67" s="1"/>
  <c r="T16" i="67"/>
  <c r="T40" i="67" s="1"/>
  <c r="T18" i="67"/>
  <c r="T20" i="67"/>
  <c r="T22" i="67"/>
  <c r="T24" i="67"/>
  <c r="S43" i="67"/>
  <c r="K43" i="67"/>
  <c r="G5" i="67"/>
  <c r="G33" i="67" s="1"/>
  <c r="T8" i="67"/>
  <c r="S34" i="67"/>
  <c r="Q34" i="67"/>
  <c r="Q43" i="67"/>
  <c r="P41" i="67"/>
  <c r="O34" i="67"/>
  <c r="O43" i="67"/>
  <c r="M34" i="67"/>
  <c r="M43" i="67"/>
  <c r="L41" i="67"/>
  <c r="K34" i="67"/>
  <c r="I34" i="67"/>
  <c r="I43" i="67"/>
  <c r="H6" i="67"/>
  <c r="H8" i="67"/>
  <c r="H10" i="67"/>
  <c r="H36" i="67" s="1"/>
  <c r="H12" i="67"/>
  <c r="H14" i="67"/>
  <c r="H38" i="67" s="1"/>
  <c r="H16" i="67"/>
  <c r="H40" i="67" s="1"/>
  <c r="H18" i="67"/>
  <c r="H20" i="67"/>
  <c r="H22" i="67"/>
  <c r="H24" i="67"/>
  <c r="G11" i="67"/>
  <c r="G13" i="67"/>
  <c r="G15" i="67"/>
  <c r="G39" i="67" s="1"/>
  <c r="G17" i="67"/>
  <c r="G19" i="67"/>
  <c r="G21" i="67"/>
  <c r="G23" i="67"/>
  <c r="E6" i="67"/>
  <c r="E8" i="67"/>
  <c r="E10" i="67"/>
  <c r="E36" i="67" s="1"/>
  <c r="E12" i="67"/>
  <c r="E14" i="67"/>
  <c r="E38" i="67" s="1"/>
  <c r="E16" i="67"/>
  <c r="E40" i="67" s="1"/>
  <c r="E18" i="67"/>
  <c r="E20" i="67"/>
  <c r="E22" i="67"/>
  <c r="E24" i="67"/>
  <c r="U43" i="67"/>
  <c r="G12" i="67"/>
  <c r="G14" i="67"/>
  <c r="G38" i="67" s="1"/>
  <c r="G16" i="67"/>
  <c r="G40" i="67" s="1"/>
  <c r="G18" i="67"/>
  <c r="G20" i="67"/>
  <c r="G22" i="67"/>
  <c r="G24" i="67"/>
  <c r="E7" i="67"/>
  <c r="E35" i="67" s="1"/>
  <c r="E9" i="67"/>
  <c r="E11" i="67"/>
  <c r="E13" i="67"/>
  <c r="E15" i="67"/>
  <c r="E39" i="67" s="1"/>
  <c r="E17" i="67"/>
  <c r="E19" i="67"/>
  <c r="E21" i="67"/>
  <c r="E23" i="67"/>
  <c r="D5" i="67"/>
  <c r="D33" i="67" s="1"/>
  <c r="V41" i="67"/>
  <c r="W41" i="67"/>
  <c r="X34" i="67"/>
  <c r="U34" i="67"/>
  <c r="W43" i="67"/>
  <c r="V42" i="67"/>
  <c r="U41" i="67"/>
  <c r="V37" i="67"/>
  <c r="V34" i="67"/>
  <c r="W42" i="67"/>
  <c r="S42" i="67"/>
  <c r="O42" i="67"/>
  <c r="K42" i="67"/>
  <c r="W37" i="67"/>
  <c r="S37" i="67"/>
  <c r="O37" i="67"/>
  <c r="K37" i="67"/>
  <c r="U42" i="67"/>
  <c r="Q42" i="67"/>
  <c r="M42" i="67"/>
  <c r="I42" i="67"/>
  <c r="U37" i="67"/>
  <c r="Q37" i="67"/>
  <c r="M37" i="67"/>
  <c r="I37" i="67"/>
  <c r="V43" i="67"/>
  <c r="R43" i="67"/>
  <c r="N43" i="67"/>
  <c r="J43" i="67"/>
  <c r="X43" i="67"/>
  <c r="P43" i="67"/>
  <c r="L43" i="67"/>
  <c r="J31" i="67"/>
  <c r="L31" i="67"/>
  <c r="N31" i="67"/>
  <c r="P31" i="67"/>
  <c r="R31" i="67"/>
  <c r="V31" i="67"/>
  <c r="X31" i="67"/>
  <c r="I33" i="67"/>
  <c r="K33" i="67"/>
  <c r="M33" i="67"/>
  <c r="O33" i="67"/>
  <c r="Q33" i="67"/>
  <c r="S33" i="67"/>
  <c r="U33" i="67"/>
  <c r="W33" i="67"/>
  <c r="G35" i="67"/>
  <c r="I35" i="67"/>
  <c r="K35" i="67"/>
  <c r="M35" i="67"/>
  <c r="O35" i="67"/>
  <c r="Q35" i="67"/>
  <c r="S35" i="67"/>
  <c r="U35" i="67"/>
  <c r="W35" i="67"/>
  <c r="G36" i="67"/>
  <c r="I36" i="67"/>
  <c r="K36" i="67"/>
  <c r="M36" i="67"/>
  <c r="O36" i="67"/>
  <c r="Q36" i="67"/>
  <c r="S36" i="67"/>
  <c r="U36" i="67"/>
  <c r="W36" i="67"/>
  <c r="D45" i="67"/>
  <c r="J45" i="67"/>
  <c r="L45" i="67"/>
  <c r="N45" i="67"/>
  <c r="P45" i="67"/>
  <c r="R45" i="67"/>
  <c r="V45" i="67"/>
  <c r="X45" i="67"/>
  <c r="I31" i="67"/>
  <c r="K31" i="67"/>
  <c r="M31" i="67"/>
  <c r="O31" i="67"/>
  <c r="Q31" i="67"/>
  <c r="S31" i="67"/>
  <c r="U31" i="67"/>
  <c r="W31" i="67"/>
  <c r="D42" i="63"/>
  <c r="D53" i="63"/>
  <c r="D7" i="63"/>
  <c r="D10" i="63"/>
  <c r="D65" i="63"/>
  <c r="D59" i="63"/>
  <c r="C65" i="63"/>
  <c r="C10" i="63"/>
  <c r="D66" i="63"/>
  <c r="C39" i="63"/>
  <c r="C62" i="63"/>
  <c r="D41" i="63"/>
  <c r="D37" i="63"/>
  <c r="C37" i="63"/>
  <c r="D11" i="63"/>
  <c r="C16" i="63"/>
  <c r="D12" i="63"/>
  <c r="C18" i="63"/>
  <c r="D63" i="63"/>
  <c r="C13" i="63"/>
  <c r="D17" i="63"/>
  <c r="C35" i="63"/>
  <c r="C43" i="63"/>
  <c r="C59" i="63"/>
  <c r="D48" i="63"/>
  <c r="C50" i="63"/>
  <c r="D46" i="63"/>
  <c r="C17" i="63"/>
  <c r="D44" i="63"/>
  <c r="D39" i="63"/>
  <c r="C41" i="63"/>
  <c r="C22" i="63"/>
  <c r="C47" i="63"/>
  <c r="C21" i="63"/>
  <c r="D18" i="63"/>
  <c r="C23" i="63"/>
  <c r="D16" i="63"/>
  <c r="D68" i="63"/>
  <c r="D14" i="63"/>
  <c r="C48" i="63"/>
  <c r="C2" i="63"/>
  <c r="D20" i="63"/>
  <c r="D57" i="63"/>
  <c r="D36" i="63"/>
  <c r="D38" i="63"/>
  <c r="C40" i="63"/>
  <c r="C19" i="63"/>
  <c r="C56" i="63"/>
  <c r="C44" i="63"/>
  <c r="D8" i="63"/>
  <c r="C53" i="63"/>
  <c r="D54" i="63"/>
  <c r="D43" i="63"/>
  <c r="C46" i="63"/>
  <c r="D21" i="63"/>
  <c r="C3" i="63"/>
  <c r="C45" i="63"/>
  <c r="D50" i="63"/>
  <c r="D47" i="63"/>
  <c r="D56" i="63"/>
  <c r="C36" i="63"/>
  <c r="C57" i="63"/>
  <c r="C5" i="63"/>
  <c r="D15" i="63"/>
  <c r="C38" i="63"/>
  <c r="D19" i="63"/>
  <c r="C51" i="63"/>
  <c r="C54" i="63"/>
  <c r="D9" i="63"/>
  <c r="C4" i="63"/>
  <c r="C42" i="63"/>
  <c r="D2" i="63"/>
  <c r="D62" i="63"/>
  <c r="C63" i="63"/>
  <c r="C60" i="63"/>
  <c r="D35" i="63"/>
  <c r="D40" i="63"/>
  <c r="C9" i="63"/>
  <c r="D22" i="63"/>
  <c r="D6" i="63"/>
  <c r="C20" i="63"/>
  <c r="D60" i="63"/>
  <c r="D45" i="63"/>
  <c r="D23" i="63"/>
  <c r="C15" i="63"/>
  <c r="D69" i="63"/>
  <c r="C66" i="63"/>
  <c r="D4" i="63"/>
  <c r="C14" i="63"/>
  <c r="D3" i="63"/>
  <c r="D51" i="63"/>
  <c r="C7" i="63"/>
  <c r="C12" i="63"/>
  <c r="C68" i="63"/>
  <c r="C69" i="63"/>
  <c r="C6" i="63"/>
  <c r="C11" i="63"/>
  <c r="C8" i="63"/>
  <c r="F34" i="67" l="1"/>
  <c r="G34" i="67"/>
  <c r="AB44" i="83"/>
  <c r="D30" i="83"/>
  <c r="P30" i="83"/>
  <c r="Y30" i="83"/>
  <c r="AJ30" i="83"/>
  <c r="M31" i="83"/>
  <c r="V31" i="83"/>
  <c r="AG31" i="83"/>
  <c r="J32" i="83"/>
  <c r="S32" i="83"/>
  <c r="AD32" i="83"/>
  <c r="G33" i="83"/>
  <c r="P33" i="83"/>
  <c r="AA33" i="83"/>
  <c r="D34" i="83"/>
  <c r="M34" i="83"/>
  <c r="X34" i="83"/>
  <c r="AJ34" i="83"/>
  <c r="J35" i="83"/>
  <c r="U35" i="83"/>
  <c r="AG35" i="83"/>
  <c r="G36" i="83"/>
  <c r="R36" i="83"/>
  <c r="AD36" i="83"/>
  <c r="D37" i="83"/>
  <c r="O37" i="83"/>
  <c r="AA37" i="83"/>
  <c r="AJ37" i="83"/>
  <c r="H38" i="83"/>
  <c r="P38" i="83"/>
  <c r="W38" i="83"/>
  <c r="AC38" i="83"/>
  <c r="B39" i="83"/>
  <c r="I39" i="83"/>
  <c r="P39" i="83"/>
  <c r="X39" i="83"/>
  <c r="AC39" i="83"/>
  <c r="AH39" i="83"/>
  <c r="E40" i="83"/>
  <c r="J40" i="83"/>
  <c r="O40" i="83"/>
  <c r="U40" i="83"/>
  <c r="Z40" i="83"/>
  <c r="AE40" i="83"/>
  <c r="B41" i="83"/>
  <c r="G41" i="83"/>
  <c r="L41" i="83"/>
  <c r="R41" i="83"/>
  <c r="W41" i="83"/>
  <c r="AB41" i="83"/>
  <c r="AH41" i="83"/>
  <c r="D42" i="83"/>
  <c r="I42" i="83"/>
  <c r="O42" i="83"/>
  <c r="T42" i="83"/>
  <c r="Y42" i="83"/>
  <c r="AE42" i="83"/>
  <c r="AJ42" i="83"/>
  <c r="F43" i="83"/>
  <c r="L43" i="83"/>
  <c r="Q43" i="83"/>
  <c r="V43" i="83"/>
  <c r="AB43" i="83"/>
  <c r="AG43" i="83"/>
  <c r="C44" i="83"/>
  <c r="H44" i="83"/>
  <c r="L44" i="83"/>
  <c r="P44" i="83"/>
  <c r="T44" i="83"/>
  <c r="X44" i="83"/>
  <c r="AE44" i="83"/>
  <c r="D45" i="83"/>
  <c r="L45" i="83"/>
  <c r="T45" i="83"/>
  <c r="AB45" i="83"/>
  <c r="AJ45" i="83"/>
  <c r="I46" i="83"/>
  <c r="Q46" i="83"/>
  <c r="X46" i="83"/>
  <c r="AB46" i="83"/>
  <c r="AF46" i="83"/>
  <c r="AJ46" i="83"/>
  <c r="E47" i="83"/>
  <c r="I47" i="83"/>
  <c r="M47" i="83"/>
  <c r="Q47" i="83"/>
  <c r="U47" i="83"/>
  <c r="Y47" i="83"/>
  <c r="AC47" i="83"/>
  <c r="AG47" i="83"/>
  <c r="B48" i="83"/>
  <c r="F48" i="83"/>
  <c r="J48" i="83"/>
  <c r="N48" i="83"/>
  <c r="R48" i="83"/>
  <c r="V48" i="83"/>
  <c r="Z48" i="83"/>
  <c r="AD48" i="83"/>
  <c r="AH48" i="83"/>
  <c r="C49" i="83"/>
  <c r="G49" i="83"/>
  <c r="K49" i="83"/>
  <c r="O49" i="83"/>
  <c r="S49" i="83"/>
  <c r="W49" i="83"/>
  <c r="AA49" i="83"/>
  <c r="AE49" i="83"/>
  <c r="AI49" i="83"/>
  <c r="D50" i="83"/>
  <c r="H50" i="83"/>
  <c r="L50" i="83"/>
  <c r="P50" i="83"/>
  <c r="T50" i="83"/>
  <c r="X50" i="83"/>
  <c r="AB50" i="83"/>
  <c r="AF50" i="83"/>
  <c r="AJ50" i="83"/>
  <c r="E51" i="83"/>
  <c r="I51" i="83"/>
  <c r="M51" i="83"/>
  <c r="Q51" i="83"/>
  <c r="U51" i="83"/>
  <c r="Y51" i="83"/>
  <c r="AC51" i="83"/>
  <c r="AG51" i="83"/>
  <c r="L30" i="83"/>
  <c r="X30" i="83"/>
  <c r="AG30" i="83"/>
  <c r="I31" i="83"/>
  <c r="U31" i="83"/>
  <c r="AD31" i="83"/>
  <c r="F32" i="83"/>
  <c r="R32" i="83"/>
  <c r="AA32" i="83"/>
  <c r="C33" i="83"/>
  <c r="O33" i="83"/>
  <c r="X33" i="83"/>
  <c r="AI33" i="83"/>
  <c r="L34" i="83"/>
  <c r="U34" i="83"/>
  <c r="AF34" i="83"/>
  <c r="I35" i="83"/>
  <c r="R35" i="83"/>
  <c r="AC35" i="83"/>
  <c r="F36" i="83"/>
  <c r="O36" i="83"/>
  <c r="Z36" i="83"/>
  <c r="C37" i="83"/>
  <c r="L37" i="83"/>
  <c r="W37" i="83"/>
  <c r="AI37" i="83"/>
  <c r="G38" i="83"/>
  <c r="M38" i="83"/>
  <c r="U38" i="83"/>
  <c r="AB38" i="83"/>
  <c r="AI38" i="83"/>
  <c r="H39" i="83"/>
  <c r="N39" i="83"/>
  <c r="U39" i="83"/>
  <c r="AB39" i="83"/>
  <c r="AG39" i="83"/>
  <c r="C40" i="83"/>
  <c r="I40" i="83"/>
  <c r="N40" i="83"/>
  <c r="S40" i="83"/>
  <c r="Y40" i="83"/>
  <c r="AD40" i="83"/>
  <c r="AI40" i="83"/>
  <c r="F41" i="83"/>
  <c r="K41" i="83"/>
  <c r="P41" i="83"/>
  <c r="V41" i="83"/>
  <c r="AA41" i="83"/>
  <c r="AF41" i="83"/>
  <c r="C42" i="83"/>
  <c r="H42" i="83"/>
  <c r="M42" i="83"/>
  <c r="S42" i="83"/>
  <c r="X42" i="83"/>
  <c r="AC42" i="83"/>
  <c r="AI42" i="83"/>
  <c r="E43" i="83"/>
  <c r="J43" i="83"/>
  <c r="P43" i="83"/>
  <c r="U43" i="83"/>
  <c r="Z43" i="83"/>
  <c r="AF43" i="83"/>
  <c r="B44" i="83"/>
  <c r="G44" i="83"/>
  <c r="K44" i="83"/>
  <c r="O44" i="83"/>
  <c r="S44" i="83"/>
  <c r="W44" i="83"/>
  <c r="AA44" i="83"/>
  <c r="AI44" i="83"/>
  <c r="H45" i="83"/>
  <c r="P45" i="83"/>
  <c r="X45" i="83"/>
  <c r="AF45" i="83"/>
  <c r="E46" i="83"/>
  <c r="M46" i="83"/>
  <c r="U46" i="83"/>
  <c r="Y46" i="83"/>
  <c r="AC46" i="83"/>
  <c r="AG46" i="83"/>
  <c r="B47" i="83"/>
  <c r="F47" i="83"/>
  <c r="J47" i="83"/>
  <c r="N47" i="83"/>
  <c r="R47" i="83"/>
  <c r="V47" i="83"/>
  <c r="Z47" i="83"/>
  <c r="AD47" i="83"/>
  <c r="AH47" i="83"/>
  <c r="C48" i="83"/>
  <c r="G48" i="83"/>
  <c r="K48" i="83"/>
  <c r="O48" i="83"/>
  <c r="S48" i="83"/>
  <c r="W48" i="83"/>
  <c r="AA48" i="83"/>
  <c r="AE48" i="83"/>
  <c r="AI48" i="83"/>
  <c r="D49" i="83"/>
  <c r="H49" i="83"/>
  <c r="L49" i="83"/>
  <c r="P49" i="83"/>
  <c r="T49" i="83"/>
  <c r="X49" i="83"/>
  <c r="AB49" i="83"/>
  <c r="AF49" i="83"/>
  <c r="AJ49" i="83"/>
  <c r="E50" i="83"/>
  <c r="I50" i="83"/>
  <c r="M50" i="83"/>
  <c r="Q50" i="83"/>
  <c r="U50" i="83"/>
  <c r="Y50" i="83"/>
  <c r="AC50" i="83"/>
  <c r="AG50" i="83"/>
  <c r="B51" i="83"/>
  <c r="F51" i="83"/>
  <c r="J51" i="83"/>
  <c r="N51" i="83"/>
  <c r="R51" i="83"/>
  <c r="V51" i="83"/>
  <c r="Z51" i="83"/>
  <c r="AD51" i="83"/>
  <c r="AH51" i="83"/>
  <c r="P46" i="83"/>
  <c r="H46" i="83"/>
  <c r="AI45" i="83"/>
  <c r="AA45" i="83"/>
  <c r="S45" i="83"/>
  <c r="K45" i="83"/>
  <c r="C45" i="83"/>
  <c r="AD44" i="83"/>
  <c r="V44" i="83"/>
  <c r="L46" i="83"/>
  <c r="AE45" i="83"/>
  <c r="O45" i="83"/>
  <c r="AH44" i="83"/>
  <c r="R44" i="83"/>
  <c r="J44" i="83"/>
  <c r="AJ43" i="83"/>
  <c r="Y43" i="83"/>
  <c r="N43" i="83"/>
  <c r="D43" i="83"/>
  <c r="AB42" i="83"/>
  <c r="Q42" i="83"/>
  <c r="G42" i="83"/>
  <c r="AE41" i="83"/>
  <c r="T41" i="83"/>
  <c r="J41" i="83"/>
  <c r="AH40" i="83"/>
  <c r="W40" i="83"/>
  <c r="M40" i="83"/>
  <c r="B40" i="83"/>
  <c r="Z39" i="83"/>
  <c r="M39" i="83"/>
  <c r="AG38" i="83"/>
  <c r="S38" i="83"/>
  <c r="E38" i="83"/>
  <c r="T37" i="83"/>
  <c r="AH36" i="83"/>
  <c r="N36" i="83"/>
  <c r="Z35" i="83"/>
  <c r="E35" i="83"/>
  <c r="T34" i="83"/>
  <c r="AF33" i="83"/>
  <c r="K33" i="83"/>
  <c r="Z32" i="83"/>
  <c r="C32" i="83"/>
  <c r="Q31" i="83"/>
  <c r="AF30" i="83"/>
  <c r="I30" i="83"/>
  <c r="AF51" i="83"/>
  <c r="X51" i="83"/>
  <c r="P51" i="83"/>
  <c r="H51" i="83"/>
  <c r="AI50" i="83"/>
  <c r="AA50" i="83"/>
  <c r="S50" i="83"/>
  <c r="K50" i="83"/>
  <c r="C50" i="83"/>
  <c r="AD49" i="83"/>
  <c r="V49" i="83"/>
  <c r="N49" i="83"/>
  <c r="F49" i="83"/>
  <c r="AG48" i="83"/>
  <c r="Y48" i="83"/>
  <c r="Q48" i="83"/>
  <c r="I48" i="83"/>
  <c r="AJ47" i="83"/>
  <c r="AB47" i="83"/>
  <c r="T47" i="83"/>
  <c r="L47" i="83"/>
  <c r="D47" i="83"/>
  <c r="AE46" i="83"/>
  <c r="W46" i="83"/>
  <c r="O46" i="83"/>
  <c r="G46" i="83"/>
  <c r="AH45" i="83"/>
  <c r="Z45" i="83"/>
  <c r="R45" i="83"/>
  <c r="J45" i="83"/>
  <c r="B45" i="83"/>
  <c r="AC44" i="83"/>
  <c r="U44" i="83"/>
  <c r="M44" i="83"/>
  <c r="E44" i="83"/>
  <c r="AC43" i="83"/>
  <c r="R43" i="83"/>
  <c r="H43" i="83"/>
  <c r="AF42" i="83"/>
  <c r="U42" i="83"/>
  <c r="K42" i="83"/>
  <c r="AI41" i="83"/>
  <c r="X41" i="83"/>
  <c r="N41" i="83"/>
  <c r="C41" i="83"/>
  <c r="AA40" i="83"/>
  <c r="Q40" i="83"/>
  <c r="F40" i="83"/>
  <c r="AD39" i="83"/>
  <c r="R39" i="83"/>
  <c r="D39" i="83"/>
  <c r="X38" i="83"/>
  <c r="K38" i="83"/>
  <c r="AB37" i="83"/>
  <c r="G37" i="83"/>
  <c r="V36" i="83"/>
  <c r="AH35" i="83"/>
  <c r="M35" i="83"/>
  <c r="AB34" i="83"/>
  <c r="E34" i="83"/>
  <c r="S33" i="83"/>
  <c r="AH32" i="83"/>
  <c r="K32" i="83"/>
  <c r="Y31" i="83"/>
  <c r="E31" i="83"/>
  <c r="Q30" i="83"/>
  <c r="AI51" i="83"/>
  <c r="AA51" i="83"/>
  <c r="S51" i="83"/>
  <c r="K51" i="83"/>
  <c r="C51" i="83"/>
  <c r="AD50" i="83"/>
  <c r="V50" i="83"/>
  <c r="N50" i="83"/>
  <c r="F50" i="83"/>
  <c r="AG49" i="83"/>
  <c r="Y49" i="83"/>
  <c r="Q49" i="83"/>
  <c r="I49" i="83"/>
  <c r="AJ48" i="83"/>
  <c r="AB48" i="83"/>
  <c r="T48" i="83"/>
  <c r="L48" i="83"/>
  <c r="D48" i="83"/>
  <c r="AE47" i="83"/>
  <c r="W47" i="83"/>
  <c r="O47" i="83"/>
  <c r="G47" i="83"/>
  <c r="AH46" i="83"/>
  <c r="Z46" i="83"/>
  <c r="R46" i="83"/>
  <c r="J46" i="83"/>
  <c r="B46" i="83"/>
  <c r="AC45" i="83"/>
  <c r="U45" i="83"/>
  <c r="M45" i="83"/>
  <c r="E45" i="83"/>
  <c r="AF44" i="83"/>
  <c r="F30" i="83"/>
  <c r="N30" i="83"/>
  <c r="V30" i="83"/>
  <c r="AD30" i="83"/>
  <c r="C31" i="83"/>
  <c r="K31" i="83"/>
  <c r="S31" i="83"/>
  <c r="AA31" i="83"/>
  <c r="AI31" i="83"/>
  <c r="H32" i="83"/>
  <c r="P32" i="83"/>
  <c r="X32" i="83"/>
  <c r="AF32" i="83"/>
  <c r="E33" i="83"/>
  <c r="M33" i="83"/>
  <c r="U33" i="83"/>
  <c r="AC33" i="83"/>
  <c r="B34" i="83"/>
  <c r="J34" i="83"/>
  <c r="R34" i="83"/>
  <c r="Z34" i="83"/>
  <c r="AH34" i="83"/>
  <c r="G35" i="83"/>
  <c r="O35" i="83"/>
  <c r="W35" i="83"/>
  <c r="AE35" i="83"/>
  <c r="D36" i="83"/>
  <c r="L36" i="83"/>
  <c r="T36" i="83"/>
  <c r="AB36" i="83"/>
  <c r="AJ36" i="83"/>
  <c r="I37" i="83"/>
  <c r="Q37" i="83"/>
  <c r="Y37" i="83"/>
  <c r="AG37" i="83"/>
  <c r="F38" i="83"/>
  <c r="N38" i="83"/>
  <c r="V38" i="83"/>
  <c r="AD38" i="83"/>
  <c r="C39" i="83"/>
  <c r="K39" i="83"/>
  <c r="S39" i="83"/>
  <c r="C30" i="83"/>
  <c r="K30" i="83"/>
  <c r="S30" i="83"/>
  <c r="AA30" i="83"/>
  <c r="AI30" i="83"/>
  <c r="H31" i="83"/>
  <c r="P31" i="83"/>
  <c r="X31" i="83"/>
  <c r="AF31" i="83"/>
  <c r="E32" i="83"/>
  <c r="M32" i="83"/>
  <c r="U32" i="83"/>
  <c r="AC32" i="83"/>
  <c r="B33" i="83"/>
  <c r="J33" i="83"/>
  <c r="R33" i="83"/>
  <c r="Z33" i="83"/>
  <c r="AH33" i="83"/>
  <c r="G34" i="83"/>
  <c r="O34" i="83"/>
  <c r="W34" i="83"/>
  <c r="AE34" i="83"/>
  <c r="D35" i="83"/>
  <c r="L35" i="83"/>
  <c r="T35" i="83"/>
  <c r="AB35" i="83"/>
  <c r="AJ35" i="83"/>
  <c r="I36" i="83"/>
  <c r="Q36" i="83"/>
  <c r="Y36" i="83"/>
  <c r="AG36" i="83"/>
  <c r="F37" i="83"/>
  <c r="N37" i="83"/>
  <c r="V37" i="83"/>
  <c r="AD37" i="83"/>
  <c r="E30" i="83"/>
  <c r="U30" i="83"/>
  <c r="B31" i="83"/>
  <c r="R31" i="83"/>
  <c r="AH31" i="83"/>
  <c r="O32" i="83"/>
  <c r="AE32" i="83"/>
  <c r="L33" i="83"/>
  <c r="AB33" i="83"/>
  <c r="I34" i="83"/>
  <c r="Y34" i="83"/>
  <c r="F35" i="83"/>
  <c r="V35" i="83"/>
  <c r="C36" i="83"/>
  <c r="S36" i="83"/>
  <c r="AI36" i="83"/>
  <c r="P37" i="83"/>
  <c r="AF37" i="83"/>
  <c r="I38" i="83"/>
  <c r="T38" i="83"/>
  <c r="AE38" i="83"/>
  <c r="F39" i="83"/>
  <c r="Q39" i="83"/>
  <c r="AA39" i="83"/>
  <c r="AI39" i="83"/>
  <c r="H40" i="83"/>
  <c r="P40" i="83"/>
  <c r="X40" i="83"/>
  <c r="AF40" i="83"/>
  <c r="E41" i="83"/>
  <c r="M41" i="83"/>
  <c r="U41" i="83"/>
  <c r="AC41" i="83"/>
  <c r="B42" i="83"/>
  <c r="J42" i="83"/>
  <c r="R42" i="83"/>
  <c r="Z42" i="83"/>
  <c r="AH42" i="83"/>
  <c r="G43" i="83"/>
  <c r="O43" i="83"/>
  <c r="W43" i="83"/>
  <c r="AE43" i="83"/>
  <c r="D44" i="83"/>
  <c r="T46" i="83"/>
  <c r="D46" i="83"/>
  <c r="W45" i="83"/>
  <c r="G45" i="83"/>
  <c r="Z44" i="83"/>
  <c r="N44" i="83"/>
  <c r="F44" i="83"/>
  <c r="AD43" i="83"/>
  <c r="T43" i="83"/>
  <c r="I43" i="83"/>
  <c r="AG42" i="83"/>
  <c r="W42" i="83"/>
  <c r="L42" i="83"/>
  <c r="AJ41" i="83"/>
  <c r="Z41" i="83"/>
  <c r="O41" i="83"/>
  <c r="D41" i="83"/>
  <c r="AC40" i="83"/>
  <c r="R40" i="83"/>
  <c r="G40" i="83"/>
  <c r="AF39" i="83"/>
  <c r="T39" i="83"/>
  <c r="E39" i="83"/>
  <c r="AA38" i="83"/>
  <c r="L38" i="83"/>
  <c r="AE37" i="83"/>
  <c r="K37" i="83"/>
  <c r="W36" i="83"/>
  <c r="B36" i="83"/>
  <c r="Q35" i="83"/>
  <c r="AC34" i="83"/>
  <c r="H34" i="83"/>
  <c r="W33" i="83"/>
  <c r="AI32" i="83"/>
  <c r="N32" i="83"/>
  <c r="AC31" i="83"/>
  <c r="F31" i="83"/>
  <c r="T30" i="83"/>
  <c r="AJ51" i="83"/>
  <c r="AB51" i="83"/>
  <c r="T51" i="83"/>
  <c r="L51" i="83"/>
  <c r="D51" i="83"/>
  <c r="AE50" i="83"/>
  <c r="W50" i="83"/>
  <c r="O50" i="83"/>
  <c r="G50" i="83"/>
  <c r="AH49" i="83"/>
  <c r="Z49" i="83"/>
  <c r="R49" i="83"/>
  <c r="J49" i="83"/>
  <c r="B49" i="83"/>
  <c r="AC48" i="83"/>
  <c r="U48" i="83"/>
  <c r="M48" i="83"/>
  <c r="E48" i="83"/>
  <c r="AF47" i="83"/>
  <c r="X47" i="83"/>
  <c r="P47" i="83"/>
  <c r="H47" i="83"/>
  <c r="AI46" i="83"/>
  <c r="AA46" i="83"/>
  <c r="S46" i="83"/>
  <c r="K46" i="83"/>
  <c r="C46" i="83"/>
  <c r="AD45" i="83"/>
  <c r="V45" i="83"/>
  <c r="N45" i="83"/>
  <c r="F45" i="83"/>
  <c r="AG44" i="83"/>
  <c r="Y44" i="83"/>
  <c r="Q44" i="83"/>
  <c r="I44" i="83"/>
  <c r="AH43" i="83"/>
  <c r="X43" i="83"/>
  <c r="M43" i="83"/>
  <c r="B43" i="83"/>
  <c r="AA42" i="83"/>
  <c r="P42" i="83"/>
  <c r="E42" i="83"/>
  <c r="AD41" i="83"/>
  <c r="S41" i="83"/>
  <c r="H41" i="83"/>
  <c r="AG40" i="83"/>
  <c r="V40" i="83"/>
  <c r="K40" i="83"/>
  <c r="AJ39" i="83"/>
  <c r="Y39" i="83"/>
  <c r="J39" i="83"/>
  <c r="AF38" i="83"/>
  <c r="Q38" i="83"/>
  <c r="C38" i="83"/>
  <c r="S37" i="83"/>
  <c r="AE36" i="83"/>
  <c r="J36" i="83"/>
  <c r="Y35" i="83"/>
  <c r="B35" i="83"/>
  <c r="P34" i="83"/>
  <c r="AE33" i="83"/>
  <c r="H33" i="83"/>
  <c r="V32" i="83"/>
  <c r="B32" i="83"/>
  <c r="N31" i="83"/>
  <c r="AB30" i="83"/>
  <c r="H30" i="83"/>
  <c r="AE51" i="83"/>
  <c r="W51" i="83"/>
  <c r="O51" i="83"/>
  <c r="G51" i="83"/>
  <c r="AH50" i="83"/>
  <c r="Z50" i="83"/>
  <c r="R50" i="83"/>
  <c r="J50" i="83"/>
  <c r="B50" i="83"/>
  <c r="AC49" i="83"/>
  <c r="U49" i="83"/>
  <c r="M49" i="83"/>
  <c r="E49" i="83"/>
  <c r="AF48" i="83"/>
  <c r="X48" i="83"/>
  <c r="P48" i="83"/>
  <c r="H48" i="83"/>
  <c r="AI47" i="83"/>
  <c r="AA47" i="83"/>
  <c r="S47" i="83"/>
  <c r="K47" i="83"/>
  <c r="C47" i="83"/>
  <c r="AD46" i="83"/>
  <c r="V46" i="83"/>
  <c r="N46" i="83"/>
  <c r="F46" i="83"/>
  <c r="AG45" i="83"/>
  <c r="Y45" i="83"/>
  <c r="Q45" i="83"/>
  <c r="I45" i="83"/>
  <c r="AJ44" i="83"/>
  <c r="B30" i="83"/>
  <c r="J30" i="83"/>
  <c r="R30" i="83"/>
  <c r="Z30" i="83"/>
  <c r="AH30" i="83"/>
  <c r="G31" i="83"/>
  <c r="O31" i="83"/>
  <c r="W31" i="83"/>
  <c r="AE31" i="83"/>
  <c r="D32" i="83"/>
  <c r="L32" i="83"/>
  <c r="T32" i="83"/>
  <c r="AB32" i="83"/>
  <c r="AJ32" i="83"/>
  <c r="I33" i="83"/>
  <c r="Q33" i="83"/>
  <c r="Y33" i="83"/>
  <c r="AG33" i="83"/>
  <c r="F34" i="83"/>
  <c r="N34" i="83"/>
  <c r="V34" i="83"/>
  <c r="AD34" i="83"/>
  <c r="C35" i="83"/>
  <c r="K35" i="83"/>
  <c r="S35" i="83"/>
  <c r="AA35" i="83"/>
  <c r="AI35" i="83"/>
  <c r="H36" i="83"/>
  <c r="P36" i="83"/>
  <c r="X36" i="83"/>
  <c r="AF36" i="83"/>
  <c r="E37" i="83"/>
  <c r="M37" i="83"/>
  <c r="U37" i="83"/>
  <c r="AC37" i="83"/>
  <c r="B38" i="83"/>
  <c r="J38" i="83"/>
  <c r="R38" i="83"/>
  <c r="Z38" i="83"/>
  <c r="AH38" i="83"/>
  <c r="G39" i="83"/>
  <c r="O39" i="83"/>
  <c r="W39" i="83"/>
  <c r="G30" i="83"/>
  <c r="O30" i="83"/>
  <c r="W30" i="83"/>
  <c r="AE30" i="83"/>
  <c r="D31" i="83"/>
  <c r="L31" i="83"/>
  <c r="T31" i="83"/>
  <c r="AB31" i="83"/>
  <c r="AJ31" i="83"/>
  <c r="I32" i="83"/>
  <c r="Q32" i="83"/>
  <c r="Y32" i="83"/>
  <c r="AG32" i="83"/>
  <c r="F33" i="83"/>
  <c r="N33" i="83"/>
  <c r="V33" i="83"/>
  <c r="AD33" i="83"/>
  <c r="C34" i="83"/>
  <c r="K34" i="83"/>
  <c r="S34" i="83"/>
  <c r="AA34" i="83"/>
  <c r="AI34" i="83"/>
  <c r="H35" i="83"/>
  <c r="P35" i="83"/>
  <c r="X35" i="83"/>
  <c r="AF35" i="83"/>
  <c r="E36" i="83"/>
  <c r="M36" i="83"/>
  <c r="U36" i="83"/>
  <c r="AC36" i="83"/>
  <c r="B37" i="83"/>
  <c r="J37" i="83"/>
  <c r="R37" i="83"/>
  <c r="Z37" i="83"/>
  <c r="AH37" i="83"/>
  <c r="M30" i="83"/>
  <c r="AC30" i="83"/>
  <c r="J31" i="83"/>
  <c r="Z31" i="83"/>
  <c r="G32" i="83"/>
  <c r="W32" i="83"/>
  <c r="D33" i="83"/>
  <c r="T33" i="83"/>
  <c r="AJ33" i="83"/>
  <c r="Q34" i="83"/>
  <c r="AG34" i="83"/>
  <c r="N35" i="83"/>
  <c r="AD35" i="83"/>
  <c r="K36" i="83"/>
  <c r="AA36" i="83"/>
  <c r="H37" i="83"/>
  <c r="X37" i="83"/>
  <c r="D38" i="83"/>
  <c r="O38" i="83"/>
  <c r="Y38" i="83"/>
  <c r="AJ38" i="83"/>
  <c r="L39" i="83"/>
  <c r="V39" i="83"/>
  <c r="AE39" i="83"/>
  <c r="D40" i="83"/>
  <c r="L40" i="83"/>
  <c r="T40" i="83"/>
  <c r="AB40" i="83"/>
  <c r="AJ40" i="83"/>
  <c r="I41" i="83"/>
  <c r="Q41" i="83"/>
  <c r="Y41" i="83"/>
  <c r="AG41" i="83"/>
  <c r="F42" i="83"/>
  <c r="N42" i="83"/>
  <c r="V42" i="83"/>
  <c r="AD42" i="83"/>
  <c r="C43" i="83"/>
  <c r="K43" i="83"/>
  <c r="S43" i="83"/>
  <c r="AA43" i="83"/>
  <c r="AI43" i="83"/>
  <c r="B7" i="79"/>
  <c r="E7" i="79"/>
  <c r="I7" i="79"/>
  <c r="M7" i="79"/>
  <c r="Q7" i="79"/>
  <c r="U7" i="79"/>
  <c r="Y7" i="79"/>
  <c r="AC7" i="79"/>
  <c r="AG7" i="79"/>
  <c r="B8" i="79"/>
  <c r="F8" i="79"/>
  <c r="J8" i="79"/>
  <c r="N8" i="79"/>
  <c r="R8" i="79"/>
  <c r="V8" i="79"/>
  <c r="Z8" i="79"/>
  <c r="AD8" i="79"/>
  <c r="AH8" i="79"/>
  <c r="C9" i="79"/>
  <c r="G9" i="79"/>
  <c r="K9" i="79"/>
  <c r="O9" i="79"/>
  <c r="S9" i="79"/>
  <c r="W9" i="79"/>
  <c r="AA9" i="79"/>
  <c r="AE9" i="79"/>
  <c r="AI9" i="79"/>
  <c r="D10" i="79"/>
  <c r="H10" i="79"/>
  <c r="L10" i="79"/>
  <c r="P10" i="79"/>
  <c r="T10" i="79"/>
  <c r="X10" i="79"/>
  <c r="AB10" i="79"/>
  <c r="AF10" i="79"/>
  <c r="AJ10" i="79"/>
  <c r="E11" i="79"/>
  <c r="I11" i="79"/>
  <c r="M11" i="79"/>
  <c r="Q11" i="79"/>
  <c r="U11" i="79"/>
  <c r="Y11" i="79"/>
  <c r="AC11" i="79"/>
  <c r="AG11" i="79"/>
  <c r="B12" i="79"/>
  <c r="F12" i="79"/>
  <c r="J12" i="79"/>
  <c r="N12" i="79"/>
  <c r="Q12" i="79"/>
  <c r="T12" i="79"/>
  <c r="V12" i="79"/>
  <c r="Y12" i="79"/>
  <c r="AB12" i="79"/>
  <c r="AD12" i="79"/>
  <c r="AG12" i="79"/>
  <c r="AJ12" i="79"/>
  <c r="C13" i="79"/>
  <c r="F13" i="79"/>
  <c r="I13" i="79"/>
  <c r="K13" i="79"/>
  <c r="N13" i="79"/>
  <c r="Q13" i="79"/>
  <c r="S13" i="79"/>
  <c r="V13" i="79"/>
  <c r="Y13" i="79"/>
  <c r="AA13" i="79"/>
  <c r="AD13" i="79"/>
  <c r="AG13" i="79"/>
  <c r="AI13" i="79"/>
  <c r="C14" i="79"/>
  <c r="F14" i="79"/>
  <c r="H14" i="79"/>
  <c r="K14" i="79"/>
  <c r="N14" i="79"/>
  <c r="P14" i="79"/>
  <c r="S14" i="79"/>
  <c r="V14" i="79"/>
  <c r="X14" i="79"/>
  <c r="AA14" i="79"/>
  <c r="AD14" i="79"/>
  <c r="AF14" i="79"/>
  <c r="AI14" i="79"/>
  <c r="C15" i="79"/>
  <c r="E15" i="79"/>
  <c r="H15" i="79"/>
  <c r="K15" i="79"/>
  <c r="M15" i="79"/>
  <c r="P15" i="79"/>
  <c r="S15" i="79"/>
  <c r="U15" i="79"/>
  <c r="X15" i="79"/>
  <c r="AA15" i="79"/>
  <c r="AC15" i="79"/>
  <c r="AF15" i="79"/>
  <c r="AI15" i="79"/>
  <c r="B16" i="79"/>
  <c r="E16" i="79"/>
  <c r="H16" i="79"/>
  <c r="J16" i="79"/>
  <c r="M16" i="79"/>
  <c r="P16" i="79"/>
  <c r="R16" i="79"/>
  <c r="U16" i="79"/>
  <c r="X16" i="79"/>
  <c r="Z16" i="79"/>
  <c r="AB16" i="79"/>
  <c r="AD16" i="79"/>
  <c r="AF16" i="79"/>
  <c r="AH16" i="79"/>
  <c r="AJ16" i="79"/>
  <c r="C17" i="79"/>
  <c r="E17" i="79"/>
  <c r="G17" i="79"/>
  <c r="I17" i="79"/>
  <c r="K17" i="79"/>
  <c r="M17" i="79"/>
  <c r="O17" i="79"/>
  <c r="Q17" i="79"/>
  <c r="S17" i="79"/>
  <c r="U17" i="79"/>
  <c r="W17" i="79"/>
  <c r="Y17" i="79"/>
  <c r="AA17" i="79"/>
  <c r="AC17" i="79"/>
  <c r="AE17" i="79"/>
  <c r="AG17" i="79"/>
  <c r="AI17" i="79"/>
  <c r="B18" i="79"/>
  <c r="D18" i="79"/>
  <c r="F18" i="79"/>
  <c r="H18" i="79"/>
  <c r="J18" i="79"/>
  <c r="L18" i="79"/>
  <c r="N18" i="79"/>
  <c r="P18" i="79"/>
  <c r="R18" i="79"/>
  <c r="T18" i="79"/>
  <c r="V18" i="79"/>
  <c r="X18" i="79"/>
  <c r="Z18" i="79"/>
  <c r="AB18" i="79"/>
  <c r="AD18" i="79"/>
  <c r="AF18" i="79"/>
  <c r="AH18" i="79"/>
  <c r="AJ18" i="79"/>
  <c r="C19" i="79"/>
  <c r="E19" i="79"/>
  <c r="G19" i="79"/>
  <c r="I19" i="79"/>
  <c r="K19" i="79"/>
  <c r="M19" i="79"/>
  <c r="O19" i="79"/>
  <c r="Q19" i="79"/>
  <c r="S19" i="79"/>
  <c r="U19" i="79"/>
  <c r="W19" i="79"/>
  <c r="Y19" i="79"/>
  <c r="AA19" i="79"/>
  <c r="AC19" i="79"/>
  <c r="AE19" i="79"/>
  <c r="AG19" i="79"/>
  <c r="AI19" i="79"/>
  <c r="B20" i="79"/>
  <c r="D20" i="79"/>
  <c r="F20" i="79"/>
  <c r="H20" i="79"/>
  <c r="J20" i="79"/>
  <c r="L20" i="79"/>
  <c r="N20" i="79"/>
  <c r="P20" i="79"/>
  <c r="R20" i="79"/>
  <c r="T20" i="79"/>
  <c r="V20" i="79"/>
  <c r="X20" i="79"/>
  <c r="Z20" i="79"/>
  <c r="AB20" i="79"/>
  <c r="AD20" i="79"/>
  <c r="AF20" i="79"/>
  <c r="AH20" i="79"/>
  <c r="AJ20" i="79"/>
  <c r="C21" i="79"/>
  <c r="E21" i="79"/>
  <c r="G21" i="79"/>
  <c r="I21" i="79"/>
  <c r="K21" i="79"/>
  <c r="M21" i="79"/>
  <c r="O21" i="79"/>
  <c r="Q21" i="79"/>
  <c r="S21" i="79"/>
  <c r="U21" i="79"/>
  <c r="W21" i="79"/>
  <c r="Y21" i="79"/>
  <c r="AB21" i="79"/>
  <c r="AE21" i="79"/>
  <c r="AG21" i="79"/>
  <c r="AJ21" i="79"/>
  <c r="D22" i="79"/>
  <c r="F22" i="79"/>
  <c r="I22" i="79"/>
  <c r="L22" i="79"/>
  <c r="N22" i="79"/>
  <c r="Q22" i="79"/>
  <c r="T22" i="79"/>
  <c r="V22" i="79"/>
  <c r="Y22" i="79"/>
  <c r="AB22" i="79"/>
  <c r="AD22" i="79"/>
  <c r="AG22" i="79"/>
  <c r="AJ22" i="79"/>
  <c r="C23" i="79"/>
  <c r="F23" i="79"/>
  <c r="I23" i="79"/>
  <c r="K23" i="79"/>
  <c r="N23" i="79"/>
  <c r="Q23" i="79"/>
  <c r="S23" i="79"/>
  <c r="V23" i="79"/>
  <c r="Y23" i="79"/>
  <c r="AA23" i="79"/>
  <c r="AD23" i="79"/>
  <c r="AG23" i="79"/>
  <c r="AI23" i="79"/>
  <c r="C24" i="79"/>
  <c r="F24" i="79"/>
  <c r="H24" i="79"/>
  <c r="K24" i="79"/>
  <c r="N24" i="79"/>
  <c r="P24" i="79"/>
  <c r="S24" i="79"/>
  <c r="V24" i="79"/>
  <c r="X24" i="79"/>
  <c r="AA24" i="79"/>
  <c r="AD24" i="79"/>
  <c r="AF24" i="79"/>
  <c r="AI24" i="79"/>
  <c r="C25" i="79"/>
  <c r="E25" i="79"/>
  <c r="H25" i="79"/>
  <c r="K25" i="79"/>
  <c r="M25" i="79"/>
  <c r="P25" i="79"/>
  <c r="S25" i="79"/>
  <c r="U25" i="79"/>
  <c r="X25" i="79"/>
  <c r="AA25" i="79"/>
  <c r="AC25" i="79"/>
  <c r="AF25" i="79"/>
  <c r="AI25" i="79"/>
  <c r="B26" i="79"/>
  <c r="E26" i="79"/>
  <c r="H26" i="79"/>
  <c r="J26" i="79"/>
  <c r="M26" i="79"/>
  <c r="P26" i="79"/>
  <c r="R26" i="79"/>
  <c r="U26" i="79"/>
  <c r="X26" i="79"/>
  <c r="Z26" i="79"/>
  <c r="AC26" i="79"/>
  <c r="AF26" i="79"/>
  <c r="AH26" i="79"/>
  <c r="B27" i="79"/>
  <c r="E27" i="79"/>
  <c r="G27" i="79"/>
  <c r="J27" i="79"/>
  <c r="M27" i="79"/>
  <c r="O27" i="79"/>
  <c r="R27" i="79"/>
  <c r="U27" i="79"/>
  <c r="W27" i="79"/>
  <c r="Z27" i="79"/>
  <c r="AC27" i="79"/>
  <c r="AE27" i="79"/>
  <c r="AH27" i="79"/>
  <c r="B28" i="79"/>
  <c r="D28" i="79"/>
  <c r="G28" i="79"/>
  <c r="J28" i="79"/>
  <c r="L28" i="79"/>
  <c r="O28" i="79"/>
  <c r="R28" i="79"/>
  <c r="T28" i="79"/>
  <c r="W28" i="79"/>
  <c r="Z28" i="79"/>
  <c r="AB28" i="79"/>
  <c r="AE28" i="79"/>
  <c r="AH28" i="79"/>
  <c r="AJ28" i="79"/>
  <c r="D7" i="79"/>
  <c r="H7" i="79"/>
  <c r="L7" i="79"/>
  <c r="P7" i="79"/>
  <c r="T7" i="79"/>
  <c r="X7" i="79"/>
  <c r="AB7" i="79"/>
  <c r="AF7" i="79"/>
  <c r="AJ7" i="79"/>
  <c r="E8" i="79"/>
  <c r="I8" i="79"/>
  <c r="M8" i="79"/>
  <c r="Q8" i="79"/>
  <c r="U8" i="79"/>
  <c r="Y8" i="79"/>
  <c r="AC8" i="79"/>
  <c r="AG8" i="79"/>
  <c r="B9" i="79"/>
  <c r="F9" i="79"/>
  <c r="J9" i="79"/>
  <c r="N9" i="79"/>
  <c r="R9" i="79"/>
  <c r="V9" i="79"/>
  <c r="Z9" i="79"/>
  <c r="AD9" i="79"/>
  <c r="AH9" i="79"/>
  <c r="C10" i="79"/>
  <c r="G10" i="79"/>
  <c r="K10" i="79"/>
  <c r="O10" i="79"/>
  <c r="S10" i="79"/>
  <c r="W10" i="79"/>
  <c r="AA10" i="79"/>
  <c r="AE10" i="79"/>
  <c r="AI10" i="79"/>
  <c r="D11" i="79"/>
  <c r="H11" i="79"/>
  <c r="L11" i="79"/>
  <c r="P11" i="79"/>
  <c r="T11" i="79"/>
  <c r="X11" i="79"/>
  <c r="AB11" i="79"/>
  <c r="AF11" i="79"/>
  <c r="AJ11" i="79"/>
  <c r="E12" i="79"/>
  <c r="I12" i="79"/>
  <c r="M12" i="79"/>
  <c r="P12" i="79"/>
  <c r="R12" i="79"/>
  <c r="U12" i="79"/>
  <c r="X12" i="79"/>
  <c r="Z12" i="79"/>
  <c r="AC12" i="79"/>
  <c r="AF12" i="79"/>
  <c r="AH12" i="79"/>
  <c r="B13" i="79"/>
  <c r="E13" i="79"/>
  <c r="G13" i="79"/>
  <c r="J13" i="79"/>
  <c r="M13" i="79"/>
  <c r="O13" i="79"/>
  <c r="R13" i="79"/>
  <c r="U13" i="79"/>
  <c r="W13" i="79"/>
  <c r="Z13" i="79"/>
  <c r="AC13" i="79"/>
  <c r="AE13" i="79"/>
  <c r="AH13" i="79"/>
  <c r="B14" i="79"/>
  <c r="D14" i="79"/>
  <c r="G14" i="79"/>
  <c r="J14" i="79"/>
  <c r="L14" i="79"/>
  <c r="O14" i="79"/>
  <c r="R14" i="79"/>
  <c r="T14" i="79"/>
  <c r="W14" i="79"/>
  <c r="Z14" i="79"/>
  <c r="AB14" i="79"/>
  <c r="AE14" i="79"/>
  <c r="AH14" i="79"/>
  <c r="AJ14" i="79"/>
  <c r="D15" i="79"/>
  <c r="G15" i="79"/>
  <c r="I15" i="79"/>
  <c r="L15" i="79"/>
  <c r="O15" i="79"/>
  <c r="Q15" i="79"/>
  <c r="T15" i="79"/>
  <c r="W15" i="79"/>
  <c r="Y15" i="79"/>
  <c r="AB15" i="79"/>
  <c r="AE15" i="79"/>
  <c r="AG15" i="79"/>
  <c r="AJ15" i="79"/>
  <c r="D16" i="79"/>
  <c r="F16" i="79"/>
  <c r="I16" i="79"/>
  <c r="L16" i="79"/>
  <c r="N16" i="79"/>
  <c r="Q16" i="79"/>
  <c r="T16" i="79"/>
  <c r="V16" i="79"/>
  <c r="Y16" i="79"/>
  <c r="AA16" i="79"/>
  <c r="AC16" i="79"/>
  <c r="AE16" i="79"/>
  <c r="AG16" i="79"/>
  <c r="AI16" i="79"/>
  <c r="B17" i="79"/>
  <c r="D17" i="79"/>
  <c r="F17" i="79"/>
  <c r="H17" i="79"/>
  <c r="J17" i="79"/>
  <c r="L17" i="79"/>
  <c r="N17" i="79"/>
  <c r="P17" i="79"/>
  <c r="R17" i="79"/>
  <c r="T17" i="79"/>
  <c r="V17" i="79"/>
  <c r="X17" i="79"/>
  <c r="Z17" i="79"/>
  <c r="AB17" i="79"/>
  <c r="AD17" i="79"/>
  <c r="AF17" i="79"/>
  <c r="AH17" i="79"/>
  <c r="AJ17" i="79"/>
  <c r="C18" i="79"/>
  <c r="E18" i="79"/>
  <c r="G18" i="79"/>
  <c r="I18" i="79"/>
  <c r="K18" i="79"/>
  <c r="M18" i="79"/>
  <c r="O18" i="79"/>
  <c r="Q18" i="79"/>
  <c r="S18" i="79"/>
  <c r="U18" i="79"/>
  <c r="W18" i="79"/>
  <c r="Y18" i="79"/>
  <c r="AA18" i="79"/>
  <c r="AC18" i="79"/>
  <c r="AE18" i="79"/>
  <c r="AG18" i="79"/>
  <c r="AI18" i="79"/>
  <c r="B19" i="79"/>
  <c r="D19" i="79"/>
  <c r="F19" i="79"/>
  <c r="H19" i="79"/>
  <c r="J19" i="79"/>
  <c r="L19" i="79"/>
  <c r="N19" i="79"/>
  <c r="P19" i="79"/>
  <c r="R19" i="79"/>
  <c r="T19" i="79"/>
  <c r="V19" i="79"/>
  <c r="X19" i="79"/>
  <c r="Z19" i="79"/>
  <c r="AB19" i="79"/>
  <c r="AD19" i="79"/>
  <c r="AF19" i="79"/>
  <c r="AH19" i="79"/>
  <c r="AJ19" i="79"/>
  <c r="C20" i="79"/>
  <c r="E20" i="79"/>
  <c r="G20" i="79"/>
  <c r="I20" i="79"/>
  <c r="K20" i="79"/>
  <c r="M20" i="79"/>
  <c r="O20" i="79"/>
  <c r="Q20" i="79"/>
  <c r="S20" i="79"/>
  <c r="U20" i="79"/>
  <c r="W20" i="79"/>
  <c r="Y20" i="79"/>
  <c r="AA20" i="79"/>
  <c r="AC20" i="79"/>
  <c r="AE20" i="79"/>
  <c r="AG20" i="79"/>
  <c r="AI20" i="79"/>
  <c r="B21" i="79"/>
  <c r="D21" i="79"/>
  <c r="F21" i="79"/>
  <c r="H21" i="79"/>
  <c r="J21" i="79"/>
  <c r="L21" i="79"/>
  <c r="N21" i="79"/>
  <c r="P21" i="79"/>
  <c r="R21" i="79"/>
  <c r="T21" i="79"/>
  <c r="V21" i="79"/>
  <c r="X21" i="79"/>
  <c r="AA21" i="79"/>
  <c r="AC21" i="79"/>
  <c r="AF21" i="79"/>
  <c r="AI21" i="79"/>
  <c r="B22" i="79"/>
  <c r="E22" i="79"/>
  <c r="H22" i="79"/>
  <c r="J22" i="79"/>
  <c r="M22" i="79"/>
  <c r="P22" i="79"/>
  <c r="R22" i="79"/>
  <c r="U22" i="79"/>
  <c r="X22" i="79"/>
  <c r="Z22" i="79"/>
  <c r="AC22" i="79"/>
  <c r="AF22" i="79"/>
  <c r="AH22" i="79"/>
  <c r="B23" i="79"/>
  <c r="E23" i="79"/>
  <c r="G23" i="79"/>
  <c r="J23" i="79"/>
  <c r="M23" i="79"/>
  <c r="O23" i="79"/>
  <c r="R23" i="79"/>
  <c r="U23" i="79"/>
  <c r="W23" i="79"/>
  <c r="Z23" i="79"/>
  <c r="AC23" i="79"/>
  <c r="AE23" i="79"/>
  <c r="AH23" i="79"/>
  <c r="B24" i="79"/>
  <c r="D24" i="79"/>
  <c r="G24" i="79"/>
  <c r="J24" i="79"/>
  <c r="L24" i="79"/>
  <c r="O24" i="79"/>
  <c r="R24" i="79"/>
  <c r="T24" i="79"/>
  <c r="W24" i="79"/>
  <c r="Z24" i="79"/>
  <c r="AB24" i="79"/>
  <c r="AE24" i="79"/>
  <c r="AH24" i="79"/>
  <c r="AJ24" i="79"/>
  <c r="D25" i="79"/>
  <c r="G25" i="79"/>
  <c r="I25" i="79"/>
  <c r="L25" i="79"/>
  <c r="O25" i="79"/>
  <c r="Q25" i="79"/>
  <c r="T25" i="79"/>
  <c r="W25" i="79"/>
  <c r="Y25" i="79"/>
  <c r="AB25" i="79"/>
  <c r="AE25" i="79"/>
  <c r="AG25" i="79"/>
  <c r="AJ25" i="79"/>
  <c r="D26" i="79"/>
  <c r="F26" i="79"/>
  <c r="I26" i="79"/>
  <c r="L26" i="79"/>
  <c r="N26" i="79"/>
  <c r="Q26" i="79"/>
  <c r="T26" i="79"/>
  <c r="V26" i="79"/>
  <c r="Y26" i="79"/>
  <c r="AB26" i="79"/>
  <c r="AD26" i="79"/>
  <c r="AG26" i="79"/>
  <c r="AJ26" i="79"/>
  <c r="C27" i="79"/>
  <c r="F27" i="79"/>
  <c r="I27" i="79"/>
  <c r="K27" i="79"/>
  <c r="N27" i="79"/>
  <c r="Q27" i="79"/>
  <c r="S27" i="79"/>
  <c r="V27" i="79"/>
  <c r="Y27" i="79"/>
  <c r="AA27" i="79"/>
  <c r="AD27" i="79"/>
  <c r="AG27" i="79"/>
  <c r="AI27" i="79"/>
  <c r="C28" i="79"/>
  <c r="F28" i="79"/>
  <c r="H28" i="79"/>
  <c r="K28" i="79"/>
  <c r="N28" i="79"/>
  <c r="P28" i="79"/>
  <c r="S28" i="79"/>
  <c r="V28" i="79"/>
  <c r="X28" i="79"/>
  <c r="AA28" i="79"/>
  <c r="AD28" i="79"/>
  <c r="AF28" i="79"/>
  <c r="AI28" i="79"/>
  <c r="AG28" i="79"/>
  <c r="Y28" i="79"/>
  <c r="Q28" i="79"/>
  <c r="I28" i="79"/>
  <c r="AJ27" i="79"/>
  <c r="AB27" i="79"/>
  <c r="T27" i="79"/>
  <c r="L27" i="79"/>
  <c r="D27" i="79"/>
  <c r="AE26" i="79"/>
  <c r="W26" i="79"/>
  <c r="O26" i="79"/>
  <c r="G26" i="79"/>
  <c r="AH25" i="79"/>
  <c r="Z25" i="79"/>
  <c r="R25" i="79"/>
  <c r="J25" i="79"/>
  <c r="B25" i="79"/>
  <c r="AC24" i="79"/>
  <c r="U24" i="79"/>
  <c r="M24" i="79"/>
  <c r="E24" i="79"/>
  <c r="AF23" i="79"/>
  <c r="X23" i="79"/>
  <c r="P23" i="79"/>
  <c r="H23" i="79"/>
  <c r="AI22" i="79"/>
  <c r="AA22" i="79"/>
  <c r="S22" i="79"/>
  <c r="K22" i="79"/>
  <c r="C22" i="79"/>
  <c r="AD21" i="79"/>
  <c r="L12" i="79"/>
  <c r="D12" i="79"/>
  <c r="AE11" i="79"/>
  <c r="W11" i="79"/>
  <c r="O11" i="79"/>
  <c r="G11" i="79"/>
  <c r="AH10" i="79"/>
  <c r="Z10" i="79"/>
  <c r="R10" i="79"/>
  <c r="J10" i="79"/>
  <c r="B10" i="79"/>
  <c r="AC9" i="79"/>
  <c r="U9" i="79"/>
  <c r="M9" i="79"/>
  <c r="E9" i="79"/>
  <c r="AF8" i="79"/>
  <c r="X8" i="79"/>
  <c r="P8" i="79"/>
  <c r="H8" i="79"/>
  <c r="AI7" i="79"/>
  <c r="AA7" i="79"/>
  <c r="S7" i="79"/>
  <c r="K7" i="79"/>
  <c r="C7" i="79"/>
  <c r="S16" i="79"/>
  <c r="K16" i="79"/>
  <c r="C16" i="79"/>
  <c r="AD15" i="79"/>
  <c r="V15" i="79"/>
  <c r="N15" i="79"/>
  <c r="F15" i="79"/>
  <c r="AG14" i="79"/>
  <c r="Y14" i="79"/>
  <c r="Q14" i="79"/>
  <c r="I14" i="79"/>
  <c r="AJ13" i="79"/>
  <c r="AB13" i="79"/>
  <c r="T13" i="79"/>
  <c r="L13" i="79"/>
  <c r="D13" i="79"/>
  <c r="AE12" i="79"/>
  <c r="W12" i="79"/>
  <c r="O12" i="79"/>
  <c r="G12" i="79"/>
  <c r="AH11" i="79"/>
  <c r="Z11" i="79"/>
  <c r="R11" i="79"/>
  <c r="J11" i="79"/>
  <c r="B11" i="79"/>
  <c r="AC10" i="79"/>
  <c r="U10" i="79"/>
  <c r="M10" i="79"/>
  <c r="E10" i="79"/>
  <c r="AF9" i="79"/>
  <c r="X9" i="79"/>
  <c r="P9" i="79"/>
  <c r="H9" i="79"/>
  <c r="AI8" i="79"/>
  <c r="AA8" i="79"/>
  <c r="S8" i="79"/>
  <c r="K8" i="79"/>
  <c r="C8" i="79"/>
  <c r="AD7" i="79"/>
  <c r="V7" i="79"/>
  <c r="N7" i="79"/>
  <c r="F7" i="79"/>
  <c r="AC28" i="79"/>
  <c r="U28" i="79"/>
  <c r="M28" i="79"/>
  <c r="E28" i="79"/>
  <c r="AF27" i="79"/>
  <c r="X27" i="79"/>
  <c r="P27" i="79"/>
  <c r="H27" i="79"/>
  <c r="AI26" i="79"/>
  <c r="AA26" i="79"/>
  <c r="S26" i="79"/>
  <c r="K26" i="79"/>
  <c r="C26" i="79"/>
  <c r="AD25" i="79"/>
  <c r="V25" i="79"/>
  <c r="N25" i="79"/>
  <c r="F25" i="79"/>
  <c r="AG24" i="79"/>
  <c r="Y24" i="79"/>
  <c r="Q24" i="79"/>
  <c r="I24" i="79"/>
  <c r="AJ23" i="79"/>
  <c r="AB23" i="79"/>
  <c r="T23" i="79"/>
  <c r="L23" i="79"/>
  <c r="D23" i="79"/>
  <c r="AE22" i="79"/>
  <c r="W22" i="79"/>
  <c r="O22" i="79"/>
  <c r="G22" i="79"/>
  <c r="AH21" i="79"/>
  <c r="Z21" i="79"/>
  <c r="H12" i="79"/>
  <c r="AI11" i="79"/>
  <c r="AA11" i="79"/>
  <c r="S11" i="79"/>
  <c r="K11" i="79"/>
  <c r="C11" i="79"/>
  <c r="AD10" i="79"/>
  <c r="V10" i="79"/>
  <c r="N10" i="79"/>
  <c r="F10" i="79"/>
  <c r="AG9" i="79"/>
  <c r="Y9" i="79"/>
  <c r="Q9" i="79"/>
  <c r="I9" i="79"/>
  <c r="AJ8" i="79"/>
  <c r="AB8" i="79"/>
  <c r="T8" i="79"/>
  <c r="L8" i="79"/>
  <c r="D8" i="79"/>
  <c r="AE7" i="79"/>
  <c r="W7" i="79"/>
  <c r="O7" i="79"/>
  <c r="G7" i="79"/>
  <c r="W16" i="79"/>
  <c r="O16" i="79"/>
  <c r="G16" i="79"/>
  <c r="AH15" i="79"/>
  <c r="Z15" i="79"/>
  <c r="R15" i="79"/>
  <c r="J15" i="79"/>
  <c r="B15" i="79"/>
  <c r="AC14" i="79"/>
  <c r="U14" i="79"/>
  <c r="M14" i="79"/>
  <c r="E14" i="79"/>
  <c r="AF13" i="79"/>
  <c r="X13" i="79"/>
  <c r="P13" i="79"/>
  <c r="H13" i="79"/>
  <c r="AI12" i="79"/>
  <c r="AA12" i="79"/>
  <c r="S12" i="79"/>
  <c r="K12" i="79"/>
  <c r="C12" i="79"/>
  <c r="AD11" i="79"/>
  <c r="V11" i="79"/>
  <c r="N11" i="79"/>
  <c r="F11" i="79"/>
  <c r="AG10" i="79"/>
  <c r="Y10" i="79"/>
  <c r="Q10" i="79"/>
  <c r="I10" i="79"/>
  <c r="AJ9" i="79"/>
  <c r="AB9" i="79"/>
  <c r="T9" i="79"/>
  <c r="L9" i="79"/>
  <c r="D9" i="79"/>
  <c r="AE8" i="79"/>
  <c r="W8" i="79"/>
  <c r="O8" i="79"/>
  <c r="G8" i="79"/>
  <c r="AH7" i="79"/>
  <c r="Z7" i="79"/>
  <c r="R7" i="79"/>
  <c r="J7" i="79"/>
  <c r="B30" i="75"/>
  <c r="E30" i="75"/>
  <c r="I30" i="75"/>
  <c r="M30" i="75"/>
  <c r="Q30" i="75"/>
  <c r="U30" i="75"/>
  <c r="Y30" i="75"/>
  <c r="AC30" i="75"/>
  <c r="AG30" i="75"/>
  <c r="B31" i="75"/>
  <c r="F31" i="75"/>
  <c r="J31" i="75"/>
  <c r="N31" i="75"/>
  <c r="R31" i="75"/>
  <c r="V31" i="75"/>
  <c r="Z31" i="75"/>
  <c r="AD31" i="75"/>
  <c r="AH31" i="75"/>
  <c r="C32" i="75"/>
  <c r="G32" i="75"/>
  <c r="K32" i="75"/>
  <c r="O32" i="75"/>
  <c r="S32" i="75"/>
  <c r="W32" i="75"/>
  <c r="AA32" i="75"/>
  <c r="AE32" i="75"/>
  <c r="AI32" i="75"/>
  <c r="D33" i="75"/>
  <c r="H33" i="75"/>
  <c r="L33" i="75"/>
  <c r="P33" i="75"/>
  <c r="T33" i="75"/>
  <c r="X33" i="75"/>
  <c r="AB33" i="75"/>
  <c r="AF33" i="75"/>
  <c r="AJ33" i="75"/>
  <c r="E34" i="75"/>
  <c r="I34" i="75"/>
  <c r="M34" i="75"/>
  <c r="Q34" i="75"/>
  <c r="U34" i="75"/>
  <c r="Y34" i="75"/>
  <c r="AC34" i="75"/>
  <c r="AG34" i="75"/>
  <c r="B35" i="75"/>
  <c r="F35" i="75"/>
  <c r="J35" i="75"/>
  <c r="N35" i="75"/>
  <c r="R35" i="75"/>
  <c r="V35" i="75"/>
  <c r="Z35" i="75"/>
  <c r="AD35" i="75"/>
  <c r="AH35" i="75"/>
  <c r="C36" i="75"/>
  <c r="G36" i="75"/>
  <c r="K36" i="75"/>
  <c r="O36" i="75"/>
  <c r="S36" i="75"/>
  <c r="W36" i="75"/>
  <c r="AA36" i="75"/>
  <c r="AE36" i="75"/>
  <c r="AI36" i="75"/>
  <c r="D37" i="75"/>
  <c r="H37" i="75"/>
  <c r="L37" i="75"/>
  <c r="P37" i="75"/>
  <c r="T37" i="75"/>
  <c r="X37" i="75"/>
  <c r="AB37" i="75"/>
  <c r="AF37" i="75"/>
  <c r="AJ37" i="75"/>
  <c r="E38" i="75"/>
  <c r="I38" i="75"/>
  <c r="M38" i="75"/>
  <c r="Q38" i="75"/>
  <c r="U38" i="75"/>
  <c r="Y38" i="75"/>
  <c r="AC38" i="75"/>
  <c r="AG38" i="75"/>
  <c r="B39" i="75"/>
  <c r="F39" i="75"/>
  <c r="J39" i="75"/>
  <c r="N39" i="75"/>
  <c r="R39" i="75"/>
  <c r="V39" i="75"/>
  <c r="Z39" i="75"/>
  <c r="AB39" i="75"/>
  <c r="AD39" i="75"/>
  <c r="AF39" i="75"/>
  <c r="AH39" i="75"/>
  <c r="AJ39" i="75"/>
  <c r="C40" i="75"/>
  <c r="E40" i="75"/>
  <c r="G40" i="75"/>
  <c r="I40" i="75"/>
  <c r="K40" i="75"/>
  <c r="M40" i="75"/>
  <c r="O40" i="75"/>
  <c r="Q40" i="75"/>
  <c r="S40" i="75"/>
  <c r="U40" i="75"/>
  <c r="W40" i="75"/>
  <c r="Y40" i="75"/>
  <c r="AA40" i="75"/>
  <c r="AC40" i="75"/>
  <c r="AE40" i="75"/>
  <c r="AG40" i="75"/>
  <c r="AI40" i="75"/>
  <c r="B41" i="75"/>
  <c r="D41" i="75"/>
  <c r="F41" i="75"/>
  <c r="H41" i="75"/>
  <c r="J41" i="75"/>
  <c r="L41" i="75"/>
  <c r="N41" i="75"/>
  <c r="P41" i="75"/>
  <c r="R41" i="75"/>
  <c r="T41" i="75"/>
  <c r="V41" i="75"/>
  <c r="X41" i="75"/>
  <c r="Z41" i="75"/>
  <c r="AB41" i="75"/>
  <c r="AD41" i="75"/>
  <c r="AF41" i="75"/>
  <c r="AH41" i="75"/>
  <c r="AJ41" i="75"/>
  <c r="C42" i="75"/>
  <c r="E42" i="75"/>
  <c r="G42" i="75"/>
  <c r="I42" i="75"/>
  <c r="K42" i="75"/>
  <c r="M42" i="75"/>
  <c r="O42" i="75"/>
  <c r="Q42" i="75"/>
  <c r="S42" i="75"/>
  <c r="U42" i="75"/>
  <c r="W42" i="75"/>
  <c r="Y42" i="75"/>
  <c r="AA42" i="75"/>
  <c r="AC42" i="75"/>
  <c r="AE42" i="75"/>
  <c r="AG42" i="75"/>
  <c r="AI42" i="75"/>
  <c r="B43" i="75"/>
  <c r="D43" i="75"/>
  <c r="F43" i="75"/>
  <c r="H43" i="75"/>
  <c r="J43" i="75"/>
  <c r="L43" i="75"/>
  <c r="N43" i="75"/>
  <c r="P43" i="75"/>
  <c r="R43" i="75"/>
  <c r="T43" i="75"/>
  <c r="V43" i="75"/>
  <c r="X43" i="75"/>
  <c r="Z43" i="75"/>
  <c r="AB43" i="75"/>
  <c r="AD43" i="75"/>
  <c r="AF43" i="75"/>
  <c r="AH43" i="75"/>
  <c r="AJ43" i="75"/>
  <c r="C44" i="75"/>
  <c r="E44" i="75"/>
  <c r="G44" i="75"/>
  <c r="I44" i="75"/>
  <c r="K44" i="75"/>
  <c r="M44" i="75"/>
  <c r="O44" i="75"/>
  <c r="Q44" i="75"/>
  <c r="S44" i="75"/>
  <c r="U44" i="75"/>
  <c r="W44" i="75"/>
  <c r="Y44" i="75"/>
  <c r="AA44" i="75"/>
  <c r="AC44" i="75"/>
  <c r="AE44" i="75"/>
  <c r="AG44" i="75"/>
  <c r="AI44" i="75"/>
  <c r="B45" i="75"/>
  <c r="D45" i="75"/>
  <c r="F45" i="75"/>
  <c r="H45" i="75"/>
  <c r="J45" i="75"/>
  <c r="L45" i="75"/>
  <c r="N45" i="75"/>
  <c r="P45" i="75"/>
  <c r="R45" i="75"/>
  <c r="T45" i="75"/>
  <c r="V45" i="75"/>
  <c r="X45" i="75"/>
  <c r="Z45" i="75"/>
  <c r="AB45" i="75"/>
  <c r="AD45" i="75"/>
  <c r="AF45" i="75"/>
  <c r="AH45" i="75"/>
  <c r="AJ45" i="75"/>
  <c r="C46" i="75"/>
  <c r="E46" i="75"/>
  <c r="G46" i="75"/>
  <c r="I46" i="75"/>
  <c r="K46" i="75"/>
  <c r="M46" i="75"/>
  <c r="O46" i="75"/>
  <c r="Q46" i="75"/>
  <c r="S46" i="75"/>
  <c r="U46" i="75"/>
  <c r="W46" i="75"/>
  <c r="Y46" i="75"/>
  <c r="AA46" i="75"/>
  <c r="AC46" i="75"/>
  <c r="AE46" i="75"/>
  <c r="AG46" i="75"/>
  <c r="AI46" i="75"/>
  <c r="B47" i="75"/>
  <c r="D47" i="75"/>
  <c r="F47" i="75"/>
  <c r="H47" i="75"/>
  <c r="J47" i="75"/>
  <c r="L47" i="75"/>
  <c r="N47" i="75"/>
  <c r="P47" i="75"/>
  <c r="R47" i="75"/>
  <c r="T47" i="75"/>
  <c r="V47" i="75"/>
  <c r="X47" i="75"/>
  <c r="Z47" i="75"/>
  <c r="AB47" i="75"/>
  <c r="AD47" i="75"/>
  <c r="AF47" i="75"/>
  <c r="AH47" i="75"/>
  <c r="AJ47" i="75"/>
  <c r="C48" i="75"/>
  <c r="E48" i="75"/>
  <c r="G48" i="75"/>
  <c r="I48" i="75"/>
  <c r="K48" i="75"/>
  <c r="M48" i="75"/>
  <c r="O48" i="75"/>
  <c r="Q48" i="75"/>
  <c r="S48" i="75"/>
  <c r="U48" i="75"/>
  <c r="W48" i="75"/>
  <c r="Y48" i="75"/>
  <c r="AA48" i="75"/>
  <c r="AC48" i="75"/>
  <c r="AE48" i="75"/>
  <c r="AG48" i="75"/>
  <c r="AI48" i="75"/>
  <c r="B49" i="75"/>
  <c r="D49" i="75"/>
  <c r="F49" i="75"/>
  <c r="H49" i="75"/>
  <c r="J49" i="75"/>
  <c r="L49" i="75"/>
  <c r="N49" i="75"/>
  <c r="P49" i="75"/>
  <c r="R49" i="75"/>
  <c r="T49" i="75"/>
  <c r="V49" i="75"/>
  <c r="X49" i="75"/>
  <c r="Z49" i="75"/>
  <c r="AB49" i="75"/>
  <c r="AD49" i="75"/>
  <c r="AF49" i="75"/>
  <c r="AH49" i="75"/>
  <c r="AJ49" i="75"/>
  <c r="C50" i="75"/>
  <c r="E50" i="75"/>
  <c r="G50" i="75"/>
  <c r="I50" i="75"/>
  <c r="K50" i="75"/>
  <c r="M50" i="75"/>
  <c r="O50" i="75"/>
  <c r="Q50" i="75"/>
  <c r="S50" i="75"/>
  <c r="U50" i="75"/>
  <c r="W50" i="75"/>
  <c r="Y50" i="75"/>
  <c r="AA50" i="75"/>
  <c r="AC50" i="75"/>
  <c r="AE50" i="75"/>
  <c r="AG50" i="75"/>
  <c r="AI50" i="75"/>
  <c r="B51" i="75"/>
  <c r="D51" i="75"/>
  <c r="F51" i="75"/>
  <c r="H51" i="75"/>
  <c r="J51" i="75"/>
  <c r="L51" i="75"/>
  <c r="N51" i="75"/>
  <c r="P51" i="75"/>
  <c r="R51" i="75"/>
  <c r="T51" i="75"/>
  <c r="V51" i="75"/>
  <c r="X51" i="75"/>
  <c r="Z51" i="75"/>
  <c r="AB51" i="75"/>
  <c r="AD51" i="75"/>
  <c r="AF51" i="75"/>
  <c r="AH51" i="75"/>
  <c r="AJ51" i="75"/>
  <c r="D30" i="75"/>
  <c r="H30" i="75"/>
  <c r="L30" i="75"/>
  <c r="P30" i="75"/>
  <c r="T30" i="75"/>
  <c r="X30" i="75"/>
  <c r="AB30" i="75"/>
  <c r="AF30" i="75"/>
  <c r="AJ30" i="75"/>
  <c r="E31" i="75"/>
  <c r="I31" i="75"/>
  <c r="M31" i="75"/>
  <c r="Q31" i="75"/>
  <c r="U31" i="75"/>
  <c r="Y31" i="75"/>
  <c r="AC31" i="75"/>
  <c r="AG31" i="75"/>
  <c r="B32" i="75"/>
  <c r="F32" i="75"/>
  <c r="J32" i="75"/>
  <c r="N32" i="75"/>
  <c r="R32" i="75"/>
  <c r="V32" i="75"/>
  <c r="Z32" i="75"/>
  <c r="AD32" i="75"/>
  <c r="AH32" i="75"/>
  <c r="C33" i="75"/>
  <c r="G33" i="75"/>
  <c r="K33" i="75"/>
  <c r="O33" i="75"/>
  <c r="S33" i="75"/>
  <c r="W33" i="75"/>
  <c r="AA33" i="75"/>
  <c r="AE33" i="75"/>
  <c r="AI33" i="75"/>
  <c r="D34" i="75"/>
  <c r="H34" i="75"/>
  <c r="L34" i="75"/>
  <c r="P34" i="75"/>
  <c r="T34" i="75"/>
  <c r="X34" i="75"/>
  <c r="AB34" i="75"/>
  <c r="AF34" i="75"/>
  <c r="AJ34" i="75"/>
  <c r="E35" i="75"/>
  <c r="I35" i="75"/>
  <c r="M35" i="75"/>
  <c r="Q35" i="75"/>
  <c r="U35" i="75"/>
  <c r="Y35" i="75"/>
  <c r="AC35" i="75"/>
  <c r="AG35" i="75"/>
  <c r="B36" i="75"/>
  <c r="F36" i="75"/>
  <c r="J36" i="75"/>
  <c r="N36" i="75"/>
  <c r="R36" i="75"/>
  <c r="V36" i="75"/>
  <c r="Z36" i="75"/>
  <c r="AD36" i="75"/>
  <c r="AH36" i="75"/>
  <c r="C37" i="75"/>
  <c r="G37" i="75"/>
  <c r="K37" i="75"/>
  <c r="O37" i="75"/>
  <c r="S37" i="75"/>
  <c r="W37" i="75"/>
  <c r="AA37" i="75"/>
  <c r="AE37" i="75"/>
  <c r="AI37" i="75"/>
  <c r="D38" i="75"/>
  <c r="H38" i="75"/>
  <c r="L38" i="75"/>
  <c r="P38" i="75"/>
  <c r="T38" i="75"/>
  <c r="X38" i="75"/>
  <c r="AB38" i="75"/>
  <c r="AF38" i="75"/>
  <c r="AJ38" i="75"/>
  <c r="E39" i="75"/>
  <c r="I39" i="75"/>
  <c r="M39" i="75"/>
  <c r="Q39" i="75"/>
  <c r="U39" i="75"/>
  <c r="Y39" i="75"/>
  <c r="AA39" i="75"/>
  <c r="AC39" i="75"/>
  <c r="AE39" i="75"/>
  <c r="AG39" i="75"/>
  <c r="AI39" i="75"/>
  <c r="B40" i="75"/>
  <c r="D40" i="75"/>
  <c r="F40" i="75"/>
  <c r="H40" i="75"/>
  <c r="J40" i="75"/>
  <c r="L40" i="75"/>
  <c r="N40" i="75"/>
  <c r="P40" i="75"/>
  <c r="R40" i="75"/>
  <c r="T40" i="75"/>
  <c r="V40" i="75"/>
  <c r="X40" i="75"/>
  <c r="Z40" i="75"/>
  <c r="AB40" i="75"/>
  <c r="AD40" i="75"/>
  <c r="AF40" i="75"/>
  <c r="AH40" i="75"/>
  <c r="AJ40" i="75"/>
  <c r="C41" i="75"/>
  <c r="E41" i="75"/>
  <c r="G41" i="75"/>
  <c r="I41" i="75"/>
  <c r="K41" i="75"/>
  <c r="M41" i="75"/>
  <c r="O41" i="75"/>
  <c r="Q41" i="75"/>
  <c r="S41" i="75"/>
  <c r="U41" i="75"/>
  <c r="W41" i="75"/>
  <c r="Y41" i="75"/>
  <c r="AA41" i="75"/>
  <c r="AC41" i="75"/>
  <c r="AE41" i="75"/>
  <c r="AG41" i="75"/>
  <c r="AI41" i="75"/>
  <c r="B42" i="75"/>
  <c r="D42" i="75"/>
  <c r="F42" i="75"/>
  <c r="H42" i="75"/>
  <c r="J42" i="75"/>
  <c r="L42" i="75"/>
  <c r="N42" i="75"/>
  <c r="P42" i="75"/>
  <c r="R42" i="75"/>
  <c r="T42" i="75"/>
  <c r="V42" i="75"/>
  <c r="X42" i="75"/>
  <c r="Z42" i="75"/>
  <c r="AB42" i="75"/>
  <c r="AD42" i="75"/>
  <c r="AF42" i="75"/>
  <c r="AH42" i="75"/>
  <c r="AJ42" i="75"/>
  <c r="C43" i="75"/>
  <c r="E43" i="75"/>
  <c r="G43" i="75"/>
  <c r="I43" i="75"/>
  <c r="K43" i="75"/>
  <c r="M43" i="75"/>
  <c r="O43" i="75"/>
  <c r="Q43" i="75"/>
  <c r="S43" i="75"/>
  <c r="U43" i="75"/>
  <c r="W43" i="75"/>
  <c r="Y43" i="75"/>
  <c r="AA43" i="75"/>
  <c r="AC43" i="75"/>
  <c r="AE43" i="75"/>
  <c r="AG43" i="75"/>
  <c r="AI43" i="75"/>
  <c r="B44" i="75"/>
  <c r="D44" i="75"/>
  <c r="F44" i="75"/>
  <c r="H44" i="75"/>
  <c r="J44" i="75"/>
  <c r="L44" i="75"/>
  <c r="N44" i="75"/>
  <c r="P44" i="75"/>
  <c r="R44" i="75"/>
  <c r="T44" i="75"/>
  <c r="V44" i="75"/>
  <c r="X44" i="75"/>
  <c r="Z44" i="75"/>
  <c r="AB44" i="75"/>
  <c r="AD44" i="75"/>
  <c r="AF44" i="75"/>
  <c r="AH44" i="75"/>
  <c r="AJ44" i="75"/>
  <c r="C45" i="75"/>
  <c r="E45" i="75"/>
  <c r="G45" i="75"/>
  <c r="I45" i="75"/>
  <c r="K45" i="75"/>
  <c r="M45" i="75"/>
  <c r="O45" i="75"/>
  <c r="Q45" i="75"/>
  <c r="S45" i="75"/>
  <c r="U45" i="75"/>
  <c r="W45" i="75"/>
  <c r="Y45" i="75"/>
  <c r="AA45" i="75"/>
  <c r="AC45" i="75"/>
  <c r="AE45" i="75"/>
  <c r="AG45" i="75"/>
  <c r="AI45" i="75"/>
  <c r="B46" i="75"/>
  <c r="D46" i="75"/>
  <c r="F46" i="75"/>
  <c r="H46" i="75"/>
  <c r="J46" i="75"/>
  <c r="L46" i="75"/>
  <c r="N46" i="75"/>
  <c r="P46" i="75"/>
  <c r="R46" i="75"/>
  <c r="T46" i="75"/>
  <c r="V46" i="75"/>
  <c r="X46" i="75"/>
  <c r="Z46" i="75"/>
  <c r="AB46" i="75"/>
  <c r="AD46" i="75"/>
  <c r="AF46" i="75"/>
  <c r="AH46" i="75"/>
  <c r="AJ46" i="75"/>
  <c r="C47" i="75"/>
  <c r="E47" i="75"/>
  <c r="G47" i="75"/>
  <c r="I47" i="75"/>
  <c r="K47" i="75"/>
  <c r="M47" i="75"/>
  <c r="O47" i="75"/>
  <c r="Q47" i="75"/>
  <c r="S47" i="75"/>
  <c r="U47" i="75"/>
  <c r="W47" i="75"/>
  <c r="Y47" i="75"/>
  <c r="AA47" i="75"/>
  <c r="AC47" i="75"/>
  <c r="AE47" i="75"/>
  <c r="AG47" i="75"/>
  <c r="AI47" i="75"/>
  <c r="B48" i="75"/>
  <c r="D48" i="75"/>
  <c r="F48" i="75"/>
  <c r="H48" i="75"/>
  <c r="J48" i="75"/>
  <c r="L48" i="75"/>
  <c r="N48" i="75"/>
  <c r="P48" i="75"/>
  <c r="R48" i="75"/>
  <c r="T48" i="75"/>
  <c r="V48" i="75"/>
  <c r="X48" i="75"/>
  <c r="Z48" i="75"/>
  <c r="AB48" i="75"/>
  <c r="AD48" i="75"/>
  <c r="AF48" i="75"/>
  <c r="AH48" i="75"/>
  <c r="AJ48" i="75"/>
  <c r="C49" i="75"/>
  <c r="E49" i="75"/>
  <c r="G49" i="75"/>
  <c r="I49" i="75"/>
  <c r="K49" i="75"/>
  <c r="M49" i="75"/>
  <c r="O49" i="75"/>
  <c r="Q49" i="75"/>
  <c r="S49" i="75"/>
  <c r="U49" i="75"/>
  <c r="W49" i="75"/>
  <c r="Y49" i="75"/>
  <c r="AA49" i="75"/>
  <c r="AC49" i="75"/>
  <c r="AE49" i="75"/>
  <c r="AG49" i="75"/>
  <c r="AI49" i="75"/>
  <c r="B50" i="75"/>
  <c r="D50" i="75"/>
  <c r="F50" i="75"/>
  <c r="H50" i="75"/>
  <c r="J50" i="75"/>
  <c r="L50" i="75"/>
  <c r="N50" i="75"/>
  <c r="P50" i="75"/>
  <c r="R50" i="75"/>
  <c r="T50" i="75"/>
  <c r="V50" i="75"/>
  <c r="X50" i="75"/>
  <c r="Z50" i="75"/>
  <c r="AB50" i="75"/>
  <c r="AD50" i="75"/>
  <c r="AF50" i="75"/>
  <c r="AH50" i="75"/>
  <c r="AJ50" i="75"/>
  <c r="C51" i="75"/>
  <c r="E51" i="75"/>
  <c r="G51" i="75"/>
  <c r="I51" i="75"/>
  <c r="K51" i="75"/>
  <c r="M51" i="75"/>
  <c r="O51" i="75"/>
  <c r="Q51" i="75"/>
  <c r="S51" i="75"/>
  <c r="U51" i="75"/>
  <c r="W51" i="75"/>
  <c r="Y51" i="75"/>
  <c r="AA51" i="75"/>
  <c r="AC51" i="75"/>
  <c r="AE51" i="75"/>
  <c r="AG51" i="75"/>
  <c r="AI51" i="75"/>
  <c r="X39" i="75"/>
  <c r="P39" i="75"/>
  <c r="H39" i="75"/>
  <c r="AI38" i="75"/>
  <c r="AA38" i="75"/>
  <c r="S38" i="75"/>
  <c r="K38" i="75"/>
  <c r="C38" i="75"/>
  <c r="AD37" i="75"/>
  <c r="V37" i="75"/>
  <c r="N37" i="75"/>
  <c r="F37" i="75"/>
  <c r="AG36" i="75"/>
  <c r="Y36" i="75"/>
  <c r="Q36" i="75"/>
  <c r="I36" i="75"/>
  <c r="AJ35" i="75"/>
  <c r="AB35" i="75"/>
  <c r="T35" i="75"/>
  <c r="L35" i="75"/>
  <c r="D35" i="75"/>
  <c r="AE34" i="75"/>
  <c r="W34" i="75"/>
  <c r="O34" i="75"/>
  <c r="G34" i="75"/>
  <c r="AH33" i="75"/>
  <c r="Z33" i="75"/>
  <c r="R33" i="75"/>
  <c r="J33" i="75"/>
  <c r="B33" i="75"/>
  <c r="AC32" i="75"/>
  <c r="U32" i="75"/>
  <c r="M32" i="75"/>
  <c r="E32" i="75"/>
  <c r="AF31" i="75"/>
  <c r="X31" i="75"/>
  <c r="P31" i="75"/>
  <c r="H31" i="75"/>
  <c r="AI30" i="75"/>
  <c r="AA30" i="75"/>
  <c r="S30" i="75"/>
  <c r="K30" i="75"/>
  <c r="C30" i="75"/>
  <c r="S39" i="75"/>
  <c r="K39" i="75"/>
  <c r="C39" i="75"/>
  <c r="AD38" i="75"/>
  <c r="V38" i="75"/>
  <c r="N38" i="75"/>
  <c r="F38" i="75"/>
  <c r="AG37" i="75"/>
  <c r="Y37" i="75"/>
  <c r="Q37" i="75"/>
  <c r="I37" i="75"/>
  <c r="AJ36" i="75"/>
  <c r="AB36" i="75"/>
  <c r="T36" i="75"/>
  <c r="L36" i="75"/>
  <c r="D36" i="75"/>
  <c r="AE35" i="75"/>
  <c r="W35" i="75"/>
  <c r="O35" i="75"/>
  <c r="G35" i="75"/>
  <c r="AH34" i="75"/>
  <c r="Z34" i="75"/>
  <c r="R34" i="75"/>
  <c r="J34" i="75"/>
  <c r="B34" i="75"/>
  <c r="AC33" i="75"/>
  <c r="U33" i="75"/>
  <c r="M33" i="75"/>
  <c r="E33" i="75"/>
  <c r="AF32" i="75"/>
  <c r="X32" i="75"/>
  <c r="P32" i="75"/>
  <c r="H32" i="75"/>
  <c r="AI31" i="75"/>
  <c r="AA31" i="75"/>
  <c r="S31" i="75"/>
  <c r="K31" i="75"/>
  <c r="C31" i="75"/>
  <c r="AD30" i="75"/>
  <c r="V30" i="75"/>
  <c r="N30" i="75"/>
  <c r="F30" i="75"/>
  <c r="T39" i="75"/>
  <c r="L39" i="75"/>
  <c r="D39" i="75"/>
  <c r="AE38" i="75"/>
  <c r="W38" i="75"/>
  <c r="O38" i="75"/>
  <c r="G38" i="75"/>
  <c r="AH37" i="75"/>
  <c r="Z37" i="75"/>
  <c r="R37" i="75"/>
  <c r="J37" i="75"/>
  <c r="B37" i="75"/>
  <c r="AC36" i="75"/>
  <c r="U36" i="75"/>
  <c r="M36" i="75"/>
  <c r="E36" i="75"/>
  <c r="AF35" i="75"/>
  <c r="X35" i="75"/>
  <c r="P35" i="75"/>
  <c r="H35" i="75"/>
  <c r="AI34" i="75"/>
  <c r="AA34" i="75"/>
  <c r="S34" i="75"/>
  <c r="K34" i="75"/>
  <c r="C34" i="75"/>
  <c r="AD33" i="75"/>
  <c r="V33" i="75"/>
  <c r="N33" i="75"/>
  <c r="F33" i="75"/>
  <c r="AG32" i="75"/>
  <c r="Y32" i="75"/>
  <c r="Q32" i="75"/>
  <c r="I32" i="75"/>
  <c r="AJ31" i="75"/>
  <c r="AB31" i="75"/>
  <c r="T31" i="75"/>
  <c r="L31" i="75"/>
  <c r="D31" i="75"/>
  <c r="AE30" i="75"/>
  <c r="W30" i="75"/>
  <c r="O30" i="75"/>
  <c r="G30" i="75"/>
  <c r="W39" i="75"/>
  <c r="O39" i="75"/>
  <c r="G39" i="75"/>
  <c r="AH38" i="75"/>
  <c r="Z38" i="75"/>
  <c r="R38" i="75"/>
  <c r="J38" i="75"/>
  <c r="B38" i="75"/>
  <c r="AC37" i="75"/>
  <c r="U37" i="75"/>
  <c r="M37" i="75"/>
  <c r="E37" i="75"/>
  <c r="AF36" i="75"/>
  <c r="X36" i="75"/>
  <c r="P36" i="75"/>
  <c r="H36" i="75"/>
  <c r="AI35" i="75"/>
  <c r="AA35" i="75"/>
  <c r="S35" i="75"/>
  <c r="K35" i="75"/>
  <c r="C35" i="75"/>
  <c r="AD34" i="75"/>
  <c r="V34" i="75"/>
  <c r="N34" i="75"/>
  <c r="F34" i="75"/>
  <c r="AG33" i="75"/>
  <c r="Y33" i="75"/>
  <c r="Q33" i="75"/>
  <c r="I33" i="75"/>
  <c r="AJ32" i="75"/>
  <c r="AB32" i="75"/>
  <c r="T32" i="75"/>
  <c r="L32" i="75"/>
  <c r="D32" i="75"/>
  <c r="AE31" i="75"/>
  <c r="W31" i="75"/>
  <c r="O31" i="75"/>
  <c r="G31" i="75"/>
  <c r="AH30" i="75"/>
  <c r="Z30" i="75"/>
  <c r="R30" i="75"/>
  <c r="J30" i="75"/>
  <c r="H30" i="73"/>
  <c r="P30" i="73"/>
  <c r="AF30" i="73"/>
  <c r="M31" i="73"/>
  <c r="AC31" i="73"/>
  <c r="J32" i="73"/>
  <c r="Z32" i="73"/>
  <c r="G33" i="73"/>
  <c r="W33" i="73"/>
  <c r="D34" i="73"/>
  <c r="T34" i="73"/>
  <c r="AJ34" i="73"/>
  <c r="Q35" i="73"/>
  <c r="AG35" i="73"/>
  <c r="N36" i="73"/>
  <c r="AD36" i="73"/>
  <c r="K37" i="73"/>
  <c r="AA37" i="73"/>
  <c r="H38" i="73"/>
  <c r="X38" i="73"/>
  <c r="E39" i="73"/>
  <c r="Q39" i="73"/>
  <c r="AA39" i="73"/>
  <c r="AI39" i="73"/>
  <c r="H40" i="73"/>
  <c r="P40" i="73"/>
  <c r="X40" i="73"/>
  <c r="AF40" i="73"/>
  <c r="E41" i="73"/>
  <c r="M41" i="73"/>
  <c r="U41" i="73"/>
  <c r="AC41" i="73"/>
  <c r="B42" i="73"/>
  <c r="J42" i="73"/>
  <c r="R42" i="73"/>
  <c r="Z42" i="73"/>
  <c r="AH42" i="73"/>
  <c r="G43" i="73"/>
  <c r="O43" i="73"/>
  <c r="W43" i="73"/>
  <c r="AE43" i="73"/>
  <c r="D44" i="73"/>
  <c r="J44" i="73"/>
  <c r="P44" i="73"/>
  <c r="T44" i="73"/>
  <c r="X44" i="73"/>
  <c r="AB44" i="73"/>
  <c r="AF44" i="73"/>
  <c r="AJ44" i="73"/>
  <c r="E45" i="73"/>
  <c r="I45" i="73"/>
  <c r="M45" i="73"/>
  <c r="Q45" i="73"/>
  <c r="U45" i="73"/>
  <c r="Y45" i="73"/>
  <c r="AC45" i="73"/>
  <c r="AG45" i="73"/>
  <c r="B46" i="73"/>
  <c r="F46" i="73"/>
  <c r="J46" i="73"/>
  <c r="N46" i="73"/>
  <c r="R46" i="73"/>
  <c r="V46" i="73"/>
  <c r="Z46" i="73"/>
  <c r="AD46" i="73"/>
  <c r="AH46" i="73"/>
  <c r="C47" i="73"/>
  <c r="G47" i="73"/>
  <c r="K47" i="73"/>
  <c r="O47" i="73"/>
  <c r="S47" i="73"/>
  <c r="W47" i="73"/>
  <c r="AA47" i="73"/>
  <c r="AE47" i="73"/>
  <c r="AI47" i="73"/>
  <c r="D48" i="73"/>
  <c r="H48" i="73"/>
  <c r="L48" i="73"/>
  <c r="P48" i="73"/>
  <c r="T48" i="73"/>
  <c r="X48" i="73"/>
  <c r="AB48" i="73"/>
  <c r="AF48" i="73"/>
  <c r="AJ48" i="73"/>
  <c r="E49" i="73"/>
  <c r="I49" i="73"/>
  <c r="M49" i="73"/>
  <c r="Q49" i="73"/>
  <c r="U49" i="73"/>
  <c r="Y49" i="73"/>
  <c r="AC49" i="73"/>
  <c r="AG49" i="73"/>
  <c r="B50" i="73"/>
  <c r="F50" i="73"/>
  <c r="J50" i="73"/>
  <c r="N50" i="73"/>
  <c r="R50" i="73"/>
  <c r="V50" i="73"/>
  <c r="Z50" i="73"/>
  <c r="AD50" i="73"/>
  <c r="AH50" i="73"/>
  <c r="C51" i="73"/>
  <c r="G51" i="73"/>
  <c r="K51" i="73"/>
  <c r="O51" i="73"/>
  <c r="S51" i="73"/>
  <c r="W51" i="73"/>
  <c r="AA51" i="73"/>
  <c r="AE51" i="73"/>
  <c r="AI51" i="73"/>
  <c r="Q30" i="73"/>
  <c r="AG30" i="73"/>
  <c r="N31" i="73"/>
  <c r="AD31" i="73"/>
  <c r="K32" i="73"/>
  <c r="AA32" i="73"/>
  <c r="H33" i="73"/>
  <c r="X33" i="73"/>
  <c r="E34" i="73"/>
  <c r="U34" i="73"/>
  <c r="B35" i="73"/>
  <c r="R35" i="73"/>
  <c r="AH35" i="73"/>
  <c r="O36" i="73"/>
  <c r="AE36" i="73"/>
  <c r="L37" i="73"/>
  <c r="AB37" i="73"/>
  <c r="I38" i="73"/>
  <c r="Y38" i="73"/>
  <c r="F39" i="73"/>
  <c r="R39" i="73"/>
  <c r="AB39" i="73"/>
  <c r="AJ39" i="73"/>
  <c r="I40" i="73"/>
  <c r="Q40" i="73"/>
  <c r="Y40" i="73"/>
  <c r="AG40" i="73"/>
  <c r="F41" i="73"/>
  <c r="N41" i="73"/>
  <c r="V41" i="73"/>
  <c r="AD41" i="73"/>
  <c r="C42" i="73"/>
  <c r="K42" i="73"/>
  <c r="S42" i="73"/>
  <c r="AA42" i="73"/>
  <c r="AI42" i="73"/>
  <c r="H43" i="73"/>
  <c r="P43" i="73"/>
  <c r="X43" i="73"/>
  <c r="AF43" i="73"/>
  <c r="E44" i="73"/>
  <c r="L44" i="73"/>
  <c r="Q44" i="73"/>
  <c r="U44" i="73"/>
  <c r="Y44" i="73"/>
  <c r="AC44" i="73"/>
  <c r="AG44" i="73"/>
  <c r="B45" i="73"/>
  <c r="F45" i="73"/>
  <c r="J45" i="73"/>
  <c r="N45" i="73"/>
  <c r="R45" i="73"/>
  <c r="V45" i="73"/>
  <c r="Z45" i="73"/>
  <c r="AD45" i="73"/>
  <c r="AH45" i="73"/>
  <c r="C46" i="73"/>
  <c r="G46" i="73"/>
  <c r="K46" i="73"/>
  <c r="O46" i="73"/>
  <c r="S46" i="73"/>
  <c r="W46" i="73"/>
  <c r="AA46" i="73"/>
  <c r="AE46" i="73"/>
  <c r="AI46" i="73"/>
  <c r="D47" i="73"/>
  <c r="H47" i="73"/>
  <c r="L47" i="73"/>
  <c r="P47" i="73"/>
  <c r="T47" i="73"/>
  <c r="X47" i="73"/>
  <c r="AB47" i="73"/>
  <c r="AF47" i="73"/>
  <c r="AJ47" i="73"/>
  <c r="E48" i="73"/>
  <c r="I48" i="73"/>
  <c r="M48" i="73"/>
  <c r="Q48" i="73"/>
  <c r="U48" i="73"/>
  <c r="Y48" i="73"/>
  <c r="AC48" i="73"/>
  <c r="AG48" i="73"/>
  <c r="B49" i="73"/>
  <c r="F49" i="73"/>
  <c r="J49" i="73"/>
  <c r="N49" i="73"/>
  <c r="R49" i="73"/>
  <c r="V49" i="73"/>
  <c r="Z49" i="73"/>
  <c r="AD49" i="73"/>
  <c r="AH49" i="73"/>
  <c r="C50" i="73"/>
  <c r="G50" i="73"/>
  <c r="K50" i="73"/>
  <c r="O50" i="73"/>
  <c r="S50" i="73"/>
  <c r="W50" i="73"/>
  <c r="AA50" i="73"/>
  <c r="AE50" i="73"/>
  <c r="AI50" i="73"/>
  <c r="D51" i="73"/>
  <c r="H51" i="73"/>
  <c r="L51" i="73"/>
  <c r="P51" i="73"/>
  <c r="T51" i="73"/>
  <c r="X51" i="73"/>
  <c r="AB51" i="73"/>
  <c r="AF51" i="73"/>
  <c r="AJ51" i="73"/>
  <c r="AD51" i="73"/>
  <c r="V51" i="73"/>
  <c r="N51" i="73"/>
  <c r="F51" i="73"/>
  <c r="AG50" i="73"/>
  <c r="Y50" i="73"/>
  <c r="Q50" i="73"/>
  <c r="I50" i="73"/>
  <c r="AJ49" i="73"/>
  <c r="AB49" i="73"/>
  <c r="T49" i="73"/>
  <c r="L49" i="73"/>
  <c r="D49" i="73"/>
  <c r="AE48" i="73"/>
  <c r="W48" i="73"/>
  <c r="O48" i="73"/>
  <c r="G48" i="73"/>
  <c r="AH47" i="73"/>
  <c r="Z47" i="73"/>
  <c r="R47" i="73"/>
  <c r="J47" i="73"/>
  <c r="B47" i="73"/>
  <c r="AC46" i="73"/>
  <c r="U46" i="73"/>
  <c r="M46" i="73"/>
  <c r="E46" i="73"/>
  <c r="AF45" i="73"/>
  <c r="X45" i="73"/>
  <c r="P45" i="73"/>
  <c r="H45" i="73"/>
  <c r="AI44" i="73"/>
  <c r="AA44" i="73"/>
  <c r="S44" i="73"/>
  <c r="I44" i="73"/>
  <c r="AB43" i="73"/>
  <c r="L43" i="73"/>
  <c r="AE42" i="73"/>
  <c r="O42" i="73"/>
  <c r="AH41" i="73"/>
  <c r="R41" i="73"/>
  <c r="B41" i="73"/>
  <c r="U40" i="73"/>
  <c r="E40" i="73"/>
  <c r="X39" i="73"/>
  <c r="AG38" i="73"/>
  <c r="AJ37" i="73"/>
  <c r="D37" i="73"/>
  <c r="G36" i="73"/>
  <c r="J35" i="73"/>
  <c r="M34" i="73"/>
  <c r="P33" i="73"/>
  <c r="S32" i="73"/>
  <c r="V31" i="73"/>
  <c r="Y30" i="73"/>
  <c r="AG51" i="73"/>
  <c r="Y51" i="73"/>
  <c r="Q51" i="73"/>
  <c r="I51" i="73"/>
  <c r="AJ50" i="73"/>
  <c r="AB50" i="73"/>
  <c r="T50" i="73"/>
  <c r="L50" i="73"/>
  <c r="D50" i="73"/>
  <c r="AE49" i="73"/>
  <c r="W49" i="73"/>
  <c r="O49" i="73"/>
  <c r="G49" i="73"/>
  <c r="AH48" i="73"/>
  <c r="Z48" i="73"/>
  <c r="R48" i="73"/>
  <c r="J48" i="73"/>
  <c r="B48" i="73"/>
  <c r="AC47" i="73"/>
  <c r="U47" i="73"/>
  <c r="M47" i="73"/>
  <c r="E47" i="73"/>
  <c r="AF46" i="73"/>
  <c r="X46" i="73"/>
  <c r="P46" i="73"/>
  <c r="H46" i="73"/>
  <c r="AI45" i="73"/>
  <c r="AA45" i="73"/>
  <c r="S45" i="73"/>
  <c r="K45" i="73"/>
  <c r="C45" i="73"/>
  <c r="AD44" i="73"/>
  <c r="V44" i="73"/>
  <c r="M44" i="73"/>
  <c r="AI43" i="73"/>
  <c r="S43" i="73"/>
  <c r="C43" i="73"/>
  <c r="V42" i="73"/>
  <c r="F42" i="73"/>
  <c r="Y41" i="73"/>
  <c r="I41" i="73"/>
  <c r="AB40" i="73"/>
  <c r="L40" i="73"/>
  <c r="AE39" i="73"/>
  <c r="L39" i="73"/>
  <c r="P38" i="73"/>
  <c r="S37" i="73"/>
  <c r="V36" i="73"/>
  <c r="Y35" i="73"/>
  <c r="AB34" i="73"/>
  <c r="AE33" i="73"/>
  <c r="AH32" i="73"/>
  <c r="B32" i="73"/>
  <c r="E31" i="73"/>
  <c r="B30" i="73"/>
  <c r="J30" i="73"/>
  <c r="R30" i="73"/>
  <c r="Z30" i="73"/>
  <c r="AH30" i="73"/>
  <c r="G31" i="73"/>
  <c r="O31" i="73"/>
  <c r="W31" i="73"/>
  <c r="AE31" i="73"/>
  <c r="D32" i="73"/>
  <c r="L32" i="73"/>
  <c r="T32" i="73"/>
  <c r="AB32" i="73"/>
  <c r="AJ32" i="73"/>
  <c r="I33" i="73"/>
  <c r="Q33" i="73"/>
  <c r="Y33" i="73"/>
  <c r="AG33" i="73"/>
  <c r="F34" i="73"/>
  <c r="N34" i="73"/>
  <c r="V34" i="73"/>
  <c r="AD34" i="73"/>
  <c r="C35" i="73"/>
  <c r="K35" i="73"/>
  <c r="S35" i="73"/>
  <c r="AA35" i="73"/>
  <c r="AI35" i="73"/>
  <c r="H36" i="73"/>
  <c r="P36" i="73"/>
  <c r="X36" i="73"/>
  <c r="AF36" i="73"/>
  <c r="E37" i="73"/>
  <c r="M37" i="73"/>
  <c r="U37" i="73"/>
  <c r="AC37" i="73"/>
  <c r="B38" i="73"/>
  <c r="J38" i="73"/>
  <c r="R38" i="73"/>
  <c r="Z38" i="73"/>
  <c r="AH38" i="73"/>
  <c r="G39" i="73"/>
  <c r="O39" i="73"/>
  <c r="W39" i="73"/>
  <c r="G30" i="73"/>
  <c r="O30" i="73"/>
  <c r="W30" i="73"/>
  <c r="AE30" i="73"/>
  <c r="D31" i="73"/>
  <c r="L31" i="73"/>
  <c r="T31" i="73"/>
  <c r="AB31" i="73"/>
  <c r="AJ31" i="73"/>
  <c r="I32" i="73"/>
  <c r="Q32" i="73"/>
  <c r="Y32" i="73"/>
  <c r="AG32" i="73"/>
  <c r="F33" i="73"/>
  <c r="N33" i="73"/>
  <c r="V33" i="73"/>
  <c r="AD33" i="73"/>
  <c r="C34" i="73"/>
  <c r="K34" i="73"/>
  <c r="S34" i="73"/>
  <c r="AA34" i="73"/>
  <c r="AI34" i="73"/>
  <c r="H35" i="73"/>
  <c r="P35" i="73"/>
  <c r="X35" i="73"/>
  <c r="AF35" i="73"/>
  <c r="E36" i="73"/>
  <c r="M36" i="73"/>
  <c r="U36" i="73"/>
  <c r="AC36" i="73"/>
  <c r="B37" i="73"/>
  <c r="J37" i="73"/>
  <c r="R37" i="73"/>
  <c r="Z37" i="73"/>
  <c r="AH37" i="73"/>
  <c r="G38" i="73"/>
  <c r="O38" i="73"/>
  <c r="W38" i="73"/>
  <c r="AE38" i="73"/>
  <c r="D39" i="73"/>
  <c r="D30" i="73"/>
  <c r="T30" i="73"/>
  <c r="AJ30" i="73"/>
  <c r="Q31" i="73"/>
  <c r="AG31" i="73"/>
  <c r="N32" i="73"/>
  <c r="AD32" i="73"/>
  <c r="K33" i="73"/>
  <c r="AA33" i="73"/>
  <c r="H34" i="73"/>
  <c r="X34" i="73"/>
  <c r="E35" i="73"/>
  <c r="U35" i="73"/>
  <c r="B36" i="73"/>
  <c r="R36" i="73"/>
  <c r="AH36" i="73"/>
  <c r="O37" i="73"/>
  <c r="AE37" i="73"/>
  <c r="L38" i="73"/>
  <c r="AB38" i="73"/>
  <c r="I39" i="73"/>
  <c r="T39" i="73"/>
  <c r="AC39" i="73"/>
  <c r="B40" i="73"/>
  <c r="J40" i="73"/>
  <c r="R40" i="73"/>
  <c r="Z40" i="73"/>
  <c r="AH40" i="73"/>
  <c r="G41" i="73"/>
  <c r="O41" i="73"/>
  <c r="W41" i="73"/>
  <c r="AE41" i="73"/>
  <c r="D42" i="73"/>
  <c r="L42" i="73"/>
  <c r="T42" i="73"/>
  <c r="AB42" i="73"/>
  <c r="AJ42" i="73"/>
  <c r="I43" i="73"/>
  <c r="Q43" i="73"/>
  <c r="Y43" i="73"/>
  <c r="AG43" i="73"/>
  <c r="F44" i="73"/>
  <c r="M30" i="73"/>
  <c r="AC30" i="73"/>
  <c r="J31" i="73"/>
  <c r="Z31" i="73"/>
  <c r="G32" i="73"/>
  <c r="W32" i="73"/>
  <c r="D33" i="73"/>
  <c r="T33" i="73"/>
  <c r="AJ33" i="73"/>
  <c r="Q34" i="73"/>
  <c r="AG34" i="73"/>
  <c r="N35" i="73"/>
  <c r="AD35" i="73"/>
  <c r="K36" i="73"/>
  <c r="AA36" i="73"/>
  <c r="H37" i="73"/>
  <c r="X37" i="73"/>
  <c r="E38" i="73"/>
  <c r="U38" i="73"/>
  <c r="B39" i="73"/>
  <c r="P39" i="73"/>
  <c r="Z39" i="73"/>
  <c r="AH39" i="73"/>
  <c r="G40" i="73"/>
  <c r="O40" i="73"/>
  <c r="W40" i="73"/>
  <c r="AE40" i="73"/>
  <c r="D41" i="73"/>
  <c r="L41" i="73"/>
  <c r="T41" i="73"/>
  <c r="AB41" i="73"/>
  <c r="AJ41" i="73"/>
  <c r="I42" i="73"/>
  <c r="Q42" i="73"/>
  <c r="Y42" i="73"/>
  <c r="AG42" i="73"/>
  <c r="F43" i="73"/>
  <c r="N43" i="73"/>
  <c r="V43" i="73"/>
  <c r="AD43" i="73"/>
  <c r="C44" i="73"/>
  <c r="K44" i="73"/>
  <c r="AH51" i="73"/>
  <c r="Z51" i="73"/>
  <c r="R51" i="73"/>
  <c r="J51" i="73"/>
  <c r="B51" i="73"/>
  <c r="AC50" i="73"/>
  <c r="U50" i="73"/>
  <c r="M50" i="73"/>
  <c r="E50" i="73"/>
  <c r="AF49" i="73"/>
  <c r="X49" i="73"/>
  <c r="P49" i="73"/>
  <c r="H49" i="73"/>
  <c r="AI48" i="73"/>
  <c r="AA48" i="73"/>
  <c r="S48" i="73"/>
  <c r="K48" i="73"/>
  <c r="C48" i="73"/>
  <c r="AD47" i="73"/>
  <c r="V47" i="73"/>
  <c r="N47" i="73"/>
  <c r="F47" i="73"/>
  <c r="AG46" i="73"/>
  <c r="Y46" i="73"/>
  <c r="Q46" i="73"/>
  <c r="I46" i="73"/>
  <c r="AJ45" i="73"/>
  <c r="AB45" i="73"/>
  <c r="T45" i="73"/>
  <c r="L45" i="73"/>
  <c r="D45" i="73"/>
  <c r="AE44" i="73"/>
  <c r="W44" i="73"/>
  <c r="N44" i="73"/>
  <c r="AJ43" i="73"/>
  <c r="T43" i="73"/>
  <c r="D43" i="73"/>
  <c r="W42" i="73"/>
  <c r="G42" i="73"/>
  <c r="Z41" i="73"/>
  <c r="J41" i="73"/>
  <c r="AC40" i="73"/>
  <c r="M40" i="73"/>
  <c r="AF39" i="73"/>
  <c r="M39" i="73"/>
  <c r="Q38" i="73"/>
  <c r="T37" i="73"/>
  <c r="W36" i="73"/>
  <c r="Z35" i="73"/>
  <c r="AC34" i="73"/>
  <c r="AF33" i="73"/>
  <c r="AI32" i="73"/>
  <c r="C32" i="73"/>
  <c r="F31" i="73"/>
  <c r="I30" i="73"/>
  <c r="AC51" i="73"/>
  <c r="U51" i="73"/>
  <c r="M51" i="73"/>
  <c r="E51" i="73"/>
  <c r="AF50" i="73"/>
  <c r="X50" i="73"/>
  <c r="P50" i="73"/>
  <c r="H50" i="73"/>
  <c r="AI49" i="73"/>
  <c r="AA49" i="73"/>
  <c r="S49" i="73"/>
  <c r="K49" i="73"/>
  <c r="C49" i="73"/>
  <c r="AD48" i="73"/>
  <c r="V48" i="73"/>
  <c r="N48" i="73"/>
  <c r="F48" i="73"/>
  <c r="AG47" i="73"/>
  <c r="Y47" i="73"/>
  <c r="Q47" i="73"/>
  <c r="I47" i="73"/>
  <c r="AJ46" i="73"/>
  <c r="AB46" i="73"/>
  <c r="T46" i="73"/>
  <c r="L46" i="73"/>
  <c r="D46" i="73"/>
  <c r="AE45" i="73"/>
  <c r="W45" i="73"/>
  <c r="O45" i="73"/>
  <c r="G45" i="73"/>
  <c r="AH44" i="73"/>
  <c r="Z44" i="73"/>
  <c r="R44" i="73"/>
  <c r="H44" i="73"/>
  <c r="AA43" i="73"/>
  <c r="K43" i="73"/>
  <c r="AD42" i="73"/>
  <c r="N42" i="73"/>
  <c r="AG41" i="73"/>
  <c r="Q41" i="73"/>
  <c r="AJ40" i="73"/>
  <c r="T40" i="73"/>
  <c r="D40" i="73"/>
  <c r="V39" i="73"/>
  <c r="AF38" i="73"/>
  <c r="AI37" i="73"/>
  <c r="C37" i="73"/>
  <c r="F36" i="73"/>
  <c r="I35" i="73"/>
  <c r="L34" i="73"/>
  <c r="O33" i="73"/>
  <c r="R32" i="73"/>
  <c r="U31" i="73"/>
  <c r="X30" i="73"/>
  <c r="F30" i="73"/>
  <c r="N30" i="73"/>
  <c r="V30" i="73"/>
  <c r="AD30" i="73"/>
  <c r="C31" i="73"/>
  <c r="K31" i="73"/>
  <c r="S31" i="73"/>
  <c r="AA31" i="73"/>
  <c r="AI31" i="73"/>
  <c r="H32" i="73"/>
  <c r="P32" i="73"/>
  <c r="X32" i="73"/>
  <c r="AF32" i="73"/>
  <c r="E33" i="73"/>
  <c r="M33" i="73"/>
  <c r="U33" i="73"/>
  <c r="AC33" i="73"/>
  <c r="B34" i="73"/>
  <c r="J34" i="73"/>
  <c r="R34" i="73"/>
  <c r="Z34" i="73"/>
  <c r="AH34" i="73"/>
  <c r="G35" i="73"/>
  <c r="O35" i="73"/>
  <c r="W35" i="73"/>
  <c r="AE35" i="73"/>
  <c r="D36" i="73"/>
  <c r="L36" i="73"/>
  <c r="T36" i="73"/>
  <c r="AB36" i="73"/>
  <c r="AJ36" i="73"/>
  <c r="I37" i="73"/>
  <c r="Q37" i="73"/>
  <c r="Y37" i="73"/>
  <c r="AG37" i="73"/>
  <c r="F38" i="73"/>
  <c r="N38" i="73"/>
  <c r="V38" i="73"/>
  <c r="AD38" i="73"/>
  <c r="C39" i="73"/>
  <c r="K39" i="73"/>
  <c r="S39" i="73"/>
  <c r="C30" i="73"/>
  <c r="K30" i="73"/>
  <c r="S30" i="73"/>
  <c r="AA30" i="73"/>
  <c r="AI30" i="73"/>
  <c r="H31" i="73"/>
  <c r="P31" i="73"/>
  <c r="X31" i="73"/>
  <c r="AF31" i="73"/>
  <c r="E32" i="73"/>
  <c r="M32" i="73"/>
  <c r="U32" i="73"/>
  <c r="AC32" i="73"/>
  <c r="B33" i="73"/>
  <c r="J33" i="73"/>
  <c r="R33" i="73"/>
  <c r="Z33" i="73"/>
  <c r="AH33" i="73"/>
  <c r="G34" i="73"/>
  <c r="O34" i="73"/>
  <c r="W34" i="73"/>
  <c r="AE34" i="73"/>
  <c r="D35" i="73"/>
  <c r="L35" i="73"/>
  <c r="T35" i="73"/>
  <c r="AB35" i="73"/>
  <c r="AJ35" i="73"/>
  <c r="I36" i="73"/>
  <c r="Q36" i="73"/>
  <c r="Y36" i="73"/>
  <c r="AG36" i="73"/>
  <c r="F37" i="73"/>
  <c r="N37" i="73"/>
  <c r="V37" i="73"/>
  <c r="AD37" i="73"/>
  <c r="C38" i="73"/>
  <c r="K38" i="73"/>
  <c r="S38" i="73"/>
  <c r="AA38" i="73"/>
  <c r="AI38" i="73"/>
  <c r="H39" i="73"/>
  <c r="L30" i="73"/>
  <c r="AB30" i="73"/>
  <c r="I31" i="73"/>
  <c r="Y31" i="73"/>
  <c r="F32" i="73"/>
  <c r="V32" i="73"/>
  <c r="C33" i="73"/>
  <c r="S33" i="73"/>
  <c r="AI33" i="73"/>
  <c r="P34" i="73"/>
  <c r="AF34" i="73"/>
  <c r="M35" i="73"/>
  <c r="AC35" i="73"/>
  <c r="J36" i="73"/>
  <c r="Z36" i="73"/>
  <c r="G37" i="73"/>
  <c r="W37" i="73"/>
  <c r="D38" i="73"/>
  <c r="T38" i="73"/>
  <c r="AJ38" i="73"/>
  <c r="N39" i="73"/>
  <c r="Y39" i="73"/>
  <c r="AG39" i="73"/>
  <c r="F40" i="73"/>
  <c r="N40" i="73"/>
  <c r="V40" i="73"/>
  <c r="AD40" i="73"/>
  <c r="C41" i="73"/>
  <c r="K41" i="73"/>
  <c r="S41" i="73"/>
  <c r="AA41" i="73"/>
  <c r="AI41" i="73"/>
  <c r="H42" i="73"/>
  <c r="P42" i="73"/>
  <c r="X42" i="73"/>
  <c r="AF42" i="73"/>
  <c r="E43" i="73"/>
  <c r="M43" i="73"/>
  <c r="U43" i="73"/>
  <c r="AC43" i="73"/>
  <c r="B44" i="73"/>
  <c r="E30" i="73"/>
  <c r="U30" i="73"/>
  <c r="B31" i="73"/>
  <c r="R31" i="73"/>
  <c r="AH31" i="73"/>
  <c r="O32" i="73"/>
  <c r="AE32" i="73"/>
  <c r="L33" i="73"/>
  <c r="AB33" i="73"/>
  <c r="I34" i="73"/>
  <c r="Y34" i="73"/>
  <c r="F35" i="73"/>
  <c r="V35" i="73"/>
  <c r="C36" i="73"/>
  <c r="S36" i="73"/>
  <c r="AI36" i="73"/>
  <c r="P37" i="73"/>
  <c r="AF37" i="73"/>
  <c r="M38" i="73"/>
  <c r="AC38" i="73"/>
  <c r="J39" i="73"/>
  <c r="U39" i="73"/>
  <c r="AD39" i="73"/>
  <c r="C40" i="73"/>
  <c r="K40" i="73"/>
  <c r="S40" i="73"/>
  <c r="AA40" i="73"/>
  <c r="AI40" i="73"/>
  <c r="H41" i="73"/>
  <c r="P41" i="73"/>
  <c r="X41" i="73"/>
  <c r="AF41" i="73"/>
  <c r="E42" i="73"/>
  <c r="M42" i="73"/>
  <c r="U42" i="73"/>
  <c r="AC42" i="73"/>
  <c r="B43" i="73"/>
  <c r="J43" i="73"/>
  <c r="R43" i="73"/>
  <c r="Z43" i="73"/>
  <c r="AH43" i="73"/>
  <c r="G44" i="73"/>
  <c r="O44" i="73"/>
  <c r="B30" i="81"/>
  <c r="E30" i="81"/>
  <c r="I30" i="81"/>
  <c r="M30" i="81"/>
  <c r="Q30" i="81"/>
  <c r="U30" i="81"/>
  <c r="Y30" i="81"/>
  <c r="AC30" i="81"/>
  <c r="AG30" i="81"/>
  <c r="B31" i="81"/>
  <c r="F31" i="81"/>
  <c r="J31" i="81"/>
  <c r="N31" i="81"/>
  <c r="R31" i="81"/>
  <c r="V31" i="81"/>
  <c r="Z31" i="81"/>
  <c r="AD31" i="81"/>
  <c r="AH31" i="81"/>
  <c r="C32" i="81"/>
  <c r="G32" i="81"/>
  <c r="K32" i="81"/>
  <c r="O32" i="81"/>
  <c r="S32" i="81"/>
  <c r="W32" i="81"/>
  <c r="AA32" i="81"/>
  <c r="AE32" i="81"/>
  <c r="AI32" i="81"/>
  <c r="D33" i="81"/>
  <c r="H33" i="81"/>
  <c r="L33" i="81"/>
  <c r="P33" i="81"/>
  <c r="T33" i="81"/>
  <c r="X33" i="81"/>
  <c r="AB33" i="81"/>
  <c r="AF33" i="81"/>
  <c r="AJ33" i="81"/>
  <c r="E34" i="81"/>
  <c r="I34" i="81"/>
  <c r="M34" i="81"/>
  <c r="Q34" i="81"/>
  <c r="U34" i="81"/>
  <c r="Y34" i="81"/>
  <c r="AC34" i="81"/>
  <c r="AG34" i="81"/>
  <c r="B35" i="81"/>
  <c r="F35" i="81"/>
  <c r="J35" i="81"/>
  <c r="N35" i="81"/>
  <c r="R35" i="81"/>
  <c r="V35" i="81"/>
  <c r="Z35" i="81"/>
  <c r="AD35" i="81"/>
  <c r="AH35" i="81"/>
  <c r="C36" i="81"/>
  <c r="G36" i="81"/>
  <c r="K36" i="81"/>
  <c r="O36" i="81"/>
  <c r="S36" i="81"/>
  <c r="W36" i="81"/>
  <c r="AA36" i="81"/>
  <c r="AE36" i="81"/>
  <c r="AI36" i="81"/>
  <c r="D37" i="81"/>
  <c r="H37" i="81"/>
  <c r="L37" i="81"/>
  <c r="P37" i="81"/>
  <c r="T37" i="81"/>
  <c r="X37" i="81"/>
  <c r="AB37" i="81"/>
  <c r="AF37" i="81"/>
  <c r="AJ37" i="81"/>
  <c r="E38" i="81"/>
  <c r="I38" i="81"/>
  <c r="M38" i="81"/>
  <c r="Q38" i="81"/>
  <c r="U38" i="81"/>
  <c r="Y38" i="81"/>
  <c r="AC38" i="81"/>
  <c r="AG38" i="81"/>
  <c r="B39" i="81"/>
  <c r="F39" i="81"/>
  <c r="J39" i="81"/>
  <c r="M39" i="81"/>
  <c r="P39" i="81"/>
  <c r="R39" i="81"/>
  <c r="U39" i="81"/>
  <c r="X39" i="81"/>
  <c r="Z39" i="81"/>
  <c r="AB39" i="81"/>
  <c r="AD39" i="81"/>
  <c r="AF39" i="81"/>
  <c r="AH39" i="81"/>
  <c r="AJ39" i="81"/>
  <c r="C40" i="81"/>
  <c r="E40" i="81"/>
  <c r="G40" i="81"/>
  <c r="I40" i="81"/>
  <c r="K40" i="81"/>
  <c r="M40" i="81"/>
  <c r="O40" i="81"/>
  <c r="Q40" i="81"/>
  <c r="S40" i="81"/>
  <c r="U40" i="81"/>
  <c r="W40" i="81"/>
  <c r="Y40" i="81"/>
  <c r="AA40" i="81"/>
  <c r="AC40" i="81"/>
  <c r="AE40" i="81"/>
  <c r="AG40" i="81"/>
  <c r="AI40" i="81"/>
  <c r="B41" i="81"/>
  <c r="D41" i="81"/>
  <c r="F41" i="81"/>
  <c r="H41" i="81"/>
  <c r="J41" i="81"/>
  <c r="L41" i="81"/>
  <c r="N41" i="81"/>
  <c r="P41" i="81"/>
  <c r="R41" i="81"/>
  <c r="T41" i="81"/>
  <c r="V41" i="81"/>
  <c r="X41" i="81"/>
  <c r="Z41" i="81"/>
  <c r="AB41" i="81"/>
  <c r="AD41" i="81"/>
  <c r="AF41" i="81"/>
  <c r="AH41" i="81"/>
  <c r="AJ41" i="81"/>
  <c r="C42" i="81"/>
  <c r="E42" i="81"/>
  <c r="G42" i="81"/>
  <c r="I42" i="81"/>
  <c r="K42" i="81"/>
  <c r="M42" i="81"/>
  <c r="O42" i="81"/>
  <c r="Q42" i="81"/>
  <c r="S42" i="81"/>
  <c r="U42" i="81"/>
  <c r="W42" i="81"/>
  <c r="Y42" i="81"/>
  <c r="AA42" i="81"/>
  <c r="AC42" i="81"/>
  <c r="AE42" i="81"/>
  <c r="AG42" i="81"/>
  <c r="AI42" i="81"/>
  <c r="B43" i="81"/>
  <c r="D43" i="81"/>
  <c r="F43" i="81"/>
  <c r="H43" i="81"/>
  <c r="J43" i="81"/>
  <c r="L43" i="81"/>
  <c r="N43" i="81"/>
  <c r="P43" i="81"/>
  <c r="R43" i="81"/>
  <c r="T43" i="81"/>
  <c r="V43" i="81"/>
  <c r="X43" i="81"/>
  <c r="Z43" i="81"/>
  <c r="AB43" i="81"/>
  <c r="AD43" i="81"/>
  <c r="AF43" i="81"/>
  <c r="AH43" i="81"/>
  <c r="AJ43" i="81"/>
  <c r="C44" i="81"/>
  <c r="E44" i="81"/>
  <c r="G44" i="81"/>
  <c r="I44" i="81"/>
  <c r="K44" i="81"/>
  <c r="M44" i="81"/>
  <c r="O44" i="81"/>
  <c r="Q44" i="81"/>
  <c r="S44" i="81"/>
  <c r="U44" i="81"/>
  <c r="W44" i="81"/>
  <c r="Y44" i="81"/>
  <c r="AA44" i="81"/>
  <c r="AC44" i="81"/>
  <c r="AE44" i="81"/>
  <c r="AH44" i="81"/>
  <c r="AJ44" i="81"/>
  <c r="D45" i="81"/>
  <c r="G45" i="81"/>
  <c r="I45" i="81"/>
  <c r="L45" i="81"/>
  <c r="N45" i="81"/>
  <c r="P45" i="81"/>
  <c r="R45" i="81"/>
  <c r="T45" i="81"/>
  <c r="V45" i="81"/>
  <c r="X45" i="81"/>
  <c r="Z45" i="81"/>
  <c r="AB45" i="81"/>
  <c r="AD45" i="81"/>
  <c r="AF45" i="81"/>
  <c r="AH45" i="81"/>
  <c r="AJ45" i="81"/>
  <c r="C46" i="81"/>
  <c r="E46" i="81"/>
  <c r="G46" i="81"/>
  <c r="I46" i="81"/>
  <c r="K46" i="81"/>
  <c r="M46" i="81"/>
  <c r="O46" i="81"/>
  <c r="Q46" i="81"/>
  <c r="S46" i="81"/>
  <c r="U46" i="81"/>
  <c r="W46" i="81"/>
  <c r="Y46" i="81"/>
  <c r="AA46" i="81"/>
  <c r="AC46" i="81"/>
  <c r="AE46" i="81"/>
  <c r="AG46" i="81"/>
  <c r="AI46" i="81"/>
  <c r="B47" i="81"/>
  <c r="D47" i="81"/>
  <c r="F47" i="81"/>
  <c r="H47" i="81"/>
  <c r="J47" i="81"/>
  <c r="L47" i="81"/>
  <c r="N47" i="81"/>
  <c r="P47" i="81"/>
  <c r="R47" i="81"/>
  <c r="T47" i="81"/>
  <c r="V47" i="81"/>
  <c r="X47" i="81"/>
  <c r="Z47" i="81"/>
  <c r="AB47" i="81"/>
  <c r="AD47" i="81"/>
  <c r="AF47" i="81"/>
  <c r="AH47" i="81"/>
  <c r="AJ47" i="81"/>
  <c r="C48" i="81"/>
  <c r="E48" i="81"/>
  <c r="G48" i="81"/>
  <c r="I48" i="81"/>
  <c r="K48" i="81"/>
  <c r="M48" i="81"/>
  <c r="O48" i="81"/>
  <c r="Q48" i="81"/>
  <c r="S48" i="81"/>
  <c r="U48" i="81"/>
  <c r="W48" i="81"/>
  <c r="Y48" i="81"/>
  <c r="AA48" i="81"/>
  <c r="AC48" i="81"/>
  <c r="AE48" i="81"/>
  <c r="AG48" i="81"/>
  <c r="AI48" i="81"/>
  <c r="B49" i="81"/>
  <c r="D49" i="81"/>
  <c r="F49" i="81"/>
  <c r="H49" i="81"/>
  <c r="J49" i="81"/>
  <c r="L49" i="81"/>
  <c r="N49" i="81"/>
  <c r="P49" i="81"/>
  <c r="R49" i="81"/>
  <c r="T49" i="81"/>
  <c r="V49" i="81"/>
  <c r="X49" i="81"/>
  <c r="Z49" i="81"/>
  <c r="AB49" i="81"/>
  <c r="AD49" i="81"/>
  <c r="AF49" i="81"/>
  <c r="AH49" i="81"/>
  <c r="AJ49" i="81"/>
  <c r="C50" i="81"/>
  <c r="E50" i="81"/>
  <c r="G50" i="81"/>
  <c r="I50" i="81"/>
  <c r="K50" i="81"/>
  <c r="M50" i="81"/>
  <c r="O50" i="81"/>
  <c r="Q50" i="81"/>
  <c r="S50" i="81"/>
  <c r="U50" i="81"/>
  <c r="W50" i="81"/>
  <c r="Y50" i="81"/>
  <c r="AA50" i="81"/>
  <c r="AC50" i="81"/>
  <c r="AE50" i="81"/>
  <c r="AG50" i="81"/>
  <c r="AI50" i="81"/>
  <c r="B51" i="81"/>
  <c r="D51" i="81"/>
  <c r="F51" i="81"/>
  <c r="H51" i="81"/>
  <c r="J51" i="81"/>
  <c r="L51" i="81"/>
  <c r="N51" i="81"/>
  <c r="P51" i="81"/>
  <c r="R51" i="81"/>
  <c r="T51" i="81"/>
  <c r="V51" i="81"/>
  <c r="X51" i="81"/>
  <c r="Z51" i="81"/>
  <c r="AB51" i="81"/>
  <c r="AD51" i="81"/>
  <c r="AF51" i="81"/>
  <c r="AH51" i="81"/>
  <c r="AJ51" i="81"/>
  <c r="D30" i="81"/>
  <c r="H30" i="81"/>
  <c r="L30" i="81"/>
  <c r="P30" i="81"/>
  <c r="T30" i="81"/>
  <c r="X30" i="81"/>
  <c r="AB30" i="81"/>
  <c r="AF30" i="81"/>
  <c r="AJ30" i="81"/>
  <c r="E31" i="81"/>
  <c r="I31" i="81"/>
  <c r="M31" i="81"/>
  <c r="Q31" i="81"/>
  <c r="U31" i="81"/>
  <c r="Y31" i="81"/>
  <c r="AC31" i="81"/>
  <c r="AG31" i="81"/>
  <c r="B32" i="81"/>
  <c r="F32" i="81"/>
  <c r="J32" i="81"/>
  <c r="N32" i="81"/>
  <c r="R32" i="81"/>
  <c r="V32" i="81"/>
  <c r="Z32" i="81"/>
  <c r="AD32" i="81"/>
  <c r="AH32" i="81"/>
  <c r="C33" i="81"/>
  <c r="G33" i="81"/>
  <c r="K33" i="81"/>
  <c r="O33" i="81"/>
  <c r="S33" i="81"/>
  <c r="W33" i="81"/>
  <c r="AA33" i="81"/>
  <c r="AE33" i="81"/>
  <c r="AI33" i="81"/>
  <c r="D34" i="81"/>
  <c r="H34" i="81"/>
  <c r="L34" i="81"/>
  <c r="P34" i="81"/>
  <c r="T34" i="81"/>
  <c r="X34" i="81"/>
  <c r="AB34" i="81"/>
  <c r="AF34" i="81"/>
  <c r="AJ34" i="81"/>
  <c r="E35" i="81"/>
  <c r="I35" i="81"/>
  <c r="M35" i="81"/>
  <c r="Q35" i="81"/>
  <c r="U35" i="81"/>
  <c r="Y35" i="81"/>
  <c r="AC35" i="81"/>
  <c r="AG35" i="81"/>
  <c r="B36" i="81"/>
  <c r="F36" i="81"/>
  <c r="J36" i="81"/>
  <c r="N36" i="81"/>
  <c r="R36" i="81"/>
  <c r="V36" i="81"/>
  <c r="Z36" i="81"/>
  <c r="AD36" i="81"/>
  <c r="AH36" i="81"/>
  <c r="C37" i="81"/>
  <c r="G37" i="81"/>
  <c r="K37" i="81"/>
  <c r="O37" i="81"/>
  <c r="S37" i="81"/>
  <c r="W37" i="81"/>
  <c r="AA37" i="81"/>
  <c r="AE37" i="81"/>
  <c r="AI37" i="81"/>
  <c r="D38" i="81"/>
  <c r="H38" i="81"/>
  <c r="L38" i="81"/>
  <c r="P38" i="81"/>
  <c r="T38" i="81"/>
  <c r="X38" i="81"/>
  <c r="AB38" i="81"/>
  <c r="AF38" i="81"/>
  <c r="AJ38" i="81"/>
  <c r="E39" i="81"/>
  <c r="I39" i="81"/>
  <c r="L39" i="81"/>
  <c r="N39" i="81"/>
  <c r="Q39" i="81"/>
  <c r="T39" i="81"/>
  <c r="V39" i="81"/>
  <c r="Y39" i="81"/>
  <c r="AA39" i="81"/>
  <c r="AC39" i="81"/>
  <c r="AE39" i="81"/>
  <c r="AG39" i="81"/>
  <c r="AI39" i="81"/>
  <c r="B40" i="81"/>
  <c r="D40" i="81"/>
  <c r="F40" i="81"/>
  <c r="H40" i="81"/>
  <c r="J40" i="81"/>
  <c r="L40" i="81"/>
  <c r="N40" i="81"/>
  <c r="P40" i="81"/>
  <c r="R40" i="81"/>
  <c r="T40" i="81"/>
  <c r="V40" i="81"/>
  <c r="X40" i="81"/>
  <c r="Z40" i="81"/>
  <c r="AB40" i="81"/>
  <c r="AD40" i="81"/>
  <c r="AF40" i="81"/>
  <c r="AH40" i="81"/>
  <c r="AJ40" i="81"/>
  <c r="C41" i="81"/>
  <c r="E41" i="81"/>
  <c r="G41" i="81"/>
  <c r="I41" i="81"/>
  <c r="K41" i="81"/>
  <c r="M41" i="81"/>
  <c r="O41" i="81"/>
  <c r="Q41" i="81"/>
  <c r="S41" i="81"/>
  <c r="U41" i="81"/>
  <c r="W41" i="81"/>
  <c r="Y41" i="81"/>
  <c r="AA41" i="81"/>
  <c r="AC41" i="81"/>
  <c r="AE41" i="81"/>
  <c r="AG41" i="81"/>
  <c r="AI41" i="81"/>
  <c r="B42" i="81"/>
  <c r="D42" i="81"/>
  <c r="F42" i="81"/>
  <c r="H42" i="81"/>
  <c r="J42" i="81"/>
  <c r="L42" i="81"/>
  <c r="N42" i="81"/>
  <c r="P42" i="81"/>
  <c r="R42" i="81"/>
  <c r="T42" i="81"/>
  <c r="V42" i="81"/>
  <c r="X42" i="81"/>
  <c r="Z42" i="81"/>
  <c r="AB42" i="81"/>
  <c r="AD42" i="81"/>
  <c r="AF42" i="81"/>
  <c r="AH42" i="81"/>
  <c r="AJ42" i="81"/>
  <c r="C43" i="81"/>
  <c r="E43" i="81"/>
  <c r="G43" i="81"/>
  <c r="I43" i="81"/>
  <c r="K43" i="81"/>
  <c r="M43" i="81"/>
  <c r="O43" i="81"/>
  <c r="Q43" i="81"/>
  <c r="S43" i="81"/>
  <c r="U43" i="81"/>
  <c r="W43" i="81"/>
  <c r="Y43" i="81"/>
  <c r="AA43" i="81"/>
  <c r="AC43" i="81"/>
  <c r="AE43" i="81"/>
  <c r="AG43" i="81"/>
  <c r="AI43" i="81"/>
  <c r="B44" i="81"/>
  <c r="D44" i="81"/>
  <c r="F44" i="81"/>
  <c r="H44" i="81"/>
  <c r="J44" i="81"/>
  <c r="L44" i="81"/>
  <c r="N44" i="81"/>
  <c r="P44" i="81"/>
  <c r="R44" i="81"/>
  <c r="T44" i="81"/>
  <c r="V44" i="81"/>
  <c r="X44" i="81"/>
  <c r="Z44" i="81"/>
  <c r="AB44" i="81"/>
  <c r="AD44" i="81"/>
  <c r="AF44" i="81"/>
  <c r="AI44" i="81"/>
  <c r="C45" i="81"/>
  <c r="E45" i="81"/>
  <c r="H45" i="81"/>
  <c r="K45" i="81"/>
  <c r="M45" i="81"/>
  <c r="O45" i="81"/>
  <c r="Q45" i="81"/>
  <c r="S45" i="81"/>
  <c r="U45" i="81"/>
  <c r="W45" i="81"/>
  <c r="Y45" i="81"/>
  <c r="AA45" i="81"/>
  <c r="AC45" i="81"/>
  <c r="AE45" i="81"/>
  <c r="AG45" i="81"/>
  <c r="AI45" i="81"/>
  <c r="B46" i="81"/>
  <c r="D46" i="81"/>
  <c r="F46" i="81"/>
  <c r="H46" i="81"/>
  <c r="J46" i="81"/>
  <c r="L46" i="81"/>
  <c r="N46" i="81"/>
  <c r="P46" i="81"/>
  <c r="R46" i="81"/>
  <c r="T46" i="81"/>
  <c r="V46" i="81"/>
  <c r="X46" i="81"/>
  <c r="Z46" i="81"/>
  <c r="AB46" i="81"/>
  <c r="AD46" i="81"/>
  <c r="AF46" i="81"/>
  <c r="AH46" i="81"/>
  <c r="AJ46" i="81"/>
  <c r="C47" i="81"/>
  <c r="E47" i="81"/>
  <c r="G47" i="81"/>
  <c r="I47" i="81"/>
  <c r="K47" i="81"/>
  <c r="M47" i="81"/>
  <c r="O47" i="81"/>
  <c r="Q47" i="81"/>
  <c r="S47" i="81"/>
  <c r="U47" i="81"/>
  <c r="W47" i="81"/>
  <c r="Y47" i="81"/>
  <c r="AA47" i="81"/>
  <c r="AC47" i="81"/>
  <c r="AE47" i="81"/>
  <c r="AG47" i="81"/>
  <c r="AI47" i="81"/>
  <c r="B48" i="81"/>
  <c r="D48" i="81"/>
  <c r="F48" i="81"/>
  <c r="H48" i="81"/>
  <c r="J48" i="81"/>
  <c r="L48" i="81"/>
  <c r="N48" i="81"/>
  <c r="P48" i="81"/>
  <c r="R48" i="81"/>
  <c r="T48" i="81"/>
  <c r="V48" i="81"/>
  <c r="X48" i="81"/>
  <c r="Z48" i="81"/>
  <c r="AB48" i="81"/>
  <c r="AD48" i="81"/>
  <c r="AF48" i="81"/>
  <c r="AH48" i="81"/>
  <c r="AJ48" i="81"/>
  <c r="C49" i="81"/>
  <c r="E49" i="81"/>
  <c r="G49" i="81"/>
  <c r="I49" i="81"/>
  <c r="K49" i="81"/>
  <c r="M49" i="81"/>
  <c r="O49" i="81"/>
  <c r="Q49" i="81"/>
  <c r="S49" i="81"/>
  <c r="U49" i="81"/>
  <c r="W49" i="81"/>
  <c r="Y49" i="81"/>
  <c r="AA49" i="81"/>
  <c r="AC49" i="81"/>
  <c r="AE49" i="81"/>
  <c r="AG49" i="81"/>
  <c r="AI49" i="81"/>
  <c r="B50" i="81"/>
  <c r="D50" i="81"/>
  <c r="F50" i="81"/>
  <c r="H50" i="81"/>
  <c r="J50" i="81"/>
  <c r="L50" i="81"/>
  <c r="N50" i="81"/>
  <c r="P50" i="81"/>
  <c r="R50" i="81"/>
  <c r="T50" i="81"/>
  <c r="V50" i="81"/>
  <c r="X50" i="81"/>
  <c r="Z50" i="81"/>
  <c r="AB50" i="81"/>
  <c r="AD50" i="81"/>
  <c r="AF50" i="81"/>
  <c r="AH50" i="81"/>
  <c r="AJ50" i="81"/>
  <c r="C51" i="81"/>
  <c r="E51" i="81"/>
  <c r="G51" i="81"/>
  <c r="I51" i="81"/>
  <c r="K51" i="81"/>
  <c r="M51" i="81"/>
  <c r="O51" i="81"/>
  <c r="Q51" i="81"/>
  <c r="S51" i="81"/>
  <c r="U51" i="81"/>
  <c r="W51" i="81"/>
  <c r="Y51" i="81"/>
  <c r="AA51" i="81"/>
  <c r="AC51" i="81"/>
  <c r="AE51" i="81"/>
  <c r="AG51" i="81"/>
  <c r="AI51" i="81"/>
  <c r="F45" i="81"/>
  <c r="AG44" i="81"/>
  <c r="D39" i="81"/>
  <c r="AE38" i="81"/>
  <c r="W38" i="81"/>
  <c r="O38" i="81"/>
  <c r="G38" i="81"/>
  <c r="AH37" i="81"/>
  <c r="Z37" i="81"/>
  <c r="R37" i="81"/>
  <c r="J37" i="81"/>
  <c r="B37" i="81"/>
  <c r="AC36" i="81"/>
  <c r="U36" i="81"/>
  <c r="M36" i="81"/>
  <c r="E36" i="81"/>
  <c r="AF35" i="81"/>
  <c r="X35" i="81"/>
  <c r="P35" i="81"/>
  <c r="H35" i="81"/>
  <c r="AI34" i="81"/>
  <c r="AA34" i="81"/>
  <c r="S34" i="81"/>
  <c r="K34" i="81"/>
  <c r="C34" i="81"/>
  <c r="AD33" i="81"/>
  <c r="V33" i="81"/>
  <c r="N33" i="81"/>
  <c r="F33" i="81"/>
  <c r="AG32" i="81"/>
  <c r="Y32" i="81"/>
  <c r="Q32" i="81"/>
  <c r="I32" i="81"/>
  <c r="AJ31" i="81"/>
  <c r="AB31" i="81"/>
  <c r="T31" i="81"/>
  <c r="L31" i="81"/>
  <c r="D31" i="81"/>
  <c r="AE30" i="81"/>
  <c r="W30" i="81"/>
  <c r="O30" i="81"/>
  <c r="G30" i="81"/>
  <c r="W39" i="81"/>
  <c r="O39" i="81"/>
  <c r="G39" i="81"/>
  <c r="AH38" i="81"/>
  <c r="Z38" i="81"/>
  <c r="R38" i="81"/>
  <c r="J38" i="81"/>
  <c r="B38" i="81"/>
  <c r="AC37" i="81"/>
  <c r="U37" i="81"/>
  <c r="M37" i="81"/>
  <c r="E37" i="81"/>
  <c r="AF36" i="81"/>
  <c r="X36" i="81"/>
  <c r="P36" i="81"/>
  <c r="H36" i="81"/>
  <c r="AI35" i="81"/>
  <c r="AA35" i="81"/>
  <c r="S35" i="81"/>
  <c r="K35" i="81"/>
  <c r="C35" i="81"/>
  <c r="AD34" i="81"/>
  <c r="V34" i="81"/>
  <c r="N34" i="81"/>
  <c r="F34" i="81"/>
  <c r="AG33" i="81"/>
  <c r="Y33" i="81"/>
  <c r="Q33" i="81"/>
  <c r="I33" i="81"/>
  <c r="AJ32" i="81"/>
  <c r="AB32" i="81"/>
  <c r="T32" i="81"/>
  <c r="L32" i="81"/>
  <c r="D32" i="81"/>
  <c r="AE31" i="81"/>
  <c r="W31" i="81"/>
  <c r="O31" i="81"/>
  <c r="G31" i="81"/>
  <c r="AH30" i="81"/>
  <c r="Z30" i="81"/>
  <c r="R30" i="81"/>
  <c r="J30" i="81"/>
  <c r="J45" i="81"/>
  <c r="B45" i="81"/>
  <c r="H39" i="81"/>
  <c r="AI38" i="81"/>
  <c r="AA38" i="81"/>
  <c r="S38" i="81"/>
  <c r="K38" i="81"/>
  <c r="C38" i="81"/>
  <c r="AD37" i="81"/>
  <c r="V37" i="81"/>
  <c r="N37" i="81"/>
  <c r="F37" i="81"/>
  <c r="AG36" i="81"/>
  <c r="Y36" i="81"/>
  <c r="Q36" i="81"/>
  <c r="I36" i="81"/>
  <c r="AJ35" i="81"/>
  <c r="AB35" i="81"/>
  <c r="T35" i="81"/>
  <c r="L35" i="81"/>
  <c r="D35" i="81"/>
  <c r="AE34" i="81"/>
  <c r="W34" i="81"/>
  <c r="O34" i="81"/>
  <c r="G34" i="81"/>
  <c r="AH33" i="81"/>
  <c r="Z33" i="81"/>
  <c r="R33" i="81"/>
  <c r="J33" i="81"/>
  <c r="B33" i="81"/>
  <c r="AC32" i="81"/>
  <c r="U32" i="81"/>
  <c r="M32" i="81"/>
  <c r="E32" i="81"/>
  <c r="AF31" i="81"/>
  <c r="X31" i="81"/>
  <c r="P31" i="81"/>
  <c r="H31" i="81"/>
  <c r="AI30" i="81"/>
  <c r="AA30" i="81"/>
  <c r="S30" i="81"/>
  <c r="K30" i="81"/>
  <c r="C30" i="81"/>
  <c r="S39" i="81"/>
  <c r="K39" i="81"/>
  <c r="C39" i="81"/>
  <c r="AD38" i="81"/>
  <c r="V38" i="81"/>
  <c r="N38" i="81"/>
  <c r="F38" i="81"/>
  <c r="AG37" i="81"/>
  <c r="Y37" i="81"/>
  <c r="Q37" i="81"/>
  <c r="I37" i="81"/>
  <c r="AJ36" i="81"/>
  <c r="AB36" i="81"/>
  <c r="T36" i="81"/>
  <c r="L36" i="81"/>
  <c r="D36" i="81"/>
  <c r="AE35" i="81"/>
  <c r="W35" i="81"/>
  <c r="O35" i="81"/>
  <c r="G35" i="81"/>
  <c r="AH34" i="81"/>
  <c r="Z34" i="81"/>
  <c r="R34" i="81"/>
  <c r="J34" i="81"/>
  <c r="B34" i="81"/>
  <c r="AC33" i="81"/>
  <c r="U33" i="81"/>
  <c r="M33" i="81"/>
  <c r="E33" i="81"/>
  <c r="AF32" i="81"/>
  <c r="X32" i="81"/>
  <c r="P32" i="81"/>
  <c r="H32" i="81"/>
  <c r="AI31" i="81"/>
  <c r="AA31" i="81"/>
  <c r="S31" i="81"/>
  <c r="K31" i="81"/>
  <c r="C31" i="81"/>
  <c r="AD30" i="81"/>
  <c r="V30" i="81"/>
  <c r="N30" i="81"/>
  <c r="F30" i="81"/>
  <c r="D30" i="87"/>
  <c r="H30" i="87"/>
  <c r="P30" i="87"/>
  <c r="X30" i="87"/>
  <c r="AF30" i="87"/>
  <c r="E31" i="87"/>
  <c r="M31" i="87"/>
  <c r="U31" i="87"/>
  <c r="AC31" i="87"/>
  <c r="B32" i="87"/>
  <c r="J32" i="87"/>
  <c r="R32" i="87"/>
  <c r="Z32" i="87"/>
  <c r="AH32" i="87"/>
  <c r="G33" i="87"/>
  <c r="O33" i="87"/>
  <c r="W33" i="87"/>
  <c r="AE33" i="87"/>
  <c r="D34" i="87"/>
  <c r="L34" i="87"/>
  <c r="T34" i="87"/>
  <c r="AB34" i="87"/>
  <c r="AJ34" i="87"/>
  <c r="I35" i="87"/>
  <c r="Q35" i="87"/>
  <c r="Y35" i="87"/>
  <c r="AG35" i="87"/>
  <c r="F36" i="87"/>
  <c r="N36" i="87"/>
  <c r="V36" i="87"/>
  <c r="AD36" i="87"/>
  <c r="C37" i="87"/>
  <c r="K37" i="87"/>
  <c r="S37" i="87"/>
  <c r="AA37" i="87"/>
  <c r="AI37" i="87"/>
  <c r="H38" i="87"/>
  <c r="P38" i="87"/>
  <c r="X38" i="87"/>
  <c r="AF38" i="87"/>
  <c r="E39" i="87"/>
  <c r="M39" i="87"/>
  <c r="U39" i="87"/>
  <c r="AA39" i="87"/>
  <c r="AE39" i="87"/>
  <c r="AI39" i="87"/>
  <c r="D40" i="87"/>
  <c r="H40" i="87"/>
  <c r="L40" i="87"/>
  <c r="P40" i="87"/>
  <c r="T40" i="87"/>
  <c r="X40" i="87"/>
  <c r="AB40" i="87"/>
  <c r="AF40" i="87"/>
  <c r="AJ40" i="87"/>
  <c r="E41" i="87"/>
  <c r="I41" i="87"/>
  <c r="M41" i="87"/>
  <c r="Q41" i="87"/>
  <c r="U41" i="87"/>
  <c r="Y41" i="87"/>
  <c r="AC41" i="87"/>
  <c r="AG41" i="87"/>
  <c r="B42" i="87"/>
  <c r="F42" i="87"/>
  <c r="J42" i="87"/>
  <c r="N42" i="87"/>
  <c r="R42" i="87"/>
  <c r="V42" i="87"/>
  <c r="Z42" i="87"/>
  <c r="AD42" i="87"/>
  <c r="AH42" i="87"/>
  <c r="C43" i="87"/>
  <c r="G43" i="87"/>
  <c r="K43" i="87"/>
  <c r="O43" i="87"/>
  <c r="S43" i="87"/>
  <c r="W43" i="87"/>
  <c r="AA43" i="87"/>
  <c r="AE43" i="87"/>
  <c r="AI43" i="87"/>
  <c r="D44" i="87"/>
  <c r="H44" i="87"/>
  <c r="L44" i="87"/>
  <c r="P44" i="87"/>
  <c r="T44" i="87"/>
  <c r="V44" i="87"/>
  <c r="Y44" i="87"/>
  <c r="AB44" i="87"/>
  <c r="AD44" i="87"/>
  <c r="AG44" i="87"/>
  <c r="AJ44" i="87"/>
  <c r="C45" i="87"/>
  <c r="F45" i="87"/>
  <c r="I45" i="87"/>
  <c r="K45" i="87"/>
  <c r="Q30" i="87"/>
  <c r="AG30" i="87"/>
  <c r="N31" i="87"/>
  <c r="AD31" i="87"/>
  <c r="K32" i="87"/>
  <c r="AA32" i="87"/>
  <c r="H33" i="87"/>
  <c r="X33" i="87"/>
  <c r="E34" i="87"/>
  <c r="U34" i="87"/>
  <c r="B35" i="87"/>
  <c r="R35" i="87"/>
  <c r="AH35" i="87"/>
  <c r="O36" i="87"/>
  <c r="AE36" i="87"/>
  <c r="L37" i="87"/>
  <c r="AB37" i="87"/>
  <c r="I38" i="87"/>
  <c r="Y38" i="87"/>
  <c r="F39" i="87"/>
  <c r="V39" i="87"/>
  <c r="AF39" i="87"/>
  <c r="E40" i="87"/>
  <c r="M40" i="87"/>
  <c r="U40" i="87"/>
  <c r="AC40" i="87"/>
  <c r="B41" i="87"/>
  <c r="J41" i="87"/>
  <c r="R41" i="87"/>
  <c r="Z41" i="87"/>
  <c r="AH41" i="87"/>
  <c r="G42" i="87"/>
  <c r="O42" i="87"/>
  <c r="W42" i="87"/>
  <c r="AE42" i="87"/>
  <c r="D43" i="87"/>
  <c r="L43" i="87"/>
  <c r="T43" i="87"/>
  <c r="AB43" i="87"/>
  <c r="AJ43" i="87"/>
  <c r="I44" i="87"/>
  <c r="Q44" i="87"/>
  <c r="X44" i="87"/>
  <c r="AC44" i="87"/>
  <c r="AH44" i="87"/>
  <c r="E45" i="87"/>
  <c r="J45" i="87"/>
  <c r="N45" i="87"/>
  <c r="Q45" i="87"/>
  <c r="S45" i="87"/>
  <c r="V45" i="87"/>
  <c r="Y45" i="87"/>
  <c r="AA45" i="87"/>
  <c r="AD45" i="87"/>
  <c r="AG45" i="87"/>
  <c r="AI45" i="87"/>
  <c r="C46" i="87"/>
  <c r="F46" i="87"/>
  <c r="H46" i="87"/>
  <c r="K46" i="87"/>
  <c r="N46" i="87"/>
  <c r="P46" i="87"/>
  <c r="S46" i="87"/>
  <c r="V46" i="87"/>
  <c r="X46" i="87"/>
  <c r="AA46" i="87"/>
  <c r="AD46" i="87"/>
  <c r="AF46" i="87"/>
  <c r="AI46" i="87"/>
  <c r="C47" i="87"/>
  <c r="E47" i="87"/>
  <c r="H47" i="87"/>
  <c r="K47" i="87"/>
  <c r="M47" i="87"/>
  <c r="P47" i="87"/>
  <c r="S47" i="87"/>
  <c r="U47" i="87"/>
  <c r="X47" i="87"/>
  <c r="AA47" i="87"/>
  <c r="AC47" i="87"/>
  <c r="AF47" i="87"/>
  <c r="AI47" i="87"/>
  <c r="B48" i="87"/>
  <c r="E48" i="87"/>
  <c r="H48" i="87"/>
  <c r="J48" i="87"/>
  <c r="M48" i="87"/>
  <c r="P48" i="87"/>
  <c r="R48" i="87"/>
  <c r="U48" i="87"/>
  <c r="X48" i="87"/>
  <c r="Z48" i="87"/>
  <c r="AC48" i="87"/>
  <c r="AF48" i="87"/>
  <c r="AH48" i="87"/>
  <c r="B49" i="87"/>
  <c r="E49" i="87"/>
  <c r="G49" i="87"/>
  <c r="J49" i="87"/>
  <c r="M49" i="87"/>
  <c r="O49" i="87"/>
  <c r="R49" i="87"/>
  <c r="U49" i="87"/>
  <c r="W49" i="87"/>
  <c r="Z49" i="87"/>
  <c r="AC49" i="87"/>
  <c r="AE49" i="87"/>
  <c r="AH49" i="87"/>
  <c r="B50" i="87"/>
  <c r="D50" i="87"/>
  <c r="G50" i="87"/>
  <c r="J50" i="87"/>
  <c r="L50" i="87"/>
  <c r="O50" i="87"/>
  <c r="R50" i="87"/>
  <c r="T50" i="87"/>
  <c r="W50" i="87"/>
  <c r="Z50" i="87"/>
  <c r="AB50" i="87"/>
  <c r="AE50" i="87"/>
  <c r="AH50" i="87"/>
  <c r="AJ50" i="87"/>
  <c r="D51" i="87"/>
  <c r="G51" i="87"/>
  <c r="I51" i="87"/>
  <c r="L51" i="87"/>
  <c r="O51" i="87"/>
  <c r="Q51" i="87"/>
  <c r="T51" i="87"/>
  <c r="W51" i="87"/>
  <c r="Y51" i="87"/>
  <c r="AB51" i="87"/>
  <c r="AE51" i="87"/>
  <c r="AG51" i="87"/>
  <c r="AJ51" i="87"/>
  <c r="I30" i="87"/>
  <c r="Y30" i="87"/>
  <c r="F31" i="87"/>
  <c r="V31" i="87"/>
  <c r="C32" i="87"/>
  <c r="S32" i="87"/>
  <c r="AI32" i="87"/>
  <c r="P33" i="87"/>
  <c r="AF33" i="87"/>
  <c r="M34" i="87"/>
  <c r="AC34" i="87"/>
  <c r="J35" i="87"/>
  <c r="Z35" i="87"/>
  <c r="G36" i="87"/>
  <c r="W36" i="87"/>
  <c r="D37" i="87"/>
  <c r="T37" i="87"/>
  <c r="AJ37" i="87"/>
  <c r="Q38" i="87"/>
  <c r="AG38" i="87"/>
  <c r="N39" i="87"/>
  <c r="AB39" i="87"/>
  <c r="AJ39" i="87"/>
  <c r="I40" i="87"/>
  <c r="Q40" i="87"/>
  <c r="Y40" i="87"/>
  <c r="AG40" i="87"/>
  <c r="F41" i="87"/>
  <c r="N41" i="87"/>
  <c r="V41" i="87"/>
  <c r="AD41" i="87"/>
  <c r="C42" i="87"/>
  <c r="K42" i="87"/>
  <c r="S42" i="87"/>
  <c r="AA42" i="87"/>
  <c r="AI42" i="87"/>
  <c r="H43" i="87"/>
  <c r="P43" i="87"/>
  <c r="X43" i="87"/>
  <c r="AF43" i="87"/>
  <c r="E44" i="87"/>
  <c r="M44" i="87"/>
  <c r="U44" i="87"/>
  <c r="Z44" i="87"/>
  <c r="AF44" i="87"/>
  <c r="B45" i="87"/>
  <c r="G45" i="87"/>
  <c r="M45" i="87"/>
  <c r="O45" i="87"/>
  <c r="R45" i="87"/>
  <c r="U45" i="87"/>
  <c r="W45" i="87"/>
  <c r="Z45" i="87"/>
  <c r="AC45" i="87"/>
  <c r="AE45" i="87"/>
  <c r="AH45" i="87"/>
  <c r="B46" i="87"/>
  <c r="D46" i="87"/>
  <c r="G46" i="87"/>
  <c r="J46" i="87"/>
  <c r="L46" i="87"/>
  <c r="O46" i="87"/>
  <c r="R46" i="87"/>
  <c r="T46" i="87"/>
  <c r="W46" i="87"/>
  <c r="Z46" i="87"/>
  <c r="AB46" i="87"/>
  <c r="AE46" i="87"/>
  <c r="AH46" i="87"/>
  <c r="AJ46" i="87"/>
  <c r="D47" i="87"/>
  <c r="G47" i="87"/>
  <c r="I47" i="87"/>
  <c r="L47" i="87"/>
  <c r="O47" i="87"/>
  <c r="Q47" i="87"/>
  <c r="T47" i="87"/>
  <c r="W47" i="87"/>
  <c r="Y47" i="87"/>
  <c r="AB47" i="87"/>
  <c r="AE47" i="87"/>
  <c r="AG47" i="87"/>
  <c r="AJ47" i="87"/>
  <c r="D48" i="87"/>
  <c r="F48" i="87"/>
  <c r="I48" i="87"/>
  <c r="L48" i="87"/>
  <c r="N48" i="87"/>
  <c r="Q48" i="87"/>
  <c r="T48" i="87"/>
  <c r="V48" i="87"/>
  <c r="Y48" i="87"/>
  <c r="AB48" i="87"/>
  <c r="AD48" i="87"/>
  <c r="AG48" i="87"/>
  <c r="AJ48" i="87"/>
  <c r="C49" i="87"/>
  <c r="F49" i="87"/>
  <c r="I49" i="87"/>
  <c r="K49" i="87"/>
  <c r="N49" i="87"/>
  <c r="Q49" i="87"/>
  <c r="S49" i="87"/>
  <c r="V49" i="87"/>
  <c r="Y49" i="87"/>
  <c r="AA49" i="87"/>
  <c r="AD49" i="87"/>
  <c r="AG49" i="87"/>
  <c r="AI49" i="87"/>
  <c r="C50" i="87"/>
  <c r="F50" i="87"/>
  <c r="H50" i="87"/>
  <c r="K50" i="87"/>
  <c r="N50" i="87"/>
  <c r="P50" i="87"/>
  <c r="S50" i="87"/>
  <c r="V50" i="87"/>
  <c r="X50" i="87"/>
  <c r="AA50" i="87"/>
  <c r="AD50" i="87"/>
  <c r="AF50" i="87"/>
  <c r="AI50" i="87"/>
  <c r="C51" i="87"/>
  <c r="E51" i="87"/>
  <c r="H51" i="87"/>
  <c r="K51" i="87"/>
  <c r="M51" i="87"/>
  <c r="P51" i="87"/>
  <c r="S51" i="87"/>
  <c r="U51" i="87"/>
  <c r="X51" i="87"/>
  <c r="AA51" i="87"/>
  <c r="AC51" i="87"/>
  <c r="AF51" i="87"/>
  <c r="AI51" i="87"/>
  <c r="AD51" i="87"/>
  <c r="V51" i="87"/>
  <c r="N51" i="87"/>
  <c r="F51" i="87"/>
  <c r="AG50" i="87"/>
  <c r="Y50" i="87"/>
  <c r="Q50" i="87"/>
  <c r="I50" i="87"/>
  <c r="AJ49" i="87"/>
  <c r="AB49" i="87"/>
  <c r="T49" i="87"/>
  <c r="L49" i="87"/>
  <c r="D49" i="87"/>
  <c r="AE48" i="87"/>
  <c r="W48" i="87"/>
  <c r="O48" i="87"/>
  <c r="G48" i="87"/>
  <c r="AH47" i="87"/>
  <c r="Z47" i="87"/>
  <c r="R47" i="87"/>
  <c r="J47" i="87"/>
  <c r="B47" i="87"/>
  <c r="AC46" i="87"/>
  <c r="U46" i="87"/>
  <c r="M46" i="87"/>
  <c r="E46" i="87"/>
  <c r="AF45" i="87"/>
  <c r="X45" i="87"/>
  <c r="P45" i="87"/>
  <c r="H45" i="87"/>
  <c r="AI44" i="87"/>
  <c r="AA44" i="87"/>
  <c r="S44" i="87"/>
  <c r="K44" i="87"/>
  <c r="C44" i="87"/>
  <c r="AD43" i="87"/>
  <c r="V43" i="87"/>
  <c r="N43" i="87"/>
  <c r="F43" i="87"/>
  <c r="AG42" i="87"/>
  <c r="Y42" i="87"/>
  <c r="Q42" i="87"/>
  <c r="I42" i="87"/>
  <c r="AJ41" i="87"/>
  <c r="AB41" i="87"/>
  <c r="T41" i="87"/>
  <c r="L41" i="87"/>
  <c r="D41" i="87"/>
  <c r="AE40" i="87"/>
  <c r="W40" i="87"/>
  <c r="O40" i="87"/>
  <c r="G40" i="87"/>
  <c r="AH39" i="87"/>
  <c r="Z39" i="87"/>
  <c r="J39" i="87"/>
  <c r="AC38" i="87"/>
  <c r="M38" i="87"/>
  <c r="AF37" i="87"/>
  <c r="P37" i="87"/>
  <c r="AI36" i="87"/>
  <c r="S36" i="87"/>
  <c r="C36" i="87"/>
  <c r="V35" i="87"/>
  <c r="F35" i="87"/>
  <c r="Y34" i="87"/>
  <c r="I34" i="87"/>
  <c r="AB33" i="87"/>
  <c r="L33" i="87"/>
  <c r="AE32" i="87"/>
  <c r="O32" i="87"/>
  <c r="AH31" i="87"/>
  <c r="R31" i="87"/>
  <c r="B31" i="87"/>
  <c r="U30" i="87"/>
  <c r="E30" i="87"/>
  <c r="N44" i="87"/>
  <c r="F44" i="87"/>
  <c r="AG43" i="87"/>
  <c r="Y43" i="87"/>
  <c r="Q43" i="87"/>
  <c r="I43" i="87"/>
  <c r="AJ42" i="87"/>
  <c r="AB42" i="87"/>
  <c r="T42" i="87"/>
  <c r="L42" i="87"/>
  <c r="D42" i="87"/>
  <c r="AE41" i="87"/>
  <c r="W41" i="87"/>
  <c r="O41" i="87"/>
  <c r="G41" i="87"/>
  <c r="AH40" i="87"/>
  <c r="Z40" i="87"/>
  <c r="R40" i="87"/>
  <c r="J40" i="87"/>
  <c r="B40" i="87"/>
  <c r="AC39" i="87"/>
  <c r="Q39" i="87"/>
  <c r="AJ38" i="87"/>
  <c r="T38" i="87"/>
  <c r="D38" i="87"/>
  <c r="W37" i="87"/>
  <c r="G37" i="87"/>
  <c r="Z36" i="87"/>
  <c r="J36" i="87"/>
  <c r="AC35" i="87"/>
  <c r="M35" i="87"/>
  <c r="AF34" i="87"/>
  <c r="P34" i="87"/>
  <c r="AI33" i="87"/>
  <c r="S33" i="87"/>
  <c r="C33" i="87"/>
  <c r="V32" i="87"/>
  <c r="F32" i="87"/>
  <c r="Y31" i="87"/>
  <c r="I31" i="87"/>
  <c r="AB30" i="87"/>
  <c r="L30" i="87"/>
  <c r="F30" i="87"/>
  <c r="N30" i="87"/>
  <c r="V30" i="87"/>
  <c r="AD30" i="87"/>
  <c r="C31" i="87"/>
  <c r="K31" i="87"/>
  <c r="S31" i="87"/>
  <c r="AA31" i="87"/>
  <c r="AI31" i="87"/>
  <c r="H32" i="87"/>
  <c r="P32" i="87"/>
  <c r="X32" i="87"/>
  <c r="AF32" i="87"/>
  <c r="E33" i="87"/>
  <c r="M33" i="87"/>
  <c r="U33" i="87"/>
  <c r="AC33" i="87"/>
  <c r="B34" i="87"/>
  <c r="J34" i="87"/>
  <c r="R34" i="87"/>
  <c r="Z34" i="87"/>
  <c r="AH34" i="87"/>
  <c r="G35" i="87"/>
  <c r="O35" i="87"/>
  <c r="W35" i="87"/>
  <c r="AE35" i="87"/>
  <c r="D36" i="87"/>
  <c r="L36" i="87"/>
  <c r="T36" i="87"/>
  <c r="AB36" i="87"/>
  <c r="AJ36" i="87"/>
  <c r="I37" i="87"/>
  <c r="Q37" i="87"/>
  <c r="Y37" i="87"/>
  <c r="AG37" i="87"/>
  <c r="F38" i="87"/>
  <c r="N38" i="87"/>
  <c r="V38" i="87"/>
  <c r="AD38" i="87"/>
  <c r="C39" i="87"/>
  <c r="K39" i="87"/>
  <c r="S39" i="87"/>
  <c r="C30" i="87"/>
  <c r="K30" i="87"/>
  <c r="S30" i="87"/>
  <c r="AA30" i="87"/>
  <c r="AI30" i="87"/>
  <c r="H31" i="87"/>
  <c r="P31" i="87"/>
  <c r="X31" i="87"/>
  <c r="AF31" i="87"/>
  <c r="E32" i="87"/>
  <c r="M32" i="87"/>
  <c r="U32" i="87"/>
  <c r="AC32" i="87"/>
  <c r="B33" i="87"/>
  <c r="J33" i="87"/>
  <c r="R33" i="87"/>
  <c r="Z33" i="87"/>
  <c r="AH33" i="87"/>
  <c r="G34" i="87"/>
  <c r="O34" i="87"/>
  <c r="W34" i="87"/>
  <c r="AE34" i="87"/>
  <c r="D35" i="87"/>
  <c r="L35" i="87"/>
  <c r="T35" i="87"/>
  <c r="AB35" i="87"/>
  <c r="AJ35" i="87"/>
  <c r="I36" i="87"/>
  <c r="Q36" i="87"/>
  <c r="Y36" i="87"/>
  <c r="AG36" i="87"/>
  <c r="F37" i="87"/>
  <c r="N37" i="87"/>
  <c r="V37" i="87"/>
  <c r="AD37" i="87"/>
  <c r="C38" i="87"/>
  <c r="K38" i="87"/>
  <c r="S38" i="87"/>
  <c r="AA38" i="87"/>
  <c r="AI38" i="87"/>
  <c r="H39" i="87"/>
  <c r="P39" i="87"/>
  <c r="X39" i="87"/>
  <c r="Z51" i="87"/>
  <c r="J51" i="87"/>
  <c r="AC50" i="87"/>
  <c r="M50" i="87"/>
  <c r="AF49" i="87"/>
  <c r="P49" i="87"/>
  <c r="AI48" i="87"/>
  <c r="S48" i="87"/>
  <c r="C48" i="87"/>
  <c r="V47" i="87"/>
  <c r="F47" i="87"/>
  <c r="Y46" i="87"/>
  <c r="I46" i="87"/>
  <c r="AB45" i="87"/>
  <c r="L45" i="87"/>
  <c r="AE44" i="87"/>
  <c r="O44" i="87"/>
  <c r="AH43" i="87"/>
  <c r="R43" i="87"/>
  <c r="B43" i="87"/>
  <c r="U42" i="87"/>
  <c r="E42" i="87"/>
  <c r="X41" i="87"/>
  <c r="H41" i="87"/>
  <c r="AA40" i="87"/>
  <c r="K40" i="87"/>
  <c r="AD39" i="87"/>
  <c r="B39" i="87"/>
  <c r="E38" i="87"/>
  <c r="H37" i="87"/>
  <c r="K36" i="87"/>
  <c r="N35" i="87"/>
  <c r="Q34" i="87"/>
  <c r="T33" i="87"/>
  <c r="W32" i="87"/>
  <c r="Z31" i="87"/>
  <c r="AC30" i="87"/>
  <c r="R44" i="87"/>
  <c r="B44" i="87"/>
  <c r="U43" i="87"/>
  <c r="E43" i="87"/>
  <c r="X42" i="87"/>
  <c r="H42" i="87"/>
  <c r="AA41" i="87"/>
  <c r="K41" i="87"/>
  <c r="AD40" i="87"/>
  <c r="N40" i="87"/>
  <c r="AG39" i="87"/>
  <c r="I39" i="87"/>
  <c r="L38" i="87"/>
  <c r="O37" i="87"/>
  <c r="R36" i="87"/>
  <c r="U35" i="87"/>
  <c r="X34" i="87"/>
  <c r="AA33" i="87"/>
  <c r="AD32" i="87"/>
  <c r="AG31" i="87"/>
  <c r="AJ30" i="87"/>
  <c r="B30" i="87"/>
  <c r="R30" i="87"/>
  <c r="AH30" i="87"/>
  <c r="O31" i="87"/>
  <c r="AE31" i="87"/>
  <c r="L32" i="87"/>
  <c r="AB32" i="87"/>
  <c r="I33" i="87"/>
  <c r="Y33" i="87"/>
  <c r="F34" i="87"/>
  <c r="V34" i="87"/>
  <c r="C35" i="87"/>
  <c r="S35" i="87"/>
  <c r="AI35" i="87"/>
  <c r="P36" i="87"/>
  <c r="AF36" i="87"/>
  <c r="M37" i="87"/>
  <c r="AC37" i="87"/>
  <c r="J38" i="87"/>
  <c r="Z38" i="87"/>
  <c r="G39" i="87"/>
  <c r="W39" i="87"/>
  <c r="O30" i="87"/>
  <c r="AE30" i="87"/>
  <c r="L31" i="87"/>
  <c r="AB31" i="87"/>
  <c r="I32" i="87"/>
  <c r="Y32" i="87"/>
  <c r="F33" i="87"/>
  <c r="V33" i="87"/>
  <c r="C34" i="87"/>
  <c r="S34" i="87"/>
  <c r="AI34" i="87"/>
  <c r="P35" i="87"/>
  <c r="AF35" i="87"/>
  <c r="M36" i="87"/>
  <c r="AC36" i="87"/>
  <c r="J37" i="87"/>
  <c r="Z37" i="87"/>
  <c r="G38" i="87"/>
  <c r="W38" i="87"/>
  <c r="D39" i="87"/>
  <c r="T39" i="87"/>
  <c r="AH51" i="87"/>
  <c r="R51" i="87"/>
  <c r="B51" i="87"/>
  <c r="U50" i="87"/>
  <c r="E50" i="87"/>
  <c r="X49" i="87"/>
  <c r="H49" i="87"/>
  <c r="AA48" i="87"/>
  <c r="K48" i="87"/>
  <c r="AD47" i="87"/>
  <c r="N47" i="87"/>
  <c r="AG46" i="87"/>
  <c r="Q46" i="87"/>
  <c r="AJ45" i="87"/>
  <c r="T45" i="87"/>
  <c r="D45" i="87"/>
  <c r="W44" i="87"/>
  <c r="G44" i="87"/>
  <c r="Z43" i="87"/>
  <c r="J43" i="87"/>
  <c r="AC42" i="87"/>
  <c r="M42" i="87"/>
  <c r="AF41" i="87"/>
  <c r="P41" i="87"/>
  <c r="AI40" i="87"/>
  <c r="S40" i="87"/>
  <c r="C40" i="87"/>
  <c r="R39" i="87"/>
  <c r="U38" i="87"/>
  <c r="X37" i="87"/>
  <c r="AA36" i="87"/>
  <c r="AD35" i="87"/>
  <c r="AG34" i="87"/>
  <c r="AJ33" i="87"/>
  <c r="D33" i="87"/>
  <c r="G32" i="87"/>
  <c r="J31" i="87"/>
  <c r="M30" i="87"/>
  <c r="J44" i="87"/>
  <c r="AC43" i="87"/>
  <c r="M43" i="87"/>
  <c r="AF42" i="87"/>
  <c r="P42" i="87"/>
  <c r="AI41" i="87"/>
  <c r="S41" i="87"/>
  <c r="C41" i="87"/>
  <c r="V40" i="87"/>
  <c r="F40" i="87"/>
  <c r="Y39" i="87"/>
  <c r="AB38" i="87"/>
  <c r="AE37" i="87"/>
  <c r="AH36" i="87"/>
  <c r="B36" i="87"/>
  <c r="E35" i="87"/>
  <c r="H34" i="87"/>
  <c r="K33" i="87"/>
  <c r="N32" i="87"/>
  <c r="Q31" i="87"/>
  <c r="T30" i="87"/>
  <c r="J30" i="87"/>
  <c r="Z30" i="87"/>
  <c r="G31" i="87"/>
  <c r="W31" i="87"/>
  <c r="D32" i="87"/>
  <c r="T32" i="87"/>
  <c r="AJ32" i="87"/>
  <c r="Q33" i="87"/>
  <c r="AG33" i="87"/>
  <c r="N34" i="87"/>
  <c r="AD34" i="87"/>
  <c r="K35" i="87"/>
  <c r="AA35" i="87"/>
  <c r="H36" i="87"/>
  <c r="X36" i="87"/>
  <c r="E37" i="87"/>
  <c r="U37" i="87"/>
  <c r="B38" i="87"/>
  <c r="R38" i="87"/>
  <c r="AH38" i="87"/>
  <c r="O39" i="87"/>
  <c r="G30" i="87"/>
  <c r="W30" i="87"/>
  <c r="D31" i="87"/>
  <c r="T31" i="87"/>
  <c r="AJ31" i="87"/>
  <c r="Q32" i="87"/>
  <c r="AG32" i="87"/>
  <c r="N33" i="87"/>
  <c r="AD33" i="87"/>
  <c r="K34" i="87"/>
  <c r="AA34" i="87"/>
  <c r="H35" i="87"/>
  <c r="X35" i="87"/>
  <c r="E36" i="87"/>
  <c r="U36" i="87"/>
  <c r="B37" i="87"/>
  <c r="R37" i="87"/>
  <c r="AH37" i="87"/>
  <c r="O38" i="87"/>
  <c r="AE38" i="87"/>
  <c r="L39" i="87"/>
  <c r="B7" i="81"/>
  <c r="F7" i="81"/>
  <c r="M7" i="81"/>
  <c r="U7" i="81"/>
  <c r="AB7" i="81"/>
  <c r="AH7" i="81"/>
  <c r="G8" i="81"/>
  <c r="N8" i="81"/>
  <c r="U8" i="81"/>
  <c r="AC8" i="81"/>
  <c r="AI8" i="81"/>
  <c r="G9" i="81"/>
  <c r="O9" i="81"/>
  <c r="V9" i="81"/>
  <c r="AB9" i="81"/>
  <c r="AJ9" i="81"/>
  <c r="H10" i="81"/>
  <c r="O10" i="81"/>
  <c r="W10" i="81"/>
  <c r="AC10" i="81"/>
  <c r="AJ10" i="81"/>
  <c r="I11" i="81"/>
  <c r="P11" i="81"/>
  <c r="V11" i="81"/>
  <c r="AD11" i="81"/>
  <c r="B12" i="81"/>
  <c r="I12" i="81"/>
  <c r="Q12" i="81"/>
  <c r="W12" i="81"/>
  <c r="AD12" i="81"/>
  <c r="C13" i="81"/>
  <c r="J13" i="81"/>
  <c r="P13" i="81"/>
  <c r="X13" i="81"/>
  <c r="AE13" i="81"/>
  <c r="C14" i="81"/>
  <c r="K14" i="81"/>
  <c r="Q14" i="81"/>
  <c r="X14" i="81"/>
  <c r="AF14" i="81"/>
  <c r="D15" i="81"/>
  <c r="J15" i="81"/>
  <c r="R15" i="81"/>
  <c r="Y15" i="81"/>
  <c r="AF15" i="81"/>
  <c r="E16" i="81"/>
  <c r="K16" i="81"/>
  <c r="R16" i="81"/>
  <c r="Z16" i="81"/>
  <c r="AE16" i="81"/>
  <c r="AJ16" i="81"/>
  <c r="G17" i="81"/>
  <c r="L17" i="81"/>
  <c r="Q17" i="81"/>
  <c r="W17" i="81"/>
  <c r="AB17" i="81"/>
  <c r="AG17" i="81"/>
  <c r="D18" i="81"/>
  <c r="I18" i="81"/>
  <c r="N18" i="81"/>
  <c r="T18" i="81"/>
  <c r="Y18" i="81"/>
  <c r="AD18" i="81"/>
  <c r="AJ18" i="81"/>
  <c r="F19" i="81"/>
  <c r="K19" i="81"/>
  <c r="Q19" i="81"/>
  <c r="V19" i="81"/>
  <c r="AA19" i="81"/>
  <c r="AG19" i="81"/>
  <c r="C20" i="81"/>
  <c r="H20" i="81"/>
  <c r="N20" i="81"/>
  <c r="S20" i="81"/>
  <c r="X20" i="81"/>
  <c r="AD20" i="81"/>
  <c r="AI20" i="81"/>
  <c r="E21" i="81"/>
  <c r="K21" i="81"/>
  <c r="P21" i="81"/>
  <c r="H7" i="81"/>
  <c r="P7" i="81"/>
  <c r="V7" i="81"/>
  <c r="AC7" i="81"/>
  <c r="B8" i="81"/>
  <c r="I8" i="81"/>
  <c r="O8" i="81"/>
  <c r="W8" i="81"/>
  <c r="AD8" i="81"/>
  <c r="B9" i="81"/>
  <c r="J9" i="81"/>
  <c r="P9" i="81"/>
  <c r="W9" i="81"/>
  <c r="AE9" i="81"/>
  <c r="C10" i="81"/>
  <c r="I10" i="81"/>
  <c r="Q10" i="81"/>
  <c r="X10" i="81"/>
  <c r="AE10" i="81"/>
  <c r="D11" i="81"/>
  <c r="J11" i="81"/>
  <c r="Q11" i="81"/>
  <c r="Y11" i="81"/>
  <c r="AF11" i="81"/>
  <c r="C12" i="81"/>
  <c r="K12" i="81"/>
  <c r="R12" i="81"/>
  <c r="Y12" i="81"/>
  <c r="AG12" i="81"/>
  <c r="D13" i="81"/>
  <c r="K13" i="81"/>
  <c r="S13" i="81"/>
  <c r="Z13" i="81"/>
  <c r="AF13" i="81"/>
  <c r="E14" i="81"/>
  <c r="L14" i="81"/>
  <c r="S14" i="81"/>
  <c r="AA14" i="81"/>
  <c r="AG14" i="81"/>
  <c r="E15" i="81"/>
  <c r="M15" i="81"/>
  <c r="T15" i="81"/>
  <c r="Z15" i="81"/>
  <c r="AH15" i="81"/>
  <c r="F16" i="81"/>
  <c r="M16" i="81"/>
  <c r="U16" i="81"/>
  <c r="AA16" i="81"/>
  <c r="AF16" i="81"/>
  <c r="C17" i="81"/>
  <c r="H17" i="81"/>
  <c r="M17" i="81"/>
  <c r="S17" i="81"/>
  <c r="X17" i="81"/>
  <c r="AC17" i="81"/>
  <c r="AI17" i="81"/>
  <c r="E18" i="81"/>
  <c r="J18" i="81"/>
  <c r="P18" i="81"/>
  <c r="U18" i="81"/>
  <c r="Z18" i="81"/>
  <c r="AF18" i="81"/>
  <c r="B19" i="81"/>
  <c r="G19" i="81"/>
  <c r="M19" i="81"/>
  <c r="R19" i="81"/>
  <c r="W19" i="81"/>
  <c r="AC19" i="81"/>
  <c r="AH19" i="81"/>
  <c r="D20" i="81"/>
  <c r="J20" i="81"/>
  <c r="O20" i="81"/>
  <c r="T20" i="81"/>
  <c r="Z20" i="81"/>
  <c r="AE20" i="81"/>
  <c r="AJ20" i="81"/>
  <c r="G21" i="81"/>
  <c r="L21" i="81"/>
  <c r="Q21" i="81"/>
  <c r="W21" i="81"/>
  <c r="AB21" i="81"/>
  <c r="AG21" i="81"/>
  <c r="D22" i="81"/>
  <c r="I22" i="81"/>
  <c r="N22" i="81"/>
  <c r="R22" i="81"/>
  <c r="U22" i="81"/>
  <c r="Y22" i="81"/>
  <c r="AC22" i="81"/>
  <c r="AF22" i="81"/>
  <c r="AJ22" i="81"/>
  <c r="E23" i="81"/>
  <c r="G23" i="81"/>
  <c r="K23" i="81"/>
  <c r="O23" i="81"/>
  <c r="R23" i="81"/>
  <c r="V23" i="81"/>
  <c r="Z23" i="81"/>
  <c r="AC23" i="81"/>
  <c r="AG23" i="81"/>
  <c r="B24" i="81"/>
  <c r="D24" i="81"/>
  <c r="H24" i="81"/>
  <c r="L24" i="81"/>
  <c r="O24" i="81"/>
  <c r="S24" i="81"/>
  <c r="W24" i="81"/>
  <c r="Z24" i="81"/>
  <c r="AD24" i="81"/>
  <c r="AH24" i="81"/>
  <c r="AJ24" i="81"/>
  <c r="E25" i="81"/>
  <c r="I25" i="81"/>
  <c r="L25" i="81"/>
  <c r="P25" i="81"/>
  <c r="T25" i="81"/>
  <c r="W25" i="81"/>
  <c r="AA25" i="81"/>
  <c r="AE25" i="81"/>
  <c r="AG25" i="81"/>
  <c r="B26" i="81"/>
  <c r="F26" i="81"/>
  <c r="I26" i="81"/>
  <c r="M26" i="81"/>
  <c r="Q26" i="81"/>
  <c r="T26" i="81"/>
  <c r="X26" i="81"/>
  <c r="AB26" i="81"/>
  <c r="AD26" i="81"/>
  <c r="AH26" i="81"/>
  <c r="C27" i="81"/>
  <c r="F27" i="81"/>
  <c r="J27" i="81"/>
  <c r="N27" i="81"/>
  <c r="Q27" i="81"/>
  <c r="U27" i="81"/>
  <c r="Y27" i="81"/>
  <c r="AA27" i="81"/>
  <c r="AE27" i="81"/>
  <c r="AI27" i="81"/>
  <c r="C28" i="81"/>
  <c r="G28" i="81"/>
  <c r="K28" i="81"/>
  <c r="N28" i="81"/>
  <c r="R28" i="81"/>
  <c r="V28" i="81"/>
  <c r="X28" i="81"/>
  <c r="AB28" i="81"/>
  <c r="AF28" i="81"/>
  <c r="AH28" i="81"/>
  <c r="AA21" i="81"/>
  <c r="B22" i="81"/>
  <c r="M22" i="81"/>
  <c r="T22" i="81"/>
  <c r="Z22" i="81"/>
  <c r="AH22" i="81"/>
  <c r="F23" i="81"/>
  <c r="M23" i="81"/>
  <c r="U23" i="81"/>
  <c r="AA23" i="81"/>
  <c r="AH23" i="81"/>
  <c r="G24" i="81"/>
  <c r="N24" i="81"/>
  <c r="T24" i="81"/>
  <c r="AB24" i="81"/>
  <c r="AI24" i="81"/>
  <c r="G25" i="81"/>
  <c r="O25" i="81"/>
  <c r="U25" i="81"/>
  <c r="AB25" i="81"/>
  <c r="AJ25" i="81"/>
  <c r="H26" i="81"/>
  <c r="N26" i="81"/>
  <c r="V26" i="81"/>
  <c r="AC26" i="81"/>
  <c r="AJ26" i="81"/>
  <c r="I27" i="81"/>
  <c r="O27" i="81"/>
  <c r="V27" i="81"/>
  <c r="AD27" i="81"/>
  <c r="B28" i="81"/>
  <c r="H28" i="81"/>
  <c r="P28" i="81"/>
  <c r="W28" i="81"/>
  <c r="AD28" i="81"/>
  <c r="AJ28" i="81"/>
  <c r="U21" i="81"/>
  <c r="AF21" i="81"/>
  <c r="H22" i="81"/>
  <c r="P22" i="81"/>
  <c r="X22" i="81"/>
  <c r="AD22" i="81"/>
  <c r="B23" i="81"/>
  <c r="J23" i="81"/>
  <c r="Q23" i="81"/>
  <c r="W23" i="81"/>
  <c r="AE23" i="81"/>
  <c r="C24" i="81"/>
  <c r="J24" i="81"/>
  <c r="R24" i="81"/>
  <c r="X24" i="81"/>
  <c r="AE24" i="81"/>
  <c r="D25" i="81"/>
  <c r="K25" i="81"/>
  <c r="Q25" i="81"/>
  <c r="Y25" i="81"/>
  <c r="AF25" i="81"/>
  <c r="D26" i="81"/>
  <c r="L26" i="81"/>
  <c r="R26" i="81"/>
  <c r="Y26" i="81"/>
  <c r="AG26" i="81"/>
  <c r="E27" i="81"/>
  <c r="K27" i="81"/>
  <c r="S27" i="81"/>
  <c r="Z27" i="81"/>
  <c r="AG27" i="81"/>
  <c r="F28" i="81"/>
  <c r="L28" i="81"/>
  <c r="S28" i="81"/>
  <c r="AA28" i="81"/>
  <c r="AG28" i="81"/>
  <c r="AI28" i="81"/>
  <c r="Z28" i="81"/>
  <c r="O28" i="81"/>
  <c r="D28" i="81"/>
  <c r="AC27" i="81"/>
  <c r="R27" i="81"/>
  <c r="G27" i="81"/>
  <c r="AF26" i="81"/>
  <c r="U26" i="81"/>
  <c r="J26" i="81"/>
  <c r="AI25" i="81"/>
  <c r="X25" i="81"/>
  <c r="M25" i="81"/>
  <c r="C25" i="81"/>
  <c r="AA24" i="81"/>
  <c r="P24" i="81"/>
  <c r="F24" i="81"/>
  <c r="AD23" i="81"/>
  <c r="S23" i="81"/>
  <c r="I23" i="81"/>
  <c r="AG22" i="81"/>
  <c r="V22" i="81"/>
  <c r="L22" i="81"/>
  <c r="AJ21" i="81"/>
  <c r="Y21" i="81"/>
  <c r="O21" i="81"/>
  <c r="D21" i="81"/>
  <c r="AB20" i="81"/>
  <c r="R20" i="81"/>
  <c r="G20" i="81"/>
  <c r="AE19" i="81"/>
  <c r="U19" i="81"/>
  <c r="J19" i="81"/>
  <c r="AH18" i="81"/>
  <c r="X18" i="81"/>
  <c r="M18" i="81"/>
  <c r="B18" i="81"/>
  <c r="AA17" i="81"/>
  <c r="P17" i="81"/>
  <c r="E17" i="81"/>
  <c r="AD16" i="81"/>
  <c r="Q16" i="81"/>
  <c r="B16" i="81"/>
  <c r="X15" i="81"/>
  <c r="I15" i="81"/>
  <c r="AC14" i="81"/>
  <c r="P14" i="81"/>
  <c r="AJ13" i="81"/>
  <c r="V13" i="81"/>
  <c r="H13" i="81"/>
  <c r="AC12" i="81"/>
  <c r="N12" i="81"/>
  <c r="AJ11" i="81"/>
  <c r="U11" i="81"/>
  <c r="F11" i="81"/>
  <c r="AB10" i="81"/>
  <c r="M10" i="81"/>
  <c r="AH9" i="81"/>
  <c r="T9" i="81"/>
  <c r="F9" i="81"/>
  <c r="Z8" i="81"/>
  <c r="M8" i="81"/>
  <c r="AG7" i="81"/>
  <c r="R7" i="81"/>
  <c r="E7" i="81"/>
  <c r="E22" i="81"/>
  <c r="AC21" i="81"/>
  <c r="S21" i="81"/>
  <c r="H21" i="81"/>
  <c r="AF20" i="81"/>
  <c r="V20" i="81"/>
  <c r="K20" i="81"/>
  <c r="AI19" i="81"/>
  <c r="Y19" i="81"/>
  <c r="N19" i="81"/>
  <c r="C19" i="81"/>
  <c r="AB18" i="81"/>
  <c r="Q18" i="81"/>
  <c r="F18" i="81"/>
  <c r="AE17" i="81"/>
  <c r="T17" i="81"/>
  <c r="I17" i="81"/>
  <c r="AH16" i="81"/>
  <c r="V16" i="81"/>
  <c r="G16" i="81"/>
  <c r="AC15" i="81"/>
  <c r="N15" i="81"/>
  <c r="AI14" i="81"/>
  <c r="U14" i="81"/>
  <c r="G14" i="81"/>
  <c r="AA13" i="81"/>
  <c r="N13" i="81"/>
  <c r="AH12" i="81"/>
  <c r="S12" i="81"/>
  <c r="F12" i="81"/>
  <c r="Z11" i="81"/>
  <c r="L11" i="81"/>
  <c r="AG10" i="81"/>
  <c r="S10" i="81"/>
  <c r="D10" i="81"/>
  <c r="Z9" i="81"/>
  <c r="K9" i="81"/>
  <c r="AE8" i="81"/>
  <c r="R8" i="81"/>
  <c r="C8" i="81"/>
  <c r="X7" i="81"/>
  <c r="J7" i="81"/>
  <c r="G7" i="81"/>
  <c r="O7" i="81"/>
  <c r="W7" i="81"/>
  <c r="AE7" i="81"/>
  <c r="D8" i="81"/>
  <c r="L8" i="81"/>
  <c r="T8" i="81"/>
  <c r="AB8" i="81"/>
  <c r="AJ8" i="81"/>
  <c r="I9" i="81"/>
  <c r="Q9" i="81"/>
  <c r="Y9" i="81"/>
  <c r="AG9" i="81"/>
  <c r="F10" i="81"/>
  <c r="N10" i="81"/>
  <c r="V10" i="81"/>
  <c r="AD10" i="81"/>
  <c r="C11" i="81"/>
  <c r="K11" i="81"/>
  <c r="S11" i="81"/>
  <c r="AA11" i="81"/>
  <c r="AI11" i="81"/>
  <c r="H12" i="81"/>
  <c r="P12" i="81"/>
  <c r="X12" i="81"/>
  <c r="AF12" i="81"/>
  <c r="E13" i="81"/>
  <c r="M13" i="81"/>
  <c r="U13" i="81"/>
  <c r="AC13" i="81"/>
  <c r="B14" i="81"/>
  <c r="J14" i="81"/>
  <c r="R14" i="81"/>
  <c r="Z14" i="81"/>
  <c r="AH14" i="81"/>
  <c r="G15" i="81"/>
  <c r="O15" i="81"/>
  <c r="W15" i="81"/>
  <c r="AE15" i="81"/>
  <c r="D16" i="81"/>
  <c r="L16" i="81"/>
  <c r="T16" i="81"/>
  <c r="D7" i="81"/>
  <c r="N7" i="81"/>
  <c r="Y7" i="81"/>
  <c r="AJ7" i="81"/>
  <c r="K8" i="81"/>
  <c r="V8" i="81"/>
  <c r="AG8" i="81"/>
  <c r="H9" i="81"/>
  <c r="S9" i="81"/>
  <c r="AD9" i="81"/>
  <c r="E10" i="81"/>
  <c r="P10" i="81"/>
  <c r="AA10" i="81"/>
  <c r="B11" i="81"/>
  <c r="M11" i="81"/>
  <c r="X11" i="81"/>
  <c r="AH11" i="81"/>
  <c r="J12" i="81"/>
  <c r="U12" i="81"/>
  <c r="AE12" i="81"/>
  <c r="G13" i="81"/>
  <c r="R13" i="81"/>
  <c r="AB13" i="81"/>
  <c r="D14" i="81"/>
  <c r="O14" i="81"/>
  <c r="Y14" i="81"/>
  <c r="AJ14" i="81"/>
  <c r="L15" i="81"/>
  <c r="V15" i="81"/>
  <c r="AG15" i="81"/>
  <c r="I16" i="81"/>
  <c r="S16" i="81"/>
  <c r="AC16" i="81"/>
  <c r="B17" i="81"/>
  <c r="J17" i="81"/>
  <c r="R17" i="81"/>
  <c r="Z17" i="81"/>
  <c r="AH17" i="81"/>
  <c r="G18" i="81"/>
  <c r="O18" i="81"/>
  <c r="W18" i="81"/>
  <c r="AE18" i="81"/>
  <c r="D19" i="81"/>
  <c r="L19" i="81"/>
  <c r="T19" i="81"/>
  <c r="AB19" i="81"/>
  <c r="AJ19" i="81"/>
  <c r="I20" i="81"/>
  <c r="Q20" i="81"/>
  <c r="Y20" i="81"/>
  <c r="AG20" i="81"/>
  <c r="F21" i="81"/>
  <c r="N21" i="81"/>
  <c r="V21" i="81"/>
  <c r="AD21" i="81"/>
  <c r="C22" i="81"/>
  <c r="K22" i="81"/>
  <c r="S22" i="81"/>
  <c r="AA22" i="81"/>
  <c r="AI22" i="81"/>
  <c r="H23" i="81"/>
  <c r="P23" i="81"/>
  <c r="X23" i="81"/>
  <c r="AF23" i="81"/>
  <c r="E24" i="81"/>
  <c r="M24" i="81"/>
  <c r="U24" i="81"/>
  <c r="AC24" i="81"/>
  <c r="B25" i="81"/>
  <c r="J25" i="81"/>
  <c r="R25" i="81"/>
  <c r="Z25" i="81"/>
  <c r="AH25" i="81"/>
  <c r="G26" i="81"/>
  <c r="O26" i="81"/>
  <c r="W26" i="81"/>
  <c r="AE26" i="81"/>
  <c r="D27" i="81"/>
  <c r="L27" i="81"/>
  <c r="T27" i="81"/>
  <c r="AB27" i="81"/>
  <c r="AJ27" i="81"/>
  <c r="I28" i="81"/>
  <c r="Q28" i="81"/>
  <c r="Y28" i="81"/>
  <c r="AE28" i="81"/>
  <c r="T28" i="81"/>
  <c r="J28" i="81"/>
  <c r="AH27" i="81"/>
  <c r="W27" i="81"/>
  <c r="M27" i="81"/>
  <c r="B27" i="81"/>
  <c r="Z26" i="81"/>
  <c r="P26" i="81"/>
  <c r="E26" i="81"/>
  <c r="AC25" i="81"/>
  <c r="S25" i="81"/>
  <c r="H25" i="81"/>
  <c r="AF24" i="81"/>
  <c r="V24" i="81"/>
  <c r="K24" i="81"/>
  <c r="AI23" i="81"/>
  <c r="Y23" i="81"/>
  <c r="N23" i="81"/>
  <c r="C23" i="81"/>
  <c r="AB22" i="81"/>
  <c r="Q22" i="81"/>
  <c r="F22" i="81"/>
  <c r="AE21" i="81"/>
  <c r="T21" i="81"/>
  <c r="I21" i="81"/>
  <c r="AH20" i="81"/>
  <c r="W20" i="81"/>
  <c r="L20" i="81"/>
  <c r="B20" i="81"/>
  <c r="Z19" i="81"/>
  <c r="O19" i="81"/>
  <c r="E19" i="81"/>
  <c r="AC18" i="81"/>
  <c r="R18" i="81"/>
  <c r="H18" i="81"/>
  <c r="AF17" i="81"/>
  <c r="U17" i="81"/>
  <c r="K17" i="81"/>
  <c r="AI16" i="81"/>
  <c r="W16" i="81"/>
  <c r="J16" i="81"/>
  <c r="AD15" i="81"/>
  <c r="P15" i="81"/>
  <c r="B15" i="81"/>
  <c r="W14" i="81"/>
  <c r="H14" i="81"/>
  <c r="AD13" i="81"/>
  <c r="O13" i="81"/>
  <c r="AI12" i="81"/>
  <c r="V12" i="81"/>
  <c r="G12" i="81"/>
  <c r="AB11" i="81"/>
  <c r="N11" i="81"/>
  <c r="AI10" i="81"/>
  <c r="T10" i="81"/>
  <c r="G10" i="81"/>
  <c r="AA9" i="81"/>
  <c r="L9" i="81"/>
  <c r="AH8" i="81"/>
  <c r="S8" i="81"/>
  <c r="E8" i="81"/>
  <c r="Z7" i="81"/>
  <c r="L7" i="81"/>
  <c r="J22" i="81"/>
  <c r="AI21" i="81"/>
  <c r="X21" i="81"/>
  <c r="M21" i="81"/>
  <c r="C21" i="81"/>
  <c r="AA20" i="81"/>
  <c r="P20" i="81"/>
  <c r="F20" i="81"/>
  <c r="AD19" i="81"/>
  <c r="S19" i="81"/>
  <c r="I19" i="81"/>
  <c r="AG18" i="81"/>
  <c r="V18" i="81"/>
  <c r="L18" i="81"/>
  <c r="AJ17" i="81"/>
  <c r="Y17" i="81"/>
  <c r="O17" i="81"/>
  <c r="D17" i="81"/>
  <c r="AB16" i="81"/>
  <c r="O16" i="81"/>
  <c r="AJ15" i="81"/>
  <c r="U15" i="81"/>
  <c r="H15" i="81"/>
  <c r="AB14" i="81"/>
  <c r="M14" i="81"/>
  <c r="AI13" i="81"/>
  <c r="T13" i="81"/>
  <c r="F13" i="81"/>
  <c r="AA12" i="81"/>
  <c r="M12" i="81"/>
  <c r="AG11" i="81"/>
  <c r="T11" i="81"/>
  <c r="E11" i="81"/>
  <c r="Y10" i="81"/>
  <c r="L10" i="81"/>
  <c r="AF9" i="81"/>
  <c r="R9" i="81"/>
  <c r="D9" i="81"/>
  <c r="Y8" i="81"/>
  <c r="J8" i="81"/>
  <c r="AF7" i="81"/>
  <c r="Q7" i="81"/>
  <c r="C7" i="81"/>
  <c r="K7" i="81"/>
  <c r="S7" i="81"/>
  <c r="AA7" i="81"/>
  <c r="AI7" i="81"/>
  <c r="H8" i="81"/>
  <c r="P8" i="81"/>
  <c r="X8" i="81"/>
  <c r="AF8" i="81"/>
  <c r="E9" i="81"/>
  <c r="M9" i="81"/>
  <c r="U9" i="81"/>
  <c r="AC9" i="81"/>
  <c r="B10" i="81"/>
  <c r="J10" i="81"/>
  <c r="R10" i="81"/>
  <c r="Z10" i="81"/>
  <c r="AH10" i="81"/>
  <c r="G11" i="81"/>
  <c r="O11" i="81"/>
  <c r="W11" i="81"/>
  <c r="AE11" i="81"/>
  <c r="D12" i="81"/>
  <c r="L12" i="81"/>
  <c r="T12" i="81"/>
  <c r="AB12" i="81"/>
  <c r="AJ12" i="81"/>
  <c r="I13" i="81"/>
  <c r="Q13" i="81"/>
  <c r="Y13" i="81"/>
  <c r="AG13" i="81"/>
  <c r="F14" i="81"/>
  <c r="N14" i="81"/>
  <c r="V14" i="81"/>
  <c r="AD14" i="81"/>
  <c r="C15" i="81"/>
  <c r="K15" i="81"/>
  <c r="S15" i="81"/>
  <c r="AA15" i="81"/>
  <c r="AI15" i="81"/>
  <c r="H16" i="81"/>
  <c r="P16" i="81"/>
  <c r="X16" i="81"/>
  <c r="I7" i="81"/>
  <c r="T7" i="81"/>
  <c r="AD7" i="81"/>
  <c r="F8" i="81"/>
  <c r="Q8" i="81"/>
  <c r="AA8" i="81"/>
  <c r="C9" i="81"/>
  <c r="N9" i="81"/>
  <c r="X9" i="81"/>
  <c r="AI9" i="81"/>
  <c r="K10" i="81"/>
  <c r="U10" i="81"/>
  <c r="AF10" i="81"/>
  <c r="H11" i="81"/>
  <c r="R11" i="81"/>
  <c r="AC11" i="81"/>
  <c r="E12" i="81"/>
  <c r="O12" i="81"/>
  <c r="Z12" i="81"/>
  <c r="B13" i="81"/>
  <c r="L13" i="81"/>
  <c r="W13" i="81"/>
  <c r="AH13" i="81"/>
  <c r="I14" i="81"/>
  <c r="T14" i="81"/>
  <c r="AE14" i="81"/>
  <c r="F15" i="81"/>
  <c r="Q15" i="81"/>
  <c r="AB15" i="81"/>
  <c r="C16" i="81"/>
  <c r="N16" i="81"/>
  <c r="Y16" i="81"/>
  <c r="AG16" i="81"/>
  <c r="F17" i="81"/>
  <c r="N17" i="81"/>
  <c r="V17" i="81"/>
  <c r="AD17" i="81"/>
  <c r="C18" i="81"/>
  <c r="K18" i="81"/>
  <c r="S18" i="81"/>
  <c r="AA18" i="81"/>
  <c r="AI18" i="81"/>
  <c r="H19" i="81"/>
  <c r="P19" i="81"/>
  <c r="X19" i="81"/>
  <c r="AF19" i="81"/>
  <c r="E20" i="81"/>
  <c r="M20" i="81"/>
  <c r="U20" i="81"/>
  <c r="AC20" i="81"/>
  <c r="B21" i="81"/>
  <c r="J21" i="81"/>
  <c r="R21" i="81"/>
  <c r="Z21" i="81"/>
  <c r="AH21" i="81"/>
  <c r="G22" i="81"/>
  <c r="O22" i="81"/>
  <c r="W22" i="81"/>
  <c r="AE22" i="81"/>
  <c r="D23" i="81"/>
  <c r="L23" i="81"/>
  <c r="T23" i="81"/>
  <c r="AB23" i="81"/>
  <c r="AJ23" i="81"/>
  <c r="I24" i="81"/>
  <c r="Q24" i="81"/>
  <c r="Y24" i="81"/>
  <c r="AG24" i="81"/>
  <c r="F25" i="81"/>
  <c r="N25" i="81"/>
  <c r="V25" i="81"/>
  <c r="AD25" i="81"/>
  <c r="C26" i="81"/>
  <c r="K26" i="81"/>
  <c r="S26" i="81"/>
  <c r="AA26" i="81"/>
  <c r="AI26" i="81"/>
  <c r="H27" i="81"/>
  <c r="P27" i="81"/>
  <c r="X27" i="81"/>
  <c r="AF27" i="81"/>
  <c r="E28" i="81"/>
  <c r="M28" i="81"/>
  <c r="U28" i="81"/>
  <c r="AC28" i="81"/>
  <c r="B7" i="75"/>
  <c r="F7" i="75"/>
  <c r="M7" i="75"/>
  <c r="U7" i="75"/>
  <c r="AB7" i="75"/>
  <c r="AH7" i="75"/>
  <c r="G8" i="75"/>
  <c r="N8" i="75"/>
  <c r="U8" i="75"/>
  <c r="AC8" i="75"/>
  <c r="AI8" i="75"/>
  <c r="G9" i="75"/>
  <c r="O9" i="75"/>
  <c r="V9" i="75"/>
  <c r="AB9" i="75"/>
  <c r="AJ9" i="75"/>
  <c r="H10" i="75"/>
  <c r="O10" i="75"/>
  <c r="W10" i="75"/>
  <c r="AC10" i="75"/>
  <c r="AJ10" i="75"/>
  <c r="I11" i="75"/>
  <c r="P11" i="75"/>
  <c r="V11" i="75"/>
  <c r="AD11" i="75"/>
  <c r="B12" i="75"/>
  <c r="I12" i="75"/>
  <c r="Q12" i="75"/>
  <c r="W12" i="75"/>
  <c r="AD12" i="75"/>
  <c r="C13" i="75"/>
  <c r="J13" i="75"/>
  <c r="P13" i="75"/>
  <c r="X13" i="75"/>
  <c r="AE13" i="75"/>
  <c r="C14" i="75"/>
  <c r="K14" i="75"/>
  <c r="Q14" i="75"/>
  <c r="X14" i="75"/>
  <c r="AF14" i="75"/>
  <c r="D15" i="75"/>
  <c r="J15" i="75"/>
  <c r="R15" i="75"/>
  <c r="Y15" i="75"/>
  <c r="AF15" i="75"/>
  <c r="E16" i="75"/>
  <c r="K16" i="75"/>
  <c r="R16" i="75"/>
  <c r="Z16" i="75"/>
  <c r="AE16" i="75"/>
  <c r="AJ16" i="75"/>
  <c r="G17" i="75"/>
  <c r="L17" i="75"/>
  <c r="Q17" i="75"/>
  <c r="W17" i="75"/>
  <c r="AB17" i="75"/>
  <c r="AG17" i="75"/>
  <c r="D18" i="75"/>
  <c r="I18" i="75"/>
  <c r="N18" i="75"/>
  <c r="T18" i="75"/>
  <c r="Y18" i="75"/>
  <c r="AD18" i="75"/>
  <c r="AJ18" i="75"/>
  <c r="F19" i="75"/>
  <c r="K19" i="75"/>
  <c r="Q19" i="75"/>
  <c r="V19" i="75"/>
  <c r="AA19" i="75"/>
  <c r="AG19" i="75"/>
  <c r="C20" i="75"/>
  <c r="H20" i="75"/>
  <c r="N20" i="75"/>
  <c r="S20" i="75"/>
  <c r="X20" i="75"/>
  <c r="AD20" i="75"/>
  <c r="AI20" i="75"/>
  <c r="E21" i="75"/>
  <c r="K21" i="75"/>
  <c r="P21" i="75"/>
  <c r="U21" i="75"/>
  <c r="AA21" i="75"/>
  <c r="AF21" i="75"/>
  <c r="B22" i="75"/>
  <c r="H22" i="75"/>
  <c r="M22" i="75"/>
  <c r="P22" i="75"/>
  <c r="T22" i="75"/>
  <c r="X22" i="75"/>
  <c r="Z22" i="75"/>
  <c r="AD22" i="75"/>
  <c r="AH22" i="75"/>
  <c r="B23" i="75"/>
  <c r="F23" i="75"/>
  <c r="J23" i="75"/>
  <c r="M23" i="75"/>
  <c r="Q23" i="75"/>
  <c r="U23" i="75"/>
  <c r="W23" i="75"/>
  <c r="AA23" i="75"/>
  <c r="AE23" i="75"/>
  <c r="AH23" i="75"/>
  <c r="C24" i="75"/>
  <c r="G24" i="75"/>
  <c r="J24" i="75"/>
  <c r="N24" i="75"/>
  <c r="R24" i="75"/>
  <c r="T24" i="75"/>
  <c r="X24" i="75"/>
  <c r="AB24" i="75"/>
  <c r="AE24" i="75"/>
  <c r="AI24" i="75"/>
  <c r="D25" i="75"/>
  <c r="G25" i="75"/>
  <c r="K25" i="75"/>
  <c r="O25" i="75"/>
  <c r="Q25" i="75"/>
  <c r="U25" i="75"/>
  <c r="Y25" i="75"/>
  <c r="AB25" i="75"/>
  <c r="AF25" i="75"/>
  <c r="AJ25" i="75"/>
  <c r="D26" i="75"/>
  <c r="H26" i="75"/>
  <c r="L26" i="75"/>
  <c r="N26" i="75"/>
  <c r="R26" i="75"/>
  <c r="V26" i="75"/>
  <c r="Y26" i="75"/>
  <c r="AC26" i="75"/>
  <c r="AG26" i="75"/>
  <c r="AJ26" i="75"/>
  <c r="E27" i="75"/>
  <c r="I27" i="75"/>
  <c r="K27" i="75"/>
  <c r="O27" i="75"/>
  <c r="S27" i="75"/>
  <c r="V27" i="75"/>
  <c r="Z27" i="75"/>
  <c r="AD27" i="75"/>
  <c r="AG27" i="75"/>
  <c r="B28" i="75"/>
  <c r="F28" i="75"/>
  <c r="H28" i="75"/>
  <c r="L28" i="75"/>
  <c r="P28" i="75"/>
  <c r="S28" i="75"/>
  <c r="W28" i="75"/>
  <c r="AA28" i="75"/>
  <c r="AD28" i="75"/>
  <c r="AG28" i="75"/>
  <c r="AJ28" i="75"/>
  <c r="H7" i="75"/>
  <c r="P7" i="75"/>
  <c r="V7" i="75"/>
  <c r="AC7" i="75"/>
  <c r="B8" i="75"/>
  <c r="I8" i="75"/>
  <c r="O8" i="75"/>
  <c r="W8" i="75"/>
  <c r="AD8" i="75"/>
  <c r="B9" i="75"/>
  <c r="J9" i="75"/>
  <c r="P9" i="75"/>
  <c r="W9" i="75"/>
  <c r="AE9" i="75"/>
  <c r="C10" i="75"/>
  <c r="I10" i="75"/>
  <c r="Q10" i="75"/>
  <c r="X10" i="75"/>
  <c r="AE10" i="75"/>
  <c r="D11" i="75"/>
  <c r="J11" i="75"/>
  <c r="Q11" i="75"/>
  <c r="Y11" i="75"/>
  <c r="AF11" i="75"/>
  <c r="C12" i="75"/>
  <c r="K12" i="75"/>
  <c r="R12" i="75"/>
  <c r="Y12" i="75"/>
  <c r="AG12" i="75"/>
  <c r="D13" i="75"/>
  <c r="K13" i="75"/>
  <c r="S13" i="75"/>
  <c r="Z13" i="75"/>
  <c r="AF13" i="75"/>
  <c r="E14" i="75"/>
  <c r="L14" i="75"/>
  <c r="S14" i="75"/>
  <c r="AA14" i="75"/>
  <c r="AG14" i="75"/>
  <c r="E15" i="75"/>
  <c r="M15" i="75"/>
  <c r="T15" i="75"/>
  <c r="Z15" i="75"/>
  <c r="AH15" i="75"/>
  <c r="F16" i="75"/>
  <c r="M16" i="75"/>
  <c r="U16" i="75"/>
  <c r="AA16" i="75"/>
  <c r="AF16" i="75"/>
  <c r="C17" i="75"/>
  <c r="H17" i="75"/>
  <c r="M17" i="75"/>
  <c r="S17" i="75"/>
  <c r="X17" i="75"/>
  <c r="AC17" i="75"/>
  <c r="AI17" i="75"/>
  <c r="E18" i="75"/>
  <c r="J18" i="75"/>
  <c r="P18" i="75"/>
  <c r="U18" i="75"/>
  <c r="Z18" i="75"/>
  <c r="AF18" i="75"/>
  <c r="B19" i="75"/>
  <c r="G19" i="75"/>
  <c r="M19" i="75"/>
  <c r="R19" i="75"/>
  <c r="W19" i="75"/>
  <c r="AC19" i="75"/>
  <c r="AH19" i="75"/>
  <c r="D20" i="75"/>
  <c r="J20" i="75"/>
  <c r="O20" i="75"/>
  <c r="T20" i="75"/>
  <c r="Z20" i="75"/>
  <c r="AE20" i="75"/>
  <c r="AJ20" i="75"/>
  <c r="G21" i="75"/>
  <c r="L21" i="75"/>
  <c r="Q21" i="75"/>
  <c r="W21" i="75"/>
  <c r="AB21" i="75"/>
  <c r="AG21" i="75"/>
  <c r="D22" i="75"/>
  <c r="I22" i="75"/>
  <c r="N22" i="75"/>
  <c r="R22" i="75"/>
  <c r="U22" i="75"/>
  <c r="Y22" i="75"/>
  <c r="AC22" i="75"/>
  <c r="AF22" i="75"/>
  <c r="AJ22" i="75"/>
  <c r="E23" i="75"/>
  <c r="G23" i="75"/>
  <c r="K23" i="75"/>
  <c r="O23" i="75"/>
  <c r="R23" i="75"/>
  <c r="V23" i="75"/>
  <c r="Z23" i="75"/>
  <c r="AC23" i="75"/>
  <c r="AG23" i="75"/>
  <c r="B24" i="75"/>
  <c r="D24" i="75"/>
  <c r="H24" i="75"/>
  <c r="L24" i="75"/>
  <c r="O24" i="75"/>
  <c r="S24" i="75"/>
  <c r="W24" i="75"/>
  <c r="Z24" i="75"/>
  <c r="AD24" i="75"/>
  <c r="AH24" i="75"/>
  <c r="AJ24" i="75"/>
  <c r="E25" i="75"/>
  <c r="I25" i="75"/>
  <c r="L25" i="75"/>
  <c r="P25" i="75"/>
  <c r="T25" i="75"/>
  <c r="W25" i="75"/>
  <c r="AA25" i="75"/>
  <c r="AE25" i="75"/>
  <c r="AG25" i="75"/>
  <c r="B26" i="75"/>
  <c r="F26" i="75"/>
  <c r="I26" i="75"/>
  <c r="M26" i="75"/>
  <c r="Q26" i="75"/>
  <c r="T26" i="75"/>
  <c r="X26" i="75"/>
  <c r="AB26" i="75"/>
  <c r="AD26" i="75"/>
  <c r="AH26" i="75"/>
  <c r="C27" i="75"/>
  <c r="F27" i="75"/>
  <c r="J27" i="75"/>
  <c r="N27" i="75"/>
  <c r="Q27" i="75"/>
  <c r="U27" i="75"/>
  <c r="Y27" i="75"/>
  <c r="AA27" i="75"/>
  <c r="AE27" i="75"/>
  <c r="AI27" i="75"/>
  <c r="C28" i="75"/>
  <c r="G28" i="75"/>
  <c r="K28" i="75"/>
  <c r="N28" i="75"/>
  <c r="R28" i="75"/>
  <c r="V28" i="75"/>
  <c r="X28" i="75"/>
  <c r="AB28" i="75"/>
  <c r="AF28" i="75"/>
  <c r="AH28" i="75"/>
  <c r="AE28" i="75"/>
  <c r="T28" i="75"/>
  <c r="J28" i="75"/>
  <c r="AH27" i="75"/>
  <c r="W27" i="75"/>
  <c r="M27" i="75"/>
  <c r="B27" i="75"/>
  <c r="Z26" i="75"/>
  <c r="P26" i="75"/>
  <c r="E26" i="75"/>
  <c r="AC25" i="75"/>
  <c r="S25" i="75"/>
  <c r="H25" i="75"/>
  <c r="AF24" i="75"/>
  <c r="V24" i="75"/>
  <c r="K24" i="75"/>
  <c r="AI23" i="75"/>
  <c r="Y23" i="75"/>
  <c r="N23" i="75"/>
  <c r="C23" i="75"/>
  <c r="AB22" i="75"/>
  <c r="Q22" i="75"/>
  <c r="F22" i="75"/>
  <c r="AE21" i="75"/>
  <c r="T21" i="75"/>
  <c r="I21" i="75"/>
  <c r="AH20" i="75"/>
  <c r="W20" i="75"/>
  <c r="L20" i="75"/>
  <c r="B20" i="75"/>
  <c r="Z19" i="75"/>
  <c r="O19" i="75"/>
  <c r="E19" i="75"/>
  <c r="AC18" i="75"/>
  <c r="R18" i="75"/>
  <c r="H18" i="75"/>
  <c r="AF17" i="75"/>
  <c r="U17" i="75"/>
  <c r="K17" i="75"/>
  <c r="AI16" i="75"/>
  <c r="W16" i="75"/>
  <c r="J16" i="75"/>
  <c r="AD15" i="75"/>
  <c r="P15" i="75"/>
  <c r="B15" i="75"/>
  <c r="W14" i="75"/>
  <c r="H14" i="75"/>
  <c r="AD13" i="75"/>
  <c r="O13" i="75"/>
  <c r="AI12" i="75"/>
  <c r="V12" i="75"/>
  <c r="G12" i="75"/>
  <c r="AB11" i="75"/>
  <c r="N11" i="75"/>
  <c r="AI10" i="75"/>
  <c r="T10" i="75"/>
  <c r="G10" i="75"/>
  <c r="AA9" i="75"/>
  <c r="L9" i="75"/>
  <c r="AH8" i="75"/>
  <c r="S8" i="75"/>
  <c r="E8" i="75"/>
  <c r="Z7" i="75"/>
  <c r="L7" i="75"/>
  <c r="J22" i="75"/>
  <c r="AI21" i="75"/>
  <c r="X21" i="75"/>
  <c r="M21" i="75"/>
  <c r="C21" i="75"/>
  <c r="AA20" i="75"/>
  <c r="P20" i="75"/>
  <c r="F20" i="75"/>
  <c r="AD19" i="75"/>
  <c r="S19" i="75"/>
  <c r="I19" i="75"/>
  <c r="AG18" i="75"/>
  <c r="V18" i="75"/>
  <c r="L18" i="75"/>
  <c r="AJ17" i="75"/>
  <c r="Y17" i="75"/>
  <c r="O17" i="75"/>
  <c r="D17" i="75"/>
  <c r="AB16" i="75"/>
  <c r="O16" i="75"/>
  <c r="AJ15" i="75"/>
  <c r="U15" i="75"/>
  <c r="H15" i="75"/>
  <c r="AB14" i="75"/>
  <c r="M14" i="75"/>
  <c r="AI13" i="75"/>
  <c r="T13" i="75"/>
  <c r="F13" i="75"/>
  <c r="AA12" i="75"/>
  <c r="M12" i="75"/>
  <c r="AG11" i="75"/>
  <c r="T11" i="75"/>
  <c r="E11" i="75"/>
  <c r="Y10" i="75"/>
  <c r="L10" i="75"/>
  <c r="AF9" i="75"/>
  <c r="R9" i="75"/>
  <c r="D9" i="75"/>
  <c r="Y8" i="75"/>
  <c r="J8" i="75"/>
  <c r="AF7" i="75"/>
  <c r="Q7" i="75"/>
  <c r="C7" i="75"/>
  <c r="K7" i="75"/>
  <c r="S7" i="75"/>
  <c r="AA7" i="75"/>
  <c r="AI7" i="75"/>
  <c r="H8" i="75"/>
  <c r="P8" i="75"/>
  <c r="X8" i="75"/>
  <c r="AF8" i="75"/>
  <c r="E9" i="75"/>
  <c r="M9" i="75"/>
  <c r="U9" i="75"/>
  <c r="AC9" i="75"/>
  <c r="B10" i="75"/>
  <c r="J10" i="75"/>
  <c r="R10" i="75"/>
  <c r="Z10" i="75"/>
  <c r="AH10" i="75"/>
  <c r="G11" i="75"/>
  <c r="O11" i="75"/>
  <c r="W11" i="75"/>
  <c r="AE11" i="75"/>
  <c r="D12" i="75"/>
  <c r="L12" i="75"/>
  <c r="T12" i="75"/>
  <c r="AB12" i="75"/>
  <c r="AJ12" i="75"/>
  <c r="I13" i="75"/>
  <c r="Q13" i="75"/>
  <c r="Y13" i="75"/>
  <c r="AG13" i="75"/>
  <c r="F14" i="75"/>
  <c r="N14" i="75"/>
  <c r="V14" i="75"/>
  <c r="AD14" i="75"/>
  <c r="C15" i="75"/>
  <c r="K15" i="75"/>
  <c r="S15" i="75"/>
  <c r="AA15" i="75"/>
  <c r="AI15" i="75"/>
  <c r="H16" i="75"/>
  <c r="P16" i="75"/>
  <c r="X16" i="75"/>
  <c r="I7" i="75"/>
  <c r="T7" i="75"/>
  <c r="AD7" i="75"/>
  <c r="F8" i="75"/>
  <c r="Q8" i="75"/>
  <c r="AA8" i="75"/>
  <c r="C9" i="75"/>
  <c r="N9" i="75"/>
  <c r="X9" i="75"/>
  <c r="AI9" i="75"/>
  <c r="K10" i="75"/>
  <c r="U10" i="75"/>
  <c r="AF10" i="75"/>
  <c r="H11" i="75"/>
  <c r="R11" i="75"/>
  <c r="AC11" i="75"/>
  <c r="E12" i="75"/>
  <c r="O12" i="75"/>
  <c r="Z12" i="75"/>
  <c r="B13" i="75"/>
  <c r="L13" i="75"/>
  <c r="W13" i="75"/>
  <c r="AH13" i="75"/>
  <c r="I14" i="75"/>
  <c r="T14" i="75"/>
  <c r="AE14" i="75"/>
  <c r="F15" i="75"/>
  <c r="Q15" i="75"/>
  <c r="AB15" i="75"/>
  <c r="C16" i="75"/>
  <c r="N16" i="75"/>
  <c r="Y16" i="75"/>
  <c r="AG16" i="75"/>
  <c r="F17" i="75"/>
  <c r="N17" i="75"/>
  <c r="V17" i="75"/>
  <c r="AD17" i="75"/>
  <c r="C18" i="75"/>
  <c r="K18" i="75"/>
  <c r="S18" i="75"/>
  <c r="AA18" i="75"/>
  <c r="AI18" i="75"/>
  <c r="H19" i="75"/>
  <c r="P19" i="75"/>
  <c r="X19" i="75"/>
  <c r="AF19" i="75"/>
  <c r="E20" i="75"/>
  <c r="M20" i="75"/>
  <c r="U20" i="75"/>
  <c r="AC20" i="75"/>
  <c r="B21" i="75"/>
  <c r="J21" i="75"/>
  <c r="R21" i="75"/>
  <c r="Z21" i="75"/>
  <c r="AH21" i="75"/>
  <c r="G22" i="75"/>
  <c r="O22" i="75"/>
  <c r="W22" i="75"/>
  <c r="AE22" i="75"/>
  <c r="D23" i="75"/>
  <c r="L23" i="75"/>
  <c r="T23" i="75"/>
  <c r="AB23" i="75"/>
  <c r="AJ23" i="75"/>
  <c r="I24" i="75"/>
  <c r="Q24" i="75"/>
  <c r="Y24" i="75"/>
  <c r="AG24" i="75"/>
  <c r="F25" i="75"/>
  <c r="N25" i="75"/>
  <c r="V25" i="75"/>
  <c r="AD25" i="75"/>
  <c r="C26" i="75"/>
  <c r="K26" i="75"/>
  <c r="S26" i="75"/>
  <c r="AA26" i="75"/>
  <c r="AI26" i="75"/>
  <c r="H27" i="75"/>
  <c r="P27" i="75"/>
  <c r="X27" i="75"/>
  <c r="AF27" i="75"/>
  <c r="E28" i="75"/>
  <c r="M28" i="75"/>
  <c r="U28" i="75"/>
  <c r="AC28" i="75"/>
  <c r="AI28" i="75"/>
  <c r="Z28" i="75"/>
  <c r="O28" i="75"/>
  <c r="D28" i="75"/>
  <c r="AC27" i="75"/>
  <c r="R27" i="75"/>
  <c r="G27" i="75"/>
  <c r="AF26" i="75"/>
  <c r="U26" i="75"/>
  <c r="J26" i="75"/>
  <c r="AI25" i="75"/>
  <c r="X25" i="75"/>
  <c r="M25" i="75"/>
  <c r="C25" i="75"/>
  <c r="AA24" i="75"/>
  <c r="P24" i="75"/>
  <c r="F24" i="75"/>
  <c r="AD23" i="75"/>
  <c r="S23" i="75"/>
  <c r="I23" i="75"/>
  <c r="AG22" i="75"/>
  <c r="V22" i="75"/>
  <c r="L22" i="75"/>
  <c r="AJ21" i="75"/>
  <c r="Y21" i="75"/>
  <c r="O21" i="75"/>
  <c r="D21" i="75"/>
  <c r="AB20" i="75"/>
  <c r="R20" i="75"/>
  <c r="G20" i="75"/>
  <c r="AE19" i="75"/>
  <c r="U19" i="75"/>
  <c r="J19" i="75"/>
  <c r="AH18" i="75"/>
  <c r="X18" i="75"/>
  <c r="M18" i="75"/>
  <c r="B18" i="75"/>
  <c r="AA17" i="75"/>
  <c r="P17" i="75"/>
  <c r="E17" i="75"/>
  <c r="AD16" i="75"/>
  <c r="Q16" i="75"/>
  <c r="B16" i="75"/>
  <c r="X15" i="75"/>
  <c r="I15" i="75"/>
  <c r="AC14" i="75"/>
  <c r="P14" i="75"/>
  <c r="AJ13" i="75"/>
  <c r="V13" i="75"/>
  <c r="H13" i="75"/>
  <c r="AC12" i="75"/>
  <c r="N12" i="75"/>
  <c r="AJ11" i="75"/>
  <c r="U11" i="75"/>
  <c r="F11" i="75"/>
  <c r="AB10" i="75"/>
  <c r="M10" i="75"/>
  <c r="AH9" i="75"/>
  <c r="T9" i="75"/>
  <c r="F9" i="75"/>
  <c r="Z8" i="75"/>
  <c r="M8" i="75"/>
  <c r="AG7" i="75"/>
  <c r="R7" i="75"/>
  <c r="E7" i="75"/>
  <c r="E22" i="75"/>
  <c r="AC21" i="75"/>
  <c r="S21" i="75"/>
  <c r="H21" i="75"/>
  <c r="AF20" i="75"/>
  <c r="V20" i="75"/>
  <c r="K20" i="75"/>
  <c r="AI19" i="75"/>
  <c r="Y19" i="75"/>
  <c r="N19" i="75"/>
  <c r="C19" i="75"/>
  <c r="AB18" i="75"/>
  <c r="Q18" i="75"/>
  <c r="F18" i="75"/>
  <c r="AE17" i="75"/>
  <c r="T17" i="75"/>
  <c r="I17" i="75"/>
  <c r="AH16" i="75"/>
  <c r="V16" i="75"/>
  <c r="G16" i="75"/>
  <c r="AC15" i="75"/>
  <c r="N15" i="75"/>
  <c r="AI14" i="75"/>
  <c r="U14" i="75"/>
  <c r="G14" i="75"/>
  <c r="AA13" i="75"/>
  <c r="N13" i="75"/>
  <c r="AH12" i="75"/>
  <c r="S12" i="75"/>
  <c r="F12" i="75"/>
  <c r="Z11" i="75"/>
  <c r="L11" i="75"/>
  <c r="AG10" i="75"/>
  <c r="S10" i="75"/>
  <c r="D10" i="75"/>
  <c r="Z9" i="75"/>
  <c r="K9" i="75"/>
  <c r="AE8" i="75"/>
  <c r="R8" i="75"/>
  <c r="C8" i="75"/>
  <c r="X7" i="75"/>
  <c r="J7" i="75"/>
  <c r="G7" i="75"/>
  <c r="O7" i="75"/>
  <c r="W7" i="75"/>
  <c r="AE7" i="75"/>
  <c r="D8" i="75"/>
  <c r="L8" i="75"/>
  <c r="T8" i="75"/>
  <c r="AB8" i="75"/>
  <c r="AJ8" i="75"/>
  <c r="I9" i="75"/>
  <c r="Q9" i="75"/>
  <c r="Y9" i="75"/>
  <c r="AG9" i="75"/>
  <c r="F10" i="75"/>
  <c r="N10" i="75"/>
  <c r="V10" i="75"/>
  <c r="AD10" i="75"/>
  <c r="C11" i="75"/>
  <c r="K11" i="75"/>
  <c r="S11" i="75"/>
  <c r="AA11" i="75"/>
  <c r="AI11" i="75"/>
  <c r="H12" i="75"/>
  <c r="P12" i="75"/>
  <c r="X12" i="75"/>
  <c r="AF12" i="75"/>
  <c r="E13" i="75"/>
  <c r="M13" i="75"/>
  <c r="U13" i="75"/>
  <c r="AC13" i="75"/>
  <c r="B14" i="75"/>
  <c r="J14" i="75"/>
  <c r="R14" i="75"/>
  <c r="Z14" i="75"/>
  <c r="AH14" i="75"/>
  <c r="G15" i="75"/>
  <c r="O15" i="75"/>
  <c r="W15" i="75"/>
  <c r="AE15" i="75"/>
  <c r="D16" i="75"/>
  <c r="L16" i="75"/>
  <c r="T16" i="75"/>
  <c r="D7" i="75"/>
  <c r="N7" i="75"/>
  <c r="Y7" i="75"/>
  <c r="AJ7" i="75"/>
  <c r="K8" i="75"/>
  <c r="V8" i="75"/>
  <c r="AG8" i="75"/>
  <c r="H9" i="75"/>
  <c r="S9" i="75"/>
  <c r="AD9" i="75"/>
  <c r="E10" i="75"/>
  <c r="P10" i="75"/>
  <c r="AA10" i="75"/>
  <c r="B11" i="75"/>
  <c r="M11" i="75"/>
  <c r="X11" i="75"/>
  <c r="AH11" i="75"/>
  <c r="J12" i="75"/>
  <c r="U12" i="75"/>
  <c r="AE12" i="75"/>
  <c r="G13" i="75"/>
  <c r="R13" i="75"/>
  <c r="AB13" i="75"/>
  <c r="D14" i="75"/>
  <c r="O14" i="75"/>
  <c r="Y14" i="75"/>
  <c r="AJ14" i="75"/>
  <c r="L15" i="75"/>
  <c r="V15" i="75"/>
  <c r="AG15" i="75"/>
  <c r="I16" i="75"/>
  <c r="S16" i="75"/>
  <c r="AC16" i="75"/>
  <c r="B17" i="75"/>
  <c r="J17" i="75"/>
  <c r="R17" i="75"/>
  <c r="Z17" i="75"/>
  <c r="AH17" i="75"/>
  <c r="G18" i="75"/>
  <c r="O18" i="75"/>
  <c r="W18" i="75"/>
  <c r="AE18" i="75"/>
  <c r="D19" i="75"/>
  <c r="L19" i="75"/>
  <c r="T19" i="75"/>
  <c r="AB19" i="75"/>
  <c r="AJ19" i="75"/>
  <c r="I20" i="75"/>
  <c r="Q20" i="75"/>
  <c r="Y20" i="75"/>
  <c r="AG20" i="75"/>
  <c r="F21" i="75"/>
  <c r="N21" i="75"/>
  <c r="V21" i="75"/>
  <c r="AD21" i="75"/>
  <c r="C22" i="75"/>
  <c r="K22" i="75"/>
  <c r="S22" i="75"/>
  <c r="AA22" i="75"/>
  <c r="AI22" i="75"/>
  <c r="H23" i="75"/>
  <c r="P23" i="75"/>
  <c r="X23" i="75"/>
  <c r="AF23" i="75"/>
  <c r="E24" i="75"/>
  <c r="M24" i="75"/>
  <c r="U24" i="75"/>
  <c r="AC24" i="75"/>
  <c r="B25" i="75"/>
  <c r="J25" i="75"/>
  <c r="R25" i="75"/>
  <c r="Z25" i="75"/>
  <c r="AH25" i="75"/>
  <c r="G26" i="75"/>
  <c r="O26" i="75"/>
  <c r="W26" i="75"/>
  <c r="AE26" i="75"/>
  <c r="D27" i="75"/>
  <c r="L27" i="75"/>
  <c r="T27" i="75"/>
  <c r="AB27" i="75"/>
  <c r="AJ27" i="75"/>
  <c r="I28" i="75"/>
  <c r="Q28" i="75"/>
  <c r="Y28" i="75"/>
  <c r="H7" i="89"/>
  <c r="Q7" i="89"/>
  <c r="AG7" i="89"/>
  <c r="N8" i="89"/>
  <c r="AD8" i="89"/>
  <c r="K9" i="89"/>
  <c r="AA9" i="89"/>
  <c r="H10" i="89"/>
  <c r="X10" i="89"/>
  <c r="E11" i="89"/>
  <c r="U11" i="89"/>
  <c r="B12" i="89"/>
  <c r="R12" i="89"/>
  <c r="AH12" i="89"/>
  <c r="O13" i="89"/>
  <c r="AE13" i="89"/>
  <c r="L14" i="89"/>
  <c r="AB14" i="89"/>
  <c r="H15" i="89"/>
  <c r="S15" i="89"/>
  <c r="AC14" i="95" s="1"/>
  <c r="AC15" i="89"/>
  <c r="E16" i="89"/>
  <c r="P16" i="89"/>
  <c r="Z16" i="89"/>
  <c r="AH16" i="89"/>
  <c r="G17" i="89"/>
  <c r="O17" i="89"/>
  <c r="W17" i="89"/>
  <c r="AE17" i="89"/>
  <c r="D18" i="89"/>
  <c r="L18" i="89"/>
  <c r="T18" i="89"/>
  <c r="AB18" i="89"/>
  <c r="AJ18" i="89"/>
  <c r="I19" i="89"/>
  <c r="Q19" i="89"/>
  <c r="Y19" i="89"/>
  <c r="AG19" i="89"/>
  <c r="F20" i="89"/>
  <c r="N20" i="89"/>
  <c r="V20" i="89"/>
  <c r="AD20" i="89"/>
  <c r="C21" i="89"/>
  <c r="J21" i="89"/>
  <c r="O21" i="89"/>
  <c r="S21" i="89"/>
  <c r="AC20" i="95" s="1"/>
  <c r="A20" i="95" s="1"/>
  <c r="W21" i="89"/>
  <c r="AE21" i="89"/>
  <c r="D22" i="89"/>
  <c r="L22" i="89"/>
  <c r="T22" i="89"/>
  <c r="AB22" i="89"/>
  <c r="AJ22" i="89"/>
  <c r="I23" i="89"/>
  <c r="Q23" i="89"/>
  <c r="Y23" i="89"/>
  <c r="AG23" i="89"/>
  <c r="F24" i="89"/>
  <c r="N24" i="89"/>
  <c r="V24" i="89"/>
  <c r="AD24" i="89"/>
  <c r="C25" i="89"/>
  <c r="K25" i="89"/>
  <c r="S25" i="89"/>
  <c r="AC24" i="95" s="1"/>
  <c r="AA25" i="89"/>
  <c r="AI25" i="89"/>
  <c r="H26" i="89"/>
  <c r="P26" i="89"/>
  <c r="X26" i="89"/>
  <c r="AF26" i="89"/>
  <c r="E27" i="89"/>
  <c r="M27" i="89"/>
  <c r="U27" i="89"/>
  <c r="AC27" i="89"/>
  <c r="B28" i="89"/>
  <c r="J28" i="89"/>
  <c r="R28" i="89"/>
  <c r="Z28" i="89"/>
  <c r="AH28" i="89"/>
  <c r="P7" i="89"/>
  <c r="M8" i="89"/>
  <c r="J9" i="89"/>
  <c r="G10" i="89"/>
  <c r="D11" i="89"/>
  <c r="AJ11" i="89"/>
  <c r="AG12" i="89"/>
  <c r="AD13" i="89"/>
  <c r="AA14" i="89"/>
  <c r="Q15" i="89"/>
  <c r="D16" i="89"/>
  <c r="Y16" i="89"/>
  <c r="F17" i="89"/>
  <c r="V17" i="89"/>
  <c r="C18" i="89"/>
  <c r="S18" i="89"/>
  <c r="AC17" i="95" s="1"/>
  <c r="AI18" i="89"/>
  <c r="P19" i="89"/>
  <c r="AF19" i="89"/>
  <c r="M20" i="89"/>
  <c r="AC20" i="89"/>
  <c r="I21" i="89"/>
  <c r="R21" i="89"/>
  <c r="AA21" i="89"/>
  <c r="H22" i="89"/>
  <c r="X22" i="89"/>
  <c r="E23" i="89"/>
  <c r="U23" i="89"/>
  <c r="B24" i="89"/>
  <c r="R24" i="89"/>
  <c r="AH24" i="89"/>
  <c r="O25" i="89"/>
  <c r="AE25" i="89"/>
  <c r="L26" i="89"/>
  <c r="AB26" i="89"/>
  <c r="I27" i="89"/>
  <c r="Y27" i="89"/>
  <c r="F28" i="89"/>
  <c r="V28" i="89"/>
  <c r="AF7" i="89"/>
  <c r="AC8" i="89"/>
  <c r="Z9" i="89"/>
  <c r="W10" i="89"/>
  <c r="T11" i="89"/>
  <c r="Q12" i="89"/>
  <c r="N13" i="89"/>
  <c r="K14" i="89"/>
  <c r="G15" i="89"/>
  <c r="AB15" i="89"/>
  <c r="N16" i="89"/>
  <c r="AG16" i="89"/>
  <c r="N17" i="89"/>
  <c r="AD17" i="89"/>
  <c r="K18" i="89"/>
  <c r="AA18" i="89"/>
  <c r="H19" i="89"/>
  <c r="X19" i="89"/>
  <c r="E20" i="89"/>
  <c r="U20" i="89"/>
  <c r="B21" i="89"/>
  <c r="N21" i="89"/>
  <c r="V21" i="89"/>
  <c r="AI21" i="89"/>
  <c r="P22" i="89"/>
  <c r="AF22" i="89"/>
  <c r="M23" i="89"/>
  <c r="AC23" i="89"/>
  <c r="J24" i="89"/>
  <c r="Z24" i="89"/>
  <c r="G25" i="89"/>
  <c r="W25" i="89"/>
  <c r="D26" i="89"/>
  <c r="T26" i="89"/>
  <c r="AJ26" i="89"/>
  <c r="Q27" i="89"/>
  <c r="AG27" i="89"/>
  <c r="N28" i="89"/>
  <c r="AD28" i="89"/>
  <c r="AG28" i="89"/>
  <c r="Y28" i="89"/>
  <c r="Q28" i="89"/>
  <c r="I28" i="89"/>
  <c r="AJ27" i="89"/>
  <c r="AB27" i="89"/>
  <c r="T27" i="89"/>
  <c r="L27" i="89"/>
  <c r="D27" i="89"/>
  <c r="AE26" i="89"/>
  <c r="W26" i="89"/>
  <c r="O26" i="89"/>
  <c r="G26" i="89"/>
  <c r="AH25" i="89"/>
  <c r="Z25" i="89"/>
  <c r="R25" i="89"/>
  <c r="J25" i="89"/>
  <c r="B25" i="89"/>
  <c r="AC24" i="89"/>
  <c r="U24" i="89"/>
  <c r="M24" i="89"/>
  <c r="E24" i="89"/>
  <c r="AF23" i="89"/>
  <c r="X23" i="89"/>
  <c r="P23" i="89"/>
  <c r="H23" i="89"/>
  <c r="AI22" i="89"/>
  <c r="AA22" i="89"/>
  <c r="S22" i="89"/>
  <c r="AC21" i="95" s="1"/>
  <c r="K22" i="89"/>
  <c r="C22" i="89"/>
  <c r="AD21" i="89"/>
  <c r="AJ28" i="89"/>
  <c r="AB28" i="89"/>
  <c r="T28" i="89"/>
  <c r="L28" i="89"/>
  <c r="D28" i="89"/>
  <c r="AE27" i="89"/>
  <c r="W27" i="89"/>
  <c r="O27" i="89"/>
  <c r="G27" i="89"/>
  <c r="AH26" i="89"/>
  <c r="Z26" i="89"/>
  <c r="R26" i="89"/>
  <c r="J26" i="89"/>
  <c r="B26" i="89"/>
  <c r="AC25" i="89"/>
  <c r="U25" i="89"/>
  <c r="M25" i="89"/>
  <c r="E25" i="89"/>
  <c r="AF24" i="89"/>
  <c r="X24" i="89"/>
  <c r="P24" i="89"/>
  <c r="H24" i="89"/>
  <c r="AI23" i="89"/>
  <c r="AA23" i="89"/>
  <c r="S23" i="89"/>
  <c r="AC22" i="95" s="1"/>
  <c r="A22" i="95" s="1"/>
  <c r="K23" i="89"/>
  <c r="C23" i="89"/>
  <c r="AD22" i="89"/>
  <c r="V22" i="89"/>
  <c r="N22" i="89"/>
  <c r="F22" i="89"/>
  <c r="AG21" i="89"/>
  <c r="Y21" i="89"/>
  <c r="Q21" i="89"/>
  <c r="G21" i="89"/>
  <c r="Z20" i="89"/>
  <c r="J20" i="89"/>
  <c r="AC19" i="89"/>
  <c r="M19" i="89"/>
  <c r="AF18" i="89"/>
  <c r="P18" i="89"/>
  <c r="AI17" i="89"/>
  <c r="S17" i="89"/>
  <c r="AC16" i="95" s="1"/>
  <c r="C17" i="89"/>
  <c r="U16" i="89"/>
  <c r="AI15" i="89"/>
  <c r="M15" i="89"/>
  <c r="T14" i="89"/>
  <c r="W13" i="89"/>
  <c r="Z12" i="89"/>
  <c r="AC11" i="89"/>
  <c r="AF10" i="89"/>
  <c r="AI9" i="89"/>
  <c r="C9" i="89"/>
  <c r="F8" i="89"/>
  <c r="I7" i="89"/>
  <c r="AE28" i="89"/>
  <c r="W28" i="89"/>
  <c r="O28" i="89"/>
  <c r="G28" i="89"/>
  <c r="AH27" i="89"/>
  <c r="Z27" i="89"/>
  <c r="R27" i="89"/>
  <c r="J27" i="89"/>
  <c r="B27" i="89"/>
  <c r="AC26" i="89"/>
  <c r="U26" i="89"/>
  <c r="M26" i="89"/>
  <c r="E26" i="89"/>
  <c r="AF25" i="89"/>
  <c r="X25" i="89"/>
  <c r="P25" i="89"/>
  <c r="H25" i="89"/>
  <c r="AI24" i="89"/>
  <c r="AA24" i="89"/>
  <c r="S24" i="89"/>
  <c r="AC23" i="95" s="1"/>
  <c r="K24" i="89"/>
  <c r="C24" i="89"/>
  <c r="AD23" i="89"/>
  <c r="V23" i="89"/>
  <c r="N23" i="89"/>
  <c r="F23" i="89"/>
  <c r="AG22" i="89"/>
  <c r="Y22" i="89"/>
  <c r="Q22" i="89"/>
  <c r="I22" i="89"/>
  <c r="AJ21" i="89"/>
  <c r="AB21" i="89"/>
  <c r="T21" i="89"/>
  <c r="K21" i="89"/>
  <c r="AG20" i="89"/>
  <c r="Q20" i="89"/>
  <c r="AJ19" i="89"/>
  <c r="T19" i="89"/>
  <c r="D19" i="89"/>
  <c r="W18" i="89"/>
  <c r="G18" i="89"/>
  <c r="Z17" i="89"/>
  <c r="J17" i="89"/>
  <c r="AC16" i="89"/>
  <c r="I16" i="89"/>
  <c r="W15" i="89"/>
  <c r="AI14" i="89"/>
  <c r="C14" i="89"/>
  <c r="F13" i="89"/>
  <c r="I12" i="89"/>
  <c r="L11" i="89"/>
  <c r="O10" i="89"/>
  <c r="R9" i="89"/>
  <c r="U8" i="89"/>
  <c r="X7" i="89"/>
  <c r="F7" i="89"/>
  <c r="N7" i="89"/>
  <c r="V7" i="89"/>
  <c r="AD7" i="89"/>
  <c r="C8" i="89"/>
  <c r="K8" i="89"/>
  <c r="S8" i="89"/>
  <c r="AA8" i="89"/>
  <c r="AI8" i="89"/>
  <c r="H9" i="89"/>
  <c r="P9" i="89"/>
  <c r="X9" i="89"/>
  <c r="AF9" i="89"/>
  <c r="E10" i="89"/>
  <c r="M10" i="89"/>
  <c r="U10" i="89"/>
  <c r="AC10" i="89"/>
  <c r="B11" i="89"/>
  <c r="J11" i="89"/>
  <c r="R11" i="89"/>
  <c r="Z11" i="89"/>
  <c r="AH11" i="89"/>
  <c r="G12" i="89"/>
  <c r="O12" i="89"/>
  <c r="W12" i="89"/>
  <c r="AE12" i="89"/>
  <c r="D13" i="89"/>
  <c r="L13" i="89"/>
  <c r="T13" i="89"/>
  <c r="AB13" i="89"/>
  <c r="AJ13" i="89"/>
  <c r="I14" i="89"/>
  <c r="Q14" i="89"/>
  <c r="Y14" i="89"/>
  <c r="AG14" i="89"/>
  <c r="F15" i="89"/>
  <c r="N15" i="89"/>
  <c r="V15" i="89"/>
  <c r="AD15" i="89"/>
  <c r="C16" i="89"/>
  <c r="K16" i="89"/>
  <c r="S16" i="89"/>
  <c r="AC15" i="95" s="1"/>
  <c r="C7" i="89"/>
  <c r="K7" i="89"/>
  <c r="S7" i="89"/>
  <c r="AA7" i="89"/>
  <c r="AI7" i="89"/>
  <c r="H8" i="89"/>
  <c r="P8" i="89"/>
  <c r="X8" i="89"/>
  <c r="AF8" i="89"/>
  <c r="E9" i="89"/>
  <c r="M9" i="89"/>
  <c r="U9" i="89"/>
  <c r="AC9" i="89"/>
  <c r="B10" i="89"/>
  <c r="J10" i="89"/>
  <c r="R10" i="89"/>
  <c r="Z10" i="89"/>
  <c r="AH10" i="89"/>
  <c r="G11" i="89"/>
  <c r="O11" i="89"/>
  <c r="W11" i="89"/>
  <c r="AE11" i="89"/>
  <c r="D12" i="89"/>
  <c r="L12" i="89"/>
  <c r="T12" i="89"/>
  <c r="AB12" i="89"/>
  <c r="AJ12" i="89"/>
  <c r="I13" i="89"/>
  <c r="Q13" i="89"/>
  <c r="Y13" i="89"/>
  <c r="AG13" i="89"/>
  <c r="F14" i="89"/>
  <c r="N14" i="89"/>
  <c r="V14" i="89"/>
  <c r="AD14" i="89"/>
  <c r="C15" i="89"/>
  <c r="L7" i="89"/>
  <c r="AB7" i="89"/>
  <c r="I8" i="89"/>
  <c r="Y8" i="89"/>
  <c r="F9" i="89"/>
  <c r="V9" i="89"/>
  <c r="C10" i="89"/>
  <c r="S10" i="89"/>
  <c r="AC9" i="95" s="1"/>
  <c r="A9" i="95" s="1"/>
  <c r="AI10" i="89"/>
  <c r="P11" i="89"/>
  <c r="AF11" i="89"/>
  <c r="M12" i="89"/>
  <c r="AC12" i="89"/>
  <c r="J13" i="89"/>
  <c r="Z13" i="89"/>
  <c r="G14" i="89"/>
  <c r="W14" i="89"/>
  <c r="D15" i="89"/>
  <c r="O15" i="89"/>
  <c r="Y15" i="89"/>
  <c r="AJ15" i="89"/>
  <c r="L16" i="89"/>
  <c r="V16" i="89"/>
  <c r="AE16" i="89"/>
  <c r="D17" i="89"/>
  <c r="L17" i="89"/>
  <c r="T17" i="89"/>
  <c r="AB17" i="89"/>
  <c r="AJ17" i="89"/>
  <c r="I18" i="89"/>
  <c r="Q18" i="89"/>
  <c r="Y18" i="89"/>
  <c r="AG18" i="89"/>
  <c r="F19" i="89"/>
  <c r="N19" i="89"/>
  <c r="V19" i="89"/>
  <c r="AD19" i="89"/>
  <c r="C20" i="89"/>
  <c r="K20" i="89"/>
  <c r="S20" i="89"/>
  <c r="AC19" i="95" s="1"/>
  <c r="AA20" i="89"/>
  <c r="AI20" i="89"/>
  <c r="H21" i="89"/>
  <c r="E7" i="89"/>
  <c r="U7" i="89"/>
  <c r="B8" i="89"/>
  <c r="R8" i="89"/>
  <c r="AH8" i="89"/>
  <c r="O9" i="89"/>
  <c r="AE9" i="89"/>
  <c r="L10" i="89"/>
  <c r="AB10" i="89"/>
  <c r="I11" i="89"/>
  <c r="Y11" i="89"/>
  <c r="F12" i="89"/>
  <c r="V12" i="89"/>
  <c r="C13" i="89"/>
  <c r="S13" i="89"/>
  <c r="AC12" i="95" s="1"/>
  <c r="AI13" i="89"/>
  <c r="P14" i="89"/>
  <c r="AF14" i="89"/>
  <c r="K15" i="89"/>
  <c r="U15" i="89"/>
  <c r="AF15" i="89"/>
  <c r="H16" i="89"/>
  <c r="R16" i="89"/>
  <c r="AB16" i="89"/>
  <c r="AJ16" i="89"/>
  <c r="I17" i="89"/>
  <c r="Q17" i="89"/>
  <c r="Y17" i="89"/>
  <c r="AG17" i="89"/>
  <c r="F18" i="89"/>
  <c r="N18" i="89"/>
  <c r="V18" i="89"/>
  <c r="AD18" i="89"/>
  <c r="C19" i="89"/>
  <c r="K19" i="89"/>
  <c r="S19" i="89"/>
  <c r="AC18" i="95" s="1"/>
  <c r="AA19" i="89"/>
  <c r="AI19" i="89"/>
  <c r="H20" i="89"/>
  <c r="P20" i="89"/>
  <c r="X20" i="89"/>
  <c r="AF20" i="89"/>
  <c r="E21" i="89"/>
  <c r="U28" i="89"/>
  <c r="E28" i="89"/>
  <c r="X27" i="89"/>
  <c r="H27" i="89"/>
  <c r="AA26" i="89"/>
  <c r="K26" i="89"/>
  <c r="AD25" i="89"/>
  <c r="N25" i="89"/>
  <c r="AG24" i="89"/>
  <c r="Q24" i="89"/>
  <c r="AJ23" i="89"/>
  <c r="T23" i="89"/>
  <c r="D23" i="89"/>
  <c r="W22" i="89"/>
  <c r="G22" i="89"/>
  <c r="Z21" i="89"/>
  <c r="X28" i="89"/>
  <c r="H28" i="89"/>
  <c r="AA27" i="89"/>
  <c r="K27" i="89"/>
  <c r="AD26" i="89"/>
  <c r="N26" i="89"/>
  <c r="AG25" i="89"/>
  <c r="Q25" i="89"/>
  <c r="AJ24" i="89"/>
  <c r="T24" i="89"/>
  <c r="D24" i="89"/>
  <c r="W23" i="89"/>
  <c r="G23" i="89"/>
  <c r="Z22" i="89"/>
  <c r="J22" i="89"/>
  <c r="AC21" i="89"/>
  <c r="M21" i="89"/>
  <c r="R20" i="89"/>
  <c r="U19" i="89"/>
  <c r="X18" i="89"/>
  <c r="AA17" i="89"/>
  <c r="AD16" i="89"/>
  <c r="X15" i="89"/>
  <c r="D14" i="89"/>
  <c r="J12" i="89"/>
  <c r="P10" i="89"/>
  <c r="V8" i="89"/>
  <c r="AI28" i="89"/>
  <c r="S28" i="89"/>
  <c r="C28" i="89"/>
  <c r="V27" i="89"/>
  <c r="F27" i="89"/>
  <c r="Y26" i="89"/>
  <c r="I26" i="89"/>
  <c r="AB25" i="89"/>
  <c r="L25" i="89"/>
  <c r="AE24" i="89"/>
  <c r="O24" i="89"/>
  <c r="AH23" i="89"/>
  <c r="R23" i="89"/>
  <c r="B23" i="89"/>
  <c r="U22" i="89"/>
  <c r="E22" i="89"/>
  <c r="X21" i="89"/>
  <c r="F21" i="89"/>
  <c r="I20" i="89"/>
  <c r="L19" i="89"/>
  <c r="O18" i="89"/>
  <c r="R17" i="89"/>
  <c r="T16" i="89"/>
  <c r="L15" i="89"/>
  <c r="V13" i="89"/>
  <c r="AB11" i="89"/>
  <c r="AH9" i="89"/>
  <c r="E8" i="89"/>
  <c r="J7" i="89"/>
  <c r="Z7" i="89"/>
  <c r="G8" i="89"/>
  <c r="W8" i="89"/>
  <c r="D9" i="89"/>
  <c r="T9" i="89"/>
  <c r="AJ9" i="89"/>
  <c r="Q10" i="89"/>
  <c r="AG10" i="89"/>
  <c r="N11" i="89"/>
  <c r="AD11" i="89"/>
  <c r="K12" i="89"/>
  <c r="AA12" i="89"/>
  <c r="H13" i="89"/>
  <c r="X13" i="89"/>
  <c r="E14" i="89"/>
  <c r="U14" i="89"/>
  <c r="B15" i="89"/>
  <c r="R15" i="89"/>
  <c r="AH15" i="89"/>
  <c r="O16" i="89"/>
  <c r="G7" i="89"/>
  <c r="W7" i="89"/>
  <c r="D8" i="89"/>
  <c r="T8" i="89"/>
  <c r="AJ8" i="89"/>
  <c r="Q9" i="89"/>
  <c r="AG9" i="89"/>
  <c r="N10" i="89"/>
  <c r="AD10" i="89"/>
  <c r="K11" i="89"/>
  <c r="AA11" i="89"/>
  <c r="H12" i="89"/>
  <c r="X12" i="89"/>
  <c r="E13" i="89"/>
  <c r="U13" i="89"/>
  <c r="B14" i="89"/>
  <c r="R14" i="89"/>
  <c r="AH14" i="89"/>
  <c r="T7" i="89"/>
  <c r="Q8" i="89"/>
  <c r="N9" i="89"/>
  <c r="K10" i="89"/>
  <c r="H11" i="89"/>
  <c r="E12" i="89"/>
  <c r="B13" i="89"/>
  <c r="AH13" i="89"/>
  <c r="AE14" i="89"/>
  <c r="T15" i="89"/>
  <c r="F16" i="89"/>
  <c r="AA16" i="89"/>
  <c r="H17" i="89"/>
  <c r="X17" i="89"/>
  <c r="E18" i="89"/>
  <c r="U18" i="89"/>
  <c r="B19" i="89"/>
  <c r="R19" i="89"/>
  <c r="AH19" i="89"/>
  <c r="O20" i="89"/>
  <c r="AE20" i="89"/>
  <c r="L21" i="89"/>
  <c r="AC7" i="89"/>
  <c r="Z8" i="89"/>
  <c r="W9" i="89"/>
  <c r="T10" i="89"/>
  <c r="Q11" i="89"/>
  <c r="N12" i="89"/>
  <c r="K13" i="89"/>
  <c r="H14" i="89"/>
  <c r="E15" i="89"/>
  <c r="AA15" i="89"/>
  <c r="M16" i="89"/>
  <c r="AF16" i="89"/>
  <c r="M17" i="89"/>
  <c r="AC17" i="89"/>
  <c r="J18" i="89"/>
  <c r="Z18" i="89"/>
  <c r="G19" i="89"/>
  <c r="W19" i="89"/>
  <c r="D20" i="89"/>
  <c r="T20" i="89"/>
  <c r="AJ20" i="89"/>
  <c r="AC28" i="89"/>
  <c r="M28" i="89"/>
  <c r="AF27" i="89"/>
  <c r="P27" i="89"/>
  <c r="AI26" i="89"/>
  <c r="S26" i="89"/>
  <c r="AC25" i="95" s="1"/>
  <c r="C26" i="89"/>
  <c r="V25" i="89"/>
  <c r="F25" i="89"/>
  <c r="Y24" i="89"/>
  <c r="I24" i="89"/>
  <c r="AB23" i="89"/>
  <c r="L23" i="89"/>
  <c r="AE22" i="89"/>
  <c r="O22" i="89"/>
  <c r="AH21" i="89"/>
  <c r="AF28" i="89"/>
  <c r="P28" i="89"/>
  <c r="AI27" i="89"/>
  <c r="S27" i="89"/>
  <c r="C27" i="89"/>
  <c r="V26" i="89"/>
  <c r="F26" i="89"/>
  <c r="Y25" i="89"/>
  <c r="I25" i="89"/>
  <c r="AB24" i="89"/>
  <c r="L24" i="89"/>
  <c r="AE23" i="89"/>
  <c r="O23" i="89"/>
  <c r="AH22" i="89"/>
  <c r="R22" i="89"/>
  <c r="B22" i="89"/>
  <c r="U21" i="89"/>
  <c r="AH20" i="89"/>
  <c r="B20" i="89"/>
  <c r="E19" i="89"/>
  <c r="H18" i="89"/>
  <c r="K17" i="89"/>
  <c r="J16" i="89"/>
  <c r="AJ14" i="89"/>
  <c r="G13" i="89"/>
  <c r="M11" i="89"/>
  <c r="S9" i="89"/>
  <c r="AC8" i="95" s="1"/>
  <c r="Y7" i="89"/>
  <c r="AA28" i="89"/>
  <c r="K28" i="89"/>
  <c r="AD27" i="89"/>
  <c r="N27" i="89"/>
  <c r="AG26" i="89"/>
  <c r="Q26" i="89"/>
  <c r="AJ25" i="89"/>
  <c r="T25" i="89"/>
  <c r="D25" i="89"/>
  <c r="W24" i="89"/>
  <c r="G24" i="89"/>
  <c r="Z23" i="89"/>
  <c r="J23" i="89"/>
  <c r="AC22" i="89"/>
  <c r="M22" i="89"/>
  <c r="AF21" i="89"/>
  <c r="P21" i="89"/>
  <c r="Y20" i="89"/>
  <c r="AB19" i="89"/>
  <c r="AE18" i="89"/>
  <c r="AH17" i="89"/>
  <c r="B17" i="89"/>
  <c r="AG15" i="89"/>
  <c r="S14" i="89"/>
  <c r="AC13" i="95" s="1"/>
  <c r="A13" i="95" s="1"/>
  <c r="Y12" i="89"/>
  <c r="AE10" i="89"/>
  <c r="B9" i="89"/>
  <c r="B7" i="89"/>
  <c r="R7" i="89"/>
  <c r="AH7" i="89"/>
  <c r="O8" i="89"/>
  <c r="AE8" i="89"/>
  <c r="L9" i="89"/>
  <c r="AB9" i="89"/>
  <c r="I10" i="89"/>
  <c r="Y10" i="89"/>
  <c r="F11" i="89"/>
  <c r="V11" i="89"/>
  <c r="C12" i="89"/>
  <c r="S12" i="89"/>
  <c r="AC11" i="95" s="1"/>
  <c r="A11" i="95" s="1"/>
  <c r="AI12" i="89"/>
  <c r="P13" i="89"/>
  <c r="AF13" i="89"/>
  <c r="M14" i="89"/>
  <c r="AC14" i="89"/>
  <c r="J15" i="89"/>
  <c r="Z15" i="89"/>
  <c r="G16" i="89"/>
  <c r="W16" i="89"/>
  <c r="O7" i="89"/>
  <c r="AE7" i="89"/>
  <c r="L8" i="89"/>
  <c r="AB8" i="89"/>
  <c r="I9" i="89"/>
  <c r="Y9" i="89"/>
  <c r="F10" i="89"/>
  <c r="V10" i="89"/>
  <c r="C11" i="89"/>
  <c r="S11" i="89"/>
  <c r="AC10" i="95" s="1"/>
  <c r="AI11" i="89"/>
  <c r="P12" i="89"/>
  <c r="AF12" i="89"/>
  <c r="M13" i="89"/>
  <c r="AC13" i="89"/>
  <c r="J14" i="89"/>
  <c r="Z14" i="89"/>
  <c r="D7" i="89"/>
  <c r="AJ7" i="89"/>
  <c r="AG8" i="89"/>
  <c r="AD9" i="89"/>
  <c r="AA10" i="89"/>
  <c r="X11" i="89"/>
  <c r="U12" i="89"/>
  <c r="R13" i="89"/>
  <c r="O14" i="89"/>
  <c r="I15" i="89"/>
  <c r="AE15" i="89"/>
  <c r="Q16" i="89"/>
  <c r="AI16" i="89"/>
  <c r="P17" i="89"/>
  <c r="AF17" i="89"/>
  <c r="M18" i="89"/>
  <c r="AC18" i="89"/>
  <c r="J19" i="89"/>
  <c r="Z19" i="89"/>
  <c r="G20" i="89"/>
  <c r="W20" i="89"/>
  <c r="D21" i="89"/>
  <c r="M7" i="89"/>
  <c r="J8" i="89"/>
  <c r="G9" i="89"/>
  <c r="D10" i="89"/>
  <c r="AJ10" i="89"/>
  <c r="AG11" i="89"/>
  <c r="AD12" i="89"/>
  <c r="AA13" i="89"/>
  <c r="X14" i="89"/>
  <c r="P15" i="89"/>
  <c r="B16" i="89"/>
  <c r="X16" i="89"/>
  <c r="E17" i="89"/>
  <c r="U17" i="89"/>
  <c r="B18" i="89"/>
  <c r="R18" i="89"/>
  <c r="AH18" i="89"/>
  <c r="O19" i="89"/>
  <c r="AE19" i="89"/>
  <c r="L20" i="89"/>
  <c r="AB20" i="89"/>
  <c r="H7" i="77"/>
  <c r="P7" i="77"/>
  <c r="AF7" i="77"/>
  <c r="M8" i="77"/>
  <c r="AC8" i="77"/>
  <c r="J9" i="77"/>
  <c r="Z9" i="77"/>
  <c r="G10" i="77"/>
  <c r="W10" i="77"/>
  <c r="D11" i="77"/>
  <c r="T11" i="77"/>
  <c r="AJ11" i="77"/>
  <c r="Q12" i="77"/>
  <c r="AG12" i="77"/>
  <c r="N13" i="77"/>
  <c r="AD13" i="77"/>
  <c r="K14" i="77"/>
  <c r="AA14" i="77"/>
  <c r="H15" i="77"/>
  <c r="U15" i="77"/>
  <c r="AF15" i="77"/>
  <c r="H16" i="77"/>
  <c r="R16" i="77"/>
  <c r="AB16" i="77"/>
  <c r="AJ16" i="77"/>
  <c r="I17" i="77"/>
  <c r="Q17" i="77"/>
  <c r="Y17" i="77"/>
  <c r="AG17" i="77"/>
  <c r="F18" i="77"/>
  <c r="N18" i="77"/>
  <c r="V18" i="77"/>
  <c r="AD18" i="77"/>
  <c r="C19" i="77"/>
  <c r="K19" i="77"/>
  <c r="S19" i="77"/>
  <c r="AA19" i="77"/>
  <c r="AI19" i="77"/>
  <c r="H20" i="77"/>
  <c r="P20" i="77"/>
  <c r="U20" i="77"/>
  <c r="Z20" i="77"/>
  <c r="AF20" i="77"/>
  <c r="B21" i="77"/>
  <c r="G21" i="77"/>
  <c r="L21" i="77"/>
  <c r="P21" i="77"/>
  <c r="T21" i="77"/>
  <c r="X21" i="77"/>
  <c r="AB21" i="77"/>
  <c r="AF21" i="77"/>
  <c r="AJ21" i="77"/>
  <c r="E22" i="77"/>
  <c r="I22" i="77"/>
  <c r="M22" i="77"/>
  <c r="Q22" i="77"/>
  <c r="U22" i="77"/>
  <c r="Y22" i="77"/>
  <c r="AC22" i="77"/>
  <c r="AG22" i="77"/>
  <c r="B23" i="77"/>
  <c r="F23" i="77"/>
  <c r="J23" i="77"/>
  <c r="N23" i="77"/>
  <c r="R23" i="77"/>
  <c r="V23" i="77"/>
  <c r="Z23" i="77"/>
  <c r="AD23" i="77"/>
  <c r="AH23" i="77"/>
  <c r="C24" i="77"/>
  <c r="G24" i="77"/>
  <c r="K24" i="77"/>
  <c r="O24" i="77"/>
  <c r="S24" i="77"/>
  <c r="W24" i="77"/>
  <c r="AA24" i="77"/>
  <c r="AE24" i="77"/>
  <c r="AI24" i="77"/>
  <c r="D25" i="77"/>
  <c r="H25" i="77"/>
  <c r="L25" i="77"/>
  <c r="P25" i="77"/>
  <c r="T25" i="77"/>
  <c r="X25" i="77"/>
  <c r="AB25" i="77"/>
  <c r="AF25" i="77"/>
  <c r="AJ25" i="77"/>
  <c r="E26" i="77"/>
  <c r="I26" i="77"/>
  <c r="M26" i="77"/>
  <c r="Q26" i="77"/>
  <c r="U26" i="77"/>
  <c r="Y26" i="77"/>
  <c r="AC26" i="77"/>
  <c r="AG26" i="77"/>
  <c r="B27" i="77"/>
  <c r="F27" i="77"/>
  <c r="J27" i="77"/>
  <c r="N27" i="77"/>
  <c r="R27" i="77"/>
  <c r="V27" i="77"/>
  <c r="Z27" i="77"/>
  <c r="AD27" i="77"/>
  <c r="AH27" i="77"/>
  <c r="C28" i="77"/>
  <c r="G28" i="77"/>
  <c r="K28" i="77"/>
  <c r="O28" i="77"/>
  <c r="S28" i="77"/>
  <c r="W28" i="77"/>
  <c r="AA28" i="77"/>
  <c r="AE28" i="77"/>
  <c r="AI28" i="77"/>
  <c r="Q7" i="77"/>
  <c r="AG7" i="77"/>
  <c r="N8" i="77"/>
  <c r="AD8" i="77"/>
  <c r="K9" i="77"/>
  <c r="AA9" i="77"/>
  <c r="H10" i="77"/>
  <c r="X10" i="77"/>
  <c r="E11" i="77"/>
  <c r="U11" i="77"/>
  <c r="B12" i="77"/>
  <c r="R12" i="77"/>
  <c r="AH12" i="77"/>
  <c r="O13" i="77"/>
  <c r="AE13" i="77"/>
  <c r="L14" i="77"/>
  <c r="AB14" i="77"/>
  <c r="I15" i="77"/>
  <c r="W15" i="77"/>
  <c r="AG15" i="77"/>
  <c r="I16" i="77"/>
  <c r="T16" i="77"/>
  <c r="AC16" i="77"/>
  <c r="B17" i="77"/>
  <c r="J17" i="77"/>
  <c r="R17" i="77"/>
  <c r="Z17" i="77"/>
  <c r="AH17" i="77"/>
  <c r="G18" i="77"/>
  <c r="O18" i="77"/>
  <c r="W18" i="77"/>
  <c r="AE18" i="77"/>
  <c r="D19" i="77"/>
  <c r="L19" i="77"/>
  <c r="T19" i="77"/>
  <c r="AB19" i="77"/>
  <c r="AJ19" i="77"/>
  <c r="I20" i="77"/>
  <c r="Q20" i="77"/>
  <c r="V20" i="77"/>
  <c r="AB20" i="77"/>
  <c r="AG20" i="77"/>
  <c r="C21" i="77"/>
  <c r="I21" i="77"/>
  <c r="M21" i="77"/>
  <c r="Q21" i="77"/>
  <c r="U21" i="77"/>
  <c r="Y21" i="77"/>
  <c r="AC21" i="77"/>
  <c r="AG21" i="77"/>
  <c r="B22" i="77"/>
  <c r="F22" i="77"/>
  <c r="J22" i="77"/>
  <c r="N22" i="77"/>
  <c r="R22" i="77"/>
  <c r="V22" i="77"/>
  <c r="Z22" i="77"/>
  <c r="AD22" i="77"/>
  <c r="AH22" i="77"/>
  <c r="C23" i="77"/>
  <c r="G23" i="77"/>
  <c r="K23" i="77"/>
  <c r="O23" i="77"/>
  <c r="S23" i="77"/>
  <c r="W23" i="77"/>
  <c r="AA23" i="77"/>
  <c r="AE23" i="77"/>
  <c r="AI23" i="77"/>
  <c r="D24" i="77"/>
  <c r="H24" i="77"/>
  <c r="L24" i="77"/>
  <c r="P24" i="77"/>
  <c r="T24" i="77"/>
  <c r="X24" i="77"/>
  <c r="AB24" i="77"/>
  <c r="AF24" i="77"/>
  <c r="AJ24" i="77"/>
  <c r="E25" i="77"/>
  <c r="I25" i="77"/>
  <c r="M25" i="77"/>
  <c r="Q25" i="77"/>
  <c r="U25" i="77"/>
  <c r="Y25" i="77"/>
  <c r="AC25" i="77"/>
  <c r="AG25" i="77"/>
  <c r="B26" i="77"/>
  <c r="F26" i="77"/>
  <c r="J26" i="77"/>
  <c r="N26" i="77"/>
  <c r="R26" i="77"/>
  <c r="V26" i="77"/>
  <c r="Z26" i="77"/>
  <c r="AD26" i="77"/>
  <c r="AH26" i="77"/>
  <c r="C27" i="77"/>
  <c r="G27" i="77"/>
  <c r="K27" i="77"/>
  <c r="O27" i="77"/>
  <c r="S27" i="77"/>
  <c r="W27" i="77"/>
  <c r="AA27" i="77"/>
  <c r="AE27" i="77"/>
  <c r="AI27" i="77"/>
  <c r="D28" i="77"/>
  <c r="H28" i="77"/>
  <c r="L28" i="77"/>
  <c r="P28" i="77"/>
  <c r="T28" i="77"/>
  <c r="X28" i="77"/>
  <c r="AB28" i="77"/>
  <c r="AF28" i="77"/>
  <c r="AJ28" i="77"/>
  <c r="AD28" i="77"/>
  <c r="V28" i="77"/>
  <c r="N28" i="77"/>
  <c r="F28" i="77"/>
  <c r="AG27" i="77"/>
  <c r="Y27" i="77"/>
  <c r="Q27" i="77"/>
  <c r="I27" i="77"/>
  <c r="AJ26" i="77"/>
  <c r="AB26" i="77"/>
  <c r="T26" i="77"/>
  <c r="L26" i="77"/>
  <c r="D26" i="77"/>
  <c r="AE25" i="77"/>
  <c r="W25" i="77"/>
  <c r="O25" i="77"/>
  <c r="G25" i="77"/>
  <c r="AH24" i="77"/>
  <c r="Z24" i="77"/>
  <c r="R24" i="77"/>
  <c r="J24" i="77"/>
  <c r="B24" i="77"/>
  <c r="AC23" i="77"/>
  <c r="U23" i="77"/>
  <c r="M23" i="77"/>
  <c r="E23" i="77"/>
  <c r="AF22" i="77"/>
  <c r="X22" i="77"/>
  <c r="P22" i="77"/>
  <c r="H22" i="77"/>
  <c r="AI21" i="77"/>
  <c r="AA21" i="77"/>
  <c r="S21" i="77"/>
  <c r="K21" i="77"/>
  <c r="AJ20" i="77"/>
  <c r="Y20" i="77"/>
  <c r="M20" i="77"/>
  <c r="AF19" i="77"/>
  <c r="P19" i="77"/>
  <c r="AI18" i="77"/>
  <c r="S18" i="77"/>
  <c r="C18" i="77"/>
  <c r="V17" i="77"/>
  <c r="F17" i="77"/>
  <c r="Y16" i="77"/>
  <c r="D16" i="77"/>
  <c r="Q15" i="77"/>
  <c r="T14" i="77"/>
  <c r="W13" i="77"/>
  <c r="Z12" i="77"/>
  <c r="AC11" i="77"/>
  <c r="AF10" i="77"/>
  <c r="AI9" i="77"/>
  <c r="C9" i="77"/>
  <c r="F8" i="77"/>
  <c r="I7" i="77"/>
  <c r="AC28" i="77"/>
  <c r="U28" i="77"/>
  <c r="M28" i="77"/>
  <c r="E28" i="77"/>
  <c r="AF27" i="77"/>
  <c r="X27" i="77"/>
  <c r="P27" i="77"/>
  <c r="H27" i="77"/>
  <c r="AI26" i="77"/>
  <c r="AA26" i="77"/>
  <c r="S26" i="77"/>
  <c r="K26" i="77"/>
  <c r="C26" i="77"/>
  <c r="AD25" i="77"/>
  <c r="V25" i="77"/>
  <c r="N25" i="77"/>
  <c r="F25" i="77"/>
  <c r="AG24" i="77"/>
  <c r="Y24" i="77"/>
  <c r="Q24" i="77"/>
  <c r="I24" i="77"/>
  <c r="AJ23" i="77"/>
  <c r="AB23" i="77"/>
  <c r="T23" i="77"/>
  <c r="L23" i="77"/>
  <c r="D23" i="77"/>
  <c r="AE22" i="77"/>
  <c r="W22" i="77"/>
  <c r="O22" i="77"/>
  <c r="G22" i="77"/>
  <c r="AH21" i="77"/>
  <c r="Z21" i="77"/>
  <c r="R21" i="77"/>
  <c r="J21" i="77"/>
  <c r="AH20" i="77"/>
  <c r="X20" i="77"/>
  <c r="L20" i="77"/>
  <c r="AE19" i="77"/>
  <c r="O19" i="77"/>
  <c r="AH18" i="77"/>
  <c r="R18" i="77"/>
  <c r="B18" i="77"/>
  <c r="U17" i="77"/>
  <c r="E17" i="77"/>
  <c r="X16" i="77"/>
  <c r="B16" i="77"/>
  <c r="P15" i="77"/>
  <c r="S14" i="77"/>
  <c r="V13" i="77"/>
  <c r="Y12" i="77"/>
  <c r="AB11" i="77"/>
  <c r="AE10" i="77"/>
  <c r="AH9" i="77"/>
  <c r="B9" i="77"/>
  <c r="E8" i="77"/>
  <c r="B7" i="77"/>
  <c r="J7" i="77"/>
  <c r="R7" i="77"/>
  <c r="Z7" i="77"/>
  <c r="AH7" i="77"/>
  <c r="G8" i="77"/>
  <c r="O8" i="77"/>
  <c r="W8" i="77"/>
  <c r="AE8" i="77"/>
  <c r="D9" i="77"/>
  <c r="L9" i="77"/>
  <c r="T9" i="77"/>
  <c r="AB9" i="77"/>
  <c r="AJ9" i="77"/>
  <c r="I10" i="77"/>
  <c r="Q10" i="77"/>
  <c r="Y10" i="77"/>
  <c r="AG10" i="77"/>
  <c r="F11" i="77"/>
  <c r="N11" i="77"/>
  <c r="V11" i="77"/>
  <c r="AD11" i="77"/>
  <c r="C12" i="77"/>
  <c r="K12" i="77"/>
  <c r="S12" i="77"/>
  <c r="AA12" i="77"/>
  <c r="AI12" i="77"/>
  <c r="H13" i="77"/>
  <c r="P13" i="77"/>
  <c r="X13" i="77"/>
  <c r="AF13" i="77"/>
  <c r="E14" i="77"/>
  <c r="M14" i="77"/>
  <c r="U14" i="77"/>
  <c r="AC14" i="77"/>
  <c r="B15" i="77"/>
  <c r="J15" i="77"/>
  <c r="R15" i="77"/>
  <c r="Z15" i="77"/>
  <c r="AH15" i="77"/>
  <c r="G16" i="77"/>
  <c r="O16" i="77"/>
  <c r="W16" i="77"/>
  <c r="G7" i="77"/>
  <c r="O7" i="77"/>
  <c r="W7" i="77"/>
  <c r="AE7" i="77"/>
  <c r="D8" i="77"/>
  <c r="L8" i="77"/>
  <c r="T8" i="77"/>
  <c r="AB8" i="77"/>
  <c r="AJ8" i="77"/>
  <c r="I9" i="77"/>
  <c r="Q9" i="77"/>
  <c r="Y9" i="77"/>
  <c r="AG9" i="77"/>
  <c r="F10" i="77"/>
  <c r="N10" i="77"/>
  <c r="V10" i="77"/>
  <c r="AD10" i="77"/>
  <c r="C11" i="77"/>
  <c r="K11" i="77"/>
  <c r="S11" i="77"/>
  <c r="AA11" i="77"/>
  <c r="AI11" i="77"/>
  <c r="H12" i="77"/>
  <c r="P12" i="77"/>
  <c r="X12" i="77"/>
  <c r="AF12" i="77"/>
  <c r="E13" i="77"/>
  <c r="M13" i="77"/>
  <c r="U13" i="77"/>
  <c r="AC13" i="77"/>
  <c r="B14" i="77"/>
  <c r="J14" i="77"/>
  <c r="R14" i="77"/>
  <c r="Z14" i="77"/>
  <c r="AH14" i="77"/>
  <c r="G15" i="77"/>
  <c r="O15" i="77"/>
  <c r="L7" i="77"/>
  <c r="AB7" i="77"/>
  <c r="I8" i="77"/>
  <c r="Y8" i="77"/>
  <c r="F9" i="77"/>
  <c r="V9" i="77"/>
  <c r="C10" i="77"/>
  <c r="S10" i="77"/>
  <c r="AI10" i="77"/>
  <c r="P11" i="77"/>
  <c r="AF11" i="77"/>
  <c r="M12" i="77"/>
  <c r="AC12" i="77"/>
  <c r="J13" i="77"/>
  <c r="Z13" i="77"/>
  <c r="G14" i="77"/>
  <c r="W14" i="77"/>
  <c r="D15" i="77"/>
  <c r="S15" i="77"/>
  <c r="AC15" i="77"/>
  <c r="E16" i="77"/>
  <c r="P16" i="77"/>
  <c r="Z16" i="77"/>
  <c r="AH16" i="77"/>
  <c r="G17" i="77"/>
  <c r="O17" i="77"/>
  <c r="W17" i="77"/>
  <c r="AE17" i="77"/>
  <c r="D18" i="77"/>
  <c r="L18" i="77"/>
  <c r="T18" i="77"/>
  <c r="AB18" i="77"/>
  <c r="AJ18" i="77"/>
  <c r="I19" i="77"/>
  <c r="Q19" i="77"/>
  <c r="Y19" i="77"/>
  <c r="AG19" i="77"/>
  <c r="F20" i="77"/>
  <c r="N20" i="77"/>
  <c r="M7" i="77"/>
  <c r="AC7" i="77"/>
  <c r="J8" i="77"/>
  <c r="Z8" i="77"/>
  <c r="G9" i="77"/>
  <c r="W9" i="77"/>
  <c r="D10" i="77"/>
  <c r="T10" i="77"/>
  <c r="AJ10" i="77"/>
  <c r="Q11" i="77"/>
  <c r="AG11" i="77"/>
  <c r="N12" i="77"/>
  <c r="AD12" i="77"/>
  <c r="K13" i="77"/>
  <c r="AA13" i="77"/>
  <c r="H14" i="77"/>
  <c r="X14" i="77"/>
  <c r="E15" i="77"/>
  <c r="T15" i="77"/>
  <c r="AE15" i="77"/>
  <c r="F16" i="77"/>
  <c r="Q16" i="77"/>
  <c r="AA16" i="77"/>
  <c r="AI16" i="77"/>
  <c r="H17" i="77"/>
  <c r="P17" i="77"/>
  <c r="X17" i="77"/>
  <c r="AF17" i="77"/>
  <c r="E18" i="77"/>
  <c r="M18" i="77"/>
  <c r="U18" i="77"/>
  <c r="AC18" i="77"/>
  <c r="B19" i="77"/>
  <c r="J19" i="77"/>
  <c r="R19" i="77"/>
  <c r="Z19" i="77"/>
  <c r="AH19" i="77"/>
  <c r="G20" i="77"/>
  <c r="O20" i="77"/>
  <c r="W20" i="77"/>
  <c r="AE20" i="77"/>
  <c r="D21" i="77"/>
  <c r="AH28" i="77"/>
  <c r="Z28" i="77"/>
  <c r="R28" i="77"/>
  <c r="J28" i="77"/>
  <c r="B28" i="77"/>
  <c r="AC27" i="77"/>
  <c r="U27" i="77"/>
  <c r="M27" i="77"/>
  <c r="E27" i="77"/>
  <c r="AF26" i="77"/>
  <c r="X26" i="77"/>
  <c r="P26" i="77"/>
  <c r="H26" i="77"/>
  <c r="AI25" i="77"/>
  <c r="AA25" i="77"/>
  <c r="S25" i="77"/>
  <c r="K25" i="77"/>
  <c r="C25" i="77"/>
  <c r="AD24" i="77"/>
  <c r="V24" i="77"/>
  <c r="N24" i="77"/>
  <c r="F24" i="77"/>
  <c r="AG23" i="77"/>
  <c r="Y23" i="77"/>
  <c r="Q23" i="77"/>
  <c r="I23" i="77"/>
  <c r="AJ22" i="77"/>
  <c r="AB22" i="77"/>
  <c r="T22" i="77"/>
  <c r="L22" i="77"/>
  <c r="D22" i="77"/>
  <c r="AE21" i="77"/>
  <c r="W21" i="77"/>
  <c r="O21" i="77"/>
  <c r="F21" i="77"/>
  <c r="AD20" i="77"/>
  <c r="T20" i="77"/>
  <c r="E20" i="77"/>
  <c r="X19" i="77"/>
  <c r="H19" i="77"/>
  <c r="AA18" i="77"/>
  <c r="K18" i="77"/>
  <c r="AD17" i="77"/>
  <c r="N17" i="77"/>
  <c r="AG16" i="77"/>
  <c r="N16" i="77"/>
  <c r="AB15" i="77"/>
  <c r="AJ14" i="77"/>
  <c r="D14" i="77"/>
  <c r="G13" i="77"/>
  <c r="J12" i="77"/>
  <c r="M11" i="77"/>
  <c r="P10" i="77"/>
  <c r="S9" i="77"/>
  <c r="V8" i="77"/>
  <c r="Y7" i="77"/>
  <c r="AG28" i="77"/>
  <c r="Y28" i="77"/>
  <c r="Q28" i="77"/>
  <c r="I28" i="77"/>
  <c r="AJ27" i="77"/>
  <c r="AB27" i="77"/>
  <c r="T27" i="77"/>
  <c r="L27" i="77"/>
  <c r="D27" i="77"/>
  <c r="AE26" i="77"/>
  <c r="W26" i="77"/>
  <c r="O26" i="77"/>
  <c r="G26" i="77"/>
  <c r="AH25" i="77"/>
  <c r="Z25" i="77"/>
  <c r="R25" i="77"/>
  <c r="J25" i="77"/>
  <c r="B25" i="77"/>
  <c r="AC24" i="77"/>
  <c r="U24" i="77"/>
  <c r="M24" i="77"/>
  <c r="E24" i="77"/>
  <c r="AF23" i="77"/>
  <c r="X23" i="77"/>
  <c r="P23" i="77"/>
  <c r="H23" i="77"/>
  <c r="AI22" i="77"/>
  <c r="AA22" i="77"/>
  <c r="S22" i="77"/>
  <c r="K22" i="77"/>
  <c r="C22" i="77"/>
  <c r="AD21" i="77"/>
  <c r="V21" i="77"/>
  <c r="N21" i="77"/>
  <c r="E21" i="77"/>
  <c r="AC20" i="77"/>
  <c r="R20" i="77"/>
  <c r="D20" i="77"/>
  <c r="W19" i="77"/>
  <c r="G19" i="77"/>
  <c r="Z18" i="77"/>
  <c r="J18" i="77"/>
  <c r="AC17" i="77"/>
  <c r="M17" i="77"/>
  <c r="AF16" i="77"/>
  <c r="M16" i="77"/>
  <c r="AA15" i="77"/>
  <c r="AI14" i="77"/>
  <c r="C14" i="77"/>
  <c r="F13" i="77"/>
  <c r="I12" i="77"/>
  <c r="L11" i="77"/>
  <c r="O10" i="77"/>
  <c r="R9" i="77"/>
  <c r="U8" i="77"/>
  <c r="X7" i="77"/>
  <c r="F7" i="77"/>
  <c r="N7" i="77"/>
  <c r="V7" i="77"/>
  <c r="AD7" i="77"/>
  <c r="C8" i="77"/>
  <c r="K8" i="77"/>
  <c r="S8" i="77"/>
  <c r="AA8" i="77"/>
  <c r="AI8" i="77"/>
  <c r="H9" i="77"/>
  <c r="P9" i="77"/>
  <c r="X9" i="77"/>
  <c r="AF9" i="77"/>
  <c r="E10" i="77"/>
  <c r="M10" i="77"/>
  <c r="U10" i="77"/>
  <c r="AC10" i="77"/>
  <c r="B11" i="77"/>
  <c r="J11" i="77"/>
  <c r="R11" i="77"/>
  <c r="Z11" i="77"/>
  <c r="AH11" i="77"/>
  <c r="G12" i="77"/>
  <c r="O12" i="77"/>
  <c r="W12" i="77"/>
  <c r="AE12" i="77"/>
  <c r="D13" i="77"/>
  <c r="L13" i="77"/>
  <c r="T13" i="77"/>
  <c r="AB13" i="77"/>
  <c r="AJ13" i="77"/>
  <c r="I14" i="77"/>
  <c r="Q14" i="77"/>
  <c r="Y14" i="77"/>
  <c r="AG14" i="77"/>
  <c r="F15" i="77"/>
  <c r="N15" i="77"/>
  <c r="V15" i="77"/>
  <c r="AD15" i="77"/>
  <c r="C16" i="77"/>
  <c r="K16" i="77"/>
  <c r="S16" i="77"/>
  <c r="C7" i="77"/>
  <c r="K7" i="77"/>
  <c r="S7" i="77"/>
  <c r="AA7" i="77"/>
  <c r="AI7" i="77"/>
  <c r="H8" i="77"/>
  <c r="P8" i="77"/>
  <c r="X8" i="77"/>
  <c r="AF8" i="77"/>
  <c r="E9" i="77"/>
  <c r="M9" i="77"/>
  <c r="U9" i="77"/>
  <c r="AC9" i="77"/>
  <c r="B10" i="77"/>
  <c r="J10" i="77"/>
  <c r="R10" i="77"/>
  <c r="Z10" i="77"/>
  <c r="AH10" i="77"/>
  <c r="G11" i="77"/>
  <c r="O11" i="77"/>
  <c r="W11" i="77"/>
  <c r="AE11" i="77"/>
  <c r="D12" i="77"/>
  <c r="L12" i="77"/>
  <c r="T12" i="77"/>
  <c r="AB12" i="77"/>
  <c r="AJ12" i="77"/>
  <c r="I13" i="77"/>
  <c r="Q13" i="77"/>
  <c r="Y13" i="77"/>
  <c r="AG13" i="77"/>
  <c r="F14" i="77"/>
  <c r="N14" i="77"/>
  <c r="V14" i="77"/>
  <c r="AD14" i="77"/>
  <c r="C15" i="77"/>
  <c r="K15" i="77"/>
  <c r="D7" i="77"/>
  <c r="T7" i="77"/>
  <c r="AJ7" i="77"/>
  <c r="Q8" i="77"/>
  <c r="AG8" i="77"/>
  <c r="N9" i="77"/>
  <c r="AD9" i="77"/>
  <c r="K10" i="77"/>
  <c r="AA10" i="77"/>
  <c r="H11" i="77"/>
  <c r="X11" i="77"/>
  <c r="E12" i="77"/>
  <c r="U12" i="77"/>
  <c r="B13" i="77"/>
  <c r="R13" i="77"/>
  <c r="AH13" i="77"/>
  <c r="O14" i="77"/>
  <c r="AE14" i="77"/>
  <c r="L15" i="77"/>
  <c r="X15" i="77"/>
  <c r="AI15" i="77"/>
  <c r="J16" i="77"/>
  <c r="U16" i="77"/>
  <c r="AD16" i="77"/>
  <c r="C17" i="77"/>
  <c r="K17" i="77"/>
  <c r="S17" i="77"/>
  <c r="AA17" i="77"/>
  <c r="AI17" i="77"/>
  <c r="H18" i="77"/>
  <c r="P18" i="77"/>
  <c r="X18" i="77"/>
  <c r="AF18" i="77"/>
  <c r="E19" i="77"/>
  <c r="M19" i="77"/>
  <c r="U19" i="77"/>
  <c r="AC19" i="77"/>
  <c r="B20" i="77"/>
  <c r="J20" i="77"/>
  <c r="E7" i="77"/>
  <c r="U7" i="77"/>
  <c r="B8" i="77"/>
  <c r="R8" i="77"/>
  <c r="AH8" i="77"/>
  <c r="O9" i="77"/>
  <c r="AE9" i="77"/>
  <c r="L10" i="77"/>
  <c r="AB10" i="77"/>
  <c r="I11" i="77"/>
  <c r="Y11" i="77"/>
  <c r="F12" i="77"/>
  <c r="V12" i="77"/>
  <c r="C13" i="77"/>
  <c r="S13" i="77"/>
  <c r="AI13" i="77"/>
  <c r="P14" i="77"/>
  <c r="AF14" i="77"/>
  <c r="M15" i="77"/>
  <c r="Y15" i="77"/>
  <c r="AJ15" i="77"/>
  <c r="L16" i="77"/>
  <c r="V16" i="77"/>
  <c r="AE16" i="77"/>
  <c r="D17" i="77"/>
  <c r="L17" i="77"/>
  <c r="T17" i="77"/>
  <c r="AB17" i="77"/>
  <c r="AJ17" i="77"/>
  <c r="I18" i="77"/>
  <c r="Q18" i="77"/>
  <c r="Y18" i="77"/>
  <c r="AG18" i="77"/>
  <c r="F19" i="77"/>
  <c r="N19" i="77"/>
  <c r="V19" i="77"/>
  <c r="AD19" i="77"/>
  <c r="C20" i="77"/>
  <c r="K20" i="77"/>
  <c r="S20" i="77"/>
  <c r="AA20" i="77"/>
  <c r="AI20" i="77"/>
  <c r="H21" i="77"/>
  <c r="B7" i="73"/>
  <c r="E7" i="73"/>
  <c r="I7" i="73"/>
  <c r="M7" i="73"/>
  <c r="Q7" i="73"/>
  <c r="U7" i="73"/>
  <c r="Y7" i="73"/>
  <c r="AC7" i="73"/>
  <c r="AG7" i="73"/>
  <c r="B8" i="73"/>
  <c r="F8" i="73"/>
  <c r="J8" i="73"/>
  <c r="N8" i="73"/>
  <c r="R8" i="73"/>
  <c r="V8" i="73"/>
  <c r="Z8" i="73"/>
  <c r="AD8" i="73"/>
  <c r="AH8" i="73"/>
  <c r="C9" i="73"/>
  <c r="G9" i="73"/>
  <c r="K9" i="73"/>
  <c r="O9" i="73"/>
  <c r="S9" i="73"/>
  <c r="W9" i="73"/>
  <c r="AA9" i="73"/>
  <c r="AE9" i="73"/>
  <c r="AI9" i="73"/>
  <c r="D10" i="73"/>
  <c r="H10" i="73"/>
  <c r="L10" i="73"/>
  <c r="P10" i="73"/>
  <c r="T10" i="73"/>
  <c r="X10" i="73"/>
  <c r="AB10" i="73"/>
  <c r="AF10" i="73"/>
  <c r="AJ10" i="73"/>
  <c r="E11" i="73"/>
  <c r="I11" i="73"/>
  <c r="M11" i="73"/>
  <c r="Q11" i="73"/>
  <c r="U11" i="73"/>
  <c r="Y11" i="73"/>
  <c r="AC11" i="73"/>
  <c r="AG11" i="73"/>
  <c r="B12" i="73"/>
  <c r="F12" i="73"/>
  <c r="J12" i="73"/>
  <c r="N12" i="73"/>
  <c r="R12" i="73"/>
  <c r="V12" i="73"/>
  <c r="Z12" i="73"/>
  <c r="AD12" i="73"/>
  <c r="AH12" i="73"/>
  <c r="C13" i="73"/>
  <c r="G13" i="73"/>
  <c r="K13" i="73"/>
  <c r="O13" i="73"/>
  <c r="S13" i="73"/>
  <c r="W13" i="73"/>
  <c r="AA13" i="73"/>
  <c r="AE13" i="73"/>
  <c r="AI13" i="73"/>
  <c r="D14" i="73"/>
  <c r="H14" i="73"/>
  <c r="L14" i="73"/>
  <c r="P14" i="73"/>
  <c r="T14" i="73"/>
  <c r="X14" i="73"/>
  <c r="AB14" i="73"/>
  <c r="AE14" i="73"/>
  <c r="AH14" i="73"/>
  <c r="AJ14" i="73"/>
  <c r="D15" i="73"/>
  <c r="G15" i="73"/>
  <c r="I15" i="73"/>
  <c r="L15" i="73"/>
  <c r="O15" i="73"/>
  <c r="Q15" i="73"/>
  <c r="T15" i="73"/>
  <c r="W15" i="73"/>
  <c r="Y15" i="73"/>
  <c r="AB15" i="73"/>
  <c r="AE15" i="73"/>
  <c r="AG15" i="73"/>
  <c r="AJ15" i="73"/>
  <c r="D16" i="73"/>
  <c r="F16" i="73"/>
  <c r="I16" i="73"/>
  <c r="L16" i="73"/>
  <c r="N16" i="73"/>
  <c r="Q16" i="73"/>
  <c r="T16" i="73"/>
  <c r="V16" i="73"/>
  <c r="Y16" i="73"/>
  <c r="AA16" i="73"/>
  <c r="AC16" i="73"/>
  <c r="AE16" i="73"/>
  <c r="AG16" i="73"/>
  <c r="AI16" i="73"/>
  <c r="B17" i="73"/>
  <c r="D17" i="73"/>
  <c r="F17" i="73"/>
  <c r="H17" i="73"/>
  <c r="J17" i="73"/>
  <c r="L17" i="73"/>
  <c r="N17" i="73"/>
  <c r="P17" i="73"/>
  <c r="R17" i="73"/>
  <c r="T17" i="73"/>
  <c r="V17" i="73"/>
  <c r="X17" i="73"/>
  <c r="Z17" i="73"/>
  <c r="AB17" i="73"/>
  <c r="AD17" i="73"/>
  <c r="AF17" i="73"/>
  <c r="AH17" i="73"/>
  <c r="AJ17" i="73"/>
  <c r="C18" i="73"/>
  <c r="E18" i="73"/>
  <c r="G18" i="73"/>
  <c r="I18" i="73"/>
  <c r="K18" i="73"/>
  <c r="M18" i="73"/>
  <c r="O18" i="73"/>
  <c r="Q18" i="73"/>
  <c r="S18" i="73"/>
  <c r="U18" i="73"/>
  <c r="W18" i="73"/>
  <c r="Y18" i="73"/>
  <c r="AA18" i="73"/>
  <c r="AC18" i="73"/>
  <c r="AE18" i="73"/>
  <c r="AG18" i="73"/>
  <c r="AI18" i="73"/>
  <c r="B19" i="73"/>
  <c r="D19" i="73"/>
  <c r="F19" i="73"/>
  <c r="H19" i="73"/>
  <c r="J19" i="73"/>
  <c r="L19" i="73"/>
  <c r="N19" i="73"/>
  <c r="P19" i="73"/>
  <c r="R19" i="73"/>
  <c r="T19" i="73"/>
  <c r="V19" i="73"/>
  <c r="X19" i="73"/>
  <c r="Z19" i="73"/>
  <c r="AB19" i="73"/>
  <c r="AD19" i="73"/>
  <c r="AF19" i="73"/>
  <c r="AH19" i="73"/>
  <c r="AJ19" i="73"/>
  <c r="C20" i="73"/>
  <c r="E20" i="73"/>
  <c r="G20" i="73"/>
  <c r="I20" i="73"/>
  <c r="K20" i="73"/>
  <c r="M20" i="73"/>
  <c r="O20" i="73"/>
  <c r="Q20" i="73"/>
  <c r="S20" i="73"/>
  <c r="U20" i="73"/>
  <c r="W20" i="73"/>
  <c r="Y20" i="73"/>
  <c r="AA20" i="73"/>
  <c r="AC20" i="73"/>
  <c r="AE20" i="73"/>
  <c r="AG20" i="73"/>
  <c r="AI20" i="73"/>
  <c r="B21" i="73"/>
  <c r="D21" i="73"/>
  <c r="F21" i="73"/>
  <c r="H21" i="73"/>
  <c r="J21" i="73"/>
  <c r="L21" i="73"/>
  <c r="N21" i="73"/>
  <c r="P21" i="73"/>
  <c r="R21" i="73"/>
  <c r="T21" i="73"/>
  <c r="V21" i="73"/>
  <c r="X21" i="73"/>
  <c r="AA21" i="73"/>
  <c r="AD21" i="73"/>
  <c r="AF21" i="73"/>
  <c r="AI21" i="73"/>
  <c r="C22" i="73"/>
  <c r="E22" i="73"/>
  <c r="H22" i="73"/>
  <c r="K22" i="73"/>
  <c r="M22" i="73"/>
  <c r="P22" i="73"/>
  <c r="S22" i="73"/>
  <c r="U22" i="73"/>
  <c r="X22" i="73"/>
  <c r="AA22" i="73"/>
  <c r="AC22" i="73"/>
  <c r="AF22" i="73"/>
  <c r="AI22" i="73"/>
  <c r="B23" i="73"/>
  <c r="E23" i="73"/>
  <c r="H23" i="73"/>
  <c r="J23" i="73"/>
  <c r="M23" i="73"/>
  <c r="P23" i="73"/>
  <c r="R23" i="73"/>
  <c r="U23" i="73"/>
  <c r="W23" i="73"/>
  <c r="Y23" i="73"/>
  <c r="AA23" i="73"/>
  <c r="AC23" i="73"/>
  <c r="AE23" i="73"/>
  <c r="AG23" i="73"/>
  <c r="AI23" i="73"/>
  <c r="B24" i="73"/>
  <c r="D24" i="73"/>
  <c r="F24" i="73"/>
  <c r="H24" i="73"/>
  <c r="J24" i="73"/>
  <c r="L24" i="73"/>
  <c r="N24" i="73"/>
  <c r="P24" i="73"/>
  <c r="R24" i="73"/>
  <c r="T24" i="73"/>
  <c r="V24" i="73"/>
  <c r="X24" i="73"/>
  <c r="Z24" i="73"/>
  <c r="AB24" i="73"/>
  <c r="AD24" i="73"/>
  <c r="AF24" i="73"/>
  <c r="AH24" i="73"/>
  <c r="AJ24" i="73"/>
  <c r="C25" i="73"/>
  <c r="E25" i="73"/>
  <c r="G25" i="73"/>
  <c r="I25" i="73"/>
  <c r="K25" i="73"/>
  <c r="M25" i="73"/>
  <c r="O25" i="73"/>
  <c r="Q25" i="73"/>
  <c r="S25" i="73"/>
  <c r="U25" i="73"/>
  <c r="W25" i="73"/>
  <c r="Y25" i="73"/>
  <c r="AA25" i="73"/>
  <c r="AC25" i="73"/>
  <c r="AE25" i="73"/>
  <c r="AG25" i="73"/>
  <c r="AI25" i="73"/>
  <c r="B26" i="73"/>
  <c r="D26" i="73"/>
  <c r="F26" i="73"/>
  <c r="H26" i="73"/>
  <c r="J26" i="73"/>
  <c r="L26" i="73"/>
  <c r="N26" i="73"/>
  <c r="P26" i="73"/>
  <c r="R26" i="73"/>
  <c r="T26" i="73"/>
  <c r="V26" i="73"/>
  <c r="X26" i="73"/>
  <c r="Z26" i="73"/>
  <c r="AB26" i="73"/>
  <c r="AD26" i="73"/>
  <c r="AF26" i="73"/>
  <c r="AH26" i="73"/>
  <c r="AJ26" i="73"/>
  <c r="C27" i="73"/>
  <c r="E27" i="73"/>
  <c r="G27" i="73"/>
  <c r="I27" i="73"/>
  <c r="K27" i="73"/>
  <c r="M27" i="73"/>
  <c r="O27" i="73"/>
  <c r="Q27" i="73"/>
  <c r="S27" i="73"/>
  <c r="U27" i="73"/>
  <c r="W27" i="73"/>
  <c r="Y27" i="73"/>
  <c r="AA27" i="73"/>
  <c r="AC27" i="73"/>
  <c r="AE27" i="73"/>
  <c r="AG27" i="73"/>
  <c r="AI27" i="73"/>
  <c r="B28" i="73"/>
  <c r="D28" i="73"/>
  <c r="F28" i="73"/>
  <c r="H28" i="73"/>
  <c r="J28" i="73"/>
  <c r="L28" i="73"/>
  <c r="N28" i="73"/>
  <c r="P28" i="73"/>
  <c r="R28" i="73"/>
  <c r="T28" i="73"/>
  <c r="V28" i="73"/>
  <c r="X28" i="73"/>
  <c r="Z28" i="73"/>
  <c r="AB28" i="73"/>
  <c r="AD28" i="73"/>
  <c r="AF28" i="73"/>
  <c r="AH28" i="73"/>
  <c r="AJ28" i="73"/>
  <c r="D7" i="73"/>
  <c r="H7" i="73"/>
  <c r="L7" i="73"/>
  <c r="P7" i="73"/>
  <c r="T7" i="73"/>
  <c r="X7" i="73"/>
  <c r="AB7" i="73"/>
  <c r="AF7" i="73"/>
  <c r="AJ7" i="73"/>
  <c r="E8" i="73"/>
  <c r="I8" i="73"/>
  <c r="M8" i="73"/>
  <c r="Q8" i="73"/>
  <c r="U8" i="73"/>
  <c r="Y8" i="73"/>
  <c r="AC8" i="73"/>
  <c r="AG8" i="73"/>
  <c r="B9" i="73"/>
  <c r="F9" i="73"/>
  <c r="J9" i="73"/>
  <c r="N9" i="73"/>
  <c r="R9" i="73"/>
  <c r="V9" i="73"/>
  <c r="Z9" i="73"/>
  <c r="AD9" i="73"/>
  <c r="AH9" i="73"/>
  <c r="C10" i="73"/>
  <c r="G10" i="73"/>
  <c r="K10" i="73"/>
  <c r="O10" i="73"/>
  <c r="S10" i="73"/>
  <c r="W10" i="73"/>
  <c r="AA10" i="73"/>
  <c r="AE10" i="73"/>
  <c r="AI10" i="73"/>
  <c r="D11" i="73"/>
  <c r="H11" i="73"/>
  <c r="L11" i="73"/>
  <c r="P11" i="73"/>
  <c r="T11" i="73"/>
  <c r="X11" i="73"/>
  <c r="AB11" i="73"/>
  <c r="AF11" i="73"/>
  <c r="AJ11" i="73"/>
  <c r="E12" i="73"/>
  <c r="I12" i="73"/>
  <c r="M12" i="73"/>
  <c r="Q12" i="73"/>
  <c r="U12" i="73"/>
  <c r="Y12" i="73"/>
  <c r="AC12" i="73"/>
  <c r="AG12" i="73"/>
  <c r="B13" i="73"/>
  <c r="F13" i="73"/>
  <c r="J13" i="73"/>
  <c r="N13" i="73"/>
  <c r="R13" i="73"/>
  <c r="V13" i="73"/>
  <c r="Z13" i="73"/>
  <c r="AD13" i="73"/>
  <c r="AH13" i="73"/>
  <c r="C14" i="73"/>
  <c r="G14" i="73"/>
  <c r="K14" i="73"/>
  <c r="O14" i="73"/>
  <c r="S14" i="73"/>
  <c r="W14" i="73"/>
  <c r="AA14" i="73"/>
  <c r="AD14" i="73"/>
  <c r="AF14" i="73"/>
  <c r="AI14" i="73"/>
  <c r="C15" i="73"/>
  <c r="E15" i="73"/>
  <c r="H15" i="73"/>
  <c r="K15" i="73"/>
  <c r="M15" i="73"/>
  <c r="P15" i="73"/>
  <c r="S15" i="73"/>
  <c r="U15" i="73"/>
  <c r="X15" i="73"/>
  <c r="AA15" i="73"/>
  <c r="AC15" i="73"/>
  <c r="AF15" i="73"/>
  <c r="AI15" i="73"/>
  <c r="B16" i="73"/>
  <c r="E16" i="73"/>
  <c r="H16" i="73"/>
  <c r="J16" i="73"/>
  <c r="M16" i="73"/>
  <c r="P16" i="73"/>
  <c r="R16" i="73"/>
  <c r="U16" i="73"/>
  <c r="X16" i="73"/>
  <c r="Z16" i="73"/>
  <c r="AB16" i="73"/>
  <c r="AD16" i="73"/>
  <c r="AF16" i="73"/>
  <c r="AH16" i="73"/>
  <c r="AJ16" i="73"/>
  <c r="C17" i="73"/>
  <c r="E17" i="73"/>
  <c r="G17" i="73"/>
  <c r="I17" i="73"/>
  <c r="K17" i="73"/>
  <c r="M17" i="73"/>
  <c r="O17" i="73"/>
  <c r="Q17" i="73"/>
  <c r="S17" i="73"/>
  <c r="U17" i="73"/>
  <c r="W17" i="73"/>
  <c r="Y17" i="73"/>
  <c r="AA17" i="73"/>
  <c r="AC17" i="73"/>
  <c r="AE17" i="73"/>
  <c r="AG17" i="73"/>
  <c r="AI17" i="73"/>
  <c r="B18" i="73"/>
  <c r="D18" i="73"/>
  <c r="F18" i="73"/>
  <c r="H18" i="73"/>
  <c r="J18" i="73"/>
  <c r="L18" i="73"/>
  <c r="N18" i="73"/>
  <c r="P18" i="73"/>
  <c r="R18" i="73"/>
  <c r="T18" i="73"/>
  <c r="V18" i="73"/>
  <c r="X18" i="73"/>
  <c r="Z18" i="73"/>
  <c r="AB18" i="73"/>
  <c r="AD18" i="73"/>
  <c r="AF18" i="73"/>
  <c r="AH18" i="73"/>
  <c r="AJ18" i="73"/>
  <c r="C19" i="73"/>
  <c r="E19" i="73"/>
  <c r="G19" i="73"/>
  <c r="I19" i="73"/>
  <c r="K19" i="73"/>
  <c r="M19" i="73"/>
  <c r="O19" i="73"/>
  <c r="Q19" i="73"/>
  <c r="S19" i="73"/>
  <c r="U19" i="73"/>
  <c r="W19" i="73"/>
  <c r="Y19" i="73"/>
  <c r="AA19" i="73"/>
  <c r="AC19" i="73"/>
  <c r="AE19" i="73"/>
  <c r="AG19" i="73"/>
  <c r="AI19" i="73"/>
  <c r="B20" i="73"/>
  <c r="D20" i="73"/>
  <c r="F20" i="73"/>
  <c r="H20" i="73"/>
  <c r="J20" i="73"/>
  <c r="L20" i="73"/>
  <c r="N20" i="73"/>
  <c r="P20" i="73"/>
  <c r="R20" i="73"/>
  <c r="T20" i="73"/>
  <c r="V20" i="73"/>
  <c r="X20" i="73"/>
  <c r="Z20" i="73"/>
  <c r="AB20" i="73"/>
  <c r="AD20" i="73"/>
  <c r="AF20" i="73"/>
  <c r="AH20" i="73"/>
  <c r="AJ20" i="73"/>
  <c r="C21" i="73"/>
  <c r="E21" i="73"/>
  <c r="G21" i="73"/>
  <c r="I21" i="73"/>
  <c r="K21" i="73"/>
  <c r="M21" i="73"/>
  <c r="O21" i="73"/>
  <c r="Q21" i="73"/>
  <c r="S21" i="73"/>
  <c r="U21" i="73"/>
  <c r="W21" i="73"/>
  <c r="Z21" i="73"/>
  <c r="AB21" i="73"/>
  <c r="AE21" i="73"/>
  <c r="AH21" i="73"/>
  <c r="AJ21" i="73"/>
  <c r="D22" i="73"/>
  <c r="G22" i="73"/>
  <c r="I22" i="73"/>
  <c r="L22" i="73"/>
  <c r="O22" i="73"/>
  <c r="Q22" i="73"/>
  <c r="T22" i="73"/>
  <c r="W22" i="73"/>
  <c r="Y22" i="73"/>
  <c r="AB22" i="73"/>
  <c r="AE22" i="73"/>
  <c r="AG22" i="73"/>
  <c r="AJ22" i="73"/>
  <c r="D23" i="73"/>
  <c r="F23" i="73"/>
  <c r="I23" i="73"/>
  <c r="L23" i="73"/>
  <c r="N23" i="73"/>
  <c r="Q23" i="73"/>
  <c r="T23" i="73"/>
  <c r="V23" i="73"/>
  <c r="X23" i="73"/>
  <c r="Z23" i="73"/>
  <c r="AB23" i="73"/>
  <c r="AD23" i="73"/>
  <c r="AF23" i="73"/>
  <c r="AH23" i="73"/>
  <c r="AJ23" i="73"/>
  <c r="C24" i="73"/>
  <c r="E24" i="73"/>
  <c r="G24" i="73"/>
  <c r="I24" i="73"/>
  <c r="K24" i="73"/>
  <c r="M24" i="73"/>
  <c r="O24" i="73"/>
  <c r="Q24" i="73"/>
  <c r="S24" i="73"/>
  <c r="U24" i="73"/>
  <c r="W24" i="73"/>
  <c r="Y24" i="73"/>
  <c r="AA24" i="73"/>
  <c r="AC24" i="73"/>
  <c r="AE24" i="73"/>
  <c r="AG24" i="73"/>
  <c r="AI24" i="73"/>
  <c r="B25" i="73"/>
  <c r="D25" i="73"/>
  <c r="F25" i="73"/>
  <c r="H25" i="73"/>
  <c r="J25" i="73"/>
  <c r="L25" i="73"/>
  <c r="N25" i="73"/>
  <c r="P25" i="73"/>
  <c r="R25" i="73"/>
  <c r="T25" i="73"/>
  <c r="V25" i="73"/>
  <c r="X25" i="73"/>
  <c r="Z25" i="73"/>
  <c r="AB25" i="73"/>
  <c r="AD25" i="73"/>
  <c r="AF25" i="73"/>
  <c r="AH25" i="73"/>
  <c r="AJ25" i="73"/>
  <c r="C26" i="73"/>
  <c r="E26" i="73"/>
  <c r="G26" i="73"/>
  <c r="I26" i="73"/>
  <c r="K26" i="73"/>
  <c r="M26" i="73"/>
  <c r="O26" i="73"/>
  <c r="Q26" i="73"/>
  <c r="S26" i="73"/>
  <c r="U26" i="73"/>
  <c r="W26" i="73"/>
  <c r="Y26" i="73"/>
  <c r="AA26" i="73"/>
  <c r="AC26" i="73"/>
  <c r="AE26" i="73"/>
  <c r="AG26" i="73"/>
  <c r="AI26" i="73"/>
  <c r="B27" i="73"/>
  <c r="D27" i="73"/>
  <c r="F27" i="73"/>
  <c r="H27" i="73"/>
  <c r="J27" i="73"/>
  <c r="L27" i="73"/>
  <c r="N27" i="73"/>
  <c r="P27" i="73"/>
  <c r="R27" i="73"/>
  <c r="T27" i="73"/>
  <c r="V27" i="73"/>
  <c r="X27" i="73"/>
  <c r="Z27" i="73"/>
  <c r="AB27" i="73"/>
  <c r="AD27" i="73"/>
  <c r="AF27" i="73"/>
  <c r="AH27" i="73"/>
  <c r="AJ27" i="73"/>
  <c r="C28" i="73"/>
  <c r="E28" i="73"/>
  <c r="G28" i="73"/>
  <c r="I28" i="73"/>
  <c r="K28" i="73"/>
  <c r="M28" i="73"/>
  <c r="O28" i="73"/>
  <c r="Q28" i="73"/>
  <c r="S28" i="73"/>
  <c r="U28" i="73"/>
  <c r="W28" i="73"/>
  <c r="Y28" i="73"/>
  <c r="AA28" i="73"/>
  <c r="AC28" i="73"/>
  <c r="AE28" i="73"/>
  <c r="AG28" i="73"/>
  <c r="AI28" i="73"/>
  <c r="S23" i="73"/>
  <c r="K23" i="73"/>
  <c r="C23" i="73"/>
  <c r="AD22" i="73"/>
  <c r="V22" i="73"/>
  <c r="N22" i="73"/>
  <c r="F22" i="73"/>
  <c r="AG21" i="73"/>
  <c r="Y21" i="73"/>
  <c r="V14" i="73"/>
  <c r="N14" i="73"/>
  <c r="F14" i="73"/>
  <c r="AG13" i="73"/>
  <c r="Y13" i="73"/>
  <c r="Q13" i="73"/>
  <c r="I13" i="73"/>
  <c r="AJ12" i="73"/>
  <c r="AB12" i="73"/>
  <c r="T12" i="73"/>
  <c r="L12" i="73"/>
  <c r="D12" i="73"/>
  <c r="AE11" i="73"/>
  <c r="W11" i="73"/>
  <c r="O11" i="73"/>
  <c r="G11" i="73"/>
  <c r="AH10" i="73"/>
  <c r="Z10" i="73"/>
  <c r="R10" i="73"/>
  <c r="J10" i="73"/>
  <c r="B10" i="73"/>
  <c r="AC9" i="73"/>
  <c r="U9" i="73"/>
  <c r="M9" i="73"/>
  <c r="E9" i="73"/>
  <c r="AF8" i="73"/>
  <c r="X8" i="73"/>
  <c r="P8" i="73"/>
  <c r="H8" i="73"/>
  <c r="AI7" i="73"/>
  <c r="AA7" i="73"/>
  <c r="S7" i="73"/>
  <c r="K7" i="73"/>
  <c r="C7" i="73"/>
  <c r="S16" i="73"/>
  <c r="K16" i="73"/>
  <c r="C16" i="73"/>
  <c r="AD15" i="73"/>
  <c r="V15" i="73"/>
  <c r="N15" i="73"/>
  <c r="F15" i="73"/>
  <c r="AG14" i="73"/>
  <c r="Y14" i="73"/>
  <c r="Q14" i="73"/>
  <c r="I14" i="73"/>
  <c r="AJ13" i="73"/>
  <c r="AB13" i="73"/>
  <c r="T13" i="73"/>
  <c r="L13" i="73"/>
  <c r="D13" i="73"/>
  <c r="AE12" i="73"/>
  <c r="W12" i="73"/>
  <c r="O12" i="73"/>
  <c r="G12" i="73"/>
  <c r="AH11" i="73"/>
  <c r="Z11" i="73"/>
  <c r="R11" i="73"/>
  <c r="J11" i="73"/>
  <c r="B11" i="73"/>
  <c r="AC10" i="73"/>
  <c r="U10" i="73"/>
  <c r="M10" i="73"/>
  <c r="E10" i="73"/>
  <c r="AF9" i="73"/>
  <c r="X9" i="73"/>
  <c r="P9" i="73"/>
  <c r="H9" i="73"/>
  <c r="AI8" i="73"/>
  <c r="AA8" i="73"/>
  <c r="S8" i="73"/>
  <c r="K8" i="73"/>
  <c r="C8" i="73"/>
  <c r="AD7" i="73"/>
  <c r="V7" i="73"/>
  <c r="N7" i="73"/>
  <c r="F7" i="73"/>
  <c r="O23" i="73"/>
  <c r="G23" i="73"/>
  <c r="AH22" i="73"/>
  <c r="Z22" i="73"/>
  <c r="R22" i="73"/>
  <c r="J22" i="73"/>
  <c r="B22" i="73"/>
  <c r="AC21" i="73"/>
  <c r="Z14" i="73"/>
  <c r="R14" i="73"/>
  <c r="J14" i="73"/>
  <c r="B14" i="73"/>
  <c r="AC13" i="73"/>
  <c r="U13" i="73"/>
  <c r="M13" i="73"/>
  <c r="E13" i="73"/>
  <c r="AF12" i="73"/>
  <c r="X12" i="73"/>
  <c r="P12" i="73"/>
  <c r="H12" i="73"/>
  <c r="AI11" i="73"/>
  <c r="AA11" i="73"/>
  <c r="S11" i="73"/>
  <c r="K11" i="73"/>
  <c r="C11" i="73"/>
  <c r="AD10" i="73"/>
  <c r="V10" i="73"/>
  <c r="N10" i="73"/>
  <c r="F10" i="73"/>
  <c r="AG9" i="73"/>
  <c r="Y9" i="73"/>
  <c r="Q9" i="73"/>
  <c r="I9" i="73"/>
  <c r="AJ8" i="73"/>
  <c r="AB8" i="73"/>
  <c r="T8" i="73"/>
  <c r="L8" i="73"/>
  <c r="D8" i="73"/>
  <c r="AE7" i="73"/>
  <c r="W7" i="73"/>
  <c r="O7" i="73"/>
  <c r="G7" i="73"/>
  <c r="W16" i="73"/>
  <c r="O16" i="73"/>
  <c r="G16" i="73"/>
  <c r="AH15" i="73"/>
  <c r="Z15" i="73"/>
  <c r="R15" i="73"/>
  <c r="J15" i="73"/>
  <c r="B15" i="73"/>
  <c r="AC14" i="73"/>
  <c r="U14" i="73"/>
  <c r="M14" i="73"/>
  <c r="E14" i="73"/>
  <c r="AF13" i="73"/>
  <c r="X13" i="73"/>
  <c r="P13" i="73"/>
  <c r="H13" i="73"/>
  <c r="AI12" i="73"/>
  <c r="AA12" i="73"/>
  <c r="S12" i="73"/>
  <c r="K12" i="73"/>
  <c r="C12" i="73"/>
  <c r="AD11" i="73"/>
  <c r="V11" i="73"/>
  <c r="N11" i="73"/>
  <c r="F11" i="73"/>
  <c r="AG10" i="73"/>
  <c r="Y10" i="73"/>
  <c r="Q10" i="73"/>
  <c r="I10" i="73"/>
  <c r="AJ9" i="73"/>
  <c r="AB9" i="73"/>
  <c r="T9" i="73"/>
  <c r="L9" i="73"/>
  <c r="D9" i="73"/>
  <c r="AE8" i="73"/>
  <c r="W8" i="73"/>
  <c r="O8" i="73"/>
  <c r="G8" i="73"/>
  <c r="AH7" i="73"/>
  <c r="Z7" i="73"/>
  <c r="R7" i="73"/>
  <c r="J7" i="73"/>
  <c r="B30" i="77"/>
  <c r="F30" i="77"/>
  <c r="M30" i="77"/>
  <c r="U30" i="77"/>
  <c r="AB30" i="77"/>
  <c r="AH30" i="77"/>
  <c r="G31" i="77"/>
  <c r="N31" i="77"/>
  <c r="U31" i="77"/>
  <c r="AC31" i="77"/>
  <c r="AI31" i="77"/>
  <c r="G32" i="77"/>
  <c r="O32" i="77"/>
  <c r="V32" i="77"/>
  <c r="AB32" i="77"/>
  <c r="AJ32" i="77"/>
  <c r="H33" i="77"/>
  <c r="O33" i="77"/>
  <c r="W33" i="77"/>
  <c r="AC33" i="77"/>
  <c r="AJ33" i="77"/>
  <c r="I34" i="77"/>
  <c r="P34" i="77"/>
  <c r="V34" i="77"/>
  <c r="AD34" i="77"/>
  <c r="B35" i="77"/>
  <c r="I35" i="77"/>
  <c r="Q35" i="77"/>
  <c r="W35" i="77"/>
  <c r="AD35" i="77"/>
  <c r="C36" i="77"/>
  <c r="J36" i="77"/>
  <c r="P36" i="77"/>
  <c r="X36" i="77"/>
  <c r="AE36" i="77"/>
  <c r="C37" i="77"/>
  <c r="K37" i="77"/>
  <c r="Q37" i="77"/>
  <c r="X37" i="77"/>
  <c r="AF37" i="77"/>
  <c r="D38" i="77"/>
  <c r="J38" i="77"/>
  <c r="R38" i="77"/>
  <c r="Y38" i="77"/>
  <c r="AF38" i="77"/>
  <c r="E39" i="77"/>
  <c r="K39" i="77"/>
  <c r="R39" i="77"/>
  <c r="Z39" i="77"/>
  <c r="AE39" i="77"/>
  <c r="AJ39" i="77"/>
  <c r="G40" i="77"/>
  <c r="L40" i="77"/>
  <c r="Q40" i="77"/>
  <c r="W40" i="77"/>
  <c r="AB40" i="77"/>
  <c r="AG40" i="77"/>
  <c r="D41" i="77"/>
  <c r="I41" i="77"/>
  <c r="N41" i="77"/>
  <c r="T41" i="77"/>
  <c r="Y41" i="77"/>
  <c r="AD41" i="77"/>
  <c r="AJ41" i="77"/>
  <c r="F42" i="77"/>
  <c r="K42" i="77"/>
  <c r="Q42" i="77"/>
  <c r="V42" i="77"/>
  <c r="AA42" i="77"/>
  <c r="AG42" i="77"/>
  <c r="C43" i="77"/>
  <c r="H43" i="77"/>
  <c r="N43" i="77"/>
  <c r="S43" i="77"/>
  <c r="X43" i="77"/>
  <c r="AD43" i="77"/>
  <c r="AI43" i="77"/>
  <c r="E44" i="77"/>
  <c r="K44" i="77"/>
  <c r="P44" i="77"/>
  <c r="U44" i="77"/>
  <c r="AA44" i="77"/>
  <c r="AF44" i="77"/>
  <c r="B45" i="77"/>
  <c r="H45" i="77"/>
  <c r="M45" i="77"/>
  <c r="P45" i="77"/>
  <c r="T45" i="77"/>
  <c r="X45" i="77"/>
  <c r="Z45" i="77"/>
  <c r="AD45" i="77"/>
  <c r="AH45" i="77"/>
  <c r="B46" i="77"/>
  <c r="F46" i="77"/>
  <c r="J46" i="77"/>
  <c r="M46" i="77"/>
  <c r="Q46" i="77"/>
  <c r="U46" i="77"/>
  <c r="W46" i="77"/>
  <c r="AA46" i="77"/>
  <c r="AE46" i="77"/>
  <c r="AH46" i="77"/>
  <c r="C47" i="77"/>
  <c r="G47" i="77"/>
  <c r="J47" i="77"/>
  <c r="N47" i="77"/>
  <c r="R47" i="77"/>
  <c r="T47" i="77"/>
  <c r="X47" i="77"/>
  <c r="AB47" i="77"/>
  <c r="AE47" i="77"/>
  <c r="AI47" i="77"/>
  <c r="D48" i="77"/>
  <c r="G48" i="77"/>
  <c r="K48" i="77"/>
  <c r="O48" i="77"/>
  <c r="Q48" i="77"/>
  <c r="U48" i="77"/>
  <c r="Y48" i="77"/>
  <c r="AB48" i="77"/>
  <c r="AF48" i="77"/>
  <c r="AJ48" i="77"/>
  <c r="D49" i="77"/>
  <c r="H49" i="77"/>
  <c r="L49" i="77"/>
  <c r="N49" i="77"/>
  <c r="R49" i="77"/>
  <c r="V49" i="77"/>
  <c r="Y49" i="77"/>
  <c r="AC49" i="77"/>
  <c r="AG49" i="77"/>
  <c r="AJ49" i="77"/>
  <c r="E50" i="77"/>
  <c r="I50" i="77"/>
  <c r="K50" i="77"/>
  <c r="O50" i="77"/>
  <c r="S50" i="77"/>
  <c r="V50" i="77"/>
  <c r="Z50" i="77"/>
  <c r="AD50" i="77"/>
  <c r="AG50" i="77"/>
  <c r="B51" i="77"/>
  <c r="F51" i="77"/>
  <c r="H51" i="77"/>
  <c r="L51" i="77"/>
  <c r="P51" i="77"/>
  <c r="S51" i="77"/>
  <c r="W51" i="77"/>
  <c r="AA51" i="77"/>
  <c r="AD51" i="77"/>
  <c r="AG51" i="77"/>
  <c r="AJ51" i="77"/>
  <c r="H30" i="77"/>
  <c r="P30" i="77"/>
  <c r="V30" i="77"/>
  <c r="AC30" i="77"/>
  <c r="B31" i="77"/>
  <c r="I31" i="77"/>
  <c r="O31" i="77"/>
  <c r="W31" i="77"/>
  <c r="AD31" i="77"/>
  <c r="B32" i="77"/>
  <c r="J32" i="77"/>
  <c r="P32" i="77"/>
  <c r="W32" i="77"/>
  <c r="AE32" i="77"/>
  <c r="C33" i="77"/>
  <c r="I33" i="77"/>
  <c r="Q33" i="77"/>
  <c r="X33" i="77"/>
  <c r="AE33" i="77"/>
  <c r="D34" i="77"/>
  <c r="J34" i="77"/>
  <c r="Q34" i="77"/>
  <c r="Y34" i="77"/>
  <c r="AF34" i="77"/>
  <c r="C35" i="77"/>
  <c r="K35" i="77"/>
  <c r="R35" i="77"/>
  <c r="Y35" i="77"/>
  <c r="AG35" i="77"/>
  <c r="D36" i="77"/>
  <c r="K36" i="77"/>
  <c r="S36" i="77"/>
  <c r="Z36" i="77"/>
  <c r="AF36" i="77"/>
  <c r="E37" i="77"/>
  <c r="L37" i="77"/>
  <c r="S37" i="77"/>
  <c r="AA37" i="77"/>
  <c r="AG37" i="77"/>
  <c r="E38" i="77"/>
  <c r="M38" i="77"/>
  <c r="T38" i="77"/>
  <c r="Z38" i="77"/>
  <c r="AH38" i="77"/>
  <c r="F39" i="77"/>
  <c r="M39" i="77"/>
  <c r="U39" i="77"/>
  <c r="AA39" i="77"/>
  <c r="AF39" i="77"/>
  <c r="C40" i="77"/>
  <c r="H40" i="77"/>
  <c r="M40" i="77"/>
  <c r="S40" i="77"/>
  <c r="X40" i="77"/>
  <c r="AC40" i="77"/>
  <c r="AI40" i="77"/>
  <c r="E41" i="77"/>
  <c r="J41" i="77"/>
  <c r="P41" i="77"/>
  <c r="U41" i="77"/>
  <c r="Z41" i="77"/>
  <c r="AF41" i="77"/>
  <c r="B42" i="77"/>
  <c r="G42" i="77"/>
  <c r="M42" i="77"/>
  <c r="R42" i="77"/>
  <c r="W42" i="77"/>
  <c r="AC42" i="77"/>
  <c r="AH42" i="77"/>
  <c r="D43" i="77"/>
  <c r="J43" i="77"/>
  <c r="O43" i="77"/>
  <c r="T43" i="77"/>
  <c r="Z43" i="77"/>
  <c r="AE43" i="77"/>
  <c r="AJ43" i="77"/>
  <c r="G44" i="77"/>
  <c r="L44" i="77"/>
  <c r="Q44" i="77"/>
  <c r="W44" i="77"/>
  <c r="AB44" i="77"/>
  <c r="AG44" i="77"/>
  <c r="D45" i="77"/>
  <c r="I45" i="77"/>
  <c r="N45" i="77"/>
  <c r="R45" i="77"/>
  <c r="U45" i="77"/>
  <c r="Y45" i="77"/>
  <c r="AC45" i="77"/>
  <c r="AF45" i="77"/>
  <c r="AJ45" i="77"/>
  <c r="E46" i="77"/>
  <c r="G46" i="77"/>
  <c r="K46" i="77"/>
  <c r="O46" i="77"/>
  <c r="R46" i="77"/>
  <c r="V46" i="77"/>
  <c r="Z46" i="77"/>
  <c r="AC46" i="77"/>
  <c r="AG46" i="77"/>
  <c r="B47" i="77"/>
  <c r="D47" i="77"/>
  <c r="H47" i="77"/>
  <c r="L47" i="77"/>
  <c r="O47" i="77"/>
  <c r="S47" i="77"/>
  <c r="W47" i="77"/>
  <c r="Z47" i="77"/>
  <c r="AD47" i="77"/>
  <c r="AH47" i="77"/>
  <c r="AJ47" i="77"/>
  <c r="E48" i="77"/>
  <c r="I48" i="77"/>
  <c r="L48" i="77"/>
  <c r="P48" i="77"/>
  <c r="T48" i="77"/>
  <c r="W48" i="77"/>
  <c r="AA48" i="77"/>
  <c r="AE48" i="77"/>
  <c r="AG48" i="77"/>
  <c r="B49" i="77"/>
  <c r="F49" i="77"/>
  <c r="I49" i="77"/>
  <c r="M49" i="77"/>
  <c r="Q49" i="77"/>
  <c r="T49" i="77"/>
  <c r="X49" i="77"/>
  <c r="AB49" i="77"/>
  <c r="AD49" i="77"/>
  <c r="AH49" i="77"/>
  <c r="C50" i="77"/>
  <c r="F50" i="77"/>
  <c r="J50" i="77"/>
  <c r="N50" i="77"/>
  <c r="Q50" i="77"/>
  <c r="U50" i="77"/>
  <c r="Y50" i="77"/>
  <c r="AA50" i="77"/>
  <c r="AE50" i="77"/>
  <c r="AI50" i="77"/>
  <c r="C51" i="77"/>
  <c r="G51" i="77"/>
  <c r="K51" i="77"/>
  <c r="N51" i="77"/>
  <c r="R51" i="77"/>
  <c r="V51" i="77"/>
  <c r="X51" i="77"/>
  <c r="AB51" i="77"/>
  <c r="AF51" i="77"/>
  <c r="AH51" i="77"/>
  <c r="AE51" i="77"/>
  <c r="T51" i="77"/>
  <c r="J51" i="77"/>
  <c r="AH50" i="77"/>
  <c r="W50" i="77"/>
  <c r="M50" i="77"/>
  <c r="B50" i="77"/>
  <c r="Z49" i="77"/>
  <c r="P49" i="77"/>
  <c r="E49" i="77"/>
  <c r="AC48" i="77"/>
  <c r="S48" i="77"/>
  <c r="H48" i="77"/>
  <c r="AF47" i="77"/>
  <c r="V47" i="77"/>
  <c r="K47" i="77"/>
  <c r="AI46" i="77"/>
  <c r="Y46" i="77"/>
  <c r="N46" i="77"/>
  <c r="C46" i="77"/>
  <c r="AB45" i="77"/>
  <c r="Q45" i="77"/>
  <c r="F45" i="77"/>
  <c r="AE44" i="77"/>
  <c r="T44" i="77"/>
  <c r="I44" i="77"/>
  <c r="AH43" i="77"/>
  <c r="W43" i="77"/>
  <c r="L43" i="77"/>
  <c r="B43" i="77"/>
  <c r="Z42" i="77"/>
  <c r="O42" i="77"/>
  <c r="E42" i="77"/>
  <c r="AC41" i="77"/>
  <c r="R41" i="77"/>
  <c r="H41" i="77"/>
  <c r="AF40" i="77"/>
  <c r="U40" i="77"/>
  <c r="K40" i="77"/>
  <c r="AI39" i="77"/>
  <c r="W39" i="77"/>
  <c r="J39" i="77"/>
  <c r="AD38" i="77"/>
  <c r="P38" i="77"/>
  <c r="B38" i="77"/>
  <c r="W37" i="77"/>
  <c r="H37" i="77"/>
  <c r="AD36" i="77"/>
  <c r="O36" i="77"/>
  <c r="AI35" i="77"/>
  <c r="V35" i="77"/>
  <c r="G35" i="77"/>
  <c r="AB34" i="77"/>
  <c r="N34" i="77"/>
  <c r="AI33" i="77"/>
  <c r="T33" i="77"/>
  <c r="G33" i="77"/>
  <c r="AA32" i="77"/>
  <c r="L32" i="77"/>
  <c r="AH31" i="77"/>
  <c r="S31" i="77"/>
  <c r="E31" i="77"/>
  <c r="Z30" i="77"/>
  <c r="L30" i="77"/>
  <c r="J45" i="77"/>
  <c r="AI44" i="77"/>
  <c r="X44" i="77"/>
  <c r="M44" i="77"/>
  <c r="C44" i="77"/>
  <c r="AA43" i="77"/>
  <c r="P43" i="77"/>
  <c r="F43" i="77"/>
  <c r="AD42" i="77"/>
  <c r="S42" i="77"/>
  <c r="I42" i="77"/>
  <c r="AG41" i="77"/>
  <c r="V41" i="77"/>
  <c r="L41" i="77"/>
  <c r="AJ40" i="77"/>
  <c r="Y40" i="77"/>
  <c r="O40" i="77"/>
  <c r="D40" i="77"/>
  <c r="AB39" i="77"/>
  <c r="O39" i="77"/>
  <c r="AJ38" i="77"/>
  <c r="U38" i="77"/>
  <c r="H38" i="77"/>
  <c r="AB37" i="77"/>
  <c r="M37" i="77"/>
  <c r="AI36" i="77"/>
  <c r="T36" i="77"/>
  <c r="F36" i="77"/>
  <c r="AA35" i="77"/>
  <c r="M35" i="77"/>
  <c r="AG34" i="77"/>
  <c r="T34" i="77"/>
  <c r="E34" i="77"/>
  <c r="Y33" i="77"/>
  <c r="L33" i="77"/>
  <c r="AF32" i="77"/>
  <c r="R32" i="77"/>
  <c r="D32" i="77"/>
  <c r="Y31" i="77"/>
  <c r="J31" i="77"/>
  <c r="AF30" i="77"/>
  <c r="Q30" i="77"/>
  <c r="C30" i="77"/>
  <c r="K30" i="77"/>
  <c r="S30" i="77"/>
  <c r="AA30" i="77"/>
  <c r="AI30" i="77"/>
  <c r="H31" i="77"/>
  <c r="P31" i="77"/>
  <c r="X31" i="77"/>
  <c r="AF31" i="77"/>
  <c r="E32" i="77"/>
  <c r="M32" i="77"/>
  <c r="U32" i="77"/>
  <c r="AC32" i="77"/>
  <c r="B33" i="77"/>
  <c r="J33" i="77"/>
  <c r="R33" i="77"/>
  <c r="Z33" i="77"/>
  <c r="AH33" i="77"/>
  <c r="G34" i="77"/>
  <c r="O34" i="77"/>
  <c r="W34" i="77"/>
  <c r="AE34" i="77"/>
  <c r="D35" i="77"/>
  <c r="L35" i="77"/>
  <c r="T35" i="77"/>
  <c r="AB35" i="77"/>
  <c r="AJ35" i="77"/>
  <c r="I36" i="77"/>
  <c r="Q36" i="77"/>
  <c r="Y36" i="77"/>
  <c r="AG36" i="77"/>
  <c r="F37" i="77"/>
  <c r="N37" i="77"/>
  <c r="V37" i="77"/>
  <c r="AD37" i="77"/>
  <c r="C38" i="77"/>
  <c r="K38" i="77"/>
  <c r="S38" i="77"/>
  <c r="AA38" i="77"/>
  <c r="AI38" i="77"/>
  <c r="H39" i="77"/>
  <c r="P39" i="77"/>
  <c r="X39" i="77"/>
  <c r="I30" i="77"/>
  <c r="T30" i="77"/>
  <c r="AD30" i="77"/>
  <c r="F31" i="77"/>
  <c r="Q31" i="77"/>
  <c r="AA31" i="77"/>
  <c r="C32" i="77"/>
  <c r="N32" i="77"/>
  <c r="X32" i="77"/>
  <c r="AI32" i="77"/>
  <c r="K33" i="77"/>
  <c r="U33" i="77"/>
  <c r="AF33" i="77"/>
  <c r="H34" i="77"/>
  <c r="R34" i="77"/>
  <c r="AC34" i="77"/>
  <c r="E35" i="77"/>
  <c r="O35" i="77"/>
  <c r="Z35" i="77"/>
  <c r="B36" i="77"/>
  <c r="L36" i="77"/>
  <c r="W36" i="77"/>
  <c r="AH36" i="77"/>
  <c r="I37" i="77"/>
  <c r="T37" i="77"/>
  <c r="AE37" i="77"/>
  <c r="F38" i="77"/>
  <c r="Q38" i="77"/>
  <c r="AB38" i="77"/>
  <c r="C39" i="77"/>
  <c r="N39" i="77"/>
  <c r="Y39" i="77"/>
  <c r="AG39" i="77"/>
  <c r="F40" i="77"/>
  <c r="N40" i="77"/>
  <c r="V40" i="77"/>
  <c r="AD40" i="77"/>
  <c r="C41" i="77"/>
  <c r="K41" i="77"/>
  <c r="S41" i="77"/>
  <c r="AA41" i="77"/>
  <c r="AI41" i="77"/>
  <c r="H42" i="77"/>
  <c r="P42" i="77"/>
  <c r="X42" i="77"/>
  <c r="AF42" i="77"/>
  <c r="E43" i="77"/>
  <c r="M43" i="77"/>
  <c r="U43" i="77"/>
  <c r="AC43" i="77"/>
  <c r="B44" i="77"/>
  <c r="J44" i="77"/>
  <c r="R44" i="77"/>
  <c r="Z44" i="77"/>
  <c r="AH44" i="77"/>
  <c r="G45" i="77"/>
  <c r="O45" i="77"/>
  <c r="W45" i="77"/>
  <c r="AE45" i="77"/>
  <c r="D46" i="77"/>
  <c r="L46" i="77"/>
  <c r="T46" i="77"/>
  <c r="AB46" i="77"/>
  <c r="AJ46" i="77"/>
  <c r="I47" i="77"/>
  <c r="Q47" i="77"/>
  <c r="Y47" i="77"/>
  <c r="AG47" i="77"/>
  <c r="F48" i="77"/>
  <c r="N48" i="77"/>
  <c r="V48" i="77"/>
  <c r="AD48" i="77"/>
  <c r="C49" i="77"/>
  <c r="K49" i="77"/>
  <c r="S49" i="77"/>
  <c r="AA49" i="77"/>
  <c r="AI49" i="77"/>
  <c r="H50" i="77"/>
  <c r="P50" i="77"/>
  <c r="X50" i="77"/>
  <c r="AF50" i="77"/>
  <c r="E51" i="77"/>
  <c r="M51" i="77"/>
  <c r="U51" i="77"/>
  <c r="AC51" i="77"/>
  <c r="AI51" i="77"/>
  <c r="Z51" i="77"/>
  <c r="O51" i="77"/>
  <c r="D51" i="77"/>
  <c r="AC50" i="77"/>
  <c r="R50" i="77"/>
  <c r="G50" i="77"/>
  <c r="AF49" i="77"/>
  <c r="U49" i="77"/>
  <c r="J49" i="77"/>
  <c r="AI48" i="77"/>
  <c r="X48" i="77"/>
  <c r="M48" i="77"/>
  <c r="C48" i="77"/>
  <c r="AA47" i="77"/>
  <c r="P47" i="77"/>
  <c r="F47" i="77"/>
  <c r="AD46" i="77"/>
  <c r="S46" i="77"/>
  <c r="I46" i="77"/>
  <c r="AG45" i="77"/>
  <c r="V45" i="77"/>
  <c r="L45" i="77"/>
  <c r="AJ44" i="77"/>
  <c r="Y44" i="77"/>
  <c r="O44" i="77"/>
  <c r="D44" i="77"/>
  <c r="AB43" i="77"/>
  <c r="R43" i="77"/>
  <c r="G43" i="77"/>
  <c r="AE42" i="77"/>
  <c r="U42" i="77"/>
  <c r="J42" i="77"/>
  <c r="AH41" i="77"/>
  <c r="X41" i="77"/>
  <c r="M41" i="77"/>
  <c r="B41" i="77"/>
  <c r="AA40" i="77"/>
  <c r="P40" i="77"/>
  <c r="E40" i="77"/>
  <c r="AD39" i="77"/>
  <c r="Q39" i="77"/>
  <c r="B39" i="77"/>
  <c r="X38" i="77"/>
  <c r="I38" i="77"/>
  <c r="AC37" i="77"/>
  <c r="P37" i="77"/>
  <c r="AJ36" i="77"/>
  <c r="V36" i="77"/>
  <c r="H36" i="77"/>
  <c r="AC35" i="77"/>
  <c r="N35" i="77"/>
  <c r="AJ34" i="77"/>
  <c r="U34" i="77"/>
  <c r="F34" i="77"/>
  <c r="AB33" i="77"/>
  <c r="M33" i="77"/>
  <c r="AH32" i="77"/>
  <c r="T32" i="77"/>
  <c r="F32" i="77"/>
  <c r="Z31" i="77"/>
  <c r="M31" i="77"/>
  <c r="AG30" i="77"/>
  <c r="R30" i="77"/>
  <c r="E30" i="77"/>
  <c r="E45" i="77"/>
  <c r="AC44" i="77"/>
  <c r="S44" i="77"/>
  <c r="H44" i="77"/>
  <c r="AF43" i="77"/>
  <c r="V43" i="77"/>
  <c r="K43" i="77"/>
  <c r="AI42" i="77"/>
  <c r="Y42" i="77"/>
  <c r="N42" i="77"/>
  <c r="C42" i="77"/>
  <c r="AB41" i="77"/>
  <c r="Q41" i="77"/>
  <c r="F41" i="77"/>
  <c r="AE40" i="77"/>
  <c r="T40" i="77"/>
  <c r="I40" i="77"/>
  <c r="AH39" i="77"/>
  <c r="V39" i="77"/>
  <c r="G39" i="77"/>
  <c r="AC38" i="77"/>
  <c r="N38" i="77"/>
  <c r="AI37" i="77"/>
  <c r="U37" i="77"/>
  <c r="G37" i="77"/>
  <c r="AA36" i="77"/>
  <c r="N36" i="77"/>
  <c r="AH35" i="77"/>
  <c r="S35" i="77"/>
  <c r="F35" i="77"/>
  <c r="Z34" i="77"/>
  <c r="L34" i="77"/>
  <c r="AG33" i="77"/>
  <c r="S33" i="77"/>
  <c r="D33" i="77"/>
  <c r="Z32" i="77"/>
  <c r="K32" i="77"/>
  <c r="AE31" i="77"/>
  <c r="R31" i="77"/>
  <c r="C31" i="77"/>
  <c r="X30" i="77"/>
  <c r="J30" i="77"/>
  <c r="G30" i="77"/>
  <c r="O30" i="77"/>
  <c r="W30" i="77"/>
  <c r="AE30" i="77"/>
  <c r="D31" i="77"/>
  <c r="L31" i="77"/>
  <c r="T31" i="77"/>
  <c r="AB31" i="77"/>
  <c r="AJ31" i="77"/>
  <c r="I32" i="77"/>
  <c r="Q32" i="77"/>
  <c r="Y32" i="77"/>
  <c r="AG32" i="77"/>
  <c r="F33" i="77"/>
  <c r="N33" i="77"/>
  <c r="V33" i="77"/>
  <c r="AD33" i="77"/>
  <c r="C34" i="77"/>
  <c r="K34" i="77"/>
  <c r="S34" i="77"/>
  <c r="AA34" i="77"/>
  <c r="AI34" i="77"/>
  <c r="H35" i="77"/>
  <c r="P35" i="77"/>
  <c r="X35" i="77"/>
  <c r="AF35" i="77"/>
  <c r="E36" i="77"/>
  <c r="M36" i="77"/>
  <c r="U36" i="77"/>
  <c r="AC36" i="77"/>
  <c r="B37" i="77"/>
  <c r="J37" i="77"/>
  <c r="R37" i="77"/>
  <c r="Z37" i="77"/>
  <c r="AH37" i="77"/>
  <c r="G38" i="77"/>
  <c r="O38" i="77"/>
  <c r="W38" i="77"/>
  <c r="AE38" i="77"/>
  <c r="D39" i="77"/>
  <c r="L39" i="77"/>
  <c r="T39" i="77"/>
  <c r="D30" i="77"/>
  <c r="N30" i="77"/>
  <c r="Y30" i="77"/>
  <c r="AJ30" i="77"/>
  <c r="K31" i="77"/>
  <c r="V31" i="77"/>
  <c r="AG31" i="77"/>
  <c r="H32" i="77"/>
  <c r="S32" i="77"/>
  <c r="AD32" i="77"/>
  <c r="E33" i="77"/>
  <c r="P33" i="77"/>
  <c r="AA33" i="77"/>
  <c r="B34" i="77"/>
  <c r="M34" i="77"/>
  <c r="X34" i="77"/>
  <c r="AH34" i="77"/>
  <c r="J35" i="77"/>
  <c r="U35" i="77"/>
  <c r="AE35" i="77"/>
  <c r="G36" i="77"/>
  <c r="R36" i="77"/>
  <c r="AB36" i="77"/>
  <c r="D37" i="77"/>
  <c r="O37" i="77"/>
  <c r="Y37" i="77"/>
  <c r="AJ37" i="77"/>
  <c r="L38" i="77"/>
  <c r="V38" i="77"/>
  <c r="AG38" i="77"/>
  <c r="I39" i="77"/>
  <c r="S39" i="77"/>
  <c r="AC39" i="77"/>
  <c r="B40" i="77"/>
  <c r="J40" i="77"/>
  <c r="R40" i="77"/>
  <c r="Z40" i="77"/>
  <c r="AH40" i="77"/>
  <c r="G41" i="77"/>
  <c r="O41" i="77"/>
  <c r="W41" i="77"/>
  <c r="AE41" i="77"/>
  <c r="D42" i="77"/>
  <c r="L42" i="77"/>
  <c r="T42" i="77"/>
  <c r="AB42" i="77"/>
  <c r="AJ42" i="77"/>
  <c r="I43" i="77"/>
  <c r="Q43" i="77"/>
  <c r="Y43" i="77"/>
  <c r="AG43" i="77"/>
  <c r="F44" i="77"/>
  <c r="N44" i="77"/>
  <c r="V44" i="77"/>
  <c r="AD44" i="77"/>
  <c r="C45" i="77"/>
  <c r="K45" i="77"/>
  <c r="S45" i="77"/>
  <c r="AA45" i="77"/>
  <c r="AI45" i="77"/>
  <c r="H46" i="77"/>
  <c r="P46" i="77"/>
  <c r="X46" i="77"/>
  <c r="AF46" i="77"/>
  <c r="E47" i="77"/>
  <c r="M47" i="77"/>
  <c r="U47" i="77"/>
  <c r="AC47" i="77"/>
  <c r="B48" i="77"/>
  <c r="J48" i="77"/>
  <c r="R48" i="77"/>
  <c r="Z48" i="77"/>
  <c r="AH48" i="77"/>
  <c r="G49" i="77"/>
  <c r="O49" i="77"/>
  <c r="W49" i="77"/>
  <c r="AE49" i="77"/>
  <c r="D50" i="77"/>
  <c r="L50" i="77"/>
  <c r="T50" i="77"/>
  <c r="AB50" i="77"/>
  <c r="AJ50" i="77"/>
  <c r="I51" i="77"/>
  <c r="Q51" i="77"/>
  <c r="Y51" i="77"/>
  <c r="H30" i="89"/>
  <c r="Q30" i="89"/>
  <c r="AG30" i="89"/>
  <c r="N31" i="89"/>
  <c r="AD31" i="89"/>
  <c r="K32" i="89"/>
  <c r="AA32" i="89"/>
  <c r="H33" i="89"/>
  <c r="X33" i="89"/>
  <c r="E34" i="89"/>
  <c r="U34" i="89"/>
  <c r="B35" i="89"/>
  <c r="R35" i="89"/>
  <c r="AH35" i="89"/>
  <c r="O36" i="89"/>
  <c r="AE36" i="89"/>
  <c r="L37" i="89"/>
  <c r="AB37" i="89"/>
  <c r="I38" i="89"/>
  <c r="Y38" i="89"/>
  <c r="F39" i="89"/>
  <c r="U39" i="89"/>
  <c r="AD39" i="89"/>
  <c r="C40" i="89"/>
  <c r="K40" i="89"/>
  <c r="S40" i="89"/>
  <c r="AA40" i="89"/>
  <c r="AI40" i="89"/>
  <c r="H41" i="89"/>
  <c r="P41" i="89"/>
  <c r="X41" i="89"/>
  <c r="AF41" i="89"/>
  <c r="E42" i="89"/>
  <c r="M42" i="89"/>
  <c r="U42" i="89"/>
  <c r="AC42" i="89"/>
  <c r="B43" i="89"/>
  <c r="J43" i="89"/>
  <c r="R43" i="89"/>
  <c r="Z43" i="89"/>
  <c r="AH43" i="89"/>
  <c r="G44" i="89"/>
  <c r="O44" i="89"/>
  <c r="V44" i="89"/>
  <c r="Z44" i="89"/>
  <c r="AD44" i="89"/>
  <c r="AH44" i="89"/>
  <c r="C45" i="89"/>
  <c r="G45" i="89"/>
  <c r="K45" i="89"/>
  <c r="O45" i="89"/>
  <c r="S45" i="89"/>
  <c r="W45" i="89"/>
  <c r="AA45" i="89"/>
  <c r="AE45" i="89"/>
  <c r="AI45" i="89"/>
  <c r="D46" i="89"/>
  <c r="H46" i="89"/>
  <c r="L46" i="89"/>
  <c r="P46" i="89"/>
  <c r="T46" i="89"/>
  <c r="X46" i="89"/>
  <c r="AB46" i="89"/>
  <c r="AF46" i="89"/>
  <c r="AJ46" i="89"/>
  <c r="E47" i="89"/>
  <c r="I47" i="89"/>
  <c r="M47" i="89"/>
  <c r="Q47" i="89"/>
  <c r="U47" i="89"/>
  <c r="Y47" i="89"/>
  <c r="AC47" i="89"/>
  <c r="AG47" i="89"/>
  <c r="B48" i="89"/>
  <c r="F48" i="89"/>
  <c r="J48" i="89"/>
  <c r="N48" i="89"/>
  <c r="R48" i="89"/>
  <c r="V48" i="89"/>
  <c r="Z48" i="89"/>
  <c r="AD48" i="89"/>
  <c r="AH48" i="89"/>
  <c r="C49" i="89"/>
  <c r="G49" i="89"/>
  <c r="K49" i="89"/>
  <c r="O49" i="89"/>
  <c r="S49" i="89"/>
  <c r="W49" i="89"/>
  <c r="AA49" i="89"/>
  <c r="AE49" i="89"/>
  <c r="AI49" i="89"/>
  <c r="D50" i="89"/>
  <c r="H50" i="89"/>
  <c r="L50" i="89"/>
  <c r="P50" i="89"/>
  <c r="T50" i="89"/>
  <c r="X50" i="89"/>
  <c r="AB50" i="89"/>
  <c r="AF50" i="89"/>
  <c r="AJ50" i="89"/>
  <c r="E51" i="89"/>
  <c r="I51" i="89"/>
  <c r="M51" i="89"/>
  <c r="Q51" i="89"/>
  <c r="U51" i="89"/>
  <c r="Y51" i="89"/>
  <c r="AC51" i="89"/>
  <c r="AG51" i="89"/>
  <c r="P30" i="89"/>
  <c r="M31" i="89"/>
  <c r="J32" i="89"/>
  <c r="G33" i="89"/>
  <c r="D34" i="89"/>
  <c r="AJ34" i="89"/>
  <c r="AG35" i="89"/>
  <c r="AD36" i="89"/>
  <c r="AA37" i="89"/>
  <c r="X38" i="89"/>
  <c r="S39" i="89"/>
  <c r="B40" i="89"/>
  <c r="R40" i="89"/>
  <c r="AH40" i="89"/>
  <c r="O41" i="89"/>
  <c r="AE41" i="89"/>
  <c r="L42" i="89"/>
  <c r="AB42" i="89"/>
  <c r="I43" i="89"/>
  <c r="Y43" i="89"/>
  <c r="F44" i="89"/>
  <c r="T44" i="89"/>
  <c r="AC44" i="89"/>
  <c r="B45" i="89"/>
  <c r="J45" i="89"/>
  <c r="R45" i="89"/>
  <c r="Z45" i="89"/>
  <c r="AH45" i="89"/>
  <c r="G46" i="89"/>
  <c r="O46" i="89"/>
  <c r="W46" i="89"/>
  <c r="AE46" i="89"/>
  <c r="D47" i="89"/>
  <c r="L47" i="89"/>
  <c r="T47" i="89"/>
  <c r="AB47" i="89"/>
  <c r="AJ47" i="89"/>
  <c r="I48" i="89"/>
  <c r="Q48" i="89"/>
  <c r="Y48" i="89"/>
  <c r="AG48" i="89"/>
  <c r="F49" i="89"/>
  <c r="N49" i="89"/>
  <c r="V49" i="89"/>
  <c r="AD49" i="89"/>
  <c r="C50" i="89"/>
  <c r="K50" i="89"/>
  <c r="S50" i="89"/>
  <c r="AA50" i="89"/>
  <c r="AI50" i="89"/>
  <c r="H51" i="89"/>
  <c r="P51" i="89"/>
  <c r="X51" i="89"/>
  <c r="AF51" i="89"/>
  <c r="AF30" i="89"/>
  <c r="AC31" i="89"/>
  <c r="Z32" i="89"/>
  <c r="W33" i="89"/>
  <c r="T34" i="89"/>
  <c r="Q35" i="89"/>
  <c r="N36" i="89"/>
  <c r="K37" i="89"/>
  <c r="H38" i="89"/>
  <c r="E39" i="89"/>
  <c r="AC39" i="89"/>
  <c r="J40" i="89"/>
  <c r="Z40" i="89"/>
  <c r="G41" i="89"/>
  <c r="W41" i="89"/>
  <c r="D42" i="89"/>
  <c r="T42" i="89"/>
  <c r="AJ42" i="89"/>
  <c r="Q43" i="89"/>
  <c r="AG43" i="89"/>
  <c r="N44" i="89"/>
  <c r="Y44" i="89"/>
  <c r="AG44" i="89"/>
  <c r="F45" i="89"/>
  <c r="N45" i="89"/>
  <c r="V45" i="89"/>
  <c r="AD45" i="89"/>
  <c r="C46" i="89"/>
  <c r="K46" i="89"/>
  <c r="S46" i="89"/>
  <c r="AA46" i="89"/>
  <c r="AI46" i="89"/>
  <c r="H47" i="89"/>
  <c r="P47" i="89"/>
  <c r="X47" i="89"/>
  <c r="AF47" i="89"/>
  <c r="E48" i="89"/>
  <c r="M48" i="89"/>
  <c r="U48" i="89"/>
  <c r="AC48" i="89"/>
  <c r="B49" i="89"/>
  <c r="J49" i="89"/>
  <c r="R49" i="89"/>
  <c r="Z49" i="89"/>
  <c r="AH49" i="89"/>
  <c r="G50" i="89"/>
  <c r="O50" i="89"/>
  <c r="W50" i="89"/>
  <c r="AE50" i="89"/>
  <c r="D51" i="89"/>
  <c r="L51" i="89"/>
  <c r="T51" i="89"/>
  <c r="AB51" i="89"/>
  <c r="AJ51" i="89"/>
  <c r="AI51" i="89"/>
  <c r="AA51" i="89"/>
  <c r="S51" i="89"/>
  <c r="K51" i="89"/>
  <c r="C51" i="89"/>
  <c r="AD50" i="89"/>
  <c r="V50" i="89"/>
  <c r="N50" i="89"/>
  <c r="F50" i="89"/>
  <c r="AG49" i="89"/>
  <c r="Y49" i="89"/>
  <c r="Q49" i="89"/>
  <c r="I49" i="89"/>
  <c r="AJ48" i="89"/>
  <c r="AB48" i="89"/>
  <c r="T48" i="89"/>
  <c r="L48" i="89"/>
  <c r="D48" i="89"/>
  <c r="AE47" i="89"/>
  <c r="W47" i="89"/>
  <c r="O47" i="89"/>
  <c r="G47" i="89"/>
  <c r="AH46" i="89"/>
  <c r="Z46" i="89"/>
  <c r="R46" i="89"/>
  <c r="J46" i="89"/>
  <c r="B46" i="89"/>
  <c r="AC45" i="89"/>
  <c r="U45" i="89"/>
  <c r="M45" i="89"/>
  <c r="E45" i="89"/>
  <c r="AF44" i="89"/>
  <c r="X44" i="89"/>
  <c r="K44" i="89"/>
  <c r="AD43" i="89"/>
  <c r="N43" i="89"/>
  <c r="AG42" i="89"/>
  <c r="Q42" i="89"/>
  <c r="AJ41" i="89"/>
  <c r="T41" i="89"/>
  <c r="D41" i="89"/>
  <c r="W40" i="89"/>
  <c r="G40" i="89"/>
  <c r="Z39" i="89"/>
  <c r="AG38" i="89"/>
  <c r="AJ37" i="89"/>
  <c r="D37" i="89"/>
  <c r="G36" i="89"/>
  <c r="J35" i="89"/>
  <c r="M34" i="89"/>
  <c r="P33" i="89"/>
  <c r="S32" i="89"/>
  <c r="V31" i="89"/>
  <c r="Y30" i="89"/>
  <c r="AH51" i="89"/>
  <c r="Z51" i="89"/>
  <c r="R51" i="89"/>
  <c r="J51" i="89"/>
  <c r="B51" i="89"/>
  <c r="AC50" i="89"/>
  <c r="U50" i="89"/>
  <c r="M50" i="89"/>
  <c r="E50" i="89"/>
  <c r="AF49" i="89"/>
  <c r="X49" i="89"/>
  <c r="P49" i="89"/>
  <c r="H49" i="89"/>
  <c r="AI48" i="89"/>
  <c r="AA48" i="89"/>
  <c r="S48" i="89"/>
  <c r="K48" i="89"/>
  <c r="C48" i="89"/>
  <c r="AD47" i="89"/>
  <c r="V47" i="89"/>
  <c r="N47" i="89"/>
  <c r="F47" i="89"/>
  <c r="AG46" i="89"/>
  <c r="Y46" i="89"/>
  <c r="Q46" i="89"/>
  <c r="I46" i="89"/>
  <c r="AJ45" i="89"/>
  <c r="AB45" i="89"/>
  <c r="T45" i="89"/>
  <c r="L45" i="89"/>
  <c r="D45" i="89"/>
  <c r="AE44" i="89"/>
  <c r="W44" i="89"/>
  <c r="J44" i="89"/>
  <c r="AC43" i="89"/>
  <c r="M43" i="89"/>
  <c r="AF42" i="89"/>
  <c r="P42" i="89"/>
  <c r="AI41" i="89"/>
  <c r="S41" i="89"/>
  <c r="C41" i="89"/>
  <c r="V40" i="89"/>
  <c r="F40" i="89"/>
  <c r="Y39" i="89"/>
  <c r="AF38" i="89"/>
  <c r="AI37" i="89"/>
  <c r="C37" i="89"/>
  <c r="F36" i="89"/>
  <c r="I35" i="89"/>
  <c r="L34" i="89"/>
  <c r="O33" i="89"/>
  <c r="R32" i="89"/>
  <c r="U31" i="89"/>
  <c r="X30" i="89"/>
  <c r="F30" i="89"/>
  <c r="N30" i="89"/>
  <c r="V30" i="89"/>
  <c r="AD30" i="89"/>
  <c r="C31" i="89"/>
  <c r="K31" i="89"/>
  <c r="S31" i="89"/>
  <c r="AA31" i="89"/>
  <c r="AI31" i="89"/>
  <c r="H32" i="89"/>
  <c r="P32" i="89"/>
  <c r="X32" i="89"/>
  <c r="AF32" i="89"/>
  <c r="E33" i="89"/>
  <c r="M33" i="89"/>
  <c r="U33" i="89"/>
  <c r="AC33" i="89"/>
  <c r="B34" i="89"/>
  <c r="J34" i="89"/>
  <c r="R34" i="89"/>
  <c r="Z34" i="89"/>
  <c r="AH34" i="89"/>
  <c r="G35" i="89"/>
  <c r="O35" i="89"/>
  <c r="W35" i="89"/>
  <c r="AE35" i="89"/>
  <c r="D36" i="89"/>
  <c r="L36" i="89"/>
  <c r="T36" i="89"/>
  <c r="AB36" i="89"/>
  <c r="AJ36" i="89"/>
  <c r="I37" i="89"/>
  <c r="Q37" i="89"/>
  <c r="Y37" i="89"/>
  <c r="AG37" i="89"/>
  <c r="F38" i="89"/>
  <c r="N38" i="89"/>
  <c r="V38" i="89"/>
  <c r="AD38" i="89"/>
  <c r="C39" i="89"/>
  <c r="K39" i="89"/>
  <c r="C30" i="89"/>
  <c r="K30" i="89"/>
  <c r="S30" i="89"/>
  <c r="AA30" i="89"/>
  <c r="AI30" i="89"/>
  <c r="H31" i="89"/>
  <c r="P31" i="89"/>
  <c r="X31" i="89"/>
  <c r="AF31" i="89"/>
  <c r="E32" i="89"/>
  <c r="M32" i="89"/>
  <c r="U32" i="89"/>
  <c r="AC32" i="89"/>
  <c r="B33" i="89"/>
  <c r="J33" i="89"/>
  <c r="R33" i="89"/>
  <c r="Z33" i="89"/>
  <c r="AH33" i="89"/>
  <c r="G34" i="89"/>
  <c r="O34" i="89"/>
  <c r="W34" i="89"/>
  <c r="AE34" i="89"/>
  <c r="D35" i="89"/>
  <c r="L35" i="89"/>
  <c r="T35" i="89"/>
  <c r="AB35" i="89"/>
  <c r="AJ35" i="89"/>
  <c r="I36" i="89"/>
  <c r="Q36" i="89"/>
  <c r="Y36" i="89"/>
  <c r="AG36" i="89"/>
  <c r="F37" i="89"/>
  <c r="N37" i="89"/>
  <c r="V37" i="89"/>
  <c r="AD37" i="89"/>
  <c r="C38" i="89"/>
  <c r="K38" i="89"/>
  <c r="S38" i="89"/>
  <c r="AA38" i="89"/>
  <c r="AI38" i="89"/>
  <c r="H39" i="89"/>
  <c r="P39" i="89"/>
  <c r="X39" i="89"/>
  <c r="L30" i="89"/>
  <c r="AB30" i="89"/>
  <c r="I31" i="89"/>
  <c r="Y31" i="89"/>
  <c r="F32" i="89"/>
  <c r="V32" i="89"/>
  <c r="C33" i="89"/>
  <c r="S33" i="89"/>
  <c r="AI33" i="89"/>
  <c r="P34" i="89"/>
  <c r="AF34" i="89"/>
  <c r="M35" i="89"/>
  <c r="AC35" i="89"/>
  <c r="J36" i="89"/>
  <c r="Z36" i="89"/>
  <c r="G37" i="89"/>
  <c r="W37" i="89"/>
  <c r="D38" i="89"/>
  <c r="T38" i="89"/>
  <c r="AJ38" i="89"/>
  <c r="Q39" i="89"/>
  <c r="AA39" i="89"/>
  <c r="AI39" i="89"/>
  <c r="H40" i="89"/>
  <c r="P40" i="89"/>
  <c r="X40" i="89"/>
  <c r="AF40" i="89"/>
  <c r="E41" i="89"/>
  <c r="M41" i="89"/>
  <c r="U41" i="89"/>
  <c r="AC41" i="89"/>
  <c r="B42" i="89"/>
  <c r="J42" i="89"/>
  <c r="R42" i="89"/>
  <c r="Z42" i="89"/>
  <c r="AH42" i="89"/>
  <c r="G43" i="89"/>
  <c r="O43" i="89"/>
  <c r="W43" i="89"/>
  <c r="AE43" i="89"/>
  <c r="D44" i="89"/>
  <c r="L44" i="89"/>
  <c r="E30" i="89"/>
  <c r="U30" i="89"/>
  <c r="B31" i="89"/>
  <c r="R31" i="89"/>
  <c r="AH31" i="89"/>
  <c r="O32" i="89"/>
  <c r="AE32" i="89"/>
  <c r="L33" i="89"/>
  <c r="AB33" i="89"/>
  <c r="I34" i="89"/>
  <c r="Y34" i="89"/>
  <c r="F35" i="89"/>
  <c r="V35" i="89"/>
  <c r="C36" i="89"/>
  <c r="S36" i="89"/>
  <c r="AI36" i="89"/>
  <c r="P37" i="89"/>
  <c r="AF37" i="89"/>
  <c r="M38" i="89"/>
  <c r="AC38" i="89"/>
  <c r="J39" i="89"/>
  <c r="W39" i="89"/>
  <c r="AF39" i="89"/>
  <c r="E40" i="89"/>
  <c r="M40" i="89"/>
  <c r="U40" i="89"/>
  <c r="AC40" i="89"/>
  <c r="B41" i="89"/>
  <c r="J41" i="89"/>
  <c r="R41" i="89"/>
  <c r="Z41" i="89"/>
  <c r="AH41" i="89"/>
  <c r="G42" i="89"/>
  <c r="O42" i="89"/>
  <c r="W42" i="89"/>
  <c r="AE42" i="89"/>
  <c r="D43" i="89"/>
  <c r="L43" i="89"/>
  <c r="T43" i="89"/>
  <c r="AB43" i="89"/>
  <c r="AJ43" i="89"/>
  <c r="I44" i="89"/>
  <c r="Q44" i="89"/>
  <c r="AE51" i="89"/>
  <c r="O51" i="89"/>
  <c r="AH50" i="89"/>
  <c r="R50" i="89"/>
  <c r="B50" i="89"/>
  <c r="U49" i="89"/>
  <c r="E49" i="89"/>
  <c r="X48" i="89"/>
  <c r="H48" i="89"/>
  <c r="AA47" i="89"/>
  <c r="K47" i="89"/>
  <c r="AD46" i="89"/>
  <c r="N46" i="89"/>
  <c r="AG45" i="89"/>
  <c r="Q45" i="89"/>
  <c r="AJ44" i="89"/>
  <c r="S44" i="89"/>
  <c r="V43" i="89"/>
  <c r="Y42" i="89"/>
  <c r="AB41" i="89"/>
  <c r="AE40" i="89"/>
  <c r="AH39" i="89"/>
  <c r="Q38" i="89"/>
  <c r="W36" i="89"/>
  <c r="AC34" i="89"/>
  <c r="AI32" i="89"/>
  <c r="F31" i="89"/>
  <c r="AD51" i="89"/>
  <c r="N51" i="89"/>
  <c r="AG50" i="89"/>
  <c r="Q50" i="89"/>
  <c r="AJ49" i="89"/>
  <c r="T49" i="89"/>
  <c r="D49" i="89"/>
  <c r="W48" i="89"/>
  <c r="G48" i="89"/>
  <c r="Z47" i="89"/>
  <c r="J47" i="89"/>
  <c r="AC46" i="89"/>
  <c r="M46" i="89"/>
  <c r="AF45" i="89"/>
  <c r="P45" i="89"/>
  <c r="AI44" i="89"/>
  <c r="R44" i="89"/>
  <c r="U43" i="89"/>
  <c r="X42" i="89"/>
  <c r="AA41" i="89"/>
  <c r="AD40" i="89"/>
  <c r="AG39" i="89"/>
  <c r="P38" i="89"/>
  <c r="V36" i="89"/>
  <c r="AB34" i="89"/>
  <c r="AH32" i="89"/>
  <c r="E31" i="89"/>
  <c r="J30" i="89"/>
  <c r="Z30" i="89"/>
  <c r="G31" i="89"/>
  <c r="W31" i="89"/>
  <c r="D32" i="89"/>
  <c r="T32" i="89"/>
  <c r="AJ32" i="89"/>
  <c r="Q33" i="89"/>
  <c r="AG33" i="89"/>
  <c r="N34" i="89"/>
  <c r="AD34" i="89"/>
  <c r="K35" i="89"/>
  <c r="AA35" i="89"/>
  <c r="H36" i="89"/>
  <c r="X36" i="89"/>
  <c r="E37" i="89"/>
  <c r="U37" i="89"/>
  <c r="B38" i="89"/>
  <c r="R38" i="89"/>
  <c r="AH38" i="89"/>
  <c r="O39" i="89"/>
  <c r="O30" i="89"/>
  <c r="AE30" i="89"/>
  <c r="L31" i="89"/>
  <c r="AB31" i="89"/>
  <c r="I32" i="89"/>
  <c r="Y32" i="89"/>
  <c r="F33" i="89"/>
  <c r="V33" i="89"/>
  <c r="C34" i="89"/>
  <c r="S34" i="89"/>
  <c r="AI34" i="89"/>
  <c r="P35" i="89"/>
  <c r="AF35" i="89"/>
  <c r="M36" i="89"/>
  <c r="AC36" i="89"/>
  <c r="J37" i="89"/>
  <c r="Z37" i="89"/>
  <c r="G38" i="89"/>
  <c r="W38" i="89"/>
  <c r="D39" i="89"/>
  <c r="T39" i="89"/>
  <c r="T30" i="89"/>
  <c r="Q31" i="89"/>
  <c r="N32" i="89"/>
  <c r="K33" i="89"/>
  <c r="H34" i="89"/>
  <c r="E35" i="89"/>
  <c r="B36" i="89"/>
  <c r="AH36" i="89"/>
  <c r="AE37" i="89"/>
  <c r="AB38" i="89"/>
  <c r="V39" i="89"/>
  <c r="D40" i="89"/>
  <c r="T40" i="89"/>
  <c r="AJ40" i="89"/>
  <c r="Q41" i="89"/>
  <c r="AG41" i="89"/>
  <c r="N42" i="89"/>
  <c r="AD42" i="89"/>
  <c r="K43" i="89"/>
  <c r="AA43" i="89"/>
  <c r="H44" i="89"/>
  <c r="M30" i="89"/>
  <c r="J31" i="89"/>
  <c r="G32" i="89"/>
  <c r="D33" i="89"/>
  <c r="AJ33" i="89"/>
  <c r="AG34" i="89"/>
  <c r="AD35" i="89"/>
  <c r="AA36" i="89"/>
  <c r="X37" i="89"/>
  <c r="U38" i="89"/>
  <c r="R39" i="89"/>
  <c r="AJ39" i="89"/>
  <c r="Q40" i="89"/>
  <c r="AG40" i="89"/>
  <c r="N41" i="89"/>
  <c r="AD41" i="89"/>
  <c r="K42" i="89"/>
  <c r="AA42" i="89"/>
  <c r="H43" i="89"/>
  <c r="X43" i="89"/>
  <c r="E44" i="89"/>
  <c r="U44" i="89"/>
  <c r="W51" i="89"/>
  <c r="G51" i="89"/>
  <c r="Z50" i="89"/>
  <c r="J50" i="89"/>
  <c r="AC49" i="89"/>
  <c r="M49" i="89"/>
  <c r="AF48" i="89"/>
  <c r="P48" i="89"/>
  <c r="AI47" i="89"/>
  <c r="S47" i="89"/>
  <c r="C47" i="89"/>
  <c r="V46" i="89"/>
  <c r="F46" i="89"/>
  <c r="Y45" i="89"/>
  <c r="I45" i="89"/>
  <c r="AB44" i="89"/>
  <c r="C44" i="89"/>
  <c r="F43" i="89"/>
  <c r="I42" i="89"/>
  <c r="L41" i="89"/>
  <c r="O40" i="89"/>
  <c r="N39" i="89"/>
  <c r="T37" i="89"/>
  <c r="Z35" i="89"/>
  <c r="AF33" i="89"/>
  <c r="C32" i="89"/>
  <c r="I30" i="89"/>
  <c r="V51" i="89"/>
  <c r="F51" i="89"/>
  <c r="Y50" i="89"/>
  <c r="I50" i="89"/>
  <c r="AB49" i="89"/>
  <c r="L49" i="89"/>
  <c r="AE48" i="89"/>
  <c r="O48" i="89"/>
  <c r="AH47" i="89"/>
  <c r="R47" i="89"/>
  <c r="B47" i="89"/>
  <c r="U46" i="89"/>
  <c r="E46" i="89"/>
  <c r="X45" i="89"/>
  <c r="H45" i="89"/>
  <c r="AA44" i="89"/>
  <c r="B44" i="89"/>
  <c r="E43" i="89"/>
  <c r="H42" i="89"/>
  <c r="K41" i="89"/>
  <c r="N40" i="89"/>
  <c r="M39" i="89"/>
  <c r="S37" i="89"/>
  <c r="Y35" i="89"/>
  <c r="AE33" i="89"/>
  <c r="B32" i="89"/>
  <c r="B30" i="89"/>
  <c r="R30" i="89"/>
  <c r="AH30" i="89"/>
  <c r="O31" i="89"/>
  <c r="AE31" i="89"/>
  <c r="L32" i="89"/>
  <c r="AB32" i="89"/>
  <c r="I33" i="89"/>
  <c r="Y33" i="89"/>
  <c r="F34" i="89"/>
  <c r="V34" i="89"/>
  <c r="C35" i="89"/>
  <c r="S35" i="89"/>
  <c r="AI35" i="89"/>
  <c r="P36" i="89"/>
  <c r="AF36" i="89"/>
  <c r="M37" i="89"/>
  <c r="AC37" i="89"/>
  <c r="J38" i="89"/>
  <c r="Z38" i="89"/>
  <c r="G39" i="89"/>
  <c r="G30" i="89"/>
  <c r="W30" i="89"/>
  <c r="D31" i="89"/>
  <c r="T31" i="89"/>
  <c r="AJ31" i="89"/>
  <c r="Q32" i="89"/>
  <c r="AG32" i="89"/>
  <c r="N33" i="89"/>
  <c r="AD33" i="89"/>
  <c r="K34" i="89"/>
  <c r="AA34" i="89"/>
  <c r="H35" i="89"/>
  <c r="X35" i="89"/>
  <c r="E36" i="89"/>
  <c r="U36" i="89"/>
  <c r="B37" i="89"/>
  <c r="R37" i="89"/>
  <c r="AH37" i="89"/>
  <c r="O38" i="89"/>
  <c r="AE38" i="89"/>
  <c r="L39" i="89"/>
  <c r="D30" i="89"/>
  <c r="AJ30" i="89"/>
  <c r="AG31" i="89"/>
  <c r="AD32" i="89"/>
  <c r="AA33" i="89"/>
  <c r="X34" i="89"/>
  <c r="U35" i="89"/>
  <c r="R36" i="89"/>
  <c r="O37" i="89"/>
  <c r="L38" i="89"/>
  <c r="I39" i="89"/>
  <c r="AE39" i="89"/>
  <c r="L40" i="89"/>
  <c r="AB40" i="89"/>
  <c r="I41" i="89"/>
  <c r="Y41" i="89"/>
  <c r="F42" i="89"/>
  <c r="V42" i="89"/>
  <c r="C43" i="89"/>
  <c r="S43" i="89"/>
  <c r="AI43" i="89"/>
  <c r="P44" i="89"/>
  <c r="AC30" i="89"/>
  <c r="Z31" i="89"/>
  <c r="W32" i="89"/>
  <c r="T33" i="89"/>
  <c r="Q34" i="89"/>
  <c r="N35" i="89"/>
  <c r="K36" i="89"/>
  <c r="H37" i="89"/>
  <c r="E38" i="89"/>
  <c r="B39" i="89"/>
  <c r="AB39" i="89"/>
  <c r="I40" i="89"/>
  <c r="Y40" i="89"/>
  <c r="F41" i="89"/>
  <c r="V41" i="89"/>
  <c r="C42" i="89"/>
  <c r="S42" i="89"/>
  <c r="AI42" i="89"/>
  <c r="P43" i="89"/>
  <c r="AF43" i="89"/>
  <c r="M44" i="89"/>
  <c r="E7" i="83"/>
  <c r="H7" i="83"/>
  <c r="P7" i="83"/>
  <c r="V7" i="83"/>
  <c r="AC7" i="83"/>
  <c r="B8" i="83"/>
  <c r="I8" i="83"/>
  <c r="O8" i="83"/>
  <c r="W8" i="83"/>
  <c r="AD8" i="83"/>
  <c r="B9" i="83"/>
  <c r="J9" i="83"/>
  <c r="P9" i="83"/>
  <c r="W9" i="83"/>
  <c r="AE9" i="83"/>
  <c r="C10" i="83"/>
  <c r="I10" i="83"/>
  <c r="Q10" i="83"/>
  <c r="X10" i="83"/>
  <c r="AE10" i="83"/>
  <c r="D11" i="83"/>
  <c r="J11" i="83"/>
  <c r="Q11" i="83"/>
  <c r="Y11" i="83"/>
  <c r="AF11" i="83"/>
  <c r="C12" i="83"/>
  <c r="K12" i="83"/>
  <c r="R12" i="83"/>
  <c r="Y12" i="83"/>
  <c r="AG12" i="83"/>
  <c r="D13" i="83"/>
  <c r="K13" i="83"/>
  <c r="S13" i="83"/>
  <c r="Z13" i="83"/>
  <c r="AF13" i="83"/>
  <c r="E14" i="83"/>
  <c r="L14" i="83"/>
  <c r="S14" i="83"/>
  <c r="AA14" i="83"/>
  <c r="AG14" i="83"/>
  <c r="E15" i="83"/>
  <c r="M15" i="83"/>
  <c r="T15" i="83"/>
  <c r="Z15" i="83"/>
  <c r="AH15" i="83"/>
  <c r="F16" i="83"/>
  <c r="M16" i="83"/>
  <c r="U16" i="83"/>
  <c r="AA16" i="83"/>
  <c r="AF16" i="83"/>
  <c r="C17" i="83"/>
  <c r="H17" i="83"/>
  <c r="M17" i="83"/>
  <c r="S17" i="83"/>
  <c r="X17" i="83"/>
  <c r="AC17" i="83"/>
  <c r="AI17" i="83"/>
  <c r="E18" i="83"/>
  <c r="J18" i="83"/>
  <c r="P18" i="83"/>
  <c r="U18" i="83"/>
  <c r="Z18" i="83"/>
  <c r="AF18" i="83"/>
  <c r="B19" i="83"/>
  <c r="G19" i="83"/>
  <c r="M19" i="83"/>
  <c r="R19" i="83"/>
  <c r="W19" i="83"/>
  <c r="AC19" i="83"/>
  <c r="AH19" i="83"/>
  <c r="D20" i="83"/>
  <c r="J20" i="83"/>
  <c r="O20" i="83"/>
  <c r="T20" i="83"/>
  <c r="Z20" i="83"/>
  <c r="AE20" i="83"/>
  <c r="AJ20" i="83"/>
  <c r="G21" i="83"/>
  <c r="L21" i="83"/>
  <c r="Q21" i="83"/>
  <c r="W21" i="83"/>
  <c r="AB21" i="83"/>
  <c r="AG21" i="83"/>
  <c r="D22" i="83"/>
  <c r="I22" i="83"/>
  <c r="N22" i="83"/>
  <c r="R22" i="83"/>
  <c r="U22" i="83"/>
  <c r="Y22" i="83"/>
  <c r="AC22" i="83"/>
  <c r="AF22" i="83"/>
  <c r="AJ22" i="83"/>
  <c r="E23" i="83"/>
  <c r="G23" i="83"/>
  <c r="K23" i="83"/>
  <c r="O23" i="83"/>
  <c r="R23" i="83"/>
  <c r="V23" i="83"/>
  <c r="Z23" i="83"/>
  <c r="AC23" i="83"/>
  <c r="AG23" i="83"/>
  <c r="B24" i="83"/>
  <c r="D24" i="83"/>
  <c r="H24" i="83"/>
  <c r="L24" i="83"/>
  <c r="O24" i="83"/>
  <c r="S24" i="83"/>
  <c r="W24" i="83"/>
  <c r="Z24" i="83"/>
  <c r="AD24" i="83"/>
  <c r="AH24" i="83"/>
  <c r="AJ24" i="83"/>
  <c r="E25" i="83"/>
  <c r="I25" i="83"/>
  <c r="L25" i="83"/>
  <c r="P25" i="83"/>
  <c r="T25" i="83"/>
  <c r="W25" i="83"/>
  <c r="AA25" i="83"/>
  <c r="AE25" i="83"/>
  <c r="AG25" i="83"/>
  <c r="B26" i="83"/>
  <c r="F26" i="83"/>
  <c r="I26" i="83"/>
  <c r="M26" i="83"/>
  <c r="Q26" i="83"/>
  <c r="T26" i="83"/>
  <c r="X26" i="83"/>
  <c r="AB26" i="83"/>
  <c r="AD26" i="83"/>
  <c r="AH26" i="83"/>
  <c r="C27" i="83"/>
  <c r="F27" i="83"/>
  <c r="J27" i="83"/>
  <c r="N27" i="83"/>
  <c r="Q27" i="83"/>
  <c r="U27" i="83"/>
  <c r="Y27" i="83"/>
  <c r="AA27" i="83"/>
  <c r="AE27" i="83"/>
  <c r="AI27" i="83"/>
  <c r="C28" i="83"/>
  <c r="G28" i="83"/>
  <c r="K28" i="83"/>
  <c r="N28" i="83"/>
  <c r="R28" i="83"/>
  <c r="V28" i="83"/>
  <c r="X28" i="83"/>
  <c r="AB28" i="83"/>
  <c r="AF28" i="83"/>
  <c r="AH28" i="83"/>
  <c r="B7" i="83"/>
  <c r="J7" i="83"/>
  <c r="Q7" i="83"/>
  <c r="X7" i="83"/>
  <c r="AF7" i="83"/>
  <c r="C8" i="83"/>
  <c r="J8" i="83"/>
  <c r="R8" i="83"/>
  <c r="Y8" i="83"/>
  <c r="AE8" i="83"/>
  <c r="D9" i="83"/>
  <c r="K9" i="83"/>
  <c r="R9" i="83"/>
  <c r="Z9" i="83"/>
  <c r="AF9" i="83"/>
  <c r="D10" i="83"/>
  <c r="L10" i="83"/>
  <c r="S10" i="83"/>
  <c r="Y10" i="83"/>
  <c r="AG10" i="83"/>
  <c r="E11" i="83"/>
  <c r="L11" i="83"/>
  <c r="T11" i="83"/>
  <c r="Z11" i="83"/>
  <c r="AG11" i="83"/>
  <c r="F12" i="83"/>
  <c r="M12" i="83"/>
  <c r="S12" i="83"/>
  <c r="AA12" i="83"/>
  <c r="AH12" i="83"/>
  <c r="F13" i="83"/>
  <c r="N13" i="83"/>
  <c r="T13" i="83"/>
  <c r="AA13" i="83"/>
  <c r="AI13" i="83"/>
  <c r="G14" i="83"/>
  <c r="M14" i="83"/>
  <c r="U14" i="83"/>
  <c r="AB14" i="83"/>
  <c r="AI14" i="83"/>
  <c r="H15" i="83"/>
  <c r="N15" i="83"/>
  <c r="U15" i="83"/>
  <c r="AC15" i="83"/>
  <c r="AJ15" i="83"/>
  <c r="G16" i="83"/>
  <c r="O16" i="83"/>
  <c r="V16" i="83"/>
  <c r="AB16" i="83"/>
  <c r="AH16" i="83"/>
  <c r="D17" i="83"/>
  <c r="I17" i="83"/>
  <c r="O17" i="83"/>
  <c r="T17" i="83"/>
  <c r="Y17" i="83"/>
  <c r="AE17" i="83"/>
  <c r="AJ17" i="83"/>
  <c r="F18" i="83"/>
  <c r="L18" i="83"/>
  <c r="Q18" i="83"/>
  <c r="V18" i="83"/>
  <c r="AB18" i="83"/>
  <c r="AG18" i="83"/>
  <c r="C19" i="83"/>
  <c r="I19" i="83"/>
  <c r="N19" i="83"/>
  <c r="S19" i="83"/>
  <c r="Y19" i="83"/>
  <c r="AD19" i="83"/>
  <c r="AI19" i="83"/>
  <c r="F20" i="83"/>
  <c r="K20" i="83"/>
  <c r="P20" i="83"/>
  <c r="V20" i="83"/>
  <c r="AA20" i="83"/>
  <c r="AF20" i="83"/>
  <c r="C21" i="83"/>
  <c r="H21" i="83"/>
  <c r="M21" i="83"/>
  <c r="S21" i="83"/>
  <c r="X21" i="83"/>
  <c r="AC21" i="83"/>
  <c r="AI21" i="83"/>
  <c r="E22" i="83"/>
  <c r="J22" i="83"/>
  <c r="P22" i="83"/>
  <c r="T22" i="83"/>
  <c r="X22" i="83"/>
  <c r="Z22" i="83"/>
  <c r="AD22" i="83"/>
  <c r="AH22" i="83"/>
  <c r="B23" i="83"/>
  <c r="F23" i="83"/>
  <c r="J23" i="83"/>
  <c r="M23" i="83"/>
  <c r="Q23" i="83"/>
  <c r="U23" i="83"/>
  <c r="W23" i="83"/>
  <c r="AA23" i="83"/>
  <c r="AE23" i="83"/>
  <c r="AH23" i="83"/>
  <c r="C24" i="83"/>
  <c r="G24" i="83"/>
  <c r="J24" i="83"/>
  <c r="N24" i="83"/>
  <c r="R24" i="83"/>
  <c r="T24" i="83"/>
  <c r="X24" i="83"/>
  <c r="AB24" i="83"/>
  <c r="AE24" i="83"/>
  <c r="AI24" i="83"/>
  <c r="D25" i="83"/>
  <c r="G25" i="83"/>
  <c r="K25" i="83"/>
  <c r="O25" i="83"/>
  <c r="Q25" i="83"/>
  <c r="U25" i="83"/>
  <c r="Y25" i="83"/>
  <c r="AB25" i="83"/>
  <c r="AF25" i="83"/>
  <c r="AJ25" i="83"/>
  <c r="D26" i="83"/>
  <c r="H26" i="83"/>
  <c r="L26" i="83"/>
  <c r="N26" i="83"/>
  <c r="R26" i="83"/>
  <c r="V26" i="83"/>
  <c r="Y26" i="83"/>
  <c r="AC26" i="83"/>
  <c r="AG26" i="83"/>
  <c r="AJ26" i="83"/>
  <c r="E27" i="83"/>
  <c r="I27" i="83"/>
  <c r="K27" i="83"/>
  <c r="O27" i="83"/>
  <c r="S27" i="83"/>
  <c r="V27" i="83"/>
  <c r="Z27" i="83"/>
  <c r="AD27" i="83"/>
  <c r="AG27" i="83"/>
  <c r="B28" i="83"/>
  <c r="F28" i="83"/>
  <c r="H28" i="83"/>
  <c r="L28" i="83"/>
  <c r="P28" i="83"/>
  <c r="S28" i="83"/>
  <c r="W28" i="83"/>
  <c r="AA28" i="83"/>
  <c r="AD28" i="83"/>
  <c r="AG28" i="83"/>
  <c r="AJ28" i="83"/>
  <c r="H22" i="83"/>
  <c r="AF21" i="83"/>
  <c r="U21" i="83"/>
  <c r="K21" i="83"/>
  <c r="AI20" i="83"/>
  <c r="X20" i="83"/>
  <c r="N20" i="83"/>
  <c r="C20" i="83"/>
  <c r="AA19" i="83"/>
  <c r="Q19" i="83"/>
  <c r="F19" i="83"/>
  <c r="AD18" i="83"/>
  <c r="T18" i="83"/>
  <c r="I18" i="83"/>
  <c r="AG17" i="83"/>
  <c r="W17" i="83"/>
  <c r="L17" i="83"/>
  <c r="AJ16" i="83"/>
  <c r="Z16" i="83"/>
  <c r="K16" i="83"/>
  <c r="AF15" i="83"/>
  <c r="R15" i="83"/>
  <c r="D15" i="83"/>
  <c r="X14" i="83"/>
  <c r="K14" i="83"/>
  <c r="AE13" i="83"/>
  <c r="P13" i="83"/>
  <c r="C13" i="83"/>
  <c r="W12" i="83"/>
  <c r="I12" i="83"/>
  <c r="AD11" i="83"/>
  <c r="P11" i="83"/>
  <c r="AJ10" i="83"/>
  <c r="W10" i="83"/>
  <c r="H10" i="83"/>
  <c r="AB9" i="83"/>
  <c r="O9" i="83"/>
  <c r="AI8" i="83"/>
  <c r="U8" i="83"/>
  <c r="G8" i="83"/>
  <c r="AB7" i="83"/>
  <c r="M7" i="83"/>
  <c r="AI28" i="83"/>
  <c r="Z28" i="83"/>
  <c r="O28" i="83"/>
  <c r="D28" i="83"/>
  <c r="AC27" i="83"/>
  <c r="R27" i="83"/>
  <c r="G27" i="83"/>
  <c r="AF26" i="83"/>
  <c r="U26" i="83"/>
  <c r="J26" i="83"/>
  <c r="AI25" i="83"/>
  <c r="X25" i="83"/>
  <c r="M25" i="83"/>
  <c r="C25" i="83"/>
  <c r="AA24" i="83"/>
  <c r="P24" i="83"/>
  <c r="F24" i="83"/>
  <c r="AD23" i="83"/>
  <c r="S23" i="83"/>
  <c r="I23" i="83"/>
  <c r="AG22" i="83"/>
  <c r="V22" i="83"/>
  <c r="L22" i="83"/>
  <c r="AJ21" i="83"/>
  <c r="Y21" i="83"/>
  <c r="O21" i="83"/>
  <c r="D21" i="83"/>
  <c r="AB20" i="83"/>
  <c r="R20" i="83"/>
  <c r="G20" i="83"/>
  <c r="AE19" i="83"/>
  <c r="U19" i="83"/>
  <c r="J19" i="83"/>
  <c r="AH18" i="83"/>
  <c r="X18" i="83"/>
  <c r="M18" i="83"/>
  <c r="B18" i="83"/>
  <c r="AA17" i="83"/>
  <c r="P17" i="83"/>
  <c r="E17" i="83"/>
  <c r="AD16" i="83"/>
  <c r="Q16" i="83"/>
  <c r="B16" i="83"/>
  <c r="X15" i="83"/>
  <c r="I15" i="83"/>
  <c r="AC14" i="83"/>
  <c r="P14" i="83"/>
  <c r="AJ13" i="83"/>
  <c r="V13" i="83"/>
  <c r="H13" i="83"/>
  <c r="AC12" i="83"/>
  <c r="N12" i="83"/>
  <c r="AJ11" i="83"/>
  <c r="U11" i="83"/>
  <c r="F11" i="83"/>
  <c r="AB10" i="83"/>
  <c r="M10" i="83"/>
  <c r="AH9" i="83"/>
  <c r="T9" i="83"/>
  <c r="F9" i="83"/>
  <c r="Z8" i="83"/>
  <c r="M8" i="83"/>
  <c r="AG7" i="83"/>
  <c r="R7" i="83"/>
  <c r="C7" i="83"/>
  <c r="K7" i="83"/>
  <c r="S7" i="83"/>
  <c r="AA7" i="83"/>
  <c r="AI7" i="83"/>
  <c r="H8" i="83"/>
  <c r="P8" i="83"/>
  <c r="X8" i="83"/>
  <c r="AF8" i="83"/>
  <c r="E9" i="83"/>
  <c r="M9" i="83"/>
  <c r="U9" i="83"/>
  <c r="AC9" i="83"/>
  <c r="B10" i="83"/>
  <c r="J10" i="83"/>
  <c r="R10" i="83"/>
  <c r="Z10" i="83"/>
  <c r="AH10" i="83"/>
  <c r="G11" i="83"/>
  <c r="O11" i="83"/>
  <c r="W11" i="83"/>
  <c r="AE11" i="83"/>
  <c r="D12" i="83"/>
  <c r="L12" i="83"/>
  <c r="T12" i="83"/>
  <c r="AB12" i="83"/>
  <c r="AJ12" i="83"/>
  <c r="I13" i="83"/>
  <c r="Q13" i="83"/>
  <c r="Y13" i="83"/>
  <c r="AG13" i="83"/>
  <c r="F14" i="83"/>
  <c r="N14" i="83"/>
  <c r="V14" i="83"/>
  <c r="AD14" i="83"/>
  <c r="C15" i="83"/>
  <c r="K15" i="83"/>
  <c r="S15" i="83"/>
  <c r="AA15" i="83"/>
  <c r="AI15" i="83"/>
  <c r="H16" i="83"/>
  <c r="P16" i="83"/>
  <c r="X16" i="83"/>
  <c r="I7" i="83"/>
  <c r="T7" i="83"/>
  <c r="AD7" i="83"/>
  <c r="F8" i="83"/>
  <c r="Q8" i="83"/>
  <c r="AA8" i="83"/>
  <c r="C9" i="83"/>
  <c r="N9" i="83"/>
  <c r="X9" i="83"/>
  <c r="AI9" i="83"/>
  <c r="K10" i="83"/>
  <c r="U10" i="83"/>
  <c r="AF10" i="83"/>
  <c r="H11" i="83"/>
  <c r="R11" i="83"/>
  <c r="AC11" i="83"/>
  <c r="E12" i="83"/>
  <c r="O12" i="83"/>
  <c r="Z12" i="83"/>
  <c r="B13" i="83"/>
  <c r="L13" i="83"/>
  <c r="W13" i="83"/>
  <c r="AH13" i="83"/>
  <c r="I14" i="83"/>
  <c r="T14" i="83"/>
  <c r="AE14" i="83"/>
  <c r="F15" i="83"/>
  <c r="Q15" i="83"/>
  <c r="AB15" i="83"/>
  <c r="C16" i="83"/>
  <c r="N16" i="83"/>
  <c r="Y16" i="83"/>
  <c r="AG16" i="83"/>
  <c r="F17" i="83"/>
  <c r="N17" i="83"/>
  <c r="V17" i="83"/>
  <c r="AD17" i="83"/>
  <c r="C18" i="83"/>
  <c r="K18" i="83"/>
  <c r="S18" i="83"/>
  <c r="AA18" i="83"/>
  <c r="AI18" i="83"/>
  <c r="H19" i="83"/>
  <c r="P19" i="83"/>
  <c r="X19" i="83"/>
  <c r="AF19" i="83"/>
  <c r="E20" i="83"/>
  <c r="M20" i="83"/>
  <c r="U20" i="83"/>
  <c r="AC20" i="83"/>
  <c r="B21" i="83"/>
  <c r="J21" i="83"/>
  <c r="R21" i="83"/>
  <c r="Z21" i="83"/>
  <c r="AH21" i="83"/>
  <c r="G22" i="83"/>
  <c r="O22" i="83"/>
  <c r="W22" i="83"/>
  <c r="AE22" i="83"/>
  <c r="D23" i="83"/>
  <c r="L23" i="83"/>
  <c r="T23" i="83"/>
  <c r="AB23" i="83"/>
  <c r="AJ23" i="83"/>
  <c r="I24" i="83"/>
  <c r="Q24" i="83"/>
  <c r="Y24" i="83"/>
  <c r="AG24" i="83"/>
  <c r="F25" i="83"/>
  <c r="N25" i="83"/>
  <c r="V25" i="83"/>
  <c r="AD25" i="83"/>
  <c r="C26" i="83"/>
  <c r="K26" i="83"/>
  <c r="S26" i="83"/>
  <c r="AA26" i="83"/>
  <c r="AI26" i="83"/>
  <c r="H27" i="83"/>
  <c r="P27" i="83"/>
  <c r="X27" i="83"/>
  <c r="AF27" i="83"/>
  <c r="E28" i="83"/>
  <c r="M28" i="83"/>
  <c r="U28" i="83"/>
  <c r="AC28" i="83"/>
  <c r="M22" i="83"/>
  <c r="B22" i="83"/>
  <c r="AA21" i="83"/>
  <c r="P21" i="83"/>
  <c r="E21" i="83"/>
  <c r="AD20" i="83"/>
  <c r="S20" i="83"/>
  <c r="H20" i="83"/>
  <c r="AG19" i="83"/>
  <c r="V19" i="83"/>
  <c r="K19" i="83"/>
  <c r="AJ18" i="83"/>
  <c r="Y18" i="83"/>
  <c r="N18" i="83"/>
  <c r="D18" i="83"/>
  <c r="AB17" i="83"/>
  <c r="Q17" i="83"/>
  <c r="G17" i="83"/>
  <c r="AE16" i="83"/>
  <c r="R16" i="83"/>
  <c r="E16" i="83"/>
  <c r="Y15" i="83"/>
  <c r="J15" i="83"/>
  <c r="AF14" i="83"/>
  <c r="Q14" i="83"/>
  <c r="C14" i="83"/>
  <c r="X13" i="83"/>
  <c r="J13" i="83"/>
  <c r="AD12" i="83"/>
  <c r="Q12" i="83"/>
  <c r="B12" i="83"/>
  <c r="V11" i="83"/>
  <c r="I11" i="83"/>
  <c r="AC10" i="83"/>
  <c r="O10" i="83"/>
  <c r="AJ9" i="83"/>
  <c r="V9" i="83"/>
  <c r="G9" i="83"/>
  <c r="AC8" i="83"/>
  <c r="N8" i="83"/>
  <c r="AH7" i="83"/>
  <c r="U7" i="83"/>
  <c r="F7" i="83"/>
  <c r="AE28" i="83"/>
  <c r="T28" i="83"/>
  <c r="J28" i="83"/>
  <c r="AH27" i="83"/>
  <c r="W27" i="83"/>
  <c r="M27" i="83"/>
  <c r="B27" i="83"/>
  <c r="Z26" i="83"/>
  <c r="P26" i="83"/>
  <c r="E26" i="83"/>
  <c r="AC25" i="83"/>
  <c r="S25" i="83"/>
  <c r="H25" i="83"/>
  <c r="AF24" i="83"/>
  <c r="V24" i="83"/>
  <c r="K24" i="83"/>
  <c r="AI23" i="83"/>
  <c r="Y23" i="83"/>
  <c r="N23" i="83"/>
  <c r="C23" i="83"/>
  <c r="AB22" i="83"/>
  <c r="Q22" i="83"/>
  <c r="F22" i="83"/>
  <c r="AE21" i="83"/>
  <c r="T21" i="83"/>
  <c r="I21" i="83"/>
  <c r="AH20" i="83"/>
  <c r="W20" i="83"/>
  <c r="L20" i="83"/>
  <c r="B20" i="83"/>
  <c r="Z19" i="83"/>
  <c r="O19" i="83"/>
  <c r="E19" i="83"/>
  <c r="AC18" i="83"/>
  <c r="R18" i="83"/>
  <c r="H18" i="83"/>
  <c r="AF17" i="83"/>
  <c r="U17" i="83"/>
  <c r="K17" i="83"/>
  <c r="AI16" i="83"/>
  <c r="W16" i="83"/>
  <c r="J16" i="83"/>
  <c r="AD15" i="83"/>
  <c r="P15" i="83"/>
  <c r="B15" i="83"/>
  <c r="W14" i="83"/>
  <c r="H14" i="83"/>
  <c r="AD13" i="83"/>
  <c r="O13" i="83"/>
  <c r="AI12" i="83"/>
  <c r="V12" i="83"/>
  <c r="G12" i="83"/>
  <c r="AB11" i="83"/>
  <c r="N11" i="83"/>
  <c r="AI10" i="83"/>
  <c r="T10" i="83"/>
  <c r="G10" i="83"/>
  <c r="AA9" i="83"/>
  <c r="L9" i="83"/>
  <c r="AH8" i="83"/>
  <c r="S8" i="83"/>
  <c r="E8" i="83"/>
  <c r="Z7" i="83"/>
  <c r="L7" i="83"/>
  <c r="G7" i="83"/>
  <c r="O7" i="83"/>
  <c r="W7" i="83"/>
  <c r="AE7" i="83"/>
  <c r="D8" i="83"/>
  <c r="L8" i="83"/>
  <c r="T8" i="83"/>
  <c r="AB8" i="83"/>
  <c r="AJ8" i="83"/>
  <c r="I9" i="83"/>
  <c r="Q9" i="83"/>
  <c r="Y9" i="83"/>
  <c r="AG9" i="83"/>
  <c r="F10" i="83"/>
  <c r="N10" i="83"/>
  <c r="V10" i="83"/>
  <c r="AD10" i="83"/>
  <c r="C11" i="83"/>
  <c r="K11" i="83"/>
  <c r="S11" i="83"/>
  <c r="AA11" i="83"/>
  <c r="AI11" i="83"/>
  <c r="H12" i="83"/>
  <c r="P12" i="83"/>
  <c r="X12" i="83"/>
  <c r="AF12" i="83"/>
  <c r="E13" i="83"/>
  <c r="M13" i="83"/>
  <c r="U13" i="83"/>
  <c r="AC13" i="83"/>
  <c r="B14" i="83"/>
  <c r="J14" i="83"/>
  <c r="R14" i="83"/>
  <c r="Z14" i="83"/>
  <c r="AH14" i="83"/>
  <c r="G15" i="83"/>
  <c r="O15" i="83"/>
  <c r="W15" i="83"/>
  <c r="AE15" i="83"/>
  <c r="D16" i="83"/>
  <c r="L16" i="83"/>
  <c r="T16" i="83"/>
  <c r="D7" i="83"/>
  <c r="N7" i="83"/>
  <c r="Y7" i="83"/>
  <c r="AJ7" i="83"/>
  <c r="K8" i="83"/>
  <c r="V8" i="83"/>
  <c r="AG8" i="83"/>
  <c r="H9" i="83"/>
  <c r="S9" i="83"/>
  <c r="AD9" i="83"/>
  <c r="E10" i="83"/>
  <c r="P10" i="83"/>
  <c r="AA10" i="83"/>
  <c r="B11" i="83"/>
  <c r="M11" i="83"/>
  <c r="X11" i="83"/>
  <c r="AH11" i="83"/>
  <c r="J12" i="83"/>
  <c r="U12" i="83"/>
  <c r="AE12" i="83"/>
  <c r="G13" i="83"/>
  <c r="R13" i="83"/>
  <c r="AB13" i="83"/>
  <c r="D14" i="83"/>
  <c r="O14" i="83"/>
  <c r="Y14" i="83"/>
  <c r="AJ14" i="83"/>
  <c r="L15" i="83"/>
  <c r="V15" i="83"/>
  <c r="AG15" i="83"/>
  <c r="I16" i="83"/>
  <c r="S16" i="83"/>
  <c r="AC16" i="83"/>
  <c r="B17" i="83"/>
  <c r="J17" i="83"/>
  <c r="R17" i="83"/>
  <c r="Z17" i="83"/>
  <c r="AH17" i="83"/>
  <c r="G18" i="83"/>
  <c r="O18" i="83"/>
  <c r="W18" i="83"/>
  <c r="AE18" i="83"/>
  <c r="D19" i="83"/>
  <c r="L19" i="83"/>
  <c r="T19" i="83"/>
  <c r="AB19" i="83"/>
  <c r="AJ19" i="83"/>
  <c r="I20" i="83"/>
  <c r="Q20" i="83"/>
  <c r="Y20" i="83"/>
  <c r="AG20" i="83"/>
  <c r="F21" i="83"/>
  <c r="N21" i="83"/>
  <c r="V21" i="83"/>
  <c r="AD21" i="83"/>
  <c r="C22" i="83"/>
  <c r="K22" i="83"/>
  <c r="S22" i="83"/>
  <c r="AA22" i="83"/>
  <c r="AI22" i="83"/>
  <c r="H23" i="83"/>
  <c r="P23" i="83"/>
  <c r="X23" i="83"/>
  <c r="AF23" i="83"/>
  <c r="E24" i="83"/>
  <c r="M24" i="83"/>
  <c r="U24" i="83"/>
  <c r="AC24" i="83"/>
  <c r="B25" i="83"/>
  <c r="J25" i="83"/>
  <c r="R25" i="83"/>
  <c r="Z25" i="83"/>
  <c r="AH25" i="83"/>
  <c r="G26" i="83"/>
  <c r="O26" i="83"/>
  <c r="W26" i="83"/>
  <c r="AE26" i="83"/>
  <c r="D27" i="83"/>
  <c r="L27" i="83"/>
  <c r="T27" i="83"/>
  <c r="AB27" i="83"/>
  <c r="AJ27" i="83"/>
  <c r="I28" i="83"/>
  <c r="Q28" i="83"/>
  <c r="Y28" i="83"/>
  <c r="B30" i="79"/>
  <c r="E30" i="79"/>
  <c r="I30" i="79"/>
  <c r="M30" i="79"/>
  <c r="Q30" i="79"/>
  <c r="U30" i="79"/>
  <c r="Y30" i="79"/>
  <c r="AC30" i="79"/>
  <c r="AG30" i="79"/>
  <c r="B31" i="79"/>
  <c r="F31" i="79"/>
  <c r="J31" i="79"/>
  <c r="N31" i="79"/>
  <c r="R31" i="79"/>
  <c r="V31" i="79"/>
  <c r="Z31" i="79"/>
  <c r="AD31" i="79"/>
  <c r="AH31" i="79"/>
  <c r="C32" i="79"/>
  <c r="G32" i="79"/>
  <c r="K32" i="79"/>
  <c r="O32" i="79"/>
  <c r="S32" i="79"/>
  <c r="W32" i="79"/>
  <c r="AA32" i="79"/>
  <c r="AE32" i="79"/>
  <c r="AI32" i="79"/>
  <c r="D33" i="79"/>
  <c r="H33" i="79"/>
  <c r="L33" i="79"/>
  <c r="P33" i="79"/>
  <c r="T33" i="79"/>
  <c r="X33" i="79"/>
  <c r="AB33" i="79"/>
  <c r="AF33" i="79"/>
  <c r="AJ33" i="79"/>
  <c r="E34" i="79"/>
  <c r="I34" i="79"/>
  <c r="M34" i="79"/>
  <c r="Q34" i="79"/>
  <c r="U34" i="79"/>
  <c r="Y34" i="79"/>
  <c r="AC34" i="79"/>
  <c r="AG34" i="79"/>
  <c r="B35" i="79"/>
  <c r="F35" i="79"/>
  <c r="J35" i="79"/>
  <c r="N35" i="79"/>
  <c r="R35" i="79"/>
  <c r="V35" i="79"/>
  <c r="Z35" i="79"/>
  <c r="AD35" i="79"/>
  <c r="AH35" i="79"/>
  <c r="C36" i="79"/>
  <c r="G36" i="79"/>
  <c r="K36" i="79"/>
  <c r="O36" i="79"/>
  <c r="S36" i="79"/>
  <c r="W36" i="79"/>
  <c r="AA36" i="79"/>
  <c r="AE36" i="79"/>
  <c r="AH36" i="79"/>
  <c r="B37" i="79"/>
  <c r="D37" i="79"/>
  <c r="G37" i="79"/>
  <c r="J37" i="79"/>
  <c r="L37" i="79"/>
  <c r="O37" i="79"/>
  <c r="R37" i="79"/>
  <c r="T37" i="79"/>
  <c r="W37" i="79"/>
  <c r="Z37" i="79"/>
  <c r="AB37" i="79"/>
  <c r="AE37" i="79"/>
  <c r="AH37" i="79"/>
  <c r="AJ37" i="79"/>
  <c r="D38" i="79"/>
  <c r="G38" i="79"/>
  <c r="I38" i="79"/>
  <c r="L38" i="79"/>
  <c r="O38" i="79"/>
  <c r="Q38" i="79"/>
  <c r="T38" i="79"/>
  <c r="W38" i="79"/>
  <c r="Y38" i="79"/>
  <c r="AB38" i="79"/>
  <c r="AE38" i="79"/>
  <c r="AG38" i="79"/>
  <c r="AJ38" i="79"/>
  <c r="D39" i="79"/>
  <c r="F39" i="79"/>
  <c r="I39" i="79"/>
  <c r="L39" i="79"/>
  <c r="N39" i="79"/>
  <c r="Q39" i="79"/>
  <c r="T39" i="79"/>
  <c r="V39" i="79"/>
  <c r="Y39" i="79"/>
  <c r="AA39" i="79"/>
  <c r="AC39" i="79"/>
  <c r="AE39" i="79"/>
  <c r="AG39" i="79"/>
  <c r="AI39" i="79"/>
  <c r="B40" i="79"/>
  <c r="D40" i="79"/>
  <c r="F40" i="79"/>
  <c r="H40" i="79"/>
  <c r="J40" i="79"/>
  <c r="L40" i="79"/>
  <c r="N40" i="79"/>
  <c r="P40" i="79"/>
  <c r="R40" i="79"/>
  <c r="T40" i="79"/>
  <c r="V40" i="79"/>
  <c r="X40" i="79"/>
  <c r="Z40" i="79"/>
  <c r="AB40" i="79"/>
  <c r="AD40" i="79"/>
  <c r="AF40" i="79"/>
  <c r="AH40" i="79"/>
  <c r="AJ40" i="79"/>
  <c r="C41" i="79"/>
  <c r="E41" i="79"/>
  <c r="G41" i="79"/>
  <c r="I41" i="79"/>
  <c r="K41" i="79"/>
  <c r="M41" i="79"/>
  <c r="O41" i="79"/>
  <c r="Q41" i="79"/>
  <c r="S41" i="79"/>
  <c r="U41" i="79"/>
  <c r="W41" i="79"/>
  <c r="Y41" i="79"/>
  <c r="AA41" i="79"/>
  <c r="AC41" i="79"/>
  <c r="AE41" i="79"/>
  <c r="AG41" i="79"/>
  <c r="AI41" i="79"/>
  <c r="B42" i="79"/>
  <c r="D42" i="79"/>
  <c r="F42" i="79"/>
  <c r="H42" i="79"/>
  <c r="J42" i="79"/>
  <c r="L42" i="79"/>
  <c r="N42" i="79"/>
  <c r="P42" i="79"/>
  <c r="R42" i="79"/>
  <c r="T42" i="79"/>
  <c r="V42" i="79"/>
  <c r="X42" i="79"/>
  <c r="Z42" i="79"/>
  <c r="AB42" i="79"/>
  <c r="AD42" i="79"/>
  <c r="AF42" i="79"/>
  <c r="AH42" i="79"/>
  <c r="AJ42" i="79"/>
  <c r="C43" i="79"/>
  <c r="E43" i="79"/>
  <c r="G43" i="79"/>
  <c r="I43" i="79"/>
  <c r="K43" i="79"/>
  <c r="M43" i="79"/>
  <c r="O43" i="79"/>
  <c r="Q43" i="79"/>
  <c r="S43" i="79"/>
  <c r="U43" i="79"/>
  <c r="W43" i="79"/>
  <c r="Y43" i="79"/>
  <c r="AA43" i="79"/>
  <c r="AC43" i="79"/>
  <c r="AE43" i="79"/>
  <c r="AG43" i="79"/>
  <c r="AI43" i="79"/>
  <c r="B44" i="79"/>
  <c r="D44" i="79"/>
  <c r="F44" i="79"/>
  <c r="H44" i="79"/>
  <c r="J44" i="79"/>
  <c r="L44" i="79"/>
  <c r="N44" i="79"/>
  <c r="P44" i="79"/>
  <c r="R44" i="79"/>
  <c r="T44" i="79"/>
  <c r="V44" i="79"/>
  <c r="X44" i="79"/>
  <c r="AA44" i="79"/>
  <c r="AC44" i="79"/>
  <c r="AF44" i="79"/>
  <c r="AI44" i="79"/>
  <c r="B45" i="79"/>
  <c r="E45" i="79"/>
  <c r="H45" i="79"/>
  <c r="J45" i="79"/>
  <c r="M45" i="79"/>
  <c r="P45" i="79"/>
  <c r="R45" i="79"/>
  <c r="U45" i="79"/>
  <c r="X45" i="79"/>
  <c r="Z45" i="79"/>
  <c r="AC45" i="79"/>
  <c r="AF45" i="79"/>
  <c r="AH45" i="79"/>
  <c r="B46" i="79"/>
  <c r="E46" i="79"/>
  <c r="G46" i="79"/>
  <c r="J46" i="79"/>
  <c r="M46" i="79"/>
  <c r="O46" i="79"/>
  <c r="R46" i="79"/>
  <c r="U46" i="79"/>
  <c r="W46" i="79"/>
  <c r="Z46" i="79"/>
  <c r="AC46" i="79"/>
  <c r="AE46" i="79"/>
  <c r="AH46" i="79"/>
  <c r="B47" i="79"/>
  <c r="D47" i="79"/>
  <c r="G47" i="79"/>
  <c r="J47" i="79"/>
  <c r="L47" i="79"/>
  <c r="O47" i="79"/>
  <c r="R47" i="79"/>
  <c r="T47" i="79"/>
  <c r="W47" i="79"/>
  <c r="Z47" i="79"/>
  <c r="AB47" i="79"/>
  <c r="AE47" i="79"/>
  <c r="AH47" i="79"/>
  <c r="AJ47" i="79"/>
  <c r="D48" i="79"/>
  <c r="G48" i="79"/>
  <c r="I48" i="79"/>
  <c r="L48" i="79"/>
  <c r="O48" i="79"/>
  <c r="Q48" i="79"/>
  <c r="T48" i="79"/>
  <c r="W48" i="79"/>
  <c r="Y48" i="79"/>
  <c r="AB48" i="79"/>
  <c r="AE48" i="79"/>
  <c r="AG48" i="79"/>
  <c r="AJ48" i="79"/>
  <c r="D49" i="79"/>
  <c r="F49" i="79"/>
  <c r="I49" i="79"/>
  <c r="L49" i="79"/>
  <c r="N49" i="79"/>
  <c r="Q49" i="79"/>
  <c r="T49" i="79"/>
  <c r="V49" i="79"/>
  <c r="Y49" i="79"/>
  <c r="AB49" i="79"/>
  <c r="AD49" i="79"/>
  <c r="AG49" i="79"/>
  <c r="AJ49" i="79"/>
  <c r="C50" i="79"/>
  <c r="F50" i="79"/>
  <c r="I50" i="79"/>
  <c r="K50" i="79"/>
  <c r="N50" i="79"/>
  <c r="Q50" i="79"/>
  <c r="S50" i="79"/>
  <c r="V50" i="79"/>
  <c r="Y50" i="79"/>
  <c r="AA50" i="79"/>
  <c r="AD50" i="79"/>
  <c r="AG50" i="79"/>
  <c r="AI50" i="79"/>
  <c r="C51" i="79"/>
  <c r="F51" i="79"/>
  <c r="H51" i="79"/>
  <c r="K51" i="79"/>
  <c r="N51" i="79"/>
  <c r="P51" i="79"/>
  <c r="S51" i="79"/>
  <c r="V51" i="79"/>
  <c r="X51" i="79"/>
  <c r="AA51" i="79"/>
  <c r="AD51" i="79"/>
  <c r="AF51" i="79"/>
  <c r="AI51" i="79"/>
  <c r="D30" i="79"/>
  <c r="H30" i="79"/>
  <c r="L30" i="79"/>
  <c r="P30" i="79"/>
  <c r="T30" i="79"/>
  <c r="X30" i="79"/>
  <c r="AB30" i="79"/>
  <c r="AF30" i="79"/>
  <c r="AJ30" i="79"/>
  <c r="E31" i="79"/>
  <c r="I31" i="79"/>
  <c r="M31" i="79"/>
  <c r="Q31" i="79"/>
  <c r="U31" i="79"/>
  <c r="Y31" i="79"/>
  <c r="AC31" i="79"/>
  <c r="AG31" i="79"/>
  <c r="B32" i="79"/>
  <c r="F32" i="79"/>
  <c r="J32" i="79"/>
  <c r="N32" i="79"/>
  <c r="R32" i="79"/>
  <c r="V32" i="79"/>
  <c r="Z32" i="79"/>
  <c r="AD32" i="79"/>
  <c r="AH32" i="79"/>
  <c r="C33" i="79"/>
  <c r="G33" i="79"/>
  <c r="K33" i="79"/>
  <c r="O33" i="79"/>
  <c r="S33" i="79"/>
  <c r="W33" i="79"/>
  <c r="AA33" i="79"/>
  <c r="AE33" i="79"/>
  <c r="AI33" i="79"/>
  <c r="D34" i="79"/>
  <c r="H34" i="79"/>
  <c r="L34" i="79"/>
  <c r="P34" i="79"/>
  <c r="T34" i="79"/>
  <c r="X34" i="79"/>
  <c r="AB34" i="79"/>
  <c r="AF34" i="79"/>
  <c r="AJ34" i="79"/>
  <c r="E35" i="79"/>
  <c r="I35" i="79"/>
  <c r="M35" i="79"/>
  <c r="Q35" i="79"/>
  <c r="U35" i="79"/>
  <c r="Y35" i="79"/>
  <c r="AC35" i="79"/>
  <c r="AG35" i="79"/>
  <c r="B36" i="79"/>
  <c r="F36" i="79"/>
  <c r="J36" i="79"/>
  <c r="N36" i="79"/>
  <c r="R36" i="79"/>
  <c r="V36" i="79"/>
  <c r="Z36" i="79"/>
  <c r="AD36" i="79"/>
  <c r="AG36" i="79"/>
  <c r="AI36" i="79"/>
  <c r="C37" i="79"/>
  <c r="F37" i="79"/>
  <c r="H37" i="79"/>
  <c r="K37" i="79"/>
  <c r="N37" i="79"/>
  <c r="P37" i="79"/>
  <c r="S37" i="79"/>
  <c r="V37" i="79"/>
  <c r="X37" i="79"/>
  <c r="AA37" i="79"/>
  <c r="AD37" i="79"/>
  <c r="AF37" i="79"/>
  <c r="AI37" i="79"/>
  <c r="C38" i="79"/>
  <c r="E38" i="79"/>
  <c r="H38" i="79"/>
  <c r="K38" i="79"/>
  <c r="M38" i="79"/>
  <c r="P38" i="79"/>
  <c r="S38" i="79"/>
  <c r="U38" i="79"/>
  <c r="X38" i="79"/>
  <c r="AA38" i="79"/>
  <c r="AC38" i="79"/>
  <c r="AF38" i="79"/>
  <c r="AI38" i="79"/>
  <c r="B39" i="79"/>
  <c r="E39" i="79"/>
  <c r="H39" i="79"/>
  <c r="J39" i="79"/>
  <c r="M39" i="79"/>
  <c r="P39" i="79"/>
  <c r="R39" i="79"/>
  <c r="U39" i="79"/>
  <c r="X39" i="79"/>
  <c r="Z39" i="79"/>
  <c r="AB39" i="79"/>
  <c r="AD39" i="79"/>
  <c r="AF39" i="79"/>
  <c r="AH39" i="79"/>
  <c r="AJ39" i="79"/>
  <c r="C40" i="79"/>
  <c r="E40" i="79"/>
  <c r="G40" i="79"/>
  <c r="I40" i="79"/>
  <c r="K40" i="79"/>
  <c r="M40" i="79"/>
  <c r="O40" i="79"/>
  <c r="Q40" i="79"/>
  <c r="S40" i="79"/>
  <c r="U40" i="79"/>
  <c r="W40" i="79"/>
  <c r="Y40" i="79"/>
  <c r="AA40" i="79"/>
  <c r="AC40" i="79"/>
  <c r="AE40" i="79"/>
  <c r="AG40" i="79"/>
  <c r="AI40" i="79"/>
  <c r="B41" i="79"/>
  <c r="D41" i="79"/>
  <c r="F41" i="79"/>
  <c r="H41" i="79"/>
  <c r="J41" i="79"/>
  <c r="L41" i="79"/>
  <c r="N41" i="79"/>
  <c r="P41" i="79"/>
  <c r="R41" i="79"/>
  <c r="T41" i="79"/>
  <c r="V41" i="79"/>
  <c r="X41" i="79"/>
  <c r="Z41" i="79"/>
  <c r="AB41" i="79"/>
  <c r="AD41" i="79"/>
  <c r="AF41" i="79"/>
  <c r="AH41" i="79"/>
  <c r="AJ41" i="79"/>
  <c r="C42" i="79"/>
  <c r="E42" i="79"/>
  <c r="G42" i="79"/>
  <c r="I42" i="79"/>
  <c r="K42" i="79"/>
  <c r="M42" i="79"/>
  <c r="O42" i="79"/>
  <c r="Q42" i="79"/>
  <c r="S42" i="79"/>
  <c r="U42" i="79"/>
  <c r="W42" i="79"/>
  <c r="Y42" i="79"/>
  <c r="AA42" i="79"/>
  <c r="AC42" i="79"/>
  <c r="AE42" i="79"/>
  <c r="AG42" i="79"/>
  <c r="AI42" i="79"/>
  <c r="B43" i="79"/>
  <c r="D43" i="79"/>
  <c r="F43" i="79"/>
  <c r="H43" i="79"/>
  <c r="J43" i="79"/>
  <c r="L43" i="79"/>
  <c r="N43" i="79"/>
  <c r="P43" i="79"/>
  <c r="R43" i="79"/>
  <c r="T43" i="79"/>
  <c r="V43" i="79"/>
  <c r="X43" i="79"/>
  <c r="Z43" i="79"/>
  <c r="AB43" i="79"/>
  <c r="AD43" i="79"/>
  <c r="AF43" i="79"/>
  <c r="AH43" i="79"/>
  <c r="AJ43" i="79"/>
  <c r="C44" i="79"/>
  <c r="E44" i="79"/>
  <c r="G44" i="79"/>
  <c r="I44" i="79"/>
  <c r="K44" i="79"/>
  <c r="M44" i="79"/>
  <c r="O44" i="79"/>
  <c r="Q44" i="79"/>
  <c r="S44" i="79"/>
  <c r="U44" i="79"/>
  <c r="W44" i="79"/>
  <c r="Y44" i="79"/>
  <c r="AB44" i="79"/>
  <c r="AE44" i="79"/>
  <c r="AG44" i="79"/>
  <c r="AJ44" i="79"/>
  <c r="D45" i="79"/>
  <c r="F45" i="79"/>
  <c r="I45" i="79"/>
  <c r="L45" i="79"/>
  <c r="N45" i="79"/>
  <c r="Q45" i="79"/>
  <c r="T45" i="79"/>
  <c r="V45" i="79"/>
  <c r="Y45" i="79"/>
  <c r="AB45" i="79"/>
  <c r="AD45" i="79"/>
  <c r="AG45" i="79"/>
  <c r="AJ45" i="79"/>
  <c r="C46" i="79"/>
  <c r="F46" i="79"/>
  <c r="I46" i="79"/>
  <c r="K46" i="79"/>
  <c r="N46" i="79"/>
  <c r="Q46" i="79"/>
  <c r="S46" i="79"/>
  <c r="V46" i="79"/>
  <c r="Y46" i="79"/>
  <c r="AA46" i="79"/>
  <c r="AD46" i="79"/>
  <c r="AG46" i="79"/>
  <c r="AI46" i="79"/>
  <c r="C47" i="79"/>
  <c r="F47" i="79"/>
  <c r="H47" i="79"/>
  <c r="K47" i="79"/>
  <c r="N47" i="79"/>
  <c r="P47" i="79"/>
  <c r="S47" i="79"/>
  <c r="V47" i="79"/>
  <c r="X47" i="79"/>
  <c r="AA47" i="79"/>
  <c r="AD47" i="79"/>
  <c r="AF47" i="79"/>
  <c r="AI47" i="79"/>
  <c r="C48" i="79"/>
  <c r="E48" i="79"/>
  <c r="H48" i="79"/>
  <c r="K48" i="79"/>
  <c r="M48" i="79"/>
  <c r="P48" i="79"/>
  <c r="S48" i="79"/>
  <c r="U48" i="79"/>
  <c r="X48" i="79"/>
  <c r="AA48" i="79"/>
  <c r="AC48" i="79"/>
  <c r="AF48" i="79"/>
  <c r="AI48" i="79"/>
  <c r="B49" i="79"/>
  <c r="E49" i="79"/>
  <c r="H49" i="79"/>
  <c r="J49" i="79"/>
  <c r="M49" i="79"/>
  <c r="P49" i="79"/>
  <c r="R49" i="79"/>
  <c r="U49" i="79"/>
  <c r="X49" i="79"/>
  <c r="Z49" i="79"/>
  <c r="AC49" i="79"/>
  <c r="AF49" i="79"/>
  <c r="AH49" i="79"/>
  <c r="B50" i="79"/>
  <c r="E50" i="79"/>
  <c r="G50" i="79"/>
  <c r="J50" i="79"/>
  <c r="M50" i="79"/>
  <c r="O50" i="79"/>
  <c r="R50" i="79"/>
  <c r="U50" i="79"/>
  <c r="W50" i="79"/>
  <c r="Z50" i="79"/>
  <c r="AC50" i="79"/>
  <c r="AE50" i="79"/>
  <c r="AH50" i="79"/>
  <c r="B51" i="79"/>
  <c r="D51" i="79"/>
  <c r="G51" i="79"/>
  <c r="J51" i="79"/>
  <c r="L51" i="79"/>
  <c r="O51" i="79"/>
  <c r="R51" i="79"/>
  <c r="T51" i="79"/>
  <c r="W51" i="79"/>
  <c r="Z51" i="79"/>
  <c r="AB51" i="79"/>
  <c r="AE51" i="79"/>
  <c r="AH51" i="79"/>
  <c r="AJ51" i="79"/>
  <c r="AG51" i="79"/>
  <c r="Y51" i="79"/>
  <c r="Q51" i="79"/>
  <c r="I51" i="79"/>
  <c r="AJ50" i="79"/>
  <c r="AB50" i="79"/>
  <c r="T50" i="79"/>
  <c r="L50" i="79"/>
  <c r="D50" i="79"/>
  <c r="AE49" i="79"/>
  <c r="W49" i="79"/>
  <c r="O49" i="79"/>
  <c r="G49" i="79"/>
  <c r="AH48" i="79"/>
  <c r="Z48" i="79"/>
  <c r="R48" i="79"/>
  <c r="J48" i="79"/>
  <c r="B48" i="79"/>
  <c r="AC47" i="79"/>
  <c r="U47" i="79"/>
  <c r="M47" i="79"/>
  <c r="E47" i="79"/>
  <c r="AF46" i="79"/>
  <c r="X46" i="79"/>
  <c r="P46" i="79"/>
  <c r="H46" i="79"/>
  <c r="AI45" i="79"/>
  <c r="AA45" i="79"/>
  <c r="S45" i="79"/>
  <c r="K45" i="79"/>
  <c r="C45" i="79"/>
  <c r="AD44" i="79"/>
  <c r="AC36" i="79"/>
  <c r="U36" i="79"/>
  <c r="M36" i="79"/>
  <c r="E36" i="79"/>
  <c r="AF35" i="79"/>
  <c r="X35" i="79"/>
  <c r="P35" i="79"/>
  <c r="H35" i="79"/>
  <c r="AI34" i="79"/>
  <c r="AA34" i="79"/>
  <c r="S34" i="79"/>
  <c r="K34" i="79"/>
  <c r="C34" i="79"/>
  <c r="AD33" i="79"/>
  <c r="V33" i="79"/>
  <c r="N33" i="79"/>
  <c r="F33" i="79"/>
  <c r="AG32" i="79"/>
  <c r="Y32" i="79"/>
  <c r="Q32" i="79"/>
  <c r="I32" i="79"/>
  <c r="AJ31" i="79"/>
  <c r="AB31" i="79"/>
  <c r="T31" i="79"/>
  <c r="L31" i="79"/>
  <c r="D31" i="79"/>
  <c r="AE30" i="79"/>
  <c r="W30" i="79"/>
  <c r="O30" i="79"/>
  <c r="G30" i="79"/>
  <c r="W39" i="79"/>
  <c r="O39" i="79"/>
  <c r="G39" i="79"/>
  <c r="AH38" i="79"/>
  <c r="Z38" i="79"/>
  <c r="R38" i="79"/>
  <c r="J38" i="79"/>
  <c r="B38" i="79"/>
  <c r="AC37" i="79"/>
  <c r="U37" i="79"/>
  <c r="M37" i="79"/>
  <c r="E37" i="79"/>
  <c r="AF36" i="79"/>
  <c r="X36" i="79"/>
  <c r="P36" i="79"/>
  <c r="H36" i="79"/>
  <c r="AI35" i="79"/>
  <c r="AA35" i="79"/>
  <c r="S35" i="79"/>
  <c r="K35" i="79"/>
  <c r="C35" i="79"/>
  <c r="AD34" i="79"/>
  <c r="V34" i="79"/>
  <c r="N34" i="79"/>
  <c r="F34" i="79"/>
  <c r="AG33" i="79"/>
  <c r="Y33" i="79"/>
  <c r="Q33" i="79"/>
  <c r="I33" i="79"/>
  <c r="AJ32" i="79"/>
  <c r="AB32" i="79"/>
  <c r="T32" i="79"/>
  <c r="L32" i="79"/>
  <c r="D32" i="79"/>
  <c r="AE31" i="79"/>
  <c r="W31" i="79"/>
  <c r="O31" i="79"/>
  <c r="G31" i="79"/>
  <c r="AH30" i="79"/>
  <c r="Z30" i="79"/>
  <c r="R30" i="79"/>
  <c r="J30" i="79"/>
  <c r="AC51" i="79"/>
  <c r="U51" i="79"/>
  <c r="M51" i="79"/>
  <c r="E51" i="79"/>
  <c r="AF50" i="79"/>
  <c r="X50" i="79"/>
  <c r="P50" i="79"/>
  <c r="H50" i="79"/>
  <c r="AI49" i="79"/>
  <c r="AA49" i="79"/>
  <c r="S49" i="79"/>
  <c r="K49" i="79"/>
  <c r="C49" i="79"/>
  <c r="AD48" i="79"/>
  <c r="V48" i="79"/>
  <c r="N48" i="79"/>
  <c r="F48" i="79"/>
  <c r="AG47" i="79"/>
  <c r="Y47" i="79"/>
  <c r="Q47" i="79"/>
  <c r="I47" i="79"/>
  <c r="AJ46" i="79"/>
  <c r="AB46" i="79"/>
  <c r="T46" i="79"/>
  <c r="L46" i="79"/>
  <c r="D46" i="79"/>
  <c r="AE45" i="79"/>
  <c r="W45" i="79"/>
  <c r="O45" i="79"/>
  <c r="G45" i="79"/>
  <c r="AH44" i="79"/>
  <c r="Z44" i="79"/>
  <c r="Y36" i="79"/>
  <c r="Q36" i="79"/>
  <c r="I36" i="79"/>
  <c r="AJ35" i="79"/>
  <c r="AB35" i="79"/>
  <c r="T35" i="79"/>
  <c r="L35" i="79"/>
  <c r="D35" i="79"/>
  <c r="AE34" i="79"/>
  <c r="W34" i="79"/>
  <c r="O34" i="79"/>
  <c r="G34" i="79"/>
  <c r="AH33" i="79"/>
  <c r="Z33" i="79"/>
  <c r="R33" i="79"/>
  <c r="J33" i="79"/>
  <c r="B33" i="79"/>
  <c r="AC32" i="79"/>
  <c r="U32" i="79"/>
  <c r="M32" i="79"/>
  <c r="E32" i="79"/>
  <c r="AF31" i="79"/>
  <c r="X31" i="79"/>
  <c r="P31" i="79"/>
  <c r="H31" i="79"/>
  <c r="AI30" i="79"/>
  <c r="AA30" i="79"/>
  <c r="S30" i="79"/>
  <c r="K30" i="79"/>
  <c r="C30" i="79"/>
  <c r="S39" i="79"/>
  <c r="K39" i="79"/>
  <c r="C39" i="79"/>
  <c r="AD38" i="79"/>
  <c r="V38" i="79"/>
  <c r="N38" i="79"/>
  <c r="F38" i="79"/>
  <c r="AG37" i="79"/>
  <c r="Y37" i="79"/>
  <c r="Q37" i="79"/>
  <c r="I37" i="79"/>
  <c r="AJ36" i="79"/>
  <c r="AB36" i="79"/>
  <c r="T36" i="79"/>
  <c r="L36" i="79"/>
  <c r="D36" i="79"/>
  <c r="AE35" i="79"/>
  <c r="W35" i="79"/>
  <c r="O35" i="79"/>
  <c r="G35" i="79"/>
  <c r="AH34" i="79"/>
  <c r="Z34" i="79"/>
  <c r="R34" i="79"/>
  <c r="J34" i="79"/>
  <c r="B34" i="79"/>
  <c r="AC33" i="79"/>
  <c r="U33" i="79"/>
  <c r="M33" i="79"/>
  <c r="E33" i="79"/>
  <c r="AF32" i="79"/>
  <c r="X32" i="79"/>
  <c r="P32" i="79"/>
  <c r="H32" i="79"/>
  <c r="AI31" i="79"/>
  <c r="AA31" i="79"/>
  <c r="S31" i="79"/>
  <c r="K31" i="79"/>
  <c r="C31" i="79"/>
  <c r="AD30" i="79"/>
  <c r="V30" i="79"/>
  <c r="N30" i="79"/>
  <c r="F30" i="79"/>
  <c r="D31" i="67"/>
  <c r="A16" i="95"/>
  <c r="A18" i="95"/>
  <c r="A15" i="95"/>
  <c r="A10" i="95"/>
  <c r="B7" i="87"/>
  <c r="AI28" i="87"/>
  <c r="F27" i="87"/>
  <c r="AI24" i="87"/>
  <c r="S22" i="87"/>
  <c r="D20" i="87"/>
  <c r="X17" i="87"/>
  <c r="AD14" i="87"/>
  <c r="V11" i="87"/>
  <c r="M8" i="87"/>
  <c r="Z27" i="87"/>
  <c r="Z25" i="87"/>
  <c r="K23" i="87"/>
  <c r="AE20" i="87"/>
  <c r="O18" i="87"/>
  <c r="AE15" i="87"/>
  <c r="W12" i="87"/>
  <c r="T8" i="87"/>
  <c r="AH27" i="87"/>
  <c r="B26" i="87"/>
  <c r="V23" i="87"/>
  <c r="F21" i="87"/>
  <c r="Z18" i="87"/>
  <c r="K16" i="87"/>
  <c r="AJ12" i="87"/>
  <c r="AB9" i="87"/>
  <c r="AI10" i="87"/>
  <c r="N27" i="87"/>
  <c r="J25" i="87"/>
  <c r="AD22" i="87"/>
  <c r="O20" i="87"/>
  <c r="AH17" i="87"/>
  <c r="J15" i="87"/>
  <c r="AJ11" i="87"/>
  <c r="AA8" i="87"/>
  <c r="S28" i="87"/>
  <c r="Y26" i="87"/>
  <c r="M24" i="87"/>
  <c r="AG21" i="87"/>
  <c r="R19" i="87"/>
  <c r="AC18" i="94" s="1"/>
  <c r="A18" i="94" s="1"/>
  <c r="B17" i="87"/>
  <c r="B14" i="87"/>
  <c r="AC10" i="87"/>
  <c r="S7" i="87"/>
  <c r="J27" i="87"/>
  <c r="E25" i="87"/>
  <c r="Y22" i="87"/>
  <c r="I20" i="87"/>
  <c r="AC17" i="87"/>
  <c r="C15" i="87"/>
  <c r="AB11" i="87"/>
  <c r="AA7" i="87"/>
  <c r="R27" i="87"/>
  <c r="AC26" i="94" s="1"/>
  <c r="A26" i="94" s="1"/>
  <c r="P25" i="87"/>
  <c r="AI22" i="87"/>
  <c r="T20" i="87"/>
  <c r="E18" i="87"/>
  <c r="P15" i="87"/>
  <c r="H12" i="87"/>
  <c r="AI8" i="87"/>
  <c r="AA28" i="87"/>
  <c r="AG26" i="87"/>
  <c r="X24" i="87"/>
  <c r="I22" i="87"/>
  <c r="AB19" i="87"/>
  <c r="M17" i="87"/>
  <c r="Q14" i="87"/>
  <c r="G11" i="87"/>
  <c r="AH7" i="87"/>
  <c r="C28" i="87"/>
  <c r="G26" i="87"/>
  <c r="AA23" i="87"/>
  <c r="L21" i="87"/>
  <c r="AE18" i="87"/>
  <c r="P16" i="87"/>
  <c r="I13" i="87"/>
  <c r="AH9" i="87"/>
  <c r="W28" i="87"/>
  <c r="AC26" i="87"/>
  <c r="S24" i="87"/>
  <c r="C22" i="87"/>
  <c r="W19" i="87"/>
  <c r="H17" i="87"/>
  <c r="I14" i="87"/>
  <c r="G10" i="87"/>
  <c r="AE28" i="87"/>
  <c r="B27" i="87"/>
  <c r="AC24" i="87"/>
  <c r="N22" i="87"/>
  <c r="AH19" i="87"/>
  <c r="R17" i="87"/>
  <c r="AC16" i="94" s="1"/>
  <c r="A16" i="94" s="1"/>
  <c r="W14" i="87"/>
  <c r="O11" i="87"/>
  <c r="E8" i="87"/>
  <c r="K28" i="87"/>
  <c r="Q26" i="87"/>
  <c r="C24" i="87"/>
  <c r="V21" i="87"/>
  <c r="G19" i="87"/>
  <c r="AA16" i="87"/>
  <c r="V13" i="87"/>
  <c r="N10" i="87"/>
  <c r="F7" i="87"/>
  <c r="U25" i="87"/>
  <c r="X15" i="87"/>
  <c r="M26" i="87"/>
  <c r="U16" i="87"/>
  <c r="U26" i="87"/>
  <c r="AF16" i="87"/>
  <c r="AD27" i="87"/>
  <c r="U18" i="87"/>
  <c r="F23" i="87"/>
  <c r="O12" i="87"/>
  <c r="AF23" i="87"/>
  <c r="P13" i="87"/>
  <c r="H24" i="87"/>
  <c r="AD13" i="87"/>
  <c r="AF25" i="87"/>
  <c r="C16" i="87"/>
  <c r="F9" i="87"/>
  <c r="M9" i="87"/>
  <c r="U10" i="87"/>
  <c r="AC12" i="87"/>
  <c r="V27" i="87"/>
  <c r="Q21" i="87"/>
  <c r="L19" i="87"/>
  <c r="U9" i="87"/>
  <c r="Y20" i="87"/>
  <c r="B19" i="87"/>
  <c r="L7" i="87"/>
  <c r="G28" i="87"/>
  <c r="AB21" i="87"/>
  <c r="AJ20" i="87"/>
  <c r="AD28" i="87"/>
  <c r="N28" i="87"/>
  <c r="AG27" i="87"/>
  <c r="Q27" i="87"/>
  <c r="AJ26" i="87"/>
  <c r="T26" i="87"/>
  <c r="AJ25" i="87"/>
  <c r="N25" i="87"/>
  <c r="AB24" i="87"/>
  <c r="G24" i="87"/>
  <c r="T23" i="87"/>
  <c r="AH22" i="87"/>
  <c r="M22" i="87"/>
  <c r="Z21" i="87"/>
  <c r="E21" i="87"/>
  <c r="S20" i="87"/>
  <c r="AF19" i="87"/>
  <c r="K19" i="87"/>
  <c r="Y18" i="87"/>
  <c r="C18" i="87"/>
  <c r="Q17" i="87"/>
  <c r="AE16" i="87"/>
  <c r="H16" i="87"/>
  <c r="O15" i="87"/>
  <c r="V14" i="87"/>
  <c r="AB13" i="87"/>
  <c r="AI12" i="87"/>
  <c r="G12" i="87"/>
  <c r="L11" i="87"/>
  <c r="J18" i="87"/>
  <c r="V28" i="87"/>
  <c r="B28" i="87"/>
  <c r="M27" i="87"/>
  <c r="AB26" i="87"/>
  <c r="F26" i="87"/>
  <c r="I25" i="87"/>
  <c r="Q24" i="87"/>
  <c r="Z23" i="87"/>
  <c r="AC22" i="87"/>
  <c r="B22" i="87"/>
  <c r="J21" i="87"/>
  <c r="M20" i="87"/>
  <c r="V19" i="87"/>
  <c r="AD18" i="87"/>
  <c r="AG17" i="87"/>
  <c r="F17" i="87"/>
  <c r="O16" i="87"/>
  <c r="H15" i="87"/>
  <c r="G14" i="87"/>
  <c r="F13" i="87"/>
  <c r="AH11" i="87"/>
  <c r="AH10" i="87"/>
  <c r="E10" i="87"/>
  <c r="L9" i="87"/>
  <c r="S8" i="87"/>
  <c r="X7" i="87"/>
  <c r="Y28" i="87"/>
  <c r="I28" i="87"/>
  <c r="AB27" i="87"/>
  <c r="L27" i="87"/>
  <c r="AE26" i="87"/>
  <c r="O26" i="87"/>
  <c r="AC25" i="87"/>
  <c r="H25" i="87"/>
  <c r="U24" i="87"/>
  <c r="AI23" i="87"/>
  <c r="N23" i="87"/>
  <c r="AA22" i="87"/>
  <c r="F22" i="87"/>
  <c r="T21" i="87"/>
  <c r="AG20" i="87"/>
  <c r="L20" i="87"/>
  <c r="Z19" i="87"/>
  <c r="D19" i="87"/>
  <c r="R18" i="87"/>
  <c r="AC17" i="94" s="1"/>
  <c r="A17" i="94" s="1"/>
  <c r="AF17" i="87"/>
  <c r="J17" i="87"/>
  <c r="X16" i="87"/>
  <c r="AI15" i="87"/>
  <c r="F15" i="87"/>
  <c r="M14" i="87"/>
  <c r="T13" i="87"/>
  <c r="Y12" i="87"/>
  <c r="AF11" i="87"/>
  <c r="D11" i="87"/>
  <c r="J10" i="87"/>
  <c r="Q9" i="87"/>
  <c r="X8" i="87"/>
  <c r="AD7" i="87"/>
  <c r="E7" i="87"/>
  <c r="U7" i="87"/>
  <c r="B8" i="87"/>
  <c r="R8" i="87"/>
  <c r="AC7" i="94" s="1"/>
  <c r="AH8" i="87"/>
  <c r="O9" i="87"/>
  <c r="AE9" i="87"/>
  <c r="L10" i="87"/>
  <c r="AB10" i="87"/>
  <c r="I11" i="87"/>
  <c r="Y11" i="87"/>
  <c r="F12" i="87"/>
  <c r="V12" i="87"/>
  <c r="C13" i="87"/>
  <c r="S13" i="87"/>
  <c r="AI13" i="87"/>
  <c r="P14" i="87"/>
  <c r="AF14" i="87"/>
  <c r="O28" i="87"/>
  <c r="R28" i="87"/>
  <c r="AC27" i="94" s="1"/>
  <c r="A27" i="94" s="1"/>
  <c r="AC27" i="87"/>
  <c r="I27" i="87"/>
  <c r="X26" i="87"/>
  <c r="AD25" i="87"/>
  <c r="D25" i="87"/>
  <c r="L24" i="87"/>
  <c r="O23" i="87"/>
  <c r="W22" i="87"/>
  <c r="AF21" i="87"/>
  <c r="AI20" i="87"/>
  <c r="H20" i="87"/>
  <c r="P19" i="87"/>
  <c r="S18" i="87"/>
  <c r="AB17" i="87"/>
  <c r="AJ16" i="87"/>
  <c r="AJ15" i="87"/>
  <c r="AI14" i="87"/>
  <c r="AJ13" i="87"/>
  <c r="AB12" i="87"/>
  <c r="AA11" i="87"/>
  <c r="Z10" i="87"/>
  <c r="AG9" i="87"/>
  <c r="E9" i="87"/>
  <c r="K8" i="87"/>
  <c r="R7" i="87"/>
  <c r="AJ28" i="87"/>
  <c r="U28" i="87"/>
  <c r="E28" i="87"/>
  <c r="X27" i="87"/>
  <c r="H27" i="87"/>
  <c r="AA26" i="87"/>
  <c r="J26" i="87"/>
  <c r="X25" i="87"/>
  <c r="B25" i="87"/>
  <c r="P24" i="87"/>
  <c r="AD23" i="87"/>
  <c r="H23" i="87"/>
  <c r="V22" i="87"/>
  <c r="AJ21" i="87"/>
  <c r="N21" i="87"/>
  <c r="AB20" i="87"/>
  <c r="G20" i="87"/>
  <c r="T19" i="87"/>
  <c r="AH18" i="87"/>
  <c r="M18" i="87"/>
  <c r="Z17" i="87"/>
  <c r="E17" i="87"/>
  <c r="S16" i="87"/>
  <c r="AA15" i="87"/>
  <c r="AH14" i="87"/>
  <c r="F14" i="87"/>
  <c r="L13" i="87"/>
  <c r="S12" i="87"/>
  <c r="Z11" i="87"/>
  <c r="AE10" i="87"/>
  <c r="C10" i="87"/>
  <c r="J9" i="87"/>
  <c r="P8" i="87"/>
  <c r="W7" i="87"/>
  <c r="I7" i="87"/>
  <c r="Y7" i="87"/>
  <c r="F8" i="87"/>
  <c r="V8" i="87"/>
  <c r="C9" i="87"/>
  <c r="S9" i="87"/>
  <c r="AI9" i="87"/>
  <c r="P10" i="87"/>
  <c r="AF10" i="87"/>
  <c r="M11" i="87"/>
  <c r="AC11" i="87"/>
  <c r="J12" i="87"/>
  <c r="Z12" i="87"/>
  <c r="P23" i="87"/>
  <c r="AH28" i="87"/>
  <c r="J28" i="87"/>
  <c r="Y27" i="87"/>
  <c r="E27" i="87"/>
  <c r="P26" i="87"/>
  <c r="Y25" i="87"/>
  <c r="AG24" i="87"/>
  <c r="AJ23" i="87"/>
  <c r="J23" i="87"/>
  <c r="R22" i="87"/>
  <c r="AC21" i="94" s="1"/>
  <c r="A21" i="94" s="1"/>
  <c r="U21" i="87"/>
  <c r="AC20" i="87"/>
  <c r="C20" i="87"/>
  <c r="F19" i="87"/>
  <c r="N18" i="87"/>
  <c r="V17" i="87"/>
  <c r="Y16" i="87"/>
  <c r="AD15" i="87"/>
  <c r="AC14" i="87"/>
  <c r="U13" i="87"/>
  <c r="T12" i="87"/>
  <c r="T11" i="87"/>
  <c r="S10" i="87"/>
  <c r="Z9" i="87"/>
  <c r="AF8" i="87"/>
  <c r="D8" i="87"/>
  <c r="K7" i="87"/>
  <c r="AG28" i="87"/>
  <c r="Q28" i="87"/>
  <c r="AJ27" i="87"/>
  <c r="T27" i="87"/>
  <c r="D27" i="87"/>
  <c r="W26" i="87"/>
  <c r="E26" i="87"/>
  <c r="R25" i="87"/>
  <c r="AC24" i="94" s="1"/>
  <c r="A24" i="94" s="1"/>
  <c r="AF24" i="87"/>
  <c r="K24" i="87"/>
  <c r="X23" i="87"/>
  <c r="C23" i="87"/>
  <c r="Q22" i="87"/>
  <c r="AD21" i="87"/>
  <c r="I21" i="87"/>
  <c r="W20" i="87"/>
  <c r="AJ19" i="87"/>
  <c r="O19" i="87"/>
  <c r="AC18" i="87"/>
  <c r="G18" i="87"/>
  <c r="U17" i="87"/>
  <c r="AI16" i="87"/>
  <c r="M16" i="87"/>
  <c r="T15" i="87"/>
  <c r="AA14" i="87"/>
  <c r="AG13" i="87"/>
  <c r="E13" i="87"/>
  <c r="L12" i="87"/>
  <c r="R11" i="87"/>
  <c r="AC10" i="94" s="1"/>
  <c r="A10" i="94" s="1"/>
  <c r="Y10" i="87"/>
  <c r="AF9" i="87"/>
  <c r="B9" i="87"/>
  <c r="I8" i="87"/>
  <c r="P7" i="87"/>
  <c r="M7" i="87"/>
  <c r="AC7" i="87"/>
  <c r="J8" i="87"/>
  <c r="Z8" i="87"/>
  <c r="G9" i="87"/>
  <c r="W9" i="87"/>
  <c r="D10" i="87"/>
  <c r="T10" i="87"/>
  <c r="AJ10" i="87"/>
  <c r="Q11" i="87"/>
  <c r="AG11" i="87"/>
  <c r="N12" i="87"/>
  <c r="AD12" i="87"/>
  <c r="K13" i="87"/>
  <c r="AA13" i="87"/>
  <c r="H14" i="87"/>
  <c r="X14" i="87"/>
  <c r="E15" i="87"/>
  <c r="U15" i="87"/>
  <c r="B16" i="87"/>
  <c r="R16" i="87"/>
  <c r="AC15" i="94" s="1"/>
  <c r="A15" i="94" s="1"/>
  <c r="AH16" i="87"/>
  <c r="O17" i="87"/>
  <c r="AE17" i="87"/>
  <c r="L18" i="87"/>
  <c r="AB18" i="87"/>
  <c r="I19" i="87"/>
  <c r="Y19" i="87"/>
  <c r="F20" i="87"/>
  <c r="V20" i="87"/>
  <c r="C21" i="87"/>
  <c r="S21" i="87"/>
  <c r="AI21" i="87"/>
  <c r="P22" i="87"/>
  <c r="AF22" i="87"/>
  <c r="M23" i="87"/>
  <c r="AC23" i="87"/>
  <c r="J24" i="87"/>
  <c r="Z24" i="87"/>
  <c r="G25" i="87"/>
  <c r="W25" i="87"/>
  <c r="D26" i="87"/>
  <c r="J7" i="87"/>
  <c r="AE7" i="87"/>
  <c r="Q8" i="87"/>
  <c r="D9" i="87"/>
  <c r="Y9" i="87"/>
  <c r="K10" i="87"/>
  <c r="AG10" i="87"/>
  <c r="S11" i="87"/>
  <c r="E12" i="87"/>
  <c r="AA12" i="87"/>
  <c r="M13" i="87"/>
  <c r="AH13" i="87"/>
  <c r="U14" i="87"/>
  <c r="G15" i="87"/>
  <c r="AB15" i="87"/>
  <c r="AF28" i="87"/>
  <c r="P28" i="87"/>
  <c r="AI27" i="87"/>
  <c r="S27" i="87"/>
  <c r="C27" i="87"/>
  <c r="V26" i="87"/>
  <c r="C26" i="87"/>
  <c r="Q25" i="87"/>
  <c r="AE24" i="87"/>
  <c r="I24" i="87"/>
  <c r="W23" i="87"/>
  <c r="B23" i="87"/>
  <c r="O22" i="87"/>
  <c r="AC21" i="87"/>
  <c r="H21" i="87"/>
  <c r="U20" i="87"/>
  <c r="AI19" i="87"/>
  <c r="N19" i="87"/>
  <c r="AA18" i="87"/>
  <c r="F18" i="87"/>
  <c r="T17" i="87"/>
  <c r="AG16" i="87"/>
  <c r="L16" i="87"/>
  <c r="S15" i="87"/>
  <c r="Y14" i="87"/>
  <c r="AF13" i="87"/>
  <c r="D13" i="87"/>
  <c r="I12" i="87"/>
  <c r="P11" i="87"/>
  <c r="W10" i="87"/>
  <c r="AC9" i="87"/>
  <c r="AJ8" i="87"/>
  <c r="H8" i="87"/>
  <c r="N7" i="87"/>
  <c r="AF26" i="87"/>
  <c r="AE23" i="87"/>
  <c r="X20" i="87"/>
  <c r="L17" i="87"/>
  <c r="N13" i="87"/>
  <c r="R9" i="87"/>
  <c r="AC8" i="94" s="1"/>
  <c r="AF27" i="87"/>
  <c r="AH25" i="87"/>
  <c r="S23" i="87"/>
  <c r="D21" i="87"/>
  <c r="W18" i="87"/>
  <c r="G16" i="87"/>
  <c r="AG12" i="87"/>
  <c r="X9" i="87"/>
  <c r="Q7" i="87"/>
  <c r="K9" i="87"/>
  <c r="E11" i="87"/>
  <c r="AH12" i="87"/>
  <c r="AE13" i="87"/>
  <c r="AB14" i="87"/>
  <c r="Q15" i="87"/>
  <c r="F16" i="87"/>
  <c r="Z16" i="87"/>
  <c r="K17" i="87"/>
  <c r="AI17" i="87"/>
  <c r="T18" i="87"/>
  <c r="E19" i="87"/>
  <c r="AC19" i="87"/>
  <c r="N20" i="87"/>
  <c r="AH20" i="87"/>
  <c r="W21" i="87"/>
  <c r="H22" i="87"/>
  <c r="AB22" i="87"/>
  <c r="Q23" i="87"/>
  <c r="B24" i="87"/>
  <c r="V24" i="87"/>
  <c r="K25" i="87"/>
  <c r="AE25" i="87"/>
  <c r="D7" i="87"/>
  <c r="AJ7" i="87"/>
  <c r="AB8" i="87"/>
  <c r="T9" i="87"/>
  <c r="Q10" i="87"/>
  <c r="H11" i="87"/>
  <c r="AI11" i="87"/>
  <c r="AF12" i="87"/>
  <c r="X13" i="87"/>
  <c r="O14" i="87"/>
  <c r="L15" i="87"/>
  <c r="D16" i="87"/>
  <c r="T28" i="87"/>
  <c r="AE27" i="87"/>
  <c r="K27" i="87"/>
  <c r="Z26" i="87"/>
  <c r="AG25" i="87"/>
  <c r="F25" i="87"/>
  <c r="O24" i="87"/>
  <c r="R23" i="87"/>
  <c r="AC22" i="94" s="1"/>
  <c r="A22" i="94" s="1"/>
  <c r="Z22" i="87"/>
  <c r="AH21" i="87"/>
  <c r="B21" i="87"/>
  <c r="K20" i="87"/>
  <c r="S19" i="87"/>
  <c r="V18" i="87"/>
  <c r="AD17" i="87"/>
  <c r="D17" i="87"/>
  <c r="E16" i="87"/>
  <c r="D15" i="87"/>
  <c r="C14" i="87"/>
  <c r="AE12" i="87"/>
  <c r="AE11" i="87"/>
  <c r="AD10" i="87"/>
  <c r="V9" i="87"/>
  <c r="U8" i="87"/>
  <c r="V7" i="87"/>
  <c r="Z28" i="87"/>
  <c r="K26" i="87"/>
  <c r="D23" i="87"/>
  <c r="AA19" i="87"/>
  <c r="T16" i="87"/>
  <c r="M12" i="87"/>
  <c r="Y8" i="87"/>
  <c r="P27" i="87"/>
  <c r="M25" i="87"/>
  <c r="AG22" i="87"/>
  <c r="Q20" i="87"/>
  <c r="B18" i="87"/>
  <c r="N15" i="87"/>
  <c r="D12" i="87"/>
  <c r="AE8" i="87"/>
  <c r="AG7" i="87"/>
  <c r="AA9" i="87"/>
  <c r="U11" i="87"/>
  <c r="G13" i="87"/>
  <c r="D14" i="87"/>
  <c r="AJ14" i="87"/>
  <c r="Y15" i="87"/>
  <c r="J16" i="87"/>
  <c r="AD16" i="87"/>
  <c r="S17" i="87"/>
  <c r="D18" i="87"/>
  <c r="X18" i="87"/>
  <c r="M19" i="87"/>
  <c r="AG19" i="87"/>
  <c r="R20" i="87"/>
  <c r="AC19" i="94" s="1"/>
  <c r="A19" i="94" s="1"/>
  <c r="G21" i="87"/>
  <c r="AA21" i="87"/>
  <c r="L22" i="87"/>
  <c r="AJ22" i="87"/>
  <c r="U23" i="87"/>
  <c r="F24" i="87"/>
  <c r="AD24" i="87"/>
  <c r="O25" i="87"/>
  <c r="AI25" i="87"/>
  <c r="O7" i="87"/>
  <c r="G8" i="87"/>
  <c r="AG8" i="87"/>
  <c r="AD9" i="87"/>
  <c r="V10" i="87"/>
  <c r="N11" i="87"/>
  <c r="K12" i="87"/>
  <c r="B13" i="87"/>
  <c r="AC13" i="87"/>
  <c r="Z14" i="87"/>
  <c r="R15" i="87"/>
  <c r="AC14" i="94" s="1"/>
  <c r="A14" i="94" s="1"/>
  <c r="I16" i="87"/>
  <c r="L28" i="87"/>
  <c r="AA27" i="87"/>
  <c r="G27" i="87"/>
  <c r="R26" i="87"/>
  <c r="AC25" i="94" s="1"/>
  <c r="A25" i="94" s="1"/>
  <c r="AB25" i="87"/>
  <c r="AJ24" i="87"/>
  <c r="D24" i="87"/>
  <c r="L23" i="87"/>
  <c r="U22" i="87"/>
  <c r="X21" i="87"/>
  <c r="AF20" i="87"/>
  <c r="E20" i="87"/>
  <c r="H19" i="87"/>
  <c r="Q18" i="87"/>
  <c r="Y17" i="87"/>
  <c r="AB16" i="87"/>
  <c r="AF15" i="87"/>
  <c r="AG14" i="87"/>
  <c r="Y13" i="87"/>
  <c r="X12" i="87"/>
  <c r="W11" i="87"/>
  <c r="O10" i="87"/>
  <c r="P9" i="87"/>
  <c r="O8" i="87"/>
  <c r="G7" i="87"/>
  <c r="F28" i="87"/>
  <c r="T25" i="87"/>
  <c r="G22" i="87"/>
  <c r="AI18" i="87"/>
  <c r="V15" i="87"/>
  <c r="F11" i="87"/>
  <c r="AF7" i="87"/>
  <c r="AC28" i="87"/>
  <c r="AI26" i="87"/>
  <c r="AA24" i="87"/>
  <c r="K22" i="87"/>
  <c r="AE19" i="87"/>
  <c r="P17" i="87"/>
  <c r="S14" i="87"/>
  <c r="K11" i="87"/>
  <c r="C8" i="87"/>
  <c r="N8" i="87"/>
  <c r="H10" i="87"/>
  <c r="B12" i="87"/>
  <c r="O13" i="87"/>
  <c r="L14" i="87"/>
  <c r="I15" i="87"/>
  <c r="AC15" i="87"/>
  <c r="N16" i="87"/>
  <c r="C17" i="87"/>
  <c r="W17" i="87"/>
  <c r="H18" i="87"/>
  <c r="AF18" i="87"/>
  <c r="Q19" i="87"/>
  <c r="B20" i="87"/>
  <c r="Z20" i="87"/>
  <c r="K21" i="87"/>
  <c r="AE21" i="87"/>
  <c r="T22" i="87"/>
  <c r="E23" i="87"/>
  <c r="Y23" i="87"/>
  <c r="N24" i="87"/>
  <c r="AH24" i="87"/>
  <c r="S25" i="87"/>
  <c r="H26" i="87"/>
  <c r="T7" i="87"/>
  <c r="L8" i="87"/>
  <c r="I9" i="87"/>
  <c r="AJ9" i="87"/>
  <c r="AA10" i="87"/>
  <c r="X11" i="87"/>
  <c r="P12" i="87"/>
  <c r="H13" i="87"/>
  <c r="E14" i="87"/>
  <c r="AE14" i="87"/>
  <c r="W15" i="87"/>
  <c r="AB28" i="87"/>
  <c r="H28" i="87"/>
  <c r="W27" i="87"/>
  <c r="AH26" i="87"/>
  <c r="N26" i="87"/>
  <c r="V25" i="87"/>
  <c r="Y24" i="87"/>
  <c r="AH23" i="87"/>
  <c r="G23" i="87"/>
  <c r="J22" i="87"/>
  <c r="R21" i="87"/>
  <c r="AC20" i="94" s="1"/>
  <c r="A20" i="94" s="1"/>
  <c r="AA20" i="87"/>
  <c r="AD19" i="87"/>
  <c r="C19" i="87"/>
  <c r="K18" i="87"/>
  <c r="N17" i="87"/>
  <c r="W16" i="87"/>
  <c r="Z15" i="87"/>
  <c r="R14" i="87"/>
  <c r="AC13" i="94" s="1"/>
  <c r="A13" i="94" s="1"/>
  <c r="Q13" i="87"/>
  <c r="Q12" i="87"/>
  <c r="J11" i="87"/>
  <c r="I10" i="87"/>
  <c r="H9" i="87"/>
  <c r="AI7" i="87"/>
  <c r="W24" i="87"/>
  <c r="M10" i="87"/>
  <c r="Y21" i="87"/>
  <c r="R10" i="87"/>
  <c r="AC9" i="94" s="1"/>
  <c r="R12" i="87"/>
  <c r="AG15" i="87"/>
  <c r="P18" i="87"/>
  <c r="AD20" i="87"/>
  <c r="I23" i="87"/>
  <c r="AA25" i="87"/>
  <c r="N9" i="87"/>
  <c r="U12" i="87"/>
  <c r="AH15" i="87"/>
  <c r="AD26" i="87"/>
  <c r="AB23" i="87"/>
  <c r="P20" i="87"/>
  <c r="I17" i="87"/>
  <c r="J13" i="87"/>
  <c r="AC8" i="87"/>
  <c r="P21" i="87"/>
  <c r="C7" i="87"/>
  <c r="M28" i="87"/>
  <c r="J19" i="87"/>
  <c r="H7" i="87"/>
  <c r="W13" i="87"/>
  <c r="V16" i="87"/>
  <c r="AJ18" i="87"/>
  <c r="O21" i="87"/>
  <c r="AG23" i="87"/>
  <c r="L26" i="87"/>
  <c r="F10" i="87"/>
  <c r="R13" i="87"/>
  <c r="AC12" i="94" s="1"/>
  <c r="A12" i="94" s="1"/>
  <c r="X28" i="87"/>
  <c r="I26" i="87"/>
  <c r="AE22" i="87"/>
  <c r="X19" i="87"/>
  <c r="Q16" i="87"/>
  <c r="C12" i="87"/>
  <c r="AB7" i="87"/>
  <c r="I18" i="87"/>
  <c r="S26" i="87"/>
  <c r="AC16" i="87"/>
  <c r="AD8" i="87"/>
  <c r="T14" i="87"/>
  <c r="G17" i="87"/>
  <c r="U19" i="87"/>
  <c r="D22" i="87"/>
  <c r="R24" i="87"/>
  <c r="AC23" i="94" s="1"/>
  <c r="A23" i="94" s="1"/>
  <c r="Z7" i="87"/>
  <c r="C11" i="87"/>
  <c r="J14" i="87"/>
  <c r="D28" i="87"/>
  <c r="L25" i="87"/>
  <c r="E22" i="87"/>
  <c r="AG18" i="87"/>
  <c r="K15" i="87"/>
  <c r="B11" i="87"/>
  <c r="X10" i="87"/>
  <c r="X22" i="87"/>
  <c r="B15" i="87"/>
  <c r="AJ17" i="87"/>
  <c r="U27" i="87"/>
  <c r="M15" i="87"/>
  <c r="C25" i="87"/>
  <c r="O27" i="87"/>
  <c r="K14" i="87"/>
  <c r="N14" i="87"/>
  <c r="E24" i="87"/>
  <c r="AA17" i="87"/>
  <c r="W8" i="87"/>
  <c r="T24" i="87"/>
  <c r="B10" i="87"/>
  <c r="Z13" i="87"/>
  <c r="J20" i="87"/>
  <c r="AD11" i="87"/>
  <c r="M21" i="87"/>
  <c r="G31" i="67"/>
  <c r="T41" i="67"/>
  <c r="F42" i="67"/>
  <c r="F37" i="67"/>
  <c r="T33" i="67"/>
  <c r="T45" i="67"/>
  <c r="T31" i="67"/>
  <c r="E37" i="67"/>
  <c r="T42" i="67"/>
  <c r="T37" i="67"/>
  <c r="T43" i="67"/>
  <c r="G37" i="67"/>
  <c r="G45" i="67"/>
  <c r="D42" i="67"/>
  <c r="D37" i="67"/>
  <c r="G46" i="67"/>
  <c r="AC11" i="94"/>
  <c r="A11" i="94" s="1"/>
  <c r="G42" i="67"/>
  <c r="H43" i="67"/>
  <c r="T46" i="67"/>
  <c r="D34" i="67"/>
  <c r="E43" i="67"/>
  <c r="E42" i="67"/>
  <c r="E34" i="67"/>
  <c r="E46" i="67"/>
  <c r="D35" i="67"/>
  <c r="D46" i="67"/>
  <c r="E47" i="67"/>
  <c r="G47" i="67"/>
  <c r="D47" i="67"/>
  <c r="T47" i="67"/>
  <c r="H35" i="67"/>
  <c r="H46" i="67"/>
  <c r="F35" i="67"/>
  <c r="F46" i="67"/>
  <c r="H47" i="67"/>
  <c r="F47" i="67"/>
  <c r="E41" i="67"/>
  <c r="H34" i="67"/>
  <c r="B14" i="97"/>
  <c r="A13" i="97"/>
  <c r="B12" i="96"/>
  <c r="A11" i="96"/>
  <c r="A14" i="95"/>
  <c r="A19" i="95"/>
  <c r="A24" i="95"/>
  <c r="A12" i="95"/>
  <c r="A25" i="95"/>
  <c r="AC26" i="95"/>
  <c r="A26" i="95" s="1"/>
  <c r="AC27" i="95"/>
  <c r="A27" i="95" s="1"/>
  <c r="H41" i="67"/>
  <c r="A17" i="95"/>
  <c r="A21" i="95"/>
  <c r="G41" i="67"/>
  <c r="F5" i="67"/>
  <c r="G43" i="67"/>
  <c r="H5" i="67"/>
  <c r="E5" i="67"/>
  <c r="T34" i="67"/>
  <c r="H42" i="67"/>
  <c r="H37" i="67"/>
  <c r="H1" i="12"/>
  <c r="D28" i="96"/>
  <c r="J26" i="96"/>
  <c r="L11" i="96"/>
  <c r="J18" i="96"/>
  <c r="J24" i="96"/>
  <c r="F21" i="96"/>
  <c r="L26" i="96"/>
  <c r="W8" i="55"/>
  <c r="J8" i="55"/>
  <c r="J22" i="96"/>
  <c r="J20" i="96"/>
  <c r="F10" i="96"/>
  <c r="H28" i="96"/>
  <c r="H20" i="96"/>
  <c r="J16" i="96"/>
  <c r="F15" i="96"/>
  <c r="F24" i="96"/>
  <c r="L17" i="96"/>
  <c r="F19" i="96"/>
  <c r="L16" i="96"/>
  <c r="X8" i="55"/>
  <c r="F16" i="96"/>
  <c r="H19" i="96"/>
  <c r="F13" i="96"/>
  <c r="J7" i="105"/>
  <c r="K8" i="55"/>
  <c r="U8" i="55"/>
  <c r="M8" i="105"/>
  <c r="H22" i="96"/>
  <c r="L8" i="96"/>
  <c r="L20" i="96"/>
  <c r="D10" i="96"/>
  <c r="L24" i="96"/>
  <c r="F18" i="96"/>
  <c r="J8" i="96"/>
  <c r="D15" i="96"/>
  <c r="AA8" i="55"/>
  <c r="F28" i="96"/>
  <c r="M8" i="55"/>
  <c r="D11" i="96"/>
  <c r="Y8" i="55"/>
  <c r="N8" i="55"/>
  <c r="L8" i="105"/>
  <c r="L18" i="96"/>
  <c r="H25" i="96"/>
  <c r="D8" i="96"/>
  <c r="D23" i="96"/>
  <c r="F27" i="96"/>
  <c r="H18" i="96"/>
  <c r="F11" i="96"/>
  <c r="F9" i="96"/>
  <c r="D27" i="96"/>
  <c r="D21" i="96"/>
  <c r="L19" i="96"/>
  <c r="J11" i="96"/>
  <c r="F22" i="96"/>
  <c r="D18" i="96"/>
  <c r="H21" i="96"/>
  <c r="R8" i="55"/>
  <c r="T8" i="55"/>
  <c r="D17" i="96"/>
  <c r="D16" i="96"/>
  <c r="D12" i="96"/>
  <c r="F20" i="96"/>
  <c r="V8" i="55"/>
  <c r="D25" i="96"/>
  <c r="L8" i="55"/>
  <c r="J21" i="96"/>
  <c r="J17" i="96"/>
  <c r="F26" i="96"/>
  <c r="D8" i="55"/>
  <c r="H23" i="96"/>
  <c r="J10" i="96"/>
  <c r="J19" i="96"/>
  <c r="AC8" i="55"/>
  <c r="L25" i="96"/>
  <c r="L21" i="96"/>
  <c r="D26" i="96"/>
  <c r="F23" i="96"/>
  <c r="J8" i="105"/>
  <c r="J13" i="96"/>
  <c r="F25" i="96"/>
  <c r="H9" i="96"/>
  <c r="Z8" i="55"/>
  <c r="I8" i="55"/>
  <c r="H12" i="96"/>
  <c r="L23" i="96"/>
  <c r="H13" i="96"/>
  <c r="F8" i="55"/>
  <c r="J9" i="105"/>
  <c r="L13" i="96"/>
  <c r="H26" i="96"/>
  <c r="L28" i="96"/>
  <c r="H27" i="96"/>
  <c r="H17" i="96"/>
  <c r="AB8" i="55"/>
  <c r="F12" i="96"/>
  <c r="J14" i="96"/>
  <c r="D19" i="96"/>
  <c r="AE8" i="55"/>
  <c r="L15" i="96"/>
  <c r="L14" i="96"/>
  <c r="H15" i="96"/>
  <c r="O8" i="55"/>
  <c r="D13" i="96"/>
  <c r="L22" i="96"/>
  <c r="AF8" i="55"/>
  <c r="H16" i="96"/>
  <c r="H14" i="96"/>
  <c r="J23" i="96"/>
  <c r="L12" i="96"/>
  <c r="D9" i="96"/>
  <c r="H8" i="96"/>
  <c r="H8" i="55"/>
  <c r="D14" i="96"/>
  <c r="D28" i="97"/>
  <c r="S8" i="55"/>
  <c r="L27" i="96"/>
  <c r="N8" i="105"/>
  <c r="H11" i="96"/>
  <c r="J25" i="96"/>
  <c r="H10" i="96"/>
  <c r="F17" i="96"/>
  <c r="C8" i="55"/>
  <c r="J12" i="96"/>
  <c r="P8" i="55"/>
  <c r="J15" i="96"/>
  <c r="L10" i="96"/>
  <c r="D24" i="96"/>
  <c r="AD8" i="55"/>
  <c r="H24" i="96"/>
  <c r="J27" i="96"/>
  <c r="D22" i="96"/>
  <c r="D20" i="96"/>
  <c r="AG8" i="55"/>
  <c r="F14" i="96"/>
  <c r="E8" i="55"/>
  <c r="L9" i="96"/>
  <c r="Q8" i="55"/>
  <c r="G8" i="55"/>
  <c r="F8" i="96"/>
  <c r="J9" i="96"/>
  <c r="AC7" i="95" l="1"/>
  <c r="S29" i="89"/>
  <c r="C29" i="89"/>
  <c r="A8" i="95"/>
  <c r="A9" i="94"/>
  <c r="A8" i="94"/>
  <c r="A7" i="94"/>
  <c r="G8" i="96"/>
  <c r="I12" i="96"/>
  <c r="I9" i="96"/>
  <c r="I11" i="96"/>
  <c r="I10" i="96"/>
  <c r="E10" i="96"/>
  <c r="K8" i="96"/>
  <c r="E9" i="96"/>
  <c r="E11" i="96"/>
  <c r="K9" i="96"/>
  <c r="I8" i="96"/>
  <c r="K10" i="96"/>
  <c r="K11" i="96"/>
  <c r="E8" i="96"/>
  <c r="G10" i="96"/>
  <c r="C8" i="96"/>
  <c r="G11" i="96"/>
  <c r="C9" i="96"/>
  <c r="C10" i="96"/>
  <c r="G9" i="96"/>
  <c r="C11" i="96"/>
  <c r="AC31" i="94"/>
  <c r="A23" i="95"/>
  <c r="B15" i="97"/>
  <c r="A14" i="97"/>
  <c r="G12" i="96"/>
  <c r="E12" i="96"/>
  <c r="C12" i="96"/>
  <c r="K12" i="96"/>
  <c r="B13" i="96"/>
  <c r="I13" i="96" s="1"/>
  <c r="A12" i="96"/>
  <c r="H33" i="67"/>
  <c r="H45" i="67"/>
  <c r="H31" i="67"/>
  <c r="F33" i="67"/>
  <c r="F31" i="67"/>
  <c r="F45" i="67"/>
  <c r="E45" i="67"/>
  <c r="E33" i="67"/>
  <c r="E31" i="67"/>
  <c r="C12" i="55"/>
  <c r="AF10" i="55"/>
  <c r="AG10" i="55"/>
  <c r="S10" i="55"/>
  <c r="U10" i="55"/>
  <c r="L10" i="55"/>
  <c r="N10" i="55"/>
  <c r="C10" i="55"/>
  <c r="V10" i="55"/>
  <c r="R10" i="55"/>
  <c r="O10" i="55"/>
  <c r="AA10" i="55"/>
  <c r="W10" i="55"/>
  <c r="AB10" i="55"/>
  <c r="I10" i="55"/>
  <c r="G10" i="55"/>
  <c r="D10" i="55"/>
  <c r="AE10" i="55"/>
  <c r="X10" i="55"/>
  <c r="Q10" i="55"/>
  <c r="J10" i="55"/>
  <c r="F10" i="55"/>
  <c r="H10" i="55"/>
  <c r="Z10" i="55"/>
  <c r="AD10" i="55"/>
  <c r="E10" i="55"/>
  <c r="T10" i="55"/>
  <c r="P10" i="55"/>
  <c r="K10" i="55"/>
  <c r="Y10" i="55"/>
  <c r="M10" i="55"/>
  <c r="AC10" i="55"/>
  <c r="H70" i="100"/>
  <c r="H8" i="105"/>
  <c r="F8" i="105"/>
  <c r="AC31" i="95" l="1"/>
  <c r="B16" i="97"/>
  <c r="A15" i="97"/>
  <c r="E13" i="96"/>
  <c r="C13" i="96"/>
  <c r="G13" i="96"/>
  <c r="K13" i="96"/>
  <c r="B14" i="96"/>
  <c r="I14" i="96" s="1"/>
  <c r="A13" i="96"/>
  <c r="B8" i="55"/>
  <c r="B17" i="55" s="1"/>
  <c r="B17" i="97" l="1"/>
  <c r="A16" i="97"/>
  <c r="G14" i="96"/>
  <c r="E14" i="96"/>
  <c r="C14" i="96"/>
  <c r="K14" i="96"/>
  <c r="B15" i="96"/>
  <c r="I15" i="96" s="1"/>
  <c r="A14" i="96"/>
  <c r="A28" i="95"/>
  <c r="AC30" i="94"/>
  <c r="A28" i="94"/>
  <c r="AC30" i="95"/>
  <c r="D2" i="26"/>
  <c r="E2" i="26"/>
  <c r="B32" i="95" l="1"/>
  <c r="B30" i="95"/>
  <c r="B29" i="95"/>
  <c r="B29" i="94"/>
  <c r="B32" i="94"/>
  <c r="B30" i="94"/>
  <c r="C10" i="26"/>
  <c r="AE10" i="26"/>
  <c r="X32" i="94"/>
  <c r="AB32" i="94"/>
  <c r="Z32" i="94"/>
  <c r="AC32" i="94"/>
  <c r="X32" i="95"/>
  <c r="AB32" i="95"/>
  <c r="Z32" i="95"/>
  <c r="AC32" i="95"/>
  <c r="B18" i="97"/>
  <c r="A17" i="97"/>
  <c r="E15" i="96"/>
  <c r="C15" i="96"/>
  <c r="G15" i="96"/>
  <c r="K15" i="96"/>
  <c r="B16" i="96"/>
  <c r="I16" i="96" s="1"/>
  <c r="A15" i="96"/>
  <c r="AC29" i="94"/>
  <c r="AC29" i="95"/>
  <c r="X5" i="38"/>
  <c r="X6" i="38"/>
  <c r="X7" i="38"/>
  <c r="X8" i="38"/>
  <c r="X9" i="38"/>
  <c r="X10" i="38"/>
  <c r="X11" i="38"/>
  <c r="X12" i="38"/>
  <c r="X13" i="38"/>
  <c r="E38" i="38"/>
  <c r="F38" i="38"/>
  <c r="G38" i="38"/>
  <c r="H38" i="38"/>
  <c r="I38" i="38"/>
  <c r="J38" i="38"/>
  <c r="K38" i="38"/>
  <c r="L38" i="38"/>
  <c r="M38" i="38"/>
  <c r="N38" i="38"/>
  <c r="O38" i="38"/>
  <c r="P38" i="38"/>
  <c r="Q38" i="38"/>
  <c r="R38" i="38"/>
  <c r="S38" i="38"/>
  <c r="T38" i="38"/>
  <c r="U38" i="38"/>
  <c r="V38" i="38"/>
  <c r="W38" i="38"/>
  <c r="X14" i="38"/>
  <c r="X38" i="38" s="1"/>
  <c r="E39" i="38"/>
  <c r="F39" i="38"/>
  <c r="G39" i="38"/>
  <c r="I39" i="38"/>
  <c r="J39" i="38"/>
  <c r="K39" i="38"/>
  <c r="M39" i="38"/>
  <c r="N39" i="38"/>
  <c r="Q39" i="38"/>
  <c r="R39" i="38"/>
  <c r="S39" i="38"/>
  <c r="U39" i="38"/>
  <c r="V39" i="38"/>
  <c r="W39" i="38"/>
  <c r="X15" i="38"/>
  <c r="F40" i="38"/>
  <c r="G40" i="38"/>
  <c r="I40" i="38"/>
  <c r="J40" i="38"/>
  <c r="N40" i="38"/>
  <c r="O40" i="38"/>
  <c r="Q40" i="38"/>
  <c r="R40" i="38"/>
  <c r="V40" i="38"/>
  <c r="W40" i="38"/>
  <c r="X16" i="38"/>
  <c r="X17" i="38"/>
  <c r="X18" i="38"/>
  <c r="X19" i="38"/>
  <c r="X20" i="38"/>
  <c r="X21" i="38"/>
  <c r="X22" i="38"/>
  <c r="X23" i="38"/>
  <c r="X24" i="38"/>
  <c r="E25" i="38"/>
  <c r="F25" i="38"/>
  <c r="G25" i="38"/>
  <c r="H25" i="38"/>
  <c r="I25" i="38"/>
  <c r="J25" i="38"/>
  <c r="K25" i="38"/>
  <c r="L25" i="38"/>
  <c r="M25" i="38"/>
  <c r="N25" i="38"/>
  <c r="O25" i="38"/>
  <c r="P25" i="38"/>
  <c r="Q25" i="38"/>
  <c r="R25" i="38"/>
  <c r="S25" i="38"/>
  <c r="T25" i="38"/>
  <c r="U25" i="38"/>
  <c r="V25" i="38"/>
  <c r="W25" i="38"/>
  <c r="X25" i="38"/>
  <c r="E26" i="38"/>
  <c r="F26" i="38"/>
  <c r="G26" i="38"/>
  <c r="H26" i="38"/>
  <c r="I26" i="38"/>
  <c r="J26" i="38"/>
  <c r="K26" i="38"/>
  <c r="L26" i="38"/>
  <c r="M26" i="38"/>
  <c r="N26" i="38"/>
  <c r="O26" i="38"/>
  <c r="P26" i="38"/>
  <c r="Q26" i="38"/>
  <c r="R26" i="38"/>
  <c r="S26" i="38"/>
  <c r="T26" i="38"/>
  <c r="U26" i="38"/>
  <c r="V26" i="38"/>
  <c r="W26" i="38"/>
  <c r="X26" i="38"/>
  <c r="E27" i="38"/>
  <c r="F27" i="38"/>
  <c r="G27" i="38"/>
  <c r="H27" i="38"/>
  <c r="I27" i="38"/>
  <c r="J27" i="38"/>
  <c r="K27" i="38"/>
  <c r="L27" i="38"/>
  <c r="M27" i="38"/>
  <c r="N27" i="38"/>
  <c r="O27" i="38"/>
  <c r="P27" i="38"/>
  <c r="Q27" i="38"/>
  <c r="R27" i="38"/>
  <c r="S27" i="38"/>
  <c r="T27" i="38"/>
  <c r="U27" i="38"/>
  <c r="V27" i="38"/>
  <c r="W27" i="38"/>
  <c r="X27" i="38"/>
  <c r="E28" i="38"/>
  <c r="F28" i="38"/>
  <c r="G28" i="38"/>
  <c r="H28" i="38"/>
  <c r="I28" i="38"/>
  <c r="J28" i="38"/>
  <c r="K28" i="38"/>
  <c r="L28" i="38"/>
  <c r="M28" i="38"/>
  <c r="N28" i="38"/>
  <c r="O28" i="38"/>
  <c r="P28" i="38"/>
  <c r="Q28" i="38"/>
  <c r="R28" i="38"/>
  <c r="S28" i="38"/>
  <c r="T28" i="38"/>
  <c r="U28" i="38"/>
  <c r="V28" i="38"/>
  <c r="W28" i="38"/>
  <c r="X28" i="38"/>
  <c r="E29" i="38"/>
  <c r="F29" i="38"/>
  <c r="G29" i="38"/>
  <c r="H29" i="38"/>
  <c r="I29" i="38"/>
  <c r="J29" i="38"/>
  <c r="K29" i="38"/>
  <c r="L29" i="38"/>
  <c r="M29" i="38"/>
  <c r="N29" i="38"/>
  <c r="O29" i="38"/>
  <c r="P29" i="38"/>
  <c r="Q29" i="38"/>
  <c r="R29" i="38"/>
  <c r="S29" i="38"/>
  <c r="T29" i="38"/>
  <c r="U29" i="38"/>
  <c r="V29" i="38"/>
  <c r="W29" i="38"/>
  <c r="X29" i="38"/>
  <c r="E30" i="38"/>
  <c r="F30" i="38"/>
  <c r="F31" i="38" s="1"/>
  <c r="G30" i="38"/>
  <c r="G31" i="38" s="1"/>
  <c r="H30" i="38"/>
  <c r="H31" i="38" s="1"/>
  <c r="I30" i="38"/>
  <c r="I31" i="38" s="1"/>
  <c r="J30" i="38"/>
  <c r="J31" i="38" s="1"/>
  <c r="K30" i="38"/>
  <c r="K31" i="38" s="1"/>
  <c r="L30" i="38"/>
  <c r="L31" i="38" s="1"/>
  <c r="M30" i="38"/>
  <c r="M31" i="38" s="1"/>
  <c r="N30" i="38"/>
  <c r="N31" i="38" s="1"/>
  <c r="O30" i="38"/>
  <c r="O31" i="38" s="1"/>
  <c r="P30" i="38"/>
  <c r="P31" i="38" s="1"/>
  <c r="Q30" i="38"/>
  <c r="Q31" i="38" s="1"/>
  <c r="R30" i="38"/>
  <c r="R31" i="38" s="1"/>
  <c r="S30" i="38"/>
  <c r="S31" i="38" s="1"/>
  <c r="T30" i="38"/>
  <c r="T31" i="38" s="1"/>
  <c r="U30" i="38"/>
  <c r="U31" i="38" s="1"/>
  <c r="V30" i="38"/>
  <c r="V31" i="38" s="1"/>
  <c r="W30" i="38"/>
  <c r="W31" i="38" s="1"/>
  <c r="X30" i="38"/>
  <c r="X31" i="38" s="1"/>
  <c r="E31" i="38"/>
  <c r="D30" i="38"/>
  <c r="D31" i="38" s="1"/>
  <c r="D38" i="38"/>
  <c r="D39" i="38"/>
  <c r="D40" i="38"/>
  <c r="D25" i="38"/>
  <c r="D26" i="38"/>
  <c r="D27" i="38"/>
  <c r="D28" i="38"/>
  <c r="D29" i="38"/>
  <c r="D45" i="38"/>
  <c r="C47" i="38"/>
  <c r="C46" i="38"/>
  <c r="C45" i="38"/>
  <c r="X44" i="38"/>
  <c r="W44" i="38"/>
  <c r="V44" i="38"/>
  <c r="U44" i="38"/>
  <c r="T44" i="38"/>
  <c r="S44" i="38"/>
  <c r="R44" i="38"/>
  <c r="Q44" i="38"/>
  <c r="P44" i="38"/>
  <c r="O44" i="38"/>
  <c r="N44" i="38"/>
  <c r="M44" i="38"/>
  <c r="L44" i="38"/>
  <c r="K44" i="38"/>
  <c r="J44" i="38"/>
  <c r="I44" i="38"/>
  <c r="H44" i="38"/>
  <c r="G44" i="38"/>
  <c r="F44" i="38"/>
  <c r="E44" i="38"/>
  <c r="D44" i="38"/>
  <c r="B44" i="38"/>
  <c r="C43" i="38"/>
  <c r="C42" i="38"/>
  <c r="C41" i="38"/>
  <c r="C40" i="38"/>
  <c r="C39" i="38"/>
  <c r="C38" i="38"/>
  <c r="C37" i="38"/>
  <c r="C36" i="38"/>
  <c r="C35" i="38"/>
  <c r="C34" i="38"/>
  <c r="C33" i="38"/>
  <c r="X32" i="38"/>
  <c r="W32" i="38"/>
  <c r="V32" i="38"/>
  <c r="U32" i="38"/>
  <c r="T32" i="38"/>
  <c r="S32" i="38"/>
  <c r="R32" i="38"/>
  <c r="Q32" i="38"/>
  <c r="P32" i="38"/>
  <c r="O32" i="38"/>
  <c r="N32" i="38"/>
  <c r="M32" i="38"/>
  <c r="L32" i="38"/>
  <c r="K32" i="38"/>
  <c r="J32" i="38"/>
  <c r="I32" i="38"/>
  <c r="H32" i="38"/>
  <c r="G32" i="38"/>
  <c r="F32" i="38"/>
  <c r="E32" i="38"/>
  <c r="D32" i="38"/>
  <c r="C32" i="38"/>
  <c r="B32" i="38"/>
  <c r="C31" i="38"/>
  <c r="B29" i="38"/>
  <c r="C27" i="38"/>
  <c r="B27" i="38"/>
  <c r="C25" i="38"/>
  <c r="B25" i="38"/>
  <c r="C24" i="38"/>
  <c r="C23" i="38"/>
  <c r="X43" i="38"/>
  <c r="T43" i="38"/>
  <c r="S43" i="38"/>
  <c r="P43" i="38"/>
  <c r="L43" i="38"/>
  <c r="H43" i="38"/>
  <c r="C22" i="38"/>
  <c r="C21" i="38"/>
  <c r="C20" i="38"/>
  <c r="X42" i="38"/>
  <c r="T42" i="38"/>
  <c r="P42" i="38"/>
  <c r="L42" i="38"/>
  <c r="H42" i="38"/>
  <c r="C19" i="38"/>
  <c r="C18" i="38"/>
  <c r="W41" i="38"/>
  <c r="O41" i="38"/>
  <c r="G41" i="38"/>
  <c r="C17" i="38"/>
  <c r="X40" i="38"/>
  <c r="U40" i="38"/>
  <c r="T40" i="38"/>
  <c r="S40" i="38"/>
  <c r="P40" i="38"/>
  <c r="M40" i="38"/>
  <c r="L40" i="38"/>
  <c r="K40" i="38"/>
  <c r="H40" i="38"/>
  <c r="E40" i="38"/>
  <c r="C16" i="38"/>
  <c r="X39" i="38"/>
  <c r="T39" i="38"/>
  <c r="P39" i="38"/>
  <c r="O39" i="38"/>
  <c r="L39" i="38"/>
  <c r="H39" i="38"/>
  <c r="C15" i="38"/>
  <c r="C14" i="38"/>
  <c r="C13" i="38"/>
  <c r="C12" i="38"/>
  <c r="S37" i="38"/>
  <c r="K37" i="38"/>
  <c r="C11" i="38"/>
  <c r="C10" i="38"/>
  <c r="C9" i="38"/>
  <c r="C8" i="38"/>
  <c r="C7" i="38"/>
  <c r="X34" i="38"/>
  <c r="W34" i="38"/>
  <c r="T34" i="38"/>
  <c r="P34" i="38"/>
  <c r="L34" i="38"/>
  <c r="H34" i="38"/>
  <c r="G34" i="38"/>
  <c r="C6" i="38"/>
  <c r="X45" i="38"/>
  <c r="T45" i="38"/>
  <c r="P45" i="38"/>
  <c r="O45" i="38"/>
  <c r="L45" i="38"/>
  <c r="H45" i="38"/>
  <c r="C5" i="38"/>
  <c r="C4" i="38"/>
  <c r="B4" i="38"/>
  <c r="K43" i="38" l="1"/>
  <c r="U42" i="38"/>
  <c r="S42" i="38"/>
  <c r="M42" i="38"/>
  <c r="K42" i="38"/>
  <c r="E42" i="38"/>
  <c r="S41" i="38"/>
  <c r="K41" i="38"/>
  <c r="W37" i="38"/>
  <c r="O37" i="38"/>
  <c r="G37" i="38"/>
  <c r="O34" i="38"/>
  <c r="W45" i="38"/>
  <c r="G45" i="38"/>
  <c r="U43" i="38"/>
  <c r="M43" i="38"/>
  <c r="E43" i="38"/>
  <c r="Q34" i="38"/>
  <c r="I34" i="38"/>
  <c r="Q45" i="38"/>
  <c r="I45" i="38"/>
  <c r="D42" i="38"/>
  <c r="W43" i="38"/>
  <c r="Q43" i="38"/>
  <c r="O43" i="38"/>
  <c r="I43" i="38"/>
  <c r="G43" i="38"/>
  <c r="W42" i="38"/>
  <c r="Q42" i="38"/>
  <c r="O42" i="38"/>
  <c r="I42" i="38"/>
  <c r="G42" i="38"/>
  <c r="U41" i="38"/>
  <c r="Q41" i="38"/>
  <c r="M41" i="38"/>
  <c r="I41" i="38"/>
  <c r="E41" i="38"/>
  <c r="U37" i="38"/>
  <c r="Q37" i="38"/>
  <c r="M37" i="38"/>
  <c r="I37" i="38"/>
  <c r="E37" i="38"/>
  <c r="U34" i="38"/>
  <c r="S34" i="38"/>
  <c r="M34" i="38"/>
  <c r="K34" i="38"/>
  <c r="E34" i="38"/>
  <c r="U45" i="38"/>
  <c r="S45" i="38"/>
  <c r="M45" i="38"/>
  <c r="K45" i="38"/>
  <c r="E45" i="38"/>
  <c r="D43" i="38"/>
  <c r="D34" i="38"/>
  <c r="V43" i="38"/>
  <c r="R43" i="38"/>
  <c r="N43" i="38"/>
  <c r="J43" i="38"/>
  <c r="F43" i="38"/>
  <c r="V42" i="38"/>
  <c r="R42" i="38"/>
  <c r="N42" i="38"/>
  <c r="J42" i="38"/>
  <c r="F42" i="38"/>
  <c r="V34" i="38"/>
  <c r="R34" i="38"/>
  <c r="N34" i="38"/>
  <c r="J34" i="38"/>
  <c r="F34" i="38"/>
  <c r="V45" i="38"/>
  <c r="R45" i="38"/>
  <c r="N45" i="38"/>
  <c r="J45" i="38"/>
  <c r="F45" i="38"/>
  <c r="R41" i="38"/>
  <c r="F41" i="38"/>
  <c r="N37" i="38"/>
  <c r="V41" i="38"/>
  <c r="N41" i="38"/>
  <c r="V37" i="38"/>
  <c r="J37" i="38"/>
  <c r="X41" i="38"/>
  <c r="T41" i="38"/>
  <c r="P41" i="38"/>
  <c r="L41" i="38"/>
  <c r="H41" i="38"/>
  <c r="X37" i="38"/>
  <c r="T37" i="38"/>
  <c r="P37" i="38"/>
  <c r="L37" i="38"/>
  <c r="H37" i="38"/>
  <c r="J41" i="38"/>
  <c r="R37" i="38"/>
  <c r="F37" i="38"/>
  <c r="X47" i="38"/>
  <c r="V47" i="38"/>
  <c r="T47" i="38"/>
  <c r="R47" i="38"/>
  <c r="P47" i="38"/>
  <c r="N47" i="38"/>
  <c r="L47" i="38"/>
  <c r="J47" i="38"/>
  <c r="H47" i="38"/>
  <c r="F47" i="38"/>
  <c r="X46" i="38"/>
  <c r="V46" i="38"/>
  <c r="T46" i="38"/>
  <c r="R46" i="38"/>
  <c r="P46" i="38"/>
  <c r="N46" i="38"/>
  <c r="L46" i="38"/>
  <c r="J46" i="38"/>
  <c r="H46" i="38"/>
  <c r="F46" i="38"/>
  <c r="D47" i="38"/>
  <c r="D46" i="38"/>
  <c r="W47" i="38"/>
  <c r="U47" i="38"/>
  <c r="S47" i="38"/>
  <c r="Q47" i="38"/>
  <c r="O47" i="38"/>
  <c r="M47" i="38"/>
  <c r="K47" i="38"/>
  <c r="I47" i="38"/>
  <c r="G47" i="38"/>
  <c r="E47" i="38"/>
  <c r="W46" i="38"/>
  <c r="U46" i="38"/>
  <c r="S46" i="38"/>
  <c r="Q46" i="38"/>
  <c r="O46" i="38"/>
  <c r="M46" i="38"/>
  <c r="K46" i="38"/>
  <c r="I46" i="38"/>
  <c r="G46" i="38"/>
  <c r="E46" i="38"/>
  <c r="D41" i="38"/>
  <c r="B19" i="97"/>
  <c r="B20" i="97" s="1"/>
  <c r="B21" i="97" s="1"/>
  <c r="A18" i="97"/>
  <c r="E16" i="96"/>
  <c r="C16" i="96"/>
  <c r="G16" i="96"/>
  <c r="K16" i="96"/>
  <c r="B17" i="96"/>
  <c r="I17" i="96" s="1"/>
  <c r="A16" i="96"/>
  <c r="D37" i="38"/>
  <c r="D33" i="38"/>
  <c r="F33" i="38"/>
  <c r="H33" i="38"/>
  <c r="J33" i="38"/>
  <c r="L33" i="38"/>
  <c r="N33" i="38"/>
  <c r="P33" i="38"/>
  <c r="R33" i="38"/>
  <c r="T33" i="38"/>
  <c r="V33" i="38"/>
  <c r="X33" i="38"/>
  <c r="D35" i="38"/>
  <c r="F35" i="38"/>
  <c r="H35" i="38"/>
  <c r="J35" i="38"/>
  <c r="L35" i="38"/>
  <c r="N35" i="38"/>
  <c r="P35" i="38"/>
  <c r="R35" i="38"/>
  <c r="T35" i="38"/>
  <c r="V35" i="38"/>
  <c r="X35" i="38"/>
  <c r="D36" i="38"/>
  <c r="F36" i="38"/>
  <c r="H36" i="38"/>
  <c r="J36" i="38"/>
  <c r="L36" i="38"/>
  <c r="N36" i="38"/>
  <c r="P36" i="38"/>
  <c r="R36" i="38"/>
  <c r="T36" i="38"/>
  <c r="V36" i="38"/>
  <c r="X36" i="38"/>
  <c r="E33" i="38"/>
  <c r="G33" i="38"/>
  <c r="I33" i="38"/>
  <c r="K33" i="38"/>
  <c r="M33" i="38"/>
  <c r="O33" i="38"/>
  <c r="Q33" i="38"/>
  <c r="S33" i="38"/>
  <c r="U33" i="38"/>
  <c r="W33" i="38"/>
  <c r="E35" i="38"/>
  <c r="G35" i="38"/>
  <c r="I35" i="38"/>
  <c r="K35" i="38"/>
  <c r="M35" i="38"/>
  <c r="O35" i="38"/>
  <c r="Q35" i="38"/>
  <c r="S35" i="38"/>
  <c r="U35" i="38"/>
  <c r="W35" i="38"/>
  <c r="E36" i="38"/>
  <c r="G36" i="38"/>
  <c r="I36" i="38"/>
  <c r="K36" i="38"/>
  <c r="M36" i="38"/>
  <c r="O36" i="38"/>
  <c r="Q36" i="38"/>
  <c r="S36" i="38"/>
  <c r="U36" i="38"/>
  <c r="W36" i="38"/>
  <c r="E5" i="28"/>
  <c r="F5" i="28"/>
  <c r="I5" i="28"/>
  <c r="B5" i="39" l="1" a="1"/>
  <c r="E5" i="39" s="1"/>
  <c r="A19" i="97"/>
  <c r="C17" i="96"/>
  <c r="G17" i="96"/>
  <c r="E17" i="96"/>
  <c r="K17" i="96"/>
  <c r="B18" i="96"/>
  <c r="I18" i="96" s="1"/>
  <c r="A17" i="96"/>
  <c r="B6" i="29"/>
  <c r="B7" i="32" s="1" a="1"/>
  <c r="D42" i="29"/>
  <c r="E42" i="29"/>
  <c r="F42" i="29"/>
  <c r="G42" i="29"/>
  <c r="H42" i="29"/>
  <c r="I42" i="29"/>
  <c r="J42" i="29"/>
  <c r="K42" i="29"/>
  <c r="L42" i="29"/>
  <c r="M42" i="29"/>
  <c r="N42" i="29"/>
  <c r="O42" i="29"/>
  <c r="P42" i="29"/>
  <c r="Q42" i="29"/>
  <c r="R42" i="29"/>
  <c r="S42" i="29"/>
  <c r="T42" i="29"/>
  <c r="U42" i="29"/>
  <c r="V42" i="29"/>
  <c r="W42" i="29"/>
  <c r="C42" i="29"/>
  <c r="D7" i="32" l="1"/>
  <c r="I7" i="32"/>
  <c r="O7" i="32"/>
  <c r="H7" i="32"/>
  <c r="Q7" i="32"/>
  <c r="W7" i="32"/>
  <c r="AB7" i="32"/>
  <c r="AG7" i="32"/>
  <c r="D8" i="32"/>
  <c r="I8" i="32"/>
  <c r="N8" i="32"/>
  <c r="T8" i="32"/>
  <c r="Y8" i="32"/>
  <c r="AD8" i="32"/>
  <c r="AJ8" i="32"/>
  <c r="F9" i="32"/>
  <c r="K9" i="32"/>
  <c r="Q9" i="32"/>
  <c r="V9" i="32"/>
  <c r="AA9" i="32"/>
  <c r="AG9" i="32"/>
  <c r="C10" i="32"/>
  <c r="H10" i="32"/>
  <c r="N10" i="32"/>
  <c r="S10" i="32"/>
  <c r="X10" i="32"/>
  <c r="AD10" i="32"/>
  <c r="AI10" i="32"/>
  <c r="E11" i="32"/>
  <c r="K11" i="32"/>
  <c r="P11" i="32"/>
  <c r="U11" i="32"/>
  <c r="AA11" i="32"/>
  <c r="AF11" i="32"/>
  <c r="B12" i="32"/>
  <c r="H12" i="32"/>
  <c r="M12" i="32"/>
  <c r="R12" i="32"/>
  <c r="X12" i="32"/>
  <c r="AC12" i="32"/>
  <c r="AH12" i="32"/>
  <c r="E13" i="32"/>
  <c r="J13" i="32"/>
  <c r="O13" i="32"/>
  <c r="U13" i="32"/>
  <c r="Z13" i="32"/>
  <c r="AE13" i="32"/>
  <c r="B14" i="32"/>
  <c r="G14" i="32"/>
  <c r="L14" i="32"/>
  <c r="R14" i="32"/>
  <c r="W14" i="32"/>
  <c r="AB14" i="32"/>
  <c r="AH14" i="32"/>
  <c r="D15" i="32"/>
  <c r="I15" i="32"/>
  <c r="O15" i="32"/>
  <c r="T15" i="32"/>
  <c r="Y15" i="32"/>
  <c r="AE15" i="32"/>
  <c r="AJ15" i="32"/>
  <c r="F16" i="32"/>
  <c r="L16" i="32"/>
  <c r="Q16" i="32"/>
  <c r="V16" i="32"/>
  <c r="AA16" i="32"/>
  <c r="AE16" i="32"/>
  <c r="AI16" i="32"/>
  <c r="D17" i="32"/>
  <c r="H17" i="32"/>
  <c r="L17" i="32"/>
  <c r="P17" i="32"/>
  <c r="T17" i="32"/>
  <c r="X17" i="32"/>
  <c r="AB17" i="32"/>
  <c r="AF17" i="32"/>
  <c r="AJ17" i="32"/>
  <c r="E18" i="32"/>
  <c r="I18" i="32"/>
  <c r="M18" i="32"/>
  <c r="Q18" i="32"/>
  <c r="U18" i="32"/>
  <c r="Y18" i="32"/>
  <c r="AC18" i="32"/>
  <c r="AG18" i="32"/>
  <c r="B19" i="32"/>
  <c r="F19" i="32"/>
  <c r="J19" i="32"/>
  <c r="N19" i="32"/>
  <c r="R19" i="32"/>
  <c r="V19" i="32"/>
  <c r="Z19" i="32"/>
  <c r="AD19" i="32"/>
  <c r="AH19" i="32"/>
  <c r="C20" i="32"/>
  <c r="G20" i="32"/>
  <c r="K20" i="32"/>
  <c r="O20" i="32"/>
  <c r="S20" i="32"/>
  <c r="W20" i="32"/>
  <c r="AA20" i="32"/>
  <c r="AE20" i="32"/>
  <c r="AI20" i="32"/>
  <c r="D21" i="32"/>
  <c r="H21" i="32"/>
  <c r="L21" i="32"/>
  <c r="P21" i="32"/>
  <c r="T21" i="32"/>
  <c r="X21" i="32"/>
  <c r="AD21" i="32"/>
  <c r="AI21" i="32"/>
  <c r="E22" i="32"/>
  <c r="K22" i="32"/>
  <c r="P22" i="32"/>
  <c r="U22" i="32"/>
  <c r="AA22" i="32"/>
  <c r="AF22" i="32"/>
  <c r="B23" i="32"/>
  <c r="H23" i="32"/>
  <c r="M23" i="32"/>
  <c r="R23" i="32"/>
  <c r="X23" i="32"/>
  <c r="AC23" i="32"/>
  <c r="AH23" i="32"/>
  <c r="E24" i="32"/>
  <c r="J24" i="32"/>
  <c r="O24" i="32"/>
  <c r="U24" i="32"/>
  <c r="Z24" i="32"/>
  <c r="AE24" i="32"/>
  <c r="B25" i="32"/>
  <c r="G25" i="32"/>
  <c r="L25" i="32"/>
  <c r="R25" i="32"/>
  <c r="W25" i="32"/>
  <c r="AB25" i="32"/>
  <c r="AH25" i="32"/>
  <c r="D26" i="32"/>
  <c r="I26" i="32"/>
  <c r="O26" i="32"/>
  <c r="T26" i="32"/>
  <c r="Y26" i="32"/>
  <c r="AE26" i="32"/>
  <c r="AJ26" i="32"/>
  <c r="F27" i="32"/>
  <c r="L27" i="32"/>
  <c r="Q27" i="32"/>
  <c r="V27" i="32"/>
  <c r="AB27" i="32"/>
  <c r="AG27" i="32"/>
  <c r="C28" i="32"/>
  <c r="I28" i="32"/>
  <c r="N28" i="32"/>
  <c r="S28" i="32"/>
  <c r="Y28" i="32"/>
  <c r="AD28" i="32"/>
  <c r="AI28" i="32"/>
  <c r="K7" i="32"/>
  <c r="S7" i="32"/>
  <c r="X7" i="32"/>
  <c r="AC7" i="32"/>
  <c r="AI7" i="32"/>
  <c r="E8" i="32"/>
  <c r="J8" i="32"/>
  <c r="P8" i="32"/>
  <c r="U8" i="32"/>
  <c r="Z8" i="32"/>
  <c r="AF8" i="32"/>
  <c r="B9" i="32"/>
  <c r="G9" i="32"/>
  <c r="M9" i="32"/>
  <c r="R9" i="32"/>
  <c r="W9" i="32"/>
  <c r="AC9" i="32"/>
  <c r="AH9" i="32"/>
  <c r="D10" i="32"/>
  <c r="J10" i="32"/>
  <c r="O10" i="32"/>
  <c r="T10" i="32"/>
  <c r="Z10" i="32"/>
  <c r="AE10" i="32"/>
  <c r="AJ10" i="32"/>
  <c r="G11" i="32"/>
  <c r="L11" i="32"/>
  <c r="Q11" i="32"/>
  <c r="W11" i="32"/>
  <c r="AB11" i="32"/>
  <c r="AG11" i="32"/>
  <c r="D12" i="32"/>
  <c r="I12" i="32"/>
  <c r="N12" i="32"/>
  <c r="T12" i="32"/>
  <c r="Y12" i="32"/>
  <c r="AD12" i="32"/>
  <c r="AJ12" i="32"/>
  <c r="F13" i="32"/>
  <c r="K13" i="32"/>
  <c r="Q13" i="32"/>
  <c r="V13" i="32"/>
  <c r="AA13" i="32"/>
  <c r="AG13" i="32"/>
  <c r="C14" i="32"/>
  <c r="H14" i="32"/>
  <c r="N14" i="32"/>
  <c r="S14" i="32"/>
  <c r="X14" i="32"/>
  <c r="AD14" i="32"/>
  <c r="AI14" i="32"/>
  <c r="E15" i="32"/>
  <c r="K15" i="32"/>
  <c r="P15" i="32"/>
  <c r="U15" i="32"/>
  <c r="AA15" i="32"/>
  <c r="AF15" i="32"/>
  <c r="B16" i="32"/>
  <c r="H16" i="32"/>
  <c r="M16" i="32"/>
  <c r="R16" i="32"/>
  <c r="X16" i="32"/>
  <c r="AB16" i="32"/>
  <c r="AF16" i="32"/>
  <c r="AJ16" i="32"/>
  <c r="E17" i="32"/>
  <c r="I17" i="32"/>
  <c r="M17" i="32"/>
  <c r="Q17" i="32"/>
  <c r="U17" i="32"/>
  <c r="Y17" i="32"/>
  <c r="AC17" i="32"/>
  <c r="AG17" i="32"/>
  <c r="B18" i="32"/>
  <c r="F18" i="32"/>
  <c r="J18" i="32"/>
  <c r="N18" i="32"/>
  <c r="R18" i="32"/>
  <c r="V18" i="32"/>
  <c r="Z18" i="32"/>
  <c r="AD18" i="32"/>
  <c r="AH18" i="32"/>
  <c r="C19" i="32"/>
  <c r="G19" i="32"/>
  <c r="K19" i="32"/>
  <c r="O19" i="32"/>
  <c r="S19" i="32"/>
  <c r="W19" i="32"/>
  <c r="AA19" i="32"/>
  <c r="AE19" i="32"/>
  <c r="AI19" i="32"/>
  <c r="D20" i="32"/>
  <c r="H20" i="32"/>
  <c r="L20" i="32"/>
  <c r="P20" i="32"/>
  <c r="B7" i="32"/>
  <c r="G7" i="32"/>
  <c r="L7" i="32"/>
  <c r="C7" i="32"/>
  <c r="M7" i="32"/>
  <c r="T7" i="32"/>
  <c r="Y7" i="32"/>
  <c r="AE7" i="32"/>
  <c r="AJ7" i="32"/>
  <c r="F8" i="32"/>
  <c r="L8" i="32"/>
  <c r="Q8" i="32"/>
  <c r="V8" i="32"/>
  <c r="AB8" i="32"/>
  <c r="AG8" i="32"/>
  <c r="C9" i="32"/>
  <c r="I9" i="32"/>
  <c r="N9" i="32"/>
  <c r="S9" i="32"/>
  <c r="Y9" i="32"/>
  <c r="AD9" i="32"/>
  <c r="AI9" i="32"/>
  <c r="F10" i="32"/>
  <c r="K10" i="32"/>
  <c r="P10" i="32"/>
  <c r="V10" i="32"/>
  <c r="AA10" i="32"/>
  <c r="AF10" i="32"/>
  <c r="C11" i="32"/>
  <c r="H11" i="32"/>
  <c r="M11" i="32"/>
  <c r="S11" i="32"/>
  <c r="X11" i="32"/>
  <c r="AC11" i="32"/>
  <c r="AI11" i="32"/>
  <c r="E12" i="32"/>
  <c r="J12" i="32"/>
  <c r="P12" i="32"/>
  <c r="U12" i="32"/>
  <c r="Z12" i="32"/>
  <c r="AF12" i="32"/>
  <c r="B13" i="32"/>
  <c r="G13" i="32"/>
  <c r="M13" i="32"/>
  <c r="R13" i="32"/>
  <c r="W13" i="32"/>
  <c r="AC13" i="32"/>
  <c r="AH13" i="32"/>
  <c r="D14" i="32"/>
  <c r="J14" i="32"/>
  <c r="O14" i="32"/>
  <c r="T14" i="32"/>
  <c r="Z14" i="32"/>
  <c r="AE14" i="32"/>
  <c r="AJ14" i="32"/>
  <c r="G15" i="32"/>
  <c r="L15" i="32"/>
  <c r="Q15" i="32"/>
  <c r="W15" i="32"/>
  <c r="AB15" i="32"/>
  <c r="AG15" i="32"/>
  <c r="D16" i="32"/>
  <c r="I16" i="32"/>
  <c r="N16" i="32"/>
  <c r="T16" i="32"/>
  <c r="Y16" i="32"/>
  <c r="AC16" i="32"/>
  <c r="AG16" i="32"/>
  <c r="B17" i="32"/>
  <c r="F17" i="32"/>
  <c r="J17" i="32"/>
  <c r="N17" i="32"/>
  <c r="R17" i="32"/>
  <c r="V17" i="32"/>
  <c r="Z17" i="32"/>
  <c r="AD17" i="32"/>
  <c r="AH17" i="32"/>
  <c r="C18" i="32"/>
  <c r="G18" i="32"/>
  <c r="K18" i="32"/>
  <c r="O18" i="32"/>
  <c r="S18" i="32"/>
  <c r="W18" i="32"/>
  <c r="AA18" i="32"/>
  <c r="AE18" i="32"/>
  <c r="AI18" i="32"/>
  <c r="D19" i="32"/>
  <c r="H19" i="32"/>
  <c r="L19" i="32"/>
  <c r="P19" i="32"/>
  <c r="T19" i="32"/>
  <c r="X19" i="32"/>
  <c r="AB19" i="32"/>
  <c r="AF19" i="32"/>
  <c r="AJ19" i="32"/>
  <c r="E20" i="32"/>
  <c r="I20" i="32"/>
  <c r="M20" i="32"/>
  <c r="Q20" i="32"/>
  <c r="U20" i="32"/>
  <c r="Y20" i="32"/>
  <c r="AC20" i="32"/>
  <c r="AG20" i="32"/>
  <c r="B21" i="32"/>
  <c r="F21" i="32"/>
  <c r="J21" i="32"/>
  <c r="N21" i="32"/>
  <c r="R21" i="32"/>
  <c r="V21" i="32"/>
  <c r="AA21" i="32"/>
  <c r="AF21" i="32"/>
  <c r="C22" i="32"/>
  <c r="H22" i="32"/>
  <c r="M22" i="32"/>
  <c r="S22" i="32"/>
  <c r="X22" i="32"/>
  <c r="AC22" i="32"/>
  <c r="AI22" i="32"/>
  <c r="E23" i="32"/>
  <c r="J23" i="32"/>
  <c r="P23" i="32"/>
  <c r="U23" i="32"/>
  <c r="Z23" i="32"/>
  <c r="AF23" i="32"/>
  <c r="B24" i="32"/>
  <c r="G24" i="32"/>
  <c r="M24" i="32"/>
  <c r="R24" i="32"/>
  <c r="W24" i="32"/>
  <c r="AC24" i="32"/>
  <c r="AH24" i="32"/>
  <c r="D25" i="32"/>
  <c r="J25" i="32"/>
  <c r="O25" i="32"/>
  <c r="T25" i="32"/>
  <c r="Z25" i="32"/>
  <c r="AE25" i="32"/>
  <c r="AJ25" i="32"/>
  <c r="G26" i="32"/>
  <c r="L26" i="32"/>
  <c r="Q26" i="32"/>
  <c r="W26" i="32"/>
  <c r="AB26" i="32"/>
  <c r="AG26" i="32"/>
  <c r="D27" i="32"/>
  <c r="I27" i="32"/>
  <c r="N27" i="32"/>
  <c r="T27" i="32"/>
  <c r="Y27" i="32"/>
  <c r="AD27" i="32"/>
  <c r="AJ27" i="32"/>
  <c r="F28" i="32"/>
  <c r="K28" i="32"/>
  <c r="Q28" i="32"/>
  <c r="V28" i="32"/>
  <c r="AA28" i="32"/>
  <c r="AG28" i="32"/>
  <c r="E7" i="32"/>
  <c r="P7" i="32"/>
  <c r="U7" i="32"/>
  <c r="AA7" i="32"/>
  <c r="AF7" i="32"/>
  <c r="B8" i="32"/>
  <c r="H8" i="32"/>
  <c r="M8" i="32"/>
  <c r="R8" i="32"/>
  <c r="X8" i="32"/>
  <c r="AC8" i="32"/>
  <c r="AH8" i="32"/>
  <c r="E9" i="32"/>
  <c r="J9" i="32"/>
  <c r="O9" i="32"/>
  <c r="U9" i="32"/>
  <c r="Z9" i="32"/>
  <c r="AE9" i="32"/>
  <c r="B10" i="32"/>
  <c r="G10" i="32"/>
  <c r="L10" i="32"/>
  <c r="R10" i="32"/>
  <c r="W10" i="32"/>
  <c r="AB10" i="32"/>
  <c r="AH10" i="32"/>
  <c r="D11" i="32"/>
  <c r="I11" i="32"/>
  <c r="O11" i="32"/>
  <c r="T11" i="32"/>
  <c r="Y11" i="32"/>
  <c r="AE11" i="32"/>
  <c r="AJ11" i="32"/>
  <c r="F12" i="32"/>
  <c r="L12" i="32"/>
  <c r="Q12" i="32"/>
  <c r="V12" i="32"/>
  <c r="AB12" i="32"/>
  <c r="AG12" i="32"/>
  <c r="C13" i="32"/>
  <c r="I13" i="32"/>
  <c r="N13" i="32"/>
  <c r="S13" i="32"/>
  <c r="Y13" i="32"/>
  <c r="AD13" i="32"/>
  <c r="AI13" i="32"/>
  <c r="F14" i="32"/>
  <c r="K14" i="32"/>
  <c r="P14" i="32"/>
  <c r="V14" i="32"/>
  <c r="AA14" i="32"/>
  <c r="AF14" i="32"/>
  <c r="C15" i="32"/>
  <c r="H15" i="32"/>
  <c r="M15" i="32"/>
  <c r="S15" i="32"/>
  <c r="X15" i="32"/>
  <c r="AC15" i="32"/>
  <c r="AI15" i="32"/>
  <c r="E16" i="32"/>
  <c r="J16" i="32"/>
  <c r="P16" i="32"/>
  <c r="U16" i="32"/>
  <c r="Z16" i="32"/>
  <c r="AD16" i="32"/>
  <c r="AH16" i="32"/>
  <c r="C17" i="32"/>
  <c r="G17" i="32"/>
  <c r="K17" i="32"/>
  <c r="O17" i="32"/>
  <c r="S17" i="32"/>
  <c r="W17" i="32"/>
  <c r="AA17" i="32"/>
  <c r="AE17" i="32"/>
  <c r="AI17" i="32"/>
  <c r="D18" i="32"/>
  <c r="H18" i="32"/>
  <c r="L18" i="32"/>
  <c r="P18" i="32"/>
  <c r="T18" i="32"/>
  <c r="X18" i="32"/>
  <c r="AB18" i="32"/>
  <c r="AF18" i="32"/>
  <c r="AJ18" i="32"/>
  <c r="E19" i="32"/>
  <c r="I19" i="32"/>
  <c r="M19" i="32"/>
  <c r="Q19" i="32"/>
  <c r="U19" i="32"/>
  <c r="Y19" i="32"/>
  <c r="AC19" i="32"/>
  <c r="AG19" i="32"/>
  <c r="B20" i="32"/>
  <c r="F20" i="32"/>
  <c r="J20" i="32"/>
  <c r="N20" i="32"/>
  <c r="R20" i="32"/>
  <c r="V20" i="32"/>
  <c r="Z20" i="32"/>
  <c r="AD20" i="32"/>
  <c r="X20" i="32"/>
  <c r="AF20" i="32"/>
  <c r="AJ20" i="32"/>
  <c r="E21" i="32"/>
  <c r="I21" i="32"/>
  <c r="M21" i="32"/>
  <c r="Q21" i="32"/>
  <c r="U21" i="32"/>
  <c r="Z21" i="32"/>
  <c r="AE21" i="32"/>
  <c r="AJ21" i="32"/>
  <c r="G22" i="32"/>
  <c r="L22" i="32"/>
  <c r="Q22" i="32"/>
  <c r="W22" i="32"/>
  <c r="AB22" i="32"/>
  <c r="AG22" i="32"/>
  <c r="D23" i="32"/>
  <c r="I23" i="32"/>
  <c r="N23" i="32"/>
  <c r="T23" i="32"/>
  <c r="Y23" i="32"/>
  <c r="AD23" i="32"/>
  <c r="AJ23" i="32"/>
  <c r="F24" i="32"/>
  <c r="K24" i="32"/>
  <c r="Q24" i="32"/>
  <c r="V24" i="32"/>
  <c r="AA24" i="32"/>
  <c r="AG24" i="32"/>
  <c r="C25" i="32"/>
  <c r="H25" i="32"/>
  <c r="N25" i="32"/>
  <c r="S25" i="32"/>
  <c r="X25" i="32"/>
  <c r="AD25" i="32"/>
  <c r="AI25" i="32"/>
  <c r="E26" i="32"/>
  <c r="K26" i="32"/>
  <c r="P26" i="32"/>
  <c r="U26" i="32"/>
  <c r="AA26" i="32"/>
  <c r="AF26" i="32"/>
  <c r="B27" i="32"/>
  <c r="H27" i="32"/>
  <c r="M27" i="32"/>
  <c r="R27" i="32"/>
  <c r="X27" i="32"/>
  <c r="AC27" i="32"/>
  <c r="AH27" i="32"/>
  <c r="E28" i="32"/>
  <c r="J28" i="32"/>
  <c r="O28" i="32"/>
  <c r="U28" i="32"/>
  <c r="Z28" i="32"/>
  <c r="AE28" i="32"/>
  <c r="AJ28" i="32"/>
  <c r="T28" i="32"/>
  <c r="D28" i="32"/>
  <c r="W27" i="32"/>
  <c r="G27" i="32"/>
  <c r="Z26" i="32"/>
  <c r="J26" i="32"/>
  <c r="AC25" i="32"/>
  <c r="M25" i="32"/>
  <c r="AF24" i="32"/>
  <c r="P24" i="32"/>
  <c r="AI23" i="32"/>
  <c r="S23" i="32"/>
  <c r="C23" i="32"/>
  <c r="V22" i="32"/>
  <c r="F22" i="32"/>
  <c r="Y21" i="32"/>
  <c r="K16" i="32"/>
  <c r="AD15" i="32"/>
  <c r="N15" i="32"/>
  <c r="AG14" i="32"/>
  <c r="Q14" i="32"/>
  <c r="AJ13" i="32"/>
  <c r="T13" i="32"/>
  <c r="D13" i="32"/>
  <c r="W12" i="32"/>
  <c r="G12" i="32"/>
  <c r="Z11" i="32"/>
  <c r="J11" i="32"/>
  <c r="AC10" i="32"/>
  <c r="M10" i="32"/>
  <c r="AF9" i="32"/>
  <c r="P9" i="32"/>
  <c r="AI8" i="32"/>
  <c r="S8" i="32"/>
  <c r="C8" i="32"/>
  <c r="V7" i="32"/>
  <c r="F7" i="32"/>
  <c r="X28" i="32"/>
  <c r="H28" i="32"/>
  <c r="AA27" i="32"/>
  <c r="K27" i="32"/>
  <c r="AD26" i="32"/>
  <c r="N26" i="32"/>
  <c r="AG25" i="32"/>
  <c r="Q25" i="32"/>
  <c r="AJ24" i="32"/>
  <c r="T24" i="32"/>
  <c r="D24" i="32"/>
  <c r="W23" i="32"/>
  <c r="G23" i="32"/>
  <c r="Z22" i="32"/>
  <c r="J22" i="32"/>
  <c r="AC21" i="32"/>
  <c r="O16" i="32"/>
  <c r="AH15" i="32"/>
  <c r="R15" i="32"/>
  <c r="B15" i="32"/>
  <c r="U14" i="32"/>
  <c r="E14" i="32"/>
  <c r="X13" i="32"/>
  <c r="H13" i="32"/>
  <c r="AA12" i="32"/>
  <c r="K12" i="32"/>
  <c r="AD11" i="32"/>
  <c r="N11" i="32"/>
  <c r="AG10" i="32"/>
  <c r="Q10" i="32"/>
  <c r="AJ9" i="32"/>
  <c r="T9" i="32"/>
  <c r="D9" i="32"/>
  <c r="W8" i="32"/>
  <c r="G8" i="32"/>
  <c r="Z7" i="32"/>
  <c r="J7" i="32"/>
  <c r="T20" i="32"/>
  <c r="AB20" i="32"/>
  <c r="AH20" i="32"/>
  <c r="C21" i="32"/>
  <c r="G21" i="32"/>
  <c r="K21" i="32"/>
  <c r="O21" i="32"/>
  <c r="S21" i="32"/>
  <c r="W21" i="32"/>
  <c r="AB21" i="32"/>
  <c r="AH21" i="32"/>
  <c r="D22" i="32"/>
  <c r="I22" i="32"/>
  <c r="O22" i="32"/>
  <c r="T22" i="32"/>
  <c r="Y22" i="32"/>
  <c r="AE22" i="32"/>
  <c r="AJ22" i="32"/>
  <c r="F23" i="32"/>
  <c r="L23" i="32"/>
  <c r="Q23" i="32"/>
  <c r="V23" i="32"/>
  <c r="AB23" i="32"/>
  <c r="AG23" i="32"/>
  <c r="C24" i="32"/>
  <c r="I24" i="32"/>
  <c r="N24" i="32"/>
  <c r="S24" i="32"/>
  <c r="Y24" i="32"/>
  <c r="AD24" i="32"/>
  <c r="AI24" i="32"/>
  <c r="F25" i="32"/>
  <c r="K25" i="32"/>
  <c r="P25" i="32"/>
  <c r="V25" i="32"/>
  <c r="AA25" i="32"/>
  <c r="AF25" i="32"/>
  <c r="C26" i="32"/>
  <c r="H26" i="32"/>
  <c r="M26" i="32"/>
  <c r="S26" i="32"/>
  <c r="X26" i="32"/>
  <c r="AC26" i="32"/>
  <c r="AI26" i="32"/>
  <c r="E27" i="32"/>
  <c r="J27" i="32"/>
  <c r="P27" i="32"/>
  <c r="U27" i="32"/>
  <c r="Z27" i="32"/>
  <c r="AF27" i="32"/>
  <c r="B28" i="32"/>
  <c r="G28" i="32"/>
  <c r="M28" i="32"/>
  <c r="R28" i="32"/>
  <c r="W28" i="32"/>
  <c r="AC28" i="32"/>
  <c r="AH28" i="32"/>
  <c r="AB28" i="32"/>
  <c r="L28" i="32"/>
  <c r="AE27" i="32"/>
  <c r="O27" i="32"/>
  <c r="AH26" i="32"/>
  <c r="R26" i="32"/>
  <c r="B26" i="32"/>
  <c r="U25" i="32"/>
  <c r="E25" i="32"/>
  <c r="X24" i="32"/>
  <c r="H24" i="32"/>
  <c r="AA23" i="32"/>
  <c r="K23" i="32"/>
  <c r="AD22" i="32"/>
  <c r="N22" i="32"/>
  <c r="AG21" i="32"/>
  <c r="S16" i="32"/>
  <c r="C16" i="32"/>
  <c r="V15" i="32"/>
  <c r="F15" i="32"/>
  <c r="Y14" i="32"/>
  <c r="I14" i="32"/>
  <c r="AB13" i="32"/>
  <c r="L13" i="32"/>
  <c r="AE12" i="32"/>
  <c r="O12" i="32"/>
  <c r="AH11" i="32"/>
  <c r="R11" i="32"/>
  <c r="B11" i="32"/>
  <c r="U10" i="32"/>
  <c r="E10" i="32"/>
  <c r="X9" i="32"/>
  <c r="H9" i="32"/>
  <c r="AA8" i="32"/>
  <c r="K8" i="32"/>
  <c r="AD7" i="32"/>
  <c r="N7" i="32"/>
  <c r="AF28" i="32"/>
  <c r="P28" i="32"/>
  <c r="AI27" i="32"/>
  <c r="S27" i="32"/>
  <c r="C27" i="32"/>
  <c r="V26" i="32"/>
  <c r="F26" i="32"/>
  <c r="Y25" i="32"/>
  <c r="I25" i="32"/>
  <c r="AB24" i="32"/>
  <c r="L24" i="32"/>
  <c r="AE23" i="32"/>
  <c r="O23" i="32"/>
  <c r="AH22" i="32"/>
  <c r="R22" i="32"/>
  <c r="B22" i="32"/>
  <c r="W16" i="32"/>
  <c r="G16" i="32"/>
  <c r="Z15" i="32"/>
  <c r="J15" i="32"/>
  <c r="AC14" i="32"/>
  <c r="M14" i="32"/>
  <c r="AF13" i="32"/>
  <c r="P13" i="32"/>
  <c r="AI12" i="32"/>
  <c r="S12" i="32"/>
  <c r="C12" i="32"/>
  <c r="V11" i="32"/>
  <c r="F11" i="32"/>
  <c r="Y10" i="32"/>
  <c r="I10" i="32"/>
  <c r="AB9" i="32"/>
  <c r="L9" i="32"/>
  <c r="AE8" i="32"/>
  <c r="O8" i="32"/>
  <c r="AH7" i="32"/>
  <c r="R7" i="32"/>
  <c r="B30" i="32" a="1"/>
  <c r="B30" i="32" s="1"/>
  <c r="P5" i="39"/>
  <c r="G5" i="39"/>
  <c r="AF27" i="39"/>
  <c r="AR26" i="39"/>
  <c r="AB26" i="39"/>
  <c r="AN25" i="39"/>
  <c r="H25" i="39"/>
  <c r="H23" i="109" s="1"/>
  <c r="T24" i="39"/>
  <c r="T22" i="109" s="1"/>
  <c r="P23" i="39"/>
  <c r="P21" i="109" s="1"/>
  <c r="AB22" i="39"/>
  <c r="AN21" i="39"/>
  <c r="H21" i="39"/>
  <c r="H19" i="109" s="1"/>
  <c r="T20" i="39"/>
  <c r="T18" i="109" s="1"/>
  <c r="AF19" i="39"/>
  <c r="AR18" i="39"/>
  <c r="L18" i="39"/>
  <c r="L16" i="109" s="1"/>
  <c r="H17" i="39"/>
  <c r="H15" i="109" s="1"/>
  <c r="AI14" i="39"/>
  <c r="I6" i="39"/>
  <c r="AM5" i="39"/>
  <c r="O7" i="39"/>
  <c r="O5" i="109" s="1"/>
  <c r="W9" i="39"/>
  <c r="AE27" i="39"/>
  <c r="AQ26" i="39"/>
  <c r="K26" i="39"/>
  <c r="K24" i="109" s="1"/>
  <c r="W25" i="39"/>
  <c r="AI24" i="39"/>
  <c r="AA23" i="39"/>
  <c r="AH25" i="39"/>
  <c r="AL22" i="39"/>
  <c r="AP19" i="39"/>
  <c r="AP19" i="27" s="1"/>
  <c r="B17" i="39"/>
  <c r="AA11" i="39"/>
  <c r="AM6" i="39"/>
  <c r="AK26" i="39"/>
  <c r="AO23" i="39"/>
  <c r="AM22" i="39"/>
  <c r="S21" i="39"/>
  <c r="S19" i="109" s="1"/>
  <c r="K19" i="39"/>
  <c r="K17" i="109" s="1"/>
  <c r="AI17" i="39"/>
  <c r="AS15" i="39"/>
  <c r="E13" i="39"/>
  <c r="E11" i="109" s="1"/>
  <c r="E10" i="39"/>
  <c r="E8" i="109" s="1"/>
  <c r="AD25" i="39"/>
  <c r="AD25" i="27" s="1"/>
  <c r="AL19" i="39"/>
  <c r="AG26" i="39"/>
  <c r="I19" i="39"/>
  <c r="I17" i="109" s="1"/>
  <c r="AO9" i="39"/>
  <c r="D14" i="39"/>
  <c r="D12" i="109" s="1"/>
  <c r="H11" i="39"/>
  <c r="H9" i="109" s="1"/>
  <c r="AH20" i="39"/>
  <c r="AR27" i="39"/>
  <c r="AN26" i="39"/>
  <c r="H26" i="39"/>
  <c r="H24" i="109" s="1"/>
  <c r="D25" i="39"/>
  <c r="D23" i="109" s="1"/>
  <c r="P24" i="39"/>
  <c r="P22" i="109" s="1"/>
  <c r="AB23" i="39"/>
  <c r="X22" i="39"/>
  <c r="X22" i="27" s="1"/>
  <c r="AJ21" i="39"/>
  <c r="D21" i="39"/>
  <c r="D19" i="109" s="1"/>
  <c r="P20" i="39"/>
  <c r="P18" i="109" s="1"/>
  <c r="AB19" i="39"/>
  <c r="AN18" i="39"/>
  <c r="H18" i="39"/>
  <c r="T17" i="39"/>
  <c r="T15" i="109" s="1"/>
  <c r="AF16" i="39"/>
  <c r="C16" i="39"/>
  <c r="C14" i="109" s="1"/>
  <c r="AA14" i="39"/>
  <c r="S12" i="39"/>
  <c r="S10" i="109" s="1"/>
  <c r="AQ10" i="39"/>
  <c r="M7" i="39"/>
  <c r="M5" i="109" s="1"/>
  <c r="O5" i="39"/>
  <c r="W7" i="39"/>
  <c r="AQ8" i="39"/>
  <c r="AQ27" i="39"/>
  <c r="K27" i="39"/>
  <c r="K25" i="109" s="1"/>
  <c r="AM26" i="39"/>
  <c r="G26" i="39"/>
  <c r="G24" i="109" s="1"/>
  <c r="S25" i="39"/>
  <c r="S23" i="109" s="1"/>
  <c r="AE24" i="39"/>
  <c r="S23" i="39"/>
  <c r="S21" i="109" s="1"/>
  <c r="R25" i="39"/>
  <c r="R23" i="109" s="1"/>
  <c r="V22" i="39"/>
  <c r="V20" i="109" s="1"/>
  <c r="Z19" i="39"/>
  <c r="AI13" i="39"/>
  <c r="AC5" i="39"/>
  <c r="AO27" i="39"/>
  <c r="AS24" i="39"/>
  <c r="AE22" i="39"/>
  <c r="K21" i="39"/>
  <c r="K19" i="109" s="1"/>
  <c r="C19" i="39"/>
  <c r="C17" i="109" s="1"/>
  <c r="AA17" i="39"/>
  <c r="AC15" i="39"/>
  <c r="X13" i="109" s="1"/>
  <c r="AG12" i="39"/>
  <c r="Q9" i="39"/>
  <c r="Q7" i="109" s="1"/>
  <c r="J24" i="39"/>
  <c r="J22" i="109" s="1"/>
  <c r="R18" i="39"/>
  <c r="R16" i="109" s="1"/>
  <c r="M25" i="39"/>
  <c r="M23" i="109" s="1"/>
  <c r="U18" i="39"/>
  <c r="U16" i="109" s="1"/>
  <c r="AS6" i="39"/>
  <c r="AF13" i="39"/>
  <c r="AJ10" i="39"/>
  <c r="AL17" i="39"/>
  <c r="AO5" i="39"/>
  <c r="Z13" i="39"/>
  <c r="AO8" i="39"/>
  <c r="AN27" i="39"/>
  <c r="X27" i="39"/>
  <c r="X27" i="27" s="1"/>
  <c r="H27" i="39"/>
  <c r="H25" i="109" s="1"/>
  <c r="AJ26" i="39"/>
  <c r="T26" i="39"/>
  <c r="T24" i="109" s="1"/>
  <c r="D26" i="39"/>
  <c r="D24" i="109" s="1"/>
  <c r="AF25" i="39"/>
  <c r="P25" i="39"/>
  <c r="P23" i="109" s="1"/>
  <c r="AR24" i="39"/>
  <c r="AB24" i="39"/>
  <c r="L24" i="39"/>
  <c r="L22" i="109" s="1"/>
  <c r="AN23" i="39"/>
  <c r="X23" i="39"/>
  <c r="X23" i="27" s="1"/>
  <c r="H23" i="39"/>
  <c r="H21" i="109" s="1"/>
  <c r="AJ22" i="39"/>
  <c r="AJ22" i="60" s="1"/>
  <c r="T22" i="39"/>
  <c r="D22" i="39"/>
  <c r="D20" i="109" s="1"/>
  <c r="AF21" i="39"/>
  <c r="P21" i="39"/>
  <c r="P19" i="109" s="1"/>
  <c r="AR20" i="39"/>
  <c r="AB20" i="39"/>
  <c r="L20" i="39"/>
  <c r="L18" i="109" s="1"/>
  <c r="AN19" i="39"/>
  <c r="AN19" i="60" s="1"/>
  <c r="X19" i="39"/>
  <c r="X19" i="27" s="1"/>
  <c r="H19" i="39"/>
  <c r="AJ18" i="39"/>
  <c r="T18" i="39"/>
  <c r="T16" i="109" s="1"/>
  <c r="D18" i="39"/>
  <c r="D16" i="109" s="1"/>
  <c r="AF17" i="39"/>
  <c r="P17" i="39"/>
  <c r="P15" i="109" s="1"/>
  <c r="AR16" i="39"/>
  <c r="AA16" i="39"/>
  <c r="AM15" i="39"/>
  <c r="G15" i="39"/>
  <c r="G13" i="109" s="1"/>
  <c r="S14" i="39"/>
  <c r="S12" i="109" s="1"/>
  <c r="AE13" i="39"/>
  <c r="AQ12" i="39"/>
  <c r="K12" i="39"/>
  <c r="K10" i="109" s="1"/>
  <c r="W11" i="39"/>
  <c r="AI10" i="39"/>
  <c r="AK9" i="39"/>
  <c r="Q8" i="39"/>
  <c r="Q6" i="109" s="1"/>
  <c r="AO6" i="39"/>
  <c r="U5" i="39"/>
  <c r="W5" i="39"/>
  <c r="K6" i="39"/>
  <c r="AQ6" i="39"/>
  <c r="AE7" i="39"/>
  <c r="S8" i="39"/>
  <c r="S6" i="109" s="1"/>
  <c r="G9" i="39"/>
  <c r="G7" i="109" s="1"/>
  <c r="AM9" i="39"/>
  <c r="AM27" i="39"/>
  <c r="W27" i="39"/>
  <c r="G27" i="39"/>
  <c r="AI26" i="39"/>
  <c r="S26" i="39"/>
  <c r="S24" i="109" s="1"/>
  <c r="C26" i="39"/>
  <c r="C24" i="109" s="1"/>
  <c r="AE25" i="39"/>
  <c r="O25" i="39"/>
  <c r="O23" i="109" s="1"/>
  <c r="AQ24" i="39"/>
  <c r="AA24" i="39"/>
  <c r="AQ23" i="39"/>
  <c r="AP27" i="39"/>
  <c r="AP27" i="27" s="1"/>
  <c r="V26" i="39"/>
  <c r="V24" i="109" s="1"/>
  <c r="B25" i="39"/>
  <c r="Z23" i="39"/>
  <c r="F22" i="39"/>
  <c r="F20" i="109" s="1"/>
  <c r="AD20" i="39"/>
  <c r="AD20" i="27" s="1"/>
  <c r="J19" i="39"/>
  <c r="J17" i="109" s="1"/>
  <c r="AH17" i="39"/>
  <c r="AQ15" i="39"/>
  <c r="C13" i="39"/>
  <c r="C11" i="109" s="1"/>
  <c r="AS9" i="39"/>
  <c r="S5" i="39"/>
  <c r="O8" i="39"/>
  <c r="O6" i="109" s="1"/>
  <c r="Y27" i="39"/>
  <c r="Y27" i="27" s="1"/>
  <c r="E26" i="39"/>
  <c r="E24" i="109" s="1"/>
  <c r="AC24" i="39"/>
  <c r="X22" i="109" s="1"/>
  <c r="K23" i="39"/>
  <c r="K21" i="109" s="1"/>
  <c r="W22" i="39"/>
  <c r="AI21" i="39"/>
  <c r="C21" i="39"/>
  <c r="C19" i="109" s="1"/>
  <c r="O20" i="39"/>
  <c r="O18" i="109" s="1"/>
  <c r="AA19" i="39"/>
  <c r="AA19" i="27" s="1"/>
  <c r="AM18" i="39"/>
  <c r="G18" i="39"/>
  <c r="G16" i="109" s="1"/>
  <c r="S17" i="39"/>
  <c r="S15" i="109" s="1"/>
  <c r="AE16" i="39"/>
  <c r="M15" i="39"/>
  <c r="M13" i="109" s="1"/>
  <c r="AK13" i="39"/>
  <c r="Q12" i="39"/>
  <c r="Q10" i="109" s="1"/>
  <c r="AO10" i="39"/>
  <c r="AC8" i="39"/>
  <c r="X6" i="109" s="1"/>
  <c r="L16" i="39"/>
  <c r="L14" i="109" s="1"/>
  <c r="AH22" i="39"/>
  <c r="AP16" i="39"/>
  <c r="AP16" i="27" s="1"/>
  <c r="C7" i="39"/>
  <c r="AK23" i="39"/>
  <c r="AC20" i="39"/>
  <c r="X18" i="109" s="1"/>
  <c r="AG17" i="39"/>
  <c r="AS12" i="39"/>
  <c r="R16" i="39"/>
  <c r="R14" i="109" s="1"/>
  <c r="AJ14" i="39"/>
  <c r="P13" i="39"/>
  <c r="P11" i="109" s="1"/>
  <c r="AN11" i="39"/>
  <c r="T10" i="39"/>
  <c r="T8" i="109" s="1"/>
  <c r="AR8" i="39"/>
  <c r="X7" i="39"/>
  <c r="X7" i="27" s="1"/>
  <c r="D6" i="39"/>
  <c r="J26" i="39"/>
  <c r="J24" i="109" s="1"/>
  <c r="K13" i="39"/>
  <c r="K11" i="109" s="1"/>
  <c r="Y22" i="39"/>
  <c r="Y22" i="27" s="1"/>
  <c r="AG16" i="39"/>
  <c r="AH15" i="39"/>
  <c r="AL12" i="39"/>
  <c r="AP9" i="39"/>
  <c r="AP9" i="27" s="1"/>
  <c r="B7" i="39"/>
  <c r="B31" i="39" s="1"/>
  <c r="AL21" i="39"/>
  <c r="AM8" i="39"/>
  <c r="AM9" i="60" s="1"/>
  <c r="I20" i="39"/>
  <c r="I18" i="109" s="1"/>
  <c r="E12" i="39"/>
  <c r="E10" i="109" s="1"/>
  <c r="Z14" i="39"/>
  <c r="AD11" i="39"/>
  <c r="AD11" i="27" s="1"/>
  <c r="AH8" i="39"/>
  <c r="AL5" i="39"/>
  <c r="P27" i="39"/>
  <c r="L26" i="39"/>
  <c r="L24" i="109" s="1"/>
  <c r="X25" i="39"/>
  <c r="X25" i="27" s="1"/>
  <c r="AJ24" i="39"/>
  <c r="D24" i="39"/>
  <c r="D22" i="109" s="1"/>
  <c r="AF23" i="39"/>
  <c r="AR22" i="39"/>
  <c r="AR22" i="27" s="1"/>
  <c r="L22" i="39"/>
  <c r="L20" i="109" s="1"/>
  <c r="X21" i="39"/>
  <c r="X21" i="27" s="1"/>
  <c r="AJ20" i="39"/>
  <c r="D20" i="39"/>
  <c r="D18" i="109" s="1"/>
  <c r="P19" i="39"/>
  <c r="P17" i="109" s="1"/>
  <c r="AB18" i="39"/>
  <c r="AB19" i="60" s="1"/>
  <c r="AN17" i="39"/>
  <c r="X17" i="39"/>
  <c r="X17" i="27" s="1"/>
  <c r="AJ16" i="39"/>
  <c r="K16" i="39"/>
  <c r="K14" i="109" s="1"/>
  <c r="W15" i="39"/>
  <c r="C14" i="39"/>
  <c r="C12" i="109" s="1"/>
  <c r="O13" i="39"/>
  <c r="O11" i="109" s="1"/>
  <c r="AA12" i="39"/>
  <c r="AM11" i="39"/>
  <c r="G11" i="39"/>
  <c r="G9" i="109" s="1"/>
  <c r="S10" i="39"/>
  <c r="S8" i="109" s="1"/>
  <c r="E9" i="39"/>
  <c r="E7" i="109" s="1"/>
  <c r="AC7" i="39"/>
  <c r="X5" i="109" s="1"/>
  <c r="AA6" i="39"/>
  <c r="C8" i="39"/>
  <c r="C6" i="109" s="1"/>
  <c r="AI8" i="39"/>
  <c r="K10" i="39"/>
  <c r="K8" i="109" s="1"/>
  <c r="O27" i="39"/>
  <c r="AA26" i="39"/>
  <c r="AM25" i="39"/>
  <c r="G25" i="39"/>
  <c r="G23" i="109" s="1"/>
  <c r="O24" i="39"/>
  <c r="O22" i="109" s="1"/>
  <c r="J27" i="39"/>
  <c r="N24" i="39"/>
  <c r="N22" i="109" s="1"/>
  <c r="R21" i="39"/>
  <c r="R19" i="109" s="1"/>
  <c r="V18" i="39"/>
  <c r="V16" i="109" s="1"/>
  <c r="W14" i="39"/>
  <c r="E7" i="39"/>
  <c r="E5" i="109" s="1"/>
  <c r="AI9" i="39"/>
  <c r="Q25" i="39"/>
  <c r="G22" i="39"/>
  <c r="AE20" i="39"/>
  <c r="AQ19" i="39"/>
  <c r="W18" i="39"/>
  <c r="C17" i="39"/>
  <c r="C15" i="109" s="1"/>
  <c r="Y14" i="39"/>
  <c r="Y14" i="27" s="1"/>
  <c r="AC11" i="39"/>
  <c r="X9" i="109" s="1"/>
  <c r="U6" i="39"/>
  <c r="S11" i="39"/>
  <c r="S9" i="109" s="1"/>
  <c r="E22" i="39"/>
  <c r="E20" i="109" s="1"/>
  <c r="AO15" i="39"/>
  <c r="X15" i="39"/>
  <c r="X15" i="27" s="1"/>
  <c r="AB12" i="39"/>
  <c r="AF9" i="39"/>
  <c r="L8" i="39"/>
  <c r="L6" i="109" s="1"/>
  <c r="AJ6" i="39"/>
  <c r="AC27" i="39"/>
  <c r="AC19" i="39"/>
  <c r="X17" i="109" s="1"/>
  <c r="AS10" i="39"/>
  <c r="N14" i="39"/>
  <c r="N12" i="109" s="1"/>
  <c r="R11" i="39"/>
  <c r="R9" i="109" s="1"/>
  <c r="V8" i="39"/>
  <c r="Z5" i="39"/>
  <c r="S15" i="39"/>
  <c r="S13" i="109" s="1"/>
  <c r="E23" i="39"/>
  <c r="M17" i="39"/>
  <c r="M15" i="109" s="1"/>
  <c r="B16" i="39"/>
  <c r="F13" i="39"/>
  <c r="F11" i="109" s="1"/>
  <c r="J10" i="39"/>
  <c r="J8" i="109" s="1"/>
  <c r="N7" i="39"/>
  <c r="N5" i="109" s="1"/>
  <c r="AB27" i="39"/>
  <c r="L27" i="39"/>
  <c r="X26" i="39"/>
  <c r="X26" i="27" s="1"/>
  <c r="AJ25" i="39"/>
  <c r="AJ25" i="27" s="1"/>
  <c r="T25" i="39"/>
  <c r="T23" i="109" s="1"/>
  <c r="AF24" i="39"/>
  <c r="AR23" i="39"/>
  <c r="AR24" i="60" s="1"/>
  <c r="L23" i="39"/>
  <c r="L21" i="109" s="1"/>
  <c r="AN22" i="39"/>
  <c r="H22" i="39"/>
  <c r="H20" i="109" s="1"/>
  <c r="T21" i="39"/>
  <c r="T19" i="109" s="1"/>
  <c r="AF20" i="39"/>
  <c r="AF21" i="60" s="1"/>
  <c r="AR19" i="39"/>
  <c r="L19" i="39"/>
  <c r="L17" i="109" s="1"/>
  <c r="X18" i="39"/>
  <c r="X18" i="27" s="1"/>
  <c r="AJ17" i="39"/>
  <c r="AJ18" i="60" s="1"/>
  <c r="D17" i="39"/>
  <c r="D15" i="109" s="1"/>
  <c r="O15" i="39"/>
  <c r="AM13" i="39"/>
  <c r="G13" i="39"/>
  <c r="G11" i="109" s="1"/>
  <c r="AE11" i="39"/>
  <c r="I10" i="39"/>
  <c r="I8" i="109" s="1"/>
  <c r="AG8" i="39"/>
  <c r="AK5" i="39"/>
  <c r="C6" i="39"/>
  <c r="C6" i="27" s="1"/>
  <c r="AI6" i="39"/>
  <c r="K8" i="39"/>
  <c r="K6" i="109" s="1"/>
  <c r="AE9" i="39"/>
  <c r="AA27" i="39"/>
  <c r="W26" i="39"/>
  <c r="AI25" i="39"/>
  <c r="C25" i="39"/>
  <c r="G24" i="39"/>
  <c r="G22" i="109" s="1"/>
  <c r="AL26" i="39"/>
  <c r="AP23" i="39"/>
  <c r="AP23" i="27" s="1"/>
  <c r="B21" i="39"/>
  <c r="F18" i="39"/>
  <c r="F16" i="109" s="1"/>
  <c r="AD16" i="39"/>
  <c r="AD16" i="27" s="1"/>
  <c r="AM10" i="39"/>
  <c r="AA7" i="39"/>
  <c r="U26" i="39"/>
  <c r="Y23" i="39"/>
  <c r="Y23" i="27" s="1"/>
  <c r="AQ21" i="39"/>
  <c r="W20" i="39"/>
  <c r="AI19" i="39"/>
  <c r="O18" i="39"/>
  <c r="O16" i="109" s="1"/>
  <c r="AM16" i="39"/>
  <c r="I14" i="39"/>
  <c r="M11" i="39"/>
  <c r="M9" i="109" s="1"/>
  <c r="AB16" i="39"/>
  <c r="AG6" i="39"/>
  <c r="Q21" i="39"/>
  <c r="Q19" i="109" s="1"/>
  <c r="U14" i="39"/>
  <c r="U12" i="109" s="1"/>
  <c r="H15" i="39"/>
  <c r="H13" i="109" s="1"/>
  <c r="L12" i="39"/>
  <c r="L10" i="109" s="1"/>
  <c r="P9" i="39"/>
  <c r="P7" i="109" s="1"/>
  <c r="AN7" i="39"/>
  <c r="T6" i="39"/>
  <c r="AD27" i="39"/>
  <c r="AD27" i="27" s="1"/>
  <c r="AG24" i="39"/>
  <c r="I18" i="39"/>
  <c r="I16" i="109" s="1"/>
  <c r="AD10" i="39"/>
  <c r="AD10" i="27" s="1"/>
  <c r="AH7" i="39"/>
  <c r="AH24" i="39"/>
  <c r="AC21" i="39"/>
  <c r="X19" i="109" s="1"/>
  <c r="AS14" i="39"/>
  <c r="N15" i="39"/>
  <c r="N13" i="109" s="1"/>
  <c r="R12" i="39"/>
  <c r="V9" i="39"/>
  <c r="V7" i="109" s="1"/>
  <c r="Z6" i="39"/>
  <c r="AJ27" i="39"/>
  <c r="T27" i="39"/>
  <c r="D27" i="39"/>
  <c r="AF26" i="39"/>
  <c r="P26" i="39"/>
  <c r="AR25" i="39"/>
  <c r="AR25" i="27" s="1"/>
  <c r="AB25" i="39"/>
  <c r="L25" i="39"/>
  <c r="AN24" i="39"/>
  <c r="X24" i="39"/>
  <c r="X24" i="27" s="1"/>
  <c r="H24" i="39"/>
  <c r="H22" i="109" s="1"/>
  <c r="AJ23" i="39"/>
  <c r="T23" i="39"/>
  <c r="T21" i="109" s="1"/>
  <c r="D23" i="39"/>
  <c r="D21" i="109" s="1"/>
  <c r="AF22" i="39"/>
  <c r="AF23" i="60" s="1"/>
  <c r="P22" i="39"/>
  <c r="AR21" i="39"/>
  <c r="AB21" i="39"/>
  <c r="AB21" i="27" s="1"/>
  <c r="L21" i="39"/>
  <c r="L19" i="109" s="1"/>
  <c r="AN20" i="39"/>
  <c r="X20" i="39"/>
  <c r="X20" i="27" s="1"/>
  <c r="H20" i="39"/>
  <c r="H18" i="109" s="1"/>
  <c r="AJ19" i="39"/>
  <c r="T19" i="39"/>
  <c r="T17" i="109" s="1"/>
  <c r="D19" i="39"/>
  <c r="AF18" i="39"/>
  <c r="P18" i="39"/>
  <c r="P16" i="109" s="1"/>
  <c r="AR17" i="39"/>
  <c r="AR17" i="27" s="1"/>
  <c r="AB17" i="39"/>
  <c r="L17" i="39"/>
  <c r="L15" i="109" s="1"/>
  <c r="AN16" i="39"/>
  <c r="AN17" i="60" s="1"/>
  <c r="S16" i="39"/>
  <c r="S14" i="109" s="1"/>
  <c r="AE15" i="39"/>
  <c r="AQ14" i="39"/>
  <c r="K14" i="39"/>
  <c r="K12" i="109" s="1"/>
  <c r="W13" i="39"/>
  <c r="AI12" i="39"/>
  <c r="C12" i="39"/>
  <c r="C10" i="109" s="1"/>
  <c r="O11" i="39"/>
  <c r="O9" i="109" s="1"/>
  <c r="AA10" i="39"/>
  <c r="U9" i="39"/>
  <c r="U7" i="109" s="1"/>
  <c r="AS7" i="39"/>
  <c r="Y6" i="39"/>
  <c r="B5" i="39"/>
  <c r="AE5" i="39"/>
  <c r="S6" i="39"/>
  <c r="G7" i="39"/>
  <c r="G5" i="109" s="1"/>
  <c r="AM7" i="39"/>
  <c r="AM7" i="27" s="1"/>
  <c r="AA8" i="39"/>
  <c r="O9" i="39"/>
  <c r="O7" i="109" s="1"/>
  <c r="C10" i="39"/>
  <c r="AI27" i="39"/>
  <c r="S27" i="39"/>
  <c r="C27" i="39"/>
  <c r="AE26" i="39"/>
  <c r="O26" i="39"/>
  <c r="AQ25" i="39"/>
  <c r="AA25" i="39"/>
  <c r="AA25" i="27" s="1"/>
  <c r="K25" i="39"/>
  <c r="K23" i="109" s="1"/>
  <c r="AM24" i="39"/>
  <c r="W24" i="39"/>
  <c r="AI23" i="39"/>
  <c r="Z27" i="39"/>
  <c r="F26" i="39"/>
  <c r="AD24" i="39"/>
  <c r="AD24" i="27" s="1"/>
  <c r="J23" i="39"/>
  <c r="AH21" i="39"/>
  <c r="N20" i="39"/>
  <c r="AL18" i="39"/>
  <c r="AL18" i="27" s="1"/>
  <c r="R17" i="39"/>
  <c r="R15" i="109" s="1"/>
  <c r="K15" i="39"/>
  <c r="K13" i="109" s="1"/>
  <c r="O12" i="39"/>
  <c r="O10" i="109" s="1"/>
  <c r="Y8" i="39"/>
  <c r="Y8" i="27" s="1"/>
  <c r="G6" i="39"/>
  <c r="C9" i="39"/>
  <c r="C7" i="109" s="1"/>
  <c r="I27" i="39"/>
  <c r="AG25" i="39"/>
  <c r="M24" i="39"/>
  <c r="M22" i="109" s="1"/>
  <c r="C23" i="39"/>
  <c r="C21" i="109" s="1"/>
  <c r="O22" i="39"/>
  <c r="AA21" i="39"/>
  <c r="AM20" i="39"/>
  <c r="G20" i="39"/>
  <c r="G18" i="109" s="1"/>
  <c r="S19" i="39"/>
  <c r="S17" i="109" s="1"/>
  <c r="AE18" i="39"/>
  <c r="AE18" i="27" s="1"/>
  <c r="AQ17" i="39"/>
  <c r="K17" i="39"/>
  <c r="K15" i="109" s="1"/>
  <c r="Q16" i="39"/>
  <c r="Q14" i="109" s="1"/>
  <c r="AO14" i="39"/>
  <c r="U13" i="39"/>
  <c r="U11" i="109" s="1"/>
  <c r="AS11" i="39"/>
  <c r="Y10" i="39"/>
  <c r="Y10" i="27" s="1"/>
  <c r="AO7" i="39"/>
  <c r="F27" i="39"/>
  <c r="N21" i="39"/>
  <c r="N19" i="109" s="1"/>
  <c r="O14" i="39"/>
  <c r="O12" i="109" s="1"/>
  <c r="AQ9" i="39"/>
  <c r="AK22" i="39"/>
  <c r="AO19" i="39"/>
  <c r="AS16" i="39"/>
  <c r="Y11" i="39"/>
  <c r="Y11" i="27" s="1"/>
  <c r="AN15" i="39"/>
  <c r="T14" i="39"/>
  <c r="T12" i="109" s="1"/>
  <c r="AR12" i="39"/>
  <c r="X11" i="39"/>
  <c r="X11" i="27" s="1"/>
  <c r="D10" i="39"/>
  <c r="D8" i="109" s="1"/>
  <c r="AB8" i="39"/>
  <c r="H7" i="39"/>
  <c r="H5" i="109" s="1"/>
  <c r="AF5" i="39"/>
  <c r="AD23" i="39"/>
  <c r="AD23" i="27" s="1"/>
  <c r="K5" i="39"/>
  <c r="E21" i="39"/>
  <c r="E19" i="109" s="1"/>
  <c r="AO13" i="39"/>
  <c r="AO14" i="60" s="1"/>
  <c r="B15" i="39"/>
  <c r="F12" i="39"/>
  <c r="F10" i="109" s="1"/>
  <c r="J9" i="39"/>
  <c r="J7" i="109" s="1"/>
  <c r="N6" i="39"/>
  <c r="AP18" i="39"/>
  <c r="AP18" i="27" s="1"/>
  <c r="AK25" i="39"/>
  <c r="AG18" i="39"/>
  <c r="E8" i="39"/>
  <c r="E6" i="109" s="1"/>
  <c r="AL13" i="39"/>
  <c r="AP10" i="39"/>
  <c r="AP10" i="27" s="1"/>
  <c r="B8" i="39"/>
  <c r="F5" i="39"/>
  <c r="AB22" i="27"/>
  <c r="S24" i="39"/>
  <c r="S22" i="109" s="1"/>
  <c r="K24" i="39"/>
  <c r="K22" i="109" s="1"/>
  <c r="C24" i="39"/>
  <c r="C22" i="109" s="1"/>
  <c r="AM23" i="39"/>
  <c r="AE23" i="39"/>
  <c r="W23" i="39"/>
  <c r="O23" i="39"/>
  <c r="O21" i="109" s="1"/>
  <c r="AH27" i="39"/>
  <c r="R27" i="39"/>
  <c r="B27" i="39"/>
  <c r="AD26" i="39"/>
  <c r="AD26" i="27" s="1"/>
  <c r="N26" i="39"/>
  <c r="AP25" i="39"/>
  <c r="AP25" i="27" s="1"/>
  <c r="Z25" i="39"/>
  <c r="Z25" i="27" s="1"/>
  <c r="J25" i="39"/>
  <c r="J23" i="109" s="1"/>
  <c r="AL24" i="39"/>
  <c r="V24" i="39"/>
  <c r="V22" i="109" s="1"/>
  <c r="F24" i="39"/>
  <c r="F22" i="109" s="1"/>
  <c r="AH23" i="39"/>
  <c r="AH23" i="27" s="1"/>
  <c r="R23" i="39"/>
  <c r="R21" i="109" s="1"/>
  <c r="B23" i="39"/>
  <c r="AD22" i="39"/>
  <c r="AD22" i="27" s="1"/>
  <c r="N22" i="39"/>
  <c r="N20" i="109" s="1"/>
  <c r="AP21" i="39"/>
  <c r="AP21" i="27" s="1"/>
  <c r="Z21" i="39"/>
  <c r="J21" i="39"/>
  <c r="J19" i="109" s="1"/>
  <c r="AL20" i="39"/>
  <c r="V20" i="39"/>
  <c r="V18" i="109" s="1"/>
  <c r="F20" i="39"/>
  <c r="F18" i="109" s="1"/>
  <c r="AH19" i="39"/>
  <c r="R19" i="39"/>
  <c r="R17" i="109" s="1"/>
  <c r="B19" i="39"/>
  <c r="AD18" i="39"/>
  <c r="AD18" i="27" s="1"/>
  <c r="N18" i="39"/>
  <c r="N16" i="109" s="1"/>
  <c r="AP17" i="39"/>
  <c r="AP17" i="27" s="1"/>
  <c r="Z17" i="39"/>
  <c r="J17" i="39"/>
  <c r="J15" i="109" s="1"/>
  <c r="AL16" i="39"/>
  <c r="O16" i="39"/>
  <c r="O14" i="109" s="1"/>
  <c r="AA15" i="39"/>
  <c r="AM14" i="39"/>
  <c r="G14" i="39"/>
  <c r="G12" i="109" s="1"/>
  <c r="S13" i="39"/>
  <c r="AE12" i="39"/>
  <c r="AQ11" i="39"/>
  <c r="K11" i="39"/>
  <c r="K9" i="109" s="1"/>
  <c r="W10" i="39"/>
  <c r="M9" i="39"/>
  <c r="M7" i="109" s="1"/>
  <c r="AK7" i="39"/>
  <c r="Q6" i="39"/>
  <c r="C5" i="39"/>
  <c r="C5" i="69" s="1"/>
  <c r="AI5" i="39"/>
  <c r="W6" i="39"/>
  <c r="K7" i="39"/>
  <c r="K5" i="109" s="1"/>
  <c r="AQ7" i="39"/>
  <c r="AE8" i="39"/>
  <c r="S9" i="39"/>
  <c r="S7" i="109" s="1"/>
  <c r="G10" i="39"/>
  <c r="G8" i="109" s="1"/>
  <c r="AG27" i="39"/>
  <c r="Q27" i="39"/>
  <c r="AS26" i="39"/>
  <c r="AC26" i="39"/>
  <c r="M26" i="39"/>
  <c r="AO25" i="39"/>
  <c r="AO25" i="27" s="1"/>
  <c r="Y25" i="39"/>
  <c r="Y25" i="27" s="1"/>
  <c r="I25" i="39"/>
  <c r="AK24" i="39"/>
  <c r="U24" i="39"/>
  <c r="U22" i="109" s="1"/>
  <c r="E24" i="39"/>
  <c r="E22" i="109" s="1"/>
  <c r="AG23" i="39"/>
  <c r="Q23" i="39"/>
  <c r="G23" i="39"/>
  <c r="AQ22" i="39"/>
  <c r="AI22" i="39"/>
  <c r="AI22" i="27" s="1"/>
  <c r="AA22" i="39"/>
  <c r="S22" i="39"/>
  <c r="K22" i="39"/>
  <c r="K20" i="109" s="1"/>
  <c r="C22" i="39"/>
  <c r="A22" i="39" s="1"/>
  <c r="AM21" i="39"/>
  <c r="AE21" i="39"/>
  <c r="W21" i="39"/>
  <c r="O21" i="39"/>
  <c r="O19" i="109" s="1"/>
  <c r="G21" i="39"/>
  <c r="G19" i="109" s="1"/>
  <c r="AQ20" i="39"/>
  <c r="AI20" i="39"/>
  <c r="AA20" i="39"/>
  <c r="S20" i="39"/>
  <c r="S18" i="109" s="1"/>
  <c r="K20" i="39"/>
  <c r="K18" i="109" s="1"/>
  <c r="C20" i="39"/>
  <c r="C18" i="109" s="1"/>
  <c r="AM19" i="39"/>
  <c r="AM19" i="27" s="1"/>
  <c r="AE19" i="39"/>
  <c r="W19" i="39"/>
  <c r="O19" i="39"/>
  <c r="O17" i="109" s="1"/>
  <c r="G19" i="39"/>
  <c r="AQ18" i="39"/>
  <c r="AI18" i="39"/>
  <c r="AA18" i="39"/>
  <c r="S18" i="39"/>
  <c r="S16" i="109" s="1"/>
  <c r="K18" i="39"/>
  <c r="K16" i="109" s="1"/>
  <c r="C18" i="39"/>
  <c r="AM17" i="39"/>
  <c r="AE17" i="39"/>
  <c r="AE17" i="27" s="1"/>
  <c r="W17" i="39"/>
  <c r="O17" i="39"/>
  <c r="O15" i="109" s="1"/>
  <c r="G17" i="39"/>
  <c r="G15" i="109" s="1"/>
  <c r="AQ16" i="39"/>
  <c r="AI16" i="39"/>
  <c r="Y16" i="39"/>
  <c r="Y16" i="27" s="1"/>
  <c r="I16" i="39"/>
  <c r="I14" i="109" s="1"/>
  <c r="AK15" i="39"/>
  <c r="U15" i="39"/>
  <c r="U13" i="109" s="1"/>
  <c r="E15" i="39"/>
  <c r="AG14" i="39"/>
  <c r="Q14" i="39"/>
  <c r="Q12" i="109" s="1"/>
  <c r="AS13" i="39"/>
  <c r="AS13" i="60" s="1"/>
  <c r="AC13" i="39"/>
  <c r="X11" i="109" s="1"/>
  <c r="M13" i="39"/>
  <c r="M11" i="109" s="1"/>
  <c r="AO12" i="39"/>
  <c r="Y12" i="39"/>
  <c r="Y12" i="27" s="1"/>
  <c r="I12" i="39"/>
  <c r="I10" i="109" s="1"/>
  <c r="AK11" i="39"/>
  <c r="U11" i="39"/>
  <c r="U9" i="109" s="1"/>
  <c r="E11" i="39"/>
  <c r="E9" i="109" s="1"/>
  <c r="AG10" i="39"/>
  <c r="Q10" i="39"/>
  <c r="Q8" i="109" s="1"/>
  <c r="AG9" i="39"/>
  <c r="AS8" i="39"/>
  <c r="AS9" i="60" s="1"/>
  <c r="M8" i="39"/>
  <c r="M9" i="60" s="1"/>
  <c r="I7" i="39"/>
  <c r="I5" i="109" s="1"/>
  <c r="AG5" i="39"/>
  <c r="T16" i="39"/>
  <c r="AL27" i="39"/>
  <c r="AL27" i="27" s="1"/>
  <c r="R26" i="39"/>
  <c r="AP24" i="39"/>
  <c r="AP24" i="27" s="1"/>
  <c r="V23" i="39"/>
  <c r="B22" i="39"/>
  <c r="Z20" i="39"/>
  <c r="F19" i="39"/>
  <c r="AD17" i="39"/>
  <c r="AD17" i="27" s="1"/>
  <c r="AI15" i="39"/>
  <c r="AM12" i="39"/>
  <c r="AC9" i="39"/>
  <c r="X7" i="109" s="1"/>
  <c r="AA5" i="39"/>
  <c r="W8" i="39"/>
  <c r="U27" i="39"/>
  <c r="AS25" i="39"/>
  <c r="AS25" i="27" s="1"/>
  <c r="Y24" i="39"/>
  <c r="Y24" i="27" s="1"/>
  <c r="I23" i="39"/>
  <c r="U22" i="39"/>
  <c r="U20" i="109" s="1"/>
  <c r="AG21" i="39"/>
  <c r="AS20" i="39"/>
  <c r="M20" i="39"/>
  <c r="M18" i="109" s="1"/>
  <c r="Y19" i="39"/>
  <c r="Y19" i="27" s="1"/>
  <c r="AK18" i="39"/>
  <c r="E18" i="39"/>
  <c r="Q17" i="39"/>
  <c r="AC16" i="39"/>
  <c r="I15" i="39"/>
  <c r="I13" i="109" s="1"/>
  <c r="AG13" i="39"/>
  <c r="M12" i="39"/>
  <c r="AK10" i="39"/>
  <c r="U8" i="39"/>
  <c r="U6" i="109" s="1"/>
  <c r="Y5" i="39"/>
  <c r="D16" i="39"/>
  <c r="AF15" i="39"/>
  <c r="P15" i="39"/>
  <c r="AR14" i="39"/>
  <c r="AB14" i="39"/>
  <c r="L14" i="39"/>
  <c r="L12" i="109" s="1"/>
  <c r="AN13" i="39"/>
  <c r="X13" i="39"/>
  <c r="X13" i="27" s="1"/>
  <c r="H13" i="39"/>
  <c r="AJ12" i="39"/>
  <c r="T12" i="39"/>
  <c r="T10" i="109" s="1"/>
  <c r="D12" i="39"/>
  <c r="D10" i="109" s="1"/>
  <c r="AF11" i="39"/>
  <c r="P11" i="39"/>
  <c r="P9" i="109" s="1"/>
  <c r="AR10" i="39"/>
  <c r="AB10" i="39"/>
  <c r="L10" i="39"/>
  <c r="L8" i="109" s="1"/>
  <c r="AN9" i="39"/>
  <c r="X9" i="39"/>
  <c r="X9" i="27" s="1"/>
  <c r="H9" i="39"/>
  <c r="H7" i="109" s="1"/>
  <c r="AJ8" i="39"/>
  <c r="T8" i="39"/>
  <c r="T6" i="109" s="1"/>
  <c r="D8" i="39"/>
  <c r="D6" i="109" s="1"/>
  <c r="AF7" i="39"/>
  <c r="P7" i="39"/>
  <c r="AR6" i="39"/>
  <c r="AB6" i="39"/>
  <c r="L6" i="39"/>
  <c r="AN5" i="39"/>
  <c r="X5" i="39"/>
  <c r="H5" i="39"/>
  <c r="AP26" i="39"/>
  <c r="AP26" i="27" s="1"/>
  <c r="F25" i="39"/>
  <c r="J22" i="39"/>
  <c r="J20" i="109" s="1"/>
  <c r="N19" i="39"/>
  <c r="N17" i="109" s="1"/>
  <c r="G16" i="39"/>
  <c r="G14" i="109" s="1"/>
  <c r="O10" i="39"/>
  <c r="G8" i="39"/>
  <c r="G6" i="109" s="1"/>
  <c r="I26" i="39"/>
  <c r="M23" i="39"/>
  <c r="AK21" i="39"/>
  <c r="Q20" i="39"/>
  <c r="Q18" i="109" s="1"/>
  <c r="AO18" i="39"/>
  <c r="U17" i="39"/>
  <c r="Q15" i="39"/>
  <c r="Q13" i="109" s="1"/>
  <c r="U12" i="39"/>
  <c r="U10" i="109" s="1"/>
  <c r="AK8" i="39"/>
  <c r="F16" i="39"/>
  <c r="F14" i="109" s="1"/>
  <c r="R15" i="39"/>
  <c r="R13" i="109" s="1"/>
  <c r="AD14" i="39"/>
  <c r="AD14" i="27" s="1"/>
  <c r="AP13" i="39"/>
  <c r="AP13" i="27" s="1"/>
  <c r="J13" i="39"/>
  <c r="V12" i="39"/>
  <c r="V10" i="109" s="1"/>
  <c r="AH11" i="39"/>
  <c r="B11" i="39"/>
  <c r="N10" i="39"/>
  <c r="N8" i="109" s="1"/>
  <c r="Z9" i="39"/>
  <c r="AL8" i="39"/>
  <c r="F8" i="39"/>
  <c r="F6" i="109" s="1"/>
  <c r="R7" i="39"/>
  <c r="R5" i="109" s="1"/>
  <c r="AD6" i="39"/>
  <c r="AP5" i="39"/>
  <c r="J5" i="39"/>
  <c r="N23" i="39"/>
  <c r="R20" i="39"/>
  <c r="R18" i="109" s="1"/>
  <c r="V17" i="39"/>
  <c r="V15" i="109" s="1"/>
  <c r="W12" i="39"/>
  <c r="AQ5" i="39"/>
  <c r="M27" i="39"/>
  <c r="Q24" i="39"/>
  <c r="Q22" i="109" s="1"/>
  <c r="Q22" i="39"/>
  <c r="AO20" i="39"/>
  <c r="U19" i="39"/>
  <c r="AS17" i="39"/>
  <c r="U16" i="39"/>
  <c r="U14" i="109" s="1"/>
  <c r="Y13" i="39"/>
  <c r="Y13" i="27" s="1"/>
  <c r="AC10" i="39"/>
  <c r="I5" i="39"/>
  <c r="AD15" i="39"/>
  <c r="AD15" i="27" s="1"/>
  <c r="AP14" i="39"/>
  <c r="AP14" i="27" s="1"/>
  <c r="J14" i="39"/>
  <c r="J12" i="109" s="1"/>
  <c r="V13" i="39"/>
  <c r="V11" i="109" s="1"/>
  <c r="AH12" i="39"/>
  <c r="B12" i="39"/>
  <c r="N11" i="39"/>
  <c r="N9" i="109" s="1"/>
  <c r="Z10" i="39"/>
  <c r="AL9" i="39"/>
  <c r="AL9" i="27" s="1"/>
  <c r="F9" i="39"/>
  <c r="F7" i="109" s="1"/>
  <c r="R8" i="39"/>
  <c r="R6" i="109" s="1"/>
  <c r="AD7" i="39"/>
  <c r="AD7" i="27" s="1"/>
  <c r="AP6" i="39"/>
  <c r="J6" i="39"/>
  <c r="V5" i="39"/>
  <c r="Y7" i="39"/>
  <c r="Y7" i="27" s="1"/>
  <c r="AK6" i="39"/>
  <c r="E6" i="39"/>
  <c r="Q5" i="39"/>
  <c r="X16" i="39"/>
  <c r="X16" i="27" s="1"/>
  <c r="P16" i="39"/>
  <c r="P14" i="109" s="1"/>
  <c r="H16" i="39"/>
  <c r="V27" i="39"/>
  <c r="V25" i="109" s="1"/>
  <c r="AH26" i="39"/>
  <c r="AH26" i="27" s="1"/>
  <c r="B26" i="39"/>
  <c r="N25" i="39"/>
  <c r="Z24" i="39"/>
  <c r="AL23" i="39"/>
  <c r="F23" i="39"/>
  <c r="R22" i="39"/>
  <c r="AD21" i="39"/>
  <c r="AD21" i="27" s="1"/>
  <c r="AP20" i="39"/>
  <c r="AP20" i="27" s="1"/>
  <c r="J20" i="39"/>
  <c r="V19" i="39"/>
  <c r="AH18" i="39"/>
  <c r="B18" i="39"/>
  <c r="N17" i="39"/>
  <c r="N15" i="109" s="1"/>
  <c r="W16" i="39"/>
  <c r="C15" i="39"/>
  <c r="C13" i="109" s="1"/>
  <c r="AA13" i="39"/>
  <c r="G12" i="39"/>
  <c r="G10" i="109" s="1"/>
  <c r="AE10" i="39"/>
  <c r="I8" i="39"/>
  <c r="I6" i="109" s="1"/>
  <c r="M5" i="39"/>
  <c r="O6" i="39"/>
  <c r="AI7" i="39"/>
  <c r="K9" i="39"/>
  <c r="K7" i="109" s="1"/>
  <c r="AK27" i="39"/>
  <c r="E27" i="39"/>
  <c r="Q26" i="39"/>
  <c r="AC25" i="39"/>
  <c r="X23" i="109" s="1"/>
  <c r="AO24" i="39"/>
  <c r="I24" i="39"/>
  <c r="I22" i="109" s="1"/>
  <c r="U23" i="39"/>
  <c r="AS22" i="39"/>
  <c r="AC22" i="39"/>
  <c r="M22" i="39"/>
  <c r="M20" i="109" s="1"/>
  <c r="AO21" i="39"/>
  <c r="Y21" i="39"/>
  <c r="Y21" i="27" s="1"/>
  <c r="I21" i="39"/>
  <c r="I19" i="109" s="1"/>
  <c r="AK20" i="39"/>
  <c r="U20" i="39"/>
  <c r="U18" i="109" s="1"/>
  <c r="E20" i="39"/>
  <c r="E18" i="109" s="1"/>
  <c r="AG19" i="39"/>
  <c r="Q19" i="39"/>
  <c r="Q17" i="109" s="1"/>
  <c r="AS18" i="39"/>
  <c r="AC18" i="39"/>
  <c r="X16" i="109" s="1"/>
  <c r="M18" i="39"/>
  <c r="M16" i="109" s="1"/>
  <c r="AO17" i="39"/>
  <c r="Y17" i="39"/>
  <c r="Y17" i="27" s="1"/>
  <c r="I17" i="39"/>
  <c r="I15" i="109" s="1"/>
  <c r="AK16" i="39"/>
  <c r="AK16" i="27" s="1"/>
  <c r="M16" i="39"/>
  <c r="Y15" i="39"/>
  <c r="Y15" i="27" s="1"/>
  <c r="AK14" i="39"/>
  <c r="E14" i="39"/>
  <c r="E12" i="109" s="1"/>
  <c r="Q13" i="39"/>
  <c r="Q11" i="109" s="1"/>
  <c r="AC12" i="39"/>
  <c r="X10" i="109" s="1"/>
  <c r="AO11" i="39"/>
  <c r="I11" i="39"/>
  <c r="I9" i="109" s="1"/>
  <c r="U10" i="39"/>
  <c r="U8" i="109" s="1"/>
  <c r="I9" i="39"/>
  <c r="AG7" i="39"/>
  <c r="M6" i="39"/>
  <c r="Z16" i="39"/>
  <c r="J16" i="39"/>
  <c r="J14" i="109" s="1"/>
  <c r="AR15" i="39"/>
  <c r="AJ15" i="39"/>
  <c r="AJ16" i="60" s="1"/>
  <c r="AB15" i="39"/>
  <c r="T15" i="39"/>
  <c r="L15" i="39"/>
  <c r="L13" i="109" s="1"/>
  <c r="D15" i="39"/>
  <c r="AN14" i="39"/>
  <c r="AF14" i="39"/>
  <c r="X14" i="39"/>
  <c r="P14" i="39"/>
  <c r="P12" i="109" s="1"/>
  <c r="H14" i="39"/>
  <c r="H12" i="109" s="1"/>
  <c r="AR13" i="39"/>
  <c r="AJ13" i="39"/>
  <c r="AB13" i="39"/>
  <c r="T13" i="39"/>
  <c r="T11" i="109" s="1"/>
  <c r="L13" i="39"/>
  <c r="L11" i="109" s="1"/>
  <c r="D13" i="39"/>
  <c r="AN12" i="39"/>
  <c r="AF12" i="39"/>
  <c r="X12" i="39"/>
  <c r="X12" i="27" s="1"/>
  <c r="P12" i="39"/>
  <c r="P10" i="109" s="1"/>
  <c r="H12" i="39"/>
  <c r="H10" i="109" s="1"/>
  <c r="AR11" i="39"/>
  <c r="AJ11" i="39"/>
  <c r="AB11" i="39"/>
  <c r="T11" i="39"/>
  <c r="T9" i="109" s="1"/>
  <c r="L11" i="39"/>
  <c r="D11" i="39"/>
  <c r="D9" i="109" s="1"/>
  <c r="AN10" i="39"/>
  <c r="AF10" i="39"/>
  <c r="X10" i="39"/>
  <c r="X10" i="27" s="1"/>
  <c r="P10" i="39"/>
  <c r="P8" i="109" s="1"/>
  <c r="H10" i="39"/>
  <c r="AR9" i="39"/>
  <c r="AJ9" i="39"/>
  <c r="AB9" i="39"/>
  <c r="T9" i="39"/>
  <c r="T7" i="109" s="1"/>
  <c r="L9" i="39"/>
  <c r="L7" i="109" s="1"/>
  <c r="D9" i="39"/>
  <c r="D7" i="109" s="1"/>
  <c r="AN8" i="39"/>
  <c r="AF8" i="39"/>
  <c r="X8" i="39"/>
  <c r="X8" i="27" s="1"/>
  <c r="P8" i="39"/>
  <c r="P6" i="109" s="1"/>
  <c r="H8" i="39"/>
  <c r="H6" i="109" s="1"/>
  <c r="AR7" i="39"/>
  <c r="AJ7" i="39"/>
  <c r="AB7" i="39"/>
  <c r="T7" i="39"/>
  <c r="L7" i="39"/>
  <c r="D7" i="39"/>
  <c r="AN6" i="39"/>
  <c r="AF6" i="39"/>
  <c r="X6" i="39"/>
  <c r="P6" i="39"/>
  <c r="H6" i="39"/>
  <c r="AR5" i="39"/>
  <c r="AJ5" i="39"/>
  <c r="AB5" i="39"/>
  <c r="T5" i="39"/>
  <c r="L5" i="39"/>
  <c r="D5" i="39"/>
  <c r="N27" i="39"/>
  <c r="Z26" i="39"/>
  <c r="AL25" i="39"/>
  <c r="R24" i="39"/>
  <c r="AP22" i="39"/>
  <c r="AP22" i="27" s="1"/>
  <c r="V21" i="39"/>
  <c r="V19" i="109" s="1"/>
  <c r="B20" i="39"/>
  <c r="Z18" i="39"/>
  <c r="F17" i="39"/>
  <c r="F15" i="109" s="1"/>
  <c r="AE14" i="39"/>
  <c r="AI11" i="39"/>
  <c r="U7" i="39"/>
  <c r="U8" i="60" s="1"/>
  <c r="AE6" i="39"/>
  <c r="AA9" i="39"/>
  <c r="AO26" i="39"/>
  <c r="AO26" i="27" s="1"/>
  <c r="U25" i="39"/>
  <c r="U23" i="109" s="1"/>
  <c r="AS23" i="39"/>
  <c r="AS23" i="27" s="1"/>
  <c r="AO22" i="39"/>
  <c r="I22" i="39"/>
  <c r="U21" i="39"/>
  <c r="U19" i="109" s="1"/>
  <c r="AG20" i="39"/>
  <c r="AG20" i="27" s="1"/>
  <c r="AS19" i="39"/>
  <c r="M19" i="39"/>
  <c r="Y18" i="39"/>
  <c r="Y18" i="27" s="1"/>
  <c r="AK17" i="39"/>
  <c r="E17" i="39"/>
  <c r="E16" i="39"/>
  <c r="E14" i="109" s="1"/>
  <c r="AC14" i="39"/>
  <c r="X12" i="109" s="1"/>
  <c r="I13" i="39"/>
  <c r="I11" i="109" s="1"/>
  <c r="AG11" i="39"/>
  <c r="M10" i="39"/>
  <c r="M8" i="109" s="1"/>
  <c r="Q7" i="39"/>
  <c r="V16" i="39"/>
  <c r="V17" i="60" s="1"/>
  <c r="AP15" i="39"/>
  <c r="AP15" i="27" s="1"/>
  <c r="Z15" i="39"/>
  <c r="J15" i="39"/>
  <c r="AL14" i="39"/>
  <c r="V14" i="39"/>
  <c r="F14" i="39"/>
  <c r="AH13" i="39"/>
  <c r="R13" i="39"/>
  <c r="R11" i="109" s="1"/>
  <c r="B13" i="39"/>
  <c r="AD12" i="39"/>
  <c r="AD12" i="27" s="1"/>
  <c r="N12" i="39"/>
  <c r="N10" i="109" s="1"/>
  <c r="AP11" i="39"/>
  <c r="AP11" i="27" s="1"/>
  <c r="Z11" i="39"/>
  <c r="J11" i="39"/>
  <c r="J9" i="109" s="1"/>
  <c r="AL10" i="39"/>
  <c r="V10" i="39"/>
  <c r="V8" i="109" s="1"/>
  <c r="F10" i="39"/>
  <c r="AH9" i="39"/>
  <c r="R9" i="39"/>
  <c r="R7" i="109" s="1"/>
  <c r="B9" i="39"/>
  <c r="AD8" i="39"/>
  <c r="AD8" i="27" s="1"/>
  <c r="N8" i="39"/>
  <c r="AP7" i="39"/>
  <c r="AP7" i="27" s="1"/>
  <c r="Z7" i="39"/>
  <c r="J7" i="39"/>
  <c r="AL6" i="39"/>
  <c r="V6" i="39"/>
  <c r="F6" i="39"/>
  <c r="AH5" i="39"/>
  <c r="R5" i="39"/>
  <c r="V25" i="39"/>
  <c r="V23" i="109" s="1"/>
  <c r="B24" i="39"/>
  <c r="Z22" i="39"/>
  <c r="F21" i="39"/>
  <c r="F19" i="109" s="1"/>
  <c r="AD19" i="39"/>
  <c r="AD19" i="27" s="1"/>
  <c r="J18" i="39"/>
  <c r="J19" i="60" s="1"/>
  <c r="AH16" i="39"/>
  <c r="AQ13" i="39"/>
  <c r="C11" i="39"/>
  <c r="C9" i="109" s="1"/>
  <c r="AS5" i="39"/>
  <c r="S7" i="39"/>
  <c r="AS27" i="39"/>
  <c r="Y26" i="39"/>
  <c r="Y26" i="27" s="1"/>
  <c r="E25" i="39"/>
  <c r="AC23" i="39"/>
  <c r="X21" i="109" s="1"/>
  <c r="AG22" i="39"/>
  <c r="AS21" i="39"/>
  <c r="AS22" i="60" s="1"/>
  <c r="M21" i="39"/>
  <c r="M19" i="109" s="1"/>
  <c r="Y20" i="39"/>
  <c r="Y20" i="27" s="1"/>
  <c r="AK19" i="39"/>
  <c r="E19" i="39"/>
  <c r="Q18" i="39"/>
  <c r="AC17" i="39"/>
  <c r="AO16" i="39"/>
  <c r="AG15" i="39"/>
  <c r="M14" i="39"/>
  <c r="AK12" i="39"/>
  <c r="Q11" i="39"/>
  <c r="Y9" i="39"/>
  <c r="Y9" i="27" s="1"/>
  <c r="AC6" i="39"/>
  <c r="N16" i="39"/>
  <c r="AL15" i="39"/>
  <c r="V15" i="39"/>
  <c r="V13" i="109" s="1"/>
  <c r="F15" i="39"/>
  <c r="AH14" i="39"/>
  <c r="R14" i="39"/>
  <c r="B14" i="39"/>
  <c r="AD13" i="39"/>
  <c r="AD13" i="27" s="1"/>
  <c r="N13" i="39"/>
  <c r="N11" i="109" s="1"/>
  <c r="AP12" i="39"/>
  <c r="AP12" i="27" s="1"/>
  <c r="Z12" i="39"/>
  <c r="J12" i="39"/>
  <c r="J10" i="109" s="1"/>
  <c r="AL11" i="39"/>
  <c r="V11" i="39"/>
  <c r="F11" i="39"/>
  <c r="F9" i="109" s="1"/>
  <c r="AH10" i="39"/>
  <c r="R10" i="39"/>
  <c r="R8" i="109" s="1"/>
  <c r="B10" i="39"/>
  <c r="AD9" i="39"/>
  <c r="AD9" i="27" s="1"/>
  <c r="N9" i="39"/>
  <c r="N7" i="109" s="1"/>
  <c r="AP8" i="39"/>
  <c r="AP8" i="27" s="1"/>
  <c r="Z8" i="39"/>
  <c r="J8" i="39"/>
  <c r="J6" i="109" s="1"/>
  <c r="AL7" i="39"/>
  <c r="V7" i="39"/>
  <c r="F7" i="39"/>
  <c r="AH6" i="39"/>
  <c r="R6" i="39"/>
  <c r="B6" i="39"/>
  <c r="AD5" i="39"/>
  <c r="N5" i="39"/>
  <c r="C16" i="27"/>
  <c r="T23" i="27"/>
  <c r="AH20" i="27"/>
  <c r="A20" i="97"/>
  <c r="E18" i="96"/>
  <c r="C18" i="96"/>
  <c r="G18" i="96"/>
  <c r="K18" i="96"/>
  <c r="B19" i="96"/>
  <c r="I19" i="96" s="1"/>
  <c r="A18" i="96"/>
  <c r="AM16" i="60"/>
  <c r="AM10" i="60"/>
  <c r="K15" i="60"/>
  <c r="J21" i="60"/>
  <c r="AG20" i="60"/>
  <c r="AG18" i="60"/>
  <c r="K14" i="60"/>
  <c r="A24" i="39"/>
  <c r="L2" i="28"/>
  <c r="B32" i="28" s="1"/>
  <c r="C44" i="8"/>
  <c r="C44" i="11"/>
  <c r="C44" i="22"/>
  <c r="C44" i="3"/>
  <c r="C34" i="4"/>
  <c r="C35" i="4"/>
  <c r="C36" i="4"/>
  <c r="C37" i="4"/>
  <c r="C38" i="4"/>
  <c r="C39" i="4"/>
  <c r="C40" i="4"/>
  <c r="C41" i="4"/>
  <c r="C42" i="4"/>
  <c r="C43" i="4"/>
  <c r="C45" i="4"/>
  <c r="C46" i="4"/>
  <c r="C47" i="4"/>
  <c r="C33" i="4"/>
  <c r="C31" i="4"/>
  <c r="C6" i="4"/>
  <c r="C6" i="91" s="1"/>
  <c r="C7" i="4"/>
  <c r="C8" i="4"/>
  <c r="C8" i="91" s="1"/>
  <c r="C9" i="4"/>
  <c r="C10" i="4"/>
  <c r="C10" i="91" s="1"/>
  <c r="C11" i="4"/>
  <c r="C12" i="4"/>
  <c r="C12" i="91" s="1"/>
  <c r="C13" i="4"/>
  <c r="C13" i="91" s="1"/>
  <c r="C14" i="4"/>
  <c r="C14" i="91" s="1"/>
  <c r="C15" i="4"/>
  <c r="C15" i="91" s="1"/>
  <c r="C16" i="4"/>
  <c r="C16" i="91" s="1"/>
  <c r="C17" i="4"/>
  <c r="C17" i="91" s="1"/>
  <c r="C18" i="4"/>
  <c r="C18" i="91" s="1"/>
  <c r="C19" i="4"/>
  <c r="C19" i="91" s="1"/>
  <c r="C20" i="4"/>
  <c r="C20" i="91" s="1"/>
  <c r="C21" i="4"/>
  <c r="C21" i="91" s="1"/>
  <c r="C22" i="4"/>
  <c r="C22" i="91" s="1"/>
  <c r="C23" i="4"/>
  <c r="C23" i="91" s="1"/>
  <c r="C24" i="4"/>
  <c r="C24" i="91" s="1"/>
  <c r="C5" i="4"/>
  <c r="C5" i="91" s="1"/>
  <c r="I2" i="28"/>
  <c r="B2" i="28"/>
  <c r="AT6" i="26"/>
  <c r="AP6" i="26"/>
  <c r="W6" i="26"/>
  <c r="D26" i="97"/>
  <c r="D9" i="97"/>
  <c r="D25" i="97"/>
  <c r="D22" i="97"/>
  <c r="D19" i="97"/>
  <c r="D27" i="97"/>
  <c r="D20" i="97"/>
  <c r="D21" i="97"/>
  <c r="D23" i="97"/>
  <c r="D12" i="97"/>
  <c r="D18" i="97"/>
  <c r="D24" i="97"/>
  <c r="D13" i="97"/>
  <c r="D15" i="97"/>
  <c r="D17" i="97"/>
  <c r="D8" i="97"/>
  <c r="D10" i="97"/>
  <c r="D16" i="97"/>
  <c r="D14" i="97"/>
  <c r="D11" i="97"/>
  <c r="AI27" i="27" l="1"/>
  <c r="E27" i="27"/>
  <c r="E25" i="109"/>
  <c r="M27" i="27"/>
  <c r="M25" i="109"/>
  <c r="Q27" i="27"/>
  <c r="Q25" i="109"/>
  <c r="F27" i="27"/>
  <c r="F25" i="109"/>
  <c r="I27" i="27"/>
  <c r="I25" i="109"/>
  <c r="C27" i="27"/>
  <c r="C25" i="109"/>
  <c r="T27" i="27"/>
  <c r="T25" i="109"/>
  <c r="L27" i="27"/>
  <c r="L25" i="109"/>
  <c r="O27" i="27"/>
  <c r="O25" i="109"/>
  <c r="P27" i="27"/>
  <c r="P25" i="109"/>
  <c r="G27" i="27"/>
  <c r="G25" i="109"/>
  <c r="N27" i="27"/>
  <c r="N25" i="109"/>
  <c r="U27" i="27"/>
  <c r="U25" i="109"/>
  <c r="R27" i="27"/>
  <c r="R25" i="109"/>
  <c r="S27" i="27"/>
  <c r="S25" i="109"/>
  <c r="D27" i="27"/>
  <c r="D25" i="109"/>
  <c r="AC27" i="27"/>
  <c r="X25" i="109"/>
  <c r="J27" i="27"/>
  <c r="J25" i="109"/>
  <c r="W27" i="27"/>
  <c r="W25" i="109"/>
  <c r="AS27" i="27"/>
  <c r="AK27" i="27"/>
  <c r="AG27" i="27"/>
  <c r="Z27" i="27"/>
  <c r="AJ27" i="27"/>
  <c r="AA27" i="27"/>
  <c r="AN27" i="27"/>
  <c r="AO27" i="27"/>
  <c r="AQ27" i="27"/>
  <c r="AM11" i="60"/>
  <c r="AI26" i="60"/>
  <c r="AL19" i="60"/>
  <c r="AM25" i="27"/>
  <c r="AO16" i="60"/>
  <c r="M19" i="60"/>
  <c r="AS18" i="60"/>
  <c r="AM22" i="60"/>
  <c r="AO15" i="60"/>
  <c r="AI13" i="60"/>
  <c r="A9" i="39"/>
  <c r="S12" i="60"/>
  <c r="O20" i="27"/>
  <c r="T26" i="60"/>
  <c r="H27" i="27"/>
  <c r="K27" i="27"/>
  <c r="AR27" i="27"/>
  <c r="AE27" i="27"/>
  <c r="AF27" i="27"/>
  <c r="AM27" i="27"/>
  <c r="AA18" i="27"/>
  <c r="AS26" i="27"/>
  <c r="AS12" i="60"/>
  <c r="I26" i="60"/>
  <c r="S15" i="27"/>
  <c r="AN11" i="60"/>
  <c r="A19" i="39"/>
  <c r="G25" i="60"/>
  <c r="A16" i="39"/>
  <c r="P21" i="60"/>
  <c r="O8" i="60"/>
  <c r="T21" i="60"/>
  <c r="I18" i="27"/>
  <c r="R18" i="27"/>
  <c r="AR23" i="27"/>
  <c r="P23" i="27"/>
  <c r="AE17" i="60"/>
  <c r="AG36" i="32"/>
  <c r="A13" i="39"/>
  <c r="H26" i="60"/>
  <c r="H15" i="27"/>
  <c r="U22" i="27"/>
  <c r="F22" i="27"/>
  <c r="AS11" i="60"/>
  <c r="AB13" i="60"/>
  <c r="C8" i="60"/>
  <c r="AM18" i="27"/>
  <c r="AB20" i="60"/>
  <c r="AL17" i="27"/>
  <c r="AM27" i="60"/>
  <c r="AB23" i="27"/>
  <c r="AN27" i="60"/>
  <c r="AA11" i="27"/>
  <c r="AH26" i="60"/>
  <c r="AI25" i="60"/>
  <c r="AN22" i="60"/>
  <c r="J30" i="32"/>
  <c r="A26" i="39"/>
  <c r="A17" i="39"/>
  <c r="A23" i="39"/>
  <c r="I19" i="60"/>
  <c r="AL18" i="60"/>
  <c r="R19" i="60"/>
  <c r="C10" i="60"/>
  <c r="A10" i="60" s="1"/>
  <c r="I18" i="60"/>
  <c r="O25" i="60"/>
  <c r="C17" i="60"/>
  <c r="A17" i="60" s="1"/>
  <c r="T18" i="60"/>
  <c r="AN21" i="60"/>
  <c r="P23" i="60"/>
  <c r="A8" i="39"/>
  <c r="S11" i="60"/>
  <c r="P20" i="60"/>
  <c r="C19" i="27"/>
  <c r="K23" i="27"/>
  <c r="S23" i="27"/>
  <c r="T20" i="27"/>
  <c r="Z13" i="60"/>
  <c r="Z11" i="27"/>
  <c r="AG11" i="27"/>
  <c r="Z26" i="27"/>
  <c r="L12" i="60"/>
  <c r="AR11" i="27"/>
  <c r="AF13" i="60"/>
  <c r="AJ14" i="60"/>
  <c r="AK20" i="27"/>
  <c r="U19" i="60"/>
  <c r="AK9" i="60"/>
  <c r="AG9" i="60"/>
  <c r="AO13" i="60"/>
  <c r="AK16" i="60"/>
  <c r="AQ16" i="60"/>
  <c r="AA20" i="27"/>
  <c r="AQ20" i="27"/>
  <c r="AE22" i="60"/>
  <c r="AG23" i="27"/>
  <c r="AL17" i="60"/>
  <c r="AH20" i="60"/>
  <c r="AG18" i="27"/>
  <c r="AS16" i="60"/>
  <c r="N21" i="60"/>
  <c r="AI24" i="60"/>
  <c r="AN20" i="60"/>
  <c r="P22" i="60"/>
  <c r="AJ23" i="60"/>
  <c r="L25" i="60"/>
  <c r="AF26" i="27"/>
  <c r="AS15" i="60"/>
  <c r="AH25" i="60"/>
  <c r="AB17" i="60"/>
  <c r="AF24" i="60"/>
  <c r="Q25" i="60"/>
  <c r="AH8" i="60"/>
  <c r="AE16" i="60"/>
  <c r="AR21" i="60"/>
  <c r="T22" i="60"/>
  <c r="AN24" i="60"/>
  <c r="AJ27" i="60"/>
  <c r="AO8" i="60"/>
  <c r="AQ9" i="60"/>
  <c r="AQ10" i="60"/>
  <c r="AF17" i="60"/>
  <c r="AG26" i="60"/>
  <c r="AI14" i="60"/>
  <c r="AB23" i="60"/>
  <c r="AN26" i="60"/>
  <c r="C30" i="32"/>
  <c r="E36" i="32"/>
  <c r="AC34" i="32"/>
  <c r="J10" i="60"/>
  <c r="P14" i="60"/>
  <c r="AQ11" i="60"/>
  <c r="N19" i="60"/>
  <c r="A14" i="39"/>
  <c r="T19" i="60"/>
  <c r="AR23" i="60"/>
  <c r="L27" i="60"/>
  <c r="H22" i="27"/>
  <c r="T19" i="27"/>
  <c r="P19" i="27"/>
  <c r="J33" i="32"/>
  <c r="Q32" i="32"/>
  <c r="F35" i="32"/>
  <c r="G32" i="32"/>
  <c r="N32" i="32"/>
  <c r="AG17" i="27"/>
  <c r="AB19" i="27"/>
  <c r="AL22" i="27"/>
  <c r="AF19" i="27"/>
  <c r="N20" i="60"/>
  <c r="AF16" i="60"/>
  <c r="AI22" i="60"/>
  <c r="O13" i="60"/>
  <c r="C11" i="60"/>
  <c r="A11" i="60" s="1"/>
  <c r="S17" i="60"/>
  <c r="X19" i="60"/>
  <c r="D20" i="60"/>
  <c r="AN25" i="60"/>
  <c r="H27" i="60"/>
  <c r="X20" i="60"/>
  <c r="AE18" i="60"/>
  <c r="K8" i="60"/>
  <c r="O24" i="60"/>
  <c r="S27" i="60"/>
  <c r="T23" i="60"/>
  <c r="AF26" i="60"/>
  <c r="I19" i="27"/>
  <c r="AL19" i="27"/>
  <c r="AE22" i="27"/>
  <c r="AF15" i="27"/>
  <c r="T17" i="27"/>
  <c r="AJ23" i="27"/>
  <c r="AL15" i="27"/>
  <c r="AK19" i="27"/>
  <c r="AG22" i="27"/>
  <c r="Z7" i="27"/>
  <c r="AH9" i="27"/>
  <c r="Z15" i="27"/>
  <c r="AK17" i="27"/>
  <c r="AL25" i="27"/>
  <c r="D8" i="60"/>
  <c r="AJ7" i="27"/>
  <c r="AJ11" i="60"/>
  <c r="AR13" i="60"/>
  <c r="AJ15" i="27"/>
  <c r="AG19" i="27"/>
  <c r="AI7" i="27"/>
  <c r="AL23" i="60"/>
  <c r="P31" i="32"/>
  <c r="D35" i="32"/>
  <c r="W30" i="32"/>
  <c r="K34" i="32"/>
  <c r="AI36" i="32"/>
  <c r="Z32" i="32"/>
  <c r="V34" i="32"/>
  <c r="B36" i="32"/>
  <c r="U33" i="32"/>
  <c r="F31" i="32"/>
  <c r="AC26" i="27"/>
  <c r="X24" i="109"/>
  <c r="F26" i="27"/>
  <c r="F24" i="109"/>
  <c r="Q26" i="27"/>
  <c r="Q24" i="109"/>
  <c r="I26" i="27"/>
  <c r="I24" i="109"/>
  <c r="N26" i="27"/>
  <c r="N24" i="109"/>
  <c r="O26" i="27"/>
  <c r="O24" i="109"/>
  <c r="W26" i="27"/>
  <c r="W24" i="109"/>
  <c r="R26" i="27"/>
  <c r="R24" i="109"/>
  <c r="M26" i="27"/>
  <c r="M24" i="109"/>
  <c r="P26" i="27"/>
  <c r="P24" i="109"/>
  <c r="U26" i="27"/>
  <c r="U24" i="109"/>
  <c r="J9" i="60"/>
  <c r="AK18" i="60"/>
  <c r="E13" i="60"/>
  <c r="S16" i="60"/>
  <c r="F9" i="60"/>
  <c r="N15" i="60"/>
  <c r="AG17" i="60"/>
  <c r="I27" i="60"/>
  <c r="H12" i="60"/>
  <c r="AJ15" i="60"/>
  <c r="U9" i="60"/>
  <c r="I20" i="60"/>
  <c r="O15" i="60"/>
  <c r="AC9" i="60"/>
  <c r="E14" i="60"/>
  <c r="AM19" i="60"/>
  <c r="K24" i="60"/>
  <c r="AK27" i="60"/>
  <c r="C14" i="60"/>
  <c r="A14" i="60" s="1"/>
  <c r="AH19" i="60"/>
  <c r="S26" i="60"/>
  <c r="O27" i="60"/>
  <c r="AM8" i="60"/>
  <c r="I11" i="60"/>
  <c r="AR18" i="60"/>
  <c r="T20" i="60"/>
  <c r="AR22" i="60"/>
  <c r="X23" i="60"/>
  <c r="AJ24" i="60"/>
  <c r="AF25" i="60"/>
  <c r="AF27" i="60"/>
  <c r="X18" i="60"/>
  <c r="O22" i="60"/>
  <c r="AC27" i="60"/>
  <c r="J22" i="60"/>
  <c r="K25" i="60"/>
  <c r="O26" i="60"/>
  <c r="AI27" i="60"/>
  <c r="S15" i="60"/>
  <c r="D19" i="60"/>
  <c r="X26" i="60"/>
  <c r="I20" i="27"/>
  <c r="AH22" i="27"/>
  <c r="S19" i="27"/>
  <c r="I15" i="27"/>
  <c r="C17" i="27"/>
  <c r="K19" i="27"/>
  <c r="AM22" i="27"/>
  <c r="J19" i="27"/>
  <c r="Z22" i="27"/>
  <c r="AS19" i="27"/>
  <c r="AO22" i="27"/>
  <c r="AB7" i="27"/>
  <c r="AS22" i="27"/>
  <c r="V22" i="27"/>
  <c r="S30" i="32"/>
  <c r="M32" i="32"/>
  <c r="G34" i="32"/>
  <c r="AJ35" i="32"/>
  <c r="AD37" i="32"/>
  <c r="T31" i="32"/>
  <c r="N33" i="32"/>
  <c r="H35" i="32"/>
  <c r="B37" i="32"/>
  <c r="N36" i="32"/>
  <c r="AG33" i="32"/>
  <c r="R31" i="32"/>
  <c r="AD35" i="32"/>
  <c r="O33" i="32"/>
  <c r="AH30" i="32"/>
  <c r="O35" i="32"/>
  <c r="H34" i="32"/>
  <c r="AI32" i="32"/>
  <c r="AA31" i="32"/>
  <c r="T30" i="32"/>
  <c r="AA38" i="32"/>
  <c r="X39" i="32"/>
  <c r="H46" i="32"/>
  <c r="E47" i="32"/>
  <c r="B48" i="32"/>
  <c r="AH48" i="32"/>
  <c r="AE49" i="32"/>
  <c r="AB50" i="32"/>
  <c r="Y51" i="32"/>
  <c r="AH37" i="32"/>
  <c r="AE38" i="32"/>
  <c r="O45" i="32"/>
  <c r="L46" i="32"/>
  <c r="I47" i="32"/>
  <c r="F48" i="32"/>
  <c r="C49" i="32"/>
  <c r="AI49" i="32"/>
  <c r="AF50" i="32"/>
  <c r="AC51" i="32"/>
  <c r="T51" i="32"/>
  <c r="AH50" i="32"/>
  <c r="M50" i="32"/>
  <c r="Z49" i="32"/>
  <c r="E49" i="32"/>
  <c r="S48" i="32"/>
  <c r="AF47" i="32"/>
  <c r="K47" i="32"/>
  <c r="Y46" i="32"/>
  <c r="C46" i="32"/>
  <c r="Q45" i="32"/>
  <c r="AI44" i="32"/>
  <c r="S44" i="32"/>
  <c r="C44" i="32"/>
  <c r="V43" i="32"/>
  <c r="F43" i="32"/>
  <c r="Y42" i="32"/>
  <c r="I42" i="32"/>
  <c r="AB41" i="32"/>
  <c r="L41" i="32"/>
  <c r="AE40" i="32"/>
  <c r="O40" i="32"/>
  <c r="AH39" i="32"/>
  <c r="O39" i="32"/>
  <c r="AC38" i="32"/>
  <c r="H38" i="32"/>
  <c r="U37" i="32"/>
  <c r="B51" i="32"/>
  <c r="AC49" i="32"/>
  <c r="U48" i="32"/>
  <c r="N47" i="32"/>
  <c r="F46" i="32"/>
  <c r="B45" i="32"/>
  <c r="E44" i="32"/>
  <c r="H43" i="32"/>
  <c r="K42" i="32"/>
  <c r="N41" i="32"/>
  <c r="Q40" i="32"/>
  <c r="R39" i="32"/>
  <c r="J38" i="32"/>
  <c r="C37" i="32"/>
  <c r="AD51" i="32"/>
  <c r="H51" i="32"/>
  <c r="V50" i="32"/>
  <c r="AJ49" i="32"/>
  <c r="N49" i="32"/>
  <c r="AB48" i="32"/>
  <c r="G48" i="32"/>
  <c r="T47" i="32"/>
  <c r="AH46" i="32"/>
  <c r="M46" i="32"/>
  <c r="Z45" i="32"/>
  <c r="G45" i="32"/>
  <c r="Z44" i="32"/>
  <c r="J44" i="32"/>
  <c r="AC43" i="32"/>
  <c r="M43" i="32"/>
  <c r="AF42" i="32"/>
  <c r="P42" i="32"/>
  <c r="AI41" i="32"/>
  <c r="S41" i="32"/>
  <c r="C41" i="32"/>
  <c r="V40" i="32"/>
  <c r="F40" i="32"/>
  <c r="Y39" i="32"/>
  <c r="C39" i="32"/>
  <c r="Q38" i="32"/>
  <c r="AE37" i="32"/>
  <c r="I37" i="32"/>
  <c r="W36" i="32"/>
  <c r="K30" i="32"/>
  <c r="AI30" i="32"/>
  <c r="AF31" i="32"/>
  <c r="AC32" i="32"/>
  <c r="Z33" i="32"/>
  <c r="W34" i="32"/>
  <c r="T35" i="32"/>
  <c r="Q36" i="32"/>
  <c r="N37" i="32"/>
  <c r="K38" i="32"/>
  <c r="H39" i="32"/>
  <c r="AA45" i="32"/>
  <c r="X46" i="32"/>
  <c r="U47" i="32"/>
  <c r="R48" i="32"/>
  <c r="O49" i="32"/>
  <c r="L50" i="32"/>
  <c r="I51" i="32"/>
  <c r="G30" i="32"/>
  <c r="D31" i="32"/>
  <c r="AJ31" i="32"/>
  <c r="AG32" i="32"/>
  <c r="AD33" i="32"/>
  <c r="AA34" i="32"/>
  <c r="X35" i="32"/>
  <c r="U36" i="32"/>
  <c r="R37" i="32"/>
  <c r="O38" i="32"/>
  <c r="L39" i="32"/>
  <c r="AE45" i="32"/>
  <c r="AB46" i="32"/>
  <c r="Y47" i="32"/>
  <c r="V48" i="32"/>
  <c r="S49" i="32"/>
  <c r="P50" i="32"/>
  <c r="M51" i="32"/>
  <c r="AE51" i="32"/>
  <c r="J51" i="32"/>
  <c r="W50" i="32"/>
  <c r="B50" i="32"/>
  <c r="P49" i="32"/>
  <c r="AC48" i="32"/>
  <c r="H48" i="32"/>
  <c r="V47" i="32"/>
  <c r="AI46" i="32"/>
  <c r="N46" i="32"/>
  <c r="AB45" i="32"/>
  <c r="H45" i="32"/>
  <c r="AA44" i="32"/>
  <c r="K44" i="32"/>
  <c r="AD43" i="32"/>
  <c r="N43" i="32"/>
  <c r="AG42" i="32"/>
  <c r="Q42" i="32"/>
  <c r="AJ41" i="32"/>
  <c r="T41" i="32"/>
  <c r="D41" i="32"/>
  <c r="W40" i="32"/>
  <c r="G40" i="32"/>
  <c r="Z39" i="32"/>
  <c r="E39" i="32"/>
  <c r="R38" i="32"/>
  <c r="AF37" i="32"/>
  <c r="K37" i="32"/>
  <c r="X36" i="32"/>
  <c r="AA35" i="32"/>
  <c r="T34" i="32"/>
  <c r="L33" i="32"/>
  <c r="D32" i="32"/>
  <c r="AF30" i="32"/>
  <c r="W51" i="32"/>
  <c r="O50" i="32"/>
  <c r="H49" i="32"/>
  <c r="AI47" i="32"/>
  <c r="AA46" i="32"/>
  <c r="T45" i="32"/>
  <c r="U44" i="32"/>
  <c r="X43" i="32"/>
  <c r="AA42" i="32"/>
  <c r="AD41" i="32"/>
  <c r="AG40" i="32"/>
  <c r="AJ39" i="32"/>
  <c r="AF38" i="32"/>
  <c r="X37" i="32"/>
  <c r="P36" i="32"/>
  <c r="I35" i="32"/>
  <c r="AJ33" i="32"/>
  <c r="AB32" i="32"/>
  <c r="U31" i="32"/>
  <c r="M30" i="32"/>
  <c r="S51" i="32"/>
  <c r="AG50" i="32"/>
  <c r="K50" i="32"/>
  <c r="Y49" i="32"/>
  <c r="D49" i="32"/>
  <c r="Q48" i="32"/>
  <c r="AE47" i="32"/>
  <c r="J47" i="32"/>
  <c r="W46" i="32"/>
  <c r="B46" i="32"/>
  <c r="P45" i="32"/>
  <c r="AH44" i="32"/>
  <c r="R44" i="32"/>
  <c r="B44" i="32"/>
  <c r="U43" i="32"/>
  <c r="E43" i="32"/>
  <c r="X42" i="32"/>
  <c r="H42" i="32"/>
  <c r="AA41" i="32"/>
  <c r="K41" i="32"/>
  <c r="AD40" i="32"/>
  <c r="N40" i="32"/>
  <c r="AG39" i="32"/>
  <c r="N39" i="32"/>
  <c r="AB38" i="32"/>
  <c r="F38" i="32"/>
  <c r="T37" i="32"/>
  <c r="AH36" i="32"/>
  <c r="L36" i="32"/>
  <c r="Z35" i="32"/>
  <c r="E35" i="32"/>
  <c r="R34" i="32"/>
  <c r="AF33" i="32"/>
  <c r="K33" i="32"/>
  <c r="X32" i="32"/>
  <c r="C32" i="32"/>
  <c r="Q31" i="32"/>
  <c r="AD30" i="32"/>
  <c r="I30" i="32"/>
  <c r="AA30" i="32"/>
  <c r="H31" i="32"/>
  <c r="X31" i="32"/>
  <c r="E32" i="32"/>
  <c r="U32" i="32"/>
  <c r="B33" i="32"/>
  <c r="R33" i="32"/>
  <c r="AH33" i="32"/>
  <c r="O34" i="32"/>
  <c r="AE34" i="32"/>
  <c r="L35" i="32"/>
  <c r="AB35" i="32"/>
  <c r="I36" i="32"/>
  <c r="Y36" i="32"/>
  <c r="F37" i="32"/>
  <c r="V37" i="32"/>
  <c r="C38" i="32"/>
  <c r="S38" i="32"/>
  <c r="AI38" i="32"/>
  <c r="P39" i="32"/>
  <c r="S45" i="32"/>
  <c r="AI45" i="32"/>
  <c r="P46" i="32"/>
  <c r="AF46" i="32"/>
  <c r="M47" i="32"/>
  <c r="AC47" i="32"/>
  <c r="J48" i="32"/>
  <c r="Z48" i="32"/>
  <c r="G49" i="32"/>
  <c r="W49" i="32"/>
  <c r="D50" i="32"/>
  <c r="T50" i="32"/>
  <c r="AJ50" i="32"/>
  <c r="Q51" i="32"/>
  <c r="AG51" i="32"/>
  <c r="O30" i="32"/>
  <c r="AE30" i="32"/>
  <c r="L31" i="32"/>
  <c r="AB31" i="32"/>
  <c r="I32" i="32"/>
  <c r="Y32" i="32"/>
  <c r="F33" i="32"/>
  <c r="V33" i="32"/>
  <c r="C34" i="32"/>
  <c r="S34" i="32"/>
  <c r="AI34" i="32"/>
  <c r="P35" i="32"/>
  <c r="AF35" i="32"/>
  <c r="M36" i="32"/>
  <c r="AC36" i="32"/>
  <c r="J37" i="32"/>
  <c r="Z37" i="32"/>
  <c r="G38" i="32"/>
  <c r="W38" i="32"/>
  <c r="D39" i="32"/>
  <c r="T39" i="32"/>
  <c r="W45" i="32"/>
  <c r="D46" i="32"/>
  <c r="T46" i="32"/>
  <c r="AJ46" i="32"/>
  <c r="Q47" i="32"/>
  <c r="AG47" i="32"/>
  <c r="N48" i="32"/>
  <c r="AD48" i="32"/>
  <c r="K49" i="32"/>
  <c r="AA49" i="32"/>
  <c r="H50" i="32"/>
  <c r="X50" i="32"/>
  <c r="E51" i="32"/>
  <c r="U51" i="32"/>
  <c r="AJ51" i="32"/>
  <c r="Z51" i="32"/>
  <c r="O51" i="32"/>
  <c r="D51" i="32"/>
  <c r="AC50" i="32"/>
  <c r="R50" i="32"/>
  <c r="G50" i="32"/>
  <c r="AF49" i="32"/>
  <c r="U49" i="32"/>
  <c r="J49" i="32"/>
  <c r="AI48" i="32"/>
  <c r="X48" i="32"/>
  <c r="M48" i="32"/>
  <c r="C48" i="32"/>
  <c r="AA47" i="32"/>
  <c r="P47" i="32"/>
  <c r="F47" i="32"/>
  <c r="AD46" i="32"/>
  <c r="S46" i="32"/>
  <c r="I46" i="32"/>
  <c r="AG45" i="32"/>
  <c r="V45" i="32"/>
  <c r="L45" i="32"/>
  <c r="D45" i="32"/>
  <c r="AE44" i="32"/>
  <c r="W44" i="32"/>
  <c r="O44" i="32"/>
  <c r="G44" i="32"/>
  <c r="AH43" i="32"/>
  <c r="Z43" i="32"/>
  <c r="R43" i="32"/>
  <c r="J43" i="32"/>
  <c r="B43" i="32"/>
  <c r="AC42" i="32"/>
  <c r="U42" i="32"/>
  <c r="M42" i="32"/>
  <c r="E42" i="32"/>
  <c r="AF41" i="32"/>
  <c r="X41" i="32"/>
  <c r="P41" i="32"/>
  <c r="H41" i="32"/>
  <c r="AI40" i="32"/>
  <c r="AA40" i="32"/>
  <c r="S40" i="32"/>
  <c r="K40" i="32"/>
  <c r="C40" i="32"/>
  <c r="AD39" i="32"/>
  <c r="U39" i="32"/>
  <c r="J39" i="32"/>
  <c r="AH38" i="32"/>
  <c r="X38" i="32"/>
  <c r="M38" i="32"/>
  <c r="B38" i="32"/>
  <c r="AA37" i="32"/>
  <c r="P37" i="32"/>
  <c r="E37" i="32"/>
  <c r="AD36" i="32"/>
  <c r="S36" i="32"/>
  <c r="C36" i="32"/>
  <c r="Q35" i="32"/>
  <c r="AD34" i="32"/>
  <c r="I34" i="32"/>
  <c r="W33" i="32"/>
  <c r="AJ32" i="32"/>
  <c r="O32" i="32"/>
  <c r="AC31" i="32"/>
  <c r="G31" i="32"/>
  <c r="U30" i="32"/>
  <c r="AH51" i="32"/>
  <c r="L51" i="32"/>
  <c r="Z50" i="32"/>
  <c r="E50" i="32"/>
  <c r="R49" i="32"/>
  <c r="AF48" i="32"/>
  <c r="K48" i="32"/>
  <c r="X47" i="32"/>
  <c r="C47" i="32"/>
  <c r="Q46" i="32"/>
  <c r="AD45" i="32"/>
  <c r="J45" i="32"/>
  <c r="AC44" i="32"/>
  <c r="M44" i="32"/>
  <c r="AF43" i="32"/>
  <c r="P43" i="32"/>
  <c r="AI42" i="32"/>
  <c r="S42" i="32"/>
  <c r="C42" i="32"/>
  <c r="V41" i="32"/>
  <c r="F41" i="32"/>
  <c r="Y40" i="32"/>
  <c r="I40" i="32"/>
  <c r="AB39" i="32"/>
  <c r="G39" i="32"/>
  <c r="U38" i="32"/>
  <c r="AI37" i="32"/>
  <c r="M37" i="32"/>
  <c r="AA36" i="32"/>
  <c r="F36" i="32"/>
  <c r="S35" i="32"/>
  <c r="AG34" i="32"/>
  <c r="L34" i="32"/>
  <c r="Y33" i="32"/>
  <c r="D33" i="32"/>
  <c r="R32" i="32"/>
  <c r="AE31" i="32"/>
  <c r="J31" i="32"/>
  <c r="X30" i="32"/>
  <c r="AI51" i="32"/>
  <c r="X51" i="32"/>
  <c r="N51" i="32"/>
  <c r="C51" i="32"/>
  <c r="AA50" i="32"/>
  <c r="Q50" i="32"/>
  <c r="F50" i="32"/>
  <c r="AD49" i="32"/>
  <c r="T49" i="32"/>
  <c r="I49" i="32"/>
  <c r="AG48" i="32"/>
  <c r="W48" i="32"/>
  <c r="L48" i="32"/>
  <c r="AJ47" i="32"/>
  <c r="Z47" i="32"/>
  <c r="O47" i="32"/>
  <c r="D47" i="32"/>
  <c r="AC46" i="32"/>
  <c r="R46" i="32"/>
  <c r="G46" i="32"/>
  <c r="AF45" i="32"/>
  <c r="U45" i="32"/>
  <c r="K45" i="32"/>
  <c r="C45" i="32"/>
  <c r="AD44" i="32"/>
  <c r="V44" i="32"/>
  <c r="N44" i="32"/>
  <c r="F44" i="32"/>
  <c r="AG43" i="32"/>
  <c r="Y43" i="32"/>
  <c r="Q43" i="32"/>
  <c r="I43" i="32"/>
  <c r="AJ42" i="32"/>
  <c r="AB42" i="32"/>
  <c r="T42" i="32"/>
  <c r="L42" i="32"/>
  <c r="D42" i="32"/>
  <c r="AE41" i="32"/>
  <c r="W41" i="32"/>
  <c r="O41" i="32"/>
  <c r="G41" i="32"/>
  <c r="AH40" i="32"/>
  <c r="Z40" i="32"/>
  <c r="R40" i="32"/>
  <c r="J40" i="32"/>
  <c r="B40" i="32"/>
  <c r="AC39" i="32"/>
  <c r="S39" i="32"/>
  <c r="I39" i="32"/>
  <c r="AG38" i="32"/>
  <c r="V38" i="32"/>
  <c r="L38" i="32"/>
  <c r="AJ37" i="32"/>
  <c r="Y37" i="32"/>
  <c r="O37" i="32"/>
  <c r="D37" i="32"/>
  <c r="AB36" i="32"/>
  <c r="R36" i="32"/>
  <c r="G36" i="32"/>
  <c r="AE35" i="32"/>
  <c r="U35" i="32"/>
  <c r="J35" i="32"/>
  <c r="AH34" i="32"/>
  <c r="X34" i="32"/>
  <c r="M34" i="32"/>
  <c r="B34" i="32"/>
  <c r="AA33" i="32"/>
  <c r="P33" i="32"/>
  <c r="E33" i="32"/>
  <c r="AD32" i="32"/>
  <c r="S32" i="32"/>
  <c r="H32" i="32"/>
  <c r="AG31" i="32"/>
  <c r="V31" i="32"/>
  <c r="K31" i="32"/>
  <c r="AJ30" i="32"/>
  <c r="Y30" i="32"/>
  <c r="N30" i="32"/>
  <c r="D30" i="32"/>
  <c r="H36" i="32"/>
  <c r="AG35" i="32"/>
  <c r="V35" i="32"/>
  <c r="K35" i="32"/>
  <c r="AJ34" i="32"/>
  <c r="Y34" i="32"/>
  <c r="N34" i="32"/>
  <c r="D34" i="32"/>
  <c r="AB33" i="32"/>
  <c r="Q33" i="32"/>
  <c r="G33" i="32"/>
  <c r="AE32" i="32"/>
  <c r="T32" i="32"/>
  <c r="J32" i="32"/>
  <c r="AH31" i="32"/>
  <c r="W31" i="32"/>
  <c r="M31" i="32"/>
  <c r="B31" i="32"/>
  <c r="Z30" i="32"/>
  <c r="P30" i="32"/>
  <c r="E30" i="32"/>
  <c r="AB51" i="32"/>
  <c r="R51" i="32"/>
  <c r="G51" i="32"/>
  <c r="AE50" i="32"/>
  <c r="U50" i="32"/>
  <c r="J50" i="32"/>
  <c r="AH49" i="32"/>
  <c r="X49" i="32"/>
  <c r="M49" i="32"/>
  <c r="B49" i="32"/>
  <c r="AA48" i="32"/>
  <c r="P48" i="32"/>
  <c r="E48" i="32"/>
  <c r="AD47" i="32"/>
  <c r="S47" i="32"/>
  <c r="H47" i="32"/>
  <c r="AG46" i="32"/>
  <c r="V46" i="32"/>
  <c r="K46" i="32"/>
  <c r="AJ45" i="32"/>
  <c r="Y45" i="32"/>
  <c r="N45" i="32"/>
  <c r="F45" i="32"/>
  <c r="AG44" i="32"/>
  <c r="Y44" i="32"/>
  <c r="Q44" i="32"/>
  <c r="I44" i="32"/>
  <c r="AJ43" i="32"/>
  <c r="AB43" i="32"/>
  <c r="T43" i="32"/>
  <c r="L43" i="32"/>
  <c r="D43" i="32"/>
  <c r="AE42" i="32"/>
  <c r="W42" i="32"/>
  <c r="O42" i="32"/>
  <c r="G42" i="32"/>
  <c r="AH41" i="32"/>
  <c r="Z41" i="32"/>
  <c r="R41" i="32"/>
  <c r="J41" i="32"/>
  <c r="B41" i="32"/>
  <c r="AC40" i="32"/>
  <c r="U40" i="32"/>
  <c r="M40" i="32"/>
  <c r="E40" i="32"/>
  <c r="AF39" i="32"/>
  <c r="W39" i="32"/>
  <c r="M39" i="32"/>
  <c r="B39" i="32"/>
  <c r="Z38" i="32"/>
  <c r="P38" i="32"/>
  <c r="E38" i="32"/>
  <c r="AC37" i="32"/>
  <c r="S37" i="32"/>
  <c r="H37" i="32"/>
  <c r="AF36" i="32"/>
  <c r="V36" i="32"/>
  <c r="K36" i="32"/>
  <c r="AI35" i="32"/>
  <c r="Y35" i="32"/>
  <c r="N35" i="32"/>
  <c r="C35" i="32"/>
  <c r="AB34" i="32"/>
  <c r="Q34" i="32"/>
  <c r="F34" i="32"/>
  <c r="AE33" i="32"/>
  <c r="T33" i="32"/>
  <c r="I33" i="32"/>
  <c r="AH32" i="32"/>
  <c r="W32" i="32"/>
  <c r="L32" i="32"/>
  <c r="B32" i="32"/>
  <c r="Z31" i="32"/>
  <c r="O31" i="32"/>
  <c r="E31" i="32"/>
  <c r="AC30" i="32"/>
  <c r="R30" i="32"/>
  <c r="H30" i="32"/>
  <c r="AF51" i="32"/>
  <c r="AA51" i="32"/>
  <c r="V51" i="32"/>
  <c r="P51" i="32"/>
  <c r="K51" i="32"/>
  <c r="F51" i="32"/>
  <c r="AI50" i="32"/>
  <c r="AD50" i="32"/>
  <c r="Y50" i="32"/>
  <c r="S50" i="32"/>
  <c r="N50" i="32"/>
  <c r="I50" i="32"/>
  <c r="C50" i="32"/>
  <c r="AG49" i="32"/>
  <c r="AB49" i="32"/>
  <c r="V49" i="32"/>
  <c r="Q49" i="32"/>
  <c r="L49" i="32"/>
  <c r="F49" i="32"/>
  <c r="AJ48" i="32"/>
  <c r="AE48" i="32"/>
  <c r="Y48" i="32"/>
  <c r="T48" i="32"/>
  <c r="O48" i="32"/>
  <c r="I48" i="32"/>
  <c r="D48" i="32"/>
  <c r="AH47" i="32"/>
  <c r="AB47" i="32"/>
  <c r="W47" i="32"/>
  <c r="R47" i="32"/>
  <c r="L47" i="32"/>
  <c r="G47" i="32"/>
  <c r="B47" i="32"/>
  <c r="AE46" i="32"/>
  <c r="Z46" i="32"/>
  <c r="U46" i="32"/>
  <c r="O46" i="32"/>
  <c r="J46" i="32"/>
  <c r="E46" i="32"/>
  <c r="AH45" i="32"/>
  <c r="AC45" i="32"/>
  <c r="X45" i="32"/>
  <c r="R45" i="32"/>
  <c r="M45" i="32"/>
  <c r="I45" i="32"/>
  <c r="E45" i="32"/>
  <c r="AJ44" i="32"/>
  <c r="AF44" i="32"/>
  <c r="AB44" i="32"/>
  <c r="X44" i="32"/>
  <c r="T44" i="32"/>
  <c r="P44" i="32"/>
  <c r="L44" i="32"/>
  <c r="H44" i="32"/>
  <c r="D44" i="32"/>
  <c r="AI43" i="32"/>
  <c r="AE43" i="32"/>
  <c r="AA43" i="32"/>
  <c r="W43" i="32"/>
  <c r="S43" i="32"/>
  <c r="O43" i="32"/>
  <c r="K43" i="32"/>
  <c r="G43" i="32"/>
  <c r="C43" i="32"/>
  <c r="AH42" i="32"/>
  <c r="AD42" i="32"/>
  <c r="Z42" i="32"/>
  <c r="V42" i="32"/>
  <c r="R42" i="32"/>
  <c r="N42" i="32"/>
  <c r="J42" i="32"/>
  <c r="F42" i="32"/>
  <c r="B42" i="32"/>
  <c r="AG41" i="32"/>
  <c r="AC41" i="32"/>
  <c r="Y41" i="32"/>
  <c r="U41" i="32"/>
  <c r="Q41" i="32"/>
  <c r="M41" i="32"/>
  <c r="I41" i="32"/>
  <c r="E41" i="32"/>
  <c r="AJ40" i="32"/>
  <c r="AF40" i="32"/>
  <c r="AB40" i="32"/>
  <c r="X40" i="32"/>
  <c r="T40" i="32"/>
  <c r="P40" i="32"/>
  <c r="L40" i="32"/>
  <c r="H40" i="32"/>
  <c r="D40" i="32"/>
  <c r="AI39" i="32"/>
  <c r="AE39" i="32"/>
  <c r="AA39" i="32"/>
  <c r="V39" i="32"/>
  <c r="Q39" i="32"/>
  <c r="K39" i="32"/>
  <c r="F39" i="32"/>
  <c r="AJ38" i="32"/>
  <c r="AD38" i="32"/>
  <c r="Y38" i="32"/>
  <c r="T38" i="32"/>
  <c r="N38" i="32"/>
  <c r="I38" i="32"/>
  <c r="D38" i="32"/>
  <c r="AG37" i="32"/>
  <c r="AB37" i="32"/>
  <c r="W37" i="32"/>
  <c r="Q37" i="32"/>
  <c r="L37" i="32"/>
  <c r="G37" i="32"/>
  <c r="AJ36" i="32"/>
  <c r="AE36" i="32"/>
  <c r="Z36" i="32"/>
  <c r="T36" i="32"/>
  <c r="O36" i="32"/>
  <c r="J36" i="32"/>
  <c r="D36" i="32"/>
  <c r="AH35" i="32"/>
  <c r="AC35" i="32"/>
  <c r="W35" i="32"/>
  <c r="R35" i="32"/>
  <c r="M35" i="32"/>
  <c r="G35" i="32"/>
  <c r="B35" i="32"/>
  <c r="AF34" i="32"/>
  <c r="Z34" i="32"/>
  <c r="U34" i="32"/>
  <c r="P34" i="32"/>
  <c r="J34" i="32"/>
  <c r="E34" i="32"/>
  <c r="AI33" i="32"/>
  <c r="AC33" i="32"/>
  <c r="X33" i="32"/>
  <c r="S33" i="32"/>
  <c r="M33" i="32"/>
  <c r="H33" i="32"/>
  <c r="C33" i="32"/>
  <c r="AF32" i="32"/>
  <c r="AA32" i="32"/>
  <c r="V32" i="32"/>
  <c r="P32" i="32"/>
  <c r="K32" i="32"/>
  <c r="F32" i="32"/>
  <c r="AI31" i="32"/>
  <c r="AD31" i="32"/>
  <c r="Y31" i="32"/>
  <c r="S31" i="32"/>
  <c r="N31" i="32"/>
  <c r="I31" i="32"/>
  <c r="C31" i="32"/>
  <c r="AG30" i="32"/>
  <c r="AB30" i="32"/>
  <c r="V30" i="32"/>
  <c r="Q30" i="32"/>
  <c r="L30" i="32"/>
  <c r="F30" i="32"/>
  <c r="AA26" i="27"/>
  <c r="E26" i="27"/>
  <c r="C26" i="27"/>
  <c r="AI26" i="27"/>
  <c r="T26" i="27"/>
  <c r="AM26" i="27"/>
  <c r="AN26" i="27"/>
  <c r="AK26" i="27"/>
  <c r="K26" i="27"/>
  <c r="AB26" i="27"/>
  <c r="AL26" i="27"/>
  <c r="J26" i="27"/>
  <c r="V26" i="27"/>
  <c r="S26" i="27"/>
  <c r="D26" i="27"/>
  <c r="AJ26" i="27"/>
  <c r="G26" i="27"/>
  <c r="H26" i="27"/>
  <c r="AG26" i="27"/>
  <c r="AQ26" i="27"/>
  <c r="AR26" i="27"/>
  <c r="C8" i="97"/>
  <c r="E25" i="27"/>
  <c r="E23" i="109"/>
  <c r="N25" i="27"/>
  <c r="N23" i="109"/>
  <c r="F25" i="27"/>
  <c r="F23" i="109"/>
  <c r="I25" i="27"/>
  <c r="I23" i="109"/>
  <c r="L25" i="27"/>
  <c r="L23" i="109"/>
  <c r="C25" i="27"/>
  <c r="C23" i="109"/>
  <c r="Q25" i="27"/>
  <c r="Q23" i="109"/>
  <c r="W25" i="27"/>
  <c r="W23" i="109"/>
  <c r="AE25" i="27"/>
  <c r="Z19" i="60"/>
  <c r="X9" i="60"/>
  <c r="AH19" i="27"/>
  <c r="AL23" i="27"/>
  <c r="J25" i="27"/>
  <c r="AG25" i="27"/>
  <c r="AQ25" i="27"/>
  <c r="AI25" i="27"/>
  <c r="E26" i="60"/>
  <c r="X8" i="60"/>
  <c r="L9" i="60"/>
  <c r="P15" i="60"/>
  <c r="X17" i="60"/>
  <c r="S19" i="60"/>
  <c r="G11" i="60"/>
  <c r="O14" i="60"/>
  <c r="AR17" i="60"/>
  <c r="N15" i="27"/>
  <c r="AH7" i="27"/>
  <c r="H7" i="27"/>
  <c r="C7" i="27"/>
  <c r="S18" i="27"/>
  <c r="N19" i="27"/>
  <c r="AS15" i="27"/>
  <c r="L19" i="27"/>
  <c r="H17" i="27"/>
  <c r="AG15" i="27"/>
  <c r="F26" i="60"/>
  <c r="J12" i="60"/>
  <c r="AL26" i="60"/>
  <c r="AQ20" i="60"/>
  <c r="AQ21" i="60"/>
  <c r="S25" i="27"/>
  <c r="D25" i="27"/>
  <c r="H25" i="27"/>
  <c r="A25" i="39"/>
  <c r="J17" i="60"/>
  <c r="O18" i="60"/>
  <c r="E22" i="27"/>
  <c r="P25" i="27"/>
  <c r="M25" i="27"/>
  <c r="R25" i="27"/>
  <c r="AN25" i="27"/>
  <c r="L10" i="60"/>
  <c r="J16" i="27"/>
  <c r="T25" i="27"/>
  <c r="O25" i="27"/>
  <c r="AF25" i="27"/>
  <c r="AH25" i="27"/>
  <c r="AN9" i="60"/>
  <c r="AI19" i="60"/>
  <c r="C20" i="97"/>
  <c r="C17" i="97"/>
  <c r="C9" i="97"/>
  <c r="C15" i="97"/>
  <c r="C16" i="97"/>
  <c r="C18" i="97"/>
  <c r="C12" i="97"/>
  <c r="C13" i="97"/>
  <c r="C19" i="97"/>
  <c r="C11" i="97"/>
  <c r="C14" i="97"/>
  <c r="C10" i="97"/>
  <c r="V7" i="27"/>
  <c r="V5" i="109"/>
  <c r="N17" i="60"/>
  <c r="N14" i="109"/>
  <c r="AC17" i="27"/>
  <c r="X15" i="109"/>
  <c r="E19" i="27"/>
  <c r="E17" i="109"/>
  <c r="S7" i="27"/>
  <c r="S5" i="109"/>
  <c r="J7" i="27"/>
  <c r="J5" i="109"/>
  <c r="F10" i="27"/>
  <c r="F8" i="109"/>
  <c r="V14" i="60"/>
  <c r="V12" i="109"/>
  <c r="J15" i="27"/>
  <c r="J13" i="109"/>
  <c r="Q7" i="27"/>
  <c r="Q5" i="109"/>
  <c r="E17" i="27"/>
  <c r="E15" i="109"/>
  <c r="U7" i="27"/>
  <c r="U5" i="109"/>
  <c r="R25" i="60"/>
  <c r="R22" i="109"/>
  <c r="L7" i="27"/>
  <c r="L5" i="109"/>
  <c r="H11" i="60"/>
  <c r="H8" i="109"/>
  <c r="L11" i="27"/>
  <c r="L9" i="109"/>
  <c r="D14" i="60"/>
  <c r="D11" i="109"/>
  <c r="M16" i="60"/>
  <c r="M14" i="109"/>
  <c r="J20" i="60"/>
  <c r="J18" i="109"/>
  <c r="F23" i="27"/>
  <c r="F21" i="109"/>
  <c r="N23" i="27"/>
  <c r="N21" i="109"/>
  <c r="J13" i="27"/>
  <c r="J11" i="109"/>
  <c r="U18" i="60"/>
  <c r="U15" i="109"/>
  <c r="M23" i="27"/>
  <c r="M21" i="109"/>
  <c r="AC16" i="60"/>
  <c r="X14" i="109"/>
  <c r="E18" i="27"/>
  <c r="E16" i="109"/>
  <c r="V23" i="27"/>
  <c r="V21" i="109"/>
  <c r="T17" i="60"/>
  <c r="T14" i="109"/>
  <c r="W17" i="27"/>
  <c r="W15" i="109"/>
  <c r="W21" i="27"/>
  <c r="W19" i="109"/>
  <c r="Q23" i="27"/>
  <c r="Q21" i="109"/>
  <c r="W10" i="27"/>
  <c r="W8" i="109"/>
  <c r="S14" i="60"/>
  <c r="S11" i="109"/>
  <c r="W24" i="27"/>
  <c r="W22" i="109"/>
  <c r="A10" i="39"/>
  <c r="C8" i="109"/>
  <c r="D19" i="27"/>
  <c r="D17" i="109"/>
  <c r="E23" i="27"/>
  <c r="E21" i="109"/>
  <c r="G22" i="27"/>
  <c r="G20" i="109"/>
  <c r="W14" i="27"/>
  <c r="W12" i="109"/>
  <c r="W15" i="27"/>
  <c r="W13" i="109"/>
  <c r="A7" i="39"/>
  <c r="C5" i="109"/>
  <c r="W11" i="27"/>
  <c r="W9" i="109"/>
  <c r="H19" i="27"/>
  <c r="H17" i="109"/>
  <c r="W7" i="27"/>
  <c r="W5" i="109"/>
  <c r="F7" i="27"/>
  <c r="F5" i="109"/>
  <c r="V11" i="60"/>
  <c r="V9" i="109"/>
  <c r="R14" i="60"/>
  <c r="R12" i="109"/>
  <c r="F15" i="27"/>
  <c r="F13" i="109"/>
  <c r="Q11" i="60"/>
  <c r="Q9" i="109"/>
  <c r="M15" i="60"/>
  <c r="M12" i="109"/>
  <c r="Q18" i="27"/>
  <c r="Q16" i="109"/>
  <c r="J18" i="27"/>
  <c r="J16" i="109"/>
  <c r="N9" i="60"/>
  <c r="N6" i="109"/>
  <c r="F14" i="60"/>
  <c r="F12" i="109"/>
  <c r="V16" i="27"/>
  <c r="V14" i="109"/>
  <c r="M19" i="27"/>
  <c r="M17" i="109"/>
  <c r="I22" i="27"/>
  <c r="I20" i="109"/>
  <c r="D7" i="27"/>
  <c r="D5" i="109"/>
  <c r="T7" i="27"/>
  <c r="T5" i="109"/>
  <c r="D15" i="27"/>
  <c r="D13" i="109"/>
  <c r="T15" i="27"/>
  <c r="T13" i="109"/>
  <c r="I10" i="60"/>
  <c r="I7" i="109"/>
  <c r="AC22" i="27"/>
  <c r="X20" i="109"/>
  <c r="U23" i="27"/>
  <c r="U21" i="109"/>
  <c r="W16" i="27"/>
  <c r="W14" i="109"/>
  <c r="V19" i="27"/>
  <c r="V17" i="109"/>
  <c r="R22" i="27"/>
  <c r="R20" i="109"/>
  <c r="H16" i="60"/>
  <c r="H14" i="109"/>
  <c r="AC11" i="60"/>
  <c r="X8" i="109"/>
  <c r="U19" i="27"/>
  <c r="U17" i="109"/>
  <c r="Q22" i="27"/>
  <c r="Q20" i="109"/>
  <c r="W12" i="27"/>
  <c r="W10" i="109"/>
  <c r="O11" i="60"/>
  <c r="O8" i="109"/>
  <c r="P7" i="27"/>
  <c r="P5" i="109"/>
  <c r="H13" i="60"/>
  <c r="H11" i="109"/>
  <c r="P15" i="27"/>
  <c r="P13" i="109"/>
  <c r="D17" i="60"/>
  <c r="D14" i="109"/>
  <c r="M12" i="60"/>
  <c r="M10" i="109"/>
  <c r="Q17" i="60"/>
  <c r="Q15" i="109"/>
  <c r="I23" i="27"/>
  <c r="I21" i="109"/>
  <c r="W8" i="27"/>
  <c r="W6" i="109"/>
  <c r="F19" i="27"/>
  <c r="F17" i="109"/>
  <c r="M8" i="60"/>
  <c r="M6" i="109"/>
  <c r="E15" i="60"/>
  <c r="E13" i="109"/>
  <c r="A18" i="39"/>
  <c r="C16" i="109"/>
  <c r="G19" i="27"/>
  <c r="G17" i="109"/>
  <c r="W19" i="27"/>
  <c r="W17" i="109"/>
  <c r="C22" i="27"/>
  <c r="C20" i="109"/>
  <c r="S22" i="27"/>
  <c r="S20" i="109"/>
  <c r="G24" i="60"/>
  <c r="G21" i="109"/>
  <c r="W23" i="27"/>
  <c r="W21" i="109"/>
  <c r="O22" i="27"/>
  <c r="O20" i="109"/>
  <c r="M24" i="27"/>
  <c r="N20" i="27"/>
  <c r="N18" i="109"/>
  <c r="J24" i="60"/>
  <c r="J21" i="109"/>
  <c r="W13" i="27"/>
  <c r="W11" i="109"/>
  <c r="P22" i="27"/>
  <c r="P20" i="109"/>
  <c r="R12" i="60"/>
  <c r="R10" i="109"/>
  <c r="I14" i="60"/>
  <c r="I12" i="109"/>
  <c r="W20" i="27"/>
  <c r="W18" i="109"/>
  <c r="O15" i="27"/>
  <c r="O13" i="109"/>
  <c r="V9" i="60"/>
  <c r="V6" i="109"/>
  <c r="W18" i="27"/>
  <c r="W16" i="109"/>
  <c r="W22" i="27"/>
  <c r="W20" i="109"/>
  <c r="T22" i="27"/>
  <c r="T20" i="109"/>
  <c r="H18" i="27"/>
  <c r="H16" i="109"/>
  <c r="W9" i="27"/>
  <c r="W7" i="109"/>
  <c r="AE20" i="27"/>
  <c r="AL21" i="27"/>
  <c r="AH17" i="27"/>
  <c r="S22" i="60"/>
  <c r="Q26" i="60"/>
  <c r="AH15" i="60"/>
  <c r="AK13" i="60"/>
  <c r="AC24" i="60"/>
  <c r="AH17" i="60"/>
  <c r="R11" i="27"/>
  <c r="M15" i="27"/>
  <c r="P30" i="39"/>
  <c r="P27" i="109" s="1"/>
  <c r="AG23" i="60"/>
  <c r="AH10" i="60"/>
  <c r="F15" i="60"/>
  <c r="T8" i="60"/>
  <c r="AG22" i="60"/>
  <c r="AC10" i="60"/>
  <c r="I22" i="60"/>
  <c r="V19" i="60"/>
  <c r="AL27" i="60"/>
  <c r="H17" i="60"/>
  <c r="AL15" i="60"/>
  <c r="U23" i="60"/>
  <c r="G23" i="60"/>
  <c r="X27" i="60"/>
  <c r="AO26" i="60"/>
  <c r="H11" i="27"/>
  <c r="AH11" i="27"/>
  <c r="D20" i="27"/>
  <c r="V11" i="27"/>
  <c r="H8" i="27"/>
  <c r="M18" i="27"/>
  <c r="AO18" i="27"/>
  <c r="AK18" i="27"/>
  <c r="C5" i="27"/>
  <c r="AQ25" i="60"/>
  <c r="P26" i="60"/>
  <c r="U18" i="27"/>
  <c r="O18" i="27"/>
  <c r="V18" i="27"/>
  <c r="P20" i="27"/>
  <c r="F11" i="27"/>
  <c r="C11" i="27"/>
  <c r="Z18" i="27"/>
  <c r="AC18" i="27"/>
  <c r="K9" i="60"/>
  <c r="AH18" i="27"/>
  <c r="AK10" i="60"/>
  <c r="AM18" i="60"/>
  <c r="T12" i="27"/>
  <c r="D18" i="27"/>
  <c r="R12" i="27"/>
  <c r="R9" i="27"/>
  <c r="AA9" i="27"/>
  <c r="V21" i="27"/>
  <c r="AR7" i="27"/>
  <c r="P9" i="60"/>
  <c r="D9" i="27"/>
  <c r="AJ9" i="27"/>
  <c r="P13" i="60"/>
  <c r="AN14" i="60"/>
  <c r="AB16" i="60"/>
  <c r="U11" i="60"/>
  <c r="Q14" i="60"/>
  <c r="I17" i="27"/>
  <c r="AO17" i="27"/>
  <c r="Q19" i="27"/>
  <c r="I24" i="27"/>
  <c r="G12" i="60"/>
  <c r="N18" i="60"/>
  <c r="P17" i="60"/>
  <c r="AS17" i="27"/>
  <c r="V18" i="60"/>
  <c r="R7" i="27"/>
  <c r="J22" i="27"/>
  <c r="AF7" i="27"/>
  <c r="I7" i="27"/>
  <c r="G17" i="27"/>
  <c r="O19" i="60"/>
  <c r="AE19" i="27"/>
  <c r="K22" i="27"/>
  <c r="AA22" i="27"/>
  <c r="AQ22" i="27"/>
  <c r="AK24" i="27"/>
  <c r="AK7" i="27"/>
  <c r="J17" i="27"/>
  <c r="N22" i="27"/>
  <c r="C24" i="27"/>
  <c r="AO7" i="27"/>
  <c r="AE15" i="27"/>
  <c r="AB17" i="27"/>
  <c r="L22" i="27"/>
  <c r="D22" i="27"/>
  <c r="H10" i="27"/>
  <c r="AG19" i="60"/>
  <c r="N11" i="27"/>
  <c r="R20" i="27"/>
  <c r="Z9" i="27"/>
  <c r="R15" i="27"/>
  <c r="Q16" i="60"/>
  <c r="AF11" i="27"/>
  <c r="Q17" i="27"/>
  <c r="M20" i="27"/>
  <c r="O17" i="27"/>
  <c r="C18" i="60"/>
  <c r="A18" i="60" s="1"/>
  <c r="AI18" i="27"/>
  <c r="AE8" i="60"/>
  <c r="AE13" i="60"/>
  <c r="AA15" i="27"/>
  <c r="V20" i="27"/>
  <c r="R23" i="27"/>
  <c r="K17" i="27"/>
  <c r="P19" i="60"/>
  <c r="L22" i="60"/>
  <c r="AF22" i="27"/>
  <c r="H25" i="60"/>
  <c r="AI19" i="27"/>
  <c r="AN23" i="60"/>
  <c r="AS10" i="60"/>
  <c r="AI10" i="60"/>
  <c r="AC8" i="60"/>
  <c r="AN18" i="60"/>
  <c r="AF23" i="27"/>
  <c r="AJ22" i="27"/>
  <c r="R9" i="60"/>
  <c r="U20" i="60"/>
  <c r="AG10" i="60"/>
  <c r="U15" i="60"/>
  <c r="AL10" i="60"/>
  <c r="AH13" i="60"/>
  <c r="U21" i="60"/>
  <c r="AN30" i="39"/>
  <c r="AK15" i="60"/>
  <c r="E21" i="60"/>
  <c r="I9" i="60"/>
  <c r="Z25" i="60"/>
  <c r="U15" i="27"/>
  <c r="K18" i="27"/>
  <c r="AQ18" i="27"/>
  <c r="G22" i="60"/>
  <c r="AQ7" i="27"/>
  <c r="R19" i="27"/>
  <c r="O23" i="27"/>
  <c r="AK22" i="27"/>
  <c r="AI23" i="27"/>
  <c r="AB14" i="60"/>
  <c r="I12" i="60"/>
  <c r="AC13" i="60"/>
  <c r="M10" i="60"/>
  <c r="AL25" i="60"/>
  <c r="O12" i="60"/>
  <c r="V9" i="27"/>
  <c r="AN8" i="60"/>
  <c r="M11" i="60"/>
  <c r="F19" i="60"/>
  <c r="K11" i="60"/>
  <c r="AJ14" i="27"/>
  <c r="O21" i="60"/>
  <c r="AQ15" i="27"/>
  <c r="V15" i="27"/>
  <c r="V16" i="60"/>
  <c r="AC15" i="60"/>
  <c r="AC14" i="27"/>
  <c r="AB11" i="27"/>
  <c r="AB12" i="60"/>
  <c r="X14" i="27"/>
  <c r="X31" i="27" s="1"/>
  <c r="N14" i="27"/>
  <c r="AS14" i="27"/>
  <c r="F14" i="27"/>
  <c r="AF14" i="27"/>
  <c r="R14" i="27"/>
  <c r="L15" i="27"/>
  <c r="L15" i="60"/>
  <c r="AR15" i="27"/>
  <c r="AR16" i="60"/>
  <c r="AG7" i="27"/>
  <c r="AG8" i="60"/>
  <c r="AO11" i="27"/>
  <c r="AO11" i="60"/>
  <c r="AC25" i="27"/>
  <c r="AC26" i="60"/>
  <c r="AC25" i="60"/>
  <c r="C15" i="27"/>
  <c r="A15" i="39"/>
  <c r="V27" i="27"/>
  <c r="V27" i="60"/>
  <c r="F12" i="60"/>
  <c r="AR8" i="60"/>
  <c r="AS23" i="60"/>
  <c r="F25" i="60"/>
  <c r="K31" i="39"/>
  <c r="K28" i="109" s="1"/>
  <c r="E20" i="27"/>
  <c r="AB14" i="27"/>
  <c r="V25" i="27"/>
  <c r="V26" i="60"/>
  <c r="U25" i="27"/>
  <c r="U26" i="60"/>
  <c r="AG16" i="60"/>
  <c r="R10" i="60"/>
  <c r="N12" i="60"/>
  <c r="R21" i="60"/>
  <c r="M21" i="60"/>
  <c r="AO12" i="60"/>
  <c r="K10" i="60"/>
  <c r="AC14" i="60"/>
  <c r="S23" i="60"/>
  <c r="C15" i="60"/>
  <c r="A15" i="60" s="1"/>
  <c r="X15" i="60"/>
  <c r="G23" i="27"/>
  <c r="E20" i="60"/>
  <c r="A11" i="39"/>
  <c r="L8" i="60"/>
  <c r="J15" i="60"/>
  <c r="C16" i="60"/>
  <c r="A16" i="60" s="1"/>
  <c r="J14" i="27"/>
  <c r="Q15" i="27"/>
  <c r="Q15" i="60"/>
  <c r="AI15" i="60"/>
  <c r="AI15" i="27"/>
  <c r="E15" i="27"/>
  <c r="E16" i="60"/>
  <c r="C19" i="60"/>
  <c r="A19" i="60" s="1"/>
  <c r="C18" i="27"/>
  <c r="K21" i="60"/>
  <c r="K20" i="27"/>
  <c r="K20" i="60"/>
  <c r="U25" i="60"/>
  <c r="Z18" i="60"/>
  <c r="Z17" i="27"/>
  <c r="R24" i="60"/>
  <c r="AH27" i="27"/>
  <c r="AH27" i="60"/>
  <c r="AM24" i="60"/>
  <c r="AM23" i="60"/>
  <c r="AM23" i="27"/>
  <c r="AK25" i="27"/>
  <c r="AK26" i="60"/>
  <c r="F13" i="60"/>
  <c r="F12" i="27"/>
  <c r="T14" i="27"/>
  <c r="AO19" i="60"/>
  <c r="AO19" i="27"/>
  <c r="G20" i="27"/>
  <c r="G20" i="60"/>
  <c r="C23" i="60"/>
  <c r="A23" i="60" s="1"/>
  <c r="C23" i="27"/>
  <c r="C30" i="39"/>
  <c r="C27" i="109" s="1"/>
  <c r="C9" i="60"/>
  <c r="A9" i="60" s="1"/>
  <c r="AH22" i="60"/>
  <c r="AH21" i="60"/>
  <c r="K25" i="27"/>
  <c r="K26" i="60"/>
  <c r="AE26" i="27"/>
  <c r="AE27" i="60"/>
  <c r="AJ19" i="27"/>
  <c r="AJ20" i="60"/>
  <c r="AB25" i="27"/>
  <c r="AB26" i="60"/>
  <c r="C6" i="69"/>
  <c r="C6" i="62"/>
  <c r="C6" i="61"/>
  <c r="AE12" i="60"/>
  <c r="D18" i="60"/>
  <c r="D17" i="27"/>
  <c r="AR19" i="27"/>
  <c r="AR20" i="60"/>
  <c r="AR19" i="60"/>
  <c r="AB27" i="27"/>
  <c r="AB27" i="60"/>
  <c r="AC11" i="27"/>
  <c r="AC12" i="60"/>
  <c r="AQ19" i="27"/>
  <c r="AQ19" i="60"/>
  <c r="G25" i="27"/>
  <c r="G26" i="60"/>
  <c r="AJ20" i="27"/>
  <c r="AJ21" i="60"/>
  <c r="L26" i="27"/>
  <c r="L26" i="60"/>
  <c r="AC20" i="27"/>
  <c r="AC21" i="60"/>
  <c r="S17" i="27"/>
  <c r="S18" i="60"/>
  <c r="F10" i="60"/>
  <c r="AO20" i="60"/>
  <c r="N11" i="60"/>
  <c r="F17" i="60"/>
  <c r="H9" i="27"/>
  <c r="D13" i="60"/>
  <c r="AR14" i="60"/>
  <c r="AS21" i="60"/>
  <c r="E30" i="39"/>
  <c r="E27" i="109" s="1"/>
  <c r="S20" i="60"/>
  <c r="Q24" i="60"/>
  <c r="AL20" i="27"/>
  <c r="AH23" i="60"/>
  <c r="AL13" i="60"/>
  <c r="AM20" i="60"/>
  <c r="O9" i="60"/>
  <c r="C12" i="60"/>
  <c r="A12" i="60" s="1"/>
  <c r="K16" i="60"/>
  <c r="AQ23" i="27"/>
  <c r="Q9" i="60"/>
  <c r="K13" i="60"/>
  <c r="L20" i="60"/>
  <c r="AF22" i="60"/>
  <c r="H23" i="60"/>
  <c r="AB24" i="60"/>
  <c r="AE25" i="60"/>
  <c r="H18" i="60"/>
  <c r="P24" i="60"/>
  <c r="AL12" i="60"/>
  <c r="T14" i="60"/>
  <c r="H14" i="27"/>
  <c r="Z17" i="60"/>
  <c r="J12" i="27"/>
  <c r="AL14" i="27"/>
  <c r="AG21" i="60"/>
  <c r="F18" i="60"/>
  <c r="L9" i="27"/>
  <c r="AR9" i="27"/>
  <c r="T12" i="60"/>
  <c r="AN13" i="60"/>
  <c r="I11" i="27"/>
  <c r="U12" i="60"/>
  <c r="Q20" i="27"/>
  <c r="G8" i="60"/>
  <c r="AN9" i="27"/>
  <c r="Z20" i="27"/>
  <c r="AK11" i="27"/>
  <c r="AI20" i="60"/>
  <c r="F20" i="27"/>
  <c r="J9" i="27"/>
  <c r="Z30" i="39"/>
  <c r="AH16" i="60"/>
  <c r="AJ9" i="60"/>
  <c r="K18" i="60"/>
  <c r="AM21" i="60"/>
  <c r="F27" i="60"/>
  <c r="A12" i="39"/>
  <c r="E12" i="60"/>
  <c r="AK25" i="60"/>
  <c r="AC21" i="27"/>
  <c r="AA21" i="27"/>
  <c r="AL11" i="27"/>
  <c r="U21" i="27"/>
  <c r="AS20" i="27"/>
  <c r="AJ21" i="27"/>
  <c r="N10" i="60"/>
  <c r="R13" i="27"/>
  <c r="I13" i="27"/>
  <c r="AB13" i="27"/>
  <c r="AO24" i="27"/>
  <c r="AA13" i="27"/>
  <c r="AJ10" i="60"/>
  <c r="AC18" i="60"/>
  <c r="AH14" i="60"/>
  <c r="AS20" i="60"/>
  <c r="AO21" i="60"/>
  <c r="R8" i="60"/>
  <c r="M24" i="60"/>
  <c r="P8" i="60"/>
  <c r="H10" i="60"/>
  <c r="M26" i="60"/>
  <c r="AL20" i="60"/>
  <c r="C24" i="60"/>
  <c r="A24" i="60" s="1"/>
  <c r="V23" i="60"/>
  <c r="D26" i="60"/>
  <c r="AJ26" i="60"/>
  <c r="T27" i="60"/>
  <c r="AM21" i="27"/>
  <c r="Z12" i="60"/>
  <c r="J21" i="27"/>
  <c r="AS21" i="27"/>
  <c r="R24" i="27"/>
  <c r="Z24" i="27"/>
  <c r="Q24" i="27"/>
  <c r="L14" i="27"/>
  <c r="C21" i="60"/>
  <c r="A21" i="60" s="1"/>
  <c r="Z21" i="27"/>
  <c r="AE24" i="60"/>
  <c r="AL11" i="60"/>
  <c r="U17" i="60"/>
  <c r="Q23" i="60"/>
  <c r="J14" i="60"/>
  <c r="L11" i="60"/>
  <c r="AG27" i="60"/>
  <c r="AE19" i="60"/>
  <c r="E27" i="60"/>
  <c r="AN15" i="60"/>
  <c r="AO18" i="60"/>
  <c r="P25" i="60"/>
  <c r="C5" i="62"/>
  <c r="Z26" i="60"/>
  <c r="AE26" i="60"/>
  <c r="AR25" i="60"/>
  <c r="V31" i="39"/>
  <c r="V28" i="109" s="1"/>
  <c r="AR10" i="27"/>
  <c r="AB9" i="27"/>
  <c r="I9" i="27"/>
  <c r="P18" i="27"/>
  <c r="X31" i="39"/>
  <c r="AS10" i="27"/>
  <c r="AC23" i="27"/>
  <c r="N17" i="27"/>
  <c r="D14" i="27"/>
  <c r="U14" i="27"/>
  <c r="Q11" i="27"/>
  <c r="T18" i="27"/>
  <c r="K7" i="27"/>
  <c r="N18" i="27"/>
  <c r="F9" i="27"/>
  <c r="E11" i="27"/>
  <c r="S20" i="27"/>
  <c r="AN15" i="27"/>
  <c r="AQ17" i="27"/>
  <c r="R17" i="27"/>
  <c r="J23" i="27"/>
  <c r="AS7" i="27"/>
  <c r="AQ15" i="60"/>
  <c r="D23" i="27"/>
  <c r="T9" i="27"/>
  <c r="K9" i="27"/>
  <c r="L20" i="27"/>
  <c r="AI9" i="27"/>
  <c r="U14" i="60"/>
  <c r="AM20" i="27"/>
  <c r="L17" i="27"/>
  <c r="AF18" i="27"/>
  <c r="H20" i="27"/>
  <c r="AA7" i="27"/>
  <c r="AJ17" i="27"/>
  <c r="L23" i="60"/>
  <c r="N7" i="27"/>
  <c r="M17" i="27"/>
  <c r="AC20" i="60"/>
  <c r="E10" i="60"/>
  <c r="Z14" i="60"/>
  <c r="AL22" i="60"/>
  <c r="AK23" i="27"/>
  <c r="Z23" i="27"/>
  <c r="V14" i="27"/>
  <c r="AE14" i="27"/>
  <c r="H14" i="60"/>
  <c r="AB15" i="60"/>
  <c r="AB20" i="27"/>
  <c r="U9" i="27"/>
  <c r="D10" i="27"/>
  <c r="AI23" i="60"/>
  <c r="AE9" i="60"/>
  <c r="AF20" i="27"/>
  <c r="E23" i="60"/>
  <c r="AI9" i="60"/>
  <c r="K17" i="60"/>
  <c r="AB18" i="27"/>
  <c r="AH15" i="27"/>
  <c r="AQ24" i="60"/>
  <c r="G15" i="27"/>
  <c r="H23" i="27"/>
  <c r="Z19" i="27"/>
  <c r="AR14" i="27"/>
  <c r="AF17" i="27"/>
  <c r="H12" i="27"/>
  <c r="AL13" i="27"/>
  <c r="O31" i="39"/>
  <c r="O28" i="109" s="1"/>
  <c r="C31" i="39"/>
  <c r="C28" i="109" s="1"/>
  <c r="AH24" i="27"/>
  <c r="AG24" i="27"/>
  <c r="Q22" i="60"/>
  <c r="I15" i="60"/>
  <c r="G14" i="60"/>
  <c r="V8" i="27"/>
  <c r="AF9" i="60"/>
  <c r="AE21" i="60"/>
  <c r="E8" i="60"/>
  <c r="N24" i="27"/>
  <c r="D24" i="27"/>
  <c r="T11" i="60"/>
  <c r="R16" i="27"/>
  <c r="L17" i="60"/>
  <c r="AK14" i="60"/>
  <c r="G19" i="60"/>
  <c r="C21" i="27"/>
  <c r="AC24" i="27"/>
  <c r="AH18" i="60"/>
  <c r="G9" i="27"/>
  <c r="Q31" i="39"/>
  <c r="Q28" i="109" s="1"/>
  <c r="K12" i="60"/>
  <c r="P18" i="60"/>
  <c r="AJ19" i="60"/>
  <c r="L21" i="60"/>
  <c r="AB24" i="27"/>
  <c r="J24" i="27"/>
  <c r="AA17" i="27"/>
  <c r="AS24" i="27"/>
  <c r="AE24" i="27"/>
  <c r="H19" i="60"/>
  <c r="D21" i="60"/>
  <c r="P24" i="27"/>
  <c r="AO10" i="60"/>
  <c r="AI17" i="27"/>
  <c r="AO23" i="27"/>
  <c r="AA23" i="27"/>
  <c r="L18" i="27"/>
  <c r="H21" i="27"/>
  <c r="T24" i="27"/>
  <c r="T11" i="27"/>
  <c r="AO8" i="27"/>
  <c r="AO20" i="27"/>
  <c r="U17" i="27"/>
  <c r="AR8" i="27"/>
  <c r="F24" i="27"/>
  <c r="K24" i="27"/>
  <c r="AK9" i="27"/>
  <c r="AN24" i="27"/>
  <c r="S11" i="27"/>
  <c r="AJ24" i="27"/>
  <c r="AA24" i="27"/>
  <c r="AM15" i="27"/>
  <c r="AR24" i="27"/>
  <c r="M7" i="27"/>
  <c r="AI24" i="27"/>
  <c r="AR18" i="27"/>
  <c r="D8" i="27"/>
  <c r="K13" i="27"/>
  <c r="V13" i="27"/>
  <c r="AL8" i="27"/>
  <c r="AH30" i="39"/>
  <c r="T9" i="60"/>
  <c r="P12" i="60"/>
  <c r="AJ13" i="60"/>
  <c r="U22" i="60"/>
  <c r="AM31" i="39"/>
  <c r="M30" i="39"/>
  <c r="M27" i="109" s="1"/>
  <c r="AG15" i="60"/>
  <c r="I17" i="60"/>
  <c r="E24" i="27"/>
  <c r="S9" i="27"/>
  <c r="AQ11" i="27"/>
  <c r="AM14" i="27"/>
  <c r="V24" i="27"/>
  <c r="S24" i="27"/>
  <c r="AM11" i="27"/>
  <c r="Q9" i="27"/>
  <c r="AM24" i="27"/>
  <c r="AF24" i="27"/>
  <c r="O24" i="27"/>
  <c r="G11" i="27"/>
  <c r="AQ24" i="27"/>
  <c r="M14" i="27"/>
  <c r="F17" i="27"/>
  <c r="R31" i="39"/>
  <c r="R28" i="109" s="1"/>
  <c r="N13" i="27"/>
  <c r="J8" i="60"/>
  <c r="AG31" i="39"/>
  <c r="M23" i="60"/>
  <c r="U24" i="27"/>
  <c r="AL24" i="27"/>
  <c r="AN11" i="27"/>
  <c r="C9" i="27"/>
  <c r="H24" i="27"/>
  <c r="G24" i="27"/>
  <c r="L24" i="27"/>
  <c r="Q30" i="39"/>
  <c r="Q27" i="109" s="1"/>
  <c r="AF21" i="27"/>
  <c r="AQ30" i="39"/>
  <c r="Q8" i="60"/>
  <c r="AH12" i="60"/>
  <c r="G17" i="60"/>
  <c r="AF12" i="60"/>
  <c r="C22" i="60"/>
  <c r="A22" i="60" s="1"/>
  <c r="L16" i="60"/>
  <c r="Z24" i="60"/>
  <c r="AM25" i="60"/>
  <c r="AB22" i="60"/>
  <c r="G10" i="60"/>
  <c r="L30" i="39"/>
  <c r="L27" i="109" s="1"/>
  <c r="AI30" i="39"/>
  <c r="N14" i="60"/>
  <c r="M22" i="60"/>
  <c r="AQ14" i="60"/>
  <c r="F11" i="60"/>
  <c r="N13" i="60"/>
  <c r="V15" i="60"/>
  <c r="E17" i="60"/>
  <c r="AO23" i="60"/>
  <c r="V22" i="60"/>
  <c r="X11" i="60"/>
  <c r="AR12" i="60"/>
  <c r="Z21" i="60"/>
  <c r="N16" i="60"/>
  <c r="E22" i="60"/>
  <c r="D9" i="60"/>
  <c r="AF10" i="60"/>
  <c r="AK11" i="60"/>
  <c r="AS17" i="60"/>
  <c r="I24" i="60"/>
  <c r="Q10" i="60"/>
  <c r="AM17" i="60"/>
  <c r="AI18" i="60"/>
  <c r="C20" i="60"/>
  <c r="A20" i="60" s="1"/>
  <c r="K22" i="60"/>
  <c r="AE23" i="60"/>
  <c r="AO24" i="60"/>
  <c r="H15" i="60"/>
  <c r="M17" i="60"/>
  <c r="AC19" i="60"/>
  <c r="R18" i="60"/>
  <c r="F23" i="60"/>
  <c r="N25" i="60"/>
  <c r="C26" i="60"/>
  <c r="A26" i="60" s="1"/>
  <c r="AQ26" i="60"/>
  <c r="O10" i="60"/>
  <c r="U10" i="60"/>
  <c r="D22" i="60"/>
  <c r="L24" i="60"/>
  <c r="AB21" i="60"/>
  <c r="AQ17" i="60"/>
  <c r="AI21" i="60"/>
  <c r="AQ23" i="60"/>
  <c r="E25" i="60"/>
  <c r="G15" i="60"/>
  <c r="C27" i="60"/>
  <c r="A27" i="60" s="1"/>
  <c r="AQ27" i="60"/>
  <c r="AE14" i="60"/>
  <c r="AJ17" i="60"/>
  <c r="AF18" i="60"/>
  <c r="H22" i="60"/>
  <c r="D23" i="60"/>
  <c r="AB25" i="60"/>
  <c r="D27" i="60"/>
  <c r="E31" i="39"/>
  <c r="E28" i="109" s="1"/>
  <c r="T31" i="39"/>
  <c r="T28" i="109" s="1"/>
  <c r="Z22" i="60"/>
  <c r="M21" i="27"/>
  <c r="C20" i="27"/>
  <c r="Z14" i="27"/>
  <c r="AC19" i="27"/>
  <c r="R10" i="27"/>
  <c r="AH14" i="27"/>
  <c r="AL10" i="27"/>
  <c r="AB15" i="27"/>
  <c r="M22" i="27"/>
  <c r="J20" i="27"/>
  <c r="O21" i="27"/>
  <c r="V17" i="27"/>
  <c r="U12" i="27"/>
  <c r="L10" i="27"/>
  <c r="AM12" i="27"/>
  <c r="E10" i="27"/>
  <c r="G18" i="27"/>
  <c r="S21" i="27"/>
  <c r="D21" i="27"/>
  <c r="L23" i="27"/>
  <c r="AE23" i="27"/>
  <c r="T10" i="27"/>
  <c r="AG14" i="27"/>
  <c r="S14" i="27"/>
  <c r="AM10" i="27"/>
  <c r="I10" i="27"/>
  <c r="L21" i="27"/>
  <c r="N10" i="27"/>
  <c r="F16" i="27"/>
  <c r="AB11" i="60"/>
  <c r="AR15" i="60"/>
  <c r="V24" i="60"/>
  <c r="AS31" i="39"/>
  <c r="AI16" i="60"/>
  <c r="G21" i="27"/>
  <c r="O17" i="60"/>
  <c r="R20" i="60"/>
  <c r="AL21" i="60"/>
  <c r="N23" i="60"/>
  <c r="AH24" i="60"/>
  <c r="AO9" i="27"/>
  <c r="AJ18" i="27"/>
  <c r="AR20" i="27"/>
  <c r="AN20" i="27"/>
  <c r="AE7" i="27"/>
  <c r="AN23" i="27"/>
  <c r="Z10" i="27"/>
  <c r="A27" i="39"/>
  <c r="AO30" i="39"/>
  <c r="AE15" i="60"/>
  <c r="Z27" i="60"/>
  <c r="D10" i="60"/>
  <c r="AJ12" i="60"/>
  <c r="Z11" i="60"/>
  <c r="AL9" i="60"/>
  <c r="AG25" i="60"/>
  <c r="J23" i="60"/>
  <c r="J25" i="60"/>
  <c r="F24" i="60"/>
  <c r="AE10" i="60"/>
  <c r="AG30" i="39"/>
  <c r="D24" i="60"/>
  <c r="X25" i="60"/>
  <c r="X24" i="60"/>
  <c r="AG11" i="60"/>
  <c r="AI17" i="60"/>
  <c r="T25" i="60"/>
  <c r="AR30" i="39"/>
  <c r="O30" i="39"/>
  <c r="O27" i="109" s="1"/>
  <c r="AB30" i="39"/>
  <c r="AL30" i="39"/>
  <c r="A20" i="39"/>
  <c r="V30" i="39"/>
  <c r="V27" i="109" s="1"/>
  <c r="A21" i="39"/>
  <c r="Z23" i="60"/>
  <c r="R11" i="60"/>
  <c r="S8" i="60"/>
  <c r="AG12" i="60"/>
  <c r="T10" i="60"/>
  <c r="X10" i="60"/>
  <c r="E9" i="60"/>
  <c r="AO9" i="60"/>
  <c r="N24" i="60"/>
  <c r="V13" i="60"/>
  <c r="R16" i="60"/>
  <c r="AK22" i="60"/>
  <c r="J27" i="60"/>
  <c r="D11" i="60"/>
  <c r="AR11" i="60"/>
  <c r="T13" i="60"/>
  <c r="P16" i="60"/>
  <c r="R17" i="60"/>
  <c r="Q13" i="60"/>
  <c r="M25" i="60"/>
  <c r="AS19" i="60"/>
  <c r="AK21" i="60"/>
  <c r="I25" i="60"/>
  <c r="G13" i="60"/>
  <c r="S24" i="60"/>
  <c r="G27" i="60"/>
  <c r="AS30" i="39"/>
  <c r="C13" i="60"/>
  <c r="A13" i="60" s="1"/>
  <c r="AM14" i="60"/>
  <c r="AB18" i="60"/>
  <c r="X21" i="60"/>
  <c r="T24" i="60"/>
  <c r="P27" i="60"/>
  <c r="X22" i="60"/>
  <c r="AK12" i="60"/>
  <c r="G18" i="60"/>
  <c r="O20" i="60"/>
  <c r="AQ12" i="60"/>
  <c r="AM15" i="60"/>
  <c r="V21" i="60"/>
  <c r="K27" i="60"/>
  <c r="G16" i="60"/>
  <c r="AF20" i="60"/>
  <c r="H24" i="60"/>
  <c r="D25" i="60"/>
  <c r="AJ25" i="60"/>
  <c r="AR27" i="60"/>
  <c r="AB8" i="60"/>
  <c r="G31" i="39"/>
  <c r="G28" i="109" s="1"/>
  <c r="N9" i="27"/>
  <c r="AM17" i="27"/>
  <c r="AI20" i="27"/>
  <c r="J10" i="27"/>
  <c r="E21" i="27"/>
  <c r="Q21" i="27"/>
  <c r="N21" i="27"/>
  <c r="K21" i="27"/>
  <c r="AE21" i="27"/>
  <c r="Z10" i="60"/>
  <c r="AK21" i="27"/>
  <c r="AB10" i="27"/>
  <c r="AG21" i="27"/>
  <c r="AO10" i="27"/>
  <c r="AI21" i="27"/>
  <c r="R21" i="27"/>
  <c r="T21" i="27"/>
  <c r="AJ10" i="27"/>
  <c r="E7" i="27"/>
  <c r="Z8" i="27"/>
  <c r="R15" i="60"/>
  <c r="AO16" i="27"/>
  <c r="AQ13" i="27"/>
  <c r="F21" i="27"/>
  <c r="N8" i="27"/>
  <c r="J11" i="27"/>
  <c r="E16" i="27"/>
  <c r="AI11" i="27"/>
  <c r="H31" i="39"/>
  <c r="H28" i="109" s="1"/>
  <c r="AN31" i="39"/>
  <c r="P10" i="27"/>
  <c r="D11" i="27"/>
  <c r="AJ11" i="27"/>
  <c r="L13" i="27"/>
  <c r="AR13" i="27"/>
  <c r="AF15" i="60"/>
  <c r="J16" i="60"/>
  <c r="AC30" i="39"/>
  <c r="X27" i="109" s="1"/>
  <c r="AS18" i="27"/>
  <c r="U20" i="27"/>
  <c r="AO21" i="27"/>
  <c r="AE10" i="27"/>
  <c r="H16" i="27"/>
  <c r="P17" i="27"/>
  <c r="P21" i="27"/>
  <c r="F18" i="27"/>
  <c r="K14" i="27"/>
  <c r="U11" i="27"/>
  <c r="AK15" i="27"/>
  <c r="K11" i="27"/>
  <c r="AE9" i="27"/>
  <c r="AS11" i="27"/>
  <c r="K15" i="27"/>
  <c r="G7" i="27"/>
  <c r="O11" i="27"/>
  <c r="AN7" i="27"/>
  <c r="M11" i="27"/>
  <c r="AE11" i="27"/>
  <c r="AN22" i="27"/>
  <c r="AO15" i="27"/>
  <c r="AC7" i="27"/>
  <c r="AN17" i="27"/>
  <c r="AN19" i="27"/>
  <c r="AC15" i="27"/>
  <c r="O7" i="27"/>
  <c r="Q20" i="60"/>
  <c r="AC17" i="60"/>
  <c r="AJ30" i="39"/>
  <c r="V8" i="60"/>
  <c r="AN16" i="60"/>
  <c r="AK23" i="60"/>
  <c r="AS25" i="60"/>
  <c r="L18" i="60"/>
  <c r="AF19" i="60"/>
  <c r="H21" i="60"/>
  <c r="AR26" i="60"/>
  <c r="AG24" i="60"/>
  <c r="AM26" i="60"/>
  <c r="L19" i="60"/>
  <c r="H20" i="60"/>
  <c r="M10" i="27"/>
  <c r="O19" i="27"/>
  <c r="AQ21" i="27"/>
  <c r="AC10" i="27"/>
  <c r="O10" i="27"/>
  <c r="P11" i="27"/>
  <c r="AK10" i="27"/>
  <c r="AH21" i="27"/>
  <c r="AL31" i="39"/>
  <c r="AH10" i="27"/>
  <c r="V10" i="27"/>
  <c r="AF31" i="39"/>
  <c r="P14" i="27"/>
  <c r="E14" i="27"/>
  <c r="I21" i="27"/>
  <c r="AC23" i="60"/>
  <c r="AR21" i="27"/>
  <c r="AN18" i="27"/>
  <c r="AN21" i="27"/>
  <c r="Z31" i="39"/>
  <c r="M31" i="39"/>
  <c r="M28" i="109" s="1"/>
  <c r="AG13" i="27"/>
  <c r="M13" i="27"/>
  <c r="AS13" i="27"/>
  <c r="S13" i="27"/>
  <c r="E13" i="27"/>
  <c r="C13" i="27"/>
  <c r="AE13" i="27"/>
  <c r="AF13" i="27"/>
  <c r="AM13" i="27"/>
  <c r="S30" i="39"/>
  <c r="S27" i="109" s="1"/>
  <c r="H30" i="39"/>
  <c r="H27" i="109" s="1"/>
  <c r="X30" i="39"/>
  <c r="AK30" i="39"/>
  <c r="K30" i="39"/>
  <c r="K27" i="109" s="1"/>
  <c r="T30" i="39"/>
  <c r="T27" i="109" s="1"/>
  <c r="G30" i="39"/>
  <c r="G27" i="109" s="1"/>
  <c r="U30" i="39"/>
  <c r="U27" i="109" s="1"/>
  <c r="J30" i="39"/>
  <c r="J27" i="109" s="1"/>
  <c r="N30" i="39"/>
  <c r="N27" i="109" s="1"/>
  <c r="R30" i="39"/>
  <c r="R27" i="109" s="1"/>
  <c r="F30" i="39"/>
  <c r="F27" i="109" s="1"/>
  <c r="AF30" i="39"/>
  <c r="D30" i="39"/>
  <c r="D27" i="109" s="1"/>
  <c r="AM30" i="39"/>
  <c r="Z16" i="60"/>
  <c r="F8" i="60"/>
  <c r="AL8" i="60"/>
  <c r="AH11" i="60"/>
  <c r="V12" i="60"/>
  <c r="J13" i="60"/>
  <c r="F16" i="60"/>
  <c r="AL16" i="60"/>
  <c r="Q12" i="60"/>
  <c r="AO17" i="60"/>
  <c r="Q19" i="60"/>
  <c r="AK20" i="60"/>
  <c r="F22" i="60"/>
  <c r="E18" i="60"/>
  <c r="M20" i="60"/>
  <c r="I23" i="60"/>
  <c r="AS24" i="60"/>
  <c r="AO27" i="60"/>
  <c r="AI12" i="60"/>
  <c r="AJ8" i="60"/>
  <c r="H9" i="60"/>
  <c r="AR10" i="60"/>
  <c r="P11" i="60"/>
  <c r="AF11" i="60"/>
  <c r="D12" i="60"/>
  <c r="Z15" i="60"/>
  <c r="AB9" i="60"/>
  <c r="X12" i="60"/>
  <c r="X14" i="60"/>
  <c r="X16" i="60"/>
  <c r="N8" i="60"/>
  <c r="AH9" i="60"/>
  <c r="V10" i="60"/>
  <c r="J11" i="60"/>
  <c r="R13" i="60"/>
  <c r="AL14" i="60"/>
  <c r="M18" i="60"/>
  <c r="I21" i="60"/>
  <c r="AC22" i="60"/>
  <c r="E24" i="60"/>
  <c r="U13" i="60"/>
  <c r="Q21" i="60"/>
  <c r="G9" i="60"/>
  <c r="H8" i="60"/>
  <c r="AF8" i="60"/>
  <c r="AR9" i="60"/>
  <c r="P10" i="60"/>
  <c r="AN10" i="60"/>
  <c r="AN12" i="60"/>
  <c r="L13" i="60"/>
  <c r="AF14" i="60"/>
  <c r="D15" i="60"/>
  <c r="T15" i="60"/>
  <c r="M13" i="60"/>
  <c r="AG14" i="60"/>
  <c r="I16" i="60"/>
  <c r="Q18" i="60"/>
  <c r="E19" i="60"/>
  <c r="AK19" i="60"/>
  <c r="AK24" i="60"/>
  <c r="AS26" i="60"/>
  <c r="AM13" i="60"/>
  <c r="F20" i="60"/>
  <c r="N22" i="60"/>
  <c r="R27" i="60"/>
  <c r="I8" i="60"/>
  <c r="E11" i="60"/>
  <c r="AG13" i="60"/>
  <c r="AQ18" i="60"/>
  <c r="G21" i="60"/>
  <c r="AQ22" i="60"/>
  <c r="O23" i="60"/>
  <c r="U27" i="60"/>
  <c r="L14" i="60"/>
  <c r="D16" i="60"/>
  <c r="T16" i="60"/>
  <c r="AK17" i="60"/>
  <c r="AO22" i="60"/>
  <c r="U24" i="60"/>
  <c r="AO25" i="60"/>
  <c r="Q27" i="60"/>
  <c r="AI8" i="60"/>
  <c r="AE11" i="60"/>
  <c r="V20" i="60"/>
  <c r="R23" i="60"/>
  <c r="AL24" i="60"/>
  <c r="N26" i="60"/>
  <c r="Z20" i="60"/>
  <c r="R22" i="60"/>
  <c r="R26" i="60"/>
  <c r="AS8" i="60"/>
  <c r="I30" i="39"/>
  <c r="I27" i="109" s="1"/>
  <c r="S13" i="60"/>
  <c r="O16" i="60"/>
  <c r="I13" i="60"/>
  <c r="M14" i="60"/>
  <c r="AS14" i="60"/>
  <c r="U16" i="60"/>
  <c r="K19" i="60"/>
  <c r="AE20" i="60"/>
  <c r="S21" i="60"/>
  <c r="K23" i="60"/>
  <c r="M27" i="60"/>
  <c r="AS27" i="60"/>
  <c r="S10" i="60"/>
  <c r="AQ8" i="60"/>
  <c r="C5" i="61"/>
  <c r="AK8" i="60"/>
  <c r="J18" i="60"/>
  <c r="F21" i="60"/>
  <c r="V25" i="60"/>
  <c r="J26" i="60"/>
  <c r="N27" i="60"/>
  <c r="C25" i="60"/>
  <c r="A25" i="60" s="1"/>
  <c r="S25" i="60"/>
  <c r="S9" i="60"/>
  <c r="AI11" i="60"/>
  <c r="AM12" i="60"/>
  <c r="AQ13" i="60"/>
  <c r="Z9" i="60"/>
  <c r="AB10" i="60"/>
  <c r="X13" i="60"/>
  <c r="AE30" i="39"/>
  <c r="I31" i="39"/>
  <c r="I28" i="109" s="1"/>
  <c r="S31" i="39"/>
  <c r="S28" i="109" s="1"/>
  <c r="D31" i="39"/>
  <c r="D28" i="109" s="1"/>
  <c r="AJ31" i="39"/>
  <c r="AQ31" i="39"/>
  <c r="AK31" i="39"/>
  <c r="Z8" i="60"/>
  <c r="AL7" i="27"/>
  <c r="AF10" i="27"/>
  <c r="F13" i="27"/>
  <c r="E12" i="27"/>
  <c r="Z13" i="27"/>
  <c r="J8" i="27"/>
  <c r="Z12" i="27"/>
  <c r="N16" i="27"/>
  <c r="N12" i="27"/>
  <c r="Z16" i="27"/>
  <c r="AH12" i="27"/>
  <c r="U16" i="27"/>
  <c r="AJ8" i="27"/>
  <c r="H13" i="27"/>
  <c r="D16" i="27"/>
  <c r="AE16" i="27"/>
  <c r="AH13" i="27"/>
  <c r="D13" i="27"/>
  <c r="T13" i="27"/>
  <c r="AJ13" i="27"/>
  <c r="Q13" i="27"/>
  <c r="AG10" i="27"/>
  <c r="G10" i="27"/>
  <c r="S10" i="27"/>
  <c r="AO13" i="27"/>
  <c r="I14" i="27"/>
  <c r="AQ10" i="27"/>
  <c r="AQ14" i="27"/>
  <c r="AN13" i="27"/>
  <c r="AC9" i="27"/>
  <c r="AG9" i="27"/>
  <c r="AC13" i="27"/>
  <c r="M9" i="27"/>
  <c r="AF9" i="27"/>
  <c r="P13" i="27"/>
  <c r="AK13" i="27"/>
  <c r="AS9" i="27"/>
  <c r="AM9" i="27"/>
  <c r="E9" i="27"/>
  <c r="O13" i="27"/>
  <c r="P9" i="27"/>
  <c r="AQ9" i="27"/>
  <c r="U13" i="27"/>
  <c r="AI13" i="27"/>
  <c r="O9" i="27"/>
  <c r="G13" i="27"/>
  <c r="AN8" i="27"/>
  <c r="AN12" i="27"/>
  <c r="AC12" i="27"/>
  <c r="AS8" i="27"/>
  <c r="AO12" i="27"/>
  <c r="AI16" i="27"/>
  <c r="AE12" i="27"/>
  <c r="AL16" i="27"/>
  <c r="AI8" i="27"/>
  <c r="C8" i="27"/>
  <c r="K12" i="27"/>
  <c r="AQ12" i="27"/>
  <c r="K16" i="27"/>
  <c r="AJ16" i="27"/>
  <c r="AB12" i="27"/>
  <c r="AS12" i="27"/>
  <c r="AB16" i="27"/>
  <c r="Q16" i="27"/>
  <c r="AQ8" i="27"/>
  <c r="K8" i="27"/>
  <c r="S12" i="27"/>
  <c r="AF16" i="27"/>
  <c r="N31" i="39"/>
  <c r="N28" i="109" s="1"/>
  <c r="AH31" i="39"/>
  <c r="P31" i="39"/>
  <c r="P28" i="109" s="1"/>
  <c r="AO31" i="39"/>
  <c r="F31" i="39"/>
  <c r="F28" i="109" s="1"/>
  <c r="J31" i="39"/>
  <c r="J28" i="109" s="1"/>
  <c r="U31" i="39"/>
  <c r="U28" i="109" s="1"/>
  <c r="L31" i="39"/>
  <c r="L28" i="109" s="1"/>
  <c r="AB31" i="39"/>
  <c r="AR31" i="39"/>
  <c r="AI31" i="39"/>
  <c r="AE31" i="39"/>
  <c r="AC31" i="39"/>
  <c r="X28" i="109" s="1"/>
  <c r="AH8" i="27"/>
  <c r="E8" i="27"/>
  <c r="AM8" i="27"/>
  <c r="AL12" i="27"/>
  <c r="AG16" i="27"/>
  <c r="AS16" i="27"/>
  <c r="AK12" i="27"/>
  <c r="AH16" i="27"/>
  <c r="M16" i="27"/>
  <c r="R8" i="27"/>
  <c r="F8" i="27"/>
  <c r="V12" i="27"/>
  <c r="AK8" i="27"/>
  <c r="G8" i="27"/>
  <c r="G16" i="27"/>
  <c r="T8" i="27"/>
  <c r="D12" i="27"/>
  <c r="AJ12" i="27"/>
  <c r="U8" i="27"/>
  <c r="M12" i="27"/>
  <c r="AC16" i="27"/>
  <c r="T16" i="27"/>
  <c r="AC8" i="27"/>
  <c r="Q12" i="27"/>
  <c r="L8" i="27"/>
  <c r="O8" i="27"/>
  <c r="AB8" i="27"/>
  <c r="L12" i="27"/>
  <c r="L16" i="27"/>
  <c r="P8" i="27"/>
  <c r="AF8" i="27"/>
  <c r="AN10" i="27"/>
  <c r="P12" i="27"/>
  <c r="AF12" i="27"/>
  <c r="AN14" i="27"/>
  <c r="U10" i="27"/>
  <c r="AK14" i="27"/>
  <c r="I8" i="27"/>
  <c r="G12" i="27"/>
  <c r="P16" i="27"/>
  <c r="M8" i="27"/>
  <c r="Q10" i="27"/>
  <c r="I12" i="27"/>
  <c r="Q14" i="27"/>
  <c r="I16" i="27"/>
  <c r="AQ16" i="27"/>
  <c r="AE8" i="27"/>
  <c r="G14" i="27"/>
  <c r="O16" i="27"/>
  <c r="K10" i="27"/>
  <c r="S8" i="27"/>
  <c r="Q8" i="27"/>
  <c r="AI10" i="27"/>
  <c r="AA12" i="27"/>
  <c r="C14" i="27"/>
  <c r="AI14" i="27"/>
  <c r="AA16" i="27"/>
  <c r="AR16" i="27"/>
  <c r="AR12" i="27"/>
  <c r="O14" i="27"/>
  <c r="AG12" i="27"/>
  <c r="AO14" i="27"/>
  <c r="AM16" i="27"/>
  <c r="O12" i="27"/>
  <c r="C10" i="27"/>
  <c r="AA8" i="27"/>
  <c r="AG8" i="27"/>
  <c r="AA10" i="27"/>
  <c r="C12" i="27"/>
  <c r="AI12" i="27"/>
  <c r="AA14" i="27"/>
  <c r="S16" i="27"/>
  <c r="AN16" i="27"/>
  <c r="Z17" i="26"/>
  <c r="Z19" i="26" s="1"/>
  <c r="C18" i="26"/>
  <c r="F18" i="26"/>
  <c r="K18" i="26"/>
  <c r="AG5" i="55"/>
  <c r="AF5" i="55"/>
  <c r="T5" i="55"/>
  <c r="X5" i="55"/>
  <c r="U5" i="55"/>
  <c r="S5" i="55"/>
  <c r="N5" i="55"/>
  <c r="P5" i="55"/>
  <c r="Y5" i="55"/>
  <c r="V5" i="55"/>
  <c r="E5" i="55"/>
  <c r="O5" i="55"/>
  <c r="AD5" i="55"/>
  <c r="R5" i="55"/>
  <c r="W5" i="55"/>
  <c r="AC5" i="55"/>
  <c r="H5" i="55"/>
  <c r="Z5" i="55"/>
  <c r="I5" i="55"/>
  <c r="F5" i="55"/>
  <c r="L5" i="55"/>
  <c r="K5" i="55"/>
  <c r="G5" i="55"/>
  <c r="M5" i="55"/>
  <c r="D5" i="55"/>
  <c r="J5" i="55"/>
  <c r="Q5" i="55"/>
  <c r="AE5" i="55"/>
  <c r="AB5" i="55"/>
  <c r="AA5" i="55"/>
  <c r="C5" i="55"/>
  <c r="A21" i="97"/>
  <c r="B22" i="97"/>
  <c r="C21" i="97"/>
  <c r="C19" i="96"/>
  <c r="G19" i="96"/>
  <c r="E19" i="96"/>
  <c r="K19" i="96"/>
  <c r="B20" i="96"/>
  <c r="I20" i="96" s="1"/>
  <c r="A19" i="96"/>
  <c r="C11" i="67"/>
  <c r="C11" i="91"/>
  <c r="C9" i="67"/>
  <c r="C9" i="91"/>
  <c r="C7" i="67"/>
  <c r="C7" i="91"/>
  <c r="C47" i="67"/>
  <c r="C47" i="91"/>
  <c r="C45" i="67"/>
  <c r="C45" i="91"/>
  <c r="C42" i="67"/>
  <c r="C42" i="91"/>
  <c r="C40" i="67"/>
  <c r="C40" i="91"/>
  <c r="C38" i="67"/>
  <c r="C38" i="91"/>
  <c r="C36" i="67"/>
  <c r="C36" i="91"/>
  <c r="C34" i="67"/>
  <c r="C34" i="91"/>
  <c r="C33" i="67"/>
  <c r="C33" i="91"/>
  <c r="C46" i="67"/>
  <c r="C46" i="91"/>
  <c r="C43" i="67"/>
  <c r="C43" i="91"/>
  <c r="C41" i="67"/>
  <c r="C41" i="91"/>
  <c r="C39" i="67"/>
  <c r="C39" i="91"/>
  <c r="C37" i="67"/>
  <c r="C37" i="91"/>
  <c r="C35" i="67"/>
  <c r="C35" i="91"/>
  <c r="C23" i="8"/>
  <c r="C23" i="67"/>
  <c r="C19" i="8"/>
  <c r="C19" i="67"/>
  <c r="C13" i="8"/>
  <c r="C13" i="67"/>
  <c r="C24" i="8"/>
  <c r="C24" i="67"/>
  <c r="C22" i="8"/>
  <c r="C22" i="67"/>
  <c r="C20" i="8"/>
  <c r="C20" i="67"/>
  <c r="C18" i="8"/>
  <c r="C18" i="67"/>
  <c r="C16" i="8"/>
  <c r="C16" i="67"/>
  <c r="C14" i="8"/>
  <c r="C14" i="67"/>
  <c r="C12" i="22"/>
  <c r="C12" i="67"/>
  <c r="C10" i="22"/>
  <c r="C10" i="67"/>
  <c r="C8" i="22"/>
  <c r="C8" i="67"/>
  <c r="C6" i="22"/>
  <c r="C6" i="67"/>
  <c r="A8" i="60"/>
  <c r="C5" i="11"/>
  <c r="C5" i="67"/>
  <c r="C21" i="8"/>
  <c r="C21" i="67"/>
  <c r="C17" i="8"/>
  <c r="C17" i="67"/>
  <c r="C15" i="8"/>
  <c r="C15" i="67"/>
  <c r="G7" i="28"/>
  <c r="H7" i="28"/>
  <c r="D7" i="28"/>
  <c r="C7" i="28"/>
  <c r="D6" i="28"/>
  <c r="D5" i="28" s="1"/>
  <c r="I7" i="28"/>
  <c r="C6" i="28"/>
  <c r="C5" i="28" s="1"/>
  <c r="G6" i="28"/>
  <c r="G5" i="28" s="1"/>
  <c r="H6" i="28"/>
  <c r="H5" i="28" s="1"/>
  <c r="F7" i="28"/>
  <c r="E7" i="28"/>
  <c r="C11" i="8"/>
  <c r="C11" i="11"/>
  <c r="C9" i="8"/>
  <c r="C9" i="11"/>
  <c r="C7" i="8"/>
  <c r="C7" i="11"/>
  <c r="C47" i="11"/>
  <c r="C47" i="3"/>
  <c r="C47" i="8"/>
  <c r="C47" i="22"/>
  <c r="C45" i="11"/>
  <c r="C45" i="3"/>
  <c r="C45" i="8"/>
  <c r="C45" i="22"/>
  <c r="C42" i="11"/>
  <c r="C42" i="3"/>
  <c r="C42" i="8"/>
  <c r="C42" i="22"/>
  <c r="C40" i="11"/>
  <c r="C40" i="3"/>
  <c r="C40" i="8"/>
  <c r="C40" i="22"/>
  <c r="C38" i="11"/>
  <c r="C38" i="3"/>
  <c r="C38" i="8"/>
  <c r="C38" i="22"/>
  <c r="C36" i="11"/>
  <c r="C36" i="3"/>
  <c r="C36" i="8"/>
  <c r="C36" i="22"/>
  <c r="C34" i="11"/>
  <c r="C34" i="3"/>
  <c r="C34" i="8"/>
  <c r="C34" i="22"/>
  <c r="C5" i="22"/>
  <c r="C5" i="8"/>
  <c r="C23" i="3"/>
  <c r="C21" i="3"/>
  <c r="C19" i="3"/>
  <c r="C17" i="3"/>
  <c r="C15" i="3"/>
  <c r="C13" i="3"/>
  <c r="C11" i="3"/>
  <c r="C9" i="3"/>
  <c r="C7" i="3"/>
  <c r="C24" i="22"/>
  <c r="C22" i="22"/>
  <c r="C20" i="22"/>
  <c r="C18" i="22"/>
  <c r="C16" i="22"/>
  <c r="C14" i="22"/>
  <c r="C23" i="11"/>
  <c r="C21" i="11"/>
  <c r="C19" i="11"/>
  <c r="C17" i="11"/>
  <c r="C15" i="11"/>
  <c r="C13" i="11"/>
  <c r="C12" i="11"/>
  <c r="C12" i="8"/>
  <c r="C10" i="11"/>
  <c r="C10" i="8"/>
  <c r="C8" i="11"/>
  <c r="C8" i="8"/>
  <c r="C6" i="11"/>
  <c r="C6" i="8"/>
  <c r="C33" i="11"/>
  <c r="C33" i="3"/>
  <c r="C33" i="8"/>
  <c r="C33" i="22"/>
  <c r="C46" i="8"/>
  <c r="C46" i="22"/>
  <c r="C46" i="11"/>
  <c r="C46" i="3"/>
  <c r="C43" i="8"/>
  <c r="C43" i="22"/>
  <c r="C43" i="11"/>
  <c r="C43" i="3"/>
  <c r="C41" i="8"/>
  <c r="C41" i="22"/>
  <c r="C41" i="11"/>
  <c r="C41" i="3"/>
  <c r="C39" i="8"/>
  <c r="C39" i="22"/>
  <c r="C39" i="11"/>
  <c r="C39" i="3"/>
  <c r="C37" i="8"/>
  <c r="C37" i="22"/>
  <c r="C37" i="11"/>
  <c r="C37" i="3"/>
  <c r="C35" i="8"/>
  <c r="C35" i="22"/>
  <c r="C35" i="11"/>
  <c r="C35" i="3"/>
  <c r="C5" i="3"/>
  <c r="C24" i="3"/>
  <c r="C22" i="3"/>
  <c r="C20" i="3"/>
  <c r="C18" i="3"/>
  <c r="C16" i="3"/>
  <c r="C14" i="3"/>
  <c r="C12" i="3"/>
  <c r="C10" i="3"/>
  <c r="C8" i="3"/>
  <c r="C6" i="3"/>
  <c r="C23" i="22"/>
  <c r="C21" i="22"/>
  <c r="C19" i="22"/>
  <c r="C17" i="22"/>
  <c r="C15" i="22"/>
  <c r="C13" i="22"/>
  <c r="C11" i="22"/>
  <c r="C9" i="22"/>
  <c r="C7" i="22"/>
  <c r="C24" i="11"/>
  <c r="C22" i="11"/>
  <c r="C20" i="11"/>
  <c r="C18" i="11"/>
  <c r="C16" i="11"/>
  <c r="C14" i="11"/>
  <c r="D26" i="28"/>
  <c r="D27" i="28"/>
  <c r="D28" i="28"/>
  <c r="D10" i="28"/>
  <c r="D15" i="28"/>
  <c r="D19" i="28"/>
  <c r="D14" i="28"/>
  <c r="D13" i="28"/>
  <c r="D20" i="28"/>
  <c r="D11" i="28"/>
  <c r="D22" i="28"/>
  <c r="D25" i="28"/>
  <c r="D12" i="28"/>
  <c r="D17" i="28"/>
  <c r="D24" i="28"/>
  <c r="D8" i="28"/>
  <c r="D18" i="28"/>
  <c r="D16" i="28"/>
  <c r="D9" i="28"/>
  <c r="D23" i="28"/>
  <c r="D21" i="28"/>
  <c r="E10" i="98"/>
  <c r="C9" i="98"/>
  <c r="R5" i="99"/>
  <c r="E11" i="98"/>
  <c r="C22" i="104"/>
  <c r="V5" i="99"/>
  <c r="D9" i="98"/>
  <c r="C30" i="104"/>
  <c r="C11" i="104"/>
  <c r="H5" i="99"/>
  <c r="C38" i="104"/>
  <c r="E5" i="99"/>
  <c r="C20" i="104"/>
  <c r="C37" i="104"/>
  <c r="C15" i="104"/>
  <c r="U5" i="99"/>
  <c r="C24" i="104"/>
  <c r="C12" i="104"/>
  <c r="C21" i="104"/>
  <c r="C18" i="104"/>
  <c r="C13" i="104"/>
  <c r="L5" i="99"/>
  <c r="D10" i="98"/>
  <c r="C19" i="104"/>
  <c r="C29" i="104"/>
  <c r="D5" i="99"/>
  <c r="T5" i="99"/>
  <c r="W5" i="99"/>
  <c r="Y5" i="99"/>
  <c r="G5" i="99"/>
  <c r="Q5" i="99"/>
  <c r="C17" i="104"/>
  <c r="N5" i="99"/>
  <c r="C36" i="104"/>
  <c r="K5" i="99"/>
  <c r="M5" i="99"/>
  <c r="F5" i="99"/>
  <c r="C14" i="104"/>
  <c r="C9" i="104"/>
  <c r="Z5" i="99"/>
  <c r="AA5" i="99"/>
  <c r="C25" i="104"/>
  <c r="I5" i="99"/>
  <c r="C27" i="104"/>
  <c r="D11" i="98"/>
  <c r="J5" i="99"/>
  <c r="P5" i="99"/>
  <c r="O5" i="99"/>
  <c r="D8" i="98"/>
  <c r="C11" i="98"/>
  <c r="C23" i="104"/>
  <c r="C10" i="104"/>
  <c r="C8" i="98"/>
  <c r="C26" i="104"/>
  <c r="C28" i="104"/>
  <c r="E9" i="98"/>
  <c r="E8" i="98"/>
  <c r="C16" i="104"/>
  <c r="C31" i="104"/>
  <c r="S5" i="99"/>
  <c r="C10" i="98"/>
  <c r="I31" i="104" l="1"/>
  <c r="I30" i="104"/>
  <c r="I28" i="104"/>
  <c r="I27" i="104"/>
  <c r="I25" i="104"/>
  <c r="I23" i="104"/>
  <c r="I22" i="104"/>
  <c r="I21" i="104"/>
  <c r="I19" i="104"/>
  <c r="I16" i="104"/>
  <c r="I10" i="104"/>
  <c r="H31" i="104"/>
  <c r="H25" i="104"/>
  <c r="H27" i="104"/>
  <c r="H26" i="104"/>
  <c r="H22" i="104"/>
  <c r="H21" i="104"/>
  <c r="H19" i="104"/>
  <c r="H16" i="104"/>
  <c r="H14" i="104"/>
  <c r="H13" i="104"/>
  <c r="H11" i="104"/>
  <c r="H10" i="104"/>
  <c r="L31" i="27"/>
  <c r="G31" i="60"/>
  <c r="AC31" i="60"/>
  <c r="AH30" i="60"/>
  <c r="T31" i="27"/>
  <c r="F31" i="27"/>
  <c r="AO31" i="60"/>
  <c r="P31" i="27"/>
  <c r="AL31" i="27"/>
  <c r="S31" i="60"/>
  <c r="AN31" i="60"/>
  <c r="V30" i="60"/>
  <c r="O31" i="27"/>
  <c r="O30" i="60"/>
  <c r="Q31" i="60"/>
  <c r="U31" i="27"/>
  <c r="AL30" i="60"/>
  <c r="AS30" i="60"/>
  <c r="L31" i="60"/>
  <c r="C31" i="60"/>
  <c r="AM30" i="60"/>
  <c r="O31" i="60"/>
  <c r="AR31" i="60"/>
  <c r="Q31" i="27"/>
  <c r="AQ30" i="60"/>
  <c r="I30" i="60"/>
  <c r="I31" i="27"/>
  <c r="AM31" i="27"/>
  <c r="AN31" i="27"/>
  <c r="E31" i="60"/>
  <c r="F30" i="60"/>
  <c r="V31" i="60"/>
  <c r="AC31" i="27"/>
  <c r="X31" i="60"/>
  <c r="R30" i="60"/>
  <c r="A28" i="39"/>
  <c r="D31" i="60"/>
  <c r="AJ30" i="60"/>
  <c r="Q30" i="60"/>
  <c r="J31" i="60"/>
  <c r="AK31" i="27"/>
  <c r="G31" i="27"/>
  <c r="T30" i="60"/>
  <c r="AE30" i="60"/>
  <c r="N31" i="27"/>
  <c r="AR31" i="27"/>
  <c r="L30" i="60"/>
  <c r="H30" i="60"/>
  <c r="N30" i="60"/>
  <c r="AG31" i="60"/>
  <c r="M31" i="60"/>
  <c r="AH31" i="60"/>
  <c r="H31" i="27"/>
  <c r="J31" i="27"/>
  <c r="AA30" i="27"/>
  <c r="K31" i="60"/>
  <c r="AK31" i="60"/>
  <c r="AG30" i="60"/>
  <c r="AO30" i="60"/>
  <c r="C30" i="60"/>
  <c r="AR30" i="60"/>
  <c r="R31" i="60"/>
  <c r="F31" i="60"/>
  <c r="AM31" i="60"/>
  <c r="H31" i="60"/>
  <c r="AJ31" i="60"/>
  <c r="R31" i="27"/>
  <c r="M30" i="60"/>
  <c r="A28" i="60"/>
  <c r="B32" i="60" s="1"/>
  <c r="P31" i="60"/>
  <c r="N31" i="60"/>
  <c r="D31" i="27"/>
  <c r="Y12" i="99"/>
  <c r="Z12" i="99"/>
  <c r="AA12" i="99"/>
  <c r="AQ31" i="60"/>
  <c r="K30" i="60"/>
  <c r="AH31" i="27"/>
  <c r="AB31" i="27"/>
  <c r="U31" i="60"/>
  <c r="C31" i="27"/>
  <c r="T12" i="99"/>
  <c r="J12" i="99"/>
  <c r="G12" i="99"/>
  <c r="K12" i="99"/>
  <c r="P12" i="99"/>
  <c r="O12" i="99"/>
  <c r="E12" i="99"/>
  <c r="V12" i="99"/>
  <c r="W12" i="99"/>
  <c r="D12" i="99"/>
  <c r="S12" i="99"/>
  <c r="M12" i="99"/>
  <c r="L12" i="99"/>
  <c r="N12" i="99"/>
  <c r="I12" i="99"/>
  <c r="R12" i="99"/>
  <c r="U12" i="99"/>
  <c r="F12" i="99"/>
  <c r="H12" i="99"/>
  <c r="Q12" i="99"/>
  <c r="V31" i="27"/>
  <c r="AQ31" i="27"/>
  <c r="AE31" i="27"/>
  <c r="AS31" i="27"/>
  <c r="M31" i="27"/>
  <c r="AJ31" i="27"/>
  <c r="I31" i="60"/>
  <c r="AS31" i="60"/>
  <c r="AE31" i="60"/>
  <c r="E30" i="60"/>
  <c r="G30" i="60"/>
  <c r="AC30" i="60"/>
  <c r="AB31" i="60"/>
  <c r="AL31" i="60"/>
  <c r="K31" i="27"/>
  <c r="AF31" i="27"/>
  <c r="E31" i="27"/>
  <c r="S31" i="27"/>
  <c r="AI31" i="27"/>
  <c r="AO31" i="27"/>
  <c r="AG31" i="27"/>
  <c r="Z31" i="27"/>
  <c r="AI31" i="60"/>
  <c r="J30" i="60"/>
  <c r="S30" i="60"/>
  <c r="AK30" i="60"/>
  <c r="T31" i="60"/>
  <c r="AN30" i="60"/>
  <c r="AF31" i="60"/>
  <c r="X30" i="60"/>
  <c r="D30" i="60"/>
  <c r="Z31" i="60"/>
  <c r="AI30" i="60"/>
  <c r="AF30" i="60"/>
  <c r="U30" i="60"/>
  <c r="P30" i="60"/>
  <c r="Z30" i="60"/>
  <c r="Q11" i="55"/>
  <c r="AG11" i="55"/>
  <c r="N11" i="55"/>
  <c r="G11" i="55"/>
  <c r="U11" i="55"/>
  <c r="W11" i="55"/>
  <c r="AD11" i="55"/>
  <c r="M11" i="55"/>
  <c r="X11" i="55"/>
  <c r="AC11" i="55"/>
  <c r="H11" i="55"/>
  <c r="AA11" i="55"/>
  <c r="O11" i="55"/>
  <c r="T11" i="55"/>
  <c r="K11" i="55"/>
  <c r="AB11" i="55"/>
  <c r="V11" i="55"/>
  <c r="L11" i="55"/>
  <c r="F11" i="55"/>
  <c r="E11" i="55"/>
  <c r="I11" i="55"/>
  <c r="R11" i="55"/>
  <c r="AE11" i="55"/>
  <c r="D11" i="55"/>
  <c r="Z11" i="55"/>
  <c r="Y11" i="55"/>
  <c r="J11" i="55"/>
  <c r="P11" i="55"/>
  <c r="S11" i="55"/>
  <c r="AF11" i="55"/>
  <c r="C11" i="55"/>
  <c r="AK32" i="39"/>
  <c r="AF32" i="39"/>
  <c r="A22" i="97"/>
  <c r="B23" i="97"/>
  <c r="C22" i="97"/>
  <c r="E20" i="96"/>
  <c r="C20" i="96"/>
  <c r="G20" i="96"/>
  <c r="K20" i="96"/>
  <c r="B21" i="96"/>
  <c r="I21" i="96" s="1"/>
  <c r="A20" i="96"/>
  <c r="C15" i="55"/>
  <c r="C13" i="55" s="1"/>
  <c r="S15" i="55"/>
  <c r="S13" i="55" s="1"/>
  <c r="U15" i="55"/>
  <c r="U13" i="55" s="1"/>
  <c r="Z15" i="55"/>
  <c r="Z13" i="55" s="1"/>
  <c r="G15" i="55"/>
  <c r="G13" i="55" s="1"/>
  <c r="F15" i="55"/>
  <c r="F13" i="55" s="1"/>
  <c r="I15" i="55"/>
  <c r="I13" i="55" s="1"/>
  <c r="H15" i="55"/>
  <c r="H13" i="55" s="1"/>
  <c r="AF15" i="55"/>
  <c r="AF13" i="55" s="1"/>
  <c r="D15" i="55"/>
  <c r="D13" i="55" s="1"/>
  <c r="K15" i="55"/>
  <c r="K13" i="55" s="1"/>
  <c r="M15" i="55"/>
  <c r="M13" i="55" s="1"/>
  <c r="O15" i="55"/>
  <c r="O13" i="55" s="1"/>
  <c r="N15" i="55"/>
  <c r="N13" i="55" s="1"/>
  <c r="Q15" i="55"/>
  <c r="Q13" i="55" s="1"/>
  <c r="T15" i="55"/>
  <c r="T13" i="55" s="1"/>
  <c r="AB15" i="55"/>
  <c r="AB13" i="55" s="1"/>
  <c r="E15" i="55"/>
  <c r="E13" i="55" s="1"/>
  <c r="AA15" i="55"/>
  <c r="AA13" i="55" s="1"/>
  <c r="AC15" i="55"/>
  <c r="AC13" i="55" s="1"/>
  <c r="W15" i="55"/>
  <c r="W13" i="55" s="1"/>
  <c r="V15" i="55"/>
  <c r="V13" i="55" s="1"/>
  <c r="Y15" i="55"/>
  <c r="Y13" i="55" s="1"/>
  <c r="P15" i="55"/>
  <c r="P13" i="55" s="1"/>
  <c r="R15" i="55"/>
  <c r="R13" i="55" s="1"/>
  <c r="J15" i="55"/>
  <c r="J13" i="55" s="1"/>
  <c r="L15" i="55"/>
  <c r="L13" i="55" s="1"/>
  <c r="AE15" i="55"/>
  <c r="AE13" i="55" s="1"/>
  <c r="AD15" i="55"/>
  <c r="AD13" i="55" s="1"/>
  <c r="AG15" i="55"/>
  <c r="AG13" i="55" s="1"/>
  <c r="X15" i="55"/>
  <c r="X13" i="55" s="1"/>
  <c r="B5" i="92" a="1"/>
  <c r="AE27" i="92" s="1"/>
  <c r="AE27" i="94" s="1"/>
  <c r="B5" i="68" a="1"/>
  <c r="B7" i="26"/>
  <c r="D44" i="3"/>
  <c r="E44" i="3"/>
  <c r="F44" i="3"/>
  <c r="G44" i="3"/>
  <c r="H44" i="3"/>
  <c r="I44" i="3"/>
  <c r="J44" i="3"/>
  <c r="K44" i="3"/>
  <c r="L44" i="3"/>
  <c r="M44" i="3"/>
  <c r="N44" i="3"/>
  <c r="O44" i="3"/>
  <c r="P44" i="3"/>
  <c r="Q44" i="3"/>
  <c r="R44" i="3"/>
  <c r="S44" i="3"/>
  <c r="T44" i="3"/>
  <c r="U44" i="3"/>
  <c r="V44" i="3"/>
  <c r="W44" i="3"/>
  <c r="X44" i="3"/>
  <c r="D44" i="8"/>
  <c r="E44" i="8"/>
  <c r="F44" i="8"/>
  <c r="G44" i="8"/>
  <c r="H44" i="8"/>
  <c r="I44" i="8"/>
  <c r="J44" i="8"/>
  <c r="K44" i="8"/>
  <c r="L44" i="8"/>
  <c r="M44" i="8"/>
  <c r="N44" i="8"/>
  <c r="O44" i="8"/>
  <c r="P44" i="8"/>
  <c r="Q44" i="8"/>
  <c r="R44" i="8"/>
  <c r="S44" i="8"/>
  <c r="T44" i="8"/>
  <c r="U44" i="8"/>
  <c r="V44" i="8"/>
  <c r="W44" i="8"/>
  <c r="X44" i="8"/>
  <c r="D44" i="11"/>
  <c r="E44" i="11"/>
  <c r="F44" i="11"/>
  <c r="G44" i="11"/>
  <c r="H44" i="11"/>
  <c r="I44" i="11"/>
  <c r="J44" i="11"/>
  <c r="K44" i="11"/>
  <c r="L44" i="11"/>
  <c r="M44" i="11"/>
  <c r="N44" i="11"/>
  <c r="O44" i="11"/>
  <c r="P44" i="11"/>
  <c r="Q44" i="11"/>
  <c r="R44" i="11"/>
  <c r="S44" i="11"/>
  <c r="T44" i="11"/>
  <c r="U44" i="11"/>
  <c r="V44" i="11"/>
  <c r="W44" i="11"/>
  <c r="X44" i="11"/>
  <c r="D44" i="22"/>
  <c r="E44" i="22"/>
  <c r="F44" i="22"/>
  <c r="G44" i="22"/>
  <c r="H44" i="22"/>
  <c r="I44" i="22"/>
  <c r="J44" i="22"/>
  <c r="K44" i="22"/>
  <c r="L44" i="22"/>
  <c r="M44" i="22"/>
  <c r="N44" i="22"/>
  <c r="O44" i="22"/>
  <c r="P44" i="22"/>
  <c r="Q44" i="22"/>
  <c r="R44" i="22"/>
  <c r="S44" i="22"/>
  <c r="T44" i="22"/>
  <c r="U44" i="22"/>
  <c r="V44" i="22"/>
  <c r="W44" i="22"/>
  <c r="X44" i="22"/>
  <c r="D44" i="4"/>
  <c r="E44" i="4"/>
  <c r="F44" i="4"/>
  <c r="G44" i="4"/>
  <c r="H44" i="4"/>
  <c r="I44" i="4"/>
  <c r="J44" i="4"/>
  <c r="K44" i="4"/>
  <c r="L44" i="4"/>
  <c r="M44" i="4"/>
  <c r="N44" i="4"/>
  <c r="O44" i="4"/>
  <c r="P44" i="4"/>
  <c r="Q44" i="4"/>
  <c r="R44" i="4"/>
  <c r="S44" i="4"/>
  <c r="T44" i="4"/>
  <c r="U44" i="4"/>
  <c r="V44" i="4"/>
  <c r="W44" i="4"/>
  <c r="X44" i="4"/>
  <c r="B44" i="3"/>
  <c r="B44" i="8"/>
  <c r="B44" i="11"/>
  <c r="B44" i="22"/>
  <c r="B44" i="4"/>
  <c r="E25" i="22"/>
  <c r="F25" i="22"/>
  <c r="G25" i="22"/>
  <c r="H25" i="22"/>
  <c r="I25" i="22"/>
  <c r="J25" i="22"/>
  <c r="K25" i="22"/>
  <c r="L25" i="22"/>
  <c r="M25" i="22"/>
  <c r="N25" i="22"/>
  <c r="O25" i="22"/>
  <c r="P25" i="22"/>
  <c r="Q25" i="22"/>
  <c r="R25" i="22"/>
  <c r="S25" i="22"/>
  <c r="T25" i="22"/>
  <c r="U25" i="22"/>
  <c r="V25" i="22"/>
  <c r="W25" i="22"/>
  <c r="X25" i="22"/>
  <c r="E26" i="22"/>
  <c r="F26" i="22"/>
  <c r="G26" i="22"/>
  <c r="H26" i="22"/>
  <c r="I26" i="22"/>
  <c r="J26" i="22"/>
  <c r="K26" i="22"/>
  <c r="L26" i="22"/>
  <c r="M26" i="22"/>
  <c r="N26" i="22"/>
  <c r="O26" i="22"/>
  <c r="P26" i="22"/>
  <c r="Q26" i="22"/>
  <c r="R26" i="22"/>
  <c r="S26" i="22"/>
  <c r="T26" i="22"/>
  <c r="U26" i="22"/>
  <c r="V26" i="22"/>
  <c r="W26" i="22"/>
  <c r="X26" i="22"/>
  <c r="E27" i="22"/>
  <c r="F27" i="22"/>
  <c r="G27" i="22"/>
  <c r="H27" i="22"/>
  <c r="I27" i="22"/>
  <c r="J27" i="22"/>
  <c r="K27" i="22"/>
  <c r="L27" i="22"/>
  <c r="M27" i="22"/>
  <c r="N27" i="22"/>
  <c r="O27" i="22"/>
  <c r="P27" i="22"/>
  <c r="Q27" i="22"/>
  <c r="R27" i="22"/>
  <c r="S27" i="22"/>
  <c r="T27" i="22"/>
  <c r="U27" i="22"/>
  <c r="V27" i="22"/>
  <c r="W27" i="22"/>
  <c r="X27" i="22"/>
  <c r="E28" i="22"/>
  <c r="F28" i="22"/>
  <c r="G28" i="22"/>
  <c r="H28" i="22"/>
  <c r="I28" i="22"/>
  <c r="J28" i="22"/>
  <c r="K28" i="22"/>
  <c r="L28" i="22"/>
  <c r="M28" i="22"/>
  <c r="N28" i="22"/>
  <c r="O28" i="22"/>
  <c r="P28" i="22"/>
  <c r="Q28" i="22"/>
  <c r="R28" i="22"/>
  <c r="S28" i="22"/>
  <c r="T28" i="22"/>
  <c r="U28" i="22"/>
  <c r="V28" i="22"/>
  <c r="W28" i="22"/>
  <c r="X28" i="22"/>
  <c r="E29" i="22"/>
  <c r="F29" i="22"/>
  <c r="G29" i="22"/>
  <c r="H29" i="22"/>
  <c r="I29" i="22"/>
  <c r="J29" i="22"/>
  <c r="K29" i="22"/>
  <c r="L29" i="22"/>
  <c r="M29" i="22"/>
  <c r="N29" i="22"/>
  <c r="O29" i="22"/>
  <c r="P29" i="22"/>
  <c r="Q29" i="22"/>
  <c r="R29" i="22"/>
  <c r="S29" i="22"/>
  <c r="T29" i="22"/>
  <c r="U29" i="22"/>
  <c r="V29" i="22"/>
  <c r="W29" i="22"/>
  <c r="X29" i="22"/>
  <c r="E30" i="22"/>
  <c r="F30" i="22"/>
  <c r="G30" i="22"/>
  <c r="H30" i="22"/>
  <c r="I30" i="22"/>
  <c r="J30" i="22"/>
  <c r="K30" i="22"/>
  <c r="L30" i="22"/>
  <c r="M30" i="22"/>
  <c r="N30" i="22"/>
  <c r="O30" i="22"/>
  <c r="P30" i="22"/>
  <c r="Q30" i="22"/>
  <c r="R30" i="22"/>
  <c r="S30" i="22"/>
  <c r="T30" i="22"/>
  <c r="U30" i="22"/>
  <c r="V30" i="22"/>
  <c r="W30" i="22"/>
  <c r="X30" i="22"/>
  <c r="E32" i="22"/>
  <c r="F32" i="22"/>
  <c r="G32" i="22"/>
  <c r="H32" i="22"/>
  <c r="I32" i="22"/>
  <c r="J32" i="22"/>
  <c r="K32" i="22"/>
  <c r="L32" i="22"/>
  <c r="M32" i="22"/>
  <c r="N32" i="22"/>
  <c r="O32" i="22"/>
  <c r="P32" i="22"/>
  <c r="Q32" i="22"/>
  <c r="R32" i="22"/>
  <c r="S32" i="22"/>
  <c r="T32" i="22"/>
  <c r="U32" i="22"/>
  <c r="V32" i="22"/>
  <c r="W32" i="22"/>
  <c r="X32" i="22"/>
  <c r="D32" i="22"/>
  <c r="C32" i="22"/>
  <c r="B32" i="22"/>
  <c r="B31" i="22"/>
  <c r="D30" i="22"/>
  <c r="C30" i="22"/>
  <c r="B30" i="22"/>
  <c r="D29" i="22"/>
  <c r="C29" i="22"/>
  <c r="B29" i="22"/>
  <c r="D28" i="22"/>
  <c r="C28" i="22"/>
  <c r="B28" i="22"/>
  <c r="D27" i="22"/>
  <c r="C27" i="22"/>
  <c r="B27" i="22"/>
  <c r="D26" i="22"/>
  <c r="C26" i="22"/>
  <c r="B26" i="22"/>
  <c r="D25" i="22"/>
  <c r="C25" i="22"/>
  <c r="B25" i="22"/>
  <c r="C4" i="22"/>
  <c r="B4" i="22"/>
  <c r="E31" i="4"/>
  <c r="F31" i="4"/>
  <c r="H31" i="4"/>
  <c r="I31" i="4"/>
  <c r="J31" i="4"/>
  <c r="K31" i="4"/>
  <c r="L31" i="4"/>
  <c r="M31" i="4"/>
  <c r="N31" i="4"/>
  <c r="O31" i="4"/>
  <c r="P31" i="4"/>
  <c r="Q31" i="4"/>
  <c r="R31" i="4"/>
  <c r="S31" i="4"/>
  <c r="T31" i="4"/>
  <c r="U31" i="4"/>
  <c r="V31" i="4"/>
  <c r="W31" i="4"/>
  <c r="X31" i="4"/>
  <c r="D31" i="4"/>
  <c r="X32" i="11"/>
  <c r="W32" i="11"/>
  <c r="V32" i="11"/>
  <c r="U32" i="11"/>
  <c r="T32" i="11"/>
  <c r="S32" i="11"/>
  <c r="R32" i="11"/>
  <c r="Q32" i="11"/>
  <c r="P32" i="11"/>
  <c r="O32" i="11"/>
  <c r="N32" i="11"/>
  <c r="M32" i="11"/>
  <c r="L32" i="11"/>
  <c r="K32" i="11"/>
  <c r="J32" i="11"/>
  <c r="I32" i="11"/>
  <c r="H32" i="11"/>
  <c r="G32" i="11"/>
  <c r="F32" i="11"/>
  <c r="E32" i="11"/>
  <c r="D32" i="11"/>
  <c r="C32" i="11"/>
  <c r="B32" i="11"/>
  <c r="B31" i="11"/>
  <c r="X30" i="11"/>
  <c r="W30" i="11"/>
  <c r="V30" i="11"/>
  <c r="U30" i="11"/>
  <c r="T30" i="11"/>
  <c r="S30" i="11"/>
  <c r="R30" i="11"/>
  <c r="Q30" i="11"/>
  <c r="P30" i="11"/>
  <c r="O30" i="11"/>
  <c r="N30" i="11"/>
  <c r="M30" i="11"/>
  <c r="L30" i="11"/>
  <c r="K30" i="11"/>
  <c r="J30" i="11"/>
  <c r="I30" i="11"/>
  <c r="H30" i="11"/>
  <c r="G30" i="11"/>
  <c r="F30" i="11"/>
  <c r="E30" i="11"/>
  <c r="D30" i="11"/>
  <c r="C30" i="11"/>
  <c r="B30" i="11"/>
  <c r="X29" i="11"/>
  <c r="W29" i="11"/>
  <c r="V29" i="11"/>
  <c r="U29" i="11"/>
  <c r="T29" i="11"/>
  <c r="S29" i="11"/>
  <c r="R29" i="11"/>
  <c r="Q29" i="11"/>
  <c r="P29" i="11"/>
  <c r="O29" i="11"/>
  <c r="N29" i="11"/>
  <c r="M29" i="11"/>
  <c r="L29" i="11"/>
  <c r="K29" i="11"/>
  <c r="J29" i="11"/>
  <c r="I29" i="11"/>
  <c r="H29" i="11"/>
  <c r="G29" i="11"/>
  <c r="F29" i="11"/>
  <c r="E29" i="11"/>
  <c r="D29" i="11"/>
  <c r="C29" i="11"/>
  <c r="B29" i="11"/>
  <c r="X28" i="11"/>
  <c r="W28" i="11"/>
  <c r="V28" i="11"/>
  <c r="U28" i="11"/>
  <c r="T28" i="11"/>
  <c r="S28" i="11"/>
  <c r="R28" i="11"/>
  <c r="Q28" i="11"/>
  <c r="P28" i="11"/>
  <c r="O28" i="11"/>
  <c r="N28" i="11"/>
  <c r="M28" i="11"/>
  <c r="L28" i="11"/>
  <c r="K28" i="11"/>
  <c r="J28" i="11"/>
  <c r="I28" i="11"/>
  <c r="H28" i="11"/>
  <c r="G28" i="11"/>
  <c r="F28" i="11"/>
  <c r="E28" i="11"/>
  <c r="D28" i="11"/>
  <c r="C28" i="11"/>
  <c r="B28" i="11"/>
  <c r="X27" i="11"/>
  <c r="W27" i="11"/>
  <c r="V27" i="11"/>
  <c r="U27" i="11"/>
  <c r="T27" i="11"/>
  <c r="S27" i="11"/>
  <c r="R27" i="11"/>
  <c r="Q27" i="11"/>
  <c r="P27" i="11"/>
  <c r="O27" i="11"/>
  <c r="N27" i="11"/>
  <c r="M27" i="11"/>
  <c r="L27" i="11"/>
  <c r="K27" i="11"/>
  <c r="J27" i="11"/>
  <c r="I27" i="11"/>
  <c r="H27" i="11"/>
  <c r="G27" i="11"/>
  <c r="F27" i="11"/>
  <c r="E27" i="11"/>
  <c r="D27" i="11"/>
  <c r="C27" i="11"/>
  <c r="B27" i="11"/>
  <c r="X26" i="11"/>
  <c r="W26" i="11"/>
  <c r="V26" i="11"/>
  <c r="U26" i="11"/>
  <c r="T26" i="11"/>
  <c r="S26" i="11"/>
  <c r="R26" i="11"/>
  <c r="Q26" i="11"/>
  <c r="P26" i="11"/>
  <c r="O26" i="11"/>
  <c r="N26" i="11"/>
  <c r="M26" i="11"/>
  <c r="L26" i="11"/>
  <c r="K26" i="11"/>
  <c r="J26" i="11"/>
  <c r="I26" i="11"/>
  <c r="H26" i="11"/>
  <c r="G26" i="11"/>
  <c r="F26" i="11"/>
  <c r="E26" i="11"/>
  <c r="D26" i="11"/>
  <c r="C26" i="11"/>
  <c r="B26" i="11"/>
  <c r="X25" i="11"/>
  <c r="W25" i="11"/>
  <c r="V25" i="11"/>
  <c r="U25" i="11"/>
  <c r="T25" i="11"/>
  <c r="S25" i="11"/>
  <c r="R25" i="11"/>
  <c r="Q25" i="11"/>
  <c r="P25" i="11"/>
  <c r="O25" i="11"/>
  <c r="N25" i="11"/>
  <c r="M25" i="11"/>
  <c r="L25" i="11"/>
  <c r="K25" i="11"/>
  <c r="J25" i="11"/>
  <c r="I25" i="11"/>
  <c r="H25" i="11"/>
  <c r="G25" i="11"/>
  <c r="F25" i="11"/>
  <c r="E25" i="11"/>
  <c r="D25" i="11"/>
  <c r="C25" i="11"/>
  <c r="B25" i="11"/>
  <c r="C4" i="11"/>
  <c r="B4" i="11"/>
  <c r="X6" i="8"/>
  <c r="X7" i="8"/>
  <c r="X8" i="8"/>
  <c r="X9" i="8"/>
  <c r="U36" i="8"/>
  <c r="W36" i="8"/>
  <c r="X10" i="8"/>
  <c r="X11" i="8"/>
  <c r="X12" i="8"/>
  <c r="X13" i="8"/>
  <c r="U38" i="8"/>
  <c r="V38" i="8"/>
  <c r="W38" i="8"/>
  <c r="X14" i="8"/>
  <c r="X38" i="8" s="1"/>
  <c r="U39" i="8"/>
  <c r="V39" i="8"/>
  <c r="W39" i="8"/>
  <c r="X15" i="8"/>
  <c r="X39" i="8" s="1"/>
  <c r="U40" i="8"/>
  <c r="V40" i="8"/>
  <c r="W40" i="8"/>
  <c r="X16" i="8"/>
  <c r="X40" i="8" s="1"/>
  <c r="X17" i="8"/>
  <c r="X18" i="8"/>
  <c r="X19" i="8"/>
  <c r="X20" i="8"/>
  <c r="X21" i="8"/>
  <c r="X22" i="8"/>
  <c r="X23" i="8"/>
  <c r="X23" i="22" s="1"/>
  <c r="X24" i="8"/>
  <c r="U33" i="8"/>
  <c r="V45" i="8"/>
  <c r="X5" i="8"/>
  <c r="X32" i="8"/>
  <c r="W32" i="8"/>
  <c r="V32" i="8"/>
  <c r="U32" i="8"/>
  <c r="T32" i="8"/>
  <c r="S32" i="8"/>
  <c r="R32" i="8"/>
  <c r="Q32" i="8"/>
  <c r="P32" i="8"/>
  <c r="O32" i="8"/>
  <c r="N32" i="8"/>
  <c r="M32" i="8"/>
  <c r="L32" i="8"/>
  <c r="K32" i="8"/>
  <c r="J32" i="8"/>
  <c r="I32" i="8"/>
  <c r="H32" i="8"/>
  <c r="G32" i="8"/>
  <c r="F32" i="8"/>
  <c r="E32" i="8"/>
  <c r="D32" i="8"/>
  <c r="C32" i="8"/>
  <c r="B32" i="8"/>
  <c r="B31" i="8"/>
  <c r="X30" i="8"/>
  <c r="W30" i="8"/>
  <c r="V30" i="8"/>
  <c r="U30" i="8"/>
  <c r="T30" i="8"/>
  <c r="S30" i="8"/>
  <c r="R30" i="8"/>
  <c r="Q30" i="8"/>
  <c r="P30" i="8"/>
  <c r="O30" i="8"/>
  <c r="N30" i="8"/>
  <c r="M30" i="8"/>
  <c r="L30" i="8"/>
  <c r="K30" i="8"/>
  <c r="J30" i="8"/>
  <c r="I30" i="8"/>
  <c r="H30" i="8"/>
  <c r="G30" i="8"/>
  <c r="F30" i="8"/>
  <c r="E30" i="8"/>
  <c r="D30" i="8"/>
  <c r="C30" i="8"/>
  <c r="B30" i="8"/>
  <c r="X29" i="8"/>
  <c r="W29" i="8"/>
  <c r="V29" i="8"/>
  <c r="U29" i="8"/>
  <c r="T29" i="8"/>
  <c r="S29" i="8"/>
  <c r="R29" i="8"/>
  <c r="Q29" i="8"/>
  <c r="P29" i="8"/>
  <c r="O29" i="8"/>
  <c r="N29" i="8"/>
  <c r="M29" i="8"/>
  <c r="L29" i="8"/>
  <c r="K29" i="8"/>
  <c r="J29" i="8"/>
  <c r="I29" i="8"/>
  <c r="H29" i="8"/>
  <c r="G29" i="8"/>
  <c r="F29" i="8"/>
  <c r="E29" i="8"/>
  <c r="D29" i="8"/>
  <c r="C29" i="8"/>
  <c r="B29" i="8"/>
  <c r="X28" i="8"/>
  <c r="W28" i="8"/>
  <c r="V28" i="8"/>
  <c r="U28" i="8"/>
  <c r="T28" i="8"/>
  <c r="S28" i="8"/>
  <c r="R28" i="8"/>
  <c r="Q28" i="8"/>
  <c r="P28" i="8"/>
  <c r="O28" i="8"/>
  <c r="N28" i="8"/>
  <c r="M28" i="8"/>
  <c r="L28" i="8"/>
  <c r="K28" i="8"/>
  <c r="J28" i="8"/>
  <c r="I28" i="8"/>
  <c r="H28" i="8"/>
  <c r="G28" i="8"/>
  <c r="F28" i="8"/>
  <c r="E28" i="8"/>
  <c r="D28" i="8"/>
  <c r="C28" i="8"/>
  <c r="B28" i="8"/>
  <c r="X27" i="8"/>
  <c r="W27" i="8"/>
  <c r="V27" i="8"/>
  <c r="U27" i="8"/>
  <c r="T27" i="8"/>
  <c r="S27" i="8"/>
  <c r="R27" i="8"/>
  <c r="Q27" i="8"/>
  <c r="P27" i="8"/>
  <c r="O27" i="8"/>
  <c r="N27" i="8"/>
  <c r="M27" i="8"/>
  <c r="L27" i="8"/>
  <c r="K27" i="8"/>
  <c r="J27" i="8"/>
  <c r="I27" i="8"/>
  <c r="H27" i="8"/>
  <c r="G27" i="8"/>
  <c r="F27" i="8"/>
  <c r="E27" i="8"/>
  <c r="D27" i="8"/>
  <c r="C27" i="8"/>
  <c r="B27" i="8"/>
  <c r="X26" i="8"/>
  <c r="W26" i="8"/>
  <c r="V26" i="8"/>
  <c r="U26" i="8"/>
  <c r="T26" i="8"/>
  <c r="S26" i="8"/>
  <c r="R26" i="8"/>
  <c r="Q26" i="8"/>
  <c r="P26" i="8"/>
  <c r="O26" i="8"/>
  <c r="N26" i="8"/>
  <c r="M26" i="8"/>
  <c r="L26" i="8"/>
  <c r="K26" i="8"/>
  <c r="J26" i="8"/>
  <c r="I26" i="8"/>
  <c r="H26" i="8"/>
  <c r="G26" i="8"/>
  <c r="F26" i="8"/>
  <c r="E26" i="8"/>
  <c r="D26" i="8"/>
  <c r="C26" i="8"/>
  <c r="B26" i="8"/>
  <c r="X25" i="8"/>
  <c r="W25" i="8"/>
  <c r="V25" i="8"/>
  <c r="U25" i="8"/>
  <c r="T25" i="8"/>
  <c r="S25" i="8"/>
  <c r="R25" i="8"/>
  <c r="Q25" i="8"/>
  <c r="P25" i="8"/>
  <c r="O25" i="8"/>
  <c r="N25" i="8"/>
  <c r="M25" i="8"/>
  <c r="L25" i="8"/>
  <c r="K25" i="8"/>
  <c r="J25" i="8"/>
  <c r="I25" i="8"/>
  <c r="H25" i="8"/>
  <c r="G25" i="8"/>
  <c r="F25" i="8"/>
  <c r="E25" i="8"/>
  <c r="D25" i="8"/>
  <c r="C25" i="8"/>
  <c r="B25" i="8"/>
  <c r="C4" i="8"/>
  <c r="B4" i="8"/>
  <c r="D40" i="8"/>
  <c r="D39" i="8"/>
  <c r="D38" i="8"/>
  <c r="E40" i="8"/>
  <c r="E39" i="8"/>
  <c r="E38" i="8"/>
  <c r="E36" i="8"/>
  <c r="F40" i="8"/>
  <c r="F39" i="8"/>
  <c r="F38" i="8"/>
  <c r="G40" i="8"/>
  <c r="G39" i="8"/>
  <c r="G38" i="8"/>
  <c r="G36" i="8"/>
  <c r="H40" i="8"/>
  <c r="H39" i="8"/>
  <c r="H38" i="8"/>
  <c r="I40" i="8"/>
  <c r="I39" i="8"/>
  <c r="I38" i="8"/>
  <c r="I36" i="8"/>
  <c r="J40" i="8"/>
  <c r="J39" i="8"/>
  <c r="J38" i="8"/>
  <c r="K40" i="8"/>
  <c r="K39" i="8"/>
  <c r="K38" i="8"/>
  <c r="K36" i="8"/>
  <c r="L40" i="8"/>
  <c r="L39" i="8"/>
  <c r="L38" i="8"/>
  <c r="M40" i="8"/>
  <c r="M39" i="8"/>
  <c r="M38" i="8"/>
  <c r="M36" i="8"/>
  <c r="N40" i="8"/>
  <c r="N39" i="8"/>
  <c r="N38" i="8"/>
  <c r="O40" i="8"/>
  <c r="O39" i="8"/>
  <c r="O38" i="8"/>
  <c r="O36" i="8"/>
  <c r="P40" i="8"/>
  <c r="P39" i="8"/>
  <c r="P38" i="8"/>
  <c r="Q40" i="8"/>
  <c r="Q39" i="8"/>
  <c r="Q38" i="8"/>
  <c r="Q36" i="8"/>
  <c r="R40" i="8"/>
  <c r="R39" i="8"/>
  <c r="R38" i="8"/>
  <c r="S40" i="8"/>
  <c r="S39" i="8"/>
  <c r="S38" i="8"/>
  <c r="S36" i="8"/>
  <c r="C25" i="3"/>
  <c r="D25" i="3"/>
  <c r="E25" i="3"/>
  <c r="F25" i="3"/>
  <c r="G25" i="3"/>
  <c r="H25" i="3"/>
  <c r="I25" i="3"/>
  <c r="J25" i="3"/>
  <c r="K25" i="3"/>
  <c r="L25" i="3"/>
  <c r="M25" i="3"/>
  <c r="N25" i="3"/>
  <c r="O25" i="3"/>
  <c r="P25" i="3"/>
  <c r="Q25" i="3"/>
  <c r="R25" i="3"/>
  <c r="S25" i="3"/>
  <c r="T25" i="3"/>
  <c r="U25" i="3"/>
  <c r="V25" i="3"/>
  <c r="W25" i="3"/>
  <c r="X25" i="3"/>
  <c r="C26" i="3"/>
  <c r="D26" i="3"/>
  <c r="E26" i="3"/>
  <c r="F26" i="3"/>
  <c r="G26" i="3"/>
  <c r="H26" i="3"/>
  <c r="I26" i="3"/>
  <c r="J26" i="3"/>
  <c r="K26" i="3"/>
  <c r="L26" i="3"/>
  <c r="M26" i="3"/>
  <c r="N26" i="3"/>
  <c r="O26" i="3"/>
  <c r="P26" i="3"/>
  <c r="Q26" i="3"/>
  <c r="R26" i="3"/>
  <c r="S26" i="3"/>
  <c r="T26" i="3"/>
  <c r="U26" i="3"/>
  <c r="V26" i="3"/>
  <c r="W26" i="3"/>
  <c r="X26" i="3"/>
  <c r="C27" i="3"/>
  <c r="D27" i="3"/>
  <c r="E27" i="3"/>
  <c r="F27" i="3"/>
  <c r="G27" i="3"/>
  <c r="H27" i="3"/>
  <c r="I27" i="3"/>
  <c r="J27" i="3"/>
  <c r="K27" i="3"/>
  <c r="L27" i="3"/>
  <c r="M27" i="3"/>
  <c r="N27" i="3"/>
  <c r="O27" i="3"/>
  <c r="P27" i="3"/>
  <c r="Q27" i="3"/>
  <c r="R27" i="3"/>
  <c r="S27" i="3"/>
  <c r="T27" i="3"/>
  <c r="U27" i="3"/>
  <c r="V27" i="3"/>
  <c r="W27" i="3"/>
  <c r="X27" i="3"/>
  <c r="C28" i="3"/>
  <c r="D28" i="3"/>
  <c r="E28" i="3"/>
  <c r="F28" i="3"/>
  <c r="G28" i="3"/>
  <c r="H28" i="3"/>
  <c r="I28" i="3"/>
  <c r="J28" i="3"/>
  <c r="K28" i="3"/>
  <c r="L28" i="3"/>
  <c r="M28" i="3"/>
  <c r="N28" i="3"/>
  <c r="O28" i="3"/>
  <c r="P28" i="3"/>
  <c r="Q28" i="3"/>
  <c r="R28" i="3"/>
  <c r="S28" i="3"/>
  <c r="T28" i="3"/>
  <c r="U28" i="3"/>
  <c r="V28" i="3"/>
  <c r="W28" i="3"/>
  <c r="X28" i="3"/>
  <c r="C29" i="3"/>
  <c r="D29" i="3"/>
  <c r="E29" i="3"/>
  <c r="F29" i="3"/>
  <c r="G29" i="3"/>
  <c r="H29" i="3"/>
  <c r="I29" i="3"/>
  <c r="J29" i="3"/>
  <c r="K29" i="3"/>
  <c r="L29" i="3"/>
  <c r="M29" i="3"/>
  <c r="N29" i="3"/>
  <c r="O29" i="3"/>
  <c r="P29" i="3"/>
  <c r="Q29" i="3"/>
  <c r="R29" i="3"/>
  <c r="S29" i="3"/>
  <c r="T29" i="3"/>
  <c r="U29" i="3"/>
  <c r="V29" i="3"/>
  <c r="W29" i="3"/>
  <c r="X29" i="3"/>
  <c r="C30" i="3"/>
  <c r="D30" i="3"/>
  <c r="E30" i="3"/>
  <c r="F30" i="3"/>
  <c r="G30" i="3"/>
  <c r="H30" i="3"/>
  <c r="I30" i="3"/>
  <c r="J30" i="3"/>
  <c r="K30" i="3"/>
  <c r="L30" i="3"/>
  <c r="M30" i="3"/>
  <c r="N30" i="3"/>
  <c r="O30" i="3"/>
  <c r="P30" i="3"/>
  <c r="Q30" i="3"/>
  <c r="R30" i="3"/>
  <c r="S30" i="3"/>
  <c r="T30" i="3"/>
  <c r="U30" i="3"/>
  <c r="V30" i="3"/>
  <c r="W30" i="3"/>
  <c r="X30" i="3"/>
  <c r="C32" i="3"/>
  <c r="D32" i="3"/>
  <c r="E32" i="3"/>
  <c r="F32" i="3"/>
  <c r="G32" i="3"/>
  <c r="H32" i="3"/>
  <c r="I32" i="3"/>
  <c r="J32" i="3"/>
  <c r="K32" i="3"/>
  <c r="L32" i="3"/>
  <c r="M32" i="3"/>
  <c r="N32" i="3"/>
  <c r="O32" i="3"/>
  <c r="P32" i="3"/>
  <c r="Q32" i="3"/>
  <c r="R32" i="3"/>
  <c r="S32" i="3"/>
  <c r="T32" i="3"/>
  <c r="U32" i="3"/>
  <c r="V32" i="3"/>
  <c r="W32" i="3"/>
  <c r="X32" i="3"/>
  <c r="B25" i="3"/>
  <c r="B26" i="3"/>
  <c r="B27" i="3"/>
  <c r="B28" i="3"/>
  <c r="B29" i="3"/>
  <c r="B30" i="3"/>
  <c r="B31" i="3"/>
  <c r="E33" i="3"/>
  <c r="F33" i="3"/>
  <c r="G33" i="3"/>
  <c r="H33" i="3"/>
  <c r="I33" i="3"/>
  <c r="J33" i="3"/>
  <c r="K33" i="3"/>
  <c r="L33" i="3"/>
  <c r="M33" i="3"/>
  <c r="N33" i="3"/>
  <c r="O33" i="3"/>
  <c r="P33" i="3"/>
  <c r="Q33" i="3"/>
  <c r="R33" i="3"/>
  <c r="S33" i="3"/>
  <c r="T33" i="3"/>
  <c r="U33" i="3"/>
  <c r="V33" i="3"/>
  <c r="W33" i="3"/>
  <c r="X33" i="3"/>
  <c r="E35" i="3"/>
  <c r="I35" i="3"/>
  <c r="M35" i="3"/>
  <c r="Q35" i="3"/>
  <c r="U35" i="3"/>
  <c r="E36" i="3"/>
  <c r="F36" i="3"/>
  <c r="G36" i="3"/>
  <c r="H36" i="3"/>
  <c r="I36" i="3"/>
  <c r="J36" i="3"/>
  <c r="K36" i="3"/>
  <c r="L36" i="3"/>
  <c r="M36" i="3"/>
  <c r="N36" i="3"/>
  <c r="O36" i="3"/>
  <c r="P36" i="3"/>
  <c r="Q36" i="3"/>
  <c r="R36" i="3"/>
  <c r="S36" i="3"/>
  <c r="T36" i="3"/>
  <c r="U36" i="3"/>
  <c r="V36" i="3"/>
  <c r="W36" i="3"/>
  <c r="X36" i="3"/>
  <c r="E38" i="3"/>
  <c r="F38" i="3"/>
  <c r="G38" i="3"/>
  <c r="H38" i="3"/>
  <c r="I38" i="3"/>
  <c r="J38" i="3"/>
  <c r="K38" i="3"/>
  <c r="L38" i="3"/>
  <c r="M38" i="3"/>
  <c r="N38" i="3"/>
  <c r="O38" i="3"/>
  <c r="P38" i="3"/>
  <c r="Q38" i="3"/>
  <c r="R38" i="3"/>
  <c r="S38" i="3"/>
  <c r="T38" i="3"/>
  <c r="U38" i="3"/>
  <c r="V38" i="3"/>
  <c r="W38" i="3"/>
  <c r="X38" i="3"/>
  <c r="E39" i="3"/>
  <c r="F39" i="3"/>
  <c r="G39" i="3"/>
  <c r="H39" i="3"/>
  <c r="I39" i="3"/>
  <c r="J39" i="3"/>
  <c r="K39" i="3"/>
  <c r="L39" i="3"/>
  <c r="M39" i="3"/>
  <c r="N39" i="3"/>
  <c r="O39" i="3"/>
  <c r="P39" i="3"/>
  <c r="Q39" i="3"/>
  <c r="R39" i="3"/>
  <c r="S39" i="3"/>
  <c r="T39" i="3"/>
  <c r="U39" i="3"/>
  <c r="V39" i="3"/>
  <c r="W39" i="3"/>
  <c r="X39" i="3"/>
  <c r="E40" i="3"/>
  <c r="F40" i="3"/>
  <c r="G40" i="3"/>
  <c r="H40" i="3"/>
  <c r="I40" i="3"/>
  <c r="J40" i="3"/>
  <c r="K40" i="3"/>
  <c r="L40" i="3"/>
  <c r="M40" i="3"/>
  <c r="N40" i="3"/>
  <c r="O40" i="3"/>
  <c r="P40" i="3"/>
  <c r="Q40" i="3"/>
  <c r="R40" i="3"/>
  <c r="S40" i="3"/>
  <c r="T40" i="3"/>
  <c r="U40" i="3"/>
  <c r="V40" i="3"/>
  <c r="W40" i="3"/>
  <c r="X40" i="3"/>
  <c r="K43" i="3"/>
  <c r="D36" i="3"/>
  <c r="D38" i="3"/>
  <c r="D39" i="3"/>
  <c r="D40" i="3"/>
  <c r="D33" i="3"/>
  <c r="B32" i="3"/>
  <c r="C4" i="3"/>
  <c r="E35" i="4"/>
  <c r="G35" i="4"/>
  <c r="I35" i="4"/>
  <c r="K35" i="4"/>
  <c r="L35" i="4"/>
  <c r="M35" i="4"/>
  <c r="O35" i="4"/>
  <c r="Q35" i="4"/>
  <c r="S35" i="4"/>
  <c r="T35" i="4"/>
  <c r="U35" i="4"/>
  <c r="W35" i="4"/>
  <c r="D36" i="4"/>
  <c r="E36" i="4"/>
  <c r="F36" i="4"/>
  <c r="G36" i="4"/>
  <c r="H36" i="4"/>
  <c r="I36" i="4"/>
  <c r="J36" i="4"/>
  <c r="K36" i="4"/>
  <c r="L36" i="4"/>
  <c r="M36" i="4"/>
  <c r="N36" i="4"/>
  <c r="O36" i="4"/>
  <c r="P36" i="4"/>
  <c r="Q36" i="4"/>
  <c r="R36" i="4"/>
  <c r="S36" i="4"/>
  <c r="T36" i="4"/>
  <c r="U36" i="4"/>
  <c r="V36" i="4"/>
  <c r="W36" i="4"/>
  <c r="X36" i="4"/>
  <c r="E38" i="4"/>
  <c r="F38" i="4"/>
  <c r="G38" i="4"/>
  <c r="H38" i="4"/>
  <c r="I38" i="4"/>
  <c r="J38" i="4"/>
  <c r="K38" i="4"/>
  <c r="L38" i="4"/>
  <c r="M38" i="4"/>
  <c r="N38" i="4"/>
  <c r="O38" i="4"/>
  <c r="P38" i="4"/>
  <c r="Q38" i="4"/>
  <c r="R38" i="4"/>
  <c r="S38" i="4"/>
  <c r="T38" i="4"/>
  <c r="U38" i="4"/>
  <c r="V38" i="4"/>
  <c r="W38" i="4"/>
  <c r="X38" i="4"/>
  <c r="E39" i="4"/>
  <c r="F39" i="4"/>
  <c r="G39" i="4"/>
  <c r="H39" i="4"/>
  <c r="I39" i="4"/>
  <c r="J39" i="4"/>
  <c r="K39" i="4"/>
  <c r="L39" i="4"/>
  <c r="M39" i="4"/>
  <c r="N39" i="4"/>
  <c r="O39" i="4"/>
  <c r="P39" i="4"/>
  <c r="Q39" i="4"/>
  <c r="R39" i="4"/>
  <c r="S39" i="4"/>
  <c r="T39" i="4"/>
  <c r="U39" i="4"/>
  <c r="V39" i="4"/>
  <c r="W39" i="4"/>
  <c r="X39" i="4"/>
  <c r="E40" i="4"/>
  <c r="F40" i="4"/>
  <c r="G40" i="4"/>
  <c r="H40" i="4"/>
  <c r="I40" i="4"/>
  <c r="J40" i="4"/>
  <c r="K40" i="4"/>
  <c r="L40" i="4"/>
  <c r="M40" i="4"/>
  <c r="N40" i="4"/>
  <c r="O40" i="4"/>
  <c r="P40" i="4"/>
  <c r="Q40" i="4"/>
  <c r="R40" i="4"/>
  <c r="S40" i="4"/>
  <c r="T40" i="4"/>
  <c r="U40" i="4"/>
  <c r="V40" i="4"/>
  <c r="W40" i="4"/>
  <c r="X40" i="4"/>
  <c r="V23" i="22"/>
  <c r="E33" i="4"/>
  <c r="F33" i="4"/>
  <c r="G33" i="4"/>
  <c r="H33" i="4"/>
  <c r="I33" i="4"/>
  <c r="K33" i="4"/>
  <c r="M33" i="4"/>
  <c r="O33" i="4"/>
  <c r="Q33" i="4"/>
  <c r="S33" i="4"/>
  <c r="U33" i="4"/>
  <c r="W33" i="4"/>
  <c r="G31" i="4"/>
  <c r="U32" i="4"/>
  <c r="V32" i="4"/>
  <c r="W32" i="4"/>
  <c r="X32" i="4"/>
  <c r="C4" i="4"/>
  <c r="B4" i="4"/>
  <c r="C32" i="4"/>
  <c r="D32" i="4"/>
  <c r="E32" i="4"/>
  <c r="F32" i="4"/>
  <c r="G32" i="4"/>
  <c r="H32" i="4"/>
  <c r="I32" i="4"/>
  <c r="J32" i="4"/>
  <c r="K32" i="4"/>
  <c r="L32" i="4"/>
  <c r="M32" i="4"/>
  <c r="N32" i="4"/>
  <c r="O32" i="4"/>
  <c r="P32" i="4"/>
  <c r="Q32" i="4"/>
  <c r="R32" i="4"/>
  <c r="S32" i="4"/>
  <c r="T32" i="4"/>
  <c r="C29" i="4"/>
  <c r="C27" i="4"/>
  <c r="C25" i="4"/>
  <c r="B32" i="4"/>
  <c r="B29" i="4"/>
  <c r="B27" i="4"/>
  <c r="B25" i="4"/>
  <c r="D13" i="63"/>
  <c r="AK32" i="60" l="1"/>
  <c r="P29" i="60"/>
  <c r="E29" i="39"/>
  <c r="G29" i="39"/>
  <c r="I29" i="39"/>
  <c r="K29" i="39"/>
  <c r="M29" i="39"/>
  <c r="O29" i="39"/>
  <c r="Q29" i="39"/>
  <c r="S29" i="39"/>
  <c r="U29" i="39"/>
  <c r="X29" i="39"/>
  <c r="AB29" i="39"/>
  <c r="AE29" i="39"/>
  <c r="AG29" i="39"/>
  <c r="AI29" i="39"/>
  <c r="AK29" i="39"/>
  <c r="AM29" i="39"/>
  <c r="AO29" i="39"/>
  <c r="AR29" i="39"/>
  <c r="C29" i="39"/>
  <c r="D29" i="39"/>
  <c r="F29" i="39"/>
  <c r="H29" i="39"/>
  <c r="J29" i="39"/>
  <c r="L29" i="39"/>
  <c r="N29" i="39"/>
  <c r="P29" i="39"/>
  <c r="R29" i="39"/>
  <c r="T29" i="39"/>
  <c r="V29" i="39"/>
  <c r="Z29" i="39"/>
  <c r="AC29" i="39"/>
  <c r="AF29" i="39"/>
  <c r="AH29" i="39"/>
  <c r="AJ29" i="39"/>
  <c r="AL29" i="39"/>
  <c r="AN29" i="39"/>
  <c r="AQ29" i="39"/>
  <c r="AS29" i="39"/>
  <c r="B29" i="39"/>
  <c r="I32" i="104"/>
  <c r="H32" i="104"/>
  <c r="T32" i="39"/>
  <c r="T29" i="109" s="1"/>
  <c r="AB32" i="39"/>
  <c r="L32" i="39"/>
  <c r="L29" i="109" s="1"/>
  <c r="Q32" i="39"/>
  <c r="Q29" i="109" s="1"/>
  <c r="AN32" i="39"/>
  <c r="D32" i="39"/>
  <c r="D29" i="109" s="1"/>
  <c r="I32" i="39"/>
  <c r="I29" i="109" s="1"/>
  <c r="C32" i="39"/>
  <c r="C29" i="109" s="1"/>
  <c r="AL32" i="39"/>
  <c r="AC32" i="39"/>
  <c r="X29" i="109" s="1"/>
  <c r="R32" i="39"/>
  <c r="R29" i="109" s="1"/>
  <c r="J32" i="39"/>
  <c r="J29" i="109" s="1"/>
  <c r="AR32" i="39"/>
  <c r="AI32" i="39"/>
  <c r="X32" i="39"/>
  <c r="O32" i="39"/>
  <c r="O29" i="109" s="1"/>
  <c r="G32" i="39"/>
  <c r="G29" i="109" s="1"/>
  <c r="B32" i="39"/>
  <c r="AS32" i="39"/>
  <c r="AJ32" i="39"/>
  <c r="Z32" i="39"/>
  <c r="P32" i="39"/>
  <c r="P29" i="109" s="1"/>
  <c r="H32" i="39"/>
  <c r="H29" i="109" s="1"/>
  <c r="AO32" i="39"/>
  <c r="AG32" i="39"/>
  <c r="U32" i="39"/>
  <c r="U29" i="109" s="1"/>
  <c r="M32" i="39"/>
  <c r="M29" i="109" s="1"/>
  <c r="E32" i="39"/>
  <c r="E29" i="109" s="1"/>
  <c r="AQ32" i="39"/>
  <c r="AH32" i="39"/>
  <c r="V32" i="39"/>
  <c r="V29" i="109" s="1"/>
  <c r="N32" i="39"/>
  <c r="N29" i="109" s="1"/>
  <c r="F32" i="39"/>
  <c r="F29" i="109" s="1"/>
  <c r="AM32" i="39"/>
  <c r="AE32" i="39"/>
  <c r="S32" i="39"/>
  <c r="S29" i="109" s="1"/>
  <c r="K32" i="39"/>
  <c r="K29" i="109" s="1"/>
  <c r="B30" i="39"/>
  <c r="J29" i="60"/>
  <c r="B29" i="60"/>
  <c r="AF32" i="60"/>
  <c r="G29" i="60"/>
  <c r="AK29" i="60"/>
  <c r="AE29" i="60"/>
  <c r="T32" i="60"/>
  <c r="AB32" i="60"/>
  <c r="L32" i="60"/>
  <c r="Q32" i="60"/>
  <c r="X29" i="60"/>
  <c r="M29" i="60"/>
  <c r="AS29" i="60"/>
  <c r="AH29" i="60"/>
  <c r="AN32" i="60"/>
  <c r="D32" i="60"/>
  <c r="I32" i="60"/>
  <c r="K29" i="60"/>
  <c r="AF29" i="60"/>
  <c r="D29" i="60"/>
  <c r="T29" i="60"/>
  <c r="AO29" i="60"/>
  <c r="Q29" i="60"/>
  <c r="AL29" i="60"/>
  <c r="N29" i="60"/>
  <c r="AI29" i="60"/>
  <c r="C32" i="60"/>
  <c r="AL32" i="60"/>
  <c r="AC32" i="60"/>
  <c r="R32" i="60"/>
  <c r="J32" i="60"/>
  <c r="AR32" i="60"/>
  <c r="AI32" i="60"/>
  <c r="X32" i="60"/>
  <c r="O32" i="60"/>
  <c r="G32" i="60"/>
  <c r="O29" i="60"/>
  <c r="AJ29" i="60"/>
  <c r="H29" i="60"/>
  <c r="Z29" i="60"/>
  <c r="E29" i="60"/>
  <c r="U29" i="60"/>
  <c r="AQ29" i="60"/>
  <c r="R29" i="60"/>
  <c r="AM29" i="60"/>
  <c r="AS32" i="60"/>
  <c r="AJ32" i="60"/>
  <c r="Z32" i="60"/>
  <c r="P32" i="60"/>
  <c r="H32" i="60"/>
  <c r="AO32" i="60"/>
  <c r="AG32" i="60"/>
  <c r="U32" i="60"/>
  <c r="M32" i="60"/>
  <c r="E32" i="60"/>
  <c r="C29" i="60"/>
  <c r="S29" i="60"/>
  <c r="AN29" i="60"/>
  <c r="L29" i="60"/>
  <c r="AG29" i="60"/>
  <c r="I29" i="60"/>
  <c r="AC29" i="60"/>
  <c r="F29" i="60"/>
  <c r="V29" i="60"/>
  <c r="AR29" i="60"/>
  <c r="AQ32" i="60"/>
  <c r="AH32" i="60"/>
  <c r="V32" i="60"/>
  <c r="N32" i="60"/>
  <c r="F32" i="60"/>
  <c r="AM32" i="60"/>
  <c r="AE32" i="60"/>
  <c r="S32" i="60"/>
  <c r="K32" i="60"/>
  <c r="B30" i="60"/>
  <c r="I43" i="3"/>
  <c r="E34" i="3"/>
  <c r="O42" i="3"/>
  <c r="K37" i="3"/>
  <c r="M34" i="3"/>
  <c r="M43" i="3"/>
  <c r="D24" i="11"/>
  <c r="D22" i="11"/>
  <c r="D20" i="11"/>
  <c r="D18" i="11"/>
  <c r="D16" i="11"/>
  <c r="D14" i="11"/>
  <c r="D12" i="11"/>
  <c r="D8" i="11"/>
  <c r="D6" i="11"/>
  <c r="D40" i="4"/>
  <c r="D40" i="22" s="1"/>
  <c r="X39" i="22"/>
  <c r="V39" i="22"/>
  <c r="X45" i="8"/>
  <c r="U43" i="3"/>
  <c r="Q43" i="3"/>
  <c r="E43" i="3"/>
  <c r="U34" i="3"/>
  <c r="J43" i="3"/>
  <c r="AA19" i="99"/>
  <c r="Z19" i="99"/>
  <c r="Y19" i="99"/>
  <c r="AA31" i="99" s="1"/>
  <c r="S41" i="3"/>
  <c r="U19" i="99"/>
  <c r="H19" i="99"/>
  <c r="T19" i="99"/>
  <c r="M19" i="99"/>
  <c r="P19" i="99"/>
  <c r="W19" i="99"/>
  <c r="S19" i="99"/>
  <c r="R19" i="99"/>
  <c r="G19" i="99"/>
  <c r="Q19" i="99"/>
  <c r="W43" i="3"/>
  <c r="S43" i="3"/>
  <c r="O43" i="3"/>
  <c r="G43" i="3"/>
  <c r="S42" i="3"/>
  <c r="W41" i="3"/>
  <c r="G41" i="3"/>
  <c r="W37" i="3"/>
  <c r="G37" i="3"/>
  <c r="V19" i="99"/>
  <c r="L19" i="99"/>
  <c r="K19" i="99"/>
  <c r="F19" i="99"/>
  <c r="E19" i="99"/>
  <c r="U41" i="8"/>
  <c r="N19" i="99"/>
  <c r="O19" i="99"/>
  <c r="D36" i="11"/>
  <c r="Q34" i="3"/>
  <c r="I34" i="3"/>
  <c r="D19" i="99"/>
  <c r="I19" i="99"/>
  <c r="J19" i="99"/>
  <c r="X21" i="22"/>
  <c r="V21" i="22"/>
  <c r="S46" i="8"/>
  <c r="S47" i="8"/>
  <c r="Q46" i="8"/>
  <c r="Q47" i="8"/>
  <c r="Q41" i="8"/>
  <c r="O46" i="8"/>
  <c r="O47" i="8"/>
  <c r="M46" i="8"/>
  <c r="M47" i="8"/>
  <c r="K46" i="8"/>
  <c r="K47" i="8"/>
  <c r="I46" i="8"/>
  <c r="I47" i="8"/>
  <c r="G46" i="8"/>
  <c r="G47" i="8"/>
  <c r="E46" i="8"/>
  <c r="X42" i="8"/>
  <c r="V35" i="4"/>
  <c r="V46" i="4"/>
  <c r="N35" i="4"/>
  <c r="N46" i="4"/>
  <c r="J35" i="4"/>
  <c r="J46" i="4"/>
  <c r="F35" i="4"/>
  <c r="F46" i="4"/>
  <c r="X35" i="3"/>
  <c r="X46" i="3"/>
  <c r="V35" i="3"/>
  <c r="V46" i="3"/>
  <c r="T35" i="3"/>
  <c r="T35" i="11" s="1"/>
  <c r="T46" i="3"/>
  <c r="R35" i="3"/>
  <c r="R46" i="3"/>
  <c r="P35" i="3"/>
  <c r="P46" i="3"/>
  <c r="N35" i="3"/>
  <c r="N46" i="3"/>
  <c r="L35" i="3"/>
  <c r="L35" i="11" s="1"/>
  <c r="L46" i="3"/>
  <c r="J35" i="3"/>
  <c r="J46" i="3"/>
  <c r="H35" i="3"/>
  <c r="H46" i="3"/>
  <c r="F35" i="3"/>
  <c r="F46" i="3"/>
  <c r="E37" i="8"/>
  <c r="E47" i="8"/>
  <c r="V47" i="4"/>
  <c r="R47" i="4"/>
  <c r="N47" i="4"/>
  <c r="J47" i="4"/>
  <c r="F47" i="4"/>
  <c r="X46" i="4"/>
  <c r="P46" i="4"/>
  <c r="K34" i="4"/>
  <c r="D47" i="3"/>
  <c r="R43" i="3"/>
  <c r="X47" i="3"/>
  <c r="V47" i="3"/>
  <c r="T47" i="3"/>
  <c r="R47" i="3"/>
  <c r="P47" i="3"/>
  <c r="L47" i="3"/>
  <c r="J47" i="3"/>
  <c r="H47" i="3"/>
  <c r="F47" i="3"/>
  <c r="W47" i="8"/>
  <c r="U47" i="8"/>
  <c r="W46" i="8"/>
  <c r="U46" i="8"/>
  <c r="R35" i="4"/>
  <c r="R46" i="4"/>
  <c r="R46" i="11" s="1"/>
  <c r="W35" i="3"/>
  <c r="W46" i="3"/>
  <c r="S35" i="3"/>
  <c r="S46" i="3"/>
  <c r="O35" i="3"/>
  <c r="O46" i="3"/>
  <c r="K35" i="3"/>
  <c r="K46" i="3"/>
  <c r="G35" i="3"/>
  <c r="G46" i="3"/>
  <c r="R35" i="8"/>
  <c r="R46" i="8"/>
  <c r="N35" i="8"/>
  <c r="N46" i="8"/>
  <c r="J35" i="8"/>
  <c r="J46" i="8"/>
  <c r="F35" i="8"/>
  <c r="F46" i="8"/>
  <c r="D35" i="8"/>
  <c r="D46" i="8"/>
  <c r="V35" i="8"/>
  <c r="V46" i="8"/>
  <c r="X47" i="4"/>
  <c r="T47" i="4"/>
  <c r="T47" i="11" s="1"/>
  <c r="P47" i="4"/>
  <c r="L47" i="4"/>
  <c r="H47" i="4"/>
  <c r="D47" i="4"/>
  <c r="T46" i="4"/>
  <c r="L46" i="4"/>
  <c r="H46" i="4"/>
  <c r="D46" i="4"/>
  <c r="D46" i="3"/>
  <c r="N47" i="3"/>
  <c r="D35" i="4"/>
  <c r="D35" i="22" s="1"/>
  <c r="X35" i="4"/>
  <c r="P35" i="4"/>
  <c r="H35" i="4"/>
  <c r="H35" i="11" s="1"/>
  <c r="W47" i="4"/>
  <c r="U47" i="4"/>
  <c r="U47" i="22" s="1"/>
  <c r="S47" i="4"/>
  <c r="Q47" i="4"/>
  <c r="O47" i="4"/>
  <c r="M47" i="4"/>
  <c r="K47" i="4"/>
  <c r="I47" i="4"/>
  <c r="G47" i="4"/>
  <c r="E47" i="4"/>
  <c r="E47" i="22" s="1"/>
  <c r="W46" i="4"/>
  <c r="U46" i="4"/>
  <c r="S46" i="4"/>
  <c r="Q46" i="4"/>
  <c r="O46" i="4"/>
  <c r="M46" i="4"/>
  <c r="K46" i="4"/>
  <c r="I46" i="4"/>
  <c r="G46" i="4"/>
  <c r="E46" i="4"/>
  <c r="W47" i="3"/>
  <c r="U47" i="3"/>
  <c r="S47" i="3"/>
  <c r="Q47" i="3"/>
  <c r="O47" i="3"/>
  <c r="M47" i="3"/>
  <c r="K47" i="3"/>
  <c r="I47" i="3"/>
  <c r="G47" i="3"/>
  <c r="E47" i="3"/>
  <c r="U46" i="3"/>
  <c r="Q46" i="3"/>
  <c r="M46" i="3"/>
  <c r="I46" i="3"/>
  <c r="E46" i="3"/>
  <c r="R47" i="8"/>
  <c r="R47" i="22" s="1"/>
  <c r="P46" i="8"/>
  <c r="P47" i="8"/>
  <c r="N47" i="8"/>
  <c r="L46" i="8"/>
  <c r="L47" i="8"/>
  <c r="J47" i="8"/>
  <c r="H46" i="8"/>
  <c r="H47" i="8"/>
  <c r="G43" i="8"/>
  <c r="F47" i="8"/>
  <c r="D47" i="8"/>
  <c r="U37" i="8"/>
  <c r="X47" i="8"/>
  <c r="V47" i="8"/>
  <c r="X46" i="8"/>
  <c r="H11" i="92"/>
  <c r="H11" i="94" s="1"/>
  <c r="AJ6" i="92"/>
  <c r="C7" i="92"/>
  <c r="D6" i="92"/>
  <c r="AR8" i="92"/>
  <c r="AA5" i="92"/>
  <c r="AI15" i="92"/>
  <c r="R7" i="92"/>
  <c r="R7" i="94" s="1"/>
  <c r="E22" i="92"/>
  <c r="AA21" i="92"/>
  <c r="F16" i="92"/>
  <c r="X7" i="92"/>
  <c r="AB15" i="92"/>
  <c r="W8" i="92"/>
  <c r="N27" i="92"/>
  <c r="N27" i="94" s="1"/>
  <c r="Y7" i="92"/>
  <c r="P5" i="92"/>
  <c r="L8" i="92"/>
  <c r="L8" i="94" s="1"/>
  <c r="T21" i="92"/>
  <c r="T21" i="94" s="1"/>
  <c r="AQ9" i="92"/>
  <c r="AQ9" i="94" s="1"/>
  <c r="Y27" i="92"/>
  <c r="U10" i="92"/>
  <c r="U10" i="94" s="1"/>
  <c r="J23" i="22"/>
  <c r="S45" i="8"/>
  <c r="S43" i="8"/>
  <c r="F39" i="22"/>
  <c r="P37" i="4"/>
  <c r="AN11" i="92"/>
  <c r="D17" i="92"/>
  <c r="D17" i="94" s="1"/>
  <c r="S11" i="92"/>
  <c r="S11" i="94" s="1"/>
  <c r="K17" i="92"/>
  <c r="K17" i="94" s="1"/>
  <c r="AP22" i="92"/>
  <c r="I23" i="92"/>
  <c r="B19" i="92"/>
  <c r="Q13" i="92"/>
  <c r="Q13" i="94" s="1"/>
  <c r="AN24" i="92"/>
  <c r="V43" i="3"/>
  <c r="N43" i="3"/>
  <c r="F43" i="3"/>
  <c r="W43" i="8"/>
  <c r="AF9" i="92"/>
  <c r="AF12" i="92"/>
  <c r="X18" i="92"/>
  <c r="AM12" i="92"/>
  <c r="AE18" i="92"/>
  <c r="AE18" i="94" s="1"/>
  <c r="R24" i="92"/>
  <c r="R24" i="94" s="1"/>
  <c r="AC24" i="92"/>
  <c r="N10" i="92"/>
  <c r="AP21" i="92"/>
  <c r="M16" i="92"/>
  <c r="AJ27" i="92"/>
  <c r="AJ27" i="94" s="1"/>
  <c r="F23" i="22"/>
  <c r="J39" i="22"/>
  <c r="S34" i="4"/>
  <c r="T10" i="92"/>
  <c r="H14" i="92"/>
  <c r="AR19" i="92"/>
  <c r="AR19" i="94" s="1"/>
  <c r="O14" i="92"/>
  <c r="O14" i="94" s="1"/>
  <c r="G20" i="92"/>
  <c r="AL25" i="92"/>
  <c r="E26" i="92"/>
  <c r="E26" i="94" s="1"/>
  <c r="J13" i="92"/>
  <c r="I19" i="92"/>
  <c r="I19" i="94" s="1"/>
  <c r="G25" i="92"/>
  <c r="AB16" i="55"/>
  <c r="P43" i="3"/>
  <c r="L43" i="3"/>
  <c r="K43" i="8"/>
  <c r="X43" i="3"/>
  <c r="T43" i="3"/>
  <c r="H43" i="3"/>
  <c r="R23" i="22"/>
  <c r="S43" i="4"/>
  <c r="S43" i="11" s="1"/>
  <c r="N21" i="22"/>
  <c r="R39" i="22"/>
  <c r="X37" i="4"/>
  <c r="H37" i="4"/>
  <c r="D34" i="4"/>
  <c r="U34" i="4"/>
  <c r="Q34" i="4"/>
  <c r="M34" i="4"/>
  <c r="M34" i="11" s="1"/>
  <c r="I34" i="4"/>
  <c r="I34" i="11" s="1"/>
  <c r="E34" i="4"/>
  <c r="W34" i="4"/>
  <c r="O34" i="4"/>
  <c r="G34" i="4"/>
  <c r="W42" i="3"/>
  <c r="K42" i="3"/>
  <c r="G42" i="3"/>
  <c r="O41" i="3"/>
  <c r="K41" i="3"/>
  <c r="S37" i="3"/>
  <c r="O37" i="3"/>
  <c r="M37" i="8"/>
  <c r="W45" i="8"/>
  <c r="U45" i="8"/>
  <c r="O45" i="8"/>
  <c r="V34" i="8"/>
  <c r="AF5" i="92"/>
  <c r="T6" i="92"/>
  <c r="H7" i="92"/>
  <c r="AN7" i="92"/>
  <c r="AB8" i="92"/>
  <c r="P9" i="92"/>
  <c r="D10" i="92"/>
  <c r="D10" i="94" s="1"/>
  <c r="AJ10" i="92"/>
  <c r="AJ10" i="94" s="1"/>
  <c r="X11" i="92"/>
  <c r="L12" i="92"/>
  <c r="L12" i="94" s="1"/>
  <c r="T13" i="92"/>
  <c r="T13" i="94" s="1"/>
  <c r="AN14" i="92"/>
  <c r="P16" i="92"/>
  <c r="P16" i="94" s="1"/>
  <c r="AJ17" i="92"/>
  <c r="L19" i="92"/>
  <c r="L19" i="94" s="1"/>
  <c r="AF20" i="92"/>
  <c r="H22" i="92"/>
  <c r="O6" i="92"/>
  <c r="AI7" i="92"/>
  <c r="AI7" i="94" s="1"/>
  <c r="K9" i="92"/>
  <c r="K9" i="94" s="1"/>
  <c r="AE10" i="92"/>
  <c r="G12" i="92"/>
  <c r="AA13" i="92"/>
  <c r="C15" i="92"/>
  <c r="W16" i="92"/>
  <c r="AQ17" i="92"/>
  <c r="AQ17" i="94" s="1"/>
  <c r="S19" i="92"/>
  <c r="S19" i="94" s="1"/>
  <c r="AM20" i="92"/>
  <c r="S22" i="92"/>
  <c r="AD23" i="92"/>
  <c r="F25" i="92"/>
  <c r="F25" i="94" s="1"/>
  <c r="Z26" i="92"/>
  <c r="U22" i="92"/>
  <c r="AO23" i="92"/>
  <c r="Q25" i="92"/>
  <c r="Q25" i="94" s="1"/>
  <c r="AK26" i="92"/>
  <c r="AK26" i="94" s="1"/>
  <c r="AP5" i="92"/>
  <c r="AL8" i="92"/>
  <c r="AH11" i="92"/>
  <c r="AH11" i="94" s="1"/>
  <c r="AD14" i="92"/>
  <c r="Z17" i="92"/>
  <c r="V20" i="92"/>
  <c r="E6" i="92"/>
  <c r="AS8" i="92"/>
  <c r="AS8" i="94" s="1"/>
  <c r="AO11" i="92"/>
  <c r="AO11" i="94" s="1"/>
  <c r="AK14" i="92"/>
  <c r="AK14" i="94" s="1"/>
  <c r="AG17" i="92"/>
  <c r="AG17" i="94" s="1"/>
  <c r="AC20" i="92"/>
  <c r="T23" i="92"/>
  <c r="T23" i="94" s="1"/>
  <c r="P26" i="92"/>
  <c r="AE23" i="92"/>
  <c r="AE23" i="94" s="1"/>
  <c r="AA26" i="92"/>
  <c r="A23" i="97"/>
  <c r="B24" i="97"/>
  <c r="C23" i="97"/>
  <c r="C21" i="96"/>
  <c r="G21" i="96"/>
  <c r="E21" i="96"/>
  <c r="K21" i="96"/>
  <c r="AC16" i="55"/>
  <c r="B22" i="96"/>
  <c r="I22" i="96" s="1"/>
  <c r="A21" i="96"/>
  <c r="AG16" i="55"/>
  <c r="N16" i="55"/>
  <c r="O16" i="55"/>
  <c r="E16" i="55"/>
  <c r="H16" i="55"/>
  <c r="R16" i="55"/>
  <c r="L16" i="55"/>
  <c r="F16" i="55"/>
  <c r="V16" i="55"/>
  <c r="AA16" i="55"/>
  <c r="J16" i="55"/>
  <c r="G16" i="55"/>
  <c r="C16" i="55"/>
  <c r="W16" i="55"/>
  <c r="X16" i="55"/>
  <c r="T16" i="55"/>
  <c r="Y16" i="55"/>
  <c r="AF16" i="55"/>
  <c r="K16" i="55"/>
  <c r="M16" i="55"/>
  <c r="S16" i="55"/>
  <c r="U16" i="55"/>
  <c r="I16" i="55"/>
  <c r="AE16" i="55"/>
  <c r="Z16" i="55"/>
  <c r="D16" i="55"/>
  <c r="Q16" i="55"/>
  <c r="AD16" i="55"/>
  <c r="P16" i="55"/>
  <c r="N39" i="22"/>
  <c r="P42" i="8"/>
  <c r="M41" i="8"/>
  <c r="I37" i="8"/>
  <c r="H42" i="8"/>
  <c r="O43" i="8"/>
  <c r="F34" i="8"/>
  <c r="Q37" i="8"/>
  <c r="E45" i="8"/>
  <c r="E33" i="8"/>
  <c r="E33" i="22" s="1"/>
  <c r="E41" i="8"/>
  <c r="I45" i="8"/>
  <c r="I33" i="8"/>
  <c r="I41" i="8"/>
  <c r="H45" i="8"/>
  <c r="Q45" i="8"/>
  <c r="Q33" i="8"/>
  <c r="Q33" i="22" s="1"/>
  <c r="L39" i="22"/>
  <c r="P21" i="22"/>
  <c r="N38" i="22"/>
  <c r="R45" i="8"/>
  <c r="J45" i="8"/>
  <c r="F45" i="8"/>
  <c r="N34" i="8"/>
  <c r="D5" i="92"/>
  <c r="T5" i="92"/>
  <c r="AJ5" i="92"/>
  <c r="H6" i="92"/>
  <c r="X6" i="92"/>
  <c r="AN6" i="92"/>
  <c r="L7" i="92"/>
  <c r="AB7" i="92"/>
  <c r="AR7" i="92"/>
  <c r="AR7" i="94" s="1"/>
  <c r="P8" i="92"/>
  <c r="P8" i="94" s="1"/>
  <c r="AF8" i="92"/>
  <c r="D9" i="92"/>
  <c r="D9" i="94" s="1"/>
  <c r="T9" i="92"/>
  <c r="T9" i="94" s="1"/>
  <c r="AJ9" i="92"/>
  <c r="H10" i="92"/>
  <c r="X10" i="92"/>
  <c r="AN10" i="92"/>
  <c r="AN10" i="94" s="1"/>
  <c r="L11" i="92"/>
  <c r="L11" i="94" s="1"/>
  <c r="AB11" i="92"/>
  <c r="AR11" i="92"/>
  <c r="P12" i="92"/>
  <c r="P12" i="94" s="1"/>
  <c r="AN12" i="92"/>
  <c r="AN12" i="94" s="1"/>
  <c r="AB13" i="92"/>
  <c r="P14" i="92"/>
  <c r="D15" i="92"/>
  <c r="D15" i="94" s="1"/>
  <c r="AJ15" i="92"/>
  <c r="X16" i="92"/>
  <c r="L17" i="92"/>
  <c r="AR17" i="92"/>
  <c r="AR17" i="94" s="1"/>
  <c r="AF18" i="92"/>
  <c r="T19" i="92"/>
  <c r="H20" i="92"/>
  <c r="AN20" i="92"/>
  <c r="AN20" i="94" s="1"/>
  <c r="AB21" i="92"/>
  <c r="C5" i="92"/>
  <c r="AI5" i="92"/>
  <c r="W6" i="92"/>
  <c r="K7" i="92"/>
  <c r="K7" i="94" s="1"/>
  <c r="AQ7" i="92"/>
  <c r="AQ7" i="94" s="1"/>
  <c r="AE8" i="92"/>
  <c r="S9" i="92"/>
  <c r="S9" i="94" s="1"/>
  <c r="G10" i="92"/>
  <c r="AM10" i="92"/>
  <c r="AM10" i="94" s="1"/>
  <c r="AA11" i="92"/>
  <c r="O12" i="92"/>
  <c r="O12" i="94" s="1"/>
  <c r="C13" i="92"/>
  <c r="AI13" i="92"/>
  <c r="AI13" i="94" s="1"/>
  <c r="W14" i="92"/>
  <c r="K15" i="92"/>
  <c r="K15" i="94" s="1"/>
  <c r="AQ15" i="92"/>
  <c r="AE16" i="92"/>
  <c r="AE16" i="94" s="1"/>
  <c r="S17" i="92"/>
  <c r="G18" i="92"/>
  <c r="G18" i="94" s="1"/>
  <c r="AM18" i="92"/>
  <c r="AM18" i="94" s="1"/>
  <c r="AA19" i="92"/>
  <c r="O20" i="92"/>
  <c r="C21" i="92"/>
  <c r="C21" i="94" s="1"/>
  <c r="AI21" i="92"/>
  <c r="AI21" i="94" s="1"/>
  <c r="R22" i="92"/>
  <c r="R22" i="94" s="1"/>
  <c r="F23" i="92"/>
  <c r="F23" i="94" s="1"/>
  <c r="AL23" i="92"/>
  <c r="AL23" i="94" s="1"/>
  <c r="Z24" i="92"/>
  <c r="N25" i="92"/>
  <c r="N25" i="94" s="1"/>
  <c r="B26" i="92"/>
  <c r="AH26" i="92"/>
  <c r="AH26" i="94" s="1"/>
  <c r="V27" i="92"/>
  <c r="V27" i="94" s="1"/>
  <c r="AC22" i="92"/>
  <c r="Q23" i="92"/>
  <c r="E24" i="92"/>
  <c r="E24" i="94" s="1"/>
  <c r="AK24" i="92"/>
  <c r="AK24" i="94" s="1"/>
  <c r="Y25" i="92"/>
  <c r="M26" i="92"/>
  <c r="M26" i="94" s="1"/>
  <c r="AS26" i="92"/>
  <c r="AS26" i="94" s="1"/>
  <c r="AO27" i="92"/>
  <c r="AO27" i="94" s="1"/>
  <c r="N6" i="92"/>
  <c r="AH7" i="92"/>
  <c r="AH7" i="94" s="1"/>
  <c r="J9" i="92"/>
  <c r="J9" i="94" s="1"/>
  <c r="AD10" i="92"/>
  <c r="F12" i="92"/>
  <c r="Z13" i="92"/>
  <c r="B15" i="92"/>
  <c r="V16" i="92"/>
  <c r="AP17" i="92"/>
  <c r="R19" i="92"/>
  <c r="AL20" i="92"/>
  <c r="AL20" i="94" s="1"/>
  <c r="Q22" i="92"/>
  <c r="Q22" i="94" s="1"/>
  <c r="U6" i="92"/>
  <c r="AO7" i="92"/>
  <c r="Q9" i="92"/>
  <c r="Q9" i="94" s="1"/>
  <c r="AK10" i="92"/>
  <c r="AK10" i="94" s="1"/>
  <c r="M12" i="92"/>
  <c r="M12" i="94" s="1"/>
  <c r="AG13" i="92"/>
  <c r="I15" i="92"/>
  <c r="I15" i="94" s="1"/>
  <c r="AC16" i="92"/>
  <c r="E18" i="92"/>
  <c r="Y19" i="92"/>
  <c r="AS20" i="92"/>
  <c r="AS20" i="94" s="1"/>
  <c r="P22" i="92"/>
  <c r="P22" i="94" s="1"/>
  <c r="AJ23" i="92"/>
  <c r="L25" i="92"/>
  <c r="L25" i="94" s="1"/>
  <c r="AF26" i="92"/>
  <c r="AA22" i="92"/>
  <c r="C24" i="92"/>
  <c r="A24" i="92" s="1"/>
  <c r="W25" i="92"/>
  <c r="AQ26" i="92"/>
  <c r="AQ26" i="94" s="1"/>
  <c r="L21" i="22"/>
  <c r="P39" i="22"/>
  <c r="H39" i="22"/>
  <c r="P23" i="22"/>
  <c r="L23" i="22"/>
  <c r="H23" i="22"/>
  <c r="D23" i="22"/>
  <c r="R21" i="22"/>
  <c r="J21" i="22"/>
  <c r="F21" i="22"/>
  <c r="O42" i="4"/>
  <c r="O42" i="11" s="1"/>
  <c r="M31" i="8"/>
  <c r="M31" i="22" s="1"/>
  <c r="H5" i="92"/>
  <c r="X5" i="92"/>
  <c r="AN5" i="92"/>
  <c r="L6" i="92"/>
  <c r="AB6" i="92"/>
  <c r="AR6" i="92"/>
  <c r="P7" i="92"/>
  <c r="P7" i="94" s="1"/>
  <c r="AF7" i="92"/>
  <c r="D8" i="92"/>
  <c r="D8" i="94" s="1"/>
  <c r="T8" i="92"/>
  <c r="T8" i="94" s="1"/>
  <c r="AJ8" i="92"/>
  <c r="AJ8" i="94" s="1"/>
  <c r="H9" i="92"/>
  <c r="X9" i="92"/>
  <c r="AN9" i="92"/>
  <c r="AN9" i="94" s="1"/>
  <c r="L10" i="92"/>
  <c r="L10" i="94" s="1"/>
  <c r="AB10" i="92"/>
  <c r="AR10" i="92"/>
  <c r="P11" i="92"/>
  <c r="P11" i="94" s="1"/>
  <c r="AF11" i="92"/>
  <c r="D12" i="92"/>
  <c r="X12" i="92"/>
  <c r="D13" i="92"/>
  <c r="D13" i="94" s="1"/>
  <c r="AJ13" i="92"/>
  <c r="X14" i="92"/>
  <c r="L15" i="92"/>
  <c r="AR15" i="92"/>
  <c r="AR15" i="94" s="1"/>
  <c r="AF16" i="92"/>
  <c r="T17" i="92"/>
  <c r="T17" i="94" s="1"/>
  <c r="H18" i="92"/>
  <c r="AN18" i="92"/>
  <c r="AN18" i="94" s="1"/>
  <c r="AB19" i="92"/>
  <c r="P20" i="92"/>
  <c r="P20" i="94" s="1"/>
  <c r="D21" i="92"/>
  <c r="D21" i="94" s="1"/>
  <c r="AJ21" i="92"/>
  <c r="AJ21" i="94" s="1"/>
  <c r="K5" i="92"/>
  <c r="AQ5" i="92"/>
  <c r="AE6" i="92"/>
  <c r="S7" i="92"/>
  <c r="S7" i="94" s="1"/>
  <c r="G8" i="92"/>
  <c r="G8" i="94" s="1"/>
  <c r="AM8" i="92"/>
  <c r="AM8" i="94" s="1"/>
  <c r="AA9" i="92"/>
  <c r="O10" i="92"/>
  <c r="O10" i="94" s="1"/>
  <c r="C11" i="92"/>
  <c r="AI11" i="92"/>
  <c r="AI11" i="94" s="1"/>
  <c r="W12" i="92"/>
  <c r="K13" i="92"/>
  <c r="K13" i="94" s="1"/>
  <c r="AQ13" i="92"/>
  <c r="AQ13" i="94" s="1"/>
  <c r="AE14" i="92"/>
  <c r="AE14" i="94" s="1"/>
  <c r="S15" i="92"/>
  <c r="G16" i="92"/>
  <c r="G16" i="94" s="1"/>
  <c r="AM16" i="92"/>
  <c r="AA17" i="92"/>
  <c r="O18" i="92"/>
  <c r="O18" i="94" s="1"/>
  <c r="C19" i="92"/>
  <c r="A19" i="92" s="1"/>
  <c r="AI19" i="92"/>
  <c r="W20" i="92"/>
  <c r="K21" i="92"/>
  <c r="K21" i="94" s="1"/>
  <c r="AQ21" i="92"/>
  <c r="AQ21" i="94" s="1"/>
  <c r="Z22" i="92"/>
  <c r="N23" i="92"/>
  <c r="N23" i="94" s="1"/>
  <c r="B24" i="92"/>
  <c r="AH24" i="92"/>
  <c r="AH24" i="94" s="1"/>
  <c r="V25" i="92"/>
  <c r="J26" i="92"/>
  <c r="J26" i="94" s="1"/>
  <c r="AP26" i="92"/>
  <c r="AD27" i="92"/>
  <c r="AK22" i="92"/>
  <c r="AK22" i="94" s="1"/>
  <c r="Y23" i="92"/>
  <c r="M24" i="92"/>
  <c r="AS24" i="92"/>
  <c r="AS24" i="94" s="1"/>
  <c r="AG25" i="92"/>
  <c r="U26" i="92"/>
  <c r="U26" i="94" s="1"/>
  <c r="I27" i="92"/>
  <c r="J5" i="92"/>
  <c r="AD6" i="92"/>
  <c r="F8" i="92"/>
  <c r="F8" i="94" s="1"/>
  <c r="Z9" i="92"/>
  <c r="B11" i="92"/>
  <c r="V12" i="92"/>
  <c r="AP13" i="92"/>
  <c r="R15" i="92"/>
  <c r="AL16" i="92"/>
  <c r="AL16" i="94" s="1"/>
  <c r="N18" i="92"/>
  <c r="N18" i="94" s="1"/>
  <c r="AH19" i="92"/>
  <c r="AH19" i="94" s="1"/>
  <c r="J21" i="92"/>
  <c r="Q5" i="92"/>
  <c r="AK6" i="92"/>
  <c r="M8" i="92"/>
  <c r="M8" i="94" s="1"/>
  <c r="AG9" i="92"/>
  <c r="I11" i="92"/>
  <c r="I11" i="94" s="1"/>
  <c r="AC12" i="92"/>
  <c r="E14" i="92"/>
  <c r="E14" i="94" s="1"/>
  <c r="Y15" i="92"/>
  <c r="AS16" i="92"/>
  <c r="U18" i="92"/>
  <c r="AO19" i="92"/>
  <c r="AO19" i="94" s="1"/>
  <c r="Q21" i="92"/>
  <c r="Q21" i="94" s="1"/>
  <c r="AF22" i="92"/>
  <c r="AF22" i="94" s="1"/>
  <c r="H24" i="92"/>
  <c r="H24" i="94" s="1"/>
  <c r="AB25" i="92"/>
  <c r="D27" i="92"/>
  <c r="D27" i="94" s="1"/>
  <c r="AQ22" i="92"/>
  <c r="AQ22" i="94" s="1"/>
  <c r="S24" i="92"/>
  <c r="S24" i="94" s="1"/>
  <c r="AM25" i="92"/>
  <c r="AM25" i="94" s="1"/>
  <c r="O27" i="92"/>
  <c r="O27" i="94" s="1"/>
  <c r="P45" i="8"/>
  <c r="L45" i="8"/>
  <c r="D33" i="8"/>
  <c r="L5" i="92"/>
  <c r="AB5" i="92"/>
  <c r="AR5" i="92"/>
  <c r="P6" i="92"/>
  <c r="AF6" i="92"/>
  <c r="D7" i="92"/>
  <c r="D7" i="94" s="1"/>
  <c r="T7" i="92"/>
  <c r="T7" i="94" s="1"/>
  <c r="AJ7" i="92"/>
  <c r="H8" i="92"/>
  <c r="H8" i="94" s="1"/>
  <c r="X8" i="92"/>
  <c r="AN8" i="92"/>
  <c r="L9" i="92"/>
  <c r="AB9" i="92"/>
  <c r="AR9" i="92"/>
  <c r="AR9" i="94" s="1"/>
  <c r="P10" i="92"/>
  <c r="AF10" i="92"/>
  <c r="D11" i="92"/>
  <c r="T11" i="92"/>
  <c r="AJ11" i="92"/>
  <c r="H12" i="92"/>
  <c r="AB12" i="92"/>
  <c r="L13" i="92"/>
  <c r="AR13" i="92"/>
  <c r="AF14" i="92"/>
  <c r="T15" i="92"/>
  <c r="T15" i="94" s="1"/>
  <c r="H16" i="92"/>
  <c r="H16" i="94" s="1"/>
  <c r="AN16" i="92"/>
  <c r="AB17" i="92"/>
  <c r="P18" i="92"/>
  <c r="P18" i="94" s="1"/>
  <c r="D19" i="92"/>
  <c r="D19" i="94" s="1"/>
  <c r="AJ19" i="92"/>
  <c r="X20" i="92"/>
  <c r="L21" i="92"/>
  <c r="AR21" i="92"/>
  <c r="S5" i="92"/>
  <c r="G6" i="92"/>
  <c r="AM6" i="92"/>
  <c r="AA7" i="92"/>
  <c r="O8" i="92"/>
  <c r="C9" i="92"/>
  <c r="AI9" i="92"/>
  <c r="AI9" i="94" s="1"/>
  <c r="W10" i="92"/>
  <c r="K11" i="92"/>
  <c r="AQ11" i="92"/>
  <c r="AE12" i="92"/>
  <c r="AE12" i="94" s="1"/>
  <c r="S13" i="92"/>
  <c r="G14" i="92"/>
  <c r="AM14" i="92"/>
  <c r="AA15" i="92"/>
  <c r="O16" i="92"/>
  <c r="C17" i="92"/>
  <c r="AI17" i="92"/>
  <c r="W18" i="92"/>
  <c r="K19" i="92"/>
  <c r="AQ19" i="92"/>
  <c r="AE20" i="92"/>
  <c r="S21" i="92"/>
  <c r="G22" i="92"/>
  <c r="AH22" i="92"/>
  <c r="AH22" i="94" s="1"/>
  <c r="V23" i="92"/>
  <c r="J24" i="92"/>
  <c r="AP24" i="92"/>
  <c r="AD25" i="92"/>
  <c r="R26" i="92"/>
  <c r="F27" i="92"/>
  <c r="F27" i="94" s="1"/>
  <c r="AL27" i="92"/>
  <c r="AS22" i="92"/>
  <c r="AS22" i="94" s="1"/>
  <c r="AG23" i="92"/>
  <c r="AG23" i="94" s="1"/>
  <c r="U24" i="92"/>
  <c r="U24" i="94" s="1"/>
  <c r="I25" i="92"/>
  <c r="AO25" i="92"/>
  <c r="AO25" i="94" s="1"/>
  <c r="AC26" i="92"/>
  <c r="Q27" i="92"/>
  <c r="Q27" i="94" s="1"/>
  <c r="Z5" i="92"/>
  <c r="B7" i="92"/>
  <c r="B31" i="92" s="1"/>
  <c r="V8" i="92"/>
  <c r="AP9" i="92"/>
  <c r="R11" i="92"/>
  <c r="AL12" i="92"/>
  <c r="AL12" i="94" s="1"/>
  <c r="N14" i="92"/>
  <c r="AH15" i="92"/>
  <c r="AH15" i="94" s="1"/>
  <c r="J17" i="92"/>
  <c r="J17" i="94" s="1"/>
  <c r="AD18" i="92"/>
  <c r="F20" i="92"/>
  <c r="Z21" i="92"/>
  <c r="AG5" i="92"/>
  <c r="I7" i="92"/>
  <c r="I7" i="94" s="1"/>
  <c r="AC8" i="92"/>
  <c r="E10" i="92"/>
  <c r="E10" i="94" s="1"/>
  <c r="Y11" i="92"/>
  <c r="AS12" i="92"/>
  <c r="U14" i="92"/>
  <c r="AO15" i="92"/>
  <c r="AO15" i="94" s="1"/>
  <c r="Q17" i="92"/>
  <c r="AK18" i="92"/>
  <c r="AK18" i="94" s="1"/>
  <c r="M20" i="92"/>
  <c r="AG21" i="92"/>
  <c r="AG21" i="94" s="1"/>
  <c r="D23" i="92"/>
  <c r="D23" i="94" s="1"/>
  <c r="X24" i="92"/>
  <c r="AR25" i="92"/>
  <c r="T27" i="92"/>
  <c r="T27" i="94" s="1"/>
  <c r="O23" i="92"/>
  <c r="AI24" i="92"/>
  <c r="AI24" i="94" s="1"/>
  <c r="K26" i="92"/>
  <c r="K26" i="94" s="1"/>
  <c r="N23" i="22"/>
  <c r="H21" i="22"/>
  <c r="K45" i="8"/>
  <c r="G33" i="8"/>
  <c r="AQ27" i="92"/>
  <c r="AQ27" i="94" s="1"/>
  <c r="AM27" i="92"/>
  <c r="AM27" i="94" s="1"/>
  <c r="G27" i="92"/>
  <c r="G27" i="94" s="1"/>
  <c r="S26" i="92"/>
  <c r="AE25" i="92"/>
  <c r="AQ24" i="92"/>
  <c r="AQ24" i="94" s="1"/>
  <c r="K24" i="92"/>
  <c r="K24" i="94" s="1"/>
  <c r="W23" i="92"/>
  <c r="AI22" i="92"/>
  <c r="AI22" i="94" s="1"/>
  <c r="AB27" i="92"/>
  <c r="AN26" i="92"/>
  <c r="H26" i="92"/>
  <c r="T25" i="92"/>
  <c r="AF24" i="92"/>
  <c r="AR23" i="92"/>
  <c r="AR23" i="94" s="1"/>
  <c r="L23" i="92"/>
  <c r="X22" i="92"/>
  <c r="AO21" i="92"/>
  <c r="AO21" i="94" s="1"/>
  <c r="I21" i="92"/>
  <c r="I21" i="94" s="1"/>
  <c r="U20" i="92"/>
  <c r="U20" i="94" s="1"/>
  <c r="AG19" i="92"/>
  <c r="AS18" i="92"/>
  <c r="AS18" i="94" s="1"/>
  <c r="M18" i="92"/>
  <c r="M18" i="94" s="1"/>
  <c r="Y17" i="92"/>
  <c r="AK16" i="92"/>
  <c r="AK16" i="94" s="1"/>
  <c r="E16" i="92"/>
  <c r="E16" i="94" s="1"/>
  <c r="Q15" i="92"/>
  <c r="Q15" i="94" s="1"/>
  <c r="AC14" i="92"/>
  <c r="AO13" i="92"/>
  <c r="I13" i="92"/>
  <c r="I13" i="94" s="1"/>
  <c r="U12" i="92"/>
  <c r="AG11" i="92"/>
  <c r="AG11" i="94" s="1"/>
  <c r="AS10" i="92"/>
  <c r="AS10" i="94" s="1"/>
  <c r="M10" i="92"/>
  <c r="M10" i="94" s="1"/>
  <c r="Y9" i="92"/>
  <c r="AK8" i="92"/>
  <c r="AK8" i="94" s="1"/>
  <c r="E8" i="92"/>
  <c r="E8" i="94" s="1"/>
  <c r="Q7" i="92"/>
  <c r="Q7" i="94" s="1"/>
  <c r="AC6" i="92"/>
  <c r="AO5" i="92"/>
  <c r="I5" i="92"/>
  <c r="AH21" i="92"/>
  <c r="B21" i="92"/>
  <c r="N20" i="92"/>
  <c r="Z19" i="92"/>
  <c r="AL18" i="92"/>
  <c r="AL18" i="94" s="1"/>
  <c r="F18" i="92"/>
  <c r="F18" i="94" s="1"/>
  <c r="R17" i="92"/>
  <c r="AD16" i="92"/>
  <c r="AP15" i="92"/>
  <c r="J15" i="92"/>
  <c r="V14" i="92"/>
  <c r="AH13" i="92"/>
  <c r="AH13" i="94" s="1"/>
  <c r="B13" i="92"/>
  <c r="N12" i="92"/>
  <c r="N12" i="94" s="1"/>
  <c r="Z11" i="92"/>
  <c r="AL10" i="92"/>
  <c r="AL10" i="94" s="1"/>
  <c r="F10" i="92"/>
  <c r="F10" i="94" s="1"/>
  <c r="R9" i="92"/>
  <c r="R9" i="94" s="1"/>
  <c r="AD8" i="92"/>
  <c r="AP7" i="92"/>
  <c r="J7" i="92"/>
  <c r="J7" i="94" s="1"/>
  <c r="V6" i="92"/>
  <c r="AH5" i="92"/>
  <c r="B5" i="92"/>
  <c r="U27" i="92"/>
  <c r="U27" i="94" s="1"/>
  <c r="E27" i="92"/>
  <c r="AG26" i="92"/>
  <c r="Q26" i="92"/>
  <c r="Q26" i="94" s="1"/>
  <c r="AS25" i="92"/>
  <c r="AC25" i="92"/>
  <c r="M25" i="92"/>
  <c r="AO24" i="92"/>
  <c r="AO24" i="94" s="1"/>
  <c r="Y24" i="92"/>
  <c r="I24" i="92"/>
  <c r="I24" i="94" s="1"/>
  <c r="AK23" i="92"/>
  <c r="U23" i="92"/>
  <c r="U23" i="94" s="1"/>
  <c r="E23" i="92"/>
  <c r="AG22" i="92"/>
  <c r="AG22" i="94" s="1"/>
  <c r="AP27" i="92"/>
  <c r="Z27" i="92"/>
  <c r="J27" i="92"/>
  <c r="J27" i="94" s="1"/>
  <c r="AL26" i="92"/>
  <c r="AL26" i="94" s="1"/>
  <c r="V26" i="92"/>
  <c r="F26" i="92"/>
  <c r="F26" i="94" s="1"/>
  <c r="AH25" i="92"/>
  <c r="R25" i="92"/>
  <c r="R25" i="94" s="1"/>
  <c r="B25" i="92"/>
  <c r="AD24" i="92"/>
  <c r="N24" i="92"/>
  <c r="N24" i="94" s="1"/>
  <c r="AP23" i="92"/>
  <c r="Z23" i="92"/>
  <c r="J23" i="92"/>
  <c r="J23" i="94" s="1"/>
  <c r="AL22" i="92"/>
  <c r="V22" i="92"/>
  <c r="V22" i="94" s="1"/>
  <c r="K22" i="92"/>
  <c r="AM21" i="92"/>
  <c r="AM21" i="94" s="1"/>
  <c r="W21" i="92"/>
  <c r="G21" i="92"/>
  <c r="G21" i="94" s="1"/>
  <c r="AI20" i="92"/>
  <c r="S20" i="92"/>
  <c r="S21" i="95" s="1"/>
  <c r="C20" i="92"/>
  <c r="AE19" i="92"/>
  <c r="AE19" i="94" s="1"/>
  <c r="O19" i="92"/>
  <c r="AQ18" i="92"/>
  <c r="AQ18" i="94" s="1"/>
  <c r="AA18" i="92"/>
  <c r="K18" i="92"/>
  <c r="AM17" i="92"/>
  <c r="W17" i="92"/>
  <c r="G17" i="92"/>
  <c r="AI16" i="92"/>
  <c r="AI16" i="94" s="1"/>
  <c r="S16" i="92"/>
  <c r="S16" i="94" s="1"/>
  <c r="C16" i="92"/>
  <c r="A16" i="92" s="1"/>
  <c r="AE15" i="92"/>
  <c r="O15" i="92"/>
  <c r="O15" i="94" s="1"/>
  <c r="AQ14" i="92"/>
  <c r="AA14" i="92"/>
  <c r="K14" i="92"/>
  <c r="AM13" i="92"/>
  <c r="AM13" i="94" s="1"/>
  <c r="W13" i="92"/>
  <c r="G13" i="92"/>
  <c r="G13" i="94" s="1"/>
  <c r="AI12" i="92"/>
  <c r="S12" i="92"/>
  <c r="S12" i="94" s="1"/>
  <c r="C12" i="92"/>
  <c r="C12" i="94" s="1"/>
  <c r="AE11" i="92"/>
  <c r="AE12" i="95" s="1"/>
  <c r="O11" i="92"/>
  <c r="AQ10" i="92"/>
  <c r="AQ10" i="94" s="1"/>
  <c r="AA10" i="92"/>
  <c r="K10" i="92"/>
  <c r="K10" i="94" s="1"/>
  <c r="AM9" i="92"/>
  <c r="W9" i="92"/>
  <c r="G9" i="92"/>
  <c r="AI8" i="92"/>
  <c r="AI9" i="95" s="1"/>
  <c r="S8" i="92"/>
  <c r="C8" i="92"/>
  <c r="AE7" i="92"/>
  <c r="O7" i="92"/>
  <c r="O7" i="94" s="1"/>
  <c r="AQ6" i="92"/>
  <c r="AA6" i="92"/>
  <c r="K6" i="92"/>
  <c r="AM5" i="92"/>
  <c r="W5" i="92"/>
  <c r="G5" i="92"/>
  <c r="D22" i="92"/>
  <c r="AF21" i="92"/>
  <c r="P21" i="92"/>
  <c r="AR20" i="92"/>
  <c r="AR20" i="94" s="1"/>
  <c r="AB20" i="92"/>
  <c r="L20" i="92"/>
  <c r="L21" i="95" s="1"/>
  <c r="AN19" i="92"/>
  <c r="X19" i="92"/>
  <c r="H19" i="92"/>
  <c r="AJ18" i="92"/>
  <c r="AJ18" i="94" s="1"/>
  <c r="T18" i="92"/>
  <c r="T18" i="94" s="1"/>
  <c r="D18" i="92"/>
  <c r="D18" i="94" s="1"/>
  <c r="AF17" i="92"/>
  <c r="P17" i="92"/>
  <c r="P18" i="95" s="1"/>
  <c r="AR16" i="92"/>
  <c r="AB16" i="92"/>
  <c r="L16" i="92"/>
  <c r="AN15" i="92"/>
  <c r="AN15" i="94" s="1"/>
  <c r="X15" i="92"/>
  <c r="H15" i="92"/>
  <c r="H15" i="94" s="1"/>
  <c r="AJ14" i="92"/>
  <c r="AJ14" i="94" s="1"/>
  <c r="T14" i="92"/>
  <c r="T14" i="94" s="1"/>
  <c r="D14" i="92"/>
  <c r="AF13" i="92"/>
  <c r="P13" i="92"/>
  <c r="AR12" i="92"/>
  <c r="AR12" i="94" s="1"/>
  <c r="W27" i="92"/>
  <c r="AI26" i="92"/>
  <c r="C26" i="92"/>
  <c r="C26" i="94" s="1"/>
  <c r="O25" i="92"/>
  <c r="O25" i="94" s="1"/>
  <c r="AA24" i="92"/>
  <c r="AM23" i="92"/>
  <c r="G23" i="92"/>
  <c r="G23" i="94" s="1"/>
  <c r="AR27" i="92"/>
  <c r="AR27" i="94" s="1"/>
  <c r="L27" i="92"/>
  <c r="L27" i="94" s="1"/>
  <c r="X26" i="92"/>
  <c r="AJ25" i="92"/>
  <c r="D25" i="92"/>
  <c r="D25" i="94" s="1"/>
  <c r="P24" i="92"/>
  <c r="P24" i="94" s="1"/>
  <c r="AB23" i="92"/>
  <c r="AN22" i="92"/>
  <c r="O22" i="92"/>
  <c r="O22" i="94" s="1"/>
  <c r="Y21" i="92"/>
  <c r="AK20" i="92"/>
  <c r="AK20" i="94" s="1"/>
  <c r="E20" i="92"/>
  <c r="E20" i="94" s="1"/>
  <c r="Q19" i="92"/>
  <c r="Q19" i="94" s="1"/>
  <c r="AC18" i="92"/>
  <c r="AO17" i="92"/>
  <c r="AO17" i="94" s="1"/>
  <c r="I17" i="92"/>
  <c r="U16" i="92"/>
  <c r="AG15" i="92"/>
  <c r="AS14" i="92"/>
  <c r="AS14" i="94" s="1"/>
  <c r="M14" i="92"/>
  <c r="M14" i="94" s="1"/>
  <c r="Y13" i="92"/>
  <c r="AK12" i="92"/>
  <c r="AK12" i="94" s="1"/>
  <c r="E12" i="92"/>
  <c r="Q11" i="92"/>
  <c r="AC10" i="92"/>
  <c r="AO9" i="92"/>
  <c r="AO9" i="94" s="1"/>
  <c r="I9" i="92"/>
  <c r="I9" i="94" s="1"/>
  <c r="U8" i="92"/>
  <c r="AG7" i="92"/>
  <c r="AG7" i="94" s="1"/>
  <c r="AS6" i="92"/>
  <c r="M6" i="92"/>
  <c r="Y5" i="92"/>
  <c r="F22" i="92"/>
  <c r="F22" i="94" s="1"/>
  <c r="R21" i="92"/>
  <c r="R21" i="94" s="1"/>
  <c r="AD20" i="92"/>
  <c r="AP19" i="92"/>
  <c r="J19" i="92"/>
  <c r="V18" i="92"/>
  <c r="V18" i="94" s="1"/>
  <c r="AH17" i="92"/>
  <c r="AH17" i="94" s="1"/>
  <c r="B17" i="92"/>
  <c r="N16" i="92"/>
  <c r="N16" i="94" s="1"/>
  <c r="Z15" i="92"/>
  <c r="AL14" i="92"/>
  <c r="AL14" i="94" s="1"/>
  <c r="F14" i="92"/>
  <c r="F14" i="94" s="1"/>
  <c r="R13" i="92"/>
  <c r="R13" i="94" s="1"/>
  <c r="AD12" i="92"/>
  <c r="AP11" i="92"/>
  <c r="J11" i="92"/>
  <c r="J11" i="94" s="1"/>
  <c r="V10" i="92"/>
  <c r="V10" i="94" s="1"/>
  <c r="AH9" i="92"/>
  <c r="B9" i="92"/>
  <c r="N8" i="92"/>
  <c r="N8" i="94" s="1"/>
  <c r="Z7" i="92"/>
  <c r="AL6" i="92"/>
  <c r="F6" i="92"/>
  <c r="R5" i="92"/>
  <c r="AG27" i="92"/>
  <c r="AG27" i="94" s="1"/>
  <c r="M27" i="92"/>
  <c r="M27" i="94" s="1"/>
  <c r="AO26" i="92"/>
  <c r="AO26" i="94" s="1"/>
  <c r="Y26" i="92"/>
  <c r="I26" i="92"/>
  <c r="I26" i="94" s="1"/>
  <c r="AK25" i="92"/>
  <c r="U25" i="92"/>
  <c r="E25" i="92"/>
  <c r="E25" i="94" s="1"/>
  <c r="AG24" i="92"/>
  <c r="AG24" i="94" s="1"/>
  <c r="Q24" i="92"/>
  <c r="Q24" i="94" s="1"/>
  <c r="AS23" i="92"/>
  <c r="AS23" i="94" s="1"/>
  <c r="AC23" i="92"/>
  <c r="M23" i="92"/>
  <c r="M23" i="94" s="1"/>
  <c r="AO22" i="92"/>
  <c r="AO22" i="94" s="1"/>
  <c r="Y22" i="92"/>
  <c r="AH27" i="92"/>
  <c r="AH27" i="94" s="1"/>
  <c r="R27" i="92"/>
  <c r="R27" i="94" s="1"/>
  <c r="B27" i="92"/>
  <c r="AD26" i="92"/>
  <c r="N26" i="92"/>
  <c r="N26" i="94" s="1"/>
  <c r="AP25" i="92"/>
  <c r="Z25" i="92"/>
  <c r="J25" i="92"/>
  <c r="AL24" i="92"/>
  <c r="V24" i="92"/>
  <c r="V24" i="94" s="1"/>
  <c r="F24" i="92"/>
  <c r="AH23" i="92"/>
  <c r="AH23" i="94" s="1"/>
  <c r="R23" i="92"/>
  <c r="R23" i="94" s="1"/>
  <c r="B23" i="92"/>
  <c r="AD22" i="92"/>
  <c r="N22" i="92"/>
  <c r="C22" i="92"/>
  <c r="AE21" i="92"/>
  <c r="AE21" i="94" s="1"/>
  <c r="O21" i="92"/>
  <c r="O21" i="94" s="1"/>
  <c r="AQ20" i="92"/>
  <c r="AQ20" i="94" s="1"/>
  <c r="AA20" i="92"/>
  <c r="K20" i="92"/>
  <c r="K20" i="94" s="1"/>
  <c r="AM19" i="92"/>
  <c r="AM19" i="94" s="1"/>
  <c r="W19" i="92"/>
  <c r="G19" i="92"/>
  <c r="AI18" i="92"/>
  <c r="S18" i="92"/>
  <c r="S18" i="94" s="1"/>
  <c r="C18" i="92"/>
  <c r="AE17" i="92"/>
  <c r="O17" i="92"/>
  <c r="O17" i="94" s="1"/>
  <c r="AQ16" i="92"/>
  <c r="AQ16" i="94" s="1"/>
  <c r="AA16" i="92"/>
  <c r="K16" i="92"/>
  <c r="AM15" i="92"/>
  <c r="AM15" i="94" s="1"/>
  <c r="W15" i="92"/>
  <c r="G15" i="92"/>
  <c r="AI14" i="92"/>
  <c r="S14" i="92"/>
  <c r="S14" i="94" s="1"/>
  <c r="C14" i="92"/>
  <c r="AE13" i="92"/>
  <c r="O13" i="92"/>
  <c r="AQ12" i="92"/>
  <c r="AQ12" i="94" s="1"/>
  <c r="AA12" i="92"/>
  <c r="K12" i="92"/>
  <c r="AM11" i="92"/>
  <c r="W11" i="92"/>
  <c r="G11" i="92"/>
  <c r="G11" i="94" s="1"/>
  <c r="AI10" i="92"/>
  <c r="S10" i="92"/>
  <c r="C10" i="92"/>
  <c r="C10" i="94" s="1"/>
  <c r="AE9" i="92"/>
  <c r="AE9" i="94" s="1"/>
  <c r="O9" i="92"/>
  <c r="AQ8" i="92"/>
  <c r="AA8" i="92"/>
  <c r="K8" i="92"/>
  <c r="K8" i="94" s="1"/>
  <c r="AM7" i="92"/>
  <c r="AM7" i="94" s="1"/>
  <c r="W7" i="92"/>
  <c r="G7" i="92"/>
  <c r="G7" i="94" s="1"/>
  <c r="AI6" i="92"/>
  <c r="S6" i="92"/>
  <c r="C6" i="92"/>
  <c r="AE5" i="92"/>
  <c r="O5" i="92"/>
  <c r="M22" i="92"/>
  <c r="AN21" i="92"/>
  <c r="X21" i="92"/>
  <c r="H21" i="92"/>
  <c r="H21" i="94" s="1"/>
  <c r="AJ20" i="92"/>
  <c r="T20" i="92"/>
  <c r="T20" i="94" s="1"/>
  <c r="D20" i="92"/>
  <c r="AF19" i="92"/>
  <c r="P19" i="92"/>
  <c r="P19" i="94" s="1"/>
  <c r="AR18" i="92"/>
  <c r="AB18" i="92"/>
  <c r="L18" i="92"/>
  <c r="AN17" i="92"/>
  <c r="X17" i="92"/>
  <c r="H17" i="92"/>
  <c r="H17" i="94" s="1"/>
  <c r="AJ16" i="92"/>
  <c r="AJ16" i="94" s="1"/>
  <c r="T16" i="92"/>
  <c r="T16" i="94" s="1"/>
  <c r="D16" i="92"/>
  <c r="AF15" i="92"/>
  <c r="P15" i="92"/>
  <c r="AR14" i="92"/>
  <c r="AB14" i="92"/>
  <c r="L14" i="92"/>
  <c r="L14" i="94" s="1"/>
  <c r="AN13" i="92"/>
  <c r="X13" i="92"/>
  <c r="H13" i="92"/>
  <c r="AJ12" i="92"/>
  <c r="AJ12" i="94" s="1"/>
  <c r="T12" i="92"/>
  <c r="X19" i="55"/>
  <c r="X17" i="55"/>
  <c r="X20" i="55"/>
  <c r="X18" i="55"/>
  <c r="L17" i="55"/>
  <c r="L20" i="55"/>
  <c r="L19" i="55"/>
  <c r="L18" i="55"/>
  <c r="P19" i="55"/>
  <c r="P17" i="55"/>
  <c r="P20" i="55"/>
  <c r="P18" i="55"/>
  <c r="AC17" i="55"/>
  <c r="AC19" i="55"/>
  <c r="AC20" i="55"/>
  <c r="AC18" i="55"/>
  <c r="T19" i="55"/>
  <c r="T18" i="55"/>
  <c r="T17" i="55"/>
  <c r="T20" i="55"/>
  <c r="M19" i="55"/>
  <c r="M18" i="55"/>
  <c r="M17" i="55"/>
  <c r="M20" i="55"/>
  <c r="AF19" i="55"/>
  <c r="AF18" i="55"/>
  <c r="AF20" i="55"/>
  <c r="AF17" i="55"/>
  <c r="G17" i="55"/>
  <c r="G19" i="55"/>
  <c r="G18" i="55"/>
  <c r="G20" i="55"/>
  <c r="C17" i="55"/>
  <c r="C19" i="55"/>
  <c r="C18" i="55"/>
  <c r="C20" i="55"/>
  <c r="AG19" i="55"/>
  <c r="AG17" i="55"/>
  <c r="AG20" i="55"/>
  <c r="AG18" i="55"/>
  <c r="J19" i="55"/>
  <c r="J18" i="55"/>
  <c r="J17" i="55"/>
  <c r="J20" i="55"/>
  <c r="Y19" i="55"/>
  <c r="Y20" i="55"/>
  <c r="Y18" i="55"/>
  <c r="Y17" i="55"/>
  <c r="AA19" i="55"/>
  <c r="AA18" i="55"/>
  <c r="AA17" i="55"/>
  <c r="AA20" i="55"/>
  <c r="Q19" i="55"/>
  <c r="Q18" i="55"/>
  <c r="Q17" i="55"/>
  <c r="Q20" i="55"/>
  <c r="K17" i="55"/>
  <c r="K19" i="55"/>
  <c r="K20" i="55"/>
  <c r="K18" i="55"/>
  <c r="H17" i="55"/>
  <c r="H19" i="55"/>
  <c r="H20" i="55"/>
  <c r="H18" i="55"/>
  <c r="Z17" i="55"/>
  <c r="Z19" i="55"/>
  <c r="Z18" i="55"/>
  <c r="Z20" i="55"/>
  <c r="AD19" i="55"/>
  <c r="AD18" i="55"/>
  <c r="AD20" i="55"/>
  <c r="AD17" i="55"/>
  <c r="V19" i="55"/>
  <c r="V20" i="55"/>
  <c r="V18" i="55"/>
  <c r="V17" i="55"/>
  <c r="E17" i="55"/>
  <c r="E20" i="55"/>
  <c r="E18" i="55"/>
  <c r="E19" i="55"/>
  <c r="N19" i="55"/>
  <c r="N18" i="55"/>
  <c r="N17" i="55"/>
  <c r="N20" i="55"/>
  <c r="I17" i="55"/>
  <c r="I20" i="55"/>
  <c r="I19" i="55"/>
  <c r="I18" i="55"/>
  <c r="U17" i="55"/>
  <c r="U18" i="55"/>
  <c r="U19" i="55"/>
  <c r="U20" i="55"/>
  <c r="AE19" i="55"/>
  <c r="AE18" i="55"/>
  <c r="AE17" i="55"/>
  <c r="AE20" i="55"/>
  <c r="R19" i="55"/>
  <c r="R18" i="55"/>
  <c r="R17" i="55"/>
  <c r="R20" i="55"/>
  <c r="W19" i="55"/>
  <c r="W18" i="55"/>
  <c r="W20" i="55"/>
  <c r="W17" i="55"/>
  <c r="AB17" i="55"/>
  <c r="AB19" i="55"/>
  <c r="AB18" i="55"/>
  <c r="AB20" i="55"/>
  <c r="O19" i="55"/>
  <c r="O17" i="55"/>
  <c r="O20" i="55"/>
  <c r="O18" i="55"/>
  <c r="D17" i="55"/>
  <c r="D19" i="55"/>
  <c r="D18" i="55"/>
  <c r="D20" i="55"/>
  <c r="F17" i="55"/>
  <c r="F20" i="55"/>
  <c r="F19" i="55"/>
  <c r="F18" i="55"/>
  <c r="S17" i="55"/>
  <c r="S20" i="55"/>
  <c r="S18" i="55"/>
  <c r="S19" i="55"/>
  <c r="D42" i="8"/>
  <c r="L42" i="8"/>
  <c r="R34" i="8"/>
  <c r="J34" i="8"/>
  <c r="K43" i="4"/>
  <c r="S41" i="4"/>
  <c r="S41" i="11" s="1"/>
  <c r="K41" i="4"/>
  <c r="V38" i="22"/>
  <c r="F38" i="22"/>
  <c r="AC27" i="92"/>
  <c r="AK27" i="92"/>
  <c r="AK27" i="94" s="1"/>
  <c r="AS27" i="92"/>
  <c r="F5" i="92"/>
  <c r="N5" i="92"/>
  <c r="V5" i="92"/>
  <c r="AD5" i="92"/>
  <c r="AL5" i="92"/>
  <c r="B6" i="92"/>
  <c r="J6" i="92"/>
  <c r="R6" i="92"/>
  <c r="Z6" i="92"/>
  <c r="AH6" i="92"/>
  <c r="AP6" i="92"/>
  <c r="F7" i="92"/>
  <c r="N7" i="92"/>
  <c r="V7" i="92"/>
  <c r="V7" i="94" s="1"/>
  <c r="AD7" i="92"/>
  <c r="AL7" i="92"/>
  <c r="AL7" i="94" s="1"/>
  <c r="B8" i="92"/>
  <c r="J8" i="92"/>
  <c r="J8" i="94" s="1"/>
  <c r="R8" i="92"/>
  <c r="Z8" i="92"/>
  <c r="AH8" i="92"/>
  <c r="AP8" i="92"/>
  <c r="F9" i="92"/>
  <c r="N9" i="92"/>
  <c r="V9" i="92"/>
  <c r="AD9" i="92"/>
  <c r="AL9" i="92"/>
  <c r="B10" i="92"/>
  <c r="J10" i="92"/>
  <c r="R10" i="92"/>
  <c r="R10" i="94" s="1"/>
  <c r="Z10" i="92"/>
  <c r="AH10" i="92"/>
  <c r="AH10" i="94" s="1"/>
  <c r="AP10" i="92"/>
  <c r="F11" i="92"/>
  <c r="F11" i="94" s="1"/>
  <c r="N11" i="92"/>
  <c r="V11" i="92"/>
  <c r="AD11" i="92"/>
  <c r="AL11" i="92"/>
  <c r="B12" i="92"/>
  <c r="J12" i="92"/>
  <c r="J12" i="94" s="1"/>
  <c r="R12" i="92"/>
  <c r="R12" i="94" s="1"/>
  <c r="Z12" i="92"/>
  <c r="AH12" i="92"/>
  <c r="AH12" i="94" s="1"/>
  <c r="AP12" i="92"/>
  <c r="F13" i="92"/>
  <c r="F13" i="94" s="1"/>
  <c r="N13" i="92"/>
  <c r="N13" i="94" s="1"/>
  <c r="V13" i="92"/>
  <c r="V13" i="94" s="1"/>
  <c r="AD13" i="92"/>
  <c r="AL13" i="92"/>
  <c r="B14" i="92"/>
  <c r="J14" i="92"/>
  <c r="J14" i="94" s="1"/>
  <c r="R14" i="92"/>
  <c r="R14" i="94" s="1"/>
  <c r="Z14" i="92"/>
  <c r="AH14" i="92"/>
  <c r="AH14" i="94" s="1"/>
  <c r="AP14" i="92"/>
  <c r="F15" i="92"/>
  <c r="F15" i="94" s="1"/>
  <c r="N15" i="92"/>
  <c r="V15" i="92"/>
  <c r="V15" i="94" s="1"/>
  <c r="AD15" i="92"/>
  <c r="AL15" i="92"/>
  <c r="AL15" i="94" s="1"/>
  <c r="B16" i="92"/>
  <c r="J16" i="92"/>
  <c r="J16" i="94" s="1"/>
  <c r="R16" i="92"/>
  <c r="R16" i="94" s="1"/>
  <c r="Z16" i="92"/>
  <c r="AH16" i="92"/>
  <c r="AP16" i="92"/>
  <c r="F17" i="92"/>
  <c r="F17" i="94" s="1"/>
  <c r="N17" i="92"/>
  <c r="N17" i="94" s="1"/>
  <c r="V17" i="92"/>
  <c r="AD17" i="92"/>
  <c r="AL17" i="92"/>
  <c r="AL17" i="94" s="1"/>
  <c r="B18" i="92"/>
  <c r="J18" i="92"/>
  <c r="J18" i="94" s="1"/>
  <c r="R18" i="92"/>
  <c r="R18" i="94" s="1"/>
  <c r="Z18" i="92"/>
  <c r="AH18" i="92"/>
  <c r="AH18" i="94" s="1"/>
  <c r="AP18" i="92"/>
  <c r="F19" i="92"/>
  <c r="F19" i="94" s="1"/>
  <c r="N19" i="92"/>
  <c r="N19" i="94" s="1"/>
  <c r="V19" i="92"/>
  <c r="V19" i="94" s="1"/>
  <c r="AD19" i="92"/>
  <c r="AL19" i="92"/>
  <c r="AL19" i="94" s="1"/>
  <c r="B20" i="92"/>
  <c r="J20" i="92"/>
  <c r="J20" i="94" s="1"/>
  <c r="R20" i="92"/>
  <c r="Z20" i="92"/>
  <c r="AH20" i="92"/>
  <c r="AH20" i="94" s="1"/>
  <c r="AP20" i="92"/>
  <c r="F21" i="92"/>
  <c r="N21" i="92"/>
  <c r="N21" i="94" s="1"/>
  <c r="V21" i="92"/>
  <c r="V21" i="94" s="1"/>
  <c r="AD21" i="92"/>
  <c r="AL21" i="92"/>
  <c r="B22" i="92"/>
  <c r="J22" i="92"/>
  <c r="E5" i="92"/>
  <c r="M5" i="92"/>
  <c r="U5" i="92"/>
  <c r="AC5" i="92"/>
  <c r="AK5" i="92"/>
  <c r="AS5" i="92"/>
  <c r="I6" i="92"/>
  <c r="Q6" i="92"/>
  <c r="Y6" i="92"/>
  <c r="AG6" i="92"/>
  <c r="AO6" i="92"/>
  <c r="E7" i="92"/>
  <c r="M7" i="92"/>
  <c r="U7" i="92"/>
  <c r="AC7" i="92"/>
  <c r="AK7" i="92"/>
  <c r="AK7" i="94" s="1"/>
  <c r="AS7" i="92"/>
  <c r="AS7" i="94" s="1"/>
  <c r="I8" i="92"/>
  <c r="Q8" i="92"/>
  <c r="Q8" i="94" s="1"/>
  <c r="Y8" i="92"/>
  <c r="AG8" i="92"/>
  <c r="AO8" i="92"/>
  <c r="E9" i="92"/>
  <c r="E9" i="94" s="1"/>
  <c r="M9" i="92"/>
  <c r="M9" i="94" s="1"/>
  <c r="U9" i="92"/>
  <c r="AC9" i="92"/>
  <c r="AK9" i="92"/>
  <c r="AK9" i="94" s="1"/>
  <c r="AS9" i="92"/>
  <c r="AS9" i="94" s="1"/>
  <c r="I10" i="92"/>
  <c r="I11" i="95" s="1"/>
  <c r="Q10" i="92"/>
  <c r="Q10" i="94" s="1"/>
  <c r="Y10" i="92"/>
  <c r="AG10" i="92"/>
  <c r="AG10" i="94" s="1"/>
  <c r="AO10" i="92"/>
  <c r="E11" i="92"/>
  <c r="E11" i="94" s="1"/>
  <c r="M11" i="92"/>
  <c r="M11" i="94" s="1"/>
  <c r="U11" i="92"/>
  <c r="AC11" i="92"/>
  <c r="AK11" i="92"/>
  <c r="AS11" i="92"/>
  <c r="AS11" i="94" s="1"/>
  <c r="I12" i="92"/>
  <c r="Q12" i="92"/>
  <c r="Q12" i="94" s="1"/>
  <c r="Y12" i="92"/>
  <c r="AG12" i="92"/>
  <c r="AG12" i="94" s="1"/>
  <c r="AO12" i="92"/>
  <c r="AO12" i="94" s="1"/>
  <c r="E13" i="92"/>
  <c r="E13" i="94" s="1"/>
  <c r="M13" i="92"/>
  <c r="U13" i="92"/>
  <c r="U13" i="94" s="1"/>
  <c r="AC13" i="92"/>
  <c r="AK13" i="92"/>
  <c r="AS13" i="92"/>
  <c r="I14" i="92"/>
  <c r="I14" i="94" s="1"/>
  <c r="Q14" i="92"/>
  <c r="Y14" i="92"/>
  <c r="AG14" i="92"/>
  <c r="AG14" i="94" s="1"/>
  <c r="AO14" i="92"/>
  <c r="AO14" i="94" s="1"/>
  <c r="E15" i="92"/>
  <c r="E15" i="94" s="1"/>
  <c r="M15" i="92"/>
  <c r="M15" i="94" s="1"/>
  <c r="U15" i="92"/>
  <c r="U15" i="94" s="1"/>
  <c r="AC15" i="92"/>
  <c r="AK15" i="92"/>
  <c r="AK15" i="94" s="1"/>
  <c r="AS15" i="92"/>
  <c r="AS16" i="95" s="1"/>
  <c r="I16" i="92"/>
  <c r="Q16" i="92"/>
  <c r="Q16" i="94" s="1"/>
  <c r="Y16" i="92"/>
  <c r="AG16" i="92"/>
  <c r="AO16" i="92"/>
  <c r="E17" i="92"/>
  <c r="E17" i="94" s="1"/>
  <c r="M17" i="92"/>
  <c r="U17" i="92"/>
  <c r="U17" i="94" s="1"/>
  <c r="AC17" i="92"/>
  <c r="AK17" i="92"/>
  <c r="AK17" i="94" s="1"/>
  <c r="AS17" i="92"/>
  <c r="I18" i="92"/>
  <c r="Q18" i="92"/>
  <c r="Y18" i="92"/>
  <c r="AG18" i="92"/>
  <c r="AO18" i="92"/>
  <c r="AO18" i="94" s="1"/>
  <c r="E19" i="92"/>
  <c r="M19" i="92"/>
  <c r="M19" i="94" s="1"/>
  <c r="U19" i="92"/>
  <c r="AC19" i="92"/>
  <c r="AK19" i="92"/>
  <c r="AS19" i="92"/>
  <c r="AS20" i="95" s="1"/>
  <c r="I20" i="92"/>
  <c r="Q20" i="92"/>
  <c r="Y20" i="92"/>
  <c r="AG20" i="92"/>
  <c r="AO20" i="92"/>
  <c r="E21" i="92"/>
  <c r="E21" i="94" s="1"/>
  <c r="M21" i="92"/>
  <c r="M21" i="94" s="1"/>
  <c r="U21" i="92"/>
  <c r="U21" i="94" s="1"/>
  <c r="AC21" i="92"/>
  <c r="AK21" i="92"/>
  <c r="AK21" i="94" s="1"/>
  <c r="AS21" i="92"/>
  <c r="I22" i="92"/>
  <c r="I22" i="94" s="1"/>
  <c r="L22" i="92"/>
  <c r="T22" i="92"/>
  <c r="AB22" i="92"/>
  <c r="AJ22" i="92"/>
  <c r="AJ22" i="94" s="1"/>
  <c r="AR22" i="92"/>
  <c r="AR22" i="94" s="1"/>
  <c r="H23" i="92"/>
  <c r="H23" i="94" s="1"/>
  <c r="P23" i="92"/>
  <c r="X23" i="92"/>
  <c r="AF23" i="92"/>
  <c r="AN23" i="92"/>
  <c r="AN23" i="94" s="1"/>
  <c r="D24" i="92"/>
  <c r="L24" i="92"/>
  <c r="L24" i="94" s="1"/>
  <c r="T24" i="92"/>
  <c r="T24" i="94" s="1"/>
  <c r="AB24" i="92"/>
  <c r="AJ24" i="92"/>
  <c r="AR24" i="92"/>
  <c r="AR24" i="94" s="1"/>
  <c r="H25" i="92"/>
  <c r="H25" i="94" s="1"/>
  <c r="P25" i="92"/>
  <c r="P25" i="94" s="1"/>
  <c r="X25" i="92"/>
  <c r="AF25" i="92"/>
  <c r="AF26" i="95" s="1"/>
  <c r="AN25" i="92"/>
  <c r="AN25" i="94" s="1"/>
  <c r="D26" i="92"/>
  <c r="L26" i="92"/>
  <c r="T26" i="92"/>
  <c r="AB26" i="92"/>
  <c r="AJ26" i="92"/>
  <c r="AR26" i="92"/>
  <c r="AR26" i="94" s="1"/>
  <c r="H27" i="92"/>
  <c r="H27" i="94" s="1"/>
  <c r="P27" i="92"/>
  <c r="P27" i="94" s="1"/>
  <c r="X27" i="92"/>
  <c r="AF27" i="92"/>
  <c r="AN27" i="92"/>
  <c r="AN27" i="94" s="1"/>
  <c r="W22" i="92"/>
  <c r="AE22" i="92"/>
  <c r="AM22" i="92"/>
  <c r="AM22" i="94" s="1"/>
  <c r="C23" i="92"/>
  <c r="C23" i="94" s="1"/>
  <c r="K23" i="92"/>
  <c r="S23" i="92"/>
  <c r="S23" i="94" s="1"/>
  <c r="AA23" i="92"/>
  <c r="AI23" i="92"/>
  <c r="AI23" i="94" s="1"/>
  <c r="AQ23" i="92"/>
  <c r="G24" i="92"/>
  <c r="G24" i="94" s="1"/>
  <c r="O24" i="92"/>
  <c r="W24" i="92"/>
  <c r="AE24" i="92"/>
  <c r="AE24" i="94" s="1"/>
  <c r="AM24" i="92"/>
  <c r="C25" i="92"/>
  <c r="K25" i="92"/>
  <c r="K25" i="94" s="1"/>
  <c r="S25" i="92"/>
  <c r="S25" i="94" s="1"/>
  <c r="AA25" i="92"/>
  <c r="AI25" i="92"/>
  <c r="AQ25" i="92"/>
  <c r="AQ26" i="95" s="1"/>
  <c r="G26" i="92"/>
  <c r="G26" i="94" s="1"/>
  <c r="O26" i="92"/>
  <c r="W26" i="92"/>
  <c r="AE26" i="92"/>
  <c r="AE27" i="95" s="1"/>
  <c r="AM26" i="92"/>
  <c r="C27" i="92"/>
  <c r="A27" i="92" s="1"/>
  <c r="K27" i="92"/>
  <c r="K27" i="94" s="1"/>
  <c r="S27" i="92"/>
  <c r="S27" i="94" s="1"/>
  <c r="AA27" i="92"/>
  <c r="AI27" i="92"/>
  <c r="AI27" i="94" s="1"/>
  <c r="H7" i="94"/>
  <c r="T15" i="95"/>
  <c r="D20" i="94"/>
  <c r="A10" i="92"/>
  <c r="L40" i="22"/>
  <c r="D43" i="3"/>
  <c r="U42" i="3"/>
  <c r="Q42" i="3"/>
  <c r="M42" i="3"/>
  <c r="I42" i="3"/>
  <c r="E42" i="3"/>
  <c r="U41" i="3"/>
  <c r="Q41" i="3"/>
  <c r="M41" i="3"/>
  <c r="I41" i="3"/>
  <c r="E41" i="3"/>
  <c r="U37" i="3"/>
  <c r="Q37" i="3"/>
  <c r="M37" i="3"/>
  <c r="I37" i="3"/>
  <c r="E37" i="3"/>
  <c r="W34" i="3"/>
  <c r="W34" i="11" s="1"/>
  <c r="S34" i="3"/>
  <c r="O34" i="3"/>
  <c r="K34" i="3"/>
  <c r="K34" i="11" s="1"/>
  <c r="G34" i="3"/>
  <c r="D11" i="94"/>
  <c r="L21" i="94"/>
  <c r="A21" i="92"/>
  <c r="S21" i="94"/>
  <c r="X40" i="22"/>
  <c r="P40" i="22"/>
  <c r="H40" i="22"/>
  <c r="V40" i="22"/>
  <c r="R40" i="22"/>
  <c r="N40" i="22"/>
  <c r="J40" i="22"/>
  <c r="F40" i="22"/>
  <c r="R38" i="22"/>
  <c r="J38" i="22"/>
  <c r="V42" i="8"/>
  <c r="R42" i="8"/>
  <c r="N42" i="8"/>
  <c r="J42" i="8"/>
  <c r="F42" i="8"/>
  <c r="X34" i="8"/>
  <c r="P34" i="8"/>
  <c r="L34" i="8"/>
  <c r="H34" i="8"/>
  <c r="AE11" i="94"/>
  <c r="AI18" i="94"/>
  <c r="J24" i="95"/>
  <c r="U24" i="95"/>
  <c r="J24" i="94"/>
  <c r="J19" i="94"/>
  <c r="AO13" i="94"/>
  <c r="AS16" i="94"/>
  <c r="AG19" i="94"/>
  <c r="T25" i="94"/>
  <c r="H26" i="94"/>
  <c r="AE25" i="94"/>
  <c r="O43" i="4"/>
  <c r="W42" i="4"/>
  <c r="G42" i="4"/>
  <c r="T37" i="4"/>
  <c r="L37" i="4"/>
  <c r="X34" i="4"/>
  <c r="V34" i="4"/>
  <c r="T34" i="4"/>
  <c r="R34" i="4"/>
  <c r="P34" i="4"/>
  <c r="N34" i="4"/>
  <c r="L34" i="4"/>
  <c r="J34" i="4"/>
  <c r="H34" i="4"/>
  <c r="F34" i="4"/>
  <c r="L38" i="22"/>
  <c r="D38" i="4"/>
  <c r="D38" i="11" s="1"/>
  <c r="D43" i="4"/>
  <c r="U43" i="4"/>
  <c r="U43" i="11" s="1"/>
  <c r="Q43" i="4"/>
  <c r="Q43" i="11" s="1"/>
  <c r="M43" i="4"/>
  <c r="G43" i="4"/>
  <c r="G43" i="22" s="1"/>
  <c r="D21" i="22"/>
  <c r="U42" i="4"/>
  <c r="S42" i="4"/>
  <c r="S42" i="11" s="1"/>
  <c r="Q42" i="4"/>
  <c r="M42" i="4"/>
  <c r="K42" i="4"/>
  <c r="K42" i="11" s="1"/>
  <c r="I42" i="4"/>
  <c r="I42" i="11" s="1"/>
  <c r="E42" i="4"/>
  <c r="X19" i="22"/>
  <c r="V19" i="22"/>
  <c r="R19" i="22"/>
  <c r="P19" i="22"/>
  <c r="N19" i="22"/>
  <c r="L19" i="22"/>
  <c r="J19" i="22"/>
  <c r="H19" i="22"/>
  <c r="F19" i="22"/>
  <c r="D19" i="22"/>
  <c r="W41" i="4"/>
  <c r="W41" i="11" s="1"/>
  <c r="U41" i="4"/>
  <c r="U41" i="22" s="1"/>
  <c r="Q41" i="4"/>
  <c r="O41" i="4"/>
  <c r="M41" i="4"/>
  <c r="M41" i="22" s="1"/>
  <c r="I41" i="4"/>
  <c r="G41" i="4"/>
  <c r="E41" i="4"/>
  <c r="X17" i="22"/>
  <c r="V17" i="22"/>
  <c r="R17" i="22"/>
  <c r="P17" i="22"/>
  <c r="N17" i="22"/>
  <c r="L17" i="22"/>
  <c r="J17" i="22"/>
  <c r="H17" i="22"/>
  <c r="F17" i="22"/>
  <c r="D17" i="22"/>
  <c r="X15" i="22"/>
  <c r="V15" i="22"/>
  <c r="R15" i="22"/>
  <c r="P15" i="22"/>
  <c r="N15" i="22"/>
  <c r="L15" i="22"/>
  <c r="J15" i="22"/>
  <c r="H15" i="22"/>
  <c r="F15" i="22"/>
  <c r="D15" i="22"/>
  <c r="X13" i="22"/>
  <c r="V13" i="22"/>
  <c r="R13" i="22"/>
  <c r="P13" i="22"/>
  <c r="N13" i="22"/>
  <c r="L13" i="22"/>
  <c r="J13" i="22"/>
  <c r="H13" i="22"/>
  <c r="F13" i="22"/>
  <c r="D13" i="22"/>
  <c r="W37" i="4"/>
  <c r="U37" i="4"/>
  <c r="S37" i="4"/>
  <c r="S37" i="11" s="1"/>
  <c r="Q37" i="4"/>
  <c r="O37" i="4"/>
  <c r="M37" i="4"/>
  <c r="M37" i="22" s="1"/>
  <c r="K37" i="4"/>
  <c r="K37" i="11" s="1"/>
  <c r="I37" i="4"/>
  <c r="G37" i="4"/>
  <c r="E37" i="4"/>
  <c r="X11" i="22"/>
  <c r="V11" i="22"/>
  <c r="R11" i="22"/>
  <c r="P11" i="22"/>
  <c r="N11" i="22"/>
  <c r="L11" i="22"/>
  <c r="J11" i="22"/>
  <c r="H11" i="22"/>
  <c r="F11" i="22"/>
  <c r="D11" i="22"/>
  <c r="X9" i="22"/>
  <c r="V9" i="22"/>
  <c r="R9" i="22"/>
  <c r="P9" i="22"/>
  <c r="N9" i="22"/>
  <c r="L9" i="22"/>
  <c r="J9" i="22"/>
  <c r="H9" i="22"/>
  <c r="F9" i="22"/>
  <c r="D9" i="22"/>
  <c r="D7" i="22"/>
  <c r="D41" i="3"/>
  <c r="X45" i="3"/>
  <c r="V45" i="3"/>
  <c r="T45" i="3"/>
  <c r="R45" i="3"/>
  <c r="P45" i="3"/>
  <c r="N45" i="3"/>
  <c r="L45" i="3"/>
  <c r="J45" i="3"/>
  <c r="H45" i="3"/>
  <c r="F45" i="3"/>
  <c r="D34" i="8"/>
  <c r="D34" i="22" s="1"/>
  <c r="H35" i="8"/>
  <c r="L35" i="8"/>
  <c r="L35" i="22" s="1"/>
  <c r="P35" i="8"/>
  <c r="P35" i="22" s="1"/>
  <c r="X35" i="8"/>
  <c r="F36" i="8"/>
  <c r="F36" i="22" s="1"/>
  <c r="H36" i="8"/>
  <c r="H36" i="22" s="1"/>
  <c r="J36" i="8"/>
  <c r="J36" i="22" s="1"/>
  <c r="L36" i="8"/>
  <c r="L36" i="22" s="1"/>
  <c r="N36" i="8"/>
  <c r="N36" i="22" s="1"/>
  <c r="P36" i="8"/>
  <c r="P36" i="22" s="1"/>
  <c r="R36" i="8"/>
  <c r="R36" i="22" s="1"/>
  <c r="V36" i="8"/>
  <c r="V36" i="22" s="1"/>
  <c r="X36" i="8"/>
  <c r="X36" i="22" s="1"/>
  <c r="D45" i="8"/>
  <c r="U43" i="8"/>
  <c r="Q43" i="8"/>
  <c r="M43" i="8"/>
  <c r="I43" i="8"/>
  <c r="E43" i="8"/>
  <c r="W42" i="8"/>
  <c r="U42" i="8"/>
  <c r="S42" i="8"/>
  <c r="Q42" i="8"/>
  <c r="O42" i="8"/>
  <c r="M42" i="8"/>
  <c r="K42" i="8"/>
  <c r="I42" i="8"/>
  <c r="G42" i="8"/>
  <c r="E42" i="8"/>
  <c r="W41" i="8"/>
  <c r="S41" i="8"/>
  <c r="O41" i="8"/>
  <c r="K41" i="8"/>
  <c r="G41" i="8"/>
  <c r="W37" i="8"/>
  <c r="S37" i="8"/>
  <c r="O37" i="8"/>
  <c r="K37" i="8"/>
  <c r="G37" i="8"/>
  <c r="W34" i="8"/>
  <c r="W34" i="22" s="1"/>
  <c r="U34" i="8"/>
  <c r="S34" i="8"/>
  <c r="S34" i="22" s="1"/>
  <c r="Q34" i="8"/>
  <c r="Q34" i="22" s="1"/>
  <c r="O34" i="8"/>
  <c r="M34" i="8"/>
  <c r="K34" i="8"/>
  <c r="K34" i="22" s="1"/>
  <c r="I34" i="8"/>
  <c r="G34" i="8"/>
  <c r="E34" i="8"/>
  <c r="X31" i="8"/>
  <c r="X31" i="22" s="1"/>
  <c r="H31" i="8"/>
  <c r="H31" i="22" s="1"/>
  <c r="X38" i="22"/>
  <c r="P38" i="22"/>
  <c r="H38" i="22"/>
  <c r="W31" i="3"/>
  <c r="W31" i="11" s="1"/>
  <c r="U31" i="3"/>
  <c r="U31" i="11" s="1"/>
  <c r="S31" i="3"/>
  <c r="S31" i="11" s="1"/>
  <c r="Q31" i="3"/>
  <c r="O31" i="3"/>
  <c r="O31" i="11" s="1"/>
  <c r="M31" i="3"/>
  <c r="K31" i="3"/>
  <c r="K31" i="11" s="1"/>
  <c r="I31" i="3"/>
  <c r="G31" i="3"/>
  <c r="G31" i="11" s="1"/>
  <c r="E31" i="3"/>
  <c r="E31" i="11" s="1"/>
  <c r="W45" i="3"/>
  <c r="U45" i="3"/>
  <c r="S45" i="3"/>
  <c r="Q45" i="3"/>
  <c r="O45" i="3"/>
  <c r="M45" i="3"/>
  <c r="K45" i="3"/>
  <c r="I45" i="3"/>
  <c r="G45" i="3"/>
  <c r="E45" i="3"/>
  <c r="V31" i="8"/>
  <c r="V31" i="22" s="1"/>
  <c r="J31" i="8"/>
  <c r="J31" i="22" s="1"/>
  <c r="D37" i="4"/>
  <c r="D39" i="4"/>
  <c r="D39" i="22" s="1"/>
  <c r="D41" i="4"/>
  <c r="V37" i="4"/>
  <c r="R37" i="4"/>
  <c r="N37" i="4"/>
  <c r="J37" i="4"/>
  <c r="F37" i="4"/>
  <c r="I43" i="4"/>
  <c r="E43" i="4"/>
  <c r="E43" i="11" s="1"/>
  <c r="W43" i="4"/>
  <c r="T43" i="4"/>
  <c r="R43" i="4"/>
  <c r="R43" i="11" s="1"/>
  <c r="P43" i="4"/>
  <c r="N43" i="4"/>
  <c r="L43" i="4"/>
  <c r="J43" i="4"/>
  <c r="J43" i="11" s="1"/>
  <c r="H43" i="4"/>
  <c r="F43" i="4"/>
  <c r="X42" i="4"/>
  <c r="X42" i="22" s="1"/>
  <c r="V42" i="4"/>
  <c r="T42" i="4"/>
  <c r="R42" i="4"/>
  <c r="P42" i="4"/>
  <c r="N42" i="4"/>
  <c r="L42" i="4"/>
  <c r="L42" i="22" s="1"/>
  <c r="J42" i="4"/>
  <c r="H42" i="4"/>
  <c r="F42" i="4"/>
  <c r="X41" i="4"/>
  <c r="V41" i="4"/>
  <c r="T41" i="4"/>
  <c r="R41" i="4"/>
  <c r="P41" i="4"/>
  <c r="N41" i="4"/>
  <c r="L41" i="4"/>
  <c r="J41" i="4"/>
  <c r="H41" i="4"/>
  <c r="F41" i="4"/>
  <c r="K33" i="8"/>
  <c r="K33" i="22" s="1"/>
  <c r="O33" i="8"/>
  <c r="O33" i="22" s="1"/>
  <c r="S33" i="8"/>
  <c r="S33" i="22" s="1"/>
  <c r="W33" i="8"/>
  <c r="W33" i="22" s="1"/>
  <c r="E35" i="8"/>
  <c r="E35" i="22" s="1"/>
  <c r="G35" i="8"/>
  <c r="G35" i="22" s="1"/>
  <c r="I35" i="8"/>
  <c r="I35" i="22" s="1"/>
  <c r="K35" i="8"/>
  <c r="K35" i="22" s="1"/>
  <c r="M35" i="8"/>
  <c r="O35" i="8"/>
  <c r="O35" i="22" s="1"/>
  <c r="Q35" i="8"/>
  <c r="Q35" i="22" s="1"/>
  <c r="S35" i="8"/>
  <c r="U35" i="8"/>
  <c r="U35" i="22" s="1"/>
  <c r="W35" i="8"/>
  <c r="W35" i="22" s="1"/>
  <c r="D36" i="8"/>
  <c r="D36" i="22" s="1"/>
  <c r="D43" i="8"/>
  <c r="D41" i="8"/>
  <c r="D37" i="8"/>
  <c r="X43" i="8"/>
  <c r="V43" i="8"/>
  <c r="R43" i="8"/>
  <c r="P43" i="8"/>
  <c r="N43" i="8"/>
  <c r="L43" i="8"/>
  <c r="J43" i="8"/>
  <c r="H43" i="8"/>
  <c r="F43" i="8"/>
  <c r="X41" i="8"/>
  <c r="V41" i="8"/>
  <c r="R41" i="8"/>
  <c r="P41" i="8"/>
  <c r="N41" i="8"/>
  <c r="L41" i="8"/>
  <c r="J41" i="8"/>
  <c r="H41" i="8"/>
  <c r="F41" i="8"/>
  <c r="X37" i="8"/>
  <c r="X37" i="22" s="1"/>
  <c r="V37" i="8"/>
  <c r="R37" i="8"/>
  <c r="P37" i="8"/>
  <c r="N37" i="8"/>
  <c r="L37" i="8"/>
  <c r="J37" i="8"/>
  <c r="H37" i="8"/>
  <c r="F37" i="8"/>
  <c r="X31" i="3"/>
  <c r="X31" i="11" s="1"/>
  <c r="V31" i="3"/>
  <c r="V31" i="11" s="1"/>
  <c r="T31" i="3"/>
  <c r="T31" i="11" s="1"/>
  <c r="R31" i="3"/>
  <c r="R31" i="11" s="1"/>
  <c r="P31" i="3"/>
  <c r="P31" i="11" s="1"/>
  <c r="N31" i="3"/>
  <c r="N31" i="11" s="1"/>
  <c r="L31" i="3"/>
  <c r="L31" i="11" s="1"/>
  <c r="J31" i="3"/>
  <c r="J31" i="11" s="1"/>
  <c r="H31" i="3"/>
  <c r="H31" i="11" s="1"/>
  <c r="F31" i="3"/>
  <c r="F31" i="11" s="1"/>
  <c r="D31" i="8"/>
  <c r="D31" i="22" s="1"/>
  <c r="W31" i="8"/>
  <c r="W31" i="22" s="1"/>
  <c r="U31" i="8"/>
  <c r="U31" i="22" s="1"/>
  <c r="S31" i="8"/>
  <c r="S31" i="22" s="1"/>
  <c r="Q31" i="8"/>
  <c r="Q31" i="22" s="1"/>
  <c r="O31" i="8"/>
  <c r="O31" i="22" s="1"/>
  <c r="K31" i="8"/>
  <c r="K31" i="22" s="1"/>
  <c r="I31" i="8"/>
  <c r="I31" i="22" s="1"/>
  <c r="G31" i="8"/>
  <c r="G31" i="22" s="1"/>
  <c r="E31" i="8"/>
  <c r="E31" i="22" s="1"/>
  <c r="D45" i="3"/>
  <c r="G45" i="8"/>
  <c r="D37" i="3"/>
  <c r="X41" i="3"/>
  <c r="V41" i="3"/>
  <c r="T41" i="3"/>
  <c r="R41" i="3"/>
  <c r="P41" i="3"/>
  <c r="N41" i="3"/>
  <c r="L41" i="3"/>
  <c r="J41" i="3"/>
  <c r="H41" i="3"/>
  <c r="F41" i="3"/>
  <c r="X37" i="3"/>
  <c r="X37" i="11" s="1"/>
  <c r="V37" i="3"/>
  <c r="T37" i="3"/>
  <c r="R37" i="3"/>
  <c r="P37" i="3"/>
  <c r="N37" i="3"/>
  <c r="L37" i="3"/>
  <c r="J37" i="3"/>
  <c r="H37" i="3"/>
  <c r="F37" i="3"/>
  <c r="F37" i="11" s="1"/>
  <c r="D31" i="3"/>
  <c r="B5" i="68"/>
  <c r="C5" i="68"/>
  <c r="G5" i="68"/>
  <c r="K5" i="68"/>
  <c r="O5" i="68"/>
  <c r="S5" i="68"/>
  <c r="W5" i="68"/>
  <c r="AA5" i="68"/>
  <c r="AE5" i="68"/>
  <c r="AI5" i="68"/>
  <c r="AM5" i="68"/>
  <c r="AQ5" i="68"/>
  <c r="C6" i="68"/>
  <c r="G6" i="68"/>
  <c r="K6" i="68"/>
  <c r="O6" i="68"/>
  <c r="S6" i="68"/>
  <c r="W6" i="68"/>
  <c r="AA6" i="68"/>
  <c r="AE6" i="68"/>
  <c r="AI6" i="68"/>
  <c r="AM6" i="68"/>
  <c r="AQ6" i="68"/>
  <c r="C7" i="68"/>
  <c r="G7" i="68"/>
  <c r="K7" i="68"/>
  <c r="O7" i="68"/>
  <c r="S7" i="68"/>
  <c r="W7" i="68"/>
  <c r="AA7" i="68"/>
  <c r="AE7" i="68"/>
  <c r="AI7" i="68"/>
  <c r="AM7" i="68"/>
  <c r="AQ7" i="68"/>
  <c r="C8" i="68"/>
  <c r="G8" i="68"/>
  <c r="K8" i="68"/>
  <c r="O8" i="68"/>
  <c r="S8" i="68"/>
  <c r="W8" i="68"/>
  <c r="AA8" i="68"/>
  <c r="AE8" i="68"/>
  <c r="AI8" i="68"/>
  <c r="AM8" i="68"/>
  <c r="AQ8" i="68"/>
  <c r="C9" i="68"/>
  <c r="G9" i="68"/>
  <c r="K9" i="68"/>
  <c r="O9" i="68"/>
  <c r="S9" i="68"/>
  <c r="W9" i="68"/>
  <c r="AA9" i="68"/>
  <c r="AE9" i="68"/>
  <c r="AI9" i="68"/>
  <c r="AM9" i="68"/>
  <c r="AQ9" i="68"/>
  <c r="C10" i="68"/>
  <c r="G10" i="68"/>
  <c r="K10" i="68"/>
  <c r="O10" i="68"/>
  <c r="S10" i="68"/>
  <c r="W10" i="68"/>
  <c r="AA10" i="68"/>
  <c r="AE10" i="68"/>
  <c r="AI10" i="68"/>
  <c r="AM10" i="68"/>
  <c r="AQ10" i="68"/>
  <c r="C11" i="68"/>
  <c r="G11" i="68"/>
  <c r="K11" i="68"/>
  <c r="O11" i="68"/>
  <c r="S11" i="68"/>
  <c r="W11" i="68"/>
  <c r="AA11" i="68"/>
  <c r="AE11" i="68"/>
  <c r="AI11" i="68"/>
  <c r="AM11" i="68"/>
  <c r="AQ11" i="68"/>
  <c r="C12" i="68"/>
  <c r="G12" i="68"/>
  <c r="K12" i="68"/>
  <c r="O12" i="68"/>
  <c r="S12" i="68"/>
  <c r="W12" i="68"/>
  <c r="AA12" i="68"/>
  <c r="AE12" i="68"/>
  <c r="AI12" i="68"/>
  <c r="AM12" i="68"/>
  <c r="AQ12" i="68"/>
  <c r="C13" i="68"/>
  <c r="G13" i="68"/>
  <c r="K13" i="68"/>
  <c r="O13" i="68"/>
  <c r="S13" i="68"/>
  <c r="W13" i="68"/>
  <c r="AA13" i="68"/>
  <c r="AE13" i="68"/>
  <c r="AI13" i="68"/>
  <c r="AM13" i="68"/>
  <c r="AQ13" i="68"/>
  <c r="C14" i="68"/>
  <c r="G14" i="68"/>
  <c r="K14" i="68"/>
  <c r="O14" i="68"/>
  <c r="S14" i="68"/>
  <c r="W14" i="68"/>
  <c r="AA14" i="68"/>
  <c r="AE14" i="68"/>
  <c r="AI14" i="68"/>
  <c r="AM14" i="68"/>
  <c r="AQ14" i="68"/>
  <c r="C15" i="68"/>
  <c r="G15" i="68"/>
  <c r="K15" i="68"/>
  <c r="O15" i="68"/>
  <c r="S15" i="68"/>
  <c r="W15" i="68"/>
  <c r="AA15" i="68"/>
  <c r="AE15" i="68"/>
  <c r="AI15" i="68"/>
  <c r="AM15" i="68"/>
  <c r="AQ15" i="68"/>
  <c r="C16" i="68"/>
  <c r="G16" i="68"/>
  <c r="K16" i="68"/>
  <c r="O16" i="68"/>
  <c r="S16" i="68"/>
  <c r="W16" i="68"/>
  <c r="AA16" i="68"/>
  <c r="AD16" i="68"/>
  <c r="AF16" i="68"/>
  <c r="AH16" i="68"/>
  <c r="AJ16" i="68"/>
  <c r="AL16" i="68"/>
  <c r="AN16" i="68"/>
  <c r="AP16" i="68"/>
  <c r="AR16" i="68"/>
  <c r="B17" i="68"/>
  <c r="D17" i="68"/>
  <c r="F17" i="68"/>
  <c r="H17" i="68"/>
  <c r="J17" i="68"/>
  <c r="L17" i="68"/>
  <c r="N17" i="68"/>
  <c r="P17" i="68"/>
  <c r="R17" i="68"/>
  <c r="T17" i="68"/>
  <c r="V17" i="68"/>
  <c r="X17" i="68"/>
  <c r="Z17" i="68"/>
  <c r="AB17" i="68"/>
  <c r="AD17" i="68"/>
  <c r="AF17" i="68"/>
  <c r="AH17" i="68"/>
  <c r="AJ17" i="68"/>
  <c r="AL17" i="68"/>
  <c r="AN17" i="68"/>
  <c r="AP17" i="68"/>
  <c r="AR17" i="68"/>
  <c r="B18" i="68"/>
  <c r="D18" i="68"/>
  <c r="F18" i="68"/>
  <c r="H18" i="68"/>
  <c r="J18" i="68"/>
  <c r="L18" i="68"/>
  <c r="N18" i="68"/>
  <c r="P18" i="68"/>
  <c r="R18" i="68"/>
  <c r="T18" i="68"/>
  <c r="V18" i="68"/>
  <c r="X18" i="68"/>
  <c r="Z18" i="68"/>
  <c r="AB18" i="68"/>
  <c r="AD18" i="68"/>
  <c r="AF18" i="68"/>
  <c r="AH18" i="68"/>
  <c r="AJ18" i="68"/>
  <c r="AL18" i="68"/>
  <c r="AN18" i="68"/>
  <c r="AP18" i="68"/>
  <c r="AR18" i="68"/>
  <c r="B19" i="68"/>
  <c r="D19" i="68"/>
  <c r="F19" i="68"/>
  <c r="H19" i="68"/>
  <c r="J19" i="68"/>
  <c r="L19" i="68"/>
  <c r="N19" i="68"/>
  <c r="P19" i="68"/>
  <c r="R19" i="68"/>
  <c r="T19" i="68"/>
  <c r="V19" i="68"/>
  <c r="X19" i="68"/>
  <c r="Z19" i="68"/>
  <c r="AB19" i="68"/>
  <c r="AD19" i="68"/>
  <c r="AF19" i="68"/>
  <c r="AH19" i="68"/>
  <c r="AJ19" i="68"/>
  <c r="AL19" i="68"/>
  <c r="AN19" i="68"/>
  <c r="AP19" i="68"/>
  <c r="AR19" i="68"/>
  <c r="B20" i="68"/>
  <c r="D20" i="68"/>
  <c r="F20" i="68"/>
  <c r="H20" i="68"/>
  <c r="J20" i="68"/>
  <c r="L20" i="68"/>
  <c r="N20" i="68"/>
  <c r="P20" i="68"/>
  <c r="R20" i="68"/>
  <c r="T20" i="68"/>
  <c r="V20" i="68"/>
  <c r="X20" i="68"/>
  <c r="Z20" i="68"/>
  <c r="AB20" i="68"/>
  <c r="AD20" i="68"/>
  <c r="AF20" i="68"/>
  <c r="AH20" i="68"/>
  <c r="AJ20" i="68"/>
  <c r="AL20" i="68"/>
  <c r="AN20" i="68"/>
  <c r="AP20" i="68"/>
  <c r="AR20" i="68"/>
  <c r="B21" i="68"/>
  <c r="D21" i="68"/>
  <c r="F21" i="68"/>
  <c r="H21" i="68"/>
  <c r="J21" i="68"/>
  <c r="L21" i="68"/>
  <c r="N21" i="68"/>
  <c r="P21" i="68"/>
  <c r="R21" i="68"/>
  <c r="T21" i="68"/>
  <c r="V21" i="68"/>
  <c r="X21" i="68"/>
  <c r="Z21" i="68"/>
  <c r="AB21" i="68"/>
  <c r="AD21" i="68"/>
  <c r="AF21" i="68"/>
  <c r="AH21" i="68"/>
  <c r="AJ21" i="68"/>
  <c r="AL21" i="68"/>
  <c r="AN21" i="68"/>
  <c r="AP21" i="68"/>
  <c r="AR21" i="68"/>
  <c r="B22" i="68"/>
  <c r="D22" i="68"/>
  <c r="F22" i="68"/>
  <c r="H22" i="68"/>
  <c r="J22" i="68"/>
  <c r="L22" i="68"/>
  <c r="N22" i="68"/>
  <c r="P22" i="68"/>
  <c r="R22" i="68"/>
  <c r="T22" i="68"/>
  <c r="V22" i="68"/>
  <c r="X22" i="68"/>
  <c r="Z22" i="68"/>
  <c r="AB22" i="68"/>
  <c r="AD22" i="68"/>
  <c r="AF22" i="68"/>
  <c r="AH22" i="68"/>
  <c r="AJ22" i="68"/>
  <c r="AL22" i="68"/>
  <c r="AN22" i="68"/>
  <c r="AP22" i="68"/>
  <c r="AR22" i="68"/>
  <c r="B23" i="68"/>
  <c r="D23" i="68"/>
  <c r="F23" i="68"/>
  <c r="H23" i="68"/>
  <c r="J23" i="68"/>
  <c r="L23" i="68"/>
  <c r="N23" i="68"/>
  <c r="P23" i="68"/>
  <c r="R23" i="68"/>
  <c r="T23" i="68"/>
  <c r="V23" i="68"/>
  <c r="X23" i="68"/>
  <c r="Z23" i="68"/>
  <c r="AB23" i="68"/>
  <c r="AD23" i="68"/>
  <c r="AF23" i="68"/>
  <c r="AH23" i="68"/>
  <c r="AJ23" i="68"/>
  <c r="AL23" i="68"/>
  <c r="AN23" i="68"/>
  <c r="AP23" i="68"/>
  <c r="AR23" i="68"/>
  <c r="B24" i="68"/>
  <c r="D24" i="68"/>
  <c r="F24" i="68"/>
  <c r="H24" i="68"/>
  <c r="J24" i="68"/>
  <c r="L24" i="68"/>
  <c r="N24" i="68"/>
  <c r="P24" i="68"/>
  <c r="R24" i="68"/>
  <c r="T24" i="68"/>
  <c r="V24" i="68"/>
  <c r="X24" i="68"/>
  <c r="Z24" i="68"/>
  <c r="AB24" i="68"/>
  <c r="AD24" i="68"/>
  <c r="AF24" i="68"/>
  <c r="AH24" i="68"/>
  <c r="AJ24" i="68"/>
  <c r="AL24" i="68"/>
  <c r="AN24" i="68"/>
  <c r="AP24" i="68"/>
  <c r="AR24" i="68"/>
  <c r="B25" i="68"/>
  <c r="D25" i="68"/>
  <c r="F25" i="68"/>
  <c r="H25" i="68"/>
  <c r="J25" i="68"/>
  <c r="L25" i="68"/>
  <c r="N25" i="68"/>
  <c r="P25" i="68"/>
  <c r="R25" i="68"/>
  <c r="T25" i="68"/>
  <c r="V25" i="68"/>
  <c r="X25" i="68"/>
  <c r="Z25" i="68"/>
  <c r="AB25" i="68"/>
  <c r="AD25" i="68"/>
  <c r="AF25" i="68"/>
  <c r="AH25" i="68"/>
  <c r="AJ25" i="68"/>
  <c r="AL25" i="68"/>
  <c r="AN25" i="68"/>
  <c r="AP25" i="68"/>
  <c r="AR25" i="68"/>
  <c r="B26" i="68"/>
  <c r="D26" i="68"/>
  <c r="F26" i="68"/>
  <c r="H26" i="68"/>
  <c r="J26" i="68"/>
  <c r="L26" i="68"/>
  <c r="N26" i="68"/>
  <c r="P26" i="68"/>
  <c r="R26" i="68"/>
  <c r="T26" i="68"/>
  <c r="V26" i="68"/>
  <c r="X26" i="68"/>
  <c r="Z26" i="68"/>
  <c r="AB26" i="68"/>
  <c r="AD26" i="68"/>
  <c r="AF26" i="68"/>
  <c r="AH26" i="68"/>
  <c r="AJ26" i="68"/>
  <c r="AL26" i="68"/>
  <c r="AN26" i="68"/>
  <c r="AP26" i="68"/>
  <c r="AR26" i="68"/>
  <c r="B27" i="68"/>
  <c r="D27" i="68"/>
  <c r="F27" i="68"/>
  <c r="H27" i="68"/>
  <c r="J27" i="68"/>
  <c r="L27" i="68"/>
  <c r="N27" i="68"/>
  <c r="P27" i="68"/>
  <c r="R27" i="68"/>
  <c r="T27" i="68"/>
  <c r="V27" i="68"/>
  <c r="X27" i="68"/>
  <c r="Z27" i="68"/>
  <c r="AB27" i="68"/>
  <c r="AD27" i="68"/>
  <c r="AF27" i="68"/>
  <c r="AH27" i="68"/>
  <c r="AJ27" i="68"/>
  <c r="AL27" i="68"/>
  <c r="AN27" i="68"/>
  <c r="AP27" i="68"/>
  <c r="AR27" i="68"/>
  <c r="E5" i="68"/>
  <c r="I5" i="68"/>
  <c r="M5" i="68"/>
  <c r="Q5" i="68"/>
  <c r="U5" i="68"/>
  <c r="Y5" i="68"/>
  <c r="AC5" i="68"/>
  <c r="AG5" i="68"/>
  <c r="AK5" i="68"/>
  <c r="AO5" i="68"/>
  <c r="AS5" i="68"/>
  <c r="E6" i="68"/>
  <c r="I6" i="68"/>
  <c r="M6" i="68"/>
  <c r="Q6" i="68"/>
  <c r="U6" i="68"/>
  <c r="Y6" i="68"/>
  <c r="AC6" i="68"/>
  <c r="AG6" i="68"/>
  <c r="AK6" i="68"/>
  <c r="AO6" i="68"/>
  <c r="AS6" i="68"/>
  <c r="E7" i="68"/>
  <c r="I7" i="68"/>
  <c r="M7" i="68"/>
  <c r="Q7" i="68"/>
  <c r="U7" i="68"/>
  <c r="Y7" i="68"/>
  <c r="AC7" i="68"/>
  <c r="AG7" i="68"/>
  <c r="AK7" i="68"/>
  <c r="AO7" i="68"/>
  <c r="AS7" i="68"/>
  <c r="E8" i="68"/>
  <c r="I8" i="68"/>
  <c r="M8" i="68"/>
  <c r="Q8" i="68"/>
  <c r="U8" i="68"/>
  <c r="Y8" i="68"/>
  <c r="AC8" i="68"/>
  <c r="AG8" i="68"/>
  <c r="AK8" i="68"/>
  <c r="AO8" i="68"/>
  <c r="AS8" i="68"/>
  <c r="E9" i="68"/>
  <c r="I9" i="68"/>
  <c r="M9" i="68"/>
  <c r="Q9" i="68"/>
  <c r="U9" i="68"/>
  <c r="Y9" i="68"/>
  <c r="AC9" i="68"/>
  <c r="AG9" i="68"/>
  <c r="AK9" i="68"/>
  <c r="AO9" i="68"/>
  <c r="AS9" i="68"/>
  <c r="E10" i="68"/>
  <c r="I10" i="68"/>
  <c r="M10" i="68"/>
  <c r="Q10" i="68"/>
  <c r="U10" i="68"/>
  <c r="Y10" i="68"/>
  <c r="AC10" i="68"/>
  <c r="AG10" i="68"/>
  <c r="AK10" i="68"/>
  <c r="AO10" i="68"/>
  <c r="AS10" i="68"/>
  <c r="E11" i="68"/>
  <c r="I11" i="68"/>
  <c r="M11" i="68"/>
  <c r="Q11" i="68"/>
  <c r="U11" i="68"/>
  <c r="Y11" i="68"/>
  <c r="AC11" i="68"/>
  <c r="AG11" i="68"/>
  <c r="AK11" i="68"/>
  <c r="AO11" i="68"/>
  <c r="AS11" i="68"/>
  <c r="E12" i="68"/>
  <c r="I12" i="68"/>
  <c r="M12" i="68"/>
  <c r="Q12" i="68"/>
  <c r="U12" i="68"/>
  <c r="Y12" i="68"/>
  <c r="AC12" i="68"/>
  <c r="AG12" i="68"/>
  <c r="AK12" i="68"/>
  <c r="AO12" i="68"/>
  <c r="AS12" i="68"/>
  <c r="E13" i="68"/>
  <c r="I13" i="68"/>
  <c r="M13" i="68"/>
  <c r="Q13" i="68"/>
  <c r="U13" i="68"/>
  <c r="Y13" i="68"/>
  <c r="AC13" i="68"/>
  <c r="AG13" i="68"/>
  <c r="AK13" i="68"/>
  <c r="AO13" i="68"/>
  <c r="AS13" i="68"/>
  <c r="E14" i="68"/>
  <c r="I14" i="68"/>
  <c r="M14" i="68"/>
  <c r="Q14" i="68"/>
  <c r="U14" i="68"/>
  <c r="Y14" i="68"/>
  <c r="AC14" i="68"/>
  <c r="AG14" i="68"/>
  <c r="AK14" i="68"/>
  <c r="AO14" i="68"/>
  <c r="AS14" i="68"/>
  <c r="E15" i="68"/>
  <c r="I15" i="68"/>
  <c r="M15" i="68"/>
  <c r="Q15" i="68"/>
  <c r="U15" i="68"/>
  <c r="Y15" i="68"/>
  <c r="AC15" i="68"/>
  <c r="AG15" i="68"/>
  <c r="AK15" i="68"/>
  <c r="AO15" i="68"/>
  <c r="AS15" i="68"/>
  <c r="E16" i="68"/>
  <c r="I16" i="68"/>
  <c r="M16" i="68"/>
  <c r="Q16" i="68"/>
  <c r="U16" i="68"/>
  <c r="Y16" i="68"/>
  <c r="AC16" i="68"/>
  <c r="AE16" i="68"/>
  <c r="AG16" i="68"/>
  <c r="AI16" i="68"/>
  <c r="AK16" i="68"/>
  <c r="AM16" i="68"/>
  <c r="AO16" i="68"/>
  <c r="AQ16" i="68"/>
  <c r="AS16" i="68"/>
  <c r="E17" i="68"/>
  <c r="I17" i="68"/>
  <c r="M17" i="68"/>
  <c r="Q17" i="68"/>
  <c r="U17" i="68"/>
  <c r="Y17" i="68"/>
  <c r="AC17" i="68"/>
  <c r="AG17" i="68"/>
  <c r="AK17" i="68"/>
  <c r="AO17" i="68"/>
  <c r="AS17" i="68"/>
  <c r="E18" i="68"/>
  <c r="I18" i="68"/>
  <c r="M18" i="68"/>
  <c r="Q18" i="68"/>
  <c r="U18" i="68"/>
  <c r="Y18" i="68"/>
  <c r="AC18" i="68"/>
  <c r="AG18" i="68"/>
  <c r="AK18" i="68"/>
  <c r="AO18" i="68"/>
  <c r="AS18" i="68"/>
  <c r="E19" i="68"/>
  <c r="I19" i="68"/>
  <c r="M19" i="68"/>
  <c r="Q19" i="68"/>
  <c r="U19" i="68"/>
  <c r="Y19" i="68"/>
  <c r="AC19" i="68"/>
  <c r="AG19" i="68"/>
  <c r="AK19" i="68"/>
  <c r="AO19" i="68"/>
  <c r="AS19" i="68"/>
  <c r="E20" i="68"/>
  <c r="I20" i="68"/>
  <c r="M20" i="68"/>
  <c r="Q20" i="68"/>
  <c r="U20" i="68"/>
  <c r="Y20" i="68"/>
  <c r="AC20" i="68"/>
  <c r="AG20" i="68"/>
  <c r="AK20" i="68"/>
  <c r="AO20" i="68"/>
  <c r="AS20" i="68"/>
  <c r="E21" i="68"/>
  <c r="I21" i="68"/>
  <c r="M21" i="68"/>
  <c r="Q21" i="68"/>
  <c r="U21" i="68"/>
  <c r="Y21" i="68"/>
  <c r="AC21" i="68"/>
  <c r="AG21" i="68"/>
  <c r="AK21" i="68"/>
  <c r="AO21" i="68"/>
  <c r="AS21" i="68"/>
  <c r="E22" i="68"/>
  <c r="I22" i="68"/>
  <c r="M22" i="68"/>
  <c r="Q22" i="68"/>
  <c r="U22" i="68"/>
  <c r="Y22" i="68"/>
  <c r="AC22" i="68"/>
  <c r="AG22" i="68"/>
  <c r="AK22" i="68"/>
  <c r="AO22" i="68"/>
  <c r="AS22" i="68"/>
  <c r="E23" i="68"/>
  <c r="I23" i="68"/>
  <c r="M23" i="68"/>
  <c r="Q23" i="68"/>
  <c r="U23" i="68"/>
  <c r="Y23" i="68"/>
  <c r="AC23" i="68"/>
  <c r="AG23" i="68"/>
  <c r="AK23" i="68"/>
  <c r="AO23" i="68"/>
  <c r="AS23" i="68"/>
  <c r="E24" i="68"/>
  <c r="I24" i="68"/>
  <c r="M24" i="68"/>
  <c r="Q24" i="68"/>
  <c r="U24" i="68"/>
  <c r="Y24" i="68"/>
  <c r="AC24" i="68"/>
  <c r="AG24" i="68"/>
  <c r="AK24" i="68"/>
  <c r="AO24" i="68"/>
  <c r="AS24" i="68"/>
  <c r="E25" i="68"/>
  <c r="I25" i="68"/>
  <c r="M25" i="68"/>
  <c r="Q25" i="68"/>
  <c r="U25" i="68"/>
  <c r="Y25" i="68"/>
  <c r="AC25" i="68"/>
  <c r="AG25" i="68"/>
  <c r="AK25" i="68"/>
  <c r="AO25" i="68"/>
  <c r="AS25" i="68"/>
  <c r="E26" i="68"/>
  <c r="I26" i="68"/>
  <c r="M26" i="68"/>
  <c r="Q26" i="68"/>
  <c r="U26" i="68"/>
  <c r="Y26" i="68"/>
  <c r="AC26" i="68"/>
  <c r="AG26" i="68"/>
  <c r="AK26" i="68"/>
  <c r="AO26" i="68"/>
  <c r="AS26" i="68"/>
  <c r="E27" i="68"/>
  <c r="I27" i="68"/>
  <c r="M27" i="68"/>
  <c r="Q27" i="68"/>
  <c r="U27" i="68"/>
  <c r="Y27" i="68"/>
  <c r="AC27" i="68"/>
  <c r="AG27" i="68"/>
  <c r="AK27" i="68"/>
  <c r="AO27" i="68"/>
  <c r="AS27" i="68"/>
  <c r="C17" i="68"/>
  <c r="G17" i="68"/>
  <c r="K17" i="68"/>
  <c r="O17" i="68"/>
  <c r="S17" i="68"/>
  <c r="W17" i="68"/>
  <c r="AA17" i="68"/>
  <c r="AE17" i="68"/>
  <c r="AI17" i="68"/>
  <c r="AM17" i="68"/>
  <c r="AQ17" i="68"/>
  <c r="C18" i="68"/>
  <c r="G18" i="68"/>
  <c r="K18" i="68"/>
  <c r="O18" i="68"/>
  <c r="S18" i="68"/>
  <c r="W18" i="68"/>
  <c r="AA18" i="68"/>
  <c r="AE18" i="68"/>
  <c r="AI18" i="68"/>
  <c r="AM18" i="68"/>
  <c r="AQ18" i="68"/>
  <c r="C19" i="68"/>
  <c r="G19" i="68"/>
  <c r="K19" i="68"/>
  <c r="O19" i="68"/>
  <c r="S19" i="68"/>
  <c r="W19" i="68"/>
  <c r="AA19" i="68"/>
  <c r="AE19" i="68"/>
  <c r="AI19" i="68"/>
  <c r="AM19" i="68"/>
  <c r="AQ19" i="68"/>
  <c r="C20" i="68"/>
  <c r="G20" i="68"/>
  <c r="K20" i="68"/>
  <c r="O20" i="68"/>
  <c r="S20" i="68"/>
  <c r="W20" i="68"/>
  <c r="AA20" i="68"/>
  <c r="AE20" i="68"/>
  <c r="AI20" i="68"/>
  <c r="AM20" i="68"/>
  <c r="AQ20" i="68"/>
  <c r="C21" i="68"/>
  <c r="G21" i="68"/>
  <c r="K21" i="68"/>
  <c r="O21" i="68"/>
  <c r="S21" i="68"/>
  <c r="W21" i="68"/>
  <c r="AA21" i="68"/>
  <c r="AE21" i="68"/>
  <c r="AI21" i="68"/>
  <c r="AM21" i="68"/>
  <c r="AQ21" i="68"/>
  <c r="C22" i="68"/>
  <c r="G22" i="68"/>
  <c r="K22" i="68"/>
  <c r="O22" i="68"/>
  <c r="S22" i="68"/>
  <c r="W22" i="68"/>
  <c r="AA22" i="68"/>
  <c r="AE22" i="68"/>
  <c r="AI22" i="68"/>
  <c r="AM22" i="68"/>
  <c r="AQ22" i="68"/>
  <c r="C23" i="68"/>
  <c r="G23" i="68"/>
  <c r="K23" i="68"/>
  <c r="O23" i="68"/>
  <c r="S23" i="68"/>
  <c r="W23" i="68"/>
  <c r="AA23" i="68"/>
  <c r="AE23" i="68"/>
  <c r="AI23" i="68"/>
  <c r="AM23" i="68"/>
  <c r="AQ23" i="68"/>
  <c r="C24" i="68"/>
  <c r="G24" i="68"/>
  <c r="K24" i="68"/>
  <c r="O24" i="68"/>
  <c r="S24" i="68"/>
  <c r="W24" i="68"/>
  <c r="AA24" i="68"/>
  <c r="AE24" i="68"/>
  <c r="AI24" i="68"/>
  <c r="AM24" i="68"/>
  <c r="AQ24" i="68"/>
  <c r="C25" i="68"/>
  <c r="G25" i="68"/>
  <c r="K25" i="68"/>
  <c r="O25" i="68"/>
  <c r="S25" i="68"/>
  <c r="W25" i="68"/>
  <c r="AA25" i="68"/>
  <c r="AE25" i="68"/>
  <c r="AI25" i="68"/>
  <c r="AM25" i="68"/>
  <c r="AQ25" i="68"/>
  <c r="C26" i="68"/>
  <c r="G26" i="68"/>
  <c r="K26" i="68"/>
  <c r="O26" i="68"/>
  <c r="S26" i="68"/>
  <c r="W26" i="68"/>
  <c r="AA26" i="68"/>
  <c r="AE26" i="68"/>
  <c r="AI26" i="68"/>
  <c r="AM26" i="68"/>
  <c r="AQ26" i="68"/>
  <c r="C27" i="68"/>
  <c r="G27" i="68"/>
  <c r="K27" i="68"/>
  <c r="O27" i="68"/>
  <c r="S27" i="68"/>
  <c r="W27" i="68"/>
  <c r="AA27" i="68"/>
  <c r="AE27" i="68"/>
  <c r="AI27" i="68"/>
  <c r="AM27" i="68"/>
  <c r="AQ27" i="68"/>
  <c r="Z16" i="68"/>
  <c r="V16" i="68"/>
  <c r="R16" i="68"/>
  <c r="N16" i="68"/>
  <c r="J16" i="68"/>
  <c r="F16" i="68"/>
  <c r="B16" i="68"/>
  <c r="AP15" i="68"/>
  <c r="AL15" i="68"/>
  <c r="AH15" i="68"/>
  <c r="AD15" i="68"/>
  <c r="Z15" i="68"/>
  <c r="V15" i="68"/>
  <c r="R15" i="68"/>
  <c r="N15" i="68"/>
  <c r="J15" i="68"/>
  <c r="F15" i="68"/>
  <c r="B15" i="68"/>
  <c r="AP14" i="68"/>
  <c r="AL14" i="68"/>
  <c r="AH14" i="68"/>
  <c r="AD14" i="68"/>
  <c r="Z14" i="68"/>
  <c r="V14" i="68"/>
  <c r="R14" i="68"/>
  <c r="N14" i="68"/>
  <c r="J14" i="68"/>
  <c r="F14" i="68"/>
  <c r="B14" i="68"/>
  <c r="AP13" i="68"/>
  <c r="AL13" i="68"/>
  <c r="AH13" i="68"/>
  <c r="AD13" i="68"/>
  <c r="Z13" i="68"/>
  <c r="V13" i="68"/>
  <c r="R13" i="68"/>
  <c r="N13" i="68"/>
  <c r="J13" i="68"/>
  <c r="F13" i="68"/>
  <c r="B13" i="68"/>
  <c r="AP12" i="68"/>
  <c r="AL12" i="68"/>
  <c r="AH12" i="68"/>
  <c r="AD12" i="68"/>
  <c r="Z12" i="68"/>
  <c r="V12" i="68"/>
  <c r="R12" i="68"/>
  <c r="N12" i="68"/>
  <c r="J12" i="68"/>
  <c r="F12" i="68"/>
  <c r="B12" i="68"/>
  <c r="AP11" i="68"/>
  <c r="AL11" i="68"/>
  <c r="AH11" i="68"/>
  <c r="AD11" i="68"/>
  <c r="Z11" i="68"/>
  <c r="V11" i="68"/>
  <c r="R11" i="68"/>
  <c r="N11" i="68"/>
  <c r="J11" i="68"/>
  <c r="F11" i="68"/>
  <c r="B11" i="68"/>
  <c r="AP10" i="68"/>
  <c r="AL10" i="68"/>
  <c r="AH10" i="68"/>
  <c r="AD10" i="68"/>
  <c r="Z10" i="68"/>
  <c r="V10" i="68"/>
  <c r="R10" i="68"/>
  <c r="N10" i="68"/>
  <c r="J10" i="68"/>
  <c r="F10" i="68"/>
  <c r="B10" i="68"/>
  <c r="AP9" i="68"/>
  <c r="AL9" i="68"/>
  <c r="AH9" i="68"/>
  <c r="AD9" i="68"/>
  <c r="Z9" i="68"/>
  <c r="V9" i="68"/>
  <c r="R9" i="68"/>
  <c r="N9" i="68"/>
  <c r="J9" i="68"/>
  <c r="F9" i="68"/>
  <c r="B9" i="68"/>
  <c r="AP8" i="68"/>
  <c r="AL8" i="68"/>
  <c r="AH8" i="68"/>
  <c r="AD8" i="68"/>
  <c r="Z8" i="68"/>
  <c r="V8" i="68"/>
  <c r="R8" i="68"/>
  <c r="N8" i="68"/>
  <c r="J8" i="68"/>
  <c r="F8" i="68"/>
  <c r="B8" i="68"/>
  <c r="AP7" i="68"/>
  <c r="AL7" i="68"/>
  <c r="AH7" i="68"/>
  <c r="AD7" i="68"/>
  <c r="Z7" i="68"/>
  <c r="V7" i="68"/>
  <c r="R7" i="68"/>
  <c r="N7" i="68"/>
  <c r="J7" i="68"/>
  <c r="F7" i="68"/>
  <c r="B7" i="68"/>
  <c r="B31" i="68" s="1"/>
  <c r="AP6" i="68"/>
  <c r="AL6" i="68"/>
  <c r="AH6" i="68"/>
  <c r="AD6" i="68"/>
  <c r="Z6" i="68"/>
  <c r="V6" i="68"/>
  <c r="R6" i="68"/>
  <c r="N6" i="68"/>
  <c r="J6" i="68"/>
  <c r="F6" i="68"/>
  <c r="B6" i="68"/>
  <c r="AP5" i="68"/>
  <c r="AL5" i="68"/>
  <c r="AH5" i="68"/>
  <c r="AD5" i="68"/>
  <c r="Z5" i="68"/>
  <c r="V5" i="68"/>
  <c r="R5" i="68"/>
  <c r="N5" i="68"/>
  <c r="J5" i="68"/>
  <c r="F5" i="68"/>
  <c r="AB16" i="68"/>
  <c r="X16" i="68"/>
  <c r="T16" i="68"/>
  <c r="P16" i="68"/>
  <c r="L16" i="68"/>
  <c r="H16" i="68"/>
  <c r="D16" i="68"/>
  <c r="AR15" i="68"/>
  <c r="AN15" i="68"/>
  <c r="AJ15" i="68"/>
  <c r="AF15" i="68"/>
  <c r="AB15" i="68"/>
  <c r="X15" i="68"/>
  <c r="T15" i="68"/>
  <c r="P15" i="68"/>
  <c r="L15" i="68"/>
  <c r="H15" i="68"/>
  <c r="D15" i="68"/>
  <c r="AR14" i="68"/>
  <c r="AN14" i="68"/>
  <c r="AJ14" i="68"/>
  <c r="AF14" i="68"/>
  <c r="AB14" i="68"/>
  <c r="X14" i="68"/>
  <c r="T14" i="68"/>
  <c r="P14" i="68"/>
  <c r="L14" i="68"/>
  <c r="H14" i="68"/>
  <c r="D14" i="68"/>
  <c r="AR13" i="68"/>
  <c r="AN13" i="68"/>
  <c r="AJ13" i="68"/>
  <c r="AF13" i="68"/>
  <c r="AB13" i="68"/>
  <c r="X13" i="68"/>
  <c r="T13" i="68"/>
  <c r="P13" i="68"/>
  <c r="L13" i="68"/>
  <c r="H13" i="68"/>
  <c r="D13" i="68"/>
  <c r="AR12" i="68"/>
  <c r="AN12" i="68"/>
  <c r="AJ12" i="68"/>
  <c r="AF12" i="68"/>
  <c r="AB12" i="68"/>
  <c r="X12" i="68"/>
  <c r="T12" i="68"/>
  <c r="P12" i="68"/>
  <c r="L12" i="68"/>
  <c r="H12" i="68"/>
  <c r="D12" i="68"/>
  <c r="AR11" i="68"/>
  <c r="AN11" i="68"/>
  <c r="AJ11" i="68"/>
  <c r="AF11" i="68"/>
  <c r="AB11" i="68"/>
  <c r="X11" i="68"/>
  <c r="T11" i="68"/>
  <c r="P11" i="68"/>
  <c r="L11" i="68"/>
  <c r="H11" i="68"/>
  <c r="D11" i="68"/>
  <c r="AR10" i="68"/>
  <c r="AN10" i="68"/>
  <c r="AJ10" i="68"/>
  <c r="AF10" i="68"/>
  <c r="AB10" i="68"/>
  <c r="X10" i="68"/>
  <c r="T10" i="68"/>
  <c r="P10" i="68"/>
  <c r="L10" i="68"/>
  <c r="H10" i="68"/>
  <c r="D10" i="68"/>
  <c r="AR9" i="68"/>
  <c r="AN9" i="68"/>
  <c r="AJ9" i="68"/>
  <c r="AF9" i="68"/>
  <c r="AB9" i="68"/>
  <c r="X9" i="68"/>
  <c r="T9" i="68"/>
  <c r="P9" i="68"/>
  <c r="L9" i="68"/>
  <c r="H9" i="68"/>
  <c r="D9" i="68"/>
  <c r="AR8" i="68"/>
  <c r="AN8" i="68"/>
  <c r="AJ8" i="68"/>
  <c r="AF8" i="68"/>
  <c r="AB8" i="68"/>
  <c r="X8" i="68"/>
  <c r="T8" i="68"/>
  <c r="P8" i="68"/>
  <c r="L8" i="68"/>
  <c r="H8" i="68"/>
  <c r="D8" i="68"/>
  <c r="AR7" i="68"/>
  <c r="AN7" i="68"/>
  <c r="AJ7" i="68"/>
  <c r="AF7" i="68"/>
  <c r="AB7" i="68"/>
  <c r="X7" i="68"/>
  <c r="T7" i="68"/>
  <c r="P7" i="68"/>
  <c r="L7" i="68"/>
  <c r="H7" i="68"/>
  <c r="D7" i="68"/>
  <c r="AR6" i="68"/>
  <c r="AN6" i="68"/>
  <c r="AJ6" i="68"/>
  <c r="AF6" i="68"/>
  <c r="AB6" i="68"/>
  <c r="X6" i="68"/>
  <c r="T6" i="68"/>
  <c r="P6" i="68"/>
  <c r="L6" i="68"/>
  <c r="H6" i="68"/>
  <c r="D6" i="68"/>
  <c r="AR5" i="68"/>
  <c r="AN5" i="68"/>
  <c r="AJ5" i="68"/>
  <c r="AF5" i="68"/>
  <c r="AB5" i="68"/>
  <c r="X5" i="68"/>
  <c r="T5" i="68"/>
  <c r="P5" i="68"/>
  <c r="L5" i="68"/>
  <c r="H5" i="68"/>
  <c r="D5" i="68"/>
  <c r="D42" i="4"/>
  <c r="D42" i="22" s="1"/>
  <c r="AD14" i="26"/>
  <c r="AD15" i="26" s="1"/>
  <c r="B14" i="26"/>
  <c r="B15" i="26" s="1"/>
  <c r="D31" i="11"/>
  <c r="Q31" i="11"/>
  <c r="M31" i="11"/>
  <c r="I31" i="11"/>
  <c r="U33" i="11"/>
  <c r="U33" i="22"/>
  <c r="Q33" i="11"/>
  <c r="M33" i="11"/>
  <c r="I33" i="11"/>
  <c r="I33" i="22"/>
  <c r="G33" i="11"/>
  <c r="G33" i="22"/>
  <c r="E33" i="11"/>
  <c r="K43" i="11"/>
  <c r="U42" i="22"/>
  <c r="W40" i="11"/>
  <c r="W40" i="22"/>
  <c r="U40" i="11"/>
  <c r="U40" i="22"/>
  <c r="S40" i="11"/>
  <c r="S40" i="22"/>
  <c r="Q40" i="11"/>
  <c r="Q40" i="22"/>
  <c r="O40" i="11"/>
  <c r="O40" i="22"/>
  <c r="M40" i="11"/>
  <c r="M40" i="22"/>
  <c r="K40" i="11"/>
  <c r="K40" i="22"/>
  <c r="I40" i="11"/>
  <c r="I40" i="22"/>
  <c r="G40" i="11"/>
  <c r="G40" i="22"/>
  <c r="E40" i="11"/>
  <c r="E40" i="22"/>
  <c r="W39" i="11"/>
  <c r="W39" i="22"/>
  <c r="U39" i="11"/>
  <c r="U39" i="22"/>
  <c r="S39" i="11"/>
  <c r="S39" i="22"/>
  <c r="Q39" i="11"/>
  <c r="Q39" i="22"/>
  <c r="O39" i="11"/>
  <c r="O39" i="22"/>
  <c r="W33" i="11"/>
  <c r="S33" i="11"/>
  <c r="O33" i="11"/>
  <c r="K33" i="11"/>
  <c r="M39" i="11"/>
  <c r="M39" i="22"/>
  <c r="K39" i="11"/>
  <c r="K39" i="22"/>
  <c r="I39" i="11"/>
  <c r="I39" i="22"/>
  <c r="G39" i="11"/>
  <c r="G39" i="22"/>
  <c r="E39" i="11"/>
  <c r="E39" i="22"/>
  <c r="W38" i="11"/>
  <c r="W38" i="22"/>
  <c r="U38" i="11"/>
  <c r="U38" i="22"/>
  <c r="S38" i="11"/>
  <c r="S38" i="22"/>
  <c r="Q38" i="11"/>
  <c r="Q38" i="22"/>
  <c r="O38" i="11"/>
  <c r="O38" i="22"/>
  <c r="M38" i="11"/>
  <c r="M38" i="22"/>
  <c r="K38" i="11"/>
  <c r="K38" i="22"/>
  <c r="I38" i="11"/>
  <c r="I38" i="22"/>
  <c r="G38" i="11"/>
  <c r="G38" i="22"/>
  <c r="E38" i="11"/>
  <c r="E38" i="22"/>
  <c r="W36" i="11"/>
  <c r="W36" i="22"/>
  <c r="U36" i="11"/>
  <c r="U36" i="22"/>
  <c r="S36" i="11"/>
  <c r="S36" i="22"/>
  <c r="Q36" i="11"/>
  <c r="Q36" i="22"/>
  <c r="O36" i="11"/>
  <c r="O36" i="22"/>
  <c r="M36" i="11"/>
  <c r="M36" i="22"/>
  <c r="K36" i="11"/>
  <c r="K36" i="22"/>
  <c r="I36" i="11"/>
  <c r="I36" i="22"/>
  <c r="G36" i="11"/>
  <c r="G36" i="22"/>
  <c r="E36" i="11"/>
  <c r="E36" i="22"/>
  <c r="W35" i="11"/>
  <c r="U35" i="11"/>
  <c r="S35" i="11"/>
  <c r="S35" i="22"/>
  <c r="Q35" i="11"/>
  <c r="O35" i="11"/>
  <c r="M35" i="11"/>
  <c r="M35" i="22"/>
  <c r="K35" i="11"/>
  <c r="I35" i="11"/>
  <c r="G35" i="11"/>
  <c r="E35" i="11"/>
  <c r="S34" i="11"/>
  <c r="X5" i="11"/>
  <c r="X45" i="4"/>
  <c r="X5" i="22"/>
  <c r="V5" i="11"/>
  <c r="V5" i="22"/>
  <c r="V45" i="4"/>
  <c r="V45" i="22" s="1"/>
  <c r="T5" i="11"/>
  <c r="T45" i="4"/>
  <c r="R5" i="11"/>
  <c r="R45" i="4"/>
  <c r="R45" i="22" s="1"/>
  <c r="P5" i="11"/>
  <c r="P45" i="4"/>
  <c r="N5" i="11"/>
  <c r="N5" i="22"/>
  <c r="N45" i="4"/>
  <c r="L5" i="11"/>
  <c r="L45" i="4"/>
  <c r="L45" i="22" s="1"/>
  <c r="J5" i="11"/>
  <c r="J5" i="22"/>
  <c r="J45" i="4"/>
  <c r="J45" i="22" s="1"/>
  <c r="H5" i="11"/>
  <c r="H45" i="4"/>
  <c r="H5" i="22"/>
  <c r="F5" i="11"/>
  <c r="F45" i="4"/>
  <c r="X24" i="11"/>
  <c r="X24" i="22"/>
  <c r="V24" i="11"/>
  <c r="V24" i="22"/>
  <c r="T24" i="11"/>
  <c r="R24" i="11"/>
  <c r="R24" i="22"/>
  <c r="P24" i="11"/>
  <c r="P24" i="22"/>
  <c r="N24" i="11"/>
  <c r="N24" i="22"/>
  <c r="L24" i="11"/>
  <c r="L24" i="22"/>
  <c r="J24" i="11"/>
  <c r="J24" i="22"/>
  <c r="H24" i="11"/>
  <c r="H24" i="22"/>
  <c r="F24" i="11"/>
  <c r="F24" i="22"/>
  <c r="W23" i="11"/>
  <c r="W23" i="22"/>
  <c r="U23" i="11"/>
  <c r="U23" i="22"/>
  <c r="S23" i="11"/>
  <c r="S23" i="22"/>
  <c r="Q23" i="11"/>
  <c r="Q23" i="22"/>
  <c r="O23" i="11"/>
  <c r="O23" i="22"/>
  <c r="M23" i="11"/>
  <c r="M23" i="22"/>
  <c r="K23" i="11"/>
  <c r="K23" i="22"/>
  <c r="I23" i="11"/>
  <c r="I23" i="22"/>
  <c r="G23" i="11"/>
  <c r="G23" i="22"/>
  <c r="E23" i="11"/>
  <c r="E23" i="22"/>
  <c r="X22" i="11"/>
  <c r="X22" i="22"/>
  <c r="V22" i="11"/>
  <c r="V22" i="22"/>
  <c r="T22" i="11"/>
  <c r="R22" i="11"/>
  <c r="R22" i="22"/>
  <c r="P22" i="11"/>
  <c r="P22" i="22"/>
  <c r="N22" i="11"/>
  <c r="N22" i="22"/>
  <c r="L22" i="11"/>
  <c r="L22" i="22"/>
  <c r="J22" i="11"/>
  <c r="J22" i="22"/>
  <c r="H22" i="11"/>
  <c r="H22" i="22"/>
  <c r="F22" i="11"/>
  <c r="F22" i="22"/>
  <c r="W21" i="11"/>
  <c r="W21" i="22"/>
  <c r="U21" i="11"/>
  <c r="U21" i="22"/>
  <c r="S21" i="11"/>
  <c r="S21" i="22"/>
  <c r="Q21" i="11"/>
  <c r="Q21" i="22"/>
  <c r="O21" i="11"/>
  <c r="O21" i="22"/>
  <c r="M21" i="11"/>
  <c r="M21" i="22"/>
  <c r="K21" i="11"/>
  <c r="K21" i="22"/>
  <c r="I21" i="11"/>
  <c r="I21" i="22"/>
  <c r="G21" i="11"/>
  <c r="G21" i="22"/>
  <c r="E21" i="11"/>
  <c r="E21" i="22"/>
  <c r="X20" i="11"/>
  <c r="X20" i="22"/>
  <c r="V20" i="11"/>
  <c r="V20" i="22"/>
  <c r="T20" i="11"/>
  <c r="R20" i="11"/>
  <c r="R20" i="22"/>
  <c r="P20" i="11"/>
  <c r="P20" i="22"/>
  <c r="N20" i="11"/>
  <c r="N20" i="22"/>
  <c r="L20" i="11"/>
  <c r="L20" i="22"/>
  <c r="J20" i="11"/>
  <c r="J20" i="22"/>
  <c r="H20" i="11"/>
  <c r="H20" i="22"/>
  <c r="F20" i="11"/>
  <c r="F20" i="22"/>
  <c r="W19" i="11"/>
  <c r="W19" i="22"/>
  <c r="U19" i="11"/>
  <c r="U19" i="22"/>
  <c r="S19" i="11"/>
  <c r="S19" i="22"/>
  <c r="Q19" i="11"/>
  <c r="Q19" i="22"/>
  <c r="O19" i="11"/>
  <c r="O19" i="22"/>
  <c r="M19" i="11"/>
  <c r="M19" i="22"/>
  <c r="K19" i="11"/>
  <c r="K19" i="22"/>
  <c r="I19" i="11"/>
  <c r="I19" i="22"/>
  <c r="G19" i="11"/>
  <c r="G19" i="22"/>
  <c r="E19" i="11"/>
  <c r="E19" i="22"/>
  <c r="X18" i="11"/>
  <c r="X18" i="22"/>
  <c r="V18" i="11"/>
  <c r="V18" i="22"/>
  <c r="T18" i="11"/>
  <c r="R18" i="11"/>
  <c r="R18" i="22"/>
  <c r="P18" i="11"/>
  <c r="P18" i="22"/>
  <c r="N18" i="11"/>
  <c r="N18" i="22"/>
  <c r="L18" i="11"/>
  <c r="L18" i="22"/>
  <c r="J18" i="11"/>
  <c r="J18" i="22"/>
  <c r="H18" i="11"/>
  <c r="H18" i="22"/>
  <c r="F18" i="11"/>
  <c r="F18" i="22"/>
  <c r="W17" i="11"/>
  <c r="W17" i="22"/>
  <c r="U17" i="11"/>
  <c r="U17" i="22"/>
  <c r="S17" i="11"/>
  <c r="S17" i="22"/>
  <c r="Q17" i="11"/>
  <c r="Q17" i="22"/>
  <c r="O17" i="11"/>
  <c r="O17" i="22"/>
  <c r="M17" i="11"/>
  <c r="M17" i="22"/>
  <c r="K17" i="11"/>
  <c r="K17" i="22"/>
  <c r="I17" i="11"/>
  <c r="I17" i="22"/>
  <c r="G17" i="11"/>
  <c r="G17" i="22"/>
  <c r="E17" i="11"/>
  <c r="E17" i="22"/>
  <c r="X16" i="11"/>
  <c r="X16" i="22"/>
  <c r="V16" i="11"/>
  <c r="V16" i="22"/>
  <c r="T16" i="11"/>
  <c r="R16" i="11"/>
  <c r="R16" i="22"/>
  <c r="P16" i="11"/>
  <c r="P16" i="22"/>
  <c r="N16" i="11"/>
  <c r="N16" i="22"/>
  <c r="L16" i="11"/>
  <c r="L16" i="22"/>
  <c r="J16" i="11"/>
  <c r="J16" i="22"/>
  <c r="H16" i="11"/>
  <c r="H16" i="22"/>
  <c r="F16" i="11"/>
  <c r="F16" i="22"/>
  <c r="W15" i="11"/>
  <c r="W15" i="22"/>
  <c r="U15" i="11"/>
  <c r="U15" i="22"/>
  <c r="S15" i="11"/>
  <c r="S15" i="22"/>
  <c r="Q15" i="11"/>
  <c r="Q15" i="22"/>
  <c r="O15" i="11"/>
  <c r="O15" i="22"/>
  <c r="M15" i="11"/>
  <c r="M15" i="22"/>
  <c r="K15" i="11"/>
  <c r="K15" i="22"/>
  <c r="I15" i="11"/>
  <c r="I15" i="22"/>
  <c r="G15" i="11"/>
  <c r="G15" i="22"/>
  <c r="E15" i="11"/>
  <c r="E15" i="22"/>
  <c r="X14" i="11"/>
  <c r="X14" i="22"/>
  <c r="V14" i="11"/>
  <c r="V14" i="22"/>
  <c r="T14" i="11"/>
  <c r="R14" i="11"/>
  <c r="R14" i="22"/>
  <c r="P14" i="11"/>
  <c r="P14" i="22"/>
  <c r="N14" i="11"/>
  <c r="N14" i="22"/>
  <c r="L14" i="11"/>
  <c r="L14" i="22"/>
  <c r="J14" i="11"/>
  <c r="J14" i="22"/>
  <c r="H14" i="11"/>
  <c r="H14" i="22"/>
  <c r="F14" i="11"/>
  <c r="F14" i="22"/>
  <c r="W13" i="11"/>
  <c r="W13" i="22"/>
  <c r="U13" i="11"/>
  <c r="U13" i="22"/>
  <c r="S13" i="11"/>
  <c r="S13" i="22"/>
  <c r="Q13" i="11"/>
  <c r="Q13" i="22"/>
  <c r="O13" i="11"/>
  <c r="O13" i="22"/>
  <c r="M13" i="11"/>
  <c r="M13" i="22"/>
  <c r="K13" i="11"/>
  <c r="K13" i="22"/>
  <c r="I13" i="11"/>
  <c r="I13" i="22"/>
  <c r="G13" i="11"/>
  <c r="G13" i="22"/>
  <c r="E13" i="11"/>
  <c r="E13" i="22"/>
  <c r="X12" i="11"/>
  <c r="X12" i="22"/>
  <c r="V12" i="11"/>
  <c r="V12" i="22"/>
  <c r="T12" i="11"/>
  <c r="R12" i="11"/>
  <c r="R12" i="22"/>
  <c r="P12" i="11"/>
  <c r="P12" i="22"/>
  <c r="N12" i="11"/>
  <c r="N12" i="22"/>
  <c r="L12" i="11"/>
  <c r="L12" i="22"/>
  <c r="J12" i="11"/>
  <c r="J12" i="22"/>
  <c r="H12" i="11"/>
  <c r="H12" i="22"/>
  <c r="F12" i="11"/>
  <c r="F12" i="22"/>
  <c r="W11" i="11"/>
  <c r="W11" i="22"/>
  <c r="U11" i="11"/>
  <c r="U11" i="22"/>
  <c r="S11" i="11"/>
  <c r="S11" i="22"/>
  <c r="Q11" i="11"/>
  <c r="Q11" i="22"/>
  <c r="O11" i="11"/>
  <c r="O11" i="22"/>
  <c r="M11" i="11"/>
  <c r="M11" i="22"/>
  <c r="K11" i="11"/>
  <c r="K11" i="22"/>
  <c r="I11" i="11"/>
  <c r="I11" i="22"/>
  <c r="G11" i="11"/>
  <c r="G11" i="22"/>
  <c r="E11" i="11"/>
  <c r="E11" i="22"/>
  <c r="X10" i="11"/>
  <c r="X10" i="22"/>
  <c r="V10" i="11"/>
  <c r="V10" i="22"/>
  <c r="T10" i="11"/>
  <c r="R10" i="11"/>
  <c r="R10" i="22"/>
  <c r="P10" i="11"/>
  <c r="P10" i="22"/>
  <c r="N10" i="11"/>
  <c r="N10" i="22"/>
  <c r="L10" i="11"/>
  <c r="L10" i="22"/>
  <c r="J10" i="11"/>
  <c r="J10" i="22"/>
  <c r="H10" i="11"/>
  <c r="H47" i="11"/>
  <c r="H10" i="22"/>
  <c r="F10" i="11"/>
  <c r="F10" i="22"/>
  <c r="D10" i="11"/>
  <c r="D47" i="11"/>
  <c r="W9" i="11"/>
  <c r="W9" i="22"/>
  <c r="U9" i="11"/>
  <c r="U9" i="22"/>
  <c r="S9" i="11"/>
  <c r="S9" i="22"/>
  <c r="Q9" i="11"/>
  <c r="Q9" i="22"/>
  <c r="O9" i="11"/>
  <c r="O9" i="22"/>
  <c r="M9" i="11"/>
  <c r="M9" i="22"/>
  <c r="K9" i="11"/>
  <c r="K9" i="22"/>
  <c r="I9" i="11"/>
  <c r="I9" i="22"/>
  <c r="G9" i="11"/>
  <c r="G9" i="22"/>
  <c r="E9" i="11"/>
  <c r="E9" i="22"/>
  <c r="X8" i="11"/>
  <c r="X8" i="22"/>
  <c r="V8" i="11"/>
  <c r="V8" i="22"/>
  <c r="T8" i="11"/>
  <c r="R8" i="11"/>
  <c r="R8" i="22"/>
  <c r="P8" i="11"/>
  <c r="P8" i="22"/>
  <c r="N8" i="11"/>
  <c r="N8" i="22"/>
  <c r="L8" i="11"/>
  <c r="L8" i="22"/>
  <c r="J8" i="11"/>
  <c r="J8" i="22"/>
  <c r="H8" i="11"/>
  <c r="H8" i="22"/>
  <c r="F8" i="11"/>
  <c r="F8" i="22"/>
  <c r="W7" i="11"/>
  <c r="W7" i="22"/>
  <c r="U7" i="11"/>
  <c r="U7" i="22"/>
  <c r="S7" i="11"/>
  <c r="S46" i="11"/>
  <c r="S7" i="22"/>
  <c r="Q7" i="11"/>
  <c r="Q7" i="22"/>
  <c r="O7" i="11"/>
  <c r="O7" i="22"/>
  <c r="M7" i="11"/>
  <c r="M7" i="22"/>
  <c r="K7" i="11"/>
  <c r="K46" i="11"/>
  <c r="K7" i="22"/>
  <c r="I7" i="11"/>
  <c r="I7" i="22"/>
  <c r="G7" i="11"/>
  <c r="G7" i="22"/>
  <c r="E7" i="11"/>
  <c r="E7" i="22"/>
  <c r="X6" i="11"/>
  <c r="X6" i="22"/>
  <c r="V6" i="11"/>
  <c r="V6" i="22"/>
  <c r="T6" i="11"/>
  <c r="R6" i="11"/>
  <c r="R6" i="22"/>
  <c r="P6" i="11"/>
  <c r="P6" i="22"/>
  <c r="N6" i="11"/>
  <c r="L6" i="11"/>
  <c r="L6" i="22"/>
  <c r="J6" i="11"/>
  <c r="J6" i="22"/>
  <c r="H6" i="11"/>
  <c r="H6" i="22"/>
  <c r="F6" i="11"/>
  <c r="F6" i="22"/>
  <c r="D33" i="4"/>
  <c r="D33" i="22" s="1"/>
  <c r="D45" i="4"/>
  <c r="W5" i="11"/>
  <c r="W45" i="4"/>
  <c r="W5" i="22"/>
  <c r="U5" i="11"/>
  <c r="U45" i="4"/>
  <c r="U45" i="22" s="1"/>
  <c r="U5" i="22"/>
  <c r="S5" i="11"/>
  <c r="S45" i="4"/>
  <c r="S5" i="22"/>
  <c r="Q5" i="11"/>
  <c r="Q45" i="4"/>
  <c r="Q5" i="22"/>
  <c r="O5" i="11"/>
  <c r="O45" i="4"/>
  <c r="O5" i="22"/>
  <c r="M5" i="11"/>
  <c r="M45" i="4"/>
  <c r="M45" i="11" s="1"/>
  <c r="M5" i="22"/>
  <c r="K5" i="11"/>
  <c r="K45" i="4"/>
  <c r="K5" i="22"/>
  <c r="I5" i="11"/>
  <c r="I45" i="4"/>
  <c r="I5" i="22"/>
  <c r="G5" i="11"/>
  <c r="G45" i="4"/>
  <c r="G5" i="22"/>
  <c r="E5" i="11"/>
  <c r="E45" i="4"/>
  <c r="E45" i="11" s="1"/>
  <c r="E5" i="22"/>
  <c r="W24" i="11"/>
  <c r="W24" i="22"/>
  <c r="U24" i="11"/>
  <c r="U24" i="22"/>
  <c r="S24" i="11"/>
  <c r="S24" i="22"/>
  <c r="Q24" i="11"/>
  <c r="Q24" i="22"/>
  <c r="O24" i="11"/>
  <c r="O24" i="22"/>
  <c r="M24" i="11"/>
  <c r="M24" i="22"/>
  <c r="K24" i="11"/>
  <c r="K24" i="22"/>
  <c r="I24" i="11"/>
  <c r="I24" i="22"/>
  <c r="G24" i="11"/>
  <c r="G24" i="22"/>
  <c r="E24" i="11"/>
  <c r="E24" i="22"/>
  <c r="W22" i="11"/>
  <c r="W22" i="22"/>
  <c r="U22" i="11"/>
  <c r="U22" i="22"/>
  <c r="S22" i="11"/>
  <c r="S22" i="22"/>
  <c r="Q22" i="11"/>
  <c r="Q22" i="22"/>
  <c r="O22" i="11"/>
  <c r="O22" i="22"/>
  <c r="M22" i="11"/>
  <c r="M22" i="22"/>
  <c r="K22" i="11"/>
  <c r="K22" i="22"/>
  <c r="I22" i="11"/>
  <c r="I22" i="22"/>
  <c r="G22" i="11"/>
  <c r="G22" i="22"/>
  <c r="E22" i="11"/>
  <c r="E22" i="22"/>
  <c r="W20" i="11"/>
  <c r="W20" i="22"/>
  <c r="U20" i="11"/>
  <c r="U20" i="22"/>
  <c r="S20" i="11"/>
  <c r="S20" i="22"/>
  <c r="Q20" i="11"/>
  <c r="Q20" i="22"/>
  <c r="O20" i="11"/>
  <c r="O20" i="22"/>
  <c r="M20" i="11"/>
  <c r="M20" i="22"/>
  <c r="K20" i="11"/>
  <c r="K20" i="22"/>
  <c r="I20" i="11"/>
  <c r="I20" i="22"/>
  <c r="G20" i="11"/>
  <c r="G20" i="22"/>
  <c r="E20" i="11"/>
  <c r="E20" i="22"/>
  <c r="W18" i="11"/>
  <c r="W18" i="22"/>
  <c r="U18" i="11"/>
  <c r="U18" i="22"/>
  <c r="S18" i="11"/>
  <c r="S18" i="22"/>
  <c r="Q18" i="11"/>
  <c r="Q18" i="22"/>
  <c r="O18" i="11"/>
  <c r="O18" i="22"/>
  <c r="M18" i="11"/>
  <c r="M18" i="22"/>
  <c r="K18" i="11"/>
  <c r="K18" i="22"/>
  <c r="I18" i="11"/>
  <c r="I18" i="22"/>
  <c r="G18" i="11"/>
  <c r="G18" i="22"/>
  <c r="E18" i="11"/>
  <c r="E18" i="22"/>
  <c r="W16" i="11"/>
  <c r="W16" i="22"/>
  <c r="U16" i="11"/>
  <c r="U16" i="22"/>
  <c r="S16" i="11"/>
  <c r="S16" i="22"/>
  <c r="Q16" i="11"/>
  <c r="Q16" i="22"/>
  <c r="O16" i="11"/>
  <c r="O16" i="22"/>
  <c r="M16" i="11"/>
  <c r="M16" i="22"/>
  <c r="K16" i="11"/>
  <c r="K16" i="22"/>
  <c r="I16" i="11"/>
  <c r="I16" i="22"/>
  <c r="G16" i="11"/>
  <c r="G16" i="22"/>
  <c r="E16" i="11"/>
  <c r="E16" i="22"/>
  <c r="W14" i="11"/>
  <c r="W14" i="22"/>
  <c r="U14" i="11"/>
  <c r="U14" i="22"/>
  <c r="S14" i="11"/>
  <c r="S14" i="22"/>
  <c r="Q14" i="11"/>
  <c r="Q14" i="22"/>
  <c r="O14" i="11"/>
  <c r="O14" i="22"/>
  <c r="M14" i="11"/>
  <c r="M14" i="22"/>
  <c r="K14" i="11"/>
  <c r="K14" i="22"/>
  <c r="I14" i="11"/>
  <c r="I14" i="22"/>
  <c r="G14" i="11"/>
  <c r="G14" i="22"/>
  <c r="E14" i="11"/>
  <c r="E14" i="22"/>
  <c r="W12" i="11"/>
  <c r="W12" i="22"/>
  <c r="U12" i="11"/>
  <c r="U12" i="22"/>
  <c r="S12" i="11"/>
  <c r="S12" i="22"/>
  <c r="Q12" i="11"/>
  <c r="Q12" i="22"/>
  <c r="O12" i="11"/>
  <c r="O12" i="22"/>
  <c r="M12" i="11"/>
  <c r="M12" i="22"/>
  <c r="K12" i="11"/>
  <c r="K12" i="22"/>
  <c r="I12" i="11"/>
  <c r="I12" i="22"/>
  <c r="G12" i="11"/>
  <c r="G12" i="22"/>
  <c r="E12" i="11"/>
  <c r="E12" i="22"/>
  <c r="W10" i="11"/>
  <c r="W47" i="11"/>
  <c r="W10" i="22"/>
  <c r="U10" i="11"/>
  <c r="U10" i="22"/>
  <c r="S10" i="11"/>
  <c r="S47" i="11"/>
  <c r="S10" i="22"/>
  <c r="Q10" i="11"/>
  <c r="Q10" i="22"/>
  <c r="O10" i="11"/>
  <c r="O47" i="11"/>
  <c r="O10" i="22"/>
  <c r="M10" i="11"/>
  <c r="M10" i="22"/>
  <c r="K10" i="11"/>
  <c r="K47" i="11"/>
  <c r="K10" i="22"/>
  <c r="I10" i="11"/>
  <c r="I10" i="22"/>
  <c r="G10" i="11"/>
  <c r="G47" i="11"/>
  <c r="G10" i="22"/>
  <c r="E10" i="11"/>
  <c r="E10" i="22"/>
  <c r="W8" i="11"/>
  <c r="W8" i="22"/>
  <c r="U8" i="11"/>
  <c r="U8" i="22"/>
  <c r="S8" i="11"/>
  <c r="S8" i="22"/>
  <c r="Q8" i="11"/>
  <c r="Q8" i="22"/>
  <c r="O8" i="11"/>
  <c r="O8" i="22"/>
  <c r="M8" i="11"/>
  <c r="M8" i="22"/>
  <c r="K8" i="11"/>
  <c r="K8" i="22"/>
  <c r="I8" i="11"/>
  <c r="I8" i="22"/>
  <c r="G8" i="11"/>
  <c r="G8" i="22"/>
  <c r="E8" i="11"/>
  <c r="E8" i="22"/>
  <c r="X46" i="11"/>
  <c r="X7" i="22"/>
  <c r="V7" i="22"/>
  <c r="R7" i="22"/>
  <c r="P7" i="22"/>
  <c r="N7" i="22"/>
  <c r="L7" i="22"/>
  <c r="J7" i="22"/>
  <c r="J46" i="11"/>
  <c r="H46" i="11"/>
  <c r="H7" i="22"/>
  <c r="F7" i="22"/>
  <c r="W6" i="11"/>
  <c r="W6" i="22"/>
  <c r="U6" i="11"/>
  <c r="U6" i="22"/>
  <c r="S6" i="11"/>
  <c r="S6" i="22"/>
  <c r="Q6" i="11"/>
  <c r="Q6" i="22"/>
  <c r="O6" i="11"/>
  <c r="O6" i="22"/>
  <c r="M6" i="11"/>
  <c r="M6" i="22"/>
  <c r="K6" i="11"/>
  <c r="K6" i="22"/>
  <c r="I6" i="11"/>
  <c r="I6" i="22"/>
  <c r="G6" i="11"/>
  <c r="G6" i="22"/>
  <c r="E6" i="11"/>
  <c r="E6" i="22"/>
  <c r="X33" i="4"/>
  <c r="X33" i="11" s="1"/>
  <c r="V33" i="4"/>
  <c r="V33" i="11" s="1"/>
  <c r="T33" i="4"/>
  <c r="T33" i="11" s="1"/>
  <c r="R33" i="4"/>
  <c r="R33" i="11" s="1"/>
  <c r="P33" i="4"/>
  <c r="P33" i="11" s="1"/>
  <c r="N33" i="4"/>
  <c r="N33" i="11" s="1"/>
  <c r="L33" i="4"/>
  <c r="L33" i="11" s="1"/>
  <c r="J33" i="4"/>
  <c r="J33" i="11" s="1"/>
  <c r="X43" i="4"/>
  <c r="V43" i="4"/>
  <c r="V43" i="22" s="1"/>
  <c r="D24" i="22"/>
  <c r="D22" i="22"/>
  <c r="D20" i="22"/>
  <c r="D18" i="22"/>
  <c r="D16" i="22"/>
  <c r="D14" i="22"/>
  <c r="D12" i="22"/>
  <c r="D10" i="22"/>
  <c r="D8" i="22"/>
  <c r="D6" i="22"/>
  <c r="O47" i="22"/>
  <c r="G47" i="22"/>
  <c r="J47" i="22"/>
  <c r="H33" i="8"/>
  <c r="H33" i="22" s="1"/>
  <c r="J33" i="8"/>
  <c r="L33" i="8"/>
  <c r="N33" i="8"/>
  <c r="R33" i="8"/>
  <c r="V33" i="8"/>
  <c r="X33" i="8"/>
  <c r="D42" i="3"/>
  <c r="D34" i="3"/>
  <c r="X42" i="3"/>
  <c r="V42" i="3"/>
  <c r="T42" i="3"/>
  <c r="R42" i="3"/>
  <c r="P42" i="3"/>
  <c r="N42" i="3"/>
  <c r="L42" i="3"/>
  <c r="J42" i="3"/>
  <c r="H42" i="3"/>
  <c r="F42" i="3"/>
  <c r="X34" i="3"/>
  <c r="V34" i="3"/>
  <c r="T34" i="3"/>
  <c r="R34" i="3"/>
  <c r="P34" i="3"/>
  <c r="N34" i="3"/>
  <c r="L34" i="3"/>
  <c r="J34" i="3"/>
  <c r="H34" i="3"/>
  <c r="F34" i="3"/>
  <c r="H33" i="11"/>
  <c r="F33" i="11"/>
  <c r="N43" i="11"/>
  <c r="D35" i="3"/>
  <c r="D35" i="11" s="1"/>
  <c r="X40" i="11"/>
  <c r="V40" i="11"/>
  <c r="T40" i="11"/>
  <c r="R40" i="11"/>
  <c r="P40" i="11"/>
  <c r="N40" i="11"/>
  <c r="L40" i="11"/>
  <c r="J40" i="11"/>
  <c r="H40" i="11"/>
  <c r="F40" i="11"/>
  <c r="X39" i="11"/>
  <c r="V39" i="11"/>
  <c r="T39" i="11"/>
  <c r="R39" i="11"/>
  <c r="P39" i="11"/>
  <c r="N39" i="11"/>
  <c r="L39" i="11"/>
  <c r="J39" i="11"/>
  <c r="H39" i="11"/>
  <c r="F39" i="11"/>
  <c r="X38" i="11"/>
  <c r="V38" i="11"/>
  <c r="T38" i="11"/>
  <c r="R38" i="11"/>
  <c r="P38" i="11"/>
  <c r="N38" i="11"/>
  <c r="L38" i="11"/>
  <c r="J38" i="11"/>
  <c r="H38" i="11"/>
  <c r="F38" i="11"/>
  <c r="X36" i="11"/>
  <c r="V36" i="11"/>
  <c r="T36" i="11"/>
  <c r="R36" i="11"/>
  <c r="P36" i="11"/>
  <c r="N36" i="11"/>
  <c r="L36" i="11"/>
  <c r="J36" i="11"/>
  <c r="H36" i="11"/>
  <c r="F36" i="11"/>
  <c r="R35" i="11"/>
  <c r="X23" i="11"/>
  <c r="V23" i="11"/>
  <c r="T23" i="11"/>
  <c r="R23" i="11"/>
  <c r="P23" i="11"/>
  <c r="N23" i="11"/>
  <c r="L23" i="11"/>
  <c r="J23" i="11"/>
  <c r="H23" i="11"/>
  <c r="F23" i="11"/>
  <c r="D23" i="11"/>
  <c r="X21" i="11"/>
  <c r="V21" i="11"/>
  <c r="T21" i="11"/>
  <c r="R21" i="11"/>
  <c r="P21" i="11"/>
  <c r="N21" i="11"/>
  <c r="L21" i="11"/>
  <c r="J21" i="11"/>
  <c r="H21" i="11"/>
  <c r="F21" i="11"/>
  <c r="D21" i="11"/>
  <c r="X19" i="11"/>
  <c r="V19" i="11"/>
  <c r="T19" i="11"/>
  <c r="R19" i="11"/>
  <c r="P19" i="11"/>
  <c r="N19" i="11"/>
  <c r="L19" i="11"/>
  <c r="J19" i="11"/>
  <c r="H19" i="11"/>
  <c r="F19" i="11"/>
  <c r="D19" i="11"/>
  <c r="X17" i="11"/>
  <c r="V17" i="11"/>
  <c r="T17" i="11"/>
  <c r="R17" i="11"/>
  <c r="P17" i="11"/>
  <c r="N17" i="11"/>
  <c r="L17" i="11"/>
  <c r="J17" i="11"/>
  <c r="H17" i="11"/>
  <c r="F17" i="11"/>
  <c r="D17" i="11"/>
  <c r="X15" i="11"/>
  <c r="V15" i="11"/>
  <c r="T15" i="11"/>
  <c r="R15" i="11"/>
  <c r="P15" i="11"/>
  <c r="N15" i="11"/>
  <c r="L15" i="11"/>
  <c r="J15" i="11"/>
  <c r="H15" i="11"/>
  <c r="F15" i="11"/>
  <c r="D15" i="11"/>
  <c r="X13" i="11"/>
  <c r="V13" i="11"/>
  <c r="T13" i="11"/>
  <c r="R13" i="11"/>
  <c r="P13" i="11"/>
  <c r="N13" i="11"/>
  <c r="L13" i="11"/>
  <c r="J13" i="11"/>
  <c r="H13" i="11"/>
  <c r="F13" i="11"/>
  <c r="D13" i="11"/>
  <c r="X11" i="11"/>
  <c r="V11" i="11"/>
  <c r="T11" i="11"/>
  <c r="R11" i="11"/>
  <c r="P11" i="11"/>
  <c r="N11" i="11"/>
  <c r="L11" i="11"/>
  <c r="J11" i="11"/>
  <c r="H11" i="11"/>
  <c r="F11" i="11"/>
  <c r="D11" i="11"/>
  <c r="X9" i="11"/>
  <c r="V9" i="11"/>
  <c r="T9" i="11"/>
  <c r="R9" i="11"/>
  <c r="P9" i="11"/>
  <c r="N9" i="11"/>
  <c r="L9" i="11"/>
  <c r="J9" i="11"/>
  <c r="H9" i="11"/>
  <c r="F9" i="11"/>
  <c r="D9" i="11"/>
  <c r="X7" i="11"/>
  <c r="V7" i="11"/>
  <c r="T7" i="11"/>
  <c r="R7" i="11"/>
  <c r="P7" i="11"/>
  <c r="N7" i="11"/>
  <c r="L7" i="11"/>
  <c r="J7" i="11"/>
  <c r="H7" i="11"/>
  <c r="F7" i="11"/>
  <c r="D7" i="11"/>
  <c r="D5" i="11"/>
  <c r="T8" i="22"/>
  <c r="T9" i="22"/>
  <c r="T12" i="22"/>
  <c r="T13" i="22"/>
  <c r="T38" i="8"/>
  <c r="T38" i="22" s="1"/>
  <c r="T39" i="8"/>
  <c r="T39" i="22" s="1"/>
  <c r="T40" i="8"/>
  <c r="T40" i="22" s="1"/>
  <c r="T17" i="22"/>
  <c r="T18" i="22"/>
  <c r="T19" i="22"/>
  <c r="T20" i="22"/>
  <c r="T21" i="22"/>
  <c r="T23" i="22"/>
  <c r="T24" i="22"/>
  <c r="H10" i="100"/>
  <c r="H28" i="100"/>
  <c r="H27" i="100"/>
  <c r="H29" i="100"/>
  <c r="H13" i="100"/>
  <c r="H19" i="100"/>
  <c r="H25" i="100"/>
  <c r="H20" i="100"/>
  <c r="H23" i="100"/>
  <c r="H17" i="100"/>
  <c r="H12" i="100"/>
  <c r="H9" i="100"/>
  <c r="H57" i="100"/>
  <c r="H26" i="100"/>
  <c r="H16" i="100"/>
  <c r="H22" i="100"/>
  <c r="H21" i="100"/>
  <c r="H24" i="100"/>
  <c r="H18" i="100"/>
  <c r="H14" i="100"/>
  <c r="H11" i="100"/>
  <c r="H15" i="100"/>
  <c r="F42" i="22" l="1"/>
  <c r="V42" i="22"/>
  <c r="F45" i="11"/>
  <c r="Q34" i="11"/>
  <c r="G41" i="11"/>
  <c r="Q47" i="22"/>
  <c r="L41" i="11"/>
  <c r="O43" i="11"/>
  <c r="N45" i="11"/>
  <c r="I43" i="11"/>
  <c r="L46" i="11"/>
  <c r="T41" i="11"/>
  <c r="P42" i="11"/>
  <c r="D41" i="11"/>
  <c r="D46" i="11"/>
  <c r="W47" i="22"/>
  <c r="I46" i="11"/>
  <c r="M47" i="11"/>
  <c r="K43" i="22"/>
  <c r="W46" i="22"/>
  <c r="T46" i="11"/>
  <c r="S46" i="22"/>
  <c r="V47" i="11"/>
  <c r="U45" i="11"/>
  <c r="U34" i="11"/>
  <c r="T37" i="11"/>
  <c r="Q37" i="11"/>
  <c r="F35" i="11"/>
  <c r="E34" i="11"/>
  <c r="D43" i="11"/>
  <c r="N22" i="95"/>
  <c r="Q27" i="95"/>
  <c r="C16" i="94"/>
  <c r="AI8" i="94"/>
  <c r="P17" i="94"/>
  <c r="T27" i="95"/>
  <c r="AG21" i="95"/>
  <c r="AL11" i="95"/>
  <c r="O19" i="95"/>
  <c r="F27" i="95"/>
  <c r="S20" i="94"/>
  <c r="O25" i="95"/>
  <c r="AH16" i="95"/>
  <c r="AO8" i="95"/>
  <c r="L20" i="94"/>
  <c r="O26" i="95"/>
  <c r="AJ27" i="95"/>
  <c r="D27" i="95"/>
  <c r="Q21" i="95"/>
  <c r="I19" i="95"/>
  <c r="AG8" i="95"/>
  <c r="V11" i="95"/>
  <c r="F26" i="95"/>
  <c r="AI8" i="95"/>
  <c r="S20" i="95"/>
  <c r="T14" i="95"/>
  <c r="AG17" i="95"/>
  <c r="H11" i="95"/>
  <c r="Q26" i="95"/>
  <c r="U8" i="95"/>
  <c r="AJ25" i="95"/>
  <c r="P14" i="95"/>
  <c r="AJ25" i="94"/>
  <c r="N13" i="95"/>
  <c r="AK10" i="95"/>
  <c r="AL20" i="95"/>
  <c r="AL11" i="94"/>
  <c r="U8" i="94"/>
  <c r="AL24" i="95"/>
  <c r="E10" i="95"/>
  <c r="AM25" i="95"/>
  <c r="F8" i="95"/>
  <c r="AF20" i="95"/>
  <c r="AK26" i="95"/>
  <c r="AQ27" i="95"/>
  <c r="AE26" i="94"/>
  <c r="AH15" i="95"/>
  <c r="U20" i="95"/>
  <c r="W43" i="22"/>
  <c r="E41" i="22"/>
  <c r="K41" i="22"/>
  <c r="N35" i="22"/>
  <c r="F34" i="22"/>
  <c r="H45" i="22"/>
  <c r="N42" i="22"/>
  <c r="O34" i="22"/>
  <c r="V47" i="22"/>
  <c r="L34" i="11"/>
  <c r="M34" i="22"/>
  <c r="O34" i="11"/>
  <c r="E47" i="11"/>
  <c r="O41" i="22"/>
  <c r="U47" i="11"/>
  <c r="S41" i="22"/>
  <c r="D40" i="11"/>
  <c r="U37" i="22"/>
  <c r="N35" i="11"/>
  <c r="M47" i="22"/>
  <c r="H37" i="11"/>
  <c r="P37" i="11"/>
  <c r="X45" i="11"/>
  <c r="X35" i="22"/>
  <c r="P34" i="22"/>
  <c r="AQ22" i="95"/>
  <c r="C19" i="94"/>
  <c r="D45" i="22"/>
  <c r="M43" i="11"/>
  <c r="J34" i="22"/>
  <c r="H10" i="95"/>
  <c r="F42" i="11"/>
  <c r="N42" i="11"/>
  <c r="V42" i="11"/>
  <c r="H43" i="11"/>
  <c r="N37" i="11"/>
  <c r="E41" i="11"/>
  <c r="U41" i="11"/>
  <c r="AF8" i="95"/>
  <c r="L43" i="11"/>
  <c r="O46" i="11"/>
  <c r="E37" i="22"/>
  <c r="V35" i="11"/>
  <c r="O46" i="22"/>
  <c r="D33" i="11"/>
  <c r="X45" i="22"/>
  <c r="S42" i="22"/>
  <c r="P12" i="95"/>
  <c r="T9" i="95"/>
  <c r="AM27" i="95"/>
  <c r="AQ24" i="95"/>
  <c r="AF24" i="95"/>
  <c r="AO21" i="95"/>
  <c r="AS18" i="95"/>
  <c r="I13" i="95"/>
  <c r="F45" i="22"/>
  <c r="U34" i="22"/>
  <c r="P42" i="22"/>
  <c r="F31" i="8"/>
  <c r="F31" i="22" s="1"/>
  <c r="E34" i="22"/>
  <c r="W37" i="11"/>
  <c r="N17" i="95"/>
  <c r="S43" i="22"/>
  <c r="K45" i="11"/>
  <c r="S45" i="11"/>
  <c r="P45" i="22"/>
  <c r="T45" i="11"/>
  <c r="F43" i="11"/>
  <c r="I37" i="11"/>
  <c r="I41" i="22"/>
  <c r="Q42" i="11"/>
  <c r="W42" i="11"/>
  <c r="K9" i="95"/>
  <c r="AR15" i="95"/>
  <c r="I47" i="22"/>
  <c r="L47" i="11"/>
  <c r="P46" i="11"/>
  <c r="E42" i="11"/>
  <c r="H34" i="22"/>
  <c r="P47" i="11"/>
  <c r="J37" i="11"/>
  <c r="G34" i="22"/>
  <c r="L37" i="11"/>
  <c r="L46" i="22"/>
  <c r="G46" i="11"/>
  <c r="W46" i="11"/>
  <c r="X47" i="11"/>
  <c r="N47" i="11"/>
  <c r="P35" i="11"/>
  <c r="J35" i="22"/>
  <c r="I23" i="95"/>
  <c r="A23" i="92"/>
  <c r="AS19" i="94"/>
  <c r="H33" i="100"/>
  <c r="I15" i="95"/>
  <c r="AL16" i="95"/>
  <c r="T26" i="94"/>
  <c r="AG20" i="94"/>
  <c r="E14" i="95"/>
  <c r="S27" i="95"/>
  <c r="AK17" i="95"/>
  <c r="AQ25" i="94"/>
  <c r="Q9" i="95"/>
  <c r="J9" i="95"/>
  <c r="K13" i="95"/>
  <c r="AS15" i="94"/>
  <c r="J16" i="95"/>
  <c r="AO15" i="95"/>
  <c r="E20" i="95"/>
  <c r="J11" i="95"/>
  <c r="N23" i="95"/>
  <c r="J26" i="95"/>
  <c r="AN10" i="95"/>
  <c r="Z31" i="99"/>
  <c r="Z32" i="99" s="1"/>
  <c r="Y31" i="99"/>
  <c r="Y32" i="99" s="1"/>
  <c r="I10" i="94"/>
  <c r="AF22" i="95"/>
  <c r="I18" i="94"/>
  <c r="R18" i="95"/>
  <c r="AQ12" i="95"/>
  <c r="V31" i="99"/>
  <c r="V32" i="99" s="1"/>
  <c r="W31" i="99"/>
  <c r="W32" i="99" s="1"/>
  <c r="I37" i="22"/>
  <c r="W42" i="22"/>
  <c r="E45" i="22"/>
  <c r="K31" i="99"/>
  <c r="K32" i="99" s="1"/>
  <c r="Q42" i="22"/>
  <c r="J31" i="99"/>
  <c r="J32" i="99" s="1"/>
  <c r="Q46" i="11"/>
  <c r="F47" i="11"/>
  <c r="X35" i="11"/>
  <c r="G46" i="22"/>
  <c r="K46" i="22"/>
  <c r="M31" i="99"/>
  <c r="M32" i="99" s="1"/>
  <c r="Q37" i="22"/>
  <c r="W43" i="11"/>
  <c r="G43" i="11"/>
  <c r="H31" i="99"/>
  <c r="H32" i="99" s="1"/>
  <c r="Q31" i="99"/>
  <c r="Q32" i="99" s="1"/>
  <c r="F35" i="22"/>
  <c r="P31" i="99"/>
  <c r="P32" i="99" s="1"/>
  <c r="I31" i="99"/>
  <c r="I32" i="99" s="1"/>
  <c r="G31" i="99"/>
  <c r="G32" i="99" s="1"/>
  <c r="J42" i="11"/>
  <c r="R42" i="11"/>
  <c r="D34" i="11"/>
  <c r="W41" i="22"/>
  <c r="P43" i="11"/>
  <c r="N31" i="8"/>
  <c r="N31" i="22" s="1"/>
  <c r="I42" i="22"/>
  <c r="V45" i="11"/>
  <c r="E37" i="11"/>
  <c r="M37" i="11"/>
  <c r="U37" i="11"/>
  <c r="O41" i="11"/>
  <c r="K42" i="22"/>
  <c r="U42" i="11"/>
  <c r="Q43" i="22"/>
  <c r="T34" i="11"/>
  <c r="F15" i="95"/>
  <c r="AH27" i="95"/>
  <c r="K10" i="95"/>
  <c r="P8" i="95"/>
  <c r="K26" i="95"/>
  <c r="L25" i="95"/>
  <c r="V24" i="95"/>
  <c r="F23" i="95"/>
  <c r="U16" i="95"/>
  <c r="Q20" i="95"/>
  <c r="O22" i="95"/>
  <c r="AH14" i="95"/>
  <c r="E9" i="95"/>
  <c r="AS11" i="95"/>
  <c r="AO14" i="95"/>
  <c r="AG20" i="95"/>
  <c r="T26" i="95"/>
  <c r="AI23" i="95"/>
  <c r="AE26" i="95"/>
  <c r="AJ22" i="95"/>
  <c r="L20" i="95"/>
  <c r="D11" i="95"/>
  <c r="H8" i="95"/>
  <c r="G42" i="11"/>
  <c r="L31" i="99"/>
  <c r="L32" i="99" s="1"/>
  <c r="S31" i="99"/>
  <c r="S32" i="99" s="1"/>
  <c r="F31" i="99"/>
  <c r="F32" i="99" s="1"/>
  <c r="E31" i="99"/>
  <c r="E32" i="99" s="1"/>
  <c r="V35" i="22"/>
  <c r="J35" i="11"/>
  <c r="G45" i="11"/>
  <c r="O45" i="11"/>
  <c r="W45" i="11"/>
  <c r="K37" i="22"/>
  <c r="S37" i="22"/>
  <c r="O42" i="22"/>
  <c r="F41" i="11"/>
  <c r="N41" i="11"/>
  <c r="V41" i="11"/>
  <c r="L37" i="22"/>
  <c r="G37" i="11"/>
  <c r="Q41" i="11"/>
  <c r="M42" i="11"/>
  <c r="N34" i="22"/>
  <c r="V34" i="22"/>
  <c r="H20" i="95"/>
  <c r="S17" i="95"/>
  <c r="U31" i="99"/>
  <c r="U32" i="99" s="1"/>
  <c r="O31" i="99"/>
  <c r="O32" i="99" s="1"/>
  <c r="R31" i="99"/>
  <c r="R32" i="99" s="1"/>
  <c r="V43" i="11"/>
  <c r="J34" i="11"/>
  <c r="R34" i="11"/>
  <c r="P33" i="8"/>
  <c r="D38" i="22"/>
  <c r="N6" i="22"/>
  <c r="P5" i="22"/>
  <c r="H42" i="22"/>
  <c r="T43" i="11"/>
  <c r="V37" i="11"/>
  <c r="P31" i="8"/>
  <c r="P31" i="22" s="1"/>
  <c r="I34" i="22"/>
  <c r="M43" i="22"/>
  <c r="H35" i="22"/>
  <c r="I41" i="11"/>
  <c r="E42" i="22"/>
  <c r="D43" i="22"/>
  <c r="X34" i="22"/>
  <c r="AE24" i="95"/>
  <c r="G34" i="11"/>
  <c r="M41" i="11"/>
  <c r="U10" i="95"/>
  <c r="AQ20" i="95"/>
  <c r="AF26" i="94"/>
  <c r="AL21" i="95"/>
  <c r="O43" i="22"/>
  <c r="K41" i="11"/>
  <c r="T31" i="99"/>
  <c r="T32" i="99" s="1"/>
  <c r="D31" i="99"/>
  <c r="N31" i="99"/>
  <c r="N32" i="99" s="1"/>
  <c r="R35" i="22"/>
  <c r="X42" i="11"/>
  <c r="D42" i="11"/>
  <c r="H34" i="11"/>
  <c r="P34" i="11"/>
  <c r="X34" i="11"/>
  <c r="H42" i="11"/>
  <c r="L42" i="11"/>
  <c r="T42" i="11"/>
  <c r="D39" i="11"/>
  <c r="P45" i="11"/>
  <c r="H45" i="11"/>
  <c r="D45" i="11"/>
  <c r="X43" i="22"/>
  <c r="F5" i="22"/>
  <c r="L5" i="22"/>
  <c r="R5" i="22"/>
  <c r="H41" i="11"/>
  <c r="P41" i="11"/>
  <c r="X41" i="11"/>
  <c r="H37" i="22"/>
  <c r="P37" i="22"/>
  <c r="J42" i="22"/>
  <c r="R31" i="8"/>
  <c r="R31" i="22" s="1"/>
  <c r="L31" i="8"/>
  <c r="L31" i="22" s="1"/>
  <c r="O37" i="11"/>
  <c r="R34" i="22"/>
  <c r="AQ25" i="95"/>
  <c r="AK21" i="95"/>
  <c r="U16" i="94"/>
  <c r="Q16" i="95"/>
  <c r="I10" i="95"/>
  <c r="N21" i="95"/>
  <c r="V15" i="95"/>
  <c r="O26" i="94"/>
  <c r="AR27" i="95"/>
  <c r="V11" i="94"/>
  <c r="F7" i="94"/>
  <c r="D18" i="95"/>
  <c r="F33" i="8"/>
  <c r="F33" i="22" s="1"/>
  <c r="T17" i="95"/>
  <c r="AG19" i="95"/>
  <c r="E8" i="95"/>
  <c r="J23" i="95"/>
  <c r="F22" i="95"/>
  <c r="J19" i="95"/>
  <c r="N16" i="95"/>
  <c r="R13" i="95"/>
  <c r="AL10" i="95"/>
  <c r="V10" i="95"/>
  <c r="E26" i="95"/>
  <c r="G18" i="95"/>
  <c r="AL23" i="95"/>
  <c r="D10" i="95"/>
  <c r="T35" i="8"/>
  <c r="T35" i="22" s="1"/>
  <c r="T46" i="8"/>
  <c r="T46" i="22" s="1"/>
  <c r="T47" i="8"/>
  <c r="T47" i="22" s="1"/>
  <c r="J41" i="11"/>
  <c r="R41" i="11"/>
  <c r="R37" i="11"/>
  <c r="D37" i="11"/>
  <c r="G41" i="22"/>
  <c r="G42" i="22"/>
  <c r="O23" i="95"/>
  <c r="I26" i="95"/>
  <c r="E43" i="22"/>
  <c r="V13" i="95"/>
  <c r="AK16" i="95"/>
  <c r="AR22" i="95"/>
  <c r="AS19" i="95"/>
  <c r="M9" i="95"/>
  <c r="AQ13" i="95"/>
  <c r="AK14" i="95"/>
  <c r="AH21" i="95"/>
  <c r="T24" i="95"/>
  <c r="AO22" i="95"/>
  <c r="AO20" i="95"/>
  <c r="J14" i="95"/>
  <c r="J22" i="94"/>
  <c r="S19" i="95"/>
  <c r="G17" i="95"/>
  <c r="E13" i="95"/>
  <c r="AM24" i="95"/>
  <c r="AI26" i="95"/>
  <c r="J15" i="95"/>
  <c r="U13" i="95"/>
  <c r="M19" i="95"/>
  <c r="I22" i="95"/>
  <c r="AR24" i="95"/>
  <c r="AN26" i="95"/>
  <c r="AS12" i="95"/>
  <c r="AS23" i="95"/>
  <c r="O9" i="95"/>
  <c r="T8" i="95"/>
  <c r="F9" i="95"/>
  <c r="D12" i="95"/>
  <c r="C24" i="95"/>
  <c r="AJ23" i="95"/>
  <c r="E18" i="95"/>
  <c r="M12" i="95"/>
  <c r="F12" i="95"/>
  <c r="AF9" i="95"/>
  <c r="U23" i="95"/>
  <c r="AA32" i="99"/>
  <c r="AS27" i="94"/>
  <c r="AS27" i="95"/>
  <c r="AN18" i="95"/>
  <c r="AN17" i="94"/>
  <c r="M23" i="95"/>
  <c r="M22" i="94"/>
  <c r="AE13" i="95"/>
  <c r="AE13" i="94"/>
  <c r="AE14" i="95"/>
  <c r="G15" i="94"/>
  <c r="G16" i="95"/>
  <c r="C19" i="95"/>
  <c r="A18" i="92"/>
  <c r="J25" i="94"/>
  <c r="J25" i="95"/>
  <c r="C8" i="94"/>
  <c r="A8" i="92"/>
  <c r="E27" i="94"/>
  <c r="E27" i="95"/>
  <c r="AQ19" i="95"/>
  <c r="AQ19" i="94"/>
  <c r="G14" i="95"/>
  <c r="G15" i="95"/>
  <c r="G14" i="94"/>
  <c r="K11" i="94"/>
  <c r="K11" i="95"/>
  <c r="K12" i="95"/>
  <c r="AJ19" i="95"/>
  <c r="AJ20" i="95"/>
  <c r="AJ19" i="94"/>
  <c r="AN16" i="95"/>
  <c r="AN17" i="95"/>
  <c r="AN16" i="94"/>
  <c r="AR13" i="95"/>
  <c r="AR14" i="95"/>
  <c r="AR13" i="94"/>
  <c r="P11" i="95"/>
  <c r="P10" i="94"/>
  <c r="AN9" i="95"/>
  <c r="AN8" i="94"/>
  <c r="H9" i="94"/>
  <c r="H9" i="95"/>
  <c r="L7" i="94"/>
  <c r="L8" i="95"/>
  <c r="H23" i="95"/>
  <c r="H22" i="94"/>
  <c r="H32" i="94" s="1"/>
  <c r="AI27" i="95"/>
  <c r="K25" i="95"/>
  <c r="AM23" i="94"/>
  <c r="AN26" i="94"/>
  <c r="U17" i="95"/>
  <c r="AS12" i="94"/>
  <c r="E12" i="94"/>
  <c r="J15" i="94"/>
  <c r="F12" i="94"/>
  <c r="R10" i="95"/>
  <c r="R25" i="95"/>
  <c r="C27" i="94"/>
  <c r="AI24" i="95"/>
  <c r="AO17" i="95"/>
  <c r="AK13" i="94"/>
  <c r="AQ10" i="95"/>
  <c r="AR20" i="95"/>
  <c r="P17" i="95"/>
  <c r="T16" i="95"/>
  <c r="AM8" i="95"/>
  <c r="H22" i="95"/>
  <c r="P20" i="95"/>
  <c r="AE22" i="95"/>
  <c r="AE22" i="94"/>
  <c r="AE29" i="94" s="1"/>
  <c r="AE23" i="95"/>
  <c r="M8" i="95"/>
  <c r="M7" i="94"/>
  <c r="N9" i="94"/>
  <c r="N9" i="95"/>
  <c r="AI10" i="95"/>
  <c r="AI11" i="95"/>
  <c r="AI10" i="94"/>
  <c r="AH18" i="95"/>
  <c r="K18" i="95"/>
  <c r="K18" i="94"/>
  <c r="C18" i="95"/>
  <c r="A17" i="92"/>
  <c r="C17" i="94"/>
  <c r="C17" i="95"/>
  <c r="AJ12" i="95"/>
  <c r="AJ11" i="94"/>
  <c r="S23" i="95"/>
  <c r="S22" i="95"/>
  <c r="S22" i="94"/>
  <c r="S29" i="94" s="1"/>
  <c r="AE11" i="95"/>
  <c r="AE10" i="94"/>
  <c r="AI26" i="94"/>
  <c r="AN27" i="95"/>
  <c r="D26" i="95"/>
  <c r="AJ23" i="94"/>
  <c r="AG22" i="95"/>
  <c r="E18" i="94"/>
  <c r="AS15" i="95"/>
  <c r="AK13" i="95"/>
  <c r="I8" i="95"/>
  <c r="R22" i="95"/>
  <c r="F19" i="95"/>
  <c r="AL15" i="95"/>
  <c r="AO26" i="95"/>
  <c r="U22" i="94"/>
  <c r="AM24" i="94"/>
  <c r="D26" i="94"/>
  <c r="U22" i="95"/>
  <c r="Q20" i="94"/>
  <c r="AK18" i="95"/>
  <c r="AG16" i="94"/>
  <c r="Q13" i="95"/>
  <c r="AG8" i="94"/>
  <c r="N18" i="95"/>
  <c r="AH11" i="95"/>
  <c r="AO25" i="95"/>
  <c r="AS24" i="95"/>
  <c r="N22" i="94"/>
  <c r="N29" i="94" s="1"/>
  <c r="AH23" i="95"/>
  <c r="AE19" i="95"/>
  <c r="P19" i="95"/>
  <c r="AR14" i="94"/>
  <c r="T23" i="95"/>
  <c r="T22" i="94"/>
  <c r="T29" i="94" s="1"/>
  <c r="AO11" i="95"/>
  <c r="AO10" i="94"/>
  <c r="AO10" i="95"/>
  <c r="AJ21" i="95"/>
  <c r="AJ20" i="94"/>
  <c r="O9" i="94"/>
  <c r="O10" i="95"/>
  <c r="U25" i="94"/>
  <c r="U26" i="95"/>
  <c r="U25" i="95"/>
  <c r="AL12" i="95"/>
  <c r="AL13" i="95"/>
  <c r="O8" i="94"/>
  <c r="O8" i="95"/>
  <c r="D13" i="95"/>
  <c r="D12" i="94"/>
  <c r="T19" i="95"/>
  <c r="T19" i="94"/>
  <c r="G21" i="95"/>
  <c r="G20" i="94"/>
  <c r="T10" i="95"/>
  <c r="T10" i="94"/>
  <c r="I23" i="94"/>
  <c r="I24" i="95"/>
  <c r="C24" i="94"/>
  <c r="AO18" i="95"/>
  <c r="U12" i="94"/>
  <c r="J20" i="95"/>
  <c r="R14" i="95"/>
  <c r="J12" i="95"/>
  <c r="AJ26" i="94"/>
  <c r="M22" i="95"/>
  <c r="AO19" i="95"/>
  <c r="U9" i="94"/>
  <c r="AH19" i="95"/>
  <c r="AH24" i="95"/>
  <c r="AQ21" i="95"/>
  <c r="C18" i="94"/>
  <c r="K12" i="94"/>
  <c r="H10" i="94"/>
  <c r="K24" i="95"/>
  <c r="I21" i="95"/>
  <c r="M18" i="95"/>
  <c r="Q15" i="95"/>
  <c r="U12" i="95"/>
  <c r="N12" i="95"/>
  <c r="R9" i="95"/>
  <c r="AH30" i="92"/>
  <c r="V19" i="95"/>
  <c r="AG15" i="95"/>
  <c r="P25" i="95"/>
  <c r="F11" i="95"/>
  <c r="AH22" i="95"/>
  <c r="Q30" i="92"/>
  <c r="M11" i="95"/>
  <c r="I14" i="95"/>
  <c r="AF25" i="95"/>
  <c r="Q17" i="95"/>
  <c r="J17" i="95"/>
  <c r="R11" i="95"/>
  <c r="L14" i="95"/>
  <c r="S24" i="95"/>
  <c r="U18" i="95"/>
  <c r="V12" i="95"/>
  <c r="AK22" i="95"/>
  <c r="V26" i="95"/>
  <c r="AI19" i="95"/>
  <c r="V16" i="95"/>
  <c r="AS8" i="95"/>
  <c r="AF21" i="95"/>
  <c r="AN8" i="95"/>
  <c r="J13" i="95"/>
  <c r="N10" i="95"/>
  <c r="AM13" i="95"/>
  <c r="AN24" i="95"/>
  <c r="F16" i="95"/>
  <c r="AI16" i="95"/>
  <c r="AM11" i="95"/>
  <c r="U9" i="95"/>
  <c r="Q12" i="95"/>
  <c r="M15" i="95"/>
  <c r="I18" i="95"/>
  <c r="E21" i="95"/>
  <c r="AN23" i="95"/>
  <c r="AJ26" i="95"/>
  <c r="C27" i="95"/>
  <c r="AG23" i="95"/>
  <c r="R26" i="95"/>
  <c r="M24" i="95"/>
  <c r="T13" i="95"/>
  <c r="T12" i="94"/>
  <c r="F24" i="94"/>
  <c r="F25" i="95"/>
  <c r="D14" i="94"/>
  <c r="D14" i="95"/>
  <c r="AR16" i="94"/>
  <c r="AR17" i="95"/>
  <c r="AR16" i="95"/>
  <c r="AN19" i="95"/>
  <c r="AN20" i="95"/>
  <c r="P22" i="95"/>
  <c r="P21" i="94"/>
  <c r="P21" i="95"/>
  <c r="S9" i="95"/>
  <c r="S8" i="94"/>
  <c r="S8" i="95"/>
  <c r="AM9" i="94"/>
  <c r="AM10" i="95"/>
  <c r="AM9" i="95"/>
  <c r="O11" i="94"/>
  <c r="O12" i="95"/>
  <c r="AI12" i="95"/>
  <c r="AI13" i="95"/>
  <c r="AI12" i="94"/>
  <c r="AE15" i="95"/>
  <c r="AE15" i="94"/>
  <c r="AE16" i="95"/>
  <c r="I25" i="95"/>
  <c r="I25" i="94"/>
  <c r="AL27" i="94"/>
  <c r="AL27" i="95"/>
  <c r="G22" i="95"/>
  <c r="G22" i="94"/>
  <c r="O17" i="95"/>
  <c r="O16" i="94"/>
  <c r="O16" i="95"/>
  <c r="S13" i="94"/>
  <c r="S14" i="95"/>
  <c r="AR21" i="95"/>
  <c r="AR21" i="94"/>
  <c r="AG25" i="95"/>
  <c r="AG25" i="94"/>
  <c r="K8" i="95"/>
  <c r="AJ10" i="95"/>
  <c r="AJ9" i="94"/>
  <c r="AM20" i="94"/>
  <c r="AM21" i="95"/>
  <c r="C15" i="94"/>
  <c r="A15" i="92"/>
  <c r="AN11" i="94"/>
  <c r="AN12" i="95"/>
  <c r="AN11" i="95"/>
  <c r="C8" i="95"/>
  <c r="A7" i="92"/>
  <c r="AM26" i="95"/>
  <c r="S25" i="95"/>
  <c r="AQ23" i="95"/>
  <c r="H25" i="95"/>
  <c r="AF23" i="95"/>
  <c r="U19" i="95"/>
  <c r="Q17" i="94"/>
  <c r="E17" i="95"/>
  <c r="E15" i="95"/>
  <c r="Q14" i="95"/>
  <c r="AO12" i="95"/>
  <c r="U11" i="95"/>
  <c r="Q8" i="95"/>
  <c r="AH21" i="94"/>
  <c r="V16" i="94"/>
  <c r="F16" i="94"/>
  <c r="R11" i="94"/>
  <c r="R8" i="95"/>
  <c r="U27" i="95"/>
  <c r="AK25" i="95"/>
  <c r="AM26" i="94"/>
  <c r="G27" i="95"/>
  <c r="AE25" i="95"/>
  <c r="H26" i="95"/>
  <c r="P24" i="95"/>
  <c r="I20" i="94"/>
  <c r="AG18" i="94"/>
  <c r="E16" i="95"/>
  <c r="M10" i="95"/>
  <c r="E7" i="94"/>
  <c r="AL18" i="95"/>
  <c r="AH13" i="95"/>
  <c r="AL9" i="94"/>
  <c r="AM20" i="95"/>
  <c r="C16" i="95"/>
  <c r="T22" i="95"/>
  <c r="D20" i="95"/>
  <c r="G8" i="95"/>
  <c r="AN19" i="94"/>
  <c r="D15" i="95"/>
  <c r="L11" i="95"/>
  <c r="AN14" i="95"/>
  <c r="AN13" i="94"/>
  <c r="P15" i="94"/>
  <c r="P16" i="95"/>
  <c r="L19" i="95"/>
  <c r="L18" i="94"/>
  <c r="AE30" i="92"/>
  <c r="AE10" i="95"/>
  <c r="C14" i="94"/>
  <c r="A14" i="92"/>
  <c r="C21" i="95"/>
  <c r="A20" i="92"/>
  <c r="C20" i="95"/>
  <c r="C20" i="94"/>
  <c r="AS25" i="94"/>
  <c r="AS26" i="95"/>
  <c r="K19" i="95"/>
  <c r="K20" i="95"/>
  <c r="T11" i="95"/>
  <c r="T12" i="95"/>
  <c r="T11" i="94"/>
  <c r="V25" i="94"/>
  <c r="V25" i="95"/>
  <c r="AM16" i="94"/>
  <c r="AM16" i="95"/>
  <c r="AF16" i="95"/>
  <c r="AF16" i="94"/>
  <c r="AJ13" i="95"/>
  <c r="AJ13" i="94"/>
  <c r="AM19" i="95"/>
  <c r="AQ15" i="94"/>
  <c r="AQ16" i="95"/>
  <c r="AQ15" i="95"/>
  <c r="A13" i="92"/>
  <c r="C13" i="94"/>
  <c r="C14" i="95"/>
  <c r="G11" i="95"/>
  <c r="G10" i="94"/>
  <c r="AJ16" i="95"/>
  <c r="AN13" i="95"/>
  <c r="AN15" i="95"/>
  <c r="AN14" i="94"/>
  <c r="O23" i="94"/>
  <c r="AN24" i="94"/>
  <c r="AS17" i="95"/>
  <c r="AG15" i="94"/>
  <c r="AS9" i="95"/>
  <c r="AH20" i="95"/>
  <c r="AL19" i="95"/>
  <c r="N19" i="95"/>
  <c r="AL17" i="95"/>
  <c r="J13" i="94"/>
  <c r="V12" i="94"/>
  <c r="AH12" i="95"/>
  <c r="N11" i="95"/>
  <c r="AH10" i="95"/>
  <c r="J8" i="95"/>
  <c r="AK27" i="95"/>
  <c r="AS25" i="95"/>
  <c r="H24" i="95"/>
  <c r="U11" i="94"/>
  <c r="V22" i="95"/>
  <c r="N11" i="94"/>
  <c r="R8" i="94"/>
  <c r="AL30" i="92"/>
  <c r="AO27" i="95"/>
  <c r="Q25" i="95"/>
  <c r="AL22" i="94"/>
  <c r="C15" i="95"/>
  <c r="AI22" i="95"/>
  <c r="K19" i="94"/>
  <c r="AI15" i="94"/>
  <c r="O15" i="95"/>
  <c r="C7" i="94"/>
  <c r="T18" i="95"/>
  <c r="AJ11" i="95"/>
  <c r="L22" i="95"/>
  <c r="L22" i="94"/>
  <c r="F9" i="94"/>
  <c r="F10" i="95"/>
  <c r="K15" i="95"/>
  <c r="K14" i="94"/>
  <c r="K14" i="95"/>
  <c r="N25" i="95"/>
  <c r="N24" i="95"/>
  <c r="AH26" i="95"/>
  <c r="AH25" i="94"/>
  <c r="AH25" i="95"/>
  <c r="E23" i="94"/>
  <c r="E24" i="95"/>
  <c r="H16" i="95"/>
  <c r="H17" i="95"/>
  <c r="C11" i="94"/>
  <c r="C11" i="95"/>
  <c r="A11" i="92"/>
  <c r="AF19" i="95"/>
  <c r="AN25" i="95"/>
  <c r="I20" i="95"/>
  <c r="U18" i="94"/>
  <c r="AG18" i="95"/>
  <c r="AG16" i="95"/>
  <c r="I12" i="95"/>
  <c r="F17" i="95"/>
  <c r="N10" i="94"/>
  <c r="AH9" i="94"/>
  <c r="AL9" i="95"/>
  <c r="J27" i="95"/>
  <c r="AQ23" i="94"/>
  <c r="K23" i="94"/>
  <c r="T25" i="95"/>
  <c r="AR23" i="95"/>
  <c r="AO20" i="94"/>
  <c r="U19" i="94"/>
  <c r="AS17" i="94"/>
  <c r="M17" i="94"/>
  <c r="Q14" i="94"/>
  <c r="AO13" i="95"/>
  <c r="I12" i="94"/>
  <c r="AS10" i="95"/>
  <c r="F18" i="95"/>
  <c r="AK25" i="94"/>
  <c r="G17" i="94"/>
  <c r="S13" i="95"/>
  <c r="AI19" i="94"/>
  <c r="AM12" i="94"/>
  <c r="O11" i="95"/>
  <c r="AJ15" i="94"/>
  <c r="L13" i="94"/>
  <c r="D19" i="95"/>
  <c r="AJ9" i="95"/>
  <c r="AN7" i="94"/>
  <c r="R21" i="95"/>
  <c r="V18" i="95"/>
  <c r="G23" i="95"/>
  <c r="AF20" i="94"/>
  <c r="G10" i="95"/>
  <c r="AK24" i="95"/>
  <c r="AG26" i="95"/>
  <c r="V14" i="95"/>
  <c r="R17" i="95"/>
  <c r="N20" i="95"/>
  <c r="AG11" i="95"/>
  <c r="U21" i="95"/>
  <c r="L24" i="95"/>
  <c r="H27" i="95"/>
  <c r="S26" i="95"/>
  <c r="U14" i="95"/>
  <c r="F20" i="95"/>
  <c r="N14" i="95"/>
  <c r="V8" i="95"/>
  <c r="Q22" i="95"/>
  <c r="AG9" i="95"/>
  <c r="J21" i="95"/>
  <c r="R15" i="95"/>
  <c r="AG13" i="95"/>
  <c r="R19" i="95"/>
  <c r="M27" i="95"/>
  <c r="Q23" i="95"/>
  <c r="O21" i="95"/>
  <c r="S18" i="95"/>
  <c r="AE9" i="95"/>
  <c r="H21" i="95"/>
  <c r="P15" i="95"/>
  <c r="P27" i="95"/>
  <c r="AK15" i="95"/>
  <c r="V20" i="95"/>
  <c r="AL8" i="95"/>
  <c r="AO23" i="95"/>
  <c r="G25" i="95"/>
  <c r="AL26" i="95"/>
  <c r="M17" i="95"/>
  <c r="E23" i="95"/>
  <c r="AI25" i="94"/>
  <c r="AI25" i="95"/>
  <c r="C25" i="94"/>
  <c r="C26" i="95"/>
  <c r="A25" i="92"/>
  <c r="C25" i="95"/>
  <c r="O24" i="95"/>
  <c r="O24" i="94"/>
  <c r="AM22" i="95"/>
  <c r="AM23" i="95"/>
  <c r="AF27" i="94"/>
  <c r="AF27" i="95"/>
  <c r="L27" i="95"/>
  <c r="L26" i="94"/>
  <c r="AJ24" i="94"/>
  <c r="AJ24" i="95"/>
  <c r="D25" i="95"/>
  <c r="D24" i="94"/>
  <c r="D24" i="95"/>
  <c r="P23" i="94"/>
  <c r="P23" i="95"/>
  <c r="AS22" i="95"/>
  <c r="AS21" i="94"/>
  <c r="AS32" i="94" s="1"/>
  <c r="AS21" i="95"/>
  <c r="AK20" i="95"/>
  <c r="AK19" i="94"/>
  <c r="AK19" i="95"/>
  <c r="E19" i="94"/>
  <c r="E19" i="95"/>
  <c r="Q19" i="95"/>
  <c r="Q18" i="94"/>
  <c r="Q18" i="95"/>
  <c r="AO16" i="94"/>
  <c r="AO16" i="95"/>
  <c r="I17" i="95"/>
  <c r="I16" i="94"/>
  <c r="I16" i="95"/>
  <c r="AS30" i="92"/>
  <c r="AS14" i="95"/>
  <c r="AS13" i="94"/>
  <c r="AS13" i="95"/>
  <c r="M30" i="92"/>
  <c r="M14" i="95"/>
  <c r="M13" i="95"/>
  <c r="M13" i="94"/>
  <c r="AK12" i="95"/>
  <c r="AK11" i="94"/>
  <c r="AK11" i="95"/>
  <c r="E30" i="92"/>
  <c r="E12" i="95"/>
  <c r="E11" i="95"/>
  <c r="Q11" i="95"/>
  <c r="Q10" i="95"/>
  <c r="AO9" i="95"/>
  <c r="AO8" i="94"/>
  <c r="I9" i="95"/>
  <c r="I30" i="92"/>
  <c r="I8" i="94"/>
  <c r="AR26" i="95"/>
  <c r="M21" i="95"/>
  <c r="AC30" i="92"/>
  <c r="L26" i="95"/>
  <c r="AO30" i="92"/>
  <c r="U30" i="92"/>
  <c r="AL21" i="94"/>
  <c r="AL22" i="95"/>
  <c r="H14" i="95"/>
  <c r="H13" i="94"/>
  <c r="D16" i="95"/>
  <c r="D17" i="95"/>
  <c r="AR19" i="95"/>
  <c r="AR18" i="94"/>
  <c r="AR18" i="95"/>
  <c r="S10" i="94"/>
  <c r="S10" i="95"/>
  <c r="S30" i="92"/>
  <c r="O30" i="92"/>
  <c r="O13" i="94"/>
  <c r="O14" i="95"/>
  <c r="O13" i="95"/>
  <c r="K17" i="95"/>
  <c r="K16" i="94"/>
  <c r="G20" i="95"/>
  <c r="G19" i="95"/>
  <c r="C22" i="95"/>
  <c r="A22" i="92"/>
  <c r="C22" i="94"/>
  <c r="D23" i="95"/>
  <c r="D22" i="94"/>
  <c r="AE7" i="94"/>
  <c r="AE8" i="95"/>
  <c r="AM17" i="95"/>
  <c r="AM17" i="94"/>
  <c r="AI20" i="95"/>
  <c r="AI21" i="95"/>
  <c r="V27" i="95"/>
  <c r="V26" i="94"/>
  <c r="AE21" i="95"/>
  <c r="AE20" i="95"/>
  <c r="AE20" i="94"/>
  <c r="AI17" i="95"/>
  <c r="AI17" i="94"/>
  <c r="AI18" i="95"/>
  <c r="AQ11" i="95"/>
  <c r="AQ11" i="94"/>
  <c r="C9" i="95"/>
  <c r="C9" i="94"/>
  <c r="C30" i="92"/>
  <c r="C10" i="95"/>
  <c r="H12" i="95"/>
  <c r="H13" i="95"/>
  <c r="AF11" i="95"/>
  <c r="AF10" i="94"/>
  <c r="AF10" i="95"/>
  <c r="L9" i="95"/>
  <c r="L30" i="92"/>
  <c r="L10" i="95"/>
  <c r="L9" i="94"/>
  <c r="AJ7" i="94"/>
  <c r="AJ8" i="95"/>
  <c r="AJ30" i="92"/>
  <c r="I27" i="94"/>
  <c r="I27" i="95"/>
  <c r="L15" i="95"/>
  <c r="L16" i="95"/>
  <c r="AR12" i="95"/>
  <c r="AR11" i="94"/>
  <c r="L31" i="68"/>
  <c r="AB31" i="68"/>
  <c r="AR31" i="68"/>
  <c r="N31" i="68"/>
  <c r="S26" i="94"/>
  <c r="S32" i="94" s="1"/>
  <c r="A26" i="92"/>
  <c r="G25" i="94"/>
  <c r="G24" i="95"/>
  <c r="AG12" i="95"/>
  <c r="N20" i="94"/>
  <c r="R17" i="94"/>
  <c r="V14" i="94"/>
  <c r="AL8" i="94"/>
  <c r="AH8" i="95"/>
  <c r="M25" i="95"/>
  <c r="AO24" i="95"/>
  <c r="Q24" i="95"/>
  <c r="R26" i="94"/>
  <c r="AL25" i="94"/>
  <c r="O27" i="95"/>
  <c r="AF23" i="94"/>
  <c r="AK8" i="95"/>
  <c r="N27" i="95"/>
  <c r="R24" i="95"/>
  <c r="C23" i="95"/>
  <c r="G19" i="94"/>
  <c r="AM18" i="95"/>
  <c r="K30" i="92"/>
  <c r="H12" i="94"/>
  <c r="T30" i="92"/>
  <c r="S11" i="95"/>
  <c r="AF15" i="94"/>
  <c r="AF9" i="94"/>
  <c r="AH16" i="94"/>
  <c r="AH17" i="95"/>
  <c r="F14" i="95"/>
  <c r="F30" i="92"/>
  <c r="AH8" i="94"/>
  <c r="AH31" i="94" s="1"/>
  <c r="AH9" i="95"/>
  <c r="N8" i="95"/>
  <c r="N30" i="92"/>
  <c r="N7" i="94"/>
  <c r="AN21" i="95"/>
  <c r="AN22" i="95"/>
  <c r="AQ9" i="95"/>
  <c r="AQ30" i="92"/>
  <c r="AQ8" i="94"/>
  <c r="AM11" i="94"/>
  <c r="AM30" i="92"/>
  <c r="AM12" i="95"/>
  <c r="AI14" i="95"/>
  <c r="AI30" i="92"/>
  <c r="AI15" i="95"/>
  <c r="AI14" i="94"/>
  <c r="AE17" i="94"/>
  <c r="AE18" i="95"/>
  <c r="AE17" i="95"/>
  <c r="M25" i="94"/>
  <c r="M26" i="95"/>
  <c r="AG26" i="94"/>
  <c r="AG27" i="95"/>
  <c r="AM15" i="95"/>
  <c r="AM14" i="95"/>
  <c r="AM14" i="94"/>
  <c r="S15" i="94"/>
  <c r="S16" i="95"/>
  <c r="D21" i="95"/>
  <c r="D22" i="95"/>
  <c r="H18" i="95"/>
  <c r="H19" i="95"/>
  <c r="H18" i="94"/>
  <c r="AR11" i="95"/>
  <c r="AR10" i="95"/>
  <c r="D8" i="95"/>
  <c r="D30" i="92"/>
  <c r="D9" i="95"/>
  <c r="L18" i="95"/>
  <c r="L17" i="94"/>
  <c r="AR8" i="95"/>
  <c r="AR30" i="92"/>
  <c r="AR8" i="94"/>
  <c r="K27" i="95"/>
  <c r="G26" i="95"/>
  <c r="P26" i="94"/>
  <c r="AR25" i="94"/>
  <c r="AF24" i="94"/>
  <c r="L23" i="94"/>
  <c r="AN22" i="94"/>
  <c r="E22" i="94"/>
  <c r="M20" i="94"/>
  <c r="I17" i="94"/>
  <c r="M16" i="94"/>
  <c r="U14" i="94"/>
  <c r="AG13" i="94"/>
  <c r="Q11" i="94"/>
  <c r="AG9" i="94"/>
  <c r="AO7" i="94"/>
  <c r="AG30" i="92"/>
  <c r="J22" i="95"/>
  <c r="V21" i="95"/>
  <c r="F21" i="95"/>
  <c r="R20" i="95"/>
  <c r="J18" i="95"/>
  <c r="V17" i="95"/>
  <c r="R16" i="95"/>
  <c r="N15" i="95"/>
  <c r="F13" i="95"/>
  <c r="R12" i="95"/>
  <c r="J10" i="95"/>
  <c r="V9" i="95"/>
  <c r="J30" i="92"/>
  <c r="M24" i="94"/>
  <c r="AO23" i="94"/>
  <c r="AO29" i="94" s="1"/>
  <c r="Q23" i="94"/>
  <c r="Q32" i="94" s="1"/>
  <c r="R27" i="95"/>
  <c r="N26" i="95"/>
  <c r="P26" i="95"/>
  <c r="AR25" i="95"/>
  <c r="L23" i="95"/>
  <c r="E22" i="95"/>
  <c r="M20" i="95"/>
  <c r="M16" i="95"/>
  <c r="R20" i="94"/>
  <c r="V9" i="94"/>
  <c r="O18" i="95"/>
  <c r="S15" i="95"/>
  <c r="AE8" i="94"/>
  <c r="H20" i="94"/>
  <c r="D16" i="94"/>
  <c r="AR10" i="94"/>
  <c r="AL13" i="94"/>
  <c r="AL14" i="95"/>
  <c r="T20" i="95"/>
  <c r="T21" i="95"/>
  <c r="AL25" i="95"/>
  <c r="AL24" i="94"/>
  <c r="P13" i="94"/>
  <c r="P13" i="95"/>
  <c r="AJ14" i="95"/>
  <c r="AJ15" i="95"/>
  <c r="L17" i="95"/>
  <c r="L16" i="94"/>
  <c r="AF18" i="95"/>
  <c r="AF11" i="94"/>
  <c r="AF17" i="94"/>
  <c r="AF21" i="94"/>
  <c r="AF18" i="94"/>
  <c r="AF13" i="94"/>
  <c r="AF17" i="95"/>
  <c r="G9" i="94"/>
  <c r="G9" i="95"/>
  <c r="C13" i="95"/>
  <c r="C12" i="95"/>
  <c r="A12" i="92"/>
  <c r="AQ14" i="94"/>
  <c r="AQ14" i="95"/>
  <c r="O19" i="94"/>
  <c r="O20" i="95"/>
  <c r="K23" i="95"/>
  <c r="K22" i="94"/>
  <c r="AK30" i="92"/>
  <c r="V30" i="92"/>
  <c r="V23" i="94"/>
  <c r="V23" i="95"/>
  <c r="AF15" i="95"/>
  <c r="AF14" i="95"/>
  <c r="AF14" i="94"/>
  <c r="K22" i="95"/>
  <c r="K21" i="95"/>
  <c r="AQ18" i="95"/>
  <c r="AQ17" i="95"/>
  <c r="G13" i="95"/>
  <c r="G12" i="95"/>
  <c r="G12" i="94"/>
  <c r="AJ17" i="95"/>
  <c r="AJ18" i="95"/>
  <c r="AJ17" i="94"/>
  <c r="L13" i="95"/>
  <c r="L12" i="95"/>
  <c r="P9" i="95"/>
  <c r="P9" i="94"/>
  <c r="H15" i="95"/>
  <c r="H14" i="94"/>
  <c r="AF12" i="95"/>
  <c r="AF13" i="95"/>
  <c r="U15" i="95"/>
  <c r="AG14" i="95"/>
  <c r="AG10" i="95"/>
  <c r="AK9" i="95"/>
  <c r="J21" i="94"/>
  <c r="V20" i="94"/>
  <c r="F20" i="94"/>
  <c r="R19" i="94"/>
  <c r="R15" i="94"/>
  <c r="N14" i="94"/>
  <c r="V8" i="94"/>
  <c r="R30" i="92"/>
  <c r="E25" i="95"/>
  <c r="AG24" i="95"/>
  <c r="AK23" i="95"/>
  <c r="AF25" i="94"/>
  <c r="U7" i="94"/>
  <c r="F21" i="94"/>
  <c r="V17" i="94"/>
  <c r="N15" i="94"/>
  <c r="J10" i="94"/>
  <c r="AK23" i="94"/>
  <c r="AI20" i="94"/>
  <c r="F24" i="95"/>
  <c r="R23" i="95"/>
  <c r="O20" i="94"/>
  <c r="S17" i="94"/>
  <c r="K16" i="95"/>
  <c r="S12" i="95"/>
  <c r="A9" i="92"/>
  <c r="AQ8" i="95"/>
  <c r="L15" i="94"/>
  <c r="P14" i="94"/>
  <c r="AF12" i="94"/>
  <c r="AF8" i="94"/>
  <c r="AN21" i="94"/>
  <c r="AF19" i="94"/>
  <c r="H19" i="94"/>
  <c r="G30" i="92"/>
  <c r="AN30" i="92"/>
  <c r="H30" i="92"/>
  <c r="AR9" i="95"/>
  <c r="N47" i="22"/>
  <c r="K47" i="22"/>
  <c r="S47" i="22"/>
  <c r="F46" i="11"/>
  <c r="N46" i="11"/>
  <c r="I45" i="11"/>
  <c r="Q45" i="11"/>
  <c r="L34" i="22"/>
  <c r="G31" i="92"/>
  <c r="L45" i="11"/>
  <c r="F47" i="22"/>
  <c r="I47" i="11"/>
  <c r="Q47" i="11"/>
  <c r="G37" i="22"/>
  <c r="O37" i="22"/>
  <c r="W37" i="22"/>
  <c r="Q41" i="22"/>
  <c r="M42" i="22"/>
  <c r="I43" i="22"/>
  <c r="U43" i="22"/>
  <c r="AM31" i="92"/>
  <c r="C31" i="92"/>
  <c r="F34" i="11"/>
  <c r="N34" i="11"/>
  <c r="V34" i="11"/>
  <c r="R45" i="11"/>
  <c r="J45" i="11"/>
  <c r="D46" i="22"/>
  <c r="V46" i="11"/>
  <c r="E46" i="11"/>
  <c r="M46" i="11"/>
  <c r="U46" i="11"/>
  <c r="J47" i="11"/>
  <c r="R47" i="11"/>
  <c r="D31" i="68"/>
  <c r="T31" i="68"/>
  <c r="AJ31" i="68"/>
  <c r="F31" i="68"/>
  <c r="V31" i="68"/>
  <c r="AL31" i="68"/>
  <c r="R42" i="22"/>
  <c r="R31" i="92"/>
  <c r="X31" i="92"/>
  <c r="R29" i="94"/>
  <c r="R32" i="94"/>
  <c r="T37" i="8"/>
  <c r="T37" i="22" s="1"/>
  <c r="T31" i="8"/>
  <c r="T31" i="22" s="1"/>
  <c r="AS31" i="68"/>
  <c r="AK31" i="68"/>
  <c r="AC31" i="68"/>
  <c r="U31" i="68"/>
  <c r="M31" i="68"/>
  <c r="E31" i="68"/>
  <c r="AQ31" i="68"/>
  <c r="AI31" i="68"/>
  <c r="S31" i="68"/>
  <c r="K31" i="68"/>
  <c r="C31" i="68"/>
  <c r="N32" i="94"/>
  <c r="AF30" i="92"/>
  <c r="AK31" i="92"/>
  <c r="U31" i="92"/>
  <c r="E31" i="92"/>
  <c r="N31" i="92"/>
  <c r="AE31" i="92"/>
  <c r="J31" i="92"/>
  <c r="Q31" i="92"/>
  <c r="AJ31" i="92"/>
  <c r="D31" i="92"/>
  <c r="P31" i="92"/>
  <c r="AO31" i="92"/>
  <c r="AH31" i="92"/>
  <c r="K31" i="92"/>
  <c r="AB31" i="92"/>
  <c r="AI31" i="92"/>
  <c r="H31" i="92"/>
  <c r="AF7" i="94"/>
  <c r="AF31" i="92"/>
  <c r="T43" i="8"/>
  <c r="T43" i="22" s="1"/>
  <c r="T34" i="8"/>
  <c r="T34" i="22" s="1"/>
  <c r="H31" i="68"/>
  <c r="P31" i="68"/>
  <c r="X31" i="68"/>
  <c r="AF31" i="68"/>
  <c r="AN31" i="68"/>
  <c r="J31" i="68"/>
  <c r="R31" i="68"/>
  <c r="Z31" i="68"/>
  <c r="AH31" i="68"/>
  <c r="AO31" i="68"/>
  <c r="AG31" i="68"/>
  <c r="Q31" i="68"/>
  <c r="I31" i="68"/>
  <c r="AM31" i="68"/>
  <c r="AE31" i="68"/>
  <c r="O31" i="68"/>
  <c r="G31" i="68"/>
  <c r="AS31" i="92"/>
  <c r="AC31" i="92"/>
  <c r="M31" i="92"/>
  <c r="AL31" i="92"/>
  <c r="V31" i="92"/>
  <c r="F31" i="92"/>
  <c r="Z31" i="92"/>
  <c r="AG31" i="92"/>
  <c r="O31" i="92"/>
  <c r="I31" i="92"/>
  <c r="P30" i="92"/>
  <c r="T31" i="92"/>
  <c r="S31" i="92"/>
  <c r="AQ31" i="92"/>
  <c r="AR31" i="92"/>
  <c r="L31" i="92"/>
  <c r="AN31" i="92"/>
  <c r="B25" i="97"/>
  <c r="A24" i="97"/>
  <c r="C24" i="97"/>
  <c r="C22" i="96"/>
  <c r="G22" i="96"/>
  <c r="E22" i="96"/>
  <c r="K22" i="96"/>
  <c r="B23" i="96"/>
  <c r="I23" i="96" s="1"/>
  <c r="A22" i="96"/>
  <c r="T14" i="22"/>
  <c r="T16" i="22"/>
  <c r="T22" i="22"/>
  <c r="T11" i="22"/>
  <c r="T15" i="22"/>
  <c r="P10" i="95"/>
  <c r="N45" i="8"/>
  <c r="N45" i="22" s="1"/>
  <c r="T10" i="22"/>
  <c r="T41" i="8"/>
  <c r="T42" i="8"/>
  <c r="T42" i="22" s="1"/>
  <c r="D5" i="22"/>
  <c r="T7" i="22"/>
  <c r="T6" i="22"/>
  <c r="T36" i="8"/>
  <c r="T36" i="22" s="1"/>
  <c r="T45" i="8"/>
  <c r="T45" i="22" s="1"/>
  <c r="T33" i="8"/>
  <c r="T33" i="22" s="1"/>
  <c r="T5" i="22"/>
  <c r="M45" i="8"/>
  <c r="M45" i="22" s="1"/>
  <c r="M33" i="8"/>
  <c r="M33" i="22" s="1"/>
  <c r="X43" i="11"/>
  <c r="Q45" i="22"/>
  <c r="I45" i="22"/>
  <c r="E46" i="22"/>
  <c r="I46" i="22"/>
  <c r="M46" i="22"/>
  <c r="Q46" i="22"/>
  <c r="U46" i="22"/>
  <c r="H46" i="22"/>
  <c r="P46" i="22"/>
  <c r="X46" i="22"/>
  <c r="N33" i="22"/>
  <c r="V33" i="22"/>
  <c r="W45" i="22"/>
  <c r="S45" i="22"/>
  <c r="O45" i="22"/>
  <c r="K45" i="22"/>
  <c r="G45" i="22"/>
  <c r="D47" i="22"/>
  <c r="H47" i="22"/>
  <c r="L47" i="22"/>
  <c r="P47" i="22"/>
  <c r="X47" i="22"/>
  <c r="F46" i="22"/>
  <c r="J46" i="22"/>
  <c r="N46" i="22"/>
  <c r="R46" i="22"/>
  <c r="V46" i="22"/>
  <c r="J33" i="22"/>
  <c r="R33" i="22"/>
  <c r="B5" i="7" a="1"/>
  <c r="F41" i="22"/>
  <c r="J41" i="22"/>
  <c r="N41" i="22"/>
  <c r="R41" i="22"/>
  <c r="V41" i="22"/>
  <c r="F43" i="22"/>
  <c r="J43" i="22"/>
  <c r="N43" i="22"/>
  <c r="R43" i="22"/>
  <c r="F37" i="22"/>
  <c r="N37" i="22"/>
  <c r="V37" i="22"/>
  <c r="L33" i="22"/>
  <c r="P33" i="22"/>
  <c r="X33" i="22"/>
  <c r="H41" i="22"/>
  <c r="L41" i="22"/>
  <c r="P41" i="22"/>
  <c r="T41" i="22"/>
  <c r="X41" i="22"/>
  <c r="H43" i="22"/>
  <c r="L43" i="22"/>
  <c r="P43" i="22"/>
  <c r="J37" i="22"/>
  <c r="R37" i="22"/>
  <c r="D41" i="22"/>
  <c r="D37" i="22"/>
  <c r="D8" i="71"/>
  <c r="D7" i="70"/>
  <c r="D7" i="69"/>
  <c r="D30" i="68"/>
  <c r="L8" i="71"/>
  <c r="L7" i="70"/>
  <c r="L7" i="69"/>
  <c r="L30" i="68"/>
  <c r="T8" i="71"/>
  <c r="T7" i="70"/>
  <c r="T7" i="69"/>
  <c r="T30" i="68"/>
  <c r="AJ8" i="71"/>
  <c r="AJ7" i="70"/>
  <c r="AJ7" i="69"/>
  <c r="AJ30" i="68"/>
  <c r="AR8" i="71"/>
  <c r="AR7" i="70"/>
  <c r="AR7" i="69"/>
  <c r="AR30" i="68"/>
  <c r="H9" i="71"/>
  <c r="H8" i="70"/>
  <c r="H8" i="69"/>
  <c r="P9" i="71"/>
  <c r="P8" i="70"/>
  <c r="P8" i="69"/>
  <c r="AF9" i="71"/>
  <c r="AF8" i="70"/>
  <c r="AF8" i="69"/>
  <c r="AN9" i="71"/>
  <c r="AN8" i="70"/>
  <c r="AN8" i="69"/>
  <c r="D10" i="71"/>
  <c r="D9" i="70"/>
  <c r="D9" i="69"/>
  <c r="L10" i="71"/>
  <c r="L9" i="70"/>
  <c r="L9" i="69"/>
  <c r="T10" i="71"/>
  <c r="T9" i="70"/>
  <c r="T9" i="69"/>
  <c r="AJ10" i="71"/>
  <c r="AJ9" i="70"/>
  <c r="AJ9" i="69"/>
  <c r="AR10" i="71"/>
  <c r="AR9" i="70"/>
  <c r="AR9" i="69"/>
  <c r="H11" i="71"/>
  <c r="H10" i="70"/>
  <c r="H10" i="69"/>
  <c r="P11" i="71"/>
  <c r="P10" i="70"/>
  <c r="P10" i="69"/>
  <c r="AF11" i="71"/>
  <c r="AF10" i="70"/>
  <c r="AF10" i="69"/>
  <c r="AN11" i="71"/>
  <c r="AN10" i="70"/>
  <c r="AN10" i="69"/>
  <c r="D12" i="71"/>
  <c r="D11" i="70"/>
  <c r="D11" i="69"/>
  <c r="L12" i="71"/>
  <c r="L11" i="70"/>
  <c r="L11" i="69"/>
  <c r="T12" i="71"/>
  <c r="T11" i="70"/>
  <c r="T11" i="69"/>
  <c r="AJ12" i="71"/>
  <c r="AJ11" i="70"/>
  <c r="AJ11" i="69"/>
  <c r="AR12" i="71"/>
  <c r="AR11" i="70"/>
  <c r="AR11" i="69"/>
  <c r="H13" i="71"/>
  <c r="H12" i="70"/>
  <c r="H12" i="69"/>
  <c r="P13" i="71"/>
  <c r="P12" i="70"/>
  <c r="P12" i="69"/>
  <c r="AF13" i="71"/>
  <c r="AF12" i="70"/>
  <c r="AF12" i="69"/>
  <c r="AN13" i="71"/>
  <c r="AN12" i="70"/>
  <c r="AN12" i="69"/>
  <c r="D14" i="71"/>
  <c r="D13" i="70"/>
  <c r="D13" i="69"/>
  <c r="L14" i="71"/>
  <c r="L13" i="70"/>
  <c r="L13" i="69"/>
  <c r="T14" i="71"/>
  <c r="T13" i="70"/>
  <c r="T13" i="69"/>
  <c r="AJ14" i="71"/>
  <c r="AJ13" i="70"/>
  <c r="AJ13" i="69"/>
  <c r="AR14" i="71"/>
  <c r="AR13" i="70"/>
  <c r="AR13" i="69"/>
  <c r="H15" i="71"/>
  <c r="H14" i="70"/>
  <c r="H14" i="69"/>
  <c r="P15" i="71"/>
  <c r="P14" i="70"/>
  <c r="P14" i="69"/>
  <c r="AF15" i="71"/>
  <c r="AF14" i="70"/>
  <c r="AF14" i="69"/>
  <c r="AN15" i="71"/>
  <c r="AN14" i="70"/>
  <c r="AN14" i="69"/>
  <c r="D16" i="71"/>
  <c r="D15" i="70"/>
  <c r="D15" i="69"/>
  <c r="L16" i="71"/>
  <c r="L15" i="70"/>
  <c r="L15" i="69"/>
  <c r="T16" i="71"/>
  <c r="T15" i="70"/>
  <c r="T15" i="69"/>
  <c r="AJ16" i="71"/>
  <c r="AJ15" i="70"/>
  <c r="AJ15" i="69"/>
  <c r="AR16" i="71"/>
  <c r="AR15" i="70"/>
  <c r="AR15" i="69"/>
  <c r="H17" i="71"/>
  <c r="H16" i="70"/>
  <c r="H16" i="69"/>
  <c r="P17" i="71"/>
  <c r="P16" i="70"/>
  <c r="P16" i="69"/>
  <c r="F8" i="71"/>
  <c r="F7" i="70"/>
  <c r="F7" i="69"/>
  <c r="F30" i="68"/>
  <c r="N8" i="71"/>
  <c r="N7" i="70"/>
  <c r="N7" i="69"/>
  <c r="N30" i="68"/>
  <c r="V8" i="71"/>
  <c r="V7" i="70"/>
  <c r="V7" i="69"/>
  <c r="V30" i="68"/>
  <c r="AL8" i="71"/>
  <c r="AL7" i="70"/>
  <c r="AL7" i="69"/>
  <c r="AL30" i="68"/>
  <c r="J9" i="71"/>
  <c r="J8" i="70"/>
  <c r="J8" i="69"/>
  <c r="R9" i="71"/>
  <c r="R8" i="70"/>
  <c r="R8" i="69"/>
  <c r="AH9" i="71"/>
  <c r="AH8" i="70"/>
  <c r="AH8" i="69"/>
  <c r="F10" i="71"/>
  <c r="F9" i="70"/>
  <c r="F9" i="69"/>
  <c r="N10" i="71"/>
  <c r="N9" i="70"/>
  <c r="N9" i="69"/>
  <c r="V10" i="71"/>
  <c r="V9" i="70"/>
  <c r="V9" i="69"/>
  <c r="AL10" i="71"/>
  <c r="AL9" i="70"/>
  <c r="AL9" i="69"/>
  <c r="J11" i="71"/>
  <c r="J10" i="70"/>
  <c r="J10" i="69"/>
  <c r="R11" i="71"/>
  <c r="R10" i="70"/>
  <c r="R10" i="69"/>
  <c r="AH11" i="71"/>
  <c r="AH10" i="70"/>
  <c r="AH10" i="69"/>
  <c r="F12" i="71"/>
  <c r="F11" i="70"/>
  <c r="F11" i="69"/>
  <c r="N12" i="71"/>
  <c r="N11" i="70"/>
  <c r="N11" i="69"/>
  <c r="V12" i="71"/>
  <c r="V11" i="70"/>
  <c r="V11" i="69"/>
  <c r="AL12" i="71"/>
  <c r="AL11" i="70"/>
  <c r="AL11" i="69"/>
  <c r="J13" i="71"/>
  <c r="J12" i="70"/>
  <c r="J12" i="69"/>
  <c r="R13" i="71"/>
  <c r="R12" i="70"/>
  <c r="R12" i="69"/>
  <c r="AH13" i="71"/>
  <c r="AH12" i="70"/>
  <c r="AH12" i="69"/>
  <c r="F14" i="71"/>
  <c r="F13" i="70"/>
  <c r="F13" i="69"/>
  <c r="N14" i="71"/>
  <c r="N13" i="70"/>
  <c r="N13" i="69"/>
  <c r="V14" i="71"/>
  <c r="V13" i="70"/>
  <c r="V13" i="69"/>
  <c r="AL14" i="71"/>
  <c r="AL13" i="70"/>
  <c r="AL13" i="69"/>
  <c r="J15" i="71"/>
  <c r="J14" i="70"/>
  <c r="J14" i="69"/>
  <c r="R15" i="71"/>
  <c r="R14" i="70"/>
  <c r="R14" i="69"/>
  <c r="AH15" i="71"/>
  <c r="AH14" i="70"/>
  <c r="AH14" i="69"/>
  <c r="F16" i="71"/>
  <c r="F15" i="70"/>
  <c r="F15" i="69"/>
  <c r="N16" i="71"/>
  <c r="N15" i="70"/>
  <c r="N15" i="69"/>
  <c r="V16" i="71"/>
  <c r="V15" i="70"/>
  <c r="V15" i="69"/>
  <c r="AL16" i="71"/>
  <c r="AL15" i="70"/>
  <c r="AL15" i="69"/>
  <c r="J17" i="71"/>
  <c r="J16" i="70"/>
  <c r="J16" i="69"/>
  <c r="R17" i="71"/>
  <c r="R16" i="70"/>
  <c r="R16" i="69"/>
  <c r="AM27" i="70"/>
  <c r="AM27" i="69"/>
  <c r="AE27" i="70"/>
  <c r="AE27" i="69"/>
  <c r="O27" i="70"/>
  <c r="O27" i="69"/>
  <c r="G27" i="70"/>
  <c r="G27" i="69"/>
  <c r="AQ27" i="71"/>
  <c r="AQ26" i="70"/>
  <c r="AQ26" i="69"/>
  <c r="AI27" i="71"/>
  <c r="AI26" i="70"/>
  <c r="AI26" i="69"/>
  <c r="S27" i="71"/>
  <c r="S26" i="70"/>
  <c r="S26" i="69"/>
  <c r="K27" i="71"/>
  <c r="K26" i="70"/>
  <c r="K26" i="69"/>
  <c r="C27" i="71"/>
  <c r="A27" i="71" s="1"/>
  <c r="C26" i="70"/>
  <c r="A26" i="70" s="1"/>
  <c r="C26" i="69"/>
  <c r="A26" i="69" s="1"/>
  <c r="A26" i="68"/>
  <c r="AM26" i="71"/>
  <c r="AM25" i="70"/>
  <c r="AM25" i="69"/>
  <c r="AE26" i="71"/>
  <c r="AE25" i="70"/>
  <c r="AE25" i="69"/>
  <c r="O26" i="71"/>
  <c r="O25" i="70"/>
  <c r="O25" i="69"/>
  <c r="G26" i="71"/>
  <c r="G25" i="70"/>
  <c r="G25" i="69"/>
  <c r="AQ25" i="71"/>
  <c r="AQ24" i="70"/>
  <c r="AQ24" i="69"/>
  <c r="AI25" i="71"/>
  <c r="AI24" i="70"/>
  <c r="AI24" i="69"/>
  <c r="S25" i="71"/>
  <c r="S24" i="70"/>
  <c r="S24" i="69"/>
  <c r="K25" i="71"/>
  <c r="K24" i="70"/>
  <c r="K24" i="69"/>
  <c r="C25" i="71"/>
  <c r="A25" i="71" s="1"/>
  <c r="C24" i="70"/>
  <c r="A24" i="70" s="1"/>
  <c r="C24" i="69"/>
  <c r="A24" i="69" s="1"/>
  <c r="A24" i="68"/>
  <c r="AM24" i="71"/>
  <c r="AM23" i="70"/>
  <c r="AM23" i="69"/>
  <c r="AE24" i="71"/>
  <c r="AE23" i="70"/>
  <c r="AE23" i="69"/>
  <c r="O24" i="71"/>
  <c r="O23" i="70"/>
  <c r="O23" i="69"/>
  <c r="G24" i="71"/>
  <c r="G23" i="70"/>
  <c r="G23" i="69"/>
  <c r="AQ23" i="71"/>
  <c r="AQ22" i="70"/>
  <c r="AQ22" i="69"/>
  <c r="AI23" i="71"/>
  <c r="AI22" i="70"/>
  <c r="AI22" i="69"/>
  <c r="H8" i="71"/>
  <c r="H7" i="70"/>
  <c r="H7" i="69"/>
  <c r="H30" i="68"/>
  <c r="P8" i="71"/>
  <c r="P7" i="70"/>
  <c r="P7" i="69"/>
  <c r="P30" i="68"/>
  <c r="AF8" i="71"/>
  <c r="AF7" i="70"/>
  <c r="AF7" i="69"/>
  <c r="AF30" i="68"/>
  <c r="AN8" i="71"/>
  <c r="AN7" i="70"/>
  <c r="AN7" i="69"/>
  <c r="AN30" i="68"/>
  <c r="D9" i="71"/>
  <c r="D8" i="70"/>
  <c r="D8" i="69"/>
  <c r="L9" i="71"/>
  <c r="L8" i="70"/>
  <c r="L8" i="69"/>
  <c r="T9" i="71"/>
  <c r="T8" i="70"/>
  <c r="T8" i="69"/>
  <c r="AJ9" i="71"/>
  <c r="AJ8" i="70"/>
  <c r="AJ8" i="69"/>
  <c r="AR9" i="71"/>
  <c r="AR8" i="70"/>
  <c r="AR8" i="69"/>
  <c r="H10" i="71"/>
  <c r="H9" i="70"/>
  <c r="H9" i="69"/>
  <c r="P10" i="71"/>
  <c r="P9" i="70"/>
  <c r="P9" i="69"/>
  <c r="AF10" i="71"/>
  <c r="AF9" i="70"/>
  <c r="AF9" i="69"/>
  <c r="AN10" i="71"/>
  <c r="AN9" i="70"/>
  <c r="AN9" i="69"/>
  <c r="D11" i="71"/>
  <c r="D10" i="70"/>
  <c r="D10" i="69"/>
  <c r="L11" i="71"/>
  <c r="L10" i="70"/>
  <c r="L10" i="69"/>
  <c r="T11" i="71"/>
  <c r="T10" i="70"/>
  <c r="T10" i="69"/>
  <c r="AJ11" i="71"/>
  <c r="AJ10" i="70"/>
  <c r="AJ10" i="69"/>
  <c r="AR11" i="71"/>
  <c r="AR10" i="70"/>
  <c r="AR10" i="69"/>
  <c r="H12" i="71"/>
  <c r="H11" i="70"/>
  <c r="H11" i="69"/>
  <c r="P12" i="71"/>
  <c r="P11" i="70"/>
  <c r="P11" i="69"/>
  <c r="AF12" i="71"/>
  <c r="AF11" i="70"/>
  <c r="AF11" i="69"/>
  <c r="AN12" i="71"/>
  <c r="AN11" i="70"/>
  <c r="AN11" i="69"/>
  <c r="D13" i="71"/>
  <c r="D12" i="70"/>
  <c r="D12" i="69"/>
  <c r="L13" i="71"/>
  <c r="L12" i="70"/>
  <c r="L12" i="69"/>
  <c r="T13" i="71"/>
  <c r="T12" i="70"/>
  <c r="T12" i="69"/>
  <c r="AJ13" i="71"/>
  <c r="AJ12" i="70"/>
  <c r="AJ12" i="69"/>
  <c r="AR13" i="71"/>
  <c r="AR12" i="70"/>
  <c r="AR12" i="69"/>
  <c r="H14" i="71"/>
  <c r="H13" i="70"/>
  <c r="H13" i="69"/>
  <c r="P14" i="71"/>
  <c r="P13" i="70"/>
  <c r="P13" i="69"/>
  <c r="AF14" i="71"/>
  <c r="AF13" i="70"/>
  <c r="AF13" i="69"/>
  <c r="AN14" i="71"/>
  <c r="AN13" i="70"/>
  <c r="AN13" i="69"/>
  <c r="D15" i="71"/>
  <c r="D14" i="70"/>
  <c r="D14" i="69"/>
  <c r="L15" i="71"/>
  <c r="L14" i="70"/>
  <c r="L14" i="69"/>
  <c r="T15" i="71"/>
  <c r="T14" i="70"/>
  <c r="T14" i="69"/>
  <c r="AJ15" i="71"/>
  <c r="AJ14" i="70"/>
  <c r="AJ14" i="69"/>
  <c r="AR15" i="71"/>
  <c r="AR14" i="70"/>
  <c r="AR14" i="69"/>
  <c r="H16" i="71"/>
  <c r="H15" i="70"/>
  <c r="H15" i="69"/>
  <c r="P16" i="71"/>
  <c r="P15" i="70"/>
  <c r="P15" i="69"/>
  <c r="AF16" i="71"/>
  <c r="AF15" i="70"/>
  <c r="AF15" i="69"/>
  <c r="AN16" i="71"/>
  <c r="AN15" i="70"/>
  <c r="AN15" i="69"/>
  <c r="D17" i="71"/>
  <c r="D16" i="70"/>
  <c r="D16" i="69"/>
  <c r="L17" i="71"/>
  <c r="L16" i="70"/>
  <c r="L16" i="69"/>
  <c r="T17" i="71"/>
  <c r="T16" i="70"/>
  <c r="T16" i="69"/>
  <c r="J8" i="71"/>
  <c r="J7" i="70"/>
  <c r="J7" i="69"/>
  <c r="J30" i="68"/>
  <c r="R8" i="71"/>
  <c r="R7" i="70"/>
  <c r="R7" i="69"/>
  <c r="R30" i="68"/>
  <c r="AH8" i="71"/>
  <c r="AH7" i="70"/>
  <c r="AH7" i="69"/>
  <c r="AH30" i="68"/>
  <c r="F9" i="71"/>
  <c r="F8" i="70"/>
  <c r="F8" i="69"/>
  <c r="N9" i="71"/>
  <c r="N8" i="70"/>
  <c r="N8" i="69"/>
  <c r="V9" i="71"/>
  <c r="V8" i="70"/>
  <c r="V8" i="69"/>
  <c r="AL9" i="71"/>
  <c r="AL8" i="70"/>
  <c r="AL8" i="69"/>
  <c r="J10" i="71"/>
  <c r="J9" i="70"/>
  <c r="J9" i="69"/>
  <c r="R10" i="71"/>
  <c r="R9" i="70"/>
  <c r="R9" i="69"/>
  <c r="AH10" i="71"/>
  <c r="AH9" i="70"/>
  <c r="AH9" i="69"/>
  <c r="F11" i="71"/>
  <c r="F10" i="70"/>
  <c r="F10" i="69"/>
  <c r="N11" i="71"/>
  <c r="N10" i="70"/>
  <c r="N10" i="69"/>
  <c r="V11" i="71"/>
  <c r="V10" i="70"/>
  <c r="V10" i="69"/>
  <c r="AL11" i="71"/>
  <c r="AL10" i="70"/>
  <c r="AL10" i="69"/>
  <c r="J12" i="71"/>
  <c r="J11" i="70"/>
  <c r="J11" i="69"/>
  <c r="R12" i="71"/>
  <c r="R11" i="70"/>
  <c r="R11" i="69"/>
  <c r="AH12" i="71"/>
  <c r="AH11" i="70"/>
  <c r="AH11" i="69"/>
  <c r="F13" i="71"/>
  <c r="F12" i="70"/>
  <c r="F12" i="69"/>
  <c r="N13" i="71"/>
  <c r="N12" i="70"/>
  <c r="N12" i="69"/>
  <c r="V13" i="71"/>
  <c r="V12" i="70"/>
  <c r="V12" i="69"/>
  <c r="AL13" i="71"/>
  <c r="AL12" i="70"/>
  <c r="AL12" i="69"/>
  <c r="J14" i="71"/>
  <c r="J13" i="70"/>
  <c r="J13" i="69"/>
  <c r="R14" i="71"/>
  <c r="R13" i="70"/>
  <c r="R13" i="69"/>
  <c r="AH14" i="71"/>
  <c r="AH13" i="70"/>
  <c r="AH13" i="69"/>
  <c r="F15" i="71"/>
  <c r="F14" i="70"/>
  <c r="F14" i="69"/>
  <c r="N15" i="71"/>
  <c r="N14" i="70"/>
  <c r="N14" i="69"/>
  <c r="V15" i="71"/>
  <c r="V14" i="70"/>
  <c r="V14" i="69"/>
  <c r="AL15" i="71"/>
  <c r="AL14" i="70"/>
  <c r="AL14" i="69"/>
  <c r="J16" i="71"/>
  <c r="J15" i="70"/>
  <c r="J15" i="69"/>
  <c r="R16" i="71"/>
  <c r="R15" i="70"/>
  <c r="R15" i="69"/>
  <c r="AH16" i="71"/>
  <c r="AH15" i="70"/>
  <c r="AH15" i="69"/>
  <c r="F17" i="71"/>
  <c r="F16" i="70"/>
  <c r="F16" i="69"/>
  <c r="N17" i="71"/>
  <c r="N16" i="70"/>
  <c r="N16" i="69"/>
  <c r="V17" i="71"/>
  <c r="V16" i="70"/>
  <c r="V16" i="69"/>
  <c r="AQ27" i="70"/>
  <c r="AQ27" i="69"/>
  <c r="AI27" i="70"/>
  <c r="AI27" i="69"/>
  <c r="S27" i="70"/>
  <c r="S27" i="69"/>
  <c r="K27" i="70"/>
  <c r="K27" i="69"/>
  <c r="C27" i="70"/>
  <c r="A27" i="70" s="1"/>
  <c r="C27" i="69"/>
  <c r="A27" i="69" s="1"/>
  <c r="A27" i="68"/>
  <c r="AM27" i="71"/>
  <c r="AM26" i="70"/>
  <c r="AM26" i="69"/>
  <c r="AE27" i="71"/>
  <c r="AE26" i="70"/>
  <c r="AE26" i="69"/>
  <c r="O27" i="71"/>
  <c r="O26" i="70"/>
  <c r="O26" i="69"/>
  <c r="G27" i="71"/>
  <c r="G26" i="70"/>
  <c r="G26" i="69"/>
  <c r="AQ26" i="71"/>
  <c r="AQ25" i="70"/>
  <c r="AQ25" i="69"/>
  <c r="AI26" i="71"/>
  <c r="AI25" i="70"/>
  <c r="AI25" i="69"/>
  <c r="S26" i="71"/>
  <c r="S25" i="70"/>
  <c r="S25" i="69"/>
  <c r="K26" i="71"/>
  <c r="K25" i="70"/>
  <c r="K25" i="69"/>
  <c r="C26" i="71"/>
  <c r="A26" i="71" s="1"/>
  <c r="C25" i="70"/>
  <c r="A25" i="70" s="1"/>
  <c r="C25" i="69"/>
  <c r="A25" i="69" s="1"/>
  <c r="A25" i="68"/>
  <c r="AM25" i="71"/>
  <c r="AM24" i="70"/>
  <c r="AM24" i="69"/>
  <c r="AE25" i="71"/>
  <c r="AE24" i="70"/>
  <c r="AE24" i="69"/>
  <c r="O25" i="71"/>
  <c r="O24" i="70"/>
  <c r="O24" i="69"/>
  <c r="G25" i="71"/>
  <c r="G24" i="70"/>
  <c r="G24" i="69"/>
  <c r="AQ24" i="71"/>
  <c r="AQ23" i="70"/>
  <c r="AQ23" i="69"/>
  <c r="AI24" i="71"/>
  <c r="AI23" i="70"/>
  <c r="AI23" i="69"/>
  <c r="S24" i="71"/>
  <c r="S23" i="70"/>
  <c r="S23" i="69"/>
  <c r="K24" i="71"/>
  <c r="K23" i="70"/>
  <c r="K23" i="69"/>
  <c r="C24" i="71"/>
  <c r="A24" i="71" s="1"/>
  <c r="C23" i="70"/>
  <c r="A23" i="70" s="1"/>
  <c r="C23" i="69"/>
  <c r="A23" i="69" s="1"/>
  <c r="A23" i="68"/>
  <c r="AM23" i="71"/>
  <c r="AM22" i="70"/>
  <c r="AM22" i="69"/>
  <c r="AE23" i="71"/>
  <c r="AE22" i="70"/>
  <c r="AE22" i="69"/>
  <c r="O23" i="71"/>
  <c r="O22" i="70"/>
  <c r="O22" i="69"/>
  <c r="G23" i="71"/>
  <c r="G22" i="70"/>
  <c r="G22" i="69"/>
  <c r="AQ22" i="71"/>
  <c r="AQ21" i="70"/>
  <c r="AQ21" i="69"/>
  <c r="AI22" i="71"/>
  <c r="AI21" i="70"/>
  <c r="AI21" i="69"/>
  <c r="S22" i="71"/>
  <c r="S21" i="70"/>
  <c r="S21" i="69"/>
  <c r="K22" i="71"/>
  <c r="K21" i="70"/>
  <c r="K21" i="69"/>
  <c r="C22" i="71"/>
  <c r="A22" i="71" s="1"/>
  <c r="C21" i="70"/>
  <c r="A21" i="70" s="1"/>
  <c r="C21" i="69"/>
  <c r="A21" i="69" s="1"/>
  <c r="A21" i="68"/>
  <c r="AM21" i="71"/>
  <c r="AM20" i="70"/>
  <c r="AM20" i="69"/>
  <c r="AE21" i="71"/>
  <c r="AE20" i="70"/>
  <c r="AE20" i="69"/>
  <c r="O21" i="71"/>
  <c r="O20" i="70"/>
  <c r="O20" i="69"/>
  <c r="G21" i="71"/>
  <c r="G20" i="70"/>
  <c r="G20" i="69"/>
  <c r="AQ20" i="71"/>
  <c r="AQ19" i="70"/>
  <c r="AQ19" i="69"/>
  <c r="AI20" i="71"/>
  <c r="AI19" i="70"/>
  <c r="AI19" i="69"/>
  <c r="S20" i="71"/>
  <c r="S19" i="70"/>
  <c r="S19" i="69"/>
  <c r="K20" i="71"/>
  <c r="K19" i="70"/>
  <c r="K19" i="69"/>
  <c r="C20" i="71"/>
  <c r="A20" i="71" s="1"/>
  <c r="C19" i="70"/>
  <c r="A19" i="70" s="1"/>
  <c r="C19" i="69"/>
  <c r="A19" i="69" s="1"/>
  <c r="A19" i="68"/>
  <c r="AM19" i="71"/>
  <c r="AM18" i="70"/>
  <c r="AM18" i="69"/>
  <c r="AE19" i="71"/>
  <c r="AE18" i="70"/>
  <c r="AE18" i="69"/>
  <c r="O19" i="71"/>
  <c r="O18" i="70"/>
  <c r="O18" i="69"/>
  <c r="G19" i="71"/>
  <c r="G18" i="70"/>
  <c r="G18" i="69"/>
  <c r="AQ18" i="71"/>
  <c r="AQ17" i="70"/>
  <c r="AQ17" i="69"/>
  <c r="AI18" i="71"/>
  <c r="AI17" i="70"/>
  <c r="AI17" i="69"/>
  <c r="S18" i="71"/>
  <c r="S17" i="70"/>
  <c r="S17" i="69"/>
  <c r="K18" i="71"/>
  <c r="K17" i="70"/>
  <c r="K17" i="69"/>
  <c r="C18" i="71"/>
  <c r="A18" i="71" s="1"/>
  <c r="C17" i="70"/>
  <c r="A17" i="70" s="1"/>
  <c r="C17" i="69"/>
  <c r="A17" i="69" s="1"/>
  <c r="A17" i="68"/>
  <c r="AO27" i="70"/>
  <c r="AO27" i="69"/>
  <c r="AG27" i="70"/>
  <c r="AG27" i="69"/>
  <c r="Q27" i="70"/>
  <c r="Q27" i="69"/>
  <c r="I27" i="70"/>
  <c r="I27" i="69"/>
  <c r="AS27" i="71"/>
  <c r="AS26" i="70"/>
  <c r="AS26" i="69"/>
  <c r="AK27" i="71"/>
  <c r="AK26" i="70"/>
  <c r="AK26" i="69"/>
  <c r="AC27" i="71"/>
  <c r="AC26" i="70"/>
  <c r="AC26" i="69"/>
  <c r="U27" i="71"/>
  <c r="U26" i="70"/>
  <c r="U26" i="69"/>
  <c r="M27" i="71"/>
  <c r="M26" i="70"/>
  <c r="M26" i="69"/>
  <c r="E27" i="71"/>
  <c r="E26" i="70"/>
  <c r="E26" i="69"/>
  <c r="AO26" i="71"/>
  <c r="AO25" i="70"/>
  <c r="AO25" i="69"/>
  <c r="AG26" i="71"/>
  <c r="AG25" i="70"/>
  <c r="AG25" i="69"/>
  <c r="Q26" i="71"/>
  <c r="Q25" i="70"/>
  <c r="Q25" i="69"/>
  <c r="I26" i="71"/>
  <c r="I25" i="70"/>
  <c r="I25" i="69"/>
  <c r="AS25" i="71"/>
  <c r="AS24" i="70"/>
  <c r="AS24" i="69"/>
  <c r="AK25" i="71"/>
  <c r="AK24" i="70"/>
  <c r="AK24" i="69"/>
  <c r="AC25" i="71"/>
  <c r="AC24" i="70"/>
  <c r="AC24" i="69"/>
  <c r="U25" i="71"/>
  <c r="U24" i="70"/>
  <c r="U24" i="69"/>
  <c r="M25" i="71"/>
  <c r="M24" i="70"/>
  <c r="M24" i="69"/>
  <c r="E25" i="71"/>
  <c r="E24" i="70"/>
  <c r="E24" i="69"/>
  <c r="AO24" i="71"/>
  <c r="AO23" i="70"/>
  <c r="AO23" i="69"/>
  <c r="AG24" i="71"/>
  <c r="AG23" i="70"/>
  <c r="AG23" i="69"/>
  <c r="Q24" i="71"/>
  <c r="Q23" i="70"/>
  <c r="Q23" i="69"/>
  <c r="I24" i="71"/>
  <c r="I23" i="70"/>
  <c r="I23" i="69"/>
  <c r="AS23" i="71"/>
  <c r="AS22" i="70"/>
  <c r="AS22" i="69"/>
  <c r="AK23" i="71"/>
  <c r="AK22" i="70"/>
  <c r="AK22" i="69"/>
  <c r="AC23" i="71"/>
  <c r="AC22" i="70"/>
  <c r="AC22" i="69"/>
  <c r="U23" i="71"/>
  <c r="U22" i="70"/>
  <c r="U22" i="69"/>
  <c r="M23" i="71"/>
  <c r="M22" i="70"/>
  <c r="M22" i="69"/>
  <c r="E23" i="71"/>
  <c r="E22" i="70"/>
  <c r="E22" i="69"/>
  <c r="AO22" i="71"/>
  <c r="AO21" i="70"/>
  <c r="AO21" i="69"/>
  <c r="AG22" i="71"/>
  <c r="AG21" i="70"/>
  <c r="AG21" i="69"/>
  <c r="Q22" i="71"/>
  <c r="Q21" i="70"/>
  <c r="Q21" i="69"/>
  <c r="I22" i="71"/>
  <c r="I21" i="70"/>
  <c r="I21" i="69"/>
  <c r="AS21" i="71"/>
  <c r="AS20" i="70"/>
  <c r="AS20" i="69"/>
  <c r="AK21" i="71"/>
  <c r="AK20" i="70"/>
  <c r="AK20" i="69"/>
  <c r="AC21" i="71"/>
  <c r="AC20" i="70"/>
  <c r="AC20" i="69"/>
  <c r="U21" i="71"/>
  <c r="U20" i="70"/>
  <c r="U20" i="69"/>
  <c r="M21" i="71"/>
  <c r="M20" i="70"/>
  <c r="M20" i="69"/>
  <c r="E21" i="71"/>
  <c r="E20" i="70"/>
  <c r="E20" i="69"/>
  <c r="AO20" i="71"/>
  <c r="AO19" i="70"/>
  <c r="AO19" i="69"/>
  <c r="AG20" i="71"/>
  <c r="AG19" i="70"/>
  <c r="AG19" i="69"/>
  <c r="Q20" i="71"/>
  <c r="Q19" i="70"/>
  <c r="Q19" i="69"/>
  <c r="I20" i="71"/>
  <c r="I19" i="70"/>
  <c r="I19" i="69"/>
  <c r="AS19" i="71"/>
  <c r="AS18" i="70"/>
  <c r="AS18" i="69"/>
  <c r="AK19" i="71"/>
  <c r="AK18" i="70"/>
  <c r="AK18" i="69"/>
  <c r="AC19" i="71"/>
  <c r="AC18" i="70"/>
  <c r="AC18" i="69"/>
  <c r="U19" i="71"/>
  <c r="U18" i="70"/>
  <c r="U18" i="69"/>
  <c r="M19" i="71"/>
  <c r="M18" i="70"/>
  <c r="M18" i="69"/>
  <c r="E19" i="71"/>
  <c r="E18" i="70"/>
  <c r="E18" i="69"/>
  <c r="AO18" i="71"/>
  <c r="AO17" i="70"/>
  <c r="AO17" i="69"/>
  <c r="AG18" i="71"/>
  <c r="AG17" i="70"/>
  <c r="AG17" i="69"/>
  <c r="Q18" i="71"/>
  <c r="Q17" i="70"/>
  <c r="Q17" i="69"/>
  <c r="I18" i="71"/>
  <c r="I17" i="70"/>
  <c r="I17" i="69"/>
  <c r="AS17" i="71"/>
  <c r="AS16" i="70"/>
  <c r="AS16" i="69"/>
  <c r="AO17" i="71"/>
  <c r="AO16" i="70"/>
  <c r="AO16" i="69"/>
  <c r="AK17" i="71"/>
  <c r="AK16" i="70"/>
  <c r="AK16" i="69"/>
  <c r="AG17" i="71"/>
  <c r="AG16" i="70"/>
  <c r="AG16" i="69"/>
  <c r="AC17" i="71"/>
  <c r="AC16" i="70"/>
  <c r="AC16" i="69"/>
  <c r="U17" i="71"/>
  <c r="U16" i="70"/>
  <c r="U16" i="69"/>
  <c r="M17" i="71"/>
  <c r="M16" i="70"/>
  <c r="M16" i="69"/>
  <c r="E17" i="71"/>
  <c r="E16" i="70"/>
  <c r="E16" i="69"/>
  <c r="AO16" i="71"/>
  <c r="AO15" i="70"/>
  <c r="AO15" i="69"/>
  <c r="AG16" i="71"/>
  <c r="AG15" i="70"/>
  <c r="AG15" i="69"/>
  <c r="Q16" i="71"/>
  <c r="Q15" i="70"/>
  <c r="Q15" i="69"/>
  <c r="I16" i="71"/>
  <c r="I15" i="70"/>
  <c r="I15" i="69"/>
  <c r="AS15" i="71"/>
  <c r="AS14" i="70"/>
  <c r="AS14" i="69"/>
  <c r="AK15" i="71"/>
  <c r="AK14" i="70"/>
  <c r="AK14" i="69"/>
  <c r="AC15" i="71"/>
  <c r="AC14" i="70"/>
  <c r="AC14" i="69"/>
  <c r="U15" i="71"/>
  <c r="U14" i="70"/>
  <c r="U14" i="69"/>
  <c r="M15" i="71"/>
  <c r="M14" i="70"/>
  <c r="M14" i="69"/>
  <c r="E15" i="71"/>
  <c r="E14" i="70"/>
  <c r="E14" i="69"/>
  <c r="AO14" i="71"/>
  <c r="AO13" i="70"/>
  <c r="AO13" i="69"/>
  <c r="AG14" i="71"/>
  <c r="AG13" i="70"/>
  <c r="AG13" i="69"/>
  <c r="Q14" i="71"/>
  <c r="Q13" i="70"/>
  <c r="Q13" i="69"/>
  <c r="I14" i="71"/>
  <c r="I13" i="70"/>
  <c r="I13" i="69"/>
  <c r="AS13" i="71"/>
  <c r="AS12" i="70"/>
  <c r="AS12" i="69"/>
  <c r="AK13" i="71"/>
  <c r="AK12" i="70"/>
  <c r="AK12" i="69"/>
  <c r="AC13" i="71"/>
  <c r="AC12" i="70"/>
  <c r="AC12" i="69"/>
  <c r="U13" i="71"/>
  <c r="U12" i="70"/>
  <c r="U12" i="69"/>
  <c r="M13" i="71"/>
  <c r="M12" i="70"/>
  <c r="M12" i="69"/>
  <c r="E13" i="71"/>
  <c r="E12" i="70"/>
  <c r="E12" i="69"/>
  <c r="AO12" i="71"/>
  <c r="AO11" i="70"/>
  <c r="AO11" i="69"/>
  <c r="AG12" i="71"/>
  <c r="AG11" i="70"/>
  <c r="AG11" i="69"/>
  <c r="Q12" i="71"/>
  <c r="Q11" i="70"/>
  <c r="Q11" i="69"/>
  <c r="I12" i="71"/>
  <c r="I11" i="70"/>
  <c r="I11" i="69"/>
  <c r="AS11" i="71"/>
  <c r="AS10" i="70"/>
  <c r="AS10" i="69"/>
  <c r="AK11" i="71"/>
  <c r="AK10" i="70"/>
  <c r="AK10" i="69"/>
  <c r="AC11" i="71"/>
  <c r="AC10" i="70"/>
  <c r="AC10" i="69"/>
  <c r="U11" i="71"/>
  <c r="U10" i="70"/>
  <c r="U10" i="69"/>
  <c r="M11" i="71"/>
  <c r="M10" i="70"/>
  <c r="M10" i="69"/>
  <c r="E11" i="71"/>
  <c r="E10" i="70"/>
  <c r="E10" i="69"/>
  <c r="AO10" i="71"/>
  <c r="AO9" i="70"/>
  <c r="AO9" i="69"/>
  <c r="AG10" i="71"/>
  <c r="AG9" i="70"/>
  <c r="AG9" i="69"/>
  <c r="Q10" i="71"/>
  <c r="Q9" i="70"/>
  <c r="Q9" i="69"/>
  <c r="I10" i="71"/>
  <c r="I9" i="70"/>
  <c r="I9" i="69"/>
  <c r="AS9" i="71"/>
  <c r="AS8" i="70"/>
  <c r="AS8" i="69"/>
  <c r="AK9" i="71"/>
  <c r="AK8" i="70"/>
  <c r="AK8" i="69"/>
  <c r="AC9" i="71"/>
  <c r="AC8" i="70"/>
  <c r="AC8" i="69"/>
  <c r="U9" i="71"/>
  <c r="U8" i="70"/>
  <c r="U8" i="69"/>
  <c r="M9" i="71"/>
  <c r="M8" i="70"/>
  <c r="M8" i="69"/>
  <c r="E9" i="71"/>
  <c r="E8" i="70"/>
  <c r="E8" i="69"/>
  <c r="AO8" i="71"/>
  <c r="AO7" i="70"/>
  <c r="AO7" i="69"/>
  <c r="AO30" i="68"/>
  <c r="AG8" i="71"/>
  <c r="AG7" i="70"/>
  <c r="AG7" i="69"/>
  <c r="AG30" i="68"/>
  <c r="Q8" i="71"/>
  <c r="Q7" i="70"/>
  <c r="Q7" i="69"/>
  <c r="Q30" i="68"/>
  <c r="I8" i="71"/>
  <c r="I7" i="70"/>
  <c r="I7" i="69"/>
  <c r="I30" i="68"/>
  <c r="AR27" i="70"/>
  <c r="AR27" i="69"/>
  <c r="AN27" i="70"/>
  <c r="AN27" i="69"/>
  <c r="AJ27" i="70"/>
  <c r="AJ27" i="69"/>
  <c r="AF27" i="70"/>
  <c r="AF27" i="69"/>
  <c r="T27" i="70"/>
  <c r="T27" i="69"/>
  <c r="P27" i="70"/>
  <c r="P27" i="69"/>
  <c r="L27" i="70"/>
  <c r="L27" i="69"/>
  <c r="H27" i="70"/>
  <c r="H27" i="69"/>
  <c r="D27" i="70"/>
  <c r="D27" i="69"/>
  <c r="AR27" i="71"/>
  <c r="AR26" i="70"/>
  <c r="AR26" i="69"/>
  <c r="AN27" i="71"/>
  <c r="AN26" i="70"/>
  <c r="AN26" i="69"/>
  <c r="AJ27" i="71"/>
  <c r="AJ26" i="70"/>
  <c r="AJ26" i="69"/>
  <c r="AF27" i="71"/>
  <c r="AF26" i="70"/>
  <c r="AF26" i="69"/>
  <c r="T27" i="71"/>
  <c r="T26" i="70"/>
  <c r="T26" i="69"/>
  <c r="P27" i="71"/>
  <c r="P26" i="70"/>
  <c r="P26" i="69"/>
  <c r="L27" i="71"/>
  <c r="L26" i="70"/>
  <c r="L26" i="69"/>
  <c r="H27" i="71"/>
  <c r="H26" i="70"/>
  <c r="H26" i="69"/>
  <c r="D27" i="71"/>
  <c r="D26" i="70"/>
  <c r="D26" i="69"/>
  <c r="AR26" i="71"/>
  <c r="AR25" i="70"/>
  <c r="AR25" i="69"/>
  <c r="AN26" i="71"/>
  <c r="AN25" i="70"/>
  <c r="AN25" i="69"/>
  <c r="AJ26" i="71"/>
  <c r="AJ25" i="70"/>
  <c r="AJ25" i="69"/>
  <c r="AF26" i="71"/>
  <c r="AF25" i="70"/>
  <c r="AF25" i="69"/>
  <c r="T26" i="71"/>
  <c r="T25" i="70"/>
  <c r="T25" i="69"/>
  <c r="P26" i="71"/>
  <c r="P25" i="70"/>
  <c r="P25" i="69"/>
  <c r="L26" i="71"/>
  <c r="L25" i="70"/>
  <c r="L25" i="69"/>
  <c r="H26" i="71"/>
  <c r="H25" i="70"/>
  <c r="H25" i="69"/>
  <c r="D26" i="71"/>
  <c r="D25" i="70"/>
  <c r="D25" i="69"/>
  <c r="AR25" i="71"/>
  <c r="AR24" i="70"/>
  <c r="AR24" i="69"/>
  <c r="AN25" i="71"/>
  <c r="AN24" i="70"/>
  <c r="AN24" i="69"/>
  <c r="AJ25" i="71"/>
  <c r="AJ24" i="70"/>
  <c r="AJ24" i="69"/>
  <c r="AF25" i="71"/>
  <c r="AF24" i="70"/>
  <c r="AF24" i="69"/>
  <c r="T25" i="71"/>
  <c r="T24" i="70"/>
  <c r="T24" i="69"/>
  <c r="P25" i="71"/>
  <c r="P24" i="70"/>
  <c r="P24" i="69"/>
  <c r="L25" i="71"/>
  <c r="L24" i="70"/>
  <c r="L24" i="69"/>
  <c r="H25" i="71"/>
  <c r="H24" i="70"/>
  <c r="H24" i="69"/>
  <c r="D25" i="71"/>
  <c r="D24" i="70"/>
  <c r="D24" i="69"/>
  <c r="AR24" i="71"/>
  <c r="AR23" i="70"/>
  <c r="AR23" i="69"/>
  <c r="AN24" i="71"/>
  <c r="AN23" i="70"/>
  <c r="AN23" i="69"/>
  <c r="AJ24" i="71"/>
  <c r="AJ23" i="70"/>
  <c r="AJ23" i="69"/>
  <c r="AF24" i="71"/>
  <c r="AF23" i="70"/>
  <c r="AF23" i="69"/>
  <c r="T24" i="71"/>
  <c r="T23" i="70"/>
  <c r="T23" i="69"/>
  <c r="P24" i="71"/>
  <c r="P23" i="70"/>
  <c r="P23" i="69"/>
  <c r="L24" i="71"/>
  <c r="L23" i="70"/>
  <c r="L23" i="69"/>
  <c r="H24" i="71"/>
  <c r="H23" i="70"/>
  <c r="H23" i="69"/>
  <c r="D24" i="71"/>
  <c r="D23" i="70"/>
  <c r="D23" i="69"/>
  <c r="AR23" i="71"/>
  <c r="AR22" i="70"/>
  <c r="AR22" i="69"/>
  <c r="AN23" i="71"/>
  <c r="AN22" i="70"/>
  <c r="AN22" i="69"/>
  <c r="AJ23" i="71"/>
  <c r="AJ22" i="70"/>
  <c r="AJ22" i="69"/>
  <c r="AF23" i="71"/>
  <c r="AF22" i="70"/>
  <c r="AF22" i="69"/>
  <c r="T23" i="71"/>
  <c r="T22" i="70"/>
  <c r="T22" i="69"/>
  <c r="P23" i="71"/>
  <c r="P22" i="70"/>
  <c r="P22" i="69"/>
  <c r="L23" i="71"/>
  <c r="L22" i="70"/>
  <c r="L22" i="69"/>
  <c r="H23" i="71"/>
  <c r="H22" i="70"/>
  <c r="H22" i="69"/>
  <c r="D23" i="71"/>
  <c r="D22" i="70"/>
  <c r="D22" i="69"/>
  <c r="AR22" i="71"/>
  <c r="AR21" i="70"/>
  <c r="AR21" i="69"/>
  <c r="AN22" i="71"/>
  <c r="AN21" i="70"/>
  <c r="AN21" i="69"/>
  <c r="AJ22" i="71"/>
  <c r="AJ21" i="70"/>
  <c r="AJ21" i="69"/>
  <c r="AF22" i="71"/>
  <c r="AF21" i="70"/>
  <c r="AF21" i="69"/>
  <c r="T22" i="71"/>
  <c r="T21" i="70"/>
  <c r="T21" i="69"/>
  <c r="P22" i="71"/>
  <c r="P21" i="70"/>
  <c r="P21" i="69"/>
  <c r="L22" i="71"/>
  <c r="L21" i="70"/>
  <c r="L21" i="69"/>
  <c r="H22" i="71"/>
  <c r="H21" i="70"/>
  <c r="H21" i="69"/>
  <c r="D22" i="71"/>
  <c r="D21" i="70"/>
  <c r="D21" i="69"/>
  <c r="AR21" i="71"/>
  <c r="AR20" i="70"/>
  <c r="AR20" i="69"/>
  <c r="AN21" i="71"/>
  <c r="AN20" i="70"/>
  <c r="AN20" i="69"/>
  <c r="AJ21" i="71"/>
  <c r="AJ20" i="70"/>
  <c r="AJ20" i="69"/>
  <c r="AF21" i="71"/>
  <c r="AF20" i="70"/>
  <c r="AF20" i="69"/>
  <c r="T21" i="71"/>
  <c r="T20" i="70"/>
  <c r="T20" i="69"/>
  <c r="P21" i="71"/>
  <c r="P20" i="70"/>
  <c r="P20" i="69"/>
  <c r="L21" i="71"/>
  <c r="L20" i="70"/>
  <c r="L20" i="69"/>
  <c r="H21" i="71"/>
  <c r="H20" i="70"/>
  <c r="H20" i="69"/>
  <c r="D21" i="71"/>
  <c r="D20" i="70"/>
  <c r="D20" i="69"/>
  <c r="AR20" i="71"/>
  <c r="AR19" i="70"/>
  <c r="AR19" i="69"/>
  <c r="AN20" i="71"/>
  <c r="AN19" i="70"/>
  <c r="AN19" i="69"/>
  <c r="AJ20" i="71"/>
  <c r="AJ19" i="70"/>
  <c r="AJ19" i="69"/>
  <c r="AF20" i="71"/>
  <c r="AF19" i="70"/>
  <c r="AF19" i="69"/>
  <c r="T20" i="71"/>
  <c r="T19" i="70"/>
  <c r="T19" i="69"/>
  <c r="P20" i="71"/>
  <c r="P19" i="70"/>
  <c r="P19" i="69"/>
  <c r="L20" i="71"/>
  <c r="L19" i="70"/>
  <c r="L19" i="69"/>
  <c r="H20" i="71"/>
  <c r="H19" i="70"/>
  <c r="H19" i="69"/>
  <c r="D20" i="71"/>
  <c r="D19" i="70"/>
  <c r="D19" i="69"/>
  <c r="AR19" i="71"/>
  <c r="AR18" i="70"/>
  <c r="AR18" i="69"/>
  <c r="AN19" i="71"/>
  <c r="AN18" i="70"/>
  <c r="AN18" i="69"/>
  <c r="AJ19" i="71"/>
  <c r="AJ18" i="70"/>
  <c r="AJ18" i="69"/>
  <c r="AF19" i="71"/>
  <c r="AF18" i="70"/>
  <c r="AF18" i="69"/>
  <c r="T19" i="71"/>
  <c r="T18" i="70"/>
  <c r="T18" i="69"/>
  <c r="P19" i="71"/>
  <c r="P18" i="70"/>
  <c r="P18" i="69"/>
  <c r="L19" i="71"/>
  <c r="L18" i="70"/>
  <c r="L18" i="69"/>
  <c r="H19" i="71"/>
  <c r="H18" i="70"/>
  <c r="H18" i="69"/>
  <c r="D19" i="71"/>
  <c r="D18" i="70"/>
  <c r="D18" i="69"/>
  <c r="AR18" i="71"/>
  <c r="AR17" i="70"/>
  <c r="AR17" i="69"/>
  <c r="AN18" i="71"/>
  <c r="AN17" i="70"/>
  <c r="AN17" i="69"/>
  <c r="AJ18" i="71"/>
  <c r="AJ17" i="70"/>
  <c r="AJ17" i="69"/>
  <c r="AF18" i="71"/>
  <c r="AF17" i="70"/>
  <c r="AF17" i="69"/>
  <c r="T18" i="71"/>
  <c r="T17" i="70"/>
  <c r="T17" i="69"/>
  <c r="P18" i="71"/>
  <c r="P17" i="70"/>
  <c r="P17" i="69"/>
  <c r="L18" i="71"/>
  <c r="L17" i="70"/>
  <c r="L17" i="69"/>
  <c r="H18" i="71"/>
  <c r="H17" i="70"/>
  <c r="H17" i="69"/>
  <c r="D18" i="71"/>
  <c r="D17" i="70"/>
  <c r="D17" i="69"/>
  <c r="AR17" i="71"/>
  <c r="AR16" i="70"/>
  <c r="AR16" i="69"/>
  <c r="AN17" i="71"/>
  <c r="AN16" i="70"/>
  <c r="AN16" i="69"/>
  <c r="AJ17" i="71"/>
  <c r="AJ16" i="70"/>
  <c r="AJ16" i="69"/>
  <c r="AF17" i="71"/>
  <c r="AF16" i="70"/>
  <c r="AF16" i="69"/>
  <c r="S17" i="71"/>
  <c r="S16" i="70"/>
  <c r="S16" i="69"/>
  <c r="K17" i="71"/>
  <c r="K16" i="70"/>
  <c r="K16" i="69"/>
  <c r="C17" i="71"/>
  <c r="A17" i="71" s="1"/>
  <c r="C16" i="70"/>
  <c r="A16" i="70" s="1"/>
  <c r="C16" i="69"/>
  <c r="A16" i="69" s="1"/>
  <c r="A16" i="68"/>
  <c r="AM16" i="71"/>
  <c r="AM15" i="70"/>
  <c r="AM15" i="69"/>
  <c r="AE16" i="71"/>
  <c r="AE15" i="70"/>
  <c r="AE15" i="69"/>
  <c r="O16" i="71"/>
  <c r="O15" i="70"/>
  <c r="O15" i="69"/>
  <c r="G16" i="71"/>
  <c r="G15" i="70"/>
  <c r="G15" i="69"/>
  <c r="AQ15" i="71"/>
  <c r="AQ14" i="70"/>
  <c r="AQ14" i="69"/>
  <c r="AI15" i="71"/>
  <c r="AI14" i="70"/>
  <c r="AI14" i="69"/>
  <c r="S15" i="71"/>
  <c r="S14" i="70"/>
  <c r="S14" i="69"/>
  <c r="K15" i="71"/>
  <c r="K14" i="70"/>
  <c r="K14" i="69"/>
  <c r="C15" i="71"/>
  <c r="A15" i="71" s="1"/>
  <c r="C14" i="70"/>
  <c r="A14" i="70" s="1"/>
  <c r="C14" i="69"/>
  <c r="A14" i="69" s="1"/>
  <c r="A14" i="68"/>
  <c r="AM14" i="71"/>
  <c r="AM13" i="70"/>
  <c r="AM13" i="69"/>
  <c r="AE14" i="71"/>
  <c r="AE13" i="70"/>
  <c r="AE13" i="69"/>
  <c r="O14" i="71"/>
  <c r="O13" i="70"/>
  <c r="O13" i="69"/>
  <c r="G14" i="71"/>
  <c r="G13" i="70"/>
  <c r="G13" i="69"/>
  <c r="AQ13" i="71"/>
  <c r="AQ12" i="70"/>
  <c r="AQ12" i="69"/>
  <c r="AI13" i="71"/>
  <c r="AI12" i="70"/>
  <c r="AI12" i="69"/>
  <c r="S13" i="71"/>
  <c r="S12" i="70"/>
  <c r="S12" i="69"/>
  <c r="K13" i="71"/>
  <c r="K12" i="70"/>
  <c r="K12" i="69"/>
  <c r="C13" i="71"/>
  <c r="A13" i="71" s="1"/>
  <c r="C12" i="70"/>
  <c r="A12" i="70" s="1"/>
  <c r="C12" i="69"/>
  <c r="A12" i="69" s="1"/>
  <c r="A12" i="68"/>
  <c r="AM12" i="71"/>
  <c r="AM11" i="70"/>
  <c r="AM11" i="69"/>
  <c r="AE12" i="71"/>
  <c r="AE11" i="70"/>
  <c r="AE11" i="69"/>
  <c r="O12" i="71"/>
  <c r="O11" i="70"/>
  <c r="O11" i="69"/>
  <c r="G12" i="71"/>
  <c r="G11" i="70"/>
  <c r="G11" i="69"/>
  <c r="AQ11" i="71"/>
  <c r="AQ10" i="70"/>
  <c r="AQ10" i="69"/>
  <c r="AI11" i="71"/>
  <c r="AI10" i="70"/>
  <c r="AI10" i="69"/>
  <c r="S11" i="71"/>
  <c r="S10" i="70"/>
  <c r="S10" i="69"/>
  <c r="K11" i="71"/>
  <c r="K10" i="70"/>
  <c r="K10" i="69"/>
  <c r="C11" i="71"/>
  <c r="A11" i="71" s="1"/>
  <c r="C10" i="70"/>
  <c r="A10" i="70" s="1"/>
  <c r="C10" i="69"/>
  <c r="A10" i="69" s="1"/>
  <c r="A10" i="68"/>
  <c r="AM10" i="71"/>
  <c r="AM9" i="70"/>
  <c r="AM9" i="69"/>
  <c r="AE10" i="71"/>
  <c r="AE9" i="70"/>
  <c r="AE9" i="69"/>
  <c r="O10" i="71"/>
  <c r="O9" i="70"/>
  <c r="O9" i="69"/>
  <c r="G10" i="71"/>
  <c r="G9" i="70"/>
  <c r="G9" i="69"/>
  <c r="AQ9" i="71"/>
  <c r="AQ8" i="70"/>
  <c r="AQ8" i="69"/>
  <c r="AI9" i="71"/>
  <c r="AI8" i="70"/>
  <c r="AI8" i="69"/>
  <c r="S9" i="71"/>
  <c r="S8" i="70"/>
  <c r="S8" i="69"/>
  <c r="K9" i="71"/>
  <c r="K8" i="70"/>
  <c r="K8" i="69"/>
  <c r="C9" i="71"/>
  <c r="A9" i="71" s="1"/>
  <c r="C8" i="70"/>
  <c r="A8" i="70" s="1"/>
  <c r="C8" i="69"/>
  <c r="A8" i="69" s="1"/>
  <c r="A8" i="68"/>
  <c r="AM8" i="71"/>
  <c r="AM7" i="70"/>
  <c r="AM7" i="69"/>
  <c r="AM30" i="68"/>
  <c r="AE8" i="71"/>
  <c r="AE7" i="70"/>
  <c r="AE7" i="69"/>
  <c r="AE30" i="68"/>
  <c r="O8" i="71"/>
  <c r="O7" i="70"/>
  <c r="O7" i="69"/>
  <c r="O30" i="68"/>
  <c r="G8" i="71"/>
  <c r="G7" i="70"/>
  <c r="G7" i="69"/>
  <c r="G30" i="68"/>
  <c r="S23" i="71"/>
  <c r="S22" i="70"/>
  <c r="S22" i="69"/>
  <c r="K23" i="71"/>
  <c r="K22" i="70"/>
  <c r="K22" i="69"/>
  <c r="C23" i="71"/>
  <c r="A23" i="71" s="1"/>
  <c r="C22" i="70"/>
  <c r="A22" i="70" s="1"/>
  <c r="C22" i="69"/>
  <c r="A22" i="69" s="1"/>
  <c r="A22" i="68"/>
  <c r="AM22" i="71"/>
  <c r="AM21" i="70"/>
  <c r="AM21" i="69"/>
  <c r="AE22" i="71"/>
  <c r="AE21" i="70"/>
  <c r="AE21" i="69"/>
  <c r="O22" i="71"/>
  <c r="O21" i="70"/>
  <c r="O21" i="69"/>
  <c r="G22" i="71"/>
  <c r="G21" i="70"/>
  <c r="G21" i="69"/>
  <c r="AQ21" i="71"/>
  <c r="AQ20" i="70"/>
  <c r="AQ20" i="69"/>
  <c r="AI21" i="71"/>
  <c r="AI20" i="70"/>
  <c r="AI20" i="69"/>
  <c r="S21" i="71"/>
  <c r="S20" i="70"/>
  <c r="S20" i="69"/>
  <c r="K21" i="71"/>
  <c r="K20" i="70"/>
  <c r="K20" i="69"/>
  <c r="C21" i="71"/>
  <c r="A21" i="71" s="1"/>
  <c r="C20" i="70"/>
  <c r="A20" i="70" s="1"/>
  <c r="C20" i="69"/>
  <c r="A20" i="69" s="1"/>
  <c r="A20" i="68"/>
  <c r="AM20" i="71"/>
  <c r="AM19" i="70"/>
  <c r="AM19" i="69"/>
  <c r="AE20" i="71"/>
  <c r="AE19" i="70"/>
  <c r="AE19" i="69"/>
  <c r="O20" i="71"/>
  <c r="O19" i="70"/>
  <c r="O19" i="69"/>
  <c r="G20" i="71"/>
  <c r="G19" i="70"/>
  <c r="G19" i="69"/>
  <c r="AQ19" i="71"/>
  <c r="AQ18" i="70"/>
  <c r="AQ18" i="69"/>
  <c r="AI19" i="71"/>
  <c r="AI18" i="70"/>
  <c r="AI18" i="69"/>
  <c r="S19" i="71"/>
  <c r="S18" i="70"/>
  <c r="S18" i="69"/>
  <c r="K19" i="71"/>
  <c r="K18" i="70"/>
  <c r="K18" i="69"/>
  <c r="C19" i="71"/>
  <c r="A19" i="71" s="1"/>
  <c r="C18" i="70"/>
  <c r="A18" i="70" s="1"/>
  <c r="C18" i="69"/>
  <c r="A18" i="69" s="1"/>
  <c r="A18" i="68"/>
  <c r="AM18" i="71"/>
  <c r="AM17" i="70"/>
  <c r="AM17" i="69"/>
  <c r="AE18" i="71"/>
  <c r="AE17" i="70"/>
  <c r="AE17" i="69"/>
  <c r="O18" i="71"/>
  <c r="O17" i="70"/>
  <c r="O17" i="69"/>
  <c r="G18" i="71"/>
  <c r="G17" i="70"/>
  <c r="G17" i="69"/>
  <c r="AS27" i="70"/>
  <c r="AS27" i="69"/>
  <c r="AK27" i="70"/>
  <c r="AK27" i="69"/>
  <c r="AC27" i="70"/>
  <c r="AC27" i="69"/>
  <c r="U27" i="70"/>
  <c r="U27" i="69"/>
  <c r="M27" i="70"/>
  <c r="M27" i="69"/>
  <c r="E27" i="70"/>
  <c r="E27" i="69"/>
  <c r="AO27" i="71"/>
  <c r="AO26" i="70"/>
  <c r="AO26" i="69"/>
  <c r="AG27" i="71"/>
  <c r="AG26" i="70"/>
  <c r="AG26" i="69"/>
  <c r="Q27" i="71"/>
  <c r="Q26" i="70"/>
  <c r="Q26" i="69"/>
  <c r="I27" i="71"/>
  <c r="I26" i="70"/>
  <c r="I26" i="69"/>
  <c r="AS26" i="71"/>
  <c r="AS25" i="70"/>
  <c r="AS25" i="69"/>
  <c r="AK26" i="71"/>
  <c r="AK25" i="70"/>
  <c r="AK25" i="69"/>
  <c r="AC26" i="71"/>
  <c r="AC25" i="70"/>
  <c r="AC25" i="69"/>
  <c r="U26" i="71"/>
  <c r="U25" i="70"/>
  <c r="U25" i="69"/>
  <c r="M26" i="71"/>
  <c r="M25" i="70"/>
  <c r="M25" i="69"/>
  <c r="E26" i="71"/>
  <c r="E25" i="70"/>
  <c r="E25" i="69"/>
  <c r="AO25" i="71"/>
  <c r="AO24" i="70"/>
  <c r="AO24" i="69"/>
  <c r="AG25" i="71"/>
  <c r="AG24" i="70"/>
  <c r="AG24" i="69"/>
  <c r="Q25" i="71"/>
  <c r="Q24" i="70"/>
  <c r="Q24" i="69"/>
  <c r="I25" i="71"/>
  <c r="I24" i="70"/>
  <c r="I24" i="69"/>
  <c r="AS24" i="71"/>
  <c r="AS23" i="70"/>
  <c r="AS23" i="69"/>
  <c r="AK24" i="71"/>
  <c r="AK23" i="70"/>
  <c r="AK23" i="69"/>
  <c r="AC24" i="71"/>
  <c r="AC23" i="70"/>
  <c r="AC23" i="69"/>
  <c r="U24" i="71"/>
  <c r="U23" i="70"/>
  <c r="U23" i="69"/>
  <c r="M24" i="71"/>
  <c r="M23" i="70"/>
  <c r="M23" i="69"/>
  <c r="E24" i="71"/>
  <c r="E23" i="70"/>
  <c r="E23" i="69"/>
  <c r="AO23" i="71"/>
  <c r="AO22" i="70"/>
  <c r="AO22" i="69"/>
  <c r="AG23" i="71"/>
  <c r="AG22" i="70"/>
  <c r="AG22" i="69"/>
  <c r="Q23" i="71"/>
  <c r="Q22" i="70"/>
  <c r="Q22" i="69"/>
  <c r="I23" i="71"/>
  <c r="I22" i="70"/>
  <c r="I22" i="69"/>
  <c r="AS22" i="71"/>
  <c r="AS21" i="70"/>
  <c r="AS21" i="69"/>
  <c r="AK22" i="71"/>
  <c r="AK21" i="70"/>
  <c r="AK21" i="69"/>
  <c r="AC22" i="71"/>
  <c r="AC21" i="70"/>
  <c r="AC21" i="69"/>
  <c r="U22" i="71"/>
  <c r="U21" i="70"/>
  <c r="U21" i="69"/>
  <c r="M22" i="71"/>
  <c r="M21" i="70"/>
  <c r="M21" i="69"/>
  <c r="E22" i="71"/>
  <c r="E21" i="70"/>
  <c r="E21" i="69"/>
  <c r="AO21" i="71"/>
  <c r="AO20" i="70"/>
  <c r="AO20" i="69"/>
  <c r="AG21" i="71"/>
  <c r="AG20" i="70"/>
  <c r="AG20" i="69"/>
  <c r="Q21" i="71"/>
  <c r="Q20" i="70"/>
  <c r="Q20" i="69"/>
  <c r="I21" i="71"/>
  <c r="I20" i="70"/>
  <c r="I20" i="69"/>
  <c r="AS20" i="71"/>
  <c r="AS19" i="70"/>
  <c r="AS19" i="69"/>
  <c r="AK20" i="71"/>
  <c r="AK19" i="70"/>
  <c r="AK19" i="69"/>
  <c r="AC20" i="71"/>
  <c r="AC19" i="70"/>
  <c r="AC19" i="69"/>
  <c r="U20" i="71"/>
  <c r="U19" i="70"/>
  <c r="U19" i="69"/>
  <c r="M20" i="71"/>
  <c r="M19" i="70"/>
  <c r="M19" i="69"/>
  <c r="E20" i="71"/>
  <c r="E19" i="70"/>
  <c r="E19" i="69"/>
  <c r="AO19" i="71"/>
  <c r="AO18" i="70"/>
  <c r="AO18" i="69"/>
  <c r="AG19" i="71"/>
  <c r="AG18" i="70"/>
  <c r="AG18" i="69"/>
  <c r="Q19" i="71"/>
  <c r="Q18" i="70"/>
  <c r="Q18" i="69"/>
  <c r="I19" i="71"/>
  <c r="I18" i="70"/>
  <c r="I18" i="69"/>
  <c r="AS18" i="71"/>
  <c r="AS17" i="70"/>
  <c r="AS17" i="69"/>
  <c r="AK18" i="71"/>
  <c r="AK17" i="70"/>
  <c r="AK17" i="69"/>
  <c r="AC18" i="71"/>
  <c r="AC17" i="70"/>
  <c r="AC17" i="69"/>
  <c r="U18" i="71"/>
  <c r="U17" i="70"/>
  <c r="U17" i="69"/>
  <c r="M18" i="71"/>
  <c r="M17" i="70"/>
  <c r="M17" i="69"/>
  <c r="E18" i="71"/>
  <c r="E17" i="70"/>
  <c r="E17" i="69"/>
  <c r="AQ17" i="71"/>
  <c r="AQ16" i="70"/>
  <c r="AQ16" i="69"/>
  <c r="AM17" i="71"/>
  <c r="AM16" i="70"/>
  <c r="AM16" i="69"/>
  <c r="AI17" i="71"/>
  <c r="AI16" i="70"/>
  <c r="AI16" i="69"/>
  <c r="AE17" i="71"/>
  <c r="AE16" i="70"/>
  <c r="AE16" i="69"/>
  <c r="Q17" i="71"/>
  <c r="Q16" i="70"/>
  <c r="Q16" i="69"/>
  <c r="I17" i="71"/>
  <c r="I16" i="70"/>
  <c r="I16" i="69"/>
  <c r="AS16" i="71"/>
  <c r="AS15" i="70"/>
  <c r="AS15" i="69"/>
  <c r="AK16" i="71"/>
  <c r="AK15" i="70"/>
  <c r="AK15" i="69"/>
  <c r="AC16" i="71"/>
  <c r="AC15" i="70"/>
  <c r="AC15" i="69"/>
  <c r="U16" i="71"/>
  <c r="U15" i="70"/>
  <c r="U15" i="69"/>
  <c r="M16" i="71"/>
  <c r="M15" i="70"/>
  <c r="M15" i="69"/>
  <c r="E16" i="71"/>
  <c r="E15" i="70"/>
  <c r="E15" i="69"/>
  <c r="AO15" i="71"/>
  <c r="AO14" i="70"/>
  <c r="AO14" i="69"/>
  <c r="AG15" i="71"/>
  <c r="AG14" i="70"/>
  <c r="AG14" i="69"/>
  <c r="Q15" i="71"/>
  <c r="Q14" i="70"/>
  <c r="Q14" i="69"/>
  <c r="I15" i="71"/>
  <c r="I14" i="70"/>
  <c r="I14" i="69"/>
  <c r="AS14" i="71"/>
  <c r="AS13" i="70"/>
  <c r="AS13" i="69"/>
  <c r="AK14" i="71"/>
  <c r="AK13" i="70"/>
  <c r="AK13" i="69"/>
  <c r="AC14" i="71"/>
  <c r="AC13" i="70"/>
  <c r="AC13" i="69"/>
  <c r="U14" i="71"/>
  <c r="U13" i="70"/>
  <c r="U13" i="69"/>
  <c r="M14" i="71"/>
  <c r="M13" i="70"/>
  <c r="M13" i="69"/>
  <c r="E14" i="71"/>
  <c r="E13" i="70"/>
  <c r="E13" i="69"/>
  <c r="AO13" i="71"/>
  <c r="AO12" i="70"/>
  <c r="AO12" i="69"/>
  <c r="AG13" i="71"/>
  <c r="AG12" i="70"/>
  <c r="AG12" i="69"/>
  <c r="Q13" i="71"/>
  <c r="Q12" i="70"/>
  <c r="Q12" i="69"/>
  <c r="I13" i="71"/>
  <c r="I12" i="70"/>
  <c r="I12" i="69"/>
  <c r="AS12" i="71"/>
  <c r="AS11" i="70"/>
  <c r="AS11" i="69"/>
  <c r="AK12" i="71"/>
  <c r="AK11" i="70"/>
  <c r="AK11" i="69"/>
  <c r="AC12" i="71"/>
  <c r="AC11" i="70"/>
  <c r="AC11" i="69"/>
  <c r="U12" i="71"/>
  <c r="U11" i="70"/>
  <c r="U11" i="69"/>
  <c r="M12" i="71"/>
  <c r="M11" i="70"/>
  <c r="M11" i="69"/>
  <c r="E12" i="71"/>
  <c r="E11" i="70"/>
  <c r="E11" i="69"/>
  <c r="AO11" i="71"/>
  <c r="AO10" i="70"/>
  <c r="AO10" i="69"/>
  <c r="AG11" i="71"/>
  <c r="AG10" i="70"/>
  <c r="AG10" i="69"/>
  <c r="Q11" i="71"/>
  <c r="Q10" i="70"/>
  <c r="Q10" i="69"/>
  <c r="I11" i="71"/>
  <c r="I10" i="70"/>
  <c r="I10" i="69"/>
  <c r="AS10" i="71"/>
  <c r="AS9" i="70"/>
  <c r="AS9" i="69"/>
  <c r="AK10" i="71"/>
  <c r="AK9" i="70"/>
  <c r="AK9" i="69"/>
  <c r="AC10" i="71"/>
  <c r="AC9" i="70"/>
  <c r="AC9" i="69"/>
  <c r="U10" i="71"/>
  <c r="U9" i="70"/>
  <c r="U9" i="69"/>
  <c r="M10" i="71"/>
  <c r="M9" i="70"/>
  <c r="M9" i="69"/>
  <c r="E10" i="71"/>
  <c r="E9" i="70"/>
  <c r="E9" i="69"/>
  <c r="AO9" i="71"/>
  <c r="AO8" i="70"/>
  <c r="AO8" i="69"/>
  <c r="AG9" i="71"/>
  <c r="AG8" i="70"/>
  <c r="AG8" i="69"/>
  <c r="Q9" i="71"/>
  <c r="Q8" i="70"/>
  <c r="Q8" i="69"/>
  <c r="I9" i="71"/>
  <c r="I8" i="70"/>
  <c r="I8" i="69"/>
  <c r="AS8" i="71"/>
  <c r="AS7" i="70"/>
  <c r="AS7" i="69"/>
  <c r="AS30" i="68"/>
  <c r="AK8" i="71"/>
  <c r="AK7" i="70"/>
  <c r="AK7" i="69"/>
  <c r="AK30" i="68"/>
  <c r="AC8" i="71"/>
  <c r="AC7" i="70"/>
  <c r="AC7" i="69"/>
  <c r="AC30" i="68"/>
  <c r="U8" i="71"/>
  <c r="U7" i="70"/>
  <c r="U7" i="69"/>
  <c r="U30" i="68"/>
  <c r="M8" i="71"/>
  <c r="M7" i="70"/>
  <c r="M7" i="69"/>
  <c r="M30" i="68"/>
  <c r="E8" i="71"/>
  <c r="E7" i="70"/>
  <c r="E7" i="69"/>
  <c r="E30" i="68"/>
  <c r="AL27" i="70"/>
  <c r="AL27" i="69"/>
  <c r="AH27" i="70"/>
  <c r="AH27" i="69"/>
  <c r="V27" i="70"/>
  <c r="V27" i="69"/>
  <c r="R27" i="70"/>
  <c r="R27" i="69"/>
  <c r="N27" i="70"/>
  <c r="N27" i="69"/>
  <c r="J27" i="70"/>
  <c r="J27" i="69"/>
  <c r="F27" i="70"/>
  <c r="F27" i="69"/>
  <c r="AL27" i="71"/>
  <c r="AL26" i="70"/>
  <c r="AL26" i="69"/>
  <c r="AH27" i="71"/>
  <c r="AH26" i="70"/>
  <c r="AH26" i="69"/>
  <c r="V27" i="71"/>
  <c r="V26" i="70"/>
  <c r="V26" i="69"/>
  <c r="R27" i="71"/>
  <c r="R26" i="70"/>
  <c r="R26" i="69"/>
  <c r="N27" i="71"/>
  <c r="N26" i="70"/>
  <c r="N26" i="69"/>
  <c r="J27" i="71"/>
  <c r="J26" i="70"/>
  <c r="J26" i="69"/>
  <c r="F27" i="71"/>
  <c r="F26" i="70"/>
  <c r="F26" i="69"/>
  <c r="AL26" i="71"/>
  <c r="AL25" i="70"/>
  <c r="AL25" i="69"/>
  <c r="AH26" i="71"/>
  <c r="AH25" i="70"/>
  <c r="AH25" i="69"/>
  <c r="V26" i="71"/>
  <c r="V25" i="70"/>
  <c r="V25" i="69"/>
  <c r="R26" i="71"/>
  <c r="R25" i="70"/>
  <c r="R25" i="69"/>
  <c r="N26" i="71"/>
  <c r="N25" i="70"/>
  <c r="N25" i="69"/>
  <c r="J26" i="71"/>
  <c r="J25" i="70"/>
  <c r="J25" i="69"/>
  <c r="F26" i="71"/>
  <c r="F25" i="70"/>
  <c r="F25" i="69"/>
  <c r="AL25" i="71"/>
  <c r="AL24" i="70"/>
  <c r="AL24" i="69"/>
  <c r="AH25" i="71"/>
  <c r="AH24" i="70"/>
  <c r="AH24" i="69"/>
  <c r="V25" i="71"/>
  <c r="V24" i="70"/>
  <c r="V24" i="69"/>
  <c r="R25" i="71"/>
  <c r="R24" i="70"/>
  <c r="R24" i="69"/>
  <c r="N25" i="71"/>
  <c r="N24" i="70"/>
  <c r="N24" i="69"/>
  <c r="J25" i="71"/>
  <c r="J24" i="70"/>
  <c r="J24" i="69"/>
  <c r="F25" i="71"/>
  <c r="F24" i="70"/>
  <c r="F24" i="69"/>
  <c r="AL24" i="71"/>
  <c r="AL23" i="70"/>
  <c r="AL23" i="69"/>
  <c r="AH24" i="71"/>
  <c r="AH23" i="70"/>
  <c r="AH23" i="69"/>
  <c r="V24" i="71"/>
  <c r="V23" i="70"/>
  <c r="V23" i="69"/>
  <c r="R24" i="71"/>
  <c r="R23" i="70"/>
  <c r="R23" i="69"/>
  <c r="N24" i="71"/>
  <c r="N23" i="70"/>
  <c r="N23" i="69"/>
  <c r="J24" i="71"/>
  <c r="J23" i="70"/>
  <c r="J23" i="69"/>
  <c r="F24" i="71"/>
  <c r="F23" i="70"/>
  <c r="F23" i="69"/>
  <c r="AL23" i="71"/>
  <c r="AL22" i="70"/>
  <c r="AL22" i="69"/>
  <c r="AH23" i="71"/>
  <c r="AH22" i="70"/>
  <c r="AH22" i="69"/>
  <c r="V23" i="71"/>
  <c r="V22" i="70"/>
  <c r="V22" i="69"/>
  <c r="R23" i="71"/>
  <c r="R22" i="70"/>
  <c r="R22" i="69"/>
  <c r="N23" i="71"/>
  <c r="N22" i="70"/>
  <c r="N22" i="69"/>
  <c r="J23" i="71"/>
  <c r="J22" i="70"/>
  <c r="J22" i="69"/>
  <c r="F23" i="71"/>
  <c r="F22" i="70"/>
  <c r="F22" i="69"/>
  <c r="AL22" i="71"/>
  <c r="AL21" i="70"/>
  <c r="AL21" i="69"/>
  <c r="AH22" i="71"/>
  <c r="AH21" i="70"/>
  <c r="AH21" i="69"/>
  <c r="V22" i="71"/>
  <c r="V21" i="70"/>
  <c r="V21" i="69"/>
  <c r="R22" i="71"/>
  <c r="R21" i="70"/>
  <c r="R21" i="69"/>
  <c r="N22" i="71"/>
  <c r="N21" i="70"/>
  <c r="N21" i="69"/>
  <c r="J22" i="71"/>
  <c r="J21" i="70"/>
  <c r="J21" i="69"/>
  <c r="F22" i="71"/>
  <c r="F21" i="70"/>
  <c r="F21" i="69"/>
  <c r="AL21" i="71"/>
  <c r="AL20" i="70"/>
  <c r="AL20" i="69"/>
  <c r="AH21" i="71"/>
  <c r="AH20" i="70"/>
  <c r="AH20" i="69"/>
  <c r="V21" i="71"/>
  <c r="V20" i="70"/>
  <c r="V20" i="69"/>
  <c r="R21" i="71"/>
  <c r="R20" i="70"/>
  <c r="R20" i="69"/>
  <c r="N21" i="71"/>
  <c r="N20" i="70"/>
  <c r="N20" i="69"/>
  <c r="J21" i="71"/>
  <c r="J20" i="70"/>
  <c r="J20" i="69"/>
  <c r="F21" i="71"/>
  <c r="F20" i="70"/>
  <c r="F20" i="69"/>
  <c r="AL20" i="71"/>
  <c r="AL19" i="70"/>
  <c r="AL19" i="69"/>
  <c r="AH20" i="71"/>
  <c r="AH19" i="70"/>
  <c r="AH19" i="69"/>
  <c r="V20" i="71"/>
  <c r="V19" i="70"/>
  <c r="V19" i="69"/>
  <c r="R20" i="71"/>
  <c r="R19" i="70"/>
  <c r="R19" i="69"/>
  <c r="N20" i="71"/>
  <c r="N19" i="70"/>
  <c r="N19" i="69"/>
  <c r="J20" i="71"/>
  <c r="J19" i="70"/>
  <c r="J19" i="69"/>
  <c r="F20" i="71"/>
  <c r="F19" i="70"/>
  <c r="F19" i="69"/>
  <c r="AL19" i="71"/>
  <c r="AL18" i="70"/>
  <c r="AL18" i="69"/>
  <c r="AH19" i="71"/>
  <c r="AH18" i="70"/>
  <c r="AH18" i="69"/>
  <c r="V19" i="71"/>
  <c r="V18" i="70"/>
  <c r="V18" i="69"/>
  <c r="R19" i="71"/>
  <c r="R18" i="70"/>
  <c r="R18" i="69"/>
  <c r="N19" i="71"/>
  <c r="N18" i="70"/>
  <c r="N18" i="69"/>
  <c r="J19" i="71"/>
  <c r="J18" i="70"/>
  <c r="J18" i="69"/>
  <c r="F19" i="71"/>
  <c r="F18" i="70"/>
  <c r="F18" i="69"/>
  <c r="AL18" i="71"/>
  <c r="AL17" i="70"/>
  <c r="AL17" i="69"/>
  <c r="AH18" i="71"/>
  <c r="AH17" i="70"/>
  <c r="AH17" i="69"/>
  <c r="V18" i="71"/>
  <c r="V17" i="70"/>
  <c r="V17" i="69"/>
  <c r="R18" i="71"/>
  <c r="R17" i="70"/>
  <c r="R17" i="69"/>
  <c r="N18" i="71"/>
  <c r="N17" i="70"/>
  <c r="N17" i="69"/>
  <c r="J18" i="71"/>
  <c r="J17" i="70"/>
  <c r="J17" i="69"/>
  <c r="F18" i="71"/>
  <c r="F17" i="70"/>
  <c r="F17" i="69"/>
  <c r="AL17" i="71"/>
  <c r="AL16" i="70"/>
  <c r="AL16" i="69"/>
  <c r="AH17" i="71"/>
  <c r="AH16" i="70"/>
  <c r="AH16" i="69"/>
  <c r="O17" i="71"/>
  <c r="O16" i="70"/>
  <c r="O16" i="69"/>
  <c r="G17" i="71"/>
  <c r="G16" i="70"/>
  <c r="G16" i="69"/>
  <c r="AQ16" i="71"/>
  <c r="AQ15" i="70"/>
  <c r="AQ15" i="69"/>
  <c r="AI16" i="71"/>
  <c r="AI15" i="70"/>
  <c r="AI15" i="69"/>
  <c r="S16" i="71"/>
  <c r="S15" i="70"/>
  <c r="S15" i="69"/>
  <c r="K16" i="71"/>
  <c r="K15" i="70"/>
  <c r="K15" i="69"/>
  <c r="C16" i="71"/>
  <c r="A16" i="71" s="1"/>
  <c r="C15" i="70"/>
  <c r="A15" i="70" s="1"/>
  <c r="C15" i="69"/>
  <c r="A15" i="69" s="1"/>
  <c r="A15" i="68"/>
  <c r="AM15" i="71"/>
  <c r="AM14" i="70"/>
  <c r="AM14" i="69"/>
  <c r="AE15" i="71"/>
  <c r="AE14" i="70"/>
  <c r="AE14" i="69"/>
  <c r="O15" i="71"/>
  <c r="O14" i="70"/>
  <c r="O14" i="69"/>
  <c r="G15" i="71"/>
  <c r="G14" i="70"/>
  <c r="G14" i="69"/>
  <c r="AQ14" i="71"/>
  <c r="AQ13" i="70"/>
  <c r="AQ13" i="69"/>
  <c r="AI14" i="71"/>
  <c r="AI13" i="70"/>
  <c r="AI13" i="69"/>
  <c r="S14" i="71"/>
  <c r="S13" i="70"/>
  <c r="S13" i="69"/>
  <c r="K14" i="71"/>
  <c r="K13" i="70"/>
  <c r="K13" i="69"/>
  <c r="C14" i="71"/>
  <c r="A14" i="71" s="1"/>
  <c r="C13" i="70"/>
  <c r="A13" i="70" s="1"/>
  <c r="C13" i="69"/>
  <c r="A13" i="69" s="1"/>
  <c r="A13" i="68"/>
  <c r="AM13" i="71"/>
  <c r="AM12" i="70"/>
  <c r="AM12" i="69"/>
  <c r="AE13" i="71"/>
  <c r="AE12" i="70"/>
  <c r="AE12" i="69"/>
  <c r="O13" i="71"/>
  <c r="O12" i="70"/>
  <c r="O12" i="69"/>
  <c r="G13" i="71"/>
  <c r="G12" i="70"/>
  <c r="G12" i="69"/>
  <c r="AQ12" i="71"/>
  <c r="AQ11" i="70"/>
  <c r="AQ11" i="69"/>
  <c r="AI12" i="71"/>
  <c r="AI11" i="70"/>
  <c r="AI11" i="69"/>
  <c r="S12" i="71"/>
  <c r="S11" i="70"/>
  <c r="S11" i="69"/>
  <c r="K12" i="71"/>
  <c r="K11" i="70"/>
  <c r="K11" i="69"/>
  <c r="C12" i="71"/>
  <c r="A12" i="71" s="1"/>
  <c r="C11" i="70"/>
  <c r="A11" i="70" s="1"/>
  <c r="C11" i="69"/>
  <c r="A11" i="69" s="1"/>
  <c r="A11" i="68"/>
  <c r="AM11" i="71"/>
  <c r="AM10" i="70"/>
  <c r="AM10" i="69"/>
  <c r="AE11" i="71"/>
  <c r="AE10" i="70"/>
  <c r="AE10" i="69"/>
  <c r="O11" i="71"/>
  <c r="O10" i="70"/>
  <c r="O10" i="69"/>
  <c r="G11" i="71"/>
  <c r="G10" i="70"/>
  <c r="G10" i="69"/>
  <c r="AQ10" i="71"/>
  <c r="AQ9" i="70"/>
  <c r="AQ9" i="69"/>
  <c r="AI10" i="71"/>
  <c r="AI9" i="70"/>
  <c r="AI9" i="69"/>
  <c r="S10" i="71"/>
  <c r="S9" i="70"/>
  <c r="S9" i="69"/>
  <c r="K10" i="71"/>
  <c r="K9" i="70"/>
  <c r="K9" i="69"/>
  <c r="C10" i="71"/>
  <c r="A10" i="71" s="1"/>
  <c r="C9" i="70"/>
  <c r="A9" i="70" s="1"/>
  <c r="C9" i="69"/>
  <c r="A9" i="69" s="1"/>
  <c r="A9" i="68"/>
  <c r="AM9" i="71"/>
  <c r="AM8" i="70"/>
  <c r="AM8" i="69"/>
  <c r="AE9" i="71"/>
  <c r="AE8" i="70"/>
  <c r="AE8" i="69"/>
  <c r="O9" i="71"/>
  <c r="O8" i="70"/>
  <c r="O8" i="69"/>
  <c r="G9" i="71"/>
  <c r="G8" i="70"/>
  <c r="G8" i="69"/>
  <c r="AQ8" i="71"/>
  <c r="AQ7" i="70"/>
  <c r="AQ7" i="69"/>
  <c r="AQ30" i="68"/>
  <c r="AI8" i="71"/>
  <c r="AI7" i="70"/>
  <c r="AI7" i="69"/>
  <c r="AI30" i="68"/>
  <c r="S8" i="71"/>
  <c r="S7" i="70"/>
  <c r="S7" i="69"/>
  <c r="S30" i="68"/>
  <c r="K8" i="71"/>
  <c r="K7" i="70"/>
  <c r="K7" i="69"/>
  <c r="K30" i="68"/>
  <c r="C8" i="71"/>
  <c r="C7" i="70"/>
  <c r="C7" i="69"/>
  <c r="A7" i="68"/>
  <c r="C30" i="68"/>
  <c r="B5" i="2" a="1"/>
  <c r="H88" i="100"/>
  <c r="H85" i="100"/>
  <c r="I11" i="28"/>
  <c r="I10" i="28"/>
  <c r="H52" i="100"/>
  <c r="H83" i="100"/>
  <c r="H55" i="100"/>
  <c r="H41" i="100"/>
  <c r="I14" i="28"/>
  <c r="H82" i="100"/>
  <c r="H54" i="100"/>
  <c r="H87" i="100"/>
  <c r="I21" i="28"/>
  <c r="I27" i="28"/>
  <c r="I9" i="28"/>
  <c r="I12" i="28"/>
  <c r="I18" i="28"/>
  <c r="I23" i="28"/>
  <c r="I16" i="28"/>
  <c r="H78" i="100"/>
  <c r="H75" i="100"/>
  <c r="I13" i="28"/>
  <c r="H77" i="100"/>
  <c r="H89" i="100"/>
  <c r="H42" i="100"/>
  <c r="H56" i="100"/>
  <c r="H51" i="100"/>
  <c r="H71" i="100"/>
  <c r="H58" i="100"/>
  <c r="I17" i="28"/>
  <c r="H59" i="100"/>
  <c r="H44" i="100"/>
  <c r="H76" i="100"/>
  <c r="I25" i="28"/>
  <c r="H45" i="100"/>
  <c r="H79" i="100"/>
  <c r="H53" i="100"/>
  <c r="I22" i="28"/>
  <c r="H81" i="100"/>
  <c r="I24" i="28"/>
  <c r="H84" i="100"/>
  <c r="H49" i="100"/>
  <c r="H50" i="100"/>
  <c r="H48" i="100"/>
  <c r="I26" i="28"/>
  <c r="H86" i="100"/>
  <c r="I8" i="28"/>
  <c r="H40" i="100"/>
  <c r="I15" i="28"/>
  <c r="H74" i="100"/>
  <c r="H43" i="100"/>
  <c r="H72" i="100"/>
  <c r="H80" i="100"/>
  <c r="H90" i="100"/>
  <c r="H47" i="100"/>
  <c r="H46" i="100"/>
  <c r="I20" i="28"/>
  <c r="H73" i="100"/>
  <c r="I28" i="28"/>
  <c r="I19" i="28"/>
  <c r="H29" i="94" l="1"/>
  <c r="U29" i="94"/>
  <c r="AE32" i="94"/>
  <c r="J30" i="94"/>
  <c r="J32" i="94"/>
  <c r="AQ29" i="94"/>
  <c r="E29" i="94"/>
  <c r="AR32" i="94"/>
  <c r="AQ32" i="94"/>
  <c r="AF30" i="95"/>
  <c r="N29" i="95"/>
  <c r="AH29" i="94"/>
  <c r="AE29" i="95"/>
  <c r="Q29" i="94"/>
  <c r="AK29" i="94"/>
  <c r="L32" i="95"/>
  <c r="AH30" i="94"/>
  <c r="AF29" i="94"/>
  <c r="C31" i="71"/>
  <c r="AQ31" i="71"/>
  <c r="D32" i="99"/>
  <c r="K32" i="94"/>
  <c r="R29" i="95"/>
  <c r="AG32" i="94"/>
  <c r="T30" i="94"/>
  <c r="AI32" i="94"/>
  <c r="AM32" i="94"/>
  <c r="AF29" i="95"/>
  <c r="AM29" i="94"/>
  <c r="U32" i="94"/>
  <c r="F29" i="94"/>
  <c r="AL32" i="95"/>
  <c r="J32" i="95"/>
  <c r="Q31" i="94"/>
  <c r="AE32" i="95"/>
  <c r="AI29" i="94"/>
  <c r="T32" i="94"/>
  <c r="E31" i="94"/>
  <c r="AF32" i="95"/>
  <c r="I32" i="28"/>
  <c r="AF31" i="95"/>
  <c r="P29" i="94"/>
  <c r="N32" i="95"/>
  <c r="B5" i="10" a="1"/>
  <c r="T25" i="10" s="1"/>
  <c r="T23" i="111" s="1"/>
  <c r="B5" i="13" a="1"/>
  <c r="U22" i="13" s="1"/>
  <c r="AR29" i="94"/>
  <c r="J31" i="94"/>
  <c r="AK29" i="95"/>
  <c r="C32" i="94"/>
  <c r="U32" i="95"/>
  <c r="M32" i="94"/>
  <c r="AH32" i="94"/>
  <c r="AF32" i="94"/>
  <c r="AH30" i="95"/>
  <c r="AO31" i="95"/>
  <c r="AQ32" i="95"/>
  <c r="M31" i="94"/>
  <c r="P32" i="94"/>
  <c r="AG29" i="94"/>
  <c r="AQ31" i="94"/>
  <c r="M29" i="95"/>
  <c r="G31" i="94"/>
  <c r="AM30" i="94"/>
  <c r="P32" i="95"/>
  <c r="T31" i="94"/>
  <c r="AH32" i="95"/>
  <c r="S32" i="95"/>
  <c r="AS31" i="94"/>
  <c r="I32" i="95"/>
  <c r="I29" i="95"/>
  <c r="AJ32" i="95"/>
  <c r="U31" i="70"/>
  <c r="H63" i="100"/>
  <c r="H94" i="100"/>
  <c r="V31" i="94"/>
  <c r="V32" i="94"/>
  <c r="J29" i="94"/>
  <c r="AK32" i="95"/>
  <c r="D32" i="94"/>
  <c r="AM32" i="95"/>
  <c r="R32" i="95"/>
  <c r="AN29" i="95"/>
  <c r="E31" i="95"/>
  <c r="V29" i="94"/>
  <c r="H30" i="95"/>
  <c r="C31" i="69"/>
  <c r="AN32" i="94"/>
  <c r="AQ30" i="94"/>
  <c r="L31" i="94"/>
  <c r="AI30" i="94"/>
  <c r="O31" i="94"/>
  <c r="AL29" i="95"/>
  <c r="AL31" i="95"/>
  <c r="L32" i="94"/>
  <c r="AI32" i="95"/>
  <c r="N30" i="95"/>
  <c r="AG31" i="94"/>
  <c r="G30" i="94"/>
  <c r="G32" i="94"/>
  <c r="AM31" i="94"/>
  <c r="P29" i="95"/>
  <c r="AG32" i="95"/>
  <c r="AN30" i="95"/>
  <c r="K31" i="94"/>
  <c r="I29" i="94"/>
  <c r="T32" i="95"/>
  <c r="AH29" i="95"/>
  <c r="S29" i="95"/>
  <c r="AN31" i="94"/>
  <c r="S31" i="71"/>
  <c r="E31" i="70"/>
  <c r="AM29" i="95"/>
  <c r="E30" i="95"/>
  <c r="D29" i="94"/>
  <c r="L29" i="95"/>
  <c r="L29" i="94"/>
  <c r="AQ29" i="95"/>
  <c r="I32" i="94"/>
  <c r="AK32" i="94"/>
  <c r="L30" i="94"/>
  <c r="D30" i="94"/>
  <c r="G29" i="94"/>
  <c r="J29" i="95"/>
  <c r="AG29" i="95"/>
  <c r="AQ30" i="95"/>
  <c r="S31" i="94"/>
  <c r="AI31" i="94"/>
  <c r="V30" i="94"/>
  <c r="C31" i="95"/>
  <c r="AJ31" i="95"/>
  <c r="AL32" i="94"/>
  <c r="E29" i="95"/>
  <c r="V32" i="95"/>
  <c r="AG30" i="94"/>
  <c r="M30" i="94"/>
  <c r="D31" i="95"/>
  <c r="AN32" i="95"/>
  <c r="N31" i="95"/>
  <c r="F31" i="95"/>
  <c r="AO30" i="95"/>
  <c r="G32" i="95"/>
  <c r="L30" i="95"/>
  <c r="C31" i="94"/>
  <c r="AI29" i="95"/>
  <c r="AE30" i="95"/>
  <c r="O30" i="95"/>
  <c r="AK31" i="94"/>
  <c r="Q30" i="94"/>
  <c r="AJ32" i="94"/>
  <c r="AL30" i="95"/>
  <c r="O29" i="95"/>
  <c r="Q30" i="95"/>
  <c r="V31" i="95"/>
  <c r="AR32" i="95"/>
  <c r="J30" i="95"/>
  <c r="U30" i="94"/>
  <c r="K30" i="95"/>
  <c r="F31" i="94"/>
  <c r="K30" i="94"/>
  <c r="N30" i="94"/>
  <c r="AS31" i="95"/>
  <c r="O29" i="94"/>
  <c r="T30" i="95"/>
  <c r="P30" i="94"/>
  <c r="T29" i="95"/>
  <c r="AH31" i="95"/>
  <c r="U30" i="95"/>
  <c r="H29" i="95"/>
  <c r="A28" i="92"/>
  <c r="AM31" i="95"/>
  <c r="S31" i="95"/>
  <c r="AN31" i="95"/>
  <c r="F32" i="94"/>
  <c r="AL29" i="94"/>
  <c r="M29" i="94"/>
  <c r="AR29" i="95"/>
  <c r="AJ29" i="94"/>
  <c r="AK30" i="94"/>
  <c r="H32" i="95"/>
  <c r="O32" i="95"/>
  <c r="O32" i="94"/>
  <c r="N31" i="94"/>
  <c r="V29" i="95"/>
  <c r="U29" i="95"/>
  <c r="AN30" i="94"/>
  <c r="K31" i="95"/>
  <c r="R31" i="94"/>
  <c r="AK31" i="95"/>
  <c r="P31" i="94"/>
  <c r="AJ31" i="94"/>
  <c r="G30" i="95"/>
  <c r="K32" i="95"/>
  <c r="O30" i="94"/>
  <c r="C30" i="95"/>
  <c r="T31" i="95"/>
  <c r="P30" i="95"/>
  <c r="J31" i="95"/>
  <c r="R31" i="95"/>
  <c r="F32" i="95"/>
  <c r="AO31" i="94"/>
  <c r="U31" i="94"/>
  <c r="AR30" i="94"/>
  <c r="AR31" i="95"/>
  <c r="S30" i="94"/>
  <c r="AE31" i="95"/>
  <c r="AI31" i="95"/>
  <c r="AQ31" i="95"/>
  <c r="H31" i="94"/>
  <c r="C32" i="95"/>
  <c r="Q32" i="95"/>
  <c r="AL31" i="94"/>
  <c r="AG31" i="95"/>
  <c r="L31" i="95"/>
  <c r="AJ30" i="95"/>
  <c r="AE31" i="94"/>
  <c r="V30" i="95"/>
  <c r="AM30" i="95"/>
  <c r="D32" i="95"/>
  <c r="O31" i="95"/>
  <c r="M32" i="95"/>
  <c r="I31" i="95"/>
  <c r="Q31" i="95"/>
  <c r="M31" i="95"/>
  <c r="AS30" i="94"/>
  <c r="I30" i="94"/>
  <c r="E30" i="94"/>
  <c r="AS29" i="95"/>
  <c r="C30" i="94"/>
  <c r="G29" i="95"/>
  <c r="C29" i="94"/>
  <c r="K29" i="94"/>
  <c r="AO32" i="95"/>
  <c r="F30" i="94"/>
  <c r="AS29" i="94"/>
  <c r="S30" i="95"/>
  <c r="AO29" i="95"/>
  <c r="P31" i="95"/>
  <c r="E32" i="95"/>
  <c r="U31" i="95"/>
  <c r="H31" i="95"/>
  <c r="AN29" i="94"/>
  <c r="AJ30" i="94"/>
  <c r="F30" i="95"/>
  <c r="AK30" i="95"/>
  <c r="R30" i="94"/>
  <c r="AG30" i="95"/>
  <c r="H30" i="94"/>
  <c r="AJ29" i="95"/>
  <c r="AE30" i="94"/>
  <c r="AS30" i="95"/>
  <c r="F29" i="95"/>
  <c r="AO30" i="94"/>
  <c r="G31" i="95"/>
  <c r="D31" i="94"/>
  <c r="AR31" i="94"/>
  <c r="E32" i="94"/>
  <c r="I31" i="94"/>
  <c r="AS32" i="95"/>
  <c r="M31" i="70"/>
  <c r="AC31" i="70"/>
  <c r="D30" i="95"/>
  <c r="AR30" i="95"/>
  <c r="AI30" i="95"/>
  <c r="D29" i="95"/>
  <c r="C29" i="95"/>
  <c r="AL30" i="94"/>
  <c r="M30" i="95"/>
  <c r="I30" i="95"/>
  <c r="AO32" i="94"/>
  <c r="C31" i="70"/>
  <c r="AS31" i="70"/>
  <c r="K29" i="95"/>
  <c r="Q29" i="95"/>
  <c r="R30" i="95"/>
  <c r="K31" i="71"/>
  <c r="AI31" i="71"/>
  <c r="E31" i="71"/>
  <c r="AK31" i="71"/>
  <c r="K31" i="69"/>
  <c r="S31" i="69"/>
  <c r="AI31" i="69"/>
  <c r="AQ31" i="69"/>
  <c r="E31" i="69"/>
  <c r="M31" i="69"/>
  <c r="U31" i="69"/>
  <c r="AC31" i="69"/>
  <c r="AK31" i="69"/>
  <c r="AS31" i="69"/>
  <c r="U31" i="71"/>
  <c r="M30" i="71"/>
  <c r="M31" i="71"/>
  <c r="AC30" i="71"/>
  <c r="AC31" i="71"/>
  <c r="AS30" i="71"/>
  <c r="AS31" i="71"/>
  <c r="G31" i="69"/>
  <c r="G31" i="71"/>
  <c r="O31" i="69"/>
  <c r="O31" i="71"/>
  <c r="AE31" i="69"/>
  <c r="AE31" i="71"/>
  <c r="AM31" i="69"/>
  <c r="AM31" i="71"/>
  <c r="I31" i="69"/>
  <c r="I31" i="71"/>
  <c r="Q31" i="69"/>
  <c r="Q31" i="71"/>
  <c r="AG31" i="69"/>
  <c r="AG31" i="71"/>
  <c r="AO31" i="69"/>
  <c r="AO31" i="71"/>
  <c r="AH31" i="69"/>
  <c r="AH31" i="71"/>
  <c r="R31" i="69"/>
  <c r="R31" i="71"/>
  <c r="J31" i="69"/>
  <c r="J31" i="71"/>
  <c r="AN31" i="70"/>
  <c r="AF31" i="70"/>
  <c r="P31" i="70"/>
  <c r="H31" i="70"/>
  <c r="AL31" i="70"/>
  <c r="V31" i="70"/>
  <c r="N31" i="70"/>
  <c r="F31" i="70"/>
  <c r="AR31" i="70"/>
  <c r="AJ31" i="70"/>
  <c r="T31" i="70"/>
  <c r="L31" i="70"/>
  <c r="D31" i="70"/>
  <c r="B5" i="23" a="1"/>
  <c r="AP24" i="23" s="1"/>
  <c r="S30" i="70"/>
  <c r="S31" i="70"/>
  <c r="AQ30" i="70"/>
  <c r="AQ31" i="70"/>
  <c r="AF30" i="94"/>
  <c r="AF31" i="94"/>
  <c r="K31" i="70"/>
  <c r="AI31" i="70"/>
  <c r="AK31" i="70"/>
  <c r="G31" i="70"/>
  <c r="O31" i="70"/>
  <c r="AE31" i="70"/>
  <c r="AM31" i="70"/>
  <c r="I31" i="70"/>
  <c r="Q31" i="70"/>
  <c r="AG31" i="70"/>
  <c r="AO31" i="70"/>
  <c r="AH31" i="70"/>
  <c r="R31" i="70"/>
  <c r="J31" i="70"/>
  <c r="AN31" i="69"/>
  <c r="AN31" i="71"/>
  <c r="AF31" i="69"/>
  <c r="AF31" i="71"/>
  <c r="P31" i="69"/>
  <c r="P31" i="71"/>
  <c r="H31" i="69"/>
  <c r="H31" i="71"/>
  <c r="AL31" i="69"/>
  <c r="AL31" i="71"/>
  <c r="V31" i="69"/>
  <c r="V31" i="71"/>
  <c r="N31" i="69"/>
  <c r="N31" i="71"/>
  <c r="F31" i="69"/>
  <c r="F31" i="71"/>
  <c r="AR31" i="69"/>
  <c r="AR31" i="71"/>
  <c r="AJ31" i="69"/>
  <c r="AJ31" i="71"/>
  <c r="T31" i="69"/>
  <c r="T31" i="71"/>
  <c r="L31" i="69"/>
  <c r="L31" i="71"/>
  <c r="D31" i="69"/>
  <c r="D31" i="71"/>
  <c r="A25" i="97"/>
  <c r="B26" i="97"/>
  <c r="C25" i="97"/>
  <c r="G23" i="96"/>
  <c r="E23" i="96"/>
  <c r="C23" i="96"/>
  <c r="K23" i="96"/>
  <c r="B24" i="96"/>
  <c r="I24" i="96" s="1"/>
  <c r="A23" i="96"/>
  <c r="A28" i="68"/>
  <c r="S30" i="69"/>
  <c r="S30" i="71"/>
  <c r="AQ30" i="69"/>
  <c r="AQ30" i="71"/>
  <c r="M30" i="69"/>
  <c r="AC30" i="69"/>
  <c r="AS30" i="69"/>
  <c r="AK6" i="10"/>
  <c r="AA7" i="10"/>
  <c r="L5" i="10"/>
  <c r="N10" i="10"/>
  <c r="N8" i="111" s="1"/>
  <c r="R8" i="10"/>
  <c r="R6" i="111" s="1"/>
  <c r="V6" i="10"/>
  <c r="T12" i="10"/>
  <c r="T10" i="111" s="1"/>
  <c r="P9" i="10"/>
  <c r="P7" i="111" s="1"/>
  <c r="AB6" i="10"/>
  <c r="AO7" i="7"/>
  <c r="C27" i="7"/>
  <c r="C25" i="110" s="1"/>
  <c r="AA25" i="7"/>
  <c r="G24" i="7"/>
  <c r="G22" i="110" s="1"/>
  <c r="AE22" i="7"/>
  <c r="K21" i="7"/>
  <c r="K19" i="110" s="1"/>
  <c r="AC19" i="7"/>
  <c r="X17" i="110" s="1"/>
  <c r="AC16" i="7"/>
  <c r="X14" i="110" s="1"/>
  <c r="S27" i="7"/>
  <c r="S25" i="110" s="1"/>
  <c r="AQ25" i="7"/>
  <c r="W24" i="7"/>
  <c r="C23" i="7"/>
  <c r="C21" i="110" s="1"/>
  <c r="AA21" i="7"/>
  <c r="G20" i="7"/>
  <c r="G18" i="110" s="1"/>
  <c r="U17" i="7"/>
  <c r="O26" i="7"/>
  <c r="S23" i="7"/>
  <c r="S21" i="110" s="1"/>
  <c r="W20" i="7"/>
  <c r="AK10" i="7"/>
  <c r="K25" i="7"/>
  <c r="O22" i="7"/>
  <c r="O20" i="110" s="1"/>
  <c r="AO18" i="7"/>
  <c r="U6" i="7"/>
  <c r="M12" i="7"/>
  <c r="M10" i="110" s="1"/>
  <c r="E17" i="7"/>
  <c r="E17" i="18" s="1"/>
  <c r="E42" i="110" s="1"/>
  <c r="Y18" i="7"/>
  <c r="AQ19" i="7"/>
  <c r="AE20" i="7"/>
  <c r="S21" i="7"/>
  <c r="S19" i="110" s="1"/>
  <c r="G22" i="7"/>
  <c r="G20" i="110" s="1"/>
  <c r="AM22" i="7"/>
  <c r="AA23" i="7"/>
  <c r="O24" i="7"/>
  <c r="O22" i="110" s="1"/>
  <c r="C25" i="7"/>
  <c r="AI25" i="7"/>
  <c r="W26" i="7"/>
  <c r="K27" i="7"/>
  <c r="K25" i="110" s="1"/>
  <c r="AQ27" i="7"/>
  <c r="AE27" i="7"/>
  <c r="O27" i="7"/>
  <c r="O25" i="110" s="1"/>
  <c r="AQ26" i="7"/>
  <c r="AA26" i="7"/>
  <c r="K26" i="7"/>
  <c r="K24" i="110" s="1"/>
  <c r="AM25" i="7"/>
  <c r="W25" i="7"/>
  <c r="G25" i="7"/>
  <c r="AI24" i="7"/>
  <c r="S24" i="7"/>
  <c r="S22" i="110" s="1"/>
  <c r="C24" i="7"/>
  <c r="AE23" i="7"/>
  <c r="O23" i="7"/>
  <c r="AQ22" i="7"/>
  <c r="AA22" i="7"/>
  <c r="K22" i="7"/>
  <c r="K20" i="110" s="1"/>
  <c r="AM21" i="7"/>
  <c r="W21" i="7"/>
  <c r="G21" i="7"/>
  <c r="G19" i="110" s="1"/>
  <c r="AI20" i="7"/>
  <c r="S20" i="7"/>
  <c r="S18" i="110" s="1"/>
  <c r="C20" i="7"/>
  <c r="C18" i="110" s="1"/>
  <c r="U19" i="7"/>
  <c r="U17" i="110" s="1"/>
  <c r="AG18" i="7"/>
  <c r="AS17" i="7"/>
  <c r="M17" i="7"/>
  <c r="M15" i="110" s="1"/>
  <c r="AO15" i="7"/>
  <c r="AS12" i="7"/>
  <c r="E10" i="7"/>
  <c r="E8" i="110" s="1"/>
  <c r="I7" i="7"/>
  <c r="I5" i="110" s="1"/>
  <c r="AO27" i="7"/>
  <c r="AG27" i="7"/>
  <c r="Y27" i="7"/>
  <c r="Q27" i="7"/>
  <c r="Q25" i="110" s="1"/>
  <c r="I27" i="7"/>
  <c r="I25" i="110" s="1"/>
  <c r="AS26" i="7"/>
  <c r="AK26" i="7"/>
  <c r="AC26" i="7"/>
  <c r="X24" i="110" s="1"/>
  <c r="U26" i="7"/>
  <c r="M26" i="7"/>
  <c r="E26" i="7"/>
  <c r="AO25" i="7"/>
  <c r="AG25" i="7"/>
  <c r="Y25" i="7"/>
  <c r="Q25" i="7"/>
  <c r="I25" i="7"/>
  <c r="AS24" i="7"/>
  <c r="AK24" i="7"/>
  <c r="AC24" i="7"/>
  <c r="X22" i="110" s="1"/>
  <c r="U24" i="7"/>
  <c r="U22" i="110" s="1"/>
  <c r="M24" i="7"/>
  <c r="M22" i="110" s="1"/>
  <c r="E24" i="7"/>
  <c r="AO23" i="7"/>
  <c r="AG23" i="7"/>
  <c r="Y23" i="7"/>
  <c r="Q23" i="7"/>
  <c r="Q21" i="110" s="1"/>
  <c r="I23" i="7"/>
  <c r="I21" i="110" s="1"/>
  <c r="AS22" i="7"/>
  <c r="AK22" i="7"/>
  <c r="AC22" i="7"/>
  <c r="X20" i="110" s="1"/>
  <c r="U22" i="7"/>
  <c r="U20" i="110" s="1"/>
  <c r="M22" i="7"/>
  <c r="M20" i="110" s="1"/>
  <c r="E22" i="7"/>
  <c r="E20" i="110" s="1"/>
  <c r="AO21" i="7"/>
  <c r="AG21" i="7"/>
  <c r="Y21" i="7"/>
  <c r="Q21" i="7"/>
  <c r="Q19" i="110" s="1"/>
  <c r="I21" i="7"/>
  <c r="I19" i="110" s="1"/>
  <c r="AS20" i="7"/>
  <c r="AK20" i="7"/>
  <c r="AC20" i="7"/>
  <c r="X18" i="110" s="1"/>
  <c r="U20" i="7"/>
  <c r="U18" i="110" s="1"/>
  <c r="M20" i="7"/>
  <c r="M18" i="110" s="1"/>
  <c r="E20" i="7"/>
  <c r="E18" i="110" s="1"/>
  <c r="AO19" i="7"/>
  <c r="Y19" i="7"/>
  <c r="I19" i="7"/>
  <c r="I17" i="110" s="1"/>
  <c r="AK18" i="7"/>
  <c r="U18" i="7"/>
  <c r="U16" i="110" s="1"/>
  <c r="E18" i="7"/>
  <c r="E16" i="110" s="1"/>
  <c r="AG17" i="7"/>
  <c r="Q17" i="7"/>
  <c r="Q15" i="110" s="1"/>
  <c r="AS16" i="7"/>
  <c r="M16" i="7"/>
  <c r="M14" i="110" s="1"/>
  <c r="AK14" i="7"/>
  <c r="Q13" i="7"/>
  <c r="AO11" i="7"/>
  <c r="U10" i="7"/>
  <c r="U8" i="110" s="1"/>
  <c r="AS8" i="7"/>
  <c r="Y7" i="7"/>
  <c r="E6" i="7"/>
  <c r="I5" i="7"/>
  <c r="AO5" i="7"/>
  <c r="AC6" i="7"/>
  <c r="Q7" i="7"/>
  <c r="Q5" i="110" s="1"/>
  <c r="E8" i="7"/>
  <c r="E6" i="110" s="1"/>
  <c r="AK8" i="7"/>
  <c r="Y9" i="7"/>
  <c r="M10" i="7"/>
  <c r="AS10" i="7"/>
  <c r="AG11" i="7"/>
  <c r="AG11" i="18" s="1"/>
  <c r="U12" i="7"/>
  <c r="U10" i="110" s="1"/>
  <c r="I13" i="7"/>
  <c r="I11" i="110" s="1"/>
  <c r="AO13" i="7"/>
  <c r="AC14" i="7"/>
  <c r="Q15" i="7"/>
  <c r="Q13" i="110" s="1"/>
  <c r="E16" i="7"/>
  <c r="AG16" i="7"/>
  <c r="AQ16" i="7"/>
  <c r="G17" i="7"/>
  <c r="G15" i="110" s="1"/>
  <c r="O17" i="7"/>
  <c r="W17" i="7"/>
  <c r="AE17" i="7"/>
  <c r="AM17" i="7"/>
  <c r="AM17" i="18" s="1"/>
  <c r="C18" i="7"/>
  <c r="K18" i="7"/>
  <c r="K16" i="110" s="1"/>
  <c r="S18" i="7"/>
  <c r="AA18" i="7"/>
  <c r="AI18" i="7"/>
  <c r="AQ18" i="7"/>
  <c r="G19" i="7"/>
  <c r="G17" i="110" s="1"/>
  <c r="O19" i="7"/>
  <c r="O17" i="110" s="1"/>
  <c r="W19" i="7"/>
  <c r="AE19" i="7"/>
  <c r="AM19" i="7"/>
  <c r="AP27" i="7"/>
  <c r="AL27" i="7"/>
  <c r="AH27" i="7"/>
  <c r="AD27" i="7"/>
  <c r="Z27" i="7"/>
  <c r="V27" i="7"/>
  <c r="V25" i="110" s="1"/>
  <c r="R27" i="7"/>
  <c r="R25" i="110" s="1"/>
  <c r="N27" i="7"/>
  <c r="N25" i="110" s="1"/>
  <c r="J27" i="7"/>
  <c r="J25" i="110" s="1"/>
  <c r="F27" i="7"/>
  <c r="F25" i="110" s="1"/>
  <c r="B27" i="7"/>
  <c r="AP26" i="7"/>
  <c r="AL26" i="7"/>
  <c r="AH26" i="7"/>
  <c r="AD26" i="7"/>
  <c r="Z26" i="7"/>
  <c r="V26" i="7"/>
  <c r="V24" i="110" s="1"/>
  <c r="R26" i="7"/>
  <c r="R24" i="110" s="1"/>
  <c r="N26" i="7"/>
  <c r="N24" i="110" s="1"/>
  <c r="J26" i="7"/>
  <c r="J24" i="110" s="1"/>
  <c r="F26" i="7"/>
  <c r="F24" i="110" s="1"/>
  <c r="B26" i="7"/>
  <c r="AP25" i="7"/>
  <c r="AL25" i="7"/>
  <c r="AH25" i="7"/>
  <c r="AD25" i="7"/>
  <c r="Z25" i="7"/>
  <c r="V25" i="7"/>
  <c r="R25" i="7"/>
  <c r="N25" i="7"/>
  <c r="J25" i="7"/>
  <c r="F25" i="7"/>
  <c r="B25" i="7"/>
  <c r="AP24" i="7"/>
  <c r="AL24" i="7"/>
  <c r="AH24" i="7"/>
  <c r="AD24" i="7"/>
  <c r="Z24" i="7"/>
  <c r="V24" i="7"/>
  <c r="V22" i="110" s="1"/>
  <c r="R24" i="7"/>
  <c r="R22" i="110" s="1"/>
  <c r="N24" i="7"/>
  <c r="N22" i="110" s="1"/>
  <c r="J24" i="7"/>
  <c r="J22" i="110" s="1"/>
  <c r="F24" i="7"/>
  <c r="F22" i="110" s="1"/>
  <c r="B24" i="7"/>
  <c r="AP23" i="7"/>
  <c r="AL23" i="7"/>
  <c r="AH23" i="7"/>
  <c r="AD23" i="7"/>
  <c r="Z23" i="7"/>
  <c r="V23" i="7"/>
  <c r="V21" i="110" s="1"/>
  <c r="R23" i="7"/>
  <c r="R21" i="110" s="1"/>
  <c r="N23" i="7"/>
  <c r="N21" i="110" s="1"/>
  <c r="J23" i="7"/>
  <c r="J21" i="110" s="1"/>
  <c r="F23" i="7"/>
  <c r="B23" i="7"/>
  <c r="AP22" i="7"/>
  <c r="AL22" i="7"/>
  <c r="AH22" i="7"/>
  <c r="AD22" i="7"/>
  <c r="Z22" i="7"/>
  <c r="V22" i="7"/>
  <c r="V20" i="110" s="1"/>
  <c r="R22" i="7"/>
  <c r="R20" i="110" s="1"/>
  <c r="N22" i="7"/>
  <c r="N20" i="110" s="1"/>
  <c r="J22" i="7"/>
  <c r="J20" i="110" s="1"/>
  <c r="F22" i="7"/>
  <c r="F20" i="110" s="1"/>
  <c r="B22" i="7"/>
  <c r="AP21" i="7"/>
  <c r="AL21" i="7"/>
  <c r="AH21" i="7"/>
  <c r="AD21" i="7"/>
  <c r="Z21" i="7"/>
  <c r="V21" i="7"/>
  <c r="V19" i="110" s="1"/>
  <c r="R21" i="7"/>
  <c r="R19" i="110" s="1"/>
  <c r="N21" i="7"/>
  <c r="N19" i="110" s="1"/>
  <c r="J21" i="7"/>
  <c r="J19" i="110" s="1"/>
  <c r="F21" i="7"/>
  <c r="F19" i="110" s="1"/>
  <c r="B21" i="7"/>
  <c r="AP20" i="7"/>
  <c r="AL20" i="7"/>
  <c r="AH20" i="7"/>
  <c r="AD20" i="7"/>
  <c r="Z20" i="7"/>
  <c r="V20" i="7"/>
  <c r="V18" i="110" s="1"/>
  <c r="R20" i="7"/>
  <c r="R18" i="110" s="1"/>
  <c r="N20" i="7"/>
  <c r="N18" i="110" s="1"/>
  <c r="J20" i="7"/>
  <c r="J18" i="110" s="1"/>
  <c r="F20" i="7"/>
  <c r="F18" i="110" s="1"/>
  <c r="B20" i="7"/>
  <c r="AP19" i="7"/>
  <c r="AL19" i="7"/>
  <c r="AH19" i="7"/>
  <c r="AD19" i="7"/>
  <c r="Z19" i="7"/>
  <c r="V19" i="7"/>
  <c r="V17" i="110" s="1"/>
  <c r="R19" i="7"/>
  <c r="R17" i="110" s="1"/>
  <c r="AM24" i="7"/>
  <c r="I18" i="7"/>
  <c r="I16" i="110" s="1"/>
  <c r="AG13" i="7"/>
  <c r="O20" i="7"/>
  <c r="O18" i="110" s="1"/>
  <c r="AE24" i="7"/>
  <c r="AE24" i="18" s="1"/>
  <c r="AA27" i="7"/>
  <c r="G27" i="7"/>
  <c r="G25" i="110" s="1"/>
  <c r="AE25" i="7"/>
  <c r="K24" i="7"/>
  <c r="K22" i="110" s="1"/>
  <c r="AI22" i="7"/>
  <c r="O21" i="7"/>
  <c r="AK19" i="7"/>
  <c r="Y11" i="7"/>
  <c r="AS27" i="7"/>
  <c r="M27" i="7"/>
  <c r="M25" i="110" s="1"/>
  <c r="I26" i="7"/>
  <c r="U25" i="7"/>
  <c r="AG24" i="7"/>
  <c r="Q24" i="7"/>
  <c r="Q22" i="110" s="1"/>
  <c r="AS23" i="7"/>
  <c r="M23" i="7"/>
  <c r="M21" i="110" s="1"/>
  <c r="Y22" i="7"/>
  <c r="U21" i="7"/>
  <c r="U19" i="110" s="1"/>
  <c r="AG20" i="7"/>
  <c r="AS19" i="7"/>
  <c r="AC18" i="7"/>
  <c r="X16" i="110" s="1"/>
  <c r="Y15" i="7"/>
  <c r="AG9" i="7"/>
  <c r="AS6" i="7"/>
  <c r="Q11" i="7"/>
  <c r="Q9" i="110" s="1"/>
  <c r="M14" i="7"/>
  <c r="AM16" i="7"/>
  <c r="K17" i="7"/>
  <c r="K15" i="110" s="1"/>
  <c r="AA17" i="7"/>
  <c r="O18" i="7"/>
  <c r="O16" i="110" s="1"/>
  <c r="AE18" i="7"/>
  <c r="S19" i="7"/>
  <c r="S17" i="110" s="1"/>
  <c r="AF27" i="7"/>
  <c r="P27" i="7"/>
  <c r="P25" i="110" s="1"/>
  <c r="AR26" i="7"/>
  <c r="AB26" i="7"/>
  <c r="D26" i="7"/>
  <c r="AF25" i="7"/>
  <c r="H25" i="7"/>
  <c r="AB24" i="7"/>
  <c r="L24" i="7"/>
  <c r="L22" i="110" s="1"/>
  <c r="AN23" i="7"/>
  <c r="AF23" i="7"/>
  <c r="X23" i="7"/>
  <c r="H23" i="7"/>
  <c r="H21" i="110" s="1"/>
  <c r="AJ22" i="7"/>
  <c r="T22" i="7"/>
  <c r="T20" i="110" s="1"/>
  <c r="D22" i="7"/>
  <c r="D20" i="110" s="1"/>
  <c r="AF21" i="7"/>
  <c r="P21" i="7"/>
  <c r="P19" i="110" s="1"/>
  <c r="AR20" i="7"/>
  <c r="T20" i="7"/>
  <c r="T18" i="110" s="1"/>
  <c r="D20" i="7"/>
  <c r="D18" i="110" s="1"/>
  <c r="AF19" i="7"/>
  <c r="P19" i="7"/>
  <c r="P17" i="110" s="1"/>
  <c r="AR18" i="7"/>
  <c r="AJ18" i="7"/>
  <c r="AB18" i="7"/>
  <c r="T18" i="7"/>
  <c r="T16" i="110" s="1"/>
  <c r="H18" i="7"/>
  <c r="H16" i="110" s="1"/>
  <c r="AR17" i="7"/>
  <c r="AJ17" i="7"/>
  <c r="AJ17" i="18" s="1"/>
  <c r="AB17" i="7"/>
  <c r="T17" i="7"/>
  <c r="H17" i="7"/>
  <c r="H15" i="110" s="1"/>
  <c r="AR16" i="7"/>
  <c r="Y16" i="7"/>
  <c r="AK15" i="7"/>
  <c r="E15" i="7"/>
  <c r="E13" i="110" s="1"/>
  <c r="Q14" i="7"/>
  <c r="Q12" i="110" s="1"/>
  <c r="AC13" i="7"/>
  <c r="X11" i="110" s="1"/>
  <c r="Y12" i="7"/>
  <c r="AK11" i="7"/>
  <c r="E11" i="7"/>
  <c r="E9" i="110" s="1"/>
  <c r="Q10" i="7"/>
  <c r="Q8" i="110" s="1"/>
  <c r="AC9" i="7"/>
  <c r="X7" i="110" s="1"/>
  <c r="AO8" i="7"/>
  <c r="I8" i="7"/>
  <c r="I6" i="110" s="1"/>
  <c r="U7" i="7"/>
  <c r="U5" i="110" s="1"/>
  <c r="Q6" i="7"/>
  <c r="AC5" i="7"/>
  <c r="K5" i="7"/>
  <c r="AA5" i="7"/>
  <c r="AQ5" i="7"/>
  <c r="O6" i="7"/>
  <c r="AE6" i="7"/>
  <c r="C7" i="7"/>
  <c r="C5" i="110" s="1"/>
  <c r="AA7" i="7"/>
  <c r="AQ7" i="7"/>
  <c r="O8" i="7"/>
  <c r="O6" i="110" s="1"/>
  <c r="AE8" i="7"/>
  <c r="C9" i="7"/>
  <c r="C7" i="110" s="1"/>
  <c r="AA9" i="7"/>
  <c r="G10" i="7"/>
  <c r="G8" i="110" s="1"/>
  <c r="W10" i="7"/>
  <c r="AM10" i="7"/>
  <c r="K11" i="7"/>
  <c r="K9" i="110" s="1"/>
  <c r="AA11" i="7"/>
  <c r="AQ11" i="7"/>
  <c r="O12" i="7"/>
  <c r="O10" i="110" s="1"/>
  <c r="AE12" i="7"/>
  <c r="K13" i="7"/>
  <c r="K11" i="110" s="1"/>
  <c r="AA13" i="7"/>
  <c r="AQ13" i="7"/>
  <c r="W14" i="7"/>
  <c r="AM14" i="7"/>
  <c r="K15" i="7"/>
  <c r="K13" i="110" s="1"/>
  <c r="AA15" i="7"/>
  <c r="AQ15" i="7"/>
  <c r="W16" i="7"/>
  <c r="V16" i="7"/>
  <c r="V14" i="110" s="1"/>
  <c r="N16" i="7"/>
  <c r="N14" i="110" s="1"/>
  <c r="F16" i="7"/>
  <c r="F14" i="110" s="1"/>
  <c r="AL15" i="7"/>
  <c r="AD15" i="7"/>
  <c r="V15" i="7"/>
  <c r="V13" i="110" s="1"/>
  <c r="N15" i="7"/>
  <c r="N13" i="110" s="1"/>
  <c r="B15" i="7"/>
  <c r="AL14" i="7"/>
  <c r="AD14" i="7"/>
  <c r="R14" i="7"/>
  <c r="R12" i="110" s="1"/>
  <c r="J14" i="7"/>
  <c r="J12" i="110" s="1"/>
  <c r="AP13" i="7"/>
  <c r="AH13" i="7"/>
  <c r="Z13" i="7"/>
  <c r="N13" i="7"/>
  <c r="N11" i="110" s="1"/>
  <c r="B13" i="7"/>
  <c r="AL12" i="7"/>
  <c r="Z12" i="7"/>
  <c r="R12" i="7"/>
  <c r="R10" i="110" s="1"/>
  <c r="F12" i="7"/>
  <c r="F10" i="110" s="1"/>
  <c r="AP11" i="7"/>
  <c r="AH11" i="7"/>
  <c r="V11" i="7"/>
  <c r="N11" i="7"/>
  <c r="N9" i="110" s="1"/>
  <c r="F11" i="7"/>
  <c r="F9" i="110" s="1"/>
  <c r="AP10" i="7"/>
  <c r="AH10" i="7"/>
  <c r="V10" i="7"/>
  <c r="V8" i="110" s="1"/>
  <c r="N10" i="7"/>
  <c r="N8" i="110" s="1"/>
  <c r="F10" i="7"/>
  <c r="F8" i="110" s="1"/>
  <c r="AL9" i="7"/>
  <c r="Z9" i="7"/>
  <c r="N9" i="7"/>
  <c r="N7" i="110" s="1"/>
  <c r="F9" i="7"/>
  <c r="F7" i="110" s="1"/>
  <c r="AP8" i="7"/>
  <c r="AH8" i="7"/>
  <c r="Z8" i="7"/>
  <c r="N8" i="7"/>
  <c r="N6" i="110" s="1"/>
  <c r="F8" i="7"/>
  <c r="F6" i="110" s="1"/>
  <c r="AP7" i="7"/>
  <c r="AH7" i="7"/>
  <c r="Z7" i="7"/>
  <c r="N7" i="7"/>
  <c r="F7" i="7"/>
  <c r="F5" i="110" s="1"/>
  <c r="AP6" i="7"/>
  <c r="AD6" i="7"/>
  <c r="R6" i="7"/>
  <c r="J6" i="7"/>
  <c r="B6" i="7"/>
  <c r="AH5" i="7"/>
  <c r="Z5" i="7"/>
  <c r="R5" i="7"/>
  <c r="J5" i="7"/>
  <c r="AI27" i="7"/>
  <c r="AQ21" i="7"/>
  <c r="AE26" i="7"/>
  <c r="AM20" i="7"/>
  <c r="Q5" i="7"/>
  <c r="I15" i="7"/>
  <c r="I13" i="110" s="1"/>
  <c r="M19" i="7"/>
  <c r="M17" i="110" s="1"/>
  <c r="C21" i="7"/>
  <c r="C19" i="110" s="1"/>
  <c r="W22" i="7"/>
  <c r="AQ23" i="7"/>
  <c r="S25" i="7"/>
  <c r="AM26" i="7"/>
  <c r="W27" i="7"/>
  <c r="AI26" i="7"/>
  <c r="C26" i="7"/>
  <c r="O25" i="7"/>
  <c r="AA24" i="7"/>
  <c r="AM23" i="7"/>
  <c r="G23" i="7"/>
  <c r="G21" i="110" s="1"/>
  <c r="S22" i="7"/>
  <c r="S20" i="110" s="1"/>
  <c r="AE21" i="7"/>
  <c r="AQ20" i="7"/>
  <c r="K20" i="7"/>
  <c r="K18" i="110" s="1"/>
  <c r="E19" i="7"/>
  <c r="E17" i="110" s="1"/>
  <c r="AC17" i="7"/>
  <c r="X15" i="110" s="1"/>
  <c r="U14" i="7"/>
  <c r="U12" i="110" s="1"/>
  <c r="AC8" i="7"/>
  <c r="X6" i="110" s="1"/>
  <c r="AK27" i="7"/>
  <c r="U27" i="7"/>
  <c r="U25" i="110" s="1"/>
  <c r="E27" i="7"/>
  <c r="E25" i="110" s="1"/>
  <c r="AG26" i="7"/>
  <c r="AG26" i="18" s="1"/>
  <c r="Q26" i="7"/>
  <c r="Q24" i="110" s="1"/>
  <c r="AS25" i="7"/>
  <c r="AC25" i="7"/>
  <c r="M25" i="7"/>
  <c r="M23" i="110" s="1"/>
  <c r="AO24" i="7"/>
  <c r="Y24" i="7"/>
  <c r="I24" i="7"/>
  <c r="I22" i="110" s="1"/>
  <c r="AK23" i="7"/>
  <c r="U23" i="7"/>
  <c r="E23" i="7"/>
  <c r="E21" i="110" s="1"/>
  <c r="AG22" i="7"/>
  <c r="Q22" i="7"/>
  <c r="Q20" i="110" s="1"/>
  <c r="AS21" i="7"/>
  <c r="AC21" i="7"/>
  <c r="M21" i="7"/>
  <c r="M19" i="110" s="1"/>
  <c r="AO20" i="7"/>
  <c r="Y20" i="7"/>
  <c r="I20" i="7"/>
  <c r="I18" i="110" s="1"/>
  <c r="AG19" i="7"/>
  <c r="AS18" i="7"/>
  <c r="M18" i="7"/>
  <c r="M16" i="110" s="1"/>
  <c r="Y17" i="7"/>
  <c r="AK16" i="7"/>
  <c r="E14" i="7"/>
  <c r="E12" i="110" s="1"/>
  <c r="I11" i="7"/>
  <c r="I9" i="110" s="1"/>
  <c r="M8" i="7"/>
  <c r="E5" i="7"/>
  <c r="M6" i="7"/>
  <c r="AG7" i="7"/>
  <c r="AG7" i="18" s="1"/>
  <c r="I9" i="7"/>
  <c r="I7" i="110" s="1"/>
  <c r="AC10" i="7"/>
  <c r="X8" i="110" s="1"/>
  <c r="E12" i="7"/>
  <c r="E10" i="110" s="1"/>
  <c r="Y13" i="7"/>
  <c r="AS14" i="7"/>
  <c r="U16" i="7"/>
  <c r="U14" i="110" s="1"/>
  <c r="C17" i="7"/>
  <c r="C15" i="110" s="1"/>
  <c r="S17" i="7"/>
  <c r="AI17" i="7"/>
  <c r="G18" i="7"/>
  <c r="G16" i="110" s="1"/>
  <c r="W18" i="7"/>
  <c r="AM18" i="7"/>
  <c r="K19" i="7"/>
  <c r="K17" i="110" s="1"/>
  <c r="AA19" i="7"/>
  <c r="AR27" i="7"/>
  <c r="AJ27" i="7"/>
  <c r="AB27" i="7"/>
  <c r="T27" i="7"/>
  <c r="T25" i="110" s="1"/>
  <c r="L27" i="7"/>
  <c r="L25" i="110" s="1"/>
  <c r="D27" i="7"/>
  <c r="D25" i="110" s="1"/>
  <c r="AN26" i="7"/>
  <c r="AF26" i="7"/>
  <c r="X26" i="7"/>
  <c r="P26" i="7"/>
  <c r="P24" i="110" s="1"/>
  <c r="H26" i="7"/>
  <c r="AR25" i="7"/>
  <c r="AJ25" i="7"/>
  <c r="AB25" i="7"/>
  <c r="T25" i="7"/>
  <c r="L25" i="7"/>
  <c r="D25" i="7"/>
  <c r="AN24" i="7"/>
  <c r="AF24" i="7"/>
  <c r="X24" i="7"/>
  <c r="P24" i="7"/>
  <c r="H24" i="7"/>
  <c r="AR23" i="7"/>
  <c r="AJ23" i="7"/>
  <c r="AJ23" i="18" s="1"/>
  <c r="AB23" i="7"/>
  <c r="T23" i="7"/>
  <c r="L23" i="7"/>
  <c r="L21" i="110" s="1"/>
  <c r="D23" i="7"/>
  <c r="D21" i="110" s="1"/>
  <c r="AN22" i="7"/>
  <c r="AF22" i="7"/>
  <c r="X22" i="7"/>
  <c r="P22" i="7"/>
  <c r="P20" i="110" s="1"/>
  <c r="H22" i="7"/>
  <c r="H20" i="110" s="1"/>
  <c r="AR21" i="7"/>
  <c r="AJ21" i="7"/>
  <c r="AB21" i="7"/>
  <c r="T21" i="7"/>
  <c r="T19" i="110" s="1"/>
  <c r="L21" i="7"/>
  <c r="L19" i="110" s="1"/>
  <c r="D21" i="7"/>
  <c r="D19" i="110" s="1"/>
  <c r="AN20" i="7"/>
  <c r="AF20" i="7"/>
  <c r="X20" i="7"/>
  <c r="P20" i="7"/>
  <c r="P18" i="110" s="1"/>
  <c r="H20" i="7"/>
  <c r="AR19" i="7"/>
  <c r="AJ19" i="7"/>
  <c r="AB19" i="7"/>
  <c r="T19" i="7"/>
  <c r="T17" i="110" s="1"/>
  <c r="N19" i="7"/>
  <c r="N17" i="110" s="1"/>
  <c r="J19" i="7"/>
  <c r="J17" i="110" s="1"/>
  <c r="F19" i="7"/>
  <c r="F17" i="110" s="1"/>
  <c r="B19" i="7"/>
  <c r="AP18" i="7"/>
  <c r="AL18" i="7"/>
  <c r="AH18" i="7"/>
  <c r="AD18" i="7"/>
  <c r="Z18" i="7"/>
  <c r="V18" i="7"/>
  <c r="V16" i="110" s="1"/>
  <c r="R18" i="7"/>
  <c r="R16" i="110" s="1"/>
  <c r="N18" i="7"/>
  <c r="N16" i="110" s="1"/>
  <c r="J18" i="7"/>
  <c r="J16" i="110" s="1"/>
  <c r="F18" i="7"/>
  <c r="F16" i="110" s="1"/>
  <c r="B18" i="7"/>
  <c r="AP17" i="7"/>
  <c r="AL17" i="7"/>
  <c r="AH17" i="7"/>
  <c r="AD17" i="7"/>
  <c r="Z17" i="7"/>
  <c r="V17" i="7"/>
  <c r="V15" i="110" s="1"/>
  <c r="R17" i="7"/>
  <c r="N17" i="7"/>
  <c r="N15" i="110" s="1"/>
  <c r="J17" i="7"/>
  <c r="J17" i="18" s="1"/>
  <c r="J42" i="110" s="1"/>
  <c r="F17" i="7"/>
  <c r="F15" i="110" s="1"/>
  <c r="B17" i="7"/>
  <c r="AP16" i="7"/>
  <c r="AL16" i="7"/>
  <c r="AE16" i="7"/>
  <c r="Q16" i="7"/>
  <c r="AS15" i="7"/>
  <c r="AC15" i="7"/>
  <c r="X13" i="110" s="1"/>
  <c r="M15" i="7"/>
  <c r="AO14" i="7"/>
  <c r="Y14" i="7"/>
  <c r="I14" i="7"/>
  <c r="I12" i="110" s="1"/>
  <c r="AK13" i="7"/>
  <c r="U13" i="7"/>
  <c r="E13" i="7"/>
  <c r="E11" i="110" s="1"/>
  <c r="AG12" i="7"/>
  <c r="Q12" i="7"/>
  <c r="AS11" i="7"/>
  <c r="AC11" i="7"/>
  <c r="M11" i="7"/>
  <c r="AO10" i="7"/>
  <c r="Y10" i="7"/>
  <c r="I10" i="7"/>
  <c r="I8" i="110" s="1"/>
  <c r="AK9" i="7"/>
  <c r="U9" i="7"/>
  <c r="U7" i="110" s="1"/>
  <c r="E9" i="7"/>
  <c r="E7" i="110" s="1"/>
  <c r="AG8" i="7"/>
  <c r="Q8" i="7"/>
  <c r="AS7" i="7"/>
  <c r="AC7" i="7"/>
  <c r="X5" i="110" s="1"/>
  <c r="M7" i="7"/>
  <c r="M5" i="110" s="1"/>
  <c r="AO6" i="7"/>
  <c r="Y6" i="7"/>
  <c r="I6" i="7"/>
  <c r="AK5" i="7"/>
  <c r="U5" i="7"/>
  <c r="B5" i="7"/>
  <c r="G5" i="7"/>
  <c r="O5" i="7"/>
  <c r="W5" i="7"/>
  <c r="AE5" i="7"/>
  <c r="AM5" i="7"/>
  <c r="C6" i="7"/>
  <c r="K6" i="7"/>
  <c r="S6" i="7"/>
  <c r="AA6" i="7"/>
  <c r="AI6" i="7"/>
  <c r="AQ6" i="7"/>
  <c r="G7" i="7"/>
  <c r="G5" i="110" s="1"/>
  <c r="O7" i="7"/>
  <c r="O5" i="110" s="1"/>
  <c r="W7" i="7"/>
  <c r="AE7" i="7"/>
  <c r="AM7" i="7"/>
  <c r="C8" i="7"/>
  <c r="C6" i="110" s="1"/>
  <c r="K8" i="7"/>
  <c r="K6" i="110" s="1"/>
  <c r="S8" i="7"/>
  <c r="S6" i="110" s="1"/>
  <c r="AA8" i="7"/>
  <c r="AI8" i="7"/>
  <c r="AQ8" i="7"/>
  <c r="G9" i="7"/>
  <c r="O9" i="7"/>
  <c r="O7" i="110" s="1"/>
  <c r="W9" i="7"/>
  <c r="AE9" i="7"/>
  <c r="AM9" i="7"/>
  <c r="C10" i="7"/>
  <c r="K10" i="7"/>
  <c r="S10" i="7"/>
  <c r="S8" i="110" s="1"/>
  <c r="AA10" i="7"/>
  <c r="AI10" i="7"/>
  <c r="AQ10" i="7"/>
  <c r="G11" i="7"/>
  <c r="G9" i="110" s="1"/>
  <c r="O11" i="7"/>
  <c r="O9" i="110" s="1"/>
  <c r="W11" i="7"/>
  <c r="AE11" i="7"/>
  <c r="AE11" i="18" s="1"/>
  <c r="AM11" i="7"/>
  <c r="AM11" i="18" s="1"/>
  <c r="C12" i="7"/>
  <c r="K12" i="7"/>
  <c r="K10" i="110" s="1"/>
  <c r="S12" i="7"/>
  <c r="S10" i="110" s="1"/>
  <c r="AA12" i="7"/>
  <c r="AI12" i="7"/>
  <c r="AQ12" i="7"/>
  <c r="G13" i="7"/>
  <c r="G11" i="110" s="1"/>
  <c r="O13" i="7"/>
  <c r="O11" i="110" s="1"/>
  <c r="W13" i="7"/>
  <c r="AE13" i="7"/>
  <c r="AM13" i="7"/>
  <c r="C14" i="7"/>
  <c r="C12" i="110" s="1"/>
  <c r="K14" i="7"/>
  <c r="K12" i="110" s="1"/>
  <c r="S14" i="7"/>
  <c r="S12" i="110" s="1"/>
  <c r="AA14" i="7"/>
  <c r="AI14" i="7"/>
  <c r="AI14" i="18" s="1"/>
  <c r="AQ14" i="7"/>
  <c r="G15" i="7"/>
  <c r="O15" i="7"/>
  <c r="W15" i="7"/>
  <c r="AE15" i="7"/>
  <c r="AM15" i="7"/>
  <c r="C16" i="7"/>
  <c r="C14" i="110" s="1"/>
  <c r="K16" i="7"/>
  <c r="K14" i="110" s="1"/>
  <c r="S16" i="7"/>
  <c r="S14" i="110" s="1"/>
  <c r="AA16" i="7"/>
  <c r="AF16" i="7"/>
  <c r="AJ16" i="7"/>
  <c r="AB16" i="7"/>
  <c r="X16" i="7"/>
  <c r="T16" i="7"/>
  <c r="P16" i="7"/>
  <c r="P14" i="110" s="1"/>
  <c r="L16" i="7"/>
  <c r="L14" i="110" s="1"/>
  <c r="H16" i="7"/>
  <c r="D16" i="7"/>
  <c r="D14" i="110" s="1"/>
  <c r="AR15" i="7"/>
  <c r="AN15" i="7"/>
  <c r="AJ15" i="7"/>
  <c r="AF15" i="7"/>
  <c r="AB15" i="7"/>
  <c r="X15" i="7"/>
  <c r="X15" i="56" s="1"/>
  <c r="T15" i="7"/>
  <c r="T13" i="110" s="1"/>
  <c r="P15" i="7"/>
  <c r="P13" i="110" s="1"/>
  <c r="L15" i="7"/>
  <c r="L13" i="110" s="1"/>
  <c r="H15" i="7"/>
  <c r="D15" i="7"/>
  <c r="D13" i="110" s="1"/>
  <c r="AR14" i="7"/>
  <c r="AN14" i="7"/>
  <c r="AJ14" i="7"/>
  <c r="AJ14" i="18" s="1"/>
  <c r="AF14" i="7"/>
  <c r="AB14" i="7"/>
  <c r="X14" i="7"/>
  <c r="T14" i="7"/>
  <c r="T12" i="110" s="1"/>
  <c r="P14" i="7"/>
  <c r="P12" i="110" s="1"/>
  <c r="L14" i="7"/>
  <c r="L12" i="110" s="1"/>
  <c r="H14" i="7"/>
  <c r="H12" i="110" s="1"/>
  <c r="D14" i="7"/>
  <c r="D12" i="110" s="1"/>
  <c r="AR13" i="7"/>
  <c r="AN13" i="7"/>
  <c r="AJ13" i="7"/>
  <c r="AF13" i="7"/>
  <c r="AB13" i="7"/>
  <c r="X13" i="7"/>
  <c r="T13" i="7"/>
  <c r="T11" i="110" s="1"/>
  <c r="P13" i="7"/>
  <c r="P11" i="110" s="1"/>
  <c r="L13" i="7"/>
  <c r="L11" i="110" s="1"/>
  <c r="H13" i="7"/>
  <c r="H11" i="110" s="1"/>
  <c r="D13" i="7"/>
  <c r="D11" i="110" s="1"/>
  <c r="AR12" i="7"/>
  <c r="AN12" i="7"/>
  <c r="AJ12" i="7"/>
  <c r="AF12" i="7"/>
  <c r="AB12" i="7"/>
  <c r="X12" i="7"/>
  <c r="T12" i="7"/>
  <c r="P12" i="7"/>
  <c r="P10" i="110" s="1"/>
  <c r="L12" i="7"/>
  <c r="L10" i="110" s="1"/>
  <c r="H12" i="7"/>
  <c r="D12" i="7"/>
  <c r="D10" i="110" s="1"/>
  <c r="AR11" i="7"/>
  <c r="AN11" i="7"/>
  <c r="AJ11" i="7"/>
  <c r="AF11" i="7"/>
  <c r="AB11" i="7"/>
  <c r="X11" i="7"/>
  <c r="T11" i="7"/>
  <c r="T9" i="110" s="1"/>
  <c r="P11" i="7"/>
  <c r="P9" i="110" s="1"/>
  <c r="L11" i="7"/>
  <c r="L9" i="110" s="1"/>
  <c r="H11" i="7"/>
  <c r="D11" i="7"/>
  <c r="D9" i="110" s="1"/>
  <c r="AR10" i="7"/>
  <c r="AN10" i="7"/>
  <c r="AJ10" i="7"/>
  <c r="AJ10" i="18" s="1"/>
  <c r="AF10" i="7"/>
  <c r="AB10" i="7"/>
  <c r="X10" i="7"/>
  <c r="T10" i="7"/>
  <c r="T8" i="110" s="1"/>
  <c r="P10" i="7"/>
  <c r="P8" i="110" s="1"/>
  <c r="L10" i="7"/>
  <c r="L8" i="110" s="1"/>
  <c r="H10" i="7"/>
  <c r="H8" i="110" s="1"/>
  <c r="D10" i="7"/>
  <c r="D8" i="110" s="1"/>
  <c r="AR9" i="7"/>
  <c r="AN9" i="7"/>
  <c r="AJ9" i="7"/>
  <c r="AF9" i="7"/>
  <c r="AB9" i="7"/>
  <c r="X9" i="7"/>
  <c r="X9" i="56" s="1"/>
  <c r="T9" i="7"/>
  <c r="T7" i="110" s="1"/>
  <c r="P9" i="7"/>
  <c r="P7" i="110" s="1"/>
  <c r="L9" i="7"/>
  <c r="L7" i="110" s="1"/>
  <c r="H9" i="7"/>
  <c r="H7" i="110" s="1"/>
  <c r="D9" i="7"/>
  <c r="D7" i="110" s="1"/>
  <c r="AR8" i="7"/>
  <c r="AN8" i="7"/>
  <c r="AJ8" i="7"/>
  <c r="AF8" i="7"/>
  <c r="AB8" i="7"/>
  <c r="X8" i="7"/>
  <c r="X8" i="56" s="1"/>
  <c r="T8" i="7"/>
  <c r="T6" i="110" s="1"/>
  <c r="P8" i="7"/>
  <c r="P6" i="110" s="1"/>
  <c r="L8" i="7"/>
  <c r="L6" i="110" s="1"/>
  <c r="H8" i="7"/>
  <c r="D8" i="7"/>
  <c r="D6" i="110" s="1"/>
  <c r="AR7" i="7"/>
  <c r="AN7" i="7"/>
  <c r="AJ7" i="7"/>
  <c r="AF7" i="7"/>
  <c r="AB7" i="7"/>
  <c r="X7" i="7"/>
  <c r="T7" i="7"/>
  <c r="T5" i="110" s="1"/>
  <c r="P7" i="7"/>
  <c r="P5" i="110" s="1"/>
  <c r="L7" i="7"/>
  <c r="L5" i="110" s="1"/>
  <c r="H7" i="7"/>
  <c r="H5" i="110" s="1"/>
  <c r="D7" i="7"/>
  <c r="D5" i="110" s="1"/>
  <c r="AR6" i="7"/>
  <c r="AN6" i="7"/>
  <c r="AJ6" i="7"/>
  <c r="AF6" i="7"/>
  <c r="AB6" i="7"/>
  <c r="X6" i="7"/>
  <c r="T6" i="7"/>
  <c r="P6" i="7"/>
  <c r="L6" i="7"/>
  <c r="H6" i="7"/>
  <c r="D6" i="7"/>
  <c r="AR5" i="7"/>
  <c r="AN5" i="7"/>
  <c r="AJ5" i="7"/>
  <c r="AF5" i="7"/>
  <c r="AB5" i="7"/>
  <c r="X5" i="7"/>
  <c r="T5" i="7"/>
  <c r="P5" i="7"/>
  <c r="L5" i="7"/>
  <c r="H5" i="7"/>
  <c r="D5" i="7"/>
  <c r="AI23" i="7"/>
  <c r="Q9" i="7"/>
  <c r="AK17" i="7"/>
  <c r="AI21" i="7"/>
  <c r="AI21" i="18" s="1"/>
  <c r="K23" i="7"/>
  <c r="K21" i="110" s="1"/>
  <c r="G26" i="7"/>
  <c r="AM27" i="7"/>
  <c r="S26" i="7"/>
  <c r="AQ24" i="7"/>
  <c r="W23" i="7"/>
  <c r="C22" i="7"/>
  <c r="C20" i="110" s="1"/>
  <c r="AA20" i="7"/>
  <c r="Q18" i="7"/>
  <c r="AO16" i="7"/>
  <c r="AG5" i="7"/>
  <c r="AC27" i="7"/>
  <c r="X25" i="110" s="1"/>
  <c r="AO26" i="7"/>
  <c r="Y26" i="7"/>
  <c r="AK25" i="7"/>
  <c r="AK25" i="18" s="1"/>
  <c r="E25" i="7"/>
  <c r="AC23" i="7"/>
  <c r="AO22" i="7"/>
  <c r="I22" i="7"/>
  <c r="I20" i="110" s="1"/>
  <c r="AK21" i="7"/>
  <c r="E21" i="7"/>
  <c r="E19" i="110" s="1"/>
  <c r="Q20" i="7"/>
  <c r="Q18" i="110" s="1"/>
  <c r="Q19" i="7"/>
  <c r="Q17" i="110" s="1"/>
  <c r="AO17" i="7"/>
  <c r="I17" i="7"/>
  <c r="I17" i="18" s="1"/>
  <c r="I42" i="110" s="1"/>
  <c r="AC12" i="7"/>
  <c r="X10" i="110" s="1"/>
  <c r="AK6" i="7"/>
  <c r="Y5" i="7"/>
  <c r="U8" i="7"/>
  <c r="U6" i="110" s="1"/>
  <c r="AO9" i="7"/>
  <c r="AK12" i="7"/>
  <c r="AK12" i="18" s="1"/>
  <c r="AG15" i="7"/>
  <c r="AQ17" i="7"/>
  <c r="C19" i="7"/>
  <c r="AI19" i="7"/>
  <c r="AN27" i="7"/>
  <c r="X27" i="7"/>
  <c r="H27" i="7"/>
  <c r="H25" i="110" s="1"/>
  <c r="AJ26" i="7"/>
  <c r="T26" i="7"/>
  <c r="L26" i="7"/>
  <c r="L24" i="110" s="1"/>
  <c r="AN25" i="7"/>
  <c r="X25" i="7"/>
  <c r="P25" i="7"/>
  <c r="AR24" i="7"/>
  <c r="AJ24" i="7"/>
  <c r="T24" i="7"/>
  <c r="T22" i="110" s="1"/>
  <c r="D24" i="7"/>
  <c r="D22" i="110" s="1"/>
  <c r="P23" i="7"/>
  <c r="P21" i="110" s="1"/>
  <c r="AR22" i="7"/>
  <c r="AB22" i="7"/>
  <c r="L22" i="7"/>
  <c r="L20" i="110" s="1"/>
  <c r="AN21" i="7"/>
  <c r="X21" i="7"/>
  <c r="H21" i="7"/>
  <c r="H19" i="110" s="1"/>
  <c r="AJ20" i="7"/>
  <c r="AJ20" i="18" s="1"/>
  <c r="AB20" i="7"/>
  <c r="L20" i="7"/>
  <c r="L18" i="110" s="1"/>
  <c r="AN19" i="7"/>
  <c r="X19" i="7"/>
  <c r="L19" i="7"/>
  <c r="L17" i="110" s="1"/>
  <c r="H19" i="7"/>
  <c r="H17" i="110" s="1"/>
  <c r="D19" i="7"/>
  <c r="D17" i="110" s="1"/>
  <c r="AN18" i="7"/>
  <c r="AF18" i="7"/>
  <c r="X18" i="7"/>
  <c r="P18" i="7"/>
  <c r="P16" i="110" s="1"/>
  <c r="L18" i="7"/>
  <c r="L16" i="110" s="1"/>
  <c r="D18" i="7"/>
  <c r="D16" i="110" s="1"/>
  <c r="AN17" i="7"/>
  <c r="AF17" i="7"/>
  <c r="X17" i="7"/>
  <c r="X17" i="56" s="1"/>
  <c r="P17" i="7"/>
  <c r="L17" i="7"/>
  <c r="D17" i="7"/>
  <c r="AN16" i="7"/>
  <c r="AI16" i="7"/>
  <c r="I16" i="7"/>
  <c r="I14" i="110" s="1"/>
  <c r="U15" i="7"/>
  <c r="AG14" i="7"/>
  <c r="AS13" i="7"/>
  <c r="M13" i="7"/>
  <c r="AO12" i="7"/>
  <c r="I12" i="7"/>
  <c r="I10" i="110" s="1"/>
  <c r="U11" i="7"/>
  <c r="U9" i="110" s="1"/>
  <c r="AG10" i="7"/>
  <c r="AS9" i="7"/>
  <c r="M9" i="7"/>
  <c r="M7" i="110" s="1"/>
  <c r="Y8" i="7"/>
  <c r="AK7" i="7"/>
  <c r="E7" i="7"/>
  <c r="E5" i="110" s="1"/>
  <c r="AG6" i="7"/>
  <c r="AS5" i="7"/>
  <c r="M5" i="7"/>
  <c r="C5" i="7"/>
  <c r="S5" i="7"/>
  <c r="AI5" i="7"/>
  <c r="G6" i="7"/>
  <c r="W6" i="7"/>
  <c r="AM6" i="7"/>
  <c r="K7" i="7"/>
  <c r="K5" i="110" s="1"/>
  <c r="S7" i="7"/>
  <c r="S5" i="110" s="1"/>
  <c r="AI7" i="7"/>
  <c r="G8" i="7"/>
  <c r="W8" i="7"/>
  <c r="AM8" i="7"/>
  <c r="K9" i="7"/>
  <c r="K7" i="110" s="1"/>
  <c r="S9" i="7"/>
  <c r="S7" i="110" s="1"/>
  <c r="AI9" i="7"/>
  <c r="AQ9" i="7"/>
  <c r="O10" i="7"/>
  <c r="AE10" i="7"/>
  <c r="C11" i="7"/>
  <c r="C9" i="110" s="1"/>
  <c r="S11" i="7"/>
  <c r="S9" i="110" s="1"/>
  <c r="AI11" i="7"/>
  <c r="G12" i="7"/>
  <c r="W12" i="7"/>
  <c r="AM12" i="7"/>
  <c r="C13" i="7"/>
  <c r="C11" i="110" s="1"/>
  <c r="S13" i="7"/>
  <c r="S11" i="110" s="1"/>
  <c r="AI13" i="7"/>
  <c r="G14" i="7"/>
  <c r="O14" i="7"/>
  <c r="O12" i="110" s="1"/>
  <c r="AE14" i="7"/>
  <c r="C15" i="7"/>
  <c r="C13" i="110" s="1"/>
  <c r="S15" i="7"/>
  <c r="S13" i="110" s="1"/>
  <c r="AI15" i="7"/>
  <c r="G16" i="7"/>
  <c r="O16" i="7"/>
  <c r="AD16" i="7"/>
  <c r="AH16" i="7"/>
  <c r="AH16" i="18" s="1"/>
  <c r="Z16" i="7"/>
  <c r="R16" i="7"/>
  <c r="R14" i="110" s="1"/>
  <c r="J16" i="7"/>
  <c r="J14" i="110" s="1"/>
  <c r="B16" i="7"/>
  <c r="AP15" i="7"/>
  <c r="AH15" i="7"/>
  <c r="Z15" i="7"/>
  <c r="R15" i="7"/>
  <c r="J15" i="7"/>
  <c r="J13" i="110" s="1"/>
  <c r="F15" i="7"/>
  <c r="F13" i="110" s="1"/>
  <c r="AP14" i="7"/>
  <c r="AH14" i="7"/>
  <c r="AH14" i="18" s="1"/>
  <c r="Z14" i="7"/>
  <c r="V14" i="7"/>
  <c r="V12" i="110" s="1"/>
  <c r="N14" i="7"/>
  <c r="F14" i="7"/>
  <c r="F12" i="110" s="1"/>
  <c r="B14" i="7"/>
  <c r="AL13" i="7"/>
  <c r="AD13" i="7"/>
  <c r="V13" i="7"/>
  <c r="V11" i="110" s="1"/>
  <c r="R13" i="7"/>
  <c r="R11" i="110" s="1"/>
  <c r="J13" i="7"/>
  <c r="F13" i="7"/>
  <c r="AP12" i="7"/>
  <c r="AH12" i="7"/>
  <c r="AD12" i="7"/>
  <c r="V12" i="7"/>
  <c r="N12" i="7"/>
  <c r="N10" i="110" s="1"/>
  <c r="J12" i="7"/>
  <c r="J10" i="110" s="1"/>
  <c r="B12" i="7"/>
  <c r="AL11" i="7"/>
  <c r="AL11" i="18" s="1"/>
  <c r="AD11" i="7"/>
  <c r="Z11" i="7"/>
  <c r="R11" i="7"/>
  <c r="R9" i="110" s="1"/>
  <c r="J11" i="7"/>
  <c r="J9" i="110" s="1"/>
  <c r="B11" i="7"/>
  <c r="AL10" i="7"/>
  <c r="AD10" i="7"/>
  <c r="Z10" i="7"/>
  <c r="R10" i="7"/>
  <c r="J10" i="7"/>
  <c r="J8" i="110" s="1"/>
  <c r="B10" i="7"/>
  <c r="AP9" i="7"/>
  <c r="AH9" i="7"/>
  <c r="AH9" i="18" s="1"/>
  <c r="AD9" i="7"/>
  <c r="V9" i="7"/>
  <c r="V7" i="110" s="1"/>
  <c r="R9" i="7"/>
  <c r="R7" i="110" s="1"/>
  <c r="J9" i="7"/>
  <c r="J7" i="110" s="1"/>
  <c r="B9" i="7"/>
  <c r="AL8" i="7"/>
  <c r="AD8" i="7"/>
  <c r="V8" i="7"/>
  <c r="V6" i="110" s="1"/>
  <c r="R8" i="7"/>
  <c r="R6" i="110" s="1"/>
  <c r="J8" i="7"/>
  <c r="B8" i="7"/>
  <c r="AL7" i="7"/>
  <c r="AD7" i="7"/>
  <c r="V7" i="7"/>
  <c r="V5" i="110" s="1"/>
  <c r="R7" i="7"/>
  <c r="R5" i="110" s="1"/>
  <c r="J7" i="7"/>
  <c r="J5" i="110" s="1"/>
  <c r="B7" i="7"/>
  <c r="B31" i="7" s="1"/>
  <c r="AL6" i="7"/>
  <c r="AH6" i="7"/>
  <c r="Z6" i="7"/>
  <c r="V6" i="7"/>
  <c r="N6" i="7"/>
  <c r="F6" i="7"/>
  <c r="AP5" i="7"/>
  <c r="AL5" i="7"/>
  <c r="AD5" i="7"/>
  <c r="V5" i="7"/>
  <c r="N5" i="7"/>
  <c r="F5" i="7"/>
  <c r="E30" i="70"/>
  <c r="M30" i="70"/>
  <c r="U30" i="70"/>
  <c r="AC30" i="70"/>
  <c r="AS30" i="70"/>
  <c r="K30" i="70"/>
  <c r="A7" i="70"/>
  <c r="A28" i="70" s="1"/>
  <c r="C30" i="70"/>
  <c r="AH30" i="71"/>
  <c r="G30" i="70"/>
  <c r="O30" i="70"/>
  <c r="AF30" i="71"/>
  <c r="AN30" i="71"/>
  <c r="I30" i="70"/>
  <c r="Q30" i="70"/>
  <c r="AI30" i="70"/>
  <c r="AH30" i="70"/>
  <c r="R30" i="70"/>
  <c r="J30" i="70"/>
  <c r="AN30" i="69"/>
  <c r="AF30" i="69"/>
  <c r="P30" i="69"/>
  <c r="P30" i="71"/>
  <c r="H30" i="69"/>
  <c r="H30" i="71"/>
  <c r="AL30" i="70"/>
  <c r="V30" i="70"/>
  <c r="N30" i="70"/>
  <c r="F30" i="70"/>
  <c r="AR30" i="70"/>
  <c r="AJ30" i="70"/>
  <c r="T30" i="70"/>
  <c r="L30" i="70"/>
  <c r="D30" i="70"/>
  <c r="C30" i="69"/>
  <c r="A7" i="69"/>
  <c r="A28" i="69" s="1"/>
  <c r="A8" i="71"/>
  <c r="A28" i="71" s="1"/>
  <c r="C30" i="71"/>
  <c r="K30" i="69"/>
  <c r="K30" i="71"/>
  <c r="AI30" i="69"/>
  <c r="AI30" i="71"/>
  <c r="AL30" i="71"/>
  <c r="E30" i="69"/>
  <c r="E30" i="71"/>
  <c r="U30" i="69"/>
  <c r="U30" i="71"/>
  <c r="AK30" i="69"/>
  <c r="AK30" i="71"/>
  <c r="AK30" i="70"/>
  <c r="G30" i="69"/>
  <c r="G30" i="71"/>
  <c r="O30" i="69"/>
  <c r="O30" i="71"/>
  <c r="AE30" i="69"/>
  <c r="AE30" i="71"/>
  <c r="AM30" i="69"/>
  <c r="AM30" i="71"/>
  <c r="AJ30" i="71"/>
  <c r="I30" i="69"/>
  <c r="I30" i="71"/>
  <c r="Q30" i="69"/>
  <c r="Q30" i="71"/>
  <c r="AG30" i="69"/>
  <c r="AG30" i="71"/>
  <c r="AO30" i="69"/>
  <c r="AO30" i="71"/>
  <c r="AG30" i="70"/>
  <c r="AO30" i="70"/>
  <c r="AH30" i="69"/>
  <c r="R30" i="69"/>
  <c r="R30" i="71"/>
  <c r="J30" i="69"/>
  <c r="J30" i="71"/>
  <c r="AN30" i="70"/>
  <c r="AF30" i="70"/>
  <c r="P30" i="70"/>
  <c r="H30" i="70"/>
  <c r="AE30" i="70"/>
  <c r="AM30" i="70"/>
  <c r="AL30" i="69"/>
  <c r="V30" i="69"/>
  <c r="V30" i="71"/>
  <c r="N30" i="69"/>
  <c r="N30" i="71"/>
  <c r="F30" i="69"/>
  <c r="F30" i="71"/>
  <c r="AR30" i="69"/>
  <c r="AR30" i="71"/>
  <c r="AJ30" i="69"/>
  <c r="T30" i="69"/>
  <c r="T30" i="71"/>
  <c r="L30" i="69"/>
  <c r="L30" i="71"/>
  <c r="D30" i="69"/>
  <c r="D30" i="71"/>
  <c r="B5" i="2"/>
  <c r="Q23" i="2"/>
  <c r="AI26" i="2"/>
  <c r="AC12" i="2"/>
  <c r="AO21" i="2"/>
  <c r="Y15" i="2"/>
  <c r="W27" i="2"/>
  <c r="E24" i="2"/>
  <c r="I21" i="2"/>
  <c r="M18" i="2"/>
  <c r="E14" i="2"/>
  <c r="AO7" i="2"/>
  <c r="G27" i="2"/>
  <c r="I25" i="2"/>
  <c r="AG23" i="2"/>
  <c r="M22" i="2"/>
  <c r="AK20" i="2"/>
  <c r="Q19" i="2"/>
  <c r="AO17" i="2"/>
  <c r="M16" i="2"/>
  <c r="Q13" i="2"/>
  <c r="U10" i="2"/>
  <c r="U6" i="2"/>
  <c r="O27" i="2"/>
  <c r="AA26" i="2"/>
  <c r="Q25" i="2"/>
  <c r="AC24" i="2"/>
  <c r="AO23" i="2"/>
  <c r="I23" i="2"/>
  <c r="U22" i="2"/>
  <c r="AG21" i="2"/>
  <c r="AS20" i="2"/>
  <c r="M20" i="2"/>
  <c r="Y19" i="2"/>
  <c r="AK18" i="2"/>
  <c r="E18" i="2"/>
  <c r="Q17" i="2"/>
  <c r="AC16" i="2"/>
  <c r="I15" i="2"/>
  <c r="AG13" i="2"/>
  <c r="M12" i="2"/>
  <c r="AK10" i="2"/>
  <c r="Q9" i="2"/>
  <c r="I7" i="2"/>
  <c r="AQ27" i="2"/>
  <c r="AA27" i="2"/>
  <c r="K27" i="2"/>
  <c r="AM26" i="2"/>
  <c r="W26" i="2"/>
  <c r="AC25" i="2"/>
  <c r="M25" i="2"/>
  <c r="AO24" i="2"/>
  <c r="Y24" i="2"/>
  <c r="I24" i="2"/>
  <c r="AK23" i="2"/>
  <c r="U23" i="2"/>
  <c r="E23" i="2"/>
  <c r="AG22" i="2"/>
  <c r="Q22" i="2"/>
  <c r="AS21" i="2"/>
  <c r="AC21" i="2"/>
  <c r="M21" i="2"/>
  <c r="AO20" i="2"/>
  <c r="Y20" i="2"/>
  <c r="I20" i="2"/>
  <c r="AK19" i="2"/>
  <c r="U19" i="2"/>
  <c r="E19" i="2"/>
  <c r="AG18" i="2"/>
  <c r="Q18" i="2"/>
  <c r="AS17" i="2"/>
  <c r="AC17" i="2"/>
  <c r="M17" i="2"/>
  <c r="AO16" i="2"/>
  <c r="U16" i="2"/>
  <c r="AG15" i="2"/>
  <c r="AS14" i="2"/>
  <c r="M14" i="2"/>
  <c r="Y13" i="2"/>
  <c r="AK12" i="2"/>
  <c r="E12" i="2"/>
  <c r="Q11" i="2"/>
  <c r="AC10" i="2"/>
  <c r="AO9" i="2"/>
  <c r="I9" i="2"/>
  <c r="M8" i="2"/>
  <c r="AK6" i="2"/>
  <c r="Q5" i="2"/>
  <c r="AO27" i="2"/>
  <c r="AO27" i="16" s="1"/>
  <c r="AG27" i="2"/>
  <c r="Y27" i="2"/>
  <c r="Q27" i="2"/>
  <c r="Q27" i="16" s="1"/>
  <c r="Q52" i="109" s="1"/>
  <c r="I27" i="2"/>
  <c r="AS26" i="2"/>
  <c r="AK26" i="2"/>
  <c r="AC26" i="2"/>
  <c r="U26" i="2"/>
  <c r="M26" i="2"/>
  <c r="AA25" i="2"/>
  <c r="S25" i="2"/>
  <c r="K25" i="2"/>
  <c r="C25" i="2"/>
  <c r="AM24" i="2"/>
  <c r="AE24" i="2"/>
  <c r="W24" i="2"/>
  <c r="O24" i="2"/>
  <c r="G24" i="2"/>
  <c r="AQ23" i="2"/>
  <c r="AI23" i="2"/>
  <c r="AA23" i="2"/>
  <c r="S23" i="2"/>
  <c r="K23" i="2"/>
  <c r="C23" i="2"/>
  <c r="AM22" i="2"/>
  <c r="AE22" i="2"/>
  <c r="W22" i="2"/>
  <c r="O22" i="2"/>
  <c r="G22" i="2"/>
  <c r="AQ21" i="2"/>
  <c r="AI21" i="2"/>
  <c r="AA21" i="2"/>
  <c r="S21" i="2"/>
  <c r="K21" i="2"/>
  <c r="C21" i="2"/>
  <c r="AM20" i="2"/>
  <c r="AE20" i="2"/>
  <c r="W20" i="2"/>
  <c r="O20" i="2"/>
  <c r="G20" i="2"/>
  <c r="AQ19" i="2"/>
  <c r="AI19" i="2"/>
  <c r="AA19" i="2"/>
  <c r="S19" i="2"/>
  <c r="K19" i="2"/>
  <c r="C19" i="2"/>
  <c r="AM18" i="2"/>
  <c r="AE18" i="2"/>
  <c r="W18" i="2"/>
  <c r="O18" i="2"/>
  <c r="G18" i="2"/>
  <c r="AQ17" i="2"/>
  <c r="AI17" i="2"/>
  <c r="AA17" i="2"/>
  <c r="S17" i="2"/>
  <c r="K17" i="2"/>
  <c r="C17" i="2"/>
  <c r="AM16" i="2"/>
  <c r="AE16" i="2"/>
  <c r="Q16" i="2"/>
  <c r="AS15" i="2"/>
  <c r="AC15" i="2"/>
  <c r="M15" i="2"/>
  <c r="AO14" i="2"/>
  <c r="Y14" i="2"/>
  <c r="I14" i="2"/>
  <c r="AK13" i="2"/>
  <c r="U13" i="2"/>
  <c r="E13" i="2"/>
  <c r="AG12" i="2"/>
  <c r="Q12" i="2"/>
  <c r="AS11" i="2"/>
  <c r="AC11" i="2"/>
  <c r="M11" i="2"/>
  <c r="AO10" i="2"/>
  <c r="Y10" i="2"/>
  <c r="I10" i="2"/>
  <c r="AK9" i="2"/>
  <c r="U9" i="2"/>
  <c r="E9" i="2"/>
  <c r="AG8" i="2"/>
  <c r="E8" i="2"/>
  <c r="Q7" i="2"/>
  <c r="AC6" i="2"/>
  <c r="AO5" i="2"/>
  <c r="I5" i="2"/>
  <c r="Q8" i="2"/>
  <c r="AS7" i="2"/>
  <c r="AC7" i="2"/>
  <c r="M7" i="2"/>
  <c r="AO6" i="2"/>
  <c r="Y6" i="2"/>
  <c r="I6" i="2"/>
  <c r="AK5" i="2"/>
  <c r="U5" i="2"/>
  <c r="E5" i="2"/>
  <c r="I26" i="2"/>
  <c r="E26" i="2"/>
  <c r="AS25" i="2"/>
  <c r="AO25" i="2"/>
  <c r="AK25" i="2"/>
  <c r="AR27" i="2"/>
  <c r="AN27" i="2"/>
  <c r="AN27" i="16" s="1"/>
  <c r="AJ27" i="2"/>
  <c r="AF27" i="2"/>
  <c r="AF27" i="16" s="1"/>
  <c r="AB27" i="2"/>
  <c r="X27" i="2"/>
  <c r="X27" i="16" s="1"/>
  <c r="T27" i="2"/>
  <c r="P27" i="2"/>
  <c r="P27" i="16" s="1"/>
  <c r="P52" i="109" s="1"/>
  <c r="Y17" i="2"/>
  <c r="AK24" i="2"/>
  <c r="AG9" i="2"/>
  <c r="AC22" i="2"/>
  <c r="AK16" i="2"/>
  <c r="AM27" i="2"/>
  <c r="U24" i="2"/>
  <c r="Y21" i="2"/>
  <c r="AC18" i="2"/>
  <c r="AK14" i="2"/>
  <c r="AS8" i="2"/>
  <c r="AQ26" i="2"/>
  <c r="AS24" i="2"/>
  <c r="Y23" i="2"/>
  <c r="E22" i="2"/>
  <c r="AC20" i="2"/>
  <c r="I19" i="2"/>
  <c r="AG17" i="2"/>
  <c r="AO15" i="2"/>
  <c r="AS12" i="2"/>
  <c r="E10" i="2"/>
  <c r="AG5" i="2"/>
  <c r="S27" i="2"/>
  <c r="AE26" i="2"/>
  <c r="U25" i="2"/>
  <c r="AG24" i="2"/>
  <c r="AS23" i="2"/>
  <c r="M23" i="2"/>
  <c r="Y22" i="2"/>
  <c r="AK21" i="2"/>
  <c r="E21" i="2"/>
  <c r="Q20" i="2"/>
  <c r="AC19" i="2"/>
  <c r="AO18" i="2"/>
  <c r="I18" i="2"/>
  <c r="U17" i="2"/>
  <c r="AG16" i="2"/>
  <c r="Q15" i="2"/>
  <c r="AO13" i="2"/>
  <c r="AO14" i="17" s="1"/>
  <c r="U12" i="2"/>
  <c r="AS10" i="2"/>
  <c r="Y9" i="2"/>
  <c r="Y7" i="2"/>
  <c r="AS27" i="2"/>
  <c r="AC27" i="2"/>
  <c r="M27" i="2"/>
  <c r="M27" i="16" s="1"/>
  <c r="M52" i="109" s="1"/>
  <c r="AO26" i="2"/>
  <c r="Y26" i="2"/>
  <c r="AE25" i="2"/>
  <c r="O25" i="2"/>
  <c r="AQ24" i="2"/>
  <c r="AA24" i="2"/>
  <c r="K24" i="2"/>
  <c r="AM23" i="2"/>
  <c r="W23" i="2"/>
  <c r="G23" i="2"/>
  <c r="AI22" i="2"/>
  <c r="S22" i="2"/>
  <c r="C22" i="2"/>
  <c r="AE21" i="2"/>
  <c r="O21" i="2"/>
  <c r="AQ20" i="2"/>
  <c r="AA20" i="2"/>
  <c r="K20" i="2"/>
  <c r="AM19" i="2"/>
  <c r="W19" i="2"/>
  <c r="G19" i="2"/>
  <c r="AI18" i="2"/>
  <c r="S18" i="2"/>
  <c r="C18" i="2"/>
  <c r="AE17" i="2"/>
  <c r="O17" i="2"/>
  <c r="AQ16" i="2"/>
  <c r="Y16" i="2"/>
  <c r="AK15" i="2"/>
  <c r="E15" i="2"/>
  <c r="Q14" i="2"/>
  <c r="AC13" i="2"/>
  <c r="AO12" i="2"/>
  <c r="I12" i="2"/>
  <c r="U11" i="2"/>
  <c r="AG10" i="2"/>
  <c r="AS9" i="2"/>
  <c r="M9" i="2"/>
  <c r="U8" i="2"/>
  <c r="AS6" i="2"/>
  <c r="Y5" i="2"/>
  <c r="I8" i="2"/>
  <c r="U7" i="2"/>
  <c r="AG6" i="2"/>
  <c r="AS5" i="2"/>
  <c r="M5" i="2"/>
  <c r="K26" i="2"/>
  <c r="C26" i="2"/>
  <c r="AM25" i="2"/>
  <c r="AP27" i="2"/>
  <c r="AH27" i="2"/>
  <c r="Z27" i="2"/>
  <c r="Z27" i="16" s="1"/>
  <c r="R27" i="2"/>
  <c r="L27" i="2"/>
  <c r="H27" i="2"/>
  <c r="D27" i="2"/>
  <c r="AR26" i="2"/>
  <c r="AN26" i="2"/>
  <c r="AJ26" i="2"/>
  <c r="AF26" i="2"/>
  <c r="AB26" i="2"/>
  <c r="X26" i="2"/>
  <c r="T26" i="2"/>
  <c r="P26" i="2"/>
  <c r="L26" i="2"/>
  <c r="H26" i="2"/>
  <c r="D26" i="2"/>
  <c r="AR25" i="2"/>
  <c r="AN25" i="2"/>
  <c r="AJ25" i="2"/>
  <c r="AF25" i="2"/>
  <c r="AB25" i="2"/>
  <c r="X25" i="2"/>
  <c r="T25" i="2"/>
  <c r="P25" i="2"/>
  <c r="L25" i="2"/>
  <c r="H25" i="2"/>
  <c r="D25" i="2"/>
  <c r="AR24" i="2"/>
  <c r="AN24" i="2"/>
  <c r="AJ24" i="2"/>
  <c r="AF24" i="2"/>
  <c r="AB24" i="2"/>
  <c r="X24" i="2"/>
  <c r="T24" i="2"/>
  <c r="P24" i="2"/>
  <c r="L24" i="2"/>
  <c r="H24" i="2"/>
  <c r="D24" i="2"/>
  <c r="AR23" i="2"/>
  <c r="AN23" i="2"/>
  <c r="AJ23" i="2"/>
  <c r="AF23" i="2"/>
  <c r="AB23" i="2"/>
  <c r="X23" i="2"/>
  <c r="T23" i="2"/>
  <c r="P23" i="2"/>
  <c r="L23" i="2"/>
  <c r="H23" i="2"/>
  <c r="D23" i="2"/>
  <c r="AR22" i="2"/>
  <c r="AN22" i="2"/>
  <c r="AJ22" i="2"/>
  <c r="AF22" i="2"/>
  <c r="AB22" i="2"/>
  <c r="X22" i="2"/>
  <c r="T22" i="2"/>
  <c r="P22" i="2"/>
  <c r="L22" i="2"/>
  <c r="H22" i="2"/>
  <c r="D22" i="2"/>
  <c r="AR21" i="2"/>
  <c r="AN21" i="2"/>
  <c r="AJ21" i="2"/>
  <c r="AF21" i="2"/>
  <c r="AB21" i="2"/>
  <c r="X21" i="2"/>
  <c r="T21" i="2"/>
  <c r="P21" i="2"/>
  <c r="L21" i="2"/>
  <c r="H21" i="2"/>
  <c r="D21" i="2"/>
  <c r="AR20" i="2"/>
  <c r="AN20" i="2"/>
  <c r="AJ20" i="2"/>
  <c r="AF20" i="2"/>
  <c r="AB20" i="2"/>
  <c r="X20" i="2"/>
  <c r="T20" i="2"/>
  <c r="P20" i="2"/>
  <c r="L20" i="2"/>
  <c r="H20" i="2"/>
  <c r="D20" i="2"/>
  <c r="AR19" i="2"/>
  <c r="AN19" i="2"/>
  <c r="AJ19" i="2"/>
  <c r="AF19" i="2"/>
  <c r="AB19" i="2"/>
  <c r="X19" i="2"/>
  <c r="T19" i="2"/>
  <c r="P19" i="2"/>
  <c r="L19" i="2"/>
  <c r="H19" i="2"/>
  <c r="D19" i="2"/>
  <c r="AR18" i="2"/>
  <c r="AN18" i="2"/>
  <c r="AJ18" i="2"/>
  <c r="AF18" i="2"/>
  <c r="AB18" i="2"/>
  <c r="X18" i="2"/>
  <c r="T18" i="2"/>
  <c r="P18" i="2"/>
  <c r="L18" i="2"/>
  <c r="H18" i="2"/>
  <c r="D18" i="2"/>
  <c r="AR17" i="2"/>
  <c r="AN17" i="2"/>
  <c r="AJ17" i="2"/>
  <c r="AF17" i="2"/>
  <c r="AB17" i="2"/>
  <c r="X17" i="2"/>
  <c r="T17" i="2"/>
  <c r="P17" i="2"/>
  <c r="L17" i="2"/>
  <c r="H17" i="2"/>
  <c r="D17" i="2"/>
  <c r="AR16" i="2"/>
  <c r="AN16" i="2"/>
  <c r="AJ16" i="2"/>
  <c r="AF16" i="2"/>
  <c r="AA16" i="2"/>
  <c r="S16" i="2"/>
  <c r="K16" i="2"/>
  <c r="C16" i="2"/>
  <c r="AM15" i="2"/>
  <c r="AE15" i="2"/>
  <c r="W15" i="2"/>
  <c r="O15" i="2"/>
  <c r="G15" i="2"/>
  <c r="AQ14" i="2"/>
  <c r="AI14" i="2"/>
  <c r="AA14" i="2"/>
  <c r="S14" i="2"/>
  <c r="K14" i="2"/>
  <c r="C14" i="2"/>
  <c r="AM13" i="2"/>
  <c r="AE13" i="2"/>
  <c r="W13" i="2"/>
  <c r="O13" i="2"/>
  <c r="G13" i="2"/>
  <c r="AQ12" i="2"/>
  <c r="AI12" i="2"/>
  <c r="AA12" i="2"/>
  <c r="S12" i="2"/>
  <c r="K12" i="2"/>
  <c r="C12" i="2"/>
  <c r="AM11" i="2"/>
  <c r="AE11" i="2"/>
  <c r="W11" i="2"/>
  <c r="O11" i="2"/>
  <c r="G11" i="2"/>
  <c r="AQ10" i="2"/>
  <c r="AI10" i="2"/>
  <c r="AA10" i="2"/>
  <c r="S10" i="2"/>
  <c r="K10" i="2"/>
  <c r="C10" i="2"/>
  <c r="AM9" i="2"/>
  <c r="AE9" i="2"/>
  <c r="W9" i="2"/>
  <c r="O9" i="2"/>
  <c r="G9" i="2"/>
  <c r="AQ8" i="2"/>
  <c r="AI8" i="2"/>
  <c r="AA8" i="2"/>
  <c r="S8" i="2"/>
  <c r="K8" i="2"/>
  <c r="C8" i="2"/>
  <c r="AM7" i="2"/>
  <c r="AE7" i="2"/>
  <c r="W7" i="2"/>
  <c r="O7" i="2"/>
  <c r="G7" i="2"/>
  <c r="AQ6" i="2"/>
  <c r="AI6" i="2"/>
  <c r="AA6" i="2"/>
  <c r="S6" i="2"/>
  <c r="K6" i="2"/>
  <c r="C6" i="2"/>
  <c r="AM5" i="2"/>
  <c r="AE5" i="2"/>
  <c r="W5" i="2"/>
  <c r="O5" i="2"/>
  <c r="G5" i="2"/>
  <c r="U20" i="2"/>
  <c r="AS18" i="2"/>
  <c r="Y25" i="2"/>
  <c r="AG19" i="2"/>
  <c r="I11" i="2"/>
  <c r="S26" i="2"/>
  <c r="AS22" i="2"/>
  <c r="AS23" i="17" s="1"/>
  <c r="E20" i="2"/>
  <c r="I17" i="2"/>
  <c r="AO11" i="2"/>
  <c r="AE27" i="2"/>
  <c r="AE27" i="16" s="1"/>
  <c r="AG25" i="2"/>
  <c r="M24" i="2"/>
  <c r="AK22" i="2"/>
  <c r="Q21" i="2"/>
  <c r="AO19" i="2"/>
  <c r="U18" i="2"/>
  <c r="AS16" i="2"/>
  <c r="U14" i="2"/>
  <c r="Y11" i="2"/>
  <c r="AC8" i="2"/>
  <c r="AI27" i="2"/>
  <c r="AI27" i="16" s="1"/>
  <c r="C27" i="2"/>
  <c r="A27" i="27" s="1"/>
  <c r="O26" i="2"/>
  <c r="E25" i="2"/>
  <c r="Q24" i="2"/>
  <c r="AC23" i="2"/>
  <c r="AO22" i="2"/>
  <c r="I22" i="2"/>
  <c r="U21" i="2"/>
  <c r="AG20" i="2"/>
  <c r="AS19" i="2"/>
  <c r="M19" i="2"/>
  <c r="Y18" i="2"/>
  <c r="AK17" i="2"/>
  <c r="E17" i="2"/>
  <c r="E16" i="2"/>
  <c r="AC14" i="2"/>
  <c r="I13" i="2"/>
  <c r="AG11" i="2"/>
  <c r="M10" i="2"/>
  <c r="AK8" i="2"/>
  <c r="E6" i="2"/>
  <c r="AK27" i="2"/>
  <c r="AK27" i="16" s="1"/>
  <c r="U27" i="2"/>
  <c r="E27" i="2"/>
  <c r="AG26" i="2"/>
  <c r="Q26" i="2"/>
  <c r="W25" i="2"/>
  <c r="G25" i="2"/>
  <c r="AI24" i="2"/>
  <c r="S24" i="2"/>
  <c r="C24" i="2"/>
  <c r="AE23" i="2"/>
  <c r="O23" i="2"/>
  <c r="AQ22" i="2"/>
  <c r="AA22" i="2"/>
  <c r="K22" i="2"/>
  <c r="AM21" i="2"/>
  <c r="W21" i="2"/>
  <c r="G21" i="2"/>
  <c r="AI20" i="2"/>
  <c r="S20" i="2"/>
  <c r="C20" i="2"/>
  <c r="AE19" i="2"/>
  <c r="O19" i="2"/>
  <c r="AQ18" i="2"/>
  <c r="AA18" i="2"/>
  <c r="K18" i="2"/>
  <c r="AM17" i="2"/>
  <c r="W17" i="2"/>
  <c r="G17" i="2"/>
  <c r="AI16" i="2"/>
  <c r="I16" i="2"/>
  <c r="U15" i="2"/>
  <c r="AG14" i="2"/>
  <c r="AS13" i="2"/>
  <c r="M13" i="2"/>
  <c r="Y12" i="2"/>
  <c r="AK11" i="2"/>
  <c r="E11" i="2"/>
  <c r="Q10" i="2"/>
  <c r="AC9" i="2"/>
  <c r="AO8" i="2"/>
  <c r="AG7" i="2"/>
  <c r="M6" i="2"/>
  <c r="Y8" i="2"/>
  <c r="AK7" i="2"/>
  <c r="E7" i="2"/>
  <c r="Q6" i="2"/>
  <c r="AC5" i="2"/>
  <c r="G26" i="2"/>
  <c r="AQ25" i="2"/>
  <c r="AI25" i="2"/>
  <c r="AL27" i="2"/>
  <c r="AD27" i="2"/>
  <c r="V27" i="2"/>
  <c r="N27" i="2"/>
  <c r="J27" i="2"/>
  <c r="F27" i="2"/>
  <c r="B27" i="2"/>
  <c r="AP26" i="2"/>
  <c r="AL26" i="2"/>
  <c r="AH26" i="2"/>
  <c r="AD26" i="2"/>
  <c r="Z26" i="2"/>
  <c r="V26" i="2"/>
  <c r="R26" i="2"/>
  <c r="N26" i="2"/>
  <c r="J26" i="2"/>
  <c r="F26" i="2"/>
  <c r="B26" i="2"/>
  <c r="AP25" i="2"/>
  <c r="AL25" i="2"/>
  <c r="AH25" i="2"/>
  <c r="AD25" i="2"/>
  <c r="Z25" i="2"/>
  <c r="V25" i="2"/>
  <c r="R25" i="2"/>
  <c r="N25" i="2"/>
  <c r="J25" i="2"/>
  <c r="F25" i="2"/>
  <c r="B25" i="2"/>
  <c r="AP24" i="2"/>
  <c r="AL24" i="2"/>
  <c r="AH24" i="2"/>
  <c r="AD24" i="2"/>
  <c r="Z24" i="2"/>
  <c r="V24" i="2"/>
  <c r="R24" i="2"/>
  <c r="N24" i="2"/>
  <c r="J24" i="2"/>
  <c r="F24" i="2"/>
  <c r="B24" i="2"/>
  <c r="AP23" i="2"/>
  <c r="AL23" i="2"/>
  <c r="AH23" i="2"/>
  <c r="AD23" i="2"/>
  <c r="Z23" i="2"/>
  <c r="V23" i="2"/>
  <c r="R23" i="2"/>
  <c r="N23" i="2"/>
  <c r="J23" i="2"/>
  <c r="F23" i="2"/>
  <c r="B23" i="2"/>
  <c r="AP22" i="2"/>
  <c r="AL22" i="2"/>
  <c r="AH22" i="2"/>
  <c r="AD22" i="2"/>
  <c r="Z22" i="2"/>
  <c r="V22" i="2"/>
  <c r="R22" i="2"/>
  <c r="N22" i="2"/>
  <c r="J22" i="2"/>
  <c r="F22" i="2"/>
  <c r="B22" i="2"/>
  <c r="AP21" i="2"/>
  <c r="AL21" i="2"/>
  <c r="AH21" i="2"/>
  <c r="AD21" i="2"/>
  <c r="Z21" i="2"/>
  <c r="V21" i="2"/>
  <c r="R21" i="2"/>
  <c r="N21" i="2"/>
  <c r="J21" i="2"/>
  <c r="F21" i="2"/>
  <c r="B21" i="2"/>
  <c r="AP20" i="2"/>
  <c r="AL20" i="2"/>
  <c r="AH20" i="2"/>
  <c r="AD20" i="2"/>
  <c r="Z20" i="2"/>
  <c r="V20" i="2"/>
  <c r="R20" i="2"/>
  <c r="N20" i="2"/>
  <c r="J20" i="2"/>
  <c r="F20" i="2"/>
  <c r="B20" i="2"/>
  <c r="AP19" i="2"/>
  <c r="AL19" i="2"/>
  <c r="AH19" i="2"/>
  <c r="AD19" i="2"/>
  <c r="Z19" i="2"/>
  <c r="V19" i="2"/>
  <c r="R19" i="2"/>
  <c r="N19" i="2"/>
  <c r="J19" i="2"/>
  <c r="F19" i="2"/>
  <c r="B19" i="2"/>
  <c r="AP18" i="2"/>
  <c r="AL18" i="2"/>
  <c r="AH18" i="2"/>
  <c r="AD18" i="2"/>
  <c r="Z18" i="2"/>
  <c r="V18" i="2"/>
  <c r="R18" i="2"/>
  <c r="N18" i="2"/>
  <c r="J18" i="2"/>
  <c r="F18" i="2"/>
  <c r="B18" i="2"/>
  <c r="AP17" i="2"/>
  <c r="AL17" i="2"/>
  <c r="AH17" i="2"/>
  <c r="AD17" i="2"/>
  <c r="Z17" i="2"/>
  <c r="V17" i="2"/>
  <c r="R17" i="2"/>
  <c r="N17" i="2"/>
  <c r="J17" i="2"/>
  <c r="F17" i="2"/>
  <c r="B17" i="2"/>
  <c r="AP16" i="2"/>
  <c r="AL16" i="2"/>
  <c r="AH16" i="2"/>
  <c r="AD16" i="2"/>
  <c r="W16" i="2"/>
  <c r="O16" i="2"/>
  <c r="G16" i="2"/>
  <c r="AQ15" i="2"/>
  <c r="AI15" i="2"/>
  <c r="AA15" i="2"/>
  <c r="S15" i="2"/>
  <c r="K15" i="2"/>
  <c r="C15" i="2"/>
  <c r="AM14" i="2"/>
  <c r="AE14" i="2"/>
  <c r="W14" i="2"/>
  <c r="O14" i="2"/>
  <c r="G14" i="2"/>
  <c r="AQ13" i="2"/>
  <c r="AQ14" i="17" s="1"/>
  <c r="AI13" i="2"/>
  <c r="AA13" i="2"/>
  <c r="S13" i="2"/>
  <c r="K13" i="2"/>
  <c r="C13" i="2"/>
  <c r="AM12" i="2"/>
  <c r="AE12" i="2"/>
  <c r="W12" i="2"/>
  <c r="O12" i="2"/>
  <c r="G12" i="2"/>
  <c r="AQ11" i="2"/>
  <c r="AQ12" i="17" s="1"/>
  <c r="AI11" i="2"/>
  <c r="AA11" i="2"/>
  <c r="S11" i="2"/>
  <c r="K11" i="2"/>
  <c r="C11" i="2"/>
  <c r="AM10" i="2"/>
  <c r="AE10" i="2"/>
  <c r="W10" i="2"/>
  <c r="O10" i="2"/>
  <c r="G10" i="2"/>
  <c r="AQ9" i="2"/>
  <c r="AQ10" i="17" s="1"/>
  <c r="AI9" i="2"/>
  <c r="AA9" i="2"/>
  <c r="S9" i="2"/>
  <c r="K9" i="2"/>
  <c r="C9" i="2"/>
  <c r="AM8" i="2"/>
  <c r="AE8" i="2"/>
  <c r="W8" i="2"/>
  <c r="O8" i="2"/>
  <c r="G8" i="2"/>
  <c r="AQ7" i="2"/>
  <c r="AI7" i="2"/>
  <c r="AA7" i="2"/>
  <c r="S7" i="2"/>
  <c r="K7" i="2"/>
  <c r="C7" i="2"/>
  <c r="AM6" i="2"/>
  <c r="AE6" i="2"/>
  <c r="W6" i="2"/>
  <c r="O6" i="2"/>
  <c r="G6" i="2"/>
  <c r="AQ5" i="2"/>
  <c r="AI5" i="2"/>
  <c r="AA5" i="2"/>
  <c r="S5" i="2"/>
  <c r="K5" i="2"/>
  <c r="C5" i="2"/>
  <c r="Z16" i="2"/>
  <c r="V16" i="2"/>
  <c r="R16" i="2"/>
  <c r="N16" i="2"/>
  <c r="J16" i="2"/>
  <c r="F16" i="2"/>
  <c r="B16" i="2"/>
  <c r="AP15" i="2"/>
  <c r="AL15" i="2"/>
  <c r="AH15" i="2"/>
  <c r="AD15" i="2"/>
  <c r="Z15" i="2"/>
  <c r="V15" i="2"/>
  <c r="R15" i="2"/>
  <c r="N15" i="2"/>
  <c r="J15" i="2"/>
  <c r="F15" i="2"/>
  <c r="B15" i="2"/>
  <c r="AP14" i="2"/>
  <c r="AL14" i="2"/>
  <c r="AH14" i="2"/>
  <c r="AD14" i="2"/>
  <c r="Z14" i="2"/>
  <c r="V14" i="2"/>
  <c r="R14" i="2"/>
  <c r="N14" i="2"/>
  <c r="J14" i="2"/>
  <c r="F14" i="2"/>
  <c r="B14" i="2"/>
  <c r="AP13" i="2"/>
  <c r="AL13" i="2"/>
  <c r="AH13" i="2"/>
  <c r="AD13" i="2"/>
  <c r="Z13" i="2"/>
  <c r="V13" i="2"/>
  <c r="R13" i="2"/>
  <c r="N13" i="2"/>
  <c r="J13" i="2"/>
  <c r="F13" i="2"/>
  <c r="B13" i="2"/>
  <c r="AP12" i="2"/>
  <c r="AL12" i="2"/>
  <c r="AH12" i="2"/>
  <c r="AD12" i="2"/>
  <c r="Z12" i="2"/>
  <c r="V12" i="2"/>
  <c r="R12" i="2"/>
  <c r="N12" i="2"/>
  <c r="J12" i="2"/>
  <c r="F12" i="2"/>
  <c r="B12" i="2"/>
  <c r="AP11" i="2"/>
  <c r="AL11" i="2"/>
  <c r="AH11" i="2"/>
  <c r="AD11" i="2"/>
  <c r="Z11" i="2"/>
  <c r="V11" i="2"/>
  <c r="R11" i="2"/>
  <c r="N11" i="2"/>
  <c r="J11" i="2"/>
  <c r="F11" i="2"/>
  <c r="B11" i="2"/>
  <c r="AP10" i="2"/>
  <c r="AL10" i="2"/>
  <c r="AH10" i="2"/>
  <c r="AD10" i="2"/>
  <c r="Z10" i="2"/>
  <c r="V10" i="2"/>
  <c r="R10" i="2"/>
  <c r="N10" i="2"/>
  <c r="J10" i="2"/>
  <c r="F10" i="2"/>
  <c r="B10" i="2"/>
  <c r="AP9" i="2"/>
  <c r="AL9" i="2"/>
  <c r="AH9" i="2"/>
  <c r="AD9" i="2"/>
  <c r="Z9" i="2"/>
  <c r="V9" i="2"/>
  <c r="R9" i="2"/>
  <c r="N9" i="2"/>
  <c r="J9" i="2"/>
  <c r="F9" i="2"/>
  <c r="B9" i="2"/>
  <c r="AP8" i="2"/>
  <c r="AL8" i="2"/>
  <c r="AH8" i="2"/>
  <c r="AD8" i="2"/>
  <c r="Z8" i="2"/>
  <c r="V8" i="2"/>
  <c r="R8" i="2"/>
  <c r="N8" i="2"/>
  <c r="J8" i="2"/>
  <c r="F8" i="2"/>
  <c r="B8" i="2"/>
  <c r="AP7" i="2"/>
  <c r="AL7" i="2"/>
  <c r="AH7" i="2"/>
  <c r="AD7" i="2"/>
  <c r="Z7" i="2"/>
  <c r="V7" i="2"/>
  <c r="R7" i="2"/>
  <c r="N7" i="2"/>
  <c r="J7" i="2"/>
  <c r="F7" i="2"/>
  <c r="B7" i="2"/>
  <c r="B31" i="2" s="1"/>
  <c r="AP6" i="2"/>
  <c r="AL6" i="2"/>
  <c r="AH6" i="2"/>
  <c r="AD6" i="2"/>
  <c r="Z6" i="2"/>
  <c r="V6" i="2"/>
  <c r="R6" i="2"/>
  <c r="N6" i="2"/>
  <c r="J6" i="2"/>
  <c r="F6" i="2"/>
  <c r="B6" i="2"/>
  <c r="AP5" i="2"/>
  <c r="AL5" i="2"/>
  <c r="AH5" i="2"/>
  <c r="AD5" i="2"/>
  <c r="Z5" i="2"/>
  <c r="V5" i="2"/>
  <c r="R5" i="2"/>
  <c r="N5" i="2"/>
  <c r="J5" i="2"/>
  <c r="F5" i="2"/>
  <c r="AB16" i="2"/>
  <c r="X16" i="2"/>
  <c r="T16" i="2"/>
  <c r="P16" i="2"/>
  <c r="L16" i="2"/>
  <c r="H16" i="2"/>
  <c r="D16" i="2"/>
  <c r="AR15" i="2"/>
  <c r="AN15" i="2"/>
  <c r="AJ15" i="2"/>
  <c r="AF15" i="2"/>
  <c r="AB15" i="2"/>
  <c r="X15" i="2"/>
  <c r="T15" i="2"/>
  <c r="P15" i="2"/>
  <c r="L15" i="2"/>
  <c r="H15" i="2"/>
  <c r="D15" i="2"/>
  <c r="AR14" i="2"/>
  <c r="AN14" i="2"/>
  <c r="AJ14" i="2"/>
  <c r="AF14" i="2"/>
  <c r="AB14" i="2"/>
  <c r="X14" i="2"/>
  <c r="T14" i="2"/>
  <c r="P14" i="2"/>
  <c r="L14" i="2"/>
  <c r="H14" i="2"/>
  <c r="D14" i="2"/>
  <c r="AR13" i="2"/>
  <c r="AN13" i="2"/>
  <c r="AJ13" i="2"/>
  <c r="AF13" i="2"/>
  <c r="AB13" i="2"/>
  <c r="X13" i="2"/>
  <c r="T13" i="2"/>
  <c r="P13" i="2"/>
  <c r="L13" i="2"/>
  <c r="H13" i="2"/>
  <c r="D13" i="2"/>
  <c r="AR12" i="2"/>
  <c r="AN12" i="2"/>
  <c r="AJ12" i="2"/>
  <c r="AF12" i="2"/>
  <c r="AB12" i="2"/>
  <c r="X12" i="2"/>
  <c r="T12" i="2"/>
  <c r="P12" i="2"/>
  <c r="L12" i="2"/>
  <c r="H12" i="2"/>
  <c r="D12" i="2"/>
  <c r="AR11" i="2"/>
  <c r="AN11" i="2"/>
  <c r="AJ11" i="2"/>
  <c r="AF11" i="2"/>
  <c r="AB11" i="2"/>
  <c r="X11" i="2"/>
  <c r="T11" i="2"/>
  <c r="P11" i="2"/>
  <c r="L11" i="2"/>
  <c r="H11" i="2"/>
  <c r="D11" i="2"/>
  <c r="AR10" i="2"/>
  <c r="AN10" i="2"/>
  <c r="AJ10" i="2"/>
  <c r="AF10" i="2"/>
  <c r="AB10" i="2"/>
  <c r="X10" i="2"/>
  <c r="T10" i="2"/>
  <c r="P10" i="2"/>
  <c r="L10" i="2"/>
  <c r="H10" i="2"/>
  <c r="D10" i="2"/>
  <c r="AR9" i="2"/>
  <c r="AN9" i="2"/>
  <c r="AJ9" i="2"/>
  <c r="AF9" i="2"/>
  <c r="AB9" i="2"/>
  <c r="X9" i="2"/>
  <c r="T9" i="2"/>
  <c r="P9" i="2"/>
  <c r="L9" i="2"/>
  <c r="H9" i="2"/>
  <c r="D9" i="2"/>
  <c r="AR8" i="2"/>
  <c r="AN8" i="2"/>
  <c r="AJ8" i="2"/>
  <c r="AF8" i="2"/>
  <c r="AB8" i="2"/>
  <c r="X8" i="2"/>
  <c r="T8" i="2"/>
  <c r="P8" i="2"/>
  <c r="L8" i="2"/>
  <c r="H8" i="2"/>
  <c r="D8" i="2"/>
  <c r="AR7" i="2"/>
  <c r="AN7" i="2"/>
  <c r="AJ7" i="2"/>
  <c r="AF7" i="2"/>
  <c r="AB7" i="2"/>
  <c r="X7" i="2"/>
  <c r="T7" i="2"/>
  <c r="P7" i="2"/>
  <c r="L7" i="2"/>
  <c r="H7" i="2"/>
  <c r="D7" i="2"/>
  <c r="AR6" i="2"/>
  <c r="AN6" i="2"/>
  <c r="AJ6" i="2"/>
  <c r="AF6" i="2"/>
  <c r="AB6" i="2"/>
  <c r="X6" i="2"/>
  <c r="T6" i="2"/>
  <c r="P6" i="2"/>
  <c r="L6" i="2"/>
  <c r="H6" i="2"/>
  <c r="D6" i="2"/>
  <c r="AR5" i="2"/>
  <c r="AN5" i="2"/>
  <c r="AJ5" i="2"/>
  <c r="AF5" i="2"/>
  <c r="AB5" i="2"/>
  <c r="X5" i="2"/>
  <c r="T5" i="2"/>
  <c r="P5" i="2"/>
  <c r="L5" i="2"/>
  <c r="H5" i="2"/>
  <c r="D5" i="2"/>
  <c r="E22" i="18"/>
  <c r="E47" i="110" s="1"/>
  <c r="D13" i="100"/>
  <c r="C11" i="100"/>
  <c r="C10" i="100"/>
  <c r="D11" i="100"/>
  <c r="C27" i="100"/>
  <c r="C15" i="100"/>
  <c r="C19" i="100"/>
  <c r="D23" i="100"/>
  <c r="C28" i="100"/>
  <c r="C13" i="100"/>
  <c r="D16" i="100"/>
  <c r="D21" i="100"/>
  <c r="D26" i="100"/>
  <c r="C16" i="100"/>
  <c r="D9" i="100"/>
  <c r="C12" i="100"/>
  <c r="D19" i="100"/>
  <c r="D22" i="100"/>
  <c r="D15" i="100"/>
  <c r="C9" i="100"/>
  <c r="C24" i="100"/>
  <c r="C26" i="100"/>
  <c r="C21" i="100"/>
  <c r="C23" i="100"/>
  <c r="C29" i="100"/>
  <c r="D24" i="100"/>
  <c r="C14" i="100"/>
  <c r="D25" i="100"/>
  <c r="C17" i="100"/>
  <c r="D12" i="100"/>
  <c r="C25" i="100"/>
  <c r="D27" i="100"/>
  <c r="D18" i="100"/>
  <c r="D29" i="100"/>
  <c r="D14" i="100"/>
  <c r="D17" i="100"/>
  <c r="D20" i="100"/>
  <c r="D10" i="100"/>
  <c r="C22" i="100"/>
  <c r="D28" i="100"/>
  <c r="C18" i="100"/>
  <c r="C20" i="100"/>
  <c r="E27" i="16" l="1"/>
  <c r="E52" i="109" s="1"/>
  <c r="AJ26" i="18"/>
  <c r="N27" i="16"/>
  <c r="N52" i="109" s="1"/>
  <c r="D27" i="16"/>
  <c r="D52" i="109" s="1"/>
  <c r="W27" i="56"/>
  <c r="W25" i="110"/>
  <c r="O27" i="16"/>
  <c r="O52" i="109" s="1"/>
  <c r="J27" i="16"/>
  <c r="J52" i="109" s="1"/>
  <c r="X27" i="56"/>
  <c r="AS10" i="10"/>
  <c r="O10" i="10"/>
  <c r="O8" i="111" s="1"/>
  <c r="C27" i="18"/>
  <c r="AJ25" i="18"/>
  <c r="X26" i="56"/>
  <c r="AC27" i="16"/>
  <c r="AM27" i="16"/>
  <c r="V27" i="16"/>
  <c r="V52" i="109" s="1"/>
  <c r="U27" i="16"/>
  <c r="U52" i="109" s="1"/>
  <c r="H27" i="16"/>
  <c r="H52" i="109" s="1"/>
  <c r="AH27" i="16"/>
  <c r="K27" i="16"/>
  <c r="K52" i="109" s="1"/>
  <c r="F27" i="16"/>
  <c r="F52" i="109" s="1"/>
  <c r="L27" i="16"/>
  <c r="L52" i="109" s="1"/>
  <c r="AG27" i="16"/>
  <c r="AL27" i="16"/>
  <c r="R27" i="16"/>
  <c r="R52" i="109" s="1"/>
  <c r="S27" i="16"/>
  <c r="S52" i="109" s="1"/>
  <c r="T27" i="16"/>
  <c r="T52" i="109" s="1"/>
  <c r="AJ27" i="16"/>
  <c r="I27" i="16"/>
  <c r="I52" i="109" s="1"/>
  <c r="G27" i="16"/>
  <c r="G52" i="109" s="1"/>
  <c r="AE26" i="18"/>
  <c r="AH25" i="18"/>
  <c r="D29" i="69"/>
  <c r="F29" i="69"/>
  <c r="H29" i="69"/>
  <c r="J29" i="69"/>
  <c r="L29" i="69"/>
  <c r="N29" i="69"/>
  <c r="P29" i="69"/>
  <c r="R29" i="69"/>
  <c r="T29" i="69"/>
  <c r="V29" i="69"/>
  <c r="AE29" i="69"/>
  <c r="AG29" i="69"/>
  <c r="AI29" i="69"/>
  <c r="AK29" i="69"/>
  <c r="AM29" i="69"/>
  <c r="AO29" i="69"/>
  <c r="AR29" i="69"/>
  <c r="C29" i="69"/>
  <c r="E29" i="69"/>
  <c r="G29" i="69"/>
  <c r="I29" i="69"/>
  <c r="K29" i="69"/>
  <c r="M29" i="69"/>
  <c r="O29" i="69"/>
  <c r="Q29" i="69"/>
  <c r="S29" i="69"/>
  <c r="U29" i="69"/>
  <c r="AC29" i="69"/>
  <c r="AF29" i="69"/>
  <c r="AH29" i="69"/>
  <c r="AJ29" i="69"/>
  <c r="AL29" i="69"/>
  <c r="AN29" i="69"/>
  <c r="AQ29" i="69"/>
  <c r="AS29" i="69"/>
  <c r="B29" i="69"/>
  <c r="E29" i="68"/>
  <c r="G29" i="68"/>
  <c r="I29" i="68"/>
  <c r="K29" i="68"/>
  <c r="M29" i="68"/>
  <c r="O29" i="68"/>
  <c r="Q29" i="68"/>
  <c r="S29" i="68"/>
  <c r="U29" i="68"/>
  <c r="X29" i="68"/>
  <c r="AB29" i="68"/>
  <c r="AE29" i="68"/>
  <c r="AG29" i="68"/>
  <c r="AI29" i="68"/>
  <c r="AK29" i="68"/>
  <c r="AM29" i="68"/>
  <c r="AO29" i="68"/>
  <c r="AR29" i="68"/>
  <c r="C29" i="68"/>
  <c r="D29" i="68"/>
  <c r="F29" i="68"/>
  <c r="H29" i="68"/>
  <c r="J29" i="68"/>
  <c r="L29" i="68"/>
  <c r="N29" i="68"/>
  <c r="P29" i="68"/>
  <c r="R29" i="68"/>
  <c r="T29" i="68"/>
  <c r="V29" i="68"/>
  <c r="Z29" i="68"/>
  <c r="AC29" i="68"/>
  <c r="AF29" i="68"/>
  <c r="AH29" i="68"/>
  <c r="AJ29" i="68"/>
  <c r="AL29" i="68"/>
  <c r="AN29" i="68"/>
  <c r="AQ29" i="68"/>
  <c r="AS29" i="68"/>
  <c r="B29" i="68"/>
  <c r="P5" i="10"/>
  <c r="AN7" i="10"/>
  <c r="AB10" i="10"/>
  <c r="AM10" i="10"/>
  <c r="V5" i="10"/>
  <c r="R7" i="10"/>
  <c r="R5" i="111" s="1"/>
  <c r="R9" i="10"/>
  <c r="R7" i="111" s="1"/>
  <c r="V13" i="10"/>
  <c r="V11" i="111" s="1"/>
  <c r="AQ5" i="10"/>
  <c r="X7" i="10"/>
  <c r="W7" i="10"/>
  <c r="W7" i="57" s="1"/>
  <c r="E5" i="10"/>
  <c r="A26" i="7"/>
  <c r="C24" i="110"/>
  <c r="D26" i="18"/>
  <c r="D51" i="110" s="1"/>
  <c r="D24" i="110"/>
  <c r="O26" i="18"/>
  <c r="O51" i="110" s="1"/>
  <c r="O24" i="110"/>
  <c r="T26" i="18"/>
  <c r="T51" i="110" s="1"/>
  <c r="T24" i="110"/>
  <c r="S26" i="18"/>
  <c r="S51" i="110" s="1"/>
  <c r="S24" i="110"/>
  <c r="G26" i="18"/>
  <c r="G51" i="110" s="1"/>
  <c r="G24" i="110"/>
  <c r="H26" i="18"/>
  <c r="H51" i="110" s="1"/>
  <c r="H24" i="110"/>
  <c r="I26" i="18"/>
  <c r="I51" i="110" s="1"/>
  <c r="I24" i="110"/>
  <c r="M26" i="18"/>
  <c r="M51" i="110" s="1"/>
  <c r="M24" i="110"/>
  <c r="W26" i="56"/>
  <c r="W24" i="110"/>
  <c r="E26" i="18"/>
  <c r="E51" i="110" s="1"/>
  <c r="E24" i="110"/>
  <c r="U26" i="18"/>
  <c r="U51" i="110" s="1"/>
  <c r="U24" i="110"/>
  <c r="AN26" i="18"/>
  <c r="F26" i="18"/>
  <c r="F51" i="110" s="1"/>
  <c r="V26" i="18"/>
  <c r="V51" i="110" s="1"/>
  <c r="N26" i="18"/>
  <c r="N51" i="110" s="1"/>
  <c r="AL26" i="18"/>
  <c r="AC26" i="18"/>
  <c r="X51" i="110" s="1"/>
  <c r="L26" i="18"/>
  <c r="L51" i="110" s="1"/>
  <c r="AO26" i="18"/>
  <c r="P26" i="18"/>
  <c r="P51" i="110" s="1"/>
  <c r="AF26" i="18"/>
  <c r="Q26" i="18"/>
  <c r="Q51" i="110" s="1"/>
  <c r="AI26" i="18"/>
  <c r="AM26" i="18"/>
  <c r="J26" i="18"/>
  <c r="J51" i="110" s="1"/>
  <c r="R26" i="18"/>
  <c r="R51" i="110" s="1"/>
  <c r="AH26" i="18"/>
  <c r="AK26" i="18"/>
  <c r="K26" i="18"/>
  <c r="K51" i="110" s="1"/>
  <c r="AL25" i="18"/>
  <c r="AN25" i="18"/>
  <c r="AE25" i="18"/>
  <c r="AI25" i="18"/>
  <c r="AF25" i="18"/>
  <c r="AG25" i="18"/>
  <c r="AO25" i="18"/>
  <c r="AM25" i="18"/>
  <c r="AI5" i="13"/>
  <c r="P21" i="18"/>
  <c r="P46" i="110" s="1"/>
  <c r="B6" i="13"/>
  <c r="AJ16" i="18"/>
  <c r="N5" i="13"/>
  <c r="N13" i="18"/>
  <c r="N38" i="110" s="1"/>
  <c r="M12" i="18"/>
  <c r="M37" i="110" s="1"/>
  <c r="T7" i="13"/>
  <c r="C12" i="13"/>
  <c r="A12" i="13" s="1"/>
  <c r="M22" i="18"/>
  <c r="M47" i="110" s="1"/>
  <c r="E11" i="18"/>
  <c r="E36" i="110" s="1"/>
  <c r="L5" i="13"/>
  <c r="M5" i="13"/>
  <c r="D25" i="18"/>
  <c r="D50" i="110" s="1"/>
  <c r="D23" i="110"/>
  <c r="M25" i="18"/>
  <c r="M50" i="110" s="1"/>
  <c r="H25" i="18"/>
  <c r="H50" i="110" s="1"/>
  <c r="H23" i="110"/>
  <c r="J25" i="18"/>
  <c r="J50" i="110" s="1"/>
  <c r="J23" i="110"/>
  <c r="L25" i="18"/>
  <c r="L50" i="110" s="1"/>
  <c r="L23" i="110"/>
  <c r="AC25" i="18"/>
  <c r="X50" i="110" s="1"/>
  <c r="X23" i="110"/>
  <c r="N25" i="18"/>
  <c r="N50" i="110" s="1"/>
  <c r="N23" i="110"/>
  <c r="W25" i="56"/>
  <c r="W23" i="110"/>
  <c r="O5" i="13"/>
  <c r="D6" i="13"/>
  <c r="S25" i="18"/>
  <c r="S50" i="110" s="1"/>
  <c r="S23" i="110"/>
  <c r="G25" i="18"/>
  <c r="G50" i="110" s="1"/>
  <c r="G23" i="110"/>
  <c r="C25" i="18"/>
  <c r="C23" i="110"/>
  <c r="P25" i="18"/>
  <c r="P50" i="110" s="1"/>
  <c r="P23" i="110"/>
  <c r="E25" i="18"/>
  <c r="E50" i="110" s="1"/>
  <c r="E23" i="110"/>
  <c r="T25" i="18"/>
  <c r="T50" i="110" s="1"/>
  <c r="T23" i="110"/>
  <c r="R25" i="18"/>
  <c r="R50" i="110" s="1"/>
  <c r="R23" i="110"/>
  <c r="I25" i="18"/>
  <c r="I50" i="110" s="1"/>
  <c r="I23" i="110"/>
  <c r="K25" i="18"/>
  <c r="K50" i="110" s="1"/>
  <c r="K23" i="110"/>
  <c r="O25" i="18"/>
  <c r="O50" i="110" s="1"/>
  <c r="O23" i="110"/>
  <c r="U25" i="18"/>
  <c r="U50" i="110" s="1"/>
  <c r="U23" i="110"/>
  <c r="F25" i="18"/>
  <c r="F50" i="110" s="1"/>
  <c r="F23" i="110"/>
  <c r="V25" i="18"/>
  <c r="V50" i="110" s="1"/>
  <c r="V23" i="110"/>
  <c r="Q25" i="18"/>
  <c r="Q50" i="110" s="1"/>
  <c r="Q23" i="110"/>
  <c r="AJ5" i="10"/>
  <c r="H7" i="10"/>
  <c r="H5" i="111" s="1"/>
  <c r="P8" i="10"/>
  <c r="P6" i="111" s="1"/>
  <c r="AJ9" i="10"/>
  <c r="D11" i="10"/>
  <c r="D9" i="111" s="1"/>
  <c r="AN13" i="10"/>
  <c r="AQ7" i="10"/>
  <c r="I5" i="10"/>
  <c r="Z5" i="10"/>
  <c r="Z6" i="10"/>
  <c r="Z7" i="10"/>
  <c r="V8" i="10"/>
  <c r="V9" i="10"/>
  <c r="V7" i="111" s="1"/>
  <c r="V10" i="10"/>
  <c r="V8" i="111" s="1"/>
  <c r="R15" i="10"/>
  <c r="R13" i="111" s="1"/>
  <c r="W8" i="10"/>
  <c r="U10" i="10"/>
  <c r="U8" i="111" s="1"/>
  <c r="AF5" i="10"/>
  <c r="AF7" i="10"/>
  <c r="S22" i="10"/>
  <c r="S20" i="111" s="1"/>
  <c r="AI6" i="10"/>
  <c r="I8" i="10"/>
  <c r="I6" i="111" s="1"/>
  <c r="AR5" i="10"/>
  <c r="P7" i="10"/>
  <c r="X8" i="10"/>
  <c r="AR9" i="10"/>
  <c r="L11" i="10"/>
  <c r="L9" i="111" s="1"/>
  <c r="F20" i="10"/>
  <c r="K7" i="10"/>
  <c r="K5" i="111" s="1"/>
  <c r="I7" i="10"/>
  <c r="I5" i="111" s="1"/>
  <c r="AP5" i="10"/>
  <c r="AP6" i="10"/>
  <c r="AP7" i="10"/>
  <c r="AL8" i="10"/>
  <c r="AL9" i="10"/>
  <c r="AL10" i="10"/>
  <c r="AL10" i="57" s="1"/>
  <c r="N19" i="10"/>
  <c r="N17" i="111" s="1"/>
  <c r="G8" i="10"/>
  <c r="G6" i="111" s="1"/>
  <c r="E7" i="10"/>
  <c r="E5" i="111" s="1"/>
  <c r="X6" i="10"/>
  <c r="X11" i="10"/>
  <c r="Q6" i="10"/>
  <c r="AM5" i="10"/>
  <c r="M5" i="10"/>
  <c r="AI22" i="18"/>
  <c r="H5" i="10"/>
  <c r="T6" i="10"/>
  <c r="AJ7" i="10"/>
  <c r="AJ7" i="57" s="1"/>
  <c r="D9" i="10"/>
  <c r="D7" i="111" s="1"/>
  <c r="T10" i="10"/>
  <c r="T8" i="111" s="1"/>
  <c r="AJ11" i="10"/>
  <c r="AQ11" i="10"/>
  <c r="C5" i="10"/>
  <c r="F5" i="10"/>
  <c r="F6" i="10"/>
  <c r="B7" i="10"/>
  <c r="B31" i="10" s="1"/>
  <c r="B8" i="10"/>
  <c r="B9" i="10"/>
  <c r="AP9" i="10"/>
  <c r="Z11" i="10"/>
  <c r="S11" i="10"/>
  <c r="S9" i="111" s="1"/>
  <c r="AE6" i="10"/>
  <c r="AC5" i="10"/>
  <c r="AF6" i="10"/>
  <c r="AA11" i="10"/>
  <c r="AN17" i="10"/>
  <c r="W5" i="10"/>
  <c r="N21" i="10"/>
  <c r="N19" i="111" s="1"/>
  <c r="AR11" i="10"/>
  <c r="AB12" i="10"/>
  <c r="L14" i="10"/>
  <c r="L12" i="111" s="1"/>
  <c r="AL18" i="10"/>
  <c r="AO11" i="10"/>
  <c r="AP10" i="10"/>
  <c r="N12" i="10"/>
  <c r="N10" i="111" s="1"/>
  <c r="J14" i="10"/>
  <c r="J12" i="111" s="1"/>
  <c r="F16" i="10"/>
  <c r="F14" i="111" s="1"/>
  <c r="V17" i="10"/>
  <c r="V15" i="111" s="1"/>
  <c r="M16" i="10"/>
  <c r="M14" i="111" s="1"/>
  <c r="U17" i="10"/>
  <c r="X12" i="10"/>
  <c r="AM13" i="10"/>
  <c r="J24" i="10"/>
  <c r="J22" i="111" s="1"/>
  <c r="AQ17" i="10"/>
  <c r="Q15" i="18"/>
  <c r="Q40" i="110" s="1"/>
  <c r="T5" i="10"/>
  <c r="H6" i="10"/>
  <c r="AJ6" i="10"/>
  <c r="T7" i="10"/>
  <c r="T5" i="111" s="1"/>
  <c r="D8" i="10"/>
  <c r="D6" i="111" s="1"/>
  <c r="AF8" i="10"/>
  <c r="X9" i="10"/>
  <c r="H10" i="10"/>
  <c r="H8" i="111" s="1"/>
  <c r="AJ10" i="10"/>
  <c r="T11" i="10"/>
  <c r="T9" i="111" s="1"/>
  <c r="H12" i="10"/>
  <c r="H10" i="111" s="1"/>
  <c r="D13" i="10"/>
  <c r="D11" i="111" s="1"/>
  <c r="AR14" i="10"/>
  <c r="AQ15" i="10"/>
  <c r="G10" i="10"/>
  <c r="G8" i="111" s="1"/>
  <c r="G6" i="10"/>
  <c r="Y26" i="10"/>
  <c r="D23" i="10"/>
  <c r="D21" i="111" s="1"/>
  <c r="J5" i="10"/>
  <c r="AH5" i="10"/>
  <c r="J6" i="10"/>
  <c r="AD6" i="10"/>
  <c r="J7" i="10"/>
  <c r="J5" i="111" s="1"/>
  <c r="AD7" i="10"/>
  <c r="F8" i="10"/>
  <c r="F6" i="111" s="1"/>
  <c r="AD8" i="10"/>
  <c r="F9" i="10"/>
  <c r="Z9" i="10"/>
  <c r="F10" i="10"/>
  <c r="F8" i="111" s="1"/>
  <c r="Z10" i="10"/>
  <c r="B11" i="10"/>
  <c r="V12" i="10"/>
  <c r="V10" i="111" s="1"/>
  <c r="V14" i="10"/>
  <c r="V12" i="111" s="1"/>
  <c r="R16" i="10"/>
  <c r="R14" i="111" s="1"/>
  <c r="S15" i="10"/>
  <c r="S13" i="111" s="1"/>
  <c r="AA9" i="10"/>
  <c r="S7" i="10"/>
  <c r="S5" i="111" s="1"/>
  <c r="AA5" i="10"/>
  <c r="AP23" i="10"/>
  <c r="AC6" i="10"/>
  <c r="L25" i="10"/>
  <c r="L23" i="111" s="1"/>
  <c r="AN5" i="10"/>
  <c r="AN6" i="10"/>
  <c r="T8" i="10"/>
  <c r="T6" i="111" s="1"/>
  <c r="AJ15" i="10"/>
  <c r="S5" i="10"/>
  <c r="AB20" i="10"/>
  <c r="AA12" i="10"/>
  <c r="AA6" i="10"/>
  <c r="G5" i="10"/>
  <c r="B26" i="10"/>
  <c r="AK18" i="10"/>
  <c r="AS7" i="10"/>
  <c r="V6" i="13"/>
  <c r="AB5" i="10"/>
  <c r="L6" i="10"/>
  <c r="AR6" i="10"/>
  <c r="AB7" i="10"/>
  <c r="H8" i="10"/>
  <c r="H6" i="111" s="1"/>
  <c r="AN8" i="10"/>
  <c r="AB9" i="10"/>
  <c r="P10" i="10"/>
  <c r="P8" i="111" s="1"/>
  <c r="AR10" i="10"/>
  <c r="AB11" i="10"/>
  <c r="P12" i="10"/>
  <c r="P10" i="111" s="1"/>
  <c r="L13" i="10"/>
  <c r="L11" i="111" s="1"/>
  <c r="X15" i="10"/>
  <c r="AI13" i="10"/>
  <c r="AE8" i="10"/>
  <c r="AI5" i="10"/>
  <c r="E25" i="10"/>
  <c r="I12" i="10"/>
  <c r="R5" i="10"/>
  <c r="AL5" i="10"/>
  <c r="N6" i="10"/>
  <c r="AL6" i="10"/>
  <c r="N7" i="10"/>
  <c r="N5" i="111" s="1"/>
  <c r="AH7" i="10"/>
  <c r="N8" i="10"/>
  <c r="AH8" i="10"/>
  <c r="J9" i="10"/>
  <c r="J7" i="111" s="1"/>
  <c r="AH9" i="10"/>
  <c r="J10" i="10"/>
  <c r="J8" i="111" s="1"/>
  <c r="AD10" i="10"/>
  <c r="R11" i="10"/>
  <c r="R9" i="111" s="1"/>
  <c r="J13" i="10"/>
  <c r="J11" i="111" s="1"/>
  <c r="J15" i="10"/>
  <c r="J13" i="111" s="1"/>
  <c r="AL19" i="10"/>
  <c r="O14" i="10"/>
  <c r="O12" i="111" s="1"/>
  <c r="AM8" i="10"/>
  <c r="C7" i="10"/>
  <c r="K5" i="10"/>
  <c r="B25" i="10"/>
  <c r="AS9" i="10"/>
  <c r="D5" i="10"/>
  <c r="D6" i="10"/>
  <c r="L7" i="10"/>
  <c r="L5" i="111" s="1"/>
  <c r="L9" i="10"/>
  <c r="L7" i="111" s="1"/>
  <c r="N20" i="10"/>
  <c r="N18" i="111" s="1"/>
  <c r="AQ27" i="10"/>
  <c r="AJ19" i="10"/>
  <c r="AI8" i="10"/>
  <c r="C6" i="10"/>
  <c r="Q5" i="10"/>
  <c r="M19" i="10"/>
  <c r="M17" i="111" s="1"/>
  <c r="AM20" i="10"/>
  <c r="Y6" i="10"/>
  <c r="Q26" i="10"/>
  <c r="Q24" i="111" s="1"/>
  <c r="J14" i="18"/>
  <c r="J39" i="110" s="1"/>
  <c r="AI13" i="18"/>
  <c r="O11" i="18"/>
  <c r="O36" i="110" s="1"/>
  <c r="P13" i="18"/>
  <c r="P38" i="110" s="1"/>
  <c r="AJ9" i="18"/>
  <c r="AO8" i="18"/>
  <c r="E21" i="18"/>
  <c r="E46" i="110" s="1"/>
  <c r="AG13" i="18"/>
  <c r="P22" i="18"/>
  <c r="P47" i="110" s="1"/>
  <c r="AO7" i="18"/>
  <c r="AJ21" i="18"/>
  <c r="O8" i="18"/>
  <c r="O33" i="110" s="1"/>
  <c r="H7" i="18"/>
  <c r="H32" i="110" s="1"/>
  <c r="X25" i="56"/>
  <c r="X20" i="56"/>
  <c r="G18" i="18"/>
  <c r="G43" i="110" s="1"/>
  <c r="A20" i="7"/>
  <c r="O18" i="18"/>
  <c r="O43" i="110" s="1"/>
  <c r="J20" i="18"/>
  <c r="J45" i="110" s="1"/>
  <c r="I14" i="18"/>
  <c r="I39" i="110" s="1"/>
  <c r="I8" i="18"/>
  <c r="I33" i="110" s="1"/>
  <c r="I17" i="10"/>
  <c r="I15" i="111" s="1"/>
  <c r="AL17" i="10"/>
  <c r="AL18" i="21" s="1"/>
  <c r="E27" i="10"/>
  <c r="E25" i="111" s="1"/>
  <c r="AQ16" i="10"/>
  <c r="X23" i="10"/>
  <c r="H17" i="10"/>
  <c r="AJ22" i="10"/>
  <c r="AQ23" i="10"/>
  <c r="N15" i="18"/>
  <c r="N40" i="110" s="1"/>
  <c r="A23" i="7"/>
  <c r="H14" i="18"/>
  <c r="H39" i="110" s="1"/>
  <c r="N17" i="18"/>
  <c r="N42" i="110" s="1"/>
  <c r="AO11" i="18"/>
  <c r="D24" i="18"/>
  <c r="D49" i="110" s="1"/>
  <c r="AI19" i="18"/>
  <c r="E23" i="18"/>
  <c r="E48" i="110" s="1"/>
  <c r="J10" i="18"/>
  <c r="J35" i="110" s="1"/>
  <c r="P12" i="18"/>
  <c r="P37" i="110" s="1"/>
  <c r="AI11" i="18"/>
  <c r="Q21" i="18"/>
  <c r="Q46" i="110" s="1"/>
  <c r="N18" i="18"/>
  <c r="N43" i="110" s="1"/>
  <c r="M9" i="18"/>
  <c r="M34" i="110" s="1"/>
  <c r="H10" i="18"/>
  <c r="H35" i="110" s="1"/>
  <c r="P16" i="18"/>
  <c r="P41" i="110" s="1"/>
  <c r="G10" i="18"/>
  <c r="G35" i="110" s="1"/>
  <c r="Q17" i="18"/>
  <c r="Q42" i="110" s="1"/>
  <c r="H17" i="18"/>
  <c r="H42" i="110" s="1"/>
  <c r="J23" i="18"/>
  <c r="J48" i="110" s="1"/>
  <c r="AM12" i="18"/>
  <c r="AM8" i="18"/>
  <c r="AN14" i="18"/>
  <c r="X18" i="56"/>
  <c r="X21" i="56"/>
  <c r="X16" i="56"/>
  <c r="AJ12" i="10"/>
  <c r="AB13" i="10"/>
  <c r="P14" i="10"/>
  <c r="P12" i="111" s="1"/>
  <c r="AN15" i="10"/>
  <c r="AH17" i="10"/>
  <c r="C13" i="10"/>
  <c r="Q23" i="10"/>
  <c r="AE21" i="10"/>
  <c r="AE21" i="57" s="1"/>
  <c r="L21" i="10"/>
  <c r="I22" i="10"/>
  <c r="J11" i="10"/>
  <c r="J9" i="111" s="1"/>
  <c r="AH11" i="10"/>
  <c r="AH11" i="57" s="1"/>
  <c r="AH12" i="10"/>
  <c r="AH13" i="10"/>
  <c r="AD14" i="10"/>
  <c r="AD15" i="10"/>
  <c r="AH20" i="10"/>
  <c r="AP18" i="10"/>
  <c r="AP16" i="10"/>
  <c r="K13" i="10"/>
  <c r="K11" i="111" s="1"/>
  <c r="AK20" i="10"/>
  <c r="F26" i="10"/>
  <c r="F24" i="111" s="1"/>
  <c r="M25" i="10"/>
  <c r="M23" i="111" s="1"/>
  <c r="AN22" i="10"/>
  <c r="AJ13" i="10"/>
  <c r="AJ13" i="57" s="1"/>
  <c r="B19" i="10"/>
  <c r="AR21" i="10"/>
  <c r="D19" i="10"/>
  <c r="D17" i="111" s="1"/>
  <c r="S16" i="10"/>
  <c r="O11" i="10"/>
  <c r="E14" i="10"/>
  <c r="E12" i="111" s="1"/>
  <c r="AK26" i="10"/>
  <c r="AK26" i="57" s="1"/>
  <c r="AQ18" i="10"/>
  <c r="O27" i="10"/>
  <c r="O25" i="111" s="1"/>
  <c r="AC10" i="10"/>
  <c r="X8" i="111" s="1"/>
  <c r="AG12" i="10"/>
  <c r="T24" i="10"/>
  <c r="E10" i="13"/>
  <c r="Q7" i="18"/>
  <c r="Q32" i="110" s="1"/>
  <c r="G11" i="18"/>
  <c r="G36" i="110" s="1"/>
  <c r="Q24" i="18"/>
  <c r="Q49" i="110" s="1"/>
  <c r="R18" i="18"/>
  <c r="R43" i="110" s="1"/>
  <c r="AM22" i="18"/>
  <c r="M7" i="18"/>
  <c r="M32" i="110" s="1"/>
  <c r="N8" i="18"/>
  <c r="N33" i="110" s="1"/>
  <c r="O19" i="18"/>
  <c r="O44" i="110" s="1"/>
  <c r="G7" i="18"/>
  <c r="G32" i="110" s="1"/>
  <c r="I9" i="18"/>
  <c r="I34" i="110" s="1"/>
  <c r="G24" i="18"/>
  <c r="G49" i="110" s="1"/>
  <c r="AC15" i="18"/>
  <c r="X40" i="110" s="1"/>
  <c r="Q11" i="18"/>
  <c r="Q36" i="110" s="1"/>
  <c r="AR12" i="10"/>
  <c r="AR12" i="57" s="1"/>
  <c r="AF13" i="10"/>
  <c r="X14" i="10"/>
  <c r="P16" i="10"/>
  <c r="P14" i="111" s="1"/>
  <c r="AL16" i="10"/>
  <c r="Z25" i="10"/>
  <c r="O17" i="10"/>
  <c r="AF26" i="10"/>
  <c r="N11" i="10"/>
  <c r="B12" i="10"/>
  <c r="B13" i="10"/>
  <c r="AP13" i="10"/>
  <c r="AP14" i="10"/>
  <c r="AP15" i="10"/>
  <c r="R20" i="10"/>
  <c r="R18" i="10"/>
  <c r="R16" i="111" s="1"/>
  <c r="G16" i="10"/>
  <c r="G14" i="111" s="1"/>
  <c r="W12" i="10"/>
  <c r="AS22" i="10"/>
  <c r="AP27" i="10"/>
  <c r="U23" i="10"/>
  <c r="AA20" i="10"/>
  <c r="X10" i="10"/>
  <c r="AJ14" i="10"/>
  <c r="B17" i="10"/>
  <c r="AC22" i="10"/>
  <c r="X18" i="10"/>
  <c r="O15" i="10"/>
  <c r="O13" i="111" s="1"/>
  <c r="AM9" i="10"/>
  <c r="AG21" i="10"/>
  <c r="AS24" i="10"/>
  <c r="S25" i="10"/>
  <c r="S23" i="111" s="1"/>
  <c r="AH22" i="10"/>
  <c r="AH22" i="57" s="1"/>
  <c r="AB25" i="10"/>
  <c r="O26" i="13"/>
  <c r="L9" i="13"/>
  <c r="W8" i="13"/>
  <c r="W6" i="112" s="1"/>
  <c r="AS15" i="13"/>
  <c r="U26" i="13"/>
  <c r="X26" i="13"/>
  <c r="X26" i="20" s="1"/>
  <c r="C15" i="13"/>
  <c r="A15" i="13" s="1"/>
  <c r="L13" i="13"/>
  <c r="H6" i="13"/>
  <c r="AI10" i="13"/>
  <c r="B10" i="13"/>
  <c r="AS9" i="13"/>
  <c r="AS11" i="13"/>
  <c r="D14" i="13"/>
  <c r="G5" i="13"/>
  <c r="U15" i="13"/>
  <c r="AK14" i="18"/>
  <c r="Y23" i="13"/>
  <c r="AM24" i="13"/>
  <c r="H16" i="13"/>
  <c r="V20" i="13"/>
  <c r="AD13" i="13"/>
  <c r="H27" i="13"/>
  <c r="AE11" i="13"/>
  <c r="J11" i="18"/>
  <c r="J36" i="110" s="1"/>
  <c r="U22" i="18"/>
  <c r="U47" i="110" s="1"/>
  <c r="C17" i="18"/>
  <c r="AH27" i="10"/>
  <c r="AL26" i="10"/>
  <c r="AL27" i="10"/>
  <c r="AK27" i="13"/>
  <c r="AI26" i="13"/>
  <c r="C9" i="13"/>
  <c r="A9" i="13" s="1"/>
  <c r="T11" i="13"/>
  <c r="T5" i="13"/>
  <c r="G7" i="13"/>
  <c r="AL7" i="13"/>
  <c r="Y9" i="13"/>
  <c r="I9" i="13"/>
  <c r="AB8" i="13"/>
  <c r="AB8" i="18" s="1"/>
  <c r="AH9" i="13"/>
  <c r="AF27" i="13"/>
  <c r="AN14" i="10"/>
  <c r="AF15" i="10"/>
  <c r="X16" i="10"/>
  <c r="F18" i="10"/>
  <c r="O16" i="10"/>
  <c r="E20" i="10"/>
  <c r="B27" i="10"/>
  <c r="AK25" i="10"/>
  <c r="AC19" i="10"/>
  <c r="AB21" i="10"/>
  <c r="E15" i="10"/>
  <c r="E13" i="111" s="1"/>
  <c r="AF25" i="10"/>
  <c r="AD11" i="10"/>
  <c r="F12" i="10"/>
  <c r="AD12" i="10"/>
  <c r="F13" i="10"/>
  <c r="Z13" i="10"/>
  <c r="F14" i="10"/>
  <c r="Z14" i="10"/>
  <c r="B15" i="10"/>
  <c r="Z15" i="10"/>
  <c r="B16" i="10"/>
  <c r="V16" i="10"/>
  <c r="V14" i="111" s="1"/>
  <c r="B20" i="10"/>
  <c r="F19" i="10"/>
  <c r="J18" i="10"/>
  <c r="F17" i="10"/>
  <c r="F15" i="111" s="1"/>
  <c r="AI15" i="10"/>
  <c r="AQ13" i="10"/>
  <c r="AI11" i="10"/>
  <c r="AQ9" i="10"/>
  <c r="Q13" i="10"/>
  <c r="Q11" i="111" s="1"/>
  <c r="Y21" i="10"/>
  <c r="AD24" i="10"/>
  <c r="V26" i="10"/>
  <c r="V24" i="111" s="1"/>
  <c r="AK27" i="10"/>
  <c r="AC25" i="10"/>
  <c r="C22" i="10"/>
  <c r="L23" i="10"/>
  <c r="L21" i="111" s="1"/>
  <c r="AE17" i="10"/>
  <c r="M21" i="10"/>
  <c r="AB8" i="10"/>
  <c r="AF10" i="10"/>
  <c r="AN12" i="10"/>
  <c r="D15" i="10"/>
  <c r="AP19" i="10"/>
  <c r="AA15" i="10"/>
  <c r="M27" i="10"/>
  <c r="C18" i="10"/>
  <c r="X20" i="10"/>
  <c r="AR18" i="10"/>
  <c r="AB17" i="10"/>
  <c r="K16" i="10"/>
  <c r="W13" i="10"/>
  <c r="AQ10" i="10"/>
  <c r="S8" i="10"/>
  <c r="Y17" i="10"/>
  <c r="Z24" i="10"/>
  <c r="AO27" i="10"/>
  <c r="M24" i="10"/>
  <c r="M22" i="111" s="1"/>
  <c r="D22" i="10"/>
  <c r="AM26" i="10"/>
  <c r="S23" i="10"/>
  <c r="S21" i="111" s="1"/>
  <c r="AO9" i="10"/>
  <c r="AO9" i="57" s="1"/>
  <c r="G20" i="10"/>
  <c r="Q12" i="10"/>
  <c r="Y22" i="10"/>
  <c r="AR23" i="10"/>
  <c r="L5" i="23"/>
  <c r="AN7" i="20"/>
  <c r="H15" i="10"/>
  <c r="H13" i="111" s="1"/>
  <c r="H16" i="10"/>
  <c r="J19" i="10"/>
  <c r="Z17" i="10"/>
  <c r="W14" i="10"/>
  <c r="AL24" i="10"/>
  <c r="AC27" i="10"/>
  <c r="X25" i="111" s="1"/>
  <c r="G23" i="10"/>
  <c r="G21" i="111" s="1"/>
  <c r="K20" i="10"/>
  <c r="K18" i="111" s="1"/>
  <c r="AP11" i="10"/>
  <c r="R12" i="10"/>
  <c r="AL12" i="10"/>
  <c r="R13" i="10"/>
  <c r="R11" i="111" s="1"/>
  <c r="AL13" i="10"/>
  <c r="AL13" i="57" s="1"/>
  <c r="N14" i="10"/>
  <c r="AL14" i="10"/>
  <c r="N15" i="10"/>
  <c r="N13" i="111" s="1"/>
  <c r="AH15" i="10"/>
  <c r="N16" i="10"/>
  <c r="Z20" i="10"/>
  <c r="AD19" i="10"/>
  <c r="Z18" i="10"/>
  <c r="AD17" i="10"/>
  <c r="AH16" i="10"/>
  <c r="AE14" i="10"/>
  <c r="AM12" i="10"/>
  <c r="C11" i="10"/>
  <c r="Q19" i="10"/>
  <c r="Q17" i="111" s="1"/>
  <c r="Z23" i="10"/>
  <c r="R25" i="10"/>
  <c r="R23" i="111" s="1"/>
  <c r="Z27" i="10"/>
  <c r="AG26" i="10"/>
  <c r="AO24" i="10"/>
  <c r="Q15" i="10"/>
  <c r="T21" i="10"/>
  <c r="U11" i="10"/>
  <c r="U9" i="111" s="1"/>
  <c r="AS12" i="10"/>
  <c r="AO7" i="10"/>
  <c r="L8" i="10"/>
  <c r="AF9" i="10"/>
  <c r="AF11" i="10"/>
  <c r="AR13" i="10"/>
  <c r="L16" i="10"/>
  <c r="AD18" i="10"/>
  <c r="K11" i="10"/>
  <c r="K9" i="111" s="1"/>
  <c r="V24" i="10"/>
  <c r="AQ20" i="10"/>
  <c r="L24" i="10"/>
  <c r="L22" i="111" s="1"/>
  <c r="AB19" i="10"/>
  <c r="P18" i="10"/>
  <c r="D17" i="10"/>
  <c r="D8" i="20" s="1"/>
  <c r="D33" i="111" s="1"/>
  <c r="AI14" i="10"/>
  <c r="S12" i="10"/>
  <c r="S10" i="111" s="1"/>
  <c r="AE9" i="10"/>
  <c r="AQ6" i="10"/>
  <c r="AK22" i="10"/>
  <c r="R26" i="10"/>
  <c r="R24" i="111" s="1"/>
  <c r="M26" i="10"/>
  <c r="M24" i="111" s="1"/>
  <c r="AK17" i="10"/>
  <c r="AG14" i="10"/>
  <c r="AG22" i="10"/>
  <c r="C25" i="10"/>
  <c r="C23" i="111" s="1"/>
  <c r="Q18" i="10"/>
  <c r="R22" i="10"/>
  <c r="R20" i="111" s="1"/>
  <c r="AM16" i="10"/>
  <c r="Q17" i="10"/>
  <c r="W10" i="13"/>
  <c r="W8" i="112" s="1"/>
  <c r="C5" i="13"/>
  <c r="AN12" i="13"/>
  <c r="AN8" i="13"/>
  <c r="AR5" i="13"/>
  <c r="N18" i="13"/>
  <c r="S6" i="13"/>
  <c r="J12" i="13"/>
  <c r="F7" i="13"/>
  <c r="F5" i="13"/>
  <c r="M8" i="13"/>
  <c r="U5" i="13"/>
  <c r="B5" i="13"/>
  <c r="O6" i="13"/>
  <c r="L8" i="13"/>
  <c r="W9" i="13"/>
  <c r="W7" i="112" s="1"/>
  <c r="AD8" i="13"/>
  <c r="AG6" i="13"/>
  <c r="AK5" i="13"/>
  <c r="M26" i="13"/>
  <c r="AJ25" i="13"/>
  <c r="AH18" i="13"/>
  <c r="G6" i="13"/>
  <c r="AJ15" i="13"/>
  <c r="AF10" i="13"/>
  <c r="D7" i="13"/>
  <c r="C10" i="13"/>
  <c r="V15" i="13"/>
  <c r="N9" i="13"/>
  <c r="AL5" i="13"/>
  <c r="Q14" i="13"/>
  <c r="AI12" i="13"/>
  <c r="M10" i="13"/>
  <c r="N23" i="13"/>
  <c r="AR12" i="13"/>
  <c r="AF5" i="13"/>
  <c r="V14" i="13"/>
  <c r="F6" i="13"/>
  <c r="I5" i="13"/>
  <c r="Q21" i="13"/>
  <c r="AR5" i="23"/>
  <c r="T7" i="23"/>
  <c r="AB9" i="23"/>
  <c r="AB9" i="24" s="1"/>
  <c r="D11" i="23"/>
  <c r="X12" i="23"/>
  <c r="X12" i="24" s="1"/>
  <c r="AR13" i="23"/>
  <c r="H16" i="23"/>
  <c r="AQ6" i="23"/>
  <c r="AM9" i="23"/>
  <c r="AI12" i="23"/>
  <c r="AN16" i="23"/>
  <c r="D19" i="23"/>
  <c r="AB21" i="23"/>
  <c r="AB21" i="24" s="1"/>
  <c r="AG24" i="23"/>
  <c r="R7" i="23"/>
  <c r="AH11" i="23"/>
  <c r="AD14" i="23"/>
  <c r="AD14" i="24" s="1"/>
  <c r="B19" i="23"/>
  <c r="AS7" i="23"/>
  <c r="AN14" i="23"/>
  <c r="AG6" i="23"/>
  <c r="AG26" i="23"/>
  <c r="AF6" i="23"/>
  <c r="H8" i="23"/>
  <c r="AN8" i="23"/>
  <c r="P10" i="23"/>
  <c r="AJ11" i="23"/>
  <c r="L13" i="23"/>
  <c r="AF14" i="23"/>
  <c r="T15" i="23"/>
  <c r="W5" i="23"/>
  <c r="S8" i="23"/>
  <c r="O11" i="23"/>
  <c r="K14" i="23"/>
  <c r="AE15" i="23"/>
  <c r="AB17" i="23"/>
  <c r="AB17" i="24" s="1"/>
  <c r="P18" i="23"/>
  <c r="AJ19" i="23"/>
  <c r="X20" i="23"/>
  <c r="X20" i="24" s="1"/>
  <c r="U15" i="23"/>
  <c r="AK21" i="23"/>
  <c r="AP5" i="23"/>
  <c r="AL8" i="23"/>
  <c r="N10" i="23"/>
  <c r="J13" i="23"/>
  <c r="AI9" i="23"/>
  <c r="U22" i="23"/>
  <c r="AS12" i="23"/>
  <c r="T5" i="23"/>
  <c r="AN6" i="23"/>
  <c r="P8" i="23"/>
  <c r="D9" i="23"/>
  <c r="X10" i="23"/>
  <c r="X10" i="24" s="1"/>
  <c r="AR11" i="23"/>
  <c r="AF12" i="23"/>
  <c r="H14" i="23"/>
  <c r="P16" i="23"/>
  <c r="O7" i="23"/>
  <c r="K10" i="23"/>
  <c r="G13" i="23"/>
  <c r="C16" i="23"/>
  <c r="AJ17" i="23"/>
  <c r="L19" i="23"/>
  <c r="AF20" i="23"/>
  <c r="U25" i="23"/>
  <c r="J9" i="23"/>
  <c r="B15" i="23"/>
  <c r="AC17" i="23"/>
  <c r="AB5" i="23"/>
  <c r="P6" i="23"/>
  <c r="D7" i="23"/>
  <c r="AJ7" i="23"/>
  <c r="X8" i="23"/>
  <c r="X8" i="24" s="1"/>
  <c r="L9" i="23"/>
  <c r="AR9" i="23"/>
  <c r="AF10" i="23"/>
  <c r="T11" i="23"/>
  <c r="H12" i="23"/>
  <c r="AN12" i="23"/>
  <c r="AB13" i="23"/>
  <c r="AB13" i="24" s="1"/>
  <c r="P14" i="23"/>
  <c r="D15" i="23"/>
  <c r="AJ15" i="23"/>
  <c r="X16" i="23"/>
  <c r="X16" i="24" s="1"/>
  <c r="K6" i="23"/>
  <c r="AE7" i="23"/>
  <c r="G9" i="23"/>
  <c r="AA10" i="23"/>
  <c r="AA10" i="24" s="1"/>
  <c r="C12" i="23"/>
  <c r="W13" i="23"/>
  <c r="AQ14" i="23"/>
  <c r="S16" i="23"/>
  <c r="L17" i="23"/>
  <c r="AR17" i="23"/>
  <c r="AF18" i="23"/>
  <c r="T19" i="23"/>
  <c r="H20" i="23"/>
  <c r="AN20" i="23"/>
  <c r="AC9" i="23"/>
  <c r="AQ18" i="23"/>
  <c r="M23" i="23"/>
  <c r="J5" i="23"/>
  <c r="AD6" i="23"/>
  <c r="F8" i="23"/>
  <c r="Z9" i="23"/>
  <c r="Z9" i="24" s="1"/>
  <c r="B11" i="23"/>
  <c r="V12" i="23"/>
  <c r="AP13" i="23"/>
  <c r="F16" i="23"/>
  <c r="AA15" i="23"/>
  <c r="AA15" i="24" s="1"/>
  <c r="Q6" i="23"/>
  <c r="AC19" i="23"/>
  <c r="AQ19" i="23"/>
  <c r="V26" i="23"/>
  <c r="AC16" i="23"/>
  <c r="AG21" i="23"/>
  <c r="V24" i="23"/>
  <c r="U14" i="23"/>
  <c r="AL27" i="23"/>
  <c r="B22" i="23"/>
  <c r="I17" i="23"/>
  <c r="AO11" i="23"/>
  <c r="E6" i="23"/>
  <c r="AN25" i="23"/>
  <c r="AR22" i="23"/>
  <c r="AK19" i="23"/>
  <c r="Q18" i="23"/>
  <c r="AO16" i="23"/>
  <c r="M14" i="23"/>
  <c r="Q11" i="23"/>
  <c r="U8" i="23"/>
  <c r="Y5" i="23"/>
  <c r="M20" i="23"/>
  <c r="Z25" i="23"/>
  <c r="Z25" i="24" s="1"/>
  <c r="AG17" i="23"/>
  <c r="I7" i="23"/>
  <c r="AS18" i="23"/>
  <c r="AG9" i="23"/>
  <c r="AJ23" i="23"/>
  <c r="AG20" i="23"/>
  <c r="AG21" i="25" s="1"/>
  <c r="AK17" i="23"/>
  <c r="I13" i="23"/>
  <c r="Q7" i="23"/>
  <c r="AM26" i="23"/>
  <c r="S25" i="23"/>
  <c r="AQ23" i="23"/>
  <c r="W22" i="23"/>
  <c r="G22" i="23"/>
  <c r="AI21" i="23"/>
  <c r="C21" i="23"/>
  <c r="O20" i="23"/>
  <c r="AA19" i="23"/>
  <c r="AA19" i="24" s="1"/>
  <c r="AM18" i="23"/>
  <c r="G18" i="23"/>
  <c r="S17" i="23"/>
  <c r="AE16" i="23"/>
  <c r="AH25" i="23"/>
  <c r="I15" i="23"/>
  <c r="Q21" i="23"/>
  <c r="Y11" i="23"/>
  <c r="Y11" i="24" s="1"/>
  <c r="R26" i="23"/>
  <c r="Q19" i="23"/>
  <c r="M16" i="23"/>
  <c r="U10" i="23"/>
  <c r="AS27" i="23"/>
  <c r="H25" i="23"/>
  <c r="L22" i="23"/>
  <c r="U19" i="23"/>
  <c r="AS17" i="23"/>
  <c r="U16" i="23"/>
  <c r="Y13" i="23"/>
  <c r="Y13" i="24" s="1"/>
  <c r="AC10" i="23"/>
  <c r="AC10" i="24" s="1"/>
  <c r="X35" i="113" s="1"/>
  <c r="AG7" i="23"/>
  <c r="AK10" i="23"/>
  <c r="Q17" i="23"/>
  <c r="Q18" i="25" s="1"/>
  <c r="Q69" i="113" s="1"/>
  <c r="AD22" i="23"/>
  <c r="AD22" i="24" s="1"/>
  <c r="AO15" i="23"/>
  <c r="V25" i="23"/>
  <c r="Y17" i="23"/>
  <c r="Y17" i="24" s="1"/>
  <c r="AK6" i="23"/>
  <c r="P22" i="23"/>
  <c r="AS19" i="23"/>
  <c r="E17" i="23"/>
  <c r="AG11" i="23"/>
  <c r="AO5" i="23"/>
  <c r="W26" i="23"/>
  <c r="C25" i="23"/>
  <c r="AA23" i="23"/>
  <c r="AA23" i="24" s="1"/>
  <c r="S22" i="23"/>
  <c r="C22" i="23"/>
  <c r="AA21" i="23"/>
  <c r="AA21" i="24" s="1"/>
  <c r="AM20" i="23"/>
  <c r="G20" i="23"/>
  <c r="S19" i="23"/>
  <c r="AE18" i="23"/>
  <c r="AQ17" i="23"/>
  <c r="K17" i="23"/>
  <c r="Q16" i="23"/>
  <c r="Z27" i="23"/>
  <c r="Z27" i="24" s="1"/>
  <c r="AS16" i="23"/>
  <c r="V23" i="23"/>
  <c r="Q13" i="23"/>
  <c r="AB26" i="23"/>
  <c r="AB26" i="24" s="1"/>
  <c r="I20" i="23"/>
  <c r="M17" i="23"/>
  <c r="E12" i="23"/>
  <c r="M6" i="23"/>
  <c r="U6" i="23"/>
  <c r="E10" i="23"/>
  <c r="AC12" i="23"/>
  <c r="U21" i="23"/>
  <c r="AC14" i="23"/>
  <c r="K27" i="23"/>
  <c r="K27" i="24" s="1"/>
  <c r="K52" i="113" s="1"/>
  <c r="O24" i="23"/>
  <c r="K22" i="23"/>
  <c r="K21" i="23"/>
  <c r="AI19" i="23"/>
  <c r="O18" i="23"/>
  <c r="AM16" i="23"/>
  <c r="AO14" i="23"/>
  <c r="U13" i="23"/>
  <c r="AS11" i="23"/>
  <c r="Y10" i="23"/>
  <c r="Y10" i="24" s="1"/>
  <c r="E9" i="23"/>
  <c r="AC7" i="23"/>
  <c r="I6" i="23"/>
  <c r="AL25" i="23"/>
  <c r="AG19" i="23"/>
  <c r="AG20" i="25" s="1"/>
  <c r="I11" i="23"/>
  <c r="AJ25" i="23"/>
  <c r="L23" i="23"/>
  <c r="AJ21" i="23"/>
  <c r="AO18" i="23"/>
  <c r="Q15" i="23"/>
  <c r="Y9" i="23"/>
  <c r="Y9" i="24" s="1"/>
  <c r="AK27" i="23"/>
  <c r="Q26" i="23"/>
  <c r="U24" i="23"/>
  <c r="AG23" i="23"/>
  <c r="AS22" i="23"/>
  <c r="M22" i="23"/>
  <c r="O21" i="23"/>
  <c r="AM19" i="23"/>
  <c r="S18" i="23"/>
  <c r="AQ16" i="23"/>
  <c r="Q14" i="23"/>
  <c r="U11" i="23"/>
  <c r="Y8" i="23"/>
  <c r="Y8" i="24" s="1"/>
  <c r="AC5" i="23"/>
  <c r="V21" i="23"/>
  <c r="F21" i="23"/>
  <c r="AH20" i="23"/>
  <c r="R20" i="23"/>
  <c r="B20" i="23"/>
  <c r="AD19" i="23"/>
  <c r="AD19" i="24" s="1"/>
  <c r="N19" i="23"/>
  <c r="AP18" i="23"/>
  <c r="Z18" i="23"/>
  <c r="Z18" i="24" s="1"/>
  <c r="J18" i="23"/>
  <c r="AL17" i="23"/>
  <c r="V17" i="23"/>
  <c r="F17" i="23"/>
  <c r="AH16" i="23"/>
  <c r="G16" i="23"/>
  <c r="S15" i="23"/>
  <c r="AE14" i="23"/>
  <c r="AQ13" i="23"/>
  <c r="K13" i="23"/>
  <c r="W12" i="23"/>
  <c r="W10" i="113" s="1"/>
  <c r="AI11" i="23"/>
  <c r="C11" i="23"/>
  <c r="O10" i="23"/>
  <c r="AA9" i="23"/>
  <c r="AA9" i="24" s="1"/>
  <c r="AM8" i="23"/>
  <c r="G8" i="23"/>
  <c r="S7" i="23"/>
  <c r="AE6" i="23"/>
  <c r="AQ5" i="23"/>
  <c r="K5" i="23"/>
  <c r="R16" i="23"/>
  <c r="B16" i="23"/>
  <c r="AD15" i="23"/>
  <c r="AD15" i="24" s="1"/>
  <c r="N15" i="23"/>
  <c r="B5" i="23"/>
  <c r="Q9" i="23"/>
  <c r="AC8" i="23"/>
  <c r="AC18" i="23"/>
  <c r="AS8" i="23"/>
  <c r="T24" i="23"/>
  <c r="E19" i="23"/>
  <c r="AG15" i="23"/>
  <c r="AO9" i="23"/>
  <c r="AG13" i="23"/>
  <c r="AC20" i="23"/>
  <c r="Z22" i="23"/>
  <c r="Z22" i="24" s="1"/>
  <c r="AF26" i="23"/>
  <c r="M19" i="23"/>
  <c r="M20" i="25" s="1"/>
  <c r="M71" i="113" s="1"/>
  <c r="M10" i="23"/>
  <c r="G26" i="23"/>
  <c r="K23" i="23"/>
  <c r="AQ21" i="23"/>
  <c r="AE20" i="23"/>
  <c r="K19" i="23"/>
  <c r="AI17" i="23"/>
  <c r="AS15" i="23"/>
  <c r="Y14" i="23"/>
  <c r="Y14" i="24" s="1"/>
  <c r="E13" i="23"/>
  <c r="AC11" i="23"/>
  <c r="AC12" i="25" s="1"/>
  <c r="X63" i="113" s="1"/>
  <c r="I10" i="23"/>
  <c r="AG8" i="23"/>
  <c r="M7" i="23"/>
  <c r="AK5" i="23"/>
  <c r="AP22" i="23"/>
  <c r="M18" i="23"/>
  <c r="M8" i="23"/>
  <c r="P24" i="23"/>
  <c r="AN22" i="23"/>
  <c r="E21" i="23"/>
  <c r="I18" i="23"/>
  <c r="AO13" i="23"/>
  <c r="AO14" i="25" s="1"/>
  <c r="E8" i="23"/>
  <c r="U27" i="23"/>
  <c r="AS25" i="23"/>
  <c r="M24" i="23"/>
  <c r="Y23" i="23"/>
  <c r="Y23" i="24" s="1"/>
  <c r="AK22" i="23"/>
  <c r="E22" i="23"/>
  <c r="AQ20" i="23"/>
  <c r="W19" i="23"/>
  <c r="C18" i="23"/>
  <c r="Y16" i="23"/>
  <c r="Y16" i="24" s="1"/>
  <c r="AC13" i="23"/>
  <c r="AC13" i="24" s="1"/>
  <c r="X38" i="113" s="1"/>
  <c r="AG10" i="23"/>
  <c r="AK7" i="23"/>
  <c r="AH21" i="23"/>
  <c r="R21" i="23"/>
  <c r="B21" i="23"/>
  <c r="AD20" i="23"/>
  <c r="AD20" i="24" s="1"/>
  <c r="N20" i="23"/>
  <c r="AP19" i="23"/>
  <c r="Z19" i="23"/>
  <c r="Z19" i="24" s="1"/>
  <c r="J19" i="23"/>
  <c r="AL18" i="23"/>
  <c r="V18" i="23"/>
  <c r="F18" i="23"/>
  <c r="AH17" i="23"/>
  <c r="R17" i="23"/>
  <c r="B17" i="23"/>
  <c r="AD16" i="23"/>
  <c r="AD16" i="24" s="1"/>
  <c r="AQ15" i="23"/>
  <c r="K15" i="23"/>
  <c r="W14" i="23"/>
  <c r="W14" i="24" s="1"/>
  <c r="W39" i="113" s="1"/>
  <c r="AI13" i="23"/>
  <c r="C13" i="23"/>
  <c r="O12" i="23"/>
  <c r="AA11" i="23"/>
  <c r="AA11" i="24" s="1"/>
  <c r="AM10" i="23"/>
  <c r="G10" i="23"/>
  <c r="S9" i="23"/>
  <c r="AE8" i="23"/>
  <c r="AQ7" i="23"/>
  <c r="K7" i="23"/>
  <c r="W6" i="23"/>
  <c r="AI5" i="23"/>
  <c r="C5" i="23"/>
  <c r="N16" i="23"/>
  <c r="AP15" i="23"/>
  <c r="Z15" i="23"/>
  <c r="Z15" i="24" s="1"/>
  <c r="J15" i="23"/>
  <c r="F22" i="23"/>
  <c r="R27" i="23"/>
  <c r="R27" i="24" s="1"/>
  <c r="R52" i="113" s="1"/>
  <c r="AG5" i="23"/>
  <c r="AO17" i="23"/>
  <c r="Y7" i="23"/>
  <c r="Y7" i="24" s="1"/>
  <c r="AF23" i="23"/>
  <c r="AG18" i="23"/>
  <c r="AS14" i="23"/>
  <c r="I9" i="23"/>
  <c r="V22" i="23"/>
  <c r="I19" i="23"/>
  <c r="U20" i="23"/>
  <c r="L25" i="23"/>
  <c r="Y18" i="23"/>
  <c r="Y18" i="24" s="1"/>
  <c r="AK8" i="23"/>
  <c r="AI25" i="23"/>
  <c r="AM22" i="23"/>
  <c r="AM21" i="23"/>
  <c r="W20" i="23"/>
  <c r="C19" i="23"/>
  <c r="AA17" i="23"/>
  <c r="AA17" i="24" s="1"/>
  <c r="AC15" i="23"/>
  <c r="I14" i="23"/>
  <c r="AG12" i="23"/>
  <c r="M11" i="23"/>
  <c r="AK9" i="23"/>
  <c r="Q8" i="23"/>
  <c r="AO6" i="23"/>
  <c r="U5" i="23"/>
  <c r="J22" i="23"/>
  <c r="AK16" i="23"/>
  <c r="Q5" i="23"/>
  <c r="AR23" i="23"/>
  <c r="X22" i="23"/>
  <c r="X22" i="24" s="1"/>
  <c r="Q20" i="23"/>
  <c r="Q20" i="25" s="1"/>
  <c r="Q71" i="113" s="1"/>
  <c r="U17" i="23"/>
  <c r="U12" i="23"/>
  <c r="AC6" i="23"/>
  <c r="E27" i="23"/>
  <c r="Q25" i="23"/>
  <c r="Q26" i="25" s="1"/>
  <c r="Q77" i="113" s="1"/>
  <c r="E24" i="23"/>
  <c r="Q23" i="23"/>
  <c r="AC22" i="23"/>
  <c r="AO21" i="23"/>
  <c r="AA20" i="23"/>
  <c r="AA20" i="24" s="1"/>
  <c r="G19" i="23"/>
  <c r="AE17" i="23"/>
  <c r="AK15" i="23"/>
  <c r="AO12" i="23"/>
  <c r="AS9" i="23"/>
  <c r="E7" i="23"/>
  <c r="AD21" i="23"/>
  <c r="AD21" i="24" s="1"/>
  <c r="N21" i="23"/>
  <c r="AP20" i="23"/>
  <c r="Z20" i="23"/>
  <c r="Z20" i="24" s="1"/>
  <c r="J20" i="23"/>
  <c r="AL19" i="23"/>
  <c r="V19" i="23"/>
  <c r="F19" i="23"/>
  <c r="F19" i="24" s="1"/>
  <c r="F44" i="113" s="1"/>
  <c r="AH18" i="23"/>
  <c r="R18" i="23"/>
  <c r="B18" i="23"/>
  <c r="AD17" i="23"/>
  <c r="AD17" i="24" s="1"/>
  <c r="N17" i="23"/>
  <c r="AP16" i="23"/>
  <c r="W16" i="23"/>
  <c r="W14" i="113" s="1"/>
  <c r="AI15" i="23"/>
  <c r="AI15" i="24" s="1"/>
  <c r="C15" i="23"/>
  <c r="O14" i="23"/>
  <c r="AA13" i="23"/>
  <c r="AA13" i="24" s="1"/>
  <c r="AM12" i="23"/>
  <c r="G12" i="23"/>
  <c r="S11" i="23"/>
  <c r="AE10" i="23"/>
  <c r="AQ9" i="23"/>
  <c r="K9" i="23"/>
  <c r="W8" i="23"/>
  <c r="AI7" i="23"/>
  <c r="C7" i="23"/>
  <c r="O6" i="23"/>
  <c r="AA5" i="23"/>
  <c r="Z16" i="23"/>
  <c r="Z16" i="24" s="1"/>
  <c r="J16" i="23"/>
  <c r="AL15" i="23"/>
  <c r="V15" i="23"/>
  <c r="AK14" i="23"/>
  <c r="AK12" i="23"/>
  <c r="Y15" i="23"/>
  <c r="Y15" i="24" s="1"/>
  <c r="AE24" i="23"/>
  <c r="W18" i="23"/>
  <c r="W18" i="24" s="1"/>
  <c r="W43" i="113" s="1"/>
  <c r="Q12" i="23"/>
  <c r="Y6" i="23"/>
  <c r="L27" i="23"/>
  <c r="L27" i="24" s="1"/>
  <c r="L52" i="113" s="1"/>
  <c r="AG16" i="23"/>
  <c r="AG17" i="25" s="1"/>
  <c r="AC24" i="23"/>
  <c r="AC24" i="24" s="1"/>
  <c r="X49" i="113" s="1"/>
  <c r="AE21" i="23"/>
  <c r="E15" i="23"/>
  <c r="Z21" i="23"/>
  <c r="Z21" i="24" s="1"/>
  <c r="F20" i="23"/>
  <c r="AD18" i="23"/>
  <c r="AD18" i="24" s="1"/>
  <c r="J17" i="23"/>
  <c r="AM14" i="23"/>
  <c r="AQ11" i="23"/>
  <c r="C9" i="23"/>
  <c r="A9" i="23" s="1"/>
  <c r="G6" i="23"/>
  <c r="AH15" i="23"/>
  <c r="AP14" i="23"/>
  <c r="Z14" i="23"/>
  <c r="Z14" i="24" s="1"/>
  <c r="J14" i="23"/>
  <c r="AL13" i="23"/>
  <c r="V13" i="23"/>
  <c r="F13" i="23"/>
  <c r="AH12" i="23"/>
  <c r="R12" i="23"/>
  <c r="B12" i="23"/>
  <c r="AD11" i="23"/>
  <c r="AD11" i="24" s="1"/>
  <c r="N11" i="23"/>
  <c r="AP10" i="23"/>
  <c r="Z10" i="23"/>
  <c r="Z10" i="24" s="1"/>
  <c r="J10" i="23"/>
  <c r="AL9" i="23"/>
  <c r="V9" i="23"/>
  <c r="F9" i="23"/>
  <c r="AH8" i="23"/>
  <c r="R8" i="23"/>
  <c r="B8" i="23"/>
  <c r="AD7" i="23"/>
  <c r="AD7" i="24" s="1"/>
  <c r="N7" i="23"/>
  <c r="N7" i="24" s="1"/>
  <c r="N32" i="113" s="1"/>
  <c r="AP6" i="23"/>
  <c r="Z6" i="23"/>
  <c r="J6" i="23"/>
  <c r="AL5" i="23"/>
  <c r="V5" i="23"/>
  <c r="F5" i="23"/>
  <c r="M25" i="23"/>
  <c r="Y24" i="23"/>
  <c r="Y24" i="24" s="1"/>
  <c r="AK23" i="23"/>
  <c r="E23" i="23"/>
  <c r="Q22" i="23"/>
  <c r="W21" i="23"/>
  <c r="C20" i="23"/>
  <c r="AA18" i="23"/>
  <c r="AA18" i="24" s="1"/>
  <c r="G17" i="23"/>
  <c r="G18" i="24" s="1"/>
  <c r="G43" i="113" s="1"/>
  <c r="AG14" i="23"/>
  <c r="AG14" i="25" s="1"/>
  <c r="AK11" i="23"/>
  <c r="AO8" i="23"/>
  <c r="AS5" i="23"/>
  <c r="X21" i="23"/>
  <c r="X21" i="24" s="1"/>
  <c r="H21" i="23"/>
  <c r="AJ20" i="23"/>
  <c r="T20" i="23"/>
  <c r="D20" i="23"/>
  <c r="AF19" i="23"/>
  <c r="P19" i="23"/>
  <c r="AR18" i="23"/>
  <c r="AB18" i="23"/>
  <c r="AB18" i="24" s="1"/>
  <c r="L18" i="23"/>
  <c r="AN17" i="23"/>
  <c r="X17" i="23"/>
  <c r="X17" i="24" s="1"/>
  <c r="H17" i="23"/>
  <c r="AJ16" i="23"/>
  <c r="K16" i="23"/>
  <c r="K16" i="25" s="1"/>
  <c r="K67" i="113" s="1"/>
  <c r="W15" i="23"/>
  <c r="W13" i="113" s="1"/>
  <c r="AI14" i="23"/>
  <c r="C14" i="23"/>
  <c r="O13" i="23"/>
  <c r="AA12" i="23"/>
  <c r="AA12" i="24" s="1"/>
  <c r="AM11" i="23"/>
  <c r="AM11" i="25" s="1"/>
  <c r="G11" i="23"/>
  <c r="S10" i="23"/>
  <c r="S10" i="25" s="1"/>
  <c r="S61" i="113" s="1"/>
  <c r="AE9" i="23"/>
  <c r="AQ8" i="23"/>
  <c r="K8" i="23"/>
  <c r="W7" i="23"/>
  <c r="AI6" i="23"/>
  <c r="C6" i="23"/>
  <c r="O5" i="23"/>
  <c r="T16" i="23"/>
  <c r="D16" i="23"/>
  <c r="AF15" i="23"/>
  <c r="P15" i="23"/>
  <c r="AR14" i="23"/>
  <c r="AB14" i="23"/>
  <c r="AB14" i="24" s="1"/>
  <c r="L14" i="23"/>
  <c r="AN13" i="23"/>
  <c r="X13" i="23"/>
  <c r="X13" i="24" s="1"/>
  <c r="H13" i="23"/>
  <c r="AJ12" i="23"/>
  <c r="T12" i="23"/>
  <c r="D12" i="23"/>
  <c r="AF11" i="23"/>
  <c r="P11" i="23"/>
  <c r="AR10" i="23"/>
  <c r="AB10" i="23"/>
  <c r="AB10" i="24" s="1"/>
  <c r="L10" i="23"/>
  <c r="AN9" i="23"/>
  <c r="X9" i="23"/>
  <c r="X9" i="24" s="1"/>
  <c r="H9" i="23"/>
  <c r="AJ8" i="23"/>
  <c r="T8" i="23"/>
  <c r="D8" i="23"/>
  <c r="AF7" i="23"/>
  <c r="P7" i="23"/>
  <c r="AR6" i="23"/>
  <c r="AB6" i="23"/>
  <c r="L6" i="23"/>
  <c r="AN5" i="23"/>
  <c r="X5" i="23"/>
  <c r="H5" i="23"/>
  <c r="P27" i="23"/>
  <c r="C17" i="23"/>
  <c r="E5" i="23"/>
  <c r="AS10" i="23"/>
  <c r="AO23" i="23"/>
  <c r="K20" i="23"/>
  <c r="J21" i="23"/>
  <c r="J21" i="25" s="1"/>
  <c r="J72" i="113" s="1"/>
  <c r="AH19" i="23"/>
  <c r="N18" i="23"/>
  <c r="AL16" i="23"/>
  <c r="K11" i="23"/>
  <c r="O8" i="23"/>
  <c r="S5" i="23"/>
  <c r="R15" i="23"/>
  <c r="R16" i="25" s="1"/>
  <c r="R67" i="113" s="1"/>
  <c r="V14" i="23"/>
  <c r="F14" i="23"/>
  <c r="R13" i="23"/>
  <c r="B13" i="23"/>
  <c r="AD12" i="23"/>
  <c r="AD12" i="24" s="1"/>
  <c r="N12" i="23"/>
  <c r="Z11" i="23"/>
  <c r="Z11" i="24" s="1"/>
  <c r="J11" i="23"/>
  <c r="AL10" i="23"/>
  <c r="F10" i="23"/>
  <c r="AH9" i="23"/>
  <c r="R9" i="23"/>
  <c r="AD8" i="23"/>
  <c r="AD8" i="24" s="1"/>
  <c r="N8" i="23"/>
  <c r="Z7" i="23"/>
  <c r="Z7" i="24" s="1"/>
  <c r="J7" i="23"/>
  <c r="V6" i="23"/>
  <c r="F6" i="23"/>
  <c r="AH5" i="23"/>
  <c r="AK25" i="23"/>
  <c r="E25" i="23"/>
  <c r="AC23" i="23"/>
  <c r="AO22" i="23"/>
  <c r="AO23" i="25" s="1"/>
  <c r="I22" i="23"/>
  <c r="AE19" i="23"/>
  <c r="K18" i="23"/>
  <c r="AS13" i="23"/>
  <c r="E11" i="23"/>
  <c r="E12" i="25" s="1"/>
  <c r="E63" i="113" s="1"/>
  <c r="M5" i="23"/>
  <c r="T21" i="23"/>
  <c r="D21" i="23"/>
  <c r="AO7" i="23"/>
  <c r="AS6" i="23"/>
  <c r="AR21" i="23"/>
  <c r="O22" i="23"/>
  <c r="AO10" i="23"/>
  <c r="AB23" i="23"/>
  <c r="AB23" i="24" s="1"/>
  <c r="I12" i="23"/>
  <c r="G14" i="23"/>
  <c r="AL14" i="23"/>
  <c r="AH13" i="23"/>
  <c r="AP11" i="23"/>
  <c r="V10" i="23"/>
  <c r="B9" i="23"/>
  <c r="AP7" i="23"/>
  <c r="AL6" i="23"/>
  <c r="R5" i="23"/>
  <c r="Q24" i="23"/>
  <c r="G21" i="23"/>
  <c r="G21" i="25" s="1"/>
  <c r="G72" i="113" s="1"/>
  <c r="AI16" i="23"/>
  <c r="I8" i="23"/>
  <c r="U18" i="23"/>
  <c r="M21" i="23"/>
  <c r="M21" i="25" s="1"/>
  <c r="M72" i="113" s="1"/>
  <c r="M12" i="23"/>
  <c r="E16" i="23"/>
  <c r="S21" i="23"/>
  <c r="M15" i="23"/>
  <c r="M15" i="24" s="1"/>
  <c r="M40" i="113" s="1"/>
  <c r="U9" i="23"/>
  <c r="I21" i="23"/>
  <c r="H22" i="23"/>
  <c r="I5" i="23"/>
  <c r="I23" i="23"/>
  <c r="AI18" i="23"/>
  <c r="M9" i="23"/>
  <c r="AL20" i="23"/>
  <c r="R19" i="23"/>
  <c r="AP17" i="23"/>
  <c r="O16" i="23"/>
  <c r="S13" i="23"/>
  <c r="W10" i="23"/>
  <c r="AA7" i="23"/>
  <c r="AA7" i="24" s="1"/>
  <c r="V16" i="23"/>
  <c r="F15" i="23"/>
  <c r="F16" i="25" s="1"/>
  <c r="F67" i="113" s="1"/>
  <c r="AH14" i="23"/>
  <c r="R14" i="23"/>
  <c r="B14" i="23"/>
  <c r="AD13" i="23"/>
  <c r="AD13" i="24" s="1"/>
  <c r="N13" i="23"/>
  <c r="AP12" i="23"/>
  <c r="Z12" i="23"/>
  <c r="Z12" i="24" s="1"/>
  <c r="J12" i="23"/>
  <c r="AL11" i="23"/>
  <c r="V11" i="23"/>
  <c r="V11" i="24" s="1"/>
  <c r="V36" i="113" s="1"/>
  <c r="F11" i="23"/>
  <c r="F11" i="25" s="1"/>
  <c r="F62" i="113" s="1"/>
  <c r="AH10" i="23"/>
  <c r="R10" i="23"/>
  <c r="B10" i="23"/>
  <c r="AD9" i="23"/>
  <c r="AD9" i="24" s="1"/>
  <c r="N9" i="23"/>
  <c r="AP8" i="23"/>
  <c r="Z8" i="23"/>
  <c r="Z8" i="24" s="1"/>
  <c r="J8" i="23"/>
  <c r="J9" i="25" s="1"/>
  <c r="J60" i="113" s="1"/>
  <c r="AL7" i="23"/>
  <c r="V7" i="23"/>
  <c r="F7" i="23"/>
  <c r="AH6" i="23"/>
  <c r="R6" i="23"/>
  <c r="B6" i="23"/>
  <c r="AD5" i="23"/>
  <c r="N5" i="23"/>
  <c r="AC25" i="23"/>
  <c r="AO24" i="23"/>
  <c r="I24" i="23"/>
  <c r="U23" i="23"/>
  <c r="AG22" i="23"/>
  <c r="AG22" i="24" s="1"/>
  <c r="AS21" i="23"/>
  <c r="AI20" i="23"/>
  <c r="AI21" i="25" s="1"/>
  <c r="O19" i="23"/>
  <c r="AM17" i="23"/>
  <c r="AM18" i="25" s="1"/>
  <c r="I16" i="23"/>
  <c r="M13" i="23"/>
  <c r="M14" i="25" s="1"/>
  <c r="M65" i="113" s="1"/>
  <c r="Q10" i="23"/>
  <c r="U7" i="23"/>
  <c r="AF21" i="23"/>
  <c r="P21" i="23"/>
  <c r="P22" i="25" s="1"/>
  <c r="P73" i="113" s="1"/>
  <c r="AR20" i="23"/>
  <c r="AR20" i="24" s="1"/>
  <c r="AB20" i="23"/>
  <c r="AB20" i="24" s="1"/>
  <c r="L20" i="23"/>
  <c r="AN19" i="23"/>
  <c r="X19" i="23"/>
  <c r="X19" i="24" s="1"/>
  <c r="H19" i="23"/>
  <c r="H20" i="25" s="1"/>
  <c r="H71" i="113" s="1"/>
  <c r="AJ18" i="23"/>
  <c r="T18" i="23"/>
  <c r="D18" i="23"/>
  <c r="AF17" i="23"/>
  <c r="AF18" i="25" s="1"/>
  <c r="P17" i="23"/>
  <c r="AR16" i="23"/>
  <c r="AA16" i="23"/>
  <c r="AA16" i="24" s="1"/>
  <c r="AM15" i="23"/>
  <c r="AM15" i="24" s="1"/>
  <c r="G15" i="23"/>
  <c r="S14" i="23"/>
  <c r="AE13" i="23"/>
  <c r="AE14" i="25" s="1"/>
  <c r="AQ12" i="23"/>
  <c r="K12" i="23"/>
  <c r="W11" i="23"/>
  <c r="AI10" i="23"/>
  <c r="C10" i="23"/>
  <c r="O9" i="23"/>
  <c r="AA8" i="23"/>
  <c r="AA8" i="24" s="1"/>
  <c r="AM7" i="23"/>
  <c r="G7" i="23"/>
  <c r="S6" i="23"/>
  <c r="AE5" i="23"/>
  <c r="AB16" i="23"/>
  <c r="AB16" i="24" s="1"/>
  <c r="L16" i="23"/>
  <c r="L16" i="24" s="1"/>
  <c r="AN15" i="23"/>
  <c r="X15" i="23"/>
  <c r="X15" i="24" s="1"/>
  <c r="H15" i="23"/>
  <c r="AJ14" i="23"/>
  <c r="AJ15" i="25" s="1"/>
  <c r="T14" i="23"/>
  <c r="D14" i="23"/>
  <c r="AF13" i="23"/>
  <c r="P13" i="23"/>
  <c r="P14" i="25" s="1"/>
  <c r="P65" i="113" s="1"/>
  <c r="AR12" i="23"/>
  <c r="AB12" i="23"/>
  <c r="AB12" i="24" s="1"/>
  <c r="L12" i="23"/>
  <c r="AN11" i="23"/>
  <c r="AN12" i="25" s="1"/>
  <c r="X11" i="23"/>
  <c r="X11" i="24" s="1"/>
  <c r="H11" i="23"/>
  <c r="AJ10" i="23"/>
  <c r="T10" i="23"/>
  <c r="T11" i="25" s="1"/>
  <c r="T62" i="113" s="1"/>
  <c r="D10" i="23"/>
  <c r="AF9" i="23"/>
  <c r="P9" i="23"/>
  <c r="AR8" i="23"/>
  <c r="AB8" i="23"/>
  <c r="AB8" i="24" s="1"/>
  <c r="L8" i="23"/>
  <c r="AN7" i="23"/>
  <c r="X7" i="23"/>
  <c r="X7" i="24" s="1"/>
  <c r="H7" i="23"/>
  <c r="AJ6" i="23"/>
  <c r="T6" i="23"/>
  <c r="D6" i="23"/>
  <c r="AF5" i="23"/>
  <c r="P5" i="23"/>
  <c r="H6" i="23"/>
  <c r="AB7" i="23"/>
  <c r="AB7" i="24" s="1"/>
  <c r="AJ9" i="23"/>
  <c r="L11" i="23"/>
  <c r="T13" i="23"/>
  <c r="AB15" i="23"/>
  <c r="AB15" i="24" s="1"/>
  <c r="AM5" i="23"/>
  <c r="AI8" i="23"/>
  <c r="AE11" i="23"/>
  <c r="AA14" i="23"/>
  <c r="AA14" i="24" s="1"/>
  <c r="D17" i="23"/>
  <c r="X18" i="23"/>
  <c r="X18" i="24" s="1"/>
  <c r="AR19" i="23"/>
  <c r="AR19" i="24" s="1"/>
  <c r="W17" i="23"/>
  <c r="W17" i="24" s="1"/>
  <c r="W42" i="113" s="1"/>
  <c r="Y22" i="23"/>
  <c r="Y22" i="24" s="1"/>
  <c r="N6" i="23"/>
  <c r="AH7" i="23"/>
  <c r="AH7" i="24" s="1"/>
  <c r="AD10" i="23"/>
  <c r="AD10" i="24" s="1"/>
  <c r="F12" i="23"/>
  <c r="Z13" i="23"/>
  <c r="Z13" i="24" s="1"/>
  <c r="AE12" i="23"/>
  <c r="V20" i="23"/>
  <c r="V20" i="25" s="1"/>
  <c r="V71" i="113" s="1"/>
  <c r="AK13" i="23"/>
  <c r="D5" i="23"/>
  <c r="AJ5" i="23"/>
  <c r="X6" i="23"/>
  <c r="L7" i="23"/>
  <c r="AR7" i="23"/>
  <c r="AF8" i="23"/>
  <c r="T9" i="23"/>
  <c r="H10" i="23"/>
  <c r="AN10" i="23"/>
  <c r="AN10" i="24" s="1"/>
  <c r="AB11" i="23"/>
  <c r="AB11" i="24" s="1"/>
  <c r="P12" i="23"/>
  <c r="D13" i="23"/>
  <c r="AJ13" i="23"/>
  <c r="X14" i="23"/>
  <c r="L15" i="23"/>
  <c r="L16" i="25" s="1"/>
  <c r="L67" i="113" s="1"/>
  <c r="AR15" i="23"/>
  <c r="G5" i="23"/>
  <c r="AA6" i="23"/>
  <c r="C8" i="23"/>
  <c r="C9" i="25" s="1"/>
  <c r="C60" i="113" s="1"/>
  <c r="W9" i="23"/>
  <c r="AQ10" i="23"/>
  <c r="S12" i="23"/>
  <c r="AM13" i="23"/>
  <c r="O15" i="23"/>
  <c r="AF16" i="23"/>
  <c r="T17" i="23"/>
  <c r="H18" i="23"/>
  <c r="H19" i="25" s="1"/>
  <c r="H70" i="113" s="1"/>
  <c r="AN18" i="23"/>
  <c r="AB19" i="23"/>
  <c r="AB19" i="24" s="1"/>
  <c r="P20" i="23"/>
  <c r="L21" i="23"/>
  <c r="L21" i="24" s="1"/>
  <c r="Y12" i="23"/>
  <c r="Y12" i="24" s="1"/>
  <c r="S20" i="23"/>
  <c r="AS23" i="23"/>
  <c r="Z5" i="23"/>
  <c r="B7" i="23"/>
  <c r="B31" i="23" s="1"/>
  <c r="V8" i="23"/>
  <c r="AP9" i="23"/>
  <c r="R11" i="23"/>
  <c r="R11" i="24" s="1"/>
  <c r="R36" i="113" s="1"/>
  <c r="AL12" i="23"/>
  <c r="N14" i="23"/>
  <c r="N14" i="24" s="1"/>
  <c r="N39" i="113" s="1"/>
  <c r="AM6" i="23"/>
  <c r="Z17" i="23"/>
  <c r="Z17" i="24" s="1"/>
  <c r="O17" i="23"/>
  <c r="E14" i="23"/>
  <c r="AA27" i="23"/>
  <c r="AA27" i="24" s="1"/>
  <c r="U24" i="13"/>
  <c r="E25" i="13"/>
  <c r="AR27" i="13"/>
  <c r="AB25" i="13"/>
  <c r="AB25" i="18" s="1"/>
  <c r="G12" i="13"/>
  <c r="O8" i="13"/>
  <c r="S5" i="13"/>
  <c r="AF14" i="13"/>
  <c r="H12" i="13"/>
  <c r="P10" i="13"/>
  <c r="X8" i="13"/>
  <c r="X8" i="20" s="1"/>
  <c r="AF6" i="13"/>
  <c r="AJ5" i="13"/>
  <c r="D5" i="13"/>
  <c r="G14" i="13"/>
  <c r="O9" i="13"/>
  <c r="C6" i="13"/>
  <c r="F15" i="13"/>
  <c r="AL11" i="13"/>
  <c r="Z8" i="13"/>
  <c r="AH6" i="13"/>
  <c r="AD5" i="13"/>
  <c r="AC5" i="13"/>
  <c r="AK15" i="13"/>
  <c r="E24" i="13"/>
  <c r="L17" i="13"/>
  <c r="I6" i="13"/>
  <c r="AK6" i="13"/>
  <c r="Y7" i="13"/>
  <c r="AH16" i="13"/>
  <c r="AA5" i="13"/>
  <c r="H11" i="13"/>
  <c r="H7" i="13"/>
  <c r="P5" i="13"/>
  <c r="AA6" i="13"/>
  <c r="Z11" i="13"/>
  <c r="Z11" i="20" s="1"/>
  <c r="N8" i="13"/>
  <c r="N9" i="15" s="1"/>
  <c r="N60" i="112" s="1"/>
  <c r="AH5" i="13"/>
  <c r="AC9" i="13"/>
  <c r="O13" i="13"/>
  <c r="I10" i="13"/>
  <c r="AG13" i="13"/>
  <c r="AO24" i="13"/>
  <c r="AI27" i="13"/>
  <c r="AF26" i="13"/>
  <c r="W27" i="13"/>
  <c r="V19" i="13"/>
  <c r="K11" i="13"/>
  <c r="AA7" i="13"/>
  <c r="P14" i="13"/>
  <c r="AJ11" i="13"/>
  <c r="AR9" i="13"/>
  <c r="AJ7" i="13"/>
  <c r="P6" i="13"/>
  <c r="AB5" i="13"/>
  <c r="B27" i="13"/>
  <c r="AE12" i="13"/>
  <c r="AM7" i="13"/>
  <c r="AE5" i="13"/>
  <c r="B14" i="13"/>
  <c r="R10" i="13"/>
  <c r="J8" i="13"/>
  <c r="R6" i="13"/>
  <c r="V5" i="13"/>
  <c r="E7" i="13"/>
  <c r="C22" i="13"/>
  <c r="A22" i="13" s="1"/>
  <c r="AG5" i="13"/>
  <c r="D23" i="13"/>
  <c r="AC7" i="13"/>
  <c r="E12" i="13"/>
  <c r="Q13" i="13"/>
  <c r="Q14" i="15" s="1"/>
  <c r="K9" i="13"/>
  <c r="AN15" i="13"/>
  <c r="D10" i="13"/>
  <c r="T6" i="13"/>
  <c r="AH25" i="13"/>
  <c r="AM5" i="13"/>
  <c r="J11" i="13"/>
  <c r="AL6" i="13"/>
  <c r="R5" i="13"/>
  <c r="AS13" i="13"/>
  <c r="AN21" i="13"/>
  <c r="Y14" i="13"/>
  <c r="Y14" i="18" s="1"/>
  <c r="E6" i="13"/>
  <c r="AF18" i="18"/>
  <c r="AF24" i="18"/>
  <c r="T24" i="18"/>
  <c r="T49" i="110" s="1"/>
  <c r="P7" i="18"/>
  <c r="P32" i="110" s="1"/>
  <c r="O13" i="110"/>
  <c r="O15" i="18"/>
  <c r="O40" i="110" s="1"/>
  <c r="Q14" i="110"/>
  <c r="Q16" i="18"/>
  <c r="Q41" i="110" s="1"/>
  <c r="R15" i="110"/>
  <c r="R12" i="18"/>
  <c r="R37" i="110" s="1"/>
  <c r="R16" i="18"/>
  <c r="R41" i="110" s="1"/>
  <c r="AH7" i="18"/>
  <c r="T15" i="110"/>
  <c r="T9" i="18"/>
  <c r="T34" i="110" s="1"/>
  <c r="T10" i="18"/>
  <c r="T35" i="110" s="1"/>
  <c r="S16" i="110"/>
  <c r="S18" i="18"/>
  <c r="S43" i="110" s="1"/>
  <c r="O21" i="110"/>
  <c r="O23" i="18"/>
  <c r="O48" i="110" s="1"/>
  <c r="U24" i="18"/>
  <c r="U49" i="110" s="1"/>
  <c r="U14" i="18"/>
  <c r="U39" i="110" s="1"/>
  <c r="Q21" i="111"/>
  <c r="I10" i="111"/>
  <c r="I12" i="20"/>
  <c r="I37" i="111" s="1"/>
  <c r="O8" i="110"/>
  <c r="O10" i="18"/>
  <c r="O35" i="110" s="1"/>
  <c r="U13" i="110"/>
  <c r="U15" i="18"/>
  <c r="U40" i="110" s="1"/>
  <c r="O7" i="18"/>
  <c r="O32" i="110" s="1"/>
  <c r="O14" i="18"/>
  <c r="O39" i="110" s="1"/>
  <c r="I25" i="23"/>
  <c r="AO25" i="23"/>
  <c r="M26" i="23"/>
  <c r="M26" i="24" s="1"/>
  <c r="M51" i="113" s="1"/>
  <c r="AC26" i="23"/>
  <c r="AS26" i="23"/>
  <c r="AS27" i="25" s="1"/>
  <c r="Q27" i="23"/>
  <c r="AG27" i="23"/>
  <c r="AG27" i="24" s="1"/>
  <c r="T25" i="23"/>
  <c r="AN26" i="23"/>
  <c r="AN26" i="24" s="1"/>
  <c r="F25" i="23"/>
  <c r="AR27" i="23"/>
  <c r="AR27" i="24" s="1"/>
  <c r="AI22" i="23"/>
  <c r="G23" i="23"/>
  <c r="W23" i="23"/>
  <c r="AM23" i="23"/>
  <c r="K24" i="23"/>
  <c r="AA24" i="23"/>
  <c r="AA24" i="24" s="1"/>
  <c r="AQ24" i="23"/>
  <c r="O25" i="23"/>
  <c r="AE25" i="23"/>
  <c r="C26" i="23"/>
  <c r="S26" i="23"/>
  <c r="AI26" i="23"/>
  <c r="G27" i="23"/>
  <c r="W27" i="23"/>
  <c r="AM27" i="23"/>
  <c r="AM27" i="24" s="1"/>
  <c r="T23" i="23"/>
  <c r="T24" i="25" s="1"/>
  <c r="T75" i="113" s="1"/>
  <c r="AN24" i="23"/>
  <c r="P26" i="23"/>
  <c r="AJ27" i="23"/>
  <c r="AJ27" i="24" s="1"/>
  <c r="AL21" i="23"/>
  <c r="AH24" i="23"/>
  <c r="AD27" i="23"/>
  <c r="AD27" i="24" s="1"/>
  <c r="AP21" i="23"/>
  <c r="AL24" i="23"/>
  <c r="AL25" i="25" s="1"/>
  <c r="AH27" i="23"/>
  <c r="AL26" i="23"/>
  <c r="AL26" i="25" s="1"/>
  <c r="J27" i="23"/>
  <c r="J27" i="24" s="1"/>
  <c r="J52" i="113" s="1"/>
  <c r="AP27" i="23"/>
  <c r="AO20" i="23"/>
  <c r="D22" i="23"/>
  <c r="AJ22" i="23"/>
  <c r="X23" i="23"/>
  <c r="X23" i="24" s="1"/>
  <c r="L24" i="23"/>
  <c r="AR24" i="23"/>
  <c r="AF25" i="23"/>
  <c r="T26" i="23"/>
  <c r="H27" i="23"/>
  <c r="AN27" i="23"/>
  <c r="AN27" i="24" s="1"/>
  <c r="Y21" i="23"/>
  <c r="Y21" i="24" s="1"/>
  <c r="F23" i="23"/>
  <c r="Z24" i="23"/>
  <c r="Z24" i="24" s="1"/>
  <c r="B26" i="23"/>
  <c r="V27" i="23"/>
  <c r="V27" i="24" s="1"/>
  <c r="V52" i="113" s="1"/>
  <c r="AO19" i="23"/>
  <c r="AO19" i="24" s="1"/>
  <c r="AH23" i="23"/>
  <c r="AH24" i="25" s="1"/>
  <c r="AD26" i="23"/>
  <c r="AD26" i="24" s="1"/>
  <c r="AK18" i="23"/>
  <c r="F26" i="23"/>
  <c r="AL22" i="23"/>
  <c r="AF32" i="92"/>
  <c r="AC29" i="92"/>
  <c r="O29" i="92"/>
  <c r="AK24" i="23"/>
  <c r="Y25" i="23"/>
  <c r="Y25" i="24" s="1"/>
  <c r="E26" i="23"/>
  <c r="U26" i="23"/>
  <c r="AK26" i="23"/>
  <c r="I27" i="23"/>
  <c r="I27" i="24" s="1"/>
  <c r="I52" i="113" s="1"/>
  <c r="Y27" i="23"/>
  <c r="Y27" i="24" s="1"/>
  <c r="AO27" i="23"/>
  <c r="AO27" i="24" s="1"/>
  <c r="AF24" i="23"/>
  <c r="H26" i="23"/>
  <c r="H26" i="24" s="1"/>
  <c r="H51" i="113" s="1"/>
  <c r="AB27" i="23"/>
  <c r="AB27" i="24" s="1"/>
  <c r="AD23" i="23"/>
  <c r="AD23" i="24" s="1"/>
  <c r="Z26" i="23"/>
  <c r="Z26" i="24" s="1"/>
  <c r="AA22" i="23"/>
  <c r="AA22" i="24" s="1"/>
  <c r="AQ22" i="23"/>
  <c r="O23" i="23"/>
  <c r="AE23" i="23"/>
  <c r="C24" i="23"/>
  <c r="S24" i="23"/>
  <c r="AI24" i="23"/>
  <c r="G25" i="23"/>
  <c r="W25" i="23"/>
  <c r="AM25" i="23"/>
  <c r="K26" i="23"/>
  <c r="K26" i="24" s="1"/>
  <c r="K51" i="113" s="1"/>
  <c r="AA26" i="23"/>
  <c r="AA26" i="24" s="1"/>
  <c r="AQ26" i="23"/>
  <c r="O27" i="23"/>
  <c r="O27" i="24" s="1"/>
  <c r="O52" i="113" s="1"/>
  <c r="AE27" i="23"/>
  <c r="AF22" i="23"/>
  <c r="AF22" i="25" s="1"/>
  <c r="H24" i="23"/>
  <c r="AB25" i="23"/>
  <c r="AB25" i="24" s="1"/>
  <c r="D27" i="23"/>
  <c r="N23" i="23"/>
  <c r="J26" i="23"/>
  <c r="R23" i="23"/>
  <c r="N26" i="23"/>
  <c r="N26" i="24" s="1"/>
  <c r="N51" i="113" s="1"/>
  <c r="AP23" i="23"/>
  <c r="AS20" i="23"/>
  <c r="Z23" i="23"/>
  <c r="Z23" i="24" s="1"/>
  <c r="AC21" i="23"/>
  <c r="T22" i="23"/>
  <c r="H23" i="23"/>
  <c r="AN23" i="23"/>
  <c r="AB24" i="23"/>
  <c r="AB24" i="24" s="1"/>
  <c r="P25" i="23"/>
  <c r="D26" i="23"/>
  <c r="AJ26" i="23"/>
  <c r="X27" i="23"/>
  <c r="X27" i="24" s="1"/>
  <c r="E20" i="23"/>
  <c r="R22" i="23"/>
  <c r="AL23" i="23"/>
  <c r="N25" i="23"/>
  <c r="N26" i="25" s="1"/>
  <c r="N77" i="113" s="1"/>
  <c r="AH26" i="23"/>
  <c r="N22" i="23"/>
  <c r="J25" i="23"/>
  <c r="J23" i="23"/>
  <c r="J23" i="25" s="1"/>
  <c r="J74" i="113" s="1"/>
  <c r="Y19" i="23"/>
  <c r="Y19" i="24" s="1"/>
  <c r="L22" i="18"/>
  <c r="L47" i="110" s="1"/>
  <c r="AS24" i="23"/>
  <c r="AG25" i="23"/>
  <c r="AG25" i="24" s="1"/>
  <c r="I26" i="23"/>
  <c r="Y26" i="23"/>
  <c r="Y26" i="24" s="1"/>
  <c r="AO26" i="23"/>
  <c r="M27" i="23"/>
  <c r="AC27" i="23"/>
  <c r="AC27" i="24" s="1"/>
  <c r="D25" i="23"/>
  <c r="X26" i="23"/>
  <c r="X26" i="24" s="1"/>
  <c r="AQ27" i="23"/>
  <c r="AQ27" i="24" s="1"/>
  <c r="R24" i="23"/>
  <c r="N27" i="23"/>
  <c r="N27" i="24" s="1"/>
  <c r="N52" i="113" s="1"/>
  <c r="AE22" i="23"/>
  <c r="C23" i="23"/>
  <c r="S23" i="23"/>
  <c r="AI23" i="23"/>
  <c r="G24" i="23"/>
  <c r="W24" i="23"/>
  <c r="AM24" i="23"/>
  <c r="K25" i="23"/>
  <c r="K25" i="24" s="1"/>
  <c r="K50" i="113" s="1"/>
  <c r="AA25" i="23"/>
  <c r="AA25" i="24" s="1"/>
  <c r="AQ25" i="23"/>
  <c r="O26" i="23"/>
  <c r="AE26" i="23"/>
  <c r="C27" i="23"/>
  <c r="S27" i="23"/>
  <c r="AI27" i="23"/>
  <c r="AI27" i="24" s="1"/>
  <c r="D23" i="23"/>
  <c r="X24" i="23"/>
  <c r="X24" i="24" s="1"/>
  <c r="AR25" i="23"/>
  <c r="AR25" i="25" s="1"/>
  <c r="T27" i="23"/>
  <c r="B24" i="23"/>
  <c r="AP26" i="23"/>
  <c r="F24" i="23"/>
  <c r="B27" i="23"/>
  <c r="R25" i="23"/>
  <c r="R25" i="24" s="1"/>
  <c r="R50" i="113" s="1"/>
  <c r="N24" i="23"/>
  <c r="B25" i="23"/>
  <c r="Y20" i="23"/>
  <c r="Y20" i="24" s="1"/>
  <c r="AN21" i="23"/>
  <c r="AN21" i="24" s="1"/>
  <c r="AB22" i="23"/>
  <c r="AB22" i="24" s="1"/>
  <c r="P23" i="23"/>
  <c r="P23" i="25" s="1"/>
  <c r="P74" i="113" s="1"/>
  <c r="D24" i="23"/>
  <c r="AJ24" i="23"/>
  <c r="AJ25" i="25" s="1"/>
  <c r="X25" i="23"/>
  <c r="X25" i="24" s="1"/>
  <c r="L26" i="23"/>
  <c r="L26" i="24" s="1"/>
  <c r="L51" i="113" s="1"/>
  <c r="AR26" i="23"/>
  <c r="AF27" i="23"/>
  <c r="AF27" i="24" s="1"/>
  <c r="AK20" i="23"/>
  <c r="AK20" i="25" s="1"/>
  <c r="AH22" i="23"/>
  <c r="J24" i="23"/>
  <c r="AD25" i="23"/>
  <c r="AD25" i="24" s="1"/>
  <c r="F27" i="23"/>
  <c r="F27" i="24" s="1"/>
  <c r="F52" i="113" s="1"/>
  <c r="B23" i="23"/>
  <c r="AP25" i="23"/>
  <c r="AD24" i="23"/>
  <c r="AD24" i="24" s="1"/>
  <c r="E18" i="23"/>
  <c r="I24" i="10"/>
  <c r="O21" i="10"/>
  <c r="O19" i="111" s="1"/>
  <c r="U12" i="10"/>
  <c r="H22" i="10"/>
  <c r="H20" i="111" s="1"/>
  <c r="AM19" i="10"/>
  <c r="AM20" i="21" s="1"/>
  <c r="AK15" i="10"/>
  <c r="AR24" i="10"/>
  <c r="AR8" i="10"/>
  <c r="AN9" i="10"/>
  <c r="AN10" i="10"/>
  <c r="AN10" i="20" s="1"/>
  <c r="D12" i="10"/>
  <c r="H13" i="10"/>
  <c r="H14" i="10"/>
  <c r="T15" i="10"/>
  <c r="T13" i="111" s="1"/>
  <c r="T16" i="10"/>
  <c r="AH19" i="10"/>
  <c r="AP17" i="10"/>
  <c r="AM14" i="10"/>
  <c r="W10" i="10"/>
  <c r="AK14" i="10"/>
  <c r="J25" i="10"/>
  <c r="J23" i="111" s="1"/>
  <c r="U25" i="10"/>
  <c r="U23" i="111" s="1"/>
  <c r="E8" i="10"/>
  <c r="Y16" i="10"/>
  <c r="H27" i="10"/>
  <c r="H25" i="111" s="1"/>
  <c r="H20" i="10"/>
  <c r="H18" i="111" s="1"/>
  <c r="T19" i="10"/>
  <c r="AN18" i="10"/>
  <c r="H18" i="10"/>
  <c r="H18" i="57" s="1"/>
  <c r="H16" i="113" s="1"/>
  <c r="X17" i="10"/>
  <c r="AN16" i="10"/>
  <c r="AE15" i="10"/>
  <c r="AA14" i="10"/>
  <c r="O13" i="10"/>
  <c r="O11" i="111" s="1"/>
  <c r="AM11" i="10"/>
  <c r="AA10" i="10"/>
  <c r="W9" i="10"/>
  <c r="C8" i="10"/>
  <c r="C6" i="111" s="1"/>
  <c r="I11" i="10"/>
  <c r="AS18" i="10"/>
  <c r="I23" i="10"/>
  <c r="I23" i="57" s="1"/>
  <c r="I21" i="113" s="1"/>
  <c r="N25" i="10"/>
  <c r="N23" i="111" s="1"/>
  <c r="AP26" i="10"/>
  <c r="AG27" i="10"/>
  <c r="AG25" i="10"/>
  <c r="Y23" i="10"/>
  <c r="I13" i="10"/>
  <c r="AI20" i="10"/>
  <c r="AS13" i="10"/>
  <c r="I19" i="10"/>
  <c r="I17" i="111" s="1"/>
  <c r="AC16" i="10"/>
  <c r="O26" i="10"/>
  <c r="O24" i="111" s="1"/>
  <c r="AM24" i="10"/>
  <c r="W22" i="10"/>
  <c r="AO16" i="10"/>
  <c r="AO16" i="57" s="1"/>
  <c r="AS6" i="10"/>
  <c r="AH21" i="10"/>
  <c r="AH21" i="57" s="1"/>
  <c r="AI19" i="10"/>
  <c r="AC15" i="10"/>
  <c r="AK9" i="10"/>
  <c r="H25" i="10"/>
  <c r="AO20" i="10"/>
  <c r="E26" i="13"/>
  <c r="Q26" i="13"/>
  <c r="AQ25" i="13"/>
  <c r="AJ27" i="13"/>
  <c r="P26" i="13"/>
  <c r="AO26" i="13"/>
  <c r="N25" i="13"/>
  <c r="W16" i="13"/>
  <c r="W16" i="16" s="1"/>
  <c r="W41" i="109" s="1"/>
  <c r="R23" i="13"/>
  <c r="Z17" i="13"/>
  <c r="Z17" i="20" s="1"/>
  <c r="Z16" i="13"/>
  <c r="Z16" i="20" s="1"/>
  <c r="AE27" i="13"/>
  <c r="AB17" i="13"/>
  <c r="AB17" i="12" s="1"/>
  <c r="AQ17" i="13"/>
  <c r="Y24" i="13"/>
  <c r="Y24" i="18" s="1"/>
  <c r="Z22" i="13"/>
  <c r="Z22" i="20" s="1"/>
  <c r="Z23" i="13"/>
  <c r="Z23" i="20" s="1"/>
  <c r="F14" i="13"/>
  <c r="O27" i="13"/>
  <c r="W15" i="13"/>
  <c r="W15" i="18" s="1"/>
  <c r="W40" i="110" s="1"/>
  <c r="S21" i="13"/>
  <c r="AG15" i="13"/>
  <c r="AK23" i="10"/>
  <c r="Q20" i="10"/>
  <c r="Q18" i="111" s="1"/>
  <c r="AJ21" i="10"/>
  <c r="AJ21" i="57" s="1"/>
  <c r="G19" i="10"/>
  <c r="G17" i="111" s="1"/>
  <c r="AO12" i="10"/>
  <c r="T26" i="10"/>
  <c r="T24" i="111" s="1"/>
  <c r="AF24" i="10"/>
  <c r="H9" i="10"/>
  <c r="D10" i="10"/>
  <c r="P11" i="10"/>
  <c r="P9" i="111" s="1"/>
  <c r="L12" i="10"/>
  <c r="P13" i="10"/>
  <c r="AB14" i="10"/>
  <c r="AB15" i="10"/>
  <c r="AB16" i="10"/>
  <c r="R19" i="10"/>
  <c r="R17" i="111" s="1"/>
  <c r="R17" i="10"/>
  <c r="G14" i="10"/>
  <c r="G12" i="111" s="1"/>
  <c r="O8" i="10"/>
  <c r="I21" i="10"/>
  <c r="AP25" i="10"/>
  <c r="AS23" i="10"/>
  <c r="AF22" i="10"/>
  <c r="AG10" i="10"/>
  <c r="AJ20" i="10"/>
  <c r="D20" i="10"/>
  <c r="D18" i="111" s="1"/>
  <c r="P19" i="10"/>
  <c r="AB18" i="10"/>
  <c r="AR17" i="10"/>
  <c r="AR13" i="20" s="1"/>
  <c r="T17" i="10"/>
  <c r="T15" i="111" s="1"/>
  <c r="AF16" i="10"/>
  <c r="AF16" i="57" s="1"/>
  <c r="W15" i="10"/>
  <c r="K14" i="10"/>
  <c r="K14" i="57" s="1"/>
  <c r="K12" i="113" s="1"/>
  <c r="AI12" i="10"/>
  <c r="AE11" i="10"/>
  <c r="AE11" i="57" s="1"/>
  <c r="S10" i="10"/>
  <c r="S8" i="111" s="1"/>
  <c r="AQ8" i="10"/>
  <c r="AQ9" i="21" s="1"/>
  <c r="AE7" i="10"/>
  <c r="AC12" i="10"/>
  <c r="U20" i="10"/>
  <c r="B24" i="10"/>
  <c r="V25" i="10"/>
  <c r="V23" i="111" s="1"/>
  <c r="F27" i="10"/>
  <c r="F25" i="111" s="1"/>
  <c r="AS26" i="10"/>
  <c r="Q25" i="10"/>
  <c r="Q23" i="111" s="1"/>
  <c r="O23" i="10"/>
  <c r="O21" i="111" s="1"/>
  <c r="Q7" i="10"/>
  <c r="O19" i="10"/>
  <c r="O17" i="111" s="1"/>
  <c r="E11" i="10"/>
  <c r="E11" i="57" s="1"/>
  <c r="E9" i="113" s="1"/>
  <c r="AJ26" i="10"/>
  <c r="AI27" i="10"/>
  <c r="AQ25" i="10"/>
  <c r="C24" i="10"/>
  <c r="C24" i="57" s="1"/>
  <c r="AA21" i="10"/>
  <c r="U16" i="10"/>
  <c r="U16" i="62" s="1"/>
  <c r="J23" i="10"/>
  <c r="J21" i="111" s="1"/>
  <c r="R21" i="10"/>
  <c r="R21" i="20" s="1"/>
  <c r="R46" i="111" s="1"/>
  <c r="AM18" i="10"/>
  <c r="AK13" i="10"/>
  <c r="U9" i="10"/>
  <c r="U7" i="111" s="1"/>
  <c r="U14" i="10"/>
  <c r="U14" i="57" s="1"/>
  <c r="U12" i="113" s="1"/>
  <c r="M12" i="10"/>
  <c r="M10" i="111" s="1"/>
  <c r="AO25" i="13"/>
  <c r="E27" i="13"/>
  <c r="Y26" i="13"/>
  <c r="Y26" i="18" s="1"/>
  <c r="AA25" i="13"/>
  <c r="AA25" i="20" s="1"/>
  <c r="D27" i="13"/>
  <c r="AR25" i="13"/>
  <c r="AM27" i="13"/>
  <c r="Z24" i="13"/>
  <c r="Z24" i="20" s="1"/>
  <c r="J21" i="13"/>
  <c r="X20" i="13"/>
  <c r="X20" i="20" s="1"/>
  <c r="K27" i="13"/>
  <c r="V17" i="13"/>
  <c r="AH17" i="13"/>
  <c r="AH9" i="12" s="1"/>
  <c r="U25" i="13"/>
  <c r="AJ20" i="13"/>
  <c r="AS19" i="13"/>
  <c r="AN7" i="18"/>
  <c r="AL8" i="18"/>
  <c r="V9" i="18"/>
  <c r="V34" i="110" s="1"/>
  <c r="C18" i="18"/>
  <c r="A18" i="18" s="1"/>
  <c r="L24" i="18"/>
  <c r="L49" i="110" s="1"/>
  <c r="L15" i="18"/>
  <c r="L40" i="110" s="1"/>
  <c r="C7" i="18"/>
  <c r="C32" i="110" s="1"/>
  <c r="Q23" i="18"/>
  <c r="Q48" i="110" s="1"/>
  <c r="A25" i="7"/>
  <c r="AN13" i="20"/>
  <c r="G20" i="18"/>
  <c r="G45" i="110" s="1"/>
  <c r="AC21" i="10"/>
  <c r="E23" i="10"/>
  <c r="E23" i="57" s="1"/>
  <c r="E21" i="113" s="1"/>
  <c r="X26" i="10"/>
  <c r="D27" i="10"/>
  <c r="T23" i="10"/>
  <c r="T21" i="111" s="1"/>
  <c r="U6" i="10"/>
  <c r="AN25" i="10"/>
  <c r="D24" i="10"/>
  <c r="E21" i="10"/>
  <c r="Y11" i="10"/>
  <c r="AK5" i="10"/>
  <c r="M7" i="10"/>
  <c r="AG8" i="10"/>
  <c r="I10" i="10"/>
  <c r="AC11" i="10"/>
  <c r="E13" i="10"/>
  <c r="E11" i="111" s="1"/>
  <c r="Y14" i="10"/>
  <c r="Q16" i="10"/>
  <c r="S17" i="10"/>
  <c r="O18" i="10"/>
  <c r="O18" i="57" s="1"/>
  <c r="O16" i="113" s="1"/>
  <c r="S19" i="10"/>
  <c r="O20" i="10"/>
  <c r="B21" i="10"/>
  <c r="Z21" i="10"/>
  <c r="B22" i="10"/>
  <c r="V22" i="10"/>
  <c r="B23" i="10"/>
  <c r="Y5" i="10"/>
  <c r="U8" i="10"/>
  <c r="Q11" i="10"/>
  <c r="M14" i="10"/>
  <c r="M12" i="111" s="1"/>
  <c r="M17" i="10"/>
  <c r="U19" i="10"/>
  <c r="C21" i="10"/>
  <c r="C21" i="57" s="1"/>
  <c r="C19" i="113" s="1"/>
  <c r="AQ21" i="10"/>
  <c r="C23" i="10"/>
  <c r="C24" i="21" s="1"/>
  <c r="AE23" i="10"/>
  <c r="G24" i="10"/>
  <c r="AE24" i="10"/>
  <c r="G25" i="10"/>
  <c r="AA25" i="10"/>
  <c r="G26" i="10"/>
  <c r="G24" i="111" s="1"/>
  <c r="AA26" i="10"/>
  <c r="C27" i="10"/>
  <c r="C25" i="111" s="1"/>
  <c r="AA27" i="10"/>
  <c r="Y19" i="10"/>
  <c r="T27" i="10"/>
  <c r="T25" i="111" s="1"/>
  <c r="Q9" i="10"/>
  <c r="Q9" i="57" s="1"/>
  <c r="Q7" i="113" s="1"/>
  <c r="AB24" i="10"/>
  <c r="AO15" i="10"/>
  <c r="AO15" i="62" s="1"/>
  <c r="AG6" i="10"/>
  <c r="AC9" i="10"/>
  <c r="Y12" i="10"/>
  <c r="U15" i="10"/>
  <c r="AM17" i="10"/>
  <c r="C20" i="10"/>
  <c r="C21" i="21" s="1"/>
  <c r="P21" i="10"/>
  <c r="L22" i="10"/>
  <c r="P23" i="10"/>
  <c r="M10" i="10"/>
  <c r="E16" i="10"/>
  <c r="AS19" i="10"/>
  <c r="K22" i="10"/>
  <c r="K20" i="111" s="1"/>
  <c r="AO23" i="10"/>
  <c r="AK10" i="10"/>
  <c r="AB23" i="10"/>
  <c r="P26" i="10"/>
  <c r="P24" i="111" s="1"/>
  <c r="AS21" i="10"/>
  <c r="AS21" i="57" s="1"/>
  <c r="P27" i="10"/>
  <c r="P25" i="111" s="1"/>
  <c r="X25" i="10"/>
  <c r="AF23" i="10"/>
  <c r="U18" i="10"/>
  <c r="AC8" i="10"/>
  <c r="I6" i="10"/>
  <c r="AC7" i="10"/>
  <c r="E9" i="10"/>
  <c r="Y10" i="10"/>
  <c r="AS11" i="10"/>
  <c r="U13" i="10"/>
  <c r="AO14" i="10"/>
  <c r="AO15" i="21" s="1"/>
  <c r="AE16" i="10"/>
  <c r="AA17" i="10"/>
  <c r="AE18" i="10"/>
  <c r="AA19" i="10"/>
  <c r="W20" i="10"/>
  <c r="J21" i="10"/>
  <c r="AD21" i="10"/>
  <c r="F22" i="10"/>
  <c r="F22" i="57" s="1"/>
  <c r="F20" i="113" s="1"/>
  <c r="AD22" i="10"/>
  <c r="F23" i="10"/>
  <c r="M6" i="10"/>
  <c r="I9" i="10"/>
  <c r="I10" i="21" s="1"/>
  <c r="I61" i="111" s="1"/>
  <c r="E12" i="10"/>
  <c r="AS14" i="10"/>
  <c r="AS17" i="10"/>
  <c r="AS10" i="20" s="1"/>
  <c r="AK19" i="10"/>
  <c r="AK19" i="21" s="1"/>
  <c r="K21" i="10"/>
  <c r="O22" i="10"/>
  <c r="K23" i="10"/>
  <c r="K21" i="111" s="1"/>
  <c r="AI23" i="10"/>
  <c r="O24" i="10"/>
  <c r="AI24" i="10"/>
  <c r="AI24" i="57" s="1"/>
  <c r="K25" i="10"/>
  <c r="K23" i="111" s="1"/>
  <c r="AI25" i="10"/>
  <c r="K26" i="10"/>
  <c r="K24" i="111" s="1"/>
  <c r="AE26" i="10"/>
  <c r="K27" i="10"/>
  <c r="K25" i="111" s="1"/>
  <c r="AE27" i="10"/>
  <c r="AE27" i="57" s="1"/>
  <c r="H26" i="10"/>
  <c r="H24" i="111" s="1"/>
  <c r="X24" i="10"/>
  <c r="X27" i="10"/>
  <c r="X27" i="57" s="1"/>
  <c r="AN23" i="10"/>
  <c r="E10" i="10"/>
  <c r="U7" i="10"/>
  <c r="Q10" i="10"/>
  <c r="M13" i="10"/>
  <c r="I16" i="10"/>
  <c r="AA18" i="10"/>
  <c r="S20" i="10"/>
  <c r="S18" i="111" s="1"/>
  <c r="X21" i="10"/>
  <c r="AB22" i="10"/>
  <c r="AO5" i="10"/>
  <c r="AG11" i="10"/>
  <c r="E17" i="10"/>
  <c r="AG20" i="10"/>
  <c r="AQ22" i="10"/>
  <c r="E24" i="10"/>
  <c r="E22" i="111" s="1"/>
  <c r="AR27" i="10"/>
  <c r="AR27" i="62" s="1"/>
  <c r="H24" i="10"/>
  <c r="AB26" i="10"/>
  <c r="AK21" i="10"/>
  <c r="U5" i="10"/>
  <c r="Q8" i="10"/>
  <c r="M11" i="10"/>
  <c r="I14" i="10"/>
  <c r="K17" i="10"/>
  <c r="K17" i="57" s="1"/>
  <c r="K15" i="113" s="1"/>
  <c r="C19" i="10"/>
  <c r="AP20" i="10"/>
  <c r="AP21" i="10"/>
  <c r="AL22" i="10"/>
  <c r="AG7" i="10"/>
  <c r="Y13" i="10"/>
  <c r="AG18" i="10"/>
  <c r="AI21" i="10"/>
  <c r="AA23" i="10"/>
  <c r="W24" i="10"/>
  <c r="W25" i="10"/>
  <c r="W26" i="10"/>
  <c r="S27" i="10"/>
  <c r="S25" i="111" s="1"/>
  <c r="E18" i="10"/>
  <c r="E18" i="57" s="1"/>
  <c r="E16" i="113" s="1"/>
  <c r="D26" i="10"/>
  <c r="D24" i="111" s="1"/>
  <c r="AS5" i="10"/>
  <c r="AK11" i="10"/>
  <c r="W17" i="10"/>
  <c r="H21" i="10"/>
  <c r="H19" i="111" s="1"/>
  <c r="AR22" i="10"/>
  <c r="AR22" i="57" s="1"/>
  <c r="AC14" i="10"/>
  <c r="AM21" i="10"/>
  <c r="AC24" i="10"/>
  <c r="Y25" i="10"/>
  <c r="U26" i="10"/>
  <c r="U24" i="111" s="1"/>
  <c r="Y27" i="10"/>
  <c r="AD27" i="10"/>
  <c r="AH26" i="10"/>
  <c r="AD25" i="10"/>
  <c r="AH24" i="10"/>
  <c r="AL23" i="10"/>
  <c r="E22" i="10"/>
  <c r="E23" i="21" s="1"/>
  <c r="E74" i="111" s="1"/>
  <c r="AG19" i="10"/>
  <c r="Y15" i="10"/>
  <c r="AG9" i="10"/>
  <c r="B5" i="10"/>
  <c r="AE5" i="10"/>
  <c r="S6" i="10"/>
  <c r="G7" i="10"/>
  <c r="AM7" i="10"/>
  <c r="AA8" i="10"/>
  <c r="O9" i="10"/>
  <c r="O9" i="57" s="1"/>
  <c r="O7" i="113" s="1"/>
  <c r="C10" i="10"/>
  <c r="AI10" i="10"/>
  <c r="W11" i="10"/>
  <c r="K12" i="10"/>
  <c r="K12" i="57" s="1"/>
  <c r="K10" i="113" s="1"/>
  <c r="AQ12" i="10"/>
  <c r="AE13" i="10"/>
  <c r="S14" i="10"/>
  <c r="G15" i="10"/>
  <c r="AM15" i="10"/>
  <c r="AM15" i="20" s="1"/>
  <c r="AA16" i="10"/>
  <c r="AR16" i="10"/>
  <c r="P17" i="10"/>
  <c r="AF17" i="10"/>
  <c r="D18" i="10"/>
  <c r="T18" i="10"/>
  <c r="AJ18" i="10"/>
  <c r="AJ19" i="21" s="1"/>
  <c r="H19" i="10"/>
  <c r="H17" i="111" s="1"/>
  <c r="X19" i="10"/>
  <c r="AN19" i="10"/>
  <c r="T20" i="10"/>
  <c r="AB27" i="10"/>
  <c r="AG17" i="10"/>
  <c r="AC13" i="10"/>
  <c r="AN20" i="10"/>
  <c r="AO13" i="10"/>
  <c r="AC23" i="10"/>
  <c r="I26" i="10"/>
  <c r="I24" i="111" s="1"/>
  <c r="AD26" i="10"/>
  <c r="F24" i="10"/>
  <c r="F22" i="111" s="1"/>
  <c r="AC18" i="10"/>
  <c r="AM6" i="10"/>
  <c r="AI9" i="10"/>
  <c r="AI9" i="57" s="1"/>
  <c r="O12" i="10"/>
  <c r="T13" i="10"/>
  <c r="T13" i="57" s="1"/>
  <c r="T11" i="113" s="1"/>
  <c r="D14" i="10"/>
  <c r="AF14" i="10"/>
  <c r="AF14" i="57" s="1"/>
  <c r="P15" i="10"/>
  <c r="AR15" i="10"/>
  <c r="AR15" i="62" s="1"/>
  <c r="V20" i="10"/>
  <c r="V18" i="10"/>
  <c r="J17" i="10"/>
  <c r="K15" i="10"/>
  <c r="K15" i="57" s="1"/>
  <c r="K13" i="113" s="1"/>
  <c r="AE12" i="10"/>
  <c r="S9" i="10"/>
  <c r="W6" i="10"/>
  <c r="E6" i="10"/>
  <c r="AO21" i="10"/>
  <c r="N26" i="10"/>
  <c r="N24" i="111" s="1"/>
  <c r="AO26" i="10"/>
  <c r="Q24" i="10"/>
  <c r="AG16" i="10"/>
  <c r="P22" i="10"/>
  <c r="P22" i="57" s="1"/>
  <c r="P20" i="113" s="1"/>
  <c r="AI18" i="10"/>
  <c r="M9" i="10"/>
  <c r="M9" i="62" s="1"/>
  <c r="I15" i="10"/>
  <c r="N5" i="10"/>
  <c r="AD5" i="10"/>
  <c r="B6" i="10"/>
  <c r="R6" i="10"/>
  <c r="AH6" i="10"/>
  <c r="F7" i="10"/>
  <c r="V7" i="10"/>
  <c r="AL7" i="10"/>
  <c r="J8" i="10"/>
  <c r="Z8" i="10"/>
  <c r="AP8" i="10"/>
  <c r="N9" i="10"/>
  <c r="AD9" i="10"/>
  <c r="B10" i="10"/>
  <c r="R10" i="10"/>
  <c r="AH10" i="10"/>
  <c r="F11" i="10"/>
  <c r="V11" i="10"/>
  <c r="AL11" i="10"/>
  <c r="AL11" i="57" s="1"/>
  <c r="J12" i="10"/>
  <c r="Z12" i="10"/>
  <c r="AP12" i="10"/>
  <c r="N13" i="10"/>
  <c r="AD13" i="10"/>
  <c r="B14" i="10"/>
  <c r="R14" i="10"/>
  <c r="AH14" i="10"/>
  <c r="AH14" i="57" s="1"/>
  <c r="F15" i="10"/>
  <c r="V15" i="10"/>
  <c r="AL15" i="10"/>
  <c r="J16" i="10"/>
  <c r="Z16" i="10"/>
  <c r="J20" i="10"/>
  <c r="V19" i="10"/>
  <c r="AH18" i="10"/>
  <c r="B18" i="10"/>
  <c r="N17" i="10"/>
  <c r="W16" i="10"/>
  <c r="C15" i="10"/>
  <c r="C15" i="62" s="1"/>
  <c r="A15" i="62" s="1"/>
  <c r="AA13" i="10"/>
  <c r="G12" i="10"/>
  <c r="AE10" i="10"/>
  <c r="K9" i="10"/>
  <c r="K9" i="57" s="1"/>
  <c r="K7" i="113" s="1"/>
  <c r="AI7" i="10"/>
  <c r="O6" i="10"/>
  <c r="Y7" i="10"/>
  <c r="AO17" i="10"/>
  <c r="M22" i="10"/>
  <c r="N24" i="10"/>
  <c r="AH25" i="10"/>
  <c r="J27" i="10"/>
  <c r="J25" i="111" s="1"/>
  <c r="U27" i="10"/>
  <c r="U25" i="111" s="1"/>
  <c r="AS25" i="10"/>
  <c r="Y24" i="10"/>
  <c r="AI22" i="10"/>
  <c r="AO18" i="10"/>
  <c r="Y9" i="10"/>
  <c r="X22" i="10"/>
  <c r="D21" i="10"/>
  <c r="S18" i="10"/>
  <c r="Q14" i="10"/>
  <c r="Q12" i="111" s="1"/>
  <c r="Y8" i="10"/>
  <c r="AC20" i="10"/>
  <c r="AN27" i="10"/>
  <c r="AJ25" i="10"/>
  <c r="X5" i="10"/>
  <c r="P6" i="10"/>
  <c r="D7" i="10"/>
  <c r="AR7" i="10"/>
  <c r="AJ8" i="10"/>
  <c r="T9" i="10"/>
  <c r="L10" i="10"/>
  <c r="H11" i="10"/>
  <c r="AN11" i="10"/>
  <c r="AN11" i="20" s="1"/>
  <c r="AF12" i="10"/>
  <c r="AF12" i="21" s="1"/>
  <c r="X13" i="10"/>
  <c r="X13" i="57" s="1"/>
  <c r="T14" i="10"/>
  <c r="L15" i="10"/>
  <c r="D16" i="10"/>
  <c r="D16" i="57" s="1"/>
  <c r="D14" i="113" s="1"/>
  <c r="AD20" i="10"/>
  <c r="Z19" i="10"/>
  <c r="N18" i="10"/>
  <c r="N16" i="111" s="1"/>
  <c r="AD16" i="10"/>
  <c r="S13" i="10"/>
  <c r="C9" i="10"/>
  <c r="AS8" i="10"/>
  <c r="AH23" i="10"/>
  <c r="AH24" i="21" s="1"/>
  <c r="R27" i="10"/>
  <c r="R25" i="111" s="1"/>
  <c r="AG24" i="10"/>
  <c r="AG24" i="57" s="1"/>
  <c r="I18" i="10"/>
  <c r="W19" i="10"/>
  <c r="AK7" i="10"/>
  <c r="Q22" i="10"/>
  <c r="Q22" i="57" s="1"/>
  <c r="Q20" i="113" s="1"/>
  <c r="L20" i="10"/>
  <c r="L18" i="111" s="1"/>
  <c r="AF19" i="10"/>
  <c r="L19" i="10"/>
  <c r="AF18" i="10"/>
  <c r="L18" i="10"/>
  <c r="L16" i="111" s="1"/>
  <c r="AJ17" i="10"/>
  <c r="L17" i="10"/>
  <c r="AJ16" i="10"/>
  <c r="AJ16" i="57" s="1"/>
  <c r="C16" i="10"/>
  <c r="AQ14" i="10"/>
  <c r="AQ15" i="21" s="1"/>
  <c r="C14" i="10"/>
  <c r="G13" i="10"/>
  <c r="C12" i="10"/>
  <c r="G11" i="10"/>
  <c r="K10" i="10"/>
  <c r="G9" i="10"/>
  <c r="G7" i="111" s="1"/>
  <c r="K8" i="10"/>
  <c r="K8" i="21" s="1"/>
  <c r="K59" i="111" s="1"/>
  <c r="O7" i="10"/>
  <c r="K6" i="10"/>
  <c r="O5" i="10"/>
  <c r="M8" i="10"/>
  <c r="AK16" i="10"/>
  <c r="AK16" i="57" s="1"/>
  <c r="Q21" i="10"/>
  <c r="V23" i="10"/>
  <c r="AP24" i="10"/>
  <c r="J26" i="10"/>
  <c r="J24" i="111" s="1"/>
  <c r="V27" i="10"/>
  <c r="V25" i="111" s="1"/>
  <c r="I27" i="10"/>
  <c r="E26" i="10"/>
  <c r="E24" i="111" s="1"/>
  <c r="AK24" i="10"/>
  <c r="W21" i="10"/>
  <c r="AK8" i="10"/>
  <c r="AK8" i="57" s="1"/>
  <c r="AN21" i="10"/>
  <c r="G17" i="10"/>
  <c r="AO8" i="10"/>
  <c r="AO22" i="10"/>
  <c r="AO22" i="57" s="1"/>
  <c r="P24" i="10"/>
  <c r="P22" i="111" s="1"/>
  <c r="AQ26" i="10"/>
  <c r="AQ26" i="57" s="1"/>
  <c r="AM25" i="10"/>
  <c r="S24" i="10"/>
  <c r="AE22" i="10"/>
  <c r="I20" i="10"/>
  <c r="AK12" i="10"/>
  <c r="R23" i="10"/>
  <c r="N22" i="10"/>
  <c r="N20" i="111" s="1"/>
  <c r="AL20" i="10"/>
  <c r="G18" i="10"/>
  <c r="M15" i="10"/>
  <c r="AO10" i="10"/>
  <c r="AO6" i="10"/>
  <c r="AS16" i="10"/>
  <c r="AR26" i="10"/>
  <c r="AG13" i="10"/>
  <c r="AG5" i="10"/>
  <c r="Q32" i="92"/>
  <c r="AK32" i="92"/>
  <c r="U29" i="92"/>
  <c r="L29" i="92"/>
  <c r="D32" i="92"/>
  <c r="E29" i="92"/>
  <c r="M32" i="92"/>
  <c r="Z32" i="92"/>
  <c r="S27" i="13"/>
  <c r="T27" i="13"/>
  <c r="R22" i="13"/>
  <c r="N26" i="13"/>
  <c r="AG24" i="13"/>
  <c r="T23" i="13"/>
  <c r="G20" i="13"/>
  <c r="AP19" i="13"/>
  <c r="G21" i="13"/>
  <c r="AN17" i="13"/>
  <c r="AN15" i="12" s="1"/>
  <c r="AF23" i="13"/>
  <c r="G22" i="13"/>
  <c r="E20" i="13"/>
  <c r="C27" i="13"/>
  <c r="L27" i="13"/>
  <c r="L27" i="12" s="1"/>
  <c r="L52" i="112" s="1"/>
  <c r="V27" i="13"/>
  <c r="V27" i="12" s="1"/>
  <c r="V52" i="112" s="1"/>
  <c r="AD21" i="13"/>
  <c r="AD21" i="20" s="1"/>
  <c r="F24" i="13"/>
  <c r="O21" i="13"/>
  <c r="H20" i="13"/>
  <c r="T26" i="13"/>
  <c r="AI23" i="13"/>
  <c r="U27" i="13"/>
  <c r="AO23" i="13"/>
  <c r="AM21" i="13"/>
  <c r="AC22" i="13"/>
  <c r="AR18" i="13"/>
  <c r="AJ24" i="13"/>
  <c r="AO22" i="13"/>
  <c r="AC17" i="13"/>
  <c r="AS22" i="13"/>
  <c r="T29" i="92"/>
  <c r="N29" i="92"/>
  <c r="AS29" i="92"/>
  <c r="T32" i="92"/>
  <c r="AB32" i="92"/>
  <c r="G29" i="92"/>
  <c r="V29" i="92"/>
  <c r="AS32" i="92"/>
  <c r="H32" i="92"/>
  <c r="G32" i="92"/>
  <c r="I32" i="92"/>
  <c r="AG32" i="92"/>
  <c r="L32" i="92"/>
  <c r="AN32" i="92"/>
  <c r="M29" i="92"/>
  <c r="F29" i="92"/>
  <c r="AI29" i="92"/>
  <c r="AJ23" i="10"/>
  <c r="AF20" i="10"/>
  <c r="P20" i="10"/>
  <c r="P18" i="111" s="1"/>
  <c r="AR19" i="10"/>
  <c r="M18" i="10"/>
  <c r="M16" i="111" s="1"/>
  <c r="AS20" i="10"/>
  <c r="U22" i="10"/>
  <c r="U20" i="111" s="1"/>
  <c r="AD23" i="10"/>
  <c r="R24" i="10"/>
  <c r="R22" i="111" s="1"/>
  <c r="F25" i="10"/>
  <c r="AL25" i="10"/>
  <c r="Z26" i="10"/>
  <c r="N27" i="10"/>
  <c r="N25" i="111" s="1"/>
  <c r="AS27" i="10"/>
  <c r="Q27" i="10"/>
  <c r="Q25" i="111" s="1"/>
  <c r="AC26" i="10"/>
  <c r="X24" i="111" s="1"/>
  <c r="AO25" i="10"/>
  <c r="I25" i="10"/>
  <c r="U24" i="10"/>
  <c r="U22" i="111" s="1"/>
  <c r="AG23" i="10"/>
  <c r="AG23" i="20" s="1"/>
  <c r="AA22" i="10"/>
  <c r="G21" i="10"/>
  <c r="Y18" i="10"/>
  <c r="H23" i="10"/>
  <c r="T22" i="10"/>
  <c r="T20" i="111" s="1"/>
  <c r="AF21" i="10"/>
  <c r="AF22" i="21" s="1"/>
  <c r="AR20" i="10"/>
  <c r="AE19" i="10"/>
  <c r="K18" i="10"/>
  <c r="K16" i="111" s="1"/>
  <c r="AI16" i="10"/>
  <c r="U21" i="10"/>
  <c r="U21" i="21" s="1"/>
  <c r="U72" i="111" s="1"/>
  <c r="P25" i="10"/>
  <c r="P23" i="111" s="1"/>
  <c r="AR25" i="10"/>
  <c r="L27" i="10"/>
  <c r="AM27" i="10"/>
  <c r="W27" i="10"/>
  <c r="G27" i="10"/>
  <c r="G25" i="111" s="1"/>
  <c r="AI26" i="10"/>
  <c r="S26" i="10"/>
  <c r="S24" i="111" s="1"/>
  <c r="C26" i="10"/>
  <c r="AE25" i="10"/>
  <c r="O25" i="10"/>
  <c r="AQ24" i="10"/>
  <c r="AA24" i="10"/>
  <c r="K24" i="10"/>
  <c r="K22" i="111" s="1"/>
  <c r="AM23" i="10"/>
  <c r="W23" i="10"/>
  <c r="AM22" i="10"/>
  <c r="G22" i="10"/>
  <c r="G20" i="111" s="1"/>
  <c r="S21" i="10"/>
  <c r="Y20" i="10"/>
  <c r="E19" i="10"/>
  <c r="AC17" i="10"/>
  <c r="X17" i="57" s="1"/>
  <c r="AG15" i="10"/>
  <c r="N23" i="10"/>
  <c r="N21" i="111" s="1"/>
  <c r="AP22" i="10"/>
  <c r="Z22" i="10"/>
  <c r="J22" i="10"/>
  <c r="AL21" i="10"/>
  <c r="V21" i="10"/>
  <c r="F21" i="10"/>
  <c r="F19" i="111" s="1"/>
  <c r="AE20" i="10"/>
  <c r="AQ19" i="10"/>
  <c r="K19" i="10"/>
  <c r="W18" i="10"/>
  <c r="AI17" i="10"/>
  <c r="C17" i="10"/>
  <c r="AS15" i="10"/>
  <c r="AO19" i="10"/>
  <c r="M23" i="10"/>
  <c r="M23" i="57" s="1"/>
  <c r="M21" i="113" s="1"/>
  <c r="AJ24" i="10"/>
  <c r="L26" i="10"/>
  <c r="AF27" i="10"/>
  <c r="M20" i="10"/>
  <c r="AN24" i="10"/>
  <c r="AJ27" i="10"/>
  <c r="AJ27" i="57" s="1"/>
  <c r="D25" i="10"/>
  <c r="D23" i="111" s="1"/>
  <c r="AN26" i="10"/>
  <c r="Q27" i="13"/>
  <c r="AC25" i="13"/>
  <c r="AC24" i="13"/>
  <c r="AS27" i="13"/>
  <c r="AE26" i="13"/>
  <c r="K25" i="13"/>
  <c r="AB27" i="13"/>
  <c r="AB27" i="20" s="1"/>
  <c r="AN26" i="13"/>
  <c r="AN26" i="12" s="1"/>
  <c r="H26" i="13"/>
  <c r="Y27" i="13"/>
  <c r="Y27" i="18" s="1"/>
  <c r="G27" i="13"/>
  <c r="AH26" i="13"/>
  <c r="AH26" i="12" s="1"/>
  <c r="AL23" i="13"/>
  <c r="AP20" i="13"/>
  <c r="B18" i="13"/>
  <c r="AA13" i="13"/>
  <c r="AA13" i="12" s="1"/>
  <c r="AI9" i="13"/>
  <c r="AI10" i="15" s="1"/>
  <c r="AM6" i="13"/>
  <c r="T15" i="13"/>
  <c r="AR13" i="13"/>
  <c r="X12" i="13"/>
  <c r="X12" i="20" s="1"/>
  <c r="D11" i="13"/>
  <c r="AB9" i="13"/>
  <c r="AB9" i="20" s="1"/>
  <c r="H8" i="13"/>
  <c r="Z25" i="13"/>
  <c r="Z25" i="20" s="1"/>
  <c r="AD22" i="13"/>
  <c r="AD22" i="20" s="1"/>
  <c r="AH19" i="13"/>
  <c r="AL16" i="13"/>
  <c r="W11" i="13"/>
  <c r="W9" i="112" s="1"/>
  <c r="AA8" i="13"/>
  <c r="AA8" i="18" s="1"/>
  <c r="J16" i="13"/>
  <c r="AH14" i="13"/>
  <c r="AH14" i="12" s="1"/>
  <c r="N13" i="13"/>
  <c r="V11" i="13"/>
  <c r="AP8" i="13"/>
  <c r="V7" i="13"/>
  <c r="Y8" i="13"/>
  <c r="S18" i="13"/>
  <c r="K24" i="13"/>
  <c r="Q15" i="13"/>
  <c r="AG21" i="13"/>
  <c r="AQ14" i="13"/>
  <c r="AF18" i="13"/>
  <c r="AB21" i="13"/>
  <c r="AB21" i="20" s="1"/>
  <c r="X24" i="13"/>
  <c r="X24" i="20" s="1"/>
  <c r="U13" i="13"/>
  <c r="AM20" i="13"/>
  <c r="AM21" i="15" s="1"/>
  <c r="AK25" i="13"/>
  <c r="Q23" i="13"/>
  <c r="I20" i="13"/>
  <c r="M6" i="13"/>
  <c r="AG23" i="13"/>
  <c r="J26" i="13"/>
  <c r="R20" i="13"/>
  <c r="W12" i="13"/>
  <c r="W10" i="112" s="1"/>
  <c r="C7" i="13"/>
  <c r="A7" i="13" s="1"/>
  <c r="X15" i="13"/>
  <c r="X15" i="20" s="1"/>
  <c r="AB12" i="13"/>
  <c r="AB12" i="18" s="1"/>
  <c r="AF9" i="13"/>
  <c r="AJ6" i="13"/>
  <c r="AL22" i="13"/>
  <c r="B17" i="13"/>
  <c r="AI8" i="13"/>
  <c r="AP15" i="13"/>
  <c r="B13" i="13"/>
  <c r="F10" i="13"/>
  <c r="J7" i="13"/>
  <c r="J8" i="15" s="1"/>
  <c r="J59" i="112" s="1"/>
  <c r="I8" i="13"/>
  <c r="K18" i="13"/>
  <c r="C24" i="13"/>
  <c r="AG16" i="13"/>
  <c r="I15" i="13"/>
  <c r="K16" i="13"/>
  <c r="P19" i="13"/>
  <c r="L22" i="13"/>
  <c r="L22" i="12" s="1"/>
  <c r="H25" i="13"/>
  <c r="AG8" i="13"/>
  <c r="W18" i="13"/>
  <c r="W16" i="112" s="1"/>
  <c r="O24" i="13"/>
  <c r="AO5" i="13"/>
  <c r="U23" i="13"/>
  <c r="AS6" i="13"/>
  <c r="AC20" i="13"/>
  <c r="B26" i="13"/>
  <c r="F23" i="13"/>
  <c r="J20" i="13"/>
  <c r="N17" i="13"/>
  <c r="N18" i="15" s="1"/>
  <c r="X16" i="13"/>
  <c r="X16" i="20" s="1"/>
  <c r="D15" i="13"/>
  <c r="AB13" i="13"/>
  <c r="AB13" i="20" s="1"/>
  <c r="AH27" i="13"/>
  <c r="AL24" i="13"/>
  <c r="AP21" i="13"/>
  <c r="B19" i="13"/>
  <c r="AA15" i="13"/>
  <c r="AA15" i="18" s="1"/>
  <c r="AL15" i="13"/>
  <c r="R14" i="13"/>
  <c r="AP12" i="13"/>
  <c r="G19" i="13"/>
  <c r="AQ24" i="13"/>
  <c r="AE15" i="13"/>
  <c r="D19" i="13"/>
  <c r="AR21" i="13"/>
  <c r="AN24" i="13"/>
  <c r="AN24" i="12" s="1"/>
  <c r="K17" i="13"/>
  <c r="C23" i="13"/>
  <c r="A23" i="13" s="1"/>
  <c r="E16" i="13"/>
  <c r="AK18" i="13"/>
  <c r="AG18" i="13"/>
  <c r="M12" i="13"/>
  <c r="V25" i="13"/>
  <c r="V25" i="12" s="1"/>
  <c r="V50" i="112" s="1"/>
  <c r="AD19" i="13"/>
  <c r="AD19" i="18" s="1"/>
  <c r="S11" i="13"/>
  <c r="T14" i="13"/>
  <c r="X11" i="13"/>
  <c r="X11" i="20" s="1"/>
  <c r="V26" i="13"/>
  <c r="V26" i="12" s="1"/>
  <c r="V51" i="112" s="1"/>
  <c r="AD20" i="13"/>
  <c r="C13" i="13"/>
  <c r="Z15" i="13"/>
  <c r="Z15" i="20" s="1"/>
  <c r="AD12" i="13"/>
  <c r="AD12" i="16" s="1"/>
  <c r="AQ18" i="13"/>
  <c r="AI24" i="13"/>
  <c r="AS10" i="13"/>
  <c r="AA12" i="13"/>
  <c r="AA12" i="12" s="1"/>
  <c r="X17" i="13"/>
  <c r="X17" i="20" s="1"/>
  <c r="T20" i="13"/>
  <c r="P23" i="13"/>
  <c r="AR26" i="13"/>
  <c r="K19" i="13"/>
  <c r="S25" i="13"/>
  <c r="Y15" i="13"/>
  <c r="Y15" i="12" s="1"/>
  <c r="AS21" i="13"/>
  <c r="AS12" i="13"/>
  <c r="AJ24" i="18"/>
  <c r="D29" i="92"/>
  <c r="AR29" i="92"/>
  <c r="AL29" i="92"/>
  <c r="AK29" i="92"/>
  <c r="AJ29" i="92"/>
  <c r="AJ32" i="92"/>
  <c r="P32" i="92"/>
  <c r="AO32" i="92"/>
  <c r="U32" i="92"/>
  <c r="E32" i="92"/>
  <c r="Z12" i="13"/>
  <c r="Z12" i="20" s="1"/>
  <c r="F11" i="13"/>
  <c r="AD9" i="13"/>
  <c r="AD9" i="18" s="1"/>
  <c r="U11" i="13"/>
  <c r="AQ16" i="13"/>
  <c r="AM19" i="13"/>
  <c r="AI22" i="13"/>
  <c r="AE25" i="13"/>
  <c r="AK21" i="13"/>
  <c r="AS16" i="13"/>
  <c r="W13" i="13"/>
  <c r="W11" i="112" s="1"/>
  <c r="S16" i="13"/>
  <c r="AR17" i="13"/>
  <c r="T19" i="13"/>
  <c r="AN20" i="13"/>
  <c r="P22" i="13"/>
  <c r="AJ23" i="13"/>
  <c r="L25" i="13"/>
  <c r="L25" i="12" s="1"/>
  <c r="L50" i="112" s="1"/>
  <c r="AN27" i="13"/>
  <c r="E9" i="13"/>
  <c r="AO14" i="13"/>
  <c r="AE18" i="13"/>
  <c r="AA21" i="13"/>
  <c r="AA21" i="20" s="1"/>
  <c r="W24" i="13"/>
  <c r="I22" i="13"/>
  <c r="U18" i="13"/>
  <c r="E23" i="13"/>
  <c r="M17" i="13"/>
  <c r="AO17" i="13"/>
  <c r="AO27" i="13"/>
  <c r="AO27" i="12" s="1"/>
  <c r="AD27" i="13"/>
  <c r="AD27" i="20" s="1"/>
  <c r="AH24" i="13"/>
  <c r="AL21" i="13"/>
  <c r="AP18" i="13"/>
  <c r="S15" i="13"/>
  <c r="AE10" i="13"/>
  <c r="AI7" i="13"/>
  <c r="AB16" i="13"/>
  <c r="AB16" i="20" s="1"/>
  <c r="H15" i="13"/>
  <c r="AF13" i="13"/>
  <c r="L12" i="13"/>
  <c r="AJ10" i="13"/>
  <c r="P9" i="13"/>
  <c r="AN7" i="13"/>
  <c r="AP27" i="13"/>
  <c r="B25" i="13"/>
  <c r="F22" i="13"/>
  <c r="J19" i="13"/>
  <c r="AQ15" i="13"/>
  <c r="AQ10" i="13"/>
  <c r="C8" i="13"/>
  <c r="J15" i="13"/>
  <c r="AH13" i="13"/>
  <c r="N12" i="13"/>
  <c r="AL10" i="13"/>
  <c r="R9" i="13"/>
  <c r="AP7" i="13"/>
  <c r="E11" i="13"/>
  <c r="AI16" i="13"/>
  <c r="AE19" i="13"/>
  <c r="AA22" i="13"/>
  <c r="W25" i="13"/>
  <c r="W25" i="16" s="1"/>
  <c r="W50" i="109" s="1"/>
  <c r="Y22" i="13"/>
  <c r="Y22" i="20" s="1"/>
  <c r="AO19" i="13"/>
  <c r="C14" i="13"/>
  <c r="AJ16" i="13"/>
  <c r="L18" i="13"/>
  <c r="AF19" i="13"/>
  <c r="H21" i="13"/>
  <c r="AB22" i="13"/>
  <c r="AB22" i="18" s="1"/>
  <c r="D24" i="13"/>
  <c r="X25" i="13"/>
  <c r="AC11" i="13"/>
  <c r="C17" i="13"/>
  <c r="AQ19" i="13"/>
  <c r="AM22" i="13"/>
  <c r="AM26" i="13"/>
  <c r="E17" i="13"/>
  <c r="E24" i="12" s="1"/>
  <c r="AO21" i="13"/>
  <c r="AC16" i="13"/>
  <c r="Y20" i="13"/>
  <c r="AK12" i="13"/>
  <c r="AO11" i="13"/>
  <c r="U6" i="13"/>
  <c r="E18" i="13"/>
  <c r="AH10" i="13"/>
  <c r="AO12" i="13"/>
  <c r="AE17" i="13"/>
  <c r="AA20" i="13"/>
  <c r="W23" i="13"/>
  <c r="W21" i="112" s="1"/>
  <c r="S26" i="13"/>
  <c r="AO18" i="13"/>
  <c r="M18" i="13"/>
  <c r="K14" i="13"/>
  <c r="AN16" i="13"/>
  <c r="P18" i="13"/>
  <c r="AJ19" i="13"/>
  <c r="L21" i="13"/>
  <c r="AF22" i="13"/>
  <c r="H24" i="13"/>
  <c r="AF25" i="13"/>
  <c r="Y10" i="13"/>
  <c r="Q16" i="13"/>
  <c r="S19" i="13"/>
  <c r="O22" i="13"/>
  <c r="AI25" i="13"/>
  <c r="M19" i="13"/>
  <c r="Y17" i="13"/>
  <c r="AS20" i="13"/>
  <c r="AC21" i="13"/>
  <c r="AS14" i="13"/>
  <c r="AK20" i="13"/>
  <c r="I19" i="13"/>
  <c r="AP26" i="13"/>
  <c r="B24" i="13"/>
  <c r="F21" i="13"/>
  <c r="J18" i="13"/>
  <c r="AQ13" i="13"/>
  <c r="AQ9" i="13"/>
  <c r="L16" i="13"/>
  <c r="AJ14" i="13"/>
  <c r="P13" i="13"/>
  <c r="AN11" i="13"/>
  <c r="T10" i="13"/>
  <c r="AR8" i="13"/>
  <c r="X7" i="13"/>
  <c r="X7" i="20" s="1"/>
  <c r="J27" i="13"/>
  <c r="N24" i="13"/>
  <c r="R21" i="13"/>
  <c r="V18" i="13"/>
  <c r="W14" i="13"/>
  <c r="W12" i="112" s="1"/>
  <c r="K10" i="13"/>
  <c r="O7" i="13"/>
  <c r="N16" i="13"/>
  <c r="AL14" i="13"/>
  <c r="R13" i="13"/>
  <c r="AP11" i="13"/>
  <c r="V10" i="13"/>
  <c r="B9" i="13"/>
  <c r="Z7" i="13"/>
  <c r="Y12" i="13"/>
  <c r="W17" i="13"/>
  <c r="W17" i="12" s="1"/>
  <c r="S20" i="13"/>
  <c r="O23" i="13"/>
  <c r="K26" i="13"/>
  <c r="AC19" i="13"/>
  <c r="AK16" i="13"/>
  <c r="AM11" i="13"/>
  <c r="AI14" i="13"/>
  <c r="H17" i="13"/>
  <c r="AB18" i="13"/>
  <c r="AB18" i="20" s="1"/>
  <c r="D20" i="13"/>
  <c r="X21" i="13"/>
  <c r="X21" i="20" s="1"/>
  <c r="AR22" i="13"/>
  <c r="T24" i="13"/>
  <c r="L26" i="13"/>
  <c r="M7" i="13"/>
  <c r="E13" i="13"/>
  <c r="AI17" i="13"/>
  <c r="AE20" i="13"/>
  <c r="AA23" i="13"/>
  <c r="M27" i="13"/>
  <c r="M27" i="12" s="1"/>
  <c r="M52" i="112" s="1"/>
  <c r="AG11" i="13"/>
  <c r="Q9" i="13"/>
  <c r="M25" i="13"/>
  <c r="E19" i="13"/>
  <c r="AO9" i="13"/>
  <c r="I17" i="13"/>
  <c r="I23" i="13"/>
  <c r="AO7" i="13"/>
  <c r="W9" i="24"/>
  <c r="W34" i="113" s="1"/>
  <c r="W7" i="113"/>
  <c r="W13" i="24"/>
  <c r="W38" i="113" s="1"/>
  <c r="W11" i="113"/>
  <c r="W10" i="24"/>
  <c r="W35" i="113" s="1"/>
  <c r="W8" i="113"/>
  <c r="W8" i="24"/>
  <c r="W33" i="113" s="1"/>
  <c r="W6" i="113"/>
  <c r="W16" i="24"/>
  <c r="W41" i="113" s="1"/>
  <c r="M12" i="25"/>
  <c r="M63" i="113" s="1"/>
  <c r="AH18" i="18"/>
  <c r="AM24" i="18"/>
  <c r="AL27" i="13"/>
  <c r="F27" i="13"/>
  <c r="R26" i="13"/>
  <c r="AD25" i="13"/>
  <c r="AP24" i="13"/>
  <c r="J24" i="13"/>
  <c r="V23" i="13"/>
  <c r="AH22" i="13"/>
  <c r="B22" i="13"/>
  <c r="N21" i="13"/>
  <c r="Z20" i="13"/>
  <c r="AL19" i="13"/>
  <c r="F19" i="13"/>
  <c r="R18" i="13"/>
  <c r="AD17" i="13"/>
  <c r="AD17" i="20" s="1"/>
  <c r="AP16" i="13"/>
  <c r="AI15" i="13"/>
  <c r="O14" i="13"/>
  <c r="AM12" i="13"/>
  <c r="AA11" i="13"/>
  <c r="AA11" i="20" s="1"/>
  <c r="AM10" i="13"/>
  <c r="G10" i="13"/>
  <c r="S9" i="13"/>
  <c r="AE8" i="13"/>
  <c r="AQ7" i="13"/>
  <c r="K7" i="13"/>
  <c r="W6" i="13"/>
  <c r="P16" i="13"/>
  <c r="AR15" i="13"/>
  <c r="AB15" i="13"/>
  <c r="L15" i="13"/>
  <c r="AN14" i="13"/>
  <c r="X14" i="13"/>
  <c r="X14" i="20" s="1"/>
  <c r="H14" i="13"/>
  <c r="AJ13" i="13"/>
  <c r="T13" i="13"/>
  <c r="D13" i="13"/>
  <c r="D14" i="15" s="1"/>
  <c r="D65" i="112" s="1"/>
  <c r="AF12" i="13"/>
  <c r="P12" i="13"/>
  <c r="AR11" i="13"/>
  <c r="AB11" i="13"/>
  <c r="AB11" i="20" s="1"/>
  <c r="L11" i="13"/>
  <c r="AN10" i="13"/>
  <c r="X10" i="13"/>
  <c r="X10" i="20" s="1"/>
  <c r="H10" i="13"/>
  <c r="AJ9" i="13"/>
  <c r="T9" i="13"/>
  <c r="D9" i="13"/>
  <c r="AF8" i="13"/>
  <c r="P8" i="13"/>
  <c r="AR7" i="13"/>
  <c r="AB7" i="13"/>
  <c r="AB7" i="18" s="1"/>
  <c r="L7" i="13"/>
  <c r="AN6" i="13"/>
  <c r="X6" i="13"/>
  <c r="R27" i="13"/>
  <c r="R27" i="12" s="1"/>
  <c r="R52" i="112" s="1"/>
  <c r="AD26" i="13"/>
  <c r="AD26" i="20" s="1"/>
  <c r="AP25" i="13"/>
  <c r="J25" i="13"/>
  <c r="V24" i="13"/>
  <c r="AH23" i="13"/>
  <c r="B23" i="13"/>
  <c r="N22" i="13"/>
  <c r="Z21" i="13"/>
  <c r="Z21" i="20" s="1"/>
  <c r="AL20" i="13"/>
  <c r="F20" i="13"/>
  <c r="R19" i="13"/>
  <c r="AD18" i="13"/>
  <c r="AD18" i="20" s="1"/>
  <c r="AP17" i="13"/>
  <c r="J17" i="13"/>
  <c r="O16" i="13"/>
  <c r="AM14" i="13"/>
  <c r="S13" i="13"/>
  <c r="AQ11" i="13"/>
  <c r="G11" i="13"/>
  <c r="S10" i="13"/>
  <c r="AE9" i="13"/>
  <c r="AQ8" i="13"/>
  <c r="K8" i="13"/>
  <c r="W7" i="13"/>
  <c r="AI6" i="13"/>
  <c r="R16" i="13"/>
  <c r="B16" i="13"/>
  <c r="AD15" i="13"/>
  <c r="AD15" i="12" s="1"/>
  <c r="N15" i="13"/>
  <c r="AP14" i="13"/>
  <c r="Z14" i="13"/>
  <c r="J14" i="13"/>
  <c r="J14" i="12" s="1"/>
  <c r="AL13" i="13"/>
  <c r="V13" i="13"/>
  <c r="F13" i="13"/>
  <c r="AH12" i="13"/>
  <c r="R12" i="13"/>
  <c r="B12" i="13"/>
  <c r="AD11" i="13"/>
  <c r="AD11" i="16" s="1"/>
  <c r="N11" i="13"/>
  <c r="AP10" i="13"/>
  <c r="Z10" i="13"/>
  <c r="Z10" i="20" s="1"/>
  <c r="J10" i="13"/>
  <c r="AL9" i="13"/>
  <c r="V9" i="13"/>
  <c r="F9" i="13"/>
  <c r="AH8" i="13"/>
  <c r="R8" i="13"/>
  <c r="B8" i="13"/>
  <c r="AD7" i="13"/>
  <c r="N7" i="13"/>
  <c r="AP6" i="13"/>
  <c r="Z6" i="13"/>
  <c r="J6" i="13"/>
  <c r="Q6" i="13"/>
  <c r="AK7" i="13"/>
  <c r="M9" i="13"/>
  <c r="AG10" i="13"/>
  <c r="I12" i="13"/>
  <c r="AC13" i="13"/>
  <c r="E15" i="13"/>
  <c r="Y16" i="13"/>
  <c r="O17" i="13"/>
  <c r="C18" i="13"/>
  <c r="A18" i="13" s="1"/>
  <c r="AI18" i="13"/>
  <c r="W19" i="13"/>
  <c r="W17" i="112" s="1"/>
  <c r="K20" i="13"/>
  <c r="AQ20" i="13"/>
  <c r="AE21" i="13"/>
  <c r="S22" i="13"/>
  <c r="G23" i="13"/>
  <c r="AM23" i="13"/>
  <c r="AA24" i="13"/>
  <c r="AA24" i="18" s="1"/>
  <c r="O25" i="13"/>
  <c r="C26" i="13"/>
  <c r="AQ26" i="13"/>
  <c r="AQ26" i="12" s="1"/>
  <c r="I26" i="13"/>
  <c r="M23" i="13"/>
  <c r="Q20" i="13"/>
  <c r="U17" i="13"/>
  <c r="U22" i="12" s="1"/>
  <c r="U12" i="13"/>
  <c r="AC6" i="13"/>
  <c r="E14" i="13"/>
  <c r="I21" i="13"/>
  <c r="AS26" i="13"/>
  <c r="AK22" i="13"/>
  <c r="S12" i="13"/>
  <c r="G13" i="13"/>
  <c r="AM13" i="13"/>
  <c r="AA14" i="13"/>
  <c r="O15" i="13"/>
  <c r="C16" i="13"/>
  <c r="AF16" i="13"/>
  <c r="D17" i="13"/>
  <c r="T17" i="13"/>
  <c r="AJ17" i="13"/>
  <c r="H18" i="13"/>
  <c r="X18" i="13"/>
  <c r="X18" i="20" s="1"/>
  <c r="AN18" i="13"/>
  <c r="L19" i="13"/>
  <c r="AB19" i="13"/>
  <c r="AB19" i="12" s="1"/>
  <c r="AR19" i="13"/>
  <c r="P20" i="13"/>
  <c r="AF20" i="13"/>
  <c r="D21" i="13"/>
  <c r="T21" i="13"/>
  <c r="AJ21" i="13"/>
  <c r="H22" i="13"/>
  <c r="X22" i="13"/>
  <c r="X22" i="20" s="1"/>
  <c r="AN22" i="13"/>
  <c r="L23" i="13"/>
  <c r="AB23" i="13"/>
  <c r="AB23" i="12" s="1"/>
  <c r="AR23" i="13"/>
  <c r="P24" i="13"/>
  <c r="AF24" i="13"/>
  <c r="D25" i="13"/>
  <c r="D25" i="12" s="1"/>
  <c r="D50" i="112" s="1"/>
  <c r="T25" i="13"/>
  <c r="D26" i="13"/>
  <c r="AJ26" i="13"/>
  <c r="X27" i="13"/>
  <c r="X27" i="20" s="1"/>
  <c r="AO6" i="13"/>
  <c r="Q8" i="13"/>
  <c r="AK9" i="13"/>
  <c r="M11" i="13"/>
  <c r="AG12" i="13"/>
  <c r="I14" i="13"/>
  <c r="AC15" i="13"/>
  <c r="AM16" i="13"/>
  <c r="AA17" i="13"/>
  <c r="AA17" i="18" s="1"/>
  <c r="O18" i="13"/>
  <c r="C19" i="13"/>
  <c r="AI19" i="13"/>
  <c r="W20" i="13"/>
  <c r="W18" i="112" s="1"/>
  <c r="K21" i="13"/>
  <c r="AQ21" i="13"/>
  <c r="AE22" i="13"/>
  <c r="S23" i="13"/>
  <c r="G24" i="13"/>
  <c r="C25" i="13"/>
  <c r="W26" i="13"/>
  <c r="AQ27" i="13"/>
  <c r="AC23" i="13"/>
  <c r="AG20" i="13"/>
  <c r="AK17" i="13"/>
  <c r="I13" i="13"/>
  <c r="Q7" i="13"/>
  <c r="AC12" i="13"/>
  <c r="U20" i="13"/>
  <c r="U20" i="12" s="1"/>
  <c r="AG27" i="13"/>
  <c r="M24" i="13"/>
  <c r="AC8" i="13"/>
  <c r="Y19" i="13"/>
  <c r="Y19" i="16" s="1"/>
  <c r="AS25" i="13"/>
  <c r="AK23" i="13"/>
  <c r="Q22" i="13"/>
  <c r="AO20" i="13"/>
  <c r="U19" i="13"/>
  <c r="AS17" i="13"/>
  <c r="U16" i="13"/>
  <c r="Y13" i="13"/>
  <c r="Y13" i="18" s="1"/>
  <c r="AC10" i="13"/>
  <c r="AG7" i="13"/>
  <c r="U10" i="13"/>
  <c r="M16" i="13"/>
  <c r="Q19" i="13"/>
  <c r="M22" i="13"/>
  <c r="M23" i="15" s="1"/>
  <c r="M74" i="112" s="1"/>
  <c r="AC26" i="13"/>
  <c r="M20" i="13"/>
  <c r="E22" i="13"/>
  <c r="AO15" i="13"/>
  <c r="Q5" i="13"/>
  <c r="Q25" i="13"/>
  <c r="N27" i="13"/>
  <c r="N27" i="12" s="1"/>
  <c r="N52" i="112" s="1"/>
  <c r="Z26" i="13"/>
  <c r="Z26" i="20" s="1"/>
  <c r="AL25" i="13"/>
  <c r="F25" i="13"/>
  <c r="R24" i="13"/>
  <c r="AD23" i="13"/>
  <c r="AP22" i="13"/>
  <c r="J22" i="13"/>
  <c r="V21" i="13"/>
  <c r="AH20" i="13"/>
  <c r="B20" i="13"/>
  <c r="N19" i="13"/>
  <c r="Z18" i="13"/>
  <c r="Z18" i="20" s="1"/>
  <c r="AL17" i="13"/>
  <c r="F17" i="13"/>
  <c r="F17" i="12" s="1"/>
  <c r="G16" i="13"/>
  <c r="AE14" i="13"/>
  <c r="K13" i="13"/>
  <c r="AI11" i="13"/>
  <c r="C11" i="13"/>
  <c r="O10" i="13"/>
  <c r="AA9" i="13"/>
  <c r="AM8" i="13"/>
  <c r="G8" i="13"/>
  <c r="S7" i="13"/>
  <c r="AE6" i="13"/>
  <c r="AQ5" i="13"/>
  <c r="K5" i="13"/>
  <c r="T16" i="13"/>
  <c r="D16" i="13"/>
  <c r="D17" i="15" s="1"/>
  <c r="D68" i="112" s="1"/>
  <c r="AF15" i="13"/>
  <c r="P15" i="13"/>
  <c r="AR14" i="13"/>
  <c r="AB14" i="13"/>
  <c r="L14" i="13"/>
  <c r="AN13" i="13"/>
  <c r="X13" i="13"/>
  <c r="X13" i="20" s="1"/>
  <c r="H13" i="13"/>
  <c r="AJ12" i="13"/>
  <c r="T12" i="13"/>
  <c r="D12" i="13"/>
  <c r="AF11" i="13"/>
  <c r="P11" i="13"/>
  <c r="AR10" i="13"/>
  <c r="AB10" i="13"/>
  <c r="AB10" i="18" s="1"/>
  <c r="L10" i="13"/>
  <c r="AN9" i="13"/>
  <c r="X9" i="13"/>
  <c r="X9" i="20" s="1"/>
  <c r="H9" i="13"/>
  <c r="H10" i="15" s="1"/>
  <c r="H61" i="112" s="1"/>
  <c r="AJ8" i="13"/>
  <c r="T8" i="13"/>
  <c r="D8" i="13"/>
  <c r="AF7" i="13"/>
  <c r="AF8" i="15" s="1"/>
  <c r="P7" i="13"/>
  <c r="P8" i="15" s="1"/>
  <c r="P59" i="112" s="1"/>
  <c r="AR6" i="13"/>
  <c r="AB6" i="13"/>
  <c r="L6" i="13"/>
  <c r="AN5" i="13"/>
  <c r="X5" i="13"/>
  <c r="H5" i="13"/>
  <c r="Z27" i="13"/>
  <c r="Z27" i="20" s="1"/>
  <c r="AL26" i="13"/>
  <c r="F26" i="13"/>
  <c r="F26" i="12" s="1"/>
  <c r="F51" i="112" s="1"/>
  <c r="R25" i="13"/>
  <c r="AD24" i="13"/>
  <c r="AD24" i="16" s="1"/>
  <c r="AP23" i="13"/>
  <c r="J23" i="13"/>
  <c r="V22" i="13"/>
  <c r="AH21" i="13"/>
  <c r="B21" i="13"/>
  <c r="N20" i="13"/>
  <c r="Z19" i="13"/>
  <c r="Z19" i="20" s="1"/>
  <c r="AL18" i="13"/>
  <c r="F18" i="13"/>
  <c r="R17" i="13"/>
  <c r="AD16" i="13"/>
  <c r="AD16" i="20" s="1"/>
  <c r="K15" i="13"/>
  <c r="AI13" i="13"/>
  <c r="O12" i="13"/>
  <c r="O11" i="13"/>
  <c r="AA10" i="13"/>
  <c r="AA10" i="20" s="1"/>
  <c r="AM9" i="13"/>
  <c r="G9" i="13"/>
  <c r="S8" i="13"/>
  <c r="AE7" i="13"/>
  <c r="AQ6" i="13"/>
  <c r="K6" i="13"/>
  <c r="W5" i="13"/>
  <c r="V16" i="13"/>
  <c r="F16" i="13"/>
  <c r="AH15" i="13"/>
  <c r="R15" i="13"/>
  <c r="B15" i="13"/>
  <c r="AD14" i="13"/>
  <c r="N14" i="13"/>
  <c r="AP13" i="13"/>
  <c r="Z13" i="13"/>
  <c r="Z13" i="20" s="1"/>
  <c r="J13" i="13"/>
  <c r="AL12" i="13"/>
  <c r="V12" i="13"/>
  <c r="F12" i="13"/>
  <c r="AH11" i="13"/>
  <c r="R11" i="13"/>
  <c r="B11" i="13"/>
  <c r="AD10" i="13"/>
  <c r="AD10" i="20" s="1"/>
  <c r="N10" i="13"/>
  <c r="AP9" i="13"/>
  <c r="Z9" i="13"/>
  <c r="Z9" i="20" s="1"/>
  <c r="J9" i="13"/>
  <c r="AL8" i="13"/>
  <c r="V8" i="13"/>
  <c r="F8" i="13"/>
  <c r="AH7" i="13"/>
  <c r="R7" i="13"/>
  <c r="B7" i="13"/>
  <c r="AD6" i="13"/>
  <c r="N6" i="13"/>
  <c r="AP5" i="13"/>
  <c r="Z5" i="13"/>
  <c r="J5" i="13"/>
  <c r="AS5" i="13"/>
  <c r="U7" i="13"/>
  <c r="AO8" i="13"/>
  <c r="Q10" i="13"/>
  <c r="AK11" i="13"/>
  <c r="M13" i="13"/>
  <c r="AG14" i="13"/>
  <c r="I16" i="13"/>
  <c r="G17" i="13"/>
  <c r="G17" i="12" s="1"/>
  <c r="AM17" i="13"/>
  <c r="AA18" i="13"/>
  <c r="O19" i="13"/>
  <c r="C20" i="13"/>
  <c r="A20" i="13" s="1"/>
  <c r="AI20" i="13"/>
  <c r="W21" i="13"/>
  <c r="K22" i="13"/>
  <c r="AQ22" i="13"/>
  <c r="AE23" i="13"/>
  <c r="S24" i="13"/>
  <c r="G25" i="13"/>
  <c r="AM25" i="13"/>
  <c r="AA26" i="13"/>
  <c r="AC27" i="13"/>
  <c r="AS23" i="13"/>
  <c r="E21" i="13"/>
  <c r="I18" i="13"/>
  <c r="AO13" i="13"/>
  <c r="E8" i="13"/>
  <c r="I11" i="13"/>
  <c r="AG19" i="13"/>
  <c r="Y25" i="13"/>
  <c r="AG25" i="13"/>
  <c r="Y11" i="13"/>
  <c r="Y11" i="20" s="1"/>
  <c r="K12" i="13"/>
  <c r="K13" i="15" s="1"/>
  <c r="K64" i="112" s="1"/>
  <c r="AQ12" i="13"/>
  <c r="AE13" i="13"/>
  <c r="S14" i="13"/>
  <c r="G15" i="13"/>
  <c r="AM15" i="13"/>
  <c r="AA16" i="13"/>
  <c r="AA16" i="18" s="1"/>
  <c r="AR16" i="13"/>
  <c r="P17" i="13"/>
  <c r="AF17" i="13"/>
  <c r="D18" i="13"/>
  <c r="D18" i="12" s="1"/>
  <c r="T18" i="13"/>
  <c r="AJ18" i="13"/>
  <c r="H19" i="13"/>
  <c r="X19" i="13"/>
  <c r="X19" i="20" s="1"/>
  <c r="AN19" i="13"/>
  <c r="L20" i="13"/>
  <c r="AB20" i="13"/>
  <c r="AR20" i="13"/>
  <c r="P21" i="13"/>
  <c r="AF21" i="13"/>
  <c r="D22" i="13"/>
  <c r="T22" i="13"/>
  <c r="AJ22" i="13"/>
  <c r="H23" i="13"/>
  <c r="X23" i="13"/>
  <c r="AN23" i="13"/>
  <c r="L24" i="13"/>
  <c r="AB24" i="13"/>
  <c r="AR24" i="13"/>
  <c r="P25" i="13"/>
  <c r="AN25" i="13"/>
  <c r="AB26" i="13"/>
  <c r="P27" i="13"/>
  <c r="E5" i="13"/>
  <c r="Y6" i="13"/>
  <c r="AS7" i="13"/>
  <c r="AS7" i="12" s="1"/>
  <c r="U9" i="13"/>
  <c r="U10" i="15" s="1"/>
  <c r="AO10" i="13"/>
  <c r="Q12" i="13"/>
  <c r="AK13" i="13"/>
  <c r="M15" i="13"/>
  <c r="AE16" i="13"/>
  <c r="S17" i="13"/>
  <c r="S17" i="12" s="1"/>
  <c r="G18" i="13"/>
  <c r="AM18" i="13"/>
  <c r="AA19" i="13"/>
  <c r="AA19" i="20" s="1"/>
  <c r="O20" i="13"/>
  <c r="C21" i="13"/>
  <c r="AI21" i="13"/>
  <c r="W22" i="13"/>
  <c r="W22" i="12" s="1"/>
  <c r="K23" i="13"/>
  <c r="AQ23" i="13"/>
  <c r="AE24" i="13"/>
  <c r="G26" i="13"/>
  <c r="AA27" i="13"/>
  <c r="AA27" i="20" s="1"/>
  <c r="Q24" i="13"/>
  <c r="U21" i="13"/>
  <c r="Y18" i="13"/>
  <c r="Y18" i="18" s="1"/>
  <c r="AC14" i="13"/>
  <c r="AK8" i="13"/>
  <c r="AG9" i="13"/>
  <c r="AS18" i="13"/>
  <c r="AK24" i="13"/>
  <c r="I27" i="13"/>
  <c r="I27" i="12" s="1"/>
  <c r="I52" i="112" s="1"/>
  <c r="U14" i="13"/>
  <c r="AK26" i="13"/>
  <c r="AK26" i="12" s="1"/>
  <c r="AG26" i="13"/>
  <c r="I24" i="13"/>
  <c r="AG22" i="13"/>
  <c r="M21" i="13"/>
  <c r="AK19" i="13"/>
  <c r="Q18" i="13"/>
  <c r="AO16" i="13"/>
  <c r="M14" i="13"/>
  <c r="Q11" i="13"/>
  <c r="U8" i="13"/>
  <c r="Y5" i="13"/>
  <c r="AS8" i="13"/>
  <c r="AK14" i="13"/>
  <c r="AC18" i="13"/>
  <c r="Y21" i="13"/>
  <c r="I25" i="13"/>
  <c r="Q17" i="13"/>
  <c r="AS24" i="13"/>
  <c r="AG17" i="13"/>
  <c r="I7" i="13"/>
  <c r="AK10" i="13"/>
  <c r="AN8" i="18"/>
  <c r="U7" i="18"/>
  <c r="U32" i="110" s="1"/>
  <c r="L9" i="18"/>
  <c r="P10" i="18"/>
  <c r="P35" i="110" s="1"/>
  <c r="V24" i="18"/>
  <c r="V49" i="110" s="1"/>
  <c r="F20" i="18"/>
  <c r="F45" i="110" s="1"/>
  <c r="V7" i="18"/>
  <c r="V32" i="110" s="1"/>
  <c r="C24" i="18"/>
  <c r="A24" i="18" s="1"/>
  <c r="P24" i="18"/>
  <c r="P49" i="110" s="1"/>
  <c r="P22" i="110"/>
  <c r="E24" i="18"/>
  <c r="E49" i="110" s="1"/>
  <c r="E22" i="110"/>
  <c r="A24" i="7"/>
  <c r="C22" i="110"/>
  <c r="H24" i="18"/>
  <c r="H49" i="110" s="1"/>
  <c r="H22" i="110"/>
  <c r="W24" i="56"/>
  <c r="W22" i="110"/>
  <c r="AG24" i="18"/>
  <c r="X24" i="56"/>
  <c r="AI23" i="18"/>
  <c r="AI12" i="18"/>
  <c r="I24" i="18"/>
  <c r="I49" i="110" s="1"/>
  <c r="J24" i="18"/>
  <c r="J49" i="110" s="1"/>
  <c r="M24" i="18"/>
  <c r="M49" i="110" s="1"/>
  <c r="O24" i="18"/>
  <c r="O49" i="110" s="1"/>
  <c r="N24" i="18"/>
  <c r="N49" i="110" s="1"/>
  <c r="S24" i="18"/>
  <c r="S49" i="110" s="1"/>
  <c r="AN24" i="18"/>
  <c r="AO24" i="18"/>
  <c r="K24" i="18"/>
  <c r="K49" i="110" s="1"/>
  <c r="R24" i="18"/>
  <c r="R49" i="110" s="1"/>
  <c r="AH24" i="18"/>
  <c r="AE10" i="18"/>
  <c r="AG8" i="18"/>
  <c r="AC24" i="18"/>
  <c r="X49" i="110" s="1"/>
  <c r="AI24" i="18"/>
  <c r="F24" i="18"/>
  <c r="F49" i="110" s="1"/>
  <c r="AL24" i="18"/>
  <c r="AK24" i="18"/>
  <c r="I15" i="17"/>
  <c r="I66" i="109" s="1"/>
  <c r="J8" i="18"/>
  <c r="J33" i="110" s="1"/>
  <c r="J6" i="110"/>
  <c r="J13" i="18"/>
  <c r="J38" i="110" s="1"/>
  <c r="J11" i="110"/>
  <c r="O16" i="18"/>
  <c r="O41" i="110" s="1"/>
  <c r="O14" i="110"/>
  <c r="W12" i="56"/>
  <c r="W10" i="110"/>
  <c r="W8" i="56"/>
  <c r="W6" i="110"/>
  <c r="P17" i="18"/>
  <c r="P42" i="110" s="1"/>
  <c r="P15" i="110"/>
  <c r="I10" i="18"/>
  <c r="I35" i="110" s="1"/>
  <c r="I15" i="110"/>
  <c r="AC23" i="18"/>
  <c r="X48" i="110" s="1"/>
  <c r="X21" i="110"/>
  <c r="Q18" i="18"/>
  <c r="Q43" i="110" s="1"/>
  <c r="Q16" i="110"/>
  <c r="H11" i="18"/>
  <c r="H36" i="110" s="1"/>
  <c r="H9" i="110"/>
  <c r="H15" i="18"/>
  <c r="H40" i="110" s="1"/>
  <c r="H13" i="110"/>
  <c r="W13" i="56"/>
  <c r="W11" i="110"/>
  <c r="C12" i="18"/>
  <c r="C10" i="110"/>
  <c r="G9" i="18"/>
  <c r="G34" i="110" s="1"/>
  <c r="G7" i="110"/>
  <c r="AE7" i="18"/>
  <c r="Q8" i="18"/>
  <c r="Q33" i="110" s="1"/>
  <c r="Q6" i="110"/>
  <c r="M11" i="18"/>
  <c r="M36" i="110" s="1"/>
  <c r="M9" i="110"/>
  <c r="AL16" i="18"/>
  <c r="J21" i="18"/>
  <c r="J46" i="110" s="1"/>
  <c r="J15" i="110"/>
  <c r="H20" i="18"/>
  <c r="H45" i="110" s="1"/>
  <c r="H18" i="110"/>
  <c r="N7" i="18"/>
  <c r="N32" i="110" s="1"/>
  <c r="N5" i="110"/>
  <c r="V11" i="18"/>
  <c r="V36" i="110" s="1"/>
  <c r="V9" i="110"/>
  <c r="W16" i="56"/>
  <c r="W14" i="110"/>
  <c r="AJ18" i="18"/>
  <c r="M14" i="18"/>
  <c r="M39" i="110" s="1"/>
  <c r="M12" i="110"/>
  <c r="O21" i="18"/>
  <c r="O46" i="110" s="1"/>
  <c r="O19" i="110"/>
  <c r="F23" i="18"/>
  <c r="F48" i="110" s="1"/>
  <c r="F21" i="110"/>
  <c r="W19" i="56"/>
  <c r="W17" i="110"/>
  <c r="A18" i="7"/>
  <c r="C16" i="110"/>
  <c r="O17" i="18"/>
  <c r="O42" i="110" s="1"/>
  <c r="O15" i="110"/>
  <c r="E16" i="18"/>
  <c r="E41" i="110" s="1"/>
  <c r="E14" i="110"/>
  <c r="M10" i="18"/>
  <c r="M35" i="110" s="1"/>
  <c r="M8" i="110"/>
  <c r="AO15" i="18"/>
  <c r="E13" i="18"/>
  <c r="E38" i="110" s="1"/>
  <c r="E15" i="110"/>
  <c r="AN8" i="20"/>
  <c r="A10" i="10"/>
  <c r="Q19" i="17"/>
  <c r="Q70" i="109" s="1"/>
  <c r="G16" i="18"/>
  <c r="G41" i="110" s="1"/>
  <c r="G14" i="110"/>
  <c r="G12" i="18"/>
  <c r="G37" i="110" s="1"/>
  <c r="G10" i="110"/>
  <c r="G8" i="18"/>
  <c r="G33" i="110" s="1"/>
  <c r="G6" i="110"/>
  <c r="W15" i="56"/>
  <c r="W13" i="110"/>
  <c r="W7" i="56"/>
  <c r="W5" i="110"/>
  <c r="AC11" i="18"/>
  <c r="X36" i="110" s="1"/>
  <c r="X9" i="110"/>
  <c r="M8" i="18"/>
  <c r="M33" i="110" s="1"/>
  <c r="M6" i="110"/>
  <c r="AC21" i="18"/>
  <c r="X46" i="110" s="1"/>
  <c r="X19" i="110"/>
  <c r="W22" i="56"/>
  <c r="W20" i="110"/>
  <c r="W14" i="56"/>
  <c r="W12" i="110"/>
  <c r="Q13" i="18"/>
  <c r="Q38" i="110" s="1"/>
  <c r="Q11" i="110"/>
  <c r="W21" i="56"/>
  <c r="W19" i="110"/>
  <c r="C23" i="17"/>
  <c r="E23" i="17"/>
  <c r="Q17" i="17"/>
  <c r="Q68" i="109" s="1"/>
  <c r="I21" i="17"/>
  <c r="I72" i="109" s="1"/>
  <c r="R10" i="18"/>
  <c r="R35" i="110" s="1"/>
  <c r="R8" i="110"/>
  <c r="R15" i="18"/>
  <c r="R40" i="110" s="1"/>
  <c r="R13" i="110"/>
  <c r="D15" i="18"/>
  <c r="D40" i="110" s="1"/>
  <c r="D15" i="110"/>
  <c r="T12" i="18"/>
  <c r="T37" i="110" s="1"/>
  <c r="T10" i="110"/>
  <c r="T16" i="18"/>
  <c r="T41" i="110" s="1"/>
  <c r="T14" i="110"/>
  <c r="K10" i="18"/>
  <c r="K35" i="110" s="1"/>
  <c r="K8" i="110"/>
  <c r="W9" i="56"/>
  <c r="W7" i="110"/>
  <c r="U13" i="18"/>
  <c r="U38" i="110" s="1"/>
  <c r="U11" i="110"/>
  <c r="T23" i="18"/>
  <c r="T48" i="110" s="1"/>
  <c r="T21" i="110"/>
  <c r="S15" i="18"/>
  <c r="S40" i="110" s="1"/>
  <c r="S15" i="110"/>
  <c r="U23" i="18"/>
  <c r="U48" i="110" s="1"/>
  <c r="U21" i="110"/>
  <c r="AC14" i="18"/>
  <c r="X39" i="110" s="1"/>
  <c r="X12" i="110"/>
  <c r="U12" i="18"/>
  <c r="U37" i="110" s="1"/>
  <c r="U15" i="110"/>
  <c r="V12" i="20"/>
  <c r="V37" i="111" s="1"/>
  <c r="V16" i="20"/>
  <c r="V41" i="111" s="1"/>
  <c r="I19" i="20"/>
  <c r="I44" i="111" s="1"/>
  <c r="V12" i="18"/>
  <c r="V37" i="110" s="1"/>
  <c r="V10" i="110"/>
  <c r="F13" i="18"/>
  <c r="F38" i="110" s="1"/>
  <c r="F11" i="110"/>
  <c r="N14" i="18"/>
  <c r="N39" i="110" s="1"/>
  <c r="N12" i="110"/>
  <c r="G14" i="18"/>
  <c r="G39" i="110" s="1"/>
  <c r="G12" i="110"/>
  <c r="M13" i="18"/>
  <c r="M38" i="110" s="1"/>
  <c r="M11" i="110"/>
  <c r="L17" i="18"/>
  <c r="L15" i="110"/>
  <c r="A19" i="7"/>
  <c r="C17" i="110"/>
  <c r="W23" i="56"/>
  <c r="W21" i="110"/>
  <c r="Q9" i="18"/>
  <c r="Q34" i="110" s="1"/>
  <c r="Q7" i="110"/>
  <c r="H8" i="18"/>
  <c r="H33" i="110" s="1"/>
  <c r="H6" i="110"/>
  <c r="H12" i="18"/>
  <c r="H37" i="110" s="1"/>
  <c r="H10" i="110"/>
  <c r="H16" i="18"/>
  <c r="H41" i="110" s="1"/>
  <c r="H14" i="110"/>
  <c r="G15" i="18"/>
  <c r="G40" i="110" s="1"/>
  <c r="G13" i="110"/>
  <c r="W11" i="56"/>
  <c r="W9" i="110"/>
  <c r="C10" i="18"/>
  <c r="C8" i="110"/>
  <c r="Q12" i="18"/>
  <c r="Q37" i="110" s="1"/>
  <c r="Q10" i="110"/>
  <c r="M15" i="18"/>
  <c r="M40" i="110" s="1"/>
  <c r="M13" i="110"/>
  <c r="W18" i="56"/>
  <c r="W16" i="110"/>
  <c r="W10" i="56"/>
  <c r="W8" i="110"/>
  <c r="W17" i="56"/>
  <c r="W15" i="110"/>
  <c r="W20" i="56"/>
  <c r="W18" i="110"/>
  <c r="T11" i="20"/>
  <c r="T36" i="111" s="1"/>
  <c r="AQ16" i="15"/>
  <c r="P23" i="18"/>
  <c r="P48" i="110" s="1"/>
  <c r="P9" i="18"/>
  <c r="P34" i="110" s="1"/>
  <c r="P11" i="18"/>
  <c r="P36" i="110" s="1"/>
  <c r="AF22" i="18"/>
  <c r="I15" i="18"/>
  <c r="I40" i="110" s="1"/>
  <c r="T20" i="18"/>
  <c r="T45" i="110" s="1"/>
  <c r="AJ22" i="18"/>
  <c r="I13" i="18"/>
  <c r="I38" i="110" s="1"/>
  <c r="I19" i="18"/>
  <c r="I44" i="110" s="1"/>
  <c r="O22" i="18"/>
  <c r="O47" i="110" s="1"/>
  <c r="AM20" i="20"/>
  <c r="O9" i="18"/>
  <c r="O34" i="110" s="1"/>
  <c r="O13" i="18"/>
  <c r="O38" i="110" s="1"/>
  <c r="I7" i="18"/>
  <c r="I32" i="110" s="1"/>
  <c r="J12" i="18"/>
  <c r="J15" i="18"/>
  <c r="J40" i="110" s="1"/>
  <c r="D7" i="18"/>
  <c r="D32" i="110" s="1"/>
  <c r="P8" i="18"/>
  <c r="P33" i="110" s="1"/>
  <c r="I12" i="18"/>
  <c r="I37" i="110" s="1"/>
  <c r="AJ13" i="18"/>
  <c r="AG23" i="18"/>
  <c r="AF10" i="20"/>
  <c r="J16" i="18"/>
  <c r="J41" i="110" s="1"/>
  <c r="I16" i="18"/>
  <c r="I41" i="110" s="1"/>
  <c r="AN21" i="18"/>
  <c r="X19" i="56"/>
  <c r="AJ11" i="18"/>
  <c r="X14" i="56"/>
  <c r="AJ15" i="18"/>
  <c r="S14" i="18"/>
  <c r="S39" i="110" s="1"/>
  <c r="U9" i="18"/>
  <c r="U34" i="110" s="1"/>
  <c r="AG9" i="18"/>
  <c r="AH19" i="18"/>
  <c r="H29" i="92"/>
  <c r="P29" i="92"/>
  <c r="AE29" i="92"/>
  <c r="AM29" i="92"/>
  <c r="C29" i="92"/>
  <c r="K29" i="92"/>
  <c r="S29" i="92"/>
  <c r="AH29" i="92"/>
  <c r="AQ29" i="92"/>
  <c r="J29" i="92"/>
  <c r="R29" i="92"/>
  <c r="AG29" i="92"/>
  <c r="AO29" i="92"/>
  <c r="I29" i="92"/>
  <c r="Q29" i="92"/>
  <c r="AF29" i="92"/>
  <c r="AN29" i="92"/>
  <c r="C32" i="92"/>
  <c r="AQ32" i="92"/>
  <c r="AL32" i="92"/>
  <c r="AH32" i="92"/>
  <c r="AC32" i="92"/>
  <c r="V32" i="92"/>
  <c r="R32" i="92"/>
  <c r="N32" i="92"/>
  <c r="J32" i="92"/>
  <c r="F32" i="92"/>
  <c r="AR32" i="92"/>
  <c r="AM32" i="92"/>
  <c r="AI32" i="92"/>
  <c r="AE32" i="92"/>
  <c r="X32" i="92"/>
  <c r="S32" i="92"/>
  <c r="O32" i="92"/>
  <c r="K32" i="92"/>
  <c r="X11" i="56"/>
  <c r="B29" i="92"/>
  <c r="B32" i="92"/>
  <c r="B30" i="92"/>
  <c r="B29" i="70"/>
  <c r="B32" i="70"/>
  <c r="B30" i="70"/>
  <c r="B30" i="68"/>
  <c r="B32" i="68"/>
  <c r="B29" i="71"/>
  <c r="B32" i="71"/>
  <c r="B30" i="71"/>
  <c r="B32" i="69"/>
  <c r="B30" i="69"/>
  <c r="X10" i="56"/>
  <c r="X13" i="56"/>
  <c r="X23" i="56"/>
  <c r="X12" i="56"/>
  <c r="X7" i="56"/>
  <c r="X22" i="56"/>
  <c r="E15" i="18"/>
  <c r="E40" i="110" s="1"/>
  <c r="AS26" i="17"/>
  <c r="U10" i="17"/>
  <c r="U61" i="109" s="1"/>
  <c r="AC16" i="25"/>
  <c r="X67" i="113" s="1"/>
  <c r="L20" i="18"/>
  <c r="AO22" i="18"/>
  <c r="AO16" i="18"/>
  <c r="AN12" i="18"/>
  <c r="L13" i="18"/>
  <c r="P14" i="18"/>
  <c r="P39" i="110" s="1"/>
  <c r="AI10" i="18"/>
  <c r="F16" i="18"/>
  <c r="F41" i="110" s="1"/>
  <c r="V22" i="18"/>
  <c r="V47" i="110" s="1"/>
  <c r="AL23" i="18"/>
  <c r="J18" i="18"/>
  <c r="J43" i="110" s="1"/>
  <c r="H22" i="18"/>
  <c r="H47" i="110" s="1"/>
  <c r="C15" i="18"/>
  <c r="E12" i="18"/>
  <c r="E37" i="110" s="1"/>
  <c r="E14" i="18"/>
  <c r="E39" i="110" s="1"/>
  <c r="AO20" i="18"/>
  <c r="Q22" i="18"/>
  <c r="Q47" i="110" s="1"/>
  <c r="M19" i="18"/>
  <c r="M44" i="110" s="1"/>
  <c r="F7" i="18"/>
  <c r="F32" i="110" s="1"/>
  <c r="V10" i="18"/>
  <c r="V35" i="110" s="1"/>
  <c r="N11" i="18"/>
  <c r="N36" i="110" s="1"/>
  <c r="F12" i="18"/>
  <c r="F37" i="110" s="1"/>
  <c r="AL14" i="18"/>
  <c r="V16" i="18"/>
  <c r="V41" i="110" s="1"/>
  <c r="AC13" i="18"/>
  <c r="X38" i="110" s="1"/>
  <c r="P19" i="18"/>
  <c r="P44" i="110" s="1"/>
  <c r="AF23" i="18"/>
  <c r="AM16" i="18"/>
  <c r="O20" i="18"/>
  <c r="O45" i="110" s="1"/>
  <c r="V20" i="18"/>
  <c r="V45" i="110" s="1"/>
  <c r="E8" i="18"/>
  <c r="E33" i="110" s="1"/>
  <c r="E18" i="18"/>
  <c r="E43" i="110" s="1"/>
  <c r="I21" i="18"/>
  <c r="I46" i="110" s="1"/>
  <c r="AO21" i="18"/>
  <c r="G22" i="18"/>
  <c r="G47" i="110" s="1"/>
  <c r="AF8" i="20"/>
  <c r="T8" i="20"/>
  <c r="T33" i="111" s="1"/>
  <c r="I8" i="20"/>
  <c r="I33" i="111" s="1"/>
  <c r="P20" i="18"/>
  <c r="P45" i="110" s="1"/>
  <c r="I20" i="18"/>
  <c r="I45" i="110" s="1"/>
  <c r="I18" i="18"/>
  <c r="I43" i="110" s="1"/>
  <c r="E20" i="18"/>
  <c r="E45" i="110" s="1"/>
  <c r="J7" i="18"/>
  <c r="J32" i="110" s="1"/>
  <c r="J9" i="18"/>
  <c r="J34" i="110" s="1"/>
  <c r="N12" i="18"/>
  <c r="N37" i="110" s="1"/>
  <c r="AI15" i="18"/>
  <c r="E7" i="18"/>
  <c r="E32" i="110" s="1"/>
  <c r="P18" i="18"/>
  <c r="P43" i="110" s="1"/>
  <c r="I22" i="18"/>
  <c r="I47" i="110" s="1"/>
  <c r="AK18" i="18"/>
  <c r="H9" i="18"/>
  <c r="H34" i="110" s="1"/>
  <c r="AJ12" i="18"/>
  <c r="H13" i="18"/>
  <c r="H38" i="110" s="1"/>
  <c r="P15" i="18"/>
  <c r="G13" i="18"/>
  <c r="G38" i="110" s="1"/>
  <c r="AI8" i="18"/>
  <c r="AC7" i="18"/>
  <c r="E9" i="18"/>
  <c r="E34" i="110" s="1"/>
  <c r="AO14" i="18"/>
  <c r="R14" i="18"/>
  <c r="R39" i="110" s="1"/>
  <c r="AH12" i="18"/>
  <c r="J19" i="18"/>
  <c r="J44" i="110" s="1"/>
  <c r="AJ19" i="18"/>
  <c r="AM18" i="18"/>
  <c r="M18" i="18"/>
  <c r="M43" i="110" s="1"/>
  <c r="E19" i="18"/>
  <c r="E44" i="110" s="1"/>
  <c r="AM20" i="18"/>
  <c r="N9" i="18"/>
  <c r="N34" i="110" s="1"/>
  <c r="N10" i="18"/>
  <c r="N35" i="110" s="1"/>
  <c r="N16" i="18"/>
  <c r="N41" i="110" s="1"/>
  <c r="O12" i="18"/>
  <c r="O37" i="110" s="1"/>
  <c r="AC9" i="18"/>
  <c r="H18" i="18"/>
  <c r="H43" i="110" s="1"/>
  <c r="J22" i="18"/>
  <c r="J47" i="110" s="1"/>
  <c r="G19" i="18"/>
  <c r="G44" i="110" s="1"/>
  <c r="AE22" i="18"/>
  <c r="M20" i="18"/>
  <c r="M45" i="110" s="1"/>
  <c r="I23" i="18"/>
  <c r="I48" i="110" s="1"/>
  <c r="AO23" i="18"/>
  <c r="E10" i="18"/>
  <c r="E35" i="110" s="1"/>
  <c r="AM21" i="18"/>
  <c r="F8" i="20"/>
  <c r="F33" i="111" s="1"/>
  <c r="F16" i="20"/>
  <c r="F41" i="111" s="1"/>
  <c r="F9" i="18"/>
  <c r="F34" i="110" s="1"/>
  <c r="F15" i="18"/>
  <c r="F40" i="110" s="1"/>
  <c r="AG30" i="7"/>
  <c r="A27" i="7"/>
  <c r="C20" i="18"/>
  <c r="C23" i="18"/>
  <c r="L7" i="18"/>
  <c r="L12" i="18"/>
  <c r="AN15" i="18"/>
  <c r="L18" i="18"/>
  <c r="V19" i="18"/>
  <c r="V44" i="110" s="1"/>
  <c r="T10" i="20"/>
  <c r="T35" i="111" s="1"/>
  <c r="V8" i="18"/>
  <c r="V33" i="110" s="1"/>
  <c r="V13" i="18"/>
  <c r="V38" i="110" s="1"/>
  <c r="F14" i="18"/>
  <c r="F39" i="110" s="1"/>
  <c r="C11" i="18"/>
  <c r="C14" i="18"/>
  <c r="F8" i="18"/>
  <c r="F33" i="110" s="1"/>
  <c r="F10" i="18"/>
  <c r="F35" i="110" s="1"/>
  <c r="A17" i="7"/>
  <c r="C19" i="18"/>
  <c r="C26" i="18"/>
  <c r="L8" i="18"/>
  <c r="L16" i="18"/>
  <c r="AN10" i="18"/>
  <c r="AL10" i="18"/>
  <c r="AN11" i="18"/>
  <c r="AN19" i="18"/>
  <c r="A8" i="10"/>
  <c r="A16" i="10"/>
  <c r="F17" i="18"/>
  <c r="F42" i="110" s="1"/>
  <c r="F21" i="18"/>
  <c r="F46" i="110" s="1"/>
  <c r="V17" i="18"/>
  <c r="V42" i="110" s="1"/>
  <c r="V23" i="18"/>
  <c r="V48" i="110" s="1"/>
  <c r="V14" i="18"/>
  <c r="V39" i="110" s="1"/>
  <c r="L11" i="18"/>
  <c r="AN16" i="18"/>
  <c r="AL12" i="18"/>
  <c r="AN13" i="18"/>
  <c r="F19" i="18"/>
  <c r="F44" i="110" s="1"/>
  <c r="F22" i="18"/>
  <c r="F47" i="110" s="1"/>
  <c r="AR8" i="12"/>
  <c r="C13" i="18"/>
  <c r="AO30" i="7"/>
  <c r="D8" i="18"/>
  <c r="D33" i="110" s="1"/>
  <c r="AN9" i="18"/>
  <c r="L14" i="18"/>
  <c r="C16" i="18"/>
  <c r="F18" i="18"/>
  <c r="F43" i="110" s="1"/>
  <c r="V18" i="18"/>
  <c r="V43" i="110" s="1"/>
  <c r="AL18" i="18"/>
  <c r="S7" i="18"/>
  <c r="S32" i="110" s="1"/>
  <c r="F11" i="18"/>
  <c r="F36" i="110" s="1"/>
  <c r="V15" i="18"/>
  <c r="V40" i="110" s="1"/>
  <c r="C9" i="18"/>
  <c r="K21" i="18"/>
  <c r="K46" i="110" s="1"/>
  <c r="V21" i="18"/>
  <c r="V46" i="110" s="1"/>
  <c r="AG18" i="18"/>
  <c r="K14" i="18"/>
  <c r="K39" i="110" s="1"/>
  <c r="R8" i="18"/>
  <c r="R33" i="110" s="1"/>
  <c r="AG19" i="18"/>
  <c r="AG15" i="18"/>
  <c r="AK7" i="18"/>
  <c r="K30" i="7"/>
  <c r="K27" i="110" s="1"/>
  <c r="K9" i="18"/>
  <c r="K34" i="110" s="1"/>
  <c r="AI7" i="18"/>
  <c r="AI30" i="7"/>
  <c r="D20" i="18"/>
  <c r="D45" i="110" s="1"/>
  <c r="D9" i="18"/>
  <c r="D34" i="110" s="1"/>
  <c r="D10" i="18"/>
  <c r="D35" i="110" s="1"/>
  <c r="D17" i="18"/>
  <c r="D42" i="110" s="1"/>
  <c r="D11" i="18"/>
  <c r="D36" i="110" s="1"/>
  <c r="D18" i="18"/>
  <c r="D43" i="110" s="1"/>
  <c r="D23" i="18"/>
  <c r="D48" i="110" s="1"/>
  <c r="D21" i="18"/>
  <c r="D46" i="110" s="1"/>
  <c r="D13" i="18"/>
  <c r="D38" i="110" s="1"/>
  <c r="D14" i="18"/>
  <c r="D39" i="110" s="1"/>
  <c r="AF13" i="18"/>
  <c r="AF9" i="18"/>
  <c r="AF19" i="18"/>
  <c r="AF17" i="18"/>
  <c r="AF20" i="18"/>
  <c r="D19" i="18"/>
  <c r="D44" i="110" s="1"/>
  <c r="A22" i="7"/>
  <c r="C22" i="18"/>
  <c r="AK22" i="18"/>
  <c r="AK11" i="18"/>
  <c r="AK20" i="18"/>
  <c r="AK9" i="18"/>
  <c r="AK17" i="18"/>
  <c r="AK23" i="18"/>
  <c r="AK19" i="18"/>
  <c r="AK16" i="18"/>
  <c r="AF7" i="18"/>
  <c r="D30" i="7"/>
  <c r="D27" i="110" s="1"/>
  <c r="T8" i="18"/>
  <c r="T33" i="110" s="1"/>
  <c r="T30" i="7"/>
  <c r="T27" i="110" s="1"/>
  <c r="AJ8" i="18"/>
  <c r="AJ30" i="7"/>
  <c r="L30" i="7"/>
  <c r="L27" i="110" s="1"/>
  <c r="L10" i="18"/>
  <c r="AF11" i="18"/>
  <c r="D12" i="18"/>
  <c r="D37" i="110" s="1"/>
  <c r="AF15" i="18"/>
  <c r="D16" i="18"/>
  <c r="D41" i="110" s="1"/>
  <c r="AF16" i="18"/>
  <c r="S12" i="18"/>
  <c r="S37" i="110" s="1"/>
  <c r="S30" i="7"/>
  <c r="S27" i="110" s="1"/>
  <c r="C8" i="18"/>
  <c r="C30" i="7"/>
  <c r="C27" i="110" s="1"/>
  <c r="Q30" i="7"/>
  <c r="Q27" i="110" s="1"/>
  <c r="R17" i="18"/>
  <c r="R42" i="110" s="1"/>
  <c r="R13" i="18"/>
  <c r="R38" i="110" s="1"/>
  <c r="R11" i="18"/>
  <c r="R36" i="110" s="1"/>
  <c r="R9" i="18"/>
  <c r="R34" i="110" s="1"/>
  <c r="R7" i="18"/>
  <c r="R32" i="110" s="1"/>
  <c r="R22" i="18"/>
  <c r="R47" i="110" s="1"/>
  <c r="AH15" i="18"/>
  <c r="AH10" i="18"/>
  <c r="AH17" i="18"/>
  <c r="AH22" i="18"/>
  <c r="AH23" i="18"/>
  <c r="AH8" i="18"/>
  <c r="AH21" i="18"/>
  <c r="S23" i="18"/>
  <c r="S48" i="110" s="1"/>
  <c r="S13" i="18"/>
  <c r="S38" i="110" s="1"/>
  <c r="S17" i="18"/>
  <c r="S42" i="110" s="1"/>
  <c r="S10" i="18"/>
  <c r="S35" i="110" s="1"/>
  <c r="S11" i="18"/>
  <c r="S36" i="110" s="1"/>
  <c r="S21" i="18"/>
  <c r="S46" i="110" s="1"/>
  <c r="S16" i="18"/>
  <c r="S41" i="110" s="1"/>
  <c r="S8" i="18"/>
  <c r="S33" i="110" s="1"/>
  <c r="S9" i="18"/>
  <c r="S34" i="110" s="1"/>
  <c r="I30" i="7"/>
  <c r="I27" i="110" s="1"/>
  <c r="I11" i="18"/>
  <c r="S22" i="18"/>
  <c r="S47" i="110" s="1"/>
  <c r="A21" i="7"/>
  <c r="C21" i="18"/>
  <c r="AH13" i="18"/>
  <c r="AK15" i="18"/>
  <c r="T17" i="18"/>
  <c r="T42" i="110" s="1"/>
  <c r="T11" i="18"/>
  <c r="T36" i="110" s="1"/>
  <c r="T21" i="18"/>
  <c r="T46" i="110" s="1"/>
  <c r="T19" i="18"/>
  <c r="T44" i="110" s="1"/>
  <c r="T13" i="18"/>
  <c r="T38" i="110" s="1"/>
  <c r="T14" i="18"/>
  <c r="T39" i="110" s="1"/>
  <c r="T15" i="18"/>
  <c r="T40" i="110" s="1"/>
  <c r="T7" i="18"/>
  <c r="T32" i="110" s="1"/>
  <c r="D22" i="18"/>
  <c r="D47" i="110" s="1"/>
  <c r="S19" i="18"/>
  <c r="S44" i="110" s="1"/>
  <c r="K23" i="18"/>
  <c r="K48" i="110" s="1"/>
  <c r="K11" i="18"/>
  <c r="K36" i="110" s="1"/>
  <c r="K12" i="18"/>
  <c r="K37" i="110" s="1"/>
  <c r="K22" i="18"/>
  <c r="K47" i="110" s="1"/>
  <c r="K18" i="18"/>
  <c r="K43" i="110" s="1"/>
  <c r="K13" i="18"/>
  <c r="K38" i="110" s="1"/>
  <c r="K19" i="18"/>
  <c r="K44" i="110" s="1"/>
  <c r="K15" i="18"/>
  <c r="K40" i="110" s="1"/>
  <c r="K17" i="18"/>
  <c r="K42" i="110" s="1"/>
  <c r="K16" i="18"/>
  <c r="K41" i="110" s="1"/>
  <c r="K8" i="18"/>
  <c r="K33" i="110" s="1"/>
  <c r="R20" i="18"/>
  <c r="R45" i="110" s="1"/>
  <c r="AH20" i="18"/>
  <c r="AE16" i="18"/>
  <c r="AE8" i="18"/>
  <c r="AE19" i="18"/>
  <c r="AE14" i="18"/>
  <c r="AE15" i="18"/>
  <c r="AE20" i="18"/>
  <c r="AE12" i="18"/>
  <c r="AE17" i="18"/>
  <c r="AK8" i="18"/>
  <c r="AG17" i="18"/>
  <c r="AG16" i="18"/>
  <c r="AG12" i="18"/>
  <c r="AG22" i="18"/>
  <c r="AG10" i="18"/>
  <c r="AG21" i="18"/>
  <c r="S20" i="18"/>
  <c r="S45" i="110" s="1"/>
  <c r="AK10" i="18"/>
  <c r="U16" i="18"/>
  <c r="U41" i="110" s="1"/>
  <c r="U17" i="18"/>
  <c r="U42" i="110" s="1"/>
  <c r="U11" i="18"/>
  <c r="U36" i="110" s="1"/>
  <c r="U21" i="18"/>
  <c r="U46" i="110" s="1"/>
  <c r="U10" i="18"/>
  <c r="U35" i="110" s="1"/>
  <c r="U20" i="18"/>
  <c r="U45" i="110" s="1"/>
  <c r="U18" i="18"/>
  <c r="U43" i="110" s="1"/>
  <c r="U19" i="18"/>
  <c r="U44" i="110" s="1"/>
  <c r="U8" i="18"/>
  <c r="U33" i="110" s="1"/>
  <c r="V10" i="20"/>
  <c r="V35" i="111" s="1"/>
  <c r="V14" i="20"/>
  <c r="V39" i="111" s="1"/>
  <c r="I23" i="15"/>
  <c r="H19" i="18"/>
  <c r="H44" i="110" s="1"/>
  <c r="Q20" i="18"/>
  <c r="Q45" i="110" s="1"/>
  <c r="AM15" i="18"/>
  <c r="A20" i="100"/>
  <c r="A23" i="100"/>
  <c r="A26" i="100"/>
  <c r="A10" i="100"/>
  <c r="A17" i="100"/>
  <c r="A16" i="100"/>
  <c r="A19" i="100"/>
  <c r="A22" i="100"/>
  <c r="A29" i="100"/>
  <c r="A13" i="100"/>
  <c r="A28" i="100"/>
  <c r="A12" i="100"/>
  <c r="A15" i="100"/>
  <c r="A18" i="100"/>
  <c r="A25" i="100"/>
  <c r="A24" i="100"/>
  <c r="A27" i="100"/>
  <c r="A11" i="100"/>
  <c r="A14" i="100"/>
  <c r="A21" i="100"/>
  <c r="L31" i="2"/>
  <c r="AB31" i="2"/>
  <c r="AR31" i="2"/>
  <c r="N31" i="2"/>
  <c r="S31" i="2"/>
  <c r="R31" i="7"/>
  <c r="AK31" i="7"/>
  <c r="D31" i="7"/>
  <c r="T31" i="7"/>
  <c r="AF10" i="18"/>
  <c r="AF14" i="18"/>
  <c r="AE13" i="18"/>
  <c r="AS31" i="7"/>
  <c r="AK13" i="18"/>
  <c r="K20" i="18"/>
  <c r="K45" i="110" s="1"/>
  <c r="T18" i="18"/>
  <c r="T43" i="110" s="1"/>
  <c r="T22" i="18"/>
  <c r="T47" i="110" s="1"/>
  <c r="AE18" i="18"/>
  <c r="AG20" i="18"/>
  <c r="R19" i="18"/>
  <c r="R44" i="110" s="1"/>
  <c r="R23" i="18"/>
  <c r="R48" i="110" s="1"/>
  <c r="AE23" i="18"/>
  <c r="S11" i="25"/>
  <c r="S62" i="113" s="1"/>
  <c r="AK24" i="25"/>
  <c r="Q15" i="25"/>
  <c r="Q66" i="113" s="1"/>
  <c r="AS14" i="17"/>
  <c r="AQ17" i="17"/>
  <c r="AI23" i="17"/>
  <c r="AS11" i="17"/>
  <c r="I20" i="17"/>
  <c r="I71" i="109" s="1"/>
  <c r="E9" i="17"/>
  <c r="E60" i="109" s="1"/>
  <c r="M12" i="17"/>
  <c r="M63" i="109" s="1"/>
  <c r="AO21" i="17"/>
  <c r="AG14" i="18"/>
  <c r="AK21" i="18"/>
  <c r="AF8" i="18"/>
  <c r="AF12" i="18"/>
  <c r="AE9" i="18"/>
  <c r="AE21" i="18"/>
  <c r="AH11" i="18"/>
  <c r="H21" i="18"/>
  <c r="H46" i="110" s="1"/>
  <c r="AF21" i="18"/>
  <c r="R21" i="18"/>
  <c r="R46" i="110" s="1"/>
  <c r="V9" i="20"/>
  <c r="V34" i="111" s="1"/>
  <c r="V13" i="20"/>
  <c r="V38" i="111" s="1"/>
  <c r="D31" i="2"/>
  <c r="T31" i="2"/>
  <c r="AJ31" i="2"/>
  <c r="F31" i="2"/>
  <c r="V31" i="2"/>
  <c r="AL31" i="2"/>
  <c r="C31" i="2"/>
  <c r="AI31" i="2"/>
  <c r="AK31" i="2"/>
  <c r="AR31" i="7"/>
  <c r="T12" i="20"/>
  <c r="T37" i="111" s="1"/>
  <c r="O8" i="25"/>
  <c r="O59" i="113" s="1"/>
  <c r="E32" i="69"/>
  <c r="G32" i="69"/>
  <c r="I32" i="69"/>
  <c r="K32" i="69"/>
  <c r="M32" i="69"/>
  <c r="O32" i="69"/>
  <c r="Q32" i="69"/>
  <c r="S32" i="69"/>
  <c r="U32" i="69"/>
  <c r="AE32" i="69"/>
  <c r="AG32" i="69"/>
  <c r="AI32" i="69"/>
  <c r="AK32" i="69"/>
  <c r="AM32" i="69"/>
  <c r="AO32" i="69"/>
  <c r="AR32" i="69"/>
  <c r="D32" i="69"/>
  <c r="F32" i="69"/>
  <c r="H32" i="69"/>
  <c r="J32" i="69"/>
  <c r="L32" i="69"/>
  <c r="N32" i="69"/>
  <c r="P32" i="69"/>
  <c r="R32" i="69"/>
  <c r="T32" i="69"/>
  <c r="V32" i="69"/>
  <c r="AC32" i="69"/>
  <c r="AF32" i="69"/>
  <c r="AH32" i="69"/>
  <c r="AJ32" i="69"/>
  <c r="AL32" i="69"/>
  <c r="AN32" i="69"/>
  <c r="AQ32" i="69"/>
  <c r="AS32" i="69"/>
  <c r="C32" i="69"/>
  <c r="AJ7" i="18"/>
  <c r="AJ31" i="7"/>
  <c r="T7" i="20"/>
  <c r="T32" i="111" s="1"/>
  <c r="E32" i="68"/>
  <c r="G32" i="68"/>
  <c r="I32" i="68"/>
  <c r="K32" i="68"/>
  <c r="M32" i="68"/>
  <c r="O32" i="68"/>
  <c r="Q32" i="68"/>
  <c r="S32" i="68"/>
  <c r="U32" i="68"/>
  <c r="X32" i="68"/>
  <c r="AB32" i="68"/>
  <c r="AE32" i="68"/>
  <c r="AG32" i="68"/>
  <c r="AI32" i="68"/>
  <c r="AK32" i="68"/>
  <c r="AM32" i="68"/>
  <c r="AO32" i="68"/>
  <c r="AR32" i="68"/>
  <c r="D32" i="68"/>
  <c r="F32" i="68"/>
  <c r="H32" i="68"/>
  <c r="J32" i="68"/>
  <c r="L32" i="68"/>
  <c r="N32" i="68"/>
  <c r="P32" i="68"/>
  <c r="R32" i="68"/>
  <c r="T32" i="68"/>
  <c r="V32" i="68"/>
  <c r="Z32" i="68"/>
  <c r="AC32" i="68"/>
  <c r="AF32" i="68"/>
  <c r="AH32" i="68"/>
  <c r="AJ32" i="68"/>
  <c r="AL32" i="68"/>
  <c r="AN32" i="68"/>
  <c r="AQ32" i="68"/>
  <c r="AS32" i="68"/>
  <c r="C32" i="68"/>
  <c r="O31" i="2"/>
  <c r="AE31" i="2"/>
  <c r="AC31" i="2"/>
  <c r="Q31" i="2"/>
  <c r="I31" i="2"/>
  <c r="AO31" i="2"/>
  <c r="S31" i="7"/>
  <c r="L31" i="7"/>
  <c r="AM31" i="7"/>
  <c r="G31" i="7"/>
  <c r="M31" i="7"/>
  <c r="F31" i="7"/>
  <c r="AQ31" i="7"/>
  <c r="C31" i="7"/>
  <c r="U31" i="7"/>
  <c r="I31" i="7"/>
  <c r="AQ8" i="17"/>
  <c r="AQ31" i="2"/>
  <c r="U8" i="17"/>
  <c r="U59" i="109" s="1"/>
  <c r="U31" i="2"/>
  <c r="E32" i="71"/>
  <c r="G32" i="71"/>
  <c r="I32" i="71"/>
  <c r="K32" i="71"/>
  <c r="M32" i="71"/>
  <c r="O32" i="71"/>
  <c r="Q32" i="71"/>
  <c r="S32" i="71"/>
  <c r="U32" i="71"/>
  <c r="X32" i="71"/>
  <c r="AB32" i="71"/>
  <c r="AE32" i="71"/>
  <c r="AG32" i="71"/>
  <c r="AI32" i="71"/>
  <c r="AK32" i="71"/>
  <c r="AM32" i="71"/>
  <c r="AO32" i="71"/>
  <c r="AR32" i="71"/>
  <c r="D32" i="71"/>
  <c r="F32" i="71"/>
  <c r="H32" i="71"/>
  <c r="J32" i="71"/>
  <c r="L32" i="71"/>
  <c r="N32" i="71"/>
  <c r="P32" i="71"/>
  <c r="R32" i="71"/>
  <c r="T32" i="71"/>
  <c r="V32" i="71"/>
  <c r="Z32" i="71"/>
  <c r="AC32" i="71"/>
  <c r="AF32" i="71"/>
  <c r="AH32" i="71"/>
  <c r="AJ32" i="71"/>
  <c r="AL32" i="71"/>
  <c r="AN32" i="71"/>
  <c r="AQ32" i="71"/>
  <c r="AS32" i="71"/>
  <c r="C32" i="71"/>
  <c r="E32" i="70"/>
  <c r="G32" i="70"/>
  <c r="I32" i="70"/>
  <c r="K32" i="70"/>
  <c r="M32" i="70"/>
  <c r="O32" i="70"/>
  <c r="Q32" i="70"/>
  <c r="S32" i="70"/>
  <c r="U32" i="70"/>
  <c r="X32" i="70"/>
  <c r="AB32" i="70"/>
  <c r="AE32" i="70"/>
  <c r="AG32" i="70"/>
  <c r="AI32" i="70"/>
  <c r="AK32" i="70"/>
  <c r="AM32" i="70"/>
  <c r="AO32" i="70"/>
  <c r="AR32" i="70"/>
  <c r="D32" i="70"/>
  <c r="F32" i="70"/>
  <c r="H32" i="70"/>
  <c r="J32" i="70"/>
  <c r="L32" i="70"/>
  <c r="N32" i="70"/>
  <c r="P32" i="70"/>
  <c r="R32" i="70"/>
  <c r="T32" i="70"/>
  <c r="V32" i="70"/>
  <c r="Z32" i="70"/>
  <c r="AC32" i="70"/>
  <c r="AF32" i="70"/>
  <c r="AH32" i="70"/>
  <c r="AJ32" i="70"/>
  <c r="AL32" i="70"/>
  <c r="AN32" i="70"/>
  <c r="AQ32" i="70"/>
  <c r="AS32" i="70"/>
  <c r="C32" i="70"/>
  <c r="H31" i="2"/>
  <c r="P31" i="2"/>
  <c r="X31" i="2"/>
  <c r="AF31" i="2"/>
  <c r="AN31" i="2"/>
  <c r="J31" i="2"/>
  <c r="R31" i="2"/>
  <c r="Z31" i="2"/>
  <c r="AH31" i="2"/>
  <c r="K31" i="2"/>
  <c r="E31" i="2"/>
  <c r="AG31" i="2"/>
  <c r="G31" i="2"/>
  <c r="AM31" i="2"/>
  <c r="M31" i="2"/>
  <c r="AS31" i="2"/>
  <c r="J31" i="7"/>
  <c r="V31" i="7"/>
  <c r="AL31" i="7"/>
  <c r="AI31" i="7"/>
  <c r="K31" i="7"/>
  <c r="E31" i="7"/>
  <c r="H31" i="7"/>
  <c r="P31" i="7"/>
  <c r="AF31" i="7"/>
  <c r="AN31" i="7"/>
  <c r="AE31" i="7"/>
  <c r="O31" i="7"/>
  <c r="AC31" i="7"/>
  <c r="AG31" i="7"/>
  <c r="N31" i="7"/>
  <c r="AH31" i="7"/>
  <c r="Q31" i="7"/>
  <c r="AO31" i="7"/>
  <c r="A26" i="97"/>
  <c r="B27" i="97"/>
  <c r="C26" i="97"/>
  <c r="C24" i="96"/>
  <c r="G24" i="96"/>
  <c r="E24" i="96"/>
  <c r="K24" i="96"/>
  <c r="B25" i="96"/>
  <c r="I25" i="96" s="1"/>
  <c r="A24" i="96"/>
  <c r="G10" i="25"/>
  <c r="G61" i="113" s="1"/>
  <c r="K15" i="25"/>
  <c r="K66" i="113" s="1"/>
  <c r="AQ15" i="25"/>
  <c r="AK22" i="25"/>
  <c r="AJ24" i="25"/>
  <c r="V26" i="25"/>
  <c r="V77" i="113" s="1"/>
  <c r="AQ23" i="17"/>
  <c r="AS20" i="17"/>
  <c r="AO9" i="18"/>
  <c r="AC12" i="18"/>
  <c r="X37" i="110" s="1"/>
  <c r="AM7" i="18"/>
  <c r="AC8" i="18"/>
  <c r="G23" i="18"/>
  <c r="G48" i="110" s="1"/>
  <c r="Q10" i="18"/>
  <c r="Q35" i="110" s="1"/>
  <c r="M16" i="18"/>
  <c r="M41" i="110" s="1"/>
  <c r="F7" i="20"/>
  <c r="F32" i="111" s="1"/>
  <c r="F11" i="20"/>
  <c r="F36" i="111" s="1"/>
  <c r="V11" i="20"/>
  <c r="V36" i="111" s="1"/>
  <c r="V15" i="20"/>
  <c r="V40" i="111" s="1"/>
  <c r="T15" i="20"/>
  <c r="T40" i="111" s="1"/>
  <c r="AF16" i="20"/>
  <c r="Q16" i="25"/>
  <c r="Q67" i="113" s="1"/>
  <c r="AQ16" i="17"/>
  <c r="AR27" i="17"/>
  <c r="AS10" i="17"/>
  <c r="AS24" i="17"/>
  <c r="H5" i="95"/>
  <c r="H5" i="94"/>
  <c r="P5" i="95"/>
  <c r="P5" i="94"/>
  <c r="AF5" i="95"/>
  <c r="AF5" i="94"/>
  <c r="AN5" i="95"/>
  <c r="AN5" i="94"/>
  <c r="D6" i="95"/>
  <c r="D6" i="94"/>
  <c r="L6" i="95"/>
  <c r="L6" i="94"/>
  <c r="T6" i="95"/>
  <c r="T6" i="94"/>
  <c r="AJ6" i="95"/>
  <c r="AJ6" i="94"/>
  <c r="AR6" i="94"/>
  <c r="AR6" i="95"/>
  <c r="J5" i="95"/>
  <c r="J5" i="94"/>
  <c r="R5" i="95"/>
  <c r="R5" i="94"/>
  <c r="AH5" i="95"/>
  <c r="AH5" i="94"/>
  <c r="F6" i="95"/>
  <c r="F6" i="94"/>
  <c r="N6" i="95"/>
  <c r="N6" i="94"/>
  <c r="V6" i="95"/>
  <c r="V6" i="94"/>
  <c r="AL6" i="95"/>
  <c r="AL6" i="94"/>
  <c r="C5" i="94"/>
  <c r="C5" i="95"/>
  <c r="S5" i="94"/>
  <c r="S5" i="95"/>
  <c r="AI5" i="94"/>
  <c r="AI5" i="95"/>
  <c r="G6" i="94"/>
  <c r="G6" i="95"/>
  <c r="AM6" i="94"/>
  <c r="AM6" i="95"/>
  <c r="E6" i="94"/>
  <c r="E6" i="95"/>
  <c r="O5" i="94"/>
  <c r="O5" i="95"/>
  <c r="AE5" i="94"/>
  <c r="AE5" i="95"/>
  <c r="C6" i="94"/>
  <c r="C6" i="95"/>
  <c r="S6" i="94"/>
  <c r="S6" i="95"/>
  <c r="AI6" i="94"/>
  <c r="AI6" i="95"/>
  <c r="AS5" i="95"/>
  <c r="AS5" i="94"/>
  <c r="E5" i="94"/>
  <c r="E5" i="95"/>
  <c r="AK5" i="94"/>
  <c r="AK5" i="95"/>
  <c r="I5" i="94"/>
  <c r="I5" i="95"/>
  <c r="AK6" i="94"/>
  <c r="AK6" i="95"/>
  <c r="U6" i="94"/>
  <c r="U6" i="95"/>
  <c r="D5" i="95"/>
  <c r="D5" i="94"/>
  <c r="L5" i="95"/>
  <c r="L5" i="94"/>
  <c r="T5" i="95"/>
  <c r="T5" i="94"/>
  <c r="AJ5" i="95"/>
  <c r="AJ5" i="94"/>
  <c r="AR5" i="94"/>
  <c r="AR5" i="95"/>
  <c r="H6" i="95"/>
  <c r="H6" i="94"/>
  <c r="P6" i="95"/>
  <c r="P6" i="94"/>
  <c r="AF6" i="95"/>
  <c r="AF6" i="94"/>
  <c r="AN6" i="95"/>
  <c r="AN6" i="94"/>
  <c r="F5" i="95"/>
  <c r="F5" i="94"/>
  <c r="N5" i="95"/>
  <c r="N5" i="94"/>
  <c r="V5" i="95"/>
  <c r="V5" i="94"/>
  <c r="AL5" i="95"/>
  <c r="AL5" i="94"/>
  <c r="J6" i="95"/>
  <c r="J6" i="94"/>
  <c r="R6" i="95"/>
  <c r="R6" i="94"/>
  <c r="AH6" i="95"/>
  <c r="AH6" i="94"/>
  <c r="K5" i="94"/>
  <c r="K5" i="95"/>
  <c r="AQ5" i="95"/>
  <c r="AQ5" i="94"/>
  <c r="O6" i="94"/>
  <c r="O6" i="95"/>
  <c r="AE6" i="94"/>
  <c r="AE6" i="95"/>
  <c r="Q6" i="94"/>
  <c r="Q6" i="95"/>
  <c r="M6" i="94"/>
  <c r="M6" i="95"/>
  <c r="G5" i="94"/>
  <c r="G5" i="95"/>
  <c r="AM5" i="94"/>
  <c r="AM5" i="95"/>
  <c r="K6" i="94"/>
  <c r="K6" i="95"/>
  <c r="AQ6" i="95"/>
  <c r="AQ6" i="94"/>
  <c r="M5" i="94"/>
  <c r="M5" i="95"/>
  <c r="AG6" i="94"/>
  <c r="AG6" i="95"/>
  <c r="AS6" i="95"/>
  <c r="AS6" i="94"/>
  <c r="AG5" i="94"/>
  <c r="AG5" i="95"/>
  <c r="U5" i="94"/>
  <c r="U5" i="95"/>
  <c r="I6" i="94"/>
  <c r="I6" i="95"/>
  <c r="AO6" i="94"/>
  <c r="AO6" i="95"/>
  <c r="AO5" i="94"/>
  <c r="AO5" i="95"/>
  <c r="Q5" i="94"/>
  <c r="Q5" i="95"/>
  <c r="L21" i="18"/>
  <c r="L19" i="18"/>
  <c r="AN23" i="18"/>
  <c r="AN20" i="18"/>
  <c r="AN17" i="18"/>
  <c r="AO17" i="18"/>
  <c r="AO12" i="18"/>
  <c r="AO19" i="18"/>
  <c r="N23" i="18"/>
  <c r="N48" i="110" s="1"/>
  <c r="N21" i="18"/>
  <c r="N46" i="110" s="1"/>
  <c r="AL21" i="18"/>
  <c r="AL19" i="18"/>
  <c r="AL17" i="18"/>
  <c r="AL15" i="18"/>
  <c r="AL13" i="18"/>
  <c r="AL9" i="18"/>
  <c r="AL7" i="18"/>
  <c r="AI18" i="18"/>
  <c r="AI17" i="18"/>
  <c r="AI16" i="18"/>
  <c r="AI9" i="18"/>
  <c r="AC19" i="18"/>
  <c r="X44" i="110" s="1"/>
  <c r="AC10" i="18"/>
  <c r="X35" i="110" s="1"/>
  <c r="AC20" i="18"/>
  <c r="X45" i="110" s="1"/>
  <c r="AC17" i="18"/>
  <c r="X42" i="110" s="1"/>
  <c r="AM23" i="18"/>
  <c r="AM19" i="18"/>
  <c r="AM13" i="18"/>
  <c r="AM9" i="18"/>
  <c r="AM14" i="18"/>
  <c r="AM10" i="18"/>
  <c r="G17" i="18"/>
  <c r="G42" i="110" s="1"/>
  <c r="G21" i="18"/>
  <c r="G46" i="110" s="1"/>
  <c r="Q19" i="18"/>
  <c r="Q44" i="110" s="1"/>
  <c r="Q14" i="18"/>
  <c r="Q39" i="110" s="1"/>
  <c r="M21" i="18"/>
  <c r="M46" i="110" s="1"/>
  <c r="M23" i="18"/>
  <c r="M48" i="110" s="1"/>
  <c r="M17" i="18"/>
  <c r="M42" i="110" s="1"/>
  <c r="J11" i="20"/>
  <c r="J36" i="111" s="1"/>
  <c r="I7" i="20"/>
  <c r="I32" i="111" s="1"/>
  <c r="AN18" i="18"/>
  <c r="AO10" i="18"/>
  <c r="N19" i="18"/>
  <c r="N44" i="110" s="1"/>
  <c r="AN22" i="18"/>
  <c r="L23" i="18"/>
  <c r="H23" i="18"/>
  <c r="H48" i="110" s="1"/>
  <c r="AC18" i="18"/>
  <c r="X43" i="110" s="1"/>
  <c r="N20" i="18"/>
  <c r="N45" i="110" s="1"/>
  <c r="AL20" i="18"/>
  <c r="N22" i="18"/>
  <c r="N47" i="110" s="1"/>
  <c r="AL22" i="18"/>
  <c r="AO13" i="18"/>
  <c r="AC22" i="18"/>
  <c r="X47" i="110" s="1"/>
  <c r="AI20" i="18"/>
  <c r="AO18" i="18"/>
  <c r="AC16" i="18"/>
  <c r="X41" i="110" s="1"/>
  <c r="J7" i="61"/>
  <c r="J8" i="19"/>
  <c r="J59" i="110" s="1"/>
  <c r="J7" i="56"/>
  <c r="J5" i="112" s="1"/>
  <c r="J30" i="7"/>
  <c r="J27" i="110" s="1"/>
  <c r="V8" i="19"/>
  <c r="V59" i="110" s="1"/>
  <c r="V7" i="56"/>
  <c r="V5" i="112" s="1"/>
  <c r="V7" i="61"/>
  <c r="V30" i="7"/>
  <c r="V27" i="110" s="1"/>
  <c r="AL8" i="19"/>
  <c r="AL7" i="56"/>
  <c r="AL7" i="61"/>
  <c r="AL30" i="7"/>
  <c r="J9" i="19"/>
  <c r="J60" i="110" s="1"/>
  <c r="J8" i="56"/>
  <c r="J6" i="112" s="1"/>
  <c r="J8" i="61"/>
  <c r="V8" i="61"/>
  <c r="V9" i="19"/>
  <c r="V60" i="110" s="1"/>
  <c r="V8" i="56"/>
  <c r="V6" i="112" s="1"/>
  <c r="AL8" i="61"/>
  <c r="AL9" i="19"/>
  <c r="AL8" i="56"/>
  <c r="J9" i="61"/>
  <c r="J10" i="19"/>
  <c r="J61" i="110" s="1"/>
  <c r="J9" i="56"/>
  <c r="J7" i="112" s="1"/>
  <c r="V10" i="19"/>
  <c r="V61" i="110" s="1"/>
  <c r="V9" i="56"/>
  <c r="V7" i="112" s="1"/>
  <c r="V9" i="61"/>
  <c r="AH9" i="61"/>
  <c r="AH10" i="19"/>
  <c r="AH9" i="56"/>
  <c r="R11" i="19"/>
  <c r="R62" i="110" s="1"/>
  <c r="R10" i="56"/>
  <c r="R8" i="112" s="1"/>
  <c r="R10" i="61"/>
  <c r="R11" i="61"/>
  <c r="R12" i="19"/>
  <c r="R63" i="110" s="1"/>
  <c r="R11" i="56"/>
  <c r="R9" i="112" s="1"/>
  <c r="N12" i="61"/>
  <c r="N13" i="19"/>
  <c r="N64" i="110" s="1"/>
  <c r="N12" i="56"/>
  <c r="N10" i="112" s="1"/>
  <c r="J13" i="61"/>
  <c r="J14" i="19"/>
  <c r="J65" i="110" s="1"/>
  <c r="J13" i="56"/>
  <c r="J11" i="112" s="1"/>
  <c r="V14" i="19"/>
  <c r="V65" i="110" s="1"/>
  <c r="V13" i="56"/>
  <c r="V11" i="112" s="1"/>
  <c r="V13" i="61"/>
  <c r="AL14" i="19"/>
  <c r="AL13" i="56"/>
  <c r="AL13" i="61"/>
  <c r="F14" i="61"/>
  <c r="F15" i="19"/>
  <c r="F66" i="110" s="1"/>
  <c r="F14" i="56"/>
  <c r="F12" i="112" s="1"/>
  <c r="V14" i="61"/>
  <c r="V15" i="19"/>
  <c r="V66" i="110" s="1"/>
  <c r="V14" i="56"/>
  <c r="V12" i="112" s="1"/>
  <c r="AH15" i="19"/>
  <c r="AH14" i="56"/>
  <c r="AH14" i="61"/>
  <c r="F16" i="19"/>
  <c r="F67" i="110" s="1"/>
  <c r="F15" i="56"/>
  <c r="F13" i="112" s="1"/>
  <c r="F15" i="61"/>
  <c r="R15" i="61"/>
  <c r="R16" i="19"/>
  <c r="R67" i="110" s="1"/>
  <c r="R15" i="56"/>
  <c r="R13" i="112" s="1"/>
  <c r="AH15" i="56"/>
  <c r="AH15" i="61"/>
  <c r="AH16" i="19"/>
  <c r="R16" i="56"/>
  <c r="R14" i="112" s="1"/>
  <c r="R16" i="61"/>
  <c r="R17" i="19"/>
  <c r="R68" i="110" s="1"/>
  <c r="AH16" i="61"/>
  <c r="AH16" i="56"/>
  <c r="AH17" i="19"/>
  <c r="O16" i="61"/>
  <c r="O16" i="56"/>
  <c r="O14" i="112" s="1"/>
  <c r="O17" i="19"/>
  <c r="O68" i="110" s="1"/>
  <c r="AI16" i="19"/>
  <c r="AI15" i="56"/>
  <c r="AI15" i="61"/>
  <c r="C15" i="56"/>
  <c r="C13" i="112" s="1"/>
  <c r="C15" i="61"/>
  <c r="A15" i="61" s="1"/>
  <c r="C16" i="19"/>
  <c r="C67" i="110" s="1"/>
  <c r="A15" i="7"/>
  <c r="O14" i="56"/>
  <c r="O12" i="112" s="1"/>
  <c r="O14" i="61"/>
  <c r="O15" i="19"/>
  <c r="O66" i="110" s="1"/>
  <c r="AI13" i="56"/>
  <c r="AI13" i="61"/>
  <c r="AI14" i="19"/>
  <c r="C13" i="56"/>
  <c r="C11" i="112" s="1"/>
  <c r="C13" i="61"/>
  <c r="A13" i="61" s="1"/>
  <c r="C14" i="19"/>
  <c r="A13" i="7"/>
  <c r="AI11" i="56"/>
  <c r="AI11" i="61"/>
  <c r="AI12" i="19"/>
  <c r="C11" i="56"/>
  <c r="C9" i="112" s="1"/>
  <c r="C11" i="61"/>
  <c r="A11" i="61" s="1"/>
  <c r="C12" i="19"/>
  <c r="A11" i="7"/>
  <c r="O10" i="56"/>
  <c r="O8" i="112" s="1"/>
  <c r="O10" i="61"/>
  <c r="O11" i="19"/>
  <c r="O62" i="110" s="1"/>
  <c r="AI9" i="56"/>
  <c r="AI9" i="61"/>
  <c r="AI10" i="19"/>
  <c r="K9" i="56"/>
  <c r="K7" i="112" s="1"/>
  <c r="K9" i="61"/>
  <c r="K10" i="19"/>
  <c r="K61" i="110" s="1"/>
  <c r="AI7" i="56"/>
  <c r="AI7" i="61"/>
  <c r="AI8" i="19"/>
  <c r="K7" i="56"/>
  <c r="K5" i="112" s="1"/>
  <c r="K7" i="61"/>
  <c r="K7" i="18"/>
  <c r="K32" i="110" s="1"/>
  <c r="K8" i="19"/>
  <c r="K59" i="110" s="1"/>
  <c r="E7" i="56"/>
  <c r="E5" i="112" s="1"/>
  <c r="E7" i="61"/>
  <c r="E8" i="19"/>
  <c r="E59" i="110" s="1"/>
  <c r="E30" i="7"/>
  <c r="E27" i="110" s="1"/>
  <c r="AS9" i="56"/>
  <c r="AS9" i="61"/>
  <c r="AS10" i="19"/>
  <c r="AS9" i="18"/>
  <c r="U11" i="56"/>
  <c r="U9" i="112" s="1"/>
  <c r="U11" i="61"/>
  <c r="U12" i="19"/>
  <c r="U63" i="110" s="1"/>
  <c r="AO12" i="61"/>
  <c r="AO12" i="56"/>
  <c r="AO13" i="19"/>
  <c r="AS13" i="61"/>
  <c r="AS14" i="19"/>
  <c r="AS13" i="56"/>
  <c r="AS13" i="18"/>
  <c r="U15" i="61"/>
  <c r="U16" i="19"/>
  <c r="U67" i="110" s="1"/>
  <c r="U15" i="56"/>
  <c r="U13" i="112" s="1"/>
  <c r="AI17" i="19"/>
  <c r="AI16" i="56"/>
  <c r="AI16" i="61"/>
  <c r="D17" i="61"/>
  <c r="D18" i="19"/>
  <c r="D69" i="110" s="1"/>
  <c r="D17" i="56"/>
  <c r="D15" i="112" s="1"/>
  <c r="P18" i="19"/>
  <c r="P69" i="110" s="1"/>
  <c r="P17" i="56"/>
  <c r="P15" i="112" s="1"/>
  <c r="P17" i="61"/>
  <c r="AF18" i="19"/>
  <c r="AF17" i="56"/>
  <c r="AF17" i="61"/>
  <c r="D19" i="19"/>
  <c r="D70" i="110" s="1"/>
  <c r="D18" i="56"/>
  <c r="D16" i="112" s="1"/>
  <c r="D18" i="61"/>
  <c r="P18" i="61"/>
  <c r="P19" i="19"/>
  <c r="P70" i="110" s="1"/>
  <c r="P18" i="56"/>
  <c r="P16" i="112" s="1"/>
  <c r="AF18" i="61"/>
  <c r="AF19" i="19"/>
  <c r="AF18" i="56"/>
  <c r="D19" i="61"/>
  <c r="D20" i="19"/>
  <c r="D71" i="110" s="1"/>
  <c r="D19" i="56"/>
  <c r="D17" i="112" s="1"/>
  <c r="L19" i="61"/>
  <c r="L20" i="19"/>
  <c r="L71" i="110" s="1"/>
  <c r="L19" i="56"/>
  <c r="L17" i="112" s="1"/>
  <c r="AN20" i="19"/>
  <c r="AN19" i="56"/>
  <c r="AN19" i="61"/>
  <c r="H22" i="19"/>
  <c r="H73" i="110" s="1"/>
  <c r="H21" i="56"/>
  <c r="H19" i="112" s="1"/>
  <c r="H21" i="61"/>
  <c r="AN22" i="19"/>
  <c r="AN21" i="56"/>
  <c r="AN21" i="61"/>
  <c r="P24" i="19"/>
  <c r="P75" i="110" s="1"/>
  <c r="P23" i="56"/>
  <c r="P21" i="112" s="1"/>
  <c r="P23" i="61"/>
  <c r="T25" i="19"/>
  <c r="T76" i="110" s="1"/>
  <c r="T24" i="56"/>
  <c r="T22" i="112" s="1"/>
  <c r="T24" i="61"/>
  <c r="AR24" i="61"/>
  <c r="AR25" i="19"/>
  <c r="AR24" i="56"/>
  <c r="AR24" i="18"/>
  <c r="L26" i="61"/>
  <c r="L27" i="19"/>
  <c r="L78" i="110" s="1"/>
  <c r="L26" i="56"/>
  <c r="L24" i="112" s="1"/>
  <c r="AJ26" i="61"/>
  <c r="AJ27" i="19"/>
  <c r="AJ26" i="56"/>
  <c r="AI19" i="56"/>
  <c r="AI19" i="61"/>
  <c r="AI20" i="19"/>
  <c r="AQ17" i="56"/>
  <c r="AQ18" i="19"/>
  <c r="AQ17" i="18"/>
  <c r="AQ17" i="61"/>
  <c r="AK12" i="56"/>
  <c r="AK12" i="61"/>
  <c r="AK13" i="19"/>
  <c r="U8" i="56"/>
  <c r="U6" i="112" s="1"/>
  <c r="U8" i="61"/>
  <c r="U9" i="19"/>
  <c r="U60" i="110" s="1"/>
  <c r="I17" i="56"/>
  <c r="I15" i="112" s="1"/>
  <c r="I17" i="61"/>
  <c r="I18" i="19"/>
  <c r="I69" i="110" s="1"/>
  <c r="Q20" i="19"/>
  <c r="Q71" i="110" s="1"/>
  <c r="Q19" i="56"/>
  <c r="Q17" i="112" s="1"/>
  <c r="Q19" i="61"/>
  <c r="E21" i="61"/>
  <c r="E21" i="56"/>
  <c r="E19" i="112" s="1"/>
  <c r="E22" i="19"/>
  <c r="E73" i="110" s="1"/>
  <c r="I22" i="61"/>
  <c r="I22" i="56"/>
  <c r="I20" i="112" s="1"/>
  <c r="I23" i="19"/>
  <c r="I74" i="110" s="1"/>
  <c r="AC23" i="61"/>
  <c r="AC24" i="19"/>
  <c r="X75" i="110" s="1"/>
  <c r="AC23" i="56"/>
  <c r="AK25" i="61"/>
  <c r="AK25" i="56"/>
  <c r="AK26" i="19"/>
  <c r="AO26" i="61"/>
  <c r="AO27" i="19"/>
  <c r="AO26" i="56"/>
  <c r="Q18" i="56"/>
  <c r="Q16" i="112" s="1"/>
  <c r="Q18" i="61"/>
  <c r="Q19" i="19"/>
  <c r="Q70" i="110" s="1"/>
  <c r="C22" i="56"/>
  <c r="C20" i="112" s="1"/>
  <c r="C22" i="61"/>
  <c r="A22" i="61" s="1"/>
  <c r="C23" i="19"/>
  <c r="AQ24" i="56"/>
  <c r="AQ24" i="18"/>
  <c r="AQ24" i="61"/>
  <c r="AQ25" i="19"/>
  <c r="AM27" i="56"/>
  <c r="AM27" i="61"/>
  <c r="AM27" i="18"/>
  <c r="K23" i="56"/>
  <c r="K23" i="61"/>
  <c r="K24" i="19"/>
  <c r="K75" i="110" s="1"/>
  <c r="AK17" i="56"/>
  <c r="AK18" i="19"/>
  <c r="AK17" i="61"/>
  <c r="AI23" i="61"/>
  <c r="AI23" i="56"/>
  <c r="AI24" i="19"/>
  <c r="H7" i="61"/>
  <c r="H7" i="56"/>
  <c r="H5" i="112" s="1"/>
  <c r="H8" i="19"/>
  <c r="H59" i="110" s="1"/>
  <c r="H30" i="7"/>
  <c r="H27" i="110" s="1"/>
  <c r="P7" i="61"/>
  <c r="P8" i="19"/>
  <c r="P59" i="110" s="1"/>
  <c r="P7" i="56"/>
  <c r="P5" i="112" s="1"/>
  <c r="P30" i="7"/>
  <c r="P27" i="110" s="1"/>
  <c r="AF8" i="19"/>
  <c r="AF7" i="56"/>
  <c r="AF7" i="61"/>
  <c r="AF30" i="7"/>
  <c r="AN7" i="61"/>
  <c r="AN8" i="19"/>
  <c r="AN7" i="56"/>
  <c r="AN30" i="7"/>
  <c r="D8" i="61"/>
  <c r="D9" i="19"/>
  <c r="D60" i="110" s="1"/>
  <c r="D8" i="56"/>
  <c r="D6" i="112" s="1"/>
  <c r="L8" i="61"/>
  <c r="L8" i="56"/>
  <c r="L6" i="112" s="1"/>
  <c r="L9" i="19"/>
  <c r="L60" i="110" s="1"/>
  <c r="T9" i="19"/>
  <c r="T60" i="110" s="1"/>
  <c r="T8" i="56"/>
  <c r="T6" i="112" s="1"/>
  <c r="T8" i="61"/>
  <c r="AJ8" i="61"/>
  <c r="AJ8" i="56"/>
  <c r="AJ9" i="19"/>
  <c r="AR8" i="61"/>
  <c r="AR8" i="56"/>
  <c r="AR9" i="19"/>
  <c r="AR8" i="18"/>
  <c r="H10" i="19"/>
  <c r="H61" i="110" s="1"/>
  <c r="H9" i="56"/>
  <c r="H7" i="112" s="1"/>
  <c r="H9" i="61"/>
  <c r="P9" i="61"/>
  <c r="P10" i="19"/>
  <c r="P61" i="110" s="1"/>
  <c r="P9" i="56"/>
  <c r="P7" i="112" s="1"/>
  <c r="AF9" i="61"/>
  <c r="AF9" i="56"/>
  <c r="AF10" i="19"/>
  <c r="AN10" i="19"/>
  <c r="AN9" i="56"/>
  <c r="AN9" i="61"/>
  <c r="D11" i="19"/>
  <c r="D62" i="110" s="1"/>
  <c r="D10" i="56"/>
  <c r="D8" i="112" s="1"/>
  <c r="D10" i="61"/>
  <c r="L10" i="61"/>
  <c r="L10" i="56"/>
  <c r="L8" i="112" s="1"/>
  <c r="L11" i="19"/>
  <c r="L62" i="110" s="1"/>
  <c r="T10" i="61"/>
  <c r="T11" i="19"/>
  <c r="T62" i="110" s="1"/>
  <c r="T10" i="56"/>
  <c r="T8" i="112" s="1"/>
  <c r="AJ10" i="61"/>
  <c r="AJ10" i="56"/>
  <c r="AJ11" i="19"/>
  <c r="AR11" i="19"/>
  <c r="AR10" i="56"/>
  <c r="AR10" i="61"/>
  <c r="AR10" i="18"/>
  <c r="H12" i="19"/>
  <c r="H63" i="110" s="1"/>
  <c r="H11" i="56"/>
  <c r="H9" i="112" s="1"/>
  <c r="H11" i="61"/>
  <c r="P11" i="61"/>
  <c r="P11" i="56"/>
  <c r="P9" i="112" s="1"/>
  <c r="P12" i="19"/>
  <c r="P63" i="110" s="1"/>
  <c r="AF11" i="61"/>
  <c r="AF12" i="19"/>
  <c r="AF11" i="56"/>
  <c r="AN12" i="19"/>
  <c r="AN11" i="56"/>
  <c r="AN11" i="61"/>
  <c r="D13" i="19"/>
  <c r="D64" i="110" s="1"/>
  <c r="D12" i="56"/>
  <c r="D10" i="112" s="1"/>
  <c r="D12" i="61"/>
  <c r="L12" i="61"/>
  <c r="L12" i="56"/>
  <c r="L10" i="112" s="1"/>
  <c r="L13" i="19"/>
  <c r="L64" i="110" s="1"/>
  <c r="T12" i="61"/>
  <c r="T12" i="56"/>
  <c r="T10" i="112" s="1"/>
  <c r="T13" i="19"/>
  <c r="T64" i="110" s="1"/>
  <c r="AJ13" i="19"/>
  <c r="AJ12" i="56"/>
  <c r="AJ12" i="61"/>
  <c r="AR13" i="19"/>
  <c r="AR12" i="56"/>
  <c r="AR12" i="61"/>
  <c r="AR12" i="18"/>
  <c r="H13" i="61"/>
  <c r="H13" i="56"/>
  <c r="H11" i="112" s="1"/>
  <c r="H14" i="19"/>
  <c r="H65" i="110" s="1"/>
  <c r="P14" i="19"/>
  <c r="P65" i="110" s="1"/>
  <c r="P13" i="56"/>
  <c r="P11" i="112" s="1"/>
  <c r="P13" i="61"/>
  <c r="AF14" i="19"/>
  <c r="AF13" i="56"/>
  <c r="AF13" i="61"/>
  <c r="AN14" i="19"/>
  <c r="AN13" i="56"/>
  <c r="AN13" i="61"/>
  <c r="D14" i="61"/>
  <c r="D15" i="19"/>
  <c r="D66" i="110" s="1"/>
  <c r="D14" i="56"/>
  <c r="D12" i="112" s="1"/>
  <c r="L14" i="61"/>
  <c r="L14" i="56"/>
  <c r="L12" i="112" s="1"/>
  <c r="L15" i="19"/>
  <c r="L66" i="110" s="1"/>
  <c r="T15" i="19"/>
  <c r="T66" i="110" s="1"/>
  <c r="T14" i="56"/>
  <c r="T12" i="112" s="1"/>
  <c r="T14" i="61"/>
  <c r="AJ14" i="61"/>
  <c r="AJ15" i="19"/>
  <c r="AJ14" i="56"/>
  <c r="AR14" i="61"/>
  <c r="AR14" i="56"/>
  <c r="AR15" i="19"/>
  <c r="AR14" i="18"/>
  <c r="H16" i="19"/>
  <c r="H67" i="110" s="1"/>
  <c r="H15" i="56"/>
  <c r="H13" i="112" s="1"/>
  <c r="H15" i="61"/>
  <c r="P16" i="19"/>
  <c r="P67" i="110" s="1"/>
  <c r="P15" i="56"/>
  <c r="P13" i="112" s="1"/>
  <c r="P15" i="61"/>
  <c r="AF15" i="61"/>
  <c r="AF15" i="56"/>
  <c r="AF16" i="19"/>
  <c r="AN15" i="61"/>
  <c r="AN15" i="56"/>
  <c r="AN16" i="19"/>
  <c r="D16" i="61"/>
  <c r="D17" i="19"/>
  <c r="D68" i="110" s="1"/>
  <c r="D16" i="56"/>
  <c r="D14" i="112" s="1"/>
  <c r="L17" i="19"/>
  <c r="L68" i="110" s="1"/>
  <c r="L16" i="56"/>
  <c r="L14" i="112" s="1"/>
  <c r="L16" i="61"/>
  <c r="T17" i="19"/>
  <c r="T68" i="110" s="1"/>
  <c r="T16" i="56"/>
  <c r="T14" i="112" s="1"/>
  <c r="T16" i="61"/>
  <c r="AF16" i="61"/>
  <c r="AF16" i="56"/>
  <c r="AF17" i="19"/>
  <c r="S16" i="61"/>
  <c r="S16" i="56"/>
  <c r="S14" i="112" s="1"/>
  <c r="S17" i="19"/>
  <c r="S68" i="110" s="1"/>
  <c r="C16" i="61"/>
  <c r="A16" i="61" s="1"/>
  <c r="C16" i="56"/>
  <c r="C14" i="112" s="1"/>
  <c r="C17" i="19"/>
  <c r="A16" i="7"/>
  <c r="AE16" i="19"/>
  <c r="AE15" i="56"/>
  <c r="AE15" i="61"/>
  <c r="O15" i="56"/>
  <c r="O13" i="112" s="1"/>
  <c r="O15" i="61"/>
  <c r="O16" i="19"/>
  <c r="O67" i="110" s="1"/>
  <c r="AQ14" i="56"/>
  <c r="AQ14" i="61"/>
  <c r="AQ15" i="19"/>
  <c r="AQ14" i="18"/>
  <c r="K14" i="56"/>
  <c r="K12" i="112" s="1"/>
  <c r="K14" i="61"/>
  <c r="K15" i="19"/>
  <c r="K66" i="110" s="1"/>
  <c r="AM13" i="56"/>
  <c r="AM13" i="61"/>
  <c r="AM14" i="19"/>
  <c r="G13" i="56"/>
  <c r="G11" i="112" s="1"/>
  <c r="G13" i="61"/>
  <c r="G14" i="19"/>
  <c r="G65" i="110" s="1"/>
  <c r="AI12" i="56"/>
  <c r="AI12" i="61"/>
  <c r="AI13" i="19"/>
  <c r="S12" i="56"/>
  <c r="S10" i="112" s="1"/>
  <c r="S12" i="61"/>
  <c r="S13" i="19"/>
  <c r="S64" i="110" s="1"/>
  <c r="C12" i="56"/>
  <c r="C10" i="112" s="1"/>
  <c r="C12" i="61"/>
  <c r="A12" i="61" s="1"/>
  <c r="C13" i="19"/>
  <c r="A12" i="7"/>
  <c r="AE11" i="56"/>
  <c r="AE11" i="61"/>
  <c r="AE12" i="19"/>
  <c r="O11" i="56"/>
  <c r="O9" i="112" s="1"/>
  <c r="O11" i="61"/>
  <c r="O12" i="19"/>
  <c r="O63" i="110" s="1"/>
  <c r="AQ10" i="56"/>
  <c r="AQ10" i="61"/>
  <c r="AQ11" i="19"/>
  <c r="AQ10" i="18"/>
  <c r="K10" i="56"/>
  <c r="K8" i="112" s="1"/>
  <c r="K10" i="61"/>
  <c r="K11" i="19"/>
  <c r="K62" i="110" s="1"/>
  <c r="AM9" i="56"/>
  <c r="AM9" i="61"/>
  <c r="AM10" i="19"/>
  <c r="G9" i="56"/>
  <c r="G7" i="112" s="1"/>
  <c r="G9" i="61"/>
  <c r="G10" i="19"/>
  <c r="G61" i="110" s="1"/>
  <c r="AI8" i="56"/>
  <c r="AI8" i="61"/>
  <c r="AI9" i="19"/>
  <c r="S8" i="56"/>
  <c r="S6" i="112" s="1"/>
  <c r="S8" i="61"/>
  <c r="S9" i="19"/>
  <c r="S60" i="110" s="1"/>
  <c r="C8" i="56"/>
  <c r="C6" i="112" s="1"/>
  <c r="C8" i="61"/>
  <c r="A8" i="61" s="1"/>
  <c r="C9" i="19"/>
  <c r="A8" i="7"/>
  <c r="AE7" i="56"/>
  <c r="AE7" i="61"/>
  <c r="AE8" i="19"/>
  <c r="AE30" i="7"/>
  <c r="O7" i="56"/>
  <c r="O5" i="112" s="1"/>
  <c r="O7" i="61"/>
  <c r="O8" i="19"/>
  <c r="O59" i="110" s="1"/>
  <c r="O30" i="7"/>
  <c r="O27" i="110" s="1"/>
  <c r="AC7" i="56"/>
  <c r="AC7" i="61"/>
  <c r="AC8" i="19"/>
  <c r="X59" i="110" s="1"/>
  <c r="AC30" i="7"/>
  <c r="X27" i="110" s="1"/>
  <c r="Q8" i="56"/>
  <c r="Q6" i="112" s="1"/>
  <c r="Q8" i="61"/>
  <c r="Q9" i="19"/>
  <c r="Q60" i="110" s="1"/>
  <c r="E9" i="56"/>
  <c r="E7" i="112" s="1"/>
  <c r="E9" i="61"/>
  <c r="E10" i="19"/>
  <c r="E61" i="110" s="1"/>
  <c r="AK9" i="61"/>
  <c r="AK9" i="56"/>
  <c r="AK10" i="19"/>
  <c r="M11" i="56"/>
  <c r="M9" i="112" s="1"/>
  <c r="M11" i="61"/>
  <c r="M12" i="19"/>
  <c r="M63" i="110" s="1"/>
  <c r="AS11" i="56"/>
  <c r="AS11" i="61"/>
  <c r="AS12" i="19"/>
  <c r="AS11" i="18"/>
  <c r="AG12" i="61"/>
  <c r="AG12" i="56"/>
  <c r="AG13" i="19"/>
  <c r="U13" i="61"/>
  <c r="U13" i="56"/>
  <c r="U11" i="112" s="1"/>
  <c r="U14" i="19"/>
  <c r="U65" i="110" s="1"/>
  <c r="I14" i="56"/>
  <c r="I12" i="112" s="1"/>
  <c r="I14" i="61"/>
  <c r="I15" i="19"/>
  <c r="I66" i="110" s="1"/>
  <c r="AO14" i="56"/>
  <c r="AO14" i="61"/>
  <c r="AO15" i="19"/>
  <c r="AC15" i="61"/>
  <c r="AC15" i="56"/>
  <c r="AC16" i="19"/>
  <c r="X67" i="110" s="1"/>
  <c r="Q16" i="61"/>
  <c r="Q17" i="19"/>
  <c r="Q68" i="110" s="1"/>
  <c r="Q16" i="56"/>
  <c r="Q14" i="112" s="1"/>
  <c r="AL16" i="61"/>
  <c r="AL16" i="56"/>
  <c r="AL17" i="19"/>
  <c r="J17" i="61"/>
  <c r="J18" i="19"/>
  <c r="J69" i="110" s="1"/>
  <c r="J17" i="56"/>
  <c r="J15" i="112" s="1"/>
  <c r="R17" i="61"/>
  <c r="R17" i="56"/>
  <c r="R15" i="112" s="1"/>
  <c r="R18" i="19"/>
  <c r="R69" i="110" s="1"/>
  <c r="AH17" i="61"/>
  <c r="AH18" i="19"/>
  <c r="AH17" i="56"/>
  <c r="F18" i="61"/>
  <c r="F18" i="56"/>
  <c r="F16" i="112" s="1"/>
  <c r="F19" i="19"/>
  <c r="F70" i="110" s="1"/>
  <c r="N18" i="61"/>
  <c r="N19" i="19"/>
  <c r="N70" i="110" s="1"/>
  <c r="N18" i="56"/>
  <c r="N16" i="112" s="1"/>
  <c r="V18" i="61"/>
  <c r="V18" i="56"/>
  <c r="V16" i="112" s="1"/>
  <c r="V19" i="19"/>
  <c r="V70" i="110" s="1"/>
  <c r="AL18" i="61"/>
  <c r="AL19" i="19"/>
  <c r="AL18" i="56"/>
  <c r="J19" i="61"/>
  <c r="J19" i="56"/>
  <c r="J17" i="112" s="1"/>
  <c r="J20" i="19"/>
  <c r="J71" i="110" s="1"/>
  <c r="T19" i="61"/>
  <c r="T20" i="19"/>
  <c r="T71" i="110" s="1"/>
  <c r="T19" i="56"/>
  <c r="T17" i="112" s="1"/>
  <c r="AJ19" i="61"/>
  <c r="AJ20" i="19"/>
  <c r="AJ19" i="56"/>
  <c r="H20" i="61"/>
  <c r="H21" i="19"/>
  <c r="H72" i="110" s="1"/>
  <c r="H20" i="56"/>
  <c r="H18" i="112" s="1"/>
  <c r="AN20" i="61"/>
  <c r="AN21" i="19"/>
  <c r="AN20" i="56"/>
  <c r="L21" i="61"/>
  <c r="L22" i="19"/>
  <c r="L73" i="110" s="1"/>
  <c r="L21" i="56"/>
  <c r="L19" i="112" s="1"/>
  <c r="AR21" i="61"/>
  <c r="AR22" i="19"/>
  <c r="AR21" i="56"/>
  <c r="AR21" i="18"/>
  <c r="P22" i="61"/>
  <c r="P23" i="19"/>
  <c r="P74" i="110" s="1"/>
  <c r="P22" i="56"/>
  <c r="P20" i="112" s="1"/>
  <c r="AF22" i="61"/>
  <c r="AF23" i="19"/>
  <c r="AF22" i="56"/>
  <c r="D23" i="61"/>
  <c r="D24" i="19"/>
  <c r="D75" i="110" s="1"/>
  <c r="D23" i="56"/>
  <c r="D21" i="112" s="1"/>
  <c r="T23" i="61"/>
  <c r="T24" i="19"/>
  <c r="T75" i="110" s="1"/>
  <c r="T23" i="56"/>
  <c r="T21" i="112" s="1"/>
  <c r="AJ23" i="61"/>
  <c r="AJ24" i="19"/>
  <c r="AJ23" i="56"/>
  <c r="H24" i="61"/>
  <c r="H25" i="19"/>
  <c r="H76" i="110" s="1"/>
  <c r="H24" i="56"/>
  <c r="H22" i="112" s="1"/>
  <c r="AN25" i="19"/>
  <c r="AN24" i="56"/>
  <c r="AN24" i="61"/>
  <c r="L26" i="19"/>
  <c r="L77" i="110" s="1"/>
  <c r="L25" i="56"/>
  <c r="L23" i="112" s="1"/>
  <c r="L25" i="61"/>
  <c r="AR26" i="19"/>
  <c r="AR25" i="56"/>
  <c r="AR25" i="18"/>
  <c r="AR25" i="61"/>
  <c r="P27" i="19"/>
  <c r="P78" i="110" s="1"/>
  <c r="P26" i="56"/>
  <c r="P24" i="112" s="1"/>
  <c r="P26" i="61"/>
  <c r="AF27" i="19"/>
  <c r="AF26" i="56"/>
  <c r="AF26" i="61"/>
  <c r="D27" i="61"/>
  <c r="D27" i="56"/>
  <c r="D25" i="112" s="1"/>
  <c r="D27" i="18"/>
  <c r="D52" i="110" s="1"/>
  <c r="T27" i="61"/>
  <c r="T27" i="56"/>
  <c r="T25" i="112" s="1"/>
  <c r="T27" i="18"/>
  <c r="T52" i="110" s="1"/>
  <c r="AJ27" i="61"/>
  <c r="AJ27" i="56"/>
  <c r="AJ27" i="18"/>
  <c r="AM18" i="56"/>
  <c r="AM19" i="19"/>
  <c r="AM18" i="61"/>
  <c r="G18" i="56"/>
  <c r="G16" i="112" s="1"/>
  <c r="G18" i="61"/>
  <c r="G19" i="19"/>
  <c r="G70" i="110" s="1"/>
  <c r="S17" i="56"/>
  <c r="S15" i="112" s="1"/>
  <c r="S18" i="19"/>
  <c r="S69" i="110" s="1"/>
  <c r="S17" i="61"/>
  <c r="U16" i="56"/>
  <c r="U14" i="112" s="1"/>
  <c r="U16" i="61"/>
  <c r="U17" i="19"/>
  <c r="U68" i="110" s="1"/>
  <c r="AC10" i="56"/>
  <c r="X8" i="112" s="1"/>
  <c r="AC11" i="19"/>
  <c r="X62" i="110" s="1"/>
  <c r="AC10" i="61"/>
  <c r="AG7" i="56"/>
  <c r="AG8" i="19"/>
  <c r="AG7" i="61"/>
  <c r="I11" i="56"/>
  <c r="I9" i="112" s="1"/>
  <c r="I11" i="61"/>
  <c r="I12" i="19"/>
  <c r="I63" i="110" s="1"/>
  <c r="AK16" i="56"/>
  <c r="AK17" i="19"/>
  <c r="AK16" i="61"/>
  <c r="M18" i="56"/>
  <c r="M16" i="112" s="1"/>
  <c r="M18" i="61"/>
  <c r="M19" i="19"/>
  <c r="M70" i="110" s="1"/>
  <c r="AG19" i="61"/>
  <c r="AG20" i="19"/>
  <c r="AG19" i="56"/>
  <c r="R7" i="61"/>
  <c r="R8" i="19"/>
  <c r="R59" i="110" s="1"/>
  <c r="R7" i="56"/>
  <c r="R5" i="112" s="1"/>
  <c r="R30" i="7"/>
  <c r="R27" i="110" s="1"/>
  <c r="R9" i="19"/>
  <c r="R60" i="110" s="1"/>
  <c r="R8" i="56"/>
  <c r="R6" i="112" s="1"/>
  <c r="R8" i="61"/>
  <c r="R9" i="61"/>
  <c r="R10" i="19"/>
  <c r="R61" i="110" s="1"/>
  <c r="R9" i="56"/>
  <c r="R7" i="112" s="1"/>
  <c r="J11" i="19"/>
  <c r="J62" i="110" s="1"/>
  <c r="J10" i="56"/>
  <c r="J8" i="112" s="1"/>
  <c r="J10" i="61"/>
  <c r="AL10" i="61"/>
  <c r="AL11" i="19"/>
  <c r="AL10" i="56"/>
  <c r="J11" i="61"/>
  <c r="J12" i="19"/>
  <c r="J63" i="110" s="1"/>
  <c r="J11" i="56"/>
  <c r="J9" i="112" s="1"/>
  <c r="AL12" i="19"/>
  <c r="AL11" i="56"/>
  <c r="AL11" i="61"/>
  <c r="J13" i="19"/>
  <c r="J64" i="110" s="1"/>
  <c r="J12" i="56"/>
  <c r="J10" i="112" s="1"/>
  <c r="J12" i="61"/>
  <c r="V12" i="61"/>
  <c r="V13" i="19"/>
  <c r="V64" i="110" s="1"/>
  <c r="V12" i="56"/>
  <c r="V10" i="112" s="1"/>
  <c r="AH13" i="19"/>
  <c r="AH12" i="56"/>
  <c r="AH12" i="61"/>
  <c r="F14" i="19"/>
  <c r="F65" i="110" s="1"/>
  <c r="F13" i="56"/>
  <c r="F11" i="112" s="1"/>
  <c r="F13" i="61"/>
  <c r="R13" i="61"/>
  <c r="R14" i="19"/>
  <c r="R65" i="110" s="1"/>
  <c r="R13" i="56"/>
  <c r="R11" i="112" s="1"/>
  <c r="N14" i="61"/>
  <c r="N15" i="19"/>
  <c r="N66" i="110" s="1"/>
  <c r="N14" i="56"/>
  <c r="N12" i="112" s="1"/>
  <c r="J15" i="61"/>
  <c r="J16" i="19"/>
  <c r="J67" i="110" s="1"/>
  <c r="J15" i="56"/>
  <c r="J16" i="56"/>
  <c r="J14" i="112" s="1"/>
  <c r="J16" i="61"/>
  <c r="J17" i="19"/>
  <c r="J68" i="110" s="1"/>
  <c r="G16" i="61"/>
  <c r="G16" i="56"/>
  <c r="G14" i="112" s="1"/>
  <c r="G17" i="19"/>
  <c r="G68" i="110" s="1"/>
  <c r="S15" i="56"/>
  <c r="S13" i="112" s="1"/>
  <c r="S15" i="61"/>
  <c r="S16" i="19"/>
  <c r="S67" i="110" s="1"/>
  <c r="AE14" i="56"/>
  <c r="AE14" i="61"/>
  <c r="AE15" i="19"/>
  <c r="G14" i="56"/>
  <c r="G12" i="112" s="1"/>
  <c r="G14" i="61"/>
  <c r="G15" i="19"/>
  <c r="G66" i="110" s="1"/>
  <c r="S13" i="56"/>
  <c r="S11" i="112" s="1"/>
  <c r="S13" i="61"/>
  <c r="S14" i="19"/>
  <c r="S65" i="110" s="1"/>
  <c r="AM12" i="56"/>
  <c r="AM12" i="61"/>
  <c r="AM13" i="19"/>
  <c r="G12" i="56"/>
  <c r="G10" i="112" s="1"/>
  <c r="G12" i="61"/>
  <c r="G13" i="19"/>
  <c r="G64" i="110" s="1"/>
  <c r="S11" i="56"/>
  <c r="S9" i="112" s="1"/>
  <c r="S11" i="61"/>
  <c r="S12" i="19"/>
  <c r="S63" i="110" s="1"/>
  <c r="AE10" i="56"/>
  <c r="AE10" i="61"/>
  <c r="AE11" i="19"/>
  <c r="AQ9" i="56"/>
  <c r="AQ9" i="61"/>
  <c r="AQ10" i="19"/>
  <c r="AQ9" i="18"/>
  <c r="S9" i="56"/>
  <c r="S7" i="112" s="1"/>
  <c r="S9" i="61"/>
  <c r="S10" i="19"/>
  <c r="S61" i="110" s="1"/>
  <c r="AM8" i="56"/>
  <c r="AM8" i="61"/>
  <c r="AM9" i="19"/>
  <c r="G8" i="56"/>
  <c r="G6" i="112" s="1"/>
  <c r="G8" i="61"/>
  <c r="G9" i="19"/>
  <c r="G60" i="110" s="1"/>
  <c r="S7" i="56"/>
  <c r="S5" i="112" s="1"/>
  <c r="S7" i="61"/>
  <c r="S8" i="19"/>
  <c r="S59" i="110" s="1"/>
  <c r="AK7" i="61"/>
  <c r="AK7" i="56"/>
  <c r="AK8" i="19"/>
  <c r="AK30" i="7"/>
  <c r="M9" i="61"/>
  <c r="M9" i="56"/>
  <c r="M7" i="112" s="1"/>
  <c r="M10" i="19"/>
  <c r="M61" i="110" s="1"/>
  <c r="AG10" i="61"/>
  <c r="AG10" i="56"/>
  <c r="AG11" i="19"/>
  <c r="I12" i="61"/>
  <c r="I12" i="56"/>
  <c r="I10" i="112" s="1"/>
  <c r="I13" i="19"/>
  <c r="I64" i="110" s="1"/>
  <c r="M14" i="19"/>
  <c r="M65" i="110" s="1"/>
  <c r="M13" i="56"/>
  <c r="M11" i="112" s="1"/>
  <c r="M13" i="61"/>
  <c r="AG15" i="19"/>
  <c r="AG14" i="56"/>
  <c r="AG14" i="61"/>
  <c r="I16" i="61"/>
  <c r="I17" i="19"/>
  <c r="I68" i="110" s="1"/>
  <c r="I16" i="56"/>
  <c r="I14" i="112" s="1"/>
  <c r="AN16" i="61"/>
  <c r="AN17" i="19"/>
  <c r="AN16" i="56"/>
  <c r="L17" i="61"/>
  <c r="L18" i="19"/>
  <c r="L69" i="110" s="1"/>
  <c r="L17" i="56"/>
  <c r="L15" i="112" s="1"/>
  <c r="AN18" i="19"/>
  <c r="AN17" i="56"/>
  <c r="AN17" i="61"/>
  <c r="L19" i="19"/>
  <c r="L70" i="110" s="1"/>
  <c r="L18" i="56"/>
  <c r="L16" i="112" s="1"/>
  <c r="L18" i="61"/>
  <c r="AN18" i="61"/>
  <c r="AN19" i="19"/>
  <c r="AN18" i="56"/>
  <c r="H20" i="19"/>
  <c r="H71" i="110" s="1"/>
  <c r="H19" i="56"/>
  <c r="H17" i="112" s="1"/>
  <c r="H19" i="61"/>
  <c r="L21" i="19"/>
  <c r="L72" i="110" s="1"/>
  <c r="L20" i="56"/>
  <c r="L18" i="112" s="1"/>
  <c r="L20" i="61"/>
  <c r="AJ21" i="19"/>
  <c r="AJ20" i="56"/>
  <c r="AJ20" i="61"/>
  <c r="L23" i="19"/>
  <c r="L74" i="110" s="1"/>
  <c r="L22" i="56"/>
  <c r="L20" i="112" s="1"/>
  <c r="L22" i="61"/>
  <c r="AR23" i="19"/>
  <c r="AR22" i="56"/>
  <c r="AR22" i="61"/>
  <c r="AR22" i="18"/>
  <c r="D25" i="19"/>
  <c r="D76" i="110" s="1"/>
  <c r="D24" i="56"/>
  <c r="D22" i="112" s="1"/>
  <c r="D24" i="61"/>
  <c r="AJ25" i="19"/>
  <c r="AJ24" i="61"/>
  <c r="AJ24" i="56"/>
  <c r="P25" i="61"/>
  <c r="P26" i="19"/>
  <c r="P77" i="110" s="1"/>
  <c r="P25" i="56"/>
  <c r="P23" i="112" s="1"/>
  <c r="AN25" i="61"/>
  <c r="AN26" i="19"/>
  <c r="AN25" i="56"/>
  <c r="T26" i="61"/>
  <c r="T27" i="19"/>
  <c r="T78" i="110" s="1"/>
  <c r="T26" i="56"/>
  <c r="T24" i="112" s="1"/>
  <c r="H27" i="61"/>
  <c r="H27" i="56"/>
  <c r="H25" i="112" s="1"/>
  <c r="H27" i="18"/>
  <c r="H52" i="110" s="1"/>
  <c r="AN27" i="61"/>
  <c r="AN27" i="56"/>
  <c r="AN27" i="18"/>
  <c r="C19" i="56"/>
  <c r="C17" i="112" s="1"/>
  <c r="C19" i="61"/>
  <c r="A19" i="61" s="1"/>
  <c r="C20" i="19"/>
  <c r="AG15" i="56"/>
  <c r="AG16" i="19"/>
  <c r="AG15" i="61"/>
  <c r="AO9" i="56"/>
  <c r="AO9" i="61"/>
  <c r="AO10" i="19"/>
  <c r="AC12" i="56"/>
  <c r="AC13" i="19"/>
  <c r="X64" i="110" s="1"/>
  <c r="AC12" i="61"/>
  <c r="AO17" i="56"/>
  <c r="AO18" i="19"/>
  <c r="AO17" i="61"/>
  <c r="Q20" i="61"/>
  <c r="Q21" i="19"/>
  <c r="Q72" i="110" s="1"/>
  <c r="Q20" i="56"/>
  <c r="Q18" i="112" s="1"/>
  <c r="AK21" i="61"/>
  <c r="AK21" i="56"/>
  <c r="AK22" i="19"/>
  <c r="AO22" i="61"/>
  <c r="AO23" i="19"/>
  <c r="AO22" i="56"/>
  <c r="E25" i="61"/>
  <c r="E25" i="56"/>
  <c r="E23" i="112" s="1"/>
  <c r="E26" i="19"/>
  <c r="E77" i="110" s="1"/>
  <c r="AC27" i="61"/>
  <c r="AC27" i="56"/>
  <c r="AC27" i="18"/>
  <c r="AO16" i="56"/>
  <c r="AO16" i="61"/>
  <c r="AO17" i="19"/>
  <c r="S26" i="56"/>
  <c r="S24" i="112" s="1"/>
  <c r="S26" i="61"/>
  <c r="S27" i="19"/>
  <c r="S78" i="110" s="1"/>
  <c r="G26" i="56"/>
  <c r="G24" i="112" s="1"/>
  <c r="G26" i="61"/>
  <c r="G27" i="19"/>
  <c r="G78" i="110" s="1"/>
  <c r="AI21" i="56"/>
  <c r="AI22" i="19"/>
  <c r="AI21" i="61"/>
  <c r="Q9" i="56"/>
  <c r="Q7" i="112" s="1"/>
  <c r="Q10" i="19"/>
  <c r="Q61" i="110" s="1"/>
  <c r="Q9" i="61"/>
  <c r="D7" i="61"/>
  <c r="D7" i="56"/>
  <c r="D5" i="112" s="1"/>
  <c r="D8" i="19"/>
  <c r="D59" i="110" s="1"/>
  <c r="L8" i="19"/>
  <c r="L59" i="110" s="1"/>
  <c r="L7" i="56"/>
  <c r="L5" i="112" s="1"/>
  <c r="L7" i="61"/>
  <c r="T8" i="19"/>
  <c r="T59" i="110" s="1"/>
  <c r="T7" i="56"/>
  <c r="T7" i="61"/>
  <c r="AJ7" i="61"/>
  <c r="AJ7" i="56"/>
  <c r="AJ8" i="19"/>
  <c r="AR8" i="19"/>
  <c r="AR7" i="56"/>
  <c r="AR7" i="61"/>
  <c r="AR7" i="18"/>
  <c r="AR30" i="7"/>
  <c r="H9" i="19"/>
  <c r="H60" i="110" s="1"/>
  <c r="H8" i="56"/>
  <c r="H6" i="112" s="1"/>
  <c r="H8" i="61"/>
  <c r="P9" i="19"/>
  <c r="P60" i="110" s="1"/>
  <c r="P8" i="56"/>
  <c r="P6" i="112" s="1"/>
  <c r="P8" i="61"/>
  <c r="AF8" i="61"/>
  <c r="AF9" i="19"/>
  <c r="AF8" i="56"/>
  <c r="AN9" i="19"/>
  <c r="AN8" i="56"/>
  <c r="AN8" i="61"/>
  <c r="D10" i="19"/>
  <c r="D61" i="110" s="1"/>
  <c r="D9" i="56"/>
  <c r="D7" i="112" s="1"/>
  <c r="D9" i="61"/>
  <c r="L9" i="61"/>
  <c r="L10" i="19"/>
  <c r="L61" i="110" s="1"/>
  <c r="L9" i="56"/>
  <c r="L7" i="112" s="1"/>
  <c r="T10" i="19"/>
  <c r="T61" i="110" s="1"/>
  <c r="T9" i="56"/>
  <c r="T7" i="112" s="1"/>
  <c r="T9" i="61"/>
  <c r="AJ10" i="19"/>
  <c r="AJ9" i="56"/>
  <c r="AJ9" i="61"/>
  <c r="AR9" i="61"/>
  <c r="AR10" i="19"/>
  <c r="AR9" i="56"/>
  <c r="AR9" i="18"/>
  <c r="H10" i="61"/>
  <c r="H10" i="56"/>
  <c r="H8" i="112" s="1"/>
  <c r="H11" i="19"/>
  <c r="H62" i="110" s="1"/>
  <c r="P11" i="19"/>
  <c r="P62" i="110" s="1"/>
  <c r="P10" i="56"/>
  <c r="P8" i="112" s="1"/>
  <c r="P10" i="61"/>
  <c r="AF11" i="19"/>
  <c r="AF10" i="56"/>
  <c r="AF10" i="61"/>
  <c r="AN11" i="19"/>
  <c r="AN10" i="56"/>
  <c r="AN10" i="61"/>
  <c r="D11" i="61"/>
  <c r="D12" i="19"/>
  <c r="D63" i="110" s="1"/>
  <c r="D11" i="56"/>
  <c r="D9" i="112" s="1"/>
  <c r="L11" i="61"/>
  <c r="L12" i="19"/>
  <c r="L63" i="110" s="1"/>
  <c r="L11" i="56"/>
  <c r="L9" i="112" s="1"/>
  <c r="T12" i="19"/>
  <c r="T63" i="110" s="1"/>
  <c r="T11" i="56"/>
  <c r="T9" i="112" s="1"/>
  <c r="T11" i="61"/>
  <c r="AJ12" i="19"/>
  <c r="AJ11" i="56"/>
  <c r="AJ11" i="61"/>
  <c r="AR11" i="61"/>
  <c r="AR11" i="56"/>
  <c r="AR12" i="19"/>
  <c r="AR11" i="18"/>
  <c r="H12" i="61"/>
  <c r="H13" i="19"/>
  <c r="H64" i="110" s="1"/>
  <c r="H12" i="56"/>
  <c r="H10" i="112" s="1"/>
  <c r="P13" i="19"/>
  <c r="P64" i="110" s="1"/>
  <c r="P12" i="56"/>
  <c r="P10" i="112" s="1"/>
  <c r="P12" i="61"/>
  <c r="AF13" i="19"/>
  <c r="AF12" i="56"/>
  <c r="AF12" i="61"/>
  <c r="AN12" i="61"/>
  <c r="AN13" i="19"/>
  <c r="AN12" i="56"/>
  <c r="D13" i="61"/>
  <c r="D14" i="19"/>
  <c r="D65" i="110" s="1"/>
  <c r="D13" i="56"/>
  <c r="D11" i="112" s="1"/>
  <c r="L14" i="19"/>
  <c r="L65" i="110" s="1"/>
  <c r="L13" i="56"/>
  <c r="L11" i="112" s="1"/>
  <c r="L13" i="61"/>
  <c r="T13" i="61"/>
  <c r="T14" i="19"/>
  <c r="T65" i="110" s="1"/>
  <c r="T13" i="56"/>
  <c r="T11" i="112" s="1"/>
  <c r="AJ13" i="61"/>
  <c r="AJ13" i="56"/>
  <c r="AJ14" i="19"/>
  <c r="AR13" i="61"/>
  <c r="AR13" i="56"/>
  <c r="AR14" i="19"/>
  <c r="AR13" i="18"/>
  <c r="H15" i="19"/>
  <c r="H66" i="110" s="1"/>
  <c r="H14" i="56"/>
  <c r="H12" i="112" s="1"/>
  <c r="H14" i="61"/>
  <c r="P15" i="19"/>
  <c r="P66" i="110" s="1"/>
  <c r="P14" i="56"/>
  <c r="P12" i="112" s="1"/>
  <c r="P14" i="61"/>
  <c r="AF14" i="61"/>
  <c r="AF15" i="19"/>
  <c r="AF14" i="56"/>
  <c r="AN15" i="19"/>
  <c r="AN14" i="56"/>
  <c r="AN14" i="61"/>
  <c r="D16" i="19"/>
  <c r="D67" i="110" s="1"/>
  <c r="D15" i="56"/>
  <c r="D15" i="61"/>
  <c r="L15" i="61"/>
  <c r="L16" i="19"/>
  <c r="L67" i="110" s="1"/>
  <c r="L15" i="56"/>
  <c r="T15" i="61"/>
  <c r="T15" i="56"/>
  <c r="T16" i="19"/>
  <c r="T67" i="110" s="1"/>
  <c r="AJ15" i="61"/>
  <c r="AJ15" i="56"/>
  <c r="AJ16" i="19"/>
  <c r="AR16" i="19"/>
  <c r="AR15" i="56"/>
  <c r="AR15" i="61"/>
  <c r="AR15" i="18"/>
  <c r="H17" i="19"/>
  <c r="H68" i="110" s="1"/>
  <c r="H16" i="56"/>
  <c r="H14" i="112" s="1"/>
  <c r="H16" i="61"/>
  <c r="P16" i="61"/>
  <c r="P16" i="56"/>
  <c r="P14" i="112" s="1"/>
  <c r="P17" i="19"/>
  <c r="P68" i="110" s="1"/>
  <c r="AJ16" i="61"/>
  <c r="AJ16" i="56"/>
  <c r="AJ17" i="19"/>
  <c r="K16" i="61"/>
  <c r="K16" i="56"/>
  <c r="K14" i="112" s="1"/>
  <c r="K17" i="19"/>
  <c r="K68" i="110" s="1"/>
  <c r="AM15" i="61"/>
  <c r="AM15" i="56"/>
  <c r="AM16" i="19"/>
  <c r="G15" i="56"/>
  <c r="G15" i="61"/>
  <c r="G16" i="19"/>
  <c r="G67" i="110" s="1"/>
  <c r="AI14" i="56"/>
  <c r="AI14" i="61"/>
  <c r="AI15" i="19"/>
  <c r="S14" i="56"/>
  <c r="S12" i="112" s="1"/>
  <c r="S14" i="61"/>
  <c r="S15" i="19"/>
  <c r="S66" i="110" s="1"/>
  <c r="C14" i="56"/>
  <c r="C12" i="112" s="1"/>
  <c r="C14" i="61"/>
  <c r="A14" i="61" s="1"/>
  <c r="A14" i="7"/>
  <c r="C15" i="19"/>
  <c r="AE13" i="56"/>
  <c r="AE13" i="61"/>
  <c r="AE14" i="19"/>
  <c r="O13" i="56"/>
  <c r="O11" i="112" s="1"/>
  <c r="O13" i="61"/>
  <c r="O14" i="19"/>
  <c r="O65" i="110" s="1"/>
  <c r="AQ12" i="56"/>
  <c r="AQ12" i="61"/>
  <c r="AQ13" i="19"/>
  <c r="AQ12" i="18"/>
  <c r="K12" i="56"/>
  <c r="K10" i="112" s="1"/>
  <c r="K12" i="61"/>
  <c r="K13" i="19"/>
  <c r="K64" i="110" s="1"/>
  <c r="AM11" i="56"/>
  <c r="AM11" i="61"/>
  <c r="AM12" i="19"/>
  <c r="G11" i="56"/>
  <c r="G9" i="112" s="1"/>
  <c r="G11" i="61"/>
  <c r="G12" i="19"/>
  <c r="G63" i="110" s="1"/>
  <c r="AI10" i="56"/>
  <c r="AI10" i="61"/>
  <c r="AI11" i="19"/>
  <c r="S10" i="56"/>
  <c r="S8" i="112" s="1"/>
  <c r="S10" i="61"/>
  <c r="S11" i="19"/>
  <c r="S62" i="110" s="1"/>
  <c r="C10" i="56"/>
  <c r="C8" i="112" s="1"/>
  <c r="C10" i="61"/>
  <c r="A10" i="61" s="1"/>
  <c r="A10" i="7"/>
  <c r="C11" i="19"/>
  <c r="AE9" i="56"/>
  <c r="AE9" i="61"/>
  <c r="AE10" i="19"/>
  <c r="O9" i="56"/>
  <c r="O7" i="112" s="1"/>
  <c r="O9" i="61"/>
  <c r="O10" i="19"/>
  <c r="O61" i="110" s="1"/>
  <c r="AQ8" i="56"/>
  <c r="AQ8" i="61"/>
  <c r="AQ9" i="19"/>
  <c r="AQ8" i="18"/>
  <c r="K8" i="56"/>
  <c r="K6" i="112" s="1"/>
  <c r="K8" i="61"/>
  <c r="K9" i="19"/>
  <c r="K60" i="110" s="1"/>
  <c r="AM7" i="56"/>
  <c r="AM7" i="61"/>
  <c r="AM8" i="19"/>
  <c r="AM30" i="7"/>
  <c r="G7" i="56"/>
  <c r="G7" i="61"/>
  <c r="G8" i="19"/>
  <c r="G59" i="110" s="1"/>
  <c r="G30" i="7"/>
  <c r="G27" i="110" s="1"/>
  <c r="M7" i="56"/>
  <c r="M7" i="61"/>
  <c r="M8" i="19"/>
  <c r="M59" i="110" s="1"/>
  <c r="M30" i="7"/>
  <c r="M27" i="110" s="1"/>
  <c r="AS8" i="19"/>
  <c r="AS7" i="56"/>
  <c r="AS7" i="61"/>
  <c r="AS30" i="7"/>
  <c r="AS7" i="18"/>
  <c r="AG8" i="56"/>
  <c r="AG8" i="61"/>
  <c r="AG9" i="19"/>
  <c r="U9" i="61"/>
  <c r="U10" i="19"/>
  <c r="U61" i="110" s="1"/>
  <c r="U9" i="56"/>
  <c r="U7" i="112" s="1"/>
  <c r="I10" i="61"/>
  <c r="I10" i="56"/>
  <c r="I8" i="112" s="1"/>
  <c r="I11" i="19"/>
  <c r="I62" i="110" s="1"/>
  <c r="AO11" i="19"/>
  <c r="AO10" i="56"/>
  <c r="AO10" i="61"/>
  <c r="AC11" i="56"/>
  <c r="X9" i="112" s="1"/>
  <c r="AC11" i="61"/>
  <c r="AC12" i="19"/>
  <c r="X63" i="110" s="1"/>
  <c r="Q12" i="61"/>
  <c r="Q13" i="19"/>
  <c r="Q64" i="110" s="1"/>
  <c r="Q12" i="56"/>
  <c r="Q10" i="112" s="1"/>
  <c r="E13" i="61"/>
  <c r="E13" i="56"/>
  <c r="E11" i="112" s="1"/>
  <c r="E14" i="19"/>
  <c r="E65" i="110" s="1"/>
  <c r="AK14" i="19"/>
  <c r="AK13" i="56"/>
  <c r="AK13" i="61"/>
  <c r="M15" i="61"/>
  <c r="M16" i="19"/>
  <c r="M67" i="110" s="1"/>
  <c r="M15" i="56"/>
  <c r="AS16" i="19"/>
  <c r="AS15" i="56"/>
  <c r="AS15" i="64" s="1"/>
  <c r="AS15" i="61"/>
  <c r="AS15" i="18"/>
  <c r="AE17" i="19"/>
  <c r="AE16" i="56"/>
  <c r="AE16" i="61"/>
  <c r="F18" i="19"/>
  <c r="F69" i="110" s="1"/>
  <c r="F17" i="56"/>
  <c r="F15" i="112" s="1"/>
  <c r="F17" i="61"/>
  <c r="N18" i="19"/>
  <c r="N69" i="110" s="1"/>
  <c r="N17" i="56"/>
  <c r="N15" i="112" s="1"/>
  <c r="N17" i="61"/>
  <c r="V18" i="19"/>
  <c r="V69" i="110" s="1"/>
  <c r="V17" i="56"/>
  <c r="V15" i="112" s="1"/>
  <c r="V17" i="61"/>
  <c r="AL18" i="19"/>
  <c r="AL17" i="56"/>
  <c r="AL17" i="61"/>
  <c r="J19" i="19"/>
  <c r="J70" i="110" s="1"/>
  <c r="J18" i="56"/>
  <c r="J16" i="112" s="1"/>
  <c r="J18" i="61"/>
  <c r="R19" i="19"/>
  <c r="R70" i="110" s="1"/>
  <c r="R18" i="56"/>
  <c r="R16" i="112" s="1"/>
  <c r="R18" i="61"/>
  <c r="AH19" i="19"/>
  <c r="AH18" i="56"/>
  <c r="AH18" i="61"/>
  <c r="F20" i="19"/>
  <c r="F71" i="110" s="1"/>
  <c r="F19" i="56"/>
  <c r="F17" i="112" s="1"/>
  <c r="F19" i="61"/>
  <c r="N20" i="19"/>
  <c r="N71" i="110" s="1"/>
  <c r="N19" i="56"/>
  <c r="N17" i="112" s="1"/>
  <c r="N19" i="61"/>
  <c r="AR19" i="61"/>
  <c r="AR20" i="19"/>
  <c r="AR19" i="56"/>
  <c r="AR19" i="18"/>
  <c r="P20" i="61"/>
  <c r="P21" i="19"/>
  <c r="P72" i="110" s="1"/>
  <c r="P20" i="56"/>
  <c r="P18" i="112" s="1"/>
  <c r="AF20" i="61"/>
  <c r="AF21" i="19"/>
  <c r="AF20" i="56"/>
  <c r="D21" i="61"/>
  <c r="D22" i="19"/>
  <c r="D73" i="110" s="1"/>
  <c r="D21" i="56"/>
  <c r="D19" i="112" s="1"/>
  <c r="T21" i="61"/>
  <c r="T22" i="19"/>
  <c r="T73" i="110" s="1"/>
  <c r="T21" i="56"/>
  <c r="T19" i="112" s="1"/>
  <c r="AJ21" i="61"/>
  <c r="AJ22" i="19"/>
  <c r="AJ21" i="56"/>
  <c r="H22" i="61"/>
  <c r="H23" i="19"/>
  <c r="H74" i="110" s="1"/>
  <c r="H22" i="56"/>
  <c r="H20" i="112" s="1"/>
  <c r="AN22" i="61"/>
  <c r="AN23" i="19"/>
  <c r="AN22" i="56"/>
  <c r="L23" i="61"/>
  <c r="L24" i="19"/>
  <c r="L75" i="110" s="1"/>
  <c r="L23" i="56"/>
  <c r="L21" i="112" s="1"/>
  <c r="AR23" i="61"/>
  <c r="AR24" i="19"/>
  <c r="AR23" i="56"/>
  <c r="AR23" i="18"/>
  <c r="P24" i="61"/>
  <c r="P25" i="19"/>
  <c r="P76" i="110" s="1"/>
  <c r="P24" i="56"/>
  <c r="P22" i="112" s="1"/>
  <c r="AF24" i="61"/>
  <c r="AF25" i="19"/>
  <c r="AF24" i="56"/>
  <c r="D26" i="19"/>
  <c r="D77" i="110" s="1"/>
  <c r="D25" i="56"/>
  <c r="D23" i="112" s="1"/>
  <c r="D25" i="61"/>
  <c r="T26" i="19"/>
  <c r="T77" i="110" s="1"/>
  <c r="T25" i="56"/>
  <c r="T23" i="112" s="1"/>
  <c r="T25" i="61"/>
  <c r="AJ26" i="19"/>
  <c r="AJ25" i="56"/>
  <c r="AJ25" i="61"/>
  <c r="H27" i="19"/>
  <c r="H78" i="110" s="1"/>
  <c r="H26" i="56"/>
  <c r="H24" i="112" s="1"/>
  <c r="H26" i="61"/>
  <c r="AN27" i="19"/>
  <c r="AN26" i="56"/>
  <c r="AN26" i="61"/>
  <c r="L27" i="61"/>
  <c r="L27" i="56"/>
  <c r="L27" i="18"/>
  <c r="L52" i="110" s="1"/>
  <c r="AR27" i="18"/>
  <c r="AR27" i="56"/>
  <c r="AR27" i="61"/>
  <c r="K19" i="56"/>
  <c r="K17" i="112" s="1"/>
  <c r="K20" i="19"/>
  <c r="K71" i="110" s="1"/>
  <c r="K19" i="61"/>
  <c r="AI17" i="56"/>
  <c r="AI17" i="61"/>
  <c r="AI18" i="19"/>
  <c r="C17" i="56"/>
  <c r="C15" i="112" s="1"/>
  <c r="C18" i="19"/>
  <c r="C17" i="61"/>
  <c r="A17" i="61" s="1"/>
  <c r="AS14" i="56"/>
  <c r="AS14" i="61"/>
  <c r="AS15" i="19"/>
  <c r="AS14" i="18"/>
  <c r="E12" i="56"/>
  <c r="E10" i="112" s="1"/>
  <c r="E13" i="19"/>
  <c r="E64" i="110" s="1"/>
  <c r="E12" i="61"/>
  <c r="I9" i="56"/>
  <c r="I7" i="112" s="1"/>
  <c r="I10" i="19"/>
  <c r="I61" i="110" s="1"/>
  <c r="I9" i="61"/>
  <c r="M8" i="56"/>
  <c r="M6" i="112" s="1"/>
  <c r="M8" i="61"/>
  <c r="M9" i="19"/>
  <c r="M60" i="110" s="1"/>
  <c r="E14" i="56"/>
  <c r="E12" i="112" s="1"/>
  <c r="E14" i="61"/>
  <c r="E15" i="19"/>
  <c r="E66" i="110" s="1"/>
  <c r="AS18" i="61"/>
  <c r="AS18" i="18"/>
  <c r="AS19" i="19"/>
  <c r="AS18" i="56"/>
  <c r="I20" i="61"/>
  <c r="I20" i="56"/>
  <c r="I18" i="112" s="1"/>
  <c r="I21" i="19"/>
  <c r="I72" i="110" s="1"/>
  <c r="AO20" i="61"/>
  <c r="AO21" i="19"/>
  <c r="AO20" i="56"/>
  <c r="AC21" i="61"/>
  <c r="AC22" i="19"/>
  <c r="X73" i="110" s="1"/>
  <c r="AC21" i="56"/>
  <c r="X19" i="112" s="1"/>
  <c r="Q22" i="61"/>
  <c r="Q23" i="19"/>
  <c r="Q74" i="110" s="1"/>
  <c r="Q22" i="56"/>
  <c r="Q20" i="112" s="1"/>
  <c r="E23" i="61"/>
  <c r="E23" i="56"/>
  <c r="E21" i="112" s="1"/>
  <c r="E24" i="19"/>
  <c r="E75" i="110" s="1"/>
  <c r="AK23" i="61"/>
  <c r="AK23" i="56"/>
  <c r="AK24" i="19"/>
  <c r="M25" i="61"/>
  <c r="M26" i="19"/>
  <c r="M77" i="110" s="1"/>
  <c r="M25" i="56"/>
  <c r="M23" i="112" s="1"/>
  <c r="AS25" i="61"/>
  <c r="AS26" i="19"/>
  <c r="AS25" i="18"/>
  <c r="AS25" i="56"/>
  <c r="AG26" i="61"/>
  <c r="AG26" i="56"/>
  <c r="AG27" i="19"/>
  <c r="U27" i="61"/>
  <c r="U27" i="56"/>
  <c r="U25" i="112" s="1"/>
  <c r="U27" i="18"/>
  <c r="U52" i="110" s="1"/>
  <c r="AC8" i="56"/>
  <c r="X6" i="112" s="1"/>
  <c r="AC8" i="61"/>
  <c r="AC9" i="19"/>
  <c r="X60" i="110" s="1"/>
  <c r="AC17" i="56"/>
  <c r="X15" i="112" s="1"/>
  <c r="AC18" i="19"/>
  <c r="X69" i="110" s="1"/>
  <c r="AC17" i="61"/>
  <c r="K20" i="56"/>
  <c r="K18" i="112" s="1"/>
  <c r="K20" i="61"/>
  <c r="K21" i="19"/>
  <c r="K72" i="110" s="1"/>
  <c r="AE21" i="56"/>
  <c r="AE21" i="64" s="1"/>
  <c r="AE22" i="19"/>
  <c r="AE21" i="61"/>
  <c r="G23" i="56"/>
  <c r="G21" i="112" s="1"/>
  <c r="G24" i="19"/>
  <c r="G75" i="110" s="1"/>
  <c r="G23" i="61"/>
  <c r="C26" i="56"/>
  <c r="C24" i="112" s="1"/>
  <c r="C27" i="19"/>
  <c r="C26" i="61"/>
  <c r="A26" i="61" s="1"/>
  <c r="S25" i="56"/>
  <c r="S23" i="112" s="1"/>
  <c r="S26" i="19"/>
  <c r="S77" i="110" s="1"/>
  <c r="S25" i="61"/>
  <c r="M19" i="56"/>
  <c r="M17" i="112" s="1"/>
  <c r="M19" i="61"/>
  <c r="M20" i="19"/>
  <c r="M71" i="110" s="1"/>
  <c r="AE26" i="61"/>
  <c r="AE26" i="56"/>
  <c r="AE27" i="19"/>
  <c r="AI27" i="61"/>
  <c r="AI27" i="56"/>
  <c r="AI27" i="18"/>
  <c r="F8" i="19"/>
  <c r="F59" i="110" s="1"/>
  <c r="F7" i="56"/>
  <c r="F7" i="61"/>
  <c r="F30" i="7"/>
  <c r="F27" i="110" s="1"/>
  <c r="N8" i="61"/>
  <c r="N9" i="19"/>
  <c r="N60" i="110" s="1"/>
  <c r="N8" i="56"/>
  <c r="AH9" i="19"/>
  <c r="AH8" i="56"/>
  <c r="AH8" i="61"/>
  <c r="F10" i="19"/>
  <c r="F61" i="110" s="1"/>
  <c r="F9" i="56"/>
  <c r="F7" i="112" s="1"/>
  <c r="F9" i="61"/>
  <c r="F10" i="61"/>
  <c r="F11" i="19"/>
  <c r="F62" i="110" s="1"/>
  <c r="F10" i="56"/>
  <c r="F8" i="112" s="1"/>
  <c r="V10" i="61"/>
  <c r="V11" i="19"/>
  <c r="V62" i="110" s="1"/>
  <c r="V10" i="56"/>
  <c r="V8" i="112" s="1"/>
  <c r="N12" i="19"/>
  <c r="N63" i="110" s="1"/>
  <c r="N11" i="56"/>
  <c r="N9" i="112" s="1"/>
  <c r="N11" i="61"/>
  <c r="AH11" i="61"/>
  <c r="AH12" i="19"/>
  <c r="AH11" i="56"/>
  <c r="F12" i="61"/>
  <c r="F13" i="19"/>
  <c r="F64" i="110" s="1"/>
  <c r="F12" i="56"/>
  <c r="F10" i="112" s="1"/>
  <c r="R15" i="19"/>
  <c r="R66" i="110" s="1"/>
  <c r="R14" i="56"/>
  <c r="R12" i="112" s="1"/>
  <c r="R14" i="61"/>
  <c r="AL14" i="61"/>
  <c r="AL15" i="19"/>
  <c r="AL14" i="56"/>
  <c r="N16" i="19"/>
  <c r="N67" i="110" s="1"/>
  <c r="N15" i="56"/>
  <c r="N15" i="61"/>
  <c r="F16" i="56"/>
  <c r="F14" i="112" s="1"/>
  <c r="F16" i="61"/>
  <c r="F17" i="19"/>
  <c r="F68" i="110" s="1"/>
  <c r="V16" i="56"/>
  <c r="V14" i="112" s="1"/>
  <c r="V16" i="61"/>
  <c r="V17" i="19"/>
  <c r="V68" i="110" s="1"/>
  <c r="AQ15" i="61"/>
  <c r="AQ15" i="56"/>
  <c r="AQ16" i="19"/>
  <c r="AQ15" i="18"/>
  <c r="K15" i="56"/>
  <c r="K15" i="61"/>
  <c r="K16" i="19"/>
  <c r="K67" i="110" s="1"/>
  <c r="AE12" i="56"/>
  <c r="AE12" i="61"/>
  <c r="AE13" i="19"/>
  <c r="AQ11" i="56"/>
  <c r="AQ11" i="61"/>
  <c r="AQ12" i="19"/>
  <c r="AQ11" i="18"/>
  <c r="K11" i="56"/>
  <c r="K9" i="112" s="1"/>
  <c r="K11" i="61"/>
  <c r="K12" i="19"/>
  <c r="K63" i="110" s="1"/>
  <c r="AE8" i="56"/>
  <c r="AE8" i="61"/>
  <c r="AE9" i="19"/>
  <c r="AQ7" i="56"/>
  <c r="AQ7" i="61"/>
  <c r="AQ8" i="19"/>
  <c r="AQ7" i="18"/>
  <c r="AQ30" i="7"/>
  <c r="C7" i="56"/>
  <c r="C5" i="112" s="1"/>
  <c r="C7" i="61"/>
  <c r="C8" i="19"/>
  <c r="C59" i="110" s="1"/>
  <c r="A7" i="7"/>
  <c r="U7" i="61"/>
  <c r="U8" i="19"/>
  <c r="U59" i="110" s="1"/>
  <c r="U7" i="56"/>
  <c r="U5" i="112" s="1"/>
  <c r="U30" i="7"/>
  <c r="U27" i="110" s="1"/>
  <c r="AO8" i="61"/>
  <c r="AO9" i="19"/>
  <c r="AO8" i="56"/>
  <c r="AO8" i="64" s="1"/>
  <c r="Q10" i="61"/>
  <c r="Q11" i="19"/>
  <c r="Q62" i="110" s="1"/>
  <c r="Q10" i="56"/>
  <c r="AK11" i="61"/>
  <c r="AK12" i="19"/>
  <c r="AK11" i="56"/>
  <c r="AC13" i="56"/>
  <c r="AC13" i="61"/>
  <c r="AC14" i="19"/>
  <c r="X65" i="110" s="1"/>
  <c r="E15" i="56"/>
  <c r="E15" i="61"/>
  <c r="E16" i="19"/>
  <c r="E67" i="110" s="1"/>
  <c r="H18" i="19"/>
  <c r="H69" i="110" s="1"/>
  <c r="H17" i="56"/>
  <c r="H15" i="112" s="1"/>
  <c r="H17" i="61"/>
  <c r="AR17" i="61"/>
  <c r="AR18" i="19"/>
  <c r="AR17" i="56"/>
  <c r="AR17" i="18"/>
  <c r="T19" i="19"/>
  <c r="T70" i="110" s="1"/>
  <c r="T18" i="56"/>
  <c r="T16" i="112" s="1"/>
  <c r="T18" i="61"/>
  <c r="AJ19" i="19"/>
  <c r="AJ18" i="56"/>
  <c r="AJ18" i="61"/>
  <c r="P20" i="19"/>
  <c r="P71" i="110" s="1"/>
  <c r="P19" i="56"/>
  <c r="P17" i="112" s="1"/>
  <c r="P19" i="61"/>
  <c r="D21" i="19"/>
  <c r="D72" i="110" s="1"/>
  <c r="D20" i="56"/>
  <c r="D18" i="112" s="1"/>
  <c r="D20" i="61"/>
  <c r="AR21" i="19"/>
  <c r="AR20" i="56"/>
  <c r="AR20" i="61"/>
  <c r="AR20" i="18"/>
  <c r="AF22" i="19"/>
  <c r="AF21" i="56"/>
  <c r="AF21" i="64" s="1"/>
  <c r="AF21" i="61"/>
  <c r="T23" i="19"/>
  <c r="T74" i="110" s="1"/>
  <c r="T22" i="56"/>
  <c r="T20" i="112" s="1"/>
  <c r="T22" i="61"/>
  <c r="H24" i="19"/>
  <c r="H75" i="110" s="1"/>
  <c r="H23" i="56"/>
  <c r="H21" i="112" s="1"/>
  <c r="H23" i="61"/>
  <c r="AF24" i="19"/>
  <c r="AF23" i="56"/>
  <c r="AF23" i="61"/>
  <c r="L25" i="19"/>
  <c r="L76" i="110" s="1"/>
  <c r="L24" i="56"/>
  <c r="L22" i="112" s="1"/>
  <c r="L24" i="61"/>
  <c r="H25" i="61"/>
  <c r="H26" i="19"/>
  <c r="H77" i="110" s="1"/>
  <c r="H25" i="56"/>
  <c r="H23" i="112" s="1"/>
  <c r="D26" i="61"/>
  <c r="D27" i="19"/>
  <c r="D78" i="110" s="1"/>
  <c r="D26" i="56"/>
  <c r="D24" i="112" s="1"/>
  <c r="AR26" i="61"/>
  <c r="AR27" i="19"/>
  <c r="AR26" i="56"/>
  <c r="AR26" i="18"/>
  <c r="AF27" i="61"/>
  <c r="AF27" i="56"/>
  <c r="AF27" i="18"/>
  <c r="AE18" i="56"/>
  <c r="AE18" i="61"/>
  <c r="AE19" i="19"/>
  <c r="AM16" i="56"/>
  <c r="AM16" i="61"/>
  <c r="AM17" i="19"/>
  <c r="Q11" i="56"/>
  <c r="Q9" i="112" s="1"/>
  <c r="Q11" i="61"/>
  <c r="Q12" i="19"/>
  <c r="Q63" i="110" s="1"/>
  <c r="AG9" i="56"/>
  <c r="AG10" i="19"/>
  <c r="AG9" i="61"/>
  <c r="AC18" i="56"/>
  <c r="X16" i="112" s="1"/>
  <c r="AC19" i="19"/>
  <c r="X70" i="110" s="1"/>
  <c r="AC18" i="61"/>
  <c r="AG20" i="61"/>
  <c r="AG20" i="56"/>
  <c r="AG21" i="19"/>
  <c r="M21" i="61"/>
  <c r="M22" i="19"/>
  <c r="M73" i="110" s="1"/>
  <c r="M21" i="56"/>
  <c r="M19" i="112" s="1"/>
  <c r="AS21" i="61"/>
  <c r="AS22" i="19"/>
  <c r="AS21" i="18"/>
  <c r="AS21" i="56"/>
  <c r="AG22" i="61"/>
  <c r="AG22" i="56"/>
  <c r="AG23" i="19"/>
  <c r="U23" i="61"/>
  <c r="U23" i="56"/>
  <c r="U24" i="19"/>
  <c r="U75" i="110" s="1"/>
  <c r="I24" i="61"/>
  <c r="I24" i="56"/>
  <c r="I22" i="112" s="1"/>
  <c r="I25" i="19"/>
  <c r="I76" i="110" s="1"/>
  <c r="AO24" i="61"/>
  <c r="AO25" i="19"/>
  <c r="AO24" i="56"/>
  <c r="AC25" i="61"/>
  <c r="AC26" i="19"/>
  <c r="X77" i="110" s="1"/>
  <c r="AC25" i="56"/>
  <c r="X23" i="112" s="1"/>
  <c r="Q26" i="61"/>
  <c r="Q27" i="19"/>
  <c r="Q78" i="110" s="1"/>
  <c r="Q26" i="56"/>
  <c r="Q24" i="112" s="1"/>
  <c r="E27" i="61"/>
  <c r="E27" i="56"/>
  <c r="E25" i="112" s="1"/>
  <c r="E27" i="18"/>
  <c r="E52" i="110" s="1"/>
  <c r="AK27" i="61"/>
  <c r="AK27" i="56"/>
  <c r="AK27" i="64" s="1"/>
  <c r="AK27" i="18"/>
  <c r="U14" i="56"/>
  <c r="U12" i="112" s="1"/>
  <c r="U15" i="19"/>
  <c r="U66" i="110" s="1"/>
  <c r="U14" i="61"/>
  <c r="E19" i="56"/>
  <c r="E17" i="112" s="1"/>
  <c r="E20" i="19"/>
  <c r="E71" i="110" s="1"/>
  <c r="E19" i="61"/>
  <c r="AQ20" i="56"/>
  <c r="AQ20" i="61"/>
  <c r="AQ21" i="19"/>
  <c r="AQ20" i="18"/>
  <c r="S22" i="56"/>
  <c r="S20" i="112" s="1"/>
  <c r="S22" i="61"/>
  <c r="S23" i="19"/>
  <c r="S74" i="110" s="1"/>
  <c r="AM23" i="56"/>
  <c r="AM23" i="61"/>
  <c r="AM24" i="19"/>
  <c r="O25" i="56"/>
  <c r="O23" i="112" s="1"/>
  <c r="O25" i="61"/>
  <c r="O26" i="19"/>
  <c r="O77" i="110" s="1"/>
  <c r="AI26" i="56"/>
  <c r="AI26" i="61"/>
  <c r="AI27" i="19"/>
  <c r="AM26" i="56"/>
  <c r="AM27" i="19"/>
  <c r="AM26" i="61"/>
  <c r="AQ23" i="56"/>
  <c r="AQ24" i="19"/>
  <c r="AQ23" i="61"/>
  <c r="AQ23" i="18"/>
  <c r="C21" i="56"/>
  <c r="C19" i="112" s="1"/>
  <c r="C21" i="61"/>
  <c r="A21" i="61" s="1"/>
  <c r="C22" i="19"/>
  <c r="I15" i="56"/>
  <c r="I15" i="61"/>
  <c r="I16" i="19"/>
  <c r="I67" i="110" s="1"/>
  <c r="AM20" i="61"/>
  <c r="AM20" i="56"/>
  <c r="AM21" i="19"/>
  <c r="AQ21" i="61"/>
  <c r="AQ21" i="56"/>
  <c r="AQ22" i="19"/>
  <c r="AQ21" i="18"/>
  <c r="N8" i="19"/>
  <c r="N59" i="110" s="1"/>
  <c r="N7" i="56"/>
  <c r="N5" i="112" s="1"/>
  <c r="N7" i="61"/>
  <c r="N30" i="7"/>
  <c r="N27" i="110" s="1"/>
  <c r="AH7" i="61"/>
  <c r="AH8" i="19"/>
  <c r="AH7" i="56"/>
  <c r="AH30" i="7"/>
  <c r="F8" i="61"/>
  <c r="F9" i="19"/>
  <c r="F60" i="110" s="1"/>
  <c r="F8" i="56"/>
  <c r="F6" i="112" s="1"/>
  <c r="N10" i="19"/>
  <c r="N61" i="110" s="1"/>
  <c r="N9" i="56"/>
  <c r="N7" i="112" s="1"/>
  <c r="N9" i="61"/>
  <c r="AL10" i="19"/>
  <c r="AL9" i="56"/>
  <c r="AL9" i="61"/>
  <c r="N10" i="61"/>
  <c r="N11" i="19"/>
  <c r="N62" i="110" s="1"/>
  <c r="N10" i="56"/>
  <c r="N8" i="112" s="1"/>
  <c r="AH11" i="19"/>
  <c r="AH10" i="56"/>
  <c r="AH10" i="61"/>
  <c r="F12" i="19"/>
  <c r="F63" i="110" s="1"/>
  <c r="F11" i="56"/>
  <c r="F9" i="112" s="1"/>
  <c r="F11" i="61"/>
  <c r="V12" i="19"/>
  <c r="V63" i="110" s="1"/>
  <c r="V11" i="56"/>
  <c r="V9" i="112" s="1"/>
  <c r="V11" i="61"/>
  <c r="R13" i="19"/>
  <c r="R64" i="110" s="1"/>
  <c r="R12" i="56"/>
  <c r="R12" i="61"/>
  <c r="AL12" i="61"/>
  <c r="AL13" i="19"/>
  <c r="AL12" i="56"/>
  <c r="N14" i="19"/>
  <c r="N65" i="110" s="1"/>
  <c r="N13" i="56"/>
  <c r="N13" i="61"/>
  <c r="AH13" i="61"/>
  <c r="AH14" i="19"/>
  <c r="AH13" i="56"/>
  <c r="J15" i="19"/>
  <c r="J66" i="110" s="1"/>
  <c r="J14" i="56"/>
  <c r="J12" i="112" s="1"/>
  <c r="J14" i="61"/>
  <c r="V16" i="19"/>
  <c r="V67" i="110" s="1"/>
  <c r="V15" i="56"/>
  <c r="V15" i="61"/>
  <c r="AL15" i="56"/>
  <c r="AL15" i="61"/>
  <c r="AL16" i="19"/>
  <c r="N16" i="56"/>
  <c r="N14" i="112" s="1"/>
  <c r="N16" i="61"/>
  <c r="N17" i="19"/>
  <c r="N68" i="110" s="1"/>
  <c r="AM14" i="56"/>
  <c r="AM14" i="61"/>
  <c r="AM15" i="19"/>
  <c r="AQ13" i="56"/>
  <c r="AQ13" i="61"/>
  <c r="AQ14" i="19"/>
  <c r="AQ13" i="18"/>
  <c r="K13" i="56"/>
  <c r="K13" i="61"/>
  <c r="K14" i="19"/>
  <c r="K65" i="110" s="1"/>
  <c r="O12" i="56"/>
  <c r="O12" i="61"/>
  <c r="O13" i="19"/>
  <c r="O64" i="110" s="1"/>
  <c r="AM10" i="56"/>
  <c r="AM10" i="61"/>
  <c r="AM11" i="19"/>
  <c r="G10" i="56"/>
  <c r="G8" i="112" s="1"/>
  <c r="G10" i="61"/>
  <c r="G11" i="19"/>
  <c r="G62" i="110" s="1"/>
  <c r="C9" i="56"/>
  <c r="C7" i="112" s="1"/>
  <c r="C9" i="61"/>
  <c r="A9" i="61" s="1"/>
  <c r="C10" i="19"/>
  <c r="A9" i="7"/>
  <c r="O8" i="56"/>
  <c r="O6" i="112" s="1"/>
  <c r="O8" i="61"/>
  <c r="O9" i="19"/>
  <c r="O60" i="110" s="1"/>
  <c r="I9" i="19"/>
  <c r="I60" i="110" s="1"/>
  <c r="I8" i="56"/>
  <c r="I6" i="112" s="1"/>
  <c r="I8" i="61"/>
  <c r="AC10" i="19"/>
  <c r="X61" i="110" s="1"/>
  <c r="AC9" i="56"/>
  <c r="X7" i="112" s="1"/>
  <c r="AC9" i="61"/>
  <c r="E12" i="19"/>
  <c r="E63" i="110" s="1"/>
  <c r="E11" i="56"/>
  <c r="E9" i="112" s="1"/>
  <c r="E11" i="61"/>
  <c r="Q14" i="61"/>
  <c r="Q14" i="56"/>
  <c r="Q12" i="112" s="1"/>
  <c r="Q15" i="19"/>
  <c r="Q66" i="110" s="1"/>
  <c r="AK16" i="19"/>
  <c r="AK15" i="56"/>
  <c r="AK15" i="61"/>
  <c r="AR17" i="19"/>
  <c r="AR16" i="56"/>
  <c r="AR16" i="61"/>
  <c r="AR16" i="18"/>
  <c r="T17" i="61"/>
  <c r="T18" i="19"/>
  <c r="T69" i="110" s="1"/>
  <c r="T17" i="56"/>
  <c r="AJ17" i="61"/>
  <c r="AJ18" i="19"/>
  <c r="AJ17" i="56"/>
  <c r="H18" i="61"/>
  <c r="H19" i="19"/>
  <c r="H70" i="110" s="1"/>
  <c r="H18" i="56"/>
  <c r="H16" i="112" s="1"/>
  <c r="AR19" i="19"/>
  <c r="AR18" i="56"/>
  <c r="AR18" i="61"/>
  <c r="AR18" i="18"/>
  <c r="AF20" i="19"/>
  <c r="AF19" i="56"/>
  <c r="AF19" i="61"/>
  <c r="T21" i="19"/>
  <c r="T72" i="110" s="1"/>
  <c r="T20" i="56"/>
  <c r="T18" i="112" s="1"/>
  <c r="T20" i="61"/>
  <c r="P22" i="19"/>
  <c r="P73" i="110" s="1"/>
  <c r="P21" i="56"/>
  <c r="P21" i="61"/>
  <c r="D23" i="19"/>
  <c r="D74" i="110" s="1"/>
  <c r="D22" i="56"/>
  <c r="D20" i="112" s="1"/>
  <c r="D22" i="61"/>
  <c r="AJ23" i="19"/>
  <c r="AJ22" i="56"/>
  <c r="AJ22" i="61"/>
  <c r="AN24" i="19"/>
  <c r="AN23" i="56"/>
  <c r="AN23" i="61"/>
  <c r="AF25" i="61"/>
  <c r="AF26" i="19"/>
  <c r="AF25" i="56"/>
  <c r="P27" i="61"/>
  <c r="P27" i="56"/>
  <c r="P25" i="112" s="1"/>
  <c r="P27" i="18"/>
  <c r="P52" i="110" s="1"/>
  <c r="S19" i="56"/>
  <c r="S17" i="112" s="1"/>
  <c r="S20" i="19"/>
  <c r="S71" i="110" s="1"/>
  <c r="S19" i="61"/>
  <c r="O18" i="56"/>
  <c r="O16" i="112" s="1"/>
  <c r="O19" i="19"/>
  <c r="O70" i="110" s="1"/>
  <c r="O18" i="61"/>
  <c r="K17" i="56"/>
  <c r="K15" i="112" s="1"/>
  <c r="K17" i="61"/>
  <c r="K18" i="19"/>
  <c r="K69" i="110" s="1"/>
  <c r="M14" i="56"/>
  <c r="M12" i="112" s="1"/>
  <c r="M15" i="19"/>
  <c r="M66" i="110" s="1"/>
  <c r="M14" i="61"/>
  <c r="AS19" i="61"/>
  <c r="AS20" i="19"/>
  <c r="AS19" i="56"/>
  <c r="AS19" i="18"/>
  <c r="U21" i="61"/>
  <c r="U21" i="56"/>
  <c r="U19" i="112" s="1"/>
  <c r="U22" i="19"/>
  <c r="U73" i="110" s="1"/>
  <c r="M23" i="61"/>
  <c r="M24" i="19"/>
  <c r="M75" i="110" s="1"/>
  <c r="M23" i="56"/>
  <c r="M21" i="112" s="1"/>
  <c r="Q24" i="61"/>
  <c r="Q25" i="19"/>
  <c r="Q76" i="110" s="1"/>
  <c r="Q24" i="56"/>
  <c r="Q22" i="112" s="1"/>
  <c r="U25" i="61"/>
  <c r="U25" i="56"/>
  <c r="U23" i="112" s="1"/>
  <c r="U26" i="19"/>
  <c r="U77" i="110" s="1"/>
  <c r="M27" i="61"/>
  <c r="M27" i="56"/>
  <c r="M27" i="18"/>
  <c r="M52" i="110" s="1"/>
  <c r="O21" i="56"/>
  <c r="O22" i="19"/>
  <c r="O73" i="110" s="1"/>
  <c r="O21" i="61"/>
  <c r="K24" i="56"/>
  <c r="K22" i="112" s="1"/>
  <c r="K25" i="19"/>
  <c r="K76" i="110" s="1"/>
  <c r="K24" i="61"/>
  <c r="G27" i="56"/>
  <c r="G27" i="61"/>
  <c r="G27" i="18"/>
  <c r="G52" i="110" s="1"/>
  <c r="AE24" i="56"/>
  <c r="AE24" i="61"/>
  <c r="AE25" i="19"/>
  <c r="AG13" i="61"/>
  <c r="AG13" i="56"/>
  <c r="AG14" i="19"/>
  <c r="AM24" i="61"/>
  <c r="AM24" i="56"/>
  <c r="AM25" i="19"/>
  <c r="V20" i="19"/>
  <c r="V71" i="110" s="1"/>
  <c r="V19" i="56"/>
  <c r="V17" i="112" s="1"/>
  <c r="V19" i="61"/>
  <c r="AL20" i="19"/>
  <c r="AL19" i="56"/>
  <c r="AL19" i="61"/>
  <c r="J21" i="19"/>
  <c r="J72" i="110" s="1"/>
  <c r="J20" i="56"/>
  <c r="J18" i="112" s="1"/>
  <c r="J20" i="61"/>
  <c r="R21" i="19"/>
  <c r="R72" i="110" s="1"/>
  <c r="R20" i="56"/>
  <c r="R18" i="112" s="1"/>
  <c r="R20" i="61"/>
  <c r="AH21" i="19"/>
  <c r="AH20" i="56"/>
  <c r="AH20" i="61"/>
  <c r="F22" i="19"/>
  <c r="F73" i="110" s="1"/>
  <c r="F21" i="56"/>
  <c r="F19" i="112" s="1"/>
  <c r="F21" i="61"/>
  <c r="N22" i="19"/>
  <c r="N73" i="110" s="1"/>
  <c r="N21" i="56"/>
  <c r="N19" i="112" s="1"/>
  <c r="N21" i="61"/>
  <c r="V22" i="19"/>
  <c r="V73" i="110" s="1"/>
  <c r="V21" i="56"/>
  <c r="V21" i="61"/>
  <c r="AL22" i="19"/>
  <c r="AL21" i="56"/>
  <c r="AL21" i="61"/>
  <c r="J23" i="19"/>
  <c r="J74" i="110" s="1"/>
  <c r="J22" i="56"/>
  <c r="J20" i="112" s="1"/>
  <c r="J22" i="61"/>
  <c r="R23" i="19"/>
  <c r="R74" i="110" s="1"/>
  <c r="R22" i="56"/>
  <c r="R20" i="112" s="1"/>
  <c r="R22" i="61"/>
  <c r="AH23" i="19"/>
  <c r="AH22" i="56"/>
  <c r="AH22" i="61"/>
  <c r="F24" i="19"/>
  <c r="F75" i="110" s="1"/>
  <c r="F23" i="56"/>
  <c r="F21" i="112" s="1"/>
  <c r="F23" i="61"/>
  <c r="N24" i="19"/>
  <c r="N75" i="110" s="1"/>
  <c r="N23" i="56"/>
  <c r="N21" i="112" s="1"/>
  <c r="N23" i="61"/>
  <c r="V24" i="19"/>
  <c r="V75" i="110" s="1"/>
  <c r="V23" i="56"/>
  <c r="V21" i="112" s="1"/>
  <c r="V23" i="61"/>
  <c r="AL24" i="19"/>
  <c r="AL23" i="56"/>
  <c r="AL23" i="61"/>
  <c r="J25" i="19"/>
  <c r="J76" i="110" s="1"/>
  <c r="J24" i="56"/>
  <c r="J22" i="112" s="1"/>
  <c r="J24" i="61"/>
  <c r="R25" i="19"/>
  <c r="R76" i="110" s="1"/>
  <c r="R24" i="56"/>
  <c r="R22" i="112" s="1"/>
  <c r="R24" i="61"/>
  <c r="AH25" i="19"/>
  <c r="AH24" i="56"/>
  <c r="AH24" i="61"/>
  <c r="F26" i="19"/>
  <c r="F77" i="110" s="1"/>
  <c r="F25" i="56"/>
  <c r="F23" i="112" s="1"/>
  <c r="F25" i="61"/>
  <c r="N26" i="19"/>
  <c r="N77" i="110" s="1"/>
  <c r="N25" i="56"/>
  <c r="N23" i="112" s="1"/>
  <c r="N25" i="61"/>
  <c r="V26" i="19"/>
  <c r="V77" i="110" s="1"/>
  <c r="V25" i="56"/>
  <c r="V25" i="61"/>
  <c r="AL26" i="19"/>
  <c r="AL25" i="56"/>
  <c r="AL25" i="61"/>
  <c r="J27" i="19"/>
  <c r="J78" i="110" s="1"/>
  <c r="J26" i="56"/>
  <c r="J24" i="112" s="1"/>
  <c r="J26" i="61"/>
  <c r="R27" i="19"/>
  <c r="R78" i="110" s="1"/>
  <c r="R26" i="56"/>
  <c r="R24" i="112" s="1"/>
  <c r="R26" i="61"/>
  <c r="AH27" i="19"/>
  <c r="AH26" i="56"/>
  <c r="AH26" i="61"/>
  <c r="F27" i="61"/>
  <c r="F27" i="56"/>
  <c r="F25" i="112" s="1"/>
  <c r="F27" i="18"/>
  <c r="F52" i="110" s="1"/>
  <c r="N27" i="61"/>
  <c r="N27" i="56"/>
  <c r="N25" i="112" s="1"/>
  <c r="N27" i="18"/>
  <c r="N52" i="110" s="1"/>
  <c r="V27" i="61"/>
  <c r="V27" i="56"/>
  <c r="V25" i="112" s="1"/>
  <c r="V27" i="18"/>
  <c r="V52" i="110" s="1"/>
  <c r="AL27" i="61"/>
  <c r="AL27" i="56"/>
  <c r="AL27" i="64" s="1"/>
  <c r="AL27" i="18"/>
  <c r="AM19" i="61"/>
  <c r="AM19" i="56"/>
  <c r="AM20" i="19"/>
  <c r="G19" i="61"/>
  <c r="G19" i="56"/>
  <c r="G17" i="112" s="1"/>
  <c r="G20" i="19"/>
  <c r="G71" i="110" s="1"/>
  <c r="AI18" i="61"/>
  <c r="AI18" i="56"/>
  <c r="AI19" i="19"/>
  <c r="S18" i="61"/>
  <c r="S18" i="56"/>
  <c r="S16" i="112" s="1"/>
  <c r="S19" i="19"/>
  <c r="S70" i="110" s="1"/>
  <c r="C18" i="61"/>
  <c r="A18" i="61" s="1"/>
  <c r="C18" i="56"/>
  <c r="C19" i="19"/>
  <c r="AE17" i="61"/>
  <c r="AE17" i="56"/>
  <c r="AE18" i="19"/>
  <c r="O17" i="61"/>
  <c r="O17" i="56"/>
  <c r="O15" i="112" s="1"/>
  <c r="O18" i="19"/>
  <c r="O69" i="110" s="1"/>
  <c r="AQ16" i="61"/>
  <c r="AQ16" i="56"/>
  <c r="AQ16" i="18"/>
  <c r="AQ17" i="19"/>
  <c r="E16" i="56"/>
  <c r="E14" i="112" s="1"/>
  <c r="E16" i="61"/>
  <c r="E17" i="19"/>
  <c r="E68" i="110" s="1"/>
  <c r="AC14" i="56"/>
  <c r="X12" i="112" s="1"/>
  <c r="AC14" i="61"/>
  <c r="AC15" i="19"/>
  <c r="X66" i="110" s="1"/>
  <c r="I13" i="56"/>
  <c r="I11" i="112" s="1"/>
  <c r="I13" i="61"/>
  <c r="I14" i="19"/>
  <c r="I65" i="110" s="1"/>
  <c r="AG11" i="56"/>
  <c r="AG11" i="61"/>
  <c r="AG12" i="19"/>
  <c r="M10" i="56"/>
  <c r="M8" i="112" s="1"/>
  <c r="M10" i="61"/>
  <c r="M11" i="19"/>
  <c r="M62" i="110" s="1"/>
  <c r="AK8" i="56"/>
  <c r="AK8" i="61"/>
  <c r="AK9" i="19"/>
  <c r="Q7" i="56"/>
  <c r="Q5" i="112" s="1"/>
  <c r="Q7" i="61"/>
  <c r="Q8" i="19"/>
  <c r="Q59" i="110" s="1"/>
  <c r="AS8" i="56"/>
  <c r="AS8" i="61"/>
  <c r="AS8" i="18"/>
  <c r="AS9" i="19"/>
  <c r="AO11" i="56"/>
  <c r="AO11" i="61"/>
  <c r="AO12" i="19"/>
  <c r="AK14" i="56"/>
  <c r="AK14" i="61"/>
  <c r="AK15" i="19"/>
  <c r="AS16" i="56"/>
  <c r="AS16" i="61"/>
  <c r="AS17" i="19"/>
  <c r="AS16" i="18"/>
  <c r="AG17" i="56"/>
  <c r="AG17" i="61"/>
  <c r="AG18" i="19"/>
  <c r="U18" i="56"/>
  <c r="U18" i="61"/>
  <c r="U19" i="19"/>
  <c r="U70" i="110" s="1"/>
  <c r="I19" i="56"/>
  <c r="I17" i="112" s="1"/>
  <c r="I19" i="61"/>
  <c r="I20" i="19"/>
  <c r="I71" i="110" s="1"/>
  <c r="AO19" i="56"/>
  <c r="AO19" i="61"/>
  <c r="AO20" i="19"/>
  <c r="M20" i="56"/>
  <c r="M18" i="112" s="1"/>
  <c r="M20" i="61"/>
  <c r="M21" i="19"/>
  <c r="M72" i="110" s="1"/>
  <c r="AC20" i="56"/>
  <c r="X18" i="112" s="1"/>
  <c r="AC20" i="61"/>
  <c r="AC21" i="19"/>
  <c r="X72" i="110" s="1"/>
  <c r="AS20" i="56"/>
  <c r="AS20" i="61"/>
  <c r="AS21" i="19"/>
  <c r="AS20" i="18"/>
  <c r="Q21" i="56"/>
  <c r="Q19" i="112" s="1"/>
  <c r="Q21" i="61"/>
  <c r="Q22" i="19"/>
  <c r="Q73" i="110" s="1"/>
  <c r="AG21" i="56"/>
  <c r="AG21" i="61"/>
  <c r="AG22" i="19"/>
  <c r="E22" i="56"/>
  <c r="E20" i="112" s="1"/>
  <c r="E22" i="61"/>
  <c r="E23" i="19"/>
  <c r="E74" i="110" s="1"/>
  <c r="U22" i="56"/>
  <c r="U20" i="112" s="1"/>
  <c r="U22" i="61"/>
  <c r="U23" i="19"/>
  <c r="U74" i="110" s="1"/>
  <c r="AK22" i="56"/>
  <c r="AK22" i="61"/>
  <c r="AK23" i="19"/>
  <c r="I23" i="56"/>
  <c r="I21" i="112" s="1"/>
  <c r="I23" i="61"/>
  <c r="I24" i="19"/>
  <c r="I75" i="110" s="1"/>
  <c r="AO23" i="56"/>
  <c r="AO23" i="61"/>
  <c r="AO24" i="19"/>
  <c r="M24" i="56"/>
  <c r="M22" i="112" s="1"/>
  <c r="M24" i="61"/>
  <c r="M25" i="19"/>
  <c r="M76" i="110" s="1"/>
  <c r="AC24" i="56"/>
  <c r="X22" i="112" s="1"/>
  <c r="AC24" i="61"/>
  <c r="AC25" i="19"/>
  <c r="X76" i="110" s="1"/>
  <c r="AS24" i="56"/>
  <c r="AS24" i="61"/>
  <c r="AS25" i="19"/>
  <c r="AS24" i="18"/>
  <c r="Q25" i="56"/>
  <c r="Q23" i="112" s="1"/>
  <c r="Q25" i="61"/>
  <c r="Q26" i="19"/>
  <c r="Q77" i="110" s="1"/>
  <c r="AG25" i="56"/>
  <c r="AG25" i="61"/>
  <c r="AG26" i="19"/>
  <c r="E26" i="56"/>
  <c r="E24" i="112" s="1"/>
  <c r="E26" i="61"/>
  <c r="E27" i="19"/>
  <c r="E78" i="110" s="1"/>
  <c r="U26" i="56"/>
  <c r="U24" i="112" s="1"/>
  <c r="U26" i="61"/>
  <c r="U27" i="19"/>
  <c r="U78" i="110" s="1"/>
  <c r="AK26" i="56"/>
  <c r="AK26" i="61"/>
  <c r="AK27" i="19"/>
  <c r="I27" i="56"/>
  <c r="I25" i="112" s="1"/>
  <c r="I27" i="61"/>
  <c r="I27" i="18"/>
  <c r="I52" i="110" s="1"/>
  <c r="AO27" i="56"/>
  <c r="AO27" i="61"/>
  <c r="AO27" i="18"/>
  <c r="E10" i="56"/>
  <c r="E10" i="61"/>
  <c r="E11" i="19"/>
  <c r="E62" i="110" s="1"/>
  <c r="AO15" i="56"/>
  <c r="AO15" i="61"/>
  <c r="AO16" i="19"/>
  <c r="AS17" i="56"/>
  <c r="AS17" i="61"/>
  <c r="AS18" i="19"/>
  <c r="AS17" i="18"/>
  <c r="U19" i="56"/>
  <c r="U17" i="112" s="1"/>
  <c r="U19" i="61"/>
  <c r="U20" i="19"/>
  <c r="U71" i="110" s="1"/>
  <c r="S20" i="61"/>
  <c r="S20" i="56"/>
  <c r="S18" i="112" s="1"/>
  <c r="S21" i="19"/>
  <c r="S72" i="110" s="1"/>
  <c r="G22" i="19"/>
  <c r="G73" i="110" s="1"/>
  <c r="G21" i="56"/>
  <c r="G19" i="112" s="1"/>
  <c r="G21" i="61"/>
  <c r="AM21" i="61"/>
  <c r="AM21" i="56"/>
  <c r="AM22" i="19"/>
  <c r="O24" i="19"/>
  <c r="O75" i="110" s="1"/>
  <c r="O23" i="56"/>
  <c r="O21" i="112" s="1"/>
  <c r="O23" i="61"/>
  <c r="C24" i="61"/>
  <c r="A24" i="61" s="1"/>
  <c r="C25" i="19"/>
  <c r="C24" i="56"/>
  <c r="C22" i="112" s="1"/>
  <c r="AI25" i="19"/>
  <c r="AI24" i="56"/>
  <c r="AI24" i="61"/>
  <c r="K26" i="61"/>
  <c r="K27" i="19"/>
  <c r="K78" i="110" s="1"/>
  <c r="K26" i="56"/>
  <c r="K24" i="112" s="1"/>
  <c r="AQ27" i="19"/>
  <c r="AQ26" i="56"/>
  <c r="AQ26" i="61"/>
  <c r="AQ26" i="18"/>
  <c r="AE27" i="56"/>
  <c r="AE27" i="61"/>
  <c r="AE27" i="18"/>
  <c r="K27" i="56"/>
  <c r="K25" i="112" s="1"/>
  <c r="K27" i="61"/>
  <c r="K27" i="18"/>
  <c r="K52" i="110" s="1"/>
  <c r="AI25" i="56"/>
  <c r="AI25" i="64" s="1"/>
  <c r="AI25" i="61"/>
  <c r="AI26" i="19"/>
  <c r="O24" i="56"/>
  <c r="O22" i="112" s="1"/>
  <c r="O24" i="61"/>
  <c r="O25" i="19"/>
  <c r="O76" i="110" s="1"/>
  <c r="AM22" i="56"/>
  <c r="AM22" i="61"/>
  <c r="AM23" i="19"/>
  <c r="S21" i="56"/>
  <c r="S19" i="112" s="1"/>
  <c r="S21" i="61"/>
  <c r="S22" i="19"/>
  <c r="S73" i="110" s="1"/>
  <c r="AQ19" i="56"/>
  <c r="AQ19" i="61"/>
  <c r="AQ20" i="19"/>
  <c r="AQ19" i="18"/>
  <c r="E17" i="56"/>
  <c r="E17" i="61"/>
  <c r="E18" i="19"/>
  <c r="E69" i="110" s="1"/>
  <c r="O22" i="61"/>
  <c r="O22" i="56"/>
  <c r="O20" i="112" s="1"/>
  <c r="O23" i="19"/>
  <c r="O74" i="110" s="1"/>
  <c r="AK10" i="61"/>
  <c r="AK10" i="56"/>
  <c r="AK11" i="19"/>
  <c r="S23" i="61"/>
  <c r="S23" i="56"/>
  <c r="S24" i="19"/>
  <c r="S75" i="110" s="1"/>
  <c r="U17" i="61"/>
  <c r="U18" i="19"/>
  <c r="U69" i="110" s="1"/>
  <c r="U17" i="56"/>
  <c r="U15" i="112" s="1"/>
  <c r="S27" i="61"/>
  <c r="S27" i="56"/>
  <c r="S27" i="18"/>
  <c r="S52" i="110" s="1"/>
  <c r="AC19" i="61"/>
  <c r="AC20" i="19"/>
  <c r="X71" i="110" s="1"/>
  <c r="AC19" i="56"/>
  <c r="X17" i="112" s="1"/>
  <c r="AE22" i="61"/>
  <c r="AE23" i="19"/>
  <c r="AE22" i="56"/>
  <c r="AO7" i="56"/>
  <c r="AO7" i="61"/>
  <c r="AO8" i="19"/>
  <c r="AN8" i="21"/>
  <c r="AN7" i="57"/>
  <c r="AN8" i="57"/>
  <c r="P10" i="21"/>
  <c r="P61" i="111" s="1"/>
  <c r="P9" i="57"/>
  <c r="P7" i="113" s="1"/>
  <c r="AR9" i="57"/>
  <c r="P10" i="62"/>
  <c r="P11" i="21"/>
  <c r="P62" i="111" s="1"/>
  <c r="P10" i="57"/>
  <c r="P8" i="113" s="1"/>
  <c r="L11" i="57"/>
  <c r="L9" i="113" s="1"/>
  <c r="AR12" i="21"/>
  <c r="AR11" i="57"/>
  <c r="P13" i="21"/>
  <c r="P64" i="111" s="1"/>
  <c r="P12" i="57"/>
  <c r="P10" i="113" s="1"/>
  <c r="L14" i="21"/>
  <c r="L65" i="111" s="1"/>
  <c r="L13" i="57"/>
  <c r="L11" i="113" s="1"/>
  <c r="AN13" i="57"/>
  <c r="L14" i="57"/>
  <c r="L12" i="113" s="1"/>
  <c r="H15" i="57"/>
  <c r="H13" i="113" s="1"/>
  <c r="AL19" i="21"/>
  <c r="AQ15" i="57"/>
  <c r="AQ16" i="21"/>
  <c r="AQ11" i="57"/>
  <c r="AE8" i="57"/>
  <c r="K7" i="57"/>
  <c r="K5" i="113" s="1"/>
  <c r="AO11" i="57"/>
  <c r="Q23" i="57"/>
  <c r="Q21" i="113" s="1"/>
  <c r="G23" i="57"/>
  <c r="G21" i="113" s="1"/>
  <c r="G24" i="21"/>
  <c r="G75" i="111" s="1"/>
  <c r="AS10" i="57"/>
  <c r="AS10" i="62"/>
  <c r="D23" i="57"/>
  <c r="D21" i="113" s="1"/>
  <c r="K20" i="57"/>
  <c r="K18" i="113" s="1"/>
  <c r="I12" i="57"/>
  <c r="I10" i="113" s="1"/>
  <c r="I13" i="21"/>
  <c r="I64" i="111" s="1"/>
  <c r="I7" i="57"/>
  <c r="I5" i="113" s="1"/>
  <c r="I7" i="62"/>
  <c r="I8" i="21"/>
  <c r="I59" i="111" s="1"/>
  <c r="AF26" i="62"/>
  <c r="AF26" i="57"/>
  <c r="AF27" i="21"/>
  <c r="AF26" i="20"/>
  <c r="R8" i="21"/>
  <c r="R59" i="111" s="1"/>
  <c r="R7" i="57"/>
  <c r="R5" i="113" s="1"/>
  <c r="AH8" i="21"/>
  <c r="AH7" i="57"/>
  <c r="F8" i="57"/>
  <c r="F6" i="113" s="1"/>
  <c r="V8" i="57"/>
  <c r="V6" i="113" s="1"/>
  <c r="AL9" i="21"/>
  <c r="AL8" i="57"/>
  <c r="J9" i="57"/>
  <c r="J7" i="113" s="1"/>
  <c r="R9" i="57"/>
  <c r="R7" i="113" s="1"/>
  <c r="AH9" i="57"/>
  <c r="F10" i="62"/>
  <c r="F10" i="57"/>
  <c r="F8" i="113" s="1"/>
  <c r="N10" i="62"/>
  <c r="N10" i="57"/>
  <c r="N8" i="113" s="1"/>
  <c r="V10" i="57"/>
  <c r="V8" i="113" s="1"/>
  <c r="V10" i="62"/>
  <c r="J11" i="62"/>
  <c r="J11" i="57"/>
  <c r="J9" i="113" s="1"/>
  <c r="R11" i="57"/>
  <c r="R9" i="113" s="1"/>
  <c r="N12" i="57"/>
  <c r="N10" i="113" s="1"/>
  <c r="V12" i="57"/>
  <c r="V10" i="113" s="1"/>
  <c r="V13" i="21"/>
  <c r="V64" i="111" s="1"/>
  <c r="AL12" i="62"/>
  <c r="AL12" i="57"/>
  <c r="J13" i="57"/>
  <c r="J11" i="113" s="1"/>
  <c r="R14" i="21"/>
  <c r="R65" i="111" s="1"/>
  <c r="R13" i="57"/>
  <c r="R11" i="113" s="1"/>
  <c r="V14" i="57"/>
  <c r="V12" i="113" s="1"/>
  <c r="AL14" i="57"/>
  <c r="R16" i="21"/>
  <c r="R67" i="111" s="1"/>
  <c r="R15" i="57"/>
  <c r="R13" i="113" s="1"/>
  <c r="F16" i="57"/>
  <c r="F14" i="113" s="1"/>
  <c r="F17" i="21"/>
  <c r="F68" i="111" s="1"/>
  <c r="V16" i="62"/>
  <c r="V16" i="57"/>
  <c r="V14" i="113" s="1"/>
  <c r="V17" i="21"/>
  <c r="V68" i="111" s="1"/>
  <c r="N19" i="57"/>
  <c r="N17" i="113" s="1"/>
  <c r="N19" i="20"/>
  <c r="N44" i="111" s="1"/>
  <c r="V17" i="57"/>
  <c r="V15" i="113" s="1"/>
  <c r="V17" i="62"/>
  <c r="V17" i="20"/>
  <c r="V42" i="111" s="1"/>
  <c r="F17" i="57"/>
  <c r="F15" i="113" s="1"/>
  <c r="F17" i="62"/>
  <c r="F17" i="20"/>
  <c r="F42" i="111" s="1"/>
  <c r="AH16" i="57"/>
  <c r="AE14" i="57"/>
  <c r="AE15" i="21"/>
  <c r="O10" i="57"/>
  <c r="O8" i="113" s="1"/>
  <c r="O10" i="62"/>
  <c r="AM8" i="57"/>
  <c r="G8" i="57"/>
  <c r="G6" i="113" s="1"/>
  <c r="G9" i="21"/>
  <c r="G60" i="111" s="1"/>
  <c r="S7" i="57"/>
  <c r="S5" i="113" s="1"/>
  <c r="U10" i="57"/>
  <c r="U8" i="113" s="1"/>
  <c r="U11" i="21"/>
  <c r="U62" i="111" s="1"/>
  <c r="U10" i="62"/>
  <c r="M16" i="57"/>
  <c r="M14" i="113" s="1"/>
  <c r="Q19" i="57"/>
  <c r="Q17" i="113" s="1"/>
  <c r="Q20" i="21"/>
  <c r="Q71" i="111" s="1"/>
  <c r="AL26" i="57"/>
  <c r="AL27" i="21"/>
  <c r="AL26" i="20"/>
  <c r="AS23" i="61"/>
  <c r="AS24" i="19"/>
  <c r="AS23" i="56"/>
  <c r="AS23" i="18"/>
  <c r="AG24" i="61"/>
  <c r="AG24" i="56"/>
  <c r="AG25" i="19"/>
  <c r="I26" i="61"/>
  <c r="I26" i="56"/>
  <c r="I24" i="112" s="1"/>
  <c r="I27" i="19"/>
  <c r="I78" i="110" s="1"/>
  <c r="AS27" i="18"/>
  <c r="AS27" i="56"/>
  <c r="AS27" i="61"/>
  <c r="AK19" i="56"/>
  <c r="AK19" i="61"/>
  <c r="AK20" i="19"/>
  <c r="AI22" i="56"/>
  <c r="AI23" i="19"/>
  <c r="AI22" i="61"/>
  <c r="AE25" i="56"/>
  <c r="AE26" i="19"/>
  <c r="AE25" i="61"/>
  <c r="O20" i="56"/>
  <c r="O21" i="19"/>
  <c r="O72" i="110" s="1"/>
  <c r="O20" i="61"/>
  <c r="I18" i="61"/>
  <c r="I18" i="56"/>
  <c r="I19" i="19"/>
  <c r="I70" i="110" s="1"/>
  <c r="R19" i="61"/>
  <c r="R20" i="19"/>
  <c r="R71" i="110" s="1"/>
  <c r="R19" i="56"/>
  <c r="R17" i="112" s="1"/>
  <c r="AH19" i="61"/>
  <c r="AH19" i="56"/>
  <c r="AH20" i="19"/>
  <c r="F20" i="61"/>
  <c r="F21" i="19"/>
  <c r="F72" i="110" s="1"/>
  <c r="F20" i="56"/>
  <c r="N20" i="61"/>
  <c r="N20" i="56"/>
  <c r="N21" i="19"/>
  <c r="N72" i="110" s="1"/>
  <c r="V20" i="61"/>
  <c r="V21" i="19"/>
  <c r="V72" i="110" s="1"/>
  <c r="V20" i="56"/>
  <c r="AL20" i="61"/>
  <c r="AL20" i="56"/>
  <c r="AL21" i="19"/>
  <c r="J21" i="61"/>
  <c r="J22" i="19"/>
  <c r="J73" i="110" s="1"/>
  <c r="J21" i="56"/>
  <c r="J19" i="112" s="1"/>
  <c r="R21" i="61"/>
  <c r="R21" i="56"/>
  <c r="R22" i="19"/>
  <c r="R73" i="110" s="1"/>
  <c r="AH21" i="61"/>
  <c r="AH22" i="19"/>
  <c r="AH21" i="56"/>
  <c r="AH21" i="64" s="1"/>
  <c r="F22" i="61"/>
  <c r="F22" i="56"/>
  <c r="F20" i="112" s="1"/>
  <c r="F23" i="19"/>
  <c r="F74" i="110" s="1"/>
  <c r="N22" i="61"/>
  <c r="N23" i="19"/>
  <c r="N74" i="110" s="1"/>
  <c r="N22" i="56"/>
  <c r="N20" i="112" s="1"/>
  <c r="V22" i="61"/>
  <c r="V22" i="56"/>
  <c r="V20" i="112" s="1"/>
  <c r="V23" i="19"/>
  <c r="V74" i="110" s="1"/>
  <c r="AL22" i="61"/>
  <c r="AL23" i="19"/>
  <c r="AL22" i="56"/>
  <c r="J23" i="61"/>
  <c r="J23" i="56"/>
  <c r="J21" i="112" s="1"/>
  <c r="J24" i="19"/>
  <c r="J75" i="110" s="1"/>
  <c r="R23" i="61"/>
  <c r="R24" i="19"/>
  <c r="R75" i="110" s="1"/>
  <c r="R23" i="56"/>
  <c r="R21" i="112" s="1"/>
  <c r="AH23" i="61"/>
  <c r="AH23" i="56"/>
  <c r="AH24" i="19"/>
  <c r="F24" i="61"/>
  <c r="F25" i="19"/>
  <c r="F76" i="110" s="1"/>
  <c r="F24" i="56"/>
  <c r="F22" i="112" s="1"/>
  <c r="N24" i="61"/>
  <c r="N24" i="56"/>
  <c r="N25" i="19"/>
  <c r="N76" i="110" s="1"/>
  <c r="V24" i="61"/>
  <c r="V25" i="19"/>
  <c r="V76" i="110" s="1"/>
  <c r="V24" i="56"/>
  <c r="AL24" i="61"/>
  <c r="AL24" i="56"/>
  <c r="AL25" i="19"/>
  <c r="J25" i="61"/>
  <c r="J26" i="19"/>
  <c r="J77" i="110" s="1"/>
  <c r="J25" i="56"/>
  <c r="J23" i="112" s="1"/>
  <c r="R25" i="61"/>
  <c r="R25" i="56"/>
  <c r="R23" i="112" s="1"/>
  <c r="R26" i="19"/>
  <c r="R77" i="110" s="1"/>
  <c r="AH25" i="61"/>
  <c r="AH26" i="19"/>
  <c r="AH25" i="56"/>
  <c r="F26" i="61"/>
  <c r="F26" i="56"/>
  <c r="F24" i="112" s="1"/>
  <c r="F27" i="19"/>
  <c r="F78" i="110" s="1"/>
  <c r="N26" i="61"/>
  <c r="N27" i="19"/>
  <c r="N78" i="110" s="1"/>
  <c r="N26" i="56"/>
  <c r="N24" i="112" s="1"/>
  <c r="V26" i="61"/>
  <c r="V26" i="56"/>
  <c r="V24" i="112" s="1"/>
  <c r="V27" i="19"/>
  <c r="V78" i="110" s="1"/>
  <c r="AL26" i="61"/>
  <c r="AL27" i="19"/>
  <c r="AL26" i="56"/>
  <c r="J27" i="61"/>
  <c r="J27" i="56"/>
  <c r="J25" i="112" s="1"/>
  <c r="J27" i="18"/>
  <c r="J52" i="110" s="1"/>
  <c r="R27" i="61"/>
  <c r="R27" i="56"/>
  <c r="R25" i="112" s="1"/>
  <c r="R27" i="18"/>
  <c r="R52" i="110" s="1"/>
  <c r="AH27" i="61"/>
  <c r="AH27" i="56"/>
  <c r="AH27" i="18"/>
  <c r="AE19" i="61"/>
  <c r="AE19" i="56"/>
  <c r="AE20" i="19"/>
  <c r="O19" i="61"/>
  <c r="O19" i="56"/>
  <c r="O17" i="112" s="1"/>
  <c r="O20" i="19"/>
  <c r="O71" i="110" s="1"/>
  <c r="AQ18" i="61"/>
  <c r="AQ18" i="56"/>
  <c r="AQ19" i="19"/>
  <c r="AQ18" i="18"/>
  <c r="K18" i="61"/>
  <c r="K18" i="56"/>
  <c r="K19" i="19"/>
  <c r="K70" i="110" s="1"/>
  <c r="AM17" i="61"/>
  <c r="AM17" i="56"/>
  <c r="AM18" i="19"/>
  <c r="G17" i="61"/>
  <c r="G17" i="56"/>
  <c r="G15" i="112" s="1"/>
  <c r="G18" i="19"/>
  <c r="G69" i="110" s="1"/>
  <c r="AG17" i="19"/>
  <c r="AG16" i="56"/>
  <c r="AG16" i="61"/>
  <c r="Q15" i="56"/>
  <c r="Q15" i="61"/>
  <c r="Q16" i="19"/>
  <c r="Q67" i="110" s="1"/>
  <c r="AO13" i="56"/>
  <c r="AO13" i="61"/>
  <c r="AO14" i="19"/>
  <c r="U12" i="56"/>
  <c r="U12" i="61"/>
  <c r="U13" i="19"/>
  <c r="U64" i="110" s="1"/>
  <c r="AS10" i="56"/>
  <c r="AS10" i="61"/>
  <c r="AS11" i="19"/>
  <c r="AS10" i="18"/>
  <c r="E8" i="56"/>
  <c r="E8" i="61"/>
  <c r="E9" i="19"/>
  <c r="E60" i="110" s="1"/>
  <c r="U10" i="56"/>
  <c r="U10" i="61"/>
  <c r="U11" i="19"/>
  <c r="U62" i="110" s="1"/>
  <c r="Q13" i="56"/>
  <c r="Q11" i="112" s="1"/>
  <c r="Q13" i="61"/>
  <c r="Q14" i="19"/>
  <c r="Q65" i="110" s="1"/>
  <c r="M16" i="56"/>
  <c r="M14" i="112" s="1"/>
  <c r="M16" i="61"/>
  <c r="M17" i="19"/>
  <c r="M68" i="110" s="1"/>
  <c r="Q17" i="56"/>
  <c r="Q15" i="112" s="1"/>
  <c r="Q17" i="61"/>
  <c r="Q18" i="19"/>
  <c r="Q69" i="110" s="1"/>
  <c r="E18" i="56"/>
  <c r="E18" i="61"/>
  <c r="E19" i="19"/>
  <c r="E70" i="110" s="1"/>
  <c r="AK18" i="56"/>
  <c r="AK18" i="61"/>
  <c r="AK19" i="19"/>
  <c r="E20" i="56"/>
  <c r="E20" i="61"/>
  <c r="E21" i="19"/>
  <c r="E72" i="110" s="1"/>
  <c r="U20" i="56"/>
  <c r="U20" i="61"/>
  <c r="U21" i="19"/>
  <c r="U72" i="110" s="1"/>
  <c r="AK20" i="56"/>
  <c r="AK20" i="61"/>
  <c r="AK21" i="19"/>
  <c r="I21" i="56"/>
  <c r="I19" i="112" s="1"/>
  <c r="I21" i="61"/>
  <c r="I22" i="19"/>
  <c r="I73" i="110" s="1"/>
  <c r="AO21" i="56"/>
  <c r="AO21" i="64" s="1"/>
  <c r="AO21" i="61"/>
  <c r="AO22" i="19"/>
  <c r="M22" i="56"/>
  <c r="M20" i="112" s="1"/>
  <c r="M22" i="61"/>
  <c r="M23" i="19"/>
  <c r="M74" i="110" s="1"/>
  <c r="AC22" i="56"/>
  <c r="AC22" i="61"/>
  <c r="AC23" i="19"/>
  <c r="X74" i="110" s="1"/>
  <c r="AS22" i="56"/>
  <c r="AS22" i="61"/>
  <c r="AS23" i="19"/>
  <c r="AS22" i="18"/>
  <c r="Q23" i="56"/>
  <c r="Q21" i="112" s="1"/>
  <c r="Q23" i="61"/>
  <c r="Q24" i="19"/>
  <c r="Q75" i="110" s="1"/>
  <c r="AG23" i="56"/>
  <c r="AG23" i="61"/>
  <c r="AG24" i="19"/>
  <c r="E24" i="56"/>
  <c r="E22" i="112" s="1"/>
  <c r="E24" i="61"/>
  <c r="E25" i="19"/>
  <c r="E76" i="110" s="1"/>
  <c r="U24" i="56"/>
  <c r="U24" i="61"/>
  <c r="U25" i="19"/>
  <c r="U76" i="110" s="1"/>
  <c r="AK24" i="56"/>
  <c r="AK24" i="61"/>
  <c r="AK25" i="19"/>
  <c r="I25" i="56"/>
  <c r="I23" i="112" s="1"/>
  <c r="I25" i="61"/>
  <c r="I26" i="19"/>
  <c r="I77" i="110" s="1"/>
  <c r="AO25" i="56"/>
  <c r="AO25" i="61"/>
  <c r="AO26" i="19"/>
  <c r="M26" i="56"/>
  <c r="M24" i="112" s="1"/>
  <c r="M26" i="61"/>
  <c r="M27" i="19"/>
  <c r="M78" i="110" s="1"/>
  <c r="AC26" i="56"/>
  <c r="X24" i="112" s="1"/>
  <c r="AC26" i="61"/>
  <c r="AC27" i="19"/>
  <c r="X78" i="110" s="1"/>
  <c r="AS26" i="56"/>
  <c r="AS26" i="61"/>
  <c r="AS27" i="19"/>
  <c r="AS26" i="18"/>
  <c r="Q27" i="56"/>
  <c r="Q25" i="112" s="1"/>
  <c r="Q27" i="61"/>
  <c r="Q27" i="18"/>
  <c r="Q52" i="110" s="1"/>
  <c r="AG27" i="56"/>
  <c r="AG27" i="61"/>
  <c r="AG27" i="18"/>
  <c r="I7" i="56"/>
  <c r="I7" i="61"/>
  <c r="I8" i="19"/>
  <c r="I59" i="110" s="1"/>
  <c r="AS12" i="56"/>
  <c r="AS12" i="61"/>
  <c r="AS13" i="19"/>
  <c r="AS12" i="18"/>
  <c r="M17" i="56"/>
  <c r="M15" i="112" s="1"/>
  <c r="M17" i="61"/>
  <c r="M18" i="19"/>
  <c r="M69" i="110" s="1"/>
  <c r="AG18" i="56"/>
  <c r="AG18" i="61"/>
  <c r="AG19" i="19"/>
  <c r="C20" i="56"/>
  <c r="C20" i="61"/>
  <c r="A20" i="61" s="1"/>
  <c r="C21" i="19"/>
  <c r="C72" i="110" s="1"/>
  <c r="AI20" i="61"/>
  <c r="AI20" i="56"/>
  <c r="AI21" i="19"/>
  <c r="K22" i="61"/>
  <c r="K22" i="56"/>
  <c r="K23" i="19"/>
  <c r="K74" i="110" s="1"/>
  <c r="AQ22" i="61"/>
  <c r="AQ22" i="56"/>
  <c r="AQ23" i="19"/>
  <c r="AQ22" i="18"/>
  <c r="AE23" i="56"/>
  <c r="AE23" i="61"/>
  <c r="AE24" i="19"/>
  <c r="S24" i="61"/>
  <c r="S24" i="56"/>
  <c r="S22" i="112" s="1"/>
  <c r="S25" i="19"/>
  <c r="S76" i="110" s="1"/>
  <c r="G25" i="56"/>
  <c r="G23" i="112" s="1"/>
  <c r="G25" i="61"/>
  <c r="G26" i="19"/>
  <c r="G77" i="110" s="1"/>
  <c r="AM25" i="56"/>
  <c r="AM25" i="61"/>
  <c r="AM26" i="19"/>
  <c r="O27" i="56"/>
  <c r="O25" i="112" s="1"/>
  <c r="O27" i="61"/>
  <c r="O27" i="18"/>
  <c r="O52" i="110" s="1"/>
  <c r="AQ27" i="18"/>
  <c r="AQ27" i="56"/>
  <c r="AQ27" i="61"/>
  <c r="C25" i="56"/>
  <c r="C23" i="112" s="1"/>
  <c r="C25" i="61"/>
  <c r="A25" i="61" s="1"/>
  <c r="C26" i="19"/>
  <c r="G22" i="56"/>
  <c r="G20" i="112" s="1"/>
  <c r="G22" i="61"/>
  <c r="G23" i="19"/>
  <c r="G74" i="110" s="1"/>
  <c r="AE20" i="56"/>
  <c r="AE20" i="61"/>
  <c r="AE21" i="19"/>
  <c r="M12" i="56"/>
  <c r="M12" i="61"/>
  <c r="M13" i="19"/>
  <c r="M64" i="110" s="1"/>
  <c r="AO18" i="61"/>
  <c r="AO18" i="56"/>
  <c r="AO19" i="19"/>
  <c r="K25" i="61"/>
  <c r="K25" i="56"/>
  <c r="K23" i="112" s="1"/>
  <c r="K26" i="19"/>
  <c r="K77" i="110" s="1"/>
  <c r="O26" i="61"/>
  <c r="O26" i="56"/>
  <c r="O27" i="19"/>
  <c r="O78" i="110" s="1"/>
  <c r="G20" i="61"/>
  <c r="G20" i="56"/>
  <c r="G21" i="19"/>
  <c r="G72" i="110" s="1"/>
  <c r="C23" i="61"/>
  <c r="C24" i="19"/>
  <c r="C23" i="56"/>
  <c r="AQ25" i="61"/>
  <c r="AQ26" i="19"/>
  <c r="AQ25" i="56"/>
  <c r="AQ25" i="18"/>
  <c r="AC16" i="61"/>
  <c r="AC16" i="56"/>
  <c r="X14" i="112" s="1"/>
  <c r="AC17" i="19"/>
  <c r="X68" i="110" s="1"/>
  <c r="K21" i="61"/>
  <c r="K21" i="56"/>
  <c r="K19" i="112" s="1"/>
  <c r="K22" i="19"/>
  <c r="K73" i="110" s="1"/>
  <c r="G24" i="61"/>
  <c r="G24" i="56"/>
  <c r="G22" i="112" s="1"/>
  <c r="G25" i="19"/>
  <c r="G76" i="110" s="1"/>
  <c r="C27" i="61"/>
  <c r="A27" i="61" s="1"/>
  <c r="C27" i="56"/>
  <c r="C25" i="112" s="1"/>
  <c r="H8" i="21"/>
  <c r="H59" i="111" s="1"/>
  <c r="H7" i="57"/>
  <c r="H5" i="113" s="1"/>
  <c r="H7" i="62"/>
  <c r="T8" i="21"/>
  <c r="T59" i="111" s="1"/>
  <c r="T7" i="57"/>
  <c r="T5" i="113" s="1"/>
  <c r="D9" i="21"/>
  <c r="D60" i="111" s="1"/>
  <c r="D8" i="57"/>
  <c r="D6" i="113" s="1"/>
  <c r="P9" i="21"/>
  <c r="P60" i="111" s="1"/>
  <c r="P8" i="57"/>
  <c r="P6" i="113" s="1"/>
  <c r="AF9" i="21"/>
  <c r="AF8" i="57"/>
  <c r="D9" i="57"/>
  <c r="D7" i="113" s="1"/>
  <c r="AJ9" i="57"/>
  <c r="H10" i="62"/>
  <c r="H10" i="57"/>
  <c r="H8" i="113" s="1"/>
  <c r="T11" i="21"/>
  <c r="T62" i="111" s="1"/>
  <c r="T10" i="57"/>
  <c r="T8" i="113" s="1"/>
  <c r="T10" i="62"/>
  <c r="AJ11" i="21"/>
  <c r="AJ10" i="57"/>
  <c r="AJ10" i="62"/>
  <c r="D11" i="57"/>
  <c r="D9" i="113" s="1"/>
  <c r="T12" i="21"/>
  <c r="T63" i="111" s="1"/>
  <c r="T11" i="57"/>
  <c r="T9" i="113" s="1"/>
  <c r="AJ11" i="62"/>
  <c r="AJ11" i="57"/>
  <c r="H12" i="20"/>
  <c r="H37" i="111" s="1"/>
  <c r="T12" i="57"/>
  <c r="T10" i="113" s="1"/>
  <c r="D14" i="21"/>
  <c r="D65" i="111" s="1"/>
  <c r="D13" i="57"/>
  <c r="D11" i="113" s="1"/>
  <c r="P14" i="57"/>
  <c r="P12" i="113" s="1"/>
  <c r="AR14" i="57"/>
  <c r="P15" i="57"/>
  <c r="P13" i="113" s="1"/>
  <c r="P16" i="57"/>
  <c r="P14" i="113" s="1"/>
  <c r="J19" i="57"/>
  <c r="J17" i="57"/>
  <c r="J15" i="113" s="1"/>
  <c r="AI13" i="57"/>
  <c r="AI14" i="21"/>
  <c r="AM10" i="57"/>
  <c r="AM10" i="62"/>
  <c r="AQ7" i="57"/>
  <c r="I17" i="62"/>
  <c r="I17" i="57"/>
  <c r="I15" i="113" s="1"/>
  <c r="I17" i="20"/>
  <c r="I42" i="111" s="1"/>
  <c r="N26" i="57"/>
  <c r="N24" i="113" s="1"/>
  <c r="AO26" i="62"/>
  <c r="AI19" i="21"/>
  <c r="E15" i="57"/>
  <c r="E13" i="113" s="1"/>
  <c r="F7" i="62"/>
  <c r="F8" i="21"/>
  <c r="F7" i="57"/>
  <c r="F5" i="113" s="1"/>
  <c r="N7" i="57"/>
  <c r="N5" i="113" s="1"/>
  <c r="N7" i="62"/>
  <c r="R9" i="21"/>
  <c r="R60" i="111" s="1"/>
  <c r="R8" i="57"/>
  <c r="R6" i="113" s="1"/>
  <c r="AH9" i="21"/>
  <c r="AH8" i="57"/>
  <c r="V10" i="21"/>
  <c r="V61" i="111" s="1"/>
  <c r="V9" i="57"/>
  <c r="V7" i="113" s="1"/>
  <c r="AL10" i="21"/>
  <c r="AL9" i="57"/>
  <c r="R10" i="57"/>
  <c r="R8" i="113" s="1"/>
  <c r="V11" i="62"/>
  <c r="V11" i="57"/>
  <c r="V9" i="113" s="1"/>
  <c r="V12" i="21"/>
  <c r="V63" i="111" s="1"/>
  <c r="R12" i="57"/>
  <c r="R10" i="113" s="1"/>
  <c r="V13" i="57"/>
  <c r="V11" i="113" s="1"/>
  <c r="V14" i="21"/>
  <c r="V65" i="111" s="1"/>
  <c r="R15" i="21"/>
  <c r="R66" i="111" s="1"/>
  <c r="R14" i="57"/>
  <c r="R12" i="113" s="1"/>
  <c r="N15" i="57"/>
  <c r="N13" i="113" s="1"/>
  <c r="AL15" i="62"/>
  <c r="AL15" i="57"/>
  <c r="R16" i="57"/>
  <c r="R14" i="113" s="1"/>
  <c r="J20" i="20"/>
  <c r="J45" i="111" s="1"/>
  <c r="AL19" i="57"/>
  <c r="V19" i="57"/>
  <c r="V19" i="20"/>
  <c r="V44" i="111" s="1"/>
  <c r="AH18" i="57"/>
  <c r="R18" i="57"/>
  <c r="R16" i="113" s="1"/>
  <c r="R19" i="21"/>
  <c r="R70" i="111" s="1"/>
  <c r="N17" i="20"/>
  <c r="N42" i="111" s="1"/>
  <c r="O14" i="57"/>
  <c r="O12" i="113" s="1"/>
  <c r="O15" i="21"/>
  <c r="O66" i="111" s="1"/>
  <c r="G12" i="62"/>
  <c r="S11" i="57"/>
  <c r="S9" i="113" s="1"/>
  <c r="S12" i="21"/>
  <c r="S63" i="111" s="1"/>
  <c r="S11" i="62"/>
  <c r="AE10" i="57"/>
  <c r="AE10" i="20"/>
  <c r="AE10" i="62"/>
  <c r="AQ9" i="57"/>
  <c r="AQ10" i="21"/>
  <c r="C8" i="21"/>
  <c r="N24" i="20"/>
  <c r="N49" i="111" s="1"/>
  <c r="AH25" i="57"/>
  <c r="V26" i="57"/>
  <c r="V24" i="113" s="1"/>
  <c r="V26" i="20"/>
  <c r="V51" i="111" s="1"/>
  <c r="AG26" i="57"/>
  <c r="AG27" i="21"/>
  <c r="AG26" i="20"/>
  <c r="M25" i="57"/>
  <c r="M23" i="113" s="1"/>
  <c r="O21" i="62"/>
  <c r="O21" i="57"/>
  <c r="O19" i="113" s="1"/>
  <c r="L24" i="21"/>
  <c r="L75" i="111" s="1"/>
  <c r="L23" i="57"/>
  <c r="L21" i="113" s="1"/>
  <c r="AQ16" i="57"/>
  <c r="U11" i="57"/>
  <c r="U9" i="113" s="1"/>
  <c r="U11" i="62"/>
  <c r="U11" i="20"/>
  <c r="U36" i="111" s="1"/>
  <c r="L25" i="57"/>
  <c r="L23" i="113" s="1"/>
  <c r="AR8" i="21"/>
  <c r="T8" i="57"/>
  <c r="T6" i="113" s="1"/>
  <c r="AJ8" i="57"/>
  <c r="H10" i="21"/>
  <c r="H61" i="111" s="1"/>
  <c r="H9" i="57"/>
  <c r="H7" i="113" s="1"/>
  <c r="AF10" i="62"/>
  <c r="AF11" i="21"/>
  <c r="AF10" i="57"/>
  <c r="H11" i="57"/>
  <c r="H9" i="113" s="1"/>
  <c r="AN11" i="57"/>
  <c r="AN11" i="62"/>
  <c r="L12" i="62"/>
  <c r="Q26" i="57"/>
  <c r="Q24" i="113" s="1"/>
  <c r="Q27" i="21"/>
  <c r="Q78" i="111" s="1"/>
  <c r="Q26" i="20"/>
  <c r="Q51" i="111" s="1"/>
  <c r="AO24" i="62"/>
  <c r="AO24" i="57"/>
  <c r="AO25" i="21"/>
  <c r="Q20" i="57"/>
  <c r="Q18" i="113" s="1"/>
  <c r="U12" i="62"/>
  <c r="H22" i="57"/>
  <c r="H20" i="113" s="1"/>
  <c r="T21" i="57"/>
  <c r="T19" i="113" s="1"/>
  <c r="T21" i="20"/>
  <c r="T46" i="111" s="1"/>
  <c r="G19" i="57"/>
  <c r="AE17" i="57"/>
  <c r="AK15" i="57"/>
  <c r="AS9" i="57"/>
  <c r="AS9" i="20"/>
  <c r="AS10" i="21"/>
  <c r="E7" i="57"/>
  <c r="E5" i="113" s="1"/>
  <c r="E7" i="62"/>
  <c r="AS12" i="57"/>
  <c r="AS12" i="20"/>
  <c r="T27" i="21"/>
  <c r="T78" i="111" s="1"/>
  <c r="T26" i="57"/>
  <c r="T24" i="113" s="1"/>
  <c r="T26" i="20"/>
  <c r="T51" i="111" s="1"/>
  <c r="AF24" i="20"/>
  <c r="L7" i="62"/>
  <c r="L7" i="57"/>
  <c r="L5" i="113" s="1"/>
  <c r="AF8" i="21"/>
  <c r="AF7" i="57"/>
  <c r="AF7" i="62"/>
  <c r="L9" i="21"/>
  <c r="L60" i="111" s="1"/>
  <c r="AR9" i="21"/>
  <c r="AR8" i="57"/>
  <c r="L9" i="57"/>
  <c r="L7" i="113" s="1"/>
  <c r="AF10" i="21"/>
  <c r="AF9" i="57"/>
  <c r="D10" i="62"/>
  <c r="AN10" i="62"/>
  <c r="AN11" i="21"/>
  <c r="AN10" i="57"/>
  <c r="P12" i="21"/>
  <c r="P63" i="111" s="1"/>
  <c r="P11" i="57"/>
  <c r="P9" i="113" s="1"/>
  <c r="P11" i="62"/>
  <c r="AF11" i="57"/>
  <c r="AF11" i="62"/>
  <c r="AN13" i="21"/>
  <c r="P14" i="21"/>
  <c r="P65" i="111" s="1"/>
  <c r="P13" i="57"/>
  <c r="P11" i="113" s="1"/>
  <c r="T15" i="57"/>
  <c r="T13" i="113" s="1"/>
  <c r="AJ15" i="57"/>
  <c r="N21" i="21"/>
  <c r="N72" i="111" s="1"/>
  <c r="AH19" i="57"/>
  <c r="R19" i="57"/>
  <c r="G14" i="57"/>
  <c r="G12" i="113" s="1"/>
  <c r="G15" i="21"/>
  <c r="G66" i="111" s="1"/>
  <c r="O12" i="57"/>
  <c r="O10" i="113" s="1"/>
  <c r="O13" i="21"/>
  <c r="O64" i="111" s="1"/>
  <c r="K11" i="57"/>
  <c r="K9" i="113" s="1"/>
  <c r="K11" i="62"/>
  <c r="O8" i="57"/>
  <c r="O6" i="113" s="1"/>
  <c r="AS8" i="57"/>
  <c r="AS9" i="21"/>
  <c r="AS8" i="20"/>
  <c r="F24" i="57"/>
  <c r="F22" i="113" s="1"/>
  <c r="F24" i="62"/>
  <c r="F24" i="20"/>
  <c r="F49" i="111" s="1"/>
  <c r="AQ27" i="62"/>
  <c r="AQ27" i="20"/>
  <c r="AQ27" i="57"/>
  <c r="AG24" i="62"/>
  <c r="AQ20" i="57"/>
  <c r="AO13" i="57"/>
  <c r="AF22" i="20"/>
  <c r="AN20" i="20"/>
  <c r="AC14" i="21"/>
  <c r="X65" i="111" s="1"/>
  <c r="AG17" i="57"/>
  <c r="T21" i="21"/>
  <c r="T72" i="111" s="1"/>
  <c r="L20" i="57"/>
  <c r="L18" i="113" s="1"/>
  <c r="D20" i="57"/>
  <c r="D18" i="113" s="1"/>
  <c r="D20" i="20"/>
  <c r="D45" i="111" s="1"/>
  <c r="P20" i="21"/>
  <c r="P71" i="111" s="1"/>
  <c r="H19" i="57"/>
  <c r="H20" i="21"/>
  <c r="H71" i="111" s="1"/>
  <c r="AR18" i="57"/>
  <c r="AJ18" i="57"/>
  <c r="L18" i="57"/>
  <c r="L16" i="113" s="1"/>
  <c r="AN17" i="62"/>
  <c r="AN17" i="57"/>
  <c r="AN18" i="21"/>
  <c r="AN17" i="20"/>
  <c r="AF17" i="62"/>
  <c r="AF17" i="57"/>
  <c r="AF17" i="20"/>
  <c r="AJ16" i="62"/>
  <c r="AM15" i="57"/>
  <c r="AM16" i="21"/>
  <c r="G15" i="57"/>
  <c r="G13" i="113" s="1"/>
  <c r="AI14" i="57"/>
  <c r="AI15" i="21"/>
  <c r="O13" i="57"/>
  <c r="O14" i="21"/>
  <c r="O65" i="111" s="1"/>
  <c r="AQ12" i="57"/>
  <c r="AM11" i="62"/>
  <c r="S10" i="62"/>
  <c r="S10" i="57"/>
  <c r="S8" i="113" s="1"/>
  <c r="S11" i="21"/>
  <c r="S62" i="111" s="1"/>
  <c r="S10" i="20"/>
  <c r="S35" i="111" s="1"/>
  <c r="C10" i="62"/>
  <c r="A10" i="62" s="1"/>
  <c r="C10" i="57"/>
  <c r="C8" i="113" s="1"/>
  <c r="C11" i="21"/>
  <c r="O10" i="21"/>
  <c r="O61" i="111" s="1"/>
  <c r="K8" i="57"/>
  <c r="K6" i="113" s="1"/>
  <c r="G7" i="62"/>
  <c r="G7" i="57"/>
  <c r="G5" i="113" s="1"/>
  <c r="G8" i="21"/>
  <c r="G59" i="111" s="1"/>
  <c r="AG10" i="21"/>
  <c r="AG9" i="57"/>
  <c r="AS18" i="57"/>
  <c r="AS18" i="20"/>
  <c r="AS19" i="21"/>
  <c r="U20" i="57"/>
  <c r="U18" i="113" s="1"/>
  <c r="AK22" i="57"/>
  <c r="AL23" i="57"/>
  <c r="J24" i="62"/>
  <c r="J24" i="57"/>
  <c r="J22" i="113" s="1"/>
  <c r="J24" i="20"/>
  <c r="J49" i="111" s="1"/>
  <c r="N25" i="57"/>
  <c r="N23" i="113" s="1"/>
  <c r="R26" i="62"/>
  <c r="R26" i="57"/>
  <c r="R24" i="113" s="1"/>
  <c r="R26" i="20"/>
  <c r="R51" i="111" s="1"/>
  <c r="AL27" i="62"/>
  <c r="AL27" i="57"/>
  <c r="AL27" i="20"/>
  <c r="AO27" i="62"/>
  <c r="AO27" i="57"/>
  <c r="AO27" i="20"/>
  <c r="I27" i="62"/>
  <c r="E26" i="57"/>
  <c r="E24" i="113" s="1"/>
  <c r="AC24" i="62"/>
  <c r="AC24" i="57"/>
  <c r="X22" i="113" s="1"/>
  <c r="AC24" i="20"/>
  <c r="X49" i="111" s="1"/>
  <c r="M24" i="62"/>
  <c r="K22" i="57"/>
  <c r="K23" i="21"/>
  <c r="K74" i="111" s="1"/>
  <c r="M19" i="57"/>
  <c r="AK18" i="21"/>
  <c r="I14" i="21"/>
  <c r="I65" i="111" s="1"/>
  <c r="P24" i="21"/>
  <c r="P75" i="111" s="1"/>
  <c r="P23" i="57"/>
  <c r="P21" i="113" s="1"/>
  <c r="P23" i="20"/>
  <c r="P48" i="111" s="1"/>
  <c r="AN21" i="57"/>
  <c r="AN21" i="20"/>
  <c r="H21" i="57"/>
  <c r="H19" i="113" s="1"/>
  <c r="H22" i="21"/>
  <c r="H73" i="111" s="1"/>
  <c r="AI20" i="57"/>
  <c r="O19" i="57"/>
  <c r="AM17" i="57"/>
  <c r="AM17" i="62"/>
  <c r="AM18" i="21"/>
  <c r="AM17" i="20"/>
  <c r="AG14" i="57"/>
  <c r="AG14" i="62"/>
  <c r="Q10" i="57"/>
  <c r="Q8" i="113" s="1"/>
  <c r="Q10" i="62"/>
  <c r="Q11" i="21"/>
  <c r="Q62" i="111" s="1"/>
  <c r="I19" i="57"/>
  <c r="D26" i="57"/>
  <c r="D24" i="113" s="1"/>
  <c r="D26" i="20"/>
  <c r="D51" i="111" s="1"/>
  <c r="AK18" i="57"/>
  <c r="T27" i="62"/>
  <c r="T27" i="57"/>
  <c r="T25" i="113" s="1"/>
  <c r="T27" i="20"/>
  <c r="T52" i="111" s="1"/>
  <c r="P24" i="62"/>
  <c r="P24" i="57"/>
  <c r="P22" i="113" s="1"/>
  <c r="AC16" i="57"/>
  <c r="X14" i="113" s="1"/>
  <c r="AI27" i="57"/>
  <c r="K27" i="62"/>
  <c r="K27" i="57"/>
  <c r="K25" i="113" s="1"/>
  <c r="K27" i="20"/>
  <c r="K52" i="111" s="1"/>
  <c r="AM26" i="20"/>
  <c r="O26" i="62"/>
  <c r="O26" i="57"/>
  <c r="O24" i="113" s="1"/>
  <c r="O26" i="20"/>
  <c r="O51" i="111" s="1"/>
  <c r="G26" i="20"/>
  <c r="G51" i="111" s="1"/>
  <c r="AQ25" i="20"/>
  <c r="AQ25" i="57"/>
  <c r="S25" i="57"/>
  <c r="S23" i="113" s="1"/>
  <c r="S26" i="21"/>
  <c r="S77" i="111" s="1"/>
  <c r="S25" i="20"/>
  <c r="S50" i="111" s="1"/>
  <c r="K25" i="57"/>
  <c r="K23" i="113" s="1"/>
  <c r="AE24" i="62"/>
  <c r="AE25" i="21"/>
  <c r="AE24" i="57"/>
  <c r="AE24" i="20"/>
  <c r="O24" i="62"/>
  <c r="G24" i="57"/>
  <c r="AQ23" i="57"/>
  <c r="AQ24" i="21"/>
  <c r="S23" i="57"/>
  <c r="S21" i="113" s="1"/>
  <c r="S24" i="21"/>
  <c r="S75" i="111" s="1"/>
  <c r="S23" i="20"/>
  <c r="S48" i="111" s="1"/>
  <c r="AE22" i="57"/>
  <c r="AQ21" i="20"/>
  <c r="AQ21" i="57"/>
  <c r="AM21" i="21"/>
  <c r="AM20" i="57"/>
  <c r="AG18" i="57"/>
  <c r="AS17" i="20"/>
  <c r="AS17" i="57"/>
  <c r="AS17" i="62"/>
  <c r="AS18" i="21"/>
  <c r="AS14" i="57"/>
  <c r="E12" i="57"/>
  <c r="E10" i="113" s="1"/>
  <c r="AC11" i="21"/>
  <c r="X62" i="111" s="1"/>
  <c r="AC10" i="57"/>
  <c r="X8" i="113" s="1"/>
  <c r="AC10" i="62"/>
  <c r="AC10" i="20"/>
  <c r="X35" i="111" s="1"/>
  <c r="R23" i="57"/>
  <c r="R21" i="113" s="1"/>
  <c r="J23" i="57"/>
  <c r="J21" i="113" s="1"/>
  <c r="J24" i="21"/>
  <c r="J75" i="111" s="1"/>
  <c r="J23" i="20"/>
  <c r="J48" i="111" s="1"/>
  <c r="V22" i="57"/>
  <c r="V20" i="113" s="1"/>
  <c r="N22" i="57"/>
  <c r="N20" i="113" s="1"/>
  <c r="N23" i="21"/>
  <c r="N74" i="111" s="1"/>
  <c r="F23" i="21"/>
  <c r="F74" i="111" s="1"/>
  <c r="AL21" i="21"/>
  <c r="AI20" i="21"/>
  <c r="AI19" i="57"/>
  <c r="AE18" i="57"/>
  <c r="K17" i="62"/>
  <c r="AM16" i="57"/>
  <c r="AM16" i="62"/>
  <c r="AM17" i="21"/>
  <c r="Q16" i="62"/>
  <c r="AC16" i="21"/>
  <c r="X67" i="111" s="1"/>
  <c r="I14" i="57"/>
  <c r="I12" i="113" s="1"/>
  <c r="U13" i="62"/>
  <c r="U14" i="21"/>
  <c r="U65" i="111" s="1"/>
  <c r="U13" i="57"/>
  <c r="AG12" i="62"/>
  <c r="AS11" i="62"/>
  <c r="AK9" i="57"/>
  <c r="AK9" i="20"/>
  <c r="E9" i="57"/>
  <c r="E7" i="113" s="1"/>
  <c r="AC7" i="62"/>
  <c r="AC7" i="57"/>
  <c r="X5" i="113" s="1"/>
  <c r="AC7" i="20"/>
  <c r="AF23" i="57"/>
  <c r="AF23" i="20"/>
  <c r="T25" i="21"/>
  <c r="T76" i="111" s="1"/>
  <c r="AN25" i="20"/>
  <c r="AN25" i="57"/>
  <c r="AG13" i="57"/>
  <c r="AG14" i="21"/>
  <c r="T26" i="21"/>
  <c r="T77" i="111" s="1"/>
  <c r="T25" i="57"/>
  <c r="T23" i="113" s="1"/>
  <c r="T25" i="20"/>
  <c r="T50" i="111" s="1"/>
  <c r="AK10" i="62"/>
  <c r="AR23" i="57"/>
  <c r="H13" i="57"/>
  <c r="T14" i="57"/>
  <c r="T12" i="113" s="1"/>
  <c r="AJ15" i="21"/>
  <c r="AJ14" i="57"/>
  <c r="L16" i="21"/>
  <c r="L67" i="111" s="1"/>
  <c r="L15" i="57"/>
  <c r="T16" i="57"/>
  <c r="N18" i="57"/>
  <c r="N16" i="113" s="1"/>
  <c r="N19" i="21"/>
  <c r="N70" i="111" s="1"/>
  <c r="R17" i="20"/>
  <c r="R42" i="111" s="1"/>
  <c r="AM14" i="57"/>
  <c r="AM15" i="21"/>
  <c r="AK14" i="57"/>
  <c r="AK15" i="21"/>
  <c r="I21" i="57"/>
  <c r="I19" i="113" s="1"/>
  <c r="M27" i="62"/>
  <c r="U25" i="62"/>
  <c r="U25" i="57"/>
  <c r="U23" i="113" s="1"/>
  <c r="AS23" i="57"/>
  <c r="AS23" i="20"/>
  <c r="S22" i="57"/>
  <c r="S23" i="21"/>
  <c r="S74" i="111" s="1"/>
  <c r="S22" i="20"/>
  <c r="S47" i="111" s="1"/>
  <c r="I19" i="21"/>
  <c r="I70" i="111" s="1"/>
  <c r="I18" i="57"/>
  <c r="I16" i="113" s="1"/>
  <c r="E8" i="57"/>
  <c r="AR21" i="57"/>
  <c r="AG10" i="57"/>
  <c r="AG10" i="62"/>
  <c r="AG11" i="21"/>
  <c r="L24" i="62"/>
  <c r="L25" i="21"/>
  <c r="L76" i="111" s="1"/>
  <c r="L24" i="57"/>
  <c r="AJ23" i="57"/>
  <c r="AJ24" i="21"/>
  <c r="AF20" i="57"/>
  <c r="P20" i="57"/>
  <c r="P18" i="113" s="1"/>
  <c r="P20" i="20"/>
  <c r="P45" i="111" s="1"/>
  <c r="H21" i="21"/>
  <c r="H72" i="111" s="1"/>
  <c r="H20" i="57"/>
  <c r="H18" i="113" s="1"/>
  <c r="H20" i="20"/>
  <c r="H45" i="111" s="1"/>
  <c r="AJ19" i="57"/>
  <c r="L19" i="20"/>
  <c r="D19" i="57"/>
  <c r="AN18" i="57"/>
  <c r="AN18" i="20"/>
  <c r="AF18" i="57"/>
  <c r="P18" i="57"/>
  <c r="P16" i="113" s="1"/>
  <c r="T17" i="62"/>
  <c r="T17" i="57"/>
  <c r="T15" i="113" s="1"/>
  <c r="T17" i="20"/>
  <c r="T42" i="111" s="1"/>
  <c r="D17" i="62"/>
  <c r="D17" i="57"/>
  <c r="D15" i="113" s="1"/>
  <c r="D17" i="20"/>
  <c r="D42" i="111" s="1"/>
  <c r="AN16" i="62"/>
  <c r="AF16" i="62"/>
  <c r="C16" i="57"/>
  <c r="C14" i="113" s="1"/>
  <c r="C17" i="21"/>
  <c r="AE15" i="62"/>
  <c r="AE15" i="57"/>
  <c r="O15" i="62"/>
  <c r="O15" i="57"/>
  <c r="AQ14" i="57"/>
  <c r="AM13" i="62"/>
  <c r="AM13" i="57"/>
  <c r="AM14" i="21"/>
  <c r="G13" i="57"/>
  <c r="AI12" i="57"/>
  <c r="AI13" i="21"/>
  <c r="S12" i="57"/>
  <c r="S10" i="113" s="1"/>
  <c r="S12" i="20"/>
  <c r="S37" i="111" s="1"/>
  <c r="C12" i="62"/>
  <c r="A12" i="62" s="1"/>
  <c r="C12" i="57"/>
  <c r="C10" i="113" s="1"/>
  <c r="AE11" i="62"/>
  <c r="AQ10" i="62"/>
  <c r="AQ10" i="57"/>
  <c r="AQ11" i="21"/>
  <c r="K10" i="57"/>
  <c r="AI8" i="57"/>
  <c r="S8" i="20"/>
  <c r="S33" i="111" s="1"/>
  <c r="C8" i="57"/>
  <c r="C6" i="113" s="1"/>
  <c r="AE7" i="62"/>
  <c r="AE7" i="57"/>
  <c r="AE8" i="21"/>
  <c r="M8" i="57"/>
  <c r="M6" i="113" s="1"/>
  <c r="I11" i="57"/>
  <c r="I9" i="113" s="1"/>
  <c r="E15" i="21"/>
  <c r="E66" i="111" s="1"/>
  <c r="E14" i="57"/>
  <c r="E12" i="113" s="1"/>
  <c r="M19" i="21"/>
  <c r="M70" i="111" s="1"/>
  <c r="M18" i="57"/>
  <c r="M16" i="113" s="1"/>
  <c r="AS20" i="20"/>
  <c r="U22" i="57"/>
  <c r="U20" i="113" s="1"/>
  <c r="I24" i="21"/>
  <c r="I75" i="111" s="1"/>
  <c r="R24" i="62"/>
  <c r="R24" i="57"/>
  <c r="F25" i="57"/>
  <c r="F23" i="113" s="1"/>
  <c r="V25" i="57"/>
  <c r="V23" i="113" s="1"/>
  <c r="V26" i="21"/>
  <c r="V77" i="111" s="1"/>
  <c r="V25" i="20"/>
  <c r="V50" i="111" s="1"/>
  <c r="AL25" i="57"/>
  <c r="AL26" i="21"/>
  <c r="N27" i="62"/>
  <c r="N27" i="57"/>
  <c r="N25" i="113" s="1"/>
  <c r="N27" i="20"/>
  <c r="N52" i="111" s="1"/>
  <c r="AG27" i="62"/>
  <c r="AG27" i="57"/>
  <c r="AG27" i="20"/>
  <c r="Q27" i="62"/>
  <c r="Q27" i="57"/>
  <c r="Q25" i="113" s="1"/>
  <c r="Q27" i="20"/>
  <c r="Q52" i="111" s="1"/>
  <c r="AS26" i="62"/>
  <c r="AS26" i="57"/>
  <c r="AS26" i="20"/>
  <c r="AO25" i="57"/>
  <c r="AO26" i="21"/>
  <c r="I25" i="57"/>
  <c r="I23" i="113" s="1"/>
  <c r="U24" i="62"/>
  <c r="U24" i="57"/>
  <c r="U25" i="21"/>
  <c r="U76" i="111" s="1"/>
  <c r="U24" i="20"/>
  <c r="U49" i="111" s="1"/>
  <c r="E24" i="62"/>
  <c r="E24" i="57"/>
  <c r="O23" i="57"/>
  <c r="O21" i="113" s="1"/>
  <c r="O23" i="20"/>
  <c r="O48" i="111" s="1"/>
  <c r="AM21" i="57"/>
  <c r="G21" i="20"/>
  <c r="G46" i="111" s="1"/>
  <c r="E17" i="62"/>
  <c r="AG11" i="57"/>
  <c r="AG11" i="62"/>
  <c r="AG12" i="21"/>
  <c r="AK9" i="21"/>
  <c r="AJ22" i="62"/>
  <c r="T22" i="57"/>
  <c r="T20" i="113" s="1"/>
  <c r="T22" i="20"/>
  <c r="T47" i="111" s="1"/>
  <c r="AF21" i="57"/>
  <c r="AR20" i="57"/>
  <c r="AR21" i="21"/>
  <c r="AR20" i="20"/>
  <c r="S20" i="57"/>
  <c r="S18" i="113" s="1"/>
  <c r="S21" i="21"/>
  <c r="S72" i="111" s="1"/>
  <c r="S20" i="20"/>
  <c r="S45" i="111" s="1"/>
  <c r="K18" i="57"/>
  <c r="K16" i="113" s="1"/>
  <c r="U15" i="57"/>
  <c r="AC10" i="21"/>
  <c r="X61" i="111" s="1"/>
  <c r="I8" i="57"/>
  <c r="I6" i="113" s="1"/>
  <c r="AO15" i="57"/>
  <c r="U21" i="57"/>
  <c r="U19" i="113" s="1"/>
  <c r="U21" i="62"/>
  <c r="U22" i="21"/>
  <c r="U73" i="111" s="1"/>
  <c r="AJ26" i="57"/>
  <c r="AG22" i="62"/>
  <c r="AG22" i="57"/>
  <c r="AR25" i="57"/>
  <c r="L27" i="62"/>
  <c r="AM27" i="62"/>
  <c r="AM27" i="57"/>
  <c r="AM27" i="20"/>
  <c r="O27" i="20"/>
  <c r="O52" i="111" s="1"/>
  <c r="G27" i="62"/>
  <c r="G27" i="57"/>
  <c r="G25" i="113" s="1"/>
  <c r="G27" i="20"/>
  <c r="G52" i="111" s="1"/>
  <c r="AI26" i="57"/>
  <c r="S26" i="57"/>
  <c r="S24" i="113" s="1"/>
  <c r="S26" i="20"/>
  <c r="S51" i="111" s="1"/>
  <c r="K26" i="62"/>
  <c r="AM25" i="20"/>
  <c r="AE25" i="57"/>
  <c r="O26" i="21"/>
  <c r="O77" i="111" s="1"/>
  <c r="AQ24" i="62"/>
  <c r="AQ24" i="57"/>
  <c r="AQ25" i="21"/>
  <c r="AI24" i="62"/>
  <c r="S24" i="57"/>
  <c r="K24" i="62"/>
  <c r="K24" i="57"/>
  <c r="K25" i="21"/>
  <c r="K76" i="111" s="1"/>
  <c r="K23" i="57"/>
  <c r="K21" i="113" s="1"/>
  <c r="K24" i="21"/>
  <c r="K75" i="111" s="1"/>
  <c r="G22" i="57"/>
  <c r="G23" i="21"/>
  <c r="G74" i="111" s="1"/>
  <c r="S21" i="62"/>
  <c r="C21" i="62"/>
  <c r="A21" i="62" s="1"/>
  <c r="Q19" i="21"/>
  <c r="Q70" i="111" s="1"/>
  <c r="Q18" i="57"/>
  <c r="Q16" i="113" s="1"/>
  <c r="AC17" i="57"/>
  <c r="X15" i="113" s="1"/>
  <c r="AC17" i="20"/>
  <c r="X42" i="111" s="1"/>
  <c r="AC17" i="62"/>
  <c r="AO16" i="62"/>
  <c r="M15" i="21"/>
  <c r="M66" i="111" s="1"/>
  <c r="M14" i="57"/>
  <c r="M14" i="62"/>
  <c r="AO10" i="21"/>
  <c r="U8" i="57"/>
  <c r="U6" i="113" s="1"/>
  <c r="N23" i="57"/>
  <c r="N21" i="113" s="1"/>
  <c r="F24" i="21"/>
  <c r="F75" i="111" s="1"/>
  <c r="R22" i="57"/>
  <c r="R20" i="113" s="1"/>
  <c r="J22" i="57"/>
  <c r="J20" i="113" s="1"/>
  <c r="AL21" i="57"/>
  <c r="AL21" i="20"/>
  <c r="N21" i="57"/>
  <c r="N19" i="113" s="1"/>
  <c r="N22" i="21"/>
  <c r="N73" i="111" s="1"/>
  <c r="F21" i="57"/>
  <c r="F19" i="113" s="1"/>
  <c r="F21" i="20"/>
  <c r="F46" i="111" s="1"/>
  <c r="AE20" i="57"/>
  <c r="AQ19" i="57"/>
  <c r="AQ20" i="21"/>
  <c r="K20" i="21"/>
  <c r="K71" i="111" s="1"/>
  <c r="AM18" i="57"/>
  <c r="AI17" i="57"/>
  <c r="S17" i="57"/>
  <c r="S15" i="113" s="1"/>
  <c r="S17" i="20"/>
  <c r="S42" i="111" s="1"/>
  <c r="S17" i="62"/>
  <c r="C17" i="57"/>
  <c r="C15" i="113" s="1"/>
  <c r="C17" i="62"/>
  <c r="A17" i="62" s="1"/>
  <c r="AE17" i="21"/>
  <c r="AS15" i="62"/>
  <c r="AK13" i="57"/>
  <c r="AC11" i="57"/>
  <c r="AC11" i="62"/>
  <c r="AC11" i="20"/>
  <c r="X36" i="111" s="1"/>
  <c r="AO10" i="62"/>
  <c r="AO11" i="21"/>
  <c r="AO10" i="57"/>
  <c r="I10" i="62"/>
  <c r="U9" i="57"/>
  <c r="U7" i="113" s="1"/>
  <c r="U10" i="21"/>
  <c r="U61" i="111" s="1"/>
  <c r="AG9" i="21"/>
  <c r="AS7" i="57"/>
  <c r="AS7" i="20"/>
  <c r="AS8" i="21"/>
  <c r="AS7" i="62"/>
  <c r="AS16" i="57"/>
  <c r="AO20" i="21"/>
  <c r="AO19" i="57"/>
  <c r="AK21" i="57"/>
  <c r="AK22" i="21"/>
  <c r="D24" i="62"/>
  <c r="AJ24" i="57"/>
  <c r="AJ24" i="62"/>
  <c r="AR26" i="62"/>
  <c r="AF27" i="57"/>
  <c r="AF27" i="20"/>
  <c r="AF27" i="62"/>
  <c r="M12" i="57"/>
  <c r="M10" i="113" s="1"/>
  <c r="T23" i="20"/>
  <c r="T48" i="111" s="1"/>
  <c r="AN24" i="57"/>
  <c r="AN24" i="20"/>
  <c r="AN24" i="62"/>
  <c r="AN25" i="21"/>
  <c r="P26" i="57"/>
  <c r="P24" i="113" s="1"/>
  <c r="P26" i="20"/>
  <c r="P51" i="111" s="1"/>
  <c r="AO20" i="57"/>
  <c r="D25" i="57"/>
  <c r="D23" i="113" s="1"/>
  <c r="D26" i="21"/>
  <c r="D77" i="111" s="1"/>
  <c r="D25" i="20"/>
  <c r="D50" i="111" s="1"/>
  <c r="AN26" i="57"/>
  <c r="AC21" i="20"/>
  <c r="X46" i="111" s="1"/>
  <c r="D5" i="71"/>
  <c r="D5" i="70"/>
  <c r="D5" i="69"/>
  <c r="D5" i="65"/>
  <c r="D5" i="64"/>
  <c r="D5" i="62"/>
  <c r="D5" i="61"/>
  <c r="D5" i="60"/>
  <c r="D5" i="59"/>
  <c r="D5" i="58"/>
  <c r="D5" i="57"/>
  <c r="D5" i="56"/>
  <c r="L5" i="71"/>
  <c r="L5" i="70"/>
  <c r="L5" i="69"/>
  <c r="L5" i="65"/>
  <c r="L5" i="64"/>
  <c r="L5" i="62"/>
  <c r="L5" i="61"/>
  <c r="L5" i="60"/>
  <c r="L5" i="59"/>
  <c r="L5" i="58"/>
  <c r="L5" i="57"/>
  <c r="L5" i="56"/>
  <c r="T5" i="71"/>
  <c r="T5" i="70"/>
  <c r="T5" i="69"/>
  <c r="T5" i="65"/>
  <c r="T5" i="64"/>
  <c r="T5" i="62"/>
  <c r="T5" i="61"/>
  <c r="T5" i="60"/>
  <c r="T5" i="59"/>
  <c r="T5" i="58"/>
  <c r="T5" i="57"/>
  <c r="T5" i="56"/>
  <c r="AJ5" i="71"/>
  <c r="AJ5" i="70"/>
  <c r="AJ5" i="69"/>
  <c r="AJ5" i="65"/>
  <c r="AJ5" i="64"/>
  <c r="AJ5" i="62"/>
  <c r="AJ5" i="61"/>
  <c r="AJ5" i="60"/>
  <c r="AJ5" i="59"/>
  <c r="AJ5" i="58"/>
  <c r="AJ5" i="57"/>
  <c r="AJ5" i="56"/>
  <c r="AR5" i="71"/>
  <c r="AR5" i="70"/>
  <c r="AR5" i="69"/>
  <c r="AR5" i="65"/>
  <c r="AR5" i="64"/>
  <c r="AR5" i="62"/>
  <c r="AR5" i="61"/>
  <c r="AR5" i="60"/>
  <c r="AR5" i="59"/>
  <c r="AR5" i="58"/>
  <c r="AR5" i="57"/>
  <c r="AR5" i="56"/>
  <c r="H6" i="71"/>
  <c r="H6" i="70"/>
  <c r="H6" i="69"/>
  <c r="H6" i="65"/>
  <c r="H6" i="64"/>
  <c r="H6" i="62"/>
  <c r="H6" i="61"/>
  <c r="H6" i="60"/>
  <c r="H6" i="59"/>
  <c r="H6" i="58"/>
  <c r="H6" i="57"/>
  <c r="H6" i="56"/>
  <c r="P6" i="71"/>
  <c r="P6" i="70"/>
  <c r="P6" i="69"/>
  <c r="P6" i="65"/>
  <c r="P6" i="64"/>
  <c r="P6" i="62"/>
  <c r="P6" i="61"/>
  <c r="P6" i="60"/>
  <c r="P6" i="59"/>
  <c r="P6" i="58"/>
  <c r="P6" i="57"/>
  <c r="P6" i="56"/>
  <c r="AF6" i="71"/>
  <c r="AF6" i="70"/>
  <c r="AF6" i="69"/>
  <c r="AF6" i="65"/>
  <c r="AF6" i="64"/>
  <c r="AF6" i="62"/>
  <c r="AF6" i="61"/>
  <c r="AF6" i="60"/>
  <c r="AF6" i="59"/>
  <c r="AF6" i="58"/>
  <c r="AF6" i="57"/>
  <c r="AF6" i="56"/>
  <c r="AN6" i="71"/>
  <c r="AN6" i="70"/>
  <c r="AN6" i="69"/>
  <c r="AN6" i="65"/>
  <c r="AN6" i="64"/>
  <c r="AN6" i="62"/>
  <c r="AN6" i="61"/>
  <c r="AN6" i="60"/>
  <c r="AN6" i="59"/>
  <c r="AN6" i="58"/>
  <c r="AN6" i="57"/>
  <c r="AN6" i="56"/>
  <c r="F5" i="71"/>
  <c r="F5" i="70"/>
  <c r="F5" i="69"/>
  <c r="F5" i="65"/>
  <c r="F5" i="64"/>
  <c r="F5" i="62"/>
  <c r="F5" i="61"/>
  <c r="F5" i="60"/>
  <c r="F5" i="59"/>
  <c r="F5" i="58"/>
  <c r="F5" i="57"/>
  <c r="F5" i="56"/>
  <c r="N5" i="71"/>
  <c r="N5" i="70"/>
  <c r="N5" i="69"/>
  <c r="N5" i="65"/>
  <c r="N5" i="64"/>
  <c r="N5" i="62"/>
  <c r="N5" i="61"/>
  <c r="N5" i="60"/>
  <c r="N5" i="59"/>
  <c r="N5" i="58"/>
  <c r="N5" i="57"/>
  <c r="N5" i="56"/>
  <c r="V5" i="71"/>
  <c r="V5" i="70"/>
  <c r="V5" i="69"/>
  <c r="V5" i="65"/>
  <c r="V5" i="64"/>
  <c r="V5" i="62"/>
  <c r="V5" i="61"/>
  <c r="V5" i="60"/>
  <c r="V5" i="59"/>
  <c r="V5" i="58"/>
  <c r="V5" i="57"/>
  <c r="V5" i="56"/>
  <c r="AL5" i="71"/>
  <c r="AL5" i="70"/>
  <c r="AL5" i="69"/>
  <c r="AL5" i="65"/>
  <c r="AL5" i="64"/>
  <c r="AL5" i="62"/>
  <c r="AL5" i="61"/>
  <c r="AL5" i="60"/>
  <c r="AL5" i="59"/>
  <c r="AL5" i="58"/>
  <c r="AL5" i="57"/>
  <c r="AL5" i="56"/>
  <c r="J6" i="71"/>
  <c r="J6" i="70"/>
  <c r="J6" i="69"/>
  <c r="J6" i="65"/>
  <c r="J6" i="64"/>
  <c r="J6" i="62"/>
  <c r="J6" i="61"/>
  <c r="J6" i="60"/>
  <c r="J6" i="59"/>
  <c r="J6" i="58"/>
  <c r="J6" i="57"/>
  <c r="J6" i="56"/>
  <c r="R6" i="71"/>
  <c r="R6" i="70"/>
  <c r="R6" i="69"/>
  <c r="R6" i="65"/>
  <c r="R6" i="64"/>
  <c r="R6" i="62"/>
  <c r="R6" i="61"/>
  <c r="R6" i="60"/>
  <c r="R6" i="59"/>
  <c r="R6" i="58"/>
  <c r="R6" i="57"/>
  <c r="R6" i="56"/>
  <c r="AH6" i="71"/>
  <c r="AH6" i="70"/>
  <c r="AH6" i="69"/>
  <c r="AH6" i="65"/>
  <c r="AH6" i="64"/>
  <c r="AH6" i="62"/>
  <c r="AH6" i="61"/>
  <c r="AH6" i="60"/>
  <c r="AH6" i="59"/>
  <c r="AH6" i="58"/>
  <c r="AH6" i="57"/>
  <c r="AH6" i="56"/>
  <c r="K5" i="71"/>
  <c r="K5" i="70"/>
  <c r="K5" i="69"/>
  <c r="K5" i="65"/>
  <c r="K5" i="64"/>
  <c r="K5" i="62"/>
  <c r="K5" i="61"/>
  <c r="K5" i="60"/>
  <c r="K5" i="57"/>
  <c r="K5" i="59"/>
  <c r="K5" i="58"/>
  <c r="K5" i="56"/>
  <c r="AQ5" i="71"/>
  <c r="AQ5" i="70"/>
  <c r="AQ5" i="69"/>
  <c r="AQ5" i="65"/>
  <c r="AQ5" i="64"/>
  <c r="AQ5" i="62"/>
  <c r="AQ5" i="61"/>
  <c r="AQ5" i="60"/>
  <c r="AQ5" i="59"/>
  <c r="AQ5" i="58"/>
  <c r="AQ5" i="57"/>
  <c r="AQ5" i="56"/>
  <c r="O6" i="71"/>
  <c r="O6" i="70"/>
  <c r="O6" i="69"/>
  <c r="O6" i="65"/>
  <c r="O6" i="64"/>
  <c r="O6" i="62"/>
  <c r="O6" i="61"/>
  <c r="O6" i="60"/>
  <c r="O6" i="57"/>
  <c r="O6" i="59"/>
  <c r="O6" i="58"/>
  <c r="O6" i="56"/>
  <c r="AE6" i="71"/>
  <c r="AE6" i="70"/>
  <c r="AE6" i="69"/>
  <c r="AE6" i="65"/>
  <c r="AE6" i="64"/>
  <c r="AE6" i="62"/>
  <c r="AE6" i="61"/>
  <c r="AE6" i="60"/>
  <c r="AE6" i="57"/>
  <c r="AE6" i="59"/>
  <c r="AE6" i="58"/>
  <c r="AE6" i="56"/>
  <c r="Q6" i="71"/>
  <c r="Q6" i="70"/>
  <c r="Q6" i="69"/>
  <c r="Q6" i="65"/>
  <c r="Q6" i="64"/>
  <c r="Q6" i="62"/>
  <c r="Q6" i="61"/>
  <c r="Q6" i="60"/>
  <c r="Q6" i="59"/>
  <c r="Q6" i="58"/>
  <c r="Q6" i="57"/>
  <c r="Q6" i="56"/>
  <c r="M6" i="71"/>
  <c r="M6" i="70"/>
  <c r="M6" i="69"/>
  <c r="M6" i="65"/>
  <c r="M6" i="64"/>
  <c r="M6" i="62"/>
  <c r="M6" i="61"/>
  <c r="M6" i="60"/>
  <c r="M6" i="59"/>
  <c r="M6" i="58"/>
  <c r="M6" i="57"/>
  <c r="M6" i="56"/>
  <c r="G5" i="71"/>
  <c r="G5" i="70"/>
  <c r="G5" i="69"/>
  <c r="G5" i="65"/>
  <c r="G5" i="64"/>
  <c r="G5" i="62"/>
  <c r="G5" i="61"/>
  <c r="G5" i="60"/>
  <c r="G5" i="59"/>
  <c r="G5" i="58"/>
  <c r="G5" i="57"/>
  <c r="G5" i="56"/>
  <c r="AM5" i="71"/>
  <c r="AM5" i="70"/>
  <c r="AM5" i="69"/>
  <c r="AM5" i="65"/>
  <c r="AM5" i="64"/>
  <c r="AM5" i="62"/>
  <c r="AM5" i="61"/>
  <c r="AM5" i="60"/>
  <c r="AM5" i="59"/>
  <c r="AM5" i="58"/>
  <c r="AM5" i="57"/>
  <c r="AM5" i="56"/>
  <c r="K6" i="71"/>
  <c r="K6" i="70"/>
  <c r="K6" i="69"/>
  <c r="K6" i="65"/>
  <c r="K6" i="64"/>
  <c r="K6" i="62"/>
  <c r="K6" i="61"/>
  <c r="K6" i="60"/>
  <c r="K6" i="59"/>
  <c r="K6" i="58"/>
  <c r="K6" i="57"/>
  <c r="K6" i="56"/>
  <c r="AQ6" i="71"/>
  <c r="AQ6" i="70"/>
  <c r="AQ6" i="69"/>
  <c r="AQ6" i="65"/>
  <c r="AQ6" i="64"/>
  <c r="AQ6" i="62"/>
  <c r="AQ6" i="61"/>
  <c r="AQ6" i="60"/>
  <c r="AQ6" i="59"/>
  <c r="AQ6" i="58"/>
  <c r="AQ6" i="57"/>
  <c r="AQ6" i="56"/>
  <c r="M5" i="71"/>
  <c r="M5" i="70"/>
  <c r="M5" i="69"/>
  <c r="M5" i="65"/>
  <c r="M5" i="64"/>
  <c r="M5" i="62"/>
  <c r="M5" i="61"/>
  <c r="M5" i="60"/>
  <c r="M5" i="59"/>
  <c r="M5" i="58"/>
  <c r="M5" i="57"/>
  <c r="M5" i="56"/>
  <c r="AG6" i="71"/>
  <c r="AG6" i="70"/>
  <c r="AG6" i="69"/>
  <c r="AG6" i="65"/>
  <c r="AG6" i="64"/>
  <c r="AG6" i="62"/>
  <c r="AG6" i="61"/>
  <c r="AG6" i="60"/>
  <c r="AG6" i="59"/>
  <c r="AG6" i="58"/>
  <c r="AG6" i="57"/>
  <c r="AG6" i="56"/>
  <c r="AS6" i="71"/>
  <c r="AS6" i="70"/>
  <c r="AS6" i="69"/>
  <c r="AS6" i="65"/>
  <c r="AS6" i="64"/>
  <c r="AS6" i="62"/>
  <c r="AS6" i="61"/>
  <c r="AS6" i="60"/>
  <c r="AS6" i="59"/>
  <c r="AS6" i="58"/>
  <c r="AS6" i="57"/>
  <c r="AS6" i="56"/>
  <c r="AG5" i="71"/>
  <c r="AG5" i="70"/>
  <c r="AG5" i="69"/>
  <c r="AG5" i="65"/>
  <c r="AG5" i="64"/>
  <c r="AG5" i="62"/>
  <c r="AG5" i="61"/>
  <c r="AG5" i="60"/>
  <c r="AG5" i="59"/>
  <c r="AG5" i="58"/>
  <c r="AG5" i="57"/>
  <c r="AG5" i="56"/>
  <c r="U5" i="71"/>
  <c r="U5" i="70"/>
  <c r="U5" i="69"/>
  <c r="U5" i="65"/>
  <c r="U5" i="64"/>
  <c r="U5" i="62"/>
  <c r="U5" i="61"/>
  <c r="U5" i="60"/>
  <c r="U5" i="59"/>
  <c r="U5" i="58"/>
  <c r="U5" i="57"/>
  <c r="U5" i="56"/>
  <c r="I6" i="71"/>
  <c r="I6" i="70"/>
  <c r="I6" i="69"/>
  <c r="I6" i="65"/>
  <c r="I6" i="64"/>
  <c r="I6" i="62"/>
  <c r="I6" i="61"/>
  <c r="I6" i="60"/>
  <c r="I6" i="57"/>
  <c r="I6" i="59"/>
  <c r="I6" i="58"/>
  <c r="I6" i="56"/>
  <c r="AO6" i="71"/>
  <c r="AO6" i="70"/>
  <c r="AO6" i="69"/>
  <c r="AO6" i="65"/>
  <c r="AO6" i="64"/>
  <c r="AO6" i="62"/>
  <c r="AO6" i="61"/>
  <c r="AO6" i="60"/>
  <c r="AO6" i="57"/>
  <c r="AO6" i="59"/>
  <c r="AO6" i="58"/>
  <c r="AO6" i="56"/>
  <c r="AO5" i="71"/>
  <c r="AO5" i="70"/>
  <c r="AO5" i="69"/>
  <c r="AO5" i="65"/>
  <c r="AO5" i="64"/>
  <c r="AO5" i="62"/>
  <c r="AO5" i="61"/>
  <c r="AO5" i="60"/>
  <c r="AO5" i="57"/>
  <c r="AO5" i="59"/>
  <c r="AO5" i="58"/>
  <c r="AO5" i="56"/>
  <c r="Q5" i="71"/>
  <c r="Q5" i="70"/>
  <c r="Q5" i="69"/>
  <c r="Q5" i="65"/>
  <c r="Q5" i="64"/>
  <c r="Q5" i="62"/>
  <c r="Q5" i="61"/>
  <c r="Q5" i="60"/>
  <c r="Q5" i="57"/>
  <c r="Q5" i="59"/>
  <c r="Q5" i="58"/>
  <c r="Q5" i="56"/>
  <c r="H5" i="71"/>
  <c r="H5" i="70"/>
  <c r="H5" i="69"/>
  <c r="H5" i="65"/>
  <c r="H5" i="64"/>
  <c r="H5" i="62"/>
  <c r="H5" i="61"/>
  <c r="H5" i="60"/>
  <c r="H5" i="59"/>
  <c r="H5" i="58"/>
  <c r="H5" i="57"/>
  <c r="H5" i="56"/>
  <c r="P5" i="71"/>
  <c r="P5" i="70"/>
  <c r="P5" i="69"/>
  <c r="P5" i="65"/>
  <c r="P5" i="64"/>
  <c r="P5" i="62"/>
  <c r="P5" i="61"/>
  <c r="P5" i="60"/>
  <c r="P5" i="59"/>
  <c r="P5" i="58"/>
  <c r="P5" i="57"/>
  <c r="P5" i="56"/>
  <c r="AF5" i="71"/>
  <c r="AF5" i="70"/>
  <c r="AF5" i="69"/>
  <c r="AF5" i="65"/>
  <c r="AF5" i="64"/>
  <c r="AF5" i="62"/>
  <c r="AF5" i="61"/>
  <c r="AF5" i="60"/>
  <c r="AF5" i="59"/>
  <c r="AF5" i="58"/>
  <c r="AF5" i="57"/>
  <c r="AF5" i="56"/>
  <c r="AN5" i="71"/>
  <c r="AN5" i="70"/>
  <c r="AN5" i="69"/>
  <c r="AN5" i="65"/>
  <c r="AN5" i="64"/>
  <c r="AN5" i="62"/>
  <c r="AN5" i="61"/>
  <c r="AN5" i="60"/>
  <c r="AN5" i="59"/>
  <c r="AN5" i="58"/>
  <c r="AN5" i="57"/>
  <c r="AN5" i="56"/>
  <c r="D6" i="71"/>
  <c r="D6" i="70"/>
  <c r="D6" i="69"/>
  <c r="D6" i="65"/>
  <c r="D6" i="64"/>
  <c r="D6" i="62"/>
  <c r="D6" i="61"/>
  <c r="D6" i="60"/>
  <c r="D6" i="59"/>
  <c r="D6" i="58"/>
  <c r="D6" i="57"/>
  <c r="D6" i="56"/>
  <c r="L6" i="71"/>
  <c r="L6" i="70"/>
  <c r="L6" i="69"/>
  <c r="L6" i="65"/>
  <c r="L6" i="64"/>
  <c r="L6" i="62"/>
  <c r="L6" i="61"/>
  <c r="L6" i="60"/>
  <c r="L6" i="59"/>
  <c r="L6" i="58"/>
  <c r="L6" i="57"/>
  <c r="L6" i="56"/>
  <c r="T6" i="71"/>
  <c r="T6" i="70"/>
  <c r="T6" i="69"/>
  <c r="T6" i="65"/>
  <c r="T6" i="64"/>
  <c r="T6" i="62"/>
  <c r="T6" i="61"/>
  <c r="T6" i="60"/>
  <c r="T6" i="59"/>
  <c r="T6" i="58"/>
  <c r="T6" i="57"/>
  <c r="T6" i="56"/>
  <c r="AJ6" i="71"/>
  <c r="AJ6" i="70"/>
  <c r="AJ6" i="69"/>
  <c r="AJ6" i="65"/>
  <c r="AJ6" i="64"/>
  <c r="AJ6" i="62"/>
  <c r="AJ6" i="61"/>
  <c r="AJ6" i="60"/>
  <c r="AJ6" i="59"/>
  <c r="AJ6" i="58"/>
  <c r="AJ6" i="57"/>
  <c r="AJ6" i="56"/>
  <c r="AR6" i="71"/>
  <c r="AR6" i="70"/>
  <c r="AR6" i="69"/>
  <c r="AR6" i="65"/>
  <c r="AR6" i="64"/>
  <c r="AR6" i="62"/>
  <c r="AR6" i="61"/>
  <c r="AR6" i="60"/>
  <c r="AR6" i="59"/>
  <c r="AR6" i="58"/>
  <c r="AR6" i="57"/>
  <c r="AR6" i="56"/>
  <c r="J5" i="71"/>
  <c r="J5" i="70"/>
  <c r="J5" i="69"/>
  <c r="J5" i="65"/>
  <c r="J5" i="64"/>
  <c r="J5" i="62"/>
  <c r="J5" i="61"/>
  <c r="J5" i="60"/>
  <c r="J5" i="59"/>
  <c r="J5" i="58"/>
  <c r="J5" i="57"/>
  <c r="J5" i="56"/>
  <c r="R5" i="71"/>
  <c r="R5" i="70"/>
  <c r="R5" i="69"/>
  <c r="R5" i="65"/>
  <c r="R5" i="64"/>
  <c r="R5" i="62"/>
  <c r="R5" i="61"/>
  <c r="R5" i="60"/>
  <c r="R5" i="59"/>
  <c r="R5" i="58"/>
  <c r="R5" i="57"/>
  <c r="R5" i="56"/>
  <c r="AH5" i="71"/>
  <c r="AH5" i="70"/>
  <c r="AH5" i="69"/>
  <c r="AH5" i="65"/>
  <c r="AH5" i="64"/>
  <c r="AH5" i="62"/>
  <c r="AH5" i="61"/>
  <c r="AH5" i="60"/>
  <c r="AH5" i="59"/>
  <c r="AH5" i="58"/>
  <c r="AH5" i="57"/>
  <c r="AH5" i="56"/>
  <c r="F6" i="71"/>
  <c r="F6" i="70"/>
  <c r="F6" i="69"/>
  <c r="F6" i="65"/>
  <c r="F6" i="64"/>
  <c r="F6" i="62"/>
  <c r="F6" i="61"/>
  <c r="F6" i="60"/>
  <c r="F6" i="59"/>
  <c r="F6" i="58"/>
  <c r="F6" i="57"/>
  <c r="F6" i="56"/>
  <c r="N6" i="71"/>
  <c r="N6" i="70"/>
  <c r="N6" i="69"/>
  <c r="N6" i="65"/>
  <c r="N6" i="64"/>
  <c r="N6" i="62"/>
  <c r="N6" i="61"/>
  <c r="N6" i="60"/>
  <c r="N6" i="59"/>
  <c r="N6" i="58"/>
  <c r="N6" i="57"/>
  <c r="N6" i="56"/>
  <c r="V6" i="71"/>
  <c r="V6" i="70"/>
  <c r="V6" i="69"/>
  <c r="V6" i="65"/>
  <c r="V6" i="64"/>
  <c r="V6" i="62"/>
  <c r="V6" i="61"/>
  <c r="V6" i="60"/>
  <c r="V6" i="59"/>
  <c r="V6" i="58"/>
  <c r="V6" i="57"/>
  <c r="V6" i="56"/>
  <c r="AL6" i="71"/>
  <c r="AL6" i="70"/>
  <c r="AL6" i="69"/>
  <c r="AL6" i="65"/>
  <c r="AL6" i="64"/>
  <c r="AL6" i="62"/>
  <c r="AL6" i="61"/>
  <c r="AL6" i="60"/>
  <c r="AL6" i="59"/>
  <c r="AL6" i="58"/>
  <c r="AL6" i="57"/>
  <c r="AL6" i="56"/>
  <c r="C5" i="71"/>
  <c r="C5" i="70"/>
  <c r="C5" i="65"/>
  <c r="C5" i="64"/>
  <c r="C5" i="60"/>
  <c r="C5" i="59"/>
  <c r="C5" i="58"/>
  <c r="C5" i="57"/>
  <c r="C5" i="56"/>
  <c r="S5" i="71"/>
  <c r="S5" i="70"/>
  <c r="S5" i="69"/>
  <c r="S5" i="65"/>
  <c r="S5" i="64"/>
  <c r="S5" i="62"/>
  <c r="S5" i="61"/>
  <c r="S5" i="60"/>
  <c r="S5" i="59"/>
  <c r="S5" i="58"/>
  <c r="S5" i="57"/>
  <c r="S5" i="56"/>
  <c r="AI5" i="71"/>
  <c r="AI5" i="70"/>
  <c r="AI5" i="69"/>
  <c r="AI5" i="65"/>
  <c r="AI5" i="64"/>
  <c r="AI5" i="62"/>
  <c r="AI5" i="61"/>
  <c r="AI5" i="60"/>
  <c r="AI5" i="57"/>
  <c r="AI5" i="59"/>
  <c r="AI5" i="58"/>
  <c r="AI5" i="56"/>
  <c r="G6" i="71"/>
  <c r="G6" i="70"/>
  <c r="G6" i="69"/>
  <c r="G6" i="65"/>
  <c r="G6" i="64"/>
  <c r="G6" i="62"/>
  <c r="G6" i="61"/>
  <c r="G6" i="60"/>
  <c r="G6" i="59"/>
  <c r="G6" i="58"/>
  <c r="G6" i="57"/>
  <c r="G6" i="56"/>
  <c r="AM6" i="71"/>
  <c r="AM6" i="70"/>
  <c r="AM6" i="69"/>
  <c r="AM6" i="65"/>
  <c r="AM6" i="64"/>
  <c r="AM6" i="62"/>
  <c r="AM6" i="61"/>
  <c r="AM6" i="60"/>
  <c r="AM6" i="59"/>
  <c r="AM6" i="58"/>
  <c r="AM6" i="57"/>
  <c r="AM6" i="56"/>
  <c r="E6" i="71"/>
  <c r="E6" i="70"/>
  <c r="E6" i="69"/>
  <c r="E6" i="65"/>
  <c r="E6" i="64"/>
  <c r="E6" i="62"/>
  <c r="E6" i="61"/>
  <c r="E6" i="60"/>
  <c r="E6" i="59"/>
  <c r="E6" i="58"/>
  <c r="E6" i="57"/>
  <c r="E6" i="56"/>
  <c r="O5" i="71"/>
  <c r="O5" i="70"/>
  <c r="O5" i="69"/>
  <c r="O5" i="65"/>
  <c r="O5" i="64"/>
  <c r="O5" i="62"/>
  <c r="O5" i="61"/>
  <c r="O5" i="60"/>
  <c r="O5" i="59"/>
  <c r="O5" i="58"/>
  <c r="O5" i="57"/>
  <c r="O5" i="56"/>
  <c r="AE5" i="71"/>
  <c r="AE5" i="70"/>
  <c r="AE5" i="69"/>
  <c r="AE5" i="65"/>
  <c r="AE5" i="64"/>
  <c r="AE5" i="62"/>
  <c r="AE5" i="61"/>
  <c r="AE5" i="60"/>
  <c r="AE5" i="57"/>
  <c r="AE5" i="59"/>
  <c r="AE5" i="58"/>
  <c r="AE5" i="56"/>
  <c r="C6" i="71"/>
  <c r="C6" i="70"/>
  <c r="C6" i="65"/>
  <c r="C6" i="64"/>
  <c r="C6" i="60"/>
  <c r="C6" i="57"/>
  <c r="C6" i="59"/>
  <c r="C6" i="58"/>
  <c r="C6" i="56"/>
  <c r="S6" i="71"/>
  <c r="S6" i="70"/>
  <c r="S6" i="69"/>
  <c r="S6" i="65"/>
  <c r="S6" i="64"/>
  <c r="S6" i="62"/>
  <c r="S6" i="61"/>
  <c r="S6" i="60"/>
  <c r="S6" i="59"/>
  <c r="S6" i="58"/>
  <c r="S6" i="57"/>
  <c r="S6" i="56"/>
  <c r="AI6" i="71"/>
  <c r="AI6" i="70"/>
  <c r="AI6" i="69"/>
  <c r="AI6" i="65"/>
  <c r="AI6" i="64"/>
  <c r="AI6" i="62"/>
  <c r="AI6" i="61"/>
  <c r="AI6" i="60"/>
  <c r="AI6" i="59"/>
  <c r="AI6" i="58"/>
  <c r="AI6" i="57"/>
  <c r="AI6" i="56"/>
  <c r="AS5" i="71"/>
  <c r="AS5" i="70"/>
  <c r="AS5" i="69"/>
  <c r="AS5" i="65"/>
  <c r="AS5" i="64"/>
  <c r="AS5" i="62"/>
  <c r="AS5" i="61"/>
  <c r="AS5" i="60"/>
  <c r="AS5" i="59"/>
  <c r="AS5" i="58"/>
  <c r="AS5" i="57"/>
  <c r="AS5" i="56"/>
  <c r="E5" i="71"/>
  <c r="E5" i="70"/>
  <c r="E5" i="69"/>
  <c r="E5" i="65"/>
  <c r="E5" i="64"/>
  <c r="E5" i="62"/>
  <c r="E5" i="61"/>
  <c r="E5" i="60"/>
  <c r="E5" i="57"/>
  <c r="E5" i="59"/>
  <c r="E5" i="58"/>
  <c r="E5" i="56"/>
  <c r="AK5" i="71"/>
  <c r="AK5" i="70"/>
  <c r="AK5" i="69"/>
  <c r="AK5" i="65"/>
  <c r="AK5" i="64"/>
  <c r="AK5" i="62"/>
  <c r="AK5" i="61"/>
  <c r="AK5" i="60"/>
  <c r="AK5" i="59"/>
  <c r="AK5" i="58"/>
  <c r="AK5" i="57"/>
  <c r="AK5" i="56"/>
  <c r="I5" i="71"/>
  <c r="I5" i="70"/>
  <c r="I5" i="69"/>
  <c r="I5" i="65"/>
  <c r="I5" i="64"/>
  <c r="I5" i="62"/>
  <c r="I5" i="61"/>
  <c r="I5" i="60"/>
  <c r="I5" i="59"/>
  <c r="I5" i="58"/>
  <c r="I5" i="57"/>
  <c r="I5" i="56"/>
  <c r="AK6" i="71"/>
  <c r="AK6" i="70"/>
  <c r="AK6" i="69"/>
  <c r="AK6" i="65"/>
  <c r="AK6" i="64"/>
  <c r="AK6" i="62"/>
  <c r="AK6" i="61"/>
  <c r="AK6" i="60"/>
  <c r="AK6" i="57"/>
  <c r="AK6" i="59"/>
  <c r="AK6" i="58"/>
  <c r="AK6" i="56"/>
  <c r="U6" i="71"/>
  <c r="U6" i="70"/>
  <c r="U6" i="69"/>
  <c r="U6" i="65"/>
  <c r="U6" i="64"/>
  <c r="U6" i="62"/>
  <c r="U6" i="61"/>
  <c r="U6" i="60"/>
  <c r="U6" i="59"/>
  <c r="U6" i="58"/>
  <c r="U6" i="57"/>
  <c r="U6" i="56"/>
  <c r="AR29" i="71"/>
  <c r="AM29" i="71"/>
  <c r="AI29" i="71"/>
  <c r="AE29" i="71"/>
  <c r="T29" i="71"/>
  <c r="P29" i="71"/>
  <c r="L29" i="71"/>
  <c r="H29" i="71"/>
  <c r="D29" i="71"/>
  <c r="AS29" i="71"/>
  <c r="AN29" i="71"/>
  <c r="AJ29" i="71"/>
  <c r="AF29" i="71"/>
  <c r="U29" i="71"/>
  <c r="Q29" i="71"/>
  <c r="M29" i="71"/>
  <c r="I29" i="71"/>
  <c r="E29" i="71"/>
  <c r="AO29" i="71"/>
  <c r="AK29" i="71"/>
  <c r="AG29" i="71"/>
  <c r="V29" i="71"/>
  <c r="R29" i="71"/>
  <c r="N29" i="71"/>
  <c r="J29" i="71"/>
  <c r="F29" i="71"/>
  <c r="AQ29" i="71"/>
  <c r="AL29" i="71"/>
  <c r="AH29" i="71"/>
  <c r="AC29" i="71"/>
  <c r="S29" i="71"/>
  <c r="O29" i="71"/>
  <c r="K29" i="71"/>
  <c r="G29" i="71"/>
  <c r="C29" i="71"/>
  <c r="AO29" i="70"/>
  <c r="AK29" i="70"/>
  <c r="AG29" i="70"/>
  <c r="V29" i="70"/>
  <c r="R29" i="70"/>
  <c r="N29" i="70"/>
  <c r="J29" i="70"/>
  <c r="F29" i="70"/>
  <c r="AQ29" i="70"/>
  <c r="AL29" i="70"/>
  <c r="AH29" i="70"/>
  <c r="AC29" i="70"/>
  <c r="S29" i="70"/>
  <c r="O29" i="70"/>
  <c r="K29" i="70"/>
  <c r="G29" i="70"/>
  <c r="C29" i="70"/>
  <c r="AR29" i="70"/>
  <c r="AM29" i="70"/>
  <c r="AI29" i="70"/>
  <c r="AE29" i="70"/>
  <c r="T29" i="70"/>
  <c r="P29" i="70"/>
  <c r="L29" i="70"/>
  <c r="H29" i="70"/>
  <c r="D29" i="70"/>
  <c r="AS29" i="70"/>
  <c r="AN29" i="70"/>
  <c r="AJ29" i="70"/>
  <c r="AF29" i="70"/>
  <c r="U29" i="70"/>
  <c r="Q29" i="70"/>
  <c r="M29" i="70"/>
  <c r="I29" i="70"/>
  <c r="E29" i="70"/>
  <c r="T22" i="25"/>
  <c r="T73" i="113" s="1"/>
  <c r="I13" i="25"/>
  <c r="I64" i="113" s="1"/>
  <c r="AN23" i="25"/>
  <c r="AJ26" i="25"/>
  <c r="AK14" i="25"/>
  <c r="AS17" i="17"/>
  <c r="I9" i="17"/>
  <c r="I60" i="109" s="1"/>
  <c r="AQ27" i="17"/>
  <c r="E14" i="17"/>
  <c r="E65" i="109" s="1"/>
  <c r="AR9" i="25"/>
  <c r="AR11" i="25"/>
  <c r="D13" i="25"/>
  <c r="D64" i="113" s="1"/>
  <c r="AR13" i="25"/>
  <c r="D15" i="25"/>
  <c r="D66" i="113" s="1"/>
  <c r="T15" i="25"/>
  <c r="T66" i="113" s="1"/>
  <c r="AR15" i="25"/>
  <c r="P16" i="25"/>
  <c r="P67" i="113" s="1"/>
  <c r="AF16" i="25"/>
  <c r="AN16" i="25"/>
  <c r="L17" i="25"/>
  <c r="L68" i="113" s="1"/>
  <c r="AJ17" i="25"/>
  <c r="AR17" i="25"/>
  <c r="P18" i="25"/>
  <c r="P69" i="113" s="1"/>
  <c r="AN18" i="25"/>
  <c r="L19" i="25"/>
  <c r="L70" i="113" s="1"/>
  <c r="AJ19" i="25"/>
  <c r="AN20" i="25"/>
  <c r="L21" i="25"/>
  <c r="L72" i="113" s="1"/>
  <c r="U8" i="25"/>
  <c r="U59" i="113" s="1"/>
  <c r="AG15" i="25"/>
  <c r="C21" i="25"/>
  <c r="N8" i="25"/>
  <c r="N59" i="113" s="1"/>
  <c r="AL8" i="25"/>
  <c r="V10" i="25"/>
  <c r="V61" i="113" s="1"/>
  <c r="R11" i="25"/>
  <c r="R62" i="113" s="1"/>
  <c r="N12" i="25"/>
  <c r="N63" i="113" s="1"/>
  <c r="V12" i="25"/>
  <c r="V63" i="113" s="1"/>
  <c r="AL12" i="25"/>
  <c r="J13" i="25"/>
  <c r="J64" i="113" s="1"/>
  <c r="AH13" i="25"/>
  <c r="N14" i="25"/>
  <c r="N65" i="113" s="1"/>
  <c r="J15" i="25"/>
  <c r="J66" i="113" s="1"/>
  <c r="AH15" i="25"/>
  <c r="N16" i="25"/>
  <c r="N67" i="113" s="1"/>
  <c r="G9" i="25"/>
  <c r="G60" i="113" s="1"/>
  <c r="AM9" i="25"/>
  <c r="K10" i="25"/>
  <c r="K61" i="113" s="1"/>
  <c r="C12" i="25"/>
  <c r="AI12" i="25"/>
  <c r="AQ14" i="25"/>
  <c r="O15" i="25"/>
  <c r="O66" i="113" s="1"/>
  <c r="AE15" i="25"/>
  <c r="C16" i="25"/>
  <c r="AH17" i="25"/>
  <c r="F18" i="25"/>
  <c r="F69" i="113" s="1"/>
  <c r="J19" i="25"/>
  <c r="J70" i="113" s="1"/>
  <c r="R19" i="25"/>
  <c r="R70" i="113" s="1"/>
  <c r="AH19" i="25"/>
  <c r="AL20" i="25"/>
  <c r="F22" i="25"/>
  <c r="F73" i="113" s="1"/>
  <c r="V22" i="25"/>
  <c r="V73" i="113" s="1"/>
  <c r="AS10" i="25"/>
  <c r="AO22" i="25"/>
  <c r="M23" i="25"/>
  <c r="M74" i="113" s="1"/>
  <c r="AG24" i="25"/>
  <c r="U25" i="25"/>
  <c r="U76" i="113" s="1"/>
  <c r="AC27" i="25"/>
  <c r="X78" i="113" s="1"/>
  <c r="I12" i="25"/>
  <c r="I63" i="113" s="1"/>
  <c r="AC8" i="25"/>
  <c r="X59" i="113" s="1"/>
  <c r="AK10" i="25"/>
  <c r="AG13" i="25"/>
  <c r="U14" i="25"/>
  <c r="U65" i="113" s="1"/>
  <c r="Q17" i="25"/>
  <c r="Q68" i="113" s="1"/>
  <c r="AM22" i="25"/>
  <c r="S23" i="25"/>
  <c r="S74" i="113" s="1"/>
  <c r="AQ23" i="25"/>
  <c r="O24" i="25"/>
  <c r="O75" i="113" s="1"/>
  <c r="AE24" i="25"/>
  <c r="AM24" i="25"/>
  <c r="S25" i="25"/>
  <c r="S76" i="113" s="1"/>
  <c r="G26" i="25"/>
  <c r="G77" i="113" s="1"/>
  <c r="C27" i="25"/>
  <c r="E17" i="25"/>
  <c r="E68" i="113" s="1"/>
  <c r="AR22" i="25"/>
  <c r="AF23" i="25"/>
  <c r="P27" i="25"/>
  <c r="P78" i="113" s="1"/>
  <c r="AS19" i="25"/>
  <c r="N24" i="25"/>
  <c r="N75" i="113" s="1"/>
  <c r="AL27" i="25"/>
  <c r="T27" i="25"/>
  <c r="T78" i="113" s="1"/>
  <c r="AR9" i="17"/>
  <c r="AR11" i="17"/>
  <c r="AR13" i="17"/>
  <c r="AR15" i="17"/>
  <c r="AQ26" i="17"/>
  <c r="AQ19" i="17"/>
  <c r="K9" i="17"/>
  <c r="K60" i="109" s="1"/>
  <c r="AQ9" i="17"/>
  <c r="O10" i="17"/>
  <c r="O61" i="109" s="1"/>
  <c r="AE10" i="17"/>
  <c r="AQ13" i="17"/>
  <c r="C15" i="17"/>
  <c r="S15" i="17"/>
  <c r="S66" i="109" s="1"/>
  <c r="AI15" i="17"/>
  <c r="AR17" i="17"/>
  <c r="AR19" i="17"/>
  <c r="AR21" i="17"/>
  <c r="AR23" i="17"/>
  <c r="H24" i="17"/>
  <c r="H75" i="109" s="1"/>
  <c r="P24" i="17"/>
  <c r="P75" i="109" s="1"/>
  <c r="X24" i="17"/>
  <c r="AF24" i="17"/>
  <c r="AN24" i="17"/>
  <c r="AR25" i="17"/>
  <c r="U9" i="17"/>
  <c r="U60" i="109" s="1"/>
  <c r="U12" i="17"/>
  <c r="U63" i="109" s="1"/>
  <c r="Q15" i="17"/>
  <c r="Q66" i="109" s="1"/>
  <c r="AS25" i="17"/>
  <c r="M8" i="17"/>
  <c r="M59" i="109" s="1"/>
  <c r="AK10" i="17"/>
  <c r="M18" i="17"/>
  <c r="M69" i="109" s="1"/>
  <c r="AG10" i="17"/>
  <c r="AS12" i="17"/>
  <c r="I10" i="17"/>
  <c r="I61" i="109" s="1"/>
  <c r="E13" i="17"/>
  <c r="E64" i="109" s="1"/>
  <c r="AS15" i="17"/>
  <c r="U17" i="17"/>
  <c r="U68" i="109" s="1"/>
  <c r="Q23" i="17"/>
  <c r="Q74" i="109" s="1"/>
  <c r="E24" i="17"/>
  <c r="E75" i="109" s="1"/>
  <c r="AK24" i="17"/>
  <c r="Q18" i="17"/>
  <c r="Q69" i="109" s="1"/>
  <c r="AK19" i="17"/>
  <c r="M21" i="17"/>
  <c r="M72" i="109" s="1"/>
  <c r="AG22" i="17"/>
  <c r="I24" i="17"/>
  <c r="I75" i="109" s="1"/>
  <c r="H8" i="17"/>
  <c r="H59" i="109" s="1"/>
  <c r="P8" i="17"/>
  <c r="P59" i="109" s="1"/>
  <c r="X8" i="17"/>
  <c r="AF8" i="17"/>
  <c r="AN8" i="17"/>
  <c r="D9" i="17"/>
  <c r="D60" i="109" s="1"/>
  <c r="L9" i="17"/>
  <c r="L60" i="109" s="1"/>
  <c r="T9" i="17"/>
  <c r="T60" i="109" s="1"/>
  <c r="AJ9" i="17"/>
  <c r="H10" i="17"/>
  <c r="H61" i="109" s="1"/>
  <c r="P10" i="17"/>
  <c r="P61" i="109" s="1"/>
  <c r="X10" i="17"/>
  <c r="AF10" i="17"/>
  <c r="AN10" i="17"/>
  <c r="D11" i="17"/>
  <c r="D62" i="109" s="1"/>
  <c r="L11" i="17"/>
  <c r="L62" i="109" s="1"/>
  <c r="T11" i="17"/>
  <c r="T62" i="109" s="1"/>
  <c r="AJ11" i="17"/>
  <c r="H12" i="17"/>
  <c r="H63" i="109" s="1"/>
  <c r="P12" i="17"/>
  <c r="P63" i="109" s="1"/>
  <c r="X12" i="17"/>
  <c r="AF12" i="17"/>
  <c r="AN12" i="17"/>
  <c r="D13" i="17"/>
  <c r="D64" i="109" s="1"/>
  <c r="L13" i="17"/>
  <c r="L64" i="109" s="1"/>
  <c r="T13" i="17"/>
  <c r="T64" i="109" s="1"/>
  <c r="AJ13" i="17"/>
  <c r="H14" i="17"/>
  <c r="H65" i="109" s="1"/>
  <c r="P14" i="17"/>
  <c r="P65" i="109" s="1"/>
  <c r="X14" i="17"/>
  <c r="AF14" i="17"/>
  <c r="AN14" i="17"/>
  <c r="D15" i="17"/>
  <c r="D66" i="109" s="1"/>
  <c r="L15" i="17"/>
  <c r="L66" i="109" s="1"/>
  <c r="T15" i="17"/>
  <c r="T66" i="109" s="1"/>
  <c r="AJ15" i="17"/>
  <c r="H16" i="17"/>
  <c r="H67" i="109" s="1"/>
  <c r="P16" i="17"/>
  <c r="P67" i="109" s="1"/>
  <c r="X16" i="17"/>
  <c r="AF16" i="17"/>
  <c r="AN16" i="17"/>
  <c r="D17" i="17"/>
  <c r="D68" i="109" s="1"/>
  <c r="L17" i="17"/>
  <c r="L68" i="109" s="1"/>
  <c r="T17" i="17"/>
  <c r="T68" i="109" s="1"/>
  <c r="J8" i="17"/>
  <c r="J59" i="109" s="1"/>
  <c r="R8" i="17"/>
  <c r="R59" i="109" s="1"/>
  <c r="Z8" i="17"/>
  <c r="AH8" i="17"/>
  <c r="F9" i="17"/>
  <c r="F60" i="109" s="1"/>
  <c r="N9" i="17"/>
  <c r="N60" i="109" s="1"/>
  <c r="V9" i="17"/>
  <c r="V60" i="109" s="1"/>
  <c r="AL9" i="17"/>
  <c r="J10" i="17"/>
  <c r="J61" i="109" s="1"/>
  <c r="R10" i="17"/>
  <c r="R61" i="109" s="1"/>
  <c r="Z10" i="17"/>
  <c r="AH10" i="17"/>
  <c r="F11" i="17"/>
  <c r="F62" i="109" s="1"/>
  <c r="N11" i="17"/>
  <c r="N62" i="109" s="1"/>
  <c r="V11" i="17"/>
  <c r="V62" i="109" s="1"/>
  <c r="AL11" i="17"/>
  <c r="J12" i="17"/>
  <c r="J63" i="109" s="1"/>
  <c r="R12" i="17"/>
  <c r="R63" i="109" s="1"/>
  <c r="Z12" i="17"/>
  <c r="AH12" i="17"/>
  <c r="F13" i="17"/>
  <c r="F64" i="109" s="1"/>
  <c r="N13" i="17"/>
  <c r="N64" i="109" s="1"/>
  <c r="V13" i="17"/>
  <c r="V64" i="109" s="1"/>
  <c r="AL13" i="17"/>
  <c r="J14" i="17"/>
  <c r="J65" i="109" s="1"/>
  <c r="R14" i="17"/>
  <c r="R65" i="109" s="1"/>
  <c r="Z14" i="17"/>
  <c r="AH14" i="17"/>
  <c r="F15" i="17"/>
  <c r="F66" i="109" s="1"/>
  <c r="N15" i="17"/>
  <c r="N66" i="109" s="1"/>
  <c r="V15" i="17"/>
  <c r="V66" i="109" s="1"/>
  <c r="AL15" i="17"/>
  <c r="J16" i="17"/>
  <c r="J67" i="109" s="1"/>
  <c r="R16" i="17"/>
  <c r="R67" i="109" s="1"/>
  <c r="Z16" i="17"/>
  <c r="AH16" i="17"/>
  <c r="F17" i="17"/>
  <c r="F68" i="109" s="1"/>
  <c r="N17" i="17"/>
  <c r="N68" i="109" s="1"/>
  <c r="V17" i="17"/>
  <c r="V68" i="109" s="1"/>
  <c r="K8" i="17"/>
  <c r="K59" i="109" s="1"/>
  <c r="O9" i="17"/>
  <c r="O60" i="109" s="1"/>
  <c r="AE9" i="17"/>
  <c r="A9" i="27"/>
  <c r="C10" i="17"/>
  <c r="S10" i="17"/>
  <c r="S61" i="109" s="1"/>
  <c r="AI10" i="17"/>
  <c r="G11" i="17"/>
  <c r="G62" i="109" s="1"/>
  <c r="AM11" i="17"/>
  <c r="K12" i="17"/>
  <c r="K63" i="109" s="1"/>
  <c r="O13" i="17"/>
  <c r="O64" i="109" s="1"/>
  <c r="AE13" i="17"/>
  <c r="A13" i="27"/>
  <c r="C14" i="17"/>
  <c r="C65" i="109" s="1"/>
  <c r="S14" i="17"/>
  <c r="S65" i="109" s="1"/>
  <c r="AI14" i="17"/>
  <c r="G15" i="17"/>
  <c r="G66" i="109" s="1"/>
  <c r="AM15" i="17"/>
  <c r="K16" i="17"/>
  <c r="K67" i="109" s="1"/>
  <c r="O17" i="17"/>
  <c r="O68" i="109" s="1"/>
  <c r="AL17" i="17"/>
  <c r="J18" i="17"/>
  <c r="J69" i="109" s="1"/>
  <c r="R18" i="17"/>
  <c r="R69" i="109" s="1"/>
  <c r="Z18" i="17"/>
  <c r="AH18" i="17"/>
  <c r="F19" i="17"/>
  <c r="F70" i="109" s="1"/>
  <c r="N19" i="17"/>
  <c r="N70" i="109" s="1"/>
  <c r="V19" i="17"/>
  <c r="V70" i="109" s="1"/>
  <c r="AL19" i="17"/>
  <c r="J20" i="17"/>
  <c r="J71" i="109" s="1"/>
  <c r="R20" i="17"/>
  <c r="R71" i="109" s="1"/>
  <c r="Z20" i="17"/>
  <c r="AH20" i="17"/>
  <c r="F21" i="17"/>
  <c r="F72" i="109" s="1"/>
  <c r="N21" i="17"/>
  <c r="N72" i="109" s="1"/>
  <c r="V21" i="17"/>
  <c r="V72" i="109" s="1"/>
  <c r="AL21" i="17"/>
  <c r="J22" i="17"/>
  <c r="J73" i="109" s="1"/>
  <c r="R22" i="17"/>
  <c r="R73" i="109" s="1"/>
  <c r="Z22" i="17"/>
  <c r="AH22" i="17"/>
  <c r="F23" i="17"/>
  <c r="F74" i="109" s="1"/>
  <c r="N23" i="17"/>
  <c r="N74" i="109" s="1"/>
  <c r="V23" i="17"/>
  <c r="V74" i="109" s="1"/>
  <c r="AL23" i="17"/>
  <c r="J24" i="17"/>
  <c r="J75" i="109" s="1"/>
  <c r="R24" i="17"/>
  <c r="R75" i="109" s="1"/>
  <c r="Z24" i="17"/>
  <c r="AH24" i="17"/>
  <c r="F25" i="17"/>
  <c r="F76" i="109" s="1"/>
  <c r="N25" i="17"/>
  <c r="N76" i="109" s="1"/>
  <c r="V25" i="17"/>
  <c r="V76" i="109" s="1"/>
  <c r="AL25" i="17"/>
  <c r="J26" i="17"/>
  <c r="J77" i="109" s="1"/>
  <c r="R26" i="17"/>
  <c r="R77" i="109" s="1"/>
  <c r="Z26" i="17"/>
  <c r="AH26" i="17"/>
  <c r="F27" i="17"/>
  <c r="F78" i="109" s="1"/>
  <c r="N27" i="17"/>
  <c r="N78" i="109" s="1"/>
  <c r="V27" i="17"/>
  <c r="V78" i="109" s="1"/>
  <c r="AL27" i="17"/>
  <c r="E8" i="17"/>
  <c r="E59" i="109" s="1"/>
  <c r="AG8" i="17"/>
  <c r="AC10" i="17"/>
  <c r="X61" i="109" s="1"/>
  <c r="E12" i="17"/>
  <c r="E63" i="109" s="1"/>
  <c r="U16" i="17"/>
  <c r="U67" i="109" s="1"/>
  <c r="AI17" i="17"/>
  <c r="K19" i="17"/>
  <c r="K70" i="109" s="1"/>
  <c r="AE20" i="17"/>
  <c r="S21" i="17"/>
  <c r="S72" i="109" s="1"/>
  <c r="G22" i="17"/>
  <c r="G73" i="109" s="1"/>
  <c r="AM22" i="17"/>
  <c r="O24" i="17"/>
  <c r="O75" i="109" s="1"/>
  <c r="A24" i="27"/>
  <c r="C25" i="17"/>
  <c r="AI25" i="17"/>
  <c r="AG27" i="17"/>
  <c r="M11" i="17"/>
  <c r="M62" i="109" s="1"/>
  <c r="I14" i="17"/>
  <c r="I65" i="109" s="1"/>
  <c r="E17" i="17"/>
  <c r="E68" i="109" s="1"/>
  <c r="AK18" i="17"/>
  <c r="M20" i="17"/>
  <c r="M71" i="109" s="1"/>
  <c r="AG21" i="17"/>
  <c r="I23" i="17"/>
  <c r="I74" i="109" s="1"/>
  <c r="AC24" i="17"/>
  <c r="X75" i="109" s="1"/>
  <c r="E26" i="17"/>
  <c r="E77" i="109" s="1"/>
  <c r="AC9" i="17"/>
  <c r="X60" i="109" s="1"/>
  <c r="U19" i="17"/>
  <c r="U70" i="109" s="1"/>
  <c r="Q22" i="17"/>
  <c r="Q73" i="109" s="1"/>
  <c r="M25" i="17"/>
  <c r="M76" i="109" s="1"/>
  <c r="I18" i="17"/>
  <c r="I69" i="109" s="1"/>
  <c r="I12" i="17"/>
  <c r="I63" i="109" s="1"/>
  <c r="U21" i="17"/>
  <c r="U72" i="109" s="1"/>
  <c r="G8" i="17"/>
  <c r="G59" i="109" s="1"/>
  <c r="AM8" i="17"/>
  <c r="A10" i="27"/>
  <c r="C11" i="17"/>
  <c r="S11" i="17"/>
  <c r="S62" i="109" s="1"/>
  <c r="AI11" i="17"/>
  <c r="G12" i="17"/>
  <c r="G63" i="109" s="1"/>
  <c r="AM12" i="17"/>
  <c r="K13" i="17"/>
  <c r="K64" i="109" s="1"/>
  <c r="O14" i="17"/>
  <c r="O65" i="109" s="1"/>
  <c r="AE14" i="17"/>
  <c r="G16" i="17"/>
  <c r="G67" i="109" s="1"/>
  <c r="AM16" i="17"/>
  <c r="K17" i="17"/>
  <c r="K68" i="109" s="1"/>
  <c r="AJ17" i="17"/>
  <c r="H18" i="17"/>
  <c r="H69" i="109" s="1"/>
  <c r="P18" i="17"/>
  <c r="P69" i="109" s="1"/>
  <c r="X18" i="17"/>
  <c r="AF18" i="17"/>
  <c r="AN18" i="17"/>
  <c r="D19" i="17"/>
  <c r="D70" i="109" s="1"/>
  <c r="L19" i="17"/>
  <c r="L70" i="109" s="1"/>
  <c r="T19" i="17"/>
  <c r="T70" i="109" s="1"/>
  <c r="AJ19" i="17"/>
  <c r="H20" i="17"/>
  <c r="H71" i="109" s="1"/>
  <c r="P20" i="17"/>
  <c r="P71" i="109" s="1"/>
  <c r="X20" i="17"/>
  <c r="AF20" i="17"/>
  <c r="AN20" i="17"/>
  <c r="D21" i="17"/>
  <c r="D72" i="109" s="1"/>
  <c r="L21" i="17"/>
  <c r="L72" i="109" s="1"/>
  <c r="T21" i="17"/>
  <c r="T72" i="109" s="1"/>
  <c r="AJ21" i="17"/>
  <c r="H22" i="17"/>
  <c r="H73" i="109" s="1"/>
  <c r="P22" i="17"/>
  <c r="P73" i="109" s="1"/>
  <c r="K18" i="25"/>
  <c r="K69" i="113" s="1"/>
  <c r="C20" i="25"/>
  <c r="AI20" i="25"/>
  <c r="M11" i="25"/>
  <c r="M62" i="113" s="1"/>
  <c r="AG10" i="25"/>
  <c r="R24" i="25"/>
  <c r="R75" i="113" s="1"/>
  <c r="M13" i="25"/>
  <c r="M64" i="113" s="1"/>
  <c r="AG8" i="25"/>
  <c r="I10" i="25"/>
  <c r="I61" i="113" s="1"/>
  <c r="E13" i="25"/>
  <c r="E64" i="113" s="1"/>
  <c r="AS15" i="25"/>
  <c r="U17" i="25"/>
  <c r="U68" i="113" s="1"/>
  <c r="M18" i="25"/>
  <c r="M69" i="113" s="1"/>
  <c r="AS18" i="25"/>
  <c r="AO21" i="25"/>
  <c r="AN24" i="25"/>
  <c r="AJ27" i="25"/>
  <c r="AO12" i="25"/>
  <c r="AK15" i="25"/>
  <c r="I18" i="25"/>
  <c r="I69" i="113" s="1"/>
  <c r="E21" i="25"/>
  <c r="E72" i="113" s="1"/>
  <c r="N23" i="25"/>
  <c r="N74" i="113" s="1"/>
  <c r="U15" i="17"/>
  <c r="U66" i="109" s="1"/>
  <c r="D8" i="17"/>
  <c r="D59" i="109" s="1"/>
  <c r="L8" i="17"/>
  <c r="L59" i="109" s="1"/>
  <c r="T8" i="17"/>
  <c r="T59" i="109" s="1"/>
  <c r="AJ8" i="17"/>
  <c r="H9" i="17"/>
  <c r="H60" i="109" s="1"/>
  <c r="P9" i="17"/>
  <c r="P60" i="109" s="1"/>
  <c r="X9" i="17"/>
  <c r="AF9" i="17"/>
  <c r="AN9" i="17"/>
  <c r="D10" i="17"/>
  <c r="D61" i="109" s="1"/>
  <c r="L10" i="17"/>
  <c r="L61" i="109" s="1"/>
  <c r="T10" i="17"/>
  <c r="T61" i="109" s="1"/>
  <c r="AJ10" i="17"/>
  <c r="H11" i="17"/>
  <c r="H62" i="109" s="1"/>
  <c r="P11" i="17"/>
  <c r="P62" i="109" s="1"/>
  <c r="X11" i="17"/>
  <c r="AF11" i="17"/>
  <c r="AN11" i="17"/>
  <c r="D12" i="17"/>
  <c r="D63" i="109" s="1"/>
  <c r="L12" i="17"/>
  <c r="L63" i="109" s="1"/>
  <c r="T12" i="17"/>
  <c r="T63" i="109" s="1"/>
  <c r="AJ12" i="17"/>
  <c r="H13" i="17"/>
  <c r="H64" i="109" s="1"/>
  <c r="P13" i="17"/>
  <c r="P64" i="109" s="1"/>
  <c r="X13" i="17"/>
  <c r="AF13" i="17"/>
  <c r="AN13" i="17"/>
  <c r="D14" i="17"/>
  <c r="D65" i="109" s="1"/>
  <c r="L14" i="17"/>
  <c r="L65" i="109" s="1"/>
  <c r="T14" i="17"/>
  <c r="T65" i="109" s="1"/>
  <c r="AJ14" i="17"/>
  <c r="H15" i="17"/>
  <c r="H66" i="109" s="1"/>
  <c r="P15" i="17"/>
  <c r="P66" i="109" s="1"/>
  <c r="X15" i="17"/>
  <c r="AF15" i="17"/>
  <c r="AN15" i="17"/>
  <c r="D16" i="17"/>
  <c r="D67" i="109" s="1"/>
  <c r="L16" i="17"/>
  <c r="L67" i="109" s="1"/>
  <c r="T16" i="17"/>
  <c r="T67" i="109" s="1"/>
  <c r="D8" i="25"/>
  <c r="D59" i="113" s="1"/>
  <c r="L8" i="25"/>
  <c r="L59" i="113" s="1"/>
  <c r="AR8" i="25"/>
  <c r="T10" i="25"/>
  <c r="T61" i="113" s="1"/>
  <c r="AR10" i="25"/>
  <c r="H11" i="25"/>
  <c r="H62" i="113" s="1"/>
  <c r="AN11" i="25"/>
  <c r="T12" i="25"/>
  <c r="T63" i="113" s="1"/>
  <c r="AJ12" i="25"/>
  <c r="AR12" i="25"/>
  <c r="P13" i="25"/>
  <c r="P64" i="113" s="1"/>
  <c r="AN13" i="25"/>
  <c r="D14" i="25"/>
  <c r="D65" i="113" s="1"/>
  <c r="AR14" i="25"/>
  <c r="P15" i="25"/>
  <c r="P66" i="113" s="1"/>
  <c r="AF15" i="25"/>
  <c r="T16" i="25"/>
  <c r="T67" i="113" s="1"/>
  <c r="AJ16" i="25"/>
  <c r="AR16" i="25"/>
  <c r="P17" i="25"/>
  <c r="P68" i="113" s="1"/>
  <c r="AN17" i="25"/>
  <c r="L18" i="25"/>
  <c r="L69" i="113" s="1"/>
  <c r="AJ18" i="25"/>
  <c r="P19" i="25"/>
  <c r="P70" i="113" s="1"/>
  <c r="AF19" i="25"/>
  <c r="AN19" i="25"/>
  <c r="L20" i="25"/>
  <c r="L71" i="113" s="1"/>
  <c r="AJ20" i="25"/>
  <c r="H21" i="25"/>
  <c r="H72" i="113" s="1"/>
  <c r="R8" i="25"/>
  <c r="R59" i="113" s="1"/>
  <c r="V9" i="25"/>
  <c r="V60" i="113" s="1"/>
  <c r="AL9" i="25"/>
  <c r="J10" i="25"/>
  <c r="J61" i="113" s="1"/>
  <c r="V11" i="25"/>
  <c r="V62" i="113" s="1"/>
  <c r="R12" i="25"/>
  <c r="R63" i="113" s="1"/>
  <c r="N13" i="25"/>
  <c r="N64" i="113" s="1"/>
  <c r="J14" i="25"/>
  <c r="J65" i="113" s="1"/>
  <c r="AH14" i="25"/>
  <c r="N15" i="25"/>
  <c r="N66" i="113" s="1"/>
  <c r="AH16" i="25"/>
  <c r="F17" i="25"/>
  <c r="F68" i="113" s="1"/>
  <c r="N17" i="25"/>
  <c r="N68" i="113" s="1"/>
  <c r="K8" i="25"/>
  <c r="K59" i="113" s="1"/>
  <c r="AQ8" i="25"/>
  <c r="O9" i="25"/>
  <c r="O60" i="113" s="1"/>
  <c r="C10" i="25"/>
  <c r="G11" i="25"/>
  <c r="G62" i="113" s="1"/>
  <c r="K12" i="25"/>
  <c r="K63" i="113" s="1"/>
  <c r="C14" i="25"/>
  <c r="AI14" i="25"/>
  <c r="AM15" i="25"/>
  <c r="AQ16" i="25"/>
  <c r="J18" i="25"/>
  <c r="J69" i="113" s="1"/>
  <c r="R18" i="25"/>
  <c r="R69" i="113" s="1"/>
  <c r="AH18" i="25"/>
  <c r="AL19" i="25"/>
  <c r="J20" i="25"/>
  <c r="J71" i="113" s="1"/>
  <c r="R20" i="25"/>
  <c r="R71" i="113" s="1"/>
  <c r="N21" i="25"/>
  <c r="N72" i="113" s="1"/>
  <c r="V21" i="25"/>
  <c r="V72" i="113" s="1"/>
  <c r="O18" i="25"/>
  <c r="O69" i="113" s="1"/>
  <c r="C19" i="25"/>
  <c r="AI19" i="25"/>
  <c r="AK23" i="25"/>
  <c r="AO24" i="25"/>
  <c r="I27" i="25"/>
  <c r="I78" i="113" s="1"/>
  <c r="AO27" i="25"/>
  <c r="AS11" i="25"/>
  <c r="E22" i="25"/>
  <c r="E73" i="113" s="1"/>
  <c r="M19" i="25"/>
  <c r="M70" i="113" s="1"/>
  <c r="M8" i="25"/>
  <c r="M59" i="113" s="1"/>
  <c r="AG9" i="25"/>
  <c r="I11" i="25"/>
  <c r="I62" i="113" s="1"/>
  <c r="E14" i="25"/>
  <c r="E65" i="113" s="1"/>
  <c r="G19" i="25"/>
  <c r="G70" i="113" s="1"/>
  <c r="AM19" i="25"/>
  <c r="O21" i="25"/>
  <c r="O72" i="113" s="1"/>
  <c r="AE21" i="25"/>
  <c r="C22" i="25"/>
  <c r="AQ22" i="25"/>
  <c r="AE23" i="25"/>
  <c r="S24" i="25"/>
  <c r="S75" i="113" s="1"/>
  <c r="G25" i="25"/>
  <c r="G76" i="113" s="1"/>
  <c r="O25" i="25"/>
  <c r="O76" i="113" s="1"/>
  <c r="AM25" i="25"/>
  <c r="C26" i="25"/>
  <c r="O27" i="25"/>
  <c r="O78" i="113" s="1"/>
  <c r="U22" i="25"/>
  <c r="U73" i="113" s="1"/>
  <c r="U21" i="25"/>
  <c r="U72" i="113" s="1"/>
  <c r="AK11" i="25"/>
  <c r="U9" i="25"/>
  <c r="U60" i="113" s="1"/>
  <c r="M15" i="25"/>
  <c r="M66" i="113" s="1"/>
  <c r="E20" i="25"/>
  <c r="E71" i="113" s="1"/>
  <c r="L23" i="25"/>
  <c r="L74" i="113" s="1"/>
  <c r="AR23" i="25"/>
  <c r="AF24" i="25"/>
  <c r="AR27" i="25"/>
  <c r="Q14" i="25"/>
  <c r="Q65" i="113" s="1"/>
  <c r="M17" i="25"/>
  <c r="M68" i="113" s="1"/>
  <c r="AO18" i="25"/>
  <c r="AK21" i="25"/>
  <c r="J25" i="25"/>
  <c r="J76" i="113" s="1"/>
  <c r="AC9" i="25"/>
  <c r="X60" i="113" s="1"/>
  <c r="V25" i="25"/>
  <c r="V76" i="113" s="1"/>
  <c r="I16" i="25"/>
  <c r="I67" i="113" s="1"/>
  <c r="E19" i="25"/>
  <c r="E70" i="113" s="1"/>
  <c r="AH26" i="25"/>
  <c r="V27" i="25"/>
  <c r="V78" i="113" s="1"/>
  <c r="F23" i="25"/>
  <c r="F74" i="113" s="1"/>
  <c r="AR8" i="17"/>
  <c r="AR10" i="17"/>
  <c r="AR12" i="17"/>
  <c r="AR14" i="17"/>
  <c r="X22" i="17"/>
  <c r="AF22" i="17"/>
  <c r="AN22" i="17"/>
  <c r="D23" i="17"/>
  <c r="D74" i="109" s="1"/>
  <c r="L23" i="17"/>
  <c r="L74" i="109" s="1"/>
  <c r="T23" i="17"/>
  <c r="T74" i="109" s="1"/>
  <c r="AJ23" i="17"/>
  <c r="D25" i="17"/>
  <c r="D76" i="109" s="1"/>
  <c r="L25" i="17"/>
  <c r="L76" i="109" s="1"/>
  <c r="T25" i="17"/>
  <c r="T76" i="109" s="1"/>
  <c r="AJ25" i="17"/>
  <c r="H26" i="17"/>
  <c r="H77" i="109" s="1"/>
  <c r="P26" i="17"/>
  <c r="P77" i="109" s="1"/>
  <c r="X26" i="17"/>
  <c r="AF26" i="17"/>
  <c r="AN26" i="17"/>
  <c r="D27" i="17"/>
  <c r="D78" i="109" s="1"/>
  <c r="L27" i="17"/>
  <c r="L78" i="109" s="1"/>
  <c r="T27" i="17"/>
  <c r="T78" i="109" s="1"/>
  <c r="AJ27" i="17"/>
  <c r="AM26" i="17"/>
  <c r="K27" i="17"/>
  <c r="K78" i="109" s="1"/>
  <c r="AO13" i="17"/>
  <c r="AK16" i="17"/>
  <c r="AE18" i="17"/>
  <c r="S19" i="17"/>
  <c r="S70" i="109" s="1"/>
  <c r="G20" i="17"/>
  <c r="G71" i="109" s="1"/>
  <c r="AM20" i="17"/>
  <c r="O22" i="17"/>
  <c r="O73" i="109" s="1"/>
  <c r="K25" i="17"/>
  <c r="K76" i="109" s="1"/>
  <c r="AE26" i="17"/>
  <c r="AO27" i="17"/>
  <c r="AG17" i="17"/>
  <c r="I19" i="17"/>
  <c r="I70" i="109" s="1"/>
  <c r="AC20" i="17"/>
  <c r="X71" i="109" s="1"/>
  <c r="E22" i="17"/>
  <c r="E73" i="109" s="1"/>
  <c r="U26" i="17"/>
  <c r="U77" i="109" s="1"/>
  <c r="E11" i="17"/>
  <c r="E62" i="109" s="1"/>
  <c r="AO16" i="17"/>
  <c r="AC19" i="17"/>
  <c r="X70" i="109" s="1"/>
  <c r="U25" i="17"/>
  <c r="U76" i="109" s="1"/>
  <c r="AK17" i="17"/>
  <c r="AO26" i="17"/>
  <c r="E27" i="17"/>
  <c r="E78" i="109" s="1"/>
  <c r="AG13" i="17"/>
  <c r="AC16" i="17"/>
  <c r="X67" i="109" s="1"/>
  <c r="K22" i="17"/>
  <c r="K73" i="109" s="1"/>
  <c r="G25" i="17"/>
  <c r="G76" i="109" s="1"/>
  <c r="AM25" i="17"/>
  <c r="K26" i="17"/>
  <c r="K77" i="109" s="1"/>
  <c r="U27" i="17"/>
  <c r="U78" i="109" s="1"/>
  <c r="AK27" i="17"/>
  <c r="AC11" i="17"/>
  <c r="X62" i="109" s="1"/>
  <c r="AC22" i="17"/>
  <c r="X73" i="109" s="1"/>
  <c r="M26" i="17"/>
  <c r="M77" i="109" s="1"/>
  <c r="AC25" i="17"/>
  <c r="X76" i="109" s="1"/>
  <c r="AI27" i="17"/>
  <c r="AQ25" i="17"/>
  <c r="AS9" i="17"/>
  <c r="AS8" i="17"/>
  <c r="E10" i="17"/>
  <c r="E61" i="109" s="1"/>
  <c r="U14" i="17"/>
  <c r="U65" i="109" s="1"/>
  <c r="AO15" i="17"/>
  <c r="AM17" i="17"/>
  <c r="K18" i="17"/>
  <c r="K69" i="109" s="1"/>
  <c r="AQ18" i="17"/>
  <c r="O19" i="17"/>
  <c r="O70" i="109" s="1"/>
  <c r="AE19" i="17"/>
  <c r="C20" i="17"/>
  <c r="S20" i="17"/>
  <c r="S71" i="109" s="1"/>
  <c r="AI20" i="17"/>
  <c r="G21" i="17"/>
  <c r="G72" i="109" s="1"/>
  <c r="AM21" i="17"/>
  <c r="AQ22" i="17"/>
  <c r="O23" i="17"/>
  <c r="O74" i="109" s="1"/>
  <c r="AE23" i="17"/>
  <c r="C24" i="17"/>
  <c r="S24" i="17"/>
  <c r="S75" i="109" s="1"/>
  <c r="AI24" i="17"/>
  <c r="AS18" i="17"/>
  <c r="AG19" i="17"/>
  <c r="U20" i="17"/>
  <c r="U71" i="109" s="1"/>
  <c r="Q10" i="17"/>
  <c r="Q61" i="109" s="1"/>
  <c r="M13" i="17"/>
  <c r="M64" i="109" s="1"/>
  <c r="I16" i="17"/>
  <c r="I67" i="109" s="1"/>
  <c r="Q14" i="17"/>
  <c r="Q65" i="109" s="1"/>
  <c r="AO18" i="17"/>
  <c r="AK21" i="17"/>
  <c r="AG24" i="17"/>
  <c r="E15" i="17"/>
  <c r="E66" i="109" s="1"/>
  <c r="I22" i="17"/>
  <c r="I73" i="109" s="1"/>
  <c r="AO22" i="17"/>
  <c r="AJ16" i="17"/>
  <c r="H17" i="17"/>
  <c r="H68" i="109" s="1"/>
  <c r="P17" i="17"/>
  <c r="P68" i="109" s="1"/>
  <c r="X17" i="17"/>
  <c r="F8" i="17"/>
  <c r="F59" i="109" s="1"/>
  <c r="N8" i="17"/>
  <c r="N59" i="109" s="1"/>
  <c r="V8" i="17"/>
  <c r="V59" i="109" s="1"/>
  <c r="AL8" i="17"/>
  <c r="J9" i="17"/>
  <c r="J60" i="109" s="1"/>
  <c r="R9" i="17"/>
  <c r="R60" i="109" s="1"/>
  <c r="Z9" i="17"/>
  <c r="AH9" i="17"/>
  <c r="F10" i="17"/>
  <c r="F61" i="109" s="1"/>
  <c r="N10" i="17"/>
  <c r="N61" i="109" s="1"/>
  <c r="V10" i="17"/>
  <c r="V61" i="109" s="1"/>
  <c r="AL10" i="17"/>
  <c r="J11" i="17"/>
  <c r="J62" i="109" s="1"/>
  <c r="R11" i="17"/>
  <c r="R62" i="109" s="1"/>
  <c r="Z11" i="17"/>
  <c r="AH11" i="17"/>
  <c r="F12" i="17"/>
  <c r="F63" i="109" s="1"/>
  <c r="N12" i="17"/>
  <c r="N63" i="109" s="1"/>
  <c r="V12" i="17"/>
  <c r="V63" i="109" s="1"/>
  <c r="AL12" i="17"/>
  <c r="J13" i="17"/>
  <c r="J64" i="109" s="1"/>
  <c r="R13" i="17"/>
  <c r="R64" i="109" s="1"/>
  <c r="Z13" i="17"/>
  <c r="AH13" i="17"/>
  <c r="F14" i="17"/>
  <c r="F65" i="109" s="1"/>
  <c r="N14" i="17"/>
  <c r="N65" i="109" s="1"/>
  <c r="V14" i="17"/>
  <c r="V65" i="109" s="1"/>
  <c r="AL14" i="17"/>
  <c r="J15" i="17"/>
  <c r="J66" i="109" s="1"/>
  <c r="R15" i="17"/>
  <c r="R66" i="109" s="1"/>
  <c r="Z15" i="17"/>
  <c r="AH15" i="17"/>
  <c r="F16" i="17"/>
  <c r="F67" i="109" s="1"/>
  <c r="N16" i="17"/>
  <c r="N67" i="109" s="1"/>
  <c r="V16" i="17"/>
  <c r="V67" i="109" s="1"/>
  <c r="AL16" i="17"/>
  <c r="J17" i="17"/>
  <c r="J68" i="109" s="1"/>
  <c r="R17" i="17"/>
  <c r="R68" i="109" s="1"/>
  <c r="Z17" i="17"/>
  <c r="C8" i="17"/>
  <c r="C59" i="109" s="1"/>
  <c r="S8" i="17"/>
  <c r="S59" i="109" s="1"/>
  <c r="AI8" i="17"/>
  <c r="G9" i="17"/>
  <c r="G60" i="109" s="1"/>
  <c r="AM9" i="17"/>
  <c r="K10" i="17"/>
  <c r="K61" i="109" s="1"/>
  <c r="O11" i="17"/>
  <c r="O62" i="109" s="1"/>
  <c r="AE11" i="17"/>
  <c r="A11" i="27"/>
  <c r="C12" i="17"/>
  <c r="S12" i="17"/>
  <c r="S63" i="109" s="1"/>
  <c r="AI12" i="17"/>
  <c r="G13" i="17"/>
  <c r="G64" i="109" s="1"/>
  <c r="AM13" i="17"/>
  <c r="K14" i="17"/>
  <c r="K65" i="109" s="1"/>
  <c r="O15" i="17"/>
  <c r="O66" i="109" s="1"/>
  <c r="AE15" i="17"/>
  <c r="A15" i="27"/>
  <c r="C16" i="17"/>
  <c r="S16" i="17"/>
  <c r="S67" i="109" s="1"/>
  <c r="AI16" i="17"/>
  <c r="G17" i="17"/>
  <c r="G68" i="109" s="1"/>
  <c r="AH17" i="17"/>
  <c r="F18" i="17"/>
  <c r="F69" i="109" s="1"/>
  <c r="N18" i="17"/>
  <c r="N69" i="109" s="1"/>
  <c r="V18" i="17"/>
  <c r="V69" i="109" s="1"/>
  <c r="AL18" i="17"/>
  <c r="J19" i="17"/>
  <c r="J70" i="109" s="1"/>
  <c r="R19" i="17"/>
  <c r="R70" i="109" s="1"/>
  <c r="Z19" i="17"/>
  <c r="AH19" i="17"/>
  <c r="F20" i="17"/>
  <c r="F71" i="109" s="1"/>
  <c r="N20" i="17"/>
  <c r="N71" i="109" s="1"/>
  <c r="V20" i="17"/>
  <c r="V71" i="109" s="1"/>
  <c r="AL20" i="17"/>
  <c r="J21" i="17"/>
  <c r="J72" i="109" s="1"/>
  <c r="R21" i="17"/>
  <c r="R72" i="109" s="1"/>
  <c r="Z21" i="17"/>
  <c r="AH21" i="17"/>
  <c r="F22" i="17"/>
  <c r="F73" i="109" s="1"/>
  <c r="N22" i="17"/>
  <c r="N73" i="109" s="1"/>
  <c r="V22" i="17"/>
  <c r="V73" i="109" s="1"/>
  <c r="AL22" i="17"/>
  <c r="J23" i="17"/>
  <c r="J74" i="109" s="1"/>
  <c r="R23" i="17"/>
  <c r="R74" i="109" s="1"/>
  <c r="Z23" i="17"/>
  <c r="AH23" i="17"/>
  <c r="F24" i="17"/>
  <c r="F75" i="109" s="1"/>
  <c r="N24" i="17"/>
  <c r="N75" i="109" s="1"/>
  <c r="V24" i="17"/>
  <c r="V75" i="109" s="1"/>
  <c r="AL24" i="17"/>
  <c r="J25" i="17"/>
  <c r="J76" i="109" s="1"/>
  <c r="R25" i="17"/>
  <c r="R76" i="109" s="1"/>
  <c r="Z25" i="17"/>
  <c r="AH25" i="17"/>
  <c r="F26" i="17"/>
  <c r="F77" i="109" s="1"/>
  <c r="N26" i="17"/>
  <c r="N77" i="109" s="1"/>
  <c r="V26" i="17"/>
  <c r="V77" i="109" s="1"/>
  <c r="AL26" i="17"/>
  <c r="J27" i="17"/>
  <c r="J78" i="109" s="1"/>
  <c r="R27" i="17"/>
  <c r="R78" i="109" s="1"/>
  <c r="Z27" i="17"/>
  <c r="AH27" i="17"/>
  <c r="AI26" i="17"/>
  <c r="G27" i="17"/>
  <c r="G78" i="109" s="1"/>
  <c r="AK8" i="17"/>
  <c r="AO9" i="17"/>
  <c r="Q11" i="17"/>
  <c r="Q62" i="109" s="1"/>
  <c r="AK12" i="17"/>
  <c r="M14" i="17"/>
  <c r="M65" i="109" s="1"/>
  <c r="AG15" i="17"/>
  <c r="I17" i="17"/>
  <c r="I68" i="109" s="1"/>
  <c r="G18" i="17"/>
  <c r="G69" i="109" s="1"/>
  <c r="AM18" i="17"/>
  <c r="O20" i="17"/>
  <c r="O71" i="109" s="1"/>
  <c r="A20" i="27"/>
  <c r="C21" i="17"/>
  <c r="AI21" i="17"/>
  <c r="K23" i="17"/>
  <c r="K74" i="109" s="1"/>
  <c r="AE24" i="17"/>
  <c r="S25" i="17"/>
  <c r="S76" i="109" s="1"/>
  <c r="G26" i="17"/>
  <c r="G77" i="109" s="1"/>
  <c r="Q27" i="17"/>
  <c r="Q78" i="109" s="1"/>
  <c r="AK9" i="17"/>
  <c r="AG12" i="17"/>
  <c r="AC15" i="17"/>
  <c r="X66" i="109" s="1"/>
  <c r="E18" i="17"/>
  <c r="E69" i="109" s="1"/>
  <c r="U22" i="17"/>
  <c r="U73" i="109" s="1"/>
  <c r="AO23" i="17"/>
  <c r="Q25" i="17"/>
  <c r="Q76" i="109" s="1"/>
  <c r="O27" i="17"/>
  <c r="O78" i="109" s="1"/>
  <c r="AO20" i="17"/>
  <c r="AK23" i="17"/>
  <c r="AG26" i="17"/>
  <c r="AO12" i="17"/>
  <c r="E21" i="17"/>
  <c r="E72" i="109" s="1"/>
  <c r="S27" i="17"/>
  <c r="S78" i="109" s="1"/>
  <c r="AG20" i="17"/>
  <c r="O8" i="17"/>
  <c r="O59" i="109" s="1"/>
  <c r="AE8" i="17"/>
  <c r="A8" i="27"/>
  <c r="C9" i="17"/>
  <c r="S9" i="17"/>
  <c r="S60" i="109" s="1"/>
  <c r="AI9" i="17"/>
  <c r="K11" i="17"/>
  <c r="K62" i="109" s="1"/>
  <c r="O12" i="17"/>
  <c r="O63" i="109" s="1"/>
  <c r="AE12" i="17"/>
  <c r="A12" i="27"/>
  <c r="C13" i="17"/>
  <c r="S13" i="17"/>
  <c r="S64" i="109" s="1"/>
  <c r="AI13" i="17"/>
  <c r="G14" i="17"/>
  <c r="G65" i="109" s="1"/>
  <c r="AM14" i="17"/>
  <c r="O16" i="17"/>
  <c r="O67" i="109" s="1"/>
  <c r="AE16" i="17"/>
  <c r="A16" i="27"/>
  <c r="C17" i="17"/>
  <c r="S17" i="17"/>
  <c r="S68" i="109" s="1"/>
  <c r="AF17" i="17"/>
  <c r="AN17" i="17"/>
  <c r="D18" i="17"/>
  <c r="D69" i="109" s="1"/>
  <c r="L18" i="17"/>
  <c r="L69" i="109" s="1"/>
  <c r="T18" i="17"/>
  <c r="T69" i="109" s="1"/>
  <c r="AJ18" i="17"/>
  <c r="H19" i="17"/>
  <c r="H70" i="109" s="1"/>
  <c r="P19" i="17"/>
  <c r="P70" i="109" s="1"/>
  <c r="X19" i="17"/>
  <c r="AF19" i="17"/>
  <c r="AN19" i="17"/>
  <c r="D20" i="17"/>
  <c r="D71" i="109" s="1"/>
  <c r="L20" i="17"/>
  <c r="L71" i="109" s="1"/>
  <c r="T20" i="17"/>
  <c r="T71" i="109" s="1"/>
  <c r="AJ20" i="17"/>
  <c r="H21" i="17"/>
  <c r="H72" i="109" s="1"/>
  <c r="P21" i="17"/>
  <c r="P72" i="109" s="1"/>
  <c r="X21" i="17"/>
  <c r="AF21" i="17"/>
  <c r="AN21" i="17"/>
  <c r="D22" i="17"/>
  <c r="D73" i="109" s="1"/>
  <c r="L22" i="17"/>
  <c r="L73" i="109" s="1"/>
  <c r="T22" i="17"/>
  <c r="T73" i="109" s="1"/>
  <c r="AJ22" i="17"/>
  <c r="H23" i="17"/>
  <c r="H74" i="109" s="1"/>
  <c r="P23" i="17"/>
  <c r="P74" i="109" s="1"/>
  <c r="X23" i="17"/>
  <c r="AF23" i="17"/>
  <c r="AN23" i="17"/>
  <c r="H25" i="17"/>
  <c r="H76" i="109" s="1"/>
  <c r="P25" i="17"/>
  <c r="P76" i="109" s="1"/>
  <c r="X25" i="17"/>
  <c r="AF25" i="17"/>
  <c r="AN25" i="17"/>
  <c r="D26" i="17"/>
  <c r="D77" i="109" s="1"/>
  <c r="L26" i="17"/>
  <c r="L77" i="109" s="1"/>
  <c r="T26" i="17"/>
  <c r="T77" i="109" s="1"/>
  <c r="AJ26" i="17"/>
  <c r="H27" i="17"/>
  <c r="H78" i="109" s="1"/>
  <c r="P27" i="17"/>
  <c r="P78" i="109" s="1"/>
  <c r="X27" i="17"/>
  <c r="AF27" i="17"/>
  <c r="AN27" i="17"/>
  <c r="A26" i="27"/>
  <c r="C27" i="17"/>
  <c r="AG11" i="17"/>
  <c r="I13" i="17"/>
  <c r="I64" i="109" s="1"/>
  <c r="AC14" i="17"/>
  <c r="X65" i="109" s="1"/>
  <c r="E16" i="17"/>
  <c r="E67" i="109" s="1"/>
  <c r="O18" i="17"/>
  <c r="O69" i="109" s="1"/>
  <c r="A18" i="27"/>
  <c r="C19" i="17"/>
  <c r="AI19" i="17"/>
  <c r="K21" i="17"/>
  <c r="K72" i="109" s="1"/>
  <c r="AE22" i="17"/>
  <c r="S23" i="17"/>
  <c r="S74" i="109" s="1"/>
  <c r="O26" i="17"/>
  <c r="O77" i="109" s="1"/>
  <c r="U13" i="17"/>
  <c r="U64" i="109" s="1"/>
  <c r="Q16" i="17"/>
  <c r="Q67" i="109" s="1"/>
  <c r="U18" i="17"/>
  <c r="U69" i="109" s="1"/>
  <c r="AO19" i="17"/>
  <c r="Q21" i="17"/>
  <c r="Q72" i="109" s="1"/>
  <c r="AK22" i="17"/>
  <c r="AG25" i="17"/>
  <c r="AE27" i="17"/>
  <c r="AG18" i="17"/>
  <c r="AC21" i="17"/>
  <c r="X72" i="109" s="1"/>
  <c r="AC23" i="17"/>
  <c r="X74" i="109" s="1"/>
  <c r="AK25" i="17"/>
  <c r="AK26" i="17"/>
  <c r="I27" i="17"/>
  <c r="I78" i="109" s="1"/>
  <c r="AC8" i="17"/>
  <c r="X59" i="109" s="1"/>
  <c r="I11" i="17"/>
  <c r="I62" i="109" s="1"/>
  <c r="AO11" i="17"/>
  <c r="AC12" i="17"/>
  <c r="X63" i="109" s="1"/>
  <c r="Q13" i="17"/>
  <c r="Q64" i="109" s="1"/>
  <c r="M16" i="17"/>
  <c r="M67" i="109" s="1"/>
  <c r="AE17" i="17"/>
  <c r="A17" i="27"/>
  <c r="C18" i="17"/>
  <c r="S18" i="17"/>
  <c r="S69" i="109" s="1"/>
  <c r="AI18" i="17"/>
  <c r="A21" i="27"/>
  <c r="C22" i="17"/>
  <c r="S22" i="17"/>
  <c r="S73" i="109" s="1"/>
  <c r="AI22" i="17"/>
  <c r="O25" i="17"/>
  <c r="O76" i="109" s="1"/>
  <c r="AE25" i="17"/>
  <c r="A25" i="27"/>
  <c r="C26" i="17"/>
  <c r="S26" i="17"/>
  <c r="S77" i="109" s="1"/>
  <c r="M27" i="17"/>
  <c r="M78" i="109" s="1"/>
  <c r="AC27" i="17"/>
  <c r="X78" i="109" s="1"/>
  <c r="AK13" i="17"/>
  <c r="AO17" i="17"/>
  <c r="AC18" i="17"/>
  <c r="X69" i="109" s="1"/>
  <c r="M22" i="17"/>
  <c r="M73" i="109" s="1"/>
  <c r="I25" i="17"/>
  <c r="I76" i="109" s="1"/>
  <c r="AO25" i="17"/>
  <c r="AC26" i="17"/>
  <c r="X77" i="109" s="1"/>
  <c r="AM27" i="17"/>
  <c r="AC17" i="17"/>
  <c r="X68" i="109" s="1"/>
  <c r="Q26" i="17"/>
  <c r="Q77" i="109" s="1"/>
  <c r="I26" i="17"/>
  <c r="I77" i="109" s="1"/>
  <c r="E25" i="17"/>
  <c r="E76" i="109" s="1"/>
  <c r="AC13" i="17"/>
  <c r="X64" i="109" s="1"/>
  <c r="AR16" i="17"/>
  <c r="AS19" i="17"/>
  <c r="G10" i="17"/>
  <c r="G61" i="109" s="1"/>
  <c r="AM10" i="17"/>
  <c r="AQ11" i="17"/>
  <c r="K15" i="17"/>
  <c r="K66" i="109" s="1"/>
  <c r="AQ15" i="17"/>
  <c r="AR18" i="17"/>
  <c r="AR20" i="17"/>
  <c r="AR22" i="17"/>
  <c r="D24" i="17"/>
  <c r="D75" i="109" s="1"/>
  <c r="L24" i="17"/>
  <c r="L75" i="109" s="1"/>
  <c r="T24" i="17"/>
  <c r="T75" i="109" s="1"/>
  <c r="AJ24" i="17"/>
  <c r="AR24" i="17"/>
  <c r="AR26" i="17"/>
  <c r="M10" i="17"/>
  <c r="M61" i="109" s="1"/>
  <c r="AQ21" i="17"/>
  <c r="G24" i="17"/>
  <c r="G75" i="109" s="1"/>
  <c r="AM24" i="17"/>
  <c r="M24" i="17"/>
  <c r="M75" i="109" s="1"/>
  <c r="AS13" i="17"/>
  <c r="AK15" i="17"/>
  <c r="Q9" i="17"/>
  <c r="Q60" i="109" s="1"/>
  <c r="Q8" i="17"/>
  <c r="Q59" i="109" s="1"/>
  <c r="AG9" i="17"/>
  <c r="AK14" i="17"/>
  <c r="AS16" i="17"/>
  <c r="G19" i="17"/>
  <c r="G70" i="109" s="1"/>
  <c r="AM19" i="17"/>
  <c r="K20" i="17"/>
  <c r="K71" i="109" s="1"/>
  <c r="AQ20" i="17"/>
  <c r="O21" i="17"/>
  <c r="O72" i="109" s="1"/>
  <c r="AE21" i="17"/>
  <c r="G23" i="17"/>
  <c r="G74" i="109" s="1"/>
  <c r="AM23" i="17"/>
  <c r="K24" i="17"/>
  <c r="K75" i="109" s="1"/>
  <c r="AQ24" i="17"/>
  <c r="AS27" i="17"/>
  <c r="M9" i="17"/>
  <c r="M60" i="109" s="1"/>
  <c r="AO10" i="17"/>
  <c r="Q12" i="17"/>
  <c r="Q63" i="109" s="1"/>
  <c r="M15" i="17"/>
  <c r="M66" i="109" s="1"/>
  <c r="AG16" i="17"/>
  <c r="E20" i="17"/>
  <c r="E71" i="109" s="1"/>
  <c r="AK20" i="17"/>
  <c r="AS22" i="17"/>
  <c r="AG23" i="17"/>
  <c r="U24" i="17"/>
  <c r="U75" i="109" s="1"/>
  <c r="I8" i="17"/>
  <c r="I59" i="109" s="1"/>
  <c r="AK11" i="17"/>
  <c r="AG14" i="17"/>
  <c r="E19" i="17"/>
  <c r="E70" i="109" s="1"/>
  <c r="AS21" i="17"/>
  <c r="U23" i="17"/>
  <c r="U74" i="109" s="1"/>
  <c r="AO24" i="17"/>
  <c r="U11" i="17"/>
  <c r="U62" i="109" s="1"/>
  <c r="M17" i="17"/>
  <c r="M68" i="109" s="1"/>
  <c r="Q20" i="17"/>
  <c r="Q71" i="109" s="1"/>
  <c r="M23" i="17"/>
  <c r="M74" i="109" s="1"/>
  <c r="AO8" i="17"/>
  <c r="M19" i="17"/>
  <c r="M70" i="109" s="1"/>
  <c r="Q24" i="17"/>
  <c r="Q75" i="109" s="1"/>
  <c r="A22" i="27"/>
  <c r="H7" i="24"/>
  <c r="H32" i="113" s="1"/>
  <c r="D8" i="24"/>
  <c r="D33" i="113" s="1"/>
  <c r="AR8" i="24"/>
  <c r="AF9" i="24"/>
  <c r="D10" i="24"/>
  <c r="D35" i="113" s="1"/>
  <c r="AR10" i="24"/>
  <c r="H11" i="24"/>
  <c r="H36" i="113" s="1"/>
  <c r="AN11" i="24"/>
  <c r="AJ12" i="24"/>
  <c r="AR12" i="24"/>
  <c r="P13" i="24"/>
  <c r="P38" i="113" s="1"/>
  <c r="D14" i="24"/>
  <c r="D39" i="113" s="1"/>
  <c r="AJ14" i="24"/>
  <c r="P15" i="24"/>
  <c r="P40" i="113" s="1"/>
  <c r="AN15" i="24"/>
  <c r="K8" i="24"/>
  <c r="K33" i="113" s="1"/>
  <c r="O9" i="24"/>
  <c r="O34" i="113" s="1"/>
  <c r="A10" i="23"/>
  <c r="AM11" i="24"/>
  <c r="K12" i="24"/>
  <c r="K37" i="113" s="1"/>
  <c r="O13" i="24"/>
  <c r="O38" i="113" s="1"/>
  <c r="A14" i="23"/>
  <c r="S14" i="24"/>
  <c r="S39" i="113" s="1"/>
  <c r="K16" i="24"/>
  <c r="K41" i="113" s="1"/>
  <c r="AJ16" i="24"/>
  <c r="AR16" i="24"/>
  <c r="P17" i="24"/>
  <c r="P42" i="113" s="1"/>
  <c r="AN17" i="24"/>
  <c r="L18" i="24"/>
  <c r="AJ18" i="24"/>
  <c r="P19" i="24"/>
  <c r="P44" i="113" s="1"/>
  <c r="AN19" i="24"/>
  <c r="L20" i="24"/>
  <c r="D7" i="24"/>
  <c r="D32" i="113" s="1"/>
  <c r="L7" i="24"/>
  <c r="P8" i="24"/>
  <c r="P33" i="113" s="1"/>
  <c r="L9" i="24"/>
  <c r="AJ9" i="24"/>
  <c r="AR9" i="24"/>
  <c r="P10" i="24"/>
  <c r="P35" i="113" s="1"/>
  <c r="L11" i="24"/>
  <c r="AJ11" i="24"/>
  <c r="AR11" i="24"/>
  <c r="P12" i="24"/>
  <c r="P37" i="113" s="1"/>
  <c r="AN12" i="24"/>
  <c r="D13" i="24"/>
  <c r="D38" i="113" s="1"/>
  <c r="AJ13" i="24"/>
  <c r="AR13" i="24"/>
  <c r="P14" i="24"/>
  <c r="P39" i="113" s="1"/>
  <c r="D15" i="24"/>
  <c r="D40" i="113" s="1"/>
  <c r="AJ15" i="24"/>
  <c r="AR15" i="24"/>
  <c r="H16" i="24"/>
  <c r="H41" i="113" s="1"/>
  <c r="P16" i="24"/>
  <c r="P41" i="113" s="1"/>
  <c r="O7" i="24"/>
  <c r="O32" i="113" s="1"/>
  <c r="AM9" i="24"/>
  <c r="K10" i="24"/>
  <c r="K35" i="113" s="1"/>
  <c r="O11" i="24"/>
  <c r="O36" i="113" s="1"/>
  <c r="A12" i="23"/>
  <c r="AM13" i="24"/>
  <c r="K14" i="24"/>
  <c r="K39" i="113" s="1"/>
  <c r="O15" i="24"/>
  <c r="O40" i="113" s="1"/>
  <c r="A16" i="23"/>
  <c r="AF16" i="24"/>
  <c r="D17" i="24"/>
  <c r="D42" i="113" s="1"/>
  <c r="L17" i="24"/>
  <c r="AJ17" i="24"/>
  <c r="AR17" i="24"/>
  <c r="H18" i="24"/>
  <c r="H43" i="113" s="1"/>
  <c r="P18" i="24"/>
  <c r="P43" i="113" s="1"/>
  <c r="AF18" i="24"/>
  <c r="L19" i="24"/>
  <c r="AJ19" i="24"/>
  <c r="H20" i="24"/>
  <c r="H45" i="113" s="1"/>
  <c r="D21" i="24"/>
  <c r="D46" i="113" s="1"/>
  <c r="I8" i="24"/>
  <c r="I33" i="113" s="1"/>
  <c r="K18" i="24"/>
  <c r="K43" i="113" s="1"/>
  <c r="AK21" i="24"/>
  <c r="M23" i="24"/>
  <c r="M48" i="113" s="1"/>
  <c r="AG24" i="24"/>
  <c r="E25" i="24"/>
  <c r="E50" i="113" s="1"/>
  <c r="U25" i="24"/>
  <c r="U50" i="113" s="1"/>
  <c r="R7" i="24"/>
  <c r="R32" i="113" s="1"/>
  <c r="N8" i="24"/>
  <c r="N33" i="113" s="1"/>
  <c r="V8" i="24"/>
  <c r="V33" i="113" s="1"/>
  <c r="J9" i="24"/>
  <c r="J34" i="113" s="1"/>
  <c r="AH9" i="24"/>
  <c r="F10" i="24"/>
  <c r="F35" i="113" s="1"/>
  <c r="V10" i="24"/>
  <c r="V35" i="113" s="1"/>
  <c r="F12" i="24"/>
  <c r="F37" i="113" s="1"/>
  <c r="N12" i="24"/>
  <c r="N37" i="113" s="1"/>
  <c r="V12" i="24"/>
  <c r="V37" i="113" s="1"/>
  <c r="J13" i="24"/>
  <c r="J38" i="113" s="1"/>
  <c r="R13" i="24"/>
  <c r="R38" i="113" s="1"/>
  <c r="F14" i="24"/>
  <c r="F39" i="113" s="1"/>
  <c r="V14" i="24"/>
  <c r="V39" i="113" s="1"/>
  <c r="J15" i="24"/>
  <c r="J40" i="113" s="1"/>
  <c r="AH15" i="24"/>
  <c r="F16" i="24"/>
  <c r="F41" i="113" s="1"/>
  <c r="N16" i="24"/>
  <c r="N41" i="113" s="1"/>
  <c r="K7" i="24"/>
  <c r="K32" i="113" s="1"/>
  <c r="O8" i="24"/>
  <c r="O33" i="113" s="1"/>
  <c r="S9" i="24"/>
  <c r="S34" i="113" s="1"/>
  <c r="K11" i="24"/>
  <c r="K36" i="113" s="1"/>
  <c r="O12" i="24"/>
  <c r="O37" i="113" s="1"/>
  <c r="AJ20" i="24"/>
  <c r="P21" i="24"/>
  <c r="P46" i="113" s="1"/>
  <c r="U7" i="24"/>
  <c r="U32" i="113" s="1"/>
  <c r="AK11" i="24"/>
  <c r="AG14" i="24"/>
  <c r="I16" i="24"/>
  <c r="I41" i="113" s="1"/>
  <c r="AM17" i="24"/>
  <c r="A20" i="23"/>
  <c r="AS21" i="24"/>
  <c r="E23" i="24"/>
  <c r="E48" i="113" s="1"/>
  <c r="AK23" i="24"/>
  <c r="I24" i="24"/>
  <c r="I49" i="113" s="1"/>
  <c r="AO24" i="24"/>
  <c r="F7" i="24"/>
  <c r="F32" i="113" s="1"/>
  <c r="V7" i="24"/>
  <c r="V32" i="113" s="1"/>
  <c r="R8" i="24"/>
  <c r="R33" i="113" s="1"/>
  <c r="AH8" i="24"/>
  <c r="V9" i="24"/>
  <c r="V34" i="113" s="1"/>
  <c r="R10" i="24"/>
  <c r="R35" i="113" s="1"/>
  <c r="N11" i="24"/>
  <c r="N36" i="113" s="1"/>
  <c r="J12" i="24"/>
  <c r="J37" i="113" s="1"/>
  <c r="AH12" i="24"/>
  <c r="N13" i="24"/>
  <c r="N38" i="113" s="1"/>
  <c r="J14" i="24"/>
  <c r="J39" i="113" s="1"/>
  <c r="R14" i="24"/>
  <c r="R39" i="113" s="1"/>
  <c r="AH14" i="24"/>
  <c r="F15" i="24"/>
  <c r="F40" i="113" s="1"/>
  <c r="N15" i="24"/>
  <c r="N40" i="113" s="1"/>
  <c r="V15" i="24"/>
  <c r="V40" i="113" s="1"/>
  <c r="K9" i="24"/>
  <c r="K34" i="113" s="1"/>
  <c r="A11" i="23"/>
  <c r="S11" i="24"/>
  <c r="S36" i="113" s="1"/>
  <c r="O14" i="24"/>
  <c r="O39" i="113" s="1"/>
  <c r="A15" i="23"/>
  <c r="S15" i="24"/>
  <c r="S40" i="113" s="1"/>
  <c r="AH16" i="24"/>
  <c r="F17" i="24"/>
  <c r="F42" i="113" s="1"/>
  <c r="N17" i="24"/>
  <c r="N42" i="113" s="1"/>
  <c r="V17" i="24"/>
  <c r="V42" i="113" s="1"/>
  <c r="J18" i="24"/>
  <c r="J43" i="113" s="1"/>
  <c r="R18" i="24"/>
  <c r="R43" i="113" s="1"/>
  <c r="AH18" i="24"/>
  <c r="V19" i="24"/>
  <c r="V44" i="113" s="1"/>
  <c r="J20" i="24"/>
  <c r="J45" i="113" s="1"/>
  <c r="R20" i="24"/>
  <c r="R45" i="113" s="1"/>
  <c r="F21" i="24"/>
  <c r="F46" i="113" s="1"/>
  <c r="N21" i="24"/>
  <c r="N46" i="113" s="1"/>
  <c r="V21" i="24"/>
  <c r="V46" i="113" s="1"/>
  <c r="AS9" i="24"/>
  <c r="U11" i="24"/>
  <c r="U36" i="113" s="1"/>
  <c r="AO12" i="24"/>
  <c r="Q14" i="24"/>
  <c r="Q39" i="113" s="1"/>
  <c r="AK15" i="24"/>
  <c r="AM19" i="24"/>
  <c r="O21" i="24"/>
  <c r="O46" i="113" s="1"/>
  <c r="AO21" i="24"/>
  <c r="M22" i="24"/>
  <c r="M47" i="113" s="1"/>
  <c r="Q23" i="24"/>
  <c r="Q48" i="113" s="1"/>
  <c r="AG23" i="24"/>
  <c r="E24" i="24"/>
  <c r="E49" i="113" s="1"/>
  <c r="U24" i="24"/>
  <c r="U49" i="113" s="1"/>
  <c r="AK24" i="24"/>
  <c r="E26" i="24"/>
  <c r="E51" i="113" s="1"/>
  <c r="U26" i="24"/>
  <c r="U51" i="113" s="1"/>
  <c r="AC26" i="24"/>
  <c r="X51" i="113" s="1"/>
  <c r="AK26" i="24"/>
  <c r="U12" i="24"/>
  <c r="U37" i="113" s="1"/>
  <c r="Q15" i="24"/>
  <c r="Q40" i="113" s="1"/>
  <c r="U17" i="24"/>
  <c r="U42" i="113" s="1"/>
  <c r="AO18" i="24"/>
  <c r="L23" i="24"/>
  <c r="AR23" i="24"/>
  <c r="AF24" i="24"/>
  <c r="I11" i="24"/>
  <c r="I36" i="113" s="1"/>
  <c r="J22" i="24"/>
  <c r="J47" i="113" s="1"/>
  <c r="AK9" i="24"/>
  <c r="M11" i="24"/>
  <c r="M36" i="113" s="1"/>
  <c r="AS11" i="24"/>
  <c r="AG12" i="24"/>
  <c r="U13" i="24"/>
  <c r="U38" i="113" s="1"/>
  <c r="Q16" i="24"/>
  <c r="Q41" i="113" s="1"/>
  <c r="AM16" i="24"/>
  <c r="K17" i="24"/>
  <c r="K42" i="113" s="1"/>
  <c r="O18" i="24"/>
  <c r="O43" i="113" s="1"/>
  <c r="A19" i="23"/>
  <c r="S19" i="24"/>
  <c r="S44" i="113" s="1"/>
  <c r="A22" i="23"/>
  <c r="K22" i="24"/>
  <c r="K47" i="113" s="1"/>
  <c r="S22" i="24"/>
  <c r="S47" i="113" s="1"/>
  <c r="AM23" i="24"/>
  <c r="K24" i="24"/>
  <c r="K49" i="113" s="1"/>
  <c r="S24" i="24"/>
  <c r="S49" i="113" s="1"/>
  <c r="AM25" i="24"/>
  <c r="A26" i="23"/>
  <c r="Q7" i="24"/>
  <c r="Q32" i="113" s="1"/>
  <c r="M10" i="24"/>
  <c r="M35" i="113" s="1"/>
  <c r="I13" i="24"/>
  <c r="I38" i="113" s="1"/>
  <c r="AK17" i="24"/>
  <c r="M19" i="24"/>
  <c r="M44" i="113" s="1"/>
  <c r="AR21" i="24"/>
  <c r="H24" i="24"/>
  <c r="H49" i="113" s="1"/>
  <c r="P26" i="24"/>
  <c r="P51" i="113" s="1"/>
  <c r="AG9" i="24"/>
  <c r="AS18" i="24"/>
  <c r="N23" i="24"/>
  <c r="N48" i="113" s="1"/>
  <c r="AH24" i="24"/>
  <c r="E10" i="24"/>
  <c r="E35" i="113" s="1"/>
  <c r="AO15" i="24"/>
  <c r="R23" i="24"/>
  <c r="R48" i="113" s="1"/>
  <c r="M12" i="24"/>
  <c r="M37" i="113" s="1"/>
  <c r="M20" i="24"/>
  <c r="M45" i="113" s="1"/>
  <c r="AL26" i="24"/>
  <c r="AG7" i="24"/>
  <c r="I9" i="24"/>
  <c r="I34" i="113" s="1"/>
  <c r="E12" i="24"/>
  <c r="E37" i="113" s="1"/>
  <c r="AS14" i="24"/>
  <c r="U16" i="24"/>
  <c r="U41" i="113" s="1"/>
  <c r="M17" i="24"/>
  <c r="M42" i="113" s="1"/>
  <c r="AS17" i="24"/>
  <c r="AO20" i="24"/>
  <c r="AJ22" i="24"/>
  <c r="L24" i="24"/>
  <c r="P25" i="24"/>
  <c r="P50" i="113" s="1"/>
  <c r="AJ26" i="24"/>
  <c r="AO11" i="24"/>
  <c r="AK14" i="24"/>
  <c r="I17" i="24"/>
  <c r="I42" i="113" s="1"/>
  <c r="E20" i="24"/>
  <c r="E45" i="113" s="1"/>
  <c r="AH26" i="24"/>
  <c r="AH23" i="24"/>
  <c r="J25" i="24"/>
  <c r="J50" i="113" s="1"/>
  <c r="Q9" i="24"/>
  <c r="Q34" i="113" s="1"/>
  <c r="H5" i="17"/>
  <c r="H5" i="21"/>
  <c r="H5" i="18"/>
  <c r="H5" i="12"/>
  <c r="H5" i="24"/>
  <c r="H5" i="27"/>
  <c r="H5" i="16"/>
  <c r="H5" i="15"/>
  <c r="H5" i="19"/>
  <c r="H5" i="20"/>
  <c r="H5" i="25"/>
  <c r="P5" i="17"/>
  <c r="P5" i="21"/>
  <c r="P5" i="18"/>
  <c r="P5" i="12"/>
  <c r="P5" i="24"/>
  <c r="P5" i="27"/>
  <c r="P5" i="19"/>
  <c r="P5" i="20"/>
  <c r="P5" i="25"/>
  <c r="P5" i="16"/>
  <c r="P5" i="15"/>
  <c r="AF5" i="27"/>
  <c r="AF5" i="20"/>
  <c r="AF5" i="24"/>
  <c r="AF5" i="19"/>
  <c r="AF5" i="16"/>
  <c r="AF5" i="25"/>
  <c r="AF5" i="12"/>
  <c r="AF5" i="15"/>
  <c r="AF5" i="17"/>
  <c r="AF5" i="18"/>
  <c r="AF5" i="21"/>
  <c r="AN5" i="27"/>
  <c r="AN5" i="20"/>
  <c r="AN5" i="24"/>
  <c r="AN5" i="19"/>
  <c r="AN5" i="16"/>
  <c r="AN5" i="25"/>
  <c r="AN5" i="17"/>
  <c r="AN5" i="18"/>
  <c r="AN5" i="21"/>
  <c r="AN5" i="12"/>
  <c r="AN5" i="15"/>
  <c r="D6" i="16"/>
  <c r="D6" i="18"/>
  <c r="D6" i="20"/>
  <c r="D6" i="12"/>
  <c r="D6" i="24"/>
  <c r="D6" i="27"/>
  <c r="D6" i="19"/>
  <c r="D6" i="15"/>
  <c r="D6" i="17"/>
  <c r="D6" i="21"/>
  <c r="D6" i="25"/>
  <c r="L6" i="16"/>
  <c r="L6" i="18"/>
  <c r="L6" i="20"/>
  <c r="L6" i="12"/>
  <c r="L6" i="24"/>
  <c r="L6" i="27"/>
  <c r="L6" i="17"/>
  <c r="L6" i="21"/>
  <c r="L6" i="25"/>
  <c r="L6" i="19"/>
  <c r="L6" i="15"/>
  <c r="T6" i="16"/>
  <c r="T6" i="18"/>
  <c r="T6" i="20"/>
  <c r="T6" i="12"/>
  <c r="T6" i="24"/>
  <c r="T6" i="27"/>
  <c r="T6" i="19"/>
  <c r="T6" i="15"/>
  <c r="T6" i="17"/>
  <c r="T6" i="21"/>
  <c r="T6" i="25"/>
  <c r="AJ6" i="16"/>
  <c r="AJ6" i="21"/>
  <c r="AJ6" i="25"/>
  <c r="AJ6" i="17"/>
  <c r="AJ6" i="12"/>
  <c r="AJ6" i="18"/>
  <c r="AJ6" i="19"/>
  <c r="AJ6" i="27"/>
  <c r="AJ6" i="24"/>
  <c r="AJ6" i="15"/>
  <c r="AJ6" i="20"/>
  <c r="AR6" i="27"/>
  <c r="AR6" i="20"/>
  <c r="AR6" i="24"/>
  <c r="AR6" i="16"/>
  <c r="AR6" i="21"/>
  <c r="AR6" i="25"/>
  <c r="AR6" i="12"/>
  <c r="AR6" i="19"/>
  <c r="AR6" i="17"/>
  <c r="AR6" i="18"/>
  <c r="AR6" i="15"/>
  <c r="AR8" i="16"/>
  <c r="AR10" i="16"/>
  <c r="AR12" i="16"/>
  <c r="AR14" i="16"/>
  <c r="J5" i="16"/>
  <c r="J5" i="20"/>
  <c r="J5" i="19"/>
  <c r="J5" i="12"/>
  <c r="J5" i="24"/>
  <c r="J5" i="27"/>
  <c r="J5" i="18"/>
  <c r="J5" i="17"/>
  <c r="J5" i="21"/>
  <c r="J5" i="15"/>
  <c r="J5" i="25"/>
  <c r="R5" i="16"/>
  <c r="R5" i="20"/>
  <c r="R5" i="19"/>
  <c r="R5" i="12"/>
  <c r="R5" i="24"/>
  <c r="R5" i="27"/>
  <c r="R5" i="18"/>
  <c r="R5" i="17"/>
  <c r="R5" i="21"/>
  <c r="R5" i="15"/>
  <c r="R5" i="25"/>
  <c r="AH5" i="27"/>
  <c r="AH5" i="20"/>
  <c r="AH5" i="24"/>
  <c r="AH5" i="16"/>
  <c r="AH5" i="25"/>
  <c r="AH5" i="15"/>
  <c r="AH5" i="17"/>
  <c r="AH5" i="12"/>
  <c r="AH5" i="18"/>
  <c r="AH5" i="21"/>
  <c r="AH5" i="19"/>
  <c r="F6" i="16"/>
  <c r="F6" i="18"/>
  <c r="F6" i="20"/>
  <c r="F6" i="12"/>
  <c r="F6" i="24"/>
  <c r="F6" i="27"/>
  <c r="F6" i="17"/>
  <c r="F6" i="19"/>
  <c r="F6" i="21"/>
  <c r="F6" i="15"/>
  <c r="F6" i="25"/>
  <c r="N6" i="16"/>
  <c r="N6" i="18"/>
  <c r="N6" i="20"/>
  <c r="N6" i="12"/>
  <c r="N6" i="24"/>
  <c r="N6" i="27"/>
  <c r="N6" i="17"/>
  <c r="N6" i="19"/>
  <c r="N6" i="21"/>
  <c r="N6" i="15"/>
  <c r="N6" i="25"/>
  <c r="V6" i="16"/>
  <c r="V6" i="18"/>
  <c r="V6" i="20"/>
  <c r="V6" i="12"/>
  <c r="V6" i="24"/>
  <c r="V6" i="27"/>
  <c r="V6" i="17"/>
  <c r="V6" i="19"/>
  <c r="V6" i="21"/>
  <c r="V6" i="15"/>
  <c r="V6" i="25"/>
  <c r="AL6" i="16"/>
  <c r="AL6" i="21"/>
  <c r="AL6" i="25"/>
  <c r="AL6" i="17"/>
  <c r="AL6" i="12"/>
  <c r="AL6" i="18"/>
  <c r="AL6" i="19"/>
  <c r="AL6" i="15"/>
  <c r="AL6" i="27"/>
  <c r="AL6" i="20"/>
  <c r="AL6" i="24"/>
  <c r="C5" i="19"/>
  <c r="C5" i="15"/>
  <c r="C5" i="16"/>
  <c r="C5" i="20"/>
  <c r="C5" i="24"/>
  <c r="C5" i="17"/>
  <c r="C5" i="25"/>
  <c r="C5" i="12"/>
  <c r="C5" i="21"/>
  <c r="C5" i="18"/>
  <c r="S5" i="17"/>
  <c r="S5" i="19"/>
  <c r="S5" i="21"/>
  <c r="S5" i="15"/>
  <c r="S5" i="25"/>
  <c r="S5" i="18"/>
  <c r="S5" i="12"/>
  <c r="S5" i="27"/>
  <c r="S5" i="16"/>
  <c r="S5" i="20"/>
  <c r="S5" i="24"/>
  <c r="AI5" i="16"/>
  <c r="AI5" i="21"/>
  <c r="AI5" i="25"/>
  <c r="AI5" i="20"/>
  <c r="AI5" i="17"/>
  <c r="AI5" i="18"/>
  <c r="AI5" i="15"/>
  <c r="AI5" i="24"/>
  <c r="AI5" i="19"/>
  <c r="AI5" i="27"/>
  <c r="AI5" i="12"/>
  <c r="G6" i="16"/>
  <c r="G6" i="20"/>
  <c r="G6" i="19"/>
  <c r="G6" i="12"/>
  <c r="G6" i="24"/>
  <c r="G6" i="27"/>
  <c r="G6" i="18"/>
  <c r="G6" i="21"/>
  <c r="G6" i="25"/>
  <c r="G6" i="17"/>
  <c r="G6" i="15"/>
  <c r="AM6" i="17"/>
  <c r="AM6" i="12"/>
  <c r="AM6" i="18"/>
  <c r="AM6" i="19"/>
  <c r="AM6" i="15"/>
  <c r="AM6" i="27"/>
  <c r="AM6" i="24"/>
  <c r="AM6" i="21"/>
  <c r="AM6" i="20"/>
  <c r="AM6" i="16"/>
  <c r="AM6" i="25"/>
  <c r="AQ7" i="16"/>
  <c r="AQ30" i="2"/>
  <c r="AQ11" i="16"/>
  <c r="AQ15" i="16"/>
  <c r="AQ25" i="16"/>
  <c r="AS13" i="16"/>
  <c r="AQ18" i="16"/>
  <c r="E6" i="19"/>
  <c r="E6" i="18"/>
  <c r="E6" i="21"/>
  <c r="E6" i="15"/>
  <c r="E6" i="25"/>
  <c r="E6" i="17"/>
  <c r="E6" i="20"/>
  <c r="E6" i="24"/>
  <c r="E6" i="16"/>
  <c r="E6" i="12"/>
  <c r="E6" i="27"/>
  <c r="AS22" i="16"/>
  <c r="O5" i="16"/>
  <c r="O5" i="18"/>
  <c r="O5" i="20"/>
  <c r="O5" i="12"/>
  <c r="O5" i="24"/>
  <c r="O5" i="27"/>
  <c r="O5" i="17"/>
  <c r="O5" i="19"/>
  <c r="O5" i="21"/>
  <c r="O5" i="15"/>
  <c r="O5" i="25"/>
  <c r="AE5" i="19"/>
  <c r="AE5" i="15"/>
  <c r="AE5" i="27"/>
  <c r="AE5" i="24"/>
  <c r="AE5" i="12"/>
  <c r="AE5" i="16"/>
  <c r="AE5" i="21"/>
  <c r="AE5" i="25"/>
  <c r="AE5" i="20"/>
  <c r="AE5" i="17"/>
  <c r="AE5" i="18"/>
  <c r="C6" i="18"/>
  <c r="C6" i="12"/>
  <c r="C6" i="19"/>
  <c r="C6" i="15"/>
  <c r="C6" i="16"/>
  <c r="C6" i="20"/>
  <c r="C6" i="24"/>
  <c r="C6" i="17"/>
  <c r="C6" i="21"/>
  <c r="C6" i="25"/>
  <c r="S6" i="18"/>
  <c r="S6" i="17"/>
  <c r="S6" i="21"/>
  <c r="S6" i="15"/>
  <c r="S6" i="25"/>
  <c r="S6" i="16"/>
  <c r="S6" i="20"/>
  <c r="S6" i="19"/>
  <c r="S6" i="12"/>
  <c r="S6" i="24"/>
  <c r="S6" i="27"/>
  <c r="AI6" i="27"/>
  <c r="AI6" i="20"/>
  <c r="AI6" i="24"/>
  <c r="AI6" i="16"/>
  <c r="AI6" i="21"/>
  <c r="AI6" i="25"/>
  <c r="AI6" i="17"/>
  <c r="AI6" i="12"/>
  <c r="AI6" i="18"/>
  <c r="AI6" i="19"/>
  <c r="AI6" i="15"/>
  <c r="AQ8" i="16"/>
  <c r="AQ12" i="16"/>
  <c r="AR16" i="16"/>
  <c r="AR18" i="16"/>
  <c r="AR20" i="16"/>
  <c r="AR22" i="16"/>
  <c r="AR24" i="16"/>
  <c r="AR26" i="16"/>
  <c r="AS5" i="17"/>
  <c r="AS5" i="12"/>
  <c r="AS5" i="18"/>
  <c r="AS5" i="15"/>
  <c r="AS5" i="21"/>
  <c r="AS5" i="27"/>
  <c r="AS5" i="20"/>
  <c r="AS5" i="24"/>
  <c r="AS5" i="19"/>
  <c r="AS5" i="16"/>
  <c r="AS5" i="25"/>
  <c r="AS9" i="16"/>
  <c r="AQ16" i="16"/>
  <c r="AQ24" i="16"/>
  <c r="AS10" i="16"/>
  <c r="AS23" i="16"/>
  <c r="AS24" i="16"/>
  <c r="AS8" i="16"/>
  <c r="AR27" i="16"/>
  <c r="E5" i="16"/>
  <c r="E5" i="18"/>
  <c r="E5" i="20"/>
  <c r="E5" i="12"/>
  <c r="E5" i="24"/>
  <c r="E5" i="27"/>
  <c r="E5" i="17"/>
  <c r="E5" i="21"/>
  <c r="E5" i="25"/>
  <c r="E5" i="19"/>
  <c r="E5" i="15"/>
  <c r="AK5" i="16"/>
  <c r="AK5" i="21"/>
  <c r="AK5" i="25"/>
  <c r="AK5" i="12"/>
  <c r="AK5" i="27"/>
  <c r="AK5" i="24"/>
  <c r="AK5" i="15"/>
  <c r="AK5" i="18"/>
  <c r="AK5" i="19"/>
  <c r="AK5" i="17"/>
  <c r="AK5" i="20"/>
  <c r="AS30" i="2"/>
  <c r="AS7" i="16"/>
  <c r="I5" i="17"/>
  <c r="I5" i="19"/>
  <c r="I5" i="21"/>
  <c r="I5" i="15"/>
  <c r="I5" i="25"/>
  <c r="I5" i="18"/>
  <c r="I5" i="12"/>
  <c r="I5" i="27"/>
  <c r="I5" i="16"/>
  <c r="I5" i="20"/>
  <c r="I5" i="24"/>
  <c r="AS11" i="16"/>
  <c r="AQ17" i="16"/>
  <c r="AQ21" i="16"/>
  <c r="AK6" i="17"/>
  <c r="AK6" i="12"/>
  <c r="AK6" i="18"/>
  <c r="AK6" i="19"/>
  <c r="AK6" i="15"/>
  <c r="AK6" i="27"/>
  <c r="AK6" i="24"/>
  <c r="AK6" i="21"/>
  <c r="AK6" i="20"/>
  <c r="AK6" i="16"/>
  <c r="AK6" i="25"/>
  <c r="AS14" i="16"/>
  <c r="AS17" i="16"/>
  <c r="AQ27" i="16"/>
  <c r="U6" i="17"/>
  <c r="U6" i="16"/>
  <c r="U6" i="20"/>
  <c r="U6" i="12"/>
  <c r="U6" i="24"/>
  <c r="U6" i="27"/>
  <c r="U6" i="19"/>
  <c r="U6" i="21"/>
  <c r="U6" i="25"/>
  <c r="U6" i="18"/>
  <c r="U6" i="15"/>
  <c r="A14" i="27"/>
  <c r="H30" i="27"/>
  <c r="P30" i="27"/>
  <c r="X30" i="27"/>
  <c r="AF30" i="27"/>
  <c r="AN30" i="27"/>
  <c r="A19" i="27"/>
  <c r="A23" i="27"/>
  <c r="A13" i="23"/>
  <c r="S13" i="24"/>
  <c r="S38" i="113" s="1"/>
  <c r="K15" i="24"/>
  <c r="K40" i="113" s="1"/>
  <c r="J17" i="24"/>
  <c r="J42" i="113" s="1"/>
  <c r="R17" i="24"/>
  <c r="R42" i="113" s="1"/>
  <c r="AH17" i="24"/>
  <c r="F18" i="24"/>
  <c r="F43" i="113" s="1"/>
  <c r="J19" i="24"/>
  <c r="J44" i="113" s="1"/>
  <c r="R19" i="24"/>
  <c r="R44" i="113" s="1"/>
  <c r="AH19" i="24"/>
  <c r="N20" i="24"/>
  <c r="N45" i="113" s="1"/>
  <c r="V20" i="24"/>
  <c r="V45" i="113" s="1"/>
  <c r="AH21" i="24"/>
  <c r="AK7" i="24"/>
  <c r="AG10" i="24"/>
  <c r="I12" i="24"/>
  <c r="I37" i="113" s="1"/>
  <c r="E15" i="24"/>
  <c r="E40" i="113" s="1"/>
  <c r="O17" i="24"/>
  <c r="O42" i="113" s="1"/>
  <c r="A18" i="23"/>
  <c r="E22" i="24"/>
  <c r="E47" i="113" s="1"/>
  <c r="U22" i="24"/>
  <c r="U47" i="113" s="1"/>
  <c r="AK22" i="24"/>
  <c r="I23" i="24"/>
  <c r="I48" i="113" s="1"/>
  <c r="AS24" i="24"/>
  <c r="Q25" i="24"/>
  <c r="Q50" i="113" s="1"/>
  <c r="AS25" i="24"/>
  <c r="I26" i="24"/>
  <c r="I51" i="113" s="1"/>
  <c r="Q26" i="24"/>
  <c r="Q51" i="113" s="1"/>
  <c r="AG26" i="24"/>
  <c r="AO26" i="24"/>
  <c r="E8" i="24"/>
  <c r="E33" i="113" s="1"/>
  <c r="AS10" i="24"/>
  <c r="I18" i="24"/>
  <c r="I43" i="113" s="1"/>
  <c r="E21" i="24"/>
  <c r="E46" i="113" s="1"/>
  <c r="AN22" i="24"/>
  <c r="AJ25" i="24"/>
  <c r="M8" i="24"/>
  <c r="M33" i="113" s="1"/>
  <c r="E14" i="24"/>
  <c r="E39" i="113" s="1"/>
  <c r="M18" i="24"/>
  <c r="M43" i="113" s="1"/>
  <c r="I21" i="24"/>
  <c r="I46" i="113" s="1"/>
  <c r="R24" i="24"/>
  <c r="R49" i="113" s="1"/>
  <c r="M7" i="24"/>
  <c r="M32" i="113" s="1"/>
  <c r="AS7" i="24"/>
  <c r="AG8" i="24"/>
  <c r="U9" i="24"/>
  <c r="U34" i="113" s="1"/>
  <c r="I10" i="24"/>
  <c r="I35" i="113" s="1"/>
  <c r="E13" i="24"/>
  <c r="E38" i="113" s="1"/>
  <c r="AK13" i="24"/>
  <c r="AS15" i="24"/>
  <c r="S17" i="24"/>
  <c r="S42" i="113" s="1"/>
  <c r="AM18" i="24"/>
  <c r="K19" i="24"/>
  <c r="K44" i="113" s="1"/>
  <c r="O20" i="24"/>
  <c r="O45" i="113" s="1"/>
  <c r="A21" i="23"/>
  <c r="O22" i="24"/>
  <c r="O47" i="113" s="1"/>
  <c r="A23" i="23"/>
  <c r="S23" i="24"/>
  <c r="S48" i="113" s="1"/>
  <c r="O24" i="24"/>
  <c r="O49" i="113" s="1"/>
  <c r="A25" i="23"/>
  <c r="S25" i="24"/>
  <c r="S50" i="113" s="1"/>
  <c r="AI25" i="24"/>
  <c r="G26" i="24"/>
  <c r="G51" i="113" s="1"/>
  <c r="O26" i="24"/>
  <c r="O51" i="113" s="1"/>
  <c r="AE26" i="24"/>
  <c r="C27" i="24"/>
  <c r="A27" i="23"/>
  <c r="E17" i="24"/>
  <c r="E42" i="113" s="1"/>
  <c r="AS19" i="24"/>
  <c r="U21" i="24"/>
  <c r="U46" i="113" s="1"/>
  <c r="P22" i="24"/>
  <c r="P47" i="113" s="1"/>
  <c r="AJ23" i="24"/>
  <c r="L25" i="24"/>
  <c r="L50" i="113" s="1"/>
  <c r="AR25" i="24"/>
  <c r="U20" i="24"/>
  <c r="U45" i="113" s="1"/>
  <c r="V25" i="24"/>
  <c r="V50" i="113" s="1"/>
  <c r="AG17" i="24"/>
  <c r="F24" i="24"/>
  <c r="F49" i="113" s="1"/>
  <c r="Q17" i="24"/>
  <c r="Q42" i="113" s="1"/>
  <c r="V22" i="24"/>
  <c r="V47" i="113" s="1"/>
  <c r="AG13" i="24"/>
  <c r="N24" i="24"/>
  <c r="N49" i="113" s="1"/>
  <c r="AK10" i="24"/>
  <c r="U8" i="24"/>
  <c r="U33" i="113" s="1"/>
  <c r="Q11" i="24"/>
  <c r="Q36" i="113" s="1"/>
  <c r="M14" i="24"/>
  <c r="M39" i="113" s="1"/>
  <c r="AG15" i="24"/>
  <c r="Q18" i="24"/>
  <c r="Q43" i="113" s="1"/>
  <c r="E19" i="24"/>
  <c r="E44" i="113" s="1"/>
  <c r="AK19" i="24"/>
  <c r="M21" i="24"/>
  <c r="M46" i="113" s="1"/>
  <c r="L22" i="24"/>
  <c r="AR22" i="24"/>
  <c r="AF23" i="24"/>
  <c r="D24" i="24"/>
  <c r="D49" i="113" s="1"/>
  <c r="AJ24" i="24"/>
  <c r="AR26" i="24"/>
  <c r="Q13" i="24"/>
  <c r="Q38" i="113" s="1"/>
  <c r="M16" i="24"/>
  <c r="M41" i="113" s="1"/>
  <c r="AO17" i="24"/>
  <c r="Q19" i="24"/>
  <c r="Q44" i="113" s="1"/>
  <c r="AK20" i="24"/>
  <c r="V23" i="24"/>
  <c r="V48" i="113" s="1"/>
  <c r="J24" i="24"/>
  <c r="J49" i="113" s="1"/>
  <c r="R26" i="24"/>
  <c r="R51" i="113" s="1"/>
  <c r="U14" i="24"/>
  <c r="U39" i="113" s="1"/>
  <c r="Q21" i="24"/>
  <c r="Q46" i="113" s="1"/>
  <c r="V24" i="24"/>
  <c r="V49" i="113" s="1"/>
  <c r="I15" i="24"/>
  <c r="I40" i="113" s="1"/>
  <c r="E18" i="24"/>
  <c r="E43" i="113" s="1"/>
  <c r="AH25" i="24"/>
  <c r="V26" i="24"/>
  <c r="V51" i="113" s="1"/>
  <c r="F22" i="24"/>
  <c r="F47" i="113" s="1"/>
  <c r="D5" i="19"/>
  <c r="D5" i="16"/>
  <c r="D5" i="20"/>
  <c r="D5" i="15"/>
  <c r="D5" i="25"/>
  <c r="D5" i="21"/>
  <c r="D5" i="12"/>
  <c r="D5" i="27"/>
  <c r="D5" i="17"/>
  <c r="D5" i="18"/>
  <c r="D5" i="24"/>
  <c r="L5" i="19"/>
  <c r="L5" i="16"/>
  <c r="L5" i="20"/>
  <c r="L5" i="15"/>
  <c r="L5" i="25"/>
  <c r="L5" i="17"/>
  <c r="L5" i="18"/>
  <c r="L5" i="24"/>
  <c r="L5" i="21"/>
  <c r="L5" i="12"/>
  <c r="L5" i="27"/>
  <c r="T5" i="19"/>
  <c r="T5" i="18"/>
  <c r="T5" i="21"/>
  <c r="T5" i="15"/>
  <c r="T5" i="25"/>
  <c r="T5" i="16"/>
  <c r="T5" i="12"/>
  <c r="T5" i="27"/>
  <c r="T5" i="17"/>
  <c r="T5" i="20"/>
  <c r="T5" i="24"/>
  <c r="AJ5" i="17"/>
  <c r="AJ5" i="12"/>
  <c r="AJ5" i="18"/>
  <c r="AJ5" i="15"/>
  <c r="AJ5" i="21"/>
  <c r="AJ5" i="27"/>
  <c r="AJ5" i="24"/>
  <c r="AJ5" i="16"/>
  <c r="AJ5" i="20"/>
  <c r="AJ5" i="19"/>
  <c r="AJ5" i="25"/>
  <c r="AR5" i="19"/>
  <c r="AR5" i="15"/>
  <c r="AR5" i="27"/>
  <c r="AR5" i="24"/>
  <c r="AR5" i="12"/>
  <c r="AR5" i="21"/>
  <c r="AR5" i="20"/>
  <c r="AR5" i="18"/>
  <c r="AR5" i="16"/>
  <c r="AR5" i="25"/>
  <c r="AR5" i="17"/>
  <c r="H6" i="17"/>
  <c r="H6" i="19"/>
  <c r="H6" i="21"/>
  <c r="H6" i="15"/>
  <c r="H6" i="25"/>
  <c r="H6" i="16"/>
  <c r="H6" i="20"/>
  <c r="H6" i="24"/>
  <c r="H6" i="18"/>
  <c r="H6" i="12"/>
  <c r="H6" i="27"/>
  <c r="P6" i="17"/>
  <c r="P6" i="19"/>
  <c r="P6" i="21"/>
  <c r="P6" i="15"/>
  <c r="P6" i="25"/>
  <c r="P6" i="18"/>
  <c r="P6" i="12"/>
  <c r="P6" i="27"/>
  <c r="P6" i="16"/>
  <c r="P6" i="20"/>
  <c r="P6" i="24"/>
  <c r="AF6" i="19"/>
  <c r="AF6" i="15"/>
  <c r="AF6" i="27"/>
  <c r="AF6" i="20"/>
  <c r="AF6" i="24"/>
  <c r="AF6" i="16"/>
  <c r="AF6" i="25"/>
  <c r="AF6" i="12"/>
  <c r="AF6" i="21"/>
  <c r="AF6" i="17"/>
  <c r="AF6" i="18"/>
  <c r="AN6" i="19"/>
  <c r="AN6" i="15"/>
  <c r="AN6" i="27"/>
  <c r="AN6" i="20"/>
  <c r="AN6" i="24"/>
  <c r="AN6" i="21"/>
  <c r="AN6" i="17"/>
  <c r="AN6" i="18"/>
  <c r="AN6" i="16"/>
  <c r="AN6" i="25"/>
  <c r="AN6" i="12"/>
  <c r="AR7" i="16"/>
  <c r="AR30" i="2"/>
  <c r="AR9" i="16"/>
  <c r="AR11" i="16"/>
  <c r="AR13" i="16"/>
  <c r="AR15" i="16"/>
  <c r="F5" i="18"/>
  <c r="F5" i="17"/>
  <c r="F5" i="21"/>
  <c r="F5" i="15"/>
  <c r="F5" i="25"/>
  <c r="F5" i="16"/>
  <c r="F5" i="20"/>
  <c r="F5" i="19"/>
  <c r="F5" i="12"/>
  <c r="F5" i="24"/>
  <c r="F5" i="27"/>
  <c r="N5" i="18"/>
  <c r="N5" i="17"/>
  <c r="N5" i="21"/>
  <c r="N5" i="15"/>
  <c r="N5" i="25"/>
  <c r="N5" i="16"/>
  <c r="N5" i="20"/>
  <c r="N5" i="19"/>
  <c r="N5" i="12"/>
  <c r="N5" i="24"/>
  <c r="N5" i="27"/>
  <c r="V5" i="18"/>
  <c r="V5" i="17"/>
  <c r="V5" i="21"/>
  <c r="V5" i="15"/>
  <c r="V5" i="25"/>
  <c r="V5" i="16"/>
  <c r="V5" i="20"/>
  <c r="V5" i="19"/>
  <c r="V5" i="12"/>
  <c r="V5" i="24"/>
  <c r="V5" i="27"/>
  <c r="AL5" i="17"/>
  <c r="AL5" i="12"/>
  <c r="AL5" i="18"/>
  <c r="AL5" i="21"/>
  <c r="AL5" i="19"/>
  <c r="AL5" i="27"/>
  <c r="AL5" i="20"/>
  <c r="AL5" i="24"/>
  <c r="AL5" i="16"/>
  <c r="AL5" i="25"/>
  <c r="AL5" i="15"/>
  <c r="J6" i="17"/>
  <c r="J6" i="19"/>
  <c r="J6" i="21"/>
  <c r="J6" i="15"/>
  <c r="J6" i="25"/>
  <c r="J6" i="16"/>
  <c r="J6" i="18"/>
  <c r="J6" i="20"/>
  <c r="J6" i="12"/>
  <c r="J6" i="24"/>
  <c r="J6" i="27"/>
  <c r="R6" i="17"/>
  <c r="R6" i="19"/>
  <c r="R6" i="21"/>
  <c r="R6" i="15"/>
  <c r="R6" i="25"/>
  <c r="R6" i="16"/>
  <c r="R6" i="18"/>
  <c r="R6" i="20"/>
  <c r="R6" i="12"/>
  <c r="R6" i="24"/>
  <c r="R6" i="27"/>
  <c r="AH6" i="19"/>
  <c r="AH6" i="15"/>
  <c r="AH6" i="27"/>
  <c r="AH6" i="20"/>
  <c r="AH6" i="24"/>
  <c r="AH6" i="16"/>
  <c r="AH6" i="21"/>
  <c r="AH6" i="25"/>
  <c r="AH6" i="17"/>
  <c r="AH6" i="12"/>
  <c r="AH6" i="18"/>
  <c r="K5" i="16"/>
  <c r="K5" i="18"/>
  <c r="K5" i="20"/>
  <c r="K5" i="12"/>
  <c r="K5" i="24"/>
  <c r="K5" i="27"/>
  <c r="K5" i="17"/>
  <c r="K5" i="21"/>
  <c r="K5" i="25"/>
  <c r="K5" i="19"/>
  <c r="K5" i="15"/>
  <c r="AQ5" i="17"/>
  <c r="AQ5" i="12"/>
  <c r="AQ5" i="18"/>
  <c r="AQ5" i="21"/>
  <c r="AQ5" i="19"/>
  <c r="AQ5" i="27"/>
  <c r="AQ5" i="24"/>
  <c r="AQ5" i="25"/>
  <c r="AQ5" i="20"/>
  <c r="AQ5" i="16"/>
  <c r="AQ5" i="15"/>
  <c r="O6" i="18"/>
  <c r="O6" i="17"/>
  <c r="O6" i="21"/>
  <c r="O6" i="15"/>
  <c r="O6" i="25"/>
  <c r="O6" i="20"/>
  <c r="O6" i="12"/>
  <c r="O6" i="27"/>
  <c r="O6" i="16"/>
  <c r="O6" i="19"/>
  <c r="O6" i="24"/>
  <c r="AE6" i="27"/>
  <c r="AE6" i="20"/>
  <c r="AE6" i="24"/>
  <c r="AE6" i="16"/>
  <c r="AE6" i="25"/>
  <c r="AE6" i="15"/>
  <c r="AE6" i="12"/>
  <c r="AE6" i="21"/>
  <c r="AE6" i="17"/>
  <c r="AE6" i="18"/>
  <c r="AE6" i="19"/>
  <c r="C30" i="27"/>
  <c r="A7" i="27"/>
  <c r="AQ9" i="16"/>
  <c r="AQ13" i="16"/>
  <c r="Q6" i="17"/>
  <c r="Q6" i="16"/>
  <c r="Q6" i="20"/>
  <c r="Q6" i="12"/>
  <c r="Q6" i="24"/>
  <c r="Q6" i="27"/>
  <c r="Q6" i="19"/>
  <c r="Q6" i="18"/>
  <c r="Q6" i="21"/>
  <c r="Q6" i="15"/>
  <c r="Q6" i="25"/>
  <c r="M6" i="17"/>
  <c r="M6" i="16"/>
  <c r="M6" i="20"/>
  <c r="M6" i="12"/>
  <c r="M6" i="24"/>
  <c r="M6" i="27"/>
  <c r="M6" i="19"/>
  <c r="M6" i="18"/>
  <c r="M6" i="21"/>
  <c r="M6" i="15"/>
  <c r="M6" i="25"/>
  <c r="AQ22" i="16"/>
  <c r="AS19" i="16"/>
  <c r="AS16" i="16"/>
  <c r="AS18" i="16"/>
  <c r="G5" i="17"/>
  <c r="G5" i="19"/>
  <c r="G5" i="21"/>
  <c r="G5" i="15"/>
  <c r="G5" i="25"/>
  <c r="G5" i="16"/>
  <c r="G5" i="18"/>
  <c r="G5" i="20"/>
  <c r="G5" i="12"/>
  <c r="G5" i="24"/>
  <c r="G5" i="27"/>
  <c r="AM5" i="16"/>
  <c r="AM5" i="21"/>
  <c r="AM5" i="25"/>
  <c r="AM5" i="20"/>
  <c r="AM5" i="17"/>
  <c r="AM5" i="18"/>
  <c r="AM5" i="19"/>
  <c r="AM5" i="15"/>
  <c r="AM5" i="27"/>
  <c r="AM5" i="24"/>
  <c r="AM5" i="12"/>
  <c r="K6" i="16"/>
  <c r="K6" i="20"/>
  <c r="K6" i="19"/>
  <c r="K6" i="12"/>
  <c r="K6" i="24"/>
  <c r="K6" i="27"/>
  <c r="K6" i="18"/>
  <c r="K6" i="17"/>
  <c r="K6" i="21"/>
  <c r="K6" i="15"/>
  <c r="K6" i="25"/>
  <c r="AQ6" i="19"/>
  <c r="AQ6" i="15"/>
  <c r="AQ6" i="27"/>
  <c r="AQ6" i="20"/>
  <c r="AQ6" i="24"/>
  <c r="AQ6" i="16"/>
  <c r="AQ6" i="21"/>
  <c r="AQ6" i="25"/>
  <c r="AQ6" i="17"/>
  <c r="AQ6" i="12"/>
  <c r="AQ6" i="18"/>
  <c r="AQ10" i="16"/>
  <c r="AQ14" i="16"/>
  <c r="AR17" i="16"/>
  <c r="AR19" i="16"/>
  <c r="AR21" i="16"/>
  <c r="AR23" i="16"/>
  <c r="AR25" i="16"/>
  <c r="M5" i="16"/>
  <c r="M5" i="18"/>
  <c r="M5" i="20"/>
  <c r="M5" i="12"/>
  <c r="M5" i="24"/>
  <c r="M5" i="27"/>
  <c r="M5" i="17"/>
  <c r="M5" i="19"/>
  <c r="M5" i="21"/>
  <c r="M5" i="15"/>
  <c r="M5" i="25"/>
  <c r="AG6" i="17"/>
  <c r="AG6" i="12"/>
  <c r="AG6" i="18"/>
  <c r="AG6" i="19"/>
  <c r="AG6" i="15"/>
  <c r="AG6" i="27"/>
  <c r="AG6" i="20"/>
  <c r="AG6" i="24"/>
  <c r="AG6" i="16"/>
  <c r="AG6" i="21"/>
  <c r="AG6" i="25"/>
  <c r="AS6" i="19"/>
  <c r="AS6" i="15"/>
  <c r="AS6" i="27"/>
  <c r="AS6" i="20"/>
  <c r="AS6" i="24"/>
  <c r="AS6" i="16"/>
  <c r="AS6" i="21"/>
  <c r="AS6" i="25"/>
  <c r="AS6" i="17"/>
  <c r="AS6" i="12"/>
  <c r="AS6" i="18"/>
  <c r="AQ20" i="16"/>
  <c r="AS27" i="16"/>
  <c r="AG5" i="16"/>
  <c r="AG5" i="21"/>
  <c r="AG5" i="25"/>
  <c r="AG5" i="12"/>
  <c r="AG5" i="27"/>
  <c r="AG5" i="24"/>
  <c r="AG5" i="19"/>
  <c r="AG5" i="17"/>
  <c r="AG5" i="20"/>
  <c r="AG5" i="15"/>
  <c r="AG5" i="18"/>
  <c r="AS12" i="16"/>
  <c r="AQ26" i="16"/>
  <c r="AS25" i="16"/>
  <c r="U5" i="17"/>
  <c r="U5" i="19"/>
  <c r="U5" i="21"/>
  <c r="U5" i="15"/>
  <c r="U5" i="25"/>
  <c r="U5" i="18"/>
  <c r="U5" i="12"/>
  <c r="U5" i="27"/>
  <c r="U5" i="16"/>
  <c r="U5" i="20"/>
  <c r="U5" i="24"/>
  <c r="I6" i="19"/>
  <c r="I6" i="18"/>
  <c r="I6" i="21"/>
  <c r="I6" i="15"/>
  <c r="I6" i="25"/>
  <c r="I6" i="17"/>
  <c r="I6" i="20"/>
  <c r="I6" i="24"/>
  <c r="I6" i="16"/>
  <c r="I6" i="12"/>
  <c r="I6" i="27"/>
  <c r="AO6" i="27"/>
  <c r="AO6" i="20"/>
  <c r="AO6" i="24"/>
  <c r="AO6" i="16"/>
  <c r="AO6" i="21"/>
  <c r="AO6" i="25"/>
  <c r="AO6" i="17"/>
  <c r="AO6" i="18"/>
  <c r="AO6" i="15"/>
  <c r="AO6" i="12"/>
  <c r="AO6" i="19"/>
  <c r="AO5" i="16"/>
  <c r="AO5" i="21"/>
  <c r="AO5" i="25"/>
  <c r="AO5" i="12"/>
  <c r="AO5" i="27"/>
  <c r="AO5" i="24"/>
  <c r="AO5" i="15"/>
  <c r="AO5" i="18"/>
  <c r="AO5" i="19"/>
  <c r="AO5" i="17"/>
  <c r="AO5" i="20"/>
  <c r="AS15" i="16"/>
  <c r="AQ19" i="16"/>
  <c r="AQ23" i="16"/>
  <c r="AS26" i="16"/>
  <c r="Q5" i="16"/>
  <c r="Q5" i="18"/>
  <c r="Q5" i="20"/>
  <c r="Q5" i="12"/>
  <c r="Q5" i="24"/>
  <c r="Q5" i="27"/>
  <c r="Q5" i="17"/>
  <c r="Q5" i="19"/>
  <c r="Q5" i="21"/>
  <c r="Q5" i="15"/>
  <c r="Q5" i="25"/>
  <c r="AS21" i="16"/>
  <c r="AS20" i="16"/>
  <c r="S30" i="27"/>
  <c r="AI30" i="27"/>
  <c r="D30" i="27"/>
  <c r="L30" i="27"/>
  <c r="T30" i="27"/>
  <c r="AJ30" i="27"/>
  <c r="AC30" i="27"/>
  <c r="AD8" i="18"/>
  <c r="AD8" i="20"/>
  <c r="AD10" i="18"/>
  <c r="AD14" i="18"/>
  <c r="AD14" i="20"/>
  <c r="AA22" i="18"/>
  <c r="AA22" i="20"/>
  <c r="AB24" i="18"/>
  <c r="AB24" i="20"/>
  <c r="AA20" i="18"/>
  <c r="AA20" i="20"/>
  <c r="W10" i="18"/>
  <c r="W35" i="110" s="1"/>
  <c r="W10" i="20"/>
  <c r="W35" i="111" s="1"/>
  <c r="AA23" i="18"/>
  <c r="AA23" i="20"/>
  <c r="AA27" i="18"/>
  <c r="W19" i="18"/>
  <c r="W44" i="110" s="1"/>
  <c r="W19" i="20"/>
  <c r="W44" i="111" s="1"/>
  <c r="Y20" i="18"/>
  <c r="Y20" i="20"/>
  <c r="Y12" i="18"/>
  <c r="Y12" i="20"/>
  <c r="AA9" i="18"/>
  <c r="AA9" i="20"/>
  <c r="AD23" i="18"/>
  <c r="AD23" i="20"/>
  <c r="Y7" i="18"/>
  <c r="Y7" i="20"/>
  <c r="Y16" i="18"/>
  <c r="Y16" i="20"/>
  <c r="Y23" i="18"/>
  <c r="Y23" i="20"/>
  <c r="AD7" i="18"/>
  <c r="AD7" i="20"/>
  <c r="AD13" i="18"/>
  <c r="AD13" i="20"/>
  <c r="AA26" i="18"/>
  <c r="AA26" i="20"/>
  <c r="W11" i="18"/>
  <c r="W36" i="110" s="1"/>
  <c r="W11" i="20"/>
  <c r="W36" i="111" s="1"/>
  <c r="AB26" i="18"/>
  <c r="AB26" i="20"/>
  <c r="AB11" i="18"/>
  <c r="AB13" i="18"/>
  <c r="AB14" i="18"/>
  <c r="AB14" i="20"/>
  <c r="AB15" i="18"/>
  <c r="AB15" i="20"/>
  <c r="AA10" i="18"/>
  <c r="AA14" i="18"/>
  <c r="AA14" i="20"/>
  <c r="Y9" i="18"/>
  <c r="Y9" i="20"/>
  <c r="AA7" i="18"/>
  <c r="AA7" i="20"/>
  <c r="AD20" i="18"/>
  <c r="AD20" i="20"/>
  <c r="AD22" i="18"/>
  <c r="AD26" i="18"/>
  <c r="Y11" i="18"/>
  <c r="Y8" i="18"/>
  <c r="Y8" i="20"/>
  <c r="Z8" i="12"/>
  <c r="Z10" i="12"/>
  <c r="Z10" i="18"/>
  <c r="Z12" i="12"/>
  <c r="Z12" i="18"/>
  <c r="Z16" i="18"/>
  <c r="X12" i="12"/>
  <c r="X12" i="18"/>
  <c r="X14" i="18"/>
  <c r="X15" i="12"/>
  <c r="X15" i="18"/>
  <c r="X17" i="12"/>
  <c r="X17" i="18"/>
  <c r="X18" i="12"/>
  <c r="X18" i="18"/>
  <c r="X20" i="12"/>
  <c r="X20" i="18"/>
  <c r="X22" i="18"/>
  <c r="X24" i="12"/>
  <c r="X24" i="18"/>
  <c r="X26" i="12"/>
  <c r="X26" i="18"/>
  <c r="AF27" i="12"/>
  <c r="Z25" i="12"/>
  <c r="Z25" i="18"/>
  <c r="Z7" i="18"/>
  <c r="Z13" i="12"/>
  <c r="Z17" i="12"/>
  <c r="Z17" i="18"/>
  <c r="X21" i="12"/>
  <c r="X21" i="18"/>
  <c r="X25" i="18"/>
  <c r="Z18" i="12"/>
  <c r="Z26" i="12"/>
  <c r="Z26" i="18"/>
  <c r="A21" i="19"/>
  <c r="S30" i="2"/>
  <c r="AD8" i="12"/>
  <c r="AD8" i="16"/>
  <c r="AD10" i="12"/>
  <c r="AD14" i="12"/>
  <c r="AD14" i="16"/>
  <c r="AA22" i="12"/>
  <c r="AA22" i="16"/>
  <c r="D23" i="12"/>
  <c r="AB24" i="12"/>
  <c r="AB24" i="16"/>
  <c r="AA20" i="12"/>
  <c r="AA20" i="16"/>
  <c r="P8" i="12"/>
  <c r="P17" i="12"/>
  <c r="W10" i="12"/>
  <c r="W10" i="16"/>
  <c r="W35" i="109" s="1"/>
  <c r="AF25" i="12"/>
  <c r="H26" i="12"/>
  <c r="H51" i="112" s="1"/>
  <c r="K21" i="12"/>
  <c r="AA23" i="12"/>
  <c r="AA23" i="16"/>
  <c r="AA8" i="16"/>
  <c r="AM17" i="12"/>
  <c r="W19" i="12"/>
  <c r="W19" i="16"/>
  <c r="W44" i="109" s="1"/>
  <c r="AE26" i="12"/>
  <c r="M25" i="12"/>
  <c r="M50" i="112" s="1"/>
  <c r="Y20" i="12"/>
  <c r="Y20" i="16"/>
  <c r="AO26" i="12"/>
  <c r="Y12" i="12"/>
  <c r="Y12" i="16"/>
  <c r="AO19" i="12"/>
  <c r="Q26" i="12"/>
  <c r="Q51" i="112" s="1"/>
  <c r="AA9" i="12"/>
  <c r="AA9" i="16"/>
  <c r="AL18" i="12"/>
  <c r="AD23" i="12"/>
  <c r="AD23" i="16"/>
  <c r="AL26" i="12"/>
  <c r="W20" i="12"/>
  <c r="W24" i="12"/>
  <c r="O25" i="12"/>
  <c r="O50" i="112" s="1"/>
  <c r="AM26" i="12"/>
  <c r="Y7" i="12"/>
  <c r="Y7" i="16"/>
  <c r="U25" i="12"/>
  <c r="U50" i="112" s="1"/>
  <c r="Y16" i="12"/>
  <c r="Y16" i="16"/>
  <c r="Y23" i="12"/>
  <c r="Y23" i="16"/>
  <c r="AL8" i="12"/>
  <c r="AD7" i="12"/>
  <c r="AD7" i="16"/>
  <c r="AD13" i="12"/>
  <c r="AD13" i="16"/>
  <c r="D26" i="12"/>
  <c r="D51" i="112" s="1"/>
  <c r="AA26" i="12"/>
  <c r="AA26" i="16"/>
  <c r="J9" i="12"/>
  <c r="J13" i="12"/>
  <c r="J17" i="12"/>
  <c r="W11" i="12"/>
  <c r="W11" i="16"/>
  <c r="W36" i="109" s="1"/>
  <c r="D21" i="12"/>
  <c r="AJ25" i="12"/>
  <c r="AB26" i="12"/>
  <c r="AB26" i="16"/>
  <c r="K18" i="12"/>
  <c r="AA24" i="16"/>
  <c r="K26" i="12"/>
  <c r="K51" i="112" s="1"/>
  <c r="D11" i="12"/>
  <c r="D12" i="12"/>
  <c r="D13" i="12"/>
  <c r="D14" i="12"/>
  <c r="AB14" i="12"/>
  <c r="AB14" i="16"/>
  <c r="D15" i="12"/>
  <c r="AB15" i="12"/>
  <c r="AB15" i="16"/>
  <c r="D16" i="12"/>
  <c r="D17" i="12"/>
  <c r="W8" i="16"/>
  <c r="W33" i="109" s="1"/>
  <c r="P24" i="12"/>
  <c r="AF26" i="12"/>
  <c r="K19" i="12"/>
  <c r="AA10" i="16"/>
  <c r="AA14" i="12"/>
  <c r="AA14" i="16"/>
  <c r="J24" i="12"/>
  <c r="AH25" i="12"/>
  <c r="J26" i="12"/>
  <c r="J51" i="112" s="1"/>
  <c r="Y9" i="12"/>
  <c r="Y9" i="16"/>
  <c r="I14" i="12"/>
  <c r="Q17" i="12"/>
  <c r="AA7" i="12"/>
  <c r="AA7" i="16"/>
  <c r="K17" i="12"/>
  <c r="AD20" i="12"/>
  <c r="AD20" i="16"/>
  <c r="AD24" i="12"/>
  <c r="W18" i="16"/>
  <c r="W43" i="109" s="1"/>
  <c r="Y11" i="16"/>
  <c r="Y8" i="12"/>
  <c r="Y8" i="16"/>
  <c r="AO17" i="12"/>
  <c r="Q24" i="12"/>
  <c r="T25" i="16"/>
  <c r="T50" i="109" s="1"/>
  <c r="L14" i="16"/>
  <c r="L22" i="16"/>
  <c r="AJ11" i="16"/>
  <c r="L18" i="16"/>
  <c r="T7" i="16"/>
  <c r="T32" i="109" s="1"/>
  <c r="AJ13" i="16"/>
  <c r="D17" i="16"/>
  <c r="D42" i="109" s="1"/>
  <c r="AM9" i="16"/>
  <c r="O16" i="16"/>
  <c r="O41" i="109" s="1"/>
  <c r="T21" i="16"/>
  <c r="T46" i="109" s="1"/>
  <c r="AE18" i="16"/>
  <c r="T10" i="16"/>
  <c r="T35" i="109" s="1"/>
  <c r="AJ16" i="16"/>
  <c r="AE12" i="16"/>
  <c r="AM15" i="16"/>
  <c r="D21" i="16"/>
  <c r="D46" i="109" s="1"/>
  <c r="AM17" i="16"/>
  <c r="AM13" i="16"/>
  <c r="L24" i="16"/>
  <c r="E22" i="16"/>
  <c r="E47" i="109" s="1"/>
  <c r="Q17" i="16"/>
  <c r="Q42" i="109" s="1"/>
  <c r="AG25" i="16"/>
  <c r="H7" i="16"/>
  <c r="H32" i="109" s="1"/>
  <c r="AN7" i="16"/>
  <c r="AF8" i="16"/>
  <c r="X9" i="16"/>
  <c r="P10" i="16"/>
  <c r="P35" i="109" s="1"/>
  <c r="H11" i="16"/>
  <c r="H36" i="109" s="1"/>
  <c r="AN11" i="16"/>
  <c r="AF12" i="16"/>
  <c r="X13" i="16"/>
  <c r="P14" i="16"/>
  <c r="P39" i="109" s="1"/>
  <c r="H15" i="16"/>
  <c r="H40" i="109" s="1"/>
  <c r="AN15" i="16"/>
  <c r="AF16" i="16"/>
  <c r="X17" i="16"/>
  <c r="AE7" i="16"/>
  <c r="O9" i="16"/>
  <c r="O34" i="109" s="1"/>
  <c r="AM10" i="16"/>
  <c r="G14" i="16"/>
  <c r="G39" i="109" s="1"/>
  <c r="AE15" i="16"/>
  <c r="O17" i="16"/>
  <c r="O42" i="109" s="1"/>
  <c r="P18" i="16"/>
  <c r="P43" i="109" s="1"/>
  <c r="L19" i="16"/>
  <c r="AJ20" i="16"/>
  <c r="T22" i="16"/>
  <c r="T47" i="109" s="1"/>
  <c r="D24" i="16"/>
  <c r="D49" i="109" s="1"/>
  <c r="AK10" i="16"/>
  <c r="M17" i="16"/>
  <c r="M42" i="109" s="1"/>
  <c r="AE20" i="16"/>
  <c r="AM23" i="16"/>
  <c r="AO11" i="16"/>
  <c r="M21" i="16"/>
  <c r="M46" i="109" s="1"/>
  <c r="AM25" i="16"/>
  <c r="I14" i="16"/>
  <c r="I39" i="109" s="1"/>
  <c r="U26" i="16"/>
  <c r="U51" i="109" s="1"/>
  <c r="AG9" i="16"/>
  <c r="Q25" i="16"/>
  <c r="Q50" i="109" s="1"/>
  <c r="Q19" i="16"/>
  <c r="Q44" i="109" s="1"/>
  <c r="AG24" i="16"/>
  <c r="AO18" i="16"/>
  <c r="Q7" i="16"/>
  <c r="Q32" i="109" s="1"/>
  <c r="AC26" i="16"/>
  <c r="X51" i="109" s="1"/>
  <c r="E25" i="16"/>
  <c r="E50" i="109" s="1"/>
  <c r="AG22" i="16"/>
  <c r="AO14" i="16"/>
  <c r="AI26" i="16"/>
  <c r="A26" i="2"/>
  <c r="C26" i="16"/>
  <c r="K25" i="16"/>
  <c r="K50" i="109" s="1"/>
  <c r="S24" i="16"/>
  <c r="S49" i="109" s="1"/>
  <c r="E23" i="16"/>
  <c r="E48" i="109" s="1"/>
  <c r="U21" i="16"/>
  <c r="U46" i="109" s="1"/>
  <c r="AK19" i="16"/>
  <c r="M18" i="16"/>
  <c r="M43" i="109" s="1"/>
  <c r="Q12" i="16"/>
  <c r="Q37" i="109" s="1"/>
  <c r="I9" i="16"/>
  <c r="I34" i="109" s="1"/>
  <c r="AL26" i="16"/>
  <c r="V26" i="16"/>
  <c r="V51" i="109" s="1"/>
  <c r="F26" i="16"/>
  <c r="F51" i="109" s="1"/>
  <c r="N25" i="16"/>
  <c r="N50" i="109" s="1"/>
  <c r="AL24" i="16"/>
  <c r="V24" i="16"/>
  <c r="V49" i="109" s="1"/>
  <c r="A24" i="2"/>
  <c r="C24" i="16"/>
  <c r="K23" i="16"/>
  <c r="K48" i="109" s="1"/>
  <c r="S22" i="16"/>
  <c r="S47" i="109" s="1"/>
  <c r="AI20" i="16"/>
  <c r="A20" i="2"/>
  <c r="C20" i="16"/>
  <c r="K19" i="16"/>
  <c r="K44" i="109" s="1"/>
  <c r="S18" i="16"/>
  <c r="S43" i="109" s="1"/>
  <c r="U17" i="16"/>
  <c r="U42" i="109" s="1"/>
  <c r="AK15" i="16"/>
  <c r="AC25" i="16"/>
  <c r="X50" i="109" s="1"/>
  <c r="U16" i="16"/>
  <c r="U41" i="109" s="1"/>
  <c r="D13" i="16"/>
  <c r="D38" i="109" s="1"/>
  <c r="AJ19" i="16"/>
  <c r="D18" i="16"/>
  <c r="D43" i="109" s="1"/>
  <c r="AE22" i="16"/>
  <c r="Q21" i="16"/>
  <c r="Q46" i="109" s="1"/>
  <c r="AF7" i="16"/>
  <c r="AN10" i="16"/>
  <c r="H14" i="16"/>
  <c r="H39" i="109" s="1"/>
  <c r="P17" i="16"/>
  <c r="P42" i="109" s="1"/>
  <c r="AM16" i="16"/>
  <c r="D22" i="16"/>
  <c r="D47" i="109" s="1"/>
  <c r="AM19" i="16"/>
  <c r="AG8" i="16"/>
  <c r="AK24" i="16"/>
  <c r="Q20" i="16"/>
  <c r="Q45" i="109" s="1"/>
  <c r="A27" i="2"/>
  <c r="C27" i="16"/>
  <c r="U23" i="16"/>
  <c r="U48" i="109" s="1"/>
  <c r="Q16" i="16"/>
  <c r="Q41" i="109" s="1"/>
  <c r="J26" i="16"/>
  <c r="J51" i="109" s="1"/>
  <c r="Z24" i="16"/>
  <c r="AI21" i="16"/>
  <c r="AK13" i="16"/>
  <c r="AC10" i="16"/>
  <c r="X35" i="109" s="1"/>
  <c r="U7" i="16"/>
  <c r="U32" i="109" s="1"/>
  <c r="J23" i="16"/>
  <c r="J48" i="109" s="1"/>
  <c r="R22" i="16"/>
  <c r="R47" i="109" s="1"/>
  <c r="Z21" i="16"/>
  <c r="AH20" i="16"/>
  <c r="J19" i="16"/>
  <c r="J44" i="109" s="1"/>
  <c r="N7" i="16"/>
  <c r="N32" i="109" s="1"/>
  <c r="F8" i="16"/>
  <c r="F33" i="109" s="1"/>
  <c r="AL8" i="16"/>
  <c r="V10" i="16"/>
  <c r="V35" i="109" s="1"/>
  <c r="N11" i="16"/>
  <c r="N36" i="109" s="1"/>
  <c r="F12" i="16"/>
  <c r="F37" i="109" s="1"/>
  <c r="AL12" i="16"/>
  <c r="V14" i="16"/>
  <c r="V39" i="109" s="1"/>
  <c r="N15" i="16"/>
  <c r="N40" i="109" s="1"/>
  <c r="F16" i="16"/>
  <c r="F41" i="109" s="1"/>
  <c r="AL16" i="16"/>
  <c r="A8" i="2"/>
  <c r="C8" i="16"/>
  <c r="K11" i="16"/>
  <c r="K36" i="109" s="1"/>
  <c r="AI12" i="16"/>
  <c r="S14" i="16"/>
  <c r="S39" i="109" s="1"/>
  <c r="AI15" i="16"/>
  <c r="S17" i="16"/>
  <c r="S42" i="109" s="1"/>
  <c r="R18" i="16"/>
  <c r="R43" i="109" s="1"/>
  <c r="AH18" i="16"/>
  <c r="P19" i="16"/>
  <c r="P44" i="109" s="1"/>
  <c r="H20" i="16"/>
  <c r="H45" i="109" s="1"/>
  <c r="AN20" i="16"/>
  <c r="AF21" i="16"/>
  <c r="X22" i="16"/>
  <c r="P23" i="16"/>
  <c r="P48" i="109" s="1"/>
  <c r="H24" i="16"/>
  <c r="H49" i="109" s="1"/>
  <c r="E8" i="16"/>
  <c r="E33" i="109" s="1"/>
  <c r="M11" i="16"/>
  <c r="M36" i="109" s="1"/>
  <c r="U14" i="16"/>
  <c r="U39" i="109" s="1"/>
  <c r="E10" i="16"/>
  <c r="E35" i="109" s="1"/>
  <c r="AO25" i="16"/>
  <c r="AG20" i="16"/>
  <c r="L7" i="16"/>
  <c r="AJ8" i="16"/>
  <c r="D12" i="16"/>
  <c r="D37" i="109" s="1"/>
  <c r="L15" i="16"/>
  <c r="T18" i="16"/>
  <c r="T43" i="109" s="1"/>
  <c r="AJ15" i="16"/>
  <c r="AJ7" i="16"/>
  <c r="AE10" i="16"/>
  <c r="Q10" i="16"/>
  <c r="Q35" i="109" s="1"/>
  <c r="D15" i="16"/>
  <c r="D40" i="109" s="1"/>
  <c r="O12" i="16"/>
  <c r="O37" i="109" s="1"/>
  <c r="AJ23" i="16"/>
  <c r="U20" i="16"/>
  <c r="U45" i="109" s="1"/>
  <c r="D9" i="16"/>
  <c r="D34" i="109" s="1"/>
  <c r="L12" i="16"/>
  <c r="T15" i="16"/>
  <c r="T40" i="109" s="1"/>
  <c r="G13" i="16"/>
  <c r="G38" i="109" s="1"/>
  <c r="AC23" i="16"/>
  <c r="X48" i="109" s="1"/>
  <c r="Q11" i="16"/>
  <c r="Q36" i="109" s="1"/>
  <c r="D8" i="16"/>
  <c r="D33" i="109" s="1"/>
  <c r="L11" i="16"/>
  <c r="AJ12" i="16"/>
  <c r="T14" i="16"/>
  <c r="T39" i="109" s="1"/>
  <c r="D16" i="16"/>
  <c r="D41" i="109" s="1"/>
  <c r="AM7" i="16"/>
  <c r="G11" i="16"/>
  <c r="G36" i="109" s="1"/>
  <c r="O14" i="16"/>
  <c r="O39" i="109" s="1"/>
  <c r="T19" i="16"/>
  <c r="T44" i="109" s="1"/>
  <c r="AC11" i="16"/>
  <c r="X36" i="109" s="1"/>
  <c r="G21" i="16"/>
  <c r="G46" i="109" s="1"/>
  <c r="AJ25" i="16"/>
  <c r="O26" i="16"/>
  <c r="O51" i="109" s="1"/>
  <c r="X7" i="16"/>
  <c r="P8" i="16"/>
  <c r="P33" i="109" s="1"/>
  <c r="H9" i="16"/>
  <c r="H34" i="109" s="1"/>
  <c r="AN9" i="16"/>
  <c r="AF10" i="16"/>
  <c r="X11" i="16"/>
  <c r="P12" i="16"/>
  <c r="P37" i="109" s="1"/>
  <c r="H13" i="16"/>
  <c r="H38" i="109" s="1"/>
  <c r="AN13" i="16"/>
  <c r="AF14" i="16"/>
  <c r="X15" i="16"/>
  <c r="P16" i="16"/>
  <c r="P41" i="109" s="1"/>
  <c r="H17" i="16"/>
  <c r="H42" i="109" s="1"/>
  <c r="G10" i="16"/>
  <c r="G35" i="109" s="1"/>
  <c r="AE11" i="16"/>
  <c r="O13" i="16"/>
  <c r="O38" i="109" s="1"/>
  <c r="AM14" i="16"/>
  <c r="AN17" i="16"/>
  <c r="AF18" i="16"/>
  <c r="D20" i="16"/>
  <c r="D45" i="109" s="1"/>
  <c r="L23" i="16"/>
  <c r="AC7" i="16"/>
  <c r="E14" i="16"/>
  <c r="E39" i="109" s="1"/>
  <c r="G19" i="16"/>
  <c r="G44" i="109" s="1"/>
  <c r="O22" i="16"/>
  <c r="O47" i="109" s="1"/>
  <c r="AJ24" i="16"/>
  <c r="T26" i="16"/>
  <c r="T51" i="109" s="1"/>
  <c r="E18" i="16"/>
  <c r="E43" i="109" s="1"/>
  <c r="O24" i="16"/>
  <c r="O49" i="109" s="1"/>
  <c r="Q22" i="16"/>
  <c r="Q47" i="109" s="1"/>
  <c r="I18" i="16"/>
  <c r="I43" i="109" s="1"/>
  <c r="I26" i="16"/>
  <c r="I51" i="109" s="1"/>
  <c r="I20" i="16"/>
  <c r="I45" i="109" s="1"/>
  <c r="I8" i="16"/>
  <c r="I33" i="109" s="1"/>
  <c r="AO24" i="16"/>
  <c r="Q26" i="16"/>
  <c r="Q51" i="109" s="1"/>
  <c r="I22" i="16"/>
  <c r="I47" i="109" s="1"/>
  <c r="AG13" i="16"/>
  <c r="AK25" i="16"/>
  <c r="M24" i="16"/>
  <c r="M49" i="109" s="1"/>
  <c r="I21" i="16"/>
  <c r="I46" i="109" s="1"/>
  <c r="AO17" i="16"/>
  <c r="AG11" i="16"/>
  <c r="S26" i="16"/>
  <c r="S51" i="109" s="1"/>
  <c r="AI24" i="16"/>
  <c r="AK23" i="16"/>
  <c r="M22" i="16"/>
  <c r="M47" i="109" s="1"/>
  <c r="AC20" i="16"/>
  <c r="X45" i="109" s="1"/>
  <c r="E19" i="16"/>
  <c r="E44" i="109" s="1"/>
  <c r="I17" i="16"/>
  <c r="I42" i="109" s="1"/>
  <c r="AO13" i="16"/>
  <c r="AG10" i="16"/>
  <c r="N26" i="16"/>
  <c r="N51" i="109" s="1"/>
  <c r="AL25" i="16"/>
  <c r="V25" i="16"/>
  <c r="V50" i="109" s="1"/>
  <c r="F25" i="16"/>
  <c r="F50" i="109" s="1"/>
  <c r="N24" i="16"/>
  <c r="N49" i="109" s="1"/>
  <c r="AI22" i="16"/>
  <c r="AC17" i="16"/>
  <c r="X42" i="109" s="1"/>
  <c r="O19" i="16"/>
  <c r="O44" i="109" s="1"/>
  <c r="AM20" i="16"/>
  <c r="G24" i="16"/>
  <c r="G49" i="109" s="1"/>
  <c r="AN24" i="16"/>
  <c r="AF25" i="16"/>
  <c r="X26" i="16"/>
  <c r="AG12" i="16"/>
  <c r="U18" i="16"/>
  <c r="U43" i="109" s="1"/>
  <c r="AC21" i="16"/>
  <c r="X46" i="109" s="1"/>
  <c r="G26" i="16"/>
  <c r="G51" i="109" s="1"/>
  <c r="AG15" i="16"/>
  <c r="I23" i="16"/>
  <c r="I48" i="109" s="1"/>
  <c r="AK26" i="16"/>
  <c r="AG19" i="16"/>
  <c r="S15" i="16"/>
  <c r="S40" i="109" s="1"/>
  <c r="AI13" i="16"/>
  <c r="A13" i="2"/>
  <c r="A14" i="17"/>
  <c r="C13" i="16"/>
  <c r="K12" i="16"/>
  <c r="K37" i="109" s="1"/>
  <c r="S11" i="16"/>
  <c r="S36" i="109" s="1"/>
  <c r="AI9" i="16"/>
  <c r="A9" i="2"/>
  <c r="C9" i="16"/>
  <c r="K8" i="16"/>
  <c r="K33" i="109" s="1"/>
  <c r="S7" i="16"/>
  <c r="S32" i="109" s="1"/>
  <c r="R17" i="16"/>
  <c r="R42" i="109" s="1"/>
  <c r="Z16" i="16"/>
  <c r="J16" i="16"/>
  <c r="J41" i="109" s="1"/>
  <c r="AH15" i="16"/>
  <c r="R15" i="16"/>
  <c r="R40" i="109" s="1"/>
  <c r="Z14" i="16"/>
  <c r="J14" i="16"/>
  <c r="J39" i="109" s="1"/>
  <c r="AH13" i="16"/>
  <c r="R13" i="16"/>
  <c r="R38" i="109" s="1"/>
  <c r="Z12" i="16"/>
  <c r="J12" i="16"/>
  <c r="J37" i="109" s="1"/>
  <c r="AH11" i="16"/>
  <c r="R11" i="16"/>
  <c r="R36" i="109" s="1"/>
  <c r="Z10" i="16"/>
  <c r="J10" i="16"/>
  <c r="J35" i="109" s="1"/>
  <c r="AH9" i="16"/>
  <c r="R9" i="16"/>
  <c r="R34" i="109" s="1"/>
  <c r="Z8" i="16"/>
  <c r="J8" i="16"/>
  <c r="J33" i="109" s="1"/>
  <c r="AH7" i="16"/>
  <c r="R7" i="16"/>
  <c r="R32" i="109" s="1"/>
  <c r="F19" i="16"/>
  <c r="F44" i="109" s="1"/>
  <c r="V19" i="16"/>
  <c r="V44" i="109" s="1"/>
  <c r="AL19" i="16"/>
  <c r="N20" i="16"/>
  <c r="N45" i="109" s="1"/>
  <c r="F21" i="16"/>
  <c r="F46" i="109" s="1"/>
  <c r="V21" i="16"/>
  <c r="V46" i="109" s="1"/>
  <c r="AL21" i="16"/>
  <c r="N22" i="16"/>
  <c r="N47" i="109" s="1"/>
  <c r="F23" i="16"/>
  <c r="F48" i="109" s="1"/>
  <c r="V23" i="16"/>
  <c r="V48" i="109" s="1"/>
  <c r="AL23" i="16"/>
  <c r="E7" i="16"/>
  <c r="E32" i="109" s="1"/>
  <c r="AC8" i="16"/>
  <c r="M10" i="16"/>
  <c r="M35" i="109" s="1"/>
  <c r="AK11" i="16"/>
  <c r="U13" i="16"/>
  <c r="U38" i="109" s="1"/>
  <c r="U15" i="16"/>
  <c r="U40" i="109" s="1"/>
  <c r="K18" i="16"/>
  <c r="K43" i="109" s="1"/>
  <c r="AI19" i="16"/>
  <c r="S21" i="16"/>
  <c r="S46" i="109" s="1"/>
  <c r="A23" i="2"/>
  <c r="C23" i="16"/>
  <c r="R24" i="16"/>
  <c r="R49" i="109" s="1"/>
  <c r="J25" i="16"/>
  <c r="J50" i="109" s="1"/>
  <c r="AH26" i="16"/>
  <c r="Q8" i="16"/>
  <c r="Q33" i="109" s="1"/>
  <c r="AG14" i="16"/>
  <c r="U19" i="16"/>
  <c r="U44" i="109" s="1"/>
  <c r="AC22" i="16"/>
  <c r="X47" i="109" s="1"/>
  <c r="A25" i="2"/>
  <c r="C25" i="16"/>
  <c r="AG18" i="16"/>
  <c r="AC24" i="16"/>
  <c r="AG23" i="16"/>
  <c r="I16" i="16"/>
  <c r="I41" i="109" s="1"/>
  <c r="AE26" i="16"/>
  <c r="I15" i="16"/>
  <c r="I40" i="109" s="1"/>
  <c r="D26" i="16"/>
  <c r="D51" i="109" s="1"/>
  <c r="U12" i="16"/>
  <c r="U37" i="109" s="1"/>
  <c r="AJ22" i="16"/>
  <c r="AE17" i="16"/>
  <c r="O11" i="16"/>
  <c r="O36" i="109" s="1"/>
  <c r="G8" i="16"/>
  <c r="G33" i="109" s="1"/>
  <c r="AF17" i="16"/>
  <c r="H16" i="16"/>
  <c r="H41" i="109" s="1"/>
  <c r="X14" i="16"/>
  <c r="AN12" i="16"/>
  <c r="P11" i="16"/>
  <c r="P36" i="109" s="1"/>
  <c r="AF9" i="16"/>
  <c r="H8" i="16"/>
  <c r="H33" i="109" s="1"/>
  <c r="AG21" i="16"/>
  <c r="AE24" i="16"/>
  <c r="D25" i="16"/>
  <c r="D50" i="109" s="1"/>
  <c r="U8" i="16"/>
  <c r="U33" i="109" s="1"/>
  <c r="AJ18" i="16"/>
  <c r="G7" i="16"/>
  <c r="G32" i="109" s="1"/>
  <c r="T12" i="16"/>
  <c r="T37" i="109" s="1"/>
  <c r="L9" i="16"/>
  <c r="AG16" i="16"/>
  <c r="D23" i="16"/>
  <c r="D48" i="109" s="1"/>
  <c r="L8" i="16"/>
  <c r="G9" i="16"/>
  <c r="G34" i="109" s="1"/>
  <c r="D7" i="16"/>
  <c r="D32" i="109" s="1"/>
  <c r="T17" i="16"/>
  <c r="T42" i="109" s="1"/>
  <c r="T9" i="16"/>
  <c r="T34" i="109" s="1"/>
  <c r="AO12" i="16"/>
  <c r="AO10" i="16"/>
  <c r="M13" i="16"/>
  <c r="M38" i="109" s="1"/>
  <c r="L13" i="16"/>
  <c r="L20" i="16"/>
  <c r="AF11" i="16"/>
  <c r="H18" i="16"/>
  <c r="H43" i="109" s="1"/>
  <c r="G23" i="16"/>
  <c r="G48" i="109" s="1"/>
  <c r="Q24" i="16"/>
  <c r="Q49" i="109" s="1"/>
  <c r="K26" i="16"/>
  <c r="K51" i="109" s="1"/>
  <c r="I13" i="16"/>
  <c r="I38" i="109" s="1"/>
  <c r="AH25" i="16"/>
  <c r="A21" i="2"/>
  <c r="C21" i="16"/>
  <c r="E13" i="16"/>
  <c r="E38" i="109" s="1"/>
  <c r="R21" i="16"/>
  <c r="R46" i="109" s="1"/>
  <c r="AH19" i="16"/>
  <c r="V7" i="16"/>
  <c r="F9" i="16"/>
  <c r="F34" i="109" s="1"/>
  <c r="N12" i="16"/>
  <c r="N37" i="109" s="1"/>
  <c r="AL13" i="16"/>
  <c r="V15" i="16"/>
  <c r="V40" i="109" s="1"/>
  <c r="F17" i="16"/>
  <c r="F42" i="109" s="1"/>
  <c r="A10" i="2"/>
  <c r="C10" i="16"/>
  <c r="K13" i="16"/>
  <c r="K38" i="109" s="1"/>
  <c r="A16" i="2"/>
  <c r="C16" i="16"/>
  <c r="V18" i="16"/>
  <c r="V43" i="109" s="1"/>
  <c r="X19" i="16"/>
  <c r="H21" i="16"/>
  <c r="H46" i="109" s="1"/>
  <c r="AF22" i="16"/>
  <c r="E12" i="16"/>
  <c r="E37" i="109" s="1"/>
  <c r="G18" i="16"/>
  <c r="G43" i="109" s="1"/>
  <c r="O21" i="16"/>
  <c r="O46" i="109" s="1"/>
  <c r="P24" i="16"/>
  <c r="P49" i="109" s="1"/>
  <c r="AN25" i="16"/>
  <c r="Q14" i="16"/>
  <c r="Q39" i="109" s="1"/>
  <c r="U22" i="16"/>
  <c r="U47" i="109" s="1"/>
  <c r="Q18" i="16"/>
  <c r="Q43" i="109" s="1"/>
  <c r="I24" i="16"/>
  <c r="I49" i="109" s="1"/>
  <c r="G17" i="16"/>
  <c r="G42" i="109" s="1"/>
  <c r="AJ9" i="16"/>
  <c r="T16" i="16"/>
  <c r="T41" i="109" s="1"/>
  <c r="AK14" i="16"/>
  <c r="P13" i="16"/>
  <c r="P38" i="109" s="1"/>
  <c r="AM8" i="16"/>
  <c r="T20" i="16"/>
  <c r="T45" i="109" s="1"/>
  <c r="AJ26" i="16"/>
  <c r="Q23" i="16"/>
  <c r="Q48" i="109" s="1"/>
  <c r="S19" i="16"/>
  <c r="S44" i="109" s="1"/>
  <c r="U11" i="16"/>
  <c r="U36" i="109" s="1"/>
  <c r="Z22" i="16"/>
  <c r="R19" i="16"/>
  <c r="R44" i="109" s="1"/>
  <c r="AL7" i="16"/>
  <c r="V9" i="16"/>
  <c r="V34" i="109" s="1"/>
  <c r="F11" i="16"/>
  <c r="F36" i="109" s="1"/>
  <c r="N14" i="16"/>
  <c r="N39" i="109" s="1"/>
  <c r="AL15" i="16"/>
  <c r="V17" i="16"/>
  <c r="V42" i="109" s="1"/>
  <c r="AI10" i="16"/>
  <c r="A14" i="2"/>
  <c r="C14" i="16"/>
  <c r="S16" i="16"/>
  <c r="S41" i="109" s="1"/>
  <c r="AL17" i="16"/>
  <c r="AN19" i="16"/>
  <c r="X21" i="16"/>
  <c r="H23" i="16"/>
  <c r="H48" i="109" s="1"/>
  <c r="M7" i="16"/>
  <c r="M32" i="109" s="1"/>
  <c r="AC13" i="16"/>
  <c r="X38" i="109" s="1"/>
  <c r="AM18" i="16"/>
  <c r="G22" i="16"/>
  <c r="G47" i="109" s="1"/>
  <c r="AF24" i="16"/>
  <c r="P26" i="16"/>
  <c r="P51" i="109" s="1"/>
  <c r="E24" i="16"/>
  <c r="E49" i="109" s="1"/>
  <c r="Q15" i="16"/>
  <c r="Q40" i="109" s="1"/>
  <c r="A22" i="2"/>
  <c r="A23" i="17"/>
  <c r="C22" i="16"/>
  <c r="K21" i="16"/>
  <c r="K46" i="109" s="1"/>
  <c r="S20" i="16"/>
  <c r="S45" i="109" s="1"/>
  <c r="AI18" i="16"/>
  <c r="A18" i="2"/>
  <c r="C18" i="16"/>
  <c r="AC16" i="16"/>
  <c r="X41" i="109" s="1"/>
  <c r="E15" i="16"/>
  <c r="E40" i="109" s="1"/>
  <c r="D11" i="16"/>
  <c r="D36" i="109" s="1"/>
  <c r="O8" i="16"/>
  <c r="O33" i="109" s="1"/>
  <c r="L26" i="16"/>
  <c r="L51" i="109" s="1"/>
  <c r="T8" i="16"/>
  <c r="T33" i="109" s="1"/>
  <c r="AJ14" i="16"/>
  <c r="AM11" i="16"/>
  <c r="T23" i="16"/>
  <c r="T48" i="109" s="1"/>
  <c r="AK18" i="16"/>
  <c r="P9" i="16"/>
  <c r="P34" i="109" s="1"/>
  <c r="X12" i="16"/>
  <c r="AF15" i="16"/>
  <c r="O7" i="16"/>
  <c r="O32" i="109" s="1"/>
  <c r="AE13" i="16"/>
  <c r="AN18" i="16"/>
  <c r="M9" i="16"/>
  <c r="M34" i="109" s="1"/>
  <c r="L25" i="16"/>
  <c r="L50" i="109" s="1"/>
  <c r="G25" i="16"/>
  <c r="G50" i="109" s="1"/>
  <c r="U25" i="16"/>
  <c r="U50" i="109" s="1"/>
  <c r="I10" i="16"/>
  <c r="I35" i="109" s="1"/>
  <c r="S25" i="16"/>
  <c r="S50" i="109" s="1"/>
  <c r="M20" i="16"/>
  <c r="M45" i="109" s="1"/>
  <c r="AO9" i="16"/>
  <c r="R25" i="16"/>
  <c r="R50" i="109" s="1"/>
  <c r="S23" i="16"/>
  <c r="S48" i="109" s="1"/>
  <c r="K20" i="16"/>
  <c r="K45" i="109" s="1"/>
  <c r="M16" i="16"/>
  <c r="M41" i="109" s="1"/>
  <c r="M12" i="16"/>
  <c r="M37" i="109" s="1"/>
  <c r="E9" i="16"/>
  <c r="E34" i="109" s="1"/>
  <c r="Z23" i="16"/>
  <c r="AH22" i="16"/>
  <c r="J21" i="16"/>
  <c r="J46" i="109" s="1"/>
  <c r="R20" i="16"/>
  <c r="R45" i="109" s="1"/>
  <c r="Z19" i="16"/>
  <c r="V8" i="16"/>
  <c r="V33" i="109" s="1"/>
  <c r="N9" i="16"/>
  <c r="N34" i="109" s="1"/>
  <c r="F10" i="16"/>
  <c r="F35" i="109" s="1"/>
  <c r="AL10" i="16"/>
  <c r="V12" i="16"/>
  <c r="V37" i="109" s="1"/>
  <c r="N13" i="16"/>
  <c r="N38" i="109" s="1"/>
  <c r="F14" i="16"/>
  <c r="F39" i="109" s="1"/>
  <c r="AL14" i="16"/>
  <c r="V16" i="16"/>
  <c r="V41" i="109" s="1"/>
  <c r="N17" i="16"/>
  <c r="N42" i="109" s="1"/>
  <c r="K7" i="16"/>
  <c r="K32" i="109" s="1"/>
  <c r="AI8" i="16"/>
  <c r="S10" i="16"/>
  <c r="S35" i="109" s="1"/>
  <c r="A12" i="2"/>
  <c r="C12" i="16"/>
  <c r="K15" i="16"/>
  <c r="K40" i="109" s="1"/>
  <c r="K16" i="16"/>
  <c r="K41" i="109" s="1"/>
  <c r="A17" i="2"/>
  <c r="C17" i="16"/>
  <c r="AH17" i="16"/>
  <c r="J18" i="16"/>
  <c r="J43" i="109" s="1"/>
  <c r="Z18" i="16"/>
  <c r="AF19" i="16"/>
  <c r="X20" i="16"/>
  <c r="P21" i="16"/>
  <c r="P46" i="109" s="1"/>
  <c r="H22" i="16"/>
  <c r="H47" i="109" s="1"/>
  <c r="AN22" i="16"/>
  <c r="AF23" i="16"/>
  <c r="AC9" i="16"/>
  <c r="AK12" i="16"/>
  <c r="E16" i="16"/>
  <c r="E41" i="109" s="1"/>
  <c r="G20" i="16"/>
  <c r="G45" i="109" s="1"/>
  <c r="AE21" i="16"/>
  <c r="O23" i="16"/>
  <c r="O48" i="109" s="1"/>
  <c r="X24" i="16"/>
  <c r="P25" i="16"/>
  <c r="P50" i="109" s="1"/>
  <c r="H26" i="16"/>
  <c r="H51" i="109" s="1"/>
  <c r="AN26" i="16"/>
  <c r="AO15" i="16"/>
  <c r="E20" i="16"/>
  <c r="E45" i="109" s="1"/>
  <c r="M23" i="16"/>
  <c r="M48" i="109" s="1"/>
  <c r="O25" i="16"/>
  <c r="O50" i="109" s="1"/>
  <c r="AM26" i="16"/>
  <c r="Q9" i="16"/>
  <c r="Q34" i="109" s="1"/>
  <c r="AO19" i="16"/>
  <c r="M25" i="16"/>
  <c r="M50" i="109" s="1"/>
  <c r="AO8" i="16"/>
  <c r="I25" i="16"/>
  <c r="I50" i="109" s="1"/>
  <c r="AG17" i="16"/>
  <c r="A15" i="2"/>
  <c r="C15" i="16"/>
  <c r="K14" i="16"/>
  <c r="K39" i="109" s="1"/>
  <c r="S13" i="16"/>
  <c r="S38" i="109" s="1"/>
  <c r="AI11" i="16"/>
  <c r="A11" i="2"/>
  <c r="C11" i="16"/>
  <c r="K10" i="16"/>
  <c r="K35" i="109" s="1"/>
  <c r="S9" i="16"/>
  <c r="S34" i="109" s="1"/>
  <c r="AI7" i="16"/>
  <c r="A7" i="2"/>
  <c r="C7" i="16"/>
  <c r="C32" i="109" s="1"/>
  <c r="Z17" i="16"/>
  <c r="J17" i="16"/>
  <c r="J42" i="109" s="1"/>
  <c r="AH16" i="16"/>
  <c r="R16" i="16"/>
  <c r="R41" i="109" s="1"/>
  <c r="Z15" i="16"/>
  <c r="J15" i="16"/>
  <c r="J40" i="109" s="1"/>
  <c r="AH14" i="16"/>
  <c r="R14" i="16"/>
  <c r="R39" i="109" s="1"/>
  <c r="Z13" i="16"/>
  <c r="J13" i="16"/>
  <c r="J38" i="109" s="1"/>
  <c r="AH12" i="16"/>
  <c r="R12" i="16"/>
  <c r="R37" i="109" s="1"/>
  <c r="Z11" i="16"/>
  <c r="J11" i="16"/>
  <c r="J36" i="109" s="1"/>
  <c r="AH10" i="16"/>
  <c r="R10" i="16"/>
  <c r="R35" i="109" s="1"/>
  <c r="Z9" i="16"/>
  <c r="J9" i="16"/>
  <c r="J34" i="109" s="1"/>
  <c r="AH8" i="16"/>
  <c r="R8" i="16"/>
  <c r="R33" i="109" s="1"/>
  <c r="Z7" i="16"/>
  <c r="J7" i="16"/>
  <c r="J32" i="109" s="1"/>
  <c r="N19" i="16"/>
  <c r="N44" i="109" s="1"/>
  <c r="F20" i="16"/>
  <c r="F45" i="109" s="1"/>
  <c r="V20" i="16"/>
  <c r="V45" i="109" s="1"/>
  <c r="AL20" i="16"/>
  <c r="N21" i="16"/>
  <c r="N46" i="109" s="1"/>
  <c r="F22" i="16"/>
  <c r="F47" i="109" s="1"/>
  <c r="V22" i="16"/>
  <c r="V47" i="109" s="1"/>
  <c r="AL22" i="16"/>
  <c r="N23" i="16"/>
  <c r="N48" i="109" s="1"/>
  <c r="F24" i="16"/>
  <c r="F49" i="109" s="1"/>
  <c r="AK7" i="16"/>
  <c r="U9" i="16"/>
  <c r="U34" i="109" s="1"/>
  <c r="E11" i="16"/>
  <c r="E36" i="109" s="1"/>
  <c r="AC12" i="16"/>
  <c r="M14" i="16"/>
  <c r="M39" i="109" s="1"/>
  <c r="E17" i="16"/>
  <c r="E42" i="109" s="1"/>
  <c r="A19" i="2"/>
  <c r="C19" i="16"/>
  <c r="K22" i="16"/>
  <c r="K47" i="109" s="1"/>
  <c r="AI23" i="16"/>
  <c r="AH24" i="16"/>
  <c r="Z25" i="16"/>
  <c r="R26" i="16"/>
  <c r="R51" i="109" s="1"/>
  <c r="AK17" i="16"/>
  <c r="E21" i="16"/>
  <c r="E46" i="109" s="1"/>
  <c r="K24" i="16"/>
  <c r="K49" i="109" s="1"/>
  <c r="AI25" i="16"/>
  <c r="Q13" i="16"/>
  <c r="Q38" i="109" s="1"/>
  <c r="AO21" i="16"/>
  <c r="M26" i="16"/>
  <c r="M51" i="109" s="1"/>
  <c r="AO16" i="16"/>
  <c r="AO26" i="16"/>
  <c r="AO20" i="16"/>
  <c r="I19" i="16"/>
  <c r="I44" i="109" s="1"/>
  <c r="AK22" i="16"/>
  <c r="T24" i="16"/>
  <c r="T49" i="109" s="1"/>
  <c r="O18" i="16"/>
  <c r="O43" i="109" s="1"/>
  <c r="L21" i="16"/>
  <c r="X18" i="16"/>
  <c r="G16" i="16"/>
  <c r="G41" i="109" s="1"/>
  <c r="AM12" i="16"/>
  <c r="AE9" i="16"/>
  <c r="AN16" i="16"/>
  <c r="P15" i="16"/>
  <c r="P40" i="109" s="1"/>
  <c r="AF13" i="16"/>
  <c r="H12" i="16"/>
  <c r="H37" i="109" s="1"/>
  <c r="X10" i="16"/>
  <c r="AN8" i="16"/>
  <c r="P7" i="16"/>
  <c r="P32" i="109" s="1"/>
  <c r="AO23" i="16"/>
  <c r="I7" i="16"/>
  <c r="I32" i="109" s="1"/>
  <c r="AJ21" i="16"/>
  <c r="AE16" i="16"/>
  <c r="O10" i="16"/>
  <c r="O35" i="109" s="1"/>
  <c r="L17" i="16"/>
  <c r="D14" i="16"/>
  <c r="D39" i="109" s="1"/>
  <c r="AJ10" i="16"/>
  <c r="I12" i="16"/>
  <c r="I37" i="109" s="1"/>
  <c r="AM21" i="16"/>
  <c r="AJ17" i="16"/>
  <c r="T11" i="16"/>
  <c r="T36" i="109" s="1"/>
  <c r="T13" i="16"/>
  <c r="T38" i="109" s="1"/>
  <c r="O20" i="16"/>
  <c r="O45" i="109" s="1"/>
  <c r="D19" i="16"/>
  <c r="D44" i="109" s="1"/>
  <c r="L10" i="16"/>
  <c r="L16" i="16"/>
  <c r="AE8" i="16"/>
  <c r="X8" i="16"/>
  <c r="AN14" i="16"/>
  <c r="G12" i="16"/>
  <c r="G37" i="109" s="1"/>
  <c r="AC19" i="16"/>
  <c r="X44" i="109" s="1"/>
  <c r="AK21" i="16"/>
  <c r="J24" i="16"/>
  <c r="J49" i="109" s="1"/>
  <c r="AI17" i="16"/>
  <c r="AK9" i="16"/>
  <c r="AH23" i="16"/>
  <c r="J22" i="16"/>
  <c r="J47" i="109" s="1"/>
  <c r="Z20" i="16"/>
  <c r="N8" i="16"/>
  <c r="N33" i="109" s="1"/>
  <c r="AL9" i="16"/>
  <c r="V11" i="16"/>
  <c r="V36" i="109" s="1"/>
  <c r="F13" i="16"/>
  <c r="F38" i="109" s="1"/>
  <c r="N16" i="16"/>
  <c r="N41" i="109" s="1"/>
  <c r="S8" i="16"/>
  <c r="S33" i="109" s="1"/>
  <c r="AI14" i="16"/>
  <c r="AI16" i="16"/>
  <c r="F18" i="16"/>
  <c r="F43" i="109" s="1"/>
  <c r="AL18" i="16"/>
  <c r="P20" i="16"/>
  <c r="P45" i="109" s="1"/>
  <c r="AN21" i="16"/>
  <c r="X23" i="16"/>
  <c r="AK8" i="16"/>
  <c r="M15" i="16"/>
  <c r="M40" i="109" s="1"/>
  <c r="AE19" i="16"/>
  <c r="AM22" i="16"/>
  <c r="H25" i="16"/>
  <c r="H50" i="109" s="1"/>
  <c r="AF26" i="16"/>
  <c r="AO7" i="16"/>
  <c r="M19" i="16"/>
  <c r="M44" i="109" s="1"/>
  <c r="AM24" i="16"/>
  <c r="U24" i="16"/>
  <c r="U49" i="109" s="1"/>
  <c r="AO22" i="16"/>
  <c r="AE14" i="16"/>
  <c r="D10" i="16"/>
  <c r="D35" i="109" s="1"/>
  <c r="G15" i="16"/>
  <c r="G40" i="109" s="1"/>
  <c r="H10" i="16"/>
  <c r="H35" i="109" s="1"/>
  <c r="X16" i="16"/>
  <c r="O15" i="16"/>
  <c r="O40" i="109" s="1"/>
  <c r="AC15" i="16"/>
  <c r="X40" i="109" s="1"/>
  <c r="AG7" i="16"/>
  <c r="AC18" i="16"/>
  <c r="X43" i="109" s="1"/>
  <c r="Z26" i="16"/>
  <c r="AC14" i="16"/>
  <c r="X39" i="109" s="1"/>
  <c r="M8" i="16"/>
  <c r="M33" i="109" s="1"/>
  <c r="R23" i="16"/>
  <c r="R48" i="109" s="1"/>
  <c r="AH21" i="16"/>
  <c r="J20" i="16"/>
  <c r="J45" i="109" s="1"/>
  <c r="F7" i="16"/>
  <c r="F32" i="109" s="1"/>
  <c r="N10" i="16"/>
  <c r="N35" i="109" s="1"/>
  <c r="AL11" i="16"/>
  <c r="V13" i="16"/>
  <c r="V38" i="109" s="1"/>
  <c r="F15" i="16"/>
  <c r="F40" i="109" s="1"/>
  <c r="K9" i="16"/>
  <c r="K34" i="109" s="1"/>
  <c r="S12" i="16"/>
  <c r="S37" i="109" s="1"/>
  <c r="K17" i="16"/>
  <c r="K42" i="109" s="1"/>
  <c r="N18" i="16"/>
  <c r="N43" i="109" s="1"/>
  <c r="H19" i="16"/>
  <c r="H44" i="109" s="1"/>
  <c r="AF20" i="16"/>
  <c r="P22" i="16"/>
  <c r="P47" i="109" s="1"/>
  <c r="AN23" i="16"/>
  <c r="U10" i="16"/>
  <c r="U35" i="109" s="1"/>
  <c r="AK16" i="16"/>
  <c r="AE23" i="16"/>
  <c r="X25" i="16"/>
  <c r="I11" i="16"/>
  <c r="I36" i="109" s="1"/>
  <c r="AK20" i="16"/>
  <c r="AE25" i="16"/>
  <c r="E26" i="16"/>
  <c r="E51" i="109" s="1"/>
  <c r="AG26" i="16"/>
  <c r="A21" i="13"/>
  <c r="P7" i="12"/>
  <c r="AL20" i="12"/>
  <c r="AL22" i="12"/>
  <c r="I10" i="12"/>
  <c r="J18" i="12"/>
  <c r="AL21" i="12"/>
  <c r="AL23" i="12"/>
  <c r="G20" i="12"/>
  <c r="E30" i="2"/>
  <c r="AO30" i="2"/>
  <c r="AM30" i="2"/>
  <c r="H30" i="2"/>
  <c r="AN30" i="2"/>
  <c r="X30" i="2"/>
  <c r="P30" i="2"/>
  <c r="G30" i="2"/>
  <c r="AK30" i="2"/>
  <c r="M30" i="2"/>
  <c r="U30" i="2"/>
  <c r="Q30" i="2"/>
  <c r="AL30" i="2"/>
  <c r="J30" i="2"/>
  <c r="D30" i="2"/>
  <c r="T30" i="2"/>
  <c r="AE30" i="2"/>
  <c r="N30" i="2"/>
  <c r="Z30" i="2"/>
  <c r="O30" i="2"/>
  <c r="L30" i="2"/>
  <c r="AF30" i="2"/>
  <c r="AG30" i="2"/>
  <c r="F30" i="2"/>
  <c r="V30" i="2"/>
  <c r="AI30" i="2"/>
  <c r="K30" i="2"/>
  <c r="AH30" i="2"/>
  <c r="R30" i="2"/>
  <c r="AC30" i="2"/>
  <c r="AB30" i="2"/>
  <c r="AJ30" i="2"/>
  <c r="I30" i="2"/>
  <c r="C30" i="2"/>
  <c r="G15" i="100"/>
  <c r="G29" i="100"/>
  <c r="F9" i="100"/>
  <c r="F23" i="100"/>
  <c r="G26" i="100"/>
  <c r="E16" i="100"/>
  <c r="C60" i="100"/>
  <c r="C38" i="103"/>
  <c r="F12" i="100"/>
  <c r="C40" i="100"/>
  <c r="C17" i="103"/>
  <c r="G14" i="100"/>
  <c r="F18" i="100"/>
  <c r="G25" i="100"/>
  <c r="F8" i="98"/>
  <c r="G11" i="100"/>
  <c r="C13" i="28"/>
  <c r="G21" i="100"/>
  <c r="F26" i="100"/>
  <c r="F14" i="100"/>
  <c r="E18" i="100"/>
  <c r="F27" i="100"/>
  <c r="D41" i="100"/>
  <c r="G23" i="100"/>
  <c r="E20" i="100"/>
  <c r="G10" i="100"/>
  <c r="G24" i="100"/>
  <c r="D40" i="100"/>
  <c r="E29" i="100"/>
  <c r="G13" i="100"/>
  <c r="F13" i="100"/>
  <c r="G27" i="100"/>
  <c r="E25" i="100"/>
  <c r="F17" i="100"/>
  <c r="E23" i="100"/>
  <c r="E19" i="100"/>
  <c r="E13" i="100"/>
  <c r="E14" i="100"/>
  <c r="F10" i="100"/>
  <c r="F28" i="100"/>
  <c r="G20" i="100"/>
  <c r="G18" i="100"/>
  <c r="D60" i="100"/>
  <c r="F29" i="100"/>
  <c r="G16" i="100"/>
  <c r="C10" i="103"/>
  <c r="F24" i="100"/>
  <c r="G19" i="100"/>
  <c r="E11" i="100"/>
  <c r="F22" i="100"/>
  <c r="G60" i="100"/>
  <c r="E15" i="100"/>
  <c r="G12" i="100"/>
  <c r="E28" i="100"/>
  <c r="E24" i="100"/>
  <c r="C41" i="100"/>
  <c r="F21" i="100"/>
  <c r="F20" i="100"/>
  <c r="F16" i="100"/>
  <c r="E22" i="100"/>
  <c r="E27" i="100"/>
  <c r="C42" i="100"/>
  <c r="F15" i="100"/>
  <c r="G17" i="100"/>
  <c r="C8" i="28"/>
  <c r="E26" i="100"/>
  <c r="E12" i="100"/>
  <c r="F11" i="100"/>
  <c r="F19" i="100"/>
  <c r="G22" i="100"/>
  <c r="E21" i="100"/>
  <c r="D42" i="100"/>
  <c r="C13" i="103"/>
  <c r="E9" i="100"/>
  <c r="E10" i="100"/>
  <c r="E17" i="100"/>
  <c r="G28" i="100"/>
  <c r="G9" i="100"/>
  <c r="F25" i="100"/>
  <c r="AJ21" i="21" l="1"/>
  <c r="P27" i="24"/>
  <c r="P52" i="113" s="1"/>
  <c r="A60" i="100"/>
  <c r="A27" i="16"/>
  <c r="C52" i="109"/>
  <c r="A27" i="24"/>
  <c r="C52" i="113"/>
  <c r="A27" i="17"/>
  <c r="C78" i="109"/>
  <c r="A27" i="19"/>
  <c r="C78" i="110"/>
  <c r="X52" i="110"/>
  <c r="X52" i="113"/>
  <c r="W27" i="20"/>
  <c r="W52" i="111" s="1"/>
  <c r="W25" i="112"/>
  <c r="M27" i="57"/>
  <c r="M25" i="113" s="1"/>
  <c r="M25" i="111"/>
  <c r="X52" i="109"/>
  <c r="AC27" i="12"/>
  <c r="AG27" i="12"/>
  <c r="AN27" i="12"/>
  <c r="AH27" i="12"/>
  <c r="A27" i="25"/>
  <c r="C78" i="113"/>
  <c r="S27" i="64"/>
  <c r="S25" i="112"/>
  <c r="G27" i="64"/>
  <c r="G25" i="112"/>
  <c r="M27" i="64"/>
  <c r="M25" i="112"/>
  <c r="L27" i="64"/>
  <c r="L25" i="112"/>
  <c r="AC27" i="64"/>
  <c r="X25" i="112"/>
  <c r="L27" i="57"/>
  <c r="L25" i="113" s="1"/>
  <c r="L25" i="111"/>
  <c r="I27" i="57"/>
  <c r="I25" i="113" s="1"/>
  <c r="I25" i="111"/>
  <c r="D27" i="62"/>
  <c r="D25" i="111"/>
  <c r="W27" i="24"/>
  <c r="W52" i="113" s="1"/>
  <c r="W25" i="113"/>
  <c r="A27" i="18"/>
  <c r="C52" i="110"/>
  <c r="AS27" i="24"/>
  <c r="N16" i="21"/>
  <c r="N67" i="111" s="1"/>
  <c r="AN15" i="20"/>
  <c r="F9" i="21"/>
  <c r="F60" i="111" s="1"/>
  <c r="AL27" i="24"/>
  <c r="T27" i="24"/>
  <c r="T52" i="113" s="1"/>
  <c r="U27" i="24"/>
  <c r="U52" i="113" s="1"/>
  <c r="F27" i="12"/>
  <c r="F52" i="112" s="1"/>
  <c r="AS27" i="12"/>
  <c r="T27" i="12"/>
  <c r="T52" i="112" s="1"/>
  <c r="D27" i="12"/>
  <c r="D52" i="112" s="1"/>
  <c r="AR27" i="12"/>
  <c r="AL27" i="12"/>
  <c r="G27" i="12"/>
  <c r="G52" i="112" s="1"/>
  <c r="AJ27" i="12"/>
  <c r="AM27" i="12"/>
  <c r="AK27" i="12"/>
  <c r="H27" i="12"/>
  <c r="H52" i="112" s="1"/>
  <c r="AO14" i="12"/>
  <c r="E27" i="12"/>
  <c r="E52" i="112" s="1"/>
  <c r="AI27" i="12"/>
  <c r="C27" i="12"/>
  <c r="AE27" i="12"/>
  <c r="L9" i="12"/>
  <c r="P25" i="12"/>
  <c r="P50" i="112" s="1"/>
  <c r="AS23" i="12"/>
  <c r="J22" i="12"/>
  <c r="AS21" i="21"/>
  <c r="AF17" i="25"/>
  <c r="AJ14" i="25"/>
  <c r="AS14" i="25"/>
  <c r="N18" i="25"/>
  <c r="N69" i="113" s="1"/>
  <c r="AO23" i="24"/>
  <c r="AO8" i="24"/>
  <c r="V21" i="62"/>
  <c r="G19" i="20"/>
  <c r="G44" i="111" s="1"/>
  <c r="AK24" i="62"/>
  <c r="O7" i="62"/>
  <c r="AO20" i="62"/>
  <c r="J17" i="21"/>
  <c r="J68" i="111" s="1"/>
  <c r="V7" i="62"/>
  <c r="I18" i="62"/>
  <c r="AG18" i="20"/>
  <c r="AM21" i="20"/>
  <c r="AI21" i="21"/>
  <c r="AS14" i="20"/>
  <c r="M14" i="20"/>
  <c r="M39" i="111" s="1"/>
  <c r="AK14" i="21"/>
  <c r="AF23" i="21"/>
  <c r="AH22" i="24"/>
  <c r="D23" i="24"/>
  <c r="D48" i="113" s="1"/>
  <c r="D25" i="24"/>
  <c r="D50" i="113" s="1"/>
  <c r="D26" i="24"/>
  <c r="D51" i="113" s="1"/>
  <c r="H25" i="25"/>
  <c r="H76" i="113" s="1"/>
  <c r="O23" i="24"/>
  <c r="O48" i="113" s="1"/>
  <c r="F27" i="25"/>
  <c r="F78" i="113" s="1"/>
  <c r="F23" i="24"/>
  <c r="F48" i="113" s="1"/>
  <c r="T26" i="24"/>
  <c r="T51" i="113" s="1"/>
  <c r="AR24" i="25"/>
  <c r="P26" i="25"/>
  <c r="P77" i="113" s="1"/>
  <c r="AI27" i="25"/>
  <c r="C26" i="24"/>
  <c r="A26" i="24" s="1"/>
  <c r="O26" i="25"/>
  <c r="O77" i="113" s="1"/>
  <c r="AM23" i="25"/>
  <c r="G24" i="25"/>
  <c r="G75" i="113" s="1"/>
  <c r="I26" i="25"/>
  <c r="I77" i="113" s="1"/>
  <c r="E15" i="25"/>
  <c r="E66" i="113" s="1"/>
  <c r="V8" i="25"/>
  <c r="V59" i="113" s="1"/>
  <c r="S20" i="25"/>
  <c r="S71" i="113" s="1"/>
  <c r="AR7" i="24"/>
  <c r="AI9" i="25"/>
  <c r="L9" i="25"/>
  <c r="L60" i="113" s="1"/>
  <c r="H12" i="25"/>
  <c r="H63" i="113" s="1"/>
  <c r="N9" i="25"/>
  <c r="N60" i="113" s="1"/>
  <c r="AH10" i="24"/>
  <c r="E16" i="25"/>
  <c r="E67" i="113" s="1"/>
  <c r="I9" i="25"/>
  <c r="I60" i="113" s="1"/>
  <c r="AH13" i="24"/>
  <c r="G15" i="25"/>
  <c r="G66" i="113" s="1"/>
  <c r="O22" i="25"/>
  <c r="O73" i="113" s="1"/>
  <c r="AE20" i="25"/>
  <c r="E25" i="25"/>
  <c r="E76" i="113" s="1"/>
  <c r="AL10" i="25"/>
  <c r="V15" i="25"/>
  <c r="V66" i="113" s="1"/>
  <c r="AR14" i="24"/>
  <c r="O14" i="25"/>
  <c r="O65" i="113" s="1"/>
  <c r="AN13" i="24"/>
  <c r="E24" i="25"/>
  <c r="E75" i="113" s="1"/>
  <c r="J10" i="24"/>
  <c r="J35" i="113" s="1"/>
  <c r="AI13" i="25"/>
  <c r="N26" i="12"/>
  <c r="N51" i="112" s="1"/>
  <c r="X49" i="109"/>
  <c r="A26" i="17"/>
  <c r="C77" i="109"/>
  <c r="O26" i="64"/>
  <c r="O24" i="112"/>
  <c r="W26" i="20"/>
  <c r="W51" i="111" s="1"/>
  <c r="W24" i="112"/>
  <c r="L26" i="21"/>
  <c r="L77" i="111" s="1"/>
  <c r="L24" i="111"/>
  <c r="C26" i="57"/>
  <c r="C24" i="113" s="1"/>
  <c r="C24" i="111"/>
  <c r="A26" i="16"/>
  <c r="C51" i="109"/>
  <c r="A26" i="19"/>
  <c r="C77" i="110"/>
  <c r="A26" i="18"/>
  <c r="C51" i="110"/>
  <c r="X37" i="109"/>
  <c r="A26" i="25"/>
  <c r="C77" i="113"/>
  <c r="P26" i="12"/>
  <c r="P51" i="112" s="1"/>
  <c r="U26" i="12"/>
  <c r="U51" i="112" s="1"/>
  <c r="W26" i="24"/>
  <c r="W51" i="113" s="1"/>
  <c r="W24" i="113"/>
  <c r="AE14" i="12"/>
  <c r="AC26" i="12"/>
  <c r="X51" i="112" s="1"/>
  <c r="C25" i="12"/>
  <c r="I26" i="12"/>
  <c r="I51" i="112" s="1"/>
  <c r="J25" i="12"/>
  <c r="J50" i="112" s="1"/>
  <c r="D23" i="25"/>
  <c r="D74" i="113" s="1"/>
  <c r="S14" i="25"/>
  <c r="S65" i="113" s="1"/>
  <c r="AH10" i="25"/>
  <c r="R14" i="25"/>
  <c r="R65" i="113" s="1"/>
  <c r="AF7" i="24"/>
  <c r="H10" i="25"/>
  <c r="H61" i="113" s="1"/>
  <c r="AN10" i="25"/>
  <c r="P12" i="25"/>
  <c r="P63" i="113" s="1"/>
  <c r="D12" i="24"/>
  <c r="D37" i="113" s="1"/>
  <c r="AF15" i="24"/>
  <c r="D21" i="25"/>
  <c r="D72" i="113" s="1"/>
  <c r="AH9" i="25"/>
  <c r="R13" i="25"/>
  <c r="R64" i="113" s="1"/>
  <c r="F14" i="25"/>
  <c r="F65" i="113" s="1"/>
  <c r="AL13" i="25"/>
  <c r="AM14" i="24"/>
  <c r="AN26" i="21"/>
  <c r="AN26" i="20"/>
  <c r="M18" i="111"/>
  <c r="M20" i="21"/>
  <c r="M71" i="111" s="1"/>
  <c r="M20" i="57"/>
  <c r="M18" i="113" s="1"/>
  <c r="AI17" i="62"/>
  <c r="AI17" i="20"/>
  <c r="J20" i="111"/>
  <c r="J23" i="21"/>
  <c r="J74" i="111" s="1"/>
  <c r="AG15" i="21"/>
  <c r="AG15" i="57"/>
  <c r="AG15" i="62"/>
  <c r="S19" i="111"/>
  <c r="S21" i="57"/>
  <c r="S19" i="113" s="1"/>
  <c r="S21" i="20"/>
  <c r="S46" i="111" s="1"/>
  <c r="AM23" i="20"/>
  <c r="AM23" i="57"/>
  <c r="O23" i="111"/>
  <c r="O25" i="57"/>
  <c r="O23" i="113" s="1"/>
  <c r="AI26" i="62"/>
  <c r="AI27" i="21"/>
  <c r="AI16" i="57"/>
  <c r="AI17" i="21"/>
  <c r="G19" i="111"/>
  <c r="G22" i="21"/>
  <c r="G73" i="111" s="1"/>
  <c r="I23" i="111"/>
  <c r="I25" i="20"/>
  <c r="I50" i="111" s="1"/>
  <c r="V26" i="62"/>
  <c r="AG26" i="62"/>
  <c r="Q26" i="62"/>
  <c r="E26" i="62"/>
  <c r="AJ26" i="62"/>
  <c r="S26" i="62"/>
  <c r="P26" i="62"/>
  <c r="AS27" i="62"/>
  <c r="AS27" i="57"/>
  <c r="AS27" i="21"/>
  <c r="F23" i="111"/>
  <c r="F25" i="21"/>
  <c r="F76" i="111" s="1"/>
  <c r="F25" i="20"/>
  <c r="F50" i="111" s="1"/>
  <c r="AF20" i="20"/>
  <c r="AF21" i="21"/>
  <c r="AR26" i="57"/>
  <c r="AR26" i="20"/>
  <c r="M13" i="111"/>
  <c r="M15" i="57"/>
  <c r="M16" i="21"/>
  <c r="M67" i="111" s="1"/>
  <c r="R21" i="111"/>
  <c r="R24" i="21"/>
  <c r="R75" i="111" s="1"/>
  <c r="R23" i="21"/>
  <c r="R74" i="111" s="1"/>
  <c r="S22" i="111"/>
  <c r="S24" i="62"/>
  <c r="S25" i="21"/>
  <c r="S76" i="111" s="1"/>
  <c r="J27" i="21"/>
  <c r="J78" i="111" s="1"/>
  <c r="J26" i="20"/>
  <c r="J51" i="111" s="1"/>
  <c r="V21" i="111"/>
  <c r="V23" i="57"/>
  <c r="V21" i="113" s="1"/>
  <c r="G11" i="111"/>
  <c r="G14" i="21"/>
  <c r="G65" i="111" s="1"/>
  <c r="AJ23" i="20"/>
  <c r="AJ17" i="62"/>
  <c r="AJ26" i="20"/>
  <c r="AF18" i="21"/>
  <c r="AF19" i="21"/>
  <c r="C7" i="111"/>
  <c r="C9" i="57"/>
  <c r="C7" i="113" s="1"/>
  <c r="C9" i="21"/>
  <c r="T15" i="21"/>
  <c r="T66" i="111" s="1"/>
  <c r="T14" i="62"/>
  <c r="H9" i="111"/>
  <c r="H11" i="21"/>
  <c r="H62" i="111" s="1"/>
  <c r="H12" i="21"/>
  <c r="H63" i="111" s="1"/>
  <c r="H11" i="62"/>
  <c r="AR7" i="62"/>
  <c r="AR7" i="57"/>
  <c r="AJ25" i="57"/>
  <c r="AJ25" i="21"/>
  <c r="AI23" i="21"/>
  <c r="AI22" i="57"/>
  <c r="AS25" i="57"/>
  <c r="AS26" i="21"/>
  <c r="N22" i="111"/>
  <c r="N24" i="57"/>
  <c r="N22" i="113" s="1"/>
  <c r="N24" i="62"/>
  <c r="N24" i="21"/>
  <c r="N75" i="111" s="1"/>
  <c r="AO17" i="57"/>
  <c r="AO25" i="20"/>
  <c r="G10" i="111"/>
  <c r="G12" i="57"/>
  <c r="G10" i="113" s="1"/>
  <c r="G13" i="21"/>
  <c r="G64" i="111" s="1"/>
  <c r="N17" i="57"/>
  <c r="N15" i="113" s="1"/>
  <c r="N18" i="21"/>
  <c r="N69" i="111" s="1"/>
  <c r="N25" i="20"/>
  <c r="N50" i="111" s="1"/>
  <c r="N22" i="20"/>
  <c r="N47" i="111" s="1"/>
  <c r="N18" i="20"/>
  <c r="N43" i="111" s="1"/>
  <c r="N21" i="20"/>
  <c r="N46" i="111" s="1"/>
  <c r="J18" i="111"/>
  <c r="J21" i="21"/>
  <c r="J72" i="111" s="1"/>
  <c r="V13" i="111"/>
  <c r="V15" i="21"/>
  <c r="V66" i="111" s="1"/>
  <c r="V15" i="62"/>
  <c r="V16" i="21"/>
  <c r="V67" i="111" s="1"/>
  <c r="F9" i="111"/>
  <c r="F11" i="21"/>
  <c r="F62" i="111" s="1"/>
  <c r="F11" i="62"/>
  <c r="J6" i="111"/>
  <c r="J9" i="21"/>
  <c r="J60" i="111" s="1"/>
  <c r="N26" i="62"/>
  <c r="N26" i="20"/>
  <c r="N51" i="111" s="1"/>
  <c r="S7" i="111"/>
  <c r="S9" i="20"/>
  <c r="S34" i="111" s="1"/>
  <c r="S10" i="21"/>
  <c r="S61" i="111" s="1"/>
  <c r="V16" i="111"/>
  <c r="V18" i="21"/>
  <c r="V69" i="111" s="1"/>
  <c r="V18" i="20"/>
  <c r="V43" i="111" s="1"/>
  <c r="AN20" i="57"/>
  <c r="AN21" i="21"/>
  <c r="T18" i="111"/>
  <c r="T20" i="57"/>
  <c r="T18" i="113" s="1"/>
  <c r="P8" i="20"/>
  <c r="P33" i="111" s="1"/>
  <c r="P17" i="62"/>
  <c r="P17" i="20"/>
  <c r="P42" i="111" s="1"/>
  <c r="P21" i="20"/>
  <c r="P46" i="111" s="1"/>
  <c r="G13" i="111"/>
  <c r="G15" i="62"/>
  <c r="AE13" i="57"/>
  <c r="AE14" i="21"/>
  <c r="AH24" i="62"/>
  <c r="AH25" i="21"/>
  <c r="AL23" i="21"/>
  <c r="AL22" i="20"/>
  <c r="M9" i="111"/>
  <c r="M11" i="62"/>
  <c r="M11" i="57"/>
  <c r="M9" i="113" s="1"/>
  <c r="AQ23" i="21"/>
  <c r="AQ22" i="21"/>
  <c r="E24" i="20"/>
  <c r="E49" i="111" s="1"/>
  <c r="E26" i="20"/>
  <c r="E51" i="111" s="1"/>
  <c r="U5" i="111"/>
  <c r="U7" i="57"/>
  <c r="U5" i="113" s="1"/>
  <c r="AE26" i="62"/>
  <c r="AE26" i="20"/>
  <c r="O20" i="111"/>
  <c r="O22" i="57"/>
  <c r="O20" i="113" s="1"/>
  <c r="F21" i="111"/>
  <c r="F23" i="57"/>
  <c r="F21" i="113" s="1"/>
  <c r="F23" i="20"/>
  <c r="F48" i="111" s="1"/>
  <c r="J19" i="111"/>
  <c r="J21" i="57"/>
  <c r="J19" i="113" s="1"/>
  <c r="J21" i="20"/>
  <c r="J46" i="111" s="1"/>
  <c r="AS11" i="21"/>
  <c r="AS11" i="57"/>
  <c r="AS12" i="21"/>
  <c r="AS19" i="57"/>
  <c r="AS19" i="20"/>
  <c r="L20" i="111"/>
  <c r="L22" i="57"/>
  <c r="U13" i="111"/>
  <c r="U15" i="62"/>
  <c r="AQ9" i="62"/>
  <c r="U9" i="62"/>
  <c r="C27" i="57"/>
  <c r="C25" i="113" s="1"/>
  <c r="C27" i="62"/>
  <c r="A27" i="62" s="1"/>
  <c r="G26" i="62"/>
  <c r="G26" i="57"/>
  <c r="G24" i="113" s="1"/>
  <c r="G22" i="111"/>
  <c r="G24" i="62"/>
  <c r="Q9" i="111"/>
  <c r="Q11" i="57"/>
  <c r="Q9" i="113" s="1"/>
  <c r="V20" i="111"/>
  <c r="V23" i="21"/>
  <c r="V74" i="111" s="1"/>
  <c r="O18" i="111"/>
  <c r="O20" i="57"/>
  <c r="O18" i="113" s="1"/>
  <c r="O21" i="21"/>
  <c r="O72" i="111" s="1"/>
  <c r="Q14" i="111"/>
  <c r="Q16" i="57"/>
  <c r="Q14" i="113" s="1"/>
  <c r="I8" i="111"/>
  <c r="I10" i="20"/>
  <c r="I35" i="111" s="1"/>
  <c r="I10" i="57"/>
  <c r="M7" i="62"/>
  <c r="M8" i="21"/>
  <c r="M59" i="111" s="1"/>
  <c r="AI27" i="62"/>
  <c r="AI27" i="20"/>
  <c r="Q5" i="111"/>
  <c r="Q7" i="62"/>
  <c r="F27" i="62"/>
  <c r="F27" i="20"/>
  <c r="F52" i="111" s="1"/>
  <c r="X10" i="111"/>
  <c r="P12" i="62"/>
  <c r="I12" i="62"/>
  <c r="V12" i="62"/>
  <c r="T12" i="62"/>
  <c r="O12" i="62"/>
  <c r="AC12" i="62"/>
  <c r="AC12" i="20"/>
  <c r="X37" i="111" s="1"/>
  <c r="S12" i="62"/>
  <c r="AC12" i="21"/>
  <c r="X63" i="111" s="1"/>
  <c r="P17" i="111"/>
  <c r="P19" i="20"/>
  <c r="P44" i="111" s="1"/>
  <c r="O6" i="111"/>
  <c r="O9" i="21"/>
  <c r="O60" i="111" s="1"/>
  <c r="L10" i="111"/>
  <c r="L12" i="21"/>
  <c r="L63" i="111" s="1"/>
  <c r="L12" i="57"/>
  <c r="L10" i="113" s="1"/>
  <c r="AF24" i="57"/>
  <c r="AF24" i="21"/>
  <c r="X13" i="111"/>
  <c r="H15" i="62"/>
  <c r="AQ15" i="62"/>
  <c r="N15" i="62"/>
  <c r="AI15" i="62"/>
  <c r="T15" i="62"/>
  <c r="AC15" i="57"/>
  <c r="X13" i="113" s="1"/>
  <c r="AC15" i="62"/>
  <c r="AC15" i="21"/>
  <c r="X66" i="111" s="1"/>
  <c r="X14" i="111"/>
  <c r="F16" i="62"/>
  <c r="AH16" i="62"/>
  <c r="M16" i="62"/>
  <c r="R16" i="62"/>
  <c r="AQ16" i="62"/>
  <c r="L16" i="62"/>
  <c r="AC16" i="62"/>
  <c r="AC17" i="21"/>
  <c r="X68" i="111" s="1"/>
  <c r="C16" i="62"/>
  <c r="A16" i="62" s="1"/>
  <c r="AS13" i="21"/>
  <c r="AS13" i="20"/>
  <c r="I11" i="111"/>
  <c r="I13" i="57"/>
  <c r="I13" i="20"/>
  <c r="I38" i="111" s="1"/>
  <c r="I12" i="21"/>
  <c r="I63" i="111" s="1"/>
  <c r="I11" i="62"/>
  <c r="AM11" i="21"/>
  <c r="AM11" i="57"/>
  <c r="AN16" i="57"/>
  <c r="AN17" i="21"/>
  <c r="T17" i="111"/>
  <c r="T19" i="57"/>
  <c r="T19" i="20"/>
  <c r="T44" i="111" s="1"/>
  <c r="E6" i="111"/>
  <c r="E9" i="21"/>
  <c r="E60" i="111" s="1"/>
  <c r="T14" i="111"/>
  <c r="T16" i="20"/>
  <c r="T41" i="111" s="1"/>
  <c r="T16" i="62"/>
  <c r="T17" i="21"/>
  <c r="T68" i="111" s="1"/>
  <c r="D10" i="111"/>
  <c r="D12" i="21"/>
  <c r="D63" i="111" s="1"/>
  <c r="D13" i="21"/>
  <c r="D64" i="111" s="1"/>
  <c r="D12" i="62"/>
  <c r="AR24" i="62"/>
  <c r="AR25" i="21"/>
  <c r="U10" i="111"/>
  <c r="U12" i="21"/>
  <c r="U63" i="111" s="1"/>
  <c r="U12" i="57"/>
  <c r="U10" i="113" s="1"/>
  <c r="U13" i="21"/>
  <c r="U64" i="111" s="1"/>
  <c r="W5" i="113"/>
  <c r="W7" i="24"/>
  <c r="W32" i="113" s="1"/>
  <c r="AI26" i="21"/>
  <c r="I25" i="25"/>
  <c r="I76" i="113" s="1"/>
  <c r="AL21" i="25"/>
  <c r="D22" i="25"/>
  <c r="D73" i="113" s="1"/>
  <c r="T9" i="25"/>
  <c r="T60" i="113" s="1"/>
  <c r="AJ13" i="25"/>
  <c r="L15" i="25"/>
  <c r="L66" i="113" s="1"/>
  <c r="H18" i="25"/>
  <c r="H69" i="113" s="1"/>
  <c r="H25" i="24"/>
  <c r="H50" i="113" s="1"/>
  <c r="AM24" i="24"/>
  <c r="AM22" i="24"/>
  <c r="AG16" i="24"/>
  <c r="J21" i="24"/>
  <c r="J46" i="113" s="1"/>
  <c r="N18" i="24"/>
  <c r="N43" i="113" s="1"/>
  <c r="F26" i="24"/>
  <c r="F51" i="113" s="1"/>
  <c r="AR24" i="24"/>
  <c r="AN23" i="24"/>
  <c r="D22" i="24"/>
  <c r="D47" i="113" s="1"/>
  <c r="AN24" i="24"/>
  <c r="AF22" i="24"/>
  <c r="E16" i="24"/>
  <c r="E41" i="113" s="1"/>
  <c r="AI26" i="24"/>
  <c r="O25" i="24"/>
  <c r="O50" i="113" s="1"/>
  <c r="AM21" i="24"/>
  <c r="AS26" i="24"/>
  <c r="I25" i="24"/>
  <c r="I50" i="113" s="1"/>
  <c r="AM8" i="24"/>
  <c r="F13" i="24"/>
  <c r="F38" i="113" s="1"/>
  <c r="R12" i="24"/>
  <c r="R37" i="113" s="1"/>
  <c r="N9" i="24"/>
  <c r="N34" i="113" s="1"/>
  <c r="M13" i="24"/>
  <c r="M38" i="113" s="1"/>
  <c r="AF21" i="24"/>
  <c r="H21" i="24"/>
  <c r="H46" i="113" s="1"/>
  <c r="AM10" i="24"/>
  <c r="AO22" i="24"/>
  <c r="S20" i="24"/>
  <c r="S45" i="113" s="1"/>
  <c r="AS13" i="24"/>
  <c r="AN20" i="24"/>
  <c r="AN18" i="24"/>
  <c r="AN16" i="24"/>
  <c r="A8" i="23"/>
  <c r="L15" i="24"/>
  <c r="L40" i="113" s="1"/>
  <c r="AF14" i="24"/>
  <c r="AF12" i="24"/>
  <c r="H12" i="24"/>
  <c r="H37" i="113" s="1"/>
  <c r="H10" i="24"/>
  <c r="H35" i="113" s="1"/>
  <c r="AN8" i="24"/>
  <c r="D20" i="24"/>
  <c r="D45" i="113" s="1"/>
  <c r="AF19" i="24"/>
  <c r="H19" i="24"/>
  <c r="H44" i="113" s="1"/>
  <c r="AF17" i="24"/>
  <c r="H17" i="24"/>
  <c r="H42" i="113" s="1"/>
  <c r="S10" i="24"/>
  <c r="S35" i="113" s="1"/>
  <c r="L14" i="24"/>
  <c r="L39" i="113" s="1"/>
  <c r="P11" i="24"/>
  <c r="P36" i="113" s="1"/>
  <c r="AN9" i="24"/>
  <c r="H9" i="24"/>
  <c r="H34" i="113" s="1"/>
  <c r="L8" i="24"/>
  <c r="H26" i="25"/>
  <c r="H77" i="113" s="1"/>
  <c r="M22" i="25"/>
  <c r="M73" i="113" s="1"/>
  <c r="AG16" i="25"/>
  <c r="AI26" i="25"/>
  <c r="O23" i="25"/>
  <c r="O74" i="113" s="1"/>
  <c r="AG27" i="25"/>
  <c r="AS26" i="25"/>
  <c r="I24" i="25"/>
  <c r="I75" i="113" s="1"/>
  <c r="E23" i="25"/>
  <c r="E74" i="113" s="1"/>
  <c r="J22" i="25"/>
  <c r="J73" i="113" s="1"/>
  <c r="O13" i="25"/>
  <c r="O64" i="113" s="1"/>
  <c r="F15" i="25"/>
  <c r="F66" i="113" s="1"/>
  <c r="F13" i="25"/>
  <c r="F64" i="113" s="1"/>
  <c r="AL11" i="25"/>
  <c r="H17" i="25"/>
  <c r="H68" i="113" s="1"/>
  <c r="P11" i="25"/>
  <c r="P62" i="113" s="1"/>
  <c r="AN9" i="25"/>
  <c r="T8" i="25"/>
  <c r="T59" i="113" s="1"/>
  <c r="AL24" i="25"/>
  <c r="T23" i="25"/>
  <c r="T74" i="113" s="1"/>
  <c r="AE19" i="25"/>
  <c r="AM17" i="25"/>
  <c r="E26" i="25"/>
  <c r="E77" i="113" s="1"/>
  <c r="AI8" i="25"/>
  <c r="E24" i="21"/>
  <c r="E75" i="111" s="1"/>
  <c r="AN26" i="62"/>
  <c r="M12" i="62"/>
  <c r="L26" i="57"/>
  <c r="L24" i="113" s="1"/>
  <c r="I11" i="21"/>
  <c r="I62" i="111" s="1"/>
  <c r="AK13" i="20"/>
  <c r="M15" i="62"/>
  <c r="AI18" i="21"/>
  <c r="O20" i="62"/>
  <c r="V21" i="57"/>
  <c r="V19" i="113" s="1"/>
  <c r="AL22" i="21"/>
  <c r="J22" i="20"/>
  <c r="J47" i="111" s="1"/>
  <c r="N23" i="20"/>
  <c r="N48" i="111" s="1"/>
  <c r="Q11" i="62"/>
  <c r="AG16" i="21"/>
  <c r="S22" i="21"/>
  <c r="S73" i="111" s="1"/>
  <c r="S24" i="20"/>
  <c r="S49" i="111" s="1"/>
  <c r="AI24" i="20"/>
  <c r="AE26" i="21"/>
  <c r="AI26" i="20"/>
  <c r="AE27" i="20"/>
  <c r="L27" i="20"/>
  <c r="L52" i="111" s="1"/>
  <c r="AR26" i="21"/>
  <c r="Q9" i="62"/>
  <c r="P26" i="21"/>
  <c r="P77" i="111" s="1"/>
  <c r="AO16" i="21"/>
  <c r="U16" i="21"/>
  <c r="U67" i="111" s="1"/>
  <c r="AI16" i="62"/>
  <c r="AF21" i="20"/>
  <c r="AS20" i="21"/>
  <c r="G21" i="57"/>
  <c r="G19" i="113" s="1"/>
  <c r="AK24" i="20"/>
  <c r="AC26" i="20"/>
  <c r="X51" i="111" s="1"/>
  <c r="AS27" i="20"/>
  <c r="AH24" i="57"/>
  <c r="AS20" i="57"/>
  <c r="AI9" i="21"/>
  <c r="G9" i="57"/>
  <c r="G7" i="113" s="1"/>
  <c r="AI12" i="62"/>
  <c r="AF17" i="21"/>
  <c r="AN16" i="20"/>
  <c r="AF18" i="20"/>
  <c r="T20" i="21"/>
  <c r="T71" i="111" s="1"/>
  <c r="AH23" i="57"/>
  <c r="C10" i="21"/>
  <c r="N18" i="62"/>
  <c r="L15" i="62"/>
  <c r="M12" i="21"/>
  <c r="M63" i="111" s="1"/>
  <c r="AS11" i="20"/>
  <c r="AC15" i="20"/>
  <c r="X40" i="111" s="1"/>
  <c r="Q16" i="20"/>
  <c r="Q41" i="111" s="1"/>
  <c r="J22" i="21"/>
  <c r="J73" i="111" s="1"/>
  <c r="V22" i="20"/>
  <c r="V47" i="111" s="1"/>
  <c r="U16" i="57"/>
  <c r="O23" i="21"/>
  <c r="O74" i="111" s="1"/>
  <c r="G27" i="21"/>
  <c r="G78" i="111" s="1"/>
  <c r="AE26" i="57"/>
  <c r="AC16" i="20"/>
  <c r="X41" i="111" s="1"/>
  <c r="P24" i="20"/>
  <c r="P49" i="111" s="1"/>
  <c r="D26" i="62"/>
  <c r="U7" i="62"/>
  <c r="O20" i="21"/>
  <c r="O71" i="111" s="1"/>
  <c r="L23" i="21"/>
  <c r="L74" i="111" s="1"/>
  <c r="Q7" i="57"/>
  <c r="Q5" i="113" s="1"/>
  <c r="AQ22" i="57"/>
  <c r="I27" i="20"/>
  <c r="I52" i="111" s="1"/>
  <c r="F27" i="57"/>
  <c r="F25" i="113" s="1"/>
  <c r="N26" i="21"/>
  <c r="N77" i="111" s="1"/>
  <c r="V23" i="20"/>
  <c r="V48" i="111" s="1"/>
  <c r="AC12" i="57"/>
  <c r="X10" i="113" s="1"/>
  <c r="K12" i="62"/>
  <c r="AQ12" i="62"/>
  <c r="AM15" i="62"/>
  <c r="P17" i="57"/>
  <c r="P15" i="113" s="1"/>
  <c r="P19" i="57"/>
  <c r="T20" i="20"/>
  <c r="T45" i="111" s="1"/>
  <c r="Q23" i="21"/>
  <c r="Q74" i="111" s="1"/>
  <c r="AN20" i="62"/>
  <c r="AF22" i="57"/>
  <c r="K12" i="21"/>
  <c r="K63" i="111" s="1"/>
  <c r="AJ16" i="21"/>
  <c r="AJ15" i="62"/>
  <c r="T16" i="21"/>
  <c r="T67" i="111" s="1"/>
  <c r="D12" i="57"/>
  <c r="D10" i="113" s="1"/>
  <c r="AF24" i="62"/>
  <c r="T26" i="62"/>
  <c r="AS12" i="62"/>
  <c r="E8" i="21"/>
  <c r="E59" i="111" s="1"/>
  <c r="AK15" i="62"/>
  <c r="L13" i="21"/>
  <c r="L64" i="111" s="1"/>
  <c r="AJ26" i="21"/>
  <c r="AR24" i="57"/>
  <c r="Q14" i="57"/>
  <c r="Q12" i="113" s="1"/>
  <c r="O22" i="21"/>
  <c r="O73" i="111" s="1"/>
  <c r="AS25" i="20"/>
  <c r="N25" i="21"/>
  <c r="N76" i="111" s="1"/>
  <c r="AE11" i="21"/>
  <c r="N17" i="62"/>
  <c r="J20" i="57"/>
  <c r="J18" i="113" s="1"/>
  <c r="V15" i="57"/>
  <c r="V13" i="113" s="1"/>
  <c r="F11" i="57"/>
  <c r="F9" i="113" s="1"/>
  <c r="J8" i="57"/>
  <c r="J6" i="113" s="1"/>
  <c r="E15" i="62"/>
  <c r="N27" i="21"/>
  <c r="N78" i="111" s="1"/>
  <c r="S9" i="57"/>
  <c r="S7" i="113" s="1"/>
  <c r="V18" i="57"/>
  <c r="V16" i="113" s="1"/>
  <c r="P17" i="21"/>
  <c r="P68" i="111" s="1"/>
  <c r="P16" i="62"/>
  <c r="AL26" i="62"/>
  <c r="R15" i="62"/>
  <c r="N12" i="62"/>
  <c r="X26" i="57"/>
  <c r="AF26" i="24"/>
  <c r="AG26" i="12"/>
  <c r="E26" i="12"/>
  <c r="E51" i="112" s="1"/>
  <c r="O26" i="12"/>
  <c r="O51" i="112" s="1"/>
  <c r="G26" i="12"/>
  <c r="G51" i="112" s="1"/>
  <c r="S26" i="12"/>
  <c r="S51" i="112" s="1"/>
  <c r="T26" i="12"/>
  <c r="T51" i="112" s="1"/>
  <c r="AI26" i="12"/>
  <c r="I11" i="15"/>
  <c r="Q19" i="25"/>
  <c r="Q70" i="113" s="1"/>
  <c r="A25" i="16"/>
  <c r="C50" i="109"/>
  <c r="G25" i="57"/>
  <c r="G23" i="113" s="1"/>
  <c r="G23" i="111"/>
  <c r="H25" i="57"/>
  <c r="H23" i="113" s="1"/>
  <c r="H23" i="111"/>
  <c r="W25" i="24"/>
  <c r="W50" i="113" s="1"/>
  <c r="W23" i="113"/>
  <c r="AC25" i="21"/>
  <c r="X76" i="111" s="1"/>
  <c r="X23" i="111"/>
  <c r="E25" i="57"/>
  <c r="E23" i="113" s="1"/>
  <c r="E23" i="111"/>
  <c r="H25" i="12"/>
  <c r="H50" i="112" s="1"/>
  <c r="AK25" i="12"/>
  <c r="AR27" i="21"/>
  <c r="AN24" i="21"/>
  <c r="AI24" i="21"/>
  <c r="U18" i="62"/>
  <c r="AO25" i="12"/>
  <c r="C24" i="62"/>
  <c r="A24" i="62" s="1"/>
  <c r="K19" i="25"/>
  <c r="K70" i="113" s="1"/>
  <c r="U12" i="25"/>
  <c r="U63" i="113" s="1"/>
  <c r="C13" i="25"/>
  <c r="T22" i="21"/>
  <c r="T73" i="111" s="1"/>
  <c r="R13" i="21"/>
  <c r="R64" i="111" s="1"/>
  <c r="AG13" i="21"/>
  <c r="AQ11" i="62"/>
  <c r="AJ10" i="21"/>
  <c r="A25" i="17"/>
  <c r="C76" i="109"/>
  <c r="AG25" i="12"/>
  <c r="R25" i="12"/>
  <c r="R50" i="112" s="1"/>
  <c r="F25" i="12"/>
  <c r="F50" i="112" s="1"/>
  <c r="AG11" i="15"/>
  <c r="O16" i="24"/>
  <c r="O41" i="113" s="1"/>
  <c r="D17" i="25"/>
  <c r="D68" i="113" s="1"/>
  <c r="I25" i="12"/>
  <c r="I50" i="112" s="1"/>
  <c r="AN23" i="12"/>
  <c r="G25" i="12"/>
  <c r="G50" i="112" s="1"/>
  <c r="Q25" i="12"/>
  <c r="Q50" i="112" s="1"/>
  <c r="P23" i="12"/>
  <c r="AI8" i="15"/>
  <c r="K24" i="12"/>
  <c r="J16" i="12"/>
  <c r="AM21" i="12"/>
  <c r="AS19" i="12"/>
  <c r="V13" i="12"/>
  <c r="J11" i="12"/>
  <c r="D10" i="12"/>
  <c r="J8" i="12"/>
  <c r="J33" i="112" s="1"/>
  <c r="AM7" i="12"/>
  <c r="P14" i="12"/>
  <c r="P10" i="12"/>
  <c r="E25" i="12"/>
  <c r="E50" i="112" s="1"/>
  <c r="D7" i="12"/>
  <c r="AE24" i="12"/>
  <c r="R13" i="12"/>
  <c r="AI25" i="12"/>
  <c r="S25" i="12"/>
  <c r="S50" i="112" s="1"/>
  <c r="N25" i="12"/>
  <c r="N50" i="112" s="1"/>
  <c r="AQ25" i="12"/>
  <c r="AR25" i="12"/>
  <c r="AG19" i="12"/>
  <c r="AL12" i="12"/>
  <c r="J23" i="12"/>
  <c r="H21" i="12"/>
  <c r="H46" i="112" s="1"/>
  <c r="AB7" i="12"/>
  <c r="U15" i="12"/>
  <c r="N8" i="12"/>
  <c r="N14" i="12"/>
  <c r="N39" i="112" s="1"/>
  <c r="O24" i="12"/>
  <c r="O49" i="112" s="1"/>
  <c r="L15" i="12"/>
  <c r="E13" i="15"/>
  <c r="V10" i="12"/>
  <c r="V35" i="112" s="1"/>
  <c r="V18" i="12"/>
  <c r="V43" i="112" s="1"/>
  <c r="P14" i="15"/>
  <c r="P65" i="112" s="1"/>
  <c r="L21" i="12"/>
  <c r="E12" i="15"/>
  <c r="E63" i="112" s="1"/>
  <c r="AM19" i="12"/>
  <c r="AQ15" i="12"/>
  <c r="AQ14" i="12"/>
  <c r="K22" i="12"/>
  <c r="K47" i="112" s="1"/>
  <c r="M20" i="12"/>
  <c r="M45" i="112" s="1"/>
  <c r="AK15" i="12"/>
  <c r="AH19" i="15"/>
  <c r="L17" i="12"/>
  <c r="L42" i="112" s="1"/>
  <c r="AE23" i="64"/>
  <c r="AG23" i="64"/>
  <c r="AH23" i="64"/>
  <c r="AS23" i="64"/>
  <c r="AO23" i="64"/>
  <c r="AL23" i="64"/>
  <c r="AB9" i="16"/>
  <c r="N13" i="12"/>
  <c r="N38" i="112" s="1"/>
  <c r="AB27" i="18"/>
  <c r="W27" i="18"/>
  <c r="W52" i="110" s="1"/>
  <c r="W15" i="20"/>
  <c r="W40" i="111" s="1"/>
  <c r="C43" i="110"/>
  <c r="E12" i="12"/>
  <c r="E37" i="112" s="1"/>
  <c r="N23" i="12"/>
  <c r="N48" i="112" s="1"/>
  <c r="N21" i="12"/>
  <c r="N24" i="12"/>
  <c r="N49" i="112" s="1"/>
  <c r="AA15" i="16"/>
  <c r="W16" i="12"/>
  <c r="W41" i="112" s="1"/>
  <c r="W15" i="16"/>
  <c r="W40" i="109" s="1"/>
  <c r="V17" i="12"/>
  <c r="V42" i="112" s="1"/>
  <c r="Z24" i="12"/>
  <c r="AA25" i="18"/>
  <c r="AB9" i="18"/>
  <c r="AD21" i="18"/>
  <c r="W13" i="112"/>
  <c r="N18" i="12"/>
  <c r="N43" i="112" s="1"/>
  <c r="AG7" i="12"/>
  <c r="L11" i="12"/>
  <c r="L36" i="112" s="1"/>
  <c r="W12" i="18"/>
  <c r="W37" i="110" s="1"/>
  <c r="L9" i="15"/>
  <c r="L60" i="112" s="1"/>
  <c r="L7" i="12"/>
  <c r="H22" i="12"/>
  <c r="H47" i="112" s="1"/>
  <c r="U30" i="13"/>
  <c r="AA15" i="12"/>
  <c r="W12" i="16"/>
  <c r="W37" i="109" s="1"/>
  <c r="AB9" i="12"/>
  <c r="L20" i="12"/>
  <c r="L45" i="112" s="1"/>
  <c r="N17" i="12"/>
  <c r="N42" i="112" s="1"/>
  <c r="N9" i="12"/>
  <c r="AD21" i="16"/>
  <c r="W15" i="12"/>
  <c r="W40" i="112" s="1"/>
  <c r="N10" i="12"/>
  <c r="N35" i="112" s="1"/>
  <c r="Z22" i="18"/>
  <c r="Z15" i="18"/>
  <c r="X11" i="18"/>
  <c r="W16" i="20"/>
  <c r="W41" i="111" s="1"/>
  <c r="Y15" i="20"/>
  <c r="W14" i="112"/>
  <c r="C22" i="15"/>
  <c r="F16" i="15"/>
  <c r="F67" i="112" s="1"/>
  <c r="AN22" i="15"/>
  <c r="O8" i="15"/>
  <c r="O59" i="112" s="1"/>
  <c r="AS20" i="15"/>
  <c r="AO22" i="12"/>
  <c r="D11" i="15"/>
  <c r="E25" i="15"/>
  <c r="E76" i="112" s="1"/>
  <c r="AA25" i="16"/>
  <c r="W12" i="12"/>
  <c r="W37" i="112" s="1"/>
  <c r="L12" i="12"/>
  <c r="L10" i="12"/>
  <c r="L35" i="112" s="1"/>
  <c r="AB27" i="16"/>
  <c r="Y15" i="16"/>
  <c r="AD21" i="12"/>
  <c r="W27" i="16"/>
  <c r="W52" i="109" s="1"/>
  <c r="Z22" i="12"/>
  <c r="Z15" i="12"/>
  <c r="X11" i="12"/>
  <c r="AA15" i="20"/>
  <c r="W16" i="18"/>
  <c r="W41" i="110" s="1"/>
  <c r="Y15" i="18"/>
  <c r="L24" i="12"/>
  <c r="J9" i="15"/>
  <c r="J60" i="112" s="1"/>
  <c r="V17" i="15"/>
  <c r="V68" i="112" s="1"/>
  <c r="V21" i="12"/>
  <c r="V46" i="112" s="1"/>
  <c r="V9" i="12"/>
  <c r="AE27" i="15"/>
  <c r="F15" i="15"/>
  <c r="F66" i="112" s="1"/>
  <c r="O9" i="15"/>
  <c r="O60" i="112" s="1"/>
  <c r="AM20" i="12"/>
  <c r="V14" i="12"/>
  <c r="V39" i="112" s="1"/>
  <c r="J7" i="12"/>
  <c r="J32" i="112" s="1"/>
  <c r="E7" i="12"/>
  <c r="E32" i="112" s="1"/>
  <c r="AA25" i="12"/>
  <c r="AB27" i="12"/>
  <c r="W27" i="12"/>
  <c r="W52" i="112" s="1"/>
  <c r="H11" i="12"/>
  <c r="H36" i="112" s="1"/>
  <c r="Z24" i="18"/>
  <c r="W12" i="20"/>
  <c r="W37" i="111" s="1"/>
  <c r="AS9" i="15"/>
  <c r="AS19" i="15"/>
  <c r="V12" i="12"/>
  <c r="V22" i="12"/>
  <c r="V47" i="112" s="1"/>
  <c r="N19" i="15"/>
  <c r="N70" i="112" s="1"/>
  <c r="L19" i="12"/>
  <c r="L44" i="112" s="1"/>
  <c r="AJ13" i="12"/>
  <c r="D10" i="15"/>
  <c r="D61" i="112" s="1"/>
  <c r="AI13" i="12"/>
  <c r="L18" i="15"/>
  <c r="L69" i="112" s="1"/>
  <c r="P10" i="15"/>
  <c r="AN21" i="15"/>
  <c r="AL24" i="12"/>
  <c r="V7" i="12"/>
  <c r="V32" i="112" s="1"/>
  <c r="AL16" i="12"/>
  <c r="H8" i="12"/>
  <c r="H33" i="112" s="1"/>
  <c r="AC23" i="12"/>
  <c r="X48" i="112" s="1"/>
  <c r="J21" i="12"/>
  <c r="J46" i="112" s="1"/>
  <c r="S22" i="15"/>
  <c r="R23" i="12"/>
  <c r="R48" i="112" s="1"/>
  <c r="AL7" i="12"/>
  <c r="AC18" i="12"/>
  <c r="X43" i="112" s="1"/>
  <c r="U12" i="12"/>
  <c r="AD16" i="16"/>
  <c r="AD12" i="12"/>
  <c r="Y22" i="18"/>
  <c r="P20" i="12"/>
  <c r="AI16" i="12"/>
  <c r="AH19" i="12"/>
  <c r="AA16" i="16"/>
  <c r="Z19" i="18"/>
  <c r="AB18" i="18"/>
  <c r="AI22" i="12"/>
  <c r="AI14" i="12"/>
  <c r="AK23" i="12"/>
  <c r="AA21" i="12"/>
  <c r="AN14" i="15"/>
  <c r="AC22" i="12"/>
  <c r="X47" i="112" s="1"/>
  <c r="AI23" i="12"/>
  <c r="AN12" i="12"/>
  <c r="W14" i="16"/>
  <c r="W39" i="109" s="1"/>
  <c r="A16" i="19"/>
  <c r="X9" i="18"/>
  <c r="AA21" i="18"/>
  <c r="AD27" i="18"/>
  <c r="AA12" i="20"/>
  <c r="P12" i="12"/>
  <c r="P37" i="112" s="1"/>
  <c r="AH10" i="15"/>
  <c r="C12" i="12"/>
  <c r="C37" i="112" s="1"/>
  <c r="AD9" i="12"/>
  <c r="AK21" i="12"/>
  <c r="W26" i="16"/>
  <c r="W51" i="109" s="1"/>
  <c r="D9" i="12"/>
  <c r="D34" i="112" s="1"/>
  <c r="X27" i="18"/>
  <c r="X8" i="18"/>
  <c r="AA13" i="20"/>
  <c r="AD12" i="20"/>
  <c r="C13" i="15"/>
  <c r="A13" i="15" s="1"/>
  <c r="Y18" i="12"/>
  <c r="L8" i="12"/>
  <c r="L33" i="112" s="1"/>
  <c r="W13" i="12"/>
  <c r="W38" i="112" s="1"/>
  <c r="Y13" i="12"/>
  <c r="AH18" i="12"/>
  <c r="Z9" i="12"/>
  <c r="W13" i="18"/>
  <c r="W38" i="110" s="1"/>
  <c r="AB21" i="18"/>
  <c r="AN21" i="12"/>
  <c r="R12" i="12"/>
  <c r="R37" i="112" s="1"/>
  <c r="AB17" i="16"/>
  <c r="AB16" i="16"/>
  <c r="AD17" i="12"/>
  <c r="AC24" i="12"/>
  <c r="X49" i="112" s="1"/>
  <c r="AA13" i="16"/>
  <c r="AN22" i="12"/>
  <c r="H13" i="12"/>
  <c r="H38" i="112" s="1"/>
  <c r="R17" i="12"/>
  <c r="R42" i="112" s="1"/>
  <c r="AB21" i="16"/>
  <c r="X7" i="12"/>
  <c r="AB17" i="20"/>
  <c r="AA13" i="18"/>
  <c r="AA12" i="18"/>
  <c r="W17" i="20"/>
  <c r="W42" i="111" s="1"/>
  <c r="AD12" i="18"/>
  <c r="AL15" i="12"/>
  <c r="D27" i="15"/>
  <c r="D78" i="112" s="1"/>
  <c r="M8" i="15"/>
  <c r="M59" i="112" s="1"/>
  <c r="T27" i="15"/>
  <c r="T78" i="112" s="1"/>
  <c r="A25" i="18"/>
  <c r="C50" i="110"/>
  <c r="A25" i="12"/>
  <c r="C50" i="112"/>
  <c r="W25" i="20"/>
  <c r="W50" i="111" s="1"/>
  <c r="W23" i="112"/>
  <c r="A27" i="13"/>
  <c r="AD19" i="16"/>
  <c r="AA12" i="16"/>
  <c r="H16" i="12"/>
  <c r="H41" i="112" s="1"/>
  <c r="E17" i="12"/>
  <c r="E42" i="112" s="1"/>
  <c r="AB21" i="12"/>
  <c r="Z23" i="18"/>
  <c r="X16" i="18"/>
  <c r="AB17" i="18"/>
  <c r="AB22" i="20"/>
  <c r="AD19" i="20"/>
  <c r="AO7" i="64"/>
  <c r="V25" i="64"/>
  <c r="V23" i="112"/>
  <c r="AM7" i="64"/>
  <c r="AH18" i="15"/>
  <c r="AK25" i="15"/>
  <c r="AN26" i="15"/>
  <c r="AC10" i="12"/>
  <c r="AH23" i="12"/>
  <c r="J21" i="15"/>
  <c r="J72" i="112" s="1"/>
  <c r="AS13" i="12"/>
  <c r="H8" i="15"/>
  <c r="H59" i="112" s="1"/>
  <c r="U25" i="15"/>
  <c r="U76" i="112" s="1"/>
  <c r="AF10" i="15"/>
  <c r="AM24" i="12"/>
  <c r="A25" i="19"/>
  <c r="C76" i="110"/>
  <c r="C22" i="12"/>
  <c r="A22" i="12" s="1"/>
  <c r="AH17" i="12"/>
  <c r="AH21" i="12"/>
  <c r="E11" i="12"/>
  <c r="E36" i="112" s="1"/>
  <c r="AC20" i="12"/>
  <c r="X45" i="112" s="1"/>
  <c r="AN17" i="12"/>
  <c r="Y14" i="12"/>
  <c r="AD19" i="12"/>
  <c r="AH20" i="12"/>
  <c r="W17" i="16"/>
  <c r="W42" i="109" s="1"/>
  <c r="AH16" i="12"/>
  <c r="Z23" i="12"/>
  <c r="X16" i="12"/>
  <c r="AB16" i="18"/>
  <c r="AH17" i="15"/>
  <c r="AK18" i="15"/>
  <c r="U18" i="15"/>
  <c r="U69" i="112" s="1"/>
  <c r="P16" i="12"/>
  <c r="P41" i="112" s="1"/>
  <c r="AL19" i="12"/>
  <c r="AH22" i="12"/>
  <c r="H26" i="15"/>
  <c r="H77" i="112" s="1"/>
  <c r="AL20" i="21"/>
  <c r="AL20" i="57"/>
  <c r="I20" i="62"/>
  <c r="I21" i="21"/>
  <c r="I72" i="111" s="1"/>
  <c r="AC20" i="20"/>
  <c r="X45" i="111" s="1"/>
  <c r="T20" i="62"/>
  <c r="L20" i="62"/>
  <c r="AC20" i="57"/>
  <c r="X18" i="113" s="1"/>
  <c r="Q20" i="62"/>
  <c r="D20" i="62"/>
  <c r="U20" i="62"/>
  <c r="J20" i="62"/>
  <c r="P20" i="62"/>
  <c r="H20" i="62"/>
  <c r="N13" i="57"/>
  <c r="N11" i="113" s="1"/>
  <c r="N14" i="21"/>
  <c r="N65" i="111" s="1"/>
  <c r="N13" i="21"/>
  <c r="N64" i="111" s="1"/>
  <c r="R10" i="62"/>
  <c r="R11" i="21"/>
  <c r="R62" i="111" s="1"/>
  <c r="AC18" i="57"/>
  <c r="X16" i="113" s="1"/>
  <c r="AR18" i="62"/>
  <c r="R18" i="62"/>
  <c r="AC18" i="62"/>
  <c r="L18" i="62"/>
  <c r="AK18" i="62"/>
  <c r="L23" i="62"/>
  <c r="AC23" i="62"/>
  <c r="AC24" i="21"/>
  <c r="X75" i="111" s="1"/>
  <c r="AL23" i="62"/>
  <c r="P23" i="62"/>
  <c r="AC23" i="20"/>
  <c r="X48" i="111" s="1"/>
  <c r="V23" i="62"/>
  <c r="AQ23" i="62"/>
  <c r="R23" i="62"/>
  <c r="J23" i="62"/>
  <c r="S23" i="62"/>
  <c r="AJ23" i="62"/>
  <c r="AG17" i="62"/>
  <c r="AG9" i="20"/>
  <c r="AG14" i="20"/>
  <c r="AG17" i="20"/>
  <c r="AG24" i="20"/>
  <c r="AG18" i="21"/>
  <c r="AG10" i="20"/>
  <c r="D16" i="111"/>
  <c r="D18" i="57"/>
  <c r="D16" i="113" s="1"/>
  <c r="D18" i="20"/>
  <c r="D43" i="111" s="1"/>
  <c r="D18" i="62"/>
  <c r="AI10" i="21"/>
  <c r="AI10" i="57"/>
  <c r="AM7" i="57"/>
  <c r="AM8" i="21"/>
  <c r="AI25" i="20"/>
  <c r="AI25" i="57"/>
  <c r="I7" i="111"/>
  <c r="I9" i="57"/>
  <c r="I7" i="113" s="1"/>
  <c r="I9" i="20"/>
  <c r="I34" i="111" s="1"/>
  <c r="I9" i="21"/>
  <c r="I60" i="111" s="1"/>
  <c r="E7" i="111"/>
  <c r="E9" i="20"/>
  <c r="E34" i="111" s="1"/>
  <c r="AO23" i="57"/>
  <c r="AO24" i="21"/>
  <c r="C20" i="62"/>
  <c r="A20" i="62" s="1"/>
  <c r="C20" i="57"/>
  <c r="C18" i="113" s="1"/>
  <c r="M16" i="20"/>
  <c r="M41" i="111" s="1"/>
  <c r="M21" i="20"/>
  <c r="M46" i="111" s="1"/>
  <c r="M18" i="21"/>
  <c r="M69" i="111" s="1"/>
  <c r="M17" i="57"/>
  <c r="M15" i="113" s="1"/>
  <c r="M8" i="20"/>
  <c r="M33" i="111" s="1"/>
  <c r="M18" i="20"/>
  <c r="M43" i="111" s="1"/>
  <c r="D22" i="111"/>
  <c r="D24" i="21"/>
  <c r="D75" i="111" s="1"/>
  <c r="Q25" i="57"/>
  <c r="Q23" i="113" s="1"/>
  <c r="Q26" i="21"/>
  <c r="Q77" i="111" s="1"/>
  <c r="AR7" i="20"/>
  <c r="AR18" i="20"/>
  <c r="AR24" i="20"/>
  <c r="AR8" i="20"/>
  <c r="AR21" i="20"/>
  <c r="AR17" i="20"/>
  <c r="AJ20" i="62"/>
  <c r="AJ20" i="57"/>
  <c r="AJ20" i="20"/>
  <c r="R17" i="21"/>
  <c r="R68" i="111" s="1"/>
  <c r="R19" i="20"/>
  <c r="R44" i="111" s="1"/>
  <c r="R18" i="20"/>
  <c r="R43" i="111" s="1"/>
  <c r="R23" i="20"/>
  <c r="R48" i="111" s="1"/>
  <c r="R17" i="62"/>
  <c r="D10" i="21"/>
  <c r="D61" i="111" s="1"/>
  <c r="D10" i="57"/>
  <c r="D8" i="113" s="1"/>
  <c r="D11" i="21"/>
  <c r="D62" i="111" s="1"/>
  <c r="AO12" i="62"/>
  <c r="AO12" i="57"/>
  <c r="AK23" i="20"/>
  <c r="AK24" i="21"/>
  <c r="AK23" i="62"/>
  <c r="AK23" i="57"/>
  <c r="AK23" i="21"/>
  <c r="AM24" i="57"/>
  <c r="AM24" i="62"/>
  <c r="AG25" i="21"/>
  <c r="AG26" i="21"/>
  <c r="AG25" i="57"/>
  <c r="H16" i="111"/>
  <c r="H19" i="21"/>
  <c r="H70" i="111" s="1"/>
  <c r="H27" i="57"/>
  <c r="H25" i="113" s="1"/>
  <c r="H27" i="20"/>
  <c r="H52" i="111" s="1"/>
  <c r="J25" i="20"/>
  <c r="J50" i="111" s="1"/>
  <c r="J25" i="57"/>
  <c r="J23" i="113" s="1"/>
  <c r="J25" i="21"/>
  <c r="J76" i="111" s="1"/>
  <c r="J26" i="21"/>
  <c r="J77" i="111" s="1"/>
  <c r="AN9" i="57"/>
  <c r="AN10" i="59" s="1"/>
  <c r="AN10" i="21"/>
  <c r="I22" i="111"/>
  <c r="I24" i="20"/>
  <c r="I49" i="111" s="1"/>
  <c r="I24" i="57"/>
  <c r="I22" i="113" s="1"/>
  <c r="I24" i="62"/>
  <c r="Y24" i="16"/>
  <c r="Z16" i="12"/>
  <c r="Y24" i="20"/>
  <c r="N25" i="24"/>
  <c r="N50" i="113" s="1"/>
  <c r="M12" i="20"/>
  <c r="M37" i="111" s="1"/>
  <c r="AJ24" i="20"/>
  <c r="D24" i="20"/>
  <c r="D49" i="111" s="1"/>
  <c r="M23" i="62"/>
  <c r="M7" i="57"/>
  <c r="M5" i="113" s="1"/>
  <c r="E13" i="20"/>
  <c r="E38" i="111" s="1"/>
  <c r="F22" i="21"/>
  <c r="F73" i="111" s="1"/>
  <c r="R22" i="20"/>
  <c r="R47" i="111" s="1"/>
  <c r="F23" i="62"/>
  <c r="N23" i="62"/>
  <c r="AO17" i="21"/>
  <c r="AC18" i="21"/>
  <c r="X69" i="111" s="1"/>
  <c r="Q18" i="62"/>
  <c r="AI21" i="57"/>
  <c r="K23" i="20"/>
  <c r="K48" i="111" s="1"/>
  <c r="AM24" i="21"/>
  <c r="G25" i="20"/>
  <c r="G50" i="111" s="1"/>
  <c r="AQ27" i="21"/>
  <c r="AE27" i="62"/>
  <c r="E18" i="62"/>
  <c r="AN23" i="20"/>
  <c r="AC9" i="57"/>
  <c r="X7" i="113" s="1"/>
  <c r="AS14" i="21"/>
  <c r="K18" i="20"/>
  <c r="K43" i="111" s="1"/>
  <c r="AG11" i="20"/>
  <c r="AK24" i="57"/>
  <c r="J26" i="57"/>
  <c r="R24" i="20"/>
  <c r="R49" i="111" s="1"/>
  <c r="I23" i="62"/>
  <c r="AS20" i="62"/>
  <c r="AR18" i="21"/>
  <c r="H18" i="62"/>
  <c r="AN18" i="62"/>
  <c r="R18" i="21"/>
  <c r="R69" i="111" s="1"/>
  <c r="AS21" i="20"/>
  <c r="U18" i="57"/>
  <c r="U16" i="113" s="1"/>
  <c r="AE18" i="62"/>
  <c r="AL20" i="62"/>
  <c r="R22" i="21"/>
  <c r="R73" i="111" s="1"/>
  <c r="AL22" i="57"/>
  <c r="AI23" i="62"/>
  <c r="G24" i="20"/>
  <c r="G49" i="111" s="1"/>
  <c r="AQ26" i="21"/>
  <c r="AE27" i="21"/>
  <c r="AO23" i="21"/>
  <c r="AI20" i="62"/>
  <c r="AR22" i="20"/>
  <c r="E22" i="57"/>
  <c r="E20" i="113" s="1"/>
  <c r="AS18" i="62"/>
  <c r="AQ8" i="57"/>
  <c r="AC18" i="20"/>
  <c r="X43" i="111" s="1"/>
  <c r="AO13" i="21"/>
  <c r="AC20" i="62"/>
  <c r="AM19" i="57"/>
  <c r="M25" i="20"/>
  <c r="M50" i="111" s="1"/>
  <c r="F9" i="62"/>
  <c r="AJ11" i="20"/>
  <c r="AJ25" i="20"/>
  <c r="AJ18" i="20"/>
  <c r="AJ21" i="20"/>
  <c r="AJ17" i="21"/>
  <c r="AJ19" i="20"/>
  <c r="AJ18" i="21"/>
  <c r="T9" i="62"/>
  <c r="T9" i="57"/>
  <c r="T7" i="113" s="1"/>
  <c r="T9" i="21"/>
  <c r="T60" i="111" s="1"/>
  <c r="D19" i="111"/>
  <c r="D21" i="20"/>
  <c r="D46" i="111" s="1"/>
  <c r="D21" i="57"/>
  <c r="D19" i="113" s="1"/>
  <c r="K9" i="62"/>
  <c r="K9" i="21"/>
  <c r="K60" i="111" s="1"/>
  <c r="K22" i="20"/>
  <c r="K47" i="111" s="1"/>
  <c r="K18" i="21"/>
  <c r="K69" i="111" s="1"/>
  <c r="E8" i="20"/>
  <c r="E33" i="111" s="1"/>
  <c r="E7" i="20"/>
  <c r="E17" i="57"/>
  <c r="E15" i="113" s="1"/>
  <c r="M11" i="111"/>
  <c r="M13" i="62"/>
  <c r="M13" i="20"/>
  <c r="M38" i="111" s="1"/>
  <c r="M13" i="57"/>
  <c r="H14" i="57"/>
  <c r="H12" i="113" s="1"/>
  <c r="H15" i="21"/>
  <c r="H66" i="111" s="1"/>
  <c r="H14" i="21"/>
  <c r="H65" i="111" s="1"/>
  <c r="Y26" i="16"/>
  <c r="Y24" i="12"/>
  <c r="Y26" i="20"/>
  <c r="P23" i="24"/>
  <c r="P48" i="113" s="1"/>
  <c r="J24" i="25"/>
  <c r="J75" i="113" s="1"/>
  <c r="AQ27" i="25"/>
  <c r="E23" i="62"/>
  <c r="AR27" i="57"/>
  <c r="M20" i="20"/>
  <c r="M45" i="111" s="1"/>
  <c r="M13" i="21"/>
  <c r="M64" i="111" s="1"/>
  <c r="D24" i="57"/>
  <c r="E13" i="57"/>
  <c r="E13" i="59" s="1"/>
  <c r="AM19" i="21"/>
  <c r="AE20" i="62"/>
  <c r="AK19" i="57"/>
  <c r="AI22" i="21"/>
  <c r="AM23" i="62"/>
  <c r="K24" i="20"/>
  <c r="K49" i="111" s="1"/>
  <c r="G26" i="21"/>
  <c r="G77" i="111" s="1"/>
  <c r="AQ26" i="62"/>
  <c r="AR25" i="20"/>
  <c r="E12" i="21"/>
  <c r="E63" i="111" s="1"/>
  <c r="AS13" i="57"/>
  <c r="K18" i="62"/>
  <c r="S20" i="62"/>
  <c r="AR20" i="62"/>
  <c r="E17" i="20"/>
  <c r="E42" i="111" s="1"/>
  <c r="J26" i="62"/>
  <c r="AK17" i="21"/>
  <c r="M9" i="21"/>
  <c r="M60" i="111" s="1"/>
  <c r="G9" i="62"/>
  <c r="K15" i="21"/>
  <c r="K66" i="111" s="1"/>
  <c r="AJ17" i="20"/>
  <c r="AR17" i="57"/>
  <c r="AF18" i="62"/>
  <c r="AF20" i="62"/>
  <c r="AR22" i="21"/>
  <c r="AS23" i="62"/>
  <c r="AH23" i="62"/>
  <c r="R17" i="57"/>
  <c r="R15" i="113" s="1"/>
  <c r="D17" i="21"/>
  <c r="D68" i="111" s="1"/>
  <c r="AF12" i="57"/>
  <c r="AS21" i="62"/>
  <c r="AF23" i="62"/>
  <c r="R21" i="57"/>
  <c r="R19" i="113" s="1"/>
  <c r="M17" i="20"/>
  <c r="M42" i="111" s="1"/>
  <c r="AG18" i="62"/>
  <c r="AM20" i="62"/>
  <c r="AI23" i="57"/>
  <c r="AM24" i="20"/>
  <c r="M14" i="21"/>
  <c r="M65" i="111" s="1"/>
  <c r="AO23" i="62"/>
  <c r="AR16" i="20"/>
  <c r="D19" i="21"/>
  <c r="D70" i="111" s="1"/>
  <c r="AJ18" i="62"/>
  <c r="AK16" i="21"/>
  <c r="AN9" i="62"/>
  <c r="G17" i="20"/>
  <c r="G42" i="111" s="1"/>
  <c r="G17" i="57"/>
  <c r="G15" i="113" s="1"/>
  <c r="G17" i="62"/>
  <c r="O5" i="111"/>
  <c r="O7" i="57"/>
  <c r="G11" i="62"/>
  <c r="G12" i="21"/>
  <c r="G63" i="111" s="1"/>
  <c r="G11" i="57"/>
  <c r="G9" i="113" s="1"/>
  <c r="AF19" i="20"/>
  <c r="AF19" i="57"/>
  <c r="AF20" i="21"/>
  <c r="J27" i="20"/>
  <c r="J52" i="111" s="1"/>
  <c r="J27" i="57"/>
  <c r="J25" i="113" s="1"/>
  <c r="J27" i="62"/>
  <c r="AO17" i="20"/>
  <c r="AO24" i="20"/>
  <c r="AO17" i="62"/>
  <c r="AO13" i="20"/>
  <c r="C16" i="21"/>
  <c r="A16" i="21" s="1"/>
  <c r="C15" i="57"/>
  <c r="C13" i="113" s="1"/>
  <c r="AH18" i="62"/>
  <c r="AH19" i="21"/>
  <c r="J16" i="57"/>
  <c r="J14" i="113" s="1"/>
  <c r="J16" i="62"/>
  <c r="AL12" i="21"/>
  <c r="AL11" i="62"/>
  <c r="AH26" i="20"/>
  <c r="AH26" i="21"/>
  <c r="AH26" i="62"/>
  <c r="AN23" i="62"/>
  <c r="F20" i="111"/>
  <c r="F22" i="20"/>
  <c r="F47" i="111" s="1"/>
  <c r="AO14" i="21"/>
  <c r="AO14" i="57"/>
  <c r="M8" i="111"/>
  <c r="M10" i="57"/>
  <c r="M8" i="113" s="1"/>
  <c r="M11" i="21"/>
  <c r="M62" i="111" s="1"/>
  <c r="M10" i="62"/>
  <c r="V9" i="62"/>
  <c r="O9" i="62"/>
  <c r="R9" i="62"/>
  <c r="L9" i="62"/>
  <c r="AF9" i="62"/>
  <c r="AI9" i="62"/>
  <c r="AR9" i="62"/>
  <c r="AL9" i="62"/>
  <c r="H9" i="62"/>
  <c r="AG9" i="62"/>
  <c r="AK9" i="62"/>
  <c r="C9" i="62"/>
  <c r="A9" i="62" s="1"/>
  <c r="AC9" i="62"/>
  <c r="C23" i="57"/>
  <c r="C21" i="113" s="1"/>
  <c r="C23" i="62"/>
  <c r="O16" i="111"/>
  <c r="O19" i="21"/>
  <c r="O70" i="111" s="1"/>
  <c r="D27" i="21"/>
  <c r="D78" i="111" s="1"/>
  <c r="D27" i="57"/>
  <c r="D25" i="113" s="1"/>
  <c r="Y26" i="12"/>
  <c r="A7" i="18"/>
  <c r="J23" i="24"/>
  <c r="J48" i="113" s="1"/>
  <c r="AR27" i="20"/>
  <c r="M20" i="62"/>
  <c r="D25" i="21"/>
  <c r="D76" i="111" s="1"/>
  <c r="E14" i="21"/>
  <c r="E65" i="111" s="1"/>
  <c r="AM18" i="62"/>
  <c r="AO16" i="20"/>
  <c r="K23" i="62"/>
  <c r="AI25" i="21"/>
  <c r="AQ26" i="20"/>
  <c r="Q10" i="21"/>
  <c r="Q61" i="111" s="1"/>
  <c r="AN23" i="57"/>
  <c r="AN24" i="59" s="1"/>
  <c r="AC9" i="20"/>
  <c r="E11" i="62"/>
  <c r="E18" i="21"/>
  <c r="E69" i="111" s="1"/>
  <c r="O23" i="62"/>
  <c r="M18" i="62"/>
  <c r="AK16" i="62"/>
  <c r="O8" i="21"/>
  <c r="O59" i="111" s="1"/>
  <c r="D18" i="21"/>
  <c r="D69" i="111" s="1"/>
  <c r="AJ17" i="57"/>
  <c r="AR17" i="62"/>
  <c r="AJ20" i="21"/>
  <c r="D16" i="62"/>
  <c r="AF12" i="62"/>
  <c r="D27" i="20"/>
  <c r="D52" i="111" s="1"/>
  <c r="U15" i="21"/>
  <c r="U66" i="111" s="1"/>
  <c r="E9" i="62"/>
  <c r="AO14" i="20"/>
  <c r="K17" i="20"/>
  <c r="K42" i="111" s="1"/>
  <c r="O18" i="62"/>
  <c r="I9" i="62"/>
  <c r="M17" i="62"/>
  <c r="I20" i="57"/>
  <c r="I18" i="113" s="1"/>
  <c r="G25" i="21"/>
  <c r="G76" i="111" s="1"/>
  <c r="K25" i="20"/>
  <c r="K50" i="111" s="1"/>
  <c r="I20" i="21"/>
  <c r="I71" i="111" s="1"/>
  <c r="M10" i="20"/>
  <c r="M35" i="111" s="1"/>
  <c r="AG25" i="20"/>
  <c r="AH26" i="57"/>
  <c r="AM7" i="62"/>
  <c r="AI10" i="62"/>
  <c r="D21" i="21"/>
  <c r="D72" i="111" s="1"/>
  <c r="H27" i="62"/>
  <c r="AC23" i="57"/>
  <c r="X21" i="113" s="1"/>
  <c r="AS9" i="62"/>
  <c r="I25" i="21"/>
  <c r="I76" i="111" s="1"/>
  <c r="T10" i="21"/>
  <c r="T61" i="111" s="1"/>
  <c r="W19" i="113"/>
  <c r="W21" i="24"/>
  <c r="W46" i="113" s="1"/>
  <c r="W17" i="113"/>
  <c r="W19" i="24"/>
  <c r="W44" i="113" s="1"/>
  <c r="AK15" i="20"/>
  <c r="AK17" i="20"/>
  <c r="AK8" i="20"/>
  <c r="AK17" i="57"/>
  <c r="AK17" i="65" s="1"/>
  <c r="AQ20" i="62"/>
  <c r="AQ20" i="20"/>
  <c r="L14" i="111"/>
  <c r="L16" i="57"/>
  <c r="L14" i="113" s="1"/>
  <c r="L8" i="21"/>
  <c r="L59" i="111" s="1"/>
  <c r="L8" i="57"/>
  <c r="L6" i="113" s="1"/>
  <c r="A11" i="10"/>
  <c r="C12" i="21"/>
  <c r="C63" i="111" s="1"/>
  <c r="AM9" i="62"/>
  <c r="U21" i="111"/>
  <c r="U23" i="20"/>
  <c r="U48" i="111" s="1"/>
  <c r="N11" i="62"/>
  <c r="N11" i="21"/>
  <c r="N62" i="111" s="1"/>
  <c r="AL16" i="20"/>
  <c r="AL16" i="62"/>
  <c r="AN22" i="57"/>
  <c r="AN22" i="59" s="1"/>
  <c r="AN23" i="21"/>
  <c r="H22" i="20"/>
  <c r="H47" i="111" s="1"/>
  <c r="H17" i="20"/>
  <c r="H42" i="111" s="1"/>
  <c r="AR10" i="62"/>
  <c r="AR10" i="57"/>
  <c r="AQ8" i="20"/>
  <c r="AQ15" i="20"/>
  <c r="U18" i="21"/>
  <c r="U69" i="111" s="1"/>
  <c r="U17" i="20"/>
  <c r="U42" i="111" s="1"/>
  <c r="AL18" i="20"/>
  <c r="F18" i="111"/>
  <c r="F20" i="57"/>
  <c r="F18" i="113" s="1"/>
  <c r="F20" i="20"/>
  <c r="F45" i="111" s="1"/>
  <c r="P5" i="111"/>
  <c r="P8" i="21"/>
  <c r="P59" i="111" s="1"/>
  <c r="V6" i="111"/>
  <c r="V9" i="21"/>
  <c r="V60" i="111" s="1"/>
  <c r="V8" i="20"/>
  <c r="V33" i="111" s="1"/>
  <c r="AK17" i="62"/>
  <c r="AK26" i="62"/>
  <c r="AQ21" i="21"/>
  <c r="U23" i="62"/>
  <c r="AJ9" i="21"/>
  <c r="R12" i="62"/>
  <c r="G17" i="21"/>
  <c r="G68" i="111" s="1"/>
  <c r="N17" i="21"/>
  <c r="N68" i="111" s="1"/>
  <c r="AL10" i="62"/>
  <c r="G10" i="57"/>
  <c r="G8" i="113" s="1"/>
  <c r="W15" i="113"/>
  <c r="E24" i="15"/>
  <c r="E75" i="112" s="1"/>
  <c r="AS13" i="15"/>
  <c r="F21" i="21"/>
  <c r="F72" i="111" s="1"/>
  <c r="P7" i="57"/>
  <c r="P5" i="113" s="1"/>
  <c r="AK27" i="15"/>
  <c r="AE13" i="15"/>
  <c r="E8" i="15"/>
  <c r="E59" i="112" s="1"/>
  <c r="F8" i="15"/>
  <c r="M11" i="15"/>
  <c r="M62" i="112" s="1"/>
  <c r="G13" i="15"/>
  <c r="G64" i="112" s="1"/>
  <c r="AN15" i="15"/>
  <c r="W12" i="24"/>
  <c r="W37" i="113" s="1"/>
  <c r="H12" i="12"/>
  <c r="H37" i="112" s="1"/>
  <c r="N13" i="15"/>
  <c r="N64" i="112" s="1"/>
  <c r="AQ12" i="21"/>
  <c r="AK21" i="20"/>
  <c r="AK14" i="20"/>
  <c r="H12" i="15"/>
  <c r="H63" i="112" s="1"/>
  <c r="AC23" i="25"/>
  <c r="X74" i="113" s="1"/>
  <c r="P24" i="24"/>
  <c r="P49" i="113" s="1"/>
  <c r="AJ7" i="24"/>
  <c r="AF27" i="15"/>
  <c r="AK23" i="64"/>
  <c r="AJ23" i="64"/>
  <c r="V14" i="15"/>
  <c r="V65" i="112" s="1"/>
  <c r="I19" i="15"/>
  <c r="I70" i="112" s="1"/>
  <c r="AF26" i="15"/>
  <c r="K11" i="25"/>
  <c r="K62" i="113" s="1"/>
  <c r="Q15" i="15"/>
  <c r="Q66" i="112" s="1"/>
  <c r="Q18" i="12"/>
  <c r="Q43" i="112" s="1"/>
  <c r="P21" i="12"/>
  <c r="P46" i="112" s="1"/>
  <c r="AN20" i="15"/>
  <c r="S15" i="15"/>
  <c r="S66" i="112" s="1"/>
  <c r="I62" i="112"/>
  <c r="E23" i="15"/>
  <c r="E74" i="112" s="1"/>
  <c r="AI18" i="12"/>
  <c r="M10" i="12"/>
  <c r="M35" i="112" s="1"/>
  <c r="AH25" i="25"/>
  <c r="T25" i="25"/>
  <c r="T76" i="113" s="1"/>
  <c r="AC26" i="25"/>
  <c r="X77" i="113" s="1"/>
  <c r="H15" i="111"/>
  <c r="H7" i="20"/>
  <c r="H32" i="111" s="1"/>
  <c r="H9" i="20"/>
  <c r="H34" i="111" s="1"/>
  <c r="H10" i="20"/>
  <c r="H35" i="111" s="1"/>
  <c r="AL14" i="20"/>
  <c r="AL8" i="20"/>
  <c r="AL10" i="20"/>
  <c r="AL9" i="20"/>
  <c r="C5" i="111"/>
  <c r="C7" i="20"/>
  <c r="N6" i="111"/>
  <c r="N8" i="20"/>
  <c r="N33" i="111" s="1"/>
  <c r="F7" i="111"/>
  <c r="F9" i="20"/>
  <c r="F34" i="111" s="1"/>
  <c r="W8" i="12"/>
  <c r="W33" i="112" s="1"/>
  <c r="AH23" i="21"/>
  <c r="AQ18" i="20"/>
  <c r="E25" i="21"/>
  <c r="E76" i="111" s="1"/>
  <c r="AL25" i="20"/>
  <c r="AM10" i="21"/>
  <c r="AQ10" i="20"/>
  <c r="H25" i="20"/>
  <c r="H50" i="111" s="1"/>
  <c r="AG12" i="57"/>
  <c r="AG13" i="59" s="1"/>
  <c r="AQ17" i="62"/>
  <c r="AH22" i="21"/>
  <c r="AQ23" i="20"/>
  <c r="AQ12" i="20"/>
  <c r="H18" i="21"/>
  <c r="H69" i="111" s="1"/>
  <c r="H19" i="20"/>
  <c r="H44" i="111" s="1"/>
  <c r="N20" i="62"/>
  <c r="AQ17" i="21"/>
  <c r="C7" i="57"/>
  <c r="C5" i="113" s="1"/>
  <c r="AL19" i="20"/>
  <c r="J10" i="62"/>
  <c r="AL24" i="20"/>
  <c r="AQ7" i="20"/>
  <c r="H12" i="57"/>
  <c r="H10" i="113" s="1"/>
  <c r="G16" i="62"/>
  <c r="AL17" i="62"/>
  <c r="N20" i="21"/>
  <c r="N71" i="111" s="1"/>
  <c r="J15" i="62"/>
  <c r="J14" i="21"/>
  <c r="J65" i="111" s="1"/>
  <c r="J10" i="21"/>
  <c r="J61" i="111" s="1"/>
  <c r="J7" i="57"/>
  <c r="J5" i="113" s="1"/>
  <c r="AQ11" i="20"/>
  <c r="AL17" i="21"/>
  <c r="AL18" i="57"/>
  <c r="AL19" i="59" s="1"/>
  <c r="AN16" i="21"/>
  <c r="AR11" i="21"/>
  <c r="H15" i="20"/>
  <c r="H40" i="111" s="1"/>
  <c r="W16" i="113"/>
  <c r="N9" i="111"/>
  <c r="N11" i="20"/>
  <c r="N36" i="111" s="1"/>
  <c r="U15" i="111"/>
  <c r="U12" i="20"/>
  <c r="U37" i="111" s="1"/>
  <c r="W8" i="20"/>
  <c r="W33" i="111" s="1"/>
  <c r="U9" i="20"/>
  <c r="U34" i="111" s="1"/>
  <c r="AQ19" i="20"/>
  <c r="G10" i="21"/>
  <c r="G61" i="111" s="1"/>
  <c r="AM9" i="57"/>
  <c r="AQ14" i="20"/>
  <c r="H18" i="20"/>
  <c r="H43" i="111" s="1"/>
  <c r="D19" i="20"/>
  <c r="D44" i="111" s="1"/>
  <c r="AQ17" i="57"/>
  <c r="AQ17" i="65" s="1"/>
  <c r="U17" i="21"/>
  <c r="U68" i="111" s="1"/>
  <c r="U7" i="20"/>
  <c r="U32" i="111" s="1"/>
  <c r="AN22" i="21"/>
  <c r="AK26" i="20"/>
  <c r="AL23" i="20"/>
  <c r="K13" i="21"/>
  <c r="K64" i="111" s="1"/>
  <c r="G16" i="21"/>
  <c r="G67" i="111" s="1"/>
  <c r="H17" i="57"/>
  <c r="H15" i="113" s="1"/>
  <c r="N20" i="57"/>
  <c r="N18" i="113" s="1"/>
  <c r="AN22" i="20"/>
  <c r="U17" i="62"/>
  <c r="U24" i="21"/>
  <c r="U75" i="111" s="1"/>
  <c r="AQ16" i="20"/>
  <c r="A7" i="10"/>
  <c r="AQ9" i="20"/>
  <c r="AL16" i="21"/>
  <c r="J15" i="21"/>
  <c r="J66" i="111" s="1"/>
  <c r="N11" i="57"/>
  <c r="N9" i="113" s="1"/>
  <c r="J10" i="57"/>
  <c r="J8" i="113" s="1"/>
  <c r="F10" i="21"/>
  <c r="F61" i="111" s="1"/>
  <c r="N8" i="21"/>
  <c r="N59" i="111" s="1"/>
  <c r="H12" i="62"/>
  <c r="AM9" i="21"/>
  <c r="S15" i="62"/>
  <c r="G16" i="57"/>
  <c r="G14" i="113" s="1"/>
  <c r="AL17" i="20"/>
  <c r="J15" i="57"/>
  <c r="J13" i="113" s="1"/>
  <c r="AH11" i="62"/>
  <c r="N8" i="57"/>
  <c r="N6" i="113" s="1"/>
  <c r="J8" i="21"/>
  <c r="J59" i="111" s="1"/>
  <c r="G10" i="62"/>
  <c r="AL16" i="57"/>
  <c r="AN15" i="57"/>
  <c r="AR12" i="62"/>
  <c r="AR10" i="21"/>
  <c r="AL12" i="20"/>
  <c r="AR12" i="20"/>
  <c r="R16" i="20"/>
  <c r="R41" i="111" s="1"/>
  <c r="R15" i="20"/>
  <c r="R40" i="111" s="1"/>
  <c r="H8" i="20"/>
  <c r="H33" i="111" s="1"/>
  <c r="U10" i="20"/>
  <c r="U35" i="111" s="1"/>
  <c r="W11" i="24"/>
  <c r="W36" i="113" s="1"/>
  <c r="W9" i="113"/>
  <c r="W22" i="24"/>
  <c r="W47" i="113" s="1"/>
  <c r="W20" i="113"/>
  <c r="AR12" i="12"/>
  <c r="A10" i="13"/>
  <c r="C10" i="15"/>
  <c r="C61" i="112" s="1"/>
  <c r="A17" i="18"/>
  <c r="C42" i="110"/>
  <c r="W8" i="18"/>
  <c r="W33" i="110" s="1"/>
  <c r="AE21" i="21"/>
  <c r="AQ24" i="20"/>
  <c r="U15" i="20"/>
  <c r="U40" i="111" s="1"/>
  <c r="U23" i="21"/>
  <c r="U74" i="111" s="1"/>
  <c r="D20" i="21"/>
  <c r="D71" i="111" s="1"/>
  <c r="U25" i="20"/>
  <c r="U50" i="111" s="1"/>
  <c r="U13" i="20"/>
  <c r="U38" i="111" s="1"/>
  <c r="AQ17" i="20"/>
  <c r="AL20" i="20"/>
  <c r="H21" i="20"/>
  <c r="H46" i="111" s="1"/>
  <c r="AQ22" i="20"/>
  <c r="H17" i="62"/>
  <c r="N20" i="20"/>
  <c r="N45" i="111" s="1"/>
  <c r="H14" i="20"/>
  <c r="H39" i="111" s="1"/>
  <c r="U17" i="57"/>
  <c r="U15" i="113" s="1"/>
  <c r="U23" i="57"/>
  <c r="U21" i="113" s="1"/>
  <c r="C7" i="62"/>
  <c r="A7" i="62" s="1"/>
  <c r="J14" i="57"/>
  <c r="J12" i="113" s="1"/>
  <c r="N12" i="21"/>
  <c r="N63" i="111" s="1"/>
  <c r="J11" i="21"/>
  <c r="J62" i="111" s="1"/>
  <c r="F9" i="57"/>
  <c r="F7" i="113" s="1"/>
  <c r="K13" i="57"/>
  <c r="K11" i="113" s="1"/>
  <c r="S15" i="57"/>
  <c r="S13" i="113" s="1"/>
  <c r="AL17" i="57"/>
  <c r="AL17" i="65" s="1"/>
  <c r="G11" i="21"/>
  <c r="G62" i="111" s="1"/>
  <c r="AN15" i="62"/>
  <c r="H8" i="57"/>
  <c r="H6" i="113" s="1"/>
  <c r="H11" i="20"/>
  <c r="H36" i="111" s="1"/>
  <c r="AR19" i="12"/>
  <c r="AR17" i="12"/>
  <c r="T12" i="111"/>
  <c r="T14" i="20"/>
  <c r="T39" i="111" s="1"/>
  <c r="N10" i="20"/>
  <c r="N35" i="111" s="1"/>
  <c r="N12" i="20"/>
  <c r="N37" i="111" s="1"/>
  <c r="P20" i="111"/>
  <c r="P22" i="20"/>
  <c r="P47" i="111" s="1"/>
  <c r="P12" i="20"/>
  <c r="P37" i="111" s="1"/>
  <c r="P16" i="20"/>
  <c r="P41" i="111" s="1"/>
  <c r="P7" i="20"/>
  <c r="P32" i="111" s="1"/>
  <c r="P9" i="20"/>
  <c r="P34" i="111" s="1"/>
  <c r="G19" i="15"/>
  <c r="G70" i="112" s="1"/>
  <c r="AJ19" i="15"/>
  <c r="AH20" i="15"/>
  <c r="AO15" i="15"/>
  <c r="M25" i="15"/>
  <c r="M76" i="112" s="1"/>
  <c r="AC24" i="15"/>
  <c r="X75" i="112" s="1"/>
  <c r="AK22" i="15"/>
  <c r="L12" i="15"/>
  <c r="L63" i="112" s="1"/>
  <c r="K25" i="15"/>
  <c r="K76" i="112" s="1"/>
  <c r="AC25" i="15"/>
  <c r="X76" i="112" s="1"/>
  <c r="AS15" i="21"/>
  <c r="AO23" i="15"/>
  <c r="AS16" i="20"/>
  <c r="AK12" i="62"/>
  <c r="AE16" i="62"/>
  <c r="H13" i="21"/>
  <c r="H64" i="111" s="1"/>
  <c r="E18" i="25"/>
  <c r="E69" i="113" s="1"/>
  <c r="AS25" i="25"/>
  <c r="AJ23" i="15"/>
  <c r="AM25" i="15"/>
  <c r="T16" i="15"/>
  <c r="T67" i="112" s="1"/>
  <c r="T26" i="15"/>
  <c r="T77" i="112" s="1"/>
  <c r="AR23" i="12"/>
  <c r="E16" i="15"/>
  <c r="E67" i="112" s="1"/>
  <c r="N15" i="12"/>
  <c r="N40" i="112" s="1"/>
  <c r="AL21" i="15"/>
  <c r="L8" i="15"/>
  <c r="L59" i="112" s="1"/>
  <c r="AF9" i="15"/>
  <c r="AL14" i="12"/>
  <c r="AN12" i="15"/>
  <c r="H27" i="15"/>
  <c r="H78" i="112" s="1"/>
  <c r="AR18" i="15"/>
  <c r="O22" i="15"/>
  <c r="O73" i="112" s="1"/>
  <c r="AG22" i="20"/>
  <c r="AI21" i="20"/>
  <c r="E25" i="20"/>
  <c r="E50" i="111" s="1"/>
  <c r="AJ23" i="25"/>
  <c r="L22" i="25"/>
  <c r="L73" i="113" s="1"/>
  <c r="AM14" i="25"/>
  <c r="G8" i="25"/>
  <c r="G59" i="113" s="1"/>
  <c r="C11" i="25"/>
  <c r="AQ13" i="25"/>
  <c r="AM16" i="25"/>
  <c r="AG23" i="25"/>
  <c r="M16" i="25"/>
  <c r="M67" i="113" s="1"/>
  <c r="G27" i="15"/>
  <c r="G78" i="112" s="1"/>
  <c r="AO10" i="12"/>
  <c r="T23" i="15"/>
  <c r="T74" i="112" s="1"/>
  <c r="AO20" i="12"/>
  <c r="H22" i="15"/>
  <c r="H73" i="112" s="1"/>
  <c r="AJ23" i="12"/>
  <c r="I22" i="15"/>
  <c r="I73" i="112" s="1"/>
  <c r="AM24" i="15"/>
  <c r="N11" i="12"/>
  <c r="N36" i="112" s="1"/>
  <c r="AH13" i="15"/>
  <c r="V25" i="15"/>
  <c r="V76" i="112" s="1"/>
  <c r="E19" i="15"/>
  <c r="E70" i="112" s="1"/>
  <c r="AR22" i="12"/>
  <c r="AC20" i="15"/>
  <c r="X71" i="112" s="1"/>
  <c r="N17" i="15"/>
  <c r="N68" i="112" s="1"/>
  <c r="AC21" i="15"/>
  <c r="X72" i="112" s="1"/>
  <c r="AK13" i="15"/>
  <c r="E18" i="12"/>
  <c r="E43" i="112" s="1"/>
  <c r="AJ16" i="12"/>
  <c r="AJ10" i="12"/>
  <c r="U18" i="12"/>
  <c r="U43" i="112" s="1"/>
  <c r="AM20" i="15"/>
  <c r="V26" i="15"/>
  <c r="V77" i="112" s="1"/>
  <c r="AE22" i="21"/>
  <c r="E26" i="21"/>
  <c r="E77" i="111" s="1"/>
  <c r="AL15" i="20"/>
  <c r="K11" i="12"/>
  <c r="K36" i="112" s="1"/>
  <c r="T25" i="24"/>
  <c r="T50" i="113" s="1"/>
  <c r="AJ11" i="25"/>
  <c r="U23" i="25"/>
  <c r="U74" i="113" s="1"/>
  <c r="S21" i="25"/>
  <c r="S72" i="113" s="1"/>
  <c r="C25" i="24"/>
  <c r="F21" i="25"/>
  <c r="F72" i="113" s="1"/>
  <c r="E7" i="24"/>
  <c r="E32" i="113" s="1"/>
  <c r="AE25" i="24"/>
  <c r="I19" i="25"/>
  <c r="I70" i="113" s="1"/>
  <c r="V19" i="25"/>
  <c r="V70" i="113" s="1"/>
  <c r="K23" i="25"/>
  <c r="K74" i="113" s="1"/>
  <c r="AO9" i="25"/>
  <c r="R17" i="25"/>
  <c r="R68" i="113" s="1"/>
  <c r="AL25" i="24"/>
  <c r="AH21" i="25"/>
  <c r="S18" i="24"/>
  <c r="S43" i="113" s="1"/>
  <c r="AC15" i="25"/>
  <c r="X66" i="113" s="1"/>
  <c r="I21" i="25"/>
  <c r="I72" i="113" s="1"/>
  <c r="AQ25" i="24"/>
  <c r="AM21" i="25"/>
  <c r="AC20" i="25"/>
  <c r="X71" i="113" s="1"/>
  <c r="AC20" i="24"/>
  <c r="X45" i="113" s="1"/>
  <c r="S8" i="24"/>
  <c r="S33" i="113" s="1"/>
  <c r="V15" i="15"/>
  <c r="V66" i="112" s="1"/>
  <c r="AJ15" i="12"/>
  <c r="J12" i="12"/>
  <c r="J37" i="112" s="1"/>
  <c r="R25" i="21"/>
  <c r="R76" i="111" s="1"/>
  <c r="AL24" i="21"/>
  <c r="H16" i="62"/>
  <c r="I10" i="15"/>
  <c r="I61" i="112" s="1"/>
  <c r="AE12" i="15"/>
  <c r="U16" i="15"/>
  <c r="U67" i="112" s="1"/>
  <c r="AS10" i="15"/>
  <c r="L13" i="15"/>
  <c r="L64" i="112" s="1"/>
  <c r="W20" i="112"/>
  <c r="W22" i="18"/>
  <c r="W47" i="110" s="1"/>
  <c r="D9" i="15"/>
  <c r="D60" i="112" s="1"/>
  <c r="D8" i="15"/>
  <c r="D59" i="112" s="1"/>
  <c r="C11" i="15"/>
  <c r="A11" i="15" s="1"/>
  <c r="C12" i="15"/>
  <c r="A12" i="15" s="1"/>
  <c r="Y19" i="18"/>
  <c r="Y19" i="20"/>
  <c r="AB23" i="18"/>
  <c r="AB23" i="20"/>
  <c r="A16" i="13"/>
  <c r="C16" i="15"/>
  <c r="A16" i="15" s="1"/>
  <c r="C16" i="12"/>
  <c r="A16" i="12" s="1"/>
  <c r="AD15" i="18"/>
  <c r="AD15" i="20"/>
  <c r="W5" i="112"/>
  <c r="W7" i="18"/>
  <c r="W32" i="110" s="1"/>
  <c r="Z8" i="20"/>
  <c r="Z8" i="18"/>
  <c r="AO11" i="25"/>
  <c r="AO10" i="24"/>
  <c r="F10" i="25"/>
  <c r="F61" i="113" s="1"/>
  <c r="F9" i="24"/>
  <c r="F34" i="113" s="1"/>
  <c r="Q19" i="20"/>
  <c r="Q44" i="111" s="1"/>
  <c r="Q14" i="20"/>
  <c r="Q39" i="111" s="1"/>
  <c r="Q25" i="20"/>
  <c r="Q50" i="111" s="1"/>
  <c r="Q17" i="62"/>
  <c r="Q12" i="20"/>
  <c r="Q20" i="20"/>
  <c r="Q45" i="111" s="1"/>
  <c r="Q17" i="21"/>
  <c r="Q68" i="111" s="1"/>
  <c r="Q17" i="20"/>
  <c r="Q42" i="111" s="1"/>
  <c r="Q17" i="57"/>
  <c r="Q15" i="113" s="1"/>
  <c r="A25" i="10"/>
  <c r="C25" i="57"/>
  <c r="C25" i="62"/>
  <c r="A25" i="62" s="1"/>
  <c r="C25" i="21"/>
  <c r="M26" i="21"/>
  <c r="M77" i="111" s="1"/>
  <c r="M26" i="62"/>
  <c r="M26" i="57"/>
  <c r="M24" i="113" s="1"/>
  <c r="M26" i="20"/>
  <c r="M51" i="111" s="1"/>
  <c r="AE9" i="21"/>
  <c r="AE10" i="21"/>
  <c r="AE9" i="62"/>
  <c r="P19" i="21"/>
  <c r="P70" i="111" s="1"/>
  <c r="P18" i="62"/>
  <c r="V22" i="111"/>
  <c r="V25" i="21"/>
  <c r="V76" i="111" s="1"/>
  <c r="V24" i="21"/>
  <c r="V75" i="111" s="1"/>
  <c r="V24" i="20"/>
  <c r="V49" i="111" s="1"/>
  <c r="V24" i="57"/>
  <c r="V25" i="59" s="1"/>
  <c r="AR13" i="21"/>
  <c r="AR14" i="21"/>
  <c r="AR13" i="57"/>
  <c r="AO7" i="62"/>
  <c r="AO7" i="57"/>
  <c r="Q15" i="62"/>
  <c r="Q16" i="21"/>
  <c r="Q67" i="111" s="1"/>
  <c r="AM31" i="10"/>
  <c r="AM13" i="21"/>
  <c r="AM12" i="62"/>
  <c r="AM12" i="21"/>
  <c r="AH16" i="21"/>
  <c r="AH15" i="21"/>
  <c r="G18" i="111"/>
  <c r="G20" i="62"/>
  <c r="G20" i="21"/>
  <c r="G71" i="111" s="1"/>
  <c r="G20" i="57"/>
  <c r="G18" i="113" s="1"/>
  <c r="G21" i="21"/>
  <c r="G72" i="111" s="1"/>
  <c r="D20" i="111"/>
  <c r="D22" i="57"/>
  <c r="D20" i="113" s="1"/>
  <c r="D22" i="21"/>
  <c r="D73" i="111" s="1"/>
  <c r="D22" i="62"/>
  <c r="D23" i="21"/>
  <c r="D74" i="111" s="1"/>
  <c r="K14" i="111"/>
  <c r="K16" i="62"/>
  <c r="K16" i="57"/>
  <c r="K14" i="113" s="1"/>
  <c r="C16" i="111"/>
  <c r="A18" i="10"/>
  <c r="C18" i="57"/>
  <c r="C16" i="113" s="1"/>
  <c r="C18" i="62"/>
  <c r="A18" i="62" s="1"/>
  <c r="D13" i="111"/>
  <c r="D15" i="62"/>
  <c r="D16" i="21"/>
  <c r="D15" i="57"/>
  <c r="D13" i="113" s="1"/>
  <c r="M19" i="111"/>
  <c r="M21" i="21"/>
  <c r="M72" i="111" s="1"/>
  <c r="M21" i="57"/>
  <c r="M19" i="113" s="1"/>
  <c r="AI25" i="62"/>
  <c r="S25" i="62"/>
  <c r="H25" i="62"/>
  <c r="F25" i="62"/>
  <c r="E25" i="62"/>
  <c r="AH25" i="62"/>
  <c r="AJ25" i="62"/>
  <c r="AC25" i="62"/>
  <c r="AG25" i="62"/>
  <c r="Q25" i="62"/>
  <c r="AQ25" i="62"/>
  <c r="AR25" i="62"/>
  <c r="G25" i="62"/>
  <c r="AS25" i="62"/>
  <c r="M25" i="62"/>
  <c r="AC25" i="57"/>
  <c r="X23" i="113" s="1"/>
  <c r="AN25" i="62"/>
  <c r="T25" i="62"/>
  <c r="O25" i="62"/>
  <c r="D25" i="62"/>
  <c r="AQ13" i="57"/>
  <c r="AQ13" i="20"/>
  <c r="AQ14" i="21"/>
  <c r="AQ13" i="21"/>
  <c r="F17" i="111"/>
  <c r="F19" i="20"/>
  <c r="F44" i="111" s="1"/>
  <c r="F19" i="57"/>
  <c r="F17" i="113" s="1"/>
  <c r="F19" i="62"/>
  <c r="X17" i="111"/>
  <c r="AC19" i="62"/>
  <c r="N19" i="62"/>
  <c r="Q19" i="62"/>
  <c r="AC19" i="20"/>
  <c r="X44" i="111" s="1"/>
  <c r="AC20" i="21"/>
  <c r="X71" i="111" s="1"/>
  <c r="AL19" i="62"/>
  <c r="AM19" i="62"/>
  <c r="G19" i="62"/>
  <c r="R19" i="62"/>
  <c r="AF19" i="62"/>
  <c r="P19" i="62"/>
  <c r="H19" i="62"/>
  <c r="O19" i="62"/>
  <c r="I19" i="62"/>
  <c r="AC19" i="57"/>
  <c r="AH19" i="62"/>
  <c r="AI19" i="62"/>
  <c r="M19" i="62"/>
  <c r="AJ19" i="62"/>
  <c r="T19" i="62"/>
  <c r="AS19" i="62"/>
  <c r="AK19" i="62"/>
  <c r="AO19" i="62"/>
  <c r="O14" i="111"/>
  <c r="O16" i="57"/>
  <c r="O14" i="113" s="1"/>
  <c r="O16" i="62"/>
  <c r="O16" i="21"/>
  <c r="O67" i="111" s="1"/>
  <c r="AN14" i="21"/>
  <c r="AN14" i="57"/>
  <c r="AN14" i="20"/>
  <c r="AH27" i="57"/>
  <c r="AH27" i="62"/>
  <c r="AH27" i="20"/>
  <c r="AH27" i="21"/>
  <c r="H17" i="15"/>
  <c r="H68" i="112" s="1"/>
  <c r="AG22" i="21"/>
  <c r="AG21" i="20"/>
  <c r="AG21" i="57"/>
  <c r="AG22" i="59" s="1"/>
  <c r="X20" i="111"/>
  <c r="P22" i="62"/>
  <c r="AC23" i="21"/>
  <c r="X74" i="111" s="1"/>
  <c r="O22" i="62"/>
  <c r="AI22" i="62"/>
  <c r="AN22" i="62"/>
  <c r="AC22" i="20"/>
  <c r="X47" i="111" s="1"/>
  <c r="AF22" i="62"/>
  <c r="AQ22" i="62"/>
  <c r="K22" i="62"/>
  <c r="L22" i="62"/>
  <c r="AL22" i="62"/>
  <c r="V22" i="62"/>
  <c r="N22" i="62"/>
  <c r="F22" i="62"/>
  <c r="S22" i="62"/>
  <c r="G22" i="62"/>
  <c r="AH22" i="62"/>
  <c r="R22" i="62"/>
  <c r="J22" i="62"/>
  <c r="H22" i="62"/>
  <c r="AC22" i="57"/>
  <c r="X20" i="113" s="1"/>
  <c r="Q22" i="62"/>
  <c r="E22" i="62"/>
  <c r="AK22" i="62"/>
  <c r="AR22" i="62"/>
  <c r="AE22" i="62"/>
  <c r="U22" i="62"/>
  <c r="T22" i="62"/>
  <c r="AM22" i="62"/>
  <c r="AF14" i="21"/>
  <c r="AF13" i="57"/>
  <c r="AF13" i="21"/>
  <c r="T22" i="111"/>
  <c r="T24" i="57"/>
  <c r="T22" i="113" s="1"/>
  <c r="T24" i="62"/>
  <c r="T24" i="20"/>
  <c r="T49" i="111" s="1"/>
  <c r="AQ18" i="57"/>
  <c r="AQ19" i="59" s="1"/>
  <c r="AQ18" i="62"/>
  <c r="AQ19" i="21"/>
  <c r="S14" i="111"/>
  <c r="S16" i="21"/>
  <c r="S67" i="111" s="1"/>
  <c r="S16" i="57"/>
  <c r="S14" i="113" s="1"/>
  <c r="S17" i="21"/>
  <c r="S68" i="111" s="1"/>
  <c r="S16" i="20"/>
  <c r="S41" i="111" s="1"/>
  <c r="AK20" i="62"/>
  <c r="AK21" i="21"/>
  <c r="AH20" i="57"/>
  <c r="AH21" i="59" s="1"/>
  <c r="AH20" i="62"/>
  <c r="AH20" i="20"/>
  <c r="AH20" i="21"/>
  <c r="AH12" i="20"/>
  <c r="AH12" i="21"/>
  <c r="AH12" i="57"/>
  <c r="AH12" i="62"/>
  <c r="L19" i="111"/>
  <c r="L21" i="57"/>
  <c r="L19" i="113" s="1"/>
  <c r="L22" i="21"/>
  <c r="L73" i="111" s="1"/>
  <c r="L21" i="21"/>
  <c r="L72" i="111" s="1"/>
  <c r="AH8" i="20"/>
  <c r="AH17" i="21"/>
  <c r="AH17" i="57"/>
  <c r="AH17" i="59" s="1"/>
  <c r="AH16" i="20"/>
  <c r="AH11" i="20"/>
  <c r="AH18" i="21"/>
  <c r="AH9" i="20"/>
  <c r="AH17" i="62"/>
  <c r="AH7" i="20"/>
  <c r="AH17" i="20"/>
  <c r="AH18" i="20"/>
  <c r="AH23" i="20"/>
  <c r="AH19" i="20"/>
  <c r="AH21" i="20"/>
  <c r="AH22" i="20"/>
  <c r="AJ12" i="21"/>
  <c r="AJ13" i="21"/>
  <c r="AJ12" i="57"/>
  <c r="AJ12" i="62"/>
  <c r="AJ22" i="20"/>
  <c r="AJ23" i="21"/>
  <c r="AJ22" i="21"/>
  <c r="AJ22" i="57"/>
  <c r="E27" i="62"/>
  <c r="E27" i="57"/>
  <c r="E27" i="20"/>
  <c r="E52" i="111" s="1"/>
  <c r="E27" i="21"/>
  <c r="E78" i="111" s="1"/>
  <c r="I21" i="12"/>
  <c r="I46" i="112" s="1"/>
  <c r="E16" i="12"/>
  <c r="E41" i="112" s="1"/>
  <c r="H23" i="12"/>
  <c r="H48" i="112" s="1"/>
  <c r="C20" i="12"/>
  <c r="C45" i="112" s="1"/>
  <c r="N19" i="12"/>
  <c r="N44" i="112" s="1"/>
  <c r="H18" i="12"/>
  <c r="H43" i="112" s="1"/>
  <c r="C18" i="12"/>
  <c r="C43" i="112" s="1"/>
  <c r="H7" i="12"/>
  <c r="H32" i="112" s="1"/>
  <c r="U7" i="12"/>
  <c r="U32" i="112" s="1"/>
  <c r="Y19" i="12"/>
  <c r="W26" i="12"/>
  <c r="W51" i="112" s="1"/>
  <c r="AD18" i="16"/>
  <c r="AC21" i="12"/>
  <c r="X46" i="112" s="1"/>
  <c r="W25" i="12"/>
  <c r="W50" i="112" s="1"/>
  <c r="AB16" i="12"/>
  <c r="L13" i="12"/>
  <c r="L38" i="112" s="1"/>
  <c r="AB22" i="16"/>
  <c r="AJ17" i="12"/>
  <c r="AK22" i="12"/>
  <c r="AA16" i="12"/>
  <c r="AA19" i="16"/>
  <c r="H14" i="12"/>
  <c r="H39" i="112" s="1"/>
  <c r="W7" i="16"/>
  <c r="W32" i="109" s="1"/>
  <c r="AD16" i="12"/>
  <c r="N12" i="12"/>
  <c r="N37" i="112" s="1"/>
  <c r="X27" i="12"/>
  <c r="X19" i="18"/>
  <c r="Z11" i="18"/>
  <c r="Z19" i="12"/>
  <c r="X9" i="12"/>
  <c r="W26" i="18"/>
  <c r="W51" i="110" s="1"/>
  <c r="W25" i="18"/>
  <c r="W50" i="110" s="1"/>
  <c r="AB7" i="20"/>
  <c r="AA19" i="18"/>
  <c r="AB25" i="20"/>
  <c r="AD16" i="18"/>
  <c r="G25" i="24"/>
  <c r="G50" i="113" s="1"/>
  <c r="AE25" i="62"/>
  <c r="D22" i="20"/>
  <c r="D47" i="111" s="1"/>
  <c r="I25" i="62"/>
  <c r="AO25" i="62"/>
  <c r="AH24" i="20"/>
  <c r="S16" i="62"/>
  <c r="G20" i="20"/>
  <c r="G45" i="111" s="1"/>
  <c r="P18" i="21"/>
  <c r="P69" i="111" s="1"/>
  <c r="J25" i="62"/>
  <c r="AK20" i="57"/>
  <c r="AM12" i="57"/>
  <c r="AM12" i="59" s="1"/>
  <c r="V19" i="62"/>
  <c r="P16" i="15"/>
  <c r="P67" i="112" s="1"/>
  <c r="P15" i="15"/>
  <c r="P66" i="112" s="1"/>
  <c r="F25" i="15"/>
  <c r="F76" i="112" s="1"/>
  <c r="F26" i="15"/>
  <c r="F77" i="112" s="1"/>
  <c r="AR11" i="12"/>
  <c r="AR12" i="15"/>
  <c r="AD25" i="18"/>
  <c r="AD25" i="20"/>
  <c r="W15" i="112"/>
  <c r="W17" i="18"/>
  <c r="W42" i="110" s="1"/>
  <c r="Y10" i="18"/>
  <c r="Y10" i="20"/>
  <c r="L22" i="15"/>
  <c r="L73" i="112" s="1"/>
  <c r="L21" i="15"/>
  <c r="L72" i="112" s="1"/>
  <c r="U23" i="12"/>
  <c r="U48" i="112" s="1"/>
  <c r="E8" i="12"/>
  <c r="E33" i="112" s="1"/>
  <c r="AM23" i="12"/>
  <c r="AJ9" i="12"/>
  <c r="AJ7" i="12"/>
  <c r="E19" i="12"/>
  <c r="E44" i="112" s="1"/>
  <c r="C21" i="12"/>
  <c r="C46" i="112" s="1"/>
  <c r="AD18" i="12"/>
  <c r="AA11" i="16"/>
  <c r="D8" i="12"/>
  <c r="D33" i="112" s="1"/>
  <c r="AB22" i="12"/>
  <c r="E13" i="12"/>
  <c r="E38" i="112" s="1"/>
  <c r="AJ18" i="12"/>
  <c r="C7" i="12"/>
  <c r="C32" i="112" s="1"/>
  <c r="AD25" i="16"/>
  <c r="V24" i="12"/>
  <c r="V49" i="112" s="1"/>
  <c r="Y10" i="16"/>
  <c r="AC19" i="12"/>
  <c r="X44" i="112" s="1"/>
  <c r="W23" i="16"/>
  <c r="W48" i="109" s="1"/>
  <c r="AA19" i="12"/>
  <c r="H17" i="12"/>
  <c r="H42" i="112" s="1"/>
  <c r="P15" i="12"/>
  <c r="P40" i="112" s="1"/>
  <c r="AN13" i="12"/>
  <c r="H10" i="12"/>
  <c r="H35" i="112" s="1"/>
  <c r="AJ19" i="12"/>
  <c r="W7" i="12"/>
  <c r="W32" i="112" s="1"/>
  <c r="AB25" i="16"/>
  <c r="AJ20" i="12"/>
  <c r="N16" i="12"/>
  <c r="N41" i="112" s="1"/>
  <c r="AH12" i="12"/>
  <c r="X19" i="12"/>
  <c r="Z11" i="12"/>
  <c r="Z21" i="18"/>
  <c r="X10" i="18"/>
  <c r="Y18" i="20"/>
  <c r="W22" i="20"/>
  <c r="W47" i="111" s="1"/>
  <c r="AA11" i="18"/>
  <c r="Y13" i="20"/>
  <c r="W23" i="20"/>
  <c r="W48" i="111" s="1"/>
  <c r="AA16" i="20"/>
  <c r="W7" i="20"/>
  <c r="W32" i="111" s="1"/>
  <c r="AL25" i="62"/>
  <c r="V25" i="62"/>
  <c r="V24" i="62"/>
  <c r="Q18" i="21"/>
  <c r="Q69" i="111" s="1"/>
  <c r="K25" i="62"/>
  <c r="AE9" i="57"/>
  <c r="AC19" i="21"/>
  <c r="X70" i="111" s="1"/>
  <c r="AJ14" i="21"/>
  <c r="AC25" i="20"/>
  <c r="X50" i="111" s="1"/>
  <c r="Q15" i="57"/>
  <c r="Q13" i="113" s="1"/>
  <c r="AH25" i="20"/>
  <c r="AL14" i="21"/>
  <c r="R25" i="57"/>
  <c r="R23" i="113" s="1"/>
  <c r="AN15" i="21"/>
  <c r="AJ14" i="12"/>
  <c r="AJ8" i="12"/>
  <c r="U8" i="12"/>
  <c r="U33" i="112" s="1"/>
  <c r="Y18" i="16"/>
  <c r="W22" i="16"/>
  <c r="W47" i="109" s="1"/>
  <c r="AA11" i="12"/>
  <c r="AK24" i="12"/>
  <c r="U17" i="12"/>
  <c r="U42" i="112" s="1"/>
  <c r="AB7" i="16"/>
  <c r="AB23" i="16"/>
  <c r="AD15" i="16"/>
  <c r="AD25" i="12"/>
  <c r="Y10" i="12"/>
  <c r="U24" i="12"/>
  <c r="U49" i="112" s="1"/>
  <c r="Y13" i="16"/>
  <c r="W23" i="12"/>
  <c r="W48" i="112" s="1"/>
  <c r="U13" i="12"/>
  <c r="U38" i="112" s="1"/>
  <c r="AN14" i="12"/>
  <c r="P13" i="12"/>
  <c r="P38" i="112" s="1"/>
  <c r="AB25" i="12"/>
  <c r="AH10" i="12"/>
  <c r="Z9" i="18"/>
  <c r="Z21" i="12"/>
  <c r="X10" i="12"/>
  <c r="X7" i="18"/>
  <c r="AD18" i="18"/>
  <c r="W23" i="18"/>
  <c r="W48" i="110" s="1"/>
  <c r="C23" i="24"/>
  <c r="C48" i="113" s="1"/>
  <c r="S21" i="24"/>
  <c r="S46" i="113" s="1"/>
  <c r="AC25" i="24"/>
  <c r="X50" i="113" s="1"/>
  <c r="C18" i="21"/>
  <c r="A18" i="21" s="1"/>
  <c r="AQ19" i="62"/>
  <c r="AK20" i="21"/>
  <c r="D19" i="62"/>
  <c r="AQ18" i="21"/>
  <c r="AO22" i="62"/>
  <c r="N25" i="62"/>
  <c r="K17" i="21"/>
  <c r="K68" i="111" s="1"/>
  <c r="AC22" i="62"/>
  <c r="L25" i="62"/>
  <c r="Q15" i="21"/>
  <c r="Q66" i="111" s="1"/>
  <c r="F20" i="21"/>
  <c r="F71" i="111" s="1"/>
  <c r="U22" i="20"/>
  <c r="U47" i="111" s="1"/>
  <c r="K14" i="20"/>
  <c r="K39" i="111" s="1"/>
  <c r="N26" i="15"/>
  <c r="N77" i="112" s="1"/>
  <c r="L27" i="25"/>
  <c r="L78" i="113" s="1"/>
  <c r="L26" i="25"/>
  <c r="L77" i="113" s="1"/>
  <c r="K25" i="64"/>
  <c r="C25" i="64"/>
  <c r="A25" i="64" s="1"/>
  <c r="G25" i="64"/>
  <c r="AM17" i="64"/>
  <c r="AH27" i="64"/>
  <c r="AH25" i="64"/>
  <c r="R25" i="64"/>
  <c r="K19" i="15"/>
  <c r="K70" i="112" s="1"/>
  <c r="AL23" i="15"/>
  <c r="AL22" i="15"/>
  <c r="Q27" i="12"/>
  <c r="Q52" i="112" s="1"/>
  <c r="Q27" i="15"/>
  <c r="Q78" i="112" s="1"/>
  <c r="C17" i="20"/>
  <c r="A17" i="10"/>
  <c r="C21" i="20"/>
  <c r="A21" i="20" s="1"/>
  <c r="U19" i="111"/>
  <c r="U21" i="20"/>
  <c r="U46" i="111" s="1"/>
  <c r="G10" i="20"/>
  <c r="G35" i="111" s="1"/>
  <c r="G12" i="20"/>
  <c r="G37" i="111" s="1"/>
  <c r="G22" i="20"/>
  <c r="G47" i="111" s="1"/>
  <c r="G23" i="20"/>
  <c r="G48" i="111" s="1"/>
  <c r="G9" i="20"/>
  <c r="G34" i="111" s="1"/>
  <c r="G13" i="20"/>
  <c r="G38" i="111" s="1"/>
  <c r="F20" i="62"/>
  <c r="K20" i="62"/>
  <c r="AO19" i="20"/>
  <c r="AO20" i="20"/>
  <c r="AO15" i="20"/>
  <c r="K7" i="111"/>
  <c r="K9" i="20"/>
  <c r="K34" i="111" s="1"/>
  <c r="C15" i="20"/>
  <c r="A15" i="20" s="1"/>
  <c r="J14" i="111"/>
  <c r="J16" i="21"/>
  <c r="J67" i="111" s="1"/>
  <c r="AH14" i="20"/>
  <c r="AL11" i="20"/>
  <c r="AL11" i="21"/>
  <c r="R8" i="111"/>
  <c r="R10" i="21"/>
  <c r="R61" i="111" s="1"/>
  <c r="V5" i="111"/>
  <c r="V7" i="20"/>
  <c r="V32" i="111" s="1"/>
  <c r="V7" i="57"/>
  <c r="V5" i="113" s="1"/>
  <c r="V8" i="21"/>
  <c r="V59" i="111" s="1"/>
  <c r="M10" i="21"/>
  <c r="M61" i="111" s="1"/>
  <c r="M9" i="57"/>
  <c r="M7" i="113" s="1"/>
  <c r="Q22" i="111"/>
  <c r="Q24" i="62"/>
  <c r="Q24" i="57"/>
  <c r="Q22" i="113" s="1"/>
  <c r="Q24" i="21"/>
  <c r="Q75" i="111" s="1"/>
  <c r="K13" i="111"/>
  <c r="K15" i="62"/>
  <c r="K15" i="20"/>
  <c r="K40" i="111" s="1"/>
  <c r="K16" i="21"/>
  <c r="K67" i="111" s="1"/>
  <c r="AR15" i="21"/>
  <c r="AR15" i="57"/>
  <c r="T13" i="21"/>
  <c r="T64" i="111" s="1"/>
  <c r="T14" i="21"/>
  <c r="T65" i="111" s="1"/>
  <c r="AL18" i="62"/>
  <c r="V18" i="62"/>
  <c r="Q23" i="62"/>
  <c r="G23" i="62"/>
  <c r="D23" i="62"/>
  <c r="X19" i="57"/>
  <c r="AJ19" i="65" s="1"/>
  <c r="K13" i="20"/>
  <c r="K38" i="111" s="1"/>
  <c r="K20" i="20"/>
  <c r="K45" i="111" s="1"/>
  <c r="AO23" i="20"/>
  <c r="AH9" i="62"/>
  <c r="AJ9" i="62"/>
  <c r="S9" i="62"/>
  <c r="D9" i="62"/>
  <c r="P9" i="62"/>
  <c r="J9" i="62"/>
  <c r="C23" i="20"/>
  <c r="M11" i="20"/>
  <c r="M36" i="111" s="1"/>
  <c r="M17" i="21"/>
  <c r="M68" i="111" s="1"/>
  <c r="M5" i="111"/>
  <c r="M7" i="20"/>
  <c r="M32" i="111" s="1"/>
  <c r="X22" i="57"/>
  <c r="AG16" i="15"/>
  <c r="AI20" i="20"/>
  <c r="AC19" i="15"/>
  <c r="X70" i="112" s="1"/>
  <c r="X25" i="57"/>
  <c r="D24" i="25"/>
  <c r="D75" i="113" s="1"/>
  <c r="AE12" i="64"/>
  <c r="AN12" i="64"/>
  <c r="AF12" i="64"/>
  <c r="AK19" i="12"/>
  <c r="K23" i="12"/>
  <c r="K48" i="112" s="1"/>
  <c r="E21" i="12"/>
  <c r="E46" i="112" s="1"/>
  <c r="S8" i="15"/>
  <c r="S59" i="112" s="1"/>
  <c r="O10" i="15"/>
  <c r="O61" i="112" s="1"/>
  <c r="R25" i="15"/>
  <c r="R76" i="112" s="1"/>
  <c r="U19" i="12"/>
  <c r="U44" i="112" s="1"/>
  <c r="S23" i="12"/>
  <c r="S48" i="112" s="1"/>
  <c r="AE22" i="15"/>
  <c r="H11" i="15"/>
  <c r="H62" i="112" s="1"/>
  <c r="AK17" i="15"/>
  <c r="S20" i="12"/>
  <c r="S45" i="112" s="1"/>
  <c r="D25" i="15"/>
  <c r="D76" i="112" s="1"/>
  <c r="AL10" i="15"/>
  <c r="T20" i="12"/>
  <c r="AI24" i="12"/>
  <c r="D19" i="12"/>
  <c r="D44" i="112" s="1"/>
  <c r="P19" i="12"/>
  <c r="P44" i="112" s="1"/>
  <c r="C24" i="12"/>
  <c r="F30" i="13"/>
  <c r="S18" i="12"/>
  <c r="S43" i="112" s="1"/>
  <c r="V11" i="15"/>
  <c r="V62" i="112" s="1"/>
  <c r="C26" i="21"/>
  <c r="AG23" i="62"/>
  <c r="H21" i="15"/>
  <c r="H72" i="112" s="1"/>
  <c r="E20" i="12"/>
  <c r="E45" i="112" s="1"/>
  <c r="G21" i="12"/>
  <c r="G46" i="112" s="1"/>
  <c r="AE23" i="21"/>
  <c r="AG8" i="20"/>
  <c r="G8" i="15"/>
  <c r="G59" i="112" s="1"/>
  <c r="AI27" i="15"/>
  <c r="V20" i="12"/>
  <c r="V45" i="112" s="1"/>
  <c r="E10" i="12"/>
  <c r="AR15" i="15"/>
  <c r="AR14" i="12"/>
  <c r="M9" i="15"/>
  <c r="M60" i="112" s="1"/>
  <c r="M10" i="15"/>
  <c r="M61" i="112" s="1"/>
  <c r="AI16" i="15"/>
  <c r="AI15" i="15"/>
  <c r="AO9" i="12"/>
  <c r="AO10" i="15"/>
  <c r="AI18" i="15"/>
  <c r="T24" i="15"/>
  <c r="T25" i="15"/>
  <c r="T76" i="112" s="1"/>
  <c r="J27" i="12"/>
  <c r="J52" i="112" s="1"/>
  <c r="J27" i="15"/>
  <c r="J78" i="112" s="1"/>
  <c r="AQ9" i="12"/>
  <c r="AQ10" i="15"/>
  <c r="AS15" i="15"/>
  <c r="AS14" i="15"/>
  <c r="M20" i="15"/>
  <c r="M71" i="112" s="1"/>
  <c r="M19" i="15"/>
  <c r="M70" i="112" s="1"/>
  <c r="AN17" i="15"/>
  <c r="AN16" i="15"/>
  <c r="AO12" i="15"/>
  <c r="AO11" i="15"/>
  <c r="AO22" i="15"/>
  <c r="AO21" i="15"/>
  <c r="AQ20" i="15"/>
  <c r="AQ19" i="15"/>
  <c r="AQ19" i="12"/>
  <c r="AI17" i="15"/>
  <c r="A8" i="13"/>
  <c r="C8" i="15"/>
  <c r="A8" i="15" s="1"/>
  <c r="C9" i="15"/>
  <c r="A9" i="15" s="1"/>
  <c r="C8" i="12"/>
  <c r="H16" i="15"/>
  <c r="H67" i="112" s="1"/>
  <c r="H15" i="15"/>
  <c r="H66" i="112" s="1"/>
  <c r="K17" i="111"/>
  <c r="K19" i="21"/>
  <c r="K70" i="111" s="1"/>
  <c r="K19" i="20"/>
  <c r="K44" i="111" s="1"/>
  <c r="E17" i="111"/>
  <c r="E19" i="20"/>
  <c r="E44" i="111" s="1"/>
  <c r="E20" i="21"/>
  <c r="E71" i="111" s="1"/>
  <c r="AM30" i="10"/>
  <c r="AM22" i="57"/>
  <c r="P25" i="21"/>
  <c r="P76" i="111" s="1"/>
  <c r="P25" i="20"/>
  <c r="P50" i="111" s="1"/>
  <c r="AE19" i="21"/>
  <c r="AE19" i="62"/>
  <c r="H21" i="111"/>
  <c r="H23" i="21"/>
  <c r="H74" i="111" s="1"/>
  <c r="H23" i="62"/>
  <c r="AC26" i="21"/>
  <c r="X77" i="111" s="1"/>
  <c r="AC27" i="21"/>
  <c r="X78" i="111" s="1"/>
  <c r="AR19" i="21"/>
  <c r="AR20" i="21"/>
  <c r="AR19" i="57"/>
  <c r="AR19" i="62"/>
  <c r="AJ25" i="15"/>
  <c r="AJ24" i="15"/>
  <c r="G30" i="10"/>
  <c r="G27" i="111" s="1"/>
  <c r="G18" i="21"/>
  <c r="G69" i="111" s="1"/>
  <c r="AM25" i="21"/>
  <c r="AM25" i="57"/>
  <c r="AM25" i="59" s="1"/>
  <c r="AO8" i="20"/>
  <c r="AO8" i="62"/>
  <c r="AO31" i="10"/>
  <c r="V27" i="21"/>
  <c r="V78" i="111" s="1"/>
  <c r="V27" i="57"/>
  <c r="V25" i="113" s="1"/>
  <c r="V27" i="62"/>
  <c r="Q19" i="111"/>
  <c r="Q21" i="62"/>
  <c r="Q21" i="21"/>
  <c r="Q72" i="111" s="1"/>
  <c r="Q21" i="57"/>
  <c r="Q19" i="113" s="1"/>
  <c r="Q22" i="21"/>
  <c r="Q73" i="111" s="1"/>
  <c r="Q21" i="20"/>
  <c r="Q46" i="111" s="1"/>
  <c r="K8" i="111"/>
  <c r="K31" i="10"/>
  <c r="K28" i="111" s="1"/>
  <c r="K10" i="20"/>
  <c r="K35" i="111" s="1"/>
  <c r="K10" i="21"/>
  <c r="K61" i="111" s="1"/>
  <c r="K11" i="21"/>
  <c r="K62" i="111" s="1"/>
  <c r="K10" i="62"/>
  <c r="C12" i="111"/>
  <c r="A14" i="10"/>
  <c r="C14" i="20"/>
  <c r="C14" i="57"/>
  <c r="C12" i="113" s="1"/>
  <c r="C14" i="62"/>
  <c r="A14" i="62" s="1"/>
  <c r="C15" i="21"/>
  <c r="C66" i="111" s="1"/>
  <c r="L15" i="111"/>
  <c r="L9" i="20"/>
  <c r="L34" i="111" s="1"/>
  <c r="L13" i="20"/>
  <c r="L21" i="20"/>
  <c r="L46" i="111" s="1"/>
  <c r="L7" i="20"/>
  <c r="L14" i="20"/>
  <c r="L39" i="111" s="1"/>
  <c r="L20" i="20"/>
  <c r="L45" i="111" s="1"/>
  <c r="L12" i="20"/>
  <c r="L37" i="111" s="1"/>
  <c r="L23" i="20"/>
  <c r="L17" i="21"/>
  <c r="L68" i="111" s="1"/>
  <c r="L18" i="20"/>
  <c r="L22" i="20"/>
  <c r="L47" i="111" s="1"/>
  <c r="L11" i="20"/>
  <c r="L25" i="20"/>
  <c r="L50" i="111" s="1"/>
  <c r="L16" i="20"/>
  <c r="L41" i="111" s="1"/>
  <c r="L24" i="20"/>
  <c r="L49" i="111" s="1"/>
  <c r="L17" i="57"/>
  <c r="L15" i="113" s="1"/>
  <c r="L18" i="21"/>
  <c r="L69" i="111" s="1"/>
  <c r="L17" i="20"/>
  <c r="L42" i="111" s="1"/>
  <c r="L17" i="111"/>
  <c r="L19" i="62"/>
  <c r="L19" i="21"/>
  <c r="L70" i="111" s="1"/>
  <c r="L19" i="57"/>
  <c r="L20" i="21"/>
  <c r="L71" i="111" s="1"/>
  <c r="AK8" i="21"/>
  <c r="AK7" i="57"/>
  <c r="AK30" i="10"/>
  <c r="AK7" i="62"/>
  <c r="AK7" i="20"/>
  <c r="R27" i="21"/>
  <c r="R78" i="111" s="1"/>
  <c r="R27" i="62"/>
  <c r="R27" i="20"/>
  <c r="R52" i="111" s="1"/>
  <c r="S11" i="111"/>
  <c r="S13" i="62"/>
  <c r="S14" i="21"/>
  <c r="S65" i="111" s="1"/>
  <c r="S13" i="21"/>
  <c r="S64" i="111" s="1"/>
  <c r="L8" i="111"/>
  <c r="L10" i="20"/>
  <c r="L35" i="111" s="1"/>
  <c r="L11" i="21"/>
  <c r="L62" i="111" s="1"/>
  <c r="L30" i="10"/>
  <c r="L27" i="111" s="1"/>
  <c r="L10" i="21"/>
  <c r="L61" i="111" s="1"/>
  <c r="L10" i="62"/>
  <c r="L10" i="57"/>
  <c r="L8" i="113" s="1"/>
  <c r="D5" i="111"/>
  <c r="D7" i="20"/>
  <c r="D32" i="111" s="1"/>
  <c r="D7" i="62"/>
  <c r="D7" i="57"/>
  <c r="D5" i="113" s="1"/>
  <c r="D8" i="21"/>
  <c r="D59" i="111" s="1"/>
  <c r="D30" i="10"/>
  <c r="D27" i="111" s="1"/>
  <c r="AN27" i="57"/>
  <c r="AN27" i="62"/>
  <c r="AN27" i="20"/>
  <c r="S16" i="111"/>
  <c r="S19" i="21"/>
  <c r="S70" i="111" s="1"/>
  <c r="S18" i="57"/>
  <c r="S16" i="113" s="1"/>
  <c r="S18" i="20"/>
  <c r="S43" i="111" s="1"/>
  <c r="AO18" i="21"/>
  <c r="AO18" i="62"/>
  <c r="AO18" i="57"/>
  <c r="U27" i="62"/>
  <c r="U27" i="20"/>
  <c r="U52" i="111" s="1"/>
  <c r="U27" i="57"/>
  <c r="U25" i="113" s="1"/>
  <c r="M20" i="111"/>
  <c r="M22" i="20"/>
  <c r="M47" i="111" s="1"/>
  <c r="M22" i="57"/>
  <c r="M20" i="113" s="1"/>
  <c r="M23" i="21"/>
  <c r="M74" i="111" s="1"/>
  <c r="M22" i="62"/>
  <c r="AI7" i="57"/>
  <c r="AI8" i="59" s="1"/>
  <c r="AI8" i="21"/>
  <c r="AI30" i="10"/>
  <c r="F13" i="111"/>
  <c r="F15" i="62"/>
  <c r="F15" i="20"/>
  <c r="F40" i="111" s="1"/>
  <c r="F16" i="21"/>
  <c r="F67" i="111" s="1"/>
  <c r="F15" i="57"/>
  <c r="F13" i="113" s="1"/>
  <c r="J10" i="111"/>
  <c r="J12" i="21"/>
  <c r="J63" i="111" s="1"/>
  <c r="J12" i="57"/>
  <c r="J10" i="113" s="1"/>
  <c r="J12" i="62"/>
  <c r="AH10" i="21"/>
  <c r="AH10" i="20"/>
  <c r="AH31" i="10"/>
  <c r="AH10" i="57"/>
  <c r="AH10" i="62"/>
  <c r="AH11" i="21"/>
  <c r="N7" i="111"/>
  <c r="N9" i="21"/>
  <c r="N60" i="111" s="1"/>
  <c r="N31" i="10"/>
  <c r="N28" i="111" s="1"/>
  <c r="N10" i="21"/>
  <c r="N61" i="111" s="1"/>
  <c r="N9" i="20"/>
  <c r="N34" i="111" s="1"/>
  <c r="N9" i="62"/>
  <c r="N9" i="57"/>
  <c r="N7" i="113" s="1"/>
  <c r="AL7" i="20"/>
  <c r="AL7" i="62"/>
  <c r="AL7" i="57"/>
  <c r="AL8" i="21"/>
  <c r="AL30" i="10"/>
  <c r="I13" i="111"/>
  <c r="I16" i="21"/>
  <c r="I67" i="111" s="1"/>
  <c r="I15" i="20"/>
  <c r="I40" i="111" s="1"/>
  <c r="I15" i="62"/>
  <c r="I15" i="21"/>
  <c r="I66" i="111" s="1"/>
  <c r="AG17" i="21"/>
  <c r="AG16" i="57"/>
  <c r="AG16" i="59" s="1"/>
  <c r="AG16" i="62"/>
  <c r="AO21" i="20"/>
  <c r="AO21" i="62"/>
  <c r="AO21" i="57"/>
  <c r="AO22" i="59" s="1"/>
  <c r="AO22" i="21"/>
  <c r="AE12" i="62"/>
  <c r="AE13" i="21"/>
  <c r="AE12" i="57"/>
  <c r="AE12" i="59" s="1"/>
  <c r="AE12" i="21"/>
  <c r="AE30" i="10"/>
  <c r="V18" i="111"/>
  <c r="V20" i="57"/>
  <c r="V18" i="113" s="1"/>
  <c r="V20" i="62"/>
  <c r="V21" i="21"/>
  <c r="V72" i="111" s="1"/>
  <c r="V31" i="10"/>
  <c r="V28" i="111" s="1"/>
  <c r="V20" i="21"/>
  <c r="V71" i="111" s="1"/>
  <c r="V20" i="20"/>
  <c r="V45" i="111" s="1"/>
  <c r="D12" i="111"/>
  <c r="D14" i="57"/>
  <c r="D12" i="113" s="1"/>
  <c r="D14" i="62"/>
  <c r="D15" i="21"/>
  <c r="D66" i="111" s="1"/>
  <c r="I26" i="62"/>
  <c r="I26" i="20"/>
  <c r="I51" i="111" s="1"/>
  <c r="I26" i="57"/>
  <c r="I24" i="113" s="1"/>
  <c r="I26" i="21"/>
  <c r="I77" i="111" s="1"/>
  <c r="X11" i="111"/>
  <c r="J13" i="62"/>
  <c r="L13" i="62"/>
  <c r="T13" i="62"/>
  <c r="AN13" i="62"/>
  <c r="K13" i="62"/>
  <c r="D13" i="62"/>
  <c r="AF13" i="62"/>
  <c r="AI13" i="62"/>
  <c r="N13" i="62"/>
  <c r="AL13" i="62"/>
  <c r="AJ13" i="62"/>
  <c r="AC13" i="62"/>
  <c r="AQ13" i="62"/>
  <c r="AE13" i="62"/>
  <c r="AC13" i="21"/>
  <c r="X64" i="111" s="1"/>
  <c r="I13" i="62"/>
  <c r="V13" i="62"/>
  <c r="O13" i="62"/>
  <c r="H13" i="62"/>
  <c r="Q13" i="62"/>
  <c r="AO13" i="62"/>
  <c r="AG13" i="62"/>
  <c r="AR13" i="62"/>
  <c r="R13" i="62"/>
  <c r="P13" i="62"/>
  <c r="AC13" i="57"/>
  <c r="X11" i="113" s="1"/>
  <c r="G13" i="62"/>
  <c r="AN19" i="20"/>
  <c r="AN20" i="21"/>
  <c r="AN19" i="57"/>
  <c r="AN19" i="59" s="1"/>
  <c r="AN19" i="21"/>
  <c r="T16" i="111"/>
  <c r="T18" i="62"/>
  <c r="T31" i="10"/>
  <c r="T28" i="111" s="1"/>
  <c r="T19" i="21"/>
  <c r="T70" i="111" s="1"/>
  <c r="T18" i="57"/>
  <c r="T16" i="113" s="1"/>
  <c r="T18" i="20"/>
  <c r="T43" i="111" s="1"/>
  <c r="T18" i="21"/>
  <c r="T69" i="111" s="1"/>
  <c r="AR16" i="21"/>
  <c r="AR30" i="10"/>
  <c r="AR16" i="62"/>
  <c r="AR17" i="21"/>
  <c r="AR16" i="57"/>
  <c r="S12" i="111"/>
  <c r="S14" i="57"/>
  <c r="S12" i="113" s="1"/>
  <c r="S14" i="20"/>
  <c r="S39" i="111" s="1"/>
  <c r="S14" i="62"/>
  <c r="AG19" i="20"/>
  <c r="AG19" i="62"/>
  <c r="AG20" i="21"/>
  <c r="AG19" i="57"/>
  <c r="U26" i="62"/>
  <c r="U27" i="21"/>
  <c r="U78" i="111" s="1"/>
  <c r="U26" i="57"/>
  <c r="U24" i="113" s="1"/>
  <c r="U26" i="20"/>
  <c r="U51" i="111" s="1"/>
  <c r="U26" i="21"/>
  <c r="U77" i="111" s="1"/>
  <c r="X12" i="111"/>
  <c r="L14" i="62"/>
  <c r="AE14" i="62"/>
  <c r="AF14" i="62"/>
  <c r="AN14" i="62"/>
  <c r="AL14" i="62"/>
  <c r="AR14" i="62"/>
  <c r="V14" i="62"/>
  <c r="P14" i="62"/>
  <c r="R14" i="62"/>
  <c r="AI14" i="62"/>
  <c r="AS14" i="62"/>
  <c r="G14" i="62"/>
  <c r="AH14" i="62"/>
  <c r="AQ14" i="62"/>
  <c r="K14" i="62"/>
  <c r="E14" i="62"/>
  <c r="J14" i="62"/>
  <c r="O14" i="62"/>
  <c r="H14" i="62"/>
  <c r="I14" i="62"/>
  <c r="U14" i="62"/>
  <c r="AM14" i="62"/>
  <c r="Q14" i="62"/>
  <c r="AO14" i="62"/>
  <c r="AJ14" i="62"/>
  <c r="AK14" i="62"/>
  <c r="AC14" i="57"/>
  <c r="AK11" i="57"/>
  <c r="AK12" i="21"/>
  <c r="AK11" i="62"/>
  <c r="S27" i="62"/>
  <c r="S27" i="20"/>
  <c r="S52" i="111" s="1"/>
  <c r="AG7" i="57"/>
  <c r="AG8" i="21"/>
  <c r="AG7" i="62"/>
  <c r="C19" i="20"/>
  <c r="C19" i="21"/>
  <c r="C70" i="111" s="1"/>
  <c r="C19" i="57"/>
  <c r="C20" i="21"/>
  <c r="C71" i="111" s="1"/>
  <c r="Q6" i="111"/>
  <c r="Q8" i="20"/>
  <c r="Q33" i="111" s="1"/>
  <c r="Q8" i="57"/>
  <c r="Q6" i="113" s="1"/>
  <c r="Q8" i="21"/>
  <c r="Q59" i="111" s="1"/>
  <c r="Q8" i="62"/>
  <c r="H22" i="111"/>
  <c r="H24" i="62"/>
  <c r="H24" i="57"/>
  <c r="H25" i="59" s="1"/>
  <c r="H25" i="21"/>
  <c r="H76" i="111" s="1"/>
  <c r="AG20" i="20"/>
  <c r="AG20" i="62"/>
  <c r="AG21" i="21"/>
  <c r="AG20" i="57"/>
  <c r="I14" i="111"/>
  <c r="I16" i="20"/>
  <c r="I41" i="111" s="1"/>
  <c r="I16" i="62"/>
  <c r="I16" i="57"/>
  <c r="I14" i="113" s="1"/>
  <c r="I17" i="21"/>
  <c r="I68" i="111" s="1"/>
  <c r="E8" i="111"/>
  <c r="E10" i="20"/>
  <c r="E35" i="111" s="1"/>
  <c r="E11" i="21"/>
  <c r="E62" i="111" s="1"/>
  <c r="E30" i="10"/>
  <c r="E27" i="111" s="1"/>
  <c r="E10" i="57"/>
  <c r="E8" i="113" s="1"/>
  <c r="E10" i="62"/>
  <c r="H26" i="20"/>
  <c r="H51" i="111" s="1"/>
  <c r="H26" i="21"/>
  <c r="H77" i="111" s="1"/>
  <c r="H26" i="62"/>
  <c r="H26" i="57"/>
  <c r="K26" i="21"/>
  <c r="K77" i="111" s="1"/>
  <c r="K26" i="20"/>
  <c r="K51" i="111" s="1"/>
  <c r="O22" i="111"/>
  <c r="O25" i="21"/>
  <c r="O76" i="111" s="1"/>
  <c r="O24" i="57"/>
  <c r="O24" i="20"/>
  <c r="O49" i="111" s="1"/>
  <c r="K19" i="111"/>
  <c r="K21" i="21"/>
  <c r="K72" i="111" s="1"/>
  <c r="K21" i="62"/>
  <c r="K21" i="20"/>
  <c r="K46" i="111" s="1"/>
  <c r="K22" i="21"/>
  <c r="K73" i="111" s="1"/>
  <c r="E10" i="111"/>
  <c r="E12" i="20"/>
  <c r="E37" i="111" s="1"/>
  <c r="E13" i="21"/>
  <c r="E64" i="111" s="1"/>
  <c r="E12" i="62"/>
  <c r="X6" i="111"/>
  <c r="AN8" i="62"/>
  <c r="AE8" i="62"/>
  <c r="AM8" i="62"/>
  <c r="P8" i="62"/>
  <c r="H8" i="62"/>
  <c r="F8" i="62"/>
  <c r="V8" i="62"/>
  <c r="G8" i="62"/>
  <c r="AL8" i="62"/>
  <c r="D8" i="62"/>
  <c r="J8" i="62"/>
  <c r="AH8" i="62"/>
  <c r="N8" i="62"/>
  <c r="AJ8" i="62"/>
  <c r="L8" i="62"/>
  <c r="AQ8" i="62"/>
  <c r="K8" i="62"/>
  <c r="AC8" i="20"/>
  <c r="X33" i="111" s="1"/>
  <c r="AF8" i="62"/>
  <c r="T8" i="62"/>
  <c r="AR8" i="62"/>
  <c r="AS8" i="62"/>
  <c r="AC8" i="62"/>
  <c r="M8" i="62"/>
  <c r="R8" i="62"/>
  <c r="O8" i="62"/>
  <c r="AC8" i="21"/>
  <c r="X59" i="111" s="1"/>
  <c r="AC9" i="21"/>
  <c r="X60" i="111" s="1"/>
  <c r="P27" i="20"/>
  <c r="P52" i="111" s="1"/>
  <c r="P27" i="57"/>
  <c r="AK11" i="21"/>
  <c r="AK10" i="21"/>
  <c r="AK10" i="57"/>
  <c r="E16" i="21"/>
  <c r="E67" i="111" s="1"/>
  <c r="E17" i="21"/>
  <c r="E68" i="111" s="1"/>
  <c r="E16" i="57"/>
  <c r="E14" i="113" s="1"/>
  <c r="E16" i="62"/>
  <c r="P19" i="111"/>
  <c r="P21" i="21"/>
  <c r="P72" i="111" s="1"/>
  <c r="P21" i="62"/>
  <c r="U17" i="111"/>
  <c r="U20" i="21"/>
  <c r="U71" i="111" s="1"/>
  <c r="U19" i="57"/>
  <c r="U19" i="20"/>
  <c r="U44" i="111" s="1"/>
  <c r="U19" i="21"/>
  <c r="U70" i="111" s="1"/>
  <c r="U6" i="111"/>
  <c r="U8" i="20"/>
  <c r="U33" i="111" s="1"/>
  <c r="U30" i="10"/>
  <c r="U27" i="111" s="1"/>
  <c r="U8" i="21"/>
  <c r="U59" i="111" s="1"/>
  <c r="U9" i="21"/>
  <c r="U60" i="111" s="1"/>
  <c r="S17" i="111"/>
  <c r="S19" i="57"/>
  <c r="S20" i="21"/>
  <c r="S71" i="111" s="1"/>
  <c r="S19" i="20"/>
  <c r="S44" i="111" s="1"/>
  <c r="E22" i="21"/>
  <c r="E73" i="111" s="1"/>
  <c r="E21" i="62"/>
  <c r="X19" i="111"/>
  <c r="AE21" i="62"/>
  <c r="AJ21" i="62"/>
  <c r="D21" i="62"/>
  <c r="T21" i="62"/>
  <c r="AN21" i="62"/>
  <c r="H21" i="62"/>
  <c r="AQ21" i="62"/>
  <c r="L21" i="62"/>
  <c r="I21" i="62"/>
  <c r="M21" i="62"/>
  <c r="AH21" i="62"/>
  <c r="R21" i="62"/>
  <c r="J21" i="62"/>
  <c r="AG21" i="62"/>
  <c r="AC21" i="21"/>
  <c r="X72" i="111" s="1"/>
  <c r="AR21" i="62"/>
  <c r="AM21" i="62"/>
  <c r="G21" i="62"/>
  <c r="AF21" i="62"/>
  <c r="AL21" i="62"/>
  <c r="N21" i="62"/>
  <c r="F21" i="62"/>
  <c r="Q10" i="111"/>
  <c r="Q12" i="21"/>
  <c r="Q63" i="111" s="1"/>
  <c r="AM26" i="62"/>
  <c r="AM26" i="57"/>
  <c r="AM27" i="21"/>
  <c r="C20" i="111"/>
  <c r="A22" i="10"/>
  <c r="C22" i="57"/>
  <c r="C20" i="113" s="1"/>
  <c r="C23" i="21"/>
  <c r="C74" i="111" s="1"/>
  <c r="AI12" i="21"/>
  <c r="AI11" i="21"/>
  <c r="AI11" i="57"/>
  <c r="J16" i="111"/>
  <c r="J18" i="57"/>
  <c r="J16" i="113" s="1"/>
  <c r="J18" i="62"/>
  <c r="F12" i="111"/>
  <c r="F14" i="57"/>
  <c r="F12" i="113" s="1"/>
  <c r="F14" i="62"/>
  <c r="F14" i="20"/>
  <c r="F39" i="111" s="1"/>
  <c r="F15" i="21"/>
  <c r="F66" i="111" s="1"/>
  <c r="F14" i="21"/>
  <c r="F65" i="111" s="1"/>
  <c r="F10" i="111"/>
  <c r="F12" i="62"/>
  <c r="F12" i="20"/>
  <c r="F37" i="111" s="1"/>
  <c r="F12" i="57"/>
  <c r="F10" i="113" s="1"/>
  <c r="F12" i="21"/>
  <c r="F63" i="111" s="1"/>
  <c r="E18" i="111"/>
  <c r="E21" i="21"/>
  <c r="E72" i="111" s="1"/>
  <c r="E20" i="57"/>
  <c r="E18" i="113" s="1"/>
  <c r="E20" i="62"/>
  <c r="AF15" i="57"/>
  <c r="AF16" i="59" s="1"/>
  <c r="AF15" i="21"/>
  <c r="AF16" i="21"/>
  <c r="AS11" i="15"/>
  <c r="AS31" i="13"/>
  <c r="AS24" i="62"/>
  <c r="AS24" i="20"/>
  <c r="AS24" i="21"/>
  <c r="AS24" i="57"/>
  <c r="AS24" i="59" s="1"/>
  <c r="X10" i="57"/>
  <c r="AG10" i="65" s="1"/>
  <c r="AS23" i="21"/>
  <c r="AS22" i="20"/>
  <c r="AS22" i="62"/>
  <c r="AS22" i="57"/>
  <c r="AS22" i="65" s="1"/>
  <c r="AS22" i="21"/>
  <c r="R18" i="111"/>
  <c r="R20" i="57"/>
  <c r="R18" i="113" s="1"/>
  <c r="R20" i="21"/>
  <c r="R71" i="111" s="1"/>
  <c r="O15" i="111"/>
  <c r="O17" i="57"/>
  <c r="O15" i="113" s="1"/>
  <c r="O16" i="20"/>
  <c r="O41" i="111" s="1"/>
  <c r="O17" i="62"/>
  <c r="O10" i="20"/>
  <c r="O35" i="111" s="1"/>
  <c r="O18" i="21"/>
  <c r="O69" i="111" s="1"/>
  <c r="O17" i="21"/>
  <c r="O68" i="111" s="1"/>
  <c r="O21" i="20"/>
  <c r="O46" i="111" s="1"/>
  <c r="O8" i="20"/>
  <c r="O33" i="111" s="1"/>
  <c r="O13" i="20"/>
  <c r="O38" i="111" s="1"/>
  <c r="O19" i="20"/>
  <c r="O44" i="111" s="1"/>
  <c r="O12" i="20"/>
  <c r="O37" i="111" s="1"/>
  <c r="O18" i="20"/>
  <c r="O43" i="111" s="1"/>
  <c r="O17" i="20"/>
  <c r="O42" i="111" s="1"/>
  <c r="O7" i="20"/>
  <c r="O32" i="111" s="1"/>
  <c r="O22" i="20"/>
  <c r="O47" i="111" s="1"/>
  <c r="O15" i="20"/>
  <c r="O40" i="111" s="1"/>
  <c r="O25" i="20"/>
  <c r="O50" i="111" s="1"/>
  <c r="O20" i="20"/>
  <c r="O45" i="111" s="1"/>
  <c r="X14" i="57"/>
  <c r="X14" i="65" s="1"/>
  <c r="O27" i="21"/>
  <c r="O78" i="111" s="1"/>
  <c r="O27" i="57"/>
  <c r="O25" i="113" s="1"/>
  <c r="O9" i="111"/>
  <c r="O11" i="21"/>
  <c r="O62" i="111" s="1"/>
  <c r="O11" i="20"/>
  <c r="O36" i="111" s="1"/>
  <c r="O12" i="21"/>
  <c r="O63" i="111" s="1"/>
  <c r="O11" i="62"/>
  <c r="O30" i="10"/>
  <c r="O27" i="111" s="1"/>
  <c r="F26" i="62"/>
  <c r="F26" i="20"/>
  <c r="F51" i="111" s="1"/>
  <c r="F26" i="57"/>
  <c r="F24" i="113" s="1"/>
  <c r="F27" i="21"/>
  <c r="F78" i="111" s="1"/>
  <c r="F26" i="21"/>
  <c r="F77" i="111" s="1"/>
  <c r="AH13" i="62"/>
  <c r="AH14" i="21"/>
  <c r="AH13" i="20"/>
  <c r="AH13" i="57"/>
  <c r="AH13" i="21"/>
  <c r="I20" i="111"/>
  <c r="I22" i="57"/>
  <c r="I20" i="113" s="1"/>
  <c r="I22" i="20"/>
  <c r="I47" i="111" s="1"/>
  <c r="I22" i="62"/>
  <c r="I22" i="21"/>
  <c r="I73" i="111" s="1"/>
  <c r="C11" i="111"/>
  <c r="C14" i="21"/>
  <c r="A14" i="21" s="1"/>
  <c r="C13" i="57"/>
  <c r="C11" i="113" s="1"/>
  <c r="A13" i="10"/>
  <c r="C13" i="62"/>
  <c r="A13" i="62" s="1"/>
  <c r="C30" i="10"/>
  <c r="C27" i="111" s="1"/>
  <c r="C13" i="21"/>
  <c r="A13" i="21" s="1"/>
  <c r="AI10" i="12"/>
  <c r="J20" i="12"/>
  <c r="AI9" i="12"/>
  <c r="AN19" i="12"/>
  <c r="V16" i="12"/>
  <c r="V41" i="112" s="1"/>
  <c r="E23" i="12"/>
  <c r="G22" i="12"/>
  <c r="AI8" i="12"/>
  <c r="G16" i="12"/>
  <c r="G41" i="112" s="1"/>
  <c r="AI7" i="12"/>
  <c r="Y27" i="16"/>
  <c r="Y11" i="12"/>
  <c r="G24" i="12"/>
  <c r="G49" i="112" s="1"/>
  <c r="W18" i="12"/>
  <c r="W43" i="112" s="1"/>
  <c r="AA10" i="12"/>
  <c r="AB13" i="16"/>
  <c r="AB12" i="16"/>
  <c r="AB11" i="16"/>
  <c r="AB10" i="16"/>
  <c r="AB8" i="16"/>
  <c r="AA24" i="12"/>
  <c r="AL10" i="12"/>
  <c r="AD27" i="16"/>
  <c r="AA17" i="16"/>
  <c r="AA8" i="12"/>
  <c r="K25" i="12"/>
  <c r="K50" i="112" s="1"/>
  <c r="W14" i="12"/>
  <c r="W39" i="112" s="1"/>
  <c r="AN11" i="12"/>
  <c r="P9" i="12"/>
  <c r="P34" i="112" s="1"/>
  <c r="X22" i="12"/>
  <c r="X14" i="12"/>
  <c r="Y27" i="20"/>
  <c r="W18" i="20"/>
  <c r="W43" i="111" s="1"/>
  <c r="AD24" i="20"/>
  <c r="AB12" i="20"/>
  <c r="AB10" i="20"/>
  <c r="AB8" i="20"/>
  <c r="AA24" i="20"/>
  <c r="AB19" i="20"/>
  <c r="W20" i="20"/>
  <c r="W45" i="111" s="1"/>
  <c r="AA17" i="20"/>
  <c r="AA8" i="20"/>
  <c r="W14" i="20"/>
  <c r="W39" i="111" s="1"/>
  <c r="AC22" i="21"/>
  <c r="X73" i="111" s="1"/>
  <c r="AJ27" i="20"/>
  <c r="T24" i="21"/>
  <c r="T75" i="111" s="1"/>
  <c r="L27" i="21"/>
  <c r="L78" i="111" s="1"/>
  <c r="AS17" i="21"/>
  <c r="AG8" i="57"/>
  <c r="Q13" i="21"/>
  <c r="Q64" i="111" s="1"/>
  <c r="AS15" i="57"/>
  <c r="AE16" i="57"/>
  <c r="G19" i="21"/>
  <c r="G70" i="111" s="1"/>
  <c r="K19" i="62"/>
  <c r="U8" i="62"/>
  <c r="AK12" i="57"/>
  <c r="E19" i="57"/>
  <c r="E19" i="59" s="1"/>
  <c r="AE24" i="21"/>
  <c r="AM26" i="21"/>
  <c r="C26" i="62"/>
  <c r="A26" i="62" s="1"/>
  <c r="O27" i="62"/>
  <c r="AJ27" i="21"/>
  <c r="P25" i="57"/>
  <c r="P23" i="113" s="1"/>
  <c r="AS13" i="62"/>
  <c r="AE20" i="21"/>
  <c r="P21" i="57"/>
  <c r="P19" i="113" s="1"/>
  <c r="H23" i="20"/>
  <c r="H48" i="111" s="1"/>
  <c r="AK8" i="62"/>
  <c r="AC14" i="62"/>
  <c r="O24" i="21"/>
  <c r="O75" i="111" s="1"/>
  <c r="AG24" i="21"/>
  <c r="AC26" i="57"/>
  <c r="X24" i="113" s="1"/>
  <c r="C8" i="62"/>
  <c r="A8" i="62" s="1"/>
  <c r="AI8" i="62"/>
  <c r="O11" i="57"/>
  <c r="AE16" i="21"/>
  <c r="AR19" i="20"/>
  <c r="E10" i="21"/>
  <c r="E61" i="111" s="1"/>
  <c r="C19" i="62"/>
  <c r="A19" i="62" s="1"/>
  <c r="K21" i="57"/>
  <c r="K19" i="113" s="1"/>
  <c r="AO8" i="57"/>
  <c r="AO9" i="59" s="1"/>
  <c r="AK11" i="20"/>
  <c r="S15" i="21"/>
  <c r="S66" i="111" s="1"/>
  <c r="S18" i="62"/>
  <c r="AO19" i="21"/>
  <c r="J13" i="21"/>
  <c r="J64" i="111" s="1"/>
  <c r="AF15" i="62"/>
  <c r="Y27" i="12"/>
  <c r="AD26" i="16"/>
  <c r="AD22" i="16"/>
  <c r="AN25" i="12"/>
  <c r="AB13" i="12"/>
  <c r="AB12" i="12"/>
  <c r="AB11" i="12"/>
  <c r="AB10" i="12"/>
  <c r="AB8" i="12"/>
  <c r="S21" i="12"/>
  <c r="S46" i="112" s="1"/>
  <c r="AB18" i="16"/>
  <c r="AB19" i="16"/>
  <c r="G15" i="12"/>
  <c r="G40" i="112" s="1"/>
  <c r="Y22" i="16"/>
  <c r="AD27" i="12"/>
  <c r="AA17" i="12"/>
  <c r="AM25" i="12"/>
  <c r="AA27" i="16"/>
  <c r="AN16" i="12"/>
  <c r="H9" i="12"/>
  <c r="H34" i="112" s="1"/>
  <c r="T25" i="12"/>
  <c r="T50" i="112" s="1"/>
  <c r="L18" i="12"/>
  <c r="L43" i="112" s="1"/>
  <c r="AI17" i="12"/>
  <c r="AJ24" i="12"/>
  <c r="V11" i="12"/>
  <c r="V36" i="112" s="1"/>
  <c r="Z27" i="18"/>
  <c r="X13" i="18"/>
  <c r="W18" i="18"/>
  <c r="W43" i="110" s="1"/>
  <c r="AD24" i="18"/>
  <c r="AB19" i="18"/>
  <c r="AD9" i="20"/>
  <c r="P30" i="18"/>
  <c r="P54" i="110" s="1"/>
  <c r="W20" i="18"/>
  <c r="W45" i="110" s="1"/>
  <c r="W14" i="18"/>
  <c r="W39" i="110" s="1"/>
  <c r="AC21" i="57"/>
  <c r="AJ27" i="62"/>
  <c r="P27" i="21"/>
  <c r="P78" i="111" s="1"/>
  <c r="T23" i="62"/>
  <c r="L26" i="62"/>
  <c r="AK21" i="62"/>
  <c r="AS16" i="62"/>
  <c r="AS30" i="10"/>
  <c r="Q12" i="62"/>
  <c r="AK13" i="62"/>
  <c r="AS16" i="21"/>
  <c r="G18" i="57"/>
  <c r="G16" i="113" s="1"/>
  <c r="V21" i="20"/>
  <c r="V46" i="111" s="1"/>
  <c r="AK13" i="21"/>
  <c r="E19" i="62"/>
  <c r="C22" i="21"/>
  <c r="A22" i="21" s="1"/>
  <c r="AE23" i="62"/>
  <c r="AM25" i="62"/>
  <c r="K27" i="21"/>
  <c r="K78" i="111" s="1"/>
  <c r="S27" i="21"/>
  <c r="S78" i="111" s="1"/>
  <c r="AG23" i="21"/>
  <c r="P25" i="62"/>
  <c r="I8" i="62"/>
  <c r="AE19" i="57"/>
  <c r="AE19" i="59" s="1"/>
  <c r="T23" i="21"/>
  <c r="T74" i="111" s="1"/>
  <c r="H24" i="21"/>
  <c r="H75" i="111" s="1"/>
  <c r="AM22" i="21"/>
  <c r="AG23" i="57"/>
  <c r="AG23" i="59" s="1"/>
  <c r="AC26" i="62"/>
  <c r="L17" i="62"/>
  <c r="S13" i="57"/>
  <c r="S11" i="113" s="1"/>
  <c r="H24" i="20"/>
  <c r="H49" i="111" s="1"/>
  <c r="P27" i="62"/>
  <c r="E21" i="57"/>
  <c r="E19" i="113" s="1"/>
  <c r="S19" i="62"/>
  <c r="U19" i="62"/>
  <c r="S27" i="57"/>
  <c r="S25" i="113" s="1"/>
  <c r="H27" i="21"/>
  <c r="H78" i="111" s="1"/>
  <c r="AS25" i="21"/>
  <c r="AN19" i="62"/>
  <c r="I27" i="21"/>
  <c r="I78" i="111" s="1"/>
  <c r="AO8" i="21"/>
  <c r="M22" i="21"/>
  <c r="M73" i="111" s="1"/>
  <c r="V30" i="10"/>
  <c r="V27" i="111" s="1"/>
  <c r="N30" i="10"/>
  <c r="N27" i="111" s="1"/>
  <c r="F30" i="10"/>
  <c r="F27" i="111" s="1"/>
  <c r="I15" i="57"/>
  <c r="I13" i="113" s="1"/>
  <c r="R20" i="62"/>
  <c r="C22" i="20"/>
  <c r="A22" i="20" s="1"/>
  <c r="AI20" i="12"/>
  <c r="G10" i="12"/>
  <c r="G35" i="112" s="1"/>
  <c r="AI19" i="12"/>
  <c r="A24" i="13"/>
  <c r="G7" i="12"/>
  <c r="C23" i="12"/>
  <c r="C48" i="112" s="1"/>
  <c r="AO21" i="12"/>
  <c r="G18" i="12"/>
  <c r="G43" i="112" s="1"/>
  <c r="E22" i="12"/>
  <c r="E47" i="112" s="1"/>
  <c r="E15" i="12"/>
  <c r="E40" i="112" s="1"/>
  <c r="H20" i="12"/>
  <c r="H45" i="112" s="1"/>
  <c r="G12" i="12"/>
  <c r="G37" i="112" s="1"/>
  <c r="E30" i="13"/>
  <c r="S22" i="12"/>
  <c r="S47" i="112" s="1"/>
  <c r="AG11" i="12"/>
  <c r="G19" i="12"/>
  <c r="G44" i="112" s="1"/>
  <c r="G13" i="12"/>
  <c r="AI15" i="12"/>
  <c r="G8" i="12"/>
  <c r="G33" i="112" s="1"/>
  <c r="AD26" i="12"/>
  <c r="AD22" i="12"/>
  <c r="AO23" i="12"/>
  <c r="AC25" i="12"/>
  <c r="X50" i="112" s="1"/>
  <c r="AA21" i="16"/>
  <c r="AB18" i="12"/>
  <c r="AJ22" i="12"/>
  <c r="W13" i="16"/>
  <c r="W38" i="109" s="1"/>
  <c r="AD9" i="16"/>
  <c r="Y22" i="12"/>
  <c r="W20" i="16"/>
  <c r="W45" i="109" s="1"/>
  <c r="AA27" i="12"/>
  <c r="AN20" i="12"/>
  <c r="H15" i="12"/>
  <c r="D24" i="12"/>
  <c r="D49" i="112" s="1"/>
  <c r="AD10" i="16"/>
  <c r="Z18" i="18"/>
  <c r="Z13" i="18"/>
  <c r="Z27" i="12"/>
  <c r="X13" i="12"/>
  <c r="W13" i="20"/>
  <c r="W38" i="111" s="1"/>
  <c r="AC21" i="62"/>
  <c r="AN27" i="21"/>
  <c r="AO21" i="21"/>
  <c r="T23" i="57"/>
  <c r="T21" i="113" s="1"/>
  <c r="L26" i="20"/>
  <c r="L51" i="111" s="1"/>
  <c r="AG8" i="62"/>
  <c r="Q12" i="57"/>
  <c r="Q12" i="59" s="1"/>
  <c r="E13" i="62"/>
  <c r="AS15" i="20"/>
  <c r="S18" i="21"/>
  <c r="S69" i="111" s="1"/>
  <c r="G18" i="62"/>
  <c r="K19" i="57"/>
  <c r="K17" i="113" s="1"/>
  <c r="V22" i="21"/>
  <c r="V73" i="111" s="1"/>
  <c r="AI21" i="62"/>
  <c r="AM23" i="21"/>
  <c r="AE23" i="57"/>
  <c r="C27" i="21"/>
  <c r="K26" i="57"/>
  <c r="E19" i="21"/>
  <c r="E70" i="111" s="1"/>
  <c r="P22" i="21"/>
  <c r="P73" i="111" s="1"/>
  <c r="H23" i="57"/>
  <c r="H21" i="113" s="1"/>
  <c r="AC14" i="20"/>
  <c r="X39" i="111" s="1"/>
  <c r="E8" i="62"/>
  <c r="R27" i="57"/>
  <c r="R25" i="113" s="1"/>
  <c r="AC8" i="57"/>
  <c r="X6" i="113" s="1"/>
  <c r="Q9" i="21"/>
  <c r="Q60" i="111" s="1"/>
  <c r="AG30" i="10"/>
  <c r="AG19" i="21"/>
  <c r="V27" i="20"/>
  <c r="V52" i="111" s="1"/>
  <c r="C22" i="62"/>
  <c r="A22" i="62" s="1"/>
  <c r="AI7" i="62"/>
  <c r="O14" i="20"/>
  <c r="O39" i="111" s="1"/>
  <c r="K30" i="10"/>
  <c r="K27" i="111" s="1"/>
  <c r="AI18" i="64"/>
  <c r="D24" i="15"/>
  <c r="D75" i="112" s="1"/>
  <c r="AR10" i="15"/>
  <c r="AR9" i="12"/>
  <c r="AR9" i="15"/>
  <c r="AK16" i="15"/>
  <c r="Q15" i="111"/>
  <c r="Q10" i="20"/>
  <c r="Q35" i="111" s="1"/>
  <c r="Q23" i="20"/>
  <c r="Q48" i="111" s="1"/>
  <c r="Q7" i="20"/>
  <c r="Q32" i="111" s="1"/>
  <c r="Q11" i="20"/>
  <c r="Q36" i="111" s="1"/>
  <c r="Q24" i="20"/>
  <c r="Q49" i="111" s="1"/>
  <c r="P16" i="111"/>
  <c r="P18" i="20"/>
  <c r="P43" i="111" s="1"/>
  <c r="Q13" i="111"/>
  <c r="Q15" i="20"/>
  <c r="Q40" i="111" s="1"/>
  <c r="R26" i="21"/>
  <c r="R77" i="111" s="1"/>
  <c r="R25" i="62"/>
  <c r="AH15" i="20"/>
  <c r="AH15" i="62"/>
  <c r="AH15" i="57"/>
  <c r="AH31" i="57" s="1"/>
  <c r="AL13" i="21"/>
  <c r="AL13" i="20"/>
  <c r="AL24" i="57"/>
  <c r="AL25" i="59" s="1"/>
  <c r="AL25" i="21"/>
  <c r="H14" i="111"/>
  <c r="H16" i="57"/>
  <c r="H14" i="113" s="1"/>
  <c r="H16" i="21"/>
  <c r="H67" i="111" s="1"/>
  <c r="H17" i="21"/>
  <c r="H68" i="111" s="1"/>
  <c r="H16" i="20"/>
  <c r="H41" i="111" s="1"/>
  <c r="U26" i="15"/>
  <c r="U77" i="112" s="1"/>
  <c r="U18" i="111"/>
  <c r="U20" i="20"/>
  <c r="U45" i="111" s="1"/>
  <c r="P11" i="111"/>
  <c r="P13" i="20"/>
  <c r="P38" i="111" s="1"/>
  <c r="H7" i="111"/>
  <c r="H9" i="21"/>
  <c r="H60" i="111" s="1"/>
  <c r="AQ17" i="12"/>
  <c r="AQ18" i="12"/>
  <c r="AQ11" i="12"/>
  <c r="AQ16" i="12"/>
  <c r="AQ20" i="12"/>
  <c r="AQ17" i="15"/>
  <c r="AQ24" i="12"/>
  <c r="AE20" i="64"/>
  <c r="AG18" i="64"/>
  <c r="AO18" i="64"/>
  <c r="AI20" i="64"/>
  <c r="AQ18" i="64"/>
  <c r="AO11" i="64"/>
  <c r="AS8" i="64"/>
  <c r="AG11" i="64"/>
  <c r="AK15" i="64"/>
  <c r="AQ13" i="64"/>
  <c r="AH13" i="64"/>
  <c r="Q26" i="15"/>
  <c r="Q77" i="112" s="1"/>
  <c r="E20" i="15"/>
  <c r="E71" i="112" s="1"/>
  <c r="AI26" i="15"/>
  <c r="E11" i="15"/>
  <c r="E62" i="112" s="1"/>
  <c r="AO27" i="15"/>
  <c r="AQ18" i="15"/>
  <c r="C25" i="20"/>
  <c r="V20" i="15"/>
  <c r="V71" i="112" s="1"/>
  <c r="AK20" i="64"/>
  <c r="AL20" i="64"/>
  <c r="AH19" i="64"/>
  <c r="AO15" i="64"/>
  <c r="AL15" i="64"/>
  <c r="AE8" i="64"/>
  <c r="AQ15" i="64"/>
  <c r="AH8" i="64"/>
  <c r="AM15" i="64"/>
  <c r="AR15" i="64"/>
  <c r="AG15" i="64"/>
  <c r="AR25" i="15"/>
  <c r="AS12" i="64"/>
  <c r="AK18" i="64"/>
  <c r="AK8" i="64"/>
  <c r="AL12" i="64"/>
  <c r="AQ23" i="12"/>
  <c r="AF22" i="15"/>
  <c r="M13" i="15"/>
  <c r="F10" i="15"/>
  <c r="F61" i="112" s="1"/>
  <c r="P9" i="15"/>
  <c r="P60" i="112" s="1"/>
  <c r="I23" i="21"/>
  <c r="I74" i="111" s="1"/>
  <c r="AN13" i="15"/>
  <c r="AL24" i="15"/>
  <c r="AG15" i="20"/>
  <c r="AO10" i="20"/>
  <c r="C12" i="20"/>
  <c r="J22" i="15"/>
  <c r="J73" i="112" s="1"/>
  <c r="S21" i="15"/>
  <c r="S72" i="112" s="1"/>
  <c r="P26" i="15"/>
  <c r="P77" i="112" s="1"/>
  <c r="AC10" i="15"/>
  <c r="Q25" i="15"/>
  <c r="Q76" i="112" s="1"/>
  <c r="G16" i="15"/>
  <c r="G67" i="112" s="1"/>
  <c r="R8" i="15"/>
  <c r="R59" i="112" s="1"/>
  <c r="AL9" i="15"/>
  <c r="N11" i="15"/>
  <c r="N62" i="112" s="1"/>
  <c r="J14" i="15"/>
  <c r="J65" i="112" s="1"/>
  <c r="K14" i="15"/>
  <c r="K65" i="112" s="1"/>
  <c r="AJ10" i="15"/>
  <c r="X24" i="57"/>
  <c r="F24" i="65" s="1"/>
  <c r="AR23" i="62"/>
  <c r="AN12" i="21"/>
  <c r="AK14" i="12"/>
  <c r="O20" i="15"/>
  <c r="O11" i="15"/>
  <c r="O62" i="112" s="1"/>
  <c r="AI19" i="15"/>
  <c r="AE9" i="15"/>
  <c r="AL20" i="15"/>
  <c r="AH23" i="15"/>
  <c r="S26" i="15"/>
  <c r="S77" i="112" s="1"/>
  <c r="AI25" i="15"/>
  <c r="M12" i="15"/>
  <c r="M63" i="112" s="1"/>
  <c r="D19" i="15"/>
  <c r="D70" i="112" s="1"/>
  <c r="F11" i="15"/>
  <c r="F62" i="112" s="1"/>
  <c r="R21" i="15"/>
  <c r="V12" i="15"/>
  <c r="V63" i="112" s="1"/>
  <c r="G22" i="15"/>
  <c r="G73" i="112" s="1"/>
  <c r="AG24" i="15"/>
  <c r="Q25" i="21"/>
  <c r="Q76" i="111" s="1"/>
  <c r="AM19" i="20"/>
  <c r="F24" i="25"/>
  <c r="F75" i="113" s="1"/>
  <c r="AE22" i="25"/>
  <c r="K9" i="25"/>
  <c r="K60" i="113" s="1"/>
  <c r="G12" i="25"/>
  <c r="G63" i="113" s="1"/>
  <c r="C15" i="25"/>
  <c r="S15" i="25"/>
  <c r="S66" i="113" s="1"/>
  <c r="AO19" i="25"/>
  <c r="U13" i="25"/>
  <c r="U64" i="113" s="1"/>
  <c r="K17" i="25"/>
  <c r="K68" i="113" s="1"/>
  <c r="G20" i="25"/>
  <c r="G71" i="113" s="1"/>
  <c r="R27" i="25"/>
  <c r="R78" i="113" s="1"/>
  <c r="I17" i="25"/>
  <c r="I68" i="113" s="1"/>
  <c r="O12" i="25"/>
  <c r="O63" i="113" s="1"/>
  <c r="Q21" i="12"/>
  <c r="Q46" i="112" s="1"/>
  <c r="AI12" i="12"/>
  <c r="AJ16" i="15"/>
  <c r="AN8" i="12"/>
  <c r="S6" i="111"/>
  <c r="S8" i="21"/>
  <c r="S59" i="111" s="1"/>
  <c r="S31" i="10"/>
  <c r="S28" i="111" s="1"/>
  <c r="S30" i="10"/>
  <c r="S27" i="111" s="1"/>
  <c r="AE9" i="20"/>
  <c r="AE7" i="20"/>
  <c r="AE11" i="20"/>
  <c r="AE8" i="20"/>
  <c r="AE14" i="20"/>
  <c r="AE12" i="20"/>
  <c r="AE21" i="20"/>
  <c r="AK27" i="62"/>
  <c r="AK27" i="57"/>
  <c r="AK27" i="59" s="1"/>
  <c r="AI15" i="20"/>
  <c r="AI31" i="10"/>
  <c r="F11" i="111"/>
  <c r="F13" i="21"/>
  <c r="F64" i="111" s="1"/>
  <c r="F13" i="20"/>
  <c r="F38" i="111" s="1"/>
  <c r="AF25" i="62"/>
  <c r="AF25" i="20"/>
  <c r="AF26" i="21"/>
  <c r="AK25" i="57"/>
  <c r="AK26" i="21"/>
  <c r="AK25" i="20"/>
  <c r="F16" i="111"/>
  <c r="F19" i="21"/>
  <c r="F70" i="111" s="1"/>
  <c r="F18" i="62"/>
  <c r="F18" i="21"/>
  <c r="F69" i="111" s="1"/>
  <c r="F18" i="20"/>
  <c r="F43" i="111" s="1"/>
  <c r="M24" i="21"/>
  <c r="M75" i="111" s="1"/>
  <c r="M30" i="10"/>
  <c r="M27" i="111" s="1"/>
  <c r="AO9" i="62"/>
  <c r="S8" i="57"/>
  <c r="S6" i="113" s="1"/>
  <c r="AR23" i="20"/>
  <c r="AE18" i="20"/>
  <c r="Q30" i="10"/>
  <c r="Q27" i="111" s="1"/>
  <c r="M24" i="20"/>
  <c r="M49" i="111" s="1"/>
  <c r="AE13" i="20"/>
  <c r="AN12" i="62"/>
  <c r="AE17" i="20"/>
  <c r="Q14" i="21"/>
  <c r="Q65" i="111" s="1"/>
  <c r="AI15" i="57"/>
  <c r="AI15" i="59" s="1"/>
  <c r="AK27" i="20"/>
  <c r="AE23" i="20"/>
  <c r="R19" i="111"/>
  <c r="R21" i="21"/>
  <c r="R72" i="111" s="1"/>
  <c r="A24" i="10"/>
  <c r="C22" i="111"/>
  <c r="E9" i="111"/>
  <c r="E31" i="10"/>
  <c r="E28" i="111" s="1"/>
  <c r="AQ8" i="21"/>
  <c r="AQ30" i="10"/>
  <c r="AQ31" i="10"/>
  <c r="K12" i="111"/>
  <c r="K14" i="21"/>
  <c r="K65" i="111" s="1"/>
  <c r="AR11" i="20"/>
  <c r="AR10" i="20"/>
  <c r="AR14" i="20"/>
  <c r="AR31" i="10"/>
  <c r="AR9" i="20"/>
  <c r="AR15" i="20"/>
  <c r="R13" i="20"/>
  <c r="R38" i="111" s="1"/>
  <c r="R25" i="20"/>
  <c r="R50" i="111" s="1"/>
  <c r="R8" i="20"/>
  <c r="R33" i="111" s="1"/>
  <c r="R11" i="20"/>
  <c r="R36" i="111" s="1"/>
  <c r="R10" i="20"/>
  <c r="R35" i="111" s="1"/>
  <c r="R7" i="20"/>
  <c r="R32" i="111" s="1"/>
  <c r="R20" i="20"/>
  <c r="R45" i="111" s="1"/>
  <c r="D8" i="111"/>
  <c r="D31" i="10"/>
  <c r="D28" i="111" s="1"/>
  <c r="D10" i="20"/>
  <c r="D35" i="111" s="1"/>
  <c r="AO12" i="20"/>
  <c r="AO12" i="21"/>
  <c r="AH21" i="21"/>
  <c r="AH30" i="10"/>
  <c r="H12" i="111"/>
  <c r="H30" i="10"/>
  <c r="H27" i="111" s="1"/>
  <c r="H31" i="10"/>
  <c r="H28" i="111" s="1"/>
  <c r="AN9" i="20"/>
  <c r="AN30" i="10"/>
  <c r="AN31" i="10"/>
  <c r="AN9" i="21"/>
  <c r="V24" i="25"/>
  <c r="V23" i="25"/>
  <c r="V74" i="113" s="1"/>
  <c r="AM10" i="25"/>
  <c r="Q16" i="111"/>
  <c r="Q18" i="20"/>
  <c r="Q43" i="111" s="1"/>
  <c r="AK12" i="20"/>
  <c r="AK16" i="20"/>
  <c r="AK20" i="20"/>
  <c r="AK18" i="20"/>
  <c r="AK31" i="10"/>
  <c r="D15" i="111"/>
  <c r="D9" i="20"/>
  <c r="D34" i="111" s="1"/>
  <c r="D13" i="20"/>
  <c r="D38" i="111" s="1"/>
  <c r="D12" i="20"/>
  <c r="D37" i="111" s="1"/>
  <c r="D14" i="20"/>
  <c r="D39" i="111" s="1"/>
  <c r="D11" i="20"/>
  <c r="D36" i="111" s="1"/>
  <c r="D15" i="20"/>
  <c r="D40" i="111" s="1"/>
  <c r="D23" i="20"/>
  <c r="D48" i="111" s="1"/>
  <c r="L6" i="111"/>
  <c r="L31" i="10"/>
  <c r="L28" i="111" s="1"/>
  <c r="L8" i="20"/>
  <c r="T19" i="111"/>
  <c r="T30" i="10"/>
  <c r="T27" i="111" s="1"/>
  <c r="C9" i="111"/>
  <c r="C11" i="62"/>
  <c r="A11" i="62" s="1"/>
  <c r="C11" i="57"/>
  <c r="C9" i="113" s="1"/>
  <c r="N14" i="111"/>
  <c r="N16" i="20"/>
  <c r="N41" i="111" s="1"/>
  <c r="N16" i="62"/>
  <c r="N16" i="57"/>
  <c r="N14" i="113" s="1"/>
  <c r="N12" i="111"/>
  <c r="N15" i="21"/>
  <c r="N66" i="111" s="1"/>
  <c r="N14" i="57"/>
  <c r="N12" i="113" s="1"/>
  <c r="N14" i="20"/>
  <c r="N39" i="111" s="1"/>
  <c r="N14" i="62"/>
  <c r="R10" i="111"/>
  <c r="R30" i="10"/>
  <c r="R27" i="111" s="1"/>
  <c r="R12" i="20"/>
  <c r="R37" i="111" s="1"/>
  <c r="R31" i="10"/>
  <c r="R28" i="111" s="1"/>
  <c r="R12" i="21"/>
  <c r="R63" i="111" s="1"/>
  <c r="AC27" i="20"/>
  <c r="AC27" i="62"/>
  <c r="AC27" i="57"/>
  <c r="J17" i="111"/>
  <c r="J20" i="21"/>
  <c r="J71" i="111" s="1"/>
  <c r="J19" i="62"/>
  <c r="J19" i="21"/>
  <c r="J70" i="111" s="1"/>
  <c r="J19" i="20"/>
  <c r="J44" i="111" s="1"/>
  <c r="AO9" i="20"/>
  <c r="S8" i="62"/>
  <c r="M27" i="20"/>
  <c r="M52" i="111" s="1"/>
  <c r="AR24" i="21"/>
  <c r="AE22" i="20"/>
  <c r="AO9" i="21"/>
  <c r="AR23" i="21"/>
  <c r="M25" i="21"/>
  <c r="M76" i="111" s="1"/>
  <c r="AK27" i="21"/>
  <c r="AN12" i="20"/>
  <c r="AF30" i="10"/>
  <c r="AO30" i="10"/>
  <c r="AE18" i="21"/>
  <c r="Q13" i="57"/>
  <c r="Q11" i="113" s="1"/>
  <c r="F13" i="62"/>
  <c r="AK25" i="62"/>
  <c r="AF25" i="57"/>
  <c r="F18" i="57"/>
  <c r="F16" i="113" s="1"/>
  <c r="AG31" i="10"/>
  <c r="AE16" i="20"/>
  <c r="AE20" i="20"/>
  <c r="AE25" i="20"/>
  <c r="AE19" i="20"/>
  <c r="AK25" i="21"/>
  <c r="M27" i="21"/>
  <c r="M78" i="111" s="1"/>
  <c r="S9" i="21"/>
  <c r="S60" i="111" s="1"/>
  <c r="C27" i="65"/>
  <c r="A27" i="65" s="1"/>
  <c r="M24" i="57"/>
  <c r="M22" i="113" s="1"/>
  <c r="AN12" i="57"/>
  <c r="AF25" i="21"/>
  <c r="AE17" i="62"/>
  <c r="Q13" i="20"/>
  <c r="Q38" i="111" s="1"/>
  <c r="AI16" i="21"/>
  <c r="F13" i="57"/>
  <c r="F11" i="113" s="1"/>
  <c r="AE31" i="10"/>
  <c r="M21" i="111"/>
  <c r="M23" i="20"/>
  <c r="M48" i="111" s="1"/>
  <c r="AI11" i="20"/>
  <c r="AI9" i="20"/>
  <c r="AI12" i="20"/>
  <c r="AI7" i="20"/>
  <c r="AI10" i="20"/>
  <c r="AI23" i="20"/>
  <c r="M6" i="111"/>
  <c r="M31" i="10"/>
  <c r="M28" i="111" s="1"/>
  <c r="C14" i="111"/>
  <c r="C16" i="20"/>
  <c r="A16" i="20" s="1"/>
  <c r="I16" i="111"/>
  <c r="I18" i="20"/>
  <c r="I43" i="111" s="1"/>
  <c r="I18" i="21"/>
  <c r="I69" i="111" s="1"/>
  <c r="AS31" i="10"/>
  <c r="L13" i="111"/>
  <c r="L15" i="20"/>
  <c r="L15" i="21"/>
  <c r="L66" i="111" s="1"/>
  <c r="AJ31" i="10"/>
  <c r="AJ30" i="10"/>
  <c r="AJ8" i="21"/>
  <c r="V17" i="111"/>
  <c r="V19" i="21"/>
  <c r="V70" i="111" s="1"/>
  <c r="AL15" i="21"/>
  <c r="AL31" i="10"/>
  <c r="R12" i="111"/>
  <c r="R14" i="20"/>
  <c r="R39" i="111" s="1"/>
  <c r="V9" i="111"/>
  <c r="V11" i="21"/>
  <c r="V62" i="111" s="1"/>
  <c r="F5" i="111"/>
  <c r="F31" i="10"/>
  <c r="F28" i="111" s="1"/>
  <c r="AI18" i="57"/>
  <c r="AI18" i="59" s="1"/>
  <c r="AI18" i="62"/>
  <c r="AO26" i="57"/>
  <c r="AO26" i="65" s="1"/>
  <c r="AO27" i="21"/>
  <c r="AO26" i="20"/>
  <c r="J16" i="20"/>
  <c r="J41" i="111" s="1"/>
  <c r="J9" i="20"/>
  <c r="J34" i="111" s="1"/>
  <c r="J18" i="20"/>
  <c r="J43" i="111" s="1"/>
  <c r="J18" i="21"/>
  <c r="J69" i="111" s="1"/>
  <c r="J14" i="20"/>
  <c r="J39" i="111" s="1"/>
  <c r="J12" i="20"/>
  <c r="J37" i="111" s="1"/>
  <c r="J31" i="10"/>
  <c r="J28" i="111" s="1"/>
  <c r="J15" i="20"/>
  <c r="J40" i="111" s="1"/>
  <c r="J7" i="20"/>
  <c r="J32" i="111" s="1"/>
  <c r="J30" i="10"/>
  <c r="J27" i="111" s="1"/>
  <c r="J17" i="20"/>
  <c r="J42" i="111" s="1"/>
  <c r="J8" i="20"/>
  <c r="J33" i="111" s="1"/>
  <c r="J13" i="20"/>
  <c r="J38" i="111" s="1"/>
  <c r="J17" i="62"/>
  <c r="P31" i="10"/>
  <c r="P28" i="111" s="1"/>
  <c r="P15" i="62"/>
  <c r="P30" i="10"/>
  <c r="P27" i="111" s="1"/>
  <c r="P15" i="21"/>
  <c r="P66" i="111" s="1"/>
  <c r="P16" i="21"/>
  <c r="P67" i="111" s="1"/>
  <c r="O10" i="111"/>
  <c r="O31" i="10"/>
  <c r="O28" i="111" s="1"/>
  <c r="AF9" i="20"/>
  <c r="AF14" i="20"/>
  <c r="AF7" i="20"/>
  <c r="AF12" i="20"/>
  <c r="AF15" i="20"/>
  <c r="AF13" i="20"/>
  <c r="AF31" i="10"/>
  <c r="AF11" i="20"/>
  <c r="C8" i="111"/>
  <c r="C31" i="10"/>
  <c r="C28" i="111" s="1"/>
  <c r="C10" i="20"/>
  <c r="A10" i="20" s="1"/>
  <c r="G5" i="111"/>
  <c r="G31" i="10"/>
  <c r="G28" i="111" s="1"/>
  <c r="X22" i="111"/>
  <c r="AL24" i="62"/>
  <c r="I12" i="111"/>
  <c r="I31" i="10"/>
  <c r="I28" i="111" s="1"/>
  <c r="I30" i="10"/>
  <c r="I27" i="111" s="1"/>
  <c r="I14" i="20"/>
  <c r="I39" i="111" s="1"/>
  <c r="Q8" i="111"/>
  <c r="Q31" i="10"/>
  <c r="Q28" i="111" s="1"/>
  <c r="U11" i="111"/>
  <c r="U31" i="10"/>
  <c r="U28" i="111" s="1"/>
  <c r="X5" i="111"/>
  <c r="AC31" i="10"/>
  <c r="X28" i="111" s="1"/>
  <c r="P7" i="62"/>
  <c r="AN7" i="62"/>
  <c r="R7" i="62"/>
  <c r="AH7" i="62"/>
  <c r="X7" i="57"/>
  <c r="K7" i="62"/>
  <c r="S7" i="62"/>
  <c r="T7" i="62"/>
  <c r="AJ7" i="62"/>
  <c r="J7" i="62"/>
  <c r="AQ7" i="62"/>
  <c r="P21" i="111"/>
  <c r="P23" i="21"/>
  <c r="P74" i="111" s="1"/>
  <c r="AM11" i="20"/>
  <c r="AM14" i="20"/>
  <c r="AM12" i="20"/>
  <c r="AM10" i="20"/>
  <c r="AM16" i="20"/>
  <c r="AM9" i="20"/>
  <c r="AM13" i="20"/>
  <c r="AM22" i="20"/>
  <c r="AM18" i="20"/>
  <c r="S7" i="20"/>
  <c r="S32" i="111" s="1"/>
  <c r="S13" i="20"/>
  <c r="S38" i="111" s="1"/>
  <c r="X9" i="111"/>
  <c r="X11" i="57"/>
  <c r="Q11" i="65" s="1"/>
  <c r="R11" i="62"/>
  <c r="AI11" i="62"/>
  <c r="T11" i="62"/>
  <c r="AR11" i="62"/>
  <c r="AO11" i="62"/>
  <c r="D11" i="62"/>
  <c r="L11" i="62"/>
  <c r="AE15" i="20"/>
  <c r="H15" i="24"/>
  <c r="H40" i="113" s="1"/>
  <c r="AM7" i="24"/>
  <c r="AI30" i="23"/>
  <c r="V17" i="25"/>
  <c r="V68" i="113" s="1"/>
  <c r="M30" i="23"/>
  <c r="U18" i="24"/>
  <c r="U43" i="113" s="1"/>
  <c r="AL30" i="23"/>
  <c r="I22" i="24"/>
  <c r="I47" i="113" s="1"/>
  <c r="M26" i="25"/>
  <c r="M77" i="113" s="1"/>
  <c r="V13" i="24"/>
  <c r="V38" i="113" s="1"/>
  <c r="AK12" i="24"/>
  <c r="AM12" i="24"/>
  <c r="AE21" i="24"/>
  <c r="AK17" i="25"/>
  <c r="I14" i="24"/>
  <c r="I39" i="113" s="1"/>
  <c r="AQ21" i="25"/>
  <c r="AF27" i="25"/>
  <c r="K13" i="24"/>
  <c r="K38" i="113" s="1"/>
  <c r="AL15" i="24"/>
  <c r="AS22" i="24"/>
  <c r="E9" i="25"/>
  <c r="E60" i="113" s="1"/>
  <c r="AO15" i="25"/>
  <c r="K21" i="24"/>
  <c r="K46" i="113" s="1"/>
  <c r="AG11" i="25"/>
  <c r="U20" i="25"/>
  <c r="U71" i="113" s="1"/>
  <c r="U10" i="24"/>
  <c r="U35" i="113" s="1"/>
  <c r="AM26" i="25"/>
  <c r="I30" i="23"/>
  <c r="AN26" i="25"/>
  <c r="AG22" i="25"/>
  <c r="AS13" i="25"/>
  <c r="H8" i="25"/>
  <c r="H59" i="113" s="1"/>
  <c r="D19" i="24"/>
  <c r="D44" i="113" s="1"/>
  <c r="A9" i="10"/>
  <c r="AK10" i="20"/>
  <c r="K25" i="25"/>
  <c r="K76" i="113" s="1"/>
  <c r="AM7" i="20"/>
  <c r="X21" i="57"/>
  <c r="AK19" i="20"/>
  <c r="AK22" i="20"/>
  <c r="F10" i="20"/>
  <c r="F35" i="111" s="1"/>
  <c r="AO31" i="23"/>
  <c r="AO8" i="25"/>
  <c r="AO7" i="24"/>
  <c r="K20" i="25"/>
  <c r="K71" i="113" s="1"/>
  <c r="K21" i="25"/>
  <c r="K72" i="113" s="1"/>
  <c r="C11" i="24"/>
  <c r="C22" i="24"/>
  <c r="C47" i="113" s="1"/>
  <c r="AF11" i="24"/>
  <c r="AF12" i="25"/>
  <c r="AR31" i="23"/>
  <c r="C8" i="25"/>
  <c r="C59" i="113" s="1"/>
  <c r="C7" i="24"/>
  <c r="C32" i="113" s="1"/>
  <c r="S8" i="25"/>
  <c r="S59" i="113" s="1"/>
  <c r="S31" i="23"/>
  <c r="AQ15" i="24"/>
  <c r="AQ13" i="24"/>
  <c r="M26" i="15"/>
  <c r="M77" i="112" s="1"/>
  <c r="M27" i="15"/>
  <c r="M78" i="112" s="1"/>
  <c r="V15" i="12"/>
  <c r="V40" i="112" s="1"/>
  <c r="F20" i="24"/>
  <c r="F45" i="113" s="1"/>
  <c r="AL18" i="24"/>
  <c r="AQ14" i="24"/>
  <c r="A9" i="25"/>
  <c r="T21" i="15"/>
  <c r="T72" i="112" s="1"/>
  <c r="C14" i="15"/>
  <c r="A14" i="15" s="1"/>
  <c r="A13" i="13"/>
  <c r="T14" i="15"/>
  <c r="T65" i="112" s="1"/>
  <c r="T15" i="15"/>
  <c r="T66" i="112" s="1"/>
  <c r="C24" i="15"/>
  <c r="A24" i="15" s="1"/>
  <c r="C23" i="15"/>
  <c r="A23" i="15" s="1"/>
  <c r="I21" i="15"/>
  <c r="I72" i="112" s="1"/>
  <c r="I20" i="15"/>
  <c r="I71" i="112" s="1"/>
  <c r="S27" i="12"/>
  <c r="S52" i="112" s="1"/>
  <c r="S27" i="15"/>
  <c r="S78" i="112" s="1"/>
  <c r="E27" i="15"/>
  <c r="E78" i="112" s="1"/>
  <c r="E26" i="15"/>
  <c r="E77" i="112" s="1"/>
  <c r="AN21" i="25"/>
  <c r="AN22" i="25"/>
  <c r="R25" i="25"/>
  <c r="R76" i="113" s="1"/>
  <c r="R26" i="25"/>
  <c r="R77" i="113" s="1"/>
  <c r="D26" i="25"/>
  <c r="D77" i="113" s="1"/>
  <c r="D25" i="25"/>
  <c r="D76" i="113" s="1"/>
  <c r="N22" i="25"/>
  <c r="N73" i="113" s="1"/>
  <c r="N22" i="24"/>
  <c r="N47" i="113" s="1"/>
  <c r="R23" i="25"/>
  <c r="R74" i="113" s="1"/>
  <c r="R22" i="24"/>
  <c r="R47" i="113" s="1"/>
  <c r="H24" i="25"/>
  <c r="H75" i="113" s="1"/>
  <c r="H23" i="24"/>
  <c r="H48" i="113" s="1"/>
  <c r="AS21" i="25"/>
  <c r="AS20" i="25"/>
  <c r="AS20" i="24"/>
  <c r="J26" i="25"/>
  <c r="J77" i="113" s="1"/>
  <c r="J27" i="25"/>
  <c r="J78" i="113" s="1"/>
  <c r="J26" i="24"/>
  <c r="J51" i="113" s="1"/>
  <c r="AQ26" i="25"/>
  <c r="AQ26" i="24"/>
  <c r="C25" i="25"/>
  <c r="A24" i="23"/>
  <c r="AK18" i="25"/>
  <c r="AK19" i="25"/>
  <c r="AK18" i="24"/>
  <c r="AF25" i="24"/>
  <c r="AF25" i="25"/>
  <c r="S26" i="24"/>
  <c r="S51" i="113" s="1"/>
  <c r="S26" i="25"/>
  <c r="S77" i="113" s="1"/>
  <c r="AQ24" i="24"/>
  <c r="AQ24" i="25"/>
  <c r="W23" i="24"/>
  <c r="W48" i="113" s="1"/>
  <c r="W21" i="113"/>
  <c r="F25" i="24"/>
  <c r="F50" i="113" s="1"/>
  <c r="F25" i="25"/>
  <c r="F76" i="113" s="1"/>
  <c r="Q27" i="24"/>
  <c r="Q52" i="113" s="1"/>
  <c r="Q27" i="25"/>
  <c r="Q78" i="113" s="1"/>
  <c r="AO26" i="25"/>
  <c r="AO25" i="24"/>
  <c r="AO25" i="25"/>
  <c r="AJ11" i="15"/>
  <c r="AO24" i="15"/>
  <c r="G15" i="15"/>
  <c r="G66" i="112" s="1"/>
  <c r="X31" i="20"/>
  <c r="T24" i="24"/>
  <c r="T49" i="113" s="1"/>
  <c r="T22" i="24"/>
  <c r="T47" i="113" s="1"/>
  <c r="T13" i="25"/>
  <c r="T64" i="113" s="1"/>
  <c r="T13" i="24"/>
  <c r="T38" i="113" s="1"/>
  <c r="G20" i="24"/>
  <c r="G45" i="113" s="1"/>
  <c r="G14" i="24"/>
  <c r="G39" i="113" s="1"/>
  <c r="AE14" i="24"/>
  <c r="AE7" i="24"/>
  <c r="AE23" i="24"/>
  <c r="AK30" i="23"/>
  <c r="AI18" i="25"/>
  <c r="AI11" i="24"/>
  <c r="AI22" i="24"/>
  <c r="AS31" i="23"/>
  <c r="AS30" i="23"/>
  <c r="G16" i="24"/>
  <c r="G41" i="113" s="1"/>
  <c r="AE16" i="24"/>
  <c r="AO17" i="25"/>
  <c r="AO16" i="25"/>
  <c r="W9" i="16"/>
  <c r="W34" i="109" s="1"/>
  <c r="W9" i="20"/>
  <c r="W34" i="111" s="1"/>
  <c r="AG21" i="24"/>
  <c r="AQ23" i="24"/>
  <c r="C18" i="24"/>
  <c r="A18" i="24" s="1"/>
  <c r="C63" i="113"/>
  <c r="A12" i="25"/>
  <c r="H16" i="25"/>
  <c r="H67" i="113" s="1"/>
  <c r="AC10" i="25"/>
  <c r="X61" i="113" s="1"/>
  <c r="E10" i="25"/>
  <c r="E61" i="113" s="1"/>
  <c r="AI15" i="25"/>
  <c r="V19" i="15"/>
  <c r="V70" i="112" s="1"/>
  <c r="V18" i="15"/>
  <c r="V69" i="112" s="1"/>
  <c r="AQ13" i="12"/>
  <c r="AQ14" i="15"/>
  <c r="E17" i="15"/>
  <c r="E68" i="112" s="1"/>
  <c r="E18" i="15"/>
  <c r="E69" i="112" s="1"/>
  <c r="C14" i="12"/>
  <c r="A14" i="12" s="1"/>
  <c r="A17" i="13"/>
  <c r="C10" i="12"/>
  <c r="A10" i="12" s="1"/>
  <c r="C17" i="15"/>
  <c r="A17" i="15" s="1"/>
  <c r="AQ11" i="15"/>
  <c r="AQ10" i="12"/>
  <c r="T20" i="15"/>
  <c r="T71" i="112" s="1"/>
  <c r="AS16" i="12"/>
  <c r="AS16" i="15"/>
  <c r="AE13" i="25"/>
  <c r="AE12" i="24"/>
  <c r="J17" i="25"/>
  <c r="J68" i="113" s="1"/>
  <c r="J16" i="25"/>
  <c r="J67" i="113" s="1"/>
  <c r="AQ31" i="23"/>
  <c r="AQ30" i="23"/>
  <c r="Q9" i="25"/>
  <c r="Q60" i="113" s="1"/>
  <c r="Q8" i="24"/>
  <c r="Q33" i="113" s="1"/>
  <c r="AL9" i="24"/>
  <c r="AL7" i="24"/>
  <c r="AL17" i="24"/>
  <c r="J13" i="15"/>
  <c r="J64" i="112" s="1"/>
  <c r="J12" i="15"/>
  <c r="J63" i="112" s="1"/>
  <c r="M26" i="12"/>
  <c r="M51" i="112" s="1"/>
  <c r="W9" i="12"/>
  <c r="W34" i="112" s="1"/>
  <c r="W9" i="18"/>
  <c r="W34" i="110" s="1"/>
  <c r="C17" i="24"/>
  <c r="C13" i="24"/>
  <c r="C38" i="113" s="1"/>
  <c r="I20" i="24"/>
  <c r="I45" i="113" s="1"/>
  <c r="AO14" i="24"/>
  <c r="AH12" i="15"/>
  <c r="AH11" i="12"/>
  <c r="AI13" i="15"/>
  <c r="AI14" i="15"/>
  <c r="L11" i="15"/>
  <c r="L62" i="112" s="1"/>
  <c r="L10" i="15"/>
  <c r="L61" i="112" s="1"/>
  <c r="AS11" i="12"/>
  <c r="AS20" i="12"/>
  <c r="AS14" i="12"/>
  <c r="AS15" i="12"/>
  <c r="O26" i="15"/>
  <c r="O77" i="112" s="1"/>
  <c r="O25" i="15"/>
  <c r="O76" i="112" s="1"/>
  <c r="AQ9" i="15"/>
  <c r="AQ8" i="12"/>
  <c r="J18" i="15"/>
  <c r="J69" i="112" s="1"/>
  <c r="J17" i="15"/>
  <c r="J68" i="112" s="1"/>
  <c r="O15" i="15"/>
  <c r="O66" i="112" s="1"/>
  <c r="O14" i="15"/>
  <c r="O65" i="112" s="1"/>
  <c r="S18" i="15"/>
  <c r="S69" i="112" s="1"/>
  <c r="Q13" i="15"/>
  <c r="Q64" i="112" s="1"/>
  <c r="L25" i="15"/>
  <c r="L76" i="112" s="1"/>
  <c r="T19" i="15"/>
  <c r="T70" i="112" s="1"/>
  <c r="C21" i="15"/>
  <c r="A21" i="15" s="1"/>
  <c r="G18" i="15"/>
  <c r="G69" i="112" s="1"/>
  <c r="AK12" i="15"/>
  <c r="AH7" i="12"/>
  <c r="F12" i="15"/>
  <c r="F63" i="112" s="1"/>
  <c r="K15" i="15"/>
  <c r="K66" i="112" s="1"/>
  <c r="AL18" i="15"/>
  <c r="AH21" i="15"/>
  <c r="R24" i="15"/>
  <c r="R75" i="112" s="1"/>
  <c r="U19" i="15"/>
  <c r="U70" i="112" s="1"/>
  <c r="S23" i="15"/>
  <c r="S74" i="112" s="1"/>
  <c r="H18" i="15"/>
  <c r="H69" i="112" s="1"/>
  <c r="U13" i="15"/>
  <c r="U64" i="112" s="1"/>
  <c r="V10" i="15"/>
  <c r="V61" i="112" s="1"/>
  <c r="F20" i="15"/>
  <c r="F71" i="112" s="1"/>
  <c r="K26" i="15"/>
  <c r="K77" i="112" s="1"/>
  <c r="AJ15" i="15"/>
  <c r="AH13" i="12"/>
  <c r="AQ15" i="15"/>
  <c r="AG25" i="15"/>
  <c r="C18" i="15"/>
  <c r="N12" i="15"/>
  <c r="N63" i="112" s="1"/>
  <c r="AE18" i="12"/>
  <c r="AS21" i="15"/>
  <c r="I16" i="15"/>
  <c r="I67" i="112" s="1"/>
  <c r="Q16" i="15"/>
  <c r="Q67" i="112" s="1"/>
  <c r="AH14" i="15"/>
  <c r="AN27" i="15"/>
  <c r="AI23" i="15"/>
  <c r="F24" i="15"/>
  <c r="F75" i="112" s="1"/>
  <c r="AF23" i="15"/>
  <c r="G20" i="15"/>
  <c r="G71" i="112" s="1"/>
  <c r="AQ25" i="25"/>
  <c r="N25" i="25"/>
  <c r="N27" i="25"/>
  <c r="N78" i="113" s="1"/>
  <c r="AL23" i="25"/>
  <c r="AO20" i="25"/>
  <c r="AS13" i="65"/>
  <c r="AE12" i="25"/>
  <c r="AM8" i="25"/>
  <c r="AM30" i="23"/>
  <c r="AM31" i="23"/>
  <c r="AI31" i="23"/>
  <c r="AI10" i="24"/>
  <c r="Q11" i="25"/>
  <c r="Q62" i="113" s="1"/>
  <c r="Q10" i="24"/>
  <c r="Q35" i="113" s="1"/>
  <c r="Q10" i="25"/>
  <c r="Q61" i="113" s="1"/>
  <c r="H22" i="25"/>
  <c r="H73" i="113" s="1"/>
  <c r="H23" i="25"/>
  <c r="H74" i="113" s="1"/>
  <c r="AK25" i="25"/>
  <c r="AK25" i="24"/>
  <c r="J30" i="23"/>
  <c r="J31" i="23"/>
  <c r="R31" i="23"/>
  <c r="R9" i="25"/>
  <c r="R60" i="113" s="1"/>
  <c r="R30" i="23"/>
  <c r="R9" i="24"/>
  <c r="R34" i="113" s="1"/>
  <c r="J11" i="25"/>
  <c r="J62" i="113" s="1"/>
  <c r="J11" i="24"/>
  <c r="J36" i="113" s="1"/>
  <c r="J12" i="25"/>
  <c r="J63" i="113" s="1"/>
  <c r="AL16" i="25"/>
  <c r="AL17" i="25"/>
  <c r="C16" i="24"/>
  <c r="A16" i="24" s="1"/>
  <c r="C18" i="25"/>
  <c r="C69" i="113" s="1"/>
  <c r="C12" i="24"/>
  <c r="A12" i="24" s="1"/>
  <c r="C20" i="24"/>
  <c r="C45" i="113" s="1"/>
  <c r="C17" i="25"/>
  <c r="C14" i="24"/>
  <c r="C39" i="113" s="1"/>
  <c r="AJ8" i="24"/>
  <c r="AJ9" i="25"/>
  <c r="L10" i="24"/>
  <c r="L35" i="113" s="1"/>
  <c r="L30" i="23"/>
  <c r="L11" i="25"/>
  <c r="L62" i="113" s="1"/>
  <c r="L31" i="23"/>
  <c r="T20" i="24"/>
  <c r="T45" i="113" s="1"/>
  <c r="G18" i="25"/>
  <c r="G69" i="113" s="1"/>
  <c r="G15" i="24"/>
  <c r="G40" i="113" s="1"/>
  <c r="G7" i="24"/>
  <c r="G32" i="113" s="1"/>
  <c r="G11" i="24"/>
  <c r="G36" i="113" s="1"/>
  <c r="G9" i="24"/>
  <c r="G34" i="113" s="1"/>
  <c r="G10" i="24"/>
  <c r="G35" i="113" s="1"/>
  <c r="G17" i="24"/>
  <c r="G42" i="113" s="1"/>
  <c r="Q23" i="25"/>
  <c r="Q74" i="113" s="1"/>
  <c r="Q22" i="24"/>
  <c r="Q47" i="113" s="1"/>
  <c r="V31" i="23"/>
  <c r="V14" i="25"/>
  <c r="V65" i="113" s="1"/>
  <c r="V13" i="25"/>
  <c r="V64" i="113" s="1"/>
  <c r="AQ9" i="25"/>
  <c r="AQ10" i="25"/>
  <c r="AG19" i="25"/>
  <c r="AG18" i="25"/>
  <c r="R22" i="25"/>
  <c r="R73" i="113" s="1"/>
  <c r="R21" i="25"/>
  <c r="R72" i="113" s="1"/>
  <c r="AC14" i="25"/>
  <c r="X65" i="113" s="1"/>
  <c r="AC13" i="25"/>
  <c r="X64" i="113" s="1"/>
  <c r="AC31" i="23"/>
  <c r="U11" i="25"/>
  <c r="U62" i="113" s="1"/>
  <c r="U31" i="23"/>
  <c r="U10" i="25"/>
  <c r="U61" i="113" s="1"/>
  <c r="G22" i="25"/>
  <c r="G73" i="113" s="1"/>
  <c r="G23" i="25"/>
  <c r="G74" i="113" s="1"/>
  <c r="I31" i="23"/>
  <c r="F8" i="25"/>
  <c r="F59" i="113" s="1"/>
  <c r="F8" i="24"/>
  <c r="F33" i="113" s="1"/>
  <c r="F31" i="23"/>
  <c r="F9" i="25"/>
  <c r="F60" i="113" s="1"/>
  <c r="AQ19" i="25"/>
  <c r="AQ18" i="24"/>
  <c r="T20" i="25"/>
  <c r="T71" i="113" s="1"/>
  <c r="T19" i="25"/>
  <c r="T70" i="113" s="1"/>
  <c r="S16" i="24"/>
  <c r="S41" i="113" s="1"/>
  <c r="S16" i="25"/>
  <c r="S67" i="113" s="1"/>
  <c r="AF11" i="25"/>
  <c r="AF10" i="25"/>
  <c r="AF10" i="24"/>
  <c r="AJ8" i="25"/>
  <c r="AJ30" i="23"/>
  <c r="AJ31" i="23"/>
  <c r="AC23" i="24"/>
  <c r="X48" i="113" s="1"/>
  <c r="AC17" i="25"/>
  <c r="X68" i="113" s="1"/>
  <c r="AC18" i="25"/>
  <c r="X69" i="113" s="1"/>
  <c r="AC9" i="24"/>
  <c r="AF20" i="24"/>
  <c r="AF21" i="25"/>
  <c r="G13" i="24"/>
  <c r="G38" i="113" s="1"/>
  <c r="G30" i="23"/>
  <c r="H15" i="25"/>
  <c r="H66" i="113" s="1"/>
  <c r="H14" i="24"/>
  <c r="H39" i="113" s="1"/>
  <c r="D10" i="25"/>
  <c r="D61" i="113" s="1"/>
  <c r="D30" i="23"/>
  <c r="N10" i="25"/>
  <c r="N61" i="113" s="1"/>
  <c r="N10" i="24"/>
  <c r="N35" i="113" s="1"/>
  <c r="N11" i="25"/>
  <c r="N62" i="113" s="1"/>
  <c r="U15" i="25"/>
  <c r="U66" i="113" s="1"/>
  <c r="U15" i="24"/>
  <c r="U40" i="113" s="1"/>
  <c r="U16" i="25"/>
  <c r="U67" i="113" s="1"/>
  <c r="L14" i="25"/>
  <c r="L65" i="113" s="1"/>
  <c r="L13" i="24"/>
  <c r="H31" i="23"/>
  <c r="H9" i="25"/>
  <c r="H60" i="113" s="1"/>
  <c r="H30" i="23"/>
  <c r="AN15" i="25"/>
  <c r="AN14" i="25"/>
  <c r="AN14" i="24"/>
  <c r="AH11" i="25"/>
  <c r="AH11" i="24"/>
  <c r="AO30" i="13"/>
  <c r="AJ11" i="12"/>
  <c r="AO24" i="12"/>
  <c r="X8" i="12"/>
  <c r="AC17" i="24"/>
  <c r="X42" i="113" s="1"/>
  <c r="AC14" i="24"/>
  <c r="X39" i="113" s="1"/>
  <c r="AE24" i="24"/>
  <c r="AI23" i="24"/>
  <c r="G22" i="24"/>
  <c r="G47" i="113" s="1"/>
  <c r="C21" i="24"/>
  <c r="C46" i="113" s="1"/>
  <c r="AQ19" i="24"/>
  <c r="AI17" i="24"/>
  <c r="H22" i="24"/>
  <c r="H47" i="113" s="1"/>
  <c r="AQ20" i="24"/>
  <c r="AL20" i="24"/>
  <c r="V18" i="24"/>
  <c r="V43" i="113" s="1"/>
  <c r="AI13" i="24"/>
  <c r="AO30" i="23"/>
  <c r="AL23" i="24"/>
  <c r="AC18" i="24"/>
  <c r="X43" i="113" s="1"/>
  <c r="AS8" i="24"/>
  <c r="U19" i="24"/>
  <c r="U44" i="113" s="1"/>
  <c r="AL24" i="24"/>
  <c r="AL21" i="24"/>
  <c r="Q30" i="23"/>
  <c r="AI24" i="24"/>
  <c r="AI19" i="24"/>
  <c r="AE18" i="24"/>
  <c r="AC7" i="24"/>
  <c r="AG19" i="24"/>
  <c r="AE17" i="24"/>
  <c r="E30" i="23"/>
  <c r="AL19" i="24"/>
  <c r="C15" i="24"/>
  <c r="C40" i="113" s="1"/>
  <c r="AE10" i="24"/>
  <c r="S30" i="23"/>
  <c r="C30" i="23"/>
  <c r="F11" i="24"/>
  <c r="F36" i="113" s="1"/>
  <c r="N30" i="23"/>
  <c r="M25" i="24"/>
  <c r="M50" i="113" s="1"/>
  <c r="U23" i="24"/>
  <c r="U48" i="113" s="1"/>
  <c r="AI20" i="24"/>
  <c r="C9" i="24"/>
  <c r="A9" i="24" s="1"/>
  <c r="AE11" i="24"/>
  <c r="C8" i="24"/>
  <c r="K24" i="25"/>
  <c r="K75" i="113" s="1"/>
  <c r="J8" i="25"/>
  <c r="J59" i="113" s="1"/>
  <c r="L10" i="25"/>
  <c r="L61" i="113" s="1"/>
  <c r="Q8" i="25"/>
  <c r="Q59" i="113" s="1"/>
  <c r="V18" i="25"/>
  <c r="V69" i="113" s="1"/>
  <c r="AI16" i="25"/>
  <c r="AE11" i="25"/>
  <c r="F12" i="25"/>
  <c r="F63" i="113" s="1"/>
  <c r="T21" i="25"/>
  <c r="T72" i="113" s="1"/>
  <c r="AF20" i="25"/>
  <c r="U24" i="25"/>
  <c r="U75" i="113" s="1"/>
  <c r="AI11" i="25"/>
  <c r="N31" i="23"/>
  <c r="G31" i="23"/>
  <c r="D31" i="23"/>
  <c r="AR21" i="25"/>
  <c r="G14" i="25"/>
  <c r="G65" i="113" s="1"/>
  <c r="Q17" i="15"/>
  <c r="Q68" i="112" s="1"/>
  <c r="Q16" i="12"/>
  <c r="Q41" i="112" s="1"/>
  <c r="AG27" i="15"/>
  <c r="AG26" i="15"/>
  <c r="K24" i="15"/>
  <c r="K75" i="112" s="1"/>
  <c r="K23" i="15"/>
  <c r="K74" i="112" s="1"/>
  <c r="AR16" i="12"/>
  <c r="AR17" i="15"/>
  <c r="E22" i="15"/>
  <c r="E73" i="112" s="1"/>
  <c r="E21" i="15"/>
  <c r="E72" i="112" s="1"/>
  <c r="AQ22" i="12"/>
  <c r="AQ23" i="15"/>
  <c r="D13" i="15"/>
  <c r="D64" i="112" s="1"/>
  <c r="D31" i="13"/>
  <c r="V22" i="15"/>
  <c r="V73" i="112" s="1"/>
  <c r="V21" i="15"/>
  <c r="V72" i="112" s="1"/>
  <c r="AQ27" i="12"/>
  <c r="AQ27" i="15"/>
  <c r="N16" i="15"/>
  <c r="N67" i="112" s="1"/>
  <c r="N31" i="13"/>
  <c r="AQ8" i="15"/>
  <c r="AQ7" i="12"/>
  <c r="I20" i="25"/>
  <c r="I71" i="113" s="1"/>
  <c r="K22" i="25"/>
  <c r="K73" i="113" s="1"/>
  <c r="W15" i="24"/>
  <c r="W40" i="113" s="1"/>
  <c r="AR26" i="12"/>
  <c r="AR26" i="15"/>
  <c r="AR27" i="15"/>
  <c r="AN25" i="15"/>
  <c r="AQ24" i="15"/>
  <c r="AQ25" i="15"/>
  <c r="AL16" i="15"/>
  <c r="AL15" i="15"/>
  <c r="I9" i="15"/>
  <c r="I60" i="112" s="1"/>
  <c r="I8" i="15"/>
  <c r="I59" i="112" s="1"/>
  <c r="H9" i="15"/>
  <c r="H60" i="112" s="1"/>
  <c r="AR14" i="15"/>
  <c r="AR13" i="12"/>
  <c r="AR13" i="15"/>
  <c r="AH26" i="15"/>
  <c r="AH27" i="15"/>
  <c r="AC18" i="15"/>
  <c r="X69" i="112" s="1"/>
  <c r="AC13" i="12"/>
  <c r="X38" i="112" s="1"/>
  <c r="AC22" i="15"/>
  <c r="X73" i="112" s="1"/>
  <c r="AC23" i="15"/>
  <c r="X74" i="112" s="1"/>
  <c r="R23" i="15"/>
  <c r="R74" i="112" s="1"/>
  <c r="R22" i="15"/>
  <c r="R73" i="112" s="1"/>
  <c r="K27" i="12"/>
  <c r="K52" i="112" s="1"/>
  <c r="K27" i="15"/>
  <c r="K78" i="112" s="1"/>
  <c r="O27" i="12"/>
  <c r="O52" i="112" s="1"/>
  <c r="O27" i="15"/>
  <c r="O78" i="112" s="1"/>
  <c r="AH22" i="25"/>
  <c r="AH23" i="25"/>
  <c r="S27" i="24"/>
  <c r="S52" i="113" s="1"/>
  <c r="S27" i="25"/>
  <c r="S78" i="113" s="1"/>
  <c r="W24" i="24"/>
  <c r="W49" i="113" s="1"/>
  <c r="W22" i="113"/>
  <c r="C23" i="25"/>
  <c r="C74" i="113" s="1"/>
  <c r="C24" i="25"/>
  <c r="M27" i="24"/>
  <c r="M52" i="113" s="1"/>
  <c r="M27" i="25"/>
  <c r="M78" i="113" s="1"/>
  <c r="AG26" i="25"/>
  <c r="AG25" i="25"/>
  <c r="AC22" i="25"/>
  <c r="X73" i="113" s="1"/>
  <c r="AC21" i="25"/>
  <c r="X72" i="113" s="1"/>
  <c r="D27" i="24"/>
  <c r="D52" i="113" s="1"/>
  <c r="D27" i="25"/>
  <c r="D78" i="113" s="1"/>
  <c r="AE27" i="24"/>
  <c r="AE27" i="25"/>
  <c r="K27" i="25"/>
  <c r="K78" i="113" s="1"/>
  <c r="K26" i="25"/>
  <c r="K77" i="113" s="1"/>
  <c r="AI25" i="25"/>
  <c r="AI24" i="25"/>
  <c r="U27" i="25"/>
  <c r="U78" i="113" s="1"/>
  <c r="U26" i="25"/>
  <c r="U77" i="113" s="1"/>
  <c r="H27" i="24"/>
  <c r="H52" i="113" s="1"/>
  <c r="H27" i="25"/>
  <c r="H78" i="113" s="1"/>
  <c r="L25" i="25"/>
  <c r="L76" i="113" s="1"/>
  <c r="L24" i="25"/>
  <c r="L75" i="113" s="1"/>
  <c r="AH27" i="24"/>
  <c r="AH27" i="25"/>
  <c r="AN25" i="25"/>
  <c r="G27" i="24"/>
  <c r="G52" i="113" s="1"/>
  <c r="G27" i="25"/>
  <c r="G78" i="113" s="1"/>
  <c r="AE26" i="25"/>
  <c r="AE25" i="25"/>
  <c r="AI23" i="25"/>
  <c r="AI22" i="25"/>
  <c r="AF9" i="25"/>
  <c r="AF8" i="25"/>
  <c r="AF8" i="24"/>
  <c r="AF30" i="23"/>
  <c r="AH30" i="23"/>
  <c r="AH8" i="25"/>
  <c r="D19" i="25"/>
  <c r="D70" i="113" s="1"/>
  <c r="D18" i="25"/>
  <c r="D69" i="113" s="1"/>
  <c r="D18" i="24"/>
  <c r="D43" i="113" s="1"/>
  <c r="Q24" i="25"/>
  <c r="Q75" i="113" s="1"/>
  <c r="Q25" i="25"/>
  <c r="Q76" i="113" s="1"/>
  <c r="Q24" i="24"/>
  <c r="Q49" i="113" s="1"/>
  <c r="H13" i="25"/>
  <c r="H64" i="113" s="1"/>
  <c r="H13" i="24"/>
  <c r="H38" i="113" s="1"/>
  <c r="H14" i="25"/>
  <c r="H65" i="113" s="1"/>
  <c r="AC24" i="25"/>
  <c r="X75" i="113" s="1"/>
  <c r="AC25" i="25"/>
  <c r="X76" i="113" s="1"/>
  <c r="Q13" i="25"/>
  <c r="Q64" i="113" s="1"/>
  <c r="Q12" i="25"/>
  <c r="Q63" i="113" s="1"/>
  <c r="AK12" i="25"/>
  <c r="AK13" i="25"/>
  <c r="F20" i="25"/>
  <c r="F71" i="113" s="1"/>
  <c r="F19" i="25"/>
  <c r="F70" i="113" s="1"/>
  <c r="I14" i="25"/>
  <c r="I65" i="113" s="1"/>
  <c r="I15" i="25"/>
  <c r="I66" i="113" s="1"/>
  <c r="AK8" i="25"/>
  <c r="AK9" i="25"/>
  <c r="AK31" i="23"/>
  <c r="M24" i="25"/>
  <c r="M75" i="113" s="1"/>
  <c r="M25" i="25"/>
  <c r="M76" i="113" s="1"/>
  <c r="AI14" i="24"/>
  <c r="AI8" i="24"/>
  <c r="AI9" i="24"/>
  <c r="AI16" i="24"/>
  <c r="O10" i="25"/>
  <c r="O61" i="113" s="1"/>
  <c r="O31" i="23"/>
  <c r="O30" i="23"/>
  <c r="O11" i="25"/>
  <c r="O62" i="113" s="1"/>
  <c r="K13" i="25"/>
  <c r="K64" i="113" s="1"/>
  <c r="K14" i="25"/>
  <c r="K65" i="113" s="1"/>
  <c r="K30" i="23"/>
  <c r="K31" i="23"/>
  <c r="G16" i="25"/>
  <c r="G67" i="113" s="1"/>
  <c r="G17" i="25"/>
  <c r="G68" i="113" s="1"/>
  <c r="AL18" i="25"/>
  <c r="AL8" i="24"/>
  <c r="AL12" i="24"/>
  <c r="N20" i="25"/>
  <c r="N71" i="113" s="1"/>
  <c r="N19" i="25"/>
  <c r="N70" i="113" s="1"/>
  <c r="S19" i="25"/>
  <c r="S70" i="113" s="1"/>
  <c r="S18" i="25"/>
  <c r="S69" i="113" s="1"/>
  <c r="AS23" i="25"/>
  <c r="AS22" i="25"/>
  <c r="AK27" i="24"/>
  <c r="AK27" i="25"/>
  <c r="AJ21" i="25"/>
  <c r="AJ22" i="25"/>
  <c r="AS17" i="25"/>
  <c r="AS16" i="25"/>
  <c r="AQ18" i="25"/>
  <c r="AQ12" i="24"/>
  <c r="AQ10" i="24"/>
  <c r="AQ8" i="24"/>
  <c r="AQ7" i="24"/>
  <c r="AG31" i="23"/>
  <c r="AG12" i="25"/>
  <c r="D11" i="25"/>
  <c r="D62" i="113" s="1"/>
  <c r="D11" i="24"/>
  <c r="D36" i="113" s="1"/>
  <c r="V19" i="12"/>
  <c r="V44" i="112" s="1"/>
  <c r="Y14" i="20"/>
  <c r="AC8" i="24"/>
  <c r="AO16" i="24"/>
  <c r="AS12" i="24"/>
  <c r="AG11" i="24"/>
  <c r="AM26" i="24"/>
  <c r="AQ21" i="24"/>
  <c r="Q12" i="24"/>
  <c r="Q37" i="113" s="1"/>
  <c r="AO13" i="24"/>
  <c r="M24" i="24"/>
  <c r="M49" i="113" s="1"/>
  <c r="K20" i="24"/>
  <c r="K45" i="113" s="1"/>
  <c r="AC16" i="24"/>
  <c r="X41" i="113" s="1"/>
  <c r="AS16" i="24"/>
  <c r="AC21" i="24"/>
  <c r="X46" i="113" s="1"/>
  <c r="AG18" i="24"/>
  <c r="AG20" i="24"/>
  <c r="C24" i="24"/>
  <c r="A24" i="24" s="1"/>
  <c r="G23" i="24"/>
  <c r="G48" i="113" s="1"/>
  <c r="AC30" i="23"/>
  <c r="AK16" i="24"/>
  <c r="AJ21" i="24"/>
  <c r="AC22" i="24"/>
  <c r="X47" i="113" s="1"/>
  <c r="AQ16" i="24"/>
  <c r="AH20" i="24"/>
  <c r="O10" i="24"/>
  <c r="O35" i="113" s="1"/>
  <c r="G8" i="24"/>
  <c r="G33" i="113" s="1"/>
  <c r="S7" i="24"/>
  <c r="S32" i="113" s="1"/>
  <c r="R16" i="24"/>
  <c r="R41" i="113" s="1"/>
  <c r="AL11" i="24"/>
  <c r="U30" i="23"/>
  <c r="V16" i="24"/>
  <c r="V41" i="113" s="1"/>
  <c r="R15" i="24"/>
  <c r="R40" i="113" s="1"/>
  <c r="AL10" i="24"/>
  <c r="G21" i="24"/>
  <c r="G46" i="113" s="1"/>
  <c r="E11" i="24"/>
  <c r="E36" i="113" s="1"/>
  <c r="T19" i="24"/>
  <c r="T44" i="113" s="1"/>
  <c r="H8" i="24"/>
  <c r="H33" i="113" s="1"/>
  <c r="AE13" i="24"/>
  <c r="Q22" i="25"/>
  <c r="Q73" i="113" s="1"/>
  <c r="P24" i="25"/>
  <c r="P75" i="113" s="1"/>
  <c r="I8" i="25"/>
  <c r="I59" i="113" s="1"/>
  <c r="AM27" i="25"/>
  <c r="S22" i="25"/>
  <c r="S73" i="113" s="1"/>
  <c r="AQ20" i="25"/>
  <c r="I22" i="25"/>
  <c r="I73" i="113" s="1"/>
  <c r="AH12" i="25"/>
  <c r="D20" i="25"/>
  <c r="D71" i="113" s="1"/>
  <c r="E11" i="25"/>
  <c r="E62" i="113" s="1"/>
  <c r="AK26" i="25"/>
  <c r="G13" i="25"/>
  <c r="G64" i="113" s="1"/>
  <c r="AS8" i="25"/>
  <c r="P25" i="25"/>
  <c r="P76" i="113" s="1"/>
  <c r="AK16" i="25"/>
  <c r="AF31" i="23"/>
  <c r="AB31" i="23"/>
  <c r="G17" i="15"/>
  <c r="G68" i="112" s="1"/>
  <c r="AM26" i="15"/>
  <c r="AC11" i="15"/>
  <c r="X62" i="112" s="1"/>
  <c r="G14" i="15"/>
  <c r="G65" i="112" s="1"/>
  <c r="V27" i="15"/>
  <c r="V78" i="112" s="1"/>
  <c r="D12" i="15"/>
  <c r="D63" i="112" s="1"/>
  <c r="S17" i="25"/>
  <c r="S68" i="113" s="1"/>
  <c r="AS24" i="25"/>
  <c r="AS23" i="24"/>
  <c r="P21" i="25"/>
  <c r="P72" i="113" s="1"/>
  <c r="P20" i="25"/>
  <c r="P71" i="113" s="1"/>
  <c r="T18" i="25"/>
  <c r="T69" i="113" s="1"/>
  <c r="T8" i="24"/>
  <c r="T33" i="113" s="1"/>
  <c r="T16" i="24"/>
  <c r="T41" i="113" s="1"/>
  <c r="T18" i="24"/>
  <c r="T43" i="113" s="1"/>
  <c r="T15" i="24"/>
  <c r="T40" i="113" s="1"/>
  <c r="T21" i="24"/>
  <c r="T46" i="113" s="1"/>
  <c r="T17" i="25"/>
  <c r="T68" i="113" s="1"/>
  <c r="T10" i="24"/>
  <c r="T35" i="113" s="1"/>
  <c r="T7" i="24"/>
  <c r="T32" i="113" s="1"/>
  <c r="T9" i="24"/>
  <c r="T34" i="113" s="1"/>
  <c r="T12" i="24"/>
  <c r="T37" i="113" s="1"/>
  <c r="T11" i="24"/>
  <c r="T36" i="113" s="1"/>
  <c r="T17" i="24"/>
  <c r="T42" i="113" s="1"/>
  <c r="S12" i="25"/>
  <c r="S63" i="113" s="1"/>
  <c r="S13" i="25"/>
  <c r="S64" i="113" s="1"/>
  <c r="S12" i="24"/>
  <c r="S37" i="113" s="1"/>
  <c r="X14" i="24"/>
  <c r="X31" i="23"/>
  <c r="T31" i="23"/>
  <c r="T14" i="25"/>
  <c r="T65" i="113" s="1"/>
  <c r="T30" i="23"/>
  <c r="AN31" i="23"/>
  <c r="AN30" i="23"/>
  <c r="AN7" i="24"/>
  <c r="AN8" i="25"/>
  <c r="P9" i="24"/>
  <c r="P34" i="113" s="1"/>
  <c r="P10" i="25"/>
  <c r="P61" i="113" s="1"/>
  <c r="AJ10" i="25"/>
  <c r="AJ10" i="24"/>
  <c r="L12" i="25"/>
  <c r="L63" i="113" s="1"/>
  <c r="L12" i="24"/>
  <c r="L37" i="113" s="1"/>
  <c r="L13" i="25"/>
  <c r="L64" i="113" s="1"/>
  <c r="AF14" i="25"/>
  <c r="AF13" i="25"/>
  <c r="O19" i="25"/>
  <c r="O70" i="113" s="1"/>
  <c r="O20" i="25"/>
  <c r="O71" i="113" s="1"/>
  <c r="O17" i="25"/>
  <c r="O68" i="113" s="1"/>
  <c r="O16" i="25"/>
  <c r="O67" i="113" s="1"/>
  <c r="M31" i="23"/>
  <c r="M9" i="25"/>
  <c r="M60" i="113" s="1"/>
  <c r="M10" i="25"/>
  <c r="M61" i="113" s="1"/>
  <c r="U18" i="25"/>
  <c r="U69" i="113" s="1"/>
  <c r="U19" i="25"/>
  <c r="U70" i="113" s="1"/>
  <c r="AL31" i="23"/>
  <c r="AL14" i="25"/>
  <c r="AL14" i="24"/>
  <c r="AL15" i="25"/>
  <c r="P8" i="25"/>
  <c r="P59" i="113" s="1"/>
  <c r="P30" i="23"/>
  <c r="P7" i="24"/>
  <c r="P32" i="113" s="1"/>
  <c r="P31" i="23"/>
  <c r="D16" i="25"/>
  <c r="D67" i="113" s="1"/>
  <c r="D16" i="24"/>
  <c r="D41" i="113" s="1"/>
  <c r="AE9" i="24"/>
  <c r="AE10" i="25"/>
  <c r="AR19" i="25"/>
  <c r="AR18" i="25"/>
  <c r="AR18" i="24"/>
  <c r="AR31" i="24" s="1"/>
  <c r="AR30" i="23"/>
  <c r="AQ11" i="25"/>
  <c r="AQ11" i="24"/>
  <c r="C31" i="23"/>
  <c r="AM12" i="25"/>
  <c r="AM13" i="25"/>
  <c r="E31" i="23"/>
  <c r="E8" i="25"/>
  <c r="E59" i="113" s="1"/>
  <c r="AE18" i="25"/>
  <c r="AE15" i="24"/>
  <c r="AE19" i="24"/>
  <c r="E27" i="24"/>
  <c r="E52" i="113" s="1"/>
  <c r="E27" i="25"/>
  <c r="E78" i="113" s="1"/>
  <c r="W20" i="24"/>
  <c r="W45" i="113" s="1"/>
  <c r="W18" i="113"/>
  <c r="AE9" i="25"/>
  <c r="AE30" i="23"/>
  <c r="AE8" i="24"/>
  <c r="AE31" i="23"/>
  <c r="AE8" i="25"/>
  <c r="AO10" i="25"/>
  <c r="AE17" i="25"/>
  <c r="G14" i="12"/>
  <c r="G39" i="112" s="1"/>
  <c r="Y14" i="16"/>
  <c r="AN25" i="24"/>
  <c r="AO9" i="24"/>
  <c r="I7" i="24"/>
  <c r="I32" i="113" s="1"/>
  <c r="AC12" i="24"/>
  <c r="X37" i="113" s="1"/>
  <c r="AK8" i="24"/>
  <c r="G24" i="24"/>
  <c r="G49" i="113" s="1"/>
  <c r="K23" i="24"/>
  <c r="K48" i="113" s="1"/>
  <c r="AE22" i="24"/>
  <c r="AI21" i="24"/>
  <c r="AE20" i="24"/>
  <c r="A17" i="23"/>
  <c r="AC11" i="24"/>
  <c r="X36" i="113" s="1"/>
  <c r="AC19" i="24"/>
  <c r="X44" i="113" s="1"/>
  <c r="AI18" i="24"/>
  <c r="M9" i="24"/>
  <c r="M34" i="113" s="1"/>
  <c r="R21" i="24"/>
  <c r="R46" i="113" s="1"/>
  <c r="AL16" i="24"/>
  <c r="AL22" i="24"/>
  <c r="AG30" i="23"/>
  <c r="I19" i="24"/>
  <c r="I44" i="113" s="1"/>
  <c r="T23" i="24"/>
  <c r="T48" i="113" s="1"/>
  <c r="AQ22" i="24"/>
  <c r="AM20" i="24"/>
  <c r="C19" i="24"/>
  <c r="C44" i="113" s="1"/>
  <c r="AQ17" i="24"/>
  <c r="AC15" i="24"/>
  <c r="X40" i="113" s="1"/>
  <c r="E9" i="24"/>
  <c r="E34" i="113" s="1"/>
  <c r="Q20" i="24"/>
  <c r="Q45" i="113" s="1"/>
  <c r="G19" i="24"/>
  <c r="G44" i="113" s="1"/>
  <c r="N19" i="24"/>
  <c r="N44" i="113" s="1"/>
  <c r="G12" i="24"/>
  <c r="G37" i="113" s="1"/>
  <c r="AQ9" i="24"/>
  <c r="AI7" i="24"/>
  <c r="A7" i="23"/>
  <c r="J16" i="24"/>
  <c r="J41" i="113" s="1"/>
  <c r="AL13" i="24"/>
  <c r="J8" i="24"/>
  <c r="J33" i="113" s="1"/>
  <c r="V30" i="23"/>
  <c r="F30" i="23"/>
  <c r="O19" i="24"/>
  <c r="O44" i="113" s="1"/>
  <c r="J7" i="24"/>
  <c r="J32" i="113" s="1"/>
  <c r="P20" i="24"/>
  <c r="P45" i="113" s="1"/>
  <c r="AI12" i="24"/>
  <c r="D9" i="24"/>
  <c r="D34" i="113" s="1"/>
  <c r="C10" i="24"/>
  <c r="A10" i="24" s="1"/>
  <c r="T14" i="24"/>
  <c r="T39" i="113" s="1"/>
  <c r="AF13" i="24"/>
  <c r="AH20" i="25"/>
  <c r="AQ12" i="25"/>
  <c r="AI10" i="25"/>
  <c r="R10" i="25"/>
  <c r="R61" i="113" s="1"/>
  <c r="AR20" i="25"/>
  <c r="D12" i="25"/>
  <c r="D63" i="113" s="1"/>
  <c r="P9" i="25"/>
  <c r="P60" i="113" s="1"/>
  <c r="AC19" i="25"/>
  <c r="X70" i="113" s="1"/>
  <c r="AS9" i="25"/>
  <c r="AC11" i="25"/>
  <c r="X62" i="113" s="1"/>
  <c r="AF26" i="25"/>
  <c r="AS12" i="25"/>
  <c r="Q21" i="25"/>
  <c r="Q72" i="113" s="1"/>
  <c r="AO13" i="25"/>
  <c r="V16" i="25"/>
  <c r="V67" i="113" s="1"/>
  <c r="R15" i="25"/>
  <c r="R66" i="113" s="1"/>
  <c r="D9" i="25"/>
  <c r="D60" i="113" s="1"/>
  <c r="AO25" i="15"/>
  <c r="S9" i="25"/>
  <c r="S60" i="113" s="1"/>
  <c r="Q31" i="23"/>
  <c r="Z31" i="23"/>
  <c r="AH31" i="23"/>
  <c r="I23" i="25"/>
  <c r="I74" i="113" s="1"/>
  <c r="V16" i="15"/>
  <c r="V67" i="112" s="1"/>
  <c r="W12" i="113"/>
  <c r="AN24" i="15"/>
  <c r="AQ26" i="15"/>
  <c r="AL11" i="15"/>
  <c r="AL22" i="25"/>
  <c r="AM20" i="25"/>
  <c r="AE16" i="25"/>
  <c r="K12" i="15"/>
  <c r="K63" i="112" s="1"/>
  <c r="N10" i="15"/>
  <c r="N61" i="112" s="1"/>
  <c r="AG23" i="15"/>
  <c r="AJ21" i="15"/>
  <c r="AO26" i="15"/>
  <c r="AI17" i="25"/>
  <c r="AL17" i="15"/>
  <c r="I15" i="15"/>
  <c r="I66" i="112" s="1"/>
  <c r="AJ20" i="15"/>
  <c r="AM27" i="15"/>
  <c r="AC11" i="12"/>
  <c r="AQ17" i="25"/>
  <c r="V31" i="13"/>
  <c r="J23" i="15"/>
  <c r="J74" i="112" s="1"/>
  <c r="AQ21" i="15"/>
  <c r="AJ14" i="15"/>
  <c r="AO7" i="12"/>
  <c r="AR22" i="15"/>
  <c r="AI24" i="15"/>
  <c r="X16" i="57"/>
  <c r="AH16" i="65" s="1"/>
  <c r="U12" i="111"/>
  <c r="U14" i="20"/>
  <c r="U39" i="111" s="1"/>
  <c r="R15" i="111"/>
  <c r="R9" i="20"/>
  <c r="R34" i="111" s="1"/>
  <c r="I21" i="111"/>
  <c r="I23" i="20"/>
  <c r="I48" i="111" s="1"/>
  <c r="T26" i="25"/>
  <c r="T77" i="113" s="1"/>
  <c r="I19" i="111"/>
  <c r="I21" i="20"/>
  <c r="I46" i="111" s="1"/>
  <c r="H11" i="111"/>
  <c r="H13" i="20"/>
  <c r="H38" i="111" s="1"/>
  <c r="X12" i="57"/>
  <c r="AK21" i="15"/>
  <c r="U14" i="111"/>
  <c r="U16" i="20"/>
  <c r="U41" i="111" s="1"/>
  <c r="I9" i="111"/>
  <c r="I11" i="20"/>
  <c r="I36" i="111" s="1"/>
  <c r="X15" i="57"/>
  <c r="M15" i="65" s="1"/>
  <c r="AR26" i="25"/>
  <c r="F26" i="25"/>
  <c r="F77" i="113" s="1"/>
  <c r="AO12" i="12"/>
  <c r="AO11" i="12"/>
  <c r="AN27" i="25"/>
  <c r="D22" i="113"/>
  <c r="M13" i="113"/>
  <c r="C22" i="113"/>
  <c r="K22" i="113"/>
  <c r="S22" i="113"/>
  <c r="U13" i="113"/>
  <c r="K8" i="113"/>
  <c r="G11" i="113"/>
  <c r="O13" i="113"/>
  <c r="D17" i="113"/>
  <c r="L17" i="113"/>
  <c r="T17" i="113"/>
  <c r="L22" i="113"/>
  <c r="L13" i="113"/>
  <c r="H11" i="113"/>
  <c r="G22" i="113"/>
  <c r="O22" i="113"/>
  <c r="I17" i="113"/>
  <c r="M11" i="113"/>
  <c r="O11" i="113"/>
  <c r="H17" i="113"/>
  <c r="P17" i="113"/>
  <c r="V17" i="113"/>
  <c r="M12" i="64"/>
  <c r="M10" i="112"/>
  <c r="C20" i="64"/>
  <c r="A20" i="64" s="1"/>
  <c r="C18" i="112"/>
  <c r="U20" i="64"/>
  <c r="U18" i="112"/>
  <c r="E8" i="64"/>
  <c r="E6" i="112"/>
  <c r="K18" i="64"/>
  <c r="K16" i="112"/>
  <c r="U18" i="64"/>
  <c r="U16" i="112"/>
  <c r="C18" i="64"/>
  <c r="A18" i="64" s="1"/>
  <c r="C16" i="112"/>
  <c r="O12" i="64"/>
  <c r="O10" i="112"/>
  <c r="V15" i="64"/>
  <c r="V13" i="112"/>
  <c r="E15" i="64"/>
  <c r="E13" i="112"/>
  <c r="N8" i="64"/>
  <c r="N6" i="112"/>
  <c r="M15" i="64"/>
  <c r="M13" i="112"/>
  <c r="G15" i="64"/>
  <c r="G13" i="112"/>
  <c r="T15" i="64"/>
  <c r="T13" i="112"/>
  <c r="L15" i="64"/>
  <c r="L13" i="112"/>
  <c r="D15" i="64"/>
  <c r="D13" i="112"/>
  <c r="AC12" i="64"/>
  <c r="X10" i="112"/>
  <c r="J15" i="64"/>
  <c r="J13" i="112"/>
  <c r="AC15" i="64"/>
  <c r="X13" i="112"/>
  <c r="AG19" i="15"/>
  <c r="AE15" i="15"/>
  <c r="AR18" i="12"/>
  <c r="X8" i="57"/>
  <c r="I8" i="113"/>
  <c r="X9" i="113"/>
  <c r="E11" i="113"/>
  <c r="M12" i="113"/>
  <c r="E17" i="113"/>
  <c r="G20" i="113"/>
  <c r="E22" i="113"/>
  <c r="U22" i="113"/>
  <c r="R22" i="113"/>
  <c r="O5" i="113"/>
  <c r="E6" i="113"/>
  <c r="S20" i="113"/>
  <c r="T14" i="113"/>
  <c r="U11" i="113"/>
  <c r="C17" i="113"/>
  <c r="U14" i="113"/>
  <c r="U17" i="113"/>
  <c r="O19" i="65"/>
  <c r="O17" i="113"/>
  <c r="L22" i="65"/>
  <c r="L20" i="113"/>
  <c r="I11" i="113"/>
  <c r="M17" i="113"/>
  <c r="K20" i="113"/>
  <c r="R17" i="113"/>
  <c r="G17" i="113"/>
  <c r="J17" i="113"/>
  <c r="C23" i="64"/>
  <c r="C21" i="112"/>
  <c r="G20" i="64"/>
  <c r="G18" i="112"/>
  <c r="K22" i="64"/>
  <c r="K20" i="112"/>
  <c r="I7" i="64"/>
  <c r="I5" i="112"/>
  <c r="U24" i="64"/>
  <c r="U22" i="112"/>
  <c r="AC22" i="64"/>
  <c r="X20" i="112"/>
  <c r="E20" i="64"/>
  <c r="E18" i="112"/>
  <c r="E18" i="64"/>
  <c r="E16" i="112"/>
  <c r="U10" i="64"/>
  <c r="U8" i="112"/>
  <c r="U12" i="64"/>
  <c r="U10" i="112"/>
  <c r="Q15" i="64"/>
  <c r="Q13" i="112"/>
  <c r="V24" i="64"/>
  <c r="V22" i="112"/>
  <c r="N24" i="64"/>
  <c r="N22" i="112"/>
  <c r="R21" i="64"/>
  <c r="R19" i="112"/>
  <c r="V20" i="64"/>
  <c r="V18" i="112"/>
  <c r="N20" i="64"/>
  <c r="N18" i="112"/>
  <c r="F20" i="64"/>
  <c r="F18" i="112"/>
  <c r="I18" i="64"/>
  <c r="I16" i="112"/>
  <c r="O20" i="64"/>
  <c r="O18" i="112"/>
  <c r="S23" i="64"/>
  <c r="S21" i="112"/>
  <c r="E17" i="64"/>
  <c r="E15" i="112"/>
  <c r="E10" i="64"/>
  <c r="E8" i="112"/>
  <c r="V21" i="64"/>
  <c r="V19" i="112"/>
  <c r="O21" i="64"/>
  <c r="O19" i="112"/>
  <c r="P21" i="64"/>
  <c r="P19" i="112"/>
  <c r="T17" i="64"/>
  <c r="T15" i="112"/>
  <c r="K13" i="64"/>
  <c r="K11" i="112"/>
  <c r="N13" i="64"/>
  <c r="N11" i="112"/>
  <c r="R12" i="64"/>
  <c r="R10" i="112"/>
  <c r="I15" i="64"/>
  <c r="I13" i="112"/>
  <c r="U23" i="64"/>
  <c r="U21" i="112"/>
  <c r="AC13" i="64"/>
  <c r="X11" i="112"/>
  <c r="Q10" i="64"/>
  <c r="Q8" i="112"/>
  <c r="K15" i="64"/>
  <c r="K13" i="112"/>
  <c r="N15" i="64"/>
  <c r="N13" i="112"/>
  <c r="F7" i="64"/>
  <c r="F5" i="112"/>
  <c r="M7" i="64"/>
  <c r="M5" i="112"/>
  <c r="G7" i="64"/>
  <c r="G5" i="112"/>
  <c r="T7" i="64"/>
  <c r="T5" i="112"/>
  <c r="AC7" i="64"/>
  <c r="X5" i="112"/>
  <c r="K23" i="64"/>
  <c r="K21" i="112"/>
  <c r="AC23" i="64"/>
  <c r="X21" i="112"/>
  <c r="AL26" i="15"/>
  <c r="AK31" i="13"/>
  <c r="AE21" i="15"/>
  <c r="AM11" i="12"/>
  <c r="T10" i="12"/>
  <c r="T35" i="112" s="1"/>
  <c r="AO18" i="15"/>
  <c r="AF20" i="15"/>
  <c r="AO20" i="15"/>
  <c r="AF13" i="15"/>
  <c r="E9" i="15"/>
  <c r="G21" i="15"/>
  <c r="G72" i="112" s="1"/>
  <c r="C59" i="111"/>
  <c r="A8" i="21"/>
  <c r="F59" i="111"/>
  <c r="C61" i="110"/>
  <c r="A10" i="19"/>
  <c r="C62" i="110"/>
  <c r="A11" i="19"/>
  <c r="C71" i="110"/>
  <c r="A20" i="19"/>
  <c r="C60" i="110"/>
  <c r="A9" i="19"/>
  <c r="C74" i="110"/>
  <c r="A23" i="19"/>
  <c r="C64" i="113"/>
  <c r="A13" i="25"/>
  <c r="AF31" i="13"/>
  <c r="J37" i="110"/>
  <c r="J30" i="18"/>
  <c r="J54" i="110" s="1"/>
  <c r="C71" i="113"/>
  <c r="A20" i="25"/>
  <c r="AG16" i="12"/>
  <c r="AG13" i="12"/>
  <c r="AG23" i="12"/>
  <c r="AG18" i="12"/>
  <c r="AG17" i="15"/>
  <c r="AG15" i="12"/>
  <c r="AG21" i="12"/>
  <c r="AG17" i="12"/>
  <c r="AO17" i="15"/>
  <c r="AO16" i="12"/>
  <c r="H20" i="15"/>
  <c r="H71" i="112" s="1"/>
  <c r="H30" i="13"/>
  <c r="H19" i="12"/>
  <c r="H44" i="112" s="1"/>
  <c r="AQ13" i="15"/>
  <c r="AQ30" i="13"/>
  <c r="AQ12" i="12"/>
  <c r="AQ31" i="13"/>
  <c r="S25" i="15"/>
  <c r="S76" i="112" s="1"/>
  <c r="S24" i="12"/>
  <c r="S49" i="112" s="1"/>
  <c r="W19" i="112"/>
  <c r="W21" i="12"/>
  <c r="W46" i="112" s="1"/>
  <c r="W21" i="18"/>
  <c r="W46" i="110" s="1"/>
  <c r="W21" i="16"/>
  <c r="W46" i="109" s="1"/>
  <c r="AA18" i="18"/>
  <c r="AA18" i="12"/>
  <c r="AA18" i="20"/>
  <c r="AA18" i="16"/>
  <c r="AG14" i="15"/>
  <c r="AG15" i="15"/>
  <c r="V8" i="15"/>
  <c r="V8" i="12"/>
  <c r="V33" i="112" s="1"/>
  <c r="V30" i="13"/>
  <c r="R11" i="12"/>
  <c r="R36" i="112" s="1"/>
  <c r="AL30" i="13"/>
  <c r="AL31" i="13"/>
  <c r="AH15" i="15"/>
  <c r="AH15" i="12"/>
  <c r="G30" i="13"/>
  <c r="G9" i="15"/>
  <c r="G60" i="112" s="1"/>
  <c r="G31" i="13"/>
  <c r="G9" i="12"/>
  <c r="G34" i="112" s="1"/>
  <c r="R7" i="12"/>
  <c r="R32" i="112" s="1"/>
  <c r="R20" i="12"/>
  <c r="R45" i="112" s="1"/>
  <c r="R14" i="12"/>
  <c r="R39" i="112" s="1"/>
  <c r="R21" i="12"/>
  <c r="R46" i="112" s="1"/>
  <c r="R15" i="12"/>
  <c r="R40" i="112" s="1"/>
  <c r="R24" i="12"/>
  <c r="R49" i="112" s="1"/>
  <c r="R8" i="12"/>
  <c r="R33" i="112" s="1"/>
  <c r="R16" i="12"/>
  <c r="R41" i="112" s="1"/>
  <c r="R18" i="12"/>
  <c r="R43" i="112" s="1"/>
  <c r="R22" i="12"/>
  <c r="R47" i="112" s="1"/>
  <c r="R10" i="12"/>
  <c r="R35" i="112" s="1"/>
  <c r="P12" i="15"/>
  <c r="P63" i="112" s="1"/>
  <c r="P11" i="15"/>
  <c r="P62" i="112" s="1"/>
  <c r="P31" i="13"/>
  <c r="AF15" i="12"/>
  <c r="AM9" i="15"/>
  <c r="AM31" i="13"/>
  <c r="AM30" i="13"/>
  <c r="AI12" i="15"/>
  <c r="AI31" i="13"/>
  <c r="AI11" i="12"/>
  <c r="AI11" i="15"/>
  <c r="F11" i="12"/>
  <c r="F36" i="112" s="1"/>
  <c r="F8" i="12"/>
  <c r="F33" i="112" s="1"/>
  <c r="F18" i="12"/>
  <c r="F43" i="112" s="1"/>
  <c r="F10" i="12"/>
  <c r="F35" i="112" s="1"/>
  <c r="F14" i="12"/>
  <c r="F39" i="112" s="1"/>
  <c r="F19" i="12"/>
  <c r="F44" i="112" s="1"/>
  <c r="F23" i="12"/>
  <c r="F48" i="112" s="1"/>
  <c r="F18" i="15"/>
  <c r="F69" i="112" s="1"/>
  <c r="F15" i="12"/>
  <c r="F40" i="112" s="1"/>
  <c r="F24" i="12"/>
  <c r="F49" i="112" s="1"/>
  <c r="F7" i="12"/>
  <c r="F32" i="112" s="1"/>
  <c r="AL25" i="15"/>
  <c r="AL25" i="12"/>
  <c r="C19" i="15"/>
  <c r="A19" i="15" s="1"/>
  <c r="A19" i="13"/>
  <c r="C30" i="13"/>
  <c r="C19" i="12"/>
  <c r="C44" i="112" s="1"/>
  <c r="C31" i="13"/>
  <c r="T19" i="12"/>
  <c r="T44" i="112" s="1"/>
  <c r="T11" i="12"/>
  <c r="T36" i="112" s="1"/>
  <c r="T15" i="12"/>
  <c r="T40" i="112" s="1"/>
  <c r="T18" i="12"/>
  <c r="T43" i="112" s="1"/>
  <c r="T21" i="12"/>
  <c r="T46" i="112" s="1"/>
  <c r="T24" i="12"/>
  <c r="T49" i="112" s="1"/>
  <c r="T23" i="12"/>
  <c r="T48" i="112" s="1"/>
  <c r="T12" i="12"/>
  <c r="T37" i="112" s="1"/>
  <c r="T16" i="12"/>
  <c r="T41" i="112" s="1"/>
  <c r="T13" i="12"/>
  <c r="T38" i="112" s="1"/>
  <c r="T17" i="12"/>
  <c r="T42" i="112" s="1"/>
  <c r="C27" i="15"/>
  <c r="C26" i="12"/>
  <c r="A26" i="13"/>
  <c r="O11" i="12"/>
  <c r="O36" i="112" s="1"/>
  <c r="O8" i="12"/>
  <c r="O33" i="112" s="1"/>
  <c r="O7" i="12"/>
  <c r="O32" i="112" s="1"/>
  <c r="O20" i="12"/>
  <c r="O45" i="112" s="1"/>
  <c r="O18" i="12"/>
  <c r="O43" i="112" s="1"/>
  <c r="O22" i="12"/>
  <c r="O47" i="112" s="1"/>
  <c r="O19" i="12"/>
  <c r="O44" i="112" s="1"/>
  <c r="O17" i="12"/>
  <c r="O42" i="112" s="1"/>
  <c r="O18" i="15"/>
  <c r="O69" i="112" s="1"/>
  <c r="O14" i="12"/>
  <c r="O39" i="112" s="1"/>
  <c r="O10" i="12"/>
  <c r="O35" i="112" s="1"/>
  <c r="O13" i="12"/>
  <c r="O38" i="112" s="1"/>
  <c r="O21" i="12"/>
  <c r="O46" i="112" s="1"/>
  <c r="N8" i="15"/>
  <c r="N59" i="112" s="1"/>
  <c r="N7" i="12"/>
  <c r="F14" i="15"/>
  <c r="F65" i="112" s="1"/>
  <c r="F31" i="13"/>
  <c r="F13" i="12"/>
  <c r="F38" i="112" s="1"/>
  <c r="G12" i="15"/>
  <c r="G63" i="112" s="1"/>
  <c r="G11" i="15"/>
  <c r="G62" i="112" s="1"/>
  <c r="G11" i="12"/>
  <c r="G36" i="112" s="1"/>
  <c r="N23" i="15"/>
  <c r="N74" i="112" s="1"/>
  <c r="N22" i="15"/>
  <c r="N73" i="112" s="1"/>
  <c r="N22" i="12"/>
  <c r="N47" i="112" s="1"/>
  <c r="T10" i="15"/>
  <c r="T61" i="112" s="1"/>
  <c r="T9" i="12"/>
  <c r="T34" i="112" s="1"/>
  <c r="P13" i="15"/>
  <c r="P64" i="112" s="1"/>
  <c r="I9" i="12"/>
  <c r="I34" i="112" s="1"/>
  <c r="I11" i="12"/>
  <c r="I36" i="112" s="1"/>
  <c r="I7" i="12"/>
  <c r="I17" i="15"/>
  <c r="I68" i="112" s="1"/>
  <c r="I15" i="12"/>
  <c r="I40" i="112" s="1"/>
  <c r="I17" i="12"/>
  <c r="I42" i="112" s="1"/>
  <c r="I24" i="12"/>
  <c r="I49" i="112" s="1"/>
  <c r="I19" i="12"/>
  <c r="I44" i="112" s="1"/>
  <c r="I23" i="12"/>
  <c r="I48" i="112" s="1"/>
  <c r="I18" i="12"/>
  <c r="I43" i="112" s="1"/>
  <c r="I8" i="12"/>
  <c r="I33" i="112" s="1"/>
  <c r="Q9" i="12"/>
  <c r="Q34" i="112" s="1"/>
  <c r="Q9" i="15"/>
  <c r="Q60" i="112" s="1"/>
  <c r="Q30" i="13"/>
  <c r="Q31" i="13"/>
  <c r="L27" i="15"/>
  <c r="L78" i="112" s="1"/>
  <c r="L26" i="15"/>
  <c r="L77" i="112" s="1"/>
  <c r="L26" i="12"/>
  <c r="L51" i="112" s="1"/>
  <c r="D20" i="15"/>
  <c r="D71" i="112" s="1"/>
  <c r="D30" i="13"/>
  <c r="K11" i="15"/>
  <c r="K62" i="112" s="1"/>
  <c r="K10" i="12"/>
  <c r="K35" i="112" s="1"/>
  <c r="Y17" i="18"/>
  <c r="Y17" i="20"/>
  <c r="Y17" i="12"/>
  <c r="Y17" i="16"/>
  <c r="S20" i="15"/>
  <c r="S71" i="112" s="1"/>
  <c r="S19" i="12"/>
  <c r="S44" i="112" s="1"/>
  <c r="S19" i="15"/>
  <c r="S70" i="112" s="1"/>
  <c r="H25" i="15"/>
  <c r="H76" i="112" s="1"/>
  <c r="H24" i="15"/>
  <c r="H75" i="112" s="1"/>
  <c r="H24" i="12"/>
  <c r="H49" i="112" s="1"/>
  <c r="P19" i="15"/>
  <c r="P70" i="112" s="1"/>
  <c r="AC17" i="15"/>
  <c r="AC16" i="12"/>
  <c r="X41" i="112" s="1"/>
  <c r="AM23" i="15"/>
  <c r="AM22" i="15"/>
  <c r="AM22" i="12"/>
  <c r="X25" i="20"/>
  <c r="X25" i="12"/>
  <c r="AF19" i="15"/>
  <c r="AF19" i="12"/>
  <c r="AE19" i="15"/>
  <c r="AE19" i="12"/>
  <c r="AE20" i="15"/>
  <c r="R10" i="15"/>
  <c r="R61" i="112" s="1"/>
  <c r="R9" i="15"/>
  <c r="R30" i="13"/>
  <c r="J15" i="15"/>
  <c r="J66" i="112" s="1"/>
  <c r="J16" i="15"/>
  <c r="J67" i="112" s="1"/>
  <c r="J15" i="12"/>
  <c r="J40" i="112" s="1"/>
  <c r="J20" i="15"/>
  <c r="J71" i="112" s="1"/>
  <c r="J19" i="15"/>
  <c r="J70" i="112" s="1"/>
  <c r="AN8" i="15"/>
  <c r="AN31" i="13"/>
  <c r="AN7" i="12"/>
  <c r="AF14" i="15"/>
  <c r="AF13" i="12"/>
  <c r="AF30" i="13"/>
  <c r="AE10" i="15"/>
  <c r="AE31" i="13"/>
  <c r="AE11" i="15"/>
  <c r="AE30" i="13"/>
  <c r="AH25" i="15"/>
  <c r="AH24" i="12"/>
  <c r="M13" i="12"/>
  <c r="M38" i="112" s="1"/>
  <c r="M17" i="12"/>
  <c r="M42" i="112" s="1"/>
  <c r="M7" i="12"/>
  <c r="M32" i="112" s="1"/>
  <c r="M18" i="15"/>
  <c r="M69" i="112" s="1"/>
  <c r="M9" i="12"/>
  <c r="M34" i="112" s="1"/>
  <c r="M23" i="12"/>
  <c r="M48" i="112" s="1"/>
  <c r="M8" i="12"/>
  <c r="M33" i="112" s="1"/>
  <c r="M12" i="12"/>
  <c r="M37" i="112" s="1"/>
  <c r="M19" i="12"/>
  <c r="M44" i="112" s="1"/>
  <c r="M11" i="12"/>
  <c r="M36" i="112" s="1"/>
  <c r="M16" i="12"/>
  <c r="M41" i="112" s="1"/>
  <c r="M21" i="12"/>
  <c r="M46" i="112" s="1"/>
  <c r="M18" i="12"/>
  <c r="M43" i="112" s="1"/>
  <c r="W22" i="112"/>
  <c r="W24" i="18"/>
  <c r="W49" i="110" s="1"/>
  <c r="W24" i="16"/>
  <c r="W49" i="109" s="1"/>
  <c r="W24" i="20"/>
  <c r="W49" i="111" s="1"/>
  <c r="E10" i="15"/>
  <c r="E61" i="112" s="1"/>
  <c r="E31" i="13"/>
  <c r="E9" i="12"/>
  <c r="E34" i="112" s="1"/>
  <c r="P23" i="15"/>
  <c r="P74" i="112" s="1"/>
  <c r="P22" i="15"/>
  <c r="P73" i="112" s="1"/>
  <c r="S17" i="15"/>
  <c r="S68" i="112" s="1"/>
  <c r="S16" i="15"/>
  <c r="S67" i="112" s="1"/>
  <c r="AE26" i="15"/>
  <c r="AE25" i="12"/>
  <c r="U11" i="12"/>
  <c r="U36" i="112" s="1"/>
  <c r="I20" i="12"/>
  <c r="I45" i="112" s="1"/>
  <c r="E14" i="12"/>
  <c r="E39" i="112" s="1"/>
  <c r="P22" i="12"/>
  <c r="P47" i="112" s="1"/>
  <c r="F22" i="12"/>
  <c r="F47" i="112" s="1"/>
  <c r="AN30" i="13"/>
  <c r="M24" i="12"/>
  <c r="M49" i="112" s="1"/>
  <c r="AK20" i="12"/>
  <c r="O9" i="12"/>
  <c r="O34" i="112" s="1"/>
  <c r="I22" i="12"/>
  <c r="I47" i="112" s="1"/>
  <c r="H31" i="13"/>
  <c r="AG18" i="15"/>
  <c r="Y21" i="18"/>
  <c r="Y21" i="12"/>
  <c r="Y21" i="20"/>
  <c r="Y21" i="16"/>
  <c r="U15" i="15"/>
  <c r="U66" i="112" s="1"/>
  <c r="U14" i="15"/>
  <c r="U65" i="112" s="1"/>
  <c r="AG30" i="13"/>
  <c r="AG9" i="15"/>
  <c r="AG31" i="13"/>
  <c r="U22" i="15"/>
  <c r="U73" i="112" s="1"/>
  <c r="U21" i="12"/>
  <c r="U46" i="112" s="1"/>
  <c r="AE25" i="15"/>
  <c r="AE24" i="15"/>
  <c r="AI22" i="15"/>
  <c r="AI21" i="15"/>
  <c r="AI21" i="12"/>
  <c r="AM19" i="15"/>
  <c r="AM18" i="12"/>
  <c r="AM18" i="15"/>
  <c r="M16" i="15"/>
  <c r="M67" i="112" s="1"/>
  <c r="M15" i="12"/>
  <c r="M40" i="112" s="1"/>
  <c r="U31" i="13"/>
  <c r="U9" i="12"/>
  <c r="U34" i="112" s="1"/>
  <c r="P27" i="12"/>
  <c r="P52" i="112" s="1"/>
  <c r="P27" i="15"/>
  <c r="P78" i="112" s="1"/>
  <c r="X23" i="20"/>
  <c r="X23" i="12"/>
  <c r="X23" i="18"/>
  <c r="D23" i="15"/>
  <c r="D74" i="112" s="1"/>
  <c r="D22" i="12"/>
  <c r="D47" i="112" s="1"/>
  <c r="AB20" i="18"/>
  <c r="AB20" i="16"/>
  <c r="AB20" i="20"/>
  <c r="AF18" i="15"/>
  <c r="AF8" i="12"/>
  <c r="AF9" i="12"/>
  <c r="AF10" i="12"/>
  <c r="AF11" i="12"/>
  <c r="AF12" i="12"/>
  <c r="AF14" i="12"/>
  <c r="AF16" i="12"/>
  <c r="AF17" i="12"/>
  <c r="AF7" i="12"/>
  <c r="AF23" i="12"/>
  <c r="AF18" i="12"/>
  <c r="AF20" i="12"/>
  <c r="AF22" i="12"/>
  <c r="AF21" i="12"/>
  <c r="Y25" i="18"/>
  <c r="Y25" i="12"/>
  <c r="Y25" i="20"/>
  <c r="Y25" i="16"/>
  <c r="AO13" i="12"/>
  <c r="AO14" i="15"/>
  <c r="AO13" i="15"/>
  <c r="AO31" i="13"/>
  <c r="O31" i="13"/>
  <c r="O12" i="12"/>
  <c r="O37" i="112" s="1"/>
  <c r="O13" i="15"/>
  <c r="O64" i="112" s="1"/>
  <c r="O30" i="13"/>
  <c r="N20" i="12"/>
  <c r="N45" i="112" s="1"/>
  <c r="N20" i="15"/>
  <c r="N71" i="112" s="1"/>
  <c r="T9" i="15"/>
  <c r="T60" i="112" s="1"/>
  <c r="T8" i="15"/>
  <c r="T59" i="112" s="1"/>
  <c r="T30" i="13"/>
  <c r="T8" i="12"/>
  <c r="T33" i="112" s="1"/>
  <c r="T31" i="13"/>
  <c r="AN10" i="15"/>
  <c r="AN9" i="12"/>
  <c r="AJ13" i="15"/>
  <c r="AJ12" i="15"/>
  <c r="AJ31" i="13"/>
  <c r="AJ30" i="13"/>
  <c r="AJ12" i="12"/>
  <c r="L15" i="15"/>
  <c r="L66" i="112" s="1"/>
  <c r="L14" i="15"/>
  <c r="L65" i="112" s="1"/>
  <c r="L31" i="13"/>
  <c r="L14" i="12"/>
  <c r="L39" i="112" s="1"/>
  <c r="L30" i="13"/>
  <c r="U11" i="15"/>
  <c r="U62" i="112" s="1"/>
  <c r="U10" i="12"/>
  <c r="U35" i="112" s="1"/>
  <c r="U16" i="12"/>
  <c r="U41" i="112" s="1"/>
  <c r="Q23" i="15"/>
  <c r="Q74" i="112" s="1"/>
  <c r="Q22" i="12"/>
  <c r="Q47" i="112" s="1"/>
  <c r="AC8" i="12"/>
  <c r="X33" i="112" s="1"/>
  <c r="AC9" i="15"/>
  <c r="X60" i="112" s="1"/>
  <c r="AC8" i="15"/>
  <c r="X59" i="112" s="1"/>
  <c r="AC30" i="13"/>
  <c r="AC31" i="13"/>
  <c r="AC12" i="12"/>
  <c r="X37" i="112" s="1"/>
  <c r="AG21" i="15"/>
  <c r="AG20" i="15"/>
  <c r="AG20" i="12"/>
  <c r="C26" i="15"/>
  <c r="C25" i="15"/>
  <c r="A25" i="13"/>
  <c r="AJ26" i="15"/>
  <c r="AJ27" i="15"/>
  <c r="AJ26" i="12"/>
  <c r="AF25" i="15"/>
  <c r="AF24" i="15"/>
  <c r="AF24" i="12"/>
  <c r="L23" i="15"/>
  <c r="L74" i="112" s="1"/>
  <c r="L23" i="12"/>
  <c r="L48" i="112" s="1"/>
  <c r="AN18" i="15"/>
  <c r="AN18" i="12"/>
  <c r="O16" i="15"/>
  <c r="O67" i="112" s="1"/>
  <c r="O15" i="12"/>
  <c r="O40" i="112" s="1"/>
  <c r="Q21" i="15"/>
  <c r="Q72" i="112" s="1"/>
  <c r="Q20" i="12"/>
  <c r="Q45" i="112" s="1"/>
  <c r="G23" i="15"/>
  <c r="G74" i="112" s="1"/>
  <c r="G23" i="12"/>
  <c r="G48" i="112" s="1"/>
  <c r="G24" i="15"/>
  <c r="G75" i="112" s="1"/>
  <c r="K21" i="15"/>
  <c r="K72" i="112" s="1"/>
  <c r="K20" i="12"/>
  <c r="K45" i="112" s="1"/>
  <c r="I13" i="15"/>
  <c r="I64" i="112" s="1"/>
  <c r="I30" i="13"/>
  <c r="I12" i="12"/>
  <c r="I37" i="112" s="1"/>
  <c r="I31" i="13"/>
  <c r="AH9" i="15"/>
  <c r="AH30" i="13"/>
  <c r="AH31" i="13"/>
  <c r="AH8" i="12"/>
  <c r="J11" i="15"/>
  <c r="J62" i="112" s="1"/>
  <c r="J10" i="12"/>
  <c r="J35" i="112" s="1"/>
  <c r="J31" i="13"/>
  <c r="J30" i="13"/>
  <c r="AD11" i="18"/>
  <c r="AD11" i="20"/>
  <c r="AD11" i="12"/>
  <c r="Z14" i="20"/>
  <c r="Z14" i="12"/>
  <c r="Z14" i="18"/>
  <c r="K9" i="15"/>
  <c r="K60" i="112" s="1"/>
  <c r="K8" i="12"/>
  <c r="K33" i="112" s="1"/>
  <c r="K30" i="13"/>
  <c r="K8" i="15"/>
  <c r="K59" i="112" s="1"/>
  <c r="K31" i="13"/>
  <c r="O17" i="15"/>
  <c r="O68" i="112" s="1"/>
  <c r="O16" i="12"/>
  <c r="O41" i="112" s="1"/>
  <c r="R20" i="15"/>
  <c r="R71" i="112" s="1"/>
  <c r="R19" i="12"/>
  <c r="R44" i="112" s="1"/>
  <c r="R19" i="15"/>
  <c r="R70" i="112" s="1"/>
  <c r="J26" i="15"/>
  <c r="J77" i="112" s="1"/>
  <c r="J25" i="15"/>
  <c r="J76" i="112" s="1"/>
  <c r="AR30" i="13"/>
  <c r="AR8" i="15"/>
  <c r="AR7" i="12"/>
  <c r="AR31" i="13"/>
  <c r="AN11" i="15"/>
  <c r="AN10" i="12"/>
  <c r="L16" i="15"/>
  <c r="L67" i="112" s="1"/>
  <c r="S10" i="15"/>
  <c r="S61" i="112" s="1"/>
  <c r="S30" i="13"/>
  <c r="S31" i="13"/>
  <c r="AD17" i="16"/>
  <c r="AD17" i="18"/>
  <c r="Z20" i="20"/>
  <c r="Z20" i="12"/>
  <c r="Z20" i="18"/>
  <c r="V24" i="15"/>
  <c r="V75" i="112" s="1"/>
  <c r="R27" i="15"/>
  <c r="R78" i="112" s="1"/>
  <c r="R26" i="12"/>
  <c r="R51" i="112" s="1"/>
  <c r="O23" i="15"/>
  <c r="O74" i="112" s="1"/>
  <c r="O24" i="15"/>
  <c r="O75" i="112" s="1"/>
  <c r="O23" i="12"/>
  <c r="O48" i="112" s="1"/>
  <c r="Z7" i="20"/>
  <c r="Z7" i="12"/>
  <c r="R13" i="15"/>
  <c r="R64" i="112" s="1"/>
  <c r="R14" i="15"/>
  <c r="R65" i="112" s="1"/>
  <c r="N25" i="15"/>
  <c r="N76" i="112" s="1"/>
  <c r="N24" i="15"/>
  <c r="N75" i="112" s="1"/>
  <c r="T11" i="15"/>
  <c r="T62" i="112" s="1"/>
  <c r="L17" i="15"/>
  <c r="L68" i="112" s="1"/>
  <c r="L16" i="12"/>
  <c r="L41" i="112" s="1"/>
  <c r="F22" i="15"/>
  <c r="F73" i="112" s="1"/>
  <c r="F21" i="12"/>
  <c r="F46" i="112" s="1"/>
  <c r="AE11" i="12"/>
  <c r="AE18" i="15"/>
  <c r="AE12" i="12"/>
  <c r="AE9" i="12"/>
  <c r="AE13" i="12"/>
  <c r="AE17" i="12"/>
  <c r="AE8" i="12"/>
  <c r="AE23" i="12"/>
  <c r="AE7" i="12"/>
  <c r="AE16" i="12"/>
  <c r="AE15" i="12"/>
  <c r="V23" i="12"/>
  <c r="V48" i="112" s="1"/>
  <c r="F12" i="12"/>
  <c r="M30" i="13"/>
  <c r="F20" i="12"/>
  <c r="F45" i="112" s="1"/>
  <c r="AI30" i="13"/>
  <c r="T14" i="12"/>
  <c r="T39" i="112" s="1"/>
  <c r="AE10" i="12"/>
  <c r="R9" i="12"/>
  <c r="R34" i="112" s="1"/>
  <c r="T22" i="12"/>
  <c r="T47" i="112" s="1"/>
  <c r="D20" i="12"/>
  <c r="D45" i="112" s="1"/>
  <c r="F9" i="12"/>
  <c r="F34" i="112" s="1"/>
  <c r="N30" i="13"/>
  <c r="AG22" i="12"/>
  <c r="I16" i="12"/>
  <c r="I41" i="112" s="1"/>
  <c r="AE21" i="12"/>
  <c r="U14" i="12"/>
  <c r="U39" i="112" s="1"/>
  <c r="AE20" i="12"/>
  <c r="AK30" i="13"/>
  <c r="P18" i="12"/>
  <c r="P43" i="112" s="1"/>
  <c r="AJ21" i="12"/>
  <c r="F16" i="12"/>
  <c r="F41" i="112" s="1"/>
  <c r="T7" i="12"/>
  <c r="T32" i="112" s="1"/>
  <c r="M22" i="12"/>
  <c r="M47" i="112" s="1"/>
  <c r="AE22" i="12"/>
  <c r="J19" i="12"/>
  <c r="J44" i="112" s="1"/>
  <c r="P30" i="13"/>
  <c r="AG24" i="12"/>
  <c r="P11" i="12"/>
  <c r="P36" i="112" s="1"/>
  <c r="AB20" i="12"/>
  <c r="W21" i="20"/>
  <c r="W46" i="111" s="1"/>
  <c r="Q22" i="15"/>
  <c r="Q73" i="112" s="1"/>
  <c r="M31" i="13"/>
  <c r="R31" i="13"/>
  <c r="K10" i="15"/>
  <c r="K61" i="112" s="1"/>
  <c r="U12" i="15"/>
  <c r="U63" i="112" s="1"/>
  <c r="S21" i="64"/>
  <c r="G21" i="64"/>
  <c r="F23" i="64"/>
  <c r="AL21" i="64"/>
  <c r="M30" i="18"/>
  <c r="M54" i="110" s="1"/>
  <c r="AQ21" i="64"/>
  <c r="AS21" i="64"/>
  <c r="M21" i="64"/>
  <c r="G23" i="64"/>
  <c r="L23" i="64"/>
  <c r="R23" i="64"/>
  <c r="J23" i="64"/>
  <c r="J21" i="64"/>
  <c r="AM21" i="64"/>
  <c r="Q21" i="64"/>
  <c r="N23" i="64"/>
  <c r="F21" i="64"/>
  <c r="M23" i="64"/>
  <c r="U21" i="64"/>
  <c r="H23" i="64"/>
  <c r="AR23" i="64"/>
  <c r="D23" i="64"/>
  <c r="K21" i="64"/>
  <c r="Q23" i="64"/>
  <c r="I21" i="64"/>
  <c r="O23" i="64"/>
  <c r="I23" i="64"/>
  <c r="AG21" i="64"/>
  <c r="V23" i="64"/>
  <c r="N21" i="64"/>
  <c r="AN23" i="64"/>
  <c r="C21" i="64"/>
  <c r="A21" i="64" s="1"/>
  <c r="AQ23" i="64"/>
  <c r="AM23" i="64"/>
  <c r="AF23" i="64"/>
  <c r="E23" i="64"/>
  <c r="T23" i="64"/>
  <c r="K20" i="15"/>
  <c r="K71" i="112" s="1"/>
  <c r="K18" i="15"/>
  <c r="K69" i="112" s="1"/>
  <c r="K12" i="12"/>
  <c r="K37" i="112" s="1"/>
  <c r="K13" i="12"/>
  <c r="K38" i="112" s="1"/>
  <c r="K15" i="12"/>
  <c r="K40" i="112" s="1"/>
  <c r="K9" i="12"/>
  <c r="K34" i="112" s="1"/>
  <c r="K14" i="12"/>
  <c r="K39" i="112" s="1"/>
  <c r="R15" i="15"/>
  <c r="R66" i="112" s="1"/>
  <c r="D15" i="15"/>
  <c r="D66" i="112" s="1"/>
  <c r="D16" i="15"/>
  <c r="D67" i="112" s="1"/>
  <c r="F23" i="15"/>
  <c r="F74" i="112" s="1"/>
  <c r="U23" i="15"/>
  <c r="U74" i="112" s="1"/>
  <c r="U24" i="15"/>
  <c r="AG8" i="12"/>
  <c r="K16" i="15"/>
  <c r="K67" i="112" s="1"/>
  <c r="K16" i="12"/>
  <c r="K41" i="112" s="1"/>
  <c r="Q23" i="12"/>
  <c r="Q48" i="112" s="1"/>
  <c r="Q24" i="15"/>
  <c r="Q75" i="112" s="1"/>
  <c r="AG22" i="15"/>
  <c r="N14" i="15"/>
  <c r="C8" i="20"/>
  <c r="C33" i="111" s="1"/>
  <c r="C11" i="20"/>
  <c r="A11" i="20" s="1"/>
  <c r="C18" i="20"/>
  <c r="C43" i="111" s="1"/>
  <c r="C9" i="20"/>
  <c r="A9" i="20" s="1"/>
  <c r="C13" i="20"/>
  <c r="A13" i="20" s="1"/>
  <c r="AS22" i="15"/>
  <c r="AS22" i="12"/>
  <c r="U27" i="12"/>
  <c r="U52" i="112" s="1"/>
  <c r="U27" i="15"/>
  <c r="U78" i="112" s="1"/>
  <c r="I18" i="111"/>
  <c r="I20" i="20"/>
  <c r="I45" i="111" s="1"/>
  <c r="G15" i="111"/>
  <c r="G16" i="20"/>
  <c r="G41" i="111" s="1"/>
  <c r="G8" i="20"/>
  <c r="G33" i="111" s="1"/>
  <c r="G7" i="20"/>
  <c r="G32" i="111" s="1"/>
  <c r="G14" i="20"/>
  <c r="G39" i="111" s="1"/>
  <c r="G15" i="20"/>
  <c r="G40" i="111" s="1"/>
  <c r="G9" i="111"/>
  <c r="G11" i="20"/>
  <c r="G36" i="111" s="1"/>
  <c r="AJ13" i="20"/>
  <c r="AJ10" i="20"/>
  <c r="AJ14" i="20"/>
  <c r="AJ16" i="20"/>
  <c r="AJ7" i="20"/>
  <c r="AJ9" i="20"/>
  <c r="AJ12" i="20"/>
  <c r="AJ15" i="20"/>
  <c r="D14" i="111"/>
  <c r="D16" i="20"/>
  <c r="D41" i="111" s="1"/>
  <c r="T7" i="111"/>
  <c r="T9" i="20"/>
  <c r="T34" i="111" s="1"/>
  <c r="X18" i="111"/>
  <c r="X20" i="57"/>
  <c r="J20" i="65" s="1"/>
  <c r="AO7" i="20"/>
  <c r="AO11" i="20"/>
  <c r="AO18" i="20"/>
  <c r="AO22" i="20"/>
  <c r="C13" i="111"/>
  <c r="A15" i="10"/>
  <c r="N11" i="111"/>
  <c r="N13" i="20"/>
  <c r="N38" i="111" s="1"/>
  <c r="M7" i="111"/>
  <c r="M9" i="20"/>
  <c r="M34" i="111" s="1"/>
  <c r="T11" i="111"/>
  <c r="T13" i="20"/>
  <c r="T38" i="111" s="1"/>
  <c r="X16" i="111"/>
  <c r="X18" i="57"/>
  <c r="X21" i="111"/>
  <c r="X23" i="57"/>
  <c r="F23" i="65" s="1"/>
  <c r="AG12" i="20"/>
  <c r="AG16" i="20"/>
  <c r="E20" i="111"/>
  <c r="E22" i="20"/>
  <c r="E47" i="111" s="1"/>
  <c r="K15" i="111"/>
  <c r="K7" i="20"/>
  <c r="K32" i="111" s="1"/>
  <c r="K16" i="20"/>
  <c r="K41" i="111" s="1"/>
  <c r="E15" i="111"/>
  <c r="E14" i="20"/>
  <c r="E39" i="111" s="1"/>
  <c r="E11" i="20"/>
  <c r="E36" i="111" s="1"/>
  <c r="E15" i="20"/>
  <c r="E40" i="111" s="1"/>
  <c r="E20" i="20"/>
  <c r="E45" i="111" s="1"/>
  <c r="U16" i="111"/>
  <c r="U18" i="20"/>
  <c r="U43" i="111" s="1"/>
  <c r="C18" i="111"/>
  <c r="C20" i="20"/>
  <c r="C45" i="111" s="1"/>
  <c r="A20" i="10"/>
  <c r="X7" i="111"/>
  <c r="AC30" i="10"/>
  <c r="X27" i="111" s="1"/>
  <c r="X9" i="57"/>
  <c r="U9" i="65" s="1"/>
  <c r="Q7" i="111"/>
  <c r="Q9" i="20"/>
  <c r="Q34" i="111" s="1"/>
  <c r="A27" i="10"/>
  <c r="C27" i="20"/>
  <c r="C21" i="111"/>
  <c r="A23" i="10"/>
  <c r="M15" i="111"/>
  <c r="M19" i="20"/>
  <c r="M44" i="111" s="1"/>
  <c r="M15" i="20"/>
  <c r="M40" i="111" s="1"/>
  <c r="K11" i="20"/>
  <c r="K36" i="111" s="1"/>
  <c r="P18" i="15"/>
  <c r="P69" i="112" s="1"/>
  <c r="I18" i="15"/>
  <c r="I69" i="112" s="1"/>
  <c r="AG8" i="15"/>
  <c r="F21" i="15"/>
  <c r="F72" i="112" s="1"/>
  <c r="K7" i="12"/>
  <c r="K32" i="112" s="1"/>
  <c r="AI22" i="20"/>
  <c r="AC17" i="12"/>
  <c r="AC9" i="12"/>
  <c r="AC7" i="12"/>
  <c r="AG13" i="20"/>
  <c r="K6" i="111"/>
  <c r="K8" i="20"/>
  <c r="K33" i="111" s="1"/>
  <c r="C10" i="111"/>
  <c r="A12" i="10"/>
  <c r="AJ8" i="20"/>
  <c r="J15" i="111"/>
  <c r="J10" i="20"/>
  <c r="J35" i="111" s="1"/>
  <c r="P13" i="111"/>
  <c r="P15" i="20"/>
  <c r="P40" i="111" s="1"/>
  <c r="S15" i="111"/>
  <c r="S15" i="20"/>
  <c r="S40" i="111" s="1"/>
  <c r="S11" i="20"/>
  <c r="S36" i="111" s="1"/>
  <c r="AK20" i="15"/>
  <c r="O21" i="15"/>
  <c r="O72" i="112" s="1"/>
  <c r="I12" i="15"/>
  <c r="I63" i="112" s="1"/>
  <c r="AH8" i="15"/>
  <c r="J10" i="15"/>
  <c r="F13" i="15"/>
  <c r="F64" i="112" s="1"/>
  <c r="T17" i="15"/>
  <c r="T68" i="112" s="1"/>
  <c r="AH24" i="15"/>
  <c r="AI9" i="15"/>
  <c r="Q20" i="111"/>
  <c r="Q22" i="20"/>
  <c r="Q47" i="111" s="1"/>
  <c r="N15" i="111"/>
  <c r="N7" i="20"/>
  <c r="N32" i="111" s="1"/>
  <c r="P15" i="111"/>
  <c r="P10" i="20"/>
  <c r="P35" i="111" s="1"/>
  <c r="P11" i="20"/>
  <c r="P36" i="111" s="1"/>
  <c r="K10" i="111"/>
  <c r="K12" i="20"/>
  <c r="K37" i="111" s="1"/>
  <c r="O7" i="111"/>
  <c r="O9" i="20"/>
  <c r="O34" i="111" s="1"/>
  <c r="E16" i="111"/>
  <c r="E18" i="20"/>
  <c r="E43" i="111" s="1"/>
  <c r="C19" i="111"/>
  <c r="A21" i="10"/>
  <c r="E21" i="111"/>
  <c r="E23" i="20"/>
  <c r="E48" i="111" s="1"/>
  <c r="N15" i="20"/>
  <c r="N40" i="111" s="1"/>
  <c r="P14" i="20"/>
  <c r="P39" i="111" s="1"/>
  <c r="AE17" i="15"/>
  <c r="M17" i="15"/>
  <c r="M68" i="112" s="1"/>
  <c r="G16" i="111"/>
  <c r="G18" i="20"/>
  <c r="G43" i="111" s="1"/>
  <c r="AG7" i="20"/>
  <c r="C17" i="111"/>
  <c r="A19" i="10"/>
  <c r="E14" i="111"/>
  <c r="E16" i="20"/>
  <c r="E41" i="111" s="1"/>
  <c r="E19" i="111"/>
  <c r="E21" i="20"/>
  <c r="E46" i="111" s="1"/>
  <c r="AM8" i="20"/>
  <c r="AS8" i="12"/>
  <c r="M22" i="15"/>
  <c r="M73" i="112" s="1"/>
  <c r="AS18" i="12"/>
  <c r="F9" i="15"/>
  <c r="F60" i="112" s="1"/>
  <c r="V13" i="15"/>
  <c r="V64" i="112" s="1"/>
  <c r="R16" i="15"/>
  <c r="R67" i="112" s="1"/>
  <c r="AR21" i="12"/>
  <c r="V19" i="111"/>
  <c r="A26" i="10"/>
  <c r="C26" i="20"/>
  <c r="AI8" i="20"/>
  <c r="K17" i="15"/>
  <c r="K68" i="112" s="1"/>
  <c r="C15" i="111"/>
  <c r="C24" i="20"/>
  <c r="AI18" i="20"/>
  <c r="AI19" i="20"/>
  <c r="AI13" i="20"/>
  <c r="AI14" i="20"/>
  <c r="AI16" i="20"/>
  <c r="AS12" i="15"/>
  <c r="X15" i="111"/>
  <c r="AC13" i="20"/>
  <c r="X38" i="111" s="1"/>
  <c r="AE16" i="15"/>
  <c r="L35" i="109"/>
  <c r="L42" i="109"/>
  <c r="L45" i="109"/>
  <c r="L34" i="109"/>
  <c r="L40" i="109"/>
  <c r="L49" i="109"/>
  <c r="L39" i="109"/>
  <c r="L49" i="113"/>
  <c r="L48" i="113"/>
  <c r="L44" i="113"/>
  <c r="L36" i="113"/>
  <c r="L32" i="113"/>
  <c r="L43" i="113"/>
  <c r="L41" i="113"/>
  <c r="L33" i="113"/>
  <c r="L43" i="111"/>
  <c r="L48" i="111"/>
  <c r="L44" i="110"/>
  <c r="L40" i="111"/>
  <c r="L39" i="110"/>
  <c r="L41" i="110"/>
  <c r="L32" i="110"/>
  <c r="L38" i="110"/>
  <c r="L45" i="110"/>
  <c r="AK26" i="15"/>
  <c r="AL8" i="15"/>
  <c r="AK11" i="12"/>
  <c r="AE8" i="15"/>
  <c r="AL19" i="15"/>
  <c r="AH22" i="15"/>
  <c r="L41" i="109"/>
  <c r="L46" i="109"/>
  <c r="V32" i="109"/>
  <c r="L38" i="109"/>
  <c r="L33" i="109"/>
  <c r="L48" i="109"/>
  <c r="L36" i="109"/>
  <c r="L37" i="109"/>
  <c r="L32" i="109"/>
  <c r="L44" i="109"/>
  <c r="L43" i="109"/>
  <c r="L47" i="109"/>
  <c r="L47" i="113"/>
  <c r="L46" i="113"/>
  <c r="L42" i="113"/>
  <c r="L34" i="113"/>
  <c r="L45" i="113"/>
  <c r="L44" i="111"/>
  <c r="L48" i="110"/>
  <c r="L38" i="111"/>
  <c r="L46" i="110"/>
  <c r="L35" i="110"/>
  <c r="L36" i="110"/>
  <c r="L33" i="110"/>
  <c r="L43" i="110"/>
  <c r="L37" i="110"/>
  <c r="L36" i="111"/>
  <c r="L42" i="110"/>
  <c r="L32" i="111"/>
  <c r="L34" i="110"/>
  <c r="AH11" i="15"/>
  <c r="V9" i="15"/>
  <c r="AL13" i="15"/>
  <c r="N15" i="15"/>
  <c r="N66" i="112" s="1"/>
  <c r="G10" i="15"/>
  <c r="G61" i="112" s="1"/>
  <c r="R18" i="15"/>
  <c r="R69" i="112" s="1"/>
  <c r="N21" i="15"/>
  <c r="N72" i="112" s="1"/>
  <c r="J24" i="15"/>
  <c r="J75" i="112" s="1"/>
  <c r="F27" i="15"/>
  <c r="F78" i="112" s="1"/>
  <c r="U17" i="15"/>
  <c r="U68" i="112" s="1"/>
  <c r="AO19" i="15"/>
  <c r="AO18" i="12"/>
  <c r="U20" i="15"/>
  <c r="U71" i="112" s="1"/>
  <c r="I27" i="15"/>
  <c r="I78" i="112" s="1"/>
  <c r="C9" i="12"/>
  <c r="C15" i="12"/>
  <c r="C17" i="12"/>
  <c r="C13" i="12"/>
  <c r="C15" i="15"/>
  <c r="A14" i="13"/>
  <c r="A23" i="24"/>
  <c r="A13" i="24"/>
  <c r="A19" i="25"/>
  <c r="C70" i="113"/>
  <c r="A10" i="25"/>
  <c r="C61" i="113"/>
  <c r="A16" i="25"/>
  <c r="C67" i="113"/>
  <c r="A21" i="25"/>
  <c r="C72" i="113"/>
  <c r="AK11" i="15"/>
  <c r="AK10" i="12"/>
  <c r="Q18" i="15"/>
  <c r="Q69" i="112" s="1"/>
  <c r="Q15" i="12"/>
  <c r="Q40" i="112" s="1"/>
  <c r="Q13" i="12"/>
  <c r="Q38" i="112" s="1"/>
  <c r="Q14" i="12"/>
  <c r="Q39" i="112" s="1"/>
  <c r="Q12" i="15"/>
  <c r="Q63" i="112" s="1"/>
  <c r="Q11" i="12"/>
  <c r="Q36" i="112" s="1"/>
  <c r="AG10" i="15"/>
  <c r="AG9" i="12"/>
  <c r="AC14" i="12"/>
  <c r="X39" i="112" s="1"/>
  <c r="AC15" i="15"/>
  <c r="S15" i="12"/>
  <c r="S40" i="112" s="1"/>
  <c r="S11" i="12"/>
  <c r="S36" i="112" s="1"/>
  <c r="S16" i="12"/>
  <c r="S41" i="112" s="1"/>
  <c r="AM16" i="15"/>
  <c r="AM15" i="12"/>
  <c r="AO9" i="15"/>
  <c r="AO8" i="15"/>
  <c r="AO8" i="12"/>
  <c r="B31" i="13"/>
  <c r="R11" i="15"/>
  <c r="R62" i="112" s="1"/>
  <c r="R12" i="15"/>
  <c r="R63" i="112" s="1"/>
  <c r="AF15" i="15"/>
  <c r="AF16" i="15"/>
  <c r="AM8" i="15"/>
  <c r="AM8" i="12"/>
  <c r="AC26" i="15"/>
  <c r="X77" i="112" s="1"/>
  <c r="AC27" i="15"/>
  <c r="X78" i="112" s="1"/>
  <c r="Q20" i="15"/>
  <c r="Q71" i="112" s="1"/>
  <c r="Q19" i="12"/>
  <c r="Q44" i="112" s="1"/>
  <c r="AS25" i="12"/>
  <c r="AS26" i="15"/>
  <c r="AC12" i="15"/>
  <c r="AC13" i="15"/>
  <c r="I13" i="12"/>
  <c r="I38" i="112" s="1"/>
  <c r="I14" i="15"/>
  <c r="I65" i="112" s="1"/>
  <c r="AC16" i="15"/>
  <c r="AC15" i="12"/>
  <c r="X40" i="112" s="1"/>
  <c r="AG13" i="15"/>
  <c r="AG12" i="15"/>
  <c r="AG12" i="12"/>
  <c r="AK10" i="15"/>
  <c r="AK9" i="12"/>
  <c r="AR24" i="15"/>
  <c r="AR23" i="15"/>
  <c r="D22" i="15"/>
  <c r="D73" i="112" s="1"/>
  <c r="D21" i="15"/>
  <c r="D72" i="112" s="1"/>
  <c r="P21" i="15"/>
  <c r="P72" i="112" s="1"/>
  <c r="P20" i="15"/>
  <c r="P71" i="112" s="1"/>
  <c r="AM14" i="15"/>
  <c r="AM13" i="12"/>
  <c r="S13" i="15"/>
  <c r="S64" i="112" s="1"/>
  <c r="S12" i="12"/>
  <c r="S37" i="112" s="1"/>
  <c r="S12" i="15"/>
  <c r="S63" i="112" s="1"/>
  <c r="AS26" i="12"/>
  <c r="AS27" i="15"/>
  <c r="E15" i="15"/>
  <c r="E66" i="112" s="1"/>
  <c r="E14" i="15"/>
  <c r="E65" i="112" s="1"/>
  <c r="AL14" i="15"/>
  <c r="AL13" i="12"/>
  <c r="S14" i="15"/>
  <c r="S65" i="112" s="1"/>
  <c r="S13" i="12"/>
  <c r="S38" i="112" s="1"/>
  <c r="AR16" i="15"/>
  <c r="AR15" i="12"/>
  <c r="AM11" i="15"/>
  <c r="AM10" i="12"/>
  <c r="AM13" i="15"/>
  <c r="AM12" i="12"/>
  <c r="AM12" i="15"/>
  <c r="Q12" i="12"/>
  <c r="Q37" i="112" s="1"/>
  <c r="S14" i="12"/>
  <c r="S39" i="112" s="1"/>
  <c r="AG14" i="12"/>
  <c r="S7" i="12"/>
  <c r="S32" i="112" s="1"/>
  <c r="S24" i="15"/>
  <c r="S75" i="112" s="1"/>
  <c r="AQ22" i="15"/>
  <c r="C20" i="15"/>
  <c r="L24" i="15"/>
  <c r="AJ22" i="15"/>
  <c r="AN19" i="15"/>
  <c r="H19" i="15"/>
  <c r="H70" i="112" s="1"/>
  <c r="T18" i="15"/>
  <c r="T69" i="112" s="1"/>
  <c r="AF17" i="15"/>
  <c r="S9" i="12"/>
  <c r="S34" i="112" s="1"/>
  <c r="C34" i="113"/>
  <c r="A22" i="25"/>
  <c r="C73" i="113"/>
  <c r="A14" i="25"/>
  <c r="C65" i="113"/>
  <c r="AS25" i="15"/>
  <c r="AS24" i="12"/>
  <c r="M14" i="12"/>
  <c r="M39" i="112" s="1"/>
  <c r="M15" i="15"/>
  <c r="M66" i="112" s="1"/>
  <c r="I25" i="15"/>
  <c r="I76" i="112" s="1"/>
  <c r="I24" i="15"/>
  <c r="I75" i="112" s="1"/>
  <c r="AK8" i="12"/>
  <c r="AK9" i="15"/>
  <c r="AK14" i="15"/>
  <c r="AK13" i="12"/>
  <c r="AS8" i="15"/>
  <c r="AS30" i="13"/>
  <c r="AR20" i="12"/>
  <c r="AR21" i="15"/>
  <c r="AS24" i="15"/>
  <c r="AS23" i="15"/>
  <c r="Q11" i="15"/>
  <c r="Q62" i="112" s="1"/>
  <c r="Q10" i="15"/>
  <c r="Q61" i="112" s="1"/>
  <c r="Q10" i="12"/>
  <c r="Q35" i="112" s="1"/>
  <c r="S9" i="15"/>
  <c r="S60" i="112" s="1"/>
  <c r="S8" i="12"/>
  <c r="S33" i="112" s="1"/>
  <c r="AM9" i="12"/>
  <c r="AM10" i="15"/>
  <c r="AJ8" i="15"/>
  <c r="AJ9" i="15"/>
  <c r="AR10" i="12"/>
  <c r="AR11" i="15"/>
  <c r="AF11" i="15"/>
  <c r="AF12" i="15"/>
  <c r="T12" i="15"/>
  <c r="T13" i="15"/>
  <c r="T64" i="112" s="1"/>
  <c r="H13" i="15"/>
  <c r="H64" i="112" s="1"/>
  <c r="H14" i="15"/>
  <c r="H65" i="112" s="1"/>
  <c r="C11" i="12"/>
  <c r="A11" i="13"/>
  <c r="AL11" i="12"/>
  <c r="AL17" i="12"/>
  <c r="AO16" i="15"/>
  <c r="AO15" i="12"/>
  <c r="AS17" i="12"/>
  <c r="AS10" i="12"/>
  <c r="AS17" i="15"/>
  <c r="AS12" i="12"/>
  <c r="AS9" i="12"/>
  <c r="AS21" i="12"/>
  <c r="AS18" i="15"/>
  <c r="Q8" i="15"/>
  <c r="Q59" i="112" s="1"/>
  <c r="Q7" i="12"/>
  <c r="Q32" i="112" s="1"/>
  <c r="AK16" i="12"/>
  <c r="AK12" i="12"/>
  <c r="AK17" i="12"/>
  <c r="AK18" i="12"/>
  <c r="AM17" i="15"/>
  <c r="AM16" i="12"/>
  <c r="P25" i="15"/>
  <c r="P76" i="112" s="1"/>
  <c r="P24" i="15"/>
  <c r="AR20" i="15"/>
  <c r="AR19" i="15"/>
  <c r="L20" i="15"/>
  <c r="L71" i="112" s="1"/>
  <c r="L19" i="15"/>
  <c r="AJ18" i="15"/>
  <c r="AJ17" i="15"/>
  <c r="AK8" i="15"/>
  <c r="AK7" i="12"/>
  <c r="S11" i="15"/>
  <c r="S62" i="112" s="1"/>
  <c r="S10" i="12"/>
  <c r="S35" i="112" s="1"/>
  <c r="AM15" i="15"/>
  <c r="AM14" i="12"/>
  <c r="M26" i="64"/>
  <c r="S18" i="64"/>
  <c r="O18" i="64"/>
  <c r="AR18" i="64"/>
  <c r="I8" i="64"/>
  <c r="O8" i="64"/>
  <c r="F11" i="64"/>
  <c r="F8" i="64"/>
  <c r="K11" i="64"/>
  <c r="AQ11" i="64"/>
  <c r="F12" i="64"/>
  <c r="E12" i="64"/>
  <c r="Q12" i="64"/>
  <c r="I10" i="64"/>
  <c r="S10" i="64"/>
  <c r="K12" i="64"/>
  <c r="AQ12" i="64"/>
  <c r="AJ15" i="64"/>
  <c r="P12" i="64"/>
  <c r="H12" i="64"/>
  <c r="AN10" i="64"/>
  <c r="S15" i="64"/>
  <c r="AR24" i="12"/>
  <c r="AQ21" i="12"/>
  <c r="AH16" i="15"/>
  <c r="N27" i="15"/>
  <c r="N78" i="112" s="1"/>
  <c r="AK19" i="15"/>
  <c r="C49" i="110"/>
  <c r="AK15" i="15"/>
  <c r="AL12" i="15"/>
  <c r="AN9" i="15"/>
  <c r="I26" i="15"/>
  <c r="I77" i="112" s="1"/>
  <c r="U9" i="15"/>
  <c r="U60" i="112" s="1"/>
  <c r="Q19" i="15"/>
  <c r="Q70" i="112" s="1"/>
  <c r="AE14" i="15"/>
  <c r="G26" i="15"/>
  <c r="G77" i="112" s="1"/>
  <c r="M14" i="15"/>
  <c r="M65" i="112" s="1"/>
  <c r="U8" i="15"/>
  <c r="U59" i="112" s="1"/>
  <c r="F17" i="15"/>
  <c r="F68" i="112" s="1"/>
  <c r="O12" i="15"/>
  <c r="O63" i="112" s="1"/>
  <c r="F19" i="15"/>
  <c r="F70" i="112" s="1"/>
  <c r="V23" i="15"/>
  <c r="V74" i="112" s="1"/>
  <c r="R26" i="15"/>
  <c r="R77" i="112" s="1"/>
  <c r="AL27" i="15"/>
  <c r="M21" i="15"/>
  <c r="M72" i="112" s="1"/>
  <c r="AK24" i="15"/>
  <c r="U21" i="15"/>
  <c r="U72" i="112" s="1"/>
  <c r="G25" i="15"/>
  <c r="G76" i="112" s="1"/>
  <c r="AE23" i="15"/>
  <c r="K22" i="15"/>
  <c r="K73" i="112" s="1"/>
  <c r="AI20" i="15"/>
  <c r="O19" i="15"/>
  <c r="O70" i="112" s="1"/>
  <c r="Q8" i="12"/>
  <c r="Q33" i="112" s="1"/>
  <c r="D26" i="15"/>
  <c r="D77" i="112" s="1"/>
  <c r="AN23" i="15"/>
  <c r="H23" i="15"/>
  <c r="H74" i="112" s="1"/>
  <c r="T22" i="15"/>
  <c r="T73" i="112" s="1"/>
  <c r="AF21" i="15"/>
  <c r="D18" i="15"/>
  <c r="AK23" i="15"/>
  <c r="M24" i="15"/>
  <c r="AC14" i="15"/>
  <c r="X65" i="112" s="1"/>
  <c r="AG10" i="12"/>
  <c r="AL9" i="12"/>
  <c r="R17" i="15"/>
  <c r="R68" i="112" s="1"/>
  <c r="AQ12" i="15"/>
  <c r="P17" i="15"/>
  <c r="P68" i="112" s="1"/>
  <c r="X32" i="109"/>
  <c r="A24" i="16"/>
  <c r="C49" i="109"/>
  <c r="X34" i="110"/>
  <c r="P49" i="112"/>
  <c r="A24" i="21"/>
  <c r="C75" i="111"/>
  <c r="A24" i="19"/>
  <c r="C75" i="110"/>
  <c r="L49" i="112"/>
  <c r="W49" i="112"/>
  <c r="K49" i="112"/>
  <c r="X33" i="110"/>
  <c r="X34" i="109"/>
  <c r="X33" i="109"/>
  <c r="Q49" i="112"/>
  <c r="E49" i="112"/>
  <c r="J49" i="112"/>
  <c r="A24" i="17"/>
  <c r="C75" i="109"/>
  <c r="X34" i="111"/>
  <c r="X32" i="111"/>
  <c r="X32" i="110"/>
  <c r="E31" i="18"/>
  <c r="E55" i="110" s="1"/>
  <c r="AK14" i="64"/>
  <c r="C27" i="64"/>
  <c r="A27" i="64" s="1"/>
  <c r="AQ25" i="64"/>
  <c r="AG27" i="64"/>
  <c r="AO25" i="64"/>
  <c r="E24" i="64"/>
  <c r="Q17" i="64"/>
  <c r="AS10" i="64"/>
  <c r="R27" i="64"/>
  <c r="AK19" i="64"/>
  <c r="AG24" i="64"/>
  <c r="K27" i="64"/>
  <c r="AO27" i="64"/>
  <c r="Q7" i="64"/>
  <c r="I13" i="64"/>
  <c r="O17" i="64"/>
  <c r="V27" i="64"/>
  <c r="N25" i="64"/>
  <c r="U25" i="64"/>
  <c r="K17" i="64"/>
  <c r="P27" i="64"/>
  <c r="G10" i="64"/>
  <c r="AH10" i="64"/>
  <c r="N7" i="64"/>
  <c r="E27" i="64"/>
  <c r="U7" i="64"/>
  <c r="V10" i="64"/>
  <c r="AI27" i="64"/>
  <c r="AS7" i="64"/>
  <c r="AI10" i="64"/>
  <c r="AF10" i="64"/>
  <c r="L7" i="64"/>
  <c r="L26" i="65"/>
  <c r="E22" i="65"/>
  <c r="AM25" i="64"/>
  <c r="M17" i="64"/>
  <c r="AK24" i="64"/>
  <c r="Q13" i="64"/>
  <c r="AO13" i="64"/>
  <c r="G17" i="64"/>
  <c r="AE19" i="64"/>
  <c r="AE25" i="64"/>
  <c r="AS27" i="64"/>
  <c r="AK10" i="64"/>
  <c r="Q25" i="64"/>
  <c r="M10" i="64"/>
  <c r="F27" i="64"/>
  <c r="AL25" i="64"/>
  <c r="AG13" i="64"/>
  <c r="AF25" i="64"/>
  <c r="AJ17" i="64"/>
  <c r="V11" i="64"/>
  <c r="N10" i="64"/>
  <c r="Q11" i="64"/>
  <c r="AF27" i="64"/>
  <c r="AK11" i="64"/>
  <c r="C7" i="64"/>
  <c r="AH11" i="64"/>
  <c r="N11" i="64"/>
  <c r="U27" i="64"/>
  <c r="AR27" i="64"/>
  <c r="AO10" i="64"/>
  <c r="C10" i="64"/>
  <c r="A10" i="64" s="1"/>
  <c r="H10" i="64"/>
  <c r="AJ7" i="64"/>
  <c r="AE10" i="64"/>
  <c r="AC10" i="64"/>
  <c r="AO16" i="65"/>
  <c r="AC17" i="65"/>
  <c r="AL22" i="65"/>
  <c r="G24" i="64"/>
  <c r="AQ27" i="64"/>
  <c r="O27" i="64"/>
  <c r="S24" i="64"/>
  <c r="Q27" i="64"/>
  <c r="I25" i="64"/>
  <c r="O19" i="64"/>
  <c r="J27" i="64"/>
  <c r="J25" i="64"/>
  <c r="AL24" i="64"/>
  <c r="F24" i="64"/>
  <c r="R19" i="64"/>
  <c r="U17" i="64"/>
  <c r="AE27" i="64"/>
  <c r="AS17" i="64"/>
  <c r="I27" i="64"/>
  <c r="AG25" i="64"/>
  <c r="AG17" i="64"/>
  <c r="AE17" i="64"/>
  <c r="N27" i="64"/>
  <c r="F25" i="64"/>
  <c r="E11" i="64"/>
  <c r="AM10" i="64"/>
  <c r="AH7" i="64"/>
  <c r="AQ7" i="64"/>
  <c r="F10" i="64"/>
  <c r="P10" i="64"/>
  <c r="AR7" i="64"/>
  <c r="D7" i="64"/>
  <c r="AG10" i="64"/>
  <c r="O24" i="64"/>
  <c r="C24" i="64"/>
  <c r="A24" i="64" s="1"/>
  <c r="AR17" i="64"/>
  <c r="H17" i="64"/>
  <c r="AK7" i="64"/>
  <c r="S7" i="64"/>
  <c r="R7" i="64"/>
  <c r="AG7" i="64"/>
  <c r="AI24" i="64"/>
  <c r="AQ26" i="65"/>
  <c r="G22" i="64"/>
  <c r="AQ22" i="64"/>
  <c r="G45" i="112"/>
  <c r="L32" i="112"/>
  <c r="U45" i="112"/>
  <c r="A11" i="16"/>
  <c r="C36" i="109"/>
  <c r="A22" i="16"/>
  <c r="C47" i="109"/>
  <c r="A14" i="16"/>
  <c r="C39" i="109"/>
  <c r="A13" i="16"/>
  <c r="C38" i="109"/>
  <c r="K42" i="112"/>
  <c r="Q42" i="112"/>
  <c r="K44" i="112"/>
  <c r="D42" i="112"/>
  <c r="D38" i="112"/>
  <c r="L37" i="112"/>
  <c r="K43" i="112"/>
  <c r="J38" i="112"/>
  <c r="L46" i="112"/>
  <c r="W45" i="112"/>
  <c r="S42" i="112"/>
  <c r="A17" i="17"/>
  <c r="C68" i="109"/>
  <c r="A13" i="17"/>
  <c r="C64" i="109"/>
  <c r="A21" i="17"/>
  <c r="C72" i="109"/>
  <c r="A10" i="21"/>
  <c r="C61" i="111"/>
  <c r="A11" i="21"/>
  <c r="C62" i="111"/>
  <c r="U61" i="112"/>
  <c r="A7" i="20"/>
  <c r="C32" i="111"/>
  <c r="A21" i="18"/>
  <c r="C46" i="110"/>
  <c r="A11" i="18"/>
  <c r="C36" i="110"/>
  <c r="S73" i="112"/>
  <c r="F59" i="112"/>
  <c r="J43" i="112"/>
  <c r="V37" i="112"/>
  <c r="A15" i="16"/>
  <c r="C40" i="109"/>
  <c r="A17" i="16"/>
  <c r="C42" i="109"/>
  <c r="A12" i="16"/>
  <c r="C37" i="109"/>
  <c r="A21" i="16"/>
  <c r="C46" i="109"/>
  <c r="I39" i="112"/>
  <c r="D41" i="112"/>
  <c r="L40" i="112"/>
  <c r="D37" i="112"/>
  <c r="U40" i="112"/>
  <c r="J36" i="112"/>
  <c r="T45" i="112"/>
  <c r="D43" i="112"/>
  <c r="J39" i="112"/>
  <c r="V34" i="112"/>
  <c r="N33" i="112"/>
  <c r="A11" i="17"/>
  <c r="C62" i="109"/>
  <c r="A10" i="17"/>
  <c r="C61" i="109"/>
  <c r="A15" i="17"/>
  <c r="C66" i="109"/>
  <c r="Q37" i="111"/>
  <c r="A21" i="21"/>
  <c r="C72" i="111"/>
  <c r="C65" i="111"/>
  <c r="A22" i="19"/>
  <c r="C73" i="110"/>
  <c r="A15" i="19"/>
  <c r="C66" i="110"/>
  <c r="A13" i="19"/>
  <c r="C64" i="110"/>
  <c r="A14" i="19"/>
  <c r="C65" i="110"/>
  <c r="A14" i="20"/>
  <c r="C39" i="111"/>
  <c r="N69" i="112"/>
  <c r="A8" i="18"/>
  <c r="C33" i="110"/>
  <c r="A22" i="18"/>
  <c r="C47" i="110"/>
  <c r="A16" i="18"/>
  <c r="C41" i="110"/>
  <c r="A17" i="20"/>
  <c r="C42" i="111"/>
  <c r="A23" i="18"/>
  <c r="C48" i="110"/>
  <c r="P31" i="18"/>
  <c r="P55" i="110" s="1"/>
  <c r="P40" i="110"/>
  <c r="C74" i="109"/>
  <c r="A12" i="18"/>
  <c r="C37" i="110"/>
  <c r="U47" i="112"/>
  <c r="P45" i="112"/>
  <c r="G32" i="112"/>
  <c r="D32" i="112"/>
  <c r="I35" i="112"/>
  <c r="G47" i="112"/>
  <c r="J48" i="112"/>
  <c r="P48" i="112"/>
  <c r="A10" i="16"/>
  <c r="C35" i="109"/>
  <c r="A23" i="16"/>
  <c r="C48" i="109"/>
  <c r="A8" i="16"/>
  <c r="C33" i="109"/>
  <c r="W47" i="112"/>
  <c r="D40" i="112"/>
  <c r="D36" i="112"/>
  <c r="D46" i="112"/>
  <c r="J42" i="112"/>
  <c r="J34" i="112"/>
  <c r="N34" i="112"/>
  <c r="W44" i="112"/>
  <c r="K46" i="112"/>
  <c r="P42" i="112"/>
  <c r="P39" i="112"/>
  <c r="P35" i="112"/>
  <c r="P33" i="112"/>
  <c r="D48" i="112"/>
  <c r="G42" i="112"/>
  <c r="R38" i="112"/>
  <c r="W42" i="112"/>
  <c r="F42" i="112"/>
  <c r="A16" i="17"/>
  <c r="C67" i="109"/>
  <c r="A9" i="21"/>
  <c r="C60" i="111"/>
  <c r="A17" i="21"/>
  <c r="C68" i="111"/>
  <c r="A19" i="21"/>
  <c r="A12" i="21"/>
  <c r="A19" i="19"/>
  <c r="C70" i="110"/>
  <c r="A18" i="19"/>
  <c r="C69" i="110"/>
  <c r="AL10" i="64"/>
  <c r="J10" i="64"/>
  <c r="A17" i="19"/>
  <c r="C68" i="110"/>
  <c r="A12" i="19"/>
  <c r="C63" i="110"/>
  <c r="C38" i="111"/>
  <c r="A9" i="18"/>
  <c r="C34" i="110"/>
  <c r="A13" i="18"/>
  <c r="C38" i="110"/>
  <c r="P61" i="112"/>
  <c r="A20" i="18"/>
  <c r="C45" i="110"/>
  <c r="A15" i="18"/>
  <c r="C40" i="110"/>
  <c r="M64" i="112"/>
  <c r="U37" i="112"/>
  <c r="J47" i="112"/>
  <c r="G38" i="112"/>
  <c r="N46" i="112"/>
  <c r="P32" i="112"/>
  <c r="A19" i="16"/>
  <c r="C44" i="109"/>
  <c r="A18" i="16"/>
  <c r="C43" i="109"/>
  <c r="A16" i="16"/>
  <c r="C41" i="109"/>
  <c r="A9" i="16"/>
  <c r="C34" i="109"/>
  <c r="A20" i="16"/>
  <c r="C45" i="109"/>
  <c r="D39" i="112"/>
  <c r="D35" i="112"/>
  <c r="L34" i="112"/>
  <c r="W36" i="112"/>
  <c r="W35" i="112"/>
  <c r="H40" i="112"/>
  <c r="L47" i="112"/>
  <c r="J41" i="112"/>
  <c r="V38" i="112"/>
  <c r="A22" i="17"/>
  <c r="C73" i="109"/>
  <c r="A18" i="17"/>
  <c r="C69" i="109"/>
  <c r="A19" i="17"/>
  <c r="C70" i="109"/>
  <c r="A9" i="17"/>
  <c r="C60" i="109"/>
  <c r="A12" i="17"/>
  <c r="C63" i="109"/>
  <c r="A20" i="17"/>
  <c r="C71" i="109"/>
  <c r="X61" i="112"/>
  <c r="A12" i="20"/>
  <c r="C37" i="111"/>
  <c r="R72" i="112"/>
  <c r="Q65" i="112"/>
  <c r="I74" i="112"/>
  <c r="I31" i="18"/>
  <c r="I55" i="110" s="1"/>
  <c r="I36" i="110"/>
  <c r="A19" i="18"/>
  <c r="C44" i="110"/>
  <c r="A14" i="18"/>
  <c r="C39" i="110"/>
  <c r="D62" i="112"/>
  <c r="A10" i="18"/>
  <c r="C35" i="110"/>
  <c r="E74" i="109"/>
  <c r="E64" i="112"/>
  <c r="O28" i="110"/>
  <c r="H28" i="110"/>
  <c r="K28" i="110"/>
  <c r="J28" i="110"/>
  <c r="I28" i="110"/>
  <c r="C28" i="110"/>
  <c r="M28" i="110"/>
  <c r="S28" i="110"/>
  <c r="T28" i="110"/>
  <c r="Q28" i="110"/>
  <c r="N28" i="110"/>
  <c r="X28" i="110"/>
  <c r="P28" i="110"/>
  <c r="E28" i="110"/>
  <c r="V28" i="110"/>
  <c r="U28" i="110"/>
  <c r="F28" i="110"/>
  <c r="G28" i="110"/>
  <c r="L28" i="110"/>
  <c r="D28" i="110"/>
  <c r="R28" i="110"/>
  <c r="C17" i="65"/>
  <c r="A17" i="65" s="1"/>
  <c r="S17" i="65"/>
  <c r="AI17" i="65"/>
  <c r="AI23" i="64"/>
  <c r="O31" i="18"/>
  <c r="V31" i="18"/>
  <c r="AS20" i="64"/>
  <c r="T21" i="64"/>
  <c r="M14" i="64"/>
  <c r="AJ21" i="64"/>
  <c r="AI26" i="65"/>
  <c r="G17" i="65"/>
  <c r="AM17" i="65"/>
  <c r="AO13" i="65"/>
  <c r="AS26" i="64"/>
  <c r="M16" i="64"/>
  <c r="AG16" i="64"/>
  <c r="N26" i="64"/>
  <c r="F26" i="64"/>
  <c r="AL22" i="64"/>
  <c r="V22" i="64"/>
  <c r="AM22" i="64"/>
  <c r="S20" i="64"/>
  <c r="U19" i="64"/>
  <c r="E22" i="64"/>
  <c r="M20" i="64"/>
  <c r="AS16" i="64"/>
  <c r="AC14" i="64"/>
  <c r="X14" i="64"/>
  <c r="G19" i="64"/>
  <c r="J26" i="64"/>
  <c r="AH22" i="64"/>
  <c r="R20" i="64"/>
  <c r="AM24" i="64"/>
  <c r="H18" i="64"/>
  <c r="N16" i="64"/>
  <c r="J14" i="64"/>
  <c r="AM20" i="64"/>
  <c r="O25" i="64"/>
  <c r="U14" i="64"/>
  <c r="AG9" i="64"/>
  <c r="H25" i="64"/>
  <c r="L24" i="64"/>
  <c r="AR20" i="64"/>
  <c r="T18" i="64"/>
  <c r="F9" i="64"/>
  <c r="AE26" i="64"/>
  <c r="M19" i="64"/>
  <c r="AS25" i="64"/>
  <c r="M25" i="64"/>
  <c r="AC21" i="64"/>
  <c r="X21" i="64"/>
  <c r="AS14" i="64"/>
  <c r="H26" i="64"/>
  <c r="AN22" i="64"/>
  <c r="D21" i="64"/>
  <c r="AH18" i="64"/>
  <c r="V17" i="64"/>
  <c r="U9" i="64"/>
  <c r="E17" i="65"/>
  <c r="AS17" i="65"/>
  <c r="E26" i="65"/>
  <c r="AG17" i="65"/>
  <c r="AN12" i="65"/>
  <c r="T26" i="65"/>
  <c r="U17" i="65"/>
  <c r="AH25" i="65"/>
  <c r="AK25" i="65"/>
  <c r="M22" i="64"/>
  <c r="K26" i="64"/>
  <c r="E26" i="64"/>
  <c r="M24" i="64"/>
  <c r="U22" i="64"/>
  <c r="AC20" i="64"/>
  <c r="X20" i="64"/>
  <c r="R26" i="64"/>
  <c r="J24" i="64"/>
  <c r="AH20" i="64"/>
  <c r="V19" i="64"/>
  <c r="K24" i="64"/>
  <c r="AS19" i="64"/>
  <c r="D22" i="64"/>
  <c r="Q14" i="64"/>
  <c r="AM14" i="64"/>
  <c r="AI26" i="64"/>
  <c r="E19" i="64"/>
  <c r="AO24" i="64"/>
  <c r="I24" i="64"/>
  <c r="AG20" i="64"/>
  <c r="AC18" i="64"/>
  <c r="X18" i="64"/>
  <c r="AE18" i="64"/>
  <c r="D26" i="64"/>
  <c r="T22" i="64"/>
  <c r="AJ18" i="64"/>
  <c r="AC8" i="64"/>
  <c r="X8" i="64"/>
  <c r="Q22" i="64"/>
  <c r="AS18" i="64"/>
  <c r="I9" i="64"/>
  <c r="K19" i="64"/>
  <c r="AN26" i="64"/>
  <c r="D25" i="64"/>
  <c r="F19" i="64"/>
  <c r="AL17" i="64"/>
  <c r="AE16" i="64"/>
  <c r="AC11" i="64"/>
  <c r="X11" i="64"/>
  <c r="AG8" i="64"/>
  <c r="K8" i="64"/>
  <c r="D17" i="65"/>
  <c r="L17" i="65"/>
  <c r="T17" i="65"/>
  <c r="AJ17" i="65"/>
  <c r="AR17" i="65"/>
  <c r="K17" i="65"/>
  <c r="AM11" i="65"/>
  <c r="AE17" i="65"/>
  <c r="H22" i="65"/>
  <c r="J17" i="65"/>
  <c r="AC16" i="64"/>
  <c r="X16" i="64"/>
  <c r="AL26" i="64"/>
  <c r="V26" i="64"/>
  <c r="N22" i="64"/>
  <c r="F22" i="64"/>
  <c r="AI22" i="64"/>
  <c r="I26" i="64"/>
  <c r="F17" i="65"/>
  <c r="V17" i="65"/>
  <c r="AH7" i="65"/>
  <c r="AF26" i="65"/>
  <c r="K20" i="65"/>
  <c r="AC19" i="64"/>
  <c r="X19" i="64"/>
  <c r="O22" i="64"/>
  <c r="AQ19" i="64"/>
  <c r="U26" i="64"/>
  <c r="AC24" i="64"/>
  <c r="X24" i="64"/>
  <c r="AK22" i="64"/>
  <c r="I19" i="64"/>
  <c r="AQ16" i="64"/>
  <c r="AH26" i="64"/>
  <c r="R24" i="64"/>
  <c r="J22" i="64"/>
  <c r="AL19" i="64"/>
  <c r="AJ22" i="64"/>
  <c r="AF19" i="64"/>
  <c r="C9" i="64"/>
  <c r="A9" i="64" s="1"/>
  <c r="N9" i="64"/>
  <c r="AM26" i="64"/>
  <c r="S22" i="64"/>
  <c r="AQ20" i="64"/>
  <c r="AC25" i="64"/>
  <c r="X25" i="64"/>
  <c r="AM16" i="64"/>
  <c r="AR26" i="64"/>
  <c r="P19" i="64"/>
  <c r="F16" i="64"/>
  <c r="AL14" i="64"/>
  <c r="R14" i="64"/>
  <c r="C26" i="64"/>
  <c r="A26" i="64" s="1"/>
  <c r="AC17" i="64"/>
  <c r="X17" i="64"/>
  <c r="AG26" i="64"/>
  <c r="M8" i="64"/>
  <c r="AI17" i="64"/>
  <c r="T25" i="64"/>
  <c r="P24" i="64"/>
  <c r="P20" i="64"/>
  <c r="AR19" i="64"/>
  <c r="N19" i="64"/>
  <c r="J18" i="64"/>
  <c r="F17" i="64"/>
  <c r="E13" i="64"/>
  <c r="AG21" i="65"/>
  <c r="P17" i="65"/>
  <c r="AF17" i="65"/>
  <c r="AN17" i="65"/>
  <c r="H14" i="65"/>
  <c r="C22" i="65"/>
  <c r="A22" i="65" s="1"/>
  <c r="AO17" i="65"/>
  <c r="N17" i="65"/>
  <c r="V13" i="65"/>
  <c r="I17" i="65"/>
  <c r="AC26" i="64"/>
  <c r="X26" i="64"/>
  <c r="AS22" i="64"/>
  <c r="I7" i="65"/>
  <c r="X27" i="65"/>
  <c r="L13" i="65"/>
  <c r="AE22" i="64"/>
  <c r="AQ26" i="64"/>
  <c r="AK26" i="64"/>
  <c r="AS24" i="64"/>
  <c r="AO19" i="64"/>
  <c r="E16" i="64"/>
  <c r="AM19" i="64"/>
  <c r="AH24" i="64"/>
  <c r="R22" i="64"/>
  <c r="J20" i="64"/>
  <c r="AE24" i="64"/>
  <c r="Q24" i="64"/>
  <c r="S19" i="64"/>
  <c r="T20" i="64"/>
  <c r="AR16" i="64"/>
  <c r="AC9" i="64"/>
  <c r="X9" i="64"/>
  <c r="AL9" i="64"/>
  <c r="Q26" i="64"/>
  <c r="AG22" i="64"/>
  <c r="D20" i="64"/>
  <c r="V16" i="64"/>
  <c r="S25" i="64"/>
  <c r="K20" i="64"/>
  <c r="AO20" i="64"/>
  <c r="I20" i="64"/>
  <c r="E14" i="64"/>
  <c r="C17" i="64"/>
  <c r="A17" i="64" s="1"/>
  <c r="AJ25" i="64"/>
  <c r="AF24" i="64"/>
  <c r="H22" i="64"/>
  <c r="AF20" i="64"/>
  <c r="R18" i="64"/>
  <c r="N17" i="64"/>
  <c r="AK13" i="64"/>
  <c r="AE9" i="64"/>
  <c r="AI14" i="64"/>
  <c r="K16" i="64"/>
  <c r="AN14" i="64"/>
  <c r="AJ13" i="64"/>
  <c r="D13" i="64"/>
  <c r="AJ11" i="64"/>
  <c r="D11" i="64"/>
  <c r="AR9" i="64"/>
  <c r="AJ9" i="64"/>
  <c r="AN8" i="64"/>
  <c r="G26" i="64"/>
  <c r="AO17" i="64"/>
  <c r="C19" i="64"/>
  <c r="A19" i="64" s="1"/>
  <c r="AJ24" i="64"/>
  <c r="D24" i="64"/>
  <c r="AR22" i="64"/>
  <c r="H19" i="64"/>
  <c r="M13" i="64"/>
  <c r="G8" i="64"/>
  <c r="S11" i="64"/>
  <c r="G14" i="64"/>
  <c r="G16" i="64"/>
  <c r="J16" i="64"/>
  <c r="N14" i="64"/>
  <c r="V12" i="64"/>
  <c r="J12" i="64"/>
  <c r="AG19" i="64"/>
  <c r="AK16" i="64"/>
  <c r="U16" i="64"/>
  <c r="AF26" i="64"/>
  <c r="AN20" i="64"/>
  <c r="U13" i="64"/>
  <c r="AS11" i="64"/>
  <c r="Q8" i="64"/>
  <c r="O7" i="64"/>
  <c r="AE7" i="64"/>
  <c r="C8" i="64"/>
  <c r="A8" i="64" s="1"/>
  <c r="AM9" i="64"/>
  <c r="S12" i="64"/>
  <c r="K14" i="64"/>
  <c r="AQ14" i="64"/>
  <c r="S16" i="64"/>
  <c r="H15" i="64"/>
  <c r="AR14" i="64"/>
  <c r="H13" i="64"/>
  <c r="AR12" i="64"/>
  <c r="D12" i="64"/>
  <c r="H11" i="64"/>
  <c r="AR10" i="64"/>
  <c r="D10" i="64"/>
  <c r="P9" i="64"/>
  <c r="H9" i="64"/>
  <c r="AR8" i="64"/>
  <c r="AF7" i="64"/>
  <c r="H7" i="64"/>
  <c r="C22" i="64"/>
  <c r="A22" i="64" s="1"/>
  <c r="AO26" i="64"/>
  <c r="AK25" i="64"/>
  <c r="Q19" i="64"/>
  <c r="I17" i="64"/>
  <c r="P23" i="64"/>
  <c r="P18" i="64"/>
  <c r="D18" i="64"/>
  <c r="D17" i="64"/>
  <c r="AI16" i="64"/>
  <c r="K9" i="64"/>
  <c r="AI13" i="64"/>
  <c r="O16" i="64"/>
  <c r="V14" i="64"/>
  <c r="J13" i="64"/>
  <c r="AH9" i="64"/>
  <c r="V9" i="64"/>
  <c r="V8" i="64"/>
  <c r="J8" i="64"/>
  <c r="AL7" i="64"/>
  <c r="V7" i="64"/>
  <c r="X15" i="64"/>
  <c r="X17" i="65"/>
  <c r="AM11" i="64"/>
  <c r="S14" i="64"/>
  <c r="H16" i="64"/>
  <c r="H14" i="64"/>
  <c r="AR13" i="64"/>
  <c r="AR11" i="64"/>
  <c r="L11" i="64"/>
  <c r="L9" i="64"/>
  <c r="D9" i="64"/>
  <c r="H8" i="64"/>
  <c r="AI21" i="64"/>
  <c r="AO22" i="64"/>
  <c r="AK21" i="64"/>
  <c r="H27" i="64"/>
  <c r="P25" i="64"/>
  <c r="L20" i="64"/>
  <c r="AN17" i="64"/>
  <c r="I16" i="64"/>
  <c r="AG14" i="64"/>
  <c r="M9" i="64"/>
  <c r="S13" i="64"/>
  <c r="J11" i="64"/>
  <c r="M18" i="64"/>
  <c r="AM18" i="64"/>
  <c r="D27" i="64"/>
  <c r="AN24" i="64"/>
  <c r="L21" i="64"/>
  <c r="T19" i="64"/>
  <c r="J19" i="64"/>
  <c r="N18" i="64"/>
  <c r="F18" i="64"/>
  <c r="J17" i="64"/>
  <c r="AL16" i="64"/>
  <c r="AK9" i="64"/>
  <c r="E9" i="64"/>
  <c r="G9" i="64"/>
  <c r="AE11" i="64"/>
  <c r="C12" i="64"/>
  <c r="A12" i="64" s="1"/>
  <c r="AM13" i="64"/>
  <c r="AE15" i="64"/>
  <c r="C16" i="64"/>
  <c r="A16" i="64" s="1"/>
  <c r="L16" i="64"/>
  <c r="P15" i="64"/>
  <c r="L14" i="64"/>
  <c r="P13" i="64"/>
  <c r="L12" i="64"/>
  <c r="AF11" i="64"/>
  <c r="P11" i="64"/>
  <c r="T10" i="64"/>
  <c r="L10" i="64"/>
  <c r="L8" i="64"/>
  <c r="AM27" i="64"/>
  <c r="AQ24" i="64"/>
  <c r="E21" i="64"/>
  <c r="AI19" i="64"/>
  <c r="L26" i="64"/>
  <c r="AR24" i="64"/>
  <c r="T24" i="64"/>
  <c r="AN19" i="64"/>
  <c r="AF18" i="64"/>
  <c r="AI7" i="64"/>
  <c r="AI11" i="64"/>
  <c r="C13" i="64"/>
  <c r="A13" i="64" s="1"/>
  <c r="AI15" i="64"/>
  <c r="AL8" i="64"/>
  <c r="U31" i="18"/>
  <c r="D30" i="18"/>
  <c r="D54" i="110" s="1"/>
  <c r="AK31" i="18"/>
  <c r="V30" i="18"/>
  <c r="V54" i="110" s="1"/>
  <c r="F31" i="18"/>
  <c r="G30" i="18"/>
  <c r="G54" i="110" s="1"/>
  <c r="E30" i="18"/>
  <c r="E54" i="110" s="1"/>
  <c r="J31" i="18"/>
  <c r="X22" i="64"/>
  <c r="X23" i="64"/>
  <c r="O9" i="64"/>
  <c r="G11" i="64"/>
  <c r="AE13" i="64"/>
  <c r="C14" i="64"/>
  <c r="A14" i="64" s="1"/>
  <c r="P16" i="64"/>
  <c r="AF14" i="64"/>
  <c r="P14" i="64"/>
  <c r="T13" i="64"/>
  <c r="L13" i="64"/>
  <c r="AF8" i="64"/>
  <c r="P8" i="64"/>
  <c r="Q9" i="64"/>
  <c r="AO16" i="64"/>
  <c r="AO9" i="64"/>
  <c r="AN27" i="64"/>
  <c r="AN25" i="64"/>
  <c r="AJ20" i="64"/>
  <c r="AN18" i="64"/>
  <c r="L18" i="64"/>
  <c r="AN16" i="64"/>
  <c r="S9" i="64"/>
  <c r="AQ9" i="64"/>
  <c r="AM12" i="64"/>
  <c r="AH12" i="64"/>
  <c r="R9" i="64"/>
  <c r="R8" i="64"/>
  <c r="G18" i="64"/>
  <c r="T27" i="64"/>
  <c r="L25" i="64"/>
  <c r="P22" i="64"/>
  <c r="AR21" i="64"/>
  <c r="AJ19" i="64"/>
  <c r="I14" i="64"/>
  <c r="AI8" i="64"/>
  <c r="O11" i="64"/>
  <c r="G13" i="64"/>
  <c r="T16" i="64"/>
  <c r="AF15" i="64"/>
  <c r="AJ14" i="64"/>
  <c r="T14" i="64"/>
  <c r="AF13" i="64"/>
  <c r="T12" i="64"/>
  <c r="AF9" i="64"/>
  <c r="T8" i="64"/>
  <c r="I22" i="64"/>
  <c r="AK12" i="64"/>
  <c r="AQ17" i="64"/>
  <c r="AJ26" i="64"/>
  <c r="H21" i="64"/>
  <c r="D19" i="64"/>
  <c r="P17" i="64"/>
  <c r="U15" i="64"/>
  <c r="AS13" i="64"/>
  <c r="AO12" i="64"/>
  <c r="U11" i="64"/>
  <c r="AS9" i="64"/>
  <c r="E7" i="64"/>
  <c r="K7" i="64"/>
  <c r="O10" i="64"/>
  <c r="C11" i="64"/>
  <c r="A11" i="64" s="1"/>
  <c r="AH15" i="64"/>
  <c r="AH14" i="64"/>
  <c r="V13" i="64"/>
  <c r="R11" i="64"/>
  <c r="R10" i="64"/>
  <c r="J9" i="64"/>
  <c r="X7" i="64"/>
  <c r="X30" i="56"/>
  <c r="X31" i="56"/>
  <c r="X12" i="64"/>
  <c r="AQ8" i="64"/>
  <c r="A28" i="7"/>
  <c r="O13" i="64"/>
  <c r="AJ16" i="64"/>
  <c r="T11" i="64"/>
  <c r="T9" i="64"/>
  <c r="S26" i="64"/>
  <c r="E25" i="64"/>
  <c r="Q20" i="64"/>
  <c r="T26" i="64"/>
  <c r="L22" i="64"/>
  <c r="L17" i="64"/>
  <c r="I12" i="64"/>
  <c r="AM8" i="64"/>
  <c r="G12" i="64"/>
  <c r="AE14" i="64"/>
  <c r="R13" i="64"/>
  <c r="F13" i="64"/>
  <c r="AL11" i="64"/>
  <c r="I11" i="64"/>
  <c r="S17" i="64"/>
  <c r="AJ27" i="64"/>
  <c r="P26" i="64"/>
  <c r="AR25" i="64"/>
  <c r="H24" i="64"/>
  <c r="AF22" i="64"/>
  <c r="H20" i="64"/>
  <c r="AL18" i="64"/>
  <c r="V18" i="64"/>
  <c r="AH17" i="64"/>
  <c r="R17" i="64"/>
  <c r="Q16" i="64"/>
  <c r="AO14" i="64"/>
  <c r="AG12" i="64"/>
  <c r="M11" i="64"/>
  <c r="S8" i="64"/>
  <c r="K10" i="64"/>
  <c r="AQ10" i="64"/>
  <c r="AI12" i="64"/>
  <c r="O15" i="64"/>
  <c r="AF16" i="64"/>
  <c r="D16" i="64"/>
  <c r="AN15" i="64"/>
  <c r="D14" i="64"/>
  <c r="AN13" i="64"/>
  <c r="AJ12" i="64"/>
  <c r="AN11" i="64"/>
  <c r="AJ10" i="64"/>
  <c r="AN9" i="64"/>
  <c r="AJ8" i="64"/>
  <c r="D8" i="64"/>
  <c r="AN7" i="64"/>
  <c r="P7" i="64"/>
  <c r="AK17" i="64"/>
  <c r="Q18" i="64"/>
  <c r="U8" i="64"/>
  <c r="AN21" i="64"/>
  <c r="L19" i="64"/>
  <c r="AF17" i="64"/>
  <c r="AI9" i="64"/>
  <c r="O14" i="64"/>
  <c r="C15" i="64"/>
  <c r="A15" i="64" s="1"/>
  <c r="AH16" i="64"/>
  <c r="R16" i="64"/>
  <c r="R15" i="64"/>
  <c r="F15" i="64"/>
  <c r="F14" i="64"/>
  <c r="AL13" i="64"/>
  <c r="N12" i="64"/>
  <c r="J7" i="64"/>
  <c r="N31" i="18"/>
  <c r="Q30" i="18"/>
  <c r="Q54" i="110" s="1"/>
  <c r="X10" i="64"/>
  <c r="X27" i="64"/>
  <c r="X13" i="64"/>
  <c r="AF31" i="18"/>
  <c r="G31" i="18"/>
  <c r="H31" i="18"/>
  <c r="O30" i="18"/>
  <c r="O54" i="110" s="1"/>
  <c r="AJ31" i="18"/>
  <c r="C30" i="18"/>
  <c r="C54" i="110" s="1"/>
  <c r="U30" i="18"/>
  <c r="U54" i="110" s="1"/>
  <c r="T31" i="18"/>
  <c r="S31" i="18"/>
  <c r="AH31" i="18"/>
  <c r="R31" i="18"/>
  <c r="D31" i="18"/>
  <c r="I31" i="56"/>
  <c r="I28" i="112" s="1"/>
  <c r="I30" i="18"/>
  <c r="I54" i="110" s="1"/>
  <c r="F30" i="18"/>
  <c r="F54" i="110" s="1"/>
  <c r="S30" i="19"/>
  <c r="S80" i="110" s="1"/>
  <c r="K31" i="18"/>
  <c r="N30" i="18"/>
  <c r="N54" i="110" s="1"/>
  <c r="L31" i="18"/>
  <c r="AC30" i="18"/>
  <c r="X54" i="110" s="1"/>
  <c r="AE31" i="18"/>
  <c r="AG31" i="18"/>
  <c r="AG31" i="16"/>
  <c r="AO31" i="16"/>
  <c r="K30" i="18"/>
  <c r="K54" i="110" s="1"/>
  <c r="H30" i="18"/>
  <c r="H54" i="110" s="1"/>
  <c r="C31" i="18"/>
  <c r="R30" i="18"/>
  <c r="R54" i="110" s="1"/>
  <c r="T30" i="18"/>
  <c r="T54" i="110" s="1"/>
  <c r="I31" i="19"/>
  <c r="S30" i="18"/>
  <c r="S54" i="110" s="1"/>
  <c r="L30" i="18"/>
  <c r="L54" i="110" s="1"/>
  <c r="I31" i="61"/>
  <c r="A30" i="100"/>
  <c r="B92" i="100" s="1"/>
  <c r="AO31" i="17"/>
  <c r="Q31" i="18"/>
  <c r="AO31" i="18"/>
  <c r="AC31" i="18"/>
  <c r="I31" i="17"/>
  <c r="AI31" i="18"/>
  <c r="AN31" i="18"/>
  <c r="M31" i="18"/>
  <c r="I31" i="16"/>
  <c r="P31" i="16"/>
  <c r="AK31" i="16"/>
  <c r="Z31" i="16"/>
  <c r="K31" i="16"/>
  <c r="O31" i="16"/>
  <c r="G31" i="16"/>
  <c r="E31" i="16"/>
  <c r="R31" i="16"/>
  <c r="AC31" i="16"/>
  <c r="X55" i="109" s="1"/>
  <c r="N31" i="16"/>
  <c r="U31" i="16"/>
  <c r="AE31" i="16"/>
  <c r="H31" i="16"/>
  <c r="T31" i="16"/>
  <c r="AQ31" i="16"/>
  <c r="AC31" i="17"/>
  <c r="AE31" i="17"/>
  <c r="AK31" i="17"/>
  <c r="S31" i="17"/>
  <c r="V31" i="17"/>
  <c r="F31" i="17"/>
  <c r="AR31" i="17"/>
  <c r="T31" i="17"/>
  <c r="D31" i="17"/>
  <c r="G31" i="17"/>
  <c r="E31" i="17"/>
  <c r="Z31" i="17"/>
  <c r="J31" i="17"/>
  <c r="AN31" i="17"/>
  <c r="X31" i="17"/>
  <c r="H31" i="17"/>
  <c r="M31" i="17"/>
  <c r="AS31" i="57"/>
  <c r="U31" i="57"/>
  <c r="U28" i="113" s="1"/>
  <c r="L31" i="57"/>
  <c r="L28" i="113" s="1"/>
  <c r="AO31" i="61"/>
  <c r="Q31" i="19"/>
  <c r="Q31" i="56"/>
  <c r="Q28" i="112" s="1"/>
  <c r="AH31" i="19"/>
  <c r="N31" i="56"/>
  <c r="N28" i="112" s="1"/>
  <c r="U31" i="56"/>
  <c r="U28" i="112" s="1"/>
  <c r="U31" i="61"/>
  <c r="C31" i="19"/>
  <c r="C31" i="56"/>
  <c r="C28" i="112" s="1"/>
  <c r="AQ31" i="18"/>
  <c r="AQ31" i="61"/>
  <c r="F31" i="61"/>
  <c r="F31" i="19"/>
  <c r="AS31" i="56"/>
  <c r="M31" i="61"/>
  <c r="G31" i="61"/>
  <c r="AM31" i="61"/>
  <c r="AR31" i="61"/>
  <c r="AR31" i="19"/>
  <c r="AJ31" i="56"/>
  <c r="T31" i="61"/>
  <c r="T31" i="19"/>
  <c r="L31" i="56"/>
  <c r="L28" i="112" s="1"/>
  <c r="D31" i="19"/>
  <c r="D31" i="61"/>
  <c r="AK31" i="56"/>
  <c r="S31" i="19"/>
  <c r="S31" i="56"/>
  <c r="S28" i="112" s="1"/>
  <c r="R31" i="56"/>
  <c r="R28" i="112" s="1"/>
  <c r="R31" i="61"/>
  <c r="AG31" i="19"/>
  <c r="AC31" i="61"/>
  <c r="O31" i="61"/>
  <c r="AE31" i="61"/>
  <c r="AN31" i="56"/>
  <c r="AN31" i="61"/>
  <c r="AF31" i="61"/>
  <c r="AF31" i="19"/>
  <c r="P31" i="56"/>
  <c r="P28" i="112" s="1"/>
  <c r="P31" i="61"/>
  <c r="H31" i="19"/>
  <c r="H31" i="61"/>
  <c r="E31" i="61"/>
  <c r="K31" i="19"/>
  <c r="K31" i="61"/>
  <c r="AI31" i="19"/>
  <c r="AI31" i="56"/>
  <c r="AL31" i="61"/>
  <c r="AL31" i="19"/>
  <c r="V31" i="61"/>
  <c r="V31" i="19"/>
  <c r="J31" i="56"/>
  <c r="J28" i="112" s="1"/>
  <c r="J31" i="61"/>
  <c r="AL31" i="18"/>
  <c r="AM31" i="18"/>
  <c r="I32" i="7"/>
  <c r="AI32" i="7"/>
  <c r="N32" i="7"/>
  <c r="AN32" i="7"/>
  <c r="A23" i="62"/>
  <c r="A23" i="61"/>
  <c r="F31" i="16"/>
  <c r="J31" i="16"/>
  <c r="C31" i="16"/>
  <c r="AI31" i="16"/>
  <c r="M31" i="16"/>
  <c r="AL31" i="16"/>
  <c r="V31" i="16"/>
  <c r="D31" i="16"/>
  <c r="AH31" i="16"/>
  <c r="S31" i="16"/>
  <c r="X31" i="16"/>
  <c r="AM31" i="16"/>
  <c r="AJ31" i="16"/>
  <c r="L31" i="16"/>
  <c r="AF31" i="16"/>
  <c r="Q31" i="16"/>
  <c r="AN31" i="16"/>
  <c r="AR31" i="16"/>
  <c r="AS31" i="16"/>
  <c r="Q31" i="17"/>
  <c r="O31" i="17"/>
  <c r="AI31" i="17"/>
  <c r="C31" i="17"/>
  <c r="AL31" i="17"/>
  <c r="N31" i="17"/>
  <c r="AS31" i="17"/>
  <c r="AJ31" i="17"/>
  <c r="L31" i="17"/>
  <c r="AM31" i="17"/>
  <c r="AG31" i="17"/>
  <c r="K31" i="17"/>
  <c r="AH31" i="17"/>
  <c r="R31" i="17"/>
  <c r="AF31" i="17"/>
  <c r="P31" i="17"/>
  <c r="AO31" i="57"/>
  <c r="P31" i="57"/>
  <c r="P28" i="113" s="1"/>
  <c r="AO31" i="19"/>
  <c r="AO31" i="56"/>
  <c r="Q31" i="61"/>
  <c r="AH31" i="56"/>
  <c r="AH31" i="61"/>
  <c r="N31" i="61"/>
  <c r="N31" i="19"/>
  <c r="U31" i="19"/>
  <c r="C31" i="61"/>
  <c r="AQ31" i="19"/>
  <c r="AQ31" i="56"/>
  <c r="F31" i="56"/>
  <c r="F28" i="112" s="1"/>
  <c r="AS31" i="18"/>
  <c r="AS31" i="61"/>
  <c r="AS31" i="19"/>
  <c r="M31" i="19"/>
  <c r="M31" i="56"/>
  <c r="M28" i="112" s="1"/>
  <c r="G31" i="19"/>
  <c r="G31" i="56"/>
  <c r="G28" i="112" s="1"/>
  <c r="AM31" i="19"/>
  <c r="AM31" i="56"/>
  <c r="AR31" i="18"/>
  <c r="AR31" i="56"/>
  <c r="AJ31" i="19"/>
  <c r="AJ31" i="61"/>
  <c r="T31" i="56"/>
  <c r="T28" i="112" s="1"/>
  <c r="L31" i="61"/>
  <c r="L31" i="19"/>
  <c r="D31" i="56"/>
  <c r="D28" i="112" s="1"/>
  <c r="AK31" i="19"/>
  <c r="AK31" i="61"/>
  <c r="S31" i="61"/>
  <c r="R31" i="19"/>
  <c r="AG31" i="61"/>
  <c r="AG31" i="56"/>
  <c r="AC31" i="19"/>
  <c r="AC31" i="56"/>
  <c r="X28" i="112" s="1"/>
  <c r="O31" i="19"/>
  <c r="O31" i="56"/>
  <c r="O28" i="112" s="1"/>
  <c r="AE31" i="19"/>
  <c r="AE31" i="56"/>
  <c r="AN31" i="19"/>
  <c r="AF31" i="56"/>
  <c r="P31" i="19"/>
  <c r="H31" i="56"/>
  <c r="H28" i="112" s="1"/>
  <c r="E31" i="19"/>
  <c r="E31" i="56"/>
  <c r="E28" i="112" s="1"/>
  <c r="K31" i="56"/>
  <c r="K28" i="112" s="1"/>
  <c r="AI31" i="61"/>
  <c r="AL31" i="56"/>
  <c r="V31" i="56"/>
  <c r="V28" i="112" s="1"/>
  <c r="J31" i="19"/>
  <c r="U31" i="17"/>
  <c r="AQ31" i="17"/>
  <c r="B28" i="97"/>
  <c r="A27" i="97"/>
  <c r="C27" i="97"/>
  <c r="G25" i="96"/>
  <c r="E25" i="96"/>
  <c r="C25" i="96"/>
  <c r="K25" i="96"/>
  <c r="B26" i="96"/>
  <c r="I26" i="96" s="1"/>
  <c r="A25" i="96"/>
  <c r="I30" i="61"/>
  <c r="AO21" i="59"/>
  <c r="L27" i="59"/>
  <c r="AJ25" i="59"/>
  <c r="D25" i="59"/>
  <c r="AK22" i="59"/>
  <c r="AO20" i="59"/>
  <c r="M8" i="59"/>
  <c r="AS8" i="59"/>
  <c r="M16" i="59"/>
  <c r="AE17" i="59"/>
  <c r="U9" i="59"/>
  <c r="AO10" i="59"/>
  <c r="AK13" i="59"/>
  <c r="Q19" i="59"/>
  <c r="A21" i="57"/>
  <c r="C22" i="59"/>
  <c r="A22" i="59" s="1"/>
  <c r="S22" i="59"/>
  <c r="AI22" i="59"/>
  <c r="AM23" i="59"/>
  <c r="K24" i="59"/>
  <c r="AM24" i="59"/>
  <c r="A24" i="57"/>
  <c r="K25" i="59"/>
  <c r="S25" i="59"/>
  <c r="AI25" i="59"/>
  <c r="AQ27" i="59"/>
  <c r="AO16" i="59"/>
  <c r="E12" i="59"/>
  <c r="AS14" i="59"/>
  <c r="U16" i="59"/>
  <c r="AK9" i="59"/>
  <c r="AG12" i="59"/>
  <c r="E18" i="59"/>
  <c r="AG20" i="59"/>
  <c r="I12" i="59"/>
  <c r="M9" i="59"/>
  <c r="A8" i="57"/>
  <c r="C9" i="59"/>
  <c r="A9" i="59" s="1"/>
  <c r="K11" i="59"/>
  <c r="AQ11" i="59"/>
  <c r="O12" i="59"/>
  <c r="A12" i="57"/>
  <c r="C13" i="59"/>
  <c r="A13" i="59" s="1"/>
  <c r="S13" i="59"/>
  <c r="G14" i="59"/>
  <c r="K15" i="59"/>
  <c r="AQ15" i="59"/>
  <c r="O16" i="59"/>
  <c r="A16" i="57"/>
  <c r="C17" i="59"/>
  <c r="A17" i="59" s="1"/>
  <c r="P19" i="59"/>
  <c r="AF19" i="59"/>
  <c r="D20" i="59"/>
  <c r="L20" i="59"/>
  <c r="T20" i="59"/>
  <c r="AJ20" i="59"/>
  <c r="AR20" i="59"/>
  <c r="H21" i="59"/>
  <c r="L25" i="59"/>
  <c r="AG11" i="59"/>
  <c r="AR22" i="59"/>
  <c r="I19" i="59"/>
  <c r="AH24" i="59"/>
  <c r="AK15" i="59"/>
  <c r="S14" i="59"/>
  <c r="D17" i="59"/>
  <c r="AJ15" i="59"/>
  <c r="H14" i="59"/>
  <c r="AG14" i="59"/>
  <c r="AF24" i="59"/>
  <c r="U15" i="59"/>
  <c r="AK10" i="59"/>
  <c r="M12" i="59"/>
  <c r="AS12" i="59"/>
  <c r="I15" i="59"/>
  <c r="AO15" i="59"/>
  <c r="AC16" i="59"/>
  <c r="I10" i="59"/>
  <c r="AC11" i="59"/>
  <c r="AS15" i="59"/>
  <c r="AS18" i="59"/>
  <c r="AG19" i="59"/>
  <c r="I21" i="59"/>
  <c r="AM21" i="59"/>
  <c r="K22" i="59"/>
  <c r="AQ22" i="59"/>
  <c r="O23" i="59"/>
  <c r="AE23" i="59"/>
  <c r="AI24" i="59"/>
  <c r="G25" i="59"/>
  <c r="O25" i="59"/>
  <c r="AE25" i="59"/>
  <c r="AQ26" i="59"/>
  <c r="AM27" i="59"/>
  <c r="A27" i="57"/>
  <c r="D27" i="59"/>
  <c r="I20" i="59"/>
  <c r="U8" i="59"/>
  <c r="Q11" i="59"/>
  <c r="AK12" i="59"/>
  <c r="M14" i="59"/>
  <c r="AG15" i="59"/>
  <c r="E17" i="59"/>
  <c r="AO24" i="59"/>
  <c r="Q26" i="59"/>
  <c r="AG26" i="59"/>
  <c r="AK23" i="59"/>
  <c r="E23" i="59"/>
  <c r="U21" i="59"/>
  <c r="G8" i="59"/>
  <c r="AM8" i="59"/>
  <c r="O10" i="59"/>
  <c r="A10" i="57"/>
  <c r="S11" i="59"/>
  <c r="G12" i="59"/>
  <c r="K13" i="59"/>
  <c r="O14" i="59"/>
  <c r="AE14" i="59"/>
  <c r="AM16" i="59"/>
  <c r="AJ17" i="59"/>
  <c r="AR17" i="59"/>
  <c r="P18" i="59"/>
  <c r="AF18" i="59"/>
  <c r="AN18" i="59"/>
  <c r="D19" i="59"/>
  <c r="L19" i="59"/>
  <c r="AJ19" i="59"/>
  <c r="AR19" i="59"/>
  <c r="H20" i="59"/>
  <c r="P20" i="59"/>
  <c r="AF20" i="59"/>
  <c r="D21" i="59"/>
  <c r="T21" i="59"/>
  <c r="AJ21" i="59"/>
  <c r="Q23" i="59"/>
  <c r="AG18" i="59"/>
  <c r="AQ21" i="59"/>
  <c r="AC24" i="59"/>
  <c r="AG25" i="59"/>
  <c r="I27" i="59"/>
  <c r="F25" i="59"/>
  <c r="AC23" i="59"/>
  <c r="AS9" i="59"/>
  <c r="O9" i="59"/>
  <c r="K12" i="59"/>
  <c r="O13" i="59"/>
  <c r="H15" i="59"/>
  <c r="AN13" i="59"/>
  <c r="D13" i="59"/>
  <c r="P12" i="59"/>
  <c r="AN11" i="59"/>
  <c r="D11" i="59"/>
  <c r="AR9" i="59"/>
  <c r="L8" i="59"/>
  <c r="T27" i="59"/>
  <c r="AS13" i="59"/>
  <c r="E8" i="59"/>
  <c r="AS10" i="59"/>
  <c r="U13" i="59"/>
  <c r="U18" i="59"/>
  <c r="C23" i="59"/>
  <c r="A23" i="59" s="1"/>
  <c r="A22" i="57"/>
  <c r="L13" i="59"/>
  <c r="H12" i="59"/>
  <c r="AF11" i="59"/>
  <c r="L11" i="59"/>
  <c r="E24" i="59"/>
  <c r="D26" i="59"/>
  <c r="AN25" i="59"/>
  <c r="T24" i="59"/>
  <c r="M13" i="59"/>
  <c r="AR27" i="59"/>
  <c r="AS17" i="59"/>
  <c r="AG9" i="59"/>
  <c r="U10" i="59"/>
  <c r="I11" i="59"/>
  <c r="AO11" i="59"/>
  <c r="AC12" i="59"/>
  <c r="E14" i="59"/>
  <c r="AK14" i="59"/>
  <c r="AS16" i="59"/>
  <c r="A17" i="57"/>
  <c r="S18" i="59"/>
  <c r="AM19" i="59"/>
  <c r="K20" i="59"/>
  <c r="AQ20" i="59"/>
  <c r="O21" i="59"/>
  <c r="AE21" i="59"/>
  <c r="F22" i="59"/>
  <c r="N22" i="59"/>
  <c r="V22" i="59"/>
  <c r="AL22" i="59"/>
  <c r="J23" i="59"/>
  <c r="R23" i="59"/>
  <c r="AH23" i="59"/>
  <c r="F24" i="59"/>
  <c r="N24" i="59"/>
  <c r="M15" i="59"/>
  <c r="AO17" i="59"/>
  <c r="G23" i="59"/>
  <c r="AE24" i="59"/>
  <c r="AQ25" i="59"/>
  <c r="G26" i="59"/>
  <c r="O26" i="59"/>
  <c r="AE26" i="59"/>
  <c r="A26" i="57"/>
  <c r="C27" i="59"/>
  <c r="A27" i="59" s="1"/>
  <c r="S27" i="59"/>
  <c r="AI27" i="59"/>
  <c r="AR26" i="59"/>
  <c r="Q10" i="59"/>
  <c r="AJ27" i="59"/>
  <c r="P26" i="59"/>
  <c r="U22" i="59"/>
  <c r="I9" i="59"/>
  <c r="AC10" i="59"/>
  <c r="AI17" i="59"/>
  <c r="K19" i="59"/>
  <c r="S21" i="59"/>
  <c r="AR21" i="59"/>
  <c r="AF22" i="59"/>
  <c r="D23" i="59"/>
  <c r="T23" i="59"/>
  <c r="AS20" i="59"/>
  <c r="G22" i="59"/>
  <c r="AM22" i="59"/>
  <c r="O24" i="59"/>
  <c r="E25" i="59"/>
  <c r="U25" i="59"/>
  <c r="AK25" i="59"/>
  <c r="AS27" i="59"/>
  <c r="J27" i="59"/>
  <c r="AL26" i="59"/>
  <c r="V26" i="59"/>
  <c r="F26" i="59"/>
  <c r="AH25" i="59"/>
  <c r="AS21" i="59"/>
  <c r="M19" i="59"/>
  <c r="AK17" i="59"/>
  <c r="E15" i="59"/>
  <c r="O8" i="59"/>
  <c r="AE8" i="59"/>
  <c r="AI9" i="59"/>
  <c r="AI13" i="59"/>
  <c r="AM14" i="59"/>
  <c r="AE16" i="59"/>
  <c r="AF17" i="59"/>
  <c r="AN17" i="59"/>
  <c r="D18" i="59"/>
  <c r="L18" i="59"/>
  <c r="AJ18" i="59"/>
  <c r="AR18" i="59"/>
  <c r="H19" i="59"/>
  <c r="AF21" i="59"/>
  <c r="AJ24" i="59"/>
  <c r="E9" i="59"/>
  <c r="S23" i="59"/>
  <c r="C10" i="59"/>
  <c r="A10" i="59" s="1"/>
  <c r="A9" i="57"/>
  <c r="AM15" i="59"/>
  <c r="N19" i="59"/>
  <c r="T17" i="59"/>
  <c r="T15" i="59"/>
  <c r="AR24" i="59"/>
  <c r="AK11" i="59"/>
  <c r="T26" i="59"/>
  <c r="AN26" i="59"/>
  <c r="E22" i="59"/>
  <c r="U19" i="59"/>
  <c r="Q9" i="59"/>
  <c r="E10" i="59"/>
  <c r="U14" i="59"/>
  <c r="AM17" i="59"/>
  <c r="K18" i="59"/>
  <c r="O19" i="59"/>
  <c r="A19" i="57"/>
  <c r="AI20" i="59"/>
  <c r="G21" i="59"/>
  <c r="AL21" i="59"/>
  <c r="J22" i="59"/>
  <c r="R22" i="59"/>
  <c r="AH22" i="59"/>
  <c r="F23" i="59"/>
  <c r="N23" i="59"/>
  <c r="V23" i="59"/>
  <c r="AL23" i="59"/>
  <c r="J24" i="59"/>
  <c r="R24" i="59"/>
  <c r="U20" i="59"/>
  <c r="A23" i="57"/>
  <c r="C24" i="59"/>
  <c r="A24" i="59" s="1"/>
  <c r="S24" i="59"/>
  <c r="AQ24" i="59"/>
  <c r="K26" i="59"/>
  <c r="S26" i="59"/>
  <c r="AI26" i="59"/>
  <c r="G27" i="59"/>
  <c r="O27" i="59"/>
  <c r="AE27" i="59"/>
  <c r="AC17" i="59"/>
  <c r="P25" i="59"/>
  <c r="AK19" i="59"/>
  <c r="AO23" i="59"/>
  <c r="E11" i="59"/>
  <c r="I17" i="59"/>
  <c r="AM18" i="59"/>
  <c r="O20" i="59"/>
  <c r="AI21" i="59"/>
  <c r="H22" i="59"/>
  <c r="L23" i="59"/>
  <c r="AR23" i="59"/>
  <c r="P24" i="59"/>
  <c r="Q8" i="59"/>
  <c r="M11" i="59"/>
  <c r="I14" i="59"/>
  <c r="M20" i="59"/>
  <c r="K23" i="59"/>
  <c r="AQ23" i="59"/>
  <c r="R27" i="59"/>
  <c r="N26" i="59"/>
  <c r="J25" i="59"/>
  <c r="AL24" i="59"/>
  <c r="AS19" i="59"/>
  <c r="AG10" i="59"/>
  <c r="K9" i="59"/>
  <c r="AQ9" i="59"/>
  <c r="AI11" i="59"/>
  <c r="G16" i="59"/>
  <c r="C19" i="59"/>
  <c r="A19" i="59" s="1"/>
  <c r="AN21" i="59"/>
  <c r="AF23" i="59"/>
  <c r="AO14" i="59"/>
  <c r="AI10" i="59"/>
  <c r="G15" i="59"/>
  <c r="N21" i="59"/>
  <c r="AJ16" i="59"/>
  <c r="T16" i="59"/>
  <c r="AJ14" i="59"/>
  <c r="P14" i="59"/>
  <c r="AF12" i="59"/>
  <c r="AF10" i="59"/>
  <c r="L10" i="59"/>
  <c r="L9" i="59"/>
  <c r="AF8" i="59"/>
  <c r="AF25" i="59"/>
  <c r="AO13" i="59"/>
  <c r="AK16" i="59"/>
  <c r="AE18" i="59"/>
  <c r="T22" i="59"/>
  <c r="AJ9" i="59"/>
  <c r="AJ26" i="59"/>
  <c r="L26" i="59"/>
  <c r="U12" i="59"/>
  <c r="AM20" i="59"/>
  <c r="AJ22" i="59"/>
  <c r="AO19" i="59"/>
  <c r="AI23" i="59"/>
  <c r="V27" i="59"/>
  <c r="N25" i="59"/>
  <c r="AO18" i="59"/>
  <c r="S12" i="59"/>
  <c r="O15" i="59"/>
  <c r="N18" i="59"/>
  <c r="R19" i="59"/>
  <c r="AH19" i="59"/>
  <c r="AL20" i="59"/>
  <c r="J21" i="59"/>
  <c r="R15" i="59"/>
  <c r="V14" i="59"/>
  <c r="AL12" i="59"/>
  <c r="AH11" i="59"/>
  <c r="R9" i="59"/>
  <c r="AL8" i="59"/>
  <c r="F8" i="59"/>
  <c r="I16" i="59"/>
  <c r="P23" i="59"/>
  <c r="AE22" i="59"/>
  <c r="AK26" i="59"/>
  <c r="N27" i="59"/>
  <c r="I18" i="59"/>
  <c r="S10" i="59"/>
  <c r="AI14" i="59"/>
  <c r="P15" i="59"/>
  <c r="D14" i="59"/>
  <c r="H13" i="59"/>
  <c r="T12" i="59"/>
  <c r="T11" i="59"/>
  <c r="H11" i="59"/>
  <c r="D10" i="59"/>
  <c r="P9" i="59"/>
  <c r="D9" i="59"/>
  <c r="H8" i="59"/>
  <c r="A27" i="56"/>
  <c r="K22" i="58"/>
  <c r="AQ26" i="58"/>
  <c r="O27" i="58"/>
  <c r="AO19" i="58"/>
  <c r="M13" i="58"/>
  <c r="G23" i="58"/>
  <c r="AM26" i="58"/>
  <c r="AQ23" i="58"/>
  <c r="AI21" i="58"/>
  <c r="A20" i="56"/>
  <c r="C21" i="58"/>
  <c r="A21" i="58" s="1"/>
  <c r="M18" i="58"/>
  <c r="AS13" i="58"/>
  <c r="AC27" i="58"/>
  <c r="AO26" i="58"/>
  <c r="AK25" i="58"/>
  <c r="E25" i="58"/>
  <c r="Q24" i="58"/>
  <c r="AS23" i="58"/>
  <c r="M23" i="58"/>
  <c r="I22" i="58"/>
  <c r="U21" i="58"/>
  <c r="AK19" i="58"/>
  <c r="Q18" i="58"/>
  <c r="Q14" i="58"/>
  <c r="E9" i="58"/>
  <c r="AS11" i="58"/>
  <c r="AO14" i="58"/>
  <c r="G18" i="58"/>
  <c r="K19" i="58"/>
  <c r="AQ19" i="58"/>
  <c r="AE20" i="58"/>
  <c r="AE26" i="58"/>
  <c r="AK20" i="58"/>
  <c r="AG25" i="58"/>
  <c r="G9" i="59"/>
  <c r="K14" i="59"/>
  <c r="AE15" i="59"/>
  <c r="G17" i="59"/>
  <c r="AH14" i="59"/>
  <c r="R14" i="59"/>
  <c r="N13" i="59"/>
  <c r="V11" i="59"/>
  <c r="F11" i="59"/>
  <c r="R10" i="59"/>
  <c r="AL9" i="59"/>
  <c r="V9" i="59"/>
  <c r="N9" i="59"/>
  <c r="I8" i="59"/>
  <c r="G24" i="59"/>
  <c r="E26" i="59"/>
  <c r="AO12" i="59"/>
  <c r="K8" i="59"/>
  <c r="A13" i="57"/>
  <c r="AQ16" i="59"/>
  <c r="AN14" i="59"/>
  <c r="L14" i="59"/>
  <c r="L12" i="59"/>
  <c r="AE23" i="58"/>
  <c r="AK11" i="58"/>
  <c r="S22" i="58"/>
  <c r="O25" i="58"/>
  <c r="AQ27" i="58"/>
  <c r="K27" i="58"/>
  <c r="AI25" i="58"/>
  <c r="C25" i="58"/>
  <c r="A25" i="58" s="1"/>
  <c r="A24" i="56"/>
  <c r="O24" i="58"/>
  <c r="G22" i="58"/>
  <c r="AO16" i="58"/>
  <c r="AK27" i="58"/>
  <c r="E27" i="58"/>
  <c r="Q26" i="58"/>
  <c r="AS25" i="58"/>
  <c r="M25" i="58"/>
  <c r="I24" i="58"/>
  <c r="U23" i="58"/>
  <c r="AG22" i="58"/>
  <c r="AC21" i="58"/>
  <c r="AO20" i="58"/>
  <c r="U19" i="58"/>
  <c r="AK15" i="58"/>
  <c r="Q30" i="56"/>
  <c r="Q27" i="112" s="1"/>
  <c r="Q8" i="58"/>
  <c r="M11" i="58"/>
  <c r="I14" i="58"/>
  <c r="E17" i="58"/>
  <c r="O18" i="58"/>
  <c r="A18" i="56"/>
  <c r="C19" i="58"/>
  <c r="A19" i="58" s="1"/>
  <c r="AI19" i="58"/>
  <c r="AM20" i="58"/>
  <c r="R27" i="58"/>
  <c r="AL26" i="58"/>
  <c r="N26" i="58"/>
  <c r="AH25" i="58"/>
  <c r="J25" i="58"/>
  <c r="V24" i="58"/>
  <c r="F24" i="58"/>
  <c r="R23" i="58"/>
  <c r="AL22" i="58"/>
  <c r="N22" i="58"/>
  <c r="AH21" i="58"/>
  <c r="J21" i="58"/>
  <c r="V20" i="58"/>
  <c r="AG14" i="58"/>
  <c r="AE25" i="58"/>
  <c r="K25" i="58"/>
  <c r="U26" i="58"/>
  <c r="Q25" i="58"/>
  <c r="AS20" i="58"/>
  <c r="K18" i="58"/>
  <c r="S20" i="58"/>
  <c r="AF26" i="58"/>
  <c r="AN24" i="58"/>
  <c r="D23" i="58"/>
  <c r="T21" i="58"/>
  <c r="AJ18" i="58"/>
  <c r="AR17" i="58"/>
  <c r="Q15" i="58"/>
  <c r="AC10" i="58"/>
  <c r="G11" i="58"/>
  <c r="O13" i="58"/>
  <c r="AM15" i="58"/>
  <c r="AL16" i="58"/>
  <c r="V16" i="58"/>
  <c r="V12" i="58"/>
  <c r="AH11" i="58"/>
  <c r="N11" i="58"/>
  <c r="AL10" i="58"/>
  <c r="N30" i="56"/>
  <c r="N27" i="112" s="1"/>
  <c r="N8" i="58"/>
  <c r="AQ22" i="58"/>
  <c r="A21" i="56"/>
  <c r="C22" i="58"/>
  <c r="A22" i="58" s="1"/>
  <c r="AQ24" i="58"/>
  <c r="AI27" i="58"/>
  <c r="AM24" i="58"/>
  <c r="E20" i="58"/>
  <c r="Q27" i="58"/>
  <c r="AO25" i="58"/>
  <c r="I25" i="58"/>
  <c r="AG23" i="58"/>
  <c r="AS22" i="58"/>
  <c r="M22" i="58"/>
  <c r="AG21" i="58"/>
  <c r="AC19" i="58"/>
  <c r="Q12" i="58"/>
  <c r="AE19" i="58"/>
  <c r="D27" i="58"/>
  <c r="AF24" i="58"/>
  <c r="T23" i="58"/>
  <c r="D21" i="58"/>
  <c r="AJ19" i="58"/>
  <c r="AR18" i="58"/>
  <c r="H18" i="58"/>
  <c r="E16" i="58"/>
  <c r="AK12" i="58"/>
  <c r="AO9" i="58"/>
  <c r="U8" i="58"/>
  <c r="U30" i="56"/>
  <c r="U27" i="112" s="1"/>
  <c r="A7" i="56"/>
  <c r="C8" i="58"/>
  <c r="C30" i="56"/>
  <c r="C27" i="112" s="1"/>
  <c r="AE9" i="58"/>
  <c r="AE13" i="58"/>
  <c r="AQ16" i="58"/>
  <c r="V17" i="58"/>
  <c r="AH12" i="58"/>
  <c r="N12" i="58"/>
  <c r="V11" i="58"/>
  <c r="AH9" i="58"/>
  <c r="N9" i="58"/>
  <c r="S26" i="58"/>
  <c r="G24" i="58"/>
  <c r="K21" i="58"/>
  <c r="AC9" i="58"/>
  <c r="E24" i="58"/>
  <c r="Q23" i="58"/>
  <c r="AO21" i="58"/>
  <c r="I21" i="58"/>
  <c r="AS19" i="58"/>
  <c r="E15" i="58"/>
  <c r="I10" i="58"/>
  <c r="A17" i="56"/>
  <c r="C18" i="58"/>
  <c r="A18" i="58" s="1"/>
  <c r="K20" i="58"/>
  <c r="AN27" i="58"/>
  <c r="AJ26" i="58"/>
  <c r="D26" i="58"/>
  <c r="AF25" i="58"/>
  <c r="L24" i="58"/>
  <c r="H23" i="58"/>
  <c r="T22" i="58"/>
  <c r="AF21" i="58"/>
  <c r="F20" i="58"/>
  <c r="R19" i="58"/>
  <c r="AL18" i="58"/>
  <c r="N18" i="58"/>
  <c r="AE17" i="58"/>
  <c r="AS16" i="58"/>
  <c r="M16" i="58"/>
  <c r="AK14" i="58"/>
  <c r="AC12" i="58"/>
  <c r="AO11" i="58"/>
  <c r="AG9" i="58"/>
  <c r="AS30" i="56"/>
  <c r="AS8" i="58"/>
  <c r="K9" i="58"/>
  <c r="AQ9" i="58"/>
  <c r="AE10" i="58"/>
  <c r="A10" i="56"/>
  <c r="C11" i="58"/>
  <c r="A11" i="58" s="1"/>
  <c r="AI11" i="58"/>
  <c r="AM12" i="58"/>
  <c r="O14" i="58"/>
  <c r="S15" i="58"/>
  <c r="G16" i="58"/>
  <c r="AM16" i="58"/>
  <c r="AJ17" i="58"/>
  <c r="H17" i="58"/>
  <c r="AR16" i="58"/>
  <c r="T16" i="58"/>
  <c r="L16" i="58"/>
  <c r="D16" i="58"/>
  <c r="H15" i="58"/>
  <c r="AR14" i="58"/>
  <c r="AN13" i="58"/>
  <c r="AF13" i="58"/>
  <c r="AR12" i="58"/>
  <c r="T12" i="58"/>
  <c r="L12" i="58"/>
  <c r="AF11" i="58"/>
  <c r="H11" i="58"/>
  <c r="T10" i="58"/>
  <c r="L10" i="58"/>
  <c r="D10" i="58"/>
  <c r="H9" i="58"/>
  <c r="AJ30" i="56"/>
  <c r="AJ8" i="58"/>
  <c r="L8" i="58"/>
  <c r="L30" i="56"/>
  <c r="L27" i="112" s="1"/>
  <c r="AI22" i="58"/>
  <c r="S27" i="58"/>
  <c r="E26" i="58"/>
  <c r="AO23" i="58"/>
  <c r="AK22" i="58"/>
  <c r="Q21" i="58"/>
  <c r="AC13" i="58"/>
  <c r="AG16" i="58"/>
  <c r="T27" i="58"/>
  <c r="P26" i="58"/>
  <c r="L23" i="58"/>
  <c r="L21" i="58"/>
  <c r="AN18" i="58"/>
  <c r="L18" i="58"/>
  <c r="I17" i="58"/>
  <c r="AG15" i="58"/>
  <c r="I13" i="58"/>
  <c r="M10" i="58"/>
  <c r="AK30" i="56"/>
  <c r="AK8" i="58"/>
  <c r="S8" i="58"/>
  <c r="S30" i="56"/>
  <c r="S27" i="112" s="1"/>
  <c r="AM9" i="58"/>
  <c r="AE11" i="58"/>
  <c r="G13" i="58"/>
  <c r="S14" i="58"/>
  <c r="AE15" i="58"/>
  <c r="J16" i="58"/>
  <c r="R14" i="58"/>
  <c r="F14" i="58"/>
  <c r="AL12" i="58"/>
  <c r="J12" i="58"/>
  <c r="R30" i="56"/>
  <c r="R27" i="112" s="1"/>
  <c r="R8" i="58"/>
  <c r="M19" i="58"/>
  <c r="I12" i="58"/>
  <c r="AC11" i="58"/>
  <c r="S18" i="58"/>
  <c r="AM19" i="58"/>
  <c r="P27" i="58"/>
  <c r="AR26" i="58"/>
  <c r="AN25" i="58"/>
  <c r="H25" i="58"/>
  <c r="T24" i="58"/>
  <c r="AF23" i="58"/>
  <c r="L22" i="58"/>
  <c r="H21" i="58"/>
  <c r="T20" i="58"/>
  <c r="J20" i="58"/>
  <c r="AL19" i="58"/>
  <c r="V19" i="58"/>
  <c r="N19" i="58"/>
  <c r="F19" i="58"/>
  <c r="AH18" i="58"/>
  <c r="R18" i="58"/>
  <c r="J18" i="58"/>
  <c r="AL17" i="58"/>
  <c r="Q17" i="58"/>
  <c r="AC16" i="58"/>
  <c r="AO15" i="58"/>
  <c r="AG13" i="58"/>
  <c r="M12" i="58"/>
  <c r="AK10" i="58"/>
  <c r="E10" i="58"/>
  <c r="S9" i="58"/>
  <c r="G10" i="58"/>
  <c r="K11" i="58"/>
  <c r="AQ11" i="58"/>
  <c r="AE12" i="58"/>
  <c r="C13" i="58"/>
  <c r="A13" i="58" s="1"/>
  <c r="A12" i="56"/>
  <c r="AI13" i="58"/>
  <c r="AM14" i="58"/>
  <c r="O16" i="58"/>
  <c r="AE16" i="58"/>
  <c r="C17" i="58"/>
  <c r="A17" i="58" s="1"/>
  <c r="A16" i="56"/>
  <c r="AF17" i="58"/>
  <c r="L17" i="58"/>
  <c r="D17" i="58"/>
  <c r="AN16" i="58"/>
  <c r="P16" i="58"/>
  <c r="L15" i="58"/>
  <c r="D15" i="58"/>
  <c r="AN14" i="58"/>
  <c r="P14" i="58"/>
  <c r="AJ13" i="58"/>
  <c r="L13" i="58"/>
  <c r="AN12" i="58"/>
  <c r="AF12" i="58"/>
  <c r="P12" i="58"/>
  <c r="AJ11" i="58"/>
  <c r="T11" i="58"/>
  <c r="L11" i="58"/>
  <c r="AN10" i="58"/>
  <c r="AJ9" i="58"/>
  <c r="L9" i="58"/>
  <c r="D9" i="58"/>
  <c r="AN8" i="58"/>
  <c r="AN30" i="56"/>
  <c r="P8" i="58"/>
  <c r="P30" i="56"/>
  <c r="P27" i="112" s="1"/>
  <c r="AI24" i="58"/>
  <c r="AK18" i="58"/>
  <c r="AQ25" i="58"/>
  <c r="Q19" i="58"/>
  <c r="E22" i="58"/>
  <c r="U9" i="58"/>
  <c r="AI20" i="58"/>
  <c r="L27" i="58"/>
  <c r="AR25" i="58"/>
  <c r="T25" i="58"/>
  <c r="AN22" i="58"/>
  <c r="AN20" i="58"/>
  <c r="L20" i="58"/>
  <c r="AF19" i="58"/>
  <c r="AF18" i="58"/>
  <c r="AI30" i="56"/>
  <c r="AI8" i="58"/>
  <c r="AI10" i="58"/>
  <c r="AI12" i="58"/>
  <c r="A13" i="56"/>
  <c r="C14" i="58"/>
  <c r="A14" i="58" s="1"/>
  <c r="O15" i="58"/>
  <c r="C16" i="58"/>
  <c r="A16" i="58" s="1"/>
  <c r="A15" i="56"/>
  <c r="AI16" i="58"/>
  <c r="AH17" i="58"/>
  <c r="R17" i="58"/>
  <c r="R16" i="58"/>
  <c r="F16" i="58"/>
  <c r="F15" i="58"/>
  <c r="AL14" i="58"/>
  <c r="N13" i="58"/>
  <c r="AL9" i="58"/>
  <c r="J8" i="58"/>
  <c r="J30" i="56"/>
  <c r="J27" i="112" s="1"/>
  <c r="AO30" i="61"/>
  <c r="U30" i="61"/>
  <c r="AQ30" i="18"/>
  <c r="AQ30" i="61"/>
  <c r="F30" i="61"/>
  <c r="M30" i="61"/>
  <c r="G30" i="61"/>
  <c r="AM30" i="61"/>
  <c r="AR30" i="61"/>
  <c r="AR30" i="19"/>
  <c r="T30" i="61"/>
  <c r="D30" i="61"/>
  <c r="R30" i="61"/>
  <c r="AC30" i="61"/>
  <c r="O30" i="61"/>
  <c r="AE30" i="61"/>
  <c r="AN30" i="61"/>
  <c r="AF30" i="61"/>
  <c r="P30" i="61"/>
  <c r="H30" i="61"/>
  <c r="E30" i="61"/>
  <c r="K30" i="61"/>
  <c r="AL30" i="61"/>
  <c r="V30" i="61"/>
  <c r="J30" i="61"/>
  <c r="I25" i="59"/>
  <c r="AO25" i="59"/>
  <c r="AC26" i="59"/>
  <c r="Q27" i="59"/>
  <c r="AN12" i="59"/>
  <c r="T10" i="59"/>
  <c r="H10" i="59"/>
  <c r="T9" i="59"/>
  <c r="AR8" i="59"/>
  <c r="D8" i="59"/>
  <c r="AR25" i="59"/>
  <c r="Q15" i="59"/>
  <c r="AQ17" i="59"/>
  <c r="L24" i="59"/>
  <c r="Q16" i="59"/>
  <c r="O22" i="59"/>
  <c r="AK24" i="59"/>
  <c r="AS26" i="59"/>
  <c r="AG27" i="59"/>
  <c r="M23" i="59"/>
  <c r="K10" i="59"/>
  <c r="AQ10" i="59"/>
  <c r="AE11" i="59"/>
  <c r="G13" i="59"/>
  <c r="A15" i="57"/>
  <c r="C16" i="59"/>
  <c r="A16" i="59" s="1"/>
  <c r="V16" i="59"/>
  <c r="F16" i="59"/>
  <c r="AL14" i="59"/>
  <c r="R13" i="59"/>
  <c r="V12" i="59"/>
  <c r="R11" i="59"/>
  <c r="AL10" i="59"/>
  <c r="V10" i="59"/>
  <c r="AH9" i="59"/>
  <c r="J9" i="59"/>
  <c r="V8" i="59"/>
  <c r="N8" i="59"/>
  <c r="AI19" i="59"/>
  <c r="L22" i="59"/>
  <c r="AQ8" i="59"/>
  <c r="AM11" i="59"/>
  <c r="AE13" i="59"/>
  <c r="J18" i="59"/>
  <c r="AH18" i="59"/>
  <c r="V19" i="59"/>
  <c r="J20" i="59"/>
  <c r="P17" i="59"/>
  <c r="AR16" i="59"/>
  <c r="P16" i="59"/>
  <c r="AR15" i="59"/>
  <c r="AF14" i="59"/>
  <c r="T14" i="59"/>
  <c r="T13" i="59"/>
  <c r="D12" i="59"/>
  <c r="AJ11" i="59"/>
  <c r="AJ10" i="59"/>
  <c r="AF9" i="59"/>
  <c r="AJ8" i="59"/>
  <c r="T8" i="59"/>
  <c r="G25" i="58"/>
  <c r="AC17" i="58"/>
  <c r="A23" i="56"/>
  <c r="C24" i="58"/>
  <c r="A24" i="58" s="1"/>
  <c r="G21" i="58"/>
  <c r="K26" i="58"/>
  <c r="AE21" i="58"/>
  <c r="C26" i="58"/>
  <c r="A26" i="58" s="1"/>
  <c r="A25" i="56"/>
  <c r="G26" i="58"/>
  <c r="S25" i="58"/>
  <c r="AE24" i="58"/>
  <c r="K23" i="58"/>
  <c r="AG19" i="58"/>
  <c r="I8" i="58"/>
  <c r="I30" i="56"/>
  <c r="I27" i="112" s="1"/>
  <c r="AS27" i="58"/>
  <c r="M27" i="58"/>
  <c r="I26" i="58"/>
  <c r="U25" i="58"/>
  <c r="AG24" i="58"/>
  <c r="AC23" i="58"/>
  <c r="AO22" i="58"/>
  <c r="AK21" i="58"/>
  <c r="E21" i="58"/>
  <c r="E19" i="58"/>
  <c r="M17" i="58"/>
  <c r="U11" i="58"/>
  <c r="U13" i="58"/>
  <c r="Q16" i="58"/>
  <c r="AG17" i="58"/>
  <c r="AM18" i="58"/>
  <c r="O20" i="58"/>
  <c r="AL27" i="58"/>
  <c r="V27" i="58"/>
  <c r="N27" i="58"/>
  <c r="F27" i="58"/>
  <c r="AH26" i="58"/>
  <c r="R26" i="58"/>
  <c r="J26" i="58"/>
  <c r="AL25" i="58"/>
  <c r="V25" i="58"/>
  <c r="N25" i="58"/>
  <c r="F25" i="58"/>
  <c r="AH24" i="58"/>
  <c r="R24" i="58"/>
  <c r="J24" i="58"/>
  <c r="AL23" i="58"/>
  <c r="V23" i="58"/>
  <c r="N23" i="58"/>
  <c r="F23" i="58"/>
  <c r="AH22" i="58"/>
  <c r="R22" i="58"/>
  <c r="J22" i="58"/>
  <c r="AL21" i="58"/>
  <c r="V21" i="58"/>
  <c r="N21" i="58"/>
  <c r="F21" i="58"/>
  <c r="AH20" i="58"/>
  <c r="R20" i="58"/>
  <c r="I19" i="58"/>
  <c r="O21" i="58"/>
  <c r="AI23" i="58"/>
  <c r="I27" i="58"/>
  <c r="AS24" i="58"/>
  <c r="AL27" i="59"/>
  <c r="Q20" i="59"/>
  <c r="U11" i="59"/>
  <c r="O11" i="59"/>
  <c r="AI12" i="59"/>
  <c r="S16" i="59"/>
  <c r="V18" i="59"/>
  <c r="J19" i="59"/>
  <c r="N20" i="59"/>
  <c r="R21" i="59"/>
  <c r="V17" i="59"/>
  <c r="F17" i="59"/>
  <c r="R16" i="59"/>
  <c r="AL15" i="59"/>
  <c r="V15" i="59"/>
  <c r="J14" i="59"/>
  <c r="AL13" i="59"/>
  <c r="V13" i="59"/>
  <c r="R12" i="59"/>
  <c r="AL11" i="59"/>
  <c r="AH10" i="59"/>
  <c r="F9" i="59"/>
  <c r="AH8" i="59"/>
  <c r="R8" i="59"/>
  <c r="AF27" i="59"/>
  <c r="AF26" i="59"/>
  <c r="I13" i="59"/>
  <c r="O18" i="59"/>
  <c r="K21" i="59"/>
  <c r="D24" i="59"/>
  <c r="AS11" i="59"/>
  <c r="AQ12" i="59"/>
  <c r="AN16" i="59"/>
  <c r="AN15" i="59"/>
  <c r="L15" i="59"/>
  <c r="P13" i="59"/>
  <c r="AR12" i="59"/>
  <c r="AR11" i="59"/>
  <c r="P11" i="59"/>
  <c r="AR10" i="59"/>
  <c r="P10" i="59"/>
  <c r="AN8" i="59"/>
  <c r="P8" i="59"/>
  <c r="AO30" i="56"/>
  <c r="AO8" i="58"/>
  <c r="AC20" i="58"/>
  <c r="U18" i="58"/>
  <c r="S24" i="58"/>
  <c r="O23" i="58"/>
  <c r="E18" i="58"/>
  <c r="AQ20" i="58"/>
  <c r="AM23" i="58"/>
  <c r="AI26" i="58"/>
  <c r="AM22" i="58"/>
  <c r="S21" i="58"/>
  <c r="U20" i="58"/>
  <c r="AS18" i="58"/>
  <c r="E11" i="58"/>
  <c r="U27" i="58"/>
  <c r="AG26" i="58"/>
  <c r="AC25" i="58"/>
  <c r="AO24" i="58"/>
  <c r="AK23" i="58"/>
  <c r="E23" i="58"/>
  <c r="Q22" i="58"/>
  <c r="AS21" i="58"/>
  <c r="M21" i="58"/>
  <c r="I20" i="58"/>
  <c r="AG18" i="58"/>
  <c r="AS17" i="58"/>
  <c r="AO12" i="58"/>
  <c r="AS9" i="58"/>
  <c r="AK9" i="58"/>
  <c r="AG12" i="58"/>
  <c r="AC15" i="58"/>
  <c r="AQ17" i="58"/>
  <c r="AE18" i="58"/>
  <c r="S19" i="58"/>
  <c r="G20" i="58"/>
  <c r="AH27" i="58"/>
  <c r="J27" i="58"/>
  <c r="V26" i="58"/>
  <c r="F26" i="58"/>
  <c r="R25" i="58"/>
  <c r="AL24" i="58"/>
  <c r="N24" i="58"/>
  <c r="AH23" i="58"/>
  <c r="J23" i="58"/>
  <c r="V22" i="58"/>
  <c r="F22" i="58"/>
  <c r="R21" i="58"/>
  <c r="AL20" i="58"/>
  <c r="AM25" i="58"/>
  <c r="O22" i="58"/>
  <c r="M24" i="58"/>
  <c r="U22" i="58"/>
  <c r="M15" i="58"/>
  <c r="O19" i="58"/>
  <c r="AJ23" i="58"/>
  <c r="P22" i="58"/>
  <c r="AF20" i="58"/>
  <c r="AR19" i="58"/>
  <c r="H19" i="58"/>
  <c r="T18" i="58"/>
  <c r="AK16" i="58"/>
  <c r="E12" i="58"/>
  <c r="I9" i="58"/>
  <c r="O9" i="58"/>
  <c r="A9" i="56"/>
  <c r="C10" i="58"/>
  <c r="A10" i="58" s="1"/>
  <c r="AM11" i="58"/>
  <c r="K14" i="58"/>
  <c r="AQ14" i="58"/>
  <c r="N17" i="58"/>
  <c r="J15" i="58"/>
  <c r="AH14" i="58"/>
  <c r="N14" i="58"/>
  <c r="AL13" i="58"/>
  <c r="R13" i="58"/>
  <c r="F12" i="58"/>
  <c r="N10" i="58"/>
  <c r="F9" i="58"/>
  <c r="AH8" i="58"/>
  <c r="AH30" i="56"/>
  <c r="AM21" i="58"/>
  <c r="I16" i="58"/>
  <c r="AM27" i="58"/>
  <c r="O26" i="58"/>
  <c r="S23" i="58"/>
  <c r="AQ21" i="58"/>
  <c r="U15" i="58"/>
  <c r="AC26" i="58"/>
  <c r="U24" i="58"/>
  <c r="AG10" i="58"/>
  <c r="AM17" i="58"/>
  <c r="AR27" i="58"/>
  <c r="H26" i="58"/>
  <c r="L25" i="58"/>
  <c r="H24" i="58"/>
  <c r="AF22" i="58"/>
  <c r="AR21" i="58"/>
  <c r="P20" i="58"/>
  <c r="T19" i="58"/>
  <c r="AC14" i="58"/>
  <c r="Q11" i="58"/>
  <c r="C30" i="61"/>
  <c r="A7" i="61"/>
  <c r="AQ8" i="58"/>
  <c r="AQ30" i="56"/>
  <c r="K12" i="58"/>
  <c r="AQ12" i="58"/>
  <c r="K16" i="58"/>
  <c r="F17" i="58"/>
  <c r="N16" i="58"/>
  <c r="AL15" i="58"/>
  <c r="R15" i="58"/>
  <c r="F13" i="58"/>
  <c r="F11" i="58"/>
  <c r="F10" i="58"/>
  <c r="F8" i="58"/>
  <c r="F30" i="56"/>
  <c r="F27" i="112" s="1"/>
  <c r="AE27" i="58"/>
  <c r="M20" i="58"/>
  <c r="C27" i="58"/>
  <c r="A27" i="58" s="1"/>
  <c r="A26" i="56"/>
  <c r="AE22" i="58"/>
  <c r="AC18" i="58"/>
  <c r="AG27" i="58"/>
  <c r="AS26" i="58"/>
  <c r="M26" i="58"/>
  <c r="AK24" i="58"/>
  <c r="AC22" i="58"/>
  <c r="M9" i="58"/>
  <c r="E13" i="58"/>
  <c r="AS15" i="58"/>
  <c r="AI18" i="58"/>
  <c r="H27" i="58"/>
  <c r="T26" i="58"/>
  <c r="P25" i="58"/>
  <c r="AR24" i="58"/>
  <c r="AN23" i="58"/>
  <c r="AJ22" i="58"/>
  <c r="D22" i="58"/>
  <c r="P21" i="58"/>
  <c r="AR20" i="58"/>
  <c r="N20" i="58"/>
  <c r="AH19" i="58"/>
  <c r="J19" i="58"/>
  <c r="V18" i="58"/>
  <c r="F18" i="58"/>
  <c r="E14" i="58"/>
  <c r="Q13" i="58"/>
  <c r="I11" i="58"/>
  <c r="U10" i="58"/>
  <c r="M30" i="56"/>
  <c r="M27" i="112" s="1"/>
  <c r="M8" i="58"/>
  <c r="G8" i="58"/>
  <c r="G30" i="56"/>
  <c r="G27" i="112" s="1"/>
  <c r="AM30" i="56"/>
  <c r="AM8" i="58"/>
  <c r="O10" i="58"/>
  <c r="S11" i="58"/>
  <c r="G12" i="58"/>
  <c r="K13" i="58"/>
  <c r="AQ13" i="58"/>
  <c r="AE14" i="58"/>
  <c r="A14" i="56"/>
  <c r="C15" i="58"/>
  <c r="A15" i="58" s="1"/>
  <c r="AI15" i="58"/>
  <c r="K17" i="58"/>
  <c r="P17" i="58"/>
  <c r="AJ16" i="58"/>
  <c r="AN15" i="58"/>
  <c r="AF15" i="58"/>
  <c r="P15" i="58"/>
  <c r="AJ14" i="58"/>
  <c r="T14" i="58"/>
  <c r="L14" i="58"/>
  <c r="D14" i="58"/>
  <c r="P13" i="58"/>
  <c r="H13" i="58"/>
  <c r="AJ12" i="58"/>
  <c r="D12" i="58"/>
  <c r="AN11" i="58"/>
  <c r="P11" i="58"/>
  <c r="AR10" i="58"/>
  <c r="AJ10" i="58"/>
  <c r="AN9" i="58"/>
  <c r="AF9" i="58"/>
  <c r="P9" i="58"/>
  <c r="AR8" i="58"/>
  <c r="AR30" i="56"/>
  <c r="T30" i="56"/>
  <c r="T27" i="112" s="1"/>
  <c r="T8" i="58"/>
  <c r="D30" i="56"/>
  <c r="D27" i="112" s="1"/>
  <c r="D8" i="58"/>
  <c r="Q10" i="58"/>
  <c r="G27" i="58"/>
  <c r="AO17" i="58"/>
  <c r="AO18" i="58"/>
  <c r="AO10" i="58"/>
  <c r="C20" i="58"/>
  <c r="A20" i="58" s="1"/>
  <c r="A19" i="56"/>
  <c r="AN26" i="58"/>
  <c r="AJ25" i="58"/>
  <c r="D25" i="58"/>
  <c r="AR23" i="58"/>
  <c r="AJ21" i="58"/>
  <c r="H20" i="58"/>
  <c r="AN19" i="58"/>
  <c r="L19" i="58"/>
  <c r="AN17" i="58"/>
  <c r="M14" i="58"/>
  <c r="AG11" i="58"/>
  <c r="G9" i="58"/>
  <c r="S10" i="58"/>
  <c r="AQ10" i="58"/>
  <c r="S12" i="58"/>
  <c r="AM13" i="58"/>
  <c r="G15" i="58"/>
  <c r="S16" i="58"/>
  <c r="G17" i="58"/>
  <c r="J17" i="58"/>
  <c r="N15" i="58"/>
  <c r="AH13" i="58"/>
  <c r="V13" i="58"/>
  <c r="J13" i="58"/>
  <c r="AL11" i="58"/>
  <c r="J11" i="58"/>
  <c r="R10" i="58"/>
  <c r="R9" i="58"/>
  <c r="AG20" i="58"/>
  <c r="AK17" i="58"/>
  <c r="AG8" i="58"/>
  <c r="AG30" i="56"/>
  <c r="U17" i="58"/>
  <c r="G19" i="58"/>
  <c r="AF27" i="58"/>
  <c r="L26" i="58"/>
  <c r="AJ24" i="58"/>
  <c r="D24" i="58"/>
  <c r="P23" i="58"/>
  <c r="AR22" i="58"/>
  <c r="AN21" i="58"/>
  <c r="AJ20" i="58"/>
  <c r="I15" i="58"/>
  <c r="U14" i="58"/>
  <c r="AS12" i="58"/>
  <c r="Q9" i="58"/>
  <c r="AC8" i="58"/>
  <c r="AC30" i="56"/>
  <c r="X27" i="112" s="1"/>
  <c r="O30" i="56"/>
  <c r="O27" i="112" s="1"/>
  <c r="O8" i="58"/>
  <c r="AE8" i="58"/>
  <c r="AE30" i="56"/>
  <c r="C9" i="58"/>
  <c r="A9" i="58" s="1"/>
  <c r="A8" i="56"/>
  <c r="AI9" i="58"/>
  <c r="AM10" i="58"/>
  <c r="O12" i="58"/>
  <c r="S13" i="58"/>
  <c r="G14" i="58"/>
  <c r="K15" i="58"/>
  <c r="AQ15" i="58"/>
  <c r="S17" i="58"/>
  <c r="T17" i="58"/>
  <c r="AF16" i="58"/>
  <c r="H16" i="58"/>
  <c r="AR15" i="58"/>
  <c r="AJ15" i="58"/>
  <c r="T15" i="58"/>
  <c r="AF14" i="58"/>
  <c r="H14" i="58"/>
  <c r="AR13" i="58"/>
  <c r="T13" i="58"/>
  <c r="D13" i="58"/>
  <c r="H12" i="58"/>
  <c r="AR11" i="58"/>
  <c r="D11" i="58"/>
  <c r="AF10" i="58"/>
  <c r="P10" i="58"/>
  <c r="H10" i="58"/>
  <c r="AR9" i="58"/>
  <c r="T9" i="58"/>
  <c r="AF30" i="56"/>
  <c r="AF8" i="58"/>
  <c r="H30" i="56"/>
  <c r="H27" i="112" s="1"/>
  <c r="H8" i="58"/>
  <c r="K24" i="58"/>
  <c r="A22" i="56"/>
  <c r="C23" i="58"/>
  <c r="A23" i="58" s="1"/>
  <c r="AO27" i="58"/>
  <c r="AK26" i="58"/>
  <c r="AC24" i="58"/>
  <c r="I23" i="58"/>
  <c r="Q20" i="58"/>
  <c r="I18" i="58"/>
  <c r="AK13" i="58"/>
  <c r="AQ18" i="58"/>
  <c r="AJ27" i="58"/>
  <c r="P24" i="58"/>
  <c r="H22" i="58"/>
  <c r="D20" i="58"/>
  <c r="P19" i="58"/>
  <c r="D19" i="58"/>
  <c r="P18" i="58"/>
  <c r="D18" i="58"/>
  <c r="AI17" i="58"/>
  <c r="U16" i="58"/>
  <c r="AS14" i="58"/>
  <c r="AO13" i="58"/>
  <c r="U12" i="58"/>
  <c r="AS10" i="58"/>
  <c r="E8" i="58"/>
  <c r="E30" i="56"/>
  <c r="E27" i="112" s="1"/>
  <c r="K30" i="56"/>
  <c r="K27" i="112" s="1"/>
  <c r="K8" i="58"/>
  <c r="K10" i="58"/>
  <c r="O11" i="58"/>
  <c r="C12" i="58"/>
  <c r="A12" i="58" s="1"/>
  <c r="A11" i="56"/>
  <c r="AI14" i="58"/>
  <c r="O17" i="58"/>
  <c r="AH16" i="58"/>
  <c r="AH15" i="58"/>
  <c r="V15" i="58"/>
  <c r="V14" i="58"/>
  <c r="J14" i="58"/>
  <c r="R12" i="58"/>
  <c r="R11" i="58"/>
  <c r="AH10" i="58"/>
  <c r="V10" i="58"/>
  <c r="J10" i="58"/>
  <c r="V9" i="58"/>
  <c r="J9" i="58"/>
  <c r="AL30" i="56"/>
  <c r="AL8" i="58"/>
  <c r="V8" i="58"/>
  <c r="V30" i="56"/>
  <c r="V27" i="112" s="1"/>
  <c r="Q30" i="61"/>
  <c r="AH30" i="61"/>
  <c r="N30" i="61"/>
  <c r="AQ30" i="19"/>
  <c r="AS30" i="18"/>
  <c r="AS30" i="61"/>
  <c r="AS30" i="19"/>
  <c r="AR30" i="18"/>
  <c r="AJ30" i="61"/>
  <c r="L30" i="61"/>
  <c r="AK30" i="61"/>
  <c r="S30" i="61"/>
  <c r="AG30" i="61"/>
  <c r="AI30" i="61"/>
  <c r="A28" i="27"/>
  <c r="A28" i="2"/>
  <c r="AL30" i="27"/>
  <c r="V30" i="27"/>
  <c r="N30" i="27"/>
  <c r="F30" i="27"/>
  <c r="AH30" i="27"/>
  <c r="Z30" i="27"/>
  <c r="R30" i="27"/>
  <c r="J30" i="27"/>
  <c r="AO30" i="27"/>
  <c r="I30" i="27"/>
  <c r="K30" i="27"/>
  <c r="AG30" i="27"/>
  <c r="G30" i="27"/>
  <c r="AR30" i="17"/>
  <c r="M30" i="27"/>
  <c r="U30" i="27"/>
  <c r="O30" i="27"/>
  <c r="AS30" i="16"/>
  <c r="AS30" i="17"/>
  <c r="AQ30" i="27"/>
  <c r="AQ30" i="17"/>
  <c r="A8" i="25"/>
  <c r="Q30" i="27"/>
  <c r="AM30" i="27"/>
  <c r="AR30" i="16"/>
  <c r="AR30" i="27"/>
  <c r="AK30" i="27"/>
  <c r="E30" i="27"/>
  <c r="AE30" i="27"/>
  <c r="AS30" i="27"/>
  <c r="AQ30" i="16"/>
  <c r="V30" i="19"/>
  <c r="V80" i="110" s="1"/>
  <c r="R30" i="19"/>
  <c r="R80" i="110" s="1"/>
  <c r="F30" i="19"/>
  <c r="F80" i="110" s="1"/>
  <c r="I30" i="19"/>
  <c r="I80" i="110" s="1"/>
  <c r="AG30" i="18"/>
  <c r="AO30" i="18"/>
  <c r="AK30" i="19"/>
  <c r="AE30" i="18"/>
  <c r="G30" i="19"/>
  <c r="G80" i="110" s="1"/>
  <c r="AJ30" i="19"/>
  <c r="J30" i="19"/>
  <c r="J80" i="110" s="1"/>
  <c r="N30" i="19"/>
  <c r="N80" i="110" s="1"/>
  <c r="Q30" i="19"/>
  <c r="Q80" i="110" s="1"/>
  <c r="AI30" i="19"/>
  <c r="AN30" i="19"/>
  <c r="AF30" i="18"/>
  <c r="P30" i="19"/>
  <c r="P80" i="110" s="1"/>
  <c r="H30" i="19"/>
  <c r="H80" i="110" s="1"/>
  <c r="U30" i="19"/>
  <c r="U80" i="110" s="1"/>
  <c r="AH30" i="19"/>
  <c r="AM30" i="19"/>
  <c r="AL30" i="18"/>
  <c r="C30" i="19"/>
  <c r="C80" i="110" s="1"/>
  <c r="A8" i="19"/>
  <c r="AC30" i="19"/>
  <c r="X80" i="110" s="1"/>
  <c r="AG30" i="19"/>
  <c r="AO30" i="19"/>
  <c r="AK30" i="18"/>
  <c r="AE30" i="19"/>
  <c r="AJ30" i="18"/>
  <c r="T30" i="19"/>
  <c r="T80" i="110" s="1"/>
  <c r="L30" i="19"/>
  <c r="L80" i="110" s="1"/>
  <c r="D30" i="19"/>
  <c r="D80" i="110" s="1"/>
  <c r="K30" i="19"/>
  <c r="K80" i="110" s="1"/>
  <c r="M30" i="19"/>
  <c r="M80" i="110" s="1"/>
  <c r="O30" i="19"/>
  <c r="O80" i="110" s="1"/>
  <c r="AI30" i="18"/>
  <c r="E30" i="19"/>
  <c r="E80" i="110" s="1"/>
  <c r="AN30" i="18"/>
  <c r="AF30" i="19"/>
  <c r="AH30" i="18"/>
  <c r="AM30" i="18"/>
  <c r="AL30" i="19"/>
  <c r="A8" i="17"/>
  <c r="C30" i="17"/>
  <c r="C80" i="109" s="1"/>
  <c r="F30" i="17"/>
  <c r="F80" i="109" s="1"/>
  <c r="AG30" i="17"/>
  <c r="AO30" i="17"/>
  <c r="I30" i="17"/>
  <c r="I80" i="109" s="1"/>
  <c r="P30" i="17"/>
  <c r="P80" i="109" s="1"/>
  <c r="AK30" i="16"/>
  <c r="J30" i="16"/>
  <c r="J54" i="109" s="1"/>
  <c r="Z30" i="16"/>
  <c r="AI30" i="17"/>
  <c r="K30" i="17"/>
  <c r="K80" i="109" s="1"/>
  <c r="O30" i="17"/>
  <c r="O80" i="109" s="1"/>
  <c r="M30" i="17"/>
  <c r="M80" i="109" s="1"/>
  <c r="AL30" i="16"/>
  <c r="V30" i="16"/>
  <c r="V54" i="109" s="1"/>
  <c r="D30" i="17"/>
  <c r="D80" i="109" s="1"/>
  <c r="G30" i="17"/>
  <c r="G80" i="109" s="1"/>
  <c r="E30" i="17"/>
  <c r="E80" i="109" s="1"/>
  <c r="R30" i="17"/>
  <c r="R80" i="109" s="1"/>
  <c r="AH30" i="17"/>
  <c r="S30" i="17"/>
  <c r="S80" i="109" s="1"/>
  <c r="AC30" i="17"/>
  <c r="X80" i="109" s="1"/>
  <c r="X30" i="16"/>
  <c r="AM30" i="16"/>
  <c r="AJ30" i="16"/>
  <c r="L30" i="16"/>
  <c r="L54" i="109" s="1"/>
  <c r="N30" i="17"/>
  <c r="N80" i="109" s="1"/>
  <c r="U30" i="17"/>
  <c r="U80" i="109" s="1"/>
  <c r="AF30" i="17"/>
  <c r="Q30" i="16"/>
  <c r="Q54" i="109" s="1"/>
  <c r="AE30" i="16"/>
  <c r="AN30" i="16"/>
  <c r="H30" i="16"/>
  <c r="H54" i="109" s="1"/>
  <c r="T30" i="17"/>
  <c r="T80" i="109" s="1"/>
  <c r="A7" i="16"/>
  <c r="C30" i="16"/>
  <c r="C54" i="109" s="1"/>
  <c r="F30" i="16"/>
  <c r="F54" i="109" s="1"/>
  <c r="AG30" i="16"/>
  <c r="AO30" i="16"/>
  <c r="I30" i="16"/>
  <c r="I54" i="109" s="1"/>
  <c r="P30" i="16"/>
  <c r="P54" i="109" s="1"/>
  <c r="AK30" i="17"/>
  <c r="J30" i="17"/>
  <c r="J80" i="109" s="1"/>
  <c r="Z30" i="17"/>
  <c r="AI30" i="16"/>
  <c r="K30" i="16"/>
  <c r="K54" i="109" s="1"/>
  <c r="O30" i="16"/>
  <c r="O54" i="109" s="1"/>
  <c r="M30" i="16"/>
  <c r="M54" i="109" s="1"/>
  <c r="AL30" i="17"/>
  <c r="V30" i="17"/>
  <c r="V80" i="109" s="1"/>
  <c r="D30" i="16"/>
  <c r="D54" i="109" s="1"/>
  <c r="G30" i="16"/>
  <c r="G54" i="109" s="1"/>
  <c r="E30" i="16"/>
  <c r="E54" i="109" s="1"/>
  <c r="R30" i="16"/>
  <c r="R54" i="109" s="1"/>
  <c r="AH30" i="16"/>
  <c r="S30" i="16"/>
  <c r="S54" i="109" s="1"/>
  <c r="AC30" i="16"/>
  <c r="X54" i="109" s="1"/>
  <c r="X30" i="17"/>
  <c r="AM30" i="17"/>
  <c r="AJ30" i="17"/>
  <c r="L30" i="17"/>
  <c r="L80" i="109" s="1"/>
  <c r="N30" i="16"/>
  <c r="N54" i="109" s="1"/>
  <c r="U30" i="16"/>
  <c r="U54" i="109" s="1"/>
  <c r="AF30" i="16"/>
  <c r="Q30" i="17"/>
  <c r="Q80" i="109" s="1"/>
  <c r="AE30" i="17"/>
  <c r="AN30" i="17"/>
  <c r="H30" i="17"/>
  <c r="H80" i="109" s="1"/>
  <c r="T30" i="16"/>
  <c r="T54" i="109" s="1"/>
  <c r="E60" i="100"/>
  <c r="F11" i="103"/>
  <c r="F15" i="103"/>
  <c r="F43" i="100"/>
  <c r="G40" i="100"/>
  <c r="F38" i="103"/>
  <c r="F85" i="100"/>
  <c r="F21" i="103"/>
  <c r="F37" i="103"/>
  <c r="F25" i="103"/>
  <c r="F30" i="103"/>
  <c r="F24" i="103"/>
  <c r="F49" i="100"/>
  <c r="F82" i="100"/>
  <c r="F26" i="103"/>
  <c r="F13" i="103"/>
  <c r="F29" i="103"/>
  <c r="G41" i="100"/>
  <c r="F90" i="100"/>
  <c r="F16" i="103"/>
  <c r="F31" i="103"/>
  <c r="F41" i="100"/>
  <c r="F50" i="100"/>
  <c r="F44" i="100"/>
  <c r="F46" i="100"/>
  <c r="F76" i="100"/>
  <c r="F42" i="100"/>
  <c r="F45" i="100"/>
  <c r="F79" i="100"/>
  <c r="F78" i="100"/>
  <c r="G31" i="103"/>
  <c r="E42" i="100"/>
  <c r="F12" i="103"/>
  <c r="F89" i="100"/>
  <c r="F72" i="100"/>
  <c r="G42" i="100"/>
  <c r="F60" i="100"/>
  <c r="F17" i="103"/>
  <c r="F80" i="100"/>
  <c r="F22" i="103"/>
  <c r="F40" i="100"/>
  <c r="F75" i="100"/>
  <c r="E40" i="100"/>
  <c r="F14" i="103"/>
  <c r="E41" i="100"/>
  <c r="A27" i="20" l="1"/>
  <c r="C52" i="111"/>
  <c r="M27" i="65"/>
  <c r="X25" i="113"/>
  <c r="X52" i="111"/>
  <c r="E27" i="59"/>
  <c r="E25" i="113"/>
  <c r="X52" i="112"/>
  <c r="A27" i="15"/>
  <c r="C78" i="112"/>
  <c r="A27" i="21"/>
  <c r="C78" i="111"/>
  <c r="P27" i="59"/>
  <c r="P25" i="113"/>
  <c r="A27" i="12"/>
  <c r="C52" i="112"/>
  <c r="AI31" i="21"/>
  <c r="AG31" i="21"/>
  <c r="AJ31" i="21"/>
  <c r="AS30" i="21"/>
  <c r="AR31" i="57"/>
  <c r="AG8" i="59"/>
  <c r="F27" i="59"/>
  <c r="AF15" i="59"/>
  <c r="H9" i="59"/>
  <c r="N11" i="59"/>
  <c r="N12" i="59"/>
  <c r="AO8" i="59"/>
  <c r="R20" i="59"/>
  <c r="S15" i="59"/>
  <c r="G18" i="59"/>
  <c r="U17" i="59"/>
  <c r="O30" i="57"/>
  <c r="O27" i="113" s="1"/>
  <c r="I26" i="59"/>
  <c r="AG24" i="59"/>
  <c r="AN20" i="59"/>
  <c r="AS25" i="59"/>
  <c r="U30" i="57"/>
  <c r="U27" i="113" s="1"/>
  <c r="S17" i="59"/>
  <c r="AG31" i="57"/>
  <c r="AN13" i="65"/>
  <c r="AG9" i="65"/>
  <c r="A15" i="21"/>
  <c r="C73" i="111"/>
  <c r="AK13" i="65"/>
  <c r="AR13" i="59"/>
  <c r="V21" i="59"/>
  <c r="M10" i="59"/>
  <c r="N17" i="59"/>
  <c r="C12" i="59"/>
  <c r="A12" i="59" s="1"/>
  <c r="AG17" i="59"/>
  <c r="AC13" i="59"/>
  <c r="U26" i="59"/>
  <c r="AM26" i="59"/>
  <c r="G19" i="59"/>
  <c r="AR14" i="59"/>
  <c r="V31" i="57"/>
  <c r="V28" i="113" s="1"/>
  <c r="O31" i="57"/>
  <c r="O28" i="113" s="1"/>
  <c r="V31" i="20"/>
  <c r="V55" i="111" s="1"/>
  <c r="AI13" i="65"/>
  <c r="N13" i="65"/>
  <c r="L9" i="65"/>
  <c r="E9" i="65"/>
  <c r="G23" i="65"/>
  <c r="E15" i="65"/>
  <c r="AH9" i="65"/>
  <c r="N15" i="65"/>
  <c r="AL30" i="21"/>
  <c r="O17" i="59"/>
  <c r="N10" i="59"/>
  <c r="N16" i="59"/>
  <c r="V20" i="59"/>
  <c r="T25" i="59"/>
  <c r="AE20" i="59"/>
  <c r="R31" i="24"/>
  <c r="Q15" i="65"/>
  <c r="P13" i="65"/>
  <c r="K13" i="65"/>
  <c r="AC13" i="65"/>
  <c r="AF9" i="65"/>
  <c r="C37" i="113"/>
  <c r="G13" i="65"/>
  <c r="AG13" i="65"/>
  <c r="P26" i="65"/>
  <c r="AJ31" i="24"/>
  <c r="M31" i="24"/>
  <c r="A21" i="24"/>
  <c r="AN31" i="24"/>
  <c r="C51" i="113"/>
  <c r="A28" i="23"/>
  <c r="F29" i="23" s="1"/>
  <c r="E29" i="27"/>
  <c r="G29" i="27"/>
  <c r="I29" i="27"/>
  <c r="K29" i="27"/>
  <c r="M29" i="27"/>
  <c r="O29" i="27"/>
  <c r="Q29" i="27"/>
  <c r="S29" i="27"/>
  <c r="U29" i="27"/>
  <c r="X29" i="27"/>
  <c r="AA29" i="27"/>
  <c r="AC29" i="27"/>
  <c r="AF29" i="27"/>
  <c r="AH29" i="27"/>
  <c r="AJ29" i="27"/>
  <c r="AL29" i="27"/>
  <c r="AN29" i="27"/>
  <c r="AQ29" i="27"/>
  <c r="AS29" i="27"/>
  <c r="B29" i="27"/>
  <c r="D29" i="27"/>
  <c r="F29" i="27"/>
  <c r="H29" i="27"/>
  <c r="J29" i="27"/>
  <c r="L29" i="27"/>
  <c r="N29" i="27"/>
  <c r="P29" i="27"/>
  <c r="R29" i="27"/>
  <c r="T29" i="27"/>
  <c r="V29" i="27"/>
  <c r="Z29" i="27"/>
  <c r="AB29" i="27"/>
  <c r="AE29" i="27"/>
  <c r="AG29" i="27"/>
  <c r="AI29" i="27"/>
  <c r="AK29" i="27"/>
  <c r="AM29" i="27"/>
  <c r="AO29" i="27"/>
  <c r="AR29" i="27"/>
  <c r="C29" i="27"/>
  <c r="E32" i="7"/>
  <c r="E29" i="110" s="1"/>
  <c r="AE29" i="7"/>
  <c r="AG29" i="7"/>
  <c r="AI29" i="7"/>
  <c r="AK29" i="7"/>
  <c r="AM29" i="7"/>
  <c r="AO29" i="7"/>
  <c r="AR29" i="7"/>
  <c r="D29" i="7"/>
  <c r="F29" i="7"/>
  <c r="H29" i="7"/>
  <c r="J29" i="7"/>
  <c r="L29" i="7"/>
  <c r="N29" i="7"/>
  <c r="P29" i="7"/>
  <c r="R29" i="7"/>
  <c r="T29" i="7"/>
  <c r="V29" i="7"/>
  <c r="B29" i="7"/>
  <c r="AC29" i="7"/>
  <c r="AF29" i="7"/>
  <c r="AH29" i="7"/>
  <c r="AJ29" i="7"/>
  <c r="AL29" i="7"/>
  <c r="AN29" i="7"/>
  <c r="AQ29" i="7"/>
  <c r="AS29" i="7"/>
  <c r="E29" i="7"/>
  <c r="G29" i="7"/>
  <c r="I29" i="7"/>
  <c r="K29" i="7"/>
  <c r="M29" i="7"/>
  <c r="O29" i="7"/>
  <c r="Q29" i="7"/>
  <c r="S29" i="7"/>
  <c r="U29" i="7"/>
  <c r="C29" i="7"/>
  <c r="V2" i="1"/>
  <c r="C1" i="110" s="1"/>
  <c r="D29" i="2"/>
  <c r="F29" i="2"/>
  <c r="H29" i="2"/>
  <c r="J29" i="2"/>
  <c r="L29" i="2"/>
  <c r="N29" i="2"/>
  <c r="P29" i="2"/>
  <c r="R29" i="2"/>
  <c r="T29" i="2"/>
  <c r="V29" i="2"/>
  <c r="Z29" i="2"/>
  <c r="AC29" i="2"/>
  <c r="AF29" i="2"/>
  <c r="AH29" i="2"/>
  <c r="AJ29" i="2"/>
  <c r="AL29" i="2"/>
  <c r="AN29" i="2"/>
  <c r="AQ29" i="2"/>
  <c r="AS29" i="2"/>
  <c r="E29" i="2"/>
  <c r="G29" i="2"/>
  <c r="I29" i="2"/>
  <c r="K29" i="2"/>
  <c r="M29" i="2"/>
  <c r="O29" i="2"/>
  <c r="Q29" i="2"/>
  <c r="S29" i="2"/>
  <c r="U29" i="2"/>
  <c r="X29" i="2"/>
  <c r="AB29" i="2"/>
  <c r="AE29" i="2"/>
  <c r="AG29" i="2"/>
  <c r="AI29" i="2"/>
  <c r="AK29" i="2"/>
  <c r="AM29" i="2"/>
  <c r="AO29" i="2"/>
  <c r="AR29" i="2"/>
  <c r="C29" i="2"/>
  <c r="B29" i="2"/>
  <c r="B31" i="100"/>
  <c r="S3" i="1" s="1"/>
  <c r="B61" i="100"/>
  <c r="A15" i="24"/>
  <c r="H30" i="25"/>
  <c r="H80" i="113" s="1"/>
  <c r="C11" i="59"/>
  <c r="A11" i="59" s="1"/>
  <c r="J31" i="24"/>
  <c r="E31" i="24"/>
  <c r="R9" i="65"/>
  <c r="I15" i="65"/>
  <c r="AL15" i="65"/>
  <c r="O9" i="65"/>
  <c r="T9" i="65"/>
  <c r="C9" i="65"/>
  <c r="A9" i="65" s="1"/>
  <c r="AE11" i="65"/>
  <c r="F11" i="65"/>
  <c r="U11" i="65"/>
  <c r="K11" i="65"/>
  <c r="AR9" i="65"/>
  <c r="S15" i="65"/>
  <c r="V11" i="65"/>
  <c r="AN9" i="65"/>
  <c r="T15" i="65"/>
  <c r="C35" i="111"/>
  <c r="N31" i="24"/>
  <c r="C11" i="65"/>
  <c r="A11" i="65" s="1"/>
  <c r="T11" i="65"/>
  <c r="S11" i="65"/>
  <c r="H11" i="65"/>
  <c r="AS9" i="65"/>
  <c r="X23" i="65"/>
  <c r="G11" i="65"/>
  <c r="M11" i="65"/>
  <c r="R11" i="65"/>
  <c r="AI11" i="65"/>
  <c r="M9" i="65"/>
  <c r="AK23" i="65"/>
  <c r="L23" i="65"/>
  <c r="Q26" i="65"/>
  <c r="O26" i="65"/>
  <c r="X26" i="65"/>
  <c r="S9" i="65"/>
  <c r="AK26" i="65"/>
  <c r="AM26" i="65"/>
  <c r="AK9" i="65"/>
  <c r="E11" i="65"/>
  <c r="AQ11" i="65"/>
  <c r="J11" i="65"/>
  <c r="AL26" i="65"/>
  <c r="AJ11" i="65"/>
  <c r="AN11" i="65"/>
  <c r="AF11" i="65"/>
  <c r="R26" i="65"/>
  <c r="C26" i="65"/>
  <c r="A26" i="65" s="1"/>
  <c r="A8" i="20"/>
  <c r="A20" i="20"/>
  <c r="C64" i="111"/>
  <c r="AR26" i="65"/>
  <c r="A14" i="24"/>
  <c r="A18" i="25"/>
  <c r="A22" i="24"/>
  <c r="I13" i="65"/>
  <c r="AC11" i="65"/>
  <c r="O13" i="65"/>
  <c r="M13" i="65"/>
  <c r="S13" i="65"/>
  <c r="AE13" i="65"/>
  <c r="AJ31" i="57"/>
  <c r="AH30" i="21"/>
  <c r="AM22" i="65"/>
  <c r="X11" i="65"/>
  <c r="C13" i="65"/>
  <c r="A13" i="65" s="1"/>
  <c r="AH11" i="65"/>
  <c r="D13" i="65"/>
  <c r="N11" i="65"/>
  <c r="P11" i="65"/>
  <c r="I26" i="65"/>
  <c r="I11" i="65"/>
  <c r="AG11" i="65"/>
  <c r="AR11" i="65"/>
  <c r="O17" i="65"/>
  <c r="D11" i="65"/>
  <c r="AG26" i="65"/>
  <c r="AJ13" i="65"/>
  <c r="AE26" i="65"/>
  <c r="G26" i="65"/>
  <c r="AS26" i="65"/>
  <c r="AC26" i="65"/>
  <c r="L11" i="65"/>
  <c r="AO11" i="65"/>
  <c r="R13" i="65"/>
  <c r="N26" i="65"/>
  <c r="AL11" i="65"/>
  <c r="V26" i="65"/>
  <c r="X13" i="65"/>
  <c r="U26" i="65"/>
  <c r="D26" i="65"/>
  <c r="K21" i="65"/>
  <c r="AS11" i="65"/>
  <c r="J13" i="65"/>
  <c r="F26" i="65"/>
  <c r="T13" i="65"/>
  <c r="AL13" i="65"/>
  <c r="AJ26" i="65"/>
  <c r="S26" i="65"/>
  <c r="T22" i="65"/>
  <c r="O22" i="65"/>
  <c r="AN26" i="65"/>
  <c r="U13" i="65"/>
  <c r="H13" i="65"/>
  <c r="V22" i="113"/>
  <c r="AN30" i="24"/>
  <c r="AM13" i="65"/>
  <c r="AR13" i="65"/>
  <c r="AH13" i="65"/>
  <c r="Q23" i="65"/>
  <c r="AC23" i="65"/>
  <c r="D23" i="65"/>
  <c r="AJ9" i="65"/>
  <c r="AL9" i="65"/>
  <c r="H9" i="65"/>
  <c r="AI9" i="65"/>
  <c r="J9" i="65"/>
  <c r="D9" i="65"/>
  <c r="G9" i="65"/>
  <c r="V9" i="65"/>
  <c r="AQ9" i="65"/>
  <c r="X9" i="65"/>
  <c r="A26" i="20"/>
  <c r="C51" i="111"/>
  <c r="A26" i="15"/>
  <c r="C77" i="112"/>
  <c r="A26" i="12"/>
  <c r="C51" i="112"/>
  <c r="A26" i="21"/>
  <c r="C77" i="111"/>
  <c r="K26" i="65"/>
  <c r="K24" i="113"/>
  <c r="H26" i="59"/>
  <c r="H24" i="113"/>
  <c r="J26" i="59"/>
  <c r="J24" i="113"/>
  <c r="E32" i="111"/>
  <c r="P9" i="65"/>
  <c r="N9" i="65"/>
  <c r="K9" i="65"/>
  <c r="Q9" i="65"/>
  <c r="AC9" i="65"/>
  <c r="AO9" i="65"/>
  <c r="AL23" i="65"/>
  <c r="U15" i="65"/>
  <c r="A25" i="20"/>
  <c r="C50" i="111"/>
  <c r="A25" i="24"/>
  <c r="C50" i="113"/>
  <c r="AM19" i="65"/>
  <c r="C1" i="112"/>
  <c r="M1" i="111"/>
  <c r="M1" i="110"/>
  <c r="Z1" i="113"/>
  <c r="M1" i="112"/>
  <c r="C1" i="111"/>
  <c r="N30" i="25"/>
  <c r="N80" i="113" s="1"/>
  <c r="N76" i="113"/>
  <c r="A25" i="25"/>
  <c r="C76" i="113"/>
  <c r="A25" i="21"/>
  <c r="C76" i="111"/>
  <c r="C26" i="59"/>
  <c r="A26" i="59" s="1"/>
  <c r="C23" i="113"/>
  <c r="AK31" i="24"/>
  <c r="AH15" i="65"/>
  <c r="R21" i="65"/>
  <c r="O31" i="62"/>
  <c r="AF30" i="57"/>
  <c r="AK31" i="62"/>
  <c r="AQ31" i="20"/>
  <c r="AQ31" i="21"/>
  <c r="AH26" i="65"/>
  <c r="AI30" i="21"/>
  <c r="AR30" i="57"/>
  <c r="AS31" i="21"/>
  <c r="AF32" i="7"/>
  <c r="F32" i="7"/>
  <c r="F29" i="110" s="1"/>
  <c r="A23" i="12"/>
  <c r="AC32" i="7"/>
  <c r="X29" i="110" s="1"/>
  <c r="D32" i="7"/>
  <c r="D29" i="110" s="1"/>
  <c r="S32" i="7"/>
  <c r="S29" i="110" s="1"/>
  <c r="AQ32" i="7"/>
  <c r="R32" i="7"/>
  <c r="R29" i="110" s="1"/>
  <c r="AK32" i="7"/>
  <c r="K32" i="7"/>
  <c r="K29" i="110" s="1"/>
  <c r="A20" i="12"/>
  <c r="A12" i="12"/>
  <c r="C62" i="112"/>
  <c r="C73" i="112"/>
  <c r="A22" i="15"/>
  <c r="C64" i="112"/>
  <c r="A19" i="12"/>
  <c r="C75" i="112"/>
  <c r="A7" i="12"/>
  <c r="AB31" i="20"/>
  <c r="C59" i="112"/>
  <c r="C41" i="112"/>
  <c r="C35" i="112"/>
  <c r="AL32" i="7"/>
  <c r="V32" i="7"/>
  <c r="V29" i="110" s="1"/>
  <c r="L32" i="7"/>
  <c r="L29" i="110" s="1"/>
  <c r="AR32" i="7"/>
  <c r="AE32" i="7"/>
  <c r="Q32" i="7"/>
  <c r="Q29" i="110" s="1"/>
  <c r="G32" i="7"/>
  <c r="G29" i="110" s="1"/>
  <c r="AB31" i="18"/>
  <c r="C32" i="7"/>
  <c r="C29" i="110" s="1"/>
  <c r="AH32" i="7"/>
  <c r="T32" i="7"/>
  <c r="T29" i="110" s="1"/>
  <c r="J32" i="7"/>
  <c r="J29" i="110" s="1"/>
  <c r="AM32" i="7"/>
  <c r="O32" i="7"/>
  <c r="O29" i="110" s="1"/>
  <c r="A21" i="12"/>
  <c r="C47" i="112"/>
  <c r="X35" i="112"/>
  <c r="A25" i="15"/>
  <c r="C76" i="112"/>
  <c r="F21" i="59"/>
  <c r="G11" i="59"/>
  <c r="F18" i="59"/>
  <c r="S8" i="59"/>
  <c r="V30" i="57"/>
  <c r="V27" i="113" s="1"/>
  <c r="U24" i="59"/>
  <c r="A11" i="57"/>
  <c r="AH15" i="59"/>
  <c r="F20" i="59"/>
  <c r="AG21" i="59"/>
  <c r="A25" i="57"/>
  <c r="M18" i="59"/>
  <c r="C20" i="59"/>
  <c r="A20" i="59" s="1"/>
  <c r="K27" i="59"/>
  <c r="Q13" i="59"/>
  <c r="A20" i="57"/>
  <c r="AG30" i="57"/>
  <c r="C25" i="59"/>
  <c r="A25" i="59" s="1"/>
  <c r="AF31" i="57"/>
  <c r="I9" i="65"/>
  <c r="AH20" i="65"/>
  <c r="J26" i="65"/>
  <c r="R10" i="65"/>
  <c r="C67" i="111"/>
  <c r="AL20" i="65"/>
  <c r="E13" i="65"/>
  <c r="AN9" i="59"/>
  <c r="AN31" i="59" s="1"/>
  <c r="J17" i="59"/>
  <c r="Q14" i="59"/>
  <c r="AN23" i="59"/>
  <c r="J10" i="59"/>
  <c r="J16" i="59"/>
  <c r="Q25" i="59"/>
  <c r="J11" i="59"/>
  <c r="AH26" i="59"/>
  <c r="AH20" i="59"/>
  <c r="V24" i="59"/>
  <c r="V30" i="59" s="1"/>
  <c r="R18" i="59"/>
  <c r="E30" i="57"/>
  <c r="E27" i="113" s="1"/>
  <c r="L30" i="57"/>
  <c r="L27" i="113" s="1"/>
  <c r="C21" i="59"/>
  <c r="A21" i="59" s="1"/>
  <c r="AF13" i="59"/>
  <c r="L16" i="59"/>
  <c r="G10" i="59"/>
  <c r="U23" i="59"/>
  <c r="AN31" i="57"/>
  <c r="Q31" i="57"/>
  <c r="Q28" i="113" s="1"/>
  <c r="F20" i="65"/>
  <c r="R20" i="65"/>
  <c r="AF13" i="65"/>
  <c r="Q20" i="65"/>
  <c r="C63" i="112"/>
  <c r="C47" i="111"/>
  <c r="Q10" i="113"/>
  <c r="F19" i="59"/>
  <c r="AL18" i="59"/>
  <c r="R17" i="59"/>
  <c r="AH16" i="59"/>
  <c r="M17" i="59"/>
  <c r="J15" i="59"/>
  <c r="D22" i="59"/>
  <c r="AK18" i="59"/>
  <c r="I24" i="59"/>
  <c r="AC18" i="59"/>
  <c r="V30" i="20"/>
  <c r="V54" i="111" s="1"/>
  <c r="L17" i="59"/>
  <c r="S9" i="59"/>
  <c r="R31" i="57"/>
  <c r="R28" i="113" s="1"/>
  <c r="I31" i="57"/>
  <c r="I28" i="113" s="1"/>
  <c r="D31" i="21"/>
  <c r="D81" i="111" s="1"/>
  <c r="U31" i="21"/>
  <c r="U81" i="111" s="1"/>
  <c r="M31" i="57"/>
  <c r="M28" i="113" s="1"/>
  <c r="X20" i="65"/>
  <c r="J15" i="65"/>
  <c r="V20" i="65"/>
  <c r="U23" i="65"/>
  <c r="H26" i="65"/>
  <c r="M17" i="65"/>
  <c r="Q13" i="65"/>
  <c r="C14" i="65"/>
  <c r="A14" i="65" s="1"/>
  <c r="R17" i="65"/>
  <c r="N20" i="65"/>
  <c r="U18" i="65"/>
  <c r="AK11" i="65"/>
  <c r="R25" i="65"/>
  <c r="AE31" i="57"/>
  <c r="AK20" i="65"/>
  <c r="AH31" i="21"/>
  <c r="G30" i="62"/>
  <c r="V30" i="62"/>
  <c r="AH27" i="59"/>
  <c r="M26" i="65"/>
  <c r="AL17" i="59"/>
  <c r="AL31" i="21"/>
  <c r="AM9" i="65"/>
  <c r="AQ30" i="20"/>
  <c r="AM31" i="21"/>
  <c r="AQ30" i="21"/>
  <c r="X17" i="113"/>
  <c r="AI19" i="65"/>
  <c r="AF19" i="65"/>
  <c r="AL19" i="65"/>
  <c r="D19" i="65"/>
  <c r="T19" i="65"/>
  <c r="I19" i="65"/>
  <c r="P19" i="65"/>
  <c r="V19" i="65"/>
  <c r="R19" i="65"/>
  <c r="J19" i="65"/>
  <c r="Q19" i="65"/>
  <c r="AO19" i="65"/>
  <c r="AK19" i="65"/>
  <c r="E19" i="65"/>
  <c r="C19" i="65"/>
  <c r="A19" i="65" s="1"/>
  <c r="U19" i="65"/>
  <c r="M19" i="65"/>
  <c r="N19" i="65"/>
  <c r="AC19" i="65"/>
  <c r="AQ19" i="65"/>
  <c r="H19" i="65"/>
  <c r="F19" i="65"/>
  <c r="K19" i="65"/>
  <c r="G19" i="65"/>
  <c r="X19" i="65"/>
  <c r="H25" i="65"/>
  <c r="D25" i="65"/>
  <c r="C25" i="65"/>
  <c r="A25" i="65" s="1"/>
  <c r="N25" i="65"/>
  <c r="J25" i="65"/>
  <c r="L25" i="65"/>
  <c r="E25" i="65"/>
  <c r="Q25" i="65"/>
  <c r="AQ25" i="65"/>
  <c r="K25" i="65"/>
  <c r="AC25" i="65"/>
  <c r="M25" i="65"/>
  <c r="AF25" i="65"/>
  <c r="I25" i="65"/>
  <c r="AG25" i="65"/>
  <c r="S25" i="65"/>
  <c r="X25" i="65"/>
  <c r="AS25" i="65"/>
  <c r="D67" i="111"/>
  <c r="D30" i="21"/>
  <c r="D80" i="111" s="1"/>
  <c r="R30" i="57"/>
  <c r="R27" i="113" s="1"/>
  <c r="AJ12" i="59"/>
  <c r="AC20" i="59"/>
  <c r="F10" i="59"/>
  <c r="C8" i="59"/>
  <c r="A18" i="57"/>
  <c r="AM10" i="59"/>
  <c r="M27" i="59"/>
  <c r="C18" i="59"/>
  <c r="A18" i="59" s="1"/>
  <c r="G30" i="57"/>
  <c r="G27" i="113" s="1"/>
  <c r="AC25" i="59"/>
  <c r="AK20" i="59"/>
  <c r="N31" i="21"/>
  <c r="N81" i="111" s="1"/>
  <c r="F9" i="65"/>
  <c r="H17" i="65"/>
  <c r="AI25" i="65"/>
  <c r="R24" i="65"/>
  <c r="V24" i="65"/>
  <c r="S24" i="65"/>
  <c r="AI12" i="65"/>
  <c r="AL12" i="65"/>
  <c r="AC12" i="65"/>
  <c r="AM16" i="65"/>
  <c r="AQ16" i="65"/>
  <c r="AS16" i="65"/>
  <c r="AR16" i="65"/>
  <c r="C75" i="113"/>
  <c r="A24" i="25"/>
  <c r="C33" i="113"/>
  <c r="A8" i="24"/>
  <c r="A17" i="24"/>
  <c r="C42" i="113"/>
  <c r="AI31" i="25"/>
  <c r="C36" i="113"/>
  <c r="A11" i="24"/>
  <c r="AK31" i="20"/>
  <c r="AJ31" i="62"/>
  <c r="AE7" i="65"/>
  <c r="F7" i="65"/>
  <c r="AK7" i="65"/>
  <c r="AJ7" i="65"/>
  <c r="N7" i="65"/>
  <c r="G7" i="65"/>
  <c r="K7" i="65"/>
  <c r="F31" i="62"/>
  <c r="AM9" i="59"/>
  <c r="R26" i="59"/>
  <c r="AJ13" i="59"/>
  <c r="AL30" i="57"/>
  <c r="AL16" i="59"/>
  <c r="A7" i="57"/>
  <c r="AC19" i="59"/>
  <c r="L21" i="59"/>
  <c r="H31" i="21"/>
  <c r="H81" i="111" s="1"/>
  <c r="AL31" i="57"/>
  <c r="H30" i="21"/>
  <c r="H80" i="111" s="1"/>
  <c r="A10" i="15"/>
  <c r="O9" i="113"/>
  <c r="O11" i="65"/>
  <c r="P25" i="65"/>
  <c r="A19" i="20"/>
  <c r="C44" i="111"/>
  <c r="L19" i="65"/>
  <c r="A8" i="12"/>
  <c r="C33" i="112"/>
  <c r="A24" i="12"/>
  <c r="C49" i="112"/>
  <c r="A23" i="20"/>
  <c r="C48" i="111"/>
  <c r="U25" i="65"/>
  <c r="AH24" i="65"/>
  <c r="D24" i="65"/>
  <c r="C24" i="65"/>
  <c r="A24" i="65" s="1"/>
  <c r="E24" i="65"/>
  <c r="T24" i="65"/>
  <c r="C62" i="113"/>
  <c r="A11" i="25"/>
  <c r="A18" i="12"/>
  <c r="AK21" i="59"/>
  <c r="M26" i="59"/>
  <c r="J8" i="59"/>
  <c r="G20" i="59"/>
  <c r="M22" i="59"/>
  <c r="M21" i="59"/>
  <c r="H18" i="59"/>
  <c r="AQ18" i="59"/>
  <c r="M31" i="25"/>
  <c r="M81" i="113" s="1"/>
  <c r="V31" i="12"/>
  <c r="V55" i="112" s="1"/>
  <c r="AS32" i="7"/>
  <c r="AJ32" i="7"/>
  <c r="P32" i="7"/>
  <c r="P29" i="110" s="1"/>
  <c r="H32" i="7"/>
  <c r="H29" i="110" s="1"/>
  <c r="AO32" i="7"/>
  <c r="AG32" i="7"/>
  <c r="U32" i="7"/>
  <c r="U29" i="110" s="1"/>
  <c r="M32" i="7"/>
  <c r="M29" i="110" s="1"/>
  <c r="G31" i="57"/>
  <c r="G28" i="113" s="1"/>
  <c r="N30" i="21"/>
  <c r="N80" i="111" s="1"/>
  <c r="AJ25" i="65"/>
  <c r="P16" i="65"/>
  <c r="U16" i="65"/>
  <c r="AH19" i="65"/>
  <c r="AN25" i="65"/>
  <c r="O15" i="65"/>
  <c r="AR31" i="25"/>
  <c r="E30" i="24"/>
  <c r="AJ30" i="24"/>
  <c r="AG31" i="24"/>
  <c r="AS30" i="20"/>
  <c r="AO30" i="21"/>
  <c r="U31" i="62"/>
  <c r="Q31" i="62"/>
  <c r="AC21" i="65"/>
  <c r="X31" i="18"/>
  <c r="AJ30" i="21"/>
  <c r="AF31" i="21"/>
  <c r="AM30" i="21"/>
  <c r="S31" i="57"/>
  <c r="S28" i="113" s="1"/>
  <c r="AK31" i="21"/>
  <c r="M30" i="62"/>
  <c r="AQ31" i="62"/>
  <c r="G31" i="62"/>
  <c r="E31" i="62"/>
  <c r="H31" i="62"/>
  <c r="AS31" i="62"/>
  <c r="V31" i="62"/>
  <c r="AF31" i="62"/>
  <c r="U30" i="21"/>
  <c r="U80" i="111" s="1"/>
  <c r="R30" i="62"/>
  <c r="I31" i="62"/>
  <c r="AC30" i="62"/>
  <c r="AE31" i="62"/>
  <c r="AL31" i="62"/>
  <c r="U27" i="65"/>
  <c r="AN30" i="57"/>
  <c r="S31" i="62"/>
  <c r="AK31" i="57"/>
  <c r="E31" i="12"/>
  <c r="E55" i="113" s="1"/>
  <c r="AL31" i="20"/>
  <c r="AS15" i="65"/>
  <c r="H27" i="65"/>
  <c r="AL30" i="20"/>
  <c r="AE19" i="65"/>
  <c r="AG19" i="65"/>
  <c r="AR19" i="65"/>
  <c r="AS19" i="65"/>
  <c r="AE15" i="65"/>
  <c r="AQ27" i="65"/>
  <c r="Q27" i="65"/>
  <c r="AE27" i="65"/>
  <c r="AJ27" i="65"/>
  <c r="L31" i="20"/>
  <c r="L55" i="111" s="1"/>
  <c r="AN30" i="20"/>
  <c r="AO31" i="62"/>
  <c r="C31" i="25"/>
  <c r="C81" i="113" s="1"/>
  <c r="AN19" i="65"/>
  <c r="AM25" i="65"/>
  <c r="AE25" i="65"/>
  <c r="AJ31" i="12"/>
  <c r="AJ22" i="65"/>
  <c r="AH13" i="59"/>
  <c r="AN30" i="21"/>
  <c r="AQ13" i="65"/>
  <c r="AM30" i="62"/>
  <c r="AR31" i="21"/>
  <c r="AB31" i="16"/>
  <c r="J31" i="12"/>
  <c r="J55" i="113" s="1"/>
  <c r="S14" i="65"/>
  <c r="AN30" i="62"/>
  <c r="AR30" i="62"/>
  <c r="V30" i="12"/>
  <c r="V54" i="113" s="1"/>
  <c r="AH12" i="59"/>
  <c r="O30" i="20"/>
  <c r="O54" i="111" s="1"/>
  <c r="AE10" i="59"/>
  <c r="AE30" i="62"/>
  <c r="D16" i="59"/>
  <c r="U27" i="59"/>
  <c r="Q17" i="59"/>
  <c r="AJ23" i="59"/>
  <c r="AJ30" i="59" s="1"/>
  <c r="M30" i="57"/>
  <c r="M27" i="113" s="1"/>
  <c r="AN27" i="59"/>
  <c r="S30" i="21"/>
  <c r="S80" i="111" s="1"/>
  <c r="AQ31" i="57"/>
  <c r="M31" i="62"/>
  <c r="AN31" i="21"/>
  <c r="H7" i="65"/>
  <c r="AL7" i="65"/>
  <c r="X22" i="65"/>
  <c r="AJ14" i="65"/>
  <c r="P7" i="65"/>
  <c r="F18" i="65"/>
  <c r="AH17" i="65"/>
  <c r="L7" i="65"/>
  <c r="Q10" i="65"/>
  <c r="AQ14" i="65"/>
  <c r="V7" i="65"/>
  <c r="D7" i="65"/>
  <c r="X7" i="65"/>
  <c r="N21" i="65"/>
  <c r="C41" i="111"/>
  <c r="C40" i="111"/>
  <c r="C46" i="111"/>
  <c r="C67" i="112"/>
  <c r="E35" i="112"/>
  <c r="V22" i="65"/>
  <c r="D22" i="65"/>
  <c r="AH22" i="65"/>
  <c r="AK22" i="65"/>
  <c r="U22" i="65"/>
  <c r="M7" i="65"/>
  <c r="G22" i="65"/>
  <c r="M14" i="65"/>
  <c r="X21" i="65"/>
  <c r="AM31" i="24"/>
  <c r="D30" i="62"/>
  <c r="AI31" i="62"/>
  <c r="T30" i="62"/>
  <c r="AH30" i="62"/>
  <c r="AF31" i="20"/>
  <c r="J31" i="62"/>
  <c r="V25" i="65"/>
  <c r="G25" i="65"/>
  <c r="F25" i="65"/>
  <c r="E30" i="12"/>
  <c r="E54" i="113" s="1"/>
  <c r="P31" i="62"/>
  <c r="AG30" i="62"/>
  <c r="L31" i="62"/>
  <c r="H30" i="62"/>
  <c r="AH30" i="57"/>
  <c r="AJ30" i="57"/>
  <c r="S19" i="59"/>
  <c r="H16" i="59"/>
  <c r="AE9" i="59"/>
  <c r="Q24" i="59"/>
  <c r="AQ14" i="59"/>
  <c r="AK8" i="59"/>
  <c r="A14" i="57"/>
  <c r="AE30" i="57"/>
  <c r="R25" i="59"/>
  <c r="AM30" i="57"/>
  <c r="AC15" i="59"/>
  <c r="G30" i="21"/>
  <c r="G80" i="111" s="1"/>
  <c r="D31" i="57"/>
  <c r="D28" i="113" s="1"/>
  <c r="AM31" i="62"/>
  <c r="AG31" i="62"/>
  <c r="M31" i="21"/>
  <c r="M81" i="111" s="1"/>
  <c r="K31" i="57"/>
  <c r="K28" i="113" s="1"/>
  <c r="T31" i="21"/>
  <c r="T81" i="111" s="1"/>
  <c r="V31" i="21"/>
  <c r="V81" i="111" s="1"/>
  <c r="AM31" i="57"/>
  <c r="R30" i="21"/>
  <c r="R80" i="111" s="1"/>
  <c r="H31" i="15"/>
  <c r="H81" i="112" s="1"/>
  <c r="P22" i="65"/>
  <c r="AI22" i="65"/>
  <c r="E7" i="65"/>
  <c r="AC22" i="65"/>
  <c r="U7" i="65"/>
  <c r="AN7" i="65"/>
  <c r="S7" i="65"/>
  <c r="AO7" i="65"/>
  <c r="AE9" i="65"/>
  <c r="J7" i="65"/>
  <c r="Q24" i="65"/>
  <c r="AI7" i="65"/>
  <c r="L10" i="65"/>
  <c r="G10" i="65"/>
  <c r="AR7" i="65"/>
  <c r="AN22" i="65"/>
  <c r="AC7" i="65"/>
  <c r="E14" i="65"/>
  <c r="C21" i="65"/>
  <c r="A21" i="65" s="1"/>
  <c r="AG7" i="65"/>
  <c r="C69" i="111"/>
  <c r="C74" i="112"/>
  <c r="N22" i="65"/>
  <c r="R22" i="65"/>
  <c r="AS7" i="65"/>
  <c r="Z31" i="18"/>
  <c r="AN30" i="12"/>
  <c r="N30" i="12"/>
  <c r="N54" i="113" s="1"/>
  <c r="K22" i="65"/>
  <c r="O7" i="65"/>
  <c r="AO10" i="65"/>
  <c r="AR22" i="65"/>
  <c r="AL25" i="65"/>
  <c r="O25" i="65"/>
  <c r="AR25" i="65"/>
  <c r="AH30" i="20"/>
  <c r="AG30" i="21"/>
  <c r="C30" i="21"/>
  <c r="C80" i="111" s="1"/>
  <c r="R31" i="62"/>
  <c r="I30" i="62"/>
  <c r="S30" i="62"/>
  <c r="K31" i="62"/>
  <c r="AJ30" i="62"/>
  <c r="AS23" i="59"/>
  <c r="K16" i="59"/>
  <c r="AQ30" i="57"/>
  <c r="D30" i="57"/>
  <c r="D27" i="113" s="1"/>
  <c r="K30" i="57"/>
  <c r="K27" i="113" s="1"/>
  <c r="I30" i="57"/>
  <c r="I27" i="113" s="1"/>
  <c r="D15" i="59"/>
  <c r="AM13" i="59"/>
  <c r="C30" i="57"/>
  <c r="C27" i="113" s="1"/>
  <c r="K17" i="59"/>
  <c r="Q18" i="59"/>
  <c r="H24" i="59"/>
  <c r="P22" i="59"/>
  <c r="T19" i="59"/>
  <c r="AQ13" i="59"/>
  <c r="M30" i="20"/>
  <c r="M54" i="111" s="1"/>
  <c r="J31" i="20"/>
  <c r="J55" i="111" s="1"/>
  <c r="N31" i="57"/>
  <c r="N28" i="113" s="1"/>
  <c r="K31" i="21"/>
  <c r="K81" i="111" s="1"/>
  <c r="F14" i="65"/>
  <c r="R7" i="65"/>
  <c r="T7" i="65"/>
  <c r="AQ7" i="65"/>
  <c r="AF7" i="65"/>
  <c r="Q7" i="65"/>
  <c r="Q17" i="65"/>
  <c r="AM21" i="65"/>
  <c r="H16" i="65"/>
  <c r="C7" i="65"/>
  <c r="A7" i="65" s="1"/>
  <c r="AM7" i="65"/>
  <c r="M22" i="65"/>
  <c r="AF22" i="65"/>
  <c r="E21" i="65"/>
  <c r="Q22" i="65"/>
  <c r="A18" i="20"/>
  <c r="AO22" i="65"/>
  <c r="F22" i="65"/>
  <c r="J22" i="65"/>
  <c r="AE22" i="65"/>
  <c r="AG22" i="65"/>
  <c r="S22" i="65"/>
  <c r="K10" i="65"/>
  <c r="AQ31" i="25"/>
  <c r="AM30" i="25"/>
  <c r="AI30" i="25"/>
  <c r="AM27" i="65"/>
  <c r="AQ22" i="65"/>
  <c r="T25" i="65"/>
  <c r="AO25" i="65"/>
  <c r="K30" i="62"/>
  <c r="J12" i="59"/>
  <c r="S30" i="57"/>
  <c r="S27" i="113" s="1"/>
  <c r="P30" i="62"/>
  <c r="AL30" i="62"/>
  <c r="H17" i="59"/>
  <c r="C14" i="59"/>
  <c r="A14" i="59" s="1"/>
  <c r="J30" i="57"/>
  <c r="J27" i="113" s="1"/>
  <c r="H30" i="57"/>
  <c r="H27" i="113" s="1"/>
  <c r="E16" i="59"/>
  <c r="U30" i="62"/>
  <c r="AS30" i="62"/>
  <c r="Q30" i="57"/>
  <c r="Q27" i="113" s="1"/>
  <c r="H27" i="59"/>
  <c r="S20" i="59"/>
  <c r="AS22" i="59"/>
  <c r="AS30" i="59" s="1"/>
  <c r="I22" i="59"/>
  <c r="L30" i="62"/>
  <c r="O30" i="62"/>
  <c r="Q22" i="59"/>
  <c r="AC22" i="59"/>
  <c r="K30" i="21"/>
  <c r="K80" i="111" s="1"/>
  <c r="G31" i="25"/>
  <c r="G81" i="113" s="1"/>
  <c r="AR31" i="62"/>
  <c r="Q31" i="21"/>
  <c r="Q81" i="111" s="1"/>
  <c r="AC31" i="62"/>
  <c r="O31" i="20"/>
  <c r="O55" i="111" s="1"/>
  <c r="AH31" i="20"/>
  <c r="AN31" i="62"/>
  <c r="J31" i="57"/>
  <c r="J28" i="113" s="1"/>
  <c r="S31" i="21"/>
  <c r="S81" i="111" s="1"/>
  <c r="E31" i="57"/>
  <c r="E28" i="113" s="1"/>
  <c r="P31" i="25"/>
  <c r="P81" i="113" s="1"/>
  <c r="O31" i="21"/>
  <c r="O81" i="111" s="1"/>
  <c r="Q30" i="21"/>
  <c r="Q80" i="111" s="1"/>
  <c r="V30" i="21"/>
  <c r="V80" i="111" s="1"/>
  <c r="AC30" i="21"/>
  <c r="X80" i="111" s="1"/>
  <c r="H10" i="65"/>
  <c r="D14" i="65"/>
  <c r="AJ21" i="65"/>
  <c r="L16" i="65"/>
  <c r="AJ16" i="65"/>
  <c r="AO14" i="65"/>
  <c r="AK14" i="65"/>
  <c r="L14" i="65"/>
  <c r="AL16" i="65"/>
  <c r="AL14" i="65"/>
  <c r="A23" i="21"/>
  <c r="M21" i="65"/>
  <c r="AN21" i="65"/>
  <c r="X16" i="65"/>
  <c r="I21" i="65"/>
  <c r="T10" i="65"/>
  <c r="R8" i="65"/>
  <c r="J14" i="65"/>
  <c r="AF10" i="65"/>
  <c r="S10" i="65"/>
  <c r="Q21" i="65"/>
  <c r="E16" i="65"/>
  <c r="K14" i="65"/>
  <c r="P10" i="65"/>
  <c r="N14" i="65"/>
  <c r="O10" i="65"/>
  <c r="AM10" i="65"/>
  <c r="J16" i="65"/>
  <c r="Q14" i="65"/>
  <c r="AI10" i="65"/>
  <c r="J21" i="65"/>
  <c r="AF21" i="65"/>
  <c r="AK21" i="65"/>
  <c r="AI21" i="65"/>
  <c r="F21" i="65"/>
  <c r="A20" i="21"/>
  <c r="J45" i="112"/>
  <c r="E48" i="112"/>
  <c r="C65" i="112"/>
  <c r="C60" i="112"/>
  <c r="AI16" i="65"/>
  <c r="S16" i="65"/>
  <c r="AE16" i="65"/>
  <c r="Q16" i="65"/>
  <c r="C35" i="113"/>
  <c r="C41" i="113"/>
  <c r="AH31" i="12"/>
  <c r="S17" i="113"/>
  <c r="H22" i="113"/>
  <c r="I10" i="65"/>
  <c r="X12" i="113"/>
  <c r="AS31" i="25"/>
  <c r="AQ31" i="24"/>
  <c r="AE31" i="24"/>
  <c r="AO31" i="24"/>
  <c r="AG31" i="25"/>
  <c r="AK30" i="24"/>
  <c r="AI31" i="24"/>
  <c r="M30" i="25"/>
  <c r="M80" i="113" s="1"/>
  <c r="K30" i="25"/>
  <c r="K80" i="113" s="1"/>
  <c r="S30" i="24"/>
  <c r="AQ31" i="12"/>
  <c r="M30" i="24"/>
  <c r="AH30" i="24"/>
  <c r="L31" i="24"/>
  <c r="AJ31" i="25"/>
  <c r="AL31" i="25"/>
  <c r="AO30" i="25"/>
  <c r="AQ30" i="25"/>
  <c r="R30" i="25"/>
  <c r="R80" i="113" s="1"/>
  <c r="AF31" i="24"/>
  <c r="AM30" i="20"/>
  <c r="AR30" i="21"/>
  <c r="O31" i="15"/>
  <c r="O81" i="112" s="1"/>
  <c r="A28" i="17"/>
  <c r="A28" i="19"/>
  <c r="P30" i="25"/>
  <c r="P80" i="113" s="1"/>
  <c r="J30" i="24"/>
  <c r="N15" i="59"/>
  <c r="Q21" i="59"/>
  <c r="AQ30" i="62"/>
  <c r="E21" i="59"/>
  <c r="I23" i="59"/>
  <c r="J13" i="59"/>
  <c r="C30" i="62"/>
  <c r="AC21" i="59"/>
  <c r="E30" i="62"/>
  <c r="C15" i="59"/>
  <c r="A15" i="59" s="1"/>
  <c r="AC8" i="59"/>
  <c r="M24" i="59"/>
  <c r="AF30" i="62"/>
  <c r="M25" i="59"/>
  <c r="AS30" i="57"/>
  <c r="E30" i="21"/>
  <c r="E80" i="111" s="1"/>
  <c r="AK30" i="21"/>
  <c r="AC31" i="57"/>
  <c r="X28" i="113" s="1"/>
  <c r="AS31" i="20"/>
  <c r="H31" i="25"/>
  <c r="H81" i="113" s="1"/>
  <c r="R31" i="25"/>
  <c r="R81" i="113" s="1"/>
  <c r="R31" i="21"/>
  <c r="R81" i="111" s="1"/>
  <c r="H31" i="57"/>
  <c r="H28" i="113" s="1"/>
  <c r="C31" i="57"/>
  <c r="C28" i="113" s="1"/>
  <c r="E31" i="21"/>
  <c r="E81" i="111" s="1"/>
  <c r="N31" i="25"/>
  <c r="N81" i="113" s="1"/>
  <c r="R31" i="20"/>
  <c r="R55" i="111" s="1"/>
  <c r="V10" i="65"/>
  <c r="N16" i="65"/>
  <c r="P14" i="65"/>
  <c r="I22" i="65"/>
  <c r="AH14" i="65"/>
  <c r="D21" i="65"/>
  <c r="AI14" i="65"/>
  <c r="X10" i="65"/>
  <c r="I14" i="65"/>
  <c r="AN14" i="65"/>
  <c r="AS10" i="65"/>
  <c r="I12" i="65"/>
  <c r="F16" i="65"/>
  <c r="AR14" i="65"/>
  <c r="O16" i="65"/>
  <c r="H21" i="65"/>
  <c r="AC16" i="65"/>
  <c r="AS21" i="65"/>
  <c r="F10" i="65"/>
  <c r="M16" i="65"/>
  <c r="AE21" i="65"/>
  <c r="AH10" i="65"/>
  <c r="R14" i="65"/>
  <c r="L12" i="65"/>
  <c r="D10" i="65"/>
  <c r="C10" i="65"/>
  <c r="A10" i="65" s="1"/>
  <c r="AG14" i="65"/>
  <c r="AS14" i="65"/>
  <c r="U14" i="65"/>
  <c r="AR12" i="65"/>
  <c r="AL10" i="65"/>
  <c r="V14" i="65"/>
  <c r="AO21" i="65"/>
  <c r="AH12" i="65"/>
  <c r="AE10" i="65"/>
  <c r="K16" i="65"/>
  <c r="AQ8" i="65"/>
  <c r="I16" i="65"/>
  <c r="AM14" i="65"/>
  <c r="P21" i="65"/>
  <c r="G21" i="65"/>
  <c r="AL21" i="65"/>
  <c r="C39" i="112"/>
  <c r="C34" i="111"/>
  <c r="AK16" i="65"/>
  <c r="C16" i="65"/>
  <c r="A16" i="65" s="1"/>
  <c r="AK10" i="65"/>
  <c r="L33" i="111"/>
  <c r="AG30" i="20"/>
  <c r="J30" i="15"/>
  <c r="J80" i="112" s="1"/>
  <c r="AO30" i="20"/>
  <c r="S12" i="65"/>
  <c r="S19" i="65"/>
  <c r="AI8" i="65"/>
  <c r="AC14" i="65"/>
  <c r="X19" i="113"/>
  <c r="AQ10" i="65"/>
  <c r="AE30" i="21"/>
  <c r="AM31" i="25"/>
  <c r="AO31" i="21"/>
  <c r="T75" i="112"/>
  <c r="P30" i="57"/>
  <c r="P27" i="113" s="1"/>
  <c r="T30" i="57"/>
  <c r="T27" i="113" s="1"/>
  <c r="J30" i="62"/>
  <c r="F30" i="62"/>
  <c r="F15" i="59"/>
  <c r="F12" i="59"/>
  <c r="H23" i="59"/>
  <c r="AC9" i="59"/>
  <c r="T18" i="59"/>
  <c r="E20" i="59"/>
  <c r="Q30" i="62"/>
  <c r="AC14" i="59"/>
  <c r="P21" i="59"/>
  <c r="T30" i="21"/>
  <c r="T80" i="111" s="1"/>
  <c r="T31" i="57"/>
  <c r="T28" i="113" s="1"/>
  <c r="C31" i="21"/>
  <c r="C81" i="111" s="1"/>
  <c r="G31" i="21"/>
  <c r="G81" i="111" s="1"/>
  <c r="S31" i="24"/>
  <c r="H31" i="12"/>
  <c r="H55" i="113" s="1"/>
  <c r="AC31" i="21"/>
  <c r="X81" i="111" s="1"/>
  <c r="O30" i="21"/>
  <c r="O80" i="111" s="1"/>
  <c r="G16" i="65"/>
  <c r="AJ12" i="65"/>
  <c r="J10" i="65"/>
  <c r="AC10" i="65"/>
  <c r="AR10" i="65"/>
  <c r="U10" i="65"/>
  <c r="AJ10" i="65"/>
  <c r="R16" i="65"/>
  <c r="T21" i="65"/>
  <c r="M10" i="65"/>
  <c r="E10" i="65"/>
  <c r="T14" i="65"/>
  <c r="E20" i="65"/>
  <c r="N10" i="65"/>
  <c r="AE14" i="65"/>
  <c r="AG16" i="65"/>
  <c r="O14" i="65"/>
  <c r="AN10" i="65"/>
  <c r="AQ21" i="65"/>
  <c r="AR21" i="65"/>
  <c r="V16" i="65"/>
  <c r="AF14" i="65"/>
  <c r="L21" i="65"/>
  <c r="O21" i="65"/>
  <c r="G14" i="65"/>
  <c r="AH21" i="65"/>
  <c r="U21" i="65"/>
  <c r="S21" i="65"/>
  <c r="V21" i="65"/>
  <c r="N32" i="112"/>
  <c r="D16" i="65"/>
  <c r="T16" i="65"/>
  <c r="E8" i="65"/>
  <c r="AK30" i="62"/>
  <c r="AF30" i="21"/>
  <c r="AL31" i="15"/>
  <c r="AI31" i="20"/>
  <c r="A28" i="61"/>
  <c r="AI16" i="59"/>
  <c r="AI31" i="59" s="1"/>
  <c r="AI30" i="57"/>
  <c r="AK30" i="57"/>
  <c r="AC30" i="57"/>
  <c r="X27" i="113" s="1"/>
  <c r="AC27" i="59"/>
  <c r="AO30" i="62"/>
  <c r="AC31" i="25"/>
  <c r="X81" i="113" s="1"/>
  <c r="Q31" i="25"/>
  <c r="Q81" i="113" s="1"/>
  <c r="AO31" i="20"/>
  <c r="AC27" i="65"/>
  <c r="O8" i="65"/>
  <c r="AL24" i="65"/>
  <c r="N24" i="65"/>
  <c r="AS24" i="65"/>
  <c r="AM8" i="65"/>
  <c r="AF8" i="65"/>
  <c r="AL31" i="12"/>
  <c r="M8" i="65"/>
  <c r="AJ30" i="12"/>
  <c r="J30" i="12"/>
  <c r="J54" i="112" s="1"/>
  <c r="M24" i="65"/>
  <c r="G24" i="65"/>
  <c r="AH27" i="65"/>
  <c r="V27" i="65"/>
  <c r="P27" i="65"/>
  <c r="AJ24" i="65"/>
  <c r="I27" i="65"/>
  <c r="AQ24" i="65"/>
  <c r="AE30" i="20"/>
  <c r="AL27" i="65"/>
  <c r="AK24" i="65"/>
  <c r="AL30" i="24"/>
  <c r="AC31" i="24"/>
  <c r="X55" i="113" s="1"/>
  <c r="N30" i="20"/>
  <c r="N54" i="111" s="1"/>
  <c r="P31" i="12"/>
  <c r="P55" i="113" s="1"/>
  <c r="P31" i="21"/>
  <c r="P81" i="111" s="1"/>
  <c r="AI31" i="57"/>
  <c r="K31" i="24"/>
  <c r="J30" i="21"/>
  <c r="J80" i="111" s="1"/>
  <c r="AG24" i="65"/>
  <c r="AH8" i="65"/>
  <c r="AO24" i="65"/>
  <c r="AL8" i="65"/>
  <c r="X24" i="65"/>
  <c r="O71" i="112"/>
  <c r="E27" i="65"/>
  <c r="P24" i="65"/>
  <c r="H24" i="65"/>
  <c r="U24" i="65"/>
  <c r="L24" i="65"/>
  <c r="K24" i="65"/>
  <c r="R27" i="65"/>
  <c r="AI24" i="65"/>
  <c r="AF27" i="65"/>
  <c r="K27" i="65"/>
  <c r="N31" i="62"/>
  <c r="L30" i="20"/>
  <c r="L54" i="111" s="1"/>
  <c r="AK30" i="20"/>
  <c r="AN31" i="20"/>
  <c r="AR31" i="20"/>
  <c r="AN24" i="65"/>
  <c r="G30" i="25"/>
  <c r="G80" i="113" s="1"/>
  <c r="F13" i="59"/>
  <c r="D8" i="65"/>
  <c r="I24" i="65"/>
  <c r="AF24" i="65"/>
  <c r="AC24" i="65"/>
  <c r="AR24" i="65"/>
  <c r="J24" i="65"/>
  <c r="X8" i="65"/>
  <c r="AM24" i="65"/>
  <c r="I8" i="65"/>
  <c r="O24" i="65"/>
  <c r="J27" i="65"/>
  <c r="T27" i="65"/>
  <c r="O27" i="65"/>
  <c r="AN27" i="65"/>
  <c r="M30" i="21"/>
  <c r="M80" i="111" s="1"/>
  <c r="AE24" i="65"/>
  <c r="G27" i="65"/>
  <c r="AI27" i="65"/>
  <c r="C66" i="113"/>
  <c r="A15" i="25"/>
  <c r="AM30" i="24"/>
  <c r="AI30" i="62"/>
  <c r="N30" i="57"/>
  <c r="N27" i="113" s="1"/>
  <c r="N14" i="59"/>
  <c r="AO27" i="59"/>
  <c r="P30" i="20"/>
  <c r="P54" i="111" s="1"/>
  <c r="AI30" i="20"/>
  <c r="H31" i="20"/>
  <c r="H55" i="111" s="1"/>
  <c r="E31" i="20"/>
  <c r="E55" i="111" s="1"/>
  <c r="T31" i="62"/>
  <c r="D31" i="62"/>
  <c r="AH31" i="62"/>
  <c r="F31" i="57"/>
  <c r="F28" i="113" s="1"/>
  <c r="AE31" i="21"/>
  <c r="U31" i="24"/>
  <c r="G31" i="20"/>
  <c r="G55" i="111" s="1"/>
  <c r="AE31" i="20"/>
  <c r="S30" i="20"/>
  <c r="S54" i="111" s="1"/>
  <c r="H30" i="20"/>
  <c r="H54" i="111" s="1"/>
  <c r="P30" i="21"/>
  <c r="P80" i="111" s="1"/>
  <c r="H15" i="65"/>
  <c r="V15" i="65"/>
  <c r="G15" i="65"/>
  <c r="F13" i="65"/>
  <c r="AN15" i="65"/>
  <c r="C36" i="111"/>
  <c r="AM31" i="20"/>
  <c r="AG15" i="65"/>
  <c r="F27" i="65"/>
  <c r="AG27" i="65"/>
  <c r="AS27" i="65"/>
  <c r="D27" i="65"/>
  <c r="J30" i="25"/>
  <c r="J80" i="113" s="1"/>
  <c r="K30" i="24"/>
  <c r="N30" i="62"/>
  <c r="AR30" i="20"/>
  <c r="F14" i="59"/>
  <c r="F30" i="20"/>
  <c r="F54" i="111" s="1"/>
  <c r="J31" i="21"/>
  <c r="J81" i="111" s="1"/>
  <c r="O31" i="25"/>
  <c r="O81" i="113" s="1"/>
  <c r="S31" i="20"/>
  <c r="S55" i="111" s="1"/>
  <c r="P31" i="20"/>
  <c r="P55" i="111" s="1"/>
  <c r="N31" i="20"/>
  <c r="N55" i="111" s="1"/>
  <c r="AF30" i="20"/>
  <c r="C30" i="20"/>
  <c r="C54" i="111" s="1"/>
  <c r="I30" i="21"/>
  <c r="I80" i="111" s="1"/>
  <c r="D30" i="20"/>
  <c r="D54" i="111" s="1"/>
  <c r="AQ15" i="65"/>
  <c r="X15" i="65"/>
  <c r="P15" i="65"/>
  <c r="AK15" i="65"/>
  <c r="AJ15" i="65"/>
  <c r="R15" i="65"/>
  <c r="AR15" i="65"/>
  <c r="C15" i="65"/>
  <c r="A15" i="65" s="1"/>
  <c r="V75" i="113"/>
  <c r="L15" i="65"/>
  <c r="AO15" i="65"/>
  <c r="S27" i="65"/>
  <c r="AR27" i="65"/>
  <c r="N27" i="65"/>
  <c r="AN30" i="25"/>
  <c r="U30" i="24"/>
  <c r="AO30" i="24"/>
  <c r="F30" i="25"/>
  <c r="F80" i="113" s="1"/>
  <c r="F30" i="57"/>
  <c r="F27" i="113" s="1"/>
  <c r="AO30" i="57"/>
  <c r="AO26" i="59"/>
  <c r="E30" i="20"/>
  <c r="E54" i="111" s="1"/>
  <c r="F31" i="20"/>
  <c r="F55" i="111" s="1"/>
  <c r="F31" i="21"/>
  <c r="F81" i="111" s="1"/>
  <c r="L31" i="21"/>
  <c r="L81" i="111" s="1"/>
  <c r="F31" i="24"/>
  <c r="I31" i="21"/>
  <c r="I81" i="111" s="1"/>
  <c r="C31" i="62"/>
  <c r="D31" i="20"/>
  <c r="D55" i="111" s="1"/>
  <c r="J30" i="20"/>
  <c r="J54" i="111" s="1"/>
  <c r="L30" i="21"/>
  <c r="L80" i="111" s="1"/>
  <c r="R30" i="20"/>
  <c r="R54" i="111" s="1"/>
  <c r="AF15" i="65"/>
  <c r="AI15" i="65"/>
  <c r="D15" i="65"/>
  <c r="AC15" i="65"/>
  <c r="K15" i="65"/>
  <c r="AM15" i="65"/>
  <c r="F15" i="65"/>
  <c r="A20" i="24"/>
  <c r="AJ30" i="20"/>
  <c r="F30" i="21"/>
  <c r="F80" i="111" s="1"/>
  <c r="AO27" i="65"/>
  <c r="L27" i="65"/>
  <c r="AK27" i="65"/>
  <c r="L8" i="65"/>
  <c r="AO18" i="65"/>
  <c r="T8" i="65"/>
  <c r="K8" i="65"/>
  <c r="AC8" i="65"/>
  <c r="X30" i="57"/>
  <c r="U8" i="65"/>
  <c r="N8" i="65"/>
  <c r="AN8" i="65"/>
  <c r="G8" i="65"/>
  <c r="AJ8" i="65"/>
  <c r="AJ18" i="65"/>
  <c r="Q18" i="65"/>
  <c r="S8" i="65"/>
  <c r="P8" i="65"/>
  <c r="AS8" i="65"/>
  <c r="AC18" i="65"/>
  <c r="AK8" i="65"/>
  <c r="AG8" i="65"/>
  <c r="V8" i="65"/>
  <c r="R18" i="65"/>
  <c r="AR8" i="65"/>
  <c r="F8" i="65"/>
  <c r="AO8" i="65"/>
  <c r="H8" i="65"/>
  <c r="AE8" i="65"/>
  <c r="J8" i="65"/>
  <c r="Q8" i="65"/>
  <c r="O18" i="65"/>
  <c r="AF18" i="65"/>
  <c r="AS18" i="65"/>
  <c r="C8" i="65"/>
  <c r="A8" i="65" s="1"/>
  <c r="AL31" i="24"/>
  <c r="AF30" i="25"/>
  <c r="O30" i="15"/>
  <c r="O80" i="112" s="1"/>
  <c r="C30" i="25"/>
  <c r="C80" i="113" s="1"/>
  <c r="F30" i="24"/>
  <c r="V31" i="25"/>
  <c r="V81" i="113" s="1"/>
  <c r="AO31" i="25"/>
  <c r="AN31" i="25"/>
  <c r="C70" i="112"/>
  <c r="C68" i="112"/>
  <c r="A28" i="13"/>
  <c r="AI31" i="15"/>
  <c r="AG31" i="12"/>
  <c r="AS30" i="24"/>
  <c r="AH31" i="25"/>
  <c r="AL30" i="12"/>
  <c r="G30" i="15"/>
  <c r="G80" i="112" s="1"/>
  <c r="D30" i="25"/>
  <c r="D80" i="113" s="1"/>
  <c r="I30" i="24"/>
  <c r="T30" i="24"/>
  <c r="V31" i="24"/>
  <c r="T31" i="25"/>
  <c r="T81" i="113" s="1"/>
  <c r="T31" i="24"/>
  <c r="C43" i="113"/>
  <c r="AC30" i="12"/>
  <c r="X54" i="112" s="1"/>
  <c r="AE31" i="25"/>
  <c r="AK30" i="25"/>
  <c r="C69" i="112"/>
  <c r="A18" i="15"/>
  <c r="N30" i="24"/>
  <c r="A7" i="24"/>
  <c r="AF30" i="24"/>
  <c r="AE30" i="25"/>
  <c r="Q30" i="24"/>
  <c r="S31" i="25"/>
  <c r="S81" i="113" s="1"/>
  <c r="K31" i="25"/>
  <c r="K81" i="113" s="1"/>
  <c r="C72" i="112"/>
  <c r="A19" i="24"/>
  <c r="AO30" i="12"/>
  <c r="C49" i="113"/>
  <c r="AE30" i="12"/>
  <c r="AH30" i="15"/>
  <c r="G30" i="12"/>
  <c r="G54" i="112" s="1"/>
  <c r="AN31" i="15"/>
  <c r="AF30" i="12"/>
  <c r="AN31" i="12"/>
  <c r="N31" i="12"/>
  <c r="N55" i="112" s="1"/>
  <c r="AQ30" i="15"/>
  <c r="E31" i="15"/>
  <c r="E81" i="112" s="1"/>
  <c r="T12" i="65"/>
  <c r="J12" i="65"/>
  <c r="O12" i="65"/>
  <c r="AE12" i="65"/>
  <c r="AG12" i="65"/>
  <c r="E12" i="65"/>
  <c r="M12" i="65"/>
  <c r="C12" i="65"/>
  <c r="A12" i="65" s="1"/>
  <c r="Q12" i="65"/>
  <c r="AN16" i="65"/>
  <c r="P12" i="65"/>
  <c r="R12" i="65"/>
  <c r="G12" i="65"/>
  <c r="AM12" i="65"/>
  <c r="U12" i="65"/>
  <c r="AQ12" i="65"/>
  <c r="V23" i="65"/>
  <c r="AF12" i="65"/>
  <c r="AF16" i="65"/>
  <c r="AS12" i="65"/>
  <c r="V12" i="65"/>
  <c r="AO12" i="65"/>
  <c r="N12" i="65"/>
  <c r="H12" i="65"/>
  <c r="D12" i="65"/>
  <c r="F12" i="65"/>
  <c r="X12" i="65"/>
  <c r="K12" i="65"/>
  <c r="AK12" i="65"/>
  <c r="X34" i="113"/>
  <c r="R30" i="12"/>
  <c r="R54" i="113" s="1"/>
  <c r="AG30" i="12"/>
  <c r="N30" i="15"/>
  <c r="N80" i="112" s="1"/>
  <c r="AN30" i="15"/>
  <c r="E30" i="15"/>
  <c r="E80" i="112" s="1"/>
  <c r="L30" i="24"/>
  <c r="AJ30" i="25"/>
  <c r="R30" i="24"/>
  <c r="AC30" i="25"/>
  <c r="X80" i="113" s="1"/>
  <c r="C30" i="24"/>
  <c r="AR30" i="25"/>
  <c r="AQ30" i="24"/>
  <c r="S30" i="25"/>
  <c r="S80" i="113" s="1"/>
  <c r="AG30" i="25"/>
  <c r="AS30" i="25"/>
  <c r="L31" i="25"/>
  <c r="L81" i="113" s="1"/>
  <c r="G31" i="24"/>
  <c r="AH31" i="24"/>
  <c r="Q31" i="24"/>
  <c r="AK31" i="25"/>
  <c r="U31" i="25"/>
  <c r="U81" i="113" s="1"/>
  <c r="I31" i="25"/>
  <c r="I81" i="113" s="1"/>
  <c r="H31" i="24"/>
  <c r="S31" i="12"/>
  <c r="S55" i="113" s="1"/>
  <c r="AQ31" i="15"/>
  <c r="E60" i="112"/>
  <c r="AQ30" i="12"/>
  <c r="L38" i="113"/>
  <c r="T31" i="12"/>
  <c r="T55" i="112" s="1"/>
  <c r="H30" i="12"/>
  <c r="H54" i="113" s="1"/>
  <c r="S30" i="12"/>
  <c r="S54" i="113" s="1"/>
  <c r="U30" i="15"/>
  <c r="U80" i="112" s="1"/>
  <c r="G30" i="24"/>
  <c r="L30" i="25"/>
  <c r="L80" i="113" s="1"/>
  <c r="AR30" i="24"/>
  <c r="AH30" i="25"/>
  <c r="Q30" i="25"/>
  <c r="Q80" i="113" s="1"/>
  <c r="H30" i="24"/>
  <c r="O30" i="25"/>
  <c r="O80" i="113" s="1"/>
  <c r="V30" i="25"/>
  <c r="V80" i="113" s="1"/>
  <c r="E30" i="25"/>
  <c r="E80" i="113" s="1"/>
  <c r="AG30" i="24"/>
  <c r="I30" i="25"/>
  <c r="I80" i="113" s="1"/>
  <c r="Q30" i="12"/>
  <c r="Q54" i="112" s="1"/>
  <c r="AF31" i="25"/>
  <c r="O31" i="24"/>
  <c r="C31" i="24"/>
  <c r="AS31" i="24"/>
  <c r="J31" i="25"/>
  <c r="J81" i="113" s="1"/>
  <c r="P31" i="24"/>
  <c r="D31" i="24"/>
  <c r="K31" i="15"/>
  <c r="K81" i="112" s="1"/>
  <c r="A23" i="25"/>
  <c r="D31" i="15"/>
  <c r="D81" i="112" s="1"/>
  <c r="X36" i="112"/>
  <c r="I30" i="12"/>
  <c r="I54" i="113" s="1"/>
  <c r="Q30" i="15"/>
  <c r="Q80" i="112" s="1"/>
  <c r="P30" i="24"/>
  <c r="T30" i="25"/>
  <c r="T80" i="113" s="1"/>
  <c r="O30" i="24"/>
  <c r="AL30" i="25"/>
  <c r="AI30" i="24"/>
  <c r="D30" i="24"/>
  <c r="AE30" i="24"/>
  <c r="U30" i="25"/>
  <c r="U80" i="113" s="1"/>
  <c r="V30" i="24"/>
  <c r="AC30" i="24"/>
  <c r="X54" i="113" s="1"/>
  <c r="F31" i="25"/>
  <c r="F81" i="113" s="1"/>
  <c r="E31" i="25"/>
  <c r="E81" i="113" s="1"/>
  <c r="D31" i="25"/>
  <c r="D81" i="113" s="1"/>
  <c r="I31" i="24"/>
  <c r="X33" i="113"/>
  <c r="X32" i="113"/>
  <c r="C68" i="113"/>
  <c r="A17" i="25"/>
  <c r="L70" i="112"/>
  <c r="X34" i="112"/>
  <c r="AE31" i="15"/>
  <c r="AG31" i="20"/>
  <c r="S23" i="65"/>
  <c r="AR23" i="65"/>
  <c r="AR31" i="12"/>
  <c r="AH31" i="15"/>
  <c r="L31" i="12"/>
  <c r="L55" i="112" s="1"/>
  <c r="AO30" i="15"/>
  <c r="AF31" i="12"/>
  <c r="S31" i="15"/>
  <c r="S81" i="112" s="1"/>
  <c r="AH30" i="12"/>
  <c r="AF30" i="15"/>
  <c r="R31" i="15"/>
  <c r="R81" i="112" s="1"/>
  <c r="I31" i="12"/>
  <c r="I55" i="112" s="1"/>
  <c r="AE23" i="65"/>
  <c r="X32" i="112"/>
  <c r="X42" i="112"/>
  <c r="X68" i="112"/>
  <c r="AK30" i="15"/>
  <c r="AS30" i="12"/>
  <c r="AR30" i="15"/>
  <c r="AM30" i="15"/>
  <c r="AS31" i="15"/>
  <c r="AK30" i="12"/>
  <c r="AL30" i="15"/>
  <c r="AM31" i="12"/>
  <c r="AG30" i="15"/>
  <c r="AO31" i="12"/>
  <c r="AC31" i="15"/>
  <c r="X81" i="112" s="1"/>
  <c r="C30" i="12"/>
  <c r="C54" i="112" s="1"/>
  <c r="AJ31" i="20"/>
  <c r="N31" i="15"/>
  <c r="N81" i="112" s="1"/>
  <c r="L20" i="65"/>
  <c r="AH23" i="65"/>
  <c r="F31" i="12"/>
  <c r="F55" i="112" s="1"/>
  <c r="AE31" i="12"/>
  <c r="AJ30" i="15"/>
  <c r="P30" i="12"/>
  <c r="P54" i="113" s="1"/>
  <c r="AI30" i="15"/>
  <c r="R23" i="65"/>
  <c r="O31" i="12"/>
  <c r="O55" i="112" s="1"/>
  <c r="AI30" i="12"/>
  <c r="V31" i="15"/>
  <c r="V81" i="112" s="1"/>
  <c r="P23" i="65"/>
  <c r="E23" i="65"/>
  <c r="AJ23" i="65"/>
  <c r="M18" i="65"/>
  <c r="U30" i="12"/>
  <c r="U54" i="113" s="1"/>
  <c r="O30" i="12"/>
  <c r="O54" i="113" s="1"/>
  <c r="A28" i="16"/>
  <c r="V30" i="15"/>
  <c r="V80" i="112" s="1"/>
  <c r="C30" i="15"/>
  <c r="C80" i="112" s="1"/>
  <c r="I30" i="15"/>
  <c r="I80" i="112" s="1"/>
  <c r="AE30" i="15"/>
  <c r="S30" i="15"/>
  <c r="S80" i="112" s="1"/>
  <c r="H30" i="15"/>
  <c r="H80" i="112" s="1"/>
  <c r="K30" i="15"/>
  <c r="K80" i="112" s="1"/>
  <c r="D30" i="12"/>
  <c r="D54" i="112" s="1"/>
  <c r="K30" i="12"/>
  <c r="K54" i="113" s="1"/>
  <c r="AC30" i="20"/>
  <c r="X54" i="111" s="1"/>
  <c r="C31" i="20"/>
  <c r="C55" i="111" s="1"/>
  <c r="M31" i="20"/>
  <c r="M55" i="111" s="1"/>
  <c r="U31" i="20"/>
  <c r="U55" i="111" s="1"/>
  <c r="R31" i="12"/>
  <c r="R55" i="113" s="1"/>
  <c r="AI31" i="12"/>
  <c r="C31" i="12"/>
  <c r="C55" i="112" s="1"/>
  <c r="K31" i="20"/>
  <c r="K55" i="111" s="1"/>
  <c r="AK31" i="12"/>
  <c r="C31" i="15"/>
  <c r="C81" i="112" s="1"/>
  <c r="L30" i="15"/>
  <c r="L80" i="112" s="1"/>
  <c r="G30" i="20"/>
  <c r="G54" i="111" s="1"/>
  <c r="I30" i="20"/>
  <c r="I54" i="111" s="1"/>
  <c r="AK31" i="15"/>
  <c r="AG31" i="15"/>
  <c r="L31" i="15"/>
  <c r="L81" i="112" s="1"/>
  <c r="AS30" i="15"/>
  <c r="X31" i="57"/>
  <c r="V18" i="65"/>
  <c r="R60" i="112"/>
  <c r="N65" i="112"/>
  <c r="I31" i="15"/>
  <c r="I81" i="112" s="1"/>
  <c r="N18" i="65"/>
  <c r="AQ18" i="65"/>
  <c r="T18" i="65"/>
  <c r="AG18" i="65"/>
  <c r="P18" i="65"/>
  <c r="AM31" i="15"/>
  <c r="AO31" i="15"/>
  <c r="A28" i="10"/>
  <c r="J61" i="112"/>
  <c r="J31" i="15"/>
  <c r="J81" i="112" s="1"/>
  <c r="AQ20" i="65"/>
  <c r="AO20" i="65"/>
  <c r="C23" i="65"/>
  <c r="A23" i="65" s="1"/>
  <c r="AS23" i="65"/>
  <c r="AG23" i="65"/>
  <c r="AM18" i="65"/>
  <c r="M20" i="65"/>
  <c r="AC20" i="65"/>
  <c r="D20" i="65"/>
  <c r="AI23" i="65"/>
  <c r="P20" i="65"/>
  <c r="Z31" i="20"/>
  <c r="G20" i="65"/>
  <c r="AF20" i="65"/>
  <c r="N23" i="65"/>
  <c r="AS20" i="65"/>
  <c r="E18" i="65"/>
  <c r="F30" i="12"/>
  <c r="F54" i="113" s="1"/>
  <c r="AM30" i="12"/>
  <c r="M30" i="12"/>
  <c r="M54" i="112" s="1"/>
  <c r="R30" i="15"/>
  <c r="R80" i="112" s="1"/>
  <c r="F30" i="15"/>
  <c r="F80" i="112" s="1"/>
  <c r="P30" i="15"/>
  <c r="P80" i="112" s="1"/>
  <c r="AC30" i="15"/>
  <c r="X80" i="112" s="1"/>
  <c r="L30" i="12"/>
  <c r="L54" i="112" s="1"/>
  <c r="U30" i="20"/>
  <c r="U54" i="111" s="1"/>
  <c r="AS31" i="12"/>
  <c r="U31" i="12"/>
  <c r="U55" i="112" s="1"/>
  <c r="G31" i="12"/>
  <c r="G55" i="113" s="1"/>
  <c r="M31" i="12"/>
  <c r="M55" i="112" s="1"/>
  <c r="Q31" i="12"/>
  <c r="Q55" i="112" s="1"/>
  <c r="AR30" i="12"/>
  <c r="K31" i="12"/>
  <c r="K55" i="113" s="1"/>
  <c r="M31" i="15"/>
  <c r="M81" i="112" s="1"/>
  <c r="D31" i="12"/>
  <c r="D55" i="113" s="1"/>
  <c r="T30" i="20"/>
  <c r="T54" i="111" s="1"/>
  <c r="G31" i="15"/>
  <c r="G81" i="112" s="1"/>
  <c r="AI18" i="65"/>
  <c r="S18" i="65"/>
  <c r="Q31" i="15"/>
  <c r="Q81" i="112" s="1"/>
  <c r="I32" i="112"/>
  <c r="F37" i="112"/>
  <c r="Q30" i="20"/>
  <c r="Q54" i="111" s="1"/>
  <c r="K18" i="65"/>
  <c r="G18" i="65"/>
  <c r="L18" i="65"/>
  <c r="AE18" i="65"/>
  <c r="I18" i="65"/>
  <c r="C20" i="65"/>
  <c r="A20" i="65" s="1"/>
  <c r="AM23" i="65"/>
  <c r="AG20" i="65"/>
  <c r="H18" i="65"/>
  <c r="O23" i="65"/>
  <c r="T23" i="65"/>
  <c r="AJ20" i="65"/>
  <c r="U20" i="65"/>
  <c r="AM20" i="65"/>
  <c r="H20" i="65"/>
  <c r="AN23" i="65"/>
  <c r="AN20" i="65"/>
  <c r="AR20" i="65"/>
  <c r="I23" i="65"/>
  <c r="O20" i="65"/>
  <c r="J23" i="65"/>
  <c r="H23" i="65"/>
  <c r="M30" i="15"/>
  <c r="M80" i="112" s="1"/>
  <c r="T30" i="12"/>
  <c r="T54" i="113" s="1"/>
  <c r="K30" i="20"/>
  <c r="K54" i="111" s="1"/>
  <c r="T31" i="20"/>
  <c r="T55" i="111" s="1"/>
  <c r="I31" i="20"/>
  <c r="I55" i="111" s="1"/>
  <c r="AC31" i="20"/>
  <c r="X55" i="111" s="1"/>
  <c r="Q31" i="20"/>
  <c r="Q55" i="111" s="1"/>
  <c r="AC31" i="12"/>
  <c r="X55" i="112" s="1"/>
  <c r="AH18" i="65"/>
  <c r="AL18" i="65"/>
  <c r="J18" i="65"/>
  <c r="X18" i="65"/>
  <c r="C18" i="65"/>
  <c r="A18" i="65" s="1"/>
  <c r="V59" i="112"/>
  <c r="U31" i="15"/>
  <c r="U81" i="112" s="1"/>
  <c r="AK18" i="65"/>
  <c r="AR18" i="65"/>
  <c r="D18" i="65"/>
  <c r="AN18" i="65"/>
  <c r="U75" i="112"/>
  <c r="I20" i="65"/>
  <c r="AI20" i="65"/>
  <c r="T20" i="65"/>
  <c r="AO23" i="65"/>
  <c r="AF23" i="65"/>
  <c r="K23" i="65"/>
  <c r="AQ23" i="65"/>
  <c r="AE20" i="65"/>
  <c r="S20" i="65"/>
  <c r="M23" i="65"/>
  <c r="F32" i="10"/>
  <c r="F29" i="111" s="1"/>
  <c r="F31" i="15"/>
  <c r="F81" i="112" s="1"/>
  <c r="A24" i="20"/>
  <c r="C49" i="111"/>
  <c r="AR31" i="15"/>
  <c r="V60" i="112"/>
  <c r="AF31" i="15"/>
  <c r="AJ31" i="15"/>
  <c r="C66" i="112"/>
  <c r="A15" i="15"/>
  <c r="C34" i="112"/>
  <c r="A9" i="12"/>
  <c r="A13" i="12"/>
  <c r="C38" i="112"/>
  <c r="A17" i="12"/>
  <c r="C42" i="112"/>
  <c r="C40" i="112"/>
  <c r="A15" i="12"/>
  <c r="P75" i="112"/>
  <c r="A11" i="12"/>
  <c r="C36" i="112"/>
  <c r="T63" i="112"/>
  <c r="T30" i="15"/>
  <c r="T80" i="112" s="1"/>
  <c r="L75" i="112"/>
  <c r="X64" i="112"/>
  <c r="T31" i="15"/>
  <c r="T81" i="112" s="1"/>
  <c r="P31" i="15"/>
  <c r="P81" i="112" s="1"/>
  <c r="M75" i="112"/>
  <c r="D69" i="112"/>
  <c r="D30" i="15"/>
  <c r="D80" i="112" s="1"/>
  <c r="C71" i="112"/>
  <c r="A20" i="15"/>
  <c r="X67" i="112"/>
  <c r="X63" i="112"/>
  <c r="X66" i="112"/>
  <c r="H32" i="100"/>
  <c r="H34" i="100"/>
  <c r="X81" i="109"/>
  <c r="T3" i="1"/>
  <c r="B93" i="100"/>
  <c r="T4" i="1" s="1"/>
  <c r="B80" i="109" s="1"/>
  <c r="A28" i="18"/>
  <c r="G54" i="113"/>
  <c r="J81" i="110"/>
  <c r="E81" i="110"/>
  <c r="P81" i="110"/>
  <c r="O81" i="110"/>
  <c r="X81" i="110"/>
  <c r="L81" i="110"/>
  <c r="G81" i="110"/>
  <c r="M81" i="110"/>
  <c r="U81" i="110"/>
  <c r="I29" i="110"/>
  <c r="K81" i="110"/>
  <c r="D81" i="110"/>
  <c r="T81" i="110"/>
  <c r="C81" i="110"/>
  <c r="Q81" i="110"/>
  <c r="C55" i="110"/>
  <c r="K55" i="110"/>
  <c r="D55" i="110"/>
  <c r="T55" i="110"/>
  <c r="H55" i="110"/>
  <c r="N55" i="110"/>
  <c r="F55" i="110"/>
  <c r="U55" i="110"/>
  <c r="V55" i="110"/>
  <c r="R81" i="110"/>
  <c r="N81" i="110"/>
  <c r="N29" i="110"/>
  <c r="V81" i="110"/>
  <c r="H81" i="110"/>
  <c r="S81" i="110"/>
  <c r="F81" i="110"/>
  <c r="M55" i="110"/>
  <c r="X55" i="110"/>
  <c r="Q55" i="110"/>
  <c r="I81" i="110"/>
  <c r="L55" i="110"/>
  <c r="R55" i="110"/>
  <c r="S55" i="110"/>
  <c r="G55" i="110"/>
  <c r="J55" i="110"/>
  <c r="O55" i="110"/>
  <c r="P81" i="109"/>
  <c r="R81" i="109"/>
  <c r="K81" i="109"/>
  <c r="L81" i="109"/>
  <c r="N81" i="109"/>
  <c r="C81" i="109"/>
  <c r="O81" i="109"/>
  <c r="Q55" i="109"/>
  <c r="L55" i="109"/>
  <c r="S55" i="109"/>
  <c r="D55" i="109"/>
  <c r="J55" i="109"/>
  <c r="M81" i="109"/>
  <c r="J81" i="109"/>
  <c r="E81" i="109"/>
  <c r="D81" i="109"/>
  <c r="F81" i="109"/>
  <c r="S81" i="109"/>
  <c r="T55" i="109"/>
  <c r="N55" i="109"/>
  <c r="R55" i="109"/>
  <c r="G55" i="109"/>
  <c r="K55" i="109"/>
  <c r="I55" i="109"/>
  <c r="U81" i="109"/>
  <c r="Q81" i="109"/>
  <c r="V55" i="109"/>
  <c r="M55" i="109"/>
  <c r="C55" i="109"/>
  <c r="F55" i="109"/>
  <c r="H81" i="109"/>
  <c r="G81" i="109"/>
  <c r="T81" i="109"/>
  <c r="V81" i="109"/>
  <c r="H55" i="109"/>
  <c r="U55" i="109"/>
  <c r="E55" i="109"/>
  <c r="O55" i="109"/>
  <c r="P55" i="109"/>
  <c r="I81" i="109"/>
  <c r="X30" i="64"/>
  <c r="X31" i="64"/>
  <c r="B30" i="27"/>
  <c r="B32" i="27"/>
  <c r="B32" i="7"/>
  <c r="B30" i="7"/>
  <c r="B30" i="23"/>
  <c r="B30" i="2"/>
  <c r="B32" i="2"/>
  <c r="B95" i="100"/>
  <c r="T6" i="1" s="1"/>
  <c r="B82" i="109" s="1"/>
  <c r="B62" i="100"/>
  <c r="B64" i="100"/>
  <c r="B32" i="100"/>
  <c r="S4" i="1" s="1"/>
  <c r="B27" i="109" s="1"/>
  <c r="B34" i="100"/>
  <c r="S6" i="1" s="1"/>
  <c r="B29" i="109" s="1"/>
  <c r="AL31" i="64"/>
  <c r="E31" i="64"/>
  <c r="AE31" i="58"/>
  <c r="AG31" i="64"/>
  <c r="A28" i="62"/>
  <c r="AC31" i="64"/>
  <c r="AL31" i="58"/>
  <c r="AC31" i="58"/>
  <c r="R31" i="59"/>
  <c r="H92" i="100"/>
  <c r="H61" i="100"/>
  <c r="H31" i="58"/>
  <c r="V31" i="58"/>
  <c r="H31" i="64"/>
  <c r="AG31" i="58"/>
  <c r="K32" i="16"/>
  <c r="S32" i="16"/>
  <c r="AE32" i="16"/>
  <c r="AM32" i="16"/>
  <c r="F32" i="16"/>
  <c r="N32" i="16"/>
  <c r="V32" i="16"/>
  <c r="AH32" i="16"/>
  <c r="AQ32" i="16"/>
  <c r="G32" i="23"/>
  <c r="K32" i="23"/>
  <c r="O32" i="23"/>
  <c r="S32" i="23"/>
  <c r="X32" i="23"/>
  <c r="AE32" i="23"/>
  <c r="AI32" i="23"/>
  <c r="AM32" i="23"/>
  <c r="AR32" i="23"/>
  <c r="D32" i="23"/>
  <c r="H32" i="23"/>
  <c r="L32" i="23"/>
  <c r="P32" i="23"/>
  <c r="T32" i="23"/>
  <c r="Z32" i="23"/>
  <c r="AF32" i="23"/>
  <c r="AJ32" i="23"/>
  <c r="AN32" i="23"/>
  <c r="AS32" i="23"/>
  <c r="E30" i="58"/>
  <c r="E31" i="58"/>
  <c r="AE30" i="64"/>
  <c r="AE31" i="64"/>
  <c r="A23" i="64"/>
  <c r="O31" i="58"/>
  <c r="O31" i="64"/>
  <c r="D31" i="58"/>
  <c r="D31" i="64"/>
  <c r="AR31" i="58"/>
  <c r="AM31" i="58"/>
  <c r="AM31" i="64"/>
  <c r="G31" i="64"/>
  <c r="M31" i="58"/>
  <c r="M31" i="64"/>
  <c r="F31" i="58"/>
  <c r="AQ31" i="64"/>
  <c r="AH31" i="58"/>
  <c r="AO31" i="58"/>
  <c r="AO31" i="64"/>
  <c r="I31" i="58"/>
  <c r="AR31" i="59"/>
  <c r="J31" i="64"/>
  <c r="AI31" i="58"/>
  <c r="AI31" i="64"/>
  <c r="P31" i="64"/>
  <c r="AN31" i="58"/>
  <c r="S31" i="58"/>
  <c r="L31" i="58"/>
  <c r="C31" i="58"/>
  <c r="C31" i="64"/>
  <c r="U31" i="64"/>
  <c r="AO31" i="59"/>
  <c r="O31" i="59"/>
  <c r="AG31" i="59"/>
  <c r="AS31" i="59"/>
  <c r="I32" i="13"/>
  <c r="E32" i="17"/>
  <c r="M32" i="17"/>
  <c r="U32" i="17"/>
  <c r="AG32" i="17"/>
  <c r="AO32" i="17"/>
  <c r="H32" i="17"/>
  <c r="P32" i="17"/>
  <c r="Z32" i="17"/>
  <c r="AJ32" i="17"/>
  <c r="AS32" i="17"/>
  <c r="E32" i="2"/>
  <c r="G32" i="2"/>
  <c r="I32" i="2"/>
  <c r="K32" i="2"/>
  <c r="M32" i="2"/>
  <c r="O32" i="2"/>
  <c r="Q32" i="2"/>
  <c r="S32" i="2"/>
  <c r="U32" i="2"/>
  <c r="X32" i="2"/>
  <c r="AB32" i="2"/>
  <c r="AE32" i="2"/>
  <c r="AG32" i="2"/>
  <c r="AI32" i="2"/>
  <c r="AK32" i="2"/>
  <c r="AM32" i="2"/>
  <c r="AO32" i="2"/>
  <c r="AR32" i="2"/>
  <c r="C32" i="2"/>
  <c r="D32" i="2"/>
  <c r="F32" i="2"/>
  <c r="H32" i="2"/>
  <c r="J32" i="2"/>
  <c r="L32" i="2"/>
  <c r="N32" i="2"/>
  <c r="P32" i="2"/>
  <c r="R32" i="2"/>
  <c r="T32" i="2"/>
  <c r="V32" i="2"/>
  <c r="Z32" i="2"/>
  <c r="AC32" i="2"/>
  <c r="AF32" i="2"/>
  <c r="AH32" i="2"/>
  <c r="AJ32" i="2"/>
  <c r="AL32" i="2"/>
  <c r="AN32" i="2"/>
  <c r="AQ32" i="2"/>
  <c r="AS32" i="2"/>
  <c r="E32" i="27"/>
  <c r="G32" i="27"/>
  <c r="I32" i="27"/>
  <c r="K32" i="27"/>
  <c r="M32" i="27"/>
  <c r="O32" i="27"/>
  <c r="Q32" i="27"/>
  <c r="S32" i="27"/>
  <c r="U32" i="27"/>
  <c r="X32" i="27"/>
  <c r="AB32" i="27"/>
  <c r="AE32" i="27"/>
  <c r="AG32" i="27"/>
  <c r="AI32" i="27"/>
  <c r="AK32" i="27"/>
  <c r="AM32" i="27"/>
  <c r="AO32" i="27"/>
  <c r="AR32" i="27"/>
  <c r="D32" i="27"/>
  <c r="F32" i="27"/>
  <c r="H32" i="27"/>
  <c r="J32" i="27"/>
  <c r="L32" i="27"/>
  <c r="N32" i="27"/>
  <c r="P32" i="27"/>
  <c r="R32" i="27"/>
  <c r="T32" i="27"/>
  <c r="V32" i="27"/>
  <c r="Z32" i="27"/>
  <c r="AC32" i="27"/>
  <c r="AF32" i="27"/>
  <c r="AH32" i="27"/>
  <c r="AJ32" i="27"/>
  <c r="AL32" i="27"/>
  <c r="AN32" i="27"/>
  <c r="AQ32" i="27"/>
  <c r="AS32" i="27"/>
  <c r="C32" i="27"/>
  <c r="P31" i="59"/>
  <c r="V31" i="64"/>
  <c r="K31" i="58"/>
  <c r="K31" i="64"/>
  <c r="AF31" i="58"/>
  <c r="AF31" i="64"/>
  <c r="T31" i="58"/>
  <c r="T31" i="64"/>
  <c r="AR31" i="64"/>
  <c r="G31" i="58"/>
  <c r="F31" i="64"/>
  <c r="AQ31" i="58"/>
  <c r="AH31" i="64"/>
  <c r="I31" i="64"/>
  <c r="V31" i="59"/>
  <c r="J31" i="58"/>
  <c r="P31" i="58"/>
  <c r="AN31" i="64"/>
  <c r="R31" i="58"/>
  <c r="R31" i="64"/>
  <c r="S31" i="64"/>
  <c r="AK31" i="58"/>
  <c r="AK31" i="64"/>
  <c r="L31" i="64"/>
  <c r="AJ31" i="58"/>
  <c r="AJ31" i="64"/>
  <c r="AS31" i="58"/>
  <c r="AS31" i="64"/>
  <c r="U31" i="58"/>
  <c r="N31" i="58"/>
  <c r="N31" i="64"/>
  <c r="Q31" i="58"/>
  <c r="Q31" i="64"/>
  <c r="I31" i="59"/>
  <c r="AF31" i="59"/>
  <c r="E31" i="59"/>
  <c r="U31" i="59"/>
  <c r="A28" i="97"/>
  <c r="A7" i="97" s="1"/>
  <c r="C28" i="97"/>
  <c r="C26" i="96"/>
  <c r="G26" i="96"/>
  <c r="E26" i="96"/>
  <c r="K26" i="96"/>
  <c r="B27" i="96"/>
  <c r="I27" i="96" s="1"/>
  <c r="A26" i="96"/>
  <c r="AL30" i="58"/>
  <c r="AL30" i="64"/>
  <c r="E30" i="64"/>
  <c r="AE30" i="58"/>
  <c r="V30" i="64"/>
  <c r="AF30" i="58"/>
  <c r="AF30" i="64"/>
  <c r="AG30" i="64"/>
  <c r="K30" i="58"/>
  <c r="AC30" i="58"/>
  <c r="A8" i="59"/>
  <c r="K30" i="64"/>
  <c r="T30" i="58"/>
  <c r="T30" i="64"/>
  <c r="AR30" i="64"/>
  <c r="G30" i="58"/>
  <c r="F30" i="64"/>
  <c r="AQ30" i="58"/>
  <c r="AH30" i="64"/>
  <c r="I30" i="64"/>
  <c r="D30" i="59"/>
  <c r="J30" i="58"/>
  <c r="P30" i="58"/>
  <c r="AN30" i="64"/>
  <c r="R30" i="58"/>
  <c r="R30" i="64"/>
  <c r="S30" i="64"/>
  <c r="AK30" i="58"/>
  <c r="AK30" i="64"/>
  <c r="L30" i="64"/>
  <c r="AJ30" i="58"/>
  <c r="AJ30" i="64"/>
  <c r="AS30" i="58"/>
  <c r="AS30" i="64"/>
  <c r="A28" i="56"/>
  <c r="U30" i="58"/>
  <c r="N30" i="58"/>
  <c r="N30" i="64"/>
  <c r="Q30" i="58"/>
  <c r="Q30" i="64"/>
  <c r="AF30" i="59"/>
  <c r="G30" i="59"/>
  <c r="C30" i="58"/>
  <c r="A8" i="58"/>
  <c r="A28" i="58" s="1"/>
  <c r="C30" i="64"/>
  <c r="A7" i="64"/>
  <c r="V30" i="58"/>
  <c r="H30" i="58"/>
  <c r="H30" i="64"/>
  <c r="O30" i="58"/>
  <c r="O30" i="64"/>
  <c r="AC30" i="64"/>
  <c r="AG30" i="58"/>
  <c r="D30" i="58"/>
  <c r="D30" i="64"/>
  <c r="AR30" i="58"/>
  <c r="AM30" i="58"/>
  <c r="AM30" i="64"/>
  <c r="G30" i="64"/>
  <c r="M30" i="58"/>
  <c r="M30" i="64"/>
  <c r="F30" i="58"/>
  <c r="AQ30" i="64"/>
  <c r="AH30" i="58"/>
  <c r="AO30" i="58"/>
  <c r="AO30" i="64"/>
  <c r="I30" i="58"/>
  <c r="AR30" i="59"/>
  <c r="J30" i="64"/>
  <c r="AI30" i="58"/>
  <c r="AI30" i="64"/>
  <c r="P30" i="64"/>
  <c r="AN30" i="58"/>
  <c r="S30" i="58"/>
  <c r="L30" i="58"/>
  <c r="U30" i="64"/>
  <c r="O30" i="59"/>
  <c r="AG30" i="59"/>
  <c r="AS29" i="17"/>
  <c r="C1" i="109" l="1"/>
  <c r="M1" i="109"/>
  <c r="M1" i="113"/>
  <c r="AN29" i="23"/>
  <c r="P29" i="23"/>
  <c r="AB29" i="23"/>
  <c r="AK29" i="23"/>
  <c r="AC29" i="23"/>
  <c r="Q29" i="23"/>
  <c r="E29" i="23"/>
  <c r="AS29" i="23"/>
  <c r="U29" i="23"/>
  <c r="AR29" i="23"/>
  <c r="X29" i="23"/>
  <c r="AG29" i="23"/>
  <c r="M29" i="23"/>
  <c r="AF29" i="23"/>
  <c r="L29" i="23"/>
  <c r="H29" i="23"/>
  <c r="C1" i="113"/>
  <c r="AO29" i="23"/>
  <c r="Y29" i="23"/>
  <c r="I29" i="23"/>
  <c r="AJ29" i="23"/>
  <c r="T29" i="23"/>
  <c r="D29" i="23"/>
  <c r="Z1" i="111"/>
  <c r="Z1" i="109"/>
  <c r="Z1" i="112"/>
  <c r="Z1" i="110"/>
  <c r="K30" i="59"/>
  <c r="L31" i="59"/>
  <c r="AQ32" i="23"/>
  <c r="AL32" i="23"/>
  <c r="AH32" i="23"/>
  <c r="AC32" i="23"/>
  <c r="V32" i="23"/>
  <c r="R32" i="23"/>
  <c r="N32" i="23"/>
  <c r="J32" i="23"/>
  <c r="F32" i="23"/>
  <c r="C32" i="23"/>
  <c r="AO32" i="23"/>
  <c r="AK32" i="23"/>
  <c r="AG32" i="23"/>
  <c r="AB32" i="23"/>
  <c r="U32" i="23"/>
  <c r="Q32" i="23"/>
  <c r="M32" i="23"/>
  <c r="I32" i="23"/>
  <c r="E32" i="23"/>
  <c r="B32" i="23"/>
  <c r="T31" i="59"/>
  <c r="B29" i="23"/>
  <c r="AQ29" i="23"/>
  <c r="AM29" i="23"/>
  <c r="AI29" i="23"/>
  <c r="AE29" i="23"/>
  <c r="AA29" i="23"/>
  <c r="W29" i="23"/>
  <c r="S29" i="23"/>
  <c r="O29" i="23"/>
  <c r="K29" i="23"/>
  <c r="G29" i="23"/>
  <c r="C29" i="23"/>
  <c r="AP29" i="23"/>
  <c r="AL29" i="23"/>
  <c r="AH29" i="23"/>
  <c r="AD29" i="23"/>
  <c r="Z29" i="23"/>
  <c r="V29" i="23"/>
  <c r="R29" i="23"/>
  <c r="N29" i="23"/>
  <c r="J29" i="23"/>
  <c r="E29" i="56"/>
  <c r="G29" i="56"/>
  <c r="I29" i="56"/>
  <c r="K29" i="56"/>
  <c r="M29" i="56"/>
  <c r="O29" i="56"/>
  <c r="Q29" i="56"/>
  <c r="S29" i="56"/>
  <c r="D29" i="56"/>
  <c r="F29" i="56"/>
  <c r="H29" i="56"/>
  <c r="J29" i="56"/>
  <c r="L29" i="56"/>
  <c r="N29" i="56"/>
  <c r="P29" i="56"/>
  <c r="R29" i="56"/>
  <c r="U29" i="56"/>
  <c r="X29" i="56"/>
  <c r="AE29" i="56"/>
  <c r="AG29" i="56"/>
  <c r="AI29" i="56"/>
  <c r="AK29" i="56"/>
  <c r="AM29" i="56"/>
  <c r="AO29" i="56"/>
  <c r="AR29" i="56"/>
  <c r="C29" i="56"/>
  <c r="B29" i="56"/>
  <c r="T29" i="56"/>
  <c r="V29" i="56"/>
  <c r="AC29" i="56"/>
  <c r="AF29" i="56"/>
  <c r="AH29" i="56"/>
  <c r="AJ29" i="56"/>
  <c r="AL29" i="56"/>
  <c r="AN29" i="56"/>
  <c r="AQ29" i="56"/>
  <c r="AS29" i="56"/>
  <c r="E32" i="62"/>
  <c r="E29" i="62"/>
  <c r="G29" i="62"/>
  <c r="I29" i="62"/>
  <c r="K29" i="62"/>
  <c r="M29" i="62"/>
  <c r="O29" i="62"/>
  <c r="Q29" i="62"/>
  <c r="S29" i="62"/>
  <c r="U29" i="62"/>
  <c r="AC29" i="62"/>
  <c r="AF29" i="62"/>
  <c r="AH29" i="62"/>
  <c r="AJ29" i="62"/>
  <c r="AL29" i="62"/>
  <c r="AN29" i="62"/>
  <c r="AQ29" i="62"/>
  <c r="AS29" i="62"/>
  <c r="B29" i="62"/>
  <c r="D29" i="62"/>
  <c r="F29" i="62"/>
  <c r="H29" i="62"/>
  <c r="J29" i="62"/>
  <c r="L29" i="62"/>
  <c r="N29" i="62"/>
  <c r="P29" i="62"/>
  <c r="R29" i="62"/>
  <c r="T29" i="62"/>
  <c r="V29" i="62"/>
  <c r="AE29" i="62"/>
  <c r="AG29" i="62"/>
  <c r="AI29" i="62"/>
  <c r="AK29" i="62"/>
  <c r="AM29" i="62"/>
  <c r="AO29" i="62"/>
  <c r="AR29" i="62"/>
  <c r="C29" i="62"/>
  <c r="B32" i="18"/>
  <c r="C29" i="18"/>
  <c r="B29" i="18"/>
  <c r="B32" i="16"/>
  <c r="D29" i="16"/>
  <c r="F29" i="16"/>
  <c r="H29" i="16"/>
  <c r="J29" i="16"/>
  <c r="L29" i="16"/>
  <c r="N29" i="16"/>
  <c r="P29" i="16"/>
  <c r="R29" i="16"/>
  <c r="T29" i="16"/>
  <c r="V29" i="16"/>
  <c r="AF29" i="16"/>
  <c r="AH29" i="16"/>
  <c r="AJ29" i="16"/>
  <c r="AL29" i="16"/>
  <c r="AN29" i="16"/>
  <c r="AQ29" i="16"/>
  <c r="AS29" i="16"/>
  <c r="B29" i="16"/>
  <c r="E29" i="16"/>
  <c r="G29" i="16"/>
  <c r="I29" i="16"/>
  <c r="K29" i="16"/>
  <c r="M29" i="16"/>
  <c r="O29" i="16"/>
  <c r="Q29" i="16"/>
  <c r="S29" i="16"/>
  <c r="U29" i="16"/>
  <c r="AE29" i="16"/>
  <c r="AG29" i="16"/>
  <c r="AI29" i="16"/>
  <c r="AK29" i="16"/>
  <c r="AM29" i="16"/>
  <c r="AO29" i="16"/>
  <c r="AR29" i="16"/>
  <c r="C29" i="16"/>
  <c r="X29" i="16"/>
  <c r="AC29" i="16"/>
  <c r="Z29" i="16"/>
  <c r="B30" i="19"/>
  <c r="E29" i="19"/>
  <c r="G29" i="19"/>
  <c r="I29" i="19"/>
  <c r="K29" i="19"/>
  <c r="M29" i="19"/>
  <c r="O29" i="19"/>
  <c r="Q29" i="19"/>
  <c r="S29" i="19"/>
  <c r="U29" i="19"/>
  <c r="AC29" i="19"/>
  <c r="AF29" i="19"/>
  <c r="AH29" i="19"/>
  <c r="AJ29" i="19"/>
  <c r="AL29" i="19"/>
  <c r="AN29" i="19"/>
  <c r="AQ29" i="19"/>
  <c r="AS29" i="19"/>
  <c r="D29" i="19"/>
  <c r="F29" i="19"/>
  <c r="H29" i="19"/>
  <c r="J29" i="19"/>
  <c r="L29" i="19"/>
  <c r="N29" i="19"/>
  <c r="P29" i="19"/>
  <c r="R29" i="19"/>
  <c r="T29" i="19"/>
  <c r="V29" i="19"/>
  <c r="AE29" i="19"/>
  <c r="AG29" i="19"/>
  <c r="AI29" i="19"/>
  <c r="AK29" i="19"/>
  <c r="AM29" i="19"/>
  <c r="AO29" i="19"/>
  <c r="AR29" i="19"/>
  <c r="B29" i="19"/>
  <c r="C29" i="19"/>
  <c r="O32" i="10"/>
  <c r="O29" i="111" s="1"/>
  <c r="AS29" i="10"/>
  <c r="E29" i="10"/>
  <c r="G29" i="10"/>
  <c r="I29" i="10"/>
  <c r="K29" i="10"/>
  <c r="M29" i="10"/>
  <c r="O29" i="10"/>
  <c r="Q29" i="10"/>
  <c r="S29" i="10"/>
  <c r="U29" i="10"/>
  <c r="AC29" i="10"/>
  <c r="AF29" i="10"/>
  <c r="AH29" i="10"/>
  <c r="AJ29" i="10"/>
  <c r="AL29" i="10"/>
  <c r="AN29" i="10"/>
  <c r="AQ29" i="10"/>
  <c r="C29" i="10"/>
  <c r="D29" i="10"/>
  <c r="F29" i="10"/>
  <c r="H29" i="10"/>
  <c r="J29" i="10"/>
  <c r="L29" i="10"/>
  <c r="N29" i="10"/>
  <c r="P29" i="10"/>
  <c r="R29" i="10"/>
  <c r="T29" i="10"/>
  <c r="V29" i="10"/>
  <c r="AE29" i="10"/>
  <c r="AG29" i="10"/>
  <c r="AI29" i="10"/>
  <c r="AK29" i="10"/>
  <c r="AM29" i="10"/>
  <c r="AO29" i="10"/>
  <c r="AR29" i="10"/>
  <c r="B29" i="10"/>
  <c r="D29" i="13"/>
  <c r="F29" i="13"/>
  <c r="H29" i="13"/>
  <c r="J29" i="13"/>
  <c r="L29" i="13"/>
  <c r="N29" i="13"/>
  <c r="P29" i="13"/>
  <c r="R29" i="13"/>
  <c r="T29" i="13"/>
  <c r="V29" i="13"/>
  <c r="AE29" i="13"/>
  <c r="AG29" i="13"/>
  <c r="AI29" i="13"/>
  <c r="AK29" i="13"/>
  <c r="AM29" i="13"/>
  <c r="AO29" i="13"/>
  <c r="AR29" i="13"/>
  <c r="C29" i="13"/>
  <c r="E29" i="13"/>
  <c r="G29" i="13"/>
  <c r="I29" i="13"/>
  <c r="K29" i="13"/>
  <c r="M29" i="13"/>
  <c r="O29" i="13"/>
  <c r="Q29" i="13"/>
  <c r="S29" i="13"/>
  <c r="U29" i="13"/>
  <c r="AC29" i="13"/>
  <c r="AF29" i="13"/>
  <c r="AH29" i="13"/>
  <c r="AJ29" i="13"/>
  <c r="AL29" i="13"/>
  <c r="AN29" i="13"/>
  <c r="AQ29" i="13"/>
  <c r="AS29" i="13"/>
  <c r="E32" i="61"/>
  <c r="D29" i="61"/>
  <c r="F29" i="61"/>
  <c r="H29" i="61"/>
  <c r="J29" i="61"/>
  <c r="L29" i="61"/>
  <c r="N29" i="61"/>
  <c r="P29" i="61"/>
  <c r="R29" i="61"/>
  <c r="T29" i="61"/>
  <c r="V29" i="61"/>
  <c r="AE29" i="61"/>
  <c r="AG29" i="61"/>
  <c r="AI29" i="61"/>
  <c r="AK29" i="61"/>
  <c r="AM29" i="61"/>
  <c r="AO29" i="61"/>
  <c r="AR29" i="61"/>
  <c r="C29" i="61"/>
  <c r="E29" i="61"/>
  <c r="G29" i="61"/>
  <c r="I29" i="61"/>
  <c r="K29" i="61"/>
  <c r="M29" i="61"/>
  <c r="O29" i="61"/>
  <c r="Q29" i="61"/>
  <c r="S29" i="61"/>
  <c r="U29" i="61"/>
  <c r="AC29" i="61"/>
  <c r="AF29" i="61"/>
  <c r="AH29" i="61"/>
  <c r="AJ29" i="61"/>
  <c r="AL29" i="61"/>
  <c r="AN29" i="61"/>
  <c r="AQ29" i="61"/>
  <c r="AS29" i="61"/>
  <c r="B29" i="61"/>
  <c r="G32" i="17"/>
  <c r="D29" i="17"/>
  <c r="F29" i="17"/>
  <c r="H29" i="17"/>
  <c r="J29" i="17"/>
  <c r="L29" i="17"/>
  <c r="N29" i="17"/>
  <c r="P29" i="17"/>
  <c r="R29" i="17"/>
  <c r="T29" i="17"/>
  <c r="V29" i="17"/>
  <c r="Z29" i="17"/>
  <c r="AC29" i="17"/>
  <c r="AF29" i="17"/>
  <c r="AH29" i="17"/>
  <c r="AJ29" i="17"/>
  <c r="AL29" i="17"/>
  <c r="AN29" i="17"/>
  <c r="C29" i="17"/>
  <c r="E29" i="17"/>
  <c r="G29" i="17"/>
  <c r="I29" i="17"/>
  <c r="K29" i="17"/>
  <c r="M29" i="17"/>
  <c r="O29" i="17"/>
  <c r="Q29" i="17"/>
  <c r="S29" i="17"/>
  <c r="U29" i="17"/>
  <c r="X29" i="17"/>
  <c r="AB29" i="17"/>
  <c r="AE29" i="17"/>
  <c r="AG29" i="17"/>
  <c r="AI29" i="17"/>
  <c r="AK29" i="17"/>
  <c r="AM29" i="17"/>
  <c r="AO29" i="17"/>
  <c r="B29" i="17"/>
  <c r="AB29" i="16"/>
  <c r="B29" i="13"/>
  <c r="H30" i="59"/>
  <c r="U30" i="59"/>
  <c r="T31" i="65"/>
  <c r="K31" i="59"/>
  <c r="AQ31" i="59"/>
  <c r="AJ31" i="59"/>
  <c r="J30" i="59"/>
  <c r="A28" i="59"/>
  <c r="B30" i="59" s="1"/>
  <c r="T30" i="59"/>
  <c r="N32" i="62"/>
  <c r="AO30" i="59"/>
  <c r="AQ30" i="59"/>
  <c r="AK31" i="59"/>
  <c r="L30" i="59"/>
  <c r="R30" i="59"/>
  <c r="AM31" i="59"/>
  <c r="G31" i="59"/>
  <c r="AN30" i="59"/>
  <c r="E30" i="59"/>
  <c r="Q31" i="59"/>
  <c r="AL31" i="59"/>
  <c r="M31" i="59"/>
  <c r="S31" i="59"/>
  <c r="J54" i="113"/>
  <c r="AC32" i="61"/>
  <c r="AE32" i="61"/>
  <c r="R32" i="61"/>
  <c r="S32" i="61"/>
  <c r="AO32" i="61"/>
  <c r="J32" i="61"/>
  <c r="K32" i="61"/>
  <c r="V55" i="113"/>
  <c r="AL32" i="61"/>
  <c r="AM32" i="61"/>
  <c r="B30" i="61"/>
  <c r="AR32" i="61"/>
  <c r="H32" i="61"/>
  <c r="AK32" i="61"/>
  <c r="Q32" i="61"/>
  <c r="I32" i="61"/>
  <c r="V54" i="112"/>
  <c r="C32" i="61"/>
  <c r="AQ32" i="61"/>
  <c r="AH32" i="61"/>
  <c r="V32" i="61"/>
  <c r="N32" i="61"/>
  <c r="F32" i="61"/>
  <c r="AI32" i="61"/>
  <c r="O32" i="61"/>
  <c r="G32" i="61"/>
  <c r="J55" i="112"/>
  <c r="R54" i="112"/>
  <c r="AJ32" i="61"/>
  <c r="P32" i="61"/>
  <c r="B32" i="61"/>
  <c r="P32" i="19"/>
  <c r="P82" i="110" s="1"/>
  <c r="AS32" i="61"/>
  <c r="AN32" i="61"/>
  <c r="AF32" i="61"/>
  <c r="T32" i="61"/>
  <c r="L32" i="61"/>
  <c r="D32" i="61"/>
  <c r="AG32" i="61"/>
  <c r="U32" i="61"/>
  <c r="M32" i="61"/>
  <c r="E55" i="112"/>
  <c r="AN32" i="13"/>
  <c r="D32" i="13"/>
  <c r="AF32" i="13"/>
  <c r="AK32" i="13"/>
  <c r="T32" i="13"/>
  <c r="B32" i="13"/>
  <c r="D54" i="113"/>
  <c r="L32" i="13"/>
  <c r="Q32" i="13"/>
  <c r="U32" i="19"/>
  <c r="U82" i="110" s="1"/>
  <c r="AS32" i="19"/>
  <c r="H32" i="19"/>
  <c r="H82" i="110" s="1"/>
  <c r="M32" i="19"/>
  <c r="M82" i="110" s="1"/>
  <c r="AJ32" i="19"/>
  <c r="AO32" i="19"/>
  <c r="E32" i="19"/>
  <c r="E82" i="110" s="1"/>
  <c r="AG32" i="19"/>
  <c r="B32" i="19"/>
  <c r="AQ32" i="19"/>
  <c r="AH32" i="19"/>
  <c r="V32" i="19"/>
  <c r="V82" i="110" s="1"/>
  <c r="N32" i="19"/>
  <c r="N82" i="110" s="1"/>
  <c r="F32" i="19"/>
  <c r="F82" i="110" s="1"/>
  <c r="AM32" i="19"/>
  <c r="AE32" i="19"/>
  <c r="S32" i="19"/>
  <c r="S82" i="110" s="1"/>
  <c r="K32" i="19"/>
  <c r="K82" i="110" s="1"/>
  <c r="A28" i="57"/>
  <c r="B32" i="57" s="1"/>
  <c r="AE31" i="59"/>
  <c r="AM30" i="59"/>
  <c r="S30" i="59"/>
  <c r="AN32" i="19"/>
  <c r="AF32" i="19"/>
  <c r="T32" i="19"/>
  <c r="T82" i="110" s="1"/>
  <c r="L32" i="19"/>
  <c r="L82" i="110" s="1"/>
  <c r="D32" i="19"/>
  <c r="D82" i="110" s="1"/>
  <c r="AK32" i="19"/>
  <c r="Q32" i="19"/>
  <c r="Q82" i="110" s="1"/>
  <c r="I32" i="19"/>
  <c r="I82" i="110" s="1"/>
  <c r="M54" i="113"/>
  <c r="H31" i="59"/>
  <c r="D31" i="59"/>
  <c r="AH31" i="59"/>
  <c r="J31" i="59"/>
  <c r="C31" i="59"/>
  <c r="AL30" i="59"/>
  <c r="C32" i="19"/>
  <c r="C82" i="110" s="1"/>
  <c r="AL32" i="19"/>
  <c r="AC32" i="19"/>
  <c r="X82" i="110" s="1"/>
  <c r="R32" i="19"/>
  <c r="R82" i="110" s="1"/>
  <c r="J32" i="19"/>
  <c r="J82" i="110" s="1"/>
  <c r="AR32" i="19"/>
  <c r="AI32" i="19"/>
  <c r="O32" i="19"/>
  <c r="O82" i="110" s="1"/>
  <c r="G32" i="19"/>
  <c r="G82" i="110" s="1"/>
  <c r="K54" i="112"/>
  <c r="Q54" i="113"/>
  <c r="AH30" i="59"/>
  <c r="AK30" i="59"/>
  <c r="C30" i="59"/>
  <c r="N54" i="112"/>
  <c r="A28" i="20"/>
  <c r="U32" i="20" s="1"/>
  <c r="U56" i="111" s="1"/>
  <c r="AN32" i="10"/>
  <c r="E54" i="112"/>
  <c r="AL32" i="10"/>
  <c r="AG32" i="10"/>
  <c r="AL30" i="65"/>
  <c r="O31" i="65"/>
  <c r="P30" i="59"/>
  <c r="F31" i="59"/>
  <c r="AH30" i="65"/>
  <c r="I30" i="59"/>
  <c r="AQ29" i="17"/>
  <c r="AQ32" i="17"/>
  <c r="AH32" i="17"/>
  <c r="V32" i="17"/>
  <c r="V82" i="109" s="1"/>
  <c r="N32" i="17"/>
  <c r="N82" i="109" s="1"/>
  <c r="F32" i="17"/>
  <c r="F82" i="109" s="1"/>
  <c r="AM32" i="17"/>
  <c r="AE32" i="17"/>
  <c r="S32" i="17"/>
  <c r="S82" i="109" s="1"/>
  <c r="K32" i="17"/>
  <c r="K82" i="109" s="1"/>
  <c r="C32" i="13"/>
  <c r="AL32" i="13"/>
  <c r="AC32" i="13"/>
  <c r="R32" i="13"/>
  <c r="J32" i="13"/>
  <c r="AR32" i="13"/>
  <c r="AI32" i="13"/>
  <c r="O32" i="13"/>
  <c r="G32" i="13"/>
  <c r="AL31" i="65"/>
  <c r="AN32" i="16"/>
  <c r="AF32" i="16"/>
  <c r="T32" i="16"/>
  <c r="T56" i="109" s="1"/>
  <c r="L32" i="16"/>
  <c r="L56" i="109" s="1"/>
  <c r="D32" i="16"/>
  <c r="D56" i="109" s="1"/>
  <c r="AK32" i="16"/>
  <c r="AB32" i="16"/>
  <c r="Q32" i="16"/>
  <c r="Q56" i="109" s="1"/>
  <c r="I32" i="16"/>
  <c r="I56" i="109" s="1"/>
  <c r="B30" i="16"/>
  <c r="B30" i="17"/>
  <c r="R31" i="65"/>
  <c r="A28" i="24"/>
  <c r="AS32" i="24" s="1"/>
  <c r="S31" i="65"/>
  <c r="P31" i="65"/>
  <c r="AH31" i="65"/>
  <c r="AC30" i="59"/>
  <c r="AC31" i="59"/>
  <c r="M30" i="59"/>
  <c r="A28" i="21"/>
  <c r="M32" i="21" s="1"/>
  <c r="M82" i="111" s="1"/>
  <c r="Q30" i="59"/>
  <c r="F30" i="59"/>
  <c r="AE30" i="59"/>
  <c r="AN32" i="17"/>
  <c r="AF32" i="17"/>
  <c r="T32" i="17"/>
  <c r="T82" i="109" s="1"/>
  <c r="L32" i="17"/>
  <c r="L82" i="109" s="1"/>
  <c r="D32" i="17"/>
  <c r="D82" i="109" s="1"/>
  <c r="AK32" i="17"/>
  <c r="AB32" i="17"/>
  <c r="Q32" i="17"/>
  <c r="Q82" i="109" s="1"/>
  <c r="I32" i="17"/>
  <c r="I82" i="109" s="1"/>
  <c r="AS32" i="13"/>
  <c r="AJ32" i="13"/>
  <c r="P32" i="13"/>
  <c r="H32" i="13"/>
  <c r="AO32" i="13"/>
  <c r="AG32" i="13"/>
  <c r="U32" i="13"/>
  <c r="M32" i="13"/>
  <c r="E32" i="13"/>
  <c r="C32" i="16"/>
  <c r="C56" i="109" s="1"/>
  <c r="AL32" i="16"/>
  <c r="AC32" i="16"/>
  <c r="X56" i="109" s="1"/>
  <c r="R32" i="16"/>
  <c r="R56" i="109" s="1"/>
  <c r="J32" i="16"/>
  <c r="J56" i="109" s="1"/>
  <c r="AR32" i="16"/>
  <c r="AI32" i="16"/>
  <c r="X32" i="16"/>
  <c r="O32" i="16"/>
  <c r="O56" i="109" s="1"/>
  <c r="G32" i="16"/>
  <c r="G56" i="109" s="1"/>
  <c r="B32" i="17"/>
  <c r="B30" i="13"/>
  <c r="X30" i="65"/>
  <c r="O30" i="65"/>
  <c r="AR29" i="17"/>
  <c r="C32" i="17"/>
  <c r="C82" i="109" s="1"/>
  <c r="AL32" i="17"/>
  <c r="AC32" i="17"/>
  <c r="X82" i="109" s="1"/>
  <c r="R32" i="17"/>
  <c r="R82" i="109" s="1"/>
  <c r="J32" i="17"/>
  <c r="J82" i="109" s="1"/>
  <c r="AR32" i="17"/>
  <c r="AI32" i="17"/>
  <c r="X32" i="17"/>
  <c r="O32" i="17"/>
  <c r="O82" i="109" s="1"/>
  <c r="AQ32" i="13"/>
  <c r="AH32" i="13"/>
  <c r="V32" i="13"/>
  <c r="N32" i="13"/>
  <c r="F32" i="13"/>
  <c r="AM32" i="13"/>
  <c r="AE32" i="13"/>
  <c r="S32" i="13"/>
  <c r="K32" i="13"/>
  <c r="AS32" i="16"/>
  <c r="AJ32" i="16"/>
  <c r="Z32" i="16"/>
  <c r="P32" i="16"/>
  <c r="P56" i="109" s="1"/>
  <c r="H32" i="16"/>
  <c r="H56" i="109" s="1"/>
  <c r="AO32" i="16"/>
  <c r="AG32" i="16"/>
  <c r="U32" i="16"/>
  <c r="U56" i="109" s="1"/>
  <c r="M32" i="16"/>
  <c r="M56" i="109" s="1"/>
  <c r="E32" i="16"/>
  <c r="E56" i="109" s="1"/>
  <c r="C54" i="113"/>
  <c r="N31" i="59"/>
  <c r="P55" i="112"/>
  <c r="T55" i="113"/>
  <c r="H55" i="112"/>
  <c r="B30" i="21"/>
  <c r="K32" i="21"/>
  <c r="K82" i="111" s="1"/>
  <c r="H54" i="112"/>
  <c r="L54" i="113"/>
  <c r="U31" i="65"/>
  <c r="I31" i="65"/>
  <c r="AC30" i="65"/>
  <c r="G31" i="65"/>
  <c r="D31" i="65"/>
  <c r="AR31" i="65"/>
  <c r="AI30" i="59"/>
  <c r="X32" i="20"/>
  <c r="U54" i="112"/>
  <c r="T30" i="65"/>
  <c r="O32" i="24"/>
  <c r="G30" i="65"/>
  <c r="T54" i="112"/>
  <c r="P30" i="65"/>
  <c r="AK31" i="65"/>
  <c r="I30" i="65"/>
  <c r="AI30" i="65"/>
  <c r="AG30" i="65"/>
  <c r="S30" i="65"/>
  <c r="F30" i="65"/>
  <c r="AF31" i="65"/>
  <c r="AM31" i="65"/>
  <c r="AN31" i="65"/>
  <c r="E31" i="65"/>
  <c r="J31" i="65"/>
  <c r="Q30" i="65"/>
  <c r="V31" i="65"/>
  <c r="N30" i="65"/>
  <c r="K31" i="65"/>
  <c r="AR30" i="65"/>
  <c r="AJ31" i="65"/>
  <c r="U30" i="65"/>
  <c r="AC31" i="65"/>
  <c r="AJ30" i="65"/>
  <c r="N30" i="59"/>
  <c r="V30" i="65"/>
  <c r="X31" i="65"/>
  <c r="B30" i="10"/>
  <c r="K32" i="10"/>
  <c r="K29" i="111" s="1"/>
  <c r="D32" i="10"/>
  <c r="D29" i="111" s="1"/>
  <c r="AR32" i="10"/>
  <c r="F31" i="65"/>
  <c r="N31" i="65"/>
  <c r="I32" i="10"/>
  <c r="I29" i="111" s="1"/>
  <c r="AQ32" i="10"/>
  <c r="I55" i="113"/>
  <c r="AK30" i="65"/>
  <c r="A28" i="65"/>
  <c r="Q31" i="65"/>
  <c r="J30" i="65"/>
  <c r="AN30" i="65"/>
  <c r="M30" i="65"/>
  <c r="E30" i="65"/>
  <c r="K30" i="65"/>
  <c r="H31" i="65"/>
  <c r="AS31" i="65"/>
  <c r="AQ31" i="65"/>
  <c r="AE31" i="65"/>
  <c r="N55" i="113"/>
  <c r="I54" i="112"/>
  <c r="A28" i="12"/>
  <c r="D32" i="12" s="1"/>
  <c r="A28" i="25"/>
  <c r="S55" i="112"/>
  <c r="R30" i="65"/>
  <c r="C30" i="65"/>
  <c r="M31" i="65"/>
  <c r="AS30" i="65"/>
  <c r="D30" i="65"/>
  <c r="AQ30" i="65"/>
  <c r="C31" i="65"/>
  <c r="AE30" i="65"/>
  <c r="H30" i="65"/>
  <c r="L30" i="65"/>
  <c r="S54" i="112"/>
  <c r="P54" i="112"/>
  <c r="G32" i="10"/>
  <c r="G29" i="111" s="1"/>
  <c r="O55" i="113"/>
  <c r="L55" i="113"/>
  <c r="F55" i="113"/>
  <c r="AI31" i="65"/>
  <c r="AF30" i="65"/>
  <c r="AM30" i="65"/>
  <c r="AO30" i="65"/>
  <c r="AG31" i="65"/>
  <c r="D55" i="112"/>
  <c r="C55" i="113"/>
  <c r="Q55" i="113"/>
  <c r="U55" i="113"/>
  <c r="K55" i="112"/>
  <c r="R55" i="112"/>
  <c r="G55" i="112"/>
  <c r="L31" i="65"/>
  <c r="AO31" i="65"/>
  <c r="AM32" i="62"/>
  <c r="AG32" i="20"/>
  <c r="AI32" i="20"/>
  <c r="AE32" i="20"/>
  <c r="E32" i="20"/>
  <c r="E56" i="111" s="1"/>
  <c r="M55" i="113"/>
  <c r="P32" i="10"/>
  <c r="P29" i="111" s="1"/>
  <c r="U32" i="10"/>
  <c r="U29" i="111" s="1"/>
  <c r="AH32" i="10"/>
  <c r="AM32" i="10"/>
  <c r="AF32" i="10"/>
  <c r="AK32" i="10"/>
  <c r="AC32" i="10"/>
  <c r="X29" i="111" s="1"/>
  <c r="AI32" i="10"/>
  <c r="S32" i="62"/>
  <c r="AJ32" i="20"/>
  <c r="AR32" i="20"/>
  <c r="AM32" i="20"/>
  <c r="B30" i="20"/>
  <c r="F54" i="112"/>
  <c r="O54" i="112"/>
  <c r="AS32" i="10"/>
  <c r="H32" i="10"/>
  <c r="H29" i="111" s="1"/>
  <c r="M32" i="10"/>
  <c r="M29" i="111" s="1"/>
  <c r="V32" i="10"/>
  <c r="V29" i="111" s="1"/>
  <c r="AE32" i="10"/>
  <c r="B32" i="10"/>
  <c r="T32" i="10"/>
  <c r="T29" i="111" s="1"/>
  <c r="R32" i="10"/>
  <c r="R29" i="111" s="1"/>
  <c r="AH32" i="62"/>
  <c r="M32" i="20"/>
  <c r="M56" i="111" s="1"/>
  <c r="AS32" i="20"/>
  <c r="J32" i="20"/>
  <c r="J56" i="111" s="1"/>
  <c r="F32" i="20"/>
  <c r="F56" i="111" s="1"/>
  <c r="AJ32" i="10"/>
  <c r="AO32" i="10"/>
  <c r="E32" i="10"/>
  <c r="E29" i="111" s="1"/>
  <c r="N32" i="10"/>
  <c r="N29" i="111" s="1"/>
  <c r="S32" i="10"/>
  <c r="S29" i="111" s="1"/>
  <c r="L32" i="10"/>
  <c r="L29" i="111" s="1"/>
  <c r="Q32" i="10"/>
  <c r="Q29" i="111" s="1"/>
  <c r="C32" i="10"/>
  <c r="C29" i="111" s="1"/>
  <c r="J32" i="10"/>
  <c r="J29" i="111" s="1"/>
  <c r="A28" i="15"/>
  <c r="I32" i="20"/>
  <c r="I56" i="111" s="1"/>
  <c r="AN32" i="20"/>
  <c r="L32" i="20"/>
  <c r="L56" i="111" s="1"/>
  <c r="AB32" i="20"/>
  <c r="AS29" i="20"/>
  <c r="AF32" i="20"/>
  <c r="N29" i="18"/>
  <c r="AH32" i="18"/>
  <c r="AE32" i="18"/>
  <c r="AK32" i="18"/>
  <c r="O29" i="18"/>
  <c r="B29" i="111"/>
  <c r="B29" i="113"/>
  <c r="B29" i="112"/>
  <c r="B29" i="110"/>
  <c r="B27" i="111"/>
  <c r="B27" i="112"/>
  <c r="B27" i="113"/>
  <c r="B27" i="110"/>
  <c r="B82" i="111"/>
  <c r="B82" i="113"/>
  <c r="B82" i="112"/>
  <c r="B82" i="110"/>
  <c r="B80" i="111"/>
  <c r="B80" i="112"/>
  <c r="B80" i="113"/>
  <c r="B80" i="110"/>
  <c r="B11" i="101"/>
  <c r="B87" i="101" s="1"/>
  <c r="B9" i="105"/>
  <c r="B9" i="101"/>
  <c r="J13" i="101" s="1"/>
  <c r="B7" i="105"/>
  <c r="AH29" i="18"/>
  <c r="AQ29" i="18"/>
  <c r="AM32" i="18"/>
  <c r="AM29" i="18"/>
  <c r="T32" i="18"/>
  <c r="T56" i="110" s="1"/>
  <c r="J29" i="18"/>
  <c r="L29" i="18"/>
  <c r="M29" i="18"/>
  <c r="V32" i="18"/>
  <c r="S32" i="18"/>
  <c r="S56" i="110" s="1"/>
  <c r="Q29" i="18"/>
  <c r="B30" i="18"/>
  <c r="K29" i="18"/>
  <c r="AJ29" i="18"/>
  <c r="N32" i="18"/>
  <c r="N56" i="110" s="1"/>
  <c r="P29" i="18"/>
  <c r="AN29" i="18"/>
  <c r="D29" i="18"/>
  <c r="AI29" i="18"/>
  <c r="AK29" i="18"/>
  <c r="AQ32" i="18"/>
  <c r="F32" i="18"/>
  <c r="F56" i="110" s="1"/>
  <c r="K32" i="18"/>
  <c r="K56" i="110" s="1"/>
  <c r="R29" i="18"/>
  <c r="L32" i="18"/>
  <c r="L56" i="110" s="1"/>
  <c r="F29" i="18"/>
  <c r="E29" i="18"/>
  <c r="AL29" i="18"/>
  <c r="AR29" i="18"/>
  <c r="Q32" i="18"/>
  <c r="Q56" i="110" s="1"/>
  <c r="V29" i="18"/>
  <c r="AO29" i="18"/>
  <c r="AF32" i="18"/>
  <c r="AB32" i="18"/>
  <c r="T29" i="18"/>
  <c r="J32" i="18"/>
  <c r="J56" i="110" s="1"/>
  <c r="G32" i="18"/>
  <c r="G56" i="110" s="1"/>
  <c r="AN32" i="18"/>
  <c r="D32" i="18"/>
  <c r="D56" i="110" s="1"/>
  <c r="I32" i="18"/>
  <c r="I56" i="110" s="1"/>
  <c r="C32" i="18"/>
  <c r="C56" i="110" s="1"/>
  <c r="AR32" i="18"/>
  <c r="H29" i="18"/>
  <c r="AS29" i="18"/>
  <c r="AL32" i="18"/>
  <c r="AI32" i="18"/>
  <c r="G29" i="18"/>
  <c r="P32" i="18"/>
  <c r="P56" i="110" s="1"/>
  <c r="AC32" i="18"/>
  <c r="X56" i="110" s="1"/>
  <c r="O32" i="18"/>
  <c r="O56" i="110" s="1"/>
  <c r="AC29" i="18"/>
  <c r="U32" i="18"/>
  <c r="U56" i="110" s="1"/>
  <c r="S29" i="18"/>
  <c r="U29" i="18"/>
  <c r="R32" i="18"/>
  <c r="R56" i="110" s="1"/>
  <c r="X32" i="18"/>
  <c r="AE29" i="18"/>
  <c r="AG29" i="18"/>
  <c r="AS32" i="18"/>
  <c r="H32" i="18"/>
  <c r="H56" i="110" s="1"/>
  <c r="M32" i="18"/>
  <c r="M56" i="110" s="1"/>
  <c r="I29" i="18"/>
  <c r="AJ32" i="18"/>
  <c r="AO32" i="18"/>
  <c r="E32" i="18"/>
  <c r="E56" i="110" s="1"/>
  <c r="AF29" i="18"/>
  <c r="Z32" i="18"/>
  <c r="AG32" i="18"/>
  <c r="F32" i="25"/>
  <c r="F82" i="113" s="1"/>
  <c r="C32" i="62"/>
  <c r="AC32" i="62"/>
  <c r="J32" i="62"/>
  <c r="AI32" i="62"/>
  <c r="O32" i="62"/>
  <c r="A28" i="64"/>
  <c r="AQ32" i="62"/>
  <c r="V32" i="62"/>
  <c r="F32" i="62"/>
  <c r="AE32" i="62"/>
  <c r="K32" i="62"/>
  <c r="AL32" i="62"/>
  <c r="R32" i="62"/>
  <c r="AR32" i="62"/>
  <c r="G32" i="62"/>
  <c r="G82" i="109"/>
  <c r="P82" i="109"/>
  <c r="H82" i="109"/>
  <c r="U82" i="109"/>
  <c r="M82" i="109"/>
  <c r="E82" i="109"/>
  <c r="V56" i="109"/>
  <c r="N56" i="109"/>
  <c r="F56" i="109"/>
  <c r="S56" i="109"/>
  <c r="K56" i="109"/>
  <c r="AS32" i="62"/>
  <c r="AN32" i="62"/>
  <c r="AJ32" i="62"/>
  <c r="AF32" i="62"/>
  <c r="T32" i="62"/>
  <c r="P32" i="62"/>
  <c r="L32" i="62"/>
  <c r="H32" i="62"/>
  <c r="D32" i="62"/>
  <c r="AO32" i="62"/>
  <c r="AK32" i="62"/>
  <c r="AG32" i="62"/>
  <c r="U32" i="62"/>
  <c r="Q32" i="62"/>
  <c r="M32" i="62"/>
  <c r="I32" i="62"/>
  <c r="B32" i="56"/>
  <c r="B30" i="56"/>
  <c r="B30" i="57"/>
  <c r="B29" i="58"/>
  <c r="B30" i="58"/>
  <c r="B32" i="58"/>
  <c r="B32" i="62"/>
  <c r="B30" i="62"/>
  <c r="I32" i="12"/>
  <c r="E32" i="56"/>
  <c r="E29" i="112" s="1"/>
  <c r="G32" i="56"/>
  <c r="G29" i="112" s="1"/>
  <c r="I32" i="56"/>
  <c r="I29" i="112" s="1"/>
  <c r="K32" i="56"/>
  <c r="K29" i="112" s="1"/>
  <c r="M32" i="56"/>
  <c r="M29" i="112" s="1"/>
  <c r="O32" i="56"/>
  <c r="O29" i="112" s="1"/>
  <c r="Q32" i="56"/>
  <c r="Q29" i="112" s="1"/>
  <c r="S32" i="56"/>
  <c r="S29" i="112" s="1"/>
  <c r="U32" i="56"/>
  <c r="U29" i="112" s="1"/>
  <c r="X32" i="56"/>
  <c r="AE32" i="56"/>
  <c r="AG32" i="56"/>
  <c r="AI32" i="56"/>
  <c r="AK32" i="56"/>
  <c r="AM32" i="56"/>
  <c r="AO32" i="56"/>
  <c r="AR32" i="56"/>
  <c r="C32" i="56"/>
  <c r="C29" i="112" s="1"/>
  <c r="D32" i="56"/>
  <c r="D29" i="112" s="1"/>
  <c r="F32" i="56"/>
  <c r="F29" i="112" s="1"/>
  <c r="H32" i="56"/>
  <c r="H29" i="112" s="1"/>
  <c r="J32" i="56"/>
  <c r="J29" i="112" s="1"/>
  <c r="L32" i="56"/>
  <c r="L29" i="112" s="1"/>
  <c r="N32" i="56"/>
  <c r="N29" i="112" s="1"/>
  <c r="P32" i="56"/>
  <c r="P29" i="112" s="1"/>
  <c r="R32" i="56"/>
  <c r="R29" i="112" s="1"/>
  <c r="T32" i="56"/>
  <c r="T29" i="112" s="1"/>
  <c r="V32" i="56"/>
  <c r="V29" i="112" s="1"/>
  <c r="AC32" i="56"/>
  <c r="X29" i="112" s="1"/>
  <c r="AF32" i="56"/>
  <c r="AH32" i="56"/>
  <c r="AJ32" i="56"/>
  <c r="AL32" i="56"/>
  <c r="AN32" i="56"/>
  <c r="AQ32" i="56"/>
  <c r="AS32" i="56"/>
  <c r="G32" i="57"/>
  <c r="G29" i="113" s="1"/>
  <c r="K32" i="57"/>
  <c r="K29" i="113" s="1"/>
  <c r="O32" i="57"/>
  <c r="O29" i="113" s="1"/>
  <c r="S32" i="57"/>
  <c r="S29" i="113" s="1"/>
  <c r="X32" i="57"/>
  <c r="AG32" i="57"/>
  <c r="AK32" i="57"/>
  <c r="AO32" i="57"/>
  <c r="C32" i="57"/>
  <c r="C29" i="113" s="1"/>
  <c r="F32" i="57"/>
  <c r="F29" i="113" s="1"/>
  <c r="J32" i="57"/>
  <c r="J29" i="113" s="1"/>
  <c r="N32" i="57"/>
  <c r="N29" i="113" s="1"/>
  <c r="R32" i="57"/>
  <c r="R29" i="113" s="1"/>
  <c r="V32" i="57"/>
  <c r="V29" i="113" s="1"/>
  <c r="AF32" i="57"/>
  <c r="AJ32" i="57"/>
  <c r="AN32" i="57"/>
  <c r="AS32" i="57"/>
  <c r="AM32" i="65"/>
  <c r="AJ32" i="65"/>
  <c r="E32" i="58"/>
  <c r="G32" i="58"/>
  <c r="I32" i="58"/>
  <c r="K32" i="58"/>
  <c r="M32" i="58"/>
  <c r="O32" i="58"/>
  <c r="Q32" i="58"/>
  <c r="S32" i="58"/>
  <c r="U32" i="58"/>
  <c r="X32" i="58"/>
  <c r="AB32" i="58"/>
  <c r="AE32" i="58"/>
  <c r="AG32" i="58"/>
  <c r="AI32" i="58"/>
  <c r="AK32" i="58"/>
  <c r="AM32" i="58"/>
  <c r="AO32" i="58"/>
  <c r="AR32" i="58"/>
  <c r="D32" i="58"/>
  <c r="F32" i="58"/>
  <c r="H32" i="58"/>
  <c r="J32" i="58"/>
  <c r="L32" i="58"/>
  <c r="N32" i="58"/>
  <c r="P32" i="58"/>
  <c r="R32" i="58"/>
  <c r="T32" i="58"/>
  <c r="V32" i="58"/>
  <c r="Z32" i="58"/>
  <c r="AC32" i="58"/>
  <c r="AF32" i="58"/>
  <c r="AH32" i="58"/>
  <c r="AJ32" i="58"/>
  <c r="AL32" i="58"/>
  <c r="AN32" i="58"/>
  <c r="AQ32" i="58"/>
  <c r="AS32" i="58"/>
  <c r="C32" i="58"/>
  <c r="K32" i="59"/>
  <c r="O32" i="59"/>
  <c r="AE32" i="59"/>
  <c r="AI32" i="59"/>
  <c r="F32" i="59"/>
  <c r="J32" i="59"/>
  <c r="V32" i="59"/>
  <c r="AC32" i="59"/>
  <c r="AQ32" i="59"/>
  <c r="C32" i="59"/>
  <c r="E27" i="96"/>
  <c r="C27" i="96"/>
  <c r="G27" i="96"/>
  <c r="K27" i="96"/>
  <c r="B28" i="96"/>
  <c r="I28" i="96" s="1"/>
  <c r="A27" i="96"/>
  <c r="AK29" i="58"/>
  <c r="V29" i="58"/>
  <c r="N29" i="58"/>
  <c r="F29" i="58"/>
  <c r="AQ29" i="58"/>
  <c r="AH29" i="58"/>
  <c r="S29" i="58"/>
  <c r="K29" i="58"/>
  <c r="AR29" i="58"/>
  <c r="AI29" i="58"/>
  <c r="T29" i="58"/>
  <c r="L29" i="58"/>
  <c r="D29" i="58"/>
  <c r="AN29" i="58"/>
  <c r="AF29" i="58"/>
  <c r="Q29" i="58"/>
  <c r="I29" i="58"/>
  <c r="C29" i="58"/>
  <c r="AO29" i="58"/>
  <c r="AG29" i="58"/>
  <c r="R29" i="58"/>
  <c r="J29" i="58"/>
  <c r="AL29" i="58"/>
  <c r="AC29" i="58"/>
  <c r="O29" i="58"/>
  <c r="G29" i="58"/>
  <c r="AM29" i="58"/>
  <c r="AE29" i="58"/>
  <c r="P29" i="58"/>
  <c r="H29" i="58"/>
  <c r="AS29" i="58"/>
  <c r="AJ29" i="58"/>
  <c r="U29" i="58"/>
  <c r="M29" i="58"/>
  <c r="E29" i="58"/>
  <c r="E8" i="105"/>
  <c r="C8" i="105"/>
  <c r="E7" i="105"/>
  <c r="E9" i="105"/>
  <c r="AL32" i="59" l="1"/>
  <c r="R32" i="59"/>
  <c r="AR32" i="59"/>
  <c r="X32" i="59"/>
  <c r="G32" i="59"/>
  <c r="B32" i="59"/>
  <c r="AH32" i="59"/>
  <c r="N32" i="59"/>
  <c r="AM32" i="59"/>
  <c r="S32" i="59"/>
  <c r="AE32" i="24"/>
  <c r="AN32" i="12"/>
  <c r="AS32" i="59"/>
  <c r="AN32" i="59"/>
  <c r="AJ32" i="59"/>
  <c r="AF32" i="59"/>
  <c r="Z32" i="59"/>
  <c r="T32" i="59"/>
  <c r="P32" i="59"/>
  <c r="L32" i="59"/>
  <c r="H32" i="59"/>
  <c r="D32" i="59"/>
  <c r="AO32" i="59"/>
  <c r="AK32" i="59"/>
  <c r="AG32" i="59"/>
  <c r="AB32" i="59"/>
  <c r="U32" i="59"/>
  <c r="Q32" i="59"/>
  <c r="M32" i="59"/>
  <c r="I32" i="59"/>
  <c r="E32" i="59"/>
  <c r="AQ32" i="57"/>
  <c r="AL32" i="57"/>
  <c r="AH32" i="57"/>
  <c r="AC32" i="57"/>
  <c r="X29" i="113" s="1"/>
  <c r="T32" i="57"/>
  <c r="T29" i="113" s="1"/>
  <c r="P32" i="57"/>
  <c r="P29" i="113" s="1"/>
  <c r="L32" i="57"/>
  <c r="L29" i="113" s="1"/>
  <c r="H32" i="57"/>
  <c r="H29" i="113" s="1"/>
  <c r="D32" i="57"/>
  <c r="D29" i="113" s="1"/>
  <c r="AR32" i="57"/>
  <c r="AM32" i="57"/>
  <c r="AI32" i="57"/>
  <c r="AE32" i="57"/>
  <c r="U32" i="57"/>
  <c r="U29" i="113" s="1"/>
  <c r="Q32" i="57"/>
  <c r="Q29" i="113" s="1"/>
  <c r="M32" i="57"/>
  <c r="M29" i="113" s="1"/>
  <c r="I32" i="57"/>
  <c r="I29" i="113" s="1"/>
  <c r="E32" i="57"/>
  <c r="E29" i="113" s="1"/>
  <c r="AK32" i="20"/>
  <c r="T32" i="20"/>
  <c r="T56" i="111" s="1"/>
  <c r="C32" i="20"/>
  <c r="C56" i="111" s="1"/>
  <c r="Q32" i="20"/>
  <c r="Q56" i="111" s="1"/>
  <c r="D32" i="20"/>
  <c r="D56" i="111" s="1"/>
  <c r="AQ32" i="20"/>
  <c r="K32" i="20"/>
  <c r="K56" i="111" s="1"/>
  <c r="O32" i="20"/>
  <c r="O56" i="111" s="1"/>
  <c r="H32" i="20"/>
  <c r="H56" i="111" s="1"/>
  <c r="AH32" i="20"/>
  <c r="AL32" i="20"/>
  <c r="G32" i="20"/>
  <c r="G56" i="111" s="1"/>
  <c r="AO32" i="20"/>
  <c r="V32" i="20"/>
  <c r="V56" i="111" s="1"/>
  <c r="AC32" i="20"/>
  <c r="X56" i="111" s="1"/>
  <c r="Z32" i="20"/>
  <c r="S32" i="20"/>
  <c r="S56" i="111" s="1"/>
  <c r="P32" i="20"/>
  <c r="P56" i="111" s="1"/>
  <c r="AI32" i="21"/>
  <c r="AK32" i="21"/>
  <c r="H32" i="21"/>
  <c r="H82" i="111" s="1"/>
  <c r="AQ32" i="21"/>
  <c r="AF32" i="21"/>
  <c r="AC32" i="21"/>
  <c r="X82" i="111" s="1"/>
  <c r="AS32" i="21"/>
  <c r="Q32" i="25"/>
  <c r="Q82" i="113" s="1"/>
  <c r="D29" i="25"/>
  <c r="F29" i="25"/>
  <c r="H29" i="25"/>
  <c r="J29" i="25"/>
  <c r="L29" i="25"/>
  <c r="N29" i="25"/>
  <c r="P29" i="25"/>
  <c r="R29" i="25"/>
  <c r="T29" i="25"/>
  <c r="V29" i="25"/>
  <c r="AE29" i="25"/>
  <c r="AG29" i="25"/>
  <c r="AI29" i="25"/>
  <c r="AK29" i="25"/>
  <c r="AM29" i="25"/>
  <c r="AO29" i="25"/>
  <c r="AR29" i="25"/>
  <c r="C29" i="25"/>
  <c r="E29" i="25"/>
  <c r="G29" i="25"/>
  <c r="I29" i="25"/>
  <c r="K29" i="25"/>
  <c r="M29" i="25"/>
  <c r="O29" i="25"/>
  <c r="Q29" i="25"/>
  <c r="S29" i="25"/>
  <c r="U29" i="25"/>
  <c r="AC29" i="25"/>
  <c r="AF29" i="25"/>
  <c r="AH29" i="25"/>
  <c r="AJ29" i="25"/>
  <c r="AL29" i="25"/>
  <c r="AN29" i="25"/>
  <c r="AQ29" i="25"/>
  <c r="AS29" i="25"/>
  <c r="B29" i="25"/>
  <c r="E29" i="65"/>
  <c r="G29" i="65"/>
  <c r="I29" i="65"/>
  <c r="K29" i="65"/>
  <c r="M29" i="65"/>
  <c r="O29" i="65"/>
  <c r="Q29" i="65"/>
  <c r="S29" i="65"/>
  <c r="U29" i="65"/>
  <c r="X29" i="65"/>
  <c r="AE29" i="65"/>
  <c r="AG29" i="65"/>
  <c r="AI29" i="65"/>
  <c r="AK29" i="65"/>
  <c r="AM29" i="65"/>
  <c r="AO29" i="65"/>
  <c r="AR29" i="65"/>
  <c r="C29" i="65"/>
  <c r="D29" i="65"/>
  <c r="F29" i="65"/>
  <c r="H29" i="65"/>
  <c r="J29" i="65"/>
  <c r="L29" i="65"/>
  <c r="N29" i="65"/>
  <c r="P29" i="65"/>
  <c r="R29" i="65"/>
  <c r="T29" i="65"/>
  <c r="V29" i="65"/>
  <c r="AC29" i="65"/>
  <c r="AF29" i="65"/>
  <c r="AH29" i="65"/>
  <c r="AJ29" i="65"/>
  <c r="AL29" i="65"/>
  <c r="AN29" i="65"/>
  <c r="AQ29" i="65"/>
  <c r="AS29" i="65"/>
  <c r="B29" i="65"/>
  <c r="D29" i="21"/>
  <c r="F29" i="21"/>
  <c r="H29" i="21"/>
  <c r="J29" i="21"/>
  <c r="L29" i="21"/>
  <c r="N29" i="21"/>
  <c r="P29" i="21"/>
  <c r="R29" i="21"/>
  <c r="T29" i="21"/>
  <c r="V29" i="21"/>
  <c r="Z29" i="21"/>
  <c r="AC29" i="21"/>
  <c r="AF29" i="21"/>
  <c r="AH29" i="21"/>
  <c r="AJ29" i="21"/>
  <c r="AL29" i="21"/>
  <c r="AN29" i="21"/>
  <c r="AQ29" i="21"/>
  <c r="AS29" i="21"/>
  <c r="B29" i="21"/>
  <c r="E29" i="21"/>
  <c r="G29" i="21"/>
  <c r="I29" i="21"/>
  <c r="K29" i="21"/>
  <c r="M29" i="21"/>
  <c r="O29" i="21"/>
  <c r="Q29" i="21"/>
  <c r="S29" i="21"/>
  <c r="U29" i="21"/>
  <c r="X29" i="21"/>
  <c r="AB29" i="21"/>
  <c r="AE29" i="21"/>
  <c r="AG29" i="21"/>
  <c r="AI29" i="21"/>
  <c r="AK29" i="21"/>
  <c r="AM29" i="21"/>
  <c r="AO29" i="21"/>
  <c r="AR29" i="21"/>
  <c r="C29" i="21"/>
  <c r="E29" i="20"/>
  <c r="G29" i="20"/>
  <c r="I29" i="20"/>
  <c r="K29" i="20"/>
  <c r="M29" i="20"/>
  <c r="O29" i="20"/>
  <c r="Q29" i="20"/>
  <c r="S29" i="20"/>
  <c r="U29" i="20"/>
  <c r="W29" i="20"/>
  <c r="Y29" i="20"/>
  <c r="AA29" i="20"/>
  <c r="AC29" i="20"/>
  <c r="AE29" i="20"/>
  <c r="AG29" i="20"/>
  <c r="AI29" i="20"/>
  <c r="AK29" i="20"/>
  <c r="AM29" i="20"/>
  <c r="AO29" i="20"/>
  <c r="AQ29" i="20"/>
  <c r="C29" i="20"/>
  <c r="D29" i="20"/>
  <c r="F29" i="20"/>
  <c r="H29" i="20"/>
  <c r="J29" i="20"/>
  <c r="L29" i="20"/>
  <c r="N29" i="20"/>
  <c r="P29" i="20"/>
  <c r="R29" i="20"/>
  <c r="T29" i="20"/>
  <c r="V29" i="20"/>
  <c r="X29" i="20"/>
  <c r="Z29" i="20"/>
  <c r="AB29" i="20"/>
  <c r="AD29" i="20"/>
  <c r="AF29" i="20"/>
  <c r="AH29" i="20"/>
  <c r="AJ29" i="20"/>
  <c r="AL29" i="20"/>
  <c r="AN29" i="20"/>
  <c r="AP29" i="20"/>
  <c r="AR29" i="20"/>
  <c r="B29" i="20"/>
  <c r="D29" i="57"/>
  <c r="F29" i="57"/>
  <c r="H29" i="57"/>
  <c r="J29" i="57"/>
  <c r="L29" i="57"/>
  <c r="N29" i="57"/>
  <c r="P29" i="57"/>
  <c r="R29" i="57"/>
  <c r="T29" i="57"/>
  <c r="V29" i="57"/>
  <c r="AC29" i="57"/>
  <c r="AF29" i="57"/>
  <c r="AH29" i="57"/>
  <c r="AJ29" i="57"/>
  <c r="AL29" i="57"/>
  <c r="AN29" i="57"/>
  <c r="AQ29" i="57"/>
  <c r="AS29" i="57"/>
  <c r="B29" i="57"/>
  <c r="E29" i="57"/>
  <c r="G29" i="57"/>
  <c r="I29" i="57"/>
  <c r="K29" i="57"/>
  <c r="M29" i="57"/>
  <c r="O29" i="57"/>
  <c r="Q29" i="57"/>
  <c r="S29" i="57"/>
  <c r="U29" i="57"/>
  <c r="X29" i="57"/>
  <c r="AE29" i="57"/>
  <c r="AG29" i="57"/>
  <c r="AI29" i="57"/>
  <c r="AK29" i="57"/>
  <c r="AM29" i="57"/>
  <c r="AO29" i="57"/>
  <c r="AR29" i="57"/>
  <c r="C29" i="57"/>
  <c r="D29" i="59"/>
  <c r="F29" i="59"/>
  <c r="H29" i="59"/>
  <c r="J29" i="59"/>
  <c r="L29" i="59"/>
  <c r="N29" i="59"/>
  <c r="P29" i="59"/>
  <c r="R29" i="59"/>
  <c r="T29" i="59"/>
  <c r="V29" i="59"/>
  <c r="X29" i="59"/>
  <c r="Z29" i="59"/>
  <c r="AB29" i="59"/>
  <c r="AD29" i="59"/>
  <c r="AF29" i="59"/>
  <c r="AH29" i="59"/>
  <c r="AJ29" i="59"/>
  <c r="AL29" i="59"/>
  <c r="AN29" i="59"/>
  <c r="AP29" i="59"/>
  <c r="AR29" i="59"/>
  <c r="C29" i="59"/>
  <c r="E29" i="59"/>
  <c r="G29" i="59"/>
  <c r="I29" i="59"/>
  <c r="K29" i="59"/>
  <c r="M29" i="59"/>
  <c r="O29" i="59"/>
  <c r="Q29" i="59"/>
  <c r="S29" i="59"/>
  <c r="U29" i="59"/>
  <c r="W29" i="59"/>
  <c r="Y29" i="59"/>
  <c r="AA29" i="59"/>
  <c r="AC29" i="59"/>
  <c r="AE29" i="59"/>
  <c r="AG29" i="59"/>
  <c r="AI29" i="59"/>
  <c r="AK29" i="59"/>
  <c r="AM29" i="59"/>
  <c r="AO29" i="59"/>
  <c r="AQ29" i="59"/>
  <c r="AS29" i="59"/>
  <c r="B29" i="59"/>
  <c r="E29" i="64"/>
  <c r="G29" i="64"/>
  <c r="I29" i="64"/>
  <c r="K29" i="64"/>
  <c r="M29" i="64"/>
  <c r="O29" i="64"/>
  <c r="Q29" i="64"/>
  <c r="S29" i="64"/>
  <c r="U29" i="64"/>
  <c r="X29" i="64"/>
  <c r="AE29" i="64"/>
  <c r="AG29" i="64"/>
  <c r="AI29" i="64"/>
  <c r="AK29" i="64"/>
  <c r="AM29" i="64"/>
  <c r="AO29" i="64"/>
  <c r="AR29" i="64"/>
  <c r="C29" i="64"/>
  <c r="D29" i="64"/>
  <c r="F29" i="64"/>
  <c r="H29" i="64"/>
  <c r="J29" i="64"/>
  <c r="L29" i="64"/>
  <c r="N29" i="64"/>
  <c r="P29" i="64"/>
  <c r="R29" i="64"/>
  <c r="T29" i="64"/>
  <c r="V29" i="64"/>
  <c r="AC29" i="64"/>
  <c r="AF29" i="64"/>
  <c r="AH29" i="64"/>
  <c r="AJ29" i="64"/>
  <c r="AL29" i="64"/>
  <c r="AN29" i="64"/>
  <c r="AQ29" i="64"/>
  <c r="AS29" i="64"/>
  <c r="B29" i="64"/>
  <c r="I32" i="24"/>
  <c r="D29" i="24"/>
  <c r="F29" i="24"/>
  <c r="H29" i="24"/>
  <c r="J29" i="24"/>
  <c r="L29" i="24"/>
  <c r="N29" i="24"/>
  <c r="P29" i="24"/>
  <c r="R29" i="24"/>
  <c r="T29" i="24"/>
  <c r="V29" i="24"/>
  <c r="AE29" i="24"/>
  <c r="AG29" i="24"/>
  <c r="AI29" i="24"/>
  <c r="AK29" i="24"/>
  <c r="AM29" i="24"/>
  <c r="AO29" i="24"/>
  <c r="AR29" i="24"/>
  <c r="C29" i="24"/>
  <c r="E29" i="24"/>
  <c r="G29" i="24"/>
  <c r="I29" i="24"/>
  <c r="K29" i="24"/>
  <c r="M29" i="24"/>
  <c r="O29" i="24"/>
  <c r="Q29" i="24"/>
  <c r="S29" i="24"/>
  <c r="U29" i="24"/>
  <c r="AC29" i="24"/>
  <c r="AF29" i="24"/>
  <c r="AH29" i="24"/>
  <c r="AJ29" i="24"/>
  <c r="AL29" i="24"/>
  <c r="AN29" i="24"/>
  <c r="AQ29" i="24"/>
  <c r="AS29" i="24"/>
  <c r="B29" i="24"/>
  <c r="E29" i="15"/>
  <c r="G29" i="15"/>
  <c r="I29" i="15"/>
  <c r="K29" i="15"/>
  <c r="M29" i="15"/>
  <c r="O29" i="15"/>
  <c r="Q29" i="15"/>
  <c r="S29" i="15"/>
  <c r="U29" i="15"/>
  <c r="W29" i="15"/>
  <c r="Y29" i="15"/>
  <c r="AA29" i="15"/>
  <c r="AC29" i="15"/>
  <c r="AE29" i="15"/>
  <c r="AG29" i="15"/>
  <c r="AI29" i="15"/>
  <c r="AK29" i="15"/>
  <c r="AM29" i="15"/>
  <c r="AO29" i="15"/>
  <c r="AQ29" i="15"/>
  <c r="AS29" i="15"/>
  <c r="B29" i="15"/>
  <c r="D29" i="15"/>
  <c r="F29" i="15"/>
  <c r="H29" i="15"/>
  <c r="J29" i="15"/>
  <c r="L29" i="15"/>
  <c r="N29" i="15"/>
  <c r="P29" i="15"/>
  <c r="R29" i="15"/>
  <c r="T29" i="15"/>
  <c r="V29" i="15"/>
  <c r="X29" i="15"/>
  <c r="Z29" i="15"/>
  <c r="AB29" i="15"/>
  <c r="AD29" i="15"/>
  <c r="AF29" i="15"/>
  <c r="AH29" i="15"/>
  <c r="AJ29" i="15"/>
  <c r="AL29" i="15"/>
  <c r="AN29" i="15"/>
  <c r="AP29" i="15"/>
  <c r="AR29" i="15"/>
  <c r="C29" i="15"/>
  <c r="E29" i="12"/>
  <c r="G29" i="12"/>
  <c r="I29" i="12"/>
  <c r="K29" i="12"/>
  <c r="M29" i="12"/>
  <c r="O29" i="12"/>
  <c r="Q29" i="12"/>
  <c r="S29" i="12"/>
  <c r="U29" i="12"/>
  <c r="AC29" i="12"/>
  <c r="AE29" i="12"/>
  <c r="AG29" i="12"/>
  <c r="AI29" i="12"/>
  <c r="AK29" i="12"/>
  <c r="AM29" i="12"/>
  <c r="AO29" i="12"/>
  <c r="AQ29" i="12"/>
  <c r="AS29" i="12"/>
  <c r="B29" i="12"/>
  <c r="D29" i="12"/>
  <c r="F29" i="12"/>
  <c r="H29" i="12"/>
  <c r="J29" i="12"/>
  <c r="L29" i="12"/>
  <c r="N29" i="12"/>
  <c r="P29" i="12"/>
  <c r="R29" i="12"/>
  <c r="T29" i="12"/>
  <c r="V29" i="12"/>
  <c r="AD29" i="12"/>
  <c r="AF29" i="12"/>
  <c r="AH29" i="12"/>
  <c r="AJ29" i="12"/>
  <c r="AL29" i="12"/>
  <c r="AN29" i="12"/>
  <c r="AP29" i="12"/>
  <c r="AR29" i="12"/>
  <c r="C29" i="12"/>
  <c r="U32" i="25"/>
  <c r="U82" i="113" s="1"/>
  <c r="L32" i="25"/>
  <c r="L82" i="113" s="1"/>
  <c r="V32" i="64"/>
  <c r="AE32" i="64"/>
  <c r="AF32" i="12"/>
  <c r="AK32" i="12"/>
  <c r="T32" i="12"/>
  <c r="T56" i="113" s="1"/>
  <c r="L32" i="12"/>
  <c r="L56" i="112" s="1"/>
  <c r="Q32" i="12"/>
  <c r="Q56" i="113" s="1"/>
  <c r="B32" i="12"/>
  <c r="N32" i="21"/>
  <c r="N82" i="111" s="1"/>
  <c r="T32" i="21"/>
  <c r="T82" i="111" s="1"/>
  <c r="AB32" i="21"/>
  <c r="R32" i="21"/>
  <c r="R82" i="111" s="1"/>
  <c r="X32" i="21"/>
  <c r="AH32" i="21"/>
  <c r="AJ32" i="21"/>
  <c r="AO32" i="21"/>
  <c r="E32" i="21"/>
  <c r="E82" i="111" s="1"/>
  <c r="AM32" i="21"/>
  <c r="L32" i="21"/>
  <c r="L82" i="111" s="1"/>
  <c r="Q32" i="21"/>
  <c r="Q82" i="111" s="1"/>
  <c r="V32" i="21"/>
  <c r="V82" i="111" s="1"/>
  <c r="C32" i="21"/>
  <c r="C82" i="111" s="1"/>
  <c r="J32" i="21"/>
  <c r="J82" i="111" s="1"/>
  <c r="O32" i="21"/>
  <c r="O82" i="111" s="1"/>
  <c r="B32" i="21"/>
  <c r="F32" i="21"/>
  <c r="F82" i="111" s="1"/>
  <c r="Z32" i="21"/>
  <c r="AG32" i="21"/>
  <c r="AE32" i="21"/>
  <c r="AN32" i="21"/>
  <c r="D32" i="21"/>
  <c r="D82" i="111" s="1"/>
  <c r="I32" i="21"/>
  <c r="I82" i="111" s="1"/>
  <c r="AL32" i="21"/>
  <c r="AR32" i="21"/>
  <c r="G32" i="21"/>
  <c r="G82" i="111" s="1"/>
  <c r="S32" i="21"/>
  <c r="S82" i="111" s="1"/>
  <c r="P32" i="21"/>
  <c r="P82" i="111" s="1"/>
  <c r="U32" i="21"/>
  <c r="U82" i="111" s="1"/>
  <c r="C32" i="12"/>
  <c r="C56" i="112" s="1"/>
  <c r="AL32" i="12"/>
  <c r="AC32" i="12"/>
  <c r="X56" i="112" s="1"/>
  <c r="R32" i="12"/>
  <c r="R56" i="112" s="1"/>
  <c r="J32" i="12"/>
  <c r="J56" i="113" s="1"/>
  <c r="AR32" i="12"/>
  <c r="AI32" i="12"/>
  <c r="O32" i="12"/>
  <c r="O56" i="112" s="1"/>
  <c r="G32" i="12"/>
  <c r="G56" i="113" s="1"/>
  <c r="H32" i="24"/>
  <c r="AS32" i="12"/>
  <c r="AJ32" i="12"/>
  <c r="P32" i="12"/>
  <c r="P56" i="113" s="1"/>
  <c r="H32" i="12"/>
  <c r="H56" i="112" s="1"/>
  <c r="AO32" i="12"/>
  <c r="AG32" i="12"/>
  <c r="U32" i="12"/>
  <c r="U56" i="112" s="1"/>
  <c r="M32" i="12"/>
  <c r="M56" i="112" s="1"/>
  <c r="E32" i="12"/>
  <c r="E56" i="113" s="1"/>
  <c r="B30" i="12"/>
  <c r="M32" i="24"/>
  <c r="AL32" i="24"/>
  <c r="AF32" i="24"/>
  <c r="AQ32" i="12"/>
  <c r="AH32" i="12"/>
  <c r="V32" i="12"/>
  <c r="V56" i="113" s="1"/>
  <c r="N32" i="12"/>
  <c r="N56" i="113" s="1"/>
  <c r="F32" i="12"/>
  <c r="F56" i="112" s="1"/>
  <c r="AM32" i="12"/>
  <c r="AE32" i="12"/>
  <c r="S32" i="12"/>
  <c r="S56" i="113" s="1"/>
  <c r="K32" i="12"/>
  <c r="K56" i="112" s="1"/>
  <c r="V32" i="24"/>
  <c r="G32" i="24"/>
  <c r="AK32" i="24"/>
  <c r="B32" i="20"/>
  <c r="N32" i="20"/>
  <c r="N56" i="111" s="1"/>
  <c r="R32" i="20"/>
  <c r="R56" i="111" s="1"/>
  <c r="N32" i="64"/>
  <c r="Q32" i="64"/>
  <c r="V32" i="65"/>
  <c r="AE32" i="65"/>
  <c r="AC32" i="24"/>
  <c r="X56" i="113" s="1"/>
  <c r="AJ32" i="24"/>
  <c r="AO32" i="24"/>
  <c r="E32" i="24"/>
  <c r="N32" i="24"/>
  <c r="S32" i="24"/>
  <c r="R32" i="24"/>
  <c r="T32" i="24"/>
  <c r="AS32" i="64"/>
  <c r="F32" i="64"/>
  <c r="I32" i="64"/>
  <c r="N32" i="65"/>
  <c r="Q32" i="65"/>
  <c r="AI32" i="24"/>
  <c r="AG32" i="24"/>
  <c r="B30" i="24"/>
  <c r="C32" i="24"/>
  <c r="AQ32" i="24"/>
  <c r="F32" i="24"/>
  <c r="K32" i="24"/>
  <c r="AR32" i="24"/>
  <c r="L32" i="24"/>
  <c r="Q32" i="24"/>
  <c r="AJ32" i="64"/>
  <c r="AM32" i="64"/>
  <c r="AS32" i="65"/>
  <c r="F32" i="65"/>
  <c r="I32" i="65"/>
  <c r="P32" i="24"/>
  <c r="U32" i="24"/>
  <c r="J32" i="24"/>
  <c r="AH32" i="24"/>
  <c r="AM32" i="24"/>
  <c r="B32" i="24"/>
  <c r="AN32" i="24"/>
  <c r="D32" i="24"/>
  <c r="AQ32" i="65"/>
  <c r="AH32" i="65"/>
  <c r="T32" i="65"/>
  <c r="L32" i="65"/>
  <c r="D32" i="65"/>
  <c r="AK32" i="65"/>
  <c r="X32" i="65"/>
  <c r="O32" i="65"/>
  <c r="G32" i="65"/>
  <c r="B32" i="65"/>
  <c r="AN32" i="65"/>
  <c r="AF32" i="65"/>
  <c r="R32" i="65"/>
  <c r="J32" i="65"/>
  <c r="AR32" i="65"/>
  <c r="AI32" i="65"/>
  <c r="U32" i="65"/>
  <c r="M32" i="65"/>
  <c r="E32" i="65"/>
  <c r="C32" i="65"/>
  <c r="AL32" i="65"/>
  <c r="AC32" i="65"/>
  <c r="P32" i="65"/>
  <c r="H32" i="65"/>
  <c r="AO32" i="65"/>
  <c r="AG32" i="65"/>
  <c r="S32" i="65"/>
  <c r="K32" i="65"/>
  <c r="B30" i="65"/>
  <c r="AF32" i="25"/>
  <c r="S32" i="25"/>
  <c r="S82" i="113" s="1"/>
  <c r="AM32" i="25"/>
  <c r="AK32" i="25"/>
  <c r="G32" i="25"/>
  <c r="G82" i="113" s="1"/>
  <c r="AR32" i="25"/>
  <c r="P32" i="25"/>
  <c r="P82" i="113" s="1"/>
  <c r="AJ32" i="25"/>
  <c r="AO32" i="25"/>
  <c r="C32" i="25"/>
  <c r="C82" i="113" s="1"/>
  <c r="V32" i="25"/>
  <c r="V82" i="113" s="1"/>
  <c r="AC32" i="25"/>
  <c r="X82" i="113" s="1"/>
  <c r="B32" i="25"/>
  <c r="B30" i="25"/>
  <c r="K32" i="25"/>
  <c r="K82" i="113" s="1"/>
  <c r="AE32" i="25"/>
  <c r="D32" i="25"/>
  <c r="D82" i="113" s="1"/>
  <c r="T32" i="25"/>
  <c r="T82" i="113" s="1"/>
  <c r="AN32" i="25"/>
  <c r="N32" i="25"/>
  <c r="N82" i="113" s="1"/>
  <c r="R32" i="25"/>
  <c r="R82" i="113" s="1"/>
  <c r="M32" i="25"/>
  <c r="M82" i="113" s="1"/>
  <c r="AQ32" i="25"/>
  <c r="J32" i="25"/>
  <c r="J82" i="113" s="1"/>
  <c r="O32" i="25"/>
  <c r="O82" i="113" s="1"/>
  <c r="AI32" i="25"/>
  <c r="H32" i="25"/>
  <c r="H82" i="113" s="1"/>
  <c r="AS32" i="25"/>
  <c r="E32" i="25"/>
  <c r="E82" i="113" s="1"/>
  <c r="AH32" i="25"/>
  <c r="I32" i="25"/>
  <c r="I82" i="113" s="1"/>
  <c r="AL32" i="25"/>
  <c r="AG32" i="25"/>
  <c r="J15" i="101"/>
  <c r="B30" i="15"/>
  <c r="E32" i="15"/>
  <c r="E82" i="112" s="1"/>
  <c r="M32" i="15"/>
  <c r="M82" i="112" s="1"/>
  <c r="U32" i="15"/>
  <c r="U82" i="112" s="1"/>
  <c r="AG32" i="15"/>
  <c r="AO32" i="15"/>
  <c r="F32" i="15"/>
  <c r="F82" i="112" s="1"/>
  <c r="N32" i="15"/>
  <c r="N82" i="112" s="1"/>
  <c r="V32" i="15"/>
  <c r="V82" i="112" s="1"/>
  <c r="AH32" i="15"/>
  <c r="AQ32" i="15"/>
  <c r="G32" i="15"/>
  <c r="G82" i="112" s="1"/>
  <c r="O32" i="15"/>
  <c r="O82" i="112" s="1"/>
  <c r="X32" i="15"/>
  <c r="AI32" i="15"/>
  <c r="AR32" i="15"/>
  <c r="H32" i="15"/>
  <c r="H82" i="112" s="1"/>
  <c r="P32" i="15"/>
  <c r="P82" i="112" s="1"/>
  <c r="Z32" i="15"/>
  <c r="AJ32" i="15"/>
  <c r="AS32" i="15"/>
  <c r="I32" i="15"/>
  <c r="I82" i="112" s="1"/>
  <c r="Q32" i="15"/>
  <c r="Q82" i="112" s="1"/>
  <c r="AB32" i="15"/>
  <c r="AK32" i="15"/>
  <c r="C32" i="15"/>
  <c r="C82" i="112" s="1"/>
  <c r="J32" i="15"/>
  <c r="J82" i="112" s="1"/>
  <c r="R32" i="15"/>
  <c r="R82" i="112" s="1"/>
  <c r="AC32" i="15"/>
  <c r="X82" i="112" s="1"/>
  <c r="AL32" i="15"/>
  <c r="B32" i="15"/>
  <c r="K32" i="15"/>
  <c r="K82" i="112" s="1"/>
  <c r="S32" i="15"/>
  <c r="S82" i="112" s="1"/>
  <c r="AE32" i="15"/>
  <c r="AM32" i="15"/>
  <c r="D32" i="15"/>
  <c r="D82" i="112" s="1"/>
  <c r="L32" i="15"/>
  <c r="L82" i="112" s="1"/>
  <c r="T32" i="15"/>
  <c r="T82" i="112" s="1"/>
  <c r="AF32" i="15"/>
  <c r="AN32" i="15"/>
  <c r="V56" i="110"/>
  <c r="C32" i="64"/>
  <c r="AL32" i="64"/>
  <c r="AC32" i="64"/>
  <c r="P32" i="64"/>
  <c r="H32" i="64"/>
  <c r="AO32" i="64"/>
  <c r="AG32" i="64"/>
  <c r="S32" i="64"/>
  <c r="K32" i="64"/>
  <c r="AQ32" i="64"/>
  <c r="AH32" i="64"/>
  <c r="T32" i="64"/>
  <c r="L32" i="64"/>
  <c r="D32" i="64"/>
  <c r="AK32" i="64"/>
  <c r="X32" i="64"/>
  <c r="O32" i="64"/>
  <c r="G32" i="64"/>
  <c r="B30" i="64"/>
  <c r="AN32" i="64"/>
  <c r="AF32" i="64"/>
  <c r="R32" i="64"/>
  <c r="J32" i="64"/>
  <c r="AR32" i="64"/>
  <c r="AI32" i="64"/>
  <c r="U32" i="64"/>
  <c r="M32" i="64"/>
  <c r="E32" i="64"/>
  <c r="B32" i="64"/>
  <c r="B56" i="110"/>
  <c r="B56" i="112"/>
  <c r="B56" i="113"/>
  <c r="B56" i="111"/>
  <c r="B54" i="111"/>
  <c r="B54" i="110"/>
  <c r="B54" i="113"/>
  <c r="B54" i="112"/>
  <c r="B56" i="109"/>
  <c r="B54" i="109"/>
  <c r="B75" i="101"/>
  <c r="B35" i="101"/>
  <c r="B21" i="101"/>
  <c r="B45" i="101"/>
  <c r="B85" i="101"/>
  <c r="B13" i="101"/>
  <c r="B59" i="101"/>
  <c r="B15" i="101"/>
  <c r="B37" i="101"/>
  <c r="B71" i="101"/>
  <c r="J11" i="101"/>
  <c r="B39" i="101"/>
  <c r="B53" i="101"/>
  <c r="B77" i="101"/>
  <c r="B69" i="101"/>
  <c r="B31" i="101"/>
  <c r="B47" i="101"/>
  <c r="B67" i="101"/>
  <c r="B27" i="101"/>
  <c r="B43" i="101"/>
  <c r="B63" i="101"/>
  <c r="B79" i="101"/>
  <c r="J19" i="101"/>
  <c r="B19" i="101"/>
  <c r="B23" i="101"/>
  <c r="B29" i="101"/>
  <c r="B51" i="101"/>
  <c r="B55" i="101"/>
  <c r="B61" i="101"/>
  <c r="B83" i="101"/>
  <c r="B17" i="101"/>
  <c r="B25" i="101"/>
  <c r="B33" i="101"/>
  <c r="B41" i="101"/>
  <c r="B49" i="101"/>
  <c r="B57" i="101"/>
  <c r="B65" i="101"/>
  <c r="B73" i="101"/>
  <c r="B81" i="101"/>
  <c r="J9" i="101"/>
  <c r="J17" i="101"/>
  <c r="D56" i="112"/>
  <c r="D56" i="113"/>
  <c r="I56" i="112"/>
  <c r="I56" i="113"/>
  <c r="A33" i="96"/>
  <c r="B34" i="96"/>
  <c r="G28" i="96"/>
  <c r="E28" i="96"/>
  <c r="C28" i="96"/>
  <c r="K28" i="96"/>
  <c r="A28" i="96"/>
  <c r="A7" i="96" s="1"/>
  <c r="M9" i="105"/>
  <c r="D7" i="105"/>
  <c r="N7" i="105"/>
  <c r="L9" i="105"/>
  <c r="K8" i="105"/>
  <c r="C7" i="105"/>
  <c r="I7" i="105"/>
  <c r="K9" i="105"/>
  <c r="D13" i="101"/>
  <c r="I9" i="105"/>
  <c r="C13" i="101"/>
  <c r="G9" i="105"/>
  <c r="K7" i="105"/>
  <c r="N9" i="105"/>
  <c r="C9" i="105"/>
  <c r="I8" i="105"/>
  <c r="M7" i="105"/>
  <c r="G8" i="105"/>
  <c r="D9" i="105"/>
  <c r="L7" i="105"/>
  <c r="G7" i="105"/>
  <c r="V56" i="112" l="1"/>
  <c r="T56" i="112"/>
  <c r="E56" i="112"/>
  <c r="G56" i="112"/>
  <c r="L56" i="113"/>
  <c r="Q56" i="112"/>
  <c r="F56" i="113"/>
  <c r="K56" i="113"/>
  <c r="R56" i="113"/>
  <c r="U56" i="113"/>
  <c r="P56" i="112"/>
  <c r="S56" i="112"/>
  <c r="N56" i="112"/>
  <c r="J56" i="112"/>
  <c r="C56" i="113"/>
  <c r="M56" i="113"/>
  <c r="H56" i="113"/>
  <c r="O56" i="113"/>
  <c r="B35" i="96"/>
  <c r="A34" i="96"/>
  <c r="F9" i="105"/>
  <c r="H9" i="105"/>
  <c r="F7" i="105"/>
  <c r="H7" i="105"/>
  <c r="A35" i="96" l="1"/>
  <c r="B36" i="96"/>
  <c r="A36" i="96" l="1"/>
  <c r="B37" i="96"/>
  <c r="B38" i="96" l="1"/>
  <c r="A37" i="96"/>
  <c r="B39" i="96" l="1"/>
  <c r="A38" i="96"/>
  <c r="B40" i="96" l="1"/>
  <c r="A39" i="96"/>
  <c r="A40" i="96" l="1"/>
  <c r="B41" i="96"/>
  <c r="A41" i="100" l="1"/>
  <c r="A42" i="100"/>
  <c r="A41" i="96"/>
  <c r="B42" i="96"/>
  <c r="B43" i="96" l="1"/>
  <c r="A42" i="96"/>
  <c r="B44" i="96" l="1"/>
  <c r="A43" i="96"/>
  <c r="A44" i="96" l="1"/>
  <c r="B45" i="96"/>
  <c r="A45" i="96" l="1"/>
  <c r="B46" i="96"/>
  <c r="D32" i="28"/>
  <c r="B47" i="96" l="1"/>
  <c r="A46" i="96"/>
  <c r="B48" i="96" l="1"/>
  <c r="A47" i="96"/>
  <c r="A48" i="96" l="1"/>
  <c r="B49" i="96"/>
  <c r="A49" i="96" l="1"/>
  <c r="B50" i="96"/>
  <c r="B51" i="96" l="1"/>
  <c r="A50" i="96"/>
  <c r="B52" i="96" l="1"/>
  <c r="A51" i="96"/>
  <c r="A52" i="96" l="1"/>
  <c r="B53" i="96"/>
  <c r="A53" i="96" l="1"/>
  <c r="A32" i="96" s="1"/>
  <c r="A13" i="28" l="1"/>
  <c r="H62" i="100" l="1"/>
  <c r="D30" i="28" l="1"/>
  <c r="D31" i="28"/>
  <c r="D33" i="28"/>
  <c r="AC7" i="26"/>
  <c r="AT7" i="26" l="1"/>
  <c r="W7" i="26"/>
  <c r="AP7" i="26"/>
  <c r="Z18" i="26" l="1"/>
  <c r="AE15" i="26" l="1"/>
  <c r="C15" i="26" l="1"/>
  <c r="E28" i="104" l="1"/>
  <c r="D12" i="104"/>
  <c r="C94" i="100"/>
  <c r="F81" i="101"/>
  <c r="F41" i="101"/>
  <c r="E86" i="100"/>
  <c r="G74" i="100"/>
  <c r="G49" i="100"/>
  <c r="C71" i="100"/>
  <c r="G88" i="100"/>
  <c r="F16" i="104"/>
  <c r="G75" i="100"/>
  <c r="E15" i="101"/>
  <c r="F8" i="99"/>
  <c r="AF7" i="26"/>
  <c r="C29" i="103"/>
  <c r="D30" i="104"/>
  <c r="F27" i="104"/>
  <c r="G78" i="100"/>
  <c r="P7" i="99"/>
  <c r="O7" i="26"/>
  <c r="D80" i="100"/>
  <c r="C64" i="100"/>
  <c r="G63" i="101"/>
  <c r="T7" i="99"/>
  <c r="F58" i="101"/>
  <c r="C85" i="101"/>
  <c r="G48" i="100"/>
  <c r="K15" i="101"/>
  <c r="D33" i="101"/>
  <c r="E23" i="103"/>
  <c r="E29" i="103"/>
  <c r="F9" i="28"/>
  <c r="C7" i="26"/>
  <c r="H9" i="28"/>
  <c r="D78" i="101"/>
  <c r="D48" i="100"/>
  <c r="G42" i="101"/>
  <c r="C74" i="101"/>
  <c r="C9" i="28"/>
  <c r="G77" i="101"/>
  <c r="G83" i="101"/>
  <c r="G31" i="104"/>
  <c r="D73" i="100"/>
  <c r="D90" i="100"/>
  <c r="L17" i="101"/>
  <c r="F49" i="101"/>
  <c r="C36" i="103"/>
  <c r="G82" i="100"/>
  <c r="K13" i="101"/>
  <c r="E11" i="103"/>
  <c r="F83" i="101"/>
  <c r="E37" i="103"/>
  <c r="G34" i="100"/>
  <c r="C18" i="28"/>
  <c r="G15" i="104"/>
  <c r="N7" i="99"/>
  <c r="D53" i="100"/>
  <c r="D79" i="101"/>
  <c r="C63" i="101"/>
  <c r="Y6" i="99"/>
  <c r="D73" i="101"/>
  <c r="G29" i="103"/>
  <c r="C16" i="28"/>
  <c r="E25" i="101"/>
  <c r="O19" i="101"/>
  <c r="D59" i="101"/>
  <c r="G16" i="104"/>
  <c r="E14" i="28"/>
  <c r="F24" i="28"/>
  <c r="M13" i="101"/>
  <c r="F82" i="101"/>
  <c r="E47" i="101"/>
  <c r="D63" i="101"/>
  <c r="C46" i="100"/>
  <c r="E6" i="99"/>
  <c r="C23" i="103"/>
  <c r="F19" i="103"/>
  <c r="D10" i="101"/>
  <c r="E76" i="100"/>
  <c r="G90" i="100"/>
  <c r="G28" i="103"/>
  <c r="G11" i="103"/>
  <c r="E9" i="104"/>
  <c r="E90" i="100"/>
  <c r="G27" i="28"/>
  <c r="K8" i="99"/>
  <c r="E34" i="100"/>
  <c r="C18" i="101"/>
  <c r="D14" i="103"/>
  <c r="F14" i="28"/>
  <c r="E54" i="101"/>
  <c r="P6" i="99"/>
  <c r="F56" i="100"/>
  <c r="Q9" i="99"/>
  <c r="I8" i="99"/>
  <c r="L9" i="101"/>
  <c r="F42" i="101"/>
  <c r="L10" i="101"/>
  <c r="C26" i="28"/>
  <c r="G16" i="28"/>
  <c r="E11" i="104"/>
  <c r="F93" i="100"/>
  <c r="C29" i="101"/>
  <c r="C62" i="101"/>
  <c r="F10" i="103"/>
  <c r="C15" i="28"/>
  <c r="C19" i="28"/>
  <c r="O9" i="101"/>
  <c r="F23" i="28"/>
  <c r="G86" i="100"/>
  <c r="C89" i="100"/>
  <c r="M15" i="101"/>
  <c r="D50" i="101"/>
  <c r="J10" i="98"/>
  <c r="F21" i="101"/>
  <c r="D10" i="104"/>
  <c r="AK7" i="26"/>
  <c r="F35" i="101"/>
  <c r="M9" i="99"/>
  <c r="K9" i="101"/>
  <c r="G50" i="100"/>
  <c r="D57" i="100"/>
  <c r="C11" i="28"/>
  <c r="F77" i="100"/>
  <c r="G37" i="103"/>
  <c r="G75" i="101"/>
  <c r="E43" i="101"/>
  <c r="F52" i="100"/>
  <c r="H22" i="28"/>
  <c r="L14" i="101"/>
  <c r="C67" i="101"/>
  <c r="G92" i="100"/>
  <c r="F78" i="101"/>
  <c r="C95" i="100"/>
  <c r="G62" i="100"/>
  <c r="H9" i="98"/>
  <c r="G28" i="104"/>
  <c r="E7" i="26"/>
  <c r="E55" i="100"/>
  <c r="C21" i="28"/>
  <c r="L7" i="26"/>
  <c r="F36" i="104"/>
  <c r="F16" i="28"/>
  <c r="D23" i="103"/>
  <c r="G27" i="101"/>
  <c r="G45" i="101"/>
  <c r="G8" i="28"/>
  <c r="D20" i="103"/>
  <c r="Z7" i="99"/>
  <c r="D94" i="100"/>
  <c r="AA7" i="99"/>
  <c r="H25" i="28"/>
  <c r="D15" i="104"/>
  <c r="H8" i="98"/>
  <c r="E48" i="100"/>
  <c r="C32" i="28"/>
  <c r="D12" i="103"/>
  <c r="C44" i="100"/>
  <c r="E33" i="101"/>
  <c r="G10" i="104"/>
  <c r="E32" i="28"/>
  <c r="E18" i="101"/>
  <c r="F71" i="101"/>
  <c r="C87" i="101"/>
  <c r="F21" i="28"/>
  <c r="F54" i="101"/>
  <c r="E22" i="28"/>
  <c r="G59" i="100"/>
  <c r="C34" i="100"/>
  <c r="G9" i="101"/>
  <c r="F67" i="101"/>
  <c r="E59" i="101"/>
  <c r="L6" i="99"/>
  <c r="E58" i="101"/>
  <c r="F10" i="98"/>
  <c r="C82" i="100"/>
  <c r="C16" i="103"/>
  <c r="D46" i="101"/>
  <c r="E31" i="104"/>
  <c r="E51" i="101"/>
  <c r="G76" i="100"/>
  <c r="E61" i="100"/>
  <c r="E17" i="28"/>
  <c r="E73" i="101"/>
  <c r="F29" i="101"/>
  <c r="E75" i="100"/>
  <c r="M18" i="101"/>
  <c r="D95" i="100"/>
  <c r="G39" i="101"/>
  <c r="S7" i="99"/>
  <c r="D35" i="104"/>
  <c r="G18" i="28"/>
  <c r="T9" i="99"/>
  <c r="E31" i="101"/>
  <c r="V7" i="99"/>
  <c r="D22" i="103"/>
  <c r="G7" i="99"/>
  <c r="E46" i="101"/>
  <c r="D67" i="101"/>
  <c r="G57" i="100"/>
  <c r="E35" i="104"/>
  <c r="E19" i="101"/>
  <c r="D37" i="103"/>
  <c r="F22" i="101"/>
  <c r="G33" i="101"/>
  <c r="C83" i="101"/>
  <c r="D53" i="101"/>
  <c r="M10" i="101"/>
  <c r="E27" i="103"/>
  <c r="D14" i="104"/>
  <c r="E17" i="104"/>
  <c r="G56" i="100"/>
  <c r="G19" i="101"/>
  <c r="G23" i="104"/>
  <c r="D54" i="100"/>
  <c r="G85" i="101"/>
  <c r="C83" i="100"/>
  <c r="D8" i="99"/>
  <c r="N11" i="101"/>
  <c r="C58" i="100"/>
  <c r="D29" i="104"/>
  <c r="D93" i="100"/>
  <c r="N18" i="101"/>
  <c r="D59" i="100"/>
  <c r="F47" i="101"/>
  <c r="D58" i="100"/>
  <c r="E24" i="104"/>
  <c r="H24" i="28"/>
  <c r="E18" i="104"/>
  <c r="U7" i="26"/>
  <c r="D34" i="101"/>
  <c r="D38" i="103"/>
  <c r="D82" i="100"/>
  <c r="G20" i="28"/>
  <c r="L18" i="101"/>
  <c r="E23" i="104"/>
  <c r="D86" i="101"/>
  <c r="G9" i="104"/>
  <c r="K17" i="101"/>
  <c r="H8" i="28"/>
  <c r="C22" i="28"/>
  <c r="F61" i="101"/>
  <c r="D21" i="104"/>
  <c r="H27" i="28"/>
  <c r="G66" i="101"/>
  <c r="E81" i="100"/>
  <c r="C14" i="28"/>
  <c r="G20" i="103"/>
  <c r="H21" i="28"/>
  <c r="E73" i="100"/>
  <c r="E16" i="103"/>
  <c r="G15" i="101"/>
  <c r="S6" i="99"/>
  <c r="G73" i="100"/>
  <c r="T7" i="26"/>
  <c r="G45" i="100"/>
  <c r="E8" i="103"/>
  <c r="C80" i="100"/>
  <c r="D77" i="101"/>
  <c r="H26" i="28"/>
  <c r="H15" i="28"/>
  <c r="G10" i="98"/>
  <c r="AH7" i="26"/>
  <c r="F25" i="104"/>
  <c r="I6" i="99"/>
  <c r="E30" i="104"/>
  <c r="J8" i="98"/>
  <c r="F13" i="101"/>
  <c r="U7" i="99"/>
  <c r="H14" i="28"/>
  <c r="I7" i="26"/>
  <c r="E10" i="104"/>
  <c r="E24" i="103"/>
  <c r="I8" i="98"/>
  <c r="I10" i="98"/>
  <c r="G61" i="101"/>
  <c r="F9" i="99"/>
  <c r="G14" i="104"/>
  <c r="E57" i="100"/>
  <c r="C35" i="101"/>
  <c r="C25" i="103"/>
  <c r="C79" i="101"/>
  <c r="F79" i="101"/>
  <c r="E36" i="104"/>
  <c r="C34" i="101"/>
  <c r="E15" i="28"/>
  <c r="G23" i="101"/>
  <c r="O18" i="101"/>
  <c r="F47" i="100"/>
  <c r="D49" i="100"/>
  <c r="C54" i="101"/>
  <c r="C50" i="101"/>
  <c r="H16" i="28"/>
  <c r="K14" i="101"/>
  <c r="C49" i="100"/>
  <c r="F38" i="101"/>
  <c r="F57" i="101"/>
  <c r="C23" i="101"/>
  <c r="E28" i="103"/>
  <c r="F14" i="101"/>
  <c r="D17" i="103"/>
  <c r="E87" i="100"/>
  <c r="F32" i="28"/>
  <c r="D18" i="104"/>
  <c r="F36" i="103"/>
  <c r="C47" i="100"/>
  <c r="F20" i="28"/>
  <c r="C74" i="100"/>
  <c r="E78" i="101"/>
  <c r="Q6" i="99"/>
  <c r="C76" i="100"/>
  <c r="C62" i="100"/>
  <c r="AA7" i="26"/>
  <c r="H18" i="28"/>
  <c r="D7" i="99"/>
  <c r="G78" i="101"/>
  <c r="F66" i="101"/>
  <c r="F12" i="104"/>
  <c r="C17" i="28"/>
  <c r="M7" i="99"/>
  <c r="Z8" i="99"/>
  <c r="G77" i="100"/>
  <c r="H11" i="28"/>
  <c r="E84" i="100"/>
  <c r="H23" i="28"/>
  <c r="F74" i="100"/>
  <c r="F86" i="100"/>
  <c r="G37" i="101"/>
  <c r="D76" i="100"/>
  <c r="C51" i="101"/>
  <c r="C23" i="28"/>
  <c r="D85" i="100"/>
  <c r="E46" i="100"/>
  <c r="E29" i="101"/>
  <c r="C81" i="100"/>
  <c r="E74" i="100"/>
  <c r="F24" i="104"/>
  <c r="C49" i="101"/>
  <c r="P7" i="26"/>
  <c r="E22" i="104"/>
  <c r="D71" i="101"/>
  <c r="E67" i="101"/>
  <c r="E53" i="101"/>
  <c r="C77" i="101"/>
  <c r="F31" i="101"/>
  <c r="W6" i="99"/>
  <c r="E9" i="99"/>
  <c r="D79" i="100"/>
  <c r="AR7" i="26"/>
  <c r="G14" i="103"/>
  <c r="E78" i="100"/>
  <c r="D21" i="101"/>
  <c r="E10" i="101"/>
  <c r="F34" i="100"/>
  <c r="G51" i="100"/>
  <c r="G84" i="100"/>
  <c r="G26" i="104"/>
  <c r="G85" i="100"/>
  <c r="N9" i="99"/>
  <c r="E12" i="103"/>
  <c r="C32" i="100"/>
  <c r="F55" i="101"/>
  <c r="C66" i="101"/>
  <c r="D31" i="104"/>
  <c r="K10" i="98"/>
  <c r="E89" i="100"/>
  <c r="F58" i="100"/>
  <c r="F15" i="28"/>
  <c r="H10" i="28"/>
  <c r="E33" i="100"/>
  <c r="E95" i="100"/>
  <c r="D83" i="101"/>
  <c r="G13" i="101"/>
  <c r="C19" i="101"/>
  <c r="V6" i="99"/>
  <c r="C43" i="101"/>
  <c r="C50" i="100"/>
  <c r="H19" i="28"/>
  <c r="D66" i="101"/>
  <c r="C24" i="28"/>
  <c r="G10" i="103"/>
  <c r="F33" i="100"/>
  <c r="L11" i="101"/>
  <c r="G33" i="100"/>
  <c r="N19" i="101"/>
  <c r="L8" i="99"/>
  <c r="M17" i="101"/>
  <c r="E62" i="100"/>
  <c r="E49" i="101"/>
  <c r="F31" i="100"/>
  <c r="D34" i="100"/>
  <c r="F25" i="28"/>
  <c r="E20" i="28"/>
  <c r="G27" i="103"/>
  <c r="N6" i="99"/>
  <c r="E53" i="100"/>
  <c r="E63" i="100"/>
  <c r="F69" i="101"/>
  <c r="K11" i="98"/>
  <c r="E26" i="103"/>
  <c r="C37" i="103"/>
  <c r="D25" i="103"/>
  <c r="E9" i="101"/>
  <c r="C78" i="100"/>
  <c r="E21" i="104"/>
  <c r="D47" i="101"/>
  <c r="F10" i="104"/>
  <c r="C10" i="28"/>
  <c r="O10" i="101"/>
  <c r="E17" i="103"/>
  <c r="E23" i="28"/>
  <c r="D24" i="104"/>
  <c r="F8" i="103"/>
  <c r="M6" i="99"/>
  <c r="E71" i="101"/>
  <c r="C41" i="101"/>
  <c r="D27" i="103"/>
  <c r="G44" i="100"/>
  <c r="G16" i="103"/>
  <c r="E7" i="99"/>
  <c r="G24" i="28"/>
  <c r="C26" i="101"/>
  <c r="E72" i="100"/>
  <c r="E21" i="101"/>
  <c r="D89" i="100"/>
  <c r="E87" i="101"/>
  <c r="E44" i="100"/>
  <c r="G25" i="104"/>
  <c r="I9" i="98"/>
  <c r="I11" i="98"/>
  <c r="F73" i="100"/>
  <c r="D31" i="103"/>
  <c r="C57" i="100"/>
  <c r="G49" i="101"/>
  <c r="D23" i="101"/>
  <c r="G64" i="100"/>
  <c r="F8" i="28"/>
  <c r="M9" i="101"/>
  <c r="G55" i="101"/>
  <c r="D86" i="100"/>
  <c r="E18" i="28"/>
  <c r="C75" i="100"/>
  <c r="C45" i="101"/>
  <c r="C86" i="101"/>
  <c r="C59" i="100"/>
  <c r="G89" i="100"/>
  <c r="D21" i="103"/>
  <c r="D26" i="101"/>
  <c r="G67" i="101"/>
  <c r="E61" i="101"/>
  <c r="E30" i="101"/>
  <c r="F29" i="104"/>
  <c r="N8" i="99"/>
  <c r="E34" i="101"/>
  <c r="G26" i="28"/>
  <c r="D84" i="100"/>
  <c r="F28" i="104"/>
  <c r="D54" i="101"/>
  <c r="C15" i="101"/>
  <c r="C90" i="100"/>
  <c r="F28" i="103"/>
  <c r="D9" i="99"/>
  <c r="D51" i="100"/>
  <c r="G79" i="101"/>
  <c r="G37" i="104"/>
  <c r="U6" i="99"/>
  <c r="D69" i="101"/>
  <c r="U9" i="99"/>
  <c r="C72" i="100"/>
  <c r="G80" i="100"/>
  <c r="E24" i="28"/>
  <c r="E54" i="100"/>
  <c r="F63" i="100"/>
  <c r="D45" i="101"/>
  <c r="G46" i="101"/>
  <c r="AS7" i="26"/>
  <c r="D81" i="100"/>
  <c r="D38" i="104"/>
  <c r="K8" i="98"/>
  <c r="C35" i="103"/>
  <c r="C27" i="103"/>
  <c r="C53" i="101"/>
  <c r="C17" i="101"/>
  <c r="F63" i="101"/>
  <c r="H9" i="99"/>
  <c r="F51" i="101"/>
  <c r="X7" i="26"/>
  <c r="E74" i="101"/>
  <c r="D18" i="101"/>
  <c r="G95" i="100"/>
  <c r="E15" i="103"/>
  <c r="G17" i="103"/>
  <c r="O9" i="99"/>
  <c r="C81" i="101"/>
  <c r="D74" i="100"/>
  <c r="D11" i="101"/>
  <c r="E37" i="104"/>
  <c r="E19" i="28"/>
  <c r="G59" i="101"/>
  <c r="C20" i="103"/>
  <c r="R8" i="99"/>
  <c r="F53" i="101"/>
  <c r="G83" i="100"/>
  <c r="AA8" i="99"/>
  <c r="C11" i="101"/>
  <c r="F27" i="101"/>
  <c r="E43" i="100"/>
  <c r="O15" i="101"/>
  <c r="E14" i="104"/>
  <c r="G54" i="100"/>
  <c r="O7" i="99"/>
  <c r="D27" i="101"/>
  <c r="E45" i="101"/>
  <c r="G29" i="101"/>
  <c r="C27" i="101"/>
  <c r="C28" i="103"/>
  <c r="D31" i="101"/>
  <c r="C58" i="101"/>
  <c r="C48" i="100"/>
  <c r="E56" i="100"/>
  <c r="E20" i="103"/>
  <c r="G51" i="101"/>
  <c r="F33" i="101"/>
  <c r="G24" i="103"/>
  <c r="E92" i="100"/>
  <c r="C25" i="101"/>
  <c r="G24" i="104"/>
  <c r="G32" i="28"/>
  <c r="F12" i="28"/>
  <c r="J8" i="99"/>
  <c r="G58" i="100"/>
  <c r="F15" i="101"/>
  <c r="E11" i="101"/>
  <c r="E18" i="103"/>
  <c r="O11" i="101"/>
  <c r="Z9" i="99"/>
  <c r="E27" i="104"/>
  <c r="F92" i="100"/>
  <c r="C73" i="101"/>
  <c r="E12" i="28"/>
  <c r="F62" i="100"/>
  <c r="AM7" i="26"/>
  <c r="E32" i="100"/>
  <c r="D56" i="100"/>
  <c r="L9" i="99"/>
  <c r="E66" i="101"/>
  <c r="G19" i="28"/>
  <c r="F81" i="100"/>
  <c r="E9" i="28"/>
  <c r="D25" i="104"/>
  <c r="M7" i="26"/>
  <c r="O17" i="101"/>
  <c r="G21" i="101"/>
  <c r="C27" i="28"/>
  <c r="F21" i="104"/>
  <c r="E10" i="28"/>
  <c r="C55" i="100"/>
  <c r="E85" i="101"/>
  <c r="E21" i="103"/>
  <c r="E26" i="104"/>
  <c r="C39" i="101"/>
  <c r="G34" i="101"/>
  <c r="F19" i="104"/>
  <c r="C24" i="103"/>
  <c r="G11" i="101"/>
  <c r="D11" i="104"/>
  <c r="G26" i="101"/>
  <c r="C77" i="100"/>
  <c r="F37" i="104"/>
  <c r="Y7" i="99"/>
  <c r="C88" i="100"/>
  <c r="E26" i="28"/>
  <c r="F26" i="104"/>
  <c r="D9" i="101"/>
  <c r="G31" i="100"/>
  <c r="E69" i="101"/>
  <c r="E14" i="101"/>
  <c r="G53" i="100"/>
  <c r="E86" i="101"/>
  <c r="F65" i="101"/>
  <c r="D27" i="104"/>
  <c r="F18" i="28"/>
  <c r="E79" i="101"/>
  <c r="D24" i="103"/>
  <c r="W9" i="99"/>
  <c r="N7" i="26"/>
  <c r="C12" i="103"/>
  <c r="D36" i="104"/>
  <c r="F32" i="100"/>
  <c r="G23" i="103"/>
  <c r="Q8" i="99"/>
  <c r="D35" i="103"/>
  <c r="D46" i="100"/>
  <c r="C79" i="100"/>
  <c r="AQ7" i="26"/>
  <c r="G53" i="101"/>
  <c r="E15" i="104"/>
  <c r="C54" i="100"/>
  <c r="F59" i="100"/>
  <c r="H10" i="98"/>
  <c r="E94" i="100"/>
  <c r="G36" i="103"/>
  <c r="G30" i="104"/>
  <c r="R9" i="99"/>
  <c r="G81" i="100"/>
  <c r="D7" i="26"/>
  <c r="D11" i="103"/>
  <c r="C21" i="103"/>
  <c r="U8" i="99"/>
  <c r="D82" i="101"/>
  <c r="D37" i="101"/>
  <c r="H11" i="98"/>
  <c r="E11" i="28"/>
  <c r="D26" i="104"/>
  <c r="F28" i="28"/>
  <c r="D36" i="103"/>
  <c r="G81" i="101"/>
  <c r="F23" i="104"/>
  <c r="G50" i="101"/>
  <c r="E31" i="103"/>
  <c r="AD7" i="26"/>
  <c r="F9" i="103"/>
  <c r="C37" i="101"/>
  <c r="G15" i="103"/>
  <c r="C61" i="100"/>
  <c r="D9" i="103"/>
  <c r="K11" i="101"/>
  <c r="G9" i="103"/>
  <c r="E29" i="104"/>
  <c r="M11" i="101"/>
  <c r="F31" i="104"/>
  <c r="S9" i="99"/>
  <c r="G63" i="100"/>
  <c r="D61" i="100"/>
  <c r="F84" i="100"/>
  <c r="C14" i="101"/>
  <c r="F30" i="104"/>
  <c r="G28" i="28"/>
  <c r="E25" i="103"/>
  <c r="C21" i="101"/>
  <c r="E35" i="101"/>
  <c r="F35" i="103"/>
  <c r="F64" i="100"/>
  <c r="D74" i="101"/>
  <c r="G72" i="100"/>
  <c r="G71" i="100"/>
  <c r="E50" i="100"/>
  <c r="E30" i="103"/>
  <c r="E8" i="28"/>
  <c r="Q7" i="26"/>
  <c r="K18" i="101"/>
  <c r="F26" i="101"/>
  <c r="E58" i="100"/>
  <c r="F22" i="28"/>
  <c r="O14" i="101"/>
  <c r="C70" i="101"/>
  <c r="C12" i="28"/>
  <c r="C82" i="101"/>
  <c r="C31" i="103"/>
  <c r="K7" i="26"/>
  <c r="E8" i="99"/>
  <c r="F25" i="101"/>
  <c r="G38" i="103"/>
  <c r="F10" i="101"/>
  <c r="F7" i="99"/>
  <c r="D92" i="100"/>
  <c r="J9" i="98"/>
  <c r="D13" i="104"/>
  <c r="G9" i="28"/>
  <c r="N10" i="101"/>
  <c r="G57" i="101"/>
  <c r="F20" i="103"/>
  <c r="D25" i="101"/>
  <c r="Q7" i="99"/>
  <c r="F17" i="104"/>
  <c r="J6" i="99"/>
  <c r="E16" i="28"/>
  <c r="G30" i="103"/>
  <c r="G17" i="101"/>
  <c r="E47" i="100"/>
  <c r="F18" i="103"/>
  <c r="F39" i="101"/>
  <c r="F87" i="100"/>
  <c r="G35" i="101"/>
  <c r="E13" i="103"/>
  <c r="N15" i="101"/>
  <c r="E17" i="101"/>
  <c r="D87" i="101"/>
  <c r="D17" i="101"/>
  <c r="F54" i="100"/>
  <c r="J9" i="99"/>
  <c r="D35" i="101"/>
  <c r="F26" i="28"/>
  <c r="E59" i="100"/>
  <c r="L13" i="101"/>
  <c r="G74" i="101"/>
  <c r="C92" i="100"/>
  <c r="F53" i="100"/>
  <c r="H12" i="28"/>
  <c r="G22" i="104"/>
  <c r="E22" i="103"/>
  <c r="F85" i="101"/>
  <c r="E14" i="103"/>
  <c r="R7" i="99"/>
  <c r="C46" i="101"/>
  <c r="F71" i="100"/>
  <c r="D45" i="100"/>
  <c r="D18" i="103"/>
  <c r="C10" i="101"/>
  <c r="D63" i="100"/>
  <c r="N17" i="101"/>
  <c r="C71" i="101"/>
  <c r="G31" i="101"/>
  <c r="F55" i="100"/>
  <c r="C33" i="100"/>
  <c r="D28" i="103"/>
  <c r="F94" i="100"/>
  <c r="E51" i="100"/>
  <c r="F10" i="28"/>
  <c r="F9" i="101"/>
  <c r="G7" i="26"/>
  <c r="AN7" i="26"/>
  <c r="C43" i="100"/>
  <c r="E77" i="100"/>
  <c r="C78" i="101"/>
  <c r="N9" i="101"/>
  <c r="D41" i="101"/>
  <c r="G9" i="99"/>
  <c r="AA9" i="99"/>
  <c r="G14" i="28"/>
  <c r="F13" i="104"/>
  <c r="AL7" i="26"/>
  <c r="D16" i="103"/>
  <c r="G6" i="99"/>
  <c r="E16" i="104"/>
  <c r="E25" i="28"/>
  <c r="E83" i="101"/>
  <c r="G14" i="101"/>
  <c r="G21" i="104"/>
  <c r="C11" i="103"/>
  <c r="E45" i="100"/>
  <c r="D83" i="100"/>
  <c r="F11" i="28"/>
  <c r="C30" i="101"/>
  <c r="C52" i="100"/>
  <c r="C15" i="103"/>
  <c r="G52" i="100"/>
  <c r="E26" i="101"/>
  <c r="F22" i="104"/>
  <c r="G43" i="101"/>
  <c r="G20" i="104"/>
  <c r="F6" i="99"/>
  <c r="F95" i="100"/>
  <c r="C63" i="100"/>
  <c r="G18" i="101"/>
  <c r="D17" i="104"/>
  <c r="D51" i="101"/>
  <c r="F70" i="101"/>
  <c r="G41" i="101"/>
  <c r="G13" i="104"/>
  <c r="M8" i="99"/>
  <c r="D57" i="101"/>
  <c r="E55" i="101"/>
  <c r="F51" i="100"/>
  <c r="O6" i="99"/>
  <c r="C73" i="100"/>
  <c r="C65" i="101"/>
  <c r="H20" i="28"/>
  <c r="K6" i="99"/>
  <c r="G35" i="103"/>
  <c r="N14" i="101"/>
  <c r="K9" i="98"/>
  <c r="C14" i="103"/>
  <c r="F11" i="101"/>
  <c r="AB7" i="26"/>
  <c r="F7" i="26"/>
  <c r="E83" i="100"/>
  <c r="E13" i="28"/>
  <c r="E19" i="103"/>
  <c r="G21" i="28"/>
  <c r="C53" i="100"/>
  <c r="G87" i="100"/>
  <c r="Y9" i="99"/>
  <c r="G17" i="104"/>
  <c r="C84" i="100"/>
  <c r="G38" i="104"/>
  <c r="E27" i="101"/>
  <c r="G11" i="98"/>
  <c r="D52" i="100"/>
  <c r="D32" i="100"/>
  <c r="D15" i="101"/>
  <c r="D55" i="100"/>
  <c r="AA6" i="99"/>
  <c r="G11" i="104"/>
  <c r="D29" i="101"/>
  <c r="E36" i="103"/>
  <c r="F23" i="103"/>
  <c r="D16" i="104"/>
  <c r="E79" i="100"/>
  <c r="L7" i="99"/>
  <c r="E13" i="101"/>
  <c r="G8" i="98"/>
  <c r="G26" i="103"/>
  <c r="F19" i="28"/>
  <c r="G15" i="28"/>
  <c r="D44" i="100"/>
  <c r="C31" i="101"/>
  <c r="E88" i="100"/>
  <c r="E8" i="104"/>
  <c r="E38" i="104"/>
  <c r="AG7" i="26"/>
  <c r="M19" i="101"/>
  <c r="F74" i="101"/>
  <c r="G46" i="100"/>
  <c r="V7" i="26"/>
  <c r="G54" i="101"/>
  <c r="G11" i="28"/>
  <c r="F18" i="101"/>
  <c r="R6" i="99"/>
  <c r="G70" i="101"/>
  <c r="E42" i="101"/>
  <c r="E19" i="104"/>
  <c r="G32" i="100"/>
  <c r="D43" i="100"/>
  <c r="I7" i="99"/>
  <c r="E31" i="100"/>
  <c r="F18" i="104"/>
  <c r="G47" i="100"/>
  <c r="F57" i="100"/>
  <c r="AO7" i="26"/>
  <c r="F61" i="100"/>
  <c r="G18" i="104"/>
  <c r="F9" i="104"/>
  <c r="G9" i="98"/>
  <c r="F13" i="28"/>
  <c r="F45" i="101"/>
  <c r="D55" i="101"/>
  <c r="E35" i="103"/>
  <c r="D20" i="104"/>
  <c r="E52" i="100"/>
  <c r="E13" i="104"/>
  <c r="D88" i="100"/>
  <c r="F23" i="101"/>
  <c r="F9" i="98"/>
  <c r="F75" i="101"/>
  <c r="D87" i="100"/>
  <c r="F17" i="28"/>
  <c r="D72" i="100"/>
  <c r="H8" i="99"/>
  <c r="D31" i="100"/>
  <c r="G13" i="103"/>
  <c r="G10" i="101"/>
  <c r="G55" i="100"/>
  <c r="E38" i="103"/>
  <c r="G21" i="103"/>
  <c r="E81" i="101"/>
  <c r="C38" i="101"/>
  <c r="E10" i="103"/>
  <c r="F34" i="101"/>
  <c r="C56" i="100"/>
  <c r="D15" i="103"/>
  <c r="G87" i="101"/>
  <c r="F50" i="101"/>
  <c r="E80" i="100"/>
  <c r="D9" i="104"/>
  <c r="H28" i="28"/>
  <c r="C69" i="101"/>
  <c r="F37" i="101"/>
  <c r="G73" i="101"/>
  <c r="D61" i="101"/>
  <c r="G82" i="101"/>
  <c r="D81" i="101"/>
  <c r="D29" i="103"/>
  <c r="O8" i="99"/>
  <c r="C85" i="100"/>
  <c r="G27" i="104"/>
  <c r="D28" i="104"/>
  <c r="Y7" i="26"/>
  <c r="E75" i="101"/>
  <c r="D22" i="101"/>
  <c r="E38" i="101"/>
  <c r="G93" i="100"/>
  <c r="J11" i="98"/>
  <c r="G19" i="103"/>
  <c r="D58" i="101"/>
  <c r="Z6" i="99"/>
  <c r="G47" i="101"/>
  <c r="G19" i="104"/>
  <c r="G22" i="101"/>
  <c r="D75" i="100"/>
  <c r="K9" i="99"/>
  <c r="E93" i="100"/>
  <c r="E28" i="28"/>
  <c r="C9" i="101"/>
  <c r="C57" i="101"/>
  <c r="G43" i="100"/>
  <c r="C51" i="100"/>
  <c r="F77" i="101"/>
  <c r="D33" i="100"/>
  <c r="C86" i="100"/>
  <c r="M14" i="101"/>
  <c r="G10" i="28"/>
  <c r="G62" i="101"/>
  <c r="D64" i="100"/>
  <c r="E62" i="101"/>
  <c r="F27" i="103"/>
  <c r="K19" i="101"/>
  <c r="C28" i="28"/>
  <c r="AJ7" i="26"/>
  <c r="D13" i="103"/>
  <c r="G8" i="103"/>
  <c r="H17" i="28"/>
  <c r="C22" i="103"/>
  <c r="G86" i="101"/>
  <c r="V8" i="99"/>
  <c r="C59" i="101"/>
  <c r="G29" i="104"/>
  <c r="C33" i="101"/>
  <c r="D42" i="101"/>
  <c r="E25" i="104"/>
  <c r="E41" i="101"/>
  <c r="G17" i="28"/>
  <c r="D77" i="100"/>
  <c r="F46" i="101"/>
  <c r="F87" i="101"/>
  <c r="C25" i="28"/>
  <c r="H32" i="28"/>
  <c r="E50" i="101"/>
  <c r="D8" i="103"/>
  <c r="T8" i="99"/>
  <c r="G12" i="103"/>
  <c r="E71" i="100"/>
  <c r="Y8" i="99"/>
  <c r="D85" i="101"/>
  <c r="G38" i="101"/>
  <c r="C87" i="100"/>
  <c r="G12" i="104"/>
  <c r="G22" i="28"/>
  <c r="S7" i="26"/>
  <c r="F48" i="100"/>
  <c r="T6" i="99"/>
  <c r="G18" i="103"/>
  <c r="D43" i="101"/>
  <c r="C45" i="100"/>
  <c r="E82" i="101"/>
  <c r="C22" i="101"/>
  <c r="F20" i="104"/>
  <c r="D26" i="103"/>
  <c r="D8" i="104"/>
  <c r="D49" i="101"/>
  <c r="F19" i="101"/>
  <c r="E12" i="104"/>
  <c r="J7" i="99"/>
  <c r="E57" i="101"/>
  <c r="K7" i="99"/>
  <c r="E63" i="101"/>
  <c r="E82" i="100"/>
  <c r="C42" i="101"/>
  <c r="L19" i="101"/>
  <c r="R7" i="26"/>
  <c r="D50" i="100"/>
  <c r="D62" i="100"/>
  <c r="G22" i="103"/>
  <c r="D71" i="100"/>
  <c r="C19" i="103"/>
  <c r="C47" i="101"/>
  <c r="D14" i="101"/>
  <c r="C20" i="28"/>
  <c r="W8" i="99"/>
  <c r="G25" i="101"/>
  <c r="F62" i="101"/>
  <c r="F88" i="100"/>
  <c r="O13" i="101"/>
  <c r="D30" i="101"/>
  <c r="G13" i="28"/>
  <c r="E21" i="28"/>
  <c r="G8" i="99"/>
  <c r="E22" i="101"/>
  <c r="D38" i="101"/>
  <c r="E49" i="100"/>
  <c r="G61" i="100"/>
  <c r="E9" i="103"/>
  <c r="C26" i="103"/>
  <c r="D10" i="103"/>
  <c r="D30" i="103"/>
  <c r="D78" i="100"/>
  <c r="D19" i="104"/>
  <c r="G12" i="28"/>
  <c r="G36" i="104"/>
  <c r="V9" i="99"/>
  <c r="L15" i="101"/>
  <c r="F27" i="28"/>
  <c r="N13" i="101"/>
  <c r="G94" i="100"/>
  <c r="D62" i="101"/>
  <c r="D19" i="101"/>
  <c r="E39" i="101"/>
  <c r="E70" i="101"/>
  <c r="G69" i="101"/>
  <c r="AI7" i="26"/>
  <c r="F15" i="104"/>
  <c r="D22" i="104"/>
  <c r="H13" i="28"/>
  <c r="C18" i="103"/>
  <c r="F73" i="101"/>
  <c r="C30" i="103"/>
  <c r="C31" i="100"/>
  <c r="E64" i="100"/>
  <c r="C61" i="101"/>
  <c r="C93" i="100"/>
  <c r="E77" i="101"/>
  <c r="AE7" i="26"/>
  <c r="Z7" i="26"/>
  <c r="K10" i="101"/>
  <c r="P9" i="99"/>
  <c r="D6" i="99"/>
  <c r="E65" i="101"/>
  <c r="J7" i="26"/>
  <c r="D19" i="103"/>
  <c r="E23" i="101"/>
  <c r="P8" i="99"/>
  <c r="G65" i="101"/>
  <c r="F43" i="101"/>
  <c r="G30" i="101"/>
  <c r="C75" i="101"/>
  <c r="G25" i="28"/>
  <c r="G79" i="100"/>
  <c r="F86" i="101"/>
  <c r="G58" i="101"/>
  <c r="D47" i="100"/>
  <c r="C9" i="103"/>
  <c r="C8" i="103"/>
  <c r="I9" i="99"/>
  <c r="E20" i="104"/>
  <c r="E27" i="28"/>
  <c r="D37" i="104"/>
  <c r="G25" i="103"/>
  <c r="G23" i="28"/>
  <c r="D70" i="101"/>
  <c r="D39" i="101"/>
  <c r="F11" i="104"/>
  <c r="F14" i="104"/>
  <c r="D65" i="101"/>
  <c r="H7" i="26"/>
  <c r="F30" i="101"/>
  <c r="F59" i="101"/>
  <c r="E85" i="100"/>
  <c r="F17" i="101"/>
  <c r="E37" i="101"/>
  <c r="F38" i="104"/>
  <c r="G71" i="101"/>
  <c r="D23" i="104"/>
  <c r="W7" i="99"/>
  <c r="F83" i="100"/>
  <c r="F11" i="98"/>
  <c r="H6" i="99"/>
  <c r="C55" i="101"/>
  <c r="D75" i="101"/>
  <c r="S8" i="99"/>
  <c r="H7" i="99"/>
  <c r="H14" i="99" l="1"/>
  <c r="S15" i="99"/>
  <c r="H13" i="99"/>
  <c r="U33" i="99"/>
  <c r="W14" i="99"/>
  <c r="J18" i="26"/>
  <c r="H5" i="26"/>
  <c r="I16" i="99"/>
  <c r="P15" i="99"/>
  <c r="J5" i="26"/>
  <c r="M18" i="26"/>
  <c r="D13" i="99"/>
  <c r="P33" i="99"/>
  <c r="P16" i="99"/>
  <c r="AP5" i="26"/>
  <c r="AE5" i="26"/>
  <c r="AI5" i="26"/>
  <c r="V16" i="99"/>
  <c r="G15" i="99"/>
  <c r="W15" i="99"/>
  <c r="A20" i="28"/>
  <c r="U18" i="26"/>
  <c r="R5" i="26"/>
  <c r="K14" i="99"/>
  <c r="J14" i="99"/>
  <c r="A45" i="100"/>
  <c r="N33" i="99"/>
  <c r="T13" i="99"/>
  <c r="S5" i="26"/>
  <c r="V18" i="26"/>
  <c r="A87" i="100"/>
  <c r="Y15" i="99"/>
  <c r="T15" i="99"/>
  <c r="A25" i="28"/>
  <c r="V15" i="99"/>
  <c r="AJ5" i="26"/>
  <c r="A28" i="28"/>
  <c r="A86" i="100"/>
  <c r="A51" i="100"/>
  <c r="K16" i="99"/>
  <c r="Z33" i="99"/>
  <c r="Z13" i="99"/>
  <c r="A85" i="100"/>
  <c r="O15" i="99"/>
  <c r="A56" i="100"/>
  <c r="H15" i="99"/>
  <c r="AO5" i="26"/>
  <c r="I14" i="99"/>
  <c r="F33" i="99"/>
  <c r="R13" i="99"/>
  <c r="Y18" i="26"/>
  <c r="V5" i="26"/>
  <c r="AG5" i="26"/>
  <c r="L14" i="99"/>
  <c r="Y33" i="99"/>
  <c r="AA13" i="99"/>
  <c r="A84" i="100"/>
  <c r="Y16" i="99"/>
  <c r="A53" i="100"/>
  <c r="F5" i="26"/>
  <c r="H18" i="26"/>
  <c r="J33" i="99"/>
  <c r="K13" i="99"/>
  <c r="A73" i="100"/>
  <c r="E33" i="99"/>
  <c r="O13" i="99"/>
  <c r="M15" i="99"/>
  <c r="F13" i="99"/>
  <c r="L33" i="99"/>
  <c r="A52" i="100"/>
  <c r="G13" i="99"/>
  <c r="Q33" i="99"/>
  <c r="AL5" i="26"/>
  <c r="AA16" i="99"/>
  <c r="G16" i="99"/>
  <c r="A43" i="100"/>
  <c r="AN5" i="26"/>
  <c r="G5" i="26"/>
  <c r="I18" i="26"/>
  <c r="R14" i="99"/>
  <c r="J16" i="99"/>
  <c r="J13" i="99"/>
  <c r="D33" i="99"/>
  <c r="Q14" i="99"/>
  <c r="F14" i="99"/>
  <c r="E15" i="99"/>
  <c r="N18" i="26"/>
  <c r="K5" i="26"/>
  <c r="A12" i="28"/>
  <c r="Q5" i="26"/>
  <c r="T18" i="26"/>
  <c r="S16" i="99"/>
  <c r="U15" i="99"/>
  <c r="D5" i="26"/>
  <c r="E18" i="26"/>
  <c r="R16" i="99"/>
  <c r="A54" i="100"/>
  <c r="AT5" i="26"/>
  <c r="AQ5" i="26"/>
  <c r="C19" i="26"/>
  <c r="A79" i="100"/>
  <c r="Q15" i="99"/>
  <c r="N5" i="26"/>
  <c r="Q18" i="26"/>
  <c r="W16" i="99"/>
  <c r="A88" i="100"/>
  <c r="Y14" i="99"/>
  <c r="A77" i="100"/>
  <c r="A55" i="100"/>
  <c r="A27" i="28"/>
  <c r="P18" i="26"/>
  <c r="M5" i="26"/>
  <c r="L16" i="99"/>
  <c r="AM5" i="26"/>
  <c r="Z16" i="99"/>
  <c r="Z23" i="99" s="1"/>
  <c r="J15" i="99"/>
  <c r="A48" i="100"/>
  <c r="O14" i="99"/>
  <c r="AA15" i="99"/>
  <c r="R15" i="99"/>
  <c r="O16" i="99"/>
  <c r="H16" i="99"/>
  <c r="K19" i="26"/>
  <c r="AS5" i="26"/>
  <c r="A72" i="100"/>
  <c r="U16" i="99"/>
  <c r="U13" i="99"/>
  <c r="S33" i="99"/>
  <c r="D16" i="99"/>
  <c r="A90" i="100"/>
  <c r="N15" i="99"/>
  <c r="A59" i="100"/>
  <c r="A75" i="100"/>
  <c r="A57" i="100"/>
  <c r="E14" i="99"/>
  <c r="M13" i="99"/>
  <c r="M33" i="99"/>
  <c r="A10" i="28"/>
  <c r="A78" i="100"/>
  <c r="N13" i="99"/>
  <c r="G33" i="99"/>
  <c r="L15" i="99"/>
  <c r="A24" i="28"/>
  <c r="A50" i="100"/>
  <c r="V13" i="99"/>
  <c r="R33" i="99"/>
  <c r="N16" i="99"/>
  <c r="F19" i="26"/>
  <c r="AR5" i="26"/>
  <c r="E16" i="99"/>
  <c r="V33" i="99"/>
  <c r="W13" i="99"/>
  <c r="S18" i="26"/>
  <c r="P5" i="26"/>
  <c r="A81" i="100"/>
  <c r="A23" i="28"/>
  <c r="Z15" i="99"/>
  <c r="M14" i="99"/>
  <c r="A17" i="28"/>
  <c r="D14" i="99"/>
  <c r="A76" i="100"/>
  <c r="T33" i="99"/>
  <c r="Q13" i="99"/>
  <c r="A74" i="100"/>
  <c r="A47" i="100"/>
  <c r="A49" i="100"/>
  <c r="F16" i="99"/>
  <c r="L18" i="26"/>
  <c r="I5" i="26"/>
  <c r="U14" i="99"/>
  <c r="O33" i="99"/>
  <c r="I13" i="99"/>
  <c r="AH5" i="26"/>
  <c r="A80" i="100"/>
  <c r="T5" i="26"/>
  <c r="W18" i="26"/>
  <c r="S13" i="99"/>
  <c r="K33" i="99"/>
  <c r="A14" i="28"/>
  <c r="A22" i="28"/>
  <c r="U5" i="26"/>
  <c r="X18" i="26"/>
  <c r="A58" i="100"/>
  <c r="D15" i="99"/>
  <c r="A83" i="100"/>
  <c r="G14" i="99"/>
  <c r="V14" i="99"/>
  <c r="T16" i="99"/>
  <c r="S14" i="99"/>
  <c r="A82" i="100"/>
  <c r="L13" i="99"/>
  <c r="I33" i="99"/>
  <c r="A44" i="100"/>
  <c r="AA14" i="99"/>
  <c r="Z14" i="99"/>
  <c r="L5" i="26"/>
  <c r="O18" i="26"/>
  <c r="A21" i="28"/>
  <c r="E5" i="26"/>
  <c r="G18" i="26"/>
  <c r="A11" i="28"/>
  <c r="M16" i="99"/>
  <c r="AK5" i="26"/>
  <c r="A89" i="100"/>
  <c r="A19" i="28"/>
  <c r="A15" i="28"/>
  <c r="A26" i="28"/>
  <c r="I15" i="99"/>
  <c r="Q16" i="99"/>
  <c r="P13" i="99"/>
  <c r="H33" i="99"/>
  <c r="K15" i="99"/>
  <c r="E13" i="99"/>
  <c r="W33" i="99"/>
  <c r="A46" i="100"/>
  <c r="A16" i="28"/>
  <c r="AA33" i="99"/>
  <c r="Y13" i="99"/>
  <c r="N14" i="99"/>
  <c r="A18" i="28"/>
  <c r="A9" i="28"/>
  <c r="D18" i="26"/>
  <c r="W5" i="26"/>
  <c r="C5" i="26"/>
  <c r="T14" i="99"/>
  <c r="O5" i="26"/>
  <c r="R18" i="26"/>
  <c r="P14" i="99"/>
  <c r="AF5" i="26"/>
  <c r="F15" i="99"/>
  <c r="A71" i="100"/>
  <c r="N21" i="99" l="1"/>
  <c r="Z21" i="99"/>
  <c r="L20" i="99"/>
  <c r="F23" i="99"/>
  <c r="AA22" i="99"/>
  <c r="F22" i="99"/>
  <c r="Y20" i="99"/>
  <c r="U21" i="99"/>
  <c r="M21" i="99"/>
  <c r="E23" i="99"/>
  <c r="T21" i="99"/>
  <c r="S21" i="99"/>
  <c r="S20" i="99"/>
  <c r="Z22" i="99"/>
  <c r="P21" i="99"/>
  <c r="S13" i="26"/>
  <c r="Q13" i="26"/>
  <c r="P13" i="26"/>
  <c r="G13" i="26"/>
  <c r="D13" i="26"/>
  <c r="T13" i="26"/>
  <c r="I13" i="26"/>
  <c r="N13" i="26"/>
  <c r="J13" i="26"/>
  <c r="V13" i="26"/>
  <c r="W13" i="26"/>
  <c r="F13" i="26"/>
  <c r="L13" i="26"/>
  <c r="E13" i="26"/>
  <c r="K13" i="26"/>
  <c r="H13" i="26"/>
  <c r="O13" i="26"/>
  <c r="U13" i="26"/>
  <c r="C13" i="26"/>
  <c r="C14" i="26" s="1"/>
  <c r="M13" i="26"/>
  <c r="R13" i="26"/>
  <c r="K22" i="99"/>
  <c r="I22" i="99"/>
  <c r="T23" i="99"/>
  <c r="D22" i="99"/>
  <c r="I20" i="99"/>
  <c r="D21" i="99"/>
  <c r="W20" i="99"/>
  <c r="N20" i="99"/>
  <c r="M20" i="99"/>
  <c r="R22" i="99"/>
  <c r="J22" i="99"/>
  <c r="R23" i="99"/>
  <c r="S23" i="99"/>
  <c r="Q21" i="99"/>
  <c r="R21" i="99"/>
  <c r="H64" i="100"/>
  <c r="F20" i="99"/>
  <c r="AA20" i="99"/>
  <c r="I21" i="99"/>
  <c r="O22" i="99"/>
  <c r="K23" i="99"/>
  <c r="Y22" i="99"/>
  <c r="T20" i="99"/>
  <c r="K21" i="99"/>
  <c r="W22" i="99"/>
  <c r="AG13" i="26"/>
  <c r="AP13" i="26"/>
  <c r="AE13" i="26"/>
  <c r="AE14" i="26" s="1"/>
  <c r="AH13" i="26"/>
  <c r="AM13" i="26"/>
  <c r="AJ13" i="26"/>
  <c r="AL13" i="26"/>
  <c r="AN13" i="26"/>
  <c r="AF13" i="26"/>
  <c r="AI13" i="26"/>
  <c r="AK13" i="26"/>
  <c r="AO13" i="26"/>
  <c r="D20" i="99"/>
  <c r="I23" i="99"/>
  <c r="E21" i="99"/>
  <c r="N22" i="99"/>
  <c r="U20" i="99"/>
  <c r="Y21" i="99"/>
  <c r="AT13" i="26"/>
  <c r="AR13" i="26"/>
  <c r="AS13" i="26"/>
  <c r="AQ13" i="26"/>
  <c r="G23" i="99"/>
  <c r="G20" i="99"/>
  <c r="M22" i="99"/>
  <c r="K20" i="99"/>
  <c r="V22" i="99"/>
  <c r="G22" i="99"/>
  <c r="H20" i="99"/>
  <c r="V21" i="99"/>
  <c r="M23" i="99"/>
  <c r="L22" i="99"/>
  <c r="U23" i="99"/>
  <c r="H23" i="99"/>
  <c r="O21" i="99"/>
  <c r="Q22" i="99"/>
  <c r="E22" i="99"/>
  <c r="J20" i="99"/>
  <c r="AA23" i="99"/>
  <c r="O20" i="99"/>
  <c r="Y23" i="99"/>
  <c r="L21" i="99"/>
  <c r="R20" i="99"/>
  <c r="H22" i="99"/>
  <c r="Z20" i="99"/>
  <c r="V23" i="99"/>
  <c r="P23" i="99"/>
  <c r="S22" i="99"/>
  <c r="A91" i="100"/>
  <c r="H93" i="100" s="1"/>
  <c r="H95" i="100"/>
  <c r="Q20" i="99"/>
  <c r="N23" i="99"/>
  <c r="P20" i="99"/>
  <c r="AA21" i="99"/>
  <c r="G21" i="99"/>
  <c r="A29" i="28"/>
  <c r="E20" i="99"/>
  <c r="Q23" i="99"/>
  <c r="V20" i="99"/>
  <c r="D23" i="99"/>
  <c r="O23" i="99"/>
  <c r="L23" i="99"/>
  <c r="W23" i="99"/>
  <c r="U22" i="99"/>
  <c r="F21" i="99"/>
  <c r="J23" i="99"/>
  <c r="T22" i="99"/>
  <c r="J21" i="99"/>
  <c r="P22" i="99"/>
  <c r="W21" i="99"/>
  <c r="H21" i="99"/>
  <c r="AR15" i="26" l="1"/>
  <c r="AR14" i="26"/>
  <c r="AN15" i="26"/>
  <c r="AN14" i="26"/>
  <c r="AQ15" i="26"/>
  <c r="AQ14" i="26"/>
  <c r="AI14" i="26"/>
  <c r="AI15" i="26"/>
  <c r="AJ14" i="26"/>
  <c r="AJ15" i="26"/>
  <c r="AP14" i="26"/>
  <c r="AP15" i="26"/>
  <c r="M15" i="26"/>
  <c r="M14" i="26"/>
  <c r="H14" i="26"/>
  <c r="H15" i="26"/>
  <c r="F14" i="26"/>
  <c r="F15" i="26"/>
  <c r="N14" i="26"/>
  <c r="N15" i="26"/>
  <c r="G14" i="26"/>
  <c r="G15" i="26"/>
  <c r="AS15" i="26"/>
  <c r="AS14" i="26"/>
  <c r="AF14" i="26"/>
  <c r="AF15" i="26"/>
  <c r="AM14" i="26"/>
  <c r="AM15" i="26"/>
  <c r="AG15" i="26"/>
  <c r="AG14" i="26"/>
  <c r="K14" i="26"/>
  <c r="K15" i="26"/>
  <c r="W14" i="26"/>
  <c r="W15" i="26"/>
  <c r="I15" i="26"/>
  <c r="I14" i="26"/>
  <c r="P14" i="26"/>
  <c r="P15" i="26"/>
  <c r="I33" i="28"/>
  <c r="N31" i="28"/>
  <c r="AD4" i="28"/>
  <c r="AT4" i="28"/>
  <c r="B33" i="28"/>
  <c r="I31" i="28"/>
  <c r="B31" i="28"/>
  <c r="N4" i="28"/>
  <c r="I30" i="28"/>
  <c r="C4" i="28"/>
  <c r="AT31" i="28"/>
  <c r="B30" i="28"/>
  <c r="AD31" i="28"/>
  <c r="AH14" i="26"/>
  <c r="AH15" i="26"/>
  <c r="U15" i="26"/>
  <c r="U14" i="26"/>
  <c r="E14" i="26"/>
  <c r="E15" i="26"/>
  <c r="V15" i="26"/>
  <c r="V14" i="26"/>
  <c r="T14" i="26"/>
  <c r="T15" i="26"/>
  <c r="Q14" i="26"/>
  <c r="Q15" i="26"/>
  <c r="AO14" i="26"/>
  <c r="AO15" i="26"/>
  <c r="AT14" i="26"/>
  <c r="AT15" i="26"/>
  <c r="AK14" i="26"/>
  <c r="AK15" i="26"/>
  <c r="AL14" i="26"/>
  <c r="AL15" i="26"/>
  <c r="R15" i="26"/>
  <c r="R14" i="26"/>
  <c r="O15" i="26"/>
  <c r="O14" i="26"/>
  <c r="L14" i="26"/>
  <c r="L15" i="26"/>
  <c r="J14" i="26"/>
  <c r="J15" i="26"/>
  <c r="D15" i="26"/>
  <c r="D14" i="26"/>
  <c r="S15" i="26"/>
  <c r="S14" i="26"/>
  <c r="Z28" i="99"/>
  <c r="T28" i="99"/>
  <c r="O28" i="99"/>
  <c r="G28" i="99"/>
  <c r="R28" i="99"/>
  <c r="AA28" i="99"/>
  <c r="M28" i="99"/>
  <c r="S28" i="99"/>
  <c r="V28" i="99"/>
  <c r="H28" i="99"/>
  <c r="E28" i="99"/>
  <c r="D28" i="99"/>
  <c r="I28" i="99"/>
  <c r="J28" i="99"/>
  <c r="Y28" i="99"/>
  <c r="U28" i="99"/>
  <c r="F28" i="99"/>
  <c r="Q28" i="99"/>
  <c r="N28" i="99"/>
  <c r="W28" i="99"/>
  <c r="L28" i="99"/>
  <c r="P28" i="99"/>
  <c r="K28" i="99"/>
  <c r="K29" i="99" l="1"/>
  <c r="S36" i="99" s="1"/>
  <c r="P29" i="99"/>
  <c r="M36" i="99" s="1"/>
  <c r="L29" i="99"/>
  <c r="U36" i="99" s="1"/>
  <c r="W29" i="99"/>
  <c r="Z36" i="99" s="1"/>
  <c r="N29" i="99"/>
  <c r="X36" i="99" s="1"/>
  <c r="Q29" i="99"/>
  <c r="O36" i="99" s="1"/>
  <c r="F29" i="99"/>
  <c r="Q36" i="99" s="1"/>
  <c r="U29" i="99"/>
  <c r="T36" i="99" s="1"/>
  <c r="Y29" i="99"/>
  <c r="J29" i="99"/>
  <c r="V36" i="99" s="1"/>
  <c r="I29" i="99"/>
  <c r="N36" i="99" s="1"/>
  <c r="D29" i="99"/>
  <c r="R36" i="99" s="1"/>
  <c r="L37" i="99"/>
  <c r="E29" i="99"/>
  <c r="I36" i="99" s="1"/>
  <c r="H29" i="99"/>
  <c r="J36" i="99" s="1"/>
  <c r="V29" i="99"/>
  <c r="E36" i="99" s="1"/>
  <c r="S29" i="99"/>
  <c r="Y36" i="99" s="1"/>
  <c r="M29" i="99"/>
  <c r="F36" i="99" s="1"/>
  <c r="AA29" i="99"/>
  <c r="D37" i="99" s="1"/>
  <c r="R29" i="99"/>
  <c r="H36" i="99" s="1"/>
  <c r="G29" i="99"/>
  <c r="P36" i="99" s="1"/>
  <c r="O29" i="99"/>
  <c r="W36" i="99" s="1"/>
  <c r="T29" i="99"/>
  <c r="K36" i="99" s="1"/>
  <c r="Z29" i="99"/>
  <c r="G37" i="99" s="1"/>
  <c r="C31" i="28"/>
  <c r="F30" i="28"/>
  <c r="E31" i="28"/>
  <c r="F31" i="28"/>
  <c r="C30" i="28"/>
  <c r="H33" i="28"/>
  <c r="G31" i="28"/>
  <c r="G30" i="28"/>
  <c r="G33" i="28"/>
  <c r="H31" i="28"/>
  <c r="E30" i="28"/>
  <c r="C33" i="28"/>
  <c r="E33" i="28"/>
  <c r="F33" i="28"/>
  <c r="H30" i="28"/>
</calcChain>
</file>

<file path=xl/sharedStrings.xml><?xml version="1.0" encoding="utf-8"?>
<sst xmlns="http://schemas.openxmlformats.org/spreadsheetml/2006/main" count="17711" uniqueCount="774">
  <si>
    <t>ΕΘΝΙΚΟΙ ΛΟΓΑΡΙΑΣΜΟΙ</t>
  </si>
  <si>
    <t xml:space="preserve"> Ακαθάριστη Προστιθέμενη Αξία σε σταθερές τιμές αγοράς του 2005 </t>
  </si>
  <si>
    <t>(μεθοδολογία αλυσιδωτής σύνδεσης) (€εκ.)</t>
  </si>
  <si>
    <t>A</t>
  </si>
  <si>
    <t>B</t>
  </si>
  <si>
    <t>C</t>
  </si>
  <si>
    <t xml:space="preserve"> Ορυχεία και λατομεία</t>
  </si>
  <si>
    <t>D</t>
  </si>
  <si>
    <t xml:space="preserve"> Μεταποιητικές βιομηχανίες</t>
  </si>
  <si>
    <t>E</t>
  </si>
  <si>
    <t>F</t>
  </si>
  <si>
    <t xml:space="preserve"> Κατασκευές</t>
  </si>
  <si>
    <t>G</t>
  </si>
  <si>
    <t>H</t>
  </si>
  <si>
    <t>I</t>
  </si>
  <si>
    <t>J</t>
  </si>
  <si>
    <t>K</t>
  </si>
  <si>
    <t>L</t>
  </si>
  <si>
    <t>M</t>
  </si>
  <si>
    <t xml:space="preserve"> Εκπαίδευση</t>
  </si>
  <si>
    <t>N</t>
  </si>
  <si>
    <t>O</t>
  </si>
  <si>
    <t>P</t>
  </si>
  <si>
    <t>G_I</t>
  </si>
  <si>
    <t>Σημειώσεις:</t>
  </si>
  <si>
    <t>A.</t>
  </si>
  <si>
    <t xml:space="preserve"> Γεωργία, δασοκομία και αλιεία</t>
  </si>
  <si>
    <t>B.</t>
  </si>
  <si>
    <t>C.</t>
  </si>
  <si>
    <t>D.</t>
  </si>
  <si>
    <t xml:space="preserve"> Παραγωγή  ηλεκτρικού  ρεύματος, φυσικού αερίου, ατμού και 
 κλιματισμού</t>
  </si>
  <si>
    <t>E.</t>
  </si>
  <si>
    <t xml:space="preserve"> Παροχή νερού, επεξεργασία λυμάτων, διαχείριση αποβλήτων και 
 δραστηριότητες εξυγίανσης</t>
  </si>
  <si>
    <t>F.</t>
  </si>
  <si>
    <t>G.</t>
  </si>
  <si>
    <t xml:space="preserve"> Χονδρικό και λιανικό εμπόριο, επισκευή μηχανοκινήτων οχημάτων 
 και μοτοσικλετών</t>
  </si>
  <si>
    <t>H.</t>
  </si>
  <si>
    <t xml:space="preserve"> Μεταφορά και αποθήκευση</t>
  </si>
  <si>
    <t>I.</t>
  </si>
  <si>
    <t xml:space="preserve"> Δραστηριότητες υπηρεσιών παροχής καταλύματος και υπηρεσιών 
 εστίασης</t>
  </si>
  <si>
    <t>J.</t>
  </si>
  <si>
    <t xml:space="preserve"> Ενημέρωση και επικοινωνία</t>
  </si>
  <si>
    <t>K.</t>
  </si>
  <si>
    <t xml:space="preserve"> Χρηματοπιστωτικές και ασφαλιστικές δραστηριότητες</t>
  </si>
  <si>
    <t>L.</t>
  </si>
  <si>
    <t xml:space="preserve"> Διαχείριση ακίνητης περιουσίας</t>
  </si>
  <si>
    <t>M.</t>
  </si>
  <si>
    <t xml:space="preserve"> Επαγγελματικές, επιστημονικές και τεχνικές δραστηριότητες</t>
  </si>
  <si>
    <t>N.</t>
  </si>
  <si>
    <t xml:space="preserve"> Διοικητικές και υποστηρικτικές δραστηριότητες</t>
  </si>
  <si>
    <t>O.</t>
  </si>
  <si>
    <t xml:space="preserve"> Δημόσια διοίκηση και άμυνα, υποχρεωτική κοινωνική ασφάλιση</t>
  </si>
  <si>
    <t>P.</t>
  </si>
  <si>
    <t>Q.</t>
  </si>
  <si>
    <t xml:space="preserve"> Δραστηριότητες σχετικές με την ανθρώπινη υγεία και κοινωνική 
 μέριμνα</t>
  </si>
  <si>
    <t>R.</t>
  </si>
  <si>
    <t xml:space="preserve"> Τέχνες, διασκέδαση και ψυχαγωγία</t>
  </si>
  <si>
    <t>S.</t>
  </si>
  <si>
    <t xml:space="preserve"> Άλλες δραστηριότητες παροχής υπηρεσιών</t>
  </si>
  <si>
    <t>T.</t>
  </si>
  <si>
    <t xml:space="preserve"> Δραστηριότητες νοικοκυριών ως εργοδοτών</t>
  </si>
  <si>
    <t xml:space="preserve"> κατά οικονομική δραστηριότητα (Ευρώ εκ.)</t>
  </si>
  <si>
    <t xml:space="preserve"> Σύνολο ακαθάριστης προστιθέμενης αξίας</t>
  </si>
  <si>
    <t xml:space="preserve"> Ακαθάριστο Εγχώριο Προϊόν σε τιμές αγοράς</t>
  </si>
  <si>
    <t xml:space="preserve"> Ακαθάριστο εγχώριο προϊόν σε σταθερές τιμές αγοράς </t>
  </si>
  <si>
    <t xml:space="preserve"> 2005 (μεθοδολογία αλυσιδωτής σύνδεσης), </t>
  </si>
  <si>
    <t>B_E</t>
  </si>
  <si>
    <t>M_N</t>
  </si>
  <si>
    <t>O_Q</t>
  </si>
  <si>
    <t>R_T</t>
  </si>
  <si>
    <t>Γεωργία, δασοκομία και αλιεία</t>
  </si>
  <si>
    <t>"Ορυχεία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t>
  </si>
  <si>
    <t>Μεταποιητικές βιομηχανίες</t>
  </si>
  <si>
    <t>Κατασκευές</t>
  </si>
  <si>
    <t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t>
  </si>
  <si>
    <t>Ενημέρωση και επικοινωνία</t>
  </si>
  <si>
    <t>Χρηματοπιστωτικές και ασφαλιστικές δραστηριότητες</t>
  </si>
  <si>
    <t>Διαχείριση ακίνητης περιουσίας</t>
  </si>
  <si>
    <t xml:space="preserve">"Επαγγελματικές, επιστημονικές και τεχνικές δραστηριότητες" "Διοικητικές και υποστηρικτικές δραστηριότητες" </t>
  </si>
  <si>
    <t xml:space="preserve">"Δημόσια διοίκηση και άμυνα, υποχρεωτική κοινωνική ασφάλιση" "Εκπαίδευση" "Δραστηριότητες σχετικές με την ανθρώπινη υγεία και κοινωνική  μέριμνα" </t>
  </si>
  <si>
    <t xml:space="preserve">"Τέχνες, διασκέδαση και ψυχαγωγία" "Άλλες δραστηριότητες παροχής υπηρεσιών"  "Δραστηριότητες νοικοκυριών ως εργοδοτών" </t>
  </si>
  <si>
    <t xml:space="preserve"> Συν: Εισαγωγικοί δασμοί &amp; Φόρος προστιθέμενης αξίας</t>
  </si>
  <si>
    <t>"Ορυχεία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t>
  </si>
  <si>
    <t>Ορυχεία και λατομεία</t>
  </si>
  <si>
    <t>Μεταφορά και αποθήκευση</t>
  </si>
  <si>
    <t>Επαγγελματικές, επιστημονικές και τεχνικές δραστηριότητες</t>
  </si>
  <si>
    <t>Διοικητικές και υποστηρικτικές δραστηριότητες</t>
  </si>
  <si>
    <t>Δημόσια διοίκηση και άμυνα, υποχρεωτική κοινωνική ασφάλιση</t>
  </si>
  <si>
    <t>Εκπαίδευση</t>
  </si>
  <si>
    <t>Τέχνες, διασκέδαση και ψυχαγωγία</t>
  </si>
  <si>
    <t>Άλλες δραστηριότητες παροχής υπηρεσιών</t>
  </si>
  <si>
    <t>Δραστηριότητες νοικοκυριών ως εργοδοτών</t>
  </si>
  <si>
    <t>Συν: Εισαγωγικοί δασμοί &amp; Φόρος προστιθέμενης αξίας</t>
  </si>
  <si>
    <t>Σύνολο ακαθάριστης προστιθέμενης αξίας (€εκ.)</t>
  </si>
  <si>
    <t>Ακαθάριστο Εγχώριο Προϊόν σε τιμές αγοράς (€εκ.)</t>
  </si>
  <si>
    <t>Χονδρικό και λιανικό εμπόριο, επισκευή μηχανοκινήτων οχημάτων και μοτοσικλετών</t>
  </si>
  <si>
    <t>Δραστηριότητες σχετικές με την ανθρώπινη υγεία και κοινωνική μέριμνα</t>
  </si>
  <si>
    <t>Δραστηριότητες υπηρεσιών παροχής καταλύματος και υπηρεσιών εστίασης</t>
  </si>
  <si>
    <t>Παραγωγή  ηλεκτρικού  ρεύματος, φυσικού αερίου, ατμού και κλιματισμού</t>
  </si>
  <si>
    <t>Παροχή νερού, επεξεργασία λυμάτων, διαχείριση αποβλήτων και δραστηριότητες εξυγίανσης</t>
  </si>
  <si>
    <t>Q</t>
  </si>
  <si>
    <t>R</t>
  </si>
  <si>
    <t>S</t>
  </si>
  <si>
    <t>T</t>
  </si>
  <si>
    <t>U</t>
  </si>
  <si>
    <t>Άτομα</t>
  </si>
  <si>
    <t>ΑΡΙΘΜΟΣ ΕΡΓΑΖΟΜΕΝΩΝ ΚΑΙ ΩΡΕΣ ΕΡΓΑΣΙΑΣ ΚΑΤΑ ΟΙΚΟΝΟΜΙΚΗ ΔΡΑΣΤΗΡΙΟΤΗΤΑ ΚΑΙ ΕΠΑΓΓΕΛΜΑΤΙΚΗ ΥΠΟΣΤΑΣΗ</t>
  </si>
  <si>
    <t>ΕΤΟΣ</t>
  </si>
  <si>
    <t>ΣΥΝΟΛΟ ΩΡΩΝ ΑΥΤΟΕΡΓΟΔΟΤΟΥΜΕΝΩΝ (000´s)</t>
  </si>
  <si>
    <t>ΣΥΝΟΛΟ ΩΡΩΝ (000´s)</t>
  </si>
  <si>
    <t>NACE  Rev.2</t>
  </si>
  <si>
    <r>
      <rPr>
        <b/>
        <sz val="10"/>
        <rFont val="Arial"/>
        <family val="2"/>
        <charset val="161"/>
      </rPr>
      <t xml:space="preserve"> Τρίμηνο</t>
    </r>
    <r>
      <rPr>
        <b/>
        <u/>
        <sz val="10"/>
        <rFont val="Arial"/>
        <family val="2"/>
        <charset val="161"/>
      </rPr>
      <t xml:space="preserve"> 1ο</t>
    </r>
  </si>
  <si>
    <r>
      <rPr>
        <b/>
        <sz val="10"/>
        <rFont val="Arial"/>
        <family val="2"/>
        <charset val="161"/>
      </rPr>
      <t xml:space="preserve"> Τρίμηνο</t>
    </r>
    <r>
      <rPr>
        <b/>
        <u/>
        <sz val="10"/>
        <rFont val="Arial"/>
        <family val="2"/>
        <charset val="161"/>
      </rPr>
      <t xml:space="preserve"> 2ο</t>
    </r>
  </si>
  <si>
    <r>
      <rPr>
        <b/>
        <sz val="10"/>
        <rFont val="Arial"/>
        <family val="2"/>
        <charset val="161"/>
      </rPr>
      <t xml:space="preserve"> Τρίμηνο</t>
    </r>
    <r>
      <rPr>
        <b/>
        <u/>
        <sz val="10"/>
        <rFont val="Arial"/>
        <family val="2"/>
        <charset val="161"/>
      </rPr>
      <t xml:space="preserve"> 3ο</t>
    </r>
  </si>
  <si>
    <r>
      <rPr>
        <b/>
        <sz val="10"/>
        <rFont val="Arial"/>
        <family val="2"/>
        <charset val="161"/>
      </rPr>
      <t xml:space="preserve"> Τρίμηνο</t>
    </r>
    <r>
      <rPr>
        <b/>
        <u/>
        <sz val="10"/>
        <rFont val="Arial"/>
        <family val="2"/>
        <charset val="161"/>
      </rPr>
      <t xml:space="preserve"> 4ο</t>
    </r>
  </si>
  <si>
    <t>ΣΥΝΟΛΟ</t>
  </si>
  <si>
    <t>Β</t>
  </si>
  <si>
    <t>Χιλιάδες ώρες</t>
  </si>
  <si>
    <t>Σύνολο Ισοδύναμου Πλήρους Απασχόλησης</t>
  </si>
  <si>
    <t>Συνολικές Ώρες Εργασίας</t>
  </si>
  <si>
    <t>ΑΕΠ</t>
  </si>
  <si>
    <t>Παραγωγικότητα Εργασίας</t>
  </si>
  <si>
    <t>€/απασχολούμενο</t>
  </si>
  <si>
    <t xml:space="preserve">Επικερδώς Απασχολούμενος Πληθυσμός </t>
  </si>
  <si>
    <t>Ώρες Εργασίας κατά Οικονομική Δραστηριότητα</t>
  </si>
  <si>
    <t/>
  </si>
  <si>
    <t>:</t>
  </si>
  <si>
    <t>(Ακαθάριστη Προστιθέμενη Αξία ανά απασχολούμενο)</t>
  </si>
  <si>
    <t>Δείκτης (βάση: 2005)</t>
  </si>
  <si>
    <t>Παραγωγικότητα Εργασίας της Οικονομίας</t>
  </si>
  <si>
    <t>Δείκτης για την Οικονομία</t>
  </si>
  <si>
    <t>% Μεταβολή από προηγούμενο έτος</t>
  </si>
  <si>
    <t>Εισαγωγικοί δασμοί &amp; Φόρος προστιθέμενης αξίας</t>
  </si>
  <si>
    <t xml:space="preserve">Σύνολο ακαθάριστης προστιθέμενης αξίας </t>
  </si>
  <si>
    <t>Σύνολο της Οικονομίας</t>
  </si>
  <si>
    <t>€/ώρα εργασίας</t>
  </si>
  <si>
    <t>(Ακαθάριστη Προστιθέμενη Αξία ανά ώρα εργασίας)</t>
  </si>
  <si>
    <t>Πρωτογενής Τομέας</t>
  </si>
  <si>
    <t>Δευτερογενής Τομέας</t>
  </si>
  <si>
    <t>Τριτογενής Τομέας</t>
  </si>
  <si>
    <t>A_B</t>
  </si>
  <si>
    <t>C_F</t>
  </si>
  <si>
    <t>G_T</t>
  </si>
  <si>
    <t>Ποσοστιαία κατανομή του κάθε τομέα στο σύνολο του ΑΕΠ</t>
  </si>
  <si>
    <t>%</t>
  </si>
  <si>
    <t>% Μεταβολή Ακαθάριστης Προστιθέμενης Αξίας</t>
  </si>
  <si>
    <t>Δείκτης Παραγωγικότητας Εργασίας (ανά απασχολούμενο)</t>
  </si>
  <si>
    <t>% Μεταβολή Παραγωγικότητας Εργασίας (ανά απασχολούμενο)</t>
  </si>
  <si>
    <t>Δείκτης Παραγωγικότητας Εργασίας (ανά ώρα εργασίας)</t>
  </si>
  <si>
    <t>% Μεταβολή Παραγωγικότητας Εργασίας (ανά ώρα εργασίας)</t>
  </si>
  <si>
    <t>NA2T</t>
  </si>
  <si>
    <t>NA3T</t>
  </si>
  <si>
    <t>FTE3T</t>
  </si>
  <si>
    <t>HW2T</t>
  </si>
  <si>
    <t>HW3T</t>
  </si>
  <si>
    <t>P1_2T</t>
  </si>
  <si>
    <t>P1_3T</t>
  </si>
  <si>
    <t>P2_3T</t>
  </si>
  <si>
    <t>P2_2T</t>
  </si>
  <si>
    <t>Μέγεθος</t>
  </si>
  <si>
    <t>Έτος 1</t>
  </si>
  <si>
    <t>Rank</t>
  </si>
  <si>
    <t>Κωδικός Τομέα</t>
  </si>
  <si>
    <t>Row_Index_Number</t>
  </si>
  <si>
    <t>Ακαθάριστη Προστιθέμενη Αξία (ΑΠΑ)</t>
  </si>
  <si>
    <t>Παραγωγικότητα Εργασίας (ΑΠΑ ανά απασχολούμενο)</t>
  </si>
  <si>
    <t>Παραγωγικότητα Εργασίας (ΑΠΑ ανά ώρα εργασίας)</t>
  </si>
  <si>
    <t>Μοναδιαίο Κόστος Εργασίας</t>
  </si>
  <si>
    <t>NA</t>
  </si>
  <si>
    <t>FTE</t>
  </si>
  <si>
    <t>HW</t>
  </si>
  <si>
    <t>P1_</t>
  </si>
  <si>
    <t>P2_</t>
  </si>
  <si>
    <t>ULC</t>
  </si>
  <si>
    <t>COMP</t>
  </si>
  <si>
    <t>Sheet_name</t>
  </si>
  <si>
    <t>Επικερδώς Απασχολούμενος Πληθυσμός</t>
  </si>
  <si>
    <t>Αποζημίωση</t>
  </si>
  <si>
    <t>Τιμή</t>
  </si>
  <si>
    <t>Δείκτης (βάση:2005)</t>
  </si>
  <si>
    <t>Ποσοστιαία Μεταβολή</t>
  </si>
  <si>
    <t>Επιλέξετε τον τομέα που σας ενδιαφέρει</t>
  </si>
  <si>
    <t>% Μεταβολή Ωρών Εργασίας</t>
  </si>
  <si>
    <t>EU (27 countries)</t>
  </si>
  <si>
    <t>EU (15 countries)</t>
  </si>
  <si>
    <t>Belgium</t>
  </si>
  <si>
    <t>Bulgaria</t>
  </si>
  <si>
    <t>Czech Republic</t>
  </si>
  <si>
    <t>Denmark</t>
  </si>
  <si>
    <t>Germany</t>
  </si>
  <si>
    <t>Estonia</t>
  </si>
  <si>
    <t>Ireland</t>
  </si>
  <si>
    <t>Greece</t>
  </si>
  <si>
    <t>Spain</t>
  </si>
  <si>
    <t>France</t>
  </si>
  <si>
    <t>Italy</t>
  </si>
  <si>
    <t>Cyprus</t>
  </si>
  <si>
    <t>Latvia</t>
  </si>
  <si>
    <t>Lithuania</t>
  </si>
  <si>
    <t>Luxembourg</t>
  </si>
  <si>
    <t>Hungary</t>
  </si>
  <si>
    <t>Malta</t>
  </si>
  <si>
    <t>Netherlands</t>
  </si>
  <si>
    <t>Austria</t>
  </si>
  <si>
    <t>Poland</t>
  </si>
  <si>
    <t>Portugal</t>
  </si>
  <si>
    <t>Romania</t>
  </si>
  <si>
    <t>Slovenia</t>
  </si>
  <si>
    <t>Slovakia</t>
  </si>
  <si>
    <t>Finland</t>
  </si>
  <si>
    <t>Sweden</t>
  </si>
  <si>
    <t>United Kingdom</t>
  </si>
  <si>
    <t>United States</t>
  </si>
  <si>
    <t>Japan</t>
  </si>
  <si>
    <t>1995</t>
  </si>
  <si>
    <t>1996</t>
  </si>
  <si>
    <t>1997</t>
  </si>
  <si>
    <t>1998</t>
  </si>
  <si>
    <t>1999</t>
  </si>
  <si>
    <t>2000</t>
  </si>
  <si>
    <t>2001</t>
  </si>
  <si>
    <t>2002</t>
  </si>
  <si>
    <t>2003</t>
  </si>
  <si>
    <t>2004</t>
  </si>
  <si>
    <t>2005</t>
  </si>
  <si>
    <t>2006</t>
  </si>
  <si>
    <t>2007</t>
  </si>
  <si>
    <t>2008</t>
  </si>
  <si>
    <t>2009</t>
  </si>
  <si>
    <t>2010</t>
  </si>
  <si>
    <t>2011</t>
  </si>
  <si>
    <t>Eurostat</t>
  </si>
  <si>
    <t>ΕΕ (27 χώρες)</t>
  </si>
  <si>
    <t>ΕΕ (15 χώρες)</t>
  </si>
  <si>
    <t>Βέλγιο</t>
  </si>
  <si>
    <t>Βουλγαρία</t>
  </si>
  <si>
    <t>Τσεχία</t>
  </si>
  <si>
    <t>Δανία</t>
  </si>
  <si>
    <t>Γερμανία</t>
  </si>
  <si>
    <t>Εσθονία</t>
  </si>
  <si>
    <t>Ιρλανδία</t>
  </si>
  <si>
    <t>Ελλάδα</t>
  </si>
  <si>
    <t>Ισπανία</t>
  </si>
  <si>
    <t>Γαλλία</t>
  </si>
  <si>
    <t>Ιταλία</t>
  </si>
  <si>
    <t>Κύπρος</t>
  </si>
  <si>
    <t>Λετονία</t>
  </si>
  <si>
    <t>Λιθουανία</t>
  </si>
  <si>
    <t>Λουξεμβούργο</t>
  </si>
  <si>
    <t>Ουγγαρία</t>
  </si>
  <si>
    <t>Μάλτα</t>
  </si>
  <si>
    <t>Ολλανδία</t>
  </si>
  <si>
    <t>Αυστρία</t>
  </si>
  <si>
    <t>Πολωνία</t>
  </si>
  <si>
    <t>Ρουμανία</t>
  </si>
  <si>
    <t>Σλοβενία</t>
  </si>
  <si>
    <t>Σλοβακία</t>
  </si>
  <si>
    <t>Φινλανδία</t>
  </si>
  <si>
    <t>Σουηδία</t>
  </si>
  <si>
    <t>Ηνωμένο Βασίλειο</t>
  </si>
  <si>
    <t>Ηνωμένες Πολιτείες</t>
  </si>
  <si>
    <t>Ιαπωνία</t>
  </si>
  <si>
    <t>Δείκτης (βάση: ΕΕ (27 χώρες))</t>
  </si>
  <si>
    <t>(Ακαθάριστο Εγχώριο Προϊόν ανά απασχολούμενο)</t>
  </si>
  <si>
    <t>(Ακαθάριστο Εγχώριο Προϊόν ανά ώρα εργασίας)</t>
  </si>
  <si>
    <t>a</t>
  </si>
  <si>
    <t>b</t>
  </si>
  <si>
    <t>d</t>
  </si>
  <si>
    <t>c</t>
  </si>
  <si>
    <t>Ευρωπαϊκή Ένωση</t>
  </si>
  <si>
    <t>Χώρες εκτός ΕΕ</t>
  </si>
  <si>
    <t>Πορτογαλία</t>
  </si>
  <si>
    <t>Ακαθάριστο Εγχώριο Προϊόν (ΑΕΠ)</t>
  </si>
  <si>
    <t>Παραγωγικότητα Εργασίας (ΑΕΠ ανά απασχολούμενο)</t>
  </si>
  <si>
    <t>Παραγωγικότητα Εργασίας (ΑΕΠ ανά ώρα εργασίας)</t>
  </si>
  <si>
    <t>Συν:        Φόρος προστιθέμενης αξίας</t>
  </si>
  <si>
    <t>Συν:        Εισαγωγικοί δασμοί</t>
  </si>
  <si>
    <t xml:space="preserve"> Ακαθάριστο εγχώριο προϊόν σε τρέχουσες τιμές αγοράς </t>
  </si>
  <si>
    <t>Συν: Φόρος προστιθέμενης Αξίας</t>
  </si>
  <si>
    <t>Συν: Εισαγωγικοί δασμοί</t>
  </si>
  <si>
    <t xml:space="preserve"> Ακαθάριστη Προστιθέμενη Αξία σε τρέχουσες τιμές</t>
  </si>
  <si>
    <t>% Μεταβολή Επικερδώς Απασχολούμενου Πληθυσμού</t>
  </si>
  <si>
    <t xml:space="preserve"> Ακαθάριστη Προστιθέμενη Αξία σε τρέχουσες τιμές αγοράς</t>
  </si>
  <si>
    <t>Εισαγωγικοί δασμοί</t>
  </si>
  <si>
    <t>Φόρος προστιθέμενης αξίας</t>
  </si>
  <si>
    <t>NA1aT</t>
  </si>
  <si>
    <t>s</t>
  </si>
  <si>
    <t>Labour productivity - annual data [nama_aux_lp]</t>
  </si>
  <si>
    <t>Last update</t>
  </si>
  <si>
    <t>Extracted on</t>
  </si>
  <si>
    <t>INDIC_NA</t>
  </si>
  <si>
    <t>Real labour productivity per person employed</t>
  </si>
  <si>
    <t>UNIT</t>
  </si>
  <si>
    <t>Index, 2005=100</t>
  </si>
  <si>
    <t>GEO/TIME</t>
  </si>
  <si>
    <t>Flags and footnotes</t>
  </si>
  <si>
    <t>2012</t>
  </si>
  <si>
    <t>2013</t>
  </si>
  <si>
    <t>European Union (27 countries)</t>
  </si>
  <si>
    <t>f</t>
  </si>
  <si>
    <t>European Union (15 countries)</t>
  </si>
  <si>
    <t>p</t>
  </si>
  <si>
    <t>e</t>
  </si>
  <si>
    <t>Available flags:</t>
  </si>
  <si>
    <t>provisional</t>
  </si>
  <si>
    <t>not available</t>
  </si>
  <si>
    <t>confidential</t>
  </si>
  <si>
    <t>estimated</t>
  </si>
  <si>
    <t>r</t>
  </si>
  <si>
    <t>revised</t>
  </si>
  <si>
    <t>n</t>
  </si>
  <si>
    <t>not significant</t>
  </si>
  <si>
    <t>forecast</t>
  </si>
  <si>
    <t>Eurostat estimate</t>
  </si>
  <si>
    <t>z</t>
  </si>
  <si>
    <t>i</t>
  </si>
  <si>
    <t>see metadata</t>
  </si>
  <si>
    <t>u</t>
  </si>
  <si>
    <t>Real labour productivity per hour worked</t>
  </si>
  <si>
    <t>Euro per hour worked</t>
  </si>
  <si>
    <t>Ποσοστιαία Μεταβολή από το προηγούμενο έτος</t>
  </si>
  <si>
    <t>% Μεταβολή από το προηγούμενο έτος της Παραγωγικότητας Εργασίας (ΑΕΠ ανά απασχολούμενο)</t>
  </si>
  <si>
    <t>ES_P1b_</t>
  </si>
  <si>
    <t>% Μεταβολή από το προηγούμενο έτος της Παραγωγικότητας Εργασίας (ΑΕΠ ανά ώρα εργασίας)</t>
  </si>
  <si>
    <t>ES_P2b_</t>
  </si>
  <si>
    <t>Έτος</t>
  </si>
  <si>
    <t>(Ακαθάριστη Προστιθέμενη Αξία σε τρέχουσες τιμές ανά απασχολούμενο)</t>
  </si>
  <si>
    <t>(Ακαθάριστη Προστιθέμενη Αξία σε τρέχουσες τιμές ανά ώρα εργασίας)</t>
  </si>
  <si>
    <t>Ποσοστιαία κατανομή της ΑΠΑ του κάθε τομέα στο σύνολο του ΑΕΠ</t>
  </si>
  <si>
    <t>σε τρέχουσες τιμές</t>
  </si>
  <si>
    <t>Ποσοστιαία κατανομή του κάθε τομέα στη συνολική απασχόληση</t>
  </si>
  <si>
    <t>Description</t>
  </si>
  <si>
    <t>NA0</t>
  </si>
  <si>
    <t>NA1</t>
  </si>
  <si>
    <t>NA1T</t>
  </si>
  <si>
    <t>NA0c</t>
  </si>
  <si>
    <t>NA1c</t>
  </si>
  <si>
    <t>NA1cT</t>
  </si>
  <si>
    <t>NA3cT</t>
  </si>
  <si>
    <t>FTE0</t>
  </si>
  <si>
    <t>FTE1</t>
  </si>
  <si>
    <t>FTE1T</t>
  </si>
  <si>
    <t>HW0</t>
  </si>
  <si>
    <t>HW1</t>
  </si>
  <si>
    <t>HW1T</t>
  </si>
  <si>
    <t>HW1aT</t>
  </si>
  <si>
    <t>P1_1</t>
  </si>
  <si>
    <t>P1_1T</t>
  </si>
  <si>
    <t>P1_1cT</t>
  </si>
  <si>
    <t>P1_3cT</t>
  </si>
  <si>
    <t>P2_1</t>
  </si>
  <si>
    <t>P2_1T</t>
  </si>
  <si>
    <t>P2_1cT</t>
  </si>
  <si>
    <t>P2_3cT</t>
  </si>
  <si>
    <t>ES_P1_0</t>
  </si>
  <si>
    <t>ES_P1_1</t>
  </si>
  <si>
    <t>ES_P1_1T</t>
  </si>
  <si>
    <t>ES_P2_0</t>
  </si>
  <si>
    <t>ES_P2_1</t>
  </si>
  <si>
    <t>ES_P2_1T</t>
  </si>
  <si>
    <t>ES_P1a_0</t>
  </si>
  <si>
    <t>ES_P1a_1</t>
  </si>
  <si>
    <t>ES_P1a_1T</t>
  </si>
  <si>
    <t>ES_P1b_0</t>
  </si>
  <si>
    <t>ES_P1b_1</t>
  </si>
  <si>
    <t>ES_P1b_1T</t>
  </si>
  <si>
    <t>ES_P2a_0</t>
  </si>
  <si>
    <t>ES_P2a_1</t>
  </si>
  <si>
    <t>ES_P2a_1T</t>
  </si>
  <si>
    <t>ES_P2b_0</t>
  </si>
  <si>
    <t>ES_P2b_1</t>
  </si>
  <si>
    <t>ES_P2b_1T</t>
  </si>
  <si>
    <t>ES_P2c_0</t>
  </si>
  <si>
    <t>ES_P2c_1</t>
  </si>
  <si>
    <t>ES_P2c_1T</t>
  </si>
  <si>
    <t>source file - Στατιστική Υπηρεσία</t>
  </si>
  <si>
    <t>Refers to</t>
  </si>
  <si>
    <t>Comments</t>
  </si>
  <si>
    <t>source file - Eurostat</t>
  </si>
  <si>
    <t>--</t>
  </si>
  <si>
    <t>Worksheet</t>
  </si>
  <si>
    <t>#</t>
  </si>
  <si>
    <t>P1_1aT</t>
  </si>
  <si>
    <t>P2_1aT</t>
  </si>
  <si>
    <t>ΑΡΙΘΜΟΣ ΕΡΓΑΖΟΜΕΝΩΝ</t>
  </si>
  <si>
    <t xml:space="preserve">ΕΡΓΟΔΟΤΟΥΜΕΝΟΙ </t>
  </si>
  <si>
    <t xml:space="preserve">ΑΥΤΟΕΡΓΟΔΟΤΟΥΜΕΝΟΙ </t>
  </si>
  <si>
    <t>Μέσος Όρος</t>
  </si>
  <si>
    <t>Σημείωση: Για τα έτη 1995-1999 οι αριθμοί αναφέρονται σε χιλιάδες πρόσωπα ενώ για από το 2000 και μετά είναι ο ακριβής αριθμός προσώπων</t>
  </si>
  <si>
    <t>Αριθμός Εργαζομένων</t>
  </si>
  <si>
    <t>EMP0</t>
  </si>
  <si>
    <t>EMP1</t>
  </si>
  <si>
    <t>EMP1T</t>
  </si>
  <si>
    <t>EMP1aT</t>
  </si>
  <si>
    <t>EMP2T</t>
  </si>
  <si>
    <t>EMP3T</t>
  </si>
  <si>
    <t>Δείκτης (βάση: Σύνολο της Οικονομίας)</t>
  </si>
  <si>
    <t>Μονάδα</t>
  </si>
  <si>
    <t>Μέγεθος και Μονάδα</t>
  </si>
  <si>
    <t>Labour productivity</t>
  </si>
  <si>
    <t>Ευροχώρος</t>
  </si>
  <si>
    <t>€ ανά ώρα εργασίας</t>
  </si>
  <si>
    <t>Unit labour cost - annual data [nama_aux_ulc]</t>
  </si>
  <si>
    <t>Real unit labour cost</t>
  </si>
  <si>
    <t>Ποσοστιαία μεταβολή από το προηγούμενο έτος</t>
  </si>
  <si>
    <t>€</t>
  </si>
  <si>
    <t>ULC0</t>
  </si>
  <si>
    <t>ULC1</t>
  </si>
  <si>
    <t>ULC1T</t>
  </si>
  <si>
    <t>ULC2T</t>
  </si>
  <si>
    <t>ULC3T</t>
  </si>
  <si>
    <t>ES_ULCa_0</t>
  </si>
  <si>
    <t>ES_ULCa_1</t>
  </si>
  <si>
    <t>ES_ULCa_1T</t>
  </si>
  <si>
    <t>ES_ULCb_0</t>
  </si>
  <si>
    <t>ES_ULCb_1</t>
  </si>
  <si>
    <t>ES_ULCb_1T</t>
  </si>
  <si>
    <t>Άδειο</t>
  </si>
  <si>
    <t>ES_ULCb_</t>
  </si>
  <si>
    <t>% Μεταβολή από το προηγούμενο έτος του Μοναδιαίου Κόστους Εργασίας</t>
  </si>
  <si>
    <t>Έτος 2</t>
  </si>
  <si>
    <t>Αναγωγή στο 100</t>
  </si>
  <si>
    <t>Ranking</t>
  </si>
  <si>
    <t>2014</t>
  </si>
  <si>
    <t>χιλιάδες</t>
  </si>
  <si>
    <t>σε σταθερές τιμές 2005 (εκ. €)</t>
  </si>
  <si>
    <t>σε σταθερές τιμές 2005</t>
  </si>
  <si>
    <t>Δείκτης (βάση 2005) του Μοναδιαίου Κόστους Εργασίας</t>
  </si>
  <si>
    <t>ES_ULCa_</t>
  </si>
  <si>
    <t>ES_P2a_</t>
  </si>
  <si>
    <t>ES_P1a_</t>
  </si>
  <si>
    <t>Δείκτης (βάση: 2005) της Παραγωγικότητας Εργασίας (ΑΕΠ ανά ώρα Εργασίας)</t>
  </si>
  <si>
    <t>Δείκτης (βάση: 2005) της Παραγωγικότητας Εργασίας (ΑΕΠ ανά απασχολούμενο)</t>
  </si>
  <si>
    <t>Γ.1</t>
  </si>
  <si>
    <t>Γ.2</t>
  </si>
  <si>
    <t>Γ.3</t>
  </si>
  <si>
    <t>Γ.4</t>
  </si>
  <si>
    <t>Γ.5</t>
  </si>
  <si>
    <t>Γ.6</t>
  </si>
  <si>
    <t>Γ.7</t>
  </si>
  <si>
    <t>Γ.8</t>
  </si>
  <si>
    <t>Γ.9</t>
  </si>
  <si>
    <t>Γ.10</t>
  </si>
  <si>
    <t>Γ.11</t>
  </si>
  <si>
    <t>Γ.12</t>
  </si>
  <si>
    <t>Γ.13</t>
  </si>
  <si>
    <t>Γ.14</t>
  </si>
  <si>
    <t>Γ.15</t>
  </si>
  <si>
    <t>Γ.16</t>
  </si>
  <si>
    <t>Γ.17</t>
  </si>
  <si>
    <t>Γ.18</t>
  </si>
  <si>
    <t>Γ.19</t>
  </si>
  <si>
    <t>Γ.20</t>
  </si>
  <si>
    <t>Β.1</t>
  </si>
  <si>
    <t>Β.2</t>
  </si>
  <si>
    <t>Β.3</t>
  </si>
  <si>
    <t>Ποσοστιαία μεταβολή</t>
  </si>
  <si>
    <t>Επιλέξετε τομέα</t>
  </si>
  <si>
    <t>Α.1</t>
  </si>
  <si>
    <t>Συνεισφορά στο ΑΕΠ</t>
  </si>
  <si>
    <t>Συνεισφορά στην Απασχόληση</t>
  </si>
  <si>
    <t>Ακαθάριστη Προστιθέμενη Αξία (ΑΠΑ) σε σταθερές τιμές 2005</t>
  </si>
  <si>
    <t>Παραγωγικότητα Εργασίας (ΑΠΑ ανά απασχολούμενο) σε σταθερές τιμές 2005</t>
  </si>
  <si>
    <t>Παραγωγικότητα Εργασίας (ΑΠΑ ανά  ώρα εργασίας) σε σταθερές τιμές 2005</t>
  </si>
  <si>
    <t>HW3</t>
  </si>
  <si>
    <t>P1_3</t>
  </si>
  <si>
    <t>P2_3</t>
  </si>
  <si>
    <t>NA3</t>
  </si>
  <si>
    <t>Σύνολο της Οικονομίας (ΑΠΑ)</t>
  </si>
  <si>
    <t>Δείκτης (βάση: ΕΕ27) της Παραγωγικότητας Εργασίας (ΑΕΠ ανά ώρα Εργασίας)</t>
  </si>
  <si>
    <t>Δείκτης (βάση: ΕΕ27) της Παραγωγικότητας Εργασίας (ΑΕΠ ανά απασχολούμενο)</t>
  </si>
  <si>
    <t>ES_P2_</t>
  </si>
  <si>
    <t>ES_P1_</t>
  </si>
  <si>
    <t>NA1a</t>
  </si>
  <si>
    <t>HW1a</t>
  </si>
  <si>
    <t>P1_1a</t>
  </si>
  <si>
    <t>P2_1a</t>
  </si>
  <si>
    <t>ΚΥ</t>
  </si>
  <si>
    <t>ΕΕ</t>
  </si>
  <si>
    <t>Συνολικές Ώρες Εργασίας %</t>
  </si>
  <si>
    <t>Παραγωγικότητα Εργασίας (ΑΕΠ ανά ώρα εργασίας) %</t>
  </si>
  <si>
    <t>Παραγωγικότητα Εργασίας (ΑΕΠ ανά απασχολούμενο) %</t>
  </si>
  <si>
    <t>Επικερδώς Απασχολούμενος Πληθυσμός %</t>
  </si>
  <si>
    <t>GDP and main components - volumes [nama_gdp_k]</t>
  </si>
  <si>
    <t>Gross domestic product at market prices</t>
  </si>
  <si>
    <t>National Accounts by 21 branches - employment data [nama_nace21_e]</t>
  </si>
  <si>
    <t>NACE_R2</t>
  </si>
  <si>
    <t>Total - All NACE activities</t>
  </si>
  <si>
    <t>Total employment</t>
  </si>
  <si>
    <t>SECTOR</t>
  </si>
  <si>
    <t>Total economy</t>
  </si>
  <si>
    <t>ΠΟΣΟΣΤΙΑΙΑ ΜΕΤΑΒΟΛΗ</t>
  </si>
  <si>
    <t>ΔΕΙΚΤΗΣ (ΒΑΣΗ 2005)</t>
  </si>
  <si>
    <t>Α. Γεωργία, δασοκομία και αλιεία</t>
  </si>
  <si>
    <t>Β. Ορυχεία και λατομεία</t>
  </si>
  <si>
    <t>C. Μεταποιητικές βιομηχανίες</t>
  </si>
  <si>
    <t>D. Παραγωγή  ηλεκτρικού  ρεύματος, φυσικού αερίου, ατμού και κλιματισμού</t>
  </si>
  <si>
    <t>E. Παροχή νερού, επεξεργασία λυμάτων, διαχείριση αποβλήτων και δραστηριότητες εξυγίανσης</t>
  </si>
  <si>
    <t>F. Κατασκευές</t>
  </si>
  <si>
    <t>G. Χονδρικό και λιανικό εμπόριο, επισκευή μηχανοκινήτων οχημάτων και μοτοσικλετών</t>
  </si>
  <si>
    <t>H. Μεταφορά και αποθήκευση</t>
  </si>
  <si>
    <t>I. Δραστηριότητες υπηρεσιών παροχής καταλύματος και υπηρεσιών εστίασης</t>
  </si>
  <si>
    <t>J. Ενημέρωση και επικοινωνία</t>
  </si>
  <si>
    <t>K. Χρηματοπιστωτικές και ασφαλιστικές δραστηριότητες</t>
  </si>
  <si>
    <t>L. Διαχείριση ακίνητης περιουσίας</t>
  </si>
  <si>
    <t>M. Επαγγελματικές, επιστημονικές και τεχνικές δραστηριότητες</t>
  </si>
  <si>
    <t>N. Διοικητικές και υποστηρικτικές δραστηριότητες</t>
  </si>
  <si>
    <t>O. Δημόσια διοίκηση και άμυνα, υποχρεωτική κοινωνική ασφάλιση</t>
  </si>
  <si>
    <t>P. Εκπαίδευση</t>
  </si>
  <si>
    <t>Q. Δραστηριότητες σχετικές με την ανθρώπινη υγεία και κοινωνική μέριμνα</t>
  </si>
  <si>
    <t>R. Τέχνες, διασκέδαση και ψυχαγωγία</t>
  </si>
  <si>
    <t>S. Άλλες δραστηριότητες παροχής υπηρεσιών</t>
  </si>
  <si>
    <t>T. Δραστηριότητες νοικοκυριών ως εργοδοτών</t>
  </si>
  <si>
    <t>ΤΙΜΗ σε χιλιάδες ώρες</t>
  </si>
  <si>
    <r>
      <rPr>
        <sz val="9"/>
        <color theme="1"/>
        <rFont val="Calibri"/>
        <family val="2"/>
        <charset val="161"/>
      </rPr>
      <t>€</t>
    </r>
    <r>
      <rPr>
        <sz val="9"/>
        <color theme="1"/>
        <rFont val="Arial Narrow"/>
        <family val="2"/>
        <charset val="161"/>
      </rPr>
      <t xml:space="preserve"> ανά απασχολούμενο</t>
    </r>
  </si>
  <si>
    <r>
      <rPr>
        <sz val="9"/>
        <color theme="1"/>
        <rFont val="Calibri"/>
        <family val="2"/>
        <charset val="161"/>
      </rPr>
      <t>€</t>
    </r>
    <r>
      <rPr>
        <sz val="9"/>
        <color theme="1"/>
        <rFont val="Arial Narrow"/>
        <family val="2"/>
        <charset val="161"/>
      </rPr>
      <t xml:space="preserve"> ανά ώρα εργασίας</t>
    </r>
  </si>
  <si>
    <t>Average intervals</t>
  </si>
  <si>
    <t>Τιμή, Δείκτης</t>
  </si>
  <si>
    <t>% Μεταβολή</t>
  </si>
  <si>
    <t>Source of data</t>
  </si>
  <si>
    <t>Germany (until 1990 former territory of the FRG)</t>
  </si>
  <si>
    <t>Special value:</t>
  </si>
  <si>
    <t>break in time series</t>
  </si>
  <si>
    <t>definition differs, see metadata</t>
  </si>
  <si>
    <t>low reliability</t>
  </si>
  <si>
    <t>not applicable</t>
  </si>
  <si>
    <t>National Accounts</t>
  </si>
  <si>
    <t>(Ευρώ εκ.)</t>
  </si>
  <si>
    <t>Δείκτης (βάση 2005)</t>
  </si>
  <si>
    <t xml:space="preserve"> Ακαθάριστο εγχώριο προϊόν σε σταθερές τιμές αγοράς 2005</t>
  </si>
  <si>
    <t>ES_NA1_0</t>
  </si>
  <si>
    <t>ES_NA1_1</t>
  </si>
  <si>
    <t>ES_NA1_1T</t>
  </si>
  <si>
    <t>ES_NA2_0</t>
  </si>
  <si>
    <t>ES_NA2_1</t>
  </si>
  <si>
    <t>ES_NA2_1T</t>
  </si>
  <si>
    <t>ES_NA3_0</t>
  </si>
  <si>
    <t>ES_NA3_1</t>
  </si>
  <si>
    <t>ES_NA3_1T</t>
  </si>
  <si>
    <t>ES_FTE3_1T</t>
  </si>
  <si>
    <t>ES_HW3_1T</t>
  </si>
  <si>
    <t>Εθνικοί Λογαριασμοί</t>
  </si>
  <si>
    <t>σε Άτομα</t>
  </si>
  <si>
    <t xml:space="preserve">% μεταβολή από προηγούμενο έτος </t>
  </si>
  <si>
    <t>Ώρες Εργασίας</t>
  </si>
  <si>
    <t>Ώρες</t>
  </si>
  <si>
    <t>ES_FTE3_0</t>
  </si>
  <si>
    <t>ES_HW3_0</t>
  </si>
  <si>
    <t>ES_FTE3_1</t>
  </si>
  <si>
    <t>ES_HW3_1</t>
  </si>
  <si>
    <t xml:space="preserve">Μοναδιαίο Εργατικό Κόστος 
% </t>
  </si>
  <si>
    <r>
      <t>ΤΡΕΧΟΥΣΕΣ ΤΙΜΕΣ (εκ</t>
    </r>
    <r>
      <rPr>
        <b/>
        <sz val="9"/>
        <color theme="1"/>
        <rFont val="Calibri"/>
        <family val="2"/>
        <charset val="161"/>
      </rPr>
      <t>€</t>
    </r>
    <r>
      <rPr>
        <b/>
        <sz val="7.75"/>
        <color theme="1"/>
        <rFont val="Arial Narrow"/>
        <family val="2"/>
        <charset val="161"/>
      </rPr>
      <t>)</t>
    </r>
  </si>
  <si>
    <r>
      <t xml:space="preserve">ΤΙΜΗ </t>
    </r>
    <r>
      <rPr>
        <b/>
        <sz val="9"/>
        <color theme="1"/>
        <rFont val="Calibri"/>
        <family val="2"/>
        <charset val="161"/>
      </rPr>
      <t>€</t>
    </r>
    <r>
      <rPr>
        <b/>
        <sz val="9"/>
        <color theme="1"/>
        <rFont val="Arial Narrow"/>
        <family val="2"/>
        <charset val="161"/>
      </rPr>
      <t xml:space="preserve"> ανά ώρα εργασίας (τρέχουσες τιμές)</t>
    </r>
  </si>
  <si>
    <t>ΤΙΜΗ € ανά ώρα εργασίας (τρέχουσες τιμές)</t>
  </si>
  <si>
    <t>ΤΙΜΗ € ανά απασχολούμενο (τρέχουσες τιμές)</t>
  </si>
  <si>
    <t xml:space="preserve">Ακαθάριστη Προστιθέμενη Αξία (ΑΠΑ) </t>
  </si>
  <si>
    <t xml:space="preserve">Παραγωγικότητα Εργασίας (ΑΠΑ ανά απασχολούμενο) </t>
  </si>
  <si>
    <t xml:space="preserve">Παραγωγικότητα Εργασίας (ΑΠΑ ανά  ώρα εργασίας) </t>
  </si>
  <si>
    <t>European Union (28 countries)</t>
  </si>
  <si>
    <t>Croatia</t>
  </si>
  <si>
    <t xml:space="preserve"> %</t>
  </si>
  <si>
    <t>*:  Τα στοιχεία που αφορούν το πρώτο και δεύτερο τρίμηνο του 2014 είναι προκαταρτικά</t>
  </si>
  <si>
    <t>(Τελευταία Ενημέρωση 10/09/2014)</t>
  </si>
  <si>
    <t>COPYRIGHT © :2014, REPUBLIC OF CYPRUS, STATISTICAL SERVICE</t>
  </si>
  <si>
    <t>Percentage of EU28 total (based on PPS per employed person)</t>
  </si>
  <si>
    <t>Euro area (EA11-2000, EA12-2006, EA13-2007, EA15-2008, EA16-2010, EA17-2013, EA18)</t>
  </si>
  <si>
    <t>Percentage of EU28 total (based on PPS per hours worked)</t>
  </si>
  <si>
    <t>Percentage change over previous period</t>
  </si>
  <si>
    <t>Short Description</t>
  </si>
  <si>
    <t>Short Description is not available</t>
  </si>
  <si>
    <t>Million euro, chain-linked volumes, reference year 2005 (at 2005 exchange rates)</t>
  </si>
  <si>
    <t>2015</t>
  </si>
  <si>
    <t>Percentage change over previous period (based on persons)</t>
  </si>
  <si>
    <t>Percentage change over previous period (based on hours worked)</t>
  </si>
  <si>
    <t>ΕΕ (28 χώρες)</t>
  </si>
  <si>
    <t>EU (28 countries)</t>
  </si>
  <si>
    <t>Κροατία</t>
  </si>
  <si>
    <t>Last Data Year</t>
  </si>
  <si>
    <t>see metadata (phased out)</t>
  </si>
  <si>
    <t>Eurostat estimate (phased out)</t>
  </si>
  <si>
    <t xml:space="preserve">pro - </t>
  </si>
  <si>
    <t>CYPRUS</t>
  </si>
  <si>
    <t>EE</t>
  </si>
  <si>
    <t>Ακαθάριστο Εγχώριο Προϊόν (ΑΕΠ) (σταθερές τιμές)</t>
  </si>
  <si>
    <t>Ακαθάριστο Εγχώριο Προϊόν (ΑΕΠ) (σταθερές τιμές) CY</t>
  </si>
  <si>
    <t>Επικερδώς Απασχολούμενος Πληθυσμός CY</t>
  </si>
  <si>
    <t>Συνολικές Ώρες Εργασίας CY</t>
  </si>
  <si>
    <t xml:space="preserve">Μοναδιαίο Κόστος Εργασίας CY </t>
  </si>
  <si>
    <t>Ακαθάριστο Εγχώριο Προϊόν (ΑΕΠ) (σταθερές τιμές) EU</t>
  </si>
  <si>
    <t>Επικερδώς Απασχολούμενος Πληθυσμός EU</t>
  </si>
  <si>
    <t>Συνολικές Ώρες Εργασίας EU</t>
  </si>
  <si>
    <t>"Παραγωγικότητα Εργασίας ΑΕΠ ανά απασχολούμενο EU</t>
  </si>
  <si>
    <t>Παραγωγικότητα Εργασίας (ΑΕΠ ανά ώρα εργασίας)  EU</t>
  </si>
  <si>
    <t>Μοναδιαίο Κόστος Εργασίας EU</t>
  </si>
  <si>
    <t>ΑΕΠ012</t>
  </si>
  <si>
    <t>1996-2013</t>
  </si>
  <si>
    <t>1996-2008</t>
  </si>
  <si>
    <t>2009-2013</t>
  </si>
  <si>
    <t>ΑΕΠ σε σταθερές τιμές 2005 %</t>
  </si>
  <si>
    <t xml:space="preserve">Φύλλο εργασίας </t>
  </si>
  <si>
    <t>Tables (2)</t>
  </si>
  <si>
    <t>Tables (1)</t>
  </si>
  <si>
    <t>Tables 4</t>
  </si>
  <si>
    <t>Tables 5</t>
  </si>
  <si>
    <t>Πίνακας 1. Μέση ετήσια μεταβολή ΑΕΠ, Απασχόλησης και Παραγωγικότητας Εργασίας για το σύνολο της οικονομίας για τις περιόδους 1996-2013, 1996-2008, 2009 - 2013, Κύπρος - ΕΕ</t>
  </si>
  <si>
    <t>,</t>
  </si>
  <si>
    <t>4. Οι χρονοσειρές σε σταθερές τιμές είναι αποτέλεσμα της επανεκτίμησης τους με νέο έτος βάσης το 2005 και με τη μεθοδολογία της αλυσιδωτής σύνδεσης (chain linking), όπως απαιτείται από τη Eurostat.</t>
  </si>
  <si>
    <t>COPYRIGHT © :2015, ΚΥΠΡΙΑΚΗ ΔΗΜΟΚΡΑΤΙΑ, ΣΤΑΤΙΣΤΙΚΗ ΥΠΗΡΕΣΙΑ</t>
  </si>
  <si>
    <t>Πίνακας 1. Μέση ετήσια μεταβολή ΑΕΠ, Απασχόλησης και Παραγωγικότητας Εργασίας για το σύνολο της οικονομίας για τις περιόδους 1996-2014, 1996-2008, 2009 - 2014, Κύπρος - ΕΕ</t>
  </si>
  <si>
    <t>Ακαθάριστο Εγχώριο Προϊόν (ΑΕΠ)  %</t>
  </si>
  <si>
    <t>Δείκτης (βάση: ΕΕ28) της Παραγωγικότητας Εργασίας (ΑΕΠ ανά απασχολούμενο)</t>
  </si>
  <si>
    <t>Δείκτης (βάση: ΕΕ28) της Παραγωγικότητας Εργασίας (ΑΕΠ ανά ώρα Εργασίας)</t>
  </si>
  <si>
    <t>Ποσοστό στο σύνολο της οικονομίας</t>
  </si>
  <si>
    <t>1996-2014</t>
  </si>
  <si>
    <t>2009-2014</t>
  </si>
  <si>
    <t xml:space="preserve">Μέση Ετήσια μεταβολή ΑΕΠ, Απασχόλησης, Παραγωγικότητας, Μοναδιαίου Κόστους Εργασίας </t>
  </si>
  <si>
    <t>Σύνολο της Οικονομίας (ΑΕΠ)</t>
  </si>
  <si>
    <r>
      <rPr>
        <b/>
        <sz val="10"/>
        <rFont val="Arial"/>
        <family val="2"/>
        <charset val="161"/>
      </rPr>
      <t xml:space="preserve"> Τρίμηνο</t>
    </r>
    <r>
      <rPr>
        <b/>
        <u/>
        <sz val="10"/>
        <rFont val="Arial"/>
        <family val="2"/>
        <charset val="161"/>
      </rPr>
      <t xml:space="preserve"> 2ο </t>
    </r>
  </si>
  <si>
    <t>Για την περιγραφή των τομέων της ταξινόμησης NACE Rev.2, πατήστε εδώ.</t>
  </si>
  <si>
    <t>Συνεισφορά Τομέων στο ΑΕΠ και την Απασχόληση</t>
  </si>
  <si>
    <t>ΠΕΡΙΕΧΟΜΕΝΑ ΦΥΛΛΩΝ ΕΡΓΑΣΙΑΣ ΚΑΙ ΟΔΗΓΙΕΣ</t>
  </si>
  <si>
    <t xml:space="preserve">Οδηγίες </t>
  </si>
  <si>
    <t>Περιεχόμενο Φύλλου</t>
  </si>
  <si>
    <t>Tables</t>
  </si>
  <si>
    <t>Tables (2&amp;3)</t>
  </si>
  <si>
    <t>Πίνακας Δ2 FTE</t>
  </si>
  <si>
    <t>Πίνακας Δ1 ΑΠΑ</t>
  </si>
  <si>
    <t>Πίνακας Δ3 ΗW</t>
  </si>
  <si>
    <t>Πίνακας Δ4 P1</t>
  </si>
  <si>
    <t>Πίνακας Δ5 P2</t>
  </si>
  <si>
    <t xml:space="preserve">Contribution 1 </t>
  </si>
  <si>
    <t xml:space="preserve">Επιλέξετε από το  πτυσσόμενο μενού στο κελί C2 τον Τομέα ή την ομάδα Τομέων που σας ενδιαφέρει. </t>
  </si>
  <si>
    <r>
      <t xml:space="preserve">Πίνακας και διαγράμματα για τη </t>
    </r>
    <r>
      <rPr>
        <b/>
        <sz val="11"/>
        <color rgb="FF0033CC"/>
        <rFont val="Arial"/>
        <family val="2"/>
        <charset val="161"/>
      </rPr>
      <t>συνεισφορά του Πρωτογενούς, Δευτερογενούς και Τριτογενούς Τομέα στο ΑΕΠ και την Απασχόληση.</t>
    </r>
    <r>
      <rPr>
        <sz val="11"/>
        <color rgb="FF0033CC"/>
        <rFont val="Arial"/>
        <family val="2"/>
        <charset val="161"/>
      </rPr>
      <t xml:space="preserve">
Τα διαγράμματα είναι δυναμικά και παρουσιάζουν στοιχεία για τα έτη που επιλέγει ο χρήστης</t>
    </r>
  </si>
  <si>
    <t xml:space="preserve">Επιλέξετε από τα πτυσσόμενα μενού στα κελιά Β8 - Β11 τα έτη που σας ενδιαφέρουν </t>
  </si>
  <si>
    <t>ΤΙΜΗ (Άτομα σε ισοδύναμο πλήρους απασχόλησης)</t>
  </si>
  <si>
    <r>
      <t xml:space="preserve">ΤΙΜΗ </t>
    </r>
    <r>
      <rPr>
        <b/>
        <sz val="9"/>
        <color theme="1"/>
        <rFont val="Calibri"/>
        <family val="2"/>
        <charset val="161"/>
      </rPr>
      <t>€</t>
    </r>
    <r>
      <rPr>
        <b/>
        <sz val="9"/>
        <color theme="1"/>
        <rFont val="Arial Narrow"/>
        <family val="2"/>
        <charset val="161"/>
      </rPr>
      <t xml:space="preserve"> ανά απασχολούμενο (τρέχουσες τιμές)</t>
    </r>
  </si>
  <si>
    <t>Ακαθάριστη Προστιθέμενη Αξία (ΑΠΑ) - Gross Value Added (GVA)</t>
  </si>
  <si>
    <t>Είναι η αξία της ακαθάριστης παραγωγής της χώρας που παράγεται κατά τη διάρκεια ενός ημερολογιακού χρόνου, αφού αφαιρεθεί η ενδιάμεση κατανάλωση, δηλαδή η αξία των πρώτων υλών, καυσίμων και υπηρεσιών που παρασχέθηκαν από άλλους και χρησιμοποιήθηκαν κατά τη διάρκεια της παραγωγής. Αντιπροσωπεύει την προστιθέμενη αξία που δημιουργείται από τους τομείς που παράγουν αγαθά και υπηρεσίες εντός της χώρας.</t>
  </si>
  <si>
    <t>Ακαθάριστο Εγχώριο Προϊόν (ΑΕΠ) – Gross Domestic Product (GDP)</t>
  </si>
  <si>
    <t>Είναι  ένα σημαντικό μέτρο υπολογισμού των Εθνικών  Λογαριασμών το οποίο συνοψίζει την αξία της ακαθάριστης παραγωγής της χώρας που παράγεται κατά τη διάρκεια ενός ημερολογιακού χρόνου, αφού αφαιρεθεί η ενδιάμεση κατανάλωση, δηλαδή η αξία των πρώτων υλών που παρασχέθηκαν από άλλους και χρησιμοποιήθηκαν κατά τη διάρκεια της παραγωγής. Για να υπολογιστεί το ΑΕΠ προστίθενται στην συνολική ΑΠΑ οι εισαγωγικοί δασμοί και φόροι και ο φόρος προστιθέμενης αξίας (ΦΠΑ).</t>
  </si>
  <si>
    <t>Μοναδιαίο Εργατικό Κόστος – Unit Labour Cost</t>
  </si>
  <si>
    <t>Εργατικό κόστος ανά μονάδα παραγόμενου προϊόντος</t>
  </si>
  <si>
    <t>Επικερδώς Απασχολούμενος Πληθυσμός – Gainfully Employed Population</t>
  </si>
  <si>
    <t>Έτος Βάσης – Base Year</t>
  </si>
  <si>
    <t>Έτος αναφοράς που χρησιμοποιείται για τον υπολογισμό των σταθερών τιμών και των δεικτών. Στην παρούσα έκδοση το έτος βάσης είναι το 2005.</t>
  </si>
  <si>
    <t>Παραγωγικότητα Εργασίας (ΠΕ) ως ΑΠΑ ανά απασχολούμενο – Labour Productivity (LP) deﬁned as GVA per person employed</t>
  </si>
  <si>
    <t>Μέτρο της Παραγωγικότητας Εργασίας που εκφράζει το λόγο των εκροών (Ακαθάριστη Προστιθέμενη Αξία) ως προς τον συνολικό αριθμό των εργαζομένων που χρησιμοποιήθηκαν για την παραγωγή των εν λόγω εκροών.</t>
  </si>
  <si>
    <t>Παραγωγικότητα  Εργασίας (ΠΕ) ως ΑΠΑ ανά ώρα εργασίας – Labour Productivity (LP) deﬁned as GVA per hour worked</t>
  </si>
  <si>
    <t>Μέτρο της Παραγωγικότητας Εργασίας που  εκφράζει το λόγο των εκροών (ΑΠΑ) ως προς τον συνολικό αριθμό των ωρών που χρησιμοποιήθηκαν για την παραγωγή των εν λόγω εκροών.</t>
  </si>
  <si>
    <t>Σταθερές Tιμές –  Constant Prices</t>
  </si>
  <si>
    <t>Υπολογισμός οικονομικών ροών σε τιμές άλλης περιόδου που ονομάζεται έτος βάσης. Η χρησιμότητα της αποτίμησης σε σταθερές τιμές είναι η αξιολόγηση της δυναμικής της οικονομικής ανάπτυξης ανεξαρτήτως των μεταβολών των τιμών. Έτος βάσης στην παρούσα έκδοση είναι το 2005.</t>
  </si>
  <si>
    <t>Συνολικές Ώρες Εργασίας – Total Hours Worked</t>
  </si>
  <si>
    <t>Εκτίμηση των συνολικών πραγματικών ωρών εργασίας των εργαζομένων πλήρους και μερικής απασχόλησης κατά την περίοδο αναφοράς.</t>
  </si>
  <si>
    <t>Τρέχουσες Τιμές – Current Prices</t>
  </si>
  <si>
    <t>Υπολογισμός οικονομικών ροών σε επίπεδα τιμών που αντιστοιχούν στην υπό αναφορά περίοδο.</t>
  </si>
  <si>
    <t>NACE</t>
  </si>
  <si>
    <t xml:space="preserve">Ευρωπαϊκό Σύστημα Ταξινόμησης Οικονομικών Δραστηριοτήτων. </t>
  </si>
  <si>
    <t>ΟΡΙΣΜΟΙ</t>
  </si>
  <si>
    <t xml:space="preserve">[1] Κανονισμός (ΕΕ) αριθ. 549/2013 του Ευρωπαϊκού Κοινοβουλίου και του Συμβουλίου, της 21ης Μαΐου 2013, για το ευρωπαϊκό σύστημα εθνικών και περιφερειακών λογαριασμών της Ευρωπαϊκής Ένωσης </t>
  </si>
  <si>
    <t>[2] “Resolution concerning statistics of hours of work, adopted by the Tenth International Conference of Labour Statisticians”, ILO, 1962</t>
  </si>
  <si>
    <t>[3] United Nations Statistics Division – System of National Accounts, 1993 – Chapter XVII. Population and Labour Inputs</t>
  </si>
  <si>
    <t>ΕΠΕΞΗΓΗΜΑΤΙΚΕΣ ΣΗΜΕΙΩΣΕΙΣ</t>
  </si>
  <si>
    <t xml:space="preserve">Η Παραγωγικότητα Εργασίας σε επίπεδο εθνικής οικονομίας εκφράζεται ως Ακαθάριστο Εγχώριο Προϊόν (ΑΕΠ) ανά απασχολούμενο ή ως ΑΕΠ ανά ώρα εργασίας, ενώ σε επίπεδο ομάδας τομέων οικονομικής δραστηριότητας, αυτή εκφράζεται ως Ακαθάριστη Προστιθέμενη Αξία (ΑΠΑ) ανά απασχολούμενο ή ως ΑΠΑ ανά ώρα εργασίας. 
</t>
  </si>
  <si>
    <t xml:space="preserve">Η Παραγωγικότητα Εργασίας ως ΑΕΠ ανά ώρα εργασίας παρέχει μια καλύτερη εικόνα της παραγωγικότητας στην οικονομία απ΄ ότι η Παραγωγικότητα Εργασίας ως ΑΕΠ ανά απασχολούμενο, επειδή εξαλείφει τις διαφορές στη σύνθεση του εργατικού δυναμικού (πλήρης / μερική απασχόληση) σε όλες τις χώρες και τα έτη. </t>
  </si>
  <si>
    <t xml:space="preserve">Το Μοναδιαίο Εργατικό Κόστος (εργατικό κόστος ανά μονάδα παραγόμενου προϊόντος) υπολογίζεται ως ο λόγος του Εργατικού Κόστους (μισθοί, ημερομίσθια, συνεισφορές του  εργοδότη στα διάφορα Ταμεία και αμοιβές σε είδος) ανά απασχολούμενο ως προς  την Παραγωγικότητα μετρούμενη ως ΑΕΠ ανά απασχολούμενο. Το Μοναδιαίο Εργατικό Κόστος εκφράζει τη σχέση μεταξύ της αποζημίωσης των εργαζομένων και της αξίας που παράγει η εργασία τους και συνδέεται με την ανταγωνιστικότητα της οικονομίας.  Στον υπολογισμό του εργατικού κόστους ανά απασχολούμενο λαμβάνονται υπόψη μόνο οι εργοδοτούμενοι ενώ στον υπολογισμό της παραγωγικότητας λαμβάνονται υπόψη όλοι οι απασχολούμενοι περιλαμβανομένων και των αυτοαπασχολουμένων.    </t>
  </si>
  <si>
    <t xml:space="preserve">Τα στοιχεία για την ΑΠΑ, το ΑΕΠ (Εθνικοί Λογαριασμοί) και την απασχόληση αντλούνται από τη Στατιστική Υπηρεσία, η οποία προβαίνει σε προγραμματισμένες αναθεωρήσεις των στοιχείων με βάση τα αποτελέσματα δειγματοληπτικών ερευνών  που γίνονται σε όλους τους κλάδους, τα οποία είναι διαθέσιμα με χρονική καθυστέρηση ενάμιση έτους σε σχέση με το έτος στο οποίο αναφέρονται, καθώς και σε έκτακτες αναθεωρήσεις οι οποίες προκύπτουν από μεθοδολογικές αλλαγές που υποδεικνύονται από τη Eurostat. Τα στοιχεία για το Μοναδιαίο Εργατικό Κόστος και τα συγκριτικά στοιχεία για την Παραγωγικότητα Εργασίας αντλούνται από τη στατιστική υπηρεσία της Ευρωπαϊκής Ένωσης (Eurostat).  </t>
  </si>
  <si>
    <t>1.</t>
  </si>
  <si>
    <t>2.</t>
  </si>
  <si>
    <t>3.</t>
  </si>
  <si>
    <t>4.</t>
  </si>
  <si>
    <t>5.</t>
  </si>
  <si>
    <t>6.</t>
  </si>
  <si>
    <t>7.</t>
  </si>
  <si>
    <t>8.</t>
  </si>
  <si>
    <t>9.</t>
  </si>
  <si>
    <t>10.</t>
  </si>
  <si>
    <t>11.</t>
  </si>
  <si>
    <t>12.</t>
  </si>
  <si>
    <t>13.</t>
  </si>
  <si>
    <t>Οι Συνολικές Ώρες Εργασίας περιλαμβάνουν: (α) πραγματικές ώρες εργασίας κατά τη διάρκεια της κανονικής ημέρας εργασίας,  (β) χρόνο εργασίας επιπρόσθετα της κανονικής ημέρας εργασίας,  (γ) χρόνο που αναλώθηκε στο χώρο εργασίας για βοηθητική ή άλλη εργασία όπως προετοιμασία  του χώρου εργασίας, επιδιόρθωση και συντήρηση, προετοιμασία και καθαρισμό εργαλείων, προετοιμασία παραστατικών, αναφορών και καταστάσεων καταγραφής εργασίας, (δ) χρόνο που αναλώθηκε στο χώρο εργασίας σε αναμονή ή σε επιφυλακή για λόγους όπως έλλειψη αντικειμένου εργασίας, βλάβη μηχανημάτων, ατυχήματα, ή χρόνο που αναλώθηκε χωρίς εργασία, αλλά για τον οποίο καταβάλλεται αμοιβή σύμφωνα με σύμβαση εργασίας,  και (ε) χρόνο που αντιστοιχεί σε σύντομα διαλείμματα από την εργασία για ξεκούραση, περιλαμβανομένων των διαλειμμάτων για καφέ. Σ’ αυτές δεν υπολογίζονται: (α) χρόνος για τον οποίο καταβάλλεται αμοιβή αλλά δεν εκτελείται εργασία, όπως πληρωμένη άδεια, πληρωμένες δημόσιες αργίες και πληρωμένες άδειες ασθενείας, (β) διαλείμματα γευμάτων, (γ) χρόνος κατά τον οποίο το άτομο δεν εργάστηκε αλλά ούτε πληρώθηκε, όπως, π.χ. άδεια ασθενείας χωρίς απολαβές ή άδεια μητρότητας, (δ) χρόνος κατά τον οποίο το άτομο δεν εργάστηκε, όπως π.χ. συμμετοχή σε απεργία και (ε) χρόνος που αναλώνεται στη μετακίνηση από και προς το χώρο εργασίας[2] .</t>
  </si>
  <si>
    <t>Για τον υπολογισμό των δεικτών χρησιμοποιείται ως Έτος Βάσης το 2005=100.</t>
  </si>
  <si>
    <t>Ο επικερδώς  απασχολούμενος  πληθυσμός  υπολογίζεται  ως το σύνολο του αριθμού των πλήρως απασχολουμένων, των αυτοτελώς εργαζομένων, και του αριθμού των ατόμων με μερική απασχόληση εκφρασμένο σε ισοδύναμο πλήρους απασχόλησης με βάση τις κανονικές ώρες εργασίας[3].</t>
  </si>
  <si>
    <t xml:space="preserve">Οι τομείς δραστηριοτήτων παρουσιάζονται σύμφωνα με το Ευρωπαϊκό Σύστημα Ταξινόμησης Οικονομικών Δραστηριοτήτων NACE  Αναθεώρηση 2. </t>
  </si>
  <si>
    <t>Ο πρωτογενής τομέας περιλαμβάνει τη Γεωργία, τη Δασοκομία, την Αλιεία, τα  Ορυχεία και τα  Λατομεία. Ο Δευτερογενής Τομέας περιλαμβάνει τη Μεταποίηση, τον Ηλεκτρισμό, το Υγραέριο, το Νερό και τις Κατασκευές. Ο Τριτογενής Τομέας περιλαμβάνει το Εμπόριο, τα Εστιατόρια και Ξενοδοχεία, τις Μεταφορές, Αποθηκεύσεις και Επικοινωνίες, τους Οικονομικούς Οργανισμούς, τις Ασφάλειες, τις Κτηματικές και Επαγγελματικές Υπηρεσίες και τις Κοινωνικές και Προσωπικές Υπηρεσίες.</t>
  </si>
  <si>
    <t>Για τον υπολογισμό της ΑΠΑ χρησιμοποιούνται  οι μεθοδολογίες και οι αρχές του European System of Accounts (ESA 2010) που υιοθετούν όλες οι χώρες μέλη της ΕΕ βάσει του Κανονισμού (ΕΕ) αριθ. 549/2013 του Ευρωπαϊκού Κοινοβουλίου και του Συμβουλίου, της 21ης Μαΐου 2013[1].</t>
  </si>
  <si>
    <t xml:space="preserve"> *  Προκαταρκτικά στοιχεία</t>
  </si>
  <si>
    <t xml:space="preserve"> ** Για τον υπολογισμό του κατά κεφαλή Ακαθάριστου Εθνικού Εισοδήματος χρησιμοποιούνται τα αναθεωρημένα στοιχεία για το μέσο πληθυσμό που έχουν προκύψει στη βάση των αποτελεσμάτων της Απογραφής Πληθυσμού 2011.</t>
  </si>
  <si>
    <t>1. Τα στοιχεία των Εθνικών Λογαριασμών καταρτίστηκαν σύμφωνα με το Ευρωπαϊκό Σύστημα Λογαριασμών ESA2010.</t>
  </si>
  <si>
    <t>2. Η αναθεώρηση των στοιχείων οφείλεται σε μεθοδολογικές βελτιώσεις. Επιπρόσθετα,  για το έτος 2013 η αναθεώρηση οφείλεται στην ενσωμάτωση των στοιχείων των ετήσιων οικονομικών ερευνών,</t>
  </si>
  <si>
    <t>ενώ για το έτος 2014 βασίζονται σε πιο πρόσφατους διαθέσιμους δείκτες.</t>
  </si>
  <si>
    <t>3. Οι χρονοσειρές σε σταθερές τιμές είναι αποτέλεσμα της επανεκτίμησης τους με νέο έτος βάσης το 2005 και με τη μεθοδολογία της αλυσιδωτής σύνδεσης (chain linking), όπως απαιτείται από τη Eurostat.</t>
  </si>
  <si>
    <t>(Τελευταία Ενημέρωση 21/10/2015)</t>
  </si>
  <si>
    <t>SOS Το νέο αρχείο των Εθνικών Λογαριαμών που δημοσιεύτηκε στις 21/10/2015 παρουσιάζει τα έτη από το 1995 στο 2014 οπότε οι τιμές τοποθετήθηκαν κατ ευθείαν στο φύλλο ΝΑ1c</t>
  </si>
  <si>
    <t xml:space="preserve">Επιλέξετε από το  πτυσσόμενο μενού στο κελί C2 τον Τομέα ή την ομάδα Τομέων που σας ενδιαφέρει. Μετακινηθείτε με το δείκτη σας προς τα κάτω για να δείτε όλα τα μέρη του πίνακα. </t>
  </si>
  <si>
    <r>
      <t xml:space="preserve">Πίνακας  για το </t>
    </r>
    <r>
      <rPr>
        <b/>
        <sz val="11"/>
        <color rgb="FF0033CC"/>
        <rFont val="Arial"/>
        <family val="2"/>
        <charset val="161"/>
      </rPr>
      <t>ΑΕΠ, την Απασχόληση και  την Παραγωγικότητα Εργασίας</t>
    </r>
    <r>
      <rPr>
        <sz val="11"/>
        <color rgb="FF0033CC"/>
        <rFont val="Arial"/>
        <family val="2"/>
        <charset val="161"/>
      </rPr>
      <t xml:space="preserve"> τομέων οικονομικής δραστηριότητας ως </t>
    </r>
    <r>
      <rPr>
        <b/>
        <sz val="11"/>
        <color rgb="FF0033CC"/>
        <rFont val="Arial"/>
        <family val="2"/>
        <charset val="161"/>
      </rPr>
      <t>ποσοστό της  συνολικής οικονομίας</t>
    </r>
    <r>
      <rPr>
        <sz val="11"/>
        <color rgb="FF0033CC"/>
        <rFont val="Arial"/>
        <family val="2"/>
        <charset val="161"/>
      </rPr>
      <t xml:space="preserve"> για συγκεκριμένο έτος. 
Ο πίνακας είναι δυναμικός και παρουσιάζει στοιχεία για το έτος που επιλέγει ο χρήστης</t>
    </r>
  </si>
  <si>
    <t xml:space="preserve">Επιλέγετε από το πτυσσόμενο μενού στο κελί C2  το έτος που σας ενδιαφέρει. </t>
  </si>
  <si>
    <t>Μετακινηθείτε με το δείκτη σας  προς τα δεξιά για να δείτε τα διαγράμματα.</t>
  </si>
  <si>
    <t>Μετακινηθείτε με το δείκτη σας προς τα δεξιά για να δείτε το διάγραμμα.</t>
  </si>
  <si>
    <r>
      <t xml:space="preserve">Πίνακας και διαγράμματα </t>
    </r>
    <r>
      <rPr>
        <b/>
        <sz val="11"/>
        <color rgb="FF0033CC"/>
        <rFont val="Arial"/>
        <family val="2"/>
        <charset val="161"/>
      </rPr>
      <t xml:space="preserve">ποσοστιαίας μεταβολής από το προηγούμενο έτος ΑΕΠ, Απασχόλησης και Παραγωγικότητας Εργασίας </t>
    </r>
    <r>
      <rPr>
        <sz val="11"/>
        <color rgb="FF0033CC"/>
        <rFont val="Arial"/>
        <family val="2"/>
        <charset val="161"/>
      </rPr>
      <t>για όλους τους τομείς οικονομικής δραστηριότητας για συγκεκριμένο έτος.
Ο πίνακας και τα διαγράμματα είναι δυναμικά και παρουσιάζουν στοιχεία για το έτος που επιλέγει ο χρήστης</t>
    </r>
  </si>
  <si>
    <r>
      <t xml:space="preserve">Διαγράμματα για τη </t>
    </r>
    <r>
      <rPr>
        <b/>
        <sz val="11"/>
        <color rgb="FF0033CC"/>
        <rFont val="Arial"/>
        <family val="2"/>
        <charset val="161"/>
      </rPr>
      <t>συνεισφορά επί μέρους τομέων (</t>
    </r>
    <r>
      <rPr>
        <sz val="11"/>
        <color rgb="FF0033CC"/>
        <rFont val="Arial"/>
        <family val="2"/>
        <charset val="161"/>
      </rPr>
      <t xml:space="preserve">% επί του συνόλου της οικονομίας) </t>
    </r>
    <r>
      <rPr>
        <b/>
        <sz val="11"/>
        <color rgb="FF0033CC"/>
        <rFont val="Arial"/>
        <family val="2"/>
        <charset val="161"/>
      </rPr>
      <t xml:space="preserve">στο ΑΕΠ, την Απασχόληση και την Παραγωγικότητα Εργασίας </t>
    </r>
    <r>
      <rPr>
        <sz val="11"/>
        <color rgb="FF0033CC"/>
        <rFont val="Arial"/>
        <family val="2"/>
        <charset val="161"/>
      </rPr>
      <t xml:space="preserve">
Τα διαγράμματα είναι δυναμικά και παρουσιάζουν στοιχεία για το οικονομικό μέγεθος και το έτος που επιλέγει ο χρήστης</t>
    </r>
  </si>
  <si>
    <t>Επιλέξετε από τα  πτυσσόμενα μενού το οικονομικό μέγεθος και το έτος που σας ενδιαφέρει.</t>
  </si>
  <si>
    <t>ΣΗΜΕΙΩΣΕΙΣ</t>
  </si>
  <si>
    <t xml:space="preserve">Ορισμοί σημαντικών όρων  </t>
  </si>
  <si>
    <t xml:space="preserve">ΠΑΡΑΤΗΡΗΣΕΙΣ ΓΙΑ ΤΗΝ ΠΕΡΙΟΔΟ 1996 - 2014 ΚΑΙ ΤΗΝ ΕΠΙΔΡΑΣΗ ΤΗΣ ΟΙΚΟΝΟΜΙΚΗΣ ΚΡΙΣΗΣ </t>
  </si>
  <si>
    <t>Επιλέγετε από το πτυσσόμενο μενού στο κελί C2  το έτος που σας ενδιαφέρει. Μετακινηθείτε με το δείκτη σας  προς τα κάτω και δεξιά για να δείτε τα διαγράμματα.</t>
  </si>
  <si>
    <t>Επεξηγηματικές σημειώσεις σχετικά με την πηγή και την επεξεργασία των στοιχείων</t>
  </si>
  <si>
    <t>Επίπεδο παραγωγικότητας</t>
  </si>
  <si>
    <t xml:space="preserve">Μεταβολή από προηγούμενο έτος </t>
  </si>
  <si>
    <t xml:space="preserve">Contribution 2 </t>
  </si>
  <si>
    <r>
      <t>Την περίοδο 1996 ‑ 2008 το Ακαθάριστο Εγχώριο Προϊόν (ΑΕΠ), η απασχόληση και η Παραγωγικότητα Εργασίας της Κύπρου (συνολική οικονομία) παρουσίασαν σταθερά ανοδική πορεία, η οποία ανακόπηκε το 2009. Την περίοδο 2009 ‑ 2014 και τα τρία μεγέθη παρουσίασαν σημαντική επιβράδυνση.</t>
    </r>
    <r>
      <rPr>
        <i/>
        <sz val="12"/>
        <color rgb="FF0033CC"/>
        <rFont val="Arial"/>
        <family val="2"/>
        <charset val="161"/>
      </rPr>
      <t>(Δες πίνακα Α1 στο φύλλο εργασίας Tables (2) και διαγράμματα  Α1α Α1β στο φύλλο εργασίας Tables).</t>
    </r>
  </si>
  <si>
    <r>
      <t xml:space="preserve">Το 2009 το ΑΕΠ της Κύπρου παρουσίασε συρρίκνωση για πρώτη φορά μετά από δεκαετίες Το 2010 και το 2011 οι ετήσιες μεταβολές του ΑΕΠ ήταν οριακά θετικές ενώ από το 2012 και μετά παρουσιάζονται αρνητικές μεταβολές με  μεγαλύτερη αυτή του 2013 (-5,4%). Η σημαντικότερη μείωση στον αριθμό εργαζομένων και τις συνολικές ώρες εργασίας παρουσιάστηκε επίσης το 2013 (5,3% και 5,9% αντίστοιχα). </t>
    </r>
    <r>
      <rPr>
        <i/>
        <sz val="12"/>
        <color rgb="FF0033CC"/>
        <rFont val="Arial"/>
        <family val="2"/>
        <charset val="161"/>
      </rPr>
      <t>(Δες πίνακα Α1 στο φύλλο εργασίας Tables (2) και διαγράμματα  Α1α Α1β στο φύλλο εργασίας Tables)</t>
    </r>
  </si>
  <si>
    <r>
      <t xml:space="preserve">Την περίοδο πριν από την οικονομική κρίση ο Τριτογενής Τομέας παρουσίασε  τη μεγαλύτερη μέση ετήσια αύξηση τόσο στην Ακαθάριστη Προστιθέμενη Αξία (ΑΠΑ) (4,4%) όσο και στην απασχόληση (3,1%).  Την ίδια περίοδο ο Δευτερογενής τομέας παρουσίασε επίσης θετική μέση μεταβολή της ΑΠΑ, και της Απασχόλησης. Και οι δύο αυτοί τομείς παρουσίασαν θετική μέση ετήσια μεταβολή της Παραγωγικότητας Εργασίας την περίοδο 1996 – 2008 αφού η αύξηση στην ΑΠΑ ήταν μεγαλύτερη από την αύξηση στην απασχόληση. Η αύξηση της Παραγωγικότητας Εργασίας του Δευτερογενούς Τομέα είναι μεγαλύτερη αφού η αύξηση στην απασχόληση στον Τομέα αυτό ήταν κατά πολύ χαμηλότερη από την αύξηση της ΑΠΑ. Ο Πρωτογενής Τομέας παρουσίασε, την περίοδο 1996 - 2008, μικρή μέση ετήσια μείωση στο ΑΕΠ και την απασχόληση η οποία οφειλόταν στη μείωση του ΑΕΠ και της απασχόλησης στον Τομέα της Γεωργίας, δασοκομίας και αλιείας. Αντίθετα την ίδια περίοδο η ΑΠΑ στον Τομέα των Ορυχείων και Μεταλλείων, που περιλαμβάνεται στον Πρωτογενή Τομέα,  παρουσίαζε αύξηση λόγω της μεγάλης εξάρτησης του τομέα αυτού από τον Τομέα των κατασκευών. Η μέση μεταβολή της Παραγωγικότητας Εργασίας του Πρωτογενούς Τομέα παρουσιάζεται την περίοδο 1996 – 2008 αρνητική αφού η μείωση της απασχόλησης είναι μικρότερη από τη μείωση της ΑΠΑ. </t>
    </r>
    <r>
      <rPr>
        <i/>
        <sz val="12"/>
        <color rgb="FF0033CC"/>
        <rFont val="Arial"/>
        <family val="2"/>
        <charset val="161"/>
      </rPr>
      <t>(Δες πίνακα και διαγράμματα στο φύλλο εργασίας Tables 2&amp;3)).</t>
    </r>
  </si>
  <si>
    <r>
      <t xml:space="preserve">Κατά την περίοδο πριν την οικονομική κρίση (1996 ‑ 2008) όλοι οι επί μέρους τομείς οικονομικής δραστηριότητας έδειξαν αυξητικές τάσεις με εξαίρεση τον τομέα της Γεωργίας που παρουσίασε αρνητική μέση μεταβολή της ΑΠΑ ίση με 1,9% και τον τομέα της Μεταποίησης που παρουσίασε σχεδόν μηδενική μέση μεταβολή της ΑΠΑ. Και στους δύο αυτούς τομείς παρατηρήθηκε την περίοδο αυτή μείωση στην απασχόληση. Την ίδια περίοδο οι τομείς των Χρηματοπιστωτικών και ασφαλιστικών δραστηριοτήτων, και του Χονδρικού και Λιανικού Εμπορίου παρουσίασαν τις σημαντικότερες θετικές εξελίξεις στην ΑΠΑ την απασχόληση και την Παραγωγικότητα Εργασίας. </t>
    </r>
    <r>
      <rPr>
        <i/>
        <sz val="12"/>
        <color rgb="FF0033CC"/>
        <rFont val="Arial"/>
        <family val="2"/>
        <charset val="161"/>
      </rPr>
      <t>(Δες πίνακα και διαγράμματα στο φύλλο εργασίας Tables 2&amp;3)).</t>
    </r>
  </si>
  <si>
    <r>
      <t>Η οικονομική κρίση επηρέασε αρνητικά και τους τρείς ευρείς τομείς αλλά περισσότερο τον Δευτερογενή Τομέα. Ο Τομέας αυτός παρουσιάζει την περίοδο 2008 ‑ 2014 μεγάλες και αρνητικές μέσες ετήσιες μεταβολές τόσο της ΑΠΑ και της απασχόλησης όσο και της παραγωγικότητας Εργασίας αφού η μέση ετήσια μείωση της απασχόλησης είναι μικρότερη από τη μέση ετήσια μείωση της ΑΠΑ. Η μείωση της ΑΠΑ στον Πρωτογενή Τομέα οφείλεται εξ ολοκλήρου στη μείωση της ΑΠΑ στον τομέα των ορυχείων και μεταλλείων λόγω εξάρτησης του Τομέα αυτού από τον τομέα των κατασκευών που παρουσίασε τη μεγαλύτερη ετήσια μείωση στην ΑΠΑ. Αντίθετα ο Τομέας της Γεωργίας  παρουσίασε οριακά θετική μέση ετήσια μεταβολή της ΑΠΑ την περίοδο 2008 - 2014.</t>
    </r>
    <r>
      <rPr>
        <i/>
        <sz val="12"/>
        <color rgb="FF0033CC"/>
        <rFont val="Arial"/>
        <family val="2"/>
        <charset val="161"/>
      </rPr>
      <t xml:space="preserve"> (Δες πίνακα και διαγράμματα στο φύλλο εργασίας Tables 2&amp;3)).</t>
    </r>
  </si>
  <si>
    <r>
      <t xml:space="preserve">Σημαντικοί επί μέρους τομείς που επηρεάστηκαν περισσότερο από την οικονομική κρίση είναι αυτοί των Κατασκευών, του Χονδρικού και λιανικού εμπορίου, των Χρηματοπιστωτικών και ασφαλιστικών δραστηριοτήτων, των Μεταποιητικών βιομηχανιών και της Μεταφοράς και αποθήκευσης. Οι τομείς αυτοί παρουσίασαν την περίοδο 2009 ‑ 2014 σημαντική μείωση στη μέση ετήσια μεταβολή τόσο της ΑΠΑ όσο και της Παραγωγικότητας Εργασίας σε σχέση με την περίοδο 1996 – 2008 </t>
    </r>
    <r>
      <rPr>
        <i/>
        <sz val="12"/>
        <color rgb="FF0033CC"/>
        <rFont val="Arial"/>
        <family val="2"/>
        <charset val="161"/>
      </rPr>
      <t xml:space="preserve">(Δες πίνακα και διαγράμματα στο φύλλο εργασίας Tables 2&amp;3)). </t>
    </r>
  </si>
  <si>
    <r>
      <t xml:space="preserve">Όσον αφορά τον τομέα των κατασκευών ο ρυθμός μείωσης της ΑΠΑ ήταν τόσο μεγάλος που ήταν αδύνατο να οδηγήσει άμεσα στον ίδιο ρυθμό μείωσης της απασχόλησης όπως έγινε στην περίπτωση της μεταποίησης, με αποτέλεσμα η παραγωγικότητα εργασίας του τομέα αυτού να παρουσιάζει πολύ μεγάλη αρνητική μέση ετήσια μεταβολή και να εμφανίζεται το 2014 ιδιαίτερα χαμηλή  τόσο ως απόλυτος αριθμός όσο και ως ποσοστό της παραγωγικότητας του συνόλου της οικονομίας </t>
    </r>
    <r>
      <rPr>
        <i/>
        <sz val="12"/>
        <color rgb="FF0033CC"/>
        <rFont val="Arial"/>
        <family val="2"/>
        <charset val="161"/>
      </rPr>
      <t>(Δες πίνακα και διαγράμματα στο φύλλο εργασίας Tables 2&amp;3)).</t>
    </r>
  </si>
  <si>
    <r>
      <t xml:space="preserve">Ο τομέας της Γεωργίας, δασοκομίας και αλιείας την περίοδο 2009 ‑ 2014 παρουσίασε ελαφρώς θετικές εξελίξεις στην ΑΠΑ, τον αριθμό απασχολουμένων και την Παραγωγικότητα Εργασίας σε σχέση με την προηγούμενη περίοδο.  </t>
    </r>
    <r>
      <rPr>
        <i/>
        <sz val="12"/>
        <color rgb="FF0033CC"/>
        <rFont val="Arial"/>
        <family val="2"/>
        <charset val="161"/>
      </rPr>
      <t>(Δες πίνακα και διαγράμματα στο φύλλο εργασίας Tables 2&amp;3)).</t>
    </r>
  </si>
  <si>
    <r>
      <t xml:space="preserve">Ο τομέας των Δραστηριοτήτων υπηρεσιών παροχής καταλύματος και υπηρεσιών εστίασης (Ξενοδοχεία και εστιατόρια) την περίοδο 2009 – 2014 παρουσίασε μικρή ετήσια αύξηση της ΑΠΑ και πολύ μικρή ετήσια μείωση της απασχόλησης με αποτέλεσμα η παραγωγικότητα εργασίας του Τομέα αυτού να παρουσιάζεται την περίοδο αυτή θετική </t>
    </r>
    <r>
      <rPr>
        <i/>
        <sz val="12"/>
        <color rgb="FF0033CC"/>
        <rFont val="Arial"/>
        <family val="2"/>
        <charset val="161"/>
      </rPr>
      <t>(Δες πίνακα και διαγράμματα στο φύλλο εργασίας Tables 2&amp;3)).</t>
    </r>
  </si>
  <si>
    <t xml:space="preserve"> </t>
  </si>
  <si>
    <t>2. Τα στοιχεία των Εθνικών Λογαριασμών καταρτίστηκαν σύμφωνα με το Ευρωπαϊκό Σύστημα Λογαριασμών ESA2010.</t>
  </si>
  <si>
    <t>3. Η αναθεώρηση των στοιχείων οφείλεται σε μεθοδολογικές βελτιώσεις. Επιπρόσθετα,  για το έτος 2013 η αναθεώρηση οφείλεται στην ενσωμάτωση των στοιχείων των ετήσιων οικονομικών ερευνών,</t>
  </si>
  <si>
    <t>1.  Προκαταρκτικά στοιχεία για το 2014 και 2015</t>
  </si>
  <si>
    <t>(Τελευταία Ενημέρωση 18/03/2016)</t>
  </si>
  <si>
    <t>COPYRIGHT © :2016, ΚΥΠΡΙΑΚΗ ΔΗΜΟΚΡΑΤΙΑ, ΣΤΑΤΙΣΤΙΚΗ ΥΠΗΡΕΣΙΑ</t>
  </si>
  <si>
    <r>
      <t>ΕΚΤΙΜΗΣΗ ΑΡΙΘΜΟΥ ΕΡΓΑΖΟΜΕΝΩΝ ΣΤΟΥΣ ΕΘΝΙΚΟΥΣ ΛΟΓΑΡΙΑΣΜΟΥΣ</t>
    </r>
    <r>
      <rPr>
        <b/>
        <vertAlign val="superscript"/>
        <sz val="10"/>
        <color indexed="12"/>
        <rFont val="Arial"/>
        <family val="2"/>
        <charset val="161"/>
      </rPr>
      <t>1,2</t>
    </r>
  </si>
  <si>
    <t xml:space="preserve">ΥΠΑΛΛΗΛΟΙ </t>
  </si>
  <si>
    <r>
      <rPr>
        <sz val="10"/>
        <rFont val="Arial"/>
        <family val="2"/>
        <charset val="161"/>
      </rPr>
      <t>1</t>
    </r>
    <r>
      <rPr>
        <u/>
        <sz val="10"/>
        <color indexed="12"/>
        <rFont val="Arial"/>
        <family val="2"/>
        <charset val="161"/>
      </rPr>
      <t>: Για διαφορές στην εκτίμηση της απασχόλησης (Εθνικοί Λογαριασμοί Vs Έρευνα Εργατικού Δυναμικού) παρακαλώ πατήστε εδώ</t>
    </r>
  </si>
  <si>
    <t>2: Τα στοιχεία για τον αριθμό εργαζομένων είναι αναθεωρημένα από το 2005 μέχρι το 2014.</t>
  </si>
  <si>
    <t>(Τελευταία Ενημέρωση 15/03/2016)</t>
  </si>
  <si>
    <t>COPYRIGHT © :2016, REPUBLIC OF CYPRUS, STATISTICAL SERVICE</t>
  </si>
  <si>
    <t>Αριθμός</t>
  </si>
  <si>
    <t>Μερίδιο Αριθμού Εργαζομένων στο Σύνολο της Οικονομίας</t>
  </si>
  <si>
    <t>Δείκτης (βάση: 2005) Αριθμού Εργαζομένων</t>
  </si>
  <si>
    <t>Αριθμός Εργαζομένων. Ποσοστιαία μεταβολή από προηγούμενο Έτος</t>
  </si>
  <si>
    <t>AT0</t>
  </si>
  <si>
    <t>AT1</t>
  </si>
  <si>
    <t>AT1T</t>
  </si>
  <si>
    <t>AT1aT</t>
  </si>
  <si>
    <t>AT2T</t>
  </si>
  <si>
    <t>AT3T</t>
  </si>
  <si>
    <t>AT</t>
  </si>
  <si>
    <t>ΕΚΤΙΜΗΣΗ ΩΡΩΝ ΕΡΓΑΣΙΑΣ ΣΤΟΥΣ ΕΘΝΙΚΟΥΣ ΛΟΓΑΡΙΑΣΜΟΥΣ</t>
  </si>
  <si>
    <t>ΣΥΝΟΛΟ ΩΡΩΝ ΥΠΑΛΛΗΛΩΝ (000´s)</t>
  </si>
  <si>
    <t xml:space="preserve"> Τρίμηνο 1ο </t>
  </si>
  <si>
    <t xml:space="preserve"> Τρίμηνο 2ο </t>
  </si>
  <si>
    <t xml:space="preserve"> Τρίμηνο 3ο</t>
  </si>
  <si>
    <t xml:space="preserve"> Τρίμηνο 4ο</t>
  </si>
  <si>
    <t xml:space="preserve"> Τρίμηνο 2ο</t>
  </si>
  <si>
    <t>Τα στοιχεία για τις ώρες εργασίας είναι αναθεωρημένα από το 2005 μέχρι το 2014.</t>
  </si>
  <si>
    <t>AT1a</t>
  </si>
  <si>
    <t>AT3</t>
  </si>
  <si>
    <t>ΠΑΡΑΤΗΡΗΣΕΙΣ 2015</t>
  </si>
  <si>
    <t>Κυριότερες παρατηρήσεις σχετικά με την παραγωγικότητα της συνολικής οικονομίας και επί μέρους τομέων οικονομικής δραστηριότητας για το 2015</t>
  </si>
  <si>
    <t>ΠΑΡΑΤΗΡΗΣΕΙΣ 1996 - 2015</t>
  </si>
  <si>
    <t>Κυριότερες παρατηρήσεις σχετικά με την παραγωγικότητα της συνολικής οικονομίας και επί μέρους τομέων οικονομικής δραστηριότητας για την περίοδο 1996 - 2015 και την επίδραση της οικονομικής κρίσης</t>
  </si>
  <si>
    <r>
      <t xml:space="preserve">
Πίνακας σε τρία μέρη με στοιχεία για την τιμή, και τη μεταβολή της </t>
    </r>
    <r>
      <rPr>
        <b/>
        <sz val="11"/>
        <color rgb="FF0033CC"/>
        <rFont val="Arial"/>
        <family val="2"/>
        <charset val="161"/>
      </rPr>
      <t>Παραγωγικότητας Εργασίας</t>
    </r>
    <r>
      <rPr>
        <sz val="11"/>
        <color rgb="FF0033CC"/>
        <rFont val="Arial"/>
        <family val="2"/>
        <charset val="161"/>
      </rPr>
      <t xml:space="preserve"> και των συνιστωσών μεγεθών (</t>
    </r>
    <r>
      <rPr>
        <b/>
        <sz val="11"/>
        <color rgb="FF0033CC"/>
        <rFont val="Arial"/>
        <family val="2"/>
        <charset val="161"/>
      </rPr>
      <t>ΑΕΠ και Απασχόλησης</t>
    </r>
    <r>
      <rPr>
        <sz val="11"/>
        <color rgb="FF0033CC"/>
        <rFont val="Arial"/>
        <family val="2"/>
        <charset val="161"/>
      </rPr>
      <t xml:space="preserve">) για τα έτη 1995 - 2015.  Η μεταβολή των μεγεθών δίνεται ως δείκτης με βάση το 2005 και ως ποσοστιαία μεταβολή από το προηγούμενο έτος. 
Ο πίνακας είναι δυναμικός και παρουσιάζει στοιχεία για συγκεκριμένο τομέα ανάλογα με την επιλογή του χρήστη.
</t>
    </r>
  </si>
  <si>
    <r>
      <t xml:space="preserve">Πίνακες και Διαγράμματα για τη </t>
    </r>
    <r>
      <rPr>
        <b/>
        <sz val="11"/>
        <color rgb="FF0033CC"/>
        <rFont val="Arial"/>
        <family val="2"/>
        <charset val="161"/>
      </rPr>
      <t>μέση ετήσια μεταβολή ΑΕΠ, Απασχόλησης και Παραγωγικότητας Εργασίας</t>
    </r>
    <r>
      <rPr>
        <sz val="11"/>
        <color rgb="FF0033CC"/>
        <rFont val="Arial"/>
        <family val="2"/>
        <charset val="161"/>
      </rPr>
      <t xml:space="preserve"> ανά τομέα οικονομικής δραστηριότητας </t>
    </r>
    <r>
      <rPr>
        <b/>
        <sz val="11"/>
        <color rgb="FF0033CC"/>
        <rFont val="Arial"/>
        <family val="2"/>
        <charset val="161"/>
      </rPr>
      <t xml:space="preserve">για τις περιόδους 1996-2015, 1996-2008, 2009 - 2015. </t>
    </r>
    <r>
      <rPr>
        <sz val="11"/>
        <color rgb="FF0033CC"/>
        <rFont val="Arial"/>
        <family val="2"/>
        <charset val="161"/>
      </rPr>
      <t xml:space="preserve">
(Στατικοί πίνακες και διαγράμματα)</t>
    </r>
  </si>
  <si>
    <r>
      <t xml:space="preserve">♦ Πίνακας με στοιχεία (τιμή, δείκτη με βάση το 2005 και ποσοστιαία μεταβολή από προηγούμενο έτος) για την </t>
    </r>
    <r>
      <rPr>
        <b/>
        <sz val="11"/>
        <color rgb="FF0033CC"/>
        <rFont val="Arial"/>
        <family val="2"/>
        <charset val="161"/>
      </rPr>
      <t>Ακαθάριστη Προστιθέμενη Αξία</t>
    </r>
    <r>
      <rPr>
        <sz val="11"/>
        <color rgb="FF0033CC"/>
        <rFont val="Arial"/>
        <family val="2"/>
        <charset val="161"/>
      </rPr>
      <t xml:space="preserve"> για όλους τους τομείς οικονομικής δραστηριότητας, 1995 - 2015 
♦ Διάγραμμα για τον δείκτη Ακαθάριστης Προστιθέμενης Αξίας για τους κυριότερους τομείς, 1995 - 2015.
(Στατικός Πίνακας και Διάγραμμα)</t>
    </r>
  </si>
  <si>
    <r>
      <t xml:space="preserve">♦ Πίνακας με στοιχεία για τον </t>
    </r>
    <r>
      <rPr>
        <b/>
        <sz val="11"/>
        <color rgb="FF0033CC"/>
        <rFont val="Arial"/>
        <family val="2"/>
        <charset val="161"/>
      </rPr>
      <t xml:space="preserve">Επικερδώς Απασχολούμενο Πληθυσμό </t>
    </r>
    <r>
      <rPr>
        <sz val="11"/>
        <color rgb="FF0033CC"/>
        <rFont val="Arial"/>
        <family val="2"/>
        <charset val="161"/>
      </rPr>
      <t xml:space="preserve">για όλους τους τομείς οικονομικής δραστηριότητας, 1995 - 2015.
♦ Διάγραμμα για τον δείκτη του Επικερδώς Απασχολούμενου Πληθυσμού για τους κυριότερους τομείς, 1995 - 2015.
(Στατικός Πίνακας και Διάγραμμα) </t>
    </r>
  </si>
  <si>
    <t>Ο αριθμός προσώπων που εργάζονται  στον κάθε τομέα οικονομικής δραστηριότητας. Περιλαμβάνει υπαλλήλους και αυτοαπασχολούμενους</t>
  </si>
  <si>
    <r>
      <t xml:space="preserve">Για την παρούσα έκδοση τα μεγέθη της ΑΠΑ και του ΑΕΠ, σε σταθερές τιμές του 2005, λήφθηκαν από τα αναθεωρημένα στοιχεία των Εθνικών Λογαριασμών ημερομηνίας 18/3/2016 (ηλεκτρονικό αρχείο ΝATIONAL_ACCOUNTS-A95_15-EL-180316), διαθέσιμο στην ιστοσελίδα της Στατιστικής Υπηρεσίας). Οι Συνολικές Ώρες Εργασίας λήφθηκαν από την αναθεώρηση των μεγεθών απασχόλησης ημερομηνίας 31/03/2016 (ηλεκτρονικό αρχείο </t>
    </r>
    <r>
      <rPr>
        <i/>
        <sz val="12"/>
        <color rgb="FF0033CC"/>
        <rFont val="Arial"/>
        <family val="2"/>
        <charset val="161"/>
      </rPr>
      <t xml:space="preserve"> EMPL_ECONACT_OCCSTAT-Q195_:415-EL-310316 </t>
    </r>
    <r>
      <rPr>
        <sz val="12"/>
        <color rgb="FF0033CC"/>
        <rFont val="Arial"/>
        <family val="2"/>
        <charset val="161"/>
      </rPr>
      <t>διαθέσιμο στην ιστοσελίδα της Στατιστικής Υπηρεσίας).</t>
    </r>
  </si>
  <si>
    <t xml:space="preserve">Τα στοιχεία για το 2014 και 2015 είναι προκαταρκτικά. </t>
  </si>
  <si>
    <r>
      <t xml:space="preserve">Το 2015 η Παραγωγικότητα Εργασίας του συνόλου της οικονομίας της Κύπρου, υπολογίζεται σε €48,160 ανά απασχολούμενο και €26,86 ανά ώρα εργασίας (τρέχουσες τιμές) </t>
    </r>
    <r>
      <rPr>
        <i/>
        <sz val="12"/>
        <color rgb="FF0033CC"/>
        <rFont val="Arial"/>
        <family val="2"/>
        <charset val="161"/>
      </rPr>
      <t>(Δες Πίνακα Δ4 και Πίνακα Δ5).</t>
    </r>
    <r>
      <rPr>
        <sz val="12"/>
        <color rgb="FF0033CC"/>
        <rFont val="Arial"/>
        <family val="2"/>
        <charset val="161"/>
      </rPr>
      <t xml:space="preserve"> </t>
    </r>
  </si>
  <si>
    <r>
      <rPr>
        <sz val="12"/>
        <color rgb="FF0033CC"/>
        <rFont val="Arial"/>
        <family val="2"/>
        <charset val="161"/>
      </rPr>
      <t xml:space="preserve">Το επίπεδο Παραγωγικότητας Εργασίας παρουσιάζει σημαντικές αποκλίσεις μεταξύ των επί μέρους τομέων οικονομικής δραστηριότητας. Ο Τομέας της Διαχείρισης ακίνητης ιδιοκτησίας παρουσιάζει Παραγωγικότητα Εργασίας κατά 20 περίπου φορές μεγαλύτερη από αυτή του συνόλου της οικονομίας. Αυτό εξηγείται από το γεγονός ότι η Ακαθάριστη Προστιθέμενη Αξία του Τομέα αυτού προσδιορίζεται από την αξία  της ακίνητης περιουσίας που είναι ψηλή ενώ στον Τομέα αυτό ο αριθμός απασχολουμένων είναι μικρός. Ο τομέας των Κατασκευών παρουσιάζει Παραγωγικότητα Εργασίας (ΑΕΠ ανά ώρα εργασίας) ίση με 48,8% αυτής του συνόλου της οικονομίας. Σε αυτό συνέτεινε το γεγονός ότι η μείωση της ΑΠΑ στον τομέα αυτό τα τελευταία χρόνια ήταν κατά πολύ μεγαλύτερη από τη μείωση στην απασχόληση. Ο Τομέας της μεταποίησης παρουσιάζει Παραγωγικότητα Εργασίας (ΑΕΠ ανά ώρα εργασίας) ίση με 64,2% αυτής του συνόλου της οικονομίας. Ο Τομέας της Γεωργίας, Δασοκομίας και Αλιείας παρουσιάζει σημαντικά χαμηλότερη Παραγωγικότητα Εργασίας από αυτή του συνόλου της οικονομίας (35%). </t>
    </r>
    <r>
      <rPr>
        <i/>
        <sz val="12"/>
        <color rgb="FF0033CC"/>
        <rFont val="Arial"/>
        <family val="2"/>
        <charset val="161"/>
      </rPr>
      <t xml:space="preserve">(Δες διαγράμματα στο Φύλλο εργασίας Contributions 2). </t>
    </r>
  </si>
  <si>
    <r>
      <rPr>
        <b/>
        <sz val="11"/>
        <color rgb="FF0033CC"/>
        <rFont val="Arial"/>
        <family val="2"/>
        <charset val="161"/>
      </rPr>
      <t>♦</t>
    </r>
    <r>
      <rPr>
        <sz val="11"/>
        <color rgb="FF0033CC"/>
        <rFont val="Arial"/>
        <family val="2"/>
        <charset val="161"/>
      </rPr>
      <t xml:space="preserve"> Πίνακας με στοιχεία για τις </t>
    </r>
    <r>
      <rPr>
        <b/>
        <sz val="11"/>
        <color rgb="FF0033CC"/>
        <rFont val="Arial"/>
        <family val="2"/>
        <charset val="161"/>
      </rPr>
      <t>Συνολικές ώρες εργασίας</t>
    </r>
    <r>
      <rPr>
        <sz val="11"/>
        <color rgb="FF0033CC"/>
        <rFont val="Arial"/>
        <family val="2"/>
        <charset val="161"/>
      </rPr>
      <t xml:space="preserve"> για όλους τους τομείς οικονομικής δραστηριότητας, 1995 - 2015. 
♦ Διάγραμμα για τον δείκτη των συνολικών ωρών εργασίας για τους κυριότερους τομείς, 1995 - 2015.
(Στατικός Πίνακας και Διάγραμμα)
</t>
    </r>
  </si>
  <si>
    <r>
      <t xml:space="preserve">♦ </t>
    </r>
    <r>
      <rPr>
        <sz val="11"/>
        <color rgb="FF0033CC"/>
        <rFont val="Arial"/>
        <family val="2"/>
        <charset val="161"/>
      </rPr>
      <t>Πίνακας με στοιχεία για την</t>
    </r>
    <r>
      <rPr>
        <b/>
        <sz val="11"/>
        <color rgb="FF0033CC"/>
        <rFont val="Arial"/>
        <family val="2"/>
        <charset val="161"/>
      </rPr>
      <t xml:space="preserve"> Παραγωγικότητα Εργασίας (ΑΕΠ ανά απασχολούμενο) </t>
    </r>
    <r>
      <rPr>
        <sz val="11"/>
        <color rgb="FF0033CC"/>
        <rFont val="Arial"/>
        <family val="2"/>
        <charset val="161"/>
      </rPr>
      <t>για όλους τους τομείς οικονομικής δραστηριότητας, 1995 - 2015.
♦ Διάγραμμα για το Δείκτη της Παραγωγικότητας Εργασίας (ΑΕΠ ανά απασχολούμενο) για τους κυριότερους τομείς, 1995 - 2015.
(Στατικός Πίνακας και Διάγραμμα)</t>
    </r>
  </si>
  <si>
    <r>
      <t xml:space="preserve">♦ </t>
    </r>
    <r>
      <rPr>
        <sz val="11"/>
        <color rgb="FF0033CC"/>
        <rFont val="Arial"/>
        <family val="2"/>
        <charset val="161"/>
      </rPr>
      <t>Πίνακας με στοιχεία</t>
    </r>
    <r>
      <rPr>
        <b/>
        <sz val="11"/>
        <color rgb="FF0033CC"/>
        <rFont val="Arial"/>
        <family val="2"/>
        <charset val="161"/>
      </rPr>
      <t xml:space="preserve"> </t>
    </r>
    <r>
      <rPr>
        <sz val="11"/>
        <color rgb="FF0033CC"/>
        <rFont val="Arial"/>
        <family val="2"/>
        <charset val="161"/>
      </rPr>
      <t xml:space="preserve">για την </t>
    </r>
    <r>
      <rPr>
        <b/>
        <sz val="11"/>
        <color rgb="FF0033CC"/>
        <rFont val="Arial"/>
        <family val="2"/>
        <charset val="161"/>
      </rPr>
      <t>Παραγωγικότητα Εργασίας (ΑΕΠ ανά ώρα εργασίας)</t>
    </r>
    <r>
      <rPr>
        <sz val="11"/>
        <color rgb="FF0033CC"/>
        <rFont val="Arial"/>
        <family val="2"/>
        <charset val="161"/>
      </rPr>
      <t xml:space="preserve"> για όλους τους τομείς οικονομικής δραστηριότητας, 1995 - 2015.</t>
    </r>
    <r>
      <rPr>
        <b/>
        <sz val="11"/>
        <color rgb="FF0033CC"/>
        <rFont val="Arial"/>
        <family val="2"/>
        <charset val="161"/>
      </rPr>
      <t xml:space="preserve">
♦ </t>
    </r>
    <r>
      <rPr>
        <sz val="11"/>
        <color rgb="FF0033CC"/>
        <rFont val="Arial"/>
        <family val="2"/>
        <charset val="161"/>
      </rPr>
      <t>Διάγραμμα για το Δείκτη της Παραγωγικότητας Εργασίας (ΑΕΠ ανά ώρα εργασίας) για τους κυριότερους τομείς, 1995 - 2015. 
(Στατικός Πίνακας και Διάγραμμα)</t>
    </r>
  </si>
  <si>
    <r>
      <rPr>
        <sz val="12"/>
        <color rgb="FF0033CC"/>
        <rFont val="Arial"/>
        <family val="2"/>
        <charset val="161"/>
      </rPr>
      <t xml:space="preserve">Ο Τριτογενής Τομέας, που έχει τη μεγαλύτερη συνεισφορά στο ΑΕΠ και την Απασχόληση (87,1% και 80,9% αντίστοιχα), παρουσιάζει τη ψηλότερη Παραγωγικότητα (ΑΠΑ ανά απασχολούμενο) από τους τρείς ευρύτερους τομείς ίση με 107,7% της Παραγωγικότητας Εργασίας του συνόλου της οικονομίας. Η Παραγωγικότητα του Δευτερογενούς Τομέα, ο οποίος συνεισφέρει το 10,4% στο ΑΕΠ και το 15% στην απασχόληση, βρίσκεται στο 69,2% της Παραγωγικότητας Εργασίας του συνόλου της οικονομίας. Η Παραγωγικότητα του Πρωτογενούς Τομέα είναι μόλις στο 61% της Παραγωγικότητας Εργασίας του συνόλου της οικονομίας αφού ο Τομέας αυτός συνεισφέρει μόνο το 2,5% στο ΑΕΠ ενώ απασχολεί σημαντικά περισσότερο ποσοστό ατόμων (4,1% του συνολικού αριθμού απασχολουμένων) </t>
    </r>
    <r>
      <rPr>
        <i/>
        <sz val="12"/>
        <color rgb="FF0033CC"/>
        <rFont val="Arial"/>
        <family val="2"/>
        <charset val="161"/>
      </rPr>
      <t xml:space="preserve">(Δες διαγράμματα στο Φύλλο εργασίας Contributions 2). </t>
    </r>
    <r>
      <rPr>
        <sz val="12"/>
        <color rgb="FF0033CC"/>
        <rFont val="Arial"/>
        <family val="2"/>
        <charset val="161"/>
      </rPr>
      <t xml:space="preserve">Η Παραγωγικότητα Εργασίας του Πρωτογενούς Τομέα μετρούμενη ως ΑΠΑ ανα ώρα Εργασίας παρουσιάζεται ακόμη πιο χαμηλή (36%), αφού στον τομέα αυτό οι εργαζόμενοι εργάζονται συνoλικά πολύ περισσότερες ώρες από ότι σε άλλους τομείς. </t>
    </r>
  </si>
  <si>
    <t>ΠΑΡΑΤΗΡΗΣΕΙΣ ΓΙΑ ΤΟ 2015</t>
  </si>
  <si>
    <r>
      <t xml:space="preserve">Το 2015 το ΑΕΠ παρουσίασε θετική μεταβολή σε σχέση με το προηγούμενο έτος για πρώτη φορά μετά το 2011 (1,6%). Θετικές ήταν επίσης για τη συνολική οικονομία οι μεταβολές της απασχόλησης τόσο σε σχέση με τον αριθμό απασχολουμένων όσο και  σε σχέση με τις ώρες εργασίας. Η Παραγωγικότητα Εργασίας τόσο ως ΑΕΠ ανα απασχολούμενο όσο και ως ΑΕΠ ανα ώρα εργασίας παρουσίασε θετική μεταβολή που οφείλεται στο γεγονός ότι η αύξηση του ΑΕΠ ήταν μεγαλύτερη από την αύξηση της απασχόλησης. </t>
    </r>
    <r>
      <rPr>
        <i/>
        <sz val="12"/>
        <color rgb="FF0033CC"/>
        <rFont val="Arial"/>
        <family val="2"/>
        <charset val="161"/>
      </rPr>
      <t>(Δες Πίνακα Α1, φύλλο εργασίας Tables (2)).</t>
    </r>
    <r>
      <rPr>
        <b/>
        <sz val="12"/>
        <color rgb="FF0033CC"/>
        <rFont val="Arial"/>
        <family val="2"/>
        <charset val="161"/>
      </rPr>
      <t xml:space="preserve"> </t>
    </r>
    <r>
      <rPr>
        <sz val="12"/>
        <color rgb="FF0033CC"/>
        <rFont val="Arial"/>
        <family val="2"/>
        <charset val="161"/>
      </rPr>
      <t xml:space="preserve">Οι θετικές αυτές μεταβολές οφείλονται κατά κύριο λόγο στον Τριτογενή Τομέα. </t>
    </r>
  </si>
  <si>
    <t xml:space="preserve">Τις θετικότερες εξελίξεις σε σχέση με την Παραγωγικότητα Εργασίας παρουσίασε ο Τομέας των Ξενοδοχείων και Εστιατορίων όπου σημειώθηκε αύξηση 3,5% η οποία προήλθε από αύξηση της ΑΠΑ  ίση με 5,1% και αύξηση της απασχόλησης ίση με 1,6%. Τις πιο αρνητικές εξελίξεις σε σχέση με την Παραγωγικότητα Εργασίας παρουσίασε ο Τομέας των Κατασκευών όπου σημειώθηκε μείωση στην Παραγωγιότητα Εργασίας κατα 5,4% η οποία οφείλεται σε μείωση  της ΑΠΑ κατά 5,3% και αύξηση τς απασχόλησης κατά 0,1%. (Δες πίνακα και διαγράμματα στο Φύλλο εργασίας Tables 5). Ο Τομέας της Μεταποίησης παρουσίασε θετική μεταβολή στην Παραγωγικότητα Εργασίας, ίση με 1,5%, που οφείλεται σε θετική μεταβολή της ΑΠΑ κατά 2,2% και επίσης θετική μεταβολή της Απασχόλησης κατά 0,7%. </t>
  </si>
  <si>
    <t>Μέση ετήσια μεταβολή ΑΕΠ, Απασχόλησης και Παραγωγικότητας Εργασίας ανά τομέα οικονομικής δραστηριότητας για τις περιόδους 1996-2015, 1996-2008, 2009-2015.</t>
  </si>
  <si>
    <r>
      <t xml:space="preserve">Πίνακας και διάγραμμα για τον </t>
    </r>
    <r>
      <rPr>
        <b/>
        <sz val="11"/>
        <color rgb="FF0033CC"/>
        <rFont val="Arial"/>
        <family val="2"/>
        <charset val="161"/>
      </rPr>
      <t xml:space="preserve">δείκτη της Παραγωγικότητας Εργασίας </t>
    </r>
    <r>
      <rPr>
        <sz val="11"/>
        <color rgb="FF0033CC"/>
        <rFont val="Arial"/>
        <family val="2"/>
        <charset val="161"/>
      </rPr>
      <t>και των συνιστωσών μεγεθών (ΑΕΠ και απασχόλησης) για τα έτη 1995 - 2015.
Ο πίνακας είναι δυναμικός και   παρουσιάζει στοιχεία ανάλογα με την επιλογή του χρήστη.</t>
    </r>
  </si>
  <si>
    <t xml:space="preserve">Τόσο τα στοιχεία για την ΑΠΑ όσο και τα στοιχεία για την απασχόληση είναι μη διορθωμένα από εποχιακές διακυμάνσεις.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</si>
</sst>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
    <numFmt numFmtId="166" formatCode="[&lt;100]#,##0.00;[&lt;1000]#,##0.0;#,##0"/>
    <numFmt numFmtId="167" formatCode="dd\.mm\.yy"/>
    <numFmt numFmtId="168" formatCode="[&lt;100]#,##0.0;[&lt;1000]#,##0;#,##0"/>
    <numFmt numFmtId="169" formatCode="[&lt;1000]#,##0.0;#,##0"/>
    <numFmt numFmtId="170" formatCode="0.0%"/>
  </numFmts>
  <fonts count="99">
    <font>
      <sz val="11"/>
      <color theme="1"/>
      <name val="Calibri"/>
      <family val="2"/>
      <charset val="161"/>
      <scheme val="minor"/>
    </font>
    <font>
      <b/>
      <sz val="11"/>
      <color theme="1"/>
      <name val="Calibri"/>
      <family val="2"/>
      <charset val="161"/>
      <scheme val="minor"/>
    </font>
    <font>
      <sz val="10"/>
      <color indexed="8"/>
      <name val="Arial"/>
      <family val="2"/>
      <charset val="161"/>
    </font>
    <font>
      <b/>
      <sz val="24"/>
      <color indexed="12"/>
      <name val="Arial"/>
      <family val="2"/>
      <charset val="161"/>
    </font>
    <font>
      <sz val="24"/>
      <color indexed="12"/>
      <name val="Arial"/>
      <family val="2"/>
      <charset val="161"/>
    </font>
    <font>
      <sz val="10"/>
      <color indexed="8"/>
      <name val="Arial Greek"/>
      <family val="2"/>
      <charset val="161"/>
    </font>
    <font>
      <b/>
      <u/>
      <sz val="10"/>
      <color indexed="12"/>
      <name val="Arial"/>
      <family val="2"/>
      <charset val="161"/>
    </font>
    <font>
      <b/>
      <sz val="10"/>
      <color indexed="12"/>
      <name val="Arial"/>
      <family val="2"/>
    </font>
    <font>
      <b/>
      <sz val="10"/>
      <color indexed="12"/>
      <name val="Arial"/>
      <family val="2"/>
      <charset val="161"/>
    </font>
    <font>
      <b/>
      <sz val="11"/>
      <color indexed="10"/>
      <name val="Arial"/>
      <family val="2"/>
      <charset val="161"/>
    </font>
    <font>
      <b/>
      <u/>
      <sz val="10"/>
      <color indexed="48"/>
      <name val="Arial Greek"/>
      <family val="2"/>
      <charset val="161"/>
    </font>
    <font>
      <b/>
      <sz val="10"/>
      <color indexed="8"/>
      <name val="Arial"/>
      <family val="2"/>
      <charset val="161"/>
    </font>
    <font>
      <i/>
      <sz val="10"/>
      <color indexed="8"/>
      <name val="Arial"/>
      <family val="2"/>
      <charset val="161"/>
    </font>
    <font>
      <b/>
      <sz val="10"/>
      <name val="Arial"/>
      <family val="2"/>
    </font>
    <font>
      <sz val="10"/>
      <name val="Arial"/>
      <family val="2"/>
    </font>
    <font>
      <b/>
      <sz val="10"/>
      <color indexed="8"/>
      <name val="Arial"/>
      <family val="2"/>
    </font>
    <font>
      <sz val="9"/>
      <color indexed="8"/>
      <name val="Arial"/>
      <family val="2"/>
      <charset val="161"/>
    </font>
    <font>
      <b/>
      <i/>
      <sz val="10"/>
      <color indexed="8"/>
      <name val="Arial"/>
      <family val="2"/>
      <charset val="161"/>
    </font>
    <font>
      <b/>
      <sz val="9"/>
      <color indexed="8"/>
      <name val="Arial"/>
      <family val="2"/>
      <charset val="161"/>
    </font>
    <font>
      <sz val="11.7"/>
      <color indexed="8"/>
      <name val="Arial"/>
      <family val="2"/>
      <charset val="161"/>
    </font>
    <font>
      <sz val="10"/>
      <color indexed="8"/>
      <name val="Arial"/>
      <family val="2"/>
    </font>
    <font>
      <sz val="9"/>
      <color indexed="8"/>
      <name val="»iioUoia"/>
    </font>
    <font>
      <b/>
      <sz val="24"/>
      <color indexed="12"/>
      <name val="Arial Greek"/>
      <family val="2"/>
      <charset val="161"/>
    </font>
    <font>
      <sz val="10"/>
      <color indexed="12"/>
      <name val="Arial Greek"/>
      <family val="2"/>
      <charset val="161"/>
    </font>
    <font>
      <b/>
      <sz val="10"/>
      <color indexed="12"/>
      <name val="Arial Greek"/>
      <family val="2"/>
      <charset val="161"/>
    </font>
    <font>
      <b/>
      <u/>
      <sz val="10"/>
      <color indexed="12"/>
      <name val="Arial Greek"/>
      <family val="2"/>
      <charset val="161"/>
    </font>
    <font>
      <b/>
      <u/>
      <sz val="10"/>
      <color indexed="8"/>
      <name val="Arial Greek"/>
      <family val="2"/>
      <charset val="161"/>
    </font>
    <font>
      <b/>
      <sz val="10"/>
      <color indexed="8"/>
      <name val="Arial Greek"/>
      <family val="2"/>
      <charset val="161"/>
    </font>
    <font>
      <b/>
      <sz val="10"/>
      <name val="Arial Greek"/>
      <family val="2"/>
      <charset val="161"/>
    </font>
    <font>
      <sz val="10"/>
      <name val="Arial Greek"/>
      <charset val="161"/>
    </font>
    <font>
      <i/>
      <sz val="10"/>
      <color indexed="8"/>
      <name val="Arial Greek"/>
      <family val="2"/>
      <charset val="161"/>
    </font>
    <font>
      <b/>
      <sz val="10"/>
      <name val="Arial"/>
      <family val="2"/>
      <charset val="161"/>
    </font>
    <font>
      <sz val="10"/>
      <name val="Arial"/>
      <family val="2"/>
      <charset val="161"/>
    </font>
    <font>
      <sz val="10"/>
      <name val="Arial"/>
      <family val="2"/>
      <charset val="161"/>
    </font>
    <font>
      <sz val="10"/>
      <color theme="1"/>
      <name val="Arial"/>
      <family val="2"/>
      <charset val="161"/>
    </font>
    <font>
      <b/>
      <sz val="10"/>
      <color theme="1"/>
      <name val="Arial"/>
      <family val="2"/>
      <charset val="161"/>
    </font>
    <font>
      <b/>
      <sz val="14"/>
      <color theme="1"/>
      <name val="Calibri"/>
      <family val="2"/>
      <charset val="161"/>
      <scheme val="minor"/>
    </font>
    <font>
      <b/>
      <sz val="12"/>
      <color indexed="12"/>
      <name val="Arial"/>
      <family val="2"/>
      <charset val="161"/>
    </font>
    <font>
      <u/>
      <sz val="11"/>
      <color indexed="12"/>
      <name val="Calibri"/>
      <family val="2"/>
      <charset val="161"/>
    </font>
    <font>
      <b/>
      <u/>
      <sz val="10"/>
      <name val="Arial"/>
      <family val="2"/>
      <charset val="161"/>
    </font>
    <font>
      <u val="double"/>
      <sz val="10"/>
      <name val="Arial"/>
      <family val="2"/>
      <charset val="161"/>
    </font>
    <font>
      <b/>
      <i/>
      <sz val="10"/>
      <name val="Arial"/>
      <family val="2"/>
      <charset val="161"/>
    </font>
    <font>
      <b/>
      <sz val="9"/>
      <name val="Arial"/>
      <family val="2"/>
      <charset val="161"/>
    </font>
    <font>
      <b/>
      <sz val="11"/>
      <color indexed="8"/>
      <name val="Calibri"/>
      <family val="2"/>
      <charset val="161"/>
      <scheme val="minor"/>
    </font>
    <font>
      <b/>
      <sz val="14"/>
      <color theme="1"/>
      <name val="Arial"/>
      <family val="2"/>
      <charset val="161"/>
    </font>
    <font>
      <b/>
      <sz val="16"/>
      <color theme="1"/>
      <name val="Arial"/>
      <family val="2"/>
      <charset val="161"/>
    </font>
    <font>
      <b/>
      <sz val="12"/>
      <color theme="1"/>
      <name val="Arial"/>
      <family val="2"/>
      <charset val="161"/>
    </font>
    <font>
      <sz val="14"/>
      <color theme="1"/>
      <name val="Arial"/>
      <family val="2"/>
      <charset val="161"/>
    </font>
    <font>
      <i/>
      <sz val="10"/>
      <color indexed="8"/>
      <name val="Arial Greek"/>
      <charset val="161"/>
    </font>
    <font>
      <sz val="11"/>
      <name val="Arial"/>
      <family val="2"/>
      <charset val="161"/>
    </font>
    <font>
      <u/>
      <sz val="11"/>
      <color theme="10"/>
      <name val="Calibri"/>
      <family val="2"/>
      <charset val="161"/>
    </font>
    <font>
      <sz val="10"/>
      <name val="Arial"/>
      <family val="2"/>
      <charset val="161"/>
    </font>
    <font>
      <sz val="11"/>
      <name val="Arial"/>
      <family val="2"/>
      <charset val="161"/>
    </font>
    <font>
      <sz val="11"/>
      <color theme="1"/>
      <name val="Calibri"/>
      <family val="2"/>
      <charset val="161"/>
      <scheme val="minor"/>
    </font>
    <font>
      <sz val="10"/>
      <color theme="1"/>
      <name val="Arial Narrow"/>
      <family val="2"/>
      <charset val="161"/>
    </font>
    <font>
      <b/>
      <sz val="12"/>
      <color theme="1"/>
      <name val="Arial Narrow"/>
      <family val="2"/>
      <charset val="161"/>
    </font>
    <font>
      <sz val="9"/>
      <color theme="1"/>
      <name val="Arial Narrow"/>
      <family val="2"/>
      <charset val="161"/>
    </font>
    <font>
      <sz val="9"/>
      <name val="Arial Narrow"/>
      <family val="2"/>
      <charset val="161"/>
    </font>
    <font>
      <b/>
      <sz val="9"/>
      <color theme="1"/>
      <name val="Arial Narrow"/>
      <family val="2"/>
      <charset val="161"/>
    </font>
    <font>
      <b/>
      <sz val="10"/>
      <color theme="1"/>
      <name val="Arial Narrow"/>
      <family val="2"/>
      <charset val="161"/>
    </font>
    <font>
      <b/>
      <sz val="11"/>
      <color theme="1"/>
      <name val="Arial Narrow"/>
      <family val="2"/>
      <charset val="161"/>
    </font>
    <font>
      <sz val="10"/>
      <color theme="1"/>
      <name val="Calibri"/>
      <family val="2"/>
      <charset val="161"/>
      <scheme val="minor"/>
    </font>
    <font>
      <b/>
      <sz val="9"/>
      <color indexed="8"/>
      <name val="Arial Narrow"/>
      <family val="2"/>
      <charset val="161"/>
    </font>
    <font>
      <sz val="12"/>
      <color theme="1"/>
      <name val="Arial"/>
      <family val="2"/>
      <charset val="161"/>
    </font>
    <font>
      <b/>
      <sz val="14"/>
      <color theme="1"/>
      <name val="Arial Narrow"/>
      <family val="2"/>
      <charset val="161"/>
    </font>
    <font>
      <sz val="18"/>
      <color theme="1"/>
      <name val="Arial Narrow"/>
      <family val="2"/>
      <charset val="161"/>
    </font>
    <font>
      <b/>
      <sz val="9"/>
      <color theme="1"/>
      <name val="Calibri"/>
      <family val="2"/>
      <charset val="161"/>
    </font>
    <font>
      <b/>
      <sz val="7.75"/>
      <color theme="1"/>
      <name val="Arial Narrow"/>
      <family val="2"/>
      <charset val="161"/>
    </font>
    <font>
      <sz val="9"/>
      <color theme="1"/>
      <name val="Calibri"/>
      <family val="2"/>
      <charset val="161"/>
    </font>
    <font>
      <b/>
      <sz val="18"/>
      <color theme="1"/>
      <name val="Arial Narrow"/>
      <family val="2"/>
      <charset val="161"/>
    </font>
    <font>
      <sz val="10"/>
      <name val="Arial"/>
      <family val="2"/>
      <charset val="161"/>
    </font>
    <font>
      <u/>
      <sz val="10"/>
      <color indexed="8"/>
      <name val="Arial"/>
      <family val="2"/>
      <charset val="161"/>
    </font>
    <font>
      <b/>
      <sz val="12"/>
      <color theme="1"/>
      <name val="Calibri"/>
      <family val="2"/>
      <charset val="161"/>
      <scheme val="minor"/>
    </font>
    <font>
      <b/>
      <i/>
      <u/>
      <sz val="10"/>
      <color indexed="12"/>
      <name val="Arial"/>
      <family val="2"/>
      <charset val="161"/>
    </font>
    <font>
      <sz val="11"/>
      <name val="Calibri"/>
      <family val="2"/>
      <charset val="161"/>
    </font>
    <font>
      <sz val="10"/>
      <color theme="7" tint="0.59999389629810485"/>
      <name val="Arial"/>
      <family val="2"/>
      <charset val="161"/>
    </font>
    <font>
      <b/>
      <sz val="16"/>
      <color theme="7" tint="0.59999389629810485"/>
      <name val="Arial"/>
      <family val="2"/>
      <charset val="161"/>
    </font>
    <font>
      <b/>
      <sz val="16"/>
      <color theme="1"/>
      <name val="Arial Narrow"/>
      <family val="2"/>
      <charset val="161"/>
    </font>
    <font>
      <b/>
      <sz val="16"/>
      <color theme="1"/>
      <name val="Calibri"/>
      <family val="2"/>
      <charset val="161"/>
      <scheme val="minor"/>
    </font>
    <font>
      <b/>
      <sz val="11"/>
      <color theme="1"/>
      <name val="Arial"/>
      <family val="2"/>
      <charset val="161"/>
    </font>
    <font>
      <sz val="11"/>
      <color theme="1"/>
      <name val="Arial"/>
      <family val="2"/>
      <charset val="161"/>
    </font>
    <font>
      <b/>
      <sz val="16"/>
      <color rgb="FF0033CC"/>
      <name val="Arial"/>
      <family val="2"/>
      <charset val="161"/>
    </font>
    <font>
      <sz val="11"/>
      <color rgb="FF0033CC"/>
      <name val="Arial"/>
      <family val="2"/>
      <charset val="161"/>
    </font>
    <font>
      <b/>
      <sz val="11"/>
      <color rgb="FF0033CC"/>
      <name val="Arial"/>
      <family val="2"/>
      <charset val="161"/>
    </font>
    <font>
      <b/>
      <i/>
      <sz val="11"/>
      <color rgb="FF0033CC"/>
      <name val="Arial"/>
      <family val="2"/>
      <charset val="161"/>
    </font>
    <font>
      <u/>
      <sz val="11"/>
      <color rgb="FF0033CC"/>
      <name val="Arial"/>
      <family val="2"/>
      <charset val="161"/>
    </font>
    <font>
      <b/>
      <sz val="10"/>
      <name val="Arial Greek"/>
      <charset val="161"/>
    </font>
    <font>
      <b/>
      <sz val="14"/>
      <color theme="0"/>
      <name val="Arial Narrow"/>
      <family val="2"/>
      <charset val="161"/>
    </font>
    <font>
      <sz val="12"/>
      <color rgb="FF0033CC"/>
      <name val="Arial"/>
      <family val="2"/>
      <charset val="161"/>
    </font>
    <font>
      <i/>
      <sz val="12"/>
      <color rgb="FF0033CC"/>
      <name val="Arial"/>
      <family val="2"/>
      <charset val="161"/>
    </font>
    <font>
      <b/>
      <sz val="12"/>
      <color rgb="FF0033CC"/>
      <name val="Arial"/>
      <family val="2"/>
      <charset val="161"/>
    </font>
    <font>
      <b/>
      <sz val="18"/>
      <color rgb="FF0033CC"/>
      <name val="Arial"/>
      <family val="2"/>
      <charset val="161"/>
    </font>
    <font>
      <i/>
      <sz val="11"/>
      <color rgb="FF0033CC"/>
      <name val="Arial"/>
      <family val="2"/>
      <charset val="161"/>
    </font>
    <font>
      <b/>
      <sz val="10"/>
      <color rgb="FFFF0000"/>
      <name val="Arial Greek"/>
      <charset val="161"/>
    </font>
    <font>
      <u/>
      <sz val="14"/>
      <color theme="10"/>
      <name val="Calibri"/>
      <family val="2"/>
      <charset val="161"/>
    </font>
    <font>
      <b/>
      <sz val="14"/>
      <color rgb="FF0033CC"/>
      <name val="Arial"/>
      <family val="2"/>
      <charset val="161"/>
    </font>
    <font>
      <sz val="10"/>
      <color indexed="10"/>
      <name val="Arial"/>
      <family val="2"/>
      <charset val="161"/>
    </font>
    <font>
      <b/>
      <vertAlign val="superscript"/>
      <sz val="10"/>
      <color indexed="12"/>
      <name val="Arial"/>
      <family val="2"/>
      <charset val="161"/>
    </font>
    <font>
      <u/>
      <sz val="10"/>
      <color indexed="12"/>
      <name val="Arial"/>
      <family val="2"/>
      <charset val="161"/>
    </font>
  </fonts>
  <fills count="22">
    <fill>
      <patternFill patternType="none"/>
    </fill>
    <fill>
      <patternFill patternType="gray125"/>
    </fill>
    <fill>
      <patternFill patternType="solid">
        <fgColor indexed="9"/>
        <bgColor indexed="64"/>
      </patternFill>
    </fill>
    <fill>
      <patternFill patternType="gray0625">
        <fgColor indexed="9"/>
        <bgColor indexed="9"/>
      </patternFill>
    </fill>
    <fill>
      <patternFill patternType="solid">
        <fgColor theme="9" tint="0.59999389629810485"/>
        <bgColor indexed="9"/>
      </patternFill>
    </fill>
    <fill>
      <patternFill patternType="solid">
        <fgColor theme="9" tint="0.59999389629810485"/>
        <bgColor indexed="64"/>
      </patternFill>
    </fill>
    <fill>
      <patternFill patternType="solid">
        <fgColor indexed="9"/>
        <bgColor indexed="9"/>
      </patternFill>
    </fill>
    <fill>
      <patternFill patternType="solid">
        <fgColor indexed="9"/>
        <bgColor indexed="11"/>
      </patternFill>
    </fill>
    <fill>
      <patternFill patternType="solid">
        <fgColor theme="8" tint="0.59999389629810485"/>
        <bgColor indexed="64"/>
      </patternFill>
    </fill>
    <fill>
      <patternFill patternType="solid">
        <fgColor theme="7" tint="0.59999389629810485"/>
        <bgColor indexed="64"/>
      </patternFill>
    </fill>
    <fill>
      <patternFill patternType="solid">
        <fgColor theme="8" tint="0.59999389629810485"/>
        <bgColor indexed="9"/>
      </patternFill>
    </fill>
    <fill>
      <patternFill patternType="solid">
        <fgColor theme="6" tint="0.59999389629810485"/>
        <bgColor indexed="64"/>
      </patternFill>
    </fill>
    <fill>
      <patternFill patternType="solid">
        <fgColor theme="6" tint="0.59999389629810485"/>
        <bgColor indexed="9"/>
      </patternFill>
    </fill>
    <fill>
      <patternFill patternType="solid">
        <fgColor indexed="44"/>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gray0625">
        <fgColor indexed="9"/>
        <bgColor rgb="FFFFFF00"/>
      </patternFill>
    </fill>
    <fill>
      <patternFill patternType="solid">
        <fgColor theme="0" tint="-4.9989318521683403E-2"/>
        <bgColor indexed="64"/>
      </patternFill>
    </fill>
  </fills>
  <borders count="64">
    <border>
      <left/>
      <right/>
      <top/>
      <bottom/>
      <diagonal/>
    </border>
    <border>
      <left/>
      <right/>
      <top/>
      <bottom style="double">
        <color indexed="12"/>
      </bottom>
      <diagonal/>
    </border>
    <border>
      <left/>
      <right/>
      <top/>
      <bottom style="double">
        <color indexed="3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double">
        <color indexed="12"/>
      </top>
      <bottom/>
      <diagonal/>
    </border>
    <border>
      <left/>
      <right/>
      <top style="double">
        <color indexed="39"/>
      </top>
      <bottom/>
      <diagonal/>
    </border>
    <border>
      <left style="thin">
        <color indexed="12"/>
      </left>
      <right style="thin">
        <color indexed="12"/>
      </right>
      <top style="thin">
        <color indexed="12"/>
      </top>
      <bottom/>
      <diagonal/>
    </border>
    <border>
      <left style="thin">
        <color indexed="12"/>
      </left>
      <right/>
      <top style="thin">
        <color indexed="12"/>
      </top>
      <bottom/>
      <diagonal/>
    </border>
    <border>
      <left/>
      <right/>
      <top style="thin">
        <color indexed="12"/>
      </top>
      <bottom/>
      <diagonal/>
    </border>
    <border>
      <left/>
      <right style="thin">
        <color indexed="12"/>
      </right>
      <top style="thin">
        <color indexed="12"/>
      </top>
      <bottom/>
      <diagonal/>
    </border>
    <border>
      <left style="thin">
        <color indexed="12"/>
      </left>
      <right style="thin">
        <color indexed="12"/>
      </right>
      <top/>
      <bottom style="thin">
        <color indexed="12"/>
      </bottom>
      <diagonal/>
    </border>
    <border>
      <left style="thin">
        <color indexed="12"/>
      </left>
      <right style="thin">
        <color indexed="12"/>
      </right>
      <top/>
      <bottom/>
      <diagonal/>
    </border>
    <border>
      <left style="thin">
        <color indexed="12"/>
      </left>
      <right/>
      <top/>
      <bottom style="thin">
        <color indexed="12"/>
      </bottom>
      <diagonal/>
    </border>
    <border>
      <left/>
      <right/>
      <top/>
      <bottom style="thin">
        <color indexed="12"/>
      </bottom>
      <diagonal/>
    </border>
    <border>
      <left/>
      <right style="thin">
        <color indexed="12"/>
      </right>
      <top/>
      <bottom style="thin">
        <color indexed="12"/>
      </bottom>
      <diagonal/>
    </border>
    <border>
      <left style="thin">
        <color indexed="12"/>
      </left>
      <right style="thin">
        <color indexed="12"/>
      </right>
      <top style="thin">
        <color indexed="12"/>
      </top>
      <bottom style="thin">
        <color indexed="12"/>
      </bottom>
      <diagonal/>
    </border>
    <border>
      <left style="thin">
        <color indexed="12"/>
      </left>
      <right/>
      <top style="thin">
        <color indexed="12"/>
      </top>
      <bottom style="thin">
        <color indexed="12"/>
      </bottom>
      <diagonal/>
    </border>
    <border>
      <left/>
      <right style="thin">
        <color indexed="12"/>
      </right>
      <top style="thin">
        <color indexed="12"/>
      </top>
      <bottom style="thin">
        <color indexed="12"/>
      </bottom>
      <diagonal/>
    </border>
    <border>
      <left style="thin">
        <color indexed="12"/>
      </left>
      <right/>
      <top/>
      <bottom/>
      <diagonal/>
    </border>
    <border>
      <left/>
      <right style="thin">
        <color indexed="12"/>
      </right>
      <top/>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medium">
        <color rgb="FF92D050"/>
      </bottom>
      <diagonal/>
    </border>
    <border>
      <left style="medium">
        <color rgb="FF92D050"/>
      </left>
      <right/>
      <top/>
      <bottom/>
      <diagonal/>
    </border>
    <border>
      <left style="medium">
        <color rgb="FF92D050"/>
      </left>
      <right/>
      <top/>
      <bottom style="medium">
        <color rgb="FF92D050"/>
      </bottom>
      <diagonal/>
    </border>
    <border>
      <left/>
      <right/>
      <top/>
      <bottom style="thin">
        <color rgb="FF92D050"/>
      </bottom>
      <diagonal/>
    </border>
    <border>
      <left style="medium">
        <color rgb="FF92D050"/>
      </left>
      <right/>
      <top/>
      <bottom style="thin">
        <color rgb="FF92D050"/>
      </bottom>
      <diagonal/>
    </border>
    <border>
      <left style="medium">
        <color rgb="FF92D050"/>
      </left>
      <right style="thin">
        <color rgb="FF92D050"/>
      </right>
      <top style="medium">
        <color rgb="FF92D050"/>
      </top>
      <bottom style="thin">
        <color rgb="FF92D050"/>
      </bottom>
      <diagonal/>
    </border>
    <border>
      <left style="medium">
        <color rgb="FF92D050"/>
      </left>
      <right style="thin">
        <color rgb="FF92D050"/>
      </right>
      <top style="thin">
        <color rgb="FF92D050"/>
      </top>
      <bottom style="medium">
        <color rgb="FF92D050"/>
      </bottom>
      <diagonal/>
    </border>
    <border>
      <left style="thin">
        <color rgb="FF92D050"/>
      </left>
      <right style="thin">
        <color rgb="FF92D050"/>
      </right>
      <top style="thin">
        <color rgb="FF92D050"/>
      </top>
      <bottom style="medium">
        <color rgb="FF92D050"/>
      </bottom>
      <diagonal/>
    </border>
    <border>
      <left style="thin">
        <color rgb="FF92D050"/>
      </left>
      <right/>
      <top style="medium">
        <color rgb="FF92D050"/>
      </top>
      <bottom style="thin">
        <color rgb="FF92D050"/>
      </bottom>
      <diagonal/>
    </border>
    <border>
      <left style="thin">
        <color rgb="FF92D050"/>
      </left>
      <right/>
      <top style="thin">
        <color rgb="FF92D050"/>
      </top>
      <bottom style="medium">
        <color rgb="FF92D050"/>
      </bottom>
      <diagonal/>
    </border>
    <border>
      <left/>
      <right/>
      <top style="medium">
        <color rgb="FF92D050"/>
      </top>
      <bottom/>
      <diagonal/>
    </border>
    <border>
      <left style="medium">
        <color rgb="FF92D050"/>
      </left>
      <right/>
      <top style="medium">
        <color rgb="FF92D050"/>
      </top>
      <bottom/>
      <diagonal/>
    </border>
    <border>
      <left/>
      <right/>
      <top style="medium">
        <color rgb="FF92D050"/>
      </top>
      <bottom style="thin">
        <color rgb="FF92D050"/>
      </bottom>
      <diagonal/>
    </border>
    <border>
      <left/>
      <right style="medium">
        <color rgb="FF92D050"/>
      </right>
      <top style="medium">
        <color rgb="FF92D050"/>
      </top>
      <bottom style="thin">
        <color rgb="FF92D050"/>
      </bottom>
      <diagonal/>
    </border>
    <border>
      <left style="medium">
        <color rgb="FF92D050"/>
      </left>
      <right style="medium">
        <color rgb="FF92D050"/>
      </right>
      <top style="medium">
        <color rgb="FF92D050"/>
      </top>
      <bottom/>
      <diagonal/>
    </border>
    <border>
      <left style="medium">
        <color rgb="FF92D050"/>
      </left>
      <right style="medium">
        <color rgb="FF92D050"/>
      </right>
      <top/>
      <bottom style="medium">
        <color rgb="FF92D050"/>
      </bottom>
      <diagonal/>
    </border>
    <border>
      <left style="medium">
        <color rgb="FF92D050"/>
      </left>
      <right style="medium">
        <color rgb="FF92D050"/>
      </right>
      <top/>
      <bottom/>
      <diagonal/>
    </border>
    <border>
      <left/>
      <right style="medium">
        <color rgb="FF92D050"/>
      </right>
      <top style="medium">
        <color rgb="FF92D050"/>
      </top>
      <bottom/>
      <diagonal/>
    </border>
    <border>
      <left/>
      <right style="medium">
        <color rgb="FF92D050"/>
      </right>
      <top/>
      <bottom/>
      <diagonal/>
    </border>
    <border>
      <left/>
      <right style="medium">
        <color rgb="FF92D050"/>
      </right>
      <top/>
      <bottom style="medium">
        <color rgb="FF92D050"/>
      </bottom>
      <diagonal/>
    </border>
    <border>
      <left/>
      <right style="thin">
        <color rgb="FF92D050"/>
      </right>
      <top style="medium">
        <color rgb="FF92D050"/>
      </top>
      <bottom/>
      <diagonal/>
    </border>
    <border>
      <left/>
      <right style="thin">
        <color rgb="FF92D050"/>
      </right>
      <top/>
      <bottom/>
      <diagonal/>
    </border>
    <border>
      <left/>
      <right style="thin">
        <color rgb="FF92D050"/>
      </right>
      <top/>
      <bottom style="medium">
        <color rgb="FF92D050"/>
      </bottom>
      <diagonal/>
    </border>
    <border>
      <left style="medium">
        <color rgb="FF92D050"/>
      </left>
      <right/>
      <top style="medium">
        <color rgb="FF92D050"/>
      </top>
      <bottom style="thin">
        <color rgb="FF92D050"/>
      </bottom>
      <diagonal/>
    </border>
    <border>
      <left style="thin">
        <color rgb="FF92D050"/>
      </left>
      <right style="medium">
        <color rgb="FF92D050"/>
      </right>
      <top style="medium">
        <color rgb="FF92D050"/>
      </top>
      <bottom style="thin">
        <color rgb="FF92D050"/>
      </bottom>
      <diagonal/>
    </border>
    <border>
      <left/>
      <right style="medium">
        <color rgb="FF92D050"/>
      </right>
      <top/>
      <bottom style="thin">
        <color rgb="FF92D050"/>
      </bottom>
      <diagonal/>
    </border>
    <border>
      <left style="thin">
        <color rgb="FF92D050"/>
      </left>
      <right style="medium">
        <color rgb="FF92D050"/>
      </right>
      <top style="medium">
        <color rgb="FF92D050"/>
      </top>
      <bottom/>
      <diagonal/>
    </border>
    <border>
      <left style="thin">
        <color rgb="FF92D050"/>
      </left>
      <right style="medium">
        <color rgb="FF92D050"/>
      </right>
      <top/>
      <bottom/>
      <diagonal/>
    </border>
    <border>
      <left style="thin">
        <color rgb="FF92D050"/>
      </left>
      <right style="medium">
        <color rgb="FF92D050"/>
      </right>
      <top/>
      <bottom style="medium">
        <color rgb="FF92D050"/>
      </bottom>
      <diagonal/>
    </border>
    <border>
      <left style="thin">
        <color rgb="FF92D050"/>
      </left>
      <right style="medium">
        <color rgb="FF92D050"/>
      </right>
      <top/>
      <bottom style="thin">
        <color rgb="FF92D050"/>
      </bottom>
      <diagonal/>
    </border>
    <border>
      <left style="thin">
        <color indexed="12"/>
      </left>
      <right style="thin">
        <color indexed="64"/>
      </right>
      <top/>
      <bottom style="thin">
        <color indexed="12"/>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92D050"/>
      </left>
      <right/>
      <top/>
      <bottom style="thin">
        <color indexed="64"/>
      </bottom>
      <diagonal/>
    </border>
  </borders>
  <cellStyleXfs count="7">
    <xf numFmtId="0" fontId="0" fillId="0" borderId="0"/>
    <xf numFmtId="0" fontId="21" fillId="0" borderId="0"/>
    <xf numFmtId="0" fontId="32" fillId="0" borderId="0"/>
    <xf numFmtId="0" fontId="49" fillId="0" borderId="0"/>
    <xf numFmtId="0" fontId="50" fillId="0" borderId="0" applyNumberFormat="0" applyFill="0" applyBorder="0" applyAlignment="0" applyProtection="0">
      <alignment vertical="top"/>
      <protection locked="0"/>
    </xf>
    <xf numFmtId="0" fontId="52" fillId="0" borderId="0"/>
    <xf numFmtId="9" fontId="53" fillId="0" borderId="0" applyFont="0" applyFill="0" applyBorder="0" applyAlignment="0" applyProtection="0"/>
  </cellStyleXfs>
  <cellXfs count="858">
    <xf numFmtId="0" fontId="0" fillId="0" borderId="0" xfId="0"/>
    <xf numFmtId="0" fontId="5" fillId="3" borderId="0" xfId="1" applyFont="1" applyFill="1" applyBorder="1"/>
    <xf numFmtId="0" fontId="22" fillId="3" borderId="2" xfId="1" applyNumberFormat="1" applyFont="1" applyFill="1" applyBorder="1" applyAlignment="1" applyProtection="1">
      <alignment horizontal="left"/>
      <protection locked="0"/>
    </xf>
    <xf numFmtId="0" fontId="23" fillId="3" borderId="2" xfId="1" applyNumberFormat="1" applyFont="1" applyFill="1" applyBorder="1" applyAlignment="1" applyProtection="1">
      <protection locked="0"/>
    </xf>
    <xf numFmtId="0" fontId="5" fillId="3" borderId="2" xfId="1" applyFont="1" applyFill="1" applyBorder="1"/>
    <xf numFmtId="0" fontId="2" fillId="3" borderId="2" xfId="1" applyFont="1" applyFill="1" applyBorder="1" applyProtection="1"/>
    <xf numFmtId="0" fontId="5" fillId="2" borderId="0" xfId="1" applyFont="1" applyFill="1" applyBorder="1"/>
    <xf numFmtId="0" fontId="24" fillId="3" borderId="0" xfId="1" applyNumberFormat="1" applyFont="1" applyFill="1" applyBorder="1" applyAlignment="1" applyProtection="1">
      <alignment horizontal="left"/>
      <protection locked="0"/>
    </xf>
    <xf numFmtId="0" fontId="23" fillId="3" borderId="0" xfId="1" applyNumberFormat="1" applyFont="1" applyFill="1" applyBorder="1" applyAlignment="1" applyProtection="1">
      <protection locked="0"/>
    </xf>
    <xf numFmtId="0" fontId="5" fillId="3" borderId="0" xfId="1" applyNumberFormat="1" applyFont="1" applyFill="1" applyBorder="1" applyAlignment="1" applyProtection="1">
      <protection locked="0"/>
    </xf>
    <xf numFmtId="0" fontId="2" fillId="3" borderId="0" xfId="1" applyFont="1" applyFill="1" applyBorder="1" applyProtection="1"/>
    <xf numFmtId="0" fontId="25" fillId="3" borderId="0" xfId="1" applyNumberFormat="1" applyFont="1" applyFill="1" applyBorder="1" applyAlignment="1" applyProtection="1">
      <alignment horizontal="right"/>
      <protection locked="0"/>
    </xf>
    <xf numFmtId="0" fontId="26" fillId="3" borderId="0" xfId="1" applyNumberFormat="1" applyFont="1" applyFill="1" applyBorder="1" applyAlignment="1" applyProtection="1">
      <alignment horizontal="right"/>
      <protection locked="0"/>
    </xf>
    <xf numFmtId="0" fontId="27" fillId="3" borderId="0" xfId="1" applyFont="1" applyFill="1" applyBorder="1"/>
    <xf numFmtId="0" fontId="24" fillId="3" borderId="0" xfId="1" applyNumberFormat="1" applyFont="1" applyFill="1" applyBorder="1" applyAlignment="1" applyProtection="1">
      <protection locked="0"/>
    </xf>
    <xf numFmtId="164" fontId="28" fillId="3" borderId="0" xfId="1" applyNumberFormat="1" applyFont="1" applyFill="1" applyBorder="1" applyAlignment="1" applyProtection="1">
      <protection locked="0"/>
    </xf>
    <xf numFmtId="164" fontId="27" fillId="2" borderId="0" xfId="1" applyNumberFormat="1" applyFont="1" applyFill="1" applyBorder="1"/>
    <xf numFmtId="0" fontId="27" fillId="2" borderId="0" xfId="1" applyFont="1" applyFill="1" applyBorder="1"/>
    <xf numFmtId="0" fontId="20" fillId="3" borderId="0" xfId="1" applyNumberFormat="1" applyFont="1" applyFill="1" applyBorder="1" applyAlignment="1" applyProtection="1">
      <protection locked="0"/>
    </xf>
    <xf numFmtId="0" fontId="5" fillId="3" borderId="0" xfId="1" applyNumberFormat="1" applyFont="1" applyFill="1" applyBorder="1" applyAlignment="1" applyProtection="1">
      <alignment horizontal="left"/>
      <protection locked="0"/>
    </xf>
    <xf numFmtId="0" fontId="20" fillId="3" borderId="0" xfId="1" applyFont="1" applyFill="1" applyBorder="1"/>
    <xf numFmtId="0" fontId="20" fillId="3" borderId="0" xfId="1" applyNumberFormat="1" applyFont="1" applyFill="1" applyBorder="1" applyAlignment="1" applyProtection="1">
      <alignment vertical="center"/>
      <protection locked="0"/>
    </xf>
    <xf numFmtId="0" fontId="5" fillId="3" borderId="0" xfId="1" applyNumberFormat="1" applyFont="1" applyFill="1" applyBorder="1" applyAlignment="1" applyProtection="1">
      <alignment horizontal="left" vertical="center" wrapText="1"/>
      <protection locked="0"/>
    </xf>
    <xf numFmtId="0" fontId="20" fillId="3" borderId="0" xfId="1" applyNumberFormat="1" applyFont="1" applyFill="1" applyBorder="1" applyAlignment="1" applyProtection="1">
      <alignment horizontal="left" vertical="center"/>
      <protection locked="0"/>
    </xf>
    <xf numFmtId="164" fontId="27" fillId="2" borderId="0" xfId="1" applyNumberFormat="1" applyFont="1" applyFill="1" applyBorder="1" applyAlignment="1">
      <alignment vertical="center"/>
    </xf>
    <xf numFmtId="0" fontId="20" fillId="3" borderId="0" xfId="1" applyFont="1" applyFill="1" applyBorder="1" applyAlignment="1">
      <alignment vertical="center"/>
    </xf>
    <xf numFmtId="0" fontId="5" fillId="3" borderId="0" xfId="1" applyNumberFormat="1" applyFont="1" applyFill="1" applyBorder="1" applyAlignment="1" applyProtection="1">
      <alignment horizontal="left" wrapText="1"/>
      <protection locked="0"/>
    </xf>
    <xf numFmtId="0" fontId="27" fillId="3" borderId="0" xfId="1" applyNumberFormat="1" applyFont="1" applyFill="1" applyBorder="1" applyAlignment="1" applyProtection="1">
      <alignment horizontal="left"/>
      <protection locked="0"/>
    </xf>
    <xf numFmtId="0" fontId="27" fillId="3" borderId="0" xfId="1" applyNumberFormat="1" applyFont="1" applyFill="1" applyBorder="1" applyAlignment="1" applyProtection="1">
      <protection locked="0"/>
    </xf>
    <xf numFmtId="0" fontId="27" fillId="3" borderId="0" xfId="1" applyFont="1" applyFill="1" applyBorder="1" applyAlignment="1">
      <alignment vertical="center"/>
    </xf>
    <xf numFmtId="0" fontId="27" fillId="2" borderId="0" xfId="1" applyFont="1" applyFill="1" applyBorder="1" applyAlignment="1">
      <alignment vertical="center"/>
    </xf>
    <xf numFmtId="0" fontId="30" fillId="3" borderId="0" xfId="1" applyNumberFormat="1" applyFont="1" applyFill="1" applyBorder="1" applyAlignment="1" applyProtection="1">
      <protection locked="0"/>
    </xf>
    <xf numFmtId="0" fontId="12" fillId="3" borderId="0" xfId="1" applyNumberFormat="1" applyFont="1" applyFill="1" applyBorder="1" applyAlignment="1" applyProtection="1"/>
    <xf numFmtId="164" fontId="14" fillId="3" borderId="0" xfId="1" applyNumberFormat="1" applyFont="1" applyFill="1" applyBorder="1" applyAlignment="1" applyProtection="1">
      <protection locked="0"/>
    </xf>
    <xf numFmtId="0" fontId="8" fillId="4" borderId="0" xfId="0" applyNumberFormat="1" applyFont="1" applyFill="1" applyBorder="1" applyAlignment="1" applyProtection="1">
      <alignment horizontal="right"/>
    </xf>
    <xf numFmtId="0" fontId="2" fillId="4" borderId="0" xfId="0" applyFont="1" applyFill="1" applyProtection="1"/>
    <xf numFmtId="0" fontId="3" fillId="4" borderId="1" xfId="0" applyNumberFormat="1" applyFont="1" applyFill="1" applyBorder="1" applyAlignment="1" applyProtection="1">
      <alignment horizontal="left"/>
    </xf>
    <xf numFmtId="0" fontId="4" fillId="4" borderId="2" xfId="0" applyNumberFormat="1" applyFont="1" applyFill="1" applyBorder="1" applyAlignment="1" applyProtection="1"/>
    <xf numFmtId="0" fontId="2" fillId="4" borderId="2" xfId="0" applyNumberFormat="1" applyFont="1" applyFill="1" applyBorder="1" applyAlignment="1" applyProtection="1"/>
    <xf numFmtId="0" fontId="2" fillId="4" borderId="2" xfId="0" applyFont="1" applyFill="1" applyBorder="1" applyProtection="1"/>
    <xf numFmtId="0" fontId="5" fillId="4" borderId="0" xfId="0" applyFont="1" applyFill="1" applyBorder="1"/>
    <xf numFmtId="0" fontId="6" fillId="4" borderId="0" xfId="0" applyNumberFormat="1" applyFont="1" applyFill="1" applyBorder="1" applyAlignment="1" applyProtection="1">
      <alignment horizontal="right"/>
    </xf>
    <xf numFmtId="0" fontId="2" fillId="5" borderId="0" xfId="0" applyFont="1" applyFill="1" applyProtection="1"/>
    <xf numFmtId="0" fontId="7" fillId="4" borderId="0" xfId="0" applyNumberFormat="1" applyFont="1" applyFill="1" applyBorder="1" applyAlignment="1" applyProtection="1"/>
    <xf numFmtId="0" fontId="8" fillId="4" borderId="0" xfId="0" applyNumberFormat="1" applyFont="1" applyFill="1" applyBorder="1" applyAlignment="1" applyProtection="1">
      <alignment horizontal="left"/>
    </xf>
    <xf numFmtId="0" fontId="9" fillId="4" borderId="0" xfId="0" applyNumberFormat="1" applyFont="1" applyFill="1" applyBorder="1" applyAlignment="1" applyProtection="1">
      <alignment horizontal="left"/>
    </xf>
    <xf numFmtId="0" fontId="2" fillId="4" borderId="0" xfId="0" applyNumberFormat="1" applyFont="1" applyFill="1" applyBorder="1" applyAlignment="1" applyProtection="1"/>
    <xf numFmtId="0" fontId="2" fillId="4" borderId="0" xfId="0" applyFont="1" applyFill="1" applyBorder="1" applyProtection="1"/>
    <xf numFmtId="0" fontId="10" fillId="4" borderId="0" xfId="0" applyNumberFormat="1" applyFont="1" applyFill="1" applyBorder="1" applyAlignment="1" applyProtection="1">
      <alignment horizontal="right"/>
      <protection locked="0"/>
    </xf>
    <xf numFmtId="0" fontId="7" fillId="4" borderId="0" xfId="0" applyNumberFormat="1" applyFont="1" applyFill="1" applyBorder="1" applyAlignment="1" applyProtection="1">
      <alignment vertical="top"/>
    </xf>
    <xf numFmtId="0" fontId="11" fillId="4" borderId="3" xfId="0" applyFont="1" applyFill="1" applyBorder="1" applyProtection="1"/>
    <xf numFmtId="0" fontId="2" fillId="4" borderId="3" xfId="0" applyNumberFormat="1" applyFont="1" applyFill="1" applyBorder="1" applyAlignment="1" applyProtection="1">
      <alignment horizontal="left"/>
    </xf>
    <xf numFmtId="0" fontId="11" fillId="5" borderId="0" xfId="0" applyFont="1" applyFill="1" applyProtection="1"/>
    <xf numFmtId="0" fontId="11" fillId="4" borderId="4" xfId="0" applyFont="1" applyFill="1" applyBorder="1" applyProtection="1"/>
    <xf numFmtId="0" fontId="2" fillId="4" borderId="3" xfId="0" applyNumberFormat="1" applyFont="1" applyFill="1" applyBorder="1" applyAlignment="1" applyProtection="1">
      <alignment horizontal="left" wrapText="1"/>
    </xf>
    <xf numFmtId="0" fontId="2" fillId="4" borderId="3" xfId="0" applyFont="1" applyFill="1" applyBorder="1" applyProtection="1"/>
    <xf numFmtId="0" fontId="8" fillId="4" borderId="3" xfId="0" applyNumberFormat="1" applyFont="1" applyFill="1" applyBorder="1" applyAlignment="1" applyProtection="1"/>
    <xf numFmtId="0" fontId="2" fillId="4" borderId="3" xfId="0" applyNumberFormat="1" applyFont="1" applyFill="1" applyBorder="1" applyAlignment="1" applyProtection="1"/>
    <xf numFmtId="0" fontId="8" fillId="4" borderId="3" xfId="0" applyNumberFormat="1" applyFont="1" applyFill="1" applyBorder="1" applyAlignment="1" applyProtection="1">
      <alignment horizontal="left"/>
    </xf>
    <xf numFmtId="0" fontId="11" fillId="4" borderId="4" xfId="0" applyFont="1" applyFill="1" applyBorder="1" applyAlignment="1" applyProtection="1">
      <alignment horizontal="centerContinuous"/>
    </xf>
    <xf numFmtId="0" fontId="11" fillId="4" borderId="6" xfId="0" applyFont="1" applyFill="1" applyBorder="1" applyAlignment="1" applyProtection="1">
      <alignment horizontal="centerContinuous"/>
    </xf>
    <xf numFmtId="0" fontId="11" fillId="4" borderId="3" xfId="0" applyFont="1" applyFill="1" applyBorder="1" applyAlignment="1" applyProtection="1">
      <alignment horizontal="centerContinuous"/>
    </xf>
    <xf numFmtId="0" fontId="11" fillId="4" borderId="0" xfId="0" applyFont="1" applyFill="1" applyBorder="1" applyAlignment="1" applyProtection="1">
      <alignment horizontal="centerContinuous"/>
    </xf>
    <xf numFmtId="0" fontId="15" fillId="5" borderId="0" xfId="0" applyFont="1" applyFill="1" applyProtection="1"/>
    <xf numFmtId="0" fontId="5" fillId="5" borderId="0" xfId="0" applyFont="1" applyFill="1" applyBorder="1"/>
    <xf numFmtId="0" fontId="2" fillId="5" borderId="0" xfId="0" applyFont="1" applyFill="1" applyBorder="1"/>
    <xf numFmtId="0" fontId="5" fillId="5" borderId="0" xfId="0" applyFont="1" applyFill="1"/>
    <xf numFmtId="0" fontId="16" fillId="5" borderId="0" xfId="0" applyFont="1" applyFill="1" applyProtection="1"/>
    <xf numFmtId="0" fontId="2" fillId="5" borderId="0" xfId="0" applyFont="1" applyFill="1" applyBorder="1" applyAlignment="1">
      <alignment vertical="center" wrapText="1"/>
    </xf>
    <xf numFmtId="0" fontId="5" fillId="5" borderId="0" xfId="0" applyFont="1" applyFill="1" applyBorder="1" applyAlignment="1"/>
    <xf numFmtId="0" fontId="2" fillId="5" borderId="0" xfId="0" applyNumberFormat="1" applyFont="1" applyFill="1" applyBorder="1" applyAlignment="1" applyProtection="1">
      <alignment vertical="center" wrapText="1"/>
      <protection locked="0"/>
    </xf>
    <xf numFmtId="0" fontId="0" fillId="5" borderId="0" xfId="0" applyFill="1" applyBorder="1" applyAlignment="1"/>
    <xf numFmtId="0" fontId="2" fillId="5" borderId="7" xfId="0" applyFont="1" applyFill="1" applyBorder="1"/>
    <xf numFmtId="0" fontId="18" fillId="5" borderId="0" xfId="0" applyFont="1" applyFill="1" applyBorder="1" applyAlignment="1">
      <alignment vertical="top"/>
    </xf>
    <xf numFmtId="0" fontId="19" fillId="5" borderId="0" xfId="0" applyFont="1" applyFill="1" applyAlignment="1">
      <alignment horizontal="center"/>
    </xf>
    <xf numFmtId="0" fontId="20" fillId="5" borderId="0" xfId="0" applyFont="1" applyFill="1"/>
    <xf numFmtId="0" fontId="0" fillId="5" borderId="0" xfId="0" applyFill="1"/>
    <xf numFmtId="0" fontId="34" fillId="5" borderId="0" xfId="0" applyFont="1" applyFill="1" applyAlignment="1">
      <alignment horizontal="center"/>
    </xf>
    <xf numFmtId="0" fontId="34" fillId="5" borderId="0" xfId="0" applyFont="1" applyFill="1" applyAlignment="1">
      <alignment horizontal="center" textRotation="90" wrapText="1"/>
    </xf>
    <xf numFmtId="0" fontId="34" fillId="5" borderId="3" xfId="0" applyFont="1" applyFill="1" applyBorder="1" applyAlignment="1">
      <alignment horizontal="center" textRotation="90" wrapText="1"/>
    </xf>
    <xf numFmtId="0" fontId="34" fillId="5" borderId="0" xfId="0" applyFont="1" applyFill="1" applyBorder="1" applyAlignment="1">
      <alignment horizontal="center"/>
    </xf>
    <xf numFmtId="0" fontId="35" fillId="5" borderId="0" xfId="0" applyFont="1" applyFill="1" applyBorder="1" applyAlignment="1">
      <alignment horizontal="center"/>
    </xf>
    <xf numFmtId="0" fontId="35" fillId="5" borderId="3" xfId="0" applyFont="1" applyFill="1" applyBorder="1" applyAlignment="1">
      <alignment horizontal="center"/>
    </xf>
    <xf numFmtId="0" fontId="35" fillId="5" borderId="3" xfId="0" applyFont="1" applyFill="1" applyBorder="1" applyAlignment="1">
      <alignment horizontal="center" textRotation="90" wrapText="1"/>
    </xf>
    <xf numFmtId="0" fontId="35" fillId="5" borderId="0" xfId="0" applyFont="1" applyFill="1" applyAlignment="1">
      <alignment horizontal="center"/>
    </xf>
    <xf numFmtId="4" fontId="34" fillId="5" borderId="3" xfId="0" applyNumberFormat="1" applyFont="1" applyFill="1" applyBorder="1" applyAlignment="1">
      <alignment horizontal="center"/>
    </xf>
    <xf numFmtId="4" fontId="35" fillId="5" borderId="3" xfId="0" applyNumberFormat="1" applyFont="1" applyFill="1" applyBorder="1" applyAlignment="1">
      <alignment horizontal="center"/>
    </xf>
    <xf numFmtId="0" fontId="11" fillId="4" borderId="6" xfId="0" applyFont="1" applyFill="1" applyBorder="1" applyProtection="1"/>
    <xf numFmtId="0" fontId="2" fillId="4" borderId="6" xfId="0" applyNumberFormat="1" applyFont="1" applyFill="1" applyBorder="1" applyAlignment="1" applyProtection="1">
      <alignment horizontal="left"/>
    </xf>
    <xf numFmtId="0" fontId="2" fillId="4" borderId="5" xfId="0" applyFont="1" applyFill="1" applyBorder="1" applyProtection="1"/>
    <xf numFmtId="0" fontId="2" fillId="5" borderId="0" xfId="0" applyFont="1" applyFill="1" applyBorder="1" applyProtection="1"/>
    <xf numFmtId="0" fontId="11" fillId="5" borderId="0" xfId="0" applyFont="1" applyFill="1" applyAlignment="1" applyProtection="1">
      <alignment horizontal="right"/>
    </xf>
    <xf numFmtId="0" fontId="2" fillId="5" borderId="0" xfId="0" applyFont="1" applyFill="1" applyAlignment="1" applyProtection="1">
      <alignment horizontal="right"/>
    </xf>
    <xf numFmtId="0" fontId="1" fillId="0" borderId="0" xfId="0" applyFont="1" applyAlignment="1">
      <alignment horizontal="right"/>
    </xf>
    <xf numFmtId="0" fontId="1" fillId="0" borderId="0" xfId="0" applyFont="1"/>
    <xf numFmtId="164" fontId="0" fillId="0" borderId="3" xfId="0" applyNumberFormat="1" applyBorder="1"/>
    <xf numFmtId="3" fontId="2" fillId="5" borderId="3" xfId="0" applyNumberFormat="1" applyFont="1" applyFill="1" applyBorder="1" applyAlignment="1" applyProtection="1">
      <alignment horizontal="right"/>
    </xf>
    <xf numFmtId="3" fontId="14" fillId="4" borderId="3" xfId="0" applyNumberFormat="1" applyFont="1" applyFill="1" applyBorder="1" applyAlignment="1" applyProtection="1">
      <alignment horizontal="right"/>
    </xf>
    <xf numFmtId="3" fontId="34" fillId="5" borderId="0" xfId="0" applyNumberFormat="1" applyFont="1" applyFill="1" applyAlignment="1">
      <alignment horizontal="center"/>
    </xf>
    <xf numFmtId="3" fontId="35" fillId="5" borderId="3" xfId="0" applyNumberFormat="1" applyFont="1" applyFill="1" applyBorder="1" applyAlignment="1">
      <alignment horizontal="center"/>
    </xf>
    <xf numFmtId="3" fontId="34" fillId="5" borderId="0" xfId="0" applyNumberFormat="1" applyFont="1" applyFill="1" applyAlignment="1">
      <alignment horizontal="center" textRotation="90" wrapText="1"/>
    </xf>
    <xf numFmtId="3" fontId="34" fillId="5" borderId="3" xfId="0" applyNumberFormat="1" applyFont="1" applyFill="1" applyBorder="1" applyAlignment="1">
      <alignment horizontal="center" textRotation="90" wrapText="1"/>
    </xf>
    <xf numFmtId="3" fontId="35" fillId="5" borderId="3" xfId="0" applyNumberFormat="1" applyFont="1" applyFill="1" applyBorder="1" applyAlignment="1">
      <alignment horizontal="center" textRotation="90" wrapText="1"/>
    </xf>
    <xf numFmtId="3" fontId="8" fillId="4" borderId="0" xfId="0" applyNumberFormat="1" applyFont="1" applyFill="1" applyBorder="1" applyAlignment="1" applyProtection="1">
      <alignment horizontal="right"/>
    </xf>
    <xf numFmtId="3" fontId="34" fillId="5" borderId="3" xfId="0" applyNumberFormat="1" applyFont="1" applyFill="1" applyBorder="1" applyAlignment="1">
      <alignment horizontal="center"/>
    </xf>
    <xf numFmtId="1" fontId="8" fillId="4" borderId="0" xfId="0" applyNumberFormat="1" applyFont="1" applyFill="1" applyBorder="1" applyAlignment="1" applyProtection="1">
      <alignment horizontal="right"/>
    </xf>
    <xf numFmtId="0" fontId="0" fillId="6" borderId="0" xfId="0" applyFill="1"/>
    <xf numFmtId="0" fontId="37" fillId="6" borderId="0" xfId="0" applyFont="1" applyFill="1" applyBorder="1"/>
    <xf numFmtId="0" fontId="8" fillId="6" borderId="1" xfId="0" applyFont="1" applyFill="1" applyBorder="1"/>
    <xf numFmtId="0" fontId="0" fillId="6" borderId="1" xfId="0" applyFill="1" applyBorder="1"/>
    <xf numFmtId="0" fontId="2" fillId="6" borderId="0" xfId="0" applyFont="1" applyFill="1"/>
    <xf numFmtId="0" fontId="8" fillId="6" borderId="9" xfId="0" applyFont="1" applyFill="1" applyBorder="1" applyAlignment="1">
      <alignment horizontal="center" vertical="center"/>
    </xf>
    <xf numFmtId="49" fontId="11" fillId="6" borderId="9" xfId="0" applyNumberFormat="1" applyFont="1" applyFill="1" applyBorder="1" applyAlignment="1">
      <alignment horizontal="right"/>
    </xf>
    <xf numFmtId="0" fontId="2" fillId="6" borderId="0" xfId="0" applyFont="1" applyFill="1" applyBorder="1"/>
    <xf numFmtId="0" fontId="8" fillId="6" borderId="13" xfId="0" applyFont="1" applyFill="1" applyBorder="1" applyAlignment="1">
      <alignment horizontal="center" vertical="center" wrapText="1"/>
    </xf>
    <xf numFmtId="49" fontId="11" fillId="6" borderId="14" xfId="0" applyNumberFormat="1" applyFont="1" applyFill="1" applyBorder="1" applyAlignment="1">
      <alignment horizontal="right"/>
    </xf>
    <xf numFmtId="0" fontId="39" fillId="6" borderId="15" xfId="0" applyFont="1" applyFill="1" applyBorder="1" applyAlignment="1">
      <alignment horizontal="center" vertical="center" wrapText="1"/>
    </xf>
    <xf numFmtId="0" fontId="39" fillId="6" borderId="16" xfId="0" applyFont="1" applyFill="1" applyBorder="1" applyAlignment="1">
      <alignment horizontal="center" vertical="center" wrapText="1"/>
    </xf>
    <xf numFmtId="0" fontId="40" fillId="6" borderId="17" xfId="0" applyFont="1" applyFill="1" applyBorder="1" applyAlignment="1">
      <alignment horizontal="center" vertical="center"/>
    </xf>
    <xf numFmtId="0" fontId="40" fillId="6" borderId="16" xfId="0" applyFont="1" applyFill="1" applyBorder="1" applyAlignment="1">
      <alignment horizontal="center" vertical="center"/>
    </xf>
    <xf numFmtId="0" fontId="39" fillId="6" borderId="17" xfId="0" applyFont="1" applyFill="1" applyBorder="1" applyAlignment="1">
      <alignment horizontal="center" vertical="center" wrapText="1"/>
    </xf>
    <xf numFmtId="49" fontId="11" fillId="6" borderId="18" xfId="0" applyNumberFormat="1" applyFont="1" applyFill="1" applyBorder="1" applyAlignment="1">
      <alignment horizontal="right"/>
    </xf>
    <xf numFmtId="3" fontId="11" fillId="6" borderId="18" xfId="0" applyNumberFormat="1" applyFont="1" applyFill="1" applyBorder="1"/>
    <xf numFmtId="3" fontId="11" fillId="6" borderId="19" xfId="0" applyNumberFormat="1" applyFont="1" applyFill="1" applyBorder="1"/>
    <xf numFmtId="0" fontId="11" fillId="6" borderId="20" xfId="0" applyFont="1" applyFill="1" applyBorder="1"/>
    <xf numFmtId="0" fontId="2" fillId="6" borderId="20" xfId="0" applyFont="1" applyFill="1" applyBorder="1"/>
    <xf numFmtId="1" fontId="11" fillId="6" borderId="14" xfId="0" applyNumberFormat="1" applyFont="1" applyFill="1" applyBorder="1" applyAlignment="1">
      <alignment horizontal="left"/>
    </xf>
    <xf numFmtId="3" fontId="11" fillId="6" borderId="14" xfId="0" applyNumberFormat="1" applyFont="1" applyFill="1" applyBorder="1"/>
    <xf numFmtId="3" fontId="11" fillId="6" borderId="21" xfId="0" applyNumberFormat="1" applyFont="1" applyFill="1" applyBorder="1"/>
    <xf numFmtId="0" fontId="11" fillId="6" borderId="22" xfId="0" applyFont="1" applyFill="1" applyBorder="1"/>
    <xf numFmtId="0" fontId="2" fillId="6" borderId="22" xfId="0" applyFont="1" applyFill="1" applyBorder="1"/>
    <xf numFmtId="3" fontId="11" fillId="6" borderId="14" xfId="0" applyNumberFormat="1" applyFont="1" applyFill="1" applyBorder="1" applyAlignment="1">
      <alignment horizontal="right"/>
    </xf>
    <xf numFmtId="3" fontId="2" fillId="6" borderId="14" xfId="0" applyNumberFormat="1" applyFont="1" applyFill="1" applyBorder="1"/>
    <xf numFmtId="3" fontId="31" fillId="6" borderId="14" xfId="0" applyNumberFormat="1" applyFont="1" applyFill="1" applyBorder="1" applyAlignment="1">
      <alignment horizontal="right"/>
    </xf>
    <xf numFmtId="3" fontId="11" fillId="6" borderId="22" xfId="0" applyNumberFormat="1" applyFont="1" applyFill="1" applyBorder="1"/>
    <xf numFmtId="0" fontId="11" fillId="6" borderId="0" xfId="0" applyFont="1" applyFill="1" applyBorder="1"/>
    <xf numFmtId="0" fontId="11" fillId="6" borderId="0" xfId="0" applyFont="1" applyFill="1"/>
    <xf numFmtId="3" fontId="2" fillId="6" borderId="14" xfId="0" applyNumberFormat="1" applyFont="1" applyFill="1" applyBorder="1" applyAlignment="1">
      <alignment horizontal="right"/>
    </xf>
    <xf numFmtId="3" fontId="2" fillId="6" borderId="21" xfId="0" applyNumberFormat="1" applyFont="1" applyFill="1" applyBorder="1"/>
    <xf numFmtId="3" fontId="2" fillId="6" borderId="22" xfId="0" applyNumberFormat="1" applyFont="1" applyFill="1" applyBorder="1"/>
    <xf numFmtId="3" fontId="31" fillId="6" borderId="18" xfId="0" applyNumberFormat="1" applyFont="1" applyFill="1" applyBorder="1" applyAlignment="1">
      <alignment horizontal="right"/>
    </xf>
    <xf numFmtId="3" fontId="2" fillId="6" borderId="18" xfId="0" applyNumberFormat="1" applyFont="1" applyFill="1" applyBorder="1"/>
    <xf numFmtId="3" fontId="2" fillId="6" borderId="19" xfId="0" applyNumberFormat="1" applyFont="1" applyFill="1" applyBorder="1"/>
    <xf numFmtId="3" fontId="11" fillId="6" borderId="20" xfId="0" applyNumberFormat="1" applyFont="1" applyFill="1" applyBorder="1"/>
    <xf numFmtId="3" fontId="2" fillId="6" borderId="20" xfId="0" applyNumberFormat="1" applyFont="1" applyFill="1" applyBorder="1"/>
    <xf numFmtId="1" fontId="11" fillId="6" borderId="9" xfId="0" applyNumberFormat="1" applyFont="1" applyFill="1" applyBorder="1" applyAlignment="1">
      <alignment horizontal="left"/>
    </xf>
    <xf numFmtId="3" fontId="11" fillId="6" borderId="9" xfId="0" applyNumberFormat="1" applyFont="1" applyFill="1" applyBorder="1"/>
    <xf numFmtId="3" fontId="11" fillId="6" borderId="10" xfId="0" applyNumberFormat="1" applyFont="1" applyFill="1" applyBorder="1"/>
    <xf numFmtId="3" fontId="11" fillId="6" borderId="12" xfId="0" applyNumberFormat="1" applyFont="1" applyFill="1" applyBorder="1"/>
    <xf numFmtId="0" fontId="11" fillId="6" borderId="18" xfId="0" applyFont="1" applyFill="1" applyBorder="1" applyAlignment="1">
      <alignment horizontal="right"/>
    </xf>
    <xf numFmtId="0" fontId="11" fillId="6" borderId="18" xfId="0" applyFont="1" applyFill="1" applyBorder="1"/>
    <xf numFmtId="0" fontId="11" fillId="6" borderId="9" xfId="0" applyFont="1" applyFill="1" applyBorder="1" applyAlignment="1">
      <alignment horizontal="right"/>
    </xf>
    <xf numFmtId="0" fontId="11" fillId="6" borderId="9" xfId="0" applyFont="1" applyFill="1" applyBorder="1"/>
    <xf numFmtId="3" fontId="2" fillId="6" borderId="9" xfId="0" applyNumberFormat="1" applyFont="1" applyFill="1" applyBorder="1"/>
    <xf numFmtId="3" fontId="2" fillId="6" borderId="10" xfId="0" applyNumberFormat="1" applyFont="1" applyFill="1" applyBorder="1"/>
    <xf numFmtId="3" fontId="2" fillId="6" borderId="12" xfId="0" applyNumberFormat="1" applyFont="1" applyFill="1" applyBorder="1"/>
    <xf numFmtId="0" fontId="31" fillId="6" borderId="14" xfId="0" applyFont="1" applyFill="1" applyBorder="1" applyAlignment="1">
      <alignment horizontal="right"/>
    </xf>
    <xf numFmtId="0" fontId="11" fillId="6" borderId="9" xfId="0" applyNumberFormat="1" applyFont="1" applyFill="1" applyBorder="1" applyAlignment="1">
      <alignment horizontal="left"/>
    </xf>
    <xf numFmtId="0" fontId="11" fillId="6" borderId="13" xfId="0" applyFont="1" applyFill="1" applyBorder="1" applyAlignment="1">
      <alignment horizontal="right"/>
    </xf>
    <xf numFmtId="0" fontId="11" fillId="6" borderId="13" xfId="0" applyFont="1" applyFill="1" applyBorder="1"/>
    <xf numFmtId="0" fontId="0" fillId="6" borderId="0" xfId="0" applyFill="1" applyBorder="1"/>
    <xf numFmtId="0" fontId="0" fillId="2" borderId="0" xfId="0" applyFill="1"/>
    <xf numFmtId="0" fontId="0" fillId="7" borderId="0" xfId="0" applyFill="1"/>
    <xf numFmtId="0" fontId="41" fillId="7" borderId="7" xfId="0" applyFont="1" applyFill="1" applyBorder="1" applyAlignment="1">
      <alignment vertical="center"/>
    </xf>
    <xf numFmtId="0" fontId="0" fillId="7" borderId="7" xfId="0" applyFill="1" applyBorder="1"/>
    <xf numFmtId="0" fontId="0" fillId="7" borderId="0" xfId="0" applyFill="1" applyAlignment="1">
      <alignment vertical="center"/>
    </xf>
    <xf numFmtId="0" fontId="42" fillId="7" borderId="0" xfId="0" applyFont="1" applyFill="1" applyAlignment="1">
      <alignment vertical="center"/>
    </xf>
    <xf numFmtId="3" fontId="11" fillId="4" borderId="3" xfId="0" applyNumberFormat="1" applyFont="1" applyFill="1" applyBorder="1" applyProtection="1"/>
    <xf numFmtId="3" fontId="35" fillId="5" borderId="0" xfId="0" applyNumberFormat="1" applyFont="1" applyFill="1" applyAlignment="1">
      <alignment horizontal="center"/>
    </xf>
    <xf numFmtId="4" fontId="2" fillId="5" borderId="3" xfId="0" applyNumberFormat="1" applyFont="1" applyFill="1" applyBorder="1" applyAlignment="1" applyProtection="1">
      <alignment horizontal="right"/>
    </xf>
    <xf numFmtId="4" fontId="11" fillId="5" borderId="3" xfId="0" applyNumberFormat="1" applyFont="1" applyFill="1" applyBorder="1" applyAlignment="1" applyProtection="1">
      <alignment horizontal="right"/>
    </xf>
    <xf numFmtId="0" fontId="34" fillId="5" borderId="0" xfId="0" applyFont="1" applyFill="1"/>
    <xf numFmtId="4" fontId="34" fillId="5" borderId="3" xfId="0" applyNumberFormat="1" applyFont="1" applyFill="1" applyBorder="1"/>
    <xf numFmtId="4" fontId="34" fillId="5" borderId="23" xfId="0" applyNumberFormat="1" applyFont="1" applyFill="1" applyBorder="1"/>
    <xf numFmtId="0" fontId="1" fillId="5" borderId="0" xfId="0" applyFont="1" applyFill="1"/>
    <xf numFmtId="4" fontId="35" fillId="5" borderId="3" xfId="0" applyNumberFormat="1" applyFont="1" applyFill="1" applyBorder="1"/>
    <xf numFmtId="4" fontId="35" fillId="5" borderId="23" xfId="0" applyNumberFormat="1" applyFont="1" applyFill="1" applyBorder="1"/>
    <xf numFmtId="4" fontId="35" fillId="5" borderId="3" xfId="0" applyNumberFormat="1" applyFont="1" applyFill="1" applyBorder="1" applyAlignment="1"/>
    <xf numFmtId="2" fontId="34" fillId="5" borderId="3" xfId="0" applyNumberFormat="1" applyFont="1" applyFill="1" applyBorder="1" applyAlignment="1">
      <alignment horizontal="center"/>
    </xf>
    <xf numFmtId="2" fontId="35" fillId="5" borderId="3" xfId="0" applyNumberFormat="1" applyFont="1" applyFill="1" applyBorder="1" applyAlignment="1">
      <alignment horizontal="center"/>
    </xf>
    <xf numFmtId="2" fontId="34" fillId="5" borderId="0" xfId="0" applyNumberFormat="1" applyFont="1" applyFill="1" applyAlignment="1">
      <alignment horizontal="center"/>
    </xf>
    <xf numFmtId="2" fontId="35" fillId="5" borderId="0" xfId="0" applyNumberFormat="1" applyFont="1" applyFill="1" applyAlignment="1">
      <alignment horizontal="center"/>
    </xf>
    <xf numFmtId="0" fontId="17" fillId="5" borderId="0" xfId="0" applyFont="1" applyFill="1" applyBorder="1"/>
    <xf numFmtId="3" fontId="2" fillId="4" borderId="3" xfId="0" applyNumberFormat="1" applyFont="1" applyFill="1" applyBorder="1" applyProtection="1"/>
    <xf numFmtId="3" fontId="11" fillId="5" borderId="3" xfId="0" applyNumberFormat="1" applyFont="1" applyFill="1" applyBorder="1" applyAlignment="1" applyProtection="1">
      <alignment horizontal="right"/>
    </xf>
    <xf numFmtId="164" fontId="2" fillId="5" borderId="3" xfId="0" applyNumberFormat="1" applyFont="1" applyFill="1" applyBorder="1" applyAlignment="1" applyProtection="1">
      <alignment horizontal="right"/>
    </xf>
    <xf numFmtId="164" fontId="2" fillId="4" borderId="3" xfId="0" applyNumberFormat="1" applyFont="1" applyFill="1" applyBorder="1" applyAlignment="1" applyProtection="1">
      <alignment horizontal="right"/>
    </xf>
    <xf numFmtId="164" fontId="11" fillId="5" borderId="3" xfId="0" applyNumberFormat="1" applyFont="1" applyFill="1" applyBorder="1" applyAlignment="1" applyProtection="1">
      <alignment horizontal="right"/>
    </xf>
    <xf numFmtId="164" fontId="13" fillId="4" borderId="3" xfId="0" applyNumberFormat="1" applyFont="1" applyFill="1" applyBorder="1" applyAlignment="1" applyProtection="1">
      <alignment horizontal="right"/>
    </xf>
    <xf numFmtId="164" fontId="14" fillId="4" borderId="3" xfId="0" applyNumberFormat="1" applyFont="1" applyFill="1" applyBorder="1" applyAlignment="1" applyProtection="1">
      <alignment horizontal="right"/>
    </xf>
    <xf numFmtId="0" fontId="0" fillId="5" borderId="3" xfId="0" applyFill="1" applyBorder="1"/>
    <xf numFmtId="3" fontId="2" fillId="5" borderId="3" xfId="0" applyNumberFormat="1" applyFont="1" applyFill="1" applyBorder="1" applyAlignment="1">
      <alignment horizontal="center" textRotation="90" wrapText="1"/>
    </xf>
    <xf numFmtId="0" fontId="43" fillId="5" borderId="0" xfId="0" applyFont="1" applyFill="1"/>
    <xf numFmtId="3" fontId="11" fillId="5" borderId="3" xfId="0" applyNumberFormat="1" applyFont="1" applyFill="1" applyBorder="1" applyAlignment="1">
      <alignment horizontal="center"/>
    </xf>
    <xf numFmtId="3" fontId="11" fillId="5" borderId="3" xfId="0" applyNumberFormat="1" applyFont="1" applyFill="1" applyBorder="1" applyAlignment="1">
      <alignment horizontal="center" textRotation="90" wrapText="1"/>
    </xf>
    <xf numFmtId="4" fontId="11" fillId="5" borderId="3" xfId="0" applyNumberFormat="1" applyFont="1" applyFill="1" applyBorder="1"/>
    <xf numFmtId="4" fontId="11" fillId="5" borderId="23" xfId="0" applyNumberFormat="1" applyFont="1" applyFill="1" applyBorder="1"/>
    <xf numFmtId="4" fontId="11" fillId="5" borderId="3" xfId="0" applyNumberFormat="1" applyFont="1" applyFill="1" applyBorder="1" applyAlignment="1"/>
    <xf numFmtId="0" fontId="0" fillId="8" borderId="0" xfId="0" applyFill="1"/>
    <xf numFmtId="0" fontId="34" fillId="9" borderId="0" xfId="0" applyFont="1" applyFill="1"/>
    <xf numFmtId="0" fontId="34" fillId="8" borderId="0" xfId="0" applyFont="1" applyFill="1"/>
    <xf numFmtId="3" fontId="34" fillId="8" borderId="3" xfId="0" applyNumberFormat="1" applyFont="1" applyFill="1" applyBorder="1" applyAlignment="1">
      <alignment horizontal="center" textRotation="90" wrapText="1"/>
    </xf>
    <xf numFmtId="3" fontId="11" fillId="8" borderId="3" xfId="0" applyNumberFormat="1" applyFont="1" applyFill="1" applyBorder="1" applyAlignment="1">
      <alignment horizontal="center" textRotation="90" wrapText="1"/>
    </xf>
    <xf numFmtId="1" fontId="8" fillId="10" borderId="0" xfId="0" applyNumberFormat="1" applyFont="1" applyFill="1" applyBorder="1" applyAlignment="1" applyProtection="1">
      <alignment horizontal="right"/>
    </xf>
    <xf numFmtId="4" fontId="34" fillId="8" borderId="3" xfId="0" applyNumberFormat="1" applyFont="1" applyFill="1" applyBorder="1"/>
    <xf numFmtId="0" fontId="0" fillId="0" borderId="0" xfId="0" applyFill="1" applyProtection="1">
      <protection locked="0"/>
    </xf>
    <xf numFmtId="0" fontId="0" fillId="8" borderId="0" xfId="0" applyFill="1" applyAlignment="1">
      <alignment horizontal="right"/>
    </xf>
    <xf numFmtId="3" fontId="35" fillId="8" borderId="3" xfId="0" applyNumberFormat="1" applyFont="1" applyFill="1" applyBorder="1" applyAlignment="1">
      <alignment horizontal="center" textRotation="90" wrapText="1"/>
    </xf>
    <xf numFmtId="1" fontId="0" fillId="8" borderId="0" xfId="0" applyNumberFormat="1" applyFill="1"/>
    <xf numFmtId="165" fontId="0" fillId="8" borderId="0" xfId="0" applyNumberFormat="1" applyFill="1"/>
    <xf numFmtId="4" fontId="34" fillId="8" borderId="0" xfId="0" applyNumberFormat="1" applyFont="1" applyFill="1" applyBorder="1"/>
    <xf numFmtId="4" fontId="35" fillId="8" borderId="0" xfId="0" applyNumberFormat="1" applyFont="1" applyFill="1" applyBorder="1"/>
    <xf numFmtId="0" fontId="44" fillId="8" borderId="0" xfId="0" applyFont="1" applyFill="1" applyAlignment="1">
      <alignment horizontal="centerContinuous"/>
    </xf>
    <xf numFmtId="0" fontId="0" fillId="8" borderId="0" xfId="0" applyFill="1" applyAlignment="1">
      <alignment horizontal="centerContinuous"/>
    </xf>
    <xf numFmtId="1" fontId="0" fillId="8" borderId="0" xfId="0" applyNumberFormat="1" applyFill="1" applyAlignment="1">
      <alignment horizontal="right"/>
    </xf>
    <xf numFmtId="0" fontId="0" fillId="0" borderId="0" xfId="0" applyAlignment="1">
      <alignment horizontal="center"/>
    </xf>
    <xf numFmtId="0" fontId="2" fillId="4" borderId="3" xfId="0"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6" xfId="0" applyFont="1" applyFill="1" applyBorder="1" applyAlignment="1" applyProtection="1">
      <alignment horizontal="center"/>
    </xf>
    <xf numFmtId="0" fontId="0" fillId="0" borderId="0" xfId="0" applyAlignment="1">
      <alignment horizontal="left"/>
    </xf>
    <xf numFmtId="0" fontId="34" fillId="9" borderId="0" xfId="0" applyFont="1" applyFill="1" applyAlignment="1">
      <alignment horizontal="right"/>
    </xf>
    <xf numFmtId="0" fontId="34" fillId="9" borderId="0" xfId="0" applyFont="1" applyFill="1" applyAlignment="1">
      <alignment horizontal="center" wrapText="1"/>
    </xf>
    <xf numFmtId="0" fontId="34" fillId="9" borderId="0" xfId="0" applyFont="1" applyFill="1" applyAlignment="1">
      <alignment horizontal="centerContinuous"/>
    </xf>
    <xf numFmtId="0" fontId="33" fillId="9" borderId="0" xfId="0" applyFont="1" applyFill="1"/>
    <xf numFmtId="166" fontId="34" fillId="0" borderId="0" xfId="0" applyNumberFormat="1" applyFont="1" applyFill="1" applyAlignment="1">
      <alignment horizontal="center"/>
    </xf>
    <xf numFmtId="0" fontId="45" fillId="9" borderId="0" xfId="0" applyFont="1" applyFill="1" applyAlignment="1">
      <alignment horizontal="centerContinuous" wrapText="1"/>
    </xf>
    <xf numFmtId="0" fontId="46" fillId="9" borderId="0" xfId="0" applyFont="1" applyFill="1" applyAlignment="1">
      <alignment horizontal="centerContinuous" wrapText="1"/>
    </xf>
    <xf numFmtId="0" fontId="44" fillId="8" borderId="0" xfId="0" applyFont="1" applyFill="1" applyAlignment="1">
      <alignment horizontal="centerContinuous" wrapText="1"/>
    </xf>
    <xf numFmtId="0" fontId="0" fillId="8" borderId="0" xfId="0" applyFill="1" applyAlignment="1">
      <alignment horizontal="centerContinuous" wrapText="1"/>
    </xf>
    <xf numFmtId="0" fontId="32" fillId="0" borderId="0" xfId="2"/>
    <xf numFmtId="0" fontId="34" fillId="11" borderId="0" xfId="0" applyFont="1" applyFill="1"/>
    <xf numFmtId="1" fontId="8" fillId="12" borderId="0" xfId="0" applyNumberFormat="1" applyFont="1" applyFill="1" applyBorder="1" applyAlignment="1" applyProtection="1">
      <alignment horizontal="right"/>
    </xf>
    <xf numFmtId="0" fontId="34" fillId="11" borderId="0" xfId="0" applyFont="1" applyFill="1" applyAlignment="1">
      <alignment horizontal="right"/>
    </xf>
    <xf numFmtId="0" fontId="3" fillId="12" borderId="1" xfId="0" applyNumberFormat="1" applyFont="1" applyFill="1" applyBorder="1" applyAlignment="1" applyProtection="1">
      <alignment horizontal="left"/>
    </xf>
    <xf numFmtId="0" fontId="8" fillId="12" borderId="0" xfId="0" applyNumberFormat="1" applyFont="1" applyFill="1" applyBorder="1" applyAlignment="1" applyProtection="1">
      <alignment horizontal="left"/>
    </xf>
    <xf numFmtId="0" fontId="34" fillId="11" borderId="0" xfId="0" applyFont="1" applyFill="1" applyAlignment="1">
      <alignment textRotation="90"/>
    </xf>
    <xf numFmtId="0" fontId="34" fillId="11" borderId="3" xfId="0" applyFont="1" applyFill="1" applyBorder="1" applyAlignment="1">
      <alignment horizontal="center" textRotation="90"/>
    </xf>
    <xf numFmtId="0" fontId="34" fillId="11" borderId="3" xfId="0" applyFont="1" applyFill="1" applyBorder="1" applyAlignment="1">
      <alignment horizontal="center"/>
    </xf>
    <xf numFmtId="0" fontId="32" fillId="0" borderId="0" xfId="2" applyFill="1"/>
    <xf numFmtId="0" fontId="0" fillId="0" borderId="0" xfId="0" applyFill="1" applyAlignment="1" applyProtection="1">
      <alignment wrapText="1"/>
      <protection locked="0"/>
    </xf>
    <xf numFmtId="0" fontId="0" fillId="8" borderId="0" xfId="0" applyFont="1" applyFill="1"/>
    <xf numFmtId="0" fontId="0" fillId="0" borderId="0" xfId="0" applyFont="1" applyFill="1" applyProtection="1">
      <protection locked="0"/>
    </xf>
    <xf numFmtId="0" fontId="47" fillId="8" borderId="0" xfId="0" applyFont="1" applyFill="1" applyAlignment="1">
      <alignment horizontal="centerContinuous"/>
    </xf>
    <xf numFmtId="0" fontId="0" fillId="8" borderId="0" xfId="0" applyFont="1" applyFill="1" applyAlignment="1">
      <alignment horizontal="centerContinuous"/>
    </xf>
    <xf numFmtId="0" fontId="0" fillId="8" borderId="0" xfId="0" applyFont="1" applyFill="1" applyBorder="1"/>
    <xf numFmtId="0" fontId="47" fillId="8" borderId="0" xfId="0" applyFont="1" applyFill="1" applyBorder="1" applyAlignment="1">
      <alignment horizontal="centerContinuous" wrapText="1"/>
    </xf>
    <xf numFmtId="0" fontId="0" fillId="8" borderId="0" xfId="0" applyFont="1" applyFill="1" applyBorder="1" applyAlignment="1">
      <alignment horizontal="centerContinuous" wrapText="1"/>
    </xf>
    <xf numFmtId="3" fontId="0" fillId="8" borderId="0" xfId="0" applyNumberFormat="1" applyFont="1" applyFill="1"/>
    <xf numFmtId="165" fontId="0" fillId="8" borderId="3" xfId="0" applyNumberFormat="1" applyFont="1" applyFill="1" applyBorder="1"/>
    <xf numFmtId="0" fontId="2" fillId="2" borderId="0" xfId="1" applyFont="1" applyFill="1" applyBorder="1" applyProtection="1"/>
    <xf numFmtId="0" fontId="5" fillId="2" borderId="0" xfId="1" applyFont="1" applyFill="1" applyBorder="1" applyAlignment="1">
      <alignment horizontal="left"/>
    </xf>
    <xf numFmtId="164" fontId="20" fillId="3" borderId="0" xfId="1" applyNumberFormat="1" applyFont="1" applyFill="1" applyBorder="1"/>
    <xf numFmtId="0" fontId="48" fillId="3" borderId="0" xfId="1" applyNumberFormat="1" applyFont="1" applyFill="1" applyBorder="1" applyAlignment="1" applyProtection="1">
      <protection locked="0"/>
    </xf>
    <xf numFmtId="0" fontId="30" fillId="3" borderId="0" xfId="1" applyNumberFormat="1" applyFont="1" applyFill="1" applyBorder="1" applyAlignment="1" applyProtection="1">
      <alignment horizontal="left"/>
      <protection locked="0"/>
    </xf>
    <xf numFmtId="0" fontId="5" fillId="2" borderId="0" xfId="1" applyFont="1" applyFill="1" applyBorder="1" applyAlignment="1">
      <alignment vertical="center"/>
    </xf>
    <xf numFmtId="0" fontId="5" fillId="3" borderId="0" xfId="1" applyFont="1" applyFill="1" applyBorder="1" applyAlignment="1">
      <alignment vertical="center"/>
    </xf>
    <xf numFmtId="0" fontId="23" fillId="3" borderId="0" xfId="1" applyFont="1" applyFill="1" applyBorder="1"/>
    <xf numFmtId="3" fontId="34" fillId="5" borderId="3" xfId="0" applyNumberFormat="1" applyFont="1" applyFill="1" applyBorder="1"/>
    <xf numFmtId="0" fontId="0" fillId="0" borderId="0" xfId="0" applyAlignment="1">
      <alignment wrapText="1"/>
    </xf>
    <xf numFmtId="0" fontId="0" fillId="0" borderId="0" xfId="0" quotePrefix="1" applyAlignment="1">
      <alignment wrapText="1"/>
    </xf>
    <xf numFmtId="166" fontId="34" fillId="5" borderId="3" xfId="0" applyNumberFormat="1" applyFont="1" applyFill="1" applyBorder="1"/>
    <xf numFmtId="166" fontId="34" fillId="5" borderId="23" xfId="0" applyNumberFormat="1" applyFont="1" applyFill="1" applyBorder="1"/>
    <xf numFmtId="166" fontId="35" fillId="5" borderId="23" xfId="0" applyNumberFormat="1" applyFont="1" applyFill="1" applyBorder="1"/>
    <xf numFmtId="166" fontId="0" fillId="5" borderId="0" xfId="0" applyNumberFormat="1" applyFill="1"/>
    <xf numFmtId="166" fontId="35" fillId="5" borderId="3" xfId="0" applyNumberFormat="1" applyFont="1" applyFill="1" applyBorder="1"/>
    <xf numFmtId="166" fontId="35" fillId="5" borderId="3" xfId="0" applyNumberFormat="1" applyFont="1" applyFill="1" applyBorder="1" applyAlignment="1"/>
    <xf numFmtId="0" fontId="50" fillId="0" borderId="0" xfId="4" applyAlignment="1" applyProtection="1">
      <alignment wrapText="1"/>
    </xf>
    <xf numFmtId="3" fontId="32" fillId="6" borderId="14" xfId="0" applyNumberFormat="1" applyFont="1" applyFill="1" applyBorder="1"/>
    <xf numFmtId="3" fontId="2" fillId="6" borderId="13" xfId="0" applyNumberFormat="1" applyFont="1" applyFill="1" applyBorder="1"/>
    <xf numFmtId="3" fontId="2" fillId="6" borderId="15" xfId="0" applyNumberFormat="1" applyFont="1" applyFill="1" applyBorder="1"/>
    <xf numFmtId="3" fontId="11" fillId="6" borderId="17" xfId="0" applyNumberFormat="1" applyFont="1" applyFill="1" applyBorder="1"/>
    <xf numFmtId="3" fontId="11" fillId="6" borderId="15" xfId="0" applyNumberFormat="1" applyFont="1" applyFill="1" applyBorder="1"/>
    <xf numFmtId="3" fontId="2" fillId="6" borderId="17" xfId="0" applyNumberFormat="1" applyFont="1" applyFill="1" applyBorder="1"/>
    <xf numFmtId="0" fontId="49" fillId="6" borderId="0" xfId="0" applyFont="1" applyFill="1" applyBorder="1"/>
    <xf numFmtId="0" fontId="32" fillId="6" borderId="0" xfId="0" applyFont="1" applyFill="1" applyBorder="1"/>
    <xf numFmtId="0" fontId="51" fillId="13" borderId="24" xfId="0" applyNumberFormat="1" applyFont="1" applyFill="1" applyBorder="1" applyAlignment="1"/>
    <xf numFmtId="0" fontId="0" fillId="8" borderId="0" xfId="0" applyFill="1" applyAlignment="1">
      <alignment horizontal="center"/>
    </xf>
    <xf numFmtId="4" fontId="34" fillId="8" borderId="0" xfId="0" applyNumberFormat="1" applyFont="1" applyFill="1" applyBorder="1" applyAlignment="1">
      <alignment horizontal="center"/>
    </xf>
    <xf numFmtId="0" fontId="37" fillId="0" borderId="0" xfId="0" applyFont="1" applyFill="1" applyBorder="1"/>
    <xf numFmtId="0" fontId="2" fillId="0" borderId="0" xfId="0" applyFont="1" applyFill="1" applyBorder="1"/>
    <xf numFmtId="0" fontId="11" fillId="0" borderId="0" xfId="0" applyFont="1" applyFill="1" applyBorder="1"/>
    <xf numFmtId="0" fontId="49" fillId="0" borderId="0" xfId="0" applyFont="1" applyFill="1" applyBorder="1"/>
    <xf numFmtId="0" fontId="0" fillId="0" borderId="0" xfId="0" applyFill="1" applyBorder="1"/>
    <xf numFmtId="0" fontId="32" fillId="0" borderId="0" xfId="0" applyFont="1" applyFill="1" applyBorder="1"/>
    <xf numFmtId="0" fontId="8" fillId="0" borderId="0" xfId="0" applyFont="1" applyFill="1" applyBorder="1"/>
    <xf numFmtId="0" fontId="8" fillId="0" borderId="0" xfId="0" applyFont="1" applyFill="1" applyBorder="1" applyAlignment="1">
      <alignment horizontal="center" vertical="center"/>
    </xf>
    <xf numFmtId="49" fontId="11" fillId="0" borderId="0" xfId="0" applyNumberFormat="1" applyFont="1" applyFill="1" applyBorder="1" applyAlignment="1">
      <alignment horizontal="right"/>
    </xf>
    <xf numFmtId="0" fontId="8" fillId="0" borderId="0"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40" fillId="0" borderId="0" xfId="0" applyFont="1" applyFill="1" applyBorder="1" applyAlignment="1">
      <alignment horizontal="center" vertical="center"/>
    </xf>
    <xf numFmtId="3" fontId="11" fillId="0" borderId="0" xfId="0" applyNumberFormat="1" applyFont="1" applyFill="1" applyBorder="1"/>
    <xf numFmtId="1" fontId="11" fillId="0" borderId="0" xfId="0" applyNumberFormat="1" applyFont="1" applyFill="1" applyBorder="1" applyAlignment="1">
      <alignment horizontal="left"/>
    </xf>
    <xf numFmtId="3" fontId="11" fillId="0" borderId="0" xfId="0" applyNumberFormat="1" applyFont="1" applyFill="1" applyBorder="1" applyAlignment="1">
      <alignment horizontal="right"/>
    </xf>
    <xf numFmtId="3" fontId="31" fillId="0" borderId="0" xfId="0" applyNumberFormat="1" applyFont="1" applyFill="1" applyBorder="1" applyAlignment="1">
      <alignment horizontal="right"/>
    </xf>
    <xf numFmtId="3" fontId="2" fillId="0" borderId="0" xfId="0" applyNumberFormat="1" applyFont="1" applyFill="1" applyBorder="1"/>
    <xf numFmtId="3" fontId="2" fillId="0" borderId="0" xfId="0" applyNumberFormat="1" applyFont="1" applyFill="1" applyBorder="1" applyAlignment="1">
      <alignment horizontal="right"/>
    </xf>
    <xf numFmtId="3" fontId="32" fillId="0" borderId="0" xfId="0" applyNumberFormat="1" applyFont="1" applyFill="1" applyBorder="1"/>
    <xf numFmtId="0" fontId="11" fillId="0" borderId="0" xfId="0" applyFont="1" applyFill="1" applyBorder="1" applyAlignment="1">
      <alignment horizontal="right"/>
    </xf>
    <xf numFmtId="0" fontId="31" fillId="0" borderId="0" xfId="0" applyFont="1" applyFill="1" applyBorder="1" applyAlignment="1">
      <alignment horizontal="right"/>
    </xf>
    <xf numFmtId="0" fontId="11" fillId="0" borderId="0" xfId="0" applyNumberFormat="1" applyFont="1" applyFill="1" applyBorder="1" applyAlignment="1">
      <alignment horizontal="left"/>
    </xf>
    <xf numFmtId="0" fontId="41" fillId="0" borderId="0" xfId="0" applyFont="1" applyFill="1" applyBorder="1" applyAlignment="1">
      <alignment vertical="center"/>
    </xf>
    <xf numFmtId="0" fontId="0" fillId="0" borderId="0" xfId="0" applyFill="1" applyBorder="1" applyAlignment="1">
      <alignment vertical="center"/>
    </xf>
    <xf numFmtId="0" fontId="42" fillId="0" borderId="0" xfId="0" applyFont="1" applyFill="1" applyBorder="1" applyAlignment="1">
      <alignment vertical="center"/>
    </xf>
    <xf numFmtId="0" fontId="0" fillId="0" borderId="0" xfId="0" applyFill="1" applyAlignment="1">
      <alignment horizontal="center" textRotation="90" wrapText="1"/>
    </xf>
    <xf numFmtId="0" fontId="0" fillId="8" borderId="0" xfId="0" applyFill="1" applyProtection="1">
      <protection locked="0"/>
    </xf>
    <xf numFmtId="0" fontId="0" fillId="0" borderId="0" xfId="0" applyFill="1" applyAlignment="1" applyProtection="1">
      <alignment horizontal="center" textRotation="90" wrapText="1"/>
      <protection locked="0"/>
    </xf>
    <xf numFmtId="0" fontId="36" fillId="8" borderId="0" xfId="0" applyFont="1" applyFill="1" applyAlignment="1">
      <alignment horizontal="centerContinuous" wrapText="1"/>
    </xf>
    <xf numFmtId="0" fontId="0" fillId="8" borderId="0" xfId="0" applyFill="1" applyAlignment="1"/>
    <xf numFmtId="0" fontId="0" fillId="8" borderId="3" xfId="0" applyFill="1" applyBorder="1" applyAlignment="1">
      <alignment horizontal="center" textRotation="90" wrapText="1"/>
    </xf>
    <xf numFmtId="0" fontId="0" fillId="0" borderId="3" xfId="0" applyFont="1" applyFill="1" applyBorder="1" applyProtection="1">
      <protection locked="0"/>
    </xf>
    <xf numFmtId="169" fontId="34" fillId="0" borderId="0" xfId="0" applyNumberFormat="1" applyFont="1" applyFill="1" applyAlignment="1">
      <alignment horizontal="center"/>
    </xf>
    <xf numFmtId="169" fontId="34" fillId="9" borderId="0" xfId="0" applyNumberFormat="1" applyFont="1" applyFill="1"/>
    <xf numFmtId="0" fontId="54" fillId="14" borderId="0" xfId="0" applyFont="1" applyFill="1"/>
    <xf numFmtId="0" fontId="55" fillId="14" borderId="0" xfId="0" applyFont="1" applyFill="1" applyAlignment="1">
      <alignment horizontal="centerContinuous" wrapText="1"/>
    </xf>
    <xf numFmtId="0" fontId="56" fillId="14" borderId="0" xfId="0" applyFont="1" applyFill="1"/>
    <xf numFmtId="0" fontId="56" fillId="14" borderId="0" xfId="0" applyFont="1" applyFill="1" applyAlignment="1">
      <alignment horizontal="right"/>
    </xf>
    <xf numFmtId="0" fontId="57" fillId="14" borderId="0" xfId="0" applyFont="1" applyFill="1"/>
    <xf numFmtId="0" fontId="58" fillId="14" borderId="0" xfId="0" applyFont="1" applyFill="1" applyAlignment="1">
      <alignment horizontal="centerContinuous" wrapText="1"/>
    </xf>
    <xf numFmtId="0" fontId="56" fillId="14" borderId="0" xfId="0" applyFont="1" applyFill="1" applyAlignment="1">
      <alignment horizontal="centerContinuous" wrapText="1"/>
    </xf>
    <xf numFmtId="169" fontId="56" fillId="14" borderId="0" xfId="0" applyNumberFormat="1" applyFont="1" applyFill="1" applyAlignment="1">
      <alignment horizontal="center"/>
    </xf>
    <xf numFmtId="169" fontId="56" fillId="14" borderId="0" xfId="0" applyNumberFormat="1" applyFont="1" applyFill="1"/>
    <xf numFmtId="0" fontId="56" fillId="14" borderId="25" xfId="0" applyFont="1" applyFill="1" applyBorder="1"/>
    <xf numFmtId="0" fontId="56" fillId="14" borderId="25" xfId="0" applyFont="1" applyFill="1" applyBorder="1" applyAlignment="1">
      <alignment horizontal="center" wrapText="1"/>
    </xf>
    <xf numFmtId="0" fontId="56" fillId="14" borderId="26" xfId="0" applyFont="1" applyFill="1" applyBorder="1" applyAlignment="1">
      <alignment horizontal="center" wrapText="1"/>
    </xf>
    <xf numFmtId="0" fontId="56" fillId="14" borderId="27" xfId="0" applyFont="1" applyFill="1" applyBorder="1" applyAlignment="1">
      <alignment horizontal="center" wrapText="1"/>
    </xf>
    <xf numFmtId="169" fontId="56" fillId="14" borderId="26" xfId="0" applyNumberFormat="1" applyFont="1" applyFill="1" applyBorder="1"/>
    <xf numFmtId="169" fontId="56" fillId="14" borderId="26" xfId="0" applyNumberFormat="1" applyFont="1" applyFill="1" applyBorder="1" applyAlignment="1">
      <alignment horizontal="center"/>
    </xf>
    <xf numFmtId="0" fontId="56" fillId="14" borderId="28" xfId="0" applyFont="1" applyFill="1" applyBorder="1"/>
    <xf numFmtId="169" fontId="56" fillId="14" borderId="0" xfId="0" applyNumberFormat="1" applyFont="1" applyFill="1" applyBorder="1" applyAlignment="1">
      <alignment horizontal="center"/>
    </xf>
    <xf numFmtId="169" fontId="56" fillId="14" borderId="29" xfId="0" applyNumberFormat="1" applyFont="1" applyFill="1" applyBorder="1" applyAlignment="1">
      <alignment horizontal="center"/>
    </xf>
    <xf numFmtId="169" fontId="56" fillId="14" borderId="28" xfId="0" applyNumberFormat="1" applyFont="1" applyFill="1" applyBorder="1" applyAlignment="1">
      <alignment horizontal="center"/>
    </xf>
    <xf numFmtId="0" fontId="56" fillId="14" borderId="30" xfId="0" applyFont="1" applyFill="1" applyBorder="1" applyAlignment="1">
      <alignment horizontal="right"/>
    </xf>
    <xf numFmtId="0" fontId="56" fillId="14" borderId="31" xfId="0" applyFont="1" applyFill="1" applyBorder="1" applyAlignment="1">
      <alignment horizontal="right"/>
    </xf>
    <xf numFmtId="0" fontId="56" fillId="14" borderId="26" xfId="0" applyFont="1" applyFill="1" applyBorder="1"/>
    <xf numFmtId="170" fontId="0" fillId="8" borderId="3" xfId="6" applyNumberFormat="1" applyFont="1" applyFill="1" applyBorder="1" applyAlignment="1">
      <alignment horizontal="center"/>
    </xf>
    <xf numFmtId="0" fontId="2" fillId="4" borderId="0" xfId="0" applyFont="1" applyFill="1" applyBorder="1" applyAlignment="1" applyProtection="1">
      <alignment horizontal="center"/>
    </xf>
    <xf numFmtId="0" fontId="0" fillId="0" borderId="0" xfId="0" applyFont="1" applyAlignment="1">
      <alignment horizontal="left"/>
    </xf>
    <xf numFmtId="0" fontId="0" fillId="0" borderId="0" xfId="0" applyFont="1" applyAlignment="1">
      <alignment horizontal="center"/>
    </xf>
    <xf numFmtId="0" fontId="60" fillId="15" borderId="0" xfId="0" applyFont="1" applyFill="1" applyAlignment="1">
      <alignment horizontal="centerContinuous" wrapText="1"/>
    </xf>
    <xf numFmtId="0" fontId="56" fillId="15" borderId="0" xfId="0" applyFont="1" applyFill="1" applyAlignment="1">
      <alignment horizontal="centerContinuous"/>
    </xf>
    <xf numFmtId="0" fontId="58" fillId="15" borderId="0" xfId="0" applyFont="1" applyFill="1" applyAlignment="1">
      <alignment horizontal="centerContinuous" wrapText="1"/>
    </xf>
    <xf numFmtId="0" fontId="56" fillId="14" borderId="35" xfId="0" applyFont="1" applyFill="1" applyBorder="1"/>
    <xf numFmtId="169" fontId="56" fillId="14" borderId="36" xfId="0" applyNumberFormat="1" applyFont="1" applyFill="1" applyBorder="1" applyAlignment="1">
      <alignment horizontal="center"/>
    </xf>
    <xf numFmtId="169" fontId="56" fillId="14" borderId="35" xfId="0" applyNumberFormat="1" applyFont="1" applyFill="1" applyBorder="1" applyAlignment="1">
      <alignment horizontal="center"/>
    </xf>
    <xf numFmtId="0" fontId="56" fillId="14" borderId="0" xfId="0" applyFont="1" applyFill="1" applyBorder="1" applyAlignment="1">
      <alignment horizontal="right"/>
    </xf>
    <xf numFmtId="0" fontId="55" fillId="14" borderId="0" xfId="0" applyFont="1" applyFill="1" applyBorder="1" applyAlignment="1">
      <alignment horizontal="centerContinuous" wrapText="1"/>
    </xf>
    <xf numFmtId="0" fontId="56" fillId="14" borderId="36" xfId="0" applyFont="1" applyFill="1" applyBorder="1" applyAlignment="1">
      <alignment horizontal="center" wrapText="1"/>
    </xf>
    <xf numFmtId="0" fontId="56" fillId="14" borderId="35" xfId="0" applyFont="1" applyFill="1" applyBorder="1" applyAlignment="1">
      <alignment horizontal="center" wrapText="1"/>
    </xf>
    <xf numFmtId="169" fontId="0" fillId="8" borderId="0" xfId="0" applyNumberFormat="1" applyFill="1" applyAlignment="1">
      <alignment horizontal="center"/>
    </xf>
    <xf numFmtId="169" fontId="56" fillId="14" borderId="27" xfId="0" applyNumberFormat="1" applyFont="1" applyFill="1" applyBorder="1" applyAlignment="1">
      <alignment horizontal="center"/>
    </xf>
    <xf numFmtId="0" fontId="54" fillId="16" borderId="35" xfId="0" applyFont="1" applyFill="1" applyBorder="1"/>
    <xf numFmtId="0" fontId="59" fillId="16" borderId="36" xfId="0" applyFont="1" applyFill="1" applyBorder="1"/>
    <xf numFmtId="0" fontId="54" fillId="16" borderId="35" xfId="0" applyFont="1" applyFill="1" applyBorder="1" applyAlignment="1">
      <alignment horizontal="right"/>
    </xf>
    <xf numFmtId="169" fontId="56" fillId="14" borderId="25" xfId="0" applyNumberFormat="1" applyFont="1" applyFill="1" applyBorder="1" applyAlignment="1">
      <alignment horizontal="center"/>
    </xf>
    <xf numFmtId="0" fontId="56" fillId="14" borderId="0" xfId="0" applyFont="1" applyFill="1" applyAlignment="1">
      <alignment horizontal="center"/>
    </xf>
    <xf numFmtId="0" fontId="56" fillId="14" borderId="25" xfId="0" applyFont="1" applyFill="1" applyBorder="1" applyAlignment="1">
      <alignment horizontal="right"/>
    </xf>
    <xf numFmtId="0" fontId="58" fillId="14" borderId="0" xfId="0" applyFont="1" applyFill="1" applyAlignment="1">
      <alignment horizontal="right"/>
    </xf>
    <xf numFmtId="0" fontId="56" fillId="14" borderId="39" xfId="0" applyFont="1" applyFill="1" applyBorder="1" applyAlignment="1">
      <alignment horizontal="center" wrapText="1"/>
    </xf>
    <xf numFmtId="0" fontId="56" fillId="14" borderId="40" xfId="0" applyFont="1" applyFill="1" applyBorder="1" applyAlignment="1">
      <alignment horizontal="center" wrapText="1"/>
    </xf>
    <xf numFmtId="0" fontId="56" fillId="14" borderId="40" xfId="0" applyFont="1" applyFill="1" applyBorder="1" applyAlignment="1">
      <alignment horizontal="center"/>
    </xf>
    <xf numFmtId="164" fontId="58" fillId="14" borderId="39" xfId="0" applyNumberFormat="1" applyFont="1" applyFill="1" applyBorder="1" applyAlignment="1">
      <alignment horizontal="center"/>
    </xf>
    <xf numFmtId="164" fontId="56" fillId="14" borderId="41" xfId="0" applyNumberFormat="1" applyFont="1" applyFill="1" applyBorder="1" applyAlignment="1">
      <alignment horizontal="center"/>
    </xf>
    <xf numFmtId="0" fontId="61" fillId="8" borderId="0" xfId="0" applyFont="1" applyFill="1" applyAlignment="1">
      <alignment horizontal="center" wrapText="1"/>
    </xf>
    <xf numFmtId="0" fontId="0" fillId="0" borderId="0" xfId="0" applyFill="1" applyAlignment="1" applyProtection="1">
      <alignment horizontal="center" wrapText="1"/>
      <protection locked="0"/>
    </xf>
    <xf numFmtId="3" fontId="0" fillId="8" borderId="0" xfId="0" applyNumberFormat="1" applyFill="1"/>
    <xf numFmtId="0" fontId="56" fillId="14" borderId="0" xfId="0" applyFont="1" applyFill="1" applyBorder="1" applyAlignment="1">
      <alignment horizontal="center" wrapText="1"/>
    </xf>
    <xf numFmtId="0" fontId="54" fillId="16" borderId="0" xfId="0" applyFont="1" applyFill="1" applyBorder="1"/>
    <xf numFmtId="0" fontId="56" fillId="14" borderId="0" xfId="0" applyFont="1" applyFill="1" applyBorder="1"/>
    <xf numFmtId="0" fontId="54" fillId="14" borderId="0" xfId="0" applyFont="1" applyFill="1" applyBorder="1"/>
    <xf numFmtId="165" fontId="56" fillId="14" borderId="0" xfId="0" applyNumberFormat="1" applyFont="1" applyFill="1" applyBorder="1" applyAlignment="1">
      <alignment horizontal="center"/>
    </xf>
    <xf numFmtId="0" fontId="58" fillId="16" borderId="0" xfId="0" applyFont="1" applyFill="1" applyAlignment="1">
      <alignment horizontal="right"/>
    </xf>
    <xf numFmtId="164" fontId="58" fillId="16" borderId="39" xfId="0" applyNumberFormat="1" applyFont="1" applyFill="1" applyBorder="1" applyAlignment="1">
      <alignment horizontal="center"/>
    </xf>
    <xf numFmtId="0" fontId="56" fillId="16" borderId="0" xfId="0" applyFont="1" applyFill="1"/>
    <xf numFmtId="0" fontId="58" fillId="16" borderId="35" xfId="0" applyFont="1" applyFill="1" applyBorder="1" applyAlignment="1">
      <alignment horizontal="right"/>
    </xf>
    <xf numFmtId="164" fontId="58" fillId="16" borderId="41" xfId="0" applyNumberFormat="1" applyFont="1" applyFill="1" applyBorder="1" applyAlignment="1">
      <alignment horizontal="center"/>
    </xf>
    <xf numFmtId="0" fontId="32" fillId="0" borderId="0" xfId="0" applyNumberFormat="1" applyFont="1" applyFill="1" applyBorder="1" applyAlignment="1"/>
    <xf numFmtId="167" fontId="32" fillId="0" borderId="0" xfId="0" applyNumberFormat="1" applyFont="1" applyFill="1" applyBorder="1" applyAlignment="1"/>
    <xf numFmtId="0" fontId="32" fillId="13" borderId="24" xfId="0" applyNumberFormat="1" applyFont="1" applyFill="1" applyBorder="1" applyAlignment="1"/>
    <xf numFmtId="0" fontId="32" fillId="0" borderId="24" xfId="0" applyNumberFormat="1" applyFont="1" applyFill="1" applyBorder="1" applyAlignment="1"/>
    <xf numFmtId="164" fontId="32" fillId="0" borderId="24" xfId="0" applyNumberFormat="1" applyFont="1" applyFill="1" applyBorder="1" applyAlignment="1"/>
    <xf numFmtId="0" fontId="63" fillId="9" borderId="0" xfId="0" applyFont="1" applyFill="1"/>
    <xf numFmtId="0" fontId="34" fillId="14" borderId="0" xfId="0" applyFont="1" applyFill="1"/>
    <xf numFmtId="0" fontId="45" fillId="14" borderId="0" xfId="0" applyFont="1" applyFill="1" applyAlignment="1">
      <alignment horizontal="centerContinuous" wrapText="1"/>
    </xf>
    <xf numFmtId="0" fontId="46" fillId="14" borderId="0" xfId="0" applyFont="1" applyFill="1" applyAlignment="1">
      <alignment horizontal="centerContinuous" wrapText="1"/>
    </xf>
    <xf numFmtId="0" fontId="34" fillId="14" borderId="0" xfId="0" applyFont="1" applyFill="1" applyAlignment="1">
      <alignment horizontal="centerContinuous" wrapText="1"/>
    </xf>
    <xf numFmtId="0" fontId="34" fillId="14" borderId="0" xfId="0" quotePrefix="1" applyFont="1" applyFill="1"/>
    <xf numFmtId="0" fontId="63" fillId="14" borderId="0" xfId="0" applyFont="1" applyFill="1" applyAlignment="1">
      <alignment horizontal="centerContinuous" wrapText="1"/>
    </xf>
    <xf numFmtId="0" fontId="63" fillId="14" borderId="0" xfId="0" applyFont="1" applyFill="1"/>
    <xf numFmtId="0" fontId="34" fillId="14" borderId="0" xfId="0" applyFont="1" applyFill="1" applyAlignment="1">
      <alignment horizontal="centerContinuous"/>
    </xf>
    <xf numFmtId="0" fontId="56" fillId="0" borderId="0" xfId="0" applyFont="1"/>
    <xf numFmtId="0" fontId="58" fillId="16" borderId="0" xfId="0" applyFont="1" applyFill="1" applyAlignment="1"/>
    <xf numFmtId="0" fontId="58" fillId="16" borderId="0" xfId="0" applyFont="1" applyFill="1" applyAlignment="1">
      <alignment horizontal="centerContinuous" wrapText="1"/>
    </xf>
    <xf numFmtId="0" fontId="58" fillId="16" borderId="0" xfId="0" applyFont="1" applyFill="1"/>
    <xf numFmtId="0" fontId="64" fillId="0" borderId="0" xfId="0" applyFont="1"/>
    <xf numFmtId="0" fontId="65" fillId="0" borderId="0" xfId="0" applyFont="1"/>
    <xf numFmtId="0" fontId="46" fillId="14" borderId="0" xfId="0" applyFont="1" applyFill="1" applyAlignment="1">
      <alignment horizontal="centerContinuous" vertical="top" wrapText="1"/>
    </xf>
    <xf numFmtId="0" fontId="34" fillId="0" borderId="0" xfId="0" applyFont="1" applyFill="1"/>
    <xf numFmtId="164" fontId="28" fillId="0" borderId="0" xfId="1" applyNumberFormat="1" applyFont="1" applyFill="1" applyBorder="1" applyAlignment="1" applyProtection="1">
      <alignment vertical="center"/>
      <protection locked="0"/>
    </xf>
    <xf numFmtId="164" fontId="29" fillId="3" borderId="0" xfId="1" applyNumberFormat="1" applyFont="1" applyFill="1" applyBorder="1" applyAlignment="1" applyProtection="1">
      <alignment vertical="center"/>
      <protection locked="0"/>
    </xf>
    <xf numFmtId="164" fontId="29" fillId="3" borderId="0" xfId="1" applyNumberFormat="1" applyFont="1" applyFill="1" applyBorder="1" applyAlignment="1" applyProtection="1">
      <alignment vertical="center" wrapText="1"/>
      <protection locked="0"/>
    </xf>
    <xf numFmtId="164" fontId="28" fillId="3" borderId="0" xfId="1" applyNumberFormat="1" applyFont="1" applyFill="1" applyBorder="1" applyAlignment="1" applyProtection="1">
      <alignment vertical="center"/>
      <protection locked="0"/>
    </xf>
    <xf numFmtId="0" fontId="5" fillId="3" borderId="0" xfId="1" applyFont="1" applyFill="1" applyBorder="1"/>
    <xf numFmtId="0" fontId="5" fillId="2" borderId="0" xfId="1" applyFont="1" applyFill="1" applyBorder="1"/>
    <xf numFmtId="0" fontId="2" fillId="3" borderId="0" xfId="1" applyFont="1" applyFill="1" applyBorder="1" applyProtection="1"/>
    <xf numFmtId="0" fontId="16" fillId="3" borderId="0" xfId="1" applyFont="1" applyFill="1" applyBorder="1" applyProtection="1"/>
    <xf numFmtId="0" fontId="2" fillId="2" borderId="0" xfId="1" applyFont="1" applyFill="1" applyBorder="1" applyProtection="1"/>
    <xf numFmtId="0" fontId="16" fillId="2" borderId="0" xfId="1" applyFont="1" applyFill="1" applyBorder="1" applyProtection="1"/>
    <xf numFmtId="0" fontId="5" fillId="3" borderId="0" xfId="1" applyFont="1" applyFill="1" applyBorder="1" applyAlignment="1">
      <alignment horizontal="left"/>
    </xf>
    <xf numFmtId="0" fontId="5" fillId="2" borderId="0" xfId="1" applyFont="1" applyFill="1" applyBorder="1" applyAlignment="1">
      <alignment horizontal="left"/>
    </xf>
    <xf numFmtId="0" fontId="0" fillId="0" borderId="0" xfId="0"/>
    <xf numFmtId="3" fontId="2" fillId="6" borderId="14" xfId="0" applyNumberFormat="1" applyFont="1" applyFill="1" applyBorder="1"/>
    <xf numFmtId="3" fontId="2" fillId="6" borderId="21" xfId="0" applyNumberFormat="1" applyFont="1" applyFill="1" applyBorder="1"/>
    <xf numFmtId="0" fontId="2" fillId="6" borderId="22" xfId="0" applyFont="1" applyFill="1" applyBorder="1"/>
    <xf numFmtId="0" fontId="50" fillId="0" borderId="0" xfId="4" applyFill="1" applyBorder="1" applyAlignment="1" applyProtection="1">
      <alignment wrapText="1"/>
    </xf>
    <xf numFmtId="0" fontId="56" fillId="14" borderId="42" xfId="0" applyFont="1" applyFill="1" applyBorder="1"/>
    <xf numFmtId="0" fontId="45" fillId="9" borderId="0" xfId="0" applyFont="1" applyFill="1" applyAlignment="1">
      <alignment wrapText="1"/>
    </xf>
    <xf numFmtId="0" fontId="56" fillId="14" borderId="35" xfId="0" applyFont="1" applyFill="1" applyBorder="1" applyAlignment="1">
      <alignment horizontal="centerContinuous" wrapText="1"/>
    </xf>
    <xf numFmtId="0" fontId="56" fillId="14" borderId="42" xfId="0" applyFont="1" applyFill="1" applyBorder="1" applyAlignment="1">
      <alignment horizontal="centerContinuous" wrapText="1"/>
    </xf>
    <xf numFmtId="165" fontId="56" fillId="14" borderId="25" xfId="0" applyNumberFormat="1" applyFont="1" applyFill="1" applyBorder="1" applyAlignment="1">
      <alignment horizontal="center"/>
    </xf>
    <xf numFmtId="0" fontId="56" fillId="14" borderId="36" xfId="0" applyFont="1" applyFill="1" applyBorder="1" applyAlignment="1">
      <alignment horizontal="centerContinuous" wrapText="1"/>
    </xf>
    <xf numFmtId="0" fontId="56" fillId="14" borderId="45" xfId="0" applyFont="1" applyFill="1" applyBorder="1" applyAlignment="1">
      <alignment horizontal="centerContinuous" wrapText="1"/>
    </xf>
    <xf numFmtId="0" fontId="56" fillId="14" borderId="36" xfId="0" applyFont="1" applyFill="1" applyBorder="1" applyAlignment="1">
      <alignment horizontal="right"/>
    </xf>
    <xf numFmtId="0" fontId="56" fillId="14" borderId="26" xfId="0" applyFont="1" applyFill="1" applyBorder="1" applyAlignment="1">
      <alignment horizontal="right"/>
    </xf>
    <xf numFmtId="0" fontId="54" fillId="14" borderId="26" xfId="0" applyFont="1" applyFill="1" applyBorder="1" applyAlignment="1">
      <alignment horizontal="center"/>
    </xf>
    <xf numFmtId="0" fontId="54" fillId="14" borderId="0" xfId="0" applyFont="1" applyFill="1" applyBorder="1" applyAlignment="1">
      <alignment horizontal="center"/>
    </xf>
    <xf numFmtId="165" fontId="56" fillId="14" borderId="36" xfId="0" applyNumberFormat="1" applyFont="1" applyFill="1" applyBorder="1" applyAlignment="1">
      <alignment horizontal="center"/>
    </xf>
    <xf numFmtId="165" fontId="56" fillId="14" borderId="45" xfId="0" applyNumberFormat="1" applyFont="1" applyFill="1" applyBorder="1" applyAlignment="1">
      <alignment horizontal="center"/>
    </xf>
    <xf numFmtId="165" fontId="56" fillId="14" borderId="26" xfId="0" applyNumberFormat="1" applyFont="1" applyFill="1" applyBorder="1" applyAlignment="1">
      <alignment horizontal="center"/>
    </xf>
    <xf numFmtId="165" fontId="56" fillId="14" borderId="46" xfId="0" applyNumberFormat="1" applyFont="1" applyFill="1" applyBorder="1" applyAlignment="1">
      <alignment horizontal="center"/>
    </xf>
    <xf numFmtId="165" fontId="56" fillId="14" borderId="35" xfId="0" applyNumberFormat="1" applyFont="1" applyFill="1" applyBorder="1" applyAlignment="1">
      <alignment horizontal="center"/>
    </xf>
    <xf numFmtId="0" fontId="54" fillId="14" borderId="46" xfId="0" applyFont="1" applyFill="1" applyBorder="1" applyAlignment="1">
      <alignment horizontal="center"/>
    </xf>
    <xf numFmtId="0" fontId="54" fillId="14" borderId="43" xfId="0" applyFont="1" applyFill="1" applyBorder="1" applyAlignment="1">
      <alignment horizontal="center"/>
    </xf>
    <xf numFmtId="0" fontId="56" fillId="14" borderId="27" xfId="0" applyFont="1" applyFill="1" applyBorder="1" applyAlignment="1">
      <alignment horizontal="right"/>
    </xf>
    <xf numFmtId="165" fontId="56" fillId="14" borderId="27" xfId="0" applyNumberFormat="1" applyFont="1" applyFill="1" applyBorder="1" applyAlignment="1">
      <alignment horizontal="center"/>
    </xf>
    <xf numFmtId="165" fontId="56" fillId="14" borderId="47" xfId="0" applyNumberFormat="1" applyFont="1" applyFill="1" applyBorder="1" applyAlignment="1">
      <alignment horizontal="center"/>
    </xf>
    <xf numFmtId="3" fontId="56" fillId="0" borderId="0" xfId="0" applyNumberFormat="1" applyFont="1" applyAlignment="1">
      <alignment horizontal="center"/>
    </xf>
    <xf numFmtId="164" fontId="56" fillId="0" borderId="0" xfId="0" applyNumberFormat="1" applyFont="1" applyAlignment="1">
      <alignment horizontal="center"/>
    </xf>
    <xf numFmtId="165" fontId="56" fillId="0" borderId="0" xfId="0" applyNumberFormat="1" applyFont="1" applyAlignment="1">
      <alignment horizontal="center"/>
    </xf>
    <xf numFmtId="0" fontId="56" fillId="0" borderId="48" xfId="0" applyFont="1" applyBorder="1" applyAlignment="1">
      <alignment horizontal="center" textRotation="90" wrapText="1"/>
    </xf>
    <xf numFmtId="0" fontId="56" fillId="0" borderId="37" xfId="0" applyFont="1" applyBorder="1" applyAlignment="1">
      <alignment horizontal="center" textRotation="90" wrapText="1"/>
    </xf>
    <xf numFmtId="0" fontId="56" fillId="0" borderId="38" xfId="0" applyFont="1" applyBorder="1" applyAlignment="1">
      <alignment horizontal="center" textRotation="90" wrapText="1"/>
    </xf>
    <xf numFmtId="0" fontId="56" fillId="0" borderId="49" xfId="0" applyFont="1" applyBorder="1" applyAlignment="1">
      <alignment horizontal="center" textRotation="90" wrapText="1"/>
    </xf>
    <xf numFmtId="0" fontId="56" fillId="0" borderId="43" xfId="0" applyFont="1" applyBorder="1"/>
    <xf numFmtId="0" fontId="56" fillId="0" borderId="50" xfId="0" applyFont="1" applyBorder="1"/>
    <xf numFmtId="4" fontId="56" fillId="0" borderId="36" xfId="0" applyNumberFormat="1" applyFont="1" applyBorder="1" applyAlignment="1">
      <alignment horizontal="center"/>
    </xf>
    <xf numFmtId="4" fontId="56" fillId="0" borderId="35" xfId="0" applyNumberFormat="1" applyFont="1" applyBorder="1" applyAlignment="1">
      <alignment horizontal="center"/>
    </xf>
    <xf numFmtId="4" fontId="56" fillId="0" borderId="42" xfId="0" applyNumberFormat="1" applyFont="1" applyBorder="1" applyAlignment="1">
      <alignment horizontal="center"/>
    </xf>
    <xf numFmtId="4" fontId="56" fillId="0" borderId="26" xfId="0" applyNumberFormat="1" applyFont="1" applyBorder="1" applyAlignment="1">
      <alignment horizontal="center"/>
    </xf>
    <xf numFmtId="4" fontId="56" fillId="0" borderId="0" xfId="0" applyNumberFormat="1" applyFont="1" applyBorder="1" applyAlignment="1">
      <alignment horizontal="center"/>
    </xf>
    <xf numFmtId="4" fontId="56" fillId="0" borderId="43" xfId="0" applyNumberFormat="1" applyFont="1" applyBorder="1" applyAlignment="1">
      <alignment horizontal="center"/>
    </xf>
    <xf numFmtId="4" fontId="56" fillId="0" borderId="27" xfId="0" applyNumberFormat="1" applyFont="1" applyBorder="1" applyAlignment="1">
      <alignment horizontal="center"/>
    </xf>
    <xf numFmtId="4" fontId="56" fillId="0" borderId="25" xfId="0" applyNumberFormat="1" applyFont="1" applyBorder="1" applyAlignment="1">
      <alignment horizontal="center"/>
    </xf>
    <xf numFmtId="4" fontId="56" fillId="0" borderId="44" xfId="0" applyNumberFormat="1" applyFont="1" applyBorder="1" applyAlignment="1">
      <alignment horizontal="center"/>
    </xf>
    <xf numFmtId="3" fontId="56" fillId="0" borderId="36" xfId="0" applyNumberFormat="1" applyFont="1" applyBorder="1" applyAlignment="1">
      <alignment horizontal="center"/>
    </xf>
    <xf numFmtId="3" fontId="56" fillId="0" borderId="35" xfId="0" applyNumberFormat="1" applyFont="1" applyBorder="1" applyAlignment="1">
      <alignment horizontal="center"/>
    </xf>
    <xf numFmtId="3" fontId="56" fillId="0" borderId="42" xfId="0" applyNumberFormat="1" applyFont="1" applyBorder="1" applyAlignment="1">
      <alignment horizontal="center"/>
    </xf>
    <xf numFmtId="3" fontId="56" fillId="0" borderId="26" xfId="0" applyNumberFormat="1" applyFont="1" applyBorder="1" applyAlignment="1">
      <alignment horizontal="center"/>
    </xf>
    <xf numFmtId="3" fontId="56" fillId="0" borderId="0" xfId="0" applyNumberFormat="1" applyFont="1" applyBorder="1" applyAlignment="1">
      <alignment horizontal="center"/>
    </xf>
    <xf numFmtId="3" fontId="56" fillId="0" borderId="43" xfId="0" applyNumberFormat="1" applyFont="1" applyBorder="1" applyAlignment="1">
      <alignment horizontal="center"/>
    </xf>
    <xf numFmtId="3" fontId="56" fillId="0" borderId="27" xfId="0" applyNumberFormat="1" applyFont="1" applyBorder="1" applyAlignment="1">
      <alignment horizontal="center"/>
    </xf>
    <xf numFmtId="3" fontId="56" fillId="0" borderId="25" xfId="0" applyNumberFormat="1" applyFont="1" applyBorder="1" applyAlignment="1">
      <alignment horizontal="center"/>
    </xf>
    <xf numFmtId="3" fontId="56" fillId="0" borderId="44" xfId="0" applyNumberFormat="1" applyFont="1" applyBorder="1" applyAlignment="1">
      <alignment horizontal="center"/>
    </xf>
    <xf numFmtId="4" fontId="56" fillId="0" borderId="51" xfId="0" applyNumberFormat="1" applyFont="1" applyBorder="1" applyAlignment="1">
      <alignment horizontal="center"/>
    </xf>
    <xf numFmtId="4" fontId="56" fillId="0" borderId="52" xfId="0" applyNumberFormat="1" applyFont="1" applyBorder="1" applyAlignment="1">
      <alignment horizontal="center"/>
    </xf>
    <xf numFmtId="4" fontId="56" fillId="0" borderId="53" xfId="0" applyNumberFormat="1" applyFont="1" applyBorder="1" applyAlignment="1">
      <alignment horizontal="center"/>
    </xf>
    <xf numFmtId="3" fontId="56" fillId="0" borderId="51" xfId="0" applyNumberFormat="1" applyFont="1" applyBorder="1" applyAlignment="1">
      <alignment horizontal="center"/>
    </xf>
    <xf numFmtId="3" fontId="56" fillId="0" borderId="52" xfId="0" applyNumberFormat="1" applyFont="1" applyBorder="1" applyAlignment="1">
      <alignment horizontal="center"/>
    </xf>
    <xf numFmtId="3" fontId="56" fillId="0" borderId="53" xfId="0" applyNumberFormat="1" applyFont="1" applyBorder="1" applyAlignment="1">
      <alignment horizontal="center"/>
    </xf>
    <xf numFmtId="0" fontId="56" fillId="0" borderId="42" xfId="0" applyFont="1" applyBorder="1"/>
    <xf numFmtId="0" fontId="56" fillId="0" borderId="44" xfId="0" applyFont="1" applyBorder="1"/>
    <xf numFmtId="165" fontId="56" fillId="0" borderId="35" xfId="0" applyNumberFormat="1" applyFont="1" applyBorder="1" applyAlignment="1">
      <alignment horizontal="center"/>
    </xf>
    <xf numFmtId="165" fontId="56" fillId="0" borderId="42" xfId="0" applyNumberFormat="1" applyFont="1" applyBorder="1" applyAlignment="1">
      <alignment horizontal="center"/>
    </xf>
    <xf numFmtId="165" fontId="56" fillId="0" borderId="0" xfId="0" applyNumberFormat="1" applyFont="1" applyBorder="1" applyAlignment="1">
      <alignment horizontal="center"/>
    </xf>
    <xf numFmtId="165" fontId="56" fillId="0" borderId="43" xfId="0" applyNumberFormat="1" applyFont="1" applyBorder="1" applyAlignment="1">
      <alignment horizontal="center"/>
    </xf>
    <xf numFmtId="165" fontId="56" fillId="0" borderId="25" xfId="0" applyNumberFormat="1" applyFont="1" applyBorder="1" applyAlignment="1">
      <alignment horizontal="center"/>
    </xf>
    <xf numFmtId="165" fontId="56" fillId="0" borderId="44" xfId="0" applyNumberFormat="1" applyFont="1" applyBorder="1" applyAlignment="1">
      <alignment horizontal="center"/>
    </xf>
    <xf numFmtId="165" fontId="56" fillId="0" borderId="36" xfId="0" applyNumberFormat="1" applyFont="1" applyBorder="1" applyAlignment="1">
      <alignment horizontal="center"/>
    </xf>
    <xf numFmtId="165" fontId="56" fillId="0" borderId="26" xfId="0" applyNumberFormat="1" applyFont="1" applyBorder="1" applyAlignment="1">
      <alignment horizontal="center"/>
    </xf>
    <xf numFmtId="165" fontId="56" fillId="0" borderId="27" xfId="0" applyNumberFormat="1" applyFont="1" applyBorder="1" applyAlignment="1">
      <alignment horizontal="center"/>
    </xf>
    <xf numFmtId="165" fontId="56" fillId="0" borderId="51" xfId="0" applyNumberFormat="1" applyFont="1" applyBorder="1" applyAlignment="1">
      <alignment horizontal="center"/>
    </xf>
    <xf numFmtId="165" fontId="56" fillId="0" borderId="52" xfId="0" applyNumberFormat="1" applyFont="1" applyBorder="1" applyAlignment="1">
      <alignment horizontal="center"/>
    </xf>
    <xf numFmtId="165" fontId="56" fillId="0" borderId="53" xfId="0" applyNumberFormat="1" applyFont="1" applyBorder="1" applyAlignment="1">
      <alignment horizontal="center"/>
    </xf>
    <xf numFmtId="164" fontId="56" fillId="0" borderId="36" xfId="0" applyNumberFormat="1" applyFont="1" applyBorder="1" applyAlignment="1">
      <alignment horizontal="center"/>
    </xf>
    <xf numFmtId="164" fontId="56" fillId="0" borderId="35" xfId="0" applyNumberFormat="1" applyFont="1" applyBorder="1" applyAlignment="1">
      <alignment horizontal="center"/>
    </xf>
    <xf numFmtId="164" fontId="56" fillId="0" borderId="42" xfId="0" applyNumberFormat="1" applyFont="1" applyBorder="1" applyAlignment="1">
      <alignment horizontal="center"/>
    </xf>
    <xf numFmtId="164" fontId="56" fillId="0" borderId="51" xfId="0" applyNumberFormat="1" applyFont="1" applyBorder="1" applyAlignment="1">
      <alignment horizontal="center"/>
    </xf>
    <xf numFmtId="164" fontId="56" fillId="0" borderId="26" xfId="0" applyNumberFormat="1" applyFont="1" applyBorder="1" applyAlignment="1">
      <alignment horizontal="center"/>
    </xf>
    <xf numFmtId="164" fontId="56" fillId="0" borderId="0" xfId="0" applyNumberFormat="1" applyFont="1" applyBorder="1" applyAlignment="1">
      <alignment horizontal="center"/>
    </xf>
    <xf numFmtId="164" fontId="56" fillId="0" borderId="43" xfId="0" applyNumberFormat="1" applyFont="1" applyBorder="1" applyAlignment="1">
      <alignment horizontal="center"/>
    </xf>
    <xf numFmtId="164" fontId="56" fillId="0" borderId="52" xfId="0" applyNumberFormat="1" applyFont="1" applyBorder="1" applyAlignment="1">
      <alignment horizontal="center"/>
    </xf>
    <xf numFmtId="164" fontId="56" fillId="0" borderId="27" xfId="0" applyNumberFormat="1" applyFont="1" applyBorder="1" applyAlignment="1">
      <alignment horizontal="center"/>
    </xf>
    <xf numFmtId="164" fontId="56" fillId="0" borderId="25" xfId="0" applyNumberFormat="1" applyFont="1" applyBorder="1" applyAlignment="1">
      <alignment horizontal="center"/>
    </xf>
    <xf numFmtId="164" fontId="56" fillId="0" borderId="44" xfId="0" applyNumberFormat="1" applyFont="1" applyBorder="1" applyAlignment="1">
      <alignment horizontal="center"/>
    </xf>
    <xf numFmtId="164" fontId="56" fillId="0" borderId="53" xfId="0" applyNumberFormat="1" applyFont="1" applyBorder="1" applyAlignment="1">
      <alignment horizontal="center"/>
    </xf>
    <xf numFmtId="0" fontId="56" fillId="0" borderId="0" xfId="0" applyFont="1" applyFill="1"/>
    <xf numFmtId="0" fontId="0" fillId="14" borderId="0" xfId="0" applyFill="1"/>
    <xf numFmtId="0" fontId="56" fillId="14" borderId="43" xfId="0" applyFont="1" applyFill="1" applyBorder="1"/>
    <xf numFmtId="0" fontId="54" fillId="14" borderId="44" xfId="0" applyFont="1" applyFill="1" applyBorder="1"/>
    <xf numFmtId="0" fontId="56" fillId="17" borderId="0" xfId="0" applyFont="1" applyFill="1" applyAlignment="1">
      <alignment horizontal="right"/>
    </xf>
    <xf numFmtId="164" fontId="56" fillId="17" borderId="41" xfId="0" applyNumberFormat="1" applyFont="1" applyFill="1" applyBorder="1" applyAlignment="1">
      <alignment horizontal="center"/>
    </xf>
    <xf numFmtId="0" fontId="56" fillId="17" borderId="0" xfId="0" applyFont="1" applyFill="1" applyBorder="1" applyAlignment="1">
      <alignment horizontal="right"/>
    </xf>
    <xf numFmtId="0" fontId="56" fillId="17" borderId="25" xfId="0" applyFont="1" applyFill="1" applyBorder="1" applyAlignment="1">
      <alignment horizontal="right"/>
    </xf>
    <xf numFmtId="164" fontId="56" fillId="17" borderId="40" xfId="0" applyNumberFormat="1" applyFont="1" applyFill="1" applyBorder="1" applyAlignment="1">
      <alignment horizontal="center"/>
    </xf>
    <xf numFmtId="3" fontId="56" fillId="0" borderId="29" xfId="0" applyNumberFormat="1" applyFont="1" applyBorder="1" applyAlignment="1">
      <alignment horizontal="center"/>
    </xf>
    <xf numFmtId="3" fontId="56" fillId="0" borderId="28" xfId="0" applyNumberFormat="1" applyFont="1" applyBorder="1" applyAlignment="1">
      <alignment horizontal="center"/>
    </xf>
    <xf numFmtId="3" fontId="56" fillId="0" borderId="50" xfId="0" applyNumberFormat="1" applyFont="1" applyBorder="1" applyAlignment="1">
      <alignment horizontal="center"/>
    </xf>
    <xf numFmtId="3" fontId="56" fillId="0" borderId="54" xfId="0" applyNumberFormat="1" applyFont="1" applyBorder="1" applyAlignment="1">
      <alignment horizontal="center"/>
    </xf>
    <xf numFmtId="164" fontId="56" fillId="0" borderId="29" xfId="0" applyNumberFormat="1" applyFont="1" applyBorder="1" applyAlignment="1">
      <alignment horizontal="center"/>
    </xf>
    <xf numFmtId="164" fontId="56" fillId="0" borderId="28" xfId="0" applyNumberFormat="1" applyFont="1" applyBorder="1" applyAlignment="1">
      <alignment horizontal="center"/>
    </xf>
    <xf numFmtId="164" fontId="56" fillId="0" borderId="50" xfId="0" applyNumberFormat="1" applyFont="1" applyBorder="1" applyAlignment="1">
      <alignment horizontal="center"/>
    </xf>
    <xf numFmtId="164" fontId="56" fillId="0" borderId="54" xfId="0" applyNumberFormat="1" applyFont="1" applyBorder="1" applyAlignment="1">
      <alignment horizontal="center"/>
    </xf>
    <xf numFmtId="4" fontId="56" fillId="0" borderId="29" xfId="0" applyNumberFormat="1" applyFont="1" applyBorder="1" applyAlignment="1">
      <alignment horizontal="center"/>
    </xf>
    <xf numFmtId="4" fontId="56" fillId="0" borderId="28" xfId="0" applyNumberFormat="1" applyFont="1" applyBorder="1" applyAlignment="1">
      <alignment horizontal="center"/>
    </xf>
    <xf numFmtId="4" fontId="56" fillId="0" borderId="50" xfId="0" applyNumberFormat="1" applyFont="1" applyBorder="1" applyAlignment="1">
      <alignment horizontal="center"/>
    </xf>
    <xf numFmtId="4" fontId="56" fillId="0" borderId="54" xfId="0" applyNumberFormat="1" applyFont="1" applyBorder="1" applyAlignment="1">
      <alignment horizontal="center"/>
    </xf>
    <xf numFmtId="164" fontId="56" fillId="14" borderId="0" xfId="0" applyNumberFormat="1" applyFont="1" applyFill="1"/>
    <xf numFmtId="0" fontId="64" fillId="0" borderId="0" xfId="0" applyFont="1" applyAlignment="1">
      <alignment horizontal="centerContinuous" wrapText="1"/>
    </xf>
    <xf numFmtId="0" fontId="65" fillId="0" borderId="0" xfId="0" applyFont="1" applyAlignment="1">
      <alignment horizontal="centerContinuous" wrapText="1"/>
    </xf>
    <xf numFmtId="0" fontId="69" fillId="0" borderId="0" xfId="0" applyFont="1" applyAlignment="1">
      <alignment horizontal="centerContinuous" wrapText="1"/>
    </xf>
    <xf numFmtId="0" fontId="58" fillId="16" borderId="0" xfId="0" applyFont="1" applyFill="1" applyAlignment="1">
      <alignment horizontal="left"/>
    </xf>
    <xf numFmtId="9" fontId="56" fillId="14" borderId="25" xfId="0" applyNumberFormat="1" applyFont="1" applyFill="1" applyBorder="1" applyAlignment="1">
      <alignment horizontal="center" wrapText="1"/>
    </xf>
    <xf numFmtId="0" fontId="1" fillId="14" borderId="0" xfId="0" applyFont="1" applyFill="1" applyAlignment="1">
      <alignment vertical="top"/>
    </xf>
    <xf numFmtId="9" fontId="56" fillId="14" borderId="27" xfId="0" applyNumberFormat="1" applyFont="1" applyFill="1" applyBorder="1" applyAlignment="1">
      <alignment horizontal="center" wrapText="1"/>
    </xf>
    <xf numFmtId="0" fontId="58" fillId="14" borderId="0" xfId="0" applyFont="1" applyFill="1"/>
    <xf numFmtId="169" fontId="58" fillId="14" borderId="26" xfId="0" applyNumberFormat="1" applyFont="1" applyFill="1" applyBorder="1" applyAlignment="1">
      <alignment horizontal="center"/>
    </xf>
    <xf numFmtId="169" fontId="58" fillId="14" borderId="0" xfId="0" applyNumberFormat="1" applyFont="1" applyFill="1" applyBorder="1" applyAlignment="1">
      <alignment horizontal="center"/>
    </xf>
    <xf numFmtId="169" fontId="58" fillId="14" borderId="0" xfId="0" applyNumberFormat="1" applyFont="1" applyFill="1" applyAlignment="1">
      <alignment horizontal="center"/>
    </xf>
    <xf numFmtId="3" fontId="32" fillId="6" borderId="13" xfId="0" applyNumberFormat="1" applyFont="1" applyFill="1" applyBorder="1"/>
    <xf numFmtId="0" fontId="5" fillId="2" borderId="0" xfId="1" applyFont="1" applyFill="1" applyBorder="1"/>
    <xf numFmtId="0" fontId="2" fillId="2" borderId="0" xfId="1" applyFont="1" applyFill="1" applyBorder="1" applyProtection="1"/>
    <xf numFmtId="0" fontId="16" fillId="2" borderId="0" xfId="1" applyFont="1" applyFill="1" applyBorder="1" applyProtection="1"/>
    <xf numFmtId="0" fontId="2" fillId="2" borderId="8" xfId="1" applyFont="1" applyFill="1" applyBorder="1"/>
    <xf numFmtId="0" fontId="5" fillId="2" borderId="8" xfId="1" applyFont="1" applyFill="1" applyBorder="1"/>
    <xf numFmtId="3" fontId="2" fillId="6" borderId="55" xfId="0" applyNumberFormat="1" applyFont="1" applyFill="1" applyBorder="1"/>
    <xf numFmtId="0" fontId="34" fillId="11" borderId="3" xfId="0" applyFont="1" applyFill="1" applyBorder="1"/>
    <xf numFmtId="0" fontId="70" fillId="0" borderId="0" xfId="0" applyNumberFormat="1" applyFont="1" applyFill="1" applyBorder="1" applyAlignment="1"/>
    <xf numFmtId="167" fontId="70" fillId="0" borderId="0" xfId="0" applyNumberFormat="1" applyFont="1" applyFill="1" applyBorder="1" applyAlignment="1"/>
    <xf numFmtId="0" fontId="70" fillId="13" borderId="24" xfId="0" applyNumberFormat="1" applyFont="1" applyFill="1" applyBorder="1" applyAlignment="1"/>
    <xf numFmtId="164" fontId="70" fillId="0" borderId="24" xfId="0" applyNumberFormat="1" applyFont="1" applyFill="1" applyBorder="1" applyAlignment="1"/>
    <xf numFmtId="0" fontId="70" fillId="0" borderId="24" xfId="0" applyNumberFormat="1" applyFont="1" applyFill="1" applyBorder="1" applyAlignment="1"/>
    <xf numFmtId="2" fontId="0" fillId="0" borderId="0" xfId="0" applyNumberFormat="1"/>
    <xf numFmtId="0" fontId="0" fillId="0" borderId="3" xfId="0" applyBorder="1"/>
    <xf numFmtId="0" fontId="32" fillId="18" borderId="24" xfId="0" applyNumberFormat="1" applyFont="1" applyFill="1" applyBorder="1" applyAlignment="1"/>
    <xf numFmtId="164" fontId="32" fillId="18" borderId="24" xfId="0" applyNumberFormat="1" applyFont="1" applyFill="1" applyBorder="1" applyAlignment="1"/>
    <xf numFmtId="0" fontId="0" fillId="18" borderId="0" xfId="0" applyFill="1"/>
    <xf numFmtId="4" fontId="0" fillId="0" borderId="0" xfId="0" applyNumberFormat="1"/>
    <xf numFmtId="0" fontId="0" fillId="0" borderId="3" xfId="0" applyBorder="1" applyAlignment="1">
      <alignment horizontal="center"/>
    </xf>
    <xf numFmtId="0" fontId="0" fillId="16" borderId="3" xfId="0" applyFill="1" applyBorder="1" applyAlignment="1">
      <alignment horizontal="center"/>
    </xf>
    <xf numFmtId="164" fontId="0" fillId="16" borderId="3" xfId="0" applyNumberFormat="1" applyFill="1" applyBorder="1"/>
    <xf numFmtId="0" fontId="1" fillId="0" borderId="0" xfId="0" applyFont="1" applyAlignment="1">
      <alignment vertical="center" wrapText="1"/>
    </xf>
    <xf numFmtId="0" fontId="1" fillId="0" borderId="3" xfId="0" applyFont="1" applyBorder="1" applyAlignment="1">
      <alignment vertical="center" wrapText="1"/>
    </xf>
    <xf numFmtId="0" fontId="1" fillId="0" borderId="3" xfId="0" applyFont="1" applyBorder="1" applyAlignment="1">
      <alignment horizontal="centerContinuous" vertical="center" wrapText="1"/>
    </xf>
    <xf numFmtId="169" fontId="34" fillId="9" borderId="0" xfId="0" applyNumberFormat="1" applyFont="1" applyFill="1" applyAlignment="1">
      <alignment horizontal="center" wrapText="1"/>
    </xf>
    <xf numFmtId="0" fontId="0" fillId="0" borderId="56" xfId="0" applyBorder="1"/>
    <xf numFmtId="0" fontId="0" fillId="16" borderId="57" xfId="0" applyFill="1" applyBorder="1" applyAlignment="1">
      <alignment wrapText="1"/>
    </xf>
    <xf numFmtId="2" fontId="0" fillId="16" borderId="59" xfId="0" applyNumberFormat="1" applyFill="1" applyBorder="1"/>
    <xf numFmtId="2" fontId="0" fillId="16" borderId="61" xfId="0" applyNumberFormat="1" applyFill="1" applyBorder="1"/>
    <xf numFmtId="0" fontId="0" fillId="0" borderId="58" xfId="0" applyBorder="1" applyAlignment="1">
      <alignment wrapText="1"/>
    </xf>
    <xf numFmtId="2" fontId="0" fillId="0" borderId="60" xfId="0" applyNumberFormat="1" applyBorder="1"/>
    <xf numFmtId="2" fontId="0" fillId="0" borderId="62" xfId="0" applyNumberFormat="1" applyBorder="1"/>
    <xf numFmtId="169" fontId="34" fillId="0" borderId="59" xfId="0" applyNumberFormat="1" applyFont="1" applyFill="1" applyBorder="1" applyAlignment="1">
      <alignment horizontal="center"/>
    </xf>
    <xf numFmtId="169" fontId="34" fillId="0" borderId="60" xfId="0" applyNumberFormat="1" applyFont="1" applyFill="1" applyBorder="1" applyAlignment="1">
      <alignment horizontal="center"/>
    </xf>
    <xf numFmtId="169" fontId="34" fillId="0" borderId="62" xfId="0" applyNumberFormat="1" applyFont="1" applyFill="1" applyBorder="1" applyAlignment="1">
      <alignment horizontal="center"/>
    </xf>
    <xf numFmtId="169" fontId="34" fillId="16" borderId="59" xfId="0" applyNumberFormat="1" applyFont="1" applyFill="1" applyBorder="1" applyAlignment="1">
      <alignment horizontal="center"/>
    </xf>
    <xf numFmtId="169" fontId="34" fillId="16" borderId="61" xfId="0" applyNumberFormat="1" applyFont="1" applyFill="1" applyBorder="1" applyAlignment="1">
      <alignment horizontal="center"/>
    </xf>
    <xf numFmtId="0" fontId="0" fillId="0" borderId="60" xfId="0" applyBorder="1"/>
    <xf numFmtId="0" fontId="0" fillId="0" borderId="62" xfId="0" applyBorder="1"/>
    <xf numFmtId="0" fontId="0" fillId="14" borderId="58" xfId="0" applyFill="1" applyBorder="1" applyAlignment="1">
      <alignment wrapText="1"/>
    </xf>
    <xf numFmtId="2" fontId="0" fillId="14" borderId="60" xfId="0" applyNumberFormat="1" applyFill="1" applyBorder="1"/>
    <xf numFmtId="2" fontId="0" fillId="14" borderId="62" xfId="0" applyNumberFormat="1" applyFill="1" applyBorder="1"/>
    <xf numFmtId="0" fontId="0" fillId="19" borderId="57" xfId="0" applyFill="1" applyBorder="1" applyAlignment="1">
      <alignment wrapText="1"/>
    </xf>
    <xf numFmtId="2" fontId="0" fillId="19" borderId="59" xfId="0" applyNumberFormat="1" applyFill="1" applyBorder="1"/>
    <xf numFmtId="2" fontId="0" fillId="19" borderId="61" xfId="0" applyNumberFormat="1" applyFill="1" applyBorder="1"/>
    <xf numFmtId="169" fontId="34" fillId="19" borderId="59" xfId="0" applyNumberFormat="1" applyFont="1" applyFill="1" applyBorder="1" applyAlignment="1">
      <alignment horizontal="center"/>
    </xf>
    <xf numFmtId="169" fontId="34" fillId="19" borderId="61" xfId="0" applyNumberFormat="1" applyFont="1" applyFill="1" applyBorder="1" applyAlignment="1">
      <alignment horizontal="center"/>
    </xf>
    <xf numFmtId="0" fontId="0" fillId="19" borderId="59" xfId="0" applyFill="1" applyBorder="1"/>
    <xf numFmtId="0" fontId="0" fillId="19" borderId="61" xfId="0" applyFill="1" applyBorder="1"/>
    <xf numFmtId="169" fontId="34" fillId="14" borderId="60" xfId="0" applyNumberFormat="1" applyFont="1" applyFill="1" applyBorder="1" applyAlignment="1">
      <alignment horizontal="center"/>
    </xf>
    <xf numFmtId="169" fontId="34" fillId="14" borderId="62" xfId="0" applyNumberFormat="1" applyFont="1" applyFill="1" applyBorder="1" applyAlignment="1">
      <alignment horizontal="center"/>
    </xf>
    <xf numFmtId="0" fontId="71" fillId="3" borderId="0" xfId="2" applyFont="1" applyFill="1" applyBorder="1" applyAlignment="1">
      <alignment vertical="center"/>
    </xf>
    <xf numFmtId="0" fontId="2" fillId="3" borderId="0" xfId="0" applyFont="1" applyFill="1" applyBorder="1" applyAlignment="1">
      <alignment vertical="center"/>
    </xf>
    <xf numFmtId="164" fontId="2" fillId="3" borderId="0" xfId="0" applyNumberFormat="1" applyFont="1" applyFill="1" applyBorder="1" applyAlignment="1">
      <alignment vertical="center"/>
    </xf>
    <xf numFmtId="0" fontId="2" fillId="3" borderId="0" xfId="0" applyFont="1" applyFill="1" applyBorder="1" applyAlignment="1" applyProtection="1">
      <alignment vertical="center"/>
    </xf>
    <xf numFmtId="0" fontId="2" fillId="2" borderId="0" xfId="0" applyFont="1" applyFill="1" applyBorder="1" applyAlignment="1">
      <alignment vertical="center"/>
    </xf>
    <xf numFmtId="0" fontId="2" fillId="3" borderId="0" xfId="2" applyFont="1" applyFill="1" applyBorder="1" applyAlignment="1">
      <alignment vertical="center"/>
    </xf>
    <xf numFmtId="0" fontId="5" fillId="3" borderId="0" xfId="0" applyFont="1" applyFill="1" applyBorder="1" applyAlignment="1">
      <alignment vertical="center"/>
    </xf>
    <xf numFmtId="0" fontId="17" fillId="2" borderId="8" xfId="0" applyFont="1" applyFill="1" applyBorder="1" applyAlignment="1">
      <alignment vertical="center"/>
    </xf>
    <xf numFmtId="0" fontId="2" fillId="2" borderId="8" xfId="0" applyFont="1" applyFill="1" applyBorder="1" applyAlignment="1">
      <alignment vertical="center"/>
    </xf>
    <xf numFmtId="0" fontId="5" fillId="2" borderId="8" xfId="0" applyFont="1" applyFill="1" applyBorder="1" applyAlignment="1">
      <alignment vertical="center"/>
    </xf>
    <xf numFmtId="0" fontId="16" fillId="2" borderId="0" xfId="0" applyFont="1" applyFill="1" applyBorder="1" applyAlignment="1" applyProtection="1">
      <alignment vertical="center"/>
    </xf>
    <xf numFmtId="0" fontId="5" fillId="2" borderId="0" xfId="0" applyFont="1" applyFill="1" applyBorder="1" applyAlignment="1">
      <alignment vertical="center"/>
    </xf>
    <xf numFmtId="0" fontId="18" fillId="2" borderId="0" xfId="0" applyFont="1" applyFill="1" applyBorder="1" applyAlignment="1">
      <alignment vertical="center"/>
    </xf>
    <xf numFmtId="0" fontId="2" fillId="2" borderId="0" xfId="0" applyFont="1" applyFill="1" applyBorder="1" applyAlignment="1" applyProtection="1">
      <alignment vertical="center"/>
    </xf>
    <xf numFmtId="0" fontId="56" fillId="14" borderId="3" xfId="0" applyFont="1" applyFill="1" applyBorder="1" applyAlignment="1">
      <alignment horizontal="centerContinuous" wrapText="1"/>
    </xf>
    <xf numFmtId="165" fontId="56" fillId="14" borderId="3" xfId="0" applyNumberFormat="1" applyFont="1" applyFill="1" applyBorder="1" applyAlignment="1">
      <alignment horizontal="center"/>
    </xf>
    <xf numFmtId="0" fontId="0" fillId="14" borderId="56" xfId="0" applyFill="1" applyBorder="1"/>
    <xf numFmtId="0" fontId="72" fillId="14" borderId="0" xfId="0" applyFont="1" applyFill="1"/>
    <xf numFmtId="165" fontId="56" fillId="0" borderId="29" xfId="0" applyNumberFormat="1" applyFont="1" applyBorder="1" applyAlignment="1">
      <alignment horizontal="center"/>
    </xf>
    <xf numFmtId="165" fontId="56" fillId="0" borderId="28" xfId="0" applyNumberFormat="1" applyFont="1" applyBorder="1" applyAlignment="1">
      <alignment horizontal="center"/>
    </xf>
    <xf numFmtId="165" fontId="56" fillId="0" borderId="50" xfId="0" applyNumberFormat="1" applyFont="1" applyBorder="1" applyAlignment="1">
      <alignment horizontal="center"/>
    </xf>
    <xf numFmtId="165" fontId="56" fillId="0" borderId="54" xfId="0" applyNumberFormat="1" applyFont="1" applyBorder="1" applyAlignment="1">
      <alignment horizontal="center"/>
    </xf>
    <xf numFmtId="165" fontId="56" fillId="14" borderId="56" xfId="0" applyNumberFormat="1" applyFont="1" applyFill="1" applyBorder="1" applyAlignment="1">
      <alignment horizontal="center"/>
    </xf>
    <xf numFmtId="0" fontId="0" fillId="14" borderId="0" xfId="0" applyFill="1" applyBorder="1"/>
    <xf numFmtId="164" fontId="56" fillId="14" borderId="63" xfId="0" applyNumberFormat="1" applyFont="1" applyFill="1" applyBorder="1"/>
    <xf numFmtId="164" fontId="56" fillId="14" borderId="5" xfId="0" applyNumberFormat="1" applyFont="1" applyFill="1" applyBorder="1"/>
    <xf numFmtId="0" fontId="73" fillId="6" borderId="0" xfId="4" applyFont="1" applyFill="1" applyAlignment="1" applyProtection="1">
      <alignment vertical="top"/>
    </xf>
    <xf numFmtId="3" fontId="2" fillId="6" borderId="0" xfId="0" applyNumberFormat="1" applyFont="1" applyFill="1" applyBorder="1"/>
    <xf numFmtId="0" fontId="75" fillId="9" borderId="0" xfId="0" applyFont="1" applyFill="1"/>
    <xf numFmtId="0" fontId="76" fillId="9" borderId="0" xfId="0" applyFont="1" applyFill="1" applyAlignment="1">
      <alignment wrapText="1"/>
    </xf>
    <xf numFmtId="0" fontId="77" fillId="14" borderId="0" xfId="0" applyFont="1" applyFill="1"/>
    <xf numFmtId="0" fontId="0" fillId="8" borderId="0" xfId="0" applyFill="1" applyBorder="1" applyAlignment="1">
      <alignment horizontal="center" wrapText="1"/>
    </xf>
    <xf numFmtId="0" fontId="0" fillId="8" borderId="0" xfId="0" applyFill="1" applyBorder="1" applyAlignment="1">
      <alignment horizontal="center" textRotation="90" wrapText="1"/>
    </xf>
    <xf numFmtId="170" fontId="0" fillId="8" borderId="0" xfId="6" applyNumberFormat="1" applyFont="1" applyFill="1" applyBorder="1" applyAlignment="1">
      <alignment horizontal="center"/>
    </xf>
    <xf numFmtId="0" fontId="0" fillId="8" borderId="0" xfId="0" applyFill="1" applyAlignment="1">
      <alignment wrapText="1"/>
    </xf>
    <xf numFmtId="0" fontId="78" fillId="8" borderId="0" xfId="0" applyFont="1" applyFill="1"/>
    <xf numFmtId="0" fontId="80" fillId="0" borderId="0" xfId="0" applyFont="1"/>
    <xf numFmtId="0" fontId="80" fillId="0" borderId="0" xfId="0" applyFont="1" applyAlignment="1">
      <alignment wrapText="1"/>
    </xf>
    <xf numFmtId="0" fontId="80" fillId="0" borderId="0" xfId="0" applyFont="1" applyAlignment="1">
      <alignment vertical="center" wrapText="1"/>
    </xf>
    <xf numFmtId="0" fontId="2" fillId="3" borderId="0" xfId="2" applyFont="1" applyFill="1" applyBorder="1" applyAlignment="1">
      <alignment horizontal="left" vertical="center" wrapText="1"/>
    </xf>
    <xf numFmtId="0" fontId="81" fillId="0" borderId="0" xfId="0" applyFont="1"/>
    <xf numFmtId="0" fontId="82" fillId="0" borderId="0" xfId="0" applyFont="1" applyAlignment="1">
      <alignment wrapText="1"/>
    </xf>
    <xf numFmtId="0" fontId="82" fillId="0" borderId="0" xfId="0" applyFont="1"/>
    <xf numFmtId="0" fontId="83" fillId="15" borderId="3" xfId="0" applyFont="1" applyFill="1" applyBorder="1" applyAlignment="1">
      <alignment horizontal="center" vertical="center"/>
    </xf>
    <xf numFmtId="0" fontId="83" fillId="15" borderId="3" xfId="0" applyFont="1" applyFill="1" applyBorder="1" applyAlignment="1">
      <alignment horizontal="center" vertical="center" wrapText="1"/>
    </xf>
    <xf numFmtId="0" fontId="82" fillId="0" borderId="3" xfId="0" applyFont="1" applyBorder="1" applyAlignment="1">
      <alignment wrapText="1"/>
    </xf>
    <xf numFmtId="0" fontId="85" fillId="0" borderId="0" xfId="4" applyFont="1" applyAlignment="1" applyProtection="1">
      <alignment wrapText="1"/>
    </xf>
    <xf numFmtId="0" fontId="85" fillId="0" borderId="0" xfId="4" applyFont="1" applyFill="1" applyBorder="1" applyAlignment="1" applyProtection="1">
      <alignment wrapText="1"/>
    </xf>
    <xf numFmtId="0" fontId="82" fillId="0" borderId="3" xfId="0" applyFont="1" applyBorder="1" applyAlignment="1">
      <alignment vertical="center" wrapText="1"/>
    </xf>
    <xf numFmtId="0" fontId="84" fillId="0" borderId="3" xfId="0" applyFont="1" applyBorder="1" applyAlignment="1">
      <alignment vertical="center" wrapText="1"/>
    </xf>
    <xf numFmtId="0" fontId="83" fillId="0" borderId="3" xfId="0" applyFont="1" applyBorder="1" applyAlignment="1">
      <alignment vertical="center" wrapText="1"/>
    </xf>
    <xf numFmtId="0" fontId="84" fillId="0" borderId="3" xfId="0" applyFont="1" applyBorder="1" applyAlignment="1">
      <alignment horizontal="left" vertical="center" wrapText="1"/>
    </xf>
    <xf numFmtId="0" fontId="5" fillId="3" borderId="0" xfId="0" applyNumberFormat="1" applyFont="1" applyFill="1" applyBorder="1" applyAlignment="1" applyProtection="1">
      <protection locked="0"/>
    </xf>
    <xf numFmtId="0" fontId="2" fillId="3" borderId="0" xfId="0" applyFont="1" applyFill="1" applyBorder="1"/>
    <xf numFmtId="0" fontId="5" fillId="2" borderId="0" xfId="0" applyFont="1" applyFill="1" applyBorder="1"/>
    <xf numFmtId="0" fontId="2" fillId="3" borderId="0" xfId="0" applyFont="1" applyFill="1" applyBorder="1" applyProtection="1"/>
    <xf numFmtId="164" fontId="2" fillId="3" borderId="0" xfId="0" applyNumberFormat="1" applyFont="1" applyFill="1" applyBorder="1"/>
    <xf numFmtId="0" fontId="71" fillId="3" borderId="0" xfId="3" applyFont="1" applyFill="1" applyBorder="1"/>
    <xf numFmtId="0" fontId="2" fillId="3" borderId="0" xfId="3" applyFont="1" applyFill="1" applyBorder="1"/>
    <xf numFmtId="0" fontId="16" fillId="3" borderId="0" xfId="0" applyFont="1" applyFill="1" applyBorder="1" applyProtection="1"/>
    <xf numFmtId="0" fontId="2" fillId="3" borderId="0" xfId="2" applyFont="1" applyFill="1" applyBorder="1" applyAlignment="1">
      <alignment horizontal="left" vertical="center"/>
    </xf>
    <xf numFmtId="0" fontId="0" fillId="2" borderId="2" xfId="0" applyFill="1" applyBorder="1" applyAlignment="1"/>
    <xf numFmtId="0" fontId="5" fillId="3" borderId="0" xfId="0" applyFont="1" applyFill="1" applyBorder="1"/>
    <xf numFmtId="0" fontId="17" fillId="2" borderId="0" xfId="0" applyFont="1" applyFill="1" applyBorder="1"/>
    <xf numFmtId="0" fontId="17" fillId="2" borderId="8" xfId="0" applyFont="1" applyFill="1" applyBorder="1"/>
    <xf numFmtId="0" fontId="5" fillId="2" borderId="8" xfId="0" applyFont="1" applyFill="1" applyBorder="1"/>
    <xf numFmtId="0" fontId="2" fillId="2" borderId="8" xfId="0" applyFont="1" applyFill="1" applyBorder="1"/>
    <xf numFmtId="0" fontId="2" fillId="2" borderId="0" xfId="0" applyFont="1" applyFill="1" applyBorder="1"/>
    <xf numFmtId="0" fontId="16" fillId="2" borderId="0" xfId="0" applyFont="1" applyFill="1" applyBorder="1" applyProtection="1"/>
    <xf numFmtId="0" fontId="17" fillId="2" borderId="0" xfId="0" applyFont="1" applyFill="1" applyBorder="1" applyAlignment="1">
      <alignment vertical="center"/>
    </xf>
    <xf numFmtId="0" fontId="11" fillId="2" borderId="0" xfId="0" applyFont="1" applyFill="1" applyBorder="1" applyAlignment="1">
      <alignment vertical="top"/>
    </xf>
    <xf numFmtId="0" fontId="18" fillId="2" borderId="0" xfId="0" applyFont="1" applyFill="1" applyBorder="1" applyAlignment="1">
      <alignment vertical="top"/>
    </xf>
    <xf numFmtId="0" fontId="2" fillId="2" borderId="0" xfId="0" applyFont="1" applyFill="1" applyBorder="1" applyProtection="1"/>
    <xf numFmtId="0" fontId="23" fillId="20" borderId="2" xfId="1" applyNumberFormat="1" applyFont="1" applyFill="1" applyBorder="1" applyAlignment="1" applyProtection="1">
      <protection locked="0"/>
    </xf>
    <xf numFmtId="0" fontId="5" fillId="20" borderId="2" xfId="1" applyNumberFormat="1" applyFont="1" applyFill="1" applyBorder="1" applyAlignment="1" applyProtection="1">
      <protection locked="0"/>
    </xf>
    <xf numFmtId="0" fontId="5" fillId="20" borderId="2" xfId="1" applyFont="1" applyFill="1" applyBorder="1"/>
    <xf numFmtId="0" fontId="86" fillId="20" borderId="2" xfId="1" applyNumberFormat="1" applyFont="1" applyFill="1" applyBorder="1" applyAlignment="1" applyProtection="1">
      <protection locked="0"/>
    </xf>
    <xf numFmtId="0" fontId="87" fillId="0" borderId="0" xfId="0" applyFont="1"/>
    <xf numFmtId="0" fontId="82" fillId="0" borderId="3" xfId="0" applyFont="1" applyBorder="1" applyAlignment="1">
      <alignment vertical="top" wrapText="1"/>
    </xf>
    <xf numFmtId="0" fontId="82" fillId="0" borderId="0" xfId="0" applyFont="1" applyAlignment="1">
      <alignment vertical="top"/>
    </xf>
    <xf numFmtId="0" fontId="88" fillId="0" borderId="0" xfId="0" applyFont="1" applyAlignment="1">
      <alignment vertical="top"/>
    </xf>
    <xf numFmtId="0" fontId="88" fillId="21" borderId="0" xfId="0" applyFont="1" applyFill="1" applyAlignment="1">
      <alignment horizontal="justify" vertical="top"/>
    </xf>
    <xf numFmtId="0" fontId="88" fillId="21" borderId="0" xfId="0" applyFont="1" applyFill="1" applyAlignment="1">
      <alignment horizontal="center" vertical="top"/>
    </xf>
    <xf numFmtId="0" fontId="90" fillId="21" borderId="0" xfId="0" applyFont="1" applyFill="1" applyAlignment="1">
      <alignment horizontal="left" vertical="top"/>
    </xf>
    <xf numFmtId="0" fontId="88" fillId="21" borderId="0" xfId="0" applyFont="1" applyFill="1"/>
    <xf numFmtId="0" fontId="82" fillId="0" borderId="0" xfId="0" applyFont="1" applyAlignment="1">
      <alignment horizontal="center" vertical="top"/>
    </xf>
    <xf numFmtId="0" fontId="81" fillId="0" borderId="0" xfId="0" applyFont="1" applyAlignment="1">
      <alignment vertical="top"/>
    </xf>
    <xf numFmtId="0" fontId="90" fillId="0" borderId="0" xfId="0" applyFont="1" applyAlignment="1">
      <alignment vertical="top"/>
    </xf>
    <xf numFmtId="0" fontId="88" fillId="0" borderId="0" xfId="0" applyFont="1" applyAlignment="1">
      <alignment horizontal="justify" vertical="top"/>
    </xf>
    <xf numFmtId="0" fontId="89" fillId="0" borderId="0" xfId="0" applyFont="1" applyAlignment="1">
      <alignment horizontal="justify" vertical="top"/>
    </xf>
    <xf numFmtId="0" fontId="90" fillId="0" borderId="0" xfId="0" applyFont="1" applyAlignment="1">
      <alignment horizontal="justify" vertical="top"/>
    </xf>
    <xf numFmtId="0" fontId="91" fillId="0" borderId="0" xfId="0" applyFont="1"/>
    <xf numFmtId="0" fontId="90" fillId="0" borderId="0" xfId="0" applyFont="1" applyAlignment="1">
      <alignment horizontal="justify"/>
    </xf>
    <xf numFmtId="0" fontId="88" fillId="0" borderId="0" xfId="0" applyFont="1" applyAlignment="1">
      <alignment horizontal="justify"/>
    </xf>
    <xf numFmtId="0" fontId="81" fillId="0" borderId="0" xfId="0" applyFont="1" applyAlignment="1">
      <alignment vertical="center"/>
    </xf>
    <xf numFmtId="0" fontId="82" fillId="0" borderId="0" xfId="0" applyFont="1" applyAlignment="1">
      <alignment horizontal="justify" vertical="center"/>
    </xf>
    <xf numFmtId="0" fontId="90" fillId="0" borderId="0" xfId="0" applyFont="1" applyAlignment="1">
      <alignment horizontal="right" vertical="top" wrapText="1"/>
    </xf>
    <xf numFmtId="0" fontId="88" fillId="0" borderId="0" xfId="0" applyFont="1" applyAlignment="1">
      <alignment horizontal="justify" vertical="top" wrapText="1"/>
    </xf>
    <xf numFmtId="0" fontId="90" fillId="0" borderId="0" xfId="0" applyFont="1" applyAlignment="1">
      <alignment horizontal="right" vertical="top"/>
    </xf>
    <xf numFmtId="0" fontId="82" fillId="0" borderId="0" xfId="0" applyFont="1" applyAlignment="1">
      <alignment vertical="center"/>
    </xf>
    <xf numFmtId="0" fontId="92" fillId="0" borderId="0" xfId="0" applyFont="1" applyAlignment="1">
      <alignment wrapText="1"/>
    </xf>
    <xf numFmtId="0" fontId="89" fillId="0" borderId="0" xfId="0" applyFont="1" applyAlignment="1">
      <alignment horizontal="justify" vertical="top" wrapText="1"/>
    </xf>
    <xf numFmtId="0" fontId="56" fillId="14" borderId="0" xfId="0" applyFont="1" applyFill="1" applyAlignment="1" applyProtection="1">
      <alignment horizontal="center"/>
      <protection locked="0"/>
    </xf>
    <xf numFmtId="0" fontId="56" fillId="14" borderId="0" xfId="0" applyFont="1" applyFill="1" applyAlignment="1" applyProtection="1">
      <alignment horizontal="center"/>
    </xf>
    <xf numFmtId="164" fontId="56" fillId="17" borderId="40" xfId="0" applyNumberFormat="1" applyFont="1" applyFill="1" applyBorder="1" applyAlignment="1" applyProtection="1">
      <alignment horizontal="center"/>
    </xf>
    <xf numFmtId="0" fontId="56" fillId="14" borderId="0" xfId="0" applyFont="1" applyFill="1" applyAlignment="1" applyProtection="1">
      <alignment horizontal="right"/>
    </xf>
    <xf numFmtId="0" fontId="56" fillId="14" borderId="0" xfId="0" applyFont="1" applyFill="1" applyProtection="1"/>
    <xf numFmtId="0" fontId="77" fillId="14" borderId="0" xfId="0" applyFont="1" applyFill="1" applyProtection="1"/>
    <xf numFmtId="0" fontId="56" fillId="14" borderId="39" xfId="0" applyFont="1" applyFill="1" applyBorder="1" applyAlignment="1" applyProtection="1">
      <alignment horizontal="center" wrapText="1"/>
    </xf>
    <xf numFmtId="0" fontId="56" fillId="14" borderId="25" xfId="0" applyFont="1" applyFill="1" applyBorder="1" applyAlignment="1" applyProtection="1">
      <alignment horizontal="right"/>
    </xf>
    <xf numFmtId="0" fontId="56" fillId="14" borderId="25" xfId="0" applyFont="1" applyFill="1" applyBorder="1" applyProtection="1"/>
    <xf numFmtId="0" fontId="56" fillId="14" borderId="40" xfId="0" applyFont="1" applyFill="1" applyBorder="1" applyAlignment="1" applyProtection="1">
      <alignment horizontal="center" wrapText="1"/>
    </xf>
    <xf numFmtId="0" fontId="56" fillId="14" borderId="40" xfId="0" applyFont="1" applyFill="1" applyBorder="1" applyAlignment="1" applyProtection="1">
      <alignment horizontal="center"/>
    </xf>
    <xf numFmtId="0" fontId="58" fillId="16" borderId="0" xfId="0" applyFont="1" applyFill="1" applyAlignment="1" applyProtection="1">
      <alignment horizontal="right"/>
    </xf>
    <xf numFmtId="164" fontId="58" fillId="16" borderId="39" xfId="0" applyNumberFormat="1" applyFont="1" applyFill="1" applyBorder="1" applyAlignment="1" applyProtection="1">
      <alignment horizontal="center"/>
    </xf>
    <xf numFmtId="0" fontId="56" fillId="16" borderId="0" xfId="0" applyFont="1" applyFill="1" applyProtection="1"/>
    <xf numFmtId="0" fontId="62" fillId="16" borderId="35" xfId="0" applyFont="1" applyFill="1" applyBorder="1" applyAlignment="1" applyProtection="1">
      <alignment horizontal="right"/>
    </xf>
    <xf numFmtId="164" fontId="62" fillId="16" borderId="39" xfId="0" applyNumberFormat="1" applyFont="1" applyFill="1" applyBorder="1" applyAlignment="1" applyProtection="1">
      <alignment horizontal="center"/>
    </xf>
    <xf numFmtId="0" fontId="56" fillId="14" borderId="0" xfId="0" applyFont="1" applyFill="1" applyBorder="1" applyAlignment="1" applyProtection="1">
      <alignment horizontal="right"/>
    </xf>
    <xf numFmtId="164" fontId="56" fillId="14" borderId="41" xfId="0" applyNumberFormat="1" applyFont="1" applyFill="1" applyBorder="1" applyAlignment="1" applyProtection="1">
      <alignment horizontal="center"/>
    </xf>
    <xf numFmtId="164" fontId="56" fillId="14" borderId="0" xfId="0" applyNumberFormat="1" applyFont="1" applyFill="1" applyProtection="1"/>
    <xf numFmtId="0" fontId="56" fillId="17" borderId="25" xfId="0" applyFont="1" applyFill="1" applyBorder="1" applyAlignment="1" applyProtection="1">
      <alignment horizontal="right"/>
    </xf>
    <xf numFmtId="0" fontId="56" fillId="17" borderId="0" xfId="0" applyFont="1" applyFill="1" applyBorder="1" applyAlignment="1" applyProtection="1">
      <alignment horizontal="right"/>
    </xf>
    <xf numFmtId="164" fontId="56" fillId="17" borderId="41" xfId="0" applyNumberFormat="1" applyFont="1" applyFill="1" applyBorder="1" applyAlignment="1" applyProtection="1">
      <alignment horizontal="center"/>
    </xf>
    <xf numFmtId="0" fontId="62" fillId="16" borderId="0" xfId="0" applyFont="1" applyFill="1" applyAlignment="1" applyProtection="1">
      <alignment horizontal="right"/>
    </xf>
    <xf numFmtId="164" fontId="62" fillId="16" borderId="41" xfId="0" applyNumberFormat="1" applyFont="1" applyFill="1" applyBorder="1" applyAlignment="1" applyProtection="1">
      <alignment horizontal="center"/>
    </xf>
    <xf numFmtId="0" fontId="56" fillId="17" borderId="0" xfId="0" applyFont="1" applyFill="1" applyAlignment="1" applyProtection="1">
      <alignment horizontal="right"/>
    </xf>
    <xf numFmtId="0" fontId="58" fillId="14" borderId="0" xfId="0" applyFont="1" applyFill="1" applyAlignment="1" applyProtection="1">
      <alignment horizontal="right"/>
    </xf>
    <xf numFmtId="164" fontId="58" fillId="14" borderId="39" xfId="0" applyNumberFormat="1" applyFont="1" applyFill="1" applyBorder="1" applyAlignment="1" applyProtection="1">
      <alignment horizontal="center"/>
    </xf>
    <xf numFmtId="0" fontId="0" fillId="8" borderId="0" xfId="0" applyFill="1" applyProtection="1"/>
    <xf numFmtId="0" fontId="0" fillId="8" borderId="0" xfId="0" applyFill="1" applyAlignment="1" applyProtection="1">
      <alignment textRotation="90"/>
    </xf>
    <xf numFmtId="0" fontId="0" fillId="8" borderId="0" xfId="0" applyFill="1" applyAlignment="1" applyProtection="1">
      <alignment horizontal="center" textRotation="90" wrapText="1"/>
    </xf>
    <xf numFmtId="0" fontId="72" fillId="8" borderId="0" xfId="0" applyFont="1" applyFill="1" applyAlignment="1" applyProtection="1">
      <alignment horizontal="center" textRotation="90" wrapText="1"/>
    </xf>
    <xf numFmtId="0" fontId="0" fillId="8" borderId="0" xfId="0" applyFill="1" applyAlignment="1" applyProtection="1"/>
    <xf numFmtId="168" fontId="0" fillId="8" borderId="3" xfId="0" applyNumberFormat="1" applyFill="1" applyBorder="1" applyAlignment="1" applyProtection="1">
      <alignment horizontal="center"/>
    </xf>
    <xf numFmtId="168" fontId="0" fillId="8" borderId="0" xfId="0" applyNumberFormat="1" applyFill="1" applyBorder="1" applyAlignment="1" applyProtection="1">
      <alignment horizontal="center"/>
    </xf>
    <xf numFmtId="168" fontId="0" fillId="8" borderId="4" xfId="0" applyNumberFormat="1" applyFill="1" applyBorder="1" applyAlignment="1" applyProtection="1">
      <alignment horizontal="center"/>
    </xf>
    <xf numFmtId="0" fontId="0" fillId="8" borderId="0" xfId="0" applyFill="1" applyBorder="1" applyProtection="1"/>
    <xf numFmtId="0" fontId="0" fillId="8" borderId="3" xfId="0" applyFill="1" applyBorder="1" applyAlignment="1" applyProtection="1">
      <alignment horizontal="center"/>
    </xf>
    <xf numFmtId="0" fontId="0" fillId="8" borderId="4" xfId="0" applyFill="1" applyBorder="1" applyAlignment="1" applyProtection="1">
      <alignment horizontal="center"/>
    </xf>
    <xf numFmtId="0" fontId="36" fillId="8" borderId="0" xfId="0" applyFont="1" applyFill="1" applyAlignment="1" applyProtection="1">
      <alignment horizontal="centerContinuous" wrapText="1"/>
    </xf>
    <xf numFmtId="0" fontId="0" fillId="8" borderId="0" xfId="0" applyFill="1" applyAlignment="1" applyProtection="1">
      <alignment horizontal="center"/>
    </xf>
    <xf numFmtId="0" fontId="0" fillId="8" borderId="3" xfId="0" applyFill="1" applyBorder="1" applyAlignment="1" applyProtection="1">
      <alignment horizontal="center" textRotation="90" wrapText="1"/>
    </xf>
    <xf numFmtId="0" fontId="72" fillId="8" borderId="3" xfId="0" applyFont="1" applyFill="1" applyBorder="1" applyAlignment="1" applyProtection="1">
      <alignment horizontal="center" textRotation="90" wrapText="1"/>
    </xf>
    <xf numFmtId="165" fontId="0" fillId="8" borderId="3" xfId="0" applyNumberFormat="1" applyFill="1" applyBorder="1" applyAlignment="1" applyProtection="1">
      <alignment horizontal="center"/>
    </xf>
    <xf numFmtId="3" fontId="79" fillId="8" borderId="3" xfId="0" applyNumberFormat="1" applyFont="1" applyFill="1" applyBorder="1" applyAlignment="1" applyProtection="1">
      <alignment horizontal="center" textRotation="90" wrapText="1"/>
    </xf>
    <xf numFmtId="3" fontId="35" fillId="8" borderId="3" xfId="0" applyNumberFormat="1" applyFont="1" applyFill="1" applyBorder="1" applyAlignment="1" applyProtection="1">
      <alignment horizontal="center" textRotation="90" wrapText="1"/>
    </xf>
    <xf numFmtId="3" fontId="34" fillId="8" borderId="3" xfId="0" applyNumberFormat="1" applyFont="1" applyFill="1" applyBorder="1" applyAlignment="1" applyProtection="1">
      <alignment horizontal="center" textRotation="90" wrapText="1"/>
    </xf>
    <xf numFmtId="0" fontId="78" fillId="8" borderId="0" xfId="0" applyFont="1" applyFill="1" applyAlignment="1" applyProtection="1">
      <alignment vertical="center"/>
    </xf>
    <xf numFmtId="0" fontId="78" fillId="8" borderId="0" xfId="0" applyFont="1" applyFill="1" applyProtection="1"/>
    <xf numFmtId="0" fontId="2" fillId="3" borderId="0" xfId="2" applyFont="1" applyFill="1" applyBorder="1" applyAlignment="1">
      <alignment horizontal="left" vertical="center" wrapText="1"/>
    </xf>
    <xf numFmtId="0" fontId="94" fillId="0" borderId="3" xfId="4" applyFont="1" applyBorder="1" applyAlignment="1" applyProtection="1">
      <alignment horizontal="center" vertical="center"/>
    </xf>
    <xf numFmtId="0" fontId="95" fillId="0" borderId="3" xfId="0" applyFont="1" applyBorder="1" applyAlignment="1">
      <alignment horizontal="center" vertical="center"/>
    </xf>
    <xf numFmtId="0" fontId="96" fillId="3" borderId="0" xfId="0" applyFont="1" applyFill="1" applyBorder="1" applyAlignment="1">
      <alignment vertical="center"/>
    </xf>
    <xf numFmtId="0" fontId="96" fillId="3" borderId="0" xfId="2" applyFont="1" applyFill="1" applyBorder="1" applyAlignment="1">
      <alignment horizontal="left" vertical="center" wrapText="1"/>
    </xf>
    <xf numFmtId="0" fontId="0" fillId="0" borderId="0" xfId="0"/>
    <xf numFmtId="0" fontId="0" fillId="0" borderId="0" xfId="0" applyFont="1" applyFill="1" applyBorder="1" applyAlignment="1">
      <alignment horizontal="right"/>
    </xf>
    <xf numFmtId="0" fontId="0" fillId="0" borderId="0" xfId="0" applyFont="1" applyFill="1" applyBorder="1"/>
    <xf numFmtId="14" fontId="0" fillId="0" borderId="0" xfId="0" applyNumberFormat="1" applyFont="1" applyFill="1" applyBorder="1"/>
    <xf numFmtId="3" fontId="0" fillId="0" borderId="0" xfId="0" applyNumberFormat="1" applyFont="1" applyFill="1" applyBorder="1"/>
    <xf numFmtId="3" fontId="0" fillId="0" borderId="0" xfId="0" applyNumberFormat="1" applyFont="1" applyFill="1" applyBorder="1" applyAlignment="1">
      <alignment horizontal="right"/>
    </xf>
    <xf numFmtId="0" fontId="0" fillId="0" borderId="0" xfId="0"/>
    <xf numFmtId="0" fontId="0" fillId="6" borderId="0" xfId="0" applyFill="1"/>
    <xf numFmtId="0" fontId="0" fillId="2" borderId="0" xfId="0" applyFill="1"/>
    <xf numFmtId="0" fontId="37" fillId="6" borderId="0" xfId="0" applyFont="1" applyFill="1" applyBorder="1"/>
    <xf numFmtId="0" fontId="8" fillId="6" borderId="1" xfId="0" applyFont="1" applyFill="1" applyBorder="1"/>
    <xf numFmtId="0" fontId="0" fillId="6" borderId="1" xfId="0" applyFill="1" applyBorder="1"/>
    <xf numFmtId="0" fontId="2" fillId="6" borderId="0" xfId="0" applyFont="1" applyFill="1"/>
    <xf numFmtId="0" fontId="8" fillId="6" borderId="9" xfId="0" applyFont="1" applyFill="1" applyBorder="1" applyAlignment="1">
      <alignment horizontal="center" vertical="center"/>
    </xf>
    <xf numFmtId="49" fontId="11" fillId="6" borderId="9" xfId="0" applyNumberFormat="1" applyFont="1" applyFill="1" applyBorder="1" applyAlignment="1">
      <alignment horizontal="right"/>
    </xf>
    <xf numFmtId="0" fontId="2" fillId="6" borderId="0" xfId="0" applyFont="1" applyFill="1" applyBorder="1"/>
    <xf numFmtId="0" fontId="8" fillId="6" borderId="13" xfId="0" applyFont="1" applyFill="1" applyBorder="1" applyAlignment="1">
      <alignment horizontal="center" vertical="center" wrapText="1"/>
    </xf>
    <xf numFmtId="49" fontId="11" fillId="6" borderId="14" xfId="0" applyNumberFormat="1" applyFont="1" applyFill="1" applyBorder="1" applyAlignment="1">
      <alignment horizontal="right"/>
    </xf>
    <xf numFmtId="0" fontId="39" fillId="6" borderId="16" xfId="0" applyFont="1" applyFill="1" applyBorder="1" applyAlignment="1">
      <alignment horizontal="center" vertical="center" wrapText="1"/>
    </xf>
    <xf numFmtId="0" fontId="40" fillId="6" borderId="17" xfId="0" applyFont="1" applyFill="1" applyBorder="1" applyAlignment="1">
      <alignment horizontal="center" vertical="center"/>
    </xf>
    <xf numFmtId="0" fontId="40" fillId="6" borderId="16" xfId="0" applyFont="1" applyFill="1" applyBorder="1" applyAlignment="1">
      <alignment horizontal="center" vertical="center"/>
    </xf>
    <xf numFmtId="0" fontId="39" fillId="6" borderId="17" xfId="0" applyFont="1" applyFill="1" applyBorder="1" applyAlignment="1">
      <alignment horizontal="center" vertical="center" wrapText="1"/>
    </xf>
    <xf numFmtId="49" fontId="11" fillId="6" borderId="18" xfId="0" applyNumberFormat="1" applyFont="1" applyFill="1" applyBorder="1" applyAlignment="1">
      <alignment horizontal="right"/>
    </xf>
    <xf numFmtId="3" fontId="11" fillId="6" borderId="18" xfId="0" applyNumberFormat="1" applyFont="1" applyFill="1" applyBorder="1"/>
    <xf numFmtId="3" fontId="11" fillId="6" borderId="19" xfId="0" applyNumberFormat="1" applyFont="1" applyFill="1" applyBorder="1"/>
    <xf numFmtId="0" fontId="11" fillId="6" borderId="20" xfId="0" applyFont="1" applyFill="1" applyBorder="1"/>
    <xf numFmtId="0" fontId="2" fillId="6" borderId="20" xfId="0" applyFont="1" applyFill="1" applyBorder="1"/>
    <xf numFmtId="3" fontId="11" fillId="6" borderId="14" xfId="0" applyNumberFormat="1" applyFont="1" applyFill="1" applyBorder="1"/>
    <xf numFmtId="0" fontId="11" fillId="6" borderId="0" xfId="0" applyFont="1" applyFill="1"/>
    <xf numFmtId="3" fontId="11" fillId="6" borderId="14" xfId="0" applyNumberFormat="1" applyFont="1" applyFill="1" applyBorder="1" applyAlignment="1">
      <alignment horizontal="right"/>
    </xf>
    <xf numFmtId="3" fontId="2" fillId="6" borderId="14" xfId="0" applyNumberFormat="1" applyFont="1" applyFill="1" applyBorder="1"/>
    <xf numFmtId="3" fontId="2" fillId="6" borderId="21" xfId="0" applyNumberFormat="1" applyFont="1" applyFill="1" applyBorder="1"/>
    <xf numFmtId="0" fontId="11" fillId="6" borderId="0" xfId="0" applyFont="1" applyFill="1" applyBorder="1"/>
    <xf numFmtId="0" fontId="11" fillId="6" borderId="18" xfId="0" applyFont="1" applyFill="1" applyBorder="1" applyAlignment="1">
      <alignment horizontal="right"/>
    </xf>
    <xf numFmtId="0" fontId="11" fillId="6" borderId="18" xfId="0" applyFont="1" applyFill="1" applyBorder="1"/>
    <xf numFmtId="0" fontId="31" fillId="6" borderId="14" xfId="0" applyFont="1" applyFill="1" applyBorder="1" applyAlignment="1">
      <alignment horizontal="right"/>
    </xf>
    <xf numFmtId="3" fontId="31" fillId="6" borderId="14" xfId="0" applyNumberFormat="1" applyFont="1" applyFill="1" applyBorder="1" applyAlignment="1">
      <alignment horizontal="right"/>
    </xf>
    <xf numFmtId="3" fontId="2" fillId="6" borderId="14" xfId="0" applyNumberFormat="1" applyFont="1" applyFill="1" applyBorder="1" applyAlignment="1">
      <alignment horizontal="right"/>
    </xf>
    <xf numFmtId="0" fontId="2" fillId="6" borderId="15" xfId="0" applyFont="1" applyFill="1" applyBorder="1"/>
    <xf numFmtId="0" fontId="11" fillId="6" borderId="17" xfId="0" applyFont="1" applyFill="1" applyBorder="1"/>
    <xf numFmtId="0" fontId="2" fillId="6" borderId="13" xfId="0" applyFont="1" applyFill="1" applyBorder="1"/>
    <xf numFmtId="0" fontId="2" fillId="6" borderId="17" xfId="0" applyFont="1" applyFill="1" applyBorder="1"/>
    <xf numFmtId="0" fontId="11" fillId="6" borderId="13" xfId="0" applyFont="1" applyFill="1" applyBorder="1" applyAlignment="1">
      <alignment horizontal="right"/>
    </xf>
    <xf numFmtId="0" fontId="11" fillId="6" borderId="13" xfId="0" applyFont="1" applyFill="1" applyBorder="1"/>
    <xf numFmtId="0" fontId="11" fillId="6" borderId="15" xfId="0" applyFont="1" applyFill="1" applyBorder="1"/>
    <xf numFmtId="3" fontId="31" fillId="6" borderId="18" xfId="0" applyNumberFormat="1" applyFont="1" applyFill="1" applyBorder="1" applyAlignment="1">
      <alignment horizontal="right"/>
    </xf>
    <xf numFmtId="3" fontId="2" fillId="6" borderId="18" xfId="0" applyNumberFormat="1" applyFont="1" applyFill="1" applyBorder="1"/>
    <xf numFmtId="3" fontId="11" fillId="6" borderId="9" xfId="0" applyNumberFormat="1" applyFont="1" applyFill="1" applyBorder="1"/>
    <xf numFmtId="3" fontId="11" fillId="6" borderId="10" xfId="0" applyNumberFormat="1" applyFont="1" applyFill="1" applyBorder="1"/>
    <xf numFmtId="3" fontId="11" fillId="6" borderId="15" xfId="0" applyNumberFormat="1" applyFont="1" applyFill="1" applyBorder="1"/>
    <xf numFmtId="0" fontId="11" fillId="6" borderId="9" xfId="0" applyFont="1" applyFill="1" applyBorder="1" applyAlignment="1">
      <alignment horizontal="right"/>
    </xf>
    <xf numFmtId="0" fontId="11" fillId="6" borderId="9" xfId="0" applyFont="1" applyFill="1" applyBorder="1"/>
    <xf numFmtId="0" fontId="0" fillId="6" borderId="0" xfId="0" applyFill="1" applyBorder="1"/>
    <xf numFmtId="0" fontId="0" fillId="7" borderId="0" xfId="0" applyFill="1"/>
    <xf numFmtId="0" fontId="41" fillId="7" borderId="7" xfId="0" applyFont="1" applyFill="1" applyBorder="1" applyAlignment="1">
      <alignment vertical="center"/>
    </xf>
    <xf numFmtId="0" fontId="0" fillId="7" borderId="7" xfId="0" applyFill="1" applyBorder="1"/>
    <xf numFmtId="0" fontId="0" fillId="7" borderId="0" xfId="0" applyFill="1" applyAlignment="1">
      <alignment vertical="center"/>
    </xf>
    <xf numFmtId="0" fontId="42" fillId="7" borderId="0" xfId="0" applyFont="1" applyFill="1" applyAlignment="1">
      <alignment vertical="center"/>
    </xf>
    <xf numFmtId="3" fontId="11" fillId="6" borderId="22" xfId="0" applyNumberFormat="1" applyFont="1" applyFill="1" applyBorder="1"/>
    <xf numFmtId="3" fontId="2" fillId="6" borderId="22" xfId="0" applyNumberFormat="1" applyFont="1" applyFill="1" applyBorder="1"/>
    <xf numFmtId="3" fontId="2" fillId="6" borderId="19" xfId="0" applyNumberFormat="1" applyFont="1" applyFill="1" applyBorder="1"/>
    <xf numFmtId="3" fontId="11" fillId="6" borderId="20" xfId="0" applyNumberFormat="1" applyFont="1" applyFill="1" applyBorder="1"/>
    <xf numFmtId="3" fontId="2" fillId="6" borderId="20" xfId="0" applyNumberFormat="1" applyFont="1" applyFill="1" applyBorder="1"/>
    <xf numFmtId="3" fontId="11" fillId="6" borderId="12" xfId="0" applyNumberFormat="1" applyFont="1" applyFill="1" applyBorder="1"/>
    <xf numFmtId="3" fontId="2" fillId="6" borderId="9" xfId="0" applyNumberFormat="1" applyFont="1" applyFill="1" applyBorder="1"/>
    <xf numFmtId="3" fontId="2" fillId="6" borderId="10" xfId="0" applyNumberFormat="1" applyFont="1" applyFill="1" applyBorder="1"/>
    <xf numFmtId="3" fontId="2" fillId="6" borderId="12" xfId="0" applyNumberFormat="1" applyFont="1" applyFill="1" applyBorder="1"/>
    <xf numFmtId="3" fontId="11" fillId="6" borderId="17" xfId="0" applyNumberFormat="1" applyFont="1" applyFill="1" applyBorder="1"/>
    <xf numFmtId="3" fontId="2" fillId="6" borderId="17" xfId="0" applyNumberFormat="1" applyFont="1" applyFill="1" applyBorder="1"/>
    <xf numFmtId="0" fontId="39" fillId="6" borderId="15" xfId="0" applyFont="1" applyFill="1" applyBorder="1" applyAlignment="1">
      <alignment horizontal="center" vertical="center" wrapText="1"/>
    </xf>
    <xf numFmtId="0" fontId="11" fillId="6" borderId="22" xfId="0" applyFont="1" applyFill="1" applyBorder="1"/>
    <xf numFmtId="0" fontId="2" fillId="6" borderId="22" xfId="0" applyFont="1" applyFill="1" applyBorder="1"/>
    <xf numFmtId="0" fontId="2" fillId="6" borderId="12" xfId="0" applyFont="1" applyFill="1" applyBorder="1"/>
    <xf numFmtId="0" fontId="2" fillId="6" borderId="0" xfId="0" applyFont="1" applyFill="1" applyAlignment="1">
      <alignment vertical="center"/>
    </xf>
    <xf numFmtId="0" fontId="73" fillId="6" borderId="0" xfId="4" applyFont="1" applyFill="1" applyAlignment="1" applyProtection="1"/>
    <xf numFmtId="0" fontId="73" fillId="6" borderId="0" xfId="4" applyFont="1" applyFill="1" applyAlignment="1" applyProtection="1">
      <alignment vertical="center"/>
    </xf>
    <xf numFmtId="0" fontId="11" fillId="6" borderId="0" xfId="0" applyFont="1" applyFill="1" applyBorder="1" applyAlignment="1">
      <alignment horizontal="right"/>
    </xf>
    <xf numFmtId="0" fontId="32" fillId="6" borderId="0" xfId="0" applyFont="1" applyFill="1" applyBorder="1"/>
    <xf numFmtId="3" fontId="31" fillId="6" borderId="13" xfId="0" applyNumberFormat="1" applyFont="1" applyFill="1" applyBorder="1" applyAlignment="1">
      <alignment horizontal="right"/>
    </xf>
    <xf numFmtId="3" fontId="11" fillId="6" borderId="13" xfId="0" applyNumberFormat="1" applyFont="1" applyFill="1" applyBorder="1" applyAlignment="1">
      <alignment horizontal="right"/>
    </xf>
    <xf numFmtId="3" fontId="11" fillId="6" borderId="13" xfId="0" applyNumberFormat="1" applyFont="1" applyFill="1" applyBorder="1"/>
    <xf numFmtId="0" fontId="11" fillId="6" borderId="12" xfId="0" applyFont="1" applyFill="1" applyBorder="1"/>
    <xf numFmtId="0" fontId="0" fillId="6" borderId="0" xfId="0" applyFont="1" applyFill="1"/>
    <xf numFmtId="0" fontId="0" fillId="6" borderId="0" xfId="0" applyFont="1" applyFill="1" applyBorder="1"/>
    <xf numFmtId="0" fontId="39" fillId="6" borderId="0" xfId="4" applyFont="1" applyFill="1" applyAlignment="1" applyProtection="1">
      <alignment vertical="top"/>
    </xf>
    <xf numFmtId="0" fontId="98" fillId="6" borderId="0" xfId="4" applyFont="1" applyFill="1" applyBorder="1" applyAlignment="1" applyProtection="1"/>
    <xf numFmtId="0" fontId="73" fillId="0" borderId="0" xfId="4" applyFont="1" applyAlignment="1" applyProtection="1"/>
    <xf numFmtId="0" fontId="8" fillId="6" borderId="9" xfId="0" applyNumberFormat="1" applyFont="1" applyFill="1" applyBorder="1" applyAlignment="1">
      <alignment horizontal="left"/>
    </xf>
    <xf numFmtId="1" fontId="8" fillId="6" borderId="9" xfId="0" applyNumberFormat="1" applyFont="1" applyFill="1" applyBorder="1" applyAlignment="1">
      <alignment horizontal="left"/>
    </xf>
    <xf numFmtId="1" fontId="8" fillId="6" borderId="14" xfId="0" applyNumberFormat="1" applyFont="1" applyFill="1" applyBorder="1" applyAlignment="1">
      <alignment horizontal="left"/>
    </xf>
    <xf numFmtId="49" fontId="8" fillId="6" borderId="14" xfId="0" applyNumberFormat="1" applyFont="1" applyFill="1" applyBorder="1" applyAlignment="1">
      <alignment horizontal="right"/>
    </xf>
    <xf numFmtId="0" fontId="8" fillId="6" borderId="1" xfId="0" applyFont="1" applyFill="1" applyBorder="1" applyAlignment="1"/>
    <xf numFmtId="0" fontId="74" fillId="6" borderId="0" xfId="0" applyFont="1" applyFill="1"/>
    <xf numFmtId="0" fontId="74" fillId="6" borderId="0" xfId="0" applyFont="1" applyFill="1" applyBorder="1"/>
    <xf numFmtId="0" fontId="32" fillId="6" borderId="0" xfId="4" applyFont="1" applyFill="1" applyBorder="1" applyAlignment="1" applyProtection="1"/>
    <xf numFmtId="0" fontId="31" fillId="6" borderId="0" xfId="4" applyFont="1" applyFill="1" applyBorder="1" applyAlignment="1" applyProtection="1"/>
    <xf numFmtId="0" fontId="38" fillId="6" borderId="12" xfId="0" applyFont="1" applyFill="1" applyBorder="1" applyAlignment="1"/>
    <xf numFmtId="0" fontId="93" fillId="14" borderId="2" xfId="1" applyNumberFormat="1" applyFont="1" applyFill="1" applyBorder="1" applyAlignment="1" applyProtection="1">
      <protection locked="0"/>
    </xf>
    <xf numFmtId="0" fontId="86" fillId="14" borderId="2" xfId="1" applyNumberFormat="1" applyFont="1" applyFill="1" applyBorder="1" applyAlignment="1" applyProtection="1">
      <protection locked="0"/>
    </xf>
    <xf numFmtId="0" fontId="86" fillId="14" borderId="2" xfId="1" applyFont="1" applyFill="1" applyBorder="1"/>
    <xf numFmtId="0" fontId="29" fillId="14" borderId="2" xfId="1" applyFont="1" applyFill="1" applyBorder="1"/>
    <xf numFmtId="0" fontId="5" fillId="14" borderId="2" xfId="1" applyFont="1" applyFill="1" applyBorder="1"/>
    <xf numFmtId="3" fontId="6" fillId="6" borderId="10" xfId="0" applyNumberFormat="1" applyFont="1" applyFill="1" applyBorder="1" applyAlignment="1">
      <alignment vertical="center"/>
    </xf>
    <xf numFmtId="0" fontId="38" fillId="6" borderId="11" xfId="0" applyFont="1" applyFill="1" applyBorder="1" applyAlignment="1">
      <alignment vertical="center"/>
    </xf>
    <xf numFmtId="0" fontId="38" fillId="6" borderId="12" xfId="0" applyFont="1" applyFill="1" applyBorder="1" applyAlignment="1">
      <alignment vertical="center"/>
    </xf>
    <xf numFmtId="0" fontId="0" fillId="2" borderId="0" xfId="0" applyFill="1" applyBorder="1" applyAlignment="1">
      <alignment vertical="center"/>
    </xf>
    <xf numFmtId="0" fontId="2" fillId="3" borderId="0" xfId="2" applyFont="1" applyFill="1" applyBorder="1" applyAlignment="1">
      <alignment horizontal="left" vertical="center" wrapText="1"/>
    </xf>
    <xf numFmtId="0" fontId="2" fillId="3" borderId="0" xfId="3" applyNumberFormat="1" applyFont="1" applyFill="1" applyBorder="1" applyAlignment="1" applyProtection="1">
      <alignment horizontal="left" vertical="center" wrapText="1"/>
      <protection locked="0"/>
    </xf>
    <xf numFmtId="3" fontId="6" fillId="6" borderId="10" xfId="0" applyNumberFormat="1" applyFont="1" applyFill="1" applyBorder="1" applyAlignment="1">
      <alignment horizontal="center" vertical="center"/>
    </xf>
    <xf numFmtId="0" fontId="38" fillId="6" borderId="11" xfId="0" applyFont="1" applyFill="1" applyBorder="1" applyAlignment="1">
      <alignment horizontal="center" vertical="center"/>
    </xf>
    <xf numFmtId="0" fontId="38" fillId="6" borderId="12" xfId="0" applyFont="1" applyFill="1" applyBorder="1" applyAlignment="1"/>
    <xf numFmtId="0" fontId="38" fillId="6" borderId="11" xfId="0" applyFont="1" applyFill="1" applyBorder="1" applyAlignment="1"/>
    <xf numFmtId="0" fontId="38" fillId="6" borderId="12" xfId="0" applyFont="1" applyFill="1" applyBorder="1" applyAlignment="1">
      <alignment horizontal="center" vertical="center"/>
    </xf>
    <xf numFmtId="3" fontId="6" fillId="0" borderId="0" xfId="0" applyNumberFormat="1" applyFont="1" applyFill="1" applyBorder="1" applyAlignment="1">
      <alignment horizontal="center" vertical="center"/>
    </xf>
    <xf numFmtId="0" fontId="38" fillId="0" borderId="0" xfId="0" applyFont="1" applyFill="1" applyBorder="1" applyAlignment="1">
      <alignment horizontal="center" vertical="center"/>
    </xf>
    <xf numFmtId="0" fontId="38" fillId="0" borderId="0" xfId="0" applyFont="1" applyFill="1" applyBorder="1" applyAlignment="1"/>
    <xf numFmtId="0" fontId="56" fillId="14" borderId="32" xfId="0" applyFont="1" applyFill="1" applyBorder="1" applyAlignment="1" applyProtection="1">
      <alignment horizontal="left" wrapText="1"/>
      <protection locked="0"/>
    </xf>
    <xf numFmtId="0" fontId="56" fillId="14" borderId="34" xfId="0" applyFont="1" applyFill="1" applyBorder="1" applyAlignment="1" applyProtection="1">
      <alignment horizontal="left" wrapText="1"/>
      <protection locked="0"/>
    </xf>
    <xf numFmtId="0" fontId="56" fillId="14" borderId="33" xfId="0" applyFont="1" applyFill="1" applyBorder="1" applyAlignment="1">
      <alignment horizontal="left"/>
    </xf>
    <xf numFmtId="0" fontId="56" fillId="14" borderId="37" xfId="0" applyFont="1" applyFill="1" applyBorder="1" applyAlignment="1">
      <alignment horizontal="left"/>
    </xf>
    <xf numFmtId="0" fontId="56" fillId="14" borderId="38" xfId="0" applyFont="1" applyFill="1" applyBorder="1" applyAlignment="1">
      <alignment horizontal="left"/>
    </xf>
    <xf numFmtId="0" fontId="34" fillId="0" borderId="0" xfId="0" applyFont="1" applyFill="1" applyAlignment="1" applyProtection="1">
      <alignment horizontal="left" wrapText="1"/>
      <protection locked="0"/>
    </xf>
    <xf numFmtId="0" fontId="0" fillId="8" borderId="3" xfId="0" applyFill="1" applyBorder="1" applyAlignment="1">
      <alignment horizontal="center" wrapText="1"/>
    </xf>
    <xf numFmtId="0" fontId="0" fillId="0" borderId="3" xfId="0" applyFill="1" applyBorder="1" applyAlignment="1" applyProtection="1">
      <alignment horizontal="left"/>
      <protection locked="0"/>
    </xf>
  </cellXfs>
  <cellStyles count="7">
    <cellStyle name="Hyperlink" xfId="4" builtinId="8"/>
    <cellStyle name="Normal" xfId="0" builtinId="0"/>
    <cellStyle name="Normal 2" xfId="1"/>
    <cellStyle name="Normal 2 2" xfId="2"/>
    <cellStyle name="Normal 3" xfId="3"/>
    <cellStyle name="Normal 4" xfId="5"/>
    <cellStyle name="Percent" xfId="6" builtinId="5"/>
  </cellStyles>
  <dxfs count="182">
    <dxf>
      <font>
        <color theme="7" tint="0.59996337778862885"/>
      </font>
      <fill>
        <patternFill>
          <bgColor theme="7" tint="0.59996337778862885"/>
        </patternFill>
      </fill>
    </dxf>
    <dxf>
      <font>
        <color rgb="FFFF0000"/>
      </font>
    </dxf>
    <dxf>
      <font>
        <color theme="7" tint="0.59996337778862885"/>
      </font>
      <fill>
        <patternFill>
          <bgColor theme="7" tint="0.59996337778862885"/>
        </patternFill>
      </fill>
    </dxf>
    <dxf>
      <font>
        <color rgb="FFFF0000"/>
      </font>
    </dxf>
    <dxf>
      <font>
        <color theme="7" tint="0.59996337778862885"/>
      </font>
      <fill>
        <patternFill>
          <bgColor theme="7" tint="0.59996337778862885"/>
        </patternFill>
      </fill>
    </dxf>
    <dxf>
      <font>
        <color rgb="FFFF0000"/>
      </font>
    </dxf>
    <dxf>
      <font>
        <color theme="7" tint="0.59996337778862885"/>
      </font>
      <fill>
        <patternFill>
          <bgColor theme="7" tint="0.59996337778862885"/>
        </patternFill>
      </fill>
    </dxf>
    <dxf>
      <font>
        <color rgb="FFFF0000"/>
      </font>
    </dxf>
    <dxf>
      <font>
        <b/>
        <i val="0"/>
      </font>
    </dxf>
    <dxf>
      <font>
        <color theme="8" tint="0.59996337778862885"/>
      </font>
    </dxf>
    <dxf>
      <font>
        <color theme="8" tint="0.59996337778862885"/>
      </font>
    </dxf>
    <dxf>
      <font>
        <color theme="8" tint="0.59996337778862885"/>
      </font>
    </dxf>
    <dxf>
      <font>
        <b/>
        <i val="0"/>
      </font>
    </dxf>
    <dxf>
      <font>
        <b/>
        <i val="0"/>
      </font>
    </dxf>
    <dxf>
      <numFmt numFmtId="3" formatCode="#,##0"/>
    </dxf>
    <dxf>
      <numFmt numFmtId="2" formatCode="0.00"/>
    </dxf>
    <dxf>
      <font>
        <b/>
        <i val="0"/>
      </font>
    </dxf>
    <dxf>
      <font>
        <b/>
        <i val="0"/>
      </font>
    </dxf>
    <dxf>
      <numFmt numFmtId="3" formatCode="#,##0"/>
    </dxf>
    <dxf>
      <numFmt numFmtId="2" formatCode="0.00"/>
    </dxf>
    <dxf>
      <font>
        <b/>
        <i val="0"/>
      </font>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rgb="FFFF0000"/>
      </font>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theme="0"/>
      </font>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7" tint="0.59996337778862885"/>
      </font>
      <fill>
        <patternFill>
          <bgColor theme="7" tint="0.59996337778862885"/>
        </patternFill>
      </fill>
    </dxf>
    <dxf>
      <font>
        <color theme="7" tint="0.59996337778862885"/>
      </font>
    </dxf>
    <dxf>
      <font>
        <color rgb="FFFF0000"/>
      </font>
    </dxf>
    <dxf>
      <font>
        <color theme="0"/>
      </font>
    </dxf>
    <dxf>
      <font>
        <color theme="0"/>
      </font>
      <fill>
        <patternFill>
          <bgColor theme="0"/>
        </patternFill>
      </fill>
    </dxf>
    <dxf>
      <font>
        <color rgb="FFFF000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rgb="FFFF0000"/>
      </font>
    </dxf>
    <dxf>
      <font>
        <color theme="0"/>
      </font>
      <fill>
        <patternFill>
          <bgColor theme="0"/>
        </patternFill>
      </fill>
    </dxf>
    <dxf>
      <font>
        <color theme="0"/>
      </font>
    </dxf>
    <dxf>
      <font>
        <color rgb="FFFF0000"/>
      </font>
    </dxf>
  </dxfs>
  <tableStyles count="0" defaultTableStyle="TableStyleMedium9"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708839026700924E-2"/>
          <c:y val="1.58506972388389E-2"/>
          <c:w val="0.93515701640557702"/>
          <c:h val="0.87081278846246257"/>
        </c:manualLayout>
      </c:layout>
      <c:lineChart>
        <c:grouping val="standard"/>
        <c:varyColors val="0"/>
        <c:ser>
          <c:idx val="0"/>
          <c:order val="0"/>
          <c:tx>
            <c:strRef>
              <c:f>Tables!$C$6</c:f>
              <c:strCache>
                <c:ptCount val="1"/>
                <c:pt idx="0">
                  <c:v>Ακαθάριστο Εγχώριο Προϊόν (ΑΕΠ)</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[0]!chrtGVA</c:f>
              <c:numCache>
                <c:formatCode>#,##0.00</c:formatCode>
                <c:ptCount val="21"/>
                <c:pt idx="0">
                  <c:v>69.18084691845128</c:v>
                </c:pt>
                <c:pt idx="1">
                  <c:v>70.29763933259926</c:v>
                </c:pt>
                <c:pt idx="2">
                  <c:v>71.979107407854954</c:v>
                </c:pt>
                <c:pt idx="3">
                  <c:v>75.617389810856068</c:v>
                </c:pt>
                <c:pt idx="4">
                  <c:v>79.174614984610244</c:v>
                </c:pt>
                <c:pt idx="5">
                  <c:v>83.70586901534088</c:v>
                </c:pt>
                <c:pt idx="6">
                  <c:v>86.70900942121763</c:v>
                </c:pt>
                <c:pt idx="7">
                  <c:v>89.512755098577244</c:v>
                </c:pt>
                <c:pt idx="8">
                  <c:v>92.026994184886135</c:v>
                </c:pt>
                <c:pt idx="9">
                  <c:v>96.262177049376191</c:v>
                </c:pt>
                <c:pt idx="10">
                  <c:v>100</c:v>
                </c:pt>
                <c:pt idx="11">
                  <c:v>104.52202153615133</c:v>
                </c:pt>
                <c:pt idx="12">
                  <c:v>109.6791843905671</c:v>
                </c:pt>
                <c:pt idx="13">
                  <c:v>113.68554395006851</c:v>
                </c:pt>
                <c:pt idx="14">
                  <c:v>111.37891379701274</c:v>
                </c:pt>
                <c:pt idx="15">
                  <c:v>112.89854167317242</c:v>
                </c:pt>
                <c:pt idx="16">
                  <c:v>113.35500706693151</c:v>
                </c:pt>
                <c:pt idx="17">
                  <c:v>110.57980744817924</c:v>
                </c:pt>
                <c:pt idx="18">
                  <c:v>104.01240141257166</c:v>
                </c:pt>
                <c:pt idx="19">
                  <c:v>101.41501556625741</c:v>
                </c:pt>
                <c:pt idx="20">
                  <c:v>103.02377774670109</c:v>
                </c:pt>
              </c:numCache>
            </c:numRef>
          </c:val>
          <c:smooth val="0"/>
          <c:extLst>
            <c:ext xmlns:c16="http://schemas.microsoft.com/office/drawing/2014/chart" uri="{C3380CC4-5D6E-409C-BE32-E72D297353CC}">
              <c16:uniqueId val="{00000000-9EE5-42FF-B5CA-C469067E3C26}"/>
            </c:ext>
          </c:extLst>
        </c:ser>
        <c:ser>
          <c:idx val="1"/>
          <c:order val="1"/>
          <c:tx>
            <c:strRef>
              <c:f>Tables!$F$6</c:f>
              <c:strCache>
                <c:ptCount val="1"/>
                <c:pt idx="0">
                  <c:v>Συνολικές Ώρες Εργασίας</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[0]!chrtHW</c:f>
              <c:numCache>
                <c:formatCode>#,##0.00</c:formatCode>
                <c:ptCount val="21"/>
                <c:pt idx="0">
                  <c:v>83.270106508640069</c:v>
                </c:pt>
                <c:pt idx="1">
                  <c:v>83.666562370726339</c:v>
                </c:pt>
                <c:pt idx="2">
                  <c:v>84.521428493419108</c:v>
                </c:pt>
                <c:pt idx="3">
                  <c:v>86.127966608321913</c:v>
                </c:pt>
                <c:pt idx="4">
                  <c:v>88.048926387842798</c:v>
                </c:pt>
                <c:pt idx="5">
                  <c:v>89.816196361772782</c:v>
                </c:pt>
                <c:pt idx="6">
                  <c:v>92.92664726455358</c:v>
                </c:pt>
                <c:pt idx="7">
                  <c:v>93.525094566500371</c:v>
                </c:pt>
                <c:pt idx="8">
                  <c:v>96.528319351786394</c:v>
                </c:pt>
                <c:pt idx="9">
                  <c:v>98.398542603484898</c:v>
                </c:pt>
                <c:pt idx="10">
                  <c:v>100</c:v>
                </c:pt>
                <c:pt idx="11">
                  <c:v>101.25129680337596</c:v>
                </c:pt>
                <c:pt idx="12">
                  <c:v>107.04537634474191</c:v>
                </c:pt>
                <c:pt idx="13">
                  <c:v>110.9088467410497</c:v>
                </c:pt>
                <c:pt idx="14">
                  <c:v>110.01085850245063</c:v>
                </c:pt>
                <c:pt idx="15">
                  <c:v>110.32459301101622</c:v>
                </c:pt>
                <c:pt idx="16">
                  <c:v>110.01306409710926</c:v>
                </c:pt>
                <c:pt idx="17">
                  <c:v>106.10703224142861</c:v>
                </c:pt>
                <c:pt idx="18">
                  <c:v>98.238328888857694</c:v>
                </c:pt>
                <c:pt idx="19">
                  <c:v>95.383117724654738</c:v>
                </c:pt>
                <c:pt idx="20">
                  <c:v>96.071671048766518</c:v>
                </c:pt>
              </c:numCache>
            </c:numRef>
          </c:val>
          <c:smooth val="0"/>
          <c:extLst>
            <c:ext xmlns:c16="http://schemas.microsoft.com/office/drawing/2014/chart" uri="{C3380CC4-5D6E-409C-BE32-E72D297353CC}">
              <c16:uniqueId val="{00000001-9EE5-42FF-B5CA-C469067E3C26}"/>
            </c:ext>
          </c:extLst>
        </c:ser>
        <c:ser>
          <c:idx val="3"/>
          <c:order val="2"/>
          <c:tx>
            <c:strRef>
              <c:f>Tables!$H$6</c:f>
              <c:strCache>
                <c:ptCount val="1"/>
                <c:pt idx="0">
                  <c:v>Παραγωγικότητα Εργασίας (ΑΕΠ ανά ώρα εργασίας)</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[0]!chrtP2</c:f>
              <c:numCache>
                <c:formatCode>#,##0.00</c:formatCode>
                <c:ptCount val="21"/>
                <c:pt idx="0">
                  <c:v>83.080050955949119</c:v>
                </c:pt>
                <c:pt idx="1">
                  <c:v>84.021187605522258</c:v>
                </c:pt>
                <c:pt idx="2">
                  <c:v>85.160779569005129</c:v>
                </c:pt>
                <c:pt idx="3">
                  <c:v>87.796557597529173</c:v>
                </c:pt>
                <c:pt idx="4">
                  <c:v>89.921158874621028</c:v>
                </c:pt>
                <c:pt idx="5">
                  <c:v>93.196853581040145</c:v>
                </c:pt>
                <c:pt idx="6">
                  <c:v>93.30909052853815</c:v>
                </c:pt>
                <c:pt idx="7">
                  <c:v>95.709879271952829</c:v>
                </c:pt>
                <c:pt idx="8">
                  <c:v>95.336782824845727</c:v>
                </c:pt>
                <c:pt idx="9">
                  <c:v>97.828864638048984</c:v>
                </c:pt>
                <c:pt idx="10">
                  <c:v>100</c:v>
                </c:pt>
                <c:pt idx="11">
                  <c:v>103.23030404156395</c:v>
                </c:pt>
                <c:pt idx="12">
                  <c:v>102.46045941988467</c:v>
                </c:pt>
                <c:pt idx="13">
                  <c:v>102.50358496243481</c:v>
                </c:pt>
                <c:pt idx="14">
                  <c:v>101.24356387468028</c:v>
                </c:pt>
                <c:pt idx="15">
                  <c:v>102.33306880352524</c:v>
                </c:pt>
                <c:pt idx="16">
                  <c:v>103.03776919336805</c:v>
                </c:pt>
                <c:pt idx="17">
                  <c:v>104.21534285924949</c:v>
                </c:pt>
                <c:pt idx="18">
                  <c:v>105.87761680091941</c:v>
                </c:pt>
                <c:pt idx="19">
                  <c:v>106.32386315890317</c:v>
                </c:pt>
                <c:pt idx="20">
                  <c:v>107.23637532484018</c:v>
                </c:pt>
              </c:numCache>
            </c:numRef>
          </c:val>
          <c:smooth val="0"/>
          <c:extLst>
            <c:ext xmlns:c16="http://schemas.microsoft.com/office/drawing/2014/chart" uri="{C3380CC4-5D6E-409C-BE32-E72D297353CC}">
              <c16:uniqueId val="{00000002-9EE5-42FF-B5CA-C469067E3C26}"/>
            </c:ext>
          </c:extLst>
        </c:ser>
        <c:dLbls>
          <c:showLegendKey val="0"/>
          <c:showVal val="0"/>
          <c:showCatName val="0"/>
          <c:showSerName val="0"/>
          <c:showPercent val="0"/>
          <c:showBubbleSize val="0"/>
        </c:dLbls>
        <c:smooth val="0"/>
        <c:axId val="120013568"/>
        <c:axId val="120015104"/>
      </c:lineChart>
      <c:catAx>
        <c:axId val="120013568"/>
        <c:scaling>
          <c:orientation val="minMax"/>
        </c:scaling>
        <c:delete val="0"/>
        <c:axPos val="b"/>
        <c:numFmt formatCode="General" sourceLinked="1"/>
        <c:majorTickMark val="out"/>
        <c:minorTickMark val="none"/>
        <c:tickLblPos val="nextTo"/>
        <c:txPr>
          <a:bodyPr/>
          <a:lstStyle/>
          <a:p>
            <a:pPr>
              <a:defRPr lang="en-US"/>
            </a:pPr>
            <a:endParaRPr lang="en-US"/>
          </a:p>
        </c:txPr>
        <c:crossAx val="120015104"/>
        <c:crosses val="autoZero"/>
        <c:auto val="1"/>
        <c:lblAlgn val="ctr"/>
        <c:lblOffset val="100"/>
        <c:noMultiLvlLbl val="0"/>
      </c:catAx>
      <c:valAx>
        <c:axId val="120015104"/>
        <c:scaling>
          <c:orientation val="minMax"/>
          <c:min val="50"/>
        </c:scaling>
        <c:delete val="0"/>
        <c:axPos val="l"/>
        <c:majorGridlines/>
        <c:numFmt formatCode="#,##0" sourceLinked="0"/>
        <c:majorTickMark val="out"/>
        <c:minorTickMark val="none"/>
        <c:tickLblPos val="nextTo"/>
        <c:txPr>
          <a:bodyPr/>
          <a:lstStyle/>
          <a:p>
            <a:pPr>
              <a:defRPr lang="en-US"/>
            </a:pPr>
            <a:endParaRPr lang="en-US"/>
          </a:p>
        </c:txPr>
        <c:crossAx val="120013568"/>
        <c:crosses val="autoZero"/>
        <c:crossBetween val="between"/>
      </c:valAx>
      <c:spPr>
        <a:gradFill>
          <a:gsLst>
            <a:gs pos="0">
              <a:srgbClr val="FFEFD1"/>
            </a:gs>
            <a:gs pos="64999">
              <a:srgbClr val="F0EBD5"/>
            </a:gs>
            <a:gs pos="100000">
              <a:srgbClr val="D1C39F"/>
            </a:gs>
          </a:gsLst>
          <a:lin ang="5400000" scaled="0"/>
        </a:gradFill>
      </c:spPr>
    </c:plotArea>
    <c:legend>
      <c:legendPos val="b"/>
      <c:layout>
        <c:manualLayout>
          <c:xMode val="edge"/>
          <c:yMode val="edge"/>
          <c:x val="5.2500000000000012E-2"/>
          <c:y val="0.916945254276332"/>
          <c:w val="0.93517857142858762"/>
          <c:h val="8.3054745723683834E-2"/>
        </c:manualLayout>
      </c:layout>
      <c:overlay val="0"/>
      <c:txPr>
        <a:bodyPr/>
        <a:lstStyle/>
        <a:p>
          <a:pPr>
            <a:defRPr lang="en-US"/>
          </a:pPr>
          <a:endParaRPr lang="en-US"/>
        </a:p>
      </c:txPr>
    </c:legend>
    <c:plotVisOnly val="1"/>
    <c:dispBlanksAs val="gap"/>
    <c:showDLblsOverMax val="0"/>
  </c:chart>
  <c:printSettings>
    <c:headerFooter/>
    <c:pageMargins b="0.75000000000001388" l="0.70000000000000062" r="0.70000000000000062" t="0.7500000000000138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l-GR"/>
              <a:t>Πρωτογενής Τομέας</a:t>
            </a:r>
            <a:endParaRPr lang="en-US"/>
          </a:p>
        </c:rich>
      </c:tx>
      <c:overlay val="0"/>
    </c:title>
    <c:autoTitleDeleted val="0"/>
    <c:plotArea>
      <c:layout>
        <c:manualLayout>
          <c:layoutTarget val="inner"/>
          <c:xMode val="edge"/>
          <c:yMode val="edge"/>
          <c:x val="8.741907261592298E-2"/>
          <c:y val="0.11004106705181206"/>
          <c:w val="0.8820253718285217"/>
          <c:h val="0.52615533154811922"/>
        </c:manualLayout>
      </c:layout>
      <c:barChart>
        <c:barDir val="col"/>
        <c:grouping val="clustered"/>
        <c:varyColors val="0"/>
        <c:ser>
          <c:idx val="0"/>
          <c:order val="0"/>
          <c:tx>
            <c:strRef>
              <c:f>'Tables (2&amp;3)'!$J$8</c:f>
              <c:strCache>
                <c:ptCount val="1"/>
                <c:pt idx="0">
                  <c:v>A_B</c:v>
                </c:pt>
              </c:strCache>
            </c:strRef>
          </c:tx>
          <c:invertIfNegative val="0"/>
          <c:cat>
            <c:multiLvlStrRef>
              <c:f>'Tables (2&amp;3)'!$K$6:$O$7</c:f>
              <c:multiLvlStrCache>
                <c:ptCount val="5"/>
                <c:lvl>
                  <c:pt idx="0">
                    <c:v>%</c:v>
                  </c:pt>
                  <c:pt idx="1">
                    <c:v>%</c:v>
                  </c:pt>
                  <c:pt idx="2">
                    <c:v>%</c:v>
                  </c:pt>
                  <c:pt idx="3">
                    <c:v>%</c:v>
                  </c:pt>
                  <c:pt idx="4">
                    <c:v>%</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(2&amp;3)'!$K$8:$O$8</c:f>
              <c:numCache>
                <c:formatCode>General</c:formatCode>
                <c:ptCount val="5"/>
                <c:pt idx="0">
                  <c:v>0</c:v>
                </c:pt>
              </c:numCache>
            </c:numRef>
          </c:val>
          <c:extLst>
            <c:ext xmlns:c16="http://schemas.microsoft.com/office/drawing/2014/chart" uri="{C3380CC4-5D6E-409C-BE32-E72D297353CC}">
              <c16:uniqueId val="{00000000-4983-4271-AEFC-A22324822F17}"/>
            </c:ext>
          </c:extLst>
        </c:ser>
        <c:ser>
          <c:idx val="2"/>
          <c:order val="1"/>
          <c:tx>
            <c:strRef>
              <c:f>'Tables (2&amp;3)'!$J$10</c:f>
              <c:strCache>
                <c:ptCount val="1"/>
                <c:pt idx="0">
                  <c:v>1996-2008</c:v>
                </c:pt>
              </c:strCache>
            </c:strRef>
          </c:tx>
          <c:spPr>
            <a:solidFill>
              <a:srgbClr val="007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(2&amp;3)'!$K$6:$O$7</c:f>
              <c:multiLvlStrCache>
                <c:ptCount val="5"/>
                <c:lvl>
                  <c:pt idx="0">
                    <c:v>%</c:v>
                  </c:pt>
                  <c:pt idx="1">
                    <c:v>%</c:v>
                  </c:pt>
                  <c:pt idx="2">
                    <c:v>%</c:v>
                  </c:pt>
                  <c:pt idx="3">
                    <c:v>%</c:v>
                  </c:pt>
                  <c:pt idx="4">
                    <c:v>%</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(2&amp;3)'!$K$10:$O$10</c:f>
              <c:numCache>
                <c:formatCode>[&lt;1000]#,##0.0;#,##0</c:formatCode>
                <c:ptCount val="5"/>
                <c:pt idx="0">
                  <c:v>-1.1578858612967271</c:v>
                </c:pt>
                <c:pt idx="1">
                  <c:v>-1.7670138906962927</c:v>
                </c:pt>
                <c:pt idx="2">
                  <c:v>-0.90930860941320657</c:v>
                </c:pt>
                <c:pt idx="3">
                  <c:v>0.79681126524972368</c:v>
                </c:pt>
                <c:pt idx="4">
                  <c:v>-3.786068610121697E-2</c:v>
                </c:pt>
              </c:numCache>
            </c:numRef>
          </c:val>
          <c:extLst>
            <c:ext xmlns:c16="http://schemas.microsoft.com/office/drawing/2014/chart" uri="{C3380CC4-5D6E-409C-BE32-E72D297353CC}">
              <c16:uniqueId val="{00000001-4983-4271-AEFC-A22324822F17}"/>
            </c:ext>
          </c:extLst>
        </c:ser>
        <c:ser>
          <c:idx val="3"/>
          <c:order val="2"/>
          <c:tx>
            <c:strRef>
              <c:f>'Tables (2&amp;3)'!$J$11</c:f>
              <c:strCache>
                <c:ptCount val="1"/>
                <c:pt idx="0">
                  <c:v>2009-2015</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(2&amp;3)'!$K$6:$O$7</c:f>
              <c:multiLvlStrCache>
                <c:ptCount val="5"/>
                <c:lvl>
                  <c:pt idx="0">
                    <c:v>%</c:v>
                  </c:pt>
                  <c:pt idx="1">
                    <c:v>%</c:v>
                  </c:pt>
                  <c:pt idx="2">
                    <c:v>%</c:v>
                  </c:pt>
                  <c:pt idx="3">
                    <c:v>%</c:v>
                  </c:pt>
                  <c:pt idx="4">
                    <c:v>%</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(2&amp;3)'!$K$11:$O$11</c:f>
              <c:numCache>
                <c:formatCode>[&lt;1000]#,##0.0;#,##0</c:formatCode>
                <c:ptCount val="5"/>
                <c:pt idx="0">
                  <c:v>-1.0645586195282664</c:v>
                </c:pt>
                <c:pt idx="1">
                  <c:v>-2.191980402201994</c:v>
                </c:pt>
                <c:pt idx="2">
                  <c:v>-3.0132604282618156</c:v>
                </c:pt>
                <c:pt idx="3">
                  <c:v>1.5423105022154968</c:v>
                </c:pt>
                <c:pt idx="4">
                  <c:v>2.2598591054672199</c:v>
                </c:pt>
              </c:numCache>
            </c:numRef>
          </c:val>
          <c:extLst>
            <c:ext xmlns:c16="http://schemas.microsoft.com/office/drawing/2014/chart" uri="{C3380CC4-5D6E-409C-BE32-E72D297353CC}">
              <c16:uniqueId val="{00000002-4983-4271-AEFC-A22324822F17}"/>
            </c:ext>
          </c:extLst>
        </c:ser>
        <c:dLbls>
          <c:showLegendKey val="0"/>
          <c:showVal val="0"/>
          <c:showCatName val="0"/>
          <c:showSerName val="0"/>
          <c:showPercent val="0"/>
          <c:showBubbleSize val="0"/>
        </c:dLbls>
        <c:gapWidth val="150"/>
        <c:axId val="121174272"/>
        <c:axId val="121053184"/>
      </c:barChart>
      <c:catAx>
        <c:axId val="121174272"/>
        <c:scaling>
          <c:orientation val="minMax"/>
        </c:scaling>
        <c:delete val="0"/>
        <c:axPos val="b"/>
        <c:numFmt formatCode="General" sourceLinked="0"/>
        <c:majorTickMark val="out"/>
        <c:minorTickMark val="none"/>
        <c:tickLblPos val="low"/>
        <c:crossAx val="121053184"/>
        <c:crosses val="autoZero"/>
        <c:auto val="1"/>
        <c:lblAlgn val="ctr"/>
        <c:lblOffset val="100"/>
        <c:noMultiLvlLbl val="0"/>
      </c:catAx>
      <c:valAx>
        <c:axId val="121053184"/>
        <c:scaling>
          <c:orientation val="minMax"/>
          <c:max val="6"/>
          <c:min val="-12"/>
        </c:scaling>
        <c:delete val="0"/>
        <c:axPos val="l"/>
        <c:majorGridlines/>
        <c:numFmt formatCode="General" sourceLinked="1"/>
        <c:majorTickMark val="out"/>
        <c:minorTickMark val="none"/>
        <c:tickLblPos val="nextTo"/>
        <c:crossAx val="121174272"/>
        <c:crosses val="autoZero"/>
        <c:crossBetween val="between"/>
      </c:valAx>
      <c:spPr>
        <a:gradFill>
          <a:gsLst>
            <a:gs pos="0">
              <a:srgbClr val="FFEFD1"/>
            </a:gs>
            <a:gs pos="64999">
              <a:srgbClr val="F0EBD5"/>
            </a:gs>
            <a:gs pos="100000">
              <a:srgbClr val="D1C39F"/>
            </a:gs>
          </a:gsLst>
          <a:lin ang="5400000" scaled="0"/>
        </a:gradFill>
      </c:spPr>
    </c:plotArea>
    <c:legend>
      <c:legendPos val="b"/>
      <c:legendEntry>
        <c:idx val="0"/>
        <c:delete val="1"/>
      </c:legendEntry>
      <c:layout>
        <c:manualLayout>
          <c:xMode val="edge"/>
          <c:yMode val="edge"/>
          <c:x val="0.35476304916406531"/>
          <c:y val="0.87670128085948162"/>
          <c:w val="0.29024554511112149"/>
          <c:h val="5.9136837481012533E-2"/>
        </c:manualLayout>
      </c:layout>
      <c:overlay val="0"/>
    </c:legend>
    <c:plotVisOnly val="1"/>
    <c:dispBlanksAs val="gap"/>
    <c:showDLblsOverMax val="0"/>
  </c:chart>
  <c:printSettings>
    <c:headerFooter/>
    <c:pageMargins b="0.75000000000000333" l="0.70000000000000062" r="0.70000000000000062" t="0.750000000000003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l-GR"/>
              <a:t>Δευτερογενής Τομέας</a:t>
            </a:r>
          </a:p>
        </c:rich>
      </c:tx>
      <c:overlay val="0"/>
    </c:title>
    <c:autoTitleDeleted val="0"/>
    <c:plotArea>
      <c:layout/>
      <c:barChart>
        <c:barDir val="col"/>
        <c:grouping val="clustered"/>
        <c:varyColors val="0"/>
        <c:ser>
          <c:idx val="0"/>
          <c:order val="0"/>
          <c:tx>
            <c:strRef>
              <c:f>'Tables (2&amp;3)'!$J$14</c:f>
              <c:strCache>
                <c:ptCount val="1"/>
                <c:pt idx="0">
                  <c:v>1996-2008</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(2&amp;3)'!$K$6:$O$7</c:f>
              <c:multiLvlStrCache>
                <c:ptCount val="5"/>
                <c:lvl>
                  <c:pt idx="0">
                    <c:v>%</c:v>
                  </c:pt>
                  <c:pt idx="1">
                    <c:v>%</c:v>
                  </c:pt>
                  <c:pt idx="2">
                    <c:v>%</c:v>
                  </c:pt>
                  <c:pt idx="3">
                    <c:v>%</c:v>
                  </c:pt>
                  <c:pt idx="4">
                    <c:v>%</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(2&amp;3)'!$K$14:$O$14</c:f>
              <c:numCache>
                <c:formatCode>[&lt;1000]#,##0.0;#,##0</c:formatCode>
                <c:ptCount val="5"/>
                <c:pt idx="0">
                  <c:v>2.3537587306240919</c:v>
                </c:pt>
                <c:pt idx="1">
                  <c:v>0.91837288181778676</c:v>
                </c:pt>
                <c:pt idx="2">
                  <c:v>0.74850216255921664</c:v>
                </c:pt>
                <c:pt idx="3">
                  <c:v>1.4739648760287614</c:v>
                </c:pt>
                <c:pt idx="4">
                  <c:v>1.6297671557676783</c:v>
                </c:pt>
              </c:numCache>
            </c:numRef>
          </c:val>
          <c:extLst>
            <c:ext xmlns:c16="http://schemas.microsoft.com/office/drawing/2014/chart" uri="{C3380CC4-5D6E-409C-BE32-E72D297353CC}">
              <c16:uniqueId val="{00000000-AEFC-4859-8DC2-3BCF0D1410CF}"/>
            </c:ext>
          </c:extLst>
        </c:ser>
        <c:ser>
          <c:idx val="1"/>
          <c:order val="1"/>
          <c:tx>
            <c:strRef>
              <c:f>'Tables (2&amp;3)'!$J$15</c:f>
              <c:strCache>
                <c:ptCount val="1"/>
                <c:pt idx="0">
                  <c:v>2009-2015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(2&amp;3)'!$K$6:$O$7</c:f>
              <c:multiLvlStrCache>
                <c:ptCount val="5"/>
                <c:lvl>
                  <c:pt idx="0">
                    <c:v>%</c:v>
                  </c:pt>
                  <c:pt idx="1">
                    <c:v>%</c:v>
                  </c:pt>
                  <c:pt idx="2">
                    <c:v>%</c:v>
                  </c:pt>
                  <c:pt idx="3">
                    <c:v>%</c:v>
                  </c:pt>
                  <c:pt idx="4">
                    <c:v>%</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(2&amp;3)'!$K$15:$O$15</c:f>
              <c:numCache>
                <c:formatCode>[&lt;1000]#,##0.0;#,##0</c:formatCode>
                <c:ptCount val="5"/>
                <c:pt idx="0">
                  <c:v>-8.936426904481257</c:v>
                </c:pt>
                <c:pt idx="1">
                  <c:v>-5.8909754225448276</c:v>
                </c:pt>
                <c:pt idx="2">
                  <c:v>-6.9248362301612545</c:v>
                </c:pt>
                <c:pt idx="3">
                  <c:v>-3.2252022994883509</c:v>
                </c:pt>
                <c:pt idx="4">
                  <c:v>-2.0977963373671322</c:v>
                </c:pt>
              </c:numCache>
            </c:numRef>
          </c:val>
          <c:extLst>
            <c:ext xmlns:c16="http://schemas.microsoft.com/office/drawing/2014/chart" uri="{C3380CC4-5D6E-409C-BE32-E72D297353CC}">
              <c16:uniqueId val="{00000001-AEFC-4859-8DC2-3BCF0D1410CF}"/>
            </c:ext>
          </c:extLst>
        </c:ser>
        <c:dLbls>
          <c:showLegendKey val="0"/>
          <c:showVal val="0"/>
          <c:showCatName val="0"/>
          <c:showSerName val="0"/>
          <c:showPercent val="0"/>
          <c:showBubbleSize val="0"/>
        </c:dLbls>
        <c:gapWidth val="150"/>
        <c:axId val="121083392"/>
        <c:axId val="121084928"/>
      </c:barChart>
      <c:catAx>
        <c:axId val="121083392"/>
        <c:scaling>
          <c:orientation val="minMax"/>
        </c:scaling>
        <c:delete val="0"/>
        <c:axPos val="b"/>
        <c:numFmt formatCode="General" sourceLinked="0"/>
        <c:majorTickMark val="out"/>
        <c:minorTickMark val="none"/>
        <c:tickLblPos val="low"/>
        <c:crossAx val="121084928"/>
        <c:crosses val="autoZero"/>
        <c:auto val="1"/>
        <c:lblAlgn val="ctr"/>
        <c:lblOffset val="100"/>
        <c:noMultiLvlLbl val="0"/>
      </c:catAx>
      <c:valAx>
        <c:axId val="121084928"/>
        <c:scaling>
          <c:orientation val="minMax"/>
          <c:max val="6"/>
          <c:min val="-12"/>
        </c:scaling>
        <c:delete val="0"/>
        <c:axPos val="l"/>
        <c:majorGridlines/>
        <c:numFmt formatCode="[&lt;1000]#,##0.0;#,##0" sourceLinked="1"/>
        <c:majorTickMark val="out"/>
        <c:minorTickMark val="none"/>
        <c:tickLblPos val="nextTo"/>
        <c:crossAx val="121083392"/>
        <c:crosses val="autoZero"/>
        <c:crossBetween val="between"/>
      </c:valAx>
      <c:spPr>
        <a:gradFill>
          <a:gsLst>
            <a:gs pos="0">
              <a:srgbClr val="FFEFD1"/>
            </a:gs>
            <a:gs pos="64999">
              <a:srgbClr val="F0EBD5"/>
            </a:gs>
            <a:gs pos="100000">
              <a:srgbClr val="D1C39F"/>
            </a:gs>
          </a:gsLst>
          <a:lin ang="5400000" scaled="0"/>
        </a:gradFill>
      </c:spPr>
    </c:plotArea>
    <c:legend>
      <c:legendPos val="b"/>
      <c:overlay val="0"/>
    </c:legend>
    <c:plotVisOnly val="1"/>
    <c:dispBlanksAs val="gap"/>
    <c:showDLblsOverMax val="0"/>
  </c:chart>
  <c:printSettings>
    <c:headerFooter/>
    <c:pageMargins b="0.75000000000000333" l="0.70000000000000062" r="0.70000000000000062" t="0.750000000000003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l-GR"/>
              <a:t>Τριτογενής Τομέας</a:t>
            </a:r>
          </a:p>
        </c:rich>
      </c:tx>
      <c:overlay val="0"/>
    </c:title>
    <c:autoTitleDeleted val="0"/>
    <c:plotArea>
      <c:layout/>
      <c:barChart>
        <c:barDir val="col"/>
        <c:grouping val="clustered"/>
        <c:varyColors val="0"/>
        <c:ser>
          <c:idx val="0"/>
          <c:order val="0"/>
          <c:tx>
            <c:strRef>
              <c:f>'Tables (2&amp;3)'!$J$18</c:f>
              <c:strCache>
                <c:ptCount val="1"/>
                <c:pt idx="0">
                  <c:v>1996-2008</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(2&amp;3)'!$K$6:$O$7</c:f>
              <c:multiLvlStrCache>
                <c:ptCount val="5"/>
                <c:lvl>
                  <c:pt idx="0">
                    <c:v>%</c:v>
                  </c:pt>
                  <c:pt idx="1">
                    <c:v>%</c:v>
                  </c:pt>
                  <c:pt idx="2">
                    <c:v>%</c:v>
                  </c:pt>
                  <c:pt idx="3">
                    <c:v>%</c:v>
                  </c:pt>
                  <c:pt idx="4">
                    <c:v>%</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(2&amp;3)'!$K$18:$O$18</c:f>
              <c:numCache>
                <c:formatCode>[&lt;1000]#,##0.0;#,##0</c:formatCode>
                <c:ptCount val="5"/>
                <c:pt idx="0">
                  <c:v>4.6021319299524173</c:v>
                </c:pt>
                <c:pt idx="1">
                  <c:v>3.1452509240021369</c:v>
                </c:pt>
                <c:pt idx="2">
                  <c:v>3.2329926076437157</c:v>
                </c:pt>
                <c:pt idx="3">
                  <c:v>1.4132902503484788</c:v>
                </c:pt>
                <c:pt idx="4">
                  <c:v>1.3388768414605723</c:v>
                </c:pt>
              </c:numCache>
            </c:numRef>
          </c:val>
          <c:extLst>
            <c:ext xmlns:c16="http://schemas.microsoft.com/office/drawing/2014/chart" uri="{C3380CC4-5D6E-409C-BE32-E72D297353CC}">
              <c16:uniqueId val="{00000000-4E26-4FCB-8EB7-9A97261B0505}"/>
            </c:ext>
          </c:extLst>
        </c:ser>
        <c:ser>
          <c:idx val="1"/>
          <c:order val="1"/>
          <c:tx>
            <c:strRef>
              <c:f>'Tables (2&amp;3)'!$J$19</c:f>
              <c:strCache>
                <c:ptCount val="1"/>
                <c:pt idx="0">
                  <c:v>2009-2015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(2&amp;3)'!$K$6:$O$7</c:f>
              <c:multiLvlStrCache>
                <c:ptCount val="5"/>
                <c:lvl>
                  <c:pt idx="0">
                    <c:v>%</c:v>
                  </c:pt>
                  <c:pt idx="1">
                    <c:v>%</c:v>
                  </c:pt>
                  <c:pt idx="2">
                    <c:v>%</c:v>
                  </c:pt>
                  <c:pt idx="3">
                    <c:v>%</c:v>
                  </c:pt>
                  <c:pt idx="4">
                    <c:v>%</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(2&amp;3)'!$K$19:$O$19</c:f>
              <c:numCache>
                <c:formatCode>[&lt;1000]#,##0.0;#,##0</c:formatCode>
                <c:ptCount val="5"/>
                <c:pt idx="0">
                  <c:v>-1.1339338314685301E-2</c:v>
                </c:pt>
                <c:pt idx="1">
                  <c:v>-0.16380226753048982</c:v>
                </c:pt>
                <c:pt idx="2">
                  <c:v>-0.69223820781711964</c:v>
                </c:pt>
                <c:pt idx="3">
                  <c:v>0.14841840883326651</c:v>
                </c:pt>
                <c:pt idx="4">
                  <c:v>0.6834191645108163</c:v>
                </c:pt>
              </c:numCache>
            </c:numRef>
          </c:val>
          <c:extLst>
            <c:ext xmlns:c16="http://schemas.microsoft.com/office/drawing/2014/chart" uri="{C3380CC4-5D6E-409C-BE32-E72D297353CC}">
              <c16:uniqueId val="{00000001-4E26-4FCB-8EB7-9A97261B0505}"/>
            </c:ext>
          </c:extLst>
        </c:ser>
        <c:dLbls>
          <c:showLegendKey val="0"/>
          <c:showVal val="0"/>
          <c:showCatName val="0"/>
          <c:showSerName val="0"/>
          <c:showPercent val="0"/>
          <c:showBubbleSize val="0"/>
        </c:dLbls>
        <c:gapWidth val="150"/>
        <c:axId val="121393536"/>
        <c:axId val="121395072"/>
      </c:barChart>
      <c:catAx>
        <c:axId val="121393536"/>
        <c:scaling>
          <c:orientation val="minMax"/>
        </c:scaling>
        <c:delete val="0"/>
        <c:axPos val="b"/>
        <c:numFmt formatCode="General" sourceLinked="0"/>
        <c:majorTickMark val="out"/>
        <c:minorTickMark val="none"/>
        <c:tickLblPos val="low"/>
        <c:crossAx val="121395072"/>
        <c:crosses val="autoZero"/>
        <c:auto val="1"/>
        <c:lblAlgn val="ctr"/>
        <c:lblOffset val="100"/>
        <c:noMultiLvlLbl val="0"/>
      </c:catAx>
      <c:valAx>
        <c:axId val="121395072"/>
        <c:scaling>
          <c:orientation val="minMax"/>
          <c:min val="-12"/>
        </c:scaling>
        <c:delete val="0"/>
        <c:axPos val="l"/>
        <c:majorGridlines/>
        <c:numFmt formatCode="[&lt;1000]#,##0.0;#,##0" sourceLinked="1"/>
        <c:majorTickMark val="out"/>
        <c:minorTickMark val="none"/>
        <c:tickLblPos val="nextTo"/>
        <c:crossAx val="121393536"/>
        <c:crosses val="autoZero"/>
        <c:crossBetween val="between"/>
      </c:valAx>
      <c:spPr>
        <a:gradFill>
          <a:gsLst>
            <a:gs pos="0">
              <a:srgbClr val="FFEFD1"/>
            </a:gs>
            <a:gs pos="64999">
              <a:srgbClr val="F0EBD5"/>
            </a:gs>
            <a:gs pos="100000">
              <a:srgbClr val="D1C39F"/>
            </a:gs>
          </a:gsLst>
          <a:lin ang="5400000" scaled="0"/>
        </a:gradFill>
      </c:spPr>
    </c:plotArea>
    <c:legend>
      <c:legendPos val="b"/>
      <c:overlay val="0"/>
    </c:legend>
    <c:plotVisOnly val="1"/>
    <c:dispBlanksAs val="gap"/>
    <c:showDLblsOverMax val="0"/>
  </c:chart>
  <c:printSettings>
    <c:headerFooter/>
    <c:pageMargins b="0.75000000000000333" l="0.70000000000000062" r="0.70000000000000062" t="0.75000000000000333"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l-GR"/>
              <a:t>Μεταποιητικές Βιομηχανίες</a:t>
            </a:r>
            <a:endParaRPr lang="en-US"/>
          </a:p>
        </c:rich>
      </c:tx>
      <c:overlay val="0"/>
    </c:title>
    <c:autoTitleDeleted val="0"/>
    <c:plotArea>
      <c:layout>
        <c:manualLayout>
          <c:layoutTarget val="inner"/>
          <c:xMode val="edge"/>
          <c:yMode val="edge"/>
          <c:x val="6.480819834165133E-2"/>
          <c:y val="0.15262615334179291"/>
          <c:w val="0.90615025666706062"/>
          <c:h val="0.56473433291471764"/>
        </c:manualLayout>
      </c:layout>
      <c:barChart>
        <c:barDir val="col"/>
        <c:grouping val="clustered"/>
        <c:varyColors val="0"/>
        <c:ser>
          <c:idx val="0"/>
          <c:order val="0"/>
          <c:tx>
            <c:strRef>
              <c:f>'Tables (2&amp;3)'!$B$16</c:f>
              <c:strCache>
                <c:ptCount val="1"/>
                <c:pt idx="0">
                  <c:v>C.</c:v>
                </c:pt>
              </c:strCache>
            </c:strRef>
          </c:tx>
          <c:invertIfNegative val="0"/>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(2&amp;3)'!$C$16:$G$16</c:f>
              <c:numCache>
                <c:formatCode>General</c:formatCode>
                <c:ptCount val="5"/>
                <c:pt idx="0">
                  <c:v>0</c:v>
                </c:pt>
              </c:numCache>
            </c:numRef>
          </c:val>
          <c:extLst>
            <c:ext xmlns:c16="http://schemas.microsoft.com/office/drawing/2014/chart" uri="{C3380CC4-5D6E-409C-BE32-E72D297353CC}">
              <c16:uniqueId val="{00000000-CF6D-4411-999F-9FC3813B7BE1}"/>
            </c:ext>
          </c:extLst>
        </c:ser>
        <c:ser>
          <c:idx val="1"/>
          <c:order val="1"/>
          <c:tx>
            <c:strRef>
              <c:f>'Tables (2&amp;3)'!$B$17</c:f>
              <c:strCache>
                <c:ptCount val="1"/>
                <c:pt idx="0">
                  <c:v>1996-2015</c:v>
                </c:pt>
              </c:strCache>
            </c:strRef>
          </c:tx>
          <c:invertIfNegative val="0"/>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(2&amp;3)'!$C$17:$G$17</c:f>
              <c:numCache>
                <c:formatCode>[&lt;1000]#,##0.0;#,##0</c:formatCode>
                <c:ptCount val="5"/>
                <c:pt idx="0">
                  <c:v>-1.5508405828650573</c:v>
                </c:pt>
                <c:pt idx="1">
                  <c:v>-2.0554786438588679</c:v>
                </c:pt>
                <c:pt idx="2">
                  <c:v>-2.3369047855559137</c:v>
                </c:pt>
                <c:pt idx="3">
                  <c:v>0.56848526483960637</c:v>
                </c:pt>
                <c:pt idx="4">
                  <c:v>0.85381114374563827</c:v>
                </c:pt>
              </c:numCache>
            </c:numRef>
          </c:val>
          <c:extLst>
            <c:ext xmlns:c16="http://schemas.microsoft.com/office/drawing/2014/chart" uri="{C3380CC4-5D6E-409C-BE32-E72D297353CC}">
              <c16:uniqueId val="{00000001-CF6D-4411-999F-9FC3813B7BE1}"/>
            </c:ext>
          </c:extLst>
        </c:ser>
        <c:ser>
          <c:idx val="2"/>
          <c:order val="2"/>
          <c:tx>
            <c:strRef>
              <c:f>'Tables (2&amp;3)'!$B$18</c:f>
              <c:strCache>
                <c:ptCount val="1"/>
                <c:pt idx="0">
                  <c:v>1996-2008</c:v>
                </c:pt>
              </c:strCache>
            </c:strRef>
          </c:tx>
          <c:spPr>
            <a:solidFill>
              <a:srgbClr val="007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(2&amp;3)'!$C$18:$G$18</c:f>
              <c:numCache>
                <c:formatCode>[&lt;1000]#,##0.0;#,##0</c:formatCode>
                <c:ptCount val="5"/>
                <c:pt idx="0">
                  <c:v>6.2004865868624408E-2</c:v>
                </c:pt>
                <c:pt idx="1">
                  <c:v>-0.83127601511304172</c:v>
                </c:pt>
                <c:pt idx="2">
                  <c:v>-1.0015619591681497</c:v>
                </c:pt>
                <c:pt idx="3">
                  <c:v>0.99988741086794775</c:v>
                </c:pt>
                <c:pt idx="4">
                  <c:v>1.1623228891874926</c:v>
                </c:pt>
              </c:numCache>
            </c:numRef>
          </c:val>
          <c:extLst>
            <c:ext xmlns:c16="http://schemas.microsoft.com/office/drawing/2014/chart" uri="{C3380CC4-5D6E-409C-BE32-E72D297353CC}">
              <c16:uniqueId val="{00000002-CF6D-4411-999F-9FC3813B7BE1}"/>
            </c:ext>
          </c:extLst>
        </c:ser>
        <c:ser>
          <c:idx val="3"/>
          <c:order val="3"/>
          <c:tx>
            <c:strRef>
              <c:f>'Tables (2&amp;3)'!$B$19</c:f>
              <c:strCache>
                <c:ptCount val="1"/>
                <c:pt idx="0">
                  <c:v>2009-2015</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(2&amp;3)'!$C$19:$G$19</c:f>
              <c:numCache>
                <c:formatCode>[&lt;1000]#,##0.0;#,##0</c:formatCode>
                <c:ptCount val="5"/>
                <c:pt idx="0">
                  <c:v>-4.5461249876561807</c:v>
                </c:pt>
                <c:pt idx="1">
                  <c:v>-4.3289978115296872</c:v>
                </c:pt>
                <c:pt idx="2">
                  <c:v>-4.8168271774189035</c:v>
                </c:pt>
                <c:pt idx="3">
                  <c:v>-0.23269014921302719</c:v>
                </c:pt>
                <c:pt idx="4">
                  <c:v>0.28086075935362353</c:v>
                </c:pt>
              </c:numCache>
            </c:numRef>
          </c:val>
          <c:extLst>
            <c:ext xmlns:c16="http://schemas.microsoft.com/office/drawing/2014/chart" uri="{C3380CC4-5D6E-409C-BE32-E72D297353CC}">
              <c16:uniqueId val="{00000003-CF6D-4411-999F-9FC3813B7BE1}"/>
            </c:ext>
          </c:extLst>
        </c:ser>
        <c:dLbls>
          <c:showLegendKey val="0"/>
          <c:showVal val="0"/>
          <c:showCatName val="0"/>
          <c:showSerName val="0"/>
          <c:showPercent val="0"/>
          <c:showBubbleSize val="0"/>
        </c:dLbls>
        <c:gapWidth val="150"/>
        <c:axId val="121459456"/>
        <c:axId val="121460992"/>
      </c:barChart>
      <c:catAx>
        <c:axId val="121459456"/>
        <c:scaling>
          <c:orientation val="minMax"/>
        </c:scaling>
        <c:delete val="0"/>
        <c:axPos val="b"/>
        <c:numFmt formatCode="General" sourceLinked="0"/>
        <c:majorTickMark val="out"/>
        <c:minorTickMark val="none"/>
        <c:tickLblPos val="low"/>
        <c:crossAx val="121460992"/>
        <c:crosses val="autoZero"/>
        <c:auto val="1"/>
        <c:lblAlgn val="ctr"/>
        <c:lblOffset val="100"/>
        <c:noMultiLvlLbl val="0"/>
      </c:catAx>
      <c:valAx>
        <c:axId val="121460992"/>
        <c:scaling>
          <c:orientation val="minMax"/>
          <c:max val="10"/>
          <c:min val="-15"/>
        </c:scaling>
        <c:delete val="0"/>
        <c:axPos val="l"/>
        <c:majorGridlines/>
        <c:numFmt formatCode="General" sourceLinked="1"/>
        <c:majorTickMark val="out"/>
        <c:minorTickMark val="none"/>
        <c:tickLblPos val="nextTo"/>
        <c:crossAx val="121459456"/>
        <c:crosses val="autoZero"/>
        <c:crossBetween val="between"/>
      </c:valAx>
      <c:spPr>
        <a:gradFill>
          <a:gsLst>
            <a:gs pos="0">
              <a:srgbClr val="FFEFD1"/>
            </a:gs>
            <a:gs pos="64999">
              <a:srgbClr val="F0EBD5"/>
            </a:gs>
            <a:gs pos="100000">
              <a:srgbClr val="D1C39F"/>
            </a:gs>
          </a:gsLst>
          <a:lin ang="5400000" scaled="0"/>
        </a:gradFill>
      </c:spPr>
    </c:plotArea>
    <c:legend>
      <c:legendPos val="b"/>
      <c:legendEntry>
        <c:idx val="0"/>
        <c:delete val="1"/>
      </c:legendEntry>
      <c:layout>
        <c:manualLayout>
          <c:xMode val="edge"/>
          <c:yMode val="edge"/>
          <c:x val="0.34392317055558996"/>
          <c:y val="0.94157053005128444"/>
          <c:w val="0.31215365888882018"/>
          <c:h val="5.2571879345164045E-2"/>
        </c:manualLayout>
      </c:layout>
      <c:overlay val="0"/>
    </c:legend>
    <c:plotVisOnly val="1"/>
    <c:dispBlanksAs val="gap"/>
    <c:showDLblsOverMax val="0"/>
  </c:chart>
  <c:printSettings>
    <c:headerFooter/>
    <c:pageMargins b="0.75000000000000333" l="0.70000000000000062" r="0.70000000000000062" t="0.750000000000003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l-GR"/>
              <a:t>Κατασκευές</a:t>
            </a:r>
          </a:p>
        </c:rich>
      </c:tx>
      <c:overlay val="0"/>
    </c:title>
    <c:autoTitleDeleted val="0"/>
    <c:plotArea>
      <c:layout/>
      <c:barChart>
        <c:barDir val="col"/>
        <c:grouping val="clustered"/>
        <c:varyColors val="0"/>
        <c:ser>
          <c:idx val="0"/>
          <c:order val="0"/>
          <c:tx>
            <c:strRef>
              <c:f>'Tables (2&amp;3)'!$B$28</c:f>
              <c:strCache>
                <c:ptCount val="1"/>
                <c:pt idx="0">
                  <c:v>F.</c:v>
                </c:pt>
              </c:strCache>
            </c:strRef>
          </c:tx>
          <c:invertIfNegative val="0"/>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(2&amp;3)'!$C$28:$G$28</c:f>
              <c:numCache>
                <c:formatCode>General</c:formatCode>
                <c:ptCount val="5"/>
                <c:pt idx="0">
                  <c:v>0</c:v>
                </c:pt>
              </c:numCache>
            </c:numRef>
          </c:val>
          <c:extLst>
            <c:ext xmlns:c16="http://schemas.microsoft.com/office/drawing/2014/chart" uri="{C3380CC4-5D6E-409C-BE32-E72D297353CC}">
              <c16:uniqueId val="{00000000-38DF-4942-8AF0-9ECAF1D23DA9}"/>
            </c:ext>
          </c:extLst>
        </c:ser>
        <c:ser>
          <c:idx val="1"/>
          <c:order val="1"/>
          <c:tx>
            <c:strRef>
              <c:f>'Tables (2&amp;3)'!$B$29</c:f>
              <c:strCache>
                <c:ptCount val="1"/>
                <c:pt idx="0">
                  <c:v>1996-2015</c:v>
                </c:pt>
              </c:strCache>
            </c:strRef>
          </c:tx>
          <c:invertIfNegative val="0"/>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(2&amp;3)'!$C$29:$G$29</c:f>
              <c:numCache>
                <c:formatCode>[&lt;1000]#,##0.0;#,##0</c:formatCode>
                <c:ptCount val="5"/>
                <c:pt idx="0">
                  <c:v>-3.4810684879287379</c:v>
                </c:pt>
                <c:pt idx="1">
                  <c:v>-0.99152864499382987</c:v>
                </c:pt>
                <c:pt idx="2">
                  <c:v>-1.6802709826262148</c:v>
                </c:pt>
                <c:pt idx="3">
                  <c:v>-2.813389324398929</c:v>
                </c:pt>
                <c:pt idx="4">
                  <c:v>-2.0587392952508261</c:v>
                </c:pt>
              </c:numCache>
            </c:numRef>
          </c:val>
          <c:extLst>
            <c:ext xmlns:c16="http://schemas.microsoft.com/office/drawing/2014/chart" uri="{C3380CC4-5D6E-409C-BE32-E72D297353CC}">
              <c16:uniqueId val="{00000001-38DF-4942-8AF0-9ECAF1D23DA9}"/>
            </c:ext>
          </c:extLst>
        </c:ser>
        <c:ser>
          <c:idx val="2"/>
          <c:order val="2"/>
          <c:tx>
            <c:strRef>
              <c:f>'Tables (2&amp;3)'!$B$30</c:f>
              <c:strCache>
                <c:ptCount val="1"/>
                <c:pt idx="0">
                  <c:v>1996-2008</c:v>
                </c:pt>
              </c:strCache>
            </c:strRef>
          </c:tx>
          <c:spPr>
            <a:solidFill>
              <a:srgbClr val="007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(2&amp;3)'!$C$30:$G$30</c:f>
              <c:numCache>
                <c:formatCode>[&lt;1000]#,##0.0;#,##0</c:formatCode>
                <c:ptCount val="5"/>
                <c:pt idx="0">
                  <c:v>3.6409408917863568</c:v>
                </c:pt>
                <c:pt idx="1">
                  <c:v>2.8713521955886119</c:v>
                </c:pt>
                <c:pt idx="2">
                  <c:v>2.7598919334093321</c:v>
                </c:pt>
                <c:pt idx="3">
                  <c:v>0.75917397687595201</c:v>
                </c:pt>
                <c:pt idx="4">
                  <c:v>0.87127157547282141</c:v>
                </c:pt>
              </c:numCache>
            </c:numRef>
          </c:val>
          <c:extLst>
            <c:ext xmlns:c16="http://schemas.microsoft.com/office/drawing/2014/chart" uri="{C3380CC4-5D6E-409C-BE32-E72D297353CC}">
              <c16:uniqueId val="{00000002-38DF-4942-8AF0-9ECAF1D23DA9}"/>
            </c:ext>
          </c:extLst>
        </c:ser>
        <c:ser>
          <c:idx val="3"/>
          <c:order val="3"/>
          <c:tx>
            <c:strRef>
              <c:f>'Tables (2&amp;3)'!$B$31</c:f>
              <c:strCache>
                <c:ptCount val="1"/>
                <c:pt idx="0">
                  <c:v>2009-2015</c:v>
                </c:pt>
              </c:strCache>
            </c:strRef>
          </c:tx>
          <c:spPr>
            <a:solidFill>
              <a:srgbClr val="FF0000"/>
            </a:solidFill>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DF-4942-8AF0-9ECAF1D23DA9}"/>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DF-4942-8AF0-9ECAF1D23DA9}"/>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DF-4942-8AF0-9ECAF1D23DA9}"/>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DF-4942-8AF0-9ECAF1D23DA9}"/>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DF-4942-8AF0-9ECAF1D23D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(2&amp;3)'!$C$31:$G$31</c:f>
              <c:numCache>
                <c:formatCode>[&lt;1000]#,##0.0;#,##0</c:formatCode>
                <c:ptCount val="5"/>
                <c:pt idx="0">
                  <c:v>-16.707657335971057</c:v>
                </c:pt>
                <c:pt idx="1">
                  <c:v>-8.1654502060755085</c:v>
                </c:pt>
                <c:pt idx="2">
                  <c:v>-9.9262878266922296</c:v>
                </c:pt>
                <c:pt idx="3">
                  <c:v>-9.4481497410522781</c:v>
                </c:pt>
                <c:pt idx="4">
                  <c:v>-7.5001880551661699</c:v>
                </c:pt>
              </c:numCache>
            </c:numRef>
          </c:val>
          <c:extLst>
            <c:ext xmlns:c16="http://schemas.microsoft.com/office/drawing/2014/chart" uri="{C3380CC4-5D6E-409C-BE32-E72D297353CC}">
              <c16:uniqueId val="{00000008-38DF-4942-8AF0-9ECAF1D23DA9}"/>
            </c:ext>
          </c:extLst>
        </c:ser>
        <c:dLbls>
          <c:showLegendKey val="0"/>
          <c:showVal val="0"/>
          <c:showCatName val="0"/>
          <c:showSerName val="0"/>
          <c:showPercent val="0"/>
          <c:showBubbleSize val="0"/>
        </c:dLbls>
        <c:gapWidth val="150"/>
        <c:axId val="121521664"/>
        <c:axId val="121523200"/>
      </c:barChart>
      <c:catAx>
        <c:axId val="121521664"/>
        <c:scaling>
          <c:orientation val="minMax"/>
        </c:scaling>
        <c:delete val="0"/>
        <c:axPos val="b"/>
        <c:numFmt formatCode="General" sourceLinked="0"/>
        <c:majorTickMark val="out"/>
        <c:minorTickMark val="none"/>
        <c:tickLblPos val="low"/>
        <c:crossAx val="121523200"/>
        <c:crosses val="autoZero"/>
        <c:auto val="1"/>
        <c:lblAlgn val="ctr"/>
        <c:lblOffset val="100"/>
        <c:noMultiLvlLbl val="0"/>
      </c:catAx>
      <c:valAx>
        <c:axId val="121523200"/>
        <c:scaling>
          <c:orientation val="minMax"/>
          <c:max val="10"/>
          <c:min val="-20"/>
        </c:scaling>
        <c:delete val="0"/>
        <c:axPos val="l"/>
        <c:majorGridlines/>
        <c:numFmt formatCode="General" sourceLinked="1"/>
        <c:majorTickMark val="out"/>
        <c:minorTickMark val="none"/>
        <c:tickLblPos val="nextTo"/>
        <c:crossAx val="121521664"/>
        <c:crosses val="autoZero"/>
        <c:crossBetween val="between"/>
      </c:valAx>
      <c:spPr>
        <a:gradFill>
          <a:gsLst>
            <a:gs pos="0">
              <a:srgbClr val="FFEFD1"/>
            </a:gs>
            <a:gs pos="64999">
              <a:srgbClr val="F0EBD5"/>
            </a:gs>
            <a:gs pos="100000">
              <a:srgbClr val="D1C39F"/>
            </a:gs>
          </a:gsLst>
          <a:lin ang="5400000" scaled="0"/>
        </a:gradFill>
        <a:ln>
          <a:gradFill>
            <a:gsLst>
              <a:gs pos="0">
                <a:srgbClr val="FFEFD1"/>
              </a:gs>
              <a:gs pos="64999">
                <a:srgbClr val="F0EBD5"/>
              </a:gs>
              <a:gs pos="100000">
                <a:srgbClr val="D1C39F"/>
              </a:gs>
            </a:gsLst>
            <a:lin ang="5400000" scaled="0"/>
          </a:gradFill>
        </a:ln>
      </c:spPr>
    </c:plotArea>
    <c:legend>
      <c:legendPos val="b"/>
      <c:legendEntry>
        <c:idx val="0"/>
        <c:delete val="1"/>
      </c:legendEntry>
      <c:overlay val="0"/>
    </c:legend>
    <c:plotVisOnly val="1"/>
    <c:dispBlanksAs val="gap"/>
    <c:showDLblsOverMax val="0"/>
  </c:chart>
  <c:printSettings>
    <c:headerFooter/>
    <c:pageMargins b="0.75000000000000333" l="0.70000000000000062" r="0.70000000000000062" t="0.75000000000000333"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l-GR"/>
              <a:t>Χονδρικό και Λιανικό Εμπόριο</a:t>
            </a:r>
          </a:p>
        </c:rich>
      </c:tx>
      <c:overlay val="0"/>
    </c:title>
    <c:autoTitleDeleted val="0"/>
    <c:plotArea>
      <c:layout/>
      <c:barChart>
        <c:barDir val="col"/>
        <c:grouping val="clustered"/>
        <c:varyColors val="0"/>
        <c:ser>
          <c:idx val="0"/>
          <c:order val="0"/>
          <c:tx>
            <c:strRef>
              <c:f>'Tables (2&amp;3)'!$B$32</c:f>
              <c:strCache>
                <c:ptCount val="1"/>
                <c:pt idx="0">
                  <c:v>G.</c:v>
                </c:pt>
              </c:strCache>
            </c:strRef>
          </c:tx>
          <c:invertIfNegative val="0"/>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(2&amp;3)'!$C$32:$G$32</c:f>
              <c:numCache>
                <c:formatCode>General</c:formatCode>
                <c:ptCount val="5"/>
                <c:pt idx="0">
                  <c:v>0</c:v>
                </c:pt>
              </c:numCache>
            </c:numRef>
          </c:val>
          <c:extLst>
            <c:ext xmlns:c16="http://schemas.microsoft.com/office/drawing/2014/chart" uri="{C3380CC4-5D6E-409C-BE32-E72D297353CC}">
              <c16:uniqueId val="{00000000-F2F8-4F0E-906F-53EB87B941D3}"/>
            </c:ext>
          </c:extLst>
        </c:ser>
        <c:ser>
          <c:idx val="2"/>
          <c:order val="1"/>
          <c:tx>
            <c:strRef>
              <c:f>'Tables (2&amp;3)'!$B$34</c:f>
              <c:strCache>
                <c:ptCount val="1"/>
                <c:pt idx="0">
                  <c:v>1996-2008</c:v>
                </c:pt>
              </c:strCache>
            </c:strRef>
          </c:tx>
          <c:spPr>
            <a:solidFill>
              <a:srgbClr val="007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(2&amp;3)'!$C$34:$G$34</c:f>
              <c:numCache>
                <c:formatCode>[&lt;1000]#,##0.0;#,##0</c:formatCode>
                <c:ptCount val="5"/>
                <c:pt idx="0">
                  <c:v>8.160346873859778</c:v>
                </c:pt>
                <c:pt idx="1">
                  <c:v>2.6321540384697126</c:v>
                </c:pt>
                <c:pt idx="2">
                  <c:v>2.5435002924552168</c:v>
                </c:pt>
                <c:pt idx="3">
                  <c:v>5.3736595608098598</c:v>
                </c:pt>
                <c:pt idx="4">
                  <c:v>5.482155794830617</c:v>
                </c:pt>
              </c:numCache>
            </c:numRef>
          </c:val>
          <c:extLst>
            <c:ext xmlns:c16="http://schemas.microsoft.com/office/drawing/2014/chart" uri="{C3380CC4-5D6E-409C-BE32-E72D297353CC}">
              <c16:uniqueId val="{00000001-F2F8-4F0E-906F-53EB87B941D3}"/>
            </c:ext>
          </c:extLst>
        </c:ser>
        <c:ser>
          <c:idx val="3"/>
          <c:order val="2"/>
          <c:tx>
            <c:strRef>
              <c:f>'Tables (2&amp;3)'!$B$35</c:f>
              <c:strCache>
                <c:ptCount val="1"/>
                <c:pt idx="0">
                  <c:v>2009-2015</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(2&amp;3)'!$C$35:$G$35</c:f>
              <c:numCache>
                <c:formatCode>[&lt;1000]#,##0.0;#,##0</c:formatCode>
                <c:ptCount val="5"/>
                <c:pt idx="0">
                  <c:v>-1.6178054766457888</c:v>
                </c:pt>
                <c:pt idx="1">
                  <c:v>-2.1852556434490631</c:v>
                </c:pt>
                <c:pt idx="2">
                  <c:v>-3.186584794861274</c:v>
                </c:pt>
                <c:pt idx="3">
                  <c:v>0.57858777815331641</c:v>
                </c:pt>
                <c:pt idx="4">
                  <c:v>1.6263243439397994</c:v>
                </c:pt>
              </c:numCache>
            </c:numRef>
          </c:val>
          <c:extLst>
            <c:ext xmlns:c16="http://schemas.microsoft.com/office/drawing/2014/chart" uri="{C3380CC4-5D6E-409C-BE32-E72D297353CC}">
              <c16:uniqueId val="{00000002-F2F8-4F0E-906F-53EB87B941D3}"/>
            </c:ext>
          </c:extLst>
        </c:ser>
        <c:dLbls>
          <c:showLegendKey val="0"/>
          <c:showVal val="0"/>
          <c:showCatName val="0"/>
          <c:showSerName val="0"/>
          <c:showPercent val="0"/>
          <c:showBubbleSize val="0"/>
        </c:dLbls>
        <c:gapWidth val="150"/>
        <c:axId val="121308672"/>
        <c:axId val="121310208"/>
      </c:barChart>
      <c:catAx>
        <c:axId val="121308672"/>
        <c:scaling>
          <c:orientation val="minMax"/>
        </c:scaling>
        <c:delete val="0"/>
        <c:axPos val="b"/>
        <c:numFmt formatCode="General" sourceLinked="0"/>
        <c:majorTickMark val="out"/>
        <c:minorTickMark val="none"/>
        <c:tickLblPos val="low"/>
        <c:crossAx val="121310208"/>
        <c:crosses val="autoZero"/>
        <c:auto val="1"/>
        <c:lblAlgn val="ctr"/>
        <c:lblOffset val="100"/>
        <c:noMultiLvlLbl val="0"/>
      </c:catAx>
      <c:valAx>
        <c:axId val="121310208"/>
        <c:scaling>
          <c:orientation val="minMax"/>
          <c:max val="10"/>
          <c:min val="-15"/>
        </c:scaling>
        <c:delete val="0"/>
        <c:axPos val="l"/>
        <c:majorGridlines/>
        <c:numFmt formatCode="General" sourceLinked="1"/>
        <c:majorTickMark val="out"/>
        <c:minorTickMark val="none"/>
        <c:tickLblPos val="nextTo"/>
        <c:crossAx val="121308672"/>
        <c:crosses val="autoZero"/>
        <c:crossBetween val="between"/>
      </c:valAx>
      <c:spPr>
        <a:gradFill>
          <a:gsLst>
            <a:gs pos="0">
              <a:srgbClr val="FFEFD1"/>
            </a:gs>
            <a:gs pos="64999">
              <a:srgbClr val="F0EBD5"/>
            </a:gs>
            <a:gs pos="100000">
              <a:srgbClr val="D1C39F"/>
            </a:gs>
          </a:gsLst>
          <a:lin ang="5400000" scaled="0"/>
        </a:gradFill>
      </c:spPr>
    </c:plotArea>
    <c:legend>
      <c:legendPos val="b"/>
      <c:legendEntry>
        <c:idx val="0"/>
        <c:delete val="1"/>
      </c:legendEntry>
      <c:overlay val="0"/>
    </c:legend>
    <c:plotVisOnly val="1"/>
    <c:dispBlanksAs val="gap"/>
    <c:showDLblsOverMax val="0"/>
  </c:chart>
  <c:printSettings>
    <c:headerFooter/>
    <c:pageMargins b="0.75000000000000333" l="0.70000000000000062" r="0.70000000000000062" t="0.7500000000000033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l-GR"/>
              <a:t>Ορυχεία και Μεταλλεία</a:t>
            </a:r>
          </a:p>
        </c:rich>
      </c:tx>
      <c:overlay val="0"/>
    </c:title>
    <c:autoTitleDeleted val="0"/>
    <c:plotArea>
      <c:layout/>
      <c:barChart>
        <c:barDir val="col"/>
        <c:grouping val="clustered"/>
        <c:varyColors val="0"/>
        <c:ser>
          <c:idx val="0"/>
          <c:order val="0"/>
          <c:tx>
            <c:strRef>
              <c:f>'Tables (2&amp;3)'!$B$12</c:f>
              <c:strCache>
                <c:ptCount val="1"/>
                <c:pt idx="0">
                  <c:v>B.</c:v>
                </c:pt>
              </c:strCache>
            </c:strRef>
          </c:tx>
          <c:invertIfNegative val="0"/>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(2&amp;3)'!$C$12:$G$12</c:f>
              <c:numCache>
                <c:formatCode>General</c:formatCode>
                <c:ptCount val="5"/>
                <c:pt idx="0">
                  <c:v>0</c:v>
                </c:pt>
              </c:numCache>
            </c:numRef>
          </c:val>
          <c:extLst>
            <c:ext xmlns:c16="http://schemas.microsoft.com/office/drawing/2014/chart" uri="{C3380CC4-5D6E-409C-BE32-E72D297353CC}">
              <c16:uniqueId val="{00000000-02F4-48B9-B094-63DCA97F189B}"/>
            </c:ext>
          </c:extLst>
        </c:ser>
        <c:ser>
          <c:idx val="1"/>
          <c:order val="1"/>
          <c:tx>
            <c:strRef>
              <c:f>'Tables (2&amp;3)'!$B$14</c:f>
              <c:strCache>
                <c:ptCount val="1"/>
                <c:pt idx="0">
                  <c:v>1996-2008</c:v>
                </c:pt>
              </c:strCache>
            </c:strRef>
          </c:tx>
          <c:spPr>
            <a:solidFill>
              <a:srgbClr val="007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(2&amp;3)'!$C$14:$G$14</c:f>
              <c:numCache>
                <c:formatCode>[&lt;1000]#,##0.0;#,##0</c:formatCode>
                <c:ptCount val="5"/>
                <c:pt idx="0">
                  <c:v>6.767897877720392</c:v>
                </c:pt>
                <c:pt idx="1">
                  <c:v>-0.56671854266311716</c:v>
                </c:pt>
                <c:pt idx="2">
                  <c:v>-2.4751225656710294</c:v>
                </c:pt>
                <c:pt idx="3">
                  <c:v>7.6261629094333774</c:v>
                </c:pt>
                <c:pt idx="4">
                  <c:v>9.7076410071129153</c:v>
                </c:pt>
              </c:numCache>
            </c:numRef>
          </c:val>
          <c:extLst>
            <c:ext xmlns:c16="http://schemas.microsoft.com/office/drawing/2014/chart" uri="{C3380CC4-5D6E-409C-BE32-E72D297353CC}">
              <c16:uniqueId val="{00000001-02F4-48B9-B094-63DCA97F189B}"/>
            </c:ext>
          </c:extLst>
        </c:ser>
        <c:ser>
          <c:idx val="2"/>
          <c:order val="2"/>
          <c:tx>
            <c:strRef>
              <c:f>'Tables (2&amp;3)'!$B$15</c:f>
              <c:strCache>
                <c:ptCount val="1"/>
                <c:pt idx="0">
                  <c:v>2009-2015</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(2&amp;3)'!$C$15:$G$15</c:f>
              <c:numCache>
                <c:formatCode>[&lt;1000]#,##0.0;#,##0</c:formatCode>
                <c:ptCount val="5"/>
                <c:pt idx="0">
                  <c:v>-13.18812392271496</c:v>
                </c:pt>
                <c:pt idx="1">
                  <c:v>-4.3997844782993587</c:v>
                </c:pt>
                <c:pt idx="2">
                  <c:v>-5.6405800265370329</c:v>
                </c:pt>
                <c:pt idx="3">
                  <c:v>-7.9269946178602524</c:v>
                </c:pt>
                <c:pt idx="4">
                  <c:v>-6.1277914466103836</c:v>
                </c:pt>
              </c:numCache>
            </c:numRef>
          </c:val>
          <c:extLst>
            <c:ext xmlns:c16="http://schemas.microsoft.com/office/drawing/2014/chart" uri="{C3380CC4-5D6E-409C-BE32-E72D297353CC}">
              <c16:uniqueId val="{00000002-02F4-48B9-B094-63DCA97F189B}"/>
            </c:ext>
          </c:extLst>
        </c:ser>
        <c:dLbls>
          <c:showLegendKey val="0"/>
          <c:showVal val="0"/>
          <c:showCatName val="0"/>
          <c:showSerName val="0"/>
          <c:showPercent val="0"/>
          <c:showBubbleSize val="0"/>
        </c:dLbls>
        <c:gapWidth val="150"/>
        <c:axId val="121575296"/>
        <c:axId val="121576832"/>
      </c:barChart>
      <c:catAx>
        <c:axId val="121575296"/>
        <c:scaling>
          <c:orientation val="minMax"/>
        </c:scaling>
        <c:delete val="0"/>
        <c:axPos val="b"/>
        <c:numFmt formatCode="General" sourceLinked="0"/>
        <c:majorTickMark val="out"/>
        <c:minorTickMark val="none"/>
        <c:tickLblPos val="low"/>
        <c:crossAx val="121576832"/>
        <c:crosses val="autoZero"/>
        <c:auto val="1"/>
        <c:lblAlgn val="ctr"/>
        <c:lblOffset val="100"/>
        <c:noMultiLvlLbl val="0"/>
      </c:catAx>
      <c:valAx>
        <c:axId val="121576832"/>
        <c:scaling>
          <c:orientation val="minMax"/>
          <c:max val="10"/>
        </c:scaling>
        <c:delete val="0"/>
        <c:axPos val="l"/>
        <c:majorGridlines/>
        <c:numFmt formatCode="General" sourceLinked="1"/>
        <c:majorTickMark val="out"/>
        <c:minorTickMark val="none"/>
        <c:tickLblPos val="nextTo"/>
        <c:crossAx val="121575296"/>
        <c:crosses val="autoZero"/>
        <c:crossBetween val="between"/>
      </c:valAx>
      <c:spPr>
        <a:gradFill>
          <a:gsLst>
            <a:gs pos="0">
              <a:srgbClr val="FFEFD1"/>
            </a:gs>
            <a:gs pos="64999">
              <a:srgbClr val="F0EBD5"/>
            </a:gs>
            <a:gs pos="100000">
              <a:srgbClr val="D1C39F"/>
            </a:gs>
          </a:gsLst>
          <a:lin ang="5400000" scaled="0"/>
        </a:gradFill>
        <a:ln>
          <a:gradFill>
            <a:gsLst>
              <a:gs pos="0">
                <a:srgbClr val="FFEFD1"/>
              </a:gs>
              <a:gs pos="64999">
                <a:srgbClr val="F0EBD5"/>
              </a:gs>
              <a:gs pos="100000">
                <a:srgbClr val="D1C39F"/>
              </a:gs>
            </a:gsLst>
            <a:lin ang="5400000" scaled="0"/>
          </a:gradFill>
        </a:ln>
      </c:spPr>
    </c:plotArea>
    <c:legend>
      <c:legendPos val="b"/>
      <c:legendEntry>
        <c:idx val="0"/>
        <c:delete val="1"/>
      </c:legendEntry>
      <c:overlay val="0"/>
    </c:legend>
    <c:plotVisOnly val="1"/>
    <c:dispBlanksAs val="gap"/>
    <c:showDLblsOverMax val="0"/>
  </c:chart>
  <c:printSettings>
    <c:headerFooter/>
    <c:pageMargins b="0.75000000000000333" l="0.70000000000000062" r="0.70000000000000062" t="0.75000000000000333"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l-GR"/>
              <a:t>Μεταφορά και αποθήκευση</a:t>
            </a:r>
          </a:p>
        </c:rich>
      </c:tx>
      <c:overlay val="0"/>
    </c:title>
    <c:autoTitleDeleted val="0"/>
    <c:plotArea>
      <c:layout/>
      <c:barChart>
        <c:barDir val="col"/>
        <c:grouping val="clustered"/>
        <c:varyColors val="0"/>
        <c:ser>
          <c:idx val="0"/>
          <c:order val="0"/>
          <c:tx>
            <c:strRef>
              <c:f>'Tables (2&amp;3)'!$B$38</c:f>
              <c:strCache>
                <c:ptCount val="1"/>
                <c:pt idx="0">
                  <c:v>1996-2008</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(2&amp;3)'!$C$38:$G$38</c:f>
              <c:numCache>
                <c:formatCode>[&lt;1000]#,##0.0;#,##0</c:formatCode>
                <c:ptCount val="5"/>
                <c:pt idx="0">
                  <c:v>2.621830088932136</c:v>
                </c:pt>
                <c:pt idx="1">
                  <c:v>2.3353966611508246</c:v>
                </c:pt>
                <c:pt idx="2">
                  <c:v>1.8699688454197914</c:v>
                </c:pt>
                <c:pt idx="3">
                  <c:v>0.33857517380871466</c:v>
                </c:pt>
                <c:pt idx="4">
                  <c:v>0.79752779051362643</c:v>
                </c:pt>
              </c:numCache>
            </c:numRef>
          </c:val>
          <c:extLst>
            <c:ext xmlns:c16="http://schemas.microsoft.com/office/drawing/2014/chart" uri="{C3380CC4-5D6E-409C-BE32-E72D297353CC}">
              <c16:uniqueId val="{00000000-0BCA-4782-838B-76393B09DD79}"/>
            </c:ext>
          </c:extLst>
        </c:ser>
        <c:ser>
          <c:idx val="1"/>
          <c:order val="1"/>
          <c:tx>
            <c:strRef>
              <c:f>'Tables (2&amp;3)'!$B$39</c:f>
              <c:strCache>
                <c:ptCount val="1"/>
                <c:pt idx="0">
                  <c:v>2009-2015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(2&amp;3)'!$C$39:$G$39</c:f>
              <c:numCache>
                <c:formatCode>[&lt;1000]#,##0.0;#,##0</c:formatCode>
                <c:ptCount val="5"/>
                <c:pt idx="0">
                  <c:v>-2.625982745644666</c:v>
                </c:pt>
                <c:pt idx="1">
                  <c:v>-2.6701118711060507</c:v>
                </c:pt>
                <c:pt idx="2">
                  <c:v>-2.3918757589416884</c:v>
                </c:pt>
                <c:pt idx="3">
                  <c:v>1.8880395875128336E-2</c:v>
                </c:pt>
                <c:pt idx="4">
                  <c:v>-0.28043307571155779</c:v>
                </c:pt>
              </c:numCache>
            </c:numRef>
          </c:val>
          <c:extLst>
            <c:ext xmlns:c16="http://schemas.microsoft.com/office/drawing/2014/chart" uri="{C3380CC4-5D6E-409C-BE32-E72D297353CC}">
              <c16:uniqueId val="{00000001-0BCA-4782-838B-76393B09DD79}"/>
            </c:ext>
          </c:extLst>
        </c:ser>
        <c:dLbls>
          <c:showLegendKey val="0"/>
          <c:showVal val="0"/>
          <c:showCatName val="0"/>
          <c:showSerName val="0"/>
          <c:showPercent val="0"/>
          <c:showBubbleSize val="0"/>
        </c:dLbls>
        <c:gapWidth val="150"/>
        <c:axId val="121611392"/>
        <c:axId val="121612928"/>
      </c:barChart>
      <c:catAx>
        <c:axId val="121611392"/>
        <c:scaling>
          <c:orientation val="minMax"/>
        </c:scaling>
        <c:delete val="0"/>
        <c:axPos val="b"/>
        <c:numFmt formatCode="General" sourceLinked="0"/>
        <c:majorTickMark val="out"/>
        <c:minorTickMark val="none"/>
        <c:tickLblPos val="low"/>
        <c:crossAx val="121612928"/>
        <c:crosses val="autoZero"/>
        <c:auto val="1"/>
        <c:lblAlgn val="ctr"/>
        <c:lblOffset val="100"/>
        <c:noMultiLvlLbl val="0"/>
      </c:catAx>
      <c:valAx>
        <c:axId val="121612928"/>
        <c:scaling>
          <c:orientation val="minMax"/>
          <c:max val="10"/>
          <c:min val="-15"/>
        </c:scaling>
        <c:delete val="0"/>
        <c:axPos val="l"/>
        <c:majorGridlines/>
        <c:numFmt formatCode="[&lt;1000]#,##0.0;#,##0" sourceLinked="1"/>
        <c:majorTickMark val="out"/>
        <c:minorTickMark val="none"/>
        <c:tickLblPos val="nextTo"/>
        <c:crossAx val="121611392"/>
        <c:crosses val="autoZero"/>
        <c:crossBetween val="between"/>
      </c:valAx>
      <c:spPr>
        <a:gradFill>
          <a:gsLst>
            <a:gs pos="0">
              <a:srgbClr val="FFEFD1"/>
            </a:gs>
            <a:gs pos="64999">
              <a:srgbClr val="F0EBD5"/>
            </a:gs>
            <a:gs pos="100000">
              <a:srgbClr val="D1C39F"/>
            </a:gs>
          </a:gsLst>
          <a:lin ang="5400000" scaled="0"/>
        </a:gradFill>
      </c:spPr>
    </c:plotArea>
    <c:legend>
      <c:legendPos val="b"/>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l-GR"/>
              <a:t>Χρηματοπιστωτικές και σφαλίστηκες δραστηριότητες </a:t>
            </a:r>
          </a:p>
        </c:rich>
      </c:tx>
      <c:overlay val="0"/>
    </c:title>
    <c:autoTitleDeleted val="0"/>
    <c:plotArea>
      <c:layout>
        <c:manualLayout>
          <c:layoutTarget val="inner"/>
          <c:xMode val="edge"/>
          <c:yMode val="edge"/>
          <c:x val="7.5931778383684687E-2"/>
          <c:y val="0.12155987396433186"/>
          <c:w val="0.90633675696941152"/>
          <c:h val="0.52138157247978123"/>
        </c:manualLayout>
      </c:layout>
      <c:barChart>
        <c:barDir val="col"/>
        <c:grouping val="clustered"/>
        <c:varyColors val="0"/>
        <c:ser>
          <c:idx val="0"/>
          <c:order val="0"/>
          <c:tx>
            <c:strRef>
              <c:f>'Tables (2&amp;3)'!$B$50</c:f>
              <c:strCache>
                <c:ptCount val="1"/>
                <c:pt idx="0">
                  <c:v>1996-2008</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(2&amp;3)'!$C$50:$G$50</c:f>
              <c:numCache>
                <c:formatCode>[&lt;1000]#,##0.0;#,##0</c:formatCode>
                <c:ptCount val="5"/>
                <c:pt idx="0">
                  <c:v>9.0606460103552013</c:v>
                </c:pt>
                <c:pt idx="1">
                  <c:v>2.8639935344220575</c:v>
                </c:pt>
                <c:pt idx="2">
                  <c:v>2.9419075884369272</c:v>
                </c:pt>
                <c:pt idx="3">
                  <c:v>5.9898851336393939</c:v>
                </c:pt>
                <c:pt idx="4">
                  <c:v>5.9198564659299011</c:v>
                </c:pt>
              </c:numCache>
            </c:numRef>
          </c:val>
          <c:extLst>
            <c:ext xmlns:c16="http://schemas.microsoft.com/office/drawing/2014/chart" uri="{C3380CC4-5D6E-409C-BE32-E72D297353CC}">
              <c16:uniqueId val="{00000000-F0F0-4466-B120-B05A305CF81A}"/>
            </c:ext>
          </c:extLst>
        </c:ser>
        <c:ser>
          <c:idx val="1"/>
          <c:order val="1"/>
          <c:tx>
            <c:strRef>
              <c:f>'Tables (2&amp;3)'!$B$51</c:f>
              <c:strCache>
                <c:ptCount val="1"/>
                <c:pt idx="0">
                  <c:v>2009-2015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(2&amp;3)'!$C$51:$G$51</c:f>
              <c:numCache>
                <c:formatCode>[&lt;1000]#,##0.0;#,##0</c:formatCode>
                <c:ptCount val="5"/>
                <c:pt idx="0">
                  <c:v>-0.2827929553027157</c:v>
                </c:pt>
                <c:pt idx="1">
                  <c:v>0.36134833240208203</c:v>
                </c:pt>
                <c:pt idx="2">
                  <c:v>-2.396084575369065E-2</c:v>
                </c:pt>
                <c:pt idx="3">
                  <c:v>-0.70828734092749601</c:v>
                </c:pt>
                <c:pt idx="4">
                  <c:v>-0.3158863616998116</c:v>
                </c:pt>
              </c:numCache>
            </c:numRef>
          </c:val>
          <c:extLst>
            <c:ext xmlns:c16="http://schemas.microsoft.com/office/drawing/2014/chart" uri="{C3380CC4-5D6E-409C-BE32-E72D297353CC}">
              <c16:uniqueId val="{00000001-F0F0-4466-B120-B05A305CF81A}"/>
            </c:ext>
          </c:extLst>
        </c:ser>
        <c:dLbls>
          <c:showLegendKey val="0"/>
          <c:showVal val="0"/>
          <c:showCatName val="0"/>
          <c:showSerName val="0"/>
          <c:showPercent val="0"/>
          <c:showBubbleSize val="0"/>
        </c:dLbls>
        <c:gapWidth val="150"/>
        <c:axId val="121672064"/>
        <c:axId val="121673600"/>
      </c:barChart>
      <c:catAx>
        <c:axId val="121672064"/>
        <c:scaling>
          <c:orientation val="minMax"/>
        </c:scaling>
        <c:delete val="0"/>
        <c:axPos val="b"/>
        <c:numFmt formatCode="General" sourceLinked="0"/>
        <c:majorTickMark val="out"/>
        <c:minorTickMark val="none"/>
        <c:tickLblPos val="low"/>
        <c:crossAx val="121673600"/>
        <c:crosses val="autoZero"/>
        <c:auto val="1"/>
        <c:lblAlgn val="ctr"/>
        <c:lblOffset val="100"/>
        <c:noMultiLvlLbl val="0"/>
      </c:catAx>
      <c:valAx>
        <c:axId val="121673600"/>
        <c:scaling>
          <c:orientation val="minMax"/>
          <c:max val="10"/>
          <c:min val="-15"/>
        </c:scaling>
        <c:delete val="0"/>
        <c:axPos val="l"/>
        <c:majorGridlines/>
        <c:numFmt formatCode="[&lt;1000]#,##0.0;#,##0" sourceLinked="1"/>
        <c:majorTickMark val="out"/>
        <c:minorTickMark val="none"/>
        <c:tickLblPos val="nextTo"/>
        <c:crossAx val="121672064"/>
        <c:crosses val="autoZero"/>
        <c:crossBetween val="between"/>
      </c:valAx>
      <c:spPr>
        <a:gradFill>
          <a:gsLst>
            <a:gs pos="0">
              <a:srgbClr val="FFEFD1"/>
            </a:gs>
            <a:gs pos="64999">
              <a:srgbClr val="F0EBD5"/>
            </a:gs>
            <a:gs pos="100000">
              <a:srgbClr val="D1C39F"/>
            </a:gs>
          </a:gsLst>
          <a:lin ang="5400000" scaled="0"/>
        </a:gradFill>
      </c:spPr>
    </c:plotArea>
    <c:legend>
      <c:legendPos val="b"/>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l-GR"/>
              <a:t>Ξενοδοχεία και Εστιατόρια</a:t>
            </a:r>
          </a:p>
        </c:rich>
      </c:tx>
      <c:overlay val="0"/>
    </c:title>
    <c:autoTitleDeleted val="0"/>
    <c:plotArea>
      <c:layout/>
      <c:barChart>
        <c:barDir val="col"/>
        <c:grouping val="clustered"/>
        <c:varyColors val="0"/>
        <c:ser>
          <c:idx val="0"/>
          <c:order val="0"/>
          <c:tx>
            <c:strRef>
              <c:f>'Tables (2&amp;3)'!$B$42</c:f>
              <c:strCache>
                <c:ptCount val="1"/>
                <c:pt idx="0">
                  <c:v>1996-2008</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(2&amp;3)'!$C$42:$G$42</c:f>
              <c:numCache>
                <c:formatCode>[&lt;1000]#,##0.0;#,##0</c:formatCode>
                <c:ptCount val="5"/>
                <c:pt idx="0">
                  <c:v>1.1180695281054576</c:v>
                </c:pt>
                <c:pt idx="1">
                  <c:v>1.5374894922000339</c:v>
                </c:pt>
                <c:pt idx="2">
                  <c:v>2.045034918702767</c:v>
                </c:pt>
                <c:pt idx="3">
                  <c:v>-0.43037556879353578</c:v>
                </c:pt>
                <c:pt idx="4">
                  <c:v>-0.90042127887136136</c:v>
                </c:pt>
              </c:numCache>
            </c:numRef>
          </c:val>
          <c:extLst>
            <c:ext xmlns:c16="http://schemas.microsoft.com/office/drawing/2014/chart" uri="{C3380CC4-5D6E-409C-BE32-E72D297353CC}">
              <c16:uniqueId val="{00000000-64FB-4BA1-8F30-963B6B5662CB}"/>
            </c:ext>
          </c:extLst>
        </c:ser>
        <c:ser>
          <c:idx val="1"/>
          <c:order val="1"/>
          <c:tx>
            <c:strRef>
              <c:f>'Tables (2&amp;3)'!$B$43</c:f>
              <c:strCache>
                <c:ptCount val="1"/>
                <c:pt idx="0">
                  <c:v>2009-2015</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(2&amp;3)'!$C$43:$G$43</c:f>
              <c:numCache>
                <c:formatCode>[&lt;1000]#,##0.0;#,##0</c:formatCode>
                <c:ptCount val="5"/>
                <c:pt idx="0">
                  <c:v>1.1611976712085161</c:v>
                </c:pt>
                <c:pt idx="1">
                  <c:v>0.18166241416869469</c:v>
                </c:pt>
                <c:pt idx="2">
                  <c:v>-0.13133097204274849</c:v>
                </c:pt>
                <c:pt idx="3">
                  <c:v>0.91411782676104436</c:v>
                </c:pt>
                <c:pt idx="4">
                  <c:v>1.2285869890923515</c:v>
                </c:pt>
              </c:numCache>
            </c:numRef>
          </c:val>
          <c:extLst>
            <c:ext xmlns:c16="http://schemas.microsoft.com/office/drawing/2014/chart" uri="{C3380CC4-5D6E-409C-BE32-E72D297353CC}">
              <c16:uniqueId val="{00000001-64FB-4BA1-8F30-963B6B5662CB}"/>
            </c:ext>
          </c:extLst>
        </c:ser>
        <c:dLbls>
          <c:showLegendKey val="0"/>
          <c:showVal val="0"/>
          <c:showCatName val="0"/>
          <c:showSerName val="0"/>
          <c:showPercent val="0"/>
          <c:showBubbleSize val="0"/>
        </c:dLbls>
        <c:gapWidth val="150"/>
        <c:axId val="121694848"/>
        <c:axId val="121713024"/>
      </c:barChart>
      <c:catAx>
        <c:axId val="121694848"/>
        <c:scaling>
          <c:orientation val="minMax"/>
        </c:scaling>
        <c:delete val="0"/>
        <c:axPos val="b"/>
        <c:numFmt formatCode="General" sourceLinked="0"/>
        <c:majorTickMark val="out"/>
        <c:minorTickMark val="none"/>
        <c:tickLblPos val="low"/>
        <c:crossAx val="121713024"/>
        <c:crosses val="autoZero"/>
        <c:auto val="1"/>
        <c:lblAlgn val="ctr"/>
        <c:lblOffset val="100"/>
        <c:noMultiLvlLbl val="0"/>
      </c:catAx>
      <c:valAx>
        <c:axId val="121713024"/>
        <c:scaling>
          <c:orientation val="minMax"/>
          <c:max val="10"/>
          <c:min val="-15"/>
        </c:scaling>
        <c:delete val="0"/>
        <c:axPos val="l"/>
        <c:majorGridlines/>
        <c:numFmt formatCode="[&lt;1000]#,##0.0;#,##0" sourceLinked="1"/>
        <c:majorTickMark val="out"/>
        <c:minorTickMark val="none"/>
        <c:tickLblPos val="nextTo"/>
        <c:crossAx val="121694848"/>
        <c:crosses val="autoZero"/>
        <c:crossBetween val="between"/>
      </c:valAx>
      <c:spPr>
        <a:gradFill>
          <a:gsLst>
            <a:gs pos="0">
              <a:srgbClr val="FFEFD1"/>
            </a:gs>
            <a:gs pos="64999">
              <a:srgbClr val="F0EBD5"/>
            </a:gs>
            <a:gs pos="100000">
              <a:srgbClr val="D1C39F"/>
            </a:gs>
          </a:gsLst>
          <a:lin ang="5400000" scaled="0"/>
        </a:gradFill>
      </c:spPr>
    </c:plotArea>
    <c:legend>
      <c:legendPos val="b"/>
      <c:overlay val="0"/>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842975400186802E-2"/>
          <c:y val="1.7378966372102039E-2"/>
          <c:w val="0.93503159475856712"/>
          <c:h val="0.7849685568414545"/>
        </c:manualLayout>
      </c:layout>
      <c:lineChart>
        <c:grouping val="standard"/>
        <c:varyColors val="0"/>
        <c:ser>
          <c:idx val="0"/>
          <c:order val="0"/>
          <c:tx>
            <c:strRef>
              <c:f>Tables!$C$6</c:f>
              <c:strCache>
                <c:ptCount val="1"/>
                <c:pt idx="0">
                  <c:v>Ακαθάριστο Εγχώριο Προϊόν (ΑΕΠ)</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[0]!chrtGVA</c:f>
              <c:numCache>
                <c:formatCode>#,##0.00</c:formatCode>
                <c:ptCount val="21"/>
                <c:pt idx="0">
                  <c:v>69.18084691845128</c:v>
                </c:pt>
                <c:pt idx="1">
                  <c:v>70.29763933259926</c:v>
                </c:pt>
                <c:pt idx="2">
                  <c:v>71.979107407854954</c:v>
                </c:pt>
                <c:pt idx="3">
                  <c:v>75.617389810856068</c:v>
                </c:pt>
                <c:pt idx="4">
                  <c:v>79.174614984610244</c:v>
                </c:pt>
                <c:pt idx="5">
                  <c:v>83.70586901534088</c:v>
                </c:pt>
                <c:pt idx="6">
                  <c:v>86.70900942121763</c:v>
                </c:pt>
                <c:pt idx="7">
                  <c:v>89.512755098577244</c:v>
                </c:pt>
                <c:pt idx="8">
                  <c:v>92.026994184886135</c:v>
                </c:pt>
                <c:pt idx="9">
                  <c:v>96.262177049376191</c:v>
                </c:pt>
                <c:pt idx="10">
                  <c:v>100</c:v>
                </c:pt>
                <c:pt idx="11">
                  <c:v>104.52202153615133</c:v>
                </c:pt>
                <c:pt idx="12">
                  <c:v>109.6791843905671</c:v>
                </c:pt>
                <c:pt idx="13">
                  <c:v>113.68554395006851</c:v>
                </c:pt>
                <c:pt idx="14">
                  <c:v>111.37891379701274</c:v>
                </c:pt>
                <c:pt idx="15">
                  <c:v>112.89854167317242</c:v>
                </c:pt>
                <c:pt idx="16">
                  <c:v>113.35500706693151</c:v>
                </c:pt>
                <c:pt idx="17">
                  <c:v>110.57980744817924</c:v>
                </c:pt>
                <c:pt idx="18">
                  <c:v>104.01240141257166</c:v>
                </c:pt>
                <c:pt idx="19">
                  <c:v>101.41501556625741</c:v>
                </c:pt>
                <c:pt idx="20">
                  <c:v>103.02377774670109</c:v>
                </c:pt>
              </c:numCache>
            </c:numRef>
          </c:val>
          <c:smooth val="0"/>
          <c:extLst>
            <c:ext xmlns:c16="http://schemas.microsoft.com/office/drawing/2014/chart" uri="{C3380CC4-5D6E-409C-BE32-E72D297353CC}">
              <c16:uniqueId val="{00000000-155F-4454-8EEF-B12D32219E66}"/>
            </c:ext>
          </c:extLst>
        </c:ser>
        <c:ser>
          <c:idx val="1"/>
          <c:order val="1"/>
          <c:tx>
            <c:strRef>
              <c:f>Tables!$E$6</c:f>
              <c:strCache>
                <c:ptCount val="1"/>
                <c:pt idx="0">
                  <c:v>Επικερδώς Απασχολούμενος Πληθυσμός</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[0]!chrtFTE</c:f>
              <c:numCache>
                <c:formatCode>#,##0.00</c:formatCode>
                <c:ptCount val="21"/>
                <c:pt idx="0">
                  <c:v>80.75661249687036</c:v>
                </c:pt>
                <c:pt idx="1">
                  <c:v>81.183062347909669</c:v>
                </c:pt>
                <c:pt idx="2">
                  <c:v>81.681348975967765</c:v>
                </c:pt>
                <c:pt idx="3">
                  <c:v>82.962608718788005</c:v>
                </c:pt>
                <c:pt idx="4">
                  <c:v>84.495058407461201</c:v>
                </c:pt>
                <c:pt idx="5">
                  <c:v>85.893249048486751</c:v>
                </c:pt>
                <c:pt idx="6">
                  <c:v>87.750703870794766</c:v>
                </c:pt>
                <c:pt idx="7">
                  <c:v>89.586737280012656</c:v>
                </c:pt>
                <c:pt idx="8">
                  <c:v>92.808613318251929</c:v>
                </c:pt>
                <c:pt idx="9">
                  <c:v>96.494256127786244</c:v>
                </c:pt>
                <c:pt idx="10">
                  <c:v>100</c:v>
                </c:pt>
                <c:pt idx="11">
                  <c:v>101.72906278588889</c:v>
                </c:pt>
                <c:pt idx="12">
                  <c:v>105.87860880883981</c:v>
                </c:pt>
                <c:pt idx="13">
                  <c:v>108.55533035025375</c:v>
                </c:pt>
                <c:pt idx="14">
                  <c:v>108.37488564444683</c:v>
                </c:pt>
                <c:pt idx="15">
                  <c:v>109.50285266365721</c:v>
                </c:pt>
                <c:pt idx="16">
                  <c:v>110.06717727856636</c:v>
                </c:pt>
                <c:pt idx="17">
                  <c:v>106.54813029949727</c:v>
                </c:pt>
                <c:pt idx="18">
                  <c:v>100.1982504026748</c:v>
                </c:pt>
                <c:pt idx="19">
                  <c:v>97.86167907039254</c:v>
                </c:pt>
                <c:pt idx="20">
                  <c:v>98.70837065593868</c:v>
                </c:pt>
              </c:numCache>
            </c:numRef>
          </c:val>
          <c:smooth val="0"/>
          <c:extLst>
            <c:ext xmlns:c16="http://schemas.microsoft.com/office/drawing/2014/chart" uri="{C3380CC4-5D6E-409C-BE32-E72D297353CC}">
              <c16:uniqueId val="{00000001-155F-4454-8EEF-B12D32219E66}"/>
            </c:ext>
          </c:extLst>
        </c:ser>
        <c:ser>
          <c:idx val="3"/>
          <c:order val="2"/>
          <c:tx>
            <c:strRef>
              <c:f>Tables!$G$6</c:f>
              <c:strCache>
                <c:ptCount val="1"/>
                <c:pt idx="0">
                  <c:v>Παραγωγικότητα Εργασίας (ΑΕΠ ανά απασχολούμενο)</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[0]!chrtP1</c:f>
              <c:numCache>
                <c:formatCode>#,##0.00</c:formatCode>
                <c:ptCount val="21"/>
                <c:pt idx="0">
                  <c:v>85.66586039147235</c:v>
                </c:pt>
                <c:pt idx="1">
                  <c:v>86.591509730612302</c:v>
                </c:pt>
                <c:pt idx="2">
                  <c:v>88.121839698108559</c:v>
                </c:pt>
                <c:pt idx="3">
                  <c:v>91.14635011920916</c:v>
                </c:pt>
                <c:pt idx="4">
                  <c:v>93.703249014641614</c:v>
                </c:pt>
                <c:pt idx="5">
                  <c:v>97.453373743131905</c:v>
                </c:pt>
                <c:pt idx="6">
                  <c:v>98.812893340307625</c:v>
                </c:pt>
                <c:pt idx="7">
                  <c:v>99.917418377226767</c:v>
                </c:pt>
                <c:pt idx="8">
                  <c:v>99.157816170913435</c:v>
                </c:pt>
                <c:pt idx="9">
                  <c:v>99.759489230008995</c:v>
                </c:pt>
                <c:pt idx="10">
                  <c:v>100</c:v>
                </c:pt>
                <c:pt idx="11">
                  <c:v>102.74548754679952</c:v>
                </c:pt>
                <c:pt idx="12">
                  <c:v>103.58955942516124</c:v>
                </c:pt>
                <c:pt idx="13">
                  <c:v>104.72589746008983</c:v>
                </c:pt>
                <c:pt idx="14">
                  <c:v>102.77188587992741</c:v>
                </c:pt>
                <c:pt idx="15">
                  <c:v>103.10100506691384</c:v>
                </c:pt>
                <c:pt idx="16">
                  <c:v>102.98711193441802</c:v>
                </c:pt>
                <c:pt idx="17">
                  <c:v>103.78390229593823</c:v>
                </c:pt>
                <c:pt idx="18">
                  <c:v>103.80660440134295</c:v>
                </c:pt>
                <c:pt idx="19">
                  <c:v>103.63097846840429</c:v>
                </c:pt>
                <c:pt idx="20">
                  <c:v>104.3718755178366</c:v>
                </c:pt>
              </c:numCache>
            </c:numRef>
          </c:val>
          <c:smooth val="0"/>
          <c:extLst>
            <c:ext xmlns:c16="http://schemas.microsoft.com/office/drawing/2014/chart" uri="{C3380CC4-5D6E-409C-BE32-E72D297353CC}">
              <c16:uniqueId val="{00000002-155F-4454-8EEF-B12D32219E66}"/>
            </c:ext>
          </c:extLst>
        </c:ser>
        <c:dLbls>
          <c:showLegendKey val="0"/>
          <c:showVal val="0"/>
          <c:showCatName val="0"/>
          <c:showSerName val="0"/>
          <c:showPercent val="0"/>
          <c:showBubbleSize val="0"/>
        </c:dLbls>
        <c:smooth val="0"/>
        <c:axId val="120032256"/>
        <c:axId val="120034048"/>
      </c:lineChart>
      <c:catAx>
        <c:axId val="120032256"/>
        <c:scaling>
          <c:orientation val="minMax"/>
        </c:scaling>
        <c:delete val="0"/>
        <c:axPos val="b"/>
        <c:numFmt formatCode="General" sourceLinked="1"/>
        <c:majorTickMark val="out"/>
        <c:minorTickMark val="none"/>
        <c:tickLblPos val="nextTo"/>
        <c:txPr>
          <a:bodyPr/>
          <a:lstStyle/>
          <a:p>
            <a:pPr>
              <a:defRPr lang="en-US"/>
            </a:pPr>
            <a:endParaRPr lang="en-US"/>
          </a:p>
        </c:txPr>
        <c:crossAx val="120034048"/>
        <c:crosses val="autoZero"/>
        <c:auto val="1"/>
        <c:lblAlgn val="ctr"/>
        <c:lblOffset val="100"/>
        <c:noMultiLvlLbl val="0"/>
      </c:catAx>
      <c:valAx>
        <c:axId val="120034048"/>
        <c:scaling>
          <c:orientation val="minMax"/>
          <c:min val="50"/>
        </c:scaling>
        <c:delete val="0"/>
        <c:axPos val="l"/>
        <c:majorGridlines/>
        <c:numFmt formatCode="#,##0" sourceLinked="0"/>
        <c:majorTickMark val="out"/>
        <c:minorTickMark val="none"/>
        <c:tickLblPos val="nextTo"/>
        <c:txPr>
          <a:bodyPr/>
          <a:lstStyle/>
          <a:p>
            <a:pPr>
              <a:defRPr lang="en-US"/>
            </a:pPr>
            <a:endParaRPr lang="en-US"/>
          </a:p>
        </c:txPr>
        <c:crossAx val="120032256"/>
        <c:crosses val="autoZero"/>
        <c:crossBetween val="between"/>
      </c:valAx>
      <c:spPr>
        <a:gradFill>
          <a:gsLst>
            <a:gs pos="0">
              <a:srgbClr val="FFEFD1"/>
            </a:gs>
            <a:gs pos="64999">
              <a:srgbClr val="F0EBD5"/>
            </a:gs>
            <a:gs pos="100000">
              <a:srgbClr val="D1C39F"/>
            </a:gs>
          </a:gsLst>
          <a:lin ang="5400000" scaled="0"/>
        </a:gradFill>
      </c:spPr>
    </c:plotArea>
    <c:legend>
      <c:legendPos val="b"/>
      <c:layout>
        <c:manualLayout>
          <c:xMode val="edge"/>
          <c:yMode val="edge"/>
          <c:x val="2.7840096910963946E-3"/>
          <c:y val="0.88616986398033459"/>
          <c:w val="0.97923201935728721"/>
          <c:h val="9.7171203284242585E-2"/>
        </c:manualLayout>
      </c:layout>
      <c:overlay val="0"/>
      <c:txPr>
        <a:bodyPr/>
        <a:lstStyle/>
        <a:p>
          <a:pPr>
            <a:defRPr lang="en-US"/>
          </a:pPr>
          <a:endParaRPr lang="en-US"/>
        </a:p>
      </c:txPr>
    </c:legend>
    <c:plotVisOnly val="1"/>
    <c:dispBlanksAs val="gap"/>
    <c:showDLblsOverMax val="0"/>
  </c:chart>
  <c:printSettings>
    <c:headerFooter/>
    <c:pageMargins b="0.75000000000001366" l="0.70000000000000062" r="0.70000000000000062" t="0.75000000000001366"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'Tables (5)'!$B$10</c:f>
              <c:strCache>
                <c:ptCount val="1"/>
                <c:pt idx="0">
                  <c:v>Γεωργία, δασοκομία και αλιεία</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'Tables (5)'!$C$6:$G$6</c:f>
              <c:strCache>
                <c:ptCount val="5"/>
                <c:pt idx="0">
                  <c:v>Ακαθάριστη Προστιθέμενη Αξία (ΑΠΑ) </c:v>
                </c:pt>
                <c:pt idx="1">
                  <c:v>Επικερδώς Απασχολούμενος Πληθυσμός</c:v>
                </c:pt>
                <c:pt idx="2">
                  <c:v>Συνολικές Ώρες Εργασίας</c:v>
                </c:pt>
                <c:pt idx="3">
                  <c:v>Παραγωγικότητα Εργασίας (ΑΠΑ ανά απασχολούμενο) </c:v>
                </c:pt>
                <c:pt idx="4">
                  <c:v>Παραγωγικότητα Εργασίας (ΑΠΑ ανά  ώρα εργασίας) </c:v>
                </c:pt>
              </c:strCache>
            </c:strRef>
          </c:cat>
          <c:val>
            <c:numRef>
              <c:f>'Tables (5)'!$C$10:$G$10</c:f>
              <c:numCache>
                <c:formatCode>#,##0.0</c:formatCode>
                <c:ptCount val="5"/>
                <c:pt idx="0">
                  <c:v>1.4634317123551472</c:v>
                </c:pt>
                <c:pt idx="1">
                  <c:v>-2.5265619439784457</c:v>
                </c:pt>
                <c:pt idx="2">
                  <c:v>-2.7885597725783478</c:v>
                </c:pt>
                <c:pt idx="3">
                  <c:v>4.0934163561978805</c:v>
                </c:pt>
                <c:pt idx="4">
                  <c:v>4.3739620305862594</c:v>
                </c:pt>
              </c:numCache>
            </c:numRef>
          </c:val>
          <c:extLst>
            <c:ext xmlns:c16="http://schemas.microsoft.com/office/drawing/2014/chart" uri="{C3380CC4-5D6E-409C-BE32-E72D297353CC}">
              <c16:uniqueId val="{00000000-DEB4-4990-B637-DF2266F0E5AF}"/>
            </c:ext>
          </c:extLst>
        </c:ser>
        <c:dLbls>
          <c:showLegendKey val="0"/>
          <c:showVal val="0"/>
          <c:showCatName val="0"/>
          <c:showSerName val="0"/>
          <c:showPercent val="0"/>
          <c:showBubbleSize val="0"/>
        </c:dLbls>
        <c:gapWidth val="150"/>
        <c:axId val="128115456"/>
        <c:axId val="128116992"/>
      </c:barChart>
      <c:catAx>
        <c:axId val="128115456"/>
        <c:scaling>
          <c:orientation val="minMax"/>
        </c:scaling>
        <c:delete val="0"/>
        <c:axPos val="b"/>
        <c:numFmt formatCode="General" sourceLinked="0"/>
        <c:majorTickMark val="out"/>
        <c:minorTickMark val="none"/>
        <c:tickLblPos val="low"/>
        <c:crossAx val="128116992"/>
        <c:crosses val="autoZero"/>
        <c:auto val="1"/>
        <c:lblAlgn val="ctr"/>
        <c:lblOffset val="100"/>
        <c:noMultiLvlLbl val="0"/>
      </c:catAx>
      <c:valAx>
        <c:axId val="128116992"/>
        <c:scaling>
          <c:orientation val="minMax"/>
          <c:min val="-25"/>
        </c:scaling>
        <c:delete val="0"/>
        <c:axPos val="l"/>
        <c:majorGridlines/>
        <c:numFmt formatCode="#,##0.0" sourceLinked="1"/>
        <c:majorTickMark val="out"/>
        <c:minorTickMark val="none"/>
        <c:tickLblPos val="nextTo"/>
        <c:crossAx val="128115456"/>
        <c:crosses val="autoZero"/>
        <c:crossBetween val="between"/>
      </c:valAx>
      <c:spPr>
        <a:gradFill>
          <a:gsLst>
            <a:gs pos="0">
              <a:srgbClr val="FFEFD1"/>
            </a:gs>
            <a:gs pos="64999">
              <a:srgbClr val="F0EBD5"/>
            </a:gs>
            <a:gs pos="100000">
              <a:srgbClr val="D1C39F"/>
            </a:gs>
          </a:gsLst>
          <a:lin ang="5400000" scaled="0"/>
        </a:gradFill>
      </c:spPr>
    </c:plotArea>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7877074546258351"/>
          <c:y val="0"/>
        </c:manualLayout>
      </c:layout>
      <c:overlay val="0"/>
    </c:title>
    <c:autoTitleDeleted val="0"/>
    <c:plotArea>
      <c:layout>
        <c:manualLayout>
          <c:layoutTarget val="inner"/>
          <c:xMode val="edge"/>
          <c:yMode val="edge"/>
          <c:x val="9.1357953088087265E-2"/>
          <c:y val="0.12294339834524354"/>
          <c:w val="0.8583916447207427"/>
          <c:h val="0.64302396039627163"/>
        </c:manualLayout>
      </c:layout>
      <c:barChart>
        <c:barDir val="col"/>
        <c:grouping val="clustered"/>
        <c:varyColors val="0"/>
        <c:ser>
          <c:idx val="0"/>
          <c:order val="0"/>
          <c:tx>
            <c:strRef>
              <c:f>'Tables (5)'!$B$13</c:f>
              <c:strCache>
                <c:ptCount val="1"/>
                <c:pt idx="0">
                  <c:v>Μεταποιητικές βιομηχανίες</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(5)'!$C$6:$G$7</c:f>
              <c:multiLvlStrCache>
                <c:ptCount val="5"/>
                <c:lvl>
                  <c:pt idx="0">
                    <c:v>%</c:v>
                  </c:pt>
                  <c:pt idx="1">
                    <c:v>%</c:v>
                  </c:pt>
                  <c:pt idx="2">
                    <c:v>%</c:v>
                  </c:pt>
                  <c:pt idx="3">
                    <c:v>%</c:v>
                  </c:pt>
                  <c:pt idx="4">
                    <c:v>%</c:v>
                  </c:pt>
                </c:lvl>
                <c:lvl>
                  <c:pt idx="0">
                    <c:v>Ακαθάριστη Προστιθέμενη Αξία (ΑΠΑ) </c:v>
                  </c:pt>
                  <c:pt idx="1">
                    <c:v>Επικερδώς Απασχολούμενος Πληθυσμός</c:v>
                  </c:pt>
                  <c:pt idx="2">
                    <c:v>Συνολικές Ώρες Εργασίας</c:v>
                  </c:pt>
                  <c:pt idx="3">
                    <c:v>Παραγωγικότητα Εργασίας (ΑΠΑ ανά απασχολούμενο) </c:v>
                  </c:pt>
                  <c:pt idx="4">
                    <c:v>Παραγωγικότητα Εργασίας (ΑΠΑ ανά  ώρα εργασίας) </c:v>
                  </c:pt>
                </c:lvl>
              </c:multiLvlStrCache>
            </c:multiLvlStrRef>
          </c:cat>
          <c:val>
            <c:numRef>
              <c:f>'Tables (5)'!$C$13:$G$13</c:f>
              <c:numCache>
                <c:formatCode>#,##0.0</c:formatCode>
                <c:ptCount val="5"/>
                <c:pt idx="0">
                  <c:v>2.2137161966089649</c:v>
                </c:pt>
                <c:pt idx="1">
                  <c:v>0.67980541349632029</c:v>
                </c:pt>
                <c:pt idx="2">
                  <c:v>0.68490666572464165</c:v>
                </c:pt>
                <c:pt idx="3">
                  <c:v>1.523553583375332</c:v>
                </c:pt>
                <c:pt idx="4">
                  <c:v>1.5184098406725328</c:v>
                </c:pt>
              </c:numCache>
            </c:numRef>
          </c:val>
          <c:extLst>
            <c:ext xmlns:c16="http://schemas.microsoft.com/office/drawing/2014/chart" uri="{C3380CC4-5D6E-409C-BE32-E72D297353CC}">
              <c16:uniqueId val="{00000000-4EE1-4BFB-B2B4-528C52E9D6F1}"/>
            </c:ext>
          </c:extLst>
        </c:ser>
        <c:dLbls>
          <c:showLegendKey val="0"/>
          <c:showVal val="0"/>
          <c:showCatName val="0"/>
          <c:showSerName val="0"/>
          <c:showPercent val="0"/>
          <c:showBubbleSize val="0"/>
        </c:dLbls>
        <c:gapWidth val="150"/>
        <c:axId val="128137088"/>
        <c:axId val="128138624"/>
      </c:barChart>
      <c:catAx>
        <c:axId val="128137088"/>
        <c:scaling>
          <c:orientation val="minMax"/>
        </c:scaling>
        <c:delete val="0"/>
        <c:axPos val="b"/>
        <c:numFmt formatCode="General" sourceLinked="0"/>
        <c:majorTickMark val="out"/>
        <c:minorTickMark val="none"/>
        <c:tickLblPos val="low"/>
        <c:crossAx val="128138624"/>
        <c:crosses val="autoZero"/>
        <c:auto val="1"/>
        <c:lblAlgn val="ctr"/>
        <c:lblOffset val="100"/>
        <c:noMultiLvlLbl val="0"/>
      </c:catAx>
      <c:valAx>
        <c:axId val="128138624"/>
        <c:scaling>
          <c:orientation val="minMax"/>
          <c:max val="5"/>
          <c:min val="-25"/>
        </c:scaling>
        <c:delete val="0"/>
        <c:axPos val="l"/>
        <c:majorGridlines/>
        <c:numFmt formatCode="#,##0.0" sourceLinked="1"/>
        <c:majorTickMark val="out"/>
        <c:minorTickMark val="none"/>
        <c:tickLblPos val="nextTo"/>
        <c:crossAx val="128137088"/>
        <c:crosses val="autoZero"/>
        <c:crossBetween val="between"/>
      </c:valAx>
      <c:spPr>
        <a:gradFill>
          <a:gsLst>
            <a:gs pos="0">
              <a:srgbClr val="FFEFD1"/>
            </a:gs>
            <a:gs pos="64999">
              <a:srgbClr val="F0EBD5"/>
            </a:gs>
            <a:gs pos="100000">
              <a:srgbClr val="D1C39F"/>
            </a:gs>
          </a:gsLst>
          <a:lin ang="5400000" scaled="0"/>
        </a:gradFill>
      </c:spPr>
    </c:plotArea>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5887489063867339"/>
          <c:y val="0"/>
        </c:manualLayout>
      </c:layout>
      <c:overlay val="0"/>
    </c:title>
    <c:autoTitleDeleted val="0"/>
    <c:plotArea>
      <c:layout>
        <c:manualLayout>
          <c:layoutTarget val="inner"/>
          <c:xMode val="edge"/>
          <c:yMode val="edge"/>
          <c:x val="0.10705774278215274"/>
          <c:y val="0.18057510949932604"/>
          <c:w val="0.87627559055118642"/>
          <c:h val="0.65705556521523134"/>
        </c:manualLayout>
      </c:layout>
      <c:barChart>
        <c:barDir val="col"/>
        <c:grouping val="clustered"/>
        <c:varyColors val="0"/>
        <c:ser>
          <c:idx val="0"/>
          <c:order val="0"/>
          <c:tx>
            <c:strRef>
              <c:f>'Tables (5)'!$B$16</c:f>
              <c:strCache>
                <c:ptCount val="1"/>
                <c:pt idx="0">
                  <c:v>Κατασκευές</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(5)'!$C$6:$G$7</c:f>
              <c:multiLvlStrCache>
                <c:ptCount val="5"/>
                <c:lvl>
                  <c:pt idx="0">
                    <c:v>%</c:v>
                  </c:pt>
                  <c:pt idx="1">
                    <c:v>%</c:v>
                  </c:pt>
                  <c:pt idx="2">
                    <c:v>%</c:v>
                  </c:pt>
                  <c:pt idx="3">
                    <c:v>%</c:v>
                  </c:pt>
                  <c:pt idx="4">
                    <c:v>%</c:v>
                  </c:pt>
                </c:lvl>
                <c:lvl>
                  <c:pt idx="0">
                    <c:v>Ακαθάριστη Προστιθέμενη Αξία (ΑΠΑ) </c:v>
                  </c:pt>
                  <c:pt idx="1">
                    <c:v>Επικερδώς Απασχολούμενος Πληθυσμός</c:v>
                  </c:pt>
                  <c:pt idx="2">
                    <c:v>Συνολικές Ώρες Εργασίας</c:v>
                  </c:pt>
                  <c:pt idx="3">
                    <c:v>Παραγωγικότητα Εργασίας (ΑΠΑ ανά απασχολούμενο) </c:v>
                  </c:pt>
                  <c:pt idx="4">
                    <c:v>Παραγωγικότητα Εργασίας (ΑΠΑ ανά  ώρα εργασίας) </c:v>
                  </c:pt>
                </c:lvl>
              </c:multiLvlStrCache>
            </c:multiLvlStrRef>
          </c:cat>
          <c:val>
            <c:numRef>
              <c:f>'Tables (5)'!$C$16:$G$16</c:f>
              <c:numCache>
                <c:formatCode>#,##0.0</c:formatCode>
                <c:ptCount val="5"/>
                <c:pt idx="0">
                  <c:v>-5.2833044020118294</c:v>
                </c:pt>
                <c:pt idx="1">
                  <c:v>8.314980448559485E-2</c:v>
                </c:pt>
                <c:pt idx="2">
                  <c:v>0.13054728040551611</c:v>
                </c:pt>
                <c:pt idx="3">
                  <c:v>-5.361995717541765</c:v>
                </c:pt>
                <c:pt idx="4">
                  <c:v>-5.4067932608581497</c:v>
                </c:pt>
              </c:numCache>
            </c:numRef>
          </c:val>
          <c:extLst>
            <c:ext xmlns:c16="http://schemas.microsoft.com/office/drawing/2014/chart" uri="{C3380CC4-5D6E-409C-BE32-E72D297353CC}">
              <c16:uniqueId val="{00000000-423A-488A-BAD7-B74D7C5E0B4F}"/>
            </c:ext>
          </c:extLst>
        </c:ser>
        <c:dLbls>
          <c:showLegendKey val="0"/>
          <c:showVal val="0"/>
          <c:showCatName val="0"/>
          <c:showSerName val="0"/>
          <c:showPercent val="0"/>
          <c:showBubbleSize val="0"/>
        </c:dLbls>
        <c:gapWidth val="150"/>
        <c:axId val="122686464"/>
        <c:axId val="122688256"/>
      </c:barChart>
      <c:catAx>
        <c:axId val="122686464"/>
        <c:scaling>
          <c:orientation val="minMax"/>
        </c:scaling>
        <c:delete val="0"/>
        <c:axPos val="b"/>
        <c:numFmt formatCode="General" sourceLinked="0"/>
        <c:majorTickMark val="out"/>
        <c:minorTickMark val="none"/>
        <c:tickLblPos val="low"/>
        <c:crossAx val="122688256"/>
        <c:crosses val="autoZero"/>
        <c:auto val="1"/>
        <c:lblAlgn val="ctr"/>
        <c:lblOffset val="100"/>
        <c:noMultiLvlLbl val="0"/>
      </c:catAx>
      <c:valAx>
        <c:axId val="122688256"/>
        <c:scaling>
          <c:orientation val="minMax"/>
          <c:max val="5"/>
          <c:min val="-25"/>
        </c:scaling>
        <c:delete val="0"/>
        <c:axPos val="l"/>
        <c:majorGridlines/>
        <c:numFmt formatCode="#,##0.0" sourceLinked="1"/>
        <c:majorTickMark val="out"/>
        <c:minorTickMark val="none"/>
        <c:tickLblPos val="nextTo"/>
        <c:crossAx val="122686464"/>
        <c:crosses val="autoZero"/>
        <c:crossBetween val="between"/>
      </c:valAx>
      <c:spPr>
        <a:gradFill>
          <a:gsLst>
            <a:gs pos="0">
              <a:srgbClr val="FFEFD1"/>
            </a:gs>
            <a:gs pos="64999">
              <a:srgbClr val="F0EBD5"/>
            </a:gs>
            <a:gs pos="100000">
              <a:srgbClr val="D1C39F"/>
            </a:gs>
          </a:gsLst>
          <a:lin ang="5400000" scaled="0"/>
        </a:gradFill>
      </c:spPr>
    </c:plotArea>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l-GR"/>
              <a:t>Χονδρικό και λιανικό εμπόριο</a:t>
            </a:r>
          </a:p>
        </c:rich>
      </c:tx>
      <c:overlay val="0"/>
    </c:title>
    <c:autoTitleDeleted val="0"/>
    <c:plotArea>
      <c:layout/>
      <c:barChart>
        <c:barDir val="col"/>
        <c:grouping val="clustered"/>
        <c:varyColors val="0"/>
        <c:ser>
          <c:idx val="0"/>
          <c:order val="0"/>
          <c:tx>
            <c:strRef>
              <c:f>'Tables (5)'!$B$18</c:f>
              <c:strCache>
                <c:ptCount val="1"/>
                <c:pt idx="0">
                  <c:v>Χονδρικό και λιανικό εμπόριο, επισκευή μηχανοκινήτων οχημάτων και μοτοσικλετών</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(5)'!$C$6:$G$7</c:f>
              <c:multiLvlStrCache>
                <c:ptCount val="5"/>
                <c:lvl>
                  <c:pt idx="0">
                    <c:v>%</c:v>
                  </c:pt>
                  <c:pt idx="1">
                    <c:v>%</c:v>
                  </c:pt>
                  <c:pt idx="2">
                    <c:v>%</c:v>
                  </c:pt>
                  <c:pt idx="3">
                    <c:v>%</c:v>
                  </c:pt>
                  <c:pt idx="4">
                    <c:v>%</c:v>
                  </c:pt>
                </c:lvl>
                <c:lvl>
                  <c:pt idx="0">
                    <c:v>Ακαθάριστη Προστιθέμενη Αξία (ΑΠΑ) </c:v>
                  </c:pt>
                  <c:pt idx="1">
                    <c:v>Επικερδώς Απασχολούμενος Πληθυσμός</c:v>
                  </c:pt>
                  <c:pt idx="2">
                    <c:v>Συνολικές Ώρες Εργασίας</c:v>
                  </c:pt>
                  <c:pt idx="3">
                    <c:v>Παραγωγικότητα Εργασίας (ΑΠΑ ανά απασχολούμενο) </c:v>
                  </c:pt>
                  <c:pt idx="4">
                    <c:v>Παραγωγικότητα Εργασίας (ΑΠΑ ανά  ώρα εργασίας) </c:v>
                  </c:pt>
                </c:lvl>
              </c:multiLvlStrCache>
            </c:multiLvlStrRef>
          </c:cat>
          <c:val>
            <c:numRef>
              <c:f>'Tables (5)'!$C$18:$G$18</c:f>
              <c:numCache>
                <c:formatCode>#,##0.0</c:formatCode>
                <c:ptCount val="5"/>
                <c:pt idx="0">
                  <c:v>1.5766638624483507</c:v>
                </c:pt>
                <c:pt idx="1">
                  <c:v>1.5512520288939275</c:v>
                </c:pt>
                <c:pt idx="2">
                  <c:v>1.4948508687994255</c:v>
                </c:pt>
                <c:pt idx="3">
                  <c:v>2.5023653619957679E-2</c:v>
                </c:pt>
                <c:pt idx="4">
                  <c:v>8.0608023903293677E-2</c:v>
                </c:pt>
              </c:numCache>
            </c:numRef>
          </c:val>
          <c:extLst>
            <c:ext xmlns:c16="http://schemas.microsoft.com/office/drawing/2014/chart" uri="{C3380CC4-5D6E-409C-BE32-E72D297353CC}">
              <c16:uniqueId val="{00000000-67A7-4A62-8092-BD687087184A}"/>
            </c:ext>
          </c:extLst>
        </c:ser>
        <c:dLbls>
          <c:showLegendKey val="0"/>
          <c:showVal val="0"/>
          <c:showCatName val="0"/>
          <c:showSerName val="0"/>
          <c:showPercent val="0"/>
          <c:showBubbleSize val="0"/>
        </c:dLbls>
        <c:gapWidth val="150"/>
        <c:axId val="122724736"/>
        <c:axId val="122726272"/>
      </c:barChart>
      <c:catAx>
        <c:axId val="122724736"/>
        <c:scaling>
          <c:orientation val="minMax"/>
        </c:scaling>
        <c:delete val="0"/>
        <c:axPos val="b"/>
        <c:numFmt formatCode="General" sourceLinked="0"/>
        <c:majorTickMark val="out"/>
        <c:minorTickMark val="none"/>
        <c:tickLblPos val="low"/>
        <c:crossAx val="122726272"/>
        <c:crosses val="autoZero"/>
        <c:auto val="1"/>
        <c:lblAlgn val="ctr"/>
        <c:lblOffset val="100"/>
        <c:noMultiLvlLbl val="0"/>
      </c:catAx>
      <c:valAx>
        <c:axId val="122726272"/>
        <c:scaling>
          <c:orientation val="minMax"/>
          <c:max val="5"/>
          <c:min val="-25"/>
        </c:scaling>
        <c:delete val="0"/>
        <c:axPos val="l"/>
        <c:majorGridlines/>
        <c:numFmt formatCode="#,##0.0" sourceLinked="1"/>
        <c:majorTickMark val="out"/>
        <c:minorTickMark val="none"/>
        <c:tickLblPos val="nextTo"/>
        <c:crossAx val="122724736"/>
        <c:crosses val="autoZero"/>
        <c:crossBetween val="between"/>
      </c:valAx>
      <c:spPr>
        <a:gradFill>
          <a:gsLst>
            <a:gs pos="0">
              <a:srgbClr val="FFEFD1"/>
            </a:gs>
            <a:gs pos="64999">
              <a:srgbClr val="F0EBD5"/>
            </a:gs>
            <a:gs pos="100000">
              <a:srgbClr val="D1C39F"/>
            </a:gs>
          </a:gsLst>
          <a:lin ang="5400000" scaled="0"/>
        </a:gradFill>
      </c:spPr>
    </c:plotArea>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9.2629067299602574E-2"/>
          <c:y val="0.15631806545057444"/>
          <c:w val="0.8713927505473299"/>
          <c:h val="0.57157837772981102"/>
        </c:manualLayout>
      </c:layout>
      <c:barChart>
        <c:barDir val="col"/>
        <c:grouping val="clustered"/>
        <c:varyColors val="0"/>
        <c:ser>
          <c:idx val="0"/>
          <c:order val="0"/>
          <c:tx>
            <c:strRef>
              <c:f>'Tables (5)'!$B$19</c:f>
              <c:strCache>
                <c:ptCount val="1"/>
                <c:pt idx="0">
                  <c:v>Μεταφορά και αποθήκευση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(5)'!$C$6:$G$7</c:f>
              <c:multiLvlStrCache>
                <c:ptCount val="5"/>
                <c:lvl>
                  <c:pt idx="0">
                    <c:v>%</c:v>
                  </c:pt>
                  <c:pt idx="1">
                    <c:v>%</c:v>
                  </c:pt>
                  <c:pt idx="2">
                    <c:v>%</c:v>
                  </c:pt>
                  <c:pt idx="3">
                    <c:v>%</c:v>
                  </c:pt>
                  <c:pt idx="4">
                    <c:v>%</c:v>
                  </c:pt>
                </c:lvl>
                <c:lvl>
                  <c:pt idx="0">
                    <c:v>Ακαθάριστη Προστιθέμενη Αξία (ΑΠΑ) </c:v>
                  </c:pt>
                  <c:pt idx="1">
                    <c:v>Επικερδώς Απασχολούμενος Πληθυσμός</c:v>
                  </c:pt>
                  <c:pt idx="2">
                    <c:v>Συνολικές Ώρες Εργασίας</c:v>
                  </c:pt>
                  <c:pt idx="3">
                    <c:v>Παραγωγικότητα Εργασίας (ΑΠΑ ανά απασχολούμενο) </c:v>
                  </c:pt>
                  <c:pt idx="4">
                    <c:v>Παραγωγικότητα Εργασίας (ΑΠΑ ανά  ώρα εργασίας) </c:v>
                  </c:pt>
                </c:lvl>
              </c:multiLvlStrCache>
            </c:multiLvlStrRef>
          </c:cat>
          <c:val>
            <c:numRef>
              <c:f>'Tables (5)'!$C$19:$G$19</c:f>
              <c:numCache>
                <c:formatCode>#,##0.0</c:formatCode>
                <c:ptCount val="5"/>
                <c:pt idx="0">
                  <c:v>1.3198284682861796</c:v>
                </c:pt>
                <c:pt idx="1">
                  <c:v>-2.2623307919713707</c:v>
                </c:pt>
                <c:pt idx="2">
                  <c:v>-1.7135166702019509</c:v>
                </c:pt>
                <c:pt idx="3">
                  <c:v>3.6650753893395427</c:v>
                </c:pt>
                <c:pt idx="4">
                  <c:v>3.0862281727079548</c:v>
                </c:pt>
              </c:numCache>
            </c:numRef>
          </c:val>
          <c:extLst>
            <c:ext xmlns:c16="http://schemas.microsoft.com/office/drawing/2014/chart" uri="{C3380CC4-5D6E-409C-BE32-E72D297353CC}">
              <c16:uniqueId val="{00000000-8C3C-41D2-BC6A-B0B41E798760}"/>
            </c:ext>
          </c:extLst>
        </c:ser>
        <c:dLbls>
          <c:showLegendKey val="0"/>
          <c:showVal val="0"/>
          <c:showCatName val="0"/>
          <c:showSerName val="0"/>
          <c:showPercent val="0"/>
          <c:showBubbleSize val="0"/>
        </c:dLbls>
        <c:gapWidth val="150"/>
        <c:axId val="123090432"/>
        <c:axId val="123091968"/>
      </c:barChart>
      <c:catAx>
        <c:axId val="123090432"/>
        <c:scaling>
          <c:orientation val="minMax"/>
        </c:scaling>
        <c:delete val="0"/>
        <c:axPos val="b"/>
        <c:numFmt formatCode="General" sourceLinked="0"/>
        <c:majorTickMark val="out"/>
        <c:minorTickMark val="none"/>
        <c:tickLblPos val="low"/>
        <c:crossAx val="123091968"/>
        <c:crosses val="autoZero"/>
        <c:auto val="1"/>
        <c:lblAlgn val="ctr"/>
        <c:lblOffset val="100"/>
        <c:noMultiLvlLbl val="0"/>
      </c:catAx>
      <c:valAx>
        <c:axId val="123091968"/>
        <c:scaling>
          <c:orientation val="minMax"/>
          <c:max val="5"/>
          <c:min val="-25"/>
        </c:scaling>
        <c:delete val="0"/>
        <c:axPos val="l"/>
        <c:majorGridlines/>
        <c:numFmt formatCode="#,##0.0" sourceLinked="1"/>
        <c:majorTickMark val="out"/>
        <c:minorTickMark val="none"/>
        <c:tickLblPos val="nextTo"/>
        <c:crossAx val="123090432"/>
        <c:crosses val="autoZero"/>
        <c:crossBetween val="between"/>
      </c:valAx>
      <c:spPr>
        <a:gradFill>
          <a:gsLst>
            <a:gs pos="0">
              <a:srgbClr val="FFEFD1"/>
            </a:gs>
            <a:gs pos="64999">
              <a:srgbClr val="F0EBD5"/>
            </a:gs>
            <a:gs pos="100000">
              <a:srgbClr val="D1C39F"/>
            </a:gs>
          </a:gsLst>
          <a:lin ang="5400000" scaled="0"/>
        </a:gradFill>
      </c:spPr>
    </c:plotArea>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l-GR"/>
              <a:t>Ξενοδοχεία και</a:t>
            </a:r>
            <a:r>
              <a:rPr lang="el-GR" baseline="0"/>
              <a:t> εστιατόρια</a:t>
            </a:r>
            <a:endParaRPr lang="el-GR"/>
          </a:p>
        </c:rich>
      </c:tx>
      <c:overlay val="0"/>
    </c:title>
    <c:autoTitleDeleted val="0"/>
    <c:plotArea>
      <c:layout>
        <c:manualLayout>
          <c:layoutTarget val="inner"/>
          <c:xMode val="edge"/>
          <c:yMode val="edge"/>
          <c:x val="8.3735242185637201E-2"/>
          <c:y val="0.12633154087446391"/>
          <c:w val="0.88474960629921684"/>
          <c:h val="0.53538281800140841"/>
        </c:manualLayout>
      </c:layout>
      <c:barChart>
        <c:barDir val="col"/>
        <c:grouping val="clustered"/>
        <c:varyColors val="0"/>
        <c:ser>
          <c:idx val="0"/>
          <c:order val="0"/>
          <c:tx>
            <c:strRef>
              <c:f>'Tables (5)'!$B$20</c:f>
              <c:strCache>
                <c:ptCount val="1"/>
                <c:pt idx="0">
                  <c:v>Δραστηριότητες υπηρεσιών παροχής καταλύματος και υπηρεσιών εστίασης</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(5)'!$C$6:$G$7</c:f>
              <c:multiLvlStrCache>
                <c:ptCount val="5"/>
                <c:lvl>
                  <c:pt idx="0">
                    <c:v>%</c:v>
                  </c:pt>
                  <c:pt idx="1">
                    <c:v>%</c:v>
                  </c:pt>
                  <c:pt idx="2">
                    <c:v>%</c:v>
                  </c:pt>
                  <c:pt idx="3">
                    <c:v>%</c:v>
                  </c:pt>
                  <c:pt idx="4">
                    <c:v>%</c:v>
                  </c:pt>
                </c:lvl>
                <c:lvl>
                  <c:pt idx="0">
                    <c:v>Ακαθάριστη Προστιθέμενη Αξία (ΑΠΑ) </c:v>
                  </c:pt>
                  <c:pt idx="1">
                    <c:v>Επικερδώς Απασχολούμενος Πληθυσμός</c:v>
                  </c:pt>
                  <c:pt idx="2">
                    <c:v>Συνολικές Ώρες Εργασίας</c:v>
                  </c:pt>
                  <c:pt idx="3">
                    <c:v>Παραγωγικότητα Εργασίας (ΑΠΑ ανά απασχολούμενο) </c:v>
                  </c:pt>
                  <c:pt idx="4">
                    <c:v>Παραγωγικότητα Εργασίας (ΑΠΑ ανά  ώρα εργασίας) </c:v>
                  </c:pt>
                </c:lvl>
              </c:multiLvlStrCache>
            </c:multiLvlStrRef>
          </c:cat>
          <c:val>
            <c:numRef>
              <c:f>'Tables (5)'!$C$20:$G$20</c:f>
              <c:numCache>
                <c:formatCode>#,##0.0</c:formatCode>
                <c:ptCount val="5"/>
                <c:pt idx="0">
                  <c:v>5.1280127744853257</c:v>
                </c:pt>
                <c:pt idx="1">
                  <c:v>1.5544206830513885</c:v>
                </c:pt>
                <c:pt idx="2">
                  <c:v>1.5773933625496865</c:v>
                </c:pt>
                <c:pt idx="3">
                  <c:v>3.5188936802534836</c:v>
                </c:pt>
                <c:pt idx="4">
                  <c:v>3.4954819122624721</c:v>
                </c:pt>
              </c:numCache>
            </c:numRef>
          </c:val>
          <c:extLst>
            <c:ext xmlns:c16="http://schemas.microsoft.com/office/drawing/2014/chart" uri="{C3380CC4-5D6E-409C-BE32-E72D297353CC}">
              <c16:uniqueId val="{00000000-14EE-40BD-98FB-6D7B88D583F6}"/>
            </c:ext>
          </c:extLst>
        </c:ser>
        <c:dLbls>
          <c:showLegendKey val="0"/>
          <c:showVal val="0"/>
          <c:showCatName val="0"/>
          <c:showSerName val="0"/>
          <c:showPercent val="0"/>
          <c:showBubbleSize val="0"/>
        </c:dLbls>
        <c:gapWidth val="150"/>
        <c:axId val="123112064"/>
        <c:axId val="123130240"/>
      </c:barChart>
      <c:catAx>
        <c:axId val="123112064"/>
        <c:scaling>
          <c:orientation val="minMax"/>
        </c:scaling>
        <c:delete val="0"/>
        <c:axPos val="b"/>
        <c:numFmt formatCode="General" sourceLinked="0"/>
        <c:majorTickMark val="out"/>
        <c:minorTickMark val="none"/>
        <c:tickLblPos val="low"/>
        <c:crossAx val="123130240"/>
        <c:crosses val="autoZero"/>
        <c:auto val="1"/>
        <c:lblAlgn val="ctr"/>
        <c:lblOffset val="100"/>
        <c:noMultiLvlLbl val="0"/>
      </c:catAx>
      <c:valAx>
        <c:axId val="123130240"/>
        <c:scaling>
          <c:orientation val="minMax"/>
          <c:max val="5"/>
          <c:min val="-25"/>
        </c:scaling>
        <c:delete val="0"/>
        <c:axPos val="l"/>
        <c:majorGridlines/>
        <c:numFmt formatCode="#,##0.0" sourceLinked="1"/>
        <c:majorTickMark val="out"/>
        <c:minorTickMark val="none"/>
        <c:tickLblPos val="nextTo"/>
        <c:crossAx val="123112064"/>
        <c:crosses val="autoZero"/>
        <c:crossBetween val="between"/>
      </c:valAx>
      <c:spPr>
        <a:gradFill>
          <a:gsLst>
            <a:gs pos="0">
              <a:srgbClr val="FFEFD1"/>
            </a:gs>
            <a:gs pos="64999">
              <a:srgbClr val="F0EBD5"/>
            </a:gs>
            <a:gs pos="100000">
              <a:srgbClr val="D1C39F"/>
            </a:gs>
          </a:gsLst>
          <a:lin ang="5400000" scaled="0"/>
        </a:gradFill>
      </c:spPr>
    </c:plotArea>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'Tables (5)'!$B$22</c:f>
              <c:strCache>
                <c:ptCount val="1"/>
                <c:pt idx="0">
                  <c:v>Χρηματοπιστωτικές και ασφαλιστικές δραστηριότητες</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(5)'!$C$6:$G$7</c:f>
              <c:multiLvlStrCache>
                <c:ptCount val="5"/>
                <c:lvl>
                  <c:pt idx="0">
                    <c:v>%</c:v>
                  </c:pt>
                  <c:pt idx="1">
                    <c:v>%</c:v>
                  </c:pt>
                  <c:pt idx="2">
                    <c:v>%</c:v>
                  </c:pt>
                  <c:pt idx="3">
                    <c:v>%</c:v>
                  </c:pt>
                  <c:pt idx="4">
                    <c:v>%</c:v>
                  </c:pt>
                </c:lvl>
                <c:lvl>
                  <c:pt idx="0">
                    <c:v>Ακαθάριστη Προστιθέμενη Αξία (ΑΠΑ) </c:v>
                  </c:pt>
                  <c:pt idx="1">
                    <c:v>Επικερδώς Απασχολούμενος Πληθυσμός</c:v>
                  </c:pt>
                  <c:pt idx="2">
                    <c:v>Συνολικές Ώρες Εργασίας</c:v>
                  </c:pt>
                  <c:pt idx="3">
                    <c:v>Παραγωγικότητα Εργασίας (ΑΠΑ ανά απασχολούμενο) </c:v>
                  </c:pt>
                  <c:pt idx="4">
                    <c:v>Παραγωγικότητα Εργασίας (ΑΠΑ ανά  ώρα εργασίας) </c:v>
                  </c:pt>
                </c:lvl>
              </c:multiLvlStrCache>
            </c:multiLvlStrRef>
          </c:cat>
          <c:val>
            <c:numRef>
              <c:f>'Tables (5)'!$C$22:$G$22</c:f>
              <c:numCache>
                <c:formatCode>#,##0.0</c:formatCode>
                <c:ptCount val="5"/>
                <c:pt idx="0">
                  <c:v>2.4941815748204443</c:v>
                </c:pt>
                <c:pt idx="1">
                  <c:v>2.4217519347989862</c:v>
                </c:pt>
                <c:pt idx="2">
                  <c:v>2.5385791497216403</c:v>
                </c:pt>
                <c:pt idx="3">
                  <c:v>7.071704853044794E-2</c:v>
                </c:pt>
                <c:pt idx="4">
                  <c:v>-4.3298410480578628E-2</c:v>
                </c:pt>
              </c:numCache>
            </c:numRef>
          </c:val>
          <c:extLst>
            <c:ext xmlns:c16="http://schemas.microsoft.com/office/drawing/2014/chart" uri="{C3380CC4-5D6E-409C-BE32-E72D297353CC}">
              <c16:uniqueId val="{00000000-9D20-4DBD-805A-76C01F205625}"/>
            </c:ext>
          </c:extLst>
        </c:ser>
        <c:dLbls>
          <c:showLegendKey val="0"/>
          <c:showVal val="0"/>
          <c:showCatName val="0"/>
          <c:showSerName val="0"/>
          <c:showPercent val="0"/>
          <c:showBubbleSize val="0"/>
        </c:dLbls>
        <c:gapWidth val="150"/>
        <c:axId val="123154432"/>
        <c:axId val="123155968"/>
      </c:barChart>
      <c:catAx>
        <c:axId val="123154432"/>
        <c:scaling>
          <c:orientation val="minMax"/>
        </c:scaling>
        <c:delete val="0"/>
        <c:axPos val="b"/>
        <c:numFmt formatCode="General" sourceLinked="0"/>
        <c:majorTickMark val="out"/>
        <c:minorTickMark val="none"/>
        <c:tickLblPos val="low"/>
        <c:crossAx val="123155968"/>
        <c:crosses val="autoZero"/>
        <c:auto val="1"/>
        <c:lblAlgn val="ctr"/>
        <c:lblOffset val="100"/>
        <c:noMultiLvlLbl val="0"/>
      </c:catAx>
      <c:valAx>
        <c:axId val="123155968"/>
        <c:scaling>
          <c:orientation val="minMax"/>
          <c:max val="5"/>
          <c:min val="-25"/>
        </c:scaling>
        <c:delete val="0"/>
        <c:axPos val="l"/>
        <c:majorGridlines/>
        <c:numFmt formatCode="#,##0.0" sourceLinked="1"/>
        <c:majorTickMark val="out"/>
        <c:minorTickMark val="none"/>
        <c:tickLblPos val="nextTo"/>
        <c:crossAx val="123154432"/>
        <c:crosses val="autoZero"/>
        <c:crossBetween val="between"/>
      </c:valAx>
      <c:spPr>
        <a:gradFill>
          <a:gsLst>
            <a:gs pos="0">
              <a:srgbClr val="FFEFD1"/>
            </a:gs>
            <a:gs pos="64999">
              <a:srgbClr val="F0EBD5"/>
            </a:gs>
            <a:gs pos="100000">
              <a:srgbClr val="D1C39F"/>
            </a:gs>
          </a:gsLst>
          <a:lin ang="5400000" scaled="0"/>
        </a:gradFill>
      </c:spPr>
    </c:plotArea>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01438015453967"/>
          <c:y val="4.6787366679668055E-2"/>
        </c:manualLayout>
      </c:layout>
      <c:overlay val="0"/>
    </c:title>
    <c:autoTitleDeleted val="0"/>
    <c:plotArea>
      <c:layout>
        <c:manualLayout>
          <c:layoutTarget val="inner"/>
          <c:xMode val="edge"/>
          <c:yMode val="edge"/>
          <c:x val="7.2609757425590754E-2"/>
          <c:y val="0.19082329101772941"/>
          <c:w val="0.90557582896776656"/>
          <c:h val="0.54010321030176378"/>
        </c:manualLayout>
      </c:layout>
      <c:barChart>
        <c:barDir val="col"/>
        <c:grouping val="clustered"/>
        <c:varyColors val="0"/>
        <c:ser>
          <c:idx val="0"/>
          <c:order val="0"/>
          <c:tx>
            <c:strRef>
              <c:f>'Tables (5)'!$B$9</c:f>
              <c:strCache>
                <c:ptCount val="1"/>
                <c:pt idx="0">
                  <c:v>Πρωτογενής Τομέας</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(5)'!$C$6:$G$7</c:f>
              <c:multiLvlStrCache>
                <c:ptCount val="5"/>
                <c:lvl>
                  <c:pt idx="0">
                    <c:v>%</c:v>
                  </c:pt>
                  <c:pt idx="1">
                    <c:v>%</c:v>
                  </c:pt>
                  <c:pt idx="2">
                    <c:v>%</c:v>
                  </c:pt>
                  <c:pt idx="3">
                    <c:v>%</c:v>
                  </c:pt>
                  <c:pt idx="4">
                    <c:v>%</c:v>
                  </c:pt>
                </c:lvl>
                <c:lvl>
                  <c:pt idx="0">
                    <c:v>Ακαθάριστη Προστιθέμενη Αξία (ΑΠΑ) </c:v>
                  </c:pt>
                  <c:pt idx="1">
                    <c:v>Επικερδώς Απασχολούμενος Πληθυσμός</c:v>
                  </c:pt>
                  <c:pt idx="2">
                    <c:v>Συνολικές Ώρες Εργασίας</c:v>
                  </c:pt>
                  <c:pt idx="3">
                    <c:v>Παραγωγικότητα Εργασίας (ΑΠΑ ανά απασχολούμενο) </c:v>
                  </c:pt>
                  <c:pt idx="4">
                    <c:v>Παραγωγικότητα Εργασίας (ΑΠΑ ανά  ώρα εργασίας) </c:v>
                  </c:pt>
                </c:lvl>
              </c:multiLvlStrCache>
            </c:multiLvlStrRef>
          </c:cat>
          <c:val>
            <c:numRef>
              <c:f>'Tables (5)'!$C$9:$G$9</c:f>
              <c:numCache>
                <c:formatCode>#,##0.0</c:formatCode>
                <c:ptCount val="5"/>
                <c:pt idx="0">
                  <c:v>1.5263629425623064</c:v>
                </c:pt>
                <c:pt idx="1">
                  <c:v>-2.5704236926009925</c:v>
                </c:pt>
                <c:pt idx="2">
                  <c:v>-2.7568324719982402</c:v>
                </c:pt>
                <c:pt idx="3">
                  <c:v>4.2048695995942422</c:v>
                </c:pt>
                <c:pt idx="4">
                  <c:v>4.4046235056330927</c:v>
                </c:pt>
              </c:numCache>
            </c:numRef>
          </c:val>
          <c:extLst>
            <c:ext xmlns:c16="http://schemas.microsoft.com/office/drawing/2014/chart" uri="{C3380CC4-5D6E-409C-BE32-E72D297353CC}">
              <c16:uniqueId val="{00000000-07FB-4979-8EC1-1F07CF9D739E}"/>
            </c:ext>
          </c:extLst>
        </c:ser>
        <c:dLbls>
          <c:showLegendKey val="0"/>
          <c:showVal val="0"/>
          <c:showCatName val="0"/>
          <c:showSerName val="0"/>
          <c:showPercent val="0"/>
          <c:showBubbleSize val="0"/>
        </c:dLbls>
        <c:gapWidth val="150"/>
        <c:axId val="123180160"/>
        <c:axId val="123181696"/>
      </c:barChart>
      <c:catAx>
        <c:axId val="123180160"/>
        <c:scaling>
          <c:orientation val="minMax"/>
        </c:scaling>
        <c:delete val="0"/>
        <c:axPos val="b"/>
        <c:numFmt formatCode="General" sourceLinked="0"/>
        <c:majorTickMark val="out"/>
        <c:minorTickMark val="none"/>
        <c:tickLblPos val="low"/>
        <c:crossAx val="123181696"/>
        <c:crosses val="autoZero"/>
        <c:auto val="1"/>
        <c:lblAlgn val="ctr"/>
        <c:lblOffset val="100"/>
        <c:noMultiLvlLbl val="0"/>
      </c:catAx>
      <c:valAx>
        <c:axId val="123181696"/>
        <c:scaling>
          <c:orientation val="minMax"/>
        </c:scaling>
        <c:delete val="0"/>
        <c:axPos val="l"/>
        <c:majorGridlines/>
        <c:numFmt formatCode="#,##0.0" sourceLinked="1"/>
        <c:majorTickMark val="out"/>
        <c:minorTickMark val="none"/>
        <c:tickLblPos val="nextTo"/>
        <c:crossAx val="123180160"/>
        <c:crosses val="autoZero"/>
        <c:crossBetween val="between"/>
      </c:valAx>
      <c:spPr>
        <a:gradFill>
          <a:gsLst>
            <a:gs pos="0">
              <a:srgbClr val="FFEFD1"/>
            </a:gs>
            <a:gs pos="64999">
              <a:srgbClr val="F0EBD5"/>
            </a:gs>
            <a:gs pos="100000">
              <a:srgbClr val="D1C39F"/>
            </a:gs>
          </a:gsLst>
          <a:lin ang="5400000" scaled="0"/>
        </a:gradFill>
      </c:spPr>
    </c:plotArea>
    <c:plotVisOnly val="1"/>
    <c:dispBlanksAs val="gap"/>
    <c:showDLblsOverMax val="0"/>
  </c:chart>
  <c:printSettings>
    <c:headerFooter/>
    <c:pageMargins b="0.75000000000000289" l="0.70000000000000062" r="0.70000000000000062" t="0.75000000000000289"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9.2423950603296903E-2"/>
          <c:y val="0.16271032693151316"/>
          <c:w val="0.8859933155837536"/>
          <c:h val="0.53807053155182794"/>
        </c:manualLayout>
      </c:layout>
      <c:barChart>
        <c:barDir val="col"/>
        <c:grouping val="clustered"/>
        <c:varyColors val="0"/>
        <c:ser>
          <c:idx val="0"/>
          <c:order val="0"/>
          <c:tx>
            <c:strRef>
              <c:f>'Tables (5)'!$B$12</c:f>
              <c:strCache>
                <c:ptCount val="1"/>
                <c:pt idx="0">
                  <c:v>Δευτερογενής Τομέας</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(5)'!$C$6:$G$7</c:f>
              <c:multiLvlStrCache>
                <c:ptCount val="5"/>
                <c:lvl>
                  <c:pt idx="0">
                    <c:v>%</c:v>
                  </c:pt>
                  <c:pt idx="1">
                    <c:v>%</c:v>
                  </c:pt>
                  <c:pt idx="2">
                    <c:v>%</c:v>
                  </c:pt>
                  <c:pt idx="3">
                    <c:v>%</c:v>
                  </c:pt>
                  <c:pt idx="4">
                    <c:v>%</c:v>
                  </c:pt>
                </c:lvl>
                <c:lvl>
                  <c:pt idx="0">
                    <c:v>Ακαθάριστη Προστιθέμενη Αξία (ΑΠΑ) </c:v>
                  </c:pt>
                  <c:pt idx="1">
                    <c:v>Επικερδώς Απασχολούμενος Πληθυσμός</c:v>
                  </c:pt>
                  <c:pt idx="2">
                    <c:v>Συνολικές Ώρες Εργασίας</c:v>
                  </c:pt>
                  <c:pt idx="3">
                    <c:v>Παραγωγικότητα Εργασίας (ΑΠΑ ανά απασχολούμενο) </c:v>
                  </c:pt>
                  <c:pt idx="4">
                    <c:v>Παραγωγικότητα Εργασίας (ΑΠΑ ανά  ώρα εργασίας) </c:v>
                  </c:pt>
                </c:lvl>
              </c:multiLvlStrCache>
            </c:multiLvlStrRef>
          </c:cat>
          <c:val>
            <c:numRef>
              <c:f>'Tables (5)'!$C$12:$G$12</c:f>
              <c:numCache>
                <c:formatCode>#,##0.0</c:formatCode>
                <c:ptCount val="5"/>
                <c:pt idx="0">
                  <c:v>-0.19264633839553105</c:v>
                </c:pt>
                <c:pt idx="1">
                  <c:v>0.25977867965868223</c:v>
                </c:pt>
                <c:pt idx="2">
                  <c:v>0.3034570020624206</c:v>
                </c:pt>
                <c:pt idx="3">
                  <c:v>-0.45125275959343392</c:v>
                </c:pt>
                <c:pt idx="4">
                  <c:v>-0.49460243473736598</c:v>
                </c:pt>
              </c:numCache>
            </c:numRef>
          </c:val>
          <c:extLst>
            <c:ext xmlns:c16="http://schemas.microsoft.com/office/drawing/2014/chart" uri="{C3380CC4-5D6E-409C-BE32-E72D297353CC}">
              <c16:uniqueId val="{00000000-48B4-46CF-B609-3E70CBF11961}"/>
            </c:ext>
          </c:extLst>
        </c:ser>
        <c:dLbls>
          <c:showLegendKey val="0"/>
          <c:showVal val="0"/>
          <c:showCatName val="0"/>
          <c:showSerName val="0"/>
          <c:showPercent val="0"/>
          <c:showBubbleSize val="0"/>
        </c:dLbls>
        <c:gapWidth val="150"/>
        <c:axId val="123201792"/>
        <c:axId val="123219968"/>
      </c:barChart>
      <c:catAx>
        <c:axId val="123201792"/>
        <c:scaling>
          <c:orientation val="minMax"/>
        </c:scaling>
        <c:delete val="0"/>
        <c:axPos val="b"/>
        <c:numFmt formatCode="General" sourceLinked="0"/>
        <c:majorTickMark val="out"/>
        <c:minorTickMark val="none"/>
        <c:tickLblPos val="low"/>
        <c:crossAx val="123219968"/>
        <c:crosses val="autoZero"/>
        <c:auto val="1"/>
        <c:lblAlgn val="ctr"/>
        <c:lblOffset val="100"/>
        <c:noMultiLvlLbl val="0"/>
      </c:catAx>
      <c:valAx>
        <c:axId val="123219968"/>
        <c:scaling>
          <c:orientation val="minMax"/>
          <c:max val="4"/>
        </c:scaling>
        <c:delete val="0"/>
        <c:axPos val="l"/>
        <c:majorGridlines/>
        <c:numFmt formatCode="#,##0.0" sourceLinked="1"/>
        <c:majorTickMark val="out"/>
        <c:minorTickMark val="none"/>
        <c:tickLblPos val="nextTo"/>
        <c:crossAx val="123201792"/>
        <c:crosses val="autoZero"/>
        <c:crossBetween val="between"/>
      </c:valAx>
      <c:spPr>
        <a:gradFill>
          <a:gsLst>
            <a:gs pos="0">
              <a:srgbClr val="FFEFD1"/>
            </a:gs>
            <a:gs pos="64999">
              <a:srgbClr val="F0EBD5"/>
            </a:gs>
            <a:gs pos="100000">
              <a:srgbClr val="D1C39F"/>
            </a:gs>
          </a:gsLst>
          <a:lin ang="5400000" scaled="0"/>
        </a:gradFill>
        <a:ln>
          <a:gradFill>
            <a:gsLst>
              <a:gs pos="0">
                <a:srgbClr val="FFEFD1"/>
              </a:gs>
              <a:gs pos="64999">
                <a:srgbClr val="F0EBD5"/>
              </a:gs>
              <a:gs pos="100000">
                <a:srgbClr val="D1C39F"/>
              </a:gs>
            </a:gsLst>
            <a:lin ang="5400000" scaled="0"/>
          </a:gradFill>
        </a:ln>
      </c:spPr>
    </c:plotArea>
    <c:plotVisOnly val="1"/>
    <c:dispBlanksAs val="gap"/>
    <c:showDLblsOverMax val="0"/>
  </c:chart>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'Tables (5)'!$B$17</c:f>
              <c:strCache>
                <c:ptCount val="1"/>
                <c:pt idx="0">
                  <c:v>Τριτογενής Τομέας</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(5)'!$C$6:$G$7</c:f>
              <c:multiLvlStrCache>
                <c:ptCount val="5"/>
                <c:lvl>
                  <c:pt idx="0">
                    <c:v>%</c:v>
                  </c:pt>
                  <c:pt idx="1">
                    <c:v>%</c:v>
                  </c:pt>
                  <c:pt idx="2">
                    <c:v>%</c:v>
                  </c:pt>
                  <c:pt idx="3">
                    <c:v>%</c:v>
                  </c:pt>
                  <c:pt idx="4">
                    <c:v>%</c:v>
                  </c:pt>
                </c:lvl>
                <c:lvl>
                  <c:pt idx="0">
                    <c:v>Ακαθάριστη Προστιθέμενη Αξία (ΑΠΑ) </c:v>
                  </c:pt>
                  <c:pt idx="1">
                    <c:v>Επικερδώς Απασχολούμενος Πληθυσμός</c:v>
                  </c:pt>
                  <c:pt idx="2">
                    <c:v>Συνολικές Ώρες Εργασίας</c:v>
                  </c:pt>
                  <c:pt idx="3">
                    <c:v>Παραγωγικότητα Εργασίας (ΑΠΑ ανά απασχολούμενο) </c:v>
                  </c:pt>
                  <c:pt idx="4">
                    <c:v>Παραγωγικότητα Εργασίας (ΑΠΑ ανά  ώρα εργασίας) </c:v>
                  </c:pt>
                </c:lvl>
              </c:multiLvlStrCache>
            </c:multiLvlStrRef>
          </c:cat>
          <c:val>
            <c:numRef>
              <c:f>'Tables (5)'!$C$17:$G$17</c:f>
              <c:numCache>
                <c:formatCode>#,##0.0</c:formatCode>
                <c:ptCount val="5"/>
                <c:pt idx="0">
                  <c:v>1.8171346218360813</c:v>
                </c:pt>
                <c:pt idx="1">
                  <c:v>1.1589957616683733</c:v>
                </c:pt>
                <c:pt idx="2">
                  <c:v>1.1165430796703242</c:v>
                </c:pt>
                <c:pt idx="3">
                  <c:v>0.65059845168718333</c:v>
                </c:pt>
                <c:pt idx="4">
                  <c:v>0.69285551189557115</c:v>
                </c:pt>
              </c:numCache>
            </c:numRef>
          </c:val>
          <c:extLst>
            <c:ext xmlns:c16="http://schemas.microsoft.com/office/drawing/2014/chart" uri="{C3380CC4-5D6E-409C-BE32-E72D297353CC}">
              <c16:uniqueId val="{00000000-5E07-468B-B39C-862AA56C9B3C}"/>
            </c:ext>
          </c:extLst>
        </c:ser>
        <c:dLbls>
          <c:showLegendKey val="0"/>
          <c:showVal val="0"/>
          <c:showCatName val="0"/>
          <c:showSerName val="0"/>
          <c:showPercent val="0"/>
          <c:showBubbleSize val="0"/>
        </c:dLbls>
        <c:gapWidth val="150"/>
        <c:axId val="123239808"/>
        <c:axId val="123249792"/>
      </c:barChart>
      <c:catAx>
        <c:axId val="123239808"/>
        <c:scaling>
          <c:orientation val="minMax"/>
        </c:scaling>
        <c:delete val="0"/>
        <c:axPos val="b"/>
        <c:numFmt formatCode="General" sourceLinked="0"/>
        <c:majorTickMark val="out"/>
        <c:minorTickMark val="none"/>
        <c:tickLblPos val="low"/>
        <c:crossAx val="123249792"/>
        <c:crosses val="autoZero"/>
        <c:auto val="1"/>
        <c:lblAlgn val="ctr"/>
        <c:lblOffset val="100"/>
        <c:noMultiLvlLbl val="0"/>
      </c:catAx>
      <c:valAx>
        <c:axId val="123249792"/>
        <c:scaling>
          <c:orientation val="minMax"/>
          <c:max val="4"/>
          <c:min val="-10"/>
        </c:scaling>
        <c:delete val="0"/>
        <c:axPos val="l"/>
        <c:majorGridlines/>
        <c:numFmt formatCode="#,##0.0" sourceLinked="1"/>
        <c:majorTickMark val="out"/>
        <c:minorTickMark val="none"/>
        <c:tickLblPos val="nextTo"/>
        <c:crossAx val="123239808"/>
        <c:crosses val="autoZero"/>
        <c:crossBetween val="between"/>
      </c:valAx>
      <c:spPr>
        <a:gradFill>
          <a:gsLst>
            <a:gs pos="0">
              <a:srgbClr val="FFEFD1"/>
            </a:gs>
            <a:gs pos="64999">
              <a:srgbClr val="F0EBD5"/>
            </a:gs>
            <a:gs pos="100000">
              <a:srgbClr val="D1C39F"/>
            </a:gs>
          </a:gsLst>
          <a:lin ang="5400000" scaled="0"/>
        </a:gradFill>
      </c:spPr>
    </c:plotArea>
    <c:plotVisOnly val="1"/>
    <c:dispBlanksAs val="gap"/>
    <c:showDLblsOverMax val="0"/>
  </c:chart>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78253821213533E-2"/>
          <c:y val="1.58506972388389E-2"/>
          <c:w val="0.93515701640557747"/>
          <c:h val="0.85263098076043242"/>
        </c:manualLayout>
      </c:layout>
      <c:lineChart>
        <c:grouping val="standard"/>
        <c:varyColors val="0"/>
        <c:ser>
          <c:idx val="0"/>
          <c:order val="0"/>
          <c:tx>
            <c:strRef>
              <c:f>Tables!$C$6</c:f>
              <c:strCache>
                <c:ptCount val="1"/>
                <c:pt idx="0">
                  <c:v>Ακαθάριστο Εγχώριο Προϊόν (ΑΕΠ)</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[0]!chrtGVA</c:f>
              <c:numCache>
                <c:formatCode>#,##0.00</c:formatCode>
                <c:ptCount val="21"/>
                <c:pt idx="0">
                  <c:v>69.18084691845128</c:v>
                </c:pt>
                <c:pt idx="1">
                  <c:v>70.29763933259926</c:v>
                </c:pt>
                <c:pt idx="2">
                  <c:v>71.979107407854954</c:v>
                </c:pt>
                <c:pt idx="3">
                  <c:v>75.617389810856068</c:v>
                </c:pt>
                <c:pt idx="4">
                  <c:v>79.174614984610244</c:v>
                </c:pt>
                <c:pt idx="5">
                  <c:v>83.70586901534088</c:v>
                </c:pt>
                <c:pt idx="6">
                  <c:v>86.70900942121763</c:v>
                </c:pt>
                <c:pt idx="7">
                  <c:v>89.512755098577244</c:v>
                </c:pt>
                <c:pt idx="8">
                  <c:v>92.026994184886135</c:v>
                </c:pt>
                <c:pt idx="9">
                  <c:v>96.262177049376191</c:v>
                </c:pt>
                <c:pt idx="10">
                  <c:v>100</c:v>
                </c:pt>
                <c:pt idx="11">
                  <c:v>104.52202153615133</c:v>
                </c:pt>
                <c:pt idx="12">
                  <c:v>109.6791843905671</c:v>
                </c:pt>
                <c:pt idx="13">
                  <c:v>113.68554395006851</c:v>
                </c:pt>
                <c:pt idx="14">
                  <c:v>111.37891379701274</c:v>
                </c:pt>
                <c:pt idx="15">
                  <c:v>112.89854167317242</c:v>
                </c:pt>
                <c:pt idx="16">
                  <c:v>113.35500706693151</c:v>
                </c:pt>
                <c:pt idx="17">
                  <c:v>110.57980744817924</c:v>
                </c:pt>
                <c:pt idx="18">
                  <c:v>104.01240141257166</c:v>
                </c:pt>
                <c:pt idx="19">
                  <c:v>101.41501556625741</c:v>
                </c:pt>
                <c:pt idx="20">
                  <c:v>103.02377774670109</c:v>
                </c:pt>
              </c:numCache>
            </c:numRef>
          </c:val>
          <c:smooth val="0"/>
          <c:extLst>
            <c:ext xmlns:c16="http://schemas.microsoft.com/office/drawing/2014/chart" uri="{C3380CC4-5D6E-409C-BE32-E72D297353CC}">
              <c16:uniqueId val="{00000000-BC7D-415C-A35C-81D1723856AC}"/>
            </c:ext>
          </c:extLst>
        </c:ser>
        <c:ser>
          <c:idx val="1"/>
          <c:order val="1"/>
          <c:tx>
            <c:strRef>
              <c:f>Tables!$F$6</c:f>
              <c:strCache>
                <c:ptCount val="1"/>
                <c:pt idx="0">
                  <c:v>Συνολικές Ώρες Εργασίας</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[0]!chrtHW</c:f>
              <c:numCache>
                <c:formatCode>#,##0.00</c:formatCode>
                <c:ptCount val="21"/>
                <c:pt idx="0">
                  <c:v>83.270106508640069</c:v>
                </c:pt>
                <c:pt idx="1">
                  <c:v>83.666562370726339</c:v>
                </c:pt>
                <c:pt idx="2">
                  <c:v>84.521428493419108</c:v>
                </c:pt>
                <c:pt idx="3">
                  <c:v>86.127966608321913</c:v>
                </c:pt>
                <c:pt idx="4">
                  <c:v>88.048926387842798</c:v>
                </c:pt>
                <c:pt idx="5">
                  <c:v>89.816196361772782</c:v>
                </c:pt>
                <c:pt idx="6">
                  <c:v>92.92664726455358</c:v>
                </c:pt>
                <c:pt idx="7">
                  <c:v>93.525094566500371</c:v>
                </c:pt>
                <c:pt idx="8">
                  <c:v>96.528319351786394</c:v>
                </c:pt>
                <c:pt idx="9">
                  <c:v>98.398542603484898</c:v>
                </c:pt>
                <c:pt idx="10">
                  <c:v>100</c:v>
                </c:pt>
                <c:pt idx="11">
                  <c:v>101.25129680337596</c:v>
                </c:pt>
                <c:pt idx="12">
                  <c:v>107.04537634474191</c:v>
                </c:pt>
                <c:pt idx="13">
                  <c:v>110.9088467410497</c:v>
                </c:pt>
                <c:pt idx="14">
                  <c:v>110.01085850245063</c:v>
                </c:pt>
                <c:pt idx="15">
                  <c:v>110.32459301101622</c:v>
                </c:pt>
                <c:pt idx="16">
                  <c:v>110.01306409710926</c:v>
                </c:pt>
                <c:pt idx="17">
                  <c:v>106.10703224142861</c:v>
                </c:pt>
                <c:pt idx="18">
                  <c:v>98.238328888857694</c:v>
                </c:pt>
                <c:pt idx="19">
                  <c:v>95.383117724654738</c:v>
                </c:pt>
                <c:pt idx="20">
                  <c:v>96.071671048766518</c:v>
                </c:pt>
              </c:numCache>
            </c:numRef>
          </c:val>
          <c:smooth val="0"/>
          <c:extLst>
            <c:ext xmlns:c16="http://schemas.microsoft.com/office/drawing/2014/chart" uri="{C3380CC4-5D6E-409C-BE32-E72D297353CC}">
              <c16:uniqueId val="{00000001-BC7D-415C-A35C-81D1723856AC}"/>
            </c:ext>
          </c:extLst>
        </c:ser>
        <c:ser>
          <c:idx val="3"/>
          <c:order val="2"/>
          <c:tx>
            <c:strRef>
              <c:f>Tables!$H$6</c:f>
              <c:strCache>
                <c:ptCount val="1"/>
                <c:pt idx="0">
                  <c:v>Παραγωγικότητα Εργασίας (ΑΕΠ ανά ώρα εργασίας)</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[0]!chrtP2</c:f>
              <c:numCache>
                <c:formatCode>#,##0.00</c:formatCode>
                <c:ptCount val="21"/>
                <c:pt idx="0">
                  <c:v>83.080050955949119</c:v>
                </c:pt>
                <c:pt idx="1">
                  <c:v>84.021187605522258</c:v>
                </c:pt>
                <c:pt idx="2">
                  <c:v>85.160779569005129</c:v>
                </c:pt>
                <c:pt idx="3">
                  <c:v>87.796557597529173</c:v>
                </c:pt>
                <c:pt idx="4">
                  <c:v>89.921158874621028</c:v>
                </c:pt>
                <c:pt idx="5">
                  <c:v>93.196853581040145</c:v>
                </c:pt>
                <c:pt idx="6">
                  <c:v>93.30909052853815</c:v>
                </c:pt>
                <c:pt idx="7">
                  <c:v>95.709879271952829</c:v>
                </c:pt>
                <c:pt idx="8">
                  <c:v>95.336782824845727</c:v>
                </c:pt>
                <c:pt idx="9">
                  <c:v>97.828864638048984</c:v>
                </c:pt>
                <c:pt idx="10">
                  <c:v>100</c:v>
                </c:pt>
                <c:pt idx="11">
                  <c:v>103.23030404156395</c:v>
                </c:pt>
                <c:pt idx="12">
                  <c:v>102.46045941988467</c:v>
                </c:pt>
                <c:pt idx="13">
                  <c:v>102.50358496243481</c:v>
                </c:pt>
                <c:pt idx="14">
                  <c:v>101.24356387468028</c:v>
                </c:pt>
                <c:pt idx="15">
                  <c:v>102.33306880352524</c:v>
                </c:pt>
                <c:pt idx="16">
                  <c:v>103.03776919336805</c:v>
                </c:pt>
                <c:pt idx="17">
                  <c:v>104.21534285924949</c:v>
                </c:pt>
                <c:pt idx="18">
                  <c:v>105.87761680091941</c:v>
                </c:pt>
                <c:pt idx="19">
                  <c:v>106.32386315890317</c:v>
                </c:pt>
                <c:pt idx="20">
                  <c:v>107.23637532484018</c:v>
                </c:pt>
              </c:numCache>
            </c:numRef>
          </c:val>
          <c:smooth val="0"/>
          <c:extLst>
            <c:ext xmlns:c16="http://schemas.microsoft.com/office/drawing/2014/chart" uri="{C3380CC4-5D6E-409C-BE32-E72D297353CC}">
              <c16:uniqueId val="{00000002-BC7D-415C-A35C-81D1723856AC}"/>
            </c:ext>
          </c:extLst>
        </c:ser>
        <c:ser>
          <c:idx val="2"/>
          <c:order val="3"/>
          <c:tx>
            <c:strRef>
              <c:f>Tables!$I$6</c:f>
              <c:strCache>
                <c:ptCount val="1"/>
                <c:pt idx="0">
                  <c:v>Μοναδιαίο Κόστος Εργασίας</c:v>
                </c:pt>
              </c:strCache>
            </c:strRef>
          </c:tx>
          <c:spPr>
            <a:ln w="50800">
              <a:prstDash val="sysDash"/>
            </a:ln>
          </c:spPr>
          <c:marker>
            <c:symbol val="none"/>
          </c:marker>
          <c:val>
            <c:numRef>
              <c:f>Tables!$I$8:$I$25</c:f>
            </c:numRef>
          </c:val>
          <c:smooth val="0"/>
          <c:extLst>
            <c:ext xmlns:c16="http://schemas.microsoft.com/office/drawing/2014/chart" uri="{C3380CC4-5D6E-409C-BE32-E72D297353CC}">
              <c16:uniqueId val="{00000003-BC7D-415C-A35C-81D1723856AC}"/>
            </c:ext>
          </c:extLst>
        </c:ser>
        <c:dLbls>
          <c:showLegendKey val="0"/>
          <c:showVal val="0"/>
          <c:showCatName val="0"/>
          <c:showSerName val="0"/>
          <c:showPercent val="0"/>
          <c:showBubbleSize val="0"/>
        </c:dLbls>
        <c:smooth val="0"/>
        <c:axId val="120539392"/>
        <c:axId val="120549376"/>
      </c:lineChart>
      <c:catAx>
        <c:axId val="120539392"/>
        <c:scaling>
          <c:orientation val="minMax"/>
        </c:scaling>
        <c:delete val="0"/>
        <c:axPos val="b"/>
        <c:numFmt formatCode="General" sourceLinked="1"/>
        <c:majorTickMark val="out"/>
        <c:minorTickMark val="none"/>
        <c:tickLblPos val="nextTo"/>
        <c:txPr>
          <a:bodyPr/>
          <a:lstStyle/>
          <a:p>
            <a:pPr>
              <a:defRPr lang="en-US"/>
            </a:pPr>
            <a:endParaRPr lang="en-US"/>
          </a:p>
        </c:txPr>
        <c:crossAx val="120549376"/>
        <c:crosses val="autoZero"/>
        <c:auto val="1"/>
        <c:lblAlgn val="ctr"/>
        <c:lblOffset val="100"/>
        <c:noMultiLvlLbl val="0"/>
      </c:catAx>
      <c:valAx>
        <c:axId val="120549376"/>
        <c:scaling>
          <c:orientation val="minMax"/>
          <c:min val="50"/>
        </c:scaling>
        <c:delete val="0"/>
        <c:axPos val="l"/>
        <c:majorGridlines/>
        <c:numFmt formatCode="#,##0" sourceLinked="0"/>
        <c:majorTickMark val="out"/>
        <c:minorTickMark val="none"/>
        <c:tickLblPos val="nextTo"/>
        <c:txPr>
          <a:bodyPr/>
          <a:lstStyle/>
          <a:p>
            <a:pPr>
              <a:defRPr lang="en-US"/>
            </a:pPr>
            <a:endParaRPr lang="en-US"/>
          </a:p>
        </c:txPr>
        <c:crossAx val="120539392"/>
        <c:crosses val="autoZero"/>
        <c:crossBetween val="between"/>
      </c:valAx>
      <c:spPr>
        <a:gradFill>
          <a:gsLst>
            <a:gs pos="0">
              <a:srgbClr val="FFEFD1"/>
            </a:gs>
            <a:gs pos="64999">
              <a:srgbClr val="F0EBD5"/>
            </a:gs>
            <a:gs pos="100000">
              <a:srgbClr val="D1C39F"/>
            </a:gs>
          </a:gsLst>
          <a:lin ang="5400000" scaled="0"/>
        </a:gradFill>
      </c:spPr>
    </c:plotArea>
    <c:legend>
      <c:legendPos val="b"/>
      <c:layout>
        <c:manualLayout>
          <c:xMode val="edge"/>
          <c:yMode val="edge"/>
          <c:x val="5.2500000000000012E-2"/>
          <c:y val="0.91694525427633222"/>
          <c:w val="0.93517857142858785"/>
          <c:h val="8.3054745723683945E-2"/>
        </c:manualLayout>
      </c:layout>
      <c:overlay val="0"/>
      <c:txPr>
        <a:bodyPr/>
        <a:lstStyle/>
        <a:p>
          <a:pPr>
            <a:defRPr lang="en-US"/>
          </a:pPr>
          <a:endParaRPr lang="en-US"/>
        </a:p>
      </c:txPr>
    </c:legend>
    <c:plotVisOnly val="1"/>
    <c:dispBlanksAs val="gap"/>
    <c:showDLblsOverMax val="0"/>
  </c:chart>
  <c:printSettings>
    <c:headerFooter/>
    <c:pageMargins b="0.7500000000000141" l="0.70000000000000062" r="0.70000000000000062" t="0.7500000000000141" header="0.30000000000000032" footer="0.3000000000000003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'Tables (5)'!$B$11</c:f>
              <c:strCache>
                <c:ptCount val="1"/>
                <c:pt idx="0">
                  <c:v>Ορυχεία και λατομεία</c:v>
                </c:pt>
              </c:strCache>
            </c:strRef>
          </c:tx>
          <c:invertIfNegative val="0"/>
          <c:dLbls>
            <c:dLbl>
              <c:idx val="4"/>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F1-414F-805F-7FACCD0688D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'Tables (5)'!$C$6:$G$6</c:f>
              <c:strCache>
                <c:ptCount val="5"/>
                <c:pt idx="0">
                  <c:v>Ακαθάριστη Προστιθέμενη Αξία (ΑΠΑ) </c:v>
                </c:pt>
                <c:pt idx="1">
                  <c:v>Επικερδώς Απασχολούμενος Πληθυσμός</c:v>
                </c:pt>
                <c:pt idx="2">
                  <c:v>Συνολικές Ώρες Εργασίας</c:v>
                </c:pt>
                <c:pt idx="3">
                  <c:v>Παραγωγικότητα Εργασίας (ΑΠΑ ανά απασχολούμενο) </c:v>
                </c:pt>
                <c:pt idx="4">
                  <c:v>Παραγωγικότητα Εργασίας (ΑΠΑ ανά  ώρα εργασίας) </c:v>
                </c:pt>
              </c:strCache>
            </c:strRef>
          </c:cat>
          <c:val>
            <c:numRef>
              <c:f>'Tables (5)'!$C$11:$G$11</c:f>
              <c:numCache>
                <c:formatCode>#,##0.0</c:formatCode>
                <c:ptCount val="5"/>
                <c:pt idx="0">
                  <c:v>2.6683608640406602</c:v>
                </c:pt>
                <c:pt idx="1">
                  <c:v>-3.9825422804146209</c:v>
                </c:pt>
                <c:pt idx="2">
                  <c:v>-0.74119559832252668</c:v>
                </c:pt>
                <c:pt idx="3">
                  <c:v>6.9267644680605338</c:v>
                </c:pt>
                <c:pt idx="4">
                  <c:v>3.4350166546087935</c:v>
                </c:pt>
              </c:numCache>
            </c:numRef>
          </c:val>
          <c:extLst>
            <c:ext xmlns:c16="http://schemas.microsoft.com/office/drawing/2014/chart" uri="{C3380CC4-5D6E-409C-BE32-E72D297353CC}">
              <c16:uniqueId val="{00000001-24F1-414F-805F-7FACCD0688DF}"/>
            </c:ext>
          </c:extLst>
        </c:ser>
        <c:dLbls>
          <c:showLegendKey val="0"/>
          <c:showVal val="0"/>
          <c:showCatName val="0"/>
          <c:showSerName val="0"/>
          <c:showPercent val="0"/>
          <c:showBubbleSize val="0"/>
        </c:dLbls>
        <c:gapWidth val="150"/>
        <c:axId val="127873792"/>
        <c:axId val="127875328"/>
      </c:barChart>
      <c:catAx>
        <c:axId val="127873792"/>
        <c:scaling>
          <c:orientation val="minMax"/>
        </c:scaling>
        <c:delete val="0"/>
        <c:axPos val="b"/>
        <c:numFmt formatCode="General" sourceLinked="0"/>
        <c:majorTickMark val="out"/>
        <c:minorTickMark val="none"/>
        <c:tickLblPos val="low"/>
        <c:crossAx val="127875328"/>
        <c:crosses val="autoZero"/>
        <c:auto val="1"/>
        <c:lblAlgn val="ctr"/>
        <c:lblOffset val="100"/>
        <c:noMultiLvlLbl val="0"/>
      </c:catAx>
      <c:valAx>
        <c:axId val="127875328"/>
        <c:scaling>
          <c:orientation val="minMax"/>
          <c:max val="5"/>
          <c:min val="-25"/>
        </c:scaling>
        <c:delete val="0"/>
        <c:axPos val="l"/>
        <c:majorGridlines/>
        <c:numFmt formatCode="#,##0.0" sourceLinked="1"/>
        <c:majorTickMark val="out"/>
        <c:minorTickMark val="none"/>
        <c:tickLblPos val="nextTo"/>
        <c:crossAx val="127873792"/>
        <c:crosses val="autoZero"/>
        <c:crossBetween val="between"/>
      </c:valAx>
      <c:spPr>
        <a:gradFill>
          <a:gsLst>
            <a:gs pos="0">
              <a:srgbClr val="FFEFD1"/>
            </a:gs>
            <a:gs pos="64999">
              <a:srgbClr val="F0EBD5"/>
            </a:gs>
            <a:gs pos="100000">
              <a:srgbClr val="D1C39F"/>
            </a:gs>
          </a:gsLst>
          <a:lin ang="5400000" scaled="0"/>
        </a:gradFill>
      </c:spPr>
    </c:plotArea>
    <c:plotVisOnly val="1"/>
    <c:dispBlanksAs val="gap"/>
    <c:showDLblsOverMax val="0"/>
  </c:chart>
  <c:printSettings>
    <c:headerFooter/>
    <c:pageMargins b="0.75000000000000244" l="0.70000000000000062" r="0.70000000000000062" t="0.7500000000000024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372683367153923E-2"/>
          <c:y val="2.0667028407820635E-2"/>
          <c:w val="0.93011276204825633"/>
          <c:h val="0.51410834071805656"/>
        </c:manualLayout>
      </c:layout>
      <c:lineChart>
        <c:grouping val="standard"/>
        <c:varyColors val="0"/>
        <c:ser>
          <c:idx val="0"/>
          <c:order val="0"/>
          <c:tx>
            <c:strRef>
              <c:f>'Πίνακας Δ1 ΑΠΑ'!$C$3</c:f>
              <c:strCache>
                <c:ptCount val="1"/>
                <c:pt idx="0">
                  <c:v>Α. Γεωργία, δασοκομία και αλιεία</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Δ1 ΑΠΑ'!$C$32:$C$51</c:f>
              <c:numCache>
                <c:formatCode>#,##0.0</c:formatCode>
                <c:ptCount val="20"/>
                <c:pt idx="0">
                  <c:v>107.01620859760395</c:v>
                </c:pt>
                <c:pt idx="1">
                  <c:v>105.57293868921775</c:v>
                </c:pt>
                <c:pt idx="2">
                  <c:v>91.492600422832979</c:v>
                </c:pt>
                <c:pt idx="3">
                  <c:v>98.503171247357287</c:v>
                </c:pt>
                <c:pt idx="4">
                  <c:v>111.53770260747005</c:v>
                </c:pt>
                <c:pt idx="5">
                  <c:v>105.89429175475689</c:v>
                </c:pt>
                <c:pt idx="6">
                  <c:v>105.36715997181115</c:v>
                </c:pt>
                <c:pt idx="7">
                  <c:v>111.71247357293869</c:v>
                </c:pt>
                <c:pt idx="8">
                  <c:v>99.37702607470051</c:v>
                </c:pt>
                <c:pt idx="9">
                  <c:v>100.76109936575052</c:v>
                </c:pt>
                <c:pt idx="10">
                  <c:v>100</c:v>
                </c:pt>
                <c:pt idx="11">
                  <c:v>89.175475687103599</c:v>
                </c:pt>
                <c:pt idx="12">
                  <c:v>85.829457364341096</c:v>
                </c:pt>
                <c:pt idx="13">
                  <c:v>80.301620859760391</c:v>
                </c:pt>
                <c:pt idx="14">
                  <c:v>80.101479915433416</c:v>
                </c:pt>
                <c:pt idx="15">
                  <c:v>87.069767441860463</c:v>
                </c:pt>
                <c:pt idx="16">
                  <c:v>92.109936575052856</c:v>
                </c:pt>
                <c:pt idx="17">
                  <c:v>91.563072586328403</c:v>
                </c:pt>
                <c:pt idx="18">
                  <c:v>86.257928118393238</c:v>
                </c:pt>
                <c:pt idx="19">
                  <c:v>80.515856236786462</c:v>
                </c:pt>
              </c:numCache>
            </c:numRef>
          </c:val>
          <c:smooth val="0"/>
          <c:extLst>
            <c:ext xmlns:c16="http://schemas.microsoft.com/office/drawing/2014/chart" uri="{C3380CC4-5D6E-409C-BE32-E72D297353CC}">
              <c16:uniqueId val="{00000000-02D8-4F77-A5CF-2198209AD83D}"/>
            </c:ext>
          </c:extLst>
        </c:ser>
        <c:ser>
          <c:idx val="2"/>
          <c:order val="1"/>
          <c:tx>
            <c:strRef>
              <c:f>'Πίνακας Δ1 ΑΠΑ'!$E$3</c:f>
              <c:strCache>
                <c:ptCount val="1"/>
                <c:pt idx="0">
                  <c:v>C. Μεταποιητικές βιομηχανίες</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Δ1 ΑΠΑ'!$E$32:$E$51</c:f>
              <c:numCache>
                <c:formatCode>#,##0.0</c:formatCode>
                <c:ptCount val="20"/>
                <c:pt idx="0">
                  <c:v>100.51482196965982</c:v>
                </c:pt>
                <c:pt idx="1">
                  <c:v>98.689900663875179</c:v>
                </c:pt>
                <c:pt idx="2">
                  <c:v>100.78645184698509</c:v>
                </c:pt>
                <c:pt idx="3">
                  <c:v>100.78056816733185</c:v>
                </c:pt>
                <c:pt idx="4">
                  <c:v>101.30127381664494</c:v>
                </c:pt>
                <c:pt idx="5">
                  <c:v>100.14218892495367</c:v>
                </c:pt>
                <c:pt idx="6">
                  <c:v>98.501622914971023</c:v>
                </c:pt>
                <c:pt idx="7">
                  <c:v>99.96665914863155</c:v>
                </c:pt>
                <c:pt idx="8">
                  <c:v>102.26423605322768</c:v>
                </c:pt>
                <c:pt idx="9">
                  <c:v>101.6346823303294</c:v>
                </c:pt>
                <c:pt idx="10">
                  <c:v>100</c:v>
                </c:pt>
                <c:pt idx="11">
                  <c:v>96.36094413446169</c:v>
                </c:pt>
                <c:pt idx="12">
                  <c:v>97.88775900448141</c:v>
                </c:pt>
                <c:pt idx="13">
                  <c:v>101.08063582964786</c:v>
                </c:pt>
                <c:pt idx="14">
                  <c:v>95.179305137432962</c:v>
                </c:pt>
                <c:pt idx="15">
                  <c:v>93.632878001902398</c:v>
                </c:pt>
                <c:pt idx="16">
                  <c:v>88.287555036920097</c:v>
                </c:pt>
                <c:pt idx="17">
                  <c:v>80.534826480480888</c:v>
                </c:pt>
                <c:pt idx="18">
                  <c:v>72.392794453651319</c:v>
                </c:pt>
                <c:pt idx="19">
                  <c:v>70.964040911185862</c:v>
                </c:pt>
              </c:numCache>
            </c:numRef>
          </c:val>
          <c:smooth val="0"/>
          <c:extLst>
            <c:ext xmlns:c16="http://schemas.microsoft.com/office/drawing/2014/chart" uri="{C3380CC4-5D6E-409C-BE32-E72D297353CC}">
              <c16:uniqueId val="{00000001-02D8-4F77-A5CF-2198209AD83D}"/>
            </c:ext>
          </c:extLst>
        </c:ser>
        <c:ser>
          <c:idx val="5"/>
          <c:order val="2"/>
          <c:tx>
            <c:strRef>
              <c:f>'Πίνακας Δ1 ΑΠΑ'!$H$3</c:f>
              <c:strCache>
                <c:ptCount val="1"/>
                <c:pt idx="0">
                  <c:v>F. Κατασκευές</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Δ1 ΑΠΑ'!$H$32:$H$51</c:f>
              <c:numCache>
                <c:formatCode>#,##0.0</c:formatCode>
                <c:ptCount val="20"/>
                <c:pt idx="0">
                  <c:v>75.879008790087909</c:v>
                </c:pt>
                <c:pt idx="1">
                  <c:v>76.492514925149251</c:v>
                </c:pt>
                <c:pt idx="2">
                  <c:v>74.478744787447866</c:v>
                </c:pt>
                <c:pt idx="3">
                  <c:v>75.215252152521529</c:v>
                </c:pt>
                <c:pt idx="4">
                  <c:v>75.015750157501586</c:v>
                </c:pt>
                <c:pt idx="5">
                  <c:v>74.65424654246543</c:v>
                </c:pt>
                <c:pt idx="6">
                  <c:v>77.271772717727188</c:v>
                </c:pt>
                <c:pt idx="7">
                  <c:v>82.976329763297628</c:v>
                </c:pt>
                <c:pt idx="8">
                  <c:v>90.706657066570671</c:v>
                </c:pt>
                <c:pt idx="9">
                  <c:v>95.10920109201092</c:v>
                </c:pt>
                <c:pt idx="10">
                  <c:v>100</c:v>
                </c:pt>
                <c:pt idx="11">
                  <c:v>108.58233582335824</c:v>
                </c:pt>
                <c:pt idx="12">
                  <c:v>117.61542615426154</c:v>
                </c:pt>
                <c:pt idx="13">
                  <c:v>119.74694746947469</c:v>
                </c:pt>
                <c:pt idx="14">
                  <c:v>97.42972429724297</c:v>
                </c:pt>
                <c:pt idx="15">
                  <c:v>89.484894848948485</c:v>
                </c:pt>
                <c:pt idx="16">
                  <c:v>80.720307203072039</c:v>
                </c:pt>
                <c:pt idx="17">
                  <c:v>65.138901389013895</c:v>
                </c:pt>
                <c:pt idx="18">
                  <c:v>43.645936459364599</c:v>
                </c:pt>
                <c:pt idx="19">
                  <c:v>33.70083700837008</c:v>
                </c:pt>
              </c:numCache>
            </c:numRef>
          </c:val>
          <c:smooth val="0"/>
          <c:extLst>
            <c:ext xmlns:c16="http://schemas.microsoft.com/office/drawing/2014/chart" uri="{C3380CC4-5D6E-409C-BE32-E72D297353CC}">
              <c16:uniqueId val="{00000002-02D8-4F77-A5CF-2198209AD83D}"/>
            </c:ext>
          </c:extLst>
        </c:ser>
        <c:ser>
          <c:idx val="6"/>
          <c:order val="3"/>
          <c:tx>
            <c:strRef>
              <c:f>'Πίνακας Δ1 ΑΠΑ'!$I$3</c:f>
              <c:strCache>
                <c:ptCount val="1"/>
                <c:pt idx="0">
                  <c:v>G. Χονδρικό και λιανικό εμπόριο, επισκευή μηχανοκινήτων οχημάτων και μοτοσικλετών</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Δ1 ΑΠΑ'!$I$32:$I$51</c:f>
              <c:numCache>
                <c:formatCode>#,##0.0</c:formatCode>
                <c:ptCount val="20"/>
                <c:pt idx="0">
                  <c:v>44.202629652288159</c:v>
                </c:pt>
                <c:pt idx="1">
                  <c:v>44.573208035382969</c:v>
                </c:pt>
                <c:pt idx="2">
                  <c:v>45.136848228344476</c:v>
                </c:pt>
                <c:pt idx="3">
                  <c:v>50.516001564552852</c:v>
                </c:pt>
                <c:pt idx="4">
                  <c:v>53.075449558214402</c:v>
                </c:pt>
                <c:pt idx="5">
                  <c:v>58.733915694671488</c:v>
                </c:pt>
                <c:pt idx="6">
                  <c:v>68.231052362374513</c:v>
                </c:pt>
                <c:pt idx="7">
                  <c:v>72.414225395902079</c:v>
                </c:pt>
                <c:pt idx="8">
                  <c:v>79.889979841338302</c:v>
                </c:pt>
                <c:pt idx="9">
                  <c:v>91.855800379103187</c:v>
                </c:pt>
                <c:pt idx="10">
                  <c:v>100</c:v>
                </c:pt>
                <c:pt idx="11">
                  <c:v>107.28921160577278</c:v>
                </c:pt>
                <c:pt idx="12">
                  <c:v>116.77280887382283</c:v>
                </c:pt>
                <c:pt idx="13">
                  <c:v>121.13951599153536</c:v>
                </c:pt>
                <c:pt idx="14">
                  <c:v>117.93519140699435</c:v>
                </c:pt>
                <c:pt idx="15">
                  <c:v>119.1066002066012</c:v>
                </c:pt>
                <c:pt idx="16">
                  <c:v>118.52841769549389</c:v>
                </c:pt>
                <c:pt idx="17">
                  <c:v>112.83184065630986</c:v>
                </c:pt>
                <c:pt idx="18">
                  <c:v>105.98291026888242</c:v>
                </c:pt>
                <c:pt idx="19">
                  <c:v>106.10175611028092</c:v>
                </c:pt>
              </c:numCache>
            </c:numRef>
          </c:val>
          <c:smooth val="0"/>
          <c:extLst>
            <c:ext xmlns:c16="http://schemas.microsoft.com/office/drawing/2014/chart" uri="{C3380CC4-5D6E-409C-BE32-E72D297353CC}">
              <c16:uniqueId val="{00000003-02D8-4F77-A5CF-2198209AD83D}"/>
            </c:ext>
          </c:extLst>
        </c:ser>
        <c:ser>
          <c:idx val="8"/>
          <c:order val="4"/>
          <c:tx>
            <c:strRef>
              <c:f>'Πίνακας Δ1 ΑΠΑ'!$K$3</c:f>
              <c:strCache>
                <c:ptCount val="1"/>
                <c:pt idx="0">
                  <c:v>I. Δραστηριότητες υπηρεσιών παροχής καταλύματος και υπηρεσιών εστίασης</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Δ1 ΑΠΑ'!$K$32:$K$51</c:f>
              <c:numCache>
                <c:formatCode>#,##0.0</c:formatCode>
                <c:ptCount val="20"/>
                <c:pt idx="0">
                  <c:v>90.795423713484681</c:v>
                </c:pt>
                <c:pt idx="1">
                  <c:v>88.336574115944657</c:v>
                </c:pt>
                <c:pt idx="2">
                  <c:v>93.413674595279005</c:v>
                </c:pt>
                <c:pt idx="3">
                  <c:v>98.694266075789088</c:v>
                </c:pt>
                <c:pt idx="4">
                  <c:v>107.00800397937957</c:v>
                </c:pt>
                <c:pt idx="5">
                  <c:v>115.53766844532876</c:v>
                </c:pt>
                <c:pt idx="6">
                  <c:v>116.91462421995118</c:v>
                </c:pt>
                <c:pt idx="7">
                  <c:v>107.85475264538303</c:v>
                </c:pt>
                <c:pt idx="8">
                  <c:v>101.8608121551958</c:v>
                </c:pt>
                <c:pt idx="9">
                  <c:v>99.434747218956318</c:v>
                </c:pt>
                <c:pt idx="10">
                  <c:v>100</c:v>
                </c:pt>
                <c:pt idx="11">
                  <c:v>103.42204033643847</c:v>
                </c:pt>
                <c:pt idx="12">
                  <c:v>106.84860269512527</c:v>
                </c:pt>
                <c:pt idx="13">
                  <c:v>103.25924753549789</c:v>
                </c:pt>
                <c:pt idx="14">
                  <c:v>97.017726327213524</c:v>
                </c:pt>
                <c:pt idx="15">
                  <c:v>100.24984172922132</c:v>
                </c:pt>
                <c:pt idx="16">
                  <c:v>107.41046395948268</c:v>
                </c:pt>
                <c:pt idx="17">
                  <c:v>109.97332006873475</c:v>
                </c:pt>
                <c:pt idx="18">
                  <c:v>101.8619426607579</c:v>
                </c:pt>
                <c:pt idx="19">
                  <c:v>105.48860450393416</c:v>
                </c:pt>
              </c:numCache>
            </c:numRef>
          </c:val>
          <c:smooth val="0"/>
          <c:extLst>
            <c:ext xmlns:c16="http://schemas.microsoft.com/office/drawing/2014/chart" uri="{C3380CC4-5D6E-409C-BE32-E72D297353CC}">
              <c16:uniqueId val="{00000004-02D8-4F77-A5CF-2198209AD83D}"/>
            </c:ext>
          </c:extLst>
        </c:ser>
        <c:ser>
          <c:idx val="10"/>
          <c:order val="5"/>
          <c:tx>
            <c:strRef>
              <c:f>'Πίνακας Δ1 ΑΠΑ'!$M$3</c:f>
              <c:strCache>
                <c:ptCount val="1"/>
                <c:pt idx="0">
                  <c:v>K. Χρηματοπιστωτικές και ασφαλιστικές δραστηριότητες</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Δ1 ΑΠΑ'!$M$32:$M$51</c:f>
              <c:numCache>
                <c:formatCode>#,##0.0</c:formatCode>
                <c:ptCount val="20"/>
                <c:pt idx="0">
                  <c:v>43.95913346888571</c:v>
                </c:pt>
                <c:pt idx="1">
                  <c:v>47.458392951276451</c:v>
                </c:pt>
                <c:pt idx="2">
                  <c:v>53.456585586264026</c:v>
                </c:pt>
                <c:pt idx="3">
                  <c:v>61.87714938373874</c:v>
                </c:pt>
                <c:pt idx="4">
                  <c:v>73.094108492105335</c:v>
                </c:pt>
                <c:pt idx="5">
                  <c:v>85.037778949218051</c:v>
                </c:pt>
                <c:pt idx="6">
                  <c:v>89.384240781183323</c:v>
                </c:pt>
                <c:pt idx="7">
                  <c:v>90.746040113462357</c:v>
                </c:pt>
                <c:pt idx="8">
                  <c:v>86.429701031704198</c:v>
                </c:pt>
                <c:pt idx="9">
                  <c:v>90.249014735045307</c:v>
                </c:pt>
                <c:pt idx="10">
                  <c:v>100</c:v>
                </c:pt>
                <c:pt idx="11">
                  <c:v>112.07671260386074</c:v>
                </c:pt>
                <c:pt idx="12">
                  <c:v>124.50611240806286</c:v>
                </c:pt>
                <c:pt idx="13">
                  <c:v>132.84885910083591</c:v>
                </c:pt>
                <c:pt idx="14">
                  <c:v>141.42129176393806</c:v>
                </c:pt>
                <c:pt idx="15">
                  <c:v>146.75929412355347</c:v>
                </c:pt>
                <c:pt idx="16">
                  <c:v>149.42515751688128</c:v>
                </c:pt>
                <c:pt idx="17">
                  <c:v>149.8870396867234</c:v>
                </c:pt>
                <c:pt idx="18">
                  <c:v>140.6017019353867</c:v>
                </c:pt>
                <c:pt idx="19">
                  <c:v>125.65328714511634</c:v>
                </c:pt>
              </c:numCache>
            </c:numRef>
          </c:val>
          <c:smooth val="0"/>
          <c:extLst>
            <c:ext xmlns:c16="http://schemas.microsoft.com/office/drawing/2014/chart" uri="{C3380CC4-5D6E-409C-BE32-E72D297353CC}">
              <c16:uniqueId val="{00000005-02D8-4F77-A5CF-2198209AD83D}"/>
            </c:ext>
          </c:extLst>
        </c:ser>
        <c:ser>
          <c:idx val="20"/>
          <c:order val="6"/>
          <c:tx>
            <c:strRef>
              <c:f>'Πίνακας Δ1 ΑΠΑ'!$W$3:$W$4</c:f>
              <c:strCache>
                <c:ptCount val="2"/>
                <c:pt idx="0">
                  <c:v>T. Δραστηριότητες νοικοκυριών ως εργοδοτών</c:v>
                </c:pt>
              </c:strCache>
            </c:strRef>
          </c:tx>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Δ1 ΑΠΑ'!$W$5:$W$53</c:f>
            </c:numRef>
          </c:val>
          <c:smooth val="0"/>
          <c:extLst>
            <c:ext xmlns:c16="http://schemas.microsoft.com/office/drawing/2014/chart" uri="{C3380CC4-5D6E-409C-BE32-E72D297353CC}">
              <c16:uniqueId val="{00000006-02D8-4F77-A5CF-2198209AD83D}"/>
            </c:ext>
          </c:extLst>
        </c:ser>
        <c:ser>
          <c:idx val="21"/>
          <c:order val="7"/>
          <c:tx>
            <c:strRef>
              <c:f>'Πίνακας Δ1 ΑΠΑ'!$X$3</c:f>
              <c:strCache>
                <c:ptCount val="1"/>
                <c:pt idx="0">
                  <c:v>Σύνολο της Οικονομίας (ΑΕΠ)</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Δ1 ΑΠΑ'!$X$32:$X$51</c:f>
              <c:numCache>
                <c:formatCode>#,##0.0</c:formatCode>
                <c:ptCount val="20"/>
                <c:pt idx="0">
                  <c:v>69.18084691845128</c:v>
                </c:pt>
                <c:pt idx="1">
                  <c:v>70.29763933259926</c:v>
                </c:pt>
                <c:pt idx="2">
                  <c:v>71.979107407854954</c:v>
                </c:pt>
                <c:pt idx="3">
                  <c:v>75.617389810856068</c:v>
                </c:pt>
                <c:pt idx="4">
                  <c:v>79.174614984610244</c:v>
                </c:pt>
                <c:pt idx="5">
                  <c:v>83.70586901534088</c:v>
                </c:pt>
                <c:pt idx="6">
                  <c:v>86.70900942121763</c:v>
                </c:pt>
                <c:pt idx="7">
                  <c:v>89.512755098577244</c:v>
                </c:pt>
                <c:pt idx="8">
                  <c:v>92.026994184886135</c:v>
                </c:pt>
                <c:pt idx="9">
                  <c:v>96.262177049376191</c:v>
                </c:pt>
                <c:pt idx="10">
                  <c:v>100</c:v>
                </c:pt>
                <c:pt idx="11">
                  <c:v>104.52202153615133</c:v>
                </c:pt>
                <c:pt idx="12">
                  <c:v>109.6791843905671</c:v>
                </c:pt>
                <c:pt idx="13">
                  <c:v>113.68554395006851</c:v>
                </c:pt>
                <c:pt idx="14">
                  <c:v>111.37891379701274</c:v>
                </c:pt>
                <c:pt idx="15">
                  <c:v>112.89854167317242</c:v>
                </c:pt>
                <c:pt idx="16">
                  <c:v>113.35500706693151</c:v>
                </c:pt>
                <c:pt idx="17">
                  <c:v>110.57980744817924</c:v>
                </c:pt>
                <c:pt idx="18">
                  <c:v>104.01240141257166</c:v>
                </c:pt>
                <c:pt idx="19">
                  <c:v>101.41501556625741</c:v>
                </c:pt>
              </c:numCache>
            </c:numRef>
          </c:val>
          <c:smooth val="0"/>
          <c:extLst>
            <c:ext xmlns:c16="http://schemas.microsoft.com/office/drawing/2014/chart" uri="{C3380CC4-5D6E-409C-BE32-E72D297353CC}">
              <c16:uniqueId val="{00000007-02D8-4F77-A5CF-2198209AD83D}"/>
            </c:ext>
          </c:extLst>
        </c:ser>
        <c:dLbls>
          <c:showLegendKey val="0"/>
          <c:showVal val="0"/>
          <c:showCatName val="0"/>
          <c:showSerName val="0"/>
          <c:showPercent val="0"/>
          <c:showBubbleSize val="0"/>
        </c:dLbls>
        <c:smooth val="0"/>
        <c:axId val="127947520"/>
        <c:axId val="127949056"/>
      </c:lineChart>
      <c:catAx>
        <c:axId val="127947520"/>
        <c:scaling>
          <c:orientation val="minMax"/>
        </c:scaling>
        <c:delete val="0"/>
        <c:axPos val="b"/>
        <c:numFmt formatCode="General" sourceLinked="1"/>
        <c:majorTickMark val="out"/>
        <c:minorTickMark val="none"/>
        <c:tickLblPos val="nextTo"/>
        <c:txPr>
          <a:bodyPr/>
          <a:lstStyle/>
          <a:p>
            <a:pPr>
              <a:defRPr lang="en-US"/>
            </a:pPr>
            <a:endParaRPr lang="en-US"/>
          </a:p>
        </c:txPr>
        <c:crossAx val="127949056"/>
        <c:crosses val="autoZero"/>
        <c:auto val="1"/>
        <c:lblAlgn val="ctr"/>
        <c:lblOffset val="100"/>
        <c:noMultiLvlLbl val="0"/>
      </c:catAx>
      <c:valAx>
        <c:axId val="127949056"/>
        <c:scaling>
          <c:orientation val="minMax"/>
          <c:min val="40"/>
        </c:scaling>
        <c:delete val="0"/>
        <c:axPos val="l"/>
        <c:majorGridlines/>
        <c:numFmt formatCode="#,##0.0" sourceLinked="1"/>
        <c:majorTickMark val="out"/>
        <c:minorTickMark val="none"/>
        <c:tickLblPos val="nextTo"/>
        <c:txPr>
          <a:bodyPr/>
          <a:lstStyle/>
          <a:p>
            <a:pPr>
              <a:defRPr lang="en-US"/>
            </a:pPr>
            <a:endParaRPr lang="en-US"/>
          </a:p>
        </c:txPr>
        <c:crossAx val="127947520"/>
        <c:crosses val="autoZero"/>
        <c:crossBetween val="between"/>
      </c:valAx>
      <c:spPr>
        <a:gradFill>
          <a:gsLst>
            <a:gs pos="0">
              <a:srgbClr val="FFEFD1"/>
            </a:gs>
            <a:gs pos="64999">
              <a:srgbClr val="F0EBD5"/>
            </a:gs>
            <a:gs pos="100000">
              <a:srgbClr val="D1C39F"/>
            </a:gs>
          </a:gsLst>
          <a:lin ang="5400000" scaled="0"/>
        </a:gradFill>
      </c:spPr>
    </c:plotArea>
    <c:legend>
      <c:legendPos val="b"/>
      <c:layout>
        <c:manualLayout>
          <c:xMode val="edge"/>
          <c:yMode val="edge"/>
          <c:x val="0.20588633649825874"/>
          <c:y val="0.58984312587218057"/>
          <c:w val="0.58822728500402244"/>
          <c:h val="0.41015689214496576"/>
        </c:manualLayout>
      </c:layout>
      <c:overlay val="0"/>
      <c:txPr>
        <a:bodyPr/>
        <a:lstStyle/>
        <a:p>
          <a:pPr>
            <a:defRPr lang="en-US"/>
          </a:pPr>
          <a:endParaRPr lang="en-US"/>
        </a:p>
      </c:txPr>
    </c:legend>
    <c:plotVisOnly val="1"/>
    <c:dispBlanksAs val="gap"/>
    <c:showDLblsOverMax val="0"/>
  </c:chart>
  <c:printSettings>
    <c:headerFooter/>
    <c:pageMargins b="0.75000000000001066" l="0.70000000000000062" r="0.70000000000000062" t="0.75000000000001066"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79146585214209E-2"/>
          <c:y val="1.8202892423681939E-2"/>
          <c:w val="0.91627538608548365"/>
          <c:h val="0.44002372186698147"/>
        </c:manualLayout>
      </c:layout>
      <c:lineChart>
        <c:grouping val="standard"/>
        <c:varyColors val="0"/>
        <c:ser>
          <c:idx val="0"/>
          <c:order val="0"/>
          <c:tx>
            <c:strRef>
              <c:f>'Πίνακας Δ2 AT'!$C$3</c:f>
              <c:strCache>
                <c:ptCount val="1"/>
                <c:pt idx="0">
                  <c:v>Α. Γεωργία, δασοκομία και αλιεία</c:v>
                </c:pt>
              </c:strCache>
            </c:strRef>
          </c:tx>
          <c:marker>
            <c:symbol val="none"/>
          </c:marker>
          <c:cat>
            <c:numRef>
              <c:f>'Πίνακας Δ2 AT'!$B$32:$B$51</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'Πίνακας Δ2 AT'!$C$32:$C$51</c:f>
              <c:numCache>
                <c:formatCode>#,##0.0</c:formatCode>
                <c:ptCount val="20"/>
                <c:pt idx="0">
                  <c:v>120.42392622158047</c:v>
                </c:pt>
                <c:pt idx="1">
                  <c:v>115.25017368442563</c:v>
                </c:pt>
                <c:pt idx="2">
                  <c:v>105.2023593837268</c:v>
                </c:pt>
                <c:pt idx="3">
                  <c:v>104.11257475241456</c:v>
                </c:pt>
                <c:pt idx="4">
                  <c:v>102.4778978054462</c:v>
                </c:pt>
                <c:pt idx="5">
                  <c:v>102.77350188668963</c:v>
                </c:pt>
                <c:pt idx="6">
                  <c:v>99.534117070114007</c:v>
                </c:pt>
                <c:pt idx="7">
                  <c:v>109.61462490975219</c:v>
                </c:pt>
                <c:pt idx="8">
                  <c:v>102.3362258033756</c:v>
                </c:pt>
                <c:pt idx="9">
                  <c:v>105.94205070222998</c:v>
                </c:pt>
                <c:pt idx="10">
                  <c:v>100</c:v>
                </c:pt>
                <c:pt idx="11">
                  <c:v>85.91589587107849</c:v>
                </c:pt>
                <c:pt idx="12">
                  <c:v>95.131387159612586</c:v>
                </c:pt>
                <c:pt idx="13">
                  <c:v>92.280238117941934</c:v>
                </c:pt>
                <c:pt idx="14">
                  <c:v>102.04470841449958</c:v>
                </c:pt>
                <c:pt idx="15">
                  <c:v>102.45201542045253</c:v>
                </c:pt>
                <c:pt idx="16">
                  <c:v>94.777207154436098</c:v>
                </c:pt>
                <c:pt idx="17">
                  <c:v>95.057826696999001</c:v>
                </c:pt>
                <c:pt idx="18">
                  <c:v>83.658679453473013</c:v>
                </c:pt>
                <c:pt idx="19">
                  <c:v>80.389325559536289</c:v>
                </c:pt>
              </c:numCache>
            </c:numRef>
          </c:val>
          <c:smooth val="0"/>
          <c:extLst>
            <c:ext xmlns:c16="http://schemas.microsoft.com/office/drawing/2014/chart" uri="{C3380CC4-5D6E-409C-BE32-E72D297353CC}">
              <c16:uniqueId val="{00000000-9E64-4680-876A-C14F9A4BAEFE}"/>
            </c:ext>
          </c:extLst>
        </c:ser>
        <c:ser>
          <c:idx val="2"/>
          <c:order val="1"/>
          <c:tx>
            <c:strRef>
              <c:f>'Πίνακας Δ2 AT'!$E$3</c:f>
              <c:strCache>
                <c:ptCount val="1"/>
                <c:pt idx="0">
                  <c:v>C. Μεταποιητικές βιομηχανίες</c:v>
                </c:pt>
              </c:strCache>
            </c:strRef>
          </c:tx>
          <c:marker>
            <c:symbol val="none"/>
          </c:marker>
          <c:cat>
            <c:numRef>
              <c:f>'Πίνακας Δ2 AT'!$B$32:$B$51</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'Πίνακας Δ2 AT'!$E$32:$E$51</c:f>
              <c:numCache>
                <c:formatCode>#,##0.0</c:formatCode>
                <c:ptCount val="20"/>
                <c:pt idx="0">
                  <c:v>115.70931302596659</c:v>
                </c:pt>
                <c:pt idx="1">
                  <c:v>110.80006935090223</c:v>
                </c:pt>
                <c:pt idx="2">
                  <c:v>107.09179658846908</c:v>
                </c:pt>
                <c:pt idx="3">
                  <c:v>103.88031634680786</c:v>
                </c:pt>
                <c:pt idx="4">
                  <c:v>99.5785599018418</c:v>
                </c:pt>
                <c:pt idx="5">
                  <c:v>95.84694789346635</c:v>
                </c:pt>
                <c:pt idx="6">
                  <c:v>91.533188407729966</c:v>
                </c:pt>
                <c:pt idx="7">
                  <c:v>89.922113602112532</c:v>
                </c:pt>
                <c:pt idx="8">
                  <c:v>92.478761286192508</c:v>
                </c:pt>
                <c:pt idx="9">
                  <c:v>94.841359811152159</c:v>
                </c:pt>
                <c:pt idx="10">
                  <c:v>100</c:v>
                </c:pt>
                <c:pt idx="11">
                  <c:v>100.87288779824222</c:v>
                </c:pt>
                <c:pt idx="12">
                  <c:v>102.94074498873047</c:v>
                </c:pt>
                <c:pt idx="13">
                  <c:v>103.1167895866953</c:v>
                </c:pt>
                <c:pt idx="14">
                  <c:v>100.83687867593123</c:v>
                </c:pt>
                <c:pt idx="15">
                  <c:v>97.207292514103571</c:v>
                </c:pt>
                <c:pt idx="16">
                  <c:v>93.994478601245646</c:v>
                </c:pt>
                <c:pt idx="17">
                  <c:v>87.154079033355117</c:v>
                </c:pt>
                <c:pt idx="18">
                  <c:v>78.547898801029589</c:v>
                </c:pt>
                <c:pt idx="19">
                  <c:v>74.844293887784914</c:v>
                </c:pt>
              </c:numCache>
            </c:numRef>
          </c:val>
          <c:smooth val="0"/>
          <c:extLst>
            <c:ext xmlns:c16="http://schemas.microsoft.com/office/drawing/2014/chart" uri="{C3380CC4-5D6E-409C-BE32-E72D297353CC}">
              <c16:uniqueId val="{00000001-9E64-4680-876A-C14F9A4BAEFE}"/>
            </c:ext>
          </c:extLst>
        </c:ser>
        <c:ser>
          <c:idx val="5"/>
          <c:order val="2"/>
          <c:tx>
            <c:strRef>
              <c:f>'Πίνακας Δ2 AT'!$H$3</c:f>
              <c:strCache>
                <c:ptCount val="1"/>
                <c:pt idx="0">
                  <c:v>F. Κατασκευές</c:v>
                </c:pt>
              </c:strCache>
            </c:strRef>
          </c:tx>
          <c:marker>
            <c:symbol val="none"/>
          </c:marker>
          <c:cat>
            <c:numRef>
              <c:f>'Πίνακας Δ2 AT'!$B$32:$B$51</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'Πίνακας Δ2 AT'!$H$32:$H$51</c:f>
              <c:numCache>
                <c:formatCode>#,##0.0</c:formatCode>
                <c:ptCount val="20"/>
                <c:pt idx="0">
                  <c:v>78.272628312181808</c:v>
                </c:pt>
                <c:pt idx="1">
                  <c:v>77.321992413844399</c:v>
                </c:pt>
                <c:pt idx="2">
                  <c:v>76.388935842218771</c:v>
                </c:pt>
                <c:pt idx="3">
                  <c:v>74.376102933719181</c:v>
                </c:pt>
                <c:pt idx="4">
                  <c:v>74.641821218247344</c:v>
                </c:pt>
                <c:pt idx="5">
                  <c:v>74.20707094610583</c:v>
                </c:pt>
                <c:pt idx="6">
                  <c:v>77.365940730623862</c:v>
                </c:pt>
                <c:pt idx="7">
                  <c:v>81.089377353770431</c:v>
                </c:pt>
                <c:pt idx="8">
                  <c:v>88.982495047362761</c:v>
                </c:pt>
                <c:pt idx="9">
                  <c:v>94.342161310606414</c:v>
                </c:pt>
                <c:pt idx="10">
                  <c:v>100</c:v>
                </c:pt>
                <c:pt idx="11">
                  <c:v>103.99118329152608</c:v>
                </c:pt>
                <c:pt idx="12">
                  <c:v>109.22779426778723</c:v>
                </c:pt>
                <c:pt idx="13">
                  <c:v>112.24062041500733</c:v>
                </c:pt>
                <c:pt idx="14">
                  <c:v>105.26838898993245</c:v>
                </c:pt>
                <c:pt idx="15">
                  <c:v>105.51382343594702</c:v>
                </c:pt>
                <c:pt idx="16">
                  <c:v>104.10139214744999</c:v>
                </c:pt>
                <c:pt idx="17">
                  <c:v>89.40101824869339</c:v>
                </c:pt>
                <c:pt idx="18">
                  <c:v>70.636439239761728</c:v>
                </c:pt>
                <c:pt idx="19">
                  <c:v>60.172683078545788</c:v>
                </c:pt>
              </c:numCache>
            </c:numRef>
          </c:val>
          <c:smooth val="0"/>
          <c:extLst>
            <c:ext xmlns:c16="http://schemas.microsoft.com/office/drawing/2014/chart" uri="{C3380CC4-5D6E-409C-BE32-E72D297353CC}">
              <c16:uniqueId val="{00000002-9E64-4680-876A-C14F9A4BAEFE}"/>
            </c:ext>
          </c:extLst>
        </c:ser>
        <c:ser>
          <c:idx val="6"/>
          <c:order val="3"/>
          <c:tx>
            <c:strRef>
              <c:f>'Πίνακας Δ2 AT'!$I$3</c:f>
              <c:strCache>
                <c:ptCount val="1"/>
                <c:pt idx="0">
                  <c:v>G. Χονδρικό και λιανικό εμπόριο, επισκευή μηχανοκινήτων οχημάτων και μοτοσικλετών</c:v>
                </c:pt>
              </c:strCache>
            </c:strRef>
          </c:tx>
          <c:marker>
            <c:symbol val="none"/>
          </c:marker>
          <c:cat>
            <c:numRef>
              <c:f>'Πίνακας Δ2 AT'!$B$32:$B$51</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'Πίνακας Δ2 AT'!$I$32:$I$51</c:f>
              <c:numCache>
                <c:formatCode>#,##0.0</c:formatCode>
                <c:ptCount val="20"/>
                <c:pt idx="0">
                  <c:v>79.373543697761491</c:v>
                </c:pt>
                <c:pt idx="1">
                  <c:v>80.63828060698097</c:v>
                </c:pt>
                <c:pt idx="2">
                  <c:v>81.536695918296374</c:v>
                </c:pt>
                <c:pt idx="3">
                  <c:v>84.136883716077577</c:v>
                </c:pt>
                <c:pt idx="4">
                  <c:v>84.59594495902067</c:v>
                </c:pt>
                <c:pt idx="5">
                  <c:v>86.582891853981423</c:v>
                </c:pt>
                <c:pt idx="6">
                  <c:v>89.309437418128283</c:v>
                </c:pt>
                <c:pt idx="7">
                  <c:v>89.52505709284398</c:v>
                </c:pt>
                <c:pt idx="8">
                  <c:v>93.208753076830931</c:v>
                </c:pt>
                <c:pt idx="9">
                  <c:v>97.792410032883936</c:v>
                </c:pt>
                <c:pt idx="10">
                  <c:v>100</c:v>
                </c:pt>
                <c:pt idx="11">
                  <c:v>102.80846558393131</c:v>
                </c:pt>
                <c:pt idx="12">
                  <c:v>106.20196376198369</c:v>
                </c:pt>
                <c:pt idx="13">
                  <c:v>111.12721174393039</c:v>
                </c:pt>
                <c:pt idx="14">
                  <c:v>107.86586756005858</c:v>
                </c:pt>
                <c:pt idx="15">
                  <c:v>105.06551669506818</c:v>
                </c:pt>
                <c:pt idx="16">
                  <c:v>103.60525370089147</c:v>
                </c:pt>
                <c:pt idx="17">
                  <c:v>98.596153623222008</c:v>
                </c:pt>
                <c:pt idx="18">
                  <c:v>93.320427066065406</c:v>
                </c:pt>
                <c:pt idx="19">
                  <c:v>93.561550143166826</c:v>
                </c:pt>
              </c:numCache>
            </c:numRef>
          </c:val>
          <c:smooth val="0"/>
          <c:extLst>
            <c:ext xmlns:c16="http://schemas.microsoft.com/office/drawing/2014/chart" uri="{C3380CC4-5D6E-409C-BE32-E72D297353CC}">
              <c16:uniqueId val="{00000003-9E64-4680-876A-C14F9A4BAEFE}"/>
            </c:ext>
          </c:extLst>
        </c:ser>
        <c:ser>
          <c:idx val="7"/>
          <c:order val="4"/>
          <c:tx>
            <c:strRef>
              <c:f>'Πίνακας Δ2 AT'!$J$3</c:f>
              <c:strCache>
                <c:ptCount val="1"/>
                <c:pt idx="0">
                  <c:v>H. Μεταφορά και αποθήκευση</c:v>
                </c:pt>
              </c:strCache>
            </c:strRef>
          </c:tx>
          <c:marker>
            <c:symbol val="none"/>
          </c:marker>
          <c:cat>
            <c:numRef>
              <c:f>'Πίνακας Δ2 AT'!$B$32:$B$51</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'Πίνακας Δ2 AT'!$J$32:$J$51</c:f>
              <c:numCache>
                <c:formatCode>#,##0.0</c:formatCode>
                <c:ptCount val="20"/>
                <c:pt idx="0">
                  <c:v>73.542851935269681</c:v>
                </c:pt>
                <c:pt idx="1">
                  <c:v>75.344677194672641</c:v>
                </c:pt>
                <c:pt idx="2">
                  <c:v>77.991433518636654</c:v>
                </c:pt>
                <c:pt idx="3">
                  <c:v>80.640793636328141</c:v>
                </c:pt>
                <c:pt idx="4">
                  <c:v>83.433362409029954</c:v>
                </c:pt>
                <c:pt idx="5">
                  <c:v>85.795003319837008</c:v>
                </c:pt>
                <c:pt idx="6">
                  <c:v>88.624025204723281</c:v>
                </c:pt>
                <c:pt idx="7">
                  <c:v>88.866178021377152</c:v>
                </c:pt>
                <c:pt idx="8">
                  <c:v>91.093723555219952</c:v>
                </c:pt>
                <c:pt idx="9">
                  <c:v>95.396492689849111</c:v>
                </c:pt>
                <c:pt idx="10">
                  <c:v>100</c:v>
                </c:pt>
                <c:pt idx="11">
                  <c:v>100.71474137818801</c:v>
                </c:pt>
                <c:pt idx="12">
                  <c:v>100.49602270508132</c:v>
                </c:pt>
                <c:pt idx="13">
                  <c:v>99.071747536160188</c:v>
                </c:pt>
                <c:pt idx="14">
                  <c:v>92.935907617398556</c:v>
                </c:pt>
                <c:pt idx="15">
                  <c:v>94.598429912382343</c:v>
                </c:pt>
                <c:pt idx="16">
                  <c:v>90.347736652302402</c:v>
                </c:pt>
                <c:pt idx="17">
                  <c:v>85.85619247243234</c:v>
                </c:pt>
                <c:pt idx="18">
                  <c:v>84.849826196768689</c:v>
                </c:pt>
                <c:pt idx="19">
                  <c:v>83.672911431956365</c:v>
                </c:pt>
              </c:numCache>
            </c:numRef>
          </c:val>
          <c:smooth val="0"/>
          <c:extLst>
            <c:ext xmlns:c16="http://schemas.microsoft.com/office/drawing/2014/chart" uri="{C3380CC4-5D6E-409C-BE32-E72D297353CC}">
              <c16:uniqueId val="{00000004-9E64-4680-876A-C14F9A4BAEFE}"/>
            </c:ext>
          </c:extLst>
        </c:ser>
        <c:ser>
          <c:idx val="8"/>
          <c:order val="5"/>
          <c:tx>
            <c:strRef>
              <c:f>'Πίνακας Δ2 AT'!$K$3</c:f>
              <c:strCache>
                <c:ptCount val="1"/>
                <c:pt idx="0">
                  <c:v>I. Δραστηριότητες υπηρεσιών παροχής καταλύματος και υπηρεσιών εστίασης</c:v>
                </c:pt>
              </c:strCache>
            </c:strRef>
          </c:tx>
          <c:marker>
            <c:symbol val="none"/>
          </c:marker>
          <c:cat>
            <c:numRef>
              <c:f>'Πίνακας Δ2 AT'!$B$32:$B$51</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'Πίνακας Δ2 AT'!$K$32:$K$51</c:f>
              <c:numCache>
                <c:formatCode>#,##0.0</c:formatCode>
                <c:ptCount val="20"/>
                <c:pt idx="0">
                  <c:v>84.309560730248506</c:v>
                </c:pt>
                <c:pt idx="1">
                  <c:v>82.680705229277706</c:v>
                </c:pt>
                <c:pt idx="2">
                  <c:v>83.267093209627191</c:v>
                </c:pt>
                <c:pt idx="3">
                  <c:v>84.048943850093167</c:v>
                </c:pt>
                <c:pt idx="4">
                  <c:v>88.479430812733739</c:v>
                </c:pt>
                <c:pt idx="5">
                  <c:v>92.25837557498599</c:v>
                </c:pt>
                <c:pt idx="6">
                  <c:v>93.244158924173519</c:v>
                </c:pt>
                <c:pt idx="7">
                  <c:v>92.49488539372696</c:v>
                </c:pt>
                <c:pt idx="8">
                  <c:v>95.145359064906629</c:v>
                </c:pt>
                <c:pt idx="9">
                  <c:v>96.951434044383049</c:v>
                </c:pt>
                <c:pt idx="10">
                  <c:v>100</c:v>
                </c:pt>
                <c:pt idx="11">
                  <c:v>102.18657562450319</c:v>
                </c:pt>
                <c:pt idx="12">
                  <c:v>103.45512828865925</c:v>
                </c:pt>
                <c:pt idx="13">
                  <c:v>102.55274234112144</c:v>
                </c:pt>
                <c:pt idx="14">
                  <c:v>99.783687989471076</c:v>
                </c:pt>
                <c:pt idx="15">
                  <c:v>101.95006580576225</c:v>
                </c:pt>
                <c:pt idx="16">
                  <c:v>104.69631618039901</c:v>
                </c:pt>
                <c:pt idx="17">
                  <c:v>105.97529351976127</c:v>
                </c:pt>
                <c:pt idx="18">
                  <c:v>101.5395942195176</c:v>
                </c:pt>
                <c:pt idx="19">
                  <c:v>102.06408569083018</c:v>
                </c:pt>
              </c:numCache>
            </c:numRef>
          </c:val>
          <c:smooth val="0"/>
          <c:extLst>
            <c:ext xmlns:c16="http://schemas.microsoft.com/office/drawing/2014/chart" uri="{C3380CC4-5D6E-409C-BE32-E72D297353CC}">
              <c16:uniqueId val="{00000005-9E64-4680-876A-C14F9A4BAEFE}"/>
            </c:ext>
          </c:extLst>
        </c:ser>
        <c:ser>
          <c:idx val="10"/>
          <c:order val="6"/>
          <c:tx>
            <c:strRef>
              <c:f>'Πίνακας Δ2 AT'!$M$3</c:f>
              <c:strCache>
                <c:ptCount val="1"/>
                <c:pt idx="0">
                  <c:v>K. Χρηματοπιστωτικές και ασφαλιστικές δραστηριότητες</c:v>
                </c:pt>
              </c:strCache>
            </c:strRef>
          </c:tx>
          <c:marker>
            <c:symbol val="none"/>
          </c:marker>
          <c:cat>
            <c:numRef>
              <c:f>'Πίνακας Δ2 AT'!$B$32:$B$51</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'Πίνακας Δ2 AT'!$M$32:$M$51</c:f>
              <c:numCache>
                <c:formatCode>#,##0.0</c:formatCode>
                <c:ptCount val="20"/>
                <c:pt idx="0">
                  <c:v>76.698167153218762</c:v>
                </c:pt>
                <c:pt idx="1">
                  <c:v>79.754416588918659</c:v>
                </c:pt>
                <c:pt idx="2">
                  <c:v>82.329129924459025</c:v>
                </c:pt>
                <c:pt idx="3">
                  <c:v>85.021217684413273</c:v>
                </c:pt>
                <c:pt idx="4">
                  <c:v>94.50296445661661</c:v>
                </c:pt>
                <c:pt idx="5">
                  <c:v>99.920245583411088</c:v>
                </c:pt>
                <c:pt idx="6">
                  <c:v>97.757847533632287</c:v>
                </c:pt>
                <c:pt idx="7">
                  <c:v>95.401330243476693</c:v>
                </c:pt>
                <c:pt idx="8">
                  <c:v>96.302705630962777</c:v>
                </c:pt>
                <c:pt idx="9">
                  <c:v>97.696150720799352</c:v>
                </c:pt>
                <c:pt idx="10">
                  <c:v>100</c:v>
                </c:pt>
                <c:pt idx="11">
                  <c:v>103.10139344508984</c:v>
                </c:pt>
                <c:pt idx="12">
                  <c:v>107.1658590904987</c:v>
                </c:pt>
                <c:pt idx="13">
                  <c:v>110.00090288018779</c:v>
                </c:pt>
                <c:pt idx="14">
                  <c:v>111.32512715562646</c:v>
                </c:pt>
                <c:pt idx="15">
                  <c:v>114.54239022481715</c:v>
                </c:pt>
                <c:pt idx="16">
                  <c:v>117.77470129713788</c:v>
                </c:pt>
                <c:pt idx="17">
                  <c:v>118.40370782797123</c:v>
                </c:pt>
                <c:pt idx="18">
                  <c:v>115.24814157161344</c:v>
                </c:pt>
                <c:pt idx="19">
                  <c:v>109.85794685045293</c:v>
                </c:pt>
              </c:numCache>
            </c:numRef>
          </c:val>
          <c:smooth val="0"/>
          <c:extLst>
            <c:ext xmlns:c16="http://schemas.microsoft.com/office/drawing/2014/chart" uri="{C3380CC4-5D6E-409C-BE32-E72D297353CC}">
              <c16:uniqueId val="{00000006-9E64-4680-876A-C14F9A4BAEFE}"/>
            </c:ext>
          </c:extLst>
        </c:ser>
        <c:ser>
          <c:idx val="20"/>
          <c:order val="7"/>
          <c:tx>
            <c:strRef>
              <c:f>'Πίνακας Δ2 AT'!$W$3:$W$4</c:f>
              <c:strCache>
                <c:ptCount val="2"/>
                <c:pt idx="0">
                  <c:v>T. Δραστηριότητες νοικοκυριών ως εργοδοτών</c:v>
                </c:pt>
              </c:strCache>
            </c:strRef>
          </c:tx>
          <c:cat>
            <c:numRef>
              <c:f>'Πίνακας Δ2 AT'!$B$32:$B$49</c:f>
              <c:numCache>
                <c:formatCode>General</c:formatCode>
                <c:ptCount val="1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numCache>
            </c:numRef>
          </c:cat>
          <c:val>
            <c:numRef>
              <c:f>'Πίνακας Δ2 AT'!$W$5:$W$47</c:f>
            </c:numRef>
          </c:val>
          <c:smooth val="0"/>
          <c:extLst>
            <c:ext xmlns:c16="http://schemas.microsoft.com/office/drawing/2014/chart" uri="{C3380CC4-5D6E-409C-BE32-E72D297353CC}">
              <c16:uniqueId val="{00000007-9E64-4680-876A-C14F9A4BAEFE}"/>
            </c:ext>
          </c:extLst>
        </c:ser>
        <c:ser>
          <c:idx val="21"/>
          <c:order val="8"/>
          <c:tx>
            <c:strRef>
              <c:f>'Πίνακας Δ2 AT'!$X$3</c:f>
              <c:strCache>
                <c:ptCount val="1"/>
                <c:pt idx="0">
                  <c:v>Σύνολο της Οικονομίας</c:v>
                </c:pt>
              </c:strCache>
            </c:strRef>
          </c:tx>
          <c:marker>
            <c:symbol val="none"/>
          </c:marker>
          <c:cat>
            <c:numRef>
              <c:f>'Πίνακας Δ2 AT'!$B$32:$B$51</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'Πίνακας Δ2 AT'!$X$32:$X$51</c:f>
              <c:numCache>
                <c:formatCode>#,##0.0</c:formatCode>
                <c:ptCount val="20"/>
                <c:pt idx="0">
                  <c:v>80.75661249687036</c:v>
                </c:pt>
                <c:pt idx="1">
                  <c:v>81.183062347909669</c:v>
                </c:pt>
                <c:pt idx="2">
                  <c:v>81.681348975967765</c:v>
                </c:pt>
                <c:pt idx="3">
                  <c:v>82.962608718788005</c:v>
                </c:pt>
                <c:pt idx="4">
                  <c:v>84.495058407461201</c:v>
                </c:pt>
                <c:pt idx="5">
                  <c:v>85.893249048486751</c:v>
                </c:pt>
                <c:pt idx="6">
                  <c:v>87.750703870794766</c:v>
                </c:pt>
                <c:pt idx="7">
                  <c:v>89.586737280012656</c:v>
                </c:pt>
                <c:pt idx="8">
                  <c:v>92.808613318251929</c:v>
                </c:pt>
                <c:pt idx="9">
                  <c:v>96.494256127786244</c:v>
                </c:pt>
                <c:pt idx="10">
                  <c:v>100</c:v>
                </c:pt>
                <c:pt idx="11">
                  <c:v>101.72906278588889</c:v>
                </c:pt>
                <c:pt idx="12">
                  <c:v>105.87860880883981</c:v>
                </c:pt>
                <c:pt idx="13">
                  <c:v>108.55533035025375</c:v>
                </c:pt>
                <c:pt idx="14">
                  <c:v>108.37488564444683</c:v>
                </c:pt>
                <c:pt idx="15">
                  <c:v>109.50285266365721</c:v>
                </c:pt>
                <c:pt idx="16">
                  <c:v>110.06717727856636</c:v>
                </c:pt>
                <c:pt idx="17">
                  <c:v>106.54813029949727</c:v>
                </c:pt>
                <c:pt idx="18">
                  <c:v>100.1982504026748</c:v>
                </c:pt>
                <c:pt idx="19">
                  <c:v>97.86167907039254</c:v>
                </c:pt>
              </c:numCache>
            </c:numRef>
          </c:val>
          <c:smooth val="0"/>
          <c:extLst>
            <c:ext xmlns:c16="http://schemas.microsoft.com/office/drawing/2014/chart" uri="{C3380CC4-5D6E-409C-BE32-E72D297353CC}">
              <c16:uniqueId val="{00000008-9E64-4680-876A-C14F9A4BAEFE}"/>
            </c:ext>
          </c:extLst>
        </c:ser>
        <c:dLbls>
          <c:showLegendKey val="0"/>
          <c:showVal val="0"/>
          <c:showCatName val="0"/>
          <c:showSerName val="0"/>
          <c:showPercent val="0"/>
          <c:showBubbleSize val="0"/>
        </c:dLbls>
        <c:smooth val="0"/>
        <c:axId val="122519936"/>
        <c:axId val="122521472"/>
      </c:lineChart>
      <c:catAx>
        <c:axId val="122519936"/>
        <c:scaling>
          <c:orientation val="minMax"/>
        </c:scaling>
        <c:delete val="0"/>
        <c:axPos val="b"/>
        <c:numFmt formatCode="General" sourceLinked="1"/>
        <c:majorTickMark val="out"/>
        <c:minorTickMark val="none"/>
        <c:tickLblPos val="nextTo"/>
        <c:txPr>
          <a:bodyPr/>
          <a:lstStyle/>
          <a:p>
            <a:pPr>
              <a:defRPr lang="en-US"/>
            </a:pPr>
            <a:endParaRPr lang="en-US"/>
          </a:p>
        </c:txPr>
        <c:crossAx val="122521472"/>
        <c:crosses val="autoZero"/>
        <c:auto val="1"/>
        <c:lblAlgn val="ctr"/>
        <c:lblOffset val="100"/>
        <c:noMultiLvlLbl val="0"/>
      </c:catAx>
      <c:valAx>
        <c:axId val="122521472"/>
        <c:scaling>
          <c:orientation val="minMax"/>
          <c:min val="40"/>
        </c:scaling>
        <c:delete val="0"/>
        <c:axPos val="l"/>
        <c:majorGridlines/>
        <c:numFmt formatCode="#,##0.0" sourceLinked="1"/>
        <c:majorTickMark val="out"/>
        <c:minorTickMark val="none"/>
        <c:tickLblPos val="nextTo"/>
        <c:txPr>
          <a:bodyPr/>
          <a:lstStyle/>
          <a:p>
            <a:pPr>
              <a:defRPr lang="en-US"/>
            </a:pPr>
            <a:endParaRPr lang="en-US"/>
          </a:p>
        </c:txPr>
        <c:crossAx val="122519936"/>
        <c:crosses val="autoZero"/>
        <c:crossBetween val="between"/>
      </c:valAx>
      <c:spPr>
        <a:gradFill>
          <a:gsLst>
            <a:gs pos="0">
              <a:srgbClr val="FFEFD1"/>
            </a:gs>
            <a:gs pos="64999">
              <a:srgbClr val="F0EBD5"/>
            </a:gs>
            <a:gs pos="100000">
              <a:srgbClr val="D1C39F"/>
            </a:gs>
          </a:gsLst>
          <a:lin ang="5400000" scaled="0"/>
        </a:gradFill>
      </c:spPr>
    </c:plotArea>
    <c:legend>
      <c:legendPos val="b"/>
      <c:layout>
        <c:manualLayout>
          <c:xMode val="edge"/>
          <c:yMode val="edge"/>
          <c:x val="2.4284090651254232E-2"/>
          <c:y val="0.54061471824218765"/>
          <c:w val="0.94203505960802358"/>
          <c:h val="0.3510390162978263"/>
        </c:manualLayout>
      </c:layout>
      <c:overlay val="0"/>
      <c:txPr>
        <a:bodyPr/>
        <a:lstStyle/>
        <a:p>
          <a:pPr>
            <a:defRPr lang="en-US"/>
          </a:pPr>
          <a:endParaRPr lang="en-US"/>
        </a:p>
      </c:txPr>
    </c:legend>
    <c:plotVisOnly val="1"/>
    <c:dispBlanksAs val="gap"/>
    <c:showDLblsOverMax val="0"/>
  </c:chart>
  <c:printSettings>
    <c:headerFooter/>
    <c:pageMargins b="0.75000000000001066" l="0.70000000000000062" r="0.70000000000000062" t="0.75000000000001066"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450060427261723E-2"/>
          <c:y val="2.0666970767818801E-2"/>
          <c:w val="0.9301127620482561"/>
          <c:h val="0.51410834071805656"/>
        </c:manualLayout>
      </c:layout>
      <c:lineChart>
        <c:grouping val="standard"/>
        <c:varyColors val="0"/>
        <c:ser>
          <c:idx val="0"/>
          <c:order val="0"/>
          <c:tx>
            <c:strRef>
              <c:f>'Πίνακας Δ1 ΑΠΑ'!$C$3</c:f>
              <c:strCache>
                <c:ptCount val="1"/>
                <c:pt idx="0">
                  <c:v>Α. Γεωργία, δασοκομία και αλιεία</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Δ3 HW'!$C$32:$C$51</c:f>
              <c:numCache>
                <c:formatCode>#,##0.0</c:formatCode>
                <c:ptCount val="20"/>
                <c:pt idx="0">
                  <c:v>103.53241582387736</c:v>
                </c:pt>
                <c:pt idx="1">
                  <c:v>100.79390510243149</c:v>
                </c:pt>
                <c:pt idx="2">
                  <c:v>99.753396771447683</c:v>
                </c:pt>
                <c:pt idx="3">
                  <c:v>102.73278322171173</c:v>
                </c:pt>
                <c:pt idx="4">
                  <c:v>106.3686802379282</c:v>
                </c:pt>
                <c:pt idx="5">
                  <c:v>110.37605306832879</c:v>
                </c:pt>
                <c:pt idx="6">
                  <c:v>108.18576880286206</c:v>
                </c:pt>
                <c:pt idx="7">
                  <c:v>106.40140062569499</c:v>
                </c:pt>
                <c:pt idx="8">
                  <c:v>109.56533529953492</c:v>
                </c:pt>
                <c:pt idx="9">
                  <c:v>109.00045654718595</c:v>
                </c:pt>
                <c:pt idx="10">
                  <c:v>100</c:v>
                </c:pt>
                <c:pt idx="11">
                  <c:v>85.187762741890921</c:v>
                </c:pt>
                <c:pt idx="12">
                  <c:v>93.729341828950055</c:v>
                </c:pt>
                <c:pt idx="13">
                  <c:v>90.275189834296725</c:v>
                </c:pt>
                <c:pt idx="14">
                  <c:v>94.597802613634869</c:v>
                </c:pt>
                <c:pt idx="15">
                  <c:v>95.969668077808052</c:v>
                </c:pt>
                <c:pt idx="16">
                  <c:v>88.112207741848295</c:v>
                </c:pt>
                <c:pt idx="17">
                  <c:v>88.408884045933306</c:v>
                </c:pt>
                <c:pt idx="18">
                  <c:v>77.486959342230364</c:v>
                </c:pt>
                <c:pt idx="19">
                  <c:v>74.493722161180713</c:v>
                </c:pt>
              </c:numCache>
            </c:numRef>
          </c:val>
          <c:smooth val="0"/>
          <c:extLst>
            <c:ext xmlns:c16="http://schemas.microsoft.com/office/drawing/2014/chart" uri="{C3380CC4-5D6E-409C-BE32-E72D297353CC}">
              <c16:uniqueId val="{00000000-5CF3-4DBD-899D-4240258C9AA2}"/>
            </c:ext>
          </c:extLst>
        </c:ser>
        <c:ser>
          <c:idx val="2"/>
          <c:order val="1"/>
          <c:tx>
            <c:strRef>
              <c:f>'Πίνακας Δ1 ΑΠΑ'!$E$3</c:f>
              <c:strCache>
                <c:ptCount val="1"/>
                <c:pt idx="0">
                  <c:v>C. Μεταποιητικές βιομηχανίες</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Δ3 HW'!$E$32:$E$51</c:f>
              <c:numCache>
                <c:formatCode>#,##0.0</c:formatCode>
                <c:ptCount val="20"/>
                <c:pt idx="0">
                  <c:v>124.90360241236043</c:v>
                </c:pt>
                <c:pt idx="1">
                  <c:v>119.78595771609439</c:v>
                </c:pt>
                <c:pt idx="2">
                  <c:v>116.11389721318474</c:v>
                </c:pt>
                <c:pt idx="3">
                  <c:v>112.82209738831671</c:v>
                </c:pt>
                <c:pt idx="4">
                  <c:v>108.23058226889381</c:v>
                </c:pt>
                <c:pt idx="5">
                  <c:v>104.12147963449618</c:v>
                </c:pt>
                <c:pt idx="6">
                  <c:v>100.4777042831728</c:v>
                </c:pt>
                <c:pt idx="7">
                  <c:v>97.767286521008117</c:v>
                </c:pt>
                <c:pt idx="8">
                  <c:v>99.078032545475253</c:v>
                </c:pt>
                <c:pt idx="9">
                  <c:v>100.21858695660961</c:v>
                </c:pt>
                <c:pt idx="10">
                  <c:v>100</c:v>
                </c:pt>
                <c:pt idx="11">
                  <c:v>104.52077828014237</c:v>
                </c:pt>
                <c:pt idx="12">
                  <c:v>108.86280811953965</c:v>
                </c:pt>
                <c:pt idx="13">
                  <c:v>108.96308053933348</c:v>
                </c:pt>
                <c:pt idx="14">
                  <c:v>105.93080536637972</c:v>
                </c:pt>
                <c:pt idx="15">
                  <c:v>100.43271579715231</c:v>
                </c:pt>
                <c:pt idx="16">
                  <c:v>96.660296018307818</c:v>
                </c:pt>
                <c:pt idx="17">
                  <c:v>89.088471156108824</c:v>
                </c:pt>
                <c:pt idx="18">
                  <c:v>80.290776689476971</c:v>
                </c:pt>
                <c:pt idx="19">
                  <c:v>76.304542549221139</c:v>
                </c:pt>
              </c:numCache>
            </c:numRef>
          </c:val>
          <c:smooth val="0"/>
          <c:extLst>
            <c:ext xmlns:c16="http://schemas.microsoft.com/office/drawing/2014/chart" uri="{C3380CC4-5D6E-409C-BE32-E72D297353CC}">
              <c16:uniqueId val="{00000001-5CF3-4DBD-899D-4240258C9AA2}"/>
            </c:ext>
          </c:extLst>
        </c:ser>
        <c:ser>
          <c:idx val="5"/>
          <c:order val="2"/>
          <c:tx>
            <c:strRef>
              <c:f>'Πίνακας Δ1 ΑΠΑ'!$H$3</c:f>
              <c:strCache>
                <c:ptCount val="1"/>
                <c:pt idx="0">
                  <c:v>F. Κατασκευές</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Δ3 HW'!$H$32:$H$51</c:f>
              <c:numCache>
                <c:formatCode>#,##0.0</c:formatCode>
                <c:ptCount val="20"/>
                <c:pt idx="0">
                  <c:v>78.015530001776753</c:v>
                </c:pt>
                <c:pt idx="1">
                  <c:v>77.072398506958464</c:v>
                </c:pt>
                <c:pt idx="2">
                  <c:v>76.144522143034294</c:v>
                </c:pt>
                <c:pt idx="3">
                  <c:v>74.149688926469338</c:v>
                </c:pt>
                <c:pt idx="4">
                  <c:v>74.414138274270414</c:v>
                </c:pt>
                <c:pt idx="5">
                  <c:v>74.015978777670014</c:v>
                </c:pt>
                <c:pt idx="6">
                  <c:v>78.397239024400434</c:v>
                </c:pt>
                <c:pt idx="7">
                  <c:v>81.740172626109555</c:v>
                </c:pt>
                <c:pt idx="8">
                  <c:v>88.678925973795515</c:v>
                </c:pt>
                <c:pt idx="9">
                  <c:v>94.53856014310692</c:v>
                </c:pt>
                <c:pt idx="10">
                  <c:v>100</c:v>
                </c:pt>
                <c:pt idx="11">
                  <c:v>104.1851340403188</c:v>
                </c:pt>
                <c:pt idx="12">
                  <c:v>110.13293056460927</c:v>
                </c:pt>
                <c:pt idx="13">
                  <c:v>110.28572413361705</c:v>
                </c:pt>
                <c:pt idx="14">
                  <c:v>101.55726801669253</c:v>
                </c:pt>
                <c:pt idx="15">
                  <c:v>101.03965254742116</c:v>
                </c:pt>
                <c:pt idx="16">
                  <c:v>99.001872568767908</c:v>
                </c:pt>
                <c:pt idx="17">
                  <c:v>84.740170421107749</c:v>
                </c:pt>
                <c:pt idx="18">
                  <c:v>60.736655706260322</c:v>
                </c:pt>
                <c:pt idx="19">
                  <c:v>50.750234455520648</c:v>
                </c:pt>
              </c:numCache>
            </c:numRef>
          </c:val>
          <c:smooth val="0"/>
          <c:extLst>
            <c:ext xmlns:c16="http://schemas.microsoft.com/office/drawing/2014/chart" uri="{C3380CC4-5D6E-409C-BE32-E72D297353CC}">
              <c16:uniqueId val="{00000002-5CF3-4DBD-899D-4240258C9AA2}"/>
            </c:ext>
          </c:extLst>
        </c:ser>
        <c:ser>
          <c:idx val="6"/>
          <c:order val="3"/>
          <c:tx>
            <c:strRef>
              <c:f>'Πίνακας Δ1 ΑΠΑ'!$I$3</c:f>
              <c:strCache>
                <c:ptCount val="1"/>
                <c:pt idx="0">
                  <c:v>G. Χονδρικό και λιανικό εμπόριο, επισκευή μηχανοκινήτων οχημάτων και μοτοσικλετών</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Δ3 HW'!$I$32:$I$51</c:f>
              <c:numCache>
                <c:formatCode>#,##0.0</c:formatCode>
                <c:ptCount val="20"/>
                <c:pt idx="0">
                  <c:v>79.693004990671739</c:v>
                </c:pt>
                <c:pt idx="1">
                  <c:v>80.958046623289775</c:v>
                </c:pt>
                <c:pt idx="2">
                  <c:v>81.820033842987044</c:v>
                </c:pt>
                <c:pt idx="3">
                  <c:v>84.484424120339781</c:v>
                </c:pt>
                <c:pt idx="4">
                  <c:v>84.943868869522632</c:v>
                </c:pt>
                <c:pt idx="5">
                  <c:v>87.060444033605549</c:v>
                </c:pt>
                <c:pt idx="6">
                  <c:v>92.688889796346515</c:v>
                </c:pt>
                <c:pt idx="7">
                  <c:v>93.738131332107599</c:v>
                </c:pt>
                <c:pt idx="8">
                  <c:v>97.017013826845613</c:v>
                </c:pt>
                <c:pt idx="9">
                  <c:v>97.580818155365762</c:v>
                </c:pt>
                <c:pt idx="10">
                  <c:v>100</c:v>
                </c:pt>
                <c:pt idx="11">
                  <c:v>100.54660593884978</c:v>
                </c:pt>
                <c:pt idx="12">
                  <c:v>104.77697372825779</c:v>
                </c:pt>
                <c:pt idx="13">
                  <c:v>110.23819881506178</c:v>
                </c:pt>
                <c:pt idx="14">
                  <c:v>105.67317323635064</c:v>
                </c:pt>
                <c:pt idx="15">
                  <c:v>101.61170491061465</c:v>
                </c:pt>
                <c:pt idx="16">
                  <c:v>98.98946322694934</c:v>
                </c:pt>
                <c:pt idx="17">
                  <c:v>93.580173539211287</c:v>
                </c:pt>
                <c:pt idx="18">
                  <c:v>87.406588979899013</c:v>
                </c:pt>
                <c:pt idx="19">
                  <c:v>86.380263455785183</c:v>
                </c:pt>
              </c:numCache>
            </c:numRef>
          </c:val>
          <c:smooth val="0"/>
          <c:extLst>
            <c:ext xmlns:c16="http://schemas.microsoft.com/office/drawing/2014/chart" uri="{C3380CC4-5D6E-409C-BE32-E72D297353CC}">
              <c16:uniqueId val="{00000003-5CF3-4DBD-899D-4240258C9AA2}"/>
            </c:ext>
          </c:extLst>
        </c:ser>
        <c:ser>
          <c:idx val="8"/>
          <c:order val="4"/>
          <c:tx>
            <c:strRef>
              <c:f>'Πίνακας Δ1 ΑΠΑ'!$K$3</c:f>
              <c:strCache>
                <c:ptCount val="1"/>
                <c:pt idx="0">
                  <c:v>I. Δραστηριότητες υπηρεσιών παροχής καταλύματος και υπηρεσιών εστίασης</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Δ3 HW'!$K$32:$K$51</c:f>
              <c:numCache>
                <c:formatCode>#,##0.0</c:formatCode>
                <c:ptCount val="20"/>
                <c:pt idx="0">
                  <c:v>83.606210497873491</c:v>
                </c:pt>
                <c:pt idx="1">
                  <c:v>81.95803314447123</c:v>
                </c:pt>
                <c:pt idx="2">
                  <c:v>82.572845178376326</c:v>
                </c:pt>
                <c:pt idx="3">
                  <c:v>83.329601704683981</c:v>
                </c:pt>
                <c:pt idx="4">
                  <c:v>87.71964606781502</c:v>
                </c:pt>
                <c:pt idx="5">
                  <c:v>91.502170431180545</c:v>
                </c:pt>
                <c:pt idx="6">
                  <c:v>98.168128816225604</c:v>
                </c:pt>
                <c:pt idx="7">
                  <c:v>97.279581281511213</c:v>
                </c:pt>
                <c:pt idx="8">
                  <c:v>99.862027194076646</c:v>
                </c:pt>
                <c:pt idx="9">
                  <c:v>99.639223428266533</c:v>
                </c:pt>
                <c:pt idx="10">
                  <c:v>100</c:v>
                </c:pt>
                <c:pt idx="11">
                  <c:v>100.76448229288791</c:v>
                </c:pt>
                <c:pt idx="12">
                  <c:v>105.93902873569201</c:v>
                </c:pt>
                <c:pt idx="13">
                  <c:v>108.30838767337143</c:v>
                </c:pt>
                <c:pt idx="14">
                  <c:v>104.90887274019293</c:v>
                </c:pt>
                <c:pt idx="15">
                  <c:v>106.46443267419279</c:v>
                </c:pt>
                <c:pt idx="16">
                  <c:v>109.30557704274622</c:v>
                </c:pt>
                <c:pt idx="17">
                  <c:v>110.30722068145231</c:v>
                </c:pt>
                <c:pt idx="18">
                  <c:v>104.6834118080652</c:v>
                </c:pt>
                <c:pt idx="19">
                  <c:v>105.3874765042474</c:v>
                </c:pt>
              </c:numCache>
            </c:numRef>
          </c:val>
          <c:smooth val="0"/>
          <c:extLst>
            <c:ext xmlns:c16="http://schemas.microsoft.com/office/drawing/2014/chart" uri="{C3380CC4-5D6E-409C-BE32-E72D297353CC}">
              <c16:uniqueId val="{00000004-5CF3-4DBD-899D-4240258C9AA2}"/>
            </c:ext>
          </c:extLst>
        </c:ser>
        <c:ser>
          <c:idx val="10"/>
          <c:order val="5"/>
          <c:tx>
            <c:strRef>
              <c:f>'Πίνακας Δ1 ΑΠΑ'!$M$3</c:f>
              <c:strCache>
                <c:ptCount val="1"/>
                <c:pt idx="0">
                  <c:v>K. Χρηματοπιστωτικές και ασφαλιστικές δραστηριότητες</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Δ3 HW'!$M$32:$M$51</c:f>
              <c:numCache>
                <c:formatCode>#,##0.0</c:formatCode>
                <c:ptCount val="20"/>
                <c:pt idx="0">
                  <c:v>75.281637605732115</c:v>
                </c:pt>
                <c:pt idx="1">
                  <c:v>78.337263035763826</c:v>
                </c:pt>
                <c:pt idx="2">
                  <c:v>80.968286252822324</c:v>
                </c:pt>
                <c:pt idx="3">
                  <c:v>83.777568874827537</c:v>
                </c:pt>
                <c:pt idx="4">
                  <c:v>95.157336182282762</c:v>
                </c:pt>
                <c:pt idx="5">
                  <c:v>100.94276774878085</c:v>
                </c:pt>
                <c:pt idx="6">
                  <c:v>100.82623963007103</c:v>
                </c:pt>
                <c:pt idx="7">
                  <c:v>98.302319962413193</c:v>
                </c:pt>
                <c:pt idx="8">
                  <c:v>96.972366040983161</c:v>
                </c:pt>
                <c:pt idx="9">
                  <c:v>98.902327057634821</c:v>
                </c:pt>
                <c:pt idx="10">
                  <c:v>100</c:v>
                </c:pt>
                <c:pt idx="11">
                  <c:v>101.04680599095363</c:v>
                </c:pt>
                <c:pt idx="12">
                  <c:v>105.16150935870807</c:v>
                </c:pt>
                <c:pt idx="13">
                  <c:v>108.7865888450183</c:v>
                </c:pt>
                <c:pt idx="14">
                  <c:v>110.20267861407673</c:v>
                </c:pt>
                <c:pt idx="15">
                  <c:v>113.13201552988966</c:v>
                </c:pt>
                <c:pt idx="16">
                  <c:v>116.2369895481955</c:v>
                </c:pt>
                <c:pt idx="17">
                  <c:v>116.84586745675854</c:v>
                </c:pt>
                <c:pt idx="18">
                  <c:v>110.4733795394458</c:v>
                </c:pt>
                <c:pt idx="19">
                  <c:v>105.52330849970039</c:v>
                </c:pt>
              </c:numCache>
            </c:numRef>
          </c:val>
          <c:smooth val="0"/>
          <c:extLst>
            <c:ext xmlns:c16="http://schemas.microsoft.com/office/drawing/2014/chart" uri="{C3380CC4-5D6E-409C-BE32-E72D297353CC}">
              <c16:uniqueId val="{00000005-5CF3-4DBD-899D-4240258C9AA2}"/>
            </c:ext>
          </c:extLst>
        </c:ser>
        <c:ser>
          <c:idx val="20"/>
          <c:order val="6"/>
          <c:tx>
            <c:strRef>
              <c:f>'Πίνακας Δ1 ΑΠΑ'!$W$3:$W$4</c:f>
              <c:strCache>
                <c:ptCount val="2"/>
                <c:pt idx="0">
                  <c:v>T. Δραστηριότητες νοικοκυριών ως εργοδοτών</c:v>
                </c:pt>
              </c:strCache>
            </c:strRef>
          </c:tx>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Δ1 ΑΠΑ'!$W$5:$W$53</c:f>
            </c:numRef>
          </c:val>
          <c:smooth val="0"/>
          <c:extLst>
            <c:ext xmlns:c16="http://schemas.microsoft.com/office/drawing/2014/chart" uri="{C3380CC4-5D6E-409C-BE32-E72D297353CC}">
              <c16:uniqueId val="{00000006-5CF3-4DBD-899D-4240258C9AA2}"/>
            </c:ext>
          </c:extLst>
        </c:ser>
        <c:ser>
          <c:idx val="21"/>
          <c:order val="7"/>
          <c:tx>
            <c:strRef>
              <c:f>'Πίνακας Δ1 ΑΠΑ'!$W$3:$W$4</c:f>
              <c:strCache>
                <c:ptCount val="2"/>
                <c:pt idx="0">
                  <c:v>T. Δραστηριότητες νοικοκυριών ως εργοδοτών</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Δ3 HW'!$X$32:$X$51</c:f>
              <c:numCache>
                <c:formatCode>#,##0.0</c:formatCode>
                <c:ptCount val="20"/>
                <c:pt idx="0">
                  <c:v>83.270106508640069</c:v>
                </c:pt>
                <c:pt idx="1">
                  <c:v>83.666562370726339</c:v>
                </c:pt>
                <c:pt idx="2">
                  <c:v>84.521428493419108</c:v>
                </c:pt>
                <c:pt idx="3">
                  <c:v>86.127966608321913</c:v>
                </c:pt>
                <c:pt idx="4">
                  <c:v>88.048926387842798</c:v>
                </c:pt>
                <c:pt idx="5">
                  <c:v>89.816196361772782</c:v>
                </c:pt>
                <c:pt idx="6">
                  <c:v>92.92664726455358</c:v>
                </c:pt>
                <c:pt idx="7">
                  <c:v>93.525094566500371</c:v>
                </c:pt>
                <c:pt idx="8">
                  <c:v>96.528319351786394</c:v>
                </c:pt>
                <c:pt idx="9">
                  <c:v>98.398542603484898</c:v>
                </c:pt>
                <c:pt idx="10">
                  <c:v>100</c:v>
                </c:pt>
                <c:pt idx="11">
                  <c:v>101.25129680337596</c:v>
                </c:pt>
                <c:pt idx="12">
                  <c:v>107.04537634474191</c:v>
                </c:pt>
                <c:pt idx="13">
                  <c:v>110.9088467410497</c:v>
                </c:pt>
                <c:pt idx="14">
                  <c:v>110.01085850245063</c:v>
                </c:pt>
                <c:pt idx="15">
                  <c:v>110.32459301101622</c:v>
                </c:pt>
                <c:pt idx="16">
                  <c:v>110.01306409710926</c:v>
                </c:pt>
                <c:pt idx="17">
                  <c:v>106.10703224142861</c:v>
                </c:pt>
                <c:pt idx="18">
                  <c:v>98.238328888857694</c:v>
                </c:pt>
                <c:pt idx="19">
                  <c:v>95.383117724654738</c:v>
                </c:pt>
              </c:numCache>
            </c:numRef>
          </c:val>
          <c:smooth val="0"/>
          <c:extLst>
            <c:ext xmlns:c16="http://schemas.microsoft.com/office/drawing/2014/chart" uri="{C3380CC4-5D6E-409C-BE32-E72D297353CC}">
              <c16:uniqueId val="{00000007-5CF3-4DBD-899D-4240258C9AA2}"/>
            </c:ext>
          </c:extLst>
        </c:ser>
        <c:dLbls>
          <c:showLegendKey val="0"/>
          <c:showVal val="0"/>
          <c:showCatName val="0"/>
          <c:showSerName val="0"/>
          <c:showPercent val="0"/>
          <c:showBubbleSize val="0"/>
        </c:dLbls>
        <c:smooth val="0"/>
        <c:axId val="122826112"/>
        <c:axId val="122852480"/>
      </c:lineChart>
      <c:catAx>
        <c:axId val="122826112"/>
        <c:scaling>
          <c:orientation val="minMax"/>
        </c:scaling>
        <c:delete val="0"/>
        <c:axPos val="b"/>
        <c:numFmt formatCode="General" sourceLinked="1"/>
        <c:majorTickMark val="out"/>
        <c:minorTickMark val="none"/>
        <c:tickLblPos val="nextTo"/>
        <c:txPr>
          <a:bodyPr/>
          <a:lstStyle/>
          <a:p>
            <a:pPr>
              <a:defRPr lang="en-US"/>
            </a:pPr>
            <a:endParaRPr lang="en-US"/>
          </a:p>
        </c:txPr>
        <c:crossAx val="122852480"/>
        <c:crosses val="autoZero"/>
        <c:auto val="1"/>
        <c:lblAlgn val="ctr"/>
        <c:lblOffset val="100"/>
        <c:noMultiLvlLbl val="0"/>
      </c:catAx>
      <c:valAx>
        <c:axId val="122852480"/>
        <c:scaling>
          <c:orientation val="minMax"/>
        </c:scaling>
        <c:delete val="0"/>
        <c:axPos val="l"/>
        <c:majorGridlines/>
        <c:numFmt formatCode="#,##0.0" sourceLinked="1"/>
        <c:majorTickMark val="out"/>
        <c:minorTickMark val="none"/>
        <c:tickLblPos val="nextTo"/>
        <c:txPr>
          <a:bodyPr/>
          <a:lstStyle/>
          <a:p>
            <a:pPr>
              <a:defRPr lang="en-US"/>
            </a:pPr>
            <a:endParaRPr lang="en-US"/>
          </a:p>
        </c:txPr>
        <c:crossAx val="122826112"/>
        <c:crosses val="autoZero"/>
        <c:crossBetween val="between"/>
      </c:valAx>
      <c:spPr>
        <a:gradFill>
          <a:gsLst>
            <a:gs pos="0">
              <a:srgbClr val="FFEFD1"/>
            </a:gs>
            <a:gs pos="64999">
              <a:srgbClr val="F0EBD5"/>
            </a:gs>
            <a:gs pos="100000">
              <a:srgbClr val="D1C39F"/>
            </a:gs>
          </a:gsLst>
          <a:lin ang="5400000" scaled="0"/>
        </a:gradFill>
      </c:spPr>
    </c:plotArea>
    <c:legend>
      <c:legendPos val="b"/>
      <c:layout>
        <c:manualLayout>
          <c:xMode val="edge"/>
          <c:yMode val="edge"/>
          <c:x val="0.20588635749798645"/>
          <c:y val="0.58984310785504257"/>
          <c:w val="0.58822728500402222"/>
          <c:h val="0.41015689214496592"/>
        </c:manualLayout>
      </c:layout>
      <c:overlay val="0"/>
      <c:txPr>
        <a:bodyPr/>
        <a:lstStyle/>
        <a:p>
          <a:pPr>
            <a:defRPr lang="en-US"/>
          </a:pPr>
          <a:endParaRPr lang="en-US"/>
        </a:p>
      </c:txPr>
    </c:legend>
    <c:plotVisOnly val="1"/>
    <c:dispBlanksAs val="gap"/>
    <c:showDLblsOverMax val="0"/>
  </c:chart>
  <c:printSettings>
    <c:headerFooter/>
    <c:pageMargins b="0.75000000000001088" l="0.70000000000000062" r="0.70000000000000062" t="0.75000000000001088"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372683367153923E-2"/>
          <c:y val="2.0667028407820646E-2"/>
          <c:w val="0.9301127620482561"/>
          <c:h val="0.51410834071805656"/>
        </c:manualLayout>
      </c:layout>
      <c:lineChart>
        <c:grouping val="standard"/>
        <c:varyColors val="0"/>
        <c:ser>
          <c:idx val="0"/>
          <c:order val="0"/>
          <c:tx>
            <c:strRef>
              <c:f>'Πίνακας Δ1 ΑΠΑ'!$C$3</c:f>
              <c:strCache>
                <c:ptCount val="1"/>
                <c:pt idx="0">
                  <c:v>Α. Γεωργία, δασοκομία και αλιεία</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Δ4 P1'!$C$32:$C$51</c:f>
              <c:numCache>
                <c:formatCode>#,##0.0</c:formatCode>
                <c:ptCount val="20"/>
                <c:pt idx="0">
                  <c:v>88.866234439735621</c:v>
                </c:pt>
                <c:pt idx="1">
                  <c:v>91.603279469490644</c:v>
                </c:pt>
                <c:pt idx="2">
                  <c:v>86.968202004969001</c:v>
                </c:pt>
                <c:pt idx="3">
                  <c:v>94.612174832486161</c:v>
                </c:pt>
                <c:pt idx="4">
                  <c:v>108.8407402923349</c:v>
                </c:pt>
                <c:pt idx="5">
                  <c:v>103.03657052720455</c:v>
                </c:pt>
                <c:pt idx="6">
                  <c:v>105.86034524984855</c:v>
                </c:pt>
                <c:pt idx="7">
                  <c:v>101.9138401147782</c:v>
                </c:pt>
                <c:pt idx="8">
                  <c:v>97.108355613621342</c:v>
                </c:pt>
                <c:pt idx="9">
                  <c:v>95.109636539846221</c:v>
                </c:pt>
                <c:pt idx="10">
                  <c:v>100</c:v>
                </c:pt>
                <c:pt idx="11">
                  <c:v>103.79391937077196</c:v>
                </c:pt>
                <c:pt idx="12">
                  <c:v>90.222018123561469</c:v>
                </c:pt>
                <c:pt idx="13">
                  <c:v>87.019303913290884</c:v>
                </c:pt>
                <c:pt idx="14">
                  <c:v>78.496456269016846</c:v>
                </c:pt>
                <c:pt idx="15">
                  <c:v>84.98590006700708</c:v>
                </c:pt>
                <c:pt idx="16">
                  <c:v>97.185746806152437</c:v>
                </c:pt>
                <c:pt idx="17">
                  <c:v>96.323549325601263</c:v>
                </c:pt>
                <c:pt idx="18">
                  <c:v>103.10696831685684</c:v>
                </c:pt>
                <c:pt idx="19">
                  <c:v>100.15739736136541</c:v>
                </c:pt>
              </c:numCache>
            </c:numRef>
          </c:val>
          <c:smooth val="0"/>
          <c:extLst>
            <c:ext xmlns:c16="http://schemas.microsoft.com/office/drawing/2014/chart" uri="{C3380CC4-5D6E-409C-BE32-E72D297353CC}">
              <c16:uniqueId val="{00000000-2484-4D80-9477-F02AF24946CB}"/>
            </c:ext>
          </c:extLst>
        </c:ser>
        <c:ser>
          <c:idx val="2"/>
          <c:order val="1"/>
          <c:tx>
            <c:strRef>
              <c:f>'Πίνακας Δ1 ΑΠΑ'!$E$3</c:f>
              <c:strCache>
                <c:ptCount val="1"/>
                <c:pt idx="0">
                  <c:v>C. Μεταποιητικές βιομηχανίες</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Δ4 P1'!$E$32:$E$51</c:f>
              <c:numCache>
                <c:formatCode>#,##0.0</c:formatCode>
                <c:ptCount val="20"/>
                <c:pt idx="0">
                  <c:v>86.868394030740703</c:v>
                </c:pt>
                <c:pt idx="1">
                  <c:v>89.070251708350199</c:v>
                </c:pt>
                <c:pt idx="2">
                  <c:v>94.112205656877663</c:v>
                </c:pt>
                <c:pt idx="3">
                  <c:v>97.016038948969523</c:v>
                </c:pt>
                <c:pt idx="4">
                  <c:v>101.73000484893662</c:v>
                </c:pt>
                <c:pt idx="5">
                  <c:v>104.48135399810694</c:v>
                </c:pt>
                <c:pt idx="6">
                  <c:v>107.61301406458227</c:v>
                </c:pt>
                <c:pt idx="7">
                  <c:v>111.17027296640751</c:v>
                </c:pt>
                <c:pt idx="8">
                  <c:v>110.58132119303829</c:v>
                </c:pt>
                <c:pt idx="9">
                  <c:v>107.1628269909922</c:v>
                </c:pt>
                <c:pt idx="10">
                  <c:v>100</c:v>
                </c:pt>
                <c:pt idx="11">
                  <c:v>95.527099736844107</c:v>
                </c:pt>
                <c:pt idx="12">
                  <c:v>95.091364469139748</c:v>
                </c:pt>
                <c:pt idx="13">
                  <c:v>98.025390661202124</c:v>
                </c:pt>
                <c:pt idx="14">
                  <c:v>94.3893805393555</c:v>
                </c:pt>
                <c:pt idx="15">
                  <c:v>96.322894692615193</c:v>
                </c:pt>
                <c:pt idx="16">
                  <c:v>93.928448086258214</c:v>
                </c:pt>
                <c:pt idx="17">
                  <c:v>92.405114452140623</c:v>
                </c:pt>
                <c:pt idx="18">
                  <c:v>92.163884150523458</c:v>
                </c:pt>
                <c:pt idx="19">
                  <c:v>94.815566057157596</c:v>
                </c:pt>
              </c:numCache>
            </c:numRef>
          </c:val>
          <c:smooth val="0"/>
          <c:extLst>
            <c:ext xmlns:c16="http://schemas.microsoft.com/office/drawing/2014/chart" uri="{C3380CC4-5D6E-409C-BE32-E72D297353CC}">
              <c16:uniqueId val="{00000001-2484-4D80-9477-F02AF24946CB}"/>
            </c:ext>
          </c:extLst>
        </c:ser>
        <c:ser>
          <c:idx val="5"/>
          <c:order val="2"/>
          <c:tx>
            <c:strRef>
              <c:f>'Πίνακας Δ1 ΑΠΑ'!$H$3</c:f>
              <c:strCache>
                <c:ptCount val="1"/>
                <c:pt idx="0">
                  <c:v>F. Κατασκευές</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Δ4 P1'!$H$32:$H$51</c:f>
              <c:numCache>
                <c:formatCode>#,##0.0</c:formatCode>
                <c:ptCount val="20"/>
                <c:pt idx="0">
                  <c:v>96.941945640885848</c:v>
                </c:pt>
                <c:pt idx="1">
                  <c:v>98.927242479402764</c:v>
                </c:pt>
                <c:pt idx="2">
                  <c:v>97.499387792603358</c:v>
                </c:pt>
                <c:pt idx="3">
                  <c:v>101.12825112597011</c:v>
                </c:pt>
                <c:pt idx="4">
                  <c:v>100.50096438317186</c:v>
                </c:pt>
                <c:pt idx="5">
                  <c:v>100.60260510306942</c:v>
                </c:pt>
                <c:pt idx="6">
                  <c:v>99.878282339738419</c:v>
                </c:pt>
                <c:pt idx="7">
                  <c:v>102.3270032044949</c:v>
                </c:pt>
                <c:pt idx="8">
                  <c:v>101.93764180054762</c:v>
                </c:pt>
                <c:pt idx="9">
                  <c:v>100.81304028946204</c:v>
                </c:pt>
                <c:pt idx="10">
                  <c:v>100</c:v>
                </c:pt>
                <c:pt idx="11">
                  <c:v>104.41494402363074</c:v>
                </c:pt>
                <c:pt idx="12">
                  <c:v>107.67902706696692</c:v>
                </c:pt>
                <c:pt idx="13">
                  <c:v>106.68770987429761</c:v>
                </c:pt>
                <c:pt idx="14">
                  <c:v>92.55363859188617</c:v>
                </c:pt>
                <c:pt idx="15">
                  <c:v>84.808693245080804</c:v>
                </c:pt>
                <c:pt idx="16">
                  <c:v>77.540084275471727</c:v>
                </c:pt>
                <c:pt idx="17">
                  <c:v>72.861475926160281</c:v>
                </c:pt>
                <c:pt idx="18">
                  <c:v>61.789547900647854</c:v>
                </c:pt>
                <c:pt idx="19">
                  <c:v>56.006871032124408</c:v>
                </c:pt>
              </c:numCache>
            </c:numRef>
          </c:val>
          <c:smooth val="0"/>
          <c:extLst>
            <c:ext xmlns:c16="http://schemas.microsoft.com/office/drawing/2014/chart" uri="{C3380CC4-5D6E-409C-BE32-E72D297353CC}">
              <c16:uniqueId val="{00000002-2484-4D80-9477-F02AF24946CB}"/>
            </c:ext>
          </c:extLst>
        </c:ser>
        <c:ser>
          <c:idx val="6"/>
          <c:order val="3"/>
          <c:tx>
            <c:strRef>
              <c:f>'Πίνακας Δ1 ΑΠΑ'!$I$3</c:f>
              <c:strCache>
                <c:ptCount val="1"/>
                <c:pt idx="0">
                  <c:v>G. Χονδρικό και λιανικό εμπόριο, επισκευή μηχανοκινήτων οχημάτων και μοτοσικλετών</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Δ4 P1'!$I$32:$I$51</c:f>
              <c:numCache>
                <c:formatCode>#,##0.0</c:formatCode>
                <c:ptCount val="20"/>
                <c:pt idx="0">
                  <c:v>55.689374057183194</c:v>
                </c:pt>
                <c:pt idx="1">
                  <c:v>55.275494095200472</c:v>
                </c:pt>
                <c:pt idx="2">
                  <c:v>55.357710684737249</c:v>
                </c:pt>
                <c:pt idx="3">
                  <c:v>60.040257415547501</c:v>
                </c:pt>
                <c:pt idx="4">
                  <c:v>62.739945258516606</c:v>
                </c:pt>
                <c:pt idx="5">
                  <c:v>67.835474695998712</c:v>
                </c:pt>
                <c:pt idx="6">
                  <c:v>76.398479639873727</c:v>
                </c:pt>
                <c:pt idx="7">
                  <c:v>80.887103284171346</c:v>
                </c:pt>
                <c:pt idx="8">
                  <c:v>85.710812776870725</c:v>
                </c:pt>
                <c:pt idx="9">
                  <c:v>93.929375856690228</c:v>
                </c:pt>
                <c:pt idx="10">
                  <c:v>100</c:v>
                </c:pt>
                <c:pt idx="11">
                  <c:v>104.35834344612746</c:v>
                </c:pt>
                <c:pt idx="12">
                  <c:v>109.95353074217174</c:v>
                </c:pt>
                <c:pt idx="13">
                  <c:v>109.00976825611018</c:v>
                </c:pt>
                <c:pt idx="14">
                  <c:v>109.33504182064755</c:v>
                </c:pt>
                <c:pt idx="15">
                  <c:v>113.36412169587902</c:v>
                </c:pt>
                <c:pt idx="16">
                  <c:v>114.4038680100969</c:v>
                </c:pt>
                <c:pt idx="17">
                  <c:v>114.43837970341974</c:v>
                </c:pt>
                <c:pt idx="18">
                  <c:v>113.56882260499378</c:v>
                </c:pt>
                <c:pt idx="19">
                  <c:v>113.40316182013356</c:v>
                </c:pt>
              </c:numCache>
            </c:numRef>
          </c:val>
          <c:smooth val="0"/>
          <c:extLst>
            <c:ext xmlns:c16="http://schemas.microsoft.com/office/drawing/2014/chart" uri="{C3380CC4-5D6E-409C-BE32-E72D297353CC}">
              <c16:uniqueId val="{00000003-2484-4D80-9477-F02AF24946CB}"/>
            </c:ext>
          </c:extLst>
        </c:ser>
        <c:ser>
          <c:idx val="8"/>
          <c:order val="4"/>
          <c:tx>
            <c:strRef>
              <c:f>'Πίνακας Δ1 ΑΠΑ'!$K$3</c:f>
              <c:strCache>
                <c:ptCount val="1"/>
                <c:pt idx="0">
                  <c:v>I. Δραστηριότητες υπηρεσιών παροχής καταλύματος και υπηρεσιών εστίασης</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Δ4 P1'!$K$32:$K$51</c:f>
              <c:numCache>
                <c:formatCode>#,##0.0</c:formatCode>
                <c:ptCount val="20"/>
                <c:pt idx="0">
                  <c:v>107.692915165325</c:v>
                </c:pt>
                <c:pt idx="1">
                  <c:v>106.84061519671724</c:v>
                </c:pt>
                <c:pt idx="2">
                  <c:v>112.18558375768868</c:v>
                </c:pt>
                <c:pt idx="3">
                  <c:v>117.42475461894777</c:v>
                </c:pt>
                <c:pt idx="4">
                  <c:v>120.94110800267406</c:v>
                </c:pt>
                <c:pt idx="5">
                  <c:v>125.23271488930756</c:v>
                </c:pt>
                <c:pt idx="6">
                  <c:v>125.38546711009167</c:v>
                </c:pt>
                <c:pt idx="7">
                  <c:v>116.60618009987584</c:v>
                </c:pt>
                <c:pt idx="8">
                  <c:v>107.05809842570251</c:v>
                </c:pt>
                <c:pt idx="9">
                  <c:v>102.56139911601146</c:v>
                </c:pt>
                <c:pt idx="10">
                  <c:v>100</c:v>
                </c:pt>
                <c:pt idx="11">
                  <c:v>101.20902839182627</c:v>
                </c:pt>
                <c:pt idx="12">
                  <c:v>103.2801413159506</c:v>
                </c:pt>
                <c:pt idx="13">
                  <c:v>100.68891887066891</c:v>
                </c:pt>
                <c:pt idx="14">
                  <c:v>97.228042260224527</c:v>
                </c:pt>
                <c:pt idx="15">
                  <c:v>98.332297225015779</c:v>
                </c:pt>
                <c:pt idx="16">
                  <c:v>102.59240045696261</c:v>
                </c:pt>
                <c:pt idx="17">
                  <c:v>103.77260247760289</c:v>
                </c:pt>
                <c:pt idx="18">
                  <c:v>100.31746083261217</c:v>
                </c:pt>
                <c:pt idx="19">
                  <c:v>103.35526330336944</c:v>
                </c:pt>
              </c:numCache>
            </c:numRef>
          </c:val>
          <c:smooth val="0"/>
          <c:extLst>
            <c:ext xmlns:c16="http://schemas.microsoft.com/office/drawing/2014/chart" uri="{C3380CC4-5D6E-409C-BE32-E72D297353CC}">
              <c16:uniqueId val="{00000004-2484-4D80-9477-F02AF24946CB}"/>
            </c:ext>
          </c:extLst>
        </c:ser>
        <c:ser>
          <c:idx val="10"/>
          <c:order val="5"/>
          <c:tx>
            <c:strRef>
              <c:f>'Πίνακας Δ1 ΑΠΑ'!$M$3</c:f>
              <c:strCache>
                <c:ptCount val="1"/>
                <c:pt idx="0">
                  <c:v>K. Χρηματοπιστωτικές και ασφαλιστικές δραστηριότητες</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Δ4 P1'!$M$32:$M$51</c:f>
              <c:numCache>
                <c:formatCode>#,##0.0</c:formatCode>
                <c:ptCount val="20"/>
                <c:pt idx="0">
                  <c:v>57.314451049487559</c:v>
                </c:pt>
                <c:pt idx="1">
                  <c:v>59.505661229889164</c:v>
                </c:pt>
                <c:pt idx="2">
                  <c:v>64.930341952250743</c:v>
                </c:pt>
                <c:pt idx="3">
                  <c:v>72.778479383132293</c:v>
                </c:pt>
                <c:pt idx="4">
                  <c:v>77.345836622575561</c:v>
                </c:pt>
                <c:pt idx="5">
                  <c:v>85.105654467422738</c:v>
                </c:pt>
                <c:pt idx="6">
                  <c:v>91.434338046806801</c:v>
                </c:pt>
                <c:pt idx="7">
                  <c:v>95.120308995552335</c:v>
                </c:pt>
                <c:pt idx="8">
                  <c:v>89.747946815645591</c:v>
                </c:pt>
                <c:pt idx="9">
                  <c:v>92.377247280666325</c:v>
                </c:pt>
                <c:pt idx="10">
                  <c:v>100</c:v>
                </c:pt>
                <c:pt idx="11">
                  <c:v>108.70533254582153</c:v>
                </c:pt>
                <c:pt idx="12">
                  <c:v>116.18076266520738</c:v>
                </c:pt>
                <c:pt idx="13">
                  <c:v>120.77069880556704</c:v>
                </c:pt>
                <c:pt idx="14">
                  <c:v>127.03447584321086</c:v>
                </c:pt>
                <c:pt idx="15">
                  <c:v>128.1266209265433</c:v>
                </c:pt>
                <c:pt idx="16">
                  <c:v>126.87373083621023</c:v>
                </c:pt>
                <c:pt idx="17">
                  <c:v>126.58981921790348</c:v>
                </c:pt>
                <c:pt idx="18">
                  <c:v>121.99910559774099</c:v>
                </c:pt>
                <c:pt idx="19">
                  <c:v>114.37796786441426</c:v>
                </c:pt>
              </c:numCache>
            </c:numRef>
          </c:val>
          <c:smooth val="0"/>
          <c:extLst>
            <c:ext xmlns:c16="http://schemas.microsoft.com/office/drawing/2014/chart" uri="{C3380CC4-5D6E-409C-BE32-E72D297353CC}">
              <c16:uniqueId val="{00000005-2484-4D80-9477-F02AF24946CB}"/>
            </c:ext>
          </c:extLst>
        </c:ser>
        <c:ser>
          <c:idx val="20"/>
          <c:order val="6"/>
          <c:tx>
            <c:strRef>
              <c:f>'Πίνακας Δ1 ΑΠΑ'!$W$3:$W$4</c:f>
              <c:strCache>
                <c:ptCount val="2"/>
                <c:pt idx="0">
                  <c:v>T. Δραστηριότητες νοικοκυριών ως εργοδοτών</c:v>
                </c:pt>
              </c:strCache>
            </c:strRef>
          </c:tx>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Δ1 ΑΠΑ'!$W$5:$W$53</c:f>
            </c:numRef>
          </c:val>
          <c:smooth val="0"/>
          <c:extLst>
            <c:ext xmlns:c16="http://schemas.microsoft.com/office/drawing/2014/chart" uri="{C3380CC4-5D6E-409C-BE32-E72D297353CC}">
              <c16:uniqueId val="{00000006-2484-4D80-9477-F02AF24946CB}"/>
            </c:ext>
          </c:extLst>
        </c:ser>
        <c:ser>
          <c:idx val="21"/>
          <c:order val="7"/>
          <c:tx>
            <c:strRef>
              <c:f>'Πίνακας Δ1 ΑΠΑ'!$W$3:$W$4</c:f>
              <c:strCache>
                <c:ptCount val="2"/>
                <c:pt idx="0">
                  <c:v>T. Δραστηριότητες νοικοκυριών ως εργοδοτών</c:v>
                </c:pt>
              </c:strCache>
            </c:strRef>
          </c:tx>
          <c:marker>
            <c:symbol val="none"/>
          </c:marker>
          <c:cat>
            <c:strRef>
              <c:f>'Πίνακας Δ1 ΑΠΑ'!$B$5:$B$53</c:f>
              <c:strCache>
                <c:ptCount val="4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2">
                  <c:v>1995-2015</c:v>
                </c:pt>
                <c:pt idx="23">
                  <c:v>1995-2008</c:v>
                </c:pt>
                <c:pt idx="24">
                  <c:v>2009-2015</c:v>
                </c:pt>
                <c:pt idx="27">
                  <c:v>1995</c:v>
                </c:pt>
                <c:pt idx="28">
                  <c:v>1996</c:v>
                </c:pt>
                <c:pt idx="29">
                  <c:v>1997</c:v>
                </c:pt>
                <c:pt idx="30">
                  <c:v>1998</c:v>
                </c:pt>
                <c:pt idx="31">
                  <c:v>1999</c:v>
                </c:pt>
                <c:pt idx="32">
                  <c:v>2000</c:v>
                </c:pt>
                <c:pt idx="33">
                  <c:v>2001</c:v>
                </c:pt>
                <c:pt idx="34">
                  <c:v>2002</c:v>
                </c:pt>
                <c:pt idx="35">
                  <c:v>2003</c:v>
                </c:pt>
                <c:pt idx="36">
                  <c:v>2004</c:v>
                </c:pt>
                <c:pt idx="37">
                  <c:v>2005</c:v>
                </c:pt>
                <c:pt idx="38">
                  <c:v>2006</c:v>
                </c:pt>
                <c:pt idx="39">
                  <c:v>2007</c:v>
                </c:pt>
                <c:pt idx="40">
                  <c:v>2008</c:v>
                </c:pt>
                <c:pt idx="41">
                  <c:v>2009</c:v>
                </c:pt>
                <c:pt idx="42">
                  <c:v>2010</c:v>
                </c:pt>
                <c:pt idx="43">
                  <c:v>2011</c:v>
                </c:pt>
                <c:pt idx="44">
                  <c:v>2012</c:v>
                </c:pt>
                <c:pt idx="45">
                  <c:v>2013</c:v>
                </c:pt>
                <c:pt idx="46">
                  <c:v>2014</c:v>
                </c:pt>
                <c:pt idx="47">
                  <c:v>2015</c:v>
                </c:pt>
              </c:strCache>
            </c:strRef>
          </c:cat>
          <c:val>
            <c:numRef>
              <c:f>'Πίνακας Δ4 P1'!$X$32:$X$51</c:f>
              <c:numCache>
                <c:formatCode>#,##0.0</c:formatCode>
                <c:ptCount val="20"/>
                <c:pt idx="0">
                  <c:v>85.66586039147235</c:v>
                </c:pt>
                <c:pt idx="1">
                  <c:v>86.591509730612302</c:v>
                </c:pt>
                <c:pt idx="2">
                  <c:v>88.121839698108559</c:v>
                </c:pt>
                <c:pt idx="3">
                  <c:v>91.14635011920916</c:v>
                </c:pt>
                <c:pt idx="4">
                  <c:v>93.703249014641614</c:v>
                </c:pt>
                <c:pt idx="5">
                  <c:v>97.453373743131905</c:v>
                </c:pt>
                <c:pt idx="6">
                  <c:v>98.812893340307625</c:v>
                </c:pt>
                <c:pt idx="7">
                  <c:v>99.917418377226767</c:v>
                </c:pt>
                <c:pt idx="8">
                  <c:v>99.157816170913435</c:v>
                </c:pt>
                <c:pt idx="9">
                  <c:v>99.759489230008995</c:v>
                </c:pt>
                <c:pt idx="10">
                  <c:v>100</c:v>
                </c:pt>
                <c:pt idx="11">
                  <c:v>102.74548754679952</c:v>
                </c:pt>
                <c:pt idx="12">
                  <c:v>103.58955942516124</c:v>
                </c:pt>
                <c:pt idx="13">
                  <c:v>104.72589746008983</c:v>
                </c:pt>
                <c:pt idx="14">
                  <c:v>102.77188587992741</c:v>
                </c:pt>
                <c:pt idx="15">
                  <c:v>103.10100506691384</c:v>
                </c:pt>
                <c:pt idx="16">
                  <c:v>102.98711193441802</c:v>
                </c:pt>
                <c:pt idx="17">
                  <c:v>103.78390229593823</c:v>
                </c:pt>
                <c:pt idx="18">
                  <c:v>103.80660440134295</c:v>
                </c:pt>
                <c:pt idx="19">
                  <c:v>103.63097846840429</c:v>
                </c:pt>
              </c:numCache>
            </c:numRef>
          </c:val>
          <c:smooth val="0"/>
          <c:extLst>
            <c:ext xmlns:c16="http://schemas.microsoft.com/office/drawing/2014/chart" uri="{C3380CC4-5D6E-409C-BE32-E72D297353CC}">
              <c16:uniqueId val="{00000007-2484-4D80-9477-F02AF24946CB}"/>
            </c:ext>
          </c:extLst>
        </c:ser>
        <c:dLbls>
          <c:showLegendKey val="0"/>
          <c:showVal val="0"/>
          <c:showCatName val="0"/>
          <c:showSerName val="0"/>
          <c:showPercent val="0"/>
          <c:showBubbleSize val="0"/>
        </c:dLbls>
        <c:smooth val="0"/>
        <c:axId val="121027584"/>
        <c:axId val="119546624"/>
      </c:lineChart>
      <c:catAx>
        <c:axId val="121027584"/>
        <c:scaling>
          <c:orientation val="minMax"/>
        </c:scaling>
        <c:delete val="0"/>
        <c:axPos val="b"/>
        <c:numFmt formatCode="General" sourceLinked="1"/>
        <c:majorTickMark val="out"/>
        <c:minorTickMark val="none"/>
        <c:tickLblPos val="nextTo"/>
        <c:txPr>
          <a:bodyPr/>
          <a:lstStyle/>
          <a:p>
            <a:pPr>
              <a:defRPr lang="en-US"/>
            </a:pPr>
            <a:endParaRPr lang="en-US"/>
          </a:p>
        </c:txPr>
        <c:crossAx val="119546624"/>
        <c:crosses val="autoZero"/>
        <c:auto val="1"/>
        <c:lblAlgn val="ctr"/>
        <c:lblOffset val="100"/>
        <c:noMultiLvlLbl val="0"/>
      </c:catAx>
      <c:valAx>
        <c:axId val="119546624"/>
        <c:scaling>
          <c:orientation val="minMax"/>
          <c:min val="40"/>
        </c:scaling>
        <c:delete val="0"/>
        <c:axPos val="l"/>
        <c:majorGridlines/>
        <c:numFmt formatCode="#,##0.0" sourceLinked="1"/>
        <c:majorTickMark val="out"/>
        <c:minorTickMark val="none"/>
        <c:tickLblPos val="nextTo"/>
        <c:txPr>
          <a:bodyPr/>
          <a:lstStyle/>
          <a:p>
            <a:pPr>
              <a:defRPr lang="en-US"/>
            </a:pPr>
            <a:endParaRPr lang="en-US"/>
          </a:p>
        </c:txPr>
        <c:crossAx val="121027584"/>
        <c:crosses val="autoZero"/>
        <c:crossBetween val="between"/>
      </c:valAx>
      <c:spPr>
        <a:gradFill>
          <a:gsLst>
            <a:gs pos="0">
              <a:srgbClr val="FFEFD1"/>
            </a:gs>
            <a:gs pos="64999">
              <a:srgbClr val="F0EBD5"/>
            </a:gs>
            <a:gs pos="100000">
              <a:srgbClr val="D1C39F"/>
            </a:gs>
          </a:gsLst>
          <a:lin ang="5400000" scaled="0"/>
        </a:gradFill>
      </c:spPr>
    </c:plotArea>
    <c:legend>
      <c:legendPos val="b"/>
      <c:layout>
        <c:manualLayout>
          <c:xMode val="edge"/>
          <c:yMode val="edge"/>
          <c:x val="0.20588635749798645"/>
          <c:y val="0.58984310785504257"/>
          <c:w val="0.58822728500402222"/>
          <c:h val="0.41015689214496592"/>
        </c:manualLayout>
      </c:layout>
      <c:overlay val="0"/>
      <c:txPr>
        <a:bodyPr/>
        <a:lstStyle/>
        <a:p>
          <a:pPr>
            <a:defRPr lang="en-US"/>
          </a:pPr>
          <a:endParaRPr lang="en-US"/>
        </a:p>
      </c:txPr>
    </c:legend>
    <c:plotVisOnly val="1"/>
    <c:dispBlanksAs val="gap"/>
    <c:showDLblsOverMax val="0"/>
  </c:chart>
  <c:printSettings>
    <c:headerFooter/>
    <c:pageMargins b="0.75000000000001088" l="0.70000000000000062" r="0.70000000000000062" t="0.75000000000001088" header="0.30000000000000032" footer="0.30000000000000032"/>
    <c:pageSetup paperSize="9"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970985976276026E-2"/>
          <c:y val="2.7329235357622796E-2"/>
          <c:w val="0.89989722419426144"/>
          <c:h val="0.4938067982729305"/>
        </c:manualLayout>
      </c:layout>
      <c:lineChart>
        <c:grouping val="standard"/>
        <c:varyColors val="0"/>
        <c:ser>
          <c:idx val="0"/>
          <c:order val="0"/>
          <c:tx>
            <c:strRef>
              <c:f>'Πίνακας Δ5 P2'!$C$3:$C$4</c:f>
              <c:strCache>
                <c:ptCount val="2"/>
                <c:pt idx="0">
                  <c:v>Α. Γεωργία, δασοκομία και αλιεία</c:v>
                </c:pt>
                <c:pt idx="1">
                  <c:v>ΤΙΜΗ € ανά ώρα εργασίας (τρέχουσες τιμές)</c:v>
                </c:pt>
              </c:strCache>
            </c:strRef>
          </c:tx>
          <c:marker>
            <c:symbol val="none"/>
          </c:marker>
          <c:cat>
            <c:numRef>
              <c:f>'Πίνακας Δ5 P2'!$B$32:$B$51</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'Πίνακας Δ5 P2'!$C$32:$C$51</c:f>
              <c:numCache>
                <c:formatCode>#,##0.0</c:formatCode>
                <c:ptCount val="20"/>
                <c:pt idx="0">
                  <c:v>103.36492947257503</c:v>
                </c:pt>
                <c:pt idx="1">
                  <c:v>104.74139143823187</c:v>
                </c:pt>
                <c:pt idx="2">
                  <c:v>91.718781900187693</c:v>
                </c:pt>
                <c:pt idx="3">
                  <c:v>95.882899458465616</c:v>
                </c:pt>
                <c:pt idx="4">
                  <c:v>104.8595341767705</c:v>
                </c:pt>
                <c:pt idx="5">
                  <c:v>95.939552838696386</c:v>
                </c:pt>
                <c:pt idx="6">
                  <c:v>97.394658408180234</c:v>
                </c:pt>
                <c:pt idx="7">
                  <c:v>104.99154420525656</c:v>
                </c:pt>
                <c:pt idx="8">
                  <c:v>90.701156349331541</c:v>
                </c:pt>
                <c:pt idx="9">
                  <c:v>92.440988375247173</c:v>
                </c:pt>
                <c:pt idx="10">
                  <c:v>100</c:v>
                </c:pt>
                <c:pt idx="11">
                  <c:v>104.6810865984296</c:v>
                </c:pt>
                <c:pt idx="12">
                  <c:v>91.571599340763811</c:v>
                </c:pt>
                <c:pt idx="13">
                  <c:v>88.95203766079787</c:v>
                </c:pt>
                <c:pt idx="14">
                  <c:v>84.67583569841608</c:v>
                </c:pt>
                <c:pt idx="15">
                  <c:v>90.726340088274611</c:v>
                </c:pt>
                <c:pt idx="16">
                  <c:v>104.53708848712215</c:v>
                </c:pt>
                <c:pt idx="17">
                  <c:v>103.56772803370791</c:v>
                </c:pt>
                <c:pt idx="18">
                  <c:v>111.31928372285824</c:v>
                </c:pt>
                <c:pt idx="19">
                  <c:v>108.08408265944314</c:v>
                </c:pt>
              </c:numCache>
            </c:numRef>
          </c:val>
          <c:smooth val="0"/>
          <c:extLst>
            <c:ext xmlns:c16="http://schemas.microsoft.com/office/drawing/2014/chart" uri="{C3380CC4-5D6E-409C-BE32-E72D297353CC}">
              <c16:uniqueId val="{00000000-83E6-4D8A-B8EE-1949C312317E}"/>
            </c:ext>
          </c:extLst>
        </c:ser>
        <c:ser>
          <c:idx val="2"/>
          <c:order val="1"/>
          <c:tx>
            <c:strRef>
              <c:f>'Πίνακας Δ5 P2'!$E$3:$E$4</c:f>
              <c:strCache>
                <c:ptCount val="2"/>
                <c:pt idx="0">
                  <c:v>C. Μεταποιητικές βιομηχανίες</c:v>
                </c:pt>
              </c:strCache>
            </c:strRef>
          </c:tx>
          <c:marker>
            <c:symbol val="none"/>
          </c:marker>
          <c:cat>
            <c:numRef>
              <c:f>'Πίνακας Δ5 P2'!$B$32:$B$51</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'Πίνακας Δ5 P2'!$E$32:$E$51</c:f>
              <c:numCache>
                <c:formatCode>#,##0.0</c:formatCode>
                <c:ptCount val="20"/>
                <c:pt idx="0">
                  <c:v>80.473917507853159</c:v>
                </c:pt>
                <c:pt idx="1">
                  <c:v>82.388539145615781</c:v>
                </c:pt>
                <c:pt idx="2">
                  <c:v>86.799646093991228</c:v>
                </c:pt>
                <c:pt idx="3">
                  <c:v>89.326976275277232</c:v>
                </c:pt>
                <c:pt idx="4">
                  <c:v>93.597642822401752</c:v>
                </c:pt>
                <c:pt idx="5">
                  <c:v>96.178223049162142</c:v>
                </c:pt>
                <c:pt idx="6">
                  <c:v>98.033313577077081</c:v>
                </c:pt>
                <c:pt idx="7">
                  <c:v>102.24959974433867</c:v>
                </c:pt>
                <c:pt idx="8">
                  <c:v>103.21585262231565</c:v>
                </c:pt>
                <c:pt idx="9">
                  <c:v>101.41300672532221</c:v>
                </c:pt>
                <c:pt idx="10">
                  <c:v>100</c:v>
                </c:pt>
                <c:pt idx="11">
                  <c:v>92.193098559015468</c:v>
                </c:pt>
                <c:pt idx="12">
                  <c:v>89.918458558402421</c:v>
                </c:pt>
                <c:pt idx="13">
                  <c:v>92.765949098841588</c:v>
                </c:pt>
                <c:pt idx="14">
                  <c:v>89.85044983679596</c:v>
                </c:pt>
                <c:pt idx="15">
                  <c:v>93.229459403463906</c:v>
                </c:pt>
                <c:pt idx="16">
                  <c:v>91.337972956546821</c:v>
                </c:pt>
                <c:pt idx="17">
                  <c:v>90.39870752676913</c:v>
                </c:pt>
                <c:pt idx="18">
                  <c:v>90.163275831331219</c:v>
                </c:pt>
                <c:pt idx="19">
                  <c:v>93.001069845100858</c:v>
                </c:pt>
              </c:numCache>
            </c:numRef>
          </c:val>
          <c:smooth val="0"/>
          <c:extLst>
            <c:ext xmlns:c16="http://schemas.microsoft.com/office/drawing/2014/chart" uri="{C3380CC4-5D6E-409C-BE32-E72D297353CC}">
              <c16:uniqueId val="{00000001-83E6-4D8A-B8EE-1949C312317E}"/>
            </c:ext>
          </c:extLst>
        </c:ser>
        <c:ser>
          <c:idx val="5"/>
          <c:order val="2"/>
          <c:tx>
            <c:strRef>
              <c:f>'Πίνακας Δ5 P2'!$H$3:$H$4</c:f>
              <c:strCache>
                <c:ptCount val="2"/>
                <c:pt idx="0">
                  <c:v>F. Κατασκευές</c:v>
                </c:pt>
              </c:strCache>
            </c:strRef>
          </c:tx>
          <c:marker>
            <c:symbol val="none"/>
          </c:marker>
          <c:cat>
            <c:numRef>
              <c:f>'Πίνακας Δ5 P2'!$B$32:$B$51</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'Πίνακας Δ5 P2'!$H$32:$H$51</c:f>
              <c:numCache>
                <c:formatCode>#,##0.0</c:formatCode>
                <c:ptCount val="20"/>
                <c:pt idx="0">
                  <c:v>97.261415500682759</c:v>
                </c:pt>
                <c:pt idx="1">
                  <c:v>99.247611864892377</c:v>
                </c:pt>
                <c:pt idx="2">
                  <c:v>97.812347745176822</c:v>
                </c:pt>
                <c:pt idx="3">
                  <c:v>101.43704342051774</c:v>
                </c:pt>
                <c:pt idx="4">
                  <c:v>100.80846448965623</c:v>
                </c:pt>
                <c:pt idx="5">
                  <c:v>100.86233780237191</c:v>
                </c:pt>
                <c:pt idx="6">
                  <c:v>98.564405684844374</c:v>
                </c:pt>
                <c:pt idx="7">
                  <c:v>101.51230061972394</c:v>
                </c:pt>
                <c:pt idx="8">
                  <c:v>102.28659861461824</c:v>
                </c:pt>
                <c:pt idx="9">
                  <c:v>100.60360655804381</c:v>
                </c:pt>
                <c:pt idx="10">
                  <c:v>100</c:v>
                </c:pt>
                <c:pt idx="11">
                  <c:v>104.22056546122764</c:v>
                </c:pt>
                <c:pt idx="12">
                  <c:v>106.79405837227102</c:v>
                </c:pt>
                <c:pt idx="13">
                  <c:v>108.57882868357001</c:v>
                </c:pt>
                <c:pt idx="14">
                  <c:v>95.935747583549457</c:v>
                </c:pt>
                <c:pt idx="15">
                  <c:v>88.564135557523144</c:v>
                </c:pt>
                <c:pt idx="16">
                  <c:v>81.534121636944505</c:v>
                </c:pt>
                <c:pt idx="17">
                  <c:v>76.868976148280879</c:v>
                </c:pt>
                <c:pt idx="18">
                  <c:v>71.86094781123397</c:v>
                </c:pt>
                <c:pt idx="19">
                  <c:v>66.405283384270319</c:v>
                </c:pt>
              </c:numCache>
            </c:numRef>
          </c:val>
          <c:smooth val="0"/>
          <c:extLst>
            <c:ext xmlns:c16="http://schemas.microsoft.com/office/drawing/2014/chart" uri="{C3380CC4-5D6E-409C-BE32-E72D297353CC}">
              <c16:uniqueId val="{00000002-83E6-4D8A-B8EE-1949C312317E}"/>
            </c:ext>
          </c:extLst>
        </c:ser>
        <c:ser>
          <c:idx val="6"/>
          <c:order val="3"/>
          <c:tx>
            <c:strRef>
              <c:f>'Πίνακας Δ5 P2'!$I$3:$I$4</c:f>
              <c:strCache>
                <c:ptCount val="2"/>
                <c:pt idx="0">
                  <c:v>G. Χονδρικό και λιανικό εμπόριο, επισκευή μηχανοκινήτων οχημάτων και μοτοσικλετών</c:v>
                </c:pt>
              </c:strCache>
            </c:strRef>
          </c:tx>
          <c:marker>
            <c:symbol val="none"/>
          </c:marker>
          <c:cat>
            <c:numRef>
              <c:f>'Πίνακας Δ5 P2'!$B$32:$B$51</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'Πίνακας Δ5 P2'!$I$32:$I$51</c:f>
              <c:numCache>
                <c:formatCode>#,##0.0</c:formatCode>
                <c:ptCount val="20"/>
                <c:pt idx="0">
                  <c:v>55.466134897864841</c:v>
                </c:pt>
                <c:pt idx="1">
                  <c:v>55.057168366214349</c:v>
                </c:pt>
                <c:pt idx="2">
                  <c:v>55.166010215740393</c:v>
                </c:pt>
                <c:pt idx="3">
                  <c:v>59.793272062312631</c:v>
                </c:pt>
                <c:pt idx="4">
                  <c:v>62.482967004646952</c:v>
                </c:pt>
                <c:pt idx="5">
                  <c:v>67.463377136004553</c:v>
                </c:pt>
                <c:pt idx="6">
                  <c:v>73.612978332451618</c:v>
                </c:pt>
                <c:pt idx="7">
                  <c:v>77.251620409781324</c:v>
                </c:pt>
                <c:pt idx="8">
                  <c:v>82.346360385740837</c:v>
                </c:pt>
                <c:pt idx="9">
                  <c:v>94.133050035359062</c:v>
                </c:pt>
                <c:pt idx="10">
                  <c:v>100</c:v>
                </c:pt>
                <c:pt idx="11">
                  <c:v>106.70595054299865</c:v>
                </c:pt>
                <c:pt idx="12">
                  <c:v>111.44892309705048</c:v>
                </c:pt>
                <c:pt idx="13">
                  <c:v>109.88887454045025</c:v>
                </c:pt>
                <c:pt idx="14">
                  <c:v>111.60371908508722</c:v>
                </c:pt>
                <c:pt idx="15">
                  <c:v>117.21740158909486</c:v>
                </c:pt>
                <c:pt idx="16">
                  <c:v>119.73841844535346</c:v>
                </c:pt>
                <c:pt idx="17">
                  <c:v>120.57237808928822</c:v>
                </c:pt>
                <c:pt idx="18">
                  <c:v>121.25276996366424</c:v>
                </c:pt>
                <c:pt idx="19">
                  <c:v>122.83101702345516</c:v>
                </c:pt>
              </c:numCache>
            </c:numRef>
          </c:val>
          <c:smooth val="0"/>
          <c:extLst>
            <c:ext xmlns:c16="http://schemas.microsoft.com/office/drawing/2014/chart" uri="{C3380CC4-5D6E-409C-BE32-E72D297353CC}">
              <c16:uniqueId val="{00000003-83E6-4D8A-B8EE-1949C312317E}"/>
            </c:ext>
          </c:extLst>
        </c:ser>
        <c:ser>
          <c:idx val="8"/>
          <c:order val="4"/>
          <c:tx>
            <c:strRef>
              <c:f>'Πίνακας Δ5 P2'!$K$3:$K$4</c:f>
              <c:strCache>
                <c:ptCount val="2"/>
                <c:pt idx="0">
                  <c:v>I. Δραστηριότητες υπηρεσιών παροχής καταλύματος και υπηρεσιών εστίασης</c:v>
                </c:pt>
              </c:strCache>
            </c:strRef>
          </c:tx>
          <c:marker>
            <c:symbol val="none"/>
          </c:marker>
          <c:cat>
            <c:numRef>
              <c:f>'Πίνακας Δ5 P2'!$B$32:$B$51</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'Πίνακας Δ5 P2'!$K$32:$K$51</c:f>
              <c:numCache>
                <c:formatCode>#,##0.0</c:formatCode>
                <c:ptCount val="20"/>
                <c:pt idx="0">
                  <c:v>108.59889854210536</c:v>
                </c:pt>
                <c:pt idx="1">
                  <c:v>107.78269161270582</c:v>
                </c:pt>
                <c:pt idx="2">
                  <c:v>113.12880692615592</c:v>
                </c:pt>
                <c:pt idx="3">
                  <c:v>118.43842290949229</c:v>
                </c:pt>
                <c:pt idx="4">
                  <c:v>121.98864083041667</c:v>
                </c:pt>
                <c:pt idx="5">
                  <c:v>126.26768075651877</c:v>
                </c:pt>
                <c:pt idx="6">
                  <c:v>119.09631530088518</c:v>
                </c:pt>
                <c:pt idx="7">
                  <c:v>110.8709055122976</c:v>
                </c:pt>
                <c:pt idx="8">
                  <c:v>102.00154655105752</c:v>
                </c:pt>
                <c:pt idx="9">
                  <c:v>99.794783417338223</c:v>
                </c:pt>
                <c:pt idx="10">
                  <c:v>100</c:v>
                </c:pt>
                <c:pt idx="11">
                  <c:v>102.63739562103433</c:v>
                </c:pt>
                <c:pt idx="12">
                  <c:v>100.85858249814859</c:v>
                </c:pt>
                <c:pt idx="13">
                  <c:v>95.338181791515183</c:v>
                </c:pt>
                <c:pt idx="14">
                  <c:v>92.478094362407418</c:v>
                </c:pt>
                <c:pt idx="15">
                  <c:v>94.162753899239164</c:v>
                </c:pt>
                <c:pt idx="16">
                  <c:v>98.266224711917133</c:v>
                </c:pt>
                <c:pt idx="17">
                  <c:v>99.697299405555853</c:v>
                </c:pt>
                <c:pt idx="18">
                  <c:v>97.30476003926924</c:v>
                </c:pt>
                <c:pt idx="19">
                  <c:v>100.09595827041433</c:v>
                </c:pt>
              </c:numCache>
            </c:numRef>
          </c:val>
          <c:smooth val="0"/>
          <c:extLst>
            <c:ext xmlns:c16="http://schemas.microsoft.com/office/drawing/2014/chart" uri="{C3380CC4-5D6E-409C-BE32-E72D297353CC}">
              <c16:uniqueId val="{00000004-83E6-4D8A-B8EE-1949C312317E}"/>
            </c:ext>
          </c:extLst>
        </c:ser>
        <c:ser>
          <c:idx val="10"/>
          <c:order val="5"/>
          <c:tx>
            <c:strRef>
              <c:f>'Πίνακας Δ5 P2'!$M$3:$M$4</c:f>
              <c:strCache>
                <c:ptCount val="2"/>
                <c:pt idx="0">
                  <c:v>K. Χρηματοπιστωτικές και ασφαλιστικές δραστηριότητες</c:v>
                </c:pt>
                <c:pt idx="1">
                  <c:v>ΤΙΜΗ € ανά ώρα εργασίας (τρέχουσες τιμές)</c:v>
                </c:pt>
              </c:strCache>
            </c:strRef>
          </c:tx>
          <c:marker>
            <c:symbol val="none"/>
          </c:marker>
          <c:cat>
            <c:numRef>
              <c:f>'Πίνακας Δ5 P2'!$B$32:$B$51</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'Πίνακας Δ5 P2'!$M$32:$M$51</c:f>
              <c:numCache>
                <c:formatCode>#,##0.0</c:formatCode>
                <c:ptCount val="20"/>
                <c:pt idx="0">
                  <c:v>58.392902794052091</c:v>
                </c:pt>
                <c:pt idx="1">
                  <c:v>60.582143302108939</c:v>
                </c:pt>
                <c:pt idx="2">
                  <c:v>66.021633975735398</c:v>
                </c:pt>
                <c:pt idx="3">
                  <c:v>73.858850542905685</c:v>
                </c:pt>
                <c:pt idx="4">
                  <c:v>76.813949848371905</c:v>
                </c:pt>
                <c:pt idx="5">
                  <c:v>84.24355785533244</c:v>
                </c:pt>
                <c:pt idx="6">
                  <c:v>88.651764767913505</c:v>
                </c:pt>
                <c:pt idx="7">
                  <c:v>92.313223277090458</c:v>
                </c:pt>
                <c:pt idx="8">
                  <c:v>89.128175953937898</c:v>
                </c:pt>
                <c:pt idx="9">
                  <c:v>91.25064841240102</c:v>
                </c:pt>
                <c:pt idx="10">
                  <c:v>100</c:v>
                </c:pt>
                <c:pt idx="11">
                  <c:v>110.91564102866802</c:v>
                </c:pt>
                <c:pt idx="12">
                  <c:v>118.39513636436121</c:v>
                </c:pt>
                <c:pt idx="13">
                  <c:v>122.11878367663284</c:v>
                </c:pt>
                <c:pt idx="14">
                  <c:v>128.32836147221713</c:v>
                </c:pt>
                <c:pt idx="15">
                  <c:v>129.72392778132684</c:v>
                </c:pt>
                <c:pt idx="16">
                  <c:v>128.55215718996658</c:v>
                </c:pt>
                <c:pt idx="17">
                  <c:v>128.27757022916754</c:v>
                </c:pt>
                <c:pt idx="18">
                  <c:v>127.27202021115257</c:v>
                </c:pt>
                <c:pt idx="19">
                  <c:v>119.07633387506338</c:v>
                </c:pt>
              </c:numCache>
            </c:numRef>
          </c:val>
          <c:smooth val="0"/>
          <c:extLst>
            <c:ext xmlns:c16="http://schemas.microsoft.com/office/drawing/2014/chart" uri="{C3380CC4-5D6E-409C-BE32-E72D297353CC}">
              <c16:uniqueId val="{00000005-83E6-4D8A-B8EE-1949C312317E}"/>
            </c:ext>
          </c:extLst>
        </c:ser>
        <c:ser>
          <c:idx val="20"/>
          <c:order val="6"/>
          <c:tx>
            <c:strRef>
              <c:f>'Πίνακας Δ5 P2'!$W$3:$W$4</c:f>
              <c:strCache>
                <c:ptCount val="2"/>
                <c:pt idx="0">
                  <c:v>T. Δραστηριότητες νοικοκυριών ως εργοδοτών</c:v>
                </c:pt>
              </c:strCache>
            </c:strRef>
          </c:tx>
          <c:cat>
            <c:numRef>
              <c:f>'Πίνακας Δ5 P2'!$B$32:$B$51</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'Πίνακας Δ5 P2'!$W$5:$W$48</c:f>
            </c:numRef>
          </c:val>
          <c:smooth val="0"/>
          <c:extLst>
            <c:ext xmlns:c16="http://schemas.microsoft.com/office/drawing/2014/chart" uri="{C3380CC4-5D6E-409C-BE32-E72D297353CC}">
              <c16:uniqueId val="{00000006-83E6-4D8A-B8EE-1949C312317E}"/>
            </c:ext>
          </c:extLst>
        </c:ser>
        <c:ser>
          <c:idx val="21"/>
          <c:order val="7"/>
          <c:tx>
            <c:strRef>
              <c:f>'Πίνακας Δ5 P2'!$X$3:$X$4</c:f>
              <c:strCache>
                <c:ptCount val="2"/>
                <c:pt idx="0">
                  <c:v>Σύνολο της Οικονομίας</c:v>
                </c:pt>
              </c:strCache>
            </c:strRef>
          </c:tx>
          <c:marker>
            <c:symbol val="none"/>
          </c:marker>
          <c:cat>
            <c:numRef>
              <c:f>'Πίνακας Δ5 P2'!$B$32:$B$51</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'Πίνακας Δ5 P2'!$X$32:$X$51</c:f>
              <c:numCache>
                <c:formatCode>#,##0.0</c:formatCode>
                <c:ptCount val="20"/>
                <c:pt idx="0">
                  <c:v>83.080050955949119</c:v>
                </c:pt>
                <c:pt idx="1">
                  <c:v>84.021187605522258</c:v>
                </c:pt>
                <c:pt idx="2">
                  <c:v>85.160779569005129</c:v>
                </c:pt>
                <c:pt idx="3">
                  <c:v>87.796557597529173</c:v>
                </c:pt>
                <c:pt idx="4">
                  <c:v>89.921158874621028</c:v>
                </c:pt>
                <c:pt idx="5">
                  <c:v>93.196853581040145</c:v>
                </c:pt>
                <c:pt idx="6">
                  <c:v>93.30909052853815</c:v>
                </c:pt>
                <c:pt idx="7">
                  <c:v>95.709879271952829</c:v>
                </c:pt>
                <c:pt idx="8">
                  <c:v>95.336782824845727</c:v>
                </c:pt>
                <c:pt idx="9">
                  <c:v>97.828864638048984</c:v>
                </c:pt>
                <c:pt idx="10">
                  <c:v>100</c:v>
                </c:pt>
                <c:pt idx="11">
                  <c:v>103.23030404156395</c:v>
                </c:pt>
                <c:pt idx="12">
                  <c:v>102.46045941988467</c:v>
                </c:pt>
                <c:pt idx="13">
                  <c:v>102.50358496243481</c:v>
                </c:pt>
                <c:pt idx="14">
                  <c:v>101.24356387468028</c:v>
                </c:pt>
                <c:pt idx="15">
                  <c:v>102.33306880352524</c:v>
                </c:pt>
                <c:pt idx="16">
                  <c:v>103.03776919336805</c:v>
                </c:pt>
                <c:pt idx="17">
                  <c:v>104.21534285924949</c:v>
                </c:pt>
                <c:pt idx="18">
                  <c:v>105.87761680091941</c:v>
                </c:pt>
                <c:pt idx="19">
                  <c:v>106.32386315890317</c:v>
                </c:pt>
              </c:numCache>
            </c:numRef>
          </c:val>
          <c:smooth val="0"/>
          <c:extLst>
            <c:ext xmlns:c16="http://schemas.microsoft.com/office/drawing/2014/chart" uri="{C3380CC4-5D6E-409C-BE32-E72D297353CC}">
              <c16:uniqueId val="{00000007-83E6-4D8A-B8EE-1949C312317E}"/>
            </c:ext>
          </c:extLst>
        </c:ser>
        <c:dLbls>
          <c:showLegendKey val="0"/>
          <c:showVal val="0"/>
          <c:showCatName val="0"/>
          <c:showSerName val="0"/>
          <c:showPercent val="0"/>
          <c:showBubbleSize val="0"/>
        </c:dLbls>
        <c:smooth val="0"/>
        <c:axId val="128316928"/>
        <c:axId val="128318464"/>
      </c:lineChart>
      <c:catAx>
        <c:axId val="128316928"/>
        <c:scaling>
          <c:orientation val="minMax"/>
        </c:scaling>
        <c:delete val="0"/>
        <c:axPos val="b"/>
        <c:numFmt formatCode="General" sourceLinked="1"/>
        <c:majorTickMark val="out"/>
        <c:minorTickMark val="none"/>
        <c:tickLblPos val="nextTo"/>
        <c:txPr>
          <a:bodyPr/>
          <a:lstStyle/>
          <a:p>
            <a:pPr>
              <a:defRPr lang="en-US"/>
            </a:pPr>
            <a:endParaRPr lang="en-US"/>
          </a:p>
        </c:txPr>
        <c:crossAx val="128318464"/>
        <c:crosses val="autoZero"/>
        <c:auto val="1"/>
        <c:lblAlgn val="ctr"/>
        <c:lblOffset val="100"/>
        <c:noMultiLvlLbl val="0"/>
      </c:catAx>
      <c:valAx>
        <c:axId val="128318464"/>
        <c:scaling>
          <c:orientation val="minMax"/>
        </c:scaling>
        <c:delete val="0"/>
        <c:axPos val="l"/>
        <c:majorGridlines/>
        <c:numFmt formatCode="#,##0.0" sourceLinked="1"/>
        <c:majorTickMark val="out"/>
        <c:minorTickMark val="none"/>
        <c:tickLblPos val="nextTo"/>
        <c:txPr>
          <a:bodyPr/>
          <a:lstStyle/>
          <a:p>
            <a:pPr>
              <a:defRPr lang="en-US"/>
            </a:pPr>
            <a:endParaRPr lang="en-US"/>
          </a:p>
        </c:txPr>
        <c:crossAx val="128316928"/>
        <c:crosses val="autoZero"/>
        <c:crossBetween val="between"/>
      </c:valAx>
      <c:spPr>
        <a:gradFill>
          <a:gsLst>
            <a:gs pos="0">
              <a:srgbClr val="FFEFD1"/>
            </a:gs>
            <a:gs pos="64999">
              <a:srgbClr val="F0EBD5"/>
            </a:gs>
            <a:gs pos="100000">
              <a:srgbClr val="D1C39F"/>
            </a:gs>
          </a:gsLst>
          <a:lin ang="5400000" scaled="0"/>
        </a:gradFill>
      </c:spPr>
    </c:plotArea>
    <c:legend>
      <c:legendPos val="b"/>
      <c:layout>
        <c:manualLayout>
          <c:xMode val="edge"/>
          <c:yMode val="edge"/>
          <c:x val="6.2136564087662091E-2"/>
          <c:y val="0.55967398892731257"/>
          <c:w val="0.84254558857004513"/>
          <c:h val="0.28289411617062482"/>
        </c:manualLayout>
      </c:layout>
      <c:overlay val="0"/>
      <c:txPr>
        <a:bodyPr/>
        <a:lstStyle/>
        <a:p>
          <a:pPr>
            <a:defRPr lang="en-US"/>
          </a:pPr>
          <a:endParaRPr lang="en-US"/>
        </a:p>
      </c:txPr>
    </c:legend>
    <c:plotVisOnly val="1"/>
    <c:dispBlanksAs val="gap"/>
    <c:showDLblsOverMax val="0"/>
  </c:chart>
  <c:printSettings>
    <c:headerFooter/>
    <c:pageMargins b="0.75000000000001066" l="0.70000000000000062" r="0.70000000000000062" t="0.75000000000001066" header="0.30000000000000032" footer="0.30000000000000032"/>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BarCharts!$C$10</c:f>
          <c:strCache>
            <c:ptCount val="1"/>
            <c:pt idx="0">
              <c:v>Ποσοστιαία κατανομή της ΑΠΑ του κάθε τομέα στο σύνολο του ΑΕΠ για τους 20 τομείς Oικονομικής Δραστηριότητας για το 2014</c:v>
            </c:pt>
          </c:strCache>
        </c:strRef>
      </c:tx>
      <c:overlay val="0"/>
      <c:txPr>
        <a:bodyPr/>
        <a:lstStyle/>
        <a:p>
          <a:pPr>
            <a:defRPr lang="en-US" sz="1200"/>
          </a:pPr>
          <a:endParaRPr lang="en-US"/>
        </a:p>
      </c:txPr>
    </c:title>
    <c:autoTitleDeleted val="0"/>
    <c:plotArea>
      <c:layout>
        <c:manualLayout>
          <c:layoutTarget val="inner"/>
          <c:xMode val="edge"/>
          <c:yMode val="edge"/>
          <c:x val="0.51717343615096512"/>
          <c:y val="7.2224033982862298E-2"/>
          <c:w val="0.48507496188124927"/>
          <c:h val="0.90919787099791849"/>
        </c:manualLayout>
      </c:layout>
      <c:barChart>
        <c:barDir val="bar"/>
        <c:grouping val="clustered"/>
        <c:varyColors val="0"/>
        <c:ser>
          <c:idx val="0"/>
          <c:order val="0"/>
          <c:tx>
            <c:strRef>
              <c:f>BarCharts!$B$14</c:f>
              <c:strCache>
                <c:ptCount val="1"/>
                <c:pt idx="0">
                  <c:v>2014</c:v>
                </c:pt>
              </c:strCache>
            </c:strRef>
          </c:tx>
          <c:invertIfNegative val="0"/>
          <c:dLbls>
            <c:numFmt formatCode="[=0]&quot;&quot;;#0.00" sourceLinked="0"/>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BarCharts!$C$13:$W$13</c:f>
              <c:strCache>
                <c:ptCount val="20"/>
                <c:pt idx="0">
                  <c:v>Χονδρικό και λιανικό εμπόριο, επισκευή μηχανοκινήτων οχημάτων και μοτοσικλετών</c:v>
                </c:pt>
                <c:pt idx="1">
                  <c:v>Διαχείριση ακίνητης περιουσίας</c:v>
                </c:pt>
                <c:pt idx="2">
                  <c:v>Δημόσια διοίκηση και άμυνα, υποχρεωτική κοινωνική ασφάλιση</c:v>
                </c:pt>
                <c:pt idx="3">
                  <c:v>Χρηματοπιστωτικές και ασφαλιστικές δραστηριότητες</c:v>
                </c:pt>
                <c:pt idx="4">
                  <c:v>Επαγγελματικές, επιστημονικές και τεχνικές δραστηριότητες</c:v>
                </c:pt>
                <c:pt idx="5">
                  <c:v>Δραστηριότητες υπηρεσιών παροχής καταλύματος και υπηρεσιών εστίασης</c:v>
                </c:pt>
                <c:pt idx="6">
                  <c:v>Μεταφορά και αποθήκευση</c:v>
                </c:pt>
                <c:pt idx="7">
                  <c:v>Εκπαίδευση</c:v>
                </c:pt>
                <c:pt idx="8">
                  <c:v>Μεταποιητικές βιομηχανίες</c:v>
                </c:pt>
                <c:pt idx="9">
                  <c:v>Ενημέρωση και επικοινωνία</c:v>
                </c:pt>
                <c:pt idx="10">
                  <c:v>Δραστηριότητες σχετικές με την ανθρώπινη υγεία και κοινωνική μέριμνα</c:v>
                </c:pt>
                <c:pt idx="11">
                  <c:v>Κατασκευές</c:v>
                </c:pt>
                <c:pt idx="12">
                  <c:v>Γεωργία, δασοκομία και αλιεία</c:v>
                </c:pt>
                <c:pt idx="13">
                  <c:v>Παραγωγή  ηλεκτρικού  ρεύματος, φυσικού αερίου, ατμού και κλιματισμού</c:v>
                </c:pt>
                <c:pt idx="14">
                  <c:v>Άλλες δραστηριότητες παροχής υπηρεσιών</c:v>
                </c:pt>
                <c:pt idx="15">
                  <c:v>Τέχνες, διασκέδαση και ψυχαγωγία</c:v>
                </c:pt>
                <c:pt idx="16">
                  <c:v>Διοικητικές και υποστηρικτικές δραστηριότητες</c:v>
                </c:pt>
                <c:pt idx="17">
                  <c:v>Παροχή νερού, επεξεργασία λυμάτων, διαχείριση αποβλήτων και δραστηριότητες εξυγίανσης</c:v>
                </c:pt>
                <c:pt idx="18">
                  <c:v>Δραστηριότητες νοικοκυριών ως εργοδοτών</c:v>
                </c:pt>
                <c:pt idx="19">
                  <c:v>Ορυχεία και λατομεία</c:v>
                </c:pt>
              </c:strCache>
            </c:strRef>
          </c:cat>
          <c:val>
            <c:numRef>
              <c:f>BarCharts!$C$14:$W$14</c:f>
              <c:numCache>
                <c:formatCode>0.0</c:formatCode>
                <c:ptCount val="21"/>
                <c:pt idx="0">
                  <c:v>14.734452852476892</c:v>
                </c:pt>
                <c:pt idx="1">
                  <c:v>11.32036538762488</c:v>
                </c:pt>
                <c:pt idx="2">
                  <c:v>9.8181517585352189</c:v>
                </c:pt>
                <c:pt idx="3">
                  <c:v>9.3720184157786068</c:v>
                </c:pt>
                <c:pt idx="4">
                  <c:v>7.6312780489774896</c:v>
                </c:pt>
                <c:pt idx="5">
                  <c:v>6.9808825236886074</c:v>
                </c:pt>
                <c:pt idx="6">
                  <c:v>6.5570873992256073</c:v>
                </c:pt>
                <c:pt idx="7">
                  <c:v>6.4922813252495066</c:v>
                </c:pt>
                <c:pt idx="8">
                  <c:v>5.0085566734480622</c:v>
                </c:pt>
                <c:pt idx="9">
                  <c:v>4.664649075424931</c:v>
                </c:pt>
                <c:pt idx="10">
                  <c:v>4.085054343710719</c:v>
                </c:pt>
                <c:pt idx="11">
                  <c:v>2.7505666587578435</c:v>
                </c:pt>
                <c:pt idx="12">
                  <c:v>2.3303683660539853</c:v>
                </c:pt>
                <c:pt idx="13">
                  <c:v>1.8184824146478133</c:v>
                </c:pt>
                <c:pt idx="14">
                  <c:v>1.6749246558399926</c:v>
                </c:pt>
                <c:pt idx="15">
                  <c:v>1.4911707245659822</c:v>
                </c:pt>
                <c:pt idx="16">
                  <c:v>1.1229056342791948</c:v>
                </c:pt>
                <c:pt idx="17">
                  <c:v>1.0761468214103618</c:v>
                </c:pt>
                <c:pt idx="18">
                  <c:v>0.9612375120525416</c:v>
                </c:pt>
                <c:pt idx="19">
                  <c:v>0.10948251056332695</c:v>
                </c:pt>
                <c:pt idx="20">
                  <c:v>0</c:v>
                </c:pt>
              </c:numCache>
            </c:numRef>
          </c:val>
          <c:extLst>
            <c:ext xmlns:c16="http://schemas.microsoft.com/office/drawing/2014/chart" uri="{C3380CC4-5D6E-409C-BE32-E72D297353CC}">
              <c16:uniqueId val="{00000000-3B35-4445-88E7-7E25550FBC51}"/>
            </c:ext>
          </c:extLst>
        </c:ser>
        <c:ser>
          <c:idx val="1"/>
          <c:order val="1"/>
          <c:tx>
            <c:strRef>
              <c:f>BarCharts!$B$15</c:f>
              <c:strCache>
                <c:ptCount val="1"/>
                <c:pt idx="0">
                  <c:v>Σύνολο της Οικονομίας 2014</c:v>
                </c:pt>
              </c:strCache>
            </c:strRef>
          </c:tx>
          <c:invertIfNegative val="0"/>
          <c:dLbls>
            <c:numFmt formatCode="[=0]&quot;&quot;;#0.00" sourceLinked="0"/>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BarCharts!$C$13:$W$13</c:f>
              <c:strCache>
                <c:ptCount val="20"/>
                <c:pt idx="0">
                  <c:v>Χονδρικό και λιανικό εμπόριο, επισκευή μηχανοκινήτων οχημάτων και μοτοσικλετών</c:v>
                </c:pt>
                <c:pt idx="1">
                  <c:v>Διαχείριση ακίνητης περιουσίας</c:v>
                </c:pt>
                <c:pt idx="2">
                  <c:v>Δημόσια διοίκηση και άμυνα, υποχρεωτική κοινωνική ασφάλιση</c:v>
                </c:pt>
                <c:pt idx="3">
                  <c:v>Χρηματοπιστωτικές και ασφαλιστικές δραστηριότητες</c:v>
                </c:pt>
                <c:pt idx="4">
                  <c:v>Επαγγελματικές, επιστημονικές και τεχνικές δραστηριότητες</c:v>
                </c:pt>
                <c:pt idx="5">
                  <c:v>Δραστηριότητες υπηρεσιών παροχής καταλύματος και υπηρεσιών εστίασης</c:v>
                </c:pt>
                <c:pt idx="6">
                  <c:v>Μεταφορά και αποθήκευση</c:v>
                </c:pt>
                <c:pt idx="7">
                  <c:v>Εκπαίδευση</c:v>
                </c:pt>
                <c:pt idx="8">
                  <c:v>Μεταποιητικές βιομηχανίες</c:v>
                </c:pt>
                <c:pt idx="9">
                  <c:v>Ενημέρωση και επικοινωνία</c:v>
                </c:pt>
                <c:pt idx="10">
                  <c:v>Δραστηριότητες σχετικές με την ανθρώπινη υγεία και κοινωνική μέριμνα</c:v>
                </c:pt>
                <c:pt idx="11">
                  <c:v>Κατασκευές</c:v>
                </c:pt>
                <c:pt idx="12">
                  <c:v>Γεωργία, δασοκομία και αλιεία</c:v>
                </c:pt>
                <c:pt idx="13">
                  <c:v>Παραγωγή  ηλεκτρικού  ρεύματος, φυσικού αερίου, ατμού και κλιματισμού</c:v>
                </c:pt>
                <c:pt idx="14">
                  <c:v>Άλλες δραστηριότητες παροχής υπηρεσιών</c:v>
                </c:pt>
                <c:pt idx="15">
                  <c:v>Τέχνες, διασκέδαση και ψυχαγωγία</c:v>
                </c:pt>
                <c:pt idx="16">
                  <c:v>Διοικητικές και υποστηρικτικές δραστηριότητες</c:v>
                </c:pt>
                <c:pt idx="17">
                  <c:v>Παροχή νερού, επεξεργασία λυμάτων, διαχείριση αποβλήτων και δραστηριότητες εξυγίανσης</c:v>
                </c:pt>
                <c:pt idx="18">
                  <c:v>Δραστηριότητες νοικοκυριών ως εργοδοτών</c:v>
                </c:pt>
                <c:pt idx="19">
                  <c:v>Ορυχεία και λατομεία</c:v>
                </c:pt>
              </c:strCache>
            </c:strRef>
          </c:cat>
          <c:val>
            <c:numRef>
              <c:f>BarCharts!$C$15:$W$15</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B35-4445-88E7-7E25550FBC51}"/>
            </c:ext>
          </c:extLst>
        </c:ser>
        <c:dLbls>
          <c:showLegendKey val="0"/>
          <c:showVal val="0"/>
          <c:showCatName val="0"/>
          <c:showSerName val="0"/>
          <c:showPercent val="0"/>
          <c:showBubbleSize val="0"/>
        </c:dLbls>
        <c:gapWidth val="150"/>
        <c:overlap val="100"/>
        <c:axId val="128379520"/>
        <c:axId val="128397696"/>
      </c:barChart>
      <c:catAx>
        <c:axId val="128379520"/>
        <c:scaling>
          <c:orientation val="maxMin"/>
        </c:scaling>
        <c:delete val="0"/>
        <c:axPos val="l"/>
        <c:numFmt formatCode="General" sourceLinked="0"/>
        <c:majorTickMark val="out"/>
        <c:minorTickMark val="none"/>
        <c:tickLblPos val="low"/>
        <c:txPr>
          <a:bodyPr/>
          <a:lstStyle/>
          <a:p>
            <a:pPr>
              <a:defRPr lang="en-US"/>
            </a:pPr>
            <a:endParaRPr lang="en-US"/>
          </a:p>
        </c:txPr>
        <c:crossAx val="128397696"/>
        <c:crosses val="autoZero"/>
        <c:auto val="1"/>
        <c:lblAlgn val="ctr"/>
        <c:lblOffset val="100"/>
        <c:noMultiLvlLbl val="0"/>
      </c:catAx>
      <c:valAx>
        <c:axId val="128397696"/>
        <c:scaling>
          <c:orientation val="minMax"/>
        </c:scaling>
        <c:delete val="0"/>
        <c:axPos val="t"/>
        <c:numFmt formatCode="General" sourceLinked="0"/>
        <c:majorTickMark val="out"/>
        <c:minorTickMark val="none"/>
        <c:tickLblPos val="none"/>
        <c:txPr>
          <a:bodyPr/>
          <a:lstStyle/>
          <a:p>
            <a:pPr>
              <a:defRPr lang="en-US"/>
            </a:pPr>
            <a:endParaRPr lang="en-US"/>
          </a:p>
        </c:txPr>
        <c:crossAx val="128379520"/>
        <c:crosses val="autoZero"/>
        <c:crossBetween val="between"/>
      </c:valAx>
      <c:spPr>
        <a:gradFill>
          <a:gsLst>
            <a:gs pos="0">
              <a:srgbClr val="FFEFD1"/>
            </a:gs>
            <a:gs pos="64999">
              <a:srgbClr val="F0EBD5"/>
            </a:gs>
            <a:gs pos="100000">
              <a:srgbClr val="D1C39F"/>
            </a:gs>
          </a:gsLst>
          <a:lin ang="5400000" scaled="0"/>
        </a:gradFill>
      </c:spPr>
    </c:plotArea>
    <c:plotVisOnly val="0"/>
    <c:dispBlanksAs val="gap"/>
    <c:showDLblsOverMax val="0"/>
  </c:chart>
  <c:printSettings>
    <c:headerFooter/>
    <c:pageMargins b="0.75000000000001354" l="0.70000000000000062" r="0.70000000000000062" t="0.75000000000001354"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BarCharts!$AE$10</c:f>
          <c:strCache>
            <c:ptCount val="1"/>
            <c:pt idx="0">
              <c:v>Ποσοστιαία κατανομή της ΑΠΑ του κάθε τομέα στο σύνολο του ΑΕΠ για τις 11 ομάδες τομέων Oικονομικής Δραστηριότητας για το 2014</c:v>
            </c:pt>
          </c:strCache>
        </c:strRef>
      </c:tx>
      <c:overlay val="0"/>
      <c:txPr>
        <a:bodyPr/>
        <a:lstStyle/>
        <a:p>
          <a:pPr>
            <a:defRPr lang="en-US" sz="1200"/>
          </a:pPr>
          <a:endParaRPr lang="en-US"/>
        </a:p>
      </c:txPr>
    </c:title>
    <c:autoTitleDeleted val="0"/>
    <c:plotArea>
      <c:layout/>
      <c:barChart>
        <c:barDir val="bar"/>
        <c:grouping val="clustered"/>
        <c:varyColors val="0"/>
        <c:ser>
          <c:idx val="0"/>
          <c:order val="0"/>
          <c:tx>
            <c:strRef>
              <c:f>BarCharts!$AD$14</c:f>
              <c:strCache>
                <c:ptCount val="1"/>
                <c:pt idx="0">
                  <c:v>2014</c:v>
                </c:pt>
              </c:strCache>
            </c:strRef>
          </c:tx>
          <c:invertIfNegative val="0"/>
          <c:dLbls>
            <c:numFmt formatCode="[=0]&quot;&quot;;#0.00" sourceLinked="0"/>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BarCharts!$AE$13:$AP$13</c:f>
              <c:strCache>
                <c:ptCount val="11"/>
                <c:pt idx="0">
                  <c:v>"Χονδρικό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c:v>
                </c:pt>
                <c:pt idx="1">
                  <c:v>"Δημόσια διοίκηση και άμυνα, υποχρεωτική κοινωνική ασφάλιση" "Εκπαίδευση" "Δραστηριότητες σχετικές με την ανθρώπινη υγεία και κοινωνική  μέριμνα" </c:v>
                </c:pt>
                <c:pt idx="2">
                  <c:v>Διαχείριση ακίνητης περιουσίας</c:v>
                </c:pt>
                <c:pt idx="3">
                  <c:v>Χρηματοπιστωτικές και ασφαλιστικές δραστηριότητες</c:v>
                </c:pt>
                <c:pt idx="4">
                  <c:v>"Επαγγελματικές, επιστημονικές και τεχνικές δραστηριότητες" "Διοικητικές και υποστηρικτικές δραστηριότητες" </c:v>
                </c:pt>
                <c:pt idx="5">
                  <c: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c:v>
                </c:pt>
                <c:pt idx="6">
                  <c:v>Μεταποιητικές βιομηχανίες</c:v>
                </c:pt>
                <c:pt idx="7">
                  <c:v>Ενημέρωση και επικοινωνία</c:v>
                </c:pt>
                <c:pt idx="8">
                  <c:v>"Τέχνες, διασκέδαση και ψυχαγωγία" "Άλλες δραστηριότητες παροχής υπηρεσιών"  "Δραστηριότητες νοικοκυριών ως εργοδοτών" </c:v>
                </c:pt>
                <c:pt idx="9">
                  <c:v>Κατασκευές</c:v>
                </c:pt>
                <c:pt idx="10">
                  <c:v>Γεωργία, δασοκομία και αλιεία</c:v>
                </c:pt>
              </c:strCache>
            </c:strRef>
          </c:cat>
          <c:val>
            <c:numRef>
              <c:f>BarCharts!$AE$14:$AP$14</c:f>
              <c:numCache>
                <c:formatCode>0.0</c:formatCode>
                <c:ptCount val="12"/>
                <c:pt idx="0">
                  <c:v>28.272422775391103</c:v>
                </c:pt>
                <c:pt idx="1">
                  <c:v>20.395487427495443</c:v>
                </c:pt>
                <c:pt idx="2">
                  <c:v>11.32036538762488</c:v>
                </c:pt>
                <c:pt idx="3">
                  <c:v>9.3720184157786068</c:v>
                </c:pt>
                <c:pt idx="4">
                  <c:v>8.7541836832566844</c:v>
                </c:pt>
                <c:pt idx="5">
                  <c:v>8.0126684200695628</c:v>
                </c:pt>
                <c:pt idx="6">
                  <c:v>5.0085566734480622</c:v>
                </c:pt>
                <c:pt idx="7">
                  <c:v>4.664649075424931</c:v>
                </c:pt>
                <c:pt idx="8">
                  <c:v>4.127332892458516</c:v>
                </c:pt>
                <c:pt idx="9">
                  <c:v>2.7505666587578435</c:v>
                </c:pt>
                <c:pt idx="10">
                  <c:v>2.3303683660539853</c:v>
                </c:pt>
                <c:pt idx="11">
                  <c:v>0</c:v>
                </c:pt>
              </c:numCache>
            </c:numRef>
          </c:val>
          <c:extLst>
            <c:ext xmlns:c16="http://schemas.microsoft.com/office/drawing/2014/chart" uri="{C3380CC4-5D6E-409C-BE32-E72D297353CC}">
              <c16:uniqueId val="{00000000-A5DA-41D5-AFF7-E4EFA00E693A}"/>
            </c:ext>
          </c:extLst>
        </c:ser>
        <c:ser>
          <c:idx val="1"/>
          <c:order val="1"/>
          <c:tx>
            <c:strRef>
              <c:f>BarCharts!$AD$15</c:f>
              <c:strCache>
                <c:ptCount val="1"/>
                <c:pt idx="0">
                  <c:v>Σύνολο της Οικονομίας 2014</c:v>
                </c:pt>
              </c:strCache>
            </c:strRef>
          </c:tx>
          <c:invertIfNegative val="0"/>
          <c:dLbls>
            <c:numFmt formatCode="[=0]&quot;&quot;;#0.00" sourceLinked="0"/>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BarCharts!$AE$13:$AP$13</c:f>
              <c:strCache>
                <c:ptCount val="11"/>
                <c:pt idx="0">
                  <c:v>"Χονδρικό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c:v>
                </c:pt>
                <c:pt idx="1">
                  <c:v>"Δημόσια διοίκηση και άμυνα, υποχρεωτική κοινωνική ασφάλιση" "Εκπαίδευση" "Δραστηριότητες σχετικές με την ανθρώπινη υγεία και κοινωνική  μέριμνα" </c:v>
                </c:pt>
                <c:pt idx="2">
                  <c:v>Διαχείριση ακίνητης περιουσίας</c:v>
                </c:pt>
                <c:pt idx="3">
                  <c:v>Χρηματοπιστωτικές και ασφαλιστικές δραστηριότητες</c:v>
                </c:pt>
                <c:pt idx="4">
                  <c:v>"Επαγγελματικές, επιστημονικές και τεχνικές δραστηριότητες" "Διοικητικές και υποστηρικτικές δραστηριότητες" </c:v>
                </c:pt>
                <c:pt idx="5">
                  <c: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c:v>
                </c:pt>
                <c:pt idx="6">
                  <c:v>Μεταποιητικές βιομηχανίες</c:v>
                </c:pt>
                <c:pt idx="7">
                  <c:v>Ενημέρωση και επικοινωνία</c:v>
                </c:pt>
                <c:pt idx="8">
                  <c:v>"Τέχνες, διασκέδαση και ψυχαγωγία" "Άλλες δραστηριότητες παροχής υπηρεσιών"  "Δραστηριότητες νοικοκυριών ως εργοδοτών" </c:v>
                </c:pt>
                <c:pt idx="9">
                  <c:v>Κατασκευές</c:v>
                </c:pt>
                <c:pt idx="10">
                  <c:v>Γεωργία, δασοκομία και αλιεία</c:v>
                </c:pt>
              </c:strCache>
            </c:strRef>
          </c:cat>
          <c:val>
            <c:numRef>
              <c:f>BarCharts!$AE$15:$AP$15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5DA-41D5-AFF7-E4EFA00E693A}"/>
            </c:ext>
          </c:extLst>
        </c:ser>
        <c:dLbls>
          <c:showLegendKey val="0"/>
          <c:showVal val="0"/>
          <c:showCatName val="0"/>
          <c:showSerName val="0"/>
          <c:showPercent val="0"/>
          <c:showBubbleSize val="0"/>
        </c:dLbls>
        <c:gapWidth val="160"/>
        <c:overlap val="100"/>
        <c:axId val="128447616"/>
        <c:axId val="128449152"/>
      </c:barChart>
      <c:catAx>
        <c:axId val="128447616"/>
        <c:scaling>
          <c:orientation val="maxMin"/>
        </c:scaling>
        <c:delete val="0"/>
        <c:axPos val="l"/>
        <c:numFmt formatCode="General" sourceLinked="0"/>
        <c:majorTickMark val="out"/>
        <c:minorTickMark val="none"/>
        <c:tickLblPos val="low"/>
        <c:txPr>
          <a:bodyPr/>
          <a:lstStyle/>
          <a:p>
            <a:pPr>
              <a:defRPr lang="en-US"/>
            </a:pPr>
            <a:endParaRPr lang="en-US"/>
          </a:p>
        </c:txPr>
        <c:crossAx val="128449152"/>
        <c:crosses val="autoZero"/>
        <c:auto val="1"/>
        <c:lblAlgn val="ctr"/>
        <c:lblOffset val="100"/>
        <c:noMultiLvlLbl val="0"/>
      </c:catAx>
      <c:valAx>
        <c:axId val="128449152"/>
        <c:scaling>
          <c:orientation val="minMax"/>
        </c:scaling>
        <c:delete val="0"/>
        <c:axPos val="t"/>
        <c:numFmt formatCode="General" sourceLinked="0"/>
        <c:majorTickMark val="out"/>
        <c:minorTickMark val="none"/>
        <c:tickLblPos val="none"/>
        <c:txPr>
          <a:bodyPr/>
          <a:lstStyle/>
          <a:p>
            <a:pPr>
              <a:defRPr lang="en-US"/>
            </a:pPr>
            <a:endParaRPr lang="en-US"/>
          </a:p>
        </c:txPr>
        <c:crossAx val="128447616"/>
        <c:crosses val="autoZero"/>
        <c:crossBetween val="between"/>
      </c:valAx>
      <c:spPr>
        <a:gradFill>
          <a:gsLst>
            <a:gs pos="0">
              <a:srgbClr val="FFEFD1"/>
            </a:gs>
            <a:gs pos="64999">
              <a:srgbClr val="F0EBD5"/>
            </a:gs>
            <a:gs pos="100000">
              <a:srgbClr val="D1C39F"/>
            </a:gs>
          </a:gsLst>
          <a:lin ang="5400000" scaled="0"/>
        </a:gradFill>
      </c:spPr>
    </c:plotArea>
    <c:plotVisOnly val="0"/>
    <c:dispBlanksAs val="gap"/>
    <c:showDLblsOverMax val="0"/>
  </c:chart>
  <c:printSettings>
    <c:headerFooter/>
    <c:pageMargins b="0.75000000000001377" l="0.70000000000000062" r="0.70000000000000062" t="0.75000000000001377"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BarCharts!$C$10</c:f>
          <c:strCache>
            <c:ptCount val="1"/>
            <c:pt idx="0">
              <c:v>Ποσοστιαία κατανομή της ΑΠΑ του κάθε τομέα στο σύνολο του ΑΕΠ για τους 20 τομείς Oικονομικής Δραστηριότητας για το 2014</c:v>
            </c:pt>
          </c:strCache>
        </c:strRef>
      </c:tx>
      <c:overlay val="0"/>
      <c:txPr>
        <a:bodyPr/>
        <a:lstStyle/>
        <a:p>
          <a:pPr>
            <a:defRPr lang="en-US" sz="1200"/>
          </a:pPr>
          <a:endParaRPr lang="en-US"/>
        </a:p>
      </c:txPr>
    </c:title>
    <c:autoTitleDeleted val="0"/>
    <c:plotArea>
      <c:layout/>
      <c:barChart>
        <c:barDir val="bar"/>
        <c:grouping val="clustered"/>
        <c:varyColors val="0"/>
        <c:ser>
          <c:idx val="0"/>
          <c:order val="0"/>
          <c:tx>
            <c:strRef>
              <c:f>BarCharts!$AD$14</c:f>
              <c:strCache>
                <c:ptCount val="1"/>
                <c:pt idx="0">
                  <c:v>2014</c:v>
                </c:pt>
              </c:strCache>
            </c:strRef>
          </c:tx>
          <c:invertIfNegative val="0"/>
          <c:dLbls>
            <c:numFmt formatCode="[=0]&quot;&quot;;#0.00" sourceLinked="0"/>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BarCharts!$C$17:$Y$17</c:f>
              <c:strCache>
                <c:ptCount val="23"/>
                <c:pt idx="0">
                  <c:v>Πρωτογενής Τομέας</c:v>
                </c:pt>
                <c:pt idx="1">
                  <c:v>Γεωργία, δασοκομία και αλιεία</c:v>
                </c:pt>
                <c:pt idx="2">
                  <c:v>Ορυχεία και λατομεία</c:v>
                </c:pt>
                <c:pt idx="3">
                  <c:v>Δευτερογενής Τομέας</c:v>
                </c:pt>
                <c:pt idx="4">
                  <c:v>Μεταποιητικές βιομηχανίες</c:v>
                </c:pt>
                <c:pt idx="5">
                  <c:v>Παραγωγή  ηλεκτρικού  ρεύματος, φυσικού αερίου, ατμού και κλιματισμού</c:v>
                </c:pt>
                <c:pt idx="6">
                  <c:v>Παροχή νερού, επεξεργασία λυμάτων, διαχείριση αποβλήτων και δραστηριότητες εξυγίανσης</c:v>
                </c:pt>
                <c:pt idx="7">
                  <c:v>Κατασκευές</c:v>
                </c:pt>
                <c:pt idx="8">
                  <c:v>Τριτογενής Τομέας</c:v>
                </c:pt>
                <c:pt idx="9">
                  <c:v>Χονδρικό και λιανικό εμπόριο, επισκευή μηχανοκινήτων οχημάτων και μοτοσικλετών</c:v>
                </c:pt>
                <c:pt idx="10">
                  <c:v>Μεταφορά και αποθήκευση</c:v>
                </c:pt>
                <c:pt idx="11">
                  <c:v>Δραστηριότητες υπηρεσιών παροχής καταλύματος και υπηρεσιών εστίασης</c:v>
                </c:pt>
                <c:pt idx="12">
                  <c:v>Ενημέρωση και επικοινωνία</c:v>
                </c:pt>
                <c:pt idx="13">
                  <c:v>Χρηματοπιστωτικές και ασφαλιστικές δραστηριότητες</c:v>
                </c:pt>
                <c:pt idx="14">
                  <c:v>Διαχείριση ακίνητης περιουσίας</c:v>
                </c:pt>
                <c:pt idx="15">
                  <c:v>Επαγγελματικές, επιστημονικές και τεχνικές δραστηριότητες</c:v>
                </c:pt>
                <c:pt idx="16">
                  <c:v>Διοικητικές και υποστηρικτικές δραστηριότητες</c:v>
                </c:pt>
                <c:pt idx="17">
                  <c:v>Δημόσια διοίκηση και άμυνα, υποχρεωτική κοινωνική ασφάλιση</c:v>
                </c:pt>
                <c:pt idx="18">
                  <c:v>Εκπαίδευση</c:v>
                </c:pt>
                <c:pt idx="19">
                  <c:v>Δραστηριότητες σχετικές με την ανθρώπινη υγεία και κοινωνική μέριμνα</c:v>
                </c:pt>
                <c:pt idx="20">
                  <c:v>Τέχνες, διασκέδαση και ψυχαγωγία</c:v>
                </c:pt>
                <c:pt idx="21">
                  <c:v>Άλλες δραστηριότητες παροχής υπηρεσιών</c:v>
                </c:pt>
                <c:pt idx="22">
                  <c:v>Δραστηριότητες νοικοκυριών ως εργοδοτών</c:v>
                </c:pt>
              </c:strCache>
            </c:strRef>
          </c:cat>
          <c:val>
            <c:numRef>
              <c:f>BarCharts!$C$18:$Y$18</c:f>
              <c:numCache>
                <c:formatCode>0</c:formatCode>
                <c:ptCount val="23"/>
                <c:pt idx="0">
                  <c:v>0</c:v>
                </c:pt>
                <c:pt idx="1">
                  <c:v>2.3303683660539853</c:v>
                </c:pt>
                <c:pt idx="2">
                  <c:v>0.10948251056332695</c:v>
                </c:pt>
                <c:pt idx="3">
                  <c:v>0</c:v>
                </c:pt>
                <c:pt idx="4">
                  <c:v>5.0085566734480622</c:v>
                </c:pt>
                <c:pt idx="5">
                  <c:v>1.8184824146478133</c:v>
                </c:pt>
                <c:pt idx="6">
                  <c:v>1.0761468214103618</c:v>
                </c:pt>
                <c:pt idx="7">
                  <c:v>2.7505666587578435</c:v>
                </c:pt>
                <c:pt idx="8">
                  <c:v>0</c:v>
                </c:pt>
                <c:pt idx="9">
                  <c:v>14.734452852476892</c:v>
                </c:pt>
                <c:pt idx="10">
                  <c:v>6.5570873992256073</c:v>
                </c:pt>
                <c:pt idx="11">
                  <c:v>6.9808825236886074</c:v>
                </c:pt>
                <c:pt idx="12">
                  <c:v>4.664649075424931</c:v>
                </c:pt>
                <c:pt idx="13">
                  <c:v>9.3720184157786068</c:v>
                </c:pt>
                <c:pt idx="14">
                  <c:v>11.32036538762488</c:v>
                </c:pt>
                <c:pt idx="15">
                  <c:v>7.6312780489774896</c:v>
                </c:pt>
                <c:pt idx="16">
                  <c:v>1.1229056342791948</c:v>
                </c:pt>
                <c:pt idx="17">
                  <c:v>9.8181517585352189</c:v>
                </c:pt>
                <c:pt idx="18">
                  <c:v>6.4922813252495066</c:v>
                </c:pt>
                <c:pt idx="19">
                  <c:v>4.085054343710719</c:v>
                </c:pt>
                <c:pt idx="20">
                  <c:v>1.4911707245659822</c:v>
                </c:pt>
                <c:pt idx="21">
                  <c:v>1.6749246558399926</c:v>
                </c:pt>
                <c:pt idx="22">
                  <c:v>0.9612375120525416</c:v>
                </c:pt>
              </c:numCache>
            </c:numRef>
          </c:val>
          <c:extLst>
            <c:ext xmlns:c16="http://schemas.microsoft.com/office/drawing/2014/chart" uri="{C3380CC4-5D6E-409C-BE32-E72D297353CC}">
              <c16:uniqueId val="{00000000-9412-46B3-BFFE-8DD2F51BA614}"/>
            </c:ext>
          </c:extLst>
        </c:ser>
        <c:ser>
          <c:idx val="1"/>
          <c:order val="1"/>
          <c:tx>
            <c:strRef>
              <c:f>BarCharts!$B$19</c:f>
              <c:strCache>
                <c:ptCount val="1"/>
              </c:strCache>
            </c:strRef>
          </c:tx>
          <c:invertIfNegative val="0"/>
          <c:dLbls>
            <c:numFmt formatCode="[=0]&quot;&quot;;#0.00" sourceLinked="0"/>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BarCharts!$C$17:$Y$17</c:f>
              <c:strCache>
                <c:ptCount val="23"/>
                <c:pt idx="0">
                  <c:v>Πρωτογενής Τομέας</c:v>
                </c:pt>
                <c:pt idx="1">
                  <c:v>Γεωργία, δασοκομία και αλιεία</c:v>
                </c:pt>
                <c:pt idx="2">
                  <c:v>Ορυχεία και λατομεία</c:v>
                </c:pt>
                <c:pt idx="3">
                  <c:v>Δευτερογενής Τομέας</c:v>
                </c:pt>
                <c:pt idx="4">
                  <c:v>Μεταποιητικές βιομηχανίες</c:v>
                </c:pt>
                <c:pt idx="5">
                  <c:v>Παραγωγή  ηλεκτρικού  ρεύματος, φυσικού αερίου, ατμού και κλιματισμού</c:v>
                </c:pt>
                <c:pt idx="6">
                  <c:v>Παροχή νερού, επεξεργασία λυμάτων, διαχείριση αποβλήτων και δραστηριότητες εξυγίανσης</c:v>
                </c:pt>
                <c:pt idx="7">
                  <c:v>Κατασκευές</c:v>
                </c:pt>
                <c:pt idx="8">
                  <c:v>Τριτογενής Τομέας</c:v>
                </c:pt>
                <c:pt idx="9">
                  <c:v>Χονδρικό και λιανικό εμπόριο, επισκευή μηχανοκινήτων οχημάτων και μοτοσικλετών</c:v>
                </c:pt>
                <c:pt idx="10">
                  <c:v>Μεταφορά και αποθήκευση</c:v>
                </c:pt>
                <c:pt idx="11">
                  <c:v>Δραστηριότητες υπηρεσιών παροχής καταλύματος και υπηρεσιών εστίασης</c:v>
                </c:pt>
                <c:pt idx="12">
                  <c:v>Ενημέρωση και επικοινωνία</c:v>
                </c:pt>
                <c:pt idx="13">
                  <c:v>Χρηματοπιστωτικές και ασφαλιστικές δραστηριότητες</c:v>
                </c:pt>
                <c:pt idx="14">
                  <c:v>Διαχείριση ακίνητης περιουσίας</c:v>
                </c:pt>
                <c:pt idx="15">
                  <c:v>Επαγγελματικές, επιστημονικές και τεχνικές δραστηριότητες</c:v>
                </c:pt>
                <c:pt idx="16">
                  <c:v>Διοικητικές και υποστηρικτικές δραστηριότητες</c:v>
                </c:pt>
                <c:pt idx="17">
                  <c:v>Δημόσια διοίκηση και άμυνα, υποχρεωτική κοινωνική ασφάλιση</c:v>
                </c:pt>
                <c:pt idx="18">
                  <c:v>Εκπαίδευση</c:v>
                </c:pt>
                <c:pt idx="19">
                  <c:v>Δραστηριότητες σχετικές με την ανθρώπινη υγεία και κοινωνική μέριμνα</c:v>
                </c:pt>
                <c:pt idx="20">
                  <c:v>Τέχνες, διασκέδαση και ψυχαγωγία</c:v>
                </c:pt>
                <c:pt idx="21">
                  <c:v>Άλλες δραστηριότητες παροχής υπηρεσιών</c:v>
                </c:pt>
                <c:pt idx="22">
                  <c:v>Δραστηριότητες νοικοκυριών ως εργοδοτών</c:v>
                </c:pt>
              </c:strCache>
            </c:strRef>
          </c:cat>
          <c:val>
            <c:numRef>
              <c:f>BarCharts!$C$19:$Y$19</c:f>
              <c:numCache>
                <c:formatCode>0</c:formatCode>
                <c:ptCount val="23"/>
                <c:pt idx="0">
                  <c:v>2.4398508766173124</c:v>
                </c:pt>
                <c:pt idx="1">
                  <c:v>0</c:v>
                </c:pt>
                <c:pt idx="2">
                  <c:v>0</c:v>
                </c:pt>
                <c:pt idx="3">
                  <c:v>10.65375256826408</c:v>
                </c:pt>
                <c:pt idx="4">
                  <c:v>0</c:v>
                </c:pt>
                <c:pt idx="5">
                  <c:v>0</c:v>
                </c:pt>
                <c:pt idx="6">
                  <c:v>0</c:v>
                </c:pt>
                <c:pt idx="7">
                  <c:v>0</c:v>
                </c:pt>
                <c:pt idx="8">
                  <c:v>86.906459657430176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9412-46B3-BFFE-8DD2F51BA614}"/>
            </c:ext>
          </c:extLst>
        </c:ser>
        <c:dLbls>
          <c:showLegendKey val="0"/>
          <c:showVal val="0"/>
          <c:showCatName val="0"/>
          <c:showSerName val="0"/>
          <c:showPercent val="0"/>
          <c:showBubbleSize val="0"/>
        </c:dLbls>
        <c:gapWidth val="160"/>
        <c:overlap val="100"/>
        <c:axId val="128496384"/>
        <c:axId val="128497920"/>
      </c:barChart>
      <c:catAx>
        <c:axId val="128496384"/>
        <c:scaling>
          <c:orientation val="maxMin"/>
        </c:scaling>
        <c:delete val="0"/>
        <c:axPos val="l"/>
        <c:numFmt formatCode="General" sourceLinked="1"/>
        <c:majorTickMark val="out"/>
        <c:minorTickMark val="none"/>
        <c:tickLblPos val="low"/>
        <c:txPr>
          <a:bodyPr/>
          <a:lstStyle/>
          <a:p>
            <a:pPr>
              <a:defRPr lang="en-US"/>
            </a:pPr>
            <a:endParaRPr lang="en-US"/>
          </a:p>
        </c:txPr>
        <c:crossAx val="128497920"/>
        <c:crosses val="autoZero"/>
        <c:auto val="1"/>
        <c:lblAlgn val="ctr"/>
        <c:lblOffset val="100"/>
        <c:noMultiLvlLbl val="0"/>
      </c:catAx>
      <c:valAx>
        <c:axId val="128497920"/>
        <c:scaling>
          <c:orientation val="minMax"/>
        </c:scaling>
        <c:delete val="0"/>
        <c:axPos val="t"/>
        <c:numFmt formatCode="General" sourceLinked="0"/>
        <c:majorTickMark val="out"/>
        <c:minorTickMark val="none"/>
        <c:tickLblPos val="none"/>
        <c:txPr>
          <a:bodyPr/>
          <a:lstStyle/>
          <a:p>
            <a:pPr>
              <a:defRPr lang="en-US"/>
            </a:pPr>
            <a:endParaRPr lang="en-US"/>
          </a:p>
        </c:txPr>
        <c:crossAx val="128496384"/>
        <c:crosses val="autoZero"/>
        <c:crossBetween val="between"/>
      </c:valAx>
      <c:spPr>
        <a:gradFill>
          <a:gsLst>
            <a:gs pos="0">
              <a:srgbClr val="FFEFD1"/>
            </a:gs>
            <a:gs pos="64999">
              <a:srgbClr val="F0EBD5"/>
            </a:gs>
            <a:gs pos="100000">
              <a:srgbClr val="D1C39F"/>
            </a:gs>
          </a:gsLst>
          <a:lin ang="5400000" scaled="0"/>
        </a:gradFill>
      </c:spPr>
    </c:plotArea>
    <c:plotVisOnly val="0"/>
    <c:dispBlanksAs val="gap"/>
    <c:showDLblsOverMax val="0"/>
  </c:chart>
  <c:printSettings>
    <c:headerFooter/>
    <c:pageMargins b="0.75000000000001377" l="0.70000000000000062" r="0.70000000000000062" t="0.75000000000001377"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ES_BarCharts1!$B$17</c:f>
              <c:strCache>
                <c:ptCount val="1"/>
                <c:pt idx="0">
                  <c:v>2014</c:v>
                </c:pt>
              </c:strCache>
            </c:strRef>
          </c:tx>
          <c:spPr>
            <a:ln>
              <a:noFill/>
            </a:ln>
          </c:spPr>
          <c:invertIfNegative val="0"/>
          <c:dLbls>
            <c:numFmt formatCode="[=0]&quot;&quot;;#0.00" sourceLinked="0"/>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ES_BarCharts1!$C$16:$AG$16</c:f>
              <c:strCache>
                <c:ptCount val="31"/>
                <c:pt idx="0">
                  <c:v>ΕΕ (28 χώρες) (:)</c:v>
                </c:pt>
                <c:pt idx="1">
                  <c:v>Ευροχώρος (:)</c:v>
                </c:pt>
                <c:pt idx="2">
                  <c:v>Βέλγιο (:)</c:v>
                </c:pt>
                <c:pt idx="3">
                  <c:v>Βουλγαρία (:)</c:v>
                </c:pt>
                <c:pt idx="4">
                  <c:v>Τσεχία (:)</c:v>
                </c:pt>
                <c:pt idx="5">
                  <c:v>Δανία (:)</c:v>
                </c:pt>
                <c:pt idx="6">
                  <c:v>Γερμανία (:)</c:v>
                </c:pt>
                <c:pt idx="7">
                  <c:v>Εσθονία (:)</c:v>
                </c:pt>
                <c:pt idx="8">
                  <c:v>Ιρλανδία (:)</c:v>
                </c:pt>
                <c:pt idx="9">
                  <c:v>Ελλάδα (:)</c:v>
                </c:pt>
                <c:pt idx="10">
                  <c:v>Ισπανία (:)</c:v>
                </c:pt>
                <c:pt idx="11">
                  <c:v>Γαλλία (:)</c:v>
                </c:pt>
                <c:pt idx="12">
                  <c:v>Ιταλία (:)</c:v>
                </c:pt>
                <c:pt idx="13">
                  <c:v>Κύπρος (:)</c:v>
                </c:pt>
                <c:pt idx="14">
                  <c:v>Λετονία (:)</c:v>
                </c:pt>
                <c:pt idx="15">
                  <c:v>Λιθουανία (:)</c:v>
                </c:pt>
                <c:pt idx="16">
                  <c:v>Λουξεμβούργο (:)</c:v>
                </c:pt>
                <c:pt idx="17">
                  <c:v>Ουγγαρία (:)</c:v>
                </c:pt>
                <c:pt idx="18">
                  <c:v>Μάλτα (:)</c:v>
                </c:pt>
                <c:pt idx="19">
                  <c:v>Ολλανδία (:)</c:v>
                </c:pt>
                <c:pt idx="20">
                  <c:v>Αυστρία (:)</c:v>
                </c:pt>
                <c:pt idx="21">
                  <c:v>Πολωνία (:)</c:v>
                </c:pt>
                <c:pt idx="22">
                  <c:v>Πορτογαλία (:)</c:v>
                </c:pt>
                <c:pt idx="23">
                  <c:v>Ρουμανία (:)</c:v>
                </c:pt>
                <c:pt idx="24">
                  <c:v>Σλοβενία (:)</c:v>
                </c:pt>
                <c:pt idx="25">
                  <c:v>Σλοβακία (:)</c:v>
                </c:pt>
                <c:pt idx="26">
                  <c:v>Φινλανδία (:)</c:v>
                </c:pt>
                <c:pt idx="27">
                  <c:v>Σουηδία (:)</c:v>
                </c:pt>
                <c:pt idx="28">
                  <c:v>Ηνωμένο Βασίλειο (:)</c:v>
                </c:pt>
                <c:pt idx="29">
                  <c:v>Ηνωμένες Πολιτείες (:)</c:v>
                </c:pt>
                <c:pt idx="30">
                  <c:v>Ιαπωνία (:)</c:v>
                </c:pt>
              </c:strCache>
            </c:strRef>
          </c:cat>
          <c:val>
            <c:numRef>
              <c:f>ES_BarCharts1!$C$17:$AG$17</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5F97-40D3-B16C-D209A7A903AB}"/>
            </c:ext>
          </c:extLst>
        </c:ser>
        <c:ser>
          <c:idx val="1"/>
          <c:order val="1"/>
          <c:tx>
            <c:strRef>
              <c:f>ES_BarCharts1!$B$18</c:f>
              <c:strCache>
                <c:ptCount val="1"/>
                <c:pt idx="0">
                  <c:v>Κύπρος</c:v>
                </c:pt>
              </c:strCache>
            </c:strRef>
          </c:tx>
          <c:invertIfNegative val="0"/>
          <c:dLbls>
            <c:numFmt formatCode="[=0]&quot;&quot;;#0.00" sourceLinked="0"/>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ES_BarCharts1!$C$16:$AG$16</c:f>
              <c:strCache>
                <c:ptCount val="31"/>
                <c:pt idx="0">
                  <c:v>ΕΕ (28 χώρες) (:)</c:v>
                </c:pt>
                <c:pt idx="1">
                  <c:v>Ευροχώρος (:)</c:v>
                </c:pt>
                <c:pt idx="2">
                  <c:v>Βέλγιο (:)</c:v>
                </c:pt>
                <c:pt idx="3">
                  <c:v>Βουλγαρία (:)</c:v>
                </c:pt>
                <c:pt idx="4">
                  <c:v>Τσεχία (:)</c:v>
                </c:pt>
                <c:pt idx="5">
                  <c:v>Δανία (:)</c:v>
                </c:pt>
                <c:pt idx="6">
                  <c:v>Γερμανία (:)</c:v>
                </c:pt>
                <c:pt idx="7">
                  <c:v>Εσθονία (:)</c:v>
                </c:pt>
                <c:pt idx="8">
                  <c:v>Ιρλανδία (:)</c:v>
                </c:pt>
                <c:pt idx="9">
                  <c:v>Ελλάδα (:)</c:v>
                </c:pt>
                <c:pt idx="10">
                  <c:v>Ισπανία (:)</c:v>
                </c:pt>
                <c:pt idx="11">
                  <c:v>Γαλλία (:)</c:v>
                </c:pt>
                <c:pt idx="12">
                  <c:v>Ιταλία (:)</c:v>
                </c:pt>
                <c:pt idx="13">
                  <c:v>Κύπρος (:)</c:v>
                </c:pt>
                <c:pt idx="14">
                  <c:v>Λετονία (:)</c:v>
                </c:pt>
                <c:pt idx="15">
                  <c:v>Λιθουανία (:)</c:v>
                </c:pt>
                <c:pt idx="16">
                  <c:v>Λουξεμβούργο (:)</c:v>
                </c:pt>
                <c:pt idx="17">
                  <c:v>Ουγγαρία (:)</c:v>
                </c:pt>
                <c:pt idx="18">
                  <c:v>Μάλτα (:)</c:v>
                </c:pt>
                <c:pt idx="19">
                  <c:v>Ολλανδία (:)</c:v>
                </c:pt>
                <c:pt idx="20">
                  <c:v>Αυστρία (:)</c:v>
                </c:pt>
                <c:pt idx="21">
                  <c:v>Πολωνία (:)</c:v>
                </c:pt>
                <c:pt idx="22">
                  <c:v>Πορτογαλία (:)</c:v>
                </c:pt>
                <c:pt idx="23">
                  <c:v>Ρουμανία (:)</c:v>
                </c:pt>
                <c:pt idx="24">
                  <c:v>Σλοβενία (:)</c:v>
                </c:pt>
                <c:pt idx="25">
                  <c:v>Σλοβακία (:)</c:v>
                </c:pt>
                <c:pt idx="26">
                  <c:v>Φινλανδία (:)</c:v>
                </c:pt>
                <c:pt idx="27">
                  <c:v>Σουηδία (:)</c:v>
                </c:pt>
                <c:pt idx="28">
                  <c:v>Ηνωμένο Βασίλειο (:)</c:v>
                </c:pt>
                <c:pt idx="29">
                  <c:v>Ηνωμένες Πολιτείες (:)</c:v>
                </c:pt>
                <c:pt idx="30">
                  <c:v>Ιαπωνία (:)</c:v>
                </c:pt>
              </c:strCache>
            </c:strRef>
          </c:cat>
          <c:val>
            <c:numRef>
              <c:f>ES_BarCharts1!$C$18:$AG$18</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1-5F97-40D3-B16C-D209A7A903AB}"/>
            </c:ext>
          </c:extLst>
        </c:ser>
        <c:ser>
          <c:idx val="2"/>
          <c:order val="2"/>
          <c:tx>
            <c:strRef>
              <c:f>ES_BarCharts1!$B$19</c:f>
              <c:strCache>
                <c:ptCount val="1"/>
                <c:pt idx="0">
                  <c:v>Ευρωπαϊκή Ένωση</c:v>
                </c:pt>
              </c:strCache>
            </c:strRef>
          </c:tx>
          <c:spPr>
            <a:solidFill>
              <a:schemeClr val="tx1"/>
            </a:solidFill>
            <a:ln>
              <a:noFill/>
            </a:ln>
          </c:spPr>
          <c:invertIfNegative val="0"/>
          <c:dLbls>
            <c:numFmt formatCode="[=0]&quot;&quot;;#0.00" sourceLinked="0"/>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ES_BarCharts1!$C$16:$AG$16</c:f>
              <c:strCache>
                <c:ptCount val="31"/>
                <c:pt idx="0">
                  <c:v>ΕΕ (28 χώρες) (:)</c:v>
                </c:pt>
                <c:pt idx="1">
                  <c:v>Ευροχώρος (:)</c:v>
                </c:pt>
                <c:pt idx="2">
                  <c:v>Βέλγιο (:)</c:v>
                </c:pt>
                <c:pt idx="3">
                  <c:v>Βουλγαρία (:)</c:v>
                </c:pt>
                <c:pt idx="4">
                  <c:v>Τσεχία (:)</c:v>
                </c:pt>
                <c:pt idx="5">
                  <c:v>Δανία (:)</c:v>
                </c:pt>
                <c:pt idx="6">
                  <c:v>Γερμανία (:)</c:v>
                </c:pt>
                <c:pt idx="7">
                  <c:v>Εσθονία (:)</c:v>
                </c:pt>
                <c:pt idx="8">
                  <c:v>Ιρλανδία (:)</c:v>
                </c:pt>
                <c:pt idx="9">
                  <c:v>Ελλάδα (:)</c:v>
                </c:pt>
                <c:pt idx="10">
                  <c:v>Ισπανία (:)</c:v>
                </c:pt>
                <c:pt idx="11">
                  <c:v>Γαλλία (:)</c:v>
                </c:pt>
                <c:pt idx="12">
                  <c:v>Ιταλία (:)</c:v>
                </c:pt>
                <c:pt idx="13">
                  <c:v>Κύπρος (:)</c:v>
                </c:pt>
                <c:pt idx="14">
                  <c:v>Λετονία (:)</c:v>
                </c:pt>
                <c:pt idx="15">
                  <c:v>Λιθουανία (:)</c:v>
                </c:pt>
                <c:pt idx="16">
                  <c:v>Λουξεμβούργο (:)</c:v>
                </c:pt>
                <c:pt idx="17">
                  <c:v>Ουγγαρία (:)</c:v>
                </c:pt>
                <c:pt idx="18">
                  <c:v>Μάλτα (:)</c:v>
                </c:pt>
                <c:pt idx="19">
                  <c:v>Ολλανδία (:)</c:v>
                </c:pt>
                <c:pt idx="20">
                  <c:v>Αυστρία (:)</c:v>
                </c:pt>
                <c:pt idx="21">
                  <c:v>Πολωνία (:)</c:v>
                </c:pt>
                <c:pt idx="22">
                  <c:v>Πορτογαλία (:)</c:v>
                </c:pt>
                <c:pt idx="23">
                  <c:v>Ρουμανία (:)</c:v>
                </c:pt>
                <c:pt idx="24">
                  <c:v>Σλοβενία (:)</c:v>
                </c:pt>
                <c:pt idx="25">
                  <c:v>Σλοβακία (:)</c:v>
                </c:pt>
                <c:pt idx="26">
                  <c:v>Φινλανδία (:)</c:v>
                </c:pt>
                <c:pt idx="27">
                  <c:v>Σουηδία (:)</c:v>
                </c:pt>
                <c:pt idx="28">
                  <c:v>Ηνωμένο Βασίλειο (:)</c:v>
                </c:pt>
                <c:pt idx="29">
                  <c:v>Ηνωμένες Πολιτείες (:)</c:v>
                </c:pt>
                <c:pt idx="30">
                  <c:v>Ιαπωνία (:)</c:v>
                </c:pt>
              </c:strCache>
            </c:strRef>
          </c:cat>
          <c:val>
            <c:numRef>
              <c:f>ES_BarCharts1!$C$19:$AG$19</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2-5F97-40D3-B16C-D209A7A903AB}"/>
            </c:ext>
          </c:extLst>
        </c:ser>
        <c:ser>
          <c:idx val="3"/>
          <c:order val="3"/>
          <c:tx>
            <c:strRef>
              <c:f>ES_BarCharts1!$B$20</c:f>
              <c:strCache>
                <c:ptCount val="1"/>
                <c:pt idx="0">
                  <c:v>Χώρες εκτός ΕΕ</c:v>
                </c:pt>
              </c:strCache>
            </c:strRef>
          </c:tx>
          <c:invertIfNegative val="0"/>
          <c:dLbls>
            <c:numFmt formatCode="[=0]&quot;&quot;;#0.00" sourceLinked="0"/>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ES_BarCharts1!$C$16:$AG$16</c:f>
              <c:strCache>
                <c:ptCount val="31"/>
                <c:pt idx="0">
                  <c:v>ΕΕ (28 χώρες) (:)</c:v>
                </c:pt>
                <c:pt idx="1">
                  <c:v>Ευροχώρος (:)</c:v>
                </c:pt>
                <c:pt idx="2">
                  <c:v>Βέλγιο (:)</c:v>
                </c:pt>
                <c:pt idx="3">
                  <c:v>Βουλγαρία (:)</c:v>
                </c:pt>
                <c:pt idx="4">
                  <c:v>Τσεχία (:)</c:v>
                </c:pt>
                <c:pt idx="5">
                  <c:v>Δανία (:)</c:v>
                </c:pt>
                <c:pt idx="6">
                  <c:v>Γερμανία (:)</c:v>
                </c:pt>
                <c:pt idx="7">
                  <c:v>Εσθονία (:)</c:v>
                </c:pt>
                <c:pt idx="8">
                  <c:v>Ιρλανδία (:)</c:v>
                </c:pt>
                <c:pt idx="9">
                  <c:v>Ελλάδα (:)</c:v>
                </c:pt>
                <c:pt idx="10">
                  <c:v>Ισπανία (:)</c:v>
                </c:pt>
                <c:pt idx="11">
                  <c:v>Γαλλία (:)</c:v>
                </c:pt>
                <c:pt idx="12">
                  <c:v>Ιταλία (:)</c:v>
                </c:pt>
                <c:pt idx="13">
                  <c:v>Κύπρος (:)</c:v>
                </c:pt>
                <c:pt idx="14">
                  <c:v>Λετονία (:)</c:v>
                </c:pt>
                <c:pt idx="15">
                  <c:v>Λιθουανία (:)</c:v>
                </c:pt>
                <c:pt idx="16">
                  <c:v>Λουξεμβούργο (:)</c:v>
                </c:pt>
                <c:pt idx="17">
                  <c:v>Ουγγαρία (:)</c:v>
                </c:pt>
                <c:pt idx="18">
                  <c:v>Μάλτα (:)</c:v>
                </c:pt>
                <c:pt idx="19">
                  <c:v>Ολλανδία (:)</c:v>
                </c:pt>
                <c:pt idx="20">
                  <c:v>Αυστρία (:)</c:v>
                </c:pt>
                <c:pt idx="21">
                  <c:v>Πολωνία (:)</c:v>
                </c:pt>
                <c:pt idx="22">
                  <c:v>Πορτογαλία (:)</c:v>
                </c:pt>
                <c:pt idx="23">
                  <c:v>Ρουμανία (:)</c:v>
                </c:pt>
                <c:pt idx="24">
                  <c:v>Σλοβενία (:)</c:v>
                </c:pt>
                <c:pt idx="25">
                  <c:v>Σλοβακία (:)</c:v>
                </c:pt>
                <c:pt idx="26">
                  <c:v>Φινλανδία (:)</c:v>
                </c:pt>
                <c:pt idx="27">
                  <c:v>Σουηδία (:)</c:v>
                </c:pt>
                <c:pt idx="28">
                  <c:v>Ηνωμένο Βασίλειο (:)</c:v>
                </c:pt>
                <c:pt idx="29">
                  <c:v>Ηνωμένες Πολιτείες (:)</c:v>
                </c:pt>
                <c:pt idx="30">
                  <c:v>Ιαπωνία (:)</c:v>
                </c:pt>
              </c:strCache>
            </c:strRef>
          </c:cat>
          <c:val>
            <c:numRef>
              <c:f>ES_BarCharts1!$C$20:$AG$20</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3-5F97-40D3-B16C-D209A7A903AB}"/>
            </c:ext>
          </c:extLst>
        </c:ser>
        <c:dLbls>
          <c:showLegendKey val="0"/>
          <c:showVal val="0"/>
          <c:showCatName val="0"/>
          <c:showSerName val="0"/>
          <c:showPercent val="0"/>
          <c:showBubbleSize val="0"/>
        </c:dLbls>
        <c:gapWidth val="100"/>
        <c:overlap val="100"/>
        <c:axId val="128539264"/>
        <c:axId val="128561536"/>
      </c:barChart>
      <c:catAx>
        <c:axId val="128539264"/>
        <c:scaling>
          <c:orientation val="maxMin"/>
        </c:scaling>
        <c:delete val="0"/>
        <c:axPos val="l"/>
        <c:numFmt formatCode="General" sourceLinked="1"/>
        <c:majorTickMark val="out"/>
        <c:minorTickMark val="none"/>
        <c:tickLblPos val="low"/>
        <c:txPr>
          <a:bodyPr/>
          <a:lstStyle/>
          <a:p>
            <a:pPr>
              <a:defRPr lang="en-US"/>
            </a:pPr>
            <a:endParaRPr lang="en-US"/>
          </a:p>
        </c:txPr>
        <c:crossAx val="128561536"/>
        <c:crosses val="autoZero"/>
        <c:auto val="1"/>
        <c:lblAlgn val="ctr"/>
        <c:lblOffset val="100"/>
        <c:noMultiLvlLbl val="0"/>
      </c:catAx>
      <c:valAx>
        <c:axId val="128561536"/>
        <c:scaling>
          <c:orientation val="minMax"/>
        </c:scaling>
        <c:delete val="0"/>
        <c:axPos val="t"/>
        <c:numFmt formatCode="General" sourceLinked="0"/>
        <c:majorTickMark val="out"/>
        <c:minorTickMark val="none"/>
        <c:tickLblPos val="none"/>
        <c:txPr>
          <a:bodyPr/>
          <a:lstStyle/>
          <a:p>
            <a:pPr>
              <a:defRPr lang="en-US"/>
            </a:pPr>
            <a:endParaRPr lang="en-US"/>
          </a:p>
        </c:txPr>
        <c:crossAx val="128539264"/>
        <c:crosses val="autoZero"/>
        <c:crossBetween val="between"/>
      </c:valAx>
      <c:spPr>
        <a:gradFill>
          <a:gsLst>
            <a:gs pos="0">
              <a:srgbClr val="FFEFD1"/>
            </a:gs>
            <a:gs pos="64999">
              <a:srgbClr val="F0EBD5"/>
            </a:gs>
            <a:gs pos="100000">
              <a:srgbClr val="D1C39F"/>
            </a:gs>
          </a:gsLst>
          <a:lin ang="5400000" scaled="0"/>
        </a:gradFill>
      </c:spPr>
    </c:plotArea>
    <c:legend>
      <c:legendPos val="b"/>
      <c:legendEntry>
        <c:idx val="0"/>
        <c:delete val="1"/>
      </c:legendEntry>
      <c:layout>
        <c:manualLayout>
          <c:xMode val="edge"/>
          <c:yMode val="edge"/>
          <c:x val="0.4100495156201357"/>
          <c:y val="0.96687288639072244"/>
          <c:w val="0.57659511479662229"/>
          <c:h val="2.566999293393778E-2"/>
        </c:manualLayout>
      </c:layout>
      <c:overlay val="0"/>
      <c:txPr>
        <a:bodyPr/>
        <a:lstStyle/>
        <a:p>
          <a:pPr>
            <a:defRPr lang="en-US"/>
          </a:pPr>
          <a:endParaRPr lang="en-US"/>
        </a:p>
      </c:txPr>
    </c:legend>
    <c:plotVisOnly val="0"/>
    <c:dispBlanksAs val="gap"/>
    <c:showDLblsOverMax val="0"/>
  </c:chart>
  <c:spPr>
    <a:solidFill>
      <a:schemeClr val="bg1"/>
    </a:solidFill>
  </c:spPr>
  <c:txPr>
    <a:bodyPr/>
    <a:lstStyle/>
    <a:p>
      <a:pPr>
        <a:defRPr>
          <a:latin typeface="Arial Narrow" pitchFamily="34" charset="0"/>
        </a:defRPr>
      </a:pPr>
      <a:endParaRPr lang="en-US"/>
    </a:p>
  </c:txPr>
  <c:printSettings>
    <c:headerFooter/>
    <c:pageMargins b="0.75000000000001399" l="0.70000000000000062" r="0.70000000000000062" t="0.75000000000001399"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304998116400324E-2"/>
          <c:y val="1.9869226227590509E-2"/>
          <c:w val="0.93503159475856712"/>
          <c:h val="0.7849685568414545"/>
        </c:manualLayout>
      </c:layout>
      <c:lineChart>
        <c:grouping val="standard"/>
        <c:varyColors val="0"/>
        <c:ser>
          <c:idx val="0"/>
          <c:order val="0"/>
          <c:tx>
            <c:strRef>
              <c:f>Tables!$C$6</c:f>
              <c:strCache>
                <c:ptCount val="1"/>
                <c:pt idx="0">
                  <c:v>Ακαθάριστο Εγχώριο Προϊόν (ΑΕΠ)</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[0]!chrtGVA</c:f>
              <c:numCache>
                <c:formatCode>#,##0.00</c:formatCode>
                <c:ptCount val="21"/>
                <c:pt idx="0">
                  <c:v>69.18084691845128</c:v>
                </c:pt>
                <c:pt idx="1">
                  <c:v>70.29763933259926</c:v>
                </c:pt>
                <c:pt idx="2">
                  <c:v>71.979107407854954</c:v>
                </c:pt>
                <c:pt idx="3">
                  <c:v>75.617389810856068</c:v>
                </c:pt>
                <c:pt idx="4">
                  <c:v>79.174614984610244</c:v>
                </c:pt>
                <c:pt idx="5">
                  <c:v>83.70586901534088</c:v>
                </c:pt>
                <c:pt idx="6">
                  <c:v>86.70900942121763</c:v>
                </c:pt>
                <c:pt idx="7">
                  <c:v>89.512755098577244</c:v>
                </c:pt>
                <c:pt idx="8">
                  <c:v>92.026994184886135</c:v>
                </c:pt>
                <c:pt idx="9">
                  <c:v>96.262177049376191</c:v>
                </c:pt>
                <c:pt idx="10">
                  <c:v>100</c:v>
                </c:pt>
                <c:pt idx="11">
                  <c:v>104.52202153615133</c:v>
                </c:pt>
                <c:pt idx="12">
                  <c:v>109.6791843905671</c:v>
                </c:pt>
                <c:pt idx="13">
                  <c:v>113.68554395006851</c:v>
                </c:pt>
                <c:pt idx="14">
                  <c:v>111.37891379701274</c:v>
                </c:pt>
                <c:pt idx="15">
                  <c:v>112.89854167317242</c:v>
                </c:pt>
                <c:pt idx="16">
                  <c:v>113.35500706693151</c:v>
                </c:pt>
                <c:pt idx="17">
                  <c:v>110.57980744817924</c:v>
                </c:pt>
                <c:pt idx="18">
                  <c:v>104.01240141257166</c:v>
                </c:pt>
                <c:pt idx="19">
                  <c:v>101.41501556625741</c:v>
                </c:pt>
                <c:pt idx="20">
                  <c:v>103.02377774670109</c:v>
                </c:pt>
              </c:numCache>
            </c:numRef>
          </c:val>
          <c:smooth val="0"/>
          <c:extLst>
            <c:ext xmlns:c16="http://schemas.microsoft.com/office/drawing/2014/chart" uri="{C3380CC4-5D6E-409C-BE32-E72D297353CC}">
              <c16:uniqueId val="{00000000-3A2D-429F-939F-533B1D397E8D}"/>
            </c:ext>
          </c:extLst>
        </c:ser>
        <c:ser>
          <c:idx val="1"/>
          <c:order val="1"/>
          <c:tx>
            <c:strRef>
              <c:f>Tables!$E$6</c:f>
              <c:strCache>
                <c:ptCount val="1"/>
                <c:pt idx="0">
                  <c:v>Επικερδώς Απασχολούμενος Πληθυσμός</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[0]!chrtFTE</c:f>
              <c:numCache>
                <c:formatCode>#,##0.00</c:formatCode>
                <c:ptCount val="21"/>
                <c:pt idx="0">
                  <c:v>80.75661249687036</c:v>
                </c:pt>
                <c:pt idx="1">
                  <c:v>81.183062347909669</c:v>
                </c:pt>
                <c:pt idx="2">
                  <c:v>81.681348975967765</c:v>
                </c:pt>
                <c:pt idx="3">
                  <c:v>82.962608718788005</c:v>
                </c:pt>
                <c:pt idx="4">
                  <c:v>84.495058407461201</c:v>
                </c:pt>
                <c:pt idx="5">
                  <c:v>85.893249048486751</c:v>
                </c:pt>
                <c:pt idx="6">
                  <c:v>87.750703870794766</c:v>
                </c:pt>
                <c:pt idx="7">
                  <c:v>89.586737280012656</c:v>
                </c:pt>
                <c:pt idx="8">
                  <c:v>92.808613318251929</c:v>
                </c:pt>
                <c:pt idx="9">
                  <c:v>96.494256127786244</c:v>
                </c:pt>
                <c:pt idx="10">
                  <c:v>100</c:v>
                </c:pt>
                <c:pt idx="11">
                  <c:v>101.72906278588889</c:v>
                </c:pt>
                <c:pt idx="12">
                  <c:v>105.87860880883981</c:v>
                </c:pt>
                <c:pt idx="13">
                  <c:v>108.55533035025375</c:v>
                </c:pt>
                <c:pt idx="14">
                  <c:v>108.37488564444683</c:v>
                </c:pt>
                <c:pt idx="15">
                  <c:v>109.50285266365721</c:v>
                </c:pt>
                <c:pt idx="16">
                  <c:v>110.06717727856636</c:v>
                </c:pt>
                <c:pt idx="17">
                  <c:v>106.54813029949727</c:v>
                </c:pt>
                <c:pt idx="18">
                  <c:v>100.1982504026748</c:v>
                </c:pt>
                <c:pt idx="19">
                  <c:v>97.86167907039254</c:v>
                </c:pt>
                <c:pt idx="20">
                  <c:v>98.70837065593868</c:v>
                </c:pt>
              </c:numCache>
            </c:numRef>
          </c:val>
          <c:smooth val="0"/>
          <c:extLst>
            <c:ext xmlns:c16="http://schemas.microsoft.com/office/drawing/2014/chart" uri="{C3380CC4-5D6E-409C-BE32-E72D297353CC}">
              <c16:uniqueId val="{00000001-3A2D-429F-939F-533B1D397E8D}"/>
            </c:ext>
          </c:extLst>
        </c:ser>
        <c:ser>
          <c:idx val="3"/>
          <c:order val="2"/>
          <c:tx>
            <c:strRef>
              <c:f>Tables!$G$6</c:f>
              <c:strCache>
                <c:ptCount val="1"/>
                <c:pt idx="0">
                  <c:v>Παραγωγικότητα Εργασίας (ΑΕΠ ανά απασχολούμενο)</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[0]!chrtP1</c:f>
              <c:numCache>
                <c:formatCode>#,##0.00</c:formatCode>
                <c:ptCount val="21"/>
                <c:pt idx="0">
                  <c:v>85.66586039147235</c:v>
                </c:pt>
                <c:pt idx="1">
                  <c:v>86.591509730612302</c:v>
                </c:pt>
                <c:pt idx="2">
                  <c:v>88.121839698108559</c:v>
                </c:pt>
                <c:pt idx="3">
                  <c:v>91.14635011920916</c:v>
                </c:pt>
                <c:pt idx="4">
                  <c:v>93.703249014641614</c:v>
                </c:pt>
                <c:pt idx="5">
                  <c:v>97.453373743131905</c:v>
                </c:pt>
                <c:pt idx="6">
                  <c:v>98.812893340307625</c:v>
                </c:pt>
                <c:pt idx="7">
                  <c:v>99.917418377226767</c:v>
                </c:pt>
                <c:pt idx="8">
                  <c:v>99.157816170913435</c:v>
                </c:pt>
                <c:pt idx="9">
                  <c:v>99.759489230008995</c:v>
                </c:pt>
                <c:pt idx="10">
                  <c:v>100</c:v>
                </c:pt>
                <c:pt idx="11">
                  <c:v>102.74548754679952</c:v>
                </c:pt>
                <c:pt idx="12">
                  <c:v>103.58955942516124</c:v>
                </c:pt>
                <c:pt idx="13">
                  <c:v>104.72589746008983</c:v>
                </c:pt>
                <c:pt idx="14">
                  <c:v>102.77188587992741</c:v>
                </c:pt>
                <c:pt idx="15">
                  <c:v>103.10100506691384</c:v>
                </c:pt>
                <c:pt idx="16">
                  <c:v>102.98711193441802</c:v>
                </c:pt>
                <c:pt idx="17">
                  <c:v>103.78390229593823</c:v>
                </c:pt>
                <c:pt idx="18">
                  <c:v>103.80660440134295</c:v>
                </c:pt>
                <c:pt idx="19">
                  <c:v>103.63097846840429</c:v>
                </c:pt>
                <c:pt idx="20">
                  <c:v>104.3718755178366</c:v>
                </c:pt>
              </c:numCache>
            </c:numRef>
          </c:val>
          <c:smooth val="0"/>
          <c:extLst>
            <c:ext xmlns:c16="http://schemas.microsoft.com/office/drawing/2014/chart" uri="{C3380CC4-5D6E-409C-BE32-E72D297353CC}">
              <c16:uniqueId val="{00000002-3A2D-429F-939F-533B1D397E8D}"/>
            </c:ext>
          </c:extLst>
        </c:ser>
        <c:ser>
          <c:idx val="2"/>
          <c:order val="3"/>
          <c:tx>
            <c:strRef>
              <c:f>Tables!$I$6</c:f>
              <c:strCache>
                <c:ptCount val="1"/>
                <c:pt idx="0">
                  <c:v>Μοναδιαίο Κόστος Εργασίας</c:v>
                </c:pt>
              </c:strCache>
            </c:strRef>
          </c:tx>
          <c:spPr>
            <a:ln w="50800">
              <a:prstDash val="sysDash"/>
            </a:ln>
          </c:spPr>
          <c:marker>
            <c:symbol val="none"/>
          </c:marker>
          <c:val>
            <c:numRef>
              <c:f>Tables!$I$8:$I$25</c:f>
            </c:numRef>
          </c:val>
          <c:smooth val="0"/>
          <c:extLst>
            <c:ext xmlns:c16="http://schemas.microsoft.com/office/drawing/2014/chart" uri="{C3380CC4-5D6E-409C-BE32-E72D297353CC}">
              <c16:uniqueId val="{00000003-3A2D-429F-939F-533B1D397E8D}"/>
            </c:ext>
          </c:extLst>
        </c:ser>
        <c:dLbls>
          <c:showLegendKey val="0"/>
          <c:showVal val="0"/>
          <c:showCatName val="0"/>
          <c:showSerName val="0"/>
          <c:showPercent val="0"/>
          <c:showBubbleSize val="0"/>
        </c:dLbls>
        <c:smooth val="0"/>
        <c:axId val="120583680"/>
        <c:axId val="120585216"/>
      </c:lineChart>
      <c:catAx>
        <c:axId val="120583680"/>
        <c:scaling>
          <c:orientation val="minMax"/>
        </c:scaling>
        <c:delete val="0"/>
        <c:axPos val="b"/>
        <c:numFmt formatCode="General" sourceLinked="1"/>
        <c:majorTickMark val="out"/>
        <c:minorTickMark val="none"/>
        <c:tickLblPos val="nextTo"/>
        <c:txPr>
          <a:bodyPr/>
          <a:lstStyle/>
          <a:p>
            <a:pPr>
              <a:defRPr lang="en-US"/>
            </a:pPr>
            <a:endParaRPr lang="en-US"/>
          </a:p>
        </c:txPr>
        <c:crossAx val="120585216"/>
        <c:crosses val="autoZero"/>
        <c:auto val="1"/>
        <c:lblAlgn val="ctr"/>
        <c:lblOffset val="100"/>
        <c:noMultiLvlLbl val="0"/>
      </c:catAx>
      <c:valAx>
        <c:axId val="120585216"/>
        <c:scaling>
          <c:orientation val="minMax"/>
          <c:min val="50"/>
        </c:scaling>
        <c:delete val="0"/>
        <c:axPos val="l"/>
        <c:majorGridlines/>
        <c:numFmt formatCode="#,##0" sourceLinked="0"/>
        <c:majorTickMark val="out"/>
        <c:minorTickMark val="none"/>
        <c:tickLblPos val="nextTo"/>
        <c:txPr>
          <a:bodyPr/>
          <a:lstStyle/>
          <a:p>
            <a:pPr>
              <a:defRPr lang="en-US"/>
            </a:pPr>
            <a:endParaRPr lang="en-US"/>
          </a:p>
        </c:txPr>
        <c:crossAx val="120583680"/>
        <c:crosses val="autoZero"/>
        <c:crossBetween val="between"/>
      </c:valAx>
      <c:spPr>
        <a:gradFill>
          <a:gsLst>
            <a:gs pos="0">
              <a:srgbClr val="FFEFD1"/>
            </a:gs>
            <a:gs pos="64999">
              <a:srgbClr val="F0EBD5"/>
            </a:gs>
            <a:gs pos="100000">
              <a:srgbClr val="D1C39F"/>
            </a:gs>
          </a:gsLst>
          <a:lin ang="5400000" scaled="0"/>
        </a:gradFill>
      </c:spPr>
    </c:plotArea>
    <c:legend>
      <c:legendPos val="b"/>
      <c:layout>
        <c:manualLayout>
          <c:xMode val="edge"/>
          <c:yMode val="edge"/>
          <c:x val="1.8822454826969634E-2"/>
          <c:y val="0.90057975776709298"/>
          <c:w val="0.97923201935728721"/>
          <c:h val="9.7171203284242585E-2"/>
        </c:manualLayout>
      </c:layout>
      <c:overlay val="0"/>
      <c:txPr>
        <a:bodyPr/>
        <a:lstStyle/>
        <a:p>
          <a:pPr>
            <a:defRPr lang="en-US"/>
          </a:pPr>
          <a:endParaRPr lang="en-US"/>
        </a:p>
      </c:txPr>
    </c:legend>
    <c:plotVisOnly val="1"/>
    <c:dispBlanksAs val="gap"/>
    <c:showDLblsOverMax val="0"/>
  </c:chart>
  <c:printSettings>
    <c:headerFooter/>
    <c:pageMargins b="0.75000000000001388" l="0.70000000000000062" r="0.70000000000000062" t="0.75000000000001388" header="0.30000000000000032" footer="0.30000000000000032"/>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LineCharts!$C$7</c:f>
              <c:strCache>
                <c:ptCount val="1"/>
                <c:pt idx="0">
                  <c:v>Κύπρος</c:v>
                </c:pt>
              </c:strCache>
            </c:strRef>
          </c:tx>
          <c:marker>
            <c:symbol val="none"/>
          </c:marker>
          <c:cat>
            <c:numRef>
              <c:f>[0]!chrtyears2</c:f>
              <c:numCache>
                <c:formatCode>General</c:formatCode>
                <c:ptCount val="1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numCache>
            </c:numRef>
          </c:cat>
          <c:val>
            <c:numRef>
              <c:f>[0]!chrtcountry11</c:f>
              <c:numCache>
                <c:formatCode>[&lt;1000]#,##0.0;#,##0</c:formatCode>
                <c:ptCount val="17"/>
                <c:pt idx="0">
                  <c:v>98.2</c:v>
                </c:pt>
                <c:pt idx="1">
                  <c:v>97.1</c:v>
                </c:pt>
                <c:pt idx="2">
                  <c:v>96.6</c:v>
                </c:pt>
                <c:pt idx="3">
                  <c:v>94.7</c:v>
                </c:pt>
                <c:pt idx="4">
                  <c:v>98.2</c:v>
                </c:pt>
                <c:pt idx="5">
                  <c:v>102.8</c:v>
                </c:pt>
                <c:pt idx="6">
                  <c:v>101.4</c:v>
                </c:pt>
                <c:pt idx="7">
                  <c:v>100</c:v>
                </c:pt>
                <c:pt idx="8">
                  <c:v>97.6</c:v>
                </c:pt>
                <c:pt idx="9">
                  <c:v>94.6</c:v>
                </c:pt>
                <c:pt idx="10">
                  <c:v>92</c:v>
                </c:pt>
                <c:pt idx="11">
                  <c:v>95.7</c:v>
                </c:pt>
                <c:pt idx="12">
                  <c:v>94.9</c:v>
                </c:pt>
                <c:pt idx="13">
                  <c:v>95.1</c:v>
                </c:pt>
                <c:pt idx="14">
                  <c:v>91.1</c:v>
                </c:pt>
                <c:pt idx="15">
                  <c:v>87.1</c:v>
                </c:pt>
                <c:pt idx="16">
                  <c:v>#N/A</c:v>
                </c:pt>
              </c:numCache>
            </c:numRef>
          </c:val>
          <c:smooth val="0"/>
          <c:extLst>
            <c:ext xmlns:c16="http://schemas.microsoft.com/office/drawing/2014/chart" uri="{C3380CC4-5D6E-409C-BE32-E72D297353CC}">
              <c16:uniqueId val="{00000000-94DC-4BD9-A39F-49725ADF03A8}"/>
            </c:ext>
          </c:extLst>
        </c:ser>
        <c:ser>
          <c:idx val="1"/>
          <c:order val="1"/>
          <c:tx>
            <c:strRef>
              <c:f>LineCharts!$E$7</c:f>
              <c:strCache>
                <c:ptCount val="1"/>
                <c:pt idx="0">
                  <c:v>ΕΕ (28 χώρες)</c:v>
                </c:pt>
              </c:strCache>
            </c:strRef>
          </c:tx>
          <c:marker>
            <c:symbol val="none"/>
          </c:marker>
          <c:cat>
            <c:numRef>
              <c:f>[0]!chrtyears2</c:f>
              <c:numCache>
                <c:formatCode>General</c:formatCode>
                <c:ptCount val="1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numCache>
            </c:numRef>
          </c:cat>
          <c:val>
            <c:numRef>
              <c:f>[0]!chrtcountry12</c:f>
              <c:numCache>
                <c:formatCode>[&lt;1000]#,##0.0;#,##0</c:formatCode>
                <c:ptCount val="17"/>
                <c:pt idx="0">
                  <c:v>#N/A</c:v>
                </c:pt>
                <c:pt idx="1">
                  <c:v>#N/A</c:v>
                </c:pt>
                <c:pt idx="2">
                  <c:v>103.7</c:v>
                </c:pt>
                <c:pt idx="3">
                  <c:v>103.8</c:v>
                </c:pt>
                <c:pt idx="4">
                  <c:v>102.6</c:v>
                </c:pt>
                <c:pt idx="5">
                  <c:v>102.3</c:v>
                </c:pt>
                <c:pt idx="6">
                  <c:v>100.8</c:v>
                </c:pt>
                <c:pt idx="7">
                  <c:v>100</c:v>
                </c:pt>
                <c:pt idx="8">
                  <c:v>98.9</c:v>
                </c:pt>
                <c:pt idx="9">
                  <c:v>98</c:v>
                </c:pt>
                <c:pt idx="10">
                  <c:v>99</c:v>
                </c:pt>
                <c:pt idx="11">
                  <c:v>102.2</c:v>
                </c:pt>
                <c:pt idx="12">
                  <c:v>100.7</c:v>
                </c:pt>
                <c:pt idx="13">
                  <c:v>100</c:v>
                </c:pt>
                <c:pt idx="14">
                  <c:v>100.7</c:v>
                </c:pt>
                <c:pt idx="15">
                  <c:v>100.3</c:v>
                </c:pt>
                <c:pt idx="16">
                  <c:v>#N/A</c:v>
                </c:pt>
              </c:numCache>
            </c:numRef>
          </c:val>
          <c:smooth val="0"/>
          <c:extLst>
            <c:ext xmlns:c16="http://schemas.microsoft.com/office/drawing/2014/chart" uri="{C3380CC4-5D6E-409C-BE32-E72D297353CC}">
              <c16:uniqueId val="{00000001-94DC-4BD9-A39F-49725ADF03A8}"/>
            </c:ext>
          </c:extLst>
        </c:ser>
        <c:ser>
          <c:idx val="2"/>
          <c:order val="2"/>
          <c:tx>
            <c:strRef>
              <c:f>LineCharts!$G$7</c:f>
              <c:strCache>
                <c:ptCount val="1"/>
                <c:pt idx="0">
                  <c:v>Ελλάδα</c:v>
                </c:pt>
              </c:strCache>
            </c:strRef>
          </c:tx>
          <c:marker>
            <c:symbol val="none"/>
          </c:marker>
          <c:cat>
            <c:numRef>
              <c:f>[0]!chrtyears2</c:f>
              <c:numCache>
                <c:formatCode>General</c:formatCode>
                <c:ptCount val="1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numCache>
            </c:numRef>
          </c:cat>
          <c:val>
            <c:numRef>
              <c:f>[0]!chrtcountry13</c:f>
              <c:numCache>
                <c:formatCode>[&lt;1000]#,##0.0;#,##0</c:formatCode>
                <c:ptCount val="17"/>
                <c:pt idx="0">
                  <c:v>#N/A</c:v>
                </c:pt>
                <c:pt idx="1">
                  <c:v>#N/A</c:v>
                </c:pt>
                <c:pt idx="2">
                  <c:v>97.7</c:v>
                </c:pt>
                <c:pt idx="3">
                  <c:v>94.5</c:v>
                </c:pt>
                <c:pt idx="4">
                  <c:v>100.6</c:v>
                </c:pt>
                <c:pt idx="5">
                  <c:v>98.3</c:v>
                </c:pt>
                <c:pt idx="6">
                  <c:v>97.6</c:v>
                </c:pt>
                <c:pt idx="7">
                  <c:v>100</c:v>
                </c:pt>
                <c:pt idx="8">
                  <c:v>96.6</c:v>
                </c:pt>
                <c:pt idx="9">
                  <c:v>95.9</c:v>
                </c:pt>
                <c:pt idx="10">
                  <c:v>96.2</c:v>
                </c:pt>
                <c:pt idx="11">
                  <c:v>99.9</c:v>
                </c:pt>
                <c:pt idx="12">
                  <c:v>98.6</c:v>
                </c:pt>
                <c:pt idx="13">
                  <c:v>95.8</c:v>
                </c:pt>
                <c:pt idx="14">
                  <c:v>91.2</c:v>
                </c:pt>
                <c:pt idx="15">
                  <c:v>86.8</c:v>
                </c:pt>
                <c:pt idx="16">
                  <c:v>#N/A</c:v>
                </c:pt>
              </c:numCache>
            </c:numRef>
          </c:val>
          <c:smooth val="0"/>
          <c:extLst>
            <c:ext xmlns:c16="http://schemas.microsoft.com/office/drawing/2014/chart" uri="{C3380CC4-5D6E-409C-BE32-E72D297353CC}">
              <c16:uniqueId val="{00000002-94DC-4BD9-A39F-49725ADF03A8}"/>
            </c:ext>
          </c:extLst>
        </c:ser>
        <c:ser>
          <c:idx val="3"/>
          <c:order val="3"/>
          <c:tx>
            <c:strRef>
              <c:f>LineCharts!$I$7</c:f>
              <c:strCache>
                <c:ptCount val="1"/>
                <c:pt idx="0">
                  <c:v>Ισπανία</c:v>
                </c:pt>
              </c:strCache>
            </c:strRef>
          </c:tx>
          <c:marker>
            <c:symbol val="none"/>
          </c:marker>
          <c:cat>
            <c:numRef>
              <c:f>[0]!chrtyears2</c:f>
              <c:numCache>
                <c:formatCode>General</c:formatCode>
                <c:ptCount val="1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numCache>
            </c:numRef>
          </c:cat>
          <c:val>
            <c:numRef>
              <c:f>[0]!chrtcountry14</c:f>
              <c:numCache>
                <c:formatCode>[&lt;1000]#,##0.0;#,##0</c:formatCode>
                <c:ptCount val="17"/>
                <c:pt idx="0">
                  <c:v>#N/A</c:v>
                </c:pt>
                <c:pt idx="1">
                  <c:v>#N/A</c:v>
                </c:pt>
                <c:pt idx="2">
                  <c:v>106.3</c:v>
                </c:pt>
                <c:pt idx="3">
                  <c:v>105.2</c:v>
                </c:pt>
                <c:pt idx="4">
                  <c:v>103.9</c:v>
                </c:pt>
                <c:pt idx="5">
                  <c:v>102.5</c:v>
                </c:pt>
                <c:pt idx="6">
                  <c:v>101</c:v>
                </c:pt>
                <c:pt idx="7">
                  <c:v>100</c:v>
                </c:pt>
                <c:pt idx="8">
                  <c:v>99</c:v>
                </c:pt>
                <c:pt idx="9">
                  <c:v>99.9</c:v>
                </c:pt>
                <c:pt idx="10">
                  <c:v>103</c:v>
                </c:pt>
                <c:pt idx="11">
                  <c:v>104.4</c:v>
                </c:pt>
                <c:pt idx="12">
                  <c:v>102.5</c:v>
                </c:pt>
                <c:pt idx="13">
                  <c:v>101.5</c:v>
                </c:pt>
                <c:pt idx="14">
                  <c:v>98.5</c:v>
                </c:pt>
                <c:pt idx="15">
                  <c:v>96.3</c:v>
                </c:pt>
                <c:pt idx="16">
                  <c:v>#N/A</c:v>
                </c:pt>
              </c:numCache>
            </c:numRef>
          </c:val>
          <c:smooth val="0"/>
          <c:extLst>
            <c:ext xmlns:c16="http://schemas.microsoft.com/office/drawing/2014/chart" uri="{C3380CC4-5D6E-409C-BE32-E72D297353CC}">
              <c16:uniqueId val="{00000003-94DC-4BD9-A39F-49725ADF03A8}"/>
            </c:ext>
          </c:extLst>
        </c:ser>
        <c:ser>
          <c:idx val="4"/>
          <c:order val="4"/>
          <c:tx>
            <c:strRef>
              <c:f>LineCharts!$K$7</c:f>
              <c:strCache>
                <c:ptCount val="1"/>
                <c:pt idx="0">
                  <c:v>Μάλτα</c:v>
                </c:pt>
              </c:strCache>
            </c:strRef>
          </c:tx>
          <c:marker>
            <c:symbol val="none"/>
          </c:marker>
          <c:cat>
            <c:numRef>
              <c:f>[0]!chrtyears2</c:f>
              <c:numCache>
                <c:formatCode>General</c:formatCode>
                <c:ptCount val="1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numCache>
            </c:numRef>
          </c:cat>
          <c:val>
            <c:numRef>
              <c:f>[0]!chrtcountry15</c:f>
              <c:numCache>
                <c:formatCode>[&lt;1000]#,##0.0;#,##0</c:formatCode>
                <c:ptCount val="17"/>
                <c:pt idx="0">
                  <c:v>101.7</c:v>
                </c:pt>
                <c:pt idx="1">
                  <c:v>99.9</c:v>
                </c:pt>
                <c:pt idx="2">
                  <c:v>96.2</c:v>
                </c:pt>
                <c:pt idx="3">
                  <c:v>100.5</c:v>
                </c:pt>
                <c:pt idx="4">
                  <c:v>100.1</c:v>
                </c:pt>
                <c:pt idx="5">
                  <c:v>101.8</c:v>
                </c:pt>
                <c:pt idx="6">
                  <c:v>102.9</c:v>
                </c:pt>
                <c:pt idx="7">
                  <c:v>100</c:v>
                </c:pt>
                <c:pt idx="8">
                  <c:v>100.7</c:v>
                </c:pt>
                <c:pt idx="9">
                  <c:v>99.2</c:v>
                </c:pt>
                <c:pt idx="10">
                  <c:v>99.1</c:v>
                </c:pt>
                <c:pt idx="11">
                  <c:v>102.2</c:v>
                </c:pt>
                <c:pt idx="12">
                  <c:v>97.7</c:v>
                </c:pt>
                <c:pt idx="13">
                  <c:v>98.4</c:v>
                </c:pt>
                <c:pt idx="14">
                  <c:v>100.4</c:v>
                </c:pt>
                <c:pt idx="15">
                  <c:v>99.1</c:v>
                </c:pt>
                <c:pt idx="16">
                  <c:v>#N/A</c:v>
                </c:pt>
              </c:numCache>
            </c:numRef>
          </c:val>
          <c:smooth val="0"/>
          <c:extLst>
            <c:ext xmlns:c16="http://schemas.microsoft.com/office/drawing/2014/chart" uri="{C3380CC4-5D6E-409C-BE32-E72D297353CC}">
              <c16:uniqueId val="{00000004-94DC-4BD9-A39F-49725ADF03A8}"/>
            </c:ext>
          </c:extLst>
        </c:ser>
        <c:dLbls>
          <c:showLegendKey val="0"/>
          <c:showVal val="0"/>
          <c:showCatName val="0"/>
          <c:showSerName val="0"/>
          <c:showPercent val="0"/>
          <c:showBubbleSize val="0"/>
        </c:dLbls>
        <c:smooth val="0"/>
        <c:axId val="128825216"/>
        <c:axId val="128826752"/>
      </c:lineChart>
      <c:catAx>
        <c:axId val="128825216"/>
        <c:scaling>
          <c:orientation val="minMax"/>
        </c:scaling>
        <c:delete val="0"/>
        <c:axPos val="b"/>
        <c:numFmt formatCode="General" sourceLinked="1"/>
        <c:majorTickMark val="out"/>
        <c:minorTickMark val="none"/>
        <c:tickLblPos val="low"/>
        <c:txPr>
          <a:bodyPr/>
          <a:lstStyle/>
          <a:p>
            <a:pPr>
              <a:defRPr lang="en-US"/>
            </a:pPr>
            <a:endParaRPr lang="en-US"/>
          </a:p>
        </c:txPr>
        <c:crossAx val="128826752"/>
        <c:crosses val="autoZero"/>
        <c:auto val="1"/>
        <c:lblAlgn val="ctr"/>
        <c:lblOffset val="100"/>
        <c:noMultiLvlLbl val="0"/>
      </c:catAx>
      <c:valAx>
        <c:axId val="128826752"/>
        <c:scaling>
          <c:orientation val="minMax"/>
        </c:scaling>
        <c:delete val="0"/>
        <c:axPos val="l"/>
        <c:majorGridlines/>
        <c:numFmt formatCode="[&lt;1000]#,##0.0;#,##0" sourceLinked="1"/>
        <c:majorTickMark val="out"/>
        <c:minorTickMark val="none"/>
        <c:tickLblPos val="nextTo"/>
        <c:txPr>
          <a:bodyPr/>
          <a:lstStyle/>
          <a:p>
            <a:pPr>
              <a:defRPr lang="en-US"/>
            </a:pPr>
            <a:endParaRPr lang="en-US"/>
          </a:p>
        </c:txPr>
        <c:crossAx val="128825216"/>
        <c:crosses val="autoZero"/>
        <c:crossBetween val="between"/>
      </c:valAx>
      <c:spPr>
        <a:gradFill>
          <a:gsLst>
            <a:gs pos="0">
              <a:srgbClr val="FFEFD1"/>
            </a:gs>
            <a:gs pos="64999">
              <a:srgbClr val="F0EBD5"/>
            </a:gs>
            <a:gs pos="100000">
              <a:srgbClr val="D1C39F"/>
            </a:gs>
          </a:gsLst>
          <a:lin ang="5400000" scaled="0"/>
        </a:gradFill>
      </c:spPr>
    </c:plotArea>
    <c:legend>
      <c:legendPos val="b"/>
      <c:overlay val="0"/>
      <c:txPr>
        <a:bodyPr/>
        <a:lstStyle/>
        <a:p>
          <a:pPr>
            <a:defRPr lang="en-US"/>
          </a:pPr>
          <a:endParaRPr lang="en-US"/>
        </a:p>
      </c:txPr>
    </c:legend>
    <c:plotVisOnly val="1"/>
    <c:dispBlanksAs val="gap"/>
    <c:showDLblsOverMax val="0"/>
  </c:chart>
  <c:printSettings>
    <c:headerFooter/>
    <c:pageMargins b="0.7500000000000121" l="0.70000000000000062" r="0.70000000000000062" t="0.7500000000000121"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LineCharts!$C$7</c:f>
              <c:strCache>
                <c:ptCount val="1"/>
                <c:pt idx="0">
                  <c:v>Κύπρος</c:v>
                </c:pt>
              </c:strCache>
            </c:strRef>
          </c:tx>
          <c:dLbls>
            <c:spPr>
              <a:noFill/>
              <a:ln>
                <a:noFill/>
              </a:ln>
              <a:effectLst/>
            </c:spPr>
            <c:txPr>
              <a:bodyPr/>
              <a:lstStyle/>
              <a:p>
                <a:pPr>
                  <a:defRPr lang="en-US"/>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[0]!chrtyears2</c:f>
              <c:numCache>
                <c:formatCode>General</c:formatCode>
                <c:ptCount val="1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numCache>
            </c:numRef>
          </c:cat>
          <c:val>
            <c:numRef>
              <c:f>[0]!chrtcountry11</c:f>
              <c:numCache>
                <c:formatCode>[&lt;1000]#,##0.0;#,##0</c:formatCode>
                <c:ptCount val="17"/>
                <c:pt idx="0">
                  <c:v>98.2</c:v>
                </c:pt>
                <c:pt idx="1">
                  <c:v>97.1</c:v>
                </c:pt>
                <c:pt idx="2">
                  <c:v>96.6</c:v>
                </c:pt>
                <c:pt idx="3">
                  <c:v>94.7</c:v>
                </c:pt>
                <c:pt idx="4">
                  <c:v>98.2</c:v>
                </c:pt>
                <c:pt idx="5">
                  <c:v>102.8</c:v>
                </c:pt>
                <c:pt idx="6">
                  <c:v>101.4</c:v>
                </c:pt>
                <c:pt idx="7">
                  <c:v>100</c:v>
                </c:pt>
                <c:pt idx="8">
                  <c:v>97.6</c:v>
                </c:pt>
                <c:pt idx="9">
                  <c:v>94.6</c:v>
                </c:pt>
                <c:pt idx="10">
                  <c:v>92</c:v>
                </c:pt>
                <c:pt idx="11">
                  <c:v>95.7</c:v>
                </c:pt>
                <c:pt idx="12">
                  <c:v>94.9</c:v>
                </c:pt>
                <c:pt idx="13">
                  <c:v>95.1</c:v>
                </c:pt>
                <c:pt idx="14">
                  <c:v>91.1</c:v>
                </c:pt>
                <c:pt idx="15">
                  <c:v>87.1</c:v>
                </c:pt>
                <c:pt idx="16">
                  <c:v>#N/A</c:v>
                </c:pt>
              </c:numCache>
            </c:numRef>
          </c:val>
          <c:smooth val="0"/>
          <c:extLst>
            <c:ext xmlns:c16="http://schemas.microsoft.com/office/drawing/2014/chart" uri="{C3380CC4-5D6E-409C-BE32-E72D297353CC}">
              <c16:uniqueId val="{00000000-693F-4D08-94F2-E0EEDF3E64D5}"/>
            </c:ext>
          </c:extLst>
        </c:ser>
        <c:ser>
          <c:idx val="1"/>
          <c:order val="1"/>
          <c:tx>
            <c:strRef>
              <c:f>LineCharts!$E$7</c:f>
              <c:strCache>
                <c:ptCount val="1"/>
                <c:pt idx="0">
                  <c:v>ΕΕ (28 χώρες)</c:v>
                </c:pt>
              </c:strCache>
            </c:strRef>
          </c:tx>
          <c:dLbls>
            <c:spPr>
              <a:noFill/>
              <a:ln>
                <a:noFill/>
              </a:ln>
              <a:effectLst/>
            </c:spPr>
            <c:txPr>
              <a:bodyPr/>
              <a:lstStyle/>
              <a:p>
                <a:pPr>
                  <a:defRPr lang="en-US"/>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[0]!chrtyears2</c:f>
              <c:numCache>
                <c:formatCode>General</c:formatCode>
                <c:ptCount val="17"/>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numCache>
            </c:numRef>
          </c:cat>
          <c:val>
            <c:numRef>
              <c:f>[0]!chrtcountry12</c:f>
              <c:numCache>
                <c:formatCode>[&lt;1000]#,##0.0;#,##0</c:formatCode>
                <c:ptCount val="17"/>
                <c:pt idx="0">
                  <c:v>#N/A</c:v>
                </c:pt>
                <c:pt idx="1">
                  <c:v>#N/A</c:v>
                </c:pt>
                <c:pt idx="2">
                  <c:v>103.7</c:v>
                </c:pt>
                <c:pt idx="3">
                  <c:v>103.8</c:v>
                </c:pt>
                <c:pt idx="4">
                  <c:v>102.6</c:v>
                </c:pt>
                <c:pt idx="5">
                  <c:v>102.3</c:v>
                </c:pt>
                <c:pt idx="6">
                  <c:v>100.8</c:v>
                </c:pt>
                <c:pt idx="7">
                  <c:v>100</c:v>
                </c:pt>
                <c:pt idx="8">
                  <c:v>98.9</c:v>
                </c:pt>
                <c:pt idx="9">
                  <c:v>98</c:v>
                </c:pt>
                <c:pt idx="10">
                  <c:v>99</c:v>
                </c:pt>
                <c:pt idx="11">
                  <c:v>102.2</c:v>
                </c:pt>
                <c:pt idx="12">
                  <c:v>100.7</c:v>
                </c:pt>
                <c:pt idx="13">
                  <c:v>100</c:v>
                </c:pt>
                <c:pt idx="14">
                  <c:v>100.7</c:v>
                </c:pt>
                <c:pt idx="15">
                  <c:v>100.3</c:v>
                </c:pt>
                <c:pt idx="16">
                  <c:v>#N/A</c:v>
                </c:pt>
              </c:numCache>
            </c:numRef>
          </c:val>
          <c:smooth val="0"/>
          <c:extLst>
            <c:ext xmlns:c16="http://schemas.microsoft.com/office/drawing/2014/chart" uri="{C3380CC4-5D6E-409C-BE32-E72D297353CC}">
              <c16:uniqueId val="{00000001-693F-4D08-94F2-E0EEDF3E64D5}"/>
            </c:ext>
          </c:extLst>
        </c:ser>
        <c:dLbls>
          <c:showLegendKey val="0"/>
          <c:showVal val="0"/>
          <c:showCatName val="0"/>
          <c:showSerName val="0"/>
          <c:showPercent val="0"/>
          <c:showBubbleSize val="0"/>
        </c:dLbls>
        <c:marker val="1"/>
        <c:smooth val="0"/>
        <c:axId val="120881536"/>
        <c:axId val="120883072"/>
      </c:lineChart>
      <c:catAx>
        <c:axId val="120881536"/>
        <c:scaling>
          <c:orientation val="minMax"/>
        </c:scaling>
        <c:delete val="0"/>
        <c:axPos val="b"/>
        <c:numFmt formatCode="General" sourceLinked="1"/>
        <c:majorTickMark val="out"/>
        <c:minorTickMark val="none"/>
        <c:tickLblPos val="low"/>
        <c:txPr>
          <a:bodyPr/>
          <a:lstStyle/>
          <a:p>
            <a:pPr>
              <a:defRPr lang="en-US"/>
            </a:pPr>
            <a:endParaRPr lang="en-US"/>
          </a:p>
        </c:txPr>
        <c:crossAx val="120883072"/>
        <c:crosses val="autoZero"/>
        <c:auto val="1"/>
        <c:lblAlgn val="ctr"/>
        <c:lblOffset val="100"/>
        <c:noMultiLvlLbl val="0"/>
      </c:catAx>
      <c:valAx>
        <c:axId val="120883072"/>
        <c:scaling>
          <c:orientation val="minMax"/>
        </c:scaling>
        <c:delete val="0"/>
        <c:axPos val="l"/>
        <c:majorGridlines/>
        <c:numFmt formatCode="[&lt;1000]#,##0.0;#,##0" sourceLinked="1"/>
        <c:majorTickMark val="out"/>
        <c:minorTickMark val="none"/>
        <c:tickLblPos val="nextTo"/>
        <c:txPr>
          <a:bodyPr/>
          <a:lstStyle/>
          <a:p>
            <a:pPr>
              <a:defRPr lang="en-US"/>
            </a:pPr>
            <a:endParaRPr lang="en-US"/>
          </a:p>
        </c:txPr>
        <c:crossAx val="120881536"/>
        <c:crosses val="autoZero"/>
        <c:crossBetween val="between"/>
      </c:valAx>
      <c:spPr>
        <a:gradFill>
          <a:gsLst>
            <a:gs pos="0">
              <a:srgbClr val="FFEFD1"/>
            </a:gs>
            <a:gs pos="64999">
              <a:srgbClr val="F0EBD5"/>
            </a:gs>
            <a:gs pos="100000">
              <a:srgbClr val="D1C39F"/>
            </a:gs>
          </a:gsLst>
          <a:lin ang="5400000" scaled="0"/>
        </a:gradFill>
      </c:spPr>
    </c:plotArea>
    <c:legend>
      <c:legendPos val="b"/>
      <c:overlay val="0"/>
      <c:txPr>
        <a:bodyPr/>
        <a:lstStyle/>
        <a:p>
          <a:pPr>
            <a:defRPr lang="en-US"/>
          </a:pPr>
          <a:endParaRPr lang="en-US"/>
        </a:p>
      </c:txPr>
    </c:legend>
    <c:plotVisOnly val="1"/>
    <c:dispBlanksAs val="gap"/>
    <c:showDLblsOverMax val="0"/>
  </c:chart>
  <c:printSettings>
    <c:headerFooter/>
    <c:pageMargins b="0.7500000000000121" l="0.70000000000000062" r="0.70000000000000062" t="0.7500000000000121"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ColumnCharts!$C$7</c:f>
              <c:strCache>
                <c:ptCount val="1"/>
                <c:pt idx="0">
                  <c:v>Τσεχία</c:v>
                </c:pt>
              </c:strCache>
            </c:strRef>
          </c:tx>
          <c:spPr>
            <a:ln>
              <a:solidFill>
                <a:schemeClr val="tx1"/>
              </a:solidFill>
            </a:ln>
          </c:spPr>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[0]!chrtyears3</c:f>
              <c:numCache>
                <c:formatCode>General</c:formatCode>
                <c:ptCount val="1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numCache>
            </c:numRef>
          </c:cat>
          <c:val>
            <c:numRef>
              <c:f>[0]!chrtcountry21</c:f>
              <c:numCache>
                <c:formatCode>General</c:formatCode>
                <c:ptCount val="19"/>
                <c:pt idx="0">
                  <c:v>94.8</c:v>
                </c:pt>
                <c:pt idx="1">
                  <c:v>97.2</c:v>
                </c:pt>
                <c:pt idx="2">
                  <c:v>94.9</c:v>
                </c:pt>
                <c:pt idx="3">
                  <c:v>94.6</c:v>
                </c:pt>
                <c:pt idx="4">
                  <c:v>95.8</c:v>
                </c:pt>
                <c:pt idx="5">
                  <c:v>96</c:v>
                </c:pt>
                <c:pt idx="6">
                  <c:v>99.3</c:v>
                </c:pt>
                <c:pt idx="7">
                  <c:v>101.5</c:v>
                </c:pt>
                <c:pt idx="8">
                  <c:v>100.4</c:v>
                </c:pt>
                <c:pt idx="9">
                  <c:v>100</c:v>
                </c:pt>
                <c:pt idx="10">
                  <c:v>99.9</c:v>
                </c:pt>
                <c:pt idx="11">
                  <c:v>99.2</c:v>
                </c:pt>
                <c:pt idx="12">
                  <c:v>100.6</c:v>
                </c:pt>
                <c:pt idx="13">
                  <c:v>100.6</c:v>
                </c:pt>
                <c:pt idx="14">
                  <c:v>101.8</c:v>
                </c:pt>
                <c:pt idx="15">
                  <c:v>103.2</c:v>
                </c:pt>
                <c:pt idx="16">
                  <c:v>105</c:v>
                </c:pt>
                <c:pt idx="17">
                  <c:v>102.9</c:v>
                </c:pt>
                <c:pt idx="18">
                  <c:v>#N/A</c:v>
                </c:pt>
              </c:numCache>
            </c:numRef>
          </c:val>
          <c:extLst>
            <c:ext xmlns:c16="http://schemas.microsoft.com/office/drawing/2014/chart" uri="{C3380CC4-5D6E-409C-BE32-E72D297353CC}">
              <c16:uniqueId val="{00000000-291B-44F5-8EE1-6CCED892A7C6}"/>
            </c:ext>
          </c:extLst>
        </c:ser>
        <c:ser>
          <c:idx val="1"/>
          <c:order val="1"/>
          <c:tx>
            <c:strRef>
              <c:f>ColumnCharts!$D$7</c:f>
              <c:strCache>
                <c:ptCount val="1"/>
                <c:pt idx="0">
                  <c:v>Τσεχία</c:v>
                </c:pt>
              </c:strCache>
            </c:strRef>
          </c:tx>
          <c:invertIfNegative val="0"/>
          <c:cat>
            <c:numRef>
              <c:f>[0]!chrtyears3</c:f>
              <c:numCache>
                <c:formatCode>General</c:formatCode>
                <c:ptCount val="1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numCache>
            </c:numRef>
          </c:cat>
          <c:val>
            <c:numRef>
              <c:f>ColumnCharts!$D$8:$D$28</c:f>
            </c:numRef>
          </c:val>
          <c:extLst>
            <c:ext xmlns:c16="http://schemas.microsoft.com/office/drawing/2014/chart" uri="{C3380CC4-5D6E-409C-BE32-E72D297353CC}">
              <c16:uniqueId val="{00000001-291B-44F5-8EE1-6CCED892A7C6}"/>
            </c:ext>
          </c:extLst>
        </c:ser>
        <c:dLbls>
          <c:showLegendKey val="0"/>
          <c:showVal val="0"/>
          <c:showCatName val="0"/>
          <c:showSerName val="0"/>
          <c:showPercent val="0"/>
          <c:showBubbleSize val="0"/>
        </c:dLbls>
        <c:gapWidth val="150"/>
        <c:axId val="120941184"/>
        <c:axId val="120959360"/>
      </c:barChart>
      <c:catAx>
        <c:axId val="120941184"/>
        <c:scaling>
          <c:orientation val="minMax"/>
        </c:scaling>
        <c:delete val="0"/>
        <c:axPos val="b"/>
        <c:numFmt formatCode="General" sourceLinked="1"/>
        <c:majorTickMark val="out"/>
        <c:minorTickMark val="none"/>
        <c:tickLblPos val="nextTo"/>
        <c:txPr>
          <a:bodyPr/>
          <a:lstStyle/>
          <a:p>
            <a:pPr>
              <a:defRPr lang="en-US"/>
            </a:pPr>
            <a:endParaRPr lang="en-US"/>
          </a:p>
        </c:txPr>
        <c:crossAx val="120959360"/>
        <c:crosses val="autoZero"/>
        <c:auto val="1"/>
        <c:lblAlgn val="ctr"/>
        <c:lblOffset val="100"/>
        <c:noMultiLvlLbl val="0"/>
      </c:catAx>
      <c:valAx>
        <c:axId val="120959360"/>
        <c:scaling>
          <c:orientation val="minMax"/>
        </c:scaling>
        <c:delete val="0"/>
        <c:axPos val="l"/>
        <c:majorGridlines/>
        <c:numFmt formatCode="General" sourceLinked="1"/>
        <c:majorTickMark val="out"/>
        <c:minorTickMark val="none"/>
        <c:tickLblPos val="nextTo"/>
        <c:txPr>
          <a:bodyPr/>
          <a:lstStyle/>
          <a:p>
            <a:pPr>
              <a:defRPr lang="en-US"/>
            </a:pPr>
            <a:endParaRPr lang="en-US"/>
          </a:p>
        </c:txPr>
        <c:crossAx val="120941184"/>
        <c:crosses val="autoZero"/>
        <c:crossBetween val="between"/>
      </c:valAx>
      <c:spPr>
        <a:gradFill>
          <a:gsLst>
            <a:gs pos="0">
              <a:srgbClr val="FFEFD1"/>
            </a:gs>
            <a:gs pos="64999">
              <a:srgbClr val="F0EBD5"/>
            </a:gs>
            <a:gs pos="100000">
              <a:srgbClr val="D1C39F"/>
            </a:gs>
          </a:gsLst>
          <a:lin ang="5400000" scaled="0"/>
        </a:gradFill>
      </c:spPr>
    </c:plotArea>
    <c:plotVisOnly val="1"/>
    <c:dispBlanksAs val="gap"/>
    <c:showDLblsOverMax val="0"/>
  </c:chart>
  <c:printSettings>
    <c:headerFooter/>
    <c:pageMargins b="0.7500000000000121" l="0.70000000000000062" r="0.70000000000000062" t="0.750000000000012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Contribution1!$C$7</c:f>
              <c:strCache>
                <c:ptCount val="1"/>
                <c:pt idx="0">
                  <c:v>Πρωτογενής Τομέας</c:v>
                </c:pt>
              </c:strCache>
            </c:strRef>
          </c:tx>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Contribution1!$B$8:$B$11</c:f>
              <c:numCache>
                <c:formatCode>General</c:formatCode>
                <c:ptCount val="4"/>
                <c:pt idx="0">
                  <c:v>1996</c:v>
                </c:pt>
                <c:pt idx="1">
                  <c:v>2002</c:v>
                </c:pt>
                <c:pt idx="2">
                  <c:v>2008</c:v>
                </c:pt>
                <c:pt idx="3">
                  <c:v>2015</c:v>
                </c:pt>
              </c:numCache>
            </c:numRef>
          </c:cat>
          <c:val>
            <c:numRef>
              <c:f>Contribution1!$C$8:$C$11</c:f>
              <c:numCache>
                <c:formatCode>0.0%</c:formatCode>
                <c:ptCount val="4"/>
                <c:pt idx="0">
                  <c:v>4.65524944559347E-2</c:v>
                </c:pt>
                <c:pt idx="1">
                  <c:v>3.8353244724027846E-2</c:v>
                </c:pt>
                <c:pt idx="2">
                  <c:v>2.5653059986223196E-2</c:v>
                </c:pt>
                <c:pt idx="3">
                  <c:v>2.4986618135103306E-2</c:v>
                </c:pt>
              </c:numCache>
            </c:numRef>
          </c:val>
          <c:extLst>
            <c:ext xmlns:c16="http://schemas.microsoft.com/office/drawing/2014/chart" uri="{C3380CC4-5D6E-409C-BE32-E72D297353CC}">
              <c16:uniqueId val="{00000000-953A-4D94-A41B-5EF83CB8C268}"/>
            </c:ext>
          </c:extLst>
        </c:ser>
        <c:ser>
          <c:idx val="1"/>
          <c:order val="1"/>
          <c:tx>
            <c:strRef>
              <c:f>Contribution1!$D$7</c:f>
              <c:strCache>
                <c:ptCount val="1"/>
                <c:pt idx="0">
                  <c:v>Δευτερογενής Τομέας</c:v>
                </c:pt>
              </c:strCache>
            </c:strRef>
          </c:tx>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Contribution1!$B$8:$B$11</c:f>
              <c:numCache>
                <c:formatCode>General</c:formatCode>
                <c:ptCount val="4"/>
                <c:pt idx="0">
                  <c:v>1996</c:v>
                </c:pt>
                <c:pt idx="1">
                  <c:v>2002</c:v>
                </c:pt>
                <c:pt idx="2">
                  <c:v>2008</c:v>
                </c:pt>
                <c:pt idx="3">
                  <c:v>2015</c:v>
                </c:pt>
              </c:numCache>
            </c:numRef>
          </c:cat>
          <c:val>
            <c:numRef>
              <c:f>Contribution1!$D$8:$D$11</c:f>
              <c:numCache>
                <c:formatCode>0.0%</c:formatCode>
                <c:ptCount val="4"/>
                <c:pt idx="0">
                  <c:v>0.21800364760793786</c:v>
                </c:pt>
                <c:pt idx="1">
                  <c:v>0.19580360168845881</c:v>
                </c:pt>
                <c:pt idx="2">
                  <c:v>0.20011230835305269</c:v>
                </c:pt>
                <c:pt idx="3">
                  <c:v>0.10376392501117779</c:v>
                </c:pt>
              </c:numCache>
            </c:numRef>
          </c:val>
          <c:extLst>
            <c:ext xmlns:c16="http://schemas.microsoft.com/office/drawing/2014/chart" uri="{C3380CC4-5D6E-409C-BE32-E72D297353CC}">
              <c16:uniqueId val="{00000001-953A-4D94-A41B-5EF83CB8C268}"/>
            </c:ext>
          </c:extLst>
        </c:ser>
        <c:ser>
          <c:idx val="2"/>
          <c:order val="2"/>
          <c:tx>
            <c:strRef>
              <c:f>Contribution1!$E$7</c:f>
              <c:strCache>
                <c:ptCount val="1"/>
                <c:pt idx="0">
                  <c:v>Τριτογενής Τομέας</c:v>
                </c:pt>
              </c:strCache>
            </c:strRef>
          </c:tx>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Contribution1!$B$8:$B$11</c:f>
              <c:numCache>
                <c:formatCode>General</c:formatCode>
                <c:ptCount val="4"/>
                <c:pt idx="0">
                  <c:v>1996</c:v>
                </c:pt>
                <c:pt idx="1">
                  <c:v>2002</c:v>
                </c:pt>
                <c:pt idx="2">
                  <c:v>2008</c:v>
                </c:pt>
                <c:pt idx="3">
                  <c:v>2015</c:v>
                </c:pt>
              </c:numCache>
            </c:numRef>
          </c:cat>
          <c:val>
            <c:numRef>
              <c:f>Contribution1!$E$8:$E$11</c:f>
              <c:numCache>
                <c:formatCode>0.0%</c:formatCode>
                <c:ptCount val="4"/>
                <c:pt idx="0">
                  <c:v>0.73544521594355028</c:v>
                </c:pt>
                <c:pt idx="1">
                  <c:v>0.76584407705001756</c:v>
                </c:pt>
                <c:pt idx="2">
                  <c:v>0.77423522651428878</c:v>
                </c:pt>
                <c:pt idx="3">
                  <c:v>0.87124693791444419</c:v>
                </c:pt>
              </c:numCache>
            </c:numRef>
          </c:val>
          <c:extLst>
            <c:ext xmlns:c16="http://schemas.microsoft.com/office/drawing/2014/chart" uri="{C3380CC4-5D6E-409C-BE32-E72D297353CC}">
              <c16:uniqueId val="{00000002-953A-4D94-A41B-5EF83CB8C268}"/>
            </c:ext>
          </c:extLst>
        </c:ser>
        <c:dLbls>
          <c:showLegendKey val="0"/>
          <c:showVal val="0"/>
          <c:showCatName val="0"/>
          <c:showSerName val="0"/>
          <c:showPercent val="0"/>
          <c:showBubbleSize val="0"/>
        </c:dLbls>
        <c:gapWidth val="150"/>
        <c:overlap val="100"/>
        <c:axId val="127781120"/>
        <c:axId val="127803392"/>
      </c:barChart>
      <c:catAx>
        <c:axId val="127781120"/>
        <c:scaling>
          <c:orientation val="minMax"/>
        </c:scaling>
        <c:delete val="0"/>
        <c:axPos val="b"/>
        <c:numFmt formatCode="General" sourceLinked="1"/>
        <c:majorTickMark val="out"/>
        <c:minorTickMark val="none"/>
        <c:tickLblPos val="nextTo"/>
        <c:txPr>
          <a:bodyPr/>
          <a:lstStyle/>
          <a:p>
            <a:pPr>
              <a:defRPr lang="en-US"/>
            </a:pPr>
            <a:endParaRPr lang="en-US"/>
          </a:p>
        </c:txPr>
        <c:crossAx val="127803392"/>
        <c:crosses val="autoZero"/>
        <c:auto val="1"/>
        <c:lblAlgn val="ctr"/>
        <c:lblOffset val="100"/>
        <c:noMultiLvlLbl val="0"/>
      </c:catAx>
      <c:valAx>
        <c:axId val="127803392"/>
        <c:scaling>
          <c:orientation val="minMax"/>
        </c:scaling>
        <c:delete val="0"/>
        <c:axPos val="l"/>
        <c:majorGridlines/>
        <c:numFmt formatCode="0%" sourceLinked="1"/>
        <c:majorTickMark val="out"/>
        <c:minorTickMark val="none"/>
        <c:tickLblPos val="nextTo"/>
        <c:txPr>
          <a:bodyPr/>
          <a:lstStyle/>
          <a:p>
            <a:pPr>
              <a:defRPr lang="en-US"/>
            </a:pPr>
            <a:endParaRPr lang="en-US"/>
          </a:p>
        </c:txPr>
        <c:crossAx val="127781120"/>
        <c:crosses val="autoZero"/>
        <c:crossBetween val="between"/>
      </c:valAx>
      <c:spPr>
        <a:gradFill>
          <a:gsLst>
            <a:gs pos="0">
              <a:srgbClr val="FFEFD1"/>
            </a:gs>
            <a:gs pos="64999">
              <a:srgbClr val="F0EBD5"/>
            </a:gs>
            <a:gs pos="100000">
              <a:srgbClr val="D1C39F"/>
            </a:gs>
          </a:gsLst>
          <a:lin ang="5400000" scaled="0"/>
        </a:gradFill>
      </c:spPr>
    </c:plotArea>
    <c:legend>
      <c:legendPos val="b"/>
      <c:overlay val="0"/>
      <c:txPr>
        <a:bodyPr/>
        <a:lstStyle/>
        <a:p>
          <a:pPr>
            <a:defRPr lang="en-US"/>
          </a:pPr>
          <a:endParaRPr lang="en-US"/>
        </a:p>
      </c:txPr>
    </c:legend>
    <c:plotVisOnly val="1"/>
    <c:dispBlanksAs val="gap"/>
    <c:showDLblsOverMax val="0"/>
  </c:chart>
  <c:printSettings>
    <c:headerFooter/>
    <c:pageMargins b="0.7500000000000121" l="0.70000000000000062" r="0.70000000000000062" t="0.7500000000000121"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Contribution1!$F$7</c:f>
              <c:strCache>
                <c:ptCount val="1"/>
                <c:pt idx="0">
                  <c:v>Πρωτογενής Τομέας</c:v>
                </c:pt>
              </c:strCache>
            </c:strRef>
          </c:tx>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Contribution1!$B$8:$B$11</c:f>
              <c:numCache>
                <c:formatCode>General</c:formatCode>
                <c:ptCount val="4"/>
                <c:pt idx="0">
                  <c:v>1996</c:v>
                </c:pt>
                <c:pt idx="1">
                  <c:v>2002</c:v>
                </c:pt>
                <c:pt idx="2">
                  <c:v>2008</c:v>
                </c:pt>
                <c:pt idx="3">
                  <c:v>2015</c:v>
                </c:pt>
              </c:numCache>
            </c:numRef>
          </c:cat>
          <c:val>
            <c:numRef>
              <c:f>Contribution1!$F$8:$F$11</c:f>
              <c:numCache>
                <c:formatCode>0.0%</c:formatCode>
                <c:ptCount val="4"/>
                <c:pt idx="0">
                  <c:v>7.3391596638655465E-2</c:v>
                </c:pt>
                <c:pt idx="1">
                  <c:v>6.306356387495117E-2</c:v>
                </c:pt>
                <c:pt idx="2">
                  <c:v>4.4174659964090653E-2</c:v>
                </c:pt>
                <c:pt idx="3">
                  <c:v>4.097201584087249E-2</c:v>
                </c:pt>
              </c:numCache>
            </c:numRef>
          </c:val>
          <c:extLst>
            <c:ext xmlns:c16="http://schemas.microsoft.com/office/drawing/2014/chart" uri="{C3380CC4-5D6E-409C-BE32-E72D297353CC}">
              <c16:uniqueId val="{00000000-5A36-471A-9BA2-BFB120B5389A}"/>
            </c:ext>
          </c:extLst>
        </c:ser>
        <c:ser>
          <c:idx val="1"/>
          <c:order val="1"/>
          <c:tx>
            <c:strRef>
              <c:f>Contribution1!$G$7</c:f>
              <c:strCache>
                <c:ptCount val="1"/>
                <c:pt idx="0">
                  <c:v>Δευτερογενής Τομέας</c:v>
                </c:pt>
              </c:strCache>
            </c:strRef>
          </c:tx>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Contribution1!$B$8:$B$11</c:f>
              <c:numCache>
                <c:formatCode>General</c:formatCode>
                <c:ptCount val="4"/>
                <c:pt idx="0">
                  <c:v>1996</c:v>
                </c:pt>
                <c:pt idx="1">
                  <c:v>2002</c:v>
                </c:pt>
                <c:pt idx="2">
                  <c:v>2008</c:v>
                </c:pt>
                <c:pt idx="3">
                  <c:v>2015</c:v>
                </c:pt>
              </c:numCache>
            </c:numRef>
          </c:cat>
          <c:val>
            <c:numRef>
              <c:f>Contribution1!$G$8:$G$11</c:f>
              <c:numCache>
                <c:formatCode>0.0%</c:formatCode>
                <c:ptCount val="4"/>
                <c:pt idx="0">
                  <c:v>0.24446890756302522</c:v>
                </c:pt>
                <c:pt idx="1">
                  <c:v>0.20276077287019403</c:v>
                </c:pt>
                <c:pt idx="2">
                  <c:v>0.21075093528335645</c:v>
                </c:pt>
                <c:pt idx="3">
                  <c:v>0.14990773313797179</c:v>
                </c:pt>
              </c:numCache>
            </c:numRef>
          </c:val>
          <c:extLst>
            <c:ext xmlns:c16="http://schemas.microsoft.com/office/drawing/2014/chart" uri="{C3380CC4-5D6E-409C-BE32-E72D297353CC}">
              <c16:uniqueId val="{00000001-5A36-471A-9BA2-BFB120B5389A}"/>
            </c:ext>
          </c:extLst>
        </c:ser>
        <c:ser>
          <c:idx val="2"/>
          <c:order val="2"/>
          <c:tx>
            <c:strRef>
              <c:f>Contribution1!$H$7</c:f>
              <c:strCache>
                <c:ptCount val="1"/>
                <c:pt idx="0">
                  <c:v>Τριτογενής Τομέας</c:v>
                </c:pt>
              </c:strCache>
            </c:strRef>
          </c:tx>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Contribution1!$B$8:$B$11</c:f>
              <c:numCache>
                <c:formatCode>General</c:formatCode>
                <c:ptCount val="4"/>
                <c:pt idx="0">
                  <c:v>1996</c:v>
                </c:pt>
                <c:pt idx="1">
                  <c:v>2002</c:v>
                </c:pt>
                <c:pt idx="2">
                  <c:v>2008</c:v>
                </c:pt>
                <c:pt idx="3">
                  <c:v>2015</c:v>
                </c:pt>
              </c:numCache>
            </c:numRef>
          </c:cat>
          <c:val>
            <c:numRef>
              <c:f>Contribution1!$H$8:$H$11</c:f>
              <c:numCache>
                <c:formatCode>0.0%</c:formatCode>
                <c:ptCount val="4"/>
                <c:pt idx="0">
                  <c:v>0.68213949579831934</c:v>
                </c:pt>
                <c:pt idx="1">
                  <c:v>0.73417566325485484</c:v>
                </c:pt>
                <c:pt idx="2">
                  <c:v>0.74507440475255293</c:v>
                </c:pt>
                <c:pt idx="3">
                  <c:v>0.80912025102115559</c:v>
                </c:pt>
              </c:numCache>
            </c:numRef>
          </c:val>
          <c:extLst>
            <c:ext xmlns:c16="http://schemas.microsoft.com/office/drawing/2014/chart" uri="{C3380CC4-5D6E-409C-BE32-E72D297353CC}">
              <c16:uniqueId val="{00000002-5A36-471A-9BA2-BFB120B5389A}"/>
            </c:ext>
          </c:extLst>
        </c:ser>
        <c:dLbls>
          <c:showLegendKey val="0"/>
          <c:showVal val="0"/>
          <c:showCatName val="0"/>
          <c:showSerName val="0"/>
          <c:showPercent val="0"/>
          <c:showBubbleSize val="0"/>
        </c:dLbls>
        <c:gapWidth val="150"/>
        <c:overlap val="100"/>
        <c:axId val="127838080"/>
        <c:axId val="127839616"/>
      </c:barChart>
      <c:catAx>
        <c:axId val="127838080"/>
        <c:scaling>
          <c:orientation val="minMax"/>
        </c:scaling>
        <c:delete val="0"/>
        <c:axPos val="b"/>
        <c:numFmt formatCode="General" sourceLinked="1"/>
        <c:majorTickMark val="out"/>
        <c:minorTickMark val="none"/>
        <c:tickLblPos val="nextTo"/>
        <c:txPr>
          <a:bodyPr/>
          <a:lstStyle/>
          <a:p>
            <a:pPr>
              <a:defRPr lang="en-US"/>
            </a:pPr>
            <a:endParaRPr lang="en-US"/>
          </a:p>
        </c:txPr>
        <c:crossAx val="127839616"/>
        <c:crosses val="autoZero"/>
        <c:auto val="1"/>
        <c:lblAlgn val="ctr"/>
        <c:lblOffset val="100"/>
        <c:noMultiLvlLbl val="0"/>
      </c:catAx>
      <c:valAx>
        <c:axId val="127839616"/>
        <c:scaling>
          <c:orientation val="minMax"/>
        </c:scaling>
        <c:delete val="0"/>
        <c:axPos val="l"/>
        <c:majorGridlines/>
        <c:numFmt formatCode="0%" sourceLinked="1"/>
        <c:majorTickMark val="out"/>
        <c:minorTickMark val="none"/>
        <c:tickLblPos val="nextTo"/>
        <c:txPr>
          <a:bodyPr/>
          <a:lstStyle/>
          <a:p>
            <a:pPr>
              <a:defRPr lang="en-US"/>
            </a:pPr>
            <a:endParaRPr lang="en-US"/>
          </a:p>
        </c:txPr>
        <c:crossAx val="127838080"/>
        <c:crosses val="autoZero"/>
        <c:crossBetween val="between"/>
      </c:valAx>
      <c:spPr>
        <a:gradFill>
          <a:gsLst>
            <a:gs pos="0">
              <a:srgbClr val="FFEFD1"/>
            </a:gs>
            <a:gs pos="64999">
              <a:srgbClr val="F0EBD5"/>
            </a:gs>
            <a:gs pos="100000">
              <a:srgbClr val="D1C39F"/>
            </a:gs>
          </a:gsLst>
          <a:lin ang="5400000" scaled="0"/>
        </a:gradFill>
      </c:spPr>
    </c:plotArea>
    <c:legend>
      <c:legendPos val="b"/>
      <c:overlay val="0"/>
      <c:txPr>
        <a:bodyPr/>
        <a:lstStyle/>
        <a:p>
          <a:pPr>
            <a:defRPr lang="en-US"/>
          </a:pPr>
          <a:endParaRPr lang="en-US"/>
        </a:p>
      </c:txPr>
    </c:legend>
    <c:plotVisOnly val="1"/>
    <c:dispBlanksAs val="gap"/>
    <c:showDLblsOverMax val="0"/>
  </c:chart>
  <c:printSettings>
    <c:headerFooter/>
    <c:pageMargins b="0.7500000000000121" l="0.70000000000000062" r="0.70000000000000062" t="0.7500000000000121"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Contribution1!$I$7</c:f>
              <c:strCache>
                <c:ptCount val="1"/>
                <c:pt idx="0">
                  <c:v>Πρωτογενής Τομέας</c:v>
                </c:pt>
              </c:strCache>
            </c:strRef>
          </c:tx>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Contribution1!$B$8:$B$11</c:f>
              <c:numCache>
                <c:formatCode>General</c:formatCode>
                <c:ptCount val="4"/>
                <c:pt idx="0">
                  <c:v>1996</c:v>
                </c:pt>
                <c:pt idx="1">
                  <c:v>2002</c:v>
                </c:pt>
                <c:pt idx="2">
                  <c:v>2008</c:v>
                </c:pt>
                <c:pt idx="3">
                  <c:v>2015</c:v>
                </c:pt>
              </c:numCache>
            </c:numRef>
          </c:cat>
          <c:val>
            <c:numRef>
              <c:f>Contribution1!$I$8:$I$11</c:f>
              <c:numCache>
                <c:formatCode>0.0%</c:formatCode>
                <c:ptCount val="4"/>
                <c:pt idx="0">
                  <c:v>0.11191775954298853</c:v>
                </c:pt>
                <c:pt idx="1">
                  <c:v>0.10499587334566481</c:v>
                </c:pt>
                <c:pt idx="2">
                  <c:v>7.5226608273087039E-2</c:v>
                </c:pt>
                <c:pt idx="3">
                  <c:v>6.9326647958939072E-2</c:v>
                </c:pt>
              </c:numCache>
            </c:numRef>
          </c:val>
          <c:extLst>
            <c:ext xmlns:c16="http://schemas.microsoft.com/office/drawing/2014/chart" uri="{C3380CC4-5D6E-409C-BE32-E72D297353CC}">
              <c16:uniqueId val="{00000000-9BA4-4A3C-954E-029D90526CE5}"/>
            </c:ext>
          </c:extLst>
        </c:ser>
        <c:ser>
          <c:idx val="1"/>
          <c:order val="1"/>
          <c:tx>
            <c:strRef>
              <c:f>Contribution1!$J$7</c:f>
              <c:strCache>
                <c:ptCount val="1"/>
                <c:pt idx="0">
                  <c:v>Δευτερογενής Τομέας</c:v>
                </c:pt>
              </c:strCache>
            </c:strRef>
          </c:tx>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Contribution1!$B$8:$B$11</c:f>
              <c:numCache>
                <c:formatCode>General</c:formatCode>
                <c:ptCount val="4"/>
                <c:pt idx="0">
                  <c:v>1996</c:v>
                </c:pt>
                <c:pt idx="1">
                  <c:v>2002</c:v>
                </c:pt>
                <c:pt idx="2">
                  <c:v>2008</c:v>
                </c:pt>
                <c:pt idx="3">
                  <c:v>2015</c:v>
                </c:pt>
              </c:numCache>
            </c:numRef>
          </c:cat>
          <c:val>
            <c:numRef>
              <c:f>Contribution1!$J$8:$J$11</c:f>
              <c:numCache>
                <c:formatCode>0.0%</c:formatCode>
                <c:ptCount val="4"/>
                <c:pt idx="0">
                  <c:v>0.24355944447392608</c:v>
                </c:pt>
                <c:pt idx="1">
                  <c:v>0.2001820192665473</c:v>
                </c:pt>
                <c:pt idx="2">
                  <c:v>0.2072744580815476</c:v>
                </c:pt>
                <c:pt idx="3">
                  <c:v>0.14271914008580744</c:v>
                </c:pt>
              </c:numCache>
            </c:numRef>
          </c:val>
          <c:extLst>
            <c:ext xmlns:c16="http://schemas.microsoft.com/office/drawing/2014/chart" uri="{C3380CC4-5D6E-409C-BE32-E72D297353CC}">
              <c16:uniqueId val="{00000001-9BA4-4A3C-954E-029D90526CE5}"/>
            </c:ext>
          </c:extLst>
        </c:ser>
        <c:ser>
          <c:idx val="2"/>
          <c:order val="2"/>
          <c:tx>
            <c:strRef>
              <c:f>Contribution1!$K$7</c:f>
              <c:strCache>
                <c:ptCount val="1"/>
                <c:pt idx="0">
                  <c:v>Τριτογενής Τομέας</c:v>
                </c:pt>
              </c:strCache>
            </c:strRef>
          </c:tx>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Contribution1!$B$8:$B$11</c:f>
              <c:numCache>
                <c:formatCode>General</c:formatCode>
                <c:ptCount val="4"/>
                <c:pt idx="0">
                  <c:v>1996</c:v>
                </c:pt>
                <c:pt idx="1">
                  <c:v>2002</c:v>
                </c:pt>
                <c:pt idx="2">
                  <c:v>2008</c:v>
                </c:pt>
                <c:pt idx="3">
                  <c:v>2015</c:v>
                </c:pt>
              </c:numCache>
            </c:numRef>
          </c:cat>
          <c:val>
            <c:numRef>
              <c:f>Contribution1!$K$8:$K$11</c:f>
              <c:numCache>
                <c:formatCode>0.0%</c:formatCode>
                <c:ptCount val="4"/>
                <c:pt idx="0">
                  <c:v>0.64452279598308548</c:v>
                </c:pt>
                <c:pt idx="1">
                  <c:v>0.69482210738778771</c:v>
                </c:pt>
                <c:pt idx="2">
                  <c:v>0.71749893364536521</c:v>
                </c:pt>
                <c:pt idx="3">
                  <c:v>0.7879542119552535</c:v>
                </c:pt>
              </c:numCache>
            </c:numRef>
          </c:val>
          <c:extLst>
            <c:ext xmlns:c16="http://schemas.microsoft.com/office/drawing/2014/chart" uri="{C3380CC4-5D6E-409C-BE32-E72D297353CC}">
              <c16:uniqueId val="{00000002-9BA4-4A3C-954E-029D90526CE5}"/>
            </c:ext>
          </c:extLst>
        </c:ser>
        <c:dLbls>
          <c:showLegendKey val="0"/>
          <c:showVal val="0"/>
          <c:showCatName val="0"/>
          <c:showSerName val="0"/>
          <c:showPercent val="0"/>
          <c:showBubbleSize val="0"/>
        </c:dLbls>
        <c:gapWidth val="150"/>
        <c:overlap val="100"/>
        <c:axId val="129136128"/>
        <c:axId val="129137664"/>
      </c:barChart>
      <c:catAx>
        <c:axId val="129136128"/>
        <c:scaling>
          <c:orientation val="minMax"/>
        </c:scaling>
        <c:delete val="0"/>
        <c:axPos val="b"/>
        <c:numFmt formatCode="General" sourceLinked="1"/>
        <c:majorTickMark val="out"/>
        <c:minorTickMark val="none"/>
        <c:tickLblPos val="nextTo"/>
        <c:txPr>
          <a:bodyPr/>
          <a:lstStyle/>
          <a:p>
            <a:pPr>
              <a:defRPr lang="en-US"/>
            </a:pPr>
            <a:endParaRPr lang="en-US"/>
          </a:p>
        </c:txPr>
        <c:crossAx val="129137664"/>
        <c:crosses val="autoZero"/>
        <c:auto val="1"/>
        <c:lblAlgn val="ctr"/>
        <c:lblOffset val="100"/>
        <c:noMultiLvlLbl val="0"/>
      </c:catAx>
      <c:valAx>
        <c:axId val="129137664"/>
        <c:scaling>
          <c:orientation val="minMax"/>
        </c:scaling>
        <c:delete val="0"/>
        <c:axPos val="l"/>
        <c:majorGridlines/>
        <c:numFmt formatCode="0%" sourceLinked="1"/>
        <c:majorTickMark val="out"/>
        <c:minorTickMark val="none"/>
        <c:tickLblPos val="nextTo"/>
        <c:txPr>
          <a:bodyPr/>
          <a:lstStyle/>
          <a:p>
            <a:pPr>
              <a:defRPr lang="en-US"/>
            </a:pPr>
            <a:endParaRPr lang="en-US"/>
          </a:p>
        </c:txPr>
        <c:crossAx val="129136128"/>
        <c:crosses val="autoZero"/>
        <c:crossBetween val="between"/>
      </c:valAx>
      <c:spPr>
        <a:gradFill>
          <a:gsLst>
            <a:gs pos="0">
              <a:srgbClr val="FFEFD1"/>
            </a:gs>
            <a:gs pos="64999">
              <a:srgbClr val="F0EBD5"/>
            </a:gs>
            <a:gs pos="100000">
              <a:srgbClr val="D1C39F"/>
            </a:gs>
          </a:gsLst>
          <a:lin ang="5400000" scaled="0"/>
        </a:gradFill>
      </c:spPr>
    </c:plotArea>
    <c:legend>
      <c:legendPos val="b"/>
      <c:overlay val="0"/>
      <c:txPr>
        <a:bodyPr/>
        <a:lstStyle/>
        <a:p>
          <a:pPr>
            <a:defRPr lang="en-US"/>
          </a:pPr>
          <a:endParaRPr lang="en-US"/>
        </a:p>
      </c:txPr>
    </c:legend>
    <c:plotVisOnly val="1"/>
    <c:dispBlanksAs val="gap"/>
    <c:showDLblsOverMax val="0"/>
  </c:chart>
  <c:printSettings>
    <c:headerFooter/>
    <c:pageMargins b="0.7500000000000121" l="0.70000000000000062" r="0.70000000000000062" t="0.7500000000000121"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8888888888888891"/>
          <c:y val="5.0925925925925923E-2"/>
          <c:w val="0.64887642169728865"/>
          <c:h val="0.89814814814814814"/>
        </c:manualLayout>
      </c:layout>
      <c:pie3DChart>
        <c:varyColors val="1"/>
        <c:ser>
          <c:idx val="0"/>
          <c:order val="0"/>
          <c:tx>
            <c:strRef>
              <c:f>Contribution1!$B$11</c:f>
              <c:strCache>
                <c:ptCount val="1"/>
                <c:pt idx="0">
                  <c:v>2015</c:v>
                </c:pt>
              </c:strCache>
            </c:strRef>
          </c:tx>
          <c:dLbls>
            <c:spPr>
              <a:noFill/>
              <a:ln>
                <a:noFill/>
              </a:ln>
              <a:effectLst/>
            </c:spPr>
            <c:txPr>
              <a:bodyPr/>
              <a:lstStyle/>
              <a:p>
                <a:pPr>
                  <a:defRPr lang="en-US"/>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Contribution1!$C$7:$E$7</c:f>
              <c:strCache>
                <c:ptCount val="3"/>
                <c:pt idx="0">
                  <c:v>Πρωτογενής Τομέας</c:v>
                </c:pt>
                <c:pt idx="1">
                  <c:v>Δευτερογενής Τομέας</c:v>
                </c:pt>
                <c:pt idx="2">
                  <c:v>Τριτογενής Τομέας</c:v>
                </c:pt>
              </c:strCache>
            </c:strRef>
          </c:cat>
          <c:val>
            <c:numRef>
              <c:f>Contribution1!$C$11:$E$11</c:f>
              <c:numCache>
                <c:formatCode>0.0%</c:formatCode>
                <c:ptCount val="3"/>
                <c:pt idx="0">
                  <c:v>2.4986618135103306E-2</c:v>
                </c:pt>
                <c:pt idx="1">
                  <c:v>0.10376392501117779</c:v>
                </c:pt>
                <c:pt idx="2">
                  <c:v>0.87124693791444419</c:v>
                </c:pt>
              </c:numCache>
            </c:numRef>
          </c:val>
          <c:extLst>
            <c:ext xmlns:c16="http://schemas.microsoft.com/office/drawing/2014/chart" uri="{C3380CC4-5D6E-409C-BE32-E72D297353CC}">
              <c16:uniqueId val="{00000000-FE6A-4201-86AA-F507ADFA38A3}"/>
            </c:ext>
          </c:extLst>
        </c:ser>
        <c:dLbls>
          <c:showLegendKey val="0"/>
          <c:showVal val="0"/>
          <c:showCatName val="0"/>
          <c:showSerName val="0"/>
          <c:showPercent val="0"/>
          <c:showBubbleSize val="0"/>
          <c:showLeaderLines val="1"/>
        </c:dLbls>
      </c:pie3DChart>
    </c:plotArea>
    <c:legend>
      <c:legendPos val="b"/>
      <c:overlay val="0"/>
      <c:txPr>
        <a:bodyPr/>
        <a:lstStyle/>
        <a:p>
          <a:pPr>
            <a:defRPr lang="en-US"/>
          </a:pPr>
          <a:endParaRPr lang="en-US"/>
        </a:p>
      </c:txPr>
    </c:legend>
    <c:plotVisOnly val="1"/>
    <c:dispBlanksAs val="zero"/>
    <c:showDLblsOverMax val="0"/>
  </c:chart>
  <c:printSettings>
    <c:headerFooter/>
    <c:pageMargins b="0.75000000000001166" l="0.70000000000000062" r="0.70000000000000062" t="0.7500000000000116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9722222222222224"/>
          <c:y val="3.7037037037037056E-2"/>
          <c:w val="0.64887642169728865"/>
          <c:h val="0.89814814814814814"/>
        </c:manualLayout>
      </c:layout>
      <c:pie3DChart>
        <c:varyColors val="1"/>
        <c:ser>
          <c:idx val="0"/>
          <c:order val="0"/>
          <c:tx>
            <c:strRef>
              <c:f>Contribution1!$B$11</c:f>
              <c:strCache>
                <c:ptCount val="1"/>
                <c:pt idx="0">
                  <c:v>2015</c:v>
                </c:pt>
              </c:strCache>
            </c:strRef>
          </c:tx>
          <c:dLbls>
            <c:spPr>
              <a:noFill/>
              <a:ln>
                <a:noFill/>
              </a:ln>
              <a:effectLst/>
            </c:spPr>
            <c:txPr>
              <a:bodyPr/>
              <a:lstStyle/>
              <a:p>
                <a:pPr>
                  <a:defRPr lang="en-US"/>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Contribution1!$F$7:$H$7</c:f>
              <c:strCache>
                <c:ptCount val="3"/>
                <c:pt idx="0">
                  <c:v>Πρωτογενής Τομέας</c:v>
                </c:pt>
                <c:pt idx="1">
                  <c:v>Δευτερογενής Τομέας</c:v>
                </c:pt>
                <c:pt idx="2">
                  <c:v>Τριτογενής Τομέας</c:v>
                </c:pt>
              </c:strCache>
            </c:strRef>
          </c:cat>
          <c:val>
            <c:numRef>
              <c:f>Contribution1!$F$11:$H$11</c:f>
              <c:numCache>
                <c:formatCode>0.0%</c:formatCode>
                <c:ptCount val="3"/>
                <c:pt idx="0">
                  <c:v>4.097201584087249E-2</c:v>
                </c:pt>
                <c:pt idx="1">
                  <c:v>0.14990773313797179</c:v>
                </c:pt>
                <c:pt idx="2">
                  <c:v>0.80912025102115559</c:v>
                </c:pt>
              </c:numCache>
            </c:numRef>
          </c:val>
          <c:extLst>
            <c:ext xmlns:c16="http://schemas.microsoft.com/office/drawing/2014/chart" uri="{C3380CC4-5D6E-409C-BE32-E72D297353CC}">
              <c16:uniqueId val="{00000000-5826-47E8-9501-1DE5E6DFADA4}"/>
            </c:ext>
          </c:extLst>
        </c:ser>
        <c:dLbls>
          <c:showLegendKey val="0"/>
          <c:showVal val="0"/>
          <c:showCatName val="0"/>
          <c:showSerName val="0"/>
          <c:showPercent val="0"/>
          <c:showBubbleSize val="0"/>
          <c:showLeaderLines val="1"/>
        </c:dLbls>
      </c:pie3DChart>
    </c:plotArea>
    <c:legend>
      <c:legendPos val="b"/>
      <c:overlay val="0"/>
      <c:txPr>
        <a:bodyPr/>
        <a:lstStyle/>
        <a:p>
          <a:pPr>
            <a:defRPr lang="en-US"/>
          </a:pPr>
          <a:endParaRPr lang="en-US"/>
        </a:p>
      </c:txPr>
    </c:legend>
    <c:plotVisOnly val="1"/>
    <c:dispBlanksAs val="zero"/>
    <c:showDLblsOverMax val="0"/>
  </c:chart>
  <c:printSettings>
    <c:headerFooter/>
    <c:pageMargins b="0.75000000000001166" l="0.70000000000000062" r="0.70000000000000062" t="0.75000000000001166"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9444444444444514"/>
          <c:y val="4.1666666666666664E-2"/>
          <c:w val="0.64887642169728865"/>
          <c:h val="0.89814814814814814"/>
        </c:manualLayout>
      </c:layout>
      <c:pie3DChart>
        <c:varyColors val="1"/>
        <c:ser>
          <c:idx val="0"/>
          <c:order val="0"/>
          <c:tx>
            <c:strRef>
              <c:f>Contribution1!$B$11</c:f>
              <c:strCache>
                <c:ptCount val="1"/>
                <c:pt idx="0">
                  <c:v>2015</c:v>
                </c:pt>
              </c:strCache>
            </c:strRef>
          </c:tx>
          <c:dLbls>
            <c:spPr>
              <a:noFill/>
              <a:ln>
                <a:noFill/>
              </a:ln>
              <a:effectLst/>
            </c:spPr>
            <c:txPr>
              <a:bodyPr/>
              <a:lstStyle/>
              <a:p>
                <a:pPr>
                  <a:defRPr lang="en-US"/>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Contribution1!$I$7:$K$7</c:f>
              <c:strCache>
                <c:ptCount val="3"/>
                <c:pt idx="0">
                  <c:v>Πρωτογενής Τομέας</c:v>
                </c:pt>
                <c:pt idx="1">
                  <c:v>Δευτερογενής Τομέας</c:v>
                </c:pt>
                <c:pt idx="2">
                  <c:v>Τριτογενής Τομέας</c:v>
                </c:pt>
              </c:strCache>
            </c:strRef>
          </c:cat>
          <c:val>
            <c:numRef>
              <c:f>Contribution1!$I$11:$K$11</c:f>
              <c:numCache>
                <c:formatCode>0.0%</c:formatCode>
                <c:ptCount val="3"/>
                <c:pt idx="0">
                  <c:v>6.9326647958939072E-2</c:v>
                </c:pt>
                <c:pt idx="1">
                  <c:v>0.14271914008580744</c:v>
                </c:pt>
                <c:pt idx="2">
                  <c:v>0.7879542119552535</c:v>
                </c:pt>
              </c:numCache>
            </c:numRef>
          </c:val>
          <c:extLst>
            <c:ext xmlns:c16="http://schemas.microsoft.com/office/drawing/2014/chart" uri="{C3380CC4-5D6E-409C-BE32-E72D297353CC}">
              <c16:uniqueId val="{00000000-23FC-402B-9124-7EDF2CBF1140}"/>
            </c:ext>
          </c:extLst>
        </c:ser>
        <c:dLbls>
          <c:showLegendKey val="0"/>
          <c:showVal val="0"/>
          <c:showCatName val="0"/>
          <c:showSerName val="0"/>
          <c:showPercent val="0"/>
          <c:showBubbleSize val="0"/>
          <c:showLeaderLines val="1"/>
        </c:dLbls>
      </c:pie3DChart>
    </c:plotArea>
    <c:legend>
      <c:legendPos val="b"/>
      <c:overlay val="0"/>
      <c:txPr>
        <a:bodyPr/>
        <a:lstStyle/>
        <a:p>
          <a:pPr>
            <a:defRPr lang="en-US"/>
          </a:pPr>
          <a:endParaRPr lang="en-US"/>
        </a:p>
      </c:txPr>
    </c:legend>
    <c:plotVisOnly val="1"/>
    <c:dispBlanksAs val="zero"/>
    <c:showDLblsOverMax val="0"/>
  </c:chart>
  <c:printSettings>
    <c:headerFooter/>
    <c:pageMargins b="0.75000000000001166" l="0.70000000000000062" r="0.70000000000000062" t="0.750000000000011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639263727098797"/>
          <c:y val="4.2335784740185123E-2"/>
          <c:w val="0.46763897687844802"/>
          <c:h val="0.93078636751934551"/>
        </c:manualLayout>
      </c:layout>
      <c:barChart>
        <c:barDir val="bar"/>
        <c:grouping val="clustered"/>
        <c:varyColors val="0"/>
        <c:ser>
          <c:idx val="0"/>
          <c:order val="0"/>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1E-4364-A84D-4C4658C2358A}"/>
                </c:ext>
              </c:extLst>
            </c:dLbl>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Contribution2!$D$28:$W$28</c:f>
              <c:strCache>
                <c:ptCount val="20"/>
                <c:pt idx="0">
                  <c:v>Διαχείριση ακίνητης περιουσίας</c:v>
                </c:pt>
                <c:pt idx="1">
                  <c:v>Παραγωγή  ηλεκτρικού  ρεύματος, φυσικού αερίου, ατμού και κλιματισμού</c:v>
                </c:pt>
                <c:pt idx="2">
                  <c:v>Χρηματοπιστωτικές και ασφαλιστικές δραστηριότητες</c:v>
                </c:pt>
                <c:pt idx="3">
                  <c:v>Ενημέρωση και επικοινωνία</c:v>
                </c:pt>
                <c:pt idx="4">
                  <c:v>Παροχή νερού, επεξεργασία λυμάτων, διαχείριση αποβλήτων και δραστηριότητες εξυγίανσης</c:v>
                </c:pt>
                <c:pt idx="5">
                  <c:v>Μεταφορά και αποθήκευση</c:v>
                </c:pt>
                <c:pt idx="6">
                  <c:v>Εκπαίδευση</c:v>
                </c:pt>
                <c:pt idx="7">
                  <c:v>Επαγγελματικές, επιστημονικές και τεχνικές δραστηριότητες</c:v>
                </c:pt>
                <c:pt idx="8">
                  <c:v>Δημόσια διοίκηση και άμυνα, υποχρεωτική κοινωνική ασφάλιση</c:v>
                </c:pt>
                <c:pt idx="9">
                  <c:v>Ορυχεία και λατομεία</c:v>
                </c:pt>
                <c:pt idx="10">
                  <c:v>Τέχνες, διασκέδαση και ψυχαγωγία</c:v>
                </c:pt>
                <c:pt idx="11">
                  <c:v>Δραστηριότητες σχετικές με την ανθρώπινη υγεία και κοινωνική μέριμνα</c:v>
                </c:pt>
                <c:pt idx="12">
                  <c:v>Χονδρικό και λιανικό εμπόριο, επισκευή μηχανοκινήτων οχημάτων και μοτοσικλετών</c:v>
                </c:pt>
                <c:pt idx="13">
                  <c:v>Δραστηριότητες υπηρεσιών παροχής καταλύματος και υπηρεσιών εστίασης</c:v>
                </c:pt>
                <c:pt idx="14">
                  <c:v>Μεταποιητικές βιομηχανίες</c:v>
                </c:pt>
                <c:pt idx="15">
                  <c:v>Άλλες δραστηριότητες παροχής υπηρεσιών</c:v>
                </c:pt>
                <c:pt idx="16">
                  <c:v>Κατασκευές</c:v>
                </c:pt>
                <c:pt idx="17">
                  <c:v>Διοικητικές και υποστηρικτικές δραστηριότητες</c:v>
                </c:pt>
                <c:pt idx="18">
                  <c:v>Γεωργία, δασοκομία και αλιεία</c:v>
                </c:pt>
                <c:pt idx="19">
                  <c:v>Δραστηριότητες νοικοκυριών ως εργοδοτών</c:v>
                </c:pt>
              </c:strCache>
            </c:strRef>
          </c:cat>
          <c:val>
            <c:numRef>
              <c:f>Contribution2!$D$29:$W$29</c:f>
              <c:numCache>
                <c:formatCode>0.0</c:formatCode>
                <c:ptCount val="20"/>
                <c:pt idx="0">
                  <c:v>2241.8290575647738</c:v>
                </c:pt>
                <c:pt idx="1">
                  <c:v>468.1956981566712</c:v>
                </c:pt>
                <c:pt idx="2">
                  <c:v>201.09856409063661</c:v>
                </c:pt>
                <c:pt idx="3">
                  <c:v>181.29474150393449</c:v>
                </c:pt>
                <c:pt idx="4">
                  <c:v>163.05922923154981</c:v>
                </c:pt>
                <c:pt idx="5">
                  <c:v>138.86323047259603</c:v>
                </c:pt>
                <c:pt idx="6">
                  <c:v>124.23253175423783</c:v>
                </c:pt>
                <c:pt idx="7">
                  <c:v>123.10185062480508</c:v>
                </c:pt>
                <c:pt idx="8">
                  <c:v>114.47192877768799</c:v>
                </c:pt>
                <c:pt idx="9">
                  <c:v>102.67791769352404</c:v>
                </c:pt>
                <c:pt idx="10">
                  <c:v>93.2922856886197</c:v>
                </c:pt>
                <c:pt idx="11">
                  <c:v>87.716177622925713</c:v>
                </c:pt>
                <c:pt idx="12">
                  <c:v>87.377308181083961</c:v>
                </c:pt>
                <c:pt idx="13">
                  <c:v>65.102703217556311</c:v>
                </c:pt>
                <c:pt idx="14">
                  <c:v>64.151539411551525</c:v>
                </c:pt>
                <c:pt idx="15">
                  <c:v>60.303127089123585</c:v>
                </c:pt>
                <c:pt idx="16">
                  <c:v>48.843130748389122</c:v>
                </c:pt>
                <c:pt idx="17">
                  <c:v>42.155084034048613</c:v>
                </c:pt>
                <c:pt idx="18">
                  <c:v>34.970885890469127</c:v>
                </c:pt>
                <c:pt idx="19">
                  <c:v>14.069752771615251</c:v>
                </c:pt>
              </c:numCache>
            </c:numRef>
          </c:val>
          <c:extLst>
            <c:ext xmlns:c16="http://schemas.microsoft.com/office/drawing/2014/chart" uri="{C3380CC4-5D6E-409C-BE32-E72D297353CC}">
              <c16:uniqueId val="{00000001-D21E-4364-A84D-4C4658C2358A}"/>
            </c:ext>
          </c:extLst>
        </c:ser>
        <c:dLbls>
          <c:showLegendKey val="0"/>
          <c:showVal val="0"/>
          <c:showCatName val="0"/>
          <c:showSerName val="0"/>
          <c:showPercent val="0"/>
          <c:showBubbleSize val="0"/>
        </c:dLbls>
        <c:gapWidth val="150"/>
        <c:axId val="133760128"/>
        <c:axId val="133761664"/>
      </c:barChart>
      <c:catAx>
        <c:axId val="133760128"/>
        <c:scaling>
          <c:orientation val="maxMin"/>
        </c:scaling>
        <c:delete val="0"/>
        <c:axPos val="l"/>
        <c:numFmt formatCode="General" sourceLinked="1"/>
        <c:majorTickMark val="out"/>
        <c:minorTickMark val="none"/>
        <c:tickLblPos val="nextTo"/>
        <c:txPr>
          <a:bodyPr/>
          <a:lstStyle/>
          <a:p>
            <a:pPr>
              <a:defRPr lang="en-US"/>
            </a:pPr>
            <a:endParaRPr lang="en-US"/>
          </a:p>
        </c:txPr>
        <c:crossAx val="133761664"/>
        <c:crosses val="autoZero"/>
        <c:auto val="1"/>
        <c:lblAlgn val="ctr"/>
        <c:lblOffset val="100"/>
        <c:noMultiLvlLbl val="0"/>
      </c:catAx>
      <c:valAx>
        <c:axId val="133761664"/>
        <c:scaling>
          <c:orientation val="minMax"/>
          <c:max val="500"/>
        </c:scaling>
        <c:delete val="0"/>
        <c:axPos val="t"/>
        <c:majorGridlines/>
        <c:numFmt formatCode="0.0" sourceLinked="1"/>
        <c:majorTickMark val="out"/>
        <c:minorTickMark val="none"/>
        <c:tickLblPos val="nextTo"/>
        <c:txPr>
          <a:bodyPr/>
          <a:lstStyle/>
          <a:p>
            <a:pPr>
              <a:defRPr lang="en-US"/>
            </a:pPr>
            <a:endParaRPr lang="en-US"/>
          </a:p>
        </c:txPr>
        <c:crossAx val="133760128"/>
        <c:crosses val="autoZero"/>
        <c:crossBetween val="between"/>
      </c:valAx>
      <c:spPr>
        <a:gradFill>
          <a:gsLst>
            <a:gs pos="0">
              <a:srgbClr val="FFEFD1"/>
            </a:gs>
            <a:gs pos="64999">
              <a:srgbClr val="F0EBD5"/>
            </a:gs>
            <a:gs pos="100000">
              <a:srgbClr val="D1C39F"/>
            </a:gs>
          </a:gsLst>
          <a:lin ang="5400000" scaled="0"/>
        </a:gradFill>
      </c:spPr>
    </c:plotArea>
    <c:plotVisOnly val="0"/>
    <c:dispBlanksAs val="gap"/>
    <c:showDLblsOverMax val="0"/>
  </c:chart>
  <c:printSettings>
    <c:headerFooter/>
    <c:pageMargins b="0.7500000000000121" l="0.70000000000000062" r="0.70000000000000062" t="0.750000000000012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190003423485112E-2"/>
          <c:y val="1.4909281794321164E-2"/>
          <c:w val="0.93515701640557802"/>
          <c:h val="0.85263098076043242"/>
        </c:manualLayout>
      </c:layout>
      <c:lineChart>
        <c:grouping val="standard"/>
        <c:varyColors val="0"/>
        <c:ser>
          <c:idx val="0"/>
          <c:order val="0"/>
          <c:tx>
            <c:strRef>
              <c:f>Tables!$C$6</c:f>
              <c:strCache>
                <c:ptCount val="1"/>
                <c:pt idx="0">
                  <c:v>Ακαθάριστο Εγχώριο Προϊόν (ΑΕΠ)</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[0]!chrtGVA</c:f>
              <c:numCache>
                <c:formatCode>#,##0.00</c:formatCode>
                <c:ptCount val="21"/>
                <c:pt idx="0">
                  <c:v>69.18084691845128</c:v>
                </c:pt>
                <c:pt idx="1">
                  <c:v>70.29763933259926</c:v>
                </c:pt>
                <c:pt idx="2">
                  <c:v>71.979107407854954</c:v>
                </c:pt>
                <c:pt idx="3">
                  <c:v>75.617389810856068</c:v>
                </c:pt>
                <c:pt idx="4">
                  <c:v>79.174614984610244</c:v>
                </c:pt>
                <c:pt idx="5">
                  <c:v>83.70586901534088</c:v>
                </c:pt>
                <c:pt idx="6">
                  <c:v>86.70900942121763</c:v>
                </c:pt>
                <c:pt idx="7">
                  <c:v>89.512755098577244</c:v>
                </c:pt>
                <c:pt idx="8">
                  <c:v>92.026994184886135</c:v>
                </c:pt>
                <c:pt idx="9">
                  <c:v>96.262177049376191</c:v>
                </c:pt>
                <c:pt idx="10">
                  <c:v>100</c:v>
                </c:pt>
                <c:pt idx="11">
                  <c:v>104.52202153615133</c:v>
                </c:pt>
                <c:pt idx="12">
                  <c:v>109.6791843905671</c:v>
                </c:pt>
                <c:pt idx="13">
                  <c:v>113.68554395006851</c:v>
                </c:pt>
                <c:pt idx="14">
                  <c:v>111.37891379701274</c:v>
                </c:pt>
                <c:pt idx="15">
                  <c:v>112.89854167317242</c:v>
                </c:pt>
                <c:pt idx="16">
                  <c:v>113.35500706693151</c:v>
                </c:pt>
                <c:pt idx="17">
                  <c:v>110.57980744817924</c:v>
                </c:pt>
                <c:pt idx="18">
                  <c:v>104.01240141257166</c:v>
                </c:pt>
                <c:pt idx="19">
                  <c:v>101.41501556625741</c:v>
                </c:pt>
                <c:pt idx="20">
                  <c:v>103.02377774670109</c:v>
                </c:pt>
              </c:numCache>
            </c:numRef>
          </c:val>
          <c:smooth val="0"/>
          <c:extLst>
            <c:ext xmlns:c16="http://schemas.microsoft.com/office/drawing/2014/chart" uri="{C3380CC4-5D6E-409C-BE32-E72D297353CC}">
              <c16:uniqueId val="{00000000-3BBF-4BD4-B6D8-E1EEE6E5CA97}"/>
            </c:ext>
          </c:extLst>
        </c:ser>
        <c:ser>
          <c:idx val="1"/>
          <c:order val="1"/>
          <c:tx>
            <c:strRef>
              <c:f>Tables!$F$6</c:f>
              <c:strCache>
                <c:ptCount val="1"/>
                <c:pt idx="0">
                  <c:v>Συνολικές Ώρες Εργασίας</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[0]!chrtHW</c:f>
              <c:numCache>
                <c:formatCode>#,##0.00</c:formatCode>
                <c:ptCount val="21"/>
                <c:pt idx="0">
                  <c:v>83.270106508640069</c:v>
                </c:pt>
                <c:pt idx="1">
                  <c:v>83.666562370726339</c:v>
                </c:pt>
                <c:pt idx="2">
                  <c:v>84.521428493419108</c:v>
                </c:pt>
                <c:pt idx="3">
                  <c:v>86.127966608321913</c:v>
                </c:pt>
                <c:pt idx="4">
                  <c:v>88.048926387842798</c:v>
                </c:pt>
                <c:pt idx="5">
                  <c:v>89.816196361772782</c:v>
                </c:pt>
                <c:pt idx="6">
                  <c:v>92.92664726455358</c:v>
                </c:pt>
                <c:pt idx="7">
                  <c:v>93.525094566500371</c:v>
                </c:pt>
                <c:pt idx="8">
                  <c:v>96.528319351786394</c:v>
                </c:pt>
                <c:pt idx="9">
                  <c:v>98.398542603484898</c:v>
                </c:pt>
                <c:pt idx="10">
                  <c:v>100</c:v>
                </c:pt>
                <c:pt idx="11">
                  <c:v>101.25129680337596</c:v>
                </c:pt>
                <c:pt idx="12">
                  <c:v>107.04537634474191</c:v>
                </c:pt>
                <c:pt idx="13">
                  <c:v>110.9088467410497</c:v>
                </c:pt>
                <c:pt idx="14">
                  <c:v>110.01085850245063</c:v>
                </c:pt>
                <c:pt idx="15">
                  <c:v>110.32459301101622</c:v>
                </c:pt>
                <c:pt idx="16">
                  <c:v>110.01306409710926</c:v>
                </c:pt>
                <c:pt idx="17">
                  <c:v>106.10703224142861</c:v>
                </c:pt>
                <c:pt idx="18">
                  <c:v>98.238328888857694</c:v>
                </c:pt>
                <c:pt idx="19">
                  <c:v>95.383117724654738</c:v>
                </c:pt>
                <c:pt idx="20">
                  <c:v>96.071671048766518</c:v>
                </c:pt>
              </c:numCache>
            </c:numRef>
          </c:val>
          <c:smooth val="0"/>
          <c:extLst>
            <c:ext xmlns:c16="http://schemas.microsoft.com/office/drawing/2014/chart" uri="{C3380CC4-5D6E-409C-BE32-E72D297353CC}">
              <c16:uniqueId val="{00000001-3BBF-4BD4-B6D8-E1EEE6E5CA97}"/>
            </c:ext>
          </c:extLst>
        </c:ser>
        <c:ser>
          <c:idx val="3"/>
          <c:order val="2"/>
          <c:tx>
            <c:strRef>
              <c:f>Tables!$H$6</c:f>
              <c:strCache>
                <c:ptCount val="1"/>
                <c:pt idx="0">
                  <c:v>Παραγωγικότητα Εργασίας (ΑΕΠ ανά ώρα εργασίας)</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[0]!chrtP2</c:f>
              <c:numCache>
                <c:formatCode>#,##0.00</c:formatCode>
                <c:ptCount val="21"/>
                <c:pt idx="0">
                  <c:v>83.080050955949119</c:v>
                </c:pt>
                <c:pt idx="1">
                  <c:v>84.021187605522258</c:v>
                </c:pt>
                <c:pt idx="2">
                  <c:v>85.160779569005129</c:v>
                </c:pt>
                <c:pt idx="3">
                  <c:v>87.796557597529173</c:v>
                </c:pt>
                <c:pt idx="4">
                  <c:v>89.921158874621028</c:v>
                </c:pt>
                <c:pt idx="5">
                  <c:v>93.196853581040145</c:v>
                </c:pt>
                <c:pt idx="6">
                  <c:v>93.30909052853815</c:v>
                </c:pt>
                <c:pt idx="7">
                  <c:v>95.709879271952829</c:v>
                </c:pt>
                <c:pt idx="8">
                  <c:v>95.336782824845727</c:v>
                </c:pt>
                <c:pt idx="9">
                  <c:v>97.828864638048984</c:v>
                </c:pt>
                <c:pt idx="10">
                  <c:v>100</c:v>
                </c:pt>
                <c:pt idx="11">
                  <c:v>103.23030404156395</c:v>
                </c:pt>
                <c:pt idx="12">
                  <c:v>102.46045941988467</c:v>
                </c:pt>
                <c:pt idx="13">
                  <c:v>102.50358496243481</c:v>
                </c:pt>
                <c:pt idx="14">
                  <c:v>101.24356387468028</c:v>
                </c:pt>
                <c:pt idx="15">
                  <c:v>102.33306880352524</c:v>
                </c:pt>
                <c:pt idx="16">
                  <c:v>103.03776919336805</c:v>
                </c:pt>
                <c:pt idx="17">
                  <c:v>104.21534285924949</c:v>
                </c:pt>
                <c:pt idx="18">
                  <c:v>105.87761680091941</c:v>
                </c:pt>
                <c:pt idx="19">
                  <c:v>106.32386315890317</c:v>
                </c:pt>
                <c:pt idx="20">
                  <c:v>107.23637532484018</c:v>
                </c:pt>
              </c:numCache>
            </c:numRef>
          </c:val>
          <c:smooth val="0"/>
          <c:extLst>
            <c:ext xmlns:c16="http://schemas.microsoft.com/office/drawing/2014/chart" uri="{C3380CC4-5D6E-409C-BE32-E72D297353CC}">
              <c16:uniqueId val="{00000002-3BBF-4BD4-B6D8-E1EEE6E5CA97}"/>
            </c:ext>
          </c:extLst>
        </c:ser>
        <c:dLbls>
          <c:showLegendKey val="0"/>
          <c:showVal val="0"/>
          <c:showCatName val="0"/>
          <c:showSerName val="0"/>
          <c:showPercent val="0"/>
          <c:showBubbleSize val="0"/>
        </c:dLbls>
        <c:smooth val="0"/>
        <c:axId val="120623104"/>
        <c:axId val="120624640"/>
      </c:lineChart>
      <c:catAx>
        <c:axId val="120623104"/>
        <c:scaling>
          <c:orientation val="minMax"/>
        </c:scaling>
        <c:delete val="0"/>
        <c:axPos val="b"/>
        <c:numFmt formatCode="General" sourceLinked="1"/>
        <c:majorTickMark val="out"/>
        <c:minorTickMark val="none"/>
        <c:tickLblPos val="nextTo"/>
        <c:txPr>
          <a:bodyPr/>
          <a:lstStyle/>
          <a:p>
            <a:pPr>
              <a:defRPr lang="en-US"/>
            </a:pPr>
            <a:endParaRPr lang="en-US"/>
          </a:p>
        </c:txPr>
        <c:crossAx val="120624640"/>
        <c:crosses val="autoZero"/>
        <c:auto val="1"/>
        <c:lblAlgn val="ctr"/>
        <c:lblOffset val="100"/>
        <c:noMultiLvlLbl val="0"/>
      </c:catAx>
      <c:valAx>
        <c:axId val="120624640"/>
        <c:scaling>
          <c:orientation val="minMax"/>
          <c:min val="20"/>
        </c:scaling>
        <c:delete val="0"/>
        <c:axPos val="l"/>
        <c:majorGridlines/>
        <c:numFmt formatCode="#,##0" sourceLinked="0"/>
        <c:majorTickMark val="out"/>
        <c:minorTickMark val="none"/>
        <c:tickLblPos val="nextTo"/>
        <c:txPr>
          <a:bodyPr/>
          <a:lstStyle/>
          <a:p>
            <a:pPr>
              <a:defRPr lang="en-US"/>
            </a:pPr>
            <a:endParaRPr lang="en-US"/>
          </a:p>
        </c:txPr>
        <c:crossAx val="120623104"/>
        <c:crosses val="autoZero"/>
        <c:crossBetween val="between"/>
      </c:valAx>
      <c:spPr>
        <a:gradFill>
          <a:gsLst>
            <a:gs pos="0">
              <a:srgbClr val="FFEFD1"/>
            </a:gs>
            <a:gs pos="64999">
              <a:srgbClr val="F0EBD5"/>
            </a:gs>
            <a:gs pos="100000">
              <a:srgbClr val="D1C39F"/>
            </a:gs>
          </a:gsLst>
          <a:lin ang="5400000" scaled="0"/>
        </a:gradFill>
      </c:spPr>
    </c:plotArea>
    <c:legend>
      <c:legendPos val="b"/>
      <c:layout>
        <c:manualLayout>
          <c:xMode val="edge"/>
          <c:yMode val="edge"/>
          <c:x val="5.2500000000000012E-2"/>
          <c:y val="0.91694525427633244"/>
          <c:w val="0.93517857142858818"/>
          <c:h val="8.3054745723684043E-2"/>
        </c:manualLayout>
      </c:layout>
      <c:overlay val="0"/>
      <c:txPr>
        <a:bodyPr/>
        <a:lstStyle/>
        <a:p>
          <a:pPr>
            <a:defRPr lang="en-US"/>
          </a:pPr>
          <a:endParaRPr lang="en-US"/>
        </a:p>
      </c:txPr>
    </c:legend>
    <c:plotVisOnly val="1"/>
    <c:dispBlanksAs val="gap"/>
    <c:showDLblsOverMax val="0"/>
  </c:chart>
  <c:printSettings>
    <c:headerFooter/>
    <c:pageMargins b="0.75000000000001432" l="0.70000000000000062" r="0.70000000000000062" t="0.75000000000001432" header="0.30000000000000032" footer="0.30000000000000032"/>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Contribution2!$C$32</c:f>
              <c:strCache>
                <c:ptCount val="1"/>
                <c:pt idx="0">
                  <c:v>Συνεισφορά στο ΑΕΠ</c:v>
                </c:pt>
              </c:strCache>
            </c:strRef>
          </c:tx>
          <c:invertIfNegative val="0"/>
          <c:dLbls>
            <c:spPr>
              <a:noFill/>
              <a:ln>
                <a:noFill/>
              </a:ln>
              <a:effectLst/>
            </c:spPr>
            <c:txPr>
              <a:bodyPr/>
              <a:lstStyle/>
              <a:p>
                <a:pPr>
                  <a:defRPr lang="en-US"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Contribution2!$D$31:$W$31</c:f>
              <c:strCache>
                <c:ptCount val="20"/>
                <c:pt idx="0">
                  <c:v>Χονδρικό και λιανικό εμπόριο, επισκευή μηχανοκινήτων οχημάτων και μοτοσικλετών</c:v>
                </c:pt>
                <c:pt idx="1">
                  <c:v>Διαχείριση ακίνητης περιουσίας</c:v>
                </c:pt>
                <c:pt idx="2">
                  <c:v>Δημόσια διοίκηση και άμυνα, υποχρεωτική κοινωνική ασφάλιση</c:v>
                </c:pt>
                <c:pt idx="3">
                  <c:v>Χρηματοπιστωτικές και ασφαλιστικές δραστηριότητες</c:v>
                </c:pt>
                <c:pt idx="4">
                  <c:v>Επαγγελματικές, επιστημονικές και τεχνικές δραστηριότητες</c:v>
                </c:pt>
                <c:pt idx="5">
                  <c:v>Δραστηριότητες υπηρεσιών παροχής καταλύματος και υπηρεσιών εστίασης</c:v>
                </c:pt>
                <c:pt idx="6">
                  <c:v>Μεταφορά και αποθήκευση</c:v>
                </c:pt>
                <c:pt idx="7">
                  <c:v>Εκπαίδευση</c:v>
                </c:pt>
                <c:pt idx="8">
                  <c:v>Μεταποιητικές βιομηχανίες</c:v>
                </c:pt>
                <c:pt idx="9">
                  <c:v>Ενημέρωση και επικοινωνία</c:v>
                </c:pt>
                <c:pt idx="10">
                  <c:v>Δραστηριότητες σχετικές με την ανθρώπινη υγεία και κοινωνική μέριμνα</c:v>
                </c:pt>
                <c:pt idx="11">
                  <c:v>Κατασκευές</c:v>
                </c:pt>
                <c:pt idx="12">
                  <c:v>Γεωργία, δασοκομία και αλιεία</c:v>
                </c:pt>
                <c:pt idx="13">
                  <c:v>Παραγωγή  ηλεκτρικού  ρεύματος, φυσικού αερίου, ατμού και κλιματισμού</c:v>
                </c:pt>
                <c:pt idx="14">
                  <c:v>Άλλες δραστηριότητες παροχής υπηρεσιών</c:v>
                </c:pt>
                <c:pt idx="15">
                  <c:v>Τέχνες, διασκέδαση και ψυχαγωγία</c:v>
                </c:pt>
                <c:pt idx="16">
                  <c:v>Διοικητικές και υποστηρικτικές δραστηριότητες</c:v>
                </c:pt>
                <c:pt idx="17">
                  <c:v>Παροχή νερού, επεξεργασία λυμάτων, διαχείριση αποβλήτων και δραστηριότητες εξυγίανσης</c:v>
                </c:pt>
                <c:pt idx="18">
                  <c:v>Δραστηριότητες νοικοκυριών ως εργοδοτών</c:v>
                </c:pt>
                <c:pt idx="19">
                  <c:v>Ορυχεία και λατομεία</c:v>
                </c:pt>
              </c:strCache>
            </c:strRef>
          </c:cat>
          <c:val>
            <c:numRef>
              <c:f>Contribution2!$D$32:$W$32</c:f>
              <c:numCache>
                <c:formatCode>0.0</c:formatCode>
                <c:ptCount val="20"/>
                <c:pt idx="0">
                  <c:v>14.788692481596</c:v>
                </c:pt>
                <c:pt idx="1">
                  <c:v>11.136230533322419</c:v>
                </c:pt>
                <c:pt idx="2">
                  <c:v>9.7089995402935827</c:v>
                </c:pt>
                <c:pt idx="3">
                  <c:v>9.3906056159751135</c:v>
                </c:pt>
                <c:pt idx="4">
                  <c:v>7.794920558952624</c:v>
                </c:pt>
                <c:pt idx="5">
                  <c:v>7.2588273078206766</c:v>
                </c:pt>
                <c:pt idx="6">
                  <c:v>6.6389163523240358</c:v>
                </c:pt>
                <c:pt idx="7">
                  <c:v>6.4554745996460881</c:v>
                </c:pt>
                <c:pt idx="8">
                  <c:v>5.074403168825607</c:v>
                </c:pt>
                <c:pt idx="9">
                  <c:v>4.7342833932630963</c:v>
                </c:pt>
                <c:pt idx="10">
                  <c:v>4.0591446941692855</c:v>
                </c:pt>
                <c:pt idx="11">
                  <c:v>2.638022128881528</c:v>
                </c:pt>
                <c:pt idx="12">
                  <c:v>2.3860652279325172</c:v>
                </c:pt>
                <c:pt idx="13">
                  <c:v>1.683470090744787</c:v>
                </c:pt>
                <c:pt idx="14">
                  <c:v>1.6349805097073622</c:v>
                </c:pt>
                <c:pt idx="15">
                  <c:v>1.4581509726254276</c:v>
                </c:pt>
                <c:pt idx="16">
                  <c:v>1.1467471047941711</c:v>
                </c:pt>
                <c:pt idx="17">
                  <c:v>0.98049711266585626</c:v>
                </c:pt>
                <c:pt idx="18">
                  <c:v>0.91872012695453942</c:v>
                </c:pt>
                <c:pt idx="19">
                  <c:v>0.11259658557781317</c:v>
                </c:pt>
              </c:numCache>
            </c:numRef>
          </c:val>
          <c:extLst>
            <c:ext xmlns:c16="http://schemas.microsoft.com/office/drawing/2014/chart" uri="{C3380CC4-5D6E-409C-BE32-E72D297353CC}">
              <c16:uniqueId val="{00000000-A7AF-460B-A5FB-9E5997A2E2F3}"/>
            </c:ext>
          </c:extLst>
        </c:ser>
        <c:ser>
          <c:idx val="1"/>
          <c:order val="1"/>
          <c:tx>
            <c:strRef>
              <c:f>Contribution2!$C$33</c:f>
              <c:strCache>
                <c:ptCount val="1"/>
                <c:pt idx="0">
                  <c:v>Συνεισφορά στην Απασχόληση</c:v>
                </c:pt>
              </c:strCache>
            </c:strRef>
          </c:tx>
          <c:invertIfNegative val="0"/>
          <c:dLbls>
            <c:spPr>
              <a:noFill/>
              <a:ln>
                <a:noFill/>
              </a:ln>
              <a:effectLst/>
            </c:spPr>
            <c:txPr>
              <a:bodyPr/>
              <a:lstStyle/>
              <a:p>
                <a:pPr>
                  <a:defRPr lang="en-US"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Contribution2!$D$31:$W$31</c:f>
              <c:strCache>
                <c:ptCount val="20"/>
                <c:pt idx="0">
                  <c:v>Χονδρικό και λιανικό εμπόριο, επισκευή μηχανοκινήτων οχημάτων και μοτοσικλετών</c:v>
                </c:pt>
                <c:pt idx="1">
                  <c:v>Διαχείριση ακίνητης περιουσίας</c:v>
                </c:pt>
                <c:pt idx="2">
                  <c:v>Δημόσια διοίκηση και άμυνα, υποχρεωτική κοινωνική ασφάλιση</c:v>
                </c:pt>
                <c:pt idx="3">
                  <c:v>Χρηματοπιστωτικές και ασφαλιστικές δραστηριότητες</c:v>
                </c:pt>
                <c:pt idx="4">
                  <c:v>Επαγγελματικές, επιστημονικές και τεχνικές δραστηριότητες</c:v>
                </c:pt>
                <c:pt idx="5">
                  <c:v>Δραστηριότητες υπηρεσιών παροχής καταλύματος και υπηρεσιών εστίασης</c:v>
                </c:pt>
                <c:pt idx="6">
                  <c:v>Μεταφορά και αποθήκευση</c:v>
                </c:pt>
                <c:pt idx="7">
                  <c:v>Εκπαίδευση</c:v>
                </c:pt>
                <c:pt idx="8">
                  <c:v>Μεταποιητικές βιομηχανίες</c:v>
                </c:pt>
                <c:pt idx="9">
                  <c:v>Ενημέρωση και επικοινωνία</c:v>
                </c:pt>
                <c:pt idx="10">
                  <c:v>Δραστηριότητες σχετικές με την ανθρώπινη υγεία και κοινωνική μέριμνα</c:v>
                </c:pt>
                <c:pt idx="11">
                  <c:v>Κατασκευές</c:v>
                </c:pt>
                <c:pt idx="12">
                  <c:v>Γεωργία, δασοκομία και αλιεία</c:v>
                </c:pt>
                <c:pt idx="13">
                  <c:v>Παραγωγή  ηλεκτρικού  ρεύματος, φυσικού αερίου, ατμού και κλιματισμού</c:v>
                </c:pt>
                <c:pt idx="14">
                  <c:v>Άλλες δραστηριότητες παροχής υπηρεσιών</c:v>
                </c:pt>
                <c:pt idx="15">
                  <c:v>Τέχνες, διασκέδαση και ψυχαγωγία</c:v>
                </c:pt>
                <c:pt idx="16">
                  <c:v>Διοικητικές και υποστηρικτικές δραστηριότητες</c:v>
                </c:pt>
                <c:pt idx="17">
                  <c:v>Παροχή νερού, επεξεργασία λυμάτων, διαχείριση αποβλήτων και δραστηριότητες εξυγίανσης</c:v>
                </c:pt>
                <c:pt idx="18">
                  <c:v>Δραστηριότητες νοικοκυριών ως εργοδοτών</c:v>
                </c:pt>
                <c:pt idx="19">
                  <c:v>Ορυχεία και λατομεία</c:v>
                </c:pt>
              </c:strCache>
            </c:strRef>
          </c:cat>
          <c:val>
            <c:numRef>
              <c:f>Contribution2!$D$33:$W$33</c:f>
              <c:numCache>
                <c:formatCode>0.0</c:formatCode>
                <c:ptCount val="20"/>
                <c:pt idx="0">
                  <c:v>16.993897255492815</c:v>
                </c:pt>
                <c:pt idx="1">
                  <c:v>0.50287167649233877</c:v>
                </c:pt>
                <c:pt idx="2">
                  <c:v>9.5269854653774644</c:v>
                </c:pt>
                <c:pt idx="3">
                  <c:v>5.1678427523861519</c:v>
                </c:pt>
                <c:pt idx="4">
                  <c:v>6.3912253177504859</c:v>
                </c:pt>
                <c:pt idx="5">
                  <c:v>10.99496160730947</c:v>
                </c:pt>
                <c:pt idx="6">
                  <c:v>4.3414495918832809</c:v>
                </c:pt>
                <c:pt idx="7">
                  <c:v>7.3811416209939944</c:v>
                </c:pt>
                <c:pt idx="8">
                  <c:v>7.8099233528464502</c:v>
                </c:pt>
                <c:pt idx="9">
                  <c:v>2.6921880723482778</c:v>
                </c:pt>
                <c:pt idx="10">
                  <c:v>4.6400210105813162</c:v>
                </c:pt>
                <c:pt idx="11">
                  <c:v>6.1559620980171266</c:v>
                </c:pt>
                <c:pt idx="12">
                  <c:v>3.975561376469531</c:v>
                </c:pt>
                <c:pt idx="13">
                  <c:v>0.38689879672953714</c:v>
                </c:pt>
                <c:pt idx="14">
                  <c:v>2.608076633330799</c:v>
                </c:pt>
                <c:pt idx="15">
                  <c:v>1.5384721713468197</c:v>
                </c:pt>
                <c:pt idx="16">
                  <c:v>2.7074622120548208</c:v>
                </c:pt>
                <c:pt idx="17">
                  <c:v>0.63798906620406526</c:v>
                </c:pt>
                <c:pt idx="18">
                  <c:v>5.4254297147675361</c:v>
                </c:pt>
                <c:pt idx="19">
                  <c:v>0.12164020761771802</c:v>
                </c:pt>
              </c:numCache>
            </c:numRef>
          </c:val>
          <c:extLst>
            <c:ext xmlns:c16="http://schemas.microsoft.com/office/drawing/2014/chart" uri="{C3380CC4-5D6E-409C-BE32-E72D297353CC}">
              <c16:uniqueId val="{00000001-A7AF-460B-A5FB-9E5997A2E2F3}"/>
            </c:ext>
          </c:extLst>
        </c:ser>
        <c:dLbls>
          <c:showLegendKey val="0"/>
          <c:showVal val="0"/>
          <c:showCatName val="0"/>
          <c:showSerName val="0"/>
          <c:showPercent val="0"/>
          <c:showBubbleSize val="0"/>
        </c:dLbls>
        <c:gapWidth val="150"/>
        <c:axId val="133798912"/>
        <c:axId val="133812992"/>
      </c:barChart>
      <c:catAx>
        <c:axId val="133798912"/>
        <c:scaling>
          <c:orientation val="maxMin"/>
        </c:scaling>
        <c:delete val="0"/>
        <c:axPos val="l"/>
        <c:numFmt formatCode="General" sourceLinked="0"/>
        <c:majorTickMark val="out"/>
        <c:minorTickMark val="none"/>
        <c:tickLblPos val="nextTo"/>
        <c:txPr>
          <a:bodyPr/>
          <a:lstStyle/>
          <a:p>
            <a:pPr>
              <a:defRPr lang="en-US"/>
            </a:pPr>
            <a:endParaRPr lang="en-US"/>
          </a:p>
        </c:txPr>
        <c:crossAx val="133812992"/>
        <c:crosses val="autoZero"/>
        <c:auto val="1"/>
        <c:lblAlgn val="ctr"/>
        <c:lblOffset val="100"/>
        <c:noMultiLvlLbl val="0"/>
      </c:catAx>
      <c:valAx>
        <c:axId val="133812992"/>
        <c:scaling>
          <c:orientation val="minMax"/>
        </c:scaling>
        <c:delete val="0"/>
        <c:axPos val="t"/>
        <c:majorGridlines/>
        <c:numFmt formatCode="0.0" sourceLinked="1"/>
        <c:majorTickMark val="out"/>
        <c:minorTickMark val="none"/>
        <c:tickLblPos val="nextTo"/>
        <c:txPr>
          <a:bodyPr/>
          <a:lstStyle/>
          <a:p>
            <a:pPr>
              <a:defRPr lang="en-US"/>
            </a:pPr>
            <a:endParaRPr lang="en-US"/>
          </a:p>
        </c:txPr>
        <c:crossAx val="133798912"/>
        <c:crosses val="autoZero"/>
        <c:crossBetween val="between"/>
      </c:valAx>
      <c:spPr>
        <a:gradFill>
          <a:gsLst>
            <a:gs pos="0">
              <a:srgbClr val="FFEFD1"/>
            </a:gs>
            <a:gs pos="64999">
              <a:srgbClr val="F0EBD5"/>
            </a:gs>
            <a:gs pos="100000">
              <a:srgbClr val="D1C39F"/>
            </a:gs>
          </a:gsLst>
          <a:lin ang="5400000" scaled="0"/>
        </a:gradFill>
      </c:spPr>
    </c:plotArea>
    <c:legend>
      <c:legendPos val="b"/>
      <c:overlay val="0"/>
      <c:txPr>
        <a:bodyPr/>
        <a:lstStyle/>
        <a:p>
          <a:pPr>
            <a:defRPr lang="en-US"/>
          </a:pPr>
          <a:endParaRPr lang="en-US"/>
        </a:p>
      </c:txPr>
    </c:legend>
    <c:plotVisOnly val="0"/>
    <c:dispBlanksAs val="gap"/>
    <c:showDLblsOverMax val="0"/>
  </c:chart>
  <c:printSettings>
    <c:headerFooter/>
    <c:pageMargins b="0.75000000000001166" l="0.70000000000000062" r="0.70000000000000062" t="0.75000000000001166"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invertIfNegative val="0"/>
          <c:dLbls>
            <c:spPr>
              <a:noFill/>
              <a:ln>
                <a:noFill/>
              </a:ln>
              <a:effectLst/>
            </c:spPr>
            <c:txPr>
              <a:bodyPr/>
              <a:lstStyle/>
              <a:p>
                <a:pPr>
                  <a:defRPr lang="en-US"/>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Contribution2!$Y$28:$AA$28</c:f>
              <c:strCache>
                <c:ptCount val="3"/>
                <c:pt idx="0">
                  <c:v>Τριτογενής Τομέας</c:v>
                </c:pt>
                <c:pt idx="1">
                  <c:v>Δευτερογενής Τομέας</c:v>
                </c:pt>
                <c:pt idx="2">
                  <c:v>Πρωτογενής Τομέας</c:v>
                </c:pt>
              </c:strCache>
            </c:strRef>
          </c:cat>
          <c:val>
            <c:numRef>
              <c:f>Contribution2!$Y$29:$AA$29</c:f>
              <c:numCache>
                <c:formatCode>0.0</c:formatCode>
                <c:ptCount val="3"/>
                <c:pt idx="0">
                  <c:v>110.57075711956735</c:v>
                </c:pt>
                <c:pt idx="1">
                  <c:v>72.704981930798851</c:v>
                </c:pt>
                <c:pt idx="2">
                  <c:v>36.041866830057081</c:v>
                </c:pt>
              </c:numCache>
            </c:numRef>
          </c:val>
          <c:extLst>
            <c:ext xmlns:c16="http://schemas.microsoft.com/office/drawing/2014/chart" uri="{C3380CC4-5D6E-409C-BE32-E72D297353CC}">
              <c16:uniqueId val="{00000000-2533-4F7B-B94D-83E06BAE2081}"/>
            </c:ext>
          </c:extLst>
        </c:ser>
        <c:dLbls>
          <c:showLegendKey val="0"/>
          <c:showVal val="0"/>
          <c:showCatName val="0"/>
          <c:showSerName val="0"/>
          <c:showPercent val="0"/>
          <c:showBubbleSize val="0"/>
        </c:dLbls>
        <c:gapWidth val="150"/>
        <c:axId val="133902720"/>
        <c:axId val="133904256"/>
      </c:barChart>
      <c:catAx>
        <c:axId val="133902720"/>
        <c:scaling>
          <c:orientation val="maxMin"/>
        </c:scaling>
        <c:delete val="0"/>
        <c:axPos val="l"/>
        <c:numFmt formatCode="General" sourceLinked="1"/>
        <c:majorTickMark val="out"/>
        <c:minorTickMark val="none"/>
        <c:tickLblPos val="nextTo"/>
        <c:txPr>
          <a:bodyPr/>
          <a:lstStyle/>
          <a:p>
            <a:pPr>
              <a:defRPr lang="en-US"/>
            </a:pPr>
            <a:endParaRPr lang="en-US"/>
          </a:p>
        </c:txPr>
        <c:crossAx val="133904256"/>
        <c:crosses val="autoZero"/>
        <c:auto val="1"/>
        <c:lblAlgn val="ctr"/>
        <c:lblOffset val="100"/>
        <c:noMultiLvlLbl val="0"/>
      </c:catAx>
      <c:valAx>
        <c:axId val="133904256"/>
        <c:scaling>
          <c:orientation val="minMax"/>
        </c:scaling>
        <c:delete val="0"/>
        <c:axPos val="t"/>
        <c:majorGridlines/>
        <c:numFmt formatCode="0.0" sourceLinked="1"/>
        <c:majorTickMark val="out"/>
        <c:minorTickMark val="none"/>
        <c:tickLblPos val="low"/>
        <c:txPr>
          <a:bodyPr/>
          <a:lstStyle/>
          <a:p>
            <a:pPr>
              <a:defRPr lang="en-US"/>
            </a:pPr>
            <a:endParaRPr lang="en-US"/>
          </a:p>
        </c:txPr>
        <c:crossAx val="133902720"/>
        <c:crosses val="autoZero"/>
        <c:crossBetween val="between"/>
      </c:valAx>
      <c:spPr>
        <a:gradFill>
          <a:gsLst>
            <a:gs pos="0">
              <a:srgbClr val="FFEFD1"/>
            </a:gs>
            <a:gs pos="64999">
              <a:srgbClr val="F0EBD5"/>
            </a:gs>
            <a:gs pos="100000">
              <a:srgbClr val="D1C39F"/>
            </a:gs>
          </a:gsLst>
          <a:lin ang="5400000" scaled="0"/>
        </a:gradFill>
      </c:spPr>
    </c:plotArea>
    <c:plotVisOnly val="0"/>
    <c:dispBlanksAs val="gap"/>
    <c:showDLblsOverMax val="0"/>
  </c:chart>
  <c:printSettings>
    <c:headerFooter/>
    <c:pageMargins b="0.7500000000000121" l="0.70000000000000062" r="0.70000000000000062" t="0.750000000000012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22258675035922"/>
          <c:y val="5.0087289731058013E-2"/>
          <c:w val="0.73699799978576652"/>
          <c:h val="0.88438440302362187"/>
        </c:manualLayout>
      </c:layout>
      <c:barChart>
        <c:barDir val="bar"/>
        <c:grouping val="clustered"/>
        <c:varyColors val="0"/>
        <c:ser>
          <c:idx val="0"/>
          <c:order val="0"/>
          <c:tx>
            <c:strRef>
              <c:f>Contribution2!$C$32</c:f>
              <c:strCache>
                <c:ptCount val="1"/>
                <c:pt idx="0">
                  <c:v>Συνεισφορά στο ΑΕΠ</c:v>
                </c:pt>
              </c:strCache>
            </c:strRef>
          </c:tx>
          <c:invertIfNegative val="0"/>
          <c:dLbls>
            <c:spPr>
              <a:noFill/>
              <a:ln>
                <a:noFill/>
              </a:ln>
              <a:effectLst/>
            </c:spPr>
            <c:txPr>
              <a:bodyPr/>
              <a:lstStyle/>
              <a:p>
                <a:pPr>
                  <a:defRPr lang="en-US"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Contribution2!$Y$31:$AA$31</c:f>
              <c:strCache>
                <c:ptCount val="3"/>
                <c:pt idx="0">
                  <c:v>Τριτογενής Τομέας</c:v>
                </c:pt>
                <c:pt idx="1">
                  <c:v>Δευτερογενής Τομέας</c:v>
                </c:pt>
                <c:pt idx="2">
                  <c:v>Πρωτογενής Τομέας</c:v>
                </c:pt>
              </c:strCache>
            </c:strRef>
          </c:cat>
          <c:val>
            <c:numRef>
              <c:f>Contribution2!$Y$32:$AA$32</c:f>
              <c:numCache>
                <c:formatCode>0.0</c:formatCode>
                <c:ptCount val="3"/>
                <c:pt idx="0">
                  <c:v>87.124693791444415</c:v>
                </c:pt>
                <c:pt idx="1">
                  <c:v>10.376392501117779</c:v>
                </c:pt>
                <c:pt idx="2">
                  <c:v>2.4986618135103305</c:v>
                </c:pt>
              </c:numCache>
            </c:numRef>
          </c:val>
          <c:extLst>
            <c:ext xmlns:c16="http://schemas.microsoft.com/office/drawing/2014/chart" uri="{C3380CC4-5D6E-409C-BE32-E72D297353CC}">
              <c16:uniqueId val="{00000000-28F5-455C-8ECD-D68647ECDCCE}"/>
            </c:ext>
          </c:extLst>
        </c:ser>
        <c:ser>
          <c:idx val="1"/>
          <c:order val="1"/>
          <c:tx>
            <c:strRef>
              <c:f>Contribution2!$C$33</c:f>
              <c:strCache>
                <c:ptCount val="1"/>
                <c:pt idx="0">
                  <c:v>Συνεισφορά στην Απασχόληση</c:v>
                </c:pt>
              </c:strCache>
            </c:strRef>
          </c:tx>
          <c:invertIfNegative val="0"/>
          <c:dLbls>
            <c:spPr>
              <a:noFill/>
              <a:ln>
                <a:noFill/>
              </a:ln>
              <a:effectLst/>
            </c:spPr>
            <c:txPr>
              <a:bodyPr/>
              <a:lstStyle/>
              <a:p>
                <a:pPr>
                  <a:defRPr lang="en-US"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Contribution2!$Y$31:$AA$31</c:f>
              <c:strCache>
                <c:ptCount val="3"/>
                <c:pt idx="0">
                  <c:v>Τριτογενής Τομέας</c:v>
                </c:pt>
                <c:pt idx="1">
                  <c:v>Δευτερογενής Τομέας</c:v>
                </c:pt>
                <c:pt idx="2">
                  <c:v>Πρωτογενής Τομέας</c:v>
                </c:pt>
              </c:strCache>
            </c:strRef>
          </c:cat>
          <c:val>
            <c:numRef>
              <c:f>Contribution2!$Y$33:$AA$33</c:f>
              <c:numCache>
                <c:formatCode>0.0</c:formatCode>
                <c:ptCount val="3"/>
                <c:pt idx="0">
                  <c:v>80.912025102115564</c:v>
                </c:pt>
                <c:pt idx="1">
                  <c:v>14.990773313797179</c:v>
                </c:pt>
                <c:pt idx="2">
                  <c:v>4.0972015840872489</c:v>
                </c:pt>
              </c:numCache>
            </c:numRef>
          </c:val>
          <c:extLst>
            <c:ext xmlns:c16="http://schemas.microsoft.com/office/drawing/2014/chart" uri="{C3380CC4-5D6E-409C-BE32-E72D297353CC}">
              <c16:uniqueId val="{00000001-28F5-455C-8ECD-D68647ECDCCE}"/>
            </c:ext>
          </c:extLst>
        </c:ser>
        <c:dLbls>
          <c:showLegendKey val="0"/>
          <c:showVal val="0"/>
          <c:showCatName val="0"/>
          <c:showSerName val="0"/>
          <c:showPercent val="0"/>
          <c:showBubbleSize val="0"/>
        </c:dLbls>
        <c:gapWidth val="150"/>
        <c:axId val="133937408"/>
        <c:axId val="133943296"/>
      </c:barChart>
      <c:catAx>
        <c:axId val="133937408"/>
        <c:scaling>
          <c:orientation val="maxMin"/>
        </c:scaling>
        <c:delete val="0"/>
        <c:axPos val="l"/>
        <c:numFmt formatCode="General" sourceLinked="0"/>
        <c:majorTickMark val="out"/>
        <c:minorTickMark val="none"/>
        <c:tickLblPos val="nextTo"/>
        <c:txPr>
          <a:bodyPr/>
          <a:lstStyle/>
          <a:p>
            <a:pPr>
              <a:defRPr lang="en-US"/>
            </a:pPr>
            <a:endParaRPr lang="en-US"/>
          </a:p>
        </c:txPr>
        <c:crossAx val="133943296"/>
        <c:crosses val="autoZero"/>
        <c:auto val="1"/>
        <c:lblAlgn val="ctr"/>
        <c:lblOffset val="100"/>
        <c:noMultiLvlLbl val="0"/>
      </c:catAx>
      <c:valAx>
        <c:axId val="133943296"/>
        <c:scaling>
          <c:orientation val="minMax"/>
        </c:scaling>
        <c:delete val="0"/>
        <c:axPos val="t"/>
        <c:majorGridlines/>
        <c:numFmt formatCode="0.0" sourceLinked="1"/>
        <c:majorTickMark val="out"/>
        <c:minorTickMark val="none"/>
        <c:tickLblPos val="nextTo"/>
        <c:txPr>
          <a:bodyPr/>
          <a:lstStyle/>
          <a:p>
            <a:pPr>
              <a:defRPr lang="en-US"/>
            </a:pPr>
            <a:endParaRPr lang="en-US"/>
          </a:p>
        </c:txPr>
        <c:crossAx val="133937408"/>
        <c:crosses val="autoZero"/>
        <c:crossBetween val="between"/>
      </c:valAx>
      <c:spPr>
        <a:gradFill>
          <a:gsLst>
            <a:gs pos="0">
              <a:srgbClr val="FFEFD1"/>
            </a:gs>
            <a:gs pos="64999">
              <a:srgbClr val="F0EBD5"/>
            </a:gs>
            <a:gs pos="100000">
              <a:srgbClr val="D1C39F"/>
            </a:gs>
          </a:gsLst>
          <a:lin ang="5400000" scaled="0"/>
        </a:gradFill>
      </c:spPr>
    </c:plotArea>
    <c:legend>
      <c:legendPos val="b"/>
      <c:overlay val="0"/>
      <c:txPr>
        <a:bodyPr/>
        <a:lstStyle/>
        <a:p>
          <a:pPr>
            <a:defRPr lang="en-US"/>
          </a:pPr>
          <a:endParaRPr lang="en-US"/>
        </a:p>
      </c:txPr>
    </c:legend>
    <c:plotVisOnly val="0"/>
    <c:dispBlanksAs val="gap"/>
    <c:showDLblsOverMax val="0"/>
  </c:chart>
  <c:printSettings>
    <c:headerFooter/>
    <c:pageMargins b="0.75000000000001166" l="0.70000000000000062" r="0.70000000000000062" t="0.75000000000001166"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Contribution2!$C$36</c:f>
              <c:strCache>
                <c:ptCount val="1"/>
                <c:pt idx="0">
                  <c:v>Παραγωγικότητα Εργασίας (ΑΠΑ ανά ώρα εργασίας)</c:v>
                </c:pt>
              </c:strCache>
            </c:strRef>
          </c:tx>
          <c:invertIfNegative val="0"/>
          <c:dLbls>
            <c:numFmt formatCode="[=0]&quot;&quot;;#0.00" sourceLinked="0"/>
            <c:spPr>
              <a:noFill/>
              <a:ln>
                <a:noFill/>
              </a:ln>
              <a:effectLst/>
            </c:spPr>
            <c:txPr>
              <a:bodyPr/>
              <a:lstStyle/>
              <a:p>
                <a:pPr>
                  <a:defRPr lang="en-US"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Contribution2!$D$35:$Z$35</c:f>
              <c:strCache>
                <c:ptCount val="23"/>
                <c:pt idx="0">
                  <c:v>Πρωτογενής Τομέας</c:v>
                </c:pt>
                <c:pt idx="1">
                  <c:v>Γεωργία, δασοκομία και αλιεία</c:v>
                </c:pt>
                <c:pt idx="2">
                  <c:v>Ορυχεία και λατομεία</c:v>
                </c:pt>
                <c:pt idx="3">
                  <c:v>Δευτερογενής Τομέας</c:v>
                </c:pt>
                <c:pt idx="4">
                  <c:v>Μεταποιητικές βιομηχανίες</c:v>
                </c:pt>
                <c:pt idx="5">
                  <c:v>Παραγωγή  ηλεκτρικού  ρεύματος, φυσικού αερίου, ατμού και κλιματισμού</c:v>
                </c:pt>
                <c:pt idx="6">
                  <c:v>Παροχή νερού, επεξεργασία λυμάτων, διαχείριση αποβλήτων και δραστηριότητες εξυγίανσης</c:v>
                </c:pt>
                <c:pt idx="7">
                  <c:v>Κατασκευές</c:v>
                </c:pt>
                <c:pt idx="8">
                  <c:v>Τριτογενής Τομέας</c:v>
                </c:pt>
                <c:pt idx="9">
                  <c:v>Χονδρικό και λιανικό εμπόριο, επισκευή μηχανοκινήτων οχημάτων και μοτοσικλετών</c:v>
                </c:pt>
                <c:pt idx="10">
                  <c:v>Μεταφορά και αποθήκευση</c:v>
                </c:pt>
                <c:pt idx="11">
                  <c:v>Δραστηριότητες υπηρεσιών παροχής καταλύματος και υπηρεσιών εστίασης</c:v>
                </c:pt>
                <c:pt idx="12">
                  <c:v>Ενημέρωση και επικοινωνία</c:v>
                </c:pt>
                <c:pt idx="13">
                  <c:v>Χρηματοπιστωτικές και ασφαλιστικές δραστηριότητες</c:v>
                </c:pt>
                <c:pt idx="14">
                  <c:v>Διαχείριση ακίνητης περιουσίας</c:v>
                </c:pt>
                <c:pt idx="15">
                  <c:v>Επαγγελματικές, επιστημονικές και τεχνικές δραστηριότητες</c:v>
                </c:pt>
                <c:pt idx="16">
                  <c:v>Διοικητικές και υποστηρικτικές δραστηριότητες</c:v>
                </c:pt>
                <c:pt idx="17">
                  <c:v>Δημόσια διοίκηση και άμυνα, υποχρεωτική κοινωνική ασφάλιση</c:v>
                </c:pt>
                <c:pt idx="18">
                  <c:v>Εκπαίδευση</c:v>
                </c:pt>
                <c:pt idx="19">
                  <c:v>Δραστηριότητες σχετικές με την ανθρώπινη υγεία και κοινωνική μέριμνα</c:v>
                </c:pt>
                <c:pt idx="20">
                  <c:v>Τέχνες, διασκέδαση και ψυχαγωγία</c:v>
                </c:pt>
                <c:pt idx="21">
                  <c:v>Άλλες δραστηριότητες παροχής υπηρεσιών</c:v>
                </c:pt>
                <c:pt idx="22">
                  <c:v>Δραστηριότητες νοικοκυριών ως εργοδοτών</c:v>
                </c:pt>
              </c:strCache>
            </c:strRef>
          </c:cat>
          <c:val>
            <c:numRef>
              <c:f>Contribution2!$D$36:$Z$36</c:f>
              <c:numCache>
                <c:formatCode>General</c:formatCode>
                <c:ptCount val="23"/>
                <c:pt idx="0">
                  <c:v>0</c:v>
                </c:pt>
                <c:pt idx="1">
                  <c:v>34.970885890469127</c:v>
                </c:pt>
                <c:pt idx="2">
                  <c:v>102.67791769352404</c:v>
                </c:pt>
                <c:pt idx="3">
                  <c:v>0</c:v>
                </c:pt>
                <c:pt idx="4">
                  <c:v>64.151539411551525</c:v>
                </c:pt>
                <c:pt idx="5">
                  <c:v>468.1956981566712</c:v>
                </c:pt>
                <c:pt idx="6">
                  <c:v>163.05922923154981</c:v>
                </c:pt>
                <c:pt idx="7">
                  <c:v>48.843130748389122</c:v>
                </c:pt>
                <c:pt idx="8">
                  <c:v>0</c:v>
                </c:pt>
                <c:pt idx="9">
                  <c:v>87.377308181083961</c:v>
                </c:pt>
                <c:pt idx="10">
                  <c:v>138.86323047259603</c:v>
                </c:pt>
                <c:pt idx="11">
                  <c:v>65.102703217556311</c:v>
                </c:pt>
                <c:pt idx="12">
                  <c:v>181.29474150393449</c:v>
                </c:pt>
                <c:pt idx="13">
                  <c:v>201.09856409063661</c:v>
                </c:pt>
                <c:pt idx="14">
                  <c:v>2241.8290575647738</c:v>
                </c:pt>
                <c:pt idx="15">
                  <c:v>123.10185062480508</c:v>
                </c:pt>
                <c:pt idx="16">
                  <c:v>42.155084034048613</c:v>
                </c:pt>
                <c:pt idx="17">
                  <c:v>114.47192877768799</c:v>
                </c:pt>
                <c:pt idx="18">
                  <c:v>124.23253175423783</c:v>
                </c:pt>
                <c:pt idx="19">
                  <c:v>87.716177622925713</c:v>
                </c:pt>
                <c:pt idx="20">
                  <c:v>93.2922856886197</c:v>
                </c:pt>
                <c:pt idx="21">
                  <c:v>60.303127089123585</c:v>
                </c:pt>
                <c:pt idx="22">
                  <c:v>14.069752771615251</c:v>
                </c:pt>
              </c:numCache>
            </c:numRef>
          </c:val>
          <c:extLst>
            <c:ext xmlns:c16="http://schemas.microsoft.com/office/drawing/2014/chart" uri="{C3380CC4-5D6E-409C-BE32-E72D297353CC}">
              <c16:uniqueId val="{00000000-A77D-48CE-972E-3E07F31E425C}"/>
            </c:ext>
          </c:extLst>
        </c:ser>
        <c:ser>
          <c:idx val="1"/>
          <c:order val="1"/>
          <c:tx>
            <c:strRef>
              <c:f>Contribution2!$C$37</c:f>
              <c:strCache>
                <c:ptCount val="1"/>
              </c:strCache>
            </c:strRef>
          </c:tx>
          <c:invertIfNegative val="0"/>
          <c:dLbls>
            <c:numFmt formatCode="[=0]&quot;&quot;;#0.00" sourceLinked="0"/>
            <c:spPr>
              <a:noFill/>
              <a:ln>
                <a:noFill/>
              </a:ln>
              <a:effectLst/>
            </c:spPr>
            <c:txPr>
              <a:bodyPr/>
              <a:lstStyle/>
              <a:p>
                <a:pPr>
                  <a:defRPr lang="en-US"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Contribution2!$D$35:$Z$35</c:f>
              <c:strCache>
                <c:ptCount val="23"/>
                <c:pt idx="0">
                  <c:v>Πρωτογενής Τομέας</c:v>
                </c:pt>
                <c:pt idx="1">
                  <c:v>Γεωργία, δασοκομία και αλιεία</c:v>
                </c:pt>
                <c:pt idx="2">
                  <c:v>Ορυχεία και λατομεία</c:v>
                </c:pt>
                <c:pt idx="3">
                  <c:v>Δευτερογενής Τομέας</c:v>
                </c:pt>
                <c:pt idx="4">
                  <c:v>Μεταποιητικές βιομηχανίες</c:v>
                </c:pt>
                <c:pt idx="5">
                  <c:v>Παραγωγή  ηλεκτρικού  ρεύματος, φυσικού αερίου, ατμού και κλιματισμού</c:v>
                </c:pt>
                <c:pt idx="6">
                  <c:v>Παροχή νερού, επεξεργασία λυμάτων, διαχείριση αποβλήτων και δραστηριότητες εξυγίανσης</c:v>
                </c:pt>
                <c:pt idx="7">
                  <c:v>Κατασκευές</c:v>
                </c:pt>
                <c:pt idx="8">
                  <c:v>Τριτογενής Τομέας</c:v>
                </c:pt>
                <c:pt idx="9">
                  <c:v>Χονδρικό και λιανικό εμπόριο, επισκευή μηχανοκινήτων οχημάτων και μοτοσικλετών</c:v>
                </c:pt>
                <c:pt idx="10">
                  <c:v>Μεταφορά και αποθήκευση</c:v>
                </c:pt>
                <c:pt idx="11">
                  <c:v>Δραστηριότητες υπηρεσιών παροχής καταλύματος και υπηρεσιών εστίασης</c:v>
                </c:pt>
                <c:pt idx="12">
                  <c:v>Ενημέρωση και επικοινωνία</c:v>
                </c:pt>
                <c:pt idx="13">
                  <c:v>Χρηματοπιστωτικές και ασφαλιστικές δραστηριότητες</c:v>
                </c:pt>
                <c:pt idx="14">
                  <c:v>Διαχείριση ακίνητης περιουσίας</c:v>
                </c:pt>
                <c:pt idx="15">
                  <c:v>Επαγγελματικές, επιστημονικές και τεχνικές δραστηριότητες</c:v>
                </c:pt>
                <c:pt idx="16">
                  <c:v>Διοικητικές και υποστηρικτικές δραστηριότητες</c:v>
                </c:pt>
                <c:pt idx="17">
                  <c:v>Δημόσια διοίκηση και άμυνα, υποχρεωτική κοινωνική ασφάλιση</c:v>
                </c:pt>
                <c:pt idx="18">
                  <c:v>Εκπαίδευση</c:v>
                </c:pt>
                <c:pt idx="19">
                  <c:v>Δραστηριότητες σχετικές με την ανθρώπινη υγεία και κοινωνική μέριμνα</c:v>
                </c:pt>
                <c:pt idx="20">
                  <c:v>Τέχνες, διασκέδαση και ψυχαγωγία</c:v>
                </c:pt>
                <c:pt idx="21">
                  <c:v>Άλλες δραστηριότητες παροχής υπηρεσιών</c:v>
                </c:pt>
                <c:pt idx="22">
                  <c:v>Δραστηριότητες νοικοκυριών ως εργοδοτών</c:v>
                </c:pt>
              </c:strCache>
            </c:strRef>
          </c:cat>
          <c:val>
            <c:numRef>
              <c:f>Contribution2!$D$37:$Z$37</c:f>
              <c:numCache>
                <c:formatCode>General</c:formatCode>
                <c:ptCount val="23"/>
                <c:pt idx="0">
                  <c:v>36.041866830057081</c:v>
                </c:pt>
                <c:pt idx="1">
                  <c:v>0</c:v>
                </c:pt>
                <c:pt idx="2">
                  <c:v>0</c:v>
                </c:pt>
                <c:pt idx="3">
                  <c:v>72.704981930798851</c:v>
                </c:pt>
                <c:pt idx="4">
                  <c:v>0</c:v>
                </c:pt>
                <c:pt idx="5">
                  <c:v>0</c:v>
                </c:pt>
                <c:pt idx="6">
                  <c:v>0</c:v>
                </c:pt>
                <c:pt idx="7">
                  <c:v>0</c:v>
                </c:pt>
                <c:pt idx="8">
                  <c:v>110.57075711956735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1-A77D-48CE-972E-3E07F31E425C}"/>
            </c:ext>
          </c:extLst>
        </c:ser>
        <c:dLbls>
          <c:showLegendKey val="0"/>
          <c:showVal val="0"/>
          <c:showCatName val="0"/>
          <c:showSerName val="0"/>
          <c:showPercent val="0"/>
          <c:showBubbleSize val="0"/>
        </c:dLbls>
        <c:gapWidth val="150"/>
        <c:overlap val="100"/>
        <c:axId val="133989888"/>
        <c:axId val="133991424"/>
      </c:barChart>
      <c:catAx>
        <c:axId val="133989888"/>
        <c:scaling>
          <c:orientation val="maxMin"/>
        </c:scaling>
        <c:delete val="0"/>
        <c:axPos val="l"/>
        <c:numFmt formatCode="General" sourceLinked="0"/>
        <c:majorTickMark val="out"/>
        <c:minorTickMark val="none"/>
        <c:tickLblPos val="nextTo"/>
        <c:txPr>
          <a:bodyPr/>
          <a:lstStyle/>
          <a:p>
            <a:pPr>
              <a:defRPr lang="en-US"/>
            </a:pPr>
            <a:endParaRPr lang="en-US"/>
          </a:p>
        </c:txPr>
        <c:crossAx val="133991424"/>
        <c:crosses val="autoZero"/>
        <c:auto val="1"/>
        <c:lblAlgn val="ctr"/>
        <c:lblOffset val="100"/>
        <c:noMultiLvlLbl val="0"/>
      </c:catAx>
      <c:valAx>
        <c:axId val="133991424"/>
        <c:scaling>
          <c:orientation val="minMax"/>
        </c:scaling>
        <c:delete val="0"/>
        <c:axPos val="t"/>
        <c:majorGridlines/>
        <c:numFmt formatCode="General" sourceLinked="1"/>
        <c:majorTickMark val="out"/>
        <c:minorTickMark val="none"/>
        <c:tickLblPos val="nextTo"/>
        <c:txPr>
          <a:bodyPr/>
          <a:lstStyle/>
          <a:p>
            <a:pPr>
              <a:defRPr lang="en-US"/>
            </a:pPr>
            <a:endParaRPr lang="en-US"/>
          </a:p>
        </c:txPr>
        <c:crossAx val="133989888"/>
        <c:crosses val="autoZero"/>
        <c:crossBetween val="between"/>
      </c:valAx>
      <c:spPr>
        <a:gradFill>
          <a:gsLst>
            <a:gs pos="0">
              <a:srgbClr val="FFEFD1"/>
            </a:gs>
            <a:gs pos="64999">
              <a:srgbClr val="F0EBD5"/>
            </a:gs>
            <a:gs pos="100000">
              <a:srgbClr val="D1C39F"/>
            </a:gs>
          </a:gsLst>
          <a:lin ang="5400000" scaled="0"/>
        </a:gradFill>
      </c:spPr>
    </c:plotArea>
    <c:plotVisOnly val="0"/>
    <c:dispBlanksAs val="gap"/>
    <c:showDLblsOverMax val="0"/>
  </c:chart>
  <c:printSettings>
    <c:headerFooter/>
    <c:pageMargins b="0.75000000000001166" l="0.70000000000000062" r="0.70000000000000062" t="0.75000000000001166"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75667074324526E-2"/>
          <c:y val="5.2949644181075305E-2"/>
          <c:w val="0.90381210694641856"/>
          <c:h val="0.77371410334714463"/>
        </c:manualLayout>
      </c:layout>
      <c:lineChart>
        <c:grouping val="standard"/>
        <c:varyColors val="0"/>
        <c:ser>
          <c:idx val="0"/>
          <c:order val="0"/>
          <c:tx>
            <c:strRef>
              <c:f>'prod - gdp - empl'!$C$5</c:f>
              <c:strCache>
                <c:ptCount val="1"/>
                <c:pt idx="0">
                  <c:v>Ακαθάριστο Εγχώριο Προϊόν (ΑΕΠ) (σταθερές τιμές)</c:v>
                </c:pt>
              </c:strCache>
            </c:strRef>
          </c:tx>
          <c:marker>
            <c:symbol val="none"/>
          </c:marker>
          <c:cat>
            <c:numRef>
              <c:f>'prod - gdp - empl'!$B$6:$B$23</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'prod - gdp - empl'!$C$6:$C$23</c:f>
              <c:numCache>
                <c:formatCode>0.00</c:formatCode>
                <c:ptCount val="18"/>
                <c:pt idx="0">
                  <c:v>1.817607746145353</c:v>
                </c:pt>
                <c:pt idx="1">
                  <c:v>2.3257737073866571</c:v>
                </c:pt>
                <c:pt idx="2">
                  <c:v>4.9761596896718778</c:v>
                </c:pt>
                <c:pt idx="3">
                  <c:v>4.8249581400719945</c:v>
                </c:pt>
                <c:pt idx="4">
                  <c:v>5.0132192560496325</c:v>
                </c:pt>
                <c:pt idx="5">
                  <c:v>4.0229734336891312</c:v>
                </c:pt>
                <c:pt idx="6">
                  <c:v>2.1286608681036956</c:v>
                </c:pt>
                <c:pt idx="7">
                  <c:v>1.8678822987295112</c:v>
                </c:pt>
                <c:pt idx="8">
                  <c:v>4.2351249616310529</c:v>
                </c:pt>
                <c:pt idx="9">
                  <c:v>3.8584635890918357</c:v>
                </c:pt>
                <c:pt idx="10">
                  <c:v>4.1292344426205014</c:v>
                </c:pt>
                <c:pt idx="11">
                  <c:v>5.094085443627554</c:v>
                </c:pt>
                <c:pt idx="12">
                  <c:v>3.5864532976960786</c:v>
                </c:pt>
                <c:pt idx="13">
                  <c:v>-1.8548870151326613</c:v>
                </c:pt>
                <c:pt idx="14">
                  <c:v>1.3084738942356082</c:v>
                </c:pt>
                <c:pt idx="15">
                  <c:v>0.44023408537231229</c:v>
                </c:pt>
                <c:pt idx="16">
                  <c:v>-2.4123226184905184</c:v>
                </c:pt>
                <c:pt idx="17">
                  <c:v>-5.4112831873349547</c:v>
                </c:pt>
              </c:numCache>
            </c:numRef>
          </c:val>
          <c:smooth val="0"/>
          <c:extLst>
            <c:ext xmlns:c16="http://schemas.microsoft.com/office/drawing/2014/chart" uri="{C3380CC4-5D6E-409C-BE32-E72D297353CC}">
              <c16:uniqueId val="{00000000-FBEC-45E1-9FAC-5DF70C07E865}"/>
            </c:ext>
          </c:extLst>
        </c:ser>
        <c:ser>
          <c:idx val="1"/>
          <c:order val="1"/>
          <c:tx>
            <c:strRef>
              <c:f>'prod - gdp - empl'!$D$5</c:f>
              <c:strCache>
                <c:ptCount val="1"/>
                <c:pt idx="0">
                  <c:v>Επικερδώς Απασχολούμενος Πληθυσμός</c:v>
                </c:pt>
              </c:strCache>
            </c:strRef>
          </c:tx>
          <c:marker>
            <c:symbol val="none"/>
          </c:marker>
          <c:cat>
            <c:numRef>
              <c:f>'prod - gdp - empl'!$B$6:$B$23</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'prod - gdp - empl'!$D$6:$D$23</c:f>
              <c:numCache>
                <c:formatCode>0.00</c:formatCode>
                <c:ptCount val="18"/>
                <c:pt idx="0">
                  <c:v>0.44554879616140575</c:v>
                </c:pt>
                <c:pt idx="1">
                  <c:v>0.43504222468653359</c:v>
                </c:pt>
                <c:pt idx="2">
                  <c:v>1.6392050280278778</c:v>
                </c:pt>
                <c:pt idx="3">
                  <c:v>1.8049636500375836</c:v>
                </c:pt>
                <c:pt idx="4">
                  <c:v>4.63760978412542</c:v>
                </c:pt>
                <c:pt idx="5">
                  <c:v>2.8475054910574391</c:v>
                </c:pt>
                <c:pt idx="6">
                  <c:v>1.7695065212417052</c:v>
                </c:pt>
                <c:pt idx="7">
                  <c:v>2.1509405680881355</c:v>
                </c:pt>
                <c:pt idx="8">
                  <c:v>3.0300807043286691</c:v>
                </c:pt>
                <c:pt idx="9">
                  <c:v>2.0971302428256235</c:v>
                </c:pt>
                <c:pt idx="10">
                  <c:v>2.1377506538796531</c:v>
                </c:pt>
                <c:pt idx="11">
                  <c:v>2.8878539451073295</c:v>
                </c:pt>
                <c:pt idx="12">
                  <c:v>2.5906773192757027</c:v>
                </c:pt>
                <c:pt idx="13">
                  <c:v>-0.71438215026273877</c:v>
                </c:pt>
                <c:pt idx="14">
                  <c:v>0.21429210489947084</c:v>
                </c:pt>
                <c:pt idx="15">
                  <c:v>0.51304452195674266</c:v>
                </c:pt>
                <c:pt idx="16">
                  <c:v>-3.3436404331569483</c:v>
                </c:pt>
                <c:pt idx="17">
                  <c:v>-5.3965005367521277</c:v>
                </c:pt>
              </c:numCache>
            </c:numRef>
          </c:val>
          <c:smooth val="0"/>
          <c:extLst>
            <c:ext xmlns:c16="http://schemas.microsoft.com/office/drawing/2014/chart" uri="{C3380CC4-5D6E-409C-BE32-E72D297353CC}">
              <c16:uniqueId val="{00000001-FBEC-45E1-9FAC-5DF70C07E865}"/>
            </c:ext>
          </c:extLst>
        </c:ser>
        <c:ser>
          <c:idx val="3"/>
          <c:order val="2"/>
          <c:tx>
            <c:strRef>
              <c:f>'prod - gdp - empl'!$F$5</c:f>
              <c:strCache>
                <c:ptCount val="1"/>
                <c:pt idx="0">
                  <c:v>Παραγωγικότητα Εργασίας (ΑΠΑ ανά απασχολούμενο)</c:v>
                </c:pt>
              </c:strCache>
            </c:strRef>
          </c:tx>
          <c:marker>
            <c:symbol val="none"/>
          </c:marker>
          <c:cat>
            <c:numRef>
              <c:f>'prod - gdp - empl'!$B$6:$B$23</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'prod - gdp - empl'!$F$6:$F$23</c:f>
              <c:numCache>
                <c:formatCode>[&lt;100]#,##0.00;[&lt;1000]#,##0.0;#,##0</c:formatCode>
                <c:ptCount val="18"/>
                <c:pt idx="0" formatCode="General">
                  <c:v>1.3659728742866675</c:v>
                </c:pt>
                <c:pt idx="1">
                  <c:v>1.8825416317049111</c:v>
                </c:pt>
                <c:pt idx="2" formatCode="[&lt;1000]#,##0.0;#,##0">
                  <c:v>3.283137309784947</c:v>
                </c:pt>
                <c:pt idx="3" formatCode="[&lt;1000]#,##0.0;#,##0">
                  <c:v>2.9664511255226018</c:v>
                </c:pt>
                <c:pt idx="4" formatCode="[&lt;1000]#,##0.0;#,##0">
                  <c:v>0.3589622055579374</c:v>
                </c:pt>
                <c:pt idx="5" formatCode="[&lt;1000]#,##0.0;#,##0">
                  <c:v>1.1429231433657678</c:v>
                </c:pt>
                <c:pt idx="6" formatCode="[&lt;1000]#,##0.0;#,##0">
                  <c:v>0.3529095886762687</c:v>
                </c:pt>
                <c:pt idx="7" formatCode="[&lt;1000]#,##0.0;#,##0">
                  <c:v>-0.27709805488276062</c:v>
                </c:pt>
                <c:pt idx="8" formatCode="[&lt;1000]#,##0.0;#,##0">
                  <c:v>1.1696043030001979</c:v>
                </c:pt>
                <c:pt idx="9" formatCode="[&lt;1000]#,##0.0;#,##0">
                  <c:v>1.7251546072618209</c:v>
                </c:pt>
                <c:pt idx="10" formatCode="[&lt;1000]#,##0.0;#,##0">
                  <c:v>1.949801886169902</c:v>
                </c:pt>
                <c:pt idx="11" formatCode="[&lt;1000]#,##0.0;#,##0">
                  <c:v>2.1443070429841891</c:v>
                </c:pt>
                <c:pt idx="12" formatCode="[&lt;1000]#,##0.0;#,##0">
                  <c:v>0.97063008495535796</c:v>
                </c:pt>
                <c:pt idx="13" formatCode="[&lt;1000]#,##0.0;#,##0">
                  <c:v>-1.1487110515805157</c:v>
                </c:pt>
                <c:pt idx="14" formatCode="[&lt;1000]#,##0.0;#,##0">
                  <c:v>1.0918420580078538</c:v>
                </c:pt>
                <c:pt idx="15" formatCode="[&lt;1000]#,##0.0;#,##0">
                  <c:v>-7.2438793323514342E-2</c:v>
                </c:pt>
                <c:pt idx="16" formatCode="[&lt;1000]#,##0.0;#,##0">
                  <c:v>0.96353495914811538</c:v>
                </c:pt>
                <c:pt idx="17" formatCode="[&lt;1000]#,##0.0;#,##0">
                  <c:v>-1.5625902494816987E-2</c:v>
                </c:pt>
              </c:numCache>
            </c:numRef>
          </c:val>
          <c:smooth val="0"/>
          <c:extLst>
            <c:ext xmlns:c16="http://schemas.microsoft.com/office/drawing/2014/chart" uri="{C3380CC4-5D6E-409C-BE32-E72D297353CC}">
              <c16:uniqueId val="{00000002-FBEC-45E1-9FAC-5DF70C07E865}"/>
            </c:ext>
          </c:extLst>
        </c:ser>
        <c:ser>
          <c:idx val="5"/>
          <c:order val="3"/>
          <c:tx>
            <c:strRef>
              <c:f>'prod - gdp - empl'!$H$5</c:f>
              <c:strCache>
                <c:ptCount val="1"/>
                <c:pt idx="0">
                  <c:v>Μοναδιαίο Κόστος Εργασίας</c:v>
                </c:pt>
              </c:strCache>
            </c:strRef>
          </c:tx>
          <c:spPr>
            <a:ln>
              <a:solidFill>
                <a:srgbClr val="00B050"/>
              </a:solidFill>
              <a:prstDash val="dash"/>
            </a:ln>
          </c:spPr>
          <c:marker>
            <c:symbol val="none"/>
          </c:marker>
          <c:cat>
            <c:numRef>
              <c:f>'prod - gdp - empl'!$B$6:$B$23</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'prod - gdp - empl'!$H$6:$H$23</c:f>
              <c:numCache>
                <c:formatCode>General</c:formatCode>
                <c:ptCount val="18"/>
                <c:pt idx="0">
                  <c:v>1</c:v>
                </c:pt>
                <c:pt idx="1">
                  <c:v>1.4</c:v>
                </c:pt>
                <c:pt idx="2">
                  <c:v>-3.4</c:v>
                </c:pt>
                <c:pt idx="3">
                  <c:v>-1.1000000000000001</c:v>
                </c:pt>
                <c:pt idx="4">
                  <c:v>-0.5</c:v>
                </c:pt>
                <c:pt idx="5">
                  <c:v>-2</c:v>
                </c:pt>
                <c:pt idx="6">
                  <c:v>3.6</c:v>
                </c:pt>
                <c:pt idx="7">
                  <c:v>4.7</c:v>
                </c:pt>
                <c:pt idx="8">
                  <c:v>-1.4</c:v>
                </c:pt>
                <c:pt idx="9">
                  <c:v>-1.3</c:v>
                </c:pt>
                <c:pt idx="10">
                  <c:v>-2.4</c:v>
                </c:pt>
                <c:pt idx="11">
                  <c:v>-3.1</c:v>
                </c:pt>
                <c:pt idx="12">
                  <c:v>-2.7</c:v>
                </c:pt>
                <c:pt idx="13">
                  <c:v>4</c:v>
                </c:pt>
                <c:pt idx="14">
                  <c:v>-0.9</c:v>
                </c:pt>
                <c:pt idx="15">
                  <c:v>0.2</c:v>
                </c:pt>
                <c:pt idx="16">
                  <c:v>-4.2</c:v>
                </c:pt>
                <c:pt idx="17">
                  <c:v>-4.3</c:v>
                </c:pt>
              </c:numCache>
            </c:numRef>
          </c:val>
          <c:smooth val="0"/>
          <c:extLst>
            <c:ext xmlns:c16="http://schemas.microsoft.com/office/drawing/2014/chart" uri="{C3380CC4-5D6E-409C-BE32-E72D297353CC}">
              <c16:uniqueId val="{00000003-FBEC-45E1-9FAC-5DF70C07E865}"/>
            </c:ext>
          </c:extLst>
        </c:ser>
        <c:dLbls>
          <c:showLegendKey val="0"/>
          <c:showVal val="0"/>
          <c:showCatName val="0"/>
          <c:showSerName val="0"/>
          <c:showPercent val="0"/>
          <c:showBubbleSize val="0"/>
        </c:dLbls>
        <c:smooth val="0"/>
        <c:axId val="133865472"/>
        <c:axId val="133867008"/>
      </c:lineChart>
      <c:catAx>
        <c:axId val="133865472"/>
        <c:scaling>
          <c:orientation val="minMax"/>
        </c:scaling>
        <c:delete val="0"/>
        <c:axPos val="b"/>
        <c:numFmt formatCode="General" sourceLinked="1"/>
        <c:majorTickMark val="out"/>
        <c:minorTickMark val="none"/>
        <c:tickLblPos val="nextTo"/>
        <c:txPr>
          <a:bodyPr/>
          <a:lstStyle/>
          <a:p>
            <a:pPr>
              <a:defRPr lang="en-US"/>
            </a:pPr>
            <a:endParaRPr lang="en-US"/>
          </a:p>
        </c:txPr>
        <c:crossAx val="133867008"/>
        <c:crosses val="autoZero"/>
        <c:auto val="1"/>
        <c:lblAlgn val="ctr"/>
        <c:lblOffset val="100"/>
        <c:noMultiLvlLbl val="0"/>
      </c:catAx>
      <c:valAx>
        <c:axId val="133867008"/>
        <c:scaling>
          <c:orientation val="minMax"/>
        </c:scaling>
        <c:delete val="0"/>
        <c:axPos val="l"/>
        <c:majorGridlines/>
        <c:numFmt formatCode="0.00" sourceLinked="1"/>
        <c:majorTickMark val="out"/>
        <c:minorTickMark val="none"/>
        <c:tickLblPos val="nextTo"/>
        <c:txPr>
          <a:bodyPr/>
          <a:lstStyle/>
          <a:p>
            <a:pPr>
              <a:defRPr lang="en-US"/>
            </a:pPr>
            <a:endParaRPr lang="en-US"/>
          </a:p>
        </c:txPr>
        <c:crossAx val="133865472"/>
        <c:crosses val="autoZero"/>
        <c:crossBetween val="between"/>
      </c:valAx>
    </c:plotArea>
    <c:legend>
      <c:legendPos val="b"/>
      <c:overlay val="0"/>
      <c:txPr>
        <a:bodyPr/>
        <a:lstStyle/>
        <a:p>
          <a:pPr>
            <a:defRPr lang="en-US"/>
          </a:pPr>
          <a:endParaRPr lang="en-US"/>
        </a:p>
      </c:txPr>
    </c:legend>
    <c:plotVisOnly val="1"/>
    <c:dispBlanksAs val="gap"/>
    <c:showDLblsOverMax val="0"/>
  </c:chart>
  <c:printSettings>
    <c:headerFooter/>
    <c:pageMargins b="0.75000000000000555" l="0.70000000000000062" r="0.70000000000000062" t="0.7500000000000055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600926230116512E-2"/>
          <c:y val="5.0007367500115113E-2"/>
          <c:w val="0.91468664667253063"/>
          <c:h val="0.81616705806511025"/>
        </c:manualLayout>
      </c:layout>
      <c:lineChart>
        <c:grouping val="standard"/>
        <c:varyColors val="0"/>
        <c:ser>
          <c:idx val="0"/>
          <c:order val="0"/>
          <c:tx>
            <c:strRef>
              <c:f>'prod - gdp - empl'!$C$5</c:f>
              <c:strCache>
                <c:ptCount val="1"/>
                <c:pt idx="0">
                  <c:v>Ακαθάριστο Εγχώριο Προϊόν (ΑΕΠ) (σταθερές τιμές)</c:v>
                </c:pt>
              </c:strCache>
            </c:strRef>
          </c:tx>
          <c:spPr>
            <a:ln>
              <a:solidFill>
                <a:schemeClr val="tx2"/>
              </a:solidFill>
            </a:ln>
          </c:spPr>
          <c:marker>
            <c:symbol val="none"/>
          </c:marker>
          <c:val>
            <c:numRef>
              <c:f>'prod - gdp - empl'!$C$6:$C$23</c:f>
              <c:numCache>
                <c:formatCode>0.00</c:formatCode>
                <c:ptCount val="18"/>
                <c:pt idx="0">
                  <c:v>1.817607746145353</c:v>
                </c:pt>
                <c:pt idx="1">
                  <c:v>2.3257737073866571</c:v>
                </c:pt>
                <c:pt idx="2">
                  <c:v>4.9761596896718778</c:v>
                </c:pt>
                <c:pt idx="3">
                  <c:v>4.8249581400719945</c:v>
                </c:pt>
                <c:pt idx="4">
                  <c:v>5.0132192560496325</c:v>
                </c:pt>
                <c:pt idx="5">
                  <c:v>4.0229734336891312</c:v>
                </c:pt>
                <c:pt idx="6">
                  <c:v>2.1286608681036956</c:v>
                </c:pt>
                <c:pt idx="7">
                  <c:v>1.8678822987295112</c:v>
                </c:pt>
                <c:pt idx="8">
                  <c:v>4.2351249616310529</c:v>
                </c:pt>
                <c:pt idx="9">
                  <c:v>3.8584635890918357</c:v>
                </c:pt>
                <c:pt idx="10">
                  <c:v>4.1292344426205014</c:v>
                </c:pt>
                <c:pt idx="11">
                  <c:v>5.094085443627554</c:v>
                </c:pt>
                <c:pt idx="12">
                  <c:v>3.5864532976960786</c:v>
                </c:pt>
                <c:pt idx="13">
                  <c:v>-1.8548870151326613</c:v>
                </c:pt>
                <c:pt idx="14">
                  <c:v>1.3084738942356082</c:v>
                </c:pt>
                <c:pt idx="15">
                  <c:v>0.44023408537231229</c:v>
                </c:pt>
                <c:pt idx="16">
                  <c:v>-2.4123226184905184</c:v>
                </c:pt>
                <c:pt idx="17">
                  <c:v>-5.4112831873349547</c:v>
                </c:pt>
              </c:numCache>
            </c:numRef>
          </c:val>
          <c:smooth val="0"/>
          <c:extLst>
            <c:ext xmlns:c16="http://schemas.microsoft.com/office/drawing/2014/chart" uri="{C3380CC4-5D6E-409C-BE32-E72D297353CC}">
              <c16:uniqueId val="{00000000-0F19-4CAA-B0FA-505AB5A43B2A}"/>
            </c:ext>
          </c:extLst>
        </c:ser>
        <c:ser>
          <c:idx val="2"/>
          <c:order val="1"/>
          <c:tx>
            <c:strRef>
              <c:f>'prod - gdp - empl'!$E$5</c:f>
              <c:strCache>
                <c:ptCount val="1"/>
                <c:pt idx="0">
                  <c:v>Συνολικές Ώρες Εργασίας</c:v>
                </c:pt>
              </c:strCache>
            </c:strRef>
          </c:tx>
          <c:spPr>
            <a:ln>
              <a:solidFill>
                <a:schemeClr val="accent6">
                  <a:lumMod val="75000"/>
                </a:schemeClr>
              </a:solidFill>
            </a:ln>
          </c:spPr>
          <c:marker>
            <c:symbol val="none"/>
          </c:marker>
          <c:val>
            <c:numRef>
              <c:f>'prod - gdp - empl'!$E$6:$E$23</c:f>
              <c:numCache>
                <c:formatCode>0.00</c:formatCode>
                <c:ptCount val="18"/>
                <c:pt idx="0">
                  <c:v>0.47610738831424082</c:v>
                </c:pt>
                <c:pt idx="1">
                  <c:v>1.0217322093732357</c:v>
                </c:pt>
                <c:pt idx="2">
                  <c:v>1.9008070177872289</c:v>
                </c:pt>
                <c:pt idx="3">
                  <c:v>2.2302852906603743</c:v>
                </c:pt>
                <c:pt idx="4">
                  <c:v>2.007285645225017</c:v>
                </c:pt>
                <c:pt idx="5">
                  <c:v>3.4658893500436072</c:v>
                </c:pt>
                <c:pt idx="6">
                  <c:v>0.64558148794627679</c:v>
                </c:pt>
                <c:pt idx="7">
                  <c:v>3.225623445248746</c:v>
                </c:pt>
                <c:pt idx="8">
                  <c:v>1.9186440637893623</c:v>
                </c:pt>
                <c:pt idx="9">
                  <c:v>1.9026166806876847</c:v>
                </c:pt>
                <c:pt idx="10">
                  <c:v>2.7650045633610367</c:v>
                </c:pt>
                <c:pt idx="11">
                  <c:v>2.6561025821079371</c:v>
                </c:pt>
                <c:pt idx="12">
                  <c:v>1.7478105973012317</c:v>
                </c:pt>
                <c:pt idx="13">
                  <c:v>-0.95062582973331378</c:v>
                </c:pt>
                <c:pt idx="14">
                  <c:v>0.20899380828208222</c:v>
                </c:pt>
                <c:pt idx="15">
                  <c:v>0.51354741615082422</c:v>
                </c:pt>
                <c:pt idx="16">
                  <c:v>-3.5165306303549455</c:v>
                </c:pt>
                <c:pt idx="17">
                  <c:v>-5.855525638146335</c:v>
                </c:pt>
              </c:numCache>
            </c:numRef>
          </c:val>
          <c:smooth val="0"/>
          <c:extLst>
            <c:ext xmlns:c16="http://schemas.microsoft.com/office/drawing/2014/chart" uri="{C3380CC4-5D6E-409C-BE32-E72D297353CC}">
              <c16:uniqueId val="{00000001-0F19-4CAA-B0FA-505AB5A43B2A}"/>
            </c:ext>
          </c:extLst>
        </c:ser>
        <c:ser>
          <c:idx val="4"/>
          <c:order val="2"/>
          <c:tx>
            <c:strRef>
              <c:f>'prod - gdp - empl'!$G$5</c:f>
              <c:strCache>
                <c:ptCount val="1"/>
                <c:pt idx="0">
                  <c:v>Παραγωγικότητα Εργασίας (ΑΠΑ ανά ώρα εργασίας)</c:v>
                </c:pt>
              </c:strCache>
            </c:strRef>
          </c:tx>
          <c:spPr>
            <a:ln>
              <a:solidFill>
                <a:srgbClr val="7030A0"/>
              </a:solidFill>
            </a:ln>
          </c:spPr>
          <c:marker>
            <c:symbol val="none"/>
          </c:marker>
          <c:val>
            <c:numRef>
              <c:f>'prod - gdp - empl'!$G$6:$G$23</c:f>
              <c:numCache>
                <c:formatCode>[&lt;100]#,##0.00;[&lt;1000]#,##0.0;#,##0</c:formatCode>
                <c:ptCount val="18"/>
                <c:pt idx="0" formatCode="General">
                  <c:v>1.3351436403149601</c:v>
                </c:pt>
                <c:pt idx="1">
                  <c:v>1.2908524428295602</c:v>
                </c:pt>
                <c:pt idx="2" formatCode="[&lt;1000]#,##0.0;#,##0">
                  <c:v>3.0179865713407179</c:v>
                </c:pt>
                <c:pt idx="3" formatCode="[&lt;1000]#,##0.0;#,##0">
                  <c:v>2.5380667206733167</c:v>
                </c:pt>
                <c:pt idx="4" formatCode="[&lt;1000]#,##0.0;#,##0">
                  <c:v>2.9467832535796026</c:v>
                </c:pt>
                <c:pt idx="5" formatCode="[&lt;1000]#,##0.0;#,##0">
                  <c:v>0.53842294029951088</c:v>
                </c:pt>
                <c:pt idx="6" formatCode="[&lt;1000]#,##0.0;#,##0">
                  <c:v>1.473566308854839</c:v>
                </c:pt>
                <c:pt idx="7" formatCode="[&lt;1000]#,##0.0;#,##0">
                  <c:v>-1.3153140675768362</c:v>
                </c:pt>
                <c:pt idx="8" formatCode="[&lt;1000]#,##0.0;#,##0">
                  <c:v>2.272872563327915</c:v>
                </c:pt>
                <c:pt idx="9" formatCode="[&lt;1000]#,##0.0;#,##0">
                  <c:v>1.9193294265767411</c:v>
                </c:pt>
                <c:pt idx="10" formatCode="[&lt;1000]#,##0.0;#,##0">
                  <c:v>1.3275237859969444</c:v>
                </c:pt>
                <c:pt idx="11" formatCode="[&lt;1000]#,##0.0;#,##0">
                  <c:v>2.3749030015722976</c:v>
                </c:pt>
                <c:pt idx="12" formatCode="[&lt;1000]#,##0.0;#,##0">
                  <c:v>1.8070587363023047</c:v>
                </c:pt>
                <c:pt idx="13" formatCode="[&lt;1000]#,##0.0;#,##0">
                  <c:v>-0.91293982720669176</c:v>
                </c:pt>
                <c:pt idx="14" formatCode="[&lt;1000]#,##0.0;#,##0">
                  <c:v>1.0971870329893039</c:v>
                </c:pt>
                <c:pt idx="15" formatCode="[&lt;1000]#,##0.0;#,##0">
                  <c:v>-7.2938755683339629E-2</c:v>
                </c:pt>
                <c:pt idx="16" formatCode="[&lt;1000]#,##0.0;#,##0">
                  <c:v>1.1444530540605025</c:v>
                </c:pt>
                <c:pt idx="17" formatCode="[&lt;1000]#,##0.0;#,##0">
                  <c:v>0.47187310123363641</c:v>
                </c:pt>
              </c:numCache>
            </c:numRef>
          </c:val>
          <c:smooth val="0"/>
          <c:extLst>
            <c:ext xmlns:c16="http://schemas.microsoft.com/office/drawing/2014/chart" uri="{C3380CC4-5D6E-409C-BE32-E72D297353CC}">
              <c16:uniqueId val="{00000002-0F19-4CAA-B0FA-505AB5A43B2A}"/>
            </c:ext>
          </c:extLst>
        </c:ser>
        <c:ser>
          <c:idx val="5"/>
          <c:order val="3"/>
          <c:tx>
            <c:strRef>
              <c:f>'prod - gdp - empl'!$H$5</c:f>
              <c:strCache>
                <c:ptCount val="1"/>
                <c:pt idx="0">
                  <c:v>Μοναδιαίο Κόστος Εργασίας</c:v>
                </c:pt>
              </c:strCache>
            </c:strRef>
          </c:tx>
          <c:spPr>
            <a:ln>
              <a:solidFill>
                <a:srgbClr val="00B050"/>
              </a:solidFill>
              <a:prstDash val="dash"/>
            </a:ln>
          </c:spPr>
          <c:marker>
            <c:symbol val="none"/>
          </c:marker>
          <c:val>
            <c:numRef>
              <c:f>'prod - gdp - empl'!$H$6:$H$23</c:f>
              <c:numCache>
                <c:formatCode>General</c:formatCode>
                <c:ptCount val="18"/>
                <c:pt idx="0">
                  <c:v>1</c:v>
                </c:pt>
                <c:pt idx="1">
                  <c:v>1.4</c:v>
                </c:pt>
                <c:pt idx="2">
                  <c:v>-3.4</c:v>
                </c:pt>
                <c:pt idx="3">
                  <c:v>-1.1000000000000001</c:v>
                </c:pt>
                <c:pt idx="4">
                  <c:v>-0.5</c:v>
                </c:pt>
                <c:pt idx="5">
                  <c:v>-2</c:v>
                </c:pt>
                <c:pt idx="6">
                  <c:v>3.6</c:v>
                </c:pt>
                <c:pt idx="7">
                  <c:v>4.7</c:v>
                </c:pt>
                <c:pt idx="8">
                  <c:v>-1.4</c:v>
                </c:pt>
                <c:pt idx="9">
                  <c:v>-1.3</c:v>
                </c:pt>
                <c:pt idx="10">
                  <c:v>-2.4</c:v>
                </c:pt>
                <c:pt idx="11">
                  <c:v>-3.1</c:v>
                </c:pt>
                <c:pt idx="12">
                  <c:v>-2.7</c:v>
                </c:pt>
                <c:pt idx="13">
                  <c:v>4</c:v>
                </c:pt>
                <c:pt idx="14">
                  <c:v>-0.9</c:v>
                </c:pt>
                <c:pt idx="15">
                  <c:v>0.2</c:v>
                </c:pt>
                <c:pt idx="16">
                  <c:v>-4.2</c:v>
                </c:pt>
                <c:pt idx="17">
                  <c:v>-4.3</c:v>
                </c:pt>
              </c:numCache>
            </c:numRef>
          </c:val>
          <c:smooth val="0"/>
          <c:extLst>
            <c:ext xmlns:c16="http://schemas.microsoft.com/office/drawing/2014/chart" uri="{C3380CC4-5D6E-409C-BE32-E72D297353CC}">
              <c16:uniqueId val="{00000003-0F19-4CAA-B0FA-505AB5A43B2A}"/>
            </c:ext>
          </c:extLst>
        </c:ser>
        <c:dLbls>
          <c:showLegendKey val="0"/>
          <c:showVal val="0"/>
          <c:showCatName val="0"/>
          <c:showSerName val="0"/>
          <c:showPercent val="0"/>
          <c:showBubbleSize val="0"/>
        </c:dLbls>
        <c:smooth val="0"/>
        <c:axId val="127683584"/>
        <c:axId val="127689472"/>
      </c:lineChart>
      <c:catAx>
        <c:axId val="127683584"/>
        <c:scaling>
          <c:orientation val="minMax"/>
        </c:scaling>
        <c:delete val="0"/>
        <c:axPos val="b"/>
        <c:majorTickMark val="out"/>
        <c:minorTickMark val="none"/>
        <c:tickLblPos val="nextTo"/>
        <c:txPr>
          <a:bodyPr/>
          <a:lstStyle/>
          <a:p>
            <a:pPr>
              <a:defRPr lang="en-US"/>
            </a:pPr>
            <a:endParaRPr lang="en-US"/>
          </a:p>
        </c:txPr>
        <c:crossAx val="127689472"/>
        <c:crosses val="autoZero"/>
        <c:auto val="1"/>
        <c:lblAlgn val="ctr"/>
        <c:lblOffset val="100"/>
        <c:noMultiLvlLbl val="0"/>
      </c:catAx>
      <c:valAx>
        <c:axId val="127689472"/>
        <c:scaling>
          <c:orientation val="minMax"/>
        </c:scaling>
        <c:delete val="0"/>
        <c:axPos val="l"/>
        <c:majorGridlines/>
        <c:numFmt formatCode="0.00" sourceLinked="1"/>
        <c:majorTickMark val="out"/>
        <c:minorTickMark val="none"/>
        <c:tickLblPos val="nextTo"/>
        <c:txPr>
          <a:bodyPr/>
          <a:lstStyle/>
          <a:p>
            <a:pPr>
              <a:defRPr lang="en-US"/>
            </a:pPr>
            <a:endParaRPr lang="en-US"/>
          </a:p>
        </c:txPr>
        <c:crossAx val="127683584"/>
        <c:crosses val="autoZero"/>
        <c:crossBetween val="between"/>
      </c:valAx>
    </c:plotArea>
    <c:legend>
      <c:legendPos val="b"/>
      <c:overlay val="0"/>
      <c:txPr>
        <a:bodyPr/>
        <a:lstStyle/>
        <a:p>
          <a:pPr>
            <a:defRPr lang="en-US"/>
          </a:pPr>
          <a:endParaRPr lang="en-US"/>
        </a:p>
      </c:txPr>
    </c:legend>
    <c:plotVisOnly val="1"/>
    <c:dispBlanksAs val="gap"/>
    <c:showDLblsOverMax val="0"/>
  </c:chart>
  <c:printSettings>
    <c:headerFooter/>
    <c:pageMargins b="0.75000000000000555" l="0.70000000000000062" r="0.70000000000000062" t="0.7500000000000055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'prod - gdp - empl'!$C$31</c:f>
              <c:strCache>
                <c:ptCount val="1"/>
                <c:pt idx="0">
                  <c:v>Ακαθάριστο Εγχώριο Προϊόν (ΑΕΠ) (σταθερές τιμές)</c:v>
                </c:pt>
              </c:strCache>
            </c:strRef>
          </c:tx>
          <c:marker>
            <c:symbol val="none"/>
          </c:marker>
          <c:cat>
            <c:numRef>
              <c:f>'prod - gdp - empl'!$B$32:$B$49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'prod - gdp - empl'!$C$32:$C$49</c:f>
              <c:numCache>
                <c:formatCode>0.00</c:formatCode>
                <c:ptCount val="18"/>
                <c:pt idx="0">
                  <c:v>1.9</c:v>
                </c:pt>
                <c:pt idx="1">
                  <c:v>2.9</c:v>
                </c:pt>
                <c:pt idx="2">
                  <c:v>2.9</c:v>
                </c:pt>
                <c:pt idx="3">
                  <c:v>2.9</c:v>
                </c:pt>
                <c:pt idx="4">
                  <c:v>3.9</c:v>
                </c:pt>
                <c:pt idx="5">
                  <c:v>2</c:v>
                </c:pt>
                <c:pt idx="6">
                  <c:v>1.3</c:v>
                </c:pt>
                <c:pt idx="7">
                  <c:v>1.5</c:v>
                </c:pt>
                <c:pt idx="8">
                  <c:v>2.6</c:v>
                </c:pt>
                <c:pt idx="9">
                  <c:v>2.2000000000000002</c:v>
                </c:pt>
                <c:pt idx="10">
                  <c:v>3.4</c:v>
                </c:pt>
                <c:pt idx="11">
                  <c:v>3.2</c:v>
                </c:pt>
                <c:pt idx="12">
                  <c:v>0.4</c:v>
                </c:pt>
                <c:pt idx="13">
                  <c:v>-4.5</c:v>
                </c:pt>
                <c:pt idx="14">
                  <c:v>2</c:v>
                </c:pt>
                <c:pt idx="15">
                  <c:v>1.6</c:v>
                </c:pt>
                <c:pt idx="16">
                  <c:v>-0.4</c:v>
                </c:pt>
                <c:pt idx="17">
                  <c:v>0.1</c:v>
                </c:pt>
              </c:numCache>
            </c:numRef>
          </c:val>
          <c:smooth val="0"/>
          <c:extLst>
            <c:ext xmlns:c16="http://schemas.microsoft.com/office/drawing/2014/chart" uri="{C3380CC4-5D6E-409C-BE32-E72D297353CC}">
              <c16:uniqueId val="{00000000-E812-47BE-B851-A7EC8DCDC06D}"/>
            </c:ext>
          </c:extLst>
        </c:ser>
        <c:ser>
          <c:idx val="1"/>
          <c:order val="1"/>
          <c:tx>
            <c:strRef>
              <c:f>'prod - gdp - empl'!$D$31</c:f>
              <c:strCache>
                <c:ptCount val="1"/>
                <c:pt idx="0">
                  <c:v>Επικερδώς Απασχολούμενος Πληθυσμός</c:v>
                </c:pt>
              </c:strCache>
            </c:strRef>
          </c:tx>
          <c:marker>
            <c:symbol val="none"/>
          </c:marker>
          <c:cat>
            <c:numRef>
              <c:f>'prod - gdp - empl'!$B$32:$B$49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'prod - gdp - empl'!$D$32:$D$49</c:f>
              <c:numCache>
                <c:formatCode>0.00</c:formatCode>
                <c:ptCount val="18"/>
                <c:pt idx="0">
                  <c:v>0.7</c:v>
                </c:pt>
                <c:pt idx="1">
                  <c:v>0.9</c:v>
                </c:pt>
                <c:pt idx="2">
                  <c:v>1.5</c:v>
                </c:pt>
                <c:pt idx="3">
                  <c:v>1.1000000000000001</c:v>
                </c:pt>
                <c:pt idx="4">
                  <c:v>1.5</c:v>
                </c:pt>
                <c:pt idx="5">
                  <c:v>0.9</c:v>
                </c:pt>
                <c:pt idx="6">
                  <c:v>0.4</c:v>
                </c:pt>
                <c:pt idx="7">
                  <c:v>0.4</c:v>
                </c:pt>
                <c:pt idx="8">
                  <c:v>0.6</c:v>
                </c:pt>
                <c:pt idx="9">
                  <c:v>1</c:v>
                </c:pt>
                <c:pt idx="10">
                  <c:v>1.6</c:v>
                </c:pt>
                <c:pt idx="11">
                  <c:v>1.8</c:v>
                </c:pt>
                <c:pt idx="12">
                  <c:v>1</c:v>
                </c:pt>
                <c:pt idx="13">
                  <c:v>-1.8</c:v>
                </c:pt>
                <c:pt idx="14">
                  <c:v>-0.4</c:v>
                </c:pt>
                <c:pt idx="15">
                  <c:v>0.3</c:v>
                </c:pt>
                <c:pt idx="16">
                  <c:v>-0.5</c:v>
                </c:pt>
              </c:numCache>
            </c:numRef>
          </c:val>
          <c:smooth val="0"/>
          <c:extLst>
            <c:ext xmlns:c16="http://schemas.microsoft.com/office/drawing/2014/chart" uri="{C3380CC4-5D6E-409C-BE32-E72D297353CC}">
              <c16:uniqueId val="{00000001-E812-47BE-B851-A7EC8DCDC06D}"/>
            </c:ext>
          </c:extLst>
        </c:ser>
        <c:ser>
          <c:idx val="3"/>
          <c:order val="2"/>
          <c:tx>
            <c:strRef>
              <c:f>'prod - gdp - empl'!$F$31</c:f>
              <c:strCache>
                <c:ptCount val="1"/>
                <c:pt idx="0">
                  <c:v>Παραγωγικότητα Εργασίας (ΑΠΑ ανά απασχολούμενο)</c:v>
                </c:pt>
              </c:strCache>
            </c:strRef>
          </c:tx>
          <c:marker>
            <c:symbol val="none"/>
          </c:marker>
          <c:cat>
            <c:numRef>
              <c:f>'prod - gdp - empl'!$B$32:$B$49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'prod - gdp - empl'!$F$32:$F$49</c:f>
              <c:numCache>
                <c:formatCode>[&lt;100]#,##0.00;[&lt;1000]#,##0.0;#,##0</c:formatCode>
                <c:ptCount val="18"/>
                <c:pt idx="5" formatCode="[&lt;1000]#,##0.0;#,##0">
                  <c:v>1.2</c:v>
                </c:pt>
                <c:pt idx="6" formatCode="[&lt;1000]#,##0.0;#,##0">
                  <c:v>1.4</c:v>
                </c:pt>
                <c:pt idx="7" formatCode="[&lt;1000]#,##0.0;#,##0">
                  <c:v>1.1000000000000001</c:v>
                </c:pt>
                <c:pt idx="8" formatCode="[&lt;1000]#,##0.0;#,##0">
                  <c:v>1.9</c:v>
                </c:pt>
                <c:pt idx="9" formatCode="[&lt;1000]#,##0.0;#,##0">
                  <c:v>1.1000000000000001</c:v>
                </c:pt>
                <c:pt idx="10" formatCode="[&lt;1000]#,##0.0;#,##0">
                  <c:v>1.7</c:v>
                </c:pt>
                <c:pt idx="11" formatCode="[&lt;1000]#,##0.0;#,##0">
                  <c:v>1.4</c:v>
                </c:pt>
                <c:pt idx="12" formatCode="[&lt;1000]#,##0.0;#,##0">
                  <c:v>-0.6</c:v>
                </c:pt>
                <c:pt idx="13" formatCode="[&lt;1000]#,##0.0;#,##0">
                  <c:v>-2.8</c:v>
                </c:pt>
                <c:pt idx="14" formatCode="[&lt;1000]#,##0.0;#,##0">
                  <c:v>2.7</c:v>
                </c:pt>
                <c:pt idx="15" formatCode="[&lt;1000]#,##0.0;#,##0">
                  <c:v>1.4</c:v>
                </c:pt>
                <c:pt idx="16" formatCode="[&lt;1000]#,##0.0;#,##0">
                  <c:v>-0.1</c:v>
                </c:pt>
                <c:pt idx="17" formatCode="[&lt;1000]#,##0.0;#,##0">
                  <c:v>0.4</c:v>
                </c:pt>
              </c:numCache>
            </c:numRef>
          </c:val>
          <c:smooth val="0"/>
          <c:extLst>
            <c:ext xmlns:c16="http://schemas.microsoft.com/office/drawing/2014/chart" uri="{C3380CC4-5D6E-409C-BE32-E72D297353CC}">
              <c16:uniqueId val="{00000002-E812-47BE-B851-A7EC8DCDC06D}"/>
            </c:ext>
          </c:extLst>
        </c:ser>
        <c:ser>
          <c:idx val="5"/>
          <c:order val="3"/>
          <c:tx>
            <c:strRef>
              <c:f>'prod - gdp - empl'!$H$31</c:f>
              <c:strCache>
                <c:ptCount val="1"/>
                <c:pt idx="0">
                  <c:v>Μοναδιαίο Κόστος Εργασίας</c:v>
                </c:pt>
              </c:strCache>
            </c:strRef>
          </c:tx>
          <c:spPr>
            <a:ln>
              <a:solidFill>
                <a:srgbClr val="00B050"/>
              </a:solidFill>
              <a:prstDash val="dash"/>
            </a:ln>
          </c:spPr>
          <c:marker>
            <c:symbol val="none"/>
          </c:marker>
          <c:cat>
            <c:numRef>
              <c:f>'prod - gdp - empl'!$B$32:$B$49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'prod - gdp - empl'!$H$32:$H$49</c:f>
              <c:numCache>
                <c:formatCode>General</c:formatCode>
                <c:ptCount val="18"/>
                <c:pt idx="5">
                  <c:v>0.1</c:v>
                </c:pt>
                <c:pt idx="6">
                  <c:v>-1.1000000000000001</c:v>
                </c:pt>
                <c:pt idx="7">
                  <c:v>-0.3</c:v>
                </c:pt>
                <c:pt idx="8">
                  <c:v>-1.5</c:v>
                </c:pt>
                <c:pt idx="9">
                  <c:v>-0.8</c:v>
                </c:pt>
                <c:pt idx="10">
                  <c:v>-1.1000000000000001</c:v>
                </c:pt>
                <c:pt idx="11">
                  <c:v>-0.9</c:v>
                </c:pt>
                <c:pt idx="12">
                  <c:v>1.1000000000000001</c:v>
                </c:pt>
                <c:pt idx="13">
                  <c:v>3.2</c:v>
                </c:pt>
                <c:pt idx="14">
                  <c:v>-1.4</c:v>
                </c:pt>
                <c:pt idx="15">
                  <c:v>-0.8</c:v>
                </c:pt>
                <c:pt idx="16">
                  <c:v>0.8</c:v>
                </c:pt>
                <c:pt idx="17">
                  <c:v>-0.4</c:v>
                </c:pt>
              </c:numCache>
            </c:numRef>
          </c:val>
          <c:smooth val="0"/>
          <c:extLst>
            <c:ext xmlns:c16="http://schemas.microsoft.com/office/drawing/2014/chart" uri="{C3380CC4-5D6E-409C-BE32-E72D297353CC}">
              <c16:uniqueId val="{00000003-E812-47BE-B851-A7EC8DCDC06D}"/>
            </c:ext>
          </c:extLst>
        </c:ser>
        <c:dLbls>
          <c:showLegendKey val="0"/>
          <c:showVal val="0"/>
          <c:showCatName val="0"/>
          <c:showSerName val="0"/>
          <c:showPercent val="0"/>
          <c:showBubbleSize val="0"/>
        </c:dLbls>
        <c:smooth val="0"/>
        <c:axId val="127727872"/>
        <c:axId val="127606784"/>
      </c:lineChart>
      <c:catAx>
        <c:axId val="127727872"/>
        <c:scaling>
          <c:orientation val="minMax"/>
        </c:scaling>
        <c:delete val="0"/>
        <c:axPos val="b"/>
        <c:numFmt formatCode="General" sourceLinked="1"/>
        <c:majorTickMark val="out"/>
        <c:minorTickMark val="none"/>
        <c:tickLblPos val="nextTo"/>
        <c:txPr>
          <a:bodyPr/>
          <a:lstStyle/>
          <a:p>
            <a:pPr>
              <a:defRPr lang="en-US"/>
            </a:pPr>
            <a:endParaRPr lang="en-US"/>
          </a:p>
        </c:txPr>
        <c:crossAx val="127606784"/>
        <c:crosses val="autoZero"/>
        <c:auto val="1"/>
        <c:lblAlgn val="ctr"/>
        <c:lblOffset val="100"/>
        <c:noMultiLvlLbl val="0"/>
      </c:catAx>
      <c:valAx>
        <c:axId val="127606784"/>
        <c:scaling>
          <c:orientation val="minMax"/>
        </c:scaling>
        <c:delete val="0"/>
        <c:axPos val="l"/>
        <c:majorGridlines/>
        <c:numFmt formatCode="0.00" sourceLinked="1"/>
        <c:majorTickMark val="out"/>
        <c:minorTickMark val="none"/>
        <c:tickLblPos val="nextTo"/>
        <c:txPr>
          <a:bodyPr/>
          <a:lstStyle/>
          <a:p>
            <a:pPr>
              <a:defRPr lang="en-US"/>
            </a:pPr>
            <a:endParaRPr lang="en-US"/>
          </a:p>
        </c:txPr>
        <c:crossAx val="127727872"/>
        <c:crosses val="autoZero"/>
        <c:crossBetween val="between"/>
      </c:valAx>
    </c:plotArea>
    <c:legend>
      <c:legendPos val="b"/>
      <c:layout>
        <c:manualLayout>
          <c:xMode val="edge"/>
          <c:yMode val="edge"/>
          <c:x val="6.9864536602517124E-2"/>
          <c:y val="0.85609222178387789"/>
          <c:w val="0.86027078993422057"/>
          <c:h val="0.12686578513490906"/>
        </c:manualLayout>
      </c:layout>
      <c:overlay val="0"/>
      <c:txPr>
        <a:bodyPr/>
        <a:lstStyle/>
        <a:p>
          <a:pPr>
            <a:defRPr lang="en-US"/>
          </a:pPr>
          <a:endParaRPr lang="en-US"/>
        </a:p>
      </c:txPr>
    </c:legend>
    <c:plotVisOnly val="1"/>
    <c:dispBlanksAs val="gap"/>
    <c:showDLblsOverMax val="0"/>
  </c:chart>
  <c:printSettings>
    <c:headerFooter/>
    <c:pageMargins b="0.75000000000000555" l="0.70000000000000062" r="0.70000000000000062" t="0.7500000000000055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'prod - gdp - empl'!$C$31</c:f>
              <c:strCache>
                <c:ptCount val="1"/>
                <c:pt idx="0">
                  <c:v>Ακαθάριστο Εγχώριο Προϊόν (ΑΕΠ) (σταθερές τιμές)</c:v>
                </c:pt>
              </c:strCache>
            </c:strRef>
          </c:tx>
          <c:marker>
            <c:symbol val="none"/>
          </c:marker>
          <c:cat>
            <c:numRef>
              <c:f>'prod - gdp - empl'!$B$32:$B$49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'prod - gdp - empl'!$C$32:$C$49</c:f>
              <c:numCache>
                <c:formatCode>0.00</c:formatCode>
                <c:ptCount val="18"/>
                <c:pt idx="0">
                  <c:v>1.9</c:v>
                </c:pt>
                <c:pt idx="1">
                  <c:v>2.9</c:v>
                </c:pt>
                <c:pt idx="2">
                  <c:v>2.9</c:v>
                </c:pt>
                <c:pt idx="3">
                  <c:v>2.9</c:v>
                </c:pt>
                <c:pt idx="4">
                  <c:v>3.9</c:v>
                </c:pt>
                <c:pt idx="5">
                  <c:v>2</c:v>
                </c:pt>
                <c:pt idx="6">
                  <c:v>1.3</c:v>
                </c:pt>
                <c:pt idx="7">
                  <c:v>1.5</c:v>
                </c:pt>
                <c:pt idx="8">
                  <c:v>2.6</c:v>
                </c:pt>
                <c:pt idx="9">
                  <c:v>2.2000000000000002</c:v>
                </c:pt>
                <c:pt idx="10">
                  <c:v>3.4</c:v>
                </c:pt>
                <c:pt idx="11">
                  <c:v>3.2</c:v>
                </c:pt>
                <c:pt idx="12">
                  <c:v>0.4</c:v>
                </c:pt>
                <c:pt idx="13">
                  <c:v>-4.5</c:v>
                </c:pt>
                <c:pt idx="14">
                  <c:v>2</c:v>
                </c:pt>
                <c:pt idx="15">
                  <c:v>1.6</c:v>
                </c:pt>
                <c:pt idx="16">
                  <c:v>-0.4</c:v>
                </c:pt>
                <c:pt idx="17">
                  <c:v>0.1</c:v>
                </c:pt>
              </c:numCache>
            </c:numRef>
          </c:val>
          <c:smooth val="0"/>
          <c:extLst>
            <c:ext xmlns:c16="http://schemas.microsoft.com/office/drawing/2014/chart" uri="{C3380CC4-5D6E-409C-BE32-E72D297353CC}">
              <c16:uniqueId val="{00000000-DF3D-4F82-95D6-1A63390F40DD}"/>
            </c:ext>
          </c:extLst>
        </c:ser>
        <c:ser>
          <c:idx val="1"/>
          <c:order val="1"/>
          <c:tx>
            <c:strRef>
              <c:f>'prod - gdp - empl'!$D$31</c:f>
              <c:strCache>
                <c:ptCount val="1"/>
                <c:pt idx="0">
                  <c:v>Επικερδώς Απασχολούμενος Πληθυσμός</c:v>
                </c:pt>
              </c:strCache>
            </c:strRef>
          </c:tx>
          <c:marker>
            <c:symbol val="none"/>
          </c:marker>
          <c:cat>
            <c:numRef>
              <c:f>'prod - gdp - empl'!$B$32:$B$49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'prod - gdp - empl'!$D$32:$D$49</c:f>
              <c:numCache>
                <c:formatCode>0.00</c:formatCode>
                <c:ptCount val="18"/>
                <c:pt idx="0">
                  <c:v>0.7</c:v>
                </c:pt>
                <c:pt idx="1">
                  <c:v>0.9</c:v>
                </c:pt>
                <c:pt idx="2">
                  <c:v>1.5</c:v>
                </c:pt>
                <c:pt idx="3">
                  <c:v>1.1000000000000001</c:v>
                </c:pt>
                <c:pt idx="4">
                  <c:v>1.5</c:v>
                </c:pt>
                <c:pt idx="5">
                  <c:v>0.9</c:v>
                </c:pt>
                <c:pt idx="6">
                  <c:v>0.4</c:v>
                </c:pt>
                <c:pt idx="7">
                  <c:v>0.4</c:v>
                </c:pt>
                <c:pt idx="8">
                  <c:v>0.6</c:v>
                </c:pt>
                <c:pt idx="9">
                  <c:v>1</c:v>
                </c:pt>
                <c:pt idx="10">
                  <c:v>1.6</c:v>
                </c:pt>
                <c:pt idx="11">
                  <c:v>1.8</c:v>
                </c:pt>
                <c:pt idx="12">
                  <c:v>1</c:v>
                </c:pt>
                <c:pt idx="13">
                  <c:v>-1.8</c:v>
                </c:pt>
                <c:pt idx="14">
                  <c:v>-0.4</c:v>
                </c:pt>
                <c:pt idx="15">
                  <c:v>0.3</c:v>
                </c:pt>
                <c:pt idx="16">
                  <c:v>-0.5</c:v>
                </c:pt>
              </c:numCache>
            </c:numRef>
          </c:val>
          <c:smooth val="0"/>
          <c:extLst>
            <c:ext xmlns:c16="http://schemas.microsoft.com/office/drawing/2014/chart" uri="{C3380CC4-5D6E-409C-BE32-E72D297353CC}">
              <c16:uniqueId val="{00000001-DF3D-4F82-95D6-1A63390F40DD}"/>
            </c:ext>
          </c:extLst>
        </c:ser>
        <c:ser>
          <c:idx val="2"/>
          <c:order val="2"/>
          <c:tx>
            <c:strRef>
              <c:f>'prod - gdp - empl'!$E$31</c:f>
              <c:strCache>
                <c:ptCount val="1"/>
                <c:pt idx="0">
                  <c:v>Συνολικές Ώρες Εργασίας</c:v>
                </c:pt>
              </c:strCache>
            </c:strRef>
          </c:tx>
          <c:marker>
            <c:symbol val="none"/>
          </c:marker>
          <c:cat>
            <c:numRef>
              <c:f>'prod - gdp - empl'!$B$32:$B$49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'prod - gdp - empl'!$E$32:$E$49</c:f>
              <c:numCache>
                <c:formatCode>0.00</c:formatCode>
                <c:ptCount val="18"/>
                <c:pt idx="5">
                  <c:v>0.3</c:v>
                </c:pt>
                <c:pt idx="6">
                  <c:v>-0.4</c:v>
                </c:pt>
                <c:pt idx="7">
                  <c:v>-0.1</c:v>
                </c:pt>
                <c:pt idx="8">
                  <c:v>0.9</c:v>
                </c:pt>
                <c:pt idx="9">
                  <c:v>0.9</c:v>
                </c:pt>
                <c:pt idx="10">
                  <c:v>1.2</c:v>
                </c:pt>
                <c:pt idx="11">
                  <c:v>1.8</c:v>
                </c:pt>
                <c:pt idx="12">
                  <c:v>0.8</c:v>
                </c:pt>
                <c:pt idx="13">
                  <c:v>-3.1</c:v>
                </c:pt>
                <c:pt idx="14">
                  <c:v>-0.1</c:v>
                </c:pt>
                <c:pt idx="15">
                  <c:v>0.3</c:v>
                </c:pt>
                <c:pt idx="16">
                  <c:v>-1.4</c:v>
                </c:pt>
              </c:numCache>
            </c:numRef>
          </c:val>
          <c:smooth val="0"/>
          <c:extLst>
            <c:ext xmlns:c16="http://schemas.microsoft.com/office/drawing/2014/chart" uri="{C3380CC4-5D6E-409C-BE32-E72D297353CC}">
              <c16:uniqueId val="{00000002-DF3D-4F82-95D6-1A63390F40DD}"/>
            </c:ext>
          </c:extLst>
        </c:ser>
        <c:ser>
          <c:idx val="3"/>
          <c:order val="3"/>
          <c:tx>
            <c:strRef>
              <c:f>'prod - gdp - empl'!$F$31</c:f>
              <c:strCache>
                <c:ptCount val="1"/>
                <c:pt idx="0">
                  <c:v>Παραγωγικότητα Εργασίας (ΑΠΑ ανά απασχολούμενο)</c:v>
                </c:pt>
              </c:strCache>
            </c:strRef>
          </c:tx>
          <c:marker>
            <c:symbol val="none"/>
          </c:marker>
          <c:cat>
            <c:numRef>
              <c:f>'prod - gdp - empl'!$B$32:$B$49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'prod - gdp - empl'!$F$32:$F$49</c:f>
              <c:numCache>
                <c:formatCode>[&lt;100]#,##0.00;[&lt;1000]#,##0.0;#,##0</c:formatCode>
                <c:ptCount val="18"/>
                <c:pt idx="5" formatCode="[&lt;1000]#,##0.0;#,##0">
                  <c:v>1.2</c:v>
                </c:pt>
                <c:pt idx="6" formatCode="[&lt;1000]#,##0.0;#,##0">
                  <c:v>1.4</c:v>
                </c:pt>
                <c:pt idx="7" formatCode="[&lt;1000]#,##0.0;#,##0">
                  <c:v>1.1000000000000001</c:v>
                </c:pt>
                <c:pt idx="8" formatCode="[&lt;1000]#,##0.0;#,##0">
                  <c:v>1.9</c:v>
                </c:pt>
                <c:pt idx="9" formatCode="[&lt;1000]#,##0.0;#,##0">
                  <c:v>1.1000000000000001</c:v>
                </c:pt>
                <c:pt idx="10" formatCode="[&lt;1000]#,##0.0;#,##0">
                  <c:v>1.7</c:v>
                </c:pt>
                <c:pt idx="11" formatCode="[&lt;1000]#,##0.0;#,##0">
                  <c:v>1.4</c:v>
                </c:pt>
                <c:pt idx="12" formatCode="[&lt;1000]#,##0.0;#,##0">
                  <c:v>-0.6</c:v>
                </c:pt>
                <c:pt idx="13" formatCode="[&lt;1000]#,##0.0;#,##0">
                  <c:v>-2.8</c:v>
                </c:pt>
                <c:pt idx="14" formatCode="[&lt;1000]#,##0.0;#,##0">
                  <c:v>2.7</c:v>
                </c:pt>
                <c:pt idx="15" formatCode="[&lt;1000]#,##0.0;#,##0">
                  <c:v>1.4</c:v>
                </c:pt>
                <c:pt idx="16" formatCode="[&lt;1000]#,##0.0;#,##0">
                  <c:v>-0.1</c:v>
                </c:pt>
                <c:pt idx="17" formatCode="[&lt;1000]#,##0.0;#,##0">
                  <c:v>0.4</c:v>
                </c:pt>
              </c:numCache>
            </c:numRef>
          </c:val>
          <c:smooth val="0"/>
          <c:extLst>
            <c:ext xmlns:c16="http://schemas.microsoft.com/office/drawing/2014/chart" uri="{C3380CC4-5D6E-409C-BE32-E72D297353CC}">
              <c16:uniqueId val="{00000003-DF3D-4F82-95D6-1A63390F40DD}"/>
            </c:ext>
          </c:extLst>
        </c:ser>
        <c:ser>
          <c:idx val="4"/>
          <c:order val="4"/>
          <c:tx>
            <c:strRef>
              <c:f>'prod - gdp - empl'!$G$31</c:f>
              <c:strCache>
                <c:ptCount val="1"/>
                <c:pt idx="0">
                  <c:v>Παραγωγικότητα Εργασίας (ΑΠΑ ανά ώρα εργασίας)</c:v>
                </c:pt>
              </c:strCache>
            </c:strRef>
          </c:tx>
          <c:marker>
            <c:symbol val="none"/>
          </c:marker>
          <c:cat>
            <c:numRef>
              <c:f>'prod - gdp - empl'!$B$32:$B$49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'prod - gdp - empl'!$G$32:$G$49</c:f>
              <c:numCache>
                <c:formatCode>[&lt;100]#,##0.00;[&lt;1000]#,##0.0;#,##0</c:formatCode>
                <c:ptCount val="18"/>
                <c:pt idx="5" formatCode="[&lt;1000]#,##0.0;#,##0">
                  <c:v>1.7</c:v>
                </c:pt>
                <c:pt idx="6" formatCode="[&lt;1000]#,##0.0;#,##0">
                  <c:v>1.7</c:v>
                </c:pt>
                <c:pt idx="7" formatCode="[&lt;1000]#,##0.0;#,##0">
                  <c:v>1.6</c:v>
                </c:pt>
                <c:pt idx="8" formatCode="[&lt;1000]#,##0.0;#,##0">
                  <c:v>1.7</c:v>
                </c:pt>
                <c:pt idx="9" formatCode="[&lt;1000]#,##0.0;#,##0">
                  <c:v>1.3</c:v>
                </c:pt>
                <c:pt idx="10" formatCode="[&lt;1000]#,##0.0;#,##0">
                  <c:v>2.1</c:v>
                </c:pt>
                <c:pt idx="11" formatCode="[&lt;1000]#,##0.0;#,##0">
                  <c:v>1.5</c:v>
                </c:pt>
                <c:pt idx="12" formatCode="[&lt;1000]#,##0.0;#,##0">
                  <c:v>-0.4</c:v>
                </c:pt>
                <c:pt idx="13" formatCode="[&lt;1000]#,##0.0;#,##0">
                  <c:v>-1.5</c:v>
                </c:pt>
                <c:pt idx="14" formatCode="[&lt;1000]#,##0.0;#,##0">
                  <c:v>2.4</c:v>
                </c:pt>
                <c:pt idx="15" formatCode="[&lt;1000]#,##0.0;#,##0">
                  <c:v>1.3</c:v>
                </c:pt>
                <c:pt idx="16" formatCode="[&lt;1000]#,##0.0;#,##0">
                  <c:v>0.3</c:v>
                </c:pt>
                <c:pt idx="17" formatCode="[&lt;1000]#,##0.0;#,##0">
                  <c:v>0.6</c:v>
                </c:pt>
              </c:numCache>
            </c:numRef>
          </c:val>
          <c:smooth val="0"/>
          <c:extLst>
            <c:ext xmlns:c16="http://schemas.microsoft.com/office/drawing/2014/chart" uri="{C3380CC4-5D6E-409C-BE32-E72D297353CC}">
              <c16:uniqueId val="{00000004-DF3D-4F82-95D6-1A63390F40DD}"/>
            </c:ext>
          </c:extLst>
        </c:ser>
        <c:ser>
          <c:idx val="5"/>
          <c:order val="5"/>
          <c:tx>
            <c:strRef>
              <c:f>'prod - gdp - empl'!$H$31</c:f>
              <c:strCache>
                <c:ptCount val="1"/>
                <c:pt idx="0">
                  <c:v>Μοναδιαίο Κόστος Εργασίας</c:v>
                </c:pt>
              </c:strCache>
            </c:strRef>
          </c:tx>
          <c:marker>
            <c:symbol val="none"/>
          </c:marker>
          <c:cat>
            <c:numRef>
              <c:f>'prod - gdp - empl'!$B$32:$B$49</c:f>
              <c:numCache>
                <c:formatCode>General</c:formatCode>
                <c:ptCount val="1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numCache>
            </c:numRef>
          </c:cat>
          <c:val>
            <c:numRef>
              <c:f>'prod - gdp - empl'!$H$32:$H$49</c:f>
              <c:numCache>
                <c:formatCode>General</c:formatCode>
                <c:ptCount val="18"/>
                <c:pt idx="5">
                  <c:v>0.1</c:v>
                </c:pt>
                <c:pt idx="6">
                  <c:v>-1.1000000000000001</c:v>
                </c:pt>
                <c:pt idx="7">
                  <c:v>-0.3</c:v>
                </c:pt>
                <c:pt idx="8">
                  <c:v>-1.5</c:v>
                </c:pt>
                <c:pt idx="9">
                  <c:v>-0.8</c:v>
                </c:pt>
                <c:pt idx="10">
                  <c:v>-1.1000000000000001</c:v>
                </c:pt>
                <c:pt idx="11">
                  <c:v>-0.9</c:v>
                </c:pt>
                <c:pt idx="12">
                  <c:v>1.1000000000000001</c:v>
                </c:pt>
                <c:pt idx="13">
                  <c:v>3.2</c:v>
                </c:pt>
                <c:pt idx="14">
                  <c:v>-1.4</c:v>
                </c:pt>
                <c:pt idx="15">
                  <c:v>-0.8</c:v>
                </c:pt>
                <c:pt idx="16">
                  <c:v>0.8</c:v>
                </c:pt>
                <c:pt idx="17">
                  <c:v>-0.4</c:v>
                </c:pt>
              </c:numCache>
            </c:numRef>
          </c:val>
          <c:smooth val="0"/>
          <c:extLst>
            <c:ext xmlns:c16="http://schemas.microsoft.com/office/drawing/2014/chart" uri="{C3380CC4-5D6E-409C-BE32-E72D297353CC}">
              <c16:uniqueId val="{00000005-DF3D-4F82-95D6-1A63390F40DD}"/>
            </c:ext>
          </c:extLst>
        </c:ser>
        <c:dLbls>
          <c:showLegendKey val="0"/>
          <c:showVal val="0"/>
          <c:showCatName val="0"/>
          <c:showSerName val="0"/>
          <c:showPercent val="0"/>
          <c:showBubbleSize val="0"/>
        </c:dLbls>
        <c:smooth val="0"/>
        <c:axId val="127646720"/>
        <c:axId val="128975616"/>
      </c:lineChart>
      <c:catAx>
        <c:axId val="127646720"/>
        <c:scaling>
          <c:orientation val="minMax"/>
        </c:scaling>
        <c:delete val="0"/>
        <c:axPos val="b"/>
        <c:numFmt formatCode="General" sourceLinked="1"/>
        <c:majorTickMark val="out"/>
        <c:minorTickMark val="none"/>
        <c:tickLblPos val="nextTo"/>
        <c:txPr>
          <a:bodyPr/>
          <a:lstStyle/>
          <a:p>
            <a:pPr>
              <a:defRPr lang="en-US"/>
            </a:pPr>
            <a:endParaRPr lang="en-US"/>
          </a:p>
        </c:txPr>
        <c:crossAx val="128975616"/>
        <c:crosses val="autoZero"/>
        <c:auto val="1"/>
        <c:lblAlgn val="ctr"/>
        <c:lblOffset val="100"/>
        <c:noMultiLvlLbl val="0"/>
      </c:catAx>
      <c:valAx>
        <c:axId val="128975616"/>
        <c:scaling>
          <c:orientation val="minMax"/>
        </c:scaling>
        <c:delete val="0"/>
        <c:axPos val="l"/>
        <c:majorGridlines/>
        <c:numFmt formatCode="0.00" sourceLinked="1"/>
        <c:majorTickMark val="out"/>
        <c:minorTickMark val="none"/>
        <c:tickLblPos val="nextTo"/>
        <c:txPr>
          <a:bodyPr/>
          <a:lstStyle/>
          <a:p>
            <a:pPr>
              <a:defRPr lang="en-US"/>
            </a:pPr>
            <a:endParaRPr lang="en-US"/>
          </a:p>
        </c:txPr>
        <c:crossAx val="127646720"/>
        <c:crosses val="autoZero"/>
        <c:crossBetween val="between"/>
      </c:valAx>
    </c:plotArea>
    <c:legend>
      <c:legendPos val="b"/>
      <c:overlay val="0"/>
      <c:txPr>
        <a:bodyPr/>
        <a:lstStyle/>
        <a:p>
          <a:pPr>
            <a:defRPr lang="en-US"/>
          </a:pPr>
          <a:endParaRPr lang="en-US"/>
        </a:p>
      </c:txPr>
    </c:legend>
    <c:plotVisOnly val="1"/>
    <c:dispBlanksAs val="gap"/>
    <c:showDLblsOverMax val="0"/>
  </c:chart>
  <c:printSettings>
    <c:headerFooter/>
    <c:pageMargins b="0.75000000000000577" l="0.70000000000000062" r="0.70000000000000062" t="0.75000000000000577"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59461684936434E-2"/>
          <c:y val="2.1144064309034538E-2"/>
          <c:w val="0.91714010258521605"/>
          <c:h val="0.6439362762581603"/>
        </c:manualLayout>
      </c:layout>
      <c:lineChart>
        <c:grouping val="standard"/>
        <c:varyColors val="0"/>
        <c:ser>
          <c:idx val="0"/>
          <c:order val="0"/>
          <c:tx>
            <c:strRef>
              <c:f>'Prod-gdp-emp2'!$C$5</c:f>
              <c:strCache>
                <c:ptCount val="1"/>
                <c:pt idx="0">
                  <c:v>Ακαθάριστο Εγχώριο Προϊόν (ΑΕΠ) (σταθερές τιμές) CY</c:v>
                </c:pt>
              </c:strCache>
            </c:strRef>
          </c:tx>
          <c:marker>
            <c:symbol val="none"/>
          </c:marker>
          <c:cat>
            <c:numRef>
              <c:f>'Prod-gdp-emp2'!$B$6:$B$23</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'Prod-gdp-emp2'!$C$6:$C$23</c:f>
              <c:numCache>
                <c:formatCode>0.00</c:formatCode>
                <c:ptCount val="10"/>
                <c:pt idx="0">
                  <c:v>4.2351249616310529</c:v>
                </c:pt>
                <c:pt idx="1">
                  <c:v>3.8584635890918357</c:v>
                </c:pt>
                <c:pt idx="2">
                  <c:v>4.1292344426205014</c:v>
                </c:pt>
                <c:pt idx="3">
                  <c:v>5.094085443627554</c:v>
                </c:pt>
                <c:pt idx="4">
                  <c:v>3.5864532976960786</c:v>
                </c:pt>
                <c:pt idx="5">
                  <c:v>-1.8548870151326613</c:v>
                </c:pt>
                <c:pt idx="6">
                  <c:v>1.3084738942356082</c:v>
                </c:pt>
                <c:pt idx="7">
                  <c:v>0.44023408537231229</c:v>
                </c:pt>
                <c:pt idx="8">
                  <c:v>-2.4123226184905184</c:v>
                </c:pt>
                <c:pt idx="9">
                  <c:v>-5.4112831873349547</c:v>
                </c:pt>
              </c:numCache>
            </c:numRef>
          </c:val>
          <c:smooth val="0"/>
          <c:extLst>
            <c:ext xmlns:c16="http://schemas.microsoft.com/office/drawing/2014/chart" uri="{C3380CC4-5D6E-409C-BE32-E72D297353CC}">
              <c16:uniqueId val="{00000000-FE2B-4C3B-8D9F-96C6C009FE60}"/>
            </c:ext>
          </c:extLst>
        </c:ser>
        <c:ser>
          <c:idx val="1"/>
          <c:order val="1"/>
          <c:tx>
            <c:strRef>
              <c:f>'Prod-gdp-emp2'!$D$5</c:f>
              <c:strCache>
                <c:ptCount val="1"/>
                <c:pt idx="0">
                  <c:v>Ακαθάριστο Εγχώριο Προϊόν (ΑΕΠ) (σταθερές τιμές) EU</c:v>
                </c:pt>
              </c:strCache>
            </c:strRef>
          </c:tx>
          <c:spPr>
            <a:ln>
              <a:solidFill>
                <a:schemeClr val="tx2"/>
              </a:solidFill>
              <a:prstDash val="dash"/>
            </a:ln>
          </c:spPr>
          <c:marker>
            <c:symbol val="none"/>
          </c:marker>
          <c:cat>
            <c:numRef>
              <c:f>'Prod-gdp-emp2'!$B$6:$B$23</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'Prod-gdp-emp2'!$D$6:$D$23</c:f>
              <c:numCache>
                <c:formatCode>0.00</c:formatCode>
                <c:ptCount val="10"/>
                <c:pt idx="0">
                  <c:v>2.6</c:v>
                </c:pt>
                <c:pt idx="1">
                  <c:v>2.2000000000000002</c:v>
                </c:pt>
                <c:pt idx="2">
                  <c:v>3.4</c:v>
                </c:pt>
                <c:pt idx="3">
                  <c:v>3.2</c:v>
                </c:pt>
                <c:pt idx="4">
                  <c:v>0.4</c:v>
                </c:pt>
                <c:pt idx="5">
                  <c:v>-4.5</c:v>
                </c:pt>
                <c:pt idx="6">
                  <c:v>2</c:v>
                </c:pt>
                <c:pt idx="7">
                  <c:v>1.6</c:v>
                </c:pt>
                <c:pt idx="8">
                  <c:v>-0.4</c:v>
                </c:pt>
                <c:pt idx="9">
                  <c:v>0.1</c:v>
                </c:pt>
              </c:numCache>
            </c:numRef>
          </c:val>
          <c:smooth val="0"/>
          <c:extLst>
            <c:ext xmlns:c16="http://schemas.microsoft.com/office/drawing/2014/chart" uri="{C3380CC4-5D6E-409C-BE32-E72D297353CC}">
              <c16:uniqueId val="{00000001-FE2B-4C3B-8D9F-96C6C009FE60}"/>
            </c:ext>
          </c:extLst>
        </c:ser>
        <c:ser>
          <c:idx val="2"/>
          <c:order val="2"/>
          <c:tx>
            <c:strRef>
              <c:f>'Prod-gdp-emp2'!$E$5</c:f>
              <c:strCache>
                <c:ptCount val="1"/>
                <c:pt idx="0">
                  <c:v>Επικερδώς Απασχολούμενος Πληθυσμός CY</c:v>
                </c:pt>
              </c:strCache>
            </c:strRef>
          </c:tx>
          <c:spPr>
            <a:ln>
              <a:solidFill>
                <a:schemeClr val="accent6">
                  <a:lumMod val="75000"/>
                </a:schemeClr>
              </a:solidFill>
            </a:ln>
          </c:spPr>
          <c:marker>
            <c:symbol val="none"/>
          </c:marker>
          <c:cat>
            <c:numRef>
              <c:f>'Prod-gdp-emp2'!$B$6:$B$23</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'Prod-gdp-emp2'!$E$6:$E$23</c:f>
              <c:numCache>
                <c:formatCode>0.00</c:formatCode>
                <c:ptCount val="10"/>
                <c:pt idx="0">
                  <c:v>4</c:v>
                </c:pt>
                <c:pt idx="1">
                  <c:v>3.5</c:v>
                </c:pt>
                <c:pt idx="2">
                  <c:v>1.8</c:v>
                </c:pt>
                <c:pt idx="3">
                  <c:v>3.4</c:v>
                </c:pt>
                <c:pt idx="4">
                  <c:v>2</c:v>
                </c:pt>
                <c:pt idx="5">
                  <c:v>-0.4</c:v>
                </c:pt>
                <c:pt idx="6">
                  <c:v>-0.2</c:v>
                </c:pt>
                <c:pt idx="7">
                  <c:v>0.5</c:v>
                </c:pt>
                <c:pt idx="8">
                  <c:v>-4.2</c:v>
                </c:pt>
                <c:pt idx="9">
                  <c:v>-5.2112831873349545</c:v>
                </c:pt>
              </c:numCache>
            </c:numRef>
          </c:val>
          <c:smooth val="0"/>
          <c:extLst>
            <c:ext xmlns:c16="http://schemas.microsoft.com/office/drawing/2014/chart" uri="{C3380CC4-5D6E-409C-BE32-E72D297353CC}">
              <c16:uniqueId val="{00000002-FE2B-4C3B-8D9F-96C6C009FE60}"/>
            </c:ext>
          </c:extLst>
        </c:ser>
        <c:ser>
          <c:idx val="3"/>
          <c:order val="3"/>
          <c:tx>
            <c:strRef>
              <c:f>'Prod-gdp-emp2'!$F$5</c:f>
              <c:strCache>
                <c:ptCount val="1"/>
                <c:pt idx="0">
                  <c:v>Επικερδώς Απασχολούμενος Πληθυσμός EU</c:v>
                </c:pt>
              </c:strCache>
            </c:strRef>
          </c:tx>
          <c:spPr>
            <a:ln>
              <a:solidFill>
                <a:schemeClr val="accent6">
                  <a:lumMod val="75000"/>
                </a:schemeClr>
              </a:solidFill>
              <a:prstDash val="dash"/>
            </a:ln>
          </c:spPr>
          <c:marker>
            <c:symbol val="none"/>
          </c:marker>
          <c:cat>
            <c:numRef>
              <c:f>'Prod-gdp-emp2'!$B$6:$B$23</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'Prod-gdp-emp2'!$F$6:$F$23</c:f>
              <c:numCache>
                <c:formatCode>0.00</c:formatCode>
                <c:ptCount val="10"/>
                <c:pt idx="0">
                  <c:v>0.6</c:v>
                </c:pt>
                <c:pt idx="1">
                  <c:v>1</c:v>
                </c:pt>
                <c:pt idx="2">
                  <c:v>1.6</c:v>
                </c:pt>
                <c:pt idx="3">
                  <c:v>1.8</c:v>
                </c:pt>
                <c:pt idx="4">
                  <c:v>1</c:v>
                </c:pt>
                <c:pt idx="5">
                  <c:v>-1.8</c:v>
                </c:pt>
                <c:pt idx="6">
                  <c:v>-0.4</c:v>
                </c:pt>
                <c:pt idx="7">
                  <c:v>0.3</c:v>
                </c:pt>
                <c:pt idx="8">
                  <c:v>-0.5</c:v>
                </c:pt>
                <c:pt idx="9">
                  <c:v>-0.30000000000000004</c:v>
                </c:pt>
              </c:numCache>
            </c:numRef>
          </c:val>
          <c:smooth val="0"/>
          <c:extLst>
            <c:ext xmlns:c16="http://schemas.microsoft.com/office/drawing/2014/chart" uri="{C3380CC4-5D6E-409C-BE32-E72D297353CC}">
              <c16:uniqueId val="{00000003-FE2B-4C3B-8D9F-96C6C009FE60}"/>
            </c:ext>
          </c:extLst>
        </c:ser>
        <c:ser>
          <c:idx val="6"/>
          <c:order val="4"/>
          <c:tx>
            <c:strRef>
              <c:f>'Prod-gdp-emp2'!$I$5</c:f>
              <c:strCache>
                <c:ptCount val="1"/>
                <c:pt idx="0">
                  <c:v>Παραγωγικότητα Εργασίας ΑΕΠ ανά απασχολούμενο CY</c:v>
                </c:pt>
              </c:strCache>
            </c:strRef>
          </c:tx>
          <c:spPr>
            <a:ln>
              <a:solidFill>
                <a:srgbClr val="7030A0"/>
              </a:solidFill>
            </a:ln>
          </c:spPr>
          <c:marker>
            <c:symbol val="none"/>
          </c:marker>
          <c:cat>
            <c:numRef>
              <c:f>'Prod-gdp-emp2'!$B$6:$B$23</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'Prod-gdp-emp2'!$I$6:$I$23</c:f>
              <c:numCache>
                <c:formatCode>[&lt;1000]#,##0.0;#,##0</c:formatCode>
                <c:ptCount val="10"/>
                <c:pt idx="0">
                  <c:v>0.3</c:v>
                </c:pt>
                <c:pt idx="1">
                  <c:v>0.3</c:v>
                </c:pt>
                <c:pt idx="2">
                  <c:v>2.2999999999999998</c:v>
                </c:pt>
                <c:pt idx="3">
                  <c:v>1.6</c:v>
                </c:pt>
                <c:pt idx="4">
                  <c:v>1.5</c:v>
                </c:pt>
                <c:pt idx="5">
                  <c:v>-1.4</c:v>
                </c:pt>
                <c:pt idx="6">
                  <c:v>1.5</c:v>
                </c:pt>
                <c:pt idx="7">
                  <c:v>0</c:v>
                </c:pt>
                <c:pt idx="8">
                  <c:v>1.8</c:v>
                </c:pt>
                <c:pt idx="9">
                  <c:v>-0.2</c:v>
                </c:pt>
              </c:numCache>
            </c:numRef>
          </c:val>
          <c:smooth val="0"/>
          <c:extLst>
            <c:ext xmlns:c16="http://schemas.microsoft.com/office/drawing/2014/chart" uri="{C3380CC4-5D6E-409C-BE32-E72D297353CC}">
              <c16:uniqueId val="{00000004-FE2B-4C3B-8D9F-96C6C009FE60}"/>
            </c:ext>
          </c:extLst>
        </c:ser>
        <c:ser>
          <c:idx val="7"/>
          <c:order val="5"/>
          <c:tx>
            <c:strRef>
              <c:f>'Prod-gdp-emp2'!$J$5</c:f>
              <c:strCache>
                <c:ptCount val="1"/>
                <c:pt idx="0">
                  <c:v>"Παραγωγικότητα Εργασίας ΑΕΠ ανά απασχολούμενο EU</c:v>
                </c:pt>
              </c:strCache>
            </c:strRef>
          </c:tx>
          <c:spPr>
            <a:ln>
              <a:solidFill>
                <a:srgbClr val="7030A0"/>
              </a:solidFill>
              <a:prstDash val="dash"/>
            </a:ln>
          </c:spPr>
          <c:marker>
            <c:symbol val="none"/>
          </c:marker>
          <c:cat>
            <c:numRef>
              <c:f>'Prod-gdp-emp2'!$B$6:$B$23</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'Prod-gdp-emp2'!$J$6:$J$23</c:f>
              <c:numCache>
                <c:formatCode>[&lt;1000]#,##0.0;#,##0</c:formatCode>
                <c:ptCount val="10"/>
                <c:pt idx="0">
                  <c:v>1.9</c:v>
                </c:pt>
                <c:pt idx="1">
                  <c:v>1.1000000000000001</c:v>
                </c:pt>
                <c:pt idx="2">
                  <c:v>1.7</c:v>
                </c:pt>
                <c:pt idx="3">
                  <c:v>1.4</c:v>
                </c:pt>
                <c:pt idx="4">
                  <c:v>-0.6</c:v>
                </c:pt>
                <c:pt idx="5">
                  <c:v>-2.8</c:v>
                </c:pt>
                <c:pt idx="6">
                  <c:v>2.7</c:v>
                </c:pt>
                <c:pt idx="7">
                  <c:v>1.4</c:v>
                </c:pt>
                <c:pt idx="8">
                  <c:v>-0.1</c:v>
                </c:pt>
                <c:pt idx="9">
                  <c:v>0.4</c:v>
                </c:pt>
              </c:numCache>
            </c:numRef>
          </c:val>
          <c:smooth val="0"/>
          <c:extLst>
            <c:ext xmlns:c16="http://schemas.microsoft.com/office/drawing/2014/chart" uri="{C3380CC4-5D6E-409C-BE32-E72D297353CC}">
              <c16:uniqueId val="{00000005-FE2B-4C3B-8D9F-96C6C009FE60}"/>
            </c:ext>
          </c:extLst>
        </c:ser>
        <c:dLbls>
          <c:showLegendKey val="0"/>
          <c:showVal val="0"/>
          <c:showCatName val="0"/>
          <c:showSerName val="0"/>
          <c:showPercent val="0"/>
          <c:showBubbleSize val="0"/>
        </c:dLbls>
        <c:smooth val="0"/>
        <c:axId val="134463872"/>
        <c:axId val="134465408"/>
      </c:lineChart>
      <c:catAx>
        <c:axId val="134463872"/>
        <c:scaling>
          <c:orientation val="minMax"/>
        </c:scaling>
        <c:delete val="0"/>
        <c:axPos val="b"/>
        <c:numFmt formatCode="General" sourceLinked="1"/>
        <c:majorTickMark val="out"/>
        <c:minorTickMark val="none"/>
        <c:tickLblPos val="low"/>
        <c:txPr>
          <a:bodyPr/>
          <a:lstStyle/>
          <a:p>
            <a:pPr>
              <a:defRPr lang="en-US"/>
            </a:pPr>
            <a:endParaRPr lang="en-US"/>
          </a:p>
        </c:txPr>
        <c:crossAx val="134465408"/>
        <c:crosses val="autoZero"/>
        <c:auto val="1"/>
        <c:lblAlgn val="ctr"/>
        <c:lblOffset val="100"/>
        <c:noMultiLvlLbl val="0"/>
      </c:catAx>
      <c:valAx>
        <c:axId val="134465408"/>
        <c:scaling>
          <c:orientation val="minMax"/>
        </c:scaling>
        <c:delete val="0"/>
        <c:axPos val="l"/>
        <c:majorGridlines/>
        <c:numFmt formatCode="0.00" sourceLinked="1"/>
        <c:majorTickMark val="out"/>
        <c:minorTickMark val="none"/>
        <c:tickLblPos val="nextTo"/>
        <c:txPr>
          <a:bodyPr/>
          <a:lstStyle/>
          <a:p>
            <a:pPr>
              <a:defRPr lang="en-US"/>
            </a:pPr>
            <a:endParaRPr lang="en-US"/>
          </a:p>
        </c:txPr>
        <c:crossAx val="134463872"/>
        <c:crosses val="autoZero"/>
        <c:crossBetween val="between"/>
      </c:valAx>
      <c:spPr>
        <a:gradFill>
          <a:gsLst>
            <a:gs pos="0">
              <a:srgbClr val="FFEFD1"/>
            </a:gs>
            <a:gs pos="64999">
              <a:srgbClr val="F0EBD5"/>
            </a:gs>
            <a:gs pos="100000">
              <a:srgbClr val="D1C39F"/>
            </a:gs>
          </a:gsLst>
          <a:lin ang="5400000" scaled="0"/>
        </a:gradFill>
      </c:spPr>
    </c:plotArea>
    <c:legend>
      <c:legendPos val="b"/>
      <c:layout>
        <c:manualLayout>
          <c:xMode val="edge"/>
          <c:yMode val="edge"/>
          <c:x val="0.26855766558591948"/>
          <c:y val="0.73284141369122535"/>
          <c:w val="0.46288453159041865"/>
          <c:h val="0.26715858630878686"/>
        </c:manualLayout>
      </c:layout>
      <c:overlay val="0"/>
      <c:txPr>
        <a:bodyPr/>
        <a:lstStyle/>
        <a:p>
          <a:pPr>
            <a:defRPr lang="en-US"/>
          </a:pPr>
          <a:endParaRPr lang="en-US"/>
        </a:p>
      </c:txPr>
    </c:legend>
    <c:plotVisOnly val="1"/>
    <c:dispBlanksAs val="gap"/>
    <c:showDLblsOverMax val="0"/>
  </c:chart>
  <c:printSettings>
    <c:headerFooter/>
    <c:pageMargins b="0.75000000000000555" l="0.70000000000000062" r="0.70000000000000062" t="0.7500000000000055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'Prod-gdp-emp2'!$C$5</c:f>
              <c:strCache>
                <c:ptCount val="1"/>
                <c:pt idx="0">
                  <c:v>Ακαθάριστο Εγχώριο Προϊόν (ΑΕΠ) (σταθερές τιμές) CY</c:v>
                </c:pt>
              </c:strCache>
            </c:strRef>
          </c:tx>
          <c:marker>
            <c:symbol val="none"/>
          </c:marker>
          <c:cat>
            <c:numRef>
              <c:f>'Prod-gdp-emp2'!$B$6:$B$23</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'Prod-gdp-emp2'!$C$6:$C$23</c:f>
              <c:numCache>
                <c:formatCode>0.00</c:formatCode>
                <c:ptCount val="10"/>
                <c:pt idx="0">
                  <c:v>4.2351249616310529</c:v>
                </c:pt>
                <c:pt idx="1">
                  <c:v>3.8584635890918357</c:v>
                </c:pt>
                <c:pt idx="2">
                  <c:v>4.1292344426205014</c:v>
                </c:pt>
                <c:pt idx="3">
                  <c:v>5.094085443627554</c:v>
                </c:pt>
                <c:pt idx="4">
                  <c:v>3.5864532976960786</c:v>
                </c:pt>
                <c:pt idx="5">
                  <c:v>-1.8548870151326613</c:v>
                </c:pt>
                <c:pt idx="6">
                  <c:v>1.3084738942356082</c:v>
                </c:pt>
                <c:pt idx="7">
                  <c:v>0.44023408537231229</c:v>
                </c:pt>
                <c:pt idx="8">
                  <c:v>-2.4123226184905184</c:v>
                </c:pt>
                <c:pt idx="9">
                  <c:v>-5.4112831873349547</c:v>
                </c:pt>
              </c:numCache>
            </c:numRef>
          </c:val>
          <c:smooth val="0"/>
          <c:extLst>
            <c:ext xmlns:c16="http://schemas.microsoft.com/office/drawing/2014/chart" uri="{C3380CC4-5D6E-409C-BE32-E72D297353CC}">
              <c16:uniqueId val="{00000000-E2CE-4854-AEF5-D46743D163DF}"/>
            </c:ext>
          </c:extLst>
        </c:ser>
        <c:ser>
          <c:idx val="1"/>
          <c:order val="1"/>
          <c:tx>
            <c:strRef>
              <c:f>'Prod-gdp-emp2'!$D$5</c:f>
              <c:strCache>
                <c:ptCount val="1"/>
                <c:pt idx="0">
                  <c:v>Ακαθάριστο Εγχώριο Προϊόν (ΑΕΠ) (σταθερές τιμές) EU</c:v>
                </c:pt>
              </c:strCache>
            </c:strRef>
          </c:tx>
          <c:spPr>
            <a:ln>
              <a:solidFill>
                <a:srgbClr val="0070C0"/>
              </a:solidFill>
              <a:prstDash val="dash"/>
            </a:ln>
          </c:spPr>
          <c:marker>
            <c:symbol val="none"/>
          </c:marker>
          <c:cat>
            <c:numRef>
              <c:f>'Prod-gdp-emp2'!$B$6:$B$23</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'Prod-gdp-emp2'!$D$6:$D$23</c:f>
              <c:numCache>
                <c:formatCode>0.00</c:formatCode>
                <c:ptCount val="10"/>
                <c:pt idx="0">
                  <c:v>2.6</c:v>
                </c:pt>
                <c:pt idx="1">
                  <c:v>2.2000000000000002</c:v>
                </c:pt>
                <c:pt idx="2">
                  <c:v>3.4</c:v>
                </c:pt>
                <c:pt idx="3">
                  <c:v>3.2</c:v>
                </c:pt>
                <c:pt idx="4">
                  <c:v>0.4</c:v>
                </c:pt>
                <c:pt idx="5">
                  <c:v>-4.5</c:v>
                </c:pt>
                <c:pt idx="6">
                  <c:v>2</c:v>
                </c:pt>
                <c:pt idx="7">
                  <c:v>1.6</c:v>
                </c:pt>
                <c:pt idx="8">
                  <c:v>-0.4</c:v>
                </c:pt>
                <c:pt idx="9">
                  <c:v>0.1</c:v>
                </c:pt>
              </c:numCache>
            </c:numRef>
          </c:val>
          <c:smooth val="0"/>
          <c:extLst>
            <c:ext xmlns:c16="http://schemas.microsoft.com/office/drawing/2014/chart" uri="{C3380CC4-5D6E-409C-BE32-E72D297353CC}">
              <c16:uniqueId val="{00000001-E2CE-4854-AEF5-D46743D163DF}"/>
            </c:ext>
          </c:extLst>
        </c:ser>
        <c:ser>
          <c:idx val="4"/>
          <c:order val="2"/>
          <c:tx>
            <c:strRef>
              <c:f>'Prod-gdp-emp2'!$G$5</c:f>
              <c:strCache>
                <c:ptCount val="1"/>
                <c:pt idx="0">
                  <c:v>Συνολικές Ώρες Εργασίας CY</c:v>
                </c:pt>
              </c:strCache>
            </c:strRef>
          </c:tx>
          <c:spPr>
            <a:ln>
              <a:solidFill>
                <a:schemeClr val="accent6">
                  <a:lumMod val="75000"/>
                </a:schemeClr>
              </a:solidFill>
            </a:ln>
          </c:spPr>
          <c:marker>
            <c:symbol val="none"/>
          </c:marker>
          <c:cat>
            <c:numRef>
              <c:f>'Prod-gdp-emp2'!$B$6:$B$23</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'Prod-gdp-emp2'!$G$6:$G$23</c:f>
              <c:numCache>
                <c:formatCode>0.00</c:formatCode>
                <c:ptCount val="10"/>
                <c:pt idx="0">
                  <c:v>1.9</c:v>
                </c:pt>
                <c:pt idx="1">
                  <c:v>1.9</c:v>
                </c:pt>
                <c:pt idx="2">
                  <c:v>2.6</c:v>
                </c:pt>
                <c:pt idx="3">
                  <c:v>2.9</c:v>
                </c:pt>
                <c:pt idx="4">
                  <c:v>1.7</c:v>
                </c:pt>
                <c:pt idx="5">
                  <c:v>-1</c:v>
                </c:pt>
                <c:pt idx="6">
                  <c:v>0.2</c:v>
                </c:pt>
                <c:pt idx="7">
                  <c:v>0.5</c:v>
                </c:pt>
                <c:pt idx="8">
                  <c:v>-3.5</c:v>
                </c:pt>
                <c:pt idx="9">
                  <c:v>-5.8831562885685909</c:v>
                </c:pt>
              </c:numCache>
            </c:numRef>
          </c:val>
          <c:smooth val="0"/>
          <c:extLst>
            <c:ext xmlns:c16="http://schemas.microsoft.com/office/drawing/2014/chart" uri="{C3380CC4-5D6E-409C-BE32-E72D297353CC}">
              <c16:uniqueId val="{00000002-E2CE-4854-AEF5-D46743D163DF}"/>
            </c:ext>
          </c:extLst>
        </c:ser>
        <c:ser>
          <c:idx val="5"/>
          <c:order val="3"/>
          <c:tx>
            <c:strRef>
              <c:f>'Prod-gdp-emp2'!$H$5</c:f>
              <c:strCache>
                <c:ptCount val="1"/>
                <c:pt idx="0">
                  <c:v>Συνολικές Ώρες Εργασίας EU</c:v>
                </c:pt>
              </c:strCache>
            </c:strRef>
          </c:tx>
          <c:spPr>
            <a:ln>
              <a:prstDash val="dash"/>
            </a:ln>
          </c:spPr>
          <c:marker>
            <c:symbol val="none"/>
          </c:marker>
          <c:cat>
            <c:numRef>
              <c:f>'Prod-gdp-emp2'!$B$6:$B$23</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'Prod-gdp-emp2'!$H$6:$H$23</c:f>
              <c:numCache>
                <c:formatCode>0.00</c:formatCode>
                <c:ptCount val="10"/>
                <c:pt idx="0">
                  <c:v>0.9</c:v>
                </c:pt>
                <c:pt idx="1">
                  <c:v>0.9</c:v>
                </c:pt>
                <c:pt idx="2">
                  <c:v>1.2</c:v>
                </c:pt>
                <c:pt idx="3">
                  <c:v>1.8</c:v>
                </c:pt>
                <c:pt idx="4">
                  <c:v>0.8</c:v>
                </c:pt>
                <c:pt idx="5">
                  <c:v>-3.1</c:v>
                </c:pt>
                <c:pt idx="6">
                  <c:v>-0.1</c:v>
                </c:pt>
                <c:pt idx="7">
                  <c:v>0.3</c:v>
                </c:pt>
                <c:pt idx="8">
                  <c:v>-1.4</c:v>
                </c:pt>
                <c:pt idx="9">
                  <c:v>-0.5</c:v>
                </c:pt>
              </c:numCache>
            </c:numRef>
          </c:val>
          <c:smooth val="0"/>
          <c:extLst>
            <c:ext xmlns:c16="http://schemas.microsoft.com/office/drawing/2014/chart" uri="{C3380CC4-5D6E-409C-BE32-E72D297353CC}">
              <c16:uniqueId val="{00000003-E2CE-4854-AEF5-D46743D163DF}"/>
            </c:ext>
          </c:extLst>
        </c:ser>
        <c:ser>
          <c:idx val="8"/>
          <c:order val="4"/>
          <c:tx>
            <c:strRef>
              <c:f>'Prod-gdp-emp2'!$K$5</c:f>
              <c:strCache>
                <c:ptCount val="1"/>
                <c:pt idx="0">
                  <c:v>Παραγωγικότητα Εργασίας (ΑΕΠ ανά ώρα εργασίας)  Cy </c:v>
                </c:pt>
              </c:strCache>
            </c:strRef>
          </c:tx>
          <c:spPr>
            <a:ln>
              <a:solidFill>
                <a:srgbClr val="7030A0"/>
              </a:solidFill>
            </a:ln>
          </c:spPr>
          <c:marker>
            <c:symbol val="none"/>
          </c:marker>
          <c:cat>
            <c:numRef>
              <c:f>'Prod-gdp-emp2'!$B$6:$B$23</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'Prod-gdp-emp2'!$K$6:$K$23</c:f>
              <c:numCache>
                <c:formatCode>[&lt;1000]#,##0.0;#,##0</c:formatCode>
                <c:ptCount val="10"/>
                <c:pt idx="0">
                  <c:v>2.272872563327915</c:v>
                </c:pt>
                <c:pt idx="1">
                  <c:v>1.9193294265767411</c:v>
                </c:pt>
                <c:pt idx="2">
                  <c:v>1.3275237859969444</c:v>
                </c:pt>
                <c:pt idx="3">
                  <c:v>2.3749030015722976</c:v>
                </c:pt>
                <c:pt idx="4">
                  <c:v>1.8070587363023047</c:v>
                </c:pt>
                <c:pt idx="5">
                  <c:v>-0.91293982720669176</c:v>
                </c:pt>
                <c:pt idx="6">
                  <c:v>1.0971870329893039</c:v>
                </c:pt>
                <c:pt idx="7">
                  <c:v>-7.2938755683339629E-2</c:v>
                </c:pt>
                <c:pt idx="8">
                  <c:v>1.1444530540605025</c:v>
                </c:pt>
                <c:pt idx="9">
                  <c:v>0.47187310123363641</c:v>
                </c:pt>
              </c:numCache>
            </c:numRef>
          </c:val>
          <c:smooth val="0"/>
          <c:extLst>
            <c:ext xmlns:c16="http://schemas.microsoft.com/office/drawing/2014/chart" uri="{C3380CC4-5D6E-409C-BE32-E72D297353CC}">
              <c16:uniqueId val="{00000004-E2CE-4854-AEF5-D46743D163DF}"/>
            </c:ext>
          </c:extLst>
        </c:ser>
        <c:ser>
          <c:idx val="9"/>
          <c:order val="5"/>
          <c:tx>
            <c:strRef>
              <c:f>'Prod-gdp-emp2'!$L$5</c:f>
              <c:strCache>
                <c:ptCount val="1"/>
                <c:pt idx="0">
                  <c:v>Παραγωγικότητα Εργασίας (ΑΕΠ ανά ώρα εργασίας)  EU</c:v>
                </c:pt>
              </c:strCache>
            </c:strRef>
          </c:tx>
          <c:spPr>
            <a:ln>
              <a:prstDash val="dash"/>
            </a:ln>
          </c:spPr>
          <c:marker>
            <c:symbol val="none"/>
          </c:marker>
          <c:cat>
            <c:numRef>
              <c:f>'Prod-gdp-emp2'!$B$6:$B$23</c:f>
              <c:numCache>
                <c:formatCode>General</c:formatCode>
                <c:ptCount val="10"/>
                <c:pt idx="0">
                  <c:v>2004</c:v>
                </c:pt>
                <c:pt idx="1">
                  <c:v>2005</c:v>
                </c:pt>
                <c:pt idx="2">
                  <c:v>2006</c:v>
                </c:pt>
                <c:pt idx="3">
                  <c:v>2007</c:v>
                </c:pt>
                <c:pt idx="4">
                  <c:v>2008</c:v>
                </c:pt>
                <c:pt idx="5">
                  <c:v>2009</c:v>
                </c:pt>
                <c:pt idx="6">
                  <c:v>2010</c:v>
                </c:pt>
                <c:pt idx="7">
                  <c:v>2011</c:v>
                </c:pt>
                <c:pt idx="8">
                  <c:v>2012</c:v>
                </c:pt>
                <c:pt idx="9">
                  <c:v>2013</c:v>
                </c:pt>
              </c:numCache>
            </c:numRef>
          </c:cat>
          <c:val>
            <c:numRef>
              <c:f>'Prod-gdp-emp2'!$L$6:$L$23</c:f>
              <c:numCache>
                <c:formatCode>[&lt;1000]#,##0.0;#,##0</c:formatCode>
                <c:ptCount val="10"/>
                <c:pt idx="0">
                  <c:v>1.7</c:v>
                </c:pt>
                <c:pt idx="1">
                  <c:v>1.3</c:v>
                </c:pt>
                <c:pt idx="2">
                  <c:v>2.1</c:v>
                </c:pt>
                <c:pt idx="3">
                  <c:v>1.5</c:v>
                </c:pt>
                <c:pt idx="4">
                  <c:v>-0.4</c:v>
                </c:pt>
                <c:pt idx="5">
                  <c:v>-1.5</c:v>
                </c:pt>
                <c:pt idx="6">
                  <c:v>2.4</c:v>
                </c:pt>
                <c:pt idx="7">
                  <c:v>1.3</c:v>
                </c:pt>
                <c:pt idx="8">
                  <c:v>0.3</c:v>
                </c:pt>
                <c:pt idx="9">
                  <c:v>0.6</c:v>
                </c:pt>
              </c:numCache>
            </c:numRef>
          </c:val>
          <c:smooth val="0"/>
          <c:extLst>
            <c:ext xmlns:c16="http://schemas.microsoft.com/office/drawing/2014/chart" uri="{C3380CC4-5D6E-409C-BE32-E72D297353CC}">
              <c16:uniqueId val="{00000005-E2CE-4854-AEF5-D46743D163DF}"/>
            </c:ext>
          </c:extLst>
        </c:ser>
        <c:dLbls>
          <c:showLegendKey val="0"/>
          <c:showVal val="0"/>
          <c:showCatName val="0"/>
          <c:showSerName val="0"/>
          <c:showPercent val="0"/>
          <c:showBubbleSize val="0"/>
        </c:dLbls>
        <c:smooth val="0"/>
        <c:axId val="134497408"/>
        <c:axId val="134498944"/>
      </c:lineChart>
      <c:catAx>
        <c:axId val="134497408"/>
        <c:scaling>
          <c:orientation val="minMax"/>
        </c:scaling>
        <c:delete val="0"/>
        <c:axPos val="b"/>
        <c:numFmt formatCode="General" sourceLinked="1"/>
        <c:majorTickMark val="out"/>
        <c:minorTickMark val="none"/>
        <c:tickLblPos val="low"/>
        <c:txPr>
          <a:bodyPr/>
          <a:lstStyle/>
          <a:p>
            <a:pPr>
              <a:defRPr lang="en-US"/>
            </a:pPr>
            <a:endParaRPr lang="en-US"/>
          </a:p>
        </c:txPr>
        <c:crossAx val="134498944"/>
        <c:crosses val="autoZero"/>
        <c:auto val="1"/>
        <c:lblAlgn val="ctr"/>
        <c:lblOffset val="100"/>
        <c:noMultiLvlLbl val="0"/>
      </c:catAx>
      <c:valAx>
        <c:axId val="134498944"/>
        <c:scaling>
          <c:orientation val="minMax"/>
        </c:scaling>
        <c:delete val="0"/>
        <c:axPos val="l"/>
        <c:majorGridlines/>
        <c:numFmt formatCode="0.00" sourceLinked="1"/>
        <c:majorTickMark val="out"/>
        <c:minorTickMark val="none"/>
        <c:tickLblPos val="nextTo"/>
        <c:txPr>
          <a:bodyPr/>
          <a:lstStyle/>
          <a:p>
            <a:pPr>
              <a:defRPr lang="en-US"/>
            </a:pPr>
            <a:endParaRPr lang="en-US"/>
          </a:p>
        </c:txPr>
        <c:crossAx val="134497408"/>
        <c:crosses val="autoZero"/>
        <c:crossBetween val="between"/>
      </c:valAx>
      <c:spPr>
        <a:gradFill>
          <a:gsLst>
            <a:gs pos="0">
              <a:srgbClr val="FFEFD1"/>
            </a:gs>
            <a:gs pos="64999">
              <a:srgbClr val="F0EBD5"/>
            </a:gs>
            <a:gs pos="100000">
              <a:srgbClr val="D1C39F"/>
            </a:gs>
          </a:gsLst>
          <a:lin ang="5400000" scaled="0"/>
        </a:gradFill>
      </c:spPr>
    </c:plotArea>
    <c:legend>
      <c:legendPos val="b"/>
      <c:overlay val="0"/>
      <c:txPr>
        <a:bodyPr/>
        <a:lstStyle/>
        <a:p>
          <a:pPr>
            <a:defRPr lang="en-US"/>
          </a:pPr>
          <a:endParaRPr lang="en-US"/>
        </a:p>
      </c:txPr>
    </c:legend>
    <c:plotVisOnly val="1"/>
    <c:dispBlanksAs val="gap"/>
    <c:showDLblsOverMax val="0"/>
  </c:chart>
  <c:printSettings>
    <c:headerFooter/>
    <c:pageMargins b="0.75000000000000577" l="0.70000000000000062" r="0.70000000000000062" t="0.750000000000005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304998116400324E-2"/>
          <c:y val="1.9869226227590509E-2"/>
          <c:w val="0.93503159475856712"/>
          <c:h val="0.7849685568414545"/>
        </c:manualLayout>
      </c:layout>
      <c:lineChart>
        <c:grouping val="standard"/>
        <c:varyColors val="0"/>
        <c:ser>
          <c:idx val="0"/>
          <c:order val="0"/>
          <c:tx>
            <c:strRef>
              <c:f>Tables!$C$6</c:f>
              <c:strCache>
                <c:ptCount val="1"/>
                <c:pt idx="0">
                  <c:v>Ακαθάριστο Εγχώριο Προϊόν (ΑΕΠ)</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[0]!chrtGVA</c:f>
              <c:numCache>
                <c:formatCode>#,##0.00</c:formatCode>
                <c:ptCount val="21"/>
                <c:pt idx="0">
                  <c:v>69.18084691845128</c:v>
                </c:pt>
                <c:pt idx="1">
                  <c:v>70.29763933259926</c:v>
                </c:pt>
                <c:pt idx="2">
                  <c:v>71.979107407854954</c:v>
                </c:pt>
                <c:pt idx="3">
                  <c:v>75.617389810856068</c:v>
                </c:pt>
                <c:pt idx="4">
                  <c:v>79.174614984610244</c:v>
                </c:pt>
                <c:pt idx="5">
                  <c:v>83.70586901534088</c:v>
                </c:pt>
                <c:pt idx="6">
                  <c:v>86.70900942121763</c:v>
                </c:pt>
                <c:pt idx="7">
                  <c:v>89.512755098577244</c:v>
                </c:pt>
                <c:pt idx="8">
                  <c:v>92.026994184886135</c:v>
                </c:pt>
                <c:pt idx="9">
                  <c:v>96.262177049376191</c:v>
                </c:pt>
                <c:pt idx="10">
                  <c:v>100</c:v>
                </c:pt>
                <c:pt idx="11">
                  <c:v>104.52202153615133</c:v>
                </c:pt>
                <c:pt idx="12">
                  <c:v>109.6791843905671</c:v>
                </c:pt>
                <c:pt idx="13">
                  <c:v>113.68554395006851</c:v>
                </c:pt>
                <c:pt idx="14">
                  <c:v>111.37891379701274</c:v>
                </c:pt>
                <c:pt idx="15">
                  <c:v>112.89854167317242</c:v>
                </c:pt>
                <c:pt idx="16">
                  <c:v>113.35500706693151</c:v>
                </c:pt>
                <c:pt idx="17">
                  <c:v>110.57980744817924</c:v>
                </c:pt>
                <c:pt idx="18">
                  <c:v>104.01240141257166</c:v>
                </c:pt>
                <c:pt idx="19">
                  <c:v>101.41501556625741</c:v>
                </c:pt>
                <c:pt idx="20">
                  <c:v>103.02377774670109</c:v>
                </c:pt>
              </c:numCache>
            </c:numRef>
          </c:val>
          <c:smooth val="0"/>
          <c:extLst>
            <c:ext xmlns:c16="http://schemas.microsoft.com/office/drawing/2014/chart" uri="{C3380CC4-5D6E-409C-BE32-E72D297353CC}">
              <c16:uniqueId val="{00000000-2954-4D73-AE46-FF661E97D3C9}"/>
            </c:ext>
          </c:extLst>
        </c:ser>
        <c:ser>
          <c:idx val="1"/>
          <c:order val="1"/>
          <c:tx>
            <c:strRef>
              <c:f>Tables!$E$6</c:f>
              <c:strCache>
                <c:ptCount val="1"/>
                <c:pt idx="0">
                  <c:v>Επικερδώς Απασχολούμενος Πληθυσμός</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[0]!chrtFTE</c:f>
              <c:numCache>
                <c:formatCode>#,##0.00</c:formatCode>
                <c:ptCount val="21"/>
                <c:pt idx="0">
                  <c:v>80.75661249687036</c:v>
                </c:pt>
                <c:pt idx="1">
                  <c:v>81.183062347909669</c:v>
                </c:pt>
                <c:pt idx="2">
                  <c:v>81.681348975967765</c:v>
                </c:pt>
                <c:pt idx="3">
                  <c:v>82.962608718788005</c:v>
                </c:pt>
                <c:pt idx="4">
                  <c:v>84.495058407461201</c:v>
                </c:pt>
                <c:pt idx="5">
                  <c:v>85.893249048486751</c:v>
                </c:pt>
                <c:pt idx="6">
                  <c:v>87.750703870794766</c:v>
                </c:pt>
                <c:pt idx="7">
                  <c:v>89.586737280012656</c:v>
                </c:pt>
                <c:pt idx="8">
                  <c:v>92.808613318251929</c:v>
                </c:pt>
                <c:pt idx="9">
                  <c:v>96.494256127786244</c:v>
                </c:pt>
                <c:pt idx="10">
                  <c:v>100</c:v>
                </c:pt>
                <c:pt idx="11">
                  <c:v>101.72906278588889</c:v>
                </c:pt>
                <c:pt idx="12">
                  <c:v>105.87860880883981</c:v>
                </c:pt>
                <c:pt idx="13">
                  <c:v>108.55533035025375</c:v>
                </c:pt>
                <c:pt idx="14">
                  <c:v>108.37488564444683</c:v>
                </c:pt>
                <c:pt idx="15">
                  <c:v>109.50285266365721</c:v>
                </c:pt>
                <c:pt idx="16">
                  <c:v>110.06717727856636</c:v>
                </c:pt>
                <c:pt idx="17">
                  <c:v>106.54813029949727</c:v>
                </c:pt>
                <c:pt idx="18">
                  <c:v>100.1982504026748</c:v>
                </c:pt>
                <c:pt idx="19">
                  <c:v>97.86167907039254</c:v>
                </c:pt>
                <c:pt idx="20">
                  <c:v>98.70837065593868</c:v>
                </c:pt>
              </c:numCache>
            </c:numRef>
          </c:val>
          <c:smooth val="0"/>
          <c:extLst>
            <c:ext xmlns:c16="http://schemas.microsoft.com/office/drawing/2014/chart" uri="{C3380CC4-5D6E-409C-BE32-E72D297353CC}">
              <c16:uniqueId val="{00000001-2954-4D73-AE46-FF661E97D3C9}"/>
            </c:ext>
          </c:extLst>
        </c:ser>
        <c:ser>
          <c:idx val="3"/>
          <c:order val="2"/>
          <c:tx>
            <c:strRef>
              <c:f>Tables!$G$6</c:f>
              <c:strCache>
                <c:ptCount val="1"/>
                <c:pt idx="0">
                  <c:v>Παραγωγικότητα Εργασίας (ΑΕΠ ανά απασχολούμενο)</c:v>
                </c:pt>
              </c:strCache>
            </c:strRef>
          </c:tx>
          <c:marker>
            <c:symbol val="none"/>
          </c:marker>
          <c:cat>
            <c:numRef>
              <c:f>[0]!chrtYEARS</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[0]!chrtP1</c:f>
              <c:numCache>
                <c:formatCode>#,##0.00</c:formatCode>
                <c:ptCount val="21"/>
                <c:pt idx="0">
                  <c:v>85.66586039147235</c:v>
                </c:pt>
                <c:pt idx="1">
                  <c:v>86.591509730612302</c:v>
                </c:pt>
                <c:pt idx="2">
                  <c:v>88.121839698108559</c:v>
                </c:pt>
                <c:pt idx="3">
                  <c:v>91.14635011920916</c:v>
                </c:pt>
                <c:pt idx="4">
                  <c:v>93.703249014641614</c:v>
                </c:pt>
                <c:pt idx="5">
                  <c:v>97.453373743131905</c:v>
                </c:pt>
                <c:pt idx="6">
                  <c:v>98.812893340307625</c:v>
                </c:pt>
                <c:pt idx="7">
                  <c:v>99.917418377226767</c:v>
                </c:pt>
                <c:pt idx="8">
                  <c:v>99.157816170913435</c:v>
                </c:pt>
                <c:pt idx="9">
                  <c:v>99.759489230008995</c:v>
                </c:pt>
                <c:pt idx="10">
                  <c:v>100</c:v>
                </c:pt>
                <c:pt idx="11">
                  <c:v>102.74548754679952</c:v>
                </c:pt>
                <c:pt idx="12">
                  <c:v>103.58955942516124</c:v>
                </c:pt>
                <c:pt idx="13">
                  <c:v>104.72589746008983</c:v>
                </c:pt>
                <c:pt idx="14">
                  <c:v>102.77188587992741</c:v>
                </c:pt>
                <c:pt idx="15">
                  <c:v>103.10100506691384</c:v>
                </c:pt>
                <c:pt idx="16">
                  <c:v>102.98711193441802</c:v>
                </c:pt>
                <c:pt idx="17">
                  <c:v>103.78390229593823</c:v>
                </c:pt>
                <c:pt idx="18">
                  <c:v>103.80660440134295</c:v>
                </c:pt>
                <c:pt idx="19">
                  <c:v>103.63097846840429</c:v>
                </c:pt>
                <c:pt idx="20">
                  <c:v>104.3718755178366</c:v>
                </c:pt>
              </c:numCache>
            </c:numRef>
          </c:val>
          <c:smooth val="0"/>
          <c:extLst>
            <c:ext xmlns:c16="http://schemas.microsoft.com/office/drawing/2014/chart" uri="{C3380CC4-5D6E-409C-BE32-E72D297353CC}">
              <c16:uniqueId val="{00000002-2954-4D73-AE46-FF661E97D3C9}"/>
            </c:ext>
          </c:extLst>
        </c:ser>
        <c:dLbls>
          <c:showLegendKey val="0"/>
          <c:showVal val="0"/>
          <c:showCatName val="0"/>
          <c:showSerName val="0"/>
          <c:showPercent val="0"/>
          <c:showBubbleSize val="0"/>
        </c:dLbls>
        <c:smooth val="0"/>
        <c:axId val="120649984"/>
        <c:axId val="120655872"/>
      </c:lineChart>
      <c:catAx>
        <c:axId val="120649984"/>
        <c:scaling>
          <c:orientation val="minMax"/>
        </c:scaling>
        <c:delete val="0"/>
        <c:axPos val="b"/>
        <c:numFmt formatCode="General" sourceLinked="1"/>
        <c:majorTickMark val="out"/>
        <c:minorTickMark val="none"/>
        <c:tickLblPos val="nextTo"/>
        <c:txPr>
          <a:bodyPr/>
          <a:lstStyle/>
          <a:p>
            <a:pPr>
              <a:defRPr lang="en-US"/>
            </a:pPr>
            <a:endParaRPr lang="en-US"/>
          </a:p>
        </c:txPr>
        <c:crossAx val="120655872"/>
        <c:crosses val="autoZero"/>
        <c:auto val="1"/>
        <c:lblAlgn val="ctr"/>
        <c:lblOffset val="100"/>
        <c:noMultiLvlLbl val="0"/>
      </c:catAx>
      <c:valAx>
        <c:axId val="120655872"/>
        <c:scaling>
          <c:orientation val="minMax"/>
          <c:min val="20"/>
        </c:scaling>
        <c:delete val="0"/>
        <c:axPos val="l"/>
        <c:majorGridlines/>
        <c:numFmt formatCode="#,##0" sourceLinked="0"/>
        <c:majorTickMark val="out"/>
        <c:minorTickMark val="none"/>
        <c:tickLblPos val="nextTo"/>
        <c:txPr>
          <a:bodyPr/>
          <a:lstStyle/>
          <a:p>
            <a:pPr>
              <a:defRPr lang="en-US"/>
            </a:pPr>
            <a:endParaRPr lang="en-US"/>
          </a:p>
        </c:txPr>
        <c:crossAx val="120649984"/>
        <c:crosses val="autoZero"/>
        <c:crossBetween val="between"/>
      </c:valAx>
      <c:spPr>
        <a:gradFill>
          <a:gsLst>
            <a:gs pos="0">
              <a:srgbClr val="FFEFD1"/>
            </a:gs>
            <a:gs pos="64999">
              <a:srgbClr val="F0EBD5"/>
            </a:gs>
            <a:gs pos="100000">
              <a:srgbClr val="D1C39F"/>
            </a:gs>
          </a:gsLst>
          <a:lin ang="5400000" scaled="0"/>
        </a:gradFill>
      </c:spPr>
    </c:plotArea>
    <c:legend>
      <c:legendPos val="b"/>
      <c:layout>
        <c:manualLayout>
          <c:xMode val="edge"/>
          <c:yMode val="edge"/>
          <c:x val="2.7840096910963985E-3"/>
          <c:y val="0.88616986398033459"/>
          <c:w val="0.97923201935728721"/>
          <c:h val="9.7171203284242585E-2"/>
        </c:manualLayout>
      </c:layout>
      <c:overlay val="0"/>
      <c:txPr>
        <a:bodyPr/>
        <a:lstStyle/>
        <a:p>
          <a:pPr>
            <a:defRPr lang="en-US"/>
          </a:pPr>
          <a:endParaRPr lang="en-US"/>
        </a:p>
      </c:txPr>
    </c:legend>
    <c:plotVisOnly val="1"/>
    <c:dispBlanksAs val="gap"/>
    <c:showDLblsOverMax val="0"/>
  </c:chart>
  <c:printSettings>
    <c:headerFooter/>
    <c:pageMargins b="0.7500000000000141" l="0.70000000000000062" r="0.70000000000000062" t="0.7500000000000141"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1996 - 2008</a:t>
            </a:r>
          </a:p>
        </c:rich>
      </c:tx>
      <c:layout>
        <c:manualLayout>
          <c:xMode val="edge"/>
          <c:yMode val="edge"/>
          <c:x val="0.39756220179309187"/>
          <c:y val="0.90924512298558502"/>
        </c:manualLayout>
      </c:layout>
      <c:overlay val="1"/>
    </c:title>
    <c:autoTitleDeleted val="0"/>
    <c:plotArea>
      <c:layout>
        <c:manualLayout>
          <c:layoutTarget val="inner"/>
          <c:xMode val="edge"/>
          <c:yMode val="edge"/>
          <c:x val="6.6710719976178529E-2"/>
          <c:y val="0.13605604642931091"/>
          <c:w val="0.92040977923383294"/>
          <c:h val="0.53161293769576523"/>
        </c:manualLayout>
      </c:layout>
      <c:barChart>
        <c:barDir val="col"/>
        <c:grouping val="clustered"/>
        <c:varyColors val="0"/>
        <c:ser>
          <c:idx val="0"/>
          <c:order val="0"/>
          <c:tx>
            <c:strRef>
              <c:f>'tbl1 gr'!$C$19:$C$21</c:f>
              <c:strCache>
                <c:ptCount val="3"/>
                <c:pt idx="0">
                  <c:v>ΚΥ</c:v>
                </c:pt>
              </c:strCache>
            </c:strRef>
          </c:tx>
          <c:spPr>
            <a:solidFill>
              <a:srgbClr val="007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'tbl1 gr'!$B$22:$B$27</c:f>
              <c:strCache>
                <c:ptCount val="6"/>
                <c:pt idx="0">
                  <c:v>Ακαθάριστο Εγχώριο Προϊόν (ΑΕΠ)  %</c:v>
                </c:pt>
                <c:pt idx="1">
                  <c:v>Επικερδώς Απασχολούμενος Πληθυσμός %</c:v>
                </c:pt>
                <c:pt idx="2">
                  <c:v>Συνολικές Ώρες Εργασίας %</c:v>
                </c:pt>
                <c:pt idx="3">
                  <c:v>Παραγωγικότητα Εργασίας (ΑΕΠ ανά απασχολούμενο) %</c:v>
                </c:pt>
                <c:pt idx="4">
                  <c:v>Παραγωγικότητα Εργασίας (ΑΕΠ ανά ώρα εργασίας) %</c:v>
                </c:pt>
                <c:pt idx="5">
                  <c:v>Μοναδιαίο Εργατικό Κόστος 
% </c:v>
                </c:pt>
              </c:strCache>
            </c:strRef>
          </c:cat>
          <c:val>
            <c:numRef>
              <c:f>'tbl1 gr'!$C$22:$C$27</c:f>
              <c:numCache>
                <c:formatCode>0.0</c:formatCode>
                <c:ptCount val="6"/>
                <c:pt idx="0">
                  <c:v>3.8720569807555067</c:v>
                </c:pt>
                <c:pt idx="1">
                  <c:v>2.1902934560648522</c:v>
                </c:pt>
                <c:pt idx="2">
                  <c:v>1.9971915632189217</c:v>
                </c:pt>
                <c:pt idx="3">
                  <c:v>1.6484334495672621</c:v>
                </c:pt>
                <c:pt idx="4">
                  <c:v>1.8416881670087195</c:v>
                </c:pt>
                <c:pt idx="5">
                  <c:v>-0.23846153846153845</c:v>
                </c:pt>
              </c:numCache>
            </c:numRef>
          </c:val>
          <c:extLst>
            <c:ext xmlns:c16="http://schemas.microsoft.com/office/drawing/2014/chart" uri="{C3380CC4-5D6E-409C-BE32-E72D297353CC}">
              <c16:uniqueId val="{00000000-A276-46D6-8A65-B1B6ACA2D0B3}"/>
            </c:ext>
          </c:extLst>
        </c:ser>
        <c:ser>
          <c:idx val="1"/>
          <c:order val="1"/>
          <c:tx>
            <c:strRef>
              <c:f>'tbl1 gr'!$D$19:$D$21</c:f>
              <c:strCache>
                <c:ptCount val="3"/>
                <c:pt idx="0">
                  <c:v>ΕΕ</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'tbl1 gr'!$B$22:$B$27</c:f>
              <c:strCache>
                <c:ptCount val="6"/>
                <c:pt idx="0">
                  <c:v>Ακαθάριστο Εγχώριο Προϊόν (ΑΕΠ)  %</c:v>
                </c:pt>
                <c:pt idx="1">
                  <c:v>Επικερδώς Απασχολούμενος Πληθυσμός %</c:v>
                </c:pt>
                <c:pt idx="2">
                  <c:v>Συνολικές Ώρες Εργασίας %</c:v>
                </c:pt>
                <c:pt idx="3">
                  <c:v>Παραγωγικότητα Εργασίας (ΑΕΠ ανά απασχολούμενο) %</c:v>
                </c:pt>
                <c:pt idx="4">
                  <c:v>Παραγωγικότητα Εργασίας (ΑΕΠ ανά ώρα εργασίας) %</c:v>
                </c:pt>
                <c:pt idx="5">
                  <c:v>Μοναδιαίο Εργατικό Κόστος 
% </c:v>
                </c:pt>
              </c:strCache>
            </c:strRef>
          </c:cat>
          <c:val>
            <c:numRef>
              <c:f>'tbl1 gr'!$D$22:$D$27</c:f>
              <c:numCache>
                <c:formatCode>0.0</c:formatCode>
                <c:ptCount val="6"/>
                <c:pt idx="0">
                  <c:v>2.3923076923076922</c:v>
                </c:pt>
                <c:pt idx="1">
                  <c:v>2.092307692307692</c:v>
                </c:pt>
                <c:pt idx="2">
                  <c:v>0.99230769230769234</c:v>
                </c:pt>
                <c:pt idx="3">
                  <c:v>0.30000000000000004</c:v>
                </c:pt>
                <c:pt idx="4">
                  <c:v>1.4</c:v>
                </c:pt>
                <c:pt idx="5">
                  <c:v>-0.5625</c:v>
                </c:pt>
              </c:numCache>
            </c:numRef>
          </c:val>
          <c:extLst>
            <c:ext xmlns:c16="http://schemas.microsoft.com/office/drawing/2014/chart" uri="{C3380CC4-5D6E-409C-BE32-E72D297353CC}">
              <c16:uniqueId val="{00000001-A276-46D6-8A65-B1B6ACA2D0B3}"/>
            </c:ext>
          </c:extLst>
        </c:ser>
        <c:dLbls>
          <c:showLegendKey val="0"/>
          <c:showVal val="0"/>
          <c:showCatName val="0"/>
          <c:showSerName val="0"/>
          <c:showPercent val="0"/>
          <c:showBubbleSize val="0"/>
        </c:dLbls>
        <c:gapWidth val="150"/>
        <c:axId val="120675328"/>
        <c:axId val="120779520"/>
      </c:barChart>
      <c:catAx>
        <c:axId val="120675328"/>
        <c:scaling>
          <c:orientation val="minMax"/>
        </c:scaling>
        <c:delete val="0"/>
        <c:axPos val="b"/>
        <c:numFmt formatCode="General" sourceLinked="0"/>
        <c:majorTickMark val="out"/>
        <c:minorTickMark val="none"/>
        <c:tickLblPos val="low"/>
        <c:crossAx val="120779520"/>
        <c:crosses val="autoZero"/>
        <c:auto val="1"/>
        <c:lblAlgn val="ctr"/>
        <c:lblOffset val="100"/>
        <c:noMultiLvlLbl val="0"/>
      </c:catAx>
      <c:valAx>
        <c:axId val="120779520"/>
        <c:scaling>
          <c:orientation val="minMax"/>
          <c:min val="-2.5"/>
        </c:scaling>
        <c:delete val="0"/>
        <c:axPos val="l"/>
        <c:majorGridlines/>
        <c:numFmt formatCode="0.0" sourceLinked="1"/>
        <c:majorTickMark val="out"/>
        <c:minorTickMark val="none"/>
        <c:tickLblPos val="nextTo"/>
        <c:crossAx val="120675328"/>
        <c:crosses val="autoZero"/>
        <c:crossBetween val="between"/>
      </c:valAx>
      <c:spPr>
        <a:gradFill>
          <a:gsLst>
            <a:gs pos="0">
              <a:srgbClr val="FFEFD1"/>
            </a:gs>
            <a:gs pos="64999">
              <a:srgbClr val="F0EBD5"/>
            </a:gs>
            <a:gs pos="100000">
              <a:srgbClr val="D1C39F"/>
            </a:gs>
          </a:gsLst>
          <a:lin ang="5400000" scaled="0"/>
        </a:gradFill>
      </c:spPr>
    </c:plotArea>
    <c:legend>
      <c:legendPos val="b"/>
      <c:layout>
        <c:manualLayout>
          <c:xMode val="edge"/>
          <c:yMode val="edge"/>
          <c:x val="0.85805960249204871"/>
          <c:y val="0.8844075835698203"/>
          <c:w val="0.12763130618007071"/>
          <c:h val="6.9385933357315771E-2"/>
        </c:manualLayout>
      </c:layout>
      <c:overlay val="0"/>
      <c:txPr>
        <a:bodyPr/>
        <a:lstStyle/>
        <a:p>
          <a:pPr>
            <a:defRPr sz="1200"/>
          </a:pPr>
          <a:endParaRPr lang="en-US"/>
        </a:p>
      </c:txPr>
    </c:legend>
    <c:plotVisOnly val="1"/>
    <c:dispBlanksAs val="gap"/>
    <c:showDLblsOverMax val="0"/>
  </c:chart>
  <c:spPr>
    <a:noFill/>
    <a:ln>
      <a:noFill/>
    </a:ln>
  </c:spPr>
  <c:printSettings>
    <c:headerFooter/>
    <c:pageMargins b="0.75000000000000355" l="0.70000000000000062" r="0.70000000000000062" t="0.750000000000003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2009 - 2014</a:t>
            </a:r>
          </a:p>
        </c:rich>
      </c:tx>
      <c:layout>
        <c:manualLayout>
          <c:xMode val="edge"/>
          <c:yMode val="edge"/>
          <c:x val="0.41729749869594385"/>
          <c:y val="0.89272003719189741"/>
        </c:manualLayout>
      </c:layout>
      <c:overlay val="1"/>
    </c:title>
    <c:autoTitleDeleted val="0"/>
    <c:plotArea>
      <c:layout>
        <c:manualLayout>
          <c:layoutTarget val="inner"/>
          <c:xMode val="edge"/>
          <c:yMode val="edge"/>
          <c:x val="4.9388542520513003E-3"/>
          <c:y val="2.4185590193504629E-2"/>
          <c:w val="0.92654826664017775"/>
          <c:h val="0.61266068945585161"/>
        </c:manualLayout>
      </c:layout>
      <c:barChart>
        <c:barDir val="col"/>
        <c:grouping val="clustered"/>
        <c:varyColors val="0"/>
        <c:ser>
          <c:idx val="2"/>
          <c:order val="0"/>
          <c:tx>
            <c:strRef>
              <c:f>'tbl1 gr'!$E$19:$E$21</c:f>
              <c:strCache>
                <c:ptCount val="3"/>
                <c:pt idx="0">
                  <c:v>ΕΕ</c:v>
                </c:pt>
              </c:strCache>
            </c:strRef>
          </c:tx>
          <c:invertIfNegative val="0"/>
          <c:cat>
            <c:strRef>
              <c:f>'tbl1 gr'!$B$22:$B$27</c:f>
              <c:strCache>
                <c:ptCount val="6"/>
                <c:pt idx="0">
                  <c:v>Ακαθάριστο Εγχώριο Προϊόν (ΑΕΠ)  %</c:v>
                </c:pt>
                <c:pt idx="1">
                  <c:v>Επικερδώς Απασχολούμενος Πληθυσμός %</c:v>
                </c:pt>
                <c:pt idx="2">
                  <c:v>Συνολικές Ώρες Εργασίας %</c:v>
                </c:pt>
                <c:pt idx="3">
                  <c:v>Παραγωγικότητα Εργασίας (ΑΕΠ ανά απασχολούμενο) %</c:v>
                </c:pt>
                <c:pt idx="4">
                  <c:v>Παραγωγικότητα Εργασίας (ΑΕΠ ανά ώρα εργασίας) %</c:v>
                </c:pt>
                <c:pt idx="5">
                  <c:v>Μοναδιαίο Εργατικό Κόστος 
% </c:v>
                </c:pt>
              </c:strCache>
            </c:strRef>
          </c:cat>
          <c:val>
            <c:numRef>
              <c:f>'tbl1 gr'!$E$22:$E$27</c:f>
              <c:numCache>
                <c:formatCode>General</c:formatCode>
                <c:ptCount val="6"/>
              </c:numCache>
            </c:numRef>
          </c:val>
          <c:extLst>
            <c:ext xmlns:c16="http://schemas.microsoft.com/office/drawing/2014/chart" uri="{C3380CC4-5D6E-409C-BE32-E72D297353CC}">
              <c16:uniqueId val="{00000000-F00F-4C56-8168-0D948E12EED7}"/>
            </c:ext>
          </c:extLst>
        </c:ser>
        <c:ser>
          <c:idx val="3"/>
          <c:order val="1"/>
          <c:tx>
            <c:strRef>
              <c:f>'tbl1 gr'!$F$19:$F$21</c:f>
              <c:strCache>
                <c:ptCount val="3"/>
                <c:pt idx="0">
                  <c:v>ΚΥ</c:v>
                </c:pt>
              </c:strCache>
            </c:strRef>
          </c:tx>
          <c:spPr>
            <a:solidFill>
              <a:srgbClr val="007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'tbl1 gr'!$B$22:$B$27</c:f>
              <c:strCache>
                <c:ptCount val="6"/>
                <c:pt idx="0">
                  <c:v>Ακαθάριστο Εγχώριο Προϊόν (ΑΕΠ)  %</c:v>
                </c:pt>
                <c:pt idx="1">
                  <c:v>Επικερδώς Απασχολούμενος Πληθυσμός %</c:v>
                </c:pt>
                <c:pt idx="2">
                  <c:v>Συνολικές Ώρες Εργασίας %</c:v>
                </c:pt>
                <c:pt idx="3">
                  <c:v>Παραγωγικότητα Εργασίας (ΑΕΠ ανά απασχολούμενο) %</c:v>
                </c:pt>
                <c:pt idx="4">
                  <c:v>Παραγωγικότητα Εργασίας (ΑΕΠ ανά ώρα εργασίας) %</c:v>
                </c:pt>
                <c:pt idx="5">
                  <c:v>Μοναδιαίο Εργατικό Κόστος 
% </c:v>
                </c:pt>
              </c:strCache>
            </c:strRef>
          </c:cat>
          <c:val>
            <c:numRef>
              <c:f>'tbl1 gr'!$F$22:$F$27</c:f>
              <c:numCache>
                <c:formatCode>0.0</c:formatCode>
                <c:ptCount val="6"/>
                <c:pt idx="0">
                  <c:v>-1.7311344470757604</c:v>
                </c:pt>
                <c:pt idx="1">
                  <c:v>-1.7313695727832528</c:v>
                </c:pt>
                <c:pt idx="2">
                  <c:v>-2.084830985213721</c:v>
                </c:pt>
                <c:pt idx="3">
                  <c:v>2.0147067800755738E-3</c:v>
                </c:pt>
                <c:pt idx="4">
                  <c:v>0.36706490308314771</c:v>
                </c:pt>
                <c:pt idx="5">
                  <c:v>0.27999999999999992</c:v>
                </c:pt>
              </c:numCache>
            </c:numRef>
          </c:val>
          <c:extLst>
            <c:ext xmlns:c16="http://schemas.microsoft.com/office/drawing/2014/chart" uri="{C3380CC4-5D6E-409C-BE32-E72D297353CC}">
              <c16:uniqueId val="{00000001-F00F-4C56-8168-0D948E12EED7}"/>
            </c:ext>
          </c:extLst>
        </c:ser>
        <c:ser>
          <c:idx val="4"/>
          <c:order val="2"/>
          <c:tx>
            <c:strRef>
              <c:f>'tbl1 gr'!$G$19:$G$21</c:f>
              <c:strCache>
                <c:ptCount val="3"/>
                <c:pt idx="0">
                  <c:v>ΕΕ</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'tbl1 gr'!$B$22:$B$27</c:f>
              <c:strCache>
                <c:ptCount val="6"/>
                <c:pt idx="0">
                  <c:v>Ακαθάριστο Εγχώριο Προϊόν (ΑΕΠ)  %</c:v>
                </c:pt>
                <c:pt idx="1">
                  <c:v>Επικερδώς Απασχολούμενος Πληθυσμός %</c:v>
                </c:pt>
                <c:pt idx="2">
                  <c:v>Συνολικές Ώρες Εργασίας %</c:v>
                </c:pt>
                <c:pt idx="3">
                  <c:v>Παραγωγικότητα Εργασίας (ΑΕΠ ανά απασχολούμενο) %</c:v>
                </c:pt>
                <c:pt idx="4">
                  <c:v>Παραγωγικότητα Εργασίας (ΑΕΠ ανά ώρα εργασίας) %</c:v>
                </c:pt>
                <c:pt idx="5">
                  <c:v>Μοναδιαίο Εργατικό Κόστος 
% </c:v>
                </c:pt>
              </c:strCache>
            </c:strRef>
          </c:cat>
          <c:val>
            <c:numRef>
              <c:f>'tbl1 gr'!$G$22:$G$27</c:f>
              <c:numCache>
                <c:formatCode>0.0</c:formatCode>
                <c:ptCount val="6"/>
                <c:pt idx="0">
                  <c:v>-0.23999999999999994</c:v>
                </c:pt>
                <c:pt idx="1">
                  <c:v>-1.39</c:v>
                </c:pt>
                <c:pt idx="2">
                  <c:v>-0.85999999999999988</c:v>
                </c:pt>
                <c:pt idx="3">
                  <c:v>1.1499999999999999</c:v>
                </c:pt>
                <c:pt idx="4">
                  <c:v>0.62</c:v>
                </c:pt>
                <c:pt idx="5">
                  <c:v>0.28000000000000008</c:v>
                </c:pt>
              </c:numCache>
            </c:numRef>
          </c:val>
          <c:extLst>
            <c:ext xmlns:c16="http://schemas.microsoft.com/office/drawing/2014/chart" uri="{C3380CC4-5D6E-409C-BE32-E72D297353CC}">
              <c16:uniqueId val="{00000002-F00F-4C56-8168-0D948E12EED7}"/>
            </c:ext>
          </c:extLst>
        </c:ser>
        <c:dLbls>
          <c:showLegendKey val="0"/>
          <c:showVal val="0"/>
          <c:showCatName val="0"/>
          <c:showSerName val="0"/>
          <c:showPercent val="0"/>
          <c:showBubbleSize val="0"/>
        </c:dLbls>
        <c:gapWidth val="150"/>
        <c:axId val="120804864"/>
        <c:axId val="120806400"/>
      </c:barChart>
      <c:catAx>
        <c:axId val="120804864"/>
        <c:scaling>
          <c:orientation val="minMax"/>
        </c:scaling>
        <c:delete val="0"/>
        <c:axPos val="b"/>
        <c:numFmt formatCode="General" sourceLinked="0"/>
        <c:majorTickMark val="out"/>
        <c:minorTickMark val="none"/>
        <c:tickLblPos val="low"/>
        <c:crossAx val="120806400"/>
        <c:crosses val="autoZero"/>
        <c:auto val="1"/>
        <c:lblAlgn val="ctr"/>
        <c:lblOffset val="100"/>
        <c:noMultiLvlLbl val="0"/>
      </c:catAx>
      <c:valAx>
        <c:axId val="120806400"/>
        <c:scaling>
          <c:orientation val="minMax"/>
          <c:max val="4.5"/>
        </c:scaling>
        <c:delete val="0"/>
        <c:axPos val="l"/>
        <c:majorGridlines/>
        <c:numFmt formatCode="General" sourceLinked="1"/>
        <c:majorTickMark val="none"/>
        <c:minorTickMark val="none"/>
        <c:tickLblPos val="none"/>
        <c:crossAx val="120804864"/>
        <c:crosses val="autoZero"/>
        <c:crossBetween val="between"/>
      </c:valAx>
      <c:spPr>
        <a:gradFill>
          <a:gsLst>
            <a:gs pos="0">
              <a:srgbClr val="FFEFD1"/>
            </a:gs>
            <a:gs pos="64999">
              <a:srgbClr val="F0EBD5"/>
            </a:gs>
            <a:gs pos="100000">
              <a:srgbClr val="D1C39F"/>
            </a:gs>
          </a:gsLst>
          <a:lin ang="5400000" scaled="0"/>
        </a:gradFill>
      </c:spPr>
    </c:plotArea>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l-GR"/>
              <a:t>Γεωργία,</a:t>
            </a:r>
            <a:r>
              <a:rPr lang="el-GR" baseline="0"/>
              <a:t> δασοκομία και αλιεία</a:t>
            </a:r>
            <a:endParaRPr lang="en-US"/>
          </a:p>
        </c:rich>
      </c:tx>
      <c:layout>
        <c:manualLayout>
          <c:xMode val="edge"/>
          <c:yMode val="edge"/>
          <c:x val="0.20760745267938571"/>
          <c:y val="0"/>
        </c:manualLayout>
      </c:layout>
      <c:overlay val="0"/>
    </c:title>
    <c:autoTitleDeleted val="0"/>
    <c:plotArea>
      <c:layout>
        <c:manualLayout>
          <c:layoutTarget val="inner"/>
          <c:xMode val="edge"/>
          <c:yMode val="edge"/>
          <c:x val="6.5205717871085311E-2"/>
          <c:y val="0.11832672762851441"/>
          <c:w val="0.89444150276815582"/>
          <c:h val="0.55306868381997021"/>
        </c:manualLayout>
      </c:layout>
      <c:barChart>
        <c:barDir val="col"/>
        <c:grouping val="clustered"/>
        <c:varyColors val="0"/>
        <c:ser>
          <c:idx val="0"/>
          <c:order val="0"/>
          <c:tx>
            <c:strRef>
              <c:f>'Tables (2&amp;3)'!$B$8</c:f>
              <c:strCache>
                <c:ptCount val="1"/>
                <c:pt idx="0">
                  <c:v>A.</c:v>
                </c:pt>
              </c:strCache>
            </c:strRef>
          </c:tx>
          <c:invertIfNegative val="0"/>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(2&amp;3)'!$C$8:$G$8</c:f>
              <c:numCache>
                <c:formatCode>General</c:formatCode>
                <c:ptCount val="5"/>
                <c:pt idx="0">
                  <c:v>0</c:v>
                </c:pt>
              </c:numCache>
            </c:numRef>
          </c:val>
          <c:extLst>
            <c:ext xmlns:c16="http://schemas.microsoft.com/office/drawing/2014/chart" uri="{C3380CC4-5D6E-409C-BE32-E72D297353CC}">
              <c16:uniqueId val="{00000000-4396-496C-B92A-F79A09B72E82}"/>
            </c:ext>
          </c:extLst>
        </c:ser>
        <c:ser>
          <c:idx val="2"/>
          <c:order val="1"/>
          <c:tx>
            <c:strRef>
              <c:f>'Tables (2&amp;3)'!$B$10</c:f>
              <c:strCache>
                <c:ptCount val="1"/>
                <c:pt idx="0">
                  <c:v>1996-2008</c:v>
                </c:pt>
              </c:strCache>
            </c:strRef>
          </c:tx>
          <c:spPr>
            <a:solidFill>
              <a:srgbClr val="007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(2&amp;3)'!$C$10:$G$10</c:f>
              <c:numCache>
                <c:formatCode>[&lt;1000]#,##0.0;#,##0</c:formatCode>
                <c:ptCount val="5"/>
                <c:pt idx="0">
                  <c:v>-1.9036872710483017</c:v>
                </c:pt>
                <c:pt idx="1">
                  <c:v>-1.8028161839502184</c:v>
                </c:pt>
                <c:pt idx="2">
                  <c:v>-0.86828578344247864</c:v>
                </c:pt>
                <c:pt idx="3">
                  <c:v>8.189765475377736E-2</c:v>
                </c:pt>
                <c:pt idx="4">
                  <c:v>-0.81596905993662538</c:v>
                </c:pt>
              </c:numCache>
            </c:numRef>
          </c:val>
          <c:extLst>
            <c:ext xmlns:c16="http://schemas.microsoft.com/office/drawing/2014/chart" uri="{C3380CC4-5D6E-409C-BE32-E72D297353CC}">
              <c16:uniqueId val="{00000001-4396-496C-B92A-F79A09B72E82}"/>
            </c:ext>
          </c:extLst>
        </c:ser>
        <c:ser>
          <c:idx val="3"/>
          <c:order val="2"/>
          <c:tx>
            <c:strRef>
              <c:f>'Tables (2&amp;3)'!$B$11</c:f>
              <c:strCache>
                <c:ptCount val="1"/>
                <c:pt idx="0">
                  <c:v>2009-2015</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(2&amp;3)'!$C$11:$G$11</c:f>
              <c:numCache>
                <c:formatCode>[&lt;1000]#,##0.0;#,##0</c:formatCode>
                <c:ptCount val="5"/>
                <c:pt idx="0">
                  <c:v>0.37966092327132134</c:v>
                </c:pt>
                <c:pt idx="1">
                  <c:v>-2.0915578157950301</c:v>
                </c:pt>
                <c:pt idx="2">
                  <c:v>-2.9453708531447504</c:v>
                </c:pt>
                <c:pt idx="3">
                  <c:v>2.8880010785108046</c:v>
                </c:pt>
                <c:pt idx="4">
                  <c:v>3.6550812957515815</c:v>
                </c:pt>
              </c:numCache>
            </c:numRef>
          </c:val>
          <c:extLst>
            <c:ext xmlns:c16="http://schemas.microsoft.com/office/drawing/2014/chart" uri="{C3380CC4-5D6E-409C-BE32-E72D297353CC}">
              <c16:uniqueId val="{00000002-4396-496C-B92A-F79A09B72E82}"/>
            </c:ext>
          </c:extLst>
        </c:ser>
        <c:ser>
          <c:idx val="4"/>
          <c:order val="3"/>
          <c:invertIfNegative val="0"/>
          <c:cat>
            <c:multiLvlStrRef>
              <c:f>'Tables (2&amp;3)'!$C$6:$G$7</c:f>
              <c:multiLvlStrCache>
                <c:ptCount val="5"/>
                <c:lvl>
                  <c:pt idx="0">
                    <c:v>%</c:v>
                  </c:pt>
                  <c:pt idx="1">
                    <c:v>%</c:v>
                  </c:pt>
                  <c:pt idx="2">
                    <c:v>%</c:v>
                  </c:pt>
                  <c:pt idx="3">
                    <c:v> %</c:v>
                  </c:pt>
                  <c:pt idx="4">
                    <c:v> %</c:v>
                  </c:pt>
                </c:lvl>
                <c:lvl>
                  <c:pt idx="0">
                    <c:v>Ακαθάριστη Προστιθέμενη Αξία (ΑΠΑ)</c:v>
                  </c:pt>
                  <c:pt idx="1">
                    <c:v>Επικερδώς Απασχολούμενος Πληθυσμός</c:v>
                  </c:pt>
                  <c:pt idx="2">
                    <c:v>Συνολικές Ώρες Εργασίας</c:v>
                  </c:pt>
                  <c:pt idx="3">
                    <c:v>Παραγωγικότητα Εργασίας (ΑΠΑ ανά απασχολούμενο)</c:v>
                  </c:pt>
                  <c:pt idx="4">
                    <c:v>Παραγωγικότητα Εργασίας (ΑΠΑ ανά ώρα εργασίας)</c:v>
                  </c:pt>
                </c:lvl>
              </c:multiLvlStrCache>
            </c:multiLvlStrRef>
          </c:cat>
          <c:val>
            <c:numRef>
              <c:f>'Tables (2&amp;3)'!$C$8</c:f>
              <c:numCache>
                <c:formatCode>General</c:formatCode>
                <c:ptCount val="1"/>
                <c:pt idx="0">
                  <c:v>0</c:v>
                </c:pt>
              </c:numCache>
            </c:numRef>
          </c:val>
          <c:extLst>
            <c:ext xmlns:c16="http://schemas.microsoft.com/office/drawing/2014/chart" uri="{C3380CC4-5D6E-409C-BE32-E72D297353CC}">
              <c16:uniqueId val="{00000003-4396-496C-B92A-F79A09B72E82}"/>
            </c:ext>
          </c:extLst>
        </c:ser>
        <c:dLbls>
          <c:showLegendKey val="0"/>
          <c:showVal val="0"/>
          <c:showCatName val="0"/>
          <c:showSerName val="0"/>
          <c:showPercent val="0"/>
          <c:showBubbleSize val="0"/>
        </c:dLbls>
        <c:gapWidth val="150"/>
        <c:axId val="121132928"/>
        <c:axId val="121134464"/>
      </c:barChart>
      <c:catAx>
        <c:axId val="121132928"/>
        <c:scaling>
          <c:orientation val="minMax"/>
        </c:scaling>
        <c:delete val="0"/>
        <c:axPos val="b"/>
        <c:numFmt formatCode="General" sourceLinked="0"/>
        <c:majorTickMark val="out"/>
        <c:minorTickMark val="none"/>
        <c:tickLblPos val="low"/>
        <c:crossAx val="121134464"/>
        <c:crosses val="autoZero"/>
        <c:auto val="1"/>
        <c:lblAlgn val="ctr"/>
        <c:lblOffset val="100"/>
        <c:noMultiLvlLbl val="0"/>
      </c:catAx>
      <c:valAx>
        <c:axId val="121134464"/>
        <c:scaling>
          <c:orientation val="minMax"/>
          <c:max val="10"/>
          <c:min val="-15"/>
        </c:scaling>
        <c:delete val="0"/>
        <c:axPos val="l"/>
        <c:majorGridlines/>
        <c:numFmt formatCode="General" sourceLinked="1"/>
        <c:majorTickMark val="out"/>
        <c:minorTickMark val="none"/>
        <c:tickLblPos val="nextTo"/>
        <c:crossAx val="121132928"/>
        <c:crosses val="autoZero"/>
        <c:crossBetween val="between"/>
      </c:valAx>
      <c:spPr>
        <a:gradFill>
          <a:gsLst>
            <a:gs pos="0">
              <a:srgbClr val="FFEFD1"/>
            </a:gs>
            <a:gs pos="64999">
              <a:srgbClr val="F0EBD5"/>
            </a:gs>
            <a:gs pos="100000">
              <a:srgbClr val="D1C39F"/>
            </a:gs>
          </a:gsLst>
          <a:lin ang="5400000" scaled="0"/>
        </a:gradFill>
      </c:spPr>
    </c:plotArea>
    <c:legend>
      <c:legendPos val="b"/>
      <c:legendEntry>
        <c:idx val="0"/>
        <c:delete val="1"/>
      </c:legendEntry>
      <c:legendEntry>
        <c:idx val="3"/>
        <c:delete val="1"/>
      </c:legendEntry>
      <c:overlay val="0"/>
    </c:legend>
    <c:plotVisOnly val="1"/>
    <c:dispBlanksAs val="gap"/>
    <c:showDLblsOverMax val="0"/>
  </c:chart>
  <c:printSettings>
    <c:headerFooter/>
    <c:pageMargins b="0.75000000000000344" l="0.70000000000000062" r="0.70000000000000062" t="0.75000000000000344"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5" Type="http://schemas.openxmlformats.org/officeDocument/2006/relationships/chart" Target="../charts/chart53.xml"/><Relationship Id="rId4" Type="http://schemas.openxmlformats.org/officeDocument/2006/relationships/chart" Target="../charts/chart5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chart" Target="../charts/chart5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22</xdr:col>
      <xdr:colOff>95250</xdr:colOff>
      <xdr:row>0</xdr:row>
      <xdr:rowOff>0</xdr:rowOff>
    </xdr:from>
    <xdr:to>
      <xdr:col>23</xdr:col>
      <xdr:colOff>609600</xdr:colOff>
      <xdr:row>0</xdr:row>
      <xdr:rowOff>466725</xdr:rowOff>
    </xdr:to>
    <xdr:pic>
      <xdr:nvPicPr>
        <xdr:cNvPr id="2" name="Picture 7" descr="StatlogoSm1"/>
        <xdr:cNvPicPr>
          <a:picLocks noChangeAspect="1" noChangeArrowheads="1"/>
        </xdr:cNvPicPr>
      </xdr:nvPicPr>
      <xdr:blipFill>
        <a:blip xmlns:r="http://schemas.openxmlformats.org/officeDocument/2006/relationships" r:embed="rId1" cstate="print"/>
        <a:srcRect/>
        <a:stretch>
          <a:fillRect/>
        </a:stretch>
      </xdr:blipFill>
      <xdr:spPr bwMode="auto">
        <a:xfrm>
          <a:off x="14020800" y="0"/>
          <a:ext cx="1143000" cy="4667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866775</xdr:colOff>
      <xdr:row>0</xdr:row>
      <xdr:rowOff>0</xdr:rowOff>
    </xdr:from>
    <xdr:to>
      <xdr:col>17</xdr:col>
      <xdr:colOff>466725</xdr:colOff>
      <xdr:row>0</xdr:row>
      <xdr:rowOff>190500</xdr:rowOff>
    </xdr:to>
    <xdr:pic>
      <xdr:nvPicPr>
        <xdr:cNvPr id="2" name="Picture 1" descr="StatlogoSm1"/>
        <xdr:cNvPicPr>
          <a:picLocks noChangeAspect="1" noChangeArrowheads="1"/>
        </xdr:cNvPicPr>
      </xdr:nvPicPr>
      <xdr:blipFill>
        <a:blip xmlns:r="http://schemas.openxmlformats.org/officeDocument/2006/relationships" r:embed="rId1" cstate="print"/>
        <a:srcRect/>
        <a:stretch>
          <a:fillRect/>
        </a:stretch>
      </xdr:blipFill>
      <xdr:spPr bwMode="auto">
        <a:xfrm>
          <a:off x="13125450" y="0"/>
          <a:ext cx="1133475" cy="1905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866775</xdr:colOff>
      <xdr:row>0</xdr:row>
      <xdr:rowOff>0</xdr:rowOff>
    </xdr:from>
    <xdr:to>
      <xdr:col>17</xdr:col>
      <xdr:colOff>466725</xdr:colOff>
      <xdr:row>0</xdr:row>
      <xdr:rowOff>190500</xdr:rowOff>
    </xdr:to>
    <xdr:pic>
      <xdr:nvPicPr>
        <xdr:cNvPr id="2" name="Picture 1" descr="StatlogoSm1"/>
        <xdr:cNvPicPr>
          <a:picLocks noChangeAspect="1" noChangeArrowheads="1"/>
        </xdr:cNvPicPr>
      </xdr:nvPicPr>
      <xdr:blipFill>
        <a:blip xmlns:r="http://schemas.openxmlformats.org/officeDocument/2006/relationships" r:embed="rId1" cstate="print"/>
        <a:srcRect/>
        <a:stretch>
          <a:fillRect/>
        </a:stretch>
      </xdr:blipFill>
      <xdr:spPr bwMode="auto">
        <a:xfrm>
          <a:off x="13125450" y="0"/>
          <a:ext cx="1133475" cy="1905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250825</xdr:colOff>
      <xdr:row>31</xdr:row>
      <xdr:rowOff>28575</xdr:rowOff>
    </xdr:from>
    <xdr:to>
      <xdr:col>25</xdr:col>
      <xdr:colOff>441325</xdr:colOff>
      <xdr:row>58</xdr:row>
      <xdr:rowOff>47626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174626</xdr:colOff>
      <xdr:row>5</xdr:row>
      <xdr:rowOff>189339</xdr:rowOff>
    </xdr:from>
    <xdr:to>
      <xdr:col>25</xdr:col>
      <xdr:colOff>428625</xdr:colOff>
      <xdr:row>29</xdr:row>
      <xdr:rowOff>48942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282575</xdr:colOff>
      <xdr:row>31</xdr:row>
      <xdr:rowOff>44449</xdr:rowOff>
    </xdr:from>
    <xdr:to>
      <xdr:col>41</xdr:col>
      <xdr:colOff>473075</xdr:colOff>
      <xdr:row>58</xdr:row>
      <xdr:rowOff>123825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174626</xdr:colOff>
      <xdr:row>5</xdr:row>
      <xdr:rowOff>142875</xdr:rowOff>
    </xdr:from>
    <xdr:to>
      <xdr:col>41</xdr:col>
      <xdr:colOff>428625</xdr:colOff>
      <xdr:row>28</xdr:row>
      <xdr:rowOff>920750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43</xdr:col>
      <xdr:colOff>187325</xdr:colOff>
      <xdr:row>31</xdr:row>
      <xdr:rowOff>44449</xdr:rowOff>
    </xdr:from>
    <xdr:to>
      <xdr:col>57</xdr:col>
      <xdr:colOff>377825</xdr:colOff>
      <xdr:row>58</xdr:row>
      <xdr:rowOff>123825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43</xdr:col>
      <xdr:colOff>174626</xdr:colOff>
      <xdr:row>5</xdr:row>
      <xdr:rowOff>142875</xdr:rowOff>
    </xdr:from>
    <xdr:to>
      <xdr:col>57</xdr:col>
      <xdr:colOff>428625</xdr:colOff>
      <xdr:row>28</xdr:row>
      <xdr:rowOff>920750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247650</xdr:colOff>
      <xdr:row>13</xdr:row>
      <xdr:rowOff>9525</xdr:rowOff>
    </xdr:from>
    <xdr:to>
      <xdr:col>18</xdr:col>
      <xdr:colOff>142876</xdr:colOff>
      <xdr:row>24</xdr:row>
      <xdr:rowOff>847725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152400</xdr:colOff>
      <xdr:row>15</xdr:row>
      <xdr:rowOff>57149</xdr:rowOff>
    </xdr:from>
    <xdr:to>
      <xdr:col>28</xdr:col>
      <xdr:colOff>95250</xdr:colOff>
      <xdr:row>24</xdr:row>
      <xdr:rowOff>847725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756031</xdr:colOff>
      <xdr:row>30</xdr:row>
      <xdr:rowOff>147839</xdr:rowOff>
    </xdr:from>
    <xdr:to>
      <xdr:col>24</xdr:col>
      <xdr:colOff>91598</xdr:colOff>
      <xdr:row>54</xdr:row>
      <xdr:rowOff>172022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620247</xdr:colOff>
      <xdr:row>2</xdr:row>
      <xdr:rowOff>74707</xdr:rowOff>
    </xdr:from>
    <xdr:to>
      <xdr:col>24</xdr:col>
      <xdr:colOff>354854</xdr:colOff>
      <xdr:row>22</xdr:row>
      <xdr:rowOff>93383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488350</xdr:colOff>
      <xdr:row>2</xdr:row>
      <xdr:rowOff>86756</xdr:rowOff>
    </xdr:from>
    <xdr:to>
      <xdr:col>35</xdr:col>
      <xdr:colOff>551209</xdr:colOff>
      <xdr:row>23</xdr:row>
      <xdr:rowOff>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38</xdr:col>
      <xdr:colOff>330027</xdr:colOff>
      <xdr:row>2</xdr:row>
      <xdr:rowOff>138240</xdr:rowOff>
    </xdr:from>
    <xdr:to>
      <xdr:col>48</xdr:col>
      <xdr:colOff>11907</xdr:colOff>
      <xdr:row>23</xdr:row>
      <xdr:rowOff>154781</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629084</xdr:colOff>
      <xdr:row>31</xdr:row>
      <xdr:rowOff>57996</xdr:rowOff>
    </xdr:from>
    <xdr:to>
      <xdr:col>35</xdr:col>
      <xdr:colOff>332296</xdr:colOff>
      <xdr:row>55</xdr:row>
      <xdr:rowOff>161562</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38</xdr:col>
      <xdr:colOff>489417</xdr:colOff>
      <xdr:row>30</xdr:row>
      <xdr:rowOff>150612</xdr:rowOff>
    </xdr:from>
    <xdr:to>
      <xdr:col>47</xdr:col>
      <xdr:colOff>247962</xdr:colOff>
      <xdr:row>54</xdr:row>
      <xdr:rowOff>79891</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758622</xdr:colOff>
      <xdr:row>60</xdr:row>
      <xdr:rowOff>13675</xdr:rowOff>
    </xdr:from>
    <xdr:to>
      <xdr:col>24</xdr:col>
      <xdr:colOff>47278</xdr:colOff>
      <xdr:row>80</xdr:row>
      <xdr:rowOff>79364</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695068</xdr:colOff>
      <xdr:row>151</xdr:row>
      <xdr:rowOff>25743</xdr:rowOff>
    </xdr:from>
    <xdr:to>
      <xdr:col>15</xdr:col>
      <xdr:colOff>361294</xdr:colOff>
      <xdr:row>168</xdr:row>
      <xdr:rowOff>120431</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1981637</xdr:colOff>
      <xdr:row>172</xdr:row>
      <xdr:rowOff>0</xdr:rowOff>
    </xdr:from>
    <xdr:to>
      <xdr:col>15</xdr:col>
      <xdr:colOff>328448</xdr:colOff>
      <xdr:row>192</xdr:row>
      <xdr:rowOff>131379</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1982228</xdr:colOff>
      <xdr:row>195</xdr:row>
      <xdr:rowOff>51486</xdr:rowOff>
    </xdr:from>
    <xdr:to>
      <xdr:col>17</xdr:col>
      <xdr:colOff>128715</xdr:colOff>
      <xdr:row>224</xdr:row>
      <xdr:rowOff>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592095</xdr:colOff>
      <xdr:row>126</xdr:row>
      <xdr:rowOff>128717</xdr:rowOff>
    </xdr:from>
    <xdr:to>
      <xdr:col>15</xdr:col>
      <xdr:colOff>328448</xdr:colOff>
      <xdr:row>147</xdr:row>
      <xdr:rowOff>43792</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307259</xdr:colOff>
      <xdr:row>3</xdr:row>
      <xdr:rowOff>143387</xdr:rowOff>
    </xdr:from>
    <xdr:to>
      <xdr:col>20</xdr:col>
      <xdr:colOff>190501</xdr:colOff>
      <xdr:row>18</xdr:row>
      <xdr:rowOff>57150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247650</xdr:colOff>
      <xdr:row>20</xdr:row>
      <xdr:rowOff>76200</xdr:rowOff>
    </xdr:from>
    <xdr:to>
      <xdr:col>20</xdr:col>
      <xdr:colOff>161925</xdr:colOff>
      <xdr:row>35</xdr:row>
      <xdr:rowOff>57149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238125</xdr:colOff>
      <xdr:row>38</xdr:row>
      <xdr:rowOff>85725</xdr:rowOff>
    </xdr:from>
    <xdr:to>
      <xdr:col>20</xdr:col>
      <xdr:colOff>114300</xdr:colOff>
      <xdr:row>58</xdr:row>
      <xdr:rowOff>28574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342901</xdr:colOff>
      <xdr:row>61</xdr:row>
      <xdr:rowOff>95250</xdr:rowOff>
    </xdr:from>
    <xdr:to>
      <xdr:col>20</xdr:col>
      <xdr:colOff>200025</xdr:colOff>
      <xdr:row>82</xdr:row>
      <xdr:rowOff>123825</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333374</xdr:colOff>
      <xdr:row>85</xdr:row>
      <xdr:rowOff>85724</xdr:rowOff>
    </xdr:from>
    <xdr:to>
      <xdr:col>20</xdr:col>
      <xdr:colOff>180975</xdr:colOff>
      <xdr:row>103</xdr:row>
      <xdr:rowOff>161925</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466724</xdr:colOff>
      <xdr:row>107</xdr:row>
      <xdr:rowOff>66675</xdr:rowOff>
    </xdr:from>
    <xdr:to>
      <xdr:col>20</xdr:col>
      <xdr:colOff>19049</xdr:colOff>
      <xdr:row>126</xdr:row>
      <xdr:rowOff>57150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466725</xdr:colOff>
      <xdr:row>130</xdr:row>
      <xdr:rowOff>95249</xdr:rowOff>
    </xdr:from>
    <xdr:to>
      <xdr:col>20</xdr:col>
      <xdr:colOff>104774</xdr:colOff>
      <xdr:row>151</xdr:row>
      <xdr:rowOff>101022</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90056</xdr:colOff>
      <xdr:row>49</xdr:row>
      <xdr:rowOff>72159</xdr:rowOff>
    </xdr:from>
    <xdr:to>
      <xdr:col>3</xdr:col>
      <xdr:colOff>447386</xdr:colOff>
      <xdr:row>69</xdr:row>
      <xdr:rowOff>158749</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76200</xdr:colOff>
      <xdr:row>71</xdr:row>
      <xdr:rowOff>66674</xdr:rowOff>
    </xdr:from>
    <xdr:to>
      <xdr:col>3</xdr:col>
      <xdr:colOff>428625</xdr:colOff>
      <xdr:row>90</xdr:row>
      <xdr:rowOff>171449</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92</xdr:row>
      <xdr:rowOff>144319</xdr:rowOff>
    </xdr:from>
    <xdr:to>
      <xdr:col>3</xdr:col>
      <xdr:colOff>432955</xdr:colOff>
      <xdr:row>112</xdr:row>
      <xdr:rowOff>142874</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40968</xdr:colOff>
      <xdr:row>3</xdr:row>
      <xdr:rowOff>143386</xdr:rowOff>
    </xdr:from>
    <xdr:to>
      <xdr:col>30</xdr:col>
      <xdr:colOff>153629</xdr:colOff>
      <xdr:row>18</xdr:row>
      <xdr:rowOff>20483</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190158</xdr:colOff>
      <xdr:row>2</xdr:row>
      <xdr:rowOff>438947</xdr:rowOff>
    </xdr:from>
    <xdr:to>
      <xdr:col>38</xdr:col>
      <xdr:colOff>519083</xdr:colOff>
      <xdr:row>56</xdr:row>
      <xdr:rowOff>31750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170688</xdr:colOff>
      <xdr:row>2</xdr:row>
      <xdr:rowOff>343736</xdr:rowOff>
    </xdr:from>
    <xdr:to>
      <xdr:col>38</xdr:col>
      <xdr:colOff>518026</xdr:colOff>
      <xdr:row>56</xdr:row>
      <xdr:rowOff>33421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67214</xdr:colOff>
      <xdr:row>2</xdr:row>
      <xdr:rowOff>187265</xdr:rowOff>
    </xdr:from>
    <xdr:to>
      <xdr:col>38</xdr:col>
      <xdr:colOff>397577</xdr:colOff>
      <xdr:row>56</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95251</xdr:colOff>
      <xdr:row>2</xdr:row>
      <xdr:rowOff>28574</xdr:rowOff>
    </xdr:from>
    <xdr:to>
      <xdr:col>38</xdr:col>
      <xdr:colOff>536865</xdr:colOff>
      <xdr:row>40</xdr:row>
      <xdr:rowOff>126999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866775</xdr:colOff>
      <xdr:row>0</xdr:row>
      <xdr:rowOff>0</xdr:rowOff>
    </xdr:from>
    <xdr:to>
      <xdr:col>17</xdr:col>
      <xdr:colOff>200025</xdr:colOff>
      <xdr:row>0</xdr:row>
      <xdr:rowOff>447675</xdr:rowOff>
    </xdr:to>
    <xdr:pic>
      <xdr:nvPicPr>
        <xdr:cNvPr id="2" name="Picture 1" descr="StatlogoSm1"/>
        <xdr:cNvPicPr>
          <a:picLocks noChangeAspect="1" noChangeArrowheads="1"/>
        </xdr:cNvPicPr>
      </xdr:nvPicPr>
      <xdr:blipFill>
        <a:blip xmlns:r="http://schemas.openxmlformats.org/officeDocument/2006/relationships" r:embed="rId1" cstate="print"/>
        <a:srcRect/>
        <a:stretch>
          <a:fillRect/>
        </a:stretch>
      </xdr:blipFill>
      <xdr:spPr bwMode="auto">
        <a:xfrm>
          <a:off x="13125450" y="0"/>
          <a:ext cx="866775" cy="44767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266699</xdr:colOff>
      <xdr:row>2</xdr:row>
      <xdr:rowOff>23586</xdr:rowOff>
    </xdr:from>
    <xdr:to>
      <xdr:col>38</xdr:col>
      <xdr:colOff>461283</xdr:colOff>
      <xdr:row>64</xdr:row>
      <xdr:rowOff>3259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26893</xdr:colOff>
      <xdr:row>25</xdr:row>
      <xdr:rowOff>121583</xdr:rowOff>
    </xdr:from>
    <xdr:to>
      <xdr:col>5</xdr:col>
      <xdr:colOff>55469</xdr:colOff>
      <xdr:row>70</xdr:row>
      <xdr:rowOff>64434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17930</xdr:colOff>
      <xdr:row>25</xdr:row>
      <xdr:rowOff>142315</xdr:rowOff>
    </xdr:from>
    <xdr:to>
      <xdr:col>28</xdr:col>
      <xdr:colOff>209551</xdr:colOff>
      <xdr:row>70</xdr:row>
      <xdr:rowOff>66115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190499</xdr:colOff>
      <xdr:row>25</xdr:row>
      <xdr:rowOff>145676</xdr:rowOff>
    </xdr:from>
    <xdr:to>
      <xdr:col>15</xdr:col>
      <xdr:colOff>438150</xdr:colOff>
      <xdr:row>70</xdr:row>
      <xdr:rowOff>69476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43543</xdr:colOff>
      <xdr:row>22</xdr:row>
      <xdr:rowOff>13606</xdr:rowOff>
    </xdr:from>
    <xdr:to>
      <xdr:col>5</xdr:col>
      <xdr:colOff>72119</xdr:colOff>
      <xdr:row>66</xdr:row>
      <xdr:rowOff>146957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cdr:x>
      <cdr:y>0.94072</cdr:y>
    </cdr:from>
    <cdr:to>
      <cdr:x>0.39339</cdr:x>
      <cdr:y>0.99888</cdr:y>
    </cdr:to>
    <cdr:sp macro="" textlink="">
      <cdr:nvSpPr>
        <cdr:cNvPr id="3" name="TextBox 2"/>
        <cdr:cNvSpPr txBox="1"/>
      </cdr:nvSpPr>
      <cdr:spPr>
        <a:xfrm xmlns:a="http://schemas.openxmlformats.org/drawingml/2006/main">
          <a:off x="0" y="8010526"/>
          <a:ext cx="2345647" cy="495289"/>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000">
              <a:latin typeface="Arial Narrow" pitchFamily="34" charset="0"/>
            </a:rPr>
            <a:t>(:) = </a:t>
          </a:r>
          <a:r>
            <a:rPr lang="el-GR" sz="1000">
              <a:latin typeface="Arial Narrow" pitchFamily="34" charset="0"/>
            </a:rPr>
            <a:t>Δεν υπάρχουν στοιχεία</a:t>
          </a:r>
        </a:p>
        <a:p xmlns:a="http://schemas.openxmlformats.org/drawingml/2006/main">
          <a:r>
            <a:rPr lang="en-US" sz="1000">
              <a:latin typeface="Arial Narrow" pitchFamily="34" charset="0"/>
            </a:rPr>
            <a:t>(b) =</a:t>
          </a:r>
          <a:r>
            <a:rPr lang="en-US" sz="1000" baseline="0">
              <a:latin typeface="Arial Narrow" pitchFamily="34" charset="0"/>
            </a:rPr>
            <a:t> </a:t>
          </a:r>
          <a:r>
            <a:rPr lang="el-GR" sz="1000" baseline="0">
              <a:latin typeface="Arial Narrow" pitchFamily="34" charset="0"/>
            </a:rPr>
            <a:t>Διακοπή στη σειρά, </a:t>
          </a:r>
          <a:r>
            <a:rPr lang="en-GB" sz="1000" baseline="0">
              <a:latin typeface="Arial Narrow" pitchFamily="34" charset="0"/>
            </a:rPr>
            <a:t>(f) = </a:t>
          </a:r>
          <a:r>
            <a:rPr lang="el-GR" sz="1000" baseline="0">
              <a:latin typeface="Arial Narrow" pitchFamily="34" charset="0"/>
            </a:rPr>
            <a:t>Πρόβλεψη,</a:t>
          </a:r>
          <a:r>
            <a:rPr lang="en-GB" sz="1000" baseline="0">
              <a:latin typeface="Arial Narrow" pitchFamily="34" charset="0"/>
            </a:rPr>
            <a:t> </a:t>
          </a:r>
        </a:p>
        <a:p xmlns:a="http://schemas.openxmlformats.org/drawingml/2006/main">
          <a:r>
            <a:rPr lang="en-GB" sz="1000" baseline="0">
              <a:latin typeface="Arial Narrow" pitchFamily="34" charset="0"/>
            </a:rPr>
            <a:t>(p)</a:t>
          </a:r>
          <a:r>
            <a:rPr lang="el-GR" sz="1000" baseline="0">
              <a:latin typeface="Arial Narrow" pitchFamily="34" charset="0"/>
            </a:rPr>
            <a:t> = Προκαταρτικό, (</a:t>
          </a:r>
          <a:r>
            <a:rPr lang="en-GB" sz="1000" baseline="0">
              <a:latin typeface="Arial Narrow" pitchFamily="34" charset="0"/>
            </a:rPr>
            <a:t>e)</a:t>
          </a:r>
          <a:r>
            <a:rPr lang="el-GR" sz="1000" baseline="0">
              <a:latin typeface="Arial Narrow" pitchFamily="34" charset="0"/>
            </a:rPr>
            <a:t> = εκτίμηση</a:t>
          </a:r>
          <a:endParaRPr lang="en-US" sz="1000">
            <a:latin typeface="Arial Narrow"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15</xdr:col>
      <xdr:colOff>33336</xdr:colOff>
      <xdr:row>6</xdr:row>
      <xdr:rowOff>85725</xdr:rowOff>
    </xdr:from>
    <xdr:to>
      <xdr:col>25</xdr:col>
      <xdr:colOff>285749</xdr:colOff>
      <xdr:row>28</xdr:row>
      <xdr:rowOff>133350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600075</xdr:colOff>
      <xdr:row>31</xdr:row>
      <xdr:rowOff>180975</xdr:rowOff>
    </xdr:from>
    <xdr:to>
      <xdr:col>25</xdr:col>
      <xdr:colOff>242888</xdr:colOff>
      <xdr:row>57</xdr:row>
      <xdr:rowOff>85725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133350</xdr:colOff>
      <xdr:row>6</xdr:row>
      <xdr:rowOff>14287</xdr:rowOff>
    </xdr:from>
    <xdr:to>
      <xdr:col>14</xdr:col>
      <xdr:colOff>590550</xdr:colOff>
      <xdr:row>29</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57150</xdr:colOff>
      <xdr:row>3</xdr:row>
      <xdr:rowOff>176212</xdr:rowOff>
    </xdr:from>
    <xdr:to>
      <xdr:col>22</xdr:col>
      <xdr:colOff>381000</xdr:colOff>
      <xdr:row>21</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76200</xdr:colOff>
      <xdr:row>24</xdr:row>
      <xdr:rowOff>85725</xdr:rowOff>
    </xdr:from>
    <xdr:to>
      <xdr:col>22</xdr:col>
      <xdr:colOff>400050</xdr:colOff>
      <xdr:row>50</xdr:row>
      <xdr:rowOff>42863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95250</xdr:colOff>
      <xdr:row>52</xdr:row>
      <xdr:rowOff>152400</xdr:rowOff>
    </xdr:from>
    <xdr:to>
      <xdr:col>22</xdr:col>
      <xdr:colOff>419100</xdr:colOff>
      <xdr:row>78</xdr:row>
      <xdr:rowOff>109538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19050</xdr:colOff>
      <xdr:row>6</xdr:row>
      <xdr:rowOff>90487</xdr:rowOff>
    </xdr:from>
    <xdr:to>
      <xdr:col>31</xdr:col>
      <xdr:colOff>323850</xdr:colOff>
      <xdr:row>13</xdr:row>
      <xdr:rowOff>14287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19050</xdr:colOff>
      <xdr:row>15</xdr:row>
      <xdr:rowOff>238125</xdr:rowOff>
    </xdr:from>
    <xdr:to>
      <xdr:col>31</xdr:col>
      <xdr:colOff>323850</xdr:colOff>
      <xdr:row>26</xdr:row>
      <xdr:rowOff>66675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19050</xdr:colOff>
      <xdr:row>30</xdr:row>
      <xdr:rowOff>76200</xdr:rowOff>
    </xdr:from>
    <xdr:to>
      <xdr:col>31</xdr:col>
      <xdr:colOff>323850</xdr:colOff>
      <xdr:row>44</xdr:row>
      <xdr:rowOff>152400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62593</xdr:colOff>
      <xdr:row>38</xdr:row>
      <xdr:rowOff>15647</xdr:rowOff>
    </xdr:from>
    <xdr:to>
      <xdr:col>10</xdr:col>
      <xdr:colOff>14968</xdr:colOff>
      <xdr:row>72</xdr:row>
      <xdr:rowOff>153760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78921</xdr:colOff>
      <xdr:row>75</xdr:row>
      <xdr:rowOff>54429</xdr:rowOff>
    </xdr:from>
    <xdr:to>
      <xdr:col>10</xdr:col>
      <xdr:colOff>58511</xdr:colOff>
      <xdr:row>110</xdr:row>
      <xdr:rowOff>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160564</xdr:colOff>
      <xdr:row>38</xdr:row>
      <xdr:rowOff>68036</xdr:rowOff>
    </xdr:from>
    <xdr:to>
      <xdr:col>20</xdr:col>
      <xdr:colOff>74839</xdr:colOff>
      <xdr:row>72</xdr:row>
      <xdr:rowOff>136071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190500</xdr:colOff>
      <xdr:row>75</xdr:row>
      <xdr:rowOff>176893</xdr:rowOff>
    </xdr:from>
    <xdr:to>
      <xdr:col>20</xdr:col>
      <xdr:colOff>102053</xdr:colOff>
      <xdr:row>110</xdr:row>
      <xdr:rowOff>114981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299358</xdr:colOff>
      <xdr:row>38</xdr:row>
      <xdr:rowOff>54428</xdr:rowOff>
    </xdr:from>
    <xdr:to>
      <xdr:col>30</xdr:col>
      <xdr:colOff>346983</xdr:colOff>
      <xdr:row>72</xdr:row>
      <xdr:rowOff>128588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19049</xdr:colOff>
      <xdr:row>2</xdr:row>
      <xdr:rowOff>19050</xdr:rowOff>
    </xdr:from>
    <xdr:to>
      <xdr:col>22</xdr:col>
      <xdr:colOff>0</xdr:colOff>
      <xdr:row>27</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417764</xdr:colOff>
      <xdr:row>1</xdr:row>
      <xdr:rowOff>150395</xdr:rowOff>
    </xdr:from>
    <xdr:to>
      <xdr:col>35</xdr:col>
      <xdr:colOff>233947</xdr:colOff>
      <xdr:row>27</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2720</xdr:colOff>
      <xdr:row>30</xdr:row>
      <xdr:rowOff>34017</xdr:rowOff>
    </xdr:from>
    <xdr:to>
      <xdr:col>21</xdr:col>
      <xdr:colOff>603817</xdr:colOff>
      <xdr:row>49</xdr:row>
      <xdr:rowOff>95250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30</xdr:row>
      <xdr:rowOff>0</xdr:rowOff>
    </xdr:from>
    <xdr:to>
      <xdr:col>34</xdr:col>
      <xdr:colOff>601097</xdr:colOff>
      <xdr:row>47</xdr:row>
      <xdr:rowOff>102054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14</xdr:col>
      <xdr:colOff>333375</xdr:colOff>
      <xdr:row>4</xdr:row>
      <xdr:rowOff>209549</xdr:rowOff>
    </xdr:from>
    <xdr:to>
      <xdr:col>26</xdr:col>
      <xdr:colOff>304800</xdr:colOff>
      <xdr:row>30</xdr:row>
      <xdr:rowOff>47624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581025</xdr:colOff>
      <xdr:row>31</xdr:row>
      <xdr:rowOff>9525</xdr:rowOff>
    </xdr:from>
    <xdr:to>
      <xdr:col>25</xdr:col>
      <xdr:colOff>552450</xdr:colOff>
      <xdr:row>59</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95250</xdr:colOff>
      <xdr:row>0</xdr:row>
      <xdr:rowOff>0</xdr:rowOff>
    </xdr:from>
    <xdr:to>
      <xdr:col>23</xdr:col>
      <xdr:colOff>609600</xdr:colOff>
      <xdr:row>0</xdr:row>
      <xdr:rowOff>466725</xdr:rowOff>
    </xdr:to>
    <xdr:pic>
      <xdr:nvPicPr>
        <xdr:cNvPr id="2" name="Picture 7" descr="StatlogoSm1"/>
        <xdr:cNvPicPr>
          <a:picLocks noChangeAspect="1" noChangeArrowheads="1"/>
        </xdr:cNvPicPr>
      </xdr:nvPicPr>
      <xdr:blipFill>
        <a:blip xmlns:r="http://schemas.openxmlformats.org/officeDocument/2006/relationships" r:embed="rId1" cstate="print"/>
        <a:srcRect/>
        <a:stretch>
          <a:fillRect/>
        </a:stretch>
      </xdr:blipFill>
      <xdr:spPr bwMode="auto">
        <a:xfrm>
          <a:off x="14497050" y="0"/>
          <a:ext cx="1314450" cy="1619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866775</xdr:colOff>
      <xdr:row>0</xdr:row>
      <xdr:rowOff>0</xdr:rowOff>
    </xdr:from>
    <xdr:to>
      <xdr:col>17</xdr:col>
      <xdr:colOff>200025</xdr:colOff>
      <xdr:row>0</xdr:row>
      <xdr:rowOff>447675</xdr:rowOff>
    </xdr:to>
    <xdr:pic>
      <xdr:nvPicPr>
        <xdr:cNvPr id="2" name="Picture 1" descr="StatlogoSm1"/>
        <xdr:cNvPicPr>
          <a:picLocks noChangeAspect="1" noChangeArrowheads="1"/>
        </xdr:cNvPicPr>
      </xdr:nvPicPr>
      <xdr:blipFill>
        <a:blip xmlns:r="http://schemas.openxmlformats.org/officeDocument/2006/relationships" r:embed="rId1" cstate="print"/>
        <a:srcRect/>
        <a:stretch>
          <a:fillRect/>
        </a:stretch>
      </xdr:blipFill>
      <xdr:spPr bwMode="auto">
        <a:xfrm>
          <a:off x="13125450" y="0"/>
          <a:ext cx="866775" cy="4476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18</xdr:col>
      <xdr:colOff>571500</xdr:colOff>
      <xdr:row>0</xdr:row>
      <xdr:rowOff>28575</xdr:rowOff>
    </xdr:from>
    <xdr:to>
      <xdr:col>20</xdr:col>
      <xdr:colOff>133350</xdr:colOff>
      <xdr:row>1</xdr:row>
      <xdr:rowOff>171450</xdr:rowOff>
    </xdr:to>
    <xdr:pic>
      <xdr:nvPicPr>
        <xdr:cNvPr id="2" name="Picture 10" descr="StatlogoSm1"/>
        <xdr:cNvPicPr>
          <a:picLocks noChangeAspect="1" noChangeArrowheads="1"/>
        </xdr:cNvPicPr>
      </xdr:nvPicPr>
      <xdr:blipFill>
        <a:blip xmlns:r="http://schemas.openxmlformats.org/officeDocument/2006/relationships" r:embed="rId1" cstate="print"/>
        <a:srcRect/>
        <a:stretch>
          <a:fillRect/>
        </a:stretch>
      </xdr:blipFill>
      <xdr:spPr bwMode="auto">
        <a:xfrm>
          <a:off x="9010650" y="28575"/>
          <a:ext cx="781050" cy="523875"/>
        </a:xfrm>
        <a:prstGeom prst="rect">
          <a:avLst/>
        </a:prstGeom>
        <a:noFill/>
        <a:ln w="9525">
          <a:noFill/>
          <a:miter lim="800000"/>
          <a:headEnd/>
          <a:tailEnd/>
        </a:ln>
      </xdr:spPr>
    </xdr:pic>
    <xdr:clientData/>
  </xdr:twoCellAnchor>
  <xdr:twoCellAnchor>
    <xdr:from>
      <xdr:col>18</xdr:col>
      <xdr:colOff>571500</xdr:colOff>
      <xdr:row>0</xdr:row>
      <xdr:rowOff>28575</xdr:rowOff>
    </xdr:from>
    <xdr:to>
      <xdr:col>20</xdr:col>
      <xdr:colOff>133350</xdr:colOff>
      <xdr:row>1</xdr:row>
      <xdr:rowOff>171450</xdr:rowOff>
    </xdr:to>
    <xdr:pic>
      <xdr:nvPicPr>
        <xdr:cNvPr id="3" name="Picture 10" descr="StatlogoSm1"/>
        <xdr:cNvPicPr>
          <a:picLocks noChangeAspect="1" noChangeArrowheads="1"/>
        </xdr:cNvPicPr>
      </xdr:nvPicPr>
      <xdr:blipFill>
        <a:blip xmlns:r="http://schemas.openxmlformats.org/officeDocument/2006/relationships" r:embed="rId1" cstate="print"/>
        <a:srcRect/>
        <a:stretch>
          <a:fillRect/>
        </a:stretch>
      </xdr:blipFill>
      <xdr:spPr bwMode="auto">
        <a:xfrm>
          <a:off x="9001125" y="28575"/>
          <a:ext cx="781050" cy="523875"/>
        </a:xfrm>
        <a:prstGeom prst="rect">
          <a:avLst/>
        </a:prstGeom>
        <a:noFill/>
        <a:ln w="9525">
          <a:noFill/>
          <a:miter lim="800000"/>
          <a:headEnd/>
          <a:tailEnd/>
        </a:ln>
      </xdr:spPr>
    </xdr:pic>
    <xdr:clientData/>
  </xdr:twoCellAnchor>
  <xdr:twoCellAnchor>
    <xdr:from>
      <xdr:col>18</xdr:col>
      <xdr:colOff>571500</xdr:colOff>
      <xdr:row>0</xdr:row>
      <xdr:rowOff>28575</xdr:rowOff>
    </xdr:from>
    <xdr:to>
      <xdr:col>20</xdr:col>
      <xdr:colOff>133350</xdr:colOff>
      <xdr:row>1</xdr:row>
      <xdr:rowOff>171450</xdr:rowOff>
    </xdr:to>
    <xdr:pic>
      <xdr:nvPicPr>
        <xdr:cNvPr id="4" name="Picture 10" descr="StatlogoSm1"/>
        <xdr:cNvPicPr>
          <a:picLocks noChangeAspect="1" noChangeArrowheads="1"/>
        </xdr:cNvPicPr>
      </xdr:nvPicPr>
      <xdr:blipFill>
        <a:blip xmlns:r="http://schemas.openxmlformats.org/officeDocument/2006/relationships" r:embed="rId1" cstate="print"/>
        <a:srcRect/>
        <a:stretch>
          <a:fillRect/>
        </a:stretch>
      </xdr:blipFill>
      <xdr:spPr bwMode="auto">
        <a:xfrm>
          <a:off x="9010650" y="28575"/>
          <a:ext cx="781050" cy="5238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866775</xdr:colOff>
      <xdr:row>0</xdr:row>
      <xdr:rowOff>0</xdr:rowOff>
    </xdr:from>
    <xdr:to>
      <xdr:col>17</xdr:col>
      <xdr:colOff>466725</xdr:colOff>
      <xdr:row>0</xdr:row>
      <xdr:rowOff>190500</xdr:rowOff>
    </xdr:to>
    <xdr:pic>
      <xdr:nvPicPr>
        <xdr:cNvPr id="3" name="Picture 2" descr="StatlogoSm1"/>
        <xdr:cNvPicPr>
          <a:picLocks noChangeAspect="1" noChangeArrowheads="1"/>
        </xdr:cNvPicPr>
      </xdr:nvPicPr>
      <xdr:blipFill>
        <a:blip xmlns:r="http://schemas.openxmlformats.org/officeDocument/2006/relationships" r:embed="rId1" cstate="print"/>
        <a:srcRect/>
        <a:stretch>
          <a:fillRect/>
        </a:stretch>
      </xdr:blipFill>
      <xdr:spPr bwMode="auto">
        <a:xfrm>
          <a:off x="13125450" y="0"/>
          <a:ext cx="1000125" cy="1905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18</xdr:col>
      <xdr:colOff>571500</xdr:colOff>
      <xdr:row>0</xdr:row>
      <xdr:rowOff>28575</xdr:rowOff>
    </xdr:from>
    <xdr:to>
      <xdr:col>20</xdr:col>
      <xdr:colOff>133350</xdr:colOff>
      <xdr:row>1</xdr:row>
      <xdr:rowOff>171450</xdr:rowOff>
    </xdr:to>
    <xdr:pic>
      <xdr:nvPicPr>
        <xdr:cNvPr id="2" name="Picture 10" descr="StatlogoSm1"/>
        <xdr:cNvPicPr>
          <a:picLocks noChangeAspect="1" noChangeArrowheads="1"/>
        </xdr:cNvPicPr>
      </xdr:nvPicPr>
      <xdr:blipFill>
        <a:blip xmlns:r="http://schemas.openxmlformats.org/officeDocument/2006/relationships" r:embed="rId1" cstate="print"/>
        <a:srcRect/>
        <a:stretch>
          <a:fillRect/>
        </a:stretch>
      </xdr:blipFill>
      <xdr:spPr bwMode="auto">
        <a:xfrm>
          <a:off x="9010650" y="28575"/>
          <a:ext cx="781050" cy="5238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866775</xdr:colOff>
      <xdr:row>0</xdr:row>
      <xdr:rowOff>0</xdr:rowOff>
    </xdr:from>
    <xdr:to>
      <xdr:col>17</xdr:col>
      <xdr:colOff>466725</xdr:colOff>
      <xdr:row>0</xdr:row>
      <xdr:rowOff>190500</xdr:rowOff>
    </xdr:to>
    <xdr:pic>
      <xdr:nvPicPr>
        <xdr:cNvPr id="2" name="Picture 1" descr="StatlogoSm1"/>
        <xdr:cNvPicPr>
          <a:picLocks noChangeAspect="1" noChangeArrowheads="1"/>
        </xdr:cNvPicPr>
      </xdr:nvPicPr>
      <xdr:blipFill>
        <a:blip xmlns:r="http://schemas.openxmlformats.org/officeDocument/2006/relationships" r:embed="rId1" cstate="print"/>
        <a:srcRect/>
        <a:stretch>
          <a:fillRect/>
        </a:stretch>
      </xdr:blipFill>
      <xdr:spPr bwMode="auto">
        <a:xfrm>
          <a:off x="13125450" y="0"/>
          <a:ext cx="1133475" cy="1905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866775</xdr:colOff>
      <xdr:row>0</xdr:row>
      <xdr:rowOff>0</xdr:rowOff>
    </xdr:from>
    <xdr:to>
      <xdr:col>17</xdr:col>
      <xdr:colOff>466725</xdr:colOff>
      <xdr:row>0</xdr:row>
      <xdr:rowOff>190500</xdr:rowOff>
    </xdr:to>
    <xdr:pic>
      <xdr:nvPicPr>
        <xdr:cNvPr id="2" name="Picture 1" descr="StatlogoSm1"/>
        <xdr:cNvPicPr>
          <a:picLocks noChangeAspect="1" noChangeArrowheads="1"/>
        </xdr:cNvPicPr>
      </xdr:nvPicPr>
      <xdr:blipFill>
        <a:blip xmlns:r="http://schemas.openxmlformats.org/officeDocument/2006/relationships" r:embed="rId1" cstate="print"/>
        <a:srcRect/>
        <a:stretch>
          <a:fillRect/>
        </a:stretch>
      </xdr:blipFill>
      <xdr:spPr bwMode="auto">
        <a:xfrm>
          <a:off x="13125450" y="0"/>
          <a:ext cx="1133475" cy="1905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cystat.gov.cy/mof/cystat/statistics.nsf/all/FA51D3AD75C07086C2257EDC0030DBD6?OpenDocument" TargetMode="Externa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4.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45"/>
  <sheetViews>
    <sheetView showOutlineSymbols="0" defaultGridColor="0" colorId="8" zoomScaleSheetLayoutView="75" workbookViewId="0">
      <pane xSplit="3" ySplit="4" topLeftCell="D5" activePane="bottomRight" state="frozen"/>
      <selection activeCell="B36" sqref="A36:X45"/>
      <selection pane="topRight" activeCell="B36" sqref="A36:X45"/>
      <selection pane="bottomLeft" activeCell="B36" sqref="A36:X45"/>
      <selection pane="bottomRight" activeCell="B36" sqref="A36:X45"/>
    </sheetView>
  </sheetViews>
  <sheetFormatPr defaultColWidth="12" defaultRowHeight="15.95" customHeight="1"/>
  <cols>
    <col min="1" max="1" width="2.125" style="6" customWidth="1"/>
    <col min="2" max="2" width="3" style="6" customWidth="1"/>
    <col min="3" max="3" width="62.25" style="6" customWidth="1"/>
    <col min="4" max="24" width="9.375" style="6" customWidth="1"/>
    <col min="25" max="25" width="2.125" style="6" customWidth="1"/>
    <col min="26" max="260" width="12" style="6"/>
    <col min="261" max="261" width="2.125" style="6" customWidth="1"/>
    <col min="262" max="262" width="3" style="6" customWidth="1"/>
    <col min="263" max="263" width="62.25" style="6" customWidth="1"/>
    <col min="264" max="280" width="9.375" style="6" customWidth="1"/>
    <col min="281" max="281" width="2.125" style="6" customWidth="1"/>
    <col min="282" max="516" width="12" style="6"/>
    <col min="517" max="517" width="2.125" style="6" customWidth="1"/>
    <col min="518" max="518" width="3" style="6" customWidth="1"/>
    <col min="519" max="519" width="62.25" style="6" customWidth="1"/>
    <col min="520" max="536" width="9.375" style="6" customWidth="1"/>
    <col min="537" max="537" width="2.125" style="6" customWidth="1"/>
    <col min="538" max="772" width="12" style="6"/>
    <col min="773" max="773" width="2.125" style="6" customWidth="1"/>
    <col min="774" max="774" width="3" style="6" customWidth="1"/>
    <col min="775" max="775" width="62.25" style="6" customWidth="1"/>
    <col min="776" max="792" width="9.375" style="6" customWidth="1"/>
    <col min="793" max="793" width="2.125" style="6" customWidth="1"/>
    <col min="794" max="1028" width="12" style="6"/>
    <col min="1029" max="1029" width="2.125" style="6" customWidth="1"/>
    <col min="1030" max="1030" width="3" style="6" customWidth="1"/>
    <col min="1031" max="1031" width="62.25" style="6" customWidth="1"/>
    <col min="1032" max="1048" width="9.375" style="6" customWidth="1"/>
    <col min="1049" max="1049" width="2.125" style="6" customWidth="1"/>
    <col min="1050" max="1284" width="12" style="6"/>
    <col min="1285" max="1285" width="2.125" style="6" customWidth="1"/>
    <col min="1286" max="1286" width="3" style="6" customWidth="1"/>
    <col min="1287" max="1287" width="62.25" style="6" customWidth="1"/>
    <col min="1288" max="1304" width="9.375" style="6" customWidth="1"/>
    <col min="1305" max="1305" width="2.125" style="6" customWidth="1"/>
    <col min="1306" max="1540" width="12" style="6"/>
    <col min="1541" max="1541" width="2.125" style="6" customWidth="1"/>
    <col min="1542" max="1542" width="3" style="6" customWidth="1"/>
    <col min="1543" max="1543" width="62.25" style="6" customWidth="1"/>
    <col min="1544" max="1560" width="9.375" style="6" customWidth="1"/>
    <col min="1561" max="1561" width="2.125" style="6" customWidth="1"/>
    <col min="1562" max="1796" width="12" style="6"/>
    <col min="1797" max="1797" width="2.125" style="6" customWidth="1"/>
    <col min="1798" max="1798" width="3" style="6" customWidth="1"/>
    <col min="1799" max="1799" width="62.25" style="6" customWidth="1"/>
    <col min="1800" max="1816" width="9.375" style="6" customWidth="1"/>
    <col min="1817" max="1817" width="2.125" style="6" customWidth="1"/>
    <col min="1818" max="2052" width="12" style="6"/>
    <col min="2053" max="2053" width="2.125" style="6" customWidth="1"/>
    <col min="2054" max="2054" width="3" style="6" customWidth="1"/>
    <col min="2055" max="2055" width="62.25" style="6" customWidth="1"/>
    <col min="2056" max="2072" width="9.375" style="6" customWidth="1"/>
    <col min="2073" max="2073" width="2.125" style="6" customWidth="1"/>
    <col min="2074" max="2308" width="12" style="6"/>
    <col min="2309" max="2309" width="2.125" style="6" customWidth="1"/>
    <col min="2310" max="2310" width="3" style="6" customWidth="1"/>
    <col min="2311" max="2311" width="62.25" style="6" customWidth="1"/>
    <col min="2312" max="2328" width="9.375" style="6" customWidth="1"/>
    <col min="2329" max="2329" width="2.125" style="6" customWidth="1"/>
    <col min="2330" max="2564" width="12" style="6"/>
    <col min="2565" max="2565" width="2.125" style="6" customWidth="1"/>
    <col min="2566" max="2566" width="3" style="6" customWidth="1"/>
    <col min="2567" max="2567" width="62.25" style="6" customWidth="1"/>
    <col min="2568" max="2584" width="9.375" style="6" customWidth="1"/>
    <col min="2585" max="2585" width="2.125" style="6" customWidth="1"/>
    <col min="2586" max="2820" width="12" style="6"/>
    <col min="2821" max="2821" width="2.125" style="6" customWidth="1"/>
    <col min="2822" max="2822" width="3" style="6" customWidth="1"/>
    <col min="2823" max="2823" width="62.25" style="6" customWidth="1"/>
    <col min="2824" max="2840" width="9.375" style="6" customWidth="1"/>
    <col min="2841" max="2841" width="2.125" style="6" customWidth="1"/>
    <col min="2842" max="3076" width="12" style="6"/>
    <col min="3077" max="3077" width="2.125" style="6" customWidth="1"/>
    <col min="3078" max="3078" width="3" style="6" customWidth="1"/>
    <col min="3079" max="3079" width="62.25" style="6" customWidth="1"/>
    <col min="3080" max="3096" width="9.375" style="6" customWidth="1"/>
    <col min="3097" max="3097" width="2.125" style="6" customWidth="1"/>
    <col min="3098" max="3332" width="12" style="6"/>
    <col min="3333" max="3333" width="2.125" style="6" customWidth="1"/>
    <col min="3334" max="3334" width="3" style="6" customWidth="1"/>
    <col min="3335" max="3335" width="62.25" style="6" customWidth="1"/>
    <col min="3336" max="3352" width="9.375" style="6" customWidth="1"/>
    <col min="3353" max="3353" width="2.125" style="6" customWidth="1"/>
    <col min="3354" max="3588" width="12" style="6"/>
    <col min="3589" max="3589" width="2.125" style="6" customWidth="1"/>
    <col min="3590" max="3590" width="3" style="6" customWidth="1"/>
    <col min="3591" max="3591" width="62.25" style="6" customWidth="1"/>
    <col min="3592" max="3608" width="9.375" style="6" customWidth="1"/>
    <col min="3609" max="3609" width="2.125" style="6" customWidth="1"/>
    <col min="3610" max="3844" width="12" style="6"/>
    <col min="3845" max="3845" width="2.125" style="6" customWidth="1"/>
    <col min="3846" max="3846" width="3" style="6" customWidth="1"/>
    <col min="3847" max="3847" width="62.25" style="6" customWidth="1"/>
    <col min="3848" max="3864" width="9.375" style="6" customWidth="1"/>
    <col min="3865" max="3865" width="2.125" style="6" customWidth="1"/>
    <col min="3866" max="4100" width="12" style="6"/>
    <col min="4101" max="4101" width="2.125" style="6" customWidth="1"/>
    <col min="4102" max="4102" width="3" style="6" customWidth="1"/>
    <col min="4103" max="4103" width="62.25" style="6" customWidth="1"/>
    <col min="4104" max="4120" width="9.375" style="6" customWidth="1"/>
    <col min="4121" max="4121" width="2.125" style="6" customWidth="1"/>
    <col min="4122" max="4356" width="12" style="6"/>
    <col min="4357" max="4357" width="2.125" style="6" customWidth="1"/>
    <col min="4358" max="4358" width="3" style="6" customWidth="1"/>
    <col min="4359" max="4359" width="62.25" style="6" customWidth="1"/>
    <col min="4360" max="4376" width="9.375" style="6" customWidth="1"/>
    <col min="4377" max="4377" width="2.125" style="6" customWidth="1"/>
    <col min="4378" max="4612" width="12" style="6"/>
    <col min="4613" max="4613" width="2.125" style="6" customWidth="1"/>
    <col min="4614" max="4614" width="3" style="6" customWidth="1"/>
    <col min="4615" max="4615" width="62.25" style="6" customWidth="1"/>
    <col min="4616" max="4632" width="9.375" style="6" customWidth="1"/>
    <col min="4633" max="4633" width="2.125" style="6" customWidth="1"/>
    <col min="4634" max="4868" width="12" style="6"/>
    <col min="4869" max="4869" width="2.125" style="6" customWidth="1"/>
    <col min="4870" max="4870" width="3" style="6" customWidth="1"/>
    <col min="4871" max="4871" width="62.25" style="6" customWidth="1"/>
    <col min="4872" max="4888" width="9.375" style="6" customWidth="1"/>
    <col min="4889" max="4889" width="2.125" style="6" customWidth="1"/>
    <col min="4890" max="5124" width="12" style="6"/>
    <col min="5125" max="5125" width="2.125" style="6" customWidth="1"/>
    <col min="5126" max="5126" width="3" style="6" customWidth="1"/>
    <col min="5127" max="5127" width="62.25" style="6" customWidth="1"/>
    <col min="5128" max="5144" width="9.375" style="6" customWidth="1"/>
    <col min="5145" max="5145" width="2.125" style="6" customWidth="1"/>
    <col min="5146" max="5380" width="12" style="6"/>
    <col min="5381" max="5381" width="2.125" style="6" customWidth="1"/>
    <col min="5382" max="5382" width="3" style="6" customWidth="1"/>
    <col min="5383" max="5383" width="62.25" style="6" customWidth="1"/>
    <col min="5384" max="5400" width="9.375" style="6" customWidth="1"/>
    <col min="5401" max="5401" width="2.125" style="6" customWidth="1"/>
    <col min="5402" max="5636" width="12" style="6"/>
    <col min="5637" max="5637" width="2.125" style="6" customWidth="1"/>
    <col min="5638" max="5638" width="3" style="6" customWidth="1"/>
    <col min="5639" max="5639" width="62.25" style="6" customWidth="1"/>
    <col min="5640" max="5656" width="9.375" style="6" customWidth="1"/>
    <col min="5657" max="5657" width="2.125" style="6" customWidth="1"/>
    <col min="5658" max="5892" width="12" style="6"/>
    <col min="5893" max="5893" width="2.125" style="6" customWidth="1"/>
    <col min="5894" max="5894" width="3" style="6" customWidth="1"/>
    <col min="5895" max="5895" width="62.25" style="6" customWidth="1"/>
    <col min="5896" max="5912" width="9.375" style="6" customWidth="1"/>
    <col min="5913" max="5913" width="2.125" style="6" customWidth="1"/>
    <col min="5914" max="6148" width="12" style="6"/>
    <col min="6149" max="6149" width="2.125" style="6" customWidth="1"/>
    <col min="6150" max="6150" width="3" style="6" customWidth="1"/>
    <col min="6151" max="6151" width="62.25" style="6" customWidth="1"/>
    <col min="6152" max="6168" width="9.375" style="6" customWidth="1"/>
    <col min="6169" max="6169" width="2.125" style="6" customWidth="1"/>
    <col min="6170" max="6404" width="12" style="6"/>
    <col min="6405" max="6405" width="2.125" style="6" customWidth="1"/>
    <col min="6406" max="6406" width="3" style="6" customWidth="1"/>
    <col min="6407" max="6407" width="62.25" style="6" customWidth="1"/>
    <col min="6408" max="6424" width="9.375" style="6" customWidth="1"/>
    <col min="6425" max="6425" width="2.125" style="6" customWidth="1"/>
    <col min="6426" max="6660" width="12" style="6"/>
    <col min="6661" max="6661" width="2.125" style="6" customWidth="1"/>
    <col min="6662" max="6662" width="3" style="6" customWidth="1"/>
    <col min="6663" max="6663" width="62.25" style="6" customWidth="1"/>
    <col min="6664" max="6680" width="9.375" style="6" customWidth="1"/>
    <col min="6681" max="6681" width="2.125" style="6" customWidth="1"/>
    <col min="6682" max="6916" width="12" style="6"/>
    <col min="6917" max="6917" width="2.125" style="6" customWidth="1"/>
    <col min="6918" max="6918" width="3" style="6" customWidth="1"/>
    <col min="6919" max="6919" width="62.25" style="6" customWidth="1"/>
    <col min="6920" max="6936" width="9.375" style="6" customWidth="1"/>
    <col min="6937" max="6937" width="2.125" style="6" customWidth="1"/>
    <col min="6938" max="7172" width="12" style="6"/>
    <col min="7173" max="7173" width="2.125" style="6" customWidth="1"/>
    <col min="7174" max="7174" width="3" style="6" customWidth="1"/>
    <col min="7175" max="7175" width="62.25" style="6" customWidth="1"/>
    <col min="7176" max="7192" width="9.375" style="6" customWidth="1"/>
    <col min="7193" max="7193" width="2.125" style="6" customWidth="1"/>
    <col min="7194" max="7428" width="12" style="6"/>
    <col min="7429" max="7429" width="2.125" style="6" customWidth="1"/>
    <col min="7430" max="7430" width="3" style="6" customWidth="1"/>
    <col min="7431" max="7431" width="62.25" style="6" customWidth="1"/>
    <col min="7432" max="7448" width="9.375" style="6" customWidth="1"/>
    <col min="7449" max="7449" width="2.125" style="6" customWidth="1"/>
    <col min="7450" max="7684" width="12" style="6"/>
    <col min="7685" max="7685" width="2.125" style="6" customWidth="1"/>
    <col min="7686" max="7686" width="3" style="6" customWidth="1"/>
    <col min="7687" max="7687" width="62.25" style="6" customWidth="1"/>
    <col min="7688" max="7704" width="9.375" style="6" customWidth="1"/>
    <col min="7705" max="7705" width="2.125" style="6" customWidth="1"/>
    <col min="7706" max="7940" width="12" style="6"/>
    <col min="7941" max="7941" width="2.125" style="6" customWidth="1"/>
    <col min="7942" max="7942" width="3" style="6" customWidth="1"/>
    <col min="7943" max="7943" width="62.25" style="6" customWidth="1"/>
    <col min="7944" max="7960" width="9.375" style="6" customWidth="1"/>
    <col min="7961" max="7961" width="2.125" style="6" customWidth="1"/>
    <col min="7962" max="8196" width="12" style="6"/>
    <col min="8197" max="8197" width="2.125" style="6" customWidth="1"/>
    <col min="8198" max="8198" width="3" style="6" customWidth="1"/>
    <col min="8199" max="8199" width="62.25" style="6" customWidth="1"/>
    <col min="8200" max="8216" width="9.375" style="6" customWidth="1"/>
    <col min="8217" max="8217" width="2.125" style="6" customWidth="1"/>
    <col min="8218" max="8452" width="12" style="6"/>
    <col min="8453" max="8453" width="2.125" style="6" customWidth="1"/>
    <col min="8454" max="8454" width="3" style="6" customWidth="1"/>
    <col min="8455" max="8455" width="62.25" style="6" customWidth="1"/>
    <col min="8456" max="8472" width="9.375" style="6" customWidth="1"/>
    <col min="8473" max="8473" width="2.125" style="6" customWidth="1"/>
    <col min="8474" max="8708" width="12" style="6"/>
    <col min="8709" max="8709" width="2.125" style="6" customWidth="1"/>
    <col min="8710" max="8710" width="3" style="6" customWidth="1"/>
    <col min="8711" max="8711" width="62.25" style="6" customWidth="1"/>
    <col min="8712" max="8728" width="9.375" style="6" customWidth="1"/>
    <col min="8729" max="8729" width="2.125" style="6" customWidth="1"/>
    <col min="8730" max="8964" width="12" style="6"/>
    <col min="8965" max="8965" width="2.125" style="6" customWidth="1"/>
    <col min="8966" max="8966" width="3" style="6" customWidth="1"/>
    <col min="8967" max="8967" width="62.25" style="6" customWidth="1"/>
    <col min="8968" max="8984" width="9.375" style="6" customWidth="1"/>
    <col min="8985" max="8985" width="2.125" style="6" customWidth="1"/>
    <col min="8986" max="9220" width="12" style="6"/>
    <col min="9221" max="9221" width="2.125" style="6" customWidth="1"/>
    <col min="9222" max="9222" width="3" style="6" customWidth="1"/>
    <col min="9223" max="9223" width="62.25" style="6" customWidth="1"/>
    <col min="9224" max="9240" width="9.375" style="6" customWidth="1"/>
    <col min="9241" max="9241" width="2.125" style="6" customWidth="1"/>
    <col min="9242" max="9476" width="12" style="6"/>
    <col min="9477" max="9477" width="2.125" style="6" customWidth="1"/>
    <col min="9478" max="9478" width="3" style="6" customWidth="1"/>
    <col min="9479" max="9479" width="62.25" style="6" customWidth="1"/>
    <col min="9480" max="9496" width="9.375" style="6" customWidth="1"/>
    <col min="9497" max="9497" width="2.125" style="6" customWidth="1"/>
    <col min="9498" max="9732" width="12" style="6"/>
    <col min="9733" max="9733" width="2.125" style="6" customWidth="1"/>
    <col min="9734" max="9734" width="3" style="6" customWidth="1"/>
    <col min="9735" max="9735" width="62.25" style="6" customWidth="1"/>
    <col min="9736" max="9752" width="9.375" style="6" customWidth="1"/>
    <col min="9753" max="9753" width="2.125" style="6" customWidth="1"/>
    <col min="9754" max="9988" width="12" style="6"/>
    <col min="9989" max="9989" width="2.125" style="6" customWidth="1"/>
    <col min="9990" max="9990" width="3" style="6" customWidth="1"/>
    <col min="9991" max="9991" width="62.25" style="6" customWidth="1"/>
    <col min="9992" max="10008" width="9.375" style="6" customWidth="1"/>
    <col min="10009" max="10009" width="2.125" style="6" customWidth="1"/>
    <col min="10010" max="10244" width="12" style="6"/>
    <col min="10245" max="10245" width="2.125" style="6" customWidth="1"/>
    <col min="10246" max="10246" width="3" style="6" customWidth="1"/>
    <col min="10247" max="10247" width="62.25" style="6" customWidth="1"/>
    <col min="10248" max="10264" width="9.375" style="6" customWidth="1"/>
    <col min="10265" max="10265" width="2.125" style="6" customWidth="1"/>
    <col min="10266" max="10500" width="12" style="6"/>
    <col min="10501" max="10501" width="2.125" style="6" customWidth="1"/>
    <col min="10502" max="10502" width="3" style="6" customWidth="1"/>
    <col min="10503" max="10503" width="62.25" style="6" customWidth="1"/>
    <col min="10504" max="10520" width="9.375" style="6" customWidth="1"/>
    <col min="10521" max="10521" width="2.125" style="6" customWidth="1"/>
    <col min="10522" max="10756" width="12" style="6"/>
    <col min="10757" max="10757" width="2.125" style="6" customWidth="1"/>
    <col min="10758" max="10758" width="3" style="6" customWidth="1"/>
    <col min="10759" max="10759" width="62.25" style="6" customWidth="1"/>
    <col min="10760" max="10776" width="9.375" style="6" customWidth="1"/>
    <col min="10777" max="10777" width="2.125" style="6" customWidth="1"/>
    <col min="10778" max="11012" width="12" style="6"/>
    <col min="11013" max="11013" width="2.125" style="6" customWidth="1"/>
    <col min="11014" max="11014" width="3" style="6" customWidth="1"/>
    <col min="11015" max="11015" width="62.25" style="6" customWidth="1"/>
    <col min="11016" max="11032" width="9.375" style="6" customWidth="1"/>
    <col min="11033" max="11033" width="2.125" style="6" customWidth="1"/>
    <col min="11034" max="11268" width="12" style="6"/>
    <col min="11269" max="11269" width="2.125" style="6" customWidth="1"/>
    <col min="11270" max="11270" width="3" style="6" customWidth="1"/>
    <col min="11271" max="11271" width="62.25" style="6" customWidth="1"/>
    <col min="11272" max="11288" width="9.375" style="6" customWidth="1"/>
    <col min="11289" max="11289" width="2.125" style="6" customWidth="1"/>
    <col min="11290" max="11524" width="12" style="6"/>
    <col min="11525" max="11525" width="2.125" style="6" customWidth="1"/>
    <col min="11526" max="11526" width="3" style="6" customWidth="1"/>
    <col min="11527" max="11527" width="62.25" style="6" customWidth="1"/>
    <col min="11528" max="11544" width="9.375" style="6" customWidth="1"/>
    <col min="11545" max="11545" width="2.125" style="6" customWidth="1"/>
    <col min="11546" max="11780" width="12" style="6"/>
    <col min="11781" max="11781" width="2.125" style="6" customWidth="1"/>
    <col min="11782" max="11782" width="3" style="6" customWidth="1"/>
    <col min="11783" max="11783" width="62.25" style="6" customWidth="1"/>
    <col min="11784" max="11800" width="9.375" style="6" customWidth="1"/>
    <col min="11801" max="11801" width="2.125" style="6" customWidth="1"/>
    <col min="11802" max="12036" width="12" style="6"/>
    <col min="12037" max="12037" width="2.125" style="6" customWidth="1"/>
    <col min="12038" max="12038" width="3" style="6" customWidth="1"/>
    <col min="12039" max="12039" width="62.25" style="6" customWidth="1"/>
    <col min="12040" max="12056" width="9.375" style="6" customWidth="1"/>
    <col min="12057" max="12057" width="2.125" style="6" customWidth="1"/>
    <col min="12058" max="12292" width="12" style="6"/>
    <col min="12293" max="12293" width="2.125" style="6" customWidth="1"/>
    <col min="12294" max="12294" width="3" style="6" customWidth="1"/>
    <col min="12295" max="12295" width="62.25" style="6" customWidth="1"/>
    <col min="12296" max="12312" width="9.375" style="6" customWidth="1"/>
    <col min="12313" max="12313" width="2.125" style="6" customWidth="1"/>
    <col min="12314" max="12548" width="12" style="6"/>
    <col min="12549" max="12549" width="2.125" style="6" customWidth="1"/>
    <col min="12550" max="12550" width="3" style="6" customWidth="1"/>
    <col min="12551" max="12551" width="62.25" style="6" customWidth="1"/>
    <col min="12552" max="12568" width="9.375" style="6" customWidth="1"/>
    <col min="12569" max="12569" width="2.125" style="6" customWidth="1"/>
    <col min="12570" max="12804" width="12" style="6"/>
    <col min="12805" max="12805" width="2.125" style="6" customWidth="1"/>
    <col min="12806" max="12806" width="3" style="6" customWidth="1"/>
    <col min="12807" max="12807" width="62.25" style="6" customWidth="1"/>
    <col min="12808" max="12824" width="9.375" style="6" customWidth="1"/>
    <col min="12825" max="12825" width="2.125" style="6" customWidth="1"/>
    <col min="12826" max="13060" width="12" style="6"/>
    <col min="13061" max="13061" width="2.125" style="6" customWidth="1"/>
    <col min="13062" max="13062" width="3" style="6" customWidth="1"/>
    <col min="13063" max="13063" width="62.25" style="6" customWidth="1"/>
    <col min="13064" max="13080" width="9.375" style="6" customWidth="1"/>
    <col min="13081" max="13081" width="2.125" style="6" customWidth="1"/>
    <col min="13082" max="13316" width="12" style="6"/>
    <col min="13317" max="13317" width="2.125" style="6" customWidth="1"/>
    <col min="13318" max="13318" width="3" style="6" customWidth="1"/>
    <col min="13319" max="13319" width="62.25" style="6" customWidth="1"/>
    <col min="13320" max="13336" width="9.375" style="6" customWidth="1"/>
    <col min="13337" max="13337" width="2.125" style="6" customWidth="1"/>
    <col min="13338" max="13572" width="12" style="6"/>
    <col min="13573" max="13573" width="2.125" style="6" customWidth="1"/>
    <col min="13574" max="13574" width="3" style="6" customWidth="1"/>
    <col min="13575" max="13575" width="62.25" style="6" customWidth="1"/>
    <col min="13576" max="13592" width="9.375" style="6" customWidth="1"/>
    <col min="13593" max="13593" width="2.125" style="6" customWidth="1"/>
    <col min="13594" max="13828" width="12" style="6"/>
    <col min="13829" max="13829" width="2.125" style="6" customWidth="1"/>
    <col min="13830" max="13830" width="3" style="6" customWidth="1"/>
    <col min="13831" max="13831" width="62.25" style="6" customWidth="1"/>
    <col min="13832" max="13848" width="9.375" style="6" customWidth="1"/>
    <col min="13849" max="13849" width="2.125" style="6" customWidth="1"/>
    <col min="13850" max="14084" width="12" style="6"/>
    <col min="14085" max="14085" width="2.125" style="6" customWidth="1"/>
    <col min="14086" max="14086" width="3" style="6" customWidth="1"/>
    <col min="14087" max="14087" width="62.25" style="6" customWidth="1"/>
    <col min="14088" max="14104" width="9.375" style="6" customWidth="1"/>
    <col min="14105" max="14105" width="2.125" style="6" customWidth="1"/>
    <col min="14106" max="14340" width="12" style="6"/>
    <col min="14341" max="14341" width="2.125" style="6" customWidth="1"/>
    <col min="14342" max="14342" width="3" style="6" customWidth="1"/>
    <col min="14343" max="14343" width="62.25" style="6" customWidth="1"/>
    <col min="14344" max="14360" width="9.375" style="6" customWidth="1"/>
    <col min="14361" max="14361" width="2.125" style="6" customWidth="1"/>
    <col min="14362" max="14596" width="12" style="6"/>
    <col min="14597" max="14597" width="2.125" style="6" customWidth="1"/>
    <col min="14598" max="14598" width="3" style="6" customWidth="1"/>
    <col min="14599" max="14599" width="62.25" style="6" customWidth="1"/>
    <col min="14600" max="14616" width="9.375" style="6" customWidth="1"/>
    <col min="14617" max="14617" width="2.125" style="6" customWidth="1"/>
    <col min="14618" max="14852" width="12" style="6"/>
    <col min="14853" max="14853" width="2.125" style="6" customWidth="1"/>
    <col min="14854" max="14854" width="3" style="6" customWidth="1"/>
    <col min="14855" max="14855" width="62.25" style="6" customWidth="1"/>
    <col min="14856" max="14872" width="9.375" style="6" customWidth="1"/>
    <col min="14873" max="14873" width="2.125" style="6" customWidth="1"/>
    <col min="14874" max="15108" width="12" style="6"/>
    <col min="15109" max="15109" width="2.125" style="6" customWidth="1"/>
    <col min="15110" max="15110" width="3" style="6" customWidth="1"/>
    <col min="15111" max="15111" width="62.25" style="6" customWidth="1"/>
    <col min="15112" max="15128" width="9.375" style="6" customWidth="1"/>
    <col min="15129" max="15129" width="2.125" style="6" customWidth="1"/>
    <col min="15130" max="15364" width="12" style="6"/>
    <col min="15365" max="15365" width="2.125" style="6" customWidth="1"/>
    <col min="15366" max="15366" width="3" style="6" customWidth="1"/>
    <col min="15367" max="15367" width="62.25" style="6" customWidth="1"/>
    <col min="15368" max="15384" width="9.375" style="6" customWidth="1"/>
    <col min="15385" max="15385" width="2.125" style="6" customWidth="1"/>
    <col min="15386" max="15620" width="12" style="6"/>
    <col min="15621" max="15621" width="2.125" style="6" customWidth="1"/>
    <col min="15622" max="15622" width="3" style="6" customWidth="1"/>
    <col min="15623" max="15623" width="62.25" style="6" customWidth="1"/>
    <col min="15624" max="15640" width="9.375" style="6" customWidth="1"/>
    <col min="15641" max="15641" width="2.125" style="6" customWidth="1"/>
    <col min="15642" max="15876" width="12" style="6"/>
    <col min="15877" max="15877" width="2.125" style="6" customWidth="1"/>
    <col min="15878" max="15878" width="3" style="6" customWidth="1"/>
    <col min="15879" max="15879" width="62.25" style="6" customWidth="1"/>
    <col min="15880" max="15896" width="9.375" style="6" customWidth="1"/>
    <col min="15897" max="15897" width="2.125" style="6" customWidth="1"/>
    <col min="15898" max="16132" width="12" style="6"/>
    <col min="16133" max="16133" width="2.125" style="6" customWidth="1"/>
    <col min="16134" max="16134" width="3" style="6" customWidth="1"/>
    <col min="16135" max="16135" width="62.25" style="6" customWidth="1"/>
    <col min="16136" max="16152" width="9.375" style="6" customWidth="1"/>
    <col min="16153" max="16153" width="2.125" style="6" customWidth="1"/>
    <col min="16154" max="16384" width="12" style="6"/>
  </cols>
  <sheetData>
    <row r="1" spans="1:25" ht="37.5" customHeight="1" thickBot="1">
      <c r="A1" s="255"/>
      <c r="B1" s="2" t="s">
        <v>0</v>
      </c>
      <c r="C1" s="3"/>
      <c r="D1" s="831"/>
      <c r="E1" s="832"/>
      <c r="F1" s="832"/>
      <c r="G1" s="832"/>
      <c r="H1" s="832"/>
      <c r="I1" s="832"/>
      <c r="J1" s="832"/>
      <c r="K1" s="832"/>
      <c r="L1" s="832"/>
      <c r="M1" s="832"/>
      <c r="N1" s="833"/>
      <c r="O1" s="833"/>
      <c r="P1" s="833"/>
      <c r="Q1" s="833"/>
      <c r="R1" s="833"/>
      <c r="S1" s="833"/>
      <c r="T1" s="834"/>
      <c r="U1" s="835"/>
      <c r="V1" s="4"/>
      <c r="W1" s="5"/>
      <c r="X1" s="4"/>
    </row>
    <row r="2" spans="1:25" ht="15" customHeight="1" thickTop="1">
      <c r="A2" s="1"/>
      <c r="B2" s="7"/>
      <c r="C2" s="8"/>
      <c r="D2" s="8"/>
      <c r="E2" s="8"/>
      <c r="F2" s="8"/>
      <c r="G2" s="8"/>
      <c r="H2" s="8"/>
      <c r="I2" s="9"/>
      <c r="J2" s="9"/>
      <c r="K2" s="9"/>
      <c r="L2" s="9"/>
      <c r="M2" s="9"/>
      <c r="N2" s="1"/>
      <c r="O2" s="1"/>
      <c r="P2" s="1"/>
      <c r="Q2" s="1"/>
      <c r="R2" s="1"/>
      <c r="S2" s="1"/>
      <c r="T2" s="1"/>
      <c r="U2" s="1"/>
      <c r="V2" s="1"/>
      <c r="W2" s="10"/>
    </row>
    <row r="3" spans="1:25" ht="22.5" customHeight="1">
      <c r="A3" s="1"/>
      <c r="B3" s="9"/>
      <c r="C3" s="9"/>
      <c r="D3" s="11">
        <v>1995</v>
      </c>
      <c r="E3" s="11">
        <v>1996</v>
      </c>
      <c r="F3" s="11">
        <v>1997</v>
      </c>
      <c r="G3" s="11">
        <v>1998</v>
      </c>
      <c r="H3" s="11">
        <v>1999</v>
      </c>
      <c r="I3" s="11">
        <v>2000</v>
      </c>
      <c r="J3" s="11">
        <v>2001</v>
      </c>
      <c r="K3" s="11">
        <v>2002</v>
      </c>
      <c r="L3" s="11">
        <v>2003</v>
      </c>
      <c r="M3" s="11">
        <v>2004</v>
      </c>
      <c r="N3" s="11">
        <v>2005</v>
      </c>
      <c r="O3" s="11">
        <v>2006</v>
      </c>
      <c r="P3" s="11">
        <v>2007</v>
      </c>
      <c r="Q3" s="11">
        <v>2008</v>
      </c>
      <c r="R3" s="11">
        <v>2009</v>
      </c>
      <c r="S3" s="11">
        <v>2010</v>
      </c>
      <c r="T3" s="11">
        <v>2011</v>
      </c>
      <c r="U3" s="11">
        <v>2012</v>
      </c>
      <c r="V3" s="11">
        <v>2013</v>
      </c>
      <c r="W3" s="11">
        <v>2014</v>
      </c>
      <c r="X3" s="11">
        <v>2015</v>
      </c>
    </row>
    <row r="4" spans="1:25" ht="22.5" customHeight="1">
      <c r="A4" s="1"/>
      <c r="B4" s="9"/>
      <c r="C4" s="9"/>
      <c r="D4" s="9"/>
      <c r="E4" s="9"/>
      <c r="F4" s="9"/>
      <c r="G4" s="9"/>
      <c r="H4" s="9"/>
      <c r="I4" s="12"/>
      <c r="J4" s="12"/>
      <c r="K4" s="12"/>
      <c r="L4" s="12"/>
      <c r="M4" s="12"/>
      <c r="N4" s="12"/>
      <c r="O4" s="12"/>
      <c r="P4" s="12"/>
      <c r="Q4" s="1"/>
      <c r="R4" s="1"/>
      <c r="S4" s="1"/>
      <c r="T4" s="1"/>
      <c r="U4" s="1"/>
      <c r="V4" s="1"/>
      <c r="W4" s="1"/>
      <c r="X4" s="1"/>
    </row>
    <row r="5" spans="1:25" s="17" customFormat="1" ht="20.25" customHeight="1">
      <c r="A5" s="13"/>
      <c r="B5" s="14" t="s">
        <v>64</v>
      </c>
      <c r="C5" s="8"/>
      <c r="D5" s="8"/>
      <c r="E5" s="8"/>
      <c r="F5" s="8"/>
      <c r="G5" s="8"/>
      <c r="H5" s="15"/>
      <c r="I5" s="15"/>
      <c r="J5" s="15"/>
      <c r="K5" s="15"/>
      <c r="L5" s="15"/>
      <c r="M5" s="15"/>
      <c r="N5" s="15"/>
      <c r="O5" s="15"/>
      <c r="P5" s="15"/>
      <c r="Q5" s="15"/>
      <c r="R5" s="15"/>
      <c r="S5" s="15"/>
      <c r="T5" s="15"/>
      <c r="U5" s="15"/>
      <c r="V5" s="15"/>
      <c r="W5" s="15"/>
      <c r="X5" s="15"/>
      <c r="Y5" s="16"/>
    </row>
    <row r="6" spans="1:25" s="17" customFormat="1" ht="15" customHeight="1">
      <c r="A6" s="13"/>
      <c r="B6" s="14" t="s">
        <v>65</v>
      </c>
      <c r="C6" s="8"/>
      <c r="D6" s="8"/>
      <c r="E6" s="8"/>
      <c r="F6" s="8"/>
      <c r="G6" s="8"/>
      <c r="H6" s="15"/>
      <c r="I6" s="15"/>
      <c r="J6" s="15"/>
      <c r="K6" s="15"/>
      <c r="L6" s="15"/>
      <c r="M6" s="15"/>
      <c r="N6" s="15"/>
      <c r="O6" s="15"/>
      <c r="P6" s="15"/>
      <c r="Q6" s="15"/>
      <c r="R6" s="15"/>
      <c r="S6" s="15"/>
      <c r="T6" s="15"/>
      <c r="U6" s="15"/>
      <c r="V6" s="15"/>
      <c r="W6" s="15"/>
      <c r="X6" s="15"/>
      <c r="Y6" s="16"/>
    </row>
    <row r="7" spans="1:25" s="17" customFormat="1" ht="15" customHeight="1">
      <c r="A7" s="13"/>
      <c r="B7" s="14" t="s">
        <v>61</v>
      </c>
      <c r="C7" s="8"/>
      <c r="D7" s="8"/>
      <c r="E7" s="8"/>
      <c r="F7" s="8"/>
      <c r="G7" s="8"/>
      <c r="H7" s="15"/>
      <c r="I7" s="15"/>
      <c r="J7" s="15"/>
      <c r="K7" s="15"/>
      <c r="L7" s="15"/>
      <c r="M7" s="15"/>
      <c r="N7" s="15"/>
      <c r="O7" s="15"/>
      <c r="P7" s="15"/>
      <c r="Q7" s="15"/>
      <c r="R7" s="15"/>
      <c r="S7" s="15"/>
      <c r="T7" s="15"/>
      <c r="U7" s="15"/>
      <c r="V7" s="15"/>
      <c r="W7" s="15"/>
      <c r="X7" s="15"/>
      <c r="Y7" s="16"/>
    </row>
    <row r="8" spans="1:25" s="17" customFormat="1" ht="18" customHeight="1">
      <c r="A8" s="13"/>
      <c r="B8" s="18" t="s">
        <v>25</v>
      </c>
      <c r="C8" s="19" t="s">
        <v>26</v>
      </c>
      <c r="D8" s="398">
        <v>379.64</v>
      </c>
      <c r="E8" s="398">
        <v>374.52</v>
      </c>
      <c r="F8" s="398">
        <v>324.57</v>
      </c>
      <c r="G8" s="398">
        <v>349.44</v>
      </c>
      <c r="H8" s="398">
        <v>395.68</v>
      </c>
      <c r="I8" s="398">
        <v>375.66</v>
      </c>
      <c r="J8" s="398">
        <v>373.79</v>
      </c>
      <c r="K8" s="398">
        <v>396.3</v>
      </c>
      <c r="L8" s="398">
        <v>352.54</v>
      </c>
      <c r="M8" s="398">
        <v>357.45</v>
      </c>
      <c r="N8" s="398">
        <v>354.75</v>
      </c>
      <c r="O8" s="398">
        <v>316.35000000000002</v>
      </c>
      <c r="P8" s="398">
        <v>304.48</v>
      </c>
      <c r="Q8" s="398">
        <v>284.87</v>
      </c>
      <c r="R8" s="398">
        <v>284.16000000000003</v>
      </c>
      <c r="S8" s="398">
        <v>308.88</v>
      </c>
      <c r="T8" s="398">
        <v>326.76</v>
      </c>
      <c r="U8" s="398">
        <v>324.82</v>
      </c>
      <c r="V8" s="398">
        <v>306</v>
      </c>
      <c r="W8" s="398">
        <v>285.63</v>
      </c>
      <c r="X8" s="398">
        <v>289.81</v>
      </c>
      <c r="Y8" s="16"/>
    </row>
    <row r="9" spans="1:25" s="17" customFormat="1" ht="18" customHeight="1">
      <c r="A9" s="13"/>
      <c r="B9" s="20" t="s">
        <v>27</v>
      </c>
      <c r="C9" s="19" t="s">
        <v>6</v>
      </c>
      <c r="D9" s="398">
        <v>21.56</v>
      </c>
      <c r="E9" s="398">
        <v>22.3</v>
      </c>
      <c r="F9" s="398">
        <v>23.02</v>
      </c>
      <c r="G9" s="398">
        <v>28.27</v>
      </c>
      <c r="H9" s="398">
        <v>32.4</v>
      </c>
      <c r="I9" s="398">
        <v>38.9</v>
      </c>
      <c r="J9" s="398">
        <v>34.99</v>
      </c>
      <c r="K9" s="398">
        <v>38.700000000000003</v>
      </c>
      <c r="L9" s="398">
        <v>39.69</v>
      </c>
      <c r="M9" s="398">
        <v>42.94</v>
      </c>
      <c r="N9" s="398">
        <v>43.38</v>
      </c>
      <c r="O9" s="398">
        <v>42.37</v>
      </c>
      <c r="P9" s="398">
        <v>45.06</v>
      </c>
      <c r="Q9" s="398">
        <v>48.44</v>
      </c>
      <c r="R9" s="398">
        <v>36.32</v>
      </c>
      <c r="S9" s="398">
        <v>39.28</v>
      </c>
      <c r="T9" s="398">
        <v>35.92</v>
      </c>
      <c r="U9" s="398">
        <v>22.15</v>
      </c>
      <c r="V9" s="398">
        <v>17.829999999999998</v>
      </c>
      <c r="W9" s="398">
        <v>15.74</v>
      </c>
      <c r="X9" s="398">
        <v>16.16</v>
      </c>
      <c r="Y9" s="16"/>
    </row>
    <row r="10" spans="1:25" s="17" customFormat="1" ht="18" customHeight="1">
      <c r="A10" s="13"/>
      <c r="B10" s="20" t="s">
        <v>28</v>
      </c>
      <c r="C10" s="19" t="s">
        <v>8</v>
      </c>
      <c r="D10" s="398">
        <v>1025.02</v>
      </c>
      <c r="E10" s="398">
        <v>1006.41</v>
      </c>
      <c r="F10" s="398">
        <v>1027.79</v>
      </c>
      <c r="G10" s="398">
        <v>1027.73</v>
      </c>
      <c r="H10" s="398">
        <v>1033.04</v>
      </c>
      <c r="I10" s="398">
        <v>1021.22</v>
      </c>
      <c r="J10" s="398">
        <v>1004.49</v>
      </c>
      <c r="K10" s="398">
        <v>1019.43</v>
      </c>
      <c r="L10" s="398">
        <v>1042.8599999999999</v>
      </c>
      <c r="M10" s="398">
        <v>1036.44</v>
      </c>
      <c r="N10" s="398">
        <v>1019.77</v>
      </c>
      <c r="O10" s="398">
        <v>982.66</v>
      </c>
      <c r="P10" s="398">
        <v>998.23</v>
      </c>
      <c r="Q10" s="398">
        <v>1030.79</v>
      </c>
      <c r="R10" s="398">
        <v>970.61</v>
      </c>
      <c r="S10" s="398">
        <v>954.84</v>
      </c>
      <c r="T10" s="398">
        <v>900.33</v>
      </c>
      <c r="U10" s="398">
        <v>821.27</v>
      </c>
      <c r="V10" s="398">
        <v>738.24</v>
      </c>
      <c r="W10" s="398">
        <v>723.67</v>
      </c>
      <c r="X10" s="398">
        <v>739.69</v>
      </c>
      <c r="Y10" s="16"/>
    </row>
    <row r="11" spans="1:25" s="30" customFormat="1" ht="30" customHeight="1">
      <c r="A11" s="29"/>
      <c r="B11" s="21" t="s">
        <v>29</v>
      </c>
      <c r="C11" s="22" t="s">
        <v>30</v>
      </c>
      <c r="D11" s="398">
        <v>103.87</v>
      </c>
      <c r="E11" s="398">
        <v>111.39</v>
      </c>
      <c r="F11" s="398">
        <v>116.47</v>
      </c>
      <c r="G11" s="398">
        <v>131.68</v>
      </c>
      <c r="H11" s="398">
        <v>129.9</v>
      </c>
      <c r="I11" s="398">
        <v>129.86000000000001</v>
      </c>
      <c r="J11" s="398">
        <v>158.06</v>
      </c>
      <c r="K11" s="398">
        <v>175.69</v>
      </c>
      <c r="L11" s="398">
        <v>186.62</v>
      </c>
      <c r="M11" s="398">
        <v>195.6</v>
      </c>
      <c r="N11" s="398">
        <v>190.18</v>
      </c>
      <c r="O11" s="398">
        <v>199.38</v>
      </c>
      <c r="P11" s="398">
        <v>218.6</v>
      </c>
      <c r="Q11" s="398">
        <v>225.3</v>
      </c>
      <c r="R11" s="398">
        <v>234.77</v>
      </c>
      <c r="S11" s="398">
        <v>240.15</v>
      </c>
      <c r="T11" s="398">
        <v>225.78</v>
      </c>
      <c r="U11" s="398">
        <v>218.13</v>
      </c>
      <c r="V11" s="398">
        <v>222.24</v>
      </c>
      <c r="W11" s="398">
        <v>220.98</v>
      </c>
      <c r="X11" s="398">
        <v>225.34</v>
      </c>
      <c r="Y11" s="24"/>
    </row>
    <row r="12" spans="1:25" s="30" customFormat="1" ht="30" customHeight="1">
      <c r="A12" s="29"/>
      <c r="B12" s="23" t="s">
        <v>31</v>
      </c>
      <c r="C12" s="22" t="s">
        <v>32</v>
      </c>
      <c r="D12" s="398">
        <v>37.6</v>
      </c>
      <c r="E12" s="398">
        <v>39.520000000000003</v>
      </c>
      <c r="F12" s="398">
        <v>35.82</v>
      </c>
      <c r="G12" s="398">
        <v>46.29</v>
      </c>
      <c r="H12" s="398">
        <v>60.98</v>
      </c>
      <c r="I12" s="398">
        <v>64.260000000000005</v>
      </c>
      <c r="J12" s="398">
        <v>74.16</v>
      </c>
      <c r="K12" s="398">
        <v>80.47</v>
      </c>
      <c r="L12" s="398">
        <v>86.19</v>
      </c>
      <c r="M12" s="398">
        <v>93.53</v>
      </c>
      <c r="N12" s="398">
        <v>95.19</v>
      </c>
      <c r="O12" s="398">
        <v>101.05</v>
      </c>
      <c r="P12" s="398">
        <v>107.92</v>
      </c>
      <c r="Q12" s="398">
        <v>86.34</v>
      </c>
      <c r="R12" s="398">
        <v>100.63</v>
      </c>
      <c r="S12" s="398">
        <v>112.18</v>
      </c>
      <c r="T12" s="398">
        <v>113.64</v>
      </c>
      <c r="U12" s="398">
        <v>109.43</v>
      </c>
      <c r="V12" s="398">
        <v>116.39</v>
      </c>
      <c r="W12" s="398">
        <v>116.55</v>
      </c>
      <c r="X12" s="398">
        <v>117</v>
      </c>
      <c r="Y12" s="24"/>
    </row>
    <row r="13" spans="1:25" s="17" customFormat="1" ht="18" customHeight="1">
      <c r="A13" s="13"/>
      <c r="B13" s="20" t="s">
        <v>33</v>
      </c>
      <c r="C13" s="19" t="s">
        <v>11</v>
      </c>
      <c r="D13" s="398">
        <v>1011.71</v>
      </c>
      <c r="E13" s="398">
        <v>1019.89</v>
      </c>
      <c r="F13" s="398">
        <v>993.04</v>
      </c>
      <c r="G13" s="398">
        <v>1002.86</v>
      </c>
      <c r="H13" s="398">
        <v>1000.2</v>
      </c>
      <c r="I13" s="398">
        <v>995.38</v>
      </c>
      <c r="J13" s="398">
        <v>1030.28</v>
      </c>
      <c r="K13" s="398">
        <v>1106.3399999999999</v>
      </c>
      <c r="L13" s="398">
        <v>1209.4100000000001</v>
      </c>
      <c r="M13" s="398">
        <v>1268.1099999999999</v>
      </c>
      <c r="N13" s="398">
        <v>1333.32</v>
      </c>
      <c r="O13" s="398">
        <v>1447.75</v>
      </c>
      <c r="P13" s="398">
        <v>1568.19</v>
      </c>
      <c r="Q13" s="398">
        <v>1596.61</v>
      </c>
      <c r="R13" s="398">
        <v>1299.05</v>
      </c>
      <c r="S13" s="398">
        <v>1193.1199999999999</v>
      </c>
      <c r="T13" s="398">
        <v>1076.26</v>
      </c>
      <c r="U13" s="398">
        <v>868.51</v>
      </c>
      <c r="V13" s="398">
        <v>581.94000000000005</v>
      </c>
      <c r="W13" s="398">
        <v>449.34</v>
      </c>
      <c r="X13" s="398">
        <v>425.6</v>
      </c>
      <c r="Y13" s="16"/>
    </row>
    <row r="14" spans="1:25" s="30" customFormat="1" ht="30" customHeight="1">
      <c r="A14" s="29"/>
      <c r="B14" s="25" t="s">
        <v>34</v>
      </c>
      <c r="C14" s="22" t="s">
        <v>35</v>
      </c>
      <c r="D14" s="398">
        <v>881.48</v>
      </c>
      <c r="E14" s="398">
        <v>888.87</v>
      </c>
      <c r="F14" s="398">
        <v>900.11</v>
      </c>
      <c r="G14" s="398">
        <v>1007.38</v>
      </c>
      <c r="H14" s="398">
        <v>1058.42</v>
      </c>
      <c r="I14" s="398">
        <v>1171.26</v>
      </c>
      <c r="J14" s="398">
        <v>1360.65</v>
      </c>
      <c r="K14" s="398">
        <v>1444.07</v>
      </c>
      <c r="L14" s="398">
        <v>1593.15</v>
      </c>
      <c r="M14" s="398">
        <v>1831.77</v>
      </c>
      <c r="N14" s="398">
        <v>1994.18</v>
      </c>
      <c r="O14" s="398">
        <v>2139.54</v>
      </c>
      <c r="P14" s="398">
        <v>2328.66</v>
      </c>
      <c r="Q14" s="398">
        <v>2415.7399999999998</v>
      </c>
      <c r="R14" s="398">
        <v>2351.84</v>
      </c>
      <c r="S14" s="398">
        <v>2375.1999999999998</v>
      </c>
      <c r="T14" s="398">
        <v>2363.67</v>
      </c>
      <c r="U14" s="398">
        <v>2250.0700000000002</v>
      </c>
      <c r="V14" s="398">
        <v>2113.4899999999998</v>
      </c>
      <c r="W14" s="398">
        <v>2115.86</v>
      </c>
      <c r="X14" s="398">
        <v>2149.2199999999998</v>
      </c>
      <c r="Y14" s="24"/>
    </row>
    <row r="15" spans="1:25" s="17" customFormat="1" ht="18" customHeight="1">
      <c r="A15" s="13"/>
      <c r="B15" s="20" t="s">
        <v>36</v>
      </c>
      <c r="C15" s="19" t="s">
        <v>37</v>
      </c>
      <c r="D15" s="398">
        <v>776.14</v>
      </c>
      <c r="E15" s="398">
        <v>769.49</v>
      </c>
      <c r="F15" s="398">
        <v>793.36</v>
      </c>
      <c r="G15" s="398">
        <v>828.2</v>
      </c>
      <c r="H15" s="398">
        <v>845.11</v>
      </c>
      <c r="I15" s="398">
        <v>939.22</v>
      </c>
      <c r="J15" s="398">
        <v>874.23</v>
      </c>
      <c r="K15" s="398">
        <v>875.02</v>
      </c>
      <c r="L15" s="398">
        <v>871.06</v>
      </c>
      <c r="M15" s="398">
        <v>897.2</v>
      </c>
      <c r="N15" s="398">
        <v>894.93</v>
      </c>
      <c r="O15" s="398">
        <v>986.59</v>
      </c>
      <c r="P15" s="398">
        <v>977.1</v>
      </c>
      <c r="Q15" s="398">
        <v>1070.1500000000001</v>
      </c>
      <c r="R15" s="398">
        <v>1017.18</v>
      </c>
      <c r="S15" s="398">
        <v>1072.8900000000001</v>
      </c>
      <c r="T15" s="398">
        <v>998.64</v>
      </c>
      <c r="U15" s="398">
        <v>928.7</v>
      </c>
      <c r="V15" s="398">
        <v>933.64</v>
      </c>
      <c r="W15" s="398">
        <v>869.81</v>
      </c>
      <c r="X15" s="398">
        <v>881.29</v>
      </c>
      <c r="Y15" s="16"/>
    </row>
    <row r="16" spans="1:25" s="30" customFormat="1" ht="30" customHeight="1">
      <c r="A16" s="29"/>
      <c r="B16" s="25" t="s">
        <v>38</v>
      </c>
      <c r="C16" s="22" t="s">
        <v>39</v>
      </c>
      <c r="D16" s="398">
        <v>803.14</v>
      </c>
      <c r="E16" s="398">
        <v>781.39</v>
      </c>
      <c r="F16" s="398">
        <v>826.3</v>
      </c>
      <c r="G16" s="398">
        <v>873.01</v>
      </c>
      <c r="H16" s="398">
        <v>946.55</v>
      </c>
      <c r="I16" s="398">
        <v>1022</v>
      </c>
      <c r="J16" s="398">
        <v>1034.18</v>
      </c>
      <c r="K16" s="398">
        <v>954.04</v>
      </c>
      <c r="L16" s="398">
        <v>901.02</v>
      </c>
      <c r="M16" s="398">
        <v>879.56</v>
      </c>
      <c r="N16" s="398">
        <v>884.56</v>
      </c>
      <c r="O16" s="398">
        <v>914.83</v>
      </c>
      <c r="P16" s="398">
        <v>945.14</v>
      </c>
      <c r="Q16" s="398">
        <v>913.39</v>
      </c>
      <c r="R16" s="398">
        <v>858.18</v>
      </c>
      <c r="S16" s="398">
        <v>886.77</v>
      </c>
      <c r="T16" s="398">
        <v>950.11</v>
      </c>
      <c r="U16" s="398">
        <v>972.78</v>
      </c>
      <c r="V16" s="398">
        <v>901.03</v>
      </c>
      <c r="W16" s="398">
        <v>933.11</v>
      </c>
      <c r="X16" s="398">
        <v>980.96</v>
      </c>
      <c r="Y16" s="24"/>
    </row>
    <row r="17" spans="1:25" s="17" customFormat="1" ht="18" customHeight="1">
      <c r="A17" s="13"/>
      <c r="B17" s="20" t="s">
        <v>40</v>
      </c>
      <c r="C17" s="19" t="s">
        <v>41</v>
      </c>
      <c r="D17" s="398">
        <v>153.32</v>
      </c>
      <c r="E17" s="398">
        <v>175.21</v>
      </c>
      <c r="F17" s="398">
        <v>196.71</v>
      </c>
      <c r="G17" s="398">
        <v>239.73</v>
      </c>
      <c r="H17" s="398">
        <v>277.95</v>
      </c>
      <c r="I17" s="398">
        <v>325.08</v>
      </c>
      <c r="J17" s="398">
        <v>361.7</v>
      </c>
      <c r="K17" s="398">
        <v>396.04</v>
      </c>
      <c r="L17" s="398">
        <v>403.81</v>
      </c>
      <c r="M17" s="398">
        <v>508.11</v>
      </c>
      <c r="N17" s="398">
        <v>552.08000000000004</v>
      </c>
      <c r="O17" s="398">
        <v>521.54</v>
      </c>
      <c r="P17" s="398">
        <v>577.07000000000005</v>
      </c>
      <c r="Q17" s="398">
        <v>598.84</v>
      </c>
      <c r="R17" s="398">
        <v>574</v>
      </c>
      <c r="S17" s="398">
        <v>597.38</v>
      </c>
      <c r="T17" s="398">
        <v>617.62</v>
      </c>
      <c r="U17" s="398">
        <v>627.07000000000005</v>
      </c>
      <c r="V17" s="398">
        <v>659.31</v>
      </c>
      <c r="W17" s="398">
        <v>615.79999999999995</v>
      </c>
      <c r="X17" s="398">
        <v>628.39</v>
      </c>
      <c r="Y17" s="16"/>
    </row>
    <row r="18" spans="1:25" s="17" customFormat="1" ht="18" customHeight="1">
      <c r="A18" s="13"/>
      <c r="B18" s="20" t="s">
        <v>42</v>
      </c>
      <c r="C18" s="26" t="s">
        <v>43</v>
      </c>
      <c r="D18" s="398">
        <v>350.24</v>
      </c>
      <c r="E18" s="398">
        <v>378.12</v>
      </c>
      <c r="F18" s="398">
        <v>425.91</v>
      </c>
      <c r="G18" s="398">
        <v>493</v>
      </c>
      <c r="H18" s="398">
        <v>582.37</v>
      </c>
      <c r="I18" s="398">
        <v>677.53</v>
      </c>
      <c r="J18" s="398">
        <v>712.16</v>
      </c>
      <c r="K18" s="398">
        <v>723.01</v>
      </c>
      <c r="L18" s="398">
        <v>688.62</v>
      </c>
      <c r="M18" s="398">
        <v>719.05</v>
      </c>
      <c r="N18" s="398">
        <v>796.74</v>
      </c>
      <c r="O18" s="398">
        <v>892.96</v>
      </c>
      <c r="P18" s="398">
        <v>991.99</v>
      </c>
      <c r="Q18" s="398">
        <v>1058.46</v>
      </c>
      <c r="R18" s="398">
        <v>1126.76</v>
      </c>
      <c r="S18" s="398">
        <v>1169.29</v>
      </c>
      <c r="T18" s="398">
        <v>1190.53</v>
      </c>
      <c r="U18" s="398">
        <v>1194.21</v>
      </c>
      <c r="V18" s="398">
        <v>1120.23</v>
      </c>
      <c r="W18" s="398">
        <v>1001.13</v>
      </c>
      <c r="X18" s="398">
        <v>1026.0999999999999</v>
      </c>
      <c r="Y18" s="16"/>
    </row>
    <row r="19" spans="1:25" s="17" customFormat="1" ht="18" customHeight="1">
      <c r="A19" s="13"/>
      <c r="B19" s="20" t="s">
        <v>44</v>
      </c>
      <c r="C19" s="19" t="s">
        <v>45</v>
      </c>
      <c r="D19" s="398">
        <v>945.57</v>
      </c>
      <c r="E19" s="398">
        <v>969.81</v>
      </c>
      <c r="F19" s="398">
        <v>992.85</v>
      </c>
      <c r="G19" s="398">
        <v>1025.0899999999999</v>
      </c>
      <c r="H19" s="398">
        <v>1043.8399999999999</v>
      </c>
      <c r="I19" s="398">
        <v>1086.24</v>
      </c>
      <c r="J19" s="398">
        <v>1117.71</v>
      </c>
      <c r="K19" s="398">
        <v>1150.5999999999999</v>
      </c>
      <c r="L19" s="398">
        <v>1195.28</v>
      </c>
      <c r="M19" s="398">
        <v>1242.6300000000001</v>
      </c>
      <c r="N19" s="398">
        <v>1286.3499999999999</v>
      </c>
      <c r="O19" s="398">
        <v>1343.28</v>
      </c>
      <c r="P19" s="398">
        <v>1397.51</v>
      </c>
      <c r="Q19" s="398">
        <v>1446.36</v>
      </c>
      <c r="R19" s="398">
        <v>1497.41</v>
      </c>
      <c r="S19" s="398">
        <v>1539.33</v>
      </c>
      <c r="T19" s="398">
        <v>1563.06</v>
      </c>
      <c r="U19" s="398">
        <v>1582.32</v>
      </c>
      <c r="V19" s="398">
        <v>1554.22</v>
      </c>
      <c r="W19" s="398">
        <v>1552.57</v>
      </c>
      <c r="X19" s="398">
        <v>1559.81</v>
      </c>
      <c r="Y19" s="16"/>
    </row>
    <row r="20" spans="1:25" s="17" customFormat="1" ht="18" customHeight="1">
      <c r="A20" s="13"/>
      <c r="B20" s="20" t="s">
        <v>46</v>
      </c>
      <c r="C20" s="19" t="s">
        <v>47</v>
      </c>
      <c r="D20" s="398">
        <v>459.77</v>
      </c>
      <c r="E20" s="398">
        <v>477.17</v>
      </c>
      <c r="F20" s="398">
        <v>495.53</v>
      </c>
      <c r="G20" s="398">
        <v>538.04999999999995</v>
      </c>
      <c r="H20" s="398">
        <v>569</v>
      </c>
      <c r="I20" s="398">
        <v>585.23</v>
      </c>
      <c r="J20" s="398">
        <v>648.05999999999995</v>
      </c>
      <c r="K20" s="398">
        <v>689.99</v>
      </c>
      <c r="L20" s="398">
        <v>679.13</v>
      </c>
      <c r="M20" s="398">
        <v>683.4</v>
      </c>
      <c r="N20" s="398">
        <v>702.71</v>
      </c>
      <c r="O20" s="398">
        <v>740.73</v>
      </c>
      <c r="P20" s="398">
        <v>812.94</v>
      </c>
      <c r="Q20" s="398">
        <v>876.14</v>
      </c>
      <c r="R20" s="398">
        <v>846.98</v>
      </c>
      <c r="S20" s="398">
        <v>905.93</v>
      </c>
      <c r="T20" s="398">
        <v>984.16</v>
      </c>
      <c r="U20" s="398">
        <v>1043.22</v>
      </c>
      <c r="V20" s="398">
        <v>976.88</v>
      </c>
      <c r="W20" s="398">
        <v>1005.08</v>
      </c>
      <c r="X20" s="398">
        <v>1049.94</v>
      </c>
      <c r="Y20" s="16"/>
    </row>
    <row r="21" spans="1:25" s="17" customFormat="1" ht="18" customHeight="1">
      <c r="A21" s="13"/>
      <c r="B21" s="20" t="s">
        <v>48</v>
      </c>
      <c r="C21" s="19" t="s">
        <v>49</v>
      </c>
      <c r="D21" s="398">
        <v>87.62</v>
      </c>
      <c r="E21" s="398">
        <v>95.5</v>
      </c>
      <c r="F21" s="398">
        <v>101.92</v>
      </c>
      <c r="G21" s="398">
        <v>110.26</v>
      </c>
      <c r="H21" s="398">
        <v>120.76</v>
      </c>
      <c r="I21" s="398">
        <v>149.51</v>
      </c>
      <c r="J21" s="398">
        <v>154.88</v>
      </c>
      <c r="K21" s="398">
        <v>151.41999999999999</v>
      </c>
      <c r="L21" s="398">
        <v>157.91999999999999</v>
      </c>
      <c r="M21" s="398">
        <v>143.79</v>
      </c>
      <c r="N21" s="398">
        <v>154.04</v>
      </c>
      <c r="O21" s="398">
        <v>169.01</v>
      </c>
      <c r="P21" s="398">
        <v>177.16</v>
      </c>
      <c r="Q21" s="398">
        <v>172.95</v>
      </c>
      <c r="R21" s="398">
        <v>168.35</v>
      </c>
      <c r="S21" s="398">
        <v>170.03</v>
      </c>
      <c r="T21" s="398">
        <v>167.35</v>
      </c>
      <c r="U21" s="398">
        <v>176</v>
      </c>
      <c r="V21" s="398">
        <v>162.93</v>
      </c>
      <c r="W21" s="398">
        <v>158.24</v>
      </c>
      <c r="X21" s="398">
        <v>168.1</v>
      </c>
      <c r="Y21" s="16"/>
    </row>
    <row r="22" spans="1:25" s="17" customFormat="1" ht="18" customHeight="1">
      <c r="A22" s="13"/>
      <c r="B22" s="20" t="s">
        <v>50</v>
      </c>
      <c r="C22" s="19" t="s">
        <v>51</v>
      </c>
      <c r="D22" s="398">
        <v>1004.88</v>
      </c>
      <c r="E22" s="398">
        <v>1030.0899999999999</v>
      </c>
      <c r="F22" s="398">
        <v>1053.69</v>
      </c>
      <c r="G22" s="398">
        <v>1075.02</v>
      </c>
      <c r="H22" s="398">
        <v>1125.93</v>
      </c>
      <c r="I22" s="398">
        <v>1152.32</v>
      </c>
      <c r="J22" s="398">
        <v>1160.82</v>
      </c>
      <c r="K22" s="398">
        <v>1209.22</v>
      </c>
      <c r="L22" s="398">
        <v>1308.68</v>
      </c>
      <c r="M22" s="398">
        <v>1359.86</v>
      </c>
      <c r="N22" s="398">
        <v>1398.09</v>
      </c>
      <c r="O22" s="398">
        <v>1445.35</v>
      </c>
      <c r="P22" s="398">
        <v>1451.66</v>
      </c>
      <c r="Q22" s="398">
        <v>1478.24</v>
      </c>
      <c r="R22" s="398">
        <v>1571.62</v>
      </c>
      <c r="S22" s="398">
        <v>1526.86</v>
      </c>
      <c r="T22" s="398">
        <v>1564.08</v>
      </c>
      <c r="U22" s="398">
        <v>1586.09</v>
      </c>
      <c r="V22" s="398">
        <v>1496.8</v>
      </c>
      <c r="W22" s="398">
        <v>1475.32</v>
      </c>
      <c r="X22" s="398">
        <v>1464.21</v>
      </c>
      <c r="Y22" s="16"/>
    </row>
    <row r="23" spans="1:25" s="17" customFormat="1" ht="18" customHeight="1">
      <c r="A23" s="13"/>
      <c r="B23" s="20" t="s">
        <v>52</v>
      </c>
      <c r="C23" s="19" t="s">
        <v>19</v>
      </c>
      <c r="D23" s="398">
        <v>520.54</v>
      </c>
      <c r="E23" s="398">
        <v>539.55999999999995</v>
      </c>
      <c r="F23" s="398">
        <v>561.61</v>
      </c>
      <c r="G23" s="398">
        <v>577.88</v>
      </c>
      <c r="H23" s="398">
        <v>591.85</v>
      </c>
      <c r="I23" s="398">
        <v>613.24</v>
      </c>
      <c r="J23" s="398">
        <v>629.59</v>
      </c>
      <c r="K23" s="398">
        <v>657.51</v>
      </c>
      <c r="L23" s="398">
        <v>686.32</v>
      </c>
      <c r="M23" s="398">
        <v>694.12</v>
      </c>
      <c r="N23" s="398">
        <v>710.62</v>
      </c>
      <c r="O23" s="398">
        <v>731.42</v>
      </c>
      <c r="P23" s="398">
        <v>748.14</v>
      </c>
      <c r="Q23" s="398">
        <v>801.6</v>
      </c>
      <c r="R23" s="398">
        <v>839.06</v>
      </c>
      <c r="S23" s="398">
        <v>855.83</v>
      </c>
      <c r="T23" s="398">
        <v>873.5</v>
      </c>
      <c r="U23" s="398">
        <v>882.86</v>
      </c>
      <c r="V23" s="398">
        <v>877.39</v>
      </c>
      <c r="W23" s="398">
        <v>873.45</v>
      </c>
      <c r="X23" s="398">
        <v>896.32</v>
      </c>
      <c r="Y23" s="16"/>
    </row>
    <row r="24" spans="1:25" s="30" customFormat="1" ht="30" customHeight="1">
      <c r="A24" s="29"/>
      <c r="B24" s="25" t="s">
        <v>53</v>
      </c>
      <c r="C24" s="22" t="s">
        <v>54</v>
      </c>
      <c r="D24" s="398">
        <v>348.73</v>
      </c>
      <c r="E24" s="398">
        <v>360.48</v>
      </c>
      <c r="F24" s="398">
        <v>369.49</v>
      </c>
      <c r="G24" s="398">
        <v>382.8</v>
      </c>
      <c r="H24" s="398">
        <v>391.35</v>
      </c>
      <c r="I24" s="398">
        <v>403.31</v>
      </c>
      <c r="J24" s="398">
        <v>410.43</v>
      </c>
      <c r="K24" s="398">
        <v>423.63</v>
      </c>
      <c r="L24" s="398">
        <v>437.25</v>
      </c>
      <c r="M24" s="398">
        <v>443.55</v>
      </c>
      <c r="N24" s="398">
        <v>452.94</v>
      </c>
      <c r="O24" s="398">
        <v>466.41</v>
      </c>
      <c r="P24" s="398">
        <v>476.06</v>
      </c>
      <c r="Q24" s="398">
        <v>511.59</v>
      </c>
      <c r="R24" s="398">
        <v>518.41999999999996</v>
      </c>
      <c r="S24" s="398">
        <v>528.22</v>
      </c>
      <c r="T24" s="398">
        <v>539.91</v>
      </c>
      <c r="U24" s="398">
        <v>542.97</v>
      </c>
      <c r="V24" s="398">
        <v>543.62</v>
      </c>
      <c r="W24" s="398">
        <v>545.02</v>
      </c>
      <c r="X24" s="398">
        <v>558.12</v>
      </c>
      <c r="Y24" s="24"/>
    </row>
    <row r="25" spans="1:25" s="17" customFormat="1" ht="18" customHeight="1">
      <c r="A25" s="13"/>
      <c r="B25" s="20" t="s">
        <v>55</v>
      </c>
      <c r="C25" s="19" t="s">
        <v>56</v>
      </c>
      <c r="D25" s="398">
        <v>100.45</v>
      </c>
      <c r="E25" s="398">
        <v>106.72</v>
      </c>
      <c r="F25" s="398">
        <v>124.13</v>
      </c>
      <c r="G25" s="398">
        <v>130.09</v>
      </c>
      <c r="H25" s="398">
        <v>129.19999999999999</v>
      </c>
      <c r="I25" s="398">
        <v>142.24</v>
      </c>
      <c r="J25" s="398">
        <v>153.21</v>
      </c>
      <c r="K25" s="398">
        <v>163.63</v>
      </c>
      <c r="L25" s="398">
        <v>160.22999999999999</v>
      </c>
      <c r="M25" s="398">
        <v>157.25</v>
      </c>
      <c r="N25" s="398">
        <v>162.30000000000001</v>
      </c>
      <c r="O25" s="398">
        <v>167.08</v>
      </c>
      <c r="P25" s="398">
        <v>178.29</v>
      </c>
      <c r="Q25" s="398">
        <v>178.25</v>
      </c>
      <c r="R25" s="398">
        <v>185.18</v>
      </c>
      <c r="S25" s="398">
        <v>199.91</v>
      </c>
      <c r="T25" s="398">
        <v>227.28</v>
      </c>
      <c r="U25" s="398">
        <v>216.14</v>
      </c>
      <c r="V25" s="398">
        <v>185.96</v>
      </c>
      <c r="W25" s="398">
        <v>186.83</v>
      </c>
      <c r="X25" s="398">
        <v>187.1</v>
      </c>
      <c r="Y25" s="16"/>
    </row>
    <row r="26" spans="1:25" s="17" customFormat="1" ht="18" customHeight="1">
      <c r="A26" s="13"/>
      <c r="B26" s="20" t="s">
        <v>57</v>
      </c>
      <c r="C26" s="19" t="s">
        <v>58</v>
      </c>
      <c r="D26" s="398">
        <v>196.1</v>
      </c>
      <c r="E26" s="398">
        <v>202.71</v>
      </c>
      <c r="F26" s="398">
        <v>210.76</v>
      </c>
      <c r="G26" s="398">
        <v>191.84</v>
      </c>
      <c r="H26" s="398">
        <v>193.18</v>
      </c>
      <c r="I26" s="398">
        <v>209.13</v>
      </c>
      <c r="J26" s="398">
        <v>203.01</v>
      </c>
      <c r="K26" s="398">
        <v>203.31</v>
      </c>
      <c r="L26" s="398">
        <v>211.01</v>
      </c>
      <c r="M26" s="398">
        <v>224.15</v>
      </c>
      <c r="N26" s="398">
        <v>227.44</v>
      </c>
      <c r="O26" s="398">
        <v>232.89</v>
      </c>
      <c r="P26" s="398">
        <v>235.14</v>
      </c>
      <c r="Q26" s="398">
        <v>281.67</v>
      </c>
      <c r="R26" s="398">
        <v>259.14999999999998</v>
      </c>
      <c r="S26" s="398">
        <v>249.16</v>
      </c>
      <c r="T26" s="398">
        <v>244.34</v>
      </c>
      <c r="U26" s="398">
        <v>239.15</v>
      </c>
      <c r="V26" s="398">
        <v>230.63</v>
      </c>
      <c r="W26" s="398">
        <v>231.33</v>
      </c>
      <c r="X26" s="398">
        <v>231.22</v>
      </c>
      <c r="Y26" s="16"/>
    </row>
    <row r="27" spans="1:25" s="17" customFormat="1" ht="18" customHeight="1">
      <c r="A27" s="13"/>
      <c r="B27" s="20" t="s">
        <v>59</v>
      </c>
      <c r="C27" s="19" t="s">
        <v>60</v>
      </c>
      <c r="D27" s="398">
        <v>24.36</v>
      </c>
      <c r="E27" s="398">
        <v>30.59</v>
      </c>
      <c r="F27" s="398">
        <v>33.479999999999997</v>
      </c>
      <c r="G27" s="398">
        <v>37.26</v>
      </c>
      <c r="H27" s="398">
        <v>41.02</v>
      </c>
      <c r="I27" s="398">
        <v>47.05</v>
      </c>
      <c r="J27" s="398">
        <v>56.78</v>
      </c>
      <c r="K27" s="398">
        <v>64.760000000000005</v>
      </c>
      <c r="L27" s="398">
        <v>75.14</v>
      </c>
      <c r="M27" s="398">
        <v>87.43</v>
      </c>
      <c r="N27" s="398">
        <v>96.65</v>
      </c>
      <c r="O27" s="398">
        <v>102.11</v>
      </c>
      <c r="P27" s="398">
        <v>107</v>
      </c>
      <c r="Q27" s="398">
        <v>122.41</v>
      </c>
      <c r="R27" s="398">
        <v>140.09</v>
      </c>
      <c r="S27" s="398">
        <v>154.52000000000001</v>
      </c>
      <c r="T27" s="398">
        <v>164.03</v>
      </c>
      <c r="U27" s="398">
        <v>157.69999999999999</v>
      </c>
      <c r="V27" s="398">
        <v>136.93</v>
      </c>
      <c r="W27" s="398">
        <v>121.33</v>
      </c>
      <c r="X27" s="398">
        <v>116.43</v>
      </c>
      <c r="Y27" s="16"/>
    </row>
    <row r="28" spans="1:25" s="17" customFormat="1" ht="12.75">
      <c r="A28" s="13"/>
      <c r="B28" s="1"/>
      <c r="C28" s="19"/>
      <c r="D28" s="19"/>
      <c r="E28" s="400"/>
      <c r="F28" s="400"/>
      <c r="G28" s="400"/>
      <c r="H28" s="400"/>
      <c r="I28" s="400"/>
      <c r="J28" s="400"/>
      <c r="K28" s="400"/>
      <c r="L28" s="400"/>
      <c r="M28" s="400"/>
      <c r="N28" s="400"/>
      <c r="O28" s="400"/>
      <c r="P28" s="400"/>
      <c r="Q28" s="400"/>
      <c r="R28" s="400"/>
      <c r="S28" s="400"/>
      <c r="T28" s="400"/>
      <c r="U28" s="400"/>
      <c r="V28" s="400"/>
      <c r="W28" s="400"/>
      <c r="X28" s="400"/>
      <c r="Y28" s="16"/>
    </row>
    <row r="29" spans="1:25" s="17" customFormat="1" ht="18" customHeight="1">
      <c r="A29" s="13"/>
      <c r="B29" s="14" t="s">
        <v>62</v>
      </c>
      <c r="C29" s="14"/>
      <c r="D29" s="400">
        <v>9231.7479999999996</v>
      </c>
      <c r="E29" s="400">
        <v>9379.77</v>
      </c>
      <c r="F29" s="400">
        <v>9606.56</v>
      </c>
      <c r="G29" s="400">
        <v>10095.879999999999</v>
      </c>
      <c r="H29" s="400">
        <v>10568.72</v>
      </c>
      <c r="I29" s="400">
        <v>11148.63</v>
      </c>
      <c r="J29" s="400">
        <v>11553.19</v>
      </c>
      <c r="K29" s="400">
        <v>11923.16</v>
      </c>
      <c r="L29" s="400">
        <v>12285.9</v>
      </c>
      <c r="M29" s="400">
        <v>12865.92</v>
      </c>
      <c r="N29" s="400">
        <v>13350.24</v>
      </c>
      <c r="O29" s="400">
        <v>13943.28</v>
      </c>
      <c r="P29" s="400">
        <v>14646.33</v>
      </c>
      <c r="Q29" s="400">
        <v>15198.11</v>
      </c>
      <c r="R29" s="400">
        <v>14879.745000000001</v>
      </c>
      <c r="S29" s="400">
        <v>15079.79</v>
      </c>
      <c r="T29" s="400">
        <v>15126.98</v>
      </c>
      <c r="U29" s="400">
        <v>14763.61</v>
      </c>
      <c r="V29" s="400">
        <v>13875.7</v>
      </c>
      <c r="W29" s="400">
        <v>13496.79</v>
      </c>
      <c r="X29" s="400">
        <v>13710.8</v>
      </c>
      <c r="Y29" s="16"/>
    </row>
    <row r="30" spans="1:25" s="17" customFormat="1" ht="12.75">
      <c r="A30" s="13"/>
      <c r="B30" s="9"/>
      <c r="C30" s="31"/>
      <c r="D30" s="31"/>
      <c r="E30" s="400"/>
      <c r="F30" s="400"/>
      <c r="G30" s="400"/>
      <c r="H30" s="400"/>
      <c r="I30" s="400"/>
      <c r="J30" s="400"/>
      <c r="K30" s="400"/>
      <c r="L30" s="400"/>
      <c r="M30" s="400"/>
      <c r="N30" s="400"/>
      <c r="O30" s="400"/>
      <c r="P30" s="400"/>
      <c r="Q30" s="400"/>
      <c r="R30" s="400"/>
      <c r="S30" s="400"/>
      <c r="T30" s="400"/>
      <c r="U30" s="400"/>
      <c r="V30" s="400"/>
      <c r="W30" s="400"/>
      <c r="X30" s="400"/>
      <c r="Y30" s="16"/>
    </row>
    <row r="31" spans="1:25" s="17" customFormat="1" ht="18" customHeight="1">
      <c r="A31" s="13"/>
      <c r="B31" s="32" t="s">
        <v>81</v>
      </c>
      <c r="C31" s="31"/>
      <c r="D31" s="398">
        <v>958.99</v>
      </c>
      <c r="E31" s="398">
        <v>975.49</v>
      </c>
      <c r="F31" s="398">
        <v>996.38</v>
      </c>
      <c r="G31" s="398">
        <v>1043</v>
      </c>
      <c r="H31" s="398">
        <v>1094.1600000000001</v>
      </c>
      <c r="I31" s="398">
        <v>1181.73</v>
      </c>
      <c r="J31" s="398">
        <v>1219.55</v>
      </c>
      <c r="K31" s="398">
        <v>1262.5899999999999</v>
      </c>
      <c r="L31" s="398">
        <v>1270.2</v>
      </c>
      <c r="M31" s="398">
        <v>1314.06</v>
      </c>
      <c r="N31" s="398">
        <v>1380.34</v>
      </c>
      <c r="O31" s="398">
        <v>1453.42</v>
      </c>
      <c r="P31" s="398">
        <v>1510.04</v>
      </c>
      <c r="Q31" s="398">
        <v>1548.42</v>
      </c>
      <c r="R31" s="398">
        <v>1527.01</v>
      </c>
      <c r="S31" s="398">
        <v>1550.82</v>
      </c>
      <c r="T31" s="398">
        <v>1570.87</v>
      </c>
      <c r="U31" s="398">
        <v>1525.44</v>
      </c>
      <c r="V31" s="398">
        <v>1445.93</v>
      </c>
      <c r="W31" s="398">
        <v>1442.23</v>
      </c>
      <c r="X31" s="398">
        <v>1465.2</v>
      </c>
      <c r="Y31" s="16"/>
    </row>
    <row r="32" spans="1:25" s="17" customFormat="1" ht="12.75">
      <c r="A32" s="13"/>
      <c r="B32" s="9"/>
      <c r="C32" s="9"/>
      <c r="D32" s="9"/>
      <c r="E32" s="400"/>
      <c r="F32" s="400"/>
      <c r="G32" s="400"/>
      <c r="H32" s="400"/>
      <c r="I32" s="400"/>
      <c r="J32" s="400"/>
      <c r="K32" s="400"/>
      <c r="L32" s="400"/>
      <c r="M32" s="400"/>
      <c r="N32" s="400"/>
      <c r="O32" s="400"/>
      <c r="P32" s="400"/>
      <c r="Q32" s="400"/>
      <c r="R32" s="400"/>
      <c r="S32" s="400"/>
      <c r="T32" s="400"/>
      <c r="U32" s="400"/>
      <c r="V32" s="400"/>
      <c r="W32" s="400"/>
      <c r="X32" s="400"/>
      <c r="Y32" s="16"/>
    </row>
    <row r="33" spans="1:25" s="17" customFormat="1" ht="18" customHeight="1">
      <c r="A33" s="13"/>
      <c r="B33" s="7" t="s">
        <v>63</v>
      </c>
      <c r="C33" s="14"/>
      <c r="D33" s="397">
        <v>10190.74</v>
      </c>
      <c r="E33" s="397">
        <v>10355.25</v>
      </c>
      <c r="F33" s="397">
        <v>10602.94</v>
      </c>
      <c r="G33" s="397">
        <v>11138.8801</v>
      </c>
      <c r="H33" s="400">
        <v>11662.88</v>
      </c>
      <c r="I33" s="400">
        <v>12330.36</v>
      </c>
      <c r="J33" s="400">
        <v>12772.74</v>
      </c>
      <c r="K33" s="400">
        <v>13185.748</v>
      </c>
      <c r="L33" s="400">
        <v>13556.11</v>
      </c>
      <c r="M33" s="400">
        <v>14179.977000000001</v>
      </c>
      <c r="N33" s="400">
        <v>14730.58</v>
      </c>
      <c r="O33" s="400">
        <v>15396.7</v>
      </c>
      <c r="P33" s="400">
        <v>16156.38</v>
      </c>
      <c r="Q33" s="400">
        <v>16746.54</v>
      </c>
      <c r="R33" s="400">
        <v>16406.759999999998</v>
      </c>
      <c r="S33" s="400">
        <v>16630.61</v>
      </c>
      <c r="T33" s="400">
        <v>16697.849999999999</v>
      </c>
      <c r="U33" s="400">
        <v>16289.047</v>
      </c>
      <c r="V33" s="400">
        <v>15321.63</v>
      </c>
      <c r="W33" s="400">
        <v>14939.02</v>
      </c>
      <c r="X33" s="400">
        <v>15176</v>
      </c>
      <c r="Y33" s="16"/>
    </row>
    <row r="34" spans="1:25" s="17" customFormat="1" ht="12.75">
      <c r="A34" s="13"/>
      <c r="B34" s="27"/>
      <c r="C34" s="28"/>
      <c r="D34" s="28"/>
      <c r="E34" s="28"/>
      <c r="F34" s="28"/>
      <c r="G34" s="28"/>
      <c r="H34" s="33"/>
      <c r="I34" s="33"/>
      <c r="J34" s="33"/>
      <c r="K34" s="33"/>
      <c r="L34" s="33"/>
      <c r="M34" s="33"/>
      <c r="N34" s="33"/>
      <c r="O34" s="33"/>
      <c r="P34" s="33"/>
      <c r="Q34" s="33"/>
      <c r="R34" s="33"/>
      <c r="S34" s="33"/>
      <c r="T34" s="33"/>
      <c r="U34" s="33"/>
      <c r="V34" s="33"/>
      <c r="W34" s="33"/>
      <c r="X34" s="15"/>
      <c r="Y34" s="16"/>
    </row>
    <row r="35" spans="1:25" s="17" customFormat="1" ht="12.75">
      <c r="A35" s="13"/>
      <c r="B35" s="27"/>
      <c r="C35" s="28"/>
      <c r="D35" s="28"/>
      <c r="E35" s="28"/>
      <c r="F35" s="28"/>
      <c r="G35" s="28"/>
      <c r="H35" s="33"/>
      <c r="I35" s="33"/>
      <c r="J35" s="33"/>
      <c r="K35" s="33"/>
      <c r="L35" s="33"/>
      <c r="M35" s="33"/>
      <c r="N35" s="33"/>
      <c r="O35" s="33"/>
      <c r="P35" s="33"/>
      <c r="Q35" s="33"/>
      <c r="R35" s="33"/>
      <c r="S35" s="33"/>
      <c r="T35" s="33"/>
      <c r="U35" s="33"/>
      <c r="V35" s="33"/>
      <c r="W35" s="33"/>
      <c r="X35" s="15"/>
      <c r="Y35" s="16"/>
    </row>
    <row r="36" spans="1:25" s="402" customFormat="1" ht="12.75">
      <c r="A36" s="401"/>
      <c r="B36" s="579" t="s">
        <v>24</v>
      </c>
      <c r="C36" s="580"/>
      <c r="D36" s="580"/>
      <c r="E36" s="580"/>
      <c r="F36" s="580"/>
      <c r="G36" s="580"/>
      <c r="H36" s="580"/>
      <c r="I36" s="580"/>
      <c r="J36" s="580"/>
      <c r="K36" s="581"/>
      <c r="L36" s="581"/>
      <c r="M36" s="580"/>
      <c r="N36" s="580"/>
      <c r="O36" s="580"/>
      <c r="P36" s="580"/>
      <c r="Q36" s="580"/>
      <c r="R36" s="580"/>
      <c r="S36" s="580"/>
      <c r="T36" s="582"/>
      <c r="U36" s="583"/>
      <c r="V36" s="583"/>
      <c r="W36" s="403"/>
      <c r="X36" s="528"/>
    </row>
    <row r="37" spans="1:25" s="402" customFormat="1" ht="12.75">
      <c r="A37" s="401"/>
      <c r="B37" s="584" t="s">
        <v>721</v>
      </c>
      <c r="C37" s="580"/>
      <c r="D37" s="580"/>
      <c r="E37" s="580"/>
      <c r="F37" s="580"/>
      <c r="G37" s="580"/>
      <c r="H37" s="580"/>
      <c r="I37" s="580"/>
      <c r="J37" s="580"/>
      <c r="K37" s="581"/>
      <c r="L37" s="581"/>
      <c r="M37" s="580"/>
      <c r="N37" s="580"/>
      <c r="O37" s="580"/>
      <c r="P37" s="580"/>
      <c r="Q37" s="580"/>
      <c r="R37" s="580"/>
      <c r="S37" s="580"/>
      <c r="T37" s="582"/>
      <c r="U37" s="583"/>
      <c r="V37" s="583"/>
      <c r="W37" s="404"/>
      <c r="X37" s="528"/>
    </row>
    <row r="38" spans="1:25" s="408" customFormat="1" ht="12.75" customHeight="1">
      <c r="A38" s="407"/>
      <c r="B38" s="637" t="s">
        <v>719</v>
      </c>
      <c r="C38" s="632"/>
      <c r="D38" s="633"/>
      <c r="E38" s="633"/>
      <c r="F38" s="633"/>
      <c r="G38" s="638"/>
      <c r="H38" s="632"/>
      <c r="I38" s="632"/>
      <c r="J38" s="632"/>
      <c r="K38" s="632"/>
      <c r="L38" s="632"/>
      <c r="M38" s="632"/>
      <c r="N38" s="632"/>
      <c r="O38" s="635"/>
      <c r="P38" s="635"/>
      <c r="Q38" s="632"/>
      <c r="R38" s="632"/>
      <c r="S38" s="632"/>
      <c r="T38" s="632"/>
      <c r="U38" s="632"/>
      <c r="V38" s="632"/>
      <c r="W38" s="632"/>
      <c r="X38" s="732"/>
    </row>
    <row r="39" spans="1:25" s="408" customFormat="1" ht="12.75" customHeight="1">
      <c r="A39" s="407"/>
      <c r="B39" s="840" t="s">
        <v>720</v>
      </c>
      <c r="C39" s="840"/>
      <c r="D39" s="840"/>
      <c r="E39" s="840"/>
      <c r="F39" s="840"/>
      <c r="G39" s="840"/>
      <c r="H39" s="840"/>
      <c r="I39" s="840"/>
      <c r="J39" s="840"/>
      <c r="K39" s="840"/>
      <c r="L39" s="840"/>
      <c r="M39" s="840"/>
      <c r="N39" s="840"/>
      <c r="O39" s="840"/>
      <c r="P39" s="840"/>
      <c r="Q39" s="840"/>
      <c r="R39" s="840"/>
      <c r="S39" s="840"/>
      <c r="T39" s="840"/>
      <c r="U39" s="840"/>
      <c r="V39" s="840"/>
      <c r="W39" s="840"/>
      <c r="X39" s="840"/>
    </row>
    <row r="40" spans="1:25" s="408" customFormat="1" ht="16.5" customHeight="1">
      <c r="A40" s="407"/>
      <c r="B40" s="729"/>
      <c r="C40" s="639" t="s">
        <v>689</v>
      </c>
      <c r="D40" s="729"/>
      <c r="E40" s="729"/>
      <c r="F40" s="729"/>
      <c r="G40" s="729"/>
      <c r="H40" s="729"/>
      <c r="I40" s="729"/>
      <c r="J40" s="729"/>
      <c r="K40" s="729"/>
      <c r="L40" s="729"/>
      <c r="M40" s="729"/>
      <c r="N40" s="729"/>
      <c r="O40" s="729"/>
      <c r="P40" s="729"/>
      <c r="Q40" s="729"/>
      <c r="R40" s="729"/>
      <c r="S40" s="729"/>
      <c r="T40" s="729"/>
      <c r="U40" s="729"/>
      <c r="V40" s="729"/>
      <c r="W40" s="729"/>
      <c r="X40" s="733"/>
    </row>
    <row r="41" spans="1:25" s="402" customFormat="1" ht="15.75" customHeight="1" thickBot="1">
      <c r="A41" s="401"/>
      <c r="B41" s="841" t="s">
        <v>606</v>
      </c>
      <c r="C41" s="841"/>
      <c r="D41" s="841"/>
      <c r="E41" s="841"/>
      <c r="F41" s="841"/>
      <c r="G41" s="841"/>
      <c r="H41" s="841"/>
      <c r="I41" s="841"/>
      <c r="J41" s="841"/>
      <c r="K41" s="841"/>
      <c r="L41" s="841"/>
      <c r="M41" s="841"/>
      <c r="N41" s="841"/>
      <c r="O41" s="841"/>
      <c r="P41" s="841"/>
      <c r="Q41" s="841"/>
      <c r="R41" s="841"/>
      <c r="S41" s="841"/>
      <c r="T41" s="841"/>
      <c r="U41" s="841"/>
      <c r="V41" s="841"/>
      <c r="W41" s="841"/>
      <c r="X41" s="841"/>
    </row>
    <row r="42" spans="1:25" s="402" customFormat="1" ht="12.75" customHeight="1" thickTop="1" thickBot="1">
      <c r="B42" s="585"/>
      <c r="C42" s="839"/>
      <c r="D42" s="839"/>
      <c r="E42" s="839"/>
      <c r="F42" s="839"/>
      <c r="G42" s="839"/>
      <c r="H42" s="839"/>
      <c r="I42" s="839"/>
      <c r="J42" s="839"/>
      <c r="K42" s="839"/>
      <c r="L42" s="839"/>
      <c r="M42" s="839"/>
      <c r="N42" s="839"/>
      <c r="O42" s="839"/>
      <c r="P42" s="839"/>
      <c r="Q42" s="839"/>
      <c r="R42" s="839"/>
      <c r="S42" s="585"/>
      <c r="T42" s="585"/>
      <c r="U42" s="585"/>
      <c r="V42" s="585"/>
      <c r="W42" s="531"/>
      <c r="X42" s="532"/>
    </row>
    <row r="43" spans="1:25" s="402" customFormat="1" ht="13.5" customHeight="1" thickTop="1">
      <c r="B43" s="642" t="s">
        <v>722</v>
      </c>
      <c r="C43" s="586"/>
      <c r="D43" s="586"/>
      <c r="E43" s="586"/>
      <c r="F43" s="586"/>
      <c r="G43" s="587"/>
      <c r="H43" s="587"/>
      <c r="I43" s="587"/>
      <c r="J43" s="587"/>
      <c r="K43" s="587"/>
      <c r="L43" s="587"/>
      <c r="M43" s="587"/>
      <c r="N43" s="587"/>
      <c r="O43" s="587"/>
      <c r="P43" s="587"/>
      <c r="Q43" s="587"/>
      <c r="R43" s="587"/>
      <c r="S43" s="587"/>
      <c r="T43" s="587"/>
      <c r="U43" s="587"/>
      <c r="V43" s="588"/>
      <c r="W43" s="406"/>
    </row>
    <row r="44" spans="1:25" s="402" customFormat="1" ht="15.75" customHeight="1">
      <c r="B44" s="583"/>
      <c r="C44" s="583"/>
      <c r="D44" s="583"/>
      <c r="E44" s="583"/>
      <c r="F44" s="583"/>
      <c r="G44" s="583"/>
      <c r="H44" s="583"/>
      <c r="I44" s="583"/>
      <c r="J44" s="583"/>
      <c r="K44" s="583"/>
      <c r="L44" s="583"/>
      <c r="M44" s="583"/>
      <c r="N44" s="583"/>
      <c r="O44" s="583"/>
      <c r="P44" s="583"/>
      <c r="Q44" s="583"/>
      <c r="R44" s="583"/>
      <c r="S44" s="583"/>
      <c r="T44" s="583"/>
      <c r="U44" s="589"/>
      <c r="V44" s="590"/>
      <c r="W44" s="405"/>
    </row>
    <row r="45" spans="1:25" ht="15.95" customHeight="1">
      <c r="B45" s="591" t="s">
        <v>723</v>
      </c>
      <c r="C45" s="591"/>
      <c r="D45" s="591"/>
      <c r="E45" s="591"/>
      <c r="F45" s="591"/>
      <c r="G45" s="583"/>
      <c r="H45" s="583"/>
      <c r="I45" s="583"/>
      <c r="J45" s="583"/>
      <c r="K45" s="583"/>
      <c r="L45" s="583"/>
      <c r="M45" s="583"/>
      <c r="N45" s="583"/>
      <c r="O45" s="583"/>
      <c r="P45" s="583"/>
      <c r="Q45" s="583"/>
      <c r="R45" s="583"/>
      <c r="S45" s="583"/>
      <c r="T45" s="583"/>
      <c r="U45" s="592"/>
      <c r="V45" s="590"/>
    </row>
  </sheetData>
  <mergeCells count="3">
    <mergeCell ref="C42:R42"/>
    <mergeCell ref="B39:X39"/>
    <mergeCell ref="B41:X41"/>
  </mergeCells>
  <printOptions horizontalCentered="1"/>
  <pageMargins left="0.19685039370078741" right="0.19685039370078741" top="0" bottom="0.18" header="0.43307086614173229" footer="0.24"/>
  <pageSetup paperSize="9" scale="65" orientation="landscape" horizontalDpi="300" verticalDpi="300" r:id="rId1"/>
  <headerFooter alignWithMargins="0"/>
  <rowBreaks count="2" manualBreakCount="2">
    <brk id="4" max="19" man="1"/>
    <brk id="33" max="1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S32"/>
  <sheetViews>
    <sheetView topLeftCell="B10" workbookViewId="0">
      <selection activeCell="B36" sqref="A36:X45"/>
    </sheetView>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174" customWidth="1"/>
    <col min="25" max="25" width="3.75" style="76" customWidth="1"/>
    <col min="26" max="26" width="10" style="76" customWidth="1"/>
    <col min="27" max="27" width="3.75" style="76" customWidth="1"/>
    <col min="28" max="28" width="10" style="76" customWidth="1"/>
    <col min="29" max="29" width="10" style="174" customWidth="1"/>
    <col min="30" max="30" width="3.75" style="76" customWidth="1"/>
    <col min="31" max="41" width="10" style="76" customWidth="1"/>
    <col min="42" max="42" width="3.75" style="76" customWidth="1"/>
    <col min="43" max="16384" width="9.125" style="76"/>
  </cols>
  <sheetData>
    <row r="1" spans="1:45" ht="30.75" thickBot="1">
      <c r="B1" s="36" t="s">
        <v>0</v>
      </c>
    </row>
    <row r="2" spans="1:45" ht="13.5" customHeight="1" thickTop="1">
      <c r="B2" s="43" t="s">
        <v>282</v>
      </c>
    </row>
    <row r="3" spans="1:45" ht="13.5" customHeight="1">
      <c r="B3" s="44" t="s">
        <v>131</v>
      </c>
    </row>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t="s">
        <v>125</v>
      </c>
      <c r="Y5" s="99" t="s">
        <v>125</v>
      </c>
      <c r="Z5" s="99" t="s">
        <v>125</v>
      </c>
      <c r="AA5" s="99" t="s">
        <v>125</v>
      </c>
      <c r="AB5" s="99" t="s">
        <v>125</v>
      </c>
      <c r="AC5" s="99"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02" t="s">
        <v>133</v>
      </c>
      <c r="Y6" s="101" t="s">
        <v>125</v>
      </c>
      <c r="Z6" s="191" t="s">
        <v>132</v>
      </c>
      <c r="AA6" s="101" t="s">
        <v>125</v>
      </c>
      <c r="AB6" s="101" t="s">
        <v>125</v>
      </c>
      <c r="AC6" s="102" t="s">
        <v>134</v>
      </c>
      <c r="AD6" s="101" t="s">
        <v>125</v>
      </c>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v>1</v>
      </c>
      <c r="B7" s="105">
        <v>1995</v>
      </c>
      <c r="C7" s="172" t="s">
        <v>126</v>
      </c>
      <c r="D7" s="172" t="s">
        <v>126</v>
      </c>
      <c r="E7" s="172" t="s">
        <v>126</v>
      </c>
      <c r="F7" s="172" t="s">
        <v>126</v>
      </c>
      <c r="G7" s="172" t="s">
        <v>126</v>
      </c>
      <c r="H7" s="172" t="s">
        <v>126</v>
      </c>
      <c r="I7" s="172" t="s">
        <v>126</v>
      </c>
      <c r="J7" s="172" t="s">
        <v>126</v>
      </c>
      <c r="K7" s="172" t="s">
        <v>126</v>
      </c>
      <c r="L7" s="172" t="s">
        <v>126</v>
      </c>
      <c r="M7" s="172" t="s">
        <v>126</v>
      </c>
      <c r="N7" s="172" t="s">
        <v>126</v>
      </c>
      <c r="O7" s="172" t="s">
        <v>126</v>
      </c>
      <c r="P7" s="172" t="s">
        <v>126</v>
      </c>
      <c r="Q7" s="172" t="s">
        <v>126</v>
      </c>
      <c r="R7" s="172" t="s">
        <v>126</v>
      </c>
      <c r="S7" s="172" t="s">
        <v>126</v>
      </c>
      <c r="T7" s="172" t="s">
        <v>126</v>
      </c>
      <c r="U7" s="172" t="s">
        <v>126</v>
      </c>
      <c r="V7" s="172" t="s">
        <v>126</v>
      </c>
      <c r="W7" s="172" t="s">
        <v>126</v>
      </c>
      <c r="X7" s="175" t="s">
        <v>126</v>
      </c>
      <c r="Y7" s="172" t="s">
        <v>126</v>
      </c>
      <c r="Z7" s="172" t="s">
        <v>126</v>
      </c>
      <c r="AA7" s="172" t="s">
        <v>126</v>
      </c>
      <c r="AB7" s="172" t="s">
        <v>126</v>
      </c>
      <c r="AC7" s="175" t="s">
        <v>126</v>
      </c>
      <c r="AD7" s="172" t="s">
        <v>126</v>
      </c>
      <c r="AE7" s="172" t="s">
        <v>126</v>
      </c>
      <c r="AF7" s="172" t="s">
        <v>126</v>
      </c>
      <c r="AG7" s="172" t="s">
        <v>126</v>
      </c>
      <c r="AH7" s="172" t="s">
        <v>126</v>
      </c>
      <c r="AI7" s="172" t="s">
        <v>126</v>
      </c>
      <c r="AJ7" s="172" t="s">
        <v>126</v>
      </c>
      <c r="AK7" s="172" t="s">
        <v>126</v>
      </c>
      <c r="AL7" s="172" t="s">
        <v>126</v>
      </c>
      <c r="AM7" s="172" t="s">
        <v>126</v>
      </c>
      <c r="AN7" s="172" t="s">
        <v>126</v>
      </c>
      <c r="AO7" s="172" t="s">
        <v>126</v>
      </c>
      <c r="AP7" s="190"/>
      <c r="AQ7" s="172" t="s">
        <v>126</v>
      </c>
      <c r="AR7" s="172" t="s">
        <v>126</v>
      </c>
      <c r="AS7" s="172" t="s">
        <v>126</v>
      </c>
    </row>
    <row r="8" spans="1:45" ht="22.5" customHeight="1">
      <c r="A8" s="77">
        <f t="shared" ref="A8:A27" si="0">IF(C8=":",0,1)</f>
        <v>1</v>
      </c>
      <c r="B8" s="105">
        <v>1996</v>
      </c>
      <c r="C8" s="172">
        <f>IF(OR(NA1cT!C7=":",NA1cT!C8=":"),":",(NA1cT!C8-NA1cT!C7)/NA1cT!C7*100)</f>
        <v>-4.8979591836734713</v>
      </c>
      <c r="D8" s="172">
        <f>IF(OR(NA1cT!D7=":",NA1cT!D8=":"),":",(NA1cT!D8-NA1cT!D7)/NA1cT!D7*100)</f>
        <v>1.6103059581320491</v>
      </c>
      <c r="E8" s="172">
        <f>IF(OR(NA1cT!E7=":",NA1cT!E8=":"),":",(NA1cT!E8-NA1cT!E7)/NA1cT!E7*100)</f>
        <v>2.3918041382648436</v>
      </c>
      <c r="F8" s="172">
        <f>IF(OR(NA1cT!F7=":",NA1cT!F8=":"),":",(NA1cT!F8-NA1cT!F7)/NA1cT!F7*100)</f>
        <v>5.6128185907046424</v>
      </c>
      <c r="G8" s="172">
        <f>IF(OR(NA1cT!G7=":",NA1cT!G8=":"),":",(NA1cT!G8-NA1cT!G7)/NA1cT!G7*100)</f>
        <v>3.5202492211837861</v>
      </c>
      <c r="H8" s="172">
        <f>IF(OR(NA1cT!H7=":",NA1cT!H8=":"),":",(NA1cT!H8-NA1cT!H7)/NA1cT!H7*100)</f>
        <v>6.3136083856420164</v>
      </c>
      <c r="I8" s="172">
        <f>IF(OR(NA1cT!I7=":",NA1cT!I8=":"),":",(NA1cT!I8-NA1cT!I7)/NA1cT!I7*100)</f>
        <v>1.1292410236549422</v>
      </c>
      <c r="J8" s="172">
        <f>IF(OR(NA1cT!J7=":",NA1cT!J8=":"),":",(NA1cT!J8-NA1cT!J7)/NA1cT!J7*100)</f>
        <v>1.1616932685634982</v>
      </c>
      <c r="K8" s="172">
        <f>IF(OR(NA1cT!K7=":",NA1cT!K8=":"),":",(NA1cT!K8-NA1cT!K7)/NA1cT!K7*100)</f>
        <v>-2.2601782863224984</v>
      </c>
      <c r="L8" s="172">
        <f>IF(OR(NA1cT!L7=":",NA1cT!L8=":"),":",(NA1cT!L8-NA1cT!L7)/NA1cT!L7*100)</f>
        <v>16.203365032918796</v>
      </c>
      <c r="M8" s="172">
        <f>IF(OR(NA1cT!M7=":",NA1cT!M8=":"),":",(NA1cT!M8-NA1cT!M7)/NA1cT!M7*100)</f>
        <v>12.445739995564137</v>
      </c>
      <c r="N8" s="172">
        <f>IF(OR(NA1cT!N7=":",NA1cT!N8=":"),":",(NA1cT!N8-NA1cT!N7)/NA1cT!N7*100)</f>
        <v>8.2473657062854571</v>
      </c>
      <c r="O8" s="172">
        <f>IF(OR(NA1cT!O7=":",NA1cT!O8=":"),":",(NA1cT!O8-NA1cT!O7)/NA1cT!O7*100)</f>
        <v>6.7023805940951755</v>
      </c>
      <c r="P8" s="172">
        <f>IF(OR(NA1cT!P7=":",NA1cT!P8=":"),":",(NA1cT!P8-NA1cT!P7)/NA1cT!P7*100)</f>
        <v>11.852802738553704</v>
      </c>
      <c r="Q8" s="172">
        <f>IF(OR(NA1cT!Q7=":",NA1cT!Q8=":"),":",(NA1cT!Q8-NA1cT!Q7)/NA1cT!Q7*100)</f>
        <v>5.5429864253393619</v>
      </c>
      <c r="R8" s="172">
        <f>IF(OR(NA1cT!R7=":",NA1cT!R8=":"),":",(NA1cT!R8-NA1cT!R7)/NA1cT!R7*100)</f>
        <v>8.5862966175195208</v>
      </c>
      <c r="S8" s="172">
        <f>IF(OR(NA1cT!S7=":",NA1cT!S8=":"),":",(NA1cT!S8-NA1cT!S7)/NA1cT!S7*100)</f>
        <v>10.001894298162533</v>
      </c>
      <c r="T8" s="172">
        <f>IF(OR(NA1cT!T7=":",NA1cT!T8=":"),":",(NA1cT!T8-NA1cT!T7)/NA1cT!T7*100)</f>
        <v>11.851751289709481</v>
      </c>
      <c r="U8" s="172">
        <f>IF(OR(NA1cT!U7=":",NA1cT!U8=":"),":",(NA1cT!U8-NA1cT!U7)/NA1cT!U7*100)</f>
        <v>8.3356800901154635</v>
      </c>
      <c r="V8" s="172">
        <f>IF(OR(NA1cT!V7=":",NA1cT!V8=":"),":",(NA1cT!V8-NA1cT!V7)/NA1cT!V7*100)</f>
        <v>25.574712643678165</v>
      </c>
      <c r="W8" s="172"/>
      <c r="X8" s="175">
        <f>IF(OR(NA1cT!X7=":",NA1cT!X8=":"),":",(NA1cT!X8-NA1cT!X7)/NA1cT!X7*100)</f>
        <v>4.4154138909922018</v>
      </c>
      <c r="Y8" s="172"/>
      <c r="Z8" s="172">
        <f>IF(OR(NA1cT!Z7=":",NA1cT!Z8=":"),":",(NA1cT!Z8-NA1cT!Z7)/NA1cT!Z7*100)</f>
        <v>-8.4165972800444031</v>
      </c>
      <c r="AA8" s="172"/>
      <c r="AB8" s="172">
        <f>IF(OR(NA1cT!AB7=":",NA1cT!AB8=":"),":",(NA1cT!AB8-NA1cT!AB7)/NA1cT!AB7*100)</f>
        <v>3.8812630568646846</v>
      </c>
      <c r="AC8" s="175">
        <f>IF(OR(NA1cT!AC7=":",NA1cT!AC8=":"),":",(NA1cT!AC8-NA1cT!AC7)/NA1cT!AC7*100)</f>
        <v>3.8812630568646846</v>
      </c>
      <c r="AD8" s="172"/>
      <c r="AE8" s="172">
        <f>IF(OR(NA1cT!AE7=":",NA1cT!AE8=":"),":",(NA1cT!AE8-NA1cT!AE7)/NA1cT!AE7*100)</f>
        <v>-4.8979591836734713</v>
      </c>
      <c r="AF8" s="172">
        <f>IF(OR(NA1cT!AF7=":",NA1cT!AF8=":"),":",(NA1cT!AF8-NA1cT!AF7)/NA1cT!AF7*100)</f>
        <v>2.797257112422888</v>
      </c>
      <c r="AG8" s="172">
        <f>IF(OR(NA1cT!AG7=":",NA1cT!AG8=":"),":",(NA1cT!AG8-NA1cT!AG7)/NA1cT!AG7*100)</f>
        <v>2.3918041382648436</v>
      </c>
      <c r="AH8" s="172">
        <f>IF(OR(NA1cT!AH7=":",NA1cT!AH8=":"),":",(NA1cT!AH8-NA1cT!AH7)/NA1cT!AH7*100)</f>
        <v>6.3136083856420164</v>
      </c>
      <c r="AI8" s="172">
        <f>IF(OR(NA1cT!AI7=":",NA1cT!AI8=":"),":",(NA1cT!AI8-NA1cT!AI7)/NA1cT!AI7*100)</f>
        <v>0.25445403109895798</v>
      </c>
      <c r="AJ8" s="172">
        <f>IF(OR(NA1cT!AJ7=":",NA1cT!AJ8=":"),":",(NA1cT!AJ8-NA1cT!AJ7)/NA1cT!AJ7*100)</f>
        <v>16.203365032918796</v>
      </c>
      <c r="AK8" s="172">
        <f>IF(OR(NA1cT!AK7=":",NA1cT!AK8=":"),":",(NA1cT!AK8-NA1cT!AK7)/NA1cT!AK7*100)</f>
        <v>12.445739995564137</v>
      </c>
      <c r="AL8" s="172">
        <f>IF(OR(NA1cT!AL7=":",NA1cT!AL8=":"),":",(NA1cT!AL8-NA1cT!AL7)/NA1cT!AL7*100)</f>
        <v>8.2473657062854571</v>
      </c>
      <c r="AM8" s="172">
        <f>IF(OR(NA1cT!AM7=":",NA1cT!AM8=":"),":",(NA1cT!AM8-NA1cT!AM7)/NA1cT!AM7*100)</f>
        <v>7.5997813012575284</v>
      </c>
      <c r="AN8" s="172">
        <f>IF(OR(NA1cT!AN7=":",NA1cT!AN8=":"),":",(NA1cT!AN8-NA1cT!AN7)/NA1cT!AN7*100)</f>
        <v>7.1728719962034493</v>
      </c>
      <c r="AO8" s="172">
        <f>IF(OR(NA1cT!AO7=":",NA1cT!AO8=":"),":",(NA1cT!AO8-NA1cT!AO7)/NA1cT!AO7*100)</f>
        <v>11.163875697742212</v>
      </c>
      <c r="AP8" s="190"/>
      <c r="AQ8" s="172">
        <f>IF(OR(NA1cT!AQ7=":",NA1cT!AQ8=":"),":",(NA1cT!AQ8-NA1cT!AQ7)/NA1cT!AQ7*100)</f>
        <v>-4.5603875494181176</v>
      </c>
      <c r="AR8" s="172">
        <f>IF(OR(NA1cT!AR7=":",NA1cT!AR8=":"),":",(NA1cT!AR8-NA1cT!AR7)/NA1cT!AR7*100)</f>
        <v>4.3113251070521281</v>
      </c>
      <c r="AS8" s="172">
        <f>IF(OR(NA1cT!AS7=":",NA1cT!AS8=":"),":",(NA1cT!AS8-NA1cT!AS7)/NA1cT!AS7*100)</f>
        <v>5.0721839901128858</v>
      </c>
    </row>
    <row r="9" spans="1:45" ht="22.5" customHeight="1">
      <c r="A9" s="77">
        <f t="shared" si="0"/>
        <v>1</v>
      </c>
      <c r="B9" s="105">
        <v>1997</v>
      </c>
      <c r="C9" s="172">
        <f>IF(OR(NA1cT!C8=":",NA1cT!C9=":"),":",(NA1cT!C9-NA1cT!C8)/NA1cT!C8*100)</f>
        <v>-7.3054003149411875</v>
      </c>
      <c r="D9" s="172">
        <f>IF(OR(NA1cT!D8=":",NA1cT!D9=":"),":",(NA1cT!D9-NA1cT!D8)/NA1cT!D8*100)</f>
        <v>-4.1732699418911734</v>
      </c>
      <c r="E9" s="172">
        <f>IF(OR(NA1cT!E8=":",NA1cT!E9=":"),":",(NA1cT!E9-NA1cT!E8)/NA1cT!E8*100)</f>
        <v>3.7185850468762225</v>
      </c>
      <c r="F9" s="172">
        <f>IF(OR(NA1cT!F8=":",NA1cT!F9=":"),":",(NA1cT!F9-NA1cT!F8)/NA1cT!F8*100)</f>
        <v>5.9622038860793305</v>
      </c>
      <c r="G9" s="172">
        <f>IF(OR(NA1cT!G8=":",NA1cT!G9=":"),":",(NA1cT!G9-NA1cT!G8)/NA1cT!G8*100)</f>
        <v>-7.8844417694853979</v>
      </c>
      <c r="H9" s="172">
        <f>IF(OR(NA1cT!H8=":",NA1cT!H9=":"),":",(NA1cT!H9-NA1cT!H8)/NA1cT!H8*100)</f>
        <v>1.0776726855832754</v>
      </c>
      <c r="I9" s="172">
        <f>IF(OR(NA1cT!I8=":",NA1cT!I9=":"),":",(NA1cT!I9-NA1cT!I8)/NA1cT!I8*100)</f>
        <v>2.2423332359136126</v>
      </c>
      <c r="J9" s="172">
        <f>IF(OR(NA1cT!J8=":",NA1cT!J9=":"),":",(NA1cT!J9-NA1cT!J8)/NA1cT!J8*100)</f>
        <v>2.2637781771783718</v>
      </c>
      <c r="K9" s="172">
        <f>IF(OR(NA1cT!K8=":",NA1cT!K9=":"),":",(NA1cT!K9-NA1cT!K8)/NA1cT!K8*100)</f>
        <v>8.1369429461110343</v>
      </c>
      <c r="L9" s="172">
        <f>IF(OR(NA1cT!L8=":",NA1cT!L9=":"),":",(NA1cT!L9-NA1cT!L8)/NA1cT!L8*100)</f>
        <v>13.498808399658262</v>
      </c>
      <c r="M9" s="172">
        <f>IF(OR(NA1cT!M8=":",NA1cT!M9=":"),":",(NA1cT!M9-NA1cT!M8)/NA1cT!M8*100)</f>
        <v>15.196257995435209</v>
      </c>
      <c r="N9" s="172">
        <f>IF(OR(NA1cT!N8=":",NA1cT!N9=":"),":",(NA1cT!N9-NA1cT!N8)/NA1cT!N8*100)</f>
        <v>7.1867395040928539</v>
      </c>
      <c r="O9" s="172">
        <f>IF(OR(NA1cT!O8=":",NA1cT!O9=":"),":",(NA1cT!O9-NA1cT!O8)/NA1cT!O8*100)</f>
        <v>7.3249844869408163</v>
      </c>
      <c r="P9" s="172">
        <f>IF(OR(NA1cT!P8=":",NA1cT!P9=":"),":",(NA1cT!P9-NA1cT!P8)/NA1cT!P8*100)</f>
        <v>8.0209130323896858</v>
      </c>
      <c r="Q9" s="172">
        <f>IF(OR(NA1cT!Q8=":",NA1cT!Q9=":"),":",(NA1cT!Q9-NA1cT!Q8)/NA1cT!Q8*100)</f>
        <v>8.5700250089317684</v>
      </c>
      <c r="R9" s="172">
        <f>IF(OR(NA1cT!R8=":",NA1cT!R9=":"),":",(NA1cT!R9-NA1cT!R8)/NA1cT!R8*100)</f>
        <v>11.146609868654599</v>
      </c>
      <c r="S9" s="172">
        <f>IF(OR(NA1cT!S8=":",NA1cT!S9=":"),":",(NA1cT!S9-NA1cT!S8)/NA1cT!S8*100)</f>
        <v>7.9817461684174233</v>
      </c>
      <c r="T9" s="172">
        <f>IF(OR(NA1cT!T8=":",NA1cT!T9=":"),":",(NA1cT!T9-NA1cT!T8)/NA1cT!T8*100)</f>
        <v>20.767083383905813</v>
      </c>
      <c r="U9" s="172">
        <f>IF(OR(NA1cT!U8=":",NA1cT!U9=":"),":",(NA1cT!U9-NA1cT!U8)/NA1cT!U8*100)</f>
        <v>7.5708344164283901</v>
      </c>
      <c r="V9" s="172">
        <f>IF(OR(NA1cT!V8=":",NA1cT!V9=":"),":",(NA1cT!V9-NA1cT!V8)/NA1cT!V8*100)</f>
        <v>9.4475318731611537</v>
      </c>
      <c r="W9" s="172"/>
      <c r="X9" s="175">
        <f>IF(OR(NA1cT!X8=":",NA1cT!X9=":"),":",(NA1cT!X9-NA1cT!X8)/NA1cT!X8*100)</f>
        <v>5.5125595316504041</v>
      </c>
      <c r="Y9" s="172"/>
      <c r="Z9" s="172">
        <f>IF(OR(NA1cT!Z8=":",NA1cT!Z9=":"),":",(NA1cT!Z9-NA1cT!Z8)/NA1cT!Z8*100)</f>
        <v>-17.475945147359649</v>
      </c>
      <c r="AA9" s="172"/>
      <c r="AB9" s="172">
        <f>IF(OR(NA1cT!AB8=":",NA1cT!AB9=":"),":",(NA1cT!AB9-NA1cT!AB8)/NA1cT!AB8*100)</f>
        <v>4.6974583260628453</v>
      </c>
      <c r="AC9" s="175">
        <f>IF(OR(NA1cT!AC8=":",NA1cT!AC9=":"),":",(NA1cT!AC9-NA1cT!AC8)/NA1cT!AC8*100)</f>
        <v>4.6974583260628453</v>
      </c>
      <c r="AD9" s="172"/>
      <c r="AE9" s="172">
        <f>IF(OR(NA1cT!AE8=":",NA1cT!AE9=":"),":",(NA1cT!AE9-NA1cT!AE8)/NA1cT!AE8*100)</f>
        <v>-7.3054003149411875</v>
      </c>
      <c r="AF9" s="172">
        <f>IF(OR(NA1cT!AF8=":",NA1cT!AF9=":"),":",(NA1cT!AF9-NA1cT!AF8)/NA1cT!AF8*100)</f>
        <v>3.4141076150898586</v>
      </c>
      <c r="AG9" s="172">
        <f>IF(OR(NA1cT!AG8=":",NA1cT!AG9=":"),":",(NA1cT!AG9-NA1cT!AG8)/NA1cT!AG8*100)</f>
        <v>3.7185850468762225</v>
      </c>
      <c r="AH9" s="172">
        <f>IF(OR(NA1cT!AH8=":",NA1cT!AH9=":"),":",(NA1cT!AH9-NA1cT!AH8)/NA1cT!AH8*100)</f>
        <v>1.0776726855832754</v>
      </c>
      <c r="AI9" s="172">
        <f>IF(OR(NA1cT!AI8=":",NA1cT!AI9=":"),":",(NA1cT!AI9-NA1cT!AI8)/NA1cT!AI8*100)</f>
        <v>3.7495181542166254</v>
      </c>
      <c r="AJ9" s="172">
        <f>IF(OR(NA1cT!AJ8=":",NA1cT!AJ9=":"),":",(NA1cT!AJ9-NA1cT!AJ8)/NA1cT!AJ8*100)</f>
        <v>13.498808399658262</v>
      </c>
      <c r="AK9" s="172">
        <f>IF(OR(NA1cT!AK8=":",NA1cT!AK9=":"),":",(NA1cT!AK9-NA1cT!AK8)/NA1cT!AK8*100)</f>
        <v>15.196257995435209</v>
      </c>
      <c r="AL9" s="172">
        <f>IF(OR(NA1cT!AL8=":",NA1cT!AL9=":"),":",(NA1cT!AL9-NA1cT!AL8)/NA1cT!AL8*100)</f>
        <v>7.1867395040928539</v>
      </c>
      <c r="AM9" s="172">
        <f>IF(OR(NA1cT!AM8=":",NA1cT!AM9=":"),":",(NA1cT!AM9-NA1cT!AM8)/NA1cT!AM8*100)</f>
        <v>7.4510347376200876</v>
      </c>
      <c r="AN9" s="172">
        <f>IF(OR(NA1cT!AN8=":",NA1cT!AN9=":"),":",(NA1cT!AN9-NA1cT!AN8)/NA1cT!AN8*100)</f>
        <v>9.1612456524539638</v>
      </c>
      <c r="AO9" s="172">
        <f>IF(OR(NA1cT!AO8=":",NA1cT!AO9=":"),":",(NA1cT!AO9-NA1cT!AO8)/NA1cT!AO8*100)</f>
        <v>11.860151390242089</v>
      </c>
      <c r="AP9" s="190"/>
      <c r="AQ9" s="172">
        <f>IF(OR(NA1cT!AQ8=":",NA1cT!AQ9=":"),":",(NA1cT!AQ9-NA1cT!AQ8)/NA1cT!AQ8*100)</f>
        <v>-7.1324387397899782</v>
      </c>
      <c r="AR9" s="172">
        <f>IF(OR(NA1cT!AR8=":",NA1cT!AR9=":"),":",(NA1cT!AR9-NA1cT!AR8)/NA1cT!AR8*100)</f>
        <v>2.4879774748959598</v>
      </c>
      <c r="AS9" s="172">
        <f>IF(OR(NA1cT!AS8=":",NA1cT!AS9=":"),":",(NA1cT!AS9-NA1cT!AS8)/NA1cT!AS8*100)</f>
        <v>7.2097008283446575</v>
      </c>
    </row>
    <row r="10" spans="1:45" ht="22.5" customHeight="1">
      <c r="A10" s="77">
        <f t="shared" si="0"/>
        <v>1</v>
      </c>
      <c r="B10" s="105">
        <v>1998</v>
      </c>
      <c r="C10" s="172">
        <f>IF(OR(NA1cT!C9=":",NA1cT!C10=":"),":",(NA1cT!C10-NA1cT!C9)/NA1cT!C9*100)</f>
        <v>12.937610339429078</v>
      </c>
      <c r="D10" s="172">
        <f>IF(OR(NA1cT!D9=":",NA1cT!D10=":"),":",(NA1cT!D10-NA1cT!D9)/NA1cT!D9*100)</f>
        <v>28.169790518191839</v>
      </c>
      <c r="E10" s="172">
        <f>IF(OR(NA1cT!E9=":",NA1cT!E10=":"),":",(NA1cT!E10-NA1cT!E9)/NA1cT!E9*100)</f>
        <v>3.6992024306874325</v>
      </c>
      <c r="F10" s="172">
        <f>IF(OR(NA1cT!F9=":",NA1cT!F10=":"),":",(NA1cT!F10-NA1cT!F9)/NA1cT!F9*100)</f>
        <v>12.70200117223477</v>
      </c>
      <c r="G10" s="172">
        <f>IF(OR(NA1cT!G9=":",NA1cT!G10=":"),":",(NA1cT!G10-NA1cT!G9)/NA1cT!G9*100)</f>
        <v>34.72721332897747</v>
      </c>
      <c r="H10" s="172">
        <f>IF(OR(NA1cT!H9=":",NA1cT!H10=":"),":",(NA1cT!H10-NA1cT!H9)/NA1cT!H9*100)</f>
        <v>5.2189077298247524</v>
      </c>
      <c r="I10" s="172">
        <f>IF(OR(NA1cT!I9=":",NA1cT!I10=":"),":",(NA1cT!I10-NA1cT!I9)/NA1cT!I9*100)</f>
        <v>13.254544020817729</v>
      </c>
      <c r="J10" s="172">
        <f>IF(OR(NA1cT!J9=":",NA1cT!J10=":"),":",(NA1cT!J10-NA1cT!J9)/NA1cT!J9*100)</f>
        <v>6.1593570978171872</v>
      </c>
      <c r="K10" s="172">
        <f>IF(OR(NA1cT!K9=":",NA1cT!K10=":"),":",(NA1cT!K10-NA1cT!K9)/NA1cT!K9*100)</f>
        <v>8.9723214426208848</v>
      </c>
      <c r="L10" s="172">
        <f>IF(OR(NA1cT!L9=":",NA1cT!L10=":"),":",(NA1cT!L10-NA1cT!L9)/NA1cT!L9*100)</f>
        <v>21.417534962957106</v>
      </c>
      <c r="M10" s="172">
        <f>IF(OR(NA1cT!M9=":",NA1cT!M10=":"),":",(NA1cT!M10-NA1cT!M9)/NA1cT!M9*100)</f>
        <v>13.962134924905822</v>
      </c>
      <c r="N10" s="172">
        <f>IF(OR(NA1cT!N9=":",NA1cT!N10=":"),":",(NA1cT!N10-NA1cT!N9)/NA1cT!N9*100)</f>
        <v>8.2640035564587748</v>
      </c>
      <c r="O10" s="172">
        <f>IF(OR(NA1cT!O9=":",NA1cT!O10=":"),":",(NA1cT!O10-NA1cT!O9)/NA1cT!O9*100)</f>
        <v>11.468818165094213</v>
      </c>
      <c r="P10" s="172">
        <f>IF(OR(NA1cT!P9=":",NA1cT!P10=":"),":",(NA1cT!P10-NA1cT!P9)/NA1cT!P9*100)</f>
        <v>9.3495455082044661</v>
      </c>
      <c r="Q10" s="172">
        <f>IF(OR(NA1cT!Q9=":",NA1cT!Q10=":"),":",(NA1cT!Q10-NA1cT!Q9)/NA1cT!Q9*100)</f>
        <v>4.0228703056229573</v>
      </c>
      <c r="R10" s="172">
        <f>IF(OR(NA1cT!R9=":",NA1cT!R10=":"),":",(NA1cT!R10-NA1cT!R9)/NA1cT!R9*100)</f>
        <v>11.303630363036294</v>
      </c>
      <c r="S10" s="172">
        <f>IF(OR(NA1cT!S9=":",NA1cT!S10=":"),":",(NA1cT!S10-NA1cT!S9)/NA1cT!S9*100)</f>
        <v>8.7951519017622211</v>
      </c>
      <c r="T10" s="172">
        <f>IF(OR(NA1cT!T9=":",NA1cT!T10=":"),":",(NA1cT!T10-NA1cT!T9)/NA1cT!T9*100)</f>
        <v>8.5929648241205996</v>
      </c>
      <c r="U10" s="172">
        <f>IF(OR(NA1cT!U9=":",NA1cT!U10=":"),":",(NA1cT!U10-NA1cT!U9)/NA1cT!U9*100)</f>
        <v>-5.4552044946535379</v>
      </c>
      <c r="V10" s="172">
        <f>IF(OR(NA1cT!V9=":",NA1cT!V10=":"),":",(NA1cT!V10-NA1cT!V9)/NA1cT!V9*100)</f>
        <v>11.290322580645165</v>
      </c>
      <c r="W10" s="172"/>
      <c r="X10" s="175">
        <f>IF(OR(NA1cT!X9=":",NA1cT!X10=":"),":",(NA1cT!X10-NA1cT!X9)/NA1cT!X9*100)</f>
        <v>8.8177603653184384</v>
      </c>
      <c r="Y10" s="172"/>
      <c r="Z10" s="172">
        <f>IF(OR(NA1cT!Z9=":",NA1cT!Z10=":"),":",(NA1cT!Z10-NA1cT!Z9)/NA1cT!Z9*100)</f>
        <v>-12.782824642983382</v>
      </c>
      <c r="AA10" s="172"/>
      <c r="AB10" s="172">
        <f>IF(OR(NA1cT!AB9=":",NA1cT!AB10=":"),":",(NA1cT!AB10-NA1cT!AB9)/NA1cT!AB9*100)</f>
        <v>8.279767535829448</v>
      </c>
      <c r="AC10" s="175">
        <f>IF(OR(NA1cT!AC9=":",NA1cT!AC10=":"),":",(NA1cT!AC10-NA1cT!AC9)/NA1cT!AC9*100)</f>
        <v>8.279767535829448</v>
      </c>
      <c r="AD10" s="172"/>
      <c r="AE10" s="172">
        <f>IF(OR(NA1cT!AE9=":",NA1cT!AE10=":"),":",(NA1cT!AE10-NA1cT!AE9)/NA1cT!AE9*100)</f>
        <v>12.937610339429078</v>
      </c>
      <c r="AF10" s="172">
        <f>IF(OR(NA1cT!AF9=":",NA1cT!AF10=":"),":",(NA1cT!AF10-NA1cT!AF9)/NA1cT!AF9*100)</f>
        <v>6.276093854375417</v>
      </c>
      <c r="AG10" s="172">
        <f>IF(OR(NA1cT!AG9=":",NA1cT!AG10=":"),":",(NA1cT!AG10-NA1cT!AG9)/NA1cT!AG9*100)</f>
        <v>3.6992024306874325</v>
      </c>
      <c r="AH10" s="172">
        <f>IF(OR(NA1cT!AH9=":",NA1cT!AH10=":"),":",(NA1cT!AH10-NA1cT!AH9)/NA1cT!AH9*100)</f>
        <v>5.2189077298247524</v>
      </c>
      <c r="AI10" s="172">
        <f>IF(OR(NA1cT!AI9=":",NA1cT!AI10=":"),":",(NA1cT!AI10-NA1cT!AI9)/NA1cT!AI9*100)</f>
        <v>9.9106621023628865</v>
      </c>
      <c r="AJ10" s="172">
        <f>IF(OR(NA1cT!AJ9=":",NA1cT!AJ10=":"),":",(NA1cT!AJ10-NA1cT!AJ9)/NA1cT!AJ9*100)</f>
        <v>21.417534962957106</v>
      </c>
      <c r="AK10" s="172">
        <f>IF(OR(NA1cT!AK9=":",NA1cT!AK10=":"),":",(NA1cT!AK10-NA1cT!AK9)/NA1cT!AK9*100)</f>
        <v>13.962134924905822</v>
      </c>
      <c r="AL10" s="172">
        <f>IF(OR(NA1cT!AL9=":",NA1cT!AL10=":"),":",(NA1cT!AL10-NA1cT!AL9)/NA1cT!AL9*100)</f>
        <v>8.2640035564587748</v>
      </c>
      <c r="AM10" s="172">
        <f>IF(OR(NA1cT!AM9=":",NA1cT!AM10=":"),":",(NA1cT!AM10-NA1cT!AM9)/NA1cT!AM9*100)</f>
        <v>11.082928506942952</v>
      </c>
      <c r="AN10" s="172">
        <f>IF(OR(NA1cT!AN9=":",NA1cT!AN10=":"),":",(NA1cT!AN10-NA1cT!AN9)/NA1cT!AN9*100)</f>
        <v>6.9232301031809582</v>
      </c>
      <c r="AO10" s="172">
        <f>IF(OR(NA1cT!AO9=":",NA1cT!AO10=":"),":",(NA1cT!AO10-NA1cT!AO9)/NA1cT!AO9*100)</f>
        <v>1.1054906033298755</v>
      </c>
      <c r="AP10" s="190"/>
      <c r="AQ10" s="172">
        <f>IF(OR(NA1cT!AQ9=":",NA1cT!AQ10=":"),":",(NA1cT!AQ10-NA1cT!AQ9)/NA1cT!AQ9*100)</f>
        <v>13.8055599183289</v>
      </c>
      <c r="AR10" s="172">
        <f>IF(OR(NA1cT!AR9=":",NA1cT!AR10=":"),":",(NA1cT!AR10-NA1cT!AR9)/NA1cT!AR9*100)</f>
        <v>5.5814886400933688</v>
      </c>
      <c r="AS10" s="172">
        <f>IF(OR(NA1cT!AS9=":",NA1cT!AS10=":"),":",(NA1cT!AS10-NA1cT!AS9)/NA1cT!AS9*100)</f>
        <v>9.461132917791236</v>
      </c>
    </row>
    <row r="11" spans="1:45" ht="22.5" customHeight="1">
      <c r="A11" s="77">
        <f t="shared" si="0"/>
        <v>1</v>
      </c>
      <c r="B11" s="105">
        <v>1999</v>
      </c>
      <c r="C11" s="172">
        <f>IF(OR(NA1cT!C10=":",NA1cT!C11=":"),":",(NA1cT!C11-NA1cT!C10)/NA1cT!C10*100)</f>
        <v>4.2855036130364166</v>
      </c>
      <c r="D11" s="172">
        <f>IF(OR(NA1cT!D10=":",NA1cT!D11=":"),":",(NA1cT!D11-NA1cT!D10)/NA1cT!D10*100)</f>
        <v>5.720430107526874</v>
      </c>
      <c r="E11" s="172">
        <f>IF(OR(NA1cT!E10=":",NA1cT!E11=":"),":",(NA1cT!E11-NA1cT!E10)/NA1cT!E10*100)</f>
        <v>3.7833284500439506</v>
      </c>
      <c r="F11" s="172">
        <f>IF(OR(NA1cT!F10=":",NA1cT!F11=":"),":",(NA1cT!F11-NA1cT!F10)/NA1cT!F10*100)</f>
        <v>-7.7711738484398181</v>
      </c>
      <c r="G11" s="172">
        <f>IF(OR(NA1cT!G10=":",NA1cT!G11=":"),":",(NA1cT!G11-NA1cT!G10)/NA1cT!G10*100)</f>
        <v>34.578079534432582</v>
      </c>
      <c r="H11" s="172">
        <f>IF(OR(NA1cT!H10=":",NA1cT!H11=":"),":",(NA1cT!H11-NA1cT!H10)/NA1cT!H10*100)</f>
        <v>2.7286324498403247</v>
      </c>
      <c r="I11" s="172">
        <f>IF(OR(NA1cT!I10=":",NA1cT!I11=":"),":",(NA1cT!I11-NA1cT!I10)/NA1cT!I10*100)</f>
        <v>5.6893445547828865</v>
      </c>
      <c r="J11" s="172">
        <f>IF(OR(NA1cT!J10=":",NA1cT!J11=":"),":",(NA1cT!J11-NA1cT!J10)/NA1cT!J10*100)</f>
        <v>2.5679911030229565</v>
      </c>
      <c r="K11" s="172">
        <f>IF(OR(NA1cT!K10=":",NA1cT!K11=":"),":",(NA1cT!K11-NA1cT!K10)/NA1cT!K10*100)</f>
        <v>12.376359146896169</v>
      </c>
      <c r="L11" s="172">
        <f>IF(OR(NA1cT!L10=":",NA1cT!L11=":"),":",(NA1cT!L11-NA1cT!L10)/NA1cT!L10*100)</f>
        <v>20.745913139948438</v>
      </c>
      <c r="M11" s="172">
        <f>IF(OR(NA1cT!M10=":",NA1cT!M11=":"),":",(NA1cT!M11-NA1cT!M10)/NA1cT!M10*100)</f>
        <v>29.911998282893332</v>
      </c>
      <c r="N11" s="172">
        <f>IF(OR(NA1cT!N10=":",NA1cT!N11=":"),":",(NA1cT!N11-NA1cT!N10)/NA1cT!N10*100)</f>
        <v>5.3117071668450961</v>
      </c>
      <c r="O11" s="172">
        <f>IF(OR(NA1cT!O10=":",NA1cT!O11=":"),":",(NA1cT!O11-NA1cT!O10)/NA1cT!O10*100)</f>
        <v>7.469055758575978</v>
      </c>
      <c r="P11" s="172">
        <f>IF(OR(NA1cT!P10=":",NA1cT!P11=":"),":",(NA1cT!P11-NA1cT!P10)/NA1cT!P10*100)</f>
        <v>12.706466587498664</v>
      </c>
      <c r="Q11" s="172">
        <f>IF(OR(NA1cT!Q10=":",NA1cT!Q11=":"),":",(NA1cT!Q11-NA1cT!Q10)/NA1cT!Q10*100)</f>
        <v>8.202512291246526</v>
      </c>
      <c r="R11" s="172">
        <f>IF(OR(NA1cT!R10=":",NA1cT!R11=":"),":",(NA1cT!R11-NA1cT!R10)/NA1cT!R10*100)</f>
        <v>5.373155742605042</v>
      </c>
      <c r="S11" s="172">
        <f>IF(OR(NA1cT!S10=":",NA1cT!S11=":"),":",(NA1cT!S11-NA1cT!S10)/NA1cT!S10*100)</f>
        <v>7.1313397830548162</v>
      </c>
      <c r="T11" s="172">
        <f>IF(OR(NA1cT!T10=":",NA1cT!T11=":"),":",(NA1cT!T11-NA1cT!T10)/NA1cT!T10*100)</f>
        <v>0.29615918556224657</v>
      </c>
      <c r="U11" s="172">
        <f>IF(OR(NA1cT!U10=":",NA1cT!U11=":"),":",(NA1cT!U11-NA1cT!U10)/NA1cT!U10*100)</f>
        <v>1.4057507987220375</v>
      </c>
      <c r="V11" s="172">
        <f>IF(OR(NA1cT!V10=":",NA1cT!V11=":"),":",(NA1cT!V11-NA1cT!V10)/NA1cT!V10*100)</f>
        <v>10.091250670960831</v>
      </c>
      <c r="W11" s="172"/>
      <c r="X11" s="175">
        <f>IF(OR(NA1cT!X10=":",NA1cT!X11=":"),":",(NA1cT!X11-NA1cT!X10)/NA1cT!X10*100)</f>
        <v>7.5146928893393943</v>
      </c>
      <c r="Y11" s="172"/>
      <c r="Z11" s="172">
        <f>IF(OR(NA1cT!Z10=":",NA1cT!Z11=":"),":",(NA1cT!Z11-NA1cT!Z10)/NA1cT!Z10*100)</f>
        <v>1.7052631578947417</v>
      </c>
      <c r="AA11" s="172"/>
      <c r="AB11" s="172">
        <f>IF(OR(NA1cT!AB10=":",NA1cT!AB11=":"),":",(NA1cT!AB11-NA1cT!AB10)/NA1cT!AB10*100)</f>
        <v>7.2640619394159511</v>
      </c>
      <c r="AC11" s="175">
        <f>IF(OR(NA1cT!AC10=":",NA1cT!AC11=":"),":",(NA1cT!AC11-NA1cT!AC10)/NA1cT!AC10*100)</f>
        <v>7.2640619394159511</v>
      </c>
      <c r="AD11" s="172"/>
      <c r="AE11" s="172">
        <f>IF(OR(NA1cT!AE10=":",NA1cT!AE11=":"),":",(NA1cT!AE11-NA1cT!AE10)/NA1cT!AE10*100)</f>
        <v>4.2855036130364166</v>
      </c>
      <c r="AF11" s="172">
        <f>IF(OR(NA1cT!AF10=":",NA1cT!AF11=":"),":",(NA1cT!AF11-NA1cT!AF10)/NA1cT!AF10*100)</f>
        <v>3.5474018129855227</v>
      </c>
      <c r="AG11" s="172">
        <f>IF(OR(NA1cT!AG10=":",NA1cT!AG11=":"),":",(NA1cT!AG11-NA1cT!AG10)/NA1cT!AG10*100)</f>
        <v>3.7833284500439506</v>
      </c>
      <c r="AH11" s="172">
        <f>IF(OR(NA1cT!AH10=":",NA1cT!AH11=":"),":",(NA1cT!AH11-NA1cT!AH10)/NA1cT!AH10*100)</f>
        <v>2.7286324498403247</v>
      </c>
      <c r="AI11" s="172">
        <f>IF(OR(NA1cT!AI10=":",NA1cT!AI11=":"),":",(NA1cT!AI11-NA1cT!AI10)/NA1cT!AI10*100)</f>
        <v>6.5101792768155438</v>
      </c>
      <c r="AJ11" s="172">
        <f>IF(OR(NA1cT!AJ10=":",NA1cT!AJ11=":"),":",(NA1cT!AJ11-NA1cT!AJ10)/NA1cT!AJ10*100)</f>
        <v>20.745913139948438</v>
      </c>
      <c r="AK11" s="172">
        <f>IF(OR(NA1cT!AK10=":",NA1cT!AK11=":"),":",(NA1cT!AK11-NA1cT!AK10)/NA1cT!AK10*100)</f>
        <v>29.911998282893332</v>
      </c>
      <c r="AL11" s="172">
        <f>IF(OR(NA1cT!AL10=":",NA1cT!AL11=":"),":",(NA1cT!AL11-NA1cT!AL10)/NA1cT!AL10*100)</f>
        <v>5.3117071668450961</v>
      </c>
      <c r="AM11" s="172">
        <f>IF(OR(NA1cT!AM10=":",NA1cT!AM11=":"),":",(NA1cT!AM11-NA1cT!AM10)/NA1cT!AM10*100)</f>
        <v>8.4078331204768091</v>
      </c>
      <c r="AN11" s="172">
        <f>IF(OR(NA1cT!AN10=":",NA1cT!AN11=":"),":",(NA1cT!AN11-NA1cT!AN10)/NA1cT!AN10*100)</f>
        <v>7.1847365734545576</v>
      </c>
      <c r="AO11" s="172">
        <f>IF(OR(NA1cT!AO10=":",NA1cT!AO11=":"),":",(NA1cT!AO11-NA1cT!AO10)/NA1cT!AO10*100)</f>
        <v>2.080779298233979</v>
      </c>
      <c r="AP11" s="190"/>
      <c r="AQ11" s="172">
        <f>IF(OR(NA1cT!AQ10=":",NA1cT!AQ11=":"),":",(NA1cT!AQ11-NA1cT!AQ10)/NA1cT!AQ10*100)</f>
        <v>4.3775876345569849</v>
      </c>
      <c r="AR11" s="172">
        <f>IF(OR(NA1cT!AR10=":",NA1cT!AR11=":"),":",(NA1cT!AR11-NA1cT!AR10)/NA1cT!AR10*100)</f>
        <v>3.1685174631135959</v>
      </c>
      <c r="AS11" s="172">
        <f>IF(OR(NA1cT!AS10=":",NA1cT!AS11=":"),":",(NA1cT!AS11-NA1cT!AS10)/NA1cT!AS10*100)</f>
        <v>8.8814376458407569</v>
      </c>
    </row>
    <row r="12" spans="1:45" ht="22.5" customHeight="1">
      <c r="A12" s="77">
        <f t="shared" si="0"/>
        <v>1</v>
      </c>
      <c r="B12" s="105">
        <v>2000</v>
      </c>
      <c r="C12" s="172">
        <f>IF(OR(NA1cT!C11=":",NA1cT!C12=":"),":",(NA1cT!C12-NA1cT!C11)/NA1cT!C11*100)</f>
        <v>-0.95027999321227363</v>
      </c>
      <c r="D12" s="172">
        <f>IF(OR(NA1cT!D11=":",NA1cT!D12=":"),":",(NA1cT!D12-NA1cT!D11)/NA1cT!D11*100)</f>
        <v>12.123677786818554</v>
      </c>
      <c r="E12" s="172">
        <f>IF(OR(NA1cT!E11=":",NA1cT!E12=":"),":",(NA1cT!E12-NA1cT!E11)/NA1cT!E11*100)</f>
        <v>2.7996376939454839</v>
      </c>
      <c r="F12" s="172">
        <f>IF(OR(NA1cT!F11=":",NA1cT!F12=":"),":",(NA1cT!F12-NA1cT!F11)/NA1cT!F11*100)</f>
        <v>13.597551151925252</v>
      </c>
      <c r="G12" s="172">
        <f>IF(OR(NA1cT!G11=":",NA1cT!G12=":"),":",(NA1cT!G12-NA1cT!G11)/NA1cT!G11*100)</f>
        <v>6.4324324324324333</v>
      </c>
      <c r="H12" s="172">
        <f>IF(OR(NA1cT!H11=":",NA1cT!H12=":"),":",(NA1cT!H12-NA1cT!H11)/NA1cT!H11*100)</f>
        <v>3.7868254676145763</v>
      </c>
      <c r="I12" s="172">
        <f>IF(OR(NA1cT!I11=":",NA1cT!I12=":"),":",(NA1cT!I12-NA1cT!I11)/NA1cT!I11*100)</f>
        <v>6.9015777858295877</v>
      </c>
      <c r="J12" s="172">
        <f>IF(OR(NA1cT!J11=":",NA1cT!J12=":"),":",(NA1cT!J12-NA1cT!J11)/NA1cT!J11*100)</f>
        <v>7.8376047313947774</v>
      </c>
      <c r="K12" s="172">
        <f>IF(OR(NA1cT!K11=":",NA1cT!K12=":"),":",(NA1cT!K12-NA1cT!K11)/NA1cT!K11*100)</f>
        <v>12.278988486842097</v>
      </c>
      <c r="L12" s="172">
        <f>IF(OR(NA1cT!L11=":",NA1cT!L12=":"),":",(NA1cT!L12-NA1cT!L11)/NA1cT!L11*100)</f>
        <v>12.979327117957027</v>
      </c>
      <c r="M12" s="172">
        <f>IF(OR(NA1cT!M11=":",NA1cT!M12=":"),":",(NA1cT!M12-NA1cT!M11)/NA1cT!M11*100)</f>
        <v>6.4253378713280229</v>
      </c>
      <c r="N12" s="172">
        <f>IF(OR(NA1cT!N11=":",NA1cT!N12=":"),":",(NA1cT!N12-NA1cT!N11)/NA1cT!N11*100)</f>
        <v>7.2259124646641855</v>
      </c>
      <c r="O12" s="172">
        <f>IF(OR(NA1cT!O11=":",NA1cT!O12=":"),":",(NA1cT!O12-NA1cT!O11)/NA1cT!O11*100)</f>
        <v>9.8348068358818068</v>
      </c>
      <c r="P12" s="172">
        <f>IF(OR(NA1cT!P11=":",NA1cT!P12=":"),":",(NA1cT!P12-NA1cT!P11)/NA1cT!P11*100)</f>
        <v>19.49233716475095</v>
      </c>
      <c r="Q12" s="172">
        <f>IF(OR(NA1cT!Q11=":",NA1cT!Q12=":"),":",(NA1cT!Q12-NA1cT!Q11)/NA1cT!Q11*100)</f>
        <v>8.5917894993299999</v>
      </c>
      <c r="R12" s="172">
        <f>IF(OR(NA1cT!R11=":",NA1cT!R12=":"),":",(NA1cT!R12-NA1cT!R11)/NA1cT!R11*100)</f>
        <v>9.070485181318924</v>
      </c>
      <c r="S12" s="172">
        <f>IF(OR(NA1cT!S11=":",NA1cT!S12=":"),":",(NA1cT!S12-NA1cT!S11)/NA1cT!S11*100)</f>
        <v>8.0454265581172741</v>
      </c>
      <c r="T12" s="172">
        <f>IF(OR(NA1cT!T11=":",NA1cT!T12=":"),":",(NA1cT!T12-NA1cT!T11)/NA1cT!T11*100)</f>
        <v>12.531143305342804</v>
      </c>
      <c r="U12" s="172">
        <f>IF(OR(NA1cT!U11=":",NA1cT!U12=":"),":",(NA1cT!U12-NA1cT!U11)/NA1cT!U11*100)</f>
        <v>10.573408947700065</v>
      </c>
      <c r="V12" s="172">
        <f>IF(OR(NA1cT!V11=":",NA1cT!V12=":"),":",(NA1cT!V12-NA1cT!V11)/NA1cT!V11*100)</f>
        <v>14.700146270112125</v>
      </c>
      <c r="W12" s="172"/>
      <c r="X12" s="175">
        <f>IF(OR(NA1cT!X11=":",NA1cT!X12=":"),":",(NA1cT!X12-NA1cT!X11)/NA1cT!X11*100)</f>
        <v>7.5921990028734427</v>
      </c>
      <c r="Y12" s="172"/>
      <c r="Z12" s="172">
        <f>IF(OR(NA1cT!Z11=":",NA1cT!Z12=":"),":",(NA1cT!Z12-NA1cT!Z11)/NA1cT!Z11*100)</f>
        <v>18.567584351066031</v>
      </c>
      <c r="AA12" s="172"/>
      <c r="AB12" s="172">
        <f>IF(OR(NA1cT!AB11=":",NA1cT!AB12=":"),":",(NA1cT!AB12-NA1cT!AB11)/NA1cT!AB11*100)</f>
        <v>8.8246224743877182</v>
      </c>
      <c r="AC12" s="175">
        <f>IF(OR(NA1cT!AC11=":",NA1cT!AC12=":"),":",(NA1cT!AC12-NA1cT!AC11)/NA1cT!AC11*100)</f>
        <v>8.8246224743877182</v>
      </c>
      <c r="AD12" s="172"/>
      <c r="AE12" s="172">
        <f>IF(OR(NA1cT!AE11=":",NA1cT!AE12=":"),":",(NA1cT!AE12-NA1cT!AE11)/NA1cT!AE11*100)</f>
        <v>-0.95027999321227363</v>
      </c>
      <c r="AF12" s="172">
        <f>IF(OR(NA1cT!AF11=":",NA1cT!AF12=":"),":",(NA1cT!AF12-NA1cT!AF11)/NA1cT!AF11*100)</f>
        <v>4.4796221296937411</v>
      </c>
      <c r="AG12" s="172">
        <f>IF(OR(NA1cT!AG11=":",NA1cT!AG12=":"),":",(NA1cT!AG12-NA1cT!AG11)/NA1cT!AG11*100)</f>
        <v>2.7996376939454839</v>
      </c>
      <c r="AH12" s="172">
        <f>IF(OR(NA1cT!AH11=":",NA1cT!AH12=":"),":",(NA1cT!AH12-NA1cT!AH11)/NA1cT!AH11*100)</f>
        <v>3.7868254676145763</v>
      </c>
      <c r="AI12" s="172">
        <f>IF(OR(NA1cT!AI11=":",NA1cT!AI12=":"),":",(NA1cT!AI12-NA1cT!AI11)/NA1cT!AI11*100)</f>
        <v>8.6648598530775445</v>
      </c>
      <c r="AJ12" s="172">
        <f>IF(OR(NA1cT!AJ11=":",NA1cT!AJ12=":"),":",(NA1cT!AJ12-NA1cT!AJ11)/NA1cT!AJ11*100)</f>
        <v>12.979327117957027</v>
      </c>
      <c r="AK12" s="172">
        <f>IF(OR(NA1cT!AK11=":",NA1cT!AK12=":"),":",(NA1cT!AK12-NA1cT!AK11)/NA1cT!AK11*100)</f>
        <v>6.4253378713280229</v>
      </c>
      <c r="AL12" s="172">
        <f>IF(OR(NA1cT!AL11=":",NA1cT!AL12=":"),":",(NA1cT!AL12-NA1cT!AL11)/NA1cT!AL11*100)</f>
        <v>7.2259124646641855</v>
      </c>
      <c r="AM12" s="172">
        <f>IF(OR(NA1cT!AM11=":",NA1cT!AM12=":"),":",(NA1cT!AM12-NA1cT!AM11)/NA1cT!AM11*100)</f>
        <v>11.63450725594846</v>
      </c>
      <c r="AN12" s="172">
        <f>IF(OR(NA1cT!AN11=":",NA1cT!AN12=":"),":",(NA1cT!AN12-NA1cT!AN11)/NA1cT!AN11*100)</f>
        <v>8.6247506274535191</v>
      </c>
      <c r="AO12" s="172">
        <f>IF(OR(NA1cT!AO11=":",NA1cT!AO12=":"),":",(NA1cT!AO12-NA1cT!AO11)/NA1cT!AO11*100)</f>
        <v>11.811483657372861</v>
      </c>
      <c r="AP12" s="190"/>
      <c r="AQ12" s="172">
        <f>IF(OR(NA1cT!AQ11=":",NA1cT!AQ12=":"),":",(NA1cT!AQ12-NA1cT!AQ11)/NA1cT!AQ11*100)</f>
        <v>-0.10048656653266835</v>
      </c>
      <c r="AR12" s="172">
        <f>IF(OR(NA1cT!AR11=":",NA1cT!AR12=":"),":",(NA1cT!AR12-NA1cT!AR11)/NA1cT!AR11*100)</f>
        <v>4.0800611562777194</v>
      </c>
      <c r="AS12" s="172">
        <f>IF(OR(NA1cT!AS11=":",NA1cT!AS12=":"),":",(NA1cT!AS12-NA1cT!AS11)/NA1cT!AS11*100)</f>
        <v>8.9218825868806242</v>
      </c>
    </row>
    <row r="13" spans="1:45" ht="22.5" customHeight="1">
      <c r="A13" s="77">
        <f t="shared" si="0"/>
        <v>1</v>
      </c>
      <c r="B13" s="105">
        <v>2001</v>
      </c>
      <c r="C13" s="172">
        <f>IF(OR(NA1cT!C12=":",NA1cT!C13=":"),":",(NA1cT!C13-NA1cT!C12)/NA1cT!C12*100)</f>
        <v>6.2360801781737116</v>
      </c>
      <c r="D13" s="172">
        <f>IF(OR(NA1cT!D12=":",NA1cT!D13=":"),":",(NA1cT!D13-NA1cT!D12)/NA1cT!D12*100)</f>
        <v>-7.6197387518142161</v>
      </c>
      <c r="E13" s="172">
        <f>IF(OR(NA1cT!E12=":",NA1cT!E13=":"),":",(NA1cT!E13-NA1cT!E12)/NA1cT!E12*100)</f>
        <v>2.4911032028469728</v>
      </c>
      <c r="F13" s="172">
        <f>IF(OR(NA1cT!F12=":",NA1cT!F13=":"),":",(NA1cT!F13-NA1cT!F12)/NA1cT!F12*100)</f>
        <v>18.848390299248322</v>
      </c>
      <c r="G13" s="172">
        <f>IF(OR(NA1cT!G12=":",NA1cT!G13=":"),":",(NA1cT!G13-NA1cT!G12)/NA1cT!G12*100)</f>
        <v>11.071609954291517</v>
      </c>
      <c r="H13" s="172">
        <f>IF(OR(NA1cT!H12=":",NA1cT!H13=":"),":",(NA1cT!H13-NA1cT!H12)/NA1cT!H12*100)</f>
        <v>7.8559241706161105</v>
      </c>
      <c r="I13" s="172">
        <f>IF(OR(NA1cT!I12=":",NA1cT!I13=":"),":",(NA1cT!I13-NA1cT!I12)/NA1cT!I12*100)</f>
        <v>12.997527288413691</v>
      </c>
      <c r="J13" s="172">
        <f>IF(OR(NA1cT!J12=":",NA1cT!J13=":"),":",(NA1cT!J13-NA1cT!J12)/NA1cT!J12*100)</f>
        <v>-2.8964477096925334</v>
      </c>
      <c r="K13" s="172">
        <f>IF(OR(NA1cT!K12=":",NA1cT!K13=":"),":",(NA1cT!K13-NA1cT!K12)/NA1cT!K12*100)</f>
        <v>8.3577477683680588</v>
      </c>
      <c r="L13" s="172">
        <f>IF(OR(NA1cT!L12=":",NA1cT!L13=":"),":",(NA1cT!L13-NA1cT!L12)/NA1cT!L12*100)</f>
        <v>15.669249904324531</v>
      </c>
      <c r="M13" s="172">
        <f>IF(OR(NA1cT!M12=":",NA1cT!M13=":"),":",(NA1cT!M13-NA1cT!M12)/NA1cT!M12*100)</f>
        <v>1.3257781572615195</v>
      </c>
      <c r="N13" s="172">
        <f>IF(OR(NA1cT!N12=":",NA1cT!N13=":"),":",(NA1cT!N13-NA1cT!N12)/NA1cT!N12*100)</f>
        <v>5.9623376623376583</v>
      </c>
      <c r="O13" s="172">
        <f>IF(OR(NA1cT!O12=":",NA1cT!O13=":"),":",(NA1cT!O13-NA1cT!O12)/NA1cT!O12*100)</f>
        <v>18.671353812966878</v>
      </c>
      <c r="P13" s="172">
        <f>IF(OR(NA1cT!P12=":",NA1cT!P13=":"),":",(NA1cT!P13-NA1cT!P12)/NA1cT!P12*100)</f>
        <v>8.4328657314629343</v>
      </c>
      <c r="Q13" s="172">
        <f>IF(OR(NA1cT!Q12=":",NA1cT!Q13=":"),":",(NA1cT!Q13-NA1cT!Q12)/NA1cT!Q12*100)</f>
        <v>3.1084886081913377</v>
      </c>
      <c r="R13" s="172">
        <f>IF(OR(NA1cT!R12=":",NA1cT!R13=":"),":",(NA1cT!R13-NA1cT!R12)/NA1cT!R12*100)</f>
        <v>8.4659717454174839</v>
      </c>
      <c r="S13" s="172">
        <f>IF(OR(NA1cT!S12=":",NA1cT!S13=":"),":",(NA1cT!S13-NA1cT!S12)/NA1cT!S12*100)</f>
        <v>7.3956816311023914</v>
      </c>
      <c r="T13" s="172">
        <f>IF(OR(NA1cT!T12=":",NA1cT!T13=":"),":",(NA1cT!T13-NA1cT!T12)/NA1cT!T12*100)</f>
        <v>13.767937679376798</v>
      </c>
      <c r="U13" s="172">
        <f>IF(OR(NA1cT!U12=":",NA1cT!U13=":"),":",(NA1cT!U13-NA1cT!U12)/NA1cT!U12*100)</f>
        <v>3.048780487804891</v>
      </c>
      <c r="V13" s="172">
        <f>IF(OR(NA1cT!V12=":",NA1cT!V13=":"),":",(NA1cT!V13-NA1cT!V12)/NA1cT!V12*100)</f>
        <v>20.680127523910745</v>
      </c>
      <c r="W13" s="172"/>
      <c r="X13" s="175">
        <f>IF(OR(NA1cT!X12=":",NA1cT!X13=":"),":",(NA1cT!X13-NA1cT!X12)/NA1cT!X12*100)</f>
        <v>7.1651469388339413</v>
      </c>
      <c r="Y13" s="172"/>
      <c r="Z13" s="172">
        <f>IF(OR(NA1cT!Z12=":",NA1cT!Z13=":"),":",(NA1cT!Z13-NA1cT!Z12)/NA1cT!Z12*100)</f>
        <v>13.796263966480451</v>
      </c>
      <c r="AA13" s="172"/>
      <c r="AB13" s="172">
        <f>IF(OR(NA1cT!AB12=":",NA1cT!AB13=":"),":",(NA1cT!AB13-NA1cT!AB12)/NA1cT!AB12*100)</f>
        <v>7.6486636728080688</v>
      </c>
      <c r="AC13" s="175">
        <f>IF(OR(NA1cT!AC12=":",NA1cT!AC13=":"),":",(NA1cT!AC13-NA1cT!AC12)/NA1cT!AC12*100)</f>
        <v>7.6486636728080688</v>
      </c>
      <c r="AD13" s="172"/>
      <c r="AE13" s="172">
        <f>IF(OR(NA1cT!AE12=":",NA1cT!AE13=":"),":",(NA1cT!AE13-NA1cT!AE12)/NA1cT!AE12*100)</f>
        <v>6.2360801781737116</v>
      </c>
      <c r="AF13" s="172">
        <f>IF(OR(NA1cT!AF12=":",NA1cT!AF13=":"),":",(NA1cT!AF13-NA1cT!AF12)/NA1cT!AF12*100)</f>
        <v>4.7922945640727663</v>
      </c>
      <c r="AG13" s="172">
        <f>IF(OR(NA1cT!AG12=":",NA1cT!AG13=":"),":",(NA1cT!AG13-NA1cT!AG12)/NA1cT!AG12*100)</f>
        <v>2.4911032028469728</v>
      </c>
      <c r="AH13" s="172">
        <f>IF(OR(NA1cT!AH12=":",NA1cT!AH13=":"),":",(NA1cT!AH13-NA1cT!AH12)/NA1cT!AH12*100)</f>
        <v>7.8559241706161105</v>
      </c>
      <c r="AI13" s="172">
        <f>IF(OR(NA1cT!AI12=":",NA1cT!AI13=":"),":",(NA1cT!AI13-NA1cT!AI12)/NA1cT!AI12*100)</f>
        <v>7.1019762534540076</v>
      </c>
      <c r="AJ13" s="172">
        <f>IF(OR(NA1cT!AJ12=":",NA1cT!AJ13=":"),":",(NA1cT!AJ13-NA1cT!AJ12)/NA1cT!AJ12*100)</f>
        <v>15.669249904324531</v>
      </c>
      <c r="AK13" s="172">
        <f>IF(OR(NA1cT!AK12=":",NA1cT!AK13=":"),":",(NA1cT!AK13-NA1cT!AK12)/NA1cT!AK12*100)</f>
        <v>1.3257781572615195</v>
      </c>
      <c r="AL13" s="172">
        <f>IF(OR(NA1cT!AL12=":",NA1cT!AL13=":"),":",(NA1cT!AL13-NA1cT!AL12)/NA1cT!AL12*100)</f>
        <v>5.9623376623376583</v>
      </c>
      <c r="AM13" s="172">
        <f>IF(OR(NA1cT!AM12=":",NA1cT!AM13=":"),":",(NA1cT!AM13-NA1cT!AM12)/NA1cT!AM12*100)</f>
        <v>16.62909131609662</v>
      </c>
      <c r="AN13" s="172">
        <f>IF(OR(NA1cT!AN12=":",NA1cT!AN13=":"),":",(NA1cT!AN13-NA1cT!AN12)/NA1cT!AN12*100)</f>
        <v>5.4362766007867664</v>
      </c>
      <c r="AO13" s="172">
        <f>IF(OR(NA1cT!AO12=":",NA1cT!AO13=":"),":",(NA1cT!AO13-NA1cT!AO12)/NA1cT!AO12*100)</f>
        <v>9.2516256386437536</v>
      </c>
      <c r="AP13" s="190"/>
      <c r="AQ13" s="172">
        <f>IF(OR(NA1cT!AQ12=":",NA1cT!AQ13=":"),":",(NA1cT!AQ13-NA1cT!AQ12)/NA1cT!AQ12*100)</f>
        <v>5.2252633808036286</v>
      </c>
      <c r="AR13" s="172">
        <f>IF(OR(NA1cT!AR12=":",NA1cT!AR13=":"),":",(NA1cT!AR13-NA1cT!AR12)/NA1cT!AR12*100)</f>
        <v>6.2752982173971166</v>
      </c>
      <c r="AS13" s="172">
        <f>IF(OR(NA1cT!AS12=":",NA1cT!AS13=":"),":",(NA1cT!AS13-NA1cT!AS12)/NA1cT!AS12*100)</f>
        <v>7.4828650351190742</v>
      </c>
    </row>
    <row r="14" spans="1:45" ht="22.5" customHeight="1">
      <c r="A14" s="77">
        <f t="shared" si="0"/>
        <v>1</v>
      </c>
      <c r="B14" s="105">
        <v>2002</v>
      </c>
      <c r="C14" s="172">
        <f>IF(OR(NA1cT!C13=":",NA1cT!C14=":"),":",(NA1cT!C14-NA1cT!C13)/NA1cT!C13*100)</f>
        <v>3.727893350534861</v>
      </c>
      <c r="D14" s="172">
        <f>IF(OR(NA1cT!D13=":",NA1cT!D14=":"),":",(NA1cT!D14-NA1cT!D13)/NA1cT!D13*100)</f>
        <v>15.435978004713274</v>
      </c>
      <c r="E14" s="172">
        <f>IF(OR(NA1cT!E13=":",NA1cT!E14=":"),":",(NA1cT!E14-NA1cT!E13)/NA1cT!E13*100)</f>
        <v>3.5983833511968584</v>
      </c>
      <c r="F14" s="172">
        <f>IF(OR(NA1cT!F13=":",NA1cT!F14=":"),":",(NA1cT!F14-NA1cT!F13)/NA1cT!F13*100)</f>
        <v>4.6002386634844923</v>
      </c>
      <c r="G14" s="172">
        <f>IF(OR(NA1cT!G13=":",NA1cT!G14=":"),":",(NA1cT!G14-NA1cT!G13)/NA1cT!G13*100)</f>
        <v>7.5598231976832704</v>
      </c>
      <c r="H14" s="172">
        <f>IF(OR(NA1cT!H13=":",NA1cT!H14=":"),":",(NA1cT!H14-NA1cT!H13)/NA1cT!H13*100)</f>
        <v>10.911519668154815</v>
      </c>
      <c r="I14" s="172">
        <f>IF(OR(NA1cT!I13=":",NA1cT!I14=":"),":",(NA1cT!I14-NA1cT!I13)/NA1cT!I13*100)</f>
        <v>2.1289794805371884</v>
      </c>
      <c r="J14" s="172">
        <f>IF(OR(NA1cT!J13=":",NA1cT!J14=":"),":",(NA1cT!J14-NA1cT!J13)/NA1cT!J13*100)</f>
        <v>1.2001976796178113</v>
      </c>
      <c r="K14" s="172">
        <f>IF(OR(NA1cT!K13=":",NA1cT!K14=":"),":",(NA1cT!K14-NA1cT!K13)/NA1cT!K13*100)</f>
        <v>-7.7479589789085699</v>
      </c>
      <c r="L14" s="172">
        <f>IF(OR(NA1cT!L13=":",NA1cT!L14=":"),":",(NA1cT!L14-NA1cT!L13)/NA1cT!L13*100)</f>
        <v>0.86436857668686429</v>
      </c>
      <c r="M14" s="172">
        <f>IF(OR(NA1cT!M13=":",NA1cT!M14=":"),":",(NA1cT!M14-NA1cT!M13)/NA1cT!M13*100)</f>
        <v>-7.4828785487750737</v>
      </c>
      <c r="N14" s="172">
        <f>IF(OR(NA1cT!N13=":",NA1cT!N14=":"),":",(NA1cT!N14-NA1cT!N13)/NA1cT!N13*100)</f>
        <v>8.5867313796864924</v>
      </c>
      <c r="O14" s="172">
        <f>IF(OR(NA1cT!O13=":",NA1cT!O14=":"),":",(NA1cT!O14-NA1cT!O13)/NA1cT!O13*100)</f>
        <v>6.0625441815060395</v>
      </c>
      <c r="P14" s="172">
        <f>IF(OR(NA1cT!P13=":",NA1cT!P14=":"),":",(NA1cT!P14-NA1cT!P13)/NA1cT!P13*100)</f>
        <v>-0.82058106010202814</v>
      </c>
      <c r="Q14" s="172">
        <f>IF(OR(NA1cT!Q13=":",NA1cT!Q14=":"),":",(NA1cT!Q14-NA1cT!Q13)/NA1cT!Q13*100)</f>
        <v>8.4241791239637127</v>
      </c>
      <c r="R14" s="172">
        <f>IF(OR(NA1cT!R13=":",NA1cT!R14=":"),":",(NA1cT!R14-NA1cT!R13)/NA1cT!R13*100)</f>
        <v>7.354408041126355</v>
      </c>
      <c r="S14" s="172">
        <f>IF(OR(NA1cT!S13=":",NA1cT!S14=":"),":",(NA1cT!S14-NA1cT!S13)/NA1cT!S13*100)</f>
        <v>7.6587465361712042</v>
      </c>
      <c r="T14" s="172">
        <f>IF(OR(NA1cT!T13=":",NA1cT!T14=":"),":",(NA1cT!T14-NA1cT!T13)/NA1cT!T13*100)</f>
        <v>8.3393397722358316</v>
      </c>
      <c r="U14" s="172">
        <f>IF(OR(NA1cT!U13=":",NA1cT!U14=":"),":",(NA1cT!U14-NA1cT!U13)/NA1cT!U13*100)</f>
        <v>1.2608527346126202</v>
      </c>
      <c r="V14" s="172">
        <f>IF(OR(NA1cT!V13=":",NA1cT!V14=":"),":",(NA1cT!V14-NA1cT!V13)/NA1cT!V13*100)</f>
        <v>14.054244452271933</v>
      </c>
      <c r="W14" s="172"/>
      <c r="X14" s="175">
        <f>IF(OR(NA1cT!X13=":",NA1cT!X14=":"),":",(NA1cT!X14-NA1cT!X13)/NA1cT!X13*100)</f>
        <v>3.3181853310218443</v>
      </c>
      <c r="Y14" s="172"/>
      <c r="Z14" s="172">
        <f>IF(OR(NA1cT!Z13=":",NA1cT!Z14=":"),":",(NA1cT!Z14-NA1cT!Z13)/NA1cT!Z13*100)</f>
        <v>-2.4239634871322906</v>
      </c>
      <c r="AA14" s="172"/>
      <c r="AB14" s="172">
        <f>IF(OR(NA1cT!AB13=":",NA1cT!AB14=":"),":",(NA1cT!AB14-NA1cT!AB13)/NA1cT!AB13*100)</f>
        <v>4.0408464319735709</v>
      </c>
      <c r="AC14" s="175">
        <f>IF(OR(NA1cT!AC13=":",NA1cT!AC14=":"),":",(NA1cT!AC14-NA1cT!AC13)/NA1cT!AC13*100)</f>
        <v>4.0408464319735709</v>
      </c>
      <c r="AD14" s="172"/>
      <c r="AE14" s="172">
        <f>IF(OR(NA1cT!AE13=":",NA1cT!AE14=":"),":",(NA1cT!AE14-NA1cT!AE13)/NA1cT!AE13*100)</f>
        <v>3.727893350534861</v>
      </c>
      <c r="AF14" s="172">
        <f>IF(OR(NA1cT!AF13=":",NA1cT!AF14=":"),":",(NA1cT!AF14-NA1cT!AF13)/NA1cT!AF13*100)</f>
        <v>4.2300861956945406</v>
      </c>
      <c r="AG14" s="172">
        <f>IF(OR(NA1cT!AG13=":",NA1cT!AG14=":"),":",(NA1cT!AG14-NA1cT!AG13)/NA1cT!AG13*100)</f>
        <v>3.5983833511968584</v>
      </c>
      <c r="AH14" s="172">
        <f>IF(OR(NA1cT!AH13=":",NA1cT!AH14=":"),":",(NA1cT!AH14-NA1cT!AH13)/NA1cT!AH13*100)</f>
        <v>10.911519668154815</v>
      </c>
      <c r="AI14" s="172">
        <f>IF(OR(NA1cT!AI13=":",NA1cT!AI14=":"),":",(NA1cT!AI14-NA1cT!AI13)/NA1cT!AI13*100)</f>
        <v>-0.97837044481691293</v>
      </c>
      <c r="AJ14" s="172">
        <f>IF(OR(NA1cT!AJ13=":",NA1cT!AJ14=":"),":",(NA1cT!AJ14-NA1cT!AJ13)/NA1cT!AJ13*100)</f>
        <v>0.86436857668686429</v>
      </c>
      <c r="AK14" s="172">
        <f>IF(OR(NA1cT!AK13=":",NA1cT!AK14=":"),":",(NA1cT!AK14-NA1cT!AK13)/NA1cT!AK13*100)</f>
        <v>-7.4828785487750737</v>
      </c>
      <c r="AL14" s="172">
        <f>IF(OR(NA1cT!AL13=":",NA1cT!AL14=":"),":",(NA1cT!AL14-NA1cT!AL13)/NA1cT!AL13*100)</f>
        <v>8.5867313796864924</v>
      </c>
      <c r="AM14" s="172">
        <f>IF(OR(NA1cT!AM13=":",NA1cT!AM14=":"),":",(NA1cT!AM14-NA1cT!AM13)/NA1cT!AM13*100)</f>
        <v>4.7860599662741077</v>
      </c>
      <c r="AN14" s="172">
        <f>IF(OR(NA1cT!AN13=":",NA1cT!AN14=":"),":",(NA1cT!AN14-NA1cT!AN13)/NA1cT!AN13*100)</f>
        <v>7.9649150409062299</v>
      </c>
      <c r="AO14" s="172">
        <f>IF(OR(NA1cT!AO13=":",NA1cT!AO14=":"),":",(NA1cT!AO14-NA1cT!AO13)/NA1cT!AO13*100)</f>
        <v>5.8004517071874542</v>
      </c>
      <c r="AP14" s="190"/>
      <c r="AQ14" s="172">
        <f>IF(OR(NA1cT!AQ13=":",NA1cT!AQ14=":"),":",(NA1cT!AQ14-NA1cT!AQ13)/NA1cT!AQ13*100)</f>
        <v>4.4777621251760946</v>
      </c>
      <c r="AR14" s="172">
        <f>IF(OR(NA1cT!AR13=":",NA1cT!AR14=":"),":",(NA1cT!AR14-NA1cT!AR13)/NA1cT!AR13*100)</f>
        <v>6.9626191797407051</v>
      </c>
      <c r="AS14" s="172">
        <f>IF(OR(NA1cT!AS13=":",NA1cT!AS14=":"),":",(NA1cT!AS14-NA1cT!AS13)/NA1cT!AS13*100)</f>
        <v>2.3695196525955238</v>
      </c>
    </row>
    <row r="15" spans="1:45" ht="22.5" customHeight="1">
      <c r="A15" s="77">
        <f t="shared" si="0"/>
        <v>1</v>
      </c>
      <c r="B15" s="105">
        <v>2003</v>
      </c>
      <c r="C15" s="172">
        <f>IF(OR(NA1cT!C14=":",NA1cT!C15=":"),":",(NA1cT!C15-NA1cT!C14)/NA1cT!C14*100)</f>
        <v>-7.3484828854973729</v>
      </c>
      <c r="D15" s="172">
        <f>IF(OR(NA1cT!D14=":",NA1cT!D15=":"),":",(NA1cT!D15-NA1cT!D14)/NA1cT!D14*100)</f>
        <v>16.706362708404207</v>
      </c>
      <c r="E15" s="172">
        <f>IF(OR(NA1cT!E14=":",NA1cT!E15=":"),":",(NA1cT!E15-NA1cT!E14)/NA1cT!E14*100)</f>
        <v>2.6360315116767832</v>
      </c>
      <c r="F15" s="172">
        <f>IF(OR(NA1cT!F14=":",NA1cT!F15=":"),":",(NA1cT!F15-NA1cT!F14)/NA1cT!F14*100)</f>
        <v>11.493925047059497</v>
      </c>
      <c r="G15" s="172">
        <f>IF(OR(NA1cT!G14=":",NA1cT!G15=":"),":",(NA1cT!G15-NA1cT!G14)/NA1cT!G14*100)</f>
        <v>12.39903641774125</v>
      </c>
      <c r="H15" s="172">
        <f>IF(OR(NA1cT!H14=":",NA1cT!H15=":"),":",(NA1cT!H15-NA1cT!H14)/NA1cT!H14*100)</f>
        <v>13.434333829883901</v>
      </c>
      <c r="I15" s="172">
        <f>IF(OR(NA1cT!I14=":",NA1cT!I15=":"),":",(NA1cT!I15-NA1cT!I14)/NA1cT!I14*100)</f>
        <v>8.4011400879763354</v>
      </c>
      <c r="J15" s="172">
        <f>IF(OR(NA1cT!J14=":",NA1cT!J15=":"),":",(NA1cT!J15-NA1cT!J14)/NA1cT!J14*100)</f>
        <v>2.353324186684651</v>
      </c>
      <c r="K15" s="172">
        <f>IF(OR(NA1cT!K14=":",NA1cT!K15=":"),":",(NA1cT!K15-NA1cT!K14)/NA1cT!K14*100)</f>
        <v>-3.6166096145259745</v>
      </c>
      <c r="L15" s="172">
        <f>IF(OR(NA1cT!L14=":",NA1cT!L15=":"),":",(NA1cT!L15-NA1cT!L14)/NA1cT!L14*100)</f>
        <v>1.1378313549418806</v>
      </c>
      <c r="M15" s="172">
        <f>IF(OR(NA1cT!M14=":",NA1cT!M15=":"),":",(NA1cT!M15-NA1cT!M14)/NA1cT!M14*100)</f>
        <v>3.4296596836962694</v>
      </c>
      <c r="N15" s="172">
        <f>IF(OR(NA1cT!N14=":",NA1cT!N15=":"),":",(NA1cT!N15-NA1cT!N14)/NA1cT!N14*100)</f>
        <v>11.428152194769574</v>
      </c>
      <c r="O15" s="172">
        <f>IF(OR(NA1cT!O14=":",NA1cT!O15=":"),":",(NA1cT!O15-NA1cT!O14)/NA1cT!O14*100)</f>
        <v>1.9614066268884116</v>
      </c>
      <c r="P15" s="172">
        <f>IF(OR(NA1cT!P14=":",NA1cT!P15=":"),":",(NA1cT!P15-NA1cT!P14)/NA1cT!P14*100)</f>
        <v>4.9194991055456132</v>
      </c>
      <c r="Q15" s="172">
        <f>IF(OR(NA1cT!Q14=":",NA1cT!Q15=":"),":",(NA1cT!Q15-NA1cT!Q14)/NA1cT!Q14*100)</f>
        <v>21.877038241167192</v>
      </c>
      <c r="R15" s="172">
        <f>IF(OR(NA1cT!R14=":",NA1cT!R15=":"),":",(NA1cT!R15-NA1cT!R14)/NA1cT!R14*100)</f>
        <v>15.137762212772046</v>
      </c>
      <c r="S15" s="172">
        <f>IF(OR(NA1cT!S14=":",NA1cT!S15=":"),":",(NA1cT!S15-NA1cT!S14)/NA1cT!S14*100)</f>
        <v>11.883899233296834</v>
      </c>
      <c r="T15" s="172">
        <f>IF(OR(NA1cT!T14=":",NA1cT!T15=":"),":",(NA1cT!T15-NA1cT!T14)/NA1cT!T14*100)</f>
        <v>2.2287272969196956</v>
      </c>
      <c r="U15" s="172">
        <f>IF(OR(NA1cT!U14=":",NA1cT!U15=":"),":",(NA1cT!U15-NA1cT!U14)/NA1cT!U14*100)</f>
        <v>8.066189722025003</v>
      </c>
      <c r="V15" s="172">
        <f>IF(OR(NA1cT!V14=":",NA1cT!V15=":"),":",(NA1cT!V15-NA1cT!V14)/NA1cT!V14*100)</f>
        <v>16.02841260037059</v>
      </c>
      <c r="W15" s="172"/>
      <c r="X15" s="175">
        <f>IF(OR(NA1cT!X14=":",NA1cT!X15=":"),":",(NA1cT!X15-NA1cT!X14)/NA1cT!X14*100)</f>
        <v>7.3202872707158111</v>
      </c>
      <c r="Y15" s="172"/>
      <c r="Z15" s="172">
        <f>IF(OR(NA1cT!Z14=":",NA1cT!Z15=":"),":",(NA1cT!Z15-NA1cT!Z14)/NA1cT!Z14*100)</f>
        <v>-10.141110805392863</v>
      </c>
      <c r="AA15" s="172"/>
      <c r="AB15" s="172">
        <f>IF(OR(NA1cT!AB14=":",NA1cT!AB15=":"),":",(NA1cT!AB15-NA1cT!AB14)/NA1cT!AB14*100)</f>
        <v>8.0973063807657226</v>
      </c>
      <c r="AC15" s="175">
        <f>IF(OR(NA1cT!AC14=":",NA1cT!AC15=":"),":",(NA1cT!AC15-NA1cT!AC14)/NA1cT!AC14*100)</f>
        <v>8.0973063807657226</v>
      </c>
      <c r="AD15" s="172"/>
      <c r="AE15" s="172">
        <f>IF(OR(NA1cT!AE14=":",NA1cT!AE15=":"),":",(NA1cT!AE15-NA1cT!AE14)/NA1cT!AE14*100)</f>
        <v>-7.3484828854973729</v>
      </c>
      <c r="AF15" s="172">
        <f>IF(OR(NA1cT!AF14=":",NA1cT!AF15=":"),":",(NA1cT!AF15-NA1cT!AF14)/NA1cT!AF14*100)</f>
        <v>4.8429993849631803</v>
      </c>
      <c r="AG15" s="172">
        <f>IF(OR(NA1cT!AG14=":",NA1cT!AG15=":"),":",(NA1cT!AG15-NA1cT!AG14)/NA1cT!AG14*100)</f>
        <v>2.6360315116767832</v>
      </c>
      <c r="AH15" s="172">
        <f>IF(OR(NA1cT!AH14=":",NA1cT!AH15=":"),":",(NA1cT!AH15-NA1cT!AH14)/NA1cT!AH14*100)</f>
        <v>13.434333829883901</v>
      </c>
      <c r="AI15" s="172">
        <f>IF(OR(NA1cT!AI14=":",NA1cT!AI15=":"),":",(NA1cT!AI15-NA1cT!AI14)/NA1cT!AI14*100)</f>
        <v>3.5433801823211666</v>
      </c>
      <c r="AJ15" s="172">
        <f>IF(OR(NA1cT!AJ14=":",NA1cT!AJ15=":"),":",(NA1cT!AJ15-NA1cT!AJ14)/NA1cT!AJ14*100)</f>
        <v>1.1378313549418806</v>
      </c>
      <c r="AK15" s="172">
        <f>IF(OR(NA1cT!AK14=":",NA1cT!AK15=":"),":",(NA1cT!AK15-NA1cT!AK14)/NA1cT!AK14*100)</f>
        <v>3.4296596836962694</v>
      </c>
      <c r="AL15" s="172">
        <f>IF(OR(NA1cT!AL14=":",NA1cT!AL15=":"),":",(NA1cT!AL15-NA1cT!AL14)/NA1cT!AL14*100)</f>
        <v>11.428152194769574</v>
      </c>
      <c r="AM15" s="172">
        <f>IF(OR(NA1cT!AM14=":",NA1cT!AM15=":"),":",(NA1cT!AM15-NA1cT!AM14)/NA1cT!AM14*100)</f>
        <v>2.4806363826669511</v>
      </c>
      <c r="AN15" s="172">
        <f>IF(OR(NA1cT!AN14=":",NA1cT!AN15=":"),":",(NA1cT!AN15-NA1cT!AN14)/NA1cT!AN14*100)</f>
        <v>18.014707795756266</v>
      </c>
      <c r="AO15" s="172">
        <f>IF(OR(NA1cT!AO14=":",NA1cT!AO15=":"),":",(NA1cT!AO15-NA1cT!AO14)/NA1cT!AO14*100)</f>
        <v>7.1575669295293434</v>
      </c>
      <c r="AP15" s="190"/>
      <c r="AQ15" s="172">
        <f>IF(OR(NA1cT!AQ14=":",NA1cT!AQ15=":"),":",(NA1cT!AQ15-NA1cT!AQ14)/NA1cT!AQ14*100)</f>
        <v>-5.6462486757199244</v>
      </c>
      <c r="AR15" s="172">
        <f>IF(OR(NA1cT!AR14=":",NA1cT!AR15=":"),":",(NA1cT!AR15-NA1cT!AR14)/NA1cT!AR14*100)</f>
        <v>8.5138092363417055</v>
      </c>
      <c r="AS15" s="172">
        <f>IF(OR(NA1cT!AS14=":",NA1cT!AS15=":"),":",(NA1cT!AS15-NA1cT!AS14)/NA1cT!AS14*100)</f>
        <v>7.6643700004099635</v>
      </c>
    </row>
    <row r="16" spans="1:45" ht="22.5" customHeight="1">
      <c r="A16" s="77">
        <f t="shared" si="0"/>
        <v>1</v>
      </c>
      <c r="B16" s="105">
        <v>2004</v>
      </c>
      <c r="C16" s="172">
        <f>IF(OR(NA1cT!C15=":",NA1cT!C16=":"),":",(NA1cT!C16-NA1cT!C15)/NA1cT!C15*100)</f>
        <v>-1.705959672232001</v>
      </c>
      <c r="D16" s="172">
        <f>IF(OR(NA1cT!D15=":",NA1cT!D16=":"),":",(NA1cT!D16-NA1cT!D15)/NA1cT!D15*100)</f>
        <v>18.688046647230333</v>
      </c>
      <c r="E16" s="172">
        <f>IF(OR(NA1cT!E15=":",NA1cT!E16=":"),":",(NA1cT!E16-NA1cT!E15)/NA1cT!E15*100)</f>
        <v>5.9231181158583297</v>
      </c>
      <c r="F16" s="172">
        <f>IF(OR(NA1cT!F15=":",NA1cT!F16=":"),":",(NA1cT!F16-NA1cT!F15)/NA1cT!F15*100)</f>
        <v>3.2385142740202517</v>
      </c>
      <c r="G16" s="172">
        <f>IF(OR(NA1cT!G15=":",NA1cT!G16=":"),":",(NA1cT!G16-NA1cT!G15)/NA1cT!G15*100)</f>
        <v>11.623802319717617</v>
      </c>
      <c r="H16" s="172">
        <f>IF(OR(NA1cT!H15=":",NA1cT!H16=":"),":",(NA1cT!H16-NA1cT!H15)/NA1cT!H15*100)</f>
        <v>11.109351861337998</v>
      </c>
      <c r="I16" s="172">
        <f>IF(OR(NA1cT!I15=":",NA1cT!I16=":"),":",(NA1cT!I16-NA1cT!I15)/NA1cT!I15*100)</f>
        <v>14.102919352951679</v>
      </c>
      <c r="J16" s="172">
        <f>IF(OR(NA1cT!J15=":",NA1cT!J16=":"),":",(NA1cT!J16-NA1cT!J15)/NA1cT!J15*100)</f>
        <v>0.30784959672839218</v>
      </c>
      <c r="K16" s="172">
        <f>IF(OR(NA1cT!K15=":",NA1cT!K16=":"),":",(NA1cT!K16-NA1cT!K15)/NA1cT!K15*100)</f>
        <v>2.0858079536276026</v>
      </c>
      <c r="L16" s="172">
        <f>IF(OR(NA1cT!L15=":",NA1cT!L16=":"),":",(NA1cT!L16-NA1cT!L15)/NA1cT!L15*100)</f>
        <v>9.0347036406389343</v>
      </c>
      <c r="M16" s="172">
        <f>IF(OR(NA1cT!M15=":",NA1cT!M16=":"),":",(NA1cT!M16-NA1cT!M15)/NA1cT!M15*100)</f>
        <v>13.052388881772783</v>
      </c>
      <c r="N16" s="172">
        <f>IF(OR(NA1cT!N15=":",NA1cT!N16=":"),":",(NA1cT!N16-NA1cT!N15)/NA1cT!N15*100)</f>
        <v>13.851015984279089</v>
      </c>
      <c r="O16" s="172">
        <f>IF(OR(NA1cT!O15=":",NA1cT!O16=":"),":",(NA1cT!O16-NA1cT!O15)/NA1cT!O15*100)</f>
        <v>3.4582581086970099</v>
      </c>
      <c r="P16" s="172">
        <f>IF(OR(NA1cT!P15=":",NA1cT!P16=":"),":",(NA1cT!P16-NA1cT!P15)/NA1cT!P15*100)</f>
        <v>-2.564649048024997</v>
      </c>
      <c r="Q16" s="172">
        <f>IF(OR(NA1cT!Q15=":",NA1cT!Q16=":"),":",(NA1cT!Q16-NA1cT!Q15)/NA1cT!Q15*100)</f>
        <v>8.2916869066927958</v>
      </c>
      <c r="R16" s="172">
        <f>IF(OR(NA1cT!R15=":",NA1cT!R16=":"),":",(NA1cT!R16-NA1cT!R15)/NA1cT!R15*100)</f>
        <v>3.87814643533319</v>
      </c>
      <c r="S16" s="172">
        <f>IF(OR(NA1cT!S15=":",NA1cT!S16=":"),":",(NA1cT!S16-NA1cT!S15)/NA1cT!S15*100)</f>
        <v>4.5154185022026398</v>
      </c>
      <c r="T16" s="172">
        <f>IF(OR(NA1cT!T15=":",NA1cT!T16=":"),":",(NA1cT!T16-NA1cT!T15)/NA1cT!T15*100)</f>
        <v>0.15618898867630424</v>
      </c>
      <c r="U16" s="172">
        <f>IF(OR(NA1cT!U15=":",NA1cT!U16=":"),":",(NA1cT!U16-NA1cT!U15)/NA1cT!U15*100)</f>
        <v>9.1419041843541571</v>
      </c>
      <c r="V16" s="172">
        <f>IF(OR(NA1cT!V15=":",NA1cT!V16=":"),":",(NA1cT!V16-NA1cT!V15)/NA1cT!V15*100)</f>
        <v>16.356135214266708</v>
      </c>
      <c r="W16" s="172"/>
      <c r="X16" s="175">
        <f>IF(OR(NA1cT!X15=":",NA1cT!X16=":"),":",(NA1cT!X16-NA1cT!X15)/NA1cT!X15*100)</f>
        <v>7.7190485573733509</v>
      </c>
      <c r="Y16" s="172"/>
      <c r="Z16" s="172">
        <f>IF(OR(NA1cT!Z15=":",NA1cT!Z16=":"),":",(NA1cT!Z16-NA1cT!Z15)/NA1cT!Z15*100)</f>
        <v>-12.033594330956658</v>
      </c>
      <c r="AA16" s="172"/>
      <c r="AB16" s="172">
        <f>IF(OR(NA1cT!AB15=":",NA1cT!AB16=":"),":",(NA1cT!AB16-NA1cT!AB15)/NA1cT!AB15*100)</f>
        <v>7.8712959029250031</v>
      </c>
      <c r="AC16" s="175">
        <f>IF(OR(NA1cT!AC15=":",NA1cT!AC16=":"),":",(NA1cT!AC16-NA1cT!AC15)/NA1cT!AC15*100)</f>
        <v>7.8712959029250031</v>
      </c>
      <c r="AD16" s="172"/>
      <c r="AE16" s="172">
        <f>IF(OR(NA1cT!AE15=":",NA1cT!AE16=":"),":",(NA1cT!AE16-NA1cT!AE15)/NA1cT!AE15*100)</f>
        <v>-1.705959672232001</v>
      </c>
      <c r="AF16" s="172">
        <f>IF(OR(NA1cT!AF15=":",NA1cT!AF16=":"),":",(NA1cT!AF16-NA1cT!AF15)/NA1cT!AF15*100)</f>
        <v>6.2126917436283744</v>
      </c>
      <c r="AG16" s="172">
        <f>IF(OR(NA1cT!AG15=":",NA1cT!AG16=":"),":",(NA1cT!AG16-NA1cT!AG15)/NA1cT!AG15*100)</f>
        <v>5.9231181158583297</v>
      </c>
      <c r="AH16" s="172">
        <f>IF(OR(NA1cT!AH15=":",NA1cT!AH16=":"),":",(NA1cT!AH16-NA1cT!AH15)/NA1cT!AH15*100)</f>
        <v>11.109351861337998</v>
      </c>
      <c r="AI16" s="172">
        <f>IF(OR(NA1cT!AI15=":",NA1cT!AI16=":"),":",(NA1cT!AI16-NA1cT!AI15)/NA1cT!AI15*100)</f>
        <v>7.4503088605779064</v>
      </c>
      <c r="AJ16" s="172">
        <f>IF(OR(NA1cT!AJ15=":",NA1cT!AJ16=":"),":",(NA1cT!AJ16-NA1cT!AJ15)/NA1cT!AJ15*100)</f>
        <v>9.0347036406389343</v>
      </c>
      <c r="AK16" s="172">
        <f>IF(OR(NA1cT!AK15=":",NA1cT!AK16=":"),":",(NA1cT!AK16-NA1cT!AK15)/NA1cT!AK15*100)</f>
        <v>13.052388881772783</v>
      </c>
      <c r="AL16" s="172">
        <f>IF(OR(NA1cT!AL15=":",NA1cT!AL16=":"),":",(NA1cT!AL16-NA1cT!AL15)/NA1cT!AL15*100)</f>
        <v>13.851015984279089</v>
      </c>
      <c r="AM16" s="172">
        <f>IF(OR(NA1cT!AM15=":",NA1cT!AM16=":"),":",(NA1cT!AM16-NA1cT!AM15)/NA1cT!AM15*100)</f>
        <v>2.3759064446941087</v>
      </c>
      <c r="AN16" s="172">
        <f>IF(OR(NA1cT!AN15=":",NA1cT!AN16=":"),":",(NA1cT!AN16-NA1cT!AN15)/NA1cT!AN15*100)</f>
        <v>6.3570253619513641</v>
      </c>
      <c r="AO16" s="172">
        <f>IF(OR(NA1cT!AO15=":",NA1cT!AO16=":"),":",(NA1cT!AO16-NA1cT!AO15)/NA1cT!AO15*100)</f>
        <v>7.1763382394300326</v>
      </c>
      <c r="AP16" s="190"/>
      <c r="AQ16" s="172">
        <f>IF(OR(NA1cT!AQ15=":",NA1cT!AQ16=":"),":",(NA1cT!AQ16-NA1cT!AQ15)/NA1cT!AQ15*100)</f>
        <v>7.9107867405007345E-2</v>
      </c>
      <c r="AR16" s="172">
        <f>IF(OR(NA1cT!AR15=":",NA1cT!AR16=":"),":",(NA1cT!AR16-NA1cT!AR15)/NA1cT!AR15*100)</f>
        <v>8.3117470141339584</v>
      </c>
      <c r="AS16" s="172">
        <f>IF(OR(NA1cT!AS15=":",NA1cT!AS16=":"),":",(NA1cT!AS16-NA1cT!AS15)/NA1cT!AS15*100)</f>
        <v>7.9015097213511156</v>
      </c>
    </row>
    <row r="17" spans="1:45" ht="22.5" customHeight="1">
      <c r="A17" s="77">
        <f t="shared" si="0"/>
        <v>1</v>
      </c>
      <c r="B17" s="105">
        <v>2005</v>
      </c>
      <c r="C17" s="172">
        <f>IF(OR(NA1cT!C16=":",NA1cT!C17=":"),":",(NA1cT!C17-NA1cT!C16)/NA1cT!C16*100)</f>
        <v>0.93322331920219992</v>
      </c>
      <c r="D17" s="172">
        <f>IF(OR(NA1cT!D16=":",NA1cT!D17=":"),":",(NA1cT!D17-NA1cT!D16)/NA1cT!D16*100)</f>
        <v>6.558585114222554</v>
      </c>
      <c r="E17" s="172">
        <f>IF(OR(NA1cT!E16=":",NA1cT!E17=":"),":",(NA1cT!E17-NA1cT!E16)/NA1cT!E16*100)</f>
        <v>1.0894347627827683</v>
      </c>
      <c r="F17" s="172">
        <f>IF(OR(NA1cT!F16=":",NA1cT!F17=":"),":",(NA1cT!F17-NA1cT!F16)/NA1cT!F16*100)</f>
        <v>-5.7535061202239879</v>
      </c>
      <c r="G17" s="172">
        <f>IF(OR(NA1cT!G16=":",NA1cT!G17=":"),":",(NA1cT!G17-NA1cT!G16)/NA1cT!G16*100)</f>
        <v>7.5107296137338952</v>
      </c>
      <c r="H17" s="172">
        <f>IF(OR(NA1cT!H16=":",NA1cT!H17=":"),":",(NA1cT!H17-NA1cT!H16)/NA1cT!H16*100)</f>
        <v>11.76475519082625</v>
      </c>
      <c r="I17" s="172">
        <f>IF(OR(NA1cT!I16=":",NA1cT!I17=":"),":",(NA1cT!I17-NA1cT!I16)/NA1cT!I16*100)</f>
        <v>7.6178346698902377</v>
      </c>
      <c r="J17" s="172">
        <f>IF(OR(NA1cT!J16=":",NA1cT!J17=":"),":",(NA1cT!J17-NA1cT!J16)/NA1cT!J16*100)</f>
        <v>1.3499280868846286</v>
      </c>
      <c r="K17" s="172">
        <f>IF(OR(NA1cT!K16=":",NA1cT!K17=":"),":",(NA1cT!K17-NA1cT!K16)/NA1cT!K16*100)</f>
        <v>2.9228334729591232</v>
      </c>
      <c r="L17" s="172">
        <f>IF(OR(NA1cT!L16=":",NA1cT!L17=":"),":",(NA1cT!L17-NA1cT!L16)/NA1cT!L16*100)</f>
        <v>2.638085853985026</v>
      </c>
      <c r="M17" s="172">
        <f>IF(OR(NA1cT!M16=":",NA1cT!M17=":"),":",(NA1cT!M17-NA1cT!M16)/NA1cT!M16*100)</f>
        <v>12.839904826648532</v>
      </c>
      <c r="N17" s="172">
        <f>IF(OR(NA1cT!N16=":",NA1cT!N17=":"),":",(NA1cT!N17-NA1cT!N16)/NA1cT!N16*100)</f>
        <v>14.448023061318896</v>
      </c>
      <c r="O17" s="172">
        <f>IF(OR(NA1cT!O16=":",NA1cT!O17=":"),":",(NA1cT!O17-NA1cT!O16)/NA1cT!O16*100)</f>
        <v>5.7120077022595339</v>
      </c>
      <c r="P17" s="172">
        <f>IF(OR(NA1cT!P16=":",NA1cT!P17=":"),":",(NA1cT!P17-NA1cT!P16)/NA1cT!P16*100)</f>
        <v>12.314983594604437</v>
      </c>
      <c r="Q17" s="172">
        <f>IF(OR(NA1cT!Q16=":",NA1cT!Q17=":"),":",(NA1cT!Q17-NA1cT!Q16)/NA1cT!Q16*100)</f>
        <v>6.2943815099216884</v>
      </c>
      <c r="R17" s="172">
        <f>IF(OR(NA1cT!R16=":",NA1cT!R17=":"),":",(NA1cT!R17-NA1cT!R16)/NA1cT!R16*100)</f>
        <v>6.1625110178227294</v>
      </c>
      <c r="S17" s="172">
        <f>IF(OR(NA1cT!S16=":",NA1cT!S17=":"),":",(NA1cT!S17-NA1cT!S16)/NA1cT!S16*100)</f>
        <v>6.062521952932908</v>
      </c>
      <c r="T17" s="172">
        <f>IF(OR(NA1cT!T16=":",NA1cT!T17=":"),":",(NA1cT!T17-NA1cT!T16)/NA1cT!T16*100)</f>
        <v>5.4580896686159877</v>
      </c>
      <c r="U17" s="172">
        <f>IF(OR(NA1cT!U16=":",NA1cT!U17=":"),":",(NA1cT!U17-NA1cT!U16)/NA1cT!U16*100)</f>
        <v>5.3109228133537059</v>
      </c>
      <c r="V17" s="172">
        <f>IF(OR(NA1cT!V16=":",NA1cT!V17=":"),":",(NA1cT!V17-NA1cT!V16)/NA1cT!V16*100)</f>
        <v>10.545579320599334</v>
      </c>
      <c r="W17" s="172"/>
      <c r="X17" s="175">
        <f>IF(OR(NA1cT!X16=":",NA1cT!X17=":"),":",(NA1cT!X17-NA1cT!X16)/NA1cT!X16*100)</f>
        <v>6.6433253611831349</v>
      </c>
      <c r="Y17" s="172"/>
      <c r="Z17" s="172">
        <f>IF(OR(NA1cT!Z16=":",NA1cT!Z17=":"),":",(NA1cT!Z17-NA1cT!Z16)/NA1cT!Z16*100)</f>
        <v>-22.257583291894576</v>
      </c>
      <c r="AA17" s="172"/>
      <c r="AB17" s="172">
        <f>IF(OR(NA1cT!AB16=":",NA1cT!AB17=":"),":",(NA1cT!AB17-NA1cT!AB16)/NA1cT!AB16*100)</f>
        <v>6.999206071915502</v>
      </c>
      <c r="AC17" s="175">
        <f>IF(OR(NA1cT!AC16=":",NA1cT!AC17=":"),":",(NA1cT!AC17-NA1cT!AC16)/NA1cT!AC16*100)</f>
        <v>6.999206071915502</v>
      </c>
      <c r="AD17" s="172"/>
      <c r="AE17" s="172">
        <f>IF(OR(NA1cT!AE16=":",NA1cT!AE17=":"),":",(NA1cT!AE17-NA1cT!AE16)/NA1cT!AE16*100)</f>
        <v>0.93322331920219992</v>
      </c>
      <c r="AF17" s="172">
        <f>IF(OR(NA1cT!AF16=":",NA1cT!AF17=":"),":",(NA1cT!AF17-NA1cT!AF16)/NA1cT!AF16*100)</f>
        <v>0.64934095624787458</v>
      </c>
      <c r="AG17" s="172">
        <f>IF(OR(NA1cT!AG16=":",NA1cT!AG17=":"),":",(NA1cT!AG17-NA1cT!AG16)/NA1cT!AG16*100)</f>
        <v>1.0894347627827683</v>
      </c>
      <c r="AH17" s="172">
        <f>IF(OR(NA1cT!AH16=":",NA1cT!AH17=":"),":",(NA1cT!AH17-NA1cT!AH16)/NA1cT!AH16*100)</f>
        <v>11.76475519082625</v>
      </c>
      <c r="AI17" s="172">
        <f>IF(OR(NA1cT!AI16=":",NA1cT!AI17=":"),":",(NA1cT!AI17-NA1cT!AI16)/NA1cT!AI16*100)</f>
        <v>4.9562365977188039</v>
      </c>
      <c r="AJ17" s="172">
        <f>IF(OR(NA1cT!AJ16=":",NA1cT!AJ17=":"),":",(NA1cT!AJ17-NA1cT!AJ16)/NA1cT!AJ16*100)</f>
        <v>2.638085853985026</v>
      </c>
      <c r="AK17" s="172">
        <f>IF(OR(NA1cT!AK16=":",NA1cT!AK17=":"),":",(NA1cT!AK17-NA1cT!AK16)/NA1cT!AK16*100)</f>
        <v>12.839904826648532</v>
      </c>
      <c r="AL17" s="172">
        <f>IF(OR(NA1cT!AL16=":",NA1cT!AL17=":"),":",(NA1cT!AL17-NA1cT!AL16)/NA1cT!AL16*100)</f>
        <v>14.448023061318896</v>
      </c>
      <c r="AM17" s="172">
        <f>IF(OR(NA1cT!AM16=":",NA1cT!AM17=":"),":",(NA1cT!AM17-NA1cT!AM16)/NA1cT!AM16*100)</f>
        <v>6.8413373405329923</v>
      </c>
      <c r="AN17" s="172">
        <f>IF(OR(NA1cT!AN16=":",NA1cT!AN17=":"),":",(NA1cT!AN17-NA1cT!AN16)/NA1cT!AN16*100)</f>
        <v>6.2167249929510815</v>
      </c>
      <c r="AO17" s="172">
        <f>IF(OR(NA1cT!AO16=":",NA1cT!AO17=":"),":",(NA1cT!AO17-NA1cT!AO16)/NA1cT!AO16*100)</f>
        <v>6.3612508200306088</v>
      </c>
      <c r="AP17" s="190"/>
      <c r="AQ17" s="172">
        <f>IF(OR(NA1cT!AQ16=":",NA1cT!AQ17=":"),":",(NA1cT!AQ17-NA1cT!AQ16)/NA1cT!AQ16*100)</f>
        <v>1.5171604875312328</v>
      </c>
      <c r="AR17" s="172">
        <f>IF(OR(NA1cT!AR16=":",NA1cT!AR17=":"),":",(NA1cT!AR17-NA1cT!AR16)/NA1cT!AR16*100)</f>
        <v>5.873808224455078</v>
      </c>
      <c r="AS17" s="172">
        <f>IF(OR(NA1cT!AS16=":",NA1cT!AS17=":"),":",(NA1cT!AS17-NA1cT!AS16)/NA1cT!AS16*100)</f>
        <v>7.0510498416596885</v>
      </c>
    </row>
    <row r="18" spans="1:45" ht="22.5" customHeight="1">
      <c r="A18" s="77">
        <f t="shared" si="0"/>
        <v>1</v>
      </c>
      <c r="B18" s="105">
        <v>2006</v>
      </c>
      <c r="C18" s="172">
        <f>IF(OR(NA1cT!C17=":",NA1cT!C18=":"),":",(NA1cT!C18-NA1cT!C17)/NA1cT!C17*100)</f>
        <v>-8.9725158562367824</v>
      </c>
      <c r="D18" s="172">
        <f>IF(OR(NA1cT!D17=":",NA1cT!D18=":"),":",(NA1cT!D18-NA1cT!D17)/NA1cT!D17*100)</f>
        <v>3.8035961272475758</v>
      </c>
      <c r="E18" s="172">
        <f>IF(OR(NA1cT!E17=":",NA1cT!E18=":"),":",(NA1cT!E18-NA1cT!E17)/NA1cT!E17*100)</f>
        <v>-2.6339272581072217</v>
      </c>
      <c r="F18" s="172">
        <f>IF(OR(NA1cT!F17=":",NA1cT!F18=":"),":",(NA1cT!F18-NA1cT!F17)/NA1cT!F17*100)</f>
        <v>2.4240193500893814</v>
      </c>
      <c r="G18" s="172">
        <f>IF(OR(NA1cT!G17=":",NA1cT!G18=":"),":",(NA1cT!G18-NA1cT!G17)/NA1cT!G17*100)</f>
        <v>17.795986973421577</v>
      </c>
      <c r="H18" s="172">
        <f>IF(OR(NA1cT!H17=":",NA1cT!H18=":"),":",(NA1cT!H18-NA1cT!H17)/NA1cT!H17*100)</f>
        <v>15.396153961539612</v>
      </c>
      <c r="I18" s="172">
        <f>IF(OR(NA1cT!I17=":",NA1cT!I18=":"),":",(NA1cT!I18-NA1cT!I17)/NA1cT!I17*100)</f>
        <v>7.9606655367118195</v>
      </c>
      <c r="J18" s="172">
        <f>IF(OR(NA1cT!J17=":",NA1cT!J18=":"),":",(NA1cT!J18-NA1cT!J17)/NA1cT!J17*100)</f>
        <v>7.70227839048865</v>
      </c>
      <c r="K18" s="172">
        <f>IF(OR(NA1cT!K17=":",NA1cT!K18=":"),":",(NA1cT!K18-NA1cT!K17)/NA1cT!K17*100)</f>
        <v>4.6135931988785455</v>
      </c>
      <c r="L18" s="172">
        <f>IF(OR(NA1cT!L17=":",NA1cT!L18=":"),":",(NA1cT!L18-NA1cT!L17)/NA1cT!L17*100)</f>
        <v>-5.8288653818287317</v>
      </c>
      <c r="M18" s="172">
        <f>IF(OR(NA1cT!M17=":",NA1cT!M18=":"),":",(NA1cT!M18-NA1cT!M17)/NA1cT!M17*100)</f>
        <v>19.149283329567982</v>
      </c>
      <c r="N18" s="172">
        <f>IF(OR(NA1cT!N17=":",NA1cT!N18=":"),":",(NA1cT!N18-NA1cT!N17)/NA1cT!N17*100)</f>
        <v>11.521747580363046</v>
      </c>
      <c r="O18" s="172">
        <f>IF(OR(NA1cT!O17=":",NA1cT!O18=":"),":",(NA1cT!O18-NA1cT!O17)/NA1cT!O17*100)</f>
        <v>8.4444507691650781</v>
      </c>
      <c r="P18" s="172">
        <f>IF(OR(NA1cT!P17=":",NA1cT!P18=":"),":",(NA1cT!P18-NA1cT!P17)/NA1cT!P17*100)</f>
        <v>15.022072189041818</v>
      </c>
      <c r="Q18" s="172">
        <f>IF(OR(NA1cT!Q17=":",NA1cT!Q18=":"),":",(NA1cT!Q18-NA1cT!Q17)/NA1cT!Q17*100)</f>
        <v>6.8693717857934891</v>
      </c>
      <c r="R18" s="172">
        <f>IF(OR(NA1cT!R17=":",NA1cT!R18=":"),":",(NA1cT!R18-NA1cT!R17)/NA1cT!R17*100)</f>
        <v>6.2269567419999436</v>
      </c>
      <c r="S18" s="172">
        <f>IF(OR(NA1cT!S17=":",NA1cT!S18=":"),":",(NA1cT!S18-NA1cT!S17)/NA1cT!S17*100)</f>
        <v>5.0955976509029863</v>
      </c>
      <c r="T18" s="172">
        <f>IF(OR(NA1cT!T17=":",NA1cT!T18=":"),":",(NA1cT!T18-NA1cT!T17)/NA1cT!T17*100)</f>
        <v>6.5249537892790963</v>
      </c>
      <c r="U18" s="172">
        <f>IF(OR(NA1cT!U17=":",NA1cT!U18=":"),":",(NA1cT!U18-NA1cT!U17)/NA1cT!U17*100)</f>
        <v>6.6698909602532606</v>
      </c>
      <c r="V18" s="172">
        <f>IF(OR(NA1cT!V17=":",NA1cT!V18=":"),":",(NA1cT!V18-NA1cT!V17)/NA1cT!V17*100)</f>
        <v>5.64924987066735</v>
      </c>
      <c r="W18" s="172"/>
      <c r="X18" s="175">
        <f>IF(OR(NA1cT!X17=":",NA1cT!X18=":"),":",(NA1cT!X18-NA1cT!X17)/NA1cT!X17*100)</f>
        <v>7.3701351961726527</v>
      </c>
      <c r="Y18" s="172"/>
      <c r="Z18" s="172">
        <f>IF(OR(NA1cT!Z17=":",NA1cT!Z18=":"),":",(NA1cT!Z18-NA1cT!Z17)/NA1cT!Z17*100)</f>
        <v>-4.8100294230523284</v>
      </c>
      <c r="AA18" s="172"/>
      <c r="AB18" s="172">
        <f>IF(OR(NA1cT!AB17=":",NA1cT!AB18=":"),":",(NA1cT!AB18-NA1cT!AB17)/NA1cT!AB17*100)</f>
        <v>7.7954213584403025</v>
      </c>
      <c r="AC18" s="175">
        <f>IF(OR(NA1cT!AC17=":",NA1cT!AC18=":"),":",(NA1cT!AC18-NA1cT!AC17)/NA1cT!AC17*100)</f>
        <v>7.7954213584403025</v>
      </c>
      <c r="AD18" s="172"/>
      <c r="AE18" s="172">
        <f>IF(OR(NA1cT!AE17=":",NA1cT!AE18=":"),":",(NA1cT!AE18-NA1cT!AE17)/NA1cT!AE17*100)</f>
        <v>-8.9725158562367824</v>
      </c>
      <c r="AF18" s="172">
        <f>IF(OR(NA1cT!AF17=":",NA1cT!AF18=":"),":",(NA1cT!AF18-NA1cT!AF17)/NA1cT!AF17*100)</f>
        <v>-0.27140865541483117</v>
      </c>
      <c r="AG18" s="172">
        <f>IF(OR(NA1cT!AG17=":",NA1cT!AG18=":"),":",(NA1cT!AG18-NA1cT!AG17)/NA1cT!AG17*100)</f>
        <v>-2.6339272581072217</v>
      </c>
      <c r="AH18" s="172">
        <f>IF(OR(NA1cT!AH17=":",NA1cT!AH18=":"),":",(NA1cT!AH18-NA1cT!AH17)/NA1cT!AH17*100)</f>
        <v>15.396153961539612</v>
      </c>
      <c r="AI18" s="172">
        <f>IF(OR(NA1cT!AI17=":",NA1cT!AI18=":"),":",(NA1cT!AI18-NA1cT!AI17)/NA1cT!AI17*100)</f>
        <v>7.1148245607061495</v>
      </c>
      <c r="AJ18" s="172">
        <f>IF(OR(NA1cT!AJ17=":",NA1cT!AJ18=":"),":",(NA1cT!AJ18-NA1cT!AJ17)/NA1cT!AJ17*100)</f>
        <v>-5.8288653818287317</v>
      </c>
      <c r="AK18" s="172">
        <f>IF(OR(NA1cT!AK17=":",NA1cT!AK18=":"),":",(NA1cT!AK18-NA1cT!AK17)/NA1cT!AK17*100)</f>
        <v>19.149283329567982</v>
      </c>
      <c r="AL18" s="172">
        <f>IF(OR(NA1cT!AL17=":",NA1cT!AL18=":"),":",(NA1cT!AL18-NA1cT!AL17)/NA1cT!AL17*100)</f>
        <v>11.521747580363046</v>
      </c>
      <c r="AM18" s="172">
        <f>IF(OR(NA1cT!AM17=":",NA1cT!AM18=":"),":",(NA1cT!AM18-NA1cT!AM17)/NA1cT!AM17*100)</f>
        <v>9.6270790779107109</v>
      </c>
      <c r="AN18" s="172">
        <f>IF(OR(NA1cT!AN17=":",NA1cT!AN18=":"),":",(NA1cT!AN18-NA1cT!AN17)/NA1cT!AN17*100)</f>
        <v>6.3775301075478641</v>
      </c>
      <c r="AO18" s="172">
        <f>IF(OR(NA1cT!AO17=":",NA1cT!AO18=":"),":",(NA1cT!AO18-NA1cT!AO17)/NA1cT!AO17*100)</f>
        <v>6.4187174900799819</v>
      </c>
      <c r="AP18" s="190"/>
      <c r="AQ18" s="172">
        <f>IF(OR(NA1cT!AQ17=":",NA1cT!AQ18=":"),":",(NA1cT!AQ18-NA1cT!AQ17)/NA1cT!AQ17*100)</f>
        <v>-7.5804385502222766</v>
      </c>
      <c r="AR18" s="172">
        <f>IF(OR(NA1cT!AR17=":",NA1cT!AR18=":"),":",(NA1cT!AR18-NA1cT!AR17)/NA1cT!AR17*100)</f>
        <v>7.5790423201412871</v>
      </c>
      <c r="AS18" s="172">
        <f>IF(OR(NA1cT!AS17=":",NA1cT!AS18=":"),":",(NA1cT!AS18-NA1cT!AS17)/NA1cT!AS17*100)</f>
        <v>7.8940198552788861</v>
      </c>
    </row>
    <row r="19" spans="1:45" ht="22.5" customHeight="1">
      <c r="A19" s="77">
        <f t="shared" si="0"/>
        <v>1</v>
      </c>
      <c r="B19" s="105">
        <v>2007</v>
      </c>
      <c r="C19" s="172">
        <f>IF(OR(NA1cT!C18=":",NA1cT!C19=":"),":",(NA1cT!C19-NA1cT!C18)/NA1cT!C18*100)</f>
        <v>0.23535240926544992</v>
      </c>
      <c r="D19" s="172">
        <f>IF(OR(NA1cT!D18=":",NA1cT!D19=":"),":",(NA1cT!D19-NA1cT!D18)/NA1cT!D18*100)</f>
        <v>10.193204530313116</v>
      </c>
      <c r="E19" s="172">
        <f>IF(OR(NA1cT!E18=":",NA1cT!E19=":"),":",(NA1cT!E19-NA1cT!E18)/NA1cT!E18*100)</f>
        <v>2.6185656303189613</v>
      </c>
      <c r="F19" s="172">
        <f>IF(OR(NA1cT!F18=":",NA1cT!F19=":"),":",(NA1cT!F19-NA1cT!F18)/NA1cT!F18*100)</f>
        <v>17.973201909748969</v>
      </c>
      <c r="G19" s="172">
        <f>IF(OR(NA1cT!G18=":",NA1cT!G19=":"),":",(NA1cT!G19-NA1cT!G18)/NA1cT!G18*100)</f>
        <v>7.9639703915098616</v>
      </c>
      <c r="H19" s="172">
        <f>IF(OR(NA1cT!H18=":",NA1cT!H19=":"),":",(NA1cT!H19-NA1cT!H18)/NA1cT!H18*100)</f>
        <v>17.056414922656966</v>
      </c>
      <c r="I19" s="172">
        <f>IF(OR(NA1cT!I18=":",NA1cT!I19=":"),":",(NA1cT!I19-NA1cT!I18)/NA1cT!I18*100)</f>
        <v>8.2027748231480064</v>
      </c>
      <c r="J19" s="172">
        <f>IF(OR(NA1cT!J18=":",NA1cT!J19=":"),":",(NA1cT!J19-NA1cT!J18)/NA1cT!J18*100)</f>
        <v>4.4176540161434277</v>
      </c>
      <c r="K19" s="172">
        <f>IF(OR(NA1cT!K18=":",NA1cT!K19=":"),":",(NA1cT!K19-NA1cT!K18)/NA1cT!K18*100)</f>
        <v>7.2587181343678697</v>
      </c>
      <c r="L19" s="172">
        <f>IF(OR(NA1cT!L18=":",NA1cT!L19=":"),":",(NA1cT!L19-NA1cT!L18)/NA1cT!L18*100)</f>
        <v>10.846316599346025</v>
      </c>
      <c r="M19" s="172">
        <f>IF(OR(NA1cT!M18=":",NA1cT!M19=":"),":",(NA1cT!M19-NA1cT!M18)/NA1cT!M18*100)</f>
        <v>16.65420147264857</v>
      </c>
      <c r="N19" s="172">
        <f>IF(OR(NA1cT!N18=":",NA1cT!N19=":"),":",(NA1cT!N19-NA1cT!N18)/NA1cT!N18*100)</f>
        <v>9.5841233548962759</v>
      </c>
      <c r="O19" s="172">
        <f>IF(OR(NA1cT!O18=":",NA1cT!O19=":"),":",(NA1cT!O19-NA1cT!O18)/NA1cT!O18*100)</f>
        <v>11.946722655993712</v>
      </c>
      <c r="P19" s="172">
        <f>IF(OR(NA1cT!P18=":",NA1cT!P19=":"),":",(NA1cT!P19-NA1cT!P18)/NA1cT!P18*100)</f>
        <v>9.7076419460435641</v>
      </c>
      <c r="Q19" s="172">
        <f>IF(OR(NA1cT!Q18=":",NA1cT!Q19=":"),":",(NA1cT!Q19-NA1cT!Q18)/NA1cT!Q18*100)</f>
        <v>3.6556390675510086</v>
      </c>
      <c r="R19" s="172">
        <f>IF(OR(NA1cT!R18=":",NA1cT!R19=":"),":",(NA1cT!R19-NA1cT!R18)/NA1cT!R18*100)</f>
        <v>5.0154331209347323</v>
      </c>
      <c r="S19" s="172">
        <f>IF(OR(NA1cT!S18=":",NA1cT!S19=":"),":",(NA1cT!S19-NA1cT!S18)/NA1cT!S18*100)</f>
        <v>4.9283643544388962</v>
      </c>
      <c r="T19" s="172">
        <f>IF(OR(NA1cT!T18=":",NA1cT!T19=":"),":",(NA1cT!T19-NA1cT!T18)/NA1cT!T18*100)</f>
        <v>10.5211406096362</v>
      </c>
      <c r="U19" s="172">
        <f>IF(OR(NA1cT!U18=":",NA1cT!U19=":"),":",(NA1cT!U19-NA1cT!U18)/NA1cT!U18*100)</f>
        <v>4.8266765590865912</v>
      </c>
      <c r="V19" s="172">
        <f>IF(OR(NA1cT!V18=":",NA1cT!V19=":"),":",(NA1cT!V19-NA1cT!V18)/NA1cT!V18*100)</f>
        <v>6.1306434237586966</v>
      </c>
      <c r="W19" s="172"/>
      <c r="X19" s="175">
        <f>IF(OR(NA1cT!X18=":",NA1cT!X19=":"),":",(NA1cT!X19-NA1cT!X18)/NA1cT!X18*100)</f>
        <v>8.625549038101985</v>
      </c>
      <c r="Y19" s="172"/>
      <c r="Z19" s="172">
        <f>IF(OR(NA1cT!Z18=":",NA1cT!Z19=":"),":",(NA1cT!Z19-NA1cT!Z18)/NA1cT!Z18*100)</f>
        <v>23.65273484746675</v>
      </c>
      <c r="AA19" s="172"/>
      <c r="AB19" s="172">
        <f>IF(OR(NA1cT!AB18=":",NA1cT!AB19=":"),":",(NA1cT!AB19-NA1cT!AB18)/NA1cT!AB18*100)</f>
        <v>9.4219491551041408</v>
      </c>
      <c r="AC19" s="175">
        <f>IF(OR(NA1cT!AC18=":",NA1cT!AC19=":"),":",(NA1cT!AC19-NA1cT!AC18)/NA1cT!AC18*100)</f>
        <v>9.4219491551041408</v>
      </c>
      <c r="AD19" s="172"/>
      <c r="AE19" s="172">
        <f>IF(OR(NA1cT!AE18=":",NA1cT!AE19=":"),":",(NA1cT!AE19-NA1cT!AE18)/NA1cT!AE18*100)</f>
        <v>0.23535240926544992</v>
      </c>
      <c r="AF19" s="172">
        <f>IF(OR(NA1cT!AF18=":",NA1cT!AF19=":"),":",(NA1cT!AF19-NA1cT!AF18)/NA1cT!AF18*100)</f>
        <v>5.5418407864015391</v>
      </c>
      <c r="AG19" s="172">
        <f>IF(OR(NA1cT!AG18=":",NA1cT!AG19=":"),":",(NA1cT!AG19-NA1cT!AG18)/NA1cT!AG18*100)</f>
        <v>2.6185656303189613</v>
      </c>
      <c r="AH19" s="172">
        <f>IF(OR(NA1cT!AH18=":",NA1cT!AH19=":"),":",(NA1cT!AH19-NA1cT!AH18)/NA1cT!AH18*100)</f>
        <v>17.056414922656966</v>
      </c>
      <c r="AI19" s="172">
        <f>IF(OR(NA1cT!AI18=":",NA1cT!AI19=":"),":",(NA1cT!AI19-NA1cT!AI18)/NA1cT!AI18*100)</f>
        <v>7.0840837571991306</v>
      </c>
      <c r="AJ19" s="172">
        <f>IF(OR(NA1cT!AJ18=":",NA1cT!AJ19=":"),":",(NA1cT!AJ19-NA1cT!AJ18)/NA1cT!AJ18*100)</f>
        <v>10.846316599346025</v>
      </c>
      <c r="AK19" s="172">
        <f>IF(OR(NA1cT!AK18=":",NA1cT!AK19=":"),":",(NA1cT!AK19-NA1cT!AK18)/NA1cT!AK18*100)</f>
        <v>16.65420147264857</v>
      </c>
      <c r="AL19" s="172">
        <f>IF(OR(NA1cT!AL18=":",NA1cT!AL19=":"),":",(NA1cT!AL19-NA1cT!AL18)/NA1cT!AL18*100)</f>
        <v>9.5841233548962759</v>
      </c>
      <c r="AM19" s="172">
        <f>IF(OR(NA1cT!AM18=":",NA1cT!AM19=":"),":",(NA1cT!AM19-NA1cT!AM18)/NA1cT!AM18*100)</f>
        <v>11.524333762763115</v>
      </c>
      <c r="AN19" s="172">
        <f>IF(OR(NA1cT!AN18=":",NA1cT!AN19=":"),":",(NA1cT!AN19-NA1cT!AN18)/NA1cT!AN18*100)</f>
        <v>4.2546476723106634</v>
      </c>
      <c r="AO19" s="172">
        <f>IF(OR(NA1cT!AO18=":",NA1cT!AO19=":"),":",(NA1cT!AO19-NA1cT!AO18)/NA1cT!AO18*100)</f>
        <v>6.9859546763006835</v>
      </c>
      <c r="AP19" s="190"/>
      <c r="AQ19" s="172">
        <f>IF(OR(NA1cT!AQ18=":",NA1cT!AQ19=":"),":",(NA1cT!AQ19-NA1cT!AQ18)/NA1cT!AQ18*100)</f>
        <v>1.4540019024323863</v>
      </c>
      <c r="AR19" s="172">
        <f>IF(OR(NA1cT!AR18=":",NA1cT!AR19=":"),":",(NA1cT!AR19-NA1cT!AR18)/NA1cT!AR18*100)</f>
        <v>11.709642302258656</v>
      </c>
      <c r="AS19" s="172">
        <f>IF(OR(NA1cT!AS18=":",NA1cT!AS19=":"),":",(NA1cT!AS19-NA1cT!AS18)/NA1cT!AS18*100)</f>
        <v>8.0759072556185743</v>
      </c>
    </row>
    <row r="20" spans="1:45" ht="22.5" customHeight="1">
      <c r="A20" s="77">
        <f t="shared" si="0"/>
        <v>1</v>
      </c>
      <c r="B20" s="105">
        <v>2008</v>
      </c>
      <c r="C20" s="172">
        <f>IF(OR(NA1cT!C19=":",NA1cT!C20=":"),":",(NA1cT!C20-NA1cT!C19)/NA1cT!C19*100)</f>
        <v>14.057093425605535</v>
      </c>
      <c r="D20" s="172">
        <f>IF(OR(NA1cT!D19=":",NA1cT!D20=":"),":",(NA1cT!D20-NA1cT!D19)/NA1cT!D19*100)</f>
        <v>25.090689238210405</v>
      </c>
      <c r="E20" s="172">
        <f>IF(OR(NA1cT!E19=":",NA1cT!E20=":"),":",(NA1cT!E20-NA1cT!E19)/NA1cT!E19*100)</f>
        <v>2.8108468853971389</v>
      </c>
      <c r="F20" s="172">
        <f>IF(OR(NA1cT!F19=":",NA1cT!F20=":"),":",(NA1cT!F20-NA1cT!F19)/NA1cT!F19*100)</f>
        <v>-9.7302001740644091</v>
      </c>
      <c r="G20" s="172">
        <f>IF(OR(NA1cT!G19=":",NA1cT!G20=":"),":",(NA1cT!G20-NA1cT!G19)/NA1cT!G19*100)</f>
        <v>-13.183545349413519</v>
      </c>
      <c r="H20" s="172">
        <f>IF(OR(NA1cT!H19=":",NA1cT!H20=":"),":",(NA1cT!H20-NA1cT!H19)/NA1cT!H19*100)</f>
        <v>11.267996646363473</v>
      </c>
      <c r="I20" s="172">
        <f>IF(OR(NA1cT!I19=":",NA1cT!I20=":"),":",(NA1cT!I20-NA1cT!I19)/NA1cT!I19*100)</f>
        <v>7.1984477555558239</v>
      </c>
      <c r="J20" s="172">
        <f>IF(OR(NA1cT!J19=":",NA1cT!J20=":"),":",(NA1cT!J20-NA1cT!J19)/NA1cT!J19*100)</f>
        <v>7.8365327292237872</v>
      </c>
      <c r="K20" s="172">
        <f>IF(OR(NA1cT!K19=":",NA1cT!K20=":"),":",(NA1cT!K20-NA1cT!K19)/NA1cT!K19*100)</f>
        <v>1.0024784895319125</v>
      </c>
      <c r="L20" s="172">
        <f>IF(OR(NA1cT!L19=":",NA1cT!L20=":"),":",(NA1cT!L20-NA1cT!L19)/NA1cT!L19*100)</f>
        <v>6.5192871644484631</v>
      </c>
      <c r="M20" s="172">
        <f>IF(OR(NA1cT!M19=":",NA1cT!M20=":"),":",(NA1cT!M20-NA1cT!M19)/NA1cT!M19*100)</f>
        <v>2.2981551548206913</v>
      </c>
      <c r="N20" s="172">
        <f>IF(OR(NA1cT!N19=":",NA1cT!N20=":"),":",(NA1cT!N20-NA1cT!N19)/NA1cT!N19*100)</f>
        <v>9.6689036608250376</v>
      </c>
      <c r="O20" s="172">
        <f>IF(OR(NA1cT!O19=":",NA1cT!O20=":"),":",(NA1cT!O20-NA1cT!O19)/NA1cT!O19*100)</f>
        <v>13.101782930288714</v>
      </c>
      <c r="P20" s="172">
        <f>IF(OR(NA1cT!P19=":",NA1cT!P20=":"),":",(NA1cT!P20-NA1cT!P19)/NA1cT!P19*100)</f>
        <v>0.79226257845456949</v>
      </c>
      <c r="Q20" s="172">
        <f>IF(OR(NA1cT!Q19=":",NA1cT!Q20=":"),":",(NA1cT!Q20-NA1cT!Q19)/NA1cT!Q19*100)</f>
        <v>8.7851493139628705</v>
      </c>
      <c r="R20" s="172">
        <f>IF(OR(NA1cT!R19=":",NA1cT!R20=":"),":",(NA1cT!R20-NA1cT!R19)/NA1cT!R19*100)</f>
        <v>13.579655115865425</v>
      </c>
      <c r="S20" s="172">
        <f>IF(OR(NA1cT!S19=":",NA1cT!S20=":"),":",(NA1cT!S20-NA1cT!S19)/NA1cT!S19*100)</f>
        <v>13.702250340353956</v>
      </c>
      <c r="T20" s="172">
        <f>IF(OR(NA1cT!T19=":",NA1cT!T20=":"),":",(NA1cT!T20-NA1cT!T19)/NA1cT!T19*100)</f>
        <v>3.02491103202847</v>
      </c>
      <c r="U20" s="172">
        <f>IF(OR(NA1cT!U19=":",NA1cT!U20=":"),":",(NA1cT!U20-NA1cT!U19)/NA1cT!U19*100)</f>
        <v>23.623781063227426</v>
      </c>
      <c r="V20" s="172">
        <f>IF(OR(NA1cT!V19=":",NA1cT!V20=":"),":",(NA1cT!V20-NA1cT!V19)/NA1cT!V19*100)</f>
        <v>24.222570822183258</v>
      </c>
      <c r="W20" s="172"/>
      <c r="X20" s="175">
        <f>IF(OR(NA1cT!X19=":",NA1cT!X20=":"),":",(NA1cT!X20-NA1cT!X19)/NA1cT!X19*100)</f>
        <v>7.9656736816145406</v>
      </c>
      <c r="Y20" s="172"/>
      <c r="Z20" s="172">
        <f>IF(OR(NA1cT!Z19=":",NA1cT!Z20=":"),":",(NA1cT!Z20-NA1cT!Z19)/NA1cT!Z19*100)</f>
        <v>5.939571785675458</v>
      </c>
      <c r="AA20" s="172"/>
      <c r="AB20" s="172">
        <f>IF(OR(NA1cT!AB19=":",NA1cT!AB20=":"),":",(NA1cT!AB20-NA1cT!AB19)/NA1cT!AB19*100)</f>
        <v>8.3282973563135094</v>
      </c>
      <c r="AC20" s="175">
        <f>IF(OR(NA1cT!AC19=":",NA1cT!AC20=":"),":",(NA1cT!AC20-NA1cT!AC19)/NA1cT!AC19*100)</f>
        <v>8.3282973563135094</v>
      </c>
      <c r="AD20" s="172"/>
      <c r="AE20" s="172">
        <f>IF(OR(NA1cT!AE19=":",NA1cT!AE20=":"),":",(NA1cT!AE20-NA1cT!AE19)/NA1cT!AE19*100)</f>
        <v>14.057093425605535</v>
      </c>
      <c r="AF20" s="172">
        <f>IF(OR(NA1cT!AF19=":",NA1cT!AF20=":"),":",(NA1cT!AF20-NA1cT!AF19)/NA1cT!AF19*100)</f>
        <v>0.1951542564059196</v>
      </c>
      <c r="AG20" s="172">
        <f>IF(OR(NA1cT!AG19=":",NA1cT!AG20=":"),":",(NA1cT!AG20-NA1cT!AG19)/NA1cT!AG19*100)</f>
        <v>2.8108468853971389</v>
      </c>
      <c r="AH20" s="172">
        <f>IF(OR(NA1cT!AH19=":",NA1cT!AH20=":"),":",(NA1cT!AH20-NA1cT!AH19)/NA1cT!AH19*100)</f>
        <v>11.267996646363473</v>
      </c>
      <c r="AI20" s="172">
        <f>IF(OR(NA1cT!AI19=":",NA1cT!AI20=":"),":",(NA1cT!AI20-NA1cT!AI19)/NA1cT!AI19*100)</f>
        <v>5.9260576965283498</v>
      </c>
      <c r="AJ20" s="172">
        <f>IF(OR(NA1cT!AJ19=":",NA1cT!AJ20=":"),":",(NA1cT!AJ20-NA1cT!AJ19)/NA1cT!AJ19*100)</f>
        <v>6.5192871644484631</v>
      </c>
      <c r="AK20" s="172">
        <f>IF(OR(NA1cT!AK19=":",NA1cT!AK20=":"),":",(NA1cT!AK20-NA1cT!AK19)/NA1cT!AK19*100)</f>
        <v>2.2981551548206913</v>
      </c>
      <c r="AL20" s="172">
        <f>IF(OR(NA1cT!AL19=":",NA1cT!AL20=":"),":",(NA1cT!AL20-NA1cT!AL19)/NA1cT!AL19*100)</f>
        <v>9.6689036608250376</v>
      </c>
      <c r="AM20" s="172">
        <f>IF(OR(NA1cT!AM19=":",NA1cT!AM20=":"),":",(NA1cT!AM20-NA1cT!AM19)/NA1cT!AM19*100)</f>
        <v>10.817493579768389</v>
      </c>
      <c r="AN20" s="172">
        <f>IF(OR(NA1cT!AN19=":",NA1cT!AN20=":"),":",(NA1cT!AN20-NA1cT!AN19)/NA1cT!AN19*100)</f>
        <v>10.987483104302774</v>
      </c>
      <c r="AO20" s="172">
        <f>IF(OR(NA1cT!AO19=":",NA1cT!AO20=":"),":",(NA1cT!AO20-NA1cT!AO19)/NA1cT!AO19*100)</f>
        <v>16.633259295375339</v>
      </c>
      <c r="AP20" s="190"/>
      <c r="AQ20" s="172">
        <f>IF(OR(NA1cT!AQ19=":",NA1cT!AQ20=":"),":",(NA1cT!AQ20-NA1cT!AQ19)/NA1cT!AQ19*100)</f>
        <v>15.523707473881593</v>
      </c>
      <c r="AR20" s="172">
        <f>IF(OR(NA1cT!AR19=":",NA1cT!AR20=":"),":",(NA1cT!AR20-NA1cT!AR19)/NA1cT!AR19*100)</f>
        <v>6.0949918001766035</v>
      </c>
      <c r="AS20" s="172">
        <f>IF(OR(NA1cT!AS19=":",NA1cT!AS20=":"),":",(NA1cT!AS20-NA1cT!AS19)/NA1cT!AS19*100)</f>
        <v>8.2243652745695783</v>
      </c>
    </row>
    <row r="21" spans="1:45" ht="22.5" customHeight="1">
      <c r="A21" s="77">
        <f t="shared" si="0"/>
        <v>1</v>
      </c>
      <c r="B21" s="105">
        <v>2009</v>
      </c>
      <c r="C21" s="172">
        <f>IF(OR(NA1cT!C20=":",NA1cT!C21=":"),":",(NA1cT!C21-NA1cT!C20)/NA1cT!C20*100)</f>
        <v>1.6929411127363343</v>
      </c>
      <c r="D21" s="172">
        <f>IF(OR(NA1cT!D20=":",NA1cT!D21=":"),":",(NA1cT!D21-NA1cT!D20)/NA1cT!D20*100)</f>
        <v>-24.746254229096181</v>
      </c>
      <c r="E21" s="172">
        <f>IF(OR(NA1cT!E20=":",NA1cT!E21=":"),":",(NA1cT!E21-NA1cT!E20)/NA1cT!E20*100)</f>
        <v>-3.1215693761634227</v>
      </c>
      <c r="F21" s="172">
        <f>IF(OR(NA1cT!F20=":",NA1cT!F21=":"),":",(NA1cT!F21-NA1cT!F20)/NA1cT!F20*100)</f>
        <v>28.591399922869265</v>
      </c>
      <c r="G21" s="172">
        <f>IF(OR(NA1cT!G20=":",NA1cT!G21=":"),":",(NA1cT!G21-NA1cT!G20)/NA1cT!G20*100)</f>
        <v>5.5470980019029614</v>
      </c>
      <c r="H21" s="172">
        <f>IF(OR(NA1cT!H20=":",NA1cT!H21=":"),":",(NA1cT!H21-NA1cT!H20)/NA1cT!H20*100)</f>
        <v>-21.372076428289844</v>
      </c>
      <c r="I21" s="172">
        <f>IF(OR(NA1cT!I20=":",NA1cT!I21=":"),":",(NA1cT!I21-NA1cT!I20)/NA1cT!I20*100)</f>
        <v>-3.6528619825245601</v>
      </c>
      <c r="J21" s="172">
        <f>IF(OR(NA1cT!J20=":",NA1cT!J21=":"),":",(NA1cT!J21-NA1cT!J20)/NA1cT!J20*100)</f>
        <v>7.1398955137241913</v>
      </c>
      <c r="K21" s="172">
        <f>IF(OR(NA1cT!K20=":",NA1cT!K21=":"),":",(NA1cT!K21-NA1cT!K20)/NA1cT!K20*100)</f>
        <v>-7.366657024010216</v>
      </c>
      <c r="L21" s="172">
        <f>IF(OR(NA1cT!L20=":",NA1cT!L21=":"),":",(NA1cT!L21-NA1cT!L20)/NA1cT!L20*100)</f>
        <v>0.28345225295670168</v>
      </c>
      <c r="M21" s="172">
        <f>IF(OR(NA1cT!M20=":",NA1cT!M21=":"),":",(NA1cT!M21-NA1cT!M20)/NA1cT!M20*100)</f>
        <v>8.1122115707148357</v>
      </c>
      <c r="N21" s="172">
        <f>IF(OR(NA1cT!N20=":",NA1cT!N21=":"),":",(NA1cT!N21-NA1cT!N20)/NA1cT!N20*100)</f>
        <v>11.270554798294711</v>
      </c>
      <c r="O21" s="172">
        <f>IF(OR(NA1cT!O20=":",NA1cT!O21=":"),":",(NA1cT!O21-NA1cT!O20)/NA1cT!O20*100)</f>
        <v>-2.1733723027174952</v>
      </c>
      <c r="P21" s="172">
        <f>IF(OR(NA1cT!P20=":",NA1cT!P21=":"),":",(NA1cT!P21-NA1cT!P20)/NA1cT!P20*100)</f>
        <v>-5.7727643936300401</v>
      </c>
      <c r="Q21" s="172">
        <f>IF(OR(NA1cT!Q20=":",NA1cT!Q21=":"),":",(NA1cT!Q21-NA1cT!Q20)/NA1cT!Q20*100)</f>
        <v>6.6992717279693332</v>
      </c>
      <c r="R21" s="172">
        <f>IF(OR(NA1cT!R20=":",NA1cT!R21=":"),":",(NA1cT!R21-NA1cT!R20)/NA1cT!R20*100)</f>
        <v>8.2976076767587053</v>
      </c>
      <c r="S21" s="172">
        <f>IF(OR(NA1cT!S20=":",NA1cT!S21=":"),":",(NA1cT!S21-NA1cT!S20)/NA1cT!S20*100)</f>
        <v>5.6469221017044751</v>
      </c>
      <c r="T21" s="172">
        <f>IF(OR(NA1cT!T20=":",NA1cT!T21=":"),":",(NA1cT!T21-NA1cT!T20)/NA1cT!T20*100)</f>
        <v>7.1726099766331277</v>
      </c>
      <c r="U21" s="172">
        <f>IF(OR(NA1cT!U20=":",NA1cT!U21=":"),":",(NA1cT!U21-NA1cT!U20)/NA1cT!U20*100)</f>
        <v>-6.8797709923664119</v>
      </c>
      <c r="V21" s="172">
        <f>IF(OR(NA1cT!V20=":",NA1cT!V21=":"),":",(NA1cT!V21-NA1cT!V20)/NA1cT!V20*100)</f>
        <v>14.500074283167418</v>
      </c>
      <c r="W21" s="172"/>
      <c r="X21" s="175">
        <f>IF(OR(NA1cT!X20=":",NA1cT!X21=":"),":",(NA1cT!X21-NA1cT!X20)/NA1cT!X20*100)</f>
        <v>-3.0894909600102598E-2</v>
      </c>
      <c r="Y21" s="172"/>
      <c r="Z21" s="172">
        <f>IF(OR(NA1cT!Z20=":",NA1cT!Z21=":"),":",(NA1cT!Z21-NA1cT!Z20)/NA1cT!Z20*100)</f>
        <v>-32.777635291100268</v>
      </c>
      <c r="AA21" s="172"/>
      <c r="AB21" s="172">
        <f>IF(OR(NA1cT!AB20=":",NA1cT!AB21=":"),":",(NA1cT!AB21-NA1cT!AB20)/NA1cT!AB20*100)</f>
        <v>-1.8048009724779843</v>
      </c>
      <c r="AC21" s="175">
        <f>IF(OR(NA1cT!AC20=":",NA1cT!AC21=":"),":",(NA1cT!AC21-NA1cT!AC20)/NA1cT!AC20*100)</f>
        <v>-1.8048009724779843</v>
      </c>
      <c r="AD21" s="172"/>
      <c r="AE21" s="172">
        <f>IF(OR(NA1cT!AE20=":",NA1cT!AE21=":"),":",(NA1cT!AE21-NA1cT!AE20)/NA1cT!AE20*100)</f>
        <v>1.6929411127363343</v>
      </c>
      <c r="AF21" s="172">
        <f>IF(OR(NA1cT!AF20=":",NA1cT!AF21=":"),":",(NA1cT!AF21-NA1cT!AF20)/NA1cT!AF20*100)</f>
        <v>1.2009900433144058</v>
      </c>
      <c r="AG21" s="172">
        <f>IF(OR(NA1cT!AG20=":",NA1cT!AG21=":"),":",(NA1cT!AG21-NA1cT!AG20)/NA1cT!AG20*100)</f>
        <v>-3.1215693761634227</v>
      </c>
      <c r="AH21" s="172">
        <f>IF(OR(NA1cT!AH20=":",NA1cT!AH21=":"),":",(NA1cT!AH21-NA1cT!AH20)/NA1cT!AH20*100)</f>
        <v>-21.372076428289844</v>
      </c>
      <c r="AI21" s="172">
        <f>IF(OR(NA1cT!AI20=":",NA1cT!AI21=":"),":",(NA1cT!AI21-NA1cT!AI20)/NA1cT!AI20*100)</f>
        <v>-1.9101334345324343</v>
      </c>
      <c r="AJ21" s="172">
        <f>IF(OR(NA1cT!AJ20=":",NA1cT!AJ21=":"),":",(NA1cT!AJ21-NA1cT!AJ20)/NA1cT!AJ20*100)</f>
        <v>0.28345225295670168</v>
      </c>
      <c r="AK21" s="172">
        <f>IF(OR(NA1cT!AK20=":",NA1cT!AK21=":"),":",(NA1cT!AK21-NA1cT!AK20)/NA1cT!AK20*100)</f>
        <v>8.1122115707148357</v>
      </c>
      <c r="AL21" s="172">
        <f>IF(OR(NA1cT!AL20=":",NA1cT!AL21=":"),":",(NA1cT!AL21-NA1cT!AL20)/NA1cT!AL20*100)</f>
        <v>11.270554798294711</v>
      </c>
      <c r="AM21" s="172">
        <f>IF(OR(NA1cT!AM20=":",NA1cT!AM21=":"),":",(NA1cT!AM21-NA1cT!AM20)/NA1cT!AM20*100)</f>
        <v>-2.7808887127621063</v>
      </c>
      <c r="AN21" s="172">
        <f>IF(OR(NA1cT!AN20=":",NA1cT!AN21=":"),":",(NA1cT!AN21-NA1cT!AN20)/NA1cT!AN20*100)</f>
        <v>6.9661381937198534</v>
      </c>
      <c r="AO21" s="172">
        <f>IF(OR(NA1cT!AO20=":",NA1cT!AO21=":"),":",(NA1cT!AO21-NA1cT!AO20)/NA1cT!AO20*100)</f>
        <v>1.85947854090543</v>
      </c>
      <c r="AP21" s="190"/>
      <c r="AQ21" s="172">
        <f>IF(OR(NA1cT!AQ20=":",NA1cT!AQ21=":"),":",(NA1cT!AQ21-NA1cT!AQ20)/NA1cT!AQ20*100)</f>
        <v>-2.1124637681159455</v>
      </c>
      <c r="AR21" s="172">
        <f>IF(OR(NA1cT!AR20=":",NA1cT!AR21=":"),":",(NA1cT!AR21-NA1cT!AR20)/NA1cT!AR20*100)</f>
        <v>-11.767031503599815</v>
      </c>
      <c r="AS21" s="172">
        <f>IF(OR(NA1cT!AS20=":",NA1cT!AS21=":"),":",(NA1cT!AS21-NA1cT!AS20)/NA1cT!AS20*100)</f>
        <v>3.0713238615933687</v>
      </c>
    </row>
    <row r="22" spans="1:45" ht="22.5" customHeight="1">
      <c r="A22" s="77">
        <f t="shared" si="0"/>
        <v>1</v>
      </c>
      <c r="B22" s="105">
        <v>2010</v>
      </c>
      <c r="C22" s="172">
        <f>IF(OR(NA1cT!C21=":",NA1cT!C22=":"),":",(NA1cT!C22-NA1cT!C21)/NA1cT!C21*100)</f>
        <v>8.8538475880989811</v>
      </c>
      <c r="D22" s="172">
        <f>IF(OR(NA1cT!D21=":",NA1cT!D22=":"),":",(NA1cT!D22-NA1cT!D21)/NA1cT!D21*100)</f>
        <v>-0.32113037893384411</v>
      </c>
      <c r="E22" s="172">
        <f>IF(OR(NA1cT!E21=":",NA1cT!E22=":"),":",(NA1cT!E22-NA1cT!E21)/NA1cT!E21*100)</f>
        <v>-1.3332019510272428</v>
      </c>
      <c r="F22" s="172">
        <f>IF(OR(NA1cT!F21=":",NA1cT!F22=":"),":",(NA1cT!F22-NA1cT!F21)/NA1cT!F21*100)</f>
        <v>9.0646672914714177</v>
      </c>
      <c r="G22" s="172">
        <f>IF(OR(NA1cT!G21=":",NA1cT!G22=":"),":",(NA1cT!G22-NA1cT!G21)/NA1cT!G21*100)</f>
        <v>27.999639412241955</v>
      </c>
      <c r="H22" s="172">
        <f>IF(OR(NA1cT!H21=":",NA1cT!H22=":"),":",(NA1cT!H22-NA1cT!H21)/NA1cT!H21*100)</f>
        <v>-10.73822095857027</v>
      </c>
      <c r="I22" s="172">
        <f>IF(OR(NA1cT!I21=":",NA1cT!I22=":"),":",(NA1cT!I22-NA1cT!I21)/NA1cT!I21*100)</f>
        <v>4.4455527847049057</v>
      </c>
      <c r="J22" s="172">
        <f>IF(OR(NA1cT!J21=":",NA1cT!J22=":"),":",(NA1cT!J22-NA1cT!J21)/NA1cT!J21*100)</f>
        <v>4.5579635362917097</v>
      </c>
      <c r="K22" s="172">
        <f>IF(OR(NA1cT!K21=":",NA1cT!K22=":"),":",(NA1cT!K22-NA1cT!K21)/NA1cT!K21*100)</f>
        <v>3.9347863542384522</v>
      </c>
      <c r="L22" s="172">
        <f>IF(OR(NA1cT!L21=":",NA1cT!L22=":"),":",(NA1cT!L22-NA1cT!L21)/NA1cT!L21*100)</f>
        <v>10.134827810266405</v>
      </c>
      <c r="M22" s="172">
        <f>IF(OR(NA1cT!M21=":",NA1cT!M22=":"),":",(NA1cT!M22-NA1cT!M21)/NA1cT!M21*100)</f>
        <v>5.3577843822463267</v>
      </c>
      <c r="N22" s="172">
        <f>IF(OR(NA1cT!N21=":",NA1cT!N22=":"),":",(NA1cT!N22-NA1cT!N21)/NA1cT!N21*100)</f>
        <v>5.7090431410162958</v>
      </c>
      <c r="O22" s="172">
        <f>IF(OR(NA1cT!O21=":",NA1cT!O22=":"),":",(NA1cT!O22-NA1cT!O21)/NA1cT!O21*100)</f>
        <v>13.252603587282419</v>
      </c>
      <c r="P22" s="172">
        <f>IF(OR(NA1cT!P21=":",NA1cT!P22=":"),":",(NA1cT!P22-NA1cT!P21)/NA1cT!P21*100)</f>
        <v>6.9822869833703409</v>
      </c>
      <c r="Q22" s="172">
        <f>IF(OR(NA1cT!Q21=":",NA1cT!Q22=":"),":",(NA1cT!Q22-NA1cT!Q21)/NA1cT!Q21*100)</f>
        <v>0.22139646655689654</v>
      </c>
      <c r="R22" s="172">
        <f>IF(OR(NA1cT!R21=":",NA1cT!R22=":"),":",(NA1cT!R22-NA1cT!R21)/NA1cT!R21*100)</f>
        <v>5.3420709883190298</v>
      </c>
      <c r="S22" s="172">
        <f>IF(OR(NA1cT!S21=":",NA1cT!S22=":"),":",(NA1cT!S22-NA1cT!S21)/NA1cT!S21*100)</f>
        <v>6.2567709461824297</v>
      </c>
      <c r="T22" s="172">
        <f>IF(OR(NA1cT!T21=":",NA1cT!T22=":"),":",(NA1cT!T22-NA1cT!T21)/NA1cT!T21*100)</f>
        <v>13.299838847284104</v>
      </c>
      <c r="U22" s="172">
        <f>IF(OR(NA1cT!U21=":",NA1cT!U22=":"),":",(NA1cT!U22-NA1cT!U21)/NA1cT!U21*100)</f>
        <v>-1.7863852170645769</v>
      </c>
      <c r="V22" s="172">
        <f>IF(OR(NA1cT!V21=":",NA1cT!V22=":"),":",(NA1cT!V22-NA1cT!V21)/NA1cT!V21*100)</f>
        <v>11.632282340729212</v>
      </c>
      <c r="W22" s="172"/>
      <c r="X22" s="175">
        <f>IF(OR(NA1cT!X21=":",NA1cT!X22=":"),":",(NA1cT!X22-NA1cT!X21)/NA1cT!X21*100)</f>
        <v>3.6415021521639974</v>
      </c>
      <c r="Y22" s="172"/>
      <c r="Z22" s="172">
        <f>IF(OR(NA1cT!Z21=":",NA1cT!Z22=":"),":",(NA1cT!Z22-NA1cT!Z21)/NA1cT!Z21*100)</f>
        <v>-21.632964517359792</v>
      </c>
      <c r="AA22" s="172"/>
      <c r="AB22" s="172">
        <f>IF(OR(NA1cT!AB21=":",NA1cT!AB22=":"),":",(NA1cT!AB22-NA1cT!AB21)/NA1cT!AB21*100)</f>
        <v>3.43798830449858</v>
      </c>
      <c r="AC22" s="175">
        <f>IF(OR(NA1cT!AC21=":",NA1cT!AC22=":"),":",(NA1cT!AC22-NA1cT!AC21)/NA1cT!AC21*100)</f>
        <v>3.43798830449858</v>
      </c>
      <c r="AD22" s="172"/>
      <c r="AE22" s="172">
        <f>IF(OR(NA1cT!AE21=":",NA1cT!AE22=":"),":",(NA1cT!AE22-NA1cT!AE21)/NA1cT!AE21*100)</f>
        <v>8.8538475880989811</v>
      </c>
      <c r="AF22" s="172">
        <f>IF(OR(NA1cT!AF21=":",NA1cT!AF22=":"),":",(NA1cT!AF22-NA1cT!AF21)/NA1cT!AF21*100)</f>
        <v>2.8876351407687508</v>
      </c>
      <c r="AG22" s="172">
        <f>IF(OR(NA1cT!AG21=":",NA1cT!AG22=":"),":",(NA1cT!AG22-NA1cT!AG21)/NA1cT!AG21*100)</f>
        <v>-1.3332019510272428</v>
      </c>
      <c r="AH22" s="172">
        <f>IF(OR(NA1cT!AH21=":",NA1cT!AH22=":"),":",(NA1cT!AH22-NA1cT!AH21)/NA1cT!AH21*100)</f>
        <v>-10.73822095857027</v>
      </c>
      <c r="AI22" s="172">
        <f>IF(OR(NA1cT!AI21=":",NA1cT!AI22=":"),":",(NA1cT!AI22-NA1cT!AI21)/NA1cT!AI21*100)</f>
        <v>4.3691522288235074</v>
      </c>
      <c r="AJ22" s="172">
        <f>IF(OR(NA1cT!AJ21=":",NA1cT!AJ22=":"),":",(NA1cT!AJ22-NA1cT!AJ21)/NA1cT!AJ21*100)</f>
        <v>10.134827810266405</v>
      </c>
      <c r="AK22" s="172">
        <f>IF(OR(NA1cT!AK21=":",NA1cT!AK22=":"),":",(NA1cT!AK22-NA1cT!AK21)/NA1cT!AK21*100)</f>
        <v>5.3577843822463267</v>
      </c>
      <c r="AL22" s="172">
        <f>IF(OR(NA1cT!AL21=":",NA1cT!AL22=":"),":",(NA1cT!AL22-NA1cT!AL21)/NA1cT!AL21*100)</f>
        <v>5.7090431410162958</v>
      </c>
      <c r="AM22" s="172">
        <f>IF(OR(NA1cT!AM21=":",NA1cT!AM22=":"),":",(NA1cT!AM22-NA1cT!AM21)/NA1cT!AM21*100)</f>
        <v>12.226849800620295</v>
      </c>
      <c r="AN22" s="172">
        <f>IF(OR(NA1cT!AN21=":",NA1cT!AN22=":"),":",(NA1cT!AN22-NA1cT!AN21)/NA1cT!AN21*100)</f>
        <v>2.7754717204900339</v>
      </c>
      <c r="AO22" s="172">
        <f>IF(OR(NA1cT!AO21=":",NA1cT!AO22=":"),":",(NA1cT!AO22-NA1cT!AO21)/NA1cT!AO21*100)</f>
        <v>6.1955646080651938</v>
      </c>
      <c r="AP22" s="190"/>
      <c r="AQ22" s="172">
        <f>IF(OR(NA1cT!AQ21=":",NA1cT!AQ22=":"),":",(NA1cT!AQ22-NA1cT!AQ21)/NA1cT!AQ21*100)</f>
        <v>7.8386317335481195</v>
      </c>
      <c r="AR22" s="172">
        <f>IF(OR(NA1cT!AR21=":",NA1cT!AR22=":"),":",(NA1cT!AR22-NA1cT!AR21)/NA1cT!AR21*100)</f>
        <v>-4.2951812708669461</v>
      </c>
      <c r="AS22" s="172">
        <f>IF(OR(NA1cT!AS21=":",NA1cT!AS22=":"),":",(NA1cT!AS22-NA1cT!AS21)/NA1cT!AS21*100)</f>
        <v>5.2654765339004541</v>
      </c>
    </row>
    <row r="23" spans="1:45" ht="22.5" customHeight="1">
      <c r="A23" s="77">
        <f t="shared" si="0"/>
        <v>1</v>
      </c>
      <c r="B23" s="105">
        <v>2011</v>
      </c>
      <c r="C23" s="172">
        <f>IF(OR(NA1cT!C22=":",NA1cT!C23=":"),":",(NA1cT!C23-NA1cT!C22)/NA1cT!C22*100)</f>
        <v>8.7772530403504057</v>
      </c>
      <c r="D23" s="172">
        <f>IF(OR(NA1cT!D22=":",NA1cT!D23=":"),":",(NA1cT!D23-NA1cT!D22)/NA1cT!D22*100)</f>
        <v>-9.6649484536082468</v>
      </c>
      <c r="E23" s="172">
        <f>IF(OR(NA1cT!E22=":",NA1cT!E23=":"),":",(NA1cT!E23-NA1cT!E22)/NA1cT!E22*100)</f>
        <v>-2.3419086805416893</v>
      </c>
      <c r="F23" s="172">
        <f>IF(OR(NA1cT!F22=":",NA1cT!F23=":"),":",(NA1cT!F23-NA1cT!F22)/NA1cT!F22*100)</f>
        <v>4.2621936548310515</v>
      </c>
      <c r="G23" s="172">
        <f>IF(OR(NA1cT!G22=":",NA1cT!G23=":"),":",(NA1cT!G23-NA1cT!G22)/NA1cT!G22*100)</f>
        <v>7.5498274526375084</v>
      </c>
      <c r="H23" s="172">
        <f>IF(OR(NA1cT!H22=":",NA1cT!H23=":"),":",(NA1cT!H23-NA1cT!H22)/NA1cT!H22*100)</f>
        <v>-14.827797053637445</v>
      </c>
      <c r="I23" s="172">
        <f>IF(OR(NA1cT!I22=":",NA1cT!I23=":"),":",(NA1cT!I23-NA1cT!I22)/NA1cT!I22*100)</f>
        <v>1.8921908824653073</v>
      </c>
      <c r="J23" s="172">
        <f>IF(OR(NA1cT!J22=":",NA1cT!J23=":"),":",(NA1cT!J23-NA1cT!J22)/NA1cT!J22*100)</f>
        <v>-6.9937489718703709</v>
      </c>
      <c r="K23" s="172">
        <f>IF(OR(NA1cT!K22=":",NA1cT!K23=":"),":",(NA1cT!K23-NA1cT!K22)/NA1cT!K22*100)</f>
        <v>8.9351209100893225</v>
      </c>
      <c r="L23" s="172">
        <f>IF(OR(NA1cT!L22=":",NA1cT!L23=":"),":",(NA1cT!L23-NA1cT!L22)/NA1cT!L22*100)</f>
        <v>4.733108157937437</v>
      </c>
      <c r="M23" s="172">
        <f>IF(OR(NA1cT!M22=":",NA1cT!M23=":"),":",(NA1cT!M23-NA1cT!M22)/NA1cT!M22*100)</f>
        <v>10.159022923479897</v>
      </c>
      <c r="N23" s="172">
        <f>IF(OR(NA1cT!N22=":",NA1cT!N23=":"),":",(NA1cT!N23-NA1cT!N22)/NA1cT!N22*100)</f>
        <v>2.3260745211748266</v>
      </c>
      <c r="O23" s="172">
        <f>IF(OR(NA1cT!O22=":",NA1cT!O23=":"),":",(NA1cT!O23-NA1cT!O22)/NA1cT!O22*100)</f>
        <v>15.074182865909547</v>
      </c>
      <c r="P23" s="172">
        <f>IF(OR(NA1cT!P22=":",NA1cT!P23=":"),":",(NA1cT!P23-NA1cT!P22)/NA1cT!P22*100)</f>
        <v>0.19240506329113694</v>
      </c>
      <c r="Q23" s="172">
        <f>IF(OR(NA1cT!Q22=":",NA1cT!Q23=":"),":",(NA1cT!Q23-NA1cT!Q22)/NA1cT!Q22*100)</f>
        <v>6.155989476371782</v>
      </c>
      <c r="R23" s="172">
        <f>IF(OR(NA1cT!R22=":",NA1cT!R23=":"),":",(NA1cT!R23-NA1cT!R22)/NA1cT!R22*100)</f>
        <v>6.347475612842933</v>
      </c>
      <c r="S23" s="172">
        <f>IF(OR(NA1cT!S22=":",NA1cT!S23=":"),":",(NA1cT!S23-NA1cT!S22)/NA1cT!S22*100)</f>
        <v>6.0844195567267549</v>
      </c>
      <c r="T23" s="172">
        <f>IF(OR(NA1cT!T22=":",NA1cT!T23=":"),":",(NA1cT!T23-NA1cT!T22)/NA1cT!T22*100)</f>
        <v>20.084504685408309</v>
      </c>
      <c r="U23" s="172">
        <f>IF(OR(NA1cT!U22=":",NA1cT!U23=":"),":",(NA1cT!U23-NA1cT!U22)/NA1cT!U22*100)</f>
        <v>-1.2485219447729121</v>
      </c>
      <c r="V23" s="172">
        <f>IF(OR(NA1cT!V22=":",NA1cT!V23=":"),":",(NA1cT!V23-NA1cT!V22)/NA1cT!V22*100)</f>
        <v>17.487069216016739</v>
      </c>
      <c r="W23" s="172"/>
      <c r="X23" s="175">
        <f>IF(OR(NA1cT!X22=":",NA1cT!X23=":"),":",(NA1cT!X23-NA1cT!X22)/NA1cT!X22*100)</f>
        <v>3.0573880682491681</v>
      </c>
      <c r="Y23" s="172"/>
      <c r="Z23" s="172">
        <f>IF(OR(NA1cT!Z22=":",NA1cT!Z23=":"),":",(NA1cT!Z23-NA1cT!Z22)/NA1cT!Z22*100)</f>
        <v>-22.035053554040903</v>
      </c>
      <c r="AA23" s="172"/>
      <c r="AB23" s="172">
        <f>IF(OR(NA1cT!AB22=":",NA1cT!AB23=":"),":",(NA1cT!AB23-NA1cT!AB22)/NA1cT!AB22*100)</f>
        <v>2.2460813882812394</v>
      </c>
      <c r="AC23" s="175">
        <f>IF(OR(NA1cT!AC22=":",NA1cT!AC23=":"),":",(NA1cT!AC23-NA1cT!AC22)/NA1cT!AC22*100)</f>
        <v>2.2460813882812394</v>
      </c>
      <c r="AD23" s="172"/>
      <c r="AE23" s="172">
        <f>IF(OR(NA1cT!AE22=":",NA1cT!AE23=":"),":",(NA1cT!AE23-NA1cT!AE22)/NA1cT!AE22*100)</f>
        <v>8.7772530403504057</v>
      </c>
      <c r="AF23" s="172">
        <f>IF(OR(NA1cT!AF22=":",NA1cT!AF23=":"),":",(NA1cT!AF23-NA1cT!AF22)/NA1cT!AF22*100)</f>
        <v>-0.32617504051864898</v>
      </c>
      <c r="AG23" s="172">
        <f>IF(OR(NA1cT!AG22=":",NA1cT!AG23=":"),":",(NA1cT!AG23-NA1cT!AG22)/NA1cT!AG22*100)</f>
        <v>-2.3419086805416893</v>
      </c>
      <c r="AH23" s="172">
        <f>IF(OR(NA1cT!AH22=":",NA1cT!AH23=":"),":",(NA1cT!AH23-NA1cT!AH22)/NA1cT!AH22*100)</f>
        <v>-14.827797053637445</v>
      </c>
      <c r="AI23" s="172">
        <f>IF(OR(NA1cT!AI22=":",NA1cT!AI23=":"),":",(NA1cT!AI23-NA1cT!AI22)/NA1cT!AI22*100)</f>
        <v>1.0387861796273539</v>
      </c>
      <c r="AJ23" s="172">
        <f>IF(OR(NA1cT!AJ22=":",NA1cT!AJ23=":"),":",(NA1cT!AJ23-NA1cT!AJ22)/NA1cT!AJ22*100)</f>
        <v>4.733108157937437</v>
      </c>
      <c r="AK23" s="172">
        <f>IF(OR(NA1cT!AK22=":",NA1cT!AK23=":"),":",(NA1cT!AK23-NA1cT!AK22)/NA1cT!AK22*100)</f>
        <v>10.159022923479897</v>
      </c>
      <c r="AL23" s="172">
        <f>IF(OR(NA1cT!AL22=":",NA1cT!AL23=":"),":",(NA1cT!AL23-NA1cT!AL22)/NA1cT!AL22*100)</f>
        <v>2.3260745211748266</v>
      </c>
      <c r="AM23" s="172">
        <f>IF(OR(NA1cT!AM22=":",NA1cT!AM23=":"),":",(NA1cT!AM23-NA1cT!AM22)/NA1cT!AM22*100)</f>
        <v>12.753458404396437</v>
      </c>
      <c r="AN23" s="172">
        <f>IF(OR(NA1cT!AN22=":",NA1cT!AN23=":"),":",(NA1cT!AN23-NA1cT!AN22)/NA1cT!AN22*100)</f>
        <v>6.1995690015780225</v>
      </c>
      <c r="AO23" s="172">
        <f>IF(OR(NA1cT!AO22=":",NA1cT!AO23=":"),":",(NA1cT!AO23-NA1cT!AO22)/NA1cT!AO22*100)</f>
        <v>10.66485364631788</v>
      </c>
      <c r="AP23" s="190"/>
      <c r="AQ23" s="172">
        <f>IF(OR(NA1cT!AQ22=":",NA1cT!AQ23=":"),":",(NA1cT!AQ23-NA1cT!AQ22)/NA1cT!AQ22*100)</f>
        <v>6.8910221206862481</v>
      </c>
      <c r="AR23" s="172">
        <f>IF(OR(NA1cT!AR22=":",NA1cT!AR23=":"),":",(NA1cT!AR23-NA1cT!AR22)/NA1cT!AR22*100)</f>
        <v>-7.3530654200343601</v>
      </c>
      <c r="AS23" s="172">
        <f>IF(OR(NA1cT!AS22=":",NA1cT!AS23=":"),":",(NA1cT!AS23-NA1cT!AS22)/NA1cT!AS22*100)</f>
        <v>5.0280101036065599</v>
      </c>
    </row>
    <row r="24" spans="1:45" ht="22.5" customHeight="1">
      <c r="A24" s="77">
        <f t="shared" si="0"/>
        <v>1</v>
      </c>
      <c r="B24" s="105">
        <v>2012</v>
      </c>
      <c r="C24" s="172">
        <f>IF(OR(NA1cT!C23=":",NA1cT!C24=":"),":",(NA1cT!C24-NA1cT!C23)/NA1cT!C23*100)</f>
        <v>-1.0415260718945416</v>
      </c>
      <c r="D24" s="172">
        <f>IF(OR(NA1cT!D23=":",NA1cT!D24=":"),":",(NA1cT!D24-NA1cT!D23)/NA1cT!D23*100)</f>
        <v>-44.151212553495014</v>
      </c>
      <c r="E24" s="172">
        <f>IF(OR(NA1cT!E23=":",NA1cT!E24=":"),":",(NA1cT!E24-NA1cT!E23)/NA1cT!E23*100)</f>
        <v>-7.8343747123850838</v>
      </c>
      <c r="F24" s="172">
        <f>IF(OR(NA1cT!F23=":",NA1cT!F24=":"),":",(NA1cT!F24-NA1cT!F23)/NA1cT!F23*100)</f>
        <v>24.188177892064751</v>
      </c>
      <c r="G24" s="172">
        <f>IF(OR(NA1cT!G23=":",NA1cT!G24=":"),":",(NA1cT!G24-NA1cT!G23)/NA1cT!G23*100)</f>
        <v>14.412939558640552</v>
      </c>
      <c r="H24" s="172">
        <f>IF(OR(NA1cT!H23=":",NA1cT!H24=":"),":",(NA1cT!H24-NA1cT!H23)/NA1cT!H23*100)</f>
        <v>-20.901889092017072</v>
      </c>
      <c r="I24" s="172">
        <f>IF(OR(NA1cT!I23=":",NA1cT!I24=":"),":",(NA1cT!I24-NA1cT!I23)/NA1cT!I23*100)</f>
        <v>-2.7350020113180653</v>
      </c>
      <c r="J24" s="172">
        <f>IF(OR(NA1cT!J23=":",NA1cT!J24=":"),":",(NA1cT!J24-NA1cT!J23)/NA1cT!J23*100)</f>
        <v>-4.1635345826295289</v>
      </c>
      <c r="K24" s="172">
        <f>IF(OR(NA1cT!K23=":",NA1cT!K24=":"),":",(NA1cT!K24-NA1cT!K23)/NA1cT!K23*100)</f>
        <v>6.8935344581613451</v>
      </c>
      <c r="L24" s="172">
        <f>IF(OR(NA1cT!L23=":",NA1cT!L24=":"),":",(NA1cT!L24-NA1cT!L23)/NA1cT!L23*100)</f>
        <v>2.1913023884632636</v>
      </c>
      <c r="M24" s="172">
        <f>IF(OR(NA1cT!M23=":",NA1cT!M24=":"),":",(NA1cT!M24-NA1cT!M23)/NA1cT!M23*100)</f>
        <v>7.8468064749871589</v>
      </c>
      <c r="N24" s="172">
        <f>IF(OR(NA1cT!N23=":",NA1cT!N24=":"),":",(NA1cT!N24-NA1cT!N23)/NA1cT!N23*100)</f>
        <v>1.0110599744584476</v>
      </c>
      <c r="O24" s="172">
        <f>IF(OR(NA1cT!O23=":",NA1cT!O24=":"),":",(NA1cT!O24-NA1cT!O23)/NA1cT!O23*100)</f>
        <v>3.6305401099079835</v>
      </c>
      <c r="P24" s="172">
        <f>IF(OR(NA1cT!P23=":",NA1cT!P24=":"),":",(NA1cT!P24-NA1cT!P23)/NA1cT!P23*100)</f>
        <v>6.4180311299777735</v>
      </c>
      <c r="Q24" s="172">
        <f>IF(OR(NA1cT!Q23=":",NA1cT!Q24=":"),":",(NA1cT!Q24-NA1cT!Q23)/NA1cT!Q23*100)</f>
        <v>-2.0250239206931</v>
      </c>
      <c r="R24" s="172">
        <f>IF(OR(NA1cT!R23=":",NA1cT!R24=":"),":",(NA1cT!R24-NA1cT!R23)/NA1cT!R23*100)</f>
        <v>2.6767242168475969</v>
      </c>
      <c r="S24" s="172">
        <f>IF(OR(NA1cT!S23=":",NA1cT!S24=":"),":",(NA1cT!S24-NA1cT!S23)/NA1cT!S23*100)</f>
        <v>1.3070735746392119</v>
      </c>
      <c r="T24" s="172">
        <f>IF(OR(NA1cT!T23=":",NA1cT!T24=":"),":",(NA1cT!T24-NA1cT!T23)/NA1cT!T23*100)</f>
        <v>-3.2537885385821399</v>
      </c>
      <c r="U24" s="172">
        <f>IF(OR(NA1cT!U23=":",NA1cT!U24=":"),":",(NA1cT!U24-NA1cT!U23)/NA1cT!U23*100)</f>
        <v>-1.2678288431061688</v>
      </c>
      <c r="V24" s="172">
        <f>IF(OR(NA1cT!V23=":",NA1cT!V24=":"),":",(NA1cT!V24-NA1cT!V23)/NA1cT!V23*100)</f>
        <v>-3.8187574198654524</v>
      </c>
      <c r="W24" s="172"/>
      <c r="X24" s="175">
        <f>IF(OR(NA1cT!X23=":",NA1cT!X24=":"),":",(NA1cT!X24-NA1cT!X23)/NA1cT!X23*100)</f>
        <v>-0.64233374948537691</v>
      </c>
      <c r="Y24" s="172"/>
      <c r="Z24" s="172">
        <f>IF(OR(NA1cT!Z23=":",NA1cT!Z24=":"),":",(NA1cT!Z24-NA1cT!Z23)/NA1cT!Z23*100)</f>
        <v>-29.399275633820398</v>
      </c>
      <c r="AA24" s="172"/>
      <c r="AB24" s="172">
        <f>IF(OR(NA1cT!AB23=":",NA1cT!AB24=":"),":",(NA1cT!AB24-NA1cT!AB23)/NA1cT!AB23*100)</f>
        <v>-0.4002631587024903</v>
      </c>
      <c r="AC24" s="175">
        <f>IF(OR(NA1cT!AC23=":",NA1cT!AC24=":"),":",(NA1cT!AC24-NA1cT!AC23)/NA1cT!AC23*100)</f>
        <v>-0.4002631587024903</v>
      </c>
      <c r="AD24" s="172"/>
      <c r="AE24" s="172">
        <f>IF(OR(NA1cT!AE23=":",NA1cT!AE24=":"),":",(NA1cT!AE24-NA1cT!AE23)/NA1cT!AE23*100)</f>
        <v>-1.0415260718945416</v>
      </c>
      <c r="AF24" s="172">
        <f>IF(OR(NA1cT!AF23=":",NA1cT!AF24=":"),":",(NA1cT!AF24-NA1cT!AF23)/NA1cT!AF23*100)</f>
        <v>1.3550410916214116E-2</v>
      </c>
      <c r="AG24" s="172">
        <f>IF(OR(NA1cT!AG23=":",NA1cT!AG24=":"),":",(NA1cT!AG24-NA1cT!AG23)/NA1cT!AG23*100)</f>
        <v>-7.8343747123850838</v>
      </c>
      <c r="AH24" s="172">
        <f>IF(OR(NA1cT!AH23=":",NA1cT!AH24=":"),":",(NA1cT!AH24-NA1cT!AH23)/NA1cT!AH23*100)</f>
        <v>-20.901889092017072</v>
      </c>
      <c r="AI24" s="172">
        <f>IF(OR(NA1cT!AI23=":",NA1cT!AI24=":"),":",(NA1cT!AI24-NA1cT!AI23)/NA1cT!AI23*100)</f>
        <v>-0.94102515444790968</v>
      </c>
      <c r="AJ24" s="172">
        <f>IF(OR(NA1cT!AJ23=":",NA1cT!AJ24=":"),":",(NA1cT!AJ24-NA1cT!AJ23)/NA1cT!AJ23*100)</f>
        <v>2.1913023884632636</v>
      </c>
      <c r="AK24" s="172">
        <f>IF(OR(NA1cT!AK23=":",NA1cT!AK24=":"),":",(NA1cT!AK24-NA1cT!AK23)/NA1cT!AK23*100)</f>
        <v>7.8468064749871589</v>
      </c>
      <c r="AL24" s="172">
        <f>IF(OR(NA1cT!AL23=":",NA1cT!AL24=":"),":",(NA1cT!AL24-NA1cT!AL23)/NA1cT!AL23*100)</f>
        <v>1.0110599744584476</v>
      </c>
      <c r="AM24" s="172">
        <f>IF(OR(NA1cT!AM23=":",NA1cT!AM24=":"),":",(NA1cT!AM24-NA1cT!AM23)/NA1cT!AM23*100)</f>
        <v>4.0168067226890685</v>
      </c>
      <c r="AN24" s="172">
        <f>IF(OR(NA1cT!AN23=":",NA1cT!AN24=":"),":",(NA1cT!AN24-NA1cT!AN23)/NA1cT!AN23*100)</f>
        <v>-1.7656949911310255E-2</v>
      </c>
      <c r="AO24" s="172">
        <f>IF(OR(NA1cT!AO23=":",NA1cT!AO24=":"),":",(NA1cT!AO24-NA1cT!AO23)/NA1cT!AO23*100)</f>
        <v>-2.6721506544570293</v>
      </c>
      <c r="AP24" s="190"/>
      <c r="AQ24" s="172">
        <f>IF(OR(NA1cT!AQ23=":",NA1cT!AQ24=":"),":",(NA1cT!AQ24-NA1cT!AQ23)/NA1cT!AQ23*100)</f>
        <v>-4.7677764077270837</v>
      </c>
      <c r="AR24" s="172">
        <f>IF(OR(NA1cT!AR23=":",NA1cT!AR24=":"),":",(NA1cT!AR24-NA1cT!AR23)/NA1cT!AR23*100)</f>
        <v>-8.8006869718523877</v>
      </c>
      <c r="AS24" s="172">
        <f>IF(OR(NA1cT!AS23=":",NA1cT!AS24=":"),":",(NA1cT!AS24-NA1cT!AS23)/NA1cT!AS23*100)</f>
        <v>0.9405511022652111</v>
      </c>
    </row>
    <row r="25" spans="1:45" ht="22.5" customHeight="1">
      <c r="A25" s="77">
        <f t="shared" si="0"/>
        <v>1</v>
      </c>
      <c r="B25" s="105">
        <v>2013</v>
      </c>
      <c r="C25" s="172">
        <f>IF(OR(NA1cT!C24=":",NA1cT!C25=":"),":",(NA1cT!C25-NA1cT!C24)/NA1cT!C24*100)</f>
        <v>-5.8011866063513082</v>
      </c>
      <c r="D25" s="172">
        <f>IF(OR(NA1cT!D24=":",NA1cT!D25=":"),":",(NA1cT!D25-NA1cT!D24)/NA1cT!D24*100)</f>
        <v>-21.200510855683259</v>
      </c>
      <c r="E25" s="172">
        <f>IF(OR(NA1cT!E24=":",NA1cT!E25=":"),":",(NA1cT!E25-NA1cT!E24)/NA1cT!E24*100)</f>
        <v>-9.4978141712713331</v>
      </c>
      <c r="F25" s="172">
        <f>IF(OR(NA1cT!F24=":",NA1cT!F25=":"),":",(NA1cT!F25-NA1cT!F24)/NA1cT!F24*100)</f>
        <v>-11.449429254048313</v>
      </c>
      <c r="G25" s="172">
        <f>IF(OR(NA1cT!G24=":",NA1cT!G25=":"),":",(NA1cT!G25-NA1cT!G24)/NA1cT!G24*100)</f>
        <v>2.9647435897435939</v>
      </c>
      <c r="H25" s="172">
        <f>IF(OR(NA1cT!H24=":",NA1cT!H25=":"),":",(NA1cT!H25-NA1cT!H24)/NA1cT!H24*100)</f>
        <v>-37.269139033708335</v>
      </c>
      <c r="I25" s="172">
        <f>IF(OR(NA1cT!I24=":",NA1cT!I25=":"),":",(NA1cT!I25-NA1cT!I24)/NA1cT!I24*100)</f>
        <v>-5.0660916771064244</v>
      </c>
      <c r="J25" s="172">
        <f>IF(OR(NA1cT!J24=":",NA1cT!J25=":"),":",(NA1cT!J25-NA1cT!J24)/NA1cT!J24*100)</f>
        <v>2.0725484225193584</v>
      </c>
      <c r="K25" s="172">
        <f>IF(OR(NA1cT!K24=":",NA1cT!K25=":"),":",(NA1cT!K25-NA1cT!K24)/NA1cT!K24*100)</f>
        <v>-6.6358216923213948</v>
      </c>
      <c r="L25" s="172">
        <f>IF(OR(NA1cT!L24=":",NA1cT!L25=":"),":",(NA1cT!L25-NA1cT!L24)/NA1cT!L24*100)</f>
        <v>7.4541094757731159</v>
      </c>
      <c r="M25" s="172">
        <f>IF(OR(NA1cT!M24=":",NA1cT!M25=":"),":",(NA1cT!M25-NA1cT!M24)/NA1cT!M24*100)</f>
        <v>4.2426337727738215</v>
      </c>
      <c r="N25" s="172">
        <f>IF(OR(NA1cT!N24=":",NA1cT!N25=":"),":",(NA1cT!N25-NA1cT!N24)/NA1cT!N24*100)</f>
        <v>-8.6410976942123963</v>
      </c>
      <c r="O25" s="172">
        <f>IF(OR(NA1cT!O24=":",NA1cT!O25=":"),":",(NA1cT!O25-NA1cT!O24)/NA1cT!O24*100)</f>
        <v>-7.1439777844020096</v>
      </c>
      <c r="P25" s="172">
        <f>IF(OR(NA1cT!P24=":",NA1cT!P25=":"),":",(NA1cT!P25-NA1cT!P24)/NA1cT!P24*100)</f>
        <v>-10.338113780985852</v>
      </c>
      <c r="Q25" s="172">
        <f>IF(OR(NA1cT!Q24=":",NA1cT!Q25=":"),":",(NA1cT!Q25-NA1cT!Q24)/NA1cT!Q24*100)</f>
        <v>-11.27684327370533</v>
      </c>
      <c r="R25" s="172">
        <f>IF(OR(NA1cT!R24=":",NA1cT!R25=":"),":",(NA1cT!R25-NA1cT!R24)/NA1cT!R24*100)</f>
        <v>-3.7472584297712217</v>
      </c>
      <c r="S25" s="172">
        <f>IF(OR(NA1cT!S24=":",NA1cT!S25=":"),":",(NA1cT!S25-NA1cT!S24)/NA1cT!S24*100)</f>
        <v>-3.2882830287815947</v>
      </c>
      <c r="T25" s="172">
        <f>IF(OR(NA1cT!T24=":",NA1cT!T25=":"),":",(NA1cT!T25-NA1cT!T24)/NA1cT!T24*100)</f>
        <v>-13.478088653631479</v>
      </c>
      <c r="U25" s="172">
        <f>IF(OR(NA1cT!U24=":",NA1cT!U25=":"),":",(NA1cT!U25-NA1cT!U24)/NA1cT!U24*100)</f>
        <v>-3.8344925985375422</v>
      </c>
      <c r="V25" s="172">
        <f>IF(OR(NA1cT!V24=":",NA1cT!V25=":"),":",(NA1cT!V25-NA1cT!V24)/NA1cT!V24*100)</f>
        <v>-13.145443324418846</v>
      </c>
      <c r="W25" s="172"/>
      <c r="X25" s="175">
        <f>IF(OR(NA1cT!X24=":",NA1cT!X25=":"),":",(NA1cT!X25-NA1cT!X24)/NA1cT!X24*100)</f>
        <v>-6.7841817742433825</v>
      </c>
      <c r="Y25" s="172"/>
      <c r="Z25" s="172">
        <f>IF(OR(NA1cT!Z24=":",NA1cT!Z25=":"),":",(NA1cT!Z25-NA1cT!Z24)/NA1cT!Z24*100)</f>
        <v>-35.078719264107548</v>
      </c>
      <c r="AA25" s="172"/>
      <c r="AB25" s="172">
        <f>IF(OR(NA1cT!AB24=":",NA1cT!AB25=":"),":",(NA1cT!AB25-NA1cT!AB24)/NA1cT!AB24*100)</f>
        <v>-7.2129396113802136</v>
      </c>
      <c r="AC25" s="175">
        <f>IF(OR(NA1cT!AC24=":",NA1cT!AC25=":"),":",(NA1cT!AC25-NA1cT!AC24)/NA1cT!AC24*100)</f>
        <v>-7.2129396113802136</v>
      </c>
      <c r="AD25" s="172"/>
      <c r="AE25" s="172">
        <f>IF(OR(NA1cT!AE24=":",NA1cT!AE25=":"),":",(NA1cT!AE25-NA1cT!AE24)/NA1cT!AE24*100)</f>
        <v>-5.8011866063513082</v>
      </c>
      <c r="AF25" s="172">
        <f>IF(OR(NA1cT!AF24=":",NA1cT!AF25=":"),":",(NA1cT!AF25-NA1cT!AF24)/NA1cT!AF24*100)</f>
        <v>-8.7069917421435168</v>
      </c>
      <c r="AG25" s="172">
        <f>IF(OR(NA1cT!AG24=":",NA1cT!AG25=":"),":",(NA1cT!AG25-NA1cT!AG24)/NA1cT!AG24*100)</f>
        <v>-9.4978141712713331</v>
      </c>
      <c r="AH25" s="172">
        <f>IF(OR(NA1cT!AH24=":",NA1cT!AH25=":"),":",(NA1cT!AH25-NA1cT!AH24)/NA1cT!AH24*100)</f>
        <v>-37.269139033708335</v>
      </c>
      <c r="AI25" s="172">
        <f>IF(OR(NA1cT!AI24=":",NA1cT!AI25=":"),":",(NA1cT!AI25-NA1cT!AI24)/NA1cT!AI24*100)</f>
        <v>-3.794962612306755</v>
      </c>
      <c r="AJ25" s="172">
        <f>IF(OR(NA1cT!AJ24=":",NA1cT!AJ25=":"),":",(NA1cT!AJ25-NA1cT!AJ24)/NA1cT!AJ24*100)</f>
        <v>7.4541094757731159</v>
      </c>
      <c r="AK25" s="172">
        <f>IF(OR(NA1cT!AK24=":",NA1cT!AK25=":"),":",(NA1cT!AK25-NA1cT!AK24)/NA1cT!AK24*100)</f>
        <v>4.2426337727738215</v>
      </c>
      <c r="AL25" s="172">
        <f>IF(OR(NA1cT!AL24=":",NA1cT!AL25=":"),":",(NA1cT!AL25-NA1cT!AL24)/NA1cT!AL24*100)</f>
        <v>-8.6410976942123963</v>
      </c>
      <c r="AM25" s="172">
        <f>IF(OR(NA1cT!AM24=":",NA1cT!AM25=":"),":",(NA1cT!AM25-NA1cT!AM24)/NA1cT!AM24*100)</f>
        <v>-7.5968115473689828</v>
      </c>
      <c r="AN25" s="172">
        <f>IF(OR(NA1cT!AN24=":",NA1cT!AN25=":"),":",(NA1cT!AN25-NA1cT!AN24)/NA1cT!AN24*100)</f>
        <v>-7.4952046122664093</v>
      </c>
      <c r="AO25" s="172">
        <f>IF(OR(NA1cT!AO24=":",NA1cT!AO25=":"),":",(NA1cT!AO25-NA1cT!AO24)/NA1cT!AO24*100)</f>
        <v>-9.7993355481727598</v>
      </c>
      <c r="AP25" s="190"/>
      <c r="AQ25" s="172">
        <f>IF(OR(NA1cT!AQ24=":",NA1cT!AQ25=":"),":",(NA1cT!AQ25-NA1cT!AQ24)/NA1cT!AQ24*100)</f>
        <v>-6.5817867932671676</v>
      </c>
      <c r="AR25" s="172">
        <f>IF(OR(NA1cT!AR24=":",NA1cT!AR25=":"),":",(NA1cT!AR25-NA1cT!AR24)/NA1cT!AR24*100)</f>
        <v>-19.860262809242489</v>
      </c>
      <c r="AS25" s="172">
        <f>IF(OR(NA1cT!AS24=":",NA1cT!AS25=":"),":",(NA1cT!AS25-NA1cT!AS24)/NA1cT!AS24*100)</f>
        <v>-4.6938695083837443</v>
      </c>
    </row>
    <row r="26" spans="1:45" ht="22.5" customHeight="1">
      <c r="A26" s="77">
        <f t="shared" si="0"/>
        <v>1</v>
      </c>
      <c r="B26" s="105">
        <v>2014</v>
      </c>
      <c r="C26" s="172">
        <f>IF(OR(NA1cT!C25=":",NA1cT!C26=":"),":",(NA1cT!C26-NA1cT!C25)/NA1cT!C25*100)</f>
        <v>-10.88105407949033</v>
      </c>
      <c r="D26" s="172">
        <f>IF(OR(NA1cT!D25=":",NA1cT!D26=":"),":",(NA1cT!D26-NA1cT!D25)/NA1cT!D25*100)</f>
        <v>-6.2668827660723929</v>
      </c>
      <c r="E26" s="172">
        <f>IF(OR(NA1cT!E25=":",NA1cT!E26=":"),":",(NA1cT!E26-NA1cT!E25)/NA1cT!E25*100)</f>
        <v>-2.6898462594708508</v>
      </c>
      <c r="F26" s="172">
        <f>IF(OR(NA1cT!F25=":",NA1cT!F26=":"),":",(NA1cT!F26-NA1cT!F25)/NA1cT!F25*100)</f>
        <v>-13.607338789459481</v>
      </c>
      <c r="G26" s="172">
        <f>IF(OR(NA1cT!G25=":",NA1cT!G26=":"),":",(NA1cT!G26-NA1cT!G25)/NA1cT!G25*100)</f>
        <v>-5.2028904947192958</v>
      </c>
      <c r="H26" s="172">
        <f>IF(OR(NA1cT!H25=":",NA1cT!H26=":"),":",(NA1cT!H26-NA1cT!H25)/NA1cT!H25*100)</f>
        <v>-26.667227456258413</v>
      </c>
      <c r="I26" s="172">
        <f>IF(OR(NA1cT!I25=":",NA1cT!I26=":"),":",(NA1cT!I26-NA1cT!I25)/NA1cT!I25*100)</f>
        <v>-1.2392621948898295</v>
      </c>
      <c r="J26" s="172">
        <f>IF(OR(NA1cT!J25=":",NA1cT!J26=":"),":",(NA1cT!J26-NA1cT!J25)/NA1cT!J25*100)</f>
        <v>-6.0597568141753104</v>
      </c>
      <c r="K26" s="172">
        <f>IF(OR(NA1cT!K25=":",NA1cT!K26=":"),":",(NA1cT!K26-NA1cT!K25)/NA1cT!K25*100)</f>
        <v>5.4282773605763772</v>
      </c>
      <c r="L26" s="172">
        <f>IF(OR(NA1cT!L25=":",NA1cT!L26=":"),":",(NA1cT!L26-NA1cT!L25)/NA1cT!L25*100)</f>
        <v>-5.1953881471791501</v>
      </c>
      <c r="M26" s="172">
        <f>IF(OR(NA1cT!M25=":",NA1cT!M26=":"),":",(NA1cT!M26-NA1cT!M25)/NA1cT!M25*100)</f>
        <v>-7.0611057225994127</v>
      </c>
      <c r="N26" s="172">
        <f>IF(OR(NA1cT!N25=":",NA1cT!N26=":"),":",(NA1cT!N26-NA1cT!N25)/NA1cT!N25*100)</f>
        <v>-6.3157015212203209</v>
      </c>
      <c r="O26" s="172">
        <f>IF(OR(NA1cT!O25=":",NA1cT!O26=":"),":",(NA1cT!O26-NA1cT!O25)/NA1cT!O25*100)</f>
        <v>2.1660710815993673</v>
      </c>
      <c r="P26" s="172">
        <f>IF(OR(NA1cT!P25=":",NA1cT!P26=":"),":",(NA1cT!P26-NA1cT!P25)/NA1cT!P25*100)</f>
        <v>-5.7518139929029255</v>
      </c>
      <c r="Q26" s="172">
        <f>IF(OR(NA1cT!Q25=":",NA1cT!Q26=":"),":",(NA1cT!Q26-NA1cT!Q25)/NA1cT!Q25*100)</f>
        <v>-6.4131173572807647</v>
      </c>
      <c r="R26" s="172">
        <f>IF(OR(NA1cT!R25=":",NA1cT!R26=":"),":",(NA1cT!R26-NA1cT!R25)/NA1cT!R25*100)</f>
        <v>-4.6999323817375132</v>
      </c>
      <c r="S26" s="172">
        <f>IF(OR(NA1cT!S25=":",NA1cT!S26=":"),":",(NA1cT!S26-NA1cT!S25)/NA1cT!S25*100)</f>
        <v>-2.302944327905466</v>
      </c>
      <c r="T26" s="172">
        <f>IF(OR(NA1cT!T25=":",NA1cT!T26=":"),":",(NA1cT!T26-NA1cT!T25)/NA1cT!T25*100)</f>
        <v>-1.6522390544364902</v>
      </c>
      <c r="U26" s="172">
        <f>IF(OR(NA1cT!U25=":",NA1cT!U26=":"),":",(NA1cT!U26-NA1cT!U25)/NA1cT!U25*100)</f>
        <v>-1.5467359050445162</v>
      </c>
      <c r="V26" s="172">
        <f>IF(OR(NA1cT!V25=":",NA1cT!V26=":"),":",(NA1cT!V26-NA1cT!V25)/NA1cT!V25*100)</f>
        <v>-9.7998578872572146</v>
      </c>
      <c r="W26" s="172"/>
      <c r="X26" s="175">
        <f>IF(OR(NA1cT!X25=":",NA1cT!X26=":"),":",(NA1cT!X26-NA1cT!X25)/NA1cT!X25*100)</f>
        <v>-4.6775563431282539</v>
      </c>
      <c r="Y26" s="172"/>
      <c r="Z26" s="172">
        <f>IF(OR(NA1cT!Z25=":",NA1cT!Z26=":"),":",(NA1cT!Z26-NA1cT!Z25)/NA1cT!Z25*100)</f>
        <v>-6.267029972752054</v>
      </c>
      <c r="AA26" s="172"/>
      <c r="AB26" s="172">
        <f>IF(OR(NA1cT!AB25=":",NA1cT!AB26=":"),":",(NA1cT!AB26-NA1cT!AB25)/NA1cT!AB25*100)</f>
        <v>-3.7141107867201124</v>
      </c>
      <c r="AC26" s="175">
        <f>IF(OR(NA1cT!AC25=":",NA1cT!AC26=":"),":",(NA1cT!AC26-NA1cT!AC25)/NA1cT!AC25*100)</f>
        <v>-3.7141107867201124</v>
      </c>
      <c r="AD26" s="172"/>
      <c r="AE26" s="172">
        <f>IF(OR(NA1cT!AE25=":",NA1cT!AE26=":"),":",(NA1cT!AE26-NA1cT!AE25)/NA1cT!AE25*100)</f>
        <v>-10.88105407949033</v>
      </c>
      <c r="AF26" s="172">
        <f>IF(OR(NA1cT!AF25=":",NA1cT!AF26=":"),":",(NA1cT!AF26-NA1cT!AF25)/NA1cT!AF25*100)</f>
        <v>-5.7767653082425676</v>
      </c>
      <c r="AG26" s="172">
        <f>IF(OR(NA1cT!AG25=":",NA1cT!AG26=":"),":",(NA1cT!AG26-NA1cT!AG25)/NA1cT!AG25*100)</f>
        <v>-2.6898462594708508</v>
      </c>
      <c r="AH26" s="172">
        <f>IF(OR(NA1cT!AH25=":",NA1cT!AH26=":"),":",(NA1cT!AH26-NA1cT!AH25)/NA1cT!AH25*100)</f>
        <v>-26.667227456258413</v>
      </c>
      <c r="AI26" s="172">
        <f>IF(OR(NA1cT!AI25=":",NA1cT!AI26=":"),":",(NA1cT!AI26-NA1cT!AI25)/NA1cT!AI25*100)</f>
        <v>-0.87106009584537059</v>
      </c>
      <c r="AJ26" s="172">
        <f>IF(OR(NA1cT!AJ25=":",NA1cT!AJ26=":"),":",(NA1cT!AJ26-NA1cT!AJ25)/NA1cT!AJ25*100)</f>
        <v>-5.1953881471791501</v>
      </c>
      <c r="AK26" s="172">
        <f>IF(OR(NA1cT!AK25=":",NA1cT!AK26=":"),":",(NA1cT!AK26-NA1cT!AK25)/NA1cT!AK25*100)</f>
        <v>-7.0611057225994127</v>
      </c>
      <c r="AL26" s="172">
        <f>IF(OR(NA1cT!AL25=":",NA1cT!AL26=":"),":",(NA1cT!AL26-NA1cT!AL25)/NA1cT!AL25*100)</f>
        <v>-6.3157015212203209</v>
      </c>
      <c r="AM26" s="172">
        <f>IF(OR(NA1cT!AM25=":",NA1cT!AM26=":"),":",(NA1cT!AM26-NA1cT!AM25)/NA1cT!AM25*100)</f>
        <v>1.0768513391425971</v>
      </c>
      <c r="AN26" s="172">
        <f>IF(OR(NA1cT!AN25=":",NA1cT!AN26=":"),":",(NA1cT!AN26-NA1cT!AN25)/NA1cT!AN25*100)</f>
        <v>-5.0699757691460432</v>
      </c>
      <c r="AO26" s="172">
        <f>IF(OR(NA1cT!AO25=":",NA1cT!AO26=":"),":",(NA1cT!AO26-NA1cT!AO25)/NA1cT!AO25*100)</f>
        <v>-3.6375154693853413</v>
      </c>
      <c r="AP26" s="190"/>
      <c r="AQ26" s="172">
        <f>IF(OR(NA1cT!AQ25=":",NA1cT!AQ26=":"),":",(NA1cT!AQ26-NA1cT!AQ25)/NA1cT!AQ25*100)</f>
        <v>-10.683760683760671</v>
      </c>
      <c r="AR26" s="172">
        <f>IF(OR(NA1cT!AR25=":",NA1cT!AR26=":"),":",(NA1cT!AR26-NA1cT!AR25)/NA1cT!AR25*100)</f>
        <v>-12.227519196477322</v>
      </c>
      <c r="AS26" s="172">
        <f>IF(OR(NA1cT!AS25=":",NA1cT!AS26=":"),":",(NA1cT!AS26-NA1cT!AS25)/NA1cT!AS25*100)</f>
        <v>-3.4775204120965673</v>
      </c>
    </row>
    <row r="27" spans="1:45" ht="22.5" customHeight="1">
      <c r="A27" s="77">
        <f t="shared" si="0"/>
        <v>1</v>
      </c>
      <c r="B27" s="105">
        <v>2015</v>
      </c>
      <c r="C27" s="172">
        <f>IF(OR(NA1cT!C26=":",NA1cT!C27=":"),":",(NA1cT!C27-NA1cT!C26)/NA1cT!C26*100)</f>
        <v>2.5995125913891055</v>
      </c>
      <c r="D27" s="172">
        <f>IF(OR(NA1cT!D26=":",NA1cT!D27=":"),":",(NA1cT!D27-NA1cT!D26)/NA1cT!D26*100)</f>
        <v>3.0547550432276518</v>
      </c>
      <c r="E27" s="172">
        <f>IF(OR(NA1cT!E26=":",NA1cT!E27=":"),":",(NA1cT!E27-NA1cT!E26)/NA1cT!E26*100)</f>
        <v>1.5219472861966346</v>
      </c>
      <c r="F27" s="172">
        <f>IF(OR(NA1cT!F26=":",NA1cT!F27=":"),":",(NA1cT!F27-NA1cT!F26)/NA1cT!F26*100)</f>
        <v>-7.2350614199458745</v>
      </c>
      <c r="G27" s="172">
        <f>IF(OR(NA1cT!G26=":",NA1cT!G27=":"),":",(NA1cT!G27-NA1cT!G26)/NA1cT!G26*100)</f>
        <v>-8.7017708455494329</v>
      </c>
      <c r="H27" s="172">
        <f>IF(OR(NA1cT!H26=":",NA1cT!H27=":"),":",(NA1cT!H27-NA1cT!H26)/NA1cT!H26*100)</f>
        <v>-3.8954782169813398</v>
      </c>
      <c r="I27" s="172">
        <f>IF(OR(NA1cT!I26=":",NA1cT!I27=":"),":",(NA1cT!I27-NA1cT!I26)/NA1cT!I26*100)</f>
        <v>0.57344508160564067</v>
      </c>
      <c r="J27" s="172">
        <f>IF(OR(NA1cT!J26=":",NA1cT!J27=":"),":",(NA1cT!J27-NA1cT!J26)/NA1cT!J26*100)</f>
        <v>1.4550773731619178</v>
      </c>
      <c r="K27" s="172">
        <f>IF(OR(NA1cT!K26=":",NA1cT!K27=":"),":",(NA1cT!K27-NA1cT!K26)/NA1cT!K26*100)</f>
        <v>4.1942365404780064</v>
      </c>
      <c r="L27" s="172">
        <f>IF(OR(NA1cT!L26=":",NA1cT!L27=":"),":",(NA1cT!L27-NA1cT!L26)/NA1cT!L26*100)</f>
        <v>1.7004410053840446</v>
      </c>
      <c r="M27" s="172">
        <f>IF(OR(NA1cT!M26=":",NA1cT!M27=":"),":",(NA1cT!M27-NA1cT!M26)/NA1cT!M26*100)</f>
        <v>0.4033099696339244</v>
      </c>
      <c r="N27" s="172">
        <f>IF(OR(NA1cT!N26=":",NA1cT!N27=":"),":",(NA1cT!N27-NA1cT!N26)/NA1cT!N26*100)</f>
        <v>-1.4253304124372166</v>
      </c>
      <c r="O27" s="172">
        <f>IF(OR(NA1cT!O26=":",NA1cT!O27=":"),":",(NA1cT!O27-NA1cT!O26)/NA1cT!O26*100)</f>
        <v>2.3533303014015825</v>
      </c>
      <c r="P27" s="172">
        <f>IF(OR(NA1cT!P26=":",NA1cT!P27=":"),":",(NA1cT!P27-NA1cT!P26)/NA1cT!P26*100)</f>
        <v>2.332115762854738</v>
      </c>
      <c r="Q27" s="172">
        <f>IF(OR(NA1cT!Q26=":",NA1cT!Q27=":"),":",(NA1cT!Q27-NA1cT!Q26)/NA1cT!Q26*100)</f>
        <v>-0.90943563573729136</v>
      </c>
      <c r="R27" s="172">
        <f>IF(OR(NA1cT!R26=":",NA1cT!R27=":"),":",(NA1cT!R27-NA1cT!R26)/NA1cT!R26*100)</f>
        <v>-0.36351265976575881</v>
      </c>
      <c r="S27" s="172">
        <f>IF(OR(NA1cT!S26=":",NA1cT!S27=":"),":",(NA1cT!S27-NA1cT!S26)/NA1cT!S26*100)</f>
        <v>-0.43097455859863198</v>
      </c>
      <c r="T27" s="172">
        <f>IF(OR(NA1cT!T26=":",NA1cT!T27=":"),":",(NA1cT!T27-NA1cT!T26)/NA1cT!T26*100)</f>
        <v>-2.0143032457365284</v>
      </c>
      <c r="U27" s="172">
        <f>IF(OR(NA1cT!U26=":",NA1cT!U27=":"),":",(NA1cT!U27-NA1cT!U26)/NA1cT!U26*100)</f>
        <v>-2.1851335568699888</v>
      </c>
      <c r="V27" s="172">
        <f>IF(OR(NA1cT!V26=":",NA1cT!V27=":"),":",(NA1cT!V27-NA1cT!V26)/NA1cT!V26*100)</f>
        <v>-4.2276636250246344</v>
      </c>
      <c r="W27" s="172"/>
      <c r="X27" s="175">
        <f>IF(OR(NA1cT!X26=":",NA1cT!X27=":"),":",(NA1cT!X27-NA1cT!X26)/NA1cT!X26*100)</f>
        <v>0.20457769409009036</v>
      </c>
      <c r="Y27" s="172"/>
      <c r="Z27" s="172">
        <f>IF(OR(NA1cT!Z26=":",NA1cT!Z27=":"),":",(NA1cT!Z27-NA1cT!Z26)/NA1cT!Z26*100)</f>
        <v>0.87209302325582638</v>
      </c>
      <c r="AA27" s="172"/>
      <c r="AB27" s="172">
        <f>IF(OR(NA1cT!AB26=":",NA1cT!AB27=":"),":",(NA1cT!AB27-NA1cT!AB26)/NA1cT!AB26*100)</f>
        <v>0.15476885857390876</v>
      </c>
      <c r="AC27" s="175">
        <f>IF(OR(NA1cT!AC26=":",NA1cT!AC27=":"),":",(NA1cT!AC27-NA1cT!AC26)/NA1cT!AC26*100)</f>
        <v>0.15476885857390876</v>
      </c>
      <c r="AD27" s="172"/>
      <c r="AE27" s="172">
        <f>IF(OR(NA1cT!AE26=":",NA1cT!AE27=":"),":",(NA1cT!AE27-NA1cT!AE26)/NA1cT!AE26*100)</f>
        <v>2.5995125913891055</v>
      </c>
      <c r="AF27" s="172">
        <f>IF(OR(NA1cT!AF26=":",NA1cT!AF27=":"),":",(NA1cT!AF27-NA1cT!AF26)/NA1cT!AF26*100)</f>
        <v>-1.8176233865442259</v>
      </c>
      <c r="AG27" s="172">
        <f>IF(OR(NA1cT!AG26=":",NA1cT!AG27=":"),":",(NA1cT!AG27-NA1cT!AG26)/NA1cT!AG26*100)</f>
        <v>1.5219472861966346</v>
      </c>
      <c r="AH27" s="172">
        <f>IF(OR(NA1cT!AH26=":",NA1cT!AH27=":"),":",(NA1cT!AH27-NA1cT!AH26)/NA1cT!AH26*100)</f>
        <v>-3.8954782169813398</v>
      </c>
      <c r="AI27" s="172">
        <f>IF(OR(NA1cT!AI26=":",NA1cT!AI27=":"),":",(NA1cT!AI27-NA1cT!AI26)/NA1cT!AI26*100)</f>
        <v>1.6719452014436351</v>
      </c>
      <c r="AJ27" s="172">
        <f>IF(OR(NA1cT!AJ26=":",NA1cT!AJ27=":"),":",(NA1cT!AJ27-NA1cT!AJ26)/NA1cT!AJ26*100)</f>
        <v>1.7004410053840446</v>
      </c>
      <c r="AK27" s="172">
        <f>IF(OR(NA1cT!AK26=":",NA1cT!AK27=":"),":",(NA1cT!AK27-NA1cT!AK26)/NA1cT!AK26*100)</f>
        <v>0.4033099696339244</v>
      </c>
      <c r="AL27" s="172">
        <f>IF(OR(NA1cT!AL26=":",NA1cT!AL27=":"),":",(NA1cT!AL27-NA1cT!AL26)/NA1cT!AL26*100)</f>
        <v>-1.4253304124372166</v>
      </c>
      <c r="AM27" s="172">
        <f>IF(OR(NA1cT!AM26=":",NA1cT!AM27=":"),":",(NA1cT!AM27-NA1cT!AM26)/NA1cT!AM26*100)</f>
        <v>2.3506090968067399</v>
      </c>
      <c r="AN27" s="172">
        <f>IF(OR(NA1cT!AN26=":",NA1cT!AN27=":"),":",(NA1cT!AN27-NA1cT!AN26)/NA1cT!AN26*100)</f>
        <v>-0.63982574958310123</v>
      </c>
      <c r="AO27" s="172">
        <f>IF(OR(NA1cT!AO26=":",NA1cT!AO27=":"),":",(NA1cT!AO27-NA1cT!AO26)/NA1cT!AO26*100)</f>
        <v>-2.599110186983062</v>
      </c>
      <c r="AP27" s="190"/>
      <c r="AQ27" s="172">
        <f>IF(OR(NA1cT!AQ26=":",NA1cT!AQ27=":"),":",(NA1cT!AQ27-NA1cT!AQ26)/NA1cT!AQ26*100)</f>
        <v>2.6199405146773409</v>
      </c>
      <c r="AR27" s="172">
        <f>IF(OR(NA1cT!AR26=":",NA1cT!AR27=":"),":",(NA1cT!AR27-NA1cT!AR26)/NA1cT!AR26*100)</f>
        <v>-2.4041508472869593</v>
      </c>
      <c r="AS27" s="172">
        <f>IF(OR(NA1cT!AS26=":",NA1cT!AS27=":"),":",(NA1cT!AS27-NA1cT!AS26)/NA1cT!AS26*100)</f>
        <v>0.45620524080563174</v>
      </c>
    </row>
    <row r="28" spans="1:45" ht="12.75" customHeight="1">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76"/>
      <c r="Y28" s="173"/>
      <c r="Z28" s="173"/>
      <c r="AA28" s="173"/>
      <c r="AB28" s="173"/>
      <c r="AC28" s="176"/>
      <c r="AD28" s="173"/>
      <c r="AE28" s="173"/>
      <c r="AF28" s="173"/>
      <c r="AG28" s="173"/>
      <c r="AH28" s="173"/>
      <c r="AI28" s="173"/>
      <c r="AJ28" s="173"/>
      <c r="AK28" s="173"/>
      <c r="AL28" s="173"/>
      <c r="AM28" s="173"/>
      <c r="AN28" s="173"/>
      <c r="AO28" s="173"/>
    </row>
    <row r="29" spans="1:45" s="174" customFormat="1" ht="22.5" customHeight="1">
      <c r="B29" s="34" t="str">
        <f>INDEX($B$7:$B$27,$A$28-4)&amp;"-"&amp;INDEX($B$7:$B$27,$A$28)</f>
        <v>2011-2015</v>
      </c>
      <c r="C29" s="175">
        <f>AVERAGE(INDEX(C$7:C$27,$A$28-4),INDEX(C$7:C$27,$A$28-3),INDEX(C$7:C$27,$A$28-2),INDEX(C$7:C$27,$A$28-1),INDEX(C$7:C$27,$A$28))</f>
        <v>-1.2694002251993335</v>
      </c>
      <c r="D29" s="175">
        <f t="shared" ref="D29:AS29" si="1">AVERAGE(INDEX(D$7:D$27,$A$28-4),INDEX(D$7:D$27,$A$28-3),INDEX(D$7:D$27,$A$28-2),INDEX(D$7:D$27,$A$28-1),INDEX(D$7:D$27,$A$28))</f>
        <v>-15.645759917126252</v>
      </c>
      <c r="E29" s="175">
        <f t="shared" si="1"/>
        <v>-4.1683993074944645</v>
      </c>
      <c r="F29" s="175">
        <f t="shared" si="1"/>
        <v>-0.7682915833115731</v>
      </c>
      <c r="G29" s="175">
        <f t="shared" si="1"/>
        <v>2.2045698521505854</v>
      </c>
      <c r="H29" s="175">
        <f t="shared" si="1"/>
        <v>-20.712306170520524</v>
      </c>
      <c r="I29" s="175">
        <f t="shared" si="1"/>
        <v>-1.3149439838486743</v>
      </c>
      <c r="J29" s="175">
        <f t="shared" si="1"/>
        <v>-2.7378829145987864</v>
      </c>
      <c r="K29" s="175">
        <f t="shared" si="1"/>
        <v>3.7630695153967317</v>
      </c>
      <c r="L29" s="175">
        <f t="shared" si="1"/>
        <v>2.1767145760757423</v>
      </c>
      <c r="M29" s="175">
        <f t="shared" si="1"/>
        <v>3.118133483655078</v>
      </c>
      <c r="N29" s="175">
        <f t="shared" si="1"/>
        <v>-2.6089990264473322</v>
      </c>
      <c r="O29" s="175">
        <f t="shared" si="1"/>
        <v>3.2160293148832948</v>
      </c>
      <c r="P29" s="175">
        <f t="shared" si="1"/>
        <v>-1.4294751635530261</v>
      </c>
      <c r="Q29" s="175">
        <f t="shared" si="1"/>
        <v>-2.8936861422089408</v>
      </c>
      <c r="R29" s="175">
        <f t="shared" si="1"/>
        <v>4.2699271683207432E-2</v>
      </c>
      <c r="S29" s="175">
        <f t="shared" si="1"/>
        <v>0.27385824321605479</v>
      </c>
      <c r="T29" s="175">
        <f t="shared" si="1"/>
        <v>-6.2782961395665637E-2</v>
      </c>
      <c r="U29" s="175">
        <f t="shared" si="1"/>
        <v>-2.0165425696662256</v>
      </c>
      <c r="V29" s="175">
        <f t="shared" si="1"/>
        <v>-2.7009306081098816</v>
      </c>
      <c r="W29" s="175"/>
      <c r="X29" s="175">
        <f t="shared" si="1"/>
        <v>-1.7684212209035508</v>
      </c>
      <c r="Y29" s="175"/>
      <c r="Z29" s="175">
        <f t="shared" si="1"/>
        <v>-18.381597080293012</v>
      </c>
      <c r="AA29" s="175"/>
      <c r="AB29" s="175"/>
      <c r="AC29" s="175">
        <f t="shared" si="1"/>
        <v>-1.7852926619895335</v>
      </c>
      <c r="AD29" s="175"/>
      <c r="AE29" s="175">
        <f t="shared" si="1"/>
        <v>-1.2694002251993335</v>
      </c>
      <c r="AF29" s="175">
        <f t="shared" si="1"/>
        <v>-3.3228010133065498</v>
      </c>
      <c r="AG29" s="175">
        <f t="shared" si="1"/>
        <v>-4.1683993074944645</v>
      </c>
      <c r="AH29" s="175">
        <f t="shared" si="1"/>
        <v>-20.712306170520524</v>
      </c>
      <c r="AI29" s="175">
        <f t="shared" si="1"/>
        <v>-0.57926329630580931</v>
      </c>
      <c r="AJ29" s="175">
        <f t="shared" si="1"/>
        <v>2.1767145760757423</v>
      </c>
      <c r="AK29" s="175">
        <f t="shared" si="1"/>
        <v>3.118133483655078</v>
      </c>
      <c r="AL29" s="175">
        <f t="shared" si="1"/>
        <v>-2.6089990264473322</v>
      </c>
      <c r="AM29" s="175">
        <f t="shared" si="1"/>
        <v>2.5201828031331717</v>
      </c>
      <c r="AN29" s="175">
        <f t="shared" si="1"/>
        <v>-1.4046188158657684</v>
      </c>
      <c r="AO29" s="175">
        <f t="shared" si="1"/>
        <v>-1.6086516425360624</v>
      </c>
      <c r="AP29" s="175"/>
      <c r="AQ29" s="175">
        <f t="shared" si="1"/>
        <v>-2.5044722498782663</v>
      </c>
      <c r="AR29" s="175">
        <f t="shared" si="1"/>
        <v>-10.129137048978704</v>
      </c>
      <c r="AS29" s="175">
        <f t="shared" si="1"/>
        <v>-0.34932469476058187</v>
      </c>
    </row>
    <row r="30" spans="1:45" s="174" customFormat="1" ht="22.5" customHeight="1">
      <c r="B30" s="34" t="str">
        <f>INDEX($B$7:$B$27,1)+1&amp;"-"&amp;INDEX($B$7:$B$27,$A$28)</f>
        <v>1996-2015</v>
      </c>
      <c r="C30" s="177">
        <f>AVERAGE(C7:C27)</f>
        <v>0.77159731521464048</v>
      </c>
      <c r="D30" s="177">
        <f t="shared" ref="D30:AO30" si="2">AVERAGE(D7:D27)</f>
        <v>1.4505736926822046</v>
      </c>
      <c r="E30" s="177">
        <f t="shared" si="2"/>
        <v>0.48146730485627687</v>
      </c>
      <c r="F30" s="177">
        <f t="shared" si="2"/>
        <v>5.350629674982474</v>
      </c>
      <c r="G30" s="177">
        <f t="shared" si="2"/>
        <v>8.9342266470562102</v>
      </c>
      <c r="H30" s="177">
        <f t="shared" si="2"/>
        <v>-0.88748656347893218</v>
      </c>
      <c r="I30" s="177">
        <f t="shared" si="2"/>
        <v>4.6022650249560257</v>
      </c>
      <c r="J30" s="177">
        <f t="shared" si="2"/>
        <v>2.0135092915538788</v>
      </c>
      <c r="K30" s="177">
        <f t="shared" si="2"/>
        <v>3.4882260533829075</v>
      </c>
      <c r="L30" s="177">
        <f t="shared" si="2"/>
        <v>7.3513889654792237</v>
      </c>
      <c r="M30" s="177">
        <f t="shared" si="2"/>
        <v>8.4134312699502196</v>
      </c>
      <c r="N30" s="177">
        <f t="shared" si="2"/>
        <v>6.2610683041948398</v>
      </c>
      <c r="O30" s="177">
        <f t="shared" si="2"/>
        <v>6.9658975243667385</v>
      </c>
      <c r="P30" s="177">
        <f t="shared" si="2"/>
        <v>5.1644153420199279</v>
      </c>
      <c r="Q30" s="177">
        <f t="shared" si="2"/>
        <v>4.7344177785598118</v>
      </c>
      <c r="R30" s="177">
        <f t="shared" si="2"/>
        <v>6.2577098613950017</v>
      </c>
      <c r="S30" s="177">
        <f t="shared" si="2"/>
        <v>5.8235511587441637</v>
      </c>
      <c r="T30" s="177">
        <f t="shared" si="2"/>
        <v>6.2109462421174113</v>
      </c>
      <c r="U30" s="177">
        <f t="shared" si="2"/>
        <v>3.2815299612633977</v>
      </c>
      <c r="V30" s="177">
        <f t="shared" si="2"/>
        <v>9.8699315424966638</v>
      </c>
      <c r="W30" s="177"/>
      <c r="X30" s="177">
        <f t="shared" ref="X30" si="3">AVERAGE(X7:X27)</f>
        <v>4.2374239096618638</v>
      </c>
      <c r="Y30" s="177"/>
      <c r="Z30" s="177">
        <f t="shared" ref="Z30" si="4">AVERAGE(Z7:Z27)</f>
        <v>-8.6499407755078934</v>
      </c>
      <c r="AA30" s="177"/>
      <c r="AB30" s="177"/>
      <c r="AC30" s="177">
        <f t="shared" si="2"/>
        <v>4.2928441842439709</v>
      </c>
      <c r="AD30" s="177"/>
      <c r="AE30" s="177">
        <f t="shared" si="2"/>
        <v>0.77159731521464048</v>
      </c>
      <c r="AF30" s="177">
        <f t="shared" si="2"/>
        <v>1.7091050937058605</v>
      </c>
      <c r="AG30" s="177">
        <f t="shared" si="2"/>
        <v>0.48146730485627687</v>
      </c>
      <c r="AH30" s="177">
        <f t="shared" si="2"/>
        <v>-0.88748656347893218</v>
      </c>
      <c r="AI30" s="177">
        <f t="shared" si="2"/>
        <v>3.5425436597011086</v>
      </c>
      <c r="AJ30" s="177">
        <f t="shared" si="2"/>
        <v>7.3513889654792237</v>
      </c>
      <c r="AK30" s="177">
        <f t="shared" si="2"/>
        <v>8.4134312699502196</v>
      </c>
      <c r="AL30" s="177">
        <f t="shared" si="2"/>
        <v>6.2610683041948398</v>
      </c>
      <c r="AM30" s="177">
        <f t="shared" si="2"/>
        <v>6.6652448948238447</v>
      </c>
      <c r="AN30" s="177">
        <f t="shared" si="2"/>
        <v>5.3697330732070254</v>
      </c>
      <c r="AO30" s="177">
        <f t="shared" si="2"/>
        <v>5.1909365189894263</v>
      </c>
      <c r="AP30" s="177"/>
      <c r="AQ30" s="177">
        <f t="shared" ref="AQ30:AS30" si="5">AVERAGE(AQ7:AQ27)</f>
        <v>0.73219787122368496</v>
      </c>
      <c r="AR30" s="177">
        <f t="shared" si="5"/>
        <v>0.71212150583587985</v>
      </c>
      <c r="AS30" s="177">
        <f t="shared" si="5"/>
        <v>5.140006076363175</v>
      </c>
    </row>
    <row r="31" spans="1:45" ht="22.5" customHeight="1">
      <c r="B31" s="34" t="str">
        <f>INDEX($B$7:$B$27,1)+1&amp;"-2008"</f>
        <v>1996-2008</v>
      </c>
      <c r="C31" s="177">
        <f ca="1">AVERAGE(OFFSET(C$7,0,0,14,1))</f>
        <v>0.86401220995801253</v>
      </c>
      <c r="D31" s="177">
        <f t="shared" ref="D31:AS31" ca="1" si="6">AVERAGE(OFFSET(D$7,0,0,14,1))</f>
        <v>10.17751215748503</v>
      </c>
      <c r="E31" s="177">
        <f t="shared" ca="1" si="6"/>
        <v>2.6866241509068094</v>
      </c>
      <c r="F31" s="177">
        <f t="shared" ca="1" si="6"/>
        <v>5.6306141693743594</v>
      </c>
      <c r="G31" s="177">
        <f t="shared" ca="1" si="6"/>
        <v>10.316534328171258</v>
      </c>
      <c r="H31" s="177">
        <f t="shared" ca="1" si="6"/>
        <v>9.0709305361449282</v>
      </c>
      <c r="I31" s="177">
        <f t="shared" ca="1" si="6"/>
        <v>7.525179201244887</v>
      </c>
      <c r="J31" s="177">
        <f t="shared" ca="1" si="6"/>
        <v>3.2509031810811999</v>
      </c>
      <c r="K31" s="177">
        <f t="shared" ca="1" si="6"/>
        <v>4.1831572431112498</v>
      </c>
      <c r="L31" s="177">
        <f t="shared" ca="1" si="6"/>
        <v>9.6712251050755871</v>
      </c>
      <c r="M31" s="177">
        <f t="shared" ca="1" si="6"/>
        <v>10.708304771366755</v>
      </c>
      <c r="N31" s="177">
        <f t="shared" ca="1" si="6"/>
        <v>9.3297510212940331</v>
      </c>
      <c r="O31" s="177">
        <f t="shared" ca="1" si="6"/>
        <v>8.6275825098733367</v>
      </c>
      <c r="P31" s="177">
        <f t="shared" ca="1" si="6"/>
        <v>8.4020123129556445</v>
      </c>
      <c r="Q31" s="177">
        <f t="shared" ca="1" si="6"/>
        <v>7.8643167759780548</v>
      </c>
      <c r="R31" s="177">
        <f t="shared" ca="1" si="6"/>
        <v>8.5616170926466353</v>
      </c>
      <c r="S31" s="177">
        <f t="shared" ca="1" si="6"/>
        <v>7.9383106854550833</v>
      </c>
      <c r="T31" s="177">
        <f t="shared" ca="1" si="6"/>
        <v>8.0046454481084091</v>
      </c>
      <c r="U31" s="177">
        <f t="shared" ca="1" si="6"/>
        <v>6.4907283294638525</v>
      </c>
      <c r="V31" s="177">
        <f t="shared" ca="1" si="6"/>
        <v>14.21314825127585</v>
      </c>
      <c r="W31" s="177"/>
      <c r="X31" s="177">
        <f t="shared" ca="1" si="6"/>
        <v>6.9215366965531651</v>
      </c>
      <c r="Y31" s="177"/>
      <c r="Z31" s="177">
        <f t="shared" ca="1" si="6"/>
        <v>-2.0523254077102093</v>
      </c>
      <c r="AA31" s="177"/>
      <c r="AB31" s="177">
        <f t="shared" ca="1" si="6"/>
        <v>7.1653968971389608</v>
      </c>
      <c r="AC31" s="177">
        <f t="shared" ca="1" si="6"/>
        <v>7.1653968971389608</v>
      </c>
      <c r="AD31" s="177"/>
      <c r="AE31" s="177">
        <f t="shared" ca="1" si="6"/>
        <v>0.86401220995801253</v>
      </c>
      <c r="AF31" s="177">
        <f t="shared" ca="1" si="6"/>
        <v>3.5928832120435996</v>
      </c>
      <c r="AG31" s="177">
        <f t="shared" ca="1" si="6"/>
        <v>2.6866241509068094</v>
      </c>
      <c r="AH31" s="177">
        <f t="shared" ca="1" si="6"/>
        <v>9.0709305361449282</v>
      </c>
      <c r="AI31" s="177">
        <f t="shared" ca="1" si="6"/>
        <v>5.4837054524046271</v>
      </c>
      <c r="AJ31" s="177">
        <f t="shared" ca="1" si="6"/>
        <v>9.6712251050755871</v>
      </c>
      <c r="AK31" s="177">
        <f t="shared" ca="1" si="6"/>
        <v>10.708304771366755</v>
      </c>
      <c r="AL31" s="177">
        <f t="shared" ca="1" si="6"/>
        <v>9.3297510212940331</v>
      </c>
      <c r="AM31" s="177">
        <f t="shared" ca="1" si="6"/>
        <v>8.5583094456117568</v>
      </c>
      <c r="AN31" s="177">
        <f t="shared" ca="1" si="6"/>
        <v>8.0520112022507266</v>
      </c>
      <c r="AO31" s="177">
        <f t="shared" ca="1" si="6"/>
        <v>7.9851496494998617</v>
      </c>
      <c r="AP31" s="177"/>
      <c r="AQ31" s="177">
        <f t="shared" ca="1" si="6"/>
        <v>1.649242362187143</v>
      </c>
      <c r="AR31" s="177">
        <f t="shared" ca="1" si="6"/>
        <v>6.2269483181598364</v>
      </c>
      <c r="AS31" s="177">
        <f t="shared" ca="1" si="6"/>
        <v>7.4007649696594289</v>
      </c>
    </row>
    <row r="32" spans="1:45" ht="22.5" customHeight="1">
      <c r="B32" s="34" t="str">
        <f>"2009-"&amp;INDEX($B$7:$B$27,$A$28)</f>
        <v>2009-2015</v>
      </c>
      <c r="C32" s="177">
        <f ca="1">AVERAGE(OFFSET(C$21,0,0,$A$28-SUM($A$7:$A$20),1))</f>
        <v>0.59996965354837806</v>
      </c>
      <c r="D32" s="177">
        <f t="shared" ref="D32:AS32" ca="1" si="7">AVERAGE(OFFSET(D$21,0,0,$A$28-SUM($A$7:$A$20),1))</f>
        <v>-14.756597741951612</v>
      </c>
      <c r="E32" s="177">
        <f t="shared" ca="1" si="7"/>
        <v>-3.6138239806661412</v>
      </c>
      <c r="F32" s="177">
        <f t="shared" ca="1" si="7"/>
        <v>4.8306584711118319</v>
      </c>
      <c r="G32" s="177">
        <f t="shared" ca="1" si="7"/>
        <v>6.3670838106996905</v>
      </c>
      <c r="H32" s="177">
        <f t="shared" ca="1" si="7"/>
        <v>-19.381689748494672</v>
      </c>
      <c r="I32" s="177">
        <f t="shared" ca="1" si="7"/>
        <v>-0.82600415958043227</v>
      </c>
      <c r="J32" s="177">
        <f t="shared" ca="1" si="7"/>
        <v>-0.28450793185400486</v>
      </c>
      <c r="K32" s="177">
        <f t="shared" ca="1" si="7"/>
        <v>2.1976395581731274</v>
      </c>
      <c r="L32" s="177">
        <f t="shared" ca="1" si="7"/>
        <v>3.0431218490859737</v>
      </c>
      <c r="M32" s="177">
        <f t="shared" ca="1" si="7"/>
        <v>4.1515233387480786</v>
      </c>
      <c r="N32" s="177">
        <f t="shared" ca="1" si="7"/>
        <v>0.56208611529633534</v>
      </c>
      <c r="O32" s="177">
        <f t="shared" ca="1" si="7"/>
        <v>3.8799111227116265</v>
      </c>
      <c r="P32" s="177">
        <f t="shared" ca="1" si="7"/>
        <v>-0.84826474686068976</v>
      </c>
      <c r="Q32" s="177">
        <f t="shared" ca="1" si="7"/>
        <v>-1.0782517880740676</v>
      </c>
      <c r="R32" s="177">
        <f t="shared" ca="1" si="7"/>
        <v>1.9790250033562526</v>
      </c>
      <c r="S32" s="177">
        <f t="shared" ca="1" si="7"/>
        <v>1.8961406091381681</v>
      </c>
      <c r="T32" s="177">
        <f t="shared" ca="1" si="7"/>
        <v>2.879790573848414</v>
      </c>
      <c r="U32" s="177">
        <f t="shared" ca="1" si="7"/>
        <v>-2.6784098653945883</v>
      </c>
      <c r="V32" s="177">
        <f t="shared" ca="1" si="7"/>
        <v>1.8039576547638883</v>
      </c>
      <c r="W32" s="177"/>
      <c r="X32" s="177">
        <f t="shared" ca="1" si="7"/>
        <v>-0.74735698027912278</v>
      </c>
      <c r="Y32" s="177"/>
      <c r="Z32" s="177">
        <f t="shared" ca="1" si="7"/>
        <v>-20.902655029989308</v>
      </c>
      <c r="AA32" s="177"/>
      <c r="AB32" s="177">
        <f t="shared" ca="1" si="7"/>
        <v>-1.0418965682752961</v>
      </c>
      <c r="AC32" s="177">
        <f t="shared" ca="1" si="7"/>
        <v>-1.0418965682752961</v>
      </c>
      <c r="AD32" s="177"/>
      <c r="AE32" s="177">
        <f t="shared" ca="1" si="7"/>
        <v>0.59996965354837806</v>
      </c>
      <c r="AF32" s="177">
        <f t="shared" ca="1" si="7"/>
        <v>-1.7893399832070842</v>
      </c>
      <c r="AG32" s="177">
        <f t="shared" ca="1" si="7"/>
        <v>-3.6138239806661412</v>
      </c>
      <c r="AH32" s="177">
        <f t="shared" ca="1" si="7"/>
        <v>-19.381689748494672</v>
      </c>
      <c r="AI32" s="177">
        <f t="shared" ca="1" si="7"/>
        <v>-6.2471098176853319E-2</v>
      </c>
      <c r="AJ32" s="177">
        <f t="shared" ca="1" si="7"/>
        <v>3.0431218490859737</v>
      </c>
      <c r="AK32" s="177">
        <f t="shared" ca="1" si="7"/>
        <v>4.1515233387480786</v>
      </c>
      <c r="AL32" s="177">
        <f t="shared" ca="1" si="7"/>
        <v>0.56208611529633534</v>
      </c>
      <c r="AM32" s="177">
        <f t="shared" ca="1" si="7"/>
        <v>3.1495535862177211</v>
      </c>
      <c r="AN32" s="177">
        <f t="shared" ca="1" si="7"/>
        <v>0.3883594049830062</v>
      </c>
      <c r="AO32" s="177">
        <f t="shared" ca="1" si="7"/>
        <v>1.6835623271878677E-3</v>
      </c>
      <c r="AP32" s="177"/>
      <c r="AQ32" s="177">
        <f t="shared" ca="1" si="7"/>
        <v>-0.97088475485130865</v>
      </c>
      <c r="AR32" s="177">
        <f t="shared" ca="1" si="7"/>
        <v>-9.5296997170514679</v>
      </c>
      <c r="AS32" s="177">
        <f t="shared" ca="1" si="7"/>
        <v>0.9414538459558448</v>
      </c>
    </row>
  </sheetData>
  <pageMargins left="0.7" right="0.7" top="0.75" bottom="0.75" header="0.3" footer="0.3"/>
  <pageSetup orientation="portrait" verticalDpi="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XFD38"/>
  <sheetViews>
    <sheetView zoomScaleSheetLayoutView="55" workbookViewId="0">
      <selection activeCell="P17" sqref="P17"/>
    </sheetView>
  </sheetViews>
  <sheetFormatPr defaultColWidth="9.125" defaultRowHeight="13.5"/>
  <cols>
    <col min="1" max="1" width="5.75" style="315" customWidth="1"/>
    <col min="2" max="2" width="60.125" style="314" customWidth="1"/>
    <col min="3" max="7" width="14" style="314" customWidth="1"/>
    <col min="8" max="10" width="8.25" style="314" hidden="1" customWidth="1"/>
    <col min="11" max="12" width="8.25" style="314" customWidth="1"/>
    <col min="13" max="16384" width="9.125" style="314"/>
  </cols>
  <sheetData>
    <row r="1" spans="1:16384">
      <c r="C1" s="354" t="s">
        <v>325</v>
      </c>
    </row>
    <row r="2" spans="1:16384">
      <c r="C2" s="681">
        <v>2015</v>
      </c>
    </row>
    <row r="4" spans="1:16384" ht="21" thickBot="1">
      <c r="C4" s="609" t="s">
        <v>612</v>
      </c>
    </row>
    <row r="5" spans="1:16384" ht="14.25" hidden="1" thickBot="1">
      <c r="C5" s="314" t="s">
        <v>473</v>
      </c>
      <c r="D5" s="314" t="s">
        <v>749</v>
      </c>
      <c r="E5" s="314" t="s">
        <v>474</v>
      </c>
      <c r="F5" s="314" t="s">
        <v>475</v>
      </c>
      <c r="G5" s="314" t="s">
        <v>476</v>
      </c>
    </row>
    <row r="6" spans="1:16384" ht="56.25" customHeight="1">
      <c r="C6" s="357" t="s">
        <v>555</v>
      </c>
      <c r="D6" s="357" t="s">
        <v>176</v>
      </c>
      <c r="E6" s="357" t="s">
        <v>119</v>
      </c>
      <c r="F6" s="357" t="s">
        <v>556</v>
      </c>
      <c r="G6" s="357" t="s">
        <v>557</v>
      </c>
    </row>
    <row r="7" spans="1:16384" ht="14.25" thickBot="1">
      <c r="A7" s="355"/>
      <c r="B7" s="321"/>
      <c r="C7" s="358" t="s">
        <v>144</v>
      </c>
      <c r="D7" s="358" t="s">
        <v>144</v>
      </c>
      <c r="E7" s="358" t="s">
        <v>144</v>
      </c>
      <c r="F7" s="358" t="s">
        <v>144</v>
      </c>
      <c r="G7" s="359" t="s">
        <v>144</v>
      </c>
    </row>
    <row r="8" spans="1:16384" s="494" customFormat="1" ht="14.25" thickBot="1">
      <c r="A8" s="370" t="s">
        <v>120</v>
      </c>
      <c r="B8" s="370" t="s">
        <v>134</v>
      </c>
      <c r="C8" s="371">
        <v>100</v>
      </c>
      <c r="D8" s="371">
        <f ca="1">INDIRECT(D$5&amp;"T!"&amp;ADDRESS(MATCH($C$2,INDIRECT(D$5&amp;"T!B6:B32"),0)+5,VLOOKUP($B8,lookup!$C$1:$D$36,2,FALSE)+1))</f>
        <v>100</v>
      </c>
      <c r="E8" s="371">
        <f ca="1">INDIRECT(E$5&amp;"T!"&amp;ADDRESS(MATCH($C$2,INDIRECT(E$5&amp;"T!B6:B32"),0)+5,VLOOKUP($B8,lookup!$C$1:$D$36,2,FALSE)+1))</f>
        <v>100</v>
      </c>
      <c r="F8" s="371">
        <v>100</v>
      </c>
      <c r="G8" s="371">
        <v>100</v>
      </c>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c r="BL8" s="314"/>
      <c r="BM8" s="314"/>
      <c r="BN8" s="314"/>
      <c r="BO8" s="314"/>
      <c r="BP8" s="314"/>
      <c r="BQ8" s="314"/>
      <c r="BR8" s="314"/>
      <c r="BS8" s="314"/>
      <c r="BT8" s="314"/>
      <c r="BU8" s="314"/>
      <c r="BV8" s="314"/>
      <c r="BW8" s="314"/>
      <c r="BX8" s="314"/>
      <c r="BY8" s="314"/>
      <c r="BZ8" s="314"/>
      <c r="CA8" s="314"/>
      <c r="CB8" s="314"/>
      <c r="CC8" s="314"/>
      <c r="CD8" s="314"/>
      <c r="CE8" s="314"/>
      <c r="CF8" s="314"/>
      <c r="CG8" s="314"/>
      <c r="CH8" s="314"/>
      <c r="CI8" s="314"/>
      <c r="CJ8" s="314"/>
      <c r="CK8" s="314"/>
      <c r="CL8" s="314"/>
      <c r="CM8" s="314"/>
      <c r="CN8" s="314"/>
      <c r="CO8" s="314"/>
      <c r="CP8" s="314"/>
      <c r="CQ8" s="314"/>
      <c r="CR8" s="314"/>
      <c r="CS8" s="314"/>
      <c r="CT8" s="314"/>
      <c r="CU8" s="314"/>
      <c r="CV8" s="314"/>
      <c r="CW8" s="314"/>
      <c r="CX8" s="314"/>
      <c r="CY8" s="314"/>
      <c r="CZ8" s="314"/>
      <c r="DA8" s="314"/>
      <c r="DB8" s="314"/>
      <c r="DC8" s="314"/>
      <c r="DD8" s="314"/>
      <c r="DE8" s="314"/>
      <c r="DF8" s="314"/>
      <c r="DG8" s="314"/>
      <c r="DH8" s="314"/>
      <c r="DI8" s="314"/>
      <c r="DJ8" s="314"/>
      <c r="DK8" s="314"/>
      <c r="DL8" s="314"/>
      <c r="DM8" s="314"/>
      <c r="DN8" s="314"/>
      <c r="DO8" s="314"/>
      <c r="DP8" s="314"/>
      <c r="DQ8" s="314"/>
      <c r="DR8" s="314"/>
      <c r="DS8" s="314"/>
      <c r="DT8" s="314"/>
      <c r="DU8" s="314"/>
      <c r="DV8" s="314"/>
      <c r="DW8" s="314"/>
      <c r="DX8" s="314"/>
      <c r="DY8" s="314"/>
      <c r="DZ8" s="314"/>
      <c r="EA8" s="314"/>
      <c r="EB8" s="314"/>
      <c r="EC8" s="314"/>
      <c r="ED8" s="314"/>
      <c r="EE8" s="314"/>
      <c r="EF8" s="314"/>
      <c r="EG8" s="314"/>
      <c r="EH8" s="314"/>
      <c r="EI8" s="314"/>
      <c r="EJ8" s="314"/>
      <c r="EK8" s="314"/>
      <c r="EL8" s="314"/>
      <c r="EM8" s="314"/>
      <c r="EN8" s="314"/>
      <c r="EO8" s="314"/>
      <c r="EP8" s="314"/>
      <c r="EQ8" s="314"/>
      <c r="ER8" s="314"/>
      <c r="ES8" s="314"/>
      <c r="ET8" s="314"/>
      <c r="EU8" s="314"/>
      <c r="EV8" s="314"/>
      <c r="EW8" s="314"/>
      <c r="EX8" s="314"/>
      <c r="EY8" s="314"/>
      <c r="EZ8" s="314"/>
      <c r="FA8" s="314"/>
      <c r="FB8" s="314"/>
      <c r="FC8" s="314"/>
      <c r="FD8" s="314"/>
      <c r="FE8" s="314"/>
      <c r="FF8" s="314"/>
      <c r="FG8" s="314"/>
      <c r="FH8" s="314"/>
      <c r="FI8" s="314"/>
      <c r="FJ8" s="314"/>
      <c r="FK8" s="314"/>
      <c r="FL8" s="314"/>
      <c r="FM8" s="314"/>
      <c r="FN8" s="314"/>
      <c r="FO8" s="314"/>
      <c r="FP8" s="314"/>
      <c r="FQ8" s="314"/>
      <c r="FR8" s="314"/>
      <c r="FS8" s="314"/>
      <c r="FT8" s="314"/>
      <c r="FU8" s="314"/>
      <c r="FV8" s="314"/>
      <c r="FW8" s="314"/>
      <c r="FX8" s="314"/>
      <c r="FY8" s="314"/>
      <c r="FZ8" s="314"/>
      <c r="GA8" s="314"/>
      <c r="GB8" s="314"/>
      <c r="GC8" s="314"/>
      <c r="GD8" s="314"/>
      <c r="GE8" s="314"/>
      <c r="GF8" s="314"/>
      <c r="GG8" s="314"/>
      <c r="GH8" s="314"/>
      <c r="GI8" s="314"/>
      <c r="GJ8" s="314"/>
      <c r="GK8" s="314"/>
      <c r="GL8" s="314"/>
      <c r="GM8" s="314"/>
      <c r="GN8" s="314"/>
      <c r="GO8" s="314"/>
      <c r="GP8" s="314"/>
      <c r="GQ8" s="314"/>
      <c r="GR8" s="314"/>
      <c r="GS8" s="314"/>
      <c r="GT8" s="314"/>
      <c r="GU8" s="314"/>
      <c r="GV8" s="314"/>
      <c r="GW8" s="314"/>
      <c r="GX8" s="314"/>
      <c r="GY8" s="314"/>
      <c r="GZ8" s="314"/>
      <c r="HA8" s="314"/>
      <c r="HB8" s="314"/>
      <c r="HC8" s="314"/>
      <c r="HD8" s="314"/>
      <c r="HE8" s="314"/>
      <c r="HF8" s="314"/>
      <c r="HG8" s="314"/>
      <c r="HH8" s="314"/>
      <c r="HI8" s="314"/>
      <c r="HJ8" s="314"/>
      <c r="HK8" s="314"/>
      <c r="HL8" s="314"/>
      <c r="HM8" s="314"/>
      <c r="HN8" s="314"/>
      <c r="HO8" s="314"/>
      <c r="HP8" s="314"/>
      <c r="HQ8" s="314"/>
      <c r="HR8" s="314"/>
      <c r="HS8" s="314"/>
      <c r="HT8" s="314"/>
      <c r="HU8" s="314"/>
      <c r="HV8" s="314"/>
      <c r="HW8" s="314"/>
      <c r="HX8" s="314"/>
      <c r="HY8" s="314"/>
      <c r="HZ8" s="314"/>
      <c r="IA8" s="314"/>
      <c r="IB8" s="314"/>
      <c r="IC8" s="314"/>
      <c r="ID8" s="314"/>
      <c r="IE8" s="314"/>
      <c r="IF8" s="314"/>
      <c r="IG8" s="314"/>
      <c r="IH8" s="314"/>
      <c r="II8" s="314"/>
      <c r="IJ8" s="314"/>
      <c r="IK8" s="314"/>
      <c r="IL8" s="314"/>
      <c r="IM8" s="314"/>
      <c r="IN8" s="314"/>
      <c r="IO8" s="314"/>
      <c r="IP8" s="314"/>
      <c r="IQ8" s="314"/>
      <c r="IR8" s="314"/>
      <c r="IS8" s="314"/>
      <c r="IT8" s="314"/>
      <c r="IU8" s="314"/>
      <c r="IV8" s="314"/>
      <c r="IW8" s="314"/>
      <c r="IX8" s="314"/>
      <c r="IY8" s="314"/>
      <c r="IZ8" s="314"/>
      <c r="JA8" s="314"/>
      <c r="JB8" s="314"/>
      <c r="JC8" s="314"/>
      <c r="JD8" s="314"/>
      <c r="JE8" s="314"/>
      <c r="JF8" s="314"/>
      <c r="JG8" s="314"/>
      <c r="JH8" s="314"/>
      <c r="JI8" s="314"/>
      <c r="JJ8" s="314"/>
      <c r="JK8" s="314"/>
      <c r="JL8" s="314"/>
      <c r="JM8" s="314"/>
      <c r="JN8" s="314"/>
      <c r="JO8" s="314"/>
      <c r="JP8" s="314"/>
      <c r="JQ8" s="314"/>
      <c r="JR8" s="314"/>
      <c r="JS8" s="314"/>
      <c r="JT8" s="314"/>
      <c r="JU8" s="314"/>
      <c r="JV8" s="314"/>
      <c r="JW8" s="314"/>
      <c r="JX8" s="314"/>
      <c r="JY8" s="314"/>
      <c r="JZ8" s="314"/>
      <c r="KA8" s="314"/>
      <c r="KB8" s="314"/>
      <c r="KC8" s="314"/>
      <c r="KD8" s="314"/>
      <c r="KE8" s="314"/>
      <c r="KF8" s="314"/>
      <c r="KG8" s="314"/>
      <c r="KH8" s="314"/>
      <c r="KI8" s="314"/>
      <c r="KJ8" s="314"/>
      <c r="KK8" s="314"/>
      <c r="KL8" s="314"/>
      <c r="KM8" s="314"/>
      <c r="KN8" s="314"/>
      <c r="KO8" s="314"/>
      <c r="KP8" s="314"/>
      <c r="KQ8" s="314"/>
      <c r="KR8" s="314"/>
      <c r="KS8" s="314"/>
      <c r="KT8" s="314"/>
      <c r="KU8" s="314"/>
      <c r="KV8" s="314"/>
      <c r="KW8" s="314"/>
      <c r="KX8" s="314"/>
      <c r="KY8" s="314"/>
      <c r="KZ8" s="314"/>
      <c r="LA8" s="314"/>
      <c r="LB8" s="314"/>
      <c r="LC8" s="314"/>
      <c r="LD8" s="314"/>
      <c r="LE8" s="314"/>
      <c r="LF8" s="314"/>
      <c r="LG8" s="314"/>
      <c r="LH8" s="314"/>
      <c r="LI8" s="314"/>
      <c r="LJ8" s="314"/>
      <c r="LK8" s="314"/>
      <c r="LL8" s="314"/>
      <c r="LM8" s="314"/>
      <c r="LN8" s="314"/>
      <c r="LO8" s="314"/>
      <c r="LP8" s="314"/>
      <c r="LQ8" s="314"/>
      <c r="LR8" s="314"/>
      <c r="LS8" s="314"/>
      <c r="LT8" s="314"/>
      <c r="LU8" s="314"/>
      <c r="LV8" s="314"/>
      <c r="LW8" s="314"/>
      <c r="LX8" s="314"/>
      <c r="LY8" s="314"/>
      <c r="LZ8" s="314"/>
      <c r="MA8" s="314"/>
      <c r="MB8" s="314"/>
      <c r="MC8" s="314"/>
      <c r="MD8" s="314"/>
      <c r="ME8" s="314"/>
      <c r="MF8" s="314"/>
      <c r="MG8" s="314"/>
      <c r="MH8" s="314"/>
      <c r="MI8" s="314"/>
      <c r="MJ8" s="314"/>
      <c r="MK8" s="314"/>
      <c r="ML8" s="314"/>
      <c r="MM8" s="314"/>
      <c r="MN8" s="314"/>
      <c r="MO8" s="314"/>
      <c r="MP8" s="314"/>
      <c r="MQ8" s="314"/>
      <c r="MR8" s="314"/>
      <c r="MS8" s="314"/>
      <c r="MT8" s="314"/>
      <c r="MU8" s="314"/>
      <c r="MV8" s="314"/>
      <c r="MW8" s="314"/>
      <c r="MX8" s="314"/>
      <c r="MY8" s="314"/>
      <c r="MZ8" s="314"/>
      <c r="NA8" s="314"/>
      <c r="NB8" s="314"/>
      <c r="NC8" s="314"/>
      <c r="ND8" s="314"/>
      <c r="NE8" s="314"/>
      <c r="NF8" s="314"/>
      <c r="NG8" s="314"/>
      <c r="NH8" s="314"/>
      <c r="NI8" s="314"/>
      <c r="NJ8" s="314"/>
      <c r="NK8" s="314"/>
      <c r="NL8" s="314"/>
      <c r="NM8" s="314"/>
      <c r="NN8" s="314"/>
      <c r="NO8" s="314"/>
      <c r="NP8" s="314"/>
      <c r="NQ8" s="314"/>
      <c r="NR8" s="314"/>
      <c r="NS8" s="314"/>
      <c r="NT8" s="314"/>
      <c r="NU8" s="314"/>
      <c r="NV8" s="314"/>
      <c r="NW8" s="314"/>
      <c r="NX8" s="314"/>
      <c r="NY8" s="314"/>
      <c r="NZ8" s="314"/>
      <c r="OA8" s="314"/>
      <c r="OB8" s="314"/>
      <c r="OC8" s="314"/>
      <c r="OD8" s="314"/>
      <c r="OE8" s="314"/>
      <c r="OF8" s="314"/>
      <c r="OG8" s="314"/>
      <c r="OH8" s="314"/>
      <c r="OI8" s="314"/>
      <c r="OJ8" s="314"/>
      <c r="OK8" s="314"/>
      <c r="OL8" s="314"/>
      <c r="OM8" s="314"/>
      <c r="ON8" s="314"/>
      <c r="OO8" s="314"/>
      <c r="OP8" s="314"/>
      <c r="OQ8" s="314"/>
      <c r="OR8" s="314"/>
      <c r="OS8" s="314"/>
      <c r="OT8" s="314"/>
      <c r="OU8" s="314"/>
      <c r="OV8" s="314"/>
      <c r="OW8" s="314"/>
      <c r="OX8" s="314"/>
      <c r="OY8" s="314"/>
      <c r="OZ8" s="314"/>
      <c r="PA8" s="314"/>
      <c r="PB8" s="314"/>
      <c r="PC8" s="314"/>
      <c r="PD8" s="314"/>
      <c r="PE8" s="314"/>
      <c r="PF8" s="314"/>
      <c r="PG8" s="314"/>
      <c r="PH8" s="314"/>
      <c r="PI8" s="314"/>
      <c r="PJ8" s="314"/>
      <c r="PK8" s="314"/>
      <c r="PL8" s="314"/>
      <c r="PM8" s="314"/>
      <c r="PN8" s="314"/>
      <c r="PO8" s="314"/>
      <c r="PP8" s="314"/>
      <c r="PQ8" s="314"/>
      <c r="PR8" s="314"/>
      <c r="PS8" s="314"/>
      <c r="PT8" s="314"/>
      <c r="PU8" s="314"/>
      <c r="PV8" s="314"/>
      <c r="PW8" s="314"/>
      <c r="PX8" s="314"/>
      <c r="PY8" s="314"/>
      <c r="PZ8" s="314"/>
      <c r="QA8" s="314"/>
      <c r="QB8" s="314"/>
      <c r="QC8" s="314"/>
      <c r="QD8" s="314"/>
      <c r="QE8" s="314"/>
      <c r="QF8" s="314"/>
      <c r="QG8" s="314"/>
      <c r="QH8" s="314"/>
      <c r="QI8" s="314"/>
      <c r="QJ8" s="314"/>
      <c r="QK8" s="314"/>
      <c r="QL8" s="314"/>
      <c r="QM8" s="314"/>
      <c r="QN8" s="314"/>
      <c r="QO8" s="314"/>
      <c r="QP8" s="314"/>
      <c r="QQ8" s="314"/>
      <c r="QR8" s="314"/>
      <c r="QS8" s="314"/>
      <c r="QT8" s="314"/>
      <c r="QU8" s="314"/>
      <c r="QV8" s="314"/>
      <c r="QW8" s="314"/>
      <c r="QX8" s="314"/>
      <c r="QY8" s="314"/>
      <c r="QZ8" s="314"/>
      <c r="RA8" s="314"/>
      <c r="RB8" s="314"/>
      <c r="RC8" s="314"/>
      <c r="RD8" s="314"/>
      <c r="RE8" s="314"/>
      <c r="RF8" s="314"/>
      <c r="RG8" s="314"/>
      <c r="RH8" s="314"/>
      <c r="RI8" s="314"/>
      <c r="RJ8" s="314"/>
      <c r="RK8" s="314"/>
      <c r="RL8" s="314"/>
      <c r="RM8" s="314"/>
      <c r="RN8" s="314"/>
      <c r="RO8" s="314"/>
      <c r="RP8" s="314"/>
      <c r="RQ8" s="314"/>
      <c r="RR8" s="314"/>
      <c r="RS8" s="314"/>
      <c r="RT8" s="314"/>
      <c r="RU8" s="314"/>
      <c r="RV8" s="314"/>
      <c r="RW8" s="314"/>
      <c r="RX8" s="314"/>
      <c r="RY8" s="314"/>
      <c r="RZ8" s="314"/>
      <c r="SA8" s="314"/>
      <c r="SB8" s="314"/>
      <c r="SC8" s="314"/>
      <c r="SD8" s="314"/>
      <c r="SE8" s="314"/>
      <c r="SF8" s="314"/>
      <c r="SG8" s="314"/>
      <c r="SH8" s="314"/>
      <c r="SI8" s="314"/>
      <c r="SJ8" s="314"/>
      <c r="SK8" s="314"/>
      <c r="SL8" s="314"/>
      <c r="SM8" s="314"/>
      <c r="SN8" s="314"/>
      <c r="SO8" s="314"/>
      <c r="SP8" s="314"/>
      <c r="SQ8" s="314"/>
      <c r="SR8" s="314"/>
      <c r="SS8" s="314"/>
      <c r="ST8" s="314"/>
      <c r="SU8" s="314"/>
      <c r="SV8" s="314"/>
      <c r="SW8" s="314"/>
      <c r="SX8" s="314"/>
      <c r="SY8" s="314"/>
      <c r="SZ8" s="314"/>
      <c r="TA8" s="314"/>
      <c r="TB8" s="314"/>
      <c r="TC8" s="314"/>
      <c r="TD8" s="314"/>
      <c r="TE8" s="314"/>
      <c r="TF8" s="314"/>
      <c r="TG8" s="314"/>
      <c r="TH8" s="314"/>
      <c r="TI8" s="314"/>
      <c r="TJ8" s="314"/>
      <c r="TK8" s="314"/>
      <c r="TL8" s="314"/>
      <c r="TM8" s="314"/>
      <c r="TN8" s="314"/>
      <c r="TO8" s="314"/>
      <c r="TP8" s="314"/>
      <c r="TQ8" s="314"/>
      <c r="TR8" s="314"/>
      <c r="TS8" s="314"/>
      <c r="TT8" s="314"/>
      <c r="TU8" s="314"/>
      <c r="TV8" s="314"/>
      <c r="TW8" s="314"/>
      <c r="TX8" s="314"/>
      <c r="TY8" s="314"/>
      <c r="TZ8" s="314"/>
      <c r="UA8" s="314"/>
      <c r="UB8" s="314"/>
      <c r="UC8" s="314"/>
      <c r="UD8" s="314"/>
      <c r="UE8" s="314"/>
      <c r="UF8" s="314"/>
      <c r="UG8" s="314"/>
      <c r="UH8" s="314"/>
      <c r="UI8" s="314"/>
      <c r="UJ8" s="314"/>
      <c r="UK8" s="314"/>
      <c r="UL8" s="314"/>
      <c r="UM8" s="314"/>
      <c r="UN8" s="314"/>
      <c r="UO8" s="314"/>
      <c r="UP8" s="314"/>
      <c r="UQ8" s="314"/>
      <c r="UR8" s="314"/>
      <c r="US8" s="314"/>
      <c r="UT8" s="314"/>
      <c r="UU8" s="314"/>
      <c r="UV8" s="314"/>
      <c r="UW8" s="314"/>
      <c r="UX8" s="314"/>
      <c r="UY8" s="314"/>
      <c r="UZ8" s="314"/>
      <c r="VA8" s="314"/>
      <c r="VB8" s="314"/>
      <c r="VC8" s="314"/>
      <c r="VD8" s="314"/>
      <c r="VE8" s="314"/>
      <c r="VF8" s="314"/>
      <c r="VG8" s="314"/>
      <c r="VH8" s="314"/>
      <c r="VI8" s="314"/>
      <c r="VJ8" s="314"/>
      <c r="VK8" s="314"/>
      <c r="VL8" s="314"/>
      <c r="VM8" s="314"/>
      <c r="VN8" s="314"/>
      <c r="VO8" s="314"/>
      <c r="VP8" s="314"/>
      <c r="VQ8" s="314"/>
      <c r="VR8" s="314"/>
      <c r="VS8" s="314"/>
      <c r="VT8" s="314"/>
      <c r="VU8" s="314"/>
      <c r="VV8" s="314"/>
      <c r="VW8" s="314"/>
      <c r="VX8" s="314"/>
      <c r="VY8" s="314"/>
      <c r="VZ8" s="314"/>
      <c r="WA8" s="314"/>
      <c r="WB8" s="314"/>
      <c r="WC8" s="314"/>
      <c r="WD8" s="314"/>
      <c r="WE8" s="314"/>
      <c r="WF8" s="314"/>
      <c r="WG8" s="314"/>
      <c r="WH8" s="314"/>
      <c r="WI8" s="314"/>
      <c r="WJ8" s="314"/>
      <c r="WK8" s="314"/>
      <c r="WL8" s="314"/>
      <c r="WM8" s="314"/>
      <c r="WN8" s="314"/>
      <c r="WO8" s="314"/>
      <c r="WP8" s="314"/>
      <c r="WQ8" s="314"/>
      <c r="WR8" s="314"/>
      <c r="WS8" s="314"/>
      <c r="WT8" s="314"/>
      <c r="WU8" s="314"/>
      <c r="WV8" s="314"/>
      <c r="WW8" s="314"/>
      <c r="WX8" s="314"/>
      <c r="WY8" s="314"/>
      <c r="WZ8" s="314"/>
      <c r="XA8" s="314"/>
      <c r="XB8" s="314"/>
      <c r="XC8" s="314"/>
      <c r="XD8" s="314"/>
      <c r="XE8" s="314"/>
      <c r="XF8" s="314"/>
      <c r="XG8" s="314"/>
      <c r="XH8" s="314"/>
      <c r="XI8" s="314"/>
      <c r="XJ8" s="314"/>
      <c r="XK8" s="314"/>
      <c r="XL8" s="314"/>
      <c r="XM8" s="314"/>
      <c r="XN8" s="314"/>
      <c r="XO8" s="314"/>
      <c r="XP8" s="314"/>
      <c r="XQ8" s="314"/>
      <c r="XR8" s="314"/>
      <c r="XS8" s="314"/>
      <c r="XT8" s="314"/>
      <c r="XU8" s="314"/>
      <c r="XV8" s="314"/>
      <c r="XW8" s="314"/>
      <c r="XX8" s="314"/>
      <c r="XY8" s="314"/>
      <c r="XZ8" s="314"/>
      <c r="YA8" s="314"/>
      <c r="YB8" s="314"/>
      <c r="YC8" s="314"/>
      <c r="YD8" s="314"/>
      <c r="YE8" s="314"/>
      <c r="YF8" s="314"/>
      <c r="YG8" s="314"/>
      <c r="YH8" s="314"/>
      <c r="YI8" s="314"/>
      <c r="YJ8" s="314"/>
      <c r="YK8" s="314"/>
      <c r="YL8" s="314"/>
      <c r="YM8" s="314"/>
      <c r="YN8" s="314"/>
      <c r="YO8" s="314"/>
      <c r="YP8" s="314"/>
      <c r="YQ8" s="314"/>
      <c r="YR8" s="314"/>
      <c r="YS8" s="314"/>
      <c r="YT8" s="314"/>
      <c r="YU8" s="314"/>
      <c r="YV8" s="314"/>
      <c r="YW8" s="314"/>
      <c r="YX8" s="314"/>
      <c r="YY8" s="314"/>
      <c r="YZ8" s="314"/>
      <c r="ZA8" s="314"/>
      <c r="ZB8" s="314"/>
      <c r="ZC8" s="314"/>
      <c r="ZD8" s="314"/>
      <c r="ZE8" s="314"/>
      <c r="ZF8" s="314"/>
      <c r="ZG8" s="314"/>
      <c r="ZH8" s="314"/>
      <c r="ZI8" s="314"/>
      <c r="ZJ8" s="314"/>
      <c r="ZK8" s="314"/>
      <c r="ZL8" s="314"/>
      <c r="ZM8" s="314"/>
      <c r="ZN8" s="314"/>
      <c r="ZO8" s="314"/>
      <c r="ZP8" s="314"/>
      <c r="ZQ8" s="314"/>
      <c r="ZR8" s="314"/>
      <c r="ZS8" s="314"/>
      <c r="ZT8" s="314"/>
      <c r="ZU8" s="314"/>
      <c r="ZV8" s="314"/>
      <c r="ZW8" s="314"/>
      <c r="ZX8" s="314"/>
      <c r="ZY8" s="314"/>
      <c r="ZZ8" s="314"/>
      <c r="AAA8" s="314"/>
      <c r="AAB8" s="314"/>
      <c r="AAC8" s="314"/>
      <c r="AAD8" s="314"/>
      <c r="AAE8" s="314"/>
      <c r="AAF8" s="314"/>
      <c r="AAG8" s="314"/>
      <c r="AAH8" s="314"/>
      <c r="AAI8" s="314"/>
      <c r="AAJ8" s="314"/>
      <c r="AAK8" s="314"/>
      <c r="AAL8" s="314"/>
      <c r="AAM8" s="314"/>
      <c r="AAN8" s="314"/>
      <c r="AAO8" s="314"/>
      <c r="AAP8" s="314"/>
      <c r="AAQ8" s="314"/>
      <c r="AAR8" s="314"/>
      <c r="AAS8" s="314"/>
      <c r="AAT8" s="314"/>
      <c r="AAU8" s="314"/>
      <c r="AAV8" s="314"/>
      <c r="AAW8" s="314"/>
      <c r="AAX8" s="314"/>
      <c r="AAY8" s="314"/>
      <c r="AAZ8" s="314"/>
      <c r="ABA8" s="314"/>
      <c r="ABB8" s="314"/>
      <c r="ABC8" s="314"/>
      <c r="ABD8" s="314"/>
      <c r="ABE8" s="314"/>
      <c r="ABF8" s="314"/>
      <c r="ABG8" s="314"/>
      <c r="ABH8" s="314"/>
      <c r="ABI8" s="314"/>
      <c r="ABJ8" s="314"/>
      <c r="ABK8" s="314"/>
      <c r="ABL8" s="314"/>
      <c r="ABM8" s="314"/>
      <c r="ABN8" s="314"/>
      <c r="ABO8" s="314"/>
      <c r="ABP8" s="314"/>
      <c r="ABQ8" s="314"/>
      <c r="ABR8" s="314"/>
      <c r="ABS8" s="314"/>
      <c r="ABT8" s="314"/>
      <c r="ABU8" s="314"/>
      <c r="ABV8" s="314"/>
      <c r="ABW8" s="314"/>
      <c r="ABX8" s="314"/>
      <c r="ABY8" s="314"/>
      <c r="ABZ8" s="314"/>
      <c r="ACA8" s="314"/>
      <c r="ACB8" s="314"/>
      <c r="ACC8" s="314"/>
      <c r="ACD8" s="314"/>
      <c r="ACE8" s="314"/>
      <c r="ACF8" s="314"/>
      <c r="ACG8" s="314"/>
      <c r="ACH8" s="314"/>
      <c r="ACI8" s="314"/>
      <c r="ACJ8" s="314"/>
      <c r="ACK8" s="314"/>
      <c r="ACL8" s="314"/>
      <c r="ACM8" s="314"/>
      <c r="ACN8" s="314"/>
      <c r="ACO8" s="314"/>
      <c r="ACP8" s="314"/>
      <c r="ACQ8" s="314"/>
      <c r="ACR8" s="314"/>
      <c r="ACS8" s="314"/>
      <c r="ACT8" s="314"/>
      <c r="ACU8" s="314"/>
      <c r="ACV8" s="314"/>
      <c r="ACW8" s="314"/>
      <c r="ACX8" s="314"/>
      <c r="ACY8" s="314"/>
      <c r="ACZ8" s="314"/>
      <c r="ADA8" s="314"/>
      <c r="ADB8" s="314"/>
      <c r="ADC8" s="314"/>
      <c r="ADD8" s="314"/>
      <c r="ADE8" s="314"/>
      <c r="ADF8" s="314"/>
      <c r="ADG8" s="314"/>
      <c r="ADH8" s="314"/>
      <c r="ADI8" s="314"/>
      <c r="ADJ8" s="314"/>
      <c r="ADK8" s="314"/>
      <c r="ADL8" s="314"/>
      <c r="ADM8" s="314"/>
      <c r="ADN8" s="314"/>
      <c r="ADO8" s="314"/>
      <c r="ADP8" s="314"/>
      <c r="ADQ8" s="314"/>
      <c r="ADR8" s="314"/>
      <c r="ADS8" s="314"/>
      <c r="ADT8" s="314"/>
      <c r="ADU8" s="314"/>
      <c r="ADV8" s="314"/>
      <c r="ADW8" s="314"/>
      <c r="ADX8" s="314"/>
      <c r="ADY8" s="314"/>
      <c r="ADZ8" s="314"/>
      <c r="AEA8" s="314"/>
      <c r="AEB8" s="314"/>
      <c r="AEC8" s="314"/>
      <c r="AED8" s="314"/>
      <c r="AEE8" s="314"/>
      <c r="AEF8" s="314"/>
      <c r="AEG8" s="314"/>
      <c r="AEH8" s="314"/>
      <c r="AEI8" s="314"/>
      <c r="AEJ8" s="314"/>
      <c r="AEK8" s="314"/>
      <c r="AEL8" s="314"/>
      <c r="AEM8" s="314"/>
      <c r="AEN8" s="314"/>
      <c r="AEO8" s="314"/>
      <c r="AEP8" s="314"/>
      <c r="AEQ8" s="314"/>
      <c r="AER8" s="314"/>
      <c r="AES8" s="314"/>
      <c r="AET8" s="314"/>
      <c r="AEU8" s="314"/>
      <c r="AEV8" s="314"/>
      <c r="AEW8" s="314"/>
      <c r="AEX8" s="314"/>
      <c r="AEY8" s="314"/>
      <c r="AEZ8" s="314"/>
      <c r="AFA8" s="314"/>
      <c r="AFB8" s="314"/>
      <c r="AFC8" s="314"/>
      <c r="AFD8" s="314"/>
      <c r="AFE8" s="314"/>
      <c r="AFF8" s="314"/>
      <c r="AFG8" s="314"/>
      <c r="AFH8" s="314"/>
      <c r="AFI8" s="314"/>
      <c r="AFJ8" s="314"/>
      <c r="AFK8" s="314"/>
      <c r="AFL8" s="314"/>
      <c r="AFM8" s="314"/>
      <c r="AFN8" s="314"/>
      <c r="AFO8" s="314"/>
      <c r="AFP8" s="314"/>
      <c r="AFQ8" s="314"/>
      <c r="AFR8" s="314"/>
      <c r="AFS8" s="314"/>
      <c r="AFT8" s="314"/>
      <c r="AFU8" s="314"/>
      <c r="AFV8" s="314"/>
      <c r="AFW8" s="314"/>
      <c r="AFX8" s="314"/>
      <c r="AFY8" s="314"/>
      <c r="AFZ8" s="314"/>
      <c r="AGA8" s="314"/>
      <c r="AGB8" s="314"/>
      <c r="AGC8" s="314"/>
      <c r="AGD8" s="314"/>
      <c r="AGE8" s="314"/>
      <c r="AGF8" s="314"/>
      <c r="AGG8" s="314"/>
      <c r="AGH8" s="314"/>
      <c r="AGI8" s="314"/>
      <c r="AGJ8" s="314"/>
      <c r="AGK8" s="314"/>
      <c r="AGL8" s="314"/>
      <c r="AGM8" s="314"/>
      <c r="AGN8" s="314"/>
      <c r="AGO8" s="314"/>
      <c r="AGP8" s="314"/>
      <c r="AGQ8" s="314"/>
      <c r="AGR8" s="314"/>
      <c r="AGS8" s="314"/>
      <c r="AGT8" s="314"/>
      <c r="AGU8" s="314"/>
      <c r="AGV8" s="314"/>
      <c r="AGW8" s="314"/>
      <c r="AGX8" s="314"/>
      <c r="AGY8" s="314"/>
      <c r="AGZ8" s="314"/>
      <c r="AHA8" s="314"/>
      <c r="AHB8" s="314"/>
      <c r="AHC8" s="314"/>
      <c r="AHD8" s="314"/>
      <c r="AHE8" s="314"/>
      <c r="AHF8" s="314"/>
      <c r="AHG8" s="314"/>
      <c r="AHH8" s="314"/>
      <c r="AHI8" s="314"/>
      <c r="AHJ8" s="314"/>
      <c r="AHK8" s="314"/>
      <c r="AHL8" s="314"/>
      <c r="AHM8" s="314"/>
      <c r="AHN8" s="314"/>
      <c r="AHO8" s="314"/>
      <c r="AHP8" s="314"/>
      <c r="AHQ8" s="314"/>
      <c r="AHR8" s="314"/>
      <c r="AHS8" s="314"/>
      <c r="AHT8" s="314"/>
      <c r="AHU8" s="314"/>
      <c r="AHV8" s="314"/>
      <c r="AHW8" s="314"/>
      <c r="AHX8" s="314"/>
      <c r="AHY8" s="314"/>
      <c r="AHZ8" s="314"/>
      <c r="AIA8" s="314"/>
      <c r="AIB8" s="314"/>
      <c r="AIC8" s="314"/>
      <c r="AID8" s="314"/>
      <c r="AIE8" s="314"/>
      <c r="AIF8" s="314"/>
      <c r="AIG8" s="314"/>
      <c r="AIH8" s="314"/>
      <c r="AII8" s="314"/>
      <c r="AIJ8" s="314"/>
      <c r="AIK8" s="314"/>
      <c r="AIL8" s="314"/>
      <c r="AIM8" s="314"/>
      <c r="AIN8" s="314"/>
      <c r="AIO8" s="314"/>
      <c r="AIP8" s="314"/>
      <c r="AIQ8" s="314"/>
      <c r="AIR8" s="314"/>
      <c r="AIS8" s="314"/>
      <c r="AIT8" s="314"/>
      <c r="AIU8" s="314"/>
      <c r="AIV8" s="314"/>
      <c r="AIW8" s="314"/>
      <c r="AIX8" s="314"/>
      <c r="AIY8" s="314"/>
      <c r="AIZ8" s="314"/>
      <c r="AJA8" s="314"/>
      <c r="AJB8" s="314"/>
      <c r="AJC8" s="314"/>
      <c r="AJD8" s="314"/>
      <c r="AJE8" s="314"/>
      <c r="AJF8" s="314"/>
      <c r="AJG8" s="314"/>
      <c r="AJH8" s="314"/>
      <c r="AJI8" s="314"/>
      <c r="AJJ8" s="314"/>
      <c r="AJK8" s="314"/>
      <c r="AJL8" s="314"/>
      <c r="AJM8" s="314"/>
      <c r="AJN8" s="314"/>
      <c r="AJO8" s="314"/>
      <c r="AJP8" s="314"/>
      <c r="AJQ8" s="314"/>
      <c r="AJR8" s="314"/>
      <c r="AJS8" s="314"/>
      <c r="AJT8" s="314"/>
      <c r="AJU8" s="314"/>
      <c r="AJV8" s="314"/>
      <c r="AJW8" s="314"/>
      <c r="AJX8" s="314"/>
      <c r="AJY8" s="314"/>
      <c r="AJZ8" s="314"/>
      <c r="AKA8" s="314"/>
      <c r="AKB8" s="314"/>
      <c r="AKC8" s="314"/>
      <c r="AKD8" s="314"/>
      <c r="AKE8" s="314"/>
      <c r="AKF8" s="314"/>
      <c r="AKG8" s="314"/>
      <c r="AKH8" s="314"/>
      <c r="AKI8" s="314"/>
      <c r="AKJ8" s="314"/>
      <c r="AKK8" s="314"/>
      <c r="AKL8" s="314"/>
      <c r="AKM8" s="314"/>
      <c r="AKN8" s="314"/>
      <c r="AKO8" s="314"/>
      <c r="AKP8" s="314"/>
      <c r="AKQ8" s="314"/>
      <c r="AKR8" s="314"/>
      <c r="AKS8" s="314"/>
      <c r="AKT8" s="314"/>
      <c r="AKU8" s="314"/>
      <c r="AKV8" s="314"/>
      <c r="AKW8" s="314"/>
      <c r="AKX8" s="314"/>
      <c r="AKY8" s="314"/>
      <c r="AKZ8" s="314"/>
      <c r="ALA8" s="314"/>
      <c r="ALB8" s="314"/>
      <c r="ALC8" s="314"/>
      <c r="ALD8" s="314"/>
      <c r="ALE8" s="314"/>
      <c r="ALF8" s="314"/>
      <c r="ALG8" s="314"/>
      <c r="ALH8" s="314"/>
      <c r="ALI8" s="314"/>
      <c r="ALJ8" s="314"/>
      <c r="ALK8" s="314"/>
      <c r="ALL8" s="314"/>
      <c r="ALM8" s="314"/>
      <c r="ALN8" s="314"/>
      <c r="ALO8" s="314"/>
      <c r="ALP8" s="314"/>
      <c r="ALQ8" s="314"/>
      <c r="ALR8" s="314"/>
      <c r="ALS8" s="314"/>
      <c r="ALT8" s="314"/>
      <c r="ALU8" s="314"/>
      <c r="ALV8" s="314"/>
      <c r="ALW8" s="314"/>
      <c r="ALX8" s="314"/>
      <c r="ALY8" s="314"/>
      <c r="ALZ8" s="314"/>
      <c r="AMA8" s="314"/>
      <c r="AMB8" s="314"/>
      <c r="AMC8" s="314"/>
      <c r="AMD8" s="314"/>
      <c r="AME8" s="314"/>
      <c r="AMF8" s="314"/>
      <c r="AMG8" s="314"/>
      <c r="AMH8" s="314"/>
      <c r="AMI8" s="314"/>
      <c r="AMJ8" s="314"/>
      <c r="AMK8" s="314"/>
      <c r="AML8" s="314"/>
      <c r="AMM8" s="314"/>
      <c r="AMN8" s="314"/>
      <c r="AMO8" s="314"/>
      <c r="AMP8" s="314"/>
      <c r="AMQ8" s="314"/>
      <c r="AMR8" s="314"/>
      <c r="AMS8" s="314"/>
      <c r="AMT8" s="314"/>
      <c r="AMU8" s="314"/>
      <c r="AMV8" s="314"/>
      <c r="AMW8" s="314"/>
      <c r="AMX8" s="314"/>
      <c r="AMY8" s="314"/>
      <c r="AMZ8" s="314"/>
      <c r="ANA8" s="314"/>
      <c r="ANB8" s="314"/>
      <c r="ANC8" s="314"/>
      <c r="AND8" s="314"/>
      <c r="ANE8" s="314"/>
      <c r="ANF8" s="314"/>
      <c r="ANG8" s="314"/>
      <c r="ANH8" s="314"/>
      <c r="ANI8" s="314"/>
      <c r="ANJ8" s="314"/>
      <c r="ANK8" s="314"/>
      <c r="ANL8" s="314"/>
      <c r="ANM8" s="314"/>
      <c r="ANN8" s="314"/>
      <c r="ANO8" s="314"/>
      <c r="ANP8" s="314"/>
      <c r="ANQ8" s="314"/>
      <c r="ANR8" s="314"/>
      <c r="ANS8" s="314"/>
      <c r="ANT8" s="314"/>
      <c r="ANU8" s="314"/>
      <c r="ANV8" s="314"/>
      <c r="ANW8" s="314"/>
      <c r="ANX8" s="314"/>
      <c r="ANY8" s="314"/>
      <c r="ANZ8" s="314"/>
      <c r="AOA8" s="314"/>
      <c r="AOB8" s="314"/>
      <c r="AOC8" s="314"/>
      <c r="AOD8" s="314"/>
      <c r="AOE8" s="314"/>
      <c r="AOF8" s="314"/>
      <c r="AOG8" s="314"/>
      <c r="AOH8" s="314"/>
      <c r="AOI8" s="314"/>
      <c r="AOJ8" s="314"/>
      <c r="AOK8" s="314"/>
      <c r="AOL8" s="314"/>
      <c r="AOM8" s="314"/>
      <c r="AON8" s="314"/>
      <c r="AOO8" s="314"/>
      <c r="AOP8" s="314"/>
      <c r="AOQ8" s="314"/>
      <c r="AOR8" s="314"/>
      <c r="AOS8" s="314"/>
      <c r="AOT8" s="314"/>
      <c r="AOU8" s="314"/>
      <c r="AOV8" s="314"/>
      <c r="AOW8" s="314"/>
      <c r="AOX8" s="314"/>
      <c r="AOY8" s="314"/>
      <c r="AOZ8" s="314"/>
      <c r="APA8" s="314"/>
      <c r="APB8" s="314"/>
      <c r="APC8" s="314"/>
      <c r="APD8" s="314"/>
      <c r="APE8" s="314"/>
      <c r="APF8" s="314"/>
      <c r="APG8" s="314"/>
      <c r="APH8" s="314"/>
      <c r="API8" s="314"/>
      <c r="APJ8" s="314"/>
      <c r="APK8" s="314"/>
      <c r="APL8" s="314"/>
      <c r="APM8" s="314"/>
      <c r="APN8" s="314"/>
      <c r="APO8" s="314"/>
      <c r="APP8" s="314"/>
      <c r="APQ8" s="314"/>
      <c r="APR8" s="314"/>
      <c r="APS8" s="314"/>
      <c r="APT8" s="314"/>
      <c r="APU8" s="314"/>
      <c r="APV8" s="314"/>
      <c r="APW8" s="314"/>
      <c r="APX8" s="314"/>
      <c r="APY8" s="314"/>
      <c r="APZ8" s="314"/>
      <c r="AQA8" s="314"/>
      <c r="AQB8" s="314"/>
      <c r="AQC8" s="314"/>
      <c r="AQD8" s="314"/>
      <c r="AQE8" s="314"/>
      <c r="AQF8" s="314"/>
      <c r="AQG8" s="314"/>
      <c r="AQH8" s="314"/>
      <c r="AQI8" s="314"/>
      <c r="AQJ8" s="314"/>
      <c r="AQK8" s="314"/>
      <c r="AQL8" s="314"/>
      <c r="AQM8" s="314"/>
      <c r="AQN8" s="314"/>
      <c r="AQO8" s="314"/>
      <c r="AQP8" s="314"/>
      <c r="AQQ8" s="314"/>
      <c r="AQR8" s="314"/>
      <c r="AQS8" s="314"/>
      <c r="AQT8" s="314"/>
      <c r="AQU8" s="314"/>
      <c r="AQV8" s="314"/>
      <c r="AQW8" s="314"/>
      <c r="AQX8" s="314"/>
      <c r="AQY8" s="314"/>
      <c r="AQZ8" s="314"/>
      <c r="ARA8" s="314"/>
      <c r="ARB8" s="314"/>
      <c r="ARC8" s="314"/>
      <c r="ARD8" s="314"/>
      <c r="ARE8" s="314"/>
      <c r="ARF8" s="314"/>
      <c r="ARG8" s="314"/>
      <c r="ARH8" s="314"/>
      <c r="ARI8" s="314"/>
      <c r="ARJ8" s="314"/>
      <c r="ARK8" s="314"/>
      <c r="ARL8" s="314"/>
      <c r="ARM8" s="314"/>
      <c r="ARN8" s="314"/>
      <c r="ARO8" s="314"/>
      <c r="ARP8" s="314"/>
      <c r="ARQ8" s="314"/>
      <c r="ARR8" s="314"/>
      <c r="ARS8" s="314"/>
      <c r="ART8" s="314"/>
      <c r="ARU8" s="314"/>
      <c r="ARV8" s="314"/>
      <c r="ARW8" s="314"/>
      <c r="ARX8" s="314"/>
      <c r="ARY8" s="314"/>
      <c r="ARZ8" s="314"/>
      <c r="ASA8" s="314"/>
      <c r="ASB8" s="314"/>
      <c r="ASC8" s="314"/>
      <c r="ASD8" s="314"/>
      <c r="ASE8" s="314"/>
      <c r="ASF8" s="314"/>
      <c r="ASG8" s="314"/>
      <c r="ASH8" s="314"/>
      <c r="ASI8" s="314"/>
      <c r="ASJ8" s="314"/>
      <c r="ASK8" s="314"/>
      <c r="ASL8" s="314"/>
      <c r="ASM8" s="314"/>
      <c r="ASN8" s="314"/>
      <c r="ASO8" s="314"/>
      <c r="ASP8" s="314"/>
      <c r="ASQ8" s="314"/>
      <c r="ASR8" s="314"/>
      <c r="ASS8" s="314"/>
      <c r="AST8" s="314"/>
      <c r="ASU8" s="314"/>
      <c r="ASV8" s="314"/>
      <c r="ASW8" s="314"/>
      <c r="ASX8" s="314"/>
      <c r="ASY8" s="314"/>
      <c r="ASZ8" s="314"/>
      <c r="ATA8" s="314"/>
      <c r="ATB8" s="314"/>
      <c r="ATC8" s="314"/>
      <c r="ATD8" s="314"/>
      <c r="ATE8" s="314"/>
      <c r="ATF8" s="314"/>
      <c r="ATG8" s="314"/>
      <c r="ATH8" s="314"/>
      <c r="ATI8" s="314"/>
      <c r="ATJ8" s="314"/>
      <c r="ATK8" s="314"/>
      <c r="ATL8" s="314"/>
      <c r="ATM8" s="314"/>
      <c r="ATN8" s="314"/>
      <c r="ATO8" s="314"/>
      <c r="ATP8" s="314"/>
      <c r="ATQ8" s="314"/>
      <c r="ATR8" s="314"/>
      <c r="ATS8" s="314"/>
      <c r="ATT8" s="314"/>
      <c r="ATU8" s="314"/>
      <c r="ATV8" s="314"/>
      <c r="ATW8" s="314"/>
      <c r="ATX8" s="314"/>
      <c r="ATY8" s="314"/>
      <c r="ATZ8" s="314"/>
      <c r="AUA8" s="314"/>
      <c r="AUB8" s="314"/>
      <c r="AUC8" s="314"/>
      <c r="AUD8" s="314"/>
      <c r="AUE8" s="314"/>
      <c r="AUF8" s="314"/>
      <c r="AUG8" s="314"/>
      <c r="AUH8" s="314"/>
      <c r="AUI8" s="314"/>
      <c r="AUJ8" s="314"/>
      <c r="AUK8" s="314"/>
      <c r="AUL8" s="314"/>
      <c r="AUM8" s="314"/>
      <c r="AUN8" s="314"/>
      <c r="AUO8" s="314"/>
      <c r="AUP8" s="314"/>
      <c r="AUQ8" s="314"/>
      <c r="AUR8" s="314"/>
      <c r="AUS8" s="314"/>
      <c r="AUT8" s="314"/>
      <c r="AUU8" s="314"/>
      <c r="AUV8" s="314"/>
      <c r="AUW8" s="314"/>
      <c r="AUX8" s="314"/>
      <c r="AUY8" s="314"/>
      <c r="AUZ8" s="314"/>
      <c r="AVA8" s="314"/>
      <c r="AVB8" s="314"/>
      <c r="AVC8" s="314"/>
      <c r="AVD8" s="314"/>
      <c r="AVE8" s="314"/>
      <c r="AVF8" s="314"/>
      <c r="AVG8" s="314"/>
      <c r="AVH8" s="314"/>
      <c r="AVI8" s="314"/>
      <c r="AVJ8" s="314"/>
      <c r="AVK8" s="314"/>
      <c r="AVL8" s="314"/>
      <c r="AVM8" s="314"/>
      <c r="AVN8" s="314"/>
      <c r="AVO8" s="314"/>
      <c r="AVP8" s="314"/>
      <c r="AVQ8" s="314"/>
      <c r="AVR8" s="314"/>
      <c r="AVS8" s="314"/>
      <c r="AVT8" s="314"/>
      <c r="AVU8" s="314"/>
      <c r="AVV8" s="314"/>
      <c r="AVW8" s="314"/>
      <c r="AVX8" s="314"/>
      <c r="AVY8" s="314"/>
      <c r="AVZ8" s="314"/>
      <c r="AWA8" s="314"/>
      <c r="AWB8" s="314"/>
      <c r="AWC8" s="314"/>
      <c r="AWD8" s="314"/>
      <c r="AWE8" s="314"/>
      <c r="AWF8" s="314"/>
      <c r="AWG8" s="314"/>
      <c r="AWH8" s="314"/>
      <c r="AWI8" s="314"/>
      <c r="AWJ8" s="314"/>
      <c r="AWK8" s="314"/>
      <c r="AWL8" s="314"/>
      <c r="AWM8" s="314"/>
      <c r="AWN8" s="314"/>
      <c r="AWO8" s="314"/>
      <c r="AWP8" s="314"/>
      <c r="AWQ8" s="314"/>
      <c r="AWR8" s="314"/>
      <c r="AWS8" s="314"/>
      <c r="AWT8" s="314"/>
      <c r="AWU8" s="314"/>
      <c r="AWV8" s="314"/>
      <c r="AWW8" s="314"/>
      <c r="AWX8" s="314"/>
      <c r="AWY8" s="314"/>
      <c r="AWZ8" s="314"/>
      <c r="AXA8" s="314"/>
      <c r="AXB8" s="314"/>
      <c r="AXC8" s="314"/>
      <c r="AXD8" s="314"/>
      <c r="AXE8" s="314"/>
      <c r="AXF8" s="314"/>
      <c r="AXG8" s="314"/>
      <c r="AXH8" s="314"/>
      <c r="AXI8" s="314"/>
      <c r="AXJ8" s="314"/>
      <c r="AXK8" s="314"/>
      <c r="AXL8" s="314"/>
      <c r="AXM8" s="314"/>
      <c r="AXN8" s="314"/>
      <c r="AXO8" s="314"/>
      <c r="AXP8" s="314"/>
      <c r="AXQ8" s="314"/>
      <c r="AXR8" s="314"/>
      <c r="AXS8" s="314"/>
      <c r="AXT8" s="314"/>
      <c r="AXU8" s="314"/>
      <c r="AXV8" s="314"/>
      <c r="AXW8" s="314"/>
      <c r="AXX8" s="314"/>
      <c r="AXY8" s="314"/>
      <c r="AXZ8" s="314"/>
      <c r="AYA8" s="314"/>
      <c r="AYB8" s="314"/>
      <c r="AYC8" s="314"/>
      <c r="AYD8" s="314"/>
      <c r="AYE8" s="314"/>
      <c r="AYF8" s="314"/>
      <c r="AYG8" s="314"/>
      <c r="AYH8" s="314"/>
      <c r="AYI8" s="314"/>
      <c r="AYJ8" s="314"/>
      <c r="AYK8" s="314"/>
      <c r="AYL8" s="314"/>
      <c r="AYM8" s="314"/>
      <c r="AYN8" s="314"/>
      <c r="AYO8" s="314"/>
      <c r="AYP8" s="314"/>
      <c r="AYQ8" s="314"/>
      <c r="AYR8" s="314"/>
      <c r="AYS8" s="314"/>
      <c r="AYT8" s="314"/>
      <c r="AYU8" s="314"/>
      <c r="AYV8" s="314"/>
      <c r="AYW8" s="314"/>
      <c r="AYX8" s="314"/>
      <c r="AYY8" s="314"/>
      <c r="AYZ8" s="314"/>
      <c r="AZA8" s="314"/>
      <c r="AZB8" s="314"/>
      <c r="AZC8" s="314"/>
      <c r="AZD8" s="314"/>
      <c r="AZE8" s="314"/>
      <c r="AZF8" s="314"/>
      <c r="AZG8" s="314"/>
      <c r="AZH8" s="314"/>
      <c r="AZI8" s="314"/>
      <c r="AZJ8" s="314"/>
      <c r="AZK8" s="314"/>
      <c r="AZL8" s="314"/>
      <c r="AZM8" s="314"/>
      <c r="AZN8" s="314"/>
      <c r="AZO8" s="314"/>
      <c r="AZP8" s="314"/>
      <c r="AZQ8" s="314"/>
      <c r="AZR8" s="314"/>
      <c r="AZS8" s="314"/>
      <c r="AZT8" s="314"/>
      <c r="AZU8" s="314"/>
      <c r="AZV8" s="314"/>
      <c r="AZW8" s="314"/>
      <c r="AZX8" s="314"/>
      <c r="AZY8" s="314"/>
      <c r="AZZ8" s="314"/>
      <c r="BAA8" s="314"/>
      <c r="BAB8" s="314"/>
      <c r="BAC8" s="314"/>
      <c r="BAD8" s="314"/>
      <c r="BAE8" s="314"/>
      <c r="BAF8" s="314"/>
      <c r="BAG8" s="314"/>
      <c r="BAH8" s="314"/>
      <c r="BAI8" s="314"/>
      <c r="BAJ8" s="314"/>
      <c r="BAK8" s="314"/>
      <c r="BAL8" s="314"/>
      <c r="BAM8" s="314"/>
      <c r="BAN8" s="314"/>
      <c r="BAO8" s="314"/>
      <c r="BAP8" s="314"/>
      <c r="BAQ8" s="314"/>
      <c r="BAR8" s="314"/>
      <c r="BAS8" s="314"/>
      <c r="BAT8" s="314"/>
      <c r="BAU8" s="314"/>
      <c r="BAV8" s="314"/>
      <c r="BAW8" s="314"/>
      <c r="BAX8" s="314"/>
      <c r="BAY8" s="314"/>
      <c r="BAZ8" s="314"/>
      <c r="BBA8" s="314"/>
      <c r="BBB8" s="314"/>
      <c r="BBC8" s="314"/>
      <c r="BBD8" s="314"/>
      <c r="BBE8" s="314"/>
      <c r="BBF8" s="314"/>
      <c r="BBG8" s="314"/>
      <c r="BBH8" s="314"/>
      <c r="BBI8" s="314"/>
      <c r="BBJ8" s="314"/>
      <c r="BBK8" s="314"/>
      <c r="BBL8" s="314"/>
      <c r="BBM8" s="314"/>
      <c r="BBN8" s="314"/>
      <c r="BBO8" s="314"/>
      <c r="BBP8" s="314"/>
      <c r="BBQ8" s="314"/>
      <c r="BBR8" s="314"/>
      <c r="BBS8" s="314"/>
      <c r="BBT8" s="314"/>
      <c r="BBU8" s="314"/>
      <c r="BBV8" s="314"/>
      <c r="BBW8" s="314"/>
      <c r="BBX8" s="314"/>
      <c r="BBY8" s="314"/>
      <c r="BBZ8" s="314"/>
      <c r="BCA8" s="314"/>
      <c r="BCB8" s="314"/>
      <c r="BCC8" s="314"/>
      <c r="BCD8" s="314"/>
      <c r="BCE8" s="314"/>
      <c r="BCF8" s="314"/>
      <c r="BCG8" s="314"/>
      <c r="BCH8" s="314"/>
      <c r="BCI8" s="314"/>
      <c r="BCJ8" s="314"/>
      <c r="BCK8" s="314"/>
      <c r="BCL8" s="314"/>
      <c r="BCM8" s="314"/>
      <c r="BCN8" s="314"/>
      <c r="BCO8" s="314"/>
      <c r="BCP8" s="314"/>
      <c r="BCQ8" s="314"/>
      <c r="BCR8" s="314"/>
      <c r="BCS8" s="314"/>
      <c r="BCT8" s="314"/>
      <c r="BCU8" s="314"/>
      <c r="BCV8" s="314"/>
      <c r="BCW8" s="314"/>
      <c r="BCX8" s="314"/>
      <c r="BCY8" s="314"/>
      <c r="BCZ8" s="314"/>
      <c r="BDA8" s="314"/>
      <c r="BDB8" s="314"/>
      <c r="BDC8" s="314"/>
      <c r="BDD8" s="314"/>
      <c r="BDE8" s="314"/>
      <c r="BDF8" s="314"/>
      <c r="BDG8" s="314"/>
      <c r="BDH8" s="314"/>
      <c r="BDI8" s="314"/>
      <c r="BDJ8" s="314"/>
      <c r="BDK8" s="314"/>
      <c r="BDL8" s="314"/>
      <c r="BDM8" s="314"/>
      <c r="BDN8" s="314"/>
      <c r="BDO8" s="314"/>
      <c r="BDP8" s="314"/>
      <c r="BDQ8" s="314"/>
      <c r="BDR8" s="314"/>
      <c r="BDS8" s="314"/>
      <c r="BDT8" s="314"/>
      <c r="BDU8" s="314"/>
      <c r="BDV8" s="314"/>
      <c r="BDW8" s="314"/>
      <c r="BDX8" s="314"/>
      <c r="BDY8" s="314"/>
      <c r="BDZ8" s="314"/>
      <c r="BEA8" s="314"/>
      <c r="BEB8" s="314"/>
      <c r="BEC8" s="314"/>
      <c r="BED8" s="314"/>
      <c r="BEE8" s="314"/>
      <c r="BEF8" s="314"/>
      <c r="BEG8" s="314"/>
      <c r="BEH8" s="314"/>
      <c r="BEI8" s="314"/>
      <c r="BEJ8" s="314"/>
      <c r="BEK8" s="314"/>
      <c r="BEL8" s="314"/>
      <c r="BEM8" s="314"/>
      <c r="BEN8" s="314"/>
      <c r="BEO8" s="314"/>
      <c r="BEP8" s="314"/>
      <c r="BEQ8" s="314"/>
      <c r="BER8" s="314"/>
      <c r="BES8" s="314"/>
      <c r="BET8" s="314"/>
      <c r="BEU8" s="314"/>
      <c r="BEV8" s="314"/>
      <c r="BEW8" s="314"/>
      <c r="BEX8" s="314"/>
      <c r="BEY8" s="314"/>
      <c r="BEZ8" s="314"/>
      <c r="BFA8" s="314"/>
      <c r="BFB8" s="314"/>
      <c r="BFC8" s="314"/>
      <c r="BFD8" s="314"/>
      <c r="BFE8" s="314"/>
      <c r="BFF8" s="314"/>
      <c r="BFG8" s="314"/>
      <c r="BFH8" s="314"/>
      <c r="BFI8" s="314"/>
      <c r="BFJ8" s="314"/>
      <c r="BFK8" s="314"/>
      <c r="BFL8" s="314"/>
      <c r="BFM8" s="314"/>
      <c r="BFN8" s="314"/>
      <c r="BFO8" s="314"/>
      <c r="BFP8" s="314"/>
      <c r="BFQ8" s="314"/>
      <c r="BFR8" s="314"/>
      <c r="BFS8" s="314"/>
      <c r="BFT8" s="314"/>
      <c r="BFU8" s="314"/>
      <c r="BFV8" s="314"/>
      <c r="BFW8" s="314"/>
      <c r="BFX8" s="314"/>
      <c r="BFY8" s="314"/>
      <c r="BFZ8" s="314"/>
      <c r="BGA8" s="314"/>
      <c r="BGB8" s="314"/>
      <c r="BGC8" s="314"/>
      <c r="BGD8" s="314"/>
      <c r="BGE8" s="314"/>
      <c r="BGF8" s="314"/>
      <c r="BGG8" s="314"/>
      <c r="BGH8" s="314"/>
      <c r="BGI8" s="314"/>
      <c r="BGJ8" s="314"/>
      <c r="BGK8" s="314"/>
      <c r="BGL8" s="314"/>
      <c r="BGM8" s="314"/>
      <c r="BGN8" s="314"/>
      <c r="BGO8" s="314"/>
      <c r="BGP8" s="314"/>
      <c r="BGQ8" s="314"/>
      <c r="BGR8" s="314"/>
      <c r="BGS8" s="314"/>
      <c r="BGT8" s="314"/>
      <c r="BGU8" s="314"/>
      <c r="BGV8" s="314"/>
      <c r="BGW8" s="314"/>
      <c r="BGX8" s="314"/>
      <c r="BGY8" s="314"/>
      <c r="BGZ8" s="314"/>
      <c r="BHA8" s="314"/>
      <c r="BHB8" s="314"/>
      <c r="BHC8" s="314"/>
      <c r="BHD8" s="314"/>
      <c r="BHE8" s="314"/>
      <c r="BHF8" s="314"/>
      <c r="BHG8" s="314"/>
      <c r="BHH8" s="314"/>
      <c r="BHI8" s="314"/>
      <c r="BHJ8" s="314"/>
      <c r="BHK8" s="314"/>
      <c r="BHL8" s="314"/>
      <c r="BHM8" s="314"/>
      <c r="BHN8" s="314"/>
      <c r="BHO8" s="314"/>
      <c r="BHP8" s="314"/>
      <c r="BHQ8" s="314"/>
      <c r="BHR8" s="314"/>
      <c r="BHS8" s="314"/>
      <c r="BHT8" s="314"/>
      <c r="BHU8" s="314"/>
      <c r="BHV8" s="314"/>
      <c r="BHW8" s="314"/>
      <c r="BHX8" s="314"/>
      <c r="BHY8" s="314"/>
      <c r="BHZ8" s="314"/>
      <c r="BIA8" s="314"/>
      <c r="BIB8" s="314"/>
      <c r="BIC8" s="314"/>
      <c r="BID8" s="314"/>
      <c r="BIE8" s="314"/>
      <c r="BIF8" s="314"/>
      <c r="BIG8" s="314"/>
      <c r="BIH8" s="314"/>
      <c r="BII8" s="314"/>
      <c r="BIJ8" s="314"/>
      <c r="BIK8" s="314"/>
      <c r="BIL8" s="314"/>
      <c r="BIM8" s="314"/>
      <c r="BIN8" s="314"/>
      <c r="BIO8" s="314"/>
      <c r="BIP8" s="314"/>
      <c r="BIQ8" s="314"/>
      <c r="BIR8" s="314"/>
      <c r="BIS8" s="314"/>
      <c r="BIT8" s="314"/>
      <c r="BIU8" s="314"/>
      <c r="BIV8" s="314"/>
      <c r="BIW8" s="314"/>
      <c r="BIX8" s="314"/>
      <c r="BIY8" s="314"/>
      <c r="BIZ8" s="314"/>
      <c r="BJA8" s="314"/>
      <c r="BJB8" s="314"/>
      <c r="BJC8" s="314"/>
      <c r="BJD8" s="314"/>
      <c r="BJE8" s="314"/>
      <c r="BJF8" s="314"/>
      <c r="BJG8" s="314"/>
      <c r="BJH8" s="314"/>
      <c r="BJI8" s="314"/>
      <c r="BJJ8" s="314"/>
      <c r="BJK8" s="314"/>
      <c r="BJL8" s="314"/>
      <c r="BJM8" s="314"/>
      <c r="BJN8" s="314"/>
      <c r="BJO8" s="314"/>
      <c r="BJP8" s="314"/>
      <c r="BJQ8" s="314"/>
      <c r="BJR8" s="314"/>
      <c r="BJS8" s="314"/>
      <c r="BJT8" s="314"/>
      <c r="BJU8" s="314"/>
      <c r="BJV8" s="314"/>
      <c r="BJW8" s="314"/>
      <c r="BJX8" s="314"/>
      <c r="BJY8" s="314"/>
      <c r="BJZ8" s="314"/>
      <c r="BKA8" s="314"/>
      <c r="BKB8" s="314"/>
      <c r="BKC8" s="314"/>
      <c r="BKD8" s="314"/>
      <c r="BKE8" s="314"/>
      <c r="BKF8" s="314"/>
      <c r="BKG8" s="314"/>
      <c r="BKH8" s="314"/>
      <c r="BKI8" s="314"/>
      <c r="BKJ8" s="314"/>
      <c r="BKK8" s="314"/>
      <c r="BKL8" s="314"/>
      <c r="BKM8" s="314"/>
      <c r="BKN8" s="314"/>
      <c r="BKO8" s="314"/>
      <c r="BKP8" s="314"/>
      <c r="BKQ8" s="314"/>
      <c r="BKR8" s="314"/>
      <c r="BKS8" s="314"/>
      <c r="BKT8" s="314"/>
      <c r="BKU8" s="314"/>
      <c r="BKV8" s="314"/>
      <c r="BKW8" s="314"/>
      <c r="BKX8" s="314"/>
      <c r="BKY8" s="314"/>
      <c r="BKZ8" s="314"/>
      <c r="BLA8" s="314"/>
      <c r="BLB8" s="314"/>
      <c r="BLC8" s="314"/>
      <c r="BLD8" s="314"/>
      <c r="BLE8" s="314"/>
      <c r="BLF8" s="314"/>
      <c r="BLG8" s="314"/>
      <c r="BLH8" s="314"/>
      <c r="BLI8" s="314"/>
      <c r="BLJ8" s="314"/>
      <c r="BLK8" s="314"/>
      <c r="BLL8" s="314"/>
      <c r="BLM8" s="314"/>
      <c r="BLN8" s="314"/>
      <c r="BLO8" s="314"/>
      <c r="BLP8" s="314"/>
      <c r="BLQ8" s="314"/>
      <c r="BLR8" s="314"/>
      <c r="BLS8" s="314"/>
      <c r="BLT8" s="314"/>
      <c r="BLU8" s="314"/>
      <c r="BLV8" s="314"/>
      <c r="BLW8" s="314"/>
      <c r="BLX8" s="314"/>
      <c r="BLY8" s="314"/>
      <c r="BLZ8" s="314"/>
      <c r="BMA8" s="314"/>
      <c r="BMB8" s="314"/>
      <c r="BMC8" s="314"/>
      <c r="BMD8" s="314"/>
      <c r="BME8" s="314"/>
      <c r="BMF8" s="314"/>
      <c r="BMG8" s="314"/>
      <c r="BMH8" s="314"/>
      <c r="BMI8" s="314"/>
      <c r="BMJ8" s="314"/>
      <c r="BMK8" s="314"/>
      <c r="BML8" s="314"/>
      <c r="BMM8" s="314"/>
      <c r="BMN8" s="314"/>
      <c r="BMO8" s="314"/>
      <c r="BMP8" s="314"/>
      <c r="BMQ8" s="314"/>
      <c r="BMR8" s="314"/>
      <c r="BMS8" s="314"/>
      <c r="BMT8" s="314"/>
      <c r="BMU8" s="314"/>
      <c r="BMV8" s="314"/>
      <c r="BMW8" s="314"/>
      <c r="BMX8" s="314"/>
      <c r="BMY8" s="314"/>
      <c r="BMZ8" s="314"/>
      <c r="BNA8" s="314"/>
      <c r="BNB8" s="314"/>
      <c r="BNC8" s="314"/>
      <c r="BND8" s="314"/>
      <c r="BNE8" s="314"/>
      <c r="BNF8" s="314"/>
      <c r="BNG8" s="314"/>
      <c r="BNH8" s="314"/>
      <c r="BNI8" s="314"/>
      <c r="BNJ8" s="314"/>
      <c r="BNK8" s="314"/>
      <c r="BNL8" s="314"/>
      <c r="BNM8" s="314"/>
      <c r="BNN8" s="314"/>
      <c r="BNO8" s="314"/>
      <c r="BNP8" s="314"/>
      <c r="BNQ8" s="314"/>
      <c r="BNR8" s="314"/>
      <c r="BNS8" s="314"/>
      <c r="BNT8" s="314"/>
      <c r="BNU8" s="314"/>
      <c r="BNV8" s="314"/>
      <c r="BNW8" s="314"/>
      <c r="BNX8" s="314"/>
      <c r="BNY8" s="314"/>
      <c r="BNZ8" s="314"/>
      <c r="BOA8" s="314"/>
      <c r="BOB8" s="314"/>
      <c r="BOC8" s="314"/>
      <c r="BOD8" s="314"/>
      <c r="BOE8" s="314"/>
      <c r="BOF8" s="314"/>
      <c r="BOG8" s="314"/>
      <c r="BOH8" s="314"/>
      <c r="BOI8" s="314"/>
      <c r="BOJ8" s="314"/>
      <c r="BOK8" s="314"/>
      <c r="BOL8" s="314"/>
      <c r="BOM8" s="314"/>
      <c r="BON8" s="314"/>
      <c r="BOO8" s="314"/>
      <c r="BOP8" s="314"/>
      <c r="BOQ8" s="314"/>
      <c r="BOR8" s="314"/>
      <c r="BOS8" s="314"/>
      <c r="BOT8" s="314"/>
      <c r="BOU8" s="314"/>
      <c r="BOV8" s="314"/>
      <c r="BOW8" s="314"/>
      <c r="BOX8" s="314"/>
      <c r="BOY8" s="314"/>
      <c r="BOZ8" s="314"/>
      <c r="BPA8" s="314"/>
      <c r="BPB8" s="314"/>
      <c r="BPC8" s="314"/>
      <c r="BPD8" s="314"/>
      <c r="BPE8" s="314"/>
      <c r="BPF8" s="314"/>
      <c r="BPG8" s="314"/>
      <c r="BPH8" s="314"/>
      <c r="BPI8" s="314"/>
      <c r="BPJ8" s="314"/>
      <c r="BPK8" s="314"/>
      <c r="BPL8" s="314"/>
      <c r="BPM8" s="314"/>
      <c r="BPN8" s="314"/>
      <c r="BPO8" s="314"/>
      <c r="BPP8" s="314"/>
      <c r="BPQ8" s="314"/>
      <c r="BPR8" s="314"/>
      <c r="BPS8" s="314"/>
      <c r="BPT8" s="314"/>
      <c r="BPU8" s="314"/>
      <c r="BPV8" s="314"/>
      <c r="BPW8" s="314"/>
      <c r="BPX8" s="314"/>
      <c r="BPY8" s="314"/>
      <c r="BPZ8" s="314"/>
      <c r="BQA8" s="314"/>
      <c r="BQB8" s="314"/>
      <c r="BQC8" s="314"/>
      <c r="BQD8" s="314"/>
      <c r="BQE8" s="314"/>
      <c r="BQF8" s="314"/>
      <c r="BQG8" s="314"/>
      <c r="BQH8" s="314"/>
      <c r="BQI8" s="314"/>
      <c r="BQJ8" s="314"/>
      <c r="BQK8" s="314"/>
      <c r="BQL8" s="314"/>
      <c r="BQM8" s="314"/>
      <c r="BQN8" s="314"/>
      <c r="BQO8" s="314"/>
      <c r="BQP8" s="314"/>
      <c r="BQQ8" s="314"/>
      <c r="BQR8" s="314"/>
      <c r="BQS8" s="314"/>
      <c r="BQT8" s="314"/>
      <c r="BQU8" s="314"/>
      <c r="BQV8" s="314"/>
      <c r="BQW8" s="314"/>
      <c r="BQX8" s="314"/>
      <c r="BQY8" s="314"/>
      <c r="BQZ8" s="314"/>
      <c r="BRA8" s="314"/>
      <c r="BRB8" s="314"/>
      <c r="BRC8" s="314"/>
      <c r="BRD8" s="314"/>
      <c r="BRE8" s="314"/>
      <c r="BRF8" s="314"/>
      <c r="BRG8" s="314"/>
      <c r="BRH8" s="314"/>
      <c r="BRI8" s="314"/>
      <c r="BRJ8" s="314"/>
      <c r="BRK8" s="314"/>
      <c r="BRL8" s="314"/>
      <c r="BRM8" s="314"/>
      <c r="BRN8" s="314"/>
      <c r="BRO8" s="314"/>
      <c r="BRP8" s="314"/>
      <c r="BRQ8" s="314"/>
      <c r="BRR8" s="314"/>
      <c r="BRS8" s="314"/>
      <c r="BRT8" s="314"/>
      <c r="BRU8" s="314"/>
      <c r="BRV8" s="314"/>
      <c r="BRW8" s="314"/>
      <c r="BRX8" s="314"/>
      <c r="BRY8" s="314"/>
      <c r="BRZ8" s="314"/>
      <c r="BSA8" s="314"/>
      <c r="BSB8" s="314"/>
      <c r="BSC8" s="314"/>
      <c r="BSD8" s="314"/>
      <c r="BSE8" s="314"/>
      <c r="BSF8" s="314"/>
      <c r="BSG8" s="314"/>
      <c r="BSH8" s="314"/>
      <c r="BSI8" s="314"/>
      <c r="BSJ8" s="314"/>
      <c r="BSK8" s="314"/>
      <c r="BSL8" s="314"/>
      <c r="BSM8" s="314"/>
      <c r="BSN8" s="314"/>
      <c r="BSO8" s="314"/>
      <c r="BSP8" s="314"/>
      <c r="BSQ8" s="314"/>
      <c r="BSR8" s="314"/>
      <c r="BSS8" s="314"/>
      <c r="BST8" s="314"/>
      <c r="BSU8" s="314"/>
      <c r="BSV8" s="314"/>
      <c r="BSW8" s="314"/>
      <c r="BSX8" s="314"/>
      <c r="BSY8" s="314"/>
      <c r="BSZ8" s="314"/>
      <c r="BTA8" s="314"/>
      <c r="BTB8" s="314"/>
      <c r="BTC8" s="314"/>
      <c r="BTD8" s="314"/>
      <c r="BTE8" s="314"/>
      <c r="BTF8" s="314"/>
      <c r="BTG8" s="314"/>
      <c r="BTH8" s="314"/>
      <c r="BTI8" s="314"/>
      <c r="BTJ8" s="314"/>
      <c r="BTK8" s="314"/>
      <c r="BTL8" s="314"/>
      <c r="BTM8" s="314"/>
      <c r="BTN8" s="314"/>
      <c r="BTO8" s="314"/>
      <c r="BTP8" s="314"/>
      <c r="BTQ8" s="314"/>
      <c r="BTR8" s="314"/>
      <c r="BTS8" s="314"/>
      <c r="BTT8" s="314"/>
      <c r="BTU8" s="314"/>
      <c r="BTV8" s="314"/>
      <c r="BTW8" s="314"/>
      <c r="BTX8" s="314"/>
      <c r="BTY8" s="314"/>
      <c r="BTZ8" s="314"/>
      <c r="BUA8" s="314"/>
      <c r="BUB8" s="314"/>
      <c r="BUC8" s="314"/>
      <c r="BUD8" s="314"/>
      <c r="BUE8" s="314"/>
      <c r="BUF8" s="314"/>
      <c r="BUG8" s="314"/>
      <c r="BUH8" s="314"/>
      <c r="BUI8" s="314"/>
      <c r="BUJ8" s="314"/>
      <c r="BUK8" s="314"/>
      <c r="BUL8" s="314"/>
      <c r="BUM8" s="314"/>
      <c r="BUN8" s="314"/>
      <c r="BUO8" s="314"/>
      <c r="BUP8" s="314"/>
      <c r="BUQ8" s="314"/>
      <c r="BUR8" s="314"/>
      <c r="BUS8" s="314"/>
      <c r="BUT8" s="314"/>
      <c r="BUU8" s="314"/>
      <c r="BUV8" s="314"/>
      <c r="BUW8" s="314"/>
      <c r="BUX8" s="314"/>
      <c r="BUY8" s="314"/>
      <c r="BUZ8" s="314"/>
      <c r="BVA8" s="314"/>
      <c r="BVB8" s="314"/>
      <c r="BVC8" s="314"/>
      <c r="BVD8" s="314"/>
      <c r="BVE8" s="314"/>
      <c r="BVF8" s="314"/>
      <c r="BVG8" s="314"/>
      <c r="BVH8" s="314"/>
      <c r="BVI8" s="314"/>
      <c r="BVJ8" s="314"/>
      <c r="BVK8" s="314"/>
      <c r="BVL8" s="314"/>
      <c r="BVM8" s="314"/>
      <c r="BVN8" s="314"/>
      <c r="BVO8" s="314"/>
      <c r="BVP8" s="314"/>
      <c r="BVQ8" s="314"/>
      <c r="BVR8" s="314"/>
      <c r="BVS8" s="314"/>
      <c r="BVT8" s="314"/>
      <c r="BVU8" s="314"/>
      <c r="BVV8" s="314"/>
      <c r="BVW8" s="314"/>
      <c r="BVX8" s="314"/>
      <c r="BVY8" s="314"/>
      <c r="BVZ8" s="314"/>
      <c r="BWA8" s="314"/>
      <c r="BWB8" s="314"/>
      <c r="BWC8" s="314"/>
      <c r="BWD8" s="314"/>
      <c r="BWE8" s="314"/>
      <c r="BWF8" s="314"/>
      <c r="BWG8" s="314"/>
      <c r="BWH8" s="314"/>
      <c r="BWI8" s="314"/>
      <c r="BWJ8" s="314"/>
      <c r="BWK8" s="314"/>
      <c r="BWL8" s="314"/>
      <c r="BWM8" s="314"/>
      <c r="BWN8" s="314"/>
      <c r="BWO8" s="314"/>
      <c r="BWP8" s="314"/>
      <c r="BWQ8" s="314"/>
      <c r="BWR8" s="314"/>
      <c r="BWS8" s="314"/>
      <c r="BWT8" s="314"/>
      <c r="BWU8" s="314"/>
      <c r="BWV8" s="314"/>
      <c r="BWW8" s="314"/>
      <c r="BWX8" s="314"/>
      <c r="BWY8" s="314"/>
      <c r="BWZ8" s="314"/>
      <c r="BXA8" s="314"/>
      <c r="BXB8" s="314"/>
      <c r="BXC8" s="314"/>
      <c r="BXD8" s="314"/>
      <c r="BXE8" s="314"/>
      <c r="BXF8" s="314"/>
      <c r="BXG8" s="314"/>
      <c r="BXH8" s="314"/>
      <c r="BXI8" s="314"/>
      <c r="BXJ8" s="314"/>
      <c r="BXK8" s="314"/>
      <c r="BXL8" s="314"/>
      <c r="BXM8" s="314"/>
      <c r="BXN8" s="314"/>
      <c r="BXO8" s="314"/>
      <c r="BXP8" s="314"/>
      <c r="BXQ8" s="314"/>
      <c r="BXR8" s="314"/>
      <c r="BXS8" s="314"/>
      <c r="BXT8" s="314"/>
      <c r="BXU8" s="314"/>
      <c r="BXV8" s="314"/>
      <c r="BXW8" s="314"/>
      <c r="BXX8" s="314"/>
      <c r="BXY8" s="314"/>
      <c r="BXZ8" s="314"/>
      <c r="BYA8" s="314"/>
      <c r="BYB8" s="314"/>
      <c r="BYC8" s="314"/>
      <c r="BYD8" s="314"/>
      <c r="BYE8" s="314"/>
      <c r="BYF8" s="314"/>
      <c r="BYG8" s="314"/>
      <c r="BYH8" s="314"/>
      <c r="BYI8" s="314"/>
      <c r="BYJ8" s="314"/>
      <c r="BYK8" s="314"/>
      <c r="BYL8" s="314"/>
      <c r="BYM8" s="314"/>
      <c r="BYN8" s="314"/>
      <c r="BYO8" s="314"/>
      <c r="BYP8" s="314"/>
      <c r="BYQ8" s="314"/>
      <c r="BYR8" s="314"/>
      <c r="BYS8" s="314"/>
      <c r="BYT8" s="314"/>
      <c r="BYU8" s="314"/>
      <c r="BYV8" s="314"/>
      <c r="BYW8" s="314"/>
      <c r="BYX8" s="314"/>
      <c r="BYY8" s="314"/>
      <c r="BYZ8" s="314"/>
      <c r="BZA8" s="314"/>
      <c r="BZB8" s="314"/>
      <c r="BZC8" s="314"/>
      <c r="BZD8" s="314"/>
      <c r="BZE8" s="314"/>
      <c r="BZF8" s="314"/>
      <c r="BZG8" s="314"/>
      <c r="BZH8" s="314"/>
      <c r="BZI8" s="314"/>
      <c r="BZJ8" s="314"/>
      <c r="BZK8" s="314"/>
      <c r="BZL8" s="314"/>
      <c r="BZM8" s="314"/>
      <c r="BZN8" s="314"/>
      <c r="BZO8" s="314"/>
      <c r="BZP8" s="314"/>
      <c r="BZQ8" s="314"/>
      <c r="BZR8" s="314"/>
      <c r="BZS8" s="314"/>
      <c r="BZT8" s="314"/>
      <c r="BZU8" s="314"/>
      <c r="BZV8" s="314"/>
      <c r="BZW8" s="314"/>
      <c r="BZX8" s="314"/>
      <c r="BZY8" s="314"/>
      <c r="BZZ8" s="314"/>
      <c r="CAA8" s="314"/>
      <c r="CAB8" s="314"/>
      <c r="CAC8" s="314"/>
      <c r="CAD8" s="314"/>
      <c r="CAE8" s="314"/>
      <c r="CAF8" s="314"/>
      <c r="CAG8" s="314"/>
      <c r="CAH8" s="314"/>
      <c r="CAI8" s="314"/>
      <c r="CAJ8" s="314"/>
      <c r="CAK8" s="314"/>
      <c r="CAL8" s="314"/>
      <c r="CAM8" s="314"/>
      <c r="CAN8" s="314"/>
      <c r="CAO8" s="314"/>
      <c r="CAP8" s="314"/>
      <c r="CAQ8" s="314"/>
      <c r="CAR8" s="314"/>
      <c r="CAS8" s="314"/>
      <c r="CAT8" s="314"/>
      <c r="CAU8" s="314"/>
      <c r="CAV8" s="314"/>
      <c r="CAW8" s="314"/>
      <c r="CAX8" s="314"/>
      <c r="CAY8" s="314"/>
      <c r="CAZ8" s="314"/>
      <c r="CBA8" s="314"/>
      <c r="CBB8" s="314"/>
      <c r="CBC8" s="314"/>
      <c r="CBD8" s="314"/>
      <c r="CBE8" s="314"/>
      <c r="CBF8" s="314"/>
      <c r="CBG8" s="314"/>
      <c r="CBH8" s="314"/>
      <c r="CBI8" s="314"/>
      <c r="CBJ8" s="314"/>
      <c r="CBK8" s="314"/>
      <c r="CBL8" s="314"/>
      <c r="CBM8" s="314"/>
      <c r="CBN8" s="314"/>
      <c r="CBO8" s="314"/>
      <c r="CBP8" s="314"/>
      <c r="CBQ8" s="314"/>
      <c r="CBR8" s="314"/>
      <c r="CBS8" s="314"/>
      <c r="CBT8" s="314"/>
      <c r="CBU8" s="314"/>
      <c r="CBV8" s="314"/>
      <c r="CBW8" s="314"/>
      <c r="CBX8" s="314"/>
      <c r="CBY8" s="314"/>
      <c r="CBZ8" s="314"/>
      <c r="CCA8" s="314"/>
      <c r="CCB8" s="314"/>
      <c r="CCC8" s="314"/>
      <c r="CCD8" s="314"/>
      <c r="CCE8" s="314"/>
      <c r="CCF8" s="314"/>
      <c r="CCG8" s="314"/>
      <c r="CCH8" s="314"/>
      <c r="CCI8" s="314"/>
      <c r="CCJ8" s="314"/>
      <c r="CCK8" s="314"/>
      <c r="CCL8" s="314"/>
      <c r="CCM8" s="314"/>
      <c r="CCN8" s="314"/>
      <c r="CCO8" s="314"/>
      <c r="CCP8" s="314"/>
      <c r="CCQ8" s="314"/>
      <c r="CCR8" s="314"/>
      <c r="CCS8" s="314"/>
      <c r="CCT8" s="314"/>
      <c r="CCU8" s="314"/>
      <c r="CCV8" s="314"/>
      <c r="CCW8" s="314"/>
      <c r="CCX8" s="314"/>
      <c r="CCY8" s="314"/>
      <c r="CCZ8" s="314"/>
      <c r="CDA8" s="314"/>
      <c r="CDB8" s="314"/>
      <c r="CDC8" s="314"/>
      <c r="CDD8" s="314"/>
      <c r="CDE8" s="314"/>
      <c r="CDF8" s="314"/>
      <c r="CDG8" s="314"/>
      <c r="CDH8" s="314"/>
      <c r="CDI8" s="314"/>
      <c r="CDJ8" s="314"/>
      <c r="CDK8" s="314"/>
      <c r="CDL8" s="314"/>
      <c r="CDM8" s="314"/>
      <c r="CDN8" s="314"/>
      <c r="CDO8" s="314"/>
      <c r="CDP8" s="314"/>
      <c r="CDQ8" s="314"/>
      <c r="CDR8" s="314"/>
      <c r="CDS8" s="314"/>
      <c r="CDT8" s="314"/>
      <c r="CDU8" s="314"/>
      <c r="CDV8" s="314"/>
      <c r="CDW8" s="314"/>
      <c r="CDX8" s="314"/>
      <c r="CDY8" s="314"/>
      <c r="CDZ8" s="314"/>
      <c r="CEA8" s="314"/>
      <c r="CEB8" s="314"/>
      <c r="CEC8" s="314"/>
      <c r="CED8" s="314"/>
      <c r="CEE8" s="314"/>
      <c r="CEF8" s="314"/>
      <c r="CEG8" s="314"/>
      <c r="CEH8" s="314"/>
      <c r="CEI8" s="314"/>
      <c r="CEJ8" s="314"/>
      <c r="CEK8" s="314"/>
      <c r="CEL8" s="314"/>
      <c r="CEM8" s="314"/>
      <c r="CEN8" s="314"/>
      <c r="CEO8" s="314"/>
      <c r="CEP8" s="314"/>
      <c r="CEQ8" s="314"/>
      <c r="CER8" s="314"/>
      <c r="CES8" s="314"/>
      <c r="CET8" s="314"/>
      <c r="CEU8" s="314"/>
      <c r="CEV8" s="314"/>
      <c r="CEW8" s="314"/>
      <c r="CEX8" s="314"/>
      <c r="CEY8" s="314"/>
      <c r="CEZ8" s="314"/>
      <c r="CFA8" s="314"/>
      <c r="CFB8" s="314"/>
      <c r="CFC8" s="314"/>
      <c r="CFD8" s="314"/>
      <c r="CFE8" s="314"/>
      <c r="CFF8" s="314"/>
      <c r="CFG8" s="314"/>
      <c r="CFH8" s="314"/>
      <c r="CFI8" s="314"/>
      <c r="CFJ8" s="314"/>
      <c r="CFK8" s="314"/>
      <c r="CFL8" s="314"/>
      <c r="CFM8" s="314"/>
      <c r="CFN8" s="314"/>
      <c r="CFO8" s="314"/>
      <c r="CFP8" s="314"/>
      <c r="CFQ8" s="314"/>
      <c r="CFR8" s="314"/>
      <c r="CFS8" s="314"/>
      <c r="CFT8" s="314"/>
      <c r="CFU8" s="314"/>
      <c r="CFV8" s="314"/>
      <c r="CFW8" s="314"/>
      <c r="CFX8" s="314"/>
      <c r="CFY8" s="314"/>
      <c r="CFZ8" s="314"/>
      <c r="CGA8" s="314"/>
      <c r="CGB8" s="314"/>
      <c r="CGC8" s="314"/>
      <c r="CGD8" s="314"/>
      <c r="CGE8" s="314"/>
      <c r="CGF8" s="314"/>
      <c r="CGG8" s="314"/>
      <c r="CGH8" s="314"/>
      <c r="CGI8" s="314"/>
      <c r="CGJ8" s="314"/>
      <c r="CGK8" s="314"/>
      <c r="CGL8" s="314"/>
      <c r="CGM8" s="314"/>
      <c r="CGN8" s="314"/>
      <c r="CGO8" s="314"/>
      <c r="CGP8" s="314"/>
      <c r="CGQ8" s="314"/>
      <c r="CGR8" s="314"/>
      <c r="CGS8" s="314"/>
      <c r="CGT8" s="314"/>
      <c r="CGU8" s="314"/>
      <c r="CGV8" s="314"/>
      <c r="CGW8" s="314"/>
      <c r="CGX8" s="314"/>
      <c r="CGY8" s="314"/>
      <c r="CGZ8" s="314"/>
      <c r="CHA8" s="314"/>
      <c r="CHB8" s="314"/>
      <c r="CHC8" s="314"/>
      <c r="CHD8" s="314"/>
      <c r="CHE8" s="314"/>
      <c r="CHF8" s="314"/>
      <c r="CHG8" s="314"/>
      <c r="CHH8" s="314"/>
      <c r="CHI8" s="314"/>
      <c r="CHJ8" s="314"/>
      <c r="CHK8" s="314"/>
      <c r="CHL8" s="314"/>
      <c r="CHM8" s="314"/>
      <c r="CHN8" s="314"/>
      <c r="CHO8" s="314"/>
      <c r="CHP8" s="314"/>
      <c r="CHQ8" s="314"/>
      <c r="CHR8" s="314"/>
      <c r="CHS8" s="314"/>
      <c r="CHT8" s="314"/>
      <c r="CHU8" s="314"/>
      <c r="CHV8" s="314"/>
      <c r="CHW8" s="314"/>
      <c r="CHX8" s="314"/>
      <c r="CHY8" s="314"/>
      <c r="CHZ8" s="314"/>
      <c r="CIA8" s="314"/>
      <c r="CIB8" s="314"/>
      <c r="CIC8" s="314"/>
      <c r="CID8" s="314"/>
      <c r="CIE8" s="314"/>
      <c r="CIF8" s="314"/>
      <c r="CIG8" s="314"/>
      <c r="CIH8" s="314"/>
      <c r="CII8" s="314"/>
      <c r="CIJ8" s="314"/>
      <c r="CIK8" s="314"/>
      <c r="CIL8" s="314"/>
      <c r="CIM8" s="314"/>
      <c r="CIN8" s="314"/>
      <c r="CIO8" s="314"/>
      <c r="CIP8" s="314"/>
      <c r="CIQ8" s="314"/>
      <c r="CIR8" s="314"/>
      <c r="CIS8" s="314"/>
      <c r="CIT8" s="314"/>
      <c r="CIU8" s="314"/>
      <c r="CIV8" s="314"/>
      <c r="CIW8" s="314"/>
      <c r="CIX8" s="314"/>
      <c r="CIY8" s="314"/>
      <c r="CIZ8" s="314"/>
      <c r="CJA8" s="314"/>
      <c r="CJB8" s="314"/>
      <c r="CJC8" s="314"/>
      <c r="CJD8" s="314"/>
      <c r="CJE8" s="314"/>
      <c r="CJF8" s="314"/>
      <c r="CJG8" s="314"/>
      <c r="CJH8" s="314"/>
      <c r="CJI8" s="314"/>
      <c r="CJJ8" s="314"/>
      <c r="CJK8" s="314"/>
      <c r="CJL8" s="314"/>
      <c r="CJM8" s="314"/>
      <c r="CJN8" s="314"/>
      <c r="CJO8" s="314"/>
      <c r="CJP8" s="314"/>
      <c r="CJQ8" s="314"/>
      <c r="CJR8" s="314"/>
      <c r="CJS8" s="314"/>
      <c r="CJT8" s="314"/>
      <c r="CJU8" s="314"/>
      <c r="CJV8" s="314"/>
      <c r="CJW8" s="314"/>
      <c r="CJX8" s="314"/>
      <c r="CJY8" s="314"/>
      <c r="CJZ8" s="314"/>
      <c r="CKA8" s="314"/>
      <c r="CKB8" s="314"/>
      <c r="CKC8" s="314"/>
      <c r="CKD8" s="314"/>
      <c r="CKE8" s="314"/>
      <c r="CKF8" s="314"/>
      <c r="CKG8" s="314"/>
      <c r="CKH8" s="314"/>
      <c r="CKI8" s="314"/>
      <c r="CKJ8" s="314"/>
      <c r="CKK8" s="314"/>
      <c r="CKL8" s="314"/>
      <c r="CKM8" s="314"/>
      <c r="CKN8" s="314"/>
      <c r="CKO8" s="314"/>
      <c r="CKP8" s="314"/>
      <c r="CKQ8" s="314"/>
      <c r="CKR8" s="314"/>
      <c r="CKS8" s="314"/>
      <c r="CKT8" s="314"/>
      <c r="CKU8" s="314"/>
      <c r="CKV8" s="314"/>
      <c r="CKW8" s="314"/>
      <c r="CKX8" s="314"/>
      <c r="CKY8" s="314"/>
      <c r="CKZ8" s="314"/>
      <c r="CLA8" s="314"/>
      <c r="CLB8" s="314"/>
      <c r="CLC8" s="314"/>
      <c r="CLD8" s="314"/>
      <c r="CLE8" s="314"/>
      <c r="CLF8" s="314"/>
      <c r="CLG8" s="314"/>
      <c r="CLH8" s="314"/>
      <c r="CLI8" s="314"/>
      <c r="CLJ8" s="314"/>
      <c r="CLK8" s="314"/>
      <c r="CLL8" s="314"/>
      <c r="CLM8" s="314"/>
      <c r="CLN8" s="314"/>
      <c r="CLO8" s="314"/>
      <c r="CLP8" s="314"/>
      <c r="CLQ8" s="314"/>
      <c r="CLR8" s="314"/>
      <c r="CLS8" s="314"/>
      <c r="CLT8" s="314"/>
      <c r="CLU8" s="314"/>
      <c r="CLV8" s="314"/>
      <c r="CLW8" s="314"/>
      <c r="CLX8" s="314"/>
      <c r="CLY8" s="314"/>
      <c r="CLZ8" s="314"/>
      <c r="CMA8" s="314"/>
      <c r="CMB8" s="314"/>
      <c r="CMC8" s="314"/>
      <c r="CMD8" s="314"/>
      <c r="CME8" s="314"/>
      <c r="CMF8" s="314"/>
      <c r="CMG8" s="314"/>
      <c r="CMH8" s="314"/>
      <c r="CMI8" s="314"/>
      <c r="CMJ8" s="314"/>
      <c r="CMK8" s="314"/>
      <c r="CML8" s="314"/>
      <c r="CMM8" s="314"/>
      <c r="CMN8" s="314"/>
      <c r="CMO8" s="314"/>
      <c r="CMP8" s="314"/>
      <c r="CMQ8" s="314"/>
      <c r="CMR8" s="314"/>
      <c r="CMS8" s="314"/>
      <c r="CMT8" s="314"/>
      <c r="CMU8" s="314"/>
      <c r="CMV8" s="314"/>
      <c r="CMW8" s="314"/>
      <c r="CMX8" s="314"/>
      <c r="CMY8" s="314"/>
      <c r="CMZ8" s="314"/>
      <c r="CNA8" s="314"/>
      <c r="CNB8" s="314"/>
      <c r="CNC8" s="314"/>
      <c r="CND8" s="314"/>
      <c r="CNE8" s="314"/>
      <c r="CNF8" s="314"/>
      <c r="CNG8" s="314"/>
      <c r="CNH8" s="314"/>
      <c r="CNI8" s="314"/>
      <c r="CNJ8" s="314"/>
      <c r="CNK8" s="314"/>
      <c r="CNL8" s="314"/>
      <c r="CNM8" s="314"/>
      <c r="CNN8" s="314"/>
      <c r="CNO8" s="314"/>
      <c r="CNP8" s="314"/>
      <c r="CNQ8" s="314"/>
      <c r="CNR8" s="314"/>
      <c r="CNS8" s="314"/>
      <c r="CNT8" s="314"/>
      <c r="CNU8" s="314"/>
      <c r="CNV8" s="314"/>
      <c r="CNW8" s="314"/>
      <c r="CNX8" s="314"/>
      <c r="CNY8" s="314"/>
      <c r="CNZ8" s="314"/>
      <c r="COA8" s="314"/>
      <c r="COB8" s="314"/>
      <c r="COC8" s="314"/>
      <c r="COD8" s="314"/>
      <c r="COE8" s="314"/>
      <c r="COF8" s="314"/>
      <c r="COG8" s="314"/>
      <c r="COH8" s="314"/>
      <c r="COI8" s="314"/>
      <c r="COJ8" s="314"/>
      <c r="COK8" s="314"/>
      <c r="COL8" s="314"/>
      <c r="COM8" s="314"/>
      <c r="CON8" s="314"/>
      <c r="COO8" s="314"/>
      <c r="COP8" s="314"/>
      <c r="COQ8" s="314"/>
      <c r="COR8" s="314"/>
      <c r="COS8" s="314"/>
      <c r="COT8" s="314"/>
      <c r="COU8" s="314"/>
      <c r="COV8" s="314"/>
      <c r="COW8" s="314"/>
      <c r="COX8" s="314"/>
      <c r="COY8" s="314"/>
      <c r="COZ8" s="314"/>
      <c r="CPA8" s="314"/>
      <c r="CPB8" s="314"/>
      <c r="CPC8" s="314"/>
      <c r="CPD8" s="314"/>
      <c r="CPE8" s="314"/>
      <c r="CPF8" s="314"/>
      <c r="CPG8" s="314"/>
      <c r="CPH8" s="314"/>
      <c r="CPI8" s="314"/>
      <c r="CPJ8" s="314"/>
      <c r="CPK8" s="314"/>
      <c r="CPL8" s="314"/>
      <c r="CPM8" s="314"/>
      <c r="CPN8" s="314"/>
      <c r="CPO8" s="314"/>
      <c r="CPP8" s="314"/>
      <c r="CPQ8" s="314"/>
      <c r="CPR8" s="314"/>
      <c r="CPS8" s="314"/>
      <c r="CPT8" s="314"/>
      <c r="CPU8" s="314"/>
      <c r="CPV8" s="314"/>
      <c r="CPW8" s="314"/>
      <c r="CPX8" s="314"/>
      <c r="CPY8" s="314"/>
      <c r="CPZ8" s="314"/>
      <c r="CQA8" s="314"/>
      <c r="CQB8" s="314"/>
      <c r="CQC8" s="314"/>
      <c r="CQD8" s="314"/>
      <c r="CQE8" s="314"/>
      <c r="CQF8" s="314"/>
      <c r="CQG8" s="314"/>
      <c r="CQH8" s="314"/>
      <c r="CQI8" s="314"/>
      <c r="CQJ8" s="314"/>
      <c r="CQK8" s="314"/>
      <c r="CQL8" s="314"/>
      <c r="CQM8" s="314"/>
      <c r="CQN8" s="314"/>
      <c r="CQO8" s="314"/>
      <c r="CQP8" s="314"/>
      <c r="CQQ8" s="314"/>
      <c r="CQR8" s="314"/>
      <c r="CQS8" s="314"/>
      <c r="CQT8" s="314"/>
      <c r="CQU8" s="314"/>
      <c r="CQV8" s="314"/>
      <c r="CQW8" s="314"/>
      <c r="CQX8" s="314"/>
      <c r="CQY8" s="314"/>
      <c r="CQZ8" s="314"/>
      <c r="CRA8" s="314"/>
      <c r="CRB8" s="314"/>
      <c r="CRC8" s="314"/>
      <c r="CRD8" s="314"/>
      <c r="CRE8" s="314"/>
      <c r="CRF8" s="314"/>
      <c r="CRG8" s="314"/>
      <c r="CRH8" s="314"/>
      <c r="CRI8" s="314"/>
      <c r="CRJ8" s="314"/>
      <c r="CRK8" s="314"/>
      <c r="CRL8" s="314"/>
      <c r="CRM8" s="314"/>
      <c r="CRN8" s="314"/>
      <c r="CRO8" s="314"/>
      <c r="CRP8" s="314"/>
      <c r="CRQ8" s="314"/>
      <c r="CRR8" s="314"/>
      <c r="CRS8" s="314"/>
      <c r="CRT8" s="314"/>
      <c r="CRU8" s="314"/>
      <c r="CRV8" s="314"/>
      <c r="CRW8" s="314"/>
      <c r="CRX8" s="314"/>
      <c r="CRY8" s="314"/>
      <c r="CRZ8" s="314"/>
      <c r="CSA8" s="314"/>
      <c r="CSB8" s="314"/>
      <c r="CSC8" s="314"/>
      <c r="CSD8" s="314"/>
      <c r="CSE8" s="314"/>
      <c r="CSF8" s="314"/>
      <c r="CSG8" s="314"/>
      <c r="CSH8" s="314"/>
      <c r="CSI8" s="314"/>
      <c r="CSJ8" s="314"/>
      <c r="CSK8" s="314"/>
      <c r="CSL8" s="314"/>
      <c r="CSM8" s="314"/>
      <c r="CSN8" s="314"/>
      <c r="CSO8" s="314"/>
      <c r="CSP8" s="314"/>
      <c r="CSQ8" s="314"/>
      <c r="CSR8" s="314"/>
      <c r="CSS8" s="314"/>
      <c r="CST8" s="314"/>
      <c r="CSU8" s="314"/>
      <c r="CSV8" s="314"/>
      <c r="CSW8" s="314"/>
      <c r="CSX8" s="314"/>
      <c r="CSY8" s="314"/>
      <c r="CSZ8" s="314"/>
      <c r="CTA8" s="314"/>
      <c r="CTB8" s="314"/>
      <c r="CTC8" s="314"/>
      <c r="CTD8" s="314"/>
      <c r="CTE8" s="314"/>
      <c r="CTF8" s="314"/>
      <c r="CTG8" s="314"/>
      <c r="CTH8" s="314"/>
      <c r="CTI8" s="314"/>
      <c r="CTJ8" s="314"/>
      <c r="CTK8" s="314"/>
      <c r="CTL8" s="314"/>
      <c r="CTM8" s="314"/>
      <c r="CTN8" s="314"/>
      <c r="CTO8" s="314"/>
      <c r="CTP8" s="314"/>
      <c r="CTQ8" s="314"/>
      <c r="CTR8" s="314"/>
      <c r="CTS8" s="314"/>
      <c r="CTT8" s="314"/>
      <c r="CTU8" s="314"/>
      <c r="CTV8" s="314"/>
      <c r="CTW8" s="314"/>
      <c r="CTX8" s="314"/>
      <c r="CTY8" s="314"/>
      <c r="CTZ8" s="314"/>
      <c r="CUA8" s="314"/>
      <c r="CUB8" s="314"/>
      <c r="CUC8" s="314"/>
      <c r="CUD8" s="314"/>
      <c r="CUE8" s="314"/>
      <c r="CUF8" s="314"/>
      <c r="CUG8" s="314"/>
      <c r="CUH8" s="314"/>
      <c r="CUI8" s="314"/>
      <c r="CUJ8" s="314"/>
      <c r="CUK8" s="314"/>
      <c r="CUL8" s="314"/>
      <c r="CUM8" s="314"/>
      <c r="CUN8" s="314"/>
      <c r="CUO8" s="314"/>
      <c r="CUP8" s="314"/>
      <c r="CUQ8" s="314"/>
      <c r="CUR8" s="314"/>
      <c r="CUS8" s="314"/>
      <c r="CUT8" s="314"/>
      <c r="CUU8" s="314"/>
      <c r="CUV8" s="314"/>
      <c r="CUW8" s="314"/>
      <c r="CUX8" s="314"/>
      <c r="CUY8" s="314"/>
      <c r="CUZ8" s="314"/>
      <c r="CVA8" s="314"/>
      <c r="CVB8" s="314"/>
      <c r="CVC8" s="314"/>
      <c r="CVD8" s="314"/>
      <c r="CVE8" s="314"/>
      <c r="CVF8" s="314"/>
      <c r="CVG8" s="314"/>
      <c r="CVH8" s="314"/>
      <c r="CVI8" s="314"/>
      <c r="CVJ8" s="314"/>
      <c r="CVK8" s="314"/>
      <c r="CVL8" s="314"/>
      <c r="CVM8" s="314"/>
      <c r="CVN8" s="314"/>
      <c r="CVO8" s="314"/>
      <c r="CVP8" s="314"/>
      <c r="CVQ8" s="314"/>
      <c r="CVR8" s="314"/>
      <c r="CVS8" s="314"/>
      <c r="CVT8" s="314"/>
      <c r="CVU8" s="314"/>
      <c r="CVV8" s="314"/>
      <c r="CVW8" s="314"/>
      <c r="CVX8" s="314"/>
      <c r="CVY8" s="314"/>
      <c r="CVZ8" s="314"/>
      <c r="CWA8" s="314"/>
      <c r="CWB8" s="314"/>
      <c r="CWC8" s="314"/>
      <c r="CWD8" s="314"/>
      <c r="CWE8" s="314"/>
      <c r="CWF8" s="314"/>
      <c r="CWG8" s="314"/>
      <c r="CWH8" s="314"/>
      <c r="CWI8" s="314"/>
      <c r="CWJ8" s="314"/>
      <c r="CWK8" s="314"/>
      <c r="CWL8" s="314"/>
      <c r="CWM8" s="314"/>
      <c r="CWN8" s="314"/>
      <c r="CWO8" s="314"/>
      <c r="CWP8" s="314"/>
      <c r="CWQ8" s="314"/>
      <c r="CWR8" s="314"/>
      <c r="CWS8" s="314"/>
      <c r="CWT8" s="314"/>
      <c r="CWU8" s="314"/>
      <c r="CWV8" s="314"/>
      <c r="CWW8" s="314"/>
      <c r="CWX8" s="314"/>
      <c r="CWY8" s="314"/>
      <c r="CWZ8" s="314"/>
      <c r="CXA8" s="314"/>
      <c r="CXB8" s="314"/>
      <c r="CXC8" s="314"/>
      <c r="CXD8" s="314"/>
      <c r="CXE8" s="314"/>
      <c r="CXF8" s="314"/>
      <c r="CXG8" s="314"/>
      <c r="CXH8" s="314"/>
      <c r="CXI8" s="314"/>
      <c r="CXJ8" s="314"/>
      <c r="CXK8" s="314"/>
      <c r="CXL8" s="314"/>
      <c r="CXM8" s="314"/>
      <c r="CXN8" s="314"/>
      <c r="CXO8" s="314"/>
      <c r="CXP8" s="314"/>
      <c r="CXQ8" s="314"/>
      <c r="CXR8" s="314"/>
      <c r="CXS8" s="314"/>
      <c r="CXT8" s="314"/>
      <c r="CXU8" s="314"/>
      <c r="CXV8" s="314"/>
      <c r="CXW8" s="314"/>
      <c r="CXX8" s="314"/>
      <c r="CXY8" s="314"/>
      <c r="CXZ8" s="314"/>
      <c r="CYA8" s="314"/>
      <c r="CYB8" s="314"/>
      <c r="CYC8" s="314"/>
      <c r="CYD8" s="314"/>
      <c r="CYE8" s="314"/>
      <c r="CYF8" s="314"/>
      <c r="CYG8" s="314"/>
      <c r="CYH8" s="314"/>
      <c r="CYI8" s="314"/>
      <c r="CYJ8" s="314"/>
      <c r="CYK8" s="314"/>
      <c r="CYL8" s="314"/>
      <c r="CYM8" s="314"/>
      <c r="CYN8" s="314"/>
      <c r="CYO8" s="314"/>
      <c r="CYP8" s="314"/>
      <c r="CYQ8" s="314"/>
      <c r="CYR8" s="314"/>
      <c r="CYS8" s="314"/>
      <c r="CYT8" s="314"/>
      <c r="CYU8" s="314"/>
      <c r="CYV8" s="314"/>
      <c r="CYW8" s="314"/>
      <c r="CYX8" s="314"/>
      <c r="CYY8" s="314"/>
      <c r="CYZ8" s="314"/>
      <c r="CZA8" s="314"/>
      <c r="CZB8" s="314"/>
      <c r="CZC8" s="314"/>
      <c r="CZD8" s="314"/>
      <c r="CZE8" s="314"/>
      <c r="CZF8" s="314"/>
      <c r="CZG8" s="314"/>
      <c r="CZH8" s="314"/>
      <c r="CZI8" s="314"/>
      <c r="CZJ8" s="314"/>
      <c r="CZK8" s="314"/>
      <c r="CZL8" s="314"/>
      <c r="CZM8" s="314"/>
      <c r="CZN8" s="314"/>
      <c r="CZO8" s="314"/>
      <c r="CZP8" s="314"/>
      <c r="CZQ8" s="314"/>
      <c r="CZR8" s="314"/>
      <c r="CZS8" s="314"/>
      <c r="CZT8" s="314"/>
      <c r="CZU8" s="314"/>
      <c r="CZV8" s="314"/>
      <c r="CZW8" s="314"/>
      <c r="CZX8" s="314"/>
      <c r="CZY8" s="314"/>
      <c r="CZZ8" s="314"/>
      <c r="DAA8" s="314"/>
      <c r="DAB8" s="314"/>
      <c r="DAC8" s="314"/>
      <c r="DAD8" s="314"/>
      <c r="DAE8" s="314"/>
      <c r="DAF8" s="314"/>
      <c r="DAG8" s="314"/>
      <c r="DAH8" s="314"/>
      <c r="DAI8" s="314"/>
      <c r="DAJ8" s="314"/>
      <c r="DAK8" s="314"/>
      <c r="DAL8" s="314"/>
      <c r="DAM8" s="314"/>
      <c r="DAN8" s="314"/>
      <c r="DAO8" s="314"/>
      <c r="DAP8" s="314"/>
      <c r="DAQ8" s="314"/>
      <c r="DAR8" s="314"/>
      <c r="DAS8" s="314"/>
      <c r="DAT8" s="314"/>
      <c r="DAU8" s="314"/>
      <c r="DAV8" s="314"/>
      <c r="DAW8" s="314"/>
      <c r="DAX8" s="314"/>
      <c r="DAY8" s="314"/>
      <c r="DAZ8" s="314"/>
      <c r="DBA8" s="314"/>
      <c r="DBB8" s="314"/>
      <c r="DBC8" s="314"/>
      <c r="DBD8" s="314"/>
      <c r="DBE8" s="314"/>
      <c r="DBF8" s="314"/>
      <c r="DBG8" s="314"/>
      <c r="DBH8" s="314"/>
      <c r="DBI8" s="314"/>
      <c r="DBJ8" s="314"/>
      <c r="DBK8" s="314"/>
      <c r="DBL8" s="314"/>
      <c r="DBM8" s="314"/>
      <c r="DBN8" s="314"/>
      <c r="DBO8" s="314"/>
      <c r="DBP8" s="314"/>
      <c r="DBQ8" s="314"/>
      <c r="DBR8" s="314"/>
      <c r="DBS8" s="314"/>
      <c r="DBT8" s="314"/>
      <c r="DBU8" s="314"/>
      <c r="DBV8" s="314"/>
      <c r="DBW8" s="314"/>
      <c r="DBX8" s="314"/>
      <c r="DBY8" s="314"/>
      <c r="DBZ8" s="314"/>
      <c r="DCA8" s="314"/>
      <c r="DCB8" s="314"/>
      <c r="DCC8" s="314"/>
      <c r="DCD8" s="314"/>
      <c r="DCE8" s="314"/>
      <c r="DCF8" s="314"/>
      <c r="DCG8" s="314"/>
      <c r="DCH8" s="314"/>
      <c r="DCI8" s="314"/>
      <c r="DCJ8" s="314"/>
      <c r="DCK8" s="314"/>
      <c r="DCL8" s="314"/>
      <c r="DCM8" s="314"/>
      <c r="DCN8" s="314"/>
      <c r="DCO8" s="314"/>
      <c r="DCP8" s="314"/>
      <c r="DCQ8" s="314"/>
      <c r="DCR8" s="314"/>
      <c r="DCS8" s="314"/>
      <c r="DCT8" s="314"/>
      <c r="DCU8" s="314"/>
      <c r="DCV8" s="314"/>
      <c r="DCW8" s="314"/>
      <c r="DCX8" s="314"/>
      <c r="DCY8" s="314"/>
      <c r="DCZ8" s="314"/>
      <c r="DDA8" s="314"/>
      <c r="DDB8" s="314"/>
      <c r="DDC8" s="314"/>
      <c r="DDD8" s="314"/>
      <c r="DDE8" s="314"/>
      <c r="DDF8" s="314"/>
      <c r="DDG8" s="314"/>
      <c r="DDH8" s="314"/>
      <c r="DDI8" s="314"/>
      <c r="DDJ8" s="314"/>
      <c r="DDK8" s="314"/>
      <c r="DDL8" s="314"/>
      <c r="DDM8" s="314"/>
      <c r="DDN8" s="314"/>
      <c r="DDO8" s="314"/>
      <c r="DDP8" s="314"/>
      <c r="DDQ8" s="314"/>
      <c r="DDR8" s="314"/>
      <c r="DDS8" s="314"/>
      <c r="DDT8" s="314"/>
      <c r="DDU8" s="314"/>
      <c r="DDV8" s="314"/>
      <c r="DDW8" s="314"/>
      <c r="DDX8" s="314"/>
      <c r="DDY8" s="314"/>
      <c r="DDZ8" s="314"/>
      <c r="DEA8" s="314"/>
      <c r="DEB8" s="314"/>
      <c r="DEC8" s="314"/>
      <c r="DED8" s="314"/>
      <c r="DEE8" s="314"/>
      <c r="DEF8" s="314"/>
      <c r="DEG8" s="314"/>
      <c r="DEH8" s="314"/>
      <c r="DEI8" s="314"/>
      <c r="DEJ8" s="314"/>
      <c r="DEK8" s="314"/>
      <c r="DEL8" s="314"/>
      <c r="DEM8" s="314"/>
      <c r="DEN8" s="314"/>
      <c r="DEO8" s="314"/>
      <c r="DEP8" s="314"/>
      <c r="DEQ8" s="314"/>
      <c r="DER8" s="314"/>
      <c r="DES8" s="314"/>
      <c r="DET8" s="314"/>
      <c r="DEU8" s="314"/>
      <c r="DEV8" s="314"/>
      <c r="DEW8" s="314"/>
      <c r="DEX8" s="314"/>
      <c r="DEY8" s="314"/>
      <c r="DEZ8" s="314"/>
      <c r="DFA8" s="314"/>
      <c r="DFB8" s="314"/>
      <c r="DFC8" s="314"/>
      <c r="DFD8" s="314"/>
      <c r="DFE8" s="314"/>
      <c r="DFF8" s="314"/>
      <c r="DFG8" s="314"/>
      <c r="DFH8" s="314"/>
      <c r="DFI8" s="314"/>
      <c r="DFJ8" s="314"/>
      <c r="DFK8" s="314"/>
      <c r="DFL8" s="314"/>
      <c r="DFM8" s="314"/>
      <c r="DFN8" s="314"/>
      <c r="DFO8" s="314"/>
      <c r="DFP8" s="314"/>
      <c r="DFQ8" s="314"/>
      <c r="DFR8" s="314"/>
      <c r="DFS8" s="314"/>
      <c r="DFT8" s="314"/>
      <c r="DFU8" s="314"/>
      <c r="DFV8" s="314"/>
      <c r="DFW8" s="314"/>
      <c r="DFX8" s="314"/>
      <c r="DFY8" s="314"/>
      <c r="DFZ8" s="314"/>
      <c r="DGA8" s="314"/>
      <c r="DGB8" s="314"/>
      <c r="DGC8" s="314"/>
      <c r="DGD8" s="314"/>
      <c r="DGE8" s="314"/>
      <c r="DGF8" s="314"/>
      <c r="DGG8" s="314"/>
      <c r="DGH8" s="314"/>
      <c r="DGI8" s="314"/>
      <c r="DGJ8" s="314"/>
      <c r="DGK8" s="314"/>
      <c r="DGL8" s="314"/>
      <c r="DGM8" s="314"/>
      <c r="DGN8" s="314"/>
      <c r="DGO8" s="314"/>
      <c r="DGP8" s="314"/>
      <c r="DGQ8" s="314"/>
      <c r="DGR8" s="314"/>
      <c r="DGS8" s="314"/>
      <c r="DGT8" s="314"/>
      <c r="DGU8" s="314"/>
      <c r="DGV8" s="314"/>
      <c r="DGW8" s="314"/>
      <c r="DGX8" s="314"/>
      <c r="DGY8" s="314"/>
      <c r="DGZ8" s="314"/>
      <c r="DHA8" s="314"/>
      <c r="DHB8" s="314"/>
      <c r="DHC8" s="314"/>
      <c r="DHD8" s="314"/>
      <c r="DHE8" s="314"/>
      <c r="DHF8" s="314"/>
      <c r="DHG8" s="314"/>
      <c r="DHH8" s="314"/>
      <c r="DHI8" s="314"/>
      <c r="DHJ8" s="314"/>
      <c r="DHK8" s="314"/>
      <c r="DHL8" s="314"/>
      <c r="DHM8" s="314"/>
      <c r="DHN8" s="314"/>
      <c r="DHO8" s="314"/>
      <c r="DHP8" s="314"/>
      <c r="DHQ8" s="314"/>
      <c r="DHR8" s="314"/>
      <c r="DHS8" s="314"/>
      <c r="DHT8" s="314"/>
      <c r="DHU8" s="314"/>
      <c r="DHV8" s="314"/>
      <c r="DHW8" s="314"/>
      <c r="DHX8" s="314"/>
      <c r="DHY8" s="314"/>
      <c r="DHZ8" s="314"/>
      <c r="DIA8" s="314"/>
      <c r="DIB8" s="314"/>
      <c r="DIC8" s="314"/>
      <c r="DID8" s="314"/>
      <c r="DIE8" s="314"/>
      <c r="DIF8" s="314"/>
      <c r="DIG8" s="314"/>
      <c r="DIH8" s="314"/>
      <c r="DII8" s="314"/>
      <c r="DIJ8" s="314"/>
      <c r="DIK8" s="314"/>
      <c r="DIL8" s="314"/>
      <c r="DIM8" s="314"/>
      <c r="DIN8" s="314"/>
      <c r="DIO8" s="314"/>
      <c r="DIP8" s="314"/>
      <c r="DIQ8" s="314"/>
      <c r="DIR8" s="314"/>
      <c r="DIS8" s="314"/>
      <c r="DIT8" s="314"/>
      <c r="DIU8" s="314"/>
      <c r="DIV8" s="314"/>
      <c r="DIW8" s="314"/>
      <c r="DIX8" s="314"/>
      <c r="DIY8" s="314"/>
      <c r="DIZ8" s="314"/>
      <c r="DJA8" s="314"/>
      <c r="DJB8" s="314"/>
      <c r="DJC8" s="314"/>
      <c r="DJD8" s="314"/>
      <c r="DJE8" s="314"/>
      <c r="DJF8" s="314"/>
      <c r="DJG8" s="314"/>
      <c r="DJH8" s="314"/>
      <c r="DJI8" s="314"/>
      <c r="DJJ8" s="314"/>
      <c r="DJK8" s="314"/>
      <c r="DJL8" s="314"/>
      <c r="DJM8" s="314"/>
      <c r="DJN8" s="314"/>
      <c r="DJO8" s="314"/>
      <c r="DJP8" s="314"/>
      <c r="DJQ8" s="314"/>
      <c r="DJR8" s="314"/>
      <c r="DJS8" s="314"/>
      <c r="DJT8" s="314"/>
      <c r="DJU8" s="314"/>
      <c r="DJV8" s="314"/>
      <c r="DJW8" s="314"/>
      <c r="DJX8" s="314"/>
      <c r="DJY8" s="314"/>
      <c r="DJZ8" s="314"/>
      <c r="DKA8" s="314"/>
      <c r="DKB8" s="314"/>
      <c r="DKC8" s="314"/>
      <c r="DKD8" s="314"/>
      <c r="DKE8" s="314"/>
      <c r="DKF8" s="314"/>
      <c r="DKG8" s="314"/>
      <c r="DKH8" s="314"/>
      <c r="DKI8" s="314"/>
      <c r="DKJ8" s="314"/>
      <c r="DKK8" s="314"/>
      <c r="DKL8" s="314"/>
      <c r="DKM8" s="314"/>
      <c r="DKN8" s="314"/>
      <c r="DKO8" s="314"/>
      <c r="DKP8" s="314"/>
      <c r="DKQ8" s="314"/>
      <c r="DKR8" s="314"/>
      <c r="DKS8" s="314"/>
      <c r="DKT8" s="314"/>
      <c r="DKU8" s="314"/>
      <c r="DKV8" s="314"/>
      <c r="DKW8" s="314"/>
      <c r="DKX8" s="314"/>
      <c r="DKY8" s="314"/>
      <c r="DKZ8" s="314"/>
      <c r="DLA8" s="314"/>
      <c r="DLB8" s="314"/>
      <c r="DLC8" s="314"/>
      <c r="DLD8" s="314"/>
      <c r="DLE8" s="314"/>
      <c r="DLF8" s="314"/>
      <c r="DLG8" s="314"/>
      <c r="DLH8" s="314"/>
      <c r="DLI8" s="314"/>
      <c r="DLJ8" s="314"/>
      <c r="DLK8" s="314"/>
      <c r="DLL8" s="314"/>
      <c r="DLM8" s="314"/>
      <c r="DLN8" s="314"/>
      <c r="DLO8" s="314"/>
      <c r="DLP8" s="314"/>
      <c r="DLQ8" s="314"/>
      <c r="DLR8" s="314"/>
      <c r="DLS8" s="314"/>
      <c r="DLT8" s="314"/>
      <c r="DLU8" s="314"/>
      <c r="DLV8" s="314"/>
      <c r="DLW8" s="314"/>
      <c r="DLX8" s="314"/>
      <c r="DLY8" s="314"/>
      <c r="DLZ8" s="314"/>
      <c r="DMA8" s="314"/>
      <c r="DMB8" s="314"/>
      <c r="DMC8" s="314"/>
      <c r="DMD8" s="314"/>
      <c r="DME8" s="314"/>
      <c r="DMF8" s="314"/>
      <c r="DMG8" s="314"/>
      <c r="DMH8" s="314"/>
      <c r="DMI8" s="314"/>
      <c r="DMJ8" s="314"/>
      <c r="DMK8" s="314"/>
      <c r="DML8" s="314"/>
      <c r="DMM8" s="314"/>
      <c r="DMN8" s="314"/>
      <c r="DMO8" s="314"/>
      <c r="DMP8" s="314"/>
      <c r="DMQ8" s="314"/>
      <c r="DMR8" s="314"/>
      <c r="DMS8" s="314"/>
      <c r="DMT8" s="314"/>
      <c r="DMU8" s="314"/>
      <c r="DMV8" s="314"/>
      <c r="DMW8" s="314"/>
      <c r="DMX8" s="314"/>
      <c r="DMY8" s="314"/>
      <c r="DMZ8" s="314"/>
      <c r="DNA8" s="314"/>
      <c r="DNB8" s="314"/>
      <c r="DNC8" s="314"/>
      <c r="DND8" s="314"/>
      <c r="DNE8" s="314"/>
      <c r="DNF8" s="314"/>
      <c r="DNG8" s="314"/>
      <c r="DNH8" s="314"/>
      <c r="DNI8" s="314"/>
      <c r="DNJ8" s="314"/>
      <c r="DNK8" s="314"/>
      <c r="DNL8" s="314"/>
      <c r="DNM8" s="314"/>
      <c r="DNN8" s="314"/>
      <c r="DNO8" s="314"/>
      <c r="DNP8" s="314"/>
      <c r="DNQ8" s="314"/>
      <c r="DNR8" s="314"/>
      <c r="DNS8" s="314"/>
      <c r="DNT8" s="314"/>
      <c r="DNU8" s="314"/>
      <c r="DNV8" s="314"/>
      <c r="DNW8" s="314"/>
      <c r="DNX8" s="314"/>
      <c r="DNY8" s="314"/>
      <c r="DNZ8" s="314"/>
      <c r="DOA8" s="314"/>
      <c r="DOB8" s="314"/>
      <c r="DOC8" s="314"/>
      <c r="DOD8" s="314"/>
      <c r="DOE8" s="314"/>
      <c r="DOF8" s="314"/>
      <c r="DOG8" s="314"/>
      <c r="DOH8" s="314"/>
      <c r="DOI8" s="314"/>
      <c r="DOJ8" s="314"/>
      <c r="DOK8" s="314"/>
      <c r="DOL8" s="314"/>
      <c r="DOM8" s="314"/>
      <c r="DON8" s="314"/>
      <c r="DOO8" s="314"/>
      <c r="DOP8" s="314"/>
      <c r="DOQ8" s="314"/>
      <c r="DOR8" s="314"/>
      <c r="DOS8" s="314"/>
      <c r="DOT8" s="314"/>
      <c r="DOU8" s="314"/>
      <c r="DOV8" s="314"/>
      <c r="DOW8" s="314"/>
      <c r="DOX8" s="314"/>
      <c r="DOY8" s="314"/>
      <c r="DOZ8" s="314"/>
      <c r="DPA8" s="314"/>
      <c r="DPB8" s="314"/>
      <c r="DPC8" s="314"/>
      <c r="DPD8" s="314"/>
      <c r="DPE8" s="314"/>
      <c r="DPF8" s="314"/>
      <c r="DPG8" s="314"/>
      <c r="DPH8" s="314"/>
      <c r="DPI8" s="314"/>
      <c r="DPJ8" s="314"/>
      <c r="DPK8" s="314"/>
      <c r="DPL8" s="314"/>
      <c r="DPM8" s="314"/>
      <c r="DPN8" s="314"/>
      <c r="DPO8" s="314"/>
      <c r="DPP8" s="314"/>
      <c r="DPQ8" s="314"/>
      <c r="DPR8" s="314"/>
      <c r="DPS8" s="314"/>
      <c r="DPT8" s="314"/>
      <c r="DPU8" s="314"/>
      <c r="DPV8" s="314"/>
      <c r="DPW8" s="314"/>
      <c r="DPX8" s="314"/>
      <c r="DPY8" s="314"/>
      <c r="DPZ8" s="314"/>
      <c r="DQA8" s="314"/>
      <c r="DQB8" s="314"/>
      <c r="DQC8" s="314"/>
      <c r="DQD8" s="314"/>
      <c r="DQE8" s="314"/>
      <c r="DQF8" s="314"/>
      <c r="DQG8" s="314"/>
      <c r="DQH8" s="314"/>
      <c r="DQI8" s="314"/>
      <c r="DQJ8" s="314"/>
      <c r="DQK8" s="314"/>
      <c r="DQL8" s="314"/>
      <c r="DQM8" s="314"/>
      <c r="DQN8" s="314"/>
      <c r="DQO8" s="314"/>
      <c r="DQP8" s="314"/>
      <c r="DQQ8" s="314"/>
      <c r="DQR8" s="314"/>
      <c r="DQS8" s="314"/>
      <c r="DQT8" s="314"/>
      <c r="DQU8" s="314"/>
      <c r="DQV8" s="314"/>
      <c r="DQW8" s="314"/>
      <c r="DQX8" s="314"/>
      <c r="DQY8" s="314"/>
      <c r="DQZ8" s="314"/>
      <c r="DRA8" s="314"/>
      <c r="DRB8" s="314"/>
      <c r="DRC8" s="314"/>
      <c r="DRD8" s="314"/>
      <c r="DRE8" s="314"/>
      <c r="DRF8" s="314"/>
      <c r="DRG8" s="314"/>
      <c r="DRH8" s="314"/>
      <c r="DRI8" s="314"/>
      <c r="DRJ8" s="314"/>
      <c r="DRK8" s="314"/>
      <c r="DRL8" s="314"/>
      <c r="DRM8" s="314"/>
      <c r="DRN8" s="314"/>
      <c r="DRO8" s="314"/>
      <c r="DRP8" s="314"/>
      <c r="DRQ8" s="314"/>
      <c r="DRR8" s="314"/>
      <c r="DRS8" s="314"/>
      <c r="DRT8" s="314"/>
      <c r="DRU8" s="314"/>
      <c r="DRV8" s="314"/>
      <c r="DRW8" s="314"/>
      <c r="DRX8" s="314"/>
      <c r="DRY8" s="314"/>
      <c r="DRZ8" s="314"/>
      <c r="DSA8" s="314"/>
      <c r="DSB8" s="314"/>
      <c r="DSC8" s="314"/>
      <c r="DSD8" s="314"/>
      <c r="DSE8" s="314"/>
      <c r="DSF8" s="314"/>
      <c r="DSG8" s="314"/>
      <c r="DSH8" s="314"/>
      <c r="DSI8" s="314"/>
      <c r="DSJ8" s="314"/>
      <c r="DSK8" s="314"/>
      <c r="DSL8" s="314"/>
      <c r="DSM8" s="314"/>
      <c r="DSN8" s="314"/>
      <c r="DSO8" s="314"/>
      <c r="DSP8" s="314"/>
      <c r="DSQ8" s="314"/>
      <c r="DSR8" s="314"/>
      <c r="DSS8" s="314"/>
      <c r="DST8" s="314"/>
      <c r="DSU8" s="314"/>
      <c r="DSV8" s="314"/>
      <c r="DSW8" s="314"/>
      <c r="DSX8" s="314"/>
      <c r="DSY8" s="314"/>
      <c r="DSZ8" s="314"/>
      <c r="DTA8" s="314"/>
      <c r="DTB8" s="314"/>
      <c r="DTC8" s="314"/>
      <c r="DTD8" s="314"/>
      <c r="DTE8" s="314"/>
      <c r="DTF8" s="314"/>
      <c r="DTG8" s="314"/>
      <c r="DTH8" s="314"/>
      <c r="DTI8" s="314"/>
      <c r="DTJ8" s="314"/>
      <c r="DTK8" s="314"/>
      <c r="DTL8" s="314"/>
      <c r="DTM8" s="314"/>
      <c r="DTN8" s="314"/>
      <c r="DTO8" s="314"/>
      <c r="DTP8" s="314"/>
      <c r="DTQ8" s="314"/>
      <c r="DTR8" s="314"/>
      <c r="DTS8" s="314"/>
      <c r="DTT8" s="314"/>
      <c r="DTU8" s="314"/>
      <c r="DTV8" s="314"/>
      <c r="DTW8" s="314"/>
      <c r="DTX8" s="314"/>
      <c r="DTY8" s="314"/>
      <c r="DTZ8" s="314"/>
      <c r="DUA8" s="314"/>
      <c r="DUB8" s="314"/>
      <c r="DUC8" s="314"/>
      <c r="DUD8" s="314"/>
      <c r="DUE8" s="314"/>
      <c r="DUF8" s="314"/>
      <c r="DUG8" s="314"/>
      <c r="DUH8" s="314"/>
      <c r="DUI8" s="314"/>
      <c r="DUJ8" s="314"/>
      <c r="DUK8" s="314"/>
      <c r="DUL8" s="314"/>
      <c r="DUM8" s="314"/>
      <c r="DUN8" s="314"/>
      <c r="DUO8" s="314"/>
      <c r="DUP8" s="314"/>
      <c r="DUQ8" s="314"/>
      <c r="DUR8" s="314"/>
      <c r="DUS8" s="314"/>
      <c r="DUT8" s="314"/>
      <c r="DUU8" s="314"/>
      <c r="DUV8" s="314"/>
      <c r="DUW8" s="314"/>
      <c r="DUX8" s="314"/>
      <c r="DUY8" s="314"/>
      <c r="DUZ8" s="314"/>
      <c r="DVA8" s="314"/>
      <c r="DVB8" s="314"/>
      <c r="DVC8" s="314"/>
      <c r="DVD8" s="314"/>
      <c r="DVE8" s="314"/>
      <c r="DVF8" s="314"/>
      <c r="DVG8" s="314"/>
      <c r="DVH8" s="314"/>
      <c r="DVI8" s="314"/>
      <c r="DVJ8" s="314"/>
      <c r="DVK8" s="314"/>
      <c r="DVL8" s="314"/>
      <c r="DVM8" s="314"/>
      <c r="DVN8" s="314"/>
      <c r="DVO8" s="314"/>
      <c r="DVP8" s="314"/>
      <c r="DVQ8" s="314"/>
      <c r="DVR8" s="314"/>
      <c r="DVS8" s="314"/>
      <c r="DVT8" s="314"/>
      <c r="DVU8" s="314"/>
      <c r="DVV8" s="314"/>
      <c r="DVW8" s="314"/>
      <c r="DVX8" s="314"/>
      <c r="DVY8" s="314"/>
      <c r="DVZ8" s="314"/>
      <c r="DWA8" s="314"/>
      <c r="DWB8" s="314"/>
      <c r="DWC8" s="314"/>
      <c r="DWD8" s="314"/>
      <c r="DWE8" s="314"/>
      <c r="DWF8" s="314"/>
      <c r="DWG8" s="314"/>
      <c r="DWH8" s="314"/>
      <c r="DWI8" s="314"/>
      <c r="DWJ8" s="314"/>
      <c r="DWK8" s="314"/>
      <c r="DWL8" s="314"/>
      <c r="DWM8" s="314"/>
      <c r="DWN8" s="314"/>
      <c r="DWO8" s="314"/>
      <c r="DWP8" s="314"/>
      <c r="DWQ8" s="314"/>
      <c r="DWR8" s="314"/>
      <c r="DWS8" s="314"/>
      <c r="DWT8" s="314"/>
      <c r="DWU8" s="314"/>
      <c r="DWV8" s="314"/>
      <c r="DWW8" s="314"/>
      <c r="DWX8" s="314"/>
      <c r="DWY8" s="314"/>
      <c r="DWZ8" s="314"/>
      <c r="DXA8" s="314"/>
      <c r="DXB8" s="314"/>
      <c r="DXC8" s="314"/>
      <c r="DXD8" s="314"/>
      <c r="DXE8" s="314"/>
      <c r="DXF8" s="314"/>
      <c r="DXG8" s="314"/>
      <c r="DXH8" s="314"/>
      <c r="DXI8" s="314"/>
      <c r="DXJ8" s="314"/>
      <c r="DXK8" s="314"/>
      <c r="DXL8" s="314"/>
      <c r="DXM8" s="314"/>
      <c r="DXN8" s="314"/>
      <c r="DXO8" s="314"/>
      <c r="DXP8" s="314"/>
      <c r="DXQ8" s="314"/>
      <c r="DXR8" s="314"/>
      <c r="DXS8" s="314"/>
      <c r="DXT8" s="314"/>
      <c r="DXU8" s="314"/>
      <c r="DXV8" s="314"/>
      <c r="DXW8" s="314"/>
      <c r="DXX8" s="314"/>
      <c r="DXY8" s="314"/>
      <c r="DXZ8" s="314"/>
      <c r="DYA8" s="314"/>
      <c r="DYB8" s="314"/>
      <c r="DYC8" s="314"/>
      <c r="DYD8" s="314"/>
      <c r="DYE8" s="314"/>
      <c r="DYF8" s="314"/>
      <c r="DYG8" s="314"/>
      <c r="DYH8" s="314"/>
      <c r="DYI8" s="314"/>
      <c r="DYJ8" s="314"/>
      <c r="DYK8" s="314"/>
      <c r="DYL8" s="314"/>
      <c r="DYM8" s="314"/>
      <c r="DYN8" s="314"/>
      <c r="DYO8" s="314"/>
      <c r="DYP8" s="314"/>
      <c r="DYQ8" s="314"/>
      <c r="DYR8" s="314"/>
      <c r="DYS8" s="314"/>
      <c r="DYT8" s="314"/>
      <c r="DYU8" s="314"/>
      <c r="DYV8" s="314"/>
      <c r="DYW8" s="314"/>
      <c r="DYX8" s="314"/>
      <c r="DYY8" s="314"/>
      <c r="DYZ8" s="314"/>
      <c r="DZA8" s="314"/>
      <c r="DZB8" s="314"/>
      <c r="DZC8" s="314"/>
      <c r="DZD8" s="314"/>
      <c r="DZE8" s="314"/>
      <c r="DZF8" s="314"/>
      <c r="DZG8" s="314"/>
      <c r="DZH8" s="314"/>
      <c r="DZI8" s="314"/>
      <c r="DZJ8" s="314"/>
      <c r="DZK8" s="314"/>
      <c r="DZL8" s="314"/>
      <c r="DZM8" s="314"/>
      <c r="DZN8" s="314"/>
      <c r="DZO8" s="314"/>
      <c r="DZP8" s="314"/>
      <c r="DZQ8" s="314"/>
      <c r="DZR8" s="314"/>
      <c r="DZS8" s="314"/>
      <c r="DZT8" s="314"/>
      <c r="DZU8" s="314"/>
      <c r="DZV8" s="314"/>
      <c r="DZW8" s="314"/>
      <c r="DZX8" s="314"/>
      <c r="DZY8" s="314"/>
      <c r="DZZ8" s="314"/>
      <c r="EAA8" s="314"/>
      <c r="EAB8" s="314"/>
      <c r="EAC8" s="314"/>
      <c r="EAD8" s="314"/>
      <c r="EAE8" s="314"/>
      <c r="EAF8" s="314"/>
      <c r="EAG8" s="314"/>
      <c r="EAH8" s="314"/>
      <c r="EAI8" s="314"/>
      <c r="EAJ8" s="314"/>
      <c r="EAK8" s="314"/>
      <c r="EAL8" s="314"/>
      <c r="EAM8" s="314"/>
      <c r="EAN8" s="314"/>
      <c r="EAO8" s="314"/>
      <c r="EAP8" s="314"/>
      <c r="EAQ8" s="314"/>
      <c r="EAR8" s="314"/>
      <c r="EAS8" s="314"/>
      <c r="EAT8" s="314"/>
      <c r="EAU8" s="314"/>
      <c r="EAV8" s="314"/>
      <c r="EAW8" s="314"/>
      <c r="EAX8" s="314"/>
      <c r="EAY8" s="314"/>
      <c r="EAZ8" s="314"/>
      <c r="EBA8" s="314"/>
      <c r="EBB8" s="314"/>
      <c r="EBC8" s="314"/>
      <c r="EBD8" s="314"/>
      <c r="EBE8" s="314"/>
      <c r="EBF8" s="314"/>
      <c r="EBG8" s="314"/>
      <c r="EBH8" s="314"/>
      <c r="EBI8" s="314"/>
      <c r="EBJ8" s="314"/>
      <c r="EBK8" s="314"/>
      <c r="EBL8" s="314"/>
      <c r="EBM8" s="314"/>
      <c r="EBN8" s="314"/>
      <c r="EBO8" s="314"/>
      <c r="EBP8" s="314"/>
      <c r="EBQ8" s="314"/>
      <c r="EBR8" s="314"/>
      <c r="EBS8" s="314"/>
      <c r="EBT8" s="314"/>
      <c r="EBU8" s="314"/>
      <c r="EBV8" s="314"/>
      <c r="EBW8" s="314"/>
      <c r="EBX8" s="314"/>
      <c r="EBY8" s="314"/>
      <c r="EBZ8" s="314"/>
      <c r="ECA8" s="314"/>
      <c r="ECB8" s="314"/>
      <c r="ECC8" s="314"/>
      <c r="ECD8" s="314"/>
      <c r="ECE8" s="314"/>
      <c r="ECF8" s="314"/>
      <c r="ECG8" s="314"/>
      <c r="ECH8" s="314"/>
      <c r="ECI8" s="314"/>
      <c r="ECJ8" s="314"/>
      <c r="ECK8" s="314"/>
      <c r="ECL8" s="314"/>
      <c r="ECM8" s="314"/>
      <c r="ECN8" s="314"/>
      <c r="ECO8" s="314"/>
      <c r="ECP8" s="314"/>
      <c r="ECQ8" s="314"/>
      <c r="ECR8" s="314"/>
      <c r="ECS8" s="314"/>
      <c r="ECT8" s="314"/>
      <c r="ECU8" s="314"/>
      <c r="ECV8" s="314"/>
      <c r="ECW8" s="314"/>
      <c r="ECX8" s="314"/>
      <c r="ECY8" s="314"/>
      <c r="ECZ8" s="314"/>
      <c r="EDA8" s="314"/>
      <c r="EDB8" s="314"/>
      <c r="EDC8" s="314"/>
      <c r="EDD8" s="314"/>
      <c r="EDE8" s="314"/>
      <c r="EDF8" s="314"/>
      <c r="EDG8" s="314"/>
      <c r="EDH8" s="314"/>
      <c r="EDI8" s="314"/>
      <c r="EDJ8" s="314"/>
      <c r="EDK8" s="314"/>
      <c r="EDL8" s="314"/>
      <c r="EDM8" s="314"/>
      <c r="EDN8" s="314"/>
      <c r="EDO8" s="314"/>
      <c r="EDP8" s="314"/>
      <c r="EDQ8" s="314"/>
      <c r="EDR8" s="314"/>
      <c r="EDS8" s="314"/>
      <c r="EDT8" s="314"/>
      <c r="EDU8" s="314"/>
      <c r="EDV8" s="314"/>
      <c r="EDW8" s="314"/>
      <c r="EDX8" s="314"/>
      <c r="EDY8" s="314"/>
      <c r="EDZ8" s="314"/>
      <c r="EEA8" s="314"/>
      <c r="EEB8" s="314"/>
      <c r="EEC8" s="314"/>
      <c r="EED8" s="314"/>
      <c r="EEE8" s="314"/>
      <c r="EEF8" s="314"/>
      <c r="EEG8" s="314"/>
      <c r="EEH8" s="314"/>
      <c r="EEI8" s="314"/>
      <c r="EEJ8" s="314"/>
      <c r="EEK8" s="314"/>
      <c r="EEL8" s="314"/>
      <c r="EEM8" s="314"/>
      <c r="EEN8" s="314"/>
      <c r="EEO8" s="314"/>
      <c r="EEP8" s="314"/>
      <c r="EEQ8" s="314"/>
      <c r="EER8" s="314"/>
      <c r="EES8" s="314"/>
      <c r="EET8" s="314"/>
      <c r="EEU8" s="314"/>
      <c r="EEV8" s="314"/>
      <c r="EEW8" s="314"/>
      <c r="EEX8" s="314"/>
      <c r="EEY8" s="314"/>
      <c r="EEZ8" s="314"/>
      <c r="EFA8" s="314"/>
      <c r="EFB8" s="314"/>
      <c r="EFC8" s="314"/>
      <c r="EFD8" s="314"/>
      <c r="EFE8" s="314"/>
      <c r="EFF8" s="314"/>
      <c r="EFG8" s="314"/>
      <c r="EFH8" s="314"/>
      <c r="EFI8" s="314"/>
      <c r="EFJ8" s="314"/>
      <c r="EFK8" s="314"/>
      <c r="EFL8" s="314"/>
      <c r="EFM8" s="314"/>
      <c r="EFN8" s="314"/>
      <c r="EFO8" s="314"/>
      <c r="EFP8" s="314"/>
      <c r="EFQ8" s="314"/>
      <c r="EFR8" s="314"/>
      <c r="EFS8" s="314"/>
      <c r="EFT8" s="314"/>
      <c r="EFU8" s="314"/>
      <c r="EFV8" s="314"/>
      <c r="EFW8" s="314"/>
      <c r="EFX8" s="314"/>
      <c r="EFY8" s="314"/>
      <c r="EFZ8" s="314"/>
      <c r="EGA8" s="314"/>
      <c r="EGB8" s="314"/>
      <c r="EGC8" s="314"/>
      <c r="EGD8" s="314"/>
      <c r="EGE8" s="314"/>
      <c r="EGF8" s="314"/>
      <c r="EGG8" s="314"/>
      <c r="EGH8" s="314"/>
      <c r="EGI8" s="314"/>
      <c r="EGJ8" s="314"/>
      <c r="EGK8" s="314"/>
      <c r="EGL8" s="314"/>
      <c r="EGM8" s="314"/>
      <c r="EGN8" s="314"/>
      <c r="EGO8" s="314"/>
      <c r="EGP8" s="314"/>
      <c r="EGQ8" s="314"/>
      <c r="EGR8" s="314"/>
      <c r="EGS8" s="314"/>
      <c r="EGT8" s="314"/>
      <c r="EGU8" s="314"/>
      <c r="EGV8" s="314"/>
      <c r="EGW8" s="314"/>
      <c r="EGX8" s="314"/>
      <c r="EGY8" s="314"/>
      <c r="EGZ8" s="314"/>
      <c r="EHA8" s="314"/>
      <c r="EHB8" s="314"/>
      <c r="EHC8" s="314"/>
      <c r="EHD8" s="314"/>
      <c r="EHE8" s="314"/>
      <c r="EHF8" s="314"/>
      <c r="EHG8" s="314"/>
      <c r="EHH8" s="314"/>
      <c r="EHI8" s="314"/>
      <c r="EHJ8" s="314"/>
      <c r="EHK8" s="314"/>
      <c r="EHL8" s="314"/>
      <c r="EHM8" s="314"/>
      <c r="EHN8" s="314"/>
      <c r="EHO8" s="314"/>
      <c r="EHP8" s="314"/>
      <c r="EHQ8" s="314"/>
      <c r="EHR8" s="314"/>
      <c r="EHS8" s="314"/>
      <c r="EHT8" s="314"/>
      <c r="EHU8" s="314"/>
      <c r="EHV8" s="314"/>
      <c r="EHW8" s="314"/>
      <c r="EHX8" s="314"/>
      <c r="EHY8" s="314"/>
      <c r="EHZ8" s="314"/>
      <c r="EIA8" s="314"/>
      <c r="EIB8" s="314"/>
      <c r="EIC8" s="314"/>
      <c r="EID8" s="314"/>
      <c r="EIE8" s="314"/>
      <c r="EIF8" s="314"/>
      <c r="EIG8" s="314"/>
      <c r="EIH8" s="314"/>
      <c r="EII8" s="314"/>
      <c r="EIJ8" s="314"/>
      <c r="EIK8" s="314"/>
      <c r="EIL8" s="314"/>
      <c r="EIM8" s="314"/>
      <c r="EIN8" s="314"/>
      <c r="EIO8" s="314"/>
      <c r="EIP8" s="314"/>
      <c r="EIQ8" s="314"/>
      <c r="EIR8" s="314"/>
      <c r="EIS8" s="314"/>
      <c r="EIT8" s="314"/>
      <c r="EIU8" s="314"/>
      <c r="EIV8" s="314"/>
      <c r="EIW8" s="314"/>
      <c r="EIX8" s="314"/>
      <c r="EIY8" s="314"/>
      <c r="EIZ8" s="314"/>
      <c r="EJA8" s="314"/>
      <c r="EJB8" s="314"/>
      <c r="EJC8" s="314"/>
      <c r="EJD8" s="314"/>
      <c r="EJE8" s="314"/>
      <c r="EJF8" s="314"/>
      <c r="EJG8" s="314"/>
      <c r="EJH8" s="314"/>
      <c r="EJI8" s="314"/>
      <c r="EJJ8" s="314"/>
      <c r="EJK8" s="314"/>
      <c r="EJL8" s="314"/>
      <c r="EJM8" s="314"/>
      <c r="EJN8" s="314"/>
      <c r="EJO8" s="314"/>
      <c r="EJP8" s="314"/>
      <c r="EJQ8" s="314"/>
      <c r="EJR8" s="314"/>
      <c r="EJS8" s="314"/>
      <c r="EJT8" s="314"/>
      <c r="EJU8" s="314"/>
      <c r="EJV8" s="314"/>
      <c r="EJW8" s="314"/>
      <c r="EJX8" s="314"/>
      <c r="EJY8" s="314"/>
      <c r="EJZ8" s="314"/>
      <c r="EKA8" s="314"/>
      <c r="EKB8" s="314"/>
      <c r="EKC8" s="314"/>
      <c r="EKD8" s="314"/>
      <c r="EKE8" s="314"/>
      <c r="EKF8" s="314"/>
      <c r="EKG8" s="314"/>
      <c r="EKH8" s="314"/>
      <c r="EKI8" s="314"/>
      <c r="EKJ8" s="314"/>
      <c r="EKK8" s="314"/>
      <c r="EKL8" s="314"/>
      <c r="EKM8" s="314"/>
      <c r="EKN8" s="314"/>
      <c r="EKO8" s="314"/>
      <c r="EKP8" s="314"/>
      <c r="EKQ8" s="314"/>
      <c r="EKR8" s="314"/>
      <c r="EKS8" s="314"/>
      <c r="EKT8" s="314"/>
      <c r="EKU8" s="314"/>
      <c r="EKV8" s="314"/>
      <c r="EKW8" s="314"/>
      <c r="EKX8" s="314"/>
      <c r="EKY8" s="314"/>
      <c r="EKZ8" s="314"/>
      <c r="ELA8" s="314"/>
      <c r="ELB8" s="314"/>
      <c r="ELC8" s="314"/>
      <c r="ELD8" s="314"/>
      <c r="ELE8" s="314"/>
      <c r="ELF8" s="314"/>
      <c r="ELG8" s="314"/>
      <c r="ELH8" s="314"/>
      <c r="ELI8" s="314"/>
      <c r="ELJ8" s="314"/>
      <c r="ELK8" s="314"/>
      <c r="ELL8" s="314"/>
      <c r="ELM8" s="314"/>
      <c r="ELN8" s="314"/>
      <c r="ELO8" s="314"/>
      <c r="ELP8" s="314"/>
      <c r="ELQ8" s="314"/>
      <c r="ELR8" s="314"/>
      <c r="ELS8" s="314"/>
      <c r="ELT8" s="314"/>
      <c r="ELU8" s="314"/>
      <c r="ELV8" s="314"/>
      <c r="ELW8" s="314"/>
      <c r="ELX8" s="314"/>
      <c r="ELY8" s="314"/>
      <c r="ELZ8" s="314"/>
      <c r="EMA8" s="314"/>
      <c r="EMB8" s="314"/>
      <c r="EMC8" s="314"/>
      <c r="EMD8" s="314"/>
      <c r="EME8" s="314"/>
      <c r="EMF8" s="314"/>
      <c r="EMG8" s="314"/>
      <c r="EMH8" s="314"/>
      <c r="EMI8" s="314"/>
      <c r="EMJ8" s="314"/>
      <c r="EMK8" s="314"/>
      <c r="EML8" s="314"/>
      <c r="EMM8" s="314"/>
      <c r="EMN8" s="314"/>
      <c r="EMO8" s="314"/>
      <c r="EMP8" s="314"/>
      <c r="EMQ8" s="314"/>
      <c r="EMR8" s="314"/>
      <c r="EMS8" s="314"/>
      <c r="EMT8" s="314"/>
      <c r="EMU8" s="314"/>
      <c r="EMV8" s="314"/>
      <c r="EMW8" s="314"/>
      <c r="EMX8" s="314"/>
      <c r="EMY8" s="314"/>
      <c r="EMZ8" s="314"/>
      <c r="ENA8" s="314"/>
      <c r="ENB8" s="314"/>
      <c r="ENC8" s="314"/>
      <c r="END8" s="314"/>
      <c r="ENE8" s="314"/>
      <c r="ENF8" s="314"/>
      <c r="ENG8" s="314"/>
      <c r="ENH8" s="314"/>
      <c r="ENI8" s="314"/>
      <c r="ENJ8" s="314"/>
      <c r="ENK8" s="314"/>
      <c r="ENL8" s="314"/>
      <c r="ENM8" s="314"/>
      <c r="ENN8" s="314"/>
      <c r="ENO8" s="314"/>
      <c r="ENP8" s="314"/>
      <c r="ENQ8" s="314"/>
      <c r="ENR8" s="314"/>
      <c r="ENS8" s="314"/>
      <c r="ENT8" s="314"/>
      <c r="ENU8" s="314"/>
      <c r="ENV8" s="314"/>
      <c r="ENW8" s="314"/>
      <c r="ENX8" s="314"/>
      <c r="ENY8" s="314"/>
      <c r="ENZ8" s="314"/>
      <c r="EOA8" s="314"/>
      <c r="EOB8" s="314"/>
      <c r="EOC8" s="314"/>
      <c r="EOD8" s="314"/>
      <c r="EOE8" s="314"/>
      <c r="EOF8" s="314"/>
      <c r="EOG8" s="314"/>
      <c r="EOH8" s="314"/>
      <c r="EOI8" s="314"/>
      <c r="EOJ8" s="314"/>
      <c r="EOK8" s="314"/>
      <c r="EOL8" s="314"/>
      <c r="EOM8" s="314"/>
      <c r="EON8" s="314"/>
      <c r="EOO8" s="314"/>
      <c r="EOP8" s="314"/>
      <c r="EOQ8" s="314"/>
      <c r="EOR8" s="314"/>
      <c r="EOS8" s="314"/>
      <c r="EOT8" s="314"/>
      <c r="EOU8" s="314"/>
      <c r="EOV8" s="314"/>
      <c r="EOW8" s="314"/>
      <c r="EOX8" s="314"/>
      <c r="EOY8" s="314"/>
      <c r="EOZ8" s="314"/>
      <c r="EPA8" s="314"/>
      <c r="EPB8" s="314"/>
      <c r="EPC8" s="314"/>
      <c r="EPD8" s="314"/>
      <c r="EPE8" s="314"/>
      <c r="EPF8" s="314"/>
      <c r="EPG8" s="314"/>
      <c r="EPH8" s="314"/>
      <c r="EPI8" s="314"/>
      <c r="EPJ8" s="314"/>
      <c r="EPK8" s="314"/>
      <c r="EPL8" s="314"/>
      <c r="EPM8" s="314"/>
      <c r="EPN8" s="314"/>
      <c r="EPO8" s="314"/>
      <c r="EPP8" s="314"/>
      <c r="EPQ8" s="314"/>
      <c r="EPR8" s="314"/>
      <c r="EPS8" s="314"/>
      <c r="EPT8" s="314"/>
      <c r="EPU8" s="314"/>
      <c r="EPV8" s="314"/>
      <c r="EPW8" s="314"/>
      <c r="EPX8" s="314"/>
      <c r="EPY8" s="314"/>
      <c r="EPZ8" s="314"/>
      <c r="EQA8" s="314"/>
      <c r="EQB8" s="314"/>
      <c r="EQC8" s="314"/>
      <c r="EQD8" s="314"/>
      <c r="EQE8" s="314"/>
      <c r="EQF8" s="314"/>
      <c r="EQG8" s="314"/>
      <c r="EQH8" s="314"/>
      <c r="EQI8" s="314"/>
      <c r="EQJ8" s="314"/>
      <c r="EQK8" s="314"/>
      <c r="EQL8" s="314"/>
      <c r="EQM8" s="314"/>
      <c r="EQN8" s="314"/>
      <c r="EQO8" s="314"/>
      <c r="EQP8" s="314"/>
      <c r="EQQ8" s="314"/>
      <c r="EQR8" s="314"/>
      <c r="EQS8" s="314"/>
      <c r="EQT8" s="314"/>
      <c r="EQU8" s="314"/>
      <c r="EQV8" s="314"/>
      <c r="EQW8" s="314"/>
      <c r="EQX8" s="314"/>
      <c r="EQY8" s="314"/>
      <c r="EQZ8" s="314"/>
      <c r="ERA8" s="314"/>
      <c r="ERB8" s="314"/>
      <c r="ERC8" s="314"/>
      <c r="ERD8" s="314"/>
      <c r="ERE8" s="314"/>
      <c r="ERF8" s="314"/>
      <c r="ERG8" s="314"/>
      <c r="ERH8" s="314"/>
      <c r="ERI8" s="314"/>
      <c r="ERJ8" s="314"/>
      <c r="ERK8" s="314"/>
      <c r="ERL8" s="314"/>
      <c r="ERM8" s="314"/>
      <c r="ERN8" s="314"/>
      <c r="ERO8" s="314"/>
      <c r="ERP8" s="314"/>
      <c r="ERQ8" s="314"/>
      <c r="ERR8" s="314"/>
      <c r="ERS8" s="314"/>
      <c r="ERT8" s="314"/>
      <c r="ERU8" s="314"/>
      <c r="ERV8" s="314"/>
      <c r="ERW8" s="314"/>
      <c r="ERX8" s="314"/>
      <c r="ERY8" s="314"/>
      <c r="ERZ8" s="314"/>
      <c r="ESA8" s="314"/>
      <c r="ESB8" s="314"/>
      <c r="ESC8" s="314"/>
      <c r="ESD8" s="314"/>
      <c r="ESE8" s="314"/>
      <c r="ESF8" s="314"/>
      <c r="ESG8" s="314"/>
      <c r="ESH8" s="314"/>
      <c r="ESI8" s="314"/>
      <c r="ESJ8" s="314"/>
      <c r="ESK8" s="314"/>
      <c r="ESL8" s="314"/>
      <c r="ESM8" s="314"/>
      <c r="ESN8" s="314"/>
      <c r="ESO8" s="314"/>
      <c r="ESP8" s="314"/>
      <c r="ESQ8" s="314"/>
      <c r="ESR8" s="314"/>
      <c r="ESS8" s="314"/>
      <c r="EST8" s="314"/>
      <c r="ESU8" s="314"/>
      <c r="ESV8" s="314"/>
      <c r="ESW8" s="314"/>
      <c r="ESX8" s="314"/>
      <c r="ESY8" s="314"/>
      <c r="ESZ8" s="314"/>
      <c r="ETA8" s="314"/>
      <c r="ETB8" s="314"/>
      <c r="ETC8" s="314"/>
      <c r="ETD8" s="314"/>
      <c r="ETE8" s="314"/>
      <c r="ETF8" s="314"/>
      <c r="ETG8" s="314"/>
      <c r="ETH8" s="314"/>
      <c r="ETI8" s="314"/>
      <c r="ETJ8" s="314"/>
      <c r="ETK8" s="314"/>
      <c r="ETL8" s="314"/>
      <c r="ETM8" s="314"/>
      <c r="ETN8" s="314"/>
      <c r="ETO8" s="314"/>
      <c r="ETP8" s="314"/>
      <c r="ETQ8" s="314"/>
      <c r="ETR8" s="314"/>
      <c r="ETS8" s="314"/>
      <c r="ETT8" s="314"/>
      <c r="ETU8" s="314"/>
      <c r="ETV8" s="314"/>
      <c r="ETW8" s="314"/>
      <c r="ETX8" s="314"/>
      <c r="ETY8" s="314"/>
      <c r="ETZ8" s="314"/>
      <c r="EUA8" s="314"/>
      <c r="EUB8" s="314"/>
      <c r="EUC8" s="314"/>
      <c r="EUD8" s="314"/>
      <c r="EUE8" s="314"/>
      <c r="EUF8" s="314"/>
      <c r="EUG8" s="314"/>
      <c r="EUH8" s="314"/>
      <c r="EUI8" s="314"/>
      <c r="EUJ8" s="314"/>
      <c r="EUK8" s="314"/>
      <c r="EUL8" s="314"/>
      <c r="EUM8" s="314"/>
      <c r="EUN8" s="314"/>
      <c r="EUO8" s="314"/>
      <c r="EUP8" s="314"/>
      <c r="EUQ8" s="314"/>
      <c r="EUR8" s="314"/>
      <c r="EUS8" s="314"/>
      <c r="EUT8" s="314"/>
      <c r="EUU8" s="314"/>
      <c r="EUV8" s="314"/>
      <c r="EUW8" s="314"/>
      <c r="EUX8" s="314"/>
      <c r="EUY8" s="314"/>
      <c r="EUZ8" s="314"/>
      <c r="EVA8" s="314"/>
      <c r="EVB8" s="314"/>
      <c r="EVC8" s="314"/>
      <c r="EVD8" s="314"/>
      <c r="EVE8" s="314"/>
      <c r="EVF8" s="314"/>
      <c r="EVG8" s="314"/>
      <c r="EVH8" s="314"/>
      <c r="EVI8" s="314"/>
      <c r="EVJ8" s="314"/>
      <c r="EVK8" s="314"/>
      <c r="EVL8" s="314"/>
      <c r="EVM8" s="314"/>
      <c r="EVN8" s="314"/>
      <c r="EVO8" s="314"/>
      <c r="EVP8" s="314"/>
      <c r="EVQ8" s="314"/>
      <c r="EVR8" s="314"/>
      <c r="EVS8" s="314"/>
      <c r="EVT8" s="314"/>
      <c r="EVU8" s="314"/>
      <c r="EVV8" s="314"/>
      <c r="EVW8" s="314"/>
      <c r="EVX8" s="314"/>
      <c r="EVY8" s="314"/>
      <c r="EVZ8" s="314"/>
      <c r="EWA8" s="314"/>
      <c r="EWB8" s="314"/>
      <c r="EWC8" s="314"/>
      <c r="EWD8" s="314"/>
      <c r="EWE8" s="314"/>
      <c r="EWF8" s="314"/>
      <c r="EWG8" s="314"/>
      <c r="EWH8" s="314"/>
      <c r="EWI8" s="314"/>
      <c r="EWJ8" s="314"/>
      <c r="EWK8" s="314"/>
      <c r="EWL8" s="314"/>
      <c r="EWM8" s="314"/>
      <c r="EWN8" s="314"/>
      <c r="EWO8" s="314"/>
      <c r="EWP8" s="314"/>
      <c r="EWQ8" s="314"/>
      <c r="EWR8" s="314"/>
      <c r="EWS8" s="314"/>
      <c r="EWT8" s="314"/>
      <c r="EWU8" s="314"/>
      <c r="EWV8" s="314"/>
      <c r="EWW8" s="314"/>
      <c r="EWX8" s="314"/>
      <c r="EWY8" s="314"/>
      <c r="EWZ8" s="314"/>
      <c r="EXA8" s="314"/>
      <c r="EXB8" s="314"/>
      <c r="EXC8" s="314"/>
      <c r="EXD8" s="314"/>
      <c r="EXE8" s="314"/>
      <c r="EXF8" s="314"/>
      <c r="EXG8" s="314"/>
      <c r="EXH8" s="314"/>
      <c r="EXI8" s="314"/>
      <c r="EXJ8" s="314"/>
      <c r="EXK8" s="314"/>
      <c r="EXL8" s="314"/>
      <c r="EXM8" s="314"/>
      <c r="EXN8" s="314"/>
      <c r="EXO8" s="314"/>
      <c r="EXP8" s="314"/>
      <c r="EXQ8" s="314"/>
      <c r="EXR8" s="314"/>
      <c r="EXS8" s="314"/>
      <c r="EXT8" s="314"/>
      <c r="EXU8" s="314"/>
      <c r="EXV8" s="314"/>
      <c r="EXW8" s="314"/>
      <c r="EXX8" s="314"/>
      <c r="EXY8" s="314"/>
      <c r="EXZ8" s="314"/>
      <c r="EYA8" s="314"/>
      <c r="EYB8" s="314"/>
      <c r="EYC8" s="314"/>
      <c r="EYD8" s="314"/>
      <c r="EYE8" s="314"/>
      <c r="EYF8" s="314"/>
      <c r="EYG8" s="314"/>
      <c r="EYH8" s="314"/>
      <c r="EYI8" s="314"/>
      <c r="EYJ8" s="314"/>
      <c r="EYK8" s="314"/>
      <c r="EYL8" s="314"/>
      <c r="EYM8" s="314"/>
      <c r="EYN8" s="314"/>
      <c r="EYO8" s="314"/>
      <c r="EYP8" s="314"/>
      <c r="EYQ8" s="314"/>
      <c r="EYR8" s="314"/>
      <c r="EYS8" s="314"/>
      <c r="EYT8" s="314"/>
      <c r="EYU8" s="314"/>
      <c r="EYV8" s="314"/>
      <c r="EYW8" s="314"/>
      <c r="EYX8" s="314"/>
      <c r="EYY8" s="314"/>
      <c r="EYZ8" s="314"/>
      <c r="EZA8" s="314"/>
      <c r="EZB8" s="314"/>
      <c r="EZC8" s="314"/>
      <c r="EZD8" s="314"/>
      <c r="EZE8" s="314"/>
      <c r="EZF8" s="314"/>
      <c r="EZG8" s="314"/>
      <c r="EZH8" s="314"/>
      <c r="EZI8" s="314"/>
      <c r="EZJ8" s="314"/>
      <c r="EZK8" s="314"/>
      <c r="EZL8" s="314"/>
      <c r="EZM8" s="314"/>
      <c r="EZN8" s="314"/>
      <c r="EZO8" s="314"/>
      <c r="EZP8" s="314"/>
      <c r="EZQ8" s="314"/>
      <c r="EZR8" s="314"/>
      <c r="EZS8" s="314"/>
      <c r="EZT8" s="314"/>
      <c r="EZU8" s="314"/>
      <c r="EZV8" s="314"/>
      <c r="EZW8" s="314"/>
      <c r="EZX8" s="314"/>
      <c r="EZY8" s="314"/>
      <c r="EZZ8" s="314"/>
      <c r="FAA8" s="314"/>
      <c r="FAB8" s="314"/>
      <c r="FAC8" s="314"/>
      <c r="FAD8" s="314"/>
      <c r="FAE8" s="314"/>
      <c r="FAF8" s="314"/>
      <c r="FAG8" s="314"/>
      <c r="FAH8" s="314"/>
      <c r="FAI8" s="314"/>
      <c r="FAJ8" s="314"/>
      <c r="FAK8" s="314"/>
      <c r="FAL8" s="314"/>
      <c r="FAM8" s="314"/>
      <c r="FAN8" s="314"/>
      <c r="FAO8" s="314"/>
      <c r="FAP8" s="314"/>
      <c r="FAQ8" s="314"/>
      <c r="FAR8" s="314"/>
      <c r="FAS8" s="314"/>
      <c r="FAT8" s="314"/>
      <c r="FAU8" s="314"/>
      <c r="FAV8" s="314"/>
      <c r="FAW8" s="314"/>
      <c r="FAX8" s="314"/>
      <c r="FAY8" s="314"/>
      <c r="FAZ8" s="314"/>
      <c r="FBA8" s="314"/>
      <c r="FBB8" s="314"/>
      <c r="FBC8" s="314"/>
      <c r="FBD8" s="314"/>
      <c r="FBE8" s="314"/>
      <c r="FBF8" s="314"/>
      <c r="FBG8" s="314"/>
      <c r="FBH8" s="314"/>
      <c r="FBI8" s="314"/>
      <c r="FBJ8" s="314"/>
      <c r="FBK8" s="314"/>
      <c r="FBL8" s="314"/>
      <c r="FBM8" s="314"/>
      <c r="FBN8" s="314"/>
      <c r="FBO8" s="314"/>
      <c r="FBP8" s="314"/>
      <c r="FBQ8" s="314"/>
      <c r="FBR8" s="314"/>
      <c r="FBS8" s="314"/>
      <c r="FBT8" s="314"/>
      <c r="FBU8" s="314"/>
      <c r="FBV8" s="314"/>
      <c r="FBW8" s="314"/>
      <c r="FBX8" s="314"/>
      <c r="FBY8" s="314"/>
      <c r="FBZ8" s="314"/>
      <c r="FCA8" s="314"/>
      <c r="FCB8" s="314"/>
      <c r="FCC8" s="314"/>
      <c r="FCD8" s="314"/>
      <c r="FCE8" s="314"/>
      <c r="FCF8" s="314"/>
      <c r="FCG8" s="314"/>
      <c r="FCH8" s="314"/>
      <c r="FCI8" s="314"/>
      <c r="FCJ8" s="314"/>
      <c r="FCK8" s="314"/>
      <c r="FCL8" s="314"/>
      <c r="FCM8" s="314"/>
      <c r="FCN8" s="314"/>
      <c r="FCO8" s="314"/>
      <c r="FCP8" s="314"/>
      <c r="FCQ8" s="314"/>
      <c r="FCR8" s="314"/>
      <c r="FCS8" s="314"/>
      <c r="FCT8" s="314"/>
      <c r="FCU8" s="314"/>
      <c r="FCV8" s="314"/>
      <c r="FCW8" s="314"/>
      <c r="FCX8" s="314"/>
      <c r="FCY8" s="314"/>
      <c r="FCZ8" s="314"/>
      <c r="FDA8" s="314"/>
      <c r="FDB8" s="314"/>
      <c r="FDC8" s="314"/>
      <c r="FDD8" s="314"/>
      <c r="FDE8" s="314"/>
      <c r="FDF8" s="314"/>
      <c r="FDG8" s="314"/>
      <c r="FDH8" s="314"/>
      <c r="FDI8" s="314"/>
      <c r="FDJ8" s="314"/>
      <c r="FDK8" s="314"/>
      <c r="FDL8" s="314"/>
      <c r="FDM8" s="314"/>
      <c r="FDN8" s="314"/>
      <c r="FDO8" s="314"/>
      <c r="FDP8" s="314"/>
      <c r="FDQ8" s="314"/>
      <c r="FDR8" s="314"/>
      <c r="FDS8" s="314"/>
      <c r="FDT8" s="314"/>
      <c r="FDU8" s="314"/>
      <c r="FDV8" s="314"/>
      <c r="FDW8" s="314"/>
      <c r="FDX8" s="314"/>
      <c r="FDY8" s="314"/>
      <c r="FDZ8" s="314"/>
      <c r="FEA8" s="314"/>
      <c r="FEB8" s="314"/>
      <c r="FEC8" s="314"/>
      <c r="FED8" s="314"/>
      <c r="FEE8" s="314"/>
      <c r="FEF8" s="314"/>
      <c r="FEG8" s="314"/>
      <c r="FEH8" s="314"/>
      <c r="FEI8" s="314"/>
      <c r="FEJ8" s="314"/>
      <c r="FEK8" s="314"/>
      <c r="FEL8" s="314"/>
      <c r="FEM8" s="314"/>
      <c r="FEN8" s="314"/>
      <c r="FEO8" s="314"/>
      <c r="FEP8" s="314"/>
      <c r="FEQ8" s="314"/>
      <c r="FER8" s="314"/>
      <c r="FES8" s="314"/>
      <c r="FET8" s="314"/>
      <c r="FEU8" s="314"/>
      <c r="FEV8" s="314"/>
      <c r="FEW8" s="314"/>
      <c r="FEX8" s="314"/>
      <c r="FEY8" s="314"/>
      <c r="FEZ8" s="314"/>
      <c r="FFA8" s="314"/>
      <c r="FFB8" s="314"/>
      <c r="FFC8" s="314"/>
      <c r="FFD8" s="314"/>
      <c r="FFE8" s="314"/>
      <c r="FFF8" s="314"/>
      <c r="FFG8" s="314"/>
      <c r="FFH8" s="314"/>
      <c r="FFI8" s="314"/>
      <c r="FFJ8" s="314"/>
      <c r="FFK8" s="314"/>
      <c r="FFL8" s="314"/>
      <c r="FFM8" s="314"/>
      <c r="FFN8" s="314"/>
      <c r="FFO8" s="314"/>
      <c r="FFP8" s="314"/>
      <c r="FFQ8" s="314"/>
      <c r="FFR8" s="314"/>
      <c r="FFS8" s="314"/>
      <c r="FFT8" s="314"/>
      <c r="FFU8" s="314"/>
      <c r="FFV8" s="314"/>
      <c r="FFW8" s="314"/>
      <c r="FFX8" s="314"/>
      <c r="FFY8" s="314"/>
      <c r="FFZ8" s="314"/>
      <c r="FGA8" s="314"/>
      <c r="FGB8" s="314"/>
      <c r="FGC8" s="314"/>
      <c r="FGD8" s="314"/>
      <c r="FGE8" s="314"/>
      <c r="FGF8" s="314"/>
      <c r="FGG8" s="314"/>
      <c r="FGH8" s="314"/>
      <c r="FGI8" s="314"/>
      <c r="FGJ8" s="314"/>
      <c r="FGK8" s="314"/>
      <c r="FGL8" s="314"/>
      <c r="FGM8" s="314"/>
      <c r="FGN8" s="314"/>
      <c r="FGO8" s="314"/>
      <c r="FGP8" s="314"/>
      <c r="FGQ8" s="314"/>
      <c r="FGR8" s="314"/>
      <c r="FGS8" s="314"/>
      <c r="FGT8" s="314"/>
      <c r="FGU8" s="314"/>
      <c r="FGV8" s="314"/>
      <c r="FGW8" s="314"/>
      <c r="FGX8" s="314"/>
      <c r="FGY8" s="314"/>
      <c r="FGZ8" s="314"/>
      <c r="FHA8" s="314"/>
      <c r="FHB8" s="314"/>
      <c r="FHC8" s="314"/>
      <c r="FHD8" s="314"/>
      <c r="FHE8" s="314"/>
      <c r="FHF8" s="314"/>
      <c r="FHG8" s="314"/>
      <c r="FHH8" s="314"/>
      <c r="FHI8" s="314"/>
      <c r="FHJ8" s="314"/>
      <c r="FHK8" s="314"/>
      <c r="FHL8" s="314"/>
      <c r="FHM8" s="314"/>
      <c r="FHN8" s="314"/>
      <c r="FHO8" s="314"/>
      <c r="FHP8" s="314"/>
      <c r="FHQ8" s="314"/>
      <c r="FHR8" s="314"/>
      <c r="FHS8" s="314"/>
      <c r="FHT8" s="314"/>
      <c r="FHU8" s="314"/>
      <c r="FHV8" s="314"/>
      <c r="FHW8" s="314"/>
      <c r="FHX8" s="314"/>
      <c r="FHY8" s="314"/>
      <c r="FHZ8" s="314"/>
      <c r="FIA8" s="314"/>
      <c r="FIB8" s="314"/>
      <c r="FIC8" s="314"/>
      <c r="FID8" s="314"/>
      <c r="FIE8" s="314"/>
      <c r="FIF8" s="314"/>
      <c r="FIG8" s="314"/>
      <c r="FIH8" s="314"/>
      <c r="FII8" s="314"/>
      <c r="FIJ8" s="314"/>
      <c r="FIK8" s="314"/>
      <c r="FIL8" s="314"/>
      <c r="FIM8" s="314"/>
      <c r="FIN8" s="314"/>
      <c r="FIO8" s="314"/>
      <c r="FIP8" s="314"/>
      <c r="FIQ8" s="314"/>
      <c r="FIR8" s="314"/>
      <c r="FIS8" s="314"/>
      <c r="FIT8" s="314"/>
      <c r="FIU8" s="314"/>
      <c r="FIV8" s="314"/>
      <c r="FIW8" s="314"/>
      <c r="FIX8" s="314"/>
      <c r="FIY8" s="314"/>
      <c r="FIZ8" s="314"/>
      <c r="FJA8" s="314"/>
      <c r="FJB8" s="314"/>
      <c r="FJC8" s="314"/>
      <c r="FJD8" s="314"/>
      <c r="FJE8" s="314"/>
      <c r="FJF8" s="314"/>
      <c r="FJG8" s="314"/>
      <c r="FJH8" s="314"/>
      <c r="FJI8" s="314"/>
      <c r="FJJ8" s="314"/>
      <c r="FJK8" s="314"/>
      <c r="FJL8" s="314"/>
      <c r="FJM8" s="314"/>
      <c r="FJN8" s="314"/>
      <c r="FJO8" s="314"/>
      <c r="FJP8" s="314"/>
      <c r="FJQ8" s="314"/>
      <c r="FJR8" s="314"/>
      <c r="FJS8" s="314"/>
      <c r="FJT8" s="314"/>
      <c r="FJU8" s="314"/>
      <c r="FJV8" s="314"/>
      <c r="FJW8" s="314"/>
      <c r="FJX8" s="314"/>
      <c r="FJY8" s="314"/>
      <c r="FJZ8" s="314"/>
      <c r="FKA8" s="314"/>
      <c r="FKB8" s="314"/>
      <c r="FKC8" s="314"/>
      <c r="FKD8" s="314"/>
      <c r="FKE8" s="314"/>
      <c r="FKF8" s="314"/>
      <c r="FKG8" s="314"/>
      <c r="FKH8" s="314"/>
      <c r="FKI8" s="314"/>
      <c r="FKJ8" s="314"/>
      <c r="FKK8" s="314"/>
      <c r="FKL8" s="314"/>
      <c r="FKM8" s="314"/>
      <c r="FKN8" s="314"/>
      <c r="FKO8" s="314"/>
      <c r="FKP8" s="314"/>
      <c r="FKQ8" s="314"/>
      <c r="FKR8" s="314"/>
      <c r="FKS8" s="314"/>
      <c r="FKT8" s="314"/>
      <c r="FKU8" s="314"/>
      <c r="FKV8" s="314"/>
      <c r="FKW8" s="314"/>
      <c r="FKX8" s="314"/>
      <c r="FKY8" s="314"/>
      <c r="FKZ8" s="314"/>
      <c r="FLA8" s="314"/>
      <c r="FLB8" s="314"/>
      <c r="FLC8" s="314"/>
      <c r="FLD8" s="314"/>
      <c r="FLE8" s="314"/>
      <c r="FLF8" s="314"/>
      <c r="FLG8" s="314"/>
      <c r="FLH8" s="314"/>
      <c r="FLI8" s="314"/>
      <c r="FLJ8" s="314"/>
      <c r="FLK8" s="314"/>
      <c r="FLL8" s="314"/>
      <c r="FLM8" s="314"/>
      <c r="FLN8" s="314"/>
      <c r="FLO8" s="314"/>
      <c r="FLP8" s="314"/>
      <c r="FLQ8" s="314"/>
      <c r="FLR8" s="314"/>
      <c r="FLS8" s="314"/>
      <c r="FLT8" s="314"/>
      <c r="FLU8" s="314"/>
      <c r="FLV8" s="314"/>
      <c r="FLW8" s="314"/>
      <c r="FLX8" s="314"/>
      <c r="FLY8" s="314"/>
      <c r="FLZ8" s="314"/>
      <c r="FMA8" s="314"/>
      <c r="FMB8" s="314"/>
      <c r="FMC8" s="314"/>
      <c r="FMD8" s="314"/>
      <c r="FME8" s="314"/>
      <c r="FMF8" s="314"/>
      <c r="FMG8" s="314"/>
      <c r="FMH8" s="314"/>
      <c r="FMI8" s="314"/>
      <c r="FMJ8" s="314"/>
      <c r="FMK8" s="314"/>
      <c r="FML8" s="314"/>
      <c r="FMM8" s="314"/>
      <c r="FMN8" s="314"/>
      <c r="FMO8" s="314"/>
      <c r="FMP8" s="314"/>
      <c r="FMQ8" s="314"/>
      <c r="FMR8" s="314"/>
      <c r="FMS8" s="314"/>
      <c r="FMT8" s="314"/>
      <c r="FMU8" s="314"/>
      <c r="FMV8" s="314"/>
      <c r="FMW8" s="314"/>
      <c r="FMX8" s="314"/>
      <c r="FMY8" s="314"/>
      <c r="FMZ8" s="314"/>
      <c r="FNA8" s="314"/>
      <c r="FNB8" s="314"/>
      <c r="FNC8" s="314"/>
      <c r="FND8" s="314"/>
      <c r="FNE8" s="314"/>
      <c r="FNF8" s="314"/>
      <c r="FNG8" s="314"/>
      <c r="FNH8" s="314"/>
      <c r="FNI8" s="314"/>
      <c r="FNJ8" s="314"/>
      <c r="FNK8" s="314"/>
      <c r="FNL8" s="314"/>
      <c r="FNM8" s="314"/>
      <c r="FNN8" s="314"/>
      <c r="FNO8" s="314"/>
      <c r="FNP8" s="314"/>
      <c r="FNQ8" s="314"/>
      <c r="FNR8" s="314"/>
      <c r="FNS8" s="314"/>
      <c r="FNT8" s="314"/>
      <c r="FNU8" s="314"/>
      <c r="FNV8" s="314"/>
      <c r="FNW8" s="314"/>
      <c r="FNX8" s="314"/>
      <c r="FNY8" s="314"/>
      <c r="FNZ8" s="314"/>
      <c r="FOA8" s="314"/>
      <c r="FOB8" s="314"/>
      <c r="FOC8" s="314"/>
      <c r="FOD8" s="314"/>
      <c r="FOE8" s="314"/>
      <c r="FOF8" s="314"/>
      <c r="FOG8" s="314"/>
      <c r="FOH8" s="314"/>
      <c r="FOI8" s="314"/>
      <c r="FOJ8" s="314"/>
      <c r="FOK8" s="314"/>
      <c r="FOL8" s="314"/>
      <c r="FOM8" s="314"/>
      <c r="FON8" s="314"/>
      <c r="FOO8" s="314"/>
      <c r="FOP8" s="314"/>
      <c r="FOQ8" s="314"/>
      <c r="FOR8" s="314"/>
      <c r="FOS8" s="314"/>
      <c r="FOT8" s="314"/>
      <c r="FOU8" s="314"/>
      <c r="FOV8" s="314"/>
      <c r="FOW8" s="314"/>
      <c r="FOX8" s="314"/>
      <c r="FOY8" s="314"/>
      <c r="FOZ8" s="314"/>
      <c r="FPA8" s="314"/>
      <c r="FPB8" s="314"/>
      <c r="FPC8" s="314"/>
      <c r="FPD8" s="314"/>
      <c r="FPE8" s="314"/>
      <c r="FPF8" s="314"/>
      <c r="FPG8" s="314"/>
      <c r="FPH8" s="314"/>
      <c r="FPI8" s="314"/>
      <c r="FPJ8" s="314"/>
      <c r="FPK8" s="314"/>
      <c r="FPL8" s="314"/>
      <c r="FPM8" s="314"/>
      <c r="FPN8" s="314"/>
      <c r="FPO8" s="314"/>
      <c r="FPP8" s="314"/>
      <c r="FPQ8" s="314"/>
      <c r="FPR8" s="314"/>
      <c r="FPS8" s="314"/>
      <c r="FPT8" s="314"/>
      <c r="FPU8" s="314"/>
      <c r="FPV8" s="314"/>
      <c r="FPW8" s="314"/>
      <c r="FPX8" s="314"/>
      <c r="FPY8" s="314"/>
      <c r="FPZ8" s="314"/>
      <c r="FQA8" s="314"/>
      <c r="FQB8" s="314"/>
      <c r="FQC8" s="314"/>
      <c r="FQD8" s="314"/>
      <c r="FQE8" s="314"/>
      <c r="FQF8" s="314"/>
      <c r="FQG8" s="314"/>
      <c r="FQH8" s="314"/>
      <c r="FQI8" s="314"/>
      <c r="FQJ8" s="314"/>
      <c r="FQK8" s="314"/>
      <c r="FQL8" s="314"/>
      <c r="FQM8" s="314"/>
      <c r="FQN8" s="314"/>
      <c r="FQO8" s="314"/>
      <c r="FQP8" s="314"/>
      <c r="FQQ8" s="314"/>
      <c r="FQR8" s="314"/>
      <c r="FQS8" s="314"/>
      <c r="FQT8" s="314"/>
      <c r="FQU8" s="314"/>
      <c r="FQV8" s="314"/>
      <c r="FQW8" s="314"/>
      <c r="FQX8" s="314"/>
      <c r="FQY8" s="314"/>
      <c r="FQZ8" s="314"/>
      <c r="FRA8" s="314"/>
      <c r="FRB8" s="314"/>
      <c r="FRC8" s="314"/>
      <c r="FRD8" s="314"/>
      <c r="FRE8" s="314"/>
      <c r="FRF8" s="314"/>
      <c r="FRG8" s="314"/>
      <c r="FRH8" s="314"/>
      <c r="FRI8" s="314"/>
      <c r="FRJ8" s="314"/>
      <c r="FRK8" s="314"/>
      <c r="FRL8" s="314"/>
      <c r="FRM8" s="314"/>
      <c r="FRN8" s="314"/>
      <c r="FRO8" s="314"/>
      <c r="FRP8" s="314"/>
      <c r="FRQ8" s="314"/>
      <c r="FRR8" s="314"/>
      <c r="FRS8" s="314"/>
      <c r="FRT8" s="314"/>
      <c r="FRU8" s="314"/>
      <c r="FRV8" s="314"/>
      <c r="FRW8" s="314"/>
      <c r="FRX8" s="314"/>
      <c r="FRY8" s="314"/>
      <c r="FRZ8" s="314"/>
      <c r="FSA8" s="314"/>
      <c r="FSB8" s="314"/>
      <c r="FSC8" s="314"/>
      <c r="FSD8" s="314"/>
      <c r="FSE8" s="314"/>
      <c r="FSF8" s="314"/>
      <c r="FSG8" s="314"/>
      <c r="FSH8" s="314"/>
      <c r="FSI8" s="314"/>
      <c r="FSJ8" s="314"/>
      <c r="FSK8" s="314"/>
      <c r="FSL8" s="314"/>
      <c r="FSM8" s="314"/>
      <c r="FSN8" s="314"/>
      <c r="FSO8" s="314"/>
      <c r="FSP8" s="314"/>
      <c r="FSQ8" s="314"/>
      <c r="FSR8" s="314"/>
      <c r="FSS8" s="314"/>
      <c r="FST8" s="314"/>
      <c r="FSU8" s="314"/>
      <c r="FSV8" s="314"/>
      <c r="FSW8" s="314"/>
      <c r="FSX8" s="314"/>
      <c r="FSY8" s="314"/>
      <c r="FSZ8" s="314"/>
      <c r="FTA8" s="314"/>
      <c r="FTB8" s="314"/>
      <c r="FTC8" s="314"/>
      <c r="FTD8" s="314"/>
      <c r="FTE8" s="314"/>
      <c r="FTF8" s="314"/>
      <c r="FTG8" s="314"/>
      <c r="FTH8" s="314"/>
      <c r="FTI8" s="314"/>
      <c r="FTJ8" s="314"/>
      <c r="FTK8" s="314"/>
      <c r="FTL8" s="314"/>
      <c r="FTM8" s="314"/>
      <c r="FTN8" s="314"/>
      <c r="FTO8" s="314"/>
      <c r="FTP8" s="314"/>
      <c r="FTQ8" s="314"/>
      <c r="FTR8" s="314"/>
      <c r="FTS8" s="314"/>
      <c r="FTT8" s="314"/>
      <c r="FTU8" s="314"/>
      <c r="FTV8" s="314"/>
      <c r="FTW8" s="314"/>
      <c r="FTX8" s="314"/>
      <c r="FTY8" s="314"/>
      <c r="FTZ8" s="314"/>
      <c r="FUA8" s="314"/>
      <c r="FUB8" s="314"/>
      <c r="FUC8" s="314"/>
      <c r="FUD8" s="314"/>
      <c r="FUE8" s="314"/>
      <c r="FUF8" s="314"/>
      <c r="FUG8" s="314"/>
      <c r="FUH8" s="314"/>
      <c r="FUI8" s="314"/>
      <c r="FUJ8" s="314"/>
      <c r="FUK8" s="314"/>
      <c r="FUL8" s="314"/>
      <c r="FUM8" s="314"/>
      <c r="FUN8" s="314"/>
      <c r="FUO8" s="314"/>
      <c r="FUP8" s="314"/>
      <c r="FUQ8" s="314"/>
      <c r="FUR8" s="314"/>
      <c r="FUS8" s="314"/>
      <c r="FUT8" s="314"/>
      <c r="FUU8" s="314"/>
      <c r="FUV8" s="314"/>
      <c r="FUW8" s="314"/>
      <c r="FUX8" s="314"/>
      <c r="FUY8" s="314"/>
      <c r="FUZ8" s="314"/>
      <c r="FVA8" s="314"/>
      <c r="FVB8" s="314"/>
      <c r="FVC8" s="314"/>
      <c r="FVD8" s="314"/>
      <c r="FVE8" s="314"/>
      <c r="FVF8" s="314"/>
      <c r="FVG8" s="314"/>
      <c r="FVH8" s="314"/>
      <c r="FVI8" s="314"/>
      <c r="FVJ8" s="314"/>
      <c r="FVK8" s="314"/>
      <c r="FVL8" s="314"/>
      <c r="FVM8" s="314"/>
      <c r="FVN8" s="314"/>
      <c r="FVO8" s="314"/>
      <c r="FVP8" s="314"/>
      <c r="FVQ8" s="314"/>
      <c r="FVR8" s="314"/>
      <c r="FVS8" s="314"/>
      <c r="FVT8" s="314"/>
      <c r="FVU8" s="314"/>
      <c r="FVV8" s="314"/>
      <c r="FVW8" s="314"/>
      <c r="FVX8" s="314"/>
      <c r="FVY8" s="314"/>
      <c r="FVZ8" s="314"/>
      <c r="FWA8" s="314"/>
      <c r="FWB8" s="314"/>
      <c r="FWC8" s="314"/>
      <c r="FWD8" s="314"/>
      <c r="FWE8" s="314"/>
      <c r="FWF8" s="314"/>
      <c r="FWG8" s="314"/>
      <c r="FWH8" s="314"/>
      <c r="FWI8" s="314"/>
      <c r="FWJ8" s="314"/>
      <c r="FWK8" s="314"/>
      <c r="FWL8" s="314"/>
      <c r="FWM8" s="314"/>
      <c r="FWN8" s="314"/>
      <c r="FWO8" s="314"/>
      <c r="FWP8" s="314"/>
      <c r="FWQ8" s="314"/>
      <c r="FWR8" s="314"/>
      <c r="FWS8" s="314"/>
      <c r="FWT8" s="314"/>
      <c r="FWU8" s="314"/>
      <c r="FWV8" s="314"/>
      <c r="FWW8" s="314"/>
      <c r="FWX8" s="314"/>
      <c r="FWY8" s="314"/>
      <c r="FWZ8" s="314"/>
      <c r="FXA8" s="314"/>
      <c r="FXB8" s="314"/>
      <c r="FXC8" s="314"/>
      <c r="FXD8" s="314"/>
      <c r="FXE8" s="314"/>
      <c r="FXF8" s="314"/>
      <c r="FXG8" s="314"/>
      <c r="FXH8" s="314"/>
      <c r="FXI8" s="314"/>
      <c r="FXJ8" s="314"/>
      <c r="FXK8" s="314"/>
      <c r="FXL8" s="314"/>
      <c r="FXM8" s="314"/>
      <c r="FXN8" s="314"/>
      <c r="FXO8" s="314"/>
      <c r="FXP8" s="314"/>
      <c r="FXQ8" s="314"/>
      <c r="FXR8" s="314"/>
      <c r="FXS8" s="314"/>
      <c r="FXT8" s="314"/>
      <c r="FXU8" s="314"/>
      <c r="FXV8" s="314"/>
      <c r="FXW8" s="314"/>
      <c r="FXX8" s="314"/>
      <c r="FXY8" s="314"/>
      <c r="FXZ8" s="314"/>
      <c r="FYA8" s="314"/>
      <c r="FYB8" s="314"/>
      <c r="FYC8" s="314"/>
      <c r="FYD8" s="314"/>
      <c r="FYE8" s="314"/>
      <c r="FYF8" s="314"/>
      <c r="FYG8" s="314"/>
      <c r="FYH8" s="314"/>
      <c r="FYI8" s="314"/>
      <c r="FYJ8" s="314"/>
      <c r="FYK8" s="314"/>
      <c r="FYL8" s="314"/>
      <c r="FYM8" s="314"/>
      <c r="FYN8" s="314"/>
      <c r="FYO8" s="314"/>
      <c r="FYP8" s="314"/>
      <c r="FYQ8" s="314"/>
      <c r="FYR8" s="314"/>
      <c r="FYS8" s="314"/>
      <c r="FYT8" s="314"/>
      <c r="FYU8" s="314"/>
      <c r="FYV8" s="314"/>
      <c r="FYW8" s="314"/>
      <c r="FYX8" s="314"/>
      <c r="FYY8" s="314"/>
      <c r="FYZ8" s="314"/>
      <c r="FZA8" s="314"/>
      <c r="FZB8" s="314"/>
      <c r="FZC8" s="314"/>
      <c r="FZD8" s="314"/>
      <c r="FZE8" s="314"/>
      <c r="FZF8" s="314"/>
      <c r="FZG8" s="314"/>
      <c r="FZH8" s="314"/>
      <c r="FZI8" s="314"/>
      <c r="FZJ8" s="314"/>
      <c r="FZK8" s="314"/>
      <c r="FZL8" s="314"/>
      <c r="FZM8" s="314"/>
      <c r="FZN8" s="314"/>
      <c r="FZO8" s="314"/>
      <c r="FZP8" s="314"/>
      <c r="FZQ8" s="314"/>
      <c r="FZR8" s="314"/>
      <c r="FZS8" s="314"/>
      <c r="FZT8" s="314"/>
      <c r="FZU8" s="314"/>
      <c r="FZV8" s="314"/>
      <c r="FZW8" s="314"/>
      <c r="FZX8" s="314"/>
      <c r="FZY8" s="314"/>
      <c r="FZZ8" s="314"/>
      <c r="GAA8" s="314"/>
      <c r="GAB8" s="314"/>
      <c r="GAC8" s="314"/>
      <c r="GAD8" s="314"/>
      <c r="GAE8" s="314"/>
      <c r="GAF8" s="314"/>
      <c r="GAG8" s="314"/>
      <c r="GAH8" s="314"/>
      <c r="GAI8" s="314"/>
      <c r="GAJ8" s="314"/>
      <c r="GAK8" s="314"/>
      <c r="GAL8" s="314"/>
      <c r="GAM8" s="314"/>
      <c r="GAN8" s="314"/>
      <c r="GAO8" s="314"/>
      <c r="GAP8" s="314"/>
      <c r="GAQ8" s="314"/>
      <c r="GAR8" s="314"/>
      <c r="GAS8" s="314"/>
      <c r="GAT8" s="314"/>
      <c r="GAU8" s="314"/>
      <c r="GAV8" s="314"/>
      <c r="GAW8" s="314"/>
      <c r="GAX8" s="314"/>
      <c r="GAY8" s="314"/>
      <c r="GAZ8" s="314"/>
      <c r="GBA8" s="314"/>
      <c r="GBB8" s="314"/>
      <c r="GBC8" s="314"/>
      <c r="GBD8" s="314"/>
      <c r="GBE8" s="314"/>
      <c r="GBF8" s="314"/>
      <c r="GBG8" s="314"/>
      <c r="GBH8" s="314"/>
      <c r="GBI8" s="314"/>
      <c r="GBJ8" s="314"/>
      <c r="GBK8" s="314"/>
      <c r="GBL8" s="314"/>
      <c r="GBM8" s="314"/>
      <c r="GBN8" s="314"/>
      <c r="GBO8" s="314"/>
      <c r="GBP8" s="314"/>
      <c r="GBQ8" s="314"/>
      <c r="GBR8" s="314"/>
      <c r="GBS8" s="314"/>
      <c r="GBT8" s="314"/>
      <c r="GBU8" s="314"/>
      <c r="GBV8" s="314"/>
      <c r="GBW8" s="314"/>
      <c r="GBX8" s="314"/>
      <c r="GBY8" s="314"/>
      <c r="GBZ8" s="314"/>
      <c r="GCA8" s="314"/>
      <c r="GCB8" s="314"/>
      <c r="GCC8" s="314"/>
      <c r="GCD8" s="314"/>
      <c r="GCE8" s="314"/>
      <c r="GCF8" s="314"/>
      <c r="GCG8" s="314"/>
      <c r="GCH8" s="314"/>
      <c r="GCI8" s="314"/>
      <c r="GCJ8" s="314"/>
      <c r="GCK8" s="314"/>
      <c r="GCL8" s="314"/>
      <c r="GCM8" s="314"/>
      <c r="GCN8" s="314"/>
      <c r="GCO8" s="314"/>
      <c r="GCP8" s="314"/>
      <c r="GCQ8" s="314"/>
      <c r="GCR8" s="314"/>
      <c r="GCS8" s="314"/>
      <c r="GCT8" s="314"/>
      <c r="GCU8" s="314"/>
      <c r="GCV8" s="314"/>
      <c r="GCW8" s="314"/>
      <c r="GCX8" s="314"/>
      <c r="GCY8" s="314"/>
      <c r="GCZ8" s="314"/>
      <c r="GDA8" s="314"/>
      <c r="GDB8" s="314"/>
      <c r="GDC8" s="314"/>
      <c r="GDD8" s="314"/>
      <c r="GDE8" s="314"/>
      <c r="GDF8" s="314"/>
      <c r="GDG8" s="314"/>
      <c r="GDH8" s="314"/>
      <c r="GDI8" s="314"/>
      <c r="GDJ8" s="314"/>
      <c r="GDK8" s="314"/>
      <c r="GDL8" s="314"/>
      <c r="GDM8" s="314"/>
      <c r="GDN8" s="314"/>
      <c r="GDO8" s="314"/>
      <c r="GDP8" s="314"/>
      <c r="GDQ8" s="314"/>
      <c r="GDR8" s="314"/>
      <c r="GDS8" s="314"/>
      <c r="GDT8" s="314"/>
      <c r="GDU8" s="314"/>
      <c r="GDV8" s="314"/>
      <c r="GDW8" s="314"/>
      <c r="GDX8" s="314"/>
      <c r="GDY8" s="314"/>
      <c r="GDZ8" s="314"/>
      <c r="GEA8" s="314"/>
      <c r="GEB8" s="314"/>
      <c r="GEC8" s="314"/>
      <c r="GED8" s="314"/>
      <c r="GEE8" s="314"/>
      <c r="GEF8" s="314"/>
      <c r="GEG8" s="314"/>
      <c r="GEH8" s="314"/>
      <c r="GEI8" s="314"/>
      <c r="GEJ8" s="314"/>
      <c r="GEK8" s="314"/>
      <c r="GEL8" s="314"/>
      <c r="GEM8" s="314"/>
      <c r="GEN8" s="314"/>
      <c r="GEO8" s="314"/>
      <c r="GEP8" s="314"/>
      <c r="GEQ8" s="314"/>
      <c r="GER8" s="314"/>
      <c r="GES8" s="314"/>
      <c r="GET8" s="314"/>
      <c r="GEU8" s="314"/>
      <c r="GEV8" s="314"/>
      <c r="GEW8" s="314"/>
      <c r="GEX8" s="314"/>
      <c r="GEY8" s="314"/>
      <c r="GEZ8" s="314"/>
      <c r="GFA8" s="314"/>
      <c r="GFB8" s="314"/>
      <c r="GFC8" s="314"/>
      <c r="GFD8" s="314"/>
      <c r="GFE8" s="314"/>
      <c r="GFF8" s="314"/>
      <c r="GFG8" s="314"/>
      <c r="GFH8" s="314"/>
      <c r="GFI8" s="314"/>
      <c r="GFJ8" s="314"/>
      <c r="GFK8" s="314"/>
      <c r="GFL8" s="314"/>
      <c r="GFM8" s="314"/>
      <c r="GFN8" s="314"/>
      <c r="GFO8" s="314"/>
      <c r="GFP8" s="314"/>
      <c r="GFQ8" s="314"/>
      <c r="GFR8" s="314"/>
      <c r="GFS8" s="314"/>
      <c r="GFT8" s="314"/>
      <c r="GFU8" s="314"/>
      <c r="GFV8" s="314"/>
      <c r="GFW8" s="314"/>
      <c r="GFX8" s="314"/>
      <c r="GFY8" s="314"/>
      <c r="GFZ8" s="314"/>
      <c r="GGA8" s="314"/>
      <c r="GGB8" s="314"/>
      <c r="GGC8" s="314"/>
      <c r="GGD8" s="314"/>
      <c r="GGE8" s="314"/>
      <c r="GGF8" s="314"/>
      <c r="GGG8" s="314"/>
      <c r="GGH8" s="314"/>
      <c r="GGI8" s="314"/>
      <c r="GGJ8" s="314"/>
      <c r="GGK8" s="314"/>
      <c r="GGL8" s="314"/>
      <c r="GGM8" s="314"/>
      <c r="GGN8" s="314"/>
      <c r="GGO8" s="314"/>
      <c r="GGP8" s="314"/>
      <c r="GGQ8" s="314"/>
      <c r="GGR8" s="314"/>
      <c r="GGS8" s="314"/>
      <c r="GGT8" s="314"/>
      <c r="GGU8" s="314"/>
      <c r="GGV8" s="314"/>
      <c r="GGW8" s="314"/>
      <c r="GGX8" s="314"/>
      <c r="GGY8" s="314"/>
      <c r="GGZ8" s="314"/>
      <c r="GHA8" s="314"/>
      <c r="GHB8" s="314"/>
      <c r="GHC8" s="314"/>
      <c r="GHD8" s="314"/>
      <c r="GHE8" s="314"/>
      <c r="GHF8" s="314"/>
      <c r="GHG8" s="314"/>
      <c r="GHH8" s="314"/>
      <c r="GHI8" s="314"/>
      <c r="GHJ8" s="314"/>
      <c r="GHK8" s="314"/>
      <c r="GHL8" s="314"/>
      <c r="GHM8" s="314"/>
      <c r="GHN8" s="314"/>
      <c r="GHO8" s="314"/>
      <c r="GHP8" s="314"/>
      <c r="GHQ8" s="314"/>
      <c r="GHR8" s="314"/>
      <c r="GHS8" s="314"/>
      <c r="GHT8" s="314"/>
      <c r="GHU8" s="314"/>
      <c r="GHV8" s="314"/>
      <c r="GHW8" s="314"/>
      <c r="GHX8" s="314"/>
      <c r="GHY8" s="314"/>
      <c r="GHZ8" s="314"/>
      <c r="GIA8" s="314"/>
      <c r="GIB8" s="314"/>
      <c r="GIC8" s="314"/>
      <c r="GID8" s="314"/>
      <c r="GIE8" s="314"/>
      <c r="GIF8" s="314"/>
      <c r="GIG8" s="314"/>
      <c r="GIH8" s="314"/>
      <c r="GII8" s="314"/>
      <c r="GIJ8" s="314"/>
      <c r="GIK8" s="314"/>
      <c r="GIL8" s="314"/>
      <c r="GIM8" s="314"/>
      <c r="GIN8" s="314"/>
      <c r="GIO8" s="314"/>
      <c r="GIP8" s="314"/>
      <c r="GIQ8" s="314"/>
      <c r="GIR8" s="314"/>
      <c r="GIS8" s="314"/>
      <c r="GIT8" s="314"/>
      <c r="GIU8" s="314"/>
      <c r="GIV8" s="314"/>
      <c r="GIW8" s="314"/>
      <c r="GIX8" s="314"/>
      <c r="GIY8" s="314"/>
      <c r="GIZ8" s="314"/>
      <c r="GJA8" s="314"/>
      <c r="GJB8" s="314"/>
      <c r="GJC8" s="314"/>
      <c r="GJD8" s="314"/>
      <c r="GJE8" s="314"/>
      <c r="GJF8" s="314"/>
      <c r="GJG8" s="314"/>
      <c r="GJH8" s="314"/>
      <c r="GJI8" s="314"/>
      <c r="GJJ8" s="314"/>
      <c r="GJK8" s="314"/>
      <c r="GJL8" s="314"/>
      <c r="GJM8" s="314"/>
      <c r="GJN8" s="314"/>
      <c r="GJO8" s="314"/>
      <c r="GJP8" s="314"/>
      <c r="GJQ8" s="314"/>
      <c r="GJR8" s="314"/>
      <c r="GJS8" s="314"/>
      <c r="GJT8" s="314"/>
      <c r="GJU8" s="314"/>
      <c r="GJV8" s="314"/>
      <c r="GJW8" s="314"/>
      <c r="GJX8" s="314"/>
      <c r="GJY8" s="314"/>
      <c r="GJZ8" s="314"/>
      <c r="GKA8" s="314"/>
      <c r="GKB8" s="314"/>
      <c r="GKC8" s="314"/>
      <c r="GKD8" s="314"/>
      <c r="GKE8" s="314"/>
      <c r="GKF8" s="314"/>
      <c r="GKG8" s="314"/>
      <c r="GKH8" s="314"/>
      <c r="GKI8" s="314"/>
      <c r="GKJ8" s="314"/>
      <c r="GKK8" s="314"/>
      <c r="GKL8" s="314"/>
      <c r="GKM8" s="314"/>
      <c r="GKN8" s="314"/>
      <c r="GKO8" s="314"/>
      <c r="GKP8" s="314"/>
      <c r="GKQ8" s="314"/>
      <c r="GKR8" s="314"/>
      <c r="GKS8" s="314"/>
      <c r="GKT8" s="314"/>
      <c r="GKU8" s="314"/>
      <c r="GKV8" s="314"/>
      <c r="GKW8" s="314"/>
      <c r="GKX8" s="314"/>
      <c r="GKY8" s="314"/>
      <c r="GKZ8" s="314"/>
      <c r="GLA8" s="314"/>
      <c r="GLB8" s="314"/>
      <c r="GLC8" s="314"/>
      <c r="GLD8" s="314"/>
      <c r="GLE8" s="314"/>
      <c r="GLF8" s="314"/>
      <c r="GLG8" s="314"/>
      <c r="GLH8" s="314"/>
      <c r="GLI8" s="314"/>
      <c r="GLJ8" s="314"/>
      <c r="GLK8" s="314"/>
      <c r="GLL8" s="314"/>
      <c r="GLM8" s="314"/>
      <c r="GLN8" s="314"/>
      <c r="GLO8" s="314"/>
      <c r="GLP8" s="314"/>
      <c r="GLQ8" s="314"/>
      <c r="GLR8" s="314"/>
      <c r="GLS8" s="314"/>
      <c r="GLT8" s="314"/>
      <c r="GLU8" s="314"/>
      <c r="GLV8" s="314"/>
      <c r="GLW8" s="314"/>
      <c r="GLX8" s="314"/>
      <c r="GLY8" s="314"/>
      <c r="GLZ8" s="314"/>
      <c r="GMA8" s="314"/>
      <c r="GMB8" s="314"/>
      <c r="GMC8" s="314"/>
      <c r="GMD8" s="314"/>
      <c r="GME8" s="314"/>
      <c r="GMF8" s="314"/>
      <c r="GMG8" s="314"/>
      <c r="GMH8" s="314"/>
      <c r="GMI8" s="314"/>
      <c r="GMJ8" s="314"/>
      <c r="GMK8" s="314"/>
      <c r="GML8" s="314"/>
      <c r="GMM8" s="314"/>
      <c r="GMN8" s="314"/>
      <c r="GMO8" s="314"/>
      <c r="GMP8" s="314"/>
      <c r="GMQ8" s="314"/>
      <c r="GMR8" s="314"/>
      <c r="GMS8" s="314"/>
      <c r="GMT8" s="314"/>
      <c r="GMU8" s="314"/>
      <c r="GMV8" s="314"/>
      <c r="GMW8" s="314"/>
      <c r="GMX8" s="314"/>
      <c r="GMY8" s="314"/>
      <c r="GMZ8" s="314"/>
      <c r="GNA8" s="314"/>
      <c r="GNB8" s="314"/>
      <c r="GNC8" s="314"/>
      <c r="GND8" s="314"/>
      <c r="GNE8" s="314"/>
      <c r="GNF8" s="314"/>
      <c r="GNG8" s="314"/>
      <c r="GNH8" s="314"/>
      <c r="GNI8" s="314"/>
      <c r="GNJ8" s="314"/>
      <c r="GNK8" s="314"/>
      <c r="GNL8" s="314"/>
      <c r="GNM8" s="314"/>
      <c r="GNN8" s="314"/>
      <c r="GNO8" s="314"/>
      <c r="GNP8" s="314"/>
      <c r="GNQ8" s="314"/>
      <c r="GNR8" s="314"/>
      <c r="GNS8" s="314"/>
      <c r="GNT8" s="314"/>
      <c r="GNU8" s="314"/>
      <c r="GNV8" s="314"/>
      <c r="GNW8" s="314"/>
      <c r="GNX8" s="314"/>
      <c r="GNY8" s="314"/>
      <c r="GNZ8" s="314"/>
      <c r="GOA8" s="314"/>
      <c r="GOB8" s="314"/>
      <c r="GOC8" s="314"/>
      <c r="GOD8" s="314"/>
      <c r="GOE8" s="314"/>
      <c r="GOF8" s="314"/>
      <c r="GOG8" s="314"/>
      <c r="GOH8" s="314"/>
      <c r="GOI8" s="314"/>
      <c r="GOJ8" s="314"/>
      <c r="GOK8" s="314"/>
      <c r="GOL8" s="314"/>
      <c r="GOM8" s="314"/>
      <c r="GON8" s="314"/>
      <c r="GOO8" s="314"/>
      <c r="GOP8" s="314"/>
      <c r="GOQ8" s="314"/>
      <c r="GOR8" s="314"/>
      <c r="GOS8" s="314"/>
      <c r="GOT8" s="314"/>
      <c r="GOU8" s="314"/>
      <c r="GOV8" s="314"/>
      <c r="GOW8" s="314"/>
      <c r="GOX8" s="314"/>
      <c r="GOY8" s="314"/>
      <c r="GOZ8" s="314"/>
      <c r="GPA8" s="314"/>
      <c r="GPB8" s="314"/>
      <c r="GPC8" s="314"/>
      <c r="GPD8" s="314"/>
      <c r="GPE8" s="314"/>
      <c r="GPF8" s="314"/>
      <c r="GPG8" s="314"/>
      <c r="GPH8" s="314"/>
      <c r="GPI8" s="314"/>
      <c r="GPJ8" s="314"/>
      <c r="GPK8" s="314"/>
      <c r="GPL8" s="314"/>
      <c r="GPM8" s="314"/>
      <c r="GPN8" s="314"/>
      <c r="GPO8" s="314"/>
      <c r="GPP8" s="314"/>
      <c r="GPQ8" s="314"/>
      <c r="GPR8" s="314"/>
      <c r="GPS8" s="314"/>
      <c r="GPT8" s="314"/>
      <c r="GPU8" s="314"/>
      <c r="GPV8" s="314"/>
      <c r="GPW8" s="314"/>
      <c r="GPX8" s="314"/>
      <c r="GPY8" s="314"/>
      <c r="GPZ8" s="314"/>
      <c r="GQA8" s="314"/>
      <c r="GQB8" s="314"/>
      <c r="GQC8" s="314"/>
      <c r="GQD8" s="314"/>
      <c r="GQE8" s="314"/>
      <c r="GQF8" s="314"/>
      <c r="GQG8" s="314"/>
      <c r="GQH8" s="314"/>
      <c r="GQI8" s="314"/>
      <c r="GQJ8" s="314"/>
      <c r="GQK8" s="314"/>
      <c r="GQL8" s="314"/>
      <c r="GQM8" s="314"/>
      <c r="GQN8" s="314"/>
      <c r="GQO8" s="314"/>
      <c r="GQP8" s="314"/>
      <c r="GQQ8" s="314"/>
      <c r="GQR8" s="314"/>
      <c r="GQS8" s="314"/>
      <c r="GQT8" s="314"/>
      <c r="GQU8" s="314"/>
      <c r="GQV8" s="314"/>
      <c r="GQW8" s="314"/>
      <c r="GQX8" s="314"/>
      <c r="GQY8" s="314"/>
      <c r="GQZ8" s="314"/>
      <c r="GRA8" s="314"/>
      <c r="GRB8" s="314"/>
      <c r="GRC8" s="314"/>
      <c r="GRD8" s="314"/>
      <c r="GRE8" s="314"/>
      <c r="GRF8" s="314"/>
      <c r="GRG8" s="314"/>
      <c r="GRH8" s="314"/>
      <c r="GRI8" s="314"/>
      <c r="GRJ8" s="314"/>
      <c r="GRK8" s="314"/>
      <c r="GRL8" s="314"/>
      <c r="GRM8" s="314"/>
      <c r="GRN8" s="314"/>
      <c r="GRO8" s="314"/>
      <c r="GRP8" s="314"/>
      <c r="GRQ8" s="314"/>
      <c r="GRR8" s="314"/>
      <c r="GRS8" s="314"/>
      <c r="GRT8" s="314"/>
      <c r="GRU8" s="314"/>
      <c r="GRV8" s="314"/>
      <c r="GRW8" s="314"/>
      <c r="GRX8" s="314"/>
      <c r="GRY8" s="314"/>
      <c r="GRZ8" s="314"/>
      <c r="GSA8" s="314"/>
      <c r="GSB8" s="314"/>
      <c r="GSC8" s="314"/>
      <c r="GSD8" s="314"/>
      <c r="GSE8" s="314"/>
      <c r="GSF8" s="314"/>
      <c r="GSG8" s="314"/>
      <c r="GSH8" s="314"/>
      <c r="GSI8" s="314"/>
      <c r="GSJ8" s="314"/>
      <c r="GSK8" s="314"/>
      <c r="GSL8" s="314"/>
      <c r="GSM8" s="314"/>
      <c r="GSN8" s="314"/>
      <c r="GSO8" s="314"/>
      <c r="GSP8" s="314"/>
      <c r="GSQ8" s="314"/>
      <c r="GSR8" s="314"/>
      <c r="GSS8" s="314"/>
      <c r="GST8" s="314"/>
      <c r="GSU8" s="314"/>
      <c r="GSV8" s="314"/>
      <c r="GSW8" s="314"/>
      <c r="GSX8" s="314"/>
      <c r="GSY8" s="314"/>
      <c r="GSZ8" s="314"/>
      <c r="GTA8" s="314"/>
      <c r="GTB8" s="314"/>
      <c r="GTC8" s="314"/>
      <c r="GTD8" s="314"/>
      <c r="GTE8" s="314"/>
      <c r="GTF8" s="314"/>
      <c r="GTG8" s="314"/>
      <c r="GTH8" s="314"/>
      <c r="GTI8" s="314"/>
      <c r="GTJ8" s="314"/>
      <c r="GTK8" s="314"/>
      <c r="GTL8" s="314"/>
      <c r="GTM8" s="314"/>
      <c r="GTN8" s="314"/>
      <c r="GTO8" s="314"/>
      <c r="GTP8" s="314"/>
      <c r="GTQ8" s="314"/>
      <c r="GTR8" s="314"/>
      <c r="GTS8" s="314"/>
      <c r="GTT8" s="314"/>
      <c r="GTU8" s="314"/>
      <c r="GTV8" s="314"/>
      <c r="GTW8" s="314"/>
      <c r="GTX8" s="314"/>
      <c r="GTY8" s="314"/>
      <c r="GTZ8" s="314"/>
      <c r="GUA8" s="314"/>
      <c r="GUB8" s="314"/>
      <c r="GUC8" s="314"/>
      <c r="GUD8" s="314"/>
      <c r="GUE8" s="314"/>
      <c r="GUF8" s="314"/>
      <c r="GUG8" s="314"/>
      <c r="GUH8" s="314"/>
      <c r="GUI8" s="314"/>
      <c r="GUJ8" s="314"/>
      <c r="GUK8" s="314"/>
      <c r="GUL8" s="314"/>
      <c r="GUM8" s="314"/>
      <c r="GUN8" s="314"/>
      <c r="GUO8" s="314"/>
      <c r="GUP8" s="314"/>
      <c r="GUQ8" s="314"/>
      <c r="GUR8" s="314"/>
      <c r="GUS8" s="314"/>
      <c r="GUT8" s="314"/>
      <c r="GUU8" s="314"/>
      <c r="GUV8" s="314"/>
      <c r="GUW8" s="314"/>
      <c r="GUX8" s="314"/>
      <c r="GUY8" s="314"/>
      <c r="GUZ8" s="314"/>
      <c r="GVA8" s="314"/>
      <c r="GVB8" s="314"/>
      <c r="GVC8" s="314"/>
      <c r="GVD8" s="314"/>
      <c r="GVE8" s="314"/>
      <c r="GVF8" s="314"/>
      <c r="GVG8" s="314"/>
      <c r="GVH8" s="314"/>
      <c r="GVI8" s="314"/>
      <c r="GVJ8" s="314"/>
      <c r="GVK8" s="314"/>
      <c r="GVL8" s="314"/>
      <c r="GVM8" s="314"/>
      <c r="GVN8" s="314"/>
      <c r="GVO8" s="314"/>
      <c r="GVP8" s="314"/>
      <c r="GVQ8" s="314"/>
      <c r="GVR8" s="314"/>
      <c r="GVS8" s="314"/>
      <c r="GVT8" s="314"/>
      <c r="GVU8" s="314"/>
      <c r="GVV8" s="314"/>
      <c r="GVW8" s="314"/>
      <c r="GVX8" s="314"/>
      <c r="GVY8" s="314"/>
      <c r="GVZ8" s="314"/>
      <c r="GWA8" s="314"/>
      <c r="GWB8" s="314"/>
      <c r="GWC8" s="314"/>
      <c r="GWD8" s="314"/>
      <c r="GWE8" s="314"/>
      <c r="GWF8" s="314"/>
      <c r="GWG8" s="314"/>
      <c r="GWH8" s="314"/>
      <c r="GWI8" s="314"/>
      <c r="GWJ8" s="314"/>
      <c r="GWK8" s="314"/>
      <c r="GWL8" s="314"/>
      <c r="GWM8" s="314"/>
      <c r="GWN8" s="314"/>
      <c r="GWO8" s="314"/>
      <c r="GWP8" s="314"/>
      <c r="GWQ8" s="314"/>
      <c r="GWR8" s="314"/>
      <c r="GWS8" s="314"/>
      <c r="GWT8" s="314"/>
      <c r="GWU8" s="314"/>
      <c r="GWV8" s="314"/>
      <c r="GWW8" s="314"/>
      <c r="GWX8" s="314"/>
      <c r="GWY8" s="314"/>
      <c r="GWZ8" s="314"/>
      <c r="GXA8" s="314"/>
      <c r="GXB8" s="314"/>
      <c r="GXC8" s="314"/>
      <c r="GXD8" s="314"/>
      <c r="GXE8" s="314"/>
      <c r="GXF8" s="314"/>
      <c r="GXG8" s="314"/>
      <c r="GXH8" s="314"/>
      <c r="GXI8" s="314"/>
      <c r="GXJ8" s="314"/>
      <c r="GXK8" s="314"/>
      <c r="GXL8" s="314"/>
      <c r="GXM8" s="314"/>
      <c r="GXN8" s="314"/>
      <c r="GXO8" s="314"/>
      <c r="GXP8" s="314"/>
      <c r="GXQ8" s="314"/>
      <c r="GXR8" s="314"/>
      <c r="GXS8" s="314"/>
      <c r="GXT8" s="314"/>
      <c r="GXU8" s="314"/>
      <c r="GXV8" s="314"/>
      <c r="GXW8" s="314"/>
      <c r="GXX8" s="314"/>
      <c r="GXY8" s="314"/>
      <c r="GXZ8" s="314"/>
      <c r="GYA8" s="314"/>
      <c r="GYB8" s="314"/>
      <c r="GYC8" s="314"/>
      <c r="GYD8" s="314"/>
      <c r="GYE8" s="314"/>
      <c r="GYF8" s="314"/>
      <c r="GYG8" s="314"/>
      <c r="GYH8" s="314"/>
      <c r="GYI8" s="314"/>
      <c r="GYJ8" s="314"/>
      <c r="GYK8" s="314"/>
      <c r="GYL8" s="314"/>
      <c r="GYM8" s="314"/>
      <c r="GYN8" s="314"/>
      <c r="GYO8" s="314"/>
      <c r="GYP8" s="314"/>
      <c r="GYQ8" s="314"/>
      <c r="GYR8" s="314"/>
      <c r="GYS8" s="314"/>
      <c r="GYT8" s="314"/>
      <c r="GYU8" s="314"/>
      <c r="GYV8" s="314"/>
      <c r="GYW8" s="314"/>
      <c r="GYX8" s="314"/>
      <c r="GYY8" s="314"/>
      <c r="GYZ8" s="314"/>
      <c r="GZA8" s="314"/>
      <c r="GZB8" s="314"/>
      <c r="GZC8" s="314"/>
      <c r="GZD8" s="314"/>
      <c r="GZE8" s="314"/>
      <c r="GZF8" s="314"/>
      <c r="GZG8" s="314"/>
      <c r="GZH8" s="314"/>
      <c r="GZI8" s="314"/>
      <c r="GZJ8" s="314"/>
      <c r="GZK8" s="314"/>
      <c r="GZL8" s="314"/>
      <c r="GZM8" s="314"/>
      <c r="GZN8" s="314"/>
      <c r="GZO8" s="314"/>
      <c r="GZP8" s="314"/>
      <c r="GZQ8" s="314"/>
      <c r="GZR8" s="314"/>
      <c r="GZS8" s="314"/>
      <c r="GZT8" s="314"/>
      <c r="GZU8" s="314"/>
      <c r="GZV8" s="314"/>
      <c r="GZW8" s="314"/>
      <c r="GZX8" s="314"/>
      <c r="GZY8" s="314"/>
      <c r="GZZ8" s="314"/>
      <c r="HAA8" s="314"/>
      <c r="HAB8" s="314"/>
      <c r="HAC8" s="314"/>
      <c r="HAD8" s="314"/>
      <c r="HAE8" s="314"/>
      <c r="HAF8" s="314"/>
      <c r="HAG8" s="314"/>
      <c r="HAH8" s="314"/>
      <c r="HAI8" s="314"/>
      <c r="HAJ8" s="314"/>
      <c r="HAK8" s="314"/>
      <c r="HAL8" s="314"/>
      <c r="HAM8" s="314"/>
      <c r="HAN8" s="314"/>
      <c r="HAO8" s="314"/>
      <c r="HAP8" s="314"/>
      <c r="HAQ8" s="314"/>
      <c r="HAR8" s="314"/>
      <c r="HAS8" s="314"/>
      <c r="HAT8" s="314"/>
      <c r="HAU8" s="314"/>
      <c r="HAV8" s="314"/>
      <c r="HAW8" s="314"/>
      <c r="HAX8" s="314"/>
      <c r="HAY8" s="314"/>
      <c r="HAZ8" s="314"/>
      <c r="HBA8" s="314"/>
      <c r="HBB8" s="314"/>
      <c r="HBC8" s="314"/>
      <c r="HBD8" s="314"/>
      <c r="HBE8" s="314"/>
      <c r="HBF8" s="314"/>
      <c r="HBG8" s="314"/>
      <c r="HBH8" s="314"/>
      <c r="HBI8" s="314"/>
      <c r="HBJ8" s="314"/>
      <c r="HBK8" s="314"/>
      <c r="HBL8" s="314"/>
      <c r="HBM8" s="314"/>
      <c r="HBN8" s="314"/>
      <c r="HBO8" s="314"/>
      <c r="HBP8" s="314"/>
      <c r="HBQ8" s="314"/>
      <c r="HBR8" s="314"/>
      <c r="HBS8" s="314"/>
      <c r="HBT8" s="314"/>
      <c r="HBU8" s="314"/>
      <c r="HBV8" s="314"/>
      <c r="HBW8" s="314"/>
      <c r="HBX8" s="314"/>
      <c r="HBY8" s="314"/>
      <c r="HBZ8" s="314"/>
      <c r="HCA8" s="314"/>
      <c r="HCB8" s="314"/>
      <c r="HCC8" s="314"/>
      <c r="HCD8" s="314"/>
      <c r="HCE8" s="314"/>
      <c r="HCF8" s="314"/>
      <c r="HCG8" s="314"/>
      <c r="HCH8" s="314"/>
      <c r="HCI8" s="314"/>
      <c r="HCJ8" s="314"/>
      <c r="HCK8" s="314"/>
      <c r="HCL8" s="314"/>
      <c r="HCM8" s="314"/>
      <c r="HCN8" s="314"/>
      <c r="HCO8" s="314"/>
      <c r="HCP8" s="314"/>
      <c r="HCQ8" s="314"/>
      <c r="HCR8" s="314"/>
      <c r="HCS8" s="314"/>
      <c r="HCT8" s="314"/>
      <c r="HCU8" s="314"/>
      <c r="HCV8" s="314"/>
      <c r="HCW8" s="314"/>
      <c r="HCX8" s="314"/>
      <c r="HCY8" s="314"/>
      <c r="HCZ8" s="314"/>
      <c r="HDA8" s="314"/>
      <c r="HDB8" s="314"/>
      <c r="HDC8" s="314"/>
      <c r="HDD8" s="314"/>
      <c r="HDE8" s="314"/>
      <c r="HDF8" s="314"/>
      <c r="HDG8" s="314"/>
      <c r="HDH8" s="314"/>
      <c r="HDI8" s="314"/>
      <c r="HDJ8" s="314"/>
      <c r="HDK8" s="314"/>
      <c r="HDL8" s="314"/>
      <c r="HDM8" s="314"/>
      <c r="HDN8" s="314"/>
      <c r="HDO8" s="314"/>
      <c r="HDP8" s="314"/>
      <c r="HDQ8" s="314"/>
      <c r="HDR8" s="314"/>
      <c r="HDS8" s="314"/>
      <c r="HDT8" s="314"/>
      <c r="HDU8" s="314"/>
      <c r="HDV8" s="314"/>
      <c r="HDW8" s="314"/>
      <c r="HDX8" s="314"/>
      <c r="HDY8" s="314"/>
      <c r="HDZ8" s="314"/>
      <c r="HEA8" s="314"/>
      <c r="HEB8" s="314"/>
      <c r="HEC8" s="314"/>
      <c r="HED8" s="314"/>
      <c r="HEE8" s="314"/>
      <c r="HEF8" s="314"/>
      <c r="HEG8" s="314"/>
      <c r="HEH8" s="314"/>
      <c r="HEI8" s="314"/>
      <c r="HEJ8" s="314"/>
      <c r="HEK8" s="314"/>
      <c r="HEL8" s="314"/>
      <c r="HEM8" s="314"/>
      <c r="HEN8" s="314"/>
      <c r="HEO8" s="314"/>
      <c r="HEP8" s="314"/>
      <c r="HEQ8" s="314"/>
      <c r="HER8" s="314"/>
      <c r="HES8" s="314"/>
      <c r="HET8" s="314"/>
      <c r="HEU8" s="314"/>
      <c r="HEV8" s="314"/>
      <c r="HEW8" s="314"/>
      <c r="HEX8" s="314"/>
      <c r="HEY8" s="314"/>
      <c r="HEZ8" s="314"/>
      <c r="HFA8" s="314"/>
      <c r="HFB8" s="314"/>
      <c r="HFC8" s="314"/>
      <c r="HFD8" s="314"/>
      <c r="HFE8" s="314"/>
      <c r="HFF8" s="314"/>
      <c r="HFG8" s="314"/>
      <c r="HFH8" s="314"/>
      <c r="HFI8" s="314"/>
      <c r="HFJ8" s="314"/>
      <c r="HFK8" s="314"/>
      <c r="HFL8" s="314"/>
      <c r="HFM8" s="314"/>
      <c r="HFN8" s="314"/>
      <c r="HFO8" s="314"/>
      <c r="HFP8" s="314"/>
      <c r="HFQ8" s="314"/>
      <c r="HFR8" s="314"/>
      <c r="HFS8" s="314"/>
      <c r="HFT8" s="314"/>
      <c r="HFU8" s="314"/>
      <c r="HFV8" s="314"/>
      <c r="HFW8" s="314"/>
      <c r="HFX8" s="314"/>
      <c r="HFY8" s="314"/>
      <c r="HFZ8" s="314"/>
      <c r="HGA8" s="314"/>
      <c r="HGB8" s="314"/>
      <c r="HGC8" s="314"/>
      <c r="HGD8" s="314"/>
      <c r="HGE8" s="314"/>
      <c r="HGF8" s="314"/>
      <c r="HGG8" s="314"/>
      <c r="HGH8" s="314"/>
      <c r="HGI8" s="314"/>
      <c r="HGJ8" s="314"/>
      <c r="HGK8" s="314"/>
      <c r="HGL8" s="314"/>
      <c r="HGM8" s="314"/>
      <c r="HGN8" s="314"/>
      <c r="HGO8" s="314"/>
      <c r="HGP8" s="314"/>
      <c r="HGQ8" s="314"/>
      <c r="HGR8" s="314"/>
      <c r="HGS8" s="314"/>
      <c r="HGT8" s="314"/>
      <c r="HGU8" s="314"/>
      <c r="HGV8" s="314"/>
      <c r="HGW8" s="314"/>
      <c r="HGX8" s="314"/>
      <c r="HGY8" s="314"/>
      <c r="HGZ8" s="314"/>
      <c r="HHA8" s="314"/>
      <c r="HHB8" s="314"/>
      <c r="HHC8" s="314"/>
      <c r="HHD8" s="314"/>
      <c r="HHE8" s="314"/>
      <c r="HHF8" s="314"/>
      <c r="HHG8" s="314"/>
      <c r="HHH8" s="314"/>
      <c r="HHI8" s="314"/>
      <c r="HHJ8" s="314"/>
      <c r="HHK8" s="314"/>
      <c r="HHL8" s="314"/>
      <c r="HHM8" s="314"/>
      <c r="HHN8" s="314"/>
      <c r="HHO8" s="314"/>
      <c r="HHP8" s="314"/>
      <c r="HHQ8" s="314"/>
      <c r="HHR8" s="314"/>
      <c r="HHS8" s="314"/>
      <c r="HHT8" s="314"/>
      <c r="HHU8" s="314"/>
      <c r="HHV8" s="314"/>
      <c r="HHW8" s="314"/>
      <c r="HHX8" s="314"/>
      <c r="HHY8" s="314"/>
      <c r="HHZ8" s="314"/>
      <c r="HIA8" s="314"/>
      <c r="HIB8" s="314"/>
      <c r="HIC8" s="314"/>
      <c r="HID8" s="314"/>
      <c r="HIE8" s="314"/>
      <c r="HIF8" s="314"/>
      <c r="HIG8" s="314"/>
      <c r="HIH8" s="314"/>
      <c r="HII8" s="314"/>
      <c r="HIJ8" s="314"/>
      <c r="HIK8" s="314"/>
      <c r="HIL8" s="314"/>
      <c r="HIM8" s="314"/>
      <c r="HIN8" s="314"/>
      <c r="HIO8" s="314"/>
      <c r="HIP8" s="314"/>
      <c r="HIQ8" s="314"/>
      <c r="HIR8" s="314"/>
      <c r="HIS8" s="314"/>
      <c r="HIT8" s="314"/>
      <c r="HIU8" s="314"/>
      <c r="HIV8" s="314"/>
      <c r="HIW8" s="314"/>
      <c r="HIX8" s="314"/>
      <c r="HIY8" s="314"/>
      <c r="HIZ8" s="314"/>
      <c r="HJA8" s="314"/>
      <c r="HJB8" s="314"/>
      <c r="HJC8" s="314"/>
      <c r="HJD8" s="314"/>
      <c r="HJE8" s="314"/>
      <c r="HJF8" s="314"/>
      <c r="HJG8" s="314"/>
      <c r="HJH8" s="314"/>
      <c r="HJI8" s="314"/>
      <c r="HJJ8" s="314"/>
      <c r="HJK8" s="314"/>
      <c r="HJL8" s="314"/>
      <c r="HJM8" s="314"/>
      <c r="HJN8" s="314"/>
      <c r="HJO8" s="314"/>
      <c r="HJP8" s="314"/>
      <c r="HJQ8" s="314"/>
      <c r="HJR8" s="314"/>
      <c r="HJS8" s="314"/>
      <c r="HJT8" s="314"/>
      <c r="HJU8" s="314"/>
      <c r="HJV8" s="314"/>
      <c r="HJW8" s="314"/>
      <c r="HJX8" s="314"/>
      <c r="HJY8" s="314"/>
      <c r="HJZ8" s="314"/>
      <c r="HKA8" s="314"/>
      <c r="HKB8" s="314"/>
      <c r="HKC8" s="314"/>
      <c r="HKD8" s="314"/>
      <c r="HKE8" s="314"/>
      <c r="HKF8" s="314"/>
      <c r="HKG8" s="314"/>
      <c r="HKH8" s="314"/>
      <c r="HKI8" s="314"/>
      <c r="HKJ8" s="314"/>
      <c r="HKK8" s="314"/>
      <c r="HKL8" s="314"/>
      <c r="HKM8" s="314"/>
      <c r="HKN8" s="314"/>
      <c r="HKO8" s="314"/>
      <c r="HKP8" s="314"/>
      <c r="HKQ8" s="314"/>
      <c r="HKR8" s="314"/>
      <c r="HKS8" s="314"/>
      <c r="HKT8" s="314"/>
      <c r="HKU8" s="314"/>
      <c r="HKV8" s="314"/>
      <c r="HKW8" s="314"/>
      <c r="HKX8" s="314"/>
      <c r="HKY8" s="314"/>
      <c r="HKZ8" s="314"/>
      <c r="HLA8" s="314"/>
      <c r="HLB8" s="314"/>
      <c r="HLC8" s="314"/>
      <c r="HLD8" s="314"/>
      <c r="HLE8" s="314"/>
      <c r="HLF8" s="314"/>
      <c r="HLG8" s="314"/>
      <c r="HLH8" s="314"/>
      <c r="HLI8" s="314"/>
      <c r="HLJ8" s="314"/>
      <c r="HLK8" s="314"/>
      <c r="HLL8" s="314"/>
      <c r="HLM8" s="314"/>
      <c r="HLN8" s="314"/>
      <c r="HLO8" s="314"/>
      <c r="HLP8" s="314"/>
      <c r="HLQ8" s="314"/>
      <c r="HLR8" s="314"/>
      <c r="HLS8" s="314"/>
      <c r="HLT8" s="314"/>
      <c r="HLU8" s="314"/>
      <c r="HLV8" s="314"/>
      <c r="HLW8" s="314"/>
      <c r="HLX8" s="314"/>
      <c r="HLY8" s="314"/>
      <c r="HLZ8" s="314"/>
      <c r="HMA8" s="314"/>
      <c r="HMB8" s="314"/>
      <c r="HMC8" s="314"/>
      <c r="HMD8" s="314"/>
      <c r="HME8" s="314"/>
      <c r="HMF8" s="314"/>
      <c r="HMG8" s="314"/>
      <c r="HMH8" s="314"/>
      <c r="HMI8" s="314"/>
      <c r="HMJ8" s="314"/>
      <c r="HMK8" s="314"/>
      <c r="HML8" s="314"/>
      <c r="HMM8" s="314"/>
      <c r="HMN8" s="314"/>
      <c r="HMO8" s="314"/>
      <c r="HMP8" s="314"/>
      <c r="HMQ8" s="314"/>
      <c r="HMR8" s="314"/>
      <c r="HMS8" s="314"/>
      <c r="HMT8" s="314"/>
      <c r="HMU8" s="314"/>
      <c r="HMV8" s="314"/>
      <c r="HMW8" s="314"/>
      <c r="HMX8" s="314"/>
      <c r="HMY8" s="314"/>
      <c r="HMZ8" s="314"/>
      <c r="HNA8" s="314"/>
      <c r="HNB8" s="314"/>
      <c r="HNC8" s="314"/>
      <c r="HND8" s="314"/>
      <c r="HNE8" s="314"/>
      <c r="HNF8" s="314"/>
      <c r="HNG8" s="314"/>
      <c r="HNH8" s="314"/>
      <c r="HNI8" s="314"/>
      <c r="HNJ8" s="314"/>
      <c r="HNK8" s="314"/>
      <c r="HNL8" s="314"/>
      <c r="HNM8" s="314"/>
      <c r="HNN8" s="314"/>
      <c r="HNO8" s="314"/>
      <c r="HNP8" s="314"/>
      <c r="HNQ8" s="314"/>
      <c r="HNR8" s="314"/>
      <c r="HNS8" s="314"/>
      <c r="HNT8" s="314"/>
      <c r="HNU8" s="314"/>
      <c r="HNV8" s="314"/>
      <c r="HNW8" s="314"/>
      <c r="HNX8" s="314"/>
      <c r="HNY8" s="314"/>
      <c r="HNZ8" s="314"/>
      <c r="HOA8" s="314"/>
      <c r="HOB8" s="314"/>
      <c r="HOC8" s="314"/>
      <c r="HOD8" s="314"/>
      <c r="HOE8" s="314"/>
      <c r="HOF8" s="314"/>
      <c r="HOG8" s="314"/>
      <c r="HOH8" s="314"/>
      <c r="HOI8" s="314"/>
      <c r="HOJ8" s="314"/>
      <c r="HOK8" s="314"/>
      <c r="HOL8" s="314"/>
      <c r="HOM8" s="314"/>
      <c r="HON8" s="314"/>
      <c r="HOO8" s="314"/>
      <c r="HOP8" s="314"/>
      <c r="HOQ8" s="314"/>
      <c r="HOR8" s="314"/>
      <c r="HOS8" s="314"/>
      <c r="HOT8" s="314"/>
      <c r="HOU8" s="314"/>
      <c r="HOV8" s="314"/>
      <c r="HOW8" s="314"/>
      <c r="HOX8" s="314"/>
      <c r="HOY8" s="314"/>
      <c r="HOZ8" s="314"/>
      <c r="HPA8" s="314"/>
      <c r="HPB8" s="314"/>
      <c r="HPC8" s="314"/>
      <c r="HPD8" s="314"/>
      <c r="HPE8" s="314"/>
      <c r="HPF8" s="314"/>
      <c r="HPG8" s="314"/>
      <c r="HPH8" s="314"/>
      <c r="HPI8" s="314"/>
      <c r="HPJ8" s="314"/>
      <c r="HPK8" s="314"/>
      <c r="HPL8" s="314"/>
      <c r="HPM8" s="314"/>
      <c r="HPN8" s="314"/>
      <c r="HPO8" s="314"/>
      <c r="HPP8" s="314"/>
      <c r="HPQ8" s="314"/>
      <c r="HPR8" s="314"/>
      <c r="HPS8" s="314"/>
      <c r="HPT8" s="314"/>
      <c r="HPU8" s="314"/>
      <c r="HPV8" s="314"/>
      <c r="HPW8" s="314"/>
      <c r="HPX8" s="314"/>
      <c r="HPY8" s="314"/>
      <c r="HPZ8" s="314"/>
      <c r="HQA8" s="314"/>
      <c r="HQB8" s="314"/>
      <c r="HQC8" s="314"/>
      <c r="HQD8" s="314"/>
      <c r="HQE8" s="314"/>
      <c r="HQF8" s="314"/>
      <c r="HQG8" s="314"/>
      <c r="HQH8" s="314"/>
      <c r="HQI8" s="314"/>
      <c r="HQJ8" s="314"/>
      <c r="HQK8" s="314"/>
      <c r="HQL8" s="314"/>
      <c r="HQM8" s="314"/>
      <c r="HQN8" s="314"/>
      <c r="HQO8" s="314"/>
      <c r="HQP8" s="314"/>
      <c r="HQQ8" s="314"/>
      <c r="HQR8" s="314"/>
      <c r="HQS8" s="314"/>
      <c r="HQT8" s="314"/>
      <c r="HQU8" s="314"/>
      <c r="HQV8" s="314"/>
      <c r="HQW8" s="314"/>
      <c r="HQX8" s="314"/>
      <c r="HQY8" s="314"/>
      <c r="HQZ8" s="314"/>
      <c r="HRA8" s="314"/>
      <c r="HRB8" s="314"/>
      <c r="HRC8" s="314"/>
      <c r="HRD8" s="314"/>
      <c r="HRE8" s="314"/>
      <c r="HRF8" s="314"/>
      <c r="HRG8" s="314"/>
      <c r="HRH8" s="314"/>
      <c r="HRI8" s="314"/>
      <c r="HRJ8" s="314"/>
      <c r="HRK8" s="314"/>
      <c r="HRL8" s="314"/>
      <c r="HRM8" s="314"/>
      <c r="HRN8" s="314"/>
      <c r="HRO8" s="314"/>
      <c r="HRP8" s="314"/>
      <c r="HRQ8" s="314"/>
      <c r="HRR8" s="314"/>
      <c r="HRS8" s="314"/>
      <c r="HRT8" s="314"/>
      <c r="HRU8" s="314"/>
      <c r="HRV8" s="314"/>
      <c r="HRW8" s="314"/>
      <c r="HRX8" s="314"/>
      <c r="HRY8" s="314"/>
      <c r="HRZ8" s="314"/>
      <c r="HSA8" s="314"/>
      <c r="HSB8" s="314"/>
      <c r="HSC8" s="314"/>
      <c r="HSD8" s="314"/>
      <c r="HSE8" s="314"/>
      <c r="HSF8" s="314"/>
      <c r="HSG8" s="314"/>
      <c r="HSH8" s="314"/>
      <c r="HSI8" s="314"/>
      <c r="HSJ8" s="314"/>
      <c r="HSK8" s="314"/>
      <c r="HSL8" s="314"/>
      <c r="HSM8" s="314"/>
      <c r="HSN8" s="314"/>
      <c r="HSO8" s="314"/>
      <c r="HSP8" s="314"/>
      <c r="HSQ8" s="314"/>
      <c r="HSR8" s="314"/>
      <c r="HSS8" s="314"/>
      <c r="HST8" s="314"/>
      <c r="HSU8" s="314"/>
      <c r="HSV8" s="314"/>
      <c r="HSW8" s="314"/>
      <c r="HSX8" s="314"/>
      <c r="HSY8" s="314"/>
      <c r="HSZ8" s="314"/>
      <c r="HTA8" s="314"/>
      <c r="HTB8" s="314"/>
      <c r="HTC8" s="314"/>
      <c r="HTD8" s="314"/>
      <c r="HTE8" s="314"/>
      <c r="HTF8" s="314"/>
      <c r="HTG8" s="314"/>
      <c r="HTH8" s="314"/>
      <c r="HTI8" s="314"/>
      <c r="HTJ8" s="314"/>
      <c r="HTK8" s="314"/>
      <c r="HTL8" s="314"/>
      <c r="HTM8" s="314"/>
      <c r="HTN8" s="314"/>
      <c r="HTO8" s="314"/>
      <c r="HTP8" s="314"/>
      <c r="HTQ8" s="314"/>
      <c r="HTR8" s="314"/>
      <c r="HTS8" s="314"/>
      <c r="HTT8" s="314"/>
      <c r="HTU8" s="314"/>
      <c r="HTV8" s="314"/>
      <c r="HTW8" s="314"/>
      <c r="HTX8" s="314"/>
      <c r="HTY8" s="314"/>
      <c r="HTZ8" s="314"/>
      <c r="HUA8" s="314"/>
      <c r="HUB8" s="314"/>
      <c r="HUC8" s="314"/>
      <c r="HUD8" s="314"/>
      <c r="HUE8" s="314"/>
      <c r="HUF8" s="314"/>
      <c r="HUG8" s="314"/>
      <c r="HUH8" s="314"/>
      <c r="HUI8" s="314"/>
      <c r="HUJ8" s="314"/>
      <c r="HUK8" s="314"/>
      <c r="HUL8" s="314"/>
      <c r="HUM8" s="314"/>
      <c r="HUN8" s="314"/>
      <c r="HUO8" s="314"/>
      <c r="HUP8" s="314"/>
      <c r="HUQ8" s="314"/>
      <c r="HUR8" s="314"/>
      <c r="HUS8" s="314"/>
      <c r="HUT8" s="314"/>
      <c r="HUU8" s="314"/>
      <c r="HUV8" s="314"/>
      <c r="HUW8" s="314"/>
      <c r="HUX8" s="314"/>
      <c r="HUY8" s="314"/>
      <c r="HUZ8" s="314"/>
      <c r="HVA8" s="314"/>
      <c r="HVB8" s="314"/>
      <c r="HVC8" s="314"/>
      <c r="HVD8" s="314"/>
      <c r="HVE8" s="314"/>
      <c r="HVF8" s="314"/>
      <c r="HVG8" s="314"/>
      <c r="HVH8" s="314"/>
      <c r="HVI8" s="314"/>
      <c r="HVJ8" s="314"/>
      <c r="HVK8" s="314"/>
      <c r="HVL8" s="314"/>
      <c r="HVM8" s="314"/>
      <c r="HVN8" s="314"/>
      <c r="HVO8" s="314"/>
      <c r="HVP8" s="314"/>
      <c r="HVQ8" s="314"/>
      <c r="HVR8" s="314"/>
      <c r="HVS8" s="314"/>
      <c r="HVT8" s="314"/>
      <c r="HVU8" s="314"/>
      <c r="HVV8" s="314"/>
      <c r="HVW8" s="314"/>
      <c r="HVX8" s="314"/>
      <c r="HVY8" s="314"/>
      <c r="HVZ8" s="314"/>
      <c r="HWA8" s="314"/>
      <c r="HWB8" s="314"/>
      <c r="HWC8" s="314"/>
      <c r="HWD8" s="314"/>
      <c r="HWE8" s="314"/>
      <c r="HWF8" s="314"/>
      <c r="HWG8" s="314"/>
      <c r="HWH8" s="314"/>
      <c r="HWI8" s="314"/>
      <c r="HWJ8" s="314"/>
      <c r="HWK8" s="314"/>
      <c r="HWL8" s="314"/>
      <c r="HWM8" s="314"/>
      <c r="HWN8" s="314"/>
      <c r="HWO8" s="314"/>
      <c r="HWP8" s="314"/>
      <c r="HWQ8" s="314"/>
      <c r="HWR8" s="314"/>
      <c r="HWS8" s="314"/>
      <c r="HWT8" s="314"/>
      <c r="HWU8" s="314"/>
      <c r="HWV8" s="314"/>
      <c r="HWW8" s="314"/>
      <c r="HWX8" s="314"/>
      <c r="HWY8" s="314"/>
      <c r="HWZ8" s="314"/>
      <c r="HXA8" s="314"/>
      <c r="HXB8" s="314"/>
      <c r="HXC8" s="314"/>
      <c r="HXD8" s="314"/>
      <c r="HXE8" s="314"/>
      <c r="HXF8" s="314"/>
      <c r="HXG8" s="314"/>
      <c r="HXH8" s="314"/>
      <c r="HXI8" s="314"/>
      <c r="HXJ8" s="314"/>
      <c r="HXK8" s="314"/>
      <c r="HXL8" s="314"/>
      <c r="HXM8" s="314"/>
      <c r="HXN8" s="314"/>
      <c r="HXO8" s="314"/>
      <c r="HXP8" s="314"/>
      <c r="HXQ8" s="314"/>
      <c r="HXR8" s="314"/>
      <c r="HXS8" s="314"/>
      <c r="HXT8" s="314"/>
      <c r="HXU8" s="314"/>
      <c r="HXV8" s="314"/>
      <c r="HXW8" s="314"/>
      <c r="HXX8" s="314"/>
      <c r="HXY8" s="314"/>
      <c r="HXZ8" s="314"/>
      <c r="HYA8" s="314"/>
      <c r="HYB8" s="314"/>
      <c r="HYC8" s="314"/>
      <c r="HYD8" s="314"/>
      <c r="HYE8" s="314"/>
      <c r="HYF8" s="314"/>
      <c r="HYG8" s="314"/>
      <c r="HYH8" s="314"/>
      <c r="HYI8" s="314"/>
      <c r="HYJ8" s="314"/>
      <c r="HYK8" s="314"/>
      <c r="HYL8" s="314"/>
      <c r="HYM8" s="314"/>
      <c r="HYN8" s="314"/>
      <c r="HYO8" s="314"/>
      <c r="HYP8" s="314"/>
      <c r="HYQ8" s="314"/>
      <c r="HYR8" s="314"/>
      <c r="HYS8" s="314"/>
      <c r="HYT8" s="314"/>
      <c r="HYU8" s="314"/>
      <c r="HYV8" s="314"/>
      <c r="HYW8" s="314"/>
      <c r="HYX8" s="314"/>
      <c r="HYY8" s="314"/>
      <c r="HYZ8" s="314"/>
      <c r="HZA8" s="314"/>
      <c r="HZB8" s="314"/>
      <c r="HZC8" s="314"/>
      <c r="HZD8" s="314"/>
      <c r="HZE8" s="314"/>
      <c r="HZF8" s="314"/>
      <c r="HZG8" s="314"/>
      <c r="HZH8" s="314"/>
      <c r="HZI8" s="314"/>
      <c r="HZJ8" s="314"/>
      <c r="HZK8" s="314"/>
      <c r="HZL8" s="314"/>
      <c r="HZM8" s="314"/>
      <c r="HZN8" s="314"/>
      <c r="HZO8" s="314"/>
      <c r="HZP8" s="314"/>
      <c r="HZQ8" s="314"/>
      <c r="HZR8" s="314"/>
      <c r="HZS8" s="314"/>
      <c r="HZT8" s="314"/>
      <c r="HZU8" s="314"/>
      <c r="HZV8" s="314"/>
      <c r="HZW8" s="314"/>
      <c r="HZX8" s="314"/>
      <c r="HZY8" s="314"/>
      <c r="HZZ8" s="314"/>
      <c r="IAA8" s="314"/>
      <c r="IAB8" s="314"/>
      <c r="IAC8" s="314"/>
      <c r="IAD8" s="314"/>
      <c r="IAE8" s="314"/>
      <c r="IAF8" s="314"/>
      <c r="IAG8" s="314"/>
      <c r="IAH8" s="314"/>
      <c r="IAI8" s="314"/>
      <c r="IAJ8" s="314"/>
      <c r="IAK8" s="314"/>
      <c r="IAL8" s="314"/>
      <c r="IAM8" s="314"/>
      <c r="IAN8" s="314"/>
      <c r="IAO8" s="314"/>
      <c r="IAP8" s="314"/>
      <c r="IAQ8" s="314"/>
      <c r="IAR8" s="314"/>
      <c r="IAS8" s="314"/>
      <c r="IAT8" s="314"/>
      <c r="IAU8" s="314"/>
      <c r="IAV8" s="314"/>
      <c r="IAW8" s="314"/>
      <c r="IAX8" s="314"/>
      <c r="IAY8" s="314"/>
      <c r="IAZ8" s="314"/>
      <c r="IBA8" s="314"/>
      <c r="IBB8" s="314"/>
      <c r="IBC8" s="314"/>
      <c r="IBD8" s="314"/>
      <c r="IBE8" s="314"/>
      <c r="IBF8" s="314"/>
      <c r="IBG8" s="314"/>
      <c r="IBH8" s="314"/>
      <c r="IBI8" s="314"/>
      <c r="IBJ8" s="314"/>
      <c r="IBK8" s="314"/>
      <c r="IBL8" s="314"/>
      <c r="IBM8" s="314"/>
      <c r="IBN8" s="314"/>
      <c r="IBO8" s="314"/>
      <c r="IBP8" s="314"/>
      <c r="IBQ8" s="314"/>
      <c r="IBR8" s="314"/>
      <c r="IBS8" s="314"/>
      <c r="IBT8" s="314"/>
      <c r="IBU8" s="314"/>
      <c r="IBV8" s="314"/>
      <c r="IBW8" s="314"/>
      <c r="IBX8" s="314"/>
      <c r="IBY8" s="314"/>
      <c r="IBZ8" s="314"/>
      <c r="ICA8" s="314"/>
      <c r="ICB8" s="314"/>
      <c r="ICC8" s="314"/>
      <c r="ICD8" s="314"/>
      <c r="ICE8" s="314"/>
      <c r="ICF8" s="314"/>
      <c r="ICG8" s="314"/>
      <c r="ICH8" s="314"/>
      <c r="ICI8" s="314"/>
      <c r="ICJ8" s="314"/>
      <c r="ICK8" s="314"/>
      <c r="ICL8" s="314"/>
      <c r="ICM8" s="314"/>
      <c r="ICN8" s="314"/>
      <c r="ICO8" s="314"/>
      <c r="ICP8" s="314"/>
      <c r="ICQ8" s="314"/>
      <c r="ICR8" s="314"/>
      <c r="ICS8" s="314"/>
      <c r="ICT8" s="314"/>
      <c r="ICU8" s="314"/>
      <c r="ICV8" s="314"/>
      <c r="ICW8" s="314"/>
      <c r="ICX8" s="314"/>
      <c r="ICY8" s="314"/>
      <c r="ICZ8" s="314"/>
      <c r="IDA8" s="314"/>
      <c r="IDB8" s="314"/>
      <c r="IDC8" s="314"/>
      <c r="IDD8" s="314"/>
      <c r="IDE8" s="314"/>
      <c r="IDF8" s="314"/>
      <c r="IDG8" s="314"/>
      <c r="IDH8" s="314"/>
      <c r="IDI8" s="314"/>
      <c r="IDJ8" s="314"/>
      <c r="IDK8" s="314"/>
      <c r="IDL8" s="314"/>
      <c r="IDM8" s="314"/>
      <c r="IDN8" s="314"/>
      <c r="IDO8" s="314"/>
      <c r="IDP8" s="314"/>
      <c r="IDQ8" s="314"/>
      <c r="IDR8" s="314"/>
      <c r="IDS8" s="314"/>
      <c r="IDT8" s="314"/>
      <c r="IDU8" s="314"/>
      <c r="IDV8" s="314"/>
      <c r="IDW8" s="314"/>
      <c r="IDX8" s="314"/>
      <c r="IDY8" s="314"/>
      <c r="IDZ8" s="314"/>
      <c r="IEA8" s="314"/>
      <c r="IEB8" s="314"/>
      <c r="IEC8" s="314"/>
      <c r="IED8" s="314"/>
      <c r="IEE8" s="314"/>
      <c r="IEF8" s="314"/>
      <c r="IEG8" s="314"/>
      <c r="IEH8" s="314"/>
      <c r="IEI8" s="314"/>
      <c r="IEJ8" s="314"/>
      <c r="IEK8" s="314"/>
      <c r="IEL8" s="314"/>
      <c r="IEM8" s="314"/>
      <c r="IEN8" s="314"/>
      <c r="IEO8" s="314"/>
      <c r="IEP8" s="314"/>
      <c r="IEQ8" s="314"/>
      <c r="IER8" s="314"/>
      <c r="IES8" s="314"/>
      <c r="IET8" s="314"/>
      <c r="IEU8" s="314"/>
      <c r="IEV8" s="314"/>
      <c r="IEW8" s="314"/>
      <c r="IEX8" s="314"/>
      <c r="IEY8" s="314"/>
      <c r="IEZ8" s="314"/>
      <c r="IFA8" s="314"/>
      <c r="IFB8" s="314"/>
      <c r="IFC8" s="314"/>
      <c r="IFD8" s="314"/>
      <c r="IFE8" s="314"/>
      <c r="IFF8" s="314"/>
      <c r="IFG8" s="314"/>
      <c r="IFH8" s="314"/>
      <c r="IFI8" s="314"/>
      <c r="IFJ8" s="314"/>
      <c r="IFK8" s="314"/>
      <c r="IFL8" s="314"/>
      <c r="IFM8" s="314"/>
      <c r="IFN8" s="314"/>
      <c r="IFO8" s="314"/>
      <c r="IFP8" s="314"/>
      <c r="IFQ8" s="314"/>
      <c r="IFR8" s="314"/>
      <c r="IFS8" s="314"/>
      <c r="IFT8" s="314"/>
      <c r="IFU8" s="314"/>
      <c r="IFV8" s="314"/>
      <c r="IFW8" s="314"/>
      <c r="IFX8" s="314"/>
      <c r="IFY8" s="314"/>
      <c r="IFZ8" s="314"/>
      <c r="IGA8" s="314"/>
      <c r="IGB8" s="314"/>
      <c r="IGC8" s="314"/>
      <c r="IGD8" s="314"/>
      <c r="IGE8" s="314"/>
      <c r="IGF8" s="314"/>
      <c r="IGG8" s="314"/>
      <c r="IGH8" s="314"/>
      <c r="IGI8" s="314"/>
      <c r="IGJ8" s="314"/>
      <c r="IGK8" s="314"/>
      <c r="IGL8" s="314"/>
      <c r="IGM8" s="314"/>
      <c r="IGN8" s="314"/>
      <c r="IGO8" s="314"/>
      <c r="IGP8" s="314"/>
      <c r="IGQ8" s="314"/>
      <c r="IGR8" s="314"/>
      <c r="IGS8" s="314"/>
      <c r="IGT8" s="314"/>
      <c r="IGU8" s="314"/>
      <c r="IGV8" s="314"/>
      <c r="IGW8" s="314"/>
      <c r="IGX8" s="314"/>
      <c r="IGY8" s="314"/>
      <c r="IGZ8" s="314"/>
      <c r="IHA8" s="314"/>
      <c r="IHB8" s="314"/>
      <c r="IHC8" s="314"/>
      <c r="IHD8" s="314"/>
      <c r="IHE8" s="314"/>
      <c r="IHF8" s="314"/>
      <c r="IHG8" s="314"/>
      <c r="IHH8" s="314"/>
      <c r="IHI8" s="314"/>
      <c r="IHJ8" s="314"/>
      <c r="IHK8" s="314"/>
      <c r="IHL8" s="314"/>
      <c r="IHM8" s="314"/>
      <c r="IHN8" s="314"/>
      <c r="IHO8" s="314"/>
      <c r="IHP8" s="314"/>
      <c r="IHQ8" s="314"/>
      <c r="IHR8" s="314"/>
      <c r="IHS8" s="314"/>
      <c r="IHT8" s="314"/>
      <c r="IHU8" s="314"/>
      <c r="IHV8" s="314"/>
      <c r="IHW8" s="314"/>
      <c r="IHX8" s="314"/>
      <c r="IHY8" s="314"/>
      <c r="IHZ8" s="314"/>
      <c r="IIA8" s="314"/>
      <c r="IIB8" s="314"/>
      <c r="IIC8" s="314"/>
      <c r="IID8" s="314"/>
      <c r="IIE8" s="314"/>
      <c r="IIF8" s="314"/>
      <c r="IIG8" s="314"/>
      <c r="IIH8" s="314"/>
      <c r="III8" s="314"/>
      <c r="IIJ8" s="314"/>
      <c r="IIK8" s="314"/>
      <c r="IIL8" s="314"/>
      <c r="IIM8" s="314"/>
      <c r="IIN8" s="314"/>
      <c r="IIO8" s="314"/>
      <c r="IIP8" s="314"/>
      <c r="IIQ8" s="314"/>
      <c r="IIR8" s="314"/>
      <c r="IIS8" s="314"/>
      <c r="IIT8" s="314"/>
      <c r="IIU8" s="314"/>
      <c r="IIV8" s="314"/>
      <c r="IIW8" s="314"/>
      <c r="IIX8" s="314"/>
      <c r="IIY8" s="314"/>
      <c r="IIZ8" s="314"/>
      <c r="IJA8" s="314"/>
      <c r="IJB8" s="314"/>
      <c r="IJC8" s="314"/>
      <c r="IJD8" s="314"/>
      <c r="IJE8" s="314"/>
      <c r="IJF8" s="314"/>
      <c r="IJG8" s="314"/>
      <c r="IJH8" s="314"/>
      <c r="IJI8" s="314"/>
      <c r="IJJ8" s="314"/>
      <c r="IJK8" s="314"/>
      <c r="IJL8" s="314"/>
      <c r="IJM8" s="314"/>
      <c r="IJN8" s="314"/>
      <c r="IJO8" s="314"/>
      <c r="IJP8" s="314"/>
      <c r="IJQ8" s="314"/>
      <c r="IJR8" s="314"/>
      <c r="IJS8" s="314"/>
      <c r="IJT8" s="314"/>
      <c r="IJU8" s="314"/>
      <c r="IJV8" s="314"/>
      <c r="IJW8" s="314"/>
      <c r="IJX8" s="314"/>
      <c r="IJY8" s="314"/>
      <c r="IJZ8" s="314"/>
      <c r="IKA8" s="314"/>
      <c r="IKB8" s="314"/>
      <c r="IKC8" s="314"/>
      <c r="IKD8" s="314"/>
      <c r="IKE8" s="314"/>
      <c r="IKF8" s="314"/>
      <c r="IKG8" s="314"/>
      <c r="IKH8" s="314"/>
      <c r="IKI8" s="314"/>
      <c r="IKJ8" s="314"/>
      <c r="IKK8" s="314"/>
      <c r="IKL8" s="314"/>
      <c r="IKM8" s="314"/>
      <c r="IKN8" s="314"/>
      <c r="IKO8" s="314"/>
      <c r="IKP8" s="314"/>
      <c r="IKQ8" s="314"/>
      <c r="IKR8" s="314"/>
      <c r="IKS8" s="314"/>
      <c r="IKT8" s="314"/>
      <c r="IKU8" s="314"/>
      <c r="IKV8" s="314"/>
      <c r="IKW8" s="314"/>
      <c r="IKX8" s="314"/>
      <c r="IKY8" s="314"/>
      <c r="IKZ8" s="314"/>
      <c r="ILA8" s="314"/>
      <c r="ILB8" s="314"/>
      <c r="ILC8" s="314"/>
      <c r="ILD8" s="314"/>
      <c r="ILE8" s="314"/>
      <c r="ILF8" s="314"/>
      <c r="ILG8" s="314"/>
      <c r="ILH8" s="314"/>
      <c r="ILI8" s="314"/>
      <c r="ILJ8" s="314"/>
      <c r="ILK8" s="314"/>
      <c r="ILL8" s="314"/>
      <c r="ILM8" s="314"/>
      <c r="ILN8" s="314"/>
      <c r="ILO8" s="314"/>
      <c r="ILP8" s="314"/>
      <c r="ILQ8" s="314"/>
      <c r="ILR8" s="314"/>
      <c r="ILS8" s="314"/>
      <c r="ILT8" s="314"/>
      <c r="ILU8" s="314"/>
      <c r="ILV8" s="314"/>
      <c r="ILW8" s="314"/>
      <c r="ILX8" s="314"/>
      <c r="ILY8" s="314"/>
      <c r="ILZ8" s="314"/>
      <c r="IMA8" s="314"/>
      <c r="IMB8" s="314"/>
      <c r="IMC8" s="314"/>
      <c r="IMD8" s="314"/>
      <c r="IME8" s="314"/>
      <c r="IMF8" s="314"/>
      <c r="IMG8" s="314"/>
      <c r="IMH8" s="314"/>
      <c r="IMI8" s="314"/>
      <c r="IMJ8" s="314"/>
      <c r="IMK8" s="314"/>
      <c r="IML8" s="314"/>
      <c r="IMM8" s="314"/>
      <c r="IMN8" s="314"/>
      <c r="IMO8" s="314"/>
      <c r="IMP8" s="314"/>
      <c r="IMQ8" s="314"/>
      <c r="IMR8" s="314"/>
      <c r="IMS8" s="314"/>
      <c r="IMT8" s="314"/>
      <c r="IMU8" s="314"/>
      <c r="IMV8" s="314"/>
      <c r="IMW8" s="314"/>
      <c r="IMX8" s="314"/>
      <c r="IMY8" s="314"/>
      <c r="IMZ8" s="314"/>
      <c r="INA8" s="314"/>
      <c r="INB8" s="314"/>
      <c r="INC8" s="314"/>
      <c r="IND8" s="314"/>
      <c r="INE8" s="314"/>
      <c r="INF8" s="314"/>
      <c r="ING8" s="314"/>
      <c r="INH8" s="314"/>
      <c r="INI8" s="314"/>
      <c r="INJ8" s="314"/>
      <c r="INK8" s="314"/>
      <c r="INL8" s="314"/>
      <c r="INM8" s="314"/>
      <c r="INN8" s="314"/>
      <c r="INO8" s="314"/>
      <c r="INP8" s="314"/>
      <c r="INQ8" s="314"/>
      <c r="INR8" s="314"/>
      <c r="INS8" s="314"/>
      <c r="INT8" s="314"/>
      <c r="INU8" s="314"/>
      <c r="INV8" s="314"/>
      <c r="INW8" s="314"/>
      <c r="INX8" s="314"/>
      <c r="INY8" s="314"/>
      <c r="INZ8" s="314"/>
      <c r="IOA8" s="314"/>
      <c r="IOB8" s="314"/>
      <c r="IOC8" s="314"/>
      <c r="IOD8" s="314"/>
      <c r="IOE8" s="314"/>
      <c r="IOF8" s="314"/>
      <c r="IOG8" s="314"/>
      <c r="IOH8" s="314"/>
      <c r="IOI8" s="314"/>
      <c r="IOJ8" s="314"/>
      <c r="IOK8" s="314"/>
      <c r="IOL8" s="314"/>
      <c r="IOM8" s="314"/>
      <c r="ION8" s="314"/>
      <c r="IOO8" s="314"/>
      <c r="IOP8" s="314"/>
      <c r="IOQ8" s="314"/>
      <c r="IOR8" s="314"/>
      <c r="IOS8" s="314"/>
      <c r="IOT8" s="314"/>
      <c r="IOU8" s="314"/>
      <c r="IOV8" s="314"/>
      <c r="IOW8" s="314"/>
      <c r="IOX8" s="314"/>
      <c r="IOY8" s="314"/>
      <c r="IOZ8" s="314"/>
      <c r="IPA8" s="314"/>
      <c r="IPB8" s="314"/>
      <c r="IPC8" s="314"/>
      <c r="IPD8" s="314"/>
      <c r="IPE8" s="314"/>
      <c r="IPF8" s="314"/>
      <c r="IPG8" s="314"/>
      <c r="IPH8" s="314"/>
      <c r="IPI8" s="314"/>
      <c r="IPJ8" s="314"/>
      <c r="IPK8" s="314"/>
      <c r="IPL8" s="314"/>
      <c r="IPM8" s="314"/>
      <c r="IPN8" s="314"/>
      <c r="IPO8" s="314"/>
      <c r="IPP8" s="314"/>
      <c r="IPQ8" s="314"/>
      <c r="IPR8" s="314"/>
      <c r="IPS8" s="314"/>
      <c r="IPT8" s="314"/>
      <c r="IPU8" s="314"/>
      <c r="IPV8" s="314"/>
      <c r="IPW8" s="314"/>
      <c r="IPX8" s="314"/>
      <c r="IPY8" s="314"/>
      <c r="IPZ8" s="314"/>
      <c r="IQA8" s="314"/>
      <c r="IQB8" s="314"/>
      <c r="IQC8" s="314"/>
      <c r="IQD8" s="314"/>
      <c r="IQE8" s="314"/>
      <c r="IQF8" s="314"/>
      <c r="IQG8" s="314"/>
      <c r="IQH8" s="314"/>
      <c r="IQI8" s="314"/>
      <c r="IQJ8" s="314"/>
      <c r="IQK8" s="314"/>
      <c r="IQL8" s="314"/>
      <c r="IQM8" s="314"/>
      <c r="IQN8" s="314"/>
      <c r="IQO8" s="314"/>
      <c r="IQP8" s="314"/>
      <c r="IQQ8" s="314"/>
      <c r="IQR8" s="314"/>
      <c r="IQS8" s="314"/>
      <c r="IQT8" s="314"/>
      <c r="IQU8" s="314"/>
      <c r="IQV8" s="314"/>
      <c r="IQW8" s="314"/>
      <c r="IQX8" s="314"/>
      <c r="IQY8" s="314"/>
      <c r="IQZ8" s="314"/>
      <c r="IRA8" s="314"/>
      <c r="IRB8" s="314"/>
      <c r="IRC8" s="314"/>
      <c r="IRD8" s="314"/>
      <c r="IRE8" s="314"/>
      <c r="IRF8" s="314"/>
      <c r="IRG8" s="314"/>
      <c r="IRH8" s="314"/>
      <c r="IRI8" s="314"/>
      <c r="IRJ8" s="314"/>
      <c r="IRK8" s="314"/>
      <c r="IRL8" s="314"/>
      <c r="IRM8" s="314"/>
      <c r="IRN8" s="314"/>
      <c r="IRO8" s="314"/>
      <c r="IRP8" s="314"/>
      <c r="IRQ8" s="314"/>
      <c r="IRR8" s="314"/>
      <c r="IRS8" s="314"/>
      <c r="IRT8" s="314"/>
      <c r="IRU8" s="314"/>
      <c r="IRV8" s="314"/>
      <c r="IRW8" s="314"/>
      <c r="IRX8" s="314"/>
      <c r="IRY8" s="314"/>
      <c r="IRZ8" s="314"/>
      <c r="ISA8" s="314"/>
      <c r="ISB8" s="314"/>
      <c r="ISC8" s="314"/>
      <c r="ISD8" s="314"/>
      <c r="ISE8" s="314"/>
      <c r="ISF8" s="314"/>
      <c r="ISG8" s="314"/>
      <c r="ISH8" s="314"/>
      <c r="ISI8" s="314"/>
      <c r="ISJ8" s="314"/>
      <c r="ISK8" s="314"/>
      <c r="ISL8" s="314"/>
      <c r="ISM8" s="314"/>
      <c r="ISN8" s="314"/>
      <c r="ISO8" s="314"/>
      <c r="ISP8" s="314"/>
      <c r="ISQ8" s="314"/>
      <c r="ISR8" s="314"/>
      <c r="ISS8" s="314"/>
      <c r="IST8" s="314"/>
      <c r="ISU8" s="314"/>
      <c r="ISV8" s="314"/>
      <c r="ISW8" s="314"/>
      <c r="ISX8" s="314"/>
      <c r="ISY8" s="314"/>
      <c r="ISZ8" s="314"/>
      <c r="ITA8" s="314"/>
      <c r="ITB8" s="314"/>
      <c r="ITC8" s="314"/>
      <c r="ITD8" s="314"/>
      <c r="ITE8" s="314"/>
      <c r="ITF8" s="314"/>
      <c r="ITG8" s="314"/>
      <c r="ITH8" s="314"/>
      <c r="ITI8" s="314"/>
      <c r="ITJ8" s="314"/>
      <c r="ITK8" s="314"/>
      <c r="ITL8" s="314"/>
      <c r="ITM8" s="314"/>
      <c r="ITN8" s="314"/>
      <c r="ITO8" s="314"/>
      <c r="ITP8" s="314"/>
      <c r="ITQ8" s="314"/>
      <c r="ITR8" s="314"/>
      <c r="ITS8" s="314"/>
      <c r="ITT8" s="314"/>
      <c r="ITU8" s="314"/>
      <c r="ITV8" s="314"/>
      <c r="ITW8" s="314"/>
      <c r="ITX8" s="314"/>
      <c r="ITY8" s="314"/>
      <c r="ITZ8" s="314"/>
      <c r="IUA8" s="314"/>
      <c r="IUB8" s="314"/>
      <c r="IUC8" s="314"/>
      <c r="IUD8" s="314"/>
      <c r="IUE8" s="314"/>
      <c r="IUF8" s="314"/>
      <c r="IUG8" s="314"/>
      <c r="IUH8" s="314"/>
      <c r="IUI8" s="314"/>
      <c r="IUJ8" s="314"/>
      <c r="IUK8" s="314"/>
      <c r="IUL8" s="314"/>
      <c r="IUM8" s="314"/>
      <c r="IUN8" s="314"/>
      <c r="IUO8" s="314"/>
      <c r="IUP8" s="314"/>
      <c r="IUQ8" s="314"/>
      <c r="IUR8" s="314"/>
      <c r="IUS8" s="314"/>
      <c r="IUT8" s="314"/>
      <c r="IUU8" s="314"/>
      <c r="IUV8" s="314"/>
      <c r="IUW8" s="314"/>
      <c r="IUX8" s="314"/>
      <c r="IUY8" s="314"/>
      <c r="IUZ8" s="314"/>
      <c r="IVA8" s="314"/>
      <c r="IVB8" s="314"/>
      <c r="IVC8" s="314"/>
      <c r="IVD8" s="314"/>
      <c r="IVE8" s="314"/>
      <c r="IVF8" s="314"/>
      <c r="IVG8" s="314"/>
      <c r="IVH8" s="314"/>
      <c r="IVI8" s="314"/>
      <c r="IVJ8" s="314"/>
      <c r="IVK8" s="314"/>
      <c r="IVL8" s="314"/>
      <c r="IVM8" s="314"/>
      <c r="IVN8" s="314"/>
      <c r="IVO8" s="314"/>
      <c r="IVP8" s="314"/>
      <c r="IVQ8" s="314"/>
      <c r="IVR8" s="314"/>
      <c r="IVS8" s="314"/>
      <c r="IVT8" s="314"/>
      <c r="IVU8" s="314"/>
      <c r="IVV8" s="314"/>
      <c r="IVW8" s="314"/>
      <c r="IVX8" s="314"/>
      <c r="IVY8" s="314"/>
      <c r="IVZ8" s="314"/>
      <c r="IWA8" s="314"/>
      <c r="IWB8" s="314"/>
      <c r="IWC8" s="314"/>
      <c r="IWD8" s="314"/>
      <c r="IWE8" s="314"/>
      <c r="IWF8" s="314"/>
      <c r="IWG8" s="314"/>
      <c r="IWH8" s="314"/>
      <c r="IWI8" s="314"/>
      <c r="IWJ8" s="314"/>
      <c r="IWK8" s="314"/>
      <c r="IWL8" s="314"/>
      <c r="IWM8" s="314"/>
      <c r="IWN8" s="314"/>
      <c r="IWO8" s="314"/>
      <c r="IWP8" s="314"/>
      <c r="IWQ8" s="314"/>
      <c r="IWR8" s="314"/>
      <c r="IWS8" s="314"/>
      <c r="IWT8" s="314"/>
      <c r="IWU8" s="314"/>
      <c r="IWV8" s="314"/>
      <c r="IWW8" s="314"/>
      <c r="IWX8" s="314"/>
      <c r="IWY8" s="314"/>
      <c r="IWZ8" s="314"/>
      <c r="IXA8" s="314"/>
      <c r="IXB8" s="314"/>
      <c r="IXC8" s="314"/>
      <c r="IXD8" s="314"/>
      <c r="IXE8" s="314"/>
      <c r="IXF8" s="314"/>
      <c r="IXG8" s="314"/>
      <c r="IXH8" s="314"/>
      <c r="IXI8" s="314"/>
      <c r="IXJ8" s="314"/>
      <c r="IXK8" s="314"/>
      <c r="IXL8" s="314"/>
      <c r="IXM8" s="314"/>
      <c r="IXN8" s="314"/>
      <c r="IXO8" s="314"/>
      <c r="IXP8" s="314"/>
      <c r="IXQ8" s="314"/>
      <c r="IXR8" s="314"/>
      <c r="IXS8" s="314"/>
      <c r="IXT8" s="314"/>
      <c r="IXU8" s="314"/>
      <c r="IXV8" s="314"/>
      <c r="IXW8" s="314"/>
      <c r="IXX8" s="314"/>
      <c r="IXY8" s="314"/>
      <c r="IXZ8" s="314"/>
      <c r="IYA8" s="314"/>
      <c r="IYB8" s="314"/>
      <c r="IYC8" s="314"/>
      <c r="IYD8" s="314"/>
      <c r="IYE8" s="314"/>
      <c r="IYF8" s="314"/>
      <c r="IYG8" s="314"/>
      <c r="IYH8" s="314"/>
      <c r="IYI8" s="314"/>
      <c r="IYJ8" s="314"/>
      <c r="IYK8" s="314"/>
      <c r="IYL8" s="314"/>
      <c r="IYM8" s="314"/>
      <c r="IYN8" s="314"/>
      <c r="IYO8" s="314"/>
      <c r="IYP8" s="314"/>
      <c r="IYQ8" s="314"/>
      <c r="IYR8" s="314"/>
      <c r="IYS8" s="314"/>
      <c r="IYT8" s="314"/>
      <c r="IYU8" s="314"/>
      <c r="IYV8" s="314"/>
      <c r="IYW8" s="314"/>
      <c r="IYX8" s="314"/>
      <c r="IYY8" s="314"/>
      <c r="IYZ8" s="314"/>
      <c r="IZA8" s="314"/>
      <c r="IZB8" s="314"/>
      <c r="IZC8" s="314"/>
      <c r="IZD8" s="314"/>
      <c r="IZE8" s="314"/>
      <c r="IZF8" s="314"/>
      <c r="IZG8" s="314"/>
      <c r="IZH8" s="314"/>
      <c r="IZI8" s="314"/>
      <c r="IZJ8" s="314"/>
      <c r="IZK8" s="314"/>
      <c r="IZL8" s="314"/>
      <c r="IZM8" s="314"/>
      <c r="IZN8" s="314"/>
      <c r="IZO8" s="314"/>
      <c r="IZP8" s="314"/>
      <c r="IZQ8" s="314"/>
      <c r="IZR8" s="314"/>
      <c r="IZS8" s="314"/>
      <c r="IZT8" s="314"/>
      <c r="IZU8" s="314"/>
      <c r="IZV8" s="314"/>
      <c r="IZW8" s="314"/>
      <c r="IZX8" s="314"/>
      <c r="IZY8" s="314"/>
      <c r="IZZ8" s="314"/>
      <c r="JAA8" s="314"/>
      <c r="JAB8" s="314"/>
      <c r="JAC8" s="314"/>
      <c r="JAD8" s="314"/>
      <c r="JAE8" s="314"/>
      <c r="JAF8" s="314"/>
      <c r="JAG8" s="314"/>
      <c r="JAH8" s="314"/>
      <c r="JAI8" s="314"/>
      <c r="JAJ8" s="314"/>
      <c r="JAK8" s="314"/>
      <c r="JAL8" s="314"/>
      <c r="JAM8" s="314"/>
      <c r="JAN8" s="314"/>
      <c r="JAO8" s="314"/>
      <c r="JAP8" s="314"/>
      <c r="JAQ8" s="314"/>
      <c r="JAR8" s="314"/>
      <c r="JAS8" s="314"/>
      <c r="JAT8" s="314"/>
      <c r="JAU8" s="314"/>
      <c r="JAV8" s="314"/>
      <c r="JAW8" s="314"/>
      <c r="JAX8" s="314"/>
      <c r="JAY8" s="314"/>
      <c r="JAZ8" s="314"/>
      <c r="JBA8" s="314"/>
      <c r="JBB8" s="314"/>
      <c r="JBC8" s="314"/>
      <c r="JBD8" s="314"/>
      <c r="JBE8" s="314"/>
      <c r="JBF8" s="314"/>
      <c r="JBG8" s="314"/>
      <c r="JBH8" s="314"/>
      <c r="JBI8" s="314"/>
      <c r="JBJ8" s="314"/>
      <c r="JBK8" s="314"/>
      <c r="JBL8" s="314"/>
      <c r="JBM8" s="314"/>
      <c r="JBN8" s="314"/>
      <c r="JBO8" s="314"/>
      <c r="JBP8" s="314"/>
      <c r="JBQ8" s="314"/>
      <c r="JBR8" s="314"/>
      <c r="JBS8" s="314"/>
      <c r="JBT8" s="314"/>
      <c r="JBU8" s="314"/>
      <c r="JBV8" s="314"/>
      <c r="JBW8" s="314"/>
      <c r="JBX8" s="314"/>
      <c r="JBY8" s="314"/>
      <c r="JBZ8" s="314"/>
      <c r="JCA8" s="314"/>
      <c r="JCB8" s="314"/>
      <c r="JCC8" s="314"/>
      <c r="JCD8" s="314"/>
      <c r="JCE8" s="314"/>
      <c r="JCF8" s="314"/>
      <c r="JCG8" s="314"/>
      <c r="JCH8" s="314"/>
      <c r="JCI8" s="314"/>
      <c r="JCJ8" s="314"/>
      <c r="JCK8" s="314"/>
      <c r="JCL8" s="314"/>
      <c r="JCM8" s="314"/>
      <c r="JCN8" s="314"/>
      <c r="JCO8" s="314"/>
      <c r="JCP8" s="314"/>
      <c r="JCQ8" s="314"/>
      <c r="JCR8" s="314"/>
      <c r="JCS8" s="314"/>
      <c r="JCT8" s="314"/>
      <c r="JCU8" s="314"/>
      <c r="JCV8" s="314"/>
      <c r="JCW8" s="314"/>
      <c r="JCX8" s="314"/>
      <c r="JCY8" s="314"/>
      <c r="JCZ8" s="314"/>
      <c r="JDA8" s="314"/>
      <c r="JDB8" s="314"/>
      <c r="JDC8" s="314"/>
      <c r="JDD8" s="314"/>
      <c r="JDE8" s="314"/>
      <c r="JDF8" s="314"/>
      <c r="JDG8" s="314"/>
      <c r="JDH8" s="314"/>
      <c r="JDI8" s="314"/>
      <c r="JDJ8" s="314"/>
      <c r="JDK8" s="314"/>
      <c r="JDL8" s="314"/>
      <c r="JDM8" s="314"/>
      <c r="JDN8" s="314"/>
      <c r="JDO8" s="314"/>
      <c r="JDP8" s="314"/>
      <c r="JDQ8" s="314"/>
      <c r="JDR8" s="314"/>
      <c r="JDS8" s="314"/>
      <c r="JDT8" s="314"/>
      <c r="JDU8" s="314"/>
      <c r="JDV8" s="314"/>
      <c r="JDW8" s="314"/>
      <c r="JDX8" s="314"/>
      <c r="JDY8" s="314"/>
      <c r="JDZ8" s="314"/>
      <c r="JEA8" s="314"/>
      <c r="JEB8" s="314"/>
      <c r="JEC8" s="314"/>
      <c r="JED8" s="314"/>
      <c r="JEE8" s="314"/>
      <c r="JEF8" s="314"/>
      <c r="JEG8" s="314"/>
      <c r="JEH8" s="314"/>
      <c r="JEI8" s="314"/>
      <c r="JEJ8" s="314"/>
      <c r="JEK8" s="314"/>
      <c r="JEL8" s="314"/>
      <c r="JEM8" s="314"/>
      <c r="JEN8" s="314"/>
      <c r="JEO8" s="314"/>
      <c r="JEP8" s="314"/>
      <c r="JEQ8" s="314"/>
      <c r="JER8" s="314"/>
      <c r="JES8" s="314"/>
      <c r="JET8" s="314"/>
      <c r="JEU8" s="314"/>
      <c r="JEV8" s="314"/>
      <c r="JEW8" s="314"/>
      <c r="JEX8" s="314"/>
      <c r="JEY8" s="314"/>
      <c r="JEZ8" s="314"/>
      <c r="JFA8" s="314"/>
      <c r="JFB8" s="314"/>
      <c r="JFC8" s="314"/>
      <c r="JFD8" s="314"/>
      <c r="JFE8" s="314"/>
      <c r="JFF8" s="314"/>
      <c r="JFG8" s="314"/>
      <c r="JFH8" s="314"/>
      <c r="JFI8" s="314"/>
      <c r="JFJ8" s="314"/>
      <c r="JFK8" s="314"/>
      <c r="JFL8" s="314"/>
      <c r="JFM8" s="314"/>
      <c r="JFN8" s="314"/>
      <c r="JFO8" s="314"/>
      <c r="JFP8" s="314"/>
      <c r="JFQ8" s="314"/>
      <c r="JFR8" s="314"/>
      <c r="JFS8" s="314"/>
      <c r="JFT8" s="314"/>
      <c r="JFU8" s="314"/>
      <c r="JFV8" s="314"/>
      <c r="JFW8" s="314"/>
      <c r="JFX8" s="314"/>
      <c r="JFY8" s="314"/>
      <c r="JFZ8" s="314"/>
      <c r="JGA8" s="314"/>
      <c r="JGB8" s="314"/>
      <c r="JGC8" s="314"/>
      <c r="JGD8" s="314"/>
      <c r="JGE8" s="314"/>
      <c r="JGF8" s="314"/>
      <c r="JGG8" s="314"/>
      <c r="JGH8" s="314"/>
      <c r="JGI8" s="314"/>
      <c r="JGJ8" s="314"/>
      <c r="JGK8" s="314"/>
      <c r="JGL8" s="314"/>
      <c r="JGM8" s="314"/>
      <c r="JGN8" s="314"/>
      <c r="JGO8" s="314"/>
      <c r="JGP8" s="314"/>
      <c r="JGQ8" s="314"/>
      <c r="JGR8" s="314"/>
      <c r="JGS8" s="314"/>
      <c r="JGT8" s="314"/>
      <c r="JGU8" s="314"/>
      <c r="JGV8" s="314"/>
      <c r="JGW8" s="314"/>
      <c r="JGX8" s="314"/>
      <c r="JGY8" s="314"/>
      <c r="JGZ8" s="314"/>
      <c r="JHA8" s="314"/>
      <c r="JHB8" s="314"/>
      <c r="JHC8" s="314"/>
      <c r="JHD8" s="314"/>
      <c r="JHE8" s="314"/>
      <c r="JHF8" s="314"/>
      <c r="JHG8" s="314"/>
      <c r="JHH8" s="314"/>
      <c r="JHI8" s="314"/>
      <c r="JHJ8" s="314"/>
      <c r="JHK8" s="314"/>
      <c r="JHL8" s="314"/>
      <c r="JHM8" s="314"/>
      <c r="JHN8" s="314"/>
      <c r="JHO8" s="314"/>
      <c r="JHP8" s="314"/>
      <c r="JHQ8" s="314"/>
      <c r="JHR8" s="314"/>
      <c r="JHS8" s="314"/>
      <c r="JHT8" s="314"/>
      <c r="JHU8" s="314"/>
      <c r="JHV8" s="314"/>
      <c r="JHW8" s="314"/>
      <c r="JHX8" s="314"/>
      <c r="JHY8" s="314"/>
      <c r="JHZ8" s="314"/>
      <c r="JIA8" s="314"/>
      <c r="JIB8" s="314"/>
      <c r="JIC8" s="314"/>
      <c r="JID8" s="314"/>
      <c r="JIE8" s="314"/>
      <c r="JIF8" s="314"/>
      <c r="JIG8" s="314"/>
      <c r="JIH8" s="314"/>
      <c r="JII8" s="314"/>
      <c r="JIJ8" s="314"/>
      <c r="JIK8" s="314"/>
      <c r="JIL8" s="314"/>
      <c r="JIM8" s="314"/>
      <c r="JIN8" s="314"/>
      <c r="JIO8" s="314"/>
      <c r="JIP8" s="314"/>
      <c r="JIQ8" s="314"/>
      <c r="JIR8" s="314"/>
      <c r="JIS8" s="314"/>
      <c r="JIT8" s="314"/>
      <c r="JIU8" s="314"/>
      <c r="JIV8" s="314"/>
      <c r="JIW8" s="314"/>
      <c r="JIX8" s="314"/>
      <c r="JIY8" s="314"/>
      <c r="JIZ8" s="314"/>
      <c r="JJA8" s="314"/>
      <c r="JJB8" s="314"/>
      <c r="JJC8" s="314"/>
      <c r="JJD8" s="314"/>
      <c r="JJE8" s="314"/>
      <c r="JJF8" s="314"/>
      <c r="JJG8" s="314"/>
      <c r="JJH8" s="314"/>
      <c r="JJI8" s="314"/>
      <c r="JJJ8" s="314"/>
      <c r="JJK8" s="314"/>
      <c r="JJL8" s="314"/>
      <c r="JJM8" s="314"/>
      <c r="JJN8" s="314"/>
      <c r="JJO8" s="314"/>
      <c r="JJP8" s="314"/>
      <c r="JJQ8" s="314"/>
      <c r="JJR8" s="314"/>
      <c r="JJS8" s="314"/>
      <c r="JJT8" s="314"/>
      <c r="JJU8" s="314"/>
      <c r="JJV8" s="314"/>
      <c r="JJW8" s="314"/>
      <c r="JJX8" s="314"/>
      <c r="JJY8" s="314"/>
      <c r="JJZ8" s="314"/>
      <c r="JKA8" s="314"/>
      <c r="JKB8" s="314"/>
      <c r="JKC8" s="314"/>
      <c r="JKD8" s="314"/>
      <c r="JKE8" s="314"/>
      <c r="JKF8" s="314"/>
      <c r="JKG8" s="314"/>
      <c r="JKH8" s="314"/>
      <c r="JKI8" s="314"/>
      <c r="JKJ8" s="314"/>
      <c r="JKK8" s="314"/>
      <c r="JKL8" s="314"/>
      <c r="JKM8" s="314"/>
      <c r="JKN8" s="314"/>
      <c r="JKO8" s="314"/>
      <c r="JKP8" s="314"/>
      <c r="JKQ8" s="314"/>
      <c r="JKR8" s="314"/>
      <c r="JKS8" s="314"/>
      <c r="JKT8" s="314"/>
      <c r="JKU8" s="314"/>
      <c r="JKV8" s="314"/>
      <c r="JKW8" s="314"/>
      <c r="JKX8" s="314"/>
      <c r="JKY8" s="314"/>
      <c r="JKZ8" s="314"/>
      <c r="JLA8" s="314"/>
      <c r="JLB8" s="314"/>
      <c r="JLC8" s="314"/>
      <c r="JLD8" s="314"/>
      <c r="JLE8" s="314"/>
      <c r="JLF8" s="314"/>
      <c r="JLG8" s="314"/>
      <c r="JLH8" s="314"/>
      <c r="JLI8" s="314"/>
      <c r="JLJ8" s="314"/>
      <c r="JLK8" s="314"/>
      <c r="JLL8" s="314"/>
      <c r="JLM8" s="314"/>
      <c r="JLN8" s="314"/>
      <c r="JLO8" s="314"/>
      <c r="JLP8" s="314"/>
      <c r="JLQ8" s="314"/>
      <c r="JLR8" s="314"/>
      <c r="JLS8" s="314"/>
      <c r="JLT8" s="314"/>
      <c r="JLU8" s="314"/>
      <c r="JLV8" s="314"/>
      <c r="JLW8" s="314"/>
      <c r="JLX8" s="314"/>
      <c r="JLY8" s="314"/>
      <c r="JLZ8" s="314"/>
      <c r="JMA8" s="314"/>
      <c r="JMB8" s="314"/>
      <c r="JMC8" s="314"/>
      <c r="JMD8" s="314"/>
      <c r="JME8" s="314"/>
      <c r="JMF8" s="314"/>
      <c r="JMG8" s="314"/>
      <c r="JMH8" s="314"/>
      <c r="JMI8" s="314"/>
      <c r="JMJ8" s="314"/>
      <c r="JMK8" s="314"/>
      <c r="JML8" s="314"/>
      <c r="JMM8" s="314"/>
      <c r="JMN8" s="314"/>
      <c r="JMO8" s="314"/>
      <c r="JMP8" s="314"/>
      <c r="JMQ8" s="314"/>
      <c r="JMR8" s="314"/>
      <c r="JMS8" s="314"/>
      <c r="JMT8" s="314"/>
      <c r="JMU8" s="314"/>
      <c r="JMV8" s="314"/>
      <c r="JMW8" s="314"/>
      <c r="JMX8" s="314"/>
      <c r="JMY8" s="314"/>
      <c r="JMZ8" s="314"/>
      <c r="JNA8" s="314"/>
      <c r="JNB8" s="314"/>
      <c r="JNC8" s="314"/>
      <c r="JND8" s="314"/>
      <c r="JNE8" s="314"/>
      <c r="JNF8" s="314"/>
      <c r="JNG8" s="314"/>
      <c r="JNH8" s="314"/>
      <c r="JNI8" s="314"/>
      <c r="JNJ8" s="314"/>
      <c r="JNK8" s="314"/>
      <c r="JNL8" s="314"/>
      <c r="JNM8" s="314"/>
      <c r="JNN8" s="314"/>
      <c r="JNO8" s="314"/>
      <c r="JNP8" s="314"/>
      <c r="JNQ8" s="314"/>
      <c r="JNR8" s="314"/>
      <c r="JNS8" s="314"/>
      <c r="JNT8" s="314"/>
      <c r="JNU8" s="314"/>
      <c r="JNV8" s="314"/>
      <c r="JNW8" s="314"/>
      <c r="JNX8" s="314"/>
      <c r="JNY8" s="314"/>
      <c r="JNZ8" s="314"/>
      <c r="JOA8" s="314"/>
      <c r="JOB8" s="314"/>
      <c r="JOC8" s="314"/>
      <c r="JOD8" s="314"/>
      <c r="JOE8" s="314"/>
      <c r="JOF8" s="314"/>
      <c r="JOG8" s="314"/>
      <c r="JOH8" s="314"/>
      <c r="JOI8" s="314"/>
      <c r="JOJ8" s="314"/>
      <c r="JOK8" s="314"/>
      <c r="JOL8" s="314"/>
      <c r="JOM8" s="314"/>
      <c r="JON8" s="314"/>
      <c r="JOO8" s="314"/>
      <c r="JOP8" s="314"/>
      <c r="JOQ8" s="314"/>
      <c r="JOR8" s="314"/>
      <c r="JOS8" s="314"/>
      <c r="JOT8" s="314"/>
      <c r="JOU8" s="314"/>
      <c r="JOV8" s="314"/>
      <c r="JOW8" s="314"/>
      <c r="JOX8" s="314"/>
      <c r="JOY8" s="314"/>
      <c r="JOZ8" s="314"/>
      <c r="JPA8" s="314"/>
      <c r="JPB8" s="314"/>
      <c r="JPC8" s="314"/>
      <c r="JPD8" s="314"/>
      <c r="JPE8" s="314"/>
      <c r="JPF8" s="314"/>
      <c r="JPG8" s="314"/>
      <c r="JPH8" s="314"/>
      <c r="JPI8" s="314"/>
      <c r="JPJ8" s="314"/>
      <c r="JPK8" s="314"/>
      <c r="JPL8" s="314"/>
      <c r="JPM8" s="314"/>
      <c r="JPN8" s="314"/>
      <c r="JPO8" s="314"/>
      <c r="JPP8" s="314"/>
      <c r="JPQ8" s="314"/>
      <c r="JPR8" s="314"/>
      <c r="JPS8" s="314"/>
      <c r="JPT8" s="314"/>
      <c r="JPU8" s="314"/>
      <c r="JPV8" s="314"/>
      <c r="JPW8" s="314"/>
      <c r="JPX8" s="314"/>
      <c r="JPY8" s="314"/>
      <c r="JPZ8" s="314"/>
      <c r="JQA8" s="314"/>
      <c r="JQB8" s="314"/>
      <c r="JQC8" s="314"/>
      <c r="JQD8" s="314"/>
      <c r="JQE8" s="314"/>
      <c r="JQF8" s="314"/>
      <c r="JQG8" s="314"/>
      <c r="JQH8" s="314"/>
      <c r="JQI8" s="314"/>
      <c r="JQJ8" s="314"/>
      <c r="JQK8" s="314"/>
      <c r="JQL8" s="314"/>
      <c r="JQM8" s="314"/>
      <c r="JQN8" s="314"/>
      <c r="JQO8" s="314"/>
      <c r="JQP8" s="314"/>
      <c r="JQQ8" s="314"/>
      <c r="JQR8" s="314"/>
      <c r="JQS8" s="314"/>
      <c r="JQT8" s="314"/>
      <c r="JQU8" s="314"/>
      <c r="JQV8" s="314"/>
      <c r="JQW8" s="314"/>
      <c r="JQX8" s="314"/>
      <c r="JQY8" s="314"/>
      <c r="JQZ8" s="314"/>
      <c r="JRA8" s="314"/>
      <c r="JRB8" s="314"/>
      <c r="JRC8" s="314"/>
      <c r="JRD8" s="314"/>
      <c r="JRE8" s="314"/>
      <c r="JRF8" s="314"/>
      <c r="JRG8" s="314"/>
      <c r="JRH8" s="314"/>
      <c r="JRI8" s="314"/>
      <c r="JRJ8" s="314"/>
      <c r="JRK8" s="314"/>
      <c r="JRL8" s="314"/>
      <c r="JRM8" s="314"/>
      <c r="JRN8" s="314"/>
      <c r="JRO8" s="314"/>
      <c r="JRP8" s="314"/>
      <c r="JRQ8" s="314"/>
      <c r="JRR8" s="314"/>
      <c r="JRS8" s="314"/>
      <c r="JRT8" s="314"/>
      <c r="JRU8" s="314"/>
      <c r="JRV8" s="314"/>
      <c r="JRW8" s="314"/>
      <c r="JRX8" s="314"/>
      <c r="JRY8" s="314"/>
      <c r="JRZ8" s="314"/>
      <c r="JSA8" s="314"/>
      <c r="JSB8" s="314"/>
      <c r="JSC8" s="314"/>
      <c r="JSD8" s="314"/>
      <c r="JSE8" s="314"/>
      <c r="JSF8" s="314"/>
      <c r="JSG8" s="314"/>
      <c r="JSH8" s="314"/>
      <c r="JSI8" s="314"/>
      <c r="JSJ8" s="314"/>
      <c r="JSK8" s="314"/>
      <c r="JSL8" s="314"/>
      <c r="JSM8" s="314"/>
      <c r="JSN8" s="314"/>
      <c r="JSO8" s="314"/>
      <c r="JSP8" s="314"/>
      <c r="JSQ8" s="314"/>
      <c r="JSR8" s="314"/>
      <c r="JSS8" s="314"/>
      <c r="JST8" s="314"/>
      <c r="JSU8" s="314"/>
      <c r="JSV8" s="314"/>
      <c r="JSW8" s="314"/>
      <c r="JSX8" s="314"/>
      <c r="JSY8" s="314"/>
      <c r="JSZ8" s="314"/>
      <c r="JTA8" s="314"/>
      <c r="JTB8" s="314"/>
      <c r="JTC8" s="314"/>
      <c r="JTD8" s="314"/>
      <c r="JTE8" s="314"/>
      <c r="JTF8" s="314"/>
      <c r="JTG8" s="314"/>
      <c r="JTH8" s="314"/>
      <c r="JTI8" s="314"/>
      <c r="JTJ8" s="314"/>
      <c r="JTK8" s="314"/>
      <c r="JTL8" s="314"/>
      <c r="JTM8" s="314"/>
      <c r="JTN8" s="314"/>
      <c r="JTO8" s="314"/>
      <c r="JTP8" s="314"/>
      <c r="JTQ8" s="314"/>
      <c r="JTR8" s="314"/>
      <c r="JTS8" s="314"/>
      <c r="JTT8" s="314"/>
      <c r="JTU8" s="314"/>
      <c r="JTV8" s="314"/>
      <c r="JTW8" s="314"/>
      <c r="JTX8" s="314"/>
      <c r="JTY8" s="314"/>
      <c r="JTZ8" s="314"/>
      <c r="JUA8" s="314"/>
      <c r="JUB8" s="314"/>
      <c r="JUC8" s="314"/>
      <c r="JUD8" s="314"/>
      <c r="JUE8" s="314"/>
      <c r="JUF8" s="314"/>
      <c r="JUG8" s="314"/>
      <c r="JUH8" s="314"/>
      <c r="JUI8" s="314"/>
      <c r="JUJ8" s="314"/>
      <c r="JUK8" s="314"/>
      <c r="JUL8" s="314"/>
      <c r="JUM8" s="314"/>
      <c r="JUN8" s="314"/>
      <c r="JUO8" s="314"/>
      <c r="JUP8" s="314"/>
      <c r="JUQ8" s="314"/>
      <c r="JUR8" s="314"/>
      <c r="JUS8" s="314"/>
      <c r="JUT8" s="314"/>
      <c r="JUU8" s="314"/>
      <c r="JUV8" s="314"/>
      <c r="JUW8" s="314"/>
      <c r="JUX8" s="314"/>
      <c r="JUY8" s="314"/>
      <c r="JUZ8" s="314"/>
      <c r="JVA8" s="314"/>
      <c r="JVB8" s="314"/>
      <c r="JVC8" s="314"/>
      <c r="JVD8" s="314"/>
      <c r="JVE8" s="314"/>
      <c r="JVF8" s="314"/>
      <c r="JVG8" s="314"/>
      <c r="JVH8" s="314"/>
      <c r="JVI8" s="314"/>
      <c r="JVJ8" s="314"/>
      <c r="JVK8" s="314"/>
      <c r="JVL8" s="314"/>
      <c r="JVM8" s="314"/>
      <c r="JVN8" s="314"/>
      <c r="JVO8" s="314"/>
      <c r="JVP8" s="314"/>
      <c r="JVQ8" s="314"/>
      <c r="JVR8" s="314"/>
      <c r="JVS8" s="314"/>
      <c r="JVT8" s="314"/>
      <c r="JVU8" s="314"/>
      <c r="JVV8" s="314"/>
      <c r="JVW8" s="314"/>
      <c r="JVX8" s="314"/>
      <c r="JVY8" s="314"/>
      <c r="JVZ8" s="314"/>
      <c r="JWA8" s="314"/>
      <c r="JWB8" s="314"/>
      <c r="JWC8" s="314"/>
      <c r="JWD8" s="314"/>
      <c r="JWE8" s="314"/>
      <c r="JWF8" s="314"/>
      <c r="JWG8" s="314"/>
      <c r="JWH8" s="314"/>
      <c r="JWI8" s="314"/>
      <c r="JWJ8" s="314"/>
      <c r="JWK8" s="314"/>
      <c r="JWL8" s="314"/>
      <c r="JWM8" s="314"/>
      <c r="JWN8" s="314"/>
      <c r="JWO8" s="314"/>
      <c r="JWP8" s="314"/>
      <c r="JWQ8" s="314"/>
      <c r="JWR8" s="314"/>
      <c r="JWS8" s="314"/>
      <c r="JWT8" s="314"/>
      <c r="JWU8" s="314"/>
      <c r="JWV8" s="314"/>
      <c r="JWW8" s="314"/>
      <c r="JWX8" s="314"/>
      <c r="JWY8" s="314"/>
      <c r="JWZ8" s="314"/>
      <c r="JXA8" s="314"/>
      <c r="JXB8" s="314"/>
      <c r="JXC8" s="314"/>
      <c r="JXD8" s="314"/>
      <c r="JXE8" s="314"/>
      <c r="JXF8" s="314"/>
      <c r="JXG8" s="314"/>
      <c r="JXH8" s="314"/>
      <c r="JXI8" s="314"/>
      <c r="JXJ8" s="314"/>
      <c r="JXK8" s="314"/>
      <c r="JXL8" s="314"/>
      <c r="JXM8" s="314"/>
      <c r="JXN8" s="314"/>
      <c r="JXO8" s="314"/>
      <c r="JXP8" s="314"/>
      <c r="JXQ8" s="314"/>
      <c r="JXR8" s="314"/>
      <c r="JXS8" s="314"/>
      <c r="JXT8" s="314"/>
      <c r="JXU8" s="314"/>
      <c r="JXV8" s="314"/>
      <c r="JXW8" s="314"/>
      <c r="JXX8" s="314"/>
      <c r="JXY8" s="314"/>
      <c r="JXZ8" s="314"/>
      <c r="JYA8" s="314"/>
      <c r="JYB8" s="314"/>
      <c r="JYC8" s="314"/>
      <c r="JYD8" s="314"/>
      <c r="JYE8" s="314"/>
      <c r="JYF8" s="314"/>
      <c r="JYG8" s="314"/>
      <c r="JYH8" s="314"/>
      <c r="JYI8" s="314"/>
      <c r="JYJ8" s="314"/>
      <c r="JYK8" s="314"/>
      <c r="JYL8" s="314"/>
      <c r="JYM8" s="314"/>
      <c r="JYN8" s="314"/>
      <c r="JYO8" s="314"/>
      <c r="JYP8" s="314"/>
      <c r="JYQ8" s="314"/>
      <c r="JYR8" s="314"/>
      <c r="JYS8" s="314"/>
      <c r="JYT8" s="314"/>
      <c r="JYU8" s="314"/>
      <c r="JYV8" s="314"/>
      <c r="JYW8" s="314"/>
      <c r="JYX8" s="314"/>
      <c r="JYY8" s="314"/>
      <c r="JYZ8" s="314"/>
      <c r="JZA8" s="314"/>
      <c r="JZB8" s="314"/>
      <c r="JZC8" s="314"/>
      <c r="JZD8" s="314"/>
      <c r="JZE8" s="314"/>
      <c r="JZF8" s="314"/>
      <c r="JZG8" s="314"/>
      <c r="JZH8" s="314"/>
      <c r="JZI8" s="314"/>
      <c r="JZJ8" s="314"/>
      <c r="JZK8" s="314"/>
      <c r="JZL8" s="314"/>
      <c r="JZM8" s="314"/>
      <c r="JZN8" s="314"/>
      <c r="JZO8" s="314"/>
      <c r="JZP8" s="314"/>
      <c r="JZQ8" s="314"/>
      <c r="JZR8" s="314"/>
      <c r="JZS8" s="314"/>
      <c r="JZT8" s="314"/>
      <c r="JZU8" s="314"/>
      <c r="JZV8" s="314"/>
      <c r="JZW8" s="314"/>
      <c r="JZX8" s="314"/>
      <c r="JZY8" s="314"/>
      <c r="JZZ8" s="314"/>
      <c r="KAA8" s="314"/>
      <c r="KAB8" s="314"/>
      <c r="KAC8" s="314"/>
      <c r="KAD8" s="314"/>
      <c r="KAE8" s="314"/>
      <c r="KAF8" s="314"/>
      <c r="KAG8" s="314"/>
      <c r="KAH8" s="314"/>
      <c r="KAI8" s="314"/>
      <c r="KAJ8" s="314"/>
      <c r="KAK8" s="314"/>
      <c r="KAL8" s="314"/>
      <c r="KAM8" s="314"/>
      <c r="KAN8" s="314"/>
      <c r="KAO8" s="314"/>
      <c r="KAP8" s="314"/>
      <c r="KAQ8" s="314"/>
      <c r="KAR8" s="314"/>
      <c r="KAS8" s="314"/>
      <c r="KAT8" s="314"/>
      <c r="KAU8" s="314"/>
      <c r="KAV8" s="314"/>
      <c r="KAW8" s="314"/>
      <c r="KAX8" s="314"/>
      <c r="KAY8" s="314"/>
      <c r="KAZ8" s="314"/>
      <c r="KBA8" s="314"/>
      <c r="KBB8" s="314"/>
      <c r="KBC8" s="314"/>
      <c r="KBD8" s="314"/>
      <c r="KBE8" s="314"/>
      <c r="KBF8" s="314"/>
      <c r="KBG8" s="314"/>
      <c r="KBH8" s="314"/>
      <c r="KBI8" s="314"/>
      <c r="KBJ8" s="314"/>
      <c r="KBK8" s="314"/>
      <c r="KBL8" s="314"/>
      <c r="KBM8" s="314"/>
      <c r="KBN8" s="314"/>
      <c r="KBO8" s="314"/>
      <c r="KBP8" s="314"/>
      <c r="KBQ8" s="314"/>
      <c r="KBR8" s="314"/>
      <c r="KBS8" s="314"/>
      <c r="KBT8" s="314"/>
      <c r="KBU8" s="314"/>
      <c r="KBV8" s="314"/>
      <c r="KBW8" s="314"/>
      <c r="KBX8" s="314"/>
      <c r="KBY8" s="314"/>
      <c r="KBZ8" s="314"/>
      <c r="KCA8" s="314"/>
      <c r="KCB8" s="314"/>
      <c r="KCC8" s="314"/>
      <c r="KCD8" s="314"/>
      <c r="KCE8" s="314"/>
      <c r="KCF8" s="314"/>
      <c r="KCG8" s="314"/>
      <c r="KCH8" s="314"/>
      <c r="KCI8" s="314"/>
      <c r="KCJ8" s="314"/>
      <c r="KCK8" s="314"/>
      <c r="KCL8" s="314"/>
      <c r="KCM8" s="314"/>
      <c r="KCN8" s="314"/>
      <c r="KCO8" s="314"/>
      <c r="KCP8" s="314"/>
      <c r="KCQ8" s="314"/>
      <c r="KCR8" s="314"/>
      <c r="KCS8" s="314"/>
      <c r="KCT8" s="314"/>
      <c r="KCU8" s="314"/>
      <c r="KCV8" s="314"/>
      <c r="KCW8" s="314"/>
      <c r="KCX8" s="314"/>
      <c r="KCY8" s="314"/>
      <c r="KCZ8" s="314"/>
      <c r="KDA8" s="314"/>
      <c r="KDB8" s="314"/>
      <c r="KDC8" s="314"/>
      <c r="KDD8" s="314"/>
      <c r="KDE8" s="314"/>
      <c r="KDF8" s="314"/>
      <c r="KDG8" s="314"/>
      <c r="KDH8" s="314"/>
      <c r="KDI8" s="314"/>
      <c r="KDJ8" s="314"/>
      <c r="KDK8" s="314"/>
      <c r="KDL8" s="314"/>
      <c r="KDM8" s="314"/>
      <c r="KDN8" s="314"/>
      <c r="KDO8" s="314"/>
      <c r="KDP8" s="314"/>
      <c r="KDQ8" s="314"/>
      <c r="KDR8" s="314"/>
      <c r="KDS8" s="314"/>
      <c r="KDT8" s="314"/>
      <c r="KDU8" s="314"/>
      <c r="KDV8" s="314"/>
      <c r="KDW8" s="314"/>
      <c r="KDX8" s="314"/>
      <c r="KDY8" s="314"/>
      <c r="KDZ8" s="314"/>
      <c r="KEA8" s="314"/>
      <c r="KEB8" s="314"/>
      <c r="KEC8" s="314"/>
      <c r="KED8" s="314"/>
      <c r="KEE8" s="314"/>
      <c r="KEF8" s="314"/>
      <c r="KEG8" s="314"/>
      <c r="KEH8" s="314"/>
      <c r="KEI8" s="314"/>
      <c r="KEJ8" s="314"/>
      <c r="KEK8" s="314"/>
      <c r="KEL8" s="314"/>
      <c r="KEM8" s="314"/>
      <c r="KEN8" s="314"/>
      <c r="KEO8" s="314"/>
      <c r="KEP8" s="314"/>
      <c r="KEQ8" s="314"/>
      <c r="KER8" s="314"/>
      <c r="KES8" s="314"/>
      <c r="KET8" s="314"/>
      <c r="KEU8" s="314"/>
      <c r="KEV8" s="314"/>
      <c r="KEW8" s="314"/>
      <c r="KEX8" s="314"/>
      <c r="KEY8" s="314"/>
      <c r="KEZ8" s="314"/>
      <c r="KFA8" s="314"/>
      <c r="KFB8" s="314"/>
      <c r="KFC8" s="314"/>
      <c r="KFD8" s="314"/>
      <c r="KFE8" s="314"/>
      <c r="KFF8" s="314"/>
      <c r="KFG8" s="314"/>
      <c r="KFH8" s="314"/>
      <c r="KFI8" s="314"/>
      <c r="KFJ8" s="314"/>
      <c r="KFK8" s="314"/>
      <c r="KFL8" s="314"/>
      <c r="KFM8" s="314"/>
      <c r="KFN8" s="314"/>
      <c r="KFO8" s="314"/>
      <c r="KFP8" s="314"/>
      <c r="KFQ8" s="314"/>
      <c r="KFR8" s="314"/>
      <c r="KFS8" s="314"/>
      <c r="KFT8" s="314"/>
      <c r="KFU8" s="314"/>
      <c r="KFV8" s="314"/>
      <c r="KFW8" s="314"/>
      <c r="KFX8" s="314"/>
      <c r="KFY8" s="314"/>
      <c r="KFZ8" s="314"/>
      <c r="KGA8" s="314"/>
      <c r="KGB8" s="314"/>
      <c r="KGC8" s="314"/>
      <c r="KGD8" s="314"/>
      <c r="KGE8" s="314"/>
      <c r="KGF8" s="314"/>
      <c r="KGG8" s="314"/>
      <c r="KGH8" s="314"/>
      <c r="KGI8" s="314"/>
      <c r="KGJ8" s="314"/>
      <c r="KGK8" s="314"/>
      <c r="KGL8" s="314"/>
      <c r="KGM8" s="314"/>
      <c r="KGN8" s="314"/>
      <c r="KGO8" s="314"/>
      <c r="KGP8" s="314"/>
      <c r="KGQ8" s="314"/>
      <c r="KGR8" s="314"/>
      <c r="KGS8" s="314"/>
      <c r="KGT8" s="314"/>
      <c r="KGU8" s="314"/>
      <c r="KGV8" s="314"/>
      <c r="KGW8" s="314"/>
      <c r="KGX8" s="314"/>
      <c r="KGY8" s="314"/>
      <c r="KGZ8" s="314"/>
      <c r="KHA8" s="314"/>
      <c r="KHB8" s="314"/>
      <c r="KHC8" s="314"/>
      <c r="KHD8" s="314"/>
      <c r="KHE8" s="314"/>
      <c r="KHF8" s="314"/>
      <c r="KHG8" s="314"/>
      <c r="KHH8" s="314"/>
      <c r="KHI8" s="314"/>
      <c r="KHJ8" s="314"/>
      <c r="KHK8" s="314"/>
      <c r="KHL8" s="314"/>
      <c r="KHM8" s="314"/>
      <c r="KHN8" s="314"/>
      <c r="KHO8" s="314"/>
      <c r="KHP8" s="314"/>
      <c r="KHQ8" s="314"/>
      <c r="KHR8" s="314"/>
      <c r="KHS8" s="314"/>
      <c r="KHT8" s="314"/>
      <c r="KHU8" s="314"/>
      <c r="KHV8" s="314"/>
      <c r="KHW8" s="314"/>
      <c r="KHX8" s="314"/>
      <c r="KHY8" s="314"/>
      <c r="KHZ8" s="314"/>
      <c r="KIA8" s="314"/>
      <c r="KIB8" s="314"/>
      <c r="KIC8" s="314"/>
      <c r="KID8" s="314"/>
      <c r="KIE8" s="314"/>
      <c r="KIF8" s="314"/>
      <c r="KIG8" s="314"/>
      <c r="KIH8" s="314"/>
      <c r="KII8" s="314"/>
      <c r="KIJ8" s="314"/>
      <c r="KIK8" s="314"/>
      <c r="KIL8" s="314"/>
      <c r="KIM8" s="314"/>
      <c r="KIN8" s="314"/>
      <c r="KIO8" s="314"/>
      <c r="KIP8" s="314"/>
      <c r="KIQ8" s="314"/>
      <c r="KIR8" s="314"/>
      <c r="KIS8" s="314"/>
      <c r="KIT8" s="314"/>
      <c r="KIU8" s="314"/>
      <c r="KIV8" s="314"/>
      <c r="KIW8" s="314"/>
      <c r="KIX8" s="314"/>
      <c r="KIY8" s="314"/>
      <c r="KIZ8" s="314"/>
      <c r="KJA8" s="314"/>
      <c r="KJB8" s="314"/>
      <c r="KJC8" s="314"/>
      <c r="KJD8" s="314"/>
      <c r="KJE8" s="314"/>
      <c r="KJF8" s="314"/>
      <c r="KJG8" s="314"/>
      <c r="KJH8" s="314"/>
      <c r="KJI8" s="314"/>
      <c r="KJJ8" s="314"/>
      <c r="KJK8" s="314"/>
      <c r="KJL8" s="314"/>
      <c r="KJM8" s="314"/>
      <c r="KJN8" s="314"/>
      <c r="KJO8" s="314"/>
      <c r="KJP8" s="314"/>
      <c r="KJQ8" s="314"/>
      <c r="KJR8" s="314"/>
      <c r="KJS8" s="314"/>
      <c r="KJT8" s="314"/>
      <c r="KJU8" s="314"/>
      <c r="KJV8" s="314"/>
      <c r="KJW8" s="314"/>
      <c r="KJX8" s="314"/>
      <c r="KJY8" s="314"/>
      <c r="KJZ8" s="314"/>
      <c r="KKA8" s="314"/>
      <c r="KKB8" s="314"/>
      <c r="KKC8" s="314"/>
      <c r="KKD8" s="314"/>
      <c r="KKE8" s="314"/>
      <c r="KKF8" s="314"/>
      <c r="KKG8" s="314"/>
      <c r="KKH8" s="314"/>
      <c r="KKI8" s="314"/>
      <c r="KKJ8" s="314"/>
      <c r="KKK8" s="314"/>
      <c r="KKL8" s="314"/>
      <c r="KKM8" s="314"/>
      <c r="KKN8" s="314"/>
      <c r="KKO8" s="314"/>
      <c r="KKP8" s="314"/>
      <c r="KKQ8" s="314"/>
      <c r="KKR8" s="314"/>
      <c r="KKS8" s="314"/>
      <c r="KKT8" s="314"/>
      <c r="KKU8" s="314"/>
      <c r="KKV8" s="314"/>
      <c r="KKW8" s="314"/>
      <c r="KKX8" s="314"/>
      <c r="KKY8" s="314"/>
      <c r="KKZ8" s="314"/>
      <c r="KLA8" s="314"/>
      <c r="KLB8" s="314"/>
      <c r="KLC8" s="314"/>
      <c r="KLD8" s="314"/>
      <c r="KLE8" s="314"/>
      <c r="KLF8" s="314"/>
      <c r="KLG8" s="314"/>
      <c r="KLH8" s="314"/>
      <c r="KLI8" s="314"/>
      <c r="KLJ8" s="314"/>
      <c r="KLK8" s="314"/>
      <c r="KLL8" s="314"/>
      <c r="KLM8" s="314"/>
      <c r="KLN8" s="314"/>
      <c r="KLO8" s="314"/>
      <c r="KLP8" s="314"/>
      <c r="KLQ8" s="314"/>
      <c r="KLR8" s="314"/>
      <c r="KLS8" s="314"/>
      <c r="KLT8" s="314"/>
      <c r="KLU8" s="314"/>
      <c r="KLV8" s="314"/>
      <c r="KLW8" s="314"/>
      <c r="KLX8" s="314"/>
      <c r="KLY8" s="314"/>
      <c r="KLZ8" s="314"/>
      <c r="KMA8" s="314"/>
      <c r="KMB8" s="314"/>
      <c r="KMC8" s="314"/>
      <c r="KMD8" s="314"/>
      <c r="KME8" s="314"/>
      <c r="KMF8" s="314"/>
      <c r="KMG8" s="314"/>
      <c r="KMH8" s="314"/>
      <c r="KMI8" s="314"/>
      <c r="KMJ8" s="314"/>
      <c r="KMK8" s="314"/>
      <c r="KML8" s="314"/>
      <c r="KMM8" s="314"/>
      <c r="KMN8" s="314"/>
      <c r="KMO8" s="314"/>
      <c r="KMP8" s="314"/>
      <c r="KMQ8" s="314"/>
      <c r="KMR8" s="314"/>
      <c r="KMS8" s="314"/>
      <c r="KMT8" s="314"/>
      <c r="KMU8" s="314"/>
      <c r="KMV8" s="314"/>
      <c r="KMW8" s="314"/>
      <c r="KMX8" s="314"/>
      <c r="KMY8" s="314"/>
      <c r="KMZ8" s="314"/>
      <c r="KNA8" s="314"/>
      <c r="KNB8" s="314"/>
      <c r="KNC8" s="314"/>
      <c r="KND8" s="314"/>
      <c r="KNE8" s="314"/>
      <c r="KNF8" s="314"/>
      <c r="KNG8" s="314"/>
      <c r="KNH8" s="314"/>
      <c r="KNI8" s="314"/>
      <c r="KNJ8" s="314"/>
      <c r="KNK8" s="314"/>
      <c r="KNL8" s="314"/>
      <c r="KNM8" s="314"/>
      <c r="KNN8" s="314"/>
      <c r="KNO8" s="314"/>
      <c r="KNP8" s="314"/>
      <c r="KNQ8" s="314"/>
      <c r="KNR8" s="314"/>
      <c r="KNS8" s="314"/>
      <c r="KNT8" s="314"/>
      <c r="KNU8" s="314"/>
      <c r="KNV8" s="314"/>
      <c r="KNW8" s="314"/>
      <c r="KNX8" s="314"/>
      <c r="KNY8" s="314"/>
      <c r="KNZ8" s="314"/>
      <c r="KOA8" s="314"/>
      <c r="KOB8" s="314"/>
      <c r="KOC8" s="314"/>
      <c r="KOD8" s="314"/>
      <c r="KOE8" s="314"/>
      <c r="KOF8" s="314"/>
      <c r="KOG8" s="314"/>
      <c r="KOH8" s="314"/>
      <c r="KOI8" s="314"/>
      <c r="KOJ8" s="314"/>
      <c r="KOK8" s="314"/>
      <c r="KOL8" s="314"/>
      <c r="KOM8" s="314"/>
      <c r="KON8" s="314"/>
      <c r="KOO8" s="314"/>
      <c r="KOP8" s="314"/>
      <c r="KOQ8" s="314"/>
      <c r="KOR8" s="314"/>
      <c r="KOS8" s="314"/>
      <c r="KOT8" s="314"/>
      <c r="KOU8" s="314"/>
      <c r="KOV8" s="314"/>
      <c r="KOW8" s="314"/>
      <c r="KOX8" s="314"/>
      <c r="KOY8" s="314"/>
      <c r="KOZ8" s="314"/>
      <c r="KPA8" s="314"/>
      <c r="KPB8" s="314"/>
      <c r="KPC8" s="314"/>
      <c r="KPD8" s="314"/>
      <c r="KPE8" s="314"/>
      <c r="KPF8" s="314"/>
      <c r="KPG8" s="314"/>
      <c r="KPH8" s="314"/>
      <c r="KPI8" s="314"/>
      <c r="KPJ8" s="314"/>
      <c r="KPK8" s="314"/>
      <c r="KPL8" s="314"/>
      <c r="KPM8" s="314"/>
      <c r="KPN8" s="314"/>
      <c r="KPO8" s="314"/>
      <c r="KPP8" s="314"/>
      <c r="KPQ8" s="314"/>
      <c r="KPR8" s="314"/>
      <c r="KPS8" s="314"/>
      <c r="KPT8" s="314"/>
      <c r="KPU8" s="314"/>
      <c r="KPV8" s="314"/>
      <c r="KPW8" s="314"/>
      <c r="KPX8" s="314"/>
      <c r="KPY8" s="314"/>
      <c r="KPZ8" s="314"/>
      <c r="KQA8" s="314"/>
      <c r="KQB8" s="314"/>
      <c r="KQC8" s="314"/>
      <c r="KQD8" s="314"/>
      <c r="KQE8" s="314"/>
      <c r="KQF8" s="314"/>
      <c r="KQG8" s="314"/>
      <c r="KQH8" s="314"/>
      <c r="KQI8" s="314"/>
      <c r="KQJ8" s="314"/>
      <c r="KQK8" s="314"/>
      <c r="KQL8" s="314"/>
      <c r="KQM8" s="314"/>
      <c r="KQN8" s="314"/>
      <c r="KQO8" s="314"/>
      <c r="KQP8" s="314"/>
      <c r="KQQ8" s="314"/>
      <c r="KQR8" s="314"/>
      <c r="KQS8" s="314"/>
      <c r="KQT8" s="314"/>
      <c r="KQU8" s="314"/>
      <c r="KQV8" s="314"/>
      <c r="KQW8" s="314"/>
      <c r="KQX8" s="314"/>
      <c r="KQY8" s="314"/>
      <c r="KQZ8" s="314"/>
      <c r="KRA8" s="314"/>
      <c r="KRB8" s="314"/>
      <c r="KRC8" s="314"/>
      <c r="KRD8" s="314"/>
      <c r="KRE8" s="314"/>
      <c r="KRF8" s="314"/>
      <c r="KRG8" s="314"/>
      <c r="KRH8" s="314"/>
      <c r="KRI8" s="314"/>
      <c r="KRJ8" s="314"/>
      <c r="KRK8" s="314"/>
      <c r="KRL8" s="314"/>
      <c r="KRM8" s="314"/>
      <c r="KRN8" s="314"/>
      <c r="KRO8" s="314"/>
      <c r="KRP8" s="314"/>
      <c r="KRQ8" s="314"/>
      <c r="KRR8" s="314"/>
      <c r="KRS8" s="314"/>
      <c r="KRT8" s="314"/>
      <c r="KRU8" s="314"/>
      <c r="KRV8" s="314"/>
      <c r="KRW8" s="314"/>
      <c r="KRX8" s="314"/>
      <c r="KRY8" s="314"/>
      <c r="KRZ8" s="314"/>
      <c r="KSA8" s="314"/>
      <c r="KSB8" s="314"/>
      <c r="KSC8" s="314"/>
      <c r="KSD8" s="314"/>
      <c r="KSE8" s="314"/>
      <c r="KSF8" s="314"/>
      <c r="KSG8" s="314"/>
      <c r="KSH8" s="314"/>
      <c r="KSI8" s="314"/>
      <c r="KSJ8" s="314"/>
      <c r="KSK8" s="314"/>
      <c r="KSL8" s="314"/>
      <c r="KSM8" s="314"/>
      <c r="KSN8" s="314"/>
      <c r="KSO8" s="314"/>
      <c r="KSP8" s="314"/>
      <c r="KSQ8" s="314"/>
      <c r="KSR8" s="314"/>
      <c r="KSS8" s="314"/>
      <c r="KST8" s="314"/>
      <c r="KSU8" s="314"/>
      <c r="KSV8" s="314"/>
      <c r="KSW8" s="314"/>
      <c r="KSX8" s="314"/>
      <c r="KSY8" s="314"/>
      <c r="KSZ8" s="314"/>
      <c r="KTA8" s="314"/>
      <c r="KTB8" s="314"/>
      <c r="KTC8" s="314"/>
      <c r="KTD8" s="314"/>
      <c r="KTE8" s="314"/>
      <c r="KTF8" s="314"/>
      <c r="KTG8" s="314"/>
      <c r="KTH8" s="314"/>
      <c r="KTI8" s="314"/>
      <c r="KTJ8" s="314"/>
      <c r="KTK8" s="314"/>
      <c r="KTL8" s="314"/>
      <c r="KTM8" s="314"/>
      <c r="KTN8" s="314"/>
      <c r="KTO8" s="314"/>
      <c r="KTP8" s="314"/>
      <c r="KTQ8" s="314"/>
      <c r="KTR8" s="314"/>
      <c r="KTS8" s="314"/>
      <c r="KTT8" s="314"/>
      <c r="KTU8" s="314"/>
      <c r="KTV8" s="314"/>
      <c r="KTW8" s="314"/>
      <c r="KTX8" s="314"/>
      <c r="KTY8" s="314"/>
      <c r="KTZ8" s="314"/>
      <c r="KUA8" s="314"/>
      <c r="KUB8" s="314"/>
      <c r="KUC8" s="314"/>
      <c r="KUD8" s="314"/>
      <c r="KUE8" s="314"/>
      <c r="KUF8" s="314"/>
      <c r="KUG8" s="314"/>
      <c r="KUH8" s="314"/>
      <c r="KUI8" s="314"/>
      <c r="KUJ8" s="314"/>
      <c r="KUK8" s="314"/>
      <c r="KUL8" s="314"/>
      <c r="KUM8" s="314"/>
      <c r="KUN8" s="314"/>
      <c r="KUO8" s="314"/>
      <c r="KUP8" s="314"/>
      <c r="KUQ8" s="314"/>
      <c r="KUR8" s="314"/>
      <c r="KUS8" s="314"/>
      <c r="KUT8" s="314"/>
      <c r="KUU8" s="314"/>
      <c r="KUV8" s="314"/>
      <c r="KUW8" s="314"/>
      <c r="KUX8" s="314"/>
      <c r="KUY8" s="314"/>
      <c r="KUZ8" s="314"/>
      <c r="KVA8" s="314"/>
      <c r="KVB8" s="314"/>
      <c r="KVC8" s="314"/>
      <c r="KVD8" s="314"/>
      <c r="KVE8" s="314"/>
      <c r="KVF8" s="314"/>
      <c r="KVG8" s="314"/>
      <c r="KVH8" s="314"/>
      <c r="KVI8" s="314"/>
      <c r="KVJ8" s="314"/>
      <c r="KVK8" s="314"/>
      <c r="KVL8" s="314"/>
      <c r="KVM8" s="314"/>
      <c r="KVN8" s="314"/>
      <c r="KVO8" s="314"/>
      <c r="KVP8" s="314"/>
      <c r="KVQ8" s="314"/>
      <c r="KVR8" s="314"/>
      <c r="KVS8" s="314"/>
      <c r="KVT8" s="314"/>
      <c r="KVU8" s="314"/>
      <c r="KVV8" s="314"/>
      <c r="KVW8" s="314"/>
      <c r="KVX8" s="314"/>
      <c r="KVY8" s="314"/>
      <c r="KVZ8" s="314"/>
      <c r="KWA8" s="314"/>
      <c r="KWB8" s="314"/>
      <c r="KWC8" s="314"/>
      <c r="KWD8" s="314"/>
      <c r="KWE8" s="314"/>
      <c r="KWF8" s="314"/>
      <c r="KWG8" s="314"/>
      <c r="KWH8" s="314"/>
      <c r="KWI8" s="314"/>
      <c r="KWJ8" s="314"/>
      <c r="KWK8" s="314"/>
      <c r="KWL8" s="314"/>
      <c r="KWM8" s="314"/>
      <c r="KWN8" s="314"/>
      <c r="KWO8" s="314"/>
      <c r="KWP8" s="314"/>
      <c r="KWQ8" s="314"/>
      <c r="KWR8" s="314"/>
      <c r="KWS8" s="314"/>
      <c r="KWT8" s="314"/>
      <c r="KWU8" s="314"/>
      <c r="KWV8" s="314"/>
      <c r="KWW8" s="314"/>
      <c r="KWX8" s="314"/>
      <c r="KWY8" s="314"/>
      <c r="KWZ8" s="314"/>
      <c r="KXA8" s="314"/>
      <c r="KXB8" s="314"/>
      <c r="KXC8" s="314"/>
      <c r="KXD8" s="314"/>
      <c r="KXE8" s="314"/>
      <c r="KXF8" s="314"/>
      <c r="KXG8" s="314"/>
      <c r="KXH8" s="314"/>
      <c r="KXI8" s="314"/>
      <c r="KXJ8" s="314"/>
      <c r="KXK8" s="314"/>
      <c r="KXL8" s="314"/>
      <c r="KXM8" s="314"/>
      <c r="KXN8" s="314"/>
      <c r="KXO8" s="314"/>
      <c r="KXP8" s="314"/>
      <c r="KXQ8" s="314"/>
      <c r="KXR8" s="314"/>
      <c r="KXS8" s="314"/>
      <c r="KXT8" s="314"/>
      <c r="KXU8" s="314"/>
      <c r="KXV8" s="314"/>
      <c r="KXW8" s="314"/>
      <c r="KXX8" s="314"/>
      <c r="KXY8" s="314"/>
      <c r="KXZ8" s="314"/>
      <c r="KYA8" s="314"/>
      <c r="KYB8" s="314"/>
      <c r="KYC8" s="314"/>
      <c r="KYD8" s="314"/>
      <c r="KYE8" s="314"/>
      <c r="KYF8" s="314"/>
      <c r="KYG8" s="314"/>
      <c r="KYH8" s="314"/>
      <c r="KYI8" s="314"/>
      <c r="KYJ8" s="314"/>
      <c r="KYK8" s="314"/>
      <c r="KYL8" s="314"/>
      <c r="KYM8" s="314"/>
      <c r="KYN8" s="314"/>
      <c r="KYO8" s="314"/>
      <c r="KYP8" s="314"/>
      <c r="KYQ8" s="314"/>
      <c r="KYR8" s="314"/>
      <c r="KYS8" s="314"/>
      <c r="KYT8" s="314"/>
      <c r="KYU8" s="314"/>
      <c r="KYV8" s="314"/>
      <c r="KYW8" s="314"/>
      <c r="KYX8" s="314"/>
      <c r="KYY8" s="314"/>
      <c r="KYZ8" s="314"/>
      <c r="KZA8" s="314"/>
      <c r="KZB8" s="314"/>
      <c r="KZC8" s="314"/>
      <c r="KZD8" s="314"/>
      <c r="KZE8" s="314"/>
      <c r="KZF8" s="314"/>
      <c r="KZG8" s="314"/>
      <c r="KZH8" s="314"/>
      <c r="KZI8" s="314"/>
      <c r="KZJ8" s="314"/>
      <c r="KZK8" s="314"/>
      <c r="KZL8" s="314"/>
      <c r="KZM8" s="314"/>
      <c r="KZN8" s="314"/>
      <c r="KZO8" s="314"/>
      <c r="KZP8" s="314"/>
      <c r="KZQ8" s="314"/>
      <c r="KZR8" s="314"/>
      <c r="KZS8" s="314"/>
      <c r="KZT8" s="314"/>
      <c r="KZU8" s="314"/>
      <c r="KZV8" s="314"/>
      <c r="KZW8" s="314"/>
      <c r="KZX8" s="314"/>
      <c r="KZY8" s="314"/>
      <c r="KZZ8" s="314"/>
      <c r="LAA8" s="314"/>
      <c r="LAB8" s="314"/>
      <c r="LAC8" s="314"/>
      <c r="LAD8" s="314"/>
      <c r="LAE8" s="314"/>
      <c r="LAF8" s="314"/>
      <c r="LAG8" s="314"/>
      <c r="LAH8" s="314"/>
      <c r="LAI8" s="314"/>
      <c r="LAJ8" s="314"/>
      <c r="LAK8" s="314"/>
      <c r="LAL8" s="314"/>
      <c r="LAM8" s="314"/>
      <c r="LAN8" s="314"/>
      <c r="LAO8" s="314"/>
      <c r="LAP8" s="314"/>
      <c r="LAQ8" s="314"/>
      <c r="LAR8" s="314"/>
      <c r="LAS8" s="314"/>
      <c r="LAT8" s="314"/>
      <c r="LAU8" s="314"/>
      <c r="LAV8" s="314"/>
      <c r="LAW8" s="314"/>
      <c r="LAX8" s="314"/>
      <c r="LAY8" s="314"/>
      <c r="LAZ8" s="314"/>
      <c r="LBA8" s="314"/>
      <c r="LBB8" s="314"/>
      <c r="LBC8" s="314"/>
      <c r="LBD8" s="314"/>
      <c r="LBE8" s="314"/>
      <c r="LBF8" s="314"/>
      <c r="LBG8" s="314"/>
      <c r="LBH8" s="314"/>
      <c r="LBI8" s="314"/>
      <c r="LBJ8" s="314"/>
      <c r="LBK8" s="314"/>
      <c r="LBL8" s="314"/>
      <c r="LBM8" s="314"/>
      <c r="LBN8" s="314"/>
      <c r="LBO8" s="314"/>
      <c r="LBP8" s="314"/>
      <c r="LBQ8" s="314"/>
      <c r="LBR8" s="314"/>
      <c r="LBS8" s="314"/>
      <c r="LBT8" s="314"/>
      <c r="LBU8" s="314"/>
      <c r="LBV8" s="314"/>
      <c r="LBW8" s="314"/>
      <c r="LBX8" s="314"/>
      <c r="LBY8" s="314"/>
      <c r="LBZ8" s="314"/>
      <c r="LCA8" s="314"/>
      <c r="LCB8" s="314"/>
      <c r="LCC8" s="314"/>
      <c r="LCD8" s="314"/>
      <c r="LCE8" s="314"/>
      <c r="LCF8" s="314"/>
      <c r="LCG8" s="314"/>
      <c r="LCH8" s="314"/>
      <c r="LCI8" s="314"/>
      <c r="LCJ8" s="314"/>
      <c r="LCK8" s="314"/>
      <c r="LCL8" s="314"/>
      <c r="LCM8" s="314"/>
      <c r="LCN8" s="314"/>
      <c r="LCO8" s="314"/>
      <c r="LCP8" s="314"/>
      <c r="LCQ8" s="314"/>
      <c r="LCR8" s="314"/>
      <c r="LCS8" s="314"/>
      <c r="LCT8" s="314"/>
      <c r="LCU8" s="314"/>
      <c r="LCV8" s="314"/>
      <c r="LCW8" s="314"/>
      <c r="LCX8" s="314"/>
      <c r="LCY8" s="314"/>
      <c r="LCZ8" s="314"/>
      <c r="LDA8" s="314"/>
      <c r="LDB8" s="314"/>
      <c r="LDC8" s="314"/>
      <c r="LDD8" s="314"/>
      <c r="LDE8" s="314"/>
      <c r="LDF8" s="314"/>
      <c r="LDG8" s="314"/>
      <c r="LDH8" s="314"/>
      <c r="LDI8" s="314"/>
      <c r="LDJ8" s="314"/>
      <c r="LDK8" s="314"/>
      <c r="LDL8" s="314"/>
      <c r="LDM8" s="314"/>
      <c r="LDN8" s="314"/>
      <c r="LDO8" s="314"/>
      <c r="LDP8" s="314"/>
      <c r="LDQ8" s="314"/>
      <c r="LDR8" s="314"/>
      <c r="LDS8" s="314"/>
      <c r="LDT8" s="314"/>
      <c r="LDU8" s="314"/>
      <c r="LDV8" s="314"/>
      <c r="LDW8" s="314"/>
      <c r="LDX8" s="314"/>
      <c r="LDY8" s="314"/>
      <c r="LDZ8" s="314"/>
      <c r="LEA8" s="314"/>
      <c r="LEB8" s="314"/>
      <c r="LEC8" s="314"/>
      <c r="LED8" s="314"/>
      <c r="LEE8" s="314"/>
      <c r="LEF8" s="314"/>
      <c r="LEG8" s="314"/>
      <c r="LEH8" s="314"/>
      <c r="LEI8" s="314"/>
      <c r="LEJ8" s="314"/>
      <c r="LEK8" s="314"/>
      <c r="LEL8" s="314"/>
      <c r="LEM8" s="314"/>
      <c r="LEN8" s="314"/>
      <c r="LEO8" s="314"/>
      <c r="LEP8" s="314"/>
      <c r="LEQ8" s="314"/>
      <c r="LER8" s="314"/>
      <c r="LES8" s="314"/>
      <c r="LET8" s="314"/>
      <c r="LEU8" s="314"/>
      <c r="LEV8" s="314"/>
      <c r="LEW8" s="314"/>
      <c r="LEX8" s="314"/>
      <c r="LEY8" s="314"/>
      <c r="LEZ8" s="314"/>
      <c r="LFA8" s="314"/>
      <c r="LFB8" s="314"/>
      <c r="LFC8" s="314"/>
      <c r="LFD8" s="314"/>
      <c r="LFE8" s="314"/>
      <c r="LFF8" s="314"/>
      <c r="LFG8" s="314"/>
      <c r="LFH8" s="314"/>
      <c r="LFI8" s="314"/>
      <c r="LFJ8" s="314"/>
      <c r="LFK8" s="314"/>
      <c r="LFL8" s="314"/>
      <c r="LFM8" s="314"/>
      <c r="LFN8" s="314"/>
      <c r="LFO8" s="314"/>
      <c r="LFP8" s="314"/>
      <c r="LFQ8" s="314"/>
      <c r="LFR8" s="314"/>
      <c r="LFS8" s="314"/>
      <c r="LFT8" s="314"/>
      <c r="LFU8" s="314"/>
      <c r="LFV8" s="314"/>
      <c r="LFW8" s="314"/>
      <c r="LFX8" s="314"/>
      <c r="LFY8" s="314"/>
      <c r="LFZ8" s="314"/>
      <c r="LGA8" s="314"/>
      <c r="LGB8" s="314"/>
      <c r="LGC8" s="314"/>
      <c r="LGD8" s="314"/>
      <c r="LGE8" s="314"/>
      <c r="LGF8" s="314"/>
      <c r="LGG8" s="314"/>
      <c r="LGH8" s="314"/>
      <c r="LGI8" s="314"/>
      <c r="LGJ8" s="314"/>
      <c r="LGK8" s="314"/>
      <c r="LGL8" s="314"/>
      <c r="LGM8" s="314"/>
      <c r="LGN8" s="314"/>
      <c r="LGO8" s="314"/>
      <c r="LGP8" s="314"/>
      <c r="LGQ8" s="314"/>
      <c r="LGR8" s="314"/>
      <c r="LGS8" s="314"/>
      <c r="LGT8" s="314"/>
      <c r="LGU8" s="314"/>
      <c r="LGV8" s="314"/>
      <c r="LGW8" s="314"/>
      <c r="LGX8" s="314"/>
      <c r="LGY8" s="314"/>
      <c r="LGZ8" s="314"/>
      <c r="LHA8" s="314"/>
      <c r="LHB8" s="314"/>
      <c r="LHC8" s="314"/>
      <c r="LHD8" s="314"/>
      <c r="LHE8" s="314"/>
      <c r="LHF8" s="314"/>
      <c r="LHG8" s="314"/>
      <c r="LHH8" s="314"/>
      <c r="LHI8" s="314"/>
      <c r="LHJ8" s="314"/>
      <c r="LHK8" s="314"/>
      <c r="LHL8" s="314"/>
      <c r="LHM8" s="314"/>
      <c r="LHN8" s="314"/>
      <c r="LHO8" s="314"/>
      <c r="LHP8" s="314"/>
      <c r="LHQ8" s="314"/>
      <c r="LHR8" s="314"/>
      <c r="LHS8" s="314"/>
      <c r="LHT8" s="314"/>
      <c r="LHU8" s="314"/>
      <c r="LHV8" s="314"/>
      <c r="LHW8" s="314"/>
      <c r="LHX8" s="314"/>
      <c r="LHY8" s="314"/>
      <c r="LHZ8" s="314"/>
      <c r="LIA8" s="314"/>
      <c r="LIB8" s="314"/>
      <c r="LIC8" s="314"/>
      <c r="LID8" s="314"/>
      <c r="LIE8" s="314"/>
      <c r="LIF8" s="314"/>
      <c r="LIG8" s="314"/>
      <c r="LIH8" s="314"/>
      <c r="LII8" s="314"/>
      <c r="LIJ8" s="314"/>
      <c r="LIK8" s="314"/>
      <c r="LIL8" s="314"/>
      <c r="LIM8" s="314"/>
      <c r="LIN8" s="314"/>
      <c r="LIO8" s="314"/>
      <c r="LIP8" s="314"/>
      <c r="LIQ8" s="314"/>
      <c r="LIR8" s="314"/>
      <c r="LIS8" s="314"/>
      <c r="LIT8" s="314"/>
      <c r="LIU8" s="314"/>
      <c r="LIV8" s="314"/>
      <c r="LIW8" s="314"/>
      <c r="LIX8" s="314"/>
      <c r="LIY8" s="314"/>
      <c r="LIZ8" s="314"/>
      <c r="LJA8" s="314"/>
      <c r="LJB8" s="314"/>
      <c r="LJC8" s="314"/>
      <c r="LJD8" s="314"/>
      <c r="LJE8" s="314"/>
      <c r="LJF8" s="314"/>
      <c r="LJG8" s="314"/>
      <c r="LJH8" s="314"/>
      <c r="LJI8" s="314"/>
      <c r="LJJ8" s="314"/>
      <c r="LJK8" s="314"/>
      <c r="LJL8" s="314"/>
      <c r="LJM8" s="314"/>
      <c r="LJN8" s="314"/>
      <c r="LJO8" s="314"/>
      <c r="LJP8" s="314"/>
      <c r="LJQ8" s="314"/>
      <c r="LJR8" s="314"/>
      <c r="LJS8" s="314"/>
      <c r="LJT8" s="314"/>
      <c r="LJU8" s="314"/>
      <c r="LJV8" s="314"/>
      <c r="LJW8" s="314"/>
      <c r="LJX8" s="314"/>
      <c r="LJY8" s="314"/>
      <c r="LJZ8" s="314"/>
      <c r="LKA8" s="314"/>
      <c r="LKB8" s="314"/>
      <c r="LKC8" s="314"/>
      <c r="LKD8" s="314"/>
      <c r="LKE8" s="314"/>
      <c r="LKF8" s="314"/>
      <c r="LKG8" s="314"/>
      <c r="LKH8" s="314"/>
      <c r="LKI8" s="314"/>
      <c r="LKJ8" s="314"/>
      <c r="LKK8" s="314"/>
      <c r="LKL8" s="314"/>
      <c r="LKM8" s="314"/>
      <c r="LKN8" s="314"/>
      <c r="LKO8" s="314"/>
      <c r="LKP8" s="314"/>
      <c r="LKQ8" s="314"/>
      <c r="LKR8" s="314"/>
      <c r="LKS8" s="314"/>
      <c r="LKT8" s="314"/>
      <c r="LKU8" s="314"/>
      <c r="LKV8" s="314"/>
      <c r="LKW8" s="314"/>
      <c r="LKX8" s="314"/>
      <c r="LKY8" s="314"/>
      <c r="LKZ8" s="314"/>
      <c r="LLA8" s="314"/>
      <c r="LLB8" s="314"/>
      <c r="LLC8" s="314"/>
      <c r="LLD8" s="314"/>
      <c r="LLE8" s="314"/>
      <c r="LLF8" s="314"/>
      <c r="LLG8" s="314"/>
      <c r="LLH8" s="314"/>
      <c r="LLI8" s="314"/>
      <c r="LLJ8" s="314"/>
      <c r="LLK8" s="314"/>
      <c r="LLL8" s="314"/>
      <c r="LLM8" s="314"/>
      <c r="LLN8" s="314"/>
      <c r="LLO8" s="314"/>
      <c r="LLP8" s="314"/>
      <c r="LLQ8" s="314"/>
      <c r="LLR8" s="314"/>
      <c r="LLS8" s="314"/>
      <c r="LLT8" s="314"/>
      <c r="LLU8" s="314"/>
      <c r="LLV8" s="314"/>
      <c r="LLW8" s="314"/>
      <c r="LLX8" s="314"/>
      <c r="LLY8" s="314"/>
      <c r="LLZ8" s="314"/>
      <c r="LMA8" s="314"/>
      <c r="LMB8" s="314"/>
      <c r="LMC8" s="314"/>
      <c r="LMD8" s="314"/>
      <c r="LME8" s="314"/>
      <c r="LMF8" s="314"/>
      <c r="LMG8" s="314"/>
      <c r="LMH8" s="314"/>
      <c r="LMI8" s="314"/>
      <c r="LMJ8" s="314"/>
      <c r="LMK8" s="314"/>
      <c r="LML8" s="314"/>
      <c r="LMM8" s="314"/>
      <c r="LMN8" s="314"/>
      <c r="LMO8" s="314"/>
      <c r="LMP8" s="314"/>
      <c r="LMQ8" s="314"/>
      <c r="LMR8" s="314"/>
      <c r="LMS8" s="314"/>
      <c r="LMT8" s="314"/>
      <c r="LMU8" s="314"/>
      <c r="LMV8" s="314"/>
      <c r="LMW8" s="314"/>
      <c r="LMX8" s="314"/>
      <c r="LMY8" s="314"/>
      <c r="LMZ8" s="314"/>
      <c r="LNA8" s="314"/>
      <c r="LNB8" s="314"/>
      <c r="LNC8" s="314"/>
      <c r="LND8" s="314"/>
      <c r="LNE8" s="314"/>
      <c r="LNF8" s="314"/>
      <c r="LNG8" s="314"/>
      <c r="LNH8" s="314"/>
      <c r="LNI8" s="314"/>
      <c r="LNJ8" s="314"/>
      <c r="LNK8" s="314"/>
      <c r="LNL8" s="314"/>
      <c r="LNM8" s="314"/>
      <c r="LNN8" s="314"/>
      <c r="LNO8" s="314"/>
      <c r="LNP8" s="314"/>
      <c r="LNQ8" s="314"/>
      <c r="LNR8" s="314"/>
      <c r="LNS8" s="314"/>
      <c r="LNT8" s="314"/>
      <c r="LNU8" s="314"/>
      <c r="LNV8" s="314"/>
      <c r="LNW8" s="314"/>
      <c r="LNX8" s="314"/>
      <c r="LNY8" s="314"/>
      <c r="LNZ8" s="314"/>
      <c r="LOA8" s="314"/>
      <c r="LOB8" s="314"/>
      <c r="LOC8" s="314"/>
      <c r="LOD8" s="314"/>
      <c r="LOE8" s="314"/>
      <c r="LOF8" s="314"/>
      <c r="LOG8" s="314"/>
      <c r="LOH8" s="314"/>
      <c r="LOI8" s="314"/>
      <c r="LOJ8" s="314"/>
      <c r="LOK8" s="314"/>
      <c r="LOL8" s="314"/>
      <c r="LOM8" s="314"/>
      <c r="LON8" s="314"/>
      <c r="LOO8" s="314"/>
      <c r="LOP8" s="314"/>
      <c r="LOQ8" s="314"/>
      <c r="LOR8" s="314"/>
      <c r="LOS8" s="314"/>
      <c r="LOT8" s="314"/>
      <c r="LOU8" s="314"/>
      <c r="LOV8" s="314"/>
      <c r="LOW8" s="314"/>
      <c r="LOX8" s="314"/>
      <c r="LOY8" s="314"/>
      <c r="LOZ8" s="314"/>
      <c r="LPA8" s="314"/>
      <c r="LPB8" s="314"/>
      <c r="LPC8" s="314"/>
      <c r="LPD8" s="314"/>
      <c r="LPE8" s="314"/>
      <c r="LPF8" s="314"/>
      <c r="LPG8" s="314"/>
      <c r="LPH8" s="314"/>
      <c r="LPI8" s="314"/>
      <c r="LPJ8" s="314"/>
      <c r="LPK8" s="314"/>
      <c r="LPL8" s="314"/>
      <c r="LPM8" s="314"/>
      <c r="LPN8" s="314"/>
      <c r="LPO8" s="314"/>
      <c r="LPP8" s="314"/>
      <c r="LPQ8" s="314"/>
      <c r="LPR8" s="314"/>
      <c r="LPS8" s="314"/>
      <c r="LPT8" s="314"/>
      <c r="LPU8" s="314"/>
      <c r="LPV8" s="314"/>
      <c r="LPW8" s="314"/>
      <c r="LPX8" s="314"/>
      <c r="LPY8" s="314"/>
      <c r="LPZ8" s="314"/>
      <c r="LQA8" s="314"/>
      <c r="LQB8" s="314"/>
      <c r="LQC8" s="314"/>
      <c r="LQD8" s="314"/>
      <c r="LQE8" s="314"/>
      <c r="LQF8" s="314"/>
      <c r="LQG8" s="314"/>
      <c r="LQH8" s="314"/>
      <c r="LQI8" s="314"/>
      <c r="LQJ8" s="314"/>
      <c r="LQK8" s="314"/>
      <c r="LQL8" s="314"/>
      <c r="LQM8" s="314"/>
      <c r="LQN8" s="314"/>
      <c r="LQO8" s="314"/>
      <c r="LQP8" s="314"/>
      <c r="LQQ8" s="314"/>
      <c r="LQR8" s="314"/>
      <c r="LQS8" s="314"/>
      <c r="LQT8" s="314"/>
      <c r="LQU8" s="314"/>
      <c r="LQV8" s="314"/>
      <c r="LQW8" s="314"/>
      <c r="LQX8" s="314"/>
      <c r="LQY8" s="314"/>
      <c r="LQZ8" s="314"/>
      <c r="LRA8" s="314"/>
      <c r="LRB8" s="314"/>
      <c r="LRC8" s="314"/>
      <c r="LRD8" s="314"/>
      <c r="LRE8" s="314"/>
      <c r="LRF8" s="314"/>
      <c r="LRG8" s="314"/>
      <c r="LRH8" s="314"/>
      <c r="LRI8" s="314"/>
      <c r="LRJ8" s="314"/>
      <c r="LRK8" s="314"/>
      <c r="LRL8" s="314"/>
      <c r="LRM8" s="314"/>
      <c r="LRN8" s="314"/>
      <c r="LRO8" s="314"/>
      <c r="LRP8" s="314"/>
      <c r="LRQ8" s="314"/>
      <c r="LRR8" s="314"/>
      <c r="LRS8" s="314"/>
      <c r="LRT8" s="314"/>
      <c r="LRU8" s="314"/>
      <c r="LRV8" s="314"/>
      <c r="LRW8" s="314"/>
      <c r="LRX8" s="314"/>
      <c r="LRY8" s="314"/>
      <c r="LRZ8" s="314"/>
      <c r="LSA8" s="314"/>
      <c r="LSB8" s="314"/>
      <c r="LSC8" s="314"/>
      <c r="LSD8" s="314"/>
      <c r="LSE8" s="314"/>
      <c r="LSF8" s="314"/>
      <c r="LSG8" s="314"/>
      <c r="LSH8" s="314"/>
      <c r="LSI8" s="314"/>
      <c r="LSJ8" s="314"/>
      <c r="LSK8" s="314"/>
      <c r="LSL8" s="314"/>
      <c r="LSM8" s="314"/>
      <c r="LSN8" s="314"/>
      <c r="LSO8" s="314"/>
      <c r="LSP8" s="314"/>
      <c r="LSQ8" s="314"/>
      <c r="LSR8" s="314"/>
      <c r="LSS8" s="314"/>
      <c r="LST8" s="314"/>
      <c r="LSU8" s="314"/>
      <c r="LSV8" s="314"/>
      <c r="LSW8" s="314"/>
      <c r="LSX8" s="314"/>
      <c r="LSY8" s="314"/>
      <c r="LSZ8" s="314"/>
      <c r="LTA8" s="314"/>
      <c r="LTB8" s="314"/>
      <c r="LTC8" s="314"/>
      <c r="LTD8" s="314"/>
      <c r="LTE8" s="314"/>
      <c r="LTF8" s="314"/>
      <c r="LTG8" s="314"/>
      <c r="LTH8" s="314"/>
      <c r="LTI8" s="314"/>
      <c r="LTJ8" s="314"/>
      <c r="LTK8" s="314"/>
      <c r="LTL8" s="314"/>
      <c r="LTM8" s="314"/>
      <c r="LTN8" s="314"/>
      <c r="LTO8" s="314"/>
      <c r="LTP8" s="314"/>
      <c r="LTQ8" s="314"/>
      <c r="LTR8" s="314"/>
      <c r="LTS8" s="314"/>
      <c r="LTT8" s="314"/>
      <c r="LTU8" s="314"/>
      <c r="LTV8" s="314"/>
      <c r="LTW8" s="314"/>
      <c r="LTX8" s="314"/>
      <c r="LTY8" s="314"/>
      <c r="LTZ8" s="314"/>
      <c r="LUA8" s="314"/>
      <c r="LUB8" s="314"/>
      <c r="LUC8" s="314"/>
      <c r="LUD8" s="314"/>
      <c r="LUE8" s="314"/>
      <c r="LUF8" s="314"/>
      <c r="LUG8" s="314"/>
      <c r="LUH8" s="314"/>
      <c r="LUI8" s="314"/>
      <c r="LUJ8" s="314"/>
      <c r="LUK8" s="314"/>
      <c r="LUL8" s="314"/>
      <c r="LUM8" s="314"/>
      <c r="LUN8" s="314"/>
      <c r="LUO8" s="314"/>
      <c r="LUP8" s="314"/>
      <c r="LUQ8" s="314"/>
      <c r="LUR8" s="314"/>
      <c r="LUS8" s="314"/>
      <c r="LUT8" s="314"/>
      <c r="LUU8" s="314"/>
      <c r="LUV8" s="314"/>
      <c r="LUW8" s="314"/>
      <c r="LUX8" s="314"/>
      <c r="LUY8" s="314"/>
      <c r="LUZ8" s="314"/>
      <c r="LVA8" s="314"/>
      <c r="LVB8" s="314"/>
      <c r="LVC8" s="314"/>
      <c r="LVD8" s="314"/>
      <c r="LVE8" s="314"/>
      <c r="LVF8" s="314"/>
      <c r="LVG8" s="314"/>
      <c r="LVH8" s="314"/>
      <c r="LVI8" s="314"/>
      <c r="LVJ8" s="314"/>
      <c r="LVK8" s="314"/>
      <c r="LVL8" s="314"/>
      <c r="LVM8" s="314"/>
      <c r="LVN8" s="314"/>
      <c r="LVO8" s="314"/>
      <c r="LVP8" s="314"/>
      <c r="LVQ8" s="314"/>
      <c r="LVR8" s="314"/>
      <c r="LVS8" s="314"/>
      <c r="LVT8" s="314"/>
      <c r="LVU8" s="314"/>
      <c r="LVV8" s="314"/>
      <c r="LVW8" s="314"/>
      <c r="LVX8" s="314"/>
      <c r="LVY8" s="314"/>
      <c r="LVZ8" s="314"/>
      <c r="LWA8" s="314"/>
      <c r="LWB8" s="314"/>
      <c r="LWC8" s="314"/>
      <c r="LWD8" s="314"/>
      <c r="LWE8" s="314"/>
      <c r="LWF8" s="314"/>
      <c r="LWG8" s="314"/>
      <c r="LWH8" s="314"/>
      <c r="LWI8" s="314"/>
      <c r="LWJ8" s="314"/>
      <c r="LWK8" s="314"/>
      <c r="LWL8" s="314"/>
      <c r="LWM8" s="314"/>
      <c r="LWN8" s="314"/>
      <c r="LWO8" s="314"/>
      <c r="LWP8" s="314"/>
      <c r="LWQ8" s="314"/>
      <c r="LWR8" s="314"/>
      <c r="LWS8" s="314"/>
      <c r="LWT8" s="314"/>
      <c r="LWU8" s="314"/>
      <c r="LWV8" s="314"/>
      <c r="LWW8" s="314"/>
      <c r="LWX8" s="314"/>
      <c r="LWY8" s="314"/>
      <c r="LWZ8" s="314"/>
      <c r="LXA8" s="314"/>
      <c r="LXB8" s="314"/>
      <c r="LXC8" s="314"/>
      <c r="LXD8" s="314"/>
      <c r="LXE8" s="314"/>
      <c r="LXF8" s="314"/>
      <c r="LXG8" s="314"/>
      <c r="LXH8" s="314"/>
      <c r="LXI8" s="314"/>
      <c r="LXJ8" s="314"/>
      <c r="LXK8" s="314"/>
      <c r="LXL8" s="314"/>
      <c r="LXM8" s="314"/>
      <c r="LXN8" s="314"/>
      <c r="LXO8" s="314"/>
      <c r="LXP8" s="314"/>
      <c r="LXQ8" s="314"/>
      <c r="LXR8" s="314"/>
      <c r="LXS8" s="314"/>
      <c r="LXT8" s="314"/>
      <c r="LXU8" s="314"/>
      <c r="LXV8" s="314"/>
      <c r="LXW8" s="314"/>
      <c r="LXX8" s="314"/>
      <c r="LXY8" s="314"/>
      <c r="LXZ8" s="314"/>
      <c r="LYA8" s="314"/>
      <c r="LYB8" s="314"/>
      <c r="LYC8" s="314"/>
      <c r="LYD8" s="314"/>
      <c r="LYE8" s="314"/>
      <c r="LYF8" s="314"/>
      <c r="LYG8" s="314"/>
      <c r="LYH8" s="314"/>
      <c r="LYI8" s="314"/>
      <c r="LYJ8" s="314"/>
      <c r="LYK8" s="314"/>
      <c r="LYL8" s="314"/>
      <c r="LYM8" s="314"/>
      <c r="LYN8" s="314"/>
      <c r="LYO8" s="314"/>
      <c r="LYP8" s="314"/>
      <c r="LYQ8" s="314"/>
      <c r="LYR8" s="314"/>
      <c r="LYS8" s="314"/>
      <c r="LYT8" s="314"/>
      <c r="LYU8" s="314"/>
      <c r="LYV8" s="314"/>
      <c r="LYW8" s="314"/>
      <c r="LYX8" s="314"/>
      <c r="LYY8" s="314"/>
      <c r="LYZ8" s="314"/>
      <c r="LZA8" s="314"/>
      <c r="LZB8" s="314"/>
      <c r="LZC8" s="314"/>
      <c r="LZD8" s="314"/>
      <c r="LZE8" s="314"/>
      <c r="LZF8" s="314"/>
      <c r="LZG8" s="314"/>
      <c r="LZH8" s="314"/>
      <c r="LZI8" s="314"/>
      <c r="LZJ8" s="314"/>
      <c r="LZK8" s="314"/>
      <c r="LZL8" s="314"/>
      <c r="LZM8" s="314"/>
      <c r="LZN8" s="314"/>
      <c r="LZO8" s="314"/>
      <c r="LZP8" s="314"/>
      <c r="LZQ8" s="314"/>
      <c r="LZR8" s="314"/>
      <c r="LZS8" s="314"/>
      <c r="LZT8" s="314"/>
      <c r="LZU8" s="314"/>
      <c r="LZV8" s="314"/>
      <c r="LZW8" s="314"/>
      <c r="LZX8" s="314"/>
      <c r="LZY8" s="314"/>
      <c r="LZZ8" s="314"/>
      <c r="MAA8" s="314"/>
      <c r="MAB8" s="314"/>
      <c r="MAC8" s="314"/>
      <c r="MAD8" s="314"/>
      <c r="MAE8" s="314"/>
      <c r="MAF8" s="314"/>
      <c r="MAG8" s="314"/>
      <c r="MAH8" s="314"/>
      <c r="MAI8" s="314"/>
      <c r="MAJ8" s="314"/>
      <c r="MAK8" s="314"/>
      <c r="MAL8" s="314"/>
      <c r="MAM8" s="314"/>
      <c r="MAN8" s="314"/>
      <c r="MAO8" s="314"/>
      <c r="MAP8" s="314"/>
      <c r="MAQ8" s="314"/>
      <c r="MAR8" s="314"/>
      <c r="MAS8" s="314"/>
      <c r="MAT8" s="314"/>
      <c r="MAU8" s="314"/>
      <c r="MAV8" s="314"/>
      <c r="MAW8" s="314"/>
      <c r="MAX8" s="314"/>
      <c r="MAY8" s="314"/>
      <c r="MAZ8" s="314"/>
      <c r="MBA8" s="314"/>
      <c r="MBB8" s="314"/>
      <c r="MBC8" s="314"/>
      <c r="MBD8" s="314"/>
      <c r="MBE8" s="314"/>
      <c r="MBF8" s="314"/>
      <c r="MBG8" s="314"/>
      <c r="MBH8" s="314"/>
      <c r="MBI8" s="314"/>
      <c r="MBJ8" s="314"/>
      <c r="MBK8" s="314"/>
      <c r="MBL8" s="314"/>
      <c r="MBM8" s="314"/>
      <c r="MBN8" s="314"/>
      <c r="MBO8" s="314"/>
      <c r="MBP8" s="314"/>
      <c r="MBQ8" s="314"/>
      <c r="MBR8" s="314"/>
      <c r="MBS8" s="314"/>
      <c r="MBT8" s="314"/>
      <c r="MBU8" s="314"/>
      <c r="MBV8" s="314"/>
      <c r="MBW8" s="314"/>
      <c r="MBX8" s="314"/>
      <c r="MBY8" s="314"/>
      <c r="MBZ8" s="314"/>
      <c r="MCA8" s="314"/>
      <c r="MCB8" s="314"/>
      <c r="MCC8" s="314"/>
      <c r="MCD8" s="314"/>
      <c r="MCE8" s="314"/>
      <c r="MCF8" s="314"/>
      <c r="MCG8" s="314"/>
      <c r="MCH8" s="314"/>
      <c r="MCI8" s="314"/>
      <c r="MCJ8" s="314"/>
      <c r="MCK8" s="314"/>
      <c r="MCL8" s="314"/>
      <c r="MCM8" s="314"/>
      <c r="MCN8" s="314"/>
      <c r="MCO8" s="314"/>
      <c r="MCP8" s="314"/>
      <c r="MCQ8" s="314"/>
      <c r="MCR8" s="314"/>
      <c r="MCS8" s="314"/>
      <c r="MCT8" s="314"/>
      <c r="MCU8" s="314"/>
      <c r="MCV8" s="314"/>
      <c r="MCW8" s="314"/>
      <c r="MCX8" s="314"/>
      <c r="MCY8" s="314"/>
      <c r="MCZ8" s="314"/>
      <c r="MDA8" s="314"/>
      <c r="MDB8" s="314"/>
      <c r="MDC8" s="314"/>
      <c r="MDD8" s="314"/>
      <c r="MDE8" s="314"/>
      <c r="MDF8" s="314"/>
      <c r="MDG8" s="314"/>
      <c r="MDH8" s="314"/>
      <c r="MDI8" s="314"/>
      <c r="MDJ8" s="314"/>
      <c r="MDK8" s="314"/>
      <c r="MDL8" s="314"/>
      <c r="MDM8" s="314"/>
      <c r="MDN8" s="314"/>
      <c r="MDO8" s="314"/>
      <c r="MDP8" s="314"/>
      <c r="MDQ8" s="314"/>
      <c r="MDR8" s="314"/>
      <c r="MDS8" s="314"/>
      <c r="MDT8" s="314"/>
      <c r="MDU8" s="314"/>
      <c r="MDV8" s="314"/>
      <c r="MDW8" s="314"/>
      <c r="MDX8" s="314"/>
      <c r="MDY8" s="314"/>
      <c r="MDZ8" s="314"/>
      <c r="MEA8" s="314"/>
      <c r="MEB8" s="314"/>
      <c r="MEC8" s="314"/>
      <c r="MED8" s="314"/>
      <c r="MEE8" s="314"/>
      <c r="MEF8" s="314"/>
      <c r="MEG8" s="314"/>
      <c r="MEH8" s="314"/>
      <c r="MEI8" s="314"/>
      <c r="MEJ8" s="314"/>
      <c r="MEK8" s="314"/>
      <c r="MEL8" s="314"/>
      <c r="MEM8" s="314"/>
      <c r="MEN8" s="314"/>
      <c r="MEO8" s="314"/>
      <c r="MEP8" s="314"/>
      <c r="MEQ8" s="314"/>
      <c r="MER8" s="314"/>
      <c r="MES8" s="314"/>
      <c r="MET8" s="314"/>
      <c r="MEU8" s="314"/>
      <c r="MEV8" s="314"/>
      <c r="MEW8" s="314"/>
      <c r="MEX8" s="314"/>
      <c r="MEY8" s="314"/>
      <c r="MEZ8" s="314"/>
      <c r="MFA8" s="314"/>
      <c r="MFB8" s="314"/>
      <c r="MFC8" s="314"/>
      <c r="MFD8" s="314"/>
      <c r="MFE8" s="314"/>
      <c r="MFF8" s="314"/>
      <c r="MFG8" s="314"/>
      <c r="MFH8" s="314"/>
      <c r="MFI8" s="314"/>
      <c r="MFJ8" s="314"/>
      <c r="MFK8" s="314"/>
      <c r="MFL8" s="314"/>
      <c r="MFM8" s="314"/>
      <c r="MFN8" s="314"/>
      <c r="MFO8" s="314"/>
      <c r="MFP8" s="314"/>
      <c r="MFQ8" s="314"/>
      <c r="MFR8" s="314"/>
      <c r="MFS8" s="314"/>
      <c r="MFT8" s="314"/>
      <c r="MFU8" s="314"/>
      <c r="MFV8" s="314"/>
      <c r="MFW8" s="314"/>
      <c r="MFX8" s="314"/>
      <c r="MFY8" s="314"/>
      <c r="MFZ8" s="314"/>
      <c r="MGA8" s="314"/>
      <c r="MGB8" s="314"/>
      <c r="MGC8" s="314"/>
      <c r="MGD8" s="314"/>
      <c r="MGE8" s="314"/>
      <c r="MGF8" s="314"/>
      <c r="MGG8" s="314"/>
      <c r="MGH8" s="314"/>
      <c r="MGI8" s="314"/>
      <c r="MGJ8" s="314"/>
      <c r="MGK8" s="314"/>
      <c r="MGL8" s="314"/>
      <c r="MGM8" s="314"/>
      <c r="MGN8" s="314"/>
      <c r="MGO8" s="314"/>
      <c r="MGP8" s="314"/>
      <c r="MGQ8" s="314"/>
      <c r="MGR8" s="314"/>
      <c r="MGS8" s="314"/>
      <c r="MGT8" s="314"/>
      <c r="MGU8" s="314"/>
      <c r="MGV8" s="314"/>
      <c r="MGW8" s="314"/>
      <c r="MGX8" s="314"/>
      <c r="MGY8" s="314"/>
      <c r="MGZ8" s="314"/>
      <c r="MHA8" s="314"/>
      <c r="MHB8" s="314"/>
      <c r="MHC8" s="314"/>
      <c r="MHD8" s="314"/>
      <c r="MHE8" s="314"/>
      <c r="MHF8" s="314"/>
      <c r="MHG8" s="314"/>
      <c r="MHH8" s="314"/>
      <c r="MHI8" s="314"/>
      <c r="MHJ8" s="314"/>
      <c r="MHK8" s="314"/>
      <c r="MHL8" s="314"/>
      <c r="MHM8" s="314"/>
      <c r="MHN8" s="314"/>
      <c r="MHO8" s="314"/>
      <c r="MHP8" s="314"/>
      <c r="MHQ8" s="314"/>
      <c r="MHR8" s="314"/>
      <c r="MHS8" s="314"/>
      <c r="MHT8" s="314"/>
      <c r="MHU8" s="314"/>
      <c r="MHV8" s="314"/>
      <c r="MHW8" s="314"/>
      <c r="MHX8" s="314"/>
      <c r="MHY8" s="314"/>
      <c r="MHZ8" s="314"/>
      <c r="MIA8" s="314"/>
      <c r="MIB8" s="314"/>
      <c r="MIC8" s="314"/>
      <c r="MID8" s="314"/>
      <c r="MIE8" s="314"/>
      <c r="MIF8" s="314"/>
      <c r="MIG8" s="314"/>
      <c r="MIH8" s="314"/>
      <c r="MII8" s="314"/>
      <c r="MIJ8" s="314"/>
      <c r="MIK8" s="314"/>
      <c r="MIL8" s="314"/>
      <c r="MIM8" s="314"/>
      <c r="MIN8" s="314"/>
      <c r="MIO8" s="314"/>
      <c r="MIP8" s="314"/>
      <c r="MIQ8" s="314"/>
      <c r="MIR8" s="314"/>
      <c r="MIS8" s="314"/>
      <c r="MIT8" s="314"/>
      <c r="MIU8" s="314"/>
      <c r="MIV8" s="314"/>
      <c r="MIW8" s="314"/>
      <c r="MIX8" s="314"/>
      <c r="MIY8" s="314"/>
      <c r="MIZ8" s="314"/>
      <c r="MJA8" s="314"/>
      <c r="MJB8" s="314"/>
      <c r="MJC8" s="314"/>
      <c r="MJD8" s="314"/>
      <c r="MJE8" s="314"/>
      <c r="MJF8" s="314"/>
      <c r="MJG8" s="314"/>
      <c r="MJH8" s="314"/>
      <c r="MJI8" s="314"/>
      <c r="MJJ8" s="314"/>
      <c r="MJK8" s="314"/>
      <c r="MJL8" s="314"/>
      <c r="MJM8" s="314"/>
      <c r="MJN8" s="314"/>
      <c r="MJO8" s="314"/>
      <c r="MJP8" s="314"/>
      <c r="MJQ8" s="314"/>
      <c r="MJR8" s="314"/>
      <c r="MJS8" s="314"/>
      <c r="MJT8" s="314"/>
      <c r="MJU8" s="314"/>
      <c r="MJV8" s="314"/>
      <c r="MJW8" s="314"/>
      <c r="MJX8" s="314"/>
      <c r="MJY8" s="314"/>
      <c r="MJZ8" s="314"/>
      <c r="MKA8" s="314"/>
      <c r="MKB8" s="314"/>
      <c r="MKC8" s="314"/>
      <c r="MKD8" s="314"/>
      <c r="MKE8" s="314"/>
      <c r="MKF8" s="314"/>
      <c r="MKG8" s="314"/>
      <c r="MKH8" s="314"/>
      <c r="MKI8" s="314"/>
      <c r="MKJ8" s="314"/>
      <c r="MKK8" s="314"/>
      <c r="MKL8" s="314"/>
      <c r="MKM8" s="314"/>
      <c r="MKN8" s="314"/>
      <c r="MKO8" s="314"/>
      <c r="MKP8" s="314"/>
      <c r="MKQ8" s="314"/>
      <c r="MKR8" s="314"/>
      <c r="MKS8" s="314"/>
      <c r="MKT8" s="314"/>
      <c r="MKU8" s="314"/>
      <c r="MKV8" s="314"/>
      <c r="MKW8" s="314"/>
      <c r="MKX8" s="314"/>
      <c r="MKY8" s="314"/>
      <c r="MKZ8" s="314"/>
      <c r="MLA8" s="314"/>
      <c r="MLB8" s="314"/>
      <c r="MLC8" s="314"/>
      <c r="MLD8" s="314"/>
      <c r="MLE8" s="314"/>
      <c r="MLF8" s="314"/>
      <c r="MLG8" s="314"/>
      <c r="MLH8" s="314"/>
      <c r="MLI8" s="314"/>
      <c r="MLJ8" s="314"/>
      <c r="MLK8" s="314"/>
      <c r="MLL8" s="314"/>
      <c r="MLM8" s="314"/>
      <c r="MLN8" s="314"/>
      <c r="MLO8" s="314"/>
      <c r="MLP8" s="314"/>
      <c r="MLQ8" s="314"/>
      <c r="MLR8" s="314"/>
      <c r="MLS8" s="314"/>
      <c r="MLT8" s="314"/>
      <c r="MLU8" s="314"/>
      <c r="MLV8" s="314"/>
      <c r="MLW8" s="314"/>
      <c r="MLX8" s="314"/>
      <c r="MLY8" s="314"/>
      <c r="MLZ8" s="314"/>
      <c r="MMA8" s="314"/>
      <c r="MMB8" s="314"/>
      <c r="MMC8" s="314"/>
      <c r="MMD8" s="314"/>
      <c r="MME8" s="314"/>
      <c r="MMF8" s="314"/>
      <c r="MMG8" s="314"/>
      <c r="MMH8" s="314"/>
      <c r="MMI8" s="314"/>
      <c r="MMJ8" s="314"/>
      <c r="MMK8" s="314"/>
      <c r="MML8" s="314"/>
      <c r="MMM8" s="314"/>
      <c r="MMN8" s="314"/>
      <c r="MMO8" s="314"/>
      <c r="MMP8" s="314"/>
      <c r="MMQ8" s="314"/>
      <c r="MMR8" s="314"/>
      <c r="MMS8" s="314"/>
      <c r="MMT8" s="314"/>
      <c r="MMU8" s="314"/>
      <c r="MMV8" s="314"/>
      <c r="MMW8" s="314"/>
      <c r="MMX8" s="314"/>
      <c r="MMY8" s="314"/>
      <c r="MMZ8" s="314"/>
      <c r="MNA8" s="314"/>
      <c r="MNB8" s="314"/>
      <c r="MNC8" s="314"/>
      <c r="MND8" s="314"/>
      <c r="MNE8" s="314"/>
      <c r="MNF8" s="314"/>
      <c r="MNG8" s="314"/>
      <c r="MNH8" s="314"/>
      <c r="MNI8" s="314"/>
      <c r="MNJ8" s="314"/>
      <c r="MNK8" s="314"/>
      <c r="MNL8" s="314"/>
      <c r="MNM8" s="314"/>
      <c r="MNN8" s="314"/>
      <c r="MNO8" s="314"/>
      <c r="MNP8" s="314"/>
      <c r="MNQ8" s="314"/>
      <c r="MNR8" s="314"/>
      <c r="MNS8" s="314"/>
      <c r="MNT8" s="314"/>
      <c r="MNU8" s="314"/>
      <c r="MNV8" s="314"/>
      <c r="MNW8" s="314"/>
      <c r="MNX8" s="314"/>
      <c r="MNY8" s="314"/>
      <c r="MNZ8" s="314"/>
      <c r="MOA8" s="314"/>
      <c r="MOB8" s="314"/>
      <c r="MOC8" s="314"/>
      <c r="MOD8" s="314"/>
      <c r="MOE8" s="314"/>
      <c r="MOF8" s="314"/>
      <c r="MOG8" s="314"/>
      <c r="MOH8" s="314"/>
      <c r="MOI8" s="314"/>
      <c r="MOJ8" s="314"/>
      <c r="MOK8" s="314"/>
      <c r="MOL8" s="314"/>
      <c r="MOM8" s="314"/>
      <c r="MON8" s="314"/>
      <c r="MOO8" s="314"/>
      <c r="MOP8" s="314"/>
      <c r="MOQ8" s="314"/>
      <c r="MOR8" s="314"/>
      <c r="MOS8" s="314"/>
      <c r="MOT8" s="314"/>
      <c r="MOU8" s="314"/>
      <c r="MOV8" s="314"/>
      <c r="MOW8" s="314"/>
      <c r="MOX8" s="314"/>
      <c r="MOY8" s="314"/>
      <c r="MOZ8" s="314"/>
      <c r="MPA8" s="314"/>
      <c r="MPB8" s="314"/>
      <c r="MPC8" s="314"/>
      <c r="MPD8" s="314"/>
      <c r="MPE8" s="314"/>
      <c r="MPF8" s="314"/>
      <c r="MPG8" s="314"/>
      <c r="MPH8" s="314"/>
      <c r="MPI8" s="314"/>
      <c r="MPJ8" s="314"/>
      <c r="MPK8" s="314"/>
      <c r="MPL8" s="314"/>
      <c r="MPM8" s="314"/>
      <c r="MPN8" s="314"/>
      <c r="MPO8" s="314"/>
      <c r="MPP8" s="314"/>
      <c r="MPQ8" s="314"/>
      <c r="MPR8" s="314"/>
      <c r="MPS8" s="314"/>
      <c r="MPT8" s="314"/>
      <c r="MPU8" s="314"/>
      <c r="MPV8" s="314"/>
      <c r="MPW8" s="314"/>
      <c r="MPX8" s="314"/>
      <c r="MPY8" s="314"/>
      <c r="MPZ8" s="314"/>
      <c r="MQA8" s="314"/>
      <c r="MQB8" s="314"/>
      <c r="MQC8" s="314"/>
      <c r="MQD8" s="314"/>
      <c r="MQE8" s="314"/>
      <c r="MQF8" s="314"/>
      <c r="MQG8" s="314"/>
      <c r="MQH8" s="314"/>
      <c r="MQI8" s="314"/>
      <c r="MQJ8" s="314"/>
      <c r="MQK8" s="314"/>
      <c r="MQL8" s="314"/>
      <c r="MQM8" s="314"/>
      <c r="MQN8" s="314"/>
      <c r="MQO8" s="314"/>
      <c r="MQP8" s="314"/>
      <c r="MQQ8" s="314"/>
      <c r="MQR8" s="314"/>
      <c r="MQS8" s="314"/>
      <c r="MQT8" s="314"/>
      <c r="MQU8" s="314"/>
      <c r="MQV8" s="314"/>
      <c r="MQW8" s="314"/>
      <c r="MQX8" s="314"/>
      <c r="MQY8" s="314"/>
      <c r="MQZ8" s="314"/>
      <c r="MRA8" s="314"/>
      <c r="MRB8" s="314"/>
      <c r="MRC8" s="314"/>
      <c r="MRD8" s="314"/>
      <c r="MRE8" s="314"/>
      <c r="MRF8" s="314"/>
      <c r="MRG8" s="314"/>
      <c r="MRH8" s="314"/>
      <c r="MRI8" s="314"/>
      <c r="MRJ8" s="314"/>
      <c r="MRK8" s="314"/>
      <c r="MRL8" s="314"/>
      <c r="MRM8" s="314"/>
      <c r="MRN8" s="314"/>
      <c r="MRO8" s="314"/>
      <c r="MRP8" s="314"/>
      <c r="MRQ8" s="314"/>
      <c r="MRR8" s="314"/>
      <c r="MRS8" s="314"/>
      <c r="MRT8" s="314"/>
      <c r="MRU8" s="314"/>
      <c r="MRV8" s="314"/>
      <c r="MRW8" s="314"/>
      <c r="MRX8" s="314"/>
      <c r="MRY8" s="314"/>
      <c r="MRZ8" s="314"/>
      <c r="MSA8" s="314"/>
      <c r="MSB8" s="314"/>
      <c r="MSC8" s="314"/>
      <c r="MSD8" s="314"/>
      <c r="MSE8" s="314"/>
      <c r="MSF8" s="314"/>
      <c r="MSG8" s="314"/>
      <c r="MSH8" s="314"/>
      <c r="MSI8" s="314"/>
      <c r="MSJ8" s="314"/>
      <c r="MSK8" s="314"/>
      <c r="MSL8" s="314"/>
      <c r="MSM8" s="314"/>
      <c r="MSN8" s="314"/>
      <c r="MSO8" s="314"/>
      <c r="MSP8" s="314"/>
      <c r="MSQ8" s="314"/>
      <c r="MSR8" s="314"/>
      <c r="MSS8" s="314"/>
      <c r="MST8" s="314"/>
      <c r="MSU8" s="314"/>
      <c r="MSV8" s="314"/>
      <c r="MSW8" s="314"/>
      <c r="MSX8" s="314"/>
      <c r="MSY8" s="314"/>
      <c r="MSZ8" s="314"/>
      <c r="MTA8" s="314"/>
      <c r="MTB8" s="314"/>
      <c r="MTC8" s="314"/>
      <c r="MTD8" s="314"/>
      <c r="MTE8" s="314"/>
      <c r="MTF8" s="314"/>
      <c r="MTG8" s="314"/>
      <c r="MTH8" s="314"/>
      <c r="MTI8" s="314"/>
      <c r="MTJ8" s="314"/>
      <c r="MTK8" s="314"/>
      <c r="MTL8" s="314"/>
      <c r="MTM8" s="314"/>
      <c r="MTN8" s="314"/>
      <c r="MTO8" s="314"/>
      <c r="MTP8" s="314"/>
      <c r="MTQ8" s="314"/>
      <c r="MTR8" s="314"/>
      <c r="MTS8" s="314"/>
      <c r="MTT8" s="314"/>
      <c r="MTU8" s="314"/>
      <c r="MTV8" s="314"/>
      <c r="MTW8" s="314"/>
      <c r="MTX8" s="314"/>
      <c r="MTY8" s="314"/>
      <c r="MTZ8" s="314"/>
      <c r="MUA8" s="314"/>
      <c r="MUB8" s="314"/>
      <c r="MUC8" s="314"/>
      <c r="MUD8" s="314"/>
      <c r="MUE8" s="314"/>
      <c r="MUF8" s="314"/>
      <c r="MUG8" s="314"/>
      <c r="MUH8" s="314"/>
      <c r="MUI8" s="314"/>
      <c r="MUJ8" s="314"/>
      <c r="MUK8" s="314"/>
      <c r="MUL8" s="314"/>
      <c r="MUM8" s="314"/>
      <c r="MUN8" s="314"/>
      <c r="MUO8" s="314"/>
      <c r="MUP8" s="314"/>
      <c r="MUQ8" s="314"/>
      <c r="MUR8" s="314"/>
      <c r="MUS8" s="314"/>
      <c r="MUT8" s="314"/>
      <c r="MUU8" s="314"/>
      <c r="MUV8" s="314"/>
      <c r="MUW8" s="314"/>
      <c r="MUX8" s="314"/>
      <c r="MUY8" s="314"/>
      <c r="MUZ8" s="314"/>
      <c r="MVA8" s="314"/>
      <c r="MVB8" s="314"/>
      <c r="MVC8" s="314"/>
      <c r="MVD8" s="314"/>
      <c r="MVE8" s="314"/>
      <c r="MVF8" s="314"/>
      <c r="MVG8" s="314"/>
      <c r="MVH8" s="314"/>
      <c r="MVI8" s="314"/>
      <c r="MVJ8" s="314"/>
      <c r="MVK8" s="314"/>
      <c r="MVL8" s="314"/>
      <c r="MVM8" s="314"/>
      <c r="MVN8" s="314"/>
      <c r="MVO8" s="314"/>
      <c r="MVP8" s="314"/>
      <c r="MVQ8" s="314"/>
      <c r="MVR8" s="314"/>
      <c r="MVS8" s="314"/>
      <c r="MVT8" s="314"/>
      <c r="MVU8" s="314"/>
      <c r="MVV8" s="314"/>
      <c r="MVW8" s="314"/>
      <c r="MVX8" s="314"/>
      <c r="MVY8" s="314"/>
      <c r="MVZ8" s="314"/>
      <c r="MWA8" s="314"/>
      <c r="MWB8" s="314"/>
      <c r="MWC8" s="314"/>
      <c r="MWD8" s="314"/>
      <c r="MWE8" s="314"/>
      <c r="MWF8" s="314"/>
      <c r="MWG8" s="314"/>
      <c r="MWH8" s="314"/>
      <c r="MWI8" s="314"/>
      <c r="MWJ8" s="314"/>
      <c r="MWK8" s="314"/>
      <c r="MWL8" s="314"/>
      <c r="MWM8" s="314"/>
      <c r="MWN8" s="314"/>
      <c r="MWO8" s="314"/>
      <c r="MWP8" s="314"/>
      <c r="MWQ8" s="314"/>
      <c r="MWR8" s="314"/>
      <c r="MWS8" s="314"/>
      <c r="MWT8" s="314"/>
      <c r="MWU8" s="314"/>
      <c r="MWV8" s="314"/>
      <c r="MWW8" s="314"/>
      <c r="MWX8" s="314"/>
      <c r="MWY8" s="314"/>
      <c r="MWZ8" s="314"/>
      <c r="MXA8" s="314"/>
      <c r="MXB8" s="314"/>
      <c r="MXC8" s="314"/>
      <c r="MXD8" s="314"/>
      <c r="MXE8" s="314"/>
      <c r="MXF8" s="314"/>
      <c r="MXG8" s="314"/>
      <c r="MXH8" s="314"/>
      <c r="MXI8" s="314"/>
      <c r="MXJ8" s="314"/>
      <c r="MXK8" s="314"/>
      <c r="MXL8" s="314"/>
      <c r="MXM8" s="314"/>
      <c r="MXN8" s="314"/>
      <c r="MXO8" s="314"/>
      <c r="MXP8" s="314"/>
      <c r="MXQ8" s="314"/>
      <c r="MXR8" s="314"/>
      <c r="MXS8" s="314"/>
      <c r="MXT8" s="314"/>
      <c r="MXU8" s="314"/>
      <c r="MXV8" s="314"/>
      <c r="MXW8" s="314"/>
      <c r="MXX8" s="314"/>
      <c r="MXY8" s="314"/>
      <c r="MXZ8" s="314"/>
      <c r="MYA8" s="314"/>
      <c r="MYB8" s="314"/>
      <c r="MYC8" s="314"/>
      <c r="MYD8" s="314"/>
      <c r="MYE8" s="314"/>
      <c r="MYF8" s="314"/>
      <c r="MYG8" s="314"/>
      <c r="MYH8" s="314"/>
      <c r="MYI8" s="314"/>
      <c r="MYJ8" s="314"/>
      <c r="MYK8" s="314"/>
      <c r="MYL8" s="314"/>
      <c r="MYM8" s="314"/>
      <c r="MYN8" s="314"/>
      <c r="MYO8" s="314"/>
      <c r="MYP8" s="314"/>
      <c r="MYQ8" s="314"/>
      <c r="MYR8" s="314"/>
      <c r="MYS8" s="314"/>
      <c r="MYT8" s="314"/>
      <c r="MYU8" s="314"/>
      <c r="MYV8" s="314"/>
      <c r="MYW8" s="314"/>
      <c r="MYX8" s="314"/>
      <c r="MYY8" s="314"/>
      <c r="MYZ8" s="314"/>
      <c r="MZA8" s="314"/>
      <c r="MZB8" s="314"/>
      <c r="MZC8" s="314"/>
      <c r="MZD8" s="314"/>
      <c r="MZE8" s="314"/>
      <c r="MZF8" s="314"/>
      <c r="MZG8" s="314"/>
      <c r="MZH8" s="314"/>
      <c r="MZI8" s="314"/>
      <c r="MZJ8" s="314"/>
      <c r="MZK8" s="314"/>
      <c r="MZL8" s="314"/>
      <c r="MZM8" s="314"/>
      <c r="MZN8" s="314"/>
      <c r="MZO8" s="314"/>
      <c r="MZP8" s="314"/>
      <c r="MZQ8" s="314"/>
      <c r="MZR8" s="314"/>
      <c r="MZS8" s="314"/>
      <c r="MZT8" s="314"/>
      <c r="MZU8" s="314"/>
      <c r="MZV8" s="314"/>
      <c r="MZW8" s="314"/>
      <c r="MZX8" s="314"/>
      <c r="MZY8" s="314"/>
      <c r="MZZ8" s="314"/>
      <c r="NAA8" s="314"/>
      <c r="NAB8" s="314"/>
      <c r="NAC8" s="314"/>
      <c r="NAD8" s="314"/>
      <c r="NAE8" s="314"/>
      <c r="NAF8" s="314"/>
      <c r="NAG8" s="314"/>
      <c r="NAH8" s="314"/>
      <c r="NAI8" s="314"/>
      <c r="NAJ8" s="314"/>
      <c r="NAK8" s="314"/>
      <c r="NAL8" s="314"/>
      <c r="NAM8" s="314"/>
      <c r="NAN8" s="314"/>
      <c r="NAO8" s="314"/>
      <c r="NAP8" s="314"/>
      <c r="NAQ8" s="314"/>
      <c r="NAR8" s="314"/>
      <c r="NAS8" s="314"/>
      <c r="NAT8" s="314"/>
      <c r="NAU8" s="314"/>
      <c r="NAV8" s="314"/>
      <c r="NAW8" s="314"/>
      <c r="NAX8" s="314"/>
      <c r="NAY8" s="314"/>
      <c r="NAZ8" s="314"/>
      <c r="NBA8" s="314"/>
      <c r="NBB8" s="314"/>
      <c r="NBC8" s="314"/>
      <c r="NBD8" s="314"/>
      <c r="NBE8" s="314"/>
      <c r="NBF8" s="314"/>
      <c r="NBG8" s="314"/>
      <c r="NBH8" s="314"/>
      <c r="NBI8" s="314"/>
      <c r="NBJ8" s="314"/>
      <c r="NBK8" s="314"/>
      <c r="NBL8" s="314"/>
      <c r="NBM8" s="314"/>
      <c r="NBN8" s="314"/>
      <c r="NBO8" s="314"/>
      <c r="NBP8" s="314"/>
      <c r="NBQ8" s="314"/>
      <c r="NBR8" s="314"/>
      <c r="NBS8" s="314"/>
      <c r="NBT8" s="314"/>
      <c r="NBU8" s="314"/>
      <c r="NBV8" s="314"/>
      <c r="NBW8" s="314"/>
      <c r="NBX8" s="314"/>
      <c r="NBY8" s="314"/>
      <c r="NBZ8" s="314"/>
      <c r="NCA8" s="314"/>
      <c r="NCB8" s="314"/>
      <c r="NCC8" s="314"/>
      <c r="NCD8" s="314"/>
      <c r="NCE8" s="314"/>
      <c r="NCF8" s="314"/>
      <c r="NCG8" s="314"/>
      <c r="NCH8" s="314"/>
      <c r="NCI8" s="314"/>
      <c r="NCJ8" s="314"/>
      <c r="NCK8" s="314"/>
      <c r="NCL8" s="314"/>
      <c r="NCM8" s="314"/>
      <c r="NCN8" s="314"/>
      <c r="NCO8" s="314"/>
      <c r="NCP8" s="314"/>
      <c r="NCQ8" s="314"/>
      <c r="NCR8" s="314"/>
      <c r="NCS8" s="314"/>
      <c r="NCT8" s="314"/>
      <c r="NCU8" s="314"/>
      <c r="NCV8" s="314"/>
      <c r="NCW8" s="314"/>
      <c r="NCX8" s="314"/>
      <c r="NCY8" s="314"/>
      <c r="NCZ8" s="314"/>
      <c r="NDA8" s="314"/>
      <c r="NDB8" s="314"/>
      <c r="NDC8" s="314"/>
      <c r="NDD8" s="314"/>
      <c r="NDE8" s="314"/>
      <c r="NDF8" s="314"/>
      <c r="NDG8" s="314"/>
      <c r="NDH8" s="314"/>
      <c r="NDI8" s="314"/>
      <c r="NDJ8" s="314"/>
      <c r="NDK8" s="314"/>
      <c r="NDL8" s="314"/>
      <c r="NDM8" s="314"/>
      <c r="NDN8" s="314"/>
      <c r="NDO8" s="314"/>
      <c r="NDP8" s="314"/>
      <c r="NDQ8" s="314"/>
      <c r="NDR8" s="314"/>
      <c r="NDS8" s="314"/>
      <c r="NDT8" s="314"/>
      <c r="NDU8" s="314"/>
      <c r="NDV8" s="314"/>
      <c r="NDW8" s="314"/>
      <c r="NDX8" s="314"/>
      <c r="NDY8" s="314"/>
      <c r="NDZ8" s="314"/>
      <c r="NEA8" s="314"/>
      <c r="NEB8" s="314"/>
      <c r="NEC8" s="314"/>
      <c r="NED8" s="314"/>
      <c r="NEE8" s="314"/>
      <c r="NEF8" s="314"/>
      <c r="NEG8" s="314"/>
      <c r="NEH8" s="314"/>
      <c r="NEI8" s="314"/>
      <c r="NEJ8" s="314"/>
      <c r="NEK8" s="314"/>
      <c r="NEL8" s="314"/>
      <c r="NEM8" s="314"/>
      <c r="NEN8" s="314"/>
      <c r="NEO8" s="314"/>
      <c r="NEP8" s="314"/>
      <c r="NEQ8" s="314"/>
      <c r="NER8" s="314"/>
      <c r="NES8" s="314"/>
      <c r="NET8" s="314"/>
      <c r="NEU8" s="314"/>
      <c r="NEV8" s="314"/>
      <c r="NEW8" s="314"/>
      <c r="NEX8" s="314"/>
      <c r="NEY8" s="314"/>
      <c r="NEZ8" s="314"/>
      <c r="NFA8" s="314"/>
      <c r="NFB8" s="314"/>
      <c r="NFC8" s="314"/>
      <c r="NFD8" s="314"/>
      <c r="NFE8" s="314"/>
      <c r="NFF8" s="314"/>
      <c r="NFG8" s="314"/>
      <c r="NFH8" s="314"/>
      <c r="NFI8" s="314"/>
      <c r="NFJ8" s="314"/>
      <c r="NFK8" s="314"/>
      <c r="NFL8" s="314"/>
      <c r="NFM8" s="314"/>
      <c r="NFN8" s="314"/>
      <c r="NFO8" s="314"/>
      <c r="NFP8" s="314"/>
      <c r="NFQ8" s="314"/>
      <c r="NFR8" s="314"/>
      <c r="NFS8" s="314"/>
      <c r="NFT8" s="314"/>
      <c r="NFU8" s="314"/>
      <c r="NFV8" s="314"/>
      <c r="NFW8" s="314"/>
      <c r="NFX8" s="314"/>
      <c r="NFY8" s="314"/>
      <c r="NFZ8" s="314"/>
      <c r="NGA8" s="314"/>
      <c r="NGB8" s="314"/>
      <c r="NGC8" s="314"/>
      <c r="NGD8" s="314"/>
      <c r="NGE8" s="314"/>
      <c r="NGF8" s="314"/>
      <c r="NGG8" s="314"/>
      <c r="NGH8" s="314"/>
      <c r="NGI8" s="314"/>
      <c r="NGJ8" s="314"/>
      <c r="NGK8" s="314"/>
      <c r="NGL8" s="314"/>
      <c r="NGM8" s="314"/>
      <c r="NGN8" s="314"/>
      <c r="NGO8" s="314"/>
      <c r="NGP8" s="314"/>
      <c r="NGQ8" s="314"/>
      <c r="NGR8" s="314"/>
      <c r="NGS8" s="314"/>
      <c r="NGT8" s="314"/>
      <c r="NGU8" s="314"/>
      <c r="NGV8" s="314"/>
      <c r="NGW8" s="314"/>
      <c r="NGX8" s="314"/>
      <c r="NGY8" s="314"/>
      <c r="NGZ8" s="314"/>
      <c r="NHA8" s="314"/>
      <c r="NHB8" s="314"/>
      <c r="NHC8" s="314"/>
      <c r="NHD8" s="314"/>
      <c r="NHE8" s="314"/>
      <c r="NHF8" s="314"/>
      <c r="NHG8" s="314"/>
      <c r="NHH8" s="314"/>
      <c r="NHI8" s="314"/>
      <c r="NHJ8" s="314"/>
      <c r="NHK8" s="314"/>
      <c r="NHL8" s="314"/>
      <c r="NHM8" s="314"/>
      <c r="NHN8" s="314"/>
      <c r="NHO8" s="314"/>
      <c r="NHP8" s="314"/>
      <c r="NHQ8" s="314"/>
      <c r="NHR8" s="314"/>
      <c r="NHS8" s="314"/>
      <c r="NHT8" s="314"/>
      <c r="NHU8" s="314"/>
      <c r="NHV8" s="314"/>
      <c r="NHW8" s="314"/>
      <c r="NHX8" s="314"/>
      <c r="NHY8" s="314"/>
      <c r="NHZ8" s="314"/>
      <c r="NIA8" s="314"/>
      <c r="NIB8" s="314"/>
      <c r="NIC8" s="314"/>
      <c r="NID8" s="314"/>
      <c r="NIE8" s="314"/>
      <c r="NIF8" s="314"/>
      <c r="NIG8" s="314"/>
      <c r="NIH8" s="314"/>
      <c r="NII8" s="314"/>
      <c r="NIJ8" s="314"/>
      <c r="NIK8" s="314"/>
      <c r="NIL8" s="314"/>
      <c r="NIM8" s="314"/>
      <c r="NIN8" s="314"/>
      <c r="NIO8" s="314"/>
      <c r="NIP8" s="314"/>
      <c r="NIQ8" s="314"/>
      <c r="NIR8" s="314"/>
      <c r="NIS8" s="314"/>
      <c r="NIT8" s="314"/>
      <c r="NIU8" s="314"/>
      <c r="NIV8" s="314"/>
      <c r="NIW8" s="314"/>
      <c r="NIX8" s="314"/>
      <c r="NIY8" s="314"/>
      <c r="NIZ8" s="314"/>
      <c r="NJA8" s="314"/>
      <c r="NJB8" s="314"/>
      <c r="NJC8" s="314"/>
      <c r="NJD8" s="314"/>
      <c r="NJE8" s="314"/>
      <c r="NJF8" s="314"/>
      <c r="NJG8" s="314"/>
      <c r="NJH8" s="314"/>
      <c r="NJI8" s="314"/>
      <c r="NJJ8" s="314"/>
      <c r="NJK8" s="314"/>
      <c r="NJL8" s="314"/>
      <c r="NJM8" s="314"/>
      <c r="NJN8" s="314"/>
      <c r="NJO8" s="314"/>
      <c r="NJP8" s="314"/>
      <c r="NJQ8" s="314"/>
      <c r="NJR8" s="314"/>
      <c r="NJS8" s="314"/>
      <c r="NJT8" s="314"/>
      <c r="NJU8" s="314"/>
      <c r="NJV8" s="314"/>
      <c r="NJW8" s="314"/>
      <c r="NJX8" s="314"/>
      <c r="NJY8" s="314"/>
      <c r="NJZ8" s="314"/>
      <c r="NKA8" s="314"/>
      <c r="NKB8" s="314"/>
      <c r="NKC8" s="314"/>
      <c r="NKD8" s="314"/>
      <c r="NKE8" s="314"/>
      <c r="NKF8" s="314"/>
      <c r="NKG8" s="314"/>
      <c r="NKH8" s="314"/>
      <c r="NKI8" s="314"/>
      <c r="NKJ8" s="314"/>
      <c r="NKK8" s="314"/>
      <c r="NKL8" s="314"/>
      <c r="NKM8" s="314"/>
      <c r="NKN8" s="314"/>
      <c r="NKO8" s="314"/>
      <c r="NKP8" s="314"/>
      <c r="NKQ8" s="314"/>
      <c r="NKR8" s="314"/>
      <c r="NKS8" s="314"/>
      <c r="NKT8" s="314"/>
      <c r="NKU8" s="314"/>
      <c r="NKV8" s="314"/>
      <c r="NKW8" s="314"/>
      <c r="NKX8" s="314"/>
      <c r="NKY8" s="314"/>
      <c r="NKZ8" s="314"/>
      <c r="NLA8" s="314"/>
      <c r="NLB8" s="314"/>
      <c r="NLC8" s="314"/>
      <c r="NLD8" s="314"/>
      <c r="NLE8" s="314"/>
      <c r="NLF8" s="314"/>
      <c r="NLG8" s="314"/>
      <c r="NLH8" s="314"/>
      <c r="NLI8" s="314"/>
      <c r="NLJ8" s="314"/>
      <c r="NLK8" s="314"/>
      <c r="NLL8" s="314"/>
      <c r="NLM8" s="314"/>
      <c r="NLN8" s="314"/>
      <c r="NLO8" s="314"/>
      <c r="NLP8" s="314"/>
      <c r="NLQ8" s="314"/>
      <c r="NLR8" s="314"/>
      <c r="NLS8" s="314"/>
      <c r="NLT8" s="314"/>
      <c r="NLU8" s="314"/>
      <c r="NLV8" s="314"/>
      <c r="NLW8" s="314"/>
      <c r="NLX8" s="314"/>
      <c r="NLY8" s="314"/>
      <c r="NLZ8" s="314"/>
      <c r="NMA8" s="314"/>
      <c r="NMB8" s="314"/>
      <c r="NMC8" s="314"/>
      <c r="NMD8" s="314"/>
      <c r="NME8" s="314"/>
      <c r="NMF8" s="314"/>
      <c r="NMG8" s="314"/>
      <c r="NMH8" s="314"/>
      <c r="NMI8" s="314"/>
      <c r="NMJ8" s="314"/>
      <c r="NMK8" s="314"/>
      <c r="NML8" s="314"/>
      <c r="NMM8" s="314"/>
      <c r="NMN8" s="314"/>
      <c r="NMO8" s="314"/>
      <c r="NMP8" s="314"/>
      <c r="NMQ8" s="314"/>
      <c r="NMR8" s="314"/>
      <c r="NMS8" s="314"/>
      <c r="NMT8" s="314"/>
      <c r="NMU8" s="314"/>
      <c r="NMV8" s="314"/>
      <c r="NMW8" s="314"/>
      <c r="NMX8" s="314"/>
      <c r="NMY8" s="314"/>
      <c r="NMZ8" s="314"/>
      <c r="NNA8" s="314"/>
      <c r="NNB8" s="314"/>
      <c r="NNC8" s="314"/>
      <c r="NND8" s="314"/>
      <c r="NNE8" s="314"/>
      <c r="NNF8" s="314"/>
      <c r="NNG8" s="314"/>
      <c r="NNH8" s="314"/>
      <c r="NNI8" s="314"/>
      <c r="NNJ8" s="314"/>
      <c r="NNK8" s="314"/>
      <c r="NNL8" s="314"/>
      <c r="NNM8" s="314"/>
      <c r="NNN8" s="314"/>
      <c r="NNO8" s="314"/>
      <c r="NNP8" s="314"/>
      <c r="NNQ8" s="314"/>
      <c r="NNR8" s="314"/>
      <c r="NNS8" s="314"/>
      <c r="NNT8" s="314"/>
      <c r="NNU8" s="314"/>
      <c r="NNV8" s="314"/>
      <c r="NNW8" s="314"/>
      <c r="NNX8" s="314"/>
      <c r="NNY8" s="314"/>
      <c r="NNZ8" s="314"/>
      <c r="NOA8" s="314"/>
      <c r="NOB8" s="314"/>
      <c r="NOC8" s="314"/>
      <c r="NOD8" s="314"/>
      <c r="NOE8" s="314"/>
      <c r="NOF8" s="314"/>
      <c r="NOG8" s="314"/>
      <c r="NOH8" s="314"/>
      <c r="NOI8" s="314"/>
      <c r="NOJ8" s="314"/>
      <c r="NOK8" s="314"/>
      <c r="NOL8" s="314"/>
      <c r="NOM8" s="314"/>
      <c r="NON8" s="314"/>
      <c r="NOO8" s="314"/>
      <c r="NOP8" s="314"/>
      <c r="NOQ8" s="314"/>
      <c r="NOR8" s="314"/>
      <c r="NOS8" s="314"/>
      <c r="NOT8" s="314"/>
      <c r="NOU8" s="314"/>
      <c r="NOV8" s="314"/>
      <c r="NOW8" s="314"/>
      <c r="NOX8" s="314"/>
      <c r="NOY8" s="314"/>
      <c r="NOZ8" s="314"/>
      <c r="NPA8" s="314"/>
      <c r="NPB8" s="314"/>
      <c r="NPC8" s="314"/>
      <c r="NPD8" s="314"/>
      <c r="NPE8" s="314"/>
      <c r="NPF8" s="314"/>
      <c r="NPG8" s="314"/>
      <c r="NPH8" s="314"/>
      <c r="NPI8" s="314"/>
      <c r="NPJ8" s="314"/>
      <c r="NPK8" s="314"/>
      <c r="NPL8" s="314"/>
      <c r="NPM8" s="314"/>
      <c r="NPN8" s="314"/>
      <c r="NPO8" s="314"/>
      <c r="NPP8" s="314"/>
      <c r="NPQ8" s="314"/>
      <c r="NPR8" s="314"/>
      <c r="NPS8" s="314"/>
      <c r="NPT8" s="314"/>
      <c r="NPU8" s="314"/>
      <c r="NPV8" s="314"/>
      <c r="NPW8" s="314"/>
      <c r="NPX8" s="314"/>
      <c r="NPY8" s="314"/>
      <c r="NPZ8" s="314"/>
      <c r="NQA8" s="314"/>
      <c r="NQB8" s="314"/>
      <c r="NQC8" s="314"/>
      <c r="NQD8" s="314"/>
      <c r="NQE8" s="314"/>
      <c r="NQF8" s="314"/>
      <c r="NQG8" s="314"/>
      <c r="NQH8" s="314"/>
      <c r="NQI8" s="314"/>
      <c r="NQJ8" s="314"/>
      <c r="NQK8" s="314"/>
      <c r="NQL8" s="314"/>
      <c r="NQM8" s="314"/>
      <c r="NQN8" s="314"/>
      <c r="NQO8" s="314"/>
      <c r="NQP8" s="314"/>
      <c r="NQQ8" s="314"/>
      <c r="NQR8" s="314"/>
      <c r="NQS8" s="314"/>
      <c r="NQT8" s="314"/>
      <c r="NQU8" s="314"/>
      <c r="NQV8" s="314"/>
      <c r="NQW8" s="314"/>
      <c r="NQX8" s="314"/>
      <c r="NQY8" s="314"/>
      <c r="NQZ8" s="314"/>
      <c r="NRA8" s="314"/>
      <c r="NRB8" s="314"/>
      <c r="NRC8" s="314"/>
      <c r="NRD8" s="314"/>
      <c r="NRE8" s="314"/>
      <c r="NRF8" s="314"/>
      <c r="NRG8" s="314"/>
      <c r="NRH8" s="314"/>
      <c r="NRI8" s="314"/>
      <c r="NRJ8" s="314"/>
      <c r="NRK8" s="314"/>
      <c r="NRL8" s="314"/>
      <c r="NRM8" s="314"/>
      <c r="NRN8" s="314"/>
      <c r="NRO8" s="314"/>
      <c r="NRP8" s="314"/>
      <c r="NRQ8" s="314"/>
      <c r="NRR8" s="314"/>
      <c r="NRS8" s="314"/>
      <c r="NRT8" s="314"/>
      <c r="NRU8" s="314"/>
      <c r="NRV8" s="314"/>
      <c r="NRW8" s="314"/>
      <c r="NRX8" s="314"/>
      <c r="NRY8" s="314"/>
      <c r="NRZ8" s="314"/>
      <c r="NSA8" s="314"/>
      <c r="NSB8" s="314"/>
      <c r="NSC8" s="314"/>
      <c r="NSD8" s="314"/>
      <c r="NSE8" s="314"/>
      <c r="NSF8" s="314"/>
      <c r="NSG8" s="314"/>
      <c r="NSH8" s="314"/>
      <c r="NSI8" s="314"/>
      <c r="NSJ8" s="314"/>
      <c r="NSK8" s="314"/>
      <c r="NSL8" s="314"/>
      <c r="NSM8" s="314"/>
      <c r="NSN8" s="314"/>
      <c r="NSO8" s="314"/>
      <c r="NSP8" s="314"/>
      <c r="NSQ8" s="314"/>
      <c r="NSR8" s="314"/>
      <c r="NSS8" s="314"/>
      <c r="NST8" s="314"/>
      <c r="NSU8" s="314"/>
      <c r="NSV8" s="314"/>
      <c r="NSW8" s="314"/>
      <c r="NSX8" s="314"/>
      <c r="NSY8" s="314"/>
      <c r="NSZ8" s="314"/>
      <c r="NTA8" s="314"/>
      <c r="NTB8" s="314"/>
      <c r="NTC8" s="314"/>
      <c r="NTD8" s="314"/>
      <c r="NTE8" s="314"/>
      <c r="NTF8" s="314"/>
      <c r="NTG8" s="314"/>
      <c r="NTH8" s="314"/>
      <c r="NTI8" s="314"/>
      <c r="NTJ8" s="314"/>
      <c r="NTK8" s="314"/>
      <c r="NTL8" s="314"/>
      <c r="NTM8" s="314"/>
      <c r="NTN8" s="314"/>
      <c r="NTO8" s="314"/>
      <c r="NTP8" s="314"/>
      <c r="NTQ8" s="314"/>
      <c r="NTR8" s="314"/>
      <c r="NTS8" s="314"/>
      <c r="NTT8" s="314"/>
      <c r="NTU8" s="314"/>
      <c r="NTV8" s="314"/>
      <c r="NTW8" s="314"/>
      <c r="NTX8" s="314"/>
      <c r="NTY8" s="314"/>
      <c r="NTZ8" s="314"/>
      <c r="NUA8" s="314"/>
      <c r="NUB8" s="314"/>
      <c r="NUC8" s="314"/>
      <c r="NUD8" s="314"/>
      <c r="NUE8" s="314"/>
      <c r="NUF8" s="314"/>
      <c r="NUG8" s="314"/>
      <c r="NUH8" s="314"/>
      <c r="NUI8" s="314"/>
      <c r="NUJ8" s="314"/>
      <c r="NUK8" s="314"/>
      <c r="NUL8" s="314"/>
      <c r="NUM8" s="314"/>
      <c r="NUN8" s="314"/>
      <c r="NUO8" s="314"/>
      <c r="NUP8" s="314"/>
      <c r="NUQ8" s="314"/>
      <c r="NUR8" s="314"/>
      <c r="NUS8" s="314"/>
      <c r="NUT8" s="314"/>
      <c r="NUU8" s="314"/>
      <c r="NUV8" s="314"/>
      <c r="NUW8" s="314"/>
      <c r="NUX8" s="314"/>
      <c r="NUY8" s="314"/>
      <c r="NUZ8" s="314"/>
      <c r="NVA8" s="314"/>
      <c r="NVB8" s="314"/>
      <c r="NVC8" s="314"/>
      <c r="NVD8" s="314"/>
      <c r="NVE8" s="314"/>
      <c r="NVF8" s="314"/>
      <c r="NVG8" s="314"/>
      <c r="NVH8" s="314"/>
      <c r="NVI8" s="314"/>
      <c r="NVJ8" s="314"/>
      <c r="NVK8" s="314"/>
      <c r="NVL8" s="314"/>
      <c r="NVM8" s="314"/>
      <c r="NVN8" s="314"/>
      <c r="NVO8" s="314"/>
      <c r="NVP8" s="314"/>
      <c r="NVQ8" s="314"/>
      <c r="NVR8" s="314"/>
      <c r="NVS8" s="314"/>
      <c r="NVT8" s="314"/>
      <c r="NVU8" s="314"/>
      <c r="NVV8" s="314"/>
      <c r="NVW8" s="314"/>
      <c r="NVX8" s="314"/>
      <c r="NVY8" s="314"/>
      <c r="NVZ8" s="314"/>
      <c r="NWA8" s="314"/>
      <c r="NWB8" s="314"/>
      <c r="NWC8" s="314"/>
      <c r="NWD8" s="314"/>
      <c r="NWE8" s="314"/>
      <c r="NWF8" s="314"/>
      <c r="NWG8" s="314"/>
      <c r="NWH8" s="314"/>
      <c r="NWI8" s="314"/>
      <c r="NWJ8" s="314"/>
      <c r="NWK8" s="314"/>
      <c r="NWL8" s="314"/>
      <c r="NWM8" s="314"/>
      <c r="NWN8" s="314"/>
      <c r="NWO8" s="314"/>
      <c r="NWP8" s="314"/>
      <c r="NWQ8" s="314"/>
      <c r="NWR8" s="314"/>
      <c r="NWS8" s="314"/>
      <c r="NWT8" s="314"/>
      <c r="NWU8" s="314"/>
      <c r="NWV8" s="314"/>
      <c r="NWW8" s="314"/>
      <c r="NWX8" s="314"/>
      <c r="NWY8" s="314"/>
      <c r="NWZ8" s="314"/>
      <c r="NXA8" s="314"/>
      <c r="NXB8" s="314"/>
      <c r="NXC8" s="314"/>
      <c r="NXD8" s="314"/>
      <c r="NXE8" s="314"/>
      <c r="NXF8" s="314"/>
      <c r="NXG8" s="314"/>
      <c r="NXH8" s="314"/>
      <c r="NXI8" s="314"/>
      <c r="NXJ8" s="314"/>
      <c r="NXK8" s="314"/>
      <c r="NXL8" s="314"/>
      <c r="NXM8" s="314"/>
      <c r="NXN8" s="314"/>
      <c r="NXO8" s="314"/>
      <c r="NXP8" s="314"/>
      <c r="NXQ8" s="314"/>
      <c r="NXR8" s="314"/>
      <c r="NXS8" s="314"/>
      <c r="NXT8" s="314"/>
      <c r="NXU8" s="314"/>
      <c r="NXV8" s="314"/>
      <c r="NXW8" s="314"/>
      <c r="NXX8" s="314"/>
      <c r="NXY8" s="314"/>
      <c r="NXZ8" s="314"/>
      <c r="NYA8" s="314"/>
      <c r="NYB8" s="314"/>
      <c r="NYC8" s="314"/>
      <c r="NYD8" s="314"/>
      <c r="NYE8" s="314"/>
      <c r="NYF8" s="314"/>
      <c r="NYG8" s="314"/>
      <c r="NYH8" s="314"/>
      <c r="NYI8" s="314"/>
      <c r="NYJ8" s="314"/>
      <c r="NYK8" s="314"/>
      <c r="NYL8" s="314"/>
      <c r="NYM8" s="314"/>
      <c r="NYN8" s="314"/>
      <c r="NYO8" s="314"/>
      <c r="NYP8" s="314"/>
      <c r="NYQ8" s="314"/>
      <c r="NYR8" s="314"/>
      <c r="NYS8" s="314"/>
      <c r="NYT8" s="314"/>
      <c r="NYU8" s="314"/>
      <c r="NYV8" s="314"/>
      <c r="NYW8" s="314"/>
      <c r="NYX8" s="314"/>
      <c r="NYY8" s="314"/>
      <c r="NYZ8" s="314"/>
      <c r="NZA8" s="314"/>
      <c r="NZB8" s="314"/>
      <c r="NZC8" s="314"/>
      <c r="NZD8" s="314"/>
      <c r="NZE8" s="314"/>
      <c r="NZF8" s="314"/>
      <c r="NZG8" s="314"/>
      <c r="NZH8" s="314"/>
      <c r="NZI8" s="314"/>
      <c r="NZJ8" s="314"/>
      <c r="NZK8" s="314"/>
      <c r="NZL8" s="314"/>
      <c r="NZM8" s="314"/>
      <c r="NZN8" s="314"/>
      <c r="NZO8" s="314"/>
      <c r="NZP8" s="314"/>
      <c r="NZQ8" s="314"/>
      <c r="NZR8" s="314"/>
      <c r="NZS8" s="314"/>
      <c r="NZT8" s="314"/>
      <c r="NZU8" s="314"/>
      <c r="NZV8" s="314"/>
      <c r="NZW8" s="314"/>
      <c r="NZX8" s="314"/>
      <c r="NZY8" s="314"/>
      <c r="NZZ8" s="314"/>
      <c r="OAA8" s="314"/>
      <c r="OAB8" s="314"/>
      <c r="OAC8" s="314"/>
      <c r="OAD8" s="314"/>
      <c r="OAE8" s="314"/>
      <c r="OAF8" s="314"/>
      <c r="OAG8" s="314"/>
      <c r="OAH8" s="314"/>
      <c r="OAI8" s="314"/>
      <c r="OAJ8" s="314"/>
      <c r="OAK8" s="314"/>
      <c r="OAL8" s="314"/>
      <c r="OAM8" s="314"/>
      <c r="OAN8" s="314"/>
      <c r="OAO8" s="314"/>
      <c r="OAP8" s="314"/>
      <c r="OAQ8" s="314"/>
      <c r="OAR8" s="314"/>
      <c r="OAS8" s="314"/>
      <c r="OAT8" s="314"/>
      <c r="OAU8" s="314"/>
      <c r="OAV8" s="314"/>
      <c r="OAW8" s="314"/>
      <c r="OAX8" s="314"/>
      <c r="OAY8" s="314"/>
      <c r="OAZ8" s="314"/>
      <c r="OBA8" s="314"/>
      <c r="OBB8" s="314"/>
      <c r="OBC8" s="314"/>
      <c r="OBD8" s="314"/>
      <c r="OBE8" s="314"/>
      <c r="OBF8" s="314"/>
      <c r="OBG8" s="314"/>
      <c r="OBH8" s="314"/>
      <c r="OBI8" s="314"/>
      <c r="OBJ8" s="314"/>
      <c r="OBK8" s="314"/>
      <c r="OBL8" s="314"/>
      <c r="OBM8" s="314"/>
      <c r="OBN8" s="314"/>
      <c r="OBO8" s="314"/>
      <c r="OBP8" s="314"/>
      <c r="OBQ8" s="314"/>
      <c r="OBR8" s="314"/>
      <c r="OBS8" s="314"/>
      <c r="OBT8" s="314"/>
      <c r="OBU8" s="314"/>
      <c r="OBV8" s="314"/>
      <c r="OBW8" s="314"/>
      <c r="OBX8" s="314"/>
      <c r="OBY8" s="314"/>
      <c r="OBZ8" s="314"/>
      <c r="OCA8" s="314"/>
      <c r="OCB8" s="314"/>
      <c r="OCC8" s="314"/>
      <c r="OCD8" s="314"/>
      <c r="OCE8" s="314"/>
      <c r="OCF8" s="314"/>
      <c r="OCG8" s="314"/>
      <c r="OCH8" s="314"/>
      <c r="OCI8" s="314"/>
      <c r="OCJ8" s="314"/>
      <c r="OCK8" s="314"/>
      <c r="OCL8" s="314"/>
      <c r="OCM8" s="314"/>
      <c r="OCN8" s="314"/>
      <c r="OCO8" s="314"/>
      <c r="OCP8" s="314"/>
      <c r="OCQ8" s="314"/>
      <c r="OCR8" s="314"/>
      <c r="OCS8" s="314"/>
      <c r="OCT8" s="314"/>
      <c r="OCU8" s="314"/>
      <c r="OCV8" s="314"/>
      <c r="OCW8" s="314"/>
      <c r="OCX8" s="314"/>
      <c r="OCY8" s="314"/>
      <c r="OCZ8" s="314"/>
      <c r="ODA8" s="314"/>
      <c r="ODB8" s="314"/>
      <c r="ODC8" s="314"/>
      <c r="ODD8" s="314"/>
      <c r="ODE8" s="314"/>
      <c r="ODF8" s="314"/>
      <c r="ODG8" s="314"/>
      <c r="ODH8" s="314"/>
      <c r="ODI8" s="314"/>
      <c r="ODJ8" s="314"/>
      <c r="ODK8" s="314"/>
      <c r="ODL8" s="314"/>
      <c r="ODM8" s="314"/>
      <c r="ODN8" s="314"/>
      <c r="ODO8" s="314"/>
      <c r="ODP8" s="314"/>
      <c r="ODQ8" s="314"/>
      <c r="ODR8" s="314"/>
      <c r="ODS8" s="314"/>
      <c r="ODT8" s="314"/>
      <c r="ODU8" s="314"/>
      <c r="ODV8" s="314"/>
      <c r="ODW8" s="314"/>
      <c r="ODX8" s="314"/>
      <c r="ODY8" s="314"/>
      <c r="ODZ8" s="314"/>
      <c r="OEA8" s="314"/>
      <c r="OEB8" s="314"/>
      <c r="OEC8" s="314"/>
      <c r="OED8" s="314"/>
      <c r="OEE8" s="314"/>
      <c r="OEF8" s="314"/>
      <c r="OEG8" s="314"/>
      <c r="OEH8" s="314"/>
      <c r="OEI8" s="314"/>
      <c r="OEJ8" s="314"/>
      <c r="OEK8" s="314"/>
      <c r="OEL8" s="314"/>
      <c r="OEM8" s="314"/>
      <c r="OEN8" s="314"/>
      <c r="OEO8" s="314"/>
      <c r="OEP8" s="314"/>
      <c r="OEQ8" s="314"/>
      <c r="OER8" s="314"/>
      <c r="OES8" s="314"/>
      <c r="OET8" s="314"/>
      <c r="OEU8" s="314"/>
      <c r="OEV8" s="314"/>
      <c r="OEW8" s="314"/>
      <c r="OEX8" s="314"/>
      <c r="OEY8" s="314"/>
      <c r="OEZ8" s="314"/>
      <c r="OFA8" s="314"/>
      <c r="OFB8" s="314"/>
      <c r="OFC8" s="314"/>
      <c r="OFD8" s="314"/>
      <c r="OFE8" s="314"/>
      <c r="OFF8" s="314"/>
      <c r="OFG8" s="314"/>
      <c r="OFH8" s="314"/>
      <c r="OFI8" s="314"/>
      <c r="OFJ8" s="314"/>
      <c r="OFK8" s="314"/>
      <c r="OFL8" s="314"/>
      <c r="OFM8" s="314"/>
      <c r="OFN8" s="314"/>
      <c r="OFO8" s="314"/>
      <c r="OFP8" s="314"/>
      <c r="OFQ8" s="314"/>
      <c r="OFR8" s="314"/>
      <c r="OFS8" s="314"/>
      <c r="OFT8" s="314"/>
      <c r="OFU8" s="314"/>
      <c r="OFV8" s="314"/>
      <c r="OFW8" s="314"/>
      <c r="OFX8" s="314"/>
      <c r="OFY8" s="314"/>
      <c r="OFZ8" s="314"/>
      <c r="OGA8" s="314"/>
      <c r="OGB8" s="314"/>
      <c r="OGC8" s="314"/>
      <c r="OGD8" s="314"/>
      <c r="OGE8" s="314"/>
      <c r="OGF8" s="314"/>
      <c r="OGG8" s="314"/>
      <c r="OGH8" s="314"/>
      <c r="OGI8" s="314"/>
      <c r="OGJ8" s="314"/>
      <c r="OGK8" s="314"/>
      <c r="OGL8" s="314"/>
      <c r="OGM8" s="314"/>
      <c r="OGN8" s="314"/>
      <c r="OGO8" s="314"/>
      <c r="OGP8" s="314"/>
      <c r="OGQ8" s="314"/>
      <c r="OGR8" s="314"/>
      <c r="OGS8" s="314"/>
      <c r="OGT8" s="314"/>
      <c r="OGU8" s="314"/>
      <c r="OGV8" s="314"/>
      <c r="OGW8" s="314"/>
      <c r="OGX8" s="314"/>
      <c r="OGY8" s="314"/>
      <c r="OGZ8" s="314"/>
      <c r="OHA8" s="314"/>
      <c r="OHB8" s="314"/>
      <c r="OHC8" s="314"/>
      <c r="OHD8" s="314"/>
      <c r="OHE8" s="314"/>
      <c r="OHF8" s="314"/>
      <c r="OHG8" s="314"/>
      <c r="OHH8" s="314"/>
      <c r="OHI8" s="314"/>
      <c r="OHJ8" s="314"/>
      <c r="OHK8" s="314"/>
      <c r="OHL8" s="314"/>
      <c r="OHM8" s="314"/>
      <c r="OHN8" s="314"/>
      <c r="OHO8" s="314"/>
      <c r="OHP8" s="314"/>
      <c r="OHQ8" s="314"/>
      <c r="OHR8" s="314"/>
      <c r="OHS8" s="314"/>
      <c r="OHT8" s="314"/>
      <c r="OHU8" s="314"/>
      <c r="OHV8" s="314"/>
      <c r="OHW8" s="314"/>
      <c r="OHX8" s="314"/>
      <c r="OHY8" s="314"/>
      <c r="OHZ8" s="314"/>
      <c r="OIA8" s="314"/>
      <c r="OIB8" s="314"/>
      <c r="OIC8" s="314"/>
      <c r="OID8" s="314"/>
      <c r="OIE8" s="314"/>
      <c r="OIF8" s="314"/>
      <c r="OIG8" s="314"/>
      <c r="OIH8" s="314"/>
      <c r="OII8" s="314"/>
      <c r="OIJ8" s="314"/>
      <c r="OIK8" s="314"/>
      <c r="OIL8" s="314"/>
      <c r="OIM8" s="314"/>
      <c r="OIN8" s="314"/>
      <c r="OIO8" s="314"/>
      <c r="OIP8" s="314"/>
      <c r="OIQ8" s="314"/>
      <c r="OIR8" s="314"/>
      <c r="OIS8" s="314"/>
      <c r="OIT8" s="314"/>
      <c r="OIU8" s="314"/>
      <c r="OIV8" s="314"/>
      <c r="OIW8" s="314"/>
      <c r="OIX8" s="314"/>
      <c r="OIY8" s="314"/>
      <c r="OIZ8" s="314"/>
      <c r="OJA8" s="314"/>
      <c r="OJB8" s="314"/>
      <c r="OJC8" s="314"/>
      <c r="OJD8" s="314"/>
      <c r="OJE8" s="314"/>
      <c r="OJF8" s="314"/>
      <c r="OJG8" s="314"/>
      <c r="OJH8" s="314"/>
      <c r="OJI8" s="314"/>
      <c r="OJJ8" s="314"/>
      <c r="OJK8" s="314"/>
      <c r="OJL8" s="314"/>
      <c r="OJM8" s="314"/>
      <c r="OJN8" s="314"/>
      <c r="OJO8" s="314"/>
      <c r="OJP8" s="314"/>
      <c r="OJQ8" s="314"/>
      <c r="OJR8" s="314"/>
      <c r="OJS8" s="314"/>
      <c r="OJT8" s="314"/>
      <c r="OJU8" s="314"/>
      <c r="OJV8" s="314"/>
      <c r="OJW8" s="314"/>
      <c r="OJX8" s="314"/>
      <c r="OJY8" s="314"/>
      <c r="OJZ8" s="314"/>
      <c r="OKA8" s="314"/>
      <c r="OKB8" s="314"/>
      <c r="OKC8" s="314"/>
      <c r="OKD8" s="314"/>
      <c r="OKE8" s="314"/>
      <c r="OKF8" s="314"/>
      <c r="OKG8" s="314"/>
      <c r="OKH8" s="314"/>
      <c r="OKI8" s="314"/>
      <c r="OKJ8" s="314"/>
      <c r="OKK8" s="314"/>
      <c r="OKL8" s="314"/>
      <c r="OKM8" s="314"/>
      <c r="OKN8" s="314"/>
      <c r="OKO8" s="314"/>
      <c r="OKP8" s="314"/>
      <c r="OKQ8" s="314"/>
      <c r="OKR8" s="314"/>
      <c r="OKS8" s="314"/>
      <c r="OKT8" s="314"/>
      <c r="OKU8" s="314"/>
      <c r="OKV8" s="314"/>
      <c r="OKW8" s="314"/>
      <c r="OKX8" s="314"/>
      <c r="OKY8" s="314"/>
      <c r="OKZ8" s="314"/>
      <c r="OLA8" s="314"/>
      <c r="OLB8" s="314"/>
      <c r="OLC8" s="314"/>
      <c r="OLD8" s="314"/>
      <c r="OLE8" s="314"/>
      <c r="OLF8" s="314"/>
      <c r="OLG8" s="314"/>
      <c r="OLH8" s="314"/>
      <c r="OLI8" s="314"/>
      <c r="OLJ8" s="314"/>
      <c r="OLK8" s="314"/>
      <c r="OLL8" s="314"/>
      <c r="OLM8" s="314"/>
      <c r="OLN8" s="314"/>
      <c r="OLO8" s="314"/>
      <c r="OLP8" s="314"/>
      <c r="OLQ8" s="314"/>
      <c r="OLR8" s="314"/>
      <c r="OLS8" s="314"/>
      <c r="OLT8" s="314"/>
      <c r="OLU8" s="314"/>
      <c r="OLV8" s="314"/>
      <c r="OLW8" s="314"/>
      <c r="OLX8" s="314"/>
      <c r="OLY8" s="314"/>
      <c r="OLZ8" s="314"/>
      <c r="OMA8" s="314"/>
      <c r="OMB8" s="314"/>
      <c r="OMC8" s="314"/>
      <c r="OMD8" s="314"/>
      <c r="OME8" s="314"/>
      <c r="OMF8" s="314"/>
      <c r="OMG8" s="314"/>
      <c r="OMH8" s="314"/>
      <c r="OMI8" s="314"/>
      <c r="OMJ8" s="314"/>
      <c r="OMK8" s="314"/>
      <c r="OML8" s="314"/>
      <c r="OMM8" s="314"/>
      <c r="OMN8" s="314"/>
      <c r="OMO8" s="314"/>
      <c r="OMP8" s="314"/>
      <c r="OMQ8" s="314"/>
      <c r="OMR8" s="314"/>
      <c r="OMS8" s="314"/>
      <c r="OMT8" s="314"/>
      <c r="OMU8" s="314"/>
      <c r="OMV8" s="314"/>
      <c r="OMW8" s="314"/>
      <c r="OMX8" s="314"/>
      <c r="OMY8" s="314"/>
      <c r="OMZ8" s="314"/>
      <c r="ONA8" s="314"/>
      <c r="ONB8" s="314"/>
      <c r="ONC8" s="314"/>
      <c r="OND8" s="314"/>
      <c r="ONE8" s="314"/>
      <c r="ONF8" s="314"/>
      <c r="ONG8" s="314"/>
      <c r="ONH8" s="314"/>
      <c r="ONI8" s="314"/>
      <c r="ONJ8" s="314"/>
      <c r="ONK8" s="314"/>
      <c r="ONL8" s="314"/>
      <c r="ONM8" s="314"/>
      <c r="ONN8" s="314"/>
      <c r="ONO8" s="314"/>
      <c r="ONP8" s="314"/>
      <c r="ONQ8" s="314"/>
      <c r="ONR8" s="314"/>
      <c r="ONS8" s="314"/>
      <c r="ONT8" s="314"/>
      <c r="ONU8" s="314"/>
      <c r="ONV8" s="314"/>
      <c r="ONW8" s="314"/>
      <c r="ONX8" s="314"/>
      <c r="ONY8" s="314"/>
      <c r="ONZ8" s="314"/>
      <c r="OOA8" s="314"/>
      <c r="OOB8" s="314"/>
      <c r="OOC8" s="314"/>
      <c r="OOD8" s="314"/>
      <c r="OOE8" s="314"/>
      <c r="OOF8" s="314"/>
      <c r="OOG8" s="314"/>
      <c r="OOH8" s="314"/>
      <c r="OOI8" s="314"/>
      <c r="OOJ8" s="314"/>
      <c r="OOK8" s="314"/>
      <c r="OOL8" s="314"/>
      <c r="OOM8" s="314"/>
      <c r="OON8" s="314"/>
      <c r="OOO8" s="314"/>
      <c r="OOP8" s="314"/>
      <c r="OOQ8" s="314"/>
      <c r="OOR8" s="314"/>
      <c r="OOS8" s="314"/>
      <c r="OOT8" s="314"/>
      <c r="OOU8" s="314"/>
      <c r="OOV8" s="314"/>
      <c r="OOW8" s="314"/>
      <c r="OOX8" s="314"/>
      <c r="OOY8" s="314"/>
      <c r="OOZ8" s="314"/>
      <c r="OPA8" s="314"/>
      <c r="OPB8" s="314"/>
      <c r="OPC8" s="314"/>
      <c r="OPD8" s="314"/>
      <c r="OPE8" s="314"/>
      <c r="OPF8" s="314"/>
      <c r="OPG8" s="314"/>
      <c r="OPH8" s="314"/>
      <c r="OPI8" s="314"/>
      <c r="OPJ8" s="314"/>
      <c r="OPK8" s="314"/>
      <c r="OPL8" s="314"/>
      <c r="OPM8" s="314"/>
      <c r="OPN8" s="314"/>
      <c r="OPO8" s="314"/>
      <c r="OPP8" s="314"/>
      <c r="OPQ8" s="314"/>
      <c r="OPR8" s="314"/>
      <c r="OPS8" s="314"/>
      <c r="OPT8" s="314"/>
      <c r="OPU8" s="314"/>
      <c r="OPV8" s="314"/>
      <c r="OPW8" s="314"/>
      <c r="OPX8" s="314"/>
      <c r="OPY8" s="314"/>
      <c r="OPZ8" s="314"/>
      <c r="OQA8" s="314"/>
      <c r="OQB8" s="314"/>
      <c r="OQC8" s="314"/>
      <c r="OQD8" s="314"/>
      <c r="OQE8" s="314"/>
      <c r="OQF8" s="314"/>
      <c r="OQG8" s="314"/>
      <c r="OQH8" s="314"/>
      <c r="OQI8" s="314"/>
      <c r="OQJ8" s="314"/>
      <c r="OQK8" s="314"/>
      <c r="OQL8" s="314"/>
      <c r="OQM8" s="314"/>
      <c r="OQN8" s="314"/>
      <c r="OQO8" s="314"/>
      <c r="OQP8" s="314"/>
      <c r="OQQ8" s="314"/>
      <c r="OQR8" s="314"/>
      <c r="OQS8" s="314"/>
      <c r="OQT8" s="314"/>
      <c r="OQU8" s="314"/>
      <c r="OQV8" s="314"/>
      <c r="OQW8" s="314"/>
      <c r="OQX8" s="314"/>
      <c r="OQY8" s="314"/>
      <c r="OQZ8" s="314"/>
      <c r="ORA8" s="314"/>
      <c r="ORB8" s="314"/>
      <c r="ORC8" s="314"/>
      <c r="ORD8" s="314"/>
      <c r="ORE8" s="314"/>
      <c r="ORF8" s="314"/>
      <c r="ORG8" s="314"/>
      <c r="ORH8" s="314"/>
      <c r="ORI8" s="314"/>
      <c r="ORJ8" s="314"/>
      <c r="ORK8" s="314"/>
      <c r="ORL8" s="314"/>
      <c r="ORM8" s="314"/>
      <c r="ORN8" s="314"/>
      <c r="ORO8" s="314"/>
      <c r="ORP8" s="314"/>
      <c r="ORQ8" s="314"/>
      <c r="ORR8" s="314"/>
      <c r="ORS8" s="314"/>
      <c r="ORT8" s="314"/>
      <c r="ORU8" s="314"/>
      <c r="ORV8" s="314"/>
      <c r="ORW8" s="314"/>
      <c r="ORX8" s="314"/>
      <c r="ORY8" s="314"/>
      <c r="ORZ8" s="314"/>
      <c r="OSA8" s="314"/>
      <c r="OSB8" s="314"/>
      <c r="OSC8" s="314"/>
      <c r="OSD8" s="314"/>
      <c r="OSE8" s="314"/>
      <c r="OSF8" s="314"/>
      <c r="OSG8" s="314"/>
      <c r="OSH8" s="314"/>
      <c r="OSI8" s="314"/>
      <c r="OSJ8" s="314"/>
      <c r="OSK8" s="314"/>
      <c r="OSL8" s="314"/>
      <c r="OSM8" s="314"/>
      <c r="OSN8" s="314"/>
      <c r="OSO8" s="314"/>
      <c r="OSP8" s="314"/>
      <c r="OSQ8" s="314"/>
      <c r="OSR8" s="314"/>
      <c r="OSS8" s="314"/>
      <c r="OST8" s="314"/>
      <c r="OSU8" s="314"/>
      <c r="OSV8" s="314"/>
      <c r="OSW8" s="314"/>
      <c r="OSX8" s="314"/>
      <c r="OSY8" s="314"/>
      <c r="OSZ8" s="314"/>
      <c r="OTA8" s="314"/>
      <c r="OTB8" s="314"/>
      <c r="OTC8" s="314"/>
      <c r="OTD8" s="314"/>
      <c r="OTE8" s="314"/>
      <c r="OTF8" s="314"/>
      <c r="OTG8" s="314"/>
      <c r="OTH8" s="314"/>
      <c r="OTI8" s="314"/>
      <c r="OTJ8" s="314"/>
      <c r="OTK8" s="314"/>
      <c r="OTL8" s="314"/>
      <c r="OTM8" s="314"/>
      <c r="OTN8" s="314"/>
      <c r="OTO8" s="314"/>
      <c r="OTP8" s="314"/>
      <c r="OTQ8" s="314"/>
      <c r="OTR8" s="314"/>
      <c r="OTS8" s="314"/>
      <c r="OTT8" s="314"/>
      <c r="OTU8" s="314"/>
      <c r="OTV8" s="314"/>
      <c r="OTW8" s="314"/>
      <c r="OTX8" s="314"/>
      <c r="OTY8" s="314"/>
      <c r="OTZ8" s="314"/>
      <c r="OUA8" s="314"/>
      <c r="OUB8" s="314"/>
      <c r="OUC8" s="314"/>
      <c r="OUD8" s="314"/>
      <c r="OUE8" s="314"/>
      <c r="OUF8" s="314"/>
      <c r="OUG8" s="314"/>
      <c r="OUH8" s="314"/>
      <c r="OUI8" s="314"/>
      <c r="OUJ8" s="314"/>
      <c r="OUK8" s="314"/>
      <c r="OUL8" s="314"/>
      <c r="OUM8" s="314"/>
      <c r="OUN8" s="314"/>
      <c r="OUO8" s="314"/>
      <c r="OUP8" s="314"/>
      <c r="OUQ8" s="314"/>
      <c r="OUR8" s="314"/>
      <c r="OUS8" s="314"/>
      <c r="OUT8" s="314"/>
      <c r="OUU8" s="314"/>
      <c r="OUV8" s="314"/>
      <c r="OUW8" s="314"/>
      <c r="OUX8" s="314"/>
      <c r="OUY8" s="314"/>
      <c r="OUZ8" s="314"/>
      <c r="OVA8" s="314"/>
      <c r="OVB8" s="314"/>
      <c r="OVC8" s="314"/>
      <c r="OVD8" s="314"/>
      <c r="OVE8" s="314"/>
      <c r="OVF8" s="314"/>
      <c r="OVG8" s="314"/>
      <c r="OVH8" s="314"/>
      <c r="OVI8" s="314"/>
      <c r="OVJ8" s="314"/>
      <c r="OVK8" s="314"/>
      <c r="OVL8" s="314"/>
      <c r="OVM8" s="314"/>
      <c r="OVN8" s="314"/>
      <c r="OVO8" s="314"/>
      <c r="OVP8" s="314"/>
      <c r="OVQ8" s="314"/>
      <c r="OVR8" s="314"/>
      <c r="OVS8" s="314"/>
      <c r="OVT8" s="314"/>
      <c r="OVU8" s="314"/>
      <c r="OVV8" s="314"/>
      <c r="OVW8" s="314"/>
      <c r="OVX8" s="314"/>
      <c r="OVY8" s="314"/>
      <c r="OVZ8" s="314"/>
      <c r="OWA8" s="314"/>
      <c r="OWB8" s="314"/>
      <c r="OWC8" s="314"/>
      <c r="OWD8" s="314"/>
      <c r="OWE8" s="314"/>
      <c r="OWF8" s="314"/>
      <c r="OWG8" s="314"/>
      <c r="OWH8" s="314"/>
      <c r="OWI8" s="314"/>
      <c r="OWJ8" s="314"/>
      <c r="OWK8" s="314"/>
      <c r="OWL8" s="314"/>
      <c r="OWM8" s="314"/>
      <c r="OWN8" s="314"/>
      <c r="OWO8" s="314"/>
      <c r="OWP8" s="314"/>
      <c r="OWQ8" s="314"/>
      <c r="OWR8" s="314"/>
      <c r="OWS8" s="314"/>
      <c r="OWT8" s="314"/>
      <c r="OWU8" s="314"/>
      <c r="OWV8" s="314"/>
      <c r="OWW8" s="314"/>
      <c r="OWX8" s="314"/>
      <c r="OWY8" s="314"/>
      <c r="OWZ8" s="314"/>
      <c r="OXA8" s="314"/>
      <c r="OXB8" s="314"/>
      <c r="OXC8" s="314"/>
      <c r="OXD8" s="314"/>
      <c r="OXE8" s="314"/>
      <c r="OXF8" s="314"/>
      <c r="OXG8" s="314"/>
      <c r="OXH8" s="314"/>
      <c r="OXI8" s="314"/>
      <c r="OXJ8" s="314"/>
      <c r="OXK8" s="314"/>
      <c r="OXL8" s="314"/>
      <c r="OXM8" s="314"/>
      <c r="OXN8" s="314"/>
      <c r="OXO8" s="314"/>
      <c r="OXP8" s="314"/>
      <c r="OXQ8" s="314"/>
      <c r="OXR8" s="314"/>
      <c r="OXS8" s="314"/>
      <c r="OXT8" s="314"/>
      <c r="OXU8" s="314"/>
      <c r="OXV8" s="314"/>
      <c r="OXW8" s="314"/>
      <c r="OXX8" s="314"/>
      <c r="OXY8" s="314"/>
      <c r="OXZ8" s="314"/>
      <c r="OYA8" s="314"/>
      <c r="OYB8" s="314"/>
      <c r="OYC8" s="314"/>
      <c r="OYD8" s="314"/>
      <c r="OYE8" s="314"/>
      <c r="OYF8" s="314"/>
      <c r="OYG8" s="314"/>
      <c r="OYH8" s="314"/>
      <c r="OYI8" s="314"/>
      <c r="OYJ8" s="314"/>
      <c r="OYK8" s="314"/>
      <c r="OYL8" s="314"/>
      <c r="OYM8" s="314"/>
      <c r="OYN8" s="314"/>
      <c r="OYO8" s="314"/>
      <c r="OYP8" s="314"/>
      <c r="OYQ8" s="314"/>
      <c r="OYR8" s="314"/>
      <c r="OYS8" s="314"/>
      <c r="OYT8" s="314"/>
      <c r="OYU8" s="314"/>
      <c r="OYV8" s="314"/>
      <c r="OYW8" s="314"/>
      <c r="OYX8" s="314"/>
      <c r="OYY8" s="314"/>
      <c r="OYZ8" s="314"/>
      <c r="OZA8" s="314"/>
      <c r="OZB8" s="314"/>
      <c r="OZC8" s="314"/>
      <c r="OZD8" s="314"/>
      <c r="OZE8" s="314"/>
      <c r="OZF8" s="314"/>
      <c r="OZG8" s="314"/>
      <c r="OZH8" s="314"/>
      <c r="OZI8" s="314"/>
      <c r="OZJ8" s="314"/>
      <c r="OZK8" s="314"/>
      <c r="OZL8" s="314"/>
      <c r="OZM8" s="314"/>
      <c r="OZN8" s="314"/>
      <c r="OZO8" s="314"/>
      <c r="OZP8" s="314"/>
      <c r="OZQ8" s="314"/>
      <c r="OZR8" s="314"/>
      <c r="OZS8" s="314"/>
      <c r="OZT8" s="314"/>
      <c r="OZU8" s="314"/>
      <c r="OZV8" s="314"/>
      <c r="OZW8" s="314"/>
      <c r="OZX8" s="314"/>
      <c r="OZY8" s="314"/>
      <c r="OZZ8" s="314"/>
      <c r="PAA8" s="314"/>
      <c r="PAB8" s="314"/>
      <c r="PAC8" s="314"/>
      <c r="PAD8" s="314"/>
      <c r="PAE8" s="314"/>
      <c r="PAF8" s="314"/>
      <c r="PAG8" s="314"/>
      <c r="PAH8" s="314"/>
      <c r="PAI8" s="314"/>
      <c r="PAJ8" s="314"/>
      <c r="PAK8" s="314"/>
      <c r="PAL8" s="314"/>
      <c r="PAM8" s="314"/>
      <c r="PAN8" s="314"/>
      <c r="PAO8" s="314"/>
      <c r="PAP8" s="314"/>
      <c r="PAQ8" s="314"/>
      <c r="PAR8" s="314"/>
      <c r="PAS8" s="314"/>
      <c r="PAT8" s="314"/>
      <c r="PAU8" s="314"/>
      <c r="PAV8" s="314"/>
      <c r="PAW8" s="314"/>
      <c r="PAX8" s="314"/>
      <c r="PAY8" s="314"/>
      <c r="PAZ8" s="314"/>
      <c r="PBA8" s="314"/>
      <c r="PBB8" s="314"/>
      <c r="PBC8" s="314"/>
      <c r="PBD8" s="314"/>
      <c r="PBE8" s="314"/>
      <c r="PBF8" s="314"/>
      <c r="PBG8" s="314"/>
      <c r="PBH8" s="314"/>
      <c r="PBI8" s="314"/>
      <c r="PBJ8" s="314"/>
      <c r="PBK8" s="314"/>
      <c r="PBL8" s="314"/>
      <c r="PBM8" s="314"/>
      <c r="PBN8" s="314"/>
      <c r="PBO8" s="314"/>
      <c r="PBP8" s="314"/>
      <c r="PBQ8" s="314"/>
      <c r="PBR8" s="314"/>
      <c r="PBS8" s="314"/>
      <c r="PBT8" s="314"/>
      <c r="PBU8" s="314"/>
      <c r="PBV8" s="314"/>
      <c r="PBW8" s="314"/>
      <c r="PBX8" s="314"/>
      <c r="PBY8" s="314"/>
      <c r="PBZ8" s="314"/>
      <c r="PCA8" s="314"/>
      <c r="PCB8" s="314"/>
      <c r="PCC8" s="314"/>
      <c r="PCD8" s="314"/>
      <c r="PCE8" s="314"/>
      <c r="PCF8" s="314"/>
      <c r="PCG8" s="314"/>
      <c r="PCH8" s="314"/>
      <c r="PCI8" s="314"/>
      <c r="PCJ8" s="314"/>
      <c r="PCK8" s="314"/>
      <c r="PCL8" s="314"/>
      <c r="PCM8" s="314"/>
      <c r="PCN8" s="314"/>
      <c r="PCO8" s="314"/>
      <c r="PCP8" s="314"/>
      <c r="PCQ8" s="314"/>
      <c r="PCR8" s="314"/>
      <c r="PCS8" s="314"/>
      <c r="PCT8" s="314"/>
      <c r="PCU8" s="314"/>
      <c r="PCV8" s="314"/>
      <c r="PCW8" s="314"/>
      <c r="PCX8" s="314"/>
      <c r="PCY8" s="314"/>
      <c r="PCZ8" s="314"/>
      <c r="PDA8" s="314"/>
      <c r="PDB8" s="314"/>
      <c r="PDC8" s="314"/>
      <c r="PDD8" s="314"/>
      <c r="PDE8" s="314"/>
      <c r="PDF8" s="314"/>
      <c r="PDG8" s="314"/>
      <c r="PDH8" s="314"/>
      <c r="PDI8" s="314"/>
      <c r="PDJ8" s="314"/>
      <c r="PDK8" s="314"/>
      <c r="PDL8" s="314"/>
      <c r="PDM8" s="314"/>
      <c r="PDN8" s="314"/>
      <c r="PDO8" s="314"/>
      <c r="PDP8" s="314"/>
      <c r="PDQ8" s="314"/>
      <c r="PDR8" s="314"/>
      <c r="PDS8" s="314"/>
      <c r="PDT8" s="314"/>
      <c r="PDU8" s="314"/>
      <c r="PDV8" s="314"/>
      <c r="PDW8" s="314"/>
      <c r="PDX8" s="314"/>
      <c r="PDY8" s="314"/>
      <c r="PDZ8" s="314"/>
      <c r="PEA8" s="314"/>
      <c r="PEB8" s="314"/>
      <c r="PEC8" s="314"/>
      <c r="PED8" s="314"/>
      <c r="PEE8" s="314"/>
      <c r="PEF8" s="314"/>
      <c r="PEG8" s="314"/>
      <c r="PEH8" s="314"/>
      <c r="PEI8" s="314"/>
      <c r="PEJ8" s="314"/>
      <c r="PEK8" s="314"/>
      <c r="PEL8" s="314"/>
      <c r="PEM8" s="314"/>
      <c r="PEN8" s="314"/>
      <c r="PEO8" s="314"/>
      <c r="PEP8" s="314"/>
      <c r="PEQ8" s="314"/>
      <c r="PER8" s="314"/>
      <c r="PES8" s="314"/>
      <c r="PET8" s="314"/>
      <c r="PEU8" s="314"/>
      <c r="PEV8" s="314"/>
      <c r="PEW8" s="314"/>
      <c r="PEX8" s="314"/>
      <c r="PEY8" s="314"/>
      <c r="PEZ8" s="314"/>
      <c r="PFA8" s="314"/>
      <c r="PFB8" s="314"/>
      <c r="PFC8" s="314"/>
      <c r="PFD8" s="314"/>
      <c r="PFE8" s="314"/>
      <c r="PFF8" s="314"/>
      <c r="PFG8" s="314"/>
      <c r="PFH8" s="314"/>
      <c r="PFI8" s="314"/>
      <c r="PFJ8" s="314"/>
      <c r="PFK8" s="314"/>
      <c r="PFL8" s="314"/>
      <c r="PFM8" s="314"/>
      <c r="PFN8" s="314"/>
      <c r="PFO8" s="314"/>
      <c r="PFP8" s="314"/>
      <c r="PFQ8" s="314"/>
      <c r="PFR8" s="314"/>
      <c r="PFS8" s="314"/>
      <c r="PFT8" s="314"/>
      <c r="PFU8" s="314"/>
      <c r="PFV8" s="314"/>
      <c r="PFW8" s="314"/>
      <c r="PFX8" s="314"/>
      <c r="PFY8" s="314"/>
      <c r="PFZ8" s="314"/>
      <c r="PGA8" s="314"/>
      <c r="PGB8" s="314"/>
      <c r="PGC8" s="314"/>
      <c r="PGD8" s="314"/>
      <c r="PGE8" s="314"/>
      <c r="PGF8" s="314"/>
      <c r="PGG8" s="314"/>
      <c r="PGH8" s="314"/>
      <c r="PGI8" s="314"/>
      <c r="PGJ8" s="314"/>
      <c r="PGK8" s="314"/>
      <c r="PGL8" s="314"/>
      <c r="PGM8" s="314"/>
      <c r="PGN8" s="314"/>
      <c r="PGO8" s="314"/>
      <c r="PGP8" s="314"/>
      <c r="PGQ8" s="314"/>
      <c r="PGR8" s="314"/>
      <c r="PGS8" s="314"/>
      <c r="PGT8" s="314"/>
      <c r="PGU8" s="314"/>
      <c r="PGV8" s="314"/>
      <c r="PGW8" s="314"/>
      <c r="PGX8" s="314"/>
      <c r="PGY8" s="314"/>
      <c r="PGZ8" s="314"/>
      <c r="PHA8" s="314"/>
      <c r="PHB8" s="314"/>
      <c r="PHC8" s="314"/>
      <c r="PHD8" s="314"/>
      <c r="PHE8" s="314"/>
      <c r="PHF8" s="314"/>
      <c r="PHG8" s="314"/>
      <c r="PHH8" s="314"/>
      <c r="PHI8" s="314"/>
      <c r="PHJ8" s="314"/>
      <c r="PHK8" s="314"/>
      <c r="PHL8" s="314"/>
      <c r="PHM8" s="314"/>
      <c r="PHN8" s="314"/>
      <c r="PHO8" s="314"/>
      <c r="PHP8" s="314"/>
      <c r="PHQ8" s="314"/>
      <c r="PHR8" s="314"/>
      <c r="PHS8" s="314"/>
      <c r="PHT8" s="314"/>
      <c r="PHU8" s="314"/>
      <c r="PHV8" s="314"/>
      <c r="PHW8" s="314"/>
      <c r="PHX8" s="314"/>
      <c r="PHY8" s="314"/>
      <c r="PHZ8" s="314"/>
      <c r="PIA8" s="314"/>
      <c r="PIB8" s="314"/>
      <c r="PIC8" s="314"/>
      <c r="PID8" s="314"/>
      <c r="PIE8" s="314"/>
      <c r="PIF8" s="314"/>
      <c r="PIG8" s="314"/>
      <c r="PIH8" s="314"/>
      <c r="PII8" s="314"/>
      <c r="PIJ8" s="314"/>
      <c r="PIK8" s="314"/>
      <c r="PIL8" s="314"/>
      <c r="PIM8" s="314"/>
      <c r="PIN8" s="314"/>
      <c r="PIO8" s="314"/>
      <c r="PIP8" s="314"/>
      <c r="PIQ8" s="314"/>
      <c r="PIR8" s="314"/>
      <c r="PIS8" s="314"/>
      <c r="PIT8" s="314"/>
      <c r="PIU8" s="314"/>
      <c r="PIV8" s="314"/>
      <c r="PIW8" s="314"/>
      <c r="PIX8" s="314"/>
      <c r="PIY8" s="314"/>
      <c r="PIZ8" s="314"/>
      <c r="PJA8" s="314"/>
      <c r="PJB8" s="314"/>
      <c r="PJC8" s="314"/>
      <c r="PJD8" s="314"/>
      <c r="PJE8" s="314"/>
      <c r="PJF8" s="314"/>
      <c r="PJG8" s="314"/>
      <c r="PJH8" s="314"/>
      <c r="PJI8" s="314"/>
      <c r="PJJ8" s="314"/>
      <c r="PJK8" s="314"/>
      <c r="PJL8" s="314"/>
      <c r="PJM8" s="314"/>
      <c r="PJN8" s="314"/>
      <c r="PJO8" s="314"/>
      <c r="PJP8" s="314"/>
      <c r="PJQ8" s="314"/>
      <c r="PJR8" s="314"/>
      <c r="PJS8" s="314"/>
      <c r="PJT8" s="314"/>
      <c r="PJU8" s="314"/>
      <c r="PJV8" s="314"/>
      <c r="PJW8" s="314"/>
      <c r="PJX8" s="314"/>
      <c r="PJY8" s="314"/>
      <c r="PJZ8" s="314"/>
      <c r="PKA8" s="314"/>
      <c r="PKB8" s="314"/>
      <c r="PKC8" s="314"/>
      <c r="PKD8" s="314"/>
      <c r="PKE8" s="314"/>
      <c r="PKF8" s="314"/>
      <c r="PKG8" s="314"/>
      <c r="PKH8" s="314"/>
      <c r="PKI8" s="314"/>
      <c r="PKJ8" s="314"/>
      <c r="PKK8" s="314"/>
      <c r="PKL8" s="314"/>
      <c r="PKM8" s="314"/>
      <c r="PKN8" s="314"/>
      <c r="PKO8" s="314"/>
      <c r="PKP8" s="314"/>
      <c r="PKQ8" s="314"/>
      <c r="PKR8" s="314"/>
      <c r="PKS8" s="314"/>
      <c r="PKT8" s="314"/>
      <c r="PKU8" s="314"/>
      <c r="PKV8" s="314"/>
      <c r="PKW8" s="314"/>
      <c r="PKX8" s="314"/>
      <c r="PKY8" s="314"/>
      <c r="PKZ8" s="314"/>
      <c r="PLA8" s="314"/>
      <c r="PLB8" s="314"/>
      <c r="PLC8" s="314"/>
      <c r="PLD8" s="314"/>
      <c r="PLE8" s="314"/>
      <c r="PLF8" s="314"/>
      <c r="PLG8" s="314"/>
      <c r="PLH8" s="314"/>
      <c r="PLI8" s="314"/>
      <c r="PLJ8" s="314"/>
      <c r="PLK8" s="314"/>
      <c r="PLL8" s="314"/>
      <c r="PLM8" s="314"/>
      <c r="PLN8" s="314"/>
      <c r="PLO8" s="314"/>
      <c r="PLP8" s="314"/>
      <c r="PLQ8" s="314"/>
      <c r="PLR8" s="314"/>
      <c r="PLS8" s="314"/>
      <c r="PLT8" s="314"/>
      <c r="PLU8" s="314"/>
      <c r="PLV8" s="314"/>
      <c r="PLW8" s="314"/>
      <c r="PLX8" s="314"/>
      <c r="PLY8" s="314"/>
      <c r="PLZ8" s="314"/>
      <c r="PMA8" s="314"/>
      <c r="PMB8" s="314"/>
      <c r="PMC8" s="314"/>
      <c r="PMD8" s="314"/>
      <c r="PME8" s="314"/>
      <c r="PMF8" s="314"/>
      <c r="PMG8" s="314"/>
      <c r="PMH8" s="314"/>
      <c r="PMI8" s="314"/>
      <c r="PMJ8" s="314"/>
      <c r="PMK8" s="314"/>
      <c r="PML8" s="314"/>
      <c r="PMM8" s="314"/>
      <c r="PMN8" s="314"/>
      <c r="PMO8" s="314"/>
      <c r="PMP8" s="314"/>
      <c r="PMQ8" s="314"/>
      <c r="PMR8" s="314"/>
      <c r="PMS8" s="314"/>
      <c r="PMT8" s="314"/>
      <c r="PMU8" s="314"/>
      <c r="PMV8" s="314"/>
      <c r="PMW8" s="314"/>
      <c r="PMX8" s="314"/>
      <c r="PMY8" s="314"/>
      <c r="PMZ8" s="314"/>
      <c r="PNA8" s="314"/>
      <c r="PNB8" s="314"/>
      <c r="PNC8" s="314"/>
      <c r="PND8" s="314"/>
      <c r="PNE8" s="314"/>
      <c r="PNF8" s="314"/>
      <c r="PNG8" s="314"/>
      <c r="PNH8" s="314"/>
      <c r="PNI8" s="314"/>
      <c r="PNJ8" s="314"/>
      <c r="PNK8" s="314"/>
      <c r="PNL8" s="314"/>
      <c r="PNM8" s="314"/>
      <c r="PNN8" s="314"/>
      <c r="PNO8" s="314"/>
      <c r="PNP8" s="314"/>
      <c r="PNQ8" s="314"/>
      <c r="PNR8" s="314"/>
      <c r="PNS8" s="314"/>
      <c r="PNT8" s="314"/>
      <c r="PNU8" s="314"/>
      <c r="PNV8" s="314"/>
      <c r="PNW8" s="314"/>
      <c r="PNX8" s="314"/>
      <c r="PNY8" s="314"/>
      <c r="PNZ8" s="314"/>
      <c r="POA8" s="314"/>
      <c r="POB8" s="314"/>
      <c r="POC8" s="314"/>
      <c r="POD8" s="314"/>
      <c r="POE8" s="314"/>
      <c r="POF8" s="314"/>
      <c r="POG8" s="314"/>
      <c r="POH8" s="314"/>
      <c r="POI8" s="314"/>
      <c r="POJ8" s="314"/>
      <c r="POK8" s="314"/>
      <c r="POL8" s="314"/>
      <c r="POM8" s="314"/>
      <c r="PON8" s="314"/>
      <c r="POO8" s="314"/>
      <c r="POP8" s="314"/>
      <c r="POQ8" s="314"/>
      <c r="POR8" s="314"/>
      <c r="POS8" s="314"/>
      <c r="POT8" s="314"/>
      <c r="POU8" s="314"/>
      <c r="POV8" s="314"/>
      <c r="POW8" s="314"/>
      <c r="POX8" s="314"/>
      <c r="POY8" s="314"/>
      <c r="POZ8" s="314"/>
      <c r="PPA8" s="314"/>
      <c r="PPB8" s="314"/>
      <c r="PPC8" s="314"/>
      <c r="PPD8" s="314"/>
      <c r="PPE8" s="314"/>
      <c r="PPF8" s="314"/>
      <c r="PPG8" s="314"/>
      <c r="PPH8" s="314"/>
      <c r="PPI8" s="314"/>
      <c r="PPJ8" s="314"/>
      <c r="PPK8" s="314"/>
      <c r="PPL8" s="314"/>
      <c r="PPM8" s="314"/>
      <c r="PPN8" s="314"/>
      <c r="PPO8" s="314"/>
      <c r="PPP8" s="314"/>
      <c r="PPQ8" s="314"/>
      <c r="PPR8" s="314"/>
      <c r="PPS8" s="314"/>
      <c r="PPT8" s="314"/>
      <c r="PPU8" s="314"/>
      <c r="PPV8" s="314"/>
      <c r="PPW8" s="314"/>
      <c r="PPX8" s="314"/>
      <c r="PPY8" s="314"/>
      <c r="PPZ8" s="314"/>
      <c r="PQA8" s="314"/>
      <c r="PQB8" s="314"/>
      <c r="PQC8" s="314"/>
      <c r="PQD8" s="314"/>
      <c r="PQE8" s="314"/>
      <c r="PQF8" s="314"/>
      <c r="PQG8" s="314"/>
      <c r="PQH8" s="314"/>
      <c r="PQI8" s="314"/>
      <c r="PQJ8" s="314"/>
      <c r="PQK8" s="314"/>
      <c r="PQL8" s="314"/>
      <c r="PQM8" s="314"/>
      <c r="PQN8" s="314"/>
      <c r="PQO8" s="314"/>
      <c r="PQP8" s="314"/>
      <c r="PQQ8" s="314"/>
      <c r="PQR8" s="314"/>
      <c r="PQS8" s="314"/>
      <c r="PQT8" s="314"/>
      <c r="PQU8" s="314"/>
      <c r="PQV8" s="314"/>
      <c r="PQW8" s="314"/>
      <c r="PQX8" s="314"/>
      <c r="PQY8" s="314"/>
      <c r="PQZ8" s="314"/>
      <c r="PRA8" s="314"/>
      <c r="PRB8" s="314"/>
      <c r="PRC8" s="314"/>
      <c r="PRD8" s="314"/>
      <c r="PRE8" s="314"/>
      <c r="PRF8" s="314"/>
      <c r="PRG8" s="314"/>
      <c r="PRH8" s="314"/>
      <c r="PRI8" s="314"/>
      <c r="PRJ8" s="314"/>
      <c r="PRK8" s="314"/>
      <c r="PRL8" s="314"/>
      <c r="PRM8" s="314"/>
      <c r="PRN8" s="314"/>
      <c r="PRO8" s="314"/>
      <c r="PRP8" s="314"/>
      <c r="PRQ8" s="314"/>
      <c r="PRR8" s="314"/>
      <c r="PRS8" s="314"/>
      <c r="PRT8" s="314"/>
      <c r="PRU8" s="314"/>
      <c r="PRV8" s="314"/>
      <c r="PRW8" s="314"/>
      <c r="PRX8" s="314"/>
      <c r="PRY8" s="314"/>
      <c r="PRZ8" s="314"/>
      <c r="PSA8" s="314"/>
      <c r="PSB8" s="314"/>
      <c r="PSC8" s="314"/>
      <c r="PSD8" s="314"/>
      <c r="PSE8" s="314"/>
      <c r="PSF8" s="314"/>
      <c r="PSG8" s="314"/>
      <c r="PSH8" s="314"/>
      <c r="PSI8" s="314"/>
      <c r="PSJ8" s="314"/>
      <c r="PSK8" s="314"/>
      <c r="PSL8" s="314"/>
      <c r="PSM8" s="314"/>
      <c r="PSN8" s="314"/>
      <c r="PSO8" s="314"/>
      <c r="PSP8" s="314"/>
      <c r="PSQ8" s="314"/>
      <c r="PSR8" s="314"/>
      <c r="PSS8" s="314"/>
      <c r="PST8" s="314"/>
      <c r="PSU8" s="314"/>
      <c r="PSV8" s="314"/>
      <c r="PSW8" s="314"/>
      <c r="PSX8" s="314"/>
      <c r="PSY8" s="314"/>
      <c r="PSZ8" s="314"/>
      <c r="PTA8" s="314"/>
      <c r="PTB8" s="314"/>
      <c r="PTC8" s="314"/>
      <c r="PTD8" s="314"/>
      <c r="PTE8" s="314"/>
      <c r="PTF8" s="314"/>
      <c r="PTG8" s="314"/>
      <c r="PTH8" s="314"/>
      <c r="PTI8" s="314"/>
      <c r="PTJ8" s="314"/>
      <c r="PTK8" s="314"/>
      <c r="PTL8" s="314"/>
      <c r="PTM8" s="314"/>
      <c r="PTN8" s="314"/>
      <c r="PTO8" s="314"/>
      <c r="PTP8" s="314"/>
      <c r="PTQ8" s="314"/>
      <c r="PTR8" s="314"/>
      <c r="PTS8" s="314"/>
      <c r="PTT8" s="314"/>
      <c r="PTU8" s="314"/>
      <c r="PTV8" s="314"/>
      <c r="PTW8" s="314"/>
      <c r="PTX8" s="314"/>
      <c r="PTY8" s="314"/>
      <c r="PTZ8" s="314"/>
      <c r="PUA8" s="314"/>
      <c r="PUB8" s="314"/>
      <c r="PUC8" s="314"/>
      <c r="PUD8" s="314"/>
      <c r="PUE8" s="314"/>
      <c r="PUF8" s="314"/>
      <c r="PUG8" s="314"/>
      <c r="PUH8" s="314"/>
      <c r="PUI8" s="314"/>
      <c r="PUJ8" s="314"/>
      <c r="PUK8" s="314"/>
      <c r="PUL8" s="314"/>
      <c r="PUM8" s="314"/>
      <c r="PUN8" s="314"/>
      <c r="PUO8" s="314"/>
      <c r="PUP8" s="314"/>
      <c r="PUQ8" s="314"/>
      <c r="PUR8" s="314"/>
      <c r="PUS8" s="314"/>
      <c r="PUT8" s="314"/>
      <c r="PUU8" s="314"/>
      <c r="PUV8" s="314"/>
      <c r="PUW8" s="314"/>
      <c r="PUX8" s="314"/>
      <c r="PUY8" s="314"/>
      <c r="PUZ8" s="314"/>
      <c r="PVA8" s="314"/>
      <c r="PVB8" s="314"/>
      <c r="PVC8" s="314"/>
      <c r="PVD8" s="314"/>
      <c r="PVE8" s="314"/>
      <c r="PVF8" s="314"/>
      <c r="PVG8" s="314"/>
      <c r="PVH8" s="314"/>
      <c r="PVI8" s="314"/>
      <c r="PVJ8" s="314"/>
      <c r="PVK8" s="314"/>
      <c r="PVL8" s="314"/>
      <c r="PVM8" s="314"/>
      <c r="PVN8" s="314"/>
      <c r="PVO8" s="314"/>
      <c r="PVP8" s="314"/>
      <c r="PVQ8" s="314"/>
      <c r="PVR8" s="314"/>
      <c r="PVS8" s="314"/>
      <c r="PVT8" s="314"/>
      <c r="PVU8" s="314"/>
      <c r="PVV8" s="314"/>
      <c r="PVW8" s="314"/>
      <c r="PVX8" s="314"/>
      <c r="PVY8" s="314"/>
      <c r="PVZ8" s="314"/>
      <c r="PWA8" s="314"/>
      <c r="PWB8" s="314"/>
      <c r="PWC8" s="314"/>
      <c r="PWD8" s="314"/>
      <c r="PWE8" s="314"/>
      <c r="PWF8" s="314"/>
      <c r="PWG8" s="314"/>
      <c r="PWH8" s="314"/>
      <c r="PWI8" s="314"/>
      <c r="PWJ8" s="314"/>
      <c r="PWK8" s="314"/>
      <c r="PWL8" s="314"/>
      <c r="PWM8" s="314"/>
      <c r="PWN8" s="314"/>
      <c r="PWO8" s="314"/>
      <c r="PWP8" s="314"/>
      <c r="PWQ8" s="314"/>
      <c r="PWR8" s="314"/>
      <c r="PWS8" s="314"/>
      <c r="PWT8" s="314"/>
      <c r="PWU8" s="314"/>
      <c r="PWV8" s="314"/>
      <c r="PWW8" s="314"/>
      <c r="PWX8" s="314"/>
      <c r="PWY8" s="314"/>
      <c r="PWZ8" s="314"/>
      <c r="PXA8" s="314"/>
      <c r="PXB8" s="314"/>
      <c r="PXC8" s="314"/>
      <c r="PXD8" s="314"/>
      <c r="PXE8" s="314"/>
      <c r="PXF8" s="314"/>
      <c r="PXG8" s="314"/>
      <c r="PXH8" s="314"/>
      <c r="PXI8" s="314"/>
      <c r="PXJ8" s="314"/>
      <c r="PXK8" s="314"/>
      <c r="PXL8" s="314"/>
      <c r="PXM8" s="314"/>
      <c r="PXN8" s="314"/>
      <c r="PXO8" s="314"/>
      <c r="PXP8" s="314"/>
      <c r="PXQ8" s="314"/>
      <c r="PXR8" s="314"/>
      <c r="PXS8" s="314"/>
      <c r="PXT8" s="314"/>
      <c r="PXU8" s="314"/>
      <c r="PXV8" s="314"/>
      <c r="PXW8" s="314"/>
      <c r="PXX8" s="314"/>
      <c r="PXY8" s="314"/>
      <c r="PXZ8" s="314"/>
      <c r="PYA8" s="314"/>
      <c r="PYB8" s="314"/>
      <c r="PYC8" s="314"/>
      <c r="PYD8" s="314"/>
      <c r="PYE8" s="314"/>
      <c r="PYF8" s="314"/>
      <c r="PYG8" s="314"/>
      <c r="PYH8" s="314"/>
      <c r="PYI8" s="314"/>
      <c r="PYJ8" s="314"/>
      <c r="PYK8" s="314"/>
      <c r="PYL8" s="314"/>
      <c r="PYM8" s="314"/>
      <c r="PYN8" s="314"/>
      <c r="PYO8" s="314"/>
      <c r="PYP8" s="314"/>
      <c r="PYQ8" s="314"/>
      <c r="PYR8" s="314"/>
      <c r="PYS8" s="314"/>
      <c r="PYT8" s="314"/>
      <c r="PYU8" s="314"/>
      <c r="PYV8" s="314"/>
      <c r="PYW8" s="314"/>
      <c r="PYX8" s="314"/>
      <c r="PYY8" s="314"/>
      <c r="PYZ8" s="314"/>
      <c r="PZA8" s="314"/>
      <c r="PZB8" s="314"/>
      <c r="PZC8" s="314"/>
      <c r="PZD8" s="314"/>
      <c r="PZE8" s="314"/>
      <c r="PZF8" s="314"/>
      <c r="PZG8" s="314"/>
      <c r="PZH8" s="314"/>
      <c r="PZI8" s="314"/>
      <c r="PZJ8" s="314"/>
      <c r="PZK8" s="314"/>
      <c r="PZL8" s="314"/>
      <c r="PZM8" s="314"/>
      <c r="PZN8" s="314"/>
      <c r="PZO8" s="314"/>
      <c r="PZP8" s="314"/>
      <c r="PZQ8" s="314"/>
      <c r="PZR8" s="314"/>
      <c r="PZS8" s="314"/>
      <c r="PZT8" s="314"/>
      <c r="PZU8" s="314"/>
      <c r="PZV8" s="314"/>
      <c r="PZW8" s="314"/>
      <c r="PZX8" s="314"/>
      <c r="PZY8" s="314"/>
      <c r="PZZ8" s="314"/>
      <c r="QAA8" s="314"/>
      <c r="QAB8" s="314"/>
      <c r="QAC8" s="314"/>
      <c r="QAD8" s="314"/>
      <c r="QAE8" s="314"/>
      <c r="QAF8" s="314"/>
      <c r="QAG8" s="314"/>
      <c r="QAH8" s="314"/>
      <c r="QAI8" s="314"/>
      <c r="QAJ8" s="314"/>
      <c r="QAK8" s="314"/>
      <c r="QAL8" s="314"/>
      <c r="QAM8" s="314"/>
      <c r="QAN8" s="314"/>
      <c r="QAO8" s="314"/>
      <c r="QAP8" s="314"/>
      <c r="QAQ8" s="314"/>
      <c r="QAR8" s="314"/>
      <c r="QAS8" s="314"/>
      <c r="QAT8" s="314"/>
      <c r="QAU8" s="314"/>
      <c r="QAV8" s="314"/>
      <c r="QAW8" s="314"/>
      <c r="QAX8" s="314"/>
      <c r="QAY8" s="314"/>
      <c r="QAZ8" s="314"/>
      <c r="QBA8" s="314"/>
      <c r="QBB8" s="314"/>
      <c r="QBC8" s="314"/>
      <c r="QBD8" s="314"/>
      <c r="QBE8" s="314"/>
      <c r="QBF8" s="314"/>
      <c r="QBG8" s="314"/>
      <c r="QBH8" s="314"/>
      <c r="QBI8" s="314"/>
      <c r="QBJ8" s="314"/>
      <c r="QBK8" s="314"/>
      <c r="QBL8" s="314"/>
      <c r="QBM8" s="314"/>
      <c r="QBN8" s="314"/>
      <c r="QBO8" s="314"/>
      <c r="QBP8" s="314"/>
      <c r="QBQ8" s="314"/>
      <c r="QBR8" s="314"/>
      <c r="QBS8" s="314"/>
      <c r="QBT8" s="314"/>
      <c r="QBU8" s="314"/>
      <c r="QBV8" s="314"/>
      <c r="QBW8" s="314"/>
      <c r="QBX8" s="314"/>
      <c r="QBY8" s="314"/>
      <c r="QBZ8" s="314"/>
      <c r="QCA8" s="314"/>
      <c r="QCB8" s="314"/>
      <c r="QCC8" s="314"/>
      <c r="QCD8" s="314"/>
      <c r="QCE8" s="314"/>
      <c r="QCF8" s="314"/>
      <c r="QCG8" s="314"/>
      <c r="QCH8" s="314"/>
      <c r="QCI8" s="314"/>
      <c r="QCJ8" s="314"/>
      <c r="QCK8" s="314"/>
      <c r="QCL8" s="314"/>
      <c r="QCM8" s="314"/>
      <c r="QCN8" s="314"/>
      <c r="QCO8" s="314"/>
      <c r="QCP8" s="314"/>
      <c r="QCQ8" s="314"/>
      <c r="QCR8" s="314"/>
      <c r="QCS8" s="314"/>
      <c r="QCT8" s="314"/>
      <c r="QCU8" s="314"/>
      <c r="QCV8" s="314"/>
      <c r="QCW8" s="314"/>
      <c r="QCX8" s="314"/>
      <c r="QCY8" s="314"/>
      <c r="QCZ8" s="314"/>
      <c r="QDA8" s="314"/>
      <c r="QDB8" s="314"/>
      <c r="QDC8" s="314"/>
      <c r="QDD8" s="314"/>
      <c r="QDE8" s="314"/>
      <c r="QDF8" s="314"/>
      <c r="QDG8" s="314"/>
      <c r="QDH8" s="314"/>
      <c r="QDI8" s="314"/>
      <c r="QDJ8" s="314"/>
      <c r="QDK8" s="314"/>
      <c r="QDL8" s="314"/>
      <c r="QDM8" s="314"/>
      <c r="QDN8" s="314"/>
      <c r="QDO8" s="314"/>
      <c r="QDP8" s="314"/>
      <c r="QDQ8" s="314"/>
      <c r="QDR8" s="314"/>
      <c r="QDS8" s="314"/>
      <c r="QDT8" s="314"/>
      <c r="QDU8" s="314"/>
      <c r="QDV8" s="314"/>
      <c r="QDW8" s="314"/>
      <c r="QDX8" s="314"/>
      <c r="QDY8" s="314"/>
      <c r="QDZ8" s="314"/>
      <c r="QEA8" s="314"/>
      <c r="QEB8" s="314"/>
      <c r="QEC8" s="314"/>
      <c r="QED8" s="314"/>
      <c r="QEE8" s="314"/>
      <c r="QEF8" s="314"/>
      <c r="QEG8" s="314"/>
      <c r="QEH8" s="314"/>
      <c r="QEI8" s="314"/>
      <c r="QEJ8" s="314"/>
      <c r="QEK8" s="314"/>
      <c r="QEL8" s="314"/>
      <c r="QEM8" s="314"/>
      <c r="QEN8" s="314"/>
      <c r="QEO8" s="314"/>
      <c r="QEP8" s="314"/>
      <c r="QEQ8" s="314"/>
      <c r="QER8" s="314"/>
      <c r="QES8" s="314"/>
      <c r="QET8" s="314"/>
      <c r="QEU8" s="314"/>
      <c r="QEV8" s="314"/>
      <c r="QEW8" s="314"/>
      <c r="QEX8" s="314"/>
      <c r="QEY8" s="314"/>
      <c r="QEZ8" s="314"/>
      <c r="QFA8" s="314"/>
      <c r="QFB8" s="314"/>
      <c r="QFC8" s="314"/>
      <c r="QFD8" s="314"/>
      <c r="QFE8" s="314"/>
      <c r="QFF8" s="314"/>
      <c r="QFG8" s="314"/>
      <c r="QFH8" s="314"/>
      <c r="QFI8" s="314"/>
      <c r="QFJ8" s="314"/>
      <c r="QFK8" s="314"/>
      <c r="QFL8" s="314"/>
      <c r="QFM8" s="314"/>
      <c r="QFN8" s="314"/>
      <c r="QFO8" s="314"/>
      <c r="QFP8" s="314"/>
      <c r="QFQ8" s="314"/>
      <c r="QFR8" s="314"/>
      <c r="QFS8" s="314"/>
      <c r="QFT8" s="314"/>
      <c r="QFU8" s="314"/>
      <c r="QFV8" s="314"/>
      <c r="QFW8" s="314"/>
      <c r="QFX8" s="314"/>
      <c r="QFY8" s="314"/>
      <c r="QFZ8" s="314"/>
      <c r="QGA8" s="314"/>
      <c r="QGB8" s="314"/>
      <c r="QGC8" s="314"/>
      <c r="QGD8" s="314"/>
      <c r="QGE8" s="314"/>
      <c r="QGF8" s="314"/>
      <c r="QGG8" s="314"/>
      <c r="QGH8" s="314"/>
      <c r="QGI8" s="314"/>
      <c r="QGJ8" s="314"/>
      <c r="QGK8" s="314"/>
      <c r="QGL8" s="314"/>
      <c r="QGM8" s="314"/>
      <c r="QGN8" s="314"/>
      <c r="QGO8" s="314"/>
      <c r="QGP8" s="314"/>
      <c r="QGQ8" s="314"/>
      <c r="QGR8" s="314"/>
      <c r="QGS8" s="314"/>
      <c r="QGT8" s="314"/>
      <c r="QGU8" s="314"/>
      <c r="QGV8" s="314"/>
      <c r="QGW8" s="314"/>
      <c r="QGX8" s="314"/>
      <c r="QGY8" s="314"/>
      <c r="QGZ8" s="314"/>
      <c r="QHA8" s="314"/>
      <c r="QHB8" s="314"/>
      <c r="QHC8" s="314"/>
      <c r="QHD8" s="314"/>
      <c r="QHE8" s="314"/>
      <c r="QHF8" s="314"/>
      <c r="QHG8" s="314"/>
      <c r="QHH8" s="314"/>
      <c r="QHI8" s="314"/>
      <c r="QHJ8" s="314"/>
      <c r="QHK8" s="314"/>
      <c r="QHL8" s="314"/>
      <c r="QHM8" s="314"/>
      <c r="QHN8" s="314"/>
      <c r="QHO8" s="314"/>
      <c r="QHP8" s="314"/>
      <c r="QHQ8" s="314"/>
      <c r="QHR8" s="314"/>
      <c r="QHS8" s="314"/>
      <c r="QHT8" s="314"/>
      <c r="QHU8" s="314"/>
      <c r="QHV8" s="314"/>
      <c r="QHW8" s="314"/>
      <c r="QHX8" s="314"/>
      <c r="QHY8" s="314"/>
      <c r="QHZ8" s="314"/>
      <c r="QIA8" s="314"/>
      <c r="QIB8" s="314"/>
      <c r="QIC8" s="314"/>
      <c r="QID8" s="314"/>
      <c r="QIE8" s="314"/>
      <c r="QIF8" s="314"/>
      <c r="QIG8" s="314"/>
      <c r="QIH8" s="314"/>
      <c r="QII8" s="314"/>
      <c r="QIJ8" s="314"/>
      <c r="QIK8" s="314"/>
      <c r="QIL8" s="314"/>
      <c r="QIM8" s="314"/>
      <c r="QIN8" s="314"/>
      <c r="QIO8" s="314"/>
      <c r="QIP8" s="314"/>
      <c r="QIQ8" s="314"/>
      <c r="QIR8" s="314"/>
      <c r="QIS8" s="314"/>
      <c r="QIT8" s="314"/>
      <c r="QIU8" s="314"/>
      <c r="QIV8" s="314"/>
      <c r="QIW8" s="314"/>
      <c r="QIX8" s="314"/>
      <c r="QIY8" s="314"/>
      <c r="QIZ8" s="314"/>
      <c r="QJA8" s="314"/>
      <c r="QJB8" s="314"/>
      <c r="QJC8" s="314"/>
      <c r="QJD8" s="314"/>
      <c r="QJE8" s="314"/>
      <c r="QJF8" s="314"/>
      <c r="QJG8" s="314"/>
      <c r="QJH8" s="314"/>
      <c r="QJI8" s="314"/>
      <c r="QJJ8" s="314"/>
      <c r="QJK8" s="314"/>
      <c r="QJL8" s="314"/>
      <c r="QJM8" s="314"/>
      <c r="QJN8" s="314"/>
      <c r="QJO8" s="314"/>
      <c r="QJP8" s="314"/>
      <c r="QJQ8" s="314"/>
      <c r="QJR8" s="314"/>
      <c r="QJS8" s="314"/>
      <c r="QJT8" s="314"/>
      <c r="QJU8" s="314"/>
      <c r="QJV8" s="314"/>
      <c r="QJW8" s="314"/>
      <c r="QJX8" s="314"/>
      <c r="QJY8" s="314"/>
      <c r="QJZ8" s="314"/>
      <c r="QKA8" s="314"/>
      <c r="QKB8" s="314"/>
      <c r="QKC8" s="314"/>
      <c r="QKD8" s="314"/>
      <c r="QKE8" s="314"/>
      <c r="QKF8" s="314"/>
      <c r="QKG8" s="314"/>
      <c r="QKH8" s="314"/>
      <c r="QKI8" s="314"/>
      <c r="QKJ8" s="314"/>
      <c r="QKK8" s="314"/>
      <c r="QKL8" s="314"/>
      <c r="QKM8" s="314"/>
      <c r="QKN8" s="314"/>
      <c r="QKO8" s="314"/>
      <c r="QKP8" s="314"/>
      <c r="QKQ8" s="314"/>
      <c r="QKR8" s="314"/>
      <c r="QKS8" s="314"/>
      <c r="QKT8" s="314"/>
      <c r="QKU8" s="314"/>
      <c r="QKV8" s="314"/>
      <c r="QKW8" s="314"/>
      <c r="QKX8" s="314"/>
      <c r="QKY8" s="314"/>
      <c r="QKZ8" s="314"/>
      <c r="QLA8" s="314"/>
      <c r="QLB8" s="314"/>
      <c r="QLC8" s="314"/>
      <c r="QLD8" s="314"/>
      <c r="QLE8" s="314"/>
      <c r="QLF8" s="314"/>
      <c r="QLG8" s="314"/>
      <c r="QLH8" s="314"/>
      <c r="QLI8" s="314"/>
      <c r="QLJ8" s="314"/>
      <c r="QLK8" s="314"/>
      <c r="QLL8" s="314"/>
      <c r="QLM8" s="314"/>
      <c r="QLN8" s="314"/>
      <c r="QLO8" s="314"/>
      <c r="QLP8" s="314"/>
      <c r="QLQ8" s="314"/>
      <c r="QLR8" s="314"/>
      <c r="QLS8" s="314"/>
      <c r="QLT8" s="314"/>
      <c r="QLU8" s="314"/>
      <c r="QLV8" s="314"/>
      <c r="QLW8" s="314"/>
      <c r="QLX8" s="314"/>
      <c r="QLY8" s="314"/>
      <c r="QLZ8" s="314"/>
      <c r="QMA8" s="314"/>
      <c r="QMB8" s="314"/>
      <c r="QMC8" s="314"/>
      <c r="QMD8" s="314"/>
      <c r="QME8" s="314"/>
      <c r="QMF8" s="314"/>
      <c r="QMG8" s="314"/>
      <c r="QMH8" s="314"/>
      <c r="QMI8" s="314"/>
      <c r="QMJ8" s="314"/>
      <c r="QMK8" s="314"/>
      <c r="QML8" s="314"/>
      <c r="QMM8" s="314"/>
      <c r="QMN8" s="314"/>
      <c r="QMO8" s="314"/>
      <c r="QMP8" s="314"/>
      <c r="QMQ8" s="314"/>
      <c r="QMR8" s="314"/>
      <c r="QMS8" s="314"/>
      <c r="QMT8" s="314"/>
      <c r="QMU8" s="314"/>
      <c r="QMV8" s="314"/>
      <c r="QMW8" s="314"/>
      <c r="QMX8" s="314"/>
      <c r="QMY8" s="314"/>
      <c r="QMZ8" s="314"/>
      <c r="QNA8" s="314"/>
      <c r="QNB8" s="314"/>
      <c r="QNC8" s="314"/>
      <c r="QND8" s="314"/>
      <c r="QNE8" s="314"/>
      <c r="QNF8" s="314"/>
      <c r="QNG8" s="314"/>
      <c r="QNH8" s="314"/>
      <c r="QNI8" s="314"/>
      <c r="QNJ8" s="314"/>
      <c r="QNK8" s="314"/>
      <c r="QNL8" s="314"/>
      <c r="QNM8" s="314"/>
      <c r="QNN8" s="314"/>
      <c r="QNO8" s="314"/>
      <c r="QNP8" s="314"/>
      <c r="QNQ8" s="314"/>
      <c r="QNR8" s="314"/>
      <c r="QNS8" s="314"/>
      <c r="QNT8" s="314"/>
      <c r="QNU8" s="314"/>
      <c r="QNV8" s="314"/>
      <c r="QNW8" s="314"/>
      <c r="QNX8" s="314"/>
      <c r="QNY8" s="314"/>
      <c r="QNZ8" s="314"/>
      <c r="QOA8" s="314"/>
      <c r="QOB8" s="314"/>
      <c r="QOC8" s="314"/>
      <c r="QOD8" s="314"/>
      <c r="QOE8" s="314"/>
      <c r="QOF8" s="314"/>
      <c r="QOG8" s="314"/>
      <c r="QOH8" s="314"/>
      <c r="QOI8" s="314"/>
      <c r="QOJ8" s="314"/>
      <c r="QOK8" s="314"/>
      <c r="QOL8" s="314"/>
      <c r="QOM8" s="314"/>
      <c r="QON8" s="314"/>
      <c r="QOO8" s="314"/>
      <c r="QOP8" s="314"/>
      <c r="QOQ8" s="314"/>
      <c r="QOR8" s="314"/>
      <c r="QOS8" s="314"/>
      <c r="QOT8" s="314"/>
      <c r="QOU8" s="314"/>
      <c r="QOV8" s="314"/>
      <c r="QOW8" s="314"/>
      <c r="QOX8" s="314"/>
      <c r="QOY8" s="314"/>
      <c r="QOZ8" s="314"/>
      <c r="QPA8" s="314"/>
      <c r="QPB8" s="314"/>
      <c r="QPC8" s="314"/>
      <c r="QPD8" s="314"/>
      <c r="QPE8" s="314"/>
      <c r="QPF8" s="314"/>
      <c r="QPG8" s="314"/>
      <c r="QPH8" s="314"/>
      <c r="QPI8" s="314"/>
      <c r="QPJ8" s="314"/>
      <c r="QPK8" s="314"/>
      <c r="QPL8" s="314"/>
      <c r="QPM8" s="314"/>
      <c r="QPN8" s="314"/>
      <c r="QPO8" s="314"/>
      <c r="QPP8" s="314"/>
      <c r="QPQ8" s="314"/>
      <c r="QPR8" s="314"/>
      <c r="QPS8" s="314"/>
      <c r="QPT8" s="314"/>
      <c r="QPU8" s="314"/>
      <c r="QPV8" s="314"/>
      <c r="QPW8" s="314"/>
      <c r="QPX8" s="314"/>
      <c r="QPY8" s="314"/>
      <c r="QPZ8" s="314"/>
      <c r="QQA8" s="314"/>
      <c r="QQB8" s="314"/>
      <c r="QQC8" s="314"/>
      <c r="QQD8" s="314"/>
      <c r="QQE8" s="314"/>
      <c r="QQF8" s="314"/>
      <c r="QQG8" s="314"/>
      <c r="QQH8" s="314"/>
      <c r="QQI8" s="314"/>
      <c r="QQJ8" s="314"/>
      <c r="QQK8" s="314"/>
      <c r="QQL8" s="314"/>
      <c r="QQM8" s="314"/>
      <c r="QQN8" s="314"/>
      <c r="QQO8" s="314"/>
      <c r="QQP8" s="314"/>
      <c r="QQQ8" s="314"/>
      <c r="QQR8" s="314"/>
      <c r="QQS8" s="314"/>
      <c r="QQT8" s="314"/>
      <c r="QQU8" s="314"/>
      <c r="QQV8" s="314"/>
      <c r="QQW8" s="314"/>
      <c r="QQX8" s="314"/>
      <c r="QQY8" s="314"/>
      <c r="QQZ8" s="314"/>
      <c r="QRA8" s="314"/>
      <c r="QRB8" s="314"/>
      <c r="QRC8" s="314"/>
      <c r="QRD8" s="314"/>
      <c r="QRE8" s="314"/>
      <c r="QRF8" s="314"/>
      <c r="QRG8" s="314"/>
      <c r="QRH8" s="314"/>
      <c r="QRI8" s="314"/>
      <c r="QRJ8" s="314"/>
      <c r="QRK8" s="314"/>
      <c r="QRL8" s="314"/>
      <c r="QRM8" s="314"/>
      <c r="QRN8" s="314"/>
      <c r="QRO8" s="314"/>
      <c r="QRP8" s="314"/>
      <c r="QRQ8" s="314"/>
      <c r="QRR8" s="314"/>
      <c r="QRS8" s="314"/>
      <c r="QRT8" s="314"/>
      <c r="QRU8" s="314"/>
      <c r="QRV8" s="314"/>
      <c r="QRW8" s="314"/>
      <c r="QRX8" s="314"/>
      <c r="QRY8" s="314"/>
      <c r="QRZ8" s="314"/>
      <c r="QSA8" s="314"/>
      <c r="QSB8" s="314"/>
      <c r="QSC8" s="314"/>
      <c r="QSD8" s="314"/>
      <c r="QSE8" s="314"/>
      <c r="QSF8" s="314"/>
      <c r="QSG8" s="314"/>
      <c r="QSH8" s="314"/>
      <c r="QSI8" s="314"/>
      <c r="QSJ8" s="314"/>
      <c r="QSK8" s="314"/>
      <c r="QSL8" s="314"/>
      <c r="QSM8" s="314"/>
      <c r="QSN8" s="314"/>
      <c r="QSO8" s="314"/>
      <c r="QSP8" s="314"/>
      <c r="QSQ8" s="314"/>
      <c r="QSR8" s="314"/>
      <c r="QSS8" s="314"/>
      <c r="QST8" s="314"/>
      <c r="QSU8" s="314"/>
      <c r="QSV8" s="314"/>
      <c r="QSW8" s="314"/>
      <c r="QSX8" s="314"/>
      <c r="QSY8" s="314"/>
      <c r="QSZ8" s="314"/>
      <c r="QTA8" s="314"/>
      <c r="QTB8" s="314"/>
      <c r="QTC8" s="314"/>
      <c r="QTD8" s="314"/>
      <c r="QTE8" s="314"/>
      <c r="QTF8" s="314"/>
      <c r="QTG8" s="314"/>
      <c r="QTH8" s="314"/>
      <c r="QTI8" s="314"/>
      <c r="QTJ8" s="314"/>
      <c r="QTK8" s="314"/>
      <c r="QTL8" s="314"/>
      <c r="QTM8" s="314"/>
      <c r="QTN8" s="314"/>
      <c r="QTO8" s="314"/>
      <c r="QTP8" s="314"/>
      <c r="QTQ8" s="314"/>
      <c r="QTR8" s="314"/>
      <c r="QTS8" s="314"/>
      <c r="QTT8" s="314"/>
      <c r="QTU8" s="314"/>
      <c r="QTV8" s="314"/>
      <c r="QTW8" s="314"/>
      <c r="QTX8" s="314"/>
      <c r="QTY8" s="314"/>
      <c r="QTZ8" s="314"/>
      <c r="QUA8" s="314"/>
      <c r="QUB8" s="314"/>
      <c r="QUC8" s="314"/>
      <c r="QUD8" s="314"/>
      <c r="QUE8" s="314"/>
      <c r="QUF8" s="314"/>
      <c r="QUG8" s="314"/>
      <c r="QUH8" s="314"/>
      <c r="QUI8" s="314"/>
      <c r="QUJ8" s="314"/>
      <c r="QUK8" s="314"/>
      <c r="QUL8" s="314"/>
      <c r="QUM8" s="314"/>
      <c r="QUN8" s="314"/>
      <c r="QUO8" s="314"/>
      <c r="QUP8" s="314"/>
      <c r="QUQ8" s="314"/>
      <c r="QUR8" s="314"/>
      <c r="QUS8" s="314"/>
      <c r="QUT8" s="314"/>
      <c r="QUU8" s="314"/>
      <c r="QUV8" s="314"/>
      <c r="QUW8" s="314"/>
      <c r="QUX8" s="314"/>
      <c r="QUY8" s="314"/>
      <c r="QUZ8" s="314"/>
      <c r="QVA8" s="314"/>
      <c r="QVB8" s="314"/>
      <c r="QVC8" s="314"/>
      <c r="QVD8" s="314"/>
      <c r="QVE8" s="314"/>
      <c r="QVF8" s="314"/>
      <c r="QVG8" s="314"/>
      <c r="QVH8" s="314"/>
      <c r="QVI8" s="314"/>
      <c r="QVJ8" s="314"/>
      <c r="QVK8" s="314"/>
      <c r="QVL8" s="314"/>
      <c r="QVM8" s="314"/>
      <c r="QVN8" s="314"/>
      <c r="QVO8" s="314"/>
      <c r="QVP8" s="314"/>
      <c r="QVQ8" s="314"/>
      <c r="QVR8" s="314"/>
      <c r="QVS8" s="314"/>
      <c r="QVT8" s="314"/>
      <c r="QVU8" s="314"/>
      <c r="QVV8" s="314"/>
      <c r="QVW8" s="314"/>
      <c r="QVX8" s="314"/>
      <c r="QVY8" s="314"/>
      <c r="QVZ8" s="314"/>
      <c r="QWA8" s="314"/>
      <c r="QWB8" s="314"/>
      <c r="QWC8" s="314"/>
      <c r="QWD8" s="314"/>
      <c r="QWE8" s="314"/>
      <c r="QWF8" s="314"/>
      <c r="QWG8" s="314"/>
      <c r="QWH8" s="314"/>
      <c r="QWI8" s="314"/>
      <c r="QWJ8" s="314"/>
      <c r="QWK8" s="314"/>
      <c r="QWL8" s="314"/>
      <c r="QWM8" s="314"/>
      <c r="QWN8" s="314"/>
      <c r="QWO8" s="314"/>
      <c r="QWP8" s="314"/>
      <c r="QWQ8" s="314"/>
      <c r="QWR8" s="314"/>
      <c r="QWS8" s="314"/>
      <c r="QWT8" s="314"/>
      <c r="QWU8" s="314"/>
      <c r="QWV8" s="314"/>
      <c r="QWW8" s="314"/>
      <c r="QWX8" s="314"/>
      <c r="QWY8" s="314"/>
      <c r="QWZ8" s="314"/>
      <c r="QXA8" s="314"/>
      <c r="QXB8" s="314"/>
      <c r="QXC8" s="314"/>
      <c r="QXD8" s="314"/>
      <c r="QXE8" s="314"/>
      <c r="QXF8" s="314"/>
      <c r="QXG8" s="314"/>
      <c r="QXH8" s="314"/>
      <c r="QXI8" s="314"/>
      <c r="QXJ8" s="314"/>
      <c r="QXK8" s="314"/>
      <c r="QXL8" s="314"/>
      <c r="QXM8" s="314"/>
      <c r="QXN8" s="314"/>
      <c r="QXO8" s="314"/>
      <c r="QXP8" s="314"/>
      <c r="QXQ8" s="314"/>
      <c r="QXR8" s="314"/>
      <c r="QXS8" s="314"/>
      <c r="QXT8" s="314"/>
      <c r="QXU8" s="314"/>
      <c r="QXV8" s="314"/>
      <c r="QXW8" s="314"/>
      <c r="QXX8" s="314"/>
      <c r="QXY8" s="314"/>
      <c r="QXZ8" s="314"/>
      <c r="QYA8" s="314"/>
      <c r="QYB8" s="314"/>
      <c r="QYC8" s="314"/>
      <c r="QYD8" s="314"/>
      <c r="QYE8" s="314"/>
      <c r="QYF8" s="314"/>
      <c r="QYG8" s="314"/>
      <c r="QYH8" s="314"/>
      <c r="QYI8" s="314"/>
      <c r="QYJ8" s="314"/>
      <c r="QYK8" s="314"/>
      <c r="QYL8" s="314"/>
      <c r="QYM8" s="314"/>
      <c r="QYN8" s="314"/>
      <c r="QYO8" s="314"/>
      <c r="QYP8" s="314"/>
      <c r="QYQ8" s="314"/>
      <c r="QYR8" s="314"/>
      <c r="QYS8" s="314"/>
      <c r="QYT8" s="314"/>
      <c r="QYU8" s="314"/>
      <c r="QYV8" s="314"/>
      <c r="QYW8" s="314"/>
      <c r="QYX8" s="314"/>
      <c r="QYY8" s="314"/>
      <c r="QYZ8" s="314"/>
      <c r="QZA8" s="314"/>
      <c r="QZB8" s="314"/>
      <c r="QZC8" s="314"/>
      <c r="QZD8" s="314"/>
      <c r="QZE8" s="314"/>
      <c r="QZF8" s="314"/>
      <c r="QZG8" s="314"/>
      <c r="QZH8" s="314"/>
      <c r="QZI8" s="314"/>
      <c r="QZJ8" s="314"/>
      <c r="QZK8" s="314"/>
      <c r="QZL8" s="314"/>
      <c r="QZM8" s="314"/>
      <c r="QZN8" s="314"/>
      <c r="QZO8" s="314"/>
      <c r="QZP8" s="314"/>
      <c r="QZQ8" s="314"/>
      <c r="QZR8" s="314"/>
      <c r="QZS8" s="314"/>
      <c r="QZT8" s="314"/>
      <c r="QZU8" s="314"/>
      <c r="QZV8" s="314"/>
      <c r="QZW8" s="314"/>
      <c r="QZX8" s="314"/>
      <c r="QZY8" s="314"/>
      <c r="QZZ8" s="314"/>
      <c r="RAA8" s="314"/>
      <c r="RAB8" s="314"/>
      <c r="RAC8" s="314"/>
      <c r="RAD8" s="314"/>
      <c r="RAE8" s="314"/>
      <c r="RAF8" s="314"/>
      <c r="RAG8" s="314"/>
      <c r="RAH8" s="314"/>
      <c r="RAI8" s="314"/>
      <c r="RAJ8" s="314"/>
      <c r="RAK8" s="314"/>
      <c r="RAL8" s="314"/>
      <c r="RAM8" s="314"/>
      <c r="RAN8" s="314"/>
      <c r="RAO8" s="314"/>
      <c r="RAP8" s="314"/>
      <c r="RAQ8" s="314"/>
      <c r="RAR8" s="314"/>
      <c r="RAS8" s="314"/>
      <c r="RAT8" s="314"/>
      <c r="RAU8" s="314"/>
      <c r="RAV8" s="314"/>
      <c r="RAW8" s="314"/>
      <c r="RAX8" s="314"/>
      <c r="RAY8" s="314"/>
      <c r="RAZ8" s="314"/>
      <c r="RBA8" s="314"/>
      <c r="RBB8" s="314"/>
      <c r="RBC8" s="314"/>
      <c r="RBD8" s="314"/>
      <c r="RBE8" s="314"/>
      <c r="RBF8" s="314"/>
      <c r="RBG8" s="314"/>
      <c r="RBH8" s="314"/>
      <c r="RBI8" s="314"/>
      <c r="RBJ8" s="314"/>
      <c r="RBK8" s="314"/>
      <c r="RBL8" s="314"/>
      <c r="RBM8" s="314"/>
      <c r="RBN8" s="314"/>
      <c r="RBO8" s="314"/>
      <c r="RBP8" s="314"/>
      <c r="RBQ8" s="314"/>
      <c r="RBR8" s="314"/>
      <c r="RBS8" s="314"/>
      <c r="RBT8" s="314"/>
      <c r="RBU8" s="314"/>
      <c r="RBV8" s="314"/>
      <c r="RBW8" s="314"/>
      <c r="RBX8" s="314"/>
      <c r="RBY8" s="314"/>
      <c r="RBZ8" s="314"/>
      <c r="RCA8" s="314"/>
      <c r="RCB8" s="314"/>
      <c r="RCC8" s="314"/>
      <c r="RCD8" s="314"/>
      <c r="RCE8" s="314"/>
      <c r="RCF8" s="314"/>
      <c r="RCG8" s="314"/>
      <c r="RCH8" s="314"/>
      <c r="RCI8" s="314"/>
      <c r="RCJ8" s="314"/>
      <c r="RCK8" s="314"/>
      <c r="RCL8" s="314"/>
      <c r="RCM8" s="314"/>
      <c r="RCN8" s="314"/>
      <c r="RCO8" s="314"/>
      <c r="RCP8" s="314"/>
      <c r="RCQ8" s="314"/>
      <c r="RCR8" s="314"/>
      <c r="RCS8" s="314"/>
      <c r="RCT8" s="314"/>
      <c r="RCU8" s="314"/>
      <c r="RCV8" s="314"/>
      <c r="RCW8" s="314"/>
      <c r="RCX8" s="314"/>
      <c r="RCY8" s="314"/>
      <c r="RCZ8" s="314"/>
      <c r="RDA8" s="314"/>
      <c r="RDB8" s="314"/>
      <c r="RDC8" s="314"/>
      <c r="RDD8" s="314"/>
      <c r="RDE8" s="314"/>
      <c r="RDF8" s="314"/>
      <c r="RDG8" s="314"/>
      <c r="RDH8" s="314"/>
      <c r="RDI8" s="314"/>
      <c r="RDJ8" s="314"/>
      <c r="RDK8" s="314"/>
      <c r="RDL8" s="314"/>
      <c r="RDM8" s="314"/>
      <c r="RDN8" s="314"/>
      <c r="RDO8" s="314"/>
      <c r="RDP8" s="314"/>
      <c r="RDQ8" s="314"/>
      <c r="RDR8" s="314"/>
      <c r="RDS8" s="314"/>
      <c r="RDT8" s="314"/>
      <c r="RDU8" s="314"/>
      <c r="RDV8" s="314"/>
      <c r="RDW8" s="314"/>
      <c r="RDX8" s="314"/>
      <c r="RDY8" s="314"/>
      <c r="RDZ8" s="314"/>
      <c r="REA8" s="314"/>
      <c r="REB8" s="314"/>
      <c r="REC8" s="314"/>
      <c r="RED8" s="314"/>
      <c r="REE8" s="314"/>
      <c r="REF8" s="314"/>
      <c r="REG8" s="314"/>
      <c r="REH8" s="314"/>
      <c r="REI8" s="314"/>
      <c r="REJ8" s="314"/>
      <c r="REK8" s="314"/>
      <c r="REL8" s="314"/>
      <c r="REM8" s="314"/>
      <c r="REN8" s="314"/>
      <c r="REO8" s="314"/>
      <c r="REP8" s="314"/>
      <c r="REQ8" s="314"/>
      <c r="RER8" s="314"/>
      <c r="RES8" s="314"/>
      <c r="RET8" s="314"/>
      <c r="REU8" s="314"/>
      <c r="REV8" s="314"/>
      <c r="REW8" s="314"/>
      <c r="REX8" s="314"/>
      <c r="REY8" s="314"/>
      <c r="REZ8" s="314"/>
      <c r="RFA8" s="314"/>
      <c r="RFB8" s="314"/>
      <c r="RFC8" s="314"/>
      <c r="RFD8" s="314"/>
      <c r="RFE8" s="314"/>
      <c r="RFF8" s="314"/>
      <c r="RFG8" s="314"/>
      <c r="RFH8" s="314"/>
      <c r="RFI8" s="314"/>
      <c r="RFJ8" s="314"/>
      <c r="RFK8" s="314"/>
      <c r="RFL8" s="314"/>
      <c r="RFM8" s="314"/>
      <c r="RFN8" s="314"/>
      <c r="RFO8" s="314"/>
      <c r="RFP8" s="314"/>
      <c r="RFQ8" s="314"/>
      <c r="RFR8" s="314"/>
      <c r="RFS8" s="314"/>
      <c r="RFT8" s="314"/>
      <c r="RFU8" s="314"/>
      <c r="RFV8" s="314"/>
      <c r="RFW8" s="314"/>
      <c r="RFX8" s="314"/>
      <c r="RFY8" s="314"/>
      <c r="RFZ8" s="314"/>
      <c r="RGA8" s="314"/>
      <c r="RGB8" s="314"/>
      <c r="RGC8" s="314"/>
      <c r="RGD8" s="314"/>
      <c r="RGE8" s="314"/>
      <c r="RGF8" s="314"/>
      <c r="RGG8" s="314"/>
      <c r="RGH8" s="314"/>
      <c r="RGI8" s="314"/>
      <c r="RGJ8" s="314"/>
      <c r="RGK8" s="314"/>
      <c r="RGL8" s="314"/>
      <c r="RGM8" s="314"/>
      <c r="RGN8" s="314"/>
      <c r="RGO8" s="314"/>
      <c r="RGP8" s="314"/>
      <c r="RGQ8" s="314"/>
      <c r="RGR8" s="314"/>
      <c r="RGS8" s="314"/>
      <c r="RGT8" s="314"/>
      <c r="RGU8" s="314"/>
      <c r="RGV8" s="314"/>
      <c r="RGW8" s="314"/>
      <c r="RGX8" s="314"/>
      <c r="RGY8" s="314"/>
      <c r="RGZ8" s="314"/>
      <c r="RHA8" s="314"/>
      <c r="RHB8" s="314"/>
      <c r="RHC8" s="314"/>
      <c r="RHD8" s="314"/>
      <c r="RHE8" s="314"/>
      <c r="RHF8" s="314"/>
      <c r="RHG8" s="314"/>
      <c r="RHH8" s="314"/>
      <c r="RHI8" s="314"/>
      <c r="RHJ8" s="314"/>
      <c r="RHK8" s="314"/>
      <c r="RHL8" s="314"/>
      <c r="RHM8" s="314"/>
      <c r="RHN8" s="314"/>
      <c r="RHO8" s="314"/>
      <c r="RHP8" s="314"/>
      <c r="RHQ8" s="314"/>
      <c r="RHR8" s="314"/>
      <c r="RHS8" s="314"/>
      <c r="RHT8" s="314"/>
      <c r="RHU8" s="314"/>
      <c r="RHV8" s="314"/>
      <c r="RHW8" s="314"/>
      <c r="RHX8" s="314"/>
      <c r="RHY8" s="314"/>
      <c r="RHZ8" s="314"/>
      <c r="RIA8" s="314"/>
      <c r="RIB8" s="314"/>
      <c r="RIC8" s="314"/>
      <c r="RID8" s="314"/>
      <c r="RIE8" s="314"/>
      <c r="RIF8" s="314"/>
      <c r="RIG8" s="314"/>
      <c r="RIH8" s="314"/>
      <c r="RII8" s="314"/>
      <c r="RIJ8" s="314"/>
      <c r="RIK8" s="314"/>
      <c r="RIL8" s="314"/>
      <c r="RIM8" s="314"/>
      <c r="RIN8" s="314"/>
      <c r="RIO8" s="314"/>
      <c r="RIP8" s="314"/>
      <c r="RIQ8" s="314"/>
      <c r="RIR8" s="314"/>
      <c r="RIS8" s="314"/>
      <c r="RIT8" s="314"/>
      <c r="RIU8" s="314"/>
      <c r="RIV8" s="314"/>
      <c r="RIW8" s="314"/>
      <c r="RIX8" s="314"/>
      <c r="RIY8" s="314"/>
      <c r="RIZ8" s="314"/>
      <c r="RJA8" s="314"/>
      <c r="RJB8" s="314"/>
      <c r="RJC8" s="314"/>
      <c r="RJD8" s="314"/>
      <c r="RJE8" s="314"/>
      <c r="RJF8" s="314"/>
      <c r="RJG8" s="314"/>
      <c r="RJH8" s="314"/>
      <c r="RJI8" s="314"/>
      <c r="RJJ8" s="314"/>
      <c r="RJK8" s="314"/>
      <c r="RJL8" s="314"/>
      <c r="RJM8" s="314"/>
      <c r="RJN8" s="314"/>
      <c r="RJO8" s="314"/>
      <c r="RJP8" s="314"/>
      <c r="RJQ8" s="314"/>
      <c r="RJR8" s="314"/>
      <c r="RJS8" s="314"/>
      <c r="RJT8" s="314"/>
      <c r="RJU8" s="314"/>
      <c r="RJV8" s="314"/>
      <c r="RJW8" s="314"/>
      <c r="RJX8" s="314"/>
      <c r="RJY8" s="314"/>
      <c r="RJZ8" s="314"/>
      <c r="RKA8" s="314"/>
      <c r="RKB8" s="314"/>
      <c r="RKC8" s="314"/>
      <c r="RKD8" s="314"/>
      <c r="RKE8" s="314"/>
      <c r="RKF8" s="314"/>
      <c r="RKG8" s="314"/>
      <c r="RKH8" s="314"/>
      <c r="RKI8" s="314"/>
      <c r="RKJ8" s="314"/>
      <c r="RKK8" s="314"/>
      <c r="RKL8" s="314"/>
      <c r="RKM8" s="314"/>
      <c r="RKN8" s="314"/>
      <c r="RKO8" s="314"/>
      <c r="RKP8" s="314"/>
      <c r="RKQ8" s="314"/>
      <c r="RKR8" s="314"/>
      <c r="RKS8" s="314"/>
      <c r="RKT8" s="314"/>
      <c r="RKU8" s="314"/>
      <c r="RKV8" s="314"/>
      <c r="RKW8" s="314"/>
      <c r="RKX8" s="314"/>
      <c r="RKY8" s="314"/>
      <c r="RKZ8" s="314"/>
      <c r="RLA8" s="314"/>
      <c r="RLB8" s="314"/>
      <c r="RLC8" s="314"/>
      <c r="RLD8" s="314"/>
      <c r="RLE8" s="314"/>
      <c r="RLF8" s="314"/>
      <c r="RLG8" s="314"/>
      <c r="RLH8" s="314"/>
      <c r="RLI8" s="314"/>
      <c r="RLJ8" s="314"/>
      <c r="RLK8" s="314"/>
      <c r="RLL8" s="314"/>
      <c r="RLM8" s="314"/>
      <c r="RLN8" s="314"/>
      <c r="RLO8" s="314"/>
      <c r="RLP8" s="314"/>
      <c r="RLQ8" s="314"/>
      <c r="RLR8" s="314"/>
      <c r="RLS8" s="314"/>
      <c r="RLT8" s="314"/>
      <c r="RLU8" s="314"/>
      <c r="RLV8" s="314"/>
      <c r="RLW8" s="314"/>
      <c r="RLX8" s="314"/>
      <c r="RLY8" s="314"/>
      <c r="RLZ8" s="314"/>
      <c r="RMA8" s="314"/>
      <c r="RMB8" s="314"/>
      <c r="RMC8" s="314"/>
      <c r="RMD8" s="314"/>
      <c r="RME8" s="314"/>
      <c r="RMF8" s="314"/>
      <c r="RMG8" s="314"/>
      <c r="RMH8" s="314"/>
      <c r="RMI8" s="314"/>
      <c r="RMJ8" s="314"/>
      <c r="RMK8" s="314"/>
      <c r="RML8" s="314"/>
      <c r="RMM8" s="314"/>
      <c r="RMN8" s="314"/>
      <c r="RMO8" s="314"/>
      <c r="RMP8" s="314"/>
      <c r="RMQ8" s="314"/>
      <c r="RMR8" s="314"/>
      <c r="RMS8" s="314"/>
      <c r="RMT8" s="314"/>
      <c r="RMU8" s="314"/>
      <c r="RMV8" s="314"/>
      <c r="RMW8" s="314"/>
      <c r="RMX8" s="314"/>
      <c r="RMY8" s="314"/>
      <c r="RMZ8" s="314"/>
      <c r="RNA8" s="314"/>
      <c r="RNB8" s="314"/>
      <c r="RNC8" s="314"/>
      <c r="RND8" s="314"/>
      <c r="RNE8" s="314"/>
      <c r="RNF8" s="314"/>
      <c r="RNG8" s="314"/>
      <c r="RNH8" s="314"/>
      <c r="RNI8" s="314"/>
      <c r="RNJ8" s="314"/>
      <c r="RNK8" s="314"/>
      <c r="RNL8" s="314"/>
      <c r="RNM8" s="314"/>
      <c r="RNN8" s="314"/>
      <c r="RNO8" s="314"/>
      <c r="RNP8" s="314"/>
      <c r="RNQ8" s="314"/>
      <c r="RNR8" s="314"/>
      <c r="RNS8" s="314"/>
      <c r="RNT8" s="314"/>
      <c r="RNU8" s="314"/>
      <c r="RNV8" s="314"/>
      <c r="RNW8" s="314"/>
      <c r="RNX8" s="314"/>
      <c r="RNY8" s="314"/>
      <c r="RNZ8" s="314"/>
      <c r="ROA8" s="314"/>
      <c r="ROB8" s="314"/>
      <c r="ROC8" s="314"/>
      <c r="ROD8" s="314"/>
      <c r="ROE8" s="314"/>
      <c r="ROF8" s="314"/>
      <c r="ROG8" s="314"/>
      <c r="ROH8" s="314"/>
      <c r="ROI8" s="314"/>
      <c r="ROJ8" s="314"/>
      <c r="ROK8" s="314"/>
      <c r="ROL8" s="314"/>
      <c r="ROM8" s="314"/>
      <c r="RON8" s="314"/>
      <c r="ROO8" s="314"/>
      <c r="ROP8" s="314"/>
      <c r="ROQ8" s="314"/>
      <c r="ROR8" s="314"/>
      <c r="ROS8" s="314"/>
      <c r="ROT8" s="314"/>
      <c r="ROU8" s="314"/>
      <c r="ROV8" s="314"/>
      <c r="ROW8" s="314"/>
      <c r="ROX8" s="314"/>
      <c r="ROY8" s="314"/>
      <c r="ROZ8" s="314"/>
      <c r="RPA8" s="314"/>
      <c r="RPB8" s="314"/>
      <c r="RPC8" s="314"/>
      <c r="RPD8" s="314"/>
      <c r="RPE8" s="314"/>
      <c r="RPF8" s="314"/>
      <c r="RPG8" s="314"/>
      <c r="RPH8" s="314"/>
      <c r="RPI8" s="314"/>
      <c r="RPJ8" s="314"/>
      <c r="RPK8" s="314"/>
      <c r="RPL8" s="314"/>
      <c r="RPM8" s="314"/>
      <c r="RPN8" s="314"/>
      <c r="RPO8" s="314"/>
      <c r="RPP8" s="314"/>
      <c r="RPQ8" s="314"/>
      <c r="RPR8" s="314"/>
      <c r="RPS8" s="314"/>
      <c r="RPT8" s="314"/>
      <c r="RPU8" s="314"/>
      <c r="RPV8" s="314"/>
      <c r="RPW8" s="314"/>
      <c r="RPX8" s="314"/>
      <c r="RPY8" s="314"/>
      <c r="RPZ8" s="314"/>
      <c r="RQA8" s="314"/>
      <c r="RQB8" s="314"/>
      <c r="RQC8" s="314"/>
      <c r="RQD8" s="314"/>
      <c r="RQE8" s="314"/>
      <c r="RQF8" s="314"/>
      <c r="RQG8" s="314"/>
      <c r="RQH8" s="314"/>
      <c r="RQI8" s="314"/>
      <c r="RQJ8" s="314"/>
      <c r="RQK8" s="314"/>
      <c r="RQL8" s="314"/>
      <c r="RQM8" s="314"/>
      <c r="RQN8" s="314"/>
      <c r="RQO8" s="314"/>
      <c r="RQP8" s="314"/>
      <c r="RQQ8" s="314"/>
      <c r="RQR8" s="314"/>
      <c r="RQS8" s="314"/>
      <c r="RQT8" s="314"/>
      <c r="RQU8" s="314"/>
      <c r="RQV8" s="314"/>
      <c r="RQW8" s="314"/>
      <c r="RQX8" s="314"/>
      <c r="RQY8" s="314"/>
      <c r="RQZ8" s="314"/>
      <c r="RRA8" s="314"/>
      <c r="RRB8" s="314"/>
      <c r="RRC8" s="314"/>
      <c r="RRD8" s="314"/>
      <c r="RRE8" s="314"/>
      <c r="RRF8" s="314"/>
      <c r="RRG8" s="314"/>
      <c r="RRH8" s="314"/>
      <c r="RRI8" s="314"/>
      <c r="RRJ8" s="314"/>
      <c r="RRK8" s="314"/>
      <c r="RRL8" s="314"/>
      <c r="RRM8" s="314"/>
      <c r="RRN8" s="314"/>
      <c r="RRO8" s="314"/>
      <c r="RRP8" s="314"/>
      <c r="RRQ8" s="314"/>
      <c r="RRR8" s="314"/>
      <c r="RRS8" s="314"/>
      <c r="RRT8" s="314"/>
      <c r="RRU8" s="314"/>
      <c r="RRV8" s="314"/>
      <c r="RRW8" s="314"/>
      <c r="RRX8" s="314"/>
      <c r="RRY8" s="314"/>
      <c r="RRZ8" s="314"/>
      <c r="RSA8" s="314"/>
      <c r="RSB8" s="314"/>
      <c r="RSC8" s="314"/>
      <c r="RSD8" s="314"/>
      <c r="RSE8" s="314"/>
      <c r="RSF8" s="314"/>
      <c r="RSG8" s="314"/>
      <c r="RSH8" s="314"/>
      <c r="RSI8" s="314"/>
      <c r="RSJ8" s="314"/>
      <c r="RSK8" s="314"/>
      <c r="RSL8" s="314"/>
      <c r="RSM8" s="314"/>
      <c r="RSN8" s="314"/>
      <c r="RSO8" s="314"/>
      <c r="RSP8" s="314"/>
      <c r="RSQ8" s="314"/>
      <c r="RSR8" s="314"/>
      <c r="RSS8" s="314"/>
      <c r="RST8" s="314"/>
      <c r="RSU8" s="314"/>
      <c r="RSV8" s="314"/>
      <c r="RSW8" s="314"/>
      <c r="RSX8" s="314"/>
      <c r="RSY8" s="314"/>
      <c r="RSZ8" s="314"/>
      <c r="RTA8" s="314"/>
      <c r="RTB8" s="314"/>
      <c r="RTC8" s="314"/>
      <c r="RTD8" s="314"/>
      <c r="RTE8" s="314"/>
      <c r="RTF8" s="314"/>
      <c r="RTG8" s="314"/>
      <c r="RTH8" s="314"/>
      <c r="RTI8" s="314"/>
      <c r="RTJ8" s="314"/>
      <c r="RTK8" s="314"/>
      <c r="RTL8" s="314"/>
      <c r="RTM8" s="314"/>
      <c r="RTN8" s="314"/>
      <c r="RTO8" s="314"/>
      <c r="RTP8" s="314"/>
      <c r="RTQ8" s="314"/>
      <c r="RTR8" s="314"/>
      <c r="RTS8" s="314"/>
      <c r="RTT8" s="314"/>
      <c r="RTU8" s="314"/>
      <c r="RTV8" s="314"/>
      <c r="RTW8" s="314"/>
      <c r="RTX8" s="314"/>
      <c r="RTY8" s="314"/>
      <c r="RTZ8" s="314"/>
      <c r="RUA8" s="314"/>
      <c r="RUB8" s="314"/>
      <c r="RUC8" s="314"/>
      <c r="RUD8" s="314"/>
      <c r="RUE8" s="314"/>
      <c r="RUF8" s="314"/>
      <c r="RUG8" s="314"/>
      <c r="RUH8" s="314"/>
      <c r="RUI8" s="314"/>
      <c r="RUJ8" s="314"/>
      <c r="RUK8" s="314"/>
      <c r="RUL8" s="314"/>
      <c r="RUM8" s="314"/>
      <c r="RUN8" s="314"/>
      <c r="RUO8" s="314"/>
      <c r="RUP8" s="314"/>
      <c r="RUQ8" s="314"/>
      <c r="RUR8" s="314"/>
      <c r="RUS8" s="314"/>
      <c r="RUT8" s="314"/>
      <c r="RUU8" s="314"/>
      <c r="RUV8" s="314"/>
      <c r="RUW8" s="314"/>
      <c r="RUX8" s="314"/>
      <c r="RUY8" s="314"/>
      <c r="RUZ8" s="314"/>
      <c r="RVA8" s="314"/>
      <c r="RVB8" s="314"/>
      <c r="RVC8" s="314"/>
      <c r="RVD8" s="314"/>
      <c r="RVE8" s="314"/>
      <c r="RVF8" s="314"/>
      <c r="RVG8" s="314"/>
      <c r="RVH8" s="314"/>
      <c r="RVI8" s="314"/>
      <c r="RVJ8" s="314"/>
      <c r="RVK8" s="314"/>
      <c r="RVL8" s="314"/>
      <c r="RVM8" s="314"/>
      <c r="RVN8" s="314"/>
      <c r="RVO8" s="314"/>
      <c r="RVP8" s="314"/>
      <c r="RVQ8" s="314"/>
      <c r="RVR8" s="314"/>
      <c r="RVS8" s="314"/>
      <c r="RVT8" s="314"/>
      <c r="RVU8" s="314"/>
      <c r="RVV8" s="314"/>
      <c r="RVW8" s="314"/>
      <c r="RVX8" s="314"/>
      <c r="RVY8" s="314"/>
      <c r="RVZ8" s="314"/>
      <c r="RWA8" s="314"/>
      <c r="RWB8" s="314"/>
      <c r="RWC8" s="314"/>
      <c r="RWD8" s="314"/>
      <c r="RWE8" s="314"/>
      <c r="RWF8" s="314"/>
      <c r="RWG8" s="314"/>
      <c r="RWH8" s="314"/>
      <c r="RWI8" s="314"/>
      <c r="RWJ8" s="314"/>
      <c r="RWK8" s="314"/>
      <c r="RWL8" s="314"/>
      <c r="RWM8" s="314"/>
      <c r="RWN8" s="314"/>
      <c r="RWO8" s="314"/>
      <c r="RWP8" s="314"/>
      <c r="RWQ8" s="314"/>
      <c r="RWR8" s="314"/>
      <c r="RWS8" s="314"/>
      <c r="RWT8" s="314"/>
      <c r="RWU8" s="314"/>
      <c r="RWV8" s="314"/>
      <c r="RWW8" s="314"/>
      <c r="RWX8" s="314"/>
      <c r="RWY8" s="314"/>
      <c r="RWZ8" s="314"/>
      <c r="RXA8" s="314"/>
      <c r="RXB8" s="314"/>
      <c r="RXC8" s="314"/>
      <c r="RXD8" s="314"/>
      <c r="RXE8" s="314"/>
      <c r="RXF8" s="314"/>
      <c r="RXG8" s="314"/>
      <c r="RXH8" s="314"/>
      <c r="RXI8" s="314"/>
      <c r="RXJ8" s="314"/>
      <c r="RXK8" s="314"/>
      <c r="RXL8" s="314"/>
      <c r="RXM8" s="314"/>
      <c r="RXN8" s="314"/>
      <c r="RXO8" s="314"/>
      <c r="RXP8" s="314"/>
      <c r="RXQ8" s="314"/>
      <c r="RXR8" s="314"/>
      <c r="RXS8" s="314"/>
      <c r="RXT8" s="314"/>
      <c r="RXU8" s="314"/>
      <c r="RXV8" s="314"/>
      <c r="RXW8" s="314"/>
      <c r="RXX8" s="314"/>
      <c r="RXY8" s="314"/>
      <c r="RXZ8" s="314"/>
      <c r="RYA8" s="314"/>
      <c r="RYB8" s="314"/>
      <c r="RYC8" s="314"/>
      <c r="RYD8" s="314"/>
      <c r="RYE8" s="314"/>
      <c r="RYF8" s="314"/>
      <c r="RYG8" s="314"/>
      <c r="RYH8" s="314"/>
      <c r="RYI8" s="314"/>
      <c r="RYJ8" s="314"/>
      <c r="RYK8" s="314"/>
      <c r="RYL8" s="314"/>
      <c r="RYM8" s="314"/>
      <c r="RYN8" s="314"/>
      <c r="RYO8" s="314"/>
      <c r="RYP8" s="314"/>
      <c r="RYQ8" s="314"/>
      <c r="RYR8" s="314"/>
      <c r="RYS8" s="314"/>
      <c r="RYT8" s="314"/>
      <c r="RYU8" s="314"/>
      <c r="RYV8" s="314"/>
      <c r="RYW8" s="314"/>
      <c r="RYX8" s="314"/>
      <c r="RYY8" s="314"/>
      <c r="RYZ8" s="314"/>
      <c r="RZA8" s="314"/>
      <c r="RZB8" s="314"/>
      <c r="RZC8" s="314"/>
      <c r="RZD8" s="314"/>
      <c r="RZE8" s="314"/>
      <c r="RZF8" s="314"/>
      <c r="RZG8" s="314"/>
      <c r="RZH8" s="314"/>
      <c r="RZI8" s="314"/>
      <c r="RZJ8" s="314"/>
      <c r="RZK8" s="314"/>
      <c r="RZL8" s="314"/>
      <c r="RZM8" s="314"/>
      <c r="RZN8" s="314"/>
      <c r="RZO8" s="314"/>
      <c r="RZP8" s="314"/>
      <c r="RZQ8" s="314"/>
      <c r="RZR8" s="314"/>
      <c r="RZS8" s="314"/>
      <c r="RZT8" s="314"/>
      <c r="RZU8" s="314"/>
      <c r="RZV8" s="314"/>
      <c r="RZW8" s="314"/>
      <c r="RZX8" s="314"/>
      <c r="RZY8" s="314"/>
      <c r="RZZ8" s="314"/>
      <c r="SAA8" s="314"/>
      <c r="SAB8" s="314"/>
      <c r="SAC8" s="314"/>
      <c r="SAD8" s="314"/>
      <c r="SAE8" s="314"/>
      <c r="SAF8" s="314"/>
      <c r="SAG8" s="314"/>
      <c r="SAH8" s="314"/>
      <c r="SAI8" s="314"/>
      <c r="SAJ8" s="314"/>
      <c r="SAK8" s="314"/>
      <c r="SAL8" s="314"/>
      <c r="SAM8" s="314"/>
      <c r="SAN8" s="314"/>
      <c r="SAO8" s="314"/>
      <c r="SAP8" s="314"/>
      <c r="SAQ8" s="314"/>
      <c r="SAR8" s="314"/>
      <c r="SAS8" s="314"/>
      <c r="SAT8" s="314"/>
      <c r="SAU8" s="314"/>
      <c r="SAV8" s="314"/>
      <c r="SAW8" s="314"/>
      <c r="SAX8" s="314"/>
      <c r="SAY8" s="314"/>
      <c r="SAZ8" s="314"/>
      <c r="SBA8" s="314"/>
      <c r="SBB8" s="314"/>
      <c r="SBC8" s="314"/>
      <c r="SBD8" s="314"/>
      <c r="SBE8" s="314"/>
      <c r="SBF8" s="314"/>
      <c r="SBG8" s="314"/>
      <c r="SBH8" s="314"/>
      <c r="SBI8" s="314"/>
      <c r="SBJ8" s="314"/>
      <c r="SBK8" s="314"/>
      <c r="SBL8" s="314"/>
      <c r="SBM8" s="314"/>
      <c r="SBN8" s="314"/>
      <c r="SBO8" s="314"/>
      <c r="SBP8" s="314"/>
      <c r="SBQ8" s="314"/>
      <c r="SBR8" s="314"/>
      <c r="SBS8" s="314"/>
      <c r="SBT8" s="314"/>
      <c r="SBU8" s="314"/>
      <c r="SBV8" s="314"/>
      <c r="SBW8" s="314"/>
      <c r="SBX8" s="314"/>
      <c r="SBY8" s="314"/>
      <c r="SBZ8" s="314"/>
      <c r="SCA8" s="314"/>
      <c r="SCB8" s="314"/>
      <c r="SCC8" s="314"/>
      <c r="SCD8" s="314"/>
      <c r="SCE8" s="314"/>
      <c r="SCF8" s="314"/>
      <c r="SCG8" s="314"/>
      <c r="SCH8" s="314"/>
      <c r="SCI8" s="314"/>
      <c r="SCJ8" s="314"/>
      <c r="SCK8" s="314"/>
      <c r="SCL8" s="314"/>
      <c r="SCM8" s="314"/>
      <c r="SCN8" s="314"/>
      <c r="SCO8" s="314"/>
      <c r="SCP8" s="314"/>
      <c r="SCQ8" s="314"/>
      <c r="SCR8" s="314"/>
      <c r="SCS8" s="314"/>
      <c r="SCT8" s="314"/>
      <c r="SCU8" s="314"/>
      <c r="SCV8" s="314"/>
      <c r="SCW8" s="314"/>
      <c r="SCX8" s="314"/>
      <c r="SCY8" s="314"/>
      <c r="SCZ8" s="314"/>
      <c r="SDA8" s="314"/>
      <c r="SDB8" s="314"/>
      <c r="SDC8" s="314"/>
      <c r="SDD8" s="314"/>
      <c r="SDE8" s="314"/>
      <c r="SDF8" s="314"/>
      <c r="SDG8" s="314"/>
      <c r="SDH8" s="314"/>
      <c r="SDI8" s="314"/>
      <c r="SDJ8" s="314"/>
      <c r="SDK8" s="314"/>
      <c r="SDL8" s="314"/>
      <c r="SDM8" s="314"/>
      <c r="SDN8" s="314"/>
      <c r="SDO8" s="314"/>
      <c r="SDP8" s="314"/>
      <c r="SDQ8" s="314"/>
      <c r="SDR8" s="314"/>
      <c r="SDS8" s="314"/>
      <c r="SDT8" s="314"/>
      <c r="SDU8" s="314"/>
      <c r="SDV8" s="314"/>
      <c r="SDW8" s="314"/>
      <c r="SDX8" s="314"/>
      <c r="SDY8" s="314"/>
      <c r="SDZ8" s="314"/>
      <c r="SEA8" s="314"/>
      <c r="SEB8" s="314"/>
      <c r="SEC8" s="314"/>
      <c r="SED8" s="314"/>
      <c r="SEE8" s="314"/>
      <c r="SEF8" s="314"/>
      <c r="SEG8" s="314"/>
      <c r="SEH8" s="314"/>
      <c r="SEI8" s="314"/>
      <c r="SEJ8" s="314"/>
      <c r="SEK8" s="314"/>
      <c r="SEL8" s="314"/>
      <c r="SEM8" s="314"/>
      <c r="SEN8" s="314"/>
      <c r="SEO8" s="314"/>
      <c r="SEP8" s="314"/>
      <c r="SEQ8" s="314"/>
      <c r="SER8" s="314"/>
      <c r="SES8" s="314"/>
      <c r="SET8" s="314"/>
      <c r="SEU8" s="314"/>
      <c r="SEV8" s="314"/>
      <c r="SEW8" s="314"/>
      <c r="SEX8" s="314"/>
      <c r="SEY8" s="314"/>
      <c r="SEZ8" s="314"/>
      <c r="SFA8" s="314"/>
      <c r="SFB8" s="314"/>
      <c r="SFC8" s="314"/>
      <c r="SFD8" s="314"/>
      <c r="SFE8" s="314"/>
      <c r="SFF8" s="314"/>
      <c r="SFG8" s="314"/>
      <c r="SFH8" s="314"/>
      <c r="SFI8" s="314"/>
      <c r="SFJ8" s="314"/>
      <c r="SFK8" s="314"/>
      <c r="SFL8" s="314"/>
      <c r="SFM8" s="314"/>
      <c r="SFN8" s="314"/>
      <c r="SFO8" s="314"/>
      <c r="SFP8" s="314"/>
      <c r="SFQ8" s="314"/>
      <c r="SFR8" s="314"/>
      <c r="SFS8" s="314"/>
      <c r="SFT8" s="314"/>
      <c r="SFU8" s="314"/>
      <c r="SFV8" s="314"/>
      <c r="SFW8" s="314"/>
      <c r="SFX8" s="314"/>
      <c r="SFY8" s="314"/>
      <c r="SFZ8" s="314"/>
      <c r="SGA8" s="314"/>
      <c r="SGB8" s="314"/>
      <c r="SGC8" s="314"/>
      <c r="SGD8" s="314"/>
      <c r="SGE8" s="314"/>
      <c r="SGF8" s="314"/>
      <c r="SGG8" s="314"/>
      <c r="SGH8" s="314"/>
      <c r="SGI8" s="314"/>
      <c r="SGJ8" s="314"/>
      <c r="SGK8" s="314"/>
      <c r="SGL8" s="314"/>
      <c r="SGM8" s="314"/>
      <c r="SGN8" s="314"/>
      <c r="SGO8" s="314"/>
      <c r="SGP8" s="314"/>
      <c r="SGQ8" s="314"/>
      <c r="SGR8" s="314"/>
      <c r="SGS8" s="314"/>
      <c r="SGT8" s="314"/>
      <c r="SGU8" s="314"/>
      <c r="SGV8" s="314"/>
      <c r="SGW8" s="314"/>
      <c r="SGX8" s="314"/>
      <c r="SGY8" s="314"/>
      <c r="SGZ8" s="314"/>
      <c r="SHA8" s="314"/>
      <c r="SHB8" s="314"/>
      <c r="SHC8" s="314"/>
      <c r="SHD8" s="314"/>
      <c r="SHE8" s="314"/>
      <c r="SHF8" s="314"/>
      <c r="SHG8" s="314"/>
      <c r="SHH8" s="314"/>
      <c r="SHI8" s="314"/>
      <c r="SHJ8" s="314"/>
      <c r="SHK8" s="314"/>
      <c r="SHL8" s="314"/>
      <c r="SHM8" s="314"/>
      <c r="SHN8" s="314"/>
      <c r="SHO8" s="314"/>
      <c r="SHP8" s="314"/>
      <c r="SHQ8" s="314"/>
      <c r="SHR8" s="314"/>
      <c r="SHS8" s="314"/>
      <c r="SHT8" s="314"/>
      <c r="SHU8" s="314"/>
      <c r="SHV8" s="314"/>
      <c r="SHW8" s="314"/>
      <c r="SHX8" s="314"/>
      <c r="SHY8" s="314"/>
      <c r="SHZ8" s="314"/>
      <c r="SIA8" s="314"/>
      <c r="SIB8" s="314"/>
      <c r="SIC8" s="314"/>
      <c r="SID8" s="314"/>
      <c r="SIE8" s="314"/>
      <c r="SIF8" s="314"/>
      <c r="SIG8" s="314"/>
      <c r="SIH8" s="314"/>
      <c r="SII8" s="314"/>
      <c r="SIJ8" s="314"/>
      <c r="SIK8" s="314"/>
      <c r="SIL8" s="314"/>
      <c r="SIM8" s="314"/>
      <c r="SIN8" s="314"/>
      <c r="SIO8" s="314"/>
      <c r="SIP8" s="314"/>
      <c r="SIQ8" s="314"/>
      <c r="SIR8" s="314"/>
      <c r="SIS8" s="314"/>
      <c r="SIT8" s="314"/>
      <c r="SIU8" s="314"/>
      <c r="SIV8" s="314"/>
      <c r="SIW8" s="314"/>
      <c r="SIX8" s="314"/>
      <c r="SIY8" s="314"/>
      <c r="SIZ8" s="314"/>
      <c r="SJA8" s="314"/>
      <c r="SJB8" s="314"/>
      <c r="SJC8" s="314"/>
      <c r="SJD8" s="314"/>
      <c r="SJE8" s="314"/>
      <c r="SJF8" s="314"/>
      <c r="SJG8" s="314"/>
      <c r="SJH8" s="314"/>
      <c r="SJI8" s="314"/>
      <c r="SJJ8" s="314"/>
      <c r="SJK8" s="314"/>
      <c r="SJL8" s="314"/>
      <c r="SJM8" s="314"/>
      <c r="SJN8" s="314"/>
      <c r="SJO8" s="314"/>
      <c r="SJP8" s="314"/>
      <c r="SJQ8" s="314"/>
      <c r="SJR8" s="314"/>
      <c r="SJS8" s="314"/>
      <c r="SJT8" s="314"/>
      <c r="SJU8" s="314"/>
      <c r="SJV8" s="314"/>
      <c r="SJW8" s="314"/>
      <c r="SJX8" s="314"/>
      <c r="SJY8" s="314"/>
      <c r="SJZ8" s="314"/>
      <c r="SKA8" s="314"/>
      <c r="SKB8" s="314"/>
      <c r="SKC8" s="314"/>
      <c r="SKD8" s="314"/>
      <c r="SKE8" s="314"/>
      <c r="SKF8" s="314"/>
      <c r="SKG8" s="314"/>
      <c r="SKH8" s="314"/>
      <c r="SKI8" s="314"/>
      <c r="SKJ8" s="314"/>
      <c r="SKK8" s="314"/>
      <c r="SKL8" s="314"/>
      <c r="SKM8" s="314"/>
      <c r="SKN8" s="314"/>
      <c r="SKO8" s="314"/>
      <c r="SKP8" s="314"/>
      <c r="SKQ8" s="314"/>
      <c r="SKR8" s="314"/>
      <c r="SKS8" s="314"/>
      <c r="SKT8" s="314"/>
      <c r="SKU8" s="314"/>
      <c r="SKV8" s="314"/>
      <c r="SKW8" s="314"/>
      <c r="SKX8" s="314"/>
      <c r="SKY8" s="314"/>
      <c r="SKZ8" s="314"/>
      <c r="SLA8" s="314"/>
      <c r="SLB8" s="314"/>
      <c r="SLC8" s="314"/>
      <c r="SLD8" s="314"/>
      <c r="SLE8" s="314"/>
      <c r="SLF8" s="314"/>
      <c r="SLG8" s="314"/>
      <c r="SLH8" s="314"/>
      <c r="SLI8" s="314"/>
      <c r="SLJ8" s="314"/>
      <c r="SLK8" s="314"/>
      <c r="SLL8" s="314"/>
      <c r="SLM8" s="314"/>
      <c r="SLN8" s="314"/>
      <c r="SLO8" s="314"/>
      <c r="SLP8" s="314"/>
      <c r="SLQ8" s="314"/>
      <c r="SLR8" s="314"/>
      <c r="SLS8" s="314"/>
      <c r="SLT8" s="314"/>
      <c r="SLU8" s="314"/>
      <c r="SLV8" s="314"/>
      <c r="SLW8" s="314"/>
      <c r="SLX8" s="314"/>
      <c r="SLY8" s="314"/>
      <c r="SLZ8" s="314"/>
      <c r="SMA8" s="314"/>
      <c r="SMB8" s="314"/>
      <c r="SMC8" s="314"/>
      <c r="SMD8" s="314"/>
      <c r="SME8" s="314"/>
      <c r="SMF8" s="314"/>
      <c r="SMG8" s="314"/>
      <c r="SMH8" s="314"/>
      <c r="SMI8" s="314"/>
      <c r="SMJ8" s="314"/>
      <c r="SMK8" s="314"/>
      <c r="SML8" s="314"/>
      <c r="SMM8" s="314"/>
      <c r="SMN8" s="314"/>
      <c r="SMO8" s="314"/>
      <c r="SMP8" s="314"/>
      <c r="SMQ8" s="314"/>
      <c r="SMR8" s="314"/>
      <c r="SMS8" s="314"/>
      <c r="SMT8" s="314"/>
      <c r="SMU8" s="314"/>
      <c r="SMV8" s="314"/>
      <c r="SMW8" s="314"/>
      <c r="SMX8" s="314"/>
      <c r="SMY8" s="314"/>
      <c r="SMZ8" s="314"/>
      <c r="SNA8" s="314"/>
      <c r="SNB8" s="314"/>
      <c r="SNC8" s="314"/>
      <c r="SND8" s="314"/>
      <c r="SNE8" s="314"/>
      <c r="SNF8" s="314"/>
      <c r="SNG8" s="314"/>
      <c r="SNH8" s="314"/>
      <c r="SNI8" s="314"/>
      <c r="SNJ8" s="314"/>
      <c r="SNK8" s="314"/>
      <c r="SNL8" s="314"/>
      <c r="SNM8" s="314"/>
      <c r="SNN8" s="314"/>
      <c r="SNO8" s="314"/>
      <c r="SNP8" s="314"/>
      <c r="SNQ8" s="314"/>
      <c r="SNR8" s="314"/>
      <c r="SNS8" s="314"/>
      <c r="SNT8" s="314"/>
      <c r="SNU8" s="314"/>
      <c r="SNV8" s="314"/>
      <c r="SNW8" s="314"/>
      <c r="SNX8" s="314"/>
      <c r="SNY8" s="314"/>
      <c r="SNZ8" s="314"/>
      <c r="SOA8" s="314"/>
      <c r="SOB8" s="314"/>
      <c r="SOC8" s="314"/>
      <c r="SOD8" s="314"/>
      <c r="SOE8" s="314"/>
      <c r="SOF8" s="314"/>
      <c r="SOG8" s="314"/>
      <c r="SOH8" s="314"/>
      <c r="SOI8" s="314"/>
      <c r="SOJ8" s="314"/>
      <c r="SOK8" s="314"/>
      <c r="SOL8" s="314"/>
      <c r="SOM8" s="314"/>
      <c r="SON8" s="314"/>
      <c r="SOO8" s="314"/>
      <c r="SOP8" s="314"/>
      <c r="SOQ8" s="314"/>
      <c r="SOR8" s="314"/>
      <c r="SOS8" s="314"/>
      <c r="SOT8" s="314"/>
      <c r="SOU8" s="314"/>
      <c r="SOV8" s="314"/>
      <c r="SOW8" s="314"/>
      <c r="SOX8" s="314"/>
      <c r="SOY8" s="314"/>
      <c r="SOZ8" s="314"/>
      <c r="SPA8" s="314"/>
      <c r="SPB8" s="314"/>
      <c r="SPC8" s="314"/>
      <c r="SPD8" s="314"/>
      <c r="SPE8" s="314"/>
      <c r="SPF8" s="314"/>
      <c r="SPG8" s="314"/>
      <c r="SPH8" s="314"/>
      <c r="SPI8" s="314"/>
      <c r="SPJ8" s="314"/>
      <c r="SPK8" s="314"/>
      <c r="SPL8" s="314"/>
      <c r="SPM8" s="314"/>
      <c r="SPN8" s="314"/>
      <c r="SPO8" s="314"/>
      <c r="SPP8" s="314"/>
      <c r="SPQ8" s="314"/>
      <c r="SPR8" s="314"/>
      <c r="SPS8" s="314"/>
      <c r="SPT8" s="314"/>
      <c r="SPU8" s="314"/>
      <c r="SPV8" s="314"/>
      <c r="SPW8" s="314"/>
      <c r="SPX8" s="314"/>
      <c r="SPY8" s="314"/>
      <c r="SPZ8" s="314"/>
      <c r="SQA8" s="314"/>
      <c r="SQB8" s="314"/>
      <c r="SQC8" s="314"/>
      <c r="SQD8" s="314"/>
      <c r="SQE8" s="314"/>
      <c r="SQF8" s="314"/>
      <c r="SQG8" s="314"/>
      <c r="SQH8" s="314"/>
      <c r="SQI8" s="314"/>
      <c r="SQJ8" s="314"/>
      <c r="SQK8" s="314"/>
      <c r="SQL8" s="314"/>
      <c r="SQM8" s="314"/>
      <c r="SQN8" s="314"/>
      <c r="SQO8" s="314"/>
      <c r="SQP8" s="314"/>
      <c r="SQQ8" s="314"/>
      <c r="SQR8" s="314"/>
      <c r="SQS8" s="314"/>
      <c r="SQT8" s="314"/>
      <c r="SQU8" s="314"/>
      <c r="SQV8" s="314"/>
      <c r="SQW8" s="314"/>
      <c r="SQX8" s="314"/>
      <c r="SQY8" s="314"/>
      <c r="SQZ8" s="314"/>
      <c r="SRA8" s="314"/>
      <c r="SRB8" s="314"/>
      <c r="SRC8" s="314"/>
      <c r="SRD8" s="314"/>
      <c r="SRE8" s="314"/>
      <c r="SRF8" s="314"/>
      <c r="SRG8" s="314"/>
      <c r="SRH8" s="314"/>
      <c r="SRI8" s="314"/>
      <c r="SRJ8" s="314"/>
      <c r="SRK8" s="314"/>
      <c r="SRL8" s="314"/>
      <c r="SRM8" s="314"/>
      <c r="SRN8" s="314"/>
      <c r="SRO8" s="314"/>
      <c r="SRP8" s="314"/>
      <c r="SRQ8" s="314"/>
      <c r="SRR8" s="314"/>
      <c r="SRS8" s="314"/>
      <c r="SRT8" s="314"/>
      <c r="SRU8" s="314"/>
      <c r="SRV8" s="314"/>
      <c r="SRW8" s="314"/>
      <c r="SRX8" s="314"/>
      <c r="SRY8" s="314"/>
      <c r="SRZ8" s="314"/>
      <c r="SSA8" s="314"/>
      <c r="SSB8" s="314"/>
      <c r="SSC8" s="314"/>
      <c r="SSD8" s="314"/>
      <c r="SSE8" s="314"/>
      <c r="SSF8" s="314"/>
      <c r="SSG8" s="314"/>
      <c r="SSH8" s="314"/>
      <c r="SSI8" s="314"/>
      <c r="SSJ8" s="314"/>
      <c r="SSK8" s="314"/>
      <c r="SSL8" s="314"/>
      <c r="SSM8" s="314"/>
      <c r="SSN8" s="314"/>
      <c r="SSO8" s="314"/>
      <c r="SSP8" s="314"/>
      <c r="SSQ8" s="314"/>
      <c r="SSR8" s="314"/>
      <c r="SSS8" s="314"/>
      <c r="SST8" s="314"/>
      <c r="SSU8" s="314"/>
      <c r="SSV8" s="314"/>
      <c r="SSW8" s="314"/>
      <c r="SSX8" s="314"/>
      <c r="SSY8" s="314"/>
      <c r="SSZ8" s="314"/>
      <c r="STA8" s="314"/>
      <c r="STB8" s="314"/>
      <c r="STC8" s="314"/>
      <c r="STD8" s="314"/>
      <c r="STE8" s="314"/>
      <c r="STF8" s="314"/>
      <c r="STG8" s="314"/>
      <c r="STH8" s="314"/>
      <c r="STI8" s="314"/>
      <c r="STJ8" s="314"/>
      <c r="STK8" s="314"/>
      <c r="STL8" s="314"/>
      <c r="STM8" s="314"/>
      <c r="STN8" s="314"/>
      <c r="STO8" s="314"/>
      <c r="STP8" s="314"/>
      <c r="STQ8" s="314"/>
      <c r="STR8" s="314"/>
      <c r="STS8" s="314"/>
      <c r="STT8" s="314"/>
      <c r="STU8" s="314"/>
      <c r="STV8" s="314"/>
      <c r="STW8" s="314"/>
      <c r="STX8" s="314"/>
      <c r="STY8" s="314"/>
      <c r="STZ8" s="314"/>
      <c r="SUA8" s="314"/>
      <c r="SUB8" s="314"/>
      <c r="SUC8" s="314"/>
      <c r="SUD8" s="314"/>
      <c r="SUE8" s="314"/>
      <c r="SUF8" s="314"/>
      <c r="SUG8" s="314"/>
      <c r="SUH8" s="314"/>
      <c r="SUI8" s="314"/>
      <c r="SUJ8" s="314"/>
      <c r="SUK8" s="314"/>
      <c r="SUL8" s="314"/>
      <c r="SUM8" s="314"/>
      <c r="SUN8" s="314"/>
      <c r="SUO8" s="314"/>
      <c r="SUP8" s="314"/>
      <c r="SUQ8" s="314"/>
      <c r="SUR8" s="314"/>
      <c r="SUS8" s="314"/>
      <c r="SUT8" s="314"/>
      <c r="SUU8" s="314"/>
      <c r="SUV8" s="314"/>
      <c r="SUW8" s="314"/>
      <c r="SUX8" s="314"/>
      <c r="SUY8" s="314"/>
      <c r="SUZ8" s="314"/>
      <c r="SVA8" s="314"/>
      <c r="SVB8" s="314"/>
      <c r="SVC8" s="314"/>
      <c r="SVD8" s="314"/>
      <c r="SVE8" s="314"/>
      <c r="SVF8" s="314"/>
      <c r="SVG8" s="314"/>
      <c r="SVH8" s="314"/>
      <c r="SVI8" s="314"/>
      <c r="SVJ8" s="314"/>
      <c r="SVK8" s="314"/>
      <c r="SVL8" s="314"/>
      <c r="SVM8" s="314"/>
      <c r="SVN8" s="314"/>
      <c r="SVO8" s="314"/>
      <c r="SVP8" s="314"/>
      <c r="SVQ8" s="314"/>
      <c r="SVR8" s="314"/>
      <c r="SVS8" s="314"/>
      <c r="SVT8" s="314"/>
      <c r="SVU8" s="314"/>
      <c r="SVV8" s="314"/>
      <c r="SVW8" s="314"/>
      <c r="SVX8" s="314"/>
      <c r="SVY8" s="314"/>
      <c r="SVZ8" s="314"/>
      <c r="SWA8" s="314"/>
      <c r="SWB8" s="314"/>
      <c r="SWC8" s="314"/>
      <c r="SWD8" s="314"/>
      <c r="SWE8" s="314"/>
      <c r="SWF8" s="314"/>
      <c r="SWG8" s="314"/>
      <c r="SWH8" s="314"/>
      <c r="SWI8" s="314"/>
      <c r="SWJ8" s="314"/>
      <c r="SWK8" s="314"/>
      <c r="SWL8" s="314"/>
      <c r="SWM8" s="314"/>
      <c r="SWN8" s="314"/>
      <c r="SWO8" s="314"/>
      <c r="SWP8" s="314"/>
      <c r="SWQ8" s="314"/>
      <c r="SWR8" s="314"/>
      <c r="SWS8" s="314"/>
      <c r="SWT8" s="314"/>
      <c r="SWU8" s="314"/>
      <c r="SWV8" s="314"/>
      <c r="SWW8" s="314"/>
      <c r="SWX8" s="314"/>
      <c r="SWY8" s="314"/>
      <c r="SWZ8" s="314"/>
      <c r="SXA8" s="314"/>
      <c r="SXB8" s="314"/>
      <c r="SXC8" s="314"/>
      <c r="SXD8" s="314"/>
      <c r="SXE8" s="314"/>
      <c r="SXF8" s="314"/>
      <c r="SXG8" s="314"/>
      <c r="SXH8" s="314"/>
      <c r="SXI8" s="314"/>
      <c r="SXJ8" s="314"/>
      <c r="SXK8" s="314"/>
      <c r="SXL8" s="314"/>
      <c r="SXM8" s="314"/>
      <c r="SXN8" s="314"/>
      <c r="SXO8" s="314"/>
      <c r="SXP8" s="314"/>
      <c r="SXQ8" s="314"/>
      <c r="SXR8" s="314"/>
      <c r="SXS8" s="314"/>
      <c r="SXT8" s="314"/>
      <c r="SXU8" s="314"/>
      <c r="SXV8" s="314"/>
      <c r="SXW8" s="314"/>
      <c r="SXX8" s="314"/>
      <c r="SXY8" s="314"/>
      <c r="SXZ8" s="314"/>
      <c r="SYA8" s="314"/>
      <c r="SYB8" s="314"/>
      <c r="SYC8" s="314"/>
      <c r="SYD8" s="314"/>
      <c r="SYE8" s="314"/>
      <c r="SYF8" s="314"/>
      <c r="SYG8" s="314"/>
      <c r="SYH8" s="314"/>
      <c r="SYI8" s="314"/>
      <c r="SYJ8" s="314"/>
      <c r="SYK8" s="314"/>
      <c r="SYL8" s="314"/>
      <c r="SYM8" s="314"/>
      <c r="SYN8" s="314"/>
      <c r="SYO8" s="314"/>
      <c r="SYP8" s="314"/>
      <c r="SYQ8" s="314"/>
      <c r="SYR8" s="314"/>
      <c r="SYS8" s="314"/>
      <c r="SYT8" s="314"/>
      <c r="SYU8" s="314"/>
      <c r="SYV8" s="314"/>
      <c r="SYW8" s="314"/>
      <c r="SYX8" s="314"/>
      <c r="SYY8" s="314"/>
      <c r="SYZ8" s="314"/>
      <c r="SZA8" s="314"/>
      <c r="SZB8" s="314"/>
      <c r="SZC8" s="314"/>
      <c r="SZD8" s="314"/>
      <c r="SZE8" s="314"/>
      <c r="SZF8" s="314"/>
      <c r="SZG8" s="314"/>
      <c r="SZH8" s="314"/>
      <c r="SZI8" s="314"/>
      <c r="SZJ8" s="314"/>
      <c r="SZK8" s="314"/>
      <c r="SZL8" s="314"/>
      <c r="SZM8" s="314"/>
      <c r="SZN8" s="314"/>
      <c r="SZO8" s="314"/>
      <c r="SZP8" s="314"/>
      <c r="SZQ8" s="314"/>
      <c r="SZR8" s="314"/>
      <c r="SZS8" s="314"/>
      <c r="SZT8" s="314"/>
      <c r="SZU8" s="314"/>
      <c r="SZV8" s="314"/>
      <c r="SZW8" s="314"/>
      <c r="SZX8" s="314"/>
      <c r="SZY8" s="314"/>
      <c r="SZZ8" s="314"/>
      <c r="TAA8" s="314"/>
      <c r="TAB8" s="314"/>
      <c r="TAC8" s="314"/>
      <c r="TAD8" s="314"/>
      <c r="TAE8" s="314"/>
      <c r="TAF8" s="314"/>
      <c r="TAG8" s="314"/>
      <c r="TAH8" s="314"/>
      <c r="TAI8" s="314"/>
      <c r="TAJ8" s="314"/>
      <c r="TAK8" s="314"/>
      <c r="TAL8" s="314"/>
      <c r="TAM8" s="314"/>
      <c r="TAN8" s="314"/>
      <c r="TAO8" s="314"/>
      <c r="TAP8" s="314"/>
      <c r="TAQ8" s="314"/>
      <c r="TAR8" s="314"/>
      <c r="TAS8" s="314"/>
      <c r="TAT8" s="314"/>
      <c r="TAU8" s="314"/>
      <c r="TAV8" s="314"/>
      <c r="TAW8" s="314"/>
      <c r="TAX8" s="314"/>
      <c r="TAY8" s="314"/>
      <c r="TAZ8" s="314"/>
      <c r="TBA8" s="314"/>
      <c r="TBB8" s="314"/>
      <c r="TBC8" s="314"/>
      <c r="TBD8" s="314"/>
      <c r="TBE8" s="314"/>
      <c r="TBF8" s="314"/>
      <c r="TBG8" s="314"/>
      <c r="TBH8" s="314"/>
      <c r="TBI8" s="314"/>
      <c r="TBJ8" s="314"/>
      <c r="TBK8" s="314"/>
      <c r="TBL8" s="314"/>
      <c r="TBM8" s="314"/>
      <c r="TBN8" s="314"/>
      <c r="TBO8" s="314"/>
      <c r="TBP8" s="314"/>
      <c r="TBQ8" s="314"/>
      <c r="TBR8" s="314"/>
      <c r="TBS8" s="314"/>
      <c r="TBT8" s="314"/>
      <c r="TBU8" s="314"/>
      <c r="TBV8" s="314"/>
      <c r="TBW8" s="314"/>
      <c r="TBX8" s="314"/>
      <c r="TBY8" s="314"/>
      <c r="TBZ8" s="314"/>
      <c r="TCA8" s="314"/>
      <c r="TCB8" s="314"/>
      <c r="TCC8" s="314"/>
      <c r="TCD8" s="314"/>
      <c r="TCE8" s="314"/>
      <c r="TCF8" s="314"/>
      <c r="TCG8" s="314"/>
      <c r="TCH8" s="314"/>
      <c r="TCI8" s="314"/>
      <c r="TCJ8" s="314"/>
      <c r="TCK8" s="314"/>
      <c r="TCL8" s="314"/>
      <c r="TCM8" s="314"/>
      <c r="TCN8" s="314"/>
      <c r="TCO8" s="314"/>
      <c r="TCP8" s="314"/>
      <c r="TCQ8" s="314"/>
      <c r="TCR8" s="314"/>
      <c r="TCS8" s="314"/>
      <c r="TCT8" s="314"/>
      <c r="TCU8" s="314"/>
      <c r="TCV8" s="314"/>
      <c r="TCW8" s="314"/>
      <c r="TCX8" s="314"/>
      <c r="TCY8" s="314"/>
      <c r="TCZ8" s="314"/>
      <c r="TDA8" s="314"/>
      <c r="TDB8" s="314"/>
      <c r="TDC8" s="314"/>
      <c r="TDD8" s="314"/>
      <c r="TDE8" s="314"/>
      <c r="TDF8" s="314"/>
      <c r="TDG8" s="314"/>
      <c r="TDH8" s="314"/>
      <c r="TDI8" s="314"/>
      <c r="TDJ8" s="314"/>
      <c r="TDK8" s="314"/>
      <c r="TDL8" s="314"/>
      <c r="TDM8" s="314"/>
      <c r="TDN8" s="314"/>
      <c r="TDO8" s="314"/>
      <c r="TDP8" s="314"/>
      <c r="TDQ8" s="314"/>
      <c r="TDR8" s="314"/>
      <c r="TDS8" s="314"/>
      <c r="TDT8" s="314"/>
      <c r="TDU8" s="314"/>
      <c r="TDV8" s="314"/>
      <c r="TDW8" s="314"/>
      <c r="TDX8" s="314"/>
      <c r="TDY8" s="314"/>
      <c r="TDZ8" s="314"/>
      <c r="TEA8" s="314"/>
      <c r="TEB8" s="314"/>
      <c r="TEC8" s="314"/>
      <c r="TED8" s="314"/>
      <c r="TEE8" s="314"/>
      <c r="TEF8" s="314"/>
      <c r="TEG8" s="314"/>
      <c r="TEH8" s="314"/>
      <c r="TEI8" s="314"/>
      <c r="TEJ8" s="314"/>
      <c r="TEK8" s="314"/>
      <c r="TEL8" s="314"/>
      <c r="TEM8" s="314"/>
      <c r="TEN8" s="314"/>
      <c r="TEO8" s="314"/>
      <c r="TEP8" s="314"/>
      <c r="TEQ8" s="314"/>
      <c r="TER8" s="314"/>
      <c r="TES8" s="314"/>
      <c r="TET8" s="314"/>
      <c r="TEU8" s="314"/>
      <c r="TEV8" s="314"/>
      <c r="TEW8" s="314"/>
      <c r="TEX8" s="314"/>
      <c r="TEY8" s="314"/>
      <c r="TEZ8" s="314"/>
      <c r="TFA8" s="314"/>
      <c r="TFB8" s="314"/>
      <c r="TFC8" s="314"/>
      <c r="TFD8" s="314"/>
      <c r="TFE8" s="314"/>
      <c r="TFF8" s="314"/>
      <c r="TFG8" s="314"/>
      <c r="TFH8" s="314"/>
      <c r="TFI8" s="314"/>
      <c r="TFJ8" s="314"/>
      <c r="TFK8" s="314"/>
      <c r="TFL8" s="314"/>
      <c r="TFM8" s="314"/>
      <c r="TFN8" s="314"/>
      <c r="TFO8" s="314"/>
      <c r="TFP8" s="314"/>
      <c r="TFQ8" s="314"/>
      <c r="TFR8" s="314"/>
      <c r="TFS8" s="314"/>
      <c r="TFT8" s="314"/>
      <c r="TFU8" s="314"/>
      <c r="TFV8" s="314"/>
      <c r="TFW8" s="314"/>
      <c r="TFX8" s="314"/>
      <c r="TFY8" s="314"/>
      <c r="TFZ8" s="314"/>
      <c r="TGA8" s="314"/>
      <c r="TGB8" s="314"/>
      <c r="TGC8" s="314"/>
      <c r="TGD8" s="314"/>
      <c r="TGE8" s="314"/>
      <c r="TGF8" s="314"/>
      <c r="TGG8" s="314"/>
      <c r="TGH8" s="314"/>
      <c r="TGI8" s="314"/>
      <c r="TGJ8" s="314"/>
      <c r="TGK8" s="314"/>
      <c r="TGL8" s="314"/>
      <c r="TGM8" s="314"/>
      <c r="TGN8" s="314"/>
      <c r="TGO8" s="314"/>
      <c r="TGP8" s="314"/>
      <c r="TGQ8" s="314"/>
      <c r="TGR8" s="314"/>
      <c r="TGS8" s="314"/>
      <c r="TGT8" s="314"/>
      <c r="TGU8" s="314"/>
      <c r="TGV8" s="314"/>
      <c r="TGW8" s="314"/>
      <c r="TGX8" s="314"/>
      <c r="TGY8" s="314"/>
      <c r="TGZ8" s="314"/>
      <c r="THA8" s="314"/>
      <c r="THB8" s="314"/>
      <c r="THC8" s="314"/>
      <c r="THD8" s="314"/>
      <c r="THE8" s="314"/>
      <c r="THF8" s="314"/>
      <c r="THG8" s="314"/>
      <c r="THH8" s="314"/>
      <c r="THI8" s="314"/>
      <c r="THJ8" s="314"/>
      <c r="THK8" s="314"/>
      <c r="THL8" s="314"/>
      <c r="THM8" s="314"/>
      <c r="THN8" s="314"/>
      <c r="THO8" s="314"/>
      <c r="THP8" s="314"/>
      <c r="THQ8" s="314"/>
      <c r="THR8" s="314"/>
      <c r="THS8" s="314"/>
      <c r="THT8" s="314"/>
      <c r="THU8" s="314"/>
      <c r="THV8" s="314"/>
      <c r="THW8" s="314"/>
      <c r="THX8" s="314"/>
      <c r="THY8" s="314"/>
      <c r="THZ8" s="314"/>
      <c r="TIA8" s="314"/>
      <c r="TIB8" s="314"/>
      <c r="TIC8" s="314"/>
      <c r="TID8" s="314"/>
      <c r="TIE8" s="314"/>
      <c r="TIF8" s="314"/>
      <c r="TIG8" s="314"/>
      <c r="TIH8" s="314"/>
      <c r="TII8" s="314"/>
      <c r="TIJ8" s="314"/>
      <c r="TIK8" s="314"/>
      <c r="TIL8" s="314"/>
      <c r="TIM8" s="314"/>
      <c r="TIN8" s="314"/>
      <c r="TIO8" s="314"/>
      <c r="TIP8" s="314"/>
      <c r="TIQ8" s="314"/>
      <c r="TIR8" s="314"/>
      <c r="TIS8" s="314"/>
      <c r="TIT8" s="314"/>
      <c r="TIU8" s="314"/>
      <c r="TIV8" s="314"/>
      <c r="TIW8" s="314"/>
      <c r="TIX8" s="314"/>
      <c r="TIY8" s="314"/>
      <c r="TIZ8" s="314"/>
      <c r="TJA8" s="314"/>
      <c r="TJB8" s="314"/>
      <c r="TJC8" s="314"/>
      <c r="TJD8" s="314"/>
      <c r="TJE8" s="314"/>
      <c r="TJF8" s="314"/>
      <c r="TJG8" s="314"/>
      <c r="TJH8" s="314"/>
      <c r="TJI8" s="314"/>
      <c r="TJJ8" s="314"/>
      <c r="TJK8" s="314"/>
      <c r="TJL8" s="314"/>
      <c r="TJM8" s="314"/>
      <c r="TJN8" s="314"/>
      <c r="TJO8" s="314"/>
      <c r="TJP8" s="314"/>
      <c r="TJQ8" s="314"/>
      <c r="TJR8" s="314"/>
      <c r="TJS8" s="314"/>
      <c r="TJT8" s="314"/>
      <c r="TJU8" s="314"/>
      <c r="TJV8" s="314"/>
      <c r="TJW8" s="314"/>
      <c r="TJX8" s="314"/>
      <c r="TJY8" s="314"/>
      <c r="TJZ8" s="314"/>
      <c r="TKA8" s="314"/>
      <c r="TKB8" s="314"/>
      <c r="TKC8" s="314"/>
      <c r="TKD8" s="314"/>
      <c r="TKE8" s="314"/>
      <c r="TKF8" s="314"/>
      <c r="TKG8" s="314"/>
      <c r="TKH8" s="314"/>
      <c r="TKI8" s="314"/>
      <c r="TKJ8" s="314"/>
      <c r="TKK8" s="314"/>
      <c r="TKL8" s="314"/>
      <c r="TKM8" s="314"/>
      <c r="TKN8" s="314"/>
      <c r="TKO8" s="314"/>
      <c r="TKP8" s="314"/>
      <c r="TKQ8" s="314"/>
      <c r="TKR8" s="314"/>
      <c r="TKS8" s="314"/>
      <c r="TKT8" s="314"/>
      <c r="TKU8" s="314"/>
      <c r="TKV8" s="314"/>
      <c r="TKW8" s="314"/>
      <c r="TKX8" s="314"/>
      <c r="TKY8" s="314"/>
      <c r="TKZ8" s="314"/>
      <c r="TLA8" s="314"/>
      <c r="TLB8" s="314"/>
      <c r="TLC8" s="314"/>
      <c r="TLD8" s="314"/>
      <c r="TLE8" s="314"/>
      <c r="TLF8" s="314"/>
      <c r="TLG8" s="314"/>
      <c r="TLH8" s="314"/>
      <c r="TLI8" s="314"/>
      <c r="TLJ8" s="314"/>
      <c r="TLK8" s="314"/>
      <c r="TLL8" s="314"/>
      <c r="TLM8" s="314"/>
      <c r="TLN8" s="314"/>
      <c r="TLO8" s="314"/>
      <c r="TLP8" s="314"/>
      <c r="TLQ8" s="314"/>
      <c r="TLR8" s="314"/>
      <c r="TLS8" s="314"/>
      <c r="TLT8" s="314"/>
      <c r="TLU8" s="314"/>
      <c r="TLV8" s="314"/>
      <c r="TLW8" s="314"/>
      <c r="TLX8" s="314"/>
      <c r="TLY8" s="314"/>
      <c r="TLZ8" s="314"/>
      <c r="TMA8" s="314"/>
      <c r="TMB8" s="314"/>
      <c r="TMC8" s="314"/>
      <c r="TMD8" s="314"/>
      <c r="TME8" s="314"/>
      <c r="TMF8" s="314"/>
      <c r="TMG8" s="314"/>
      <c r="TMH8" s="314"/>
      <c r="TMI8" s="314"/>
      <c r="TMJ8" s="314"/>
      <c r="TMK8" s="314"/>
      <c r="TML8" s="314"/>
      <c r="TMM8" s="314"/>
      <c r="TMN8" s="314"/>
      <c r="TMO8" s="314"/>
      <c r="TMP8" s="314"/>
      <c r="TMQ8" s="314"/>
      <c r="TMR8" s="314"/>
      <c r="TMS8" s="314"/>
      <c r="TMT8" s="314"/>
      <c r="TMU8" s="314"/>
      <c r="TMV8" s="314"/>
      <c r="TMW8" s="314"/>
      <c r="TMX8" s="314"/>
      <c r="TMY8" s="314"/>
      <c r="TMZ8" s="314"/>
      <c r="TNA8" s="314"/>
      <c r="TNB8" s="314"/>
      <c r="TNC8" s="314"/>
      <c r="TND8" s="314"/>
      <c r="TNE8" s="314"/>
      <c r="TNF8" s="314"/>
      <c r="TNG8" s="314"/>
      <c r="TNH8" s="314"/>
      <c r="TNI8" s="314"/>
      <c r="TNJ8" s="314"/>
      <c r="TNK8" s="314"/>
      <c r="TNL8" s="314"/>
      <c r="TNM8" s="314"/>
      <c r="TNN8" s="314"/>
      <c r="TNO8" s="314"/>
      <c r="TNP8" s="314"/>
      <c r="TNQ8" s="314"/>
      <c r="TNR8" s="314"/>
      <c r="TNS8" s="314"/>
      <c r="TNT8" s="314"/>
      <c r="TNU8" s="314"/>
      <c r="TNV8" s="314"/>
      <c r="TNW8" s="314"/>
      <c r="TNX8" s="314"/>
      <c r="TNY8" s="314"/>
      <c r="TNZ8" s="314"/>
      <c r="TOA8" s="314"/>
      <c r="TOB8" s="314"/>
      <c r="TOC8" s="314"/>
      <c r="TOD8" s="314"/>
      <c r="TOE8" s="314"/>
      <c r="TOF8" s="314"/>
      <c r="TOG8" s="314"/>
      <c r="TOH8" s="314"/>
      <c r="TOI8" s="314"/>
      <c r="TOJ8" s="314"/>
      <c r="TOK8" s="314"/>
      <c r="TOL8" s="314"/>
      <c r="TOM8" s="314"/>
      <c r="TON8" s="314"/>
      <c r="TOO8" s="314"/>
      <c r="TOP8" s="314"/>
      <c r="TOQ8" s="314"/>
      <c r="TOR8" s="314"/>
      <c r="TOS8" s="314"/>
      <c r="TOT8" s="314"/>
      <c r="TOU8" s="314"/>
      <c r="TOV8" s="314"/>
      <c r="TOW8" s="314"/>
      <c r="TOX8" s="314"/>
      <c r="TOY8" s="314"/>
      <c r="TOZ8" s="314"/>
      <c r="TPA8" s="314"/>
      <c r="TPB8" s="314"/>
      <c r="TPC8" s="314"/>
      <c r="TPD8" s="314"/>
      <c r="TPE8" s="314"/>
      <c r="TPF8" s="314"/>
      <c r="TPG8" s="314"/>
      <c r="TPH8" s="314"/>
      <c r="TPI8" s="314"/>
      <c r="TPJ8" s="314"/>
      <c r="TPK8" s="314"/>
      <c r="TPL8" s="314"/>
      <c r="TPM8" s="314"/>
      <c r="TPN8" s="314"/>
      <c r="TPO8" s="314"/>
      <c r="TPP8" s="314"/>
      <c r="TPQ8" s="314"/>
      <c r="TPR8" s="314"/>
      <c r="TPS8" s="314"/>
      <c r="TPT8" s="314"/>
      <c r="TPU8" s="314"/>
      <c r="TPV8" s="314"/>
      <c r="TPW8" s="314"/>
      <c r="TPX8" s="314"/>
      <c r="TPY8" s="314"/>
      <c r="TPZ8" s="314"/>
      <c r="TQA8" s="314"/>
      <c r="TQB8" s="314"/>
      <c r="TQC8" s="314"/>
      <c r="TQD8" s="314"/>
      <c r="TQE8" s="314"/>
      <c r="TQF8" s="314"/>
      <c r="TQG8" s="314"/>
      <c r="TQH8" s="314"/>
      <c r="TQI8" s="314"/>
      <c r="TQJ8" s="314"/>
      <c r="TQK8" s="314"/>
      <c r="TQL8" s="314"/>
      <c r="TQM8" s="314"/>
      <c r="TQN8" s="314"/>
      <c r="TQO8" s="314"/>
      <c r="TQP8" s="314"/>
      <c r="TQQ8" s="314"/>
      <c r="TQR8" s="314"/>
      <c r="TQS8" s="314"/>
      <c r="TQT8" s="314"/>
      <c r="TQU8" s="314"/>
      <c r="TQV8" s="314"/>
      <c r="TQW8" s="314"/>
      <c r="TQX8" s="314"/>
      <c r="TQY8" s="314"/>
      <c r="TQZ8" s="314"/>
      <c r="TRA8" s="314"/>
      <c r="TRB8" s="314"/>
      <c r="TRC8" s="314"/>
      <c r="TRD8" s="314"/>
      <c r="TRE8" s="314"/>
      <c r="TRF8" s="314"/>
      <c r="TRG8" s="314"/>
      <c r="TRH8" s="314"/>
      <c r="TRI8" s="314"/>
      <c r="TRJ8" s="314"/>
      <c r="TRK8" s="314"/>
      <c r="TRL8" s="314"/>
      <c r="TRM8" s="314"/>
      <c r="TRN8" s="314"/>
      <c r="TRO8" s="314"/>
      <c r="TRP8" s="314"/>
      <c r="TRQ8" s="314"/>
      <c r="TRR8" s="314"/>
      <c r="TRS8" s="314"/>
      <c r="TRT8" s="314"/>
      <c r="TRU8" s="314"/>
      <c r="TRV8" s="314"/>
      <c r="TRW8" s="314"/>
      <c r="TRX8" s="314"/>
      <c r="TRY8" s="314"/>
      <c r="TRZ8" s="314"/>
      <c r="TSA8" s="314"/>
      <c r="TSB8" s="314"/>
      <c r="TSC8" s="314"/>
      <c r="TSD8" s="314"/>
      <c r="TSE8" s="314"/>
      <c r="TSF8" s="314"/>
      <c r="TSG8" s="314"/>
      <c r="TSH8" s="314"/>
      <c r="TSI8" s="314"/>
      <c r="TSJ8" s="314"/>
      <c r="TSK8" s="314"/>
      <c r="TSL8" s="314"/>
      <c r="TSM8" s="314"/>
      <c r="TSN8" s="314"/>
      <c r="TSO8" s="314"/>
      <c r="TSP8" s="314"/>
      <c r="TSQ8" s="314"/>
      <c r="TSR8" s="314"/>
      <c r="TSS8" s="314"/>
      <c r="TST8" s="314"/>
      <c r="TSU8" s="314"/>
      <c r="TSV8" s="314"/>
      <c r="TSW8" s="314"/>
      <c r="TSX8" s="314"/>
      <c r="TSY8" s="314"/>
      <c r="TSZ8" s="314"/>
      <c r="TTA8" s="314"/>
      <c r="TTB8" s="314"/>
      <c r="TTC8" s="314"/>
      <c r="TTD8" s="314"/>
      <c r="TTE8" s="314"/>
      <c r="TTF8" s="314"/>
      <c r="TTG8" s="314"/>
      <c r="TTH8" s="314"/>
      <c r="TTI8" s="314"/>
      <c r="TTJ8" s="314"/>
      <c r="TTK8" s="314"/>
      <c r="TTL8" s="314"/>
      <c r="TTM8" s="314"/>
      <c r="TTN8" s="314"/>
      <c r="TTO8" s="314"/>
      <c r="TTP8" s="314"/>
      <c r="TTQ8" s="314"/>
      <c r="TTR8" s="314"/>
      <c r="TTS8" s="314"/>
      <c r="TTT8" s="314"/>
      <c r="TTU8" s="314"/>
      <c r="TTV8" s="314"/>
      <c r="TTW8" s="314"/>
      <c r="TTX8" s="314"/>
      <c r="TTY8" s="314"/>
      <c r="TTZ8" s="314"/>
      <c r="TUA8" s="314"/>
      <c r="TUB8" s="314"/>
      <c r="TUC8" s="314"/>
      <c r="TUD8" s="314"/>
      <c r="TUE8" s="314"/>
      <c r="TUF8" s="314"/>
      <c r="TUG8" s="314"/>
      <c r="TUH8" s="314"/>
      <c r="TUI8" s="314"/>
      <c r="TUJ8" s="314"/>
      <c r="TUK8" s="314"/>
      <c r="TUL8" s="314"/>
      <c r="TUM8" s="314"/>
      <c r="TUN8" s="314"/>
      <c r="TUO8" s="314"/>
      <c r="TUP8" s="314"/>
      <c r="TUQ8" s="314"/>
      <c r="TUR8" s="314"/>
      <c r="TUS8" s="314"/>
      <c r="TUT8" s="314"/>
      <c r="TUU8" s="314"/>
      <c r="TUV8" s="314"/>
      <c r="TUW8" s="314"/>
      <c r="TUX8" s="314"/>
      <c r="TUY8" s="314"/>
      <c r="TUZ8" s="314"/>
      <c r="TVA8" s="314"/>
      <c r="TVB8" s="314"/>
      <c r="TVC8" s="314"/>
      <c r="TVD8" s="314"/>
      <c r="TVE8" s="314"/>
      <c r="TVF8" s="314"/>
      <c r="TVG8" s="314"/>
      <c r="TVH8" s="314"/>
      <c r="TVI8" s="314"/>
      <c r="TVJ8" s="314"/>
      <c r="TVK8" s="314"/>
      <c r="TVL8" s="314"/>
      <c r="TVM8" s="314"/>
      <c r="TVN8" s="314"/>
      <c r="TVO8" s="314"/>
      <c r="TVP8" s="314"/>
      <c r="TVQ8" s="314"/>
      <c r="TVR8" s="314"/>
      <c r="TVS8" s="314"/>
      <c r="TVT8" s="314"/>
      <c r="TVU8" s="314"/>
      <c r="TVV8" s="314"/>
      <c r="TVW8" s="314"/>
      <c r="TVX8" s="314"/>
      <c r="TVY8" s="314"/>
      <c r="TVZ8" s="314"/>
      <c r="TWA8" s="314"/>
      <c r="TWB8" s="314"/>
      <c r="TWC8" s="314"/>
      <c r="TWD8" s="314"/>
      <c r="TWE8" s="314"/>
      <c r="TWF8" s="314"/>
      <c r="TWG8" s="314"/>
      <c r="TWH8" s="314"/>
      <c r="TWI8" s="314"/>
      <c r="TWJ8" s="314"/>
      <c r="TWK8" s="314"/>
      <c r="TWL8" s="314"/>
      <c r="TWM8" s="314"/>
      <c r="TWN8" s="314"/>
      <c r="TWO8" s="314"/>
      <c r="TWP8" s="314"/>
      <c r="TWQ8" s="314"/>
      <c r="TWR8" s="314"/>
      <c r="TWS8" s="314"/>
      <c r="TWT8" s="314"/>
      <c r="TWU8" s="314"/>
      <c r="TWV8" s="314"/>
      <c r="TWW8" s="314"/>
      <c r="TWX8" s="314"/>
      <c r="TWY8" s="314"/>
      <c r="TWZ8" s="314"/>
      <c r="TXA8" s="314"/>
      <c r="TXB8" s="314"/>
      <c r="TXC8" s="314"/>
      <c r="TXD8" s="314"/>
      <c r="TXE8" s="314"/>
      <c r="TXF8" s="314"/>
      <c r="TXG8" s="314"/>
      <c r="TXH8" s="314"/>
      <c r="TXI8" s="314"/>
      <c r="TXJ8" s="314"/>
      <c r="TXK8" s="314"/>
      <c r="TXL8" s="314"/>
      <c r="TXM8" s="314"/>
      <c r="TXN8" s="314"/>
      <c r="TXO8" s="314"/>
      <c r="TXP8" s="314"/>
      <c r="TXQ8" s="314"/>
      <c r="TXR8" s="314"/>
      <c r="TXS8" s="314"/>
      <c r="TXT8" s="314"/>
      <c r="TXU8" s="314"/>
      <c r="TXV8" s="314"/>
      <c r="TXW8" s="314"/>
      <c r="TXX8" s="314"/>
      <c r="TXY8" s="314"/>
      <c r="TXZ8" s="314"/>
      <c r="TYA8" s="314"/>
      <c r="TYB8" s="314"/>
      <c r="TYC8" s="314"/>
      <c r="TYD8" s="314"/>
      <c r="TYE8" s="314"/>
      <c r="TYF8" s="314"/>
      <c r="TYG8" s="314"/>
      <c r="TYH8" s="314"/>
      <c r="TYI8" s="314"/>
      <c r="TYJ8" s="314"/>
      <c r="TYK8" s="314"/>
      <c r="TYL8" s="314"/>
      <c r="TYM8" s="314"/>
      <c r="TYN8" s="314"/>
      <c r="TYO8" s="314"/>
      <c r="TYP8" s="314"/>
      <c r="TYQ8" s="314"/>
      <c r="TYR8" s="314"/>
      <c r="TYS8" s="314"/>
      <c r="TYT8" s="314"/>
      <c r="TYU8" s="314"/>
      <c r="TYV8" s="314"/>
      <c r="TYW8" s="314"/>
      <c r="TYX8" s="314"/>
      <c r="TYY8" s="314"/>
      <c r="TYZ8" s="314"/>
      <c r="TZA8" s="314"/>
      <c r="TZB8" s="314"/>
      <c r="TZC8" s="314"/>
      <c r="TZD8" s="314"/>
      <c r="TZE8" s="314"/>
      <c r="TZF8" s="314"/>
      <c r="TZG8" s="314"/>
      <c r="TZH8" s="314"/>
      <c r="TZI8" s="314"/>
      <c r="TZJ8" s="314"/>
      <c r="TZK8" s="314"/>
      <c r="TZL8" s="314"/>
      <c r="TZM8" s="314"/>
      <c r="TZN8" s="314"/>
      <c r="TZO8" s="314"/>
      <c r="TZP8" s="314"/>
      <c r="TZQ8" s="314"/>
      <c r="TZR8" s="314"/>
      <c r="TZS8" s="314"/>
      <c r="TZT8" s="314"/>
      <c r="TZU8" s="314"/>
      <c r="TZV8" s="314"/>
      <c r="TZW8" s="314"/>
      <c r="TZX8" s="314"/>
      <c r="TZY8" s="314"/>
      <c r="TZZ8" s="314"/>
      <c r="UAA8" s="314"/>
      <c r="UAB8" s="314"/>
      <c r="UAC8" s="314"/>
      <c r="UAD8" s="314"/>
      <c r="UAE8" s="314"/>
      <c r="UAF8" s="314"/>
      <c r="UAG8" s="314"/>
      <c r="UAH8" s="314"/>
      <c r="UAI8" s="314"/>
      <c r="UAJ8" s="314"/>
      <c r="UAK8" s="314"/>
      <c r="UAL8" s="314"/>
      <c r="UAM8" s="314"/>
      <c r="UAN8" s="314"/>
      <c r="UAO8" s="314"/>
      <c r="UAP8" s="314"/>
      <c r="UAQ8" s="314"/>
      <c r="UAR8" s="314"/>
      <c r="UAS8" s="314"/>
      <c r="UAT8" s="314"/>
      <c r="UAU8" s="314"/>
      <c r="UAV8" s="314"/>
      <c r="UAW8" s="314"/>
      <c r="UAX8" s="314"/>
      <c r="UAY8" s="314"/>
      <c r="UAZ8" s="314"/>
      <c r="UBA8" s="314"/>
      <c r="UBB8" s="314"/>
      <c r="UBC8" s="314"/>
      <c r="UBD8" s="314"/>
      <c r="UBE8" s="314"/>
      <c r="UBF8" s="314"/>
      <c r="UBG8" s="314"/>
      <c r="UBH8" s="314"/>
      <c r="UBI8" s="314"/>
      <c r="UBJ8" s="314"/>
      <c r="UBK8" s="314"/>
      <c r="UBL8" s="314"/>
      <c r="UBM8" s="314"/>
      <c r="UBN8" s="314"/>
      <c r="UBO8" s="314"/>
      <c r="UBP8" s="314"/>
      <c r="UBQ8" s="314"/>
      <c r="UBR8" s="314"/>
      <c r="UBS8" s="314"/>
      <c r="UBT8" s="314"/>
      <c r="UBU8" s="314"/>
      <c r="UBV8" s="314"/>
      <c r="UBW8" s="314"/>
      <c r="UBX8" s="314"/>
      <c r="UBY8" s="314"/>
      <c r="UBZ8" s="314"/>
      <c r="UCA8" s="314"/>
      <c r="UCB8" s="314"/>
      <c r="UCC8" s="314"/>
      <c r="UCD8" s="314"/>
      <c r="UCE8" s="314"/>
      <c r="UCF8" s="314"/>
      <c r="UCG8" s="314"/>
      <c r="UCH8" s="314"/>
      <c r="UCI8" s="314"/>
      <c r="UCJ8" s="314"/>
      <c r="UCK8" s="314"/>
      <c r="UCL8" s="314"/>
      <c r="UCM8" s="314"/>
      <c r="UCN8" s="314"/>
      <c r="UCO8" s="314"/>
      <c r="UCP8" s="314"/>
      <c r="UCQ8" s="314"/>
      <c r="UCR8" s="314"/>
      <c r="UCS8" s="314"/>
      <c r="UCT8" s="314"/>
      <c r="UCU8" s="314"/>
      <c r="UCV8" s="314"/>
      <c r="UCW8" s="314"/>
      <c r="UCX8" s="314"/>
      <c r="UCY8" s="314"/>
      <c r="UCZ8" s="314"/>
      <c r="UDA8" s="314"/>
      <c r="UDB8" s="314"/>
      <c r="UDC8" s="314"/>
      <c r="UDD8" s="314"/>
      <c r="UDE8" s="314"/>
      <c r="UDF8" s="314"/>
      <c r="UDG8" s="314"/>
      <c r="UDH8" s="314"/>
      <c r="UDI8" s="314"/>
      <c r="UDJ8" s="314"/>
      <c r="UDK8" s="314"/>
      <c r="UDL8" s="314"/>
      <c r="UDM8" s="314"/>
      <c r="UDN8" s="314"/>
      <c r="UDO8" s="314"/>
      <c r="UDP8" s="314"/>
      <c r="UDQ8" s="314"/>
      <c r="UDR8" s="314"/>
      <c r="UDS8" s="314"/>
      <c r="UDT8" s="314"/>
      <c r="UDU8" s="314"/>
      <c r="UDV8" s="314"/>
      <c r="UDW8" s="314"/>
      <c r="UDX8" s="314"/>
      <c r="UDY8" s="314"/>
      <c r="UDZ8" s="314"/>
      <c r="UEA8" s="314"/>
      <c r="UEB8" s="314"/>
      <c r="UEC8" s="314"/>
      <c r="UED8" s="314"/>
      <c r="UEE8" s="314"/>
      <c r="UEF8" s="314"/>
      <c r="UEG8" s="314"/>
      <c r="UEH8" s="314"/>
      <c r="UEI8" s="314"/>
      <c r="UEJ8" s="314"/>
      <c r="UEK8" s="314"/>
      <c r="UEL8" s="314"/>
      <c r="UEM8" s="314"/>
      <c r="UEN8" s="314"/>
      <c r="UEO8" s="314"/>
      <c r="UEP8" s="314"/>
      <c r="UEQ8" s="314"/>
      <c r="UER8" s="314"/>
      <c r="UES8" s="314"/>
      <c r="UET8" s="314"/>
      <c r="UEU8" s="314"/>
      <c r="UEV8" s="314"/>
      <c r="UEW8" s="314"/>
      <c r="UEX8" s="314"/>
      <c r="UEY8" s="314"/>
      <c r="UEZ8" s="314"/>
      <c r="UFA8" s="314"/>
      <c r="UFB8" s="314"/>
      <c r="UFC8" s="314"/>
      <c r="UFD8" s="314"/>
      <c r="UFE8" s="314"/>
      <c r="UFF8" s="314"/>
      <c r="UFG8" s="314"/>
      <c r="UFH8" s="314"/>
      <c r="UFI8" s="314"/>
      <c r="UFJ8" s="314"/>
      <c r="UFK8" s="314"/>
      <c r="UFL8" s="314"/>
      <c r="UFM8" s="314"/>
      <c r="UFN8" s="314"/>
      <c r="UFO8" s="314"/>
      <c r="UFP8" s="314"/>
      <c r="UFQ8" s="314"/>
      <c r="UFR8" s="314"/>
      <c r="UFS8" s="314"/>
      <c r="UFT8" s="314"/>
      <c r="UFU8" s="314"/>
      <c r="UFV8" s="314"/>
      <c r="UFW8" s="314"/>
      <c r="UFX8" s="314"/>
      <c r="UFY8" s="314"/>
      <c r="UFZ8" s="314"/>
      <c r="UGA8" s="314"/>
      <c r="UGB8" s="314"/>
      <c r="UGC8" s="314"/>
      <c r="UGD8" s="314"/>
      <c r="UGE8" s="314"/>
      <c r="UGF8" s="314"/>
      <c r="UGG8" s="314"/>
      <c r="UGH8" s="314"/>
      <c r="UGI8" s="314"/>
      <c r="UGJ8" s="314"/>
      <c r="UGK8" s="314"/>
      <c r="UGL8" s="314"/>
      <c r="UGM8" s="314"/>
      <c r="UGN8" s="314"/>
      <c r="UGO8" s="314"/>
      <c r="UGP8" s="314"/>
      <c r="UGQ8" s="314"/>
      <c r="UGR8" s="314"/>
      <c r="UGS8" s="314"/>
      <c r="UGT8" s="314"/>
      <c r="UGU8" s="314"/>
      <c r="UGV8" s="314"/>
      <c r="UGW8" s="314"/>
      <c r="UGX8" s="314"/>
      <c r="UGY8" s="314"/>
      <c r="UGZ8" s="314"/>
      <c r="UHA8" s="314"/>
      <c r="UHB8" s="314"/>
      <c r="UHC8" s="314"/>
      <c r="UHD8" s="314"/>
      <c r="UHE8" s="314"/>
      <c r="UHF8" s="314"/>
      <c r="UHG8" s="314"/>
      <c r="UHH8" s="314"/>
      <c r="UHI8" s="314"/>
      <c r="UHJ8" s="314"/>
      <c r="UHK8" s="314"/>
      <c r="UHL8" s="314"/>
      <c r="UHM8" s="314"/>
      <c r="UHN8" s="314"/>
      <c r="UHO8" s="314"/>
      <c r="UHP8" s="314"/>
      <c r="UHQ8" s="314"/>
      <c r="UHR8" s="314"/>
      <c r="UHS8" s="314"/>
      <c r="UHT8" s="314"/>
      <c r="UHU8" s="314"/>
      <c r="UHV8" s="314"/>
      <c r="UHW8" s="314"/>
      <c r="UHX8" s="314"/>
      <c r="UHY8" s="314"/>
      <c r="UHZ8" s="314"/>
      <c r="UIA8" s="314"/>
      <c r="UIB8" s="314"/>
      <c r="UIC8" s="314"/>
      <c r="UID8" s="314"/>
      <c r="UIE8" s="314"/>
      <c r="UIF8" s="314"/>
      <c r="UIG8" s="314"/>
      <c r="UIH8" s="314"/>
      <c r="UII8" s="314"/>
      <c r="UIJ8" s="314"/>
      <c r="UIK8" s="314"/>
      <c r="UIL8" s="314"/>
      <c r="UIM8" s="314"/>
      <c r="UIN8" s="314"/>
      <c r="UIO8" s="314"/>
      <c r="UIP8" s="314"/>
      <c r="UIQ8" s="314"/>
      <c r="UIR8" s="314"/>
      <c r="UIS8" s="314"/>
      <c r="UIT8" s="314"/>
      <c r="UIU8" s="314"/>
      <c r="UIV8" s="314"/>
      <c r="UIW8" s="314"/>
      <c r="UIX8" s="314"/>
      <c r="UIY8" s="314"/>
      <c r="UIZ8" s="314"/>
      <c r="UJA8" s="314"/>
      <c r="UJB8" s="314"/>
      <c r="UJC8" s="314"/>
      <c r="UJD8" s="314"/>
      <c r="UJE8" s="314"/>
      <c r="UJF8" s="314"/>
      <c r="UJG8" s="314"/>
      <c r="UJH8" s="314"/>
      <c r="UJI8" s="314"/>
      <c r="UJJ8" s="314"/>
      <c r="UJK8" s="314"/>
      <c r="UJL8" s="314"/>
      <c r="UJM8" s="314"/>
      <c r="UJN8" s="314"/>
      <c r="UJO8" s="314"/>
      <c r="UJP8" s="314"/>
      <c r="UJQ8" s="314"/>
      <c r="UJR8" s="314"/>
      <c r="UJS8" s="314"/>
      <c r="UJT8" s="314"/>
      <c r="UJU8" s="314"/>
      <c r="UJV8" s="314"/>
      <c r="UJW8" s="314"/>
      <c r="UJX8" s="314"/>
      <c r="UJY8" s="314"/>
      <c r="UJZ8" s="314"/>
      <c r="UKA8" s="314"/>
      <c r="UKB8" s="314"/>
      <c r="UKC8" s="314"/>
      <c r="UKD8" s="314"/>
      <c r="UKE8" s="314"/>
      <c r="UKF8" s="314"/>
      <c r="UKG8" s="314"/>
      <c r="UKH8" s="314"/>
      <c r="UKI8" s="314"/>
      <c r="UKJ8" s="314"/>
      <c r="UKK8" s="314"/>
      <c r="UKL8" s="314"/>
      <c r="UKM8" s="314"/>
      <c r="UKN8" s="314"/>
      <c r="UKO8" s="314"/>
      <c r="UKP8" s="314"/>
      <c r="UKQ8" s="314"/>
      <c r="UKR8" s="314"/>
      <c r="UKS8" s="314"/>
      <c r="UKT8" s="314"/>
      <c r="UKU8" s="314"/>
      <c r="UKV8" s="314"/>
      <c r="UKW8" s="314"/>
      <c r="UKX8" s="314"/>
      <c r="UKY8" s="314"/>
      <c r="UKZ8" s="314"/>
      <c r="ULA8" s="314"/>
      <c r="ULB8" s="314"/>
      <c r="ULC8" s="314"/>
      <c r="ULD8" s="314"/>
      <c r="ULE8" s="314"/>
      <c r="ULF8" s="314"/>
      <c r="ULG8" s="314"/>
      <c r="ULH8" s="314"/>
      <c r="ULI8" s="314"/>
      <c r="ULJ8" s="314"/>
      <c r="ULK8" s="314"/>
      <c r="ULL8" s="314"/>
      <c r="ULM8" s="314"/>
      <c r="ULN8" s="314"/>
      <c r="ULO8" s="314"/>
      <c r="ULP8" s="314"/>
      <c r="ULQ8" s="314"/>
      <c r="ULR8" s="314"/>
      <c r="ULS8" s="314"/>
      <c r="ULT8" s="314"/>
      <c r="ULU8" s="314"/>
      <c r="ULV8" s="314"/>
      <c r="ULW8" s="314"/>
      <c r="ULX8" s="314"/>
      <c r="ULY8" s="314"/>
      <c r="ULZ8" s="314"/>
      <c r="UMA8" s="314"/>
      <c r="UMB8" s="314"/>
      <c r="UMC8" s="314"/>
      <c r="UMD8" s="314"/>
      <c r="UME8" s="314"/>
      <c r="UMF8" s="314"/>
      <c r="UMG8" s="314"/>
      <c r="UMH8" s="314"/>
      <c r="UMI8" s="314"/>
      <c r="UMJ8" s="314"/>
      <c r="UMK8" s="314"/>
      <c r="UML8" s="314"/>
      <c r="UMM8" s="314"/>
      <c r="UMN8" s="314"/>
      <c r="UMO8" s="314"/>
      <c r="UMP8" s="314"/>
      <c r="UMQ8" s="314"/>
      <c r="UMR8" s="314"/>
      <c r="UMS8" s="314"/>
      <c r="UMT8" s="314"/>
      <c r="UMU8" s="314"/>
      <c r="UMV8" s="314"/>
      <c r="UMW8" s="314"/>
      <c r="UMX8" s="314"/>
      <c r="UMY8" s="314"/>
      <c r="UMZ8" s="314"/>
      <c r="UNA8" s="314"/>
      <c r="UNB8" s="314"/>
      <c r="UNC8" s="314"/>
      <c r="UND8" s="314"/>
      <c r="UNE8" s="314"/>
      <c r="UNF8" s="314"/>
      <c r="UNG8" s="314"/>
      <c r="UNH8" s="314"/>
      <c r="UNI8" s="314"/>
      <c r="UNJ8" s="314"/>
      <c r="UNK8" s="314"/>
      <c r="UNL8" s="314"/>
      <c r="UNM8" s="314"/>
      <c r="UNN8" s="314"/>
      <c r="UNO8" s="314"/>
      <c r="UNP8" s="314"/>
      <c r="UNQ8" s="314"/>
      <c r="UNR8" s="314"/>
      <c r="UNS8" s="314"/>
      <c r="UNT8" s="314"/>
      <c r="UNU8" s="314"/>
      <c r="UNV8" s="314"/>
      <c r="UNW8" s="314"/>
      <c r="UNX8" s="314"/>
      <c r="UNY8" s="314"/>
      <c r="UNZ8" s="314"/>
      <c r="UOA8" s="314"/>
      <c r="UOB8" s="314"/>
      <c r="UOC8" s="314"/>
      <c r="UOD8" s="314"/>
      <c r="UOE8" s="314"/>
      <c r="UOF8" s="314"/>
      <c r="UOG8" s="314"/>
      <c r="UOH8" s="314"/>
      <c r="UOI8" s="314"/>
      <c r="UOJ8" s="314"/>
      <c r="UOK8" s="314"/>
      <c r="UOL8" s="314"/>
      <c r="UOM8" s="314"/>
      <c r="UON8" s="314"/>
      <c r="UOO8" s="314"/>
      <c r="UOP8" s="314"/>
      <c r="UOQ8" s="314"/>
      <c r="UOR8" s="314"/>
      <c r="UOS8" s="314"/>
      <c r="UOT8" s="314"/>
      <c r="UOU8" s="314"/>
      <c r="UOV8" s="314"/>
      <c r="UOW8" s="314"/>
      <c r="UOX8" s="314"/>
      <c r="UOY8" s="314"/>
      <c r="UOZ8" s="314"/>
      <c r="UPA8" s="314"/>
      <c r="UPB8" s="314"/>
      <c r="UPC8" s="314"/>
      <c r="UPD8" s="314"/>
      <c r="UPE8" s="314"/>
      <c r="UPF8" s="314"/>
      <c r="UPG8" s="314"/>
      <c r="UPH8" s="314"/>
      <c r="UPI8" s="314"/>
      <c r="UPJ8" s="314"/>
      <c r="UPK8" s="314"/>
      <c r="UPL8" s="314"/>
      <c r="UPM8" s="314"/>
      <c r="UPN8" s="314"/>
      <c r="UPO8" s="314"/>
      <c r="UPP8" s="314"/>
      <c r="UPQ8" s="314"/>
      <c r="UPR8" s="314"/>
      <c r="UPS8" s="314"/>
      <c r="UPT8" s="314"/>
      <c r="UPU8" s="314"/>
      <c r="UPV8" s="314"/>
      <c r="UPW8" s="314"/>
      <c r="UPX8" s="314"/>
      <c r="UPY8" s="314"/>
      <c r="UPZ8" s="314"/>
      <c r="UQA8" s="314"/>
      <c r="UQB8" s="314"/>
      <c r="UQC8" s="314"/>
      <c r="UQD8" s="314"/>
      <c r="UQE8" s="314"/>
      <c r="UQF8" s="314"/>
      <c r="UQG8" s="314"/>
      <c r="UQH8" s="314"/>
      <c r="UQI8" s="314"/>
      <c r="UQJ8" s="314"/>
      <c r="UQK8" s="314"/>
      <c r="UQL8" s="314"/>
      <c r="UQM8" s="314"/>
      <c r="UQN8" s="314"/>
      <c r="UQO8" s="314"/>
      <c r="UQP8" s="314"/>
      <c r="UQQ8" s="314"/>
      <c r="UQR8" s="314"/>
      <c r="UQS8" s="314"/>
      <c r="UQT8" s="314"/>
      <c r="UQU8" s="314"/>
      <c r="UQV8" s="314"/>
      <c r="UQW8" s="314"/>
      <c r="UQX8" s="314"/>
      <c r="UQY8" s="314"/>
      <c r="UQZ8" s="314"/>
      <c r="URA8" s="314"/>
      <c r="URB8" s="314"/>
      <c r="URC8" s="314"/>
      <c r="URD8" s="314"/>
      <c r="URE8" s="314"/>
      <c r="URF8" s="314"/>
      <c r="URG8" s="314"/>
      <c r="URH8" s="314"/>
      <c r="URI8" s="314"/>
      <c r="URJ8" s="314"/>
      <c r="URK8" s="314"/>
      <c r="URL8" s="314"/>
      <c r="URM8" s="314"/>
      <c r="URN8" s="314"/>
      <c r="URO8" s="314"/>
      <c r="URP8" s="314"/>
      <c r="URQ8" s="314"/>
      <c r="URR8" s="314"/>
      <c r="URS8" s="314"/>
      <c r="URT8" s="314"/>
      <c r="URU8" s="314"/>
      <c r="URV8" s="314"/>
      <c r="URW8" s="314"/>
      <c r="URX8" s="314"/>
      <c r="URY8" s="314"/>
      <c r="URZ8" s="314"/>
      <c r="USA8" s="314"/>
      <c r="USB8" s="314"/>
      <c r="USC8" s="314"/>
      <c r="USD8" s="314"/>
      <c r="USE8" s="314"/>
      <c r="USF8" s="314"/>
      <c r="USG8" s="314"/>
      <c r="USH8" s="314"/>
      <c r="USI8" s="314"/>
      <c r="USJ8" s="314"/>
      <c r="USK8" s="314"/>
      <c r="USL8" s="314"/>
      <c r="USM8" s="314"/>
      <c r="USN8" s="314"/>
      <c r="USO8" s="314"/>
      <c r="USP8" s="314"/>
      <c r="USQ8" s="314"/>
      <c r="USR8" s="314"/>
      <c r="USS8" s="314"/>
      <c r="UST8" s="314"/>
      <c r="USU8" s="314"/>
      <c r="USV8" s="314"/>
      <c r="USW8" s="314"/>
      <c r="USX8" s="314"/>
      <c r="USY8" s="314"/>
      <c r="USZ8" s="314"/>
      <c r="UTA8" s="314"/>
      <c r="UTB8" s="314"/>
      <c r="UTC8" s="314"/>
      <c r="UTD8" s="314"/>
      <c r="UTE8" s="314"/>
      <c r="UTF8" s="314"/>
      <c r="UTG8" s="314"/>
      <c r="UTH8" s="314"/>
      <c r="UTI8" s="314"/>
      <c r="UTJ8" s="314"/>
      <c r="UTK8" s="314"/>
      <c r="UTL8" s="314"/>
      <c r="UTM8" s="314"/>
      <c r="UTN8" s="314"/>
      <c r="UTO8" s="314"/>
      <c r="UTP8" s="314"/>
      <c r="UTQ8" s="314"/>
      <c r="UTR8" s="314"/>
      <c r="UTS8" s="314"/>
      <c r="UTT8" s="314"/>
      <c r="UTU8" s="314"/>
      <c r="UTV8" s="314"/>
      <c r="UTW8" s="314"/>
      <c r="UTX8" s="314"/>
      <c r="UTY8" s="314"/>
      <c r="UTZ8" s="314"/>
      <c r="UUA8" s="314"/>
      <c r="UUB8" s="314"/>
      <c r="UUC8" s="314"/>
      <c r="UUD8" s="314"/>
      <c r="UUE8" s="314"/>
      <c r="UUF8" s="314"/>
      <c r="UUG8" s="314"/>
      <c r="UUH8" s="314"/>
      <c r="UUI8" s="314"/>
      <c r="UUJ8" s="314"/>
      <c r="UUK8" s="314"/>
      <c r="UUL8" s="314"/>
      <c r="UUM8" s="314"/>
      <c r="UUN8" s="314"/>
      <c r="UUO8" s="314"/>
      <c r="UUP8" s="314"/>
      <c r="UUQ8" s="314"/>
      <c r="UUR8" s="314"/>
      <c r="UUS8" s="314"/>
      <c r="UUT8" s="314"/>
      <c r="UUU8" s="314"/>
      <c r="UUV8" s="314"/>
      <c r="UUW8" s="314"/>
      <c r="UUX8" s="314"/>
      <c r="UUY8" s="314"/>
      <c r="UUZ8" s="314"/>
      <c r="UVA8" s="314"/>
      <c r="UVB8" s="314"/>
      <c r="UVC8" s="314"/>
      <c r="UVD8" s="314"/>
      <c r="UVE8" s="314"/>
      <c r="UVF8" s="314"/>
      <c r="UVG8" s="314"/>
      <c r="UVH8" s="314"/>
      <c r="UVI8" s="314"/>
      <c r="UVJ8" s="314"/>
      <c r="UVK8" s="314"/>
      <c r="UVL8" s="314"/>
      <c r="UVM8" s="314"/>
      <c r="UVN8" s="314"/>
      <c r="UVO8" s="314"/>
      <c r="UVP8" s="314"/>
      <c r="UVQ8" s="314"/>
      <c r="UVR8" s="314"/>
      <c r="UVS8" s="314"/>
      <c r="UVT8" s="314"/>
      <c r="UVU8" s="314"/>
      <c r="UVV8" s="314"/>
      <c r="UVW8" s="314"/>
      <c r="UVX8" s="314"/>
      <c r="UVY8" s="314"/>
      <c r="UVZ8" s="314"/>
      <c r="UWA8" s="314"/>
      <c r="UWB8" s="314"/>
      <c r="UWC8" s="314"/>
      <c r="UWD8" s="314"/>
      <c r="UWE8" s="314"/>
      <c r="UWF8" s="314"/>
      <c r="UWG8" s="314"/>
      <c r="UWH8" s="314"/>
      <c r="UWI8" s="314"/>
      <c r="UWJ8" s="314"/>
      <c r="UWK8" s="314"/>
      <c r="UWL8" s="314"/>
      <c r="UWM8" s="314"/>
      <c r="UWN8" s="314"/>
      <c r="UWO8" s="314"/>
      <c r="UWP8" s="314"/>
      <c r="UWQ8" s="314"/>
      <c r="UWR8" s="314"/>
      <c r="UWS8" s="314"/>
      <c r="UWT8" s="314"/>
      <c r="UWU8" s="314"/>
      <c r="UWV8" s="314"/>
      <c r="UWW8" s="314"/>
      <c r="UWX8" s="314"/>
      <c r="UWY8" s="314"/>
      <c r="UWZ8" s="314"/>
      <c r="UXA8" s="314"/>
      <c r="UXB8" s="314"/>
      <c r="UXC8" s="314"/>
      <c r="UXD8" s="314"/>
      <c r="UXE8" s="314"/>
      <c r="UXF8" s="314"/>
      <c r="UXG8" s="314"/>
      <c r="UXH8" s="314"/>
      <c r="UXI8" s="314"/>
      <c r="UXJ8" s="314"/>
      <c r="UXK8" s="314"/>
      <c r="UXL8" s="314"/>
      <c r="UXM8" s="314"/>
      <c r="UXN8" s="314"/>
      <c r="UXO8" s="314"/>
      <c r="UXP8" s="314"/>
      <c r="UXQ8" s="314"/>
      <c r="UXR8" s="314"/>
      <c r="UXS8" s="314"/>
      <c r="UXT8" s="314"/>
      <c r="UXU8" s="314"/>
      <c r="UXV8" s="314"/>
      <c r="UXW8" s="314"/>
      <c r="UXX8" s="314"/>
      <c r="UXY8" s="314"/>
      <c r="UXZ8" s="314"/>
      <c r="UYA8" s="314"/>
      <c r="UYB8" s="314"/>
      <c r="UYC8" s="314"/>
      <c r="UYD8" s="314"/>
      <c r="UYE8" s="314"/>
      <c r="UYF8" s="314"/>
      <c r="UYG8" s="314"/>
      <c r="UYH8" s="314"/>
      <c r="UYI8" s="314"/>
      <c r="UYJ8" s="314"/>
      <c r="UYK8" s="314"/>
      <c r="UYL8" s="314"/>
      <c r="UYM8" s="314"/>
      <c r="UYN8" s="314"/>
      <c r="UYO8" s="314"/>
      <c r="UYP8" s="314"/>
      <c r="UYQ8" s="314"/>
      <c r="UYR8" s="314"/>
      <c r="UYS8" s="314"/>
      <c r="UYT8" s="314"/>
      <c r="UYU8" s="314"/>
      <c r="UYV8" s="314"/>
      <c r="UYW8" s="314"/>
      <c r="UYX8" s="314"/>
      <c r="UYY8" s="314"/>
      <c r="UYZ8" s="314"/>
      <c r="UZA8" s="314"/>
      <c r="UZB8" s="314"/>
      <c r="UZC8" s="314"/>
      <c r="UZD8" s="314"/>
      <c r="UZE8" s="314"/>
      <c r="UZF8" s="314"/>
      <c r="UZG8" s="314"/>
      <c r="UZH8" s="314"/>
      <c r="UZI8" s="314"/>
      <c r="UZJ8" s="314"/>
      <c r="UZK8" s="314"/>
      <c r="UZL8" s="314"/>
      <c r="UZM8" s="314"/>
      <c r="UZN8" s="314"/>
      <c r="UZO8" s="314"/>
      <c r="UZP8" s="314"/>
      <c r="UZQ8" s="314"/>
      <c r="UZR8" s="314"/>
      <c r="UZS8" s="314"/>
      <c r="UZT8" s="314"/>
      <c r="UZU8" s="314"/>
      <c r="UZV8" s="314"/>
      <c r="UZW8" s="314"/>
      <c r="UZX8" s="314"/>
      <c r="UZY8" s="314"/>
      <c r="UZZ8" s="314"/>
      <c r="VAA8" s="314"/>
      <c r="VAB8" s="314"/>
      <c r="VAC8" s="314"/>
      <c r="VAD8" s="314"/>
      <c r="VAE8" s="314"/>
      <c r="VAF8" s="314"/>
      <c r="VAG8" s="314"/>
      <c r="VAH8" s="314"/>
      <c r="VAI8" s="314"/>
      <c r="VAJ8" s="314"/>
      <c r="VAK8" s="314"/>
      <c r="VAL8" s="314"/>
      <c r="VAM8" s="314"/>
      <c r="VAN8" s="314"/>
      <c r="VAO8" s="314"/>
      <c r="VAP8" s="314"/>
      <c r="VAQ8" s="314"/>
      <c r="VAR8" s="314"/>
      <c r="VAS8" s="314"/>
      <c r="VAT8" s="314"/>
      <c r="VAU8" s="314"/>
      <c r="VAV8" s="314"/>
      <c r="VAW8" s="314"/>
      <c r="VAX8" s="314"/>
      <c r="VAY8" s="314"/>
      <c r="VAZ8" s="314"/>
      <c r="VBA8" s="314"/>
      <c r="VBB8" s="314"/>
      <c r="VBC8" s="314"/>
      <c r="VBD8" s="314"/>
      <c r="VBE8" s="314"/>
      <c r="VBF8" s="314"/>
      <c r="VBG8" s="314"/>
      <c r="VBH8" s="314"/>
      <c r="VBI8" s="314"/>
      <c r="VBJ8" s="314"/>
      <c r="VBK8" s="314"/>
      <c r="VBL8" s="314"/>
      <c r="VBM8" s="314"/>
      <c r="VBN8" s="314"/>
      <c r="VBO8" s="314"/>
      <c r="VBP8" s="314"/>
      <c r="VBQ8" s="314"/>
      <c r="VBR8" s="314"/>
      <c r="VBS8" s="314"/>
      <c r="VBT8" s="314"/>
      <c r="VBU8" s="314"/>
      <c r="VBV8" s="314"/>
      <c r="VBW8" s="314"/>
      <c r="VBX8" s="314"/>
      <c r="VBY8" s="314"/>
      <c r="VBZ8" s="314"/>
      <c r="VCA8" s="314"/>
      <c r="VCB8" s="314"/>
      <c r="VCC8" s="314"/>
      <c r="VCD8" s="314"/>
      <c r="VCE8" s="314"/>
      <c r="VCF8" s="314"/>
      <c r="VCG8" s="314"/>
      <c r="VCH8" s="314"/>
      <c r="VCI8" s="314"/>
      <c r="VCJ8" s="314"/>
      <c r="VCK8" s="314"/>
      <c r="VCL8" s="314"/>
      <c r="VCM8" s="314"/>
      <c r="VCN8" s="314"/>
      <c r="VCO8" s="314"/>
      <c r="VCP8" s="314"/>
      <c r="VCQ8" s="314"/>
      <c r="VCR8" s="314"/>
      <c r="VCS8" s="314"/>
      <c r="VCT8" s="314"/>
      <c r="VCU8" s="314"/>
      <c r="VCV8" s="314"/>
      <c r="VCW8" s="314"/>
      <c r="VCX8" s="314"/>
      <c r="VCY8" s="314"/>
      <c r="VCZ8" s="314"/>
      <c r="VDA8" s="314"/>
      <c r="VDB8" s="314"/>
      <c r="VDC8" s="314"/>
      <c r="VDD8" s="314"/>
      <c r="VDE8" s="314"/>
      <c r="VDF8" s="314"/>
      <c r="VDG8" s="314"/>
      <c r="VDH8" s="314"/>
      <c r="VDI8" s="314"/>
      <c r="VDJ8" s="314"/>
      <c r="VDK8" s="314"/>
      <c r="VDL8" s="314"/>
      <c r="VDM8" s="314"/>
      <c r="VDN8" s="314"/>
      <c r="VDO8" s="314"/>
      <c r="VDP8" s="314"/>
      <c r="VDQ8" s="314"/>
      <c r="VDR8" s="314"/>
      <c r="VDS8" s="314"/>
      <c r="VDT8" s="314"/>
      <c r="VDU8" s="314"/>
      <c r="VDV8" s="314"/>
      <c r="VDW8" s="314"/>
      <c r="VDX8" s="314"/>
      <c r="VDY8" s="314"/>
      <c r="VDZ8" s="314"/>
      <c r="VEA8" s="314"/>
      <c r="VEB8" s="314"/>
      <c r="VEC8" s="314"/>
      <c r="VED8" s="314"/>
      <c r="VEE8" s="314"/>
      <c r="VEF8" s="314"/>
      <c r="VEG8" s="314"/>
      <c r="VEH8" s="314"/>
      <c r="VEI8" s="314"/>
      <c r="VEJ8" s="314"/>
      <c r="VEK8" s="314"/>
      <c r="VEL8" s="314"/>
      <c r="VEM8" s="314"/>
      <c r="VEN8" s="314"/>
      <c r="VEO8" s="314"/>
      <c r="VEP8" s="314"/>
      <c r="VEQ8" s="314"/>
      <c r="VER8" s="314"/>
      <c r="VES8" s="314"/>
      <c r="VET8" s="314"/>
      <c r="VEU8" s="314"/>
      <c r="VEV8" s="314"/>
      <c r="VEW8" s="314"/>
      <c r="VEX8" s="314"/>
      <c r="VEY8" s="314"/>
      <c r="VEZ8" s="314"/>
      <c r="VFA8" s="314"/>
      <c r="VFB8" s="314"/>
      <c r="VFC8" s="314"/>
      <c r="VFD8" s="314"/>
      <c r="VFE8" s="314"/>
      <c r="VFF8" s="314"/>
      <c r="VFG8" s="314"/>
      <c r="VFH8" s="314"/>
      <c r="VFI8" s="314"/>
      <c r="VFJ8" s="314"/>
      <c r="VFK8" s="314"/>
      <c r="VFL8" s="314"/>
      <c r="VFM8" s="314"/>
      <c r="VFN8" s="314"/>
      <c r="VFO8" s="314"/>
      <c r="VFP8" s="314"/>
      <c r="VFQ8" s="314"/>
      <c r="VFR8" s="314"/>
      <c r="VFS8" s="314"/>
      <c r="VFT8" s="314"/>
      <c r="VFU8" s="314"/>
      <c r="VFV8" s="314"/>
      <c r="VFW8" s="314"/>
      <c r="VFX8" s="314"/>
      <c r="VFY8" s="314"/>
      <c r="VFZ8" s="314"/>
      <c r="VGA8" s="314"/>
      <c r="VGB8" s="314"/>
      <c r="VGC8" s="314"/>
      <c r="VGD8" s="314"/>
      <c r="VGE8" s="314"/>
      <c r="VGF8" s="314"/>
      <c r="VGG8" s="314"/>
      <c r="VGH8" s="314"/>
      <c r="VGI8" s="314"/>
      <c r="VGJ8" s="314"/>
      <c r="VGK8" s="314"/>
      <c r="VGL8" s="314"/>
      <c r="VGM8" s="314"/>
      <c r="VGN8" s="314"/>
      <c r="VGO8" s="314"/>
      <c r="VGP8" s="314"/>
      <c r="VGQ8" s="314"/>
      <c r="VGR8" s="314"/>
      <c r="VGS8" s="314"/>
      <c r="VGT8" s="314"/>
      <c r="VGU8" s="314"/>
      <c r="VGV8" s="314"/>
      <c r="VGW8" s="314"/>
      <c r="VGX8" s="314"/>
      <c r="VGY8" s="314"/>
      <c r="VGZ8" s="314"/>
      <c r="VHA8" s="314"/>
      <c r="VHB8" s="314"/>
      <c r="VHC8" s="314"/>
      <c r="VHD8" s="314"/>
      <c r="VHE8" s="314"/>
      <c r="VHF8" s="314"/>
      <c r="VHG8" s="314"/>
      <c r="VHH8" s="314"/>
      <c r="VHI8" s="314"/>
      <c r="VHJ8" s="314"/>
      <c r="VHK8" s="314"/>
      <c r="VHL8" s="314"/>
      <c r="VHM8" s="314"/>
      <c r="VHN8" s="314"/>
      <c r="VHO8" s="314"/>
      <c r="VHP8" s="314"/>
      <c r="VHQ8" s="314"/>
      <c r="VHR8" s="314"/>
      <c r="VHS8" s="314"/>
      <c r="VHT8" s="314"/>
      <c r="VHU8" s="314"/>
      <c r="VHV8" s="314"/>
      <c r="VHW8" s="314"/>
      <c r="VHX8" s="314"/>
      <c r="VHY8" s="314"/>
      <c r="VHZ8" s="314"/>
      <c r="VIA8" s="314"/>
      <c r="VIB8" s="314"/>
      <c r="VIC8" s="314"/>
      <c r="VID8" s="314"/>
      <c r="VIE8" s="314"/>
      <c r="VIF8" s="314"/>
      <c r="VIG8" s="314"/>
      <c r="VIH8" s="314"/>
      <c r="VII8" s="314"/>
      <c r="VIJ8" s="314"/>
      <c r="VIK8" s="314"/>
      <c r="VIL8" s="314"/>
      <c r="VIM8" s="314"/>
      <c r="VIN8" s="314"/>
      <c r="VIO8" s="314"/>
      <c r="VIP8" s="314"/>
      <c r="VIQ8" s="314"/>
      <c r="VIR8" s="314"/>
      <c r="VIS8" s="314"/>
      <c r="VIT8" s="314"/>
      <c r="VIU8" s="314"/>
      <c r="VIV8" s="314"/>
      <c r="VIW8" s="314"/>
      <c r="VIX8" s="314"/>
      <c r="VIY8" s="314"/>
      <c r="VIZ8" s="314"/>
      <c r="VJA8" s="314"/>
      <c r="VJB8" s="314"/>
      <c r="VJC8" s="314"/>
      <c r="VJD8" s="314"/>
      <c r="VJE8" s="314"/>
      <c r="VJF8" s="314"/>
      <c r="VJG8" s="314"/>
      <c r="VJH8" s="314"/>
      <c r="VJI8" s="314"/>
      <c r="VJJ8" s="314"/>
      <c r="VJK8" s="314"/>
      <c r="VJL8" s="314"/>
      <c r="VJM8" s="314"/>
      <c r="VJN8" s="314"/>
      <c r="VJO8" s="314"/>
      <c r="VJP8" s="314"/>
      <c r="VJQ8" s="314"/>
      <c r="VJR8" s="314"/>
      <c r="VJS8" s="314"/>
      <c r="VJT8" s="314"/>
      <c r="VJU8" s="314"/>
      <c r="VJV8" s="314"/>
      <c r="VJW8" s="314"/>
      <c r="VJX8" s="314"/>
      <c r="VJY8" s="314"/>
      <c r="VJZ8" s="314"/>
      <c r="VKA8" s="314"/>
      <c r="VKB8" s="314"/>
      <c r="VKC8" s="314"/>
      <c r="VKD8" s="314"/>
      <c r="VKE8" s="314"/>
      <c r="VKF8" s="314"/>
      <c r="VKG8" s="314"/>
      <c r="VKH8" s="314"/>
      <c r="VKI8" s="314"/>
      <c r="VKJ8" s="314"/>
      <c r="VKK8" s="314"/>
      <c r="VKL8" s="314"/>
      <c r="VKM8" s="314"/>
      <c r="VKN8" s="314"/>
      <c r="VKO8" s="314"/>
      <c r="VKP8" s="314"/>
      <c r="VKQ8" s="314"/>
      <c r="VKR8" s="314"/>
      <c r="VKS8" s="314"/>
      <c r="VKT8" s="314"/>
      <c r="VKU8" s="314"/>
      <c r="VKV8" s="314"/>
      <c r="VKW8" s="314"/>
      <c r="VKX8" s="314"/>
      <c r="VKY8" s="314"/>
      <c r="VKZ8" s="314"/>
      <c r="VLA8" s="314"/>
      <c r="VLB8" s="314"/>
      <c r="VLC8" s="314"/>
      <c r="VLD8" s="314"/>
      <c r="VLE8" s="314"/>
      <c r="VLF8" s="314"/>
      <c r="VLG8" s="314"/>
      <c r="VLH8" s="314"/>
      <c r="VLI8" s="314"/>
      <c r="VLJ8" s="314"/>
      <c r="VLK8" s="314"/>
      <c r="VLL8" s="314"/>
      <c r="VLM8" s="314"/>
      <c r="VLN8" s="314"/>
      <c r="VLO8" s="314"/>
      <c r="VLP8" s="314"/>
      <c r="VLQ8" s="314"/>
      <c r="VLR8" s="314"/>
      <c r="VLS8" s="314"/>
      <c r="VLT8" s="314"/>
      <c r="VLU8" s="314"/>
      <c r="VLV8" s="314"/>
      <c r="VLW8" s="314"/>
      <c r="VLX8" s="314"/>
      <c r="VLY8" s="314"/>
      <c r="VLZ8" s="314"/>
      <c r="VMA8" s="314"/>
      <c r="VMB8" s="314"/>
      <c r="VMC8" s="314"/>
      <c r="VMD8" s="314"/>
      <c r="VME8" s="314"/>
      <c r="VMF8" s="314"/>
      <c r="VMG8" s="314"/>
      <c r="VMH8" s="314"/>
      <c r="VMI8" s="314"/>
      <c r="VMJ8" s="314"/>
      <c r="VMK8" s="314"/>
      <c r="VML8" s="314"/>
      <c r="VMM8" s="314"/>
      <c r="VMN8" s="314"/>
      <c r="VMO8" s="314"/>
      <c r="VMP8" s="314"/>
      <c r="VMQ8" s="314"/>
      <c r="VMR8" s="314"/>
      <c r="VMS8" s="314"/>
      <c r="VMT8" s="314"/>
      <c r="VMU8" s="314"/>
      <c r="VMV8" s="314"/>
      <c r="VMW8" s="314"/>
      <c r="VMX8" s="314"/>
      <c r="VMY8" s="314"/>
      <c r="VMZ8" s="314"/>
      <c r="VNA8" s="314"/>
      <c r="VNB8" s="314"/>
      <c r="VNC8" s="314"/>
      <c r="VND8" s="314"/>
      <c r="VNE8" s="314"/>
      <c r="VNF8" s="314"/>
      <c r="VNG8" s="314"/>
      <c r="VNH8" s="314"/>
      <c r="VNI8" s="314"/>
      <c r="VNJ8" s="314"/>
      <c r="VNK8" s="314"/>
      <c r="VNL8" s="314"/>
      <c r="VNM8" s="314"/>
      <c r="VNN8" s="314"/>
      <c r="VNO8" s="314"/>
      <c r="VNP8" s="314"/>
      <c r="VNQ8" s="314"/>
      <c r="VNR8" s="314"/>
      <c r="VNS8" s="314"/>
      <c r="VNT8" s="314"/>
      <c r="VNU8" s="314"/>
      <c r="VNV8" s="314"/>
      <c r="VNW8" s="314"/>
      <c r="VNX8" s="314"/>
      <c r="VNY8" s="314"/>
      <c r="VNZ8" s="314"/>
      <c r="VOA8" s="314"/>
      <c r="VOB8" s="314"/>
      <c r="VOC8" s="314"/>
      <c r="VOD8" s="314"/>
      <c r="VOE8" s="314"/>
      <c r="VOF8" s="314"/>
      <c r="VOG8" s="314"/>
      <c r="VOH8" s="314"/>
      <c r="VOI8" s="314"/>
      <c r="VOJ8" s="314"/>
      <c r="VOK8" s="314"/>
      <c r="VOL8" s="314"/>
      <c r="VOM8" s="314"/>
      <c r="VON8" s="314"/>
      <c r="VOO8" s="314"/>
      <c r="VOP8" s="314"/>
      <c r="VOQ8" s="314"/>
      <c r="VOR8" s="314"/>
      <c r="VOS8" s="314"/>
      <c r="VOT8" s="314"/>
      <c r="VOU8" s="314"/>
      <c r="VOV8" s="314"/>
      <c r="VOW8" s="314"/>
      <c r="VOX8" s="314"/>
      <c r="VOY8" s="314"/>
      <c r="VOZ8" s="314"/>
      <c r="VPA8" s="314"/>
      <c r="VPB8" s="314"/>
      <c r="VPC8" s="314"/>
      <c r="VPD8" s="314"/>
      <c r="VPE8" s="314"/>
      <c r="VPF8" s="314"/>
      <c r="VPG8" s="314"/>
      <c r="VPH8" s="314"/>
      <c r="VPI8" s="314"/>
      <c r="VPJ8" s="314"/>
      <c r="VPK8" s="314"/>
      <c r="VPL8" s="314"/>
      <c r="VPM8" s="314"/>
      <c r="VPN8" s="314"/>
      <c r="VPO8" s="314"/>
      <c r="VPP8" s="314"/>
      <c r="VPQ8" s="314"/>
      <c r="VPR8" s="314"/>
      <c r="VPS8" s="314"/>
      <c r="VPT8" s="314"/>
      <c r="VPU8" s="314"/>
      <c r="VPV8" s="314"/>
      <c r="VPW8" s="314"/>
      <c r="VPX8" s="314"/>
      <c r="VPY8" s="314"/>
      <c r="VPZ8" s="314"/>
      <c r="VQA8" s="314"/>
      <c r="VQB8" s="314"/>
      <c r="VQC8" s="314"/>
      <c r="VQD8" s="314"/>
      <c r="VQE8" s="314"/>
      <c r="VQF8" s="314"/>
      <c r="VQG8" s="314"/>
      <c r="VQH8" s="314"/>
      <c r="VQI8" s="314"/>
      <c r="VQJ8" s="314"/>
      <c r="VQK8" s="314"/>
      <c r="VQL8" s="314"/>
      <c r="VQM8" s="314"/>
      <c r="VQN8" s="314"/>
      <c r="VQO8" s="314"/>
      <c r="VQP8" s="314"/>
      <c r="VQQ8" s="314"/>
      <c r="VQR8" s="314"/>
      <c r="VQS8" s="314"/>
      <c r="VQT8" s="314"/>
      <c r="VQU8" s="314"/>
      <c r="VQV8" s="314"/>
      <c r="VQW8" s="314"/>
      <c r="VQX8" s="314"/>
      <c r="VQY8" s="314"/>
      <c r="VQZ8" s="314"/>
      <c r="VRA8" s="314"/>
      <c r="VRB8" s="314"/>
      <c r="VRC8" s="314"/>
      <c r="VRD8" s="314"/>
      <c r="VRE8" s="314"/>
      <c r="VRF8" s="314"/>
      <c r="VRG8" s="314"/>
      <c r="VRH8" s="314"/>
      <c r="VRI8" s="314"/>
      <c r="VRJ8" s="314"/>
      <c r="VRK8" s="314"/>
      <c r="VRL8" s="314"/>
      <c r="VRM8" s="314"/>
      <c r="VRN8" s="314"/>
      <c r="VRO8" s="314"/>
      <c r="VRP8" s="314"/>
      <c r="VRQ8" s="314"/>
      <c r="VRR8" s="314"/>
      <c r="VRS8" s="314"/>
      <c r="VRT8" s="314"/>
      <c r="VRU8" s="314"/>
      <c r="VRV8" s="314"/>
      <c r="VRW8" s="314"/>
      <c r="VRX8" s="314"/>
      <c r="VRY8" s="314"/>
      <c r="VRZ8" s="314"/>
      <c r="VSA8" s="314"/>
      <c r="VSB8" s="314"/>
      <c r="VSC8" s="314"/>
      <c r="VSD8" s="314"/>
      <c r="VSE8" s="314"/>
      <c r="VSF8" s="314"/>
      <c r="VSG8" s="314"/>
      <c r="VSH8" s="314"/>
      <c r="VSI8" s="314"/>
      <c r="VSJ8" s="314"/>
      <c r="VSK8" s="314"/>
      <c r="VSL8" s="314"/>
      <c r="VSM8" s="314"/>
      <c r="VSN8" s="314"/>
      <c r="VSO8" s="314"/>
      <c r="VSP8" s="314"/>
      <c r="VSQ8" s="314"/>
      <c r="VSR8" s="314"/>
      <c r="VSS8" s="314"/>
      <c r="VST8" s="314"/>
      <c r="VSU8" s="314"/>
      <c r="VSV8" s="314"/>
      <c r="VSW8" s="314"/>
      <c r="VSX8" s="314"/>
      <c r="VSY8" s="314"/>
      <c r="VSZ8" s="314"/>
      <c r="VTA8" s="314"/>
      <c r="VTB8" s="314"/>
      <c r="VTC8" s="314"/>
      <c r="VTD8" s="314"/>
      <c r="VTE8" s="314"/>
      <c r="VTF8" s="314"/>
      <c r="VTG8" s="314"/>
      <c r="VTH8" s="314"/>
      <c r="VTI8" s="314"/>
      <c r="VTJ8" s="314"/>
      <c r="VTK8" s="314"/>
      <c r="VTL8" s="314"/>
      <c r="VTM8" s="314"/>
      <c r="VTN8" s="314"/>
      <c r="VTO8" s="314"/>
      <c r="VTP8" s="314"/>
      <c r="VTQ8" s="314"/>
      <c r="VTR8" s="314"/>
      <c r="VTS8" s="314"/>
      <c r="VTT8" s="314"/>
      <c r="VTU8" s="314"/>
      <c r="VTV8" s="314"/>
      <c r="VTW8" s="314"/>
      <c r="VTX8" s="314"/>
      <c r="VTY8" s="314"/>
      <c r="VTZ8" s="314"/>
      <c r="VUA8" s="314"/>
      <c r="VUB8" s="314"/>
      <c r="VUC8" s="314"/>
      <c r="VUD8" s="314"/>
      <c r="VUE8" s="314"/>
      <c r="VUF8" s="314"/>
      <c r="VUG8" s="314"/>
      <c r="VUH8" s="314"/>
      <c r="VUI8" s="314"/>
      <c r="VUJ8" s="314"/>
      <c r="VUK8" s="314"/>
      <c r="VUL8" s="314"/>
      <c r="VUM8" s="314"/>
      <c r="VUN8" s="314"/>
      <c r="VUO8" s="314"/>
      <c r="VUP8" s="314"/>
      <c r="VUQ8" s="314"/>
      <c r="VUR8" s="314"/>
      <c r="VUS8" s="314"/>
      <c r="VUT8" s="314"/>
      <c r="VUU8" s="314"/>
      <c r="VUV8" s="314"/>
      <c r="VUW8" s="314"/>
      <c r="VUX8" s="314"/>
      <c r="VUY8" s="314"/>
      <c r="VUZ8" s="314"/>
      <c r="VVA8" s="314"/>
      <c r="VVB8" s="314"/>
      <c r="VVC8" s="314"/>
      <c r="VVD8" s="314"/>
      <c r="VVE8" s="314"/>
      <c r="VVF8" s="314"/>
      <c r="VVG8" s="314"/>
      <c r="VVH8" s="314"/>
      <c r="VVI8" s="314"/>
      <c r="VVJ8" s="314"/>
      <c r="VVK8" s="314"/>
      <c r="VVL8" s="314"/>
      <c r="VVM8" s="314"/>
      <c r="VVN8" s="314"/>
      <c r="VVO8" s="314"/>
      <c r="VVP8" s="314"/>
      <c r="VVQ8" s="314"/>
      <c r="VVR8" s="314"/>
      <c r="VVS8" s="314"/>
      <c r="VVT8" s="314"/>
      <c r="VVU8" s="314"/>
      <c r="VVV8" s="314"/>
      <c r="VVW8" s="314"/>
      <c r="VVX8" s="314"/>
      <c r="VVY8" s="314"/>
      <c r="VVZ8" s="314"/>
      <c r="VWA8" s="314"/>
      <c r="VWB8" s="314"/>
      <c r="VWC8" s="314"/>
      <c r="VWD8" s="314"/>
      <c r="VWE8" s="314"/>
      <c r="VWF8" s="314"/>
      <c r="VWG8" s="314"/>
      <c r="VWH8" s="314"/>
      <c r="VWI8" s="314"/>
      <c r="VWJ8" s="314"/>
      <c r="VWK8" s="314"/>
      <c r="VWL8" s="314"/>
      <c r="VWM8" s="314"/>
      <c r="VWN8" s="314"/>
      <c r="VWO8" s="314"/>
      <c r="VWP8" s="314"/>
      <c r="VWQ8" s="314"/>
      <c r="VWR8" s="314"/>
      <c r="VWS8" s="314"/>
      <c r="VWT8" s="314"/>
      <c r="VWU8" s="314"/>
      <c r="VWV8" s="314"/>
      <c r="VWW8" s="314"/>
      <c r="VWX8" s="314"/>
      <c r="VWY8" s="314"/>
      <c r="VWZ8" s="314"/>
      <c r="VXA8" s="314"/>
      <c r="VXB8" s="314"/>
      <c r="VXC8" s="314"/>
      <c r="VXD8" s="314"/>
      <c r="VXE8" s="314"/>
      <c r="VXF8" s="314"/>
      <c r="VXG8" s="314"/>
      <c r="VXH8" s="314"/>
      <c r="VXI8" s="314"/>
      <c r="VXJ8" s="314"/>
      <c r="VXK8" s="314"/>
      <c r="VXL8" s="314"/>
      <c r="VXM8" s="314"/>
      <c r="VXN8" s="314"/>
      <c r="VXO8" s="314"/>
      <c r="VXP8" s="314"/>
      <c r="VXQ8" s="314"/>
      <c r="VXR8" s="314"/>
      <c r="VXS8" s="314"/>
      <c r="VXT8" s="314"/>
      <c r="VXU8" s="314"/>
      <c r="VXV8" s="314"/>
      <c r="VXW8" s="314"/>
      <c r="VXX8" s="314"/>
      <c r="VXY8" s="314"/>
      <c r="VXZ8" s="314"/>
      <c r="VYA8" s="314"/>
      <c r="VYB8" s="314"/>
      <c r="VYC8" s="314"/>
      <c r="VYD8" s="314"/>
      <c r="VYE8" s="314"/>
      <c r="VYF8" s="314"/>
      <c r="VYG8" s="314"/>
      <c r="VYH8" s="314"/>
      <c r="VYI8" s="314"/>
      <c r="VYJ8" s="314"/>
      <c r="VYK8" s="314"/>
      <c r="VYL8" s="314"/>
      <c r="VYM8" s="314"/>
      <c r="VYN8" s="314"/>
      <c r="VYO8" s="314"/>
      <c r="VYP8" s="314"/>
      <c r="VYQ8" s="314"/>
      <c r="VYR8" s="314"/>
      <c r="VYS8" s="314"/>
      <c r="VYT8" s="314"/>
      <c r="VYU8" s="314"/>
      <c r="VYV8" s="314"/>
      <c r="VYW8" s="314"/>
      <c r="VYX8" s="314"/>
      <c r="VYY8" s="314"/>
      <c r="VYZ8" s="314"/>
      <c r="VZA8" s="314"/>
      <c r="VZB8" s="314"/>
      <c r="VZC8" s="314"/>
      <c r="VZD8" s="314"/>
      <c r="VZE8" s="314"/>
      <c r="VZF8" s="314"/>
      <c r="VZG8" s="314"/>
      <c r="VZH8" s="314"/>
      <c r="VZI8" s="314"/>
      <c r="VZJ8" s="314"/>
      <c r="VZK8" s="314"/>
      <c r="VZL8" s="314"/>
      <c r="VZM8" s="314"/>
      <c r="VZN8" s="314"/>
      <c r="VZO8" s="314"/>
      <c r="VZP8" s="314"/>
      <c r="VZQ8" s="314"/>
      <c r="VZR8" s="314"/>
      <c r="VZS8" s="314"/>
      <c r="VZT8" s="314"/>
      <c r="VZU8" s="314"/>
      <c r="VZV8" s="314"/>
      <c r="VZW8" s="314"/>
      <c r="VZX8" s="314"/>
      <c r="VZY8" s="314"/>
      <c r="VZZ8" s="314"/>
      <c r="WAA8" s="314"/>
      <c r="WAB8" s="314"/>
      <c r="WAC8" s="314"/>
      <c r="WAD8" s="314"/>
      <c r="WAE8" s="314"/>
      <c r="WAF8" s="314"/>
      <c r="WAG8" s="314"/>
      <c r="WAH8" s="314"/>
      <c r="WAI8" s="314"/>
      <c r="WAJ8" s="314"/>
      <c r="WAK8" s="314"/>
      <c r="WAL8" s="314"/>
      <c r="WAM8" s="314"/>
      <c r="WAN8" s="314"/>
      <c r="WAO8" s="314"/>
      <c r="WAP8" s="314"/>
      <c r="WAQ8" s="314"/>
      <c r="WAR8" s="314"/>
      <c r="WAS8" s="314"/>
      <c r="WAT8" s="314"/>
      <c r="WAU8" s="314"/>
      <c r="WAV8" s="314"/>
      <c r="WAW8" s="314"/>
      <c r="WAX8" s="314"/>
      <c r="WAY8" s="314"/>
      <c r="WAZ8" s="314"/>
      <c r="WBA8" s="314"/>
      <c r="WBB8" s="314"/>
      <c r="WBC8" s="314"/>
      <c r="WBD8" s="314"/>
      <c r="WBE8" s="314"/>
      <c r="WBF8" s="314"/>
      <c r="WBG8" s="314"/>
      <c r="WBH8" s="314"/>
      <c r="WBI8" s="314"/>
      <c r="WBJ8" s="314"/>
      <c r="WBK8" s="314"/>
      <c r="WBL8" s="314"/>
      <c r="WBM8" s="314"/>
      <c r="WBN8" s="314"/>
      <c r="WBO8" s="314"/>
      <c r="WBP8" s="314"/>
      <c r="WBQ8" s="314"/>
      <c r="WBR8" s="314"/>
      <c r="WBS8" s="314"/>
      <c r="WBT8" s="314"/>
      <c r="WBU8" s="314"/>
      <c r="WBV8" s="314"/>
      <c r="WBW8" s="314"/>
      <c r="WBX8" s="314"/>
      <c r="WBY8" s="314"/>
      <c r="WBZ8" s="314"/>
      <c r="WCA8" s="314"/>
      <c r="WCB8" s="314"/>
      <c r="WCC8" s="314"/>
      <c r="WCD8" s="314"/>
      <c r="WCE8" s="314"/>
      <c r="WCF8" s="314"/>
      <c r="WCG8" s="314"/>
      <c r="WCH8" s="314"/>
      <c r="WCI8" s="314"/>
      <c r="WCJ8" s="314"/>
      <c r="WCK8" s="314"/>
      <c r="WCL8" s="314"/>
      <c r="WCM8" s="314"/>
      <c r="WCN8" s="314"/>
      <c r="WCO8" s="314"/>
      <c r="WCP8" s="314"/>
      <c r="WCQ8" s="314"/>
      <c r="WCR8" s="314"/>
      <c r="WCS8" s="314"/>
      <c r="WCT8" s="314"/>
      <c r="WCU8" s="314"/>
      <c r="WCV8" s="314"/>
      <c r="WCW8" s="314"/>
      <c r="WCX8" s="314"/>
      <c r="WCY8" s="314"/>
      <c r="WCZ8" s="314"/>
      <c r="WDA8" s="314"/>
      <c r="WDB8" s="314"/>
      <c r="WDC8" s="314"/>
      <c r="WDD8" s="314"/>
      <c r="WDE8" s="314"/>
      <c r="WDF8" s="314"/>
      <c r="WDG8" s="314"/>
      <c r="WDH8" s="314"/>
      <c r="WDI8" s="314"/>
      <c r="WDJ8" s="314"/>
      <c r="WDK8" s="314"/>
      <c r="WDL8" s="314"/>
      <c r="WDM8" s="314"/>
      <c r="WDN8" s="314"/>
      <c r="WDO8" s="314"/>
      <c r="WDP8" s="314"/>
      <c r="WDQ8" s="314"/>
      <c r="WDR8" s="314"/>
      <c r="WDS8" s="314"/>
      <c r="WDT8" s="314"/>
      <c r="WDU8" s="314"/>
      <c r="WDV8" s="314"/>
      <c r="WDW8" s="314"/>
      <c r="WDX8" s="314"/>
      <c r="WDY8" s="314"/>
      <c r="WDZ8" s="314"/>
      <c r="WEA8" s="314"/>
      <c r="WEB8" s="314"/>
      <c r="WEC8" s="314"/>
      <c r="WED8" s="314"/>
      <c r="WEE8" s="314"/>
      <c r="WEF8" s="314"/>
      <c r="WEG8" s="314"/>
      <c r="WEH8" s="314"/>
      <c r="WEI8" s="314"/>
      <c r="WEJ8" s="314"/>
      <c r="WEK8" s="314"/>
      <c r="WEL8" s="314"/>
      <c r="WEM8" s="314"/>
      <c r="WEN8" s="314"/>
      <c r="WEO8" s="314"/>
      <c r="WEP8" s="314"/>
      <c r="WEQ8" s="314"/>
      <c r="WER8" s="314"/>
      <c r="WES8" s="314"/>
      <c r="WET8" s="314"/>
      <c r="WEU8" s="314"/>
      <c r="WEV8" s="314"/>
      <c r="WEW8" s="314"/>
      <c r="WEX8" s="314"/>
      <c r="WEY8" s="314"/>
      <c r="WEZ8" s="314"/>
      <c r="WFA8" s="314"/>
      <c r="WFB8" s="314"/>
      <c r="WFC8" s="314"/>
      <c r="WFD8" s="314"/>
      <c r="WFE8" s="314"/>
      <c r="WFF8" s="314"/>
      <c r="WFG8" s="314"/>
      <c r="WFH8" s="314"/>
      <c r="WFI8" s="314"/>
      <c r="WFJ8" s="314"/>
      <c r="WFK8" s="314"/>
      <c r="WFL8" s="314"/>
      <c r="WFM8" s="314"/>
      <c r="WFN8" s="314"/>
      <c r="WFO8" s="314"/>
      <c r="WFP8" s="314"/>
      <c r="WFQ8" s="314"/>
      <c r="WFR8" s="314"/>
      <c r="WFS8" s="314"/>
      <c r="WFT8" s="314"/>
      <c r="WFU8" s="314"/>
      <c r="WFV8" s="314"/>
      <c r="WFW8" s="314"/>
      <c r="WFX8" s="314"/>
      <c r="WFY8" s="314"/>
      <c r="WFZ8" s="314"/>
      <c r="WGA8" s="314"/>
      <c r="WGB8" s="314"/>
      <c r="WGC8" s="314"/>
      <c r="WGD8" s="314"/>
      <c r="WGE8" s="314"/>
      <c r="WGF8" s="314"/>
      <c r="WGG8" s="314"/>
      <c r="WGH8" s="314"/>
      <c r="WGI8" s="314"/>
      <c r="WGJ8" s="314"/>
      <c r="WGK8" s="314"/>
      <c r="WGL8" s="314"/>
      <c r="WGM8" s="314"/>
      <c r="WGN8" s="314"/>
      <c r="WGO8" s="314"/>
      <c r="WGP8" s="314"/>
      <c r="WGQ8" s="314"/>
      <c r="WGR8" s="314"/>
      <c r="WGS8" s="314"/>
      <c r="WGT8" s="314"/>
      <c r="WGU8" s="314"/>
      <c r="WGV8" s="314"/>
      <c r="WGW8" s="314"/>
      <c r="WGX8" s="314"/>
      <c r="WGY8" s="314"/>
      <c r="WGZ8" s="314"/>
      <c r="WHA8" s="314"/>
      <c r="WHB8" s="314"/>
      <c r="WHC8" s="314"/>
      <c r="WHD8" s="314"/>
      <c r="WHE8" s="314"/>
      <c r="WHF8" s="314"/>
      <c r="WHG8" s="314"/>
      <c r="WHH8" s="314"/>
      <c r="WHI8" s="314"/>
      <c r="WHJ8" s="314"/>
      <c r="WHK8" s="314"/>
      <c r="WHL8" s="314"/>
      <c r="WHM8" s="314"/>
      <c r="WHN8" s="314"/>
      <c r="WHO8" s="314"/>
      <c r="WHP8" s="314"/>
      <c r="WHQ8" s="314"/>
      <c r="WHR8" s="314"/>
      <c r="WHS8" s="314"/>
      <c r="WHT8" s="314"/>
      <c r="WHU8" s="314"/>
      <c r="WHV8" s="314"/>
      <c r="WHW8" s="314"/>
      <c r="WHX8" s="314"/>
      <c r="WHY8" s="314"/>
      <c r="WHZ8" s="314"/>
      <c r="WIA8" s="314"/>
      <c r="WIB8" s="314"/>
      <c r="WIC8" s="314"/>
      <c r="WID8" s="314"/>
      <c r="WIE8" s="314"/>
      <c r="WIF8" s="314"/>
      <c r="WIG8" s="314"/>
      <c r="WIH8" s="314"/>
      <c r="WII8" s="314"/>
      <c r="WIJ8" s="314"/>
      <c r="WIK8" s="314"/>
      <c r="WIL8" s="314"/>
      <c r="WIM8" s="314"/>
      <c r="WIN8" s="314"/>
      <c r="WIO8" s="314"/>
      <c r="WIP8" s="314"/>
      <c r="WIQ8" s="314"/>
      <c r="WIR8" s="314"/>
      <c r="WIS8" s="314"/>
      <c r="WIT8" s="314"/>
      <c r="WIU8" s="314"/>
      <c r="WIV8" s="314"/>
      <c r="WIW8" s="314"/>
      <c r="WIX8" s="314"/>
      <c r="WIY8" s="314"/>
      <c r="WIZ8" s="314"/>
      <c r="WJA8" s="314"/>
      <c r="WJB8" s="314"/>
      <c r="WJC8" s="314"/>
      <c r="WJD8" s="314"/>
      <c r="WJE8" s="314"/>
      <c r="WJF8" s="314"/>
      <c r="WJG8" s="314"/>
      <c r="WJH8" s="314"/>
      <c r="WJI8" s="314"/>
      <c r="WJJ8" s="314"/>
      <c r="WJK8" s="314"/>
      <c r="WJL8" s="314"/>
      <c r="WJM8" s="314"/>
      <c r="WJN8" s="314"/>
      <c r="WJO8" s="314"/>
      <c r="WJP8" s="314"/>
      <c r="WJQ8" s="314"/>
      <c r="WJR8" s="314"/>
      <c r="WJS8" s="314"/>
      <c r="WJT8" s="314"/>
      <c r="WJU8" s="314"/>
      <c r="WJV8" s="314"/>
      <c r="WJW8" s="314"/>
      <c r="WJX8" s="314"/>
      <c r="WJY8" s="314"/>
      <c r="WJZ8" s="314"/>
      <c r="WKA8" s="314"/>
      <c r="WKB8" s="314"/>
      <c r="WKC8" s="314"/>
      <c r="WKD8" s="314"/>
      <c r="WKE8" s="314"/>
      <c r="WKF8" s="314"/>
      <c r="WKG8" s="314"/>
      <c r="WKH8" s="314"/>
      <c r="WKI8" s="314"/>
      <c r="WKJ8" s="314"/>
      <c r="WKK8" s="314"/>
      <c r="WKL8" s="314"/>
      <c r="WKM8" s="314"/>
      <c r="WKN8" s="314"/>
      <c r="WKO8" s="314"/>
      <c r="WKP8" s="314"/>
      <c r="WKQ8" s="314"/>
      <c r="WKR8" s="314"/>
      <c r="WKS8" s="314"/>
      <c r="WKT8" s="314"/>
      <c r="WKU8" s="314"/>
      <c r="WKV8" s="314"/>
      <c r="WKW8" s="314"/>
      <c r="WKX8" s="314"/>
      <c r="WKY8" s="314"/>
      <c r="WKZ8" s="314"/>
      <c r="WLA8" s="314"/>
      <c r="WLB8" s="314"/>
      <c r="WLC8" s="314"/>
      <c r="WLD8" s="314"/>
      <c r="WLE8" s="314"/>
      <c r="WLF8" s="314"/>
      <c r="WLG8" s="314"/>
      <c r="WLH8" s="314"/>
      <c r="WLI8" s="314"/>
      <c r="WLJ8" s="314"/>
      <c r="WLK8" s="314"/>
      <c r="WLL8" s="314"/>
      <c r="WLM8" s="314"/>
      <c r="WLN8" s="314"/>
      <c r="WLO8" s="314"/>
      <c r="WLP8" s="314"/>
      <c r="WLQ8" s="314"/>
      <c r="WLR8" s="314"/>
      <c r="WLS8" s="314"/>
      <c r="WLT8" s="314"/>
      <c r="WLU8" s="314"/>
      <c r="WLV8" s="314"/>
      <c r="WLW8" s="314"/>
      <c r="WLX8" s="314"/>
      <c r="WLY8" s="314"/>
      <c r="WLZ8" s="314"/>
      <c r="WMA8" s="314"/>
      <c r="WMB8" s="314"/>
      <c r="WMC8" s="314"/>
      <c r="WMD8" s="314"/>
      <c r="WME8" s="314"/>
      <c r="WMF8" s="314"/>
      <c r="WMG8" s="314"/>
      <c r="WMH8" s="314"/>
      <c r="WMI8" s="314"/>
      <c r="WMJ8" s="314"/>
      <c r="WMK8" s="314"/>
      <c r="WML8" s="314"/>
      <c r="WMM8" s="314"/>
      <c r="WMN8" s="314"/>
      <c r="WMO8" s="314"/>
      <c r="WMP8" s="314"/>
      <c r="WMQ8" s="314"/>
      <c r="WMR8" s="314"/>
      <c r="WMS8" s="314"/>
      <c r="WMT8" s="314"/>
      <c r="WMU8" s="314"/>
      <c r="WMV8" s="314"/>
      <c r="WMW8" s="314"/>
      <c r="WMX8" s="314"/>
      <c r="WMY8" s="314"/>
      <c r="WMZ8" s="314"/>
      <c r="WNA8" s="314"/>
      <c r="WNB8" s="314"/>
      <c r="WNC8" s="314"/>
      <c r="WND8" s="314"/>
      <c r="WNE8" s="314"/>
      <c r="WNF8" s="314"/>
      <c r="WNG8" s="314"/>
      <c r="WNH8" s="314"/>
      <c r="WNI8" s="314"/>
      <c r="WNJ8" s="314"/>
      <c r="WNK8" s="314"/>
      <c r="WNL8" s="314"/>
      <c r="WNM8" s="314"/>
      <c r="WNN8" s="314"/>
      <c r="WNO8" s="314"/>
      <c r="WNP8" s="314"/>
      <c r="WNQ8" s="314"/>
      <c r="WNR8" s="314"/>
      <c r="WNS8" s="314"/>
      <c r="WNT8" s="314"/>
      <c r="WNU8" s="314"/>
      <c r="WNV8" s="314"/>
      <c r="WNW8" s="314"/>
      <c r="WNX8" s="314"/>
      <c r="WNY8" s="314"/>
      <c r="WNZ8" s="314"/>
      <c r="WOA8" s="314"/>
      <c r="WOB8" s="314"/>
      <c r="WOC8" s="314"/>
      <c r="WOD8" s="314"/>
      <c r="WOE8" s="314"/>
      <c r="WOF8" s="314"/>
      <c r="WOG8" s="314"/>
      <c r="WOH8" s="314"/>
      <c r="WOI8" s="314"/>
      <c r="WOJ8" s="314"/>
      <c r="WOK8" s="314"/>
      <c r="WOL8" s="314"/>
      <c r="WOM8" s="314"/>
      <c r="WON8" s="314"/>
      <c r="WOO8" s="314"/>
      <c r="WOP8" s="314"/>
      <c r="WOQ8" s="314"/>
      <c r="WOR8" s="314"/>
      <c r="WOS8" s="314"/>
      <c r="WOT8" s="314"/>
      <c r="WOU8" s="314"/>
      <c r="WOV8" s="314"/>
      <c r="WOW8" s="314"/>
      <c r="WOX8" s="314"/>
      <c r="WOY8" s="314"/>
      <c r="WOZ8" s="314"/>
      <c r="WPA8" s="314"/>
      <c r="WPB8" s="314"/>
      <c r="WPC8" s="314"/>
      <c r="WPD8" s="314"/>
      <c r="WPE8" s="314"/>
      <c r="WPF8" s="314"/>
      <c r="WPG8" s="314"/>
      <c r="WPH8" s="314"/>
      <c r="WPI8" s="314"/>
      <c r="WPJ8" s="314"/>
      <c r="WPK8" s="314"/>
      <c r="WPL8" s="314"/>
      <c r="WPM8" s="314"/>
      <c r="WPN8" s="314"/>
      <c r="WPO8" s="314"/>
      <c r="WPP8" s="314"/>
      <c r="WPQ8" s="314"/>
      <c r="WPR8" s="314"/>
      <c r="WPS8" s="314"/>
      <c r="WPT8" s="314"/>
      <c r="WPU8" s="314"/>
      <c r="WPV8" s="314"/>
      <c r="WPW8" s="314"/>
      <c r="WPX8" s="314"/>
      <c r="WPY8" s="314"/>
      <c r="WPZ8" s="314"/>
      <c r="WQA8" s="314"/>
      <c r="WQB8" s="314"/>
      <c r="WQC8" s="314"/>
      <c r="WQD8" s="314"/>
      <c r="WQE8" s="314"/>
      <c r="WQF8" s="314"/>
      <c r="WQG8" s="314"/>
      <c r="WQH8" s="314"/>
      <c r="WQI8" s="314"/>
      <c r="WQJ8" s="314"/>
      <c r="WQK8" s="314"/>
      <c r="WQL8" s="314"/>
      <c r="WQM8" s="314"/>
      <c r="WQN8" s="314"/>
      <c r="WQO8" s="314"/>
      <c r="WQP8" s="314"/>
      <c r="WQQ8" s="314"/>
      <c r="WQR8" s="314"/>
      <c r="WQS8" s="314"/>
      <c r="WQT8" s="314"/>
      <c r="WQU8" s="314"/>
      <c r="WQV8" s="314"/>
      <c r="WQW8" s="314"/>
      <c r="WQX8" s="314"/>
      <c r="WQY8" s="314"/>
      <c r="WQZ8" s="314"/>
      <c r="WRA8" s="314"/>
      <c r="WRB8" s="314"/>
      <c r="WRC8" s="314"/>
      <c r="WRD8" s="314"/>
      <c r="WRE8" s="314"/>
      <c r="WRF8" s="314"/>
      <c r="WRG8" s="314"/>
      <c r="WRH8" s="314"/>
      <c r="WRI8" s="314"/>
      <c r="WRJ8" s="314"/>
      <c r="WRK8" s="314"/>
      <c r="WRL8" s="314"/>
      <c r="WRM8" s="314"/>
      <c r="WRN8" s="314"/>
      <c r="WRO8" s="314"/>
      <c r="WRP8" s="314"/>
      <c r="WRQ8" s="314"/>
      <c r="WRR8" s="314"/>
      <c r="WRS8" s="314"/>
      <c r="WRT8" s="314"/>
      <c r="WRU8" s="314"/>
      <c r="WRV8" s="314"/>
      <c r="WRW8" s="314"/>
      <c r="WRX8" s="314"/>
      <c r="WRY8" s="314"/>
      <c r="WRZ8" s="314"/>
      <c r="WSA8" s="314"/>
      <c r="WSB8" s="314"/>
      <c r="WSC8" s="314"/>
      <c r="WSD8" s="314"/>
      <c r="WSE8" s="314"/>
      <c r="WSF8" s="314"/>
      <c r="WSG8" s="314"/>
      <c r="WSH8" s="314"/>
      <c r="WSI8" s="314"/>
      <c r="WSJ8" s="314"/>
      <c r="WSK8" s="314"/>
      <c r="WSL8" s="314"/>
      <c r="WSM8" s="314"/>
      <c r="WSN8" s="314"/>
      <c r="WSO8" s="314"/>
      <c r="WSP8" s="314"/>
      <c r="WSQ8" s="314"/>
      <c r="WSR8" s="314"/>
      <c r="WSS8" s="314"/>
      <c r="WST8" s="314"/>
      <c r="WSU8" s="314"/>
      <c r="WSV8" s="314"/>
      <c r="WSW8" s="314"/>
      <c r="WSX8" s="314"/>
      <c r="WSY8" s="314"/>
      <c r="WSZ8" s="314"/>
      <c r="WTA8" s="314"/>
      <c r="WTB8" s="314"/>
      <c r="WTC8" s="314"/>
      <c r="WTD8" s="314"/>
      <c r="WTE8" s="314"/>
      <c r="WTF8" s="314"/>
      <c r="WTG8" s="314"/>
      <c r="WTH8" s="314"/>
      <c r="WTI8" s="314"/>
      <c r="WTJ8" s="314"/>
      <c r="WTK8" s="314"/>
      <c r="WTL8" s="314"/>
      <c r="WTM8" s="314"/>
      <c r="WTN8" s="314"/>
      <c r="WTO8" s="314"/>
      <c r="WTP8" s="314"/>
      <c r="WTQ8" s="314"/>
      <c r="WTR8" s="314"/>
      <c r="WTS8" s="314"/>
      <c r="WTT8" s="314"/>
      <c r="WTU8" s="314"/>
      <c r="WTV8" s="314"/>
      <c r="WTW8" s="314"/>
      <c r="WTX8" s="314"/>
      <c r="WTY8" s="314"/>
      <c r="WTZ8" s="314"/>
      <c r="WUA8" s="314"/>
      <c r="WUB8" s="314"/>
      <c r="WUC8" s="314"/>
      <c r="WUD8" s="314"/>
      <c r="WUE8" s="314"/>
      <c r="WUF8" s="314"/>
      <c r="WUG8" s="314"/>
      <c r="WUH8" s="314"/>
      <c r="WUI8" s="314"/>
      <c r="WUJ8" s="314"/>
      <c r="WUK8" s="314"/>
      <c r="WUL8" s="314"/>
      <c r="WUM8" s="314"/>
      <c r="WUN8" s="314"/>
      <c r="WUO8" s="314"/>
      <c r="WUP8" s="314"/>
      <c r="WUQ8" s="314"/>
      <c r="WUR8" s="314"/>
      <c r="WUS8" s="314"/>
      <c r="WUT8" s="314"/>
      <c r="WUU8" s="314"/>
      <c r="WUV8" s="314"/>
      <c r="WUW8" s="314"/>
      <c r="WUX8" s="314"/>
      <c r="WUY8" s="314"/>
      <c r="WUZ8" s="314"/>
      <c r="WVA8" s="314"/>
      <c r="WVB8" s="314"/>
      <c r="WVC8" s="314"/>
      <c r="WVD8" s="314"/>
      <c r="WVE8" s="314"/>
      <c r="WVF8" s="314"/>
      <c r="WVG8" s="314"/>
      <c r="WVH8" s="314"/>
      <c r="WVI8" s="314"/>
      <c r="WVJ8" s="314"/>
      <c r="WVK8" s="314"/>
      <c r="WVL8" s="314"/>
      <c r="WVM8" s="314"/>
      <c r="WVN8" s="314"/>
      <c r="WVO8" s="314"/>
      <c r="WVP8" s="314"/>
      <c r="WVQ8" s="314"/>
      <c r="WVR8" s="314"/>
      <c r="WVS8" s="314"/>
      <c r="WVT8" s="314"/>
      <c r="WVU8" s="314"/>
      <c r="WVV8" s="314"/>
      <c r="WVW8" s="314"/>
      <c r="WVX8" s="314"/>
      <c r="WVY8" s="314"/>
      <c r="WVZ8" s="314"/>
      <c r="WWA8" s="314"/>
      <c r="WWB8" s="314"/>
      <c r="WWC8" s="314"/>
      <c r="WWD8" s="314"/>
      <c r="WWE8" s="314"/>
      <c r="WWF8" s="314"/>
      <c r="WWG8" s="314"/>
      <c r="WWH8" s="314"/>
      <c r="WWI8" s="314"/>
      <c r="WWJ8" s="314"/>
      <c r="WWK8" s="314"/>
      <c r="WWL8" s="314"/>
      <c r="WWM8" s="314"/>
      <c r="WWN8" s="314"/>
      <c r="WWO8" s="314"/>
      <c r="WWP8" s="314"/>
      <c r="WWQ8" s="314"/>
      <c r="WWR8" s="314"/>
      <c r="WWS8" s="314"/>
      <c r="WWT8" s="314"/>
      <c r="WWU8" s="314"/>
      <c r="WWV8" s="314"/>
      <c r="WWW8" s="314"/>
      <c r="WWX8" s="314"/>
      <c r="WWY8" s="314"/>
      <c r="WWZ8" s="314"/>
      <c r="WXA8" s="314"/>
      <c r="WXB8" s="314"/>
      <c r="WXC8" s="314"/>
      <c r="WXD8" s="314"/>
      <c r="WXE8" s="314"/>
      <c r="WXF8" s="314"/>
      <c r="WXG8" s="314"/>
      <c r="WXH8" s="314"/>
      <c r="WXI8" s="314"/>
      <c r="WXJ8" s="314"/>
      <c r="WXK8" s="314"/>
      <c r="WXL8" s="314"/>
      <c r="WXM8" s="314"/>
      <c r="WXN8" s="314"/>
      <c r="WXO8" s="314"/>
      <c r="WXP8" s="314"/>
      <c r="WXQ8" s="314"/>
      <c r="WXR8" s="314"/>
      <c r="WXS8" s="314"/>
      <c r="WXT8" s="314"/>
      <c r="WXU8" s="314"/>
      <c r="WXV8" s="314"/>
      <c r="WXW8" s="314"/>
      <c r="WXX8" s="314"/>
      <c r="WXY8" s="314"/>
      <c r="WXZ8" s="314"/>
      <c r="WYA8" s="314"/>
      <c r="WYB8" s="314"/>
      <c r="WYC8" s="314"/>
      <c r="WYD8" s="314"/>
      <c r="WYE8" s="314"/>
      <c r="WYF8" s="314"/>
      <c r="WYG8" s="314"/>
      <c r="WYH8" s="314"/>
      <c r="WYI8" s="314"/>
      <c r="WYJ8" s="314"/>
      <c r="WYK8" s="314"/>
      <c r="WYL8" s="314"/>
      <c r="WYM8" s="314"/>
      <c r="WYN8" s="314"/>
      <c r="WYO8" s="314"/>
      <c r="WYP8" s="314"/>
      <c r="WYQ8" s="314"/>
      <c r="WYR8" s="314"/>
      <c r="WYS8" s="314"/>
      <c r="WYT8" s="314"/>
      <c r="WYU8" s="314"/>
      <c r="WYV8" s="314"/>
      <c r="WYW8" s="314"/>
      <c r="WYX8" s="314"/>
      <c r="WYY8" s="314"/>
      <c r="WYZ8" s="314"/>
      <c r="WZA8" s="314"/>
      <c r="WZB8" s="314"/>
      <c r="WZC8" s="314"/>
      <c r="WZD8" s="314"/>
      <c r="WZE8" s="314"/>
      <c r="WZF8" s="314"/>
      <c r="WZG8" s="314"/>
      <c r="WZH8" s="314"/>
      <c r="WZI8" s="314"/>
      <c r="WZJ8" s="314"/>
      <c r="WZK8" s="314"/>
      <c r="WZL8" s="314"/>
      <c r="WZM8" s="314"/>
      <c r="WZN8" s="314"/>
      <c r="WZO8" s="314"/>
      <c r="WZP8" s="314"/>
      <c r="WZQ8" s="314"/>
      <c r="WZR8" s="314"/>
      <c r="WZS8" s="314"/>
      <c r="WZT8" s="314"/>
      <c r="WZU8" s="314"/>
      <c r="WZV8" s="314"/>
      <c r="WZW8" s="314"/>
      <c r="WZX8" s="314"/>
      <c r="WZY8" s="314"/>
      <c r="WZZ8" s="314"/>
      <c r="XAA8" s="314"/>
      <c r="XAB8" s="314"/>
      <c r="XAC8" s="314"/>
      <c r="XAD8" s="314"/>
      <c r="XAE8" s="314"/>
      <c r="XAF8" s="314"/>
      <c r="XAG8" s="314"/>
      <c r="XAH8" s="314"/>
      <c r="XAI8" s="314"/>
      <c r="XAJ8" s="314"/>
      <c r="XAK8" s="314"/>
      <c r="XAL8" s="314"/>
      <c r="XAM8" s="314"/>
      <c r="XAN8" s="314"/>
      <c r="XAO8" s="314"/>
      <c r="XAP8" s="314"/>
      <c r="XAQ8" s="314"/>
      <c r="XAR8" s="314"/>
      <c r="XAS8" s="314"/>
      <c r="XAT8" s="314"/>
      <c r="XAU8" s="314"/>
      <c r="XAV8" s="314"/>
      <c r="XAW8" s="314"/>
      <c r="XAX8" s="314"/>
      <c r="XAY8" s="314"/>
      <c r="XAZ8" s="314"/>
      <c r="XBA8" s="314"/>
      <c r="XBB8" s="314"/>
      <c r="XBC8" s="314"/>
      <c r="XBD8" s="314"/>
      <c r="XBE8" s="314"/>
      <c r="XBF8" s="314"/>
      <c r="XBG8" s="314"/>
      <c r="XBH8" s="314"/>
      <c r="XBI8" s="314"/>
      <c r="XBJ8" s="314"/>
      <c r="XBK8" s="314"/>
      <c r="XBL8" s="314"/>
      <c r="XBM8" s="314"/>
      <c r="XBN8" s="314"/>
      <c r="XBO8" s="314"/>
      <c r="XBP8" s="314"/>
      <c r="XBQ8" s="314"/>
      <c r="XBR8" s="314"/>
      <c r="XBS8" s="314"/>
      <c r="XBT8" s="314"/>
      <c r="XBU8" s="314"/>
      <c r="XBV8" s="314"/>
      <c r="XBW8" s="314"/>
      <c r="XBX8" s="314"/>
      <c r="XBY8" s="314"/>
      <c r="XBZ8" s="314"/>
      <c r="XCA8" s="314"/>
      <c r="XCB8" s="314"/>
      <c r="XCC8" s="314"/>
      <c r="XCD8" s="314"/>
      <c r="XCE8" s="314"/>
      <c r="XCF8" s="314"/>
      <c r="XCG8" s="314"/>
      <c r="XCH8" s="314"/>
      <c r="XCI8" s="314"/>
      <c r="XCJ8" s="314"/>
      <c r="XCK8" s="314"/>
      <c r="XCL8" s="314"/>
      <c r="XCM8" s="314"/>
      <c r="XCN8" s="314"/>
      <c r="XCO8" s="314"/>
      <c r="XCP8" s="314"/>
      <c r="XCQ8" s="314"/>
      <c r="XCR8" s="314"/>
      <c r="XCS8" s="314"/>
      <c r="XCT8" s="314"/>
      <c r="XCU8" s="314"/>
      <c r="XCV8" s="314"/>
      <c r="XCW8" s="314"/>
      <c r="XCX8" s="314"/>
      <c r="XCY8" s="314"/>
      <c r="XCZ8" s="314"/>
      <c r="XDA8" s="314"/>
      <c r="XDB8" s="314"/>
      <c r="XDC8" s="314"/>
      <c r="XDD8" s="314"/>
      <c r="XDE8" s="314"/>
      <c r="XDF8" s="314"/>
      <c r="XDG8" s="314"/>
      <c r="XDH8" s="314"/>
      <c r="XDI8" s="314"/>
      <c r="XDJ8" s="314"/>
      <c r="XDK8" s="314"/>
      <c r="XDL8" s="314"/>
      <c r="XDM8" s="314"/>
      <c r="XDN8" s="314"/>
      <c r="XDO8" s="314"/>
      <c r="XDP8" s="314"/>
      <c r="XDQ8" s="314"/>
      <c r="XDR8" s="314"/>
      <c r="XDS8" s="314"/>
      <c r="XDT8" s="314"/>
      <c r="XDU8" s="314"/>
      <c r="XDV8" s="314"/>
      <c r="XDW8" s="314"/>
      <c r="XDX8" s="314"/>
      <c r="XDY8" s="314"/>
      <c r="XDZ8" s="314"/>
      <c r="XEA8" s="314"/>
      <c r="XEB8" s="314"/>
      <c r="XEC8" s="314"/>
      <c r="XED8" s="314"/>
      <c r="XEE8" s="314"/>
      <c r="XEF8" s="314"/>
      <c r="XEG8" s="314"/>
      <c r="XEH8" s="314"/>
      <c r="XEI8" s="314"/>
      <c r="XEJ8" s="314"/>
      <c r="XEK8" s="314"/>
      <c r="XEL8" s="314"/>
      <c r="XEM8" s="314"/>
      <c r="XEN8" s="314"/>
      <c r="XEO8" s="314"/>
      <c r="XEP8" s="314"/>
      <c r="XEQ8" s="314"/>
      <c r="XER8" s="314"/>
      <c r="XES8" s="314"/>
      <c r="XET8" s="314"/>
      <c r="XEU8" s="314"/>
      <c r="XEV8" s="314"/>
      <c r="XEW8" s="314"/>
      <c r="XEX8" s="314"/>
      <c r="XEY8" s="314"/>
      <c r="XEZ8" s="314"/>
      <c r="XFA8" s="314"/>
      <c r="XFB8" s="314"/>
      <c r="XFC8" s="314"/>
      <c r="XFD8" s="314"/>
    </row>
    <row r="9" spans="1:16384" s="494" customFormat="1">
      <c r="A9" s="373" t="s">
        <v>140</v>
      </c>
      <c r="B9" s="373" t="s">
        <v>137</v>
      </c>
      <c r="C9" s="371">
        <f ca="1">INDIRECT(C$5&amp;"T!"&amp;ADDRESS(MATCH($C$2,INDIRECT(C$5&amp;"T!B6:B32"),0)+5,VLOOKUP($B9,lookup!$C$1:$D$36,2,FALSE)+1))</f>
        <v>2.4986618135103305</v>
      </c>
      <c r="D9" s="371">
        <f ca="1">INDIRECT(D$5&amp;"T!"&amp;ADDRESS(MATCH($C$2,INDIRECT(D$5&amp;"T!B6:B32"),0)+5,VLOOKUP($B9,lookup!$C$1:$D$36,2,FALSE)+1))</f>
        <v>4.0972015840872489</v>
      </c>
      <c r="E9" s="371">
        <f ca="1">INDIRECT(E$5&amp;"T!"&amp;ADDRESS(MATCH($C$2,INDIRECT(E$5&amp;"T!B6:B32"),0)+5,VLOOKUP($B9,lookup!$C$1:$D$36,2,FALSE)+1))</f>
        <v>6.9326647958939072</v>
      </c>
      <c r="F9" s="371">
        <f ca="1">INDIRECT(F$5&amp;"T!"&amp;ADDRESS(MATCH($C$2,INDIRECT(F$5&amp;"T!B6:B32"),0)+5,VLOOKUP($B9,lookup!$C$1:$D$36,2,FALSE)+1))</f>
        <v>60.984595515501539</v>
      </c>
      <c r="G9" s="371">
        <f ca="1">INDIRECT(G$5&amp;"T!"&amp;ADDRESS(MATCH($C$2,INDIRECT(G$5&amp;"T!B6:B32"),0)+5,VLOOKUP($B9,lookup!$C$1:$D$36,2,FALSE)+1))</f>
        <v>36.041866830057081</v>
      </c>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4"/>
      <c r="BN9" s="314"/>
      <c r="BO9" s="314"/>
      <c r="BP9" s="314"/>
      <c r="BQ9" s="314"/>
      <c r="BR9" s="314"/>
      <c r="BS9" s="314"/>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c r="CX9" s="314"/>
      <c r="CY9" s="314"/>
      <c r="CZ9" s="314"/>
      <c r="DA9" s="314"/>
      <c r="DB9" s="314"/>
      <c r="DC9" s="314"/>
      <c r="DD9" s="314"/>
      <c r="DE9" s="314"/>
      <c r="DF9" s="314"/>
      <c r="DG9" s="314"/>
      <c r="DH9" s="314"/>
      <c r="DI9" s="314"/>
      <c r="DJ9" s="314"/>
      <c r="DK9" s="314"/>
      <c r="DL9" s="314"/>
      <c r="DM9" s="314"/>
      <c r="DN9" s="314"/>
      <c r="DO9" s="314"/>
      <c r="DP9" s="314"/>
      <c r="DQ9" s="314"/>
      <c r="DR9" s="314"/>
      <c r="DS9" s="314"/>
      <c r="DT9" s="314"/>
      <c r="DU9" s="314"/>
      <c r="DV9" s="314"/>
      <c r="DW9" s="314"/>
      <c r="DX9" s="314"/>
      <c r="DY9" s="314"/>
      <c r="DZ9" s="314"/>
      <c r="EA9" s="314"/>
      <c r="EB9" s="314"/>
      <c r="EC9" s="314"/>
      <c r="ED9" s="314"/>
      <c r="EE9" s="314"/>
      <c r="EF9" s="314"/>
      <c r="EG9" s="314"/>
      <c r="EH9" s="314"/>
      <c r="EI9" s="314"/>
      <c r="EJ9" s="314"/>
      <c r="EK9" s="314"/>
      <c r="EL9" s="314"/>
      <c r="EM9" s="314"/>
      <c r="EN9" s="314"/>
      <c r="EO9" s="314"/>
      <c r="EP9" s="314"/>
      <c r="EQ9" s="314"/>
      <c r="ER9" s="314"/>
      <c r="ES9" s="314"/>
      <c r="ET9" s="314"/>
      <c r="EU9" s="314"/>
      <c r="EV9" s="314"/>
      <c r="EW9" s="314"/>
      <c r="EX9" s="314"/>
      <c r="EY9" s="314"/>
      <c r="EZ9" s="314"/>
      <c r="FA9" s="314"/>
      <c r="FB9" s="314"/>
      <c r="FC9" s="314"/>
      <c r="FD9" s="314"/>
      <c r="FE9" s="314"/>
      <c r="FF9" s="314"/>
      <c r="FG9" s="314"/>
      <c r="FH9" s="314"/>
      <c r="FI9" s="314"/>
      <c r="FJ9" s="314"/>
      <c r="FK9" s="314"/>
      <c r="FL9" s="314"/>
      <c r="FM9" s="314"/>
      <c r="FN9" s="314"/>
      <c r="FO9" s="314"/>
      <c r="FP9" s="314"/>
      <c r="FQ9" s="314"/>
      <c r="FR9" s="314"/>
      <c r="FS9" s="314"/>
      <c r="FT9" s="314"/>
      <c r="FU9" s="314"/>
      <c r="FV9" s="314"/>
      <c r="FW9" s="314"/>
      <c r="FX9" s="314"/>
      <c r="FY9" s="314"/>
      <c r="FZ9" s="314"/>
      <c r="GA9" s="314"/>
      <c r="GB9" s="314"/>
      <c r="GC9" s="314"/>
      <c r="GD9" s="314"/>
      <c r="GE9" s="314"/>
      <c r="GF9" s="314"/>
      <c r="GG9" s="314"/>
      <c r="GH9" s="314"/>
      <c r="GI9" s="314"/>
      <c r="GJ9" s="314"/>
      <c r="GK9" s="314"/>
      <c r="GL9" s="314"/>
      <c r="GM9" s="314"/>
      <c r="GN9" s="314"/>
      <c r="GO9" s="314"/>
      <c r="GP9" s="314"/>
      <c r="GQ9" s="314"/>
      <c r="GR9" s="314"/>
      <c r="GS9" s="314"/>
      <c r="GT9" s="314"/>
      <c r="GU9" s="314"/>
      <c r="GV9" s="314"/>
      <c r="GW9" s="314"/>
      <c r="GX9" s="314"/>
      <c r="GY9" s="314"/>
      <c r="GZ9" s="314"/>
      <c r="HA9" s="314"/>
      <c r="HB9" s="314"/>
      <c r="HC9" s="314"/>
      <c r="HD9" s="314"/>
      <c r="HE9" s="314"/>
      <c r="HF9" s="314"/>
      <c r="HG9" s="314"/>
      <c r="HH9" s="314"/>
      <c r="HI9" s="314"/>
      <c r="HJ9" s="314"/>
      <c r="HK9" s="314"/>
      <c r="HL9" s="314"/>
      <c r="HM9" s="314"/>
      <c r="HN9" s="314"/>
      <c r="HO9" s="314"/>
      <c r="HP9" s="314"/>
      <c r="HQ9" s="314"/>
      <c r="HR9" s="314"/>
      <c r="HS9" s="314"/>
      <c r="HT9" s="314"/>
      <c r="HU9" s="314"/>
      <c r="HV9" s="314"/>
      <c r="HW9" s="314"/>
      <c r="HX9" s="314"/>
      <c r="HY9" s="314"/>
      <c r="HZ9" s="314"/>
      <c r="IA9" s="314"/>
      <c r="IB9" s="314"/>
      <c r="IC9" s="314"/>
      <c r="ID9" s="314"/>
      <c r="IE9" s="314"/>
      <c r="IF9" s="314"/>
      <c r="IG9" s="314"/>
      <c r="IH9" s="314"/>
      <c r="II9" s="314"/>
      <c r="IJ9" s="314"/>
      <c r="IK9" s="314"/>
      <c r="IL9" s="314"/>
      <c r="IM9" s="314"/>
      <c r="IN9" s="314"/>
      <c r="IO9" s="314"/>
      <c r="IP9" s="314"/>
      <c r="IQ9" s="314"/>
      <c r="IR9" s="314"/>
      <c r="IS9" s="314"/>
      <c r="IT9" s="314"/>
      <c r="IU9" s="314"/>
      <c r="IV9" s="314"/>
      <c r="IW9" s="314"/>
      <c r="IX9" s="314"/>
      <c r="IY9" s="314"/>
      <c r="IZ9" s="314"/>
      <c r="JA9" s="314"/>
      <c r="JB9" s="314"/>
      <c r="JC9" s="314"/>
      <c r="JD9" s="314"/>
      <c r="JE9" s="314"/>
      <c r="JF9" s="314"/>
      <c r="JG9" s="314"/>
      <c r="JH9" s="314"/>
      <c r="JI9" s="314"/>
      <c r="JJ9" s="314"/>
      <c r="JK9" s="314"/>
      <c r="JL9" s="314"/>
      <c r="JM9" s="314"/>
      <c r="JN9" s="314"/>
      <c r="JO9" s="314"/>
      <c r="JP9" s="314"/>
      <c r="JQ9" s="314"/>
      <c r="JR9" s="314"/>
      <c r="JS9" s="314"/>
      <c r="JT9" s="314"/>
      <c r="JU9" s="314"/>
      <c r="JV9" s="314"/>
      <c r="JW9" s="314"/>
      <c r="JX9" s="314"/>
      <c r="JY9" s="314"/>
      <c r="JZ9" s="314"/>
      <c r="KA9" s="314"/>
      <c r="KB9" s="314"/>
      <c r="KC9" s="314"/>
      <c r="KD9" s="314"/>
      <c r="KE9" s="314"/>
      <c r="KF9" s="314"/>
      <c r="KG9" s="314"/>
      <c r="KH9" s="314"/>
      <c r="KI9" s="314"/>
      <c r="KJ9" s="314"/>
      <c r="KK9" s="314"/>
      <c r="KL9" s="314"/>
      <c r="KM9" s="314"/>
      <c r="KN9" s="314"/>
      <c r="KO9" s="314"/>
      <c r="KP9" s="314"/>
      <c r="KQ9" s="314"/>
      <c r="KR9" s="314"/>
      <c r="KS9" s="314"/>
      <c r="KT9" s="314"/>
      <c r="KU9" s="314"/>
      <c r="KV9" s="314"/>
      <c r="KW9" s="314"/>
      <c r="KX9" s="314"/>
      <c r="KY9" s="314"/>
      <c r="KZ9" s="314"/>
      <c r="LA9" s="314"/>
      <c r="LB9" s="314"/>
      <c r="LC9" s="314"/>
      <c r="LD9" s="314"/>
      <c r="LE9" s="314"/>
      <c r="LF9" s="314"/>
      <c r="LG9" s="314"/>
      <c r="LH9" s="314"/>
      <c r="LI9" s="314"/>
      <c r="LJ9" s="314"/>
      <c r="LK9" s="314"/>
      <c r="LL9" s="314"/>
      <c r="LM9" s="314"/>
      <c r="LN9" s="314"/>
      <c r="LO9" s="314"/>
      <c r="LP9" s="314"/>
      <c r="LQ9" s="314"/>
      <c r="LR9" s="314"/>
      <c r="LS9" s="314"/>
      <c r="LT9" s="314"/>
      <c r="LU9" s="314"/>
      <c r="LV9" s="314"/>
      <c r="LW9" s="314"/>
      <c r="LX9" s="314"/>
      <c r="LY9" s="314"/>
      <c r="LZ9" s="314"/>
      <c r="MA9" s="314"/>
      <c r="MB9" s="314"/>
      <c r="MC9" s="314"/>
      <c r="MD9" s="314"/>
      <c r="ME9" s="314"/>
      <c r="MF9" s="314"/>
      <c r="MG9" s="314"/>
      <c r="MH9" s="314"/>
      <c r="MI9" s="314"/>
      <c r="MJ9" s="314"/>
      <c r="MK9" s="314"/>
      <c r="ML9" s="314"/>
      <c r="MM9" s="314"/>
      <c r="MN9" s="314"/>
      <c r="MO9" s="314"/>
      <c r="MP9" s="314"/>
      <c r="MQ9" s="314"/>
      <c r="MR9" s="314"/>
      <c r="MS9" s="314"/>
      <c r="MT9" s="314"/>
      <c r="MU9" s="314"/>
      <c r="MV9" s="314"/>
      <c r="MW9" s="314"/>
      <c r="MX9" s="314"/>
      <c r="MY9" s="314"/>
      <c r="MZ9" s="314"/>
      <c r="NA9" s="314"/>
      <c r="NB9" s="314"/>
      <c r="NC9" s="314"/>
      <c r="ND9" s="314"/>
      <c r="NE9" s="314"/>
      <c r="NF9" s="314"/>
      <c r="NG9" s="314"/>
      <c r="NH9" s="314"/>
      <c r="NI9" s="314"/>
      <c r="NJ9" s="314"/>
      <c r="NK9" s="314"/>
      <c r="NL9" s="314"/>
      <c r="NM9" s="314"/>
      <c r="NN9" s="314"/>
      <c r="NO9" s="314"/>
      <c r="NP9" s="314"/>
      <c r="NQ9" s="314"/>
      <c r="NR9" s="314"/>
      <c r="NS9" s="314"/>
      <c r="NT9" s="314"/>
      <c r="NU9" s="314"/>
      <c r="NV9" s="314"/>
      <c r="NW9" s="314"/>
      <c r="NX9" s="314"/>
      <c r="NY9" s="314"/>
      <c r="NZ9" s="314"/>
      <c r="OA9" s="314"/>
      <c r="OB9" s="314"/>
      <c r="OC9" s="314"/>
      <c r="OD9" s="314"/>
      <c r="OE9" s="314"/>
      <c r="OF9" s="314"/>
      <c r="OG9" s="314"/>
      <c r="OH9" s="314"/>
      <c r="OI9" s="314"/>
      <c r="OJ9" s="314"/>
      <c r="OK9" s="314"/>
      <c r="OL9" s="314"/>
      <c r="OM9" s="314"/>
      <c r="ON9" s="314"/>
      <c r="OO9" s="314"/>
      <c r="OP9" s="314"/>
      <c r="OQ9" s="314"/>
      <c r="OR9" s="314"/>
      <c r="OS9" s="314"/>
      <c r="OT9" s="314"/>
      <c r="OU9" s="314"/>
      <c r="OV9" s="314"/>
      <c r="OW9" s="314"/>
      <c r="OX9" s="314"/>
      <c r="OY9" s="314"/>
      <c r="OZ9" s="314"/>
      <c r="PA9" s="314"/>
      <c r="PB9" s="314"/>
      <c r="PC9" s="314"/>
      <c r="PD9" s="314"/>
      <c r="PE9" s="314"/>
      <c r="PF9" s="314"/>
      <c r="PG9" s="314"/>
      <c r="PH9" s="314"/>
      <c r="PI9" s="314"/>
      <c r="PJ9" s="314"/>
      <c r="PK9" s="314"/>
      <c r="PL9" s="314"/>
      <c r="PM9" s="314"/>
      <c r="PN9" s="314"/>
      <c r="PO9" s="314"/>
      <c r="PP9" s="314"/>
      <c r="PQ9" s="314"/>
      <c r="PR9" s="314"/>
      <c r="PS9" s="314"/>
      <c r="PT9" s="314"/>
      <c r="PU9" s="314"/>
      <c r="PV9" s="314"/>
      <c r="PW9" s="314"/>
      <c r="PX9" s="314"/>
      <c r="PY9" s="314"/>
      <c r="PZ9" s="314"/>
      <c r="QA9" s="314"/>
      <c r="QB9" s="314"/>
      <c r="QC9" s="314"/>
      <c r="QD9" s="314"/>
      <c r="QE9" s="314"/>
      <c r="QF9" s="314"/>
      <c r="QG9" s="314"/>
      <c r="QH9" s="314"/>
      <c r="QI9" s="314"/>
      <c r="QJ9" s="314"/>
      <c r="QK9" s="314"/>
      <c r="QL9" s="314"/>
      <c r="QM9" s="314"/>
      <c r="QN9" s="314"/>
      <c r="QO9" s="314"/>
      <c r="QP9" s="314"/>
      <c r="QQ9" s="314"/>
      <c r="QR9" s="314"/>
      <c r="QS9" s="314"/>
      <c r="QT9" s="314"/>
      <c r="QU9" s="314"/>
      <c r="QV9" s="314"/>
      <c r="QW9" s="314"/>
      <c r="QX9" s="314"/>
      <c r="QY9" s="314"/>
      <c r="QZ9" s="314"/>
      <c r="RA9" s="314"/>
      <c r="RB9" s="314"/>
      <c r="RC9" s="314"/>
      <c r="RD9" s="314"/>
      <c r="RE9" s="314"/>
      <c r="RF9" s="314"/>
      <c r="RG9" s="314"/>
      <c r="RH9" s="314"/>
      <c r="RI9" s="314"/>
      <c r="RJ9" s="314"/>
      <c r="RK9" s="314"/>
      <c r="RL9" s="314"/>
      <c r="RM9" s="314"/>
      <c r="RN9" s="314"/>
      <c r="RO9" s="314"/>
      <c r="RP9" s="314"/>
      <c r="RQ9" s="314"/>
      <c r="RR9" s="314"/>
      <c r="RS9" s="314"/>
      <c r="RT9" s="314"/>
      <c r="RU9" s="314"/>
      <c r="RV9" s="314"/>
      <c r="RW9" s="314"/>
      <c r="RX9" s="314"/>
      <c r="RY9" s="314"/>
      <c r="RZ9" s="314"/>
      <c r="SA9" s="314"/>
      <c r="SB9" s="314"/>
      <c r="SC9" s="314"/>
      <c r="SD9" s="314"/>
      <c r="SE9" s="314"/>
      <c r="SF9" s="314"/>
      <c r="SG9" s="314"/>
      <c r="SH9" s="314"/>
      <c r="SI9" s="314"/>
      <c r="SJ9" s="314"/>
      <c r="SK9" s="314"/>
      <c r="SL9" s="314"/>
      <c r="SM9" s="314"/>
      <c r="SN9" s="314"/>
      <c r="SO9" s="314"/>
      <c r="SP9" s="314"/>
      <c r="SQ9" s="314"/>
      <c r="SR9" s="314"/>
      <c r="SS9" s="314"/>
      <c r="ST9" s="314"/>
      <c r="SU9" s="314"/>
      <c r="SV9" s="314"/>
      <c r="SW9" s="314"/>
      <c r="SX9" s="314"/>
      <c r="SY9" s="314"/>
      <c r="SZ9" s="314"/>
      <c r="TA9" s="314"/>
      <c r="TB9" s="314"/>
      <c r="TC9" s="314"/>
      <c r="TD9" s="314"/>
      <c r="TE9" s="314"/>
      <c r="TF9" s="314"/>
      <c r="TG9" s="314"/>
      <c r="TH9" s="314"/>
      <c r="TI9" s="314"/>
      <c r="TJ9" s="314"/>
      <c r="TK9" s="314"/>
      <c r="TL9" s="314"/>
      <c r="TM9" s="314"/>
      <c r="TN9" s="314"/>
      <c r="TO9" s="314"/>
      <c r="TP9" s="314"/>
      <c r="TQ9" s="314"/>
      <c r="TR9" s="314"/>
      <c r="TS9" s="314"/>
      <c r="TT9" s="314"/>
      <c r="TU9" s="314"/>
      <c r="TV9" s="314"/>
      <c r="TW9" s="314"/>
      <c r="TX9" s="314"/>
      <c r="TY9" s="314"/>
      <c r="TZ9" s="314"/>
      <c r="UA9" s="314"/>
      <c r="UB9" s="314"/>
      <c r="UC9" s="314"/>
      <c r="UD9" s="314"/>
      <c r="UE9" s="314"/>
      <c r="UF9" s="314"/>
      <c r="UG9" s="314"/>
      <c r="UH9" s="314"/>
      <c r="UI9" s="314"/>
      <c r="UJ9" s="314"/>
      <c r="UK9" s="314"/>
      <c r="UL9" s="314"/>
      <c r="UM9" s="314"/>
      <c r="UN9" s="314"/>
      <c r="UO9" s="314"/>
      <c r="UP9" s="314"/>
      <c r="UQ9" s="314"/>
      <c r="UR9" s="314"/>
      <c r="US9" s="314"/>
      <c r="UT9" s="314"/>
      <c r="UU9" s="314"/>
      <c r="UV9" s="314"/>
      <c r="UW9" s="314"/>
      <c r="UX9" s="314"/>
      <c r="UY9" s="314"/>
      <c r="UZ9" s="314"/>
      <c r="VA9" s="314"/>
      <c r="VB9" s="314"/>
      <c r="VC9" s="314"/>
      <c r="VD9" s="314"/>
      <c r="VE9" s="314"/>
      <c r="VF9" s="314"/>
      <c r="VG9" s="314"/>
      <c r="VH9" s="314"/>
      <c r="VI9" s="314"/>
      <c r="VJ9" s="314"/>
      <c r="VK9" s="314"/>
      <c r="VL9" s="314"/>
      <c r="VM9" s="314"/>
      <c r="VN9" s="314"/>
      <c r="VO9" s="314"/>
      <c r="VP9" s="314"/>
      <c r="VQ9" s="314"/>
      <c r="VR9" s="314"/>
      <c r="VS9" s="314"/>
      <c r="VT9" s="314"/>
      <c r="VU9" s="314"/>
      <c r="VV9" s="314"/>
      <c r="VW9" s="314"/>
      <c r="VX9" s="314"/>
      <c r="VY9" s="314"/>
      <c r="VZ9" s="314"/>
      <c r="WA9" s="314"/>
      <c r="WB9" s="314"/>
      <c r="WC9" s="314"/>
      <c r="WD9" s="314"/>
      <c r="WE9" s="314"/>
      <c r="WF9" s="314"/>
      <c r="WG9" s="314"/>
      <c r="WH9" s="314"/>
      <c r="WI9" s="314"/>
      <c r="WJ9" s="314"/>
      <c r="WK9" s="314"/>
      <c r="WL9" s="314"/>
      <c r="WM9" s="314"/>
      <c r="WN9" s="314"/>
      <c r="WO9" s="314"/>
      <c r="WP9" s="314"/>
      <c r="WQ9" s="314"/>
      <c r="WR9" s="314"/>
      <c r="WS9" s="314"/>
      <c r="WT9" s="314"/>
      <c r="WU9" s="314"/>
      <c r="WV9" s="314"/>
      <c r="WW9" s="314"/>
      <c r="WX9" s="314"/>
      <c r="WY9" s="314"/>
      <c r="WZ9" s="314"/>
      <c r="XA9" s="314"/>
      <c r="XB9" s="314"/>
      <c r="XC9" s="314"/>
      <c r="XD9" s="314"/>
      <c r="XE9" s="314"/>
      <c r="XF9" s="314"/>
      <c r="XG9" s="314"/>
      <c r="XH9" s="314"/>
      <c r="XI9" s="314"/>
      <c r="XJ9" s="314"/>
      <c r="XK9" s="314"/>
      <c r="XL9" s="314"/>
      <c r="XM9" s="314"/>
      <c r="XN9" s="314"/>
      <c r="XO9" s="314"/>
      <c r="XP9" s="314"/>
      <c r="XQ9" s="314"/>
      <c r="XR9" s="314"/>
      <c r="XS9" s="314"/>
      <c r="XT9" s="314"/>
      <c r="XU9" s="314"/>
      <c r="XV9" s="314"/>
      <c r="XW9" s="314"/>
      <c r="XX9" s="314"/>
      <c r="XY9" s="314"/>
      <c r="XZ9" s="314"/>
      <c r="YA9" s="314"/>
      <c r="YB9" s="314"/>
      <c r="YC9" s="314"/>
      <c r="YD9" s="314"/>
      <c r="YE9" s="314"/>
      <c r="YF9" s="314"/>
      <c r="YG9" s="314"/>
      <c r="YH9" s="314"/>
      <c r="YI9" s="314"/>
      <c r="YJ9" s="314"/>
      <c r="YK9" s="314"/>
      <c r="YL9" s="314"/>
      <c r="YM9" s="314"/>
      <c r="YN9" s="314"/>
      <c r="YO9" s="314"/>
      <c r="YP9" s="314"/>
      <c r="YQ9" s="314"/>
      <c r="YR9" s="314"/>
      <c r="YS9" s="314"/>
      <c r="YT9" s="314"/>
      <c r="YU9" s="314"/>
      <c r="YV9" s="314"/>
      <c r="YW9" s="314"/>
      <c r="YX9" s="314"/>
      <c r="YY9" s="314"/>
      <c r="YZ9" s="314"/>
      <c r="ZA9" s="314"/>
      <c r="ZB9" s="314"/>
      <c r="ZC9" s="314"/>
      <c r="ZD9" s="314"/>
      <c r="ZE9" s="314"/>
      <c r="ZF9" s="314"/>
      <c r="ZG9" s="314"/>
      <c r="ZH9" s="314"/>
      <c r="ZI9" s="314"/>
      <c r="ZJ9" s="314"/>
      <c r="ZK9" s="314"/>
      <c r="ZL9" s="314"/>
      <c r="ZM9" s="314"/>
      <c r="ZN9" s="314"/>
      <c r="ZO9" s="314"/>
      <c r="ZP9" s="314"/>
      <c r="ZQ9" s="314"/>
      <c r="ZR9" s="314"/>
      <c r="ZS9" s="314"/>
      <c r="ZT9" s="314"/>
      <c r="ZU9" s="314"/>
      <c r="ZV9" s="314"/>
      <c r="ZW9" s="314"/>
      <c r="ZX9" s="314"/>
      <c r="ZY9" s="314"/>
      <c r="ZZ9" s="314"/>
      <c r="AAA9" s="314"/>
      <c r="AAB9" s="314"/>
      <c r="AAC9" s="314"/>
      <c r="AAD9" s="314"/>
      <c r="AAE9" s="314"/>
      <c r="AAF9" s="314"/>
      <c r="AAG9" s="314"/>
      <c r="AAH9" s="314"/>
      <c r="AAI9" s="314"/>
      <c r="AAJ9" s="314"/>
      <c r="AAK9" s="314"/>
      <c r="AAL9" s="314"/>
      <c r="AAM9" s="314"/>
      <c r="AAN9" s="314"/>
      <c r="AAO9" s="314"/>
      <c r="AAP9" s="314"/>
      <c r="AAQ9" s="314"/>
      <c r="AAR9" s="314"/>
      <c r="AAS9" s="314"/>
      <c r="AAT9" s="314"/>
      <c r="AAU9" s="314"/>
      <c r="AAV9" s="314"/>
      <c r="AAW9" s="314"/>
      <c r="AAX9" s="314"/>
      <c r="AAY9" s="314"/>
      <c r="AAZ9" s="314"/>
      <c r="ABA9" s="314"/>
      <c r="ABB9" s="314"/>
      <c r="ABC9" s="314"/>
      <c r="ABD9" s="314"/>
      <c r="ABE9" s="314"/>
      <c r="ABF9" s="314"/>
      <c r="ABG9" s="314"/>
      <c r="ABH9" s="314"/>
      <c r="ABI9" s="314"/>
      <c r="ABJ9" s="314"/>
      <c r="ABK9" s="314"/>
      <c r="ABL9" s="314"/>
      <c r="ABM9" s="314"/>
      <c r="ABN9" s="314"/>
      <c r="ABO9" s="314"/>
      <c r="ABP9" s="314"/>
      <c r="ABQ9" s="314"/>
      <c r="ABR9" s="314"/>
      <c r="ABS9" s="314"/>
      <c r="ABT9" s="314"/>
      <c r="ABU9" s="314"/>
      <c r="ABV9" s="314"/>
      <c r="ABW9" s="314"/>
      <c r="ABX9" s="314"/>
      <c r="ABY9" s="314"/>
      <c r="ABZ9" s="314"/>
      <c r="ACA9" s="314"/>
      <c r="ACB9" s="314"/>
      <c r="ACC9" s="314"/>
      <c r="ACD9" s="314"/>
      <c r="ACE9" s="314"/>
      <c r="ACF9" s="314"/>
      <c r="ACG9" s="314"/>
      <c r="ACH9" s="314"/>
      <c r="ACI9" s="314"/>
      <c r="ACJ9" s="314"/>
      <c r="ACK9" s="314"/>
      <c r="ACL9" s="314"/>
      <c r="ACM9" s="314"/>
      <c r="ACN9" s="314"/>
      <c r="ACO9" s="314"/>
      <c r="ACP9" s="314"/>
      <c r="ACQ9" s="314"/>
      <c r="ACR9" s="314"/>
      <c r="ACS9" s="314"/>
      <c r="ACT9" s="314"/>
      <c r="ACU9" s="314"/>
      <c r="ACV9" s="314"/>
      <c r="ACW9" s="314"/>
      <c r="ACX9" s="314"/>
      <c r="ACY9" s="314"/>
      <c r="ACZ9" s="314"/>
      <c r="ADA9" s="314"/>
      <c r="ADB9" s="314"/>
      <c r="ADC9" s="314"/>
      <c r="ADD9" s="314"/>
      <c r="ADE9" s="314"/>
      <c r="ADF9" s="314"/>
      <c r="ADG9" s="314"/>
      <c r="ADH9" s="314"/>
      <c r="ADI9" s="314"/>
      <c r="ADJ9" s="314"/>
      <c r="ADK9" s="314"/>
      <c r="ADL9" s="314"/>
      <c r="ADM9" s="314"/>
      <c r="ADN9" s="314"/>
      <c r="ADO9" s="314"/>
      <c r="ADP9" s="314"/>
      <c r="ADQ9" s="314"/>
      <c r="ADR9" s="314"/>
      <c r="ADS9" s="314"/>
      <c r="ADT9" s="314"/>
      <c r="ADU9" s="314"/>
      <c r="ADV9" s="314"/>
      <c r="ADW9" s="314"/>
      <c r="ADX9" s="314"/>
      <c r="ADY9" s="314"/>
      <c r="ADZ9" s="314"/>
      <c r="AEA9" s="314"/>
      <c r="AEB9" s="314"/>
      <c r="AEC9" s="314"/>
      <c r="AED9" s="314"/>
      <c r="AEE9" s="314"/>
      <c r="AEF9" s="314"/>
      <c r="AEG9" s="314"/>
      <c r="AEH9" s="314"/>
      <c r="AEI9" s="314"/>
      <c r="AEJ9" s="314"/>
      <c r="AEK9" s="314"/>
      <c r="AEL9" s="314"/>
      <c r="AEM9" s="314"/>
      <c r="AEN9" s="314"/>
      <c r="AEO9" s="314"/>
      <c r="AEP9" s="314"/>
      <c r="AEQ9" s="314"/>
      <c r="AER9" s="314"/>
      <c r="AES9" s="314"/>
      <c r="AET9" s="314"/>
      <c r="AEU9" s="314"/>
      <c r="AEV9" s="314"/>
      <c r="AEW9" s="314"/>
      <c r="AEX9" s="314"/>
      <c r="AEY9" s="314"/>
      <c r="AEZ9" s="314"/>
      <c r="AFA9" s="314"/>
      <c r="AFB9" s="314"/>
      <c r="AFC9" s="314"/>
      <c r="AFD9" s="314"/>
      <c r="AFE9" s="314"/>
      <c r="AFF9" s="314"/>
      <c r="AFG9" s="314"/>
      <c r="AFH9" s="314"/>
      <c r="AFI9" s="314"/>
      <c r="AFJ9" s="314"/>
      <c r="AFK9" s="314"/>
      <c r="AFL9" s="314"/>
      <c r="AFM9" s="314"/>
      <c r="AFN9" s="314"/>
      <c r="AFO9" s="314"/>
      <c r="AFP9" s="314"/>
      <c r="AFQ9" s="314"/>
      <c r="AFR9" s="314"/>
      <c r="AFS9" s="314"/>
      <c r="AFT9" s="314"/>
      <c r="AFU9" s="314"/>
      <c r="AFV9" s="314"/>
      <c r="AFW9" s="314"/>
      <c r="AFX9" s="314"/>
      <c r="AFY9" s="314"/>
      <c r="AFZ9" s="314"/>
      <c r="AGA9" s="314"/>
      <c r="AGB9" s="314"/>
      <c r="AGC9" s="314"/>
      <c r="AGD9" s="314"/>
      <c r="AGE9" s="314"/>
      <c r="AGF9" s="314"/>
      <c r="AGG9" s="314"/>
      <c r="AGH9" s="314"/>
      <c r="AGI9" s="314"/>
      <c r="AGJ9" s="314"/>
      <c r="AGK9" s="314"/>
      <c r="AGL9" s="314"/>
      <c r="AGM9" s="314"/>
      <c r="AGN9" s="314"/>
      <c r="AGO9" s="314"/>
      <c r="AGP9" s="314"/>
      <c r="AGQ9" s="314"/>
      <c r="AGR9" s="314"/>
      <c r="AGS9" s="314"/>
      <c r="AGT9" s="314"/>
      <c r="AGU9" s="314"/>
      <c r="AGV9" s="314"/>
      <c r="AGW9" s="314"/>
      <c r="AGX9" s="314"/>
      <c r="AGY9" s="314"/>
      <c r="AGZ9" s="314"/>
      <c r="AHA9" s="314"/>
      <c r="AHB9" s="314"/>
      <c r="AHC9" s="314"/>
      <c r="AHD9" s="314"/>
      <c r="AHE9" s="314"/>
      <c r="AHF9" s="314"/>
      <c r="AHG9" s="314"/>
      <c r="AHH9" s="314"/>
      <c r="AHI9" s="314"/>
      <c r="AHJ9" s="314"/>
      <c r="AHK9" s="314"/>
      <c r="AHL9" s="314"/>
      <c r="AHM9" s="314"/>
      <c r="AHN9" s="314"/>
      <c r="AHO9" s="314"/>
      <c r="AHP9" s="314"/>
      <c r="AHQ9" s="314"/>
      <c r="AHR9" s="314"/>
      <c r="AHS9" s="314"/>
      <c r="AHT9" s="314"/>
      <c r="AHU9" s="314"/>
      <c r="AHV9" s="314"/>
      <c r="AHW9" s="314"/>
      <c r="AHX9" s="314"/>
      <c r="AHY9" s="314"/>
      <c r="AHZ9" s="314"/>
      <c r="AIA9" s="314"/>
      <c r="AIB9" s="314"/>
      <c r="AIC9" s="314"/>
      <c r="AID9" s="314"/>
      <c r="AIE9" s="314"/>
      <c r="AIF9" s="314"/>
      <c r="AIG9" s="314"/>
      <c r="AIH9" s="314"/>
      <c r="AII9" s="314"/>
      <c r="AIJ9" s="314"/>
      <c r="AIK9" s="314"/>
      <c r="AIL9" s="314"/>
      <c r="AIM9" s="314"/>
      <c r="AIN9" s="314"/>
      <c r="AIO9" s="314"/>
      <c r="AIP9" s="314"/>
      <c r="AIQ9" s="314"/>
      <c r="AIR9" s="314"/>
      <c r="AIS9" s="314"/>
      <c r="AIT9" s="314"/>
      <c r="AIU9" s="314"/>
      <c r="AIV9" s="314"/>
      <c r="AIW9" s="314"/>
      <c r="AIX9" s="314"/>
      <c r="AIY9" s="314"/>
      <c r="AIZ9" s="314"/>
      <c r="AJA9" s="314"/>
      <c r="AJB9" s="314"/>
      <c r="AJC9" s="314"/>
      <c r="AJD9" s="314"/>
      <c r="AJE9" s="314"/>
      <c r="AJF9" s="314"/>
      <c r="AJG9" s="314"/>
      <c r="AJH9" s="314"/>
      <c r="AJI9" s="314"/>
      <c r="AJJ9" s="314"/>
      <c r="AJK9" s="314"/>
      <c r="AJL9" s="314"/>
      <c r="AJM9" s="314"/>
      <c r="AJN9" s="314"/>
      <c r="AJO9" s="314"/>
      <c r="AJP9" s="314"/>
      <c r="AJQ9" s="314"/>
      <c r="AJR9" s="314"/>
      <c r="AJS9" s="314"/>
      <c r="AJT9" s="314"/>
      <c r="AJU9" s="314"/>
      <c r="AJV9" s="314"/>
      <c r="AJW9" s="314"/>
      <c r="AJX9" s="314"/>
      <c r="AJY9" s="314"/>
      <c r="AJZ9" s="314"/>
      <c r="AKA9" s="314"/>
      <c r="AKB9" s="314"/>
      <c r="AKC9" s="314"/>
      <c r="AKD9" s="314"/>
      <c r="AKE9" s="314"/>
      <c r="AKF9" s="314"/>
      <c r="AKG9" s="314"/>
      <c r="AKH9" s="314"/>
      <c r="AKI9" s="314"/>
      <c r="AKJ9" s="314"/>
      <c r="AKK9" s="314"/>
      <c r="AKL9" s="314"/>
      <c r="AKM9" s="314"/>
      <c r="AKN9" s="314"/>
      <c r="AKO9" s="314"/>
      <c r="AKP9" s="314"/>
      <c r="AKQ9" s="314"/>
      <c r="AKR9" s="314"/>
      <c r="AKS9" s="314"/>
      <c r="AKT9" s="314"/>
      <c r="AKU9" s="314"/>
      <c r="AKV9" s="314"/>
      <c r="AKW9" s="314"/>
      <c r="AKX9" s="314"/>
      <c r="AKY9" s="314"/>
      <c r="AKZ9" s="314"/>
      <c r="ALA9" s="314"/>
      <c r="ALB9" s="314"/>
      <c r="ALC9" s="314"/>
      <c r="ALD9" s="314"/>
      <c r="ALE9" s="314"/>
      <c r="ALF9" s="314"/>
      <c r="ALG9" s="314"/>
      <c r="ALH9" s="314"/>
      <c r="ALI9" s="314"/>
      <c r="ALJ9" s="314"/>
      <c r="ALK9" s="314"/>
      <c r="ALL9" s="314"/>
      <c r="ALM9" s="314"/>
      <c r="ALN9" s="314"/>
      <c r="ALO9" s="314"/>
      <c r="ALP9" s="314"/>
      <c r="ALQ9" s="314"/>
      <c r="ALR9" s="314"/>
      <c r="ALS9" s="314"/>
      <c r="ALT9" s="314"/>
      <c r="ALU9" s="314"/>
      <c r="ALV9" s="314"/>
      <c r="ALW9" s="314"/>
      <c r="ALX9" s="314"/>
      <c r="ALY9" s="314"/>
      <c r="ALZ9" s="314"/>
      <c r="AMA9" s="314"/>
      <c r="AMB9" s="314"/>
      <c r="AMC9" s="314"/>
      <c r="AMD9" s="314"/>
      <c r="AME9" s="314"/>
      <c r="AMF9" s="314"/>
      <c r="AMG9" s="314"/>
      <c r="AMH9" s="314"/>
      <c r="AMI9" s="314"/>
      <c r="AMJ9" s="314"/>
      <c r="AMK9" s="314"/>
      <c r="AML9" s="314"/>
      <c r="AMM9" s="314"/>
      <c r="AMN9" s="314"/>
      <c r="AMO9" s="314"/>
      <c r="AMP9" s="314"/>
      <c r="AMQ9" s="314"/>
      <c r="AMR9" s="314"/>
      <c r="AMS9" s="314"/>
      <c r="AMT9" s="314"/>
      <c r="AMU9" s="314"/>
      <c r="AMV9" s="314"/>
      <c r="AMW9" s="314"/>
      <c r="AMX9" s="314"/>
      <c r="AMY9" s="314"/>
      <c r="AMZ9" s="314"/>
      <c r="ANA9" s="314"/>
      <c r="ANB9" s="314"/>
      <c r="ANC9" s="314"/>
      <c r="AND9" s="314"/>
      <c r="ANE9" s="314"/>
      <c r="ANF9" s="314"/>
      <c r="ANG9" s="314"/>
      <c r="ANH9" s="314"/>
      <c r="ANI9" s="314"/>
      <c r="ANJ9" s="314"/>
      <c r="ANK9" s="314"/>
      <c r="ANL9" s="314"/>
      <c r="ANM9" s="314"/>
      <c r="ANN9" s="314"/>
      <c r="ANO9" s="314"/>
      <c r="ANP9" s="314"/>
      <c r="ANQ9" s="314"/>
      <c r="ANR9" s="314"/>
      <c r="ANS9" s="314"/>
      <c r="ANT9" s="314"/>
      <c r="ANU9" s="314"/>
      <c r="ANV9" s="314"/>
      <c r="ANW9" s="314"/>
      <c r="ANX9" s="314"/>
      <c r="ANY9" s="314"/>
      <c r="ANZ9" s="314"/>
      <c r="AOA9" s="314"/>
      <c r="AOB9" s="314"/>
      <c r="AOC9" s="314"/>
      <c r="AOD9" s="314"/>
      <c r="AOE9" s="314"/>
      <c r="AOF9" s="314"/>
      <c r="AOG9" s="314"/>
      <c r="AOH9" s="314"/>
      <c r="AOI9" s="314"/>
      <c r="AOJ9" s="314"/>
      <c r="AOK9" s="314"/>
      <c r="AOL9" s="314"/>
      <c r="AOM9" s="314"/>
      <c r="AON9" s="314"/>
      <c r="AOO9" s="314"/>
      <c r="AOP9" s="314"/>
      <c r="AOQ9" s="314"/>
      <c r="AOR9" s="314"/>
      <c r="AOS9" s="314"/>
      <c r="AOT9" s="314"/>
      <c r="AOU9" s="314"/>
      <c r="AOV9" s="314"/>
      <c r="AOW9" s="314"/>
      <c r="AOX9" s="314"/>
      <c r="AOY9" s="314"/>
      <c r="AOZ9" s="314"/>
      <c r="APA9" s="314"/>
      <c r="APB9" s="314"/>
      <c r="APC9" s="314"/>
      <c r="APD9" s="314"/>
      <c r="APE9" s="314"/>
      <c r="APF9" s="314"/>
      <c r="APG9" s="314"/>
      <c r="APH9" s="314"/>
      <c r="API9" s="314"/>
      <c r="APJ9" s="314"/>
      <c r="APK9" s="314"/>
      <c r="APL9" s="314"/>
      <c r="APM9" s="314"/>
      <c r="APN9" s="314"/>
      <c r="APO9" s="314"/>
      <c r="APP9" s="314"/>
      <c r="APQ9" s="314"/>
      <c r="APR9" s="314"/>
      <c r="APS9" s="314"/>
      <c r="APT9" s="314"/>
      <c r="APU9" s="314"/>
      <c r="APV9" s="314"/>
      <c r="APW9" s="314"/>
      <c r="APX9" s="314"/>
      <c r="APY9" s="314"/>
      <c r="APZ9" s="314"/>
      <c r="AQA9" s="314"/>
      <c r="AQB9" s="314"/>
      <c r="AQC9" s="314"/>
      <c r="AQD9" s="314"/>
      <c r="AQE9" s="314"/>
      <c r="AQF9" s="314"/>
      <c r="AQG9" s="314"/>
      <c r="AQH9" s="314"/>
      <c r="AQI9" s="314"/>
      <c r="AQJ9" s="314"/>
      <c r="AQK9" s="314"/>
      <c r="AQL9" s="314"/>
      <c r="AQM9" s="314"/>
      <c r="AQN9" s="314"/>
      <c r="AQO9" s="314"/>
      <c r="AQP9" s="314"/>
      <c r="AQQ9" s="314"/>
      <c r="AQR9" s="314"/>
      <c r="AQS9" s="314"/>
      <c r="AQT9" s="314"/>
      <c r="AQU9" s="314"/>
      <c r="AQV9" s="314"/>
      <c r="AQW9" s="314"/>
      <c r="AQX9" s="314"/>
      <c r="AQY9" s="314"/>
      <c r="AQZ9" s="314"/>
      <c r="ARA9" s="314"/>
      <c r="ARB9" s="314"/>
      <c r="ARC9" s="314"/>
      <c r="ARD9" s="314"/>
      <c r="ARE9" s="314"/>
      <c r="ARF9" s="314"/>
      <c r="ARG9" s="314"/>
      <c r="ARH9" s="314"/>
      <c r="ARI9" s="314"/>
      <c r="ARJ9" s="314"/>
      <c r="ARK9" s="314"/>
      <c r="ARL9" s="314"/>
      <c r="ARM9" s="314"/>
      <c r="ARN9" s="314"/>
      <c r="ARO9" s="314"/>
      <c r="ARP9" s="314"/>
      <c r="ARQ9" s="314"/>
      <c r="ARR9" s="314"/>
      <c r="ARS9" s="314"/>
      <c r="ART9" s="314"/>
      <c r="ARU9" s="314"/>
      <c r="ARV9" s="314"/>
      <c r="ARW9" s="314"/>
      <c r="ARX9" s="314"/>
      <c r="ARY9" s="314"/>
      <c r="ARZ9" s="314"/>
      <c r="ASA9" s="314"/>
      <c r="ASB9" s="314"/>
      <c r="ASC9" s="314"/>
      <c r="ASD9" s="314"/>
      <c r="ASE9" s="314"/>
      <c r="ASF9" s="314"/>
      <c r="ASG9" s="314"/>
      <c r="ASH9" s="314"/>
      <c r="ASI9" s="314"/>
      <c r="ASJ9" s="314"/>
      <c r="ASK9" s="314"/>
      <c r="ASL9" s="314"/>
      <c r="ASM9" s="314"/>
      <c r="ASN9" s="314"/>
      <c r="ASO9" s="314"/>
      <c r="ASP9" s="314"/>
      <c r="ASQ9" s="314"/>
      <c r="ASR9" s="314"/>
      <c r="ASS9" s="314"/>
      <c r="AST9" s="314"/>
      <c r="ASU9" s="314"/>
      <c r="ASV9" s="314"/>
      <c r="ASW9" s="314"/>
      <c r="ASX9" s="314"/>
      <c r="ASY9" s="314"/>
      <c r="ASZ9" s="314"/>
      <c r="ATA9" s="314"/>
      <c r="ATB9" s="314"/>
      <c r="ATC9" s="314"/>
      <c r="ATD9" s="314"/>
      <c r="ATE9" s="314"/>
      <c r="ATF9" s="314"/>
      <c r="ATG9" s="314"/>
      <c r="ATH9" s="314"/>
      <c r="ATI9" s="314"/>
      <c r="ATJ9" s="314"/>
      <c r="ATK9" s="314"/>
      <c r="ATL9" s="314"/>
      <c r="ATM9" s="314"/>
      <c r="ATN9" s="314"/>
      <c r="ATO9" s="314"/>
      <c r="ATP9" s="314"/>
      <c r="ATQ9" s="314"/>
      <c r="ATR9" s="314"/>
      <c r="ATS9" s="314"/>
      <c r="ATT9" s="314"/>
      <c r="ATU9" s="314"/>
      <c r="ATV9" s="314"/>
      <c r="ATW9" s="314"/>
      <c r="ATX9" s="314"/>
      <c r="ATY9" s="314"/>
      <c r="ATZ9" s="314"/>
      <c r="AUA9" s="314"/>
      <c r="AUB9" s="314"/>
      <c r="AUC9" s="314"/>
      <c r="AUD9" s="314"/>
      <c r="AUE9" s="314"/>
      <c r="AUF9" s="314"/>
      <c r="AUG9" s="314"/>
      <c r="AUH9" s="314"/>
      <c r="AUI9" s="314"/>
      <c r="AUJ9" s="314"/>
      <c r="AUK9" s="314"/>
      <c r="AUL9" s="314"/>
      <c r="AUM9" s="314"/>
      <c r="AUN9" s="314"/>
      <c r="AUO9" s="314"/>
      <c r="AUP9" s="314"/>
      <c r="AUQ9" s="314"/>
      <c r="AUR9" s="314"/>
      <c r="AUS9" s="314"/>
      <c r="AUT9" s="314"/>
      <c r="AUU9" s="314"/>
      <c r="AUV9" s="314"/>
      <c r="AUW9" s="314"/>
      <c r="AUX9" s="314"/>
      <c r="AUY9" s="314"/>
      <c r="AUZ9" s="314"/>
      <c r="AVA9" s="314"/>
      <c r="AVB9" s="314"/>
      <c r="AVC9" s="314"/>
      <c r="AVD9" s="314"/>
      <c r="AVE9" s="314"/>
      <c r="AVF9" s="314"/>
      <c r="AVG9" s="314"/>
      <c r="AVH9" s="314"/>
      <c r="AVI9" s="314"/>
      <c r="AVJ9" s="314"/>
      <c r="AVK9" s="314"/>
      <c r="AVL9" s="314"/>
      <c r="AVM9" s="314"/>
      <c r="AVN9" s="314"/>
      <c r="AVO9" s="314"/>
      <c r="AVP9" s="314"/>
      <c r="AVQ9" s="314"/>
      <c r="AVR9" s="314"/>
      <c r="AVS9" s="314"/>
      <c r="AVT9" s="314"/>
      <c r="AVU9" s="314"/>
      <c r="AVV9" s="314"/>
      <c r="AVW9" s="314"/>
      <c r="AVX9" s="314"/>
      <c r="AVY9" s="314"/>
      <c r="AVZ9" s="314"/>
      <c r="AWA9" s="314"/>
      <c r="AWB9" s="314"/>
      <c r="AWC9" s="314"/>
      <c r="AWD9" s="314"/>
      <c r="AWE9" s="314"/>
      <c r="AWF9" s="314"/>
      <c r="AWG9" s="314"/>
      <c r="AWH9" s="314"/>
      <c r="AWI9" s="314"/>
      <c r="AWJ9" s="314"/>
      <c r="AWK9" s="314"/>
      <c r="AWL9" s="314"/>
      <c r="AWM9" s="314"/>
      <c r="AWN9" s="314"/>
      <c r="AWO9" s="314"/>
      <c r="AWP9" s="314"/>
      <c r="AWQ9" s="314"/>
      <c r="AWR9" s="314"/>
      <c r="AWS9" s="314"/>
      <c r="AWT9" s="314"/>
      <c r="AWU9" s="314"/>
      <c r="AWV9" s="314"/>
      <c r="AWW9" s="314"/>
      <c r="AWX9" s="314"/>
      <c r="AWY9" s="314"/>
      <c r="AWZ9" s="314"/>
      <c r="AXA9" s="314"/>
      <c r="AXB9" s="314"/>
      <c r="AXC9" s="314"/>
      <c r="AXD9" s="314"/>
      <c r="AXE9" s="314"/>
      <c r="AXF9" s="314"/>
      <c r="AXG9" s="314"/>
      <c r="AXH9" s="314"/>
      <c r="AXI9" s="314"/>
      <c r="AXJ9" s="314"/>
      <c r="AXK9" s="314"/>
      <c r="AXL9" s="314"/>
      <c r="AXM9" s="314"/>
      <c r="AXN9" s="314"/>
      <c r="AXO9" s="314"/>
      <c r="AXP9" s="314"/>
      <c r="AXQ9" s="314"/>
      <c r="AXR9" s="314"/>
      <c r="AXS9" s="314"/>
      <c r="AXT9" s="314"/>
      <c r="AXU9" s="314"/>
      <c r="AXV9" s="314"/>
      <c r="AXW9" s="314"/>
      <c r="AXX9" s="314"/>
      <c r="AXY9" s="314"/>
      <c r="AXZ9" s="314"/>
      <c r="AYA9" s="314"/>
      <c r="AYB9" s="314"/>
      <c r="AYC9" s="314"/>
      <c r="AYD9" s="314"/>
      <c r="AYE9" s="314"/>
      <c r="AYF9" s="314"/>
      <c r="AYG9" s="314"/>
      <c r="AYH9" s="314"/>
      <c r="AYI9" s="314"/>
      <c r="AYJ9" s="314"/>
      <c r="AYK9" s="314"/>
      <c r="AYL9" s="314"/>
      <c r="AYM9" s="314"/>
      <c r="AYN9" s="314"/>
      <c r="AYO9" s="314"/>
      <c r="AYP9" s="314"/>
      <c r="AYQ9" s="314"/>
      <c r="AYR9" s="314"/>
      <c r="AYS9" s="314"/>
      <c r="AYT9" s="314"/>
      <c r="AYU9" s="314"/>
      <c r="AYV9" s="314"/>
      <c r="AYW9" s="314"/>
      <c r="AYX9" s="314"/>
      <c r="AYY9" s="314"/>
      <c r="AYZ9" s="314"/>
      <c r="AZA9" s="314"/>
      <c r="AZB9" s="314"/>
      <c r="AZC9" s="314"/>
      <c r="AZD9" s="314"/>
      <c r="AZE9" s="314"/>
      <c r="AZF9" s="314"/>
      <c r="AZG9" s="314"/>
      <c r="AZH9" s="314"/>
      <c r="AZI9" s="314"/>
      <c r="AZJ9" s="314"/>
      <c r="AZK9" s="314"/>
      <c r="AZL9" s="314"/>
      <c r="AZM9" s="314"/>
      <c r="AZN9" s="314"/>
      <c r="AZO9" s="314"/>
      <c r="AZP9" s="314"/>
      <c r="AZQ9" s="314"/>
      <c r="AZR9" s="314"/>
      <c r="AZS9" s="314"/>
      <c r="AZT9" s="314"/>
      <c r="AZU9" s="314"/>
      <c r="AZV9" s="314"/>
      <c r="AZW9" s="314"/>
      <c r="AZX9" s="314"/>
      <c r="AZY9" s="314"/>
      <c r="AZZ9" s="314"/>
      <c r="BAA9" s="314"/>
      <c r="BAB9" s="314"/>
      <c r="BAC9" s="314"/>
      <c r="BAD9" s="314"/>
      <c r="BAE9" s="314"/>
      <c r="BAF9" s="314"/>
      <c r="BAG9" s="314"/>
      <c r="BAH9" s="314"/>
      <c r="BAI9" s="314"/>
      <c r="BAJ9" s="314"/>
      <c r="BAK9" s="314"/>
      <c r="BAL9" s="314"/>
      <c r="BAM9" s="314"/>
      <c r="BAN9" s="314"/>
      <c r="BAO9" s="314"/>
      <c r="BAP9" s="314"/>
      <c r="BAQ9" s="314"/>
      <c r="BAR9" s="314"/>
      <c r="BAS9" s="314"/>
      <c r="BAT9" s="314"/>
      <c r="BAU9" s="314"/>
      <c r="BAV9" s="314"/>
      <c r="BAW9" s="314"/>
      <c r="BAX9" s="314"/>
      <c r="BAY9" s="314"/>
      <c r="BAZ9" s="314"/>
      <c r="BBA9" s="314"/>
      <c r="BBB9" s="314"/>
      <c r="BBC9" s="314"/>
      <c r="BBD9" s="314"/>
      <c r="BBE9" s="314"/>
      <c r="BBF9" s="314"/>
      <c r="BBG9" s="314"/>
      <c r="BBH9" s="314"/>
      <c r="BBI9" s="314"/>
      <c r="BBJ9" s="314"/>
      <c r="BBK9" s="314"/>
      <c r="BBL9" s="314"/>
      <c r="BBM9" s="314"/>
      <c r="BBN9" s="314"/>
      <c r="BBO9" s="314"/>
      <c r="BBP9" s="314"/>
      <c r="BBQ9" s="314"/>
      <c r="BBR9" s="314"/>
      <c r="BBS9" s="314"/>
      <c r="BBT9" s="314"/>
      <c r="BBU9" s="314"/>
      <c r="BBV9" s="314"/>
      <c r="BBW9" s="314"/>
      <c r="BBX9" s="314"/>
      <c r="BBY9" s="314"/>
      <c r="BBZ9" s="314"/>
      <c r="BCA9" s="314"/>
      <c r="BCB9" s="314"/>
      <c r="BCC9" s="314"/>
      <c r="BCD9" s="314"/>
      <c r="BCE9" s="314"/>
      <c r="BCF9" s="314"/>
      <c r="BCG9" s="314"/>
      <c r="BCH9" s="314"/>
      <c r="BCI9" s="314"/>
      <c r="BCJ9" s="314"/>
      <c r="BCK9" s="314"/>
      <c r="BCL9" s="314"/>
      <c r="BCM9" s="314"/>
      <c r="BCN9" s="314"/>
      <c r="BCO9" s="314"/>
      <c r="BCP9" s="314"/>
      <c r="BCQ9" s="314"/>
      <c r="BCR9" s="314"/>
      <c r="BCS9" s="314"/>
      <c r="BCT9" s="314"/>
      <c r="BCU9" s="314"/>
      <c r="BCV9" s="314"/>
      <c r="BCW9" s="314"/>
      <c r="BCX9" s="314"/>
      <c r="BCY9" s="314"/>
      <c r="BCZ9" s="314"/>
      <c r="BDA9" s="314"/>
      <c r="BDB9" s="314"/>
      <c r="BDC9" s="314"/>
      <c r="BDD9" s="314"/>
      <c r="BDE9" s="314"/>
      <c r="BDF9" s="314"/>
      <c r="BDG9" s="314"/>
      <c r="BDH9" s="314"/>
      <c r="BDI9" s="314"/>
      <c r="BDJ9" s="314"/>
      <c r="BDK9" s="314"/>
      <c r="BDL9" s="314"/>
      <c r="BDM9" s="314"/>
      <c r="BDN9" s="314"/>
      <c r="BDO9" s="314"/>
      <c r="BDP9" s="314"/>
      <c r="BDQ9" s="314"/>
      <c r="BDR9" s="314"/>
      <c r="BDS9" s="314"/>
      <c r="BDT9" s="314"/>
      <c r="BDU9" s="314"/>
      <c r="BDV9" s="314"/>
      <c r="BDW9" s="314"/>
      <c r="BDX9" s="314"/>
      <c r="BDY9" s="314"/>
      <c r="BDZ9" s="314"/>
      <c r="BEA9" s="314"/>
      <c r="BEB9" s="314"/>
      <c r="BEC9" s="314"/>
      <c r="BED9" s="314"/>
      <c r="BEE9" s="314"/>
      <c r="BEF9" s="314"/>
      <c r="BEG9" s="314"/>
      <c r="BEH9" s="314"/>
      <c r="BEI9" s="314"/>
      <c r="BEJ9" s="314"/>
      <c r="BEK9" s="314"/>
      <c r="BEL9" s="314"/>
      <c r="BEM9" s="314"/>
      <c r="BEN9" s="314"/>
      <c r="BEO9" s="314"/>
      <c r="BEP9" s="314"/>
      <c r="BEQ9" s="314"/>
      <c r="BER9" s="314"/>
      <c r="BES9" s="314"/>
      <c r="BET9" s="314"/>
      <c r="BEU9" s="314"/>
      <c r="BEV9" s="314"/>
      <c r="BEW9" s="314"/>
      <c r="BEX9" s="314"/>
      <c r="BEY9" s="314"/>
      <c r="BEZ9" s="314"/>
      <c r="BFA9" s="314"/>
      <c r="BFB9" s="314"/>
      <c r="BFC9" s="314"/>
      <c r="BFD9" s="314"/>
      <c r="BFE9" s="314"/>
      <c r="BFF9" s="314"/>
      <c r="BFG9" s="314"/>
      <c r="BFH9" s="314"/>
      <c r="BFI9" s="314"/>
      <c r="BFJ9" s="314"/>
      <c r="BFK9" s="314"/>
      <c r="BFL9" s="314"/>
      <c r="BFM9" s="314"/>
      <c r="BFN9" s="314"/>
      <c r="BFO9" s="314"/>
      <c r="BFP9" s="314"/>
      <c r="BFQ9" s="314"/>
      <c r="BFR9" s="314"/>
      <c r="BFS9" s="314"/>
      <c r="BFT9" s="314"/>
      <c r="BFU9" s="314"/>
      <c r="BFV9" s="314"/>
      <c r="BFW9" s="314"/>
      <c r="BFX9" s="314"/>
      <c r="BFY9" s="314"/>
      <c r="BFZ9" s="314"/>
      <c r="BGA9" s="314"/>
      <c r="BGB9" s="314"/>
      <c r="BGC9" s="314"/>
      <c r="BGD9" s="314"/>
      <c r="BGE9" s="314"/>
      <c r="BGF9" s="314"/>
      <c r="BGG9" s="314"/>
      <c r="BGH9" s="314"/>
      <c r="BGI9" s="314"/>
      <c r="BGJ9" s="314"/>
      <c r="BGK9" s="314"/>
      <c r="BGL9" s="314"/>
      <c r="BGM9" s="314"/>
      <c r="BGN9" s="314"/>
      <c r="BGO9" s="314"/>
      <c r="BGP9" s="314"/>
      <c r="BGQ9" s="314"/>
      <c r="BGR9" s="314"/>
      <c r="BGS9" s="314"/>
      <c r="BGT9" s="314"/>
      <c r="BGU9" s="314"/>
      <c r="BGV9" s="314"/>
      <c r="BGW9" s="314"/>
      <c r="BGX9" s="314"/>
      <c r="BGY9" s="314"/>
      <c r="BGZ9" s="314"/>
      <c r="BHA9" s="314"/>
      <c r="BHB9" s="314"/>
      <c r="BHC9" s="314"/>
      <c r="BHD9" s="314"/>
      <c r="BHE9" s="314"/>
      <c r="BHF9" s="314"/>
      <c r="BHG9" s="314"/>
      <c r="BHH9" s="314"/>
      <c r="BHI9" s="314"/>
      <c r="BHJ9" s="314"/>
      <c r="BHK9" s="314"/>
      <c r="BHL9" s="314"/>
      <c r="BHM9" s="314"/>
      <c r="BHN9" s="314"/>
      <c r="BHO9" s="314"/>
      <c r="BHP9" s="314"/>
      <c r="BHQ9" s="314"/>
      <c r="BHR9" s="314"/>
      <c r="BHS9" s="314"/>
      <c r="BHT9" s="314"/>
      <c r="BHU9" s="314"/>
      <c r="BHV9" s="314"/>
      <c r="BHW9" s="314"/>
      <c r="BHX9" s="314"/>
      <c r="BHY9" s="314"/>
      <c r="BHZ9" s="314"/>
      <c r="BIA9" s="314"/>
      <c r="BIB9" s="314"/>
      <c r="BIC9" s="314"/>
      <c r="BID9" s="314"/>
      <c r="BIE9" s="314"/>
      <c r="BIF9" s="314"/>
      <c r="BIG9" s="314"/>
      <c r="BIH9" s="314"/>
      <c r="BII9" s="314"/>
      <c r="BIJ9" s="314"/>
      <c r="BIK9" s="314"/>
      <c r="BIL9" s="314"/>
      <c r="BIM9" s="314"/>
      <c r="BIN9" s="314"/>
      <c r="BIO9" s="314"/>
      <c r="BIP9" s="314"/>
      <c r="BIQ9" s="314"/>
      <c r="BIR9" s="314"/>
      <c r="BIS9" s="314"/>
      <c r="BIT9" s="314"/>
      <c r="BIU9" s="314"/>
      <c r="BIV9" s="314"/>
      <c r="BIW9" s="314"/>
      <c r="BIX9" s="314"/>
      <c r="BIY9" s="314"/>
      <c r="BIZ9" s="314"/>
      <c r="BJA9" s="314"/>
      <c r="BJB9" s="314"/>
      <c r="BJC9" s="314"/>
      <c r="BJD9" s="314"/>
      <c r="BJE9" s="314"/>
      <c r="BJF9" s="314"/>
      <c r="BJG9" s="314"/>
      <c r="BJH9" s="314"/>
      <c r="BJI9" s="314"/>
      <c r="BJJ9" s="314"/>
      <c r="BJK9" s="314"/>
      <c r="BJL9" s="314"/>
      <c r="BJM9" s="314"/>
      <c r="BJN9" s="314"/>
      <c r="BJO9" s="314"/>
      <c r="BJP9" s="314"/>
      <c r="BJQ9" s="314"/>
      <c r="BJR9" s="314"/>
      <c r="BJS9" s="314"/>
      <c r="BJT9" s="314"/>
      <c r="BJU9" s="314"/>
      <c r="BJV9" s="314"/>
      <c r="BJW9" s="314"/>
      <c r="BJX9" s="314"/>
      <c r="BJY9" s="314"/>
      <c r="BJZ9" s="314"/>
      <c r="BKA9" s="314"/>
      <c r="BKB9" s="314"/>
      <c r="BKC9" s="314"/>
      <c r="BKD9" s="314"/>
      <c r="BKE9" s="314"/>
      <c r="BKF9" s="314"/>
      <c r="BKG9" s="314"/>
      <c r="BKH9" s="314"/>
      <c r="BKI9" s="314"/>
      <c r="BKJ9" s="314"/>
      <c r="BKK9" s="314"/>
      <c r="BKL9" s="314"/>
      <c r="BKM9" s="314"/>
      <c r="BKN9" s="314"/>
      <c r="BKO9" s="314"/>
      <c r="BKP9" s="314"/>
      <c r="BKQ9" s="314"/>
      <c r="BKR9" s="314"/>
      <c r="BKS9" s="314"/>
      <c r="BKT9" s="314"/>
      <c r="BKU9" s="314"/>
      <c r="BKV9" s="314"/>
      <c r="BKW9" s="314"/>
      <c r="BKX9" s="314"/>
      <c r="BKY9" s="314"/>
      <c r="BKZ9" s="314"/>
      <c r="BLA9" s="314"/>
      <c r="BLB9" s="314"/>
      <c r="BLC9" s="314"/>
      <c r="BLD9" s="314"/>
      <c r="BLE9" s="314"/>
      <c r="BLF9" s="314"/>
      <c r="BLG9" s="314"/>
      <c r="BLH9" s="314"/>
      <c r="BLI9" s="314"/>
      <c r="BLJ9" s="314"/>
      <c r="BLK9" s="314"/>
      <c r="BLL9" s="314"/>
      <c r="BLM9" s="314"/>
      <c r="BLN9" s="314"/>
      <c r="BLO9" s="314"/>
      <c r="BLP9" s="314"/>
      <c r="BLQ9" s="314"/>
      <c r="BLR9" s="314"/>
      <c r="BLS9" s="314"/>
      <c r="BLT9" s="314"/>
      <c r="BLU9" s="314"/>
      <c r="BLV9" s="314"/>
      <c r="BLW9" s="314"/>
      <c r="BLX9" s="314"/>
      <c r="BLY9" s="314"/>
      <c r="BLZ9" s="314"/>
      <c r="BMA9" s="314"/>
      <c r="BMB9" s="314"/>
      <c r="BMC9" s="314"/>
      <c r="BMD9" s="314"/>
      <c r="BME9" s="314"/>
      <c r="BMF9" s="314"/>
      <c r="BMG9" s="314"/>
      <c r="BMH9" s="314"/>
      <c r="BMI9" s="314"/>
      <c r="BMJ9" s="314"/>
      <c r="BMK9" s="314"/>
      <c r="BML9" s="314"/>
      <c r="BMM9" s="314"/>
      <c r="BMN9" s="314"/>
      <c r="BMO9" s="314"/>
      <c r="BMP9" s="314"/>
      <c r="BMQ9" s="314"/>
      <c r="BMR9" s="314"/>
      <c r="BMS9" s="314"/>
      <c r="BMT9" s="314"/>
      <c r="BMU9" s="314"/>
      <c r="BMV9" s="314"/>
      <c r="BMW9" s="314"/>
      <c r="BMX9" s="314"/>
      <c r="BMY9" s="314"/>
      <c r="BMZ9" s="314"/>
      <c r="BNA9" s="314"/>
      <c r="BNB9" s="314"/>
      <c r="BNC9" s="314"/>
      <c r="BND9" s="314"/>
      <c r="BNE9" s="314"/>
      <c r="BNF9" s="314"/>
      <c r="BNG9" s="314"/>
      <c r="BNH9" s="314"/>
      <c r="BNI9" s="314"/>
      <c r="BNJ9" s="314"/>
      <c r="BNK9" s="314"/>
      <c r="BNL9" s="314"/>
      <c r="BNM9" s="314"/>
      <c r="BNN9" s="314"/>
      <c r="BNO9" s="314"/>
      <c r="BNP9" s="314"/>
      <c r="BNQ9" s="314"/>
      <c r="BNR9" s="314"/>
      <c r="BNS9" s="314"/>
      <c r="BNT9" s="314"/>
      <c r="BNU9" s="314"/>
      <c r="BNV9" s="314"/>
      <c r="BNW9" s="314"/>
      <c r="BNX9" s="314"/>
      <c r="BNY9" s="314"/>
      <c r="BNZ9" s="314"/>
      <c r="BOA9" s="314"/>
      <c r="BOB9" s="314"/>
      <c r="BOC9" s="314"/>
      <c r="BOD9" s="314"/>
      <c r="BOE9" s="314"/>
      <c r="BOF9" s="314"/>
      <c r="BOG9" s="314"/>
      <c r="BOH9" s="314"/>
      <c r="BOI9" s="314"/>
      <c r="BOJ9" s="314"/>
      <c r="BOK9" s="314"/>
      <c r="BOL9" s="314"/>
      <c r="BOM9" s="314"/>
      <c r="BON9" s="314"/>
      <c r="BOO9" s="314"/>
      <c r="BOP9" s="314"/>
      <c r="BOQ9" s="314"/>
      <c r="BOR9" s="314"/>
      <c r="BOS9" s="314"/>
      <c r="BOT9" s="314"/>
      <c r="BOU9" s="314"/>
      <c r="BOV9" s="314"/>
      <c r="BOW9" s="314"/>
      <c r="BOX9" s="314"/>
      <c r="BOY9" s="314"/>
      <c r="BOZ9" s="314"/>
      <c r="BPA9" s="314"/>
      <c r="BPB9" s="314"/>
      <c r="BPC9" s="314"/>
      <c r="BPD9" s="314"/>
      <c r="BPE9" s="314"/>
      <c r="BPF9" s="314"/>
      <c r="BPG9" s="314"/>
      <c r="BPH9" s="314"/>
      <c r="BPI9" s="314"/>
      <c r="BPJ9" s="314"/>
      <c r="BPK9" s="314"/>
      <c r="BPL9" s="314"/>
      <c r="BPM9" s="314"/>
      <c r="BPN9" s="314"/>
      <c r="BPO9" s="314"/>
      <c r="BPP9" s="314"/>
      <c r="BPQ9" s="314"/>
      <c r="BPR9" s="314"/>
      <c r="BPS9" s="314"/>
      <c r="BPT9" s="314"/>
      <c r="BPU9" s="314"/>
      <c r="BPV9" s="314"/>
      <c r="BPW9" s="314"/>
      <c r="BPX9" s="314"/>
      <c r="BPY9" s="314"/>
      <c r="BPZ9" s="314"/>
      <c r="BQA9" s="314"/>
      <c r="BQB9" s="314"/>
      <c r="BQC9" s="314"/>
      <c r="BQD9" s="314"/>
      <c r="BQE9" s="314"/>
      <c r="BQF9" s="314"/>
      <c r="BQG9" s="314"/>
      <c r="BQH9" s="314"/>
      <c r="BQI9" s="314"/>
      <c r="BQJ9" s="314"/>
      <c r="BQK9" s="314"/>
      <c r="BQL9" s="314"/>
      <c r="BQM9" s="314"/>
      <c r="BQN9" s="314"/>
      <c r="BQO9" s="314"/>
      <c r="BQP9" s="314"/>
      <c r="BQQ9" s="314"/>
      <c r="BQR9" s="314"/>
      <c r="BQS9" s="314"/>
      <c r="BQT9" s="314"/>
      <c r="BQU9" s="314"/>
      <c r="BQV9" s="314"/>
      <c r="BQW9" s="314"/>
      <c r="BQX9" s="314"/>
      <c r="BQY9" s="314"/>
      <c r="BQZ9" s="314"/>
      <c r="BRA9" s="314"/>
      <c r="BRB9" s="314"/>
      <c r="BRC9" s="314"/>
      <c r="BRD9" s="314"/>
      <c r="BRE9" s="314"/>
      <c r="BRF9" s="314"/>
      <c r="BRG9" s="314"/>
      <c r="BRH9" s="314"/>
      <c r="BRI9" s="314"/>
      <c r="BRJ9" s="314"/>
      <c r="BRK9" s="314"/>
      <c r="BRL9" s="314"/>
      <c r="BRM9" s="314"/>
      <c r="BRN9" s="314"/>
      <c r="BRO9" s="314"/>
      <c r="BRP9" s="314"/>
      <c r="BRQ9" s="314"/>
      <c r="BRR9" s="314"/>
      <c r="BRS9" s="314"/>
      <c r="BRT9" s="314"/>
      <c r="BRU9" s="314"/>
      <c r="BRV9" s="314"/>
      <c r="BRW9" s="314"/>
      <c r="BRX9" s="314"/>
      <c r="BRY9" s="314"/>
      <c r="BRZ9" s="314"/>
      <c r="BSA9" s="314"/>
      <c r="BSB9" s="314"/>
      <c r="BSC9" s="314"/>
      <c r="BSD9" s="314"/>
      <c r="BSE9" s="314"/>
      <c r="BSF9" s="314"/>
      <c r="BSG9" s="314"/>
      <c r="BSH9" s="314"/>
      <c r="BSI9" s="314"/>
      <c r="BSJ9" s="314"/>
      <c r="BSK9" s="314"/>
      <c r="BSL9" s="314"/>
      <c r="BSM9" s="314"/>
      <c r="BSN9" s="314"/>
      <c r="BSO9" s="314"/>
      <c r="BSP9" s="314"/>
      <c r="BSQ9" s="314"/>
      <c r="BSR9" s="314"/>
      <c r="BSS9" s="314"/>
      <c r="BST9" s="314"/>
      <c r="BSU9" s="314"/>
      <c r="BSV9" s="314"/>
      <c r="BSW9" s="314"/>
      <c r="BSX9" s="314"/>
      <c r="BSY9" s="314"/>
      <c r="BSZ9" s="314"/>
      <c r="BTA9" s="314"/>
      <c r="BTB9" s="314"/>
      <c r="BTC9" s="314"/>
      <c r="BTD9" s="314"/>
      <c r="BTE9" s="314"/>
      <c r="BTF9" s="314"/>
      <c r="BTG9" s="314"/>
      <c r="BTH9" s="314"/>
      <c r="BTI9" s="314"/>
      <c r="BTJ9" s="314"/>
      <c r="BTK9" s="314"/>
      <c r="BTL9" s="314"/>
      <c r="BTM9" s="314"/>
      <c r="BTN9" s="314"/>
      <c r="BTO9" s="314"/>
      <c r="BTP9" s="314"/>
      <c r="BTQ9" s="314"/>
      <c r="BTR9" s="314"/>
      <c r="BTS9" s="314"/>
      <c r="BTT9" s="314"/>
      <c r="BTU9" s="314"/>
      <c r="BTV9" s="314"/>
      <c r="BTW9" s="314"/>
      <c r="BTX9" s="314"/>
      <c r="BTY9" s="314"/>
      <c r="BTZ9" s="314"/>
      <c r="BUA9" s="314"/>
      <c r="BUB9" s="314"/>
      <c r="BUC9" s="314"/>
      <c r="BUD9" s="314"/>
      <c r="BUE9" s="314"/>
      <c r="BUF9" s="314"/>
      <c r="BUG9" s="314"/>
      <c r="BUH9" s="314"/>
      <c r="BUI9" s="314"/>
      <c r="BUJ9" s="314"/>
      <c r="BUK9" s="314"/>
      <c r="BUL9" s="314"/>
      <c r="BUM9" s="314"/>
      <c r="BUN9" s="314"/>
      <c r="BUO9" s="314"/>
      <c r="BUP9" s="314"/>
      <c r="BUQ9" s="314"/>
      <c r="BUR9" s="314"/>
      <c r="BUS9" s="314"/>
      <c r="BUT9" s="314"/>
      <c r="BUU9" s="314"/>
      <c r="BUV9" s="314"/>
      <c r="BUW9" s="314"/>
      <c r="BUX9" s="314"/>
      <c r="BUY9" s="314"/>
      <c r="BUZ9" s="314"/>
      <c r="BVA9" s="314"/>
      <c r="BVB9" s="314"/>
      <c r="BVC9" s="314"/>
      <c r="BVD9" s="314"/>
      <c r="BVE9" s="314"/>
      <c r="BVF9" s="314"/>
      <c r="BVG9" s="314"/>
      <c r="BVH9" s="314"/>
      <c r="BVI9" s="314"/>
      <c r="BVJ9" s="314"/>
      <c r="BVK9" s="314"/>
      <c r="BVL9" s="314"/>
      <c r="BVM9" s="314"/>
      <c r="BVN9" s="314"/>
      <c r="BVO9" s="314"/>
      <c r="BVP9" s="314"/>
      <c r="BVQ9" s="314"/>
      <c r="BVR9" s="314"/>
      <c r="BVS9" s="314"/>
      <c r="BVT9" s="314"/>
      <c r="BVU9" s="314"/>
      <c r="BVV9" s="314"/>
      <c r="BVW9" s="314"/>
      <c r="BVX9" s="314"/>
      <c r="BVY9" s="314"/>
      <c r="BVZ9" s="314"/>
      <c r="BWA9" s="314"/>
      <c r="BWB9" s="314"/>
      <c r="BWC9" s="314"/>
      <c r="BWD9" s="314"/>
      <c r="BWE9" s="314"/>
      <c r="BWF9" s="314"/>
      <c r="BWG9" s="314"/>
      <c r="BWH9" s="314"/>
      <c r="BWI9" s="314"/>
      <c r="BWJ9" s="314"/>
      <c r="BWK9" s="314"/>
      <c r="BWL9" s="314"/>
      <c r="BWM9" s="314"/>
      <c r="BWN9" s="314"/>
      <c r="BWO9" s="314"/>
      <c r="BWP9" s="314"/>
      <c r="BWQ9" s="314"/>
      <c r="BWR9" s="314"/>
      <c r="BWS9" s="314"/>
      <c r="BWT9" s="314"/>
      <c r="BWU9" s="314"/>
      <c r="BWV9" s="314"/>
      <c r="BWW9" s="314"/>
      <c r="BWX9" s="314"/>
      <c r="BWY9" s="314"/>
      <c r="BWZ9" s="314"/>
      <c r="BXA9" s="314"/>
      <c r="BXB9" s="314"/>
      <c r="BXC9" s="314"/>
      <c r="BXD9" s="314"/>
      <c r="BXE9" s="314"/>
      <c r="BXF9" s="314"/>
      <c r="BXG9" s="314"/>
      <c r="BXH9" s="314"/>
      <c r="BXI9" s="314"/>
      <c r="BXJ9" s="314"/>
      <c r="BXK9" s="314"/>
      <c r="BXL9" s="314"/>
      <c r="BXM9" s="314"/>
      <c r="BXN9" s="314"/>
      <c r="BXO9" s="314"/>
      <c r="BXP9" s="314"/>
      <c r="BXQ9" s="314"/>
      <c r="BXR9" s="314"/>
      <c r="BXS9" s="314"/>
      <c r="BXT9" s="314"/>
      <c r="BXU9" s="314"/>
      <c r="BXV9" s="314"/>
      <c r="BXW9" s="314"/>
      <c r="BXX9" s="314"/>
      <c r="BXY9" s="314"/>
      <c r="BXZ9" s="314"/>
      <c r="BYA9" s="314"/>
      <c r="BYB9" s="314"/>
      <c r="BYC9" s="314"/>
      <c r="BYD9" s="314"/>
      <c r="BYE9" s="314"/>
      <c r="BYF9" s="314"/>
      <c r="BYG9" s="314"/>
      <c r="BYH9" s="314"/>
      <c r="BYI9" s="314"/>
      <c r="BYJ9" s="314"/>
      <c r="BYK9" s="314"/>
      <c r="BYL9" s="314"/>
      <c r="BYM9" s="314"/>
      <c r="BYN9" s="314"/>
      <c r="BYO9" s="314"/>
      <c r="BYP9" s="314"/>
      <c r="BYQ9" s="314"/>
      <c r="BYR9" s="314"/>
      <c r="BYS9" s="314"/>
      <c r="BYT9" s="314"/>
      <c r="BYU9" s="314"/>
      <c r="BYV9" s="314"/>
      <c r="BYW9" s="314"/>
      <c r="BYX9" s="314"/>
      <c r="BYY9" s="314"/>
      <c r="BYZ9" s="314"/>
      <c r="BZA9" s="314"/>
      <c r="BZB9" s="314"/>
      <c r="BZC9" s="314"/>
      <c r="BZD9" s="314"/>
      <c r="BZE9" s="314"/>
      <c r="BZF9" s="314"/>
      <c r="BZG9" s="314"/>
      <c r="BZH9" s="314"/>
      <c r="BZI9" s="314"/>
      <c r="BZJ9" s="314"/>
      <c r="BZK9" s="314"/>
      <c r="BZL9" s="314"/>
      <c r="BZM9" s="314"/>
      <c r="BZN9" s="314"/>
      <c r="BZO9" s="314"/>
      <c r="BZP9" s="314"/>
      <c r="BZQ9" s="314"/>
      <c r="BZR9" s="314"/>
      <c r="BZS9" s="314"/>
      <c r="BZT9" s="314"/>
      <c r="BZU9" s="314"/>
      <c r="BZV9" s="314"/>
      <c r="BZW9" s="314"/>
      <c r="BZX9" s="314"/>
      <c r="BZY9" s="314"/>
      <c r="BZZ9" s="314"/>
      <c r="CAA9" s="314"/>
      <c r="CAB9" s="314"/>
      <c r="CAC9" s="314"/>
      <c r="CAD9" s="314"/>
      <c r="CAE9" s="314"/>
      <c r="CAF9" s="314"/>
      <c r="CAG9" s="314"/>
      <c r="CAH9" s="314"/>
      <c r="CAI9" s="314"/>
      <c r="CAJ9" s="314"/>
      <c r="CAK9" s="314"/>
      <c r="CAL9" s="314"/>
      <c r="CAM9" s="314"/>
      <c r="CAN9" s="314"/>
      <c r="CAO9" s="314"/>
      <c r="CAP9" s="314"/>
      <c r="CAQ9" s="314"/>
      <c r="CAR9" s="314"/>
      <c r="CAS9" s="314"/>
      <c r="CAT9" s="314"/>
      <c r="CAU9" s="314"/>
      <c r="CAV9" s="314"/>
      <c r="CAW9" s="314"/>
      <c r="CAX9" s="314"/>
      <c r="CAY9" s="314"/>
      <c r="CAZ9" s="314"/>
      <c r="CBA9" s="314"/>
      <c r="CBB9" s="314"/>
      <c r="CBC9" s="314"/>
      <c r="CBD9" s="314"/>
      <c r="CBE9" s="314"/>
      <c r="CBF9" s="314"/>
      <c r="CBG9" s="314"/>
      <c r="CBH9" s="314"/>
      <c r="CBI9" s="314"/>
      <c r="CBJ9" s="314"/>
      <c r="CBK9" s="314"/>
      <c r="CBL9" s="314"/>
      <c r="CBM9" s="314"/>
      <c r="CBN9" s="314"/>
      <c r="CBO9" s="314"/>
      <c r="CBP9" s="314"/>
      <c r="CBQ9" s="314"/>
      <c r="CBR9" s="314"/>
      <c r="CBS9" s="314"/>
      <c r="CBT9" s="314"/>
      <c r="CBU9" s="314"/>
      <c r="CBV9" s="314"/>
      <c r="CBW9" s="314"/>
      <c r="CBX9" s="314"/>
      <c r="CBY9" s="314"/>
      <c r="CBZ9" s="314"/>
      <c r="CCA9" s="314"/>
      <c r="CCB9" s="314"/>
      <c r="CCC9" s="314"/>
      <c r="CCD9" s="314"/>
      <c r="CCE9" s="314"/>
      <c r="CCF9" s="314"/>
      <c r="CCG9" s="314"/>
      <c r="CCH9" s="314"/>
      <c r="CCI9" s="314"/>
      <c r="CCJ9" s="314"/>
      <c r="CCK9" s="314"/>
      <c r="CCL9" s="314"/>
      <c r="CCM9" s="314"/>
      <c r="CCN9" s="314"/>
      <c r="CCO9" s="314"/>
      <c r="CCP9" s="314"/>
      <c r="CCQ9" s="314"/>
      <c r="CCR9" s="314"/>
      <c r="CCS9" s="314"/>
      <c r="CCT9" s="314"/>
      <c r="CCU9" s="314"/>
      <c r="CCV9" s="314"/>
      <c r="CCW9" s="314"/>
      <c r="CCX9" s="314"/>
      <c r="CCY9" s="314"/>
      <c r="CCZ9" s="314"/>
      <c r="CDA9" s="314"/>
      <c r="CDB9" s="314"/>
      <c r="CDC9" s="314"/>
      <c r="CDD9" s="314"/>
      <c r="CDE9" s="314"/>
      <c r="CDF9" s="314"/>
      <c r="CDG9" s="314"/>
      <c r="CDH9" s="314"/>
      <c r="CDI9" s="314"/>
      <c r="CDJ9" s="314"/>
      <c r="CDK9" s="314"/>
      <c r="CDL9" s="314"/>
      <c r="CDM9" s="314"/>
      <c r="CDN9" s="314"/>
      <c r="CDO9" s="314"/>
      <c r="CDP9" s="314"/>
      <c r="CDQ9" s="314"/>
      <c r="CDR9" s="314"/>
      <c r="CDS9" s="314"/>
      <c r="CDT9" s="314"/>
      <c r="CDU9" s="314"/>
      <c r="CDV9" s="314"/>
      <c r="CDW9" s="314"/>
      <c r="CDX9" s="314"/>
      <c r="CDY9" s="314"/>
      <c r="CDZ9" s="314"/>
      <c r="CEA9" s="314"/>
      <c r="CEB9" s="314"/>
      <c r="CEC9" s="314"/>
      <c r="CED9" s="314"/>
      <c r="CEE9" s="314"/>
      <c r="CEF9" s="314"/>
      <c r="CEG9" s="314"/>
      <c r="CEH9" s="314"/>
      <c r="CEI9" s="314"/>
      <c r="CEJ9" s="314"/>
      <c r="CEK9" s="314"/>
      <c r="CEL9" s="314"/>
      <c r="CEM9" s="314"/>
      <c r="CEN9" s="314"/>
      <c r="CEO9" s="314"/>
      <c r="CEP9" s="314"/>
      <c r="CEQ9" s="314"/>
      <c r="CER9" s="314"/>
      <c r="CES9" s="314"/>
      <c r="CET9" s="314"/>
      <c r="CEU9" s="314"/>
      <c r="CEV9" s="314"/>
      <c r="CEW9" s="314"/>
      <c r="CEX9" s="314"/>
      <c r="CEY9" s="314"/>
      <c r="CEZ9" s="314"/>
      <c r="CFA9" s="314"/>
      <c r="CFB9" s="314"/>
      <c r="CFC9" s="314"/>
      <c r="CFD9" s="314"/>
      <c r="CFE9" s="314"/>
      <c r="CFF9" s="314"/>
      <c r="CFG9" s="314"/>
      <c r="CFH9" s="314"/>
      <c r="CFI9" s="314"/>
      <c r="CFJ9" s="314"/>
      <c r="CFK9" s="314"/>
      <c r="CFL9" s="314"/>
      <c r="CFM9" s="314"/>
      <c r="CFN9" s="314"/>
      <c r="CFO9" s="314"/>
      <c r="CFP9" s="314"/>
      <c r="CFQ9" s="314"/>
      <c r="CFR9" s="314"/>
      <c r="CFS9" s="314"/>
      <c r="CFT9" s="314"/>
      <c r="CFU9" s="314"/>
      <c r="CFV9" s="314"/>
      <c r="CFW9" s="314"/>
      <c r="CFX9" s="314"/>
      <c r="CFY9" s="314"/>
      <c r="CFZ9" s="314"/>
      <c r="CGA9" s="314"/>
      <c r="CGB9" s="314"/>
      <c r="CGC9" s="314"/>
      <c r="CGD9" s="314"/>
      <c r="CGE9" s="314"/>
      <c r="CGF9" s="314"/>
      <c r="CGG9" s="314"/>
      <c r="CGH9" s="314"/>
      <c r="CGI9" s="314"/>
      <c r="CGJ9" s="314"/>
      <c r="CGK9" s="314"/>
      <c r="CGL9" s="314"/>
      <c r="CGM9" s="314"/>
      <c r="CGN9" s="314"/>
      <c r="CGO9" s="314"/>
      <c r="CGP9" s="314"/>
      <c r="CGQ9" s="314"/>
      <c r="CGR9" s="314"/>
      <c r="CGS9" s="314"/>
      <c r="CGT9" s="314"/>
      <c r="CGU9" s="314"/>
      <c r="CGV9" s="314"/>
      <c r="CGW9" s="314"/>
      <c r="CGX9" s="314"/>
      <c r="CGY9" s="314"/>
      <c r="CGZ9" s="314"/>
      <c r="CHA9" s="314"/>
      <c r="CHB9" s="314"/>
      <c r="CHC9" s="314"/>
      <c r="CHD9" s="314"/>
      <c r="CHE9" s="314"/>
      <c r="CHF9" s="314"/>
      <c r="CHG9" s="314"/>
      <c r="CHH9" s="314"/>
      <c r="CHI9" s="314"/>
      <c r="CHJ9" s="314"/>
      <c r="CHK9" s="314"/>
      <c r="CHL9" s="314"/>
      <c r="CHM9" s="314"/>
      <c r="CHN9" s="314"/>
      <c r="CHO9" s="314"/>
      <c r="CHP9" s="314"/>
      <c r="CHQ9" s="314"/>
      <c r="CHR9" s="314"/>
      <c r="CHS9" s="314"/>
      <c r="CHT9" s="314"/>
      <c r="CHU9" s="314"/>
      <c r="CHV9" s="314"/>
      <c r="CHW9" s="314"/>
      <c r="CHX9" s="314"/>
      <c r="CHY9" s="314"/>
      <c r="CHZ9" s="314"/>
      <c r="CIA9" s="314"/>
      <c r="CIB9" s="314"/>
      <c r="CIC9" s="314"/>
      <c r="CID9" s="314"/>
      <c r="CIE9" s="314"/>
      <c r="CIF9" s="314"/>
      <c r="CIG9" s="314"/>
      <c r="CIH9" s="314"/>
      <c r="CII9" s="314"/>
      <c r="CIJ9" s="314"/>
      <c r="CIK9" s="314"/>
      <c r="CIL9" s="314"/>
      <c r="CIM9" s="314"/>
      <c r="CIN9" s="314"/>
      <c r="CIO9" s="314"/>
      <c r="CIP9" s="314"/>
      <c r="CIQ9" s="314"/>
      <c r="CIR9" s="314"/>
      <c r="CIS9" s="314"/>
      <c r="CIT9" s="314"/>
      <c r="CIU9" s="314"/>
      <c r="CIV9" s="314"/>
      <c r="CIW9" s="314"/>
      <c r="CIX9" s="314"/>
      <c r="CIY9" s="314"/>
      <c r="CIZ9" s="314"/>
      <c r="CJA9" s="314"/>
      <c r="CJB9" s="314"/>
      <c r="CJC9" s="314"/>
      <c r="CJD9" s="314"/>
      <c r="CJE9" s="314"/>
      <c r="CJF9" s="314"/>
      <c r="CJG9" s="314"/>
      <c r="CJH9" s="314"/>
      <c r="CJI9" s="314"/>
      <c r="CJJ9" s="314"/>
      <c r="CJK9" s="314"/>
      <c r="CJL9" s="314"/>
      <c r="CJM9" s="314"/>
      <c r="CJN9" s="314"/>
      <c r="CJO9" s="314"/>
      <c r="CJP9" s="314"/>
      <c r="CJQ9" s="314"/>
      <c r="CJR9" s="314"/>
      <c r="CJS9" s="314"/>
      <c r="CJT9" s="314"/>
      <c r="CJU9" s="314"/>
      <c r="CJV9" s="314"/>
      <c r="CJW9" s="314"/>
      <c r="CJX9" s="314"/>
      <c r="CJY9" s="314"/>
      <c r="CJZ9" s="314"/>
      <c r="CKA9" s="314"/>
      <c r="CKB9" s="314"/>
      <c r="CKC9" s="314"/>
      <c r="CKD9" s="314"/>
      <c r="CKE9" s="314"/>
      <c r="CKF9" s="314"/>
      <c r="CKG9" s="314"/>
      <c r="CKH9" s="314"/>
      <c r="CKI9" s="314"/>
      <c r="CKJ9" s="314"/>
      <c r="CKK9" s="314"/>
      <c r="CKL9" s="314"/>
      <c r="CKM9" s="314"/>
      <c r="CKN9" s="314"/>
      <c r="CKO9" s="314"/>
      <c r="CKP9" s="314"/>
      <c r="CKQ9" s="314"/>
      <c r="CKR9" s="314"/>
      <c r="CKS9" s="314"/>
      <c r="CKT9" s="314"/>
      <c r="CKU9" s="314"/>
      <c r="CKV9" s="314"/>
      <c r="CKW9" s="314"/>
      <c r="CKX9" s="314"/>
      <c r="CKY9" s="314"/>
      <c r="CKZ9" s="314"/>
      <c r="CLA9" s="314"/>
      <c r="CLB9" s="314"/>
      <c r="CLC9" s="314"/>
      <c r="CLD9" s="314"/>
      <c r="CLE9" s="314"/>
      <c r="CLF9" s="314"/>
      <c r="CLG9" s="314"/>
      <c r="CLH9" s="314"/>
      <c r="CLI9" s="314"/>
      <c r="CLJ9" s="314"/>
      <c r="CLK9" s="314"/>
      <c r="CLL9" s="314"/>
      <c r="CLM9" s="314"/>
      <c r="CLN9" s="314"/>
      <c r="CLO9" s="314"/>
      <c r="CLP9" s="314"/>
      <c r="CLQ9" s="314"/>
      <c r="CLR9" s="314"/>
      <c r="CLS9" s="314"/>
      <c r="CLT9" s="314"/>
      <c r="CLU9" s="314"/>
      <c r="CLV9" s="314"/>
      <c r="CLW9" s="314"/>
      <c r="CLX9" s="314"/>
      <c r="CLY9" s="314"/>
      <c r="CLZ9" s="314"/>
      <c r="CMA9" s="314"/>
      <c r="CMB9" s="314"/>
      <c r="CMC9" s="314"/>
      <c r="CMD9" s="314"/>
      <c r="CME9" s="314"/>
      <c r="CMF9" s="314"/>
      <c r="CMG9" s="314"/>
      <c r="CMH9" s="314"/>
      <c r="CMI9" s="314"/>
      <c r="CMJ9" s="314"/>
      <c r="CMK9" s="314"/>
      <c r="CML9" s="314"/>
      <c r="CMM9" s="314"/>
      <c r="CMN9" s="314"/>
      <c r="CMO9" s="314"/>
      <c r="CMP9" s="314"/>
      <c r="CMQ9" s="314"/>
      <c r="CMR9" s="314"/>
      <c r="CMS9" s="314"/>
      <c r="CMT9" s="314"/>
      <c r="CMU9" s="314"/>
      <c r="CMV9" s="314"/>
      <c r="CMW9" s="314"/>
      <c r="CMX9" s="314"/>
      <c r="CMY9" s="314"/>
      <c r="CMZ9" s="314"/>
      <c r="CNA9" s="314"/>
      <c r="CNB9" s="314"/>
      <c r="CNC9" s="314"/>
      <c r="CND9" s="314"/>
      <c r="CNE9" s="314"/>
      <c r="CNF9" s="314"/>
      <c r="CNG9" s="314"/>
      <c r="CNH9" s="314"/>
      <c r="CNI9" s="314"/>
      <c r="CNJ9" s="314"/>
      <c r="CNK9" s="314"/>
      <c r="CNL9" s="314"/>
      <c r="CNM9" s="314"/>
      <c r="CNN9" s="314"/>
      <c r="CNO9" s="314"/>
      <c r="CNP9" s="314"/>
      <c r="CNQ9" s="314"/>
      <c r="CNR9" s="314"/>
      <c r="CNS9" s="314"/>
      <c r="CNT9" s="314"/>
      <c r="CNU9" s="314"/>
      <c r="CNV9" s="314"/>
      <c r="CNW9" s="314"/>
      <c r="CNX9" s="314"/>
      <c r="CNY9" s="314"/>
      <c r="CNZ9" s="314"/>
      <c r="COA9" s="314"/>
      <c r="COB9" s="314"/>
      <c r="COC9" s="314"/>
      <c r="COD9" s="314"/>
      <c r="COE9" s="314"/>
      <c r="COF9" s="314"/>
      <c r="COG9" s="314"/>
      <c r="COH9" s="314"/>
      <c r="COI9" s="314"/>
      <c r="COJ9" s="314"/>
      <c r="COK9" s="314"/>
      <c r="COL9" s="314"/>
      <c r="COM9" s="314"/>
      <c r="CON9" s="314"/>
      <c r="COO9" s="314"/>
      <c r="COP9" s="314"/>
      <c r="COQ9" s="314"/>
      <c r="COR9" s="314"/>
      <c r="COS9" s="314"/>
      <c r="COT9" s="314"/>
      <c r="COU9" s="314"/>
      <c r="COV9" s="314"/>
      <c r="COW9" s="314"/>
      <c r="COX9" s="314"/>
      <c r="COY9" s="314"/>
      <c r="COZ9" s="314"/>
      <c r="CPA9" s="314"/>
      <c r="CPB9" s="314"/>
      <c r="CPC9" s="314"/>
      <c r="CPD9" s="314"/>
      <c r="CPE9" s="314"/>
      <c r="CPF9" s="314"/>
      <c r="CPG9" s="314"/>
      <c r="CPH9" s="314"/>
      <c r="CPI9" s="314"/>
      <c r="CPJ9" s="314"/>
      <c r="CPK9" s="314"/>
      <c r="CPL9" s="314"/>
      <c r="CPM9" s="314"/>
      <c r="CPN9" s="314"/>
      <c r="CPO9" s="314"/>
      <c r="CPP9" s="314"/>
      <c r="CPQ9" s="314"/>
      <c r="CPR9" s="314"/>
      <c r="CPS9" s="314"/>
      <c r="CPT9" s="314"/>
      <c r="CPU9" s="314"/>
      <c r="CPV9" s="314"/>
      <c r="CPW9" s="314"/>
      <c r="CPX9" s="314"/>
      <c r="CPY9" s="314"/>
      <c r="CPZ9" s="314"/>
      <c r="CQA9" s="314"/>
      <c r="CQB9" s="314"/>
      <c r="CQC9" s="314"/>
      <c r="CQD9" s="314"/>
      <c r="CQE9" s="314"/>
      <c r="CQF9" s="314"/>
      <c r="CQG9" s="314"/>
      <c r="CQH9" s="314"/>
      <c r="CQI9" s="314"/>
      <c r="CQJ9" s="314"/>
      <c r="CQK9" s="314"/>
      <c r="CQL9" s="314"/>
      <c r="CQM9" s="314"/>
      <c r="CQN9" s="314"/>
      <c r="CQO9" s="314"/>
      <c r="CQP9" s="314"/>
      <c r="CQQ9" s="314"/>
      <c r="CQR9" s="314"/>
      <c r="CQS9" s="314"/>
      <c r="CQT9" s="314"/>
      <c r="CQU9" s="314"/>
      <c r="CQV9" s="314"/>
      <c r="CQW9" s="314"/>
      <c r="CQX9" s="314"/>
      <c r="CQY9" s="314"/>
      <c r="CQZ9" s="314"/>
      <c r="CRA9" s="314"/>
      <c r="CRB9" s="314"/>
      <c r="CRC9" s="314"/>
      <c r="CRD9" s="314"/>
      <c r="CRE9" s="314"/>
      <c r="CRF9" s="314"/>
      <c r="CRG9" s="314"/>
      <c r="CRH9" s="314"/>
      <c r="CRI9" s="314"/>
      <c r="CRJ9" s="314"/>
      <c r="CRK9" s="314"/>
      <c r="CRL9" s="314"/>
      <c r="CRM9" s="314"/>
      <c r="CRN9" s="314"/>
      <c r="CRO9" s="314"/>
      <c r="CRP9" s="314"/>
      <c r="CRQ9" s="314"/>
      <c r="CRR9" s="314"/>
      <c r="CRS9" s="314"/>
      <c r="CRT9" s="314"/>
      <c r="CRU9" s="314"/>
      <c r="CRV9" s="314"/>
      <c r="CRW9" s="314"/>
      <c r="CRX9" s="314"/>
      <c r="CRY9" s="314"/>
      <c r="CRZ9" s="314"/>
      <c r="CSA9" s="314"/>
      <c r="CSB9" s="314"/>
      <c r="CSC9" s="314"/>
      <c r="CSD9" s="314"/>
      <c r="CSE9" s="314"/>
      <c r="CSF9" s="314"/>
      <c r="CSG9" s="314"/>
      <c r="CSH9" s="314"/>
      <c r="CSI9" s="314"/>
      <c r="CSJ9" s="314"/>
      <c r="CSK9" s="314"/>
      <c r="CSL9" s="314"/>
      <c r="CSM9" s="314"/>
      <c r="CSN9" s="314"/>
      <c r="CSO9" s="314"/>
      <c r="CSP9" s="314"/>
      <c r="CSQ9" s="314"/>
      <c r="CSR9" s="314"/>
      <c r="CSS9" s="314"/>
      <c r="CST9" s="314"/>
      <c r="CSU9" s="314"/>
      <c r="CSV9" s="314"/>
      <c r="CSW9" s="314"/>
      <c r="CSX9" s="314"/>
      <c r="CSY9" s="314"/>
      <c r="CSZ9" s="314"/>
      <c r="CTA9" s="314"/>
      <c r="CTB9" s="314"/>
      <c r="CTC9" s="314"/>
      <c r="CTD9" s="314"/>
      <c r="CTE9" s="314"/>
      <c r="CTF9" s="314"/>
      <c r="CTG9" s="314"/>
      <c r="CTH9" s="314"/>
      <c r="CTI9" s="314"/>
      <c r="CTJ9" s="314"/>
      <c r="CTK9" s="314"/>
      <c r="CTL9" s="314"/>
      <c r="CTM9" s="314"/>
      <c r="CTN9" s="314"/>
      <c r="CTO9" s="314"/>
      <c r="CTP9" s="314"/>
      <c r="CTQ9" s="314"/>
      <c r="CTR9" s="314"/>
      <c r="CTS9" s="314"/>
      <c r="CTT9" s="314"/>
      <c r="CTU9" s="314"/>
      <c r="CTV9" s="314"/>
      <c r="CTW9" s="314"/>
      <c r="CTX9" s="314"/>
      <c r="CTY9" s="314"/>
      <c r="CTZ9" s="314"/>
      <c r="CUA9" s="314"/>
      <c r="CUB9" s="314"/>
      <c r="CUC9" s="314"/>
      <c r="CUD9" s="314"/>
      <c r="CUE9" s="314"/>
      <c r="CUF9" s="314"/>
      <c r="CUG9" s="314"/>
      <c r="CUH9" s="314"/>
      <c r="CUI9" s="314"/>
      <c r="CUJ9" s="314"/>
      <c r="CUK9" s="314"/>
      <c r="CUL9" s="314"/>
      <c r="CUM9" s="314"/>
      <c r="CUN9" s="314"/>
      <c r="CUO9" s="314"/>
      <c r="CUP9" s="314"/>
      <c r="CUQ9" s="314"/>
      <c r="CUR9" s="314"/>
      <c r="CUS9" s="314"/>
      <c r="CUT9" s="314"/>
      <c r="CUU9" s="314"/>
      <c r="CUV9" s="314"/>
      <c r="CUW9" s="314"/>
      <c r="CUX9" s="314"/>
      <c r="CUY9" s="314"/>
      <c r="CUZ9" s="314"/>
      <c r="CVA9" s="314"/>
      <c r="CVB9" s="314"/>
      <c r="CVC9" s="314"/>
      <c r="CVD9" s="314"/>
      <c r="CVE9" s="314"/>
      <c r="CVF9" s="314"/>
      <c r="CVG9" s="314"/>
      <c r="CVH9" s="314"/>
      <c r="CVI9" s="314"/>
      <c r="CVJ9" s="314"/>
      <c r="CVK9" s="314"/>
      <c r="CVL9" s="314"/>
      <c r="CVM9" s="314"/>
      <c r="CVN9" s="314"/>
      <c r="CVO9" s="314"/>
      <c r="CVP9" s="314"/>
      <c r="CVQ9" s="314"/>
      <c r="CVR9" s="314"/>
      <c r="CVS9" s="314"/>
      <c r="CVT9" s="314"/>
      <c r="CVU9" s="314"/>
      <c r="CVV9" s="314"/>
      <c r="CVW9" s="314"/>
      <c r="CVX9" s="314"/>
      <c r="CVY9" s="314"/>
      <c r="CVZ9" s="314"/>
      <c r="CWA9" s="314"/>
      <c r="CWB9" s="314"/>
      <c r="CWC9" s="314"/>
      <c r="CWD9" s="314"/>
      <c r="CWE9" s="314"/>
      <c r="CWF9" s="314"/>
      <c r="CWG9" s="314"/>
      <c r="CWH9" s="314"/>
      <c r="CWI9" s="314"/>
      <c r="CWJ9" s="314"/>
      <c r="CWK9" s="314"/>
      <c r="CWL9" s="314"/>
      <c r="CWM9" s="314"/>
      <c r="CWN9" s="314"/>
      <c r="CWO9" s="314"/>
      <c r="CWP9" s="314"/>
      <c r="CWQ9" s="314"/>
      <c r="CWR9" s="314"/>
      <c r="CWS9" s="314"/>
      <c r="CWT9" s="314"/>
      <c r="CWU9" s="314"/>
      <c r="CWV9" s="314"/>
      <c r="CWW9" s="314"/>
      <c r="CWX9" s="314"/>
      <c r="CWY9" s="314"/>
      <c r="CWZ9" s="314"/>
      <c r="CXA9" s="314"/>
      <c r="CXB9" s="314"/>
      <c r="CXC9" s="314"/>
      <c r="CXD9" s="314"/>
      <c r="CXE9" s="314"/>
      <c r="CXF9" s="314"/>
      <c r="CXG9" s="314"/>
      <c r="CXH9" s="314"/>
      <c r="CXI9" s="314"/>
      <c r="CXJ9" s="314"/>
      <c r="CXK9" s="314"/>
      <c r="CXL9" s="314"/>
      <c r="CXM9" s="314"/>
      <c r="CXN9" s="314"/>
      <c r="CXO9" s="314"/>
      <c r="CXP9" s="314"/>
      <c r="CXQ9" s="314"/>
      <c r="CXR9" s="314"/>
      <c r="CXS9" s="314"/>
      <c r="CXT9" s="314"/>
      <c r="CXU9" s="314"/>
      <c r="CXV9" s="314"/>
      <c r="CXW9" s="314"/>
      <c r="CXX9" s="314"/>
      <c r="CXY9" s="314"/>
      <c r="CXZ9" s="314"/>
      <c r="CYA9" s="314"/>
      <c r="CYB9" s="314"/>
      <c r="CYC9" s="314"/>
      <c r="CYD9" s="314"/>
      <c r="CYE9" s="314"/>
      <c r="CYF9" s="314"/>
      <c r="CYG9" s="314"/>
      <c r="CYH9" s="314"/>
      <c r="CYI9" s="314"/>
      <c r="CYJ9" s="314"/>
      <c r="CYK9" s="314"/>
      <c r="CYL9" s="314"/>
      <c r="CYM9" s="314"/>
      <c r="CYN9" s="314"/>
      <c r="CYO9" s="314"/>
      <c r="CYP9" s="314"/>
      <c r="CYQ9" s="314"/>
      <c r="CYR9" s="314"/>
      <c r="CYS9" s="314"/>
      <c r="CYT9" s="314"/>
      <c r="CYU9" s="314"/>
      <c r="CYV9" s="314"/>
      <c r="CYW9" s="314"/>
      <c r="CYX9" s="314"/>
      <c r="CYY9" s="314"/>
      <c r="CYZ9" s="314"/>
      <c r="CZA9" s="314"/>
      <c r="CZB9" s="314"/>
      <c r="CZC9" s="314"/>
      <c r="CZD9" s="314"/>
      <c r="CZE9" s="314"/>
      <c r="CZF9" s="314"/>
      <c r="CZG9" s="314"/>
      <c r="CZH9" s="314"/>
      <c r="CZI9" s="314"/>
      <c r="CZJ9" s="314"/>
      <c r="CZK9" s="314"/>
      <c r="CZL9" s="314"/>
      <c r="CZM9" s="314"/>
      <c r="CZN9" s="314"/>
      <c r="CZO9" s="314"/>
      <c r="CZP9" s="314"/>
      <c r="CZQ9" s="314"/>
      <c r="CZR9" s="314"/>
      <c r="CZS9" s="314"/>
      <c r="CZT9" s="314"/>
      <c r="CZU9" s="314"/>
      <c r="CZV9" s="314"/>
      <c r="CZW9" s="314"/>
      <c r="CZX9" s="314"/>
      <c r="CZY9" s="314"/>
      <c r="CZZ9" s="314"/>
      <c r="DAA9" s="314"/>
      <c r="DAB9" s="314"/>
      <c r="DAC9" s="314"/>
      <c r="DAD9" s="314"/>
      <c r="DAE9" s="314"/>
      <c r="DAF9" s="314"/>
      <c r="DAG9" s="314"/>
      <c r="DAH9" s="314"/>
      <c r="DAI9" s="314"/>
      <c r="DAJ9" s="314"/>
      <c r="DAK9" s="314"/>
      <c r="DAL9" s="314"/>
      <c r="DAM9" s="314"/>
      <c r="DAN9" s="314"/>
      <c r="DAO9" s="314"/>
      <c r="DAP9" s="314"/>
      <c r="DAQ9" s="314"/>
      <c r="DAR9" s="314"/>
      <c r="DAS9" s="314"/>
      <c r="DAT9" s="314"/>
      <c r="DAU9" s="314"/>
      <c r="DAV9" s="314"/>
      <c r="DAW9" s="314"/>
      <c r="DAX9" s="314"/>
      <c r="DAY9" s="314"/>
      <c r="DAZ9" s="314"/>
      <c r="DBA9" s="314"/>
      <c r="DBB9" s="314"/>
      <c r="DBC9" s="314"/>
      <c r="DBD9" s="314"/>
      <c r="DBE9" s="314"/>
      <c r="DBF9" s="314"/>
      <c r="DBG9" s="314"/>
      <c r="DBH9" s="314"/>
      <c r="DBI9" s="314"/>
      <c r="DBJ9" s="314"/>
      <c r="DBK9" s="314"/>
      <c r="DBL9" s="314"/>
      <c r="DBM9" s="314"/>
      <c r="DBN9" s="314"/>
      <c r="DBO9" s="314"/>
      <c r="DBP9" s="314"/>
      <c r="DBQ9" s="314"/>
      <c r="DBR9" s="314"/>
      <c r="DBS9" s="314"/>
      <c r="DBT9" s="314"/>
      <c r="DBU9" s="314"/>
      <c r="DBV9" s="314"/>
      <c r="DBW9" s="314"/>
      <c r="DBX9" s="314"/>
      <c r="DBY9" s="314"/>
      <c r="DBZ9" s="314"/>
      <c r="DCA9" s="314"/>
      <c r="DCB9" s="314"/>
      <c r="DCC9" s="314"/>
      <c r="DCD9" s="314"/>
      <c r="DCE9" s="314"/>
      <c r="DCF9" s="314"/>
      <c r="DCG9" s="314"/>
      <c r="DCH9" s="314"/>
      <c r="DCI9" s="314"/>
      <c r="DCJ9" s="314"/>
      <c r="DCK9" s="314"/>
      <c r="DCL9" s="314"/>
      <c r="DCM9" s="314"/>
      <c r="DCN9" s="314"/>
      <c r="DCO9" s="314"/>
      <c r="DCP9" s="314"/>
      <c r="DCQ9" s="314"/>
      <c r="DCR9" s="314"/>
      <c r="DCS9" s="314"/>
      <c r="DCT9" s="314"/>
      <c r="DCU9" s="314"/>
      <c r="DCV9" s="314"/>
      <c r="DCW9" s="314"/>
      <c r="DCX9" s="314"/>
      <c r="DCY9" s="314"/>
      <c r="DCZ9" s="314"/>
      <c r="DDA9" s="314"/>
      <c r="DDB9" s="314"/>
      <c r="DDC9" s="314"/>
      <c r="DDD9" s="314"/>
      <c r="DDE9" s="314"/>
      <c r="DDF9" s="314"/>
      <c r="DDG9" s="314"/>
      <c r="DDH9" s="314"/>
      <c r="DDI9" s="314"/>
      <c r="DDJ9" s="314"/>
      <c r="DDK9" s="314"/>
      <c r="DDL9" s="314"/>
      <c r="DDM9" s="314"/>
      <c r="DDN9" s="314"/>
      <c r="DDO9" s="314"/>
      <c r="DDP9" s="314"/>
      <c r="DDQ9" s="314"/>
      <c r="DDR9" s="314"/>
      <c r="DDS9" s="314"/>
      <c r="DDT9" s="314"/>
      <c r="DDU9" s="314"/>
      <c r="DDV9" s="314"/>
      <c r="DDW9" s="314"/>
      <c r="DDX9" s="314"/>
      <c r="DDY9" s="314"/>
      <c r="DDZ9" s="314"/>
      <c r="DEA9" s="314"/>
      <c r="DEB9" s="314"/>
      <c r="DEC9" s="314"/>
      <c r="DED9" s="314"/>
      <c r="DEE9" s="314"/>
      <c r="DEF9" s="314"/>
      <c r="DEG9" s="314"/>
      <c r="DEH9" s="314"/>
      <c r="DEI9" s="314"/>
      <c r="DEJ9" s="314"/>
      <c r="DEK9" s="314"/>
      <c r="DEL9" s="314"/>
      <c r="DEM9" s="314"/>
      <c r="DEN9" s="314"/>
      <c r="DEO9" s="314"/>
      <c r="DEP9" s="314"/>
      <c r="DEQ9" s="314"/>
      <c r="DER9" s="314"/>
      <c r="DES9" s="314"/>
      <c r="DET9" s="314"/>
      <c r="DEU9" s="314"/>
      <c r="DEV9" s="314"/>
      <c r="DEW9" s="314"/>
      <c r="DEX9" s="314"/>
      <c r="DEY9" s="314"/>
      <c r="DEZ9" s="314"/>
      <c r="DFA9" s="314"/>
      <c r="DFB9" s="314"/>
      <c r="DFC9" s="314"/>
      <c r="DFD9" s="314"/>
      <c r="DFE9" s="314"/>
      <c r="DFF9" s="314"/>
      <c r="DFG9" s="314"/>
      <c r="DFH9" s="314"/>
      <c r="DFI9" s="314"/>
      <c r="DFJ9" s="314"/>
      <c r="DFK9" s="314"/>
      <c r="DFL9" s="314"/>
      <c r="DFM9" s="314"/>
      <c r="DFN9" s="314"/>
      <c r="DFO9" s="314"/>
      <c r="DFP9" s="314"/>
      <c r="DFQ9" s="314"/>
      <c r="DFR9" s="314"/>
      <c r="DFS9" s="314"/>
      <c r="DFT9" s="314"/>
      <c r="DFU9" s="314"/>
      <c r="DFV9" s="314"/>
      <c r="DFW9" s="314"/>
      <c r="DFX9" s="314"/>
      <c r="DFY9" s="314"/>
      <c r="DFZ9" s="314"/>
      <c r="DGA9" s="314"/>
      <c r="DGB9" s="314"/>
      <c r="DGC9" s="314"/>
      <c r="DGD9" s="314"/>
      <c r="DGE9" s="314"/>
      <c r="DGF9" s="314"/>
      <c r="DGG9" s="314"/>
      <c r="DGH9" s="314"/>
      <c r="DGI9" s="314"/>
      <c r="DGJ9" s="314"/>
      <c r="DGK9" s="314"/>
      <c r="DGL9" s="314"/>
      <c r="DGM9" s="314"/>
      <c r="DGN9" s="314"/>
      <c r="DGO9" s="314"/>
      <c r="DGP9" s="314"/>
      <c r="DGQ9" s="314"/>
      <c r="DGR9" s="314"/>
      <c r="DGS9" s="314"/>
      <c r="DGT9" s="314"/>
      <c r="DGU9" s="314"/>
      <c r="DGV9" s="314"/>
      <c r="DGW9" s="314"/>
      <c r="DGX9" s="314"/>
      <c r="DGY9" s="314"/>
      <c r="DGZ9" s="314"/>
      <c r="DHA9" s="314"/>
      <c r="DHB9" s="314"/>
      <c r="DHC9" s="314"/>
      <c r="DHD9" s="314"/>
      <c r="DHE9" s="314"/>
      <c r="DHF9" s="314"/>
      <c r="DHG9" s="314"/>
      <c r="DHH9" s="314"/>
      <c r="DHI9" s="314"/>
      <c r="DHJ9" s="314"/>
      <c r="DHK9" s="314"/>
      <c r="DHL9" s="314"/>
      <c r="DHM9" s="314"/>
      <c r="DHN9" s="314"/>
      <c r="DHO9" s="314"/>
      <c r="DHP9" s="314"/>
      <c r="DHQ9" s="314"/>
      <c r="DHR9" s="314"/>
      <c r="DHS9" s="314"/>
      <c r="DHT9" s="314"/>
      <c r="DHU9" s="314"/>
      <c r="DHV9" s="314"/>
      <c r="DHW9" s="314"/>
      <c r="DHX9" s="314"/>
      <c r="DHY9" s="314"/>
      <c r="DHZ9" s="314"/>
      <c r="DIA9" s="314"/>
      <c r="DIB9" s="314"/>
      <c r="DIC9" s="314"/>
      <c r="DID9" s="314"/>
      <c r="DIE9" s="314"/>
      <c r="DIF9" s="314"/>
      <c r="DIG9" s="314"/>
      <c r="DIH9" s="314"/>
      <c r="DII9" s="314"/>
      <c r="DIJ9" s="314"/>
      <c r="DIK9" s="314"/>
      <c r="DIL9" s="314"/>
      <c r="DIM9" s="314"/>
      <c r="DIN9" s="314"/>
      <c r="DIO9" s="314"/>
      <c r="DIP9" s="314"/>
      <c r="DIQ9" s="314"/>
      <c r="DIR9" s="314"/>
      <c r="DIS9" s="314"/>
      <c r="DIT9" s="314"/>
      <c r="DIU9" s="314"/>
      <c r="DIV9" s="314"/>
      <c r="DIW9" s="314"/>
      <c r="DIX9" s="314"/>
      <c r="DIY9" s="314"/>
      <c r="DIZ9" s="314"/>
      <c r="DJA9" s="314"/>
      <c r="DJB9" s="314"/>
      <c r="DJC9" s="314"/>
      <c r="DJD9" s="314"/>
      <c r="DJE9" s="314"/>
      <c r="DJF9" s="314"/>
      <c r="DJG9" s="314"/>
      <c r="DJH9" s="314"/>
      <c r="DJI9" s="314"/>
      <c r="DJJ9" s="314"/>
      <c r="DJK9" s="314"/>
      <c r="DJL9" s="314"/>
      <c r="DJM9" s="314"/>
      <c r="DJN9" s="314"/>
      <c r="DJO9" s="314"/>
      <c r="DJP9" s="314"/>
      <c r="DJQ9" s="314"/>
      <c r="DJR9" s="314"/>
      <c r="DJS9" s="314"/>
      <c r="DJT9" s="314"/>
      <c r="DJU9" s="314"/>
      <c r="DJV9" s="314"/>
      <c r="DJW9" s="314"/>
      <c r="DJX9" s="314"/>
      <c r="DJY9" s="314"/>
      <c r="DJZ9" s="314"/>
      <c r="DKA9" s="314"/>
      <c r="DKB9" s="314"/>
      <c r="DKC9" s="314"/>
      <c r="DKD9" s="314"/>
      <c r="DKE9" s="314"/>
      <c r="DKF9" s="314"/>
      <c r="DKG9" s="314"/>
      <c r="DKH9" s="314"/>
      <c r="DKI9" s="314"/>
      <c r="DKJ9" s="314"/>
      <c r="DKK9" s="314"/>
      <c r="DKL9" s="314"/>
      <c r="DKM9" s="314"/>
      <c r="DKN9" s="314"/>
      <c r="DKO9" s="314"/>
      <c r="DKP9" s="314"/>
      <c r="DKQ9" s="314"/>
      <c r="DKR9" s="314"/>
      <c r="DKS9" s="314"/>
      <c r="DKT9" s="314"/>
      <c r="DKU9" s="314"/>
      <c r="DKV9" s="314"/>
      <c r="DKW9" s="314"/>
      <c r="DKX9" s="314"/>
      <c r="DKY9" s="314"/>
      <c r="DKZ9" s="314"/>
      <c r="DLA9" s="314"/>
      <c r="DLB9" s="314"/>
      <c r="DLC9" s="314"/>
      <c r="DLD9" s="314"/>
      <c r="DLE9" s="314"/>
      <c r="DLF9" s="314"/>
      <c r="DLG9" s="314"/>
      <c r="DLH9" s="314"/>
      <c r="DLI9" s="314"/>
      <c r="DLJ9" s="314"/>
      <c r="DLK9" s="314"/>
      <c r="DLL9" s="314"/>
      <c r="DLM9" s="314"/>
      <c r="DLN9" s="314"/>
      <c r="DLO9" s="314"/>
      <c r="DLP9" s="314"/>
      <c r="DLQ9" s="314"/>
      <c r="DLR9" s="314"/>
      <c r="DLS9" s="314"/>
      <c r="DLT9" s="314"/>
      <c r="DLU9" s="314"/>
      <c r="DLV9" s="314"/>
      <c r="DLW9" s="314"/>
      <c r="DLX9" s="314"/>
      <c r="DLY9" s="314"/>
      <c r="DLZ9" s="314"/>
      <c r="DMA9" s="314"/>
      <c r="DMB9" s="314"/>
      <c r="DMC9" s="314"/>
      <c r="DMD9" s="314"/>
      <c r="DME9" s="314"/>
      <c r="DMF9" s="314"/>
      <c r="DMG9" s="314"/>
      <c r="DMH9" s="314"/>
      <c r="DMI9" s="314"/>
      <c r="DMJ9" s="314"/>
      <c r="DMK9" s="314"/>
      <c r="DML9" s="314"/>
      <c r="DMM9" s="314"/>
      <c r="DMN9" s="314"/>
      <c r="DMO9" s="314"/>
      <c r="DMP9" s="314"/>
      <c r="DMQ9" s="314"/>
      <c r="DMR9" s="314"/>
      <c r="DMS9" s="314"/>
      <c r="DMT9" s="314"/>
      <c r="DMU9" s="314"/>
      <c r="DMV9" s="314"/>
      <c r="DMW9" s="314"/>
      <c r="DMX9" s="314"/>
      <c r="DMY9" s="314"/>
      <c r="DMZ9" s="314"/>
      <c r="DNA9" s="314"/>
      <c r="DNB9" s="314"/>
      <c r="DNC9" s="314"/>
      <c r="DND9" s="314"/>
      <c r="DNE9" s="314"/>
      <c r="DNF9" s="314"/>
      <c r="DNG9" s="314"/>
      <c r="DNH9" s="314"/>
      <c r="DNI9" s="314"/>
      <c r="DNJ9" s="314"/>
      <c r="DNK9" s="314"/>
      <c r="DNL9" s="314"/>
      <c r="DNM9" s="314"/>
      <c r="DNN9" s="314"/>
      <c r="DNO9" s="314"/>
      <c r="DNP9" s="314"/>
      <c r="DNQ9" s="314"/>
      <c r="DNR9" s="314"/>
      <c r="DNS9" s="314"/>
      <c r="DNT9" s="314"/>
      <c r="DNU9" s="314"/>
      <c r="DNV9" s="314"/>
      <c r="DNW9" s="314"/>
      <c r="DNX9" s="314"/>
      <c r="DNY9" s="314"/>
      <c r="DNZ9" s="314"/>
      <c r="DOA9" s="314"/>
      <c r="DOB9" s="314"/>
      <c r="DOC9" s="314"/>
      <c r="DOD9" s="314"/>
      <c r="DOE9" s="314"/>
      <c r="DOF9" s="314"/>
      <c r="DOG9" s="314"/>
      <c r="DOH9" s="314"/>
      <c r="DOI9" s="314"/>
      <c r="DOJ9" s="314"/>
      <c r="DOK9" s="314"/>
      <c r="DOL9" s="314"/>
      <c r="DOM9" s="314"/>
      <c r="DON9" s="314"/>
      <c r="DOO9" s="314"/>
      <c r="DOP9" s="314"/>
      <c r="DOQ9" s="314"/>
      <c r="DOR9" s="314"/>
      <c r="DOS9" s="314"/>
      <c r="DOT9" s="314"/>
      <c r="DOU9" s="314"/>
      <c r="DOV9" s="314"/>
      <c r="DOW9" s="314"/>
      <c r="DOX9" s="314"/>
      <c r="DOY9" s="314"/>
      <c r="DOZ9" s="314"/>
      <c r="DPA9" s="314"/>
      <c r="DPB9" s="314"/>
      <c r="DPC9" s="314"/>
      <c r="DPD9" s="314"/>
      <c r="DPE9" s="314"/>
      <c r="DPF9" s="314"/>
      <c r="DPG9" s="314"/>
      <c r="DPH9" s="314"/>
      <c r="DPI9" s="314"/>
      <c r="DPJ9" s="314"/>
      <c r="DPK9" s="314"/>
      <c r="DPL9" s="314"/>
      <c r="DPM9" s="314"/>
      <c r="DPN9" s="314"/>
      <c r="DPO9" s="314"/>
      <c r="DPP9" s="314"/>
      <c r="DPQ9" s="314"/>
      <c r="DPR9" s="314"/>
      <c r="DPS9" s="314"/>
      <c r="DPT9" s="314"/>
      <c r="DPU9" s="314"/>
      <c r="DPV9" s="314"/>
      <c r="DPW9" s="314"/>
      <c r="DPX9" s="314"/>
      <c r="DPY9" s="314"/>
      <c r="DPZ9" s="314"/>
      <c r="DQA9" s="314"/>
      <c r="DQB9" s="314"/>
      <c r="DQC9" s="314"/>
      <c r="DQD9" s="314"/>
      <c r="DQE9" s="314"/>
      <c r="DQF9" s="314"/>
      <c r="DQG9" s="314"/>
      <c r="DQH9" s="314"/>
      <c r="DQI9" s="314"/>
      <c r="DQJ9" s="314"/>
      <c r="DQK9" s="314"/>
      <c r="DQL9" s="314"/>
      <c r="DQM9" s="314"/>
      <c r="DQN9" s="314"/>
      <c r="DQO9" s="314"/>
      <c r="DQP9" s="314"/>
      <c r="DQQ9" s="314"/>
      <c r="DQR9" s="314"/>
      <c r="DQS9" s="314"/>
      <c r="DQT9" s="314"/>
      <c r="DQU9" s="314"/>
      <c r="DQV9" s="314"/>
      <c r="DQW9" s="314"/>
      <c r="DQX9" s="314"/>
      <c r="DQY9" s="314"/>
      <c r="DQZ9" s="314"/>
      <c r="DRA9" s="314"/>
      <c r="DRB9" s="314"/>
      <c r="DRC9" s="314"/>
      <c r="DRD9" s="314"/>
      <c r="DRE9" s="314"/>
      <c r="DRF9" s="314"/>
      <c r="DRG9" s="314"/>
      <c r="DRH9" s="314"/>
      <c r="DRI9" s="314"/>
      <c r="DRJ9" s="314"/>
      <c r="DRK9" s="314"/>
      <c r="DRL9" s="314"/>
      <c r="DRM9" s="314"/>
      <c r="DRN9" s="314"/>
      <c r="DRO9" s="314"/>
      <c r="DRP9" s="314"/>
      <c r="DRQ9" s="314"/>
      <c r="DRR9" s="314"/>
      <c r="DRS9" s="314"/>
      <c r="DRT9" s="314"/>
      <c r="DRU9" s="314"/>
      <c r="DRV9" s="314"/>
      <c r="DRW9" s="314"/>
      <c r="DRX9" s="314"/>
      <c r="DRY9" s="314"/>
      <c r="DRZ9" s="314"/>
      <c r="DSA9" s="314"/>
      <c r="DSB9" s="314"/>
      <c r="DSC9" s="314"/>
      <c r="DSD9" s="314"/>
      <c r="DSE9" s="314"/>
      <c r="DSF9" s="314"/>
      <c r="DSG9" s="314"/>
      <c r="DSH9" s="314"/>
      <c r="DSI9" s="314"/>
      <c r="DSJ9" s="314"/>
      <c r="DSK9" s="314"/>
      <c r="DSL9" s="314"/>
      <c r="DSM9" s="314"/>
      <c r="DSN9" s="314"/>
      <c r="DSO9" s="314"/>
      <c r="DSP9" s="314"/>
      <c r="DSQ9" s="314"/>
      <c r="DSR9" s="314"/>
      <c r="DSS9" s="314"/>
      <c r="DST9" s="314"/>
      <c r="DSU9" s="314"/>
      <c r="DSV9" s="314"/>
      <c r="DSW9" s="314"/>
      <c r="DSX9" s="314"/>
      <c r="DSY9" s="314"/>
      <c r="DSZ9" s="314"/>
      <c r="DTA9" s="314"/>
      <c r="DTB9" s="314"/>
      <c r="DTC9" s="314"/>
      <c r="DTD9" s="314"/>
      <c r="DTE9" s="314"/>
      <c r="DTF9" s="314"/>
      <c r="DTG9" s="314"/>
      <c r="DTH9" s="314"/>
      <c r="DTI9" s="314"/>
      <c r="DTJ9" s="314"/>
      <c r="DTK9" s="314"/>
      <c r="DTL9" s="314"/>
      <c r="DTM9" s="314"/>
      <c r="DTN9" s="314"/>
      <c r="DTO9" s="314"/>
      <c r="DTP9" s="314"/>
      <c r="DTQ9" s="314"/>
      <c r="DTR9" s="314"/>
      <c r="DTS9" s="314"/>
      <c r="DTT9" s="314"/>
      <c r="DTU9" s="314"/>
      <c r="DTV9" s="314"/>
      <c r="DTW9" s="314"/>
      <c r="DTX9" s="314"/>
      <c r="DTY9" s="314"/>
      <c r="DTZ9" s="314"/>
      <c r="DUA9" s="314"/>
      <c r="DUB9" s="314"/>
      <c r="DUC9" s="314"/>
      <c r="DUD9" s="314"/>
      <c r="DUE9" s="314"/>
      <c r="DUF9" s="314"/>
      <c r="DUG9" s="314"/>
      <c r="DUH9" s="314"/>
      <c r="DUI9" s="314"/>
      <c r="DUJ9" s="314"/>
      <c r="DUK9" s="314"/>
      <c r="DUL9" s="314"/>
      <c r="DUM9" s="314"/>
      <c r="DUN9" s="314"/>
      <c r="DUO9" s="314"/>
      <c r="DUP9" s="314"/>
      <c r="DUQ9" s="314"/>
      <c r="DUR9" s="314"/>
      <c r="DUS9" s="314"/>
      <c r="DUT9" s="314"/>
      <c r="DUU9" s="314"/>
      <c r="DUV9" s="314"/>
      <c r="DUW9" s="314"/>
      <c r="DUX9" s="314"/>
      <c r="DUY9" s="314"/>
      <c r="DUZ9" s="314"/>
      <c r="DVA9" s="314"/>
      <c r="DVB9" s="314"/>
      <c r="DVC9" s="314"/>
      <c r="DVD9" s="314"/>
      <c r="DVE9" s="314"/>
      <c r="DVF9" s="314"/>
      <c r="DVG9" s="314"/>
      <c r="DVH9" s="314"/>
      <c r="DVI9" s="314"/>
      <c r="DVJ9" s="314"/>
      <c r="DVK9" s="314"/>
      <c r="DVL9" s="314"/>
      <c r="DVM9" s="314"/>
      <c r="DVN9" s="314"/>
      <c r="DVO9" s="314"/>
      <c r="DVP9" s="314"/>
      <c r="DVQ9" s="314"/>
      <c r="DVR9" s="314"/>
      <c r="DVS9" s="314"/>
      <c r="DVT9" s="314"/>
      <c r="DVU9" s="314"/>
      <c r="DVV9" s="314"/>
      <c r="DVW9" s="314"/>
      <c r="DVX9" s="314"/>
      <c r="DVY9" s="314"/>
      <c r="DVZ9" s="314"/>
      <c r="DWA9" s="314"/>
      <c r="DWB9" s="314"/>
      <c r="DWC9" s="314"/>
      <c r="DWD9" s="314"/>
      <c r="DWE9" s="314"/>
      <c r="DWF9" s="314"/>
      <c r="DWG9" s="314"/>
      <c r="DWH9" s="314"/>
      <c r="DWI9" s="314"/>
      <c r="DWJ9" s="314"/>
      <c r="DWK9" s="314"/>
      <c r="DWL9" s="314"/>
      <c r="DWM9" s="314"/>
      <c r="DWN9" s="314"/>
      <c r="DWO9" s="314"/>
      <c r="DWP9" s="314"/>
      <c r="DWQ9" s="314"/>
      <c r="DWR9" s="314"/>
      <c r="DWS9" s="314"/>
      <c r="DWT9" s="314"/>
      <c r="DWU9" s="314"/>
      <c r="DWV9" s="314"/>
      <c r="DWW9" s="314"/>
      <c r="DWX9" s="314"/>
      <c r="DWY9" s="314"/>
      <c r="DWZ9" s="314"/>
      <c r="DXA9" s="314"/>
      <c r="DXB9" s="314"/>
      <c r="DXC9" s="314"/>
      <c r="DXD9" s="314"/>
      <c r="DXE9" s="314"/>
      <c r="DXF9" s="314"/>
      <c r="DXG9" s="314"/>
      <c r="DXH9" s="314"/>
      <c r="DXI9" s="314"/>
      <c r="DXJ9" s="314"/>
      <c r="DXK9" s="314"/>
      <c r="DXL9" s="314"/>
      <c r="DXM9" s="314"/>
      <c r="DXN9" s="314"/>
      <c r="DXO9" s="314"/>
      <c r="DXP9" s="314"/>
      <c r="DXQ9" s="314"/>
      <c r="DXR9" s="314"/>
      <c r="DXS9" s="314"/>
      <c r="DXT9" s="314"/>
      <c r="DXU9" s="314"/>
      <c r="DXV9" s="314"/>
      <c r="DXW9" s="314"/>
      <c r="DXX9" s="314"/>
      <c r="DXY9" s="314"/>
      <c r="DXZ9" s="314"/>
      <c r="DYA9" s="314"/>
      <c r="DYB9" s="314"/>
      <c r="DYC9" s="314"/>
      <c r="DYD9" s="314"/>
      <c r="DYE9" s="314"/>
      <c r="DYF9" s="314"/>
      <c r="DYG9" s="314"/>
      <c r="DYH9" s="314"/>
      <c r="DYI9" s="314"/>
      <c r="DYJ9" s="314"/>
      <c r="DYK9" s="314"/>
      <c r="DYL9" s="314"/>
      <c r="DYM9" s="314"/>
      <c r="DYN9" s="314"/>
      <c r="DYO9" s="314"/>
      <c r="DYP9" s="314"/>
      <c r="DYQ9" s="314"/>
      <c r="DYR9" s="314"/>
      <c r="DYS9" s="314"/>
      <c r="DYT9" s="314"/>
      <c r="DYU9" s="314"/>
      <c r="DYV9" s="314"/>
      <c r="DYW9" s="314"/>
      <c r="DYX9" s="314"/>
      <c r="DYY9" s="314"/>
      <c r="DYZ9" s="314"/>
      <c r="DZA9" s="314"/>
      <c r="DZB9" s="314"/>
      <c r="DZC9" s="314"/>
      <c r="DZD9" s="314"/>
      <c r="DZE9" s="314"/>
      <c r="DZF9" s="314"/>
      <c r="DZG9" s="314"/>
      <c r="DZH9" s="314"/>
      <c r="DZI9" s="314"/>
      <c r="DZJ9" s="314"/>
      <c r="DZK9" s="314"/>
      <c r="DZL9" s="314"/>
      <c r="DZM9" s="314"/>
      <c r="DZN9" s="314"/>
      <c r="DZO9" s="314"/>
      <c r="DZP9" s="314"/>
      <c r="DZQ9" s="314"/>
      <c r="DZR9" s="314"/>
      <c r="DZS9" s="314"/>
      <c r="DZT9" s="314"/>
      <c r="DZU9" s="314"/>
      <c r="DZV9" s="314"/>
      <c r="DZW9" s="314"/>
      <c r="DZX9" s="314"/>
      <c r="DZY9" s="314"/>
      <c r="DZZ9" s="314"/>
      <c r="EAA9" s="314"/>
      <c r="EAB9" s="314"/>
      <c r="EAC9" s="314"/>
      <c r="EAD9" s="314"/>
      <c r="EAE9" s="314"/>
      <c r="EAF9" s="314"/>
      <c r="EAG9" s="314"/>
      <c r="EAH9" s="314"/>
      <c r="EAI9" s="314"/>
      <c r="EAJ9" s="314"/>
      <c r="EAK9" s="314"/>
      <c r="EAL9" s="314"/>
      <c r="EAM9" s="314"/>
      <c r="EAN9" s="314"/>
      <c r="EAO9" s="314"/>
      <c r="EAP9" s="314"/>
      <c r="EAQ9" s="314"/>
      <c r="EAR9" s="314"/>
      <c r="EAS9" s="314"/>
      <c r="EAT9" s="314"/>
      <c r="EAU9" s="314"/>
      <c r="EAV9" s="314"/>
      <c r="EAW9" s="314"/>
      <c r="EAX9" s="314"/>
      <c r="EAY9" s="314"/>
      <c r="EAZ9" s="314"/>
      <c r="EBA9" s="314"/>
      <c r="EBB9" s="314"/>
      <c r="EBC9" s="314"/>
      <c r="EBD9" s="314"/>
      <c r="EBE9" s="314"/>
      <c r="EBF9" s="314"/>
      <c r="EBG9" s="314"/>
      <c r="EBH9" s="314"/>
      <c r="EBI9" s="314"/>
      <c r="EBJ9" s="314"/>
      <c r="EBK9" s="314"/>
      <c r="EBL9" s="314"/>
      <c r="EBM9" s="314"/>
      <c r="EBN9" s="314"/>
      <c r="EBO9" s="314"/>
      <c r="EBP9" s="314"/>
      <c r="EBQ9" s="314"/>
      <c r="EBR9" s="314"/>
      <c r="EBS9" s="314"/>
      <c r="EBT9" s="314"/>
      <c r="EBU9" s="314"/>
      <c r="EBV9" s="314"/>
      <c r="EBW9" s="314"/>
      <c r="EBX9" s="314"/>
      <c r="EBY9" s="314"/>
      <c r="EBZ9" s="314"/>
      <c r="ECA9" s="314"/>
      <c r="ECB9" s="314"/>
      <c r="ECC9" s="314"/>
      <c r="ECD9" s="314"/>
      <c r="ECE9" s="314"/>
      <c r="ECF9" s="314"/>
      <c r="ECG9" s="314"/>
      <c r="ECH9" s="314"/>
      <c r="ECI9" s="314"/>
      <c r="ECJ9" s="314"/>
      <c r="ECK9" s="314"/>
      <c r="ECL9" s="314"/>
      <c r="ECM9" s="314"/>
      <c r="ECN9" s="314"/>
      <c r="ECO9" s="314"/>
      <c r="ECP9" s="314"/>
      <c r="ECQ9" s="314"/>
      <c r="ECR9" s="314"/>
      <c r="ECS9" s="314"/>
      <c r="ECT9" s="314"/>
      <c r="ECU9" s="314"/>
      <c r="ECV9" s="314"/>
      <c r="ECW9" s="314"/>
      <c r="ECX9" s="314"/>
      <c r="ECY9" s="314"/>
      <c r="ECZ9" s="314"/>
      <c r="EDA9" s="314"/>
      <c r="EDB9" s="314"/>
      <c r="EDC9" s="314"/>
      <c r="EDD9" s="314"/>
      <c r="EDE9" s="314"/>
      <c r="EDF9" s="314"/>
      <c r="EDG9" s="314"/>
      <c r="EDH9" s="314"/>
      <c r="EDI9" s="314"/>
      <c r="EDJ9" s="314"/>
      <c r="EDK9" s="314"/>
      <c r="EDL9" s="314"/>
      <c r="EDM9" s="314"/>
      <c r="EDN9" s="314"/>
      <c r="EDO9" s="314"/>
      <c r="EDP9" s="314"/>
      <c r="EDQ9" s="314"/>
      <c r="EDR9" s="314"/>
      <c r="EDS9" s="314"/>
      <c r="EDT9" s="314"/>
      <c r="EDU9" s="314"/>
      <c r="EDV9" s="314"/>
      <c r="EDW9" s="314"/>
      <c r="EDX9" s="314"/>
      <c r="EDY9" s="314"/>
      <c r="EDZ9" s="314"/>
      <c r="EEA9" s="314"/>
      <c r="EEB9" s="314"/>
      <c r="EEC9" s="314"/>
      <c r="EED9" s="314"/>
      <c r="EEE9" s="314"/>
      <c r="EEF9" s="314"/>
      <c r="EEG9" s="314"/>
      <c r="EEH9" s="314"/>
      <c r="EEI9" s="314"/>
      <c r="EEJ9" s="314"/>
      <c r="EEK9" s="314"/>
      <c r="EEL9" s="314"/>
      <c r="EEM9" s="314"/>
      <c r="EEN9" s="314"/>
      <c r="EEO9" s="314"/>
      <c r="EEP9" s="314"/>
      <c r="EEQ9" s="314"/>
      <c r="EER9" s="314"/>
      <c r="EES9" s="314"/>
      <c r="EET9" s="314"/>
      <c r="EEU9" s="314"/>
      <c r="EEV9" s="314"/>
      <c r="EEW9" s="314"/>
      <c r="EEX9" s="314"/>
      <c r="EEY9" s="314"/>
      <c r="EEZ9" s="314"/>
      <c r="EFA9" s="314"/>
      <c r="EFB9" s="314"/>
      <c r="EFC9" s="314"/>
      <c r="EFD9" s="314"/>
      <c r="EFE9" s="314"/>
      <c r="EFF9" s="314"/>
      <c r="EFG9" s="314"/>
      <c r="EFH9" s="314"/>
      <c r="EFI9" s="314"/>
      <c r="EFJ9" s="314"/>
      <c r="EFK9" s="314"/>
      <c r="EFL9" s="314"/>
      <c r="EFM9" s="314"/>
      <c r="EFN9" s="314"/>
      <c r="EFO9" s="314"/>
      <c r="EFP9" s="314"/>
      <c r="EFQ9" s="314"/>
      <c r="EFR9" s="314"/>
      <c r="EFS9" s="314"/>
      <c r="EFT9" s="314"/>
      <c r="EFU9" s="314"/>
      <c r="EFV9" s="314"/>
      <c r="EFW9" s="314"/>
      <c r="EFX9" s="314"/>
      <c r="EFY9" s="314"/>
      <c r="EFZ9" s="314"/>
      <c r="EGA9" s="314"/>
      <c r="EGB9" s="314"/>
      <c r="EGC9" s="314"/>
      <c r="EGD9" s="314"/>
      <c r="EGE9" s="314"/>
      <c r="EGF9" s="314"/>
      <c r="EGG9" s="314"/>
      <c r="EGH9" s="314"/>
      <c r="EGI9" s="314"/>
      <c r="EGJ9" s="314"/>
      <c r="EGK9" s="314"/>
      <c r="EGL9" s="314"/>
      <c r="EGM9" s="314"/>
      <c r="EGN9" s="314"/>
      <c r="EGO9" s="314"/>
      <c r="EGP9" s="314"/>
      <c r="EGQ9" s="314"/>
      <c r="EGR9" s="314"/>
      <c r="EGS9" s="314"/>
      <c r="EGT9" s="314"/>
      <c r="EGU9" s="314"/>
      <c r="EGV9" s="314"/>
      <c r="EGW9" s="314"/>
      <c r="EGX9" s="314"/>
      <c r="EGY9" s="314"/>
      <c r="EGZ9" s="314"/>
      <c r="EHA9" s="314"/>
      <c r="EHB9" s="314"/>
      <c r="EHC9" s="314"/>
      <c r="EHD9" s="314"/>
      <c r="EHE9" s="314"/>
      <c r="EHF9" s="314"/>
      <c r="EHG9" s="314"/>
      <c r="EHH9" s="314"/>
      <c r="EHI9" s="314"/>
      <c r="EHJ9" s="314"/>
      <c r="EHK9" s="314"/>
      <c r="EHL9" s="314"/>
      <c r="EHM9" s="314"/>
      <c r="EHN9" s="314"/>
      <c r="EHO9" s="314"/>
      <c r="EHP9" s="314"/>
      <c r="EHQ9" s="314"/>
      <c r="EHR9" s="314"/>
      <c r="EHS9" s="314"/>
      <c r="EHT9" s="314"/>
      <c r="EHU9" s="314"/>
      <c r="EHV9" s="314"/>
      <c r="EHW9" s="314"/>
      <c r="EHX9" s="314"/>
      <c r="EHY9" s="314"/>
      <c r="EHZ9" s="314"/>
      <c r="EIA9" s="314"/>
      <c r="EIB9" s="314"/>
      <c r="EIC9" s="314"/>
      <c r="EID9" s="314"/>
      <c r="EIE9" s="314"/>
      <c r="EIF9" s="314"/>
      <c r="EIG9" s="314"/>
      <c r="EIH9" s="314"/>
      <c r="EII9" s="314"/>
      <c r="EIJ9" s="314"/>
      <c r="EIK9" s="314"/>
      <c r="EIL9" s="314"/>
      <c r="EIM9" s="314"/>
      <c r="EIN9" s="314"/>
      <c r="EIO9" s="314"/>
      <c r="EIP9" s="314"/>
      <c r="EIQ9" s="314"/>
      <c r="EIR9" s="314"/>
      <c r="EIS9" s="314"/>
      <c r="EIT9" s="314"/>
      <c r="EIU9" s="314"/>
      <c r="EIV9" s="314"/>
      <c r="EIW9" s="314"/>
      <c r="EIX9" s="314"/>
      <c r="EIY9" s="314"/>
      <c r="EIZ9" s="314"/>
      <c r="EJA9" s="314"/>
      <c r="EJB9" s="314"/>
      <c r="EJC9" s="314"/>
      <c r="EJD9" s="314"/>
      <c r="EJE9" s="314"/>
      <c r="EJF9" s="314"/>
      <c r="EJG9" s="314"/>
      <c r="EJH9" s="314"/>
      <c r="EJI9" s="314"/>
      <c r="EJJ9" s="314"/>
      <c r="EJK9" s="314"/>
      <c r="EJL9" s="314"/>
      <c r="EJM9" s="314"/>
      <c r="EJN9" s="314"/>
      <c r="EJO9" s="314"/>
      <c r="EJP9" s="314"/>
      <c r="EJQ9" s="314"/>
      <c r="EJR9" s="314"/>
      <c r="EJS9" s="314"/>
      <c r="EJT9" s="314"/>
      <c r="EJU9" s="314"/>
      <c r="EJV9" s="314"/>
      <c r="EJW9" s="314"/>
      <c r="EJX9" s="314"/>
      <c r="EJY9" s="314"/>
      <c r="EJZ9" s="314"/>
      <c r="EKA9" s="314"/>
      <c r="EKB9" s="314"/>
      <c r="EKC9" s="314"/>
      <c r="EKD9" s="314"/>
      <c r="EKE9" s="314"/>
      <c r="EKF9" s="314"/>
      <c r="EKG9" s="314"/>
      <c r="EKH9" s="314"/>
      <c r="EKI9" s="314"/>
      <c r="EKJ9" s="314"/>
      <c r="EKK9" s="314"/>
      <c r="EKL9" s="314"/>
      <c r="EKM9" s="314"/>
      <c r="EKN9" s="314"/>
      <c r="EKO9" s="314"/>
      <c r="EKP9" s="314"/>
      <c r="EKQ9" s="314"/>
      <c r="EKR9" s="314"/>
      <c r="EKS9" s="314"/>
      <c r="EKT9" s="314"/>
      <c r="EKU9" s="314"/>
      <c r="EKV9" s="314"/>
      <c r="EKW9" s="314"/>
      <c r="EKX9" s="314"/>
      <c r="EKY9" s="314"/>
      <c r="EKZ9" s="314"/>
      <c r="ELA9" s="314"/>
      <c r="ELB9" s="314"/>
      <c r="ELC9" s="314"/>
      <c r="ELD9" s="314"/>
      <c r="ELE9" s="314"/>
      <c r="ELF9" s="314"/>
      <c r="ELG9" s="314"/>
      <c r="ELH9" s="314"/>
      <c r="ELI9" s="314"/>
      <c r="ELJ9" s="314"/>
      <c r="ELK9" s="314"/>
      <c r="ELL9" s="314"/>
      <c r="ELM9" s="314"/>
      <c r="ELN9" s="314"/>
      <c r="ELO9" s="314"/>
      <c r="ELP9" s="314"/>
      <c r="ELQ9" s="314"/>
      <c r="ELR9" s="314"/>
      <c r="ELS9" s="314"/>
      <c r="ELT9" s="314"/>
      <c r="ELU9" s="314"/>
      <c r="ELV9" s="314"/>
      <c r="ELW9" s="314"/>
      <c r="ELX9" s="314"/>
      <c r="ELY9" s="314"/>
      <c r="ELZ9" s="314"/>
      <c r="EMA9" s="314"/>
      <c r="EMB9" s="314"/>
      <c r="EMC9" s="314"/>
      <c r="EMD9" s="314"/>
      <c r="EME9" s="314"/>
      <c r="EMF9" s="314"/>
      <c r="EMG9" s="314"/>
      <c r="EMH9" s="314"/>
      <c r="EMI9" s="314"/>
      <c r="EMJ9" s="314"/>
      <c r="EMK9" s="314"/>
      <c r="EML9" s="314"/>
      <c r="EMM9" s="314"/>
      <c r="EMN9" s="314"/>
      <c r="EMO9" s="314"/>
      <c r="EMP9" s="314"/>
      <c r="EMQ9" s="314"/>
      <c r="EMR9" s="314"/>
      <c r="EMS9" s="314"/>
      <c r="EMT9" s="314"/>
      <c r="EMU9" s="314"/>
      <c r="EMV9" s="314"/>
      <c r="EMW9" s="314"/>
      <c r="EMX9" s="314"/>
      <c r="EMY9" s="314"/>
      <c r="EMZ9" s="314"/>
      <c r="ENA9" s="314"/>
      <c r="ENB9" s="314"/>
      <c r="ENC9" s="314"/>
      <c r="END9" s="314"/>
      <c r="ENE9" s="314"/>
      <c r="ENF9" s="314"/>
      <c r="ENG9" s="314"/>
      <c r="ENH9" s="314"/>
      <c r="ENI9" s="314"/>
      <c r="ENJ9" s="314"/>
      <c r="ENK9" s="314"/>
      <c r="ENL9" s="314"/>
      <c r="ENM9" s="314"/>
      <c r="ENN9" s="314"/>
      <c r="ENO9" s="314"/>
      <c r="ENP9" s="314"/>
      <c r="ENQ9" s="314"/>
      <c r="ENR9" s="314"/>
      <c r="ENS9" s="314"/>
      <c r="ENT9" s="314"/>
      <c r="ENU9" s="314"/>
      <c r="ENV9" s="314"/>
      <c r="ENW9" s="314"/>
      <c r="ENX9" s="314"/>
      <c r="ENY9" s="314"/>
      <c r="ENZ9" s="314"/>
      <c r="EOA9" s="314"/>
      <c r="EOB9" s="314"/>
      <c r="EOC9" s="314"/>
      <c r="EOD9" s="314"/>
      <c r="EOE9" s="314"/>
      <c r="EOF9" s="314"/>
      <c r="EOG9" s="314"/>
      <c r="EOH9" s="314"/>
      <c r="EOI9" s="314"/>
      <c r="EOJ9" s="314"/>
      <c r="EOK9" s="314"/>
      <c r="EOL9" s="314"/>
      <c r="EOM9" s="314"/>
      <c r="EON9" s="314"/>
      <c r="EOO9" s="314"/>
      <c r="EOP9" s="314"/>
      <c r="EOQ9" s="314"/>
      <c r="EOR9" s="314"/>
      <c r="EOS9" s="314"/>
      <c r="EOT9" s="314"/>
      <c r="EOU9" s="314"/>
      <c r="EOV9" s="314"/>
      <c r="EOW9" s="314"/>
      <c r="EOX9" s="314"/>
      <c r="EOY9" s="314"/>
      <c r="EOZ9" s="314"/>
      <c r="EPA9" s="314"/>
      <c r="EPB9" s="314"/>
      <c r="EPC9" s="314"/>
      <c r="EPD9" s="314"/>
      <c r="EPE9" s="314"/>
      <c r="EPF9" s="314"/>
      <c r="EPG9" s="314"/>
      <c r="EPH9" s="314"/>
      <c r="EPI9" s="314"/>
      <c r="EPJ9" s="314"/>
      <c r="EPK9" s="314"/>
      <c r="EPL9" s="314"/>
      <c r="EPM9" s="314"/>
      <c r="EPN9" s="314"/>
      <c r="EPO9" s="314"/>
      <c r="EPP9" s="314"/>
      <c r="EPQ9" s="314"/>
      <c r="EPR9" s="314"/>
      <c r="EPS9" s="314"/>
      <c r="EPT9" s="314"/>
      <c r="EPU9" s="314"/>
      <c r="EPV9" s="314"/>
      <c r="EPW9" s="314"/>
      <c r="EPX9" s="314"/>
      <c r="EPY9" s="314"/>
      <c r="EPZ9" s="314"/>
      <c r="EQA9" s="314"/>
      <c r="EQB9" s="314"/>
      <c r="EQC9" s="314"/>
      <c r="EQD9" s="314"/>
      <c r="EQE9" s="314"/>
      <c r="EQF9" s="314"/>
      <c r="EQG9" s="314"/>
      <c r="EQH9" s="314"/>
      <c r="EQI9" s="314"/>
      <c r="EQJ9" s="314"/>
      <c r="EQK9" s="314"/>
      <c r="EQL9" s="314"/>
      <c r="EQM9" s="314"/>
      <c r="EQN9" s="314"/>
      <c r="EQO9" s="314"/>
      <c r="EQP9" s="314"/>
      <c r="EQQ9" s="314"/>
      <c r="EQR9" s="314"/>
      <c r="EQS9" s="314"/>
      <c r="EQT9" s="314"/>
      <c r="EQU9" s="314"/>
      <c r="EQV9" s="314"/>
      <c r="EQW9" s="314"/>
      <c r="EQX9" s="314"/>
      <c r="EQY9" s="314"/>
      <c r="EQZ9" s="314"/>
      <c r="ERA9" s="314"/>
      <c r="ERB9" s="314"/>
      <c r="ERC9" s="314"/>
      <c r="ERD9" s="314"/>
      <c r="ERE9" s="314"/>
      <c r="ERF9" s="314"/>
      <c r="ERG9" s="314"/>
      <c r="ERH9" s="314"/>
      <c r="ERI9" s="314"/>
      <c r="ERJ9" s="314"/>
      <c r="ERK9" s="314"/>
      <c r="ERL9" s="314"/>
      <c r="ERM9" s="314"/>
      <c r="ERN9" s="314"/>
      <c r="ERO9" s="314"/>
      <c r="ERP9" s="314"/>
      <c r="ERQ9" s="314"/>
      <c r="ERR9" s="314"/>
      <c r="ERS9" s="314"/>
      <c r="ERT9" s="314"/>
      <c r="ERU9" s="314"/>
      <c r="ERV9" s="314"/>
      <c r="ERW9" s="314"/>
      <c r="ERX9" s="314"/>
      <c r="ERY9" s="314"/>
      <c r="ERZ9" s="314"/>
      <c r="ESA9" s="314"/>
      <c r="ESB9" s="314"/>
      <c r="ESC9" s="314"/>
      <c r="ESD9" s="314"/>
      <c r="ESE9" s="314"/>
      <c r="ESF9" s="314"/>
      <c r="ESG9" s="314"/>
      <c r="ESH9" s="314"/>
      <c r="ESI9" s="314"/>
      <c r="ESJ9" s="314"/>
      <c r="ESK9" s="314"/>
      <c r="ESL9" s="314"/>
      <c r="ESM9" s="314"/>
      <c r="ESN9" s="314"/>
      <c r="ESO9" s="314"/>
      <c r="ESP9" s="314"/>
      <c r="ESQ9" s="314"/>
      <c r="ESR9" s="314"/>
      <c r="ESS9" s="314"/>
      <c r="EST9" s="314"/>
      <c r="ESU9" s="314"/>
      <c r="ESV9" s="314"/>
      <c r="ESW9" s="314"/>
      <c r="ESX9" s="314"/>
      <c r="ESY9" s="314"/>
      <c r="ESZ9" s="314"/>
      <c r="ETA9" s="314"/>
      <c r="ETB9" s="314"/>
      <c r="ETC9" s="314"/>
      <c r="ETD9" s="314"/>
      <c r="ETE9" s="314"/>
      <c r="ETF9" s="314"/>
      <c r="ETG9" s="314"/>
      <c r="ETH9" s="314"/>
      <c r="ETI9" s="314"/>
      <c r="ETJ9" s="314"/>
      <c r="ETK9" s="314"/>
      <c r="ETL9" s="314"/>
      <c r="ETM9" s="314"/>
      <c r="ETN9" s="314"/>
      <c r="ETO9" s="314"/>
      <c r="ETP9" s="314"/>
      <c r="ETQ9" s="314"/>
      <c r="ETR9" s="314"/>
      <c r="ETS9" s="314"/>
      <c r="ETT9" s="314"/>
      <c r="ETU9" s="314"/>
      <c r="ETV9" s="314"/>
      <c r="ETW9" s="314"/>
      <c r="ETX9" s="314"/>
      <c r="ETY9" s="314"/>
      <c r="ETZ9" s="314"/>
      <c r="EUA9" s="314"/>
      <c r="EUB9" s="314"/>
      <c r="EUC9" s="314"/>
      <c r="EUD9" s="314"/>
      <c r="EUE9" s="314"/>
      <c r="EUF9" s="314"/>
      <c r="EUG9" s="314"/>
      <c r="EUH9" s="314"/>
      <c r="EUI9" s="314"/>
      <c r="EUJ9" s="314"/>
      <c r="EUK9" s="314"/>
      <c r="EUL9" s="314"/>
      <c r="EUM9" s="314"/>
      <c r="EUN9" s="314"/>
      <c r="EUO9" s="314"/>
      <c r="EUP9" s="314"/>
      <c r="EUQ9" s="314"/>
      <c r="EUR9" s="314"/>
      <c r="EUS9" s="314"/>
      <c r="EUT9" s="314"/>
      <c r="EUU9" s="314"/>
      <c r="EUV9" s="314"/>
      <c r="EUW9" s="314"/>
      <c r="EUX9" s="314"/>
      <c r="EUY9" s="314"/>
      <c r="EUZ9" s="314"/>
      <c r="EVA9" s="314"/>
      <c r="EVB9" s="314"/>
      <c r="EVC9" s="314"/>
      <c r="EVD9" s="314"/>
      <c r="EVE9" s="314"/>
      <c r="EVF9" s="314"/>
      <c r="EVG9" s="314"/>
      <c r="EVH9" s="314"/>
      <c r="EVI9" s="314"/>
      <c r="EVJ9" s="314"/>
      <c r="EVK9" s="314"/>
      <c r="EVL9" s="314"/>
      <c r="EVM9" s="314"/>
      <c r="EVN9" s="314"/>
      <c r="EVO9" s="314"/>
      <c r="EVP9" s="314"/>
      <c r="EVQ9" s="314"/>
      <c r="EVR9" s="314"/>
      <c r="EVS9" s="314"/>
      <c r="EVT9" s="314"/>
      <c r="EVU9" s="314"/>
      <c r="EVV9" s="314"/>
      <c r="EVW9" s="314"/>
      <c r="EVX9" s="314"/>
      <c r="EVY9" s="314"/>
      <c r="EVZ9" s="314"/>
      <c r="EWA9" s="314"/>
      <c r="EWB9" s="314"/>
      <c r="EWC9" s="314"/>
      <c r="EWD9" s="314"/>
      <c r="EWE9" s="314"/>
      <c r="EWF9" s="314"/>
      <c r="EWG9" s="314"/>
      <c r="EWH9" s="314"/>
      <c r="EWI9" s="314"/>
      <c r="EWJ9" s="314"/>
      <c r="EWK9" s="314"/>
      <c r="EWL9" s="314"/>
      <c r="EWM9" s="314"/>
      <c r="EWN9" s="314"/>
      <c r="EWO9" s="314"/>
      <c r="EWP9" s="314"/>
      <c r="EWQ9" s="314"/>
      <c r="EWR9" s="314"/>
      <c r="EWS9" s="314"/>
      <c r="EWT9" s="314"/>
      <c r="EWU9" s="314"/>
      <c r="EWV9" s="314"/>
      <c r="EWW9" s="314"/>
      <c r="EWX9" s="314"/>
      <c r="EWY9" s="314"/>
      <c r="EWZ9" s="314"/>
      <c r="EXA9" s="314"/>
      <c r="EXB9" s="314"/>
      <c r="EXC9" s="314"/>
      <c r="EXD9" s="314"/>
      <c r="EXE9" s="314"/>
      <c r="EXF9" s="314"/>
      <c r="EXG9" s="314"/>
      <c r="EXH9" s="314"/>
      <c r="EXI9" s="314"/>
      <c r="EXJ9" s="314"/>
      <c r="EXK9" s="314"/>
      <c r="EXL9" s="314"/>
      <c r="EXM9" s="314"/>
      <c r="EXN9" s="314"/>
      <c r="EXO9" s="314"/>
      <c r="EXP9" s="314"/>
      <c r="EXQ9" s="314"/>
      <c r="EXR9" s="314"/>
      <c r="EXS9" s="314"/>
      <c r="EXT9" s="314"/>
      <c r="EXU9" s="314"/>
      <c r="EXV9" s="314"/>
      <c r="EXW9" s="314"/>
      <c r="EXX9" s="314"/>
      <c r="EXY9" s="314"/>
      <c r="EXZ9" s="314"/>
      <c r="EYA9" s="314"/>
      <c r="EYB9" s="314"/>
      <c r="EYC9" s="314"/>
      <c r="EYD9" s="314"/>
      <c r="EYE9" s="314"/>
      <c r="EYF9" s="314"/>
      <c r="EYG9" s="314"/>
      <c r="EYH9" s="314"/>
      <c r="EYI9" s="314"/>
      <c r="EYJ9" s="314"/>
      <c r="EYK9" s="314"/>
      <c r="EYL9" s="314"/>
      <c r="EYM9" s="314"/>
      <c r="EYN9" s="314"/>
      <c r="EYO9" s="314"/>
      <c r="EYP9" s="314"/>
      <c r="EYQ9" s="314"/>
      <c r="EYR9" s="314"/>
      <c r="EYS9" s="314"/>
      <c r="EYT9" s="314"/>
      <c r="EYU9" s="314"/>
      <c r="EYV9" s="314"/>
      <c r="EYW9" s="314"/>
      <c r="EYX9" s="314"/>
      <c r="EYY9" s="314"/>
      <c r="EYZ9" s="314"/>
      <c r="EZA9" s="314"/>
      <c r="EZB9" s="314"/>
      <c r="EZC9" s="314"/>
      <c r="EZD9" s="314"/>
      <c r="EZE9" s="314"/>
      <c r="EZF9" s="314"/>
      <c r="EZG9" s="314"/>
      <c r="EZH9" s="314"/>
      <c r="EZI9" s="314"/>
      <c r="EZJ9" s="314"/>
      <c r="EZK9" s="314"/>
      <c r="EZL9" s="314"/>
      <c r="EZM9" s="314"/>
      <c r="EZN9" s="314"/>
      <c r="EZO9" s="314"/>
      <c r="EZP9" s="314"/>
      <c r="EZQ9" s="314"/>
      <c r="EZR9" s="314"/>
      <c r="EZS9" s="314"/>
      <c r="EZT9" s="314"/>
      <c r="EZU9" s="314"/>
      <c r="EZV9" s="314"/>
      <c r="EZW9" s="314"/>
      <c r="EZX9" s="314"/>
      <c r="EZY9" s="314"/>
      <c r="EZZ9" s="314"/>
      <c r="FAA9" s="314"/>
      <c r="FAB9" s="314"/>
      <c r="FAC9" s="314"/>
      <c r="FAD9" s="314"/>
      <c r="FAE9" s="314"/>
      <c r="FAF9" s="314"/>
      <c r="FAG9" s="314"/>
      <c r="FAH9" s="314"/>
      <c r="FAI9" s="314"/>
      <c r="FAJ9" s="314"/>
      <c r="FAK9" s="314"/>
      <c r="FAL9" s="314"/>
      <c r="FAM9" s="314"/>
      <c r="FAN9" s="314"/>
      <c r="FAO9" s="314"/>
      <c r="FAP9" s="314"/>
      <c r="FAQ9" s="314"/>
      <c r="FAR9" s="314"/>
      <c r="FAS9" s="314"/>
      <c r="FAT9" s="314"/>
      <c r="FAU9" s="314"/>
      <c r="FAV9" s="314"/>
      <c r="FAW9" s="314"/>
      <c r="FAX9" s="314"/>
      <c r="FAY9" s="314"/>
      <c r="FAZ9" s="314"/>
      <c r="FBA9" s="314"/>
      <c r="FBB9" s="314"/>
      <c r="FBC9" s="314"/>
      <c r="FBD9" s="314"/>
      <c r="FBE9" s="314"/>
      <c r="FBF9" s="314"/>
      <c r="FBG9" s="314"/>
      <c r="FBH9" s="314"/>
      <c r="FBI9" s="314"/>
      <c r="FBJ9" s="314"/>
      <c r="FBK9" s="314"/>
      <c r="FBL9" s="314"/>
      <c r="FBM9" s="314"/>
      <c r="FBN9" s="314"/>
      <c r="FBO9" s="314"/>
      <c r="FBP9" s="314"/>
      <c r="FBQ9" s="314"/>
      <c r="FBR9" s="314"/>
      <c r="FBS9" s="314"/>
      <c r="FBT9" s="314"/>
      <c r="FBU9" s="314"/>
      <c r="FBV9" s="314"/>
      <c r="FBW9" s="314"/>
      <c r="FBX9" s="314"/>
      <c r="FBY9" s="314"/>
      <c r="FBZ9" s="314"/>
      <c r="FCA9" s="314"/>
      <c r="FCB9" s="314"/>
      <c r="FCC9" s="314"/>
      <c r="FCD9" s="314"/>
      <c r="FCE9" s="314"/>
      <c r="FCF9" s="314"/>
      <c r="FCG9" s="314"/>
      <c r="FCH9" s="314"/>
      <c r="FCI9" s="314"/>
      <c r="FCJ9" s="314"/>
      <c r="FCK9" s="314"/>
      <c r="FCL9" s="314"/>
      <c r="FCM9" s="314"/>
      <c r="FCN9" s="314"/>
      <c r="FCO9" s="314"/>
      <c r="FCP9" s="314"/>
      <c r="FCQ9" s="314"/>
      <c r="FCR9" s="314"/>
      <c r="FCS9" s="314"/>
      <c r="FCT9" s="314"/>
      <c r="FCU9" s="314"/>
      <c r="FCV9" s="314"/>
      <c r="FCW9" s="314"/>
      <c r="FCX9" s="314"/>
      <c r="FCY9" s="314"/>
      <c r="FCZ9" s="314"/>
      <c r="FDA9" s="314"/>
      <c r="FDB9" s="314"/>
      <c r="FDC9" s="314"/>
      <c r="FDD9" s="314"/>
      <c r="FDE9" s="314"/>
      <c r="FDF9" s="314"/>
      <c r="FDG9" s="314"/>
      <c r="FDH9" s="314"/>
      <c r="FDI9" s="314"/>
      <c r="FDJ9" s="314"/>
      <c r="FDK9" s="314"/>
      <c r="FDL9" s="314"/>
      <c r="FDM9" s="314"/>
      <c r="FDN9" s="314"/>
      <c r="FDO9" s="314"/>
      <c r="FDP9" s="314"/>
      <c r="FDQ9" s="314"/>
      <c r="FDR9" s="314"/>
      <c r="FDS9" s="314"/>
      <c r="FDT9" s="314"/>
      <c r="FDU9" s="314"/>
      <c r="FDV9" s="314"/>
      <c r="FDW9" s="314"/>
      <c r="FDX9" s="314"/>
      <c r="FDY9" s="314"/>
      <c r="FDZ9" s="314"/>
      <c r="FEA9" s="314"/>
      <c r="FEB9" s="314"/>
      <c r="FEC9" s="314"/>
      <c r="FED9" s="314"/>
      <c r="FEE9" s="314"/>
      <c r="FEF9" s="314"/>
      <c r="FEG9" s="314"/>
      <c r="FEH9" s="314"/>
      <c r="FEI9" s="314"/>
      <c r="FEJ9" s="314"/>
      <c r="FEK9" s="314"/>
      <c r="FEL9" s="314"/>
      <c r="FEM9" s="314"/>
      <c r="FEN9" s="314"/>
      <c r="FEO9" s="314"/>
      <c r="FEP9" s="314"/>
      <c r="FEQ9" s="314"/>
      <c r="FER9" s="314"/>
      <c r="FES9" s="314"/>
      <c r="FET9" s="314"/>
      <c r="FEU9" s="314"/>
      <c r="FEV9" s="314"/>
      <c r="FEW9" s="314"/>
      <c r="FEX9" s="314"/>
      <c r="FEY9" s="314"/>
      <c r="FEZ9" s="314"/>
      <c r="FFA9" s="314"/>
      <c r="FFB9" s="314"/>
      <c r="FFC9" s="314"/>
      <c r="FFD9" s="314"/>
      <c r="FFE9" s="314"/>
      <c r="FFF9" s="314"/>
      <c r="FFG9" s="314"/>
      <c r="FFH9" s="314"/>
      <c r="FFI9" s="314"/>
      <c r="FFJ9" s="314"/>
      <c r="FFK9" s="314"/>
      <c r="FFL9" s="314"/>
      <c r="FFM9" s="314"/>
      <c r="FFN9" s="314"/>
      <c r="FFO9" s="314"/>
      <c r="FFP9" s="314"/>
      <c r="FFQ9" s="314"/>
      <c r="FFR9" s="314"/>
      <c r="FFS9" s="314"/>
      <c r="FFT9" s="314"/>
      <c r="FFU9" s="314"/>
      <c r="FFV9" s="314"/>
      <c r="FFW9" s="314"/>
      <c r="FFX9" s="314"/>
      <c r="FFY9" s="314"/>
      <c r="FFZ9" s="314"/>
      <c r="FGA9" s="314"/>
      <c r="FGB9" s="314"/>
      <c r="FGC9" s="314"/>
      <c r="FGD9" s="314"/>
      <c r="FGE9" s="314"/>
      <c r="FGF9" s="314"/>
      <c r="FGG9" s="314"/>
      <c r="FGH9" s="314"/>
      <c r="FGI9" s="314"/>
      <c r="FGJ9" s="314"/>
      <c r="FGK9" s="314"/>
      <c r="FGL9" s="314"/>
      <c r="FGM9" s="314"/>
      <c r="FGN9" s="314"/>
      <c r="FGO9" s="314"/>
      <c r="FGP9" s="314"/>
      <c r="FGQ9" s="314"/>
      <c r="FGR9" s="314"/>
      <c r="FGS9" s="314"/>
      <c r="FGT9" s="314"/>
      <c r="FGU9" s="314"/>
      <c r="FGV9" s="314"/>
      <c r="FGW9" s="314"/>
      <c r="FGX9" s="314"/>
      <c r="FGY9" s="314"/>
      <c r="FGZ9" s="314"/>
      <c r="FHA9" s="314"/>
      <c r="FHB9" s="314"/>
      <c r="FHC9" s="314"/>
      <c r="FHD9" s="314"/>
      <c r="FHE9" s="314"/>
      <c r="FHF9" s="314"/>
      <c r="FHG9" s="314"/>
      <c r="FHH9" s="314"/>
      <c r="FHI9" s="314"/>
      <c r="FHJ9" s="314"/>
      <c r="FHK9" s="314"/>
      <c r="FHL9" s="314"/>
      <c r="FHM9" s="314"/>
      <c r="FHN9" s="314"/>
      <c r="FHO9" s="314"/>
      <c r="FHP9" s="314"/>
      <c r="FHQ9" s="314"/>
      <c r="FHR9" s="314"/>
      <c r="FHS9" s="314"/>
      <c r="FHT9" s="314"/>
      <c r="FHU9" s="314"/>
      <c r="FHV9" s="314"/>
      <c r="FHW9" s="314"/>
      <c r="FHX9" s="314"/>
      <c r="FHY9" s="314"/>
      <c r="FHZ9" s="314"/>
      <c r="FIA9" s="314"/>
      <c r="FIB9" s="314"/>
      <c r="FIC9" s="314"/>
      <c r="FID9" s="314"/>
      <c r="FIE9" s="314"/>
      <c r="FIF9" s="314"/>
      <c r="FIG9" s="314"/>
      <c r="FIH9" s="314"/>
      <c r="FII9" s="314"/>
      <c r="FIJ9" s="314"/>
      <c r="FIK9" s="314"/>
      <c r="FIL9" s="314"/>
      <c r="FIM9" s="314"/>
      <c r="FIN9" s="314"/>
      <c r="FIO9" s="314"/>
      <c r="FIP9" s="314"/>
      <c r="FIQ9" s="314"/>
      <c r="FIR9" s="314"/>
      <c r="FIS9" s="314"/>
      <c r="FIT9" s="314"/>
      <c r="FIU9" s="314"/>
      <c r="FIV9" s="314"/>
      <c r="FIW9" s="314"/>
      <c r="FIX9" s="314"/>
      <c r="FIY9" s="314"/>
      <c r="FIZ9" s="314"/>
      <c r="FJA9" s="314"/>
      <c r="FJB9" s="314"/>
      <c r="FJC9" s="314"/>
      <c r="FJD9" s="314"/>
      <c r="FJE9" s="314"/>
      <c r="FJF9" s="314"/>
      <c r="FJG9" s="314"/>
      <c r="FJH9" s="314"/>
      <c r="FJI9" s="314"/>
      <c r="FJJ9" s="314"/>
      <c r="FJK9" s="314"/>
      <c r="FJL9" s="314"/>
      <c r="FJM9" s="314"/>
      <c r="FJN9" s="314"/>
      <c r="FJO9" s="314"/>
      <c r="FJP9" s="314"/>
      <c r="FJQ9" s="314"/>
      <c r="FJR9" s="314"/>
      <c r="FJS9" s="314"/>
      <c r="FJT9" s="314"/>
      <c r="FJU9" s="314"/>
      <c r="FJV9" s="314"/>
      <c r="FJW9" s="314"/>
      <c r="FJX9" s="314"/>
      <c r="FJY9" s="314"/>
      <c r="FJZ9" s="314"/>
      <c r="FKA9" s="314"/>
      <c r="FKB9" s="314"/>
      <c r="FKC9" s="314"/>
      <c r="FKD9" s="314"/>
      <c r="FKE9" s="314"/>
      <c r="FKF9" s="314"/>
      <c r="FKG9" s="314"/>
      <c r="FKH9" s="314"/>
      <c r="FKI9" s="314"/>
      <c r="FKJ9" s="314"/>
      <c r="FKK9" s="314"/>
      <c r="FKL9" s="314"/>
      <c r="FKM9" s="314"/>
      <c r="FKN9" s="314"/>
      <c r="FKO9" s="314"/>
      <c r="FKP9" s="314"/>
      <c r="FKQ9" s="314"/>
      <c r="FKR9" s="314"/>
      <c r="FKS9" s="314"/>
      <c r="FKT9" s="314"/>
      <c r="FKU9" s="314"/>
      <c r="FKV9" s="314"/>
      <c r="FKW9" s="314"/>
      <c r="FKX9" s="314"/>
      <c r="FKY9" s="314"/>
      <c r="FKZ9" s="314"/>
      <c r="FLA9" s="314"/>
      <c r="FLB9" s="314"/>
      <c r="FLC9" s="314"/>
      <c r="FLD9" s="314"/>
      <c r="FLE9" s="314"/>
      <c r="FLF9" s="314"/>
      <c r="FLG9" s="314"/>
      <c r="FLH9" s="314"/>
      <c r="FLI9" s="314"/>
      <c r="FLJ9" s="314"/>
      <c r="FLK9" s="314"/>
      <c r="FLL9" s="314"/>
      <c r="FLM9" s="314"/>
      <c r="FLN9" s="314"/>
      <c r="FLO9" s="314"/>
      <c r="FLP9" s="314"/>
      <c r="FLQ9" s="314"/>
      <c r="FLR9" s="314"/>
      <c r="FLS9" s="314"/>
      <c r="FLT9" s="314"/>
      <c r="FLU9" s="314"/>
      <c r="FLV9" s="314"/>
      <c r="FLW9" s="314"/>
      <c r="FLX9" s="314"/>
      <c r="FLY9" s="314"/>
      <c r="FLZ9" s="314"/>
      <c r="FMA9" s="314"/>
      <c r="FMB9" s="314"/>
      <c r="FMC9" s="314"/>
      <c r="FMD9" s="314"/>
      <c r="FME9" s="314"/>
      <c r="FMF9" s="314"/>
      <c r="FMG9" s="314"/>
      <c r="FMH9" s="314"/>
      <c r="FMI9" s="314"/>
      <c r="FMJ9" s="314"/>
      <c r="FMK9" s="314"/>
      <c r="FML9" s="314"/>
      <c r="FMM9" s="314"/>
      <c r="FMN9" s="314"/>
      <c r="FMO9" s="314"/>
      <c r="FMP9" s="314"/>
      <c r="FMQ9" s="314"/>
      <c r="FMR9" s="314"/>
      <c r="FMS9" s="314"/>
      <c r="FMT9" s="314"/>
      <c r="FMU9" s="314"/>
      <c r="FMV9" s="314"/>
      <c r="FMW9" s="314"/>
      <c r="FMX9" s="314"/>
      <c r="FMY9" s="314"/>
      <c r="FMZ9" s="314"/>
      <c r="FNA9" s="314"/>
      <c r="FNB9" s="314"/>
      <c r="FNC9" s="314"/>
      <c r="FND9" s="314"/>
      <c r="FNE9" s="314"/>
      <c r="FNF9" s="314"/>
      <c r="FNG9" s="314"/>
      <c r="FNH9" s="314"/>
      <c r="FNI9" s="314"/>
      <c r="FNJ9" s="314"/>
      <c r="FNK9" s="314"/>
      <c r="FNL9" s="314"/>
      <c r="FNM9" s="314"/>
      <c r="FNN9" s="314"/>
      <c r="FNO9" s="314"/>
      <c r="FNP9" s="314"/>
      <c r="FNQ9" s="314"/>
      <c r="FNR9" s="314"/>
      <c r="FNS9" s="314"/>
      <c r="FNT9" s="314"/>
      <c r="FNU9" s="314"/>
      <c r="FNV9" s="314"/>
      <c r="FNW9" s="314"/>
      <c r="FNX9" s="314"/>
      <c r="FNY9" s="314"/>
      <c r="FNZ9" s="314"/>
      <c r="FOA9" s="314"/>
      <c r="FOB9" s="314"/>
      <c r="FOC9" s="314"/>
      <c r="FOD9" s="314"/>
      <c r="FOE9" s="314"/>
      <c r="FOF9" s="314"/>
      <c r="FOG9" s="314"/>
      <c r="FOH9" s="314"/>
      <c r="FOI9" s="314"/>
      <c r="FOJ9" s="314"/>
      <c r="FOK9" s="314"/>
      <c r="FOL9" s="314"/>
      <c r="FOM9" s="314"/>
      <c r="FON9" s="314"/>
      <c r="FOO9" s="314"/>
      <c r="FOP9" s="314"/>
      <c r="FOQ9" s="314"/>
      <c r="FOR9" s="314"/>
      <c r="FOS9" s="314"/>
      <c r="FOT9" s="314"/>
      <c r="FOU9" s="314"/>
      <c r="FOV9" s="314"/>
      <c r="FOW9" s="314"/>
      <c r="FOX9" s="314"/>
      <c r="FOY9" s="314"/>
      <c r="FOZ9" s="314"/>
      <c r="FPA9" s="314"/>
      <c r="FPB9" s="314"/>
      <c r="FPC9" s="314"/>
      <c r="FPD9" s="314"/>
      <c r="FPE9" s="314"/>
      <c r="FPF9" s="314"/>
      <c r="FPG9" s="314"/>
      <c r="FPH9" s="314"/>
      <c r="FPI9" s="314"/>
      <c r="FPJ9" s="314"/>
      <c r="FPK9" s="314"/>
      <c r="FPL9" s="314"/>
      <c r="FPM9" s="314"/>
      <c r="FPN9" s="314"/>
      <c r="FPO9" s="314"/>
      <c r="FPP9" s="314"/>
      <c r="FPQ9" s="314"/>
      <c r="FPR9" s="314"/>
      <c r="FPS9" s="314"/>
      <c r="FPT9" s="314"/>
      <c r="FPU9" s="314"/>
      <c r="FPV9" s="314"/>
      <c r="FPW9" s="314"/>
      <c r="FPX9" s="314"/>
      <c r="FPY9" s="314"/>
      <c r="FPZ9" s="314"/>
      <c r="FQA9" s="314"/>
      <c r="FQB9" s="314"/>
      <c r="FQC9" s="314"/>
      <c r="FQD9" s="314"/>
      <c r="FQE9" s="314"/>
      <c r="FQF9" s="314"/>
      <c r="FQG9" s="314"/>
      <c r="FQH9" s="314"/>
      <c r="FQI9" s="314"/>
      <c r="FQJ9" s="314"/>
      <c r="FQK9" s="314"/>
      <c r="FQL9" s="314"/>
      <c r="FQM9" s="314"/>
      <c r="FQN9" s="314"/>
      <c r="FQO9" s="314"/>
      <c r="FQP9" s="314"/>
      <c r="FQQ9" s="314"/>
      <c r="FQR9" s="314"/>
      <c r="FQS9" s="314"/>
      <c r="FQT9" s="314"/>
      <c r="FQU9" s="314"/>
      <c r="FQV9" s="314"/>
      <c r="FQW9" s="314"/>
      <c r="FQX9" s="314"/>
      <c r="FQY9" s="314"/>
      <c r="FQZ9" s="314"/>
      <c r="FRA9" s="314"/>
      <c r="FRB9" s="314"/>
      <c r="FRC9" s="314"/>
      <c r="FRD9" s="314"/>
      <c r="FRE9" s="314"/>
      <c r="FRF9" s="314"/>
      <c r="FRG9" s="314"/>
      <c r="FRH9" s="314"/>
      <c r="FRI9" s="314"/>
      <c r="FRJ9" s="314"/>
      <c r="FRK9" s="314"/>
      <c r="FRL9" s="314"/>
      <c r="FRM9" s="314"/>
      <c r="FRN9" s="314"/>
      <c r="FRO9" s="314"/>
      <c r="FRP9" s="314"/>
      <c r="FRQ9" s="314"/>
      <c r="FRR9" s="314"/>
      <c r="FRS9" s="314"/>
      <c r="FRT9" s="314"/>
      <c r="FRU9" s="314"/>
      <c r="FRV9" s="314"/>
      <c r="FRW9" s="314"/>
      <c r="FRX9" s="314"/>
      <c r="FRY9" s="314"/>
      <c r="FRZ9" s="314"/>
      <c r="FSA9" s="314"/>
      <c r="FSB9" s="314"/>
      <c r="FSC9" s="314"/>
      <c r="FSD9" s="314"/>
      <c r="FSE9" s="314"/>
      <c r="FSF9" s="314"/>
      <c r="FSG9" s="314"/>
      <c r="FSH9" s="314"/>
      <c r="FSI9" s="314"/>
      <c r="FSJ9" s="314"/>
      <c r="FSK9" s="314"/>
      <c r="FSL9" s="314"/>
      <c r="FSM9" s="314"/>
      <c r="FSN9" s="314"/>
      <c r="FSO9" s="314"/>
      <c r="FSP9" s="314"/>
      <c r="FSQ9" s="314"/>
      <c r="FSR9" s="314"/>
      <c r="FSS9" s="314"/>
      <c r="FST9" s="314"/>
      <c r="FSU9" s="314"/>
      <c r="FSV9" s="314"/>
      <c r="FSW9" s="314"/>
      <c r="FSX9" s="314"/>
      <c r="FSY9" s="314"/>
      <c r="FSZ9" s="314"/>
      <c r="FTA9" s="314"/>
      <c r="FTB9" s="314"/>
      <c r="FTC9" s="314"/>
      <c r="FTD9" s="314"/>
      <c r="FTE9" s="314"/>
      <c r="FTF9" s="314"/>
      <c r="FTG9" s="314"/>
      <c r="FTH9" s="314"/>
      <c r="FTI9" s="314"/>
      <c r="FTJ9" s="314"/>
      <c r="FTK9" s="314"/>
      <c r="FTL9" s="314"/>
      <c r="FTM9" s="314"/>
      <c r="FTN9" s="314"/>
      <c r="FTO9" s="314"/>
      <c r="FTP9" s="314"/>
      <c r="FTQ9" s="314"/>
      <c r="FTR9" s="314"/>
      <c r="FTS9" s="314"/>
      <c r="FTT9" s="314"/>
      <c r="FTU9" s="314"/>
      <c r="FTV9" s="314"/>
      <c r="FTW9" s="314"/>
      <c r="FTX9" s="314"/>
      <c r="FTY9" s="314"/>
      <c r="FTZ9" s="314"/>
      <c r="FUA9" s="314"/>
      <c r="FUB9" s="314"/>
      <c r="FUC9" s="314"/>
      <c r="FUD9" s="314"/>
      <c r="FUE9" s="314"/>
      <c r="FUF9" s="314"/>
      <c r="FUG9" s="314"/>
      <c r="FUH9" s="314"/>
      <c r="FUI9" s="314"/>
      <c r="FUJ9" s="314"/>
      <c r="FUK9" s="314"/>
      <c r="FUL9" s="314"/>
      <c r="FUM9" s="314"/>
      <c r="FUN9" s="314"/>
      <c r="FUO9" s="314"/>
      <c r="FUP9" s="314"/>
      <c r="FUQ9" s="314"/>
      <c r="FUR9" s="314"/>
      <c r="FUS9" s="314"/>
      <c r="FUT9" s="314"/>
      <c r="FUU9" s="314"/>
      <c r="FUV9" s="314"/>
      <c r="FUW9" s="314"/>
      <c r="FUX9" s="314"/>
      <c r="FUY9" s="314"/>
      <c r="FUZ9" s="314"/>
      <c r="FVA9" s="314"/>
      <c r="FVB9" s="314"/>
      <c r="FVC9" s="314"/>
      <c r="FVD9" s="314"/>
      <c r="FVE9" s="314"/>
      <c r="FVF9" s="314"/>
      <c r="FVG9" s="314"/>
      <c r="FVH9" s="314"/>
      <c r="FVI9" s="314"/>
      <c r="FVJ9" s="314"/>
      <c r="FVK9" s="314"/>
      <c r="FVL9" s="314"/>
      <c r="FVM9" s="314"/>
      <c r="FVN9" s="314"/>
      <c r="FVO9" s="314"/>
      <c r="FVP9" s="314"/>
      <c r="FVQ9" s="314"/>
      <c r="FVR9" s="314"/>
      <c r="FVS9" s="314"/>
      <c r="FVT9" s="314"/>
      <c r="FVU9" s="314"/>
      <c r="FVV9" s="314"/>
      <c r="FVW9" s="314"/>
      <c r="FVX9" s="314"/>
      <c r="FVY9" s="314"/>
      <c r="FVZ9" s="314"/>
      <c r="FWA9" s="314"/>
      <c r="FWB9" s="314"/>
      <c r="FWC9" s="314"/>
      <c r="FWD9" s="314"/>
      <c r="FWE9" s="314"/>
      <c r="FWF9" s="314"/>
      <c r="FWG9" s="314"/>
      <c r="FWH9" s="314"/>
      <c r="FWI9" s="314"/>
      <c r="FWJ9" s="314"/>
      <c r="FWK9" s="314"/>
      <c r="FWL9" s="314"/>
      <c r="FWM9" s="314"/>
      <c r="FWN9" s="314"/>
      <c r="FWO9" s="314"/>
      <c r="FWP9" s="314"/>
      <c r="FWQ9" s="314"/>
      <c r="FWR9" s="314"/>
      <c r="FWS9" s="314"/>
      <c r="FWT9" s="314"/>
      <c r="FWU9" s="314"/>
      <c r="FWV9" s="314"/>
      <c r="FWW9" s="314"/>
      <c r="FWX9" s="314"/>
      <c r="FWY9" s="314"/>
      <c r="FWZ9" s="314"/>
      <c r="FXA9" s="314"/>
      <c r="FXB9" s="314"/>
      <c r="FXC9" s="314"/>
      <c r="FXD9" s="314"/>
      <c r="FXE9" s="314"/>
      <c r="FXF9" s="314"/>
      <c r="FXG9" s="314"/>
      <c r="FXH9" s="314"/>
      <c r="FXI9" s="314"/>
      <c r="FXJ9" s="314"/>
      <c r="FXK9" s="314"/>
      <c r="FXL9" s="314"/>
      <c r="FXM9" s="314"/>
      <c r="FXN9" s="314"/>
      <c r="FXO9" s="314"/>
      <c r="FXP9" s="314"/>
      <c r="FXQ9" s="314"/>
      <c r="FXR9" s="314"/>
      <c r="FXS9" s="314"/>
      <c r="FXT9" s="314"/>
      <c r="FXU9" s="314"/>
      <c r="FXV9" s="314"/>
      <c r="FXW9" s="314"/>
      <c r="FXX9" s="314"/>
      <c r="FXY9" s="314"/>
      <c r="FXZ9" s="314"/>
      <c r="FYA9" s="314"/>
      <c r="FYB9" s="314"/>
      <c r="FYC9" s="314"/>
      <c r="FYD9" s="314"/>
      <c r="FYE9" s="314"/>
      <c r="FYF9" s="314"/>
      <c r="FYG9" s="314"/>
      <c r="FYH9" s="314"/>
      <c r="FYI9" s="314"/>
      <c r="FYJ9" s="314"/>
      <c r="FYK9" s="314"/>
      <c r="FYL9" s="314"/>
      <c r="FYM9" s="314"/>
      <c r="FYN9" s="314"/>
      <c r="FYO9" s="314"/>
      <c r="FYP9" s="314"/>
      <c r="FYQ9" s="314"/>
      <c r="FYR9" s="314"/>
      <c r="FYS9" s="314"/>
      <c r="FYT9" s="314"/>
      <c r="FYU9" s="314"/>
      <c r="FYV9" s="314"/>
      <c r="FYW9" s="314"/>
      <c r="FYX9" s="314"/>
      <c r="FYY9" s="314"/>
      <c r="FYZ9" s="314"/>
      <c r="FZA9" s="314"/>
      <c r="FZB9" s="314"/>
      <c r="FZC9" s="314"/>
      <c r="FZD9" s="314"/>
      <c r="FZE9" s="314"/>
      <c r="FZF9" s="314"/>
      <c r="FZG9" s="314"/>
      <c r="FZH9" s="314"/>
      <c r="FZI9" s="314"/>
      <c r="FZJ9" s="314"/>
      <c r="FZK9" s="314"/>
      <c r="FZL9" s="314"/>
      <c r="FZM9" s="314"/>
      <c r="FZN9" s="314"/>
      <c r="FZO9" s="314"/>
      <c r="FZP9" s="314"/>
      <c r="FZQ9" s="314"/>
      <c r="FZR9" s="314"/>
      <c r="FZS9" s="314"/>
      <c r="FZT9" s="314"/>
      <c r="FZU9" s="314"/>
      <c r="FZV9" s="314"/>
      <c r="FZW9" s="314"/>
      <c r="FZX9" s="314"/>
      <c r="FZY9" s="314"/>
      <c r="FZZ9" s="314"/>
      <c r="GAA9" s="314"/>
      <c r="GAB9" s="314"/>
      <c r="GAC9" s="314"/>
      <c r="GAD9" s="314"/>
      <c r="GAE9" s="314"/>
      <c r="GAF9" s="314"/>
      <c r="GAG9" s="314"/>
      <c r="GAH9" s="314"/>
      <c r="GAI9" s="314"/>
      <c r="GAJ9" s="314"/>
      <c r="GAK9" s="314"/>
      <c r="GAL9" s="314"/>
      <c r="GAM9" s="314"/>
      <c r="GAN9" s="314"/>
      <c r="GAO9" s="314"/>
      <c r="GAP9" s="314"/>
      <c r="GAQ9" s="314"/>
      <c r="GAR9" s="314"/>
      <c r="GAS9" s="314"/>
      <c r="GAT9" s="314"/>
      <c r="GAU9" s="314"/>
      <c r="GAV9" s="314"/>
      <c r="GAW9" s="314"/>
      <c r="GAX9" s="314"/>
      <c r="GAY9" s="314"/>
      <c r="GAZ9" s="314"/>
      <c r="GBA9" s="314"/>
      <c r="GBB9" s="314"/>
      <c r="GBC9" s="314"/>
      <c r="GBD9" s="314"/>
      <c r="GBE9" s="314"/>
      <c r="GBF9" s="314"/>
      <c r="GBG9" s="314"/>
      <c r="GBH9" s="314"/>
      <c r="GBI9" s="314"/>
      <c r="GBJ9" s="314"/>
      <c r="GBK9" s="314"/>
      <c r="GBL9" s="314"/>
      <c r="GBM9" s="314"/>
      <c r="GBN9" s="314"/>
      <c r="GBO9" s="314"/>
      <c r="GBP9" s="314"/>
      <c r="GBQ9" s="314"/>
      <c r="GBR9" s="314"/>
      <c r="GBS9" s="314"/>
      <c r="GBT9" s="314"/>
      <c r="GBU9" s="314"/>
      <c r="GBV9" s="314"/>
      <c r="GBW9" s="314"/>
      <c r="GBX9" s="314"/>
      <c r="GBY9" s="314"/>
      <c r="GBZ9" s="314"/>
      <c r="GCA9" s="314"/>
      <c r="GCB9" s="314"/>
      <c r="GCC9" s="314"/>
      <c r="GCD9" s="314"/>
      <c r="GCE9" s="314"/>
      <c r="GCF9" s="314"/>
      <c r="GCG9" s="314"/>
      <c r="GCH9" s="314"/>
      <c r="GCI9" s="314"/>
      <c r="GCJ9" s="314"/>
      <c r="GCK9" s="314"/>
      <c r="GCL9" s="314"/>
      <c r="GCM9" s="314"/>
      <c r="GCN9" s="314"/>
      <c r="GCO9" s="314"/>
      <c r="GCP9" s="314"/>
      <c r="GCQ9" s="314"/>
      <c r="GCR9" s="314"/>
      <c r="GCS9" s="314"/>
      <c r="GCT9" s="314"/>
      <c r="GCU9" s="314"/>
      <c r="GCV9" s="314"/>
      <c r="GCW9" s="314"/>
      <c r="GCX9" s="314"/>
      <c r="GCY9" s="314"/>
      <c r="GCZ9" s="314"/>
      <c r="GDA9" s="314"/>
      <c r="GDB9" s="314"/>
      <c r="GDC9" s="314"/>
      <c r="GDD9" s="314"/>
      <c r="GDE9" s="314"/>
      <c r="GDF9" s="314"/>
      <c r="GDG9" s="314"/>
      <c r="GDH9" s="314"/>
      <c r="GDI9" s="314"/>
      <c r="GDJ9" s="314"/>
      <c r="GDK9" s="314"/>
      <c r="GDL9" s="314"/>
      <c r="GDM9" s="314"/>
      <c r="GDN9" s="314"/>
      <c r="GDO9" s="314"/>
      <c r="GDP9" s="314"/>
      <c r="GDQ9" s="314"/>
      <c r="GDR9" s="314"/>
      <c r="GDS9" s="314"/>
      <c r="GDT9" s="314"/>
      <c r="GDU9" s="314"/>
      <c r="GDV9" s="314"/>
      <c r="GDW9" s="314"/>
      <c r="GDX9" s="314"/>
      <c r="GDY9" s="314"/>
      <c r="GDZ9" s="314"/>
      <c r="GEA9" s="314"/>
      <c r="GEB9" s="314"/>
      <c r="GEC9" s="314"/>
      <c r="GED9" s="314"/>
      <c r="GEE9" s="314"/>
      <c r="GEF9" s="314"/>
      <c r="GEG9" s="314"/>
      <c r="GEH9" s="314"/>
      <c r="GEI9" s="314"/>
      <c r="GEJ9" s="314"/>
      <c r="GEK9" s="314"/>
      <c r="GEL9" s="314"/>
      <c r="GEM9" s="314"/>
      <c r="GEN9" s="314"/>
      <c r="GEO9" s="314"/>
      <c r="GEP9" s="314"/>
      <c r="GEQ9" s="314"/>
      <c r="GER9" s="314"/>
      <c r="GES9" s="314"/>
      <c r="GET9" s="314"/>
      <c r="GEU9" s="314"/>
      <c r="GEV9" s="314"/>
      <c r="GEW9" s="314"/>
      <c r="GEX9" s="314"/>
      <c r="GEY9" s="314"/>
      <c r="GEZ9" s="314"/>
      <c r="GFA9" s="314"/>
      <c r="GFB9" s="314"/>
      <c r="GFC9" s="314"/>
      <c r="GFD9" s="314"/>
      <c r="GFE9" s="314"/>
      <c r="GFF9" s="314"/>
      <c r="GFG9" s="314"/>
      <c r="GFH9" s="314"/>
      <c r="GFI9" s="314"/>
      <c r="GFJ9" s="314"/>
      <c r="GFK9" s="314"/>
      <c r="GFL9" s="314"/>
      <c r="GFM9" s="314"/>
      <c r="GFN9" s="314"/>
      <c r="GFO9" s="314"/>
      <c r="GFP9" s="314"/>
      <c r="GFQ9" s="314"/>
      <c r="GFR9" s="314"/>
      <c r="GFS9" s="314"/>
      <c r="GFT9" s="314"/>
      <c r="GFU9" s="314"/>
      <c r="GFV9" s="314"/>
      <c r="GFW9" s="314"/>
      <c r="GFX9" s="314"/>
      <c r="GFY9" s="314"/>
      <c r="GFZ9" s="314"/>
      <c r="GGA9" s="314"/>
      <c r="GGB9" s="314"/>
      <c r="GGC9" s="314"/>
      <c r="GGD9" s="314"/>
      <c r="GGE9" s="314"/>
      <c r="GGF9" s="314"/>
      <c r="GGG9" s="314"/>
      <c r="GGH9" s="314"/>
      <c r="GGI9" s="314"/>
      <c r="GGJ9" s="314"/>
      <c r="GGK9" s="314"/>
      <c r="GGL9" s="314"/>
      <c r="GGM9" s="314"/>
      <c r="GGN9" s="314"/>
      <c r="GGO9" s="314"/>
      <c r="GGP9" s="314"/>
      <c r="GGQ9" s="314"/>
      <c r="GGR9" s="314"/>
      <c r="GGS9" s="314"/>
      <c r="GGT9" s="314"/>
      <c r="GGU9" s="314"/>
      <c r="GGV9" s="314"/>
      <c r="GGW9" s="314"/>
      <c r="GGX9" s="314"/>
      <c r="GGY9" s="314"/>
      <c r="GGZ9" s="314"/>
      <c r="GHA9" s="314"/>
      <c r="GHB9" s="314"/>
      <c r="GHC9" s="314"/>
      <c r="GHD9" s="314"/>
      <c r="GHE9" s="314"/>
      <c r="GHF9" s="314"/>
      <c r="GHG9" s="314"/>
      <c r="GHH9" s="314"/>
      <c r="GHI9" s="314"/>
      <c r="GHJ9" s="314"/>
      <c r="GHK9" s="314"/>
      <c r="GHL9" s="314"/>
      <c r="GHM9" s="314"/>
      <c r="GHN9" s="314"/>
      <c r="GHO9" s="314"/>
      <c r="GHP9" s="314"/>
      <c r="GHQ9" s="314"/>
      <c r="GHR9" s="314"/>
      <c r="GHS9" s="314"/>
      <c r="GHT9" s="314"/>
      <c r="GHU9" s="314"/>
      <c r="GHV9" s="314"/>
      <c r="GHW9" s="314"/>
      <c r="GHX9" s="314"/>
      <c r="GHY9" s="314"/>
      <c r="GHZ9" s="314"/>
      <c r="GIA9" s="314"/>
      <c r="GIB9" s="314"/>
      <c r="GIC9" s="314"/>
      <c r="GID9" s="314"/>
      <c r="GIE9" s="314"/>
      <c r="GIF9" s="314"/>
      <c r="GIG9" s="314"/>
      <c r="GIH9" s="314"/>
      <c r="GII9" s="314"/>
      <c r="GIJ9" s="314"/>
      <c r="GIK9" s="314"/>
      <c r="GIL9" s="314"/>
      <c r="GIM9" s="314"/>
      <c r="GIN9" s="314"/>
      <c r="GIO9" s="314"/>
      <c r="GIP9" s="314"/>
      <c r="GIQ9" s="314"/>
      <c r="GIR9" s="314"/>
      <c r="GIS9" s="314"/>
      <c r="GIT9" s="314"/>
      <c r="GIU9" s="314"/>
      <c r="GIV9" s="314"/>
      <c r="GIW9" s="314"/>
      <c r="GIX9" s="314"/>
      <c r="GIY9" s="314"/>
      <c r="GIZ9" s="314"/>
      <c r="GJA9" s="314"/>
      <c r="GJB9" s="314"/>
      <c r="GJC9" s="314"/>
      <c r="GJD9" s="314"/>
      <c r="GJE9" s="314"/>
      <c r="GJF9" s="314"/>
      <c r="GJG9" s="314"/>
      <c r="GJH9" s="314"/>
      <c r="GJI9" s="314"/>
      <c r="GJJ9" s="314"/>
      <c r="GJK9" s="314"/>
      <c r="GJL9" s="314"/>
      <c r="GJM9" s="314"/>
      <c r="GJN9" s="314"/>
      <c r="GJO9" s="314"/>
      <c r="GJP9" s="314"/>
      <c r="GJQ9" s="314"/>
      <c r="GJR9" s="314"/>
      <c r="GJS9" s="314"/>
      <c r="GJT9" s="314"/>
      <c r="GJU9" s="314"/>
      <c r="GJV9" s="314"/>
      <c r="GJW9" s="314"/>
      <c r="GJX9" s="314"/>
      <c r="GJY9" s="314"/>
      <c r="GJZ9" s="314"/>
      <c r="GKA9" s="314"/>
      <c r="GKB9" s="314"/>
      <c r="GKC9" s="314"/>
      <c r="GKD9" s="314"/>
      <c r="GKE9" s="314"/>
      <c r="GKF9" s="314"/>
      <c r="GKG9" s="314"/>
      <c r="GKH9" s="314"/>
      <c r="GKI9" s="314"/>
      <c r="GKJ9" s="314"/>
      <c r="GKK9" s="314"/>
      <c r="GKL9" s="314"/>
      <c r="GKM9" s="314"/>
      <c r="GKN9" s="314"/>
      <c r="GKO9" s="314"/>
      <c r="GKP9" s="314"/>
      <c r="GKQ9" s="314"/>
      <c r="GKR9" s="314"/>
      <c r="GKS9" s="314"/>
      <c r="GKT9" s="314"/>
      <c r="GKU9" s="314"/>
      <c r="GKV9" s="314"/>
      <c r="GKW9" s="314"/>
      <c r="GKX9" s="314"/>
      <c r="GKY9" s="314"/>
      <c r="GKZ9" s="314"/>
      <c r="GLA9" s="314"/>
      <c r="GLB9" s="314"/>
      <c r="GLC9" s="314"/>
      <c r="GLD9" s="314"/>
      <c r="GLE9" s="314"/>
      <c r="GLF9" s="314"/>
      <c r="GLG9" s="314"/>
      <c r="GLH9" s="314"/>
      <c r="GLI9" s="314"/>
      <c r="GLJ9" s="314"/>
      <c r="GLK9" s="314"/>
      <c r="GLL9" s="314"/>
      <c r="GLM9" s="314"/>
      <c r="GLN9" s="314"/>
      <c r="GLO9" s="314"/>
      <c r="GLP9" s="314"/>
      <c r="GLQ9" s="314"/>
      <c r="GLR9" s="314"/>
      <c r="GLS9" s="314"/>
      <c r="GLT9" s="314"/>
      <c r="GLU9" s="314"/>
      <c r="GLV9" s="314"/>
      <c r="GLW9" s="314"/>
      <c r="GLX9" s="314"/>
      <c r="GLY9" s="314"/>
      <c r="GLZ9" s="314"/>
      <c r="GMA9" s="314"/>
      <c r="GMB9" s="314"/>
      <c r="GMC9" s="314"/>
      <c r="GMD9" s="314"/>
      <c r="GME9" s="314"/>
      <c r="GMF9" s="314"/>
      <c r="GMG9" s="314"/>
      <c r="GMH9" s="314"/>
      <c r="GMI9" s="314"/>
      <c r="GMJ9" s="314"/>
      <c r="GMK9" s="314"/>
      <c r="GML9" s="314"/>
      <c r="GMM9" s="314"/>
      <c r="GMN9" s="314"/>
      <c r="GMO9" s="314"/>
      <c r="GMP9" s="314"/>
      <c r="GMQ9" s="314"/>
      <c r="GMR9" s="314"/>
      <c r="GMS9" s="314"/>
      <c r="GMT9" s="314"/>
      <c r="GMU9" s="314"/>
      <c r="GMV9" s="314"/>
      <c r="GMW9" s="314"/>
      <c r="GMX9" s="314"/>
      <c r="GMY9" s="314"/>
      <c r="GMZ9" s="314"/>
      <c r="GNA9" s="314"/>
      <c r="GNB9" s="314"/>
      <c r="GNC9" s="314"/>
      <c r="GND9" s="314"/>
      <c r="GNE9" s="314"/>
      <c r="GNF9" s="314"/>
      <c r="GNG9" s="314"/>
      <c r="GNH9" s="314"/>
      <c r="GNI9" s="314"/>
      <c r="GNJ9" s="314"/>
      <c r="GNK9" s="314"/>
      <c r="GNL9" s="314"/>
      <c r="GNM9" s="314"/>
      <c r="GNN9" s="314"/>
      <c r="GNO9" s="314"/>
      <c r="GNP9" s="314"/>
      <c r="GNQ9" s="314"/>
      <c r="GNR9" s="314"/>
      <c r="GNS9" s="314"/>
      <c r="GNT9" s="314"/>
      <c r="GNU9" s="314"/>
      <c r="GNV9" s="314"/>
      <c r="GNW9" s="314"/>
      <c r="GNX9" s="314"/>
      <c r="GNY9" s="314"/>
      <c r="GNZ9" s="314"/>
      <c r="GOA9" s="314"/>
      <c r="GOB9" s="314"/>
      <c r="GOC9" s="314"/>
      <c r="GOD9" s="314"/>
      <c r="GOE9" s="314"/>
      <c r="GOF9" s="314"/>
      <c r="GOG9" s="314"/>
      <c r="GOH9" s="314"/>
      <c r="GOI9" s="314"/>
      <c r="GOJ9" s="314"/>
      <c r="GOK9" s="314"/>
      <c r="GOL9" s="314"/>
      <c r="GOM9" s="314"/>
      <c r="GON9" s="314"/>
      <c r="GOO9" s="314"/>
      <c r="GOP9" s="314"/>
      <c r="GOQ9" s="314"/>
      <c r="GOR9" s="314"/>
      <c r="GOS9" s="314"/>
      <c r="GOT9" s="314"/>
      <c r="GOU9" s="314"/>
      <c r="GOV9" s="314"/>
      <c r="GOW9" s="314"/>
      <c r="GOX9" s="314"/>
      <c r="GOY9" s="314"/>
      <c r="GOZ9" s="314"/>
      <c r="GPA9" s="314"/>
      <c r="GPB9" s="314"/>
      <c r="GPC9" s="314"/>
      <c r="GPD9" s="314"/>
      <c r="GPE9" s="314"/>
      <c r="GPF9" s="314"/>
      <c r="GPG9" s="314"/>
      <c r="GPH9" s="314"/>
      <c r="GPI9" s="314"/>
      <c r="GPJ9" s="314"/>
      <c r="GPK9" s="314"/>
      <c r="GPL9" s="314"/>
      <c r="GPM9" s="314"/>
      <c r="GPN9" s="314"/>
      <c r="GPO9" s="314"/>
      <c r="GPP9" s="314"/>
      <c r="GPQ9" s="314"/>
      <c r="GPR9" s="314"/>
      <c r="GPS9" s="314"/>
      <c r="GPT9" s="314"/>
      <c r="GPU9" s="314"/>
      <c r="GPV9" s="314"/>
      <c r="GPW9" s="314"/>
      <c r="GPX9" s="314"/>
      <c r="GPY9" s="314"/>
      <c r="GPZ9" s="314"/>
      <c r="GQA9" s="314"/>
      <c r="GQB9" s="314"/>
      <c r="GQC9" s="314"/>
      <c r="GQD9" s="314"/>
      <c r="GQE9" s="314"/>
      <c r="GQF9" s="314"/>
      <c r="GQG9" s="314"/>
      <c r="GQH9" s="314"/>
      <c r="GQI9" s="314"/>
      <c r="GQJ9" s="314"/>
      <c r="GQK9" s="314"/>
      <c r="GQL9" s="314"/>
      <c r="GQM9" s="314"/>
      <c r="GQN9" s="314"/>
      <c r="GQO9" s="314"/>
      <c r="GQP9" s="314"/>
      <c r="GQQ9" s="314"/>
      <c r="GQR9" s="314"/>
      <c r="GQS9" s="314"/>
      <c r="GQT9" s="314"/>
      <c r="GQU9" s="314"/>
      <c r="GQV9" s="314"/>
      <c r="GQW9" s="314"/>
      <c r="GQX9" s="314"/>
      <c r="GQY9" s="314"/>
      <c r="GQZ9" s="314"/>
      <c r="GRA9" s="314"/>
      <c r="GRB9" s="314"/>
      <c r="GRC9" s="314"/>
      <c r="GRD9" s="314"/>
      <c r="GRE9" s="314"/>
      <c r="GRF9" s="314"/>
      <c r="GRG9" s="314"/>
      <c r="GRH9" s="314"/>
      <c r="GRI9" s="314"/>
      <c r="GRJ9" s="314"/>
      <c r="GRK9" s="314"/>
      <c r="GRL9" s="314"/>
      <c r="GRM9" s="314"/>
      <c r="GRN9" s="314"/>
      <c r="GRO9" s="314"/>
      <c r="GRP9" s="314"/>
      <c r="GRQ9" s="314"/>
      <c r="GRR9" s="314"/>
      <c r="GRS9" s="314"/>
      <c r="GRT9" s="314"/>
      <c r="GRU9" s="314"/>
      <c r="GRV9" s="314"/>
      <c r="GRW9" s="314"/>
      <c r="GRX9" s="314"/>
      <c r="GRY9" s="314"/>
      <c r="GRZ9" s="314"/>
      <c r="GSA9" s="314"/>
      <c r="GSB9" s="314"/>
      <c r="GSC9" s="314"/>
      <c r="GSD9" s="314"/>
      <c r="GSE9" s="314"/>
      <c r="GSF9" s="314"/>
      <c r="GSG9" s="314"/>
      <c r="GSH9" s="314"/>
      <c r="GSI9" s="314"/>
      <c r="GSJ9" s="314"/>
      <c r="GSK9" s="314"/>
      <c r="GSL9" s="314"/>
      <c r="GSM9" s="314"/>
      <c r="GSN9" s="314"/>
      <c r="GSO9" s="314"/>
      <c r="GSP9" s="314"/>
      <c r="GSQ9" s="314"/>
      <c r="GSR9" s="314"/>
      <c r="GSS9" s="314"/>
      <c r="GST9" s="314"/>
      <c r="GSU9" s="314"/>
      <c r="GSV9" s="314"/>
      <c r="GSW9" s="314"/>
      <c r="GSX9" s="314"/>
      <c r="GSY9" s="314"/>
      <c r="GSZ9" s="314"/>
      <c r="GTA9" s="314"/>
      <c r="GTB9" s="314"/>
      <c r="GTC9" s="314"/>
      <c r="GTD9" s="314"/>
      <c r="GTE9" s="314"/>
      <c r="GTF9" s="314"/>
      <c r="GTG9" s="314"/>
      <c r="GTH9" s="314"/>
      <c r="GTI9" s="314"/>
      <c r="GTJ9" s="314"/>
      <c r="GTK9" s="314"/>
      <c r="GTL9" s="314"/>
      <c r="GTM9" s="314"/>
      <c r="GTN9" s="314"/>
      <c r="GTO9" s="314"/>
      <c r="GTP9" s="314"/>
      <c r="GTQ9" s="314"/>
      <c r="GTR9" s="314"/>
      <c r="GTS9" s="314"/>
      <c r="GTT9" s="314"/>
      <c r="GTU9" s="314"/>
      <c r="GTV9" s="314"/>
      <c r="GTW9" s="314"/>
      <c r="GTX9" s="314"/>
      <c r="GTY9" s="314"/>
      <c r="GTZ9" s="314"/>
      <c r="GUA9" s="314"/>
      <c r="GUB9" s="314"/>
      <c r="GUC9" s="314"/>
      <c r="GUD9" s="314"/>
      <c r="GUE9" s="314"/>
      <c r="GUF9" s="314"/>
      <c r="GUG9" s="314"/>
      <c r="GUH9" s="314"/>
      <c r="GUI9" s="314"/>
      <c r="GUJ9" s="314"/>
      <c r="GUK9" s="314"/>
      <c r="GUL9" s="314"/>
      <c r="GUM9" s="314"/>
      <c r="GUN9" s="314"/>
      <c r="GUO9" s="314"/>
      <c r="GUP9" s="314"/>
      <c r="GUQ9" s="314"/>
      <c r="GUR9" s="314"/>
      <c r="GUS9" s="314"/>
      <c r="GUT9" s="314"/>
      <c r="GUU9" s="314"/>
      <c r="GUV9" s="314"/>
      <c r="GUW9" s="314"/>
      <c r="GUX9" s="314"/>
      <c r="GUY9" s="314"/>
      <c r="GUZ9" s="314"/>
      <c r="GVA9" s="314"/>
      <c r="GVB9" s="314"/>
      <c r="GVC9" s="314"/>
      <c r="GVD9" s="314"/>
      <c r="GVE9" s="314"/>
      <c r="GVF9" s="314"/>
      <c r="GVG9" s="314"/>
      <c r="GVH9" s="314"/>
      <c r="GVI9" s="314"/>
      <c r="GVJ9" s="314"/>
      <c r="GVK9" s="314"/>
      <c r="GVL9" s="314"/>
      <c r="GVM9" s="314"/>
      <c r="GVN9" s="314"/>
      <c r="GVO9" s="314"/>
      <c r="GVP9" s="314"/>
      <c r="GVQ9" s="314"/>
      <c r="GVR9" s="314"/>
      <c r="GVS9" s="314"/>
      <c r="GVT9" s="314"/>
      <c r="GVU9" s="314"/>
      <c r="GVV9" s="314"/>
      <c r="GVW9" s="314"/>
      <c r="GVX9" s="314"/>
      <c r="GVY9" s="314"/>
      <c r="GVZ9" s="314"/>
      <c r="GWA9" s="314"/>
      <c r="GWB9" s="314"/>
      <c r="GWC9" s="314"/>
      <c r="GWD9" s="314"/>
      <c r="GWE9" s="314"/>
      <c r="GWF9" s="314"/>
      <c r="GWG9" s="314"/>
      <c r="GWH9" s="314"/>
      <c r="GWI9" s="314"/>
      <c r="GWJ9" s="314"/>
      <c r="GWK9" s="314"/>
      <c r="GWL9" s="314"/>
      <c r="GWM9" s="314"/>
      <c r="GWN9" s="314"/>
      <c r="GWO9" s="314"/>
      <c r="GWP9" s="314"/>
      <c r="GWQ9" s="314"/>
      <c r="GWR9" s="314"/>
      <c r="GWS9" s="314"/>
      <c r="GWT9" s="314"/>
      <c r="GWU9" s="314"/>
      <c r="GWV9" s="314"/>
      <c r="GWW9" s="314"/>
      <c r="GWX9" s="314"/>
      <c r="GWY9" s="314"/>
      <c r="GWZ9" s="314"/>
      <c r="GXA9" s="314"/>
      <c r="GXB9" s="314"/>
      <c r="GXC9" s="314"/>
      <c r="GXD9" s="314"/>
      <c r="GXE9" s="314"/>
      <c r="GXF9" s="314"/>
      <c r="GXG9" s="314"/>
      <c r="GXH9" s="314"/>
      <c r="GXI9" s="314"/>
      <c r="GXJ9" s="314"/>
      <c r="GXK9" s="314"/>
      <c r="GXL9" s="314"/>
      <c r="GXM9" s="314"/>
      <c r="GXN9" s="314"/>
      <c r="GXO9" s="314"/>
      <c r="GXP9" s="314"/>
      <c r="GXQ9" s="314"/>
      <c r="GXR9" s="314"/>
      <c r="GXS9" s="314"/>
      <c r="GXT9" s="314"/>
      <c r="GXU9" s="314"/>
      <c r="GXV9" s="314"/>
      <c r="GXW9" s="314"/>
      <c r="GXX9" s="314"/>
      <c r="GXY9" s="314"/>
      <c r="GXZ9" s="314"/>
      <c r="GYA9" s="314"/>
      <c r="GYB9" s="314"/>
      <c r="GYC9" s="314"/>
      <c r="GYD9" s="314"/>
      <c r="GYE9" s="314"/>
      <c r="GYF9" s="314"/>
      <c r="GYG9" s="314"/>
      <c r="GYH9" s="314"/>
      <c r="GYI9" s="314"/>
      <c r="GYJ9" s="314"/>
      <c r="GYK9" s="314"/>
      <c r="GYL9" s="314"/>
      <c r="GYM9" s="314"/>
      <c r="GYN9" s="314"/>
      <c r="GYO9" s="314"/>
      <c r="GYP9" s="314"/>
      <c r="GYQ9" s="314"/>
      <c r="GYR9" s="314"/>
      <c r="GYS9" s="314"/>
      <c r="GYT9" s="314"/>
      <c r="GYU9" s="314"/>
      <c r="GYV9" s="314"/>
      <c r="GYW9" s="314"/>
      <c r="GYX9" s="314"/>
      <c r="GYY9" s="314"/>
      <c r="GYZ9" s="314"/>
      <c r="GZA9" s="314"/>
      <c r="GZB9" s="314"/>
      <c r="GZC9" s="314"/>
      <c r="GZD9" s="314"/>
      <c r="GZE9" s="314"/>
      <c r="GZF9" s="314"/>
      <c r="GZG9" s="314"/>
      <c r="GZH9" s="314"/>
      <c r="GZI9" s="314"/>
      <c r="GZJ9" s="314"/>
      <c r="GZK9" s="314"/>
      <c r="GZL9" s="314"/>
      <c r="GZM9" s="314"/>
      <c r="GZN9" s="314"/>
      <c r="GZO9" s="314"/>
      <c r="GZP9" s="314"/>
      <c r="GZQ9" s="314"/>
      <c r="GZR9" s="314"/>
      <c r="GZS9" s="314"/>
      <c r="GZT9" s="314"/>
      <c r="GZU9" s="314"/>
      <c r="GZV9" s="314"/>
      <c r="GZW9" s="314"/>
      <c r="GZX9" s="314"/>
      <c r="GZY9" s="314"/>
      <c r="GZZ9" s="314"/>
      <c r="HAA9" s="314"/>
      <c r="HAB9" s="314"/>
      <c r="HAC9" s="314"/>
      <c r="HAD9" s="314"/>
      <c r="HAE9" s="314"/>
      <c r="HAF9" s="314"/>
      <c r="HAG9" s="314"/>
      <c r="HAH9" s="314"/>
      <c r="HAI9" s="314"/>
      <c r="HAJ9" s="314"/>
      <c r="HAK9" s="314"/>
      <c r="HAL9" s="314"/>
      <c r="HAM9" s="314"/>
      <c r="HAN9" s="314"/>
      <c r="HAO9" s="314"/>
      <c r="HAP9" s="314"/>
      <c r="HAQ9" s="314"/>
      <c r="HAR9" s="314"/>
      <c r="HAS9" s="314"/>
      <c r="HAT9" s="314"/>
      <c r="HAU9" s="314"/>
      <c r="HAV9" s="314"/>
      <c r="HAW9" s="314"/>
      <c r="HAX9" s="314"/>
      <c r="HAY9" s="314"/>
      <c r="HAZ9" s="314"/>
      <c r="HBA9" s="314"/>
      <c r="HBB9" s="314"/>
      <c r="HBC9" s="314"/>
      <c r="HBD9" s="314"/>
      <c r="HBE9" s="314"/>
      <c r="HBF9" s="314"/>
      <c r="HBG9" s="314"/>
      <c r="HBH9" s="314"/>
      <c r="HBI9" s="314"/>
      <c r="HBJ9" s="314"/>
      <c r="HBK9" s="314"/>
      <c r="HBL9" s="314"/>
      <c r="HBM9" s="314"/>
      <c r="HBN9" s="314"/>
      <c r="HBO9" s="314"/>
      <c r="HBP9" s="314"/>
      <c r="HBQ9" s="314"/>
      <c r="HBR9" s="314"/>
      <c r="HBS9" s="314"/>
      <c r="HBT9" s="314"/>
      <c r="HBU9" s="314"/>
      <c r="HBV9" s="314"/>
      <c r="HBW9" s="314"/>
      <c r="HBX9" s="314"/>
      <c r="HBY9" s="314"/>
      <c r="HBZ9" s="314"/>
      <c r="HCA9" s="314"/>
      <c r="HCB9" s="314"/>
      <c r="HCC9" s="314"/>
      <c r="HCD9" s="314"/>
      <c r="HCE9" s="314"/>
      <c r="HCF9" s="314"/>
      <c r="HCG9" s="314"/>
      <c r="HCH9" s="314"/>
      <c r="HCI9" s="314"/>
      <c r="HCJ9" s="314"/>
      <c r="HCK9" s="314"/>
      <c r="HCL9" s="314"/>
      <c r="HCM9" s="314"/>
      <c r="HCN9" s="314"/>
      <c r="HCO9" s="314"/>
      <c r="HCP9" s="314"/>
      <c r="HCQ9" s="314"/>
      <c r="HCR9" s="314"/>
      <c r="HCS9" s="314"/>
      <c r="HCT9" s="314"/>
      <c r="HCU9" s="314"/>
      <c r="HCV9" s="314"/>
      <c r="HCW9" s="314"/>
      <c r="HCX9" s="314"/>
      <c r="HCY9" s="314"/>
      <c r="HCZ9" s="314"/>
      <c r="HDA9" s="314"/>
      <c r="HDB9" s="314"/>
      <c r="HDC9" s="314"/>
      <c r="HDD9" s="314"/>
      <c r="HDE9" s="314"/>
      <c r="HDF9" s="314"/>
      <c r="HDG9" s="314"/>
      <c r="HDH9" s="314"/>
      <c r="HDI9" s="314"/>
      <c r="HDJ9" s="314"/>
      <c r="HDK9" s="314"/>
      <c r="HDL9" s="314"/>
      <c r="HDM9" s="314"/>
      <c r="HDN9" s="314"/>
      <c r="HDO9" s="314"/>
      <c r="HDP9" s="314"/>
      <c r="HDQ9" s="314"/>
      <c r="HDR9" s="314"/>
      <c r="HDS9" s="314"/>
      <c r="HDT9" s="314"/>
      <c r="HDU9" s="314"/>
      <c r="HDV9" s="314"/>
      <c r="HDW9" s="314"/>
      <c r="HDX9" s="314"/>
      <c r="HDY9" s="314"/>
      <c r="HDZ9" s="314"/>
      <c r="HEA9" s="314"/>
      <c r="HEB9" s="314"/>
      <c r="HEC9" s="314"/>
      <c r="HED9" s="314"/>
      <c r="HEE9" s="314"/>
      <c r="HEF9" s="314"/>
      <c r="HEG9" s="314"/>
      <c r="HEH9" s="314"/>
      <c r="HEI9" s="314"/>
      <c r="HEJ9" s="314"/>
      <c r="HEK9" s="314"/>
      <c r="HEL9" s="314"/>
      <c r="HEM9" s="314"/>
      <c r="HEN9" s="314"/>
      <c r="HEO9" s="314"/>
      <c r="HEP9" s="314"/>
      <c r="HEQ9" s="314"/>
      <c r="HER9" s="314"/>
      <c r="HES9" s="314"/>
      <c r="HET9" s="314"/>
      <c r="HEU9" s="314"/>
      <c r="HEV9" s="314"/>
      <c r="HEW9" s="314"/>
      <c r="HEX9" s="314"/>
      <c r="HEY9" s="314"/>
      <c r="HEZ9" s="314"/>
      <c r="HFA9" s="314"/>
      <c r="HFB9" s="314"/>
      <c r="HFC9" s="314"/>
      <c r="HFD9" s="314"/>
      <c r="HFE9" s="314"/>
      <c r="HFF9" s="314"/>
      <c r="HFG9" s="314"/>
      <c r="HFH9" s="314"/>
      <c r="HFI9" s="314"/>
      <c r="HFJ9" s="314"/>
      <c r="HFK9" s="314"/>
      <c r="HFL9" s="314"/>
      <c r="HFM9" s="314"/>
      <c r="HFN9" s="314"/>
      <c r="HFO9" s="314"/>
      <c r="HFP9" s="314"/>
      <c r="HFQ9" s="314"/>
      <c r="HFR9" s="314"/>
      <c r="HFS9" s="314"/>
      <c r="HFT9" s="314"/>
      <c r="HFU9" s="314"/>
      <c r="HFV9" s="314"/>
      <c r="HFW9" s="314"/>
      <c r="HFX9" s="314"/>
      <c r="HFY9" s="314"/>
      <c r="HFZ9" s="314"/>
      <c r="HGA9" s="314"/>
      <c r="HGB9" s="314"/>
      <c r="HGC9" s="314"/>
      <c r="HGD9" s="314"/>
      <c r="HGE9" s="314"/>
      <c r="HGF9" s="314"/>
      <c r="HGG9" s="314"/>
      <c r="HGH9" s="314"/>
      <c r="HGI9" s="314"/>
      <c r="HGJ9" s="314"/>
      <c r="HGK9" s="314"/>
      <c r="HGL9" s="314"/>
      <c r="HGM9" s="314"/>
      <c r="HGN9" s="314"/>
      <c r="HGO9" s="314"/>
      <c r="HGP9" s="314"/>
      <c r="HGQ9" s="314"/>
      <c r="HGR9" s="314"/>
      <c r="HGS9" s="314"/>
      <c r="HGT9" s="314"/>
      <c r="HGU9" s="314"/>
      <c r="HGV9" s="314"/>
      <c r="HGW9" s="314"/>
      <c r="HGX9" s="314"/>
      <c r="HGY9" s="314"/>
      <c r="HGZ9" s="314"/>
      <c r="HHA9" s="314"/>
      <c r="HHB9" s="314"/>
      <c r="HHC9" s="314"/>
      <c r="HHD9" s="314"/>
      <c r="HHE9" s="314"/>
      <c r="HHF9" s="314"/>
      <c r="HHG9" s="314"/>
      <c r="HHH9" s="314"/>
      <c r="HHI9" s="314"/>
      <c r="HHJ9" s="314"/>
      <c r="HHK9" s="314"/>
      <c r="HHL9" s="314"/>
      <c r="HHM9" s="314"/>
      <c r="HHN9" s="314"/>
      <c r="HHO9" s="314"/>
      <c r="HHP9" s="314"/>
      <c r="HHQ9" s="314"/>
      <c r="HHR9" s="314"/>
      <c r="HHS9" s="314"/>
      <c r="HHT9" s="314"/>
      <c r="HHU9" s="314"/>
      <c r="HHV9" s="314"/>
      <c r="HHW9" s="314"/>
      <c r="HHX9" s="314"/>
      <c r="HHY9" s="314"/>
      <c r="HHZ9" s="314"/>
      <c r="HIA9" s="314"/>
      <c r="HIB9" s="314"/>
      <c r="HIC9" s="314"/>
      <c r="HID9" s="314"/>
      <c r="HIE9" s="314"/>
      <c r="HIF9" s="314"/>
      <c r="HIG9" s="314"/>
      <c r="HIH9" s="314"/>
      <c r="HII9" s="314"/>
      <c r="HIJ9" s="314"/>
      <c r="HIK9" s="314"/>
      <c r="HIL9" s="314"/>
      <c r="HIM9" s="314"/>
      <c r="HIN9" s="314"/>
      <c r="HIO9" s="314"/>
      <c r="HIP9" s="314"/>
      <c r="HIQ9" s="314"/>
      <c r="HIR9" s="314"/>
      <c r="HIS9" s="314"/>
      <c r="HIT9" s="314"/>
      <c r="HIU9" s="314"/>
      <c r="HIV9" s="314"/>
      <c r="HIW9" s="314"/>
      <c r="HIX9" s="314"/>
      <c r="HIY9" s="314"/>
      <c r="HIZ9" s="314"/>
      <c r="HJA9" s="314"/>
      <c r="HJB9" s="314"/>
      <c r="HJC9" s="314"/>
      <c r="HJD9" s="314"/>
      <c r="HJE9" s="314"/>
      <c r="HJF9" s="314"/>
      <c r="HJG9" s="314"/>
      <c r="HJH9" s="314"/>
      <c r="HJI9" s="314"/>
      <c r="HJJ9" s="314"/>
      <c r="HJK9" s="314"/>
      <c r="HJL9" s="314"/>
      <c r="HJM9" s="314"/>
      <c r="HJN9" s="314"/>
      <c r="HJO9" s="314"/>
      <c r="HJP9" s="314"/>
      <c r="HJQ9" s="314"/>
      <c r="HJR9" s="314"/>
      <c r="HJS9" s="314"/>
      <c r="HJT9" s="314"/>
      <c r="HJU9" s="314"/>
      <c r="HJV9" s="314"/>
      <c r="HJW9" s="314"/>
      <c r="HJX9" s="314"/>
      <c r="HJY9" s="314"/>
      <c r="HJZ9" s="314"/>
      <c r="HKA9" s="314"/>
      <c r="HKB9" s="314"/>
      <c r="HKC9" s="314"/>
      <c r="HKD9" s="314"/>
      <c r="HKE9" s="314"/>
      <c r="HKF9" s="314"/>
      <c r="HKG9" s="314"/>
      <c r="HKH9" s="314"/>
      <c r="HKI9" s="314"/>
      <c r="HKJ9" s="314"/>
      <c r="HKK9" s="314"/>
      <c r="HKL9" s="314"/>
      <c r="HKM9" s="314"/>
      <c r="HKN9" s="314"/>
      <c r="HKO9" s="314"/>
      <c r="HKP9" s="314"/>
      <c r="HKQ9" s="314"/>
      <c r="HKR9" s="314"/>
      <c r="HKS9" s="314"/>
      <c r="HKT9" s="314"/>
      <c r="HKU9" s="314"/>
      <c r="HKV9" s="314"/>
      <c r="HKW9" s="314"/>
      <c r="HKX9" s="314"/>
      <c r="HKY9" s="314"/>
      <c r="HKZ9" s="314"/>
      <c r="HLA9" s="314"/>
      <c r="HLB9" s="314"/>
      <c r="HLC9" s="314"/>
      <c r="HLD9" s="314"/>
      <c r="HLE9" s="314"/>
      <c r="HLF9" s="314"/>
      <c r="HLG9" s="314"/>
      <c r="HLH9" s="314"/>
      <c r="HLI9" s="314"/>
      <c r="HLJ9" s="314"/>
      <c r="HLK9" s="314"/>
      <c r="HLL9" s="314"/>
      <c r="HLM9" s="314"/>
      <c r="HLN9" s="314"/>
      <c r="HLO9" s="314"/>
      <c r="HLP9" s="314"/>
      <c r="HLQ9" s="314"/>
      <c r="HLR9" s="314"/>
      <c r="HLS9" s="314"/>
      <c r="HLT9" s="314"/>
      <c r="HLU9" s="314"/>
      <c r="HLV9" s="314"/>
      <c r="HLW9" s="314"/>
      <c r="HLX9" s="314"/>
      <c r="HLY9" s="314"/>
      <c r="HLZ9" s="314"/>
      <c r="HMA9" s="314"/>
      <c r="HMB9" s="314"/>
      <c r="HMC9" s="314"/>
      <c r="HMD9" s="314"/>
      <c r="HME9" s="314"/>
      <c r="HMF9" s="314"/>
      <c r="HMG9" s="314"/>
      <c r="HMH9" s="314"/>
      <c r="HMI9" s="314"/>
      <c r="HMJ9" s="314"/>
      <c r="HMK9" s="314"/>
      <c r="HML9" s="314"/>
      <c r="HMM9" s="314"/>
      <c r="HMN9" s="314"/>
      <c r="HMO9" s="314"/>
      <c r="HMP9" s="314"/>
      <c r="HMQ9" s="314"/>
      <c r="HMR9" s="314"/>
      <c r="HMS9" s="314"/>
      <c r="HMT9" s="314"/>
      <c r="HMU9" s="314"/>
      <c r="HMV9" s="314"/>
      <c r="HMW9" s="314"/>
      <c r="HMX9" s="314"/>
      <c r="HMY9" s="314"/>
      <c r="HMZ9" s="314"/>
      <c r="HNA9" s="314"/>
      <c r="HNB9" s="314"/>
      <c r="HNC9" s="314"/>
      <c r="HND9" s="314"/>
      <c r="HNE9" s="314"/>
      <c r="HNF9" s="314"/>
      <c r="HNG9" s="314"/>
      <c r="HNH9" s="314"/>
      <c r="HNI9" s="314"/>
      <c r="HNJ9" s="314"/>
      <c r="HNK9" s="314"/>
      <c r="HNL9" s="314"/>
      <c r="HNM9" s="314"/>
      <c r="HNN9" s="314"/>
      <c r="HNO9" s="314"/>
      <c r="HNP9" s="314"/>
      <c r="HNQ9" s="314"/>
      <c r="HNR9" s="314"/>
      <c r="HNS9" s="314"/>
      <c r="HNT9" s="314"/>
      <c r="HNU9" s="314"/>
      <c r="HNV9" s="314"/>
      <c r="HNW9" s="314"/>
      <c r="HNX9" s="314"/>
      <c r="HNY9" s="314"/>
      <c r="HNZ9" s="314"/>
      <c r="HOA9" s="314"/>
      <c r="HOB9" s="314"/>
      <c r="HOC9" s="314"/>
      <c r="HOD9" s="314"/>
      <c r="HOE9" s="314"/>
      <c r="HOF9" s="314"/>
      <c r="HOG9" s="314"/>
      <c r="HOH9" s="314"/>
      <c r="HOI9" s="314"/>
      <c r="HOJ9" s="314"/>
      <c r="HOK9" s="314"/>
      <c r="HOL9" s="314"/>
      <c r="HOM9" s="314"/>
      <c r="HON9" s="314"/>
      <c r="HOO9" s="314"/>
      <c r="HOP9" s="314"/>
      <c r="HOQ9" s="314"/>
      <c r="HOR9" s="314"/>
      <c r="HOS9" s="314"/>
      <c r="HOT9" s="314"/>
      <c r="HOU9" s="314"/>
      <c r="HOV9" s="314"/>
      <c r="HOW9" s="314"/>
      <c r="HOX9" s="314"/>
      <c r="HOY9" s="314"/>
      <c r="HOZ9" s="314"/>
      <c r="HPA9" s="314"/>
      <c r="HPB9" s="314"/>
      <c r="HPC9" s="314"/>
      <c r="HPD9" s="314"/>
      <c r="HPE9" s="314"/>
      <c r="HPF9" s="314"/>
      <c r="HPG9" s="314"/>
      <c r="HPH9" s="314"/>
      <c r="HPI9" s="314"/>
      <c r="HPJ9" s="314"/>
      <c r="HPK9" s="314"/>
      <c r="HPL9" s="314"/>
      <c r="HPM9" s="314"/>
      <c r="HPN9" s="314"/>
      <c r="HPO9" s="314"/>
      <c r="HPP9" s="314"/>
      <c r="HPQ9" s="314"/>
      <c r="HPR9" s="314"/>
      <c r="HPS9" s="314"/>
      <c r="HPT9" s="314"/>
      <c r="HPU9" s="314"/>
      <c r="HPV9" s="314"/>
      <c r="HPW9" s="314"/>
      <c r="HPX9" s="314"/>
      <c r="HPY9" s="314"/>
      <c r="HPZ9" s="314"/>
      <c r="HQA9" s="314"/>
      <c r="HQB9" s="314"/>
      <c r="HQC9" s="314"/>
      <c r="HQD9" s="314"/>
      <c r="HQE9" s="314"/>
      <c r="HQF9" s="314"/>
      <c r="HQG9" s="314"/>
      <c r="HQH9" s="314"/>
      <c r="HQI9" s="314"/>
      <c r="HQJ9" s="314"/>
      <c r="HQK9" s="314"/>
      <c r="HQL9" s="314"/>
      <c r="HQM9" s="314"/>
      <c r="HQN9" s="314"/>
      <c r="HQO9" s="314"/>
      <c r="HQP9" s="314"/>
      <c r="HQQ9" s="314"/>
      <c r="HQR9" s="314"/>
      <c r="HQS9" s="314"/>
      <c r="HQT9" s="314"/>
      <c r="HQU9" s="314"/>
      <c r="HQV9" s="314"/>
      <c r="HQW9" s="314"/>
      <c r="HQX9" s="314"/>
      <c r="HQY9" s="314"/>
      <c r="HQZ9" s="314"/>
      <c r="HRA9" s="314"/>
      <c r="HRB9" s="314"/>
      <c r="HRC9" s="314"/>
      <c r="HRD9" s="314"/>
      <c r="HRE9" s="314"/>
      <c r="HRF9" s="314"/>
      <c r="HRG9" s="314"/>
      <c r="HRH9" s="314"/>
      <c r="HRI9" s="314"/>
      <c r="HRJ9" s="314"/>
      <c r="HRK9" s="314"/>
      <c r="HRL9" s="314"/>
      <c r="HRM9" s="314"/>
      <c r="HRN9" s="314"/>
      <c r="HRO9" s="314"/>
      <c r="HRP9" s="314"/>
      <c r="HRQ9" s="314"/>
      <c r="HRR9" s="314"/>
      <c r="HRS9" s="314"/>
      <c r="HRT9" s="314"/>
      <c r="HRU9" s="314"/>
      <c r="HRV9" s="314"/>
      <c r="HRW9" s="314"/>
      <c r="HRX9" s="314"/>
      <c r="HRY9" s="314"/>
      <c r="HRZ9" s="314"/>
      <c r="HSA9" s="314"/>
      <c r="HSB9" s="314"/>
      <c r="HSC9" s="314"/>
      <c r="HSD9" s="314"/>
      <c r="HSE9" s="314"/>
      <c r="HSF9" s="314"/>
      <c r="HSG9" s="314"/>
      <c r="HSH9" s="314"/>
      <c r="HSI9" s="314"/>
      <c r="HSJ9" s="314"/>
      <c r="HSK9" s="314"/>
      <c r="HSL9" s="314"/>
      <c r="HSM9" s="314"/>
      <c r="HSN9" s="314"/>
      <c r="HSO9" s="314"/>
      <c r="HSP9" s="314"/>
      <c r="HSQ9" s="314"/>
      <c r="HSR9" s="314"/>
      <c r="HSS9" s="314"/>
      <c r="HST9" s="314"/>
      <c r="HSU9" s="314"/>
      <c r="HSV9" s="314"/>
      <c r="HSW9" s="314"/>
      <c r="HSX9" s="314"/>
      <c r="HSY9" s="314"/>
      <c r="HSZ9" s="314"/>
      <c r="HTA9" s="314"/>
      <c r="HTB9" s="314"/>
      <c r="HTC9" s="314"/>
      <c r="HTD9" s="314"/>
      <c r="HTE9" s="314"/>
      <c r="HTF9" s="314"/>
      <c r="HTG9" s="314"/>
      <c r="HTH9" s="314"/>
      <c r="HTI9" s="314"/>
      <c r="HTJ9" s="314"/>
      <c r="HTK9" s="314"/>
      <c r="HTL9" s="314"/>
      <c r="HTM9" s="314"/>
      <c r="HTN9" s="314"/>
      <c r="HTO9" s="314"/>
      <c r="HTP9" s="314"/>
      <c r="HTQ9" s="314"/>
      <c r="HTR9" s="314"/>
      <c r="HTS9" s="314"/>
      <c r="HTT9" s="314"/>
      <c r="HTU9" s="314"/>
      <c r="HTV9" s="314"/>
      <c r="HTW9" s="314"/>
      <c r="HTX9" s="314"/>
      <c r="HTY9" s="314"/>
      <c r="HTZ9" s="314"/>
      <c r="HUA9" s="314"/>
      <c r="HUB9" s="314"/>
      <c r="HUC9" s="314"/>
      <c r="HUD9" s="314"/>
      <c r="HUE9" s="314"/>
      <c r="HUF9" s="314"/>
      <c r="HUG9" s="314"/>
      <c r="HUH9" s="314"/>
      <c r="HUI9" s="314"/>
      <c r="HUJ9" s="314"/>
      <c r="HUK9" s="314"/>
      <c r="HUL9" s="314"/>
      <c r="HUM9" s="314"/>
      <c r="HUN9" s="314"/>
      <c r="HUO9" s="314"/>
      <c r="HUP9" s="314"/>
      <c r="HUQ9" s="314"/>
      <c r="HUR9" s="314"/>
      <c r="HUS9" s="314"/>
      <c r="HUT9" s="314"/>
      <c r="HUU9" s="314"/>
      <c r="HUV9" s="314"/>
      <c r="HUW9" s="314"/>
      <c r="HUX9" s="314"/>
      <c r="HUY9" s="314"/>
      <c r="HUZ9" s="314"/>
      <c r="HVA9" s="314"/>
      <c r="HVB9" s="314"/>
      <c r="HVC9" s="314"/>
      <c r="HVD9" s="314"/>
      <c r="HVE9" s="314"/>
      <c r="HVF9" s="314"/>
      <c r="HVG9" s="314"/>
      <c r="HVH9" s="314"/>
      <c r="HVI9" s="314"/>
      <c r="HVJ9" s="314"/>
      <c r="HVK9" s="314"/>
      <c r="HVL9" s="314"/>
      <c r="HVM9" s="314"/>
      <c r="HVN9" s="314"/>
      <c r="HVO9" s="314"/>
      <c r="HVP9" s="314"/>
      <c r="HVQ9" s="314"/>
      <c r="HVR9" s="314"/>
      <c r="HVS9" s="314"/>
      <c r="HVT9" s="314"/>
      <c r="HVU9" s="314"/>
      <c r="HVV9" s="314"/>
      <c r="HVW9" s="314"/>
      <c r="HVX9" s="314"/>
      <c r="HVY9" s="314"/>
      <c r="HVZ9" s="314"/>
      <c r="HWA9" s="314"/>
      <c r="HWB9" s="314"/>
      <c r="HWC9" s="314"/>
      <c r="HWD9" s="314"/>
      <c r="HWE9" s="314"/>
      <c r="HWF9" s="314"/>
      <c r="HWG9" s="314"/>
      <c r="HWH9" s="314"/>
      <c r="HWI9" s="314"/>
      <c r="HWJ9" s="314"/>
      <c r="HWK9" s="314"/>
      <c r="HWL9" s="314"/>
      <c r="HWM9" s="314"/>
      <c r="HWN9" s="314"/>
      <c r="HWO9" s="314"/>
      <c r="HWP9" s="314"/>
      <c r="HWQ9" s="314"/>
      <c r="HWR9" s="314"/>
      <c r="HWS9" s="314"/>
      <c r="HWT9" s="314"/>
      <c r="HWU9" s="314"/>
      <c r="HWV9" s="314"/>
      <c r="HWW9" s="314"/>
      <c r="HWX9" s="314"/>
      <c r="HWY9" s="314"/>
      <c r="HWZ9" s="314"/>
      <c r="HXA9" s="314"/>
      <c r="HXB9" s="314"/>
      <c r="HXC9" s="314"/>
      <c r="HXD9" s="314"/>
      <c r="HXE9" s="314"/>
      <c r="HXF9" s="314"/>
      <c r="HXG9" s="314"/>
      <c r="HXH9" s="314"/>
      <c r="HXI9" s="314"/>
      <c r="HXJ9" s="314"/>
      <c r="HXK9" s="314"/>
      <c r="HXL9" s="314"/>
      <c r="HXM9" s="314"/>
      <c r="HXN9" s="314"/>
      <c r="HXO9" s="314"/>
      <c r="HXP9" s="314"/>
      <c r="HXQ9" s="314"/>
      <c r="HXR9" s="314"/>
      <c r="HXS9" s="314"/>
      <c r="HXT9" s="314"/>
      <c r="HXU9" s="314"/>
      <c r="HXV9" s="314"/>
      <c r="HXW9" s="314"/>
      <c r="HXX9" s="314"/>
      <c r="HXY9" s="314"/>
      <c r="HXZ9" s="314"/>
      <c r="HYA9" s="314"/>
      <c r="HYB9" s="314"/>
      <c r="HYC9" s="314"/>
      <c r="HYD9" s="314"/>
      <c r="HYE9" s="314"/>
      <c r="HYF9" s="314"/>
      <c r="HYG9" s="314"/>
      <c r="HYH9" s="314"/>
      <c r="HYI9" s="314"/>
      <c r="HYJ9" s="314"/>
      <c r="HYK9" s="314"/>
      <c r="HYL9" s="314"/>
      <c r="HYM9" s="314"/>
      <c r="HYN9" s="314"/>
      <c r="HYO9" s="314"/>
      <c r="HYP9" s="314"/>
      <c r="HYQ9" s="314"/>
      <c r="HYR9" s="314"/>
      <c r="HYS9" s="314"/>
      <c r="HYT9" s="314"/>
      <c r="HYU9" s="314"/>
      <c r="HYV9" s="314"/>
      <c r="HYW9" s="314"/>
      <c r="HYX9" s="314"/>
      <c r="HYY9" s="314"/>
      <c r="HYZ9" s="314"/>
      <c r="HZA9" s="314"/>
      <c r="HZB9" s="314"/>
      <c r="HZC9" s="314"/>
      <c r="HZD9" s="314"/>
      <c r="HZE9" s="314"/>
      <c r="HZF9" s="314"/>
      <c r="HZG9" s="314"/>
      <c r="HZH9" s="314"/>
      <c r="HZI9" s="314"/>
      <c r="HZJ9" s="314"/>
      <c r="HZK9" s="314"/>
      <c r="HZL9" s="314"/>
      <c r="HZM9" s="314"/>
      <c r="HZN9" s="314"/>
      <c r="HZO9" s="314"/>
      <c r="HZP9" s="314"/>
      <c r="HZQ9" s="314"/>
      <c r="HZR9" s="314"/>
      <c r="HZS9" s="314"/>
      <c r="HZT9" s="314"/>
      <c r="HZU9" s="314"/>
      <c r="HZV9" s="314"/>
      <c r="HZW9" s="314"/>
      <c r="HZX9" s="314"/>
      <c r="HZY9" s="314"/>
      <c r="HZZ9" s="314"/>
      <c r="IAA9" s="314"/>
      <c r="IAB9" s="314"/>
      <c r="IAC9" s="314"/>
      <c r="IAD9" s="314"/>
      <c r="IAE9" s="314"/>
      <c r="IAF9" s="314"/>
      <c r="IAG9" s="314"/>
      <c r="IAH9" s="314"/>
      <c r="IAI9" s="314"/>
      <c r="IAJ9" s="314"/>
      <c r="IAK9" s="314"/>
      <c r="IAL9" s="314"/>
      <c r="IAM9" s="314"/>
      <c r="IAN9" s="314"/>
      <c r="IAO9" s="314"/>
      <c r="IAP9" s="314"/>
      <c r="IAQ9" s="314"/>
      <c r="IAR9" s="314"/>
      <c r="IAS9" s="314"/>
      <c r="IAT9" s="314"/>
      <c r="IAU9" s="314"/>
      <c r="IAV9" s="314"/>
      <c r="IAW9" s="314"/>
      <c r="IAX9" s="314"/>
      <c r="IAY9" s="314"/>
      <c r="IAZ9" s="314"/>
      <c r="IBA9" s="314"/>
      <c r="IBB9" s="314"/>
      <c r="IBC9" s="314"/>
      <c r="IBD9" s="314"/>
      <c r="IBE9" s="314"/>
      <c r="IBF9" s="314"/>
      <c r="IBG9" s="314"/>
      <c r="IBH9" s="314"/>
      <c r="IBI9" s="314"/>
      <c r="IBJ9" s="314"/>
      <c r="IBK9" s="314"/>
      <c r="IBL9" s="314"/>
      <c r="IBM9" s="314"/>
      <c r="IBN9" s="314"/>
      <c r="IBO9" s="314"/>
      <c r="IBP9" s="314"/>
      <c r="IBQ9" s="314"/>
      <c r="IBR9" s="314"/>
      <c r="IBS9" s="314"/>
      <c r="IBT9" s="314"/>
      <c r="IBU9" s="314"/>
      <c r="IBV9" s="314"/>
      <c r="IBW9" s="314"/>
      <c r="IBX9" s="314"/>
      <c r="IBY9" s="314"/>
      <c r="IBZ9" s="314"/>
      <c r="ICA9" s="314"/>
      <c r="ICB9" s="314"/>
      <c r="ICC9" s="314"/>
      <c r="ICD9" s="314"/>
      <c r="ICE9" s="314"/>
      <c r="ICF9" s="314"/>
      <c r="ICG9" s="314"/>
      <c r="ICH9" s="314"/>
      <c r="ICI9" s="314"/>
      <c r="ICJ9" s="314"/>
      <c r="ICK9" s="314"/>
      <c r="ICL9" s="314"/>
      <c r="ICM9" s="314"/>
      <c r="ICN9" s="314"/>
      <c r="ICO9" s="314"/>
      <c r="ICP9" s="314"/>
      <c r="ICQ9" s="314"/>
      <c r="ICR9" s="314"/>
      <c r="ICS9" s="314"/>
      <c r="ICT9" s="314"/>
      <c r="ICU9" s="314"/>
      <c r="ICV9" s="314"/>
      <c r="ICW9" s="314"/>
      <c r="ICX9" s="314"/>
      <c r="ICY9" s="314"/>
      <c r="ICZ9" s="314"/>
      <c r="IDA9" s="314"/>
      <c r="IDB9" s="314"/>
      <c r="IDC9" s="314"/>
      <c r="IDD9" s="314"/>
      <c r="IDE9" s="314"/>
      <c r="IDF9" s="314"/>
      <c r="IDG9" s="314"/>
      <c r="IDH9" s="314"/>
      <c r="IDI9" s="314"/>
      <c r="IDJ9" s="314"/>
      <c r="IDK9" s="314"/>
      <c r="IDL9" s="314"/>
      <c r="IDM9" s="314"/>
      <c r="IDN9" s="314"/>
      <c r="IDO9" s="314"/>
      <c r="IDP9" s="314"/>
      <c r="IDQ9" s="314"/>
      <c r="IDR9" s="314"/>
      <c r="IDS9" s="314"/>
      <c r="IDT9" s="314"/>
      <c r="IDU9" s="314"/>
      <c r="IDV9" s="314"/>
      <c r="IDW9" s="314"/>
      <c r="IDX9" s="314"/>
      <c r="IDY9" s="314"/>
      <c r="IDZ9" s="314"/>
      <c r="IEA9" s="314"/>
      <c r="IEB9" s="314"/>
      <c r="IEC9" s="314"/>
      <c r="IED9" s="314"/>
      <c r="IEE9" s="314"/>
      <c r="IEF9" s="314"/>
      <c r="IEG9" s="314"/>
      <c r="IEH9" s="314"/>
      <c r="IEI9" s="314"/>
      <c r="IEJ9" s="314"/>
      <c r="IEK9" s="314"/>
      <c r="IEL9" s="314"/>
      <c r="IEM9" s="314"/>
      <c r="IEN9" s="314"/>
      <c r="IEO9" s="314"/>
      <c r="IEP9" s="314"/>
      <c r="IEQ9" s="314"/>
      <c r="IER9" s="314"/>
      <c r="IES9" s="314"/>
      <c r="IET9" s="314"/>
      <c r="IEU9" s="314"/>
      <c r="IEV9" s="314"/>
      <c r="IEW9" s="314"/>
      <c r="IEX9" s="314"/>
      <c r="IEY9" s="314"/>
      <c r="IEZ9" s="314"/>
      <c r="IFA9" s="314"/>
      <c r="IFB9" s="314"/>
      <c r="IFC9" s="314"/>
      <c r="IFD9" s="314"/>
      <c r="IFE9" s="314"/>
      <c r="IFF9" s="314"/>
      <c r="IFG9" s="314"/>
      <c r="IFH9" s="314"/>
      <c r="IFI9" s="314"/>
      <c r="IFJ9" s="314"/>
      <c r="IFK9" s="314"/>
      <c r="IFL9" s="314"/>
      <c r="IFM9" s="314"/>
      <c r="IFN9" s="314"/>
      <c r="IFO9" s="314"/>
      <c r="IFP9" s="314"/>
      <c r="IFQ9" s="314"/>
      <c r="IFR9" s="314"/>
      <c r="IFS9" s="314"/>
      <c r="IFT9" s="314"/>
      <c r="IFU9" s="314"/>
      <c r="IFV9" s="314"/>
      <c r="IFW9" s="314"/>
      <c r="IFX9" s="314"/>
      <c r="IFY9" s="314"/>
      <c r="IFZ9" s="314"/>
      <c r="IGA9" s="314"/>
      <c r="IGB9" s="314"/>
      <c r="IGC9" s="314"/>
      <c r="IGD9" s="314"/>
      <c r="IGE9" s="314"/>
      <c r="IGF9" s="314"/>
      <c r="IGG9" s="314"/>
      <c r="IGH9" s="314"/>
      <c r="IGI9" s="314"/>
      <c r="IGJ9" s="314"/>
      <c r="IGK9" s="314"/>
      <c r="IGL9" s="314"/>
      <c r="IGM9" s="314"/>
      <c r="IGN9" s="314"/>
      <c r="IGO9" s="314"/>
      <c r="IGP9" s="314"/>
      <c r="IGQ9" s="314"/>
      <c r="IGR9" s="314"/>
      <c r="IGS9" s="314"/>
      <c r="IGT9" s="314"/>
      <c r="IGU9" s="314"/>
      <c r="IGV9" s="314"/>
      <c r="IGW9" s="314"/>
      <c r="IGX9" s="314"/>
      <c r="IGY9" s="314"/>
      <c r="IGZ9" s="314"/>
      <c r="IHA9" s="314"/>
      <c r="IHB9" s="314"/>
      <c r="IHC9" s="314"/>
      <c r="IHD9" s="314"/>
      <c r="IHE9" s="314"/>
      <c r="IHF9" s="314"/>
      <c r="IHG9" s="314"/>
      <c r="IHH9" s="314"/>
      <c r="IHI9" s="314"/>
      <c r="IHJ9" s="314"/>
      <c r="IHK9" s="314"/>
      <c r="IHL9" s="314"/>
      <c r="IHM9" s="314"/>
      <c r="IHN9" s="314"/>
      <c r="IHO9" s="314"/>
      <c r="IHP9" s="314"/>
      <c r="IHQ9" s="314"/>
      <c r="IHR9" s="314"/>
      <c r="IHS9" s="314"/>
      <c r="IHT9" s="314"/>
      <c r="IHU9" s="314"/>
      <c r="IHV9" s="314"/>
      <c r="IHW9" s="314"/>
      <c r="IHX9" s="314"/>
      <c r="IHY9" s="314"/>
      <c r="IHZ9" s="314"/>
      <c r="IIA9" s="314"/>
      <c r="IIB9" s="314"/>
      <c r="IIC9" s="314"/>
      <c r="IID9" s="314"/>
      <c r="IIE9" s="314"/>
      <c r="IIF9" s="314"/>
      <c r="IIG9" s="314"/>
      <c r="IIH9" s="314"/>
      <c r="III9" s="314"/>
      <c r="IIJ9" s="314"/>
      <c r="IIK9" s="314"/>
      <c r="IIL9" s="314"/>
      <c r="IIM9" s="314"/>
      <c r="IIN9" s="314"/>
      <c r="IIO9" s="314"/>
      <c r="IIP9" s="314"/>
      <c r="IIQ9" s="314"/>
      <c r="IIR9" s="314"/>
      <c r="IIS9" s="314"/>
      <c r="IIT9" s="314"/>
      <c r="IIU9" s="314"/>
      <c r="IIV9" s="314"/>
      <c r="IIW9" s="314"/>
      <c r="IIX9" s="314"/>
      <c r="IIY9" s="314"/>
      <c r="IIZ9" s="314"/>
      <c r="IJA9" s="314"/>
      <c r="IJB9" s="314"/>
      <c r="IJC9" s="314"/>
      <c r="IJD9" s="314"/>
      <c r="IJE9" s="314"/>
      <c r="IJF9" s="314"/>
      <c r="IJG9" s="314"/>
      <c r="IJH9" s="314"/>
      <c r="IJI9" s="314"/>
      <c r="IJJ9" s="314"/>
      <c r="IJK9" s="314"/>
      <c r="IJL9" s="314"/>
      <c r="IJM9" s="314"/>
      <c r="IJN9" s="314"/>
      <c r="IJO9" s="314"/>
      <c r="IJP9" s="314"/>
      <c r="IJQ9" s="314"/>
      <c r="IJR9" s="314"/>
      <c r="IJS9" s="314"/>
      <c r="IJT9" s="314"/>
      <c r="IJU9" s="314"/>
      <c r="IJV9" s="314"/>
      <c r="IJW9" s="314"/>
      <c r="IJX9" s="314"/>
      <c r="IJY9" s="314"/>
      <c r="IJZ9" s="314"/>
      <c r="IKA9" s="314"/>
      <c r="IKB9" s="314"/>
      <c r="IKC9" s="314"/>
      <c r="IKD9" s="314"/>
      <c r="IKE9" s="314"/>
      <c r="IKF9" s="314"/>
      <c r="IKG9" s="314"/>
      <c r="IKH9" s="314"/>
      <c r="IKI9" s="314"/>
      <c r="IKJ9" s="314"/>
      <c r="IKK9" s="314"/>
      <c r="IKL9" s="314"/>
      <c r="IKM9" s="314"/>
      <c r="IKN9" s="314"/>
      <c r="IKO9" s="314"/>
      <c r="IKP9" s="314"/>
      <c r="IKQ9" s="314"/>
      <c r="IKR9" s="314"/>
      <c r="IKS9" s="314"/>
      <c r="IKT9" s="314"/>
      <c r="IKU9" s="314"/>
      <c r="IKV9" s="314"/>
      <c r="IKW9" s="314"/>
      <c r="IKX9" s="314"/>
      <c r="IKY9" s="314"/>
      <c r="IKZ9" s="314"/>
      <c r="ILA9" s="314"/>
      <c r="ILB9" s="314"/>
      <c r="ILC9" s="314"/>
      <c r="ILD9" s="314"/>
      <c r="ILE9" s="314"/>
      <c r="ILF9" s="314"/>
      <c r="ILG9" s="314"/>
      <c r="ILH9" s="314"/>
      <c r="ILI9" s="314"/>
      <c r="ILJ9" s="314"/>
      <c r="ILK9" s="314"/>
      <c r="ILL9" s="314"/>
      <c r="ILM9" s="314"/>
      <c r="ILN9" s="314"/>
      <c r="ILO9" s="314"/>
      <c r="ILP9" s="314"/>
      <c r="ILQ9" s="314"/>
      <c r="ILR9" s="314"/>
      <c r="ILS9" s="314"/>
      <c r="ILT9" s="314"/>
      <c r="ILU9" s="314"/>
      <c r="ILV9" s="314"/>
      <c r="ILW9" s="314"/>
      <c r="ILX9" s="314"/>
      <c r="ILY9" s="314"/>
      <c r="ILZ9" s="314"/>
      <c r="IMA9" s="314"/>
      <c r="IMB9" s="314"/>
      <c r="IMC9" s="314"/>
      <c r="IMD9" s="314"/>
      <c r="IME9" s="314"/>
      <c r="IMF9" s="314"/>
      <c r="IMG9" s="314"/>
      <c r="IMH9" s="314"/>
      <c r="IMI9" s="314"/>
      <c r="IMJ9" s="314"/>
      <c r="IMK9" s="314"/>
      <c r="IML9" s="314"/>
      <c r="IMM9" s="314"/>
      <c r="IMN9" s="314"/>
      <c r="IMO9" s="314"/>
      <c r="IMP9" s="314"/>
      <c r="IMQ9" s="314"/>
      <c r="IMR9" s="314"/>
      <c r="IMS9" s="314"/>
      <c r="IMT9" s="314"/>
      <c r="IMU9" s="314"/>
      <c r="IMV9" s="314"/>
      <c r="IMW9" s="314"/>
      <c r="IMX9" s="314"/>
      <c r="IMY9" s="314"/>
      <c r="IMZ9" s="314"/>
      <c r="INA9" s="314"/>
      <c r="INB9" s="314"/>
      <c r="INC9" s="314"/>
      <c r="IND9" s="314"/>
      <c r="INE9" s="314"/>
      <c r="INF9" s="314"/>
      <c r="ING9" s="314"/>
      <c r="INH9" s="314"/>
      <c r="INI9" s="314"/>
      <c r="INJ9" s="314"/>
      <c r="INK9" s="314"/>
      <c r="INL9" s="314"/>
      <c r="INM9" s="314"/>
      <c r="INN9" s="314"/>
      <c r="INO9" s="314"/>
      <c r="INP9" s="314"/>
      <c r="INQ9" s="314"/>
      <c r="INR9" s="314"/>
      <c r="INS9" s="314"/>
      <c r="INT9" s="314"/>
      <c r="INU9" s="314"/>
      <c r="INV9" s="314"/>
      <c r="INW9" s="314"/>
      <c r="INX9" s="314"/>
      <c r="INY9" s="314"/>
      <c r="INZ9" s="314"/>
      <c r="IOA9" s="314"/>
      <c r="IOB9" s="314"/>
      <c r="IOC9" s="314"/>
      <c r="IOD9" s="314"/>
      <c r="IOE9" s="314"/>
      <c r="IOF9" s="314"/>
      <c r="IOG9" s="314"/>
      <c r="IOH9" s="314"/>
      <c r="IOI9" s="314"/>
      <c r="IOJ9" s="314"/>
      <c r="IOK9" s="314"/>
      <c r="IOL9" s="314"/>
      <c r="IOM9" s="314"/>
      <c r="ION9" s="314"/>
      <c r="IOO9" s="314"/>
      <c r="IOP9" s="314"/>
      <c r="IOQ9" s="314"/>
      <c r="IOR9" s="314"/>
      <c r="IOS9" s="314"/>
      <c r="IOT9" s="314"/>
      <c r="IOU9" s="314"/>
      <c r="IOV9" s="314"/>
      <c r="IOW9" s="314"/>
      <c r="IOX9" s="314"/>
      <c r="IOY9" s="314"/>
      <c r="IOZ9" s="314"/>
      <c r="IPA9" s="314"/>
      <c r="IPB9" s="314"/>
      <c r="IPC9" s="314"/>
      <c r="IPD9" s="314"/>
      <c r="IPE9" s="314"/>
      <c r="IPF9" s="314"/>
      <c r="IPG9" s="314"/>
      <c r="IPH9" s="314"/>
      <c r="IPI9" s="314"/>
      <c r="IPJ9" s="314"/>
      <c r="IPK9" s="314"/>
      <c r="IPL9" s="314"/>
      <c r="IPM9" s="314"/>
      <c r="IPN9" s="314"/>
      <c r="IPO9" s="314"/>
      <c r="IPP9" s="314"/>
      <c r="IPQ9" s="314"/>
      <c r="IPR9" s="314"/>
      <c r="IPS9" s="314"/>
      <c r="IPT9" s="314"/>
      <c r="IPU9" s="314"/>
      <c r="IPV9" s="314"/>
      <c r="IPW9" s="314"/>
      <c r="IPX9" s="314"/>
      <c r="IPY9" s="314"/>
      <c r="IPZ9" s="314"/>
      <c r="IQA9" s="314"/>
      <c r="IQB9" s="314"/>
      <c r="IQC9" s="314"/>
      <c r="IQD9" s="314"/>
      <c r="IQE9" s="314"/>
      <c r="IQF9" s="314"/>
      <c r="IQG9" s="314"/>
      <c r="IQH9" s="314"/>
      <c r="IQI9" s="314"/>
      <c r="IQJ9" s="314"/>
      <c r="IQK9" s="314"/>
      <c r="IQL9" s="314"/>
      <c r="IQM9" s="314"/>
      <c r="IQN9" s="314"/>
      <c r="IQO9" s="314"/>
      <c r="IQP9" s="314"/>
      <c r="IQQ9" s="314"/>
      <c r="IQR9" s="314"/>
      <c r="IQS9" s="314"/>
      <c r="IQT9" s="314"/>
      <c r="IQU9" s="314"/>
      <c r="IQV9" s="314"/>
      <c r="IQW9" s="314"/>
      <c r="IQX9" s="314"/>
      <c r="IQY9" s="314"/>
      <c r="IQZ9" s="314"/>
      <c r="IRA9" s="314"/>
      <c r="IRB9" s="314"/>
      <c r="IRC9" s="314"/>
      <c r="IRD9" s="314"/>
      <c r="IRE9" s="314"/>
      <c r="IRF9" s="314"/>
      <c r="IRG9" s="314"/>
      <c r="IRH9" s="314"/>
      <c r="IRI9" s="314"/>
      <c r="IRJ9" s="314"/>
      <c r="IRK9" s="314"/>
      <c r="IRL9" s="314"/>
      <c r="IRM9" s="314"/>
      <c r="IRN9" s="314"/>
      <c r="IRO9" s="314"/>
      <c r="IRP9" s="314"/>
      <c r="IRQ9" s="314"/>
      <c r="IRR9" s="314"/>
      <c r="IRS9" s="314"/>
      <c r="IRT9" s="314"/>
      <c r="IRU9" s="314"/>
      <c r="IRV9" s="314"/>
      <c r="IRW9" s="314"/>
      <c r="IRX9" s="314"/>
      <c r="IRY9" s="314"/>
      <c r="IRZ9" s="314"/>
      <c r="ISA9" s="314"/>
      <c r="ISB9" s="314"/>
      <c r="ISC9" s="314"/>
      <c r="ISD9" s="314"/>
      <c r="ISE9" s="314"/>
      <c r="ISF9" s="314"/>
      <c r="ISG9" s="314"/>
      <c r="ISH9" s="314"/>
      <c r="ISI9" s="314"/>
      <c r="ISJ9" s="314"/>
      <c r="ISK9" s="314"/>
      <c r="ISL9" s="314"/>
      <c r="ISM9" s="314"/>
      <c r="ISN9" s="314"/>
      <c r="ISO9" s="314"/>
      <c r="ISP9" s="314"/>
      <c r="ISQ9" s="314"/>
      <c r="ISR9" s="314"/>
      <c r="ISS9" s="314"/>
      <c r="IST9" s="314"/>
      <c r="ISU9" s="314"/>
      <c r="ISV9" s="314"/>
      <c r="ISW9" s="314"/>
      <c r="ISX9" s="314"/>
      <c r="ISY9" s="314"/>
      <c r="ISZ9" s="314"/>
      <c r="ITA9" s="314"/>
      <c r="ITB9" s="314"/>
      <c r="ITC9" s="314"/>
      <c r="ITD9" s="314"/>
      <c r="ITE9" s="314"/>
      <c r="ITF9" s="314"/>
      <c r="ITG9" s="314"/>
      <c r="ITH9" s="314"/>
      <c r="ITI9" s="314"/>
      <c r="ITJ9" s="314"/>
      <c r="ITK9" s="314"/>
      <c r="ITL9" s="314"/>
      <c r="ITM9" s="314"/>
      <c r="ITN9" s="314"/>
      <c r="ITO9" s="314"/>
      <c r="ITP9" s="314"/>
      <c r="ITQ9" s="314"/>
      <c r="ITR9" s="314"/>
      <c r="ITS9" s="314"/>
      <c r="ITT9" s="314"/>
      <c r="ITU9" s="314"/>
      <c r="ITV9" s="314"/>
      <c r="ITW9" s="314"/>
      <c r="ITX9" s="314"/>
      <c r="ITY9" s="314"/>
      <c r="ITZ9" s="314"/>
      <c r="IUA9" s="314"/>
      <c r="IUB9" s="314"/>
      <c r="IUC9" s="314"/>
      <c r="IUD9" s="314"/>
      <c r="IUE9" s="314"/>
      <c r="IUF9" s="314"/>
      <c r="IUG9" s="314"/>
      <c r="IUH9" s="314"/>
      <c r="IUI9" s="314"/>
      <c r="IUJ9" s="314"/>
      <c r="IUK9" s="314"/>
      <c r="IUL9" s="314"/>
      <c r="IUM9" s="314"/>
      <c r="IUN9" s="314"/>
      <c r="IUO9" s="314"/>
      <c r="IUP9" s="314"/>
      <c r="IUQ9" s="314"/>
      <c r="IUR9" s="314"/>
      <c r="IUS9" s="314"/>
      <c r="IUT9" s="314"/>
      <c r="IUU9" s="314"/>
      <c r="IUV9" s="314"/>
      <c r="IUW9" s="314"/>
      <c r="IUX9" s="314"/>
      <c r="IUY9" s="314"/>
      <c r="IUZ9" s="314"/>
      <c r="IVA9" s="314"/>
      <c r="IVB9" s="314"/>
      <c r="IVC9" s="314"/>
      <c r="IVD9" s="314"/>
      <c r="IVE9" s="314"/>
      <c r="IVF9" s="314"/>
      <c r="IVG9" s="314"/>
      <c r="IVH9" s="314"/>
      <c r="IVI9" s="314"/>
      <c r="IVJ9" s="314"/>
      <c r="IVK9" s="314"/>
      <c r="IVL9" s="314"/>
      <c r="IVM9" s="314"/>
      <c r="IVN9" s="314"/>
      <c r="IVO9" s="314"/>
      <c r="IVP9" s="314"/>
      <c r="IVQ9" s="314"/>
      <c r="IVR9" s="314"/>
      <c r="IVS9" s="314"/>
      <c r="IVT9" s="314"/>
      <c r="IVU9" s="314"/>
      <c r="IVV9" s="314"/>
      <c r="IVW9" s="314"/>
      <c r="IVX9" s="314"/>
      <c r="IVY9" s="314"/>
      <c r="IVZ9" s="314"/>
      <c r="IWA9" s="314"/>
      <c r="IWB9" s="314"/>
      <c r="IWC9" s="314"/>
      <c r="IWD9" s="314"/>
      <c r="IWE9" s="314"/>
      <c r="IWF9" s="314"/>
      <c r="IWG9" s="314"/>
      <c r="IWH9" s="314"/>
      <c r="IWI9" s="314"/>
      <c r="IWJ9" s="314"/>
      <c r="IWK9" s="314"/>
      <c r="IWL9" s="314"/>
      <c r="IWM9" s="314"/>
      <c r="IWN9" s="314"/>
      <c r="IWO9" s="314"/>
      <c r="IWP9" s="314"/>
      <c r="IWQ9" s="314"/>
      <c r="IWR9" s="314"/>
      <c r="IWS9" s="314"/>
      <c r="IWT9" s="314"/>
      <c r="IWU9" s="314"/>
      <c r="IWV9" s="314"/>
      <c r="IWW9" s="314"/>
      <c r="IWX9" s="314"/>
      <c r="IWY9" s="314"/>
      <c r="IWZ9" s="314"/>
      <c r="IXA9" s="314"/>
      <c r="IXB9" s="314"/>
      <c r="IXC9" s="314"/>
      <c r="IXD9" s="314"/>
      <c r="IXE9" s="314"/>
      <c r="IXF9" s="314"/>
      <c r="IXG9" s="314"/>
      <c r="IXH9" s="314"/>
      <c r="IXI9" s="314"/>
      <c r="IXJ9" s="314"/>
      <c r="IXK9" s="314"/>
      <c r="IXL9" s="314"/>
      <c r="IXM9" s="314"/>
      <c r="IXN9" s="314"/>
      <c r="IXO9" s="314"/>
      <c r="IXP9" s="314"/>
      <c r="IXQ9" s="314"/>
      <c r="IXR9" s="314"/>
      <c r="IXS9" s="314"/>
      <c r="IXT9" s="314"/>
      <c r="IXU9" s="314"/>
      <c r="IXV9" s="314"/>
      <c r="IXW9" s="314"/>
      <c r="IXX9" s="314"/>
      <c r="IXY9" s="314"/>
      <c r="IXZ9" s="314"/>
      <c r="IYA9" s="314"/>
      <c r="IYB9" s="314"/>
      <c r="IYC9" s="314"/>
      <c r="IYD9" s="314"/>
      <c r="IYE9" s="314"/>
      <c r="IYF9" s="314"/>
      <c r="IYG9" s="314"/>
      <c r="IYH9" s="314"/>
      <c r="IYI9" s="314"/>
      <c r="IYJ9" s="314"/>
      <c r="IYK9" s="314"/>
      <c r="IYL9" s="314"/>
      <c r="IYM9" s="314"/>
      <c r="IYN9" s="314"/>
      <c r="IYO9" s="314"/>
      <c r="IYP9" s="314"/>
      <c r="IYQ9" s="314"/>
      <c r="IYR9" s="314"/>
      <c r="IYS9" s="314"/>
      <c r="IYT9" s="314"/>
      <c r="IYU9" s="314"/>
      <c r="IYV9" s="314"/>
      <c r="IYW9" s="314"/>
      <c r="IYX9" s="314"/>
      <c r="IYY9" s="314"/>
      <c r="IYZ9" s="314"/>
      <c r="IZA9" s="314"/>
      <c r="IZB9" s="314"/>
      <c r="IZC9" s="314"/>
      <c r="IZD9" s="314"/>
      <c r="IZE9" s="314"/>
      <c r="IZF9" s="314"/>
      <c r="IZG9" s="314"/>
      <c r="IZH9" s="314"/>
      <c r="IZI9" s="314"/>
      <c r="IZJ9" s="314"/>
      <c r="IZK9" s="314"/>
      <c r="IZL9" s="314"/>
      <c r="IZM9" s="314"/>
      <c r="IZN9" s="314"/>
      <c r="IZO9" s="314"/>
      <c r="IZP9" s="314"/>
      <c r="IZQ9" s="314"/>
      <c r="IZR9" s="314"/>
      <c r="IZS9" s="314"/>
      <c r="IZT9" s="314"/>
      <c r="IZU9" s="314"/>
      <c r="IZV9" s="314"/>
      <c r="IZW9" s="314"/>
      <c r="IZX9" s="314"/>
      <c r="IZY9" s="314"/>
      <c r="IZZ9" s="314"/>
      <c r="JAA9" s="314"/>
      <c r="JAB9" s="314"/>
      <c r="JAC9" s="314"/>
      <c r="JAD9" s="314"/>
      <c r="JAE9" s="314"/>
      <c r="JAF9" s="314"/>
      <c r="JAG9" s="314"/>
      <c r="JAH9" s="314"/>
      <c r="JAI9" s="314"/>
      <c r="JAJ9" s="314"/>
      <c r="JAK9" s="314"/>
      <c r="JAL9" s="314"/>
      <c r="JAM9" s="314"/>
      <c r="JAN9" s="314"/>
      <c r="JAO9" s="314"/>
      <c r="JAP9" s="314"/>
      <c r="JAQ9" s="314"/>
      <c r="JAR9" s="314"/>
      <c r="JAS9" s="314"/>
      <c r="JAT9" s="314"/>
      <c r="JAU9" s="314"/>
      <c r="JAV9" s="314"/>
      <c r="JAW9" s="314"/>
      <c r="JAX9" s="314"/>
      <c r="JAY9" s="314"/>
      <c r="JAZ9" s="314"/>
      <c r="JBA9" s="314"/>
      <c r="JBB9" s="314"/>
      <c r="JBC9" s="314"/>
      <c r="JBD9" s="314"/>
      <c r="JBE9" s="314"/>
      <c r="JBF9" s="314"/>
      <c r="JBG9" s="314"/>
      <c r="JBH9" s="314"/>
      <c r="JBI9" s="314"/>
      <c r="JBJ9" s="314"/>
      <c r="JBK9" s="314"/>
      <c r="JBL9" s="314"/>
      <c r="JBM9" s="314"/>
      <c r="JBN9" s="314"/>
      <c r="JBO9" s="314"/>
      <c r="JBP9" s="314"/>
      <c r="JBQ9" s="314"/>
      <c r="JBR9" s="314"/>
      <c r="JBS9" s="314"/>
      <c r="JBT9" s="314"/>
      <c r="JBU9" s="314"/>
      <c r="JBV9" s="314"/>
      <c r="JBW9" s="314"/>
      <c r="JBX9" s="314"/>
      <c r="JBY9" s="314"/>
      <c r="JBZ9" s="314"/>
      <c r="JCA9" s="314"/>
      <c r="JCB9" s="314"/>
      <c r="JCC9" s="314"/>
      <c r="JCD9" s="314"/>
      <c r="JCE9" s="314"/>
      <c r="JCF9" s="314"/>
      <c r="JCG9" s="314"/>
      <c r="JCH9" s="314"/>
      <c r="JCI9" s="314"/>
      <c r="JCJ9" s="314"/>
      <c r="JCK9" s="314"/>
      <c r="JCL9" s="314"/>
      <c r="JCM9" s="314"/>
      <c r="JCN9" s="314"/>
      <c r="JCO9" s="314"/>
      <c r="JCP9" s="314"/>
      <c r="JCQ9" s="314"/>
      <c r="JCR9" s="314"/>
      <c r="JCS9" s="314"/>
      <c r="JCT9" s="314"/>
      <c r="JCU9" s="314"/>
      <c r="JCV9" s="314"/>
      <c r="JCW9" s="314"/>
      <c r="JCX9" s="314"/>
      <c r="JCY9" s="314"/>
      <c r="JCZ9" s="314"/>
      <c r="JDA9" s="314"/>
      <c r="JDB9" s="314"/>
      <c r="JDC9" s="314"/>
      <c r="JDD9" s="314"/>
      <c r="JDE9" s="314"/>
      <c r="JDF9" s="314"/>
      <c r="JDG9" s="314"/>
      <c r="JDH9" s="314"/>
      <c r="JDI9" s="314"/>
      <c r="JDJ9" s="314"/>
      <c r="JDK9" s="314"/>
      <c r="JDL9" s="314"/>
      <c r="JDM9" s="314"/>
      <c r="JDN9" s="314"/>
      <c r="JDO9" s="314"/>
      <c r="JDP9" s="314"/>
      <c r="JDQ9" s="314"/>
      <c r="JDR9" s="314"/>
      <c r="JDS9" s="314"/>
      <c r="JDT9" s="314"/>
      <c r="JDU9" s="314"/>
      <c r="JDV9" s="314"/>
      <c r="JDW9" s="314"/>
      <c r="JDX9" s="314"/>
      <c r="JDY9" s="314"/>
      <c r="JDZ9" s="314"/>
      <c r="JEA9" s="314"/>
      <c r="JEB9" s="314"/>
      <c r="JEC9" s="314"/>
      <c r="JED9" s="314"/>
      <c r="JEE9" s="314"/>
      <c r="JEF9" s="314"/>
      <c r="JEG9" s="314"/>
      <c r="JEH9" s="314"/>
      <c r="JEI9" s="314"/>
      <c r="JEJ9" s="314"/>
      <c r="JEK9" s="314"/>
      <c r="JEL9" s="314"/>
      <c r="JEM9" s="314"/>
      <c r="JEN9" s="314"/>
      <c r="JEO9" s="314"/>
      <c r="JEP9" s="314"/>
      <c r="JEQ9" s="314"/>
      <c r="JER9" s="314"/>
      <c r="JES9" s="314"/>
      <c r="JET9" s="314"/>
      <c r="JEU9" s="314"/>
      <c r="JEV9" s="314"/>
      <c r="JEW9" s="314"/>
      <c r="JEX9" s="314"/>
      <c r="JEY9" s="314"/>
      <c r="JEZ9" s="314"/>
      <c r="JFA9" s="314"/>
      <c r="JFB9" s="314"/>
      <c r="JFC9" s="314"/>
      <c r="JFD9" s="314"/>
      <c r="JFE9" s="314"/>
      <c r="JFF9" s="314"/>
      <c r="JFG9" s="314"/>
      <c r="JFH9" s="314"/>
      <c r="JFI9" s="314"/>
      <c r="JFJ9" s="314"/>
      <c r="JFK9" s="314"/>
      <c r="JFL9" s="314"/>
      <c r="JFM9" s="314"/>
      <c r="JFN9" s="314"/>
      <c r="JFO9" s="314"/>
      <c r="JFP9" s="314"/>
      <c r="JFQ9" s="314"/>
      <c r="JFR9" s="314"/>
      <c r="JFS9" s="314"/>
      <c r="JFT9" s="314"/>
      <c r="JFU9" s="314"/>
      <c r="JFV9" s="314"/>
      <c r="JFW9" s="314"/>
      <c r="JFX9" s="314"/>
      <c r="JFY9" s="314"/>
      <c r="JFZ9" s="314"/>
      <c r="JGA9" s="314"/>
      <c r="JGB9" s="314"/>
      <c r="JGC9" s="314"/>
      <c r="JGD9" s="314"/>
      <c r="JGE9" s="314"/>
      <c r="JGF9" s="314"/>
      <c r="JGG9" s="314"/>
      <c r="JGH9" s="314"/>
      <c r="JGI9" s="314"/>
      <c r="JGJ9" s="314"/>
      <c r="JGK9" s="314"/>
      <c r="JGL9" s="314"/>
      <c r="JGM9" s="314"/>
      <c r="JGN9" s="314"/>
      <c r="JGO9" s="314"/>
      <c r="JGP9" s="314"/>
      <c r="JGQ9" s="314"/>
      <c r="JGR9" s="314"/>
      <c r="JGS9" s="314"/>
      <c r="JGT9" s="314"/>
      <c r="JGU9" s="314"/>
      <c r="JGV9" s="314"/>
      <c r="JGW9" s="314"/>
      <c r="JGX9" s="314"/>
      <c r="JGY9" s="314"/>
      <c r="JGZ9" s="314"/>
      <c r="JHA9" s="314"/>
      <c r="JHB9" s="314"/>
      <c r="JHC9" s="314"/>
      <c r="JHD9" s="314"/>
      <c r="JHE9" s="314"/>
      <c r="JHF9" s="314"/>
      <c r="JHG9" s="314"/>
      <c r="JHH9" s="314"/>
      <c r="JHI9" s="314"/>
      <c r="JHJ9" s="314"/>
      <c r="JHK9" s="314"/>
      <c r="JHL9" s="314"/>
      <c r="JHM9" s="314"/>
      <c r="JHN9" s="314"/>
      <c r="JHO9" s="314"/>
      <c r="JHP9" s="314"/>
      <c r="JHQ9" s="314"/>
      <c r="JHR9" s="314"/>
      <c r="JHS9" s="314"/>
      <c r="JHT9" s="314"/>
      <c r="JHU9" s="314"/>
      <c r="JHV9" s="314"/>
      <c r="JHW9" s="314"/>
      <c r="JHX9" s="314"/>
      <c r="JHY9" s="314"/>
      <c r="JHZ9" s="314"/>
      <c r="JIA9" s="314"/>
      <c r="JIB9" s="314"/>
      <c r="JIC9" s="314"/>
      <c r="JID9" s="314"/>
      <c r="JIE9" s="314"/>
      <c r="JIF9" s="314"/>
      <c r="JIG9" s="314"/>
      <c r="JIH9" s="314"/>
      <c r="JII9" s="314"/>
      <c r="JIJ9" s="314"/>
      <c r="JIK9" s="314"/>
      <c r="JIL9" s="314"/>
      <c r="JIM9" s="314"/>
      <c r="JIN9" s="314"/>
      <c r="JIO9" s="314"/>
      <c r="JIP9" s="314"/>
      <c r="JIQ9" s="314"/>
      <c r="JIR9" s="314"/>
      <c r="JIS9" s="314"/>
      <c r="JIT9" s="314"/>
      <c r="JIU9" s="314"/>
      <c r="JIV9" s="314"/>
      <c r="JIW9" s="314"/>
      <c r="JIX9" s="314"/>
      <c r="JIY9" s="314"/>
      <c r="JIZ9" s="314"/>
      <c r="JJA9" s="314"/>
      <c r="JJB9" s="314"/>
      <c r="JJC9" s="314"/>
      <c r="JJD9" s="314"/>
      <c r="JJE9" s="314"/>
      <c r="JJF9" s="314"/>
      <c r="JJG9" s="314"/>
      <c r="JJH9" s="314"/>
      <c r="JJI9" s="314"/>
      <c r="JJJ9" s="314"/>
      <c r="JJK9" s="314"/>
      <c r="JJL9" s="314"/>
      <c r="JJM9" s="314"/>
      <c r="JJN9" s="314"/>
      <c r="JJO9" s="314"/>
      <c r="JJP9" s="314"/>
      <c r="JJQ9" s="314"/>
      <c r="JJR9" s="314"/>
      <c r="JJS9" s="314"/>
      <c r="JJT9" s="314"/>
      <c r="JJU9" s="314"/>
      <c r="JJV9" s="314"/>
      <c r="JJW9" s="314"/>
      <c r="JJX9" s="314"/>
      <c r="JJY9" s="314"/>
      <c r="JJZ9" s="314"/>
      <c r="JKA9" s="314"/>
      <c r="JKB9" s="314"/>
      <c r="JKC9" s="314"/>
      <c r="JKD9" s="314"/>
      <c r="JKE9" s="314"/>
      <c r="JKF9" s="314"/>
      <c r="JKG9" s="314"/>
      <c r="JKH9" s="314"/>
      <c r="JKI9" s="314"/>
      <c r="JKJ9" s="314"/>
      <c r="JKK9" s="314"/>
      <c r="JKL9" s="314"/>
      <c r="JKM9" s="314"/>
      <c r="JKN9" s="314"/>
      <c r="JKO9" s="314"/>
      <c r="JKP9" s="314"/>
      <c r="JKQ9" s="314"/>
      <c r="JKR9" s="314"/>
      <c r="JKS9" s="314"/>
      <c r="JKT9" s="314"/>
      <c r="JKU9" s="314"/>
      <c r="JKV9" s="314"/>
      <c r="JKW9" s="314"/>
      <c r="JKX9" s="314"/>
      <c r="JKY9" s="314"/>
      <c r="JKZ9" s="314"/>
      <c r="JLA9" s="314"/>
      <c r="JLB9" s="314"/>
      <c r="JLC9" s="314"/>
      <c r="JLD9" s="314"/>
      <c r="JLE9" s="314"/>
      <c r="JLF9" s="314"/>
      <c r="JLG9" s="314"/>
      <c r="JLH9" s="314"/>
      <c r="JLI9" s="314"/>
      <c r="JLJ9" s="314"/>
      <c r="JLK9" s="314"/>
      <c r="JLL9" s="314"/>
      <c r="JLM9" s="314"/>
      <c r="JLN9" s="314"/>
      <c r="JLO9" s="314"/>
      <c r="JLP9" s="314"/>
      <c r="JLQ9" s="314"/>
      <c r="JLR9" s="314"/>
      <c r="JLS9" s="314"/>
      <c r="JLT9" s="314"/>
      <c r="JLU9" s="314"/>
      <c r="JLV9" s="314"/>
      <c r="JLW9" s="314"/>
      <c r="JLX9" s="314"/>
      <c r="JLY9" s="314"/>
      <c r="JLZ9" s="314"/>
      <c r="JMA9" s="314"/>
      <c r="JMB9" s="314"/>
      <c r="JMC9" s="314"/>
      <c r="JMD9" s="314"/>
      <c r="JME9" s="314"/>
      <c r="JMF9" s="314"/>
      <c r="JMG9" s="314"/>
      <c r="JMH9" s="314"/>
      <c r="JMI9" s="314"/>
      <c r="JMJ9" s="314"/>
      <c r="JMK9" s="314"/>
      <c r="JML9" s="314"/>
      <c r="JMM9" s="314"/>
      <c r="JMN9" s="314"/>
      <c r="JMO9" s="314"/>
      <c r="JMP9" s="314"/>
      <c r="JMQ9" s="314"/>
      <c r="JMR9" s="314"/>
      <c r="JMS9" s="314"/>
      <c r="JMT9" s="314"/>
      <c r="JMU9" s="314"/>
      <c r="JMV9" s="314"/>
      <c r="JMW9" s="314"/>
      <c r="JMX9" s="314"/>
      <c r="JMY9" s="314"/>
      <c r="JMZ9" s="314"/>
      <c r="JNA9" s="314"/>
      <c r="JNB9" s="314"/>
      <c r="JNC9" s="314"/>
      <c r="JND9" s="314"/>
      <c r="JNE9" s="314"/>
      <c r="JNF9" s="314"/>
      <c r="JNG9" s="314"/>
      <c r="JNH9" s="314"/>
      <c r="JNI9" s="314"/>
      <c r="JNJ9" s="314"/>
      <c r="JNK9" s="314"/>
      <c r="JNL9" s="314"/>
      <c r="JNM9" s="314"/>
      <c r="JNN9" s="314"/>
      <c r="JNO9" s="314"/>
      <c r="JNP9" s="314"/>
      <c r="JNQ9" s="314"/>
      <c r="JNR9" s="314"/>
      <c r="JNS9" s="314"/>
      <c r="JNT9" s="314"/>
      <c r="JNU9" s="314"/>
      <c r="JNV9" s="314"/>
      <c r="JNW9" s="314"/>
      <c r="JNX9" s="314"/>
      <c r="JNY9" s="314"/>
      <c r="JNZ9" s="314"/>
      <c r="JOA9" s="314"/>
      <c r="JOB9" s="314"/>
      <c r="JOC9" s="314"/>
      <c r="JOD9" s="314"/>
      <c r="JOE9" s="314"/>
      <c r="JOF9" s="314"/>
      <c r="JOG9" s="314"/>
      <c r="JOH9" s="314"/>
      <c r="JOI9" s="314"/>
      <c r="JOJ9" s="314"/>
      <c r="JOK9" s="314"/>
      <c r="JOL9" s="314"/>
      <c r="JOM9" s="314"/>
      <c r="JON9" s="314"/>
      <c r="JOO9" s="314"/>
      <c r="JOP9" s="314"/>
      <c r="JOQ9" s="314"/>
      <c r="JOR9" s="314"/>
      <c r="JOS9" s="314"/>
      <c r="JOT9" s="314"/>
      <c r="JOU9" s="314"/>
      <c r="JOV9" s="314"/>
      <c r="JOW9" s="314"/>
      <c r="JOX9" s="314"/>
      <c r="JOY9" s="314"/>
      <c r="JOZ9" s="314"/>
      <c r="JPA9" s="314"/>
      <c r="JPB9" s="314"/>
      <c r="JPC9" s="314"/>
      <c r="JPD9" s="314"/>
      <c r="JPE9" s="314"/>
      <c r="JPF9" s="314"/>
      <c r="JPG9" s="314"/>
      <c r="JPH9" s="314"/>
      <c r="JPI9" s="314"/>
      <c r="JPJ9" s="314"/>
      <c r="JPK9" s="314"/>
      <c r="JPL9" s="314"/>
      <c r="JPM9" s="314"/>
      <c r="JPN9" s="314"/>
      <c r="JPO9" s="314"/>
      <c r="JPP9" s="314"/>
      <c r="JPQ9" s="314"/>
      <c r="JPR9" s="314"/>
      <c r="JPS9" s="314"/>
      <c r="JPT9" s="314"/>
      <c r="JPU9" s="314"/>
      <c r="JPV9" s="314"/>
      <c r="JPW9" s="314"/>
      <c r="JPX9" s="314"/>
      <c r="JPY9" s="314"/>
      <c r="JPZ9" s="314"/>
      <c r="JQA9" s="314"/>
      <c r="JQB9" s="314"/>
      <c r="JQC9" s="314"/>
      <c r="JQD9" s="314"/>
      <c r="JQE9" s="314"/>
      <c r="JQF9" s="314"/>
      <c r="JQG9" s="314"/>
      <c r="JQH9" s="314"/>
      <c r="JQI9" s="314"/>
      <c r="JQJ9" s="314"/>
      <c r="JQK9" s="314"/>
      <c r="JQL9" s="314"/>
      <c r="JQM9" s="314"/>
      <c r="JQN9" s="314"/>
      <c r="JQO9" s="314"/>
      <c r="JQP9" s="314"/>
      <c r="JQQ9" s="314"/>
      <c r="JQR9" s="314"/>
      <c r="JQS9" s="314"/>
      <c r="JQT9" s="314"/>
      <c r="JQU9" s="314"/>
      <c r="JQV9" s="314"/>
      <c r="JQW9" s="314"/>
      <c r="JQX9" s="314"/>
      <c r="JQY9" s="314"/>
      <c r="JQZ9" s="314"/>
      <c r="JRA9" s="314"/>
      <c r="JRB9" s="314"/>
      <c r="JRC9" s="314"/>
      <c r="JRD9" s="314"/>
      <c r="JRE9" s="314"/>
      <c r="JRF9" s="314"/>
      <c r="JRG9" s="314"/>
      <c r="JRH9" s="314"/>
      <c r="JRI9" s="314"/>
      <c r="JRJ9" s="314"/>
      <c r="JRK9" s="314"/>
      <c r="JRL9" s="314"/>
      <c r="JRM9" s="314"/>
      <c r="JRN9" s="314"/>
      <c r="JRO9" s="314"/>
      <c r="JRP9" s="314"/>
      <c r="JRQ9" s="314"/>
      <c r="JRR9" s="314"/>
      <c r="JRS9" s="314"/>
      <c r="JRT9" s="314"/>
      <c r="JRU9" s="314"/>
      <c r="JRV9" s="314"/>
      <c r="JRW9" s="314"/>
      <c r="JRX9" s="314"/>
      <c r="JRY9" s="314"/>
      <c r="JRZ9" s="314"/>
      <c r="JSA9" s="314"/>
      <c r="JSB9" s="314"/>
      <c r="JSC9" s="314"/>
      <c r="JSD9" s="314"/>
      <c r="JSE9" s="314"/>
      <c r="JSF9" s="314"/>
      <c r="JSG9" s="314"/>
      <c r="JSH9" s="314"/>
      <c r="JSI9" s="314"/>
      <c r="JSJ9" s="314"/>
      <c r="JSK9" s="314"/>
      <c r="JSL9" s="314"/>
      <c r="JSM9" s="314"/>
      <c r="JSN9" s="314"/>
      <c r="JSO9" s="314"/>
      <c r="JSP9" s="314"/>
      <c r="JSQ9" s="314"/>
      <c r="JSR9" s="314"/>
      <c r="JSS9" s="314"/>
      <c r="JST9" s="314"/>
      <c r="JSU9" s="314"/>
      <c r="JSV9" s="314"/>
      <c r="JSW9" s="314"/>
      <c r="JSX9" s="314"/>
      <c r="JSY9" s="314"/>
      <c r="JSZ9" s="314"/>
      <c r="JTA9" s="314"/>
      <c r="JTB9" s="314"/>
      <c r="JTC9" s="314"/>
      <c r="JTD9" s="314"/>
      <c r="JTE9" s="314"/>
      <c r="JTF9" s="314"/>
      <c r="JTG9" s="314"/>
      <c r="JTH9" s="314"/>
      <c r="JTI9" s="314"/>
      <c r="JTJ9" s="314"/>
      <c r="JTK9" s="314"/>
      <c r="JTL9" s="314"/>
      <c r="JTM9" s="314"/>
      <c r="JTN9" s="314"/>
      <c r="JTO9" s="314"/>
      <c r="JTP9" s="314"/>
      <c r="JTQ9" s="314"/>
      <c r="JTR9" s="314"/>
      <c r="JTS9" s="314"/>
      <c r="JTT9" s="314"/>
      <c r="JTU9" s="314"/>
      <c r="JTV9" s="314"/>
      <c r="JTW9" s="314"/>
      <c r="JTX9" s="314"/>
      <c r="JTY9" s="314"/>
      <c r="JTZ9" s="314"/>
      <c r="JUA9" s="314"/>
      <c r="JUB9" s="314"/>
      <c r="JUC9" s="314"/>
      <c r="JUD9" s="314"/>
      <c r="JUE9" s="314"/>
      <c r="JUF9" s="314"/>
      <c r="JUG9" s="314"/>
      <c r="JUH9" s="314"/>
      <c r="JUI9" s="314"/>
      <c r="JUJ9" s="314"/>
      <c r="JUK9" s="314"/>
      <c r="JUL9" s="314"/>
      <c r="JUM9" s="314"/>
      <c r="JUN9" s="314"/>
      <c r="JUO9" s="314"/>
      <c r="JUP9" s="314"/>
      <c r="JUQ9" s="314"/>
      <c r="JUR9" s="314"/>
      <c r="JUS9" s="314"/>
      <c r="JUT9" s="314"/>
      <c r="JUU9" s="314"/>
      <c r="JUV9" s="314"/>
      <c r="JUW9" s="314"/>
      <c r="JUX9" s="314"/>
      <c r="JUY9" s="314"/>
      <c r="JUZ9" s="314"/>
      <c r="JVA9" s="314"/>
      <c r="JVB9" s="314"/>
      <c r="JVC9" s="314"/>
      <c r="JVD9" s="314"/>
      <c r="JVE9" s="314"/>
      <c r="JVF9" s="314"/>
      <c r="JVG9" s="314"/>
      <c r="JVH9" s="314"/>
      <c r="JVI9" s="314"/>
      <c r="JVJ9" s="314"/>
      <c r="JVK9" s="314"/>
      <c r="JVL9" s="314"/>
      <c r="JVM9" s="314"/>
      <c r="JVN9" s="314"/>
      <c r="JVO9" s="314"/>
      <c r="JVP9" s="314"/>
      <c r="JVQ9" s="314"/>
      <c r="JVR9" s="314"/>
      <c r="JVS9" s="314"/>
      <c r="JVT9" s="314"/>
      <c r="JVU9" s="314"/>
      <c r="JVV9" s="314"/>
      <c r="JVW9" s="314"/>
      <c r="JVX9" s="314"/>
      <c r="JVY9" s="314"/>
      <c r="JVZ9" s="314"/>
      <c r="JWA9" s="314"/>
      <c r="JWB9" s="314"/>
      <c r="JWC9" s="314"/>
      <c r="JWD9" s="314"/>
      <c r="JWE9" s="314"/>
      <c r="JWF9" s="314"/>
      <c r="JWG9" s="314"/>
      <c r="JWH9" s="314"/>
      <c r="JWI9" s="314"/>
      <c r="JWJ9" s="314"/>
      <c r="JWK9" s="314"/>
      <c r="JWL9" s="314"/>
      <c r="JWM9" s="314"/>
      <c r="JWN9" s="314"/>
      <c r="JWO9" s="314"/>
      <c r="JWP9" s="314"/>
      <c r="JWQ9" s="314"/>
      <c r="JWR9" s="314"/>
      <c r="JWS9" s="314"/>
      <c r="JWT9" s="314"/>
      <c r="JWU9" s="314"/>
      <c r="JWV9" s="314"/>
      <c r="JWW9" s="314"/>
      <c r="JWX9" s="314"/>
      <c r="JWY9" s="314"/>
      <c r="JWZ9" s="314"/>
      <c r="JXA9" s="314"/>
      <c r="JXB9" s="314"/>
      <c r="JXC9" s="314"/>
      <c r="JXD9" s="314"/>
      <c r="JXE9" s="314"/>
      <c r="JXF9" s="314"/>
      <c r="JXG9" s="314"/>
      <c r="JXH9" s="314"/>
      <c r="JXI9" s="314"/>
      <c r="JXJ9" s="314"/>
      <c r="JXK9" s="314"/>
      <c r="JXL9" s="314"/>
      <c r="JXM9" s="314"/>
      <c r="JXN9" s="314"/>
      <c r="JXO9" s="314"/>
      <c r="JXP9" s="314"/>
      <c r="JXQ9" s="314"/>
      <c r="JXR9" s="314"/>
      <c r="JXS9" s="314"/>
      <c r="JXT9" s="314"/>
      <c r="JXU9" s="314"/>
      <c r="JXV9" s="314"/>
      <c r="JXW9" s="314"/>
      <c r="JXX9" s="314"/>
      <c r="JXY9" s="314"/>
      <c r="JXZ9" s="314"/>
      <c r="JYA9" s="314"/>
      <c r="JYB9" s="314"/>
      <c r="JYC9" s="314"/>
      <c r="JYD9" s="314"/>
      <c r="JYE9" s="314"/>
      <c r="JYF9" s="314"/>
      <c r="JYG9" s="314"/>
      <c r="JYH9" s="314"/>
      <c r="JYI9" s="314"/>
      <c r="JYJ9" s="314"/>
      <c r="JYK9" s="314"/>
      <c r="JYL9" s="314"/>
      <c r="JYM9" s="314"/>
      <c r="JYN9" s="314"/>
      <c r="JYO9" s="314"/>
      <c r="JYP9" s="314"/>
      <c r="JYQ9" s="314"/>
      <c r="JYR9" s="314"/>
      <c r="JYS9" s="314"/>
      <c r="JYT9" s="314"/>
      <c r="JYU9" s="314"/>
      <c r="JYV9" s="314"/>
      <c r="JYW9" s="314"/>
      <c r="JYX9" s="314"/>
      <c r="JYY9" s="314"/>
      <c r="JYZ9" s="314"/>
      <c r="JZA9" s="314"/>
      <c r="JZB9" s="314"/>
      <c r="JZC9" s="314"/>
      <c r="JZD9" s="314"/>
      <c r="JZE9" s="314"/>
      <c r="JZF9" s="314"/>
      <c r="JZG9" s="314"/>
      <c r="JZH9" s="314"/>
      <c r="JZI9" s="314"/>
      <c r="JZJ9" s="314"/>
      <c r="JZK9" s="314"/>
      <c r="JZL9" s="314"/>
      <c r="JZM9" s="314"/>
      <c r="JZN9" s="314"/>
      <c r="JZO9" s="314"/>
      <c r="JZP9" s="314"/>
      <c r="JZQ9" s="314"/>
      <c r="JZR9" s="314"/>
      <c r="JZS9" s="314"/>
      <c r="JZT9" s="314"/>
      <c r="JZU9" s="314"/>
      <c r="JZV9" s="314"/>
      <c r="JZW9" s="314"/>
      <c r="JZX9" s="314"/>
      <c r="JZY9" s="314"/>
      <c r="JZZ9" s="314"/>
      <c r="KAA9" s="314"/>
      <c r="KAB9" s="314"/>
      <c r="KAC9" s="314"/>
      <c r="KAD9" s="314"/>
      <c r="KAE9" s="314"/>
      <c r="KAF9" s="314"/>
      <c r="KAG9" s="314"/>
      <c r="KAH9" s="314"/>
      <c r="KAI9" s="314"/>
      <c r="KAJ9" s="314"/>
      <c r="KAK9" s="314"/>
      <c r="KAL9" s="314"/>
      <c r="KAM9" s="314"/>
      <c r="KAN9" s="314"/>
      <c r="KAO9" s="314"/>
      <c r="KAP9" s="314"/>
      <c r="KAQ9" s="314"/>
      <c r="KAR9" s="314"/>
      <c r="KAS9" s="314"/>
      <c r="KAT9" s="314"/>
      <c r="KAU9" s="314"/>
      <c r="KAV9" s="314"/>
      <c r="KAW9" s="314"/>
      <c r="KAX9" s="314"/>
      <c r="KAY9" s="314"/>
      <c r="KAZ9" s="314"/>
      <c r="KBA9" s="314"/>
      <c r="KBB9" s="314"/>
      <c r="KBC9" s="314"/>
      <c r="KBD9" s="314"/>
      <c r="KBE9" s="314"/>
      <c r="KBF9" s="314"/>
      <c r="KBG9" s="314"/>
      <c r="KBH9" s="314"/>
      <c r="KBI9" s="314"/>
      <c r="KBJ9" s="314"/>
      <c r="KBK9" s="314"/>
      <c r="KBL9" s="314"/>
      <c r="KBM9" s="314"/>
      <c r="KBN9" s="314"/>
      <c r="KBO9" s="314"/>
      <c r="KBP9" s="314"/>
      <c r="KBQ9" s="314"/>
      <c r="KBR9" s="314"/>
      <c r="KBS9" s="314"/>
      <c r="KBT9" s="314"/>
      <c r="KBU9" s="314"/>
      <c r="KBV9" s="314"/>
      <c r="KBW9" s="314"/>
      <c r="KBX9" s="314"/>
      <c r="KBY9" s="314"/>
      <c r="KBZ9" s="314"/>
      <c r="KCA9" s="314"/>
      <c r="KCB9" s="314"/>
      <c r="KCC9" s="314"/>
      <c r="KCD9" s="314"/>
      <c r="KCE9" s="314"/>
      <c r="KCF9" s="314"/>
      <c r="KCG9" s="314"/>
      <c r="KCH9" s="314"/>
      <c r="KCI9" s="314"/>
      <c r="KCJ9" s="314"/>
      <c r="KCK9" s="314"/>
      <c r="KCL9" s="314"/>
      <c r="KCM9" s="314"/>
      <c r="KCN9" s="314"/>
      <c r="KCO9" s="314"/>
      <c r="KCP9" s="314"/>
      <c r="KCQ9" s="314"/>
      <c r="KCR9" s="314"/>
      <c r="KCS9" s="314"/>
      <c r="KCT9" s="314"/>
      <c r="KCU9" s="314"/>
      <c r="KCV9" s="314"/>
      <c r="KCW9" s="314"/>
      <c r="KCX9" s="314"/>
      <c r="KCY9" s="314"/>
      <c r="KCZ9" s="314"/>
      <c r="KDA9" s="314"/>
      <c r="KDB9" s="314"/>
      <c r="KDC9" s="314"/>
      <c r="KDD9" s="314"/>
      <c r="KDE9" s="314"/>
      <c r="KDF9" s="314"/>
      <c r="KDG9" s="314"/>
      <c r="KDH9" s="314"/>
      <c r="KDI9" s="314"/>
      <c r="KDJ9" s="314"/>
      <c r="KDK9" s="314"/>
      <c r="KDL9" s="314"/>
      <c r="KDM9" s="314"/>
      <c r="KDN9" s="314"/>
      <c r="KDO9" s="314"/>
      <c r="KDP9" s="314"/>
      <c r="KDQ9" s="314"/>
      <c r="KDR9" s="314"/>
      <c r="KDS9" s="314"/>
      <c r="KDT9" s="314"/>
      <c r="KDU9" s="314"/>
      <c r="KDV9" s="314"/>
      <c r="KDW9" s="314"/>
      <c r="KDX9" s="314"/>
      <c r="KDY9" s="314"/>
      <c r="KDZ9" s="314"/>
      <c r="KEA9" s="314"/>
      <c r="KEB9" s="314"/>
      <c r="KEC9" s="314"/>
      <c r="KED9" s="314"/>
      <c r="KEE9" s="314"/>
      <c r="KEF9" s="314"/>
      <c r="KEG9" s="314"/>
      <c r="KEH9" s="314"/>
      <c r="KEI9" s="314"/>
      <c r="KEJ9" s="314"/>
      <c r="KEK9" s="314"/>
      <c r="KEL9" s="314"/>
      <c r="KEM9" s="314"/>
      <c r="KEN9" s="314"/>
      <c r="KEO9" s="314"/>
      <c r="KEP9" s="314"/>
      <c r="KEQ9" s="314"/>
      <c r="KER9" s="314"/>
      <c r="KES9" s="314"/>
      <c r="KET9" s="314"/>
      <c r="KEU9" s="314"/>
      <c r="KEV9" s="314"/>
      <c r="KEW9" s="314"/>
      <c r="KEX9" s="314"/>
      <c r="KEY9" s="314"/>
      <c r="KEZ9" s="314"/>
      <c r="KFA9" s="314"/>
      <c r="KFB9" s="314"/>
      <c r="KFC9" s="314"/>
      <c r="KFD9" s="314"/>
      <c r="KFE9" s="314"/>
      <c r="KFF9" s="314"/>
      <c r="KFG9" s="314"/>
      <c r="KFH9" s="314"/>
      <c r="KFI9" s="314"/>
      <c r="KFJ9" s="314"/>
      <c r="KFK9" s="314"/>
      <c r="KFL9" s="314"/>
      <c r="KFM9" s="314"/>
      <c r="KFN9" s="314"/>
      <c r="KFO9" s="314"/>
      <c r="KFP9" s="314"/>
      <c r="KFQ9" s="314"/>
      <c r="KFR9" s="314"/>
      <c r="KFS9" s="314"/>
      <c r="KFT9" s="314"/>
      <c r="KFU9" s="314"/>
      <c r="KFV9" s="314"/>
      <c r="KFW9" s="314"/>
      <c r="KFX9" s="314"/>
      <c r="KFY9" s="314"/>
      <c r="KFZ9" s="314"/>
      <c r="KGA9" s="314"/>
      <c r="KGB9" s="314"/>
      <c r="KGC9" s="314"/>
      <c r="KGD9" s="314"/>
      <c r="KGE9" s="314"/>
      <c r="KGF9" s="314"/>
      <c r="KGG9" s="314"/>
      <c r="KGH9" s="314"/>
      <c r="KGI9" s="314"/>
      <c r="KGJ9" s="314"/>
      <c r="KGK9" s="314"/>
      <c r="KGL9" s="314"/>
      <c r="KGM9" s="314"/>
      <c r="KGN9" s="314"/>
      <c r="KGO9" s="314"/>
      <c r="KGP9" s="314"/>
      <c r="KGQ9" s="314"/>
      <c r="KGR9" s="314"/>
      <c r="KGS9" s="314"/>
      <c r="KGT9" s="314"/>
      <c r="KGU9" s="314"/>
      <c r="KGV9" s="314"/>
      <c r="KGW9" s="314"/>
      <c r="KGX9" s="314"/>
      <c r="KGY9" s="314"/>
      <c r="KGZ9" s="314"/>
      <c r="KHA9" s="314"/>
      <c r="KHB9" s="314"/>
      <c r="KHC9" s="314"/>
      <c r="KHD9" s="314"/>
      <c r="KHE9" s="314"/>
      <c r="KHF9" s="314"/>
      <c r="KHG9" s="314"/>
      <c r="KHH9" s="314"/>
      <c r="KHI9" s="314"/>
      <c r="KHJ9" s="314"/>
      <c r="KHK9" s="314"/>
      <c r="KHL9" s="314"/>
      <c r="KHM9" s="314"/>
      <c r="KHN9" s="314"/>
      <c r="KHO9" s="314"/>
      <c r="KHP9" s="314"/>
      <c r="KHQ9" s="314"/>
      <c r="KHR9" s="314"/>
      <c r="KHS9" s="314"/>
      <c r="KHT9" s="314"/>
      <c r="KHU9" s="314"/>
      <c r="KHV9" s="314"/>
      <c r="KHW9" s="314"/>
      <c r="KHX9" s="314"/>
      <c r="KHY9" s="314"/>
      <c r="KHZ9" s="314"/>
      <c r="KIA9" s="314"/>
      <c r="KIB9" s="314"/>
      <c r="KIC9" s="314"/>
      <c r="KID9" s="314"/>
      <c r="KIE9" s="314"/>
      <c r="KIF9" s="314"/>
      <c r="KIG9" s="314"/>
      <c r="KIH9" s="314"/>
      <c r="KII9" s="314"/>
      <c r="KIJ9" s="314"/>
      <c r="KIK9" s="314"/>
      <c r="KIL9" s="314"/>
      <c r="KIM9" s="314"/>
      <c r="KIN9" s="314"/>
      <c r="KIO9" s="314"/>
      <c r="KIP9" s="314"/>
      <c r="KIQ9" s="314"/>
      <c r="KIR9" s="314"/>
      <c r="KIS9" s="314"/>
      <c r="KIT9" s="314"/>
      <c r="KIU9" s="314"/>
      <c r="KIV9" s="314"/>
      <c r="KIW9" s="314"/>
      <c r="KIX9" s="314"/>
      <c r="KIY9" s="314"/>
      <c r="KIZ9" s="314"/>
      <c r="KJA9" s="314"/>
      <c r="KJB9" s="314"/>
      <c r="KJC9" s="314"/>
      <c r="KJD9" s="314"/>
      <c r="KJE9" s="314"/>
      <c r="KJF9" s="314"/>
      <c r="KJG9" s="314"/>
      <c r="KJH9" s="314"/>
      <c r="KJI9" s="314"/>
      <c r="KJJ9" s="314"/>
      <c r="KJK9" s="314"/>
      <c r="KJL9" s="314"/>
      <c r="KJM9" s="314"/>
      <c r="KJN9" s="314"/>
      <c r="KJO9" s="314"/>
      <c r="KJP9" s="314"/>
      <c r="KJQ9" s="314"/>
      <c r="KJR9" s="314"/>
      <c r="KJS9" s="314"/>
      <c r="KJT9" s="314"/>
      <c r="KJU9" s="314"/>
      <c r="KJV9" s="314"/>
      <c r="KJW9" s="314"/>
      <c r="KJX9" s="314"/>
      <c r="KJY9" s="314"/>
      <c r="KJZ9" s="314"/>
      <c r="KKA9" s="314"/>
      <c r="KKB9" s="314"/>
      <c r="KKC9" s="314"/>
      <c r="KKD9" s="314"/>
      <c r="KKE9" s="314"/>
      <c r="KKF9" s="314"/>
      <c r="KKG9" s="314"/>
      <c r="KKH9" s="314"/>
      <c r="KKI9" s="314"/>
      <c r="KKJ9" s="314"/>
      <c r="KKK9" s="314"/>
      <c r="KKL9" s="314"/>
      <c r="KKM9" s="314"/>
      <c r="KKN9" s="314"/>
      <c r="KKO9" s="314"/>
      <c r="KKP9" s="314"/>
      <c r="KKQ9" s="314"/>
      <c r="KKR9" s="314"/>
      <c r="KKS9" s="314"/>
      <c r="KKT9" s="314"/>
      <c r="KKU9" s="314"/>
      <c r="KKV9" s="314"/>
      <c r="KKW9" s="314"/>
      <c r="KKX9" s="314"/>
      <c r="KKY9" s="314"/>
      <c r="KKZ9" s="314"/>
      <c r="KLA9" s="314"/>
      <c r="KLB9" s="314"/>
      <c r="KLC9" s="314"/>
      <c r="KLD9" s="314"/>
      <c r="KLE9" s="314"/>
      <c r="KLF9" s="314"/>
      <c r="KLG9" s="314"/>
      <c r="KLH9" s="314"/>
      <c r="KLI9" s="314"/>
      <c r="KLJ9" s="314"/>
      <c r="KLK9" s="314"/>
      <c r="KLL9" s="314"/>
      <c r="KLM9" s="314"/>
      <c r="KLN9" s="314"/>
      <c r="KLO9" s="314"/>
      <c r="KLP9" s="314"/>
      <c r="KLQ9" s="314"/>
      <c r="KLR9" s="314"/>
      <c r="KLS9" s="314"/>
      <c r="KLT9" s="314"/>
      <c r="KLU9" s="314"/>
      <c r="KLV9" s="314"/>
      <c r="KLW9" s="314"/>
      <c r="KLX9" s="314"/>
      <c r="KLY9" s="314"/>
      <c r="KLZ9" s="314"/>
      <c r="KMA9" s="314"/>
      <c r="KMB9" s="314"/>
      <c r="KMC9" s="314"/>
      <c r="KMD9" s="314"/>
      <c r="KME9" s="314"/>
      <c r="KMF9" s="314"/>
      <c r="KMG9" s="314"/>
      <c r="KMH9" s="314"/>
      <c r="KMI9" s="314"/>
      <c r="KMJ9" s="314"/>
      <c r="KMK9" s="314"/>
      <c r="KML9" s="314"/>
      <c r="KMM9" s="314"/>
      <c r="KMN9" s="314"/>
      <c r="KMO9" s="314"/>
      <c r="KMP9" s="314"/>
      <c r="KMQ9" s="314"/>
      <c r="KMR9" s="314"/>
      <c r="KMS9" s="314"/>
      <c r="KMT9" s="314"/>
      <c r="KMU9" s="314"/>
      <c r="KMV9" s="314"/>
      <c r="KMW9" s="314"/>
      <c r="KMX9" s="314"/>
      <c r="KMY9" s="314"/>
      <c r="KMZ9" s="314"/>
      <c r="KNA9" s="314"/>
      <c r="KNB9" s="314"/>
      <c r="KNC9" s="314"/>
      <c r="KND9" s="314"/>
      <c r="KNE9" s="314"/>
      <c r="KNF9" s="314"/>
      <c r="KNG9" s="314"/>
      <c r="KNH9" s="314"/>
      <c r="KNI9" s="314"/>
      <c r="KNJ9" s="314"/>
      <c r="KNK9" s="314"/>
      <c r="KNL9" s="314"/>
      <c r="KNM9" s="314"/>
      <c r="KNN9" s="314"/>
      <c r="KNO9" s="314"/>
      <c r="KNP9" s="314"/>
      <c r="KNQ9" s="314"/>
      <c r="KNR9" s="314"/>
      <c r="KNS9" s="314"/>
      <c r="KNT9" s="314"/>
      <c r="KNU9" s="314"/>
      <c r="KNV9" s="314"/>
      <c r="KNW9" s="314"/>
      <c r="KNX9" s="314"/>
      <c r="KNY9" s="314"/>
      <c r="KNZ9" s="314"/>
      <c r="KOA9" s="314"/>
      <c r="KOB9" s="314"/>
      <c r="KOC9" s="314"/>
      <c r="KOD9" s="314"/>
      <c r="KOE9" s="314"/>
      <c r="KOF9" s="314"/>
      <c r="KOG9" s="314"/>
      <c r="KOH9" s="314"/>
      <c r="KOI9" s="314"/>
      <c r="KOJ9" s="314"/>
      <c r="KOK9" s="314"/>
      <c r="KOL9" s="314"/>
      <c r="KOM9" s="314"/>
      <c r="KON9" s="314"/>
      <c r="KOO9" s="314"/>
      <c r="KOP9" s="314"/>
      <c r="KOQ9" s="314"/>
      <c r="KOR9" s="314"/>
      <c r="KOS9" s="314"/>
      <c r="KOT9" s="314"/>
      <c r="KOU9" s="314"/>
      <c r="KOV9" s="314"/>
      <c r="KOW9" s="314"/>
      <c r="KOX9" s="314"/>
      <c r="KOY9" s="314"/>
      <c r="KOZ9" s="314"/>
      <c r="KPA9" s="314"/>
      <c r="KPB9" s="314"/>
      <c r="KPC9" s="314"/>
      <c r="KPD9" s="314"/>
      <c r="KPE9" s="314"/>
      <c r="KPF9" s="314"/>
      <c r="KPG9" s="314"/>
      <c r="KPH9" s="314"/>
      <c r="KPI9" s="314"/>
      <c r="KPJ9" s="314"/>
      <c r="KPK9" s="314"/>
      <c r="KPL9" s="314"/>
      <c r="KPM9" s="314"/>
      <c r="KPN9" s="314"/>
      <c r="KPO9" s="314"/>
      <c r="KPP9" s="314"/>
      <c r="KPQ9" s="314"/>
      <c r="KPR9" s="314"/>
      <c r="KPS9" s="314"/>
      <c r="KPT9" s="314"/>
      <c r="KPU9" s="314"/>
      <c r="KPV9" s="314"/>
      <c r="KPW9" s="314"/>
      <c r="KPX9" s="314"/>
      <c r="KPY9" s="314"/>
      <c r="KPZ9" s="314"/>
      <c r="KQA9" s="314"/>
      <c r="KQB9" s="314"/>
      <c r="KQC9" s="314"/>
      <c r="KQD9" s="314"/>
      <c r="KQE9" s="314"/>
      <c r="KQF9" s="314"/>
      <c r="KQG9" s="314"/>
      <c r="KQH9" s="314"/>
      <c r="KQI9" s="314"/>
      <c r="KQJ9" s="314"/>
      <c r="KQK9" s="314"/>
      <c r="KQL9" s="314"/>
      <c r="KQM9" s="314"/>
      <c r="KQN9" s="314"/>
      <c r="KQO9" s="314"/>
      <c r="KQP9" s="314"/>
      <c r="KQQ9" s="314"/>
      <c r="KQR9" s="314"/>
      <c r="KQS9" s="314"/>
      <c r="KQT9" s="314"/>
      <c r="KQU9" s="314"/>
      <c r="KQV9" s="314"/>
      <c r="KQW9" s="314"/>
      <c r="KQX9" s="314"/>
      <c r="KQY9" s="314"/>
      <c r="KQZ9" s="314"/>
      <c r="KRA9" s="314"/>
      <c r="KRB9" s="314"/>
      <c r="KRC9" s="314"/>
      <c r="KRD9" s="314"/>
      <c r="KRE9" s="314"/>
      <c r="KRF9" s="314"/>
      <c r="KRG9" s="314"/>
      <c r="KRH9" s="314"/>
      <c r="KRI9" s="314"/>
      <c r="KRJ9" s="314"/>
      <c r="KRK9" s="314"/>
      <c r="KRL9" s="314"/>
      <c r="KRM9" s="314"/>
      <c r="KRN9" s="314"/>
      <c r="KRO9" s="314"/>
      <c r="KRP9" s="314"/>
      <c r="KRQ9" s="314"/>
      <c r="KRR9" s="314"/>
      <c r="KRS9" s="314"/>
      <c r="KRT9" s="314"/>
      <c r="KRU9" s="314"/>
      <c r="KRV9" s="314"/>
      <c r="KRW9" s="314"/>
      <c r="KRX9" s="314"/>
      <c r="KRY9" s="314"/>
      <c r="KRZ9" s="314"/>
      <c r="KSA9" s="314"/>
      <c r="KSB9" s="314"/>
      <c r="KSC9" s="314"/>
      <c r="KSD9" s="314"/>
      <c r="KSE9" s="314"/>
      <c r="KSF9" s="314"/>
      <c r="KSG9" s="314"/>
      <c r="KSH9" s="314"/>
      <c r="KSI9" s="314"/>
      <c r="KSJ9" s="314"/>
      <c r="KSK9" s="314"/>
      <c r="KSL9" s="314"/>
      <c r="KSM9" s="314"/>
      <c r="KSN9" s="314"/>
      <c r="KSO9" s="314"/>
      <c r="KSP9" s="314"/>
      <c r="KSQ9" s="314"/>
      <c r="KSR9" s="314"/>
      <c r="KSS9" s="314"/>
      <c r="KST9" s="314"/>
      <c r="KSU9" s="314"/>
      <c r="KSV9" s="314"/>
      <c r="KSW9" s="314"/>
      <c r="KSX9" s="314"/>
      <c r="KSY9" s="314"/>
      <c r="KSZ9" s="314"/>
      <c r="KTA9" s="314"/>
      <c r="KTB9" s="314"/>
      <c r="KTC9" s="314"/>
      <c r="KTD9" s="314"/>
      <c r="KTE9" s="314"/>
      <c r="KTF9" s="314"/>
      <c r="KTG9" s="314"/>
      <c r="KTH9" s="314"/>
      <c r="KTI9" s="314"/>
      <c r="KTJ9" s="314"/>
      <c r="KTK9" s="314"/>
      <c r="KTL9" s="314"/>
      <c r="KTM9" s="314"/>
      <c r="KTN9" s="314"/>
      <c r="KTO9" s="314"/>
      <c r="KTP9" s="314"/>
      <c r="KTQ9" s="314"/>
      <c r="KTR9" s="314"/>
      <c r="KTS9" s="314"/>
      <c r="KTT9" s="314"/>
      <c r="KTU9" s="314"/>
      <c r="KTV9" s="314"/>
      <c r="KTW9" s="314"/>
      <c r="KTX9" s="314"/>
      <c r="KTY9" s="314"/>
      <c r="KTZ9" s="314"/>
      <c r="KUA9" s="314"/>
      <c r="KUB9" s="314"/>
      <c r="KUC9" s="314"/>
      <c r="KUD9" s="314"/>
      <c r="KUE9" s="314"/>
      <c r="KUF9" s="314"/>
      <c r="KUG9" s="314"/>
      <c r="KUH9" s="314"/>
      <c r="KUI9" s="314"/>
      <c r="KUJ9" s="314"/>
      <c r="KUK9" s="314"/>
      <c r="KUL9" s="314"/>
      <c r="KUM9" s="314"/>
      <c r="KUN9" s="314"/>
      <c r="KUO9" s="314"/>
      <c r="KUP9" s="314"/>
      <c r="KUQ9" s="314"/>
      <c r="KUR9" s="314"/>
      <c r="KUS9" s="314"/>
      <c r="KUT9" s="314"/>
      <c r="KUU9" s="314"/>
      <c r="KUV9" s="314"/>
      <c r="KUW9" s="314"/>
      <c r="KUX9" s="314"/>
      <c r="KUY9" s="314"/>
      <c r="KUZ9" s="314"/>
      <c r="KVA9" s="314"/>
      <c r="KVB9" s="314"/>
      <c r="KVC9" s="314"/>
      <c r="KVD9" s="314"/>
      <c r="KVE9" s="314"/>
      <c r="KVF9" s="314"/>
      <c r="KVG9" s="314"/>
      <c r="KVH9" s="314"/>
      <c r="KVI9" s="314"/>
      <c r="KVJ9" s="314"/>
      <c r="KVK9" s="314"/>
      <c r="KVL9" s="314"/>
      <c r="KVM9" s="314"/>
      <c r="KVN9" s="314"/>
      <c r="KVO9" s="314"/>
      <c r="KVP9" s="314"/>
      <c r="KVQ9" s="314"/>
      <c r="KVR9" s="314"/>
      <c r="KVS9" s="314"/>
      <c r="KVT9" s="314"/>
      <c r="KVU9" s="314"/>
      <c r="KVV9" s="314"/>
      <c r="KVW9" s="314"/>
      <c r="KVX9" s="314"/>
      <c r="KVY9" s="314"/>
      <c r="KVZ9" s="314"/>
      <c r="KWA9" s="314"/>
      <c r="KWB9" s="314"/>
      <c r="KWC9" s="314"/>
      <c r="KWD9" s="314"/>
      <c r="KWE9" s="314"/>
      <c r="KWF9" s="314"/>
      <c r="KWG9" s="314"/>
      <c r="KWH9" s="314"/>
      <c r="KWI9" s="314"/>
      <c r="KWJ9" s="314"/>
      <c r="KWK9" s="314"/>
      <c r="KWL9" s="314"/>
      <c r="KWM9" s="314"/>
      <c r="KWN9" s="314"/>
      <c r="KWO9" s="314"/>
      <c r="KWP9" s="314"/>
      <c r="KWQ9" s="314"/>
      <c r="KWR9" s="314"/>
      <c r="KWS9" s="314"/>
      <c r="KWT9" s="314"/>
      <c r="KWU9" s="314"/>
      <c r="KWV9" s="314"/>
      <c r="KWW9" s="314"/>
      <c r="KWX9" s="314"/>
      <c r="KWY9" s="314"/>
      <c r="KWZ9" s="314"/>
      <c r="KXA9" s="314"/>
      <c r="KXB9" s="314"/>
      <c r="KXC9" s="314"/>
      <c r="KXD9" s="314"/>
      <c r="KXE9" s="314"/>
      <c r="KXF9" s="314"/>
      <c r="KXG9" s="314"/>
      <c r="KXH9" s="314"/>
      <c r="KXI9" s="314"/>
      <c r="KXJ9" s="314"/>
      <c r="KXK9" s="314"/>
      <c r="KXL9" s="314"/>
      <c r="KXM9" s="314"/>
      <c r="KXN9" s="314"/>
      <c r="KXO9" s="314"/>
      <c r="KXP9" s="314"/>
      <c r="KXQ9" s="314"/>
      <c r="KXR9" s="314"/>
      <c r="KXS9" s="314"/>
      <c r="KXT9" s="314"/>
      <c r="KXU9" s="314"/>
      <c r="KXV9" s="314"/>
      <c r="KXW9" s="314"/>
      <c r="KXX9" s="314"/>
      <c r="KXY9" s="314"/>
      <c r="KXZ9" s="314"/>
      <c r="KYA9" s="314"/>
      <c r="KYB9" s="314"/>
      <c r="KYC9" s="314"/>
      <c r="KYD9" s="314"/>
      <c r="KYE9" s="314"/>
      <c r="KYF9" s="314"/>
      <c r="KYG9" s="314"/>
      <c r="KYH9" s="314"/>
      <c r="KYI9" s="314"/>
      <c r="KYJ9" s="314"/>
      <c r="KYK9" s="314"/>
      <c r="KYL9" s="314"/>
      <c r="KYM9" s="314"/>
      <c r="KYN9" s="314"/>
      <c r="KYO9" s="314"/>
      <c r="KYP9" s="314"/>
      <c r="KYQ9" s="314"/>
      <c r="KYR9" s="314"/>
      <c r="KYS9" s="314"/>
      <c r="KYT9" s="314"/>
      <c r="KYU9" s="314"/>
      <c r="KYV9" s="314"/>
      <c r="KYW9" s="314"/>
      <c r="KYX9" s="314"/>
      <c r="KYY9" s="314"/>
      <c r="KYZ9" s="314"/>
      <c r="KZA9" s="314"/>
      <c r="KZB9" s="314"/>
      <c r="KZC9" s="314"/>
      <c r="KZD9" s="314"/>
      <c r="KZE9" s="314"/>
      <c r="KZF9" s="314"/>
      <c r="KZG9" s="314"/>
      <c r="KZH9" s="314"/>
      <c r="KZI9" s="314"/>
      <c r="KZJ9" s="314"/>
      <c r="KZK9" s="314"/>
      <c r="KZL9" s="314"/>
      <c r="KZM9" s="314"/>
      <c r="KZN9" s="314"/>
      <c r="KZO9" s="314"/>
      <c r="KZP9" s="314"/>
      <c r="KZQ9" s="314"/>
      <c r="KZR9" s="314"/>
      <c r="KZS9" s="314"/>
      <c r="KZT9" s="314"/>
      <c r="KZU9" s="314"/>
      <c r="KZV9" s="314"/>
      <c r="KZW9" s="314"/>
      <c r="KZX9" s="314"/>
      <c r="KZY9" s="314"/>
      <c r="KZZ9" s="314"/>
      <c r="LAA9" s="314"/>
      <c r="LAB9" s="314"/>
      <c r="LAC9" s="314"/>
      <c r="LAD9" s="314"/>
      <c r="LAE9" s="314"/>
      <c r="LAF9" s="314"/>
      <c r="LAG9" s="314"/>
      <c r="LAH9" s="314"/>
      <c r="LAI9" s="314"/>
      <c r="LAJ9" s="314"/>
      <c r="LAK9" s="314"/>
      <c r="LAL9" s="314"/>
      <c r="LAM9" s="314"/>
      <c r="LAN9" s="314"/>
      <c r="LAO9" s="314"/>
      <c r="LAP9" s="314"/>
      <c r="LAQ9" s="314"/>
      <c r="LAR9" s="314"/>
      <c r="LAS9" s="314"/>
      <c r="LAT9" s="314"/>
      <c r="LAU9" s="314"/>
      <c r="LAV9" s="314"/>
      <c r="LAW9" s="314"/>
      <c r="LAX9" s="314"/>
      <c r="LAY9" s="314"/>
      <c r="LAZ9" s="314"/>
      <c r="LBA9" s="314"/>
      <c r="LBB9" s="314"/>
      <c r="LBC9" s="314"/>
      <c r="LBD9" s="314"/>
      <c r="LBE9" s="314"/>
      <c r="LBF9" s="314"/>
      <c r="LBG9" s="314"/>
      <c r="LBH9" s="314"/>
      <c r="LBI9" s="314"/>
      <c r="LBJ9" s="314"/>
      <c r="LBK9" s="314"/>
      <c r="LBL9" s="314"/>
      <c r="LBM9" s="314"/>
      <c r="LBN9" s="314"/>
      <c r="LBO9" s="314"/>
      <c r="LBP9" s="314"/>
      <c r="LBQ9" s="314"/>
      <c r="LBR9" s="314"/>
      <c r="LBS9" s="314"/>
      <c r="LBT9" s="314"/>
      <c r="LBU9" s="314"/>
      <c r="LBV9" s="314"/>
      <c r="LBW9" s="314"/>
      <c r="LBX9" s="314"/>
      <c r="LBY9" s="314"/>
      <c r="LBZ9" s="314"/>
      <c r="LCA9" s="314"/>
      <c r="LCB9" s="314"/>
      <c r="LCC9" s="314"/>
      <c r="LCD9" s="314"/>
      <c r="LCE9" s="314"/>
      <c r="LCF9" s="314"/>
      <c r="LCG9" s="314"/>
      <c r="LCH9" s="314"/>
      <c r="LCI9" s="314"/>
      <c r="LCJ9" s="314"/>
      <c r="LCK9" s="314"/>
      <c r="LCL9" s="314"/>
      <c r="LCM9" s="314"/>
      <c r="LCN9" s="314"/>
      <c r="LCO9" s="314"/>
      <c r="LCP9" s="314"/>
      <c r="LCQ9" s="314"/>
      <c r="LCR9" s="314"/>
      <c r="LCS9" s="314"/>
      <c r="LCT9" s="314"/>
      <c r="LCU9" s="314"/>
      <c r="LCV9" s="314"/>
      <c r="LCW9" s="314"/>
      <c r="LCX9" s="314"/>
      <c r="LCY9" s="314"/>
      <c r="LCZ9" s="314"/>
      <c r="LDA9" s="314"/>
      <c r="LDB9" s="314"/>
      <c r="LDC9" s="314"/>
      <c r="LDD9" s="314"/>
      <c r="LDE9" s="314"/>
      <c r="LDF9" s="314"/>
      <c r="LDG9" s="314"/>
      <c r="LDH9" s="314"/>
      <c r="LDI9" s="314"/>
      <c r="LDJ9" s="314"/>
      <c r="LDK9" s="314"/>
      <c r="LDL9" s="314"/>
      <c r="LDM9" s="314"/>
      <c r="LDN9" s="314"/>
      <c r="LDO9" s="314"/>
      <c r="LDP9" s="314"/>
      <c r="LDQ9" s="314"/>
      <c r="LDR9" s="314"/>
      <c r="LDS9" s="314"/>
      <c r="LDT9" s="314"/>
      <c r="LDU9" s="314"/>
      <c r="LDV9" s="314"/>
      <c r="LDW9" s="314"/>
      <c r="LDX9" s="314"/>
      <c r="LDY9" s="314"/>
      <c r="LDZ9" s="314"/>
      <c r="LEA9" s="314"/>
      <c r="LEB9" s="314"/>
      <c r="LEC9" s="314"/>
      <c r="LED9" s="314"/>
      <c r="LEE9" s="314"/>
      <c r="LEF9" s="314"/>
      <c r="LEG9" s="314"/>
      <c r="LEH9" s="314"/>
      <c r="LEI9" s="314"/>
      <c r="LEJ9" s="314"/>
      <c r="LEK9" s="314"/>
      <c r="LEL9" s="314"/>
      <c r="LEM9" s="314"/>
      <c r="LEN9" s="314"/>
      <c r="LEO9" s="314"/>
      <c r="LEP9" s="314"/>
      <c r="LEQ9" s="314"/>
      <c r="LER9" s="314"/>
      <c r="LES9" s="314"/>
      <c r="LET9" s="314"/>
      <c r="LEU9" s="314"/>
      <c r="LEV9" s="314"/>
      <c r="LEW9" s="314"/>
      <c r="LEX9" s="314"/>
      <c r="LEY9" s="314"/>
      <c r="LEZ9" s="314"/>
      <c r="LFA9" s="314"/>
      <c r="LFB9" s="314"/>
      <c r="LFC9" s="314"/>
      <c r="LFD9" s="314"/>
      <c r="LFE9" s="314"/>
      <c r="LFF9" s="314"/>
      <c r="LFG9" s="314"/>
      <c r="LFH9" s="314"/>
      <c r="LFI9" s="314"/>
      <c r="LFJ9" s="314"/>
      <c r="LFK9" s="314"/>
      <c r="LFL9" s="314"/>
      <c r="LFM9" s="314"/>
      <c r="LFN9" s="314"/>
      <c r="LFO9" s="314"/>
      <c r="LFP9" s="314"/>
      <c r="LFQ9" s="314"/>
      <c r="LFR9" s="314"/>
      <c r="LFS9" s="314"/>
      <c r="LFT9" s="314"/>
      <c r="LFU9" s="314"/>
      <c r="LFV9" s="314"/>
      <c r="LFW9" s="314"/>
      <c r="LFX9" s="314"/>
      <c r="LFY9" s="314"/>
      <c r="LFZ9" s="314"/>
      <c r="LGA9" s="314"/>
      <c r="LGB9" s="314"/>
      <c r="LGC9" s="314"/>
      <c r="LGD9" s="314"/>
      <c r="LGE9" s="314"/>
      <c r="LGF9" s="314"/>
      <c r="LGG9" s="314"/>
      <c r="LGH9" s="314"/>
      <c r="LGI9" s="314"/>
      <c r="LGJ9" s="314"/>
      <c r="LGK9" s="314"/>
      <c r="LGL9" s="314"/>
      <c r="LGM9" s="314"/>
      <c r="LGN9" s="314"/>
      <c r="LGO9" s="314"/>
      <c r="LGP9" s="314"/>
      <c r="LGQ9" s="314"/>
      <c r="LGR9" s="314"/>
      <c r="LGS9" s="314"/>
      <c r="LGT9" s="314"/>
      <c r="LGU9" s="314"/>
      <c r="LGV9" s="314"/>
      <c r="LGW9" s="314"/>
      <c r="LGX9" s="314"/>
      <c r="LGY9" s="314"/>
      <c r="LGZ9" s="314"/>
      <c r="LHA9" s="314"/>
      <c r="LHB9" s="314"/>
      <c r="LHC9" s="314"/>
      <c r="LHD9" s="314"/>
      <c r="LHE9" s="314"/>
      <c r="LHF9" s="314"/>
      <c r="LHG9" s="314"/>
      <c r="LHH9" s="314"/>
      <c r="LHI9" s="314"/>
      <c r="LHJ9" s="314"/>
      <c r="LHK9" s="314"/>
      <c r="LHL9" s="314"/>
      <c r="LHM9" s="314"/>
      <c r="LHN9" s="314"/>
      <c r="LHO9" s="314"/>
      <c r="LHP9" s="314"/>
      <c r="LHQ9" s="314"/>
      <c r="LHR9" s="314"/>
      <c r="LHS9" s="314"/>
      <c r="LHT9" s="314"/>
      <c r="LHU9" s="314"/>
      <c r="LHV9" s="314"/>
      <c r="LHW9" s="314"/>
      <c r="LHX9" s="314"/>
      <c r="LHY9" s="314"/>
      <c r="LHZ9" s="314"/>
      <c r="LIA9" s="314"/>
      <c r="LIB9" s="314"/>
      <c r="LIC9" s="314"/>
      <c r="LID9" s="314"/>
      <c r="LIE9" s="314"/>
      <c r="LIF9" s="314"/>
      <c r="LIG9" s="314"/>
      <c r="LIH9" s="314"/>
      <c r="LII9" s="314"/>
      <c r="LIJ9" s="314"/>
      <c r="LIK9" s="314"/>
      <c r="LIL9" s="314"/>
      <c r="LIM9" s="314"/>
      <c r="LIN9" s="314"/>
      <c r="LIO9" s="314"/>
      <c r="LIP9" s="314"/>
      <c r="LIQ9" s="314"/>
      <c r="LIR9" s="314"/>
      <c r="LIS9" s="314"/>
      <c r="LIT9" s="314"/>
      <c r="LIU9" s="314"/>
      <c r="LIV9" s="314"/>
      <c r="LIW9" s="314"/>
      <c r="LIX9" s="314"/>
      <c r="LIY9" s="314"/>
      <c r="LIZ9" s="314"/>
      <c r="LJA9" s="314"/>
      <c r="LJB9" s="314"/>
      <c r="LJC9" s="314"/>
      <c r="LJD9" s="314"/>
      <c r="LJE9" s="314"/>
      <c r="LJF9" s="314"/>
      <c r="LJG9" s="314"/>
      <c r="LJH9" s="314"/>
      <c r="LJI9" s="314"/>
      <c r="LJJ9" s="314"/>
      <c r="LJK9" s="314"/>
      <c r="LJL9" s="314"/>
      <c r="LJM9" s="314"/>
      <c r="LJN9" s="314"/>
      <c r="LJO9" s="314"/>
      <c r="LJP9" s="314"/>
      <c r="LJQ9" s="314"/>
      <c r="LJR9" s="314"/>
      <c r="LJS9" s="314"/>
      <c r="LJT9" s="314"/>
      <c r="LJU9" s="314"/>
      <c r="LJV9" s="314"/>
      <c r="LJW9" s="314"/>
      <c r="LJX9" s="314"/>
      <c r="LJY9" s="314"/>
      <c r="LJZ9" s="314"/>
      <c r="LKA9" s="314"/>
      <c r="LKB9" s="314"/>
      <c r="LKC9" s="314"/>
      <c r="LKD9" s="314"/>
      <c r="LKE9" s="314"/>
      <c r="LKF9" s="314"/>
      <c r="LKG9" s="314"/>
      <c r="LKH9" s="314"/>
      <c r="LKI9" s="314"/>
      <c r="LKJ9" s="314"/>
      <c r="LKK9" s="314"/>
      <c r="LKL9" s="314"/>
      <c r="LKM9" s="314"/>
      <c r="LKN9" s="314"/>
      <c r="LKO9" s="314"/>
      <c r="LKP9" s="314"/>
      <c r="LKQ9" s="314"/>
      <c r="LKR9" s="314"/>
      <c r="LKS9" s="314"/>
      <c r="LKT9" s="314"/>
      <c r="LKU9" s="314"/>
      <c r="LKV9" s="314"/>
      <c r="LKW9" s="314"/>
      <c r="LKX9" s="314"/>
      <c r="LKY9" s="314"/>
      <c r="LKZ9" s="314"/>
      <c r="LLA9" s="314"/>
      <c r="LLB9" s="314"/>
      <c r="LLC9" s="314"/>
      <c r="LLD9" s="314"/>
      <c r="LLE9" s="314"/>
      <c r="LLF9" s="314"/>
      <c r="LLG9" s="314"/>
      <c r="LLH9" s="314"/>
      <c r="LLI9" s="314"/>
      <c r="LLJ9" s="314"/>
      <c r="LLK9" s="314"/>
      <c r="LLL9" s="314"/>
      <c r="LLM9" s="314"/>
      <c r="LLN9" s="314"/>
      <c r="LLO9" s="314"/>
      <c r="LLP9" s="314"/>
      <c r="LLQ9" s="314"/>
      <c r="LLR9" s="314"/>
      <c r="LLS9" s="314"/>
      <c r="LLT9" s="314"/>
      <c r="LLU9" s="314"/>
      <c r="LLV9" s="314"/>
      <c r="LLW9" s="314"/>
      <c r="LLX9" s="314"/>
      <c r="LLY9" s="314"/>
      <c r="LLZ9" s="314"/>
      <c r="LMA9" s="314"/>
      <c r="LMB9" s="314"/>
      <c r="LMC9" s="314"/>
      <c r="LMD9" s="314"/>
      <c r="LME9" s="314"/>
      <c r="LMF9" s="314"/>
      <c r="LMG9" s="314"/>
      <c r="LMH9" s="314"/>
      <c r="LMI9" s="314"/>
      <c r="LMJ9" s="314"/>
      <c r="LMK9" s="314"/>
      <c r="LML9" s="314"/>
      <c r="LMM9" s="314"/>
      <c r="LMN9" s="314"/>
      <c r="LMO9" s="314"/>
      <c r="LMP9" s="314"/>
      <c r="LMQ9" s="314"/>
      <c r="LMR9" s="314"/>
      <c r="LMS9" s="314"/>
      <c r="LMT9" s="314"/>
      <c r="LMU9" s="314"/>
      <c r="LMV9" s="314"/>
      <c r="LMW9" s="314"/>
      <c r="LMX9" s="314"/>
      <c r="LMY9" s="314"/>
      <c r="LMZ9" s="314"/>
      <c r="LNA9" s="314"/>
      <c r="LNB9" s="314"/>
      <c r="LNC9" s="314"/>
      <c r="LND9" s="314"/>
      <c r="LNE9" s="314"/>
      <c r="LNF9" s="314"/>
      <c r="LNG9" s="314"/>
      <c r="LNH9" s="314"/>
      <c r="LNI9" s="314"/>
      <c r="LNJ9" s="314"/>
      <c r="LNK9" s="314"/>
      <c r="LNL9" s="314"/>
      <c r="LNM9" s="314"/>
      <c r="LNN9" s="314"/>
      <c r="LNO9" s="314"/>
      <c r="LNP9" s="314"/>
      <c r="LNQ9" s="314"/>
      <c r="LNR9" s="314"/>
      <c r="LNS9" s="314"/>
      <c r="LNT9" s="314"/>
      <c r="LNU9" s="314"/>
      <c r="LNV9" s="314"/>
      <c r="LNW9" s="314"/>
      <c r="LNX9" s="314"/>
      <c r="LNY9" s="314"/>
      <c r="LNZ9" s="314"/>
      <c r="LOA9" s="314"/>
      <c r="LOB9" s="314"/>
      <c r="LOC9" s="314"/>
      <c r="LOD9" s="314"/>
      <c r="LOE9" s="314"/>
      <c r="LOF9" s="314"/>
      <c r="LOG9" s="314"/>
      <c r="LOH9" s="314"/>
      <c r="LOI9" s="314"/>
      <c r="LOJ9" s="314"/>
      <c r="LOK9" s="314"/>
      <c r="LOL9" s="314"/>
      <c r="LOM9" s="314"/>
      <c r="LON9" s="314"/>
      <c r="LOO9" s="314"/>
      <c r="LOP9" s="314"/>
      <c r="LOQ9" s="314"/>
      <c r="LOR9" s="314"/>
      <c r="LOS9" s="314"/>
      <c r="LOT9" s="314"/>
      <c r="LOU9" s="314"/>
      <c r="LOV9" s="314"/>
      <c r="LOW9" s="314"/>
      <c r="LOX9" s="314"/>
      <c r="LOY9" s="314"/>
      <c r="LOZ9" s="314"/>
      <c r="LPA9" s="314"/>
      <c r="LPB9" s="314"/>
      <c r="LPC9" s="314"/>
      <c r="LPD9" s="314"/>
      <c r="LPE9" s="314"/>
      <c r="LPF9" s="314"/>
      <c r="LPG9" s="314"/>
      <c r="LPH9" s="314"/>
      <c r="LPI9" s="314"/>
      <c r="LPJ9" s="314"/>
      <c r="LPK9" s="314"/>
      <c r="LPL9" s="314"/>
      <c r="LPM9" s="314"/>
      <c r="LPN9" s="314"/>
      <c r="LPO9" s="314"/>
      <c r="LPP9" s="314"/>
      <c r="LPQ9" s="314"/>
      <c r="LPR9" s="314"/>
      <c r="LPS9" s="314"/>
      <c r="LPT9" s="314"/>
      <c r="LPU9" s="314"/>
      <c r="LPV9" s="314"/>
      <c r="LPW9" s="314"/>
      <c r="LPX9" s="314"/>
      <c r="LPY9" s="314"/>
      <c r="LPZ9" s="314"/>
      <c r="LQA9" s="314"/>
      <c r="LQB9" s="314"/>
      <c r="LQC9" s="314"/>
      <c r="LQD9" s="314"/>
      <c r="LQE9" s="314"/>
      <c r="LQF9" s="314"/>
      <c r="LQG9" s="314"/>
      <c r="LQH9" s="314"/>
      <c r="LQI9" s="314"/>
      <c r="LQJ9" s="314"/>
      <c r="LQK9" s="314"/>
      <c r="LQL9" s="314"/>
      <c r="LQM9" s="314"/>
      <c r="LQN9" s="314"/>
      <c r="LQO9" s="314"/>
      <c r="LQP9" s="314"/>
      <c r="LQQ9" s="314"/>
      <c r="LQR9" s="314"/>
      <c r="LQS9" s="314"/>
      <c r="LQT9" s="314"/>
      <c r="LQU9" s="314"/>
      <c r="LQV9" s="314"/>
      <c r="LQW9" s="314"/>
      <c r="LQX9" s="314"/>
      <c r="LQY9" s="314"/>
      <c r="LQZ9" s="314"/>
      <c r="LRA9" s="314"/>
      <c r="LRB9" s="314"/>
      <c r="LRC9" s="314"/>
      <c r="LRD9" s="314"/>
      <c r="LRE9" s="314"/>
      <c r="LRF9" s="314"/>
      <c r="LRG9" s="314"/>
      <c r="LRH9" s="314"/>
      <c r="LRI9" s="314"/>
      <c r="LRJ9" s="314"/>
      <c r="LRK9" s="314"/>
      <c r="LRL9" s="314"/>
      <c r="LRM9" s="314"/>
      <c r="LRN9" s="314"/>
      <c r="LRO9" s="314"/>
      <c r="LRP9" s="314"/>
      <c r="LRQ9" s="314"/>
      <c r="LRR9" s="314"/>
      <c r="LRS9" s="314"/>
      <c r="LRT9" s="314"/>
      <c r="LRU9" s="314"/>
      <c r="LRV9" s="314"/>
      <c r="LRW9" s="314"/>
      <c r="LRX9" s="314"/>
      <c r="LRY9" s="314"/>
      <c r="LRZ9" s="314"/>
      <c r="LSA9" s="314"/>
      <c r="LSB9" s="314"/>
      <c r="LSC9" s="314"/>
      <c r="LSD9" s="314"/>
      <c r="LSE9" s="314"/>
      <c r="LSF9" s="314"/>
      <c r="LSG9" s="314"/>
      <c r="LSH9" s="314"/>
      <c r="LSI9" s="314"/>
      <c r="LSJ9" s="314"/>
      <c r="LSK9" s="314"/>
      <c r="LSL9" s="314"/>
      <c r="LSM9" s="314"/>
      <c r="LSN9" s="314"/>
      <c r="LSO9" s="314"/>
      <c r="LSP9" s="314"/>
      <c r="LSQ9" s="314"/>
      <c r="LSR9" s="314"/>
      <c r="LSS9" s="314"/>
      <c r="LST9" s="314"/>
      <c r="LSU9" s="314"/>
      <c r="LSV9" s="314"/>
      <c r="LSW9" s="314"/>
      <c r="LSX9" s="314"/>
      <c r="LSY9" s="314"/>
      <c r="LSZ9" s="314"/>
      <c r="LTA9" s="314"/>
      <c r="LTB9" s="314"/>
      <c r="LTC9" s="314"/>
      <c r="LTD9" s="314"/>
      <c r="LTE9" s="314"/>
      <c r="LTF9" s="314"/>
      <c r="LTG9" s="314"/>
      <c r="LTH9" s="314"/>
      <c r="LTI9" s="314"/>
      <c r="LTJ9" s="314"/>
      <c r="LTK9" s="314"/>
      <c r="LTL9" s="314"/>
      <c r="LTM9" s="314"/>
      <c r="LTN9" s="314"/>
      <c r="LTO9" s="314"/>
      <c r="LTP9" s="314"/>
      <c r="LTQ9" s="314"/>
      <c r="LTR9" s="314"/>
      <c r="LTS9" s="314"/>
      <c r="LTT9" s="314"/>
      <c r="LTU9" s="314"/>
      <c r="LTV9" s="314"/>
      <c r="LTW9" s="314"/>
      <c r="LTX9" s="314"/>
      <c r="LTY9" s="314"/>
      <c r="LTZ9" s="314"/>
      <c r="LUA9" s="314"/>
      <c r="LUB9" s="314"/>
      <c r="LUC9" s="314"/>
      <c r="LUD9" s="314"/>
      <c r="LUE9" s="314"/>
      <c r="LUF9" s="314"/>
      <c r="LUG9" s="314"/>
      <c r="LUH9" s="314"/>
      <c r="LUI9" s="314"/>
      <c r="LUJ9" s="314"/>
      <c r="LUK9" s="314"/>
      <c r="LUL9" s="314"/>
      <c r="LUM9" s="314"/>
      <c r="LUN9" s="314"/>
      <c r="LUO9" s="314"/>
      <c r="LUP9" s="314"/>
      <c r="LUQ9" s="314"/>
      <c r="LUR9" s="314"/>
      <c r="LUS9" s="314"/>
      <c r="LUT9" s="314"/>
      <c r="LUU9" s="314"/>
      <c r="LUV9" s="314"/>
      <c r="LUW9" s="314"/>
      <c r="LUX9" s="314"/>
      <c r="LUY9" s="314"/>
      <c r="LUZ9" s="314"/>
      <c r="LVA9" s="314"/>
      <c r="LVB9" s="314"/>
      <c r="LVC9" s="314"/>
      <c r="LVD9" s="314"/>
      <c r="LVE9" s="314"/>
      <c r="LVF9" s="314"/>
      <c r="LVG9" s="314"/>
      <c r="LVH9" s="314"/>
      <c r="LVI9" s="314"/>
      <c r="LVJ9" s="314"/>
      <c r="LVK9" s="314"/>
      <c r="LVL9" s="314"/>
      <c r="LVM9" s="314"/>
      <c r="LVN9" s="314"/>
      <c r="LVO9" s="314"/>
      <c r="LVP9" s="314"/>
      <c r="LVQ9" s="314"/>
      <c r="LVR9" s="314"/>
      <c r="LVS9" s="314"/>
      <c r="LVT9" s="314"/>
      <c r="LVU9" s="314"/>
      <c r="LVV9" s="314"/>
      <c r="LVW9" s="314"/>
      <c r="LVX9" s="314"/>
      <c r="LVY9" s="314"/>
      <c r="LVZ9" s="314"/>
      <c r="LWA9" s="314"/>
      <c r="LWB9" s="314"/>
      <c r="LWC9" s="314"/>
      <c r="LWD9" s="314"/>
      <c r="LWE9" s="314"/>
      <c r="LWF9" s="314"/>
      <c r="LWG9" s="314"/>
      <c r="LWH9" s="314"/>
      <c r="LWI9" s="314"/>
      <c r="LWJ9" s="314"/>
      <c r="LWK9" s="314"/>
      <c r="LWL9" s="314"/>
      <c r="LWM9" s="314"/>
      <c r="LWN9" s="314"/>
      <c r="LWO9" s="314"/>
      <c r="LWP9" s="314"/>
      <c r="LWQ9" s="314"/>
      <c r="LWR9" s="314"/>
      <c r="LWS9" s="314"/>
      <c r="LWT9" s="314"/>
      <c r="LWU9" s="314"/>
      <c r="LWV9" s="314"/>
      <c r="LWW9" s="314"/>
      <c r="LWX9" s="314"/>
      <c r="LWY9" s="314"/>
      <c r="LWZ9" s="314"/>
      <c r="LXA9" s="314"/>
      <c r="LXB9" s="314"/>
      <c r="LXC9" s="314"/>
      <c r="LXD9" s="314"/>
      <c r="LXE9" s="314"/>
      <c r="LXF9" s="314"/>
      <c r="LXG9" s="314"/>
      <c r="LXH9" s="314"/>
      <c r="LXI9" s="314"/>
      <c r="LXJ9" s="314"/>
      <c r="LXK9" s="314"/>
      <c r="LXL9" s="314"/>
      <c r="LXM9" s="314"/>
      <c r="LXN9" s="314"/>
      <c r="LXO9" s="314"/>
      <c r="LXP9" s="314"/>
      <c r="LXQ9" s="314"/>
      <c r="LXR9" s="314"/>
      <c r="LXS9" s="314"/>
      <c r="LXT9" s="314"/>
      <c r="LXU9" s="314"/>
      <c r="LXV9" s="314"/>
      <c r="LXW9" s="314"/>
      <c r="LXX9" s="314"/>
      <c r="LXY9" s="314"/>
      <c r="LXZ9" s="314"/>
      <c r="LYA9" s="314"/>
      <c r="LYB9" s="314"/>
      <c r="LYC9" s="314"/>
      <c r="LYD9" s="314"/>
      <c r="LYE9" s="314"/>
      <c r="LYF9" s="314"/>
      <c r="LYG9" s="314"/>
      <c r="LYH9" s="314"/>
      <c r="LYI9" s="314"/>
      <c r="LYJ9" s="314"/>
      <c r="LYK9" s="314"/>
      <c r="LYL9" s="314"/>
      <c r="LYM9" s="314"/>
      <c r="LYN9" s="314"/>
      <c r="LYO9" s="314"/>
      <c r="LYP9" s="314"/>
      <c r="LYQ9" s="314"/>
      <c r="LYR9" s="314"/>
      <c r="LYS9" s="314"/>
      <c r="LYT9" s="314"/>
      <c r="LYU9" s="314"/>
      <c r="LYV9" s="314"/>
      <c r="LYW9" s="314"/>
      <c r="LYX9" s="314"/>
      <c r="LYY9" s="314"/>
      <c r="LYZ9" s="314"/>
      <c r="LZA9" s="314"/>
      <c r="LZB9" s="314"/>
      <c r="LZC9" s="314"/>
      <c r="LZD9" s="314"/>
      <c r="LZE9" s="314"/>
      <c r="LZF9" s="314"/>
      <c r="LZG9" s="314"/>
      <c r="LZH9" s="314"/>
      <c r="LZI9" s="314"/>
      <c r="LZJ9" s="314"/>
      <c r="LZK9" s="314"/>
      <c r="LZL9" s="314"/>
      <c r="LZM9" s="314"/>
      <c r="LZN9" s="314"/>
      <c r="LZO9" s="314"/>
      <c r="LZP9" s="314"/>
      <c r="LZQ9" s="314"/>
      <c r="LZR9" s="314"/>
      <c r="LZS9" s="314"/>
      <c r="LZT9" s="314"/>
      <c r="LZU9" s="314"/>
      <c r="LZV9" s="314"/>
      <c r="LZW9" s="314"/>
      <c r="LZX9" s="314"/>
      <c r="LZY9" s="314"/>
      <c r="LZZ9" s="314"/>
      <c r="MAA9" s="314"/>
      <c r="MAB9" s="314"/>
      <c r="MAC9" s="314"/>
      <c r="MAD9" s="314"/>
      <c r="MAE9" s="314"/>
      <c r="MAF9" s="314"/>
      <c r="MAG9" s="314"/>
      <c r="MAH9" s="314"/>
      <c r="MAI9" s="314"/>
      <c r="MAJ9" s="314"/>
      <c r="MAK9" s="314"/>
      <c r="MAL9" s="314"/>
      <c r="MAM9" s="314"/>
      <c r="MAN9" s="314"/>
      <c r="MAO9" s="314"/>
      <c r="MAP9" s="314"/>
      <c r="MAQ9" s="314"/>
      <c r="MAR9" s="314"/>
      <c r="MAS9" s="314"/>
      <c r="MAT9" s="314"/>
      <c r="MAU9" s="314"/>
      <c r="MAV9" s="314"/>
      <c r="MAW9" s="314"/>
      <c r="MAX9" s="314"/>
      <c r="MAY9" s="314"/>
      <c r="MAZ9" s="314"/>
      <c r="MBA9" s="314"/>
      <c r="MBB9" s="314"/>
      <c r="MBC9" s="314"/>
      <c r="MBD9" s="314"/>
      <c r="MBE9" s="314"/>
      <c r="MBF9" s="314"/>
      <c r="MBG9" s="314"/>
      <c r="MBH9" s="314"/>
      <c r="MBI9" s="314"/>
      <c r="MBJ9" s="314"/>
      <c r="MBK9" s="314"/>
      <c r="MBL9" s="314"/>
      <c r="MBM9" s="314"/>
      <c r="MBN9" s="314"/>
      <c r="MBO9" s="314"/>
      <c r="MBP9" s="314"/>
      <c r="MBQ9" s="314"/>
      <c r="MBR9" s="314"/>
      <c r="MBS9" s="314"/>
      <c r="MBT9" s="314"/>
      <c r="MBU9" s="314"/>
      <c r="MBV9" s="314"/>
      <c r="MBW9" s="314"/>
      <c r="MBX9" s="314"/>
      <c r="MBY9" s="314"/>
      <c r="MBZ9" s="314"/>
      <c r="MCA9" s="314"/>
      <c r="MCB9" s="314"/>
      <c r="MCC9" s="314"/>
      <c r="MCD9" s="314"/>
      <c r="MCE9" s="314"/>
      <c r="MCF9" s="314"/>
      <c r="MCG9" s="314"/>
      <c r="MCH9" s="314"/>
      <c r="MCI9" s="314"/>
      <c r="MCJ9" s="314"/>
      <c r="MCK9" s="314"/>
      <c r="MCL9" s="314"/>
      <c r="MCM9" s="314"/>
      <c r="MCN9" s="314"/>
      <c r="MCO9" s="314"/>
      <c r="MCP9" s="314"/>
      <c r="MCQ9" s="314"/>
      <c r="MCR9" s="314"/>
      <c r="MCS9" s="314"/>
      <c r="MCT9" s="314"/>
      <c r="MCU9" s="314"/>
      <c r="MCV9" s="314"/>
      <c r="MCW9" s="314"/>
      <c r="MCX9" s="314"/>
      <c r="MCY9" s="314"/>
      <c r="MCZ9" s="314"/>
      <c r="MDA9" s="314"/>
      <c r="MDB9" s="314"/>
      <c r="MDC9" s="314"/>
      <c r="MDD9" s="314"/>
      <c r="MDE9" s="314"/>
      <c r="MDF9" s="314"/>
      <c r="MDG9" s="314"/>
      <c r="MDH9" s="314"/>
      <c r="MDI9" s="314"/>
      <c r="MDJ9" s="314"/>
      <c r="MDK9" s="314"/>
      <c r="MDL9" s="314"/>
      <c r="MDM9" s="314"/>
      <c r="MDN9" s="314"/>
      <c r="MDO9" s="314"/>
      <c r="MDP9" s="314"/>
      <c r="MDQ9" s="314"/>
      <c r="MDR9" s="314"/>
      <c r="MDS9" s="314"/>
      <c r="MDT9" s="314"/>
      <c r="MDU9" s="314"/>
      <c r="MDV9" s="314"/>
      <c r="MDW9" s="314"/>
      <c r="MDX9" s="314"/>
      <c r="MDY9" s="314"/>
      <c r="MDZ9" s="314"/>
      <c r="MEA9" s="314"/>
      <c r="MEB9" s="314"/>
      <c r="MEC9" s="314"/>
      <c r="MED9" s="314"/>
      <c r="MEE9" s="314"/>
      <c r="MEF9" s="314"/>
      <c r="MEG9" s="314"/>
      <c r="MEH9" s="314"/>
      <c r="MEI9" s="314"/>
      <c r="MEJ9" s="314"/>
      <c r="MEK9" s="314"/>
      <c r="MEL9" s="314"/>
      <c r="MEM9" s="314"/>
      <c r="MEN9" s="314"/>
      <c r="MEO9" s="314"/>
      <c r="MEP9" s="314"/>
      <c r="MEQ9" s="314"/>
      <c r="MER9" s="314"/>
      <c r="MES9" s="314"/>
      <c r="MET9" s="314"/>
      <c r="MEU9" s="314"/>
      <c r="MEV9" s="314"/>
      <c r="MEW9" s="314"/>
      <c r="MEX9" s="314"/>
      <c r="MEY9" s="314"/>
      <c r="MEZ9" s="314"/>
      <c r="MFA9" s="314"/>
      <c r="MFB9" s="314"/>
      <c r="MFC9" s="314"/>
      <c r="MFD9" s="314"/>
      <c r="MFE9" s="314"/>
      <c r="MFF9" s="314"/>
      <c r="MFG9" s="314"/>
      <c r="MFH9" s="314"/>
      <c r="MFI9" s="314"/>
      <c r="MFJ9" s="314"/>
      <c r="MFK9" s="314"/>
      <c r="MFL9" s="314"/>
      <c r="MFM9" s="314"/>
      <c r="MFN9" s="314"/>
      <c r="MFO9" s="314"/>
      <c r="MFP9" s="314"/>
      <c r="MFQ9" s="314"/>
      <c r="MFR9" s="314"/>
      <c r="MFS9" s="314"/>
      <c r="MFT9" s="314"/>
      <c r="MFU9" s="314"/>
      <c r="MFV9" s="314"/>
      <c r="MFW9" s="314"/>
      <c r="MFX9" s="314"/>
      <c r="MFY9" s="314"/>
      <c r="MFZ9" s="314"/>
      <c r="MGA9" s="314"/>
      <c r="MGB9" s="314"/>
      <c r="MGC9" s="314"/>
      <c r="MGD9" s="314"/>
      <c r="MGE9" s="314"/>
      <c r="MGF9" s="314"/>
      <c r="MGG9" s="314"/>
      <c r="MGH9" s="314"/>
      <c r="MGI9" s="314"/>
      <c r="MGJ9" s="314"/>
      <c r="MGK9" s="314"/>
      <c r="MGL9" s="314"/>
      <c r="MGM9" s="314"/>
      <c r="MGN9" s="314"/>
      <c r="MGO9" s="314"/>
      <c r="MGP9" s="314"/>
      <c r="MGQ9" s="314"/>
      <c r="MGR9" s="314"/>
      <c r="MGS9" s="314"/>
      <c r="MGT9" s="314"/>
      <c r="MGU9" s="314"/>
      <c r="MGV9" s="314"/>
      <c r="MGW9" s="314"/>
      <c r="MGX9" s="314"/>
      <c r="MGY9" s="314"/>
      <c r="MGZ9" s="314"/>
      <c r="MHA9" s="314"/>
      <c r="MHB9" s="314"/>
      <c r="MHC9" s="314"/>
      <c r="MHD9" s="314"/>
      <c r="MHE9" s="314"/>
      <c r="MHF9" s="314"/>
      <c r="MHG9" s="314"/>
      <c r="MHH9" s="314"/>
      <c r="MHI9" s="314"/>
      <c r="MHJ9" s="314"/>
      <c r="MHK9" s="314"/>
      <c r="MHL9" s="314"/>
      <c r="MHM9" s="314"/>
      <c r="MHN9" s="314"/>
      <c r="MHO9" s="314"/>
      <c r="MHP9" s="314"/>
      <c r="MHQ9" s="314"/>
      <c r="MHR9" s="314"/>
      <c r="MHS9" s="314"/>
      <c r="MHT9" s="314"/>
      <c r="MHU9" s="314"/>
      <c r="MHV9" s="314"/>
      <c r="MHW9" s="314"/>
      <c r="MHX9" s="314"/>
      <c r="MHY9" s="314"/>
      <c r="MHZ9" s="314"/>
      <c r="MIA9" s="314"/>
      <c r="MIB9" s="314"/>
      <c r="MIC9" s="314"/>
      <c r="MID9" s="314"/>
      <c r="MIE9" s="314"/>
      <c r="MIF9" s="314"/>
      <c r="MIG9" s="314"/>
      <c r="MIH9" s="314"/>
      <c r="MII9" s="314"/>
      <c r="MIJ9" s="314"/>
      <c r="MIK9" s="314"/>
      <c r="MIL9" s="314"/>
      <c r="MIM9" s="314"/>
      <c r="MIN9" s="314"/>
      <c r="MIO9" s="314"/>
      <c r="MIP9" s="314"/>
      <c r="MIQ9" s="314"/>
      <c r="MIR9" s="314"/>
      <c r="MIS9" s="314"/>
      <c r="MIT9" s="314"/>
      <c r="MIU9" s="314"/>
      <c r="MIV9" s="314"/>
      <c r="MIW9" s="314"/>
      <c r="MIX9" s="314"/>
      <c r="MIY9" s="314"/>
      <c r="MIZ9" s="314"/>
      <c r="MJA9" s="314"/>
      <c r="MJB9" s="314"/>
      <c r="MJC9" s="314"/>
      <c r="MJD9" s="314"/>
      <c r="MJE9" s="314"/>
      <c r="MJF9" s="314"/>
      <c r="MJG9" s="314"/>
      <c r="MJH9" s="314"/>
      <c r="MJI9" s="314"/>
      <c r="MJJ9" s="314"/>
      <c r="MJK9" s="314"/>
      <c r="MJL9" s="314"/>
      <c r="MJM9" s="314"/>
      <c r="MJN9" s="314"/>
      <c r="MJO9" s="314"/>
      <c r="MJP9" s="314"/>
      <c r="MJQ9" s="314"/>
      <c r="MJR9" s="314"/>
      <c r="MJS9" s="314"/>
      <c r="MJT9" s="314"/>
      <c r="MJU9" s="314"/>
      <c r="MJV9" s="314"/>
      <c r="MJW9" s="314"/>
      <c r="MJX9" s="314"/>
      <c r="MJY9" s="314"/>
      <c r="MJZ9" s="314"/>
      <c r="MKA9" s="314"/>
      <c r="MKB9" s="314"/>
      <c r="MKC9" s="314"/>
      <c r="MKD9" s="314"/>
      <c r="MKE9" s="314"/>
      <c r="MKF9" s="314"/>
      <c r="MKG9" s="314"/>
      <c r="MKH9" s="314"/>
      <c r="MKI9" s="314"/>
      <c r="MKJ9" s="314"/>
      <c r="MKK9" s="314"/>
      <c r="MKL9" s="314"/>
      <c r="MKM9" s="314"/>
      <c r="MKN9" s="314"/>
      <c r="MKO9" s="314"/>
      <c r="MKP9" s="314"/>
      <c r="MKQ9" s="314"/>
      <c r="MKR9" s="314"/>
      <c r="MKS9" s="314"/>
      <c r="MKT9" s="314"/>
      <c r="MKU9" s="314"/>
      <c r="MKV9" s="314"/>
      <c r="MKW9" s="314"/>
      <c r="MKX9" s="314"/>
      <c r="MKY9" s="314"/>
      <c r="MKZ9" s="314"/>
      <c r="MLA9" s="314"/>
      <c r="MLB9" s="314"/>
      <c r="MLC9" s="314"/>
      <c r="MLD9" s="314"/>
      <c r="MLE9" s="314"/>
      <c r="MLF9" s="314"/>
      <c r="MLG9" s="314"/>
      <c r="MLH9" s="314"/>
      <c r="MLI9" s="314"/>
      <c r="MLJ9" s="314"/>
      <c r="MLK9" s="314"/>
      <c r="MLL9" s="314"/>
      <c r="MLM9" s="314"/>
      <c r="MLN9" s="314"/>
      <c r="MLO9" s="314"/>
      <c r="MLP9" s="314"/>
      <c r="MLQ9" s="314"/>
      <c r="MLR9" s="314"/>
      <c r="MLS9" s="314"/>
      <c r="MLT9" s="314"/>
      <c r="MLU9" s="314"/>
      <c r="MLV9" s="314"/>
      <c r="MLW9" s="314"/>
      <c r="MLX9" s="314"/>
      <c r="MLY9" s="314"/>
      <c r="MLZ9" s="314"/>
      <c r="MMA9" s="314"/>
      <c r="MMB9" s="314"/>
      <c r="MMC9" s="314"/>
      <c r="MMD9" s="314"/>
      <c r="MME9" s="314"/>
      <c r="MMF9" s="314"/>
      <c r="MMG9" s="314"/>
      <c r="MMH9" s="314"/>
      <c r="MMI9" s="314"/>
      <c r="MMJ9" s="314"/>
      <c r="MMK9" s="314"/>
      <c r="MML9" s="314"/>
      <c r="MMM9" s="314"/>
      <c r="MMN9" s="314"/>
      <c r="MMO9" s="314"/>
      <c r="MMP9" s="314"/>
      <c r="MMQ9" s="314"/>
      <c r="MMR9" s="314"/>
      <c r="MMS9" s="314"/>
      <c r="MMT9" s="314"/>
      <c r="MMU9" s="314"/>
      <c r="MMV9" s="314"/>
      <c r="MMW9" s="314"/>
      <c r="MMX9" s="314"/>
      <c r="MMY9" s="314"/>
      <c r="MMZ9" s="314"/>
      <c r="MNA9" s="314"/>
      <c r="MNB9" s="314"/>
      <c r="MNC9" s="314"/>
      <c r="MND9" s="314"/>
      <c r="MNE9" s="314"/>
      <c r="MNF9" s="314"/>
      <c r="MNG9" s="314"/>
      <c r="MNH9" s="314"/>
      <c r="MNI9" s="314"/>
      <c r="MNJ9" s="314"/>
      <c r="MNK9" s="314"/>
      <c r="MNL9" s="314"/>
      <c r="MNM9" s="314"/>
      <c r="MNN9" s="314"/>
      <c r="MNO9" s="314"/>
      <c r="MNP9" s="314"/>
      <c r="MNQ9" s="314"/>
      <c r="MNR9" s="314"/>
      <c r="MNS9" s="314"/>
      <c r="MNT9" s="314"/>
      <c r="MNU9" s="314"/>
      <c r="MNV9" s="314"/>
      <c r="MNW9" s="314"/>
      <c r="MNX9" s="314"/>
      <c r="MNY9" s="314"/>
      <c r="MNZ9" s="314"/>
      <c r="MOA9" s="314"/>
      <c r="MOB9" s="314"/>
      <c r="MOC9" s="314"/>
      <c r="MOD9" s="314"/>
      <c r="MOE9" s="314"/>
      <c r="MOF9" s="314"/>
      <c r="MOG9" s="314"/>
      <c r="MOH9" s="314"/>
      <c r="MOI9" s="314"/>
      <c r="MOJ9" s="314"/>
      <c r="MOK9" s="314"/>
      <c r="MOL9" s="314"/>
      <c r="MOM9" s="314"/>
      <c r="MON9" s="314"/>
      <c r="MOO9" s="314"/>
      <c r="MOP9" s="314"/>
      <c r="MOQ9" s="314"/>
      <c r="MOR9" s="314"/>
      <c r="MOS9" s="314"/>
      <c r="MOT9" s="314"/>
      <c r="MOU9" s="314"/>
      <c r="MOV9" s="314"/>
      <c r="MOW9" s="314"/>
      <c r="MOX9" s="314"/>
      <c r="MOY9" s="314"/>
      <c r="MOZ9" s="314"/>
      <c r="MPA9" s="314"/>
      <c r="MPB9" s="314"/>
      <c r="MPC9" s="314"/>
      <c r="MPD9" s="314"/>
      <c r="MPE9" s="314"/>
      <c r="MPF9" s="314"/>
      <c r="MPG9" s="314"/>
      <c r="MPH9" s="314"/>
      <c r="MPI9" s="314"/>
      <c r="MPJ9" s="314"/>
      <c r="MPK9" s="314"/>
      <c r="MPL9" s="314"/>
      <c r="MPM9" s="314"/>
      <c r="MPN9" s="314"/>
      <c r="MPO9" s="314"/>
      <c r="MPP9" s="314"/>
      <c r="MPQ9" s="314"/>
      <c r="MPR9" s="314"/>
      <c r="MPS9" s="314"/>
      <c r="MPT9" s="314"/>
      <c r="MPU9" s="314"/>
      <c r="MPV9" s="314"/>
      <c r="MPW9" s="314"/>
      <c r="MPX9" s="314"/>
      <c r="MPY9" s="314"/>
      <c r="MPZ9" s="314"/>
      <c r="MQA9" s="314"/>
      <c r="MQB9" s="314"/>
      <c r="MQC9" s="314"/>
      <c r="MQD9" s="314"/>
      <c r="MQE9" s="314"/>
      <c r="MQF9" s="314"/>
      <c r="MQG9" s="314"/>
      <c r="MQH9" s="314"/>
      <c r="MQI9" s="314"/>
      <c r="MQJ9" s="314"/>
      <c r="MQK9" s="314"/>
      <c r="MQL9" s="314"/>
      <c r="MQM9" s="314"/>
      <c r="MQN9" s="314"/>
      <c r="MQO9" s="314"/>
      <c r="MQP9" s="314"/>
      <c r="MQQ9" s="314"/>
      <c r="MQR9" s="314"/>
      <c r="MQS9" s="314"/>
      <c r="MQT9" s="314"/>
      <c r="MQU9" s="314"/>
      <c r="MQV9" s="314"/>
      <c r="MQW9" s="314"/>
      <c r="MQX9" s="314"/>
      <c r="MQY9" s="314"/>
      <c r="MQZ9" s="314"/>
      <c r="MRA9" s="314"/>
      <c r="MRB9" s="314"/>
      <c r="MRC9" s="314"/>
      <c r="MRD9" s="314"/>
      <c r="MRE9" s="314"/>
      <c r="MRF9" s="314"/>
      <c r="MRG9" s="314"/>
      <c r="MRH9" s="314"/>
      <c r="MRI9" s="314"/>
      <c r="MRJ9" s="314"/>
      <c r="MRK9" s="314"/>
      <c r="MRL9" s="314"/>
      <c r="MRM9" s="314"/>
      <c r="MRN9" s="314"/>
      <c r="MRO9" s="314"/>
      <c r="MRP9" s="314"/>
      <c r="MRQ9" s="314"/>
      <c r="MRR9" s="314"/>
      <c r="MRS9" s="314"/>
      <c r="MRT9" s="314"/>
      <c r="MRU9" s="314"/>
      <c r="MRV9" s="314"/>
      <c r="MRW9" s="314"/>
      <c r="MRX9" s="314"/>
      <c r="MRY9" s="314"/>
      <c r="MRZ9" s="314"/>
      <c r="MSA9" s="314"/>
      <c r="MSB9" s="314"/>
      <c r="MSC9" s="314"/>
      <c r="MSD9" s="314"/>
      <c r="MSE9" s="314"/>
      <c r="MSF9" s="314"/>
      <c r="MSG9" s="314"/>
      <c r="MSH9" s="314"/>
      <c r="MSI9" s="314"/>
      <c r="MSJ9" s="314"/>
      <c r="MSK9" s="314"/>
      <c r="MSL9" s="314"/>
      <c r="MSM9" s="314"/>
      <c r="MSN9" s="314"/>
      <c r="MSO9" s="314"/>
      <c r="MSP9" s="314"/>
      <c r="MSQ9" s="314"/>
      <c r="MSR9" s="314"/>
      <c r="MSS9" s="314"/>
      <c r="MST9" s="314"/>
      <c r="MSU9" s="314"/>
      <c r="MSV9" s="314"/>
      <c r="MSW9" s="314"/>
      <c r="MSX9" s="314"/>
      <c r="MSY9" s="314"/>
      <c r="MSZ9" s="314"/>
      <c r="MTA9" s="314"/>
      <c r="MTB9" s="314"/>
      <c r="MTC9" s="314"/>
      <c r="MTD9" s="314"/>
      <c r="MTE9" s="314"/>
      <c r="MTF9" s="314"/>
      <c r="MTG9" s="314"/>
      <c r="MTH9" s="314"/>
      <c r="MTI9" s="314"/>
      <c r="MTJ9" s="314"/>
      <c r="MTK9" s="314"/>
      <c r="MTL9" s="314"/>
      <c r="MTM9" s="314"/>
      <c r="MTN9" s="314"/>
      <c r="MTO9" s="314"/>
      <c r="MTP9" s="314"/>
      <c r="MTQ9" s="314"/>
      <c r="MTR9" s="314"/>
      <c r="MTS9" s="314"/>
      <c r="MTT9" s="314"/>
      <c r="MTU9" s="314"/>
      <c r="MTV9" s="314"/>
      <c r="MTW9" s="314"/>
      <c r="MTX9" s="314"/>
      <c r="MTY9" s="314"/>
      <c r="MTZ9" s="314"/>
      <c r="MUA9" s="314"/>
      <c r="MUB9" s="314"/>
      <c r="MUC9" s="314"/>
      <c r="MUD9" s="314"/>
      <c r="MUE9" s="314"/>
      <c r="MUF9" s="314"/>
      <c r="MUG9" s="314"/>
      <c r="MUH9" s="314"/>
      <c r="MUI9" s="314"/>
      <c r="MUJ9" s="314"/>
      <c r="MUK9" s="314"/>
      <c r="MUL9" s="314"/>
      <c r="MUM9" s="314"/>
      <c r="MUN9" s="314"/>
      <c r="MUO9" s="314"/>
      <c r="MUP9" s="314"/>
      <c r="MUQ9" s="314"/>
      <c r="MUR9" s="314"/>
      <c r="MUS9" s="314"/>
      <c r="MUT9" s="314"/>
      <c r="MUU9" s="314"/>
      <c r="MUV9" s="314"/>
      <c r="MUW9" s="314"/>
      <c r="MUX9" s="314"/>
      <c r="MUY9" s="314"/>
      <c r="MUZ9" s="314"/>
      <c r="MVA9" s="314"/>
      <c r="MVB9" s="314"/>
      <c r="MVC9" s="314"/>
      <c r="MVD9" s="314"/>
      <c r="MVE9" s="314"/>
      <c r="MVF9" s="314"/>
      <c r="MVG9" s="314"/>
      <c r="MVH9" s="314"/>
      <c r="MVI9" s="314"/>
      <c r="MVJ9" s="314"/>
      <c r="MVK9" s="314"/>
      <c r="MVL9" s="314"/>
      <c r="MVM9" s="314"/>
      <c r="MVN9" s="314"/>
      <c r="MVO9" s="314"/>
      <c r="MVP9" s="314"/>
      <c r="MVQ9" s="314"/>
      <c r="MVR9" s="314"/>
      <c r="MVS9" s="314"/>
      <c r="MVT9" s="314"/>
      <c r="MVU9" s="314"/>
      <c r="MVV9" s="314"/>
      <c r="MVW9" s="314"/>
      <c r="MVX9" s="314"/>
      <c r="MVY9" s="314"/>
      <c r="MVZ9" s="314"/>
      <c r="MWA9" s="314"/>
      <c r="MWB9" s="314"/>
      <c r="MWC9" s="314"/>
      <c r="MWD9" s="314"/>
      <c r="MWE9" s="314"/>
      <c r="MWF9" s="314"/>
      <c r="MWG9" s="314"/>
      <c r="MWH9" s="314"/>
      <c r="MWI9" s="314"/>
      <c r="MWJ9" s="314"/>
      <c r="MWK9" s="314"/>
      <c r="MWL9" s="314"/>
      <c r="MWM9" s="314"/>
      <c r="MWN9" s="314"/>
      <c r="MWO9" s="314"/>
      <c r="MWP9" s="314"/>
      <c r="MWQ9" s="314"/>
      <c r="MWR9" s="314"/>
      <c r="MWS9" s="314"/>
      <c r="MWT9" s="314"/>
      <c r="MWU9" s="314"/>
      <c r="MWV9" s="314"/>
      <c r="MWW9" s="314"/>
      <c r="MWX9" s="314"/>
      <c r="MWY9" s="314"/>
      <c r="MWZ9" s="314"/>
      <c r="MXA9" s="314"/>
      <c r="MXB9" s="314"/>
      <c r="MXC9" s="314"/>
      <c r="MXD9" s="314"/>
      <c r="MXE9" s="314"/>
      <c r="MXF9" s="314"/>
      <c r="MXG9" s="314"/>
      <c r="MXH9" s="314"/>
      <c r="MXI9" s="314"/>
      <c r="MXJ9" s="314"/>
      <c r="MXK9" s="314"/>
      <c r="MXL9" s="314"/>
      <c r="MXM9" s="314"/>
      <c r="MXN9" s="314"/>
      <c r="MXO9" s="314"/>
      <c r="MXP9" s="314"/>
      <c r="MXQ9" s="314"/>
      <c r="MXR9" s="314"/>
      <c r="MXS9" s="314"/>
      <c r="MXT9" s="314"/>
      <c r="MXU9" s="314"/>
      <c r="MXV9" s="314"/>
      <c r="MXW9" s="314"/>
      <c r="MXX9" s="314"/>
      <c r="MXY9" s="314"/>
      <c r="MXZ9" s="314"/>
      <c r="MYA9" s="314"/>
      <c r="MYB9" s="314"/>
      <c r="MYC9" s="314"/>
      <c r="MYD9" s="314"/>
      <c r="MYE9" s="314"/>
      <c r="MYF9" s="314"/>
      <c r="MYG9" s="314"/>
      <c r="MYH9" s="314"/>
      <c r="MYI9" s="314"/>
      <c r="MYJ9" s="314"/>
      <c r="MYK9" s="314"/>
      <c r="MYL9" s="314"/>
      <c r="MYM9" s="314"/>
      <c r="MYN9" s="314"/>
      <c r="MYO9" s="314"/>
      <c r="MYP9" s="314"/>
      <c r="MYQ9" s="314"/>
      <c r="MYR9" s="314"/>
      <c r="MYS9" s="314"/>
      <c r="MYT9" s="314"/>
      <c r="MYU9" s="314"/>
      <c r="MYV9" s="314"/>
      <c r="MYW9" s="314"/>
      <c r="MYX9" s="314"/>
      <c r="MYY9" s="314"/>
      <c r="MYZ9" s="314"/>
      <c r="MZA9" s="314"/>
      <c r="MZB9" s="314"/>
      <c r="MZC9" s="314"/>
      <c r="MZD9" s="314"/>
      <c r="MZE9" s="314"/>
      <c r="MZF9" s="314"/>
      <c r="MZG9" s="314"/>
      <c r="MZH9" s="314"/>
      <c r="MZI9" s="314"/>
      <c r="MZJ9" s="314"/>
      <c r="MZK9" s="314"/>
      <c r="MZL9" s="314"/>
      <c r="MZM9" s="314"/>
      <c r="MZN9" s="314"/>
      <c r="MZO9" s="314"/>
      <c r="MZP9" s="314"/>
      <c r="MZQ9" s="314"/>
      <c r="MZR9" s="314"/>
      <c r="MZS9" s="314"/>
      <c r="MZT9" s="314"/>
      <c r="MZU9" s="314"/>
      <c r="MZV9" s="314"/>
      <c r="MZW9" s="314"/>
      <c r="MZX9" s="314"/>
      <c r="MZY9" s="314"/>
      <c r="MZZ9" s="314"/>
      <c r="NAA9" s="314"/>
      <c r="NAB9" s="314"/>
      <c r="NAC9" s="314"/>
      <c r="NAD9" s="314"/>
      <c r="NAE9" s="314"/>
      <c r="NAF9" s="314"/>
      <c r="NAG9" s="314"/>
      <c r="NAH9" s="314"/>
      <c r="NAI9" s="314"/>
      <c r="NAJ9" s="314"/>
      <c r="NAK9" s="314"/>
      <c r="NAL9" s="314"/>
      <c r="NAM9" s="314"/>
      <c r="NAN9" s="314"/>
      <c r="NAO9" s="314"/>
      <c r="NAP9" s="314"/>
      <c r="NAQ9" s="314"/>
      <c r="NAR9" s="314"/>
      <c r="NAS9" s="314"/>
      <c r="NAT9" s="314"/>
      <c r="NAU9" s="314"/>
      <c r="NAV9" s="314"/>
      <c r="NAW9" s="314"/>
      <c r="NAX9" s="314"/>
      <c r="NAY9" s="314"/>
      <c r="NAZ9" s="314"/>
      <c r="NBA9" s="314"/>
      <c r="NBB9" s="314"/>
      <c r="NBC9" s="314"/>
      <c r="NBD9" s="314"/>
      <c r="NBE9" s="314"/>
      <c r="NBF9" s="314"/>
      <c r="NBG9" s="314"/>
      <c r="NBH9" s="314"/>
      <c r="NBI9" s="314"/>
      <c r="NBJ9" s="314"/>
      <c r="NBK9" s="314"/>
      <c r="NBL9" s="314"/>
      <c r="NBM9" s="314"/>
      <c r="NBN9" s="314"/>
      <c r="NBO9" s="314"/>
      <c r="NBP9" s="314"/>
      <c r="NBQ9" s="314"/>
      <c r="NBR9" s="314"/>
      <c r="NBS9" s="314"/>
      <c r="NBT9" s="314"/>
      <c r="NBU9" s="314"/>
      <c r="NBV9" s="314"/>
      <c r="NBW9" s="314"/>
      <c r="NBX9" s="314"/>
      <c r="NBY9" s="314"/>
      <c r="NBZ9" s="314"/>
      <c r="NCA9" s="314"/>
      <c r="NCB9" s="314"/>
      <c r="NCC9" s="314"/>
      <c r="NCD9" s="314"/>
      <c r="NCE9" s="314"/>
      <c r="NCF9" s="314"/>
      <c r="NCG9" s="314"/>
      <c r="NCH9" s="314"/>
      <c r="NCI9" s="314"/>
      <c r="NCJ9" s="314"/>
      <c r="NCK9" s="314"/>
      <c r="NCL9" s="314"/>
      <c r="NCM9" s="314"/>
      <c r="NCN9" s="314"/>
      <c r="NCO9" s="314"/>
      <c r="NCP9" s="314"/>
      <c r="NCQ9" s="314"/>
      <c r="NCR9" s="314"/>
      <c r="NCS9" s="314"/>
      <c r="NCT9" s="314"/>
      <c r="NCU9" s="314"/>
      <c r="NCV9" s="314"/>
      <c r="NCW9" s="314"/>
      <c r="NCX9" s="314"/>
      <c r="NCY9" s="314"/>
      <c r="NCZ9" s="314"/>
      <c r="NDA9" s="314"/>
      <c r="NDB9" s="314"/>
      <c r="NDC9" s="314"/>
      <c r="NDD9" s="314"/>
      <c r="NDE9" s="314"/>
      <c r="NDF9" s="314"/>
      <c r="NDG9" s="314"/>
      <c r="NDH9" s="314"/>
      <c r="NDI9" s="314"/>
      <c r="NDJ9" s="314"/>
      <c r="NDK9" s="314"/>
      <c r="NDL9" s="314"/>
      <c r="NDM9" s="314"/>
      <c r="NDN9" s="314"/>
      <c r="NDO9" s="314"/>
      <c r="NDP9" s="314"/>
      <c r="NDQ9" s="314"/>
      <c r="NDR9" s="314"/>
      <c r="NDS9" s="314"/>
      <c r="NDT9" s="314"/>
      <c r="NDU9" s="314"/>
      <c r="NDV9" s="314"/>
      <c r="NDW9" s="314"/>
      <c r="NDX9" s="314"/>
      <c r="NDY9" s="314"/>
      <c r="NDZ9" s="314"/>
      <c r="NEA9" s="314"/>
      <c r="NEB9" s="314"/>
      <c r="NEC9" s="314"/>
      <c r="NED9" s="314"/>
      <c r="NEE9" s="314"/>
      <c r="NEF9" s="314"/>
      <c r="NEG9" s="314"/>
      <c r="NEH9" s="314"/>
      <c r="NEI9" s="314"/>
      <c r="NEJ9" s="314"/>
      <c r="NEK9" s="314"/>
      <c r="NEL9" s="314"/>
      <c r="NEM9" s="314"/>
      <c r="NEN9" s="314"/>
      <c r="NEO9" s="314"/>
      <c r="NEP9" s="314"/>
      <c r="NEQ9" s="314"/>
      <c r="NER9" s="314"/>
      <c r="NES9" s="314"/>
      <c r="NET9" s="314"/>
      <c r="NEU9" s="314"/>
      <c r="NEV9" s="314"/>
      <c r="NEW9" s="314"/>
      <c r="NEX9" s="314"/>
      <c r="NEY9" s="314"/>
      <c r="NEZ9" s="314"/>
      <c r="NFA9" s="314"/>
      <c r="NFB9" s="314"/>
      <c r="NFC9" s="314"/>
      <c r="NFD9" s="314"/>
      <c r="NFE9" s="314"/>
      <c r="NFF9" s="314"/>
      <c r="NFG9" s="314"/>
      <c r="NFH9" s="314"/>
      <c r="NFI9" s="314"/>
      <c r="NFJ9" s="314"/>
      <c r="NFK9" s="314"/>
      <c r="NFL9" s="314"/>
      <c r="NFM9" s="314"/>
      <c r="NFN9" s="314"/>
      <c r="NFO9" s="314"/>
      <c r="NFP9" s="314"/>
      <c r="NFQ9" s="314"/>
      <c r="NFR9" s="314"/>
      <c r="NFS9" s="314"/>
      <c r="NFT9" s="314"/>
      <c r="NFU9" s="314"/>
      <c r="NFV9" s="314"/>
      <c r="NFW9" s="314"/>
      <c r="NFX9" s="314"/>
      <c r="NFY9" s="314"/>
      <c r="NFZ9" s="314"/>
      <c r="NGA9" s="314"/>
      <c r="NGB9" s="314"/>
      <c r="NGC9" s="314"/>
      <c r="NGD9" s="314"/>
      <c r="NGE9" s="314"/>
      <c r="NGF9" s="314"/>
      <c r="NGG9" s="314"/>
      <c r="NGH9" s="314"/>
      <c r="NGI9" s="314"/>
      <c r="NGJ9" s="314"/>
      <c r="NGK9" s="314"/>
      <c r="NGL9" s="314"/>
      <c r="NGM9" s="314"/>
      <c r="NGN9" s="314"/>
      <c r="NGO9" s="314"/>
      <c r="NGP9" s="314"/>
      <c r="NGQ9" s="314"/>
      <c r="NGR9" s="314"/>
      <c r="NGS9" s="314"/>
      <c r="NGT9" s="314"/>
      <c r="NGU9" s="314"/>
      <c r="NGV9" s="314"/>
      <c r="NGW9" s="314"/>
      <c r="NGX9" s="314"/>
      <c r="NGY9" s="314"/>
      <c r="NGZ9" s="314"/>
      <c r="NHA9" s="314"/>
      <c r="NHB9" s="314"/>
      <c r="NHC9" s="314"/>
      <c r="NHD9" s="314"/>
      <c r="NHE9" s="314"/>
      <c r="NHF9" s="314"/>
      <c r="NHG9" s="314"/>
      <c r="NHH9" s="314"/>
      <c r="NHI9" s="314"/>
      <c r="NHJ9" s="314"/>
      <c r="NHK9" s="314"/>
      <c r="NHL9" s="314"/>
      <c r="NHM9" s="314"/>
      <c r="NHN9" s="314"/>
      <c r="NHO9" s="314"/>
      <c r="NHP9" s="314"/>
      <c r="NHQ9" s="314"/>
      <c r="NHR9" s="314"/>
      <c r="NHS9" s="314"/>
      <c r="NHT9" s="314"/>
      <c r="NHU9" s="314"/>
      <c r="NHV9" s="314"/>
      <c r="NHW9" s="314"/>
      <c r="NHX9" s="314"/>
      <c r="NHY9" s="314"/>
      <c r="NHZ9" s="314"/>
      <c r="NIA9" s="314"/>
      <c r="NIB9" s="314"/>
      <c r="NIC9" s="314"/>
      <c r="NID9" s="314"/>
      <c r="NIE9" s="314"/>
      <c r="NIF9" s="314"/>
      <c r="NIG9" s="314"/>
      <c r="NIH9" s="314"/>
      <c r="NII9" s="314"/>
      <c r="NIJ9" s="314"/>
      <c r="NIK9" s="314"/>
      <c r="NIL9" s="314"/>
      <c r="NIM9" s="314"/>
      <c r="NIN9" s="314"/>
      <c r="NIO9" s="314"/>
      <c r="NIP9" s="314"/>
      <c r="NIQ9" s="314"/>
      <c r="NIR9" s="314"/>
      <c r="NIS9" s="314"/>
      <c r="NIT9" s="314"/>
      <c r="NIU9" s="314"/>
      <c r="NIV9" s="314"/>
      <c r="NIW9" s="314"/>
      <c r="NIX9" s="314"/>
      <c r="NIY9" s="314"/>
      <c r="NIZ9" s="314"/>
      <c r="NJA9" s="314"/>
      <c r="NJB9" s="314"/>
      <c r="NJC9" s="314"/>
      <c r="NJD9" s="314"/>
      <c r="NJE9" s="314"/>
      <c r="NJF9" s="314"/>
      <c r="NJG9" s="314"/>
      <c r="NJH9" s="314"/>
      <c r="NJI9" s="314"/>
      <c r="NJJ9" s="314"/>
      <c r="NJK9" s="314"/>
      <c r="NJL9" s="314"/>
      <c r="NJM9" s="314"/>
      <c r="NJN9" s="314"/>
      <c r="NJO9" s="314"/>
      <c r="NJP9" s="314"/>
      <c r="NJQ9" s="314"/>
      <c r="NJR9" s="314"/>
      <c r="NJS9" s="314"/>
      <c r="NJT9" s="314"/>
      <c r="NJU9" s="314"/>
      <c r="NJV9" s="314"/>
      <c r="NJW9" s="314"/>
      <c r="NJX9" s="314"/>
      <c r="NJY9" s="314"/>
      <c r="NJZ9" s="314"/>
      <c r="NKA9" s="314"/>
      <c r="NKB9" s="314"/>
      <c r="NKC9" s="314"/>
      <c r="NKD9" s="314"/>
      <c r="NKE9" s="314"/>
      <c r="NKF9" s="314"/>
      <c r="NKG9" s="314"/>
      <c r="NKH9" s="314"/>
      <c r="NKI9" s="314"/>
      <c r="NKJ9" s="314"/>
      <c r="NKK9" s="314"/>
      <c r="NKL9" s="314"/>
      <c r="NKM9" s="314"/>
      <c r="NKN9" s="314"/>
      <c r="NKO9" s="314"/>
      <c r="NKP9" s="314"/>
      <c r="NKQ9" s="314"/>
      <c r="NKR9" s="314"/>
      <c r="NKS9" s="314"/>
      <c r="NKT9" s="314"/>
      <c r="NKU9" s="314"/>
      <c r="NKV9" s="314"/>
      <c r="NKW9" s="314"/>
      <c r="NKX9" s="314"/>
      <c r="NKY9" s="314"/>
      <c r="NKZ9" s="314"/>
      <c r="NLA9" s="314"/>
      <c r="NLB9" s="314"/>
      <c r="NLC9" s="314"/>
      <c r="NLD9" s="314"/>
      <c r="NLE9" s="314"/>
      <c r="NLF9" s="314"/>
      <c r="NLG9" s="314"/>
      <c r="NLH9" s="314"/>
      <c r="NLI9" s="314"/>
      <c r="NLJ9" s="314"/>
      <c r="NLK9" s="314"/>
      <c r="NLL9" s="314"/>
      <c r="NLM9" s="314"/>
      <c r="NLN9" s="314"/>
      <c r="NLO9" s="314"/>
      <c r="NLP9" s="314"/>
      <c r="NLQ9" s="314"/>
      <c r="NLR9" s="314"/>
      <c r="NLS9" s="314"/>
      <c r="NLT9" s="314"/>
      <c r="NLU9" s="314"/>
      <c r="NLV9" s="314"/>
      <c r="NLW9" s="314"/>
      <c r="NLX9" s="314"/>
      <c r="NLY9" s="314"/>
      <c r="NLZ9" s="314"/>
      <c r="NMA9" s="314"/>
      <c r="NMB9" s="314"/>
      <c r="NMC9" s="314"/>
      <c r="NMD9" s="314"/>
      <c r="NME9" s="314"/>
      <c r="NMF9" s="314"/>
      <c r="NMG9" s="314"/>
      <c r="NMH9" s="314"/>
      <c r="NMI9" s="314"/>
      <c r="NMJ9" s="314"/>
      <c r="NMK9" s="314"/>
      <c r="NML9" s="314"/>
      <c r="NMM9" s="314"/>
      <c r="NMN9" s="314"/>
      <c r="NMO9" s="314"/>
      <c r="NMP9" s="314"/>
      <c r="NMQ9" s="314"/>
      <c r="NMR9" s="314"/>
      <c r="NMS9" s="314"/>
      <c r="NMT9" s="314"/>
      <c r="NMU9" s="314"/>
      <c r="NMV9" s="314"/>
      <c r="NMW9" s="314"/>
      <c r="NMX9" s="314"/>
      <c r="NMY9" s="314"/>
      <c r="NMZ9" s="314"/>
      <c r="NNA9" s="314"/>
      <c r="NNB9" s="314"/>
      <c r="NNC9" s="314"/>
      <c r="NND9" s="314"/>
      <c r="NNE9" s="314"/>
      <c r="NNF9" s="314"/>
      <c r="NNG9" s="314"/>
      <c r="NNH9" s="314"/>
      <c r="NNI9" s="314"/>
      <c r="NNJ9" s="314"/>
      <c r="NNK9" s="314"/>
      <c r="NNL9" s="314"/>
      <c r="NNM9" s="314"/>
      <c r="NNN9" s="314"/>
      <c r="NNO9" s="314"/>
      <c r="NNP9" s="314"/>
      <c r="NNQ9" s="314"/>
      <c r="NNR9" s="314"/>
      <c r="NNS9" s="314"/>
      <c r="NNT9" s="314"/>
      <c r="NNU9" s="314"/>
      <c r="NNV9" s="314"/>
      <c r="NNW9" s="314"/>
      <c r="NNX9" s="314"/>
      <c r="NNY9" s="314"/>
      <c r="NNZ9" s="314"/>
      <c r="NOA9" s="314"/>
      <c r="NOB9" s="314"/>
      <c r="NOC9" s="314"/>
      <c r="NOD9" s="314"/>
      <c r="NOE9" s="314"/>
      <c r="NOF9" s="314"/>
      <c r="NOG9" s="314"/>
      <c r="NOH9" s="314"/>
      <c r="NOI9" s="314"/>
      <c r="NOJ9" s="314"/>
      <c r="NOK9" s="314"/>
      <c r="NOL9" s="314"/>
      <c r="NOM9" s="314"/>
      <c r="NON9" s="314"/>
      <c r="NOO9" s="314"/>
      <c r="NOP9" s="314"/>
      <c r="NOQ9" s="314"/>
      <c r="NOR9" s="314"/>
      <c r="NOS9" s="314"/>
      <c r="NOT9" s="314"/>
      <c r="NOU9" s="314"/>
      <c r="NOV9" s="314"/>
      <c r="NOW9" s="314"/>
      <c r="NOX9" s="314"/>
      <c r="NOY9" s="314"/>
      <c r="NOZ9" s="314"/>
      <c r="NPA9" s="314"/>
      <c r="NPB9" s="314"/>
      <c r="NPC9" s="314"/>
      <c r="NPD9" s="314"/>
      <c r="NPE9" s="314"/>
      <c r="NPF9" s="314"/>
      <c r="NPG9" s="314"/>
      <c r="NPH9" s="314"/>
      <c r="NPI9" s="314"/>
      <c r="NPJ9" s="314"/>
      <c r="NPK9" s="314"/>
      <c r="NPL9" s="314"/>
      <c r="NPM9" s="314"/>
      <c r="NPN9" s="314"/>
      <c r="NPO9" s="314"/>
      <c r="NPP9" s="314"/>
      <c r="NPQ9" s="314"/>
      <c r="NPR9" s="314"/>
      <c r="NPS9" s="314"/>
      <c r="NPT9" s="314"/>
      <c r="NPU9" s="314"/>
      <c r="NPV9" s="314"/>
      <c r="NPW9" s="314"/>
      <c r="NPX9" s="314"/>
      <c r="NPY9" s="314"/>
      <c r="NPZ9" s="314"/>
      <c r="NQA9" s="314"/>
      <c r="NQB9" s="314"/>
      <c r="NQC9" s="314"/>
      <c r="NQD9" s="314"/>
      <c r="NQE9" s="314"/>
      <c r="NQF9" s="314"/>
      <c r="NQG9" s="314"/>
      <c r="NQH9" s="314"/>
      <c r="NQI9" s="314"/>
      <c r="NQJ9" s="314"/>
      <c r="NQK9" s="314"/>
      <c r="NQL9" s="314"/>
      <c r="NQM9" s="314"/>
      <c r="NQN9" s="314"/>
      <c r="NQO9" s="314"/>
      <c r="NQP9" s="314"/>
      <c r="NQQ9" s="314"/>
      <c r="NQR9" s="314"/>
      <c r="NQS9" s="314"/>
      <c r="NQT9" s="314"/>
      <c r="NQU9" s="314"/>
      <c r="NQV9" s="314"/>
      <c r="NQW9" s="314"/>
      <c r="NQX9" s="314"/>
      <c r="NQY9" s="314"/>
      <c r="NQZ9" s="314"/>
      <c r="NRA9" s="314"/>
      <c r="NRB9" s="314"/>
      <c r="NRC9" s="314"/>
      <c r="NRD9" s="314"/>
      <c r="NRE9" s="314"/>
      <c r="NRF9" s="314"/>
      <c r="NRG9" s="314"/>
      <c r="NRH9" s="314"/>
      <c r="NRI9" s="314"/>
      <c r="NRJ9" s="314"/>
      <c r="NRK9" s="314"/>
      <c r="NRL9" s="314"/>
      <c r="NRM9" s="314"/>
      <c r="NRN9" s="314"/>
      <c r="NRO9" s="314"/>
      <c r="NRP9" s="314"/>
      <c r="NRQ9" s="314"/>
      <c r="NRR9" s="314"/>
      <c r="NRS9" s="314"/>
      <c r="NRT9" s="314"/>
      <c r="NRU9" s="314"/>
      <c r="NRV9" s="314"/>
      <c r="NRW9" s="314"/>
      <c r="NRX9" s="314"/>
      <c r="NRY9" s="314"/>
      <c r="NRZ9" s="314"/>
      <c r="NSA9" s="314"/>
      <c r="NSB9" s="314"/>
      <c r="NSC9" s="314"/>
      <c r="NSD9" s="314"/>
      <c r="NSE9" s="314"/>
      <c r="NSF9" s="314"/>
      <c r="NSG9" s="314"/>
      <c r="NSH9" s="314"/>
      <c r="NSI9" s="314"/>
      <c r="NSJ9" s="314"/>
      <c r="NSK9" s="314"/>
      <c r="NSL9" s="314"/>
      <c r="NSM9" s="314"/>
      <c r="NSN9" s="314"/>
      <c r="NSO9" s="314"/>
      <c r="NSP9" s="314"/>
      <c r="NSQ9" s="314"/>
      <c r="NSR9" s="314"/>
      <c r="NSS9" s="314"/>
      <c r="NST9" s="314"/>
      <c r="NSU9" s="314"/>
      <c r="NSV9" s="314"/>
      <c r="NSW9" s="314"/>
      <c r="NSX9" s="314"/>
      <c r="NSY9" s="314"/>
      <c r="NSZ9" s="314"/>
      <c r="NTA9" s="314"/>
      <c r="NTB9" s="314"/>
      <c r="NTC9" s="314"/>
      <c r="NTD9" s="314"/>
      <c r="NTE9" s="314"/>
      <c r="NTF9" s="314"/>
      <c r="NTG9" s="314"/>
      <c r="NTH9" s="314"/>
      <c r="NTI9" s="314"/>
      <c r="NTJ9" s="314"/>
      <c r="NTK9" s="314"/>
      <c r="NTL9" s="314"/>
      <c r="NTM9" s="314"/>
      <c r="NTN9" s="314"/>
      <c r="NTO9" s="314"/>
      <c r="NTP9" s="314"/>
      <c r="NTQ9" s="314"/>
      <c r="NTR9" s="314"/>
      <c r="NTS9" s="314"/>
      <c r="NTT9" s="314"/>
      <c r="NTU9" s="314"/>
      <c r="NTV9" s="314"/>
      <c r="NTW9" s="314"/>
      <c r="NTX9" s="314"/>
      <c r="NTY9" s="314"/>
      <c r="NTZ9" s="314"/>
      <c r="NUA9" s="314"/>
      <c r="NUB9" s="314"/>
      <c r="NUC9" s="314"/>
      <c r="NUD9" s="314"/>
      <c r="NUE9" s="314"/>
      <c r="NUF9" s="314"/>
      <c r="NUG9" s="314"/>
      <c r="NUH9" s="314"/>
      <c r="NUI9" s="314"/>
      <c r="NUJ9" s="314"/>
      <c r="NUK9" s="314"/>
      <c r="NUL9" s="314"/>
      <c r="NUM9" s="314"/>
      <c r="NUN9" s="314"/>
      <c r="NUO9" s="314"/>
      <c r="NUP9" s="314"/>
      <c r="NUQ9" s="314"/>
      <c r="NUR9" s="314"/>
      <c r="NUS9" s="314"/>
      <c r="NUT9" s="314"/>
      <c r="NUU9" s="314"/>
      <c r="NUV9" s="314"/>
      <c r="NUW9" s="314"/>
      <c r="NUX9" s="314"/>
      <c r="NUY9" s="314"/>
      <c r="NUZ9" s="314"/>
      <c r="NVA9" s="314"/>
      <c r="NVB9" s="314"/>
      <c r="NVC9" s="314"/>
      <c r="NVD9" s="314"/>
      <c r="NVE9" s="314"/>
      <c r="NVF9" s="314"/>
      <c r="NVG9" s="314"/>
      <c r="NVH9" s="314"/>
      <c r="NVI9" s="314"/>
      <c r="NVJ9" s="314"/>
      <c r="NVK9" s="314"/>
      <c r="NVL9" s="314"/>
      <c r="NVM9" s="314"/>
      <c r="NVN9" s="314"/>
      <c r="NVO9" s="314"/>
      <c r="NVP9" s="314"/>
      <c r="NVQ9" s="314"/>
      <c r="NVR9" s="314"/>
      <c r="NVS9" s="314"/>
      <c r="NVT9" s="314"/>
      <c r="NVU9" s="314"/>
      <c r="NVV9" s="314"/>
      <c r="NVW9" s="314"/>
      <c r="NVX9" s="314"/>
      <c r="NVY9" s="314"/>
      <c r="NVZ9" s="314"/>
      <c r="NWA9" s="314"/>
      <c r="NWB9" s="314"/>
      <c r="NWC9" s="314"/>
      <c r="NWD9" s="314"/>
      <c r="NWE9" s="314"/>
      <c r="NWF9" s="314"/>
      <c r="NWG9" s="314"/>
      <c r="NWH9" s="314"/>
      <c r="NWI9" s="314"/>
      <c r="NWJ9" s="314"/>
      <c r="NWK9" s="314"/>
      <c r="NWL9" s="314"/>
      <c r="NWM9" s="314"/>
      <c r="NWN9" s="314"/>
      <c r="NWO9" s="314"/>
      <c r="NWP9" s="314"/>
      <c r="NWQ9" s="314"/>
      <c r="NWR9" s="314"/>
      <c r="NWS9" s="314"/>
      <c r="NWT9" s="314"/>
      <c r="NWU9" s="314"/>
      <c r="NWV9" s="314"/>
      <c r="NWW9" s="314"/>
      <c r="NWX9" s="314"/>
      <c r="NWY9" s="314"/>
      <c r="NWZ9" s="314"/>
      <c r="NXA9" s="314"/>
      <c r="NXB9" s="314"/>
      <c r="NXC9" s="314"/>
      <c r="NXD9" s="314"/>
      <c r="NXE9" s="314"/>
      <c r="NXF9" s="314"/>
      <c r="NXG9" s="314"/>
      <c r="NXH9" s="314"/>
      <c r="NXI9" s="314"/>
      <c r="NXJ9" s="314"/>
      <c r="NXK9" s="314"/>
      <c r="NXL9" s="314"/>
      <c r="NXM9" s="314"/>
      <c r="NXN9" s="314"/>
      <c r="NXO9" s="314"/>
      <c r="NXP9" s="314"/>
      <c r="NXQ9" s="314"/>
      <c r="NXR9" s="314"/>
      <c r="NXS9" s="314"/>
      <c r="NXT9" s="314"/>
      <c r="NXU9" s="314"/>
      <c r="NXV9" s="314"/>
      <c r="NXW9" s="314"/>
      <c r="NXX9" s="314"/>
      <c r="NXY9" s="314"/>
      <c r="NXZ9" s="314"/>
      <c r="NYA9" s="314"/>
      <c r="NYB9" s="314"/>
      <c r="NYC9" s="314"/>
      <c r="NYD9" s="314"/>
      <c r="NYE9" s="314"/>
      <c r="NYF9" s="314"/>
      <c r="NYG9" s="314"/>
      <c r="NYH9" s="314"/>
      <c r="NYI9" s="314"/>
      <c r="NYJ9" s="314"/>
      <c r="NYK9" s="314"/>
      <c r="NYL9" s="314"/>
      <c r="NYM9" s="314"/>
      <c r="NYN9" s="314"/>
      <c r="NYO9" s="314"/>
      <c r="NYP9" s="314"/>
      <c r="NYQ9" s="314"/>
      <c r="NYR9" s="314"/>
      <c r="NYS9" s="314"/>
      <c r="NYT9" s="314"/>
      <c r="NYU9" s="314"/>
      <c r="NYV9" s="314"/>
      <c r="NYW9" s="314"/>
      <c r="NYX9" s="314"/>
      <c r="NYY9" s="314"/>
      <c r="NYZ9" s="314"/>
      <c r="NZA9" s="314"/>
      <c r="NZB9" s="314"/>
      <c r="NZC9" s="314"/>
      <c r="NZD9" s="314"/>
      <c r="NZE9" s="314"/>
      <c r="NZF9" s="314"/>
      <c r="NZG9" s="314"/>
      <c r="NZH9" s="314"/>
      <c r="NZI9" s="314"/>
      <c r="NZJ9" s="314"/>
      <c r="NZK9" s="314"/>
      <c r="NZL9" s="314"/>
      <c r="NZM9" s="314"/>
      <c r="NZN9" s="314"/>
      <c r="NZO9" s="314"/>
      <c r="NZP9" s="314"/>
      <c r="NZQ9" s="314"/>
      <c r="NZR9" s="314"/>
      <c r="NZS9" s="314"/>
      <c r="NZT9" s="314"/>
      <c r="NZU9" s="314"/>
      <c r="NZV9" s="314"/>
      <c r="NZW9" s="314"/>
      <c r="NZX9" s="314"/>
      <c r="NZY9" s="314"/>
      <c r="NZZ9" s="314"/>
      <c r="OAA9" s="314"/>
      <c r="OAB9" s="314"/>
      <c r="OAC9" s="314"/>
      <c r="OAD9" s="314"/>
      <c r="OAE9" s="314"/>
      <c r="OAF9" s="314"/>
      <c r="OAG9" s="314"/>
      <c r="OAH9" s="314"/>
      <c r="OAI9" s="314"/>
      <c r="OAJ9" s="314"/>
      <c r="OAK9" s="314"/>
      <c r="OAL9" s="314"/>
      <c r="OAM9" s="314"/>
      <c r="OAN9" s="314"/>
      <c r="OAO9" s="314"/>
      <c r="OAP9" s="314"/>
      <c r="OAQ9" s="314"/>
      <c r="OAR9" s="314"/>
      <c r="OAS9" s="314"/>
      <c r="OAT9" s="314"/>
      <c r="OAU9" s="314"/>
      <c r="OAV9" s="314"/>
      <c r="OAW9" s="314"/>
      <c r="OAX9" s="314"/>
      <c r="OAY9" s="314"/>
      <c r="OAZ9" s="314"/>
      <c r="OBA9" s="314"/>
      <c r="OBB9" s="314"/>
      <c r="OBC9" s="314"/>
      <c r="OBD9" s="314"/>
      <c r="OBE9" s="314"/>
      <c r="OBF9" s="314"/>
      <c r="OBG9" s="314"/>
      <c r="OBH9" s="314"/>
      <c r="OBI9" s="314"/>
      <c r="OBJ9" s="314"/>
      <c r="OBK9" s="314"/>
      <c r="OBL9" s="314"/>
      <c r="OBM9" s="314"/>
      <c r="OBN9" s="314"/>
      <c r="OBO9" s="314"/>
      <c r="OBP9" s="314"/>
      <c r="OBQ9" s="314"/>
      <c r="OBR9" s="314"/>
      <c r="OBS9" s="314"/>
      <c r="OBT9" s="314"/>
      <c r="OBU9" s="314"/>
      <c r="OBV9" s="314"/>
      <c r="OBW9" s="314"/>
      <c r="OBX9" s="314"/>
      <c r="OBY9" s="314"/>
      <c r="OBZ9" s="314"/>
      <c r="OCA9" s="314"/>
      <c r="OCB9" s="314"/>
      <c r="OCC9" s="314"/>
      <c r="OCD9" s="314"/>
      <c r="OCE9" s="314"/>
      <c r="OCF9" s="314"/>
      <c r="OCG9" s="314"/>
      <c r="OCH9" s="314"/>
      <c r="OCI9" s="314"/>
      <c r="OCJ9" s="314"/>
      <c r="OCK9" s="314"/>
      <c r="OCL9" s="314"/>
      <c r="OCM9" s="314"/>
      <c r="OCN9" s="314"/>
      <c r="OCO9" s="314"/>
      <c r="OCP9" s="314"/>
      <c r="OCQ9" s="314"/>
      <c r="OCR9" s="314"/>
      <c r="OCS9" s="314"/>
      <c r="OCT9" s="314"/>
      <c r="OCU9" s="314"/>
      <c r="OCV9" s="314"/>
      <c r="OCW9" s="314"/>
      <c r="OCX9" s="314"/>
      <c r="OCY9" s="314"/>
      <c r="OCZ9" s="314"/>
      <c r="ODA9" s="314"/>
      <c r="ODB9" s="314"/>
      <c r="ODC9" s="314"/>
      <c r="ODD9" s="314"/>
      <c r="ODE9" s="314"/>
      <c r="ODF9" s="314"/>
      <c r="ODG9" s="314"/>
      <c r="ODH9" s="314"/>
      <c r="ODI9" s="314"/>
      <c r="ODJ9" s="314"/>
      <c r="ODK9" s="314"/>
      <c r="ODL9" s="314"/>
      <c r="ODM9" s="314"/>
      <c r="ODN9" s="314"/>
      <c r="ODO9" s="314"/>
      <c r="ODP9" s="314"/>
      <c r="ODQ9" s="314"/>
      <c r="ODR9" s="314"/>
      <c r="ODS9" s="314"/>
      <c r="ODT9" s="314"/>
      <c r="ODU9" s="314"/>
      <c r="ODV9" s="314"/>
      <c r="ODW9" s="314"/>
      <c r="ODX9" s="314"/>
      <c r="ODY9" s="314"/>
      <c r="ODZ9" s="314"/>
      <c r="OEA9" s="314"/>
      <c r="OEB9" s="314"/>
      <c r="OEC9" s="314"/>
      <c r="OED9" s="314"/>
      <c r="OEE9" s="314"/>
      <c r="OEF9" s="314"/>
      <c r="OEG9" s="314"/>
      <c r="OEH9" s="314"/>
      <c r="OEI9" s="314"/>
      <c r="OEJ9" s="314"/>
      <c r="OEK9" s="314"/>
      <c r="OEL9" s="314"/>
      <c r="OEM9" s="314"/>
      <c r="OEN9" s="314"/>
      <c r="OEO9" s="314"/>
      <c r="OEP9" s="314"/>
      <c r="OEQ9" s="314"/>
      <c r="OER9" s="314"/>
      <c r="OES9" s="314"/>
      <c r="OET9" s="314"/>
      <c r="OEU9" s="314"/>
      <c r="OEV9" s="314"/>
      <c r="OEW9" s="314"/>
      <c r="OEX9" s="314"/>
      <c r="OEY9" s="314"/>
      <c r="OEZ9" s="314"/>
      <c r="OFA9" s="314"/>
      <c r="OFB9" s="314"/>
      <c r="OFC9" s="314"/>
      <c r="OFD9" s="314"/>
      <c r="OFE9" s="314"/>
      <c r="OFF9" s="314"/>
      <c r="OFG9" s="314"/>
      <c r="OFH9" s="314"/>
      <c r="OFI9" s="314"/>
      <c r="OFJ9" s="314"/>
      <c r="OFK9" s="314"/>
      <c r="OFL9" s="314"/>
      <c r="OFM9" s="314"/>
      <c r="OFN9" s="314"/>
      <c r="OFO9" s="314"/>
      <c r="OFP9" s="314"/>
      <c r="OFQ9" s="314"/>
      <c r="OFR9" s="314"/>
      <c r="OFS9" s="314"/>
      <c r="OFT9" s="314"/>
      <c r="OFU9" s="314"/>
      <c r="OFV9" s="314"/>
      <c r="OFW9" s="314"/>
      <c r="OFX9" s="314"/>
      <c r="OFY9" s="314"/>
      <c r="OFZ9" s="314"/>
      <c r="OGA9" s="314"/>
      <c r="OGB9" s="314"/>
      <c r="OGC9" s="314"/>
      <c r="OGD9" s="314"/>
      <c r="OGE9" s="314"/>
      <c r="OGF9" s="314"/>
      <c r="OGG9" s="314"/>
      <c r="OGH9" s="314"/>
      <c r="OGI9" s="314"/>
      <c r="OGJ9" s="314"/>
      <c r="OGK9" s="314"/>
      <c r="OGL9" s="314"/>
      <c r="OGM9" s="314"/>
      <c r="OGN9" s="314"/>
      <c r="OGO9" s="314"/>
      <c r="OGP9" s="314"/>
      <c r="OGQ9" s="314"/>
      <c r="OGR9" s="314"/>
      <c r="OGS9" s="314"/>
      <c r="OGT9" s="314"/>
      <c r="OGU9" s="314"/>
      <c r="OGV9" s="314"/>
      <c r="OGW9" s="314"/>
      <c r="OGX9" s="314"/>
      <c r="OGY9" s="314"/>
      <c r="OGZ9" s="314"/>
      <c r="OHA9" s="314"/>
      <c r="OHB9" s="314"/>
      <c r="OHC9" s="314"/>
      <c r="OHD9" s="314"/>
      <c r="OHE9" s="314"/>
      <c r="OHF9" s="314"/>
      <c r="OHG9" s="314"/>
      <c r="OHH9" s="314"/>
      <c r="OHI9" s="314"/>
      <c r="OHJ9" s="314"/>
      <c r="OHK9" s="314"/>
      <c r="OHL9" s="314"/>
      <c r="OHM9" s="314"/>
      <c r="OHN9" s="314"/>
      <c r="OHO9" s="314"/>
      <c r="OHP9" s="314"/>
      <c r="OHQ9" s="314"/>
      <c r="OHR9" s="314"/>
      <c r="OHS9" s="314"/>
      <c r="OHT9" s="314"/>
      <c r="OHU9" s="314"/>
      <c r="OHV9" s="314"/>
      <c r="OHW9" s="314"/>
      <c r="OHX9" s="314"/>
      <c r="OHY9" s="314"/>
      <c r="OHZ9" s="314"/>
      <c r="OIA9" s="314"/>
      <c r="OIB9" s="314"/>
      <c r="OIC9" s="314"/>
      <c r="OID9" s="314"/>
      <c r="OIE9" s="314"/>
      <c r="OIF9" s="314"/>
      <c r="OIG9" s="314"/>
      <c r="OIH9" s="314"/>
      <c r="OII9" s="314"/>
      <c r="OIJ9" s="314"/>
      <c r="OIK9" s="314"/>
      <c r="OIL9" s="314"/>
      <c r="OIM9" s="314"/>
      <c r="OIN9" s="314"/>
      <c r="OIO9" s="314"/>
      <c r="OIP9" s="314"/>
      <c r="OIQ9" s="314"/>
      <c r="OIR9" s="314"/>
      <c r="OIS9" s="314"/>
      <c r="OIT9" s="314"/>
      <c r="OIU9" s="314"/>
      <c r="OIV9" s="314"/>
      <c r="OIW9" s="314"/>
      <c r="OIX9" s="314"/>
      <c r="OIY9" s="314"/>
      <c r="OIZ9" s="314"/>
      <c r="OJA9" s="314"/>
      <c r="OJB9" s="314"/>
      <c r="OJC9" s="314"/>
      <c r="OJD9" s="314"/>
      <c r="OJE9" s="314"/>
      <c r="OJF9" s="314"/>
      <c r="OJG9" s="314"/>
      <c r="OJH9" s="314"/>
      <c r="OJI9" s="314"/>
      <c r="OJJ9" s="314"/>
      <c r="OJK9" s="314"/>
      <c r="OJL9" s="314"/>
      <c r="OJM9" s="314"/>
      <c r="OJN9" s="314"/>
      <c r="OJO9" s="314"/>
      <c r="OJP9" s="314"/>
      <c r="OJQ9" s="314"/>
      <c r="OJR9" s="314"/>
      <c r="OJS9" s="314"/>
      <c r="OJT9" s="314"/>
      <c r="OJU9" s="314"/>
      <c r="OJV9" s="314"/>
      <c r="OJW9" s="314"/>
      <c r="OJX9" s="314"/>
      <c r="OJY9" s="314"/>
      <c r="OJZ9" s="314"/>
      <c r="OKA9" s="314"/>
      <c r="OKB9" s="314"/>
      <c r="OKC9" s="314"/>
      <c r="OKD9" s="314"/>
      <c r="OKE9" s="314"/>
      <c r="OKF9" s="314"/>
      <c r="OKG9" s="314"/>
      <c r="OKH9" s="314"/>
      <c r="OKI9" s="314"/>
      <c r="OKJ9" s="314"/>
      <c r="OKK9" s="314"/>
      <c r="OKL9" s="314"/>
      <c r="OKM9" s="314"/>
      <c r="OKN9" s="314"/>
      <c r="OKO9" s="314"/>
      <c r="OKP9" s="314"/>
      <c r="OKQ9" s="314"/>
      <c r="OKR9" s="314"/>
      <c r="OKS9" s="314"/>
      <c r="OKT9" s="314"/>
      <c r="OKU9" s="314"/>
      <c r="OKV9" s="314"/>
      <c r="OKW9" s="314"/>
      <c r="OKX9" s="314"/>
      <c r="OKY9" s="314"/>
      <c r="OKZ9" s="314"/>
      <c r="OLA9" s="314"/>
      <c r="OLB9" s="314"/>
      <c r="OLC9" s="314"/>
      <c r="OLD9" s="314"/>
      <c r="OLE9" s="314"/>
      <c r="OLF9" s="314"/>
      <c r="OLG9" s="314"/>
      <c r="OLH9" s="314"/>
      <c r="OLI9" s="314"/>
      <c r="OLJ9" s="314"/>
      <c r="OLK9" s="314"/>
      <c r="OLL9" s="314"/>
      <c r="OLM9" s="314"/>
      <c r="OLN9" s="314"/>
      <c r="OLO9" s="314"/>
      <c r="OLP9" s="314"/>
      <c r="OLQ9" s="314"/>
      <c r="OLR9" s="314"/>
      <c r="OLS9" s="314"/>
      <c r="OLT9" s="314"/>
      <c r="OLU9" s="314"/>
      <c r="OLV9" s="314"/>
      <c r="OLW9" s="314"/>
      <c r="OLX9" s="314"/>
      <c r="OLY9" s="314"/>
      <c r="OLZ9" s="314"/>
      <c r="OMA9" s="314"/>
      <c r="OMB9" s="314"/>
      <c r="OMC9" s="314"/>
      <c r="OMD9" s="314"/>
      <c r="OME9" s="314"/>
      <c r="OMF9" s="314"/>
      <c r="OMG9" s="314"/>
      <c r="OMH9" s="314"/>
      <c r="OMI9" s="314"/>
      <c r="OMJ9" s="314"/>
      <c r="OMK9" s="314"/>
      <c r="OML9" s="314"/>
      <c r="OMM9" s="314"/>
      <c r="OMN9" s="314"/>
      <c r="OMO9" s="314"/>
      <c r="OMP9" s="314"/>
      <c r="OMQ9" s="314"/>
      <c r="OMR9" s="314"/>
      <c r="OMS9" s="314"/>
      <c r="OMT9" s="314"/>
      <c r="OMU9" s="314"/>
      <c r="OMV9" s="314"/>
      <c r="OMW9" s="314"/>
      <c r="OMX9" s="314"/>
      <c r="OMY9" s="314"/>
      <c r="OMZ9" s="314"/>
      <c r="ONA9" s="314"/>
      <c r="ONB9" s="314"/>
      <c r="ONC9" s="314"/>
      <c r="OND9" s="314"/>
      <c r="ONE9" s="314"/>
      <c r="ONF9" s="314"/>
      <c r="ONG9" s="314"/>
      <c r="ONH9" s="314"/>
      <c r="ONI9" s="314"/>
      <c r="ONJ9" s="314"/>
      <c r="ONK9" s="314"/>
      <c r="ONL9" s="314"/>
      <c r="ONM9" s="314"/>
      <c r="ONN9" s="314"/>
      <c r="ONO9" s="314"/>
      <c r="ONP9" s="314"/>
      <c r="ONQ9" s="314"/>
      <c r="ONR9" s="314"/>
      <c r="ONS9" s="314"/>
      <c r="ONT9" s="314"/>
      <c r="ONU9" s="314"/>
      <c r="ONV9" s="314"/>
      <c r="ONW9" s="314"/>
      <c r="ONX9" s="314"/>
      <c r="ONY9" s="314"/>
      <c r="ONZ9" s="314"/>
      <c r="OOA9" s="314"/>
      <c r="OOB9" s="314"/>
      <c r="OOC9" s="314"/>
      <c r="OOD9" s="314"/>
      <c r="OOE9" s="314"/>
      <c r="OOF9" s="314"/>
      <c r="OOG9" s="314"/>
      <c r="OOH9" s="314"/>
      <c r="OOI9" s="314"/>
      <c r="OOJ9" s="314"/>
      <c r="OOK9" s="314"/>
      <c r="OOL9" s="314"/>
      <c r="OOM9" s="314"/>
      <c r="OON9" s="314"/>
      <c r="OOO9" s="314"/>
      <c r="OOP9" s="314"/>
      <c r="OOQ9" s="314"/>
      <c r="OOR9" s="314"/>
      <c r="OOS9" s="314"/>
      <c r="OOT9" s="314"/>
      <c r="OOU9" s="314"/>
      <c r="OOV9" s="314"/>
      <c r="OOW9" s="314"/>
      <c r="OOX9" s="314"/>
      <c r="OOY9" s="314"/>
      <c r="OOZ9" s="314"/>
      <c r="OPA9" s="314"/>
      <c r="OPB9" s="314"/>
      <c r="OPC9" s="314"/>
      <c r="OPD9" s="314"/>
      <c r="OPE9" s="314"/>
      <c r="OPF9" s="314"/>
      <c r="OPG9" s="314"/>
      <c r="OPH9" s="314"/>
      <c r="OPI9" s="314"/>
      <c r="OPJ9" s="314"/>
      <c r="OPK9" s="314"/>
      <c r="OPL9" s="314"/>
      <c r="OPM9" s="314"/>
      <c r="OPN9" s="314"/>
      <c r="OPO9" s="314"/>
      <c r="OPP9" s="314"/>
      <c r="OPQ9" s="314"/>
      <c r="OPR9" s="314"/>
      <c r="OPS9" s="314"/>
      <c r="OPT9" s="314"/>
      <c r="OPU9" s="314"/>
      <c r="OPV9" s="314"/>
      <c r="OPW9" s="314"/>
      <c r="OPX9" s="314"/>
      <c r="OPY9" s="314"/>
      <c r="OPZ9" s="314"/>
      <c r="OQA9" s="314"/>
      <c r="OQB9" s="314"/>
      <c r="OQC9" s="314"/>
      <c r="OQD9" s="314"/>
      <c r="OQE9" s="314"/>
      <c r="OQF9" s="314"/>
      <c r="OQG9" s="314"/>
      <c r="OQH9" s="314"/>
      <c r="OQI9" s="314"/>
      <c r="OQJ9" s="314"/>
      <c r="OQK9" s="314"/>
      <c r="OQL9" s="314"/>
      <c r="OQM9" s="314"/>
      <c r="OQN9" s="314"/>
      <c r="OQO9" s="314"/>
      <c r="OQP9" s="314"/>
      <c r="OQQ9" s="314"/>
      <c r="OQR9" s="314"/>
      <c r="OQS9" s="314"/>
      <c r="OQT9" s="314"/>
      <c r="OQU9" s="314"/>
      <c r="OQV9" s="314"/>
      <c r="OQW9" s="314"/>
      <c r="OQX9" s="314"/>
      <c r="OQY9" s="314"/>
      <c r="OQZ9" s="314"/>
      <c r="ORA9" s="314"/>
      <c r="ORB9" s="314"/>
      <c r="ORC9" s="314"/>
      <c r="ORD9" s="314"/>
      <c r="ORE9" s="314"/>
      <c r="ORF9" s="314"/>
      <c r="ORG9" s="314"/>
      <c r="ORH9" s="314"/>
      <c r="ORI9" s="314"/>
      <c r="ORJ9" s="314"/>
      <c r="ORK9" s="314"/>
      <c r="ORL9" s="314"/>
      <c r="ORM9" s="314"/>
      <c r="ORN9" s="314"/>
      <c r="ORO9" s="314"/>
      <c r="ORP9" s="314"/>
      <c r="ORQ9" s="314"/>
      <c r="ORR9" s="314"/>
      <c r="ORS9" s="314"/>
      <c r="ORT9" s="314"/>
      <c r="ORU9" s="314"/>
      <c r="ORV9" s="314"/>
      <c r="ORW9" s="314"/>
      <c r="ORX9" s="314"/>
      <c r="ORY9" s="314"/>
      <c r="ORZ9" s="314"/>
      <c r="OSA9" s="314"/>
      <c r="OSB9" s="314"/>
      <c r="OSC9" s="314"/>
      <c r="OSD9" s="314"/>
      <c r="OSE9" s="314"/>
      <c r="OSF9" s="314"/>
      <c r="OSG9" s="314"/>
      <c r="OSH9" s="314"/>
      <c r="OSI9" s="314"/>
      <c r="OSJ9" s="314"/>
      <c r="OSK9" s="314"/>
      <c r="OSL9" s="314"/>
      <c r="OSM9" s="314"/>
      <c r="OSN9" s="314"/>
      <c r="OSO9" s="314"/>
      <c r="OSP9" s="314"/>
      <c r="OSQ9" s="314"/>
      <c r="OSR9" s="314"/>
      <c r="OSS9" s="314"/>
      <c r="OST9" s="314"/>
      <c r="OSU9" s="314"/>
      <c r="OSV9" s="314"/>
      <c r="OSW9" s="314"/>
      <c r="OSX9" s="314"/>
      <c r="OSY9" s="314"/>
      <c r="OSZ9" s="314"/>
      <c r="OTA9" s="314"/>
      <c r="OTB9" s="314"/>
      <c r="OTC9" s="314"/>
      <c r="OTD9" s="314"/>
      <c r="OTE9" s="314"/>
      <c r="OTF9" s="314"/>
      <c r="OTG9" s="314"/>
      <c r="OTH9" s="314"/>
      <c r="OTI9" s="314"/>
      <c r="OTJ9" s="314"/>
      <c r="OTK9" s="314"/>
      <c r="OTL9" s="314"/>
      <c r="OTM9" s="314"/>
      <c r="OTN9" s="314"/>
      <c r="OTO9" s="314"/>
      <c r="OTP9" s="314"/>
      <c r="OTQ9" s="314"/>
      <c r="OTR9" s="314"/>
      <c r="OTS9" s="314"/>
      <c r="OTT9" s="314"/>
      <c r="OTU9" s="314"/>
      <c r="OTV9" s="314"/>
      <c r="OTW9" s="314"/>
      <c r="OTX9" s="314"/>
      <c r="OTY9" s="314"/>
      <c r="OTZ9" s="314"/>
      <c r="OUA9" s="314"/>
      <c r="OUB9" s="314"/>
      <c r="OUC9" s="314"/>
      <c r="OUD9" s="314"/>
      <c r="OUE9" s="314"/>
      <c r="OUF9" s="314"/>
      <c r="OUG9" s="314"/>
      <c r="OUH9" s="314"/>
      <c r="OUI9" s="314"/>
      <c r="OUJ9" s="314"/>
      <c r="OUK9" s="314"/>
      <c r="OUL9" s="314"/>
      <c r="OUM9" s="314"/>
      <c r="OUN9" s="314"/>
      <c r="OUO9" s="314"/>
      <c r="OUP9" s="314"/>
      <c r="OUQ9" s="314"/>
      <c r="OUR9" s="314"/>
      <c r="OUS9" s="314"/>
      <c r="OUT9" s="314"/>
      <c r="OUU9" s="314"/>
      <c r="OUV9" s="314"/>
      <c r="OUW9" s="314"/>
      <c r="OUX9" s="314"/>
      <c r="OUY9" s="314"/>
      <c r="OUZ9" s="314"/>
      <c r="OVA9" s="314"/>
      <c r="OVB9" s="314"/>
      <c r="OVC9" s="314"/>
      <c r="OVD9" s="314"/>
      <c r="OVE9" s="314"/>
      <c r="OVF9" s="314"/>
      <c r="OVG9" s="314"/>
      <c r="OVH9" s="314"/>
      <c r="OVI9" s="314"/>
      <c r="OVJ9" s="314"/>
      <c r="OVK9" s="314"/>
      <c r="OVL9" s="314"/>
      <c r="OVM9" s="314"/>
      <c r="OVN9" s="314"/>
      <c r="OVO9" s="314"/>
      <c r="OVP9" s="314"/>
      <c r="OVQ9" s="314"/>
      <c r="OVR9" s="314"/>
      <c r="OVS9" s="314"/>
      <c r="OVT9" s="314"/>
      <c r="OVU9" s="314"/>
      <c r="OVV9" s="314"/>
      <c r="OVW9" s="314"/>
      <c r="OVX9" s="314"/>
      <c r="OVY9" s="314"/>
      <c r="OVZ9" s="314"/>
      <c r="OWA9" s="314"/>
      <c r="OWB9" s="314"/>
      <c r="OWC9" s="314"/>
      <c r="OWD9" s="314"/>
      <c r="OWE9" s="314"/>
      <c r="OWF9" s="314"/>
      <c r="OWG9" s="314"/>
      <c r="OWH9" s="314"/>
      <c r="OWI9" s="314"/>
      <c r="OWJ9" s="314"/>
      <c r="OWK9" s="314"/>
      <c r="OWL9" s="314"/>
      <c r="OWM9" s="314"/>
      <c r="OWN9" s="314"/>
      <c r="OWO9" s="314"/>
      <c r="OWP9" s="314"/>
      <c r="OWQ9" s="314"/>
      <c r="OWR9" s="314"/>
      <c r="OWS9" s="314"/>
      <c r="OWT9" s="314"/>
      <c r="OWU9" s="314"/>
      <c r="OWV9" s="314"/>
      <c r="OWW9" s="314"/>
      <c r="OWX9" s="314"/>
      <c r="OWY9" s="314"/>
      <c r="OWZ9" s="314"/>
      <c r="OXA9" s="314"/>
      <c r="OXB9" s="314"/>
      <c r="OXC9" s="314"/>
      <c r="OXD9" s="314"/>
      <c r="OXE9" s="314"/>
      <c r="OXF9" s="314"/>
      <c r="OXG9" s="314"/>
      <c r="OXH9" s="314"/>
      <c r="OXI9" s="314"/>
      <c r="OXJ9" s="314"/>
      <c r="OXK9" s="314"/>
      <c r="OXL9" s="314"/>
      <c r="OXM9" s="314"/>
      <c r="OXN9" s="314"/>
      <c r="OXO9" s="314"/>
      <c r="OXP9" s="314"/>
      <c r="OXQ9" s="314"/>
      <c r="OXR9" s="314"/>
      <c r="OXS9" s="314"/>
      <c r="OXT9" s="314"/>
      <c r="OXU9" s="314"/>
      <c r="OXV9" s="314"/>
      <c r="OXW9" s="314"/>
      <c r="OXX9" s="314"/>
      <c r="OXY9" s="314"/>
      <c r="OXZ9" s="314"/>
      <c r="OYA9" s="314"/>
      <c r="OYB9" s="314"/>
      <c r="OYC9" s="314"/>
      <c r="OYD9" s="314"/>
      <c r="OYE9" s="314"/>
      <c r="OYF9" s="314"/>
      <c r="OYG9" s="314"/>
      <c r="OYH9" s="314"/>
      <c r="OYI9" s="314"/>
      <c r="OYJ9" s="314"/>
      <c r="OYK9" s="314"/>
      <c r="OYL9" s="314"/>
      <c r="OYM9" s="314"/>
      <c r="OYN9" s="314"/>
      <c r="OYO9" s="314"/>
      <c r="OYP9" s="314"/>
      <c r="OYQ9" s="314"/>
      <c r="OYR9" s="314"/>
      <c r="OYS9" s="314"/>
      <c r="OYT9" s="314"/>
      <c r="OYU9" s="314"/>
      <c r="OYV9" s="314"/>
      <c r="OYW9" s="314"/>
      <c r="OYX9" s="314"/>
      <c r="OYY9" s="314"/>
      <c r="OYZ9" s="314"/>
      <c r="OZA9" s="314"/>
      <c r="OZB9" s="314"/>
      <c r="OZC9" s="314"/>
      <c r="OZD9" s="314"/>
      <c r="OZE9" s="314"/>
      <c r="OZF9" s="314"/>
      <c r="OZG9" s="314"/>
      <c r="OZH9" s="314"/>
      <c r="OZI9" s="314"/>
      <c r="OZJ9" s="314"/>
      <c r="OZK9" s="314"/>
      <c r="OZL9" s="314"/>
      <c r="OZM9" s="314"/>
      <c r="OZN9" s="314"/>
      <c r="OZO9" s="314"/>
      <c r="OZP9" s="314"/>
      <c r="OZQ9" s="314"/>
      <c r="OZR9" s="314"/>
      <c r="OZS9" s="314"/>
      <c r="OZT9" s="314"/>
      <c r="OZU9" s="314"/>
      <c r="OZV9" s="314"/>
      <c r="OZW9" s="314"/>
      <c r="OZX9" s="314"/>
      <c r="OZY9" s="314"/>
      <c r="OZZ9" s="314"/>
      <c r="PAA9" s="314"/>
      <c r="PAB9" s="314"/>
      <c r="PAC9" s="314"/>
      <c r="PAD9" s="314"/>
      <c r="PAE9" s="314"/>
      <c r="PAF9" s="314"/>
      <c r="PAG9" s="314"/>
      <c r="PAH9" s="314"/>
      <c r="PAI9" s="314"/>
      <c r="PAJ9" s="314"/>
      <c r="PAK9" s="314"/>
      <c r="PAL9" s="314"/>
      <c r="PAM9" s="314"/>
      <c r="PAN9" s="314"/>
      <c r="PAO9" s="314"/>
      <c r="PAP9" s="314"/>
      <c r="PAQ9" s="314"/>
      <c r="PAR9" s="314"/>
      <c r="PAS9" s="314"/>
      <c r="PAT9" s="314"/>
      <c r="PAU9" s="314"/>
      <c r="PAV9" s="314"/>
      <c r="PAW9" s="314"/>
      <c r="PAX9" s="314"/>
      <c r="PAY9" s="314"/>
      <c r="PAZ9" s="314"/>
      <c r="PBA9" s="314"/>
      <c r="PBB9" s="314"/>
      <c r="PBC9" s="314"/>
      <c r="PBD9" s="314"/>
      <c r="PBE9" s="314"/>
      <c r="PBF9" s="314"/>
      <c r="PBG9" s="314"/>
      <c r="PBH9" s="314"/>
      <c r="PBI9" s="314"/>
      <c r="PBJ9" s="314"/>
      <c r="PBK9" s="314"/>
      <c r="PBL9" s="314"/>
      <c r="PBM9" s="314"/>
      <c r="PBN9" s="314"/>
      <c r="PBO9" s="314"/>
      <c r="PBP9" s="314"/>
      <c r="PBQ9" s="314"/>
      <c r="PBR9" s="314"/>
      <c r="PBS9" s="314"/>
      <c r="PBT9" s="314"/>
      <c r="PBU9" s="314"/>
      <c r="PBV9" s="314"/>
      <c r="PBW9" s="314"/>
      <c r="PBX9" s="314"/>
      <c r="PBY9" s="314"/>
      <c r="PBZ9" s="314"/>
      <c r="PCA9" s="314"/>
      <c r="PCB9" s="314"/>
      <c r="PCC9" s="314"/>
      <c r="PCD9" s="314"/>
      <c r="PCE9" s="314"/>
      <c r="PCF9" s="314"/>
      <c r="PCG9" s="314"/>
      <c r="PCH9" s="314"/>
      <c r="PCI9" s="314"/>
      <c r="PCJ9" s="314"/>
      <c r="PCK9" s="314"/>
      <c r="PCL9" s="314"/>
      <c r="PCM9" s="314"/>
      <c r="PCN9" s="314"/>
      <c r="PCO9" s="314"/>
      <c r="PCP9" s="314"/>
      <c r="PCQ9" s="314"/>
      <c r="PCR9" s="314"/>
      <c r="PCS9" s="314"/>
      <c r="PCT9" s="314"/>
      <c r="PCU9" s="314"/>
      <c r="PCV9" s="314"/>
      <c r="PCW9" s="314"/>
      <c r="PCX9" s="314"/>
      <c r="PCY9" s="314"/>
      <c r="PCZ9" s="314"/>
      <c r="PDA9" s="314"/>
      <c r="PDB9" s="314"/>
      <c r="PDC9" s="314"/>
      <c r="PDD9" s="314"/>
      <c r="PDE9" s="314"/>
      <c r="PDF9" s="314"/>
      <c r="PDG9" s="314"/>
      <c r="PDH9" s="314"/>
      <c r="PDI9" s="314"/>
      <c r="PDJ9" s="314"/>
      <c r="PDK9" s="314"/>
      <c r="PDL9" s="314"/>
      <c r="PDM9" s="314"/>
      <c r="PDN9" s="314"/>
      <c r="PDO9" s="314"/>
      <c r="PDP9" s="314"/>
      <c r="PDQ9" s="314"/>
      <c r="PDR9" s="314"/>
      <c r="PDS9" s="314"/>
      <c r="PDT9" s="314"/>
      <c r="PDU9" s="314"/>
      <c r="PDV9" s="314"/>
      <c r="PDW9" s="314"/>
      <c r="PDX9" s="314"/>
      <c r="PDY9" s="314"/>
      <c r="PDZ9" s="314"/>
      <c r="PEA9" s="314"/>
      <c r="PEB9" s="314"/>
      <c r="PEC9" s="314"/>
      <c r="PED9" s="314"/>
      <c r="PEE9" s="314"/>
      <c r="PEF9" s="314"/>
      <c r="PEG9" s="314"/>
      <c r="PEH9" s="314"/>
      <c r="PEI9" s="314"/>
      <c r="PEJ9" s="314"/>
      <c r="PEK9" s="314"/>
      <c r="PEL9" s="314"/>
      <c r="PEM9" s="314"/>
      <c r="PEN9" s="314"/>
      <c r="PEO9" s="314"/>
      <c r="PEP9" s="314"/>
      <c r="PEQ9" s="314"/>
      <c r="PER9" s="314"/>
      <c r="PES9" s="314"/>
      <c r="PET9" s="314"/>
      <c r="PEU9" s="314"/>
      <c r="PEV9" s="314"/>
      <c r="PEW9" s="314"/>
      <c r="PEX9" s="314"/>
      <c r="PEY9" s="314"/>
      <c r="PEZ9" s="314"/>
      <c r="PFA9" s="314"/>
      <c r="PFB9" s="314"/>
      <c r="PFC9" s="314"/>
      <c r="PFD9" s="314"/>
      <c r="PFE9" s="314"/>
      <c r="PFF9" s="314"/>
      <c r="PFG9" s="314"/>
      <c r="PFH9" s="314"/>
      <c r="PFI9" s="314"/>
      <c r="PFJ9" s="314"/>
      <c r="PFK9" s="314"/>
      <c r="PFL9" s="314"/>
      <c r="PFM9" s="314"/>
      <c r="PFN9" s="314"/>
      <c r="PFO9" s="314"/>
      <c r="PFP9" s="314"/>
      <c r="PFQ9" s="314"/>
      <c r="PFR9" s="314"/>
      <c r="PFS9" s="314"/>
      <c r="PFT9" s="314"/>
      <c r="PFU9" s="314"/>
      <c r="PFV9" s="314"/>
      <c r="PFW9" s="314"/>
      <c r="PFX9" s="314"/>
      <c r="PFY9" s="314"/>
      <c r="PFZ9" s="314"/>
      <c r="PGA9" s="314"/>
      <c r="PGB9" s="314"/>
      <c r="PGC9" s="314"/>
      <c r="PGD9" s="314"/>
      <c r="PGE9" s="314"/>
      <c r="PGF9" s="314"/>
      <c r="PGG9" s="314"/>
      <c r="PGH9" s="314"/>
      <c r="PGI9" s="314"/>
      <c r="PGJ9" s="314"/>
      <c r="PGK9" s="314"/>
      <c r="PGL9" s="314"/>
      <c r="PGM9" s="314"/>
      <c r="PGN9" s="314"/>
      <c r="PGO9" s="314"/>
      <c r="PGP9" s="314"/>
      <c r="PGQ9" s="314"/>
      <c r="PGR9" s="314"/>
      <c r="PGS9" s="314"/>
      <c r="PGT9" s="314"/>
      <c r="PGU9" s="314"/>
      <c r="PGV9" s="314"/>
      <c r="PGW9" s="314"/>
      <c r="PGX9" s="314"/>
      <c r="PGY9" s="314"/>
      <c r="PGZ9" s="314"/>
      <c r="PHA9" s="314"/>
      <c r="PHB9" s="314"/>
      <c r="PHC9" s="314"/>
      <c r="PHD9" s="314"/>
      <c r="PHE9" s="314"/>
      <c r="PHF9" s="314"/>
      <c r="PHG9" s="314"/>
      <c r="PHH9" s="314"/>
      <c r="PHI9" s="314"/>
      <c r="PHJ9" s="314"/>
      <c r="PHK9" s="314"/>
      <c r="PHL9" s="314"/>
      <c r="PHM9" s="314"/>
      <c r="PHN9" s="314"/>
      <c r="PHO9" s="314"/>
      <c r="PHP9" s="314"/>
      <c r="PHQ9" s="314"/>
      <c r="PHR9" s="314"/>
      <c r="PHS9" s="314"/>
      <c r="PHT9" s="314"/>
      <c r="PHU9" s="314"/>
      <c r="PHV9" s="314"/>
      <c r="PHW9" s="314"/>
      <c r="PHX9" s="314"/>
      <c r="PHY9" s="314"/>
      <c r="PHZ9" s="314"/>
      <c r="PIA9" s="314"/>
      <c r="PIB9" s="314"/>
      <c r="PIC9" s="314"/>
      <c r="PID9" s="314"/>
      <c r="PIE9" s="314"/>
      <c r="PIF9" s="314"/>
      <c r="PIG9" s="314"/>
      <c r="PIH9" s="314"/>
      <c r="PII9" s="314"/>
      <c r="PIJ9" s="314"/>
      <c r="PIK9" s="314"/>
      <c r="PIL9" s="314"/>
      <c r="PIM9" s="314"/>
      <c r="PIN9" s="314"/>
      <c r="PIO9" s="314"/>
      <c r="PIP9" s="314"/>
      <c r="PIQ9" s="314"/>
      <c r="PIR9" s="314"/>
      <c r="PIS9" s="314"/>
      <c r="PIT9" s="314"/>
      <c r="PIU9" s="314"/>
      <c r="PIV9" s="314"/>
      <c r="PIW9" s="314"/>
      <c r="PIX9" s="314"/>
      <c r="PIY9" s="314"/>
      <c r="PIZ9" s="314"/>
      <c r="PJA9" s="314"/>
      <c r="PJB9" s="314"/>
      <c r="PJC9" s="314"/>
      <c r="PJD9" s="314"/>
      <c r="PJE9" s="314"/>
      <c r="PJF9" s="314"/>
      <c r="PJG9" s="314"/>
      <c r="PJH9" s="314"/>
      <c r="PJI9" s="314"/>
      <c r="PJJ9" s="314"/>
      <c r="PJK9" s="314"/>
      <c r="PJL9" s="314"/>
      <c r="PJM9" s="314"/>
      <c r="PJN9" s="314"/>
      <c r="PJO9" s="314"/>
      <c r="PJP9" s="314"/>
      <c r="PJQ9" s="314"/>
      <c r="PJR9" s="314"/>
      <c r="PJS9" s="314"/>
      <c r="PJT9" s="314"/>
      <c r="PJU9" s="314"/>
      <c r="PJV9" s="314"/>
      <c r="PJW9" s="314"/>
      <c r="PJX9" s="314"/>
      <c r="PJY9" s="314"/>
      <c r="PJZ9" s="314"/>
      <c r="PKA9" s="314"/>
      <c r="PKB9" s="314"/>
      <c r="PKC9" s="314"/>
      <c r="PKD9" s="314"/>
      <c r="PKE9" s="314"/>
      <c r="PKF9" s="314"/>
      <c r="PKG9" s="314"/>
      <c r="PKH9" s="314"/>
      <c r="PKI9" s="314"/>
      <c r="PKJ9" s="314"/>
      <c r="PKK9" s="314"/>
      <c r="PKL9" s="314"/>
      <c r="PKM9" s="314"/>
      <c r="PKN9" s="314"/>
      <c r="PKO9" s="314"/>
      <c r="PKP9" s="314"/>
      <c r="PKQ9" s="314"/>
      <c r="PKR9" s="314"/>
      <c r="PKS9" s="314"/>
      <c r="PKT9" s="314"/>
      <c r="PKU9" s="314"/>
      <c r="PKV9" s="314"/>
      <c r="PKW9" s="314"/>
      <c r="PKX9" s="314"/>
      <c r="PKY9" s="314"/>
      <c r="PKZ9" s="314"/>
      <c r="PLA9" s="314"/>
      <c r="PLB9" s="314"/>
      <c r="PLC9" s="314"/>
      <c r="PLD9" s="314"/>
      <c r="PLE9" s="314"/>
      <c r="PLF9" s="314"/>
      <c r="PLG9" s="314"/>
      <c r="PLH9" s="314"/>
      <c r="PLI9" s="314"/>
      <c r="PLJ9" s="314"/>
      <c r="PLK9" s="314"/>
      <c r="PLL9" s="314"/>
      <c r="PLM9" s="314"/>
      <c r="PLN9" s="314"/>
      <c r="PLO9" s="314"/>
      <c r="PLP9" s="314"/>
      <c r="PLQ9" s="314"/>
      <c r="PLR9" s="314"/>
      <c r="PLS9" s="314"/>
      <c r="PLT9" s="314"/>
      <c r="PLU9" s="314"/>
      <c r="PLV9" s="314"/>
      <c r="PLW9" s="314"/>
      <c r="PLX9" s="314"/>
      <c r="PLY9" s="314"/>
      <c r="PLZ9" s="314"/>
      <c r="PMA9" s="314"/>
      <c r="PMB9" s="314"/>
      <c r="PMC9" s="314"/>
      <c r="PMD9" s="314"/>
      <c r="PME9" s="314"/>
      <c r="PMF9" s="314"/>
      <c r="PMG9" s="314"/>
      <c r="PMH9" s="314"/>
      <c r="PMI9" s="314"/>
      <c r="PMJ9" s="314"/>
      <c r="PMK9" s="314"/>
      <c r="PML9" s="314"/>
      <c r="PMM9" s="314"/>
      <c r="PMN9" s="314"/>
      <c r="PMO9" s="314"/>
      <c r="PMP9" s="314"/>
      <c r="PMQ9" s="314"/>
      <c r="PMR9" s="314"/>
      <c r="PMS9" s="314"/>
      <c r="PMT9" s="314"/>
      <c r="PMU9" s="314"/>
      <c r="PMV9" s="314"/>
      <c r="PMW9" s="314"/>
      <c r="PMX9" s="314"/>
      <c r="PMY9" s="314"/>
      <c r="PMZ9" s="314"/>
      <c r="PNA9" s="314"/>
      <c r="PNB9" s="314"/>
      <c r="PNC9" s="314"/>
      <c r="PND9" s="314"/>
      <c r="PNE9" s="314"/>
      <c r="PNF9" s="314"/>
      <c r="PNG9" s="314"/>
      <c r="PNH9" s="314"/>
      <c r="PNI9" s="314"/>
      <c r="PNJ9" s="314"/>
      <c r="PNK9" s="314"/>
      <c r="PNL9" s="314"/>
      <c r="PNM9" s="314"/>
      <c r="PNN9" s="314"/>
      <c r="PNO9" s="314"/>
      <c r="PNP9" s="314"/>
      <c r="PNQ9" s="314"/>
      <c r="PNR9" s="314"/>
      <c r="PNS9" s="314"/>
      <c r="PNT9" s="314"/>
      <c r="PNU9" s="314"/>
      <c r="PNV9" s="314"/>
      <c r="PNW9" s="314"/>
      <c r="PNX9" s="314"/>
      <c r="PNY9" s="314"/>
      <c r="PNZ9" s="314"/>
      <c r="POA9" s="314"/>
      <c r="POB9" s="314"/>
      <c r="POC9" s="314"/>
      <c r="POD9" s="314"/>
      <c r="POE9" s="314"/>
      <c r="POF9" s="314"/>
      <c r="POG9" s="314"/>
      <c r="POH9" s="314"/>
      <c r="POI9" s="314"/>
      <c r="POJ9" s="314"/>
      <c r="POK9" s="314"/>
      <c r="POL9" s="314"/>
      <c r="POM9" s="314"/>
      <c r="PON9" s="314"/>
      <c r="POO9" s="314"/>
      <c r="POP9" s="314"/>
      <c r="POQ9" s="314"/>
      <c r="POR9" s="314"/>
      <c r="POS9" s="314"/>
      <c r="POT9" s="314"/>
      <c r="POU9" s="314"/>
      <c r="POV9" s="314"/>
      <c r="POW9" s="314"/>
      <c r="POX9" s="314"/>
      <c r="POY9" s="314"/>
      <c r="POZ9" s="314"/>
      <c r="PPA9" s="314"/>
      <c r="PPB9" s="314"/>
      <c r="PPC9" s="314"/>
      <c r="PPD9" s="314"/>
      <c r="PPE9" s="314"/>
      <c r="PPF9" s="314"/>
      <c r="PPG9" s="314"/>
      <c r="PPH9" s="314"/>
      <c r="PPI9" s="314"/>
      <c r="PPJ9" s="314"/>
      <c r="PPK9" s="314"/>
      <c r="PPL9" s="314"/>
      <c r="PPM9" s="314"/>
      <c r="PPN9" s="314"/>
      <c r="PPO9" s="314"/>
      <c r="PPP9" s="314"/>
      <c r="PPQ9" s="314"/>
      <c r="PPR9" s="314"/>
      <c r="PPS9" s="314"/>
      <c r="PPT9" s="314"/>
      <c r="PPU9" s="314"/>
      <c r="PPV9" s="314"/>
      <c r="PPW9" s="314"/>
      <c r="PPX9" s="314"/>
      <c r="PPY9" s="314"/>
      <c r="PPZ9" s="314"/>
      <c r="PQA9" s="314"/>
      <c r="PQB9" s="314"/>
      <c r="PQC9" s="314"/>
      <c r="PQD9" s="314"/>
      <c r="PQE9" s="314"/>
      <c r="PQF9" s="314"/>
      <c r="PQG9" s="314"/>
      <c r="PQH9" s="314"/>
      <c r="PQI9" s="314"/>
      <c r="PQJ9" s="314"/>
      <c r="PQK9" s="314"/>
      <c r="PQL9" s="314"/>
      <c r="PQM9" s="314"/>
      <c r="PQN9" s="314"/>
      <c r="PQO9" s="314"/>
      <c r="PQP9" s="314"/>
      <c r="PQQ9" s="314"/>
      <c r="PQR9" s="314"/>
      <c r="PQS9" s="314"/>
      <c r="PQT9" s="314"/>
      <c r="PQU9" s="314"/>
      <c r="PQV9" s="314"/>
      <c r="PQW9" s="314"/>
      <c r="PQX9" s="314"/>
      <c r="PQY9" s="314"/>
      <c r="PQZ9" s="314"/>
      <c r="PRA9" s="314"/>
      <c r="PRB9" s="314"/>
      <c r="PRC9" s="314"/>
      <c r="PRD9" s="314"/>
      <c r="PRE9" s="314"/>
      <c r="PRF9" s="314"/>
      <c r="PRG9" s="314"/>
      <c r="PRH9" s="314"/>
      <c r="PRI9" s="314"/>
      <c r="PRJ9" s="314"/>
      <c r="PRK9" s="314"/>
      <c r="PRL9" s="314"/>
      <c r="PRM9" s="314"/>
      <c r="PRN9" s="314"/>
      <c r="PRO9" s="314"/>
      <c r="PRP9" s="314"/>
      <c r="PRQ9" s="314"/>
      <c r="PRR9" s="314"/>
      <c r="PRS9" s="314"/>
      <c r="PRT9" s="314"/>
      <c r="PRU9" s="314"/>
      <c r="PRV9" s="314"/>
      <c r="PRW9" s="314"/>
      <c r="PRX9" s="314"/>
      <c r="PRY9" s="314"/>
      <c r="PRZ9" s="314"/>
      <c r="PSA9" s="314"/>
      <c r="PSB9" s="314"/>
      <c r="PSC9" s="314"/>
      <c r="PSD9" s="314"/>
      <c r="PSE9" s="314"/>
      <c r="PSF9" s="314"/>
      <c r="PSG9" s="314"/>
      <c r="PSH9" s="314"/>
      <c r="PSI9" s="314"/>
      <c r="PSJ9" s="314"/>
      <c r="PSK9" s="314"/>
      <c r="PSL9" s="314"/>
      <c r="PSM9" s="314"/>
      <c r="PSN9" s="314"/>
      <c r="PSO9" s="314"/>
      <c r="PSP9" s="314"/>
      <c r="PSQ9" s="314"/>
      <c r="PSR9" s="314"/>
      <c r="PSS9" s="314"/>
      <c r="PST9" s="314"/>
      <c r="PSU9" s="314"/>
      <c r="PSV9" s="314"/>
      <c r="PSW9" s="314"/>
      <c r="PSX9" s="314"/>
      <c r="PSY9" s="314"/>
      <c r="PSZ9" s="314"/>
      <c r="PTA9" s="314"/>
      <c r="PTB9" s="314"/>
      <c r="PTC9" s="314"/>
      <c r="PTD9" s="314"/>
      <c r="PTE9" s="314"/>
      <c r="PTF9" s="314"/>
      <c r="PTG9" s="314"/>
      <c r="PTH9" s="314"/>
      <c r="PTI9" s="314"/>
      <c r="PTJ9" s="314"/>
      <c r="PTK9" s="314"/>
      <c r="PTL9" s="314"/>
      <c r="PTM9" s="314"/>
      <c r="PTN9" s="314"/>
      <c r="PTO9" s="314"/>
      <c r="PTP9" s="314"/>
      <c r="PTQ9" s="314"/>
      <c r="PTR9" s="314"/>
      <c r="PTS9" s="314"/>
      <c r="PTT9" s="314"/>
      <c r="PTU9" s="314"/>
      <c r="PTV9" s="314"/>
      <c r="PTW9" s="314"/>
      <c r="PTX9" s="314"/>
      <c r="PTY9" s="314"/>
      <c r="PTZ9" s="314"/>
      <c r="PUA9" s="314"/>
      <c r="PUB9" s="314"/>
      <c r="PUC9" s="314"/>
      <c r="PUD9" s="314"/>
      <c r="PUE9" s="314"/>
      <c r="PUF9" s="314"/>
      <c r="PUG9" s="314"/>
      <c r="PUH9" s="314"/>
      <c r="PUI9" s="314"/>
      <c r="PUJ9" s="314"/>
      <c r="PUK9" s="314"/>
      <c r="PUL9" s="314"/>
      <c r="PUM9" s="314"/>
      <c r="PUN9" s="314"/>
      <c r="PUO9" s="314"/>
      <c r="PUP9" s="314"/>
      <c r="PUQ9" s="314"/>
      <c r="PUR9" s="314"/>
      <c r="PUS9" s="314"/>
      <c r="PUT9" s="314"/>
      <c r="PUU9" s="314"/>
      <c r="PUV9" s="314"/>
      <c r="PUW9" s="314"/>
      <c r="PUX9" s="314"/>
      <c r="PUY9" s="314"/>
      <c r="PUZ9" s="314"/>
      <c r="PVA9" s="314"/>
      <c r="PVB9" s="314"/>
      <c r="PVC9" s="314"/>
      <c r="PVD9" s="314"/>
      <c r="PVE9" s="314"/>
      <c r="PVF9" s="314"/>
      <c r="PVG9" s="314"/>
      <c r="PVH9" s="314"/>
      <c r="PVI9" s="314"/>
      <c r="PVJ9" s="314"/>
      <c r="PVK9" s="314"/>
      <c r="PVL9" s="314"/>
      <c r="PVM9" s="314"/>
      <c r="PVN9" s="314"/>
      <c r="PVO9" s="314"/>
      <c r="PVP9" s="314"/>
      <c r="PVQ9" s="314"/>
      <c r="PVR9" s="314"/>
      <c r="PVS9" s="314"/>
      <c r="PVT9" s="314"/>
      <c r="PVU9" s="314"/>
      <c r="PVV9" s="314"/>
      <c r="PVW9" s="314"/>
      <c r="PVX9" s="314"/>
      <c r="PVY9" s="314"/>
      <c r="PVZ9" s="314"/>
      <c r="PWA9" s="314"/>
      <c r="PWB9" s="314"/>
      <c r="PWC9" s="314"/>
      <c r="PWD9" s="314"/>
      <c r="PWE9" s="314"/>
      <c r="PWF9" s="314"/>
      <c r="PWG9" s="314"/>
      <c r="PWH9" s="314"/>
      <c r="PWI9" s="314"/>
      <c r="PWJ9" s="314"/>
      <c r="PWK9" s="314"/>
      <c r="PWL9" s="314"/>
      <c r="PWM9" s="314"/>
      <c r="PWN9" s="314"/>
      <c r="PWO9" s="314"/>
      <c r="PWP9" s="314"/>
      <c r="PWQ9" s="314"/>
      <c r="PWR9" s="314"/>
      <c r="PWS9" s="314"/>
      <c r="PWT9" s="314"/>
      <c r="PWU9" s="314"/>
      <c r="PWV9" s="314"/>
      <c r="PWW9" s="314"/>
      <c r="PWX9" s="314"/>
      <c r="PWY9" s="314"/>
      <c r="PWZ9" s="314"/>
      <c r="PXA9" s="314"/>
      <c r="PXB9" s="314"/>
      <c r="PXC9" s="314"/>
      <c r="PXD9" s="314"/>
      <c r="PXE9" s="314"/>
      <c r="PXF9" s="314"/>
      <c r="PXG9" s="314"/>
      <c r="PXH9" s="314"/>
      <c r="PXI9" s="314"/>
      <c r="PXJ9" s="314"/>
      <c r="PXK9" s="314"/>
      <c r="PXL9" s="314"/>
      <c r="PXM9" s="314"/>
      <c r="PXN9" s="314"/>
      <c r="PXO9" s="314"/>
      <c r="PXP9" s="314"/>
      <c r="PXQ9" s="314"/>
      <c r="PXR9" s="314"/>
      <c r="PXS9" s="314"/>
      <c r="PXT9" s="314"/>
      <c r="PXU9" s="314"/>
      <c r="PXV9" s="314"/>
      <c r="PXW9" s="314"/>
      <c r="PXX9" s="314"/>
      <c r="PXY9" s="314"/>
      <c r="PXZ9" s="314"/>
      <c r="PYA9" s="314"/>
      <c r="PYB9" s="314"/>
      <c r="PYC9" s="314"/>
      <c r="PYD9" s="314"/>
      <c r="PYE9" s="314"/>
      <c r="PYF9" s="314"/>
      <c r="PYG9" s="314"/>
      <c r="PYH9" s="314"/>
      <c r="PYI9" s="314"/>
      <c r="PYJ9" s="314"/>
      <c r="PYK9" s="314"/>
      <c r="PYL9" s="314"/>
      <c r="PYM9" s="314"/>
      <c r="PYN9" s="314"/>
      <c r="PYO9" s="314"/>
      <c r="PYP9" s="314"/>
      <c r="PYQ9" s="314"/>
      <c r="PYR9" s="314"/>
      <c r="PYS9" s="314"/>
      <c r="PYT9" s="314"/>
      <c r="PYU9" s="314"/>
      <c r="PYV9" s="314"/>
      <c r="PYW9" s="314"/>
      <c r="PYX9" s="314"/>
      <c r="PYY9" s="314"/>
      <c r="PYZ9" s="314"/>
      <c r="PZA9" s="314"/>
      <c r="PZB9" s="314"/>
      <c r="PZC9" s="314"/>
      <c r="PZD9" s="314"/>
      <c r="PZE9" s="314"/>
      <c r="PZF9" s="314"/>
      <c r="PZG9" s="314"/>
      <c r="PZH9" s="314"/>
      <c r="PZI9" s="314"/>
      <c r="PZJ9" s="314"/>
      <c r="PZK9" s="314"/>
      <c r="PZL9" s="314"/>
      <c r="PZM9" s="314"/>
      <c r="PZN9" s="314"/>
      <c r="PZO9" s="314"/>
      <c r="PZP9" s="314"/>
      <c r="PZQ9" s="314"/>
      <c r="PZR9" s="314"/>
      <c r="PZS9" s="314"/>
      <c r="PZT9" s="314"/>
      <c r="PZU9" s="314"/>
      <c r="PZV9" s="314"/>
      <c r="PZW9" s="314"/>
      <c r="PZX9" s="314"/>
      <c r="PZY9" s="314"/>
      <c r="PZZ9" s="314"/>
      <c r="QAA9" s="314"/>
      <c r="QAB9" s="314"/>
      <c r="QAC9" s="314"/>
      <c r="QAD9" s="314"/>
      <c r="QAE9" s="314"/>
      <c r="QAF9" s="314"/>
      <c r="QAG9" s="314"/>
      <c r="QAH9" s="314"/>
      <c r="QAI9" s="314"/>
      <c r="QAJ9" s="314"/>
      <c r="QAK9" s="314"/>
      <c r="QAL9" s="314"/>
      <c r="QAM9" s="314"/>
      <c r="QAN9" s="314"/>
      <c r="QAO9" s="314"/>
      <c r="QAP9" s="314"/>
      <c r="QAQ9" s="314"/>
      <c r="QAR9" s="314"/>
      <c r="QAS9" s="314"/>
      <c r="QAT9" s="314"/>
      <c r="QAU9" s="314"/>
      <c r="QAV9" s="314"/>
      <c r="QAW9" s="314"/>
      <c r="QAX9" s="314"/>
      <c r="QAY9" s="314"/>
      <c r="QAZ9" s="314"/>
      <c r="QBA9" s="314"/>
      <c r="QBB9" s="314"/>
      <c r="QBC9" s="314"/>
      <c r="QBD9" s="314"/>
      <c r="QBE9" s="314"/>
      <c r="QBF9" s="314"/>
      <c r="QBG9" s="314"/>
      <c r="QBH9" s="314"/>
      <c r="QBI9" s="314"/>
      <c r="QBJ9" s="314"/>
      <c r="QBK9" s="314"/>
      <c r="QBL9" s="314"/>
      <c r="QBM9" s="314"/>
      <c r="QBN9" s="314"/>
      <c r="QBO9" s="314"/>
      <c r="QBP9" s="314"/>
      <c r="QBQ9" s="314"/>
      <c r="QBR9" s="314"/>
      <c r="QBS9" s="314"/>
      <c r="QBT9" s="314"/>
      <c r="QBU9" s="314"/>
      <c r="QBV9" s="314"/>
      <c r="QBW9" s="314"/>
      <c r="QBX9" s="314"/>
      <c r="QBY9" s="314"/>
      <c r="QBZ9" s="314"/>
      <c r="QCA9" s="314"/>
      <c r="QCB9" s="314"/>
      <c r="QCC9" s="314"/>
      <c r="QCD9" s="314"/>
      <c r="QCE9" s="314"/>
      <c r="QCF9" s="314"/>
      <c r="QCG9" s="314"/>
      <c r="QCH9" s="314"/>
      <c r="QCI9" s="314"/>
      <c r="QCJ9" s="314"/>
      <c r="QCK9" s="314"/>
      <c r="QCL9" s="314"/>
      <c r="QCM9" s="314"/>
      <c r="QCN9" s="314"/>
      <c r="QCO9" s="314"/>
      <c r="QCP9" s="314"/>
      <c r="QCQ9" s="314"/>
      <c r="QCR9" s="314"/>
      <c r="QCS9" s="314"/>
      <c r="QCT9" s="314"/>
      <c r="QCU9" s="314"/>
      <c r="QCV9" s="314"/>
      <c r="QCW9" s="314"/>
      <c r="QCX9" s="314"/>
      <c r="QCY9" s="314"/>
      <c r="QCZ9" s="314"/>
      <c r="QDA9" s="314"/>
      <c r="QDB9" s="314"/>
      <c r="QDC9" s="314"/>
      <c r="QDD9" s="314"/>
      <c r="QDE9" s="314"/>
      <c r="QDF9" s="314"/>
      <c r="QDG9" s="314"/>
      <c r="QDH9" s="314"/>
      <c r="QDI9" s="314"/>
      <c r="QDJ9" s="314"/>
      <c r="QDK9" s="314"/>
      <c r="QDL9" s="314"/>
      <c r="QDM9" s="314"/>
      <c r="QDN9" s="314"/>
      <c r="QDO9" s="314"/>
      <c r="QDP9" s="314"/>
      <c r="QDQ9" s="314"/>
      <c r="QDR9" s="314"/>
      <c r="QDS9" s="314"/>
      <c r="QDT9" s="314"/>
      <c r="QDU9" s="314"/>
      <c r="QDV9" s="314"/>
      <c r="QDW9" s="314"/>
      <c r="QDX9" s="314"/>
      <c r="QDY9" s="314"/>
      <c r="QDZ9" s="314"/>
      <c r="QEA9" s="314"/>
      <c r="QEB9" s="314"/>
      <c r="QEC9" s="314"/>
      <c r="QED9" s="314"/>
      <c r="QEE9" s="314"/>
      <c r="QEF9" s="314"/>
      <c r="QEG9" s="314"/>
      <c r="QEH9" s="314"/>
      <c r="QEI9" s="314"/>
      <c r="QEJ9" s="314"/>
      <c r="QEK9" s="314"/>
      <c r="QEL9" s="314"/>
      <c r="QEM9" s="314"/>
      <c r="QEN9" s="314"/>
      <c r="QEO9" s="314"/>
      <c r="QEP9" s="314"/>
      <c r="QEQ9" s="314"/>
      <c r="QER9" s="314"/>
      <c r="QES9" s="314"/>
      <c r="QET9" s="314"/>
      <c r="QEU9" s="314"/>
      <c r="QEV9" s="314"/>
      <c r="QEW9" s="314"/>
      <c r="QEX9" s="314"/>
      <c r="QEY9" s="314"/>
      <c r="QEZ9" s="314"/>
      <c r="QFA9" s="314"/>
      <c r="QFB9" s="314"/>
      <c r="QFC9" s="314"/>
      <c r="QFD9" s="314"/>
      <c r="QFE9" s="314"/>
      <c r="QFF9" s="314"/>
      <c r="QFG9" s="314"/>
      <c r="QFH9" s="314"/>
      <c r="QFI9" s="314"/>
      <c r="QFJ9" s="314"/>
      <c r="QFK9" s="314"/>
      <c r="QFL9" s="314"/>
      <c r="QFM9" s="314"/>
      <c r="QFN9" s="314"/>
      <c r="QFO9" s="314"/>
      <c r="QFP9" s="314"/>
      <c r="QFQ9" s="314"/>
      <c r="QFR9" s="314"/>
      <c r="QFS9" s="314"/>
      <c r="QFT9" s="314"/>
      <c r="QFU9" s="314"/>
      <c r="QFV9" s="314"/>
      <c r="QFW9" s="314"/>
      <c r="QFX9" s="314"/>
      <c r="QFY9" s="314"/>
      <c r="QFZ9" s="314"/>
      <c r="QGA9" s="314"/>
      <c r="QGB9" s="314"/>
      <c r="QGC9" s="314"/>
      <c r="QGD9" s="314"/>
      <c r="QGE9" s="314"/>
      <c r="QGF9" s="314"/>
      <c r="QGG9" s="314"/>
      <c r="QGH9" s="314"/>
      <c r="QGI9" s="314"/>
      <c r="QGJ9" s="314"/>
      <c r="QGK9" s="314"/>
      <c r="QGL9" s="314"/>
      <c r="QGM9" s="314"/>
      <c r="QGN9" s="314"/>
      <c r="QGO9" s="314"/>
      <c r="QGP9" s="314"/>
      <c r="QGQ9" s="314"/>
      <c r="QGR9" s="314"/>
      <c r="QGS9" s="314"/>
      <c r="QGT9" s="314"/>
      <c r="QGU9" s="314"/>
      <c r="QGV9" s="314"/>
      <c r="QGW9" s="314"/>
      <c r="QGX9" s="314"/>
      <c r="QGY9" s="314"/>
      <c r="QGZ9" s="314"/>
      <c r="QHA9" s="314"/>
      <c r="QHB9" s="314"/>
      <c r="QHC9" s="314"/>
      <c r="QHD9" s="314"/>
      <c r="QHE9" s="314"/>
      <c r="QHF9" s="314"/>
      <c r="QHG9" s="314"/>
      <c r="QHH9" s="314"/>
      <c r="QHI9" s="314"/>
      <c r="QHJ9" s="314"/>
      <c r="QHK9" s="314"/>
      <c r="QHL9" s="314"/>
      <c r="QHM9" s="314"/>
      <c r="QHN9" s="314"/>
      <c r="QHO9" s="314"/>
      <c r="QHP9" s="314"/>
      <c r="QHQ9" s="314"/>
      <c r="QHR9" s="314"/>
      <c r="QHS9" s="314"/>
      <c r="QHT9" s="314"/>
      <c r="QHU9" s="314"/>
      <c r="QHV9" s="314"/>
      <c r="QHW9" s="314"/>
      <c r="QHX9" s="314"/>
      <c r="QHY9" s="314"/>
      <c r="QHZ9" s="314"/>
      <c r="QIA9" s="314"/>
      <c r="QIB9" s="314"/>
      <c r="QIC9" s="314"/>
      <c r="QID9" s="314"/>
      <c r="QIE9" s="314"/>
      <c r="QIF9" s="314"/>
      <c r="QIG9" s="314"/>
      <c r="QIH9" s="314"/>
      <c r="QII9" s="314"/>
      <c r="QIJ9" s="314"/>
      <c r="QIK9" s="314"/>
      <c r="QIL9" s="314"/>
      <c r="QIM9" s="314"/>
      <c r="QIN9" s="314"/>
      <c r="QIO9" s="314"/>
      <c r="QIP9" s="314"/>
      <c r="QIQ9" s="314"/>
      <c r="QIR9" s="314"/>
      <c r="QIS9" s="314"/>
      <c r="QIT9" s="314"/>
      <c r="QIU9" s="314"/>
      <c r="QIV9" s="314"/>
      <c r="QIW9" s="314"/>
      <c r="QIX9" s="314"/>
      <c r="QIY9" s="314"/>
      <c r="QIZ9" s="314"/>
      <c r="QJA9" s="314"/>
      <c r="QJB9" s="314"/>
      <c r="QJC9" s="314"/>
      <c r="QJD9" s="314"/>
      <c r="QJE9" s="314"/>
      <c r="QJF9" s="314"/>
      <c r="QJG9" s="314"/>
      <c r="QJH9" s="314"/>
      <c r="QJI9" s="314"/>
      <c r="QJJ9" s="314"/>
      <c r="QJK9" s="314"/>
      <c r="QJL9" s="314"/>
      <c r="QJM9" s="314"/>
      <c r="QJN9" s="314"/>
      <c r="QJO9" s="314"/>
      <c r="QJP9" s="314"/>
      <c r="QJQ9" s="314"/>
      <c r="QJR9" s="314"/>
      <c r="QJS9" s="314"/>
      <c r="QJT9" s="314"/>
      <c r="QJU9" s="314"/>
      <c r="QJV9" s="314"/>
      <c r="QJW9" s="314"/>
      <c r="QJX9" s="314"/>
      <c r="QJY9" s="314"/>
      <c r="QJZ9" s="314"/>
      <c r="QKA9" s="314"/>
      <c r="QKB9" s="314"/>
      <c r="QKC9" s="314"/>
      <c r="QKD9" s="314"/>
      <c r="QKE9" s="314"/>
      <c r="QKF9" s="314"/>
      <c r="QKG9" s="314"/>
      <c r="QKH9" s="314"/>
      <c r="QKI9" s="314"/>
      <c r="QKJ9" s="314"/>
      <c r="QKK9" s="314"/>
      <c r="QKL9" s="314"/>
      <c r="QKM9" s="314"/>
      <c r="QKN9" s="314"/>
      <c r="QKO9" s="314"/>
      <c r="QKP9" s="314"/>
      <c r="QKQ9" s="314"/>
      <c r="QKR9" s="314"/>
      <c r="QKS9" s="314"/>
      <c r="QKT9" s="314"/>
      <c r="QKU9" s="314"/>
      <c r="QKV9" s="314"/>
      <c r="QKW9" s="314"/>
      <c r="QKX9" s="314"/>
      <c r="QKY9" s="314"/>
      <c r="QKZ9" s="314"/>
      <c r="QLA9" s="314"/>
      <c r="QLB9" s="314"/>
      <c r="QLC9" s="314"/>
      <c r="QLD9" s="314"/>
      <c r="QLE9" s="314"/>
      <c r="QLF9" s="314"/>
      <c r="QLG9" s="314"/>
      <c r="QLH9" s="314"/>
      <c r="QLI9" s="314"/>
      <c r="QLJ9" s="314"/>
      <c r="QLK9" s="314"/>
      <c r="QLL9" s="314"/>
      <c r="QLM9" s="314"/>
      <c r="QLN9" s="314"/>
      <c r="QLO9" s="314"/>
      <c r="QLP9" s="314"/>
      <c r="QLQ9" s="314"/>
      <c r="QLR9" s="314"/>
      <c r="QLS9" s="314"/>
      <c r="QLT9" s="314"/>
      <c r="QLU9" s="314"/>
      <c r="QLV9" s="314"/>
      <c r="QLW9" s="314"/>
      <c r="QLX9" s="314"/>
      <c r="QLY9" s="314"/>
      <c r="QLZ9" s="314"/>
      <c r="QMA9" s="314"/>
      <c r="QMB9" s="314"/>
      <c r="QMC9" s="314"/>
      <c r="QMD9" s="314"/>
      <c r="QME9" s="314"/>
      <c r="QMF9" s="314"/>
      <c r="QMG9" s="314"/>
      <c r="QMH9" s="314"/>
      <c r="QMI9" s="314"/>
      <c r="QMJ9" s="314"/>
      <c r="QMK9" s="314"/>
      <c r="QML9" s="314"/>
      <c r="QMM9" s="314"/>
      <c r="QMN9" s="314"/>
      <c r="QMO9" s="314"/>
      <c r="QMP9" s="314"/>
      <c r="QMQ9" s="314"/>
      <c r="QMR9" s="314"/>
      <c r="QMS9" s="314"/>
      <c r="QMT9" s="314"/>
      <c r="QMU9" s="314"/>
      <c r="QMV9" s="314"/>
      <c r="QMW9" s="314"/>
      <c r="QMX9" s="314"/>
      <c r="QMY9" s="314"/>
      <c r="QMZ9" s="314"/>
      <c r="QNA9" s="314"/>
      <c r="QNB9" s="314"/>
      <c r="QNC9" s="314"/>
      <c r="QND9" s="314"/>
      <c r="QNE9" s="314"/>
      <c r="QNF9" s="314"/>
      <c r="QNG9" s="314"/>
      <c r="QNH9" s="314"/>
      <c r="QNI9" s="314"/>
      <c r="QNJ9" s="314"/>
      <c r="QNK9" s="314"/>
      <c r="QNL9" s="314"/>
      <c r="QNM9" s="314"/>
      <c r="QNN9" s="314"/>
      <c r="QNO9" s="314"/>
      <c r="QNP9" s="314"/>
      <c r="QNQ9" s="314"/>
      <c r="QNR9" s="314"/>
      <c r="QNS9" s="314"/>
      <c r="QNT9" s="314"/>
      <c r="QNU9" s="314"/>
      <c r="QNV9" s="314"/>
      <c r="QNW9" s="314"/>
      <c r="QNX9" s="314"/>
      <c r="QNY9" s="314"/>
      <c r="QNZ9" s="314"/>
      <c r="QOA9" s="314"/>
      <c r="QOB9" s="314"/>
      <c r="QOC9" s="314"/>
      <c r="QOD9" s="314"/>
      <c r="QOE9" s="314"/>
      <c r="QOF9" s="314"/>
      <c r="QOG9" s="314"/>
      <c r="QOH9" s="314"/>
      <c r="QOI9" s="314"/>
      <c r="QOJ9" s="314"/>
      <c r="QOK9" s="314"/>
      <c r="QOL9" s="314"/>
      <c r="QOM9" s="314"/>
      <c r="QON9" s="314"/>
      <c r="QOO9" s="314"/>
      <c r="QOP9" s="314"/>
      <c r="QOQ9" s="314"/>
      <c r="QOR9" s="314"/>
      <c r="QOS9" s="314"/>
      <c r="QOT9" s="314"/>
      <c r="QOU9" s="314"/>
      <c r="QOV9" s="314"/>
      <c r="QOW9" s="314"/>
      <c r="QOX9" s="314"/>
      <c r="QOY9" s="314"/>
      <c r="QOZ9" s="314"/>
      <c r="QPA9" s="314"/>
      <c r="QPB9" s="314"/>
      <c r="QPC9" s="314"/>
      <c r="QPD9" s="314"/>
      <c r="QPE9" s="314"/>
      <c r="QPF9" s="314"/>
      <c r="QPG9" s="314"/>
      <c r="QPH9" s="314"/>
      <c r="QPI9" s="314"/>
      <c r="QPJ9" s="314"/>
      <c r="QPK9" s="314"/>
      <c r="QPL9" s="314"/>
      <c r="QPM9" s="314"/>
      <c r="QPN9" s="314"/>
      <c r="QPO9" s="314"/>
      <c r="QPP9" s="314"/>
      <c r="QPQ9" s="314"/>
      <c r="QPR9" s="314"/>
      <c r="QPS9" s="314"/>
      <c r="QPT9" s="314"/>
      <c r="QPU9" s="314"/>
      <c r="QPV9" s="314"/>
      <c r="QPW9" s="314"/>
      <c r="QPX9" s="314"/>
      <c r="QPY9" s="314"/>
      <c r="QPZ9" s="314"/>
      <c r="QQA9" s="314"/>
      <c r="QQB9" s="314"/>
      <c r="QQC9" s="314"/>
      <c r="QQD9" s="314"/>
      <c r="QQE9" s="314"/>
      <c r="QQF9" s="314"/>
      <c r="QQG9" s="314"/>
      <c r="QQH9" s="314"/>
      <c r="QQI9" s="314"/>
      <c r="QQJ9" s="314"/>
      <c r="QQK9" s="314"/>
      <c r="QQL9" s="314"/>
      <c r="QQM9" s="314"/>
      <c r="QQN9" s="314"/>
      <c r="QQO9" s="314"/>
      <c r="QQP9" s="314"/>
      <c r="QQQ9" s="314"/>
      <c r="QQR9" s="314"/>
      <c r="QQS9" s="314"/>
      <c r="QQT9" s="314"/>
      <c r="QQU9" s="314"/>
      <c r="QQV9" s="314"/>
      <c r="QQW9" s="314"/>
      <c r="QQX9" s="314"/>
      <c r="QQY9" s="314"/>
      <c r="QQZ9" s="314"/>
      <c r="QRA9" s="314"/>
      <c r="QRB9" s="314"/>
      <c r="QRC9" s="314"/>
      <c r="QRD9" s="314"/>
      <c r="QRE9" s="314"/>
      <c r="QRF9" s="314"/>
      <c r="QRG9" s="314"/>
      <c r="QRH9" s="314"/>
      <c r="QRI9" s="314"/>
      <c r="QRJ9" s="314"/>
      <c r="QRK9" s="314"/>
      <c r="QRL9" s="314"/>
      <c r="QRM9" s="314"/>
      <c r="QRN9" s="314"/>
      <c r="QRO9" s="314"/>
      <c r="QRP9" s="314"/>
      <c r="QRQ9" s="314"/>
      <c r="QRR9" s="314"/>
      <c r="QRS9" s="314"/>
      <c r="QRT9" s="314"/>
      <c r="QRU9" s="314"/>
      <c r="QRV9" s="314"/>
      <c r="QRW9" s="314"/>
      <c r="QRX9" s="314"/>
      <c r="QRY9" s="314"/>
      <c r="QRZ9" s="314"/>
      <c r="QSA9" s="314"/>
      <c r="QSB9" s="314"/>
      <c r="QSC9" s="314"/>
      <c r="QSD9" s="314"/>
      <c r="QSE9" s="314"/>
      <c r="QSF9" s="314"/>
      <c r="QSG9" s="314"/>
      <c r="QSH9" s="314"/>
      <c r="QSI9" s="314"/>
      <c r="QSJ9" s="314"/>
      <c r="QSK9" s="314"/>
      <c r="QSL9" s="314"/>
      <c r="QSM9" s="314"/>
      <c r="QSN9" s="314"/>
      <c r="QSO9" s="314"/>
      <c r="QSP9" s="314"/>
      <c r="QSQ9" s="314"/>
      <c r="QSR9" s="314"/>
      <c r="QSS9" s="314"/>
      <c r="QST9" s="314"/>
      <c r="QSU9" s="314"/>
      <c r="QSV9" s="314"/>
      <c r="QSW9" s="314"/>
      <c r="QSX9" s="314"/>
      <c r="QSY9" s="314"/>
      <c r="QSZ9" s="314"/>
      <c r="QTA9" s="314"/>
      <c r="QTB9" s="314"/>
      <c r="QTC9" s="314"/>
      <c r="QTD9" s="314"/>
      <c r="QTE9" s="314"/>
      <c r="QTF9" s="314"/>
      <c r="QTG9" s="314"/>
      <c r="QTH9" s="314"/>
      <c r="QTI9" s="314"/>
      <c r="QTJ9" s="314"/>
      <c r="QTK9" s="314"/>
      <c r="QTL9" s="314"/>
      <c r="QTM9" s="314"/>
      <c r="QTN9" s="314"/>
      <c r="QTO9" s="314"/>
      <c r="QTP9" s="314"/>
      <c r="QTQ9" s="314"/>
      <c r="QTR9" s="314"/>
      <c r="QTS9" s="314"/>
      <c r="QTT9" s="314"/>
      <c r="QTU9" s="314"/>
      <c r="QTV9" s="314"/>
      <c r="QTW9" s="314"/>
      <c r="QTX9" s="314"/>
      <c r="QTY9" s="314"/>
      <c r="QTZ9" s="314"/>
      <c r="QUA9" s="314"/>
      <c r="QUB9" s="314"/>
      <c r="QUC9" s="314"/>
      <c r="QUD9" s="314"/>
      <c r="QUE9" s="314"/>
      <c r="QUF9" s="314"/>
      <c r="QUG9" s="314"/>
      <c r="QUH9" s="314"/>
      <c r="QUI9" s="314"/>
      <c r="QUJ9" s="314"/>
      <c r="QUK9" s="314"/>
      <c r="QUL9" s="314"/>
      <c r="QUM9" s="314"/>
      <c r="QUN9" s="314"/>
      <c r="QUO9" s="314"/>
      <c r="QUP9" s="314"/>
      <c r="QUQ9" s="314"/>
      <c r="QUR9" s="314"/>
      <c r="QUS9" s="314"/>
      <c r="QUT9" s="314"/>
      <c r="QUU9" s="314"/>
      <c r="QUV9" s="314"/>
      <c r="QUW9" s="314"/>
      <c r="QUX9" s="314"/>
      <c r="QUY9" s="314"/>
      <c r="QUZ9" s="314"/>
      <c r="QVA9" s="314"/>
      <c r="QVB9" s="314"/>
      <c r="QVC9" s="314"/>
      <c r="QVD9" s="314"/>
      <c r="QVE9" s="314"/>
      <c r="QVF9" s="314"/>
      <c r="QVG9" s="314"/>
      <c r="QVH9" s="314"/>
      <c r="QVI9" s="314"/>
      <c r="QVJ9" s="314"/>
      <c r="QVK9" s="314"/>
      <c r="QVL9" s="314"/>
      <c r="QVM9" s="314"/>
      <c r="QVN9" s="314"/>
      <c r="QVO9" s="314"/>
      <c r="QVP9" s="314"/>
      <c r="QVQ9" s="314"/>
      <c r="QVR9" s="314"/>
      <c r="QVS9" s="314"/>
      <c r="QVT9" s="314"/>
      <c r="QVU9" s="314"/>
      <c r="QVV9" s="314"/>
      <c r="QVW9" s="314"/>
      <c r="QVX9" s="314"/>
      <c r="QVY9" s="314"/>
      <c r="QVZ9" s="314"/>
      <c r="QWA9" s="314"/>
      <c r="QWB9" s="314"/>
      <c r="QWC9" s="314"/>
      <c r="QWD9" s="314"/>
      <c r="QWE9" s="314"/>
      <c r="QWF9" s="314"/>
      <c r="QWG9" s="314"/>
      <c r="QWH9" s="314"/>
      <c r="QWI9" s="314"/>
      <c r="QWJ9" s="314"/>
      <c r="QWK9" s="314"/>
      <c r="QWL9" s="314"/>
      <c r="QWM9" s="314"/>
      <c r="QWN9" s="314"/>
      <c r="QWO9" s="314"/>
      <c r="QWP9" s="314"/>
      <c r="QWQ9" s="314"/>
      <c r="QWR9" s="314"/>
      <c r="QWS9" s="314"/>
      <c r="QWT9" s="314"/>
      <c r="QWU9" s="314"/>
      <c r="QWV9" s="314"/>
      <c r="QWW9" s="314"/>
      <c r="QWX9" s="314"/>
      <c r="QWY9" s="314"/>
      <c r="QWZ9" s="314"/>
      <c r="QXA9" s="314"/>
      <c r="QXB9" s="314"/>
      <c r="QXC9" s="314"/>
      <c r="QXD9" s="314"/>
      <c r="QXE9" s="314"/>
      <c r="QXF9" s="314"/>
      <c r="QXG9" s="314"/>
      <c r="QXH9" s="314"/>
      <c r="QXI9" s="314"/>
      <c r="QXJ9" s="314"/>
      <c r="QXK9" s="314"/>
      <c r="QXL9" s="314"/>
      <c r="QXM9" s="314"/>
      <c r="QXN9" s="314"/>
      <c r="QXO9" s="314"/>
      <c r="QXP9" s="314"/>
      <c r="QXQ9" s="314"/>
      <c r="QXR9" s="314"/>
      <c r="QXS9" s="314"/>
      <c r="QXT9" s="314"/>
      <c r="QXU9" s="314"/>
      <c r="QXV9" s="314"/>
      <c r="QXW9" s="314"/>
      <c r="QXX9" s="314"/>
      <c r="QXY9" s="314"/>
      <c r="QXZ9" s="314"/>
      <c r="QYA9" s="314"/>
      <c r="QYB9" s="314"/>
      <c r="QYC9" s="314"/>
      <c r="QYD9" s="314"/>
      <c r="QYE9" s="314"/>
      <c r="QYF9" s="314"/>
      <c r="QYG9" s="314"/>
      <c r="QYH9" s="314"/>
      <c r="QYI9" s="314"/>
      <c r="QYJ9" s="314"/>
      <c r="QYK9" s="314"/>
      <c r="QYL9" s="314"/>
      <c r="QYM9" s="314"/>
      <c r="QYN9" s="314"/>
      <c r="QYO9" s="314"/>
      <c r="QYP9" s="314"/>
      <c r="QYQ9" s="314"/>
      <c r="QYR9" s="314"/>
      <c r="QYS9" s="314"/>
      <c r="QYT9" s="314"/>
      <c r="QYU9" s="314"/>
      <c r="QYV9" s="314"/>
      <c r="QYW9" s="314"/>
      <c r="QYX9" s="314"/>
      <c r="QYY9" s="314"/>
      <c r="QYZ9" s="314"/>
      <c r="QZA9" s="314"/>
      <c r="QZB9" s="314"/>
      <c r="QZC9" s="314"/>
      <c r="QZD9" s="314"/>
      <c r="QZE9" s="314"/>
      <c r="QZF9" s="314"/>
      <c r="QZG9" s="314"/>
      <c r="QZH9" s="314"/>
      <c r="QZI9" s="314"/>
      <c r="QZJ9" s="314"/>
      <c r="QZK9" s="314"/>
      <c r="QZL9" s="314"/>
      <c r="QZM9" s="314"/>
      <c r="QZN9" s="314"/>
      <c r="QZO9" s="314"/>
      <c r="QZP9" s="314"/>
      <c r="QZQ9" s="314"/>
      <c r="QZR9" s="314"/>
      <c r="QZS9" s="314"/>
      <c r="QZT9" s="314"/>
      <c r="QZU9" s="314"/>
      <c r="QZV9" s="314"/>
      <c r="QZW9" s="314"/>
      <c r="QZX9" s="314"/>
      <c r="QZY9" s="314"/>
      <c r="QZZ9" s="314"/>
      <c r="RAA9" s="314"/>
      <c r="RAB9" s="314"/>
      <c r="RAC9" s="314"/>
      <c r="RAD9" s="314"/>
      <c r="RAE9" s="314"/>
      <c r="RAF9" s="314"/>
      <c r="RAG9" s="314"/>
      <c r="RAH9" s="314"/>
      <c r="RAI9" s="314"/>
      <c r="RAJ9" s="314"/>
      <c r="RAK9" s="314"/>
      <c r="RAL9" s="314"/>
      <c r="RAM9" s="314"/>
      <c r="RAN9" s="314"/>
      <c r="RAO9" s="314"/>
      <c r="RAP9" s="314"/>
      <c r="RAQ9" s="314"/>
      <c r="RAR9" s="314"/>
      <c r="RAS9" s="314"/>
      <c r="RAT9" s="314"/>
      <c r="RAU9" s="314"/>
      <c r="RAV9" s="314"/>
      <c r="RAW9" s="314"/>
      <c r="RAX9" s="314"/>
      <c r="RAY9" s="314"/>
      <c r="RAZ9" s="314"/>
      <c r="RBA9" s="314"/>
      <c r="RBB9" s="314"/>
      <c r="RBC9" s="314"/>
      <c r="RBD9" s="314"/>
      <c r="RBE9" s="314"/>
      <c r="RBF9" s="314"/>
      <c r="RBG9" s="314"/>
      <c r="RBH9" s="314"/>
      <c r="RBI9" s="314"/>
      <c r="RBJ9" s="314"/>
      <c r="RBK9" s="314"/>
      <c r="RBL9" s="314"/>
      <c r="RBM9" s="314"/>
      <c r="RBN9" s="314"/>
      <c r="RBO9" s="314"/>
      <c r="RBP9" s="314"/>
      <c r="RBQ9" s="314"/>
      <c r="RBR9" s="314"/>
      <c r="RBS9" s="314"/>
      <c r="RBT9" s="314"/>
      <c r="RBU9" s="314"/>
      <c r="RBV9" s="314"/>
      <c r="RBW9" s="314"/>
      <c r="RBX9" s="314"/>
      <c r="RBY9" s="314"/>
      <c r="RBZ9" s="314"/>
      <c r="RCA9" s="314"/>
      <c r="RCB9" s="314"/>
      <c r="RCC9" s="314"/>
      <c r="RCD9" s="314"/>
      <c r="RCE9" s="314"/>
      <c r="RCF9" s="314"/>
      <c r="RCG9" s="314"/>
      <c r="RCH9" s="314"/>
      <c r="RCI9" s="314"/>
      <c r="RCJ9" s="314"/>
      <c r="RCK9" s="314"/>
      <c r="RCL9" s="314"/>
      <c r="RCM9" s="314"/>
      <c r="RCN9" s="314"/>
      <c r="RCO9" s="314"/>
      <c r="RCP9" s="314"/>
      <c r="RCQ9" s="314"/>
      <c r="RCR9" s="314"/>
      <c r="RCS9" s="314"/>
      <c r="RCT9" s="314"/>
      <c r="RCU9" s="314"/>
      <c r="RCV9" s="314"/>
      <c r="RCW9" s="314"/>
      <c r="RCX9" s="314"/>
      <c r="RCY9" s="314"/>
      <c r="RCZ9" s="314"/>
      <c r="RDA9" s="314"/>
      <c r="RDB9" s="314"/>
      <c r="RDC9" s="314"/>
      <c r="RDD9" s="314"/>
      <c r="RDE9" s="314"/>
      <c r="RDF9" s="314"/>
      <c r="RDG9" s="314"/>
      <c r="RDH9" s="314"/>
      <c r="RDI9" s="314"/>
      <c r="RDJ9" s="314"/>
      <c r="RDK9" s="314"/>
      <c r="RDL9" s="314"/>
      <c r="RDM9" s="314"/>
      <c r="RDN9" s="314"/>
      <c r="RDO9" s="314"/>
      <c r="RDP9" s="314"/>
      <c r="RDQ9" s="314"/>
      <c r="RDR9" s="314"/>
      <c r="RDS9" s="314"/>
      <c r="RDT9" s="314"/>
      <c r="RDU9" s="314"/>
      <c r="RDV9" s="314"/>
      <c r="RDW9" s="314"/>
      <c r="RDX9" s="314"/>
      <c r="RDY9" s="314"/>
      <c r="RDZ9" s="314"/>
      <c r="REA9" s="314"/>
      <c r="REB9" s="314"/>
      <c r="REC9" s="314"/>
      <c r="RED9" s="314"/>
      <c r="REE9" s="314"/>
      <c r="REF9" s="314"/>
      <c r="REG9" s="314"/>
      <c r="REH9" s="314"/>
      <c r="REI9" s="314"/>
      <c r="REJ9" s="314"/>
      <c r="REK9" s="314"/>
      <c r="REL9" s="314"/>
      <c r="REM9" s="314"/>
      <c r="REN9" s="314"/>
      <c r="REO9" s="314"/>
      <c r="REP9" s="314"/>
      <c r="REQ9" s="314"/>
      <c r="RER9" s="314"/>
      <c r="RES9" s="314"/>
      <c r="RET9" s="314"/>
      <c r="REU9" s="314"/>
      <c r="REV9" s="314"/>
      <c r="REW9" s="314"/>
      <c r="REX9" s="314"/>
      <c r="REY9" s="314"/>
      <c r="REZ9" s="314"/>
      <c r="RFA9" s="314"/>
      <c r="RFB9" s="314"/>
      <c r="RFC9" s="314"/>
      <c r="RFD9" s="314"/>
      <c r="RFE9" s="314"/>
      <c r="RFF9" s="314"/>
      <c r="RFG9" s="314"/>
      <c r="RFH9" s="314"/>
      <c r="RFI9" s="314"/>
      <c r="RFJ9" s="314"/>
      <c r="RFK9" s="314"/>
      <c r="RFL9" s="314"/>
      <c r="RFM9" s="314"/>
      <c r="RFN9" s="314"/>
      <c r="RFO9" s="314"/>
      <c r="RFP9" s="314"/>
      <c r="RFQ9" s="314"/>
      <c r="RFR9" s="314"/>
      <c r="RFS9" s="314"/>
      <c r="RFT9" s="314"/>
      <c r="RFU9" s="314"/>
      <c r="RFV9" s="314"/>
      <c r="RFW9" s="314"/>
      <c r="RFX9" s="314"/>
      <c r="RFY9" s="314"/>
      <c r="RFZ9" s="314"/>
      <c r="RGA9" s="314"/>
      <c r="RGB9" s="314"/>
      <c r="RGC9" s="314"/>
      <c r="RGD9" s="314"/>
      <c r="RGE9" s="314"/>
      <c r="RGF9" s="314"/>
      <c r="RGG9" s="314"/>
      <c r="RGH9" s="314"/>
      <c r="RGI9" s="314"/>
      <c r="RGJ9" s="314"/>
      <c r="RGK9" s="314"/>
      <c r="RGL9" s="314"/>
      <c r="RGM9" s="314"/>
      <c r="RGN9" s="314"/>
      <c r="RGO9" s="314"/>
      <c r="RGP9" s="314"/>
      <c r="RGQ9" s="314"/>
      <c r="RGR9" s="314"/>
      <c r="RGS9" s="314"/>
      <c r="RGT9" s="314"/>
      <c r="RGU9" s="314"/>
      <c r="RGV9" s="314"/>
      <c r="RGW9" s="314"/>
      <c r="RGX9" s="314"/>
      <c r="RGY9" s="314"/>
      <c r="RGZ9" s="314"/>
      <c r="RHA9" s="314"/>
      <c r="RHB9" s="314"/>
      <c r="RHC9" s="314"/>
      <c r="RHD9" s="314"/>
      <c r="RHE9" s="314"/>
      <c r="RHF9" s="314"/>
      <c r="RHG9" s="314"/>
      <c r="RHH9" s="314"/>
      <c r="RHI9" s="314"/>
      <c r="RHJ9" s="314"/>
      <c r="RHK9" s="314"/>
      <c r="RHL9" s="314"/>
      <c r="RHM9" s="314"/>
      <c r="RHN9" s="314"/>
      <c r="RHO9" s="314"/>
      <c r="RHP9" s="314"/>
      <c r="RHQ9" s="314"/>
      <c r="RHR9" s="314"/>
      <c r="RHS9" s="314"/>
      <c r="RHT9" s="314"/>
      <c r="RHU9" s="314"/>
      <c r="RHV9" s="314"/>
      <c r="RHW9" s="314"/>
      <c r="RHX9" s="314"/>
      <c r="RHY9" s="314"/>
      <c r="RHZ9" s="314"/>
      <c r="RIA9" s="314"/>
      <c r="RIB9" s="314"/>
      <c r="RIC9" s="314"/>
      <c r="RID9" s="314"/>
      <c r="RIE9" s="314"/>
      <c r="RIF9" s="314"/>
      <c r="RIG9" s="314"/>
      <c r="RIH9" s="314"/>
      <c r="RII9" s="314"/>
      <c r="RIJ9" s="314"/>
      <c r="RIK9" s="314"/>
      <c r="RIL9" s="314"/>
      <c r="RIM9" s="314"/>
      <c r="RIN9" s="314"/>
      <c r="RIO9" s="314"/>
      <c r="RIP9" s="314"/>
      <c r="RIQ9" s="314"/>
      <c r="RIR9" s="314"/>
      <c r="RIS9" s="314"/>
      <c r="RIT9" s="314"/>
      <c r="RIU9" s="314"/>
      <c r="RIV9" s="314"/>
      <c r="RIW9" s="314"/>
      <c r="RIX9" s="314"/>
      <c r="RIY9" s="314"/>
      <c r="RIZ9" s="314"/>
      <c r="RJA9" s="314"/>
      <c r="RJB9" s="314"/>
      <c r="RJC9" s="314"/>
      <c r="RJD9" s="314"/>
      <c r="RJE9" s="314"/>
      <c r="RJF9" s="314"/>
      <c r="RJG9" s="314"/>
      <c r="RJH9" s="314"/>
      <c r="RJI9" s="314"/>
      <c r="RJJ9" s="314"/>
      <c r="RJK9" s="314"/>
      <c r="RJL9" s="314"/>
      <c r="RJM9" s="314"/>
      <c r="RJN9" s="314"/>
      <c r="RJO9" s="314"/>
      <c r="RJP9" s="314"/>
      <c r="RJQ9" s="314"/>
      <c r="RJR9" s="314"/>
      <c r="RJS9" s="314"/>
      <c r="RJT9" s="314"/>
      <c r="RJU9" s="314"/>
      <c r="RJV9" s="314"/>
      <c r="RJW9" s="314"/>
      <c r="RJX9" s="314"/>
      <c r="RJY9" s="314"/>
      <c r="RJZ9" s="314"/>
      <c r="RKA9" s="314"/>
      <c r="RKB9" s="314"/>
      <c r="RKC9" s="314"/>
      <c r="RKD9" s="314"/>
      <c r="RKE9" s="314"/>
      <c r="RKF9" s="314"/>
      <c r="RKG9" s="314"/>
      <c r="RKH9" s="314"/>
      <c r="RKI9" s="314"/>
      <c r="RKJ9" s="314"/>
      <c r="RKK9" s="314"/>
      <c r="RKL9" s="314"/>
      <c r="RKM9" s="314"/>
      <c r="RKN9" s="314"/>
      <c r="RKO9" s="314"/>
      <c r="RKP9" s="314"/>
      <c r="RKQ9" s="314"/>
      <c r="RKR9" s="314"/>
      <c r="RKS9" s="314"/>
      <c r="RKT9" s="314"/>
      <c r="RKU9" s="314"/>
      <c r="RKV9" s="314"/>
      <c r="RKW9" s="314"/>
      <c r="RKX9" s="314"/>
      <c r="RKY9" s="314"/>
      <c r="RKZ9" s="314"/>
      <c r="RLA9" s="314"/>
      <c r="RLB9" s="314"/>
      <c r="RLC9" s="314"/>
      <c r="RLD9" s="314"/>
      <c r="RLE9" s="314"/>
      <c r="RLF9" s="314"/>
      <c r="RLG9" s="314"/>
      <c r="RLH9" s="314"/>
      <c r="RLI9" s="314"/>
      <c r="RLJ9" s="314"/>
      <c r="RLK9" s="314"/>
      <c r="RLL9" s="314"/>
      <c r="RLM9" s="314"/>
      <c r="RLN9" s="314"/>
      <c r="RLO9" s="314"/>
      <c r="RLP9" s="314"/>
      <c r="RLQ9" s="314"/>
      <c r="RLR9" s="314"/>
      <c r="RLS9" s="314"/>
      <c r="RLT9" s="314"/>
      <c r="RLU9" s="314"/>
      <c r="RLV9" s="314"/>
      <c r="RLW9" s="314"/>
      <c r="RLX9" s="314"/>
      <c r="RLY9" s="314"/>
      <c r="RLZ9" s="314"/>
      <c r="RMA9" s="314"/>
      <c r="RMB9" s="314"/>
      <c r="RMC9" s="314"/>
      <c r="RMD9" s="314"/>
      <c r="RME9" s="314"/>
      <c r="RMF9" s="314"/>
      <c r="RMG9" s="314"/>
      <c r="RMH9" s="314"/>
      <c r="RMI9" s="314"/>
      <c r="RMJ9" s="314"/>
      <c r="RMK9" s="314"/>
      <c r="RML9" s="314"/>
      <c r="RMM9" s="314"/>
      <c r="RMN9" s="314"/>
      <c r="RMO9" s="314"/>
      <c r="RMP9" s="314"/>
      <c r="RMQ9" s="314"/>
      <c r="RMR9" s="314"/>
      <c r="RMS9" s="314"/>
      <c r="RMT9" s="314"/>
      <c r="RMU9" s="314"/>
      <c r="RMV9" s="314"/>
      <c r="RMW9" s="314"/>
      <c r="RMX9" s="314"/>
      <c r="RMY9" s="314"/>
      <c r="RMZ9" s="314"/>
      <c r="RNA9" s="314"/>
      <c r="RNB9" s="314"/>
      <c r="RNC9" s="314"/>
      <c r="RND9" s="314"/>
      <c r="RNE9" s="314"/>
      <c r="RNF9" s="314"/>
      <c r="RNG9" s="314"/>
      <c r="RNH9" s="314"/>
      <c r="RNI9" s="314"/>
      <c r="RNJ9" s="314"/>
      <c r="RNK9" s="314"/>
      <c r="RNL9" s="314"/>
      <c r="RNM9" s="314"/>
      <c r="RNN9" s="314"/>
      <c r="RNO9" s="314"/>
      <c r="RNP9" s="314"/>
      <c r="RNQ9" s="314"/>
      <c r="RNR9" s="314"/>
      <c r="RNS9" s="314"/>
      <c r="RNT9" s="314"/>
      <c r="RNU9" s="314"/>
      <c r="RNV9" s="314"/>
      <c r="RNW9" s="314"/>
      <c r="RNX9" s="314"/>
      <c r="RNY9" s="314"/>
      <c r="RNZ9" s="314"/>
      <c r="ROA9" s="314"/>
      <c r="ROB9" s="314"/>
      <c r="ROC9" s="314"/>
      <c r="ROD9" s="314"/>
      <c r="ROE9" s="314"/>
      <c r="ROF9" s="314"/>
      <c r="ROG9" s="314"/>
      <c r="ROH9" s="314"/>
      <c r="ROI9" s="314"/>
      <c r="ROJ9" s="314"/>
      <c r="ROK9" s="314"/>
      <c r="ROL9" s="314"/>
      <c r="ROM9" s="314"/>
      <c r="RON9" s="314"/>
      <c r="ROO9" s="314"/>
      <c r="ROP9" s="314"/>
      <c r="ROQ9" s="314"/>
      <c r="ROR9" s="314"/>
      <c r="ROS9" s="314"/>
      <c r="ROT9" s="314"/>
      <c r="ROU9" s="314"/>
      <c r="ROV9" s="314"/>
      <c r="ROW9" s="314"/>
      <c r="ROX9" s="314"/>
      <c r="ROY9" s="314"/>
      <c r="ROZ9" s="314"/>
      <c r="RPA9" s="314"/>
      <c r="RPB9" s="314"/>
      <c r="RPC9" s="314"/>
      <c r="RPD9" s="314"/>
      <c r="RPE9" s="314"/>
      <c r="RPF9" s="314"/>
      <c r="RPG9" s="314"/>
      <c r="RPH9" s="314"/>
      <c r="RPI9" s="314"/>
      <c r="RPJ9" s="314"/>
      <c r="RPK9" s="314"/>
      <c r="RPL9" s="314"/>
      <c r="RPM9" s="314"/>
      <c r="RPN9" s="314"/>
      <c r="RPO9" s="314"/>
      <c r="RPP9" s="314"/>
      <c r="RPQ9" s="314"/>
      <c r="RPR9" s="314"/>
      <c r="RPS9" s="314"/>
      <c r="RPT9" s="314"/>
      <c r="RPU9" s="314"/>
      <c r="RPV9" s="314"/>
      <c r="RPW9" s="314"/>
      <c r="RPX9" s="314"/>
      <c r="RPY9" s="314"/>
      <c r="RPZ9" s="314"/>
      <c r="RQA9" s="314"/>
      <c r="RQB9" s="314"/>
      <c r="RQC9" s="314"/>
      <c r="RQD9" s="314"/>
      <c r="RQE9" s="314"/>
      <c r="RQF9" s="314"/>
      <c r="RQG9" s="314"/>
      <c r="RQH9" s="314"/>
      <c r="RQI9" s="314"/>
      <c r="RQJ9" s="314"/>
      <c r="RQK9" s="314"/>
      <c r="RQL9" s="314"/>
      <c r="RQM9" s="314"/>
      <c r="RQN9" s="314"/>
      <c r="RQO9" s="314"/>
      <c r="RQP9" s="314"/>
      <c r="RQQ9" s="314"/>
      <c r="RQR9" s="314"/>
      <c r="RQS9" s="314"/>
      <c r="RQT9" s="314"/>
      <c r="RQU9" s="314"/>
      <c r="RQV9" s="314"/>
      <c r="RQW9" s="314"/>
      <c r="RQX9" s="314"/>
      <c r="RQY9" s="314"/>
      <c r="RQZ9" s="314"/>
      <c r="RRA9" s="314"/>
      <c r="RRB9" s="314"/>
      <c r="RRC9" s="314"/>
      <c r="RRD9" s="314"/>
      <c r="RRE9" s="314"/>
      <c r="RRF9" s="314"/>
      <c r="RRG9" s="314"/>
      <c r="RRH9" s="314"/>
      <c r="RRI9" s="314"/>
      <c r="RRJ9" s="314"/>
      <c r="RRK9" s="314"/>
      <c r="RRL9" s="314"/>
      <c r="RRM9" s="314"/>
      <c r="RRN9" s="314"/>
      <c r="RRO9" s="314"/>
      <c r="RRP9" s="314"/>
      <c r="RRQ9" s="314"/>
      <c r="RRR9" s="314"/>
      <c r="RRS9" s="314"/>
      <c r="RRT9" s="314"/>
      <c r="RRU9" s="314"/>
      <c r="RRV9" s="314"/>
      <c r="RRW9" s="314"/>
      <c r="RRX9" s="314"/>
      <c r="RRY9" s="314"/>
      <c r="RRZ9" s="314"/>
      <c r="RSA9" s="314"/>
      <c r="RSB9" s="314"/>
      <c r="RSC9" s="314"/>
      <c r="RSD9" s="314"/>
      <c r="RSE9" s="314"/>
      <c r="RSF9" s="314"/>
      <c r="RSG9" s="314"/>
      <c r="RSH9" s="314"/>
      <c r="RSI9" s="314"/>
      <c r="RSJ9" s="314"/>
      <c r="RSK9" s="314"/>
      <c r="RSL9" s="314"/>
      <c r="RSM9" s="314"/>
      <c r="RSN9" s="314"/>
      <c r="RSO9" s="314"/>
      <c r="RSP9" s="314"/>
      <c r="RSQ9" s="314"/>
      <c r="RSR9" s="314"/>
      <c r="RSS9" s="314"/>
      <c r="RST9" s="314"/>
      <c r="RSU9" s="314"/>
      <c r="RSV9" s="314"/>
      <c r="RSW9" s="314"/>
      <c r="RSX9" s="314"/>
      <c r="RSY9" s="314"/>
      <c r="RSZ9" s="314"/>
      <c r="RTA9" s="314"/>
      <c r="RTB9" s="314"/>
      <c r="RTC9" s="314"/>
      <c r="RTD9" s="314"/>
      <c r="RTE9" s="314"/>
      <c r="RTF9" s="314"/>
      <c r="RTG9" s="314"/>
      <c r="RTH9" s="314"/>
      <c r="RTI9" s="314"/>
      <c r="RTJ9" s="314"/>
      <c r="RTK9" s="314"/>
      <c r="RTL9" s="314"/>
      <c r="RTM9" s="314"/>
      <c r="RTN9" s="314"/>
      <c r="RTO9" s="314"/>
      <c r="RTP9" s="314"/>
      <c r="RTQ9" s="314"/>
      <c r="RTR9" s="314"/>
      <c r="RTS9" s="314"/>
      <c r="RTT9" s="314"/>
      <c r="RTU9" s="314"/>
      <c r="RTV9" s="314"/>
      <c r="RTW9" s="314"/>
      <c r="RTX9" s="314"/>
      <c r="RTY9" s="314"/>
      <c r="RTZ9" s="314"/>
      <c r="RUA9" s="314"/>
      <c r="RUB9" s="314"/>
      <c r="RUC9" s="314"/>
      <c r="RUD9" s="314"/>
      <c r="RUE9" s="314"/>
      <c r="RUF9" s="314"/>
      <c r="RUG9" s="314"/>
      <c r="RUH9" s="314"/>
      <c r="RUI9" s="314"/>
      <c r="RUJ9" s="314"/>
      <c r="RUK9" s="314"/>
      <c r="RUL9" s="314"/>
      <c r="RUM9" s="314"/>
      <c r="RUN9" s="314"/>
      <c r="RUO9" s="314"/>
      <c r="RUP9" s="314"/>
      <c r="RUQ9" s="314"/>
      <c r="RUR9" s="314"/>
      <c r="RUS9" s="314"/>
      <c r="RUT9" s="314"/>
      <c r="RUU9" s="314"/>
      <c r="RUV9" s="314"/>
      <c r="RUW9" s="314"/>
      <c r="RUX9" s="314"/>
      <c r="RUY9" s="314"/>
      <c r="RUZ9" s="314"/>
      <c r="RVA9" s="314"/>
      <c r="RVB9" s="314"/>
      <c r="RVC9" s="314"/>
      <c r="RVD9" s="314"/>
      <c r="RVE9" s="314"/>
      <c r="RVF9" s="314"/>
      <c r="RVG9" s="314"/>
      <c r="RVH9" s="314"/>
      <c r="RVI9" s="314"/>
      <c r="RVJ9" s="314"/>
      <c r="RVK9" s="314"/>
      <c r="RVL9" s="314"/>
      <c r="RVM9" s="314"/>
      <c r="RVN9" s="314"/>
      <c r="RVO9" s="314"/>
      <c r="RVP9" s="314"/>
      <c r="RVQ9" s="314"/>
      <c r="RVR9" s="314"/>
      <c r="RVS9" s="314"/>
      <c r="RVT9" s="314"/>
      <c r="RVU9" s="314"/>
      <c r="RVV9" s="314"/>
      <c r="RVW9" s="314"/>
      <c r="RVX9" s="314"/>
      <c r="RVY9" s="314"/>
      <c r="RVZ9" s="314"/>
      <c r="RWA9" s="314"/>
      <c r="RWB9" s="314"/>
      <c r="RWC9" s="314"/>
      <c r="RWD9" s="314"/>
      <c r="RWE9" s="314"/>
      <c r="RWF9" s="314"/>
      <c r="RWG9" s="314"/>
      <c r="RWH9" s="314"/>
      <c r="RWI9" s="314"/>
      <c r="RWJ9" s="314"/>
      <c r="RWK9" s="314"/>
      <c r="RWL9" s="314"/>
      <c r="RWM9" s="314"/>
      <c r="RWN9" s="314"/>
      <c r="RWO9" s="314"/>
      <c r="RWP9" s="314"/>
      <c r="RWQ9" s="314"/>
      <c r="RWR9" s="314"/>
      <c r="RWS9" s="314"/>
      <c r="RWT9" s="314"/>
      <c r="RWU9" s="314"/>
      <c r="RWV9" s="314"/>
      <c r="RWW9" s="314"/>
      <c r="RWX9" s="314"/>
      <c r="RWY9" s="314"/>
      <c r="RWZ9" s="314"/>
      <c r="RXA9" s="314"/>
      <c r="RXB9" s="314"/>
      <c r="RXC9" s="314"/>
      <c r="RXD9" s="314"/>
      <c r="RXE9" s="314"/>
      <c r="RXF9" s="314"/>
      <c r="RXG9" s="314"/>
      <c r="RXH9" s="314"/>
      <c r="RXI9" s="314"/>
      <c r="RXJ9" s="314"/>
      <c r="RXK9" s="314"/>
      <c r="RXL9" s="314"/>
      <c r="RXM9" s="314"/>
      <c r="RXN9" s="314"/>
      <c r="RXO9" s="314"/>
      <c r="RXP9" s="314"/>
      <c r="RXQ9" s="314"/>
      <c r="RXR9" s="314"/>
      <c r="RXS9" s="314"/>
      <c r="RXT9" s="314"/>
      <c r="RXU9" s="314"/>
      <c r="RXV9" s="314"/>
      <c r="RXW9" s="314"/>
      <c r="RXX9" s="314"/>
      <c r="RXY9" s="314"/>
      <c r="RXZ9" s="314"/>
      <c r="RYA9" s="314"/>
      <c r="RYB9" s="314"/>
      <c r="RYC9" s="314"/>
      <c r="RYD9" s="314"/>
      <c r="RYE9" s="314"/>
      <c r="RYF9" s="314"/>
      <c r="RYG9" s="314"/>
      <c r="RYH9" s="314"/>
      <c r="RYI9" s="314"/>
      <c r="RYJ9" s="314"/>
      <c r="RYK9" s="314"/>
      <c r="RYL9" s="314"/>
      <c r="RYM9" s="314"/>
      <c r="RYN9" s="314"/>
      <c r="RYO9" s="314"/>
      <c r="RYP9" s="314"/>
      <c r="RYQ9" s="314"/>
      <c r="RYR9" s="314"/>
      <c r="RYS9" s="314"/>
      <c r="RYT9" s="314"/>
      <c r="RYU9" s="314"/>
      <c r="RYV9" s="314"/>
      <c r="RYW9" s="314"/>
      <c r="RYX9" s="314"/>
      <c r="RYY9" s="314"/>
      <c r="RYZ9" s="314"/>
      <c r="RZA9" s="314"/>
      <c r="RZB9" s="314"/>
      <c r="RZC9" s="314"/>
      <c r="RZD9" s="314"/>
      <c r="RZE9" s="314"/>
      <c r="RZF9" s="314"/>
      <c r="RZG9" s="314"/>
      <c r="RZH9" s="314"/>
      <c r="RZI9" s="314"/>
      <c r="RZJ9" s="314"/>
      <c r="RZK9" s="314"/>
      <c r="RZL9" s="314"/>
      <c r="RZM9" s="314"/>
      <c r="RZN9" s="314"/>
      <c r="RZO9" s="314"/>
      <c r="RZP9" s="314"/>
      <c r="RZQ9" s="314"/>
      <c r="RZR9" s="314"/>
      <c r="RZS9" s="314"/>
      <c r="RZT9" s="314"/>
      <c r="RZU9" s="314"/>
      <c r="RZV9" s="314"/>
      <c r="RZW9" s="314"/>
      <c r="RZX9" s="314"/>
      <c r="RZY9" s="314"/>
      <c r="RZZ9" s="314"/>
      <c r="SAA9" s="314"/>
      <c r="SAB9" s="314"/>
      <c r="SAC9" s="314"/>
      <c r="SAD9" s="314"/>
      <c r="SAE9" s="314"/>
      <c r="SAF9" s="314"/>
      <c r="SAG9" s="314"/>
      <c r="SAH9" s="314"/>
      <c r="SAI9" s="314"/>
      <c r="SAJ9" s="314"/>
      <c r="SAK9" s="314"/>
      <c r="SAL9" s="314"/>
      <c r="SAM9" s="314"/>
      <c r="SAN9" s="314"/>
      <c r="SAO9" s="314"/>
      <c r="SAP9" s="314"/>
      <c r="SAQ9" s="314"/>
      <c r="SAR9" s="314"/>
      <c r="SAS9" s="314"/>
      <c r="SAT9" s="314"/>
      <c r="SAU9" s="314"/>
      <c r="SAV9" s="314"/>
      <c r="SAW9" s="314"/>
      <c r="SAX9" s="314"/>
      <c r="SAY9" s="314"/>
      <c r="SAZ9" s="314"/>
      <c r="SBA9" s="314"/>
      <c r="SBB9" s="314"/>
      <c r="SBC9" s="314"/>
      <c r="SBD9" s="314"/>
      <c r="SBE9" s="314"/>
      <c r="SBF9" s="314"/>
      <c r="SBG9" s="314"/>
      <c r="SBH9" s="314"/>
      <c r="SBI9" s="314"/>
      <c r="SBJ9" s="314"/>
      <c r="SBK9" s="314"/>
      <c r="SBL9" s="314"/>
      <c r="SBM9" s="314"/>
      <c r="SBN9" s="314"/>
      <c r="SBO9" s="314"/>
      <c r="SBP9" s="314"/>
      <c r="SBQ9" s="314"/>
      <c r="SBR9" s="314"/>
      <c r="SBS9" s="314"/>
      <c r="SBT9" s="314"/>
      <c r="SBU9" s="314"/>
      <c r="SBV9" s="314"/>
      <c r="SBW9" s="314"/>
      <c r="SBX9" s="314"/>
      <c r="SBY9" s="314"/>
      <c r="SBZ9" s="314"/>
      <c r="SCA9" s="314"/>
      <c r="SCB9" s="314"/>
      <c r="SCC9" s="314"/>
      <c r="SCD9" s="314"/>
      <c r="SCE9" s="314"/>
      <c r="SCF9" s="314"/>
      <c r="SCG9" s="314"/>
      <c r="SCH9" s="314"/>
      <c r="SCI9" s="314"/>
      <c r="SCJ9" s="314"/>
      <c r="SCK9" s="314"/>
      <c r="SCL9" s="314"/>
      <c r="SCM9" s="314"/>
      <c r="SCN9" s="314"/>
      <c r="SCO9" s="314"/>
      <c r="SCP9" s="314"/>
      <c r="SCQ9" s="314"/>
      <c r="SCR9" s="314"/>
      <c r="SCS9" s="314"/>
      <c r="SCT9" s="314"/>
      <c r="SCU9" s="314"/>
      <c r="SCV9" s="314"/>
      <c r="SCW9" s="314"/>
      <c r="SCX9" s="314"/>
      <c r="SCY9" s="314"/>
      <c r="SCZ9" s="314"/>
      <c r="SDA9" s="314"/>
      <c r="SDB9" s="314"/>
      <c r="SDC9" s="314"/>
      <c r="SDD9" s="314"/>
      <c r="SDE9" s="314"/>
      <c r="SDF9" s="314"/>
      <c r="SDG9" s="314"/>
      <c r="SDH9" s="314"/>
      <c r="SDI9" s="314"/>
      <c r="SDJ9" s="314"/>
      <c r="SDK9" s="314"/>
      <c r="SDL9" s="314"/>
      <c r="SDM9" s="314"/>
      <c r="SDN9" s="314"/>
      <c r="SDO9" s="314"/>
      <c r="SDP9" s="314"/>
      <c r="SDQ9" s="314"/>
      <c r="SDR9" s="314"/>
      <c r="SDS9" s="314"/>
      <c r="SDT9" s="314"/>
      <c r="SDU9" s="314"/>
      <c r="SDV9" s="314"/>
      <c r="SDW9" s="314"/>
      <c r="SDX9" s="314"/>
      <c r="SDY9" s="314"/>
      <c r="SDZ9" s="314"/>
      <c r="SEA9" s="314"/>
      <c r="SEB9" s="314"/>
      <c r="SEC9" s="314"/>
      <c r="SED9" s="314"/>
      <c r="SEE9" s="314"/>
      <c r="SEF9" s="314"/>
      <c r="SEG9" s="314"/>
      <c r="SEH9" s="314"/>
      <c r="SEI9" s="314"/>
      <c r="SEJ9" s="314"/>
      <c r="SEK9" s="314"/>
      <c r="SEL9" s="314"/>
      <c r="SEM9" s="314"/>
      <c r="SEN9" s="314"/>
      <c r="SEO9" s="314"/>
      <c r="SEP9" s="314"/>
      <c r="SEQ9" s="314"/>
      <c r="SER9" s="314"/>
      <c r="SES9" s="314"/>
      <c r="SET9" s="314"/>
      <c r="SEU9" s="314"/>
      <c r="SEV9" s="314"/>
      <c r="SEW9" s="314"/>
      <c r="SEX9" s="314"/>
      <c r="SEY9" s="314"/>
      <c r="SEZ9" s="314"/>
      <c r="SFA9" s="314"/>
      <c r="SFB9" s="314"/>
      <c r="SFC9" s="314"/>
      <c r="SFD9" s="314"/>
      <c r="SFE9" s="314"/>
      <c r="SFF9" s="314"/>
      <c r="SFG9" s="314"/>
      <c r="SFH9" s="314"/>
      <c r="SFI9" s="314"/>
      <c r="SFJ9" s="314"/>
      <c r="SFK9" s="314"/>
      <c r="SFL9" s="314"/>
      <c r="SFM9" s="314"/>
      <c r="SFN9" s="314"/>
      <c r="SFO9" s="314"/>
      <c r="SFP9" s="314"/>
      <c r="SFQ9" s="314"/>
      <c r="SFR9" s="314"/>
      <c r="SFS9" s="314"/>
      <c r="SFT9" s="314"/>
      <c r="SFU9" s="314"/>
      <c r="SFV9" s="314"/>
      <c r="SFW9" s="314"/>
      <c r="SFX9" s="314"/>
      <c r="SFY9" s="314"/>
      <c r="SFZ9" s="314"/>
      <c r="SGA9" s="314"/>
      <c r="SGB9" s="314"/>
      <c r="SGC9" s="314"/>
      <c r="SGD9" s="314"/>
      <c r="SGE9" s="314"/>
      <c r="SGF9" s="314"/>
      <c r="SGG9" s="314"/>
      <c r="SGH9" s="314"/>
      <c r="SGI9" s="314"/>
      <c r="SGJ9" s="314"/>
      <c r="SGK9" s="314"/>
      <c r="SGL9" s="314"/>
      <c r="SGM9" s="314"/>
      <c r="SGN9" s="314"/>
      <c r="SGO9" s="314"/>
      <c r="SGP9" s="314"/>
      <c r="SGQ9" s="314"/>
      <c r="SGR9" s="314"/>
      <c r="SGS9" s="314"/>
      <c r="SGT9" s="314"/>
      <c r="SGU9" s="314"/>
      <c r="SGV9" s="314"/>
      <c r="SGW9" s="314"/>
      <c r="SGX9" s="314"/>
      <c r="SGY9" s="314"/>
      <c r="SGZ9" s="314"/>
      <c r="SHA9" s="314"/>
      <c r="SHB9" s="314"/>
      <c r="SHC9" s="314"/>
      <c r="SHD9" s="314"/>
      <c r="SHE9" s="314"/>
      <c r="SHF9" s="314"/>
      <c r="SHG9" s="314"/>
      <c r="SHH9" s="314"/>
      <c r="SHI9" s="314"/>
      <c r="SHJ9" s="314"/>
      <c r="SHK9" s="314"/>
      <c r="SHL9" s="314"/>
      <c r="SHM9" s="314"/>
      <c r="SHN9" s="314"/>
      <c r="SHO9" s="314"/>
      <c r="SHP9" s="314"/>
      <c r="SHQ9" s="314"/>
      <c r="SHR9" s="314"/>
      <c r="SHS9" s="314"/>
      <c r="SHT9" s="314"/>
      <c r="SHU9" s="314"/>
      <c r="SHV9" s="314"/>
      <c r="SHW9" s="314"/>
      <c r="SHX9" s="314"/>
      <c r="SHY9" s="314"/>
      <c r="SHZ9" s="314"/>
      <c r="SIA9" s="314"/>
      <c r="SIB9" s="314"/>
      <c r="SIC9" s="314"/>
      <c r="SID9" s="314"/>
      <c r="SIE9" s="314"/>
      <c r="SIF9" s="314"/>
      <c r="SIG9" s="314"/>
      <c r="SIH9" s="314"/>
      <c r="SII9" s="314"/>
      <c r="SIJ9" s="314"/>
      <c r="SIK9" s="314"/>
      <c r="SIL9" s="314"/>
      <c r="SIM9" s="314"/>
      <c r="SIN9" s="314"/>
      <c r="SIO9" s="314"/>
      <c r="SIP9" s="314"/>
      <c r="SIQ9" s="314"/>
      <c r="SIR9" s="314"/>
      <c r="SIS9" s="314"/>
      <c r="SIT9" s="314"/>
      <c r="SIU9" s="314"/>
      <c r="SIV9" s="314"/>
      <c r="SIW9" s="314"/>
      <c r="SIX9" s="314"/>
      <c r="SIY9" s="314"/>
      <c r="SIZ9" s="314"/>
      <c r="SJA9" s="314"/>
      <c r="SJB9" s="314"/>
      <c r="SJC9" s="314"/>
      <c r="SJD9" s="314"/>
      <c r="SJE9" s="314"/>
      <c r="SJF9" s="314"/>
      <c r="SJG9" s="314"/>
      <c r="SJH9" s="314"/>
      <c r="SJI9" s="314"/>
      <c r="SJJ9" s="314"/>
      <c r="SJK9" s="314"/>
      <c r="SJL9" s="314"/>
      <c r="SJM9" s="314"/>
      <c r="SJN9" s="314"/>
      <c r="SJO9" s="314"/>
      <c r="SJP9" s="314"/>
      <c r="SJQ9" s="314"/>
      <c r="SJR9" s="314"/>
      <c r="SJS9" s="314"/>
      <c r="SJT9" s="314"/>
      <c r="SJU9" s="314"/>
      <c r="SJV9" s="314"/>
      <c r="SJW9" s="314"/>
      <c r="SJX9" s="314"/>
      <c r="SJY9" s="314"/>
      <c r="SJZ9" s="314"/>
      <c r="SKA9" s="314"/>
      <c r="SKB9" s="314"/>
      <c r="SKC9" s="314"/>
      <c r="SKD9" s="314"/>
      <c r="SKE9" s="314"/>
      <c r="SKF9" s="314"/>
      <c r="SKG9" s="314"/>
      <c r="SKH9" s="314"/>
      <c r="SKI9" s="314"/>
      <c r="SKJ9" s="314"/>
      <c r="SKK9" s="314"/>
      <c r="SKL9" s="314"/>
      <c r="SKM9" s="314"/>
      <c r="SKN9" s="314"/>
      <c r="SKO9" s="314"/>
      <c r="SKP9" s="314"/>
      <c r="SKQ9" s="314"/>
      <c r="SKR9" s="314"/>
      <c r="SKS9" s="314"/>
      <c r="SKT9" s="314"/>
      <c r="SKU9" s="314"/>
      <c r="SKV9" s="314"/>
      <c r="SKW9" s="314"/>
      <c r="SKX9" s="314"/>
      <c r="SKY9" s="314"/>
      <c r="SKZ9" s="314"/>
      <c r="SLA9" s="314"/>
      <c r="SLB9" s="314"/>
      <c r="SLC9" s="314"/>
      <c r="SLD9" s="314"/>
      <c r="SLE9" s="314"/>
      <c r="SLF9" s="314"/>
      <c r="SLG9" s="314"/>
      <c r="SLH9" s="314"/>
      <c r="SLI9" s="314"/>
      <c r="SLJ9" s="314"/>
      <c r="SLK9" s="314"/>
      <c r="SLL9" s="314"/>
      <c r="SLM9" s="314"/>
      <c r="SLN9" s="314"/>
      <c r="SLO9" s="314"/>
      <c r="SLP9" s="314"/>
      <c r="SLQ9" s="314"/>
      <c r="SLR9" s="314"/>
      <c r="SLS9" s="314"/>
      <c r="SLT9" s="314"/>
      <c r="SLU9" s="314"/>
      <c r="SLV9" s="314"/>
      <c r="SLW9" s="314"/>
      <c r="SLX9" s="314"/>
      <c r="SLY9" s="314"/>
      <c r="SLZ9" s="314"/>
      <c r="SMA9" s="314"/>
      <c r="SMB9" s="314"/>
      <c r="SMC9" s="314"/>
      <c r="SMD9" s="314"/>
      <c r="SME9" s="314"/>
      <c r="SMF9" s="314"/>
      <c r="SMG9" s="314"/>
      <c r="SMH9" s="314"/>
      <c r="SMI9" s="314"/>
      <c r="SMJ9" s="314"/>
      <c r="SMK9" s="314"/>
      <c r="SML9" s="314"/>
      <c r="SMM9" s="314"/>
      <c r="SMN9" s="314"/>
      <c r="SMO9" s="314"/>
      <c r="SMP9" s="314"/>
      <c r="SMQ9" s="314"/>
      <c r="SMR9" s="314"/>
      <c r="SMS9" s="314"/>
      <c r="SMT9" s="314"/>
      <c r="SMU9" s="314"/>
      <c r="SMV9" s="314"/>
      <c r="SMW9" s="314"/>
      <c r="SMX9" s="314"/>
      <c r="SMY9" s="314"/>
      <c r="SMZ9" s="314"/>
      <c r="SNA9" s="314"/>
      <c r="SNB9" s="314"/>
      <c r="SNC9" s="314"/>
      <c r="SND9" s="314"/>
      <c r="SNE9" s="314"/>
      <c r="SNF9" s="314"/>
      <c r="SNG9" s="314"/>
      <c r="SNH9" s="314"/>
      <c r="SNI9" s="314"/>
      <c r="SNJ9" s="314"/>
      <c r="SNK9" s="314"/>
      <c r="SNL9" s="314"/>
      <c r="SNM9" s="314"/>
      <c r="SNN9" s="314"/>
      <c r="SNO9" s="314"/>
      <c r="SNP9" s="314"/>
      <c r="SNQ9" s="314"/>
      <c r="SNR9" s="314"/>
      <c r="SNS9" s="314"/>
      <c r="SNT9" s="314"/>
      <c r="SNU9" s="314"/>
      <c r="SNV9" s="314"/>
      <c r="SNW9" s="314"/>
      <c r="SNX9" s="314"/>
      <c r="SNY9" s="314"/>
      <c r="SNZ9" s="314"/>
      <c r="SOA9" s="314"/>
      <c r="SOB9" s="314"/>
      <c r="SOC9" s="314"/>
      <c r="SOD9" s="314"/>
      <c r="SOE9" s="314"/>
      <c r="SOF9" s="314"/>
      <c r="SOG9" s="314"/>
      <c r="SOH9" s="314"/>
      <c r="SOI9" s="314"/>
      <c r="SOJ9" s="314"/>
      <c r="SOK9" s="314"/>
      <c r="SOL9" s="314"/>
      <c r="SOM9" s="314"/>
      <c r="SON9" s="314"/>
      <c r="SOO9" s="314"/>
      <c r="SOP9" s="314"/>
      <c r="SOQ9" s="314"/>
      <c r="SOR9" s="314"/>
      <c r="SOS9" s="314"/>
      <c r="SOT9" s="314"/>
      <c r="SOU9" s="314"/>
      <c r="SOV9" s="314"/>
      <c r="SOW9" s="314"/>
      <c r="SOX9" s="314"/>
      <c r="SOY9" s="314"/>
      <c r="SOZ9" s="314"/>
      <c r="SPA9" s="314"/>
      <c r="SPB9" s="314"/>
      <c r="SPC9" s="314"/>
      <c r="SPD9" s="314"/>
      <c r="SPE9" s="314"/>
      <c r="SPF9" s="314"/>
      <c r="SPG9" s="314"/>
      <c r="SPH9" s="314"/>
      <c r="SPI9" s="314"/>
      <c r="SPJ9" s="314"/>
      <c r="SPK9" s="314"/>
      <c r="SPL9" s="314"/>
      <c r="SPM9" s="314"/>
      <c r="SPN9" s="314"/>
      <c r="SPO9" s="314"/>
      <c r="SPP9" s="314"/>
      <c r="SPQ9" s="314"/>
      <c r="SPR9" s="314"/>
      <c r="SPS9" s="314"/>
      <c r="SPT9" s="314"/>
      <c r="SPU9" s="314"/>
      <c r="SPV9" s="314"/>
      <c r="SPW9" s="314"/>
      <c r="SPX9" s="314"/>
      <c r="SPY9" s="314"/>
      <c r="SPZ9" s="314"/>
      <c r="SQA9" s="314"/>
      <c r="SQB9" s="314"/>
      <c r="SQC9" s="314"/>
      <c r="SQD9" s="314"/>
      <c r="SQE9" s="314"/>
      <c r="SQF9" s="314"/>
      <c r="SQG9" s="314"/>
      <c r="SQH9" s="314"/>
      <c r="SQI9" s="314"/>
      <c r="SQJ9" s="314"/>
      <c r="SQK9" s="314"/>
      <c r="SQL9" s="314"/>
      <c r="SQM9" s="314"/>
      <c r="SQN9" s="314"/>
      <c r="SQO9" s="314"/>
      <c r="SQP9" s="314"/>
      <c r="SQQ9" s="314"/>
      <c r="SQR9" s="314"/>
      <c r="SQS9" s="314"/>
      <c r="SQT9" s="314"/>
      <c r="SQU9" s="314"/>
      <c r="SQV9" s="314"/>
      <c r="SQW9" s="314"/>
      <c r="SQX9" s="314"/>
      <c r="SQY9" s="314"/>
      <c r="SQZ9" s="314"/>
      <c r="SRA9" s="314"/>
      <c r="SRB9" s="314"/>
      <c r="SRC9" s="314"/>
      <c r="SRD9" s="314"/>
      <c r="SRE9" s="314"/>
      <c r="SRF9" s="314"/>
      <c r="SRG9" s="314"/>
      <c r="SRH9" s="314"/>
      <c r="SRI9" s="314"/>
      <c r="SRJ9" s="314"/>
      <c r="SRK9" s="314"/>
      <c r="SRL9" s="314"/>
      <c r="SRM9" s="314"/>
      <c r="SRN9" s="314"/>
      <c r="SRO9" s="314"/>
      <c r="SRP9" s="314"/>
      <c r="SRQ9" s="314"/>
      <c r="SRR9" s="314"/>
      <c r="SRS9" s="314"/>
      <c r="SRT9" s="314"/>
      <c r="SRU9" s="314"/>
      <c r="SRV9" s="314"/>
      <c r="SRW9" s="314"/>
      <c r="SRX9" s="314"/>
      <c r="SRY9" s="314"/>
      <c r="SRZ9" s="314"/>
      <c r="SSA9" s="314"/>
      <c r="SSB9" s="314"/>
      <c r="SSC9" s="314"/>
      <c r="SSD9" s="314"/>
      <c r="SSE9" s="314"/>
      <c r="SSF9" s="314"/>
      <c r="SSG9" s="314"/>
      <c r="SSH9" s="314"/>
      <c r="SSI9" s="314"/>
      <c r="SSJ9" s="314"/>
      <c r="SSK9" s="314"/>
      <c r="SSL9" s="314"/>
      <c r="SSM9" s="314"/>
      <c r="SSN9" s="314"/>
      <c r="SSO9" s="314"/>
      <c r="SSP9" s="314"/>
      <c r="SSQ9" s="314"/>
      <c r="SSR9" s="314"/>
      <c r="SSS9" s="314"/>
      <c r="SST9" s="314"/>
      <c r="SSU9" s="314"/>
      <c r="SSV9" s="314"/>
      <c r="SSW9" s="314"/>
      <c r="SSX9" s="314"/>
      <c r="SSY9" s="314"/>
      <c r="SSZ9" s="314"/>
      <c r="STA9" s="314"/>
      <c r="STB9" s="314"/>
      <c r="STC9" s="314"/>
      <c r="STD9" s="314"/>
      <c r="STE9" s="314"/>
      <c r="STF9" s="314"/>
      <c r="STG9" s="314"/>
      <c r="STH9" s="314"/>
      <c r="STI9" s="314"/>
      <c r="STJ9" s="314"/>
      <c r="STK9" s="314"/>
      <c r="STL9" s="314"/>
      <c r="STM9" s="314"/>
      <c r="STN9" s="314"/>
      <c r="STO9" s="314"/>
      <c r="STP9" s="314"/>
      <c r="STQ9" s="314"/>
      <c r="STR9" s="314"/>
      <c r="STS9" s="314"/>
      <c r="STT9" s="314"/>
      <c r="STU9" s="314"/>
      <c r="STV9" s="314"/>
      <c r="STW9" s="314"/>
      <c r="STX9" s="314"/>
      <c r="STY9" s="314"/>
      <c r="STZ9" s="314"/>
      <c r="SUA9" s="314"/>
      <c r="SUB9" s="314"/>
      <c r="SUC9" s="314"/>
      <c r="SUD9" s="314"/>
      <c r="SUE9" s="314"/>
      <c r="SUF9" s="314"/>
      <c r="SUG9" s="314"/>
      <c r="SUH9" s="314"/>
      <c r="SUI9" s="314"/>
      <c r="SUJ9" s="314"/>
      <c r="SUK9" s="314"/>
      <c r="SUL9" s="314"/>
      <c r="SUM9" s="314"/>
      <c r="SUN9" s="314"/>
      <c r="SUO9" s="314"/>
      <c r="SUP9" s="314"/>
      <c r="SUQ9" s="314"/>
      <c r="SUR9" s="314"/>
      <c r="SUS9" s="314"/>
      <c r="SUT9" s="314"/>
      <c r="SUU9" s="314"/>
      <c r="SUV9" s="314"/>
      <c r="SUW9" s="314"/>
      <c r="SUX9" s="314"/>
      <c r="SUY9" s="314"/>
      <c r="SUZ9" s="314"/>
      <c r="SVA9" s="314"/>
      <c r="SVB9" s="314"/>
      <c r="SVC9" s="314"/>
      <c r="SVD9" s="314"/>
      <c r="SVE9" s="314"/>
      <c r="SVF9" s="314"/>
      <c r="SVG9" s="314"/>
      <c r="SVH9" s="314"/>
      <c r="SVI9" s="314"/>
      <c r="SVJ9" s="314"/>
      <c r="SVK9" s="314"/>
      <c r="SVL9" s="314"/>
      <c r="SVM9" s="314"/>
      <c r="SVN9" s="314"/>
      <c r="SVO9" s="314"/>
      <c r="SVP9" s="314"/>
      <c r="SVQ9" s="314"/>
      <c r="SVR9" s="314"/>
      <c r="SVS9" s="314"/>
      <c r="SVT9" s="314"/>
      <c r="SVU9" s="314"/>
      <c r="SVV9" s="314"/>
      <c r="SVW9" s="314"/>
      <c r="SVX9" s="314"/>
      <c r="SVY9" s="314"/>
      <c r="SVZ9" s="314"/>
      <c r="SWA9" s="314"/>
      <c r="SWB9" s="314"/>
      <c r="SWC9" s="314"/>
      <c r="SWD9" s="314"/>
      <c r="SWE9" s="314"/>
      <c r="SWF9" s="314"/>
      <c r="SWG9" s="314"/>
      <c r="SWH9" s="314"/>
      <c r="SWI9" s="314"/>
      <c r="SWJ9" s="314"/>
      <c r="SWK9" s="314"/>
      <c r="SWL9" s="314"/>
      <c r="SWM9" s="314"/>
      <c r="SWN9" s="314"/>
      <c r="SWO9" s="314"/>
      <c r="SWP9" s="314"/>
      <c r="SWQ9" s="314"/>
      <c r="SWR9" s="314"/>
      <c r="SWS9" s="314"/>
      <c r="SWT9" s="314"/>
      <c r="SWU9" s="314"/>
      <c r="SWV9" s="314"/>
      <c r="SWW9" s="314"/>
      <c r="SWX9" s="314"/>
      <c r="SWY9" s="314"/>
      <c r="SWZ9" s="314"/>
      <c r="SXA9" s="314"/>
      <c r="SXB9" s="314"/>
      <c r="SXC9" s="314"/>
      <c r="SXD9" s="314"/>
      <c r="SXE9" s="314"/>
      <c r="SXF9" s="314"/>
      <c r="SXG9" s="314"/>
      <c r="SXH9" s="314"/>
      <c r="SXI9" s="314"/>
      <c r="SXJ9" s="314"/>
      <c r="SXK9" s="314"/>
      <c r="SXL9" s="314"/>
      <c r="SXM9" s="314"/>
      <c r="SXN9" s="314"/>
      <c r="SXO9" s="314"/>
      <c r="SXP9" s="314"/>
      <c r="SXQ9" s="314"/>
      <c r="SXR9" s="314"/>
      <c r="SXS9" s="314"/>
      <c r="SXT9" s="314"/>
      <c r="SXU9" s="314"/>
      <c r="SXV9" s="314"/>
      <c r="SXW9" s="314"/>
      <c r="SXX9" s="314"/>
      <c r="SXY9" s="314"/>
      <c r="SXZ9" s="314"/>
      <c r="SYA9" s="314"/>
      <c r="SYB9" s="314"/>
      <c r="SYC9" s="314"/>
      <c r="SYD9" s="314"/>
      <c r="SYE9" s="314"/>
      <c r="SYF9" s="314"/>
      <c r="SYG9" s="314"/>
      <c r="SYH9" s="314"/>
      <c r="SYI9" s="314"/>
      <c r="SYJ9" s="314"/>
      <c r="SYK9" s="314"/>
      <c r="SYL9" s="314"/>
      <c r="SYM9" s="314"/>
      <c r="SYN9" s="314"/>
      <c r="SYO9" s="314"/>
      <c r="SYP9" s="314"/>
      <c r="SYQ9" s="314"/>
      <c r="SYR9" s="314"/>
      <c r="SYS9" s="314"/>
      <c r="SYT9" s="314"/>
      <c r="SYU9" s="314"/>
      <c r="SYV9" s="314"/>
      <c r="SYW9" s="314"/>
      <c r="SYX9" s="314"/>
      <c r="SYY9" s="314"/>
      <c r="SYZ9" s="314"/>
      <c r="SZA9" s="314"/>
      <c r="SZB9" s="314"/>
      <c r="SZC9" s="314"/>
      <c r="SZD9" s="314"/>
      <c r="SZE9" s="314"/>
      <c r="SZF9" s="314"/>
      <c r="SZG9" s="314"/>
      <c r="SZH9" s="314"/>
      <c r="SZI9" s="314"/>
      <c r="SZJ9" s="314"/>
      <c r="SZK9" s="314"/>
      <c r="SZL9" s="314"/>
      <c r="SZM9" s="314"/>
      <c r="SZN9" s="314"/>
      <c r="SZO9" s="314"/>
      <c r="SZP9" s="314"/>
      <c r="SZQ9" s="314"/>
      <c r="SZR9" s="314"/>
      <c r="SZS9" s="314"/>
      <c r="SZT9" s="314"/>
      <c r="SZU9" s="314"/>
      <c r="SZV9" s="314"/>
      <c r="SZW9" s="314"/>
      <c r="SZX9" s="314"/>
      <c r="SZY9" s="314"/>
      <c r="SZZ9" s="314"/>
      <c r="TAA9" s="314"/>
      <c r="TAB9" s="314"/>
      <c r="TAC9" s="314"/>
      <c r="TAD9" s="314"/>
      <c r="TAE9" s="314"/>
      <c r="TAF9" s="314"/>
      <c r="TAG9" s="314"/>
      <c r="TAH9" s="314"/>
      <c r="TAI9" s="314"/>
      <c r="TAJ9" s="314"/>
      <c r="TAK9" s="314"/>
      <c r="TAL9" s="314"/>
      <c r="TAM9" s="314"/>
      <c r="TAN9" s="314"/>
      <c r="TAO9" s="314"/>
      <c r="TAP9" s="314"/>
      <c r="TAQ9" s="314"/>
      <c r="TAR9" s="314"/>
      <c r="TAS9" s="314"/>
      <c r="TAT9" s="314"/>
      <c r="TAU9" s="314"/>
      <c r="TAV9" s="314"/>
      <c r="TAW9" s="314"/>
      <c r="TAX9" s="314"/>
      <c r="TAY9" s="314"/>
      <c r="TAZ9" s="314"/>
      <c r="TBA9" s="314"/>
      <c r="TBB9" s="314"/>
      <c r="TBC9" s="314"/>
      <c r="TBD9" s="314"/>
      <c r="TBE9" s="314"/>
      <c r="TBF9" s="314"/>
      <c r="TBG9" s="314"/>
      <c r="TBH9" s="314"/>
      <c r="TBI9" s="314"/>
      <c r="TBJ9" s="314"/>
      <c r="TBK9" s="314"/>
      <c r="TBL9" s="314"/>
      <c r="TBM9" s="314"/>
      <c r="TBN9" s="314"/>
      <c r="TBO9" s="314"/>
      <c r="TBP9" s="314"/>
      <c r="TBQ9" s="314"/>
      <c r="TBR9" s="314"/>
      <c r="TBS9" s="314"/>
      <c r="TBT9" s="314"/>
      <c r="TBU9" s="314"/>
      <c r="TBV9" s="314"/>
      <c r="TBW9" s="314"/>
      <c r="TBX9" s="314"/>
      <c r="TBY9" s="314"/>
      <c r="TBZ9" s="314"/>
      <c r="TCA9" s="314"/>
      <c r="TCB9" s="314"/>
      <c r="TCC9" s="314"/>
      <c r="TCD9" s="314"/>
      <c r="TCE9" s="314"/>
      <c r="TCF9" s="314"/>
      <c r="TCG9" s="314"/>
      <c r="TCH9" s="314"/>
      <c r="TCI9" s="314"/>
      <c r="TCJ9" s="314"/>
      <c r="TCK9" s="314"/>
      <c r="TCL9" s="314"/>
      <c r="TCM9" s="314"/>
      <c r="TCN9" s="314"/>
      <c r="TCO9" s="314"/>
      <c r="TCP9" s="314"/>
      <c r="TCQ9" s="314"/>
      <c r="TCR9" s="314"/>
      <c r="TCS9" s="314"/>
      <c r="TCT9" s="314"/>
      <c r="TCU9" s="314"/>
      <c r="TCV9" s="314"/>
      <c r="TCW9" s="314"/>
      <c r="TCX9" s="314"/>
      <c r="TCY9" s="314"/>
      <c r="TCZ9" s="314"/>
      <c r="TDA9" s="314"/>
      <c r="TDB9" s="314"/>
      <c r="TDC9" s="314"/>
      <c r="TDD9" s="314"/>
      <c r="TDE9" s="314"/>
      <c r="TDF9" s="314"/>
      <c r="TDG9" s="314"/>
      <c r="TDH9" s="314"/>
      <c r="TDI9" s="314"/>
      <c r="TDJ9" s="314"/>
      <c r="TDK9" s="314"/>
      <c r="TDL9" s="314"/>
      <c r="TDM9" s="314"/>
      <c r="TDN9" s="314"/>
      <c r="TDO9" s="314"/>
      <c r="TDP9" s="314"/>
      <c r="TDQ9" s="314"/>
      <c r="TDR9" s="314"/>
      <c r="TDS9" s="314"/>
      <c r="TDT9" s="314"/>
      <c r="TDU9" s="314"/>
      <c r="TDV9" s="314"/>
      <c r="TDW9" s="314"/>
      <c r="TDX9" s="314"/>
      <c r="TDY9" s="314"/>
      <c r="TDZ9" s="314"/>
      <c r="TEA9" s="314"/>
      <c r="TEB9" s="314"/>
      <c r="TEC9" s="314"/>
      <c r="TED9" s="314"/>
      <c r="TEE9" s="314"/>
      <c r="TEF9" s="314"/>
      <c r="TEG9" s="314"/>
      <c r="TEH9" s="314"/>
      <c r="TEI9" s="314"/>
      <c r="TEJ9" s="314"/>
      <c r="TEK9" s="314"/>
      <c r="TEL9" s="314"/>
      <c r="TEM9" s="314"/>
      <c r="TEN9" s="314"/>
      <c r="TEO9" s="314"/>
      <c r="TEP9" s="314"/>
      <c r="TEQ9" s="314"/>
      <c r="TER9" s="314"/>
      <c r="TES9" s="314"/>
      <c r="TET9" s="314"/>
      <c r="TEU9" s="314"/>
      <c r="TEV9" s="314"/>
      <c r="TEW9" s="314"/>
      <c r="TEX9" s="314"/>
      <c r="TEY9" s="314"/>
      <c r="TEZ9" s="314"/>
      <c r="TFA9" s="314"/>
      <c r="TFB9" s="314"/>
      <c r="TFC9" s="314"/>
      <c r="TFD9" s="314"/>
      <c r="TFE9" s="314"/>
      <c r="TFF9" s="314"/>
      <c r="TFG9" s="314"/>
      <c r="TFH9" s="314"/>
      <c r="TFI9" s="314"/>
      <c r="TFJ9" s="314"/>
      <c r="TFK9" s="314"/>
      <c r="TFL9" s="314"/>
      <c r="TFM9" s="314"/>
      <c r="TFN9" s="314"/>
      <c r="TFO9" s="314"/>
      <c r="TFP9" s="314"/>
      <c r="TFQ9" s="314"/>
      <c r="TFR9" s="314"/>
      <c r="TFS9" s="314"/>
      <c r="TFT9" s="314"/>
      <c r="TFU9" s="314"/>
      <c r="TFV9" s="314"/>
      <c r="TFW9" s="314"/>
      <c r="TFX9" s="314"/>
      <c r="TFY9" s="314"/>
      <c r="TFZ9" s="314"/>
      <c r="TGA9" s="314"/>
      <c r="TGB9" s="314"/>
      <c r="TGC9" s="314"/>
      <c r="TGD9" s="314"/>
      <c r="TGE9" s="314"/>
      <c r="TGF9" s="314"/>
      <c r="TGG9" s="314"/>
      <c r="TGH9" s="314"/>
      <c r="TGI9" s="314"/>
      <c r="TGJ9" s="314"/>
      <c r="TGK9" s="314"/>
      <c r="TGL9" s="314"/>
      <c r="TGM9" s="314"/>
      <c r="TGN9" s="314"/>
      <c r="TGO9" s="314"/>
      <c r="TGP9" s="314"/>
      <c r="TGQ9" s="314"/>
      <c r="TGR9" s="314"/>
      <c r="TGS9" s="314"/>
      <c r="TGT9" s="314"/>
      <c r="TGU9" s="314"/>
      <c r="TGV9" s="314"/>
      <c r="TGW9" s="314"/>
      <c r="TGX9" s="314"/>
      <c r="TGY9" s="314"/>
      <c r="TGZ9" s="314"/>
      <c r="THA9" s="314"/>
      <c r="THB9" s="314"/>
      <c r="THC9" s="314"/>
      <c r="THD9" s="314"/>
      <c r="THE9" s="314"/>
      <c r="THF9" s="314"/>
      <c r="THG9" s="314"/>
      <c r="THH9" s="314"/>
      <c r="THI9" s="314"/>
      <c r="THJ9" s="314"/>
      <c r="THK9" s="314"/>
      <c r="THL9" s="314"/>
      <c r="THM9" s="314"/>
      <c r="THN9" s="314"/>
      <c r="THO9" s="314"/>
      <c r="THP9" s="314"/>
      <c r="THQ9" s="314"/>
      <c r="THR9" s="314"/>
      <c r="THS9" s="314"/>
      <c r="THT9" s="314"/>
      <c r="THU9" s="314"/>
      <c r="THV9" s="314"/>
      <c r="THW9" s="314"/>
      <c r="THX9" s="314"/>
      <c r="THY9" s="314"/>
      <c r="THZ9" s="314"/>
      <c r="TIA9" s="314"/>
      <c r="TIB9" s="314"/>
      <c r="TIC9" s="314"/>
      <c r="TID9" s="314"/>
      <c r="TIE9" s="314"/>
      <c r="TIF9" s="314"/>
      <c r="TIG9" s="314"/>
      <c r="TIH9" s="314"/>
      <c r="TII9" s="314"/>
      <c r="TIJ9" s="314"/>
      <c r="TIK9" s="314"/>
      <c r="TIL9" s="314"/>
      <c r="TIM9" s="314"/>
      <c r="TIN9" s="314"/>
      <c r="TIO9" s="314"/>
      <c r="TIP9" s="314"/>
      <c r="TIQ9" s="314"/>
      <c r="TIR9" s="314"/>
      <c r="TIS9" s="314"/>
      <c r="TIT9" s="314"/>
      <c r="TIU9" s="314"/>
      <c r="TIV9" s="314"/>
      <c r="TIW9" s="314"/>
      <c r="TIX9" s="314"/>
      <c r="TIY9" s="314"/>
      <c r="TIZ9" s="314"/>
      <c r="TJA9" s="314"/>
      <c r="TJB9" s="314"/>
      <c r="TJC9" s="314"/>
      <c r="TJD9" s="314"/>
      <c r="TJE9" s="314"/>
      <c r="TJF9" s="314"/>
      <c r="TJG9" s="314"/>
      <c r="TJH9" s="314"/>
      <c r="TJI9" s="314"/>
      <c r="TJJ9" s="314"/>
      <c r="TJK9" s="314"/>
      <c r="TJL9" s="314"/>
      <c r="TJM9" s="314"/>
      <c r="TJN9" s="314"/>
      <c r="TJO9" s="314"/>
      <c r="TJP9" s="314"/>
      <c r="TJQ9" s="314"/>
      <c r="TJR9" s="314"/>
      <c r="TJS9" s="314"/>
      <c r="TJT9" s="314"/>
      <c r="TJU9" s="314"/>
      <c r="TJV9" s="314"/>
      <c r="TJW9" s="314"/>
      <c r="TJX9" s="314"/>
      <c r="TJY9" s="314"/>
      <c r="TJZ9" s="314"/>
      <c r="TKA9" s="314"/>
      <c r="TKB9" s="314"/>
      <c r="TKC9" s="314"/>
      <c r="TKD9" s="314"/>
      <c r="TKE9" s="314"/>
      <c r="TKF9" s="314"/>
      <c r="TKG9" s="314"/>
      <c r="TKH9" s="314"/>
      <c r="TKI9" s="314"/>
      <c r="TKJ9" s="314"/>
      <c r="TKK9" s="314"/>
      <c r="TKL9" s="314"/>
      <c r="TKM9" s="314"/>
      <c r="TKN9" s="314"/>
      <c r="TKO9" s="314"/>
      <c r="TKP9" s="314"/>
      <c r="TKQ9" s="314"/>
      <c r="TKR9" s="314"/>
      <c r="TKS9" s="314"/>
      <c r="TKT9" s="314"/>
      <c r="TKU9" s="314"/>
      <c r="TKV9" s="314"/>
      <c r="TKW9" s="314"/>
      <c r="TKX9" s="314"/>
      <c r="TKY9" s="314"/>
      <c r="TKZ9" s="314"/>
      <c r="TLA9" s="314"/>
      <c r="TLB9" s="314"/>
      <c r="TLC9" s="314"/>
      <c r="TLD9" s="314"/>
      <c r="TLE9" s="314"/>
      <c r="TLF9" s="314"/>
      <c r="TLG9" s="314"/>
      <c r="TLH9" s="314"/>
      <c r="TLI9" s="314"/>
      <c r="TLJ9" s="314"/>
      <c r="TLK9" s="314"/>
      <c r="TLL9" s="314"/>
      <c r="TLM9" s="314"/>
      <c r="TLN9" s="314"/>
      <c r="TLO9" s="314"/>
      <c r="TLP9" s="314"/>
      <c r="TLQ9" s="314"/>
      <c r="TLR9" s="314"/>
      <c r="TLS9" s="314"/>
      <c r="TLT9" s="314"/>
      <c r="TLU9" s="314"/>
      <c r="TLV9" s="314"/>
      <c r="TLW9" s="314"/>
      <c r="TLX9" s="314"/>
      <c r="TLY9" s="314"/>
      <c r="TLZ9" s="314"/>
      <c r="TMA9" s="314"/>
      <c r="TMB9" s="314"/>
      <c r="TMC9" s="314"/>
      <c r="TMD9" s="314"/>
      <c r="TME9" s="314"/>
      <c r="TMF9" s="314"/>
      <c r="TMG9" s="314"/>
      <c r="TMH9" s="314"/>
      <c r="TMI9" s="314"/>
      <c r="TMJ9" s="314"/>
      <c r="TMK9" s="314"/>
      <c r="TML9" s="314"/>
      <c r="TMM9" s="314"/>
      <c r="TMN9" s="314"/>
      <c r="TMO9" s="314"/>
      <c r="TMP9" s="314"/>
      <c r="TMQ9" s="314"/>
      <c r="TMR9" s="314"/>
      <c r="TMS9" s="314"/>
      <c r="TMT9" s="314"/>
      <c r="TMU9" s="314"/>
      <c r="TMV9" s="314"/>
      <c r="TMW9" s="314"/>
      <c r="TMX9" s="314"/>
      <c r="TMY9" s="314"/>
      <c r="TMZ9" s="314"/>
      <c r="TNA9" s="314"/>
      <c r="TNB9" s="314"/>
      <c r="TNC9" s="314"/>
      <c r="TND9" s="314"/>
      <c r="TNE9" s="314"/>
      <c r="TNF9" s="314"/>
      <c r="TNG9" s="314"/>
      <c r="TNH9" s="314"/>
      <c r="TNI9" s="314"/>
      <c r="TNJ9" s="314"/>
      <c r="TNK9" s="314"/>
      <c r="TNL9" s="314"/>
      <c r="TNM9" s="314"/>
      <c r="TNN9" s="314"/>
      <c r="TNO9" s="314"/>
      <c r="TNP9" s="314"/>
      <c r="TNQ9" s="314"/>
      <c r="TNR9" s="314"/>
      <c r="TNS9" s="314"/>
      <c r="TNT9" s="314"/>
      <c r="TNU9" s="314"/>
      <c r="TNV9" s="314"/>
      <c r="TNW9" s="314"/>
      <c r="TNX9" s="314"/>
      <c r="TNY9" s="314"/>
      <c r="TNZ9" s="314"/>
      <c r="TOA9" s="314"/>
      <c r="TOB9" s="314"/>
      <c r="TOC9" s="314"/>
      <c r="TOD9" s="314"/>
      <c r="TOE9" s="314"/>
      <c r="TOF9" s="314"/>
      <c r="TOG9" s="314"/>
      <c r="TOH9" s="314"/>
      <c r="TOI9" s="314"/>
      <c r="TOJ9" s="314"/>
      <c r="TOK9" s="314"/>
      <c r="TOL9" s="314"/>
      <c r="TOM9" s="314"/>
      <c r="TON9" s="314"/>
      <c r="TOO9" s="314"/>
      <c r="TOP9" s="314"/>
      <c r="TOQ9" s="314"/>
      <c r="TOR9" s="314"/>
      <c r="TOS9" s="314"/>
      <c r="TOT9" s="314"/>
      <c r="TOU9" s="314"/>
      <c r="TOV9" s="314"/>
      <c r="TOW9" s="314"/>
      <c r="TOX9" s="314"/>
      <c r="TOY9" s="314"/>
      <c r="TOZ9" s="314"/>
      <c r="TPA9" s="314"/>
      <c r="TPB9" s="314"/>
      <c r="TPC9" s="314"/>
      <c r="TPD9" s="314"/>
      <c r="TPE9" s="314"/>
      <c r="TPF9" s="314"/>
      <c r="TPG9" s="314"/>
      <c r="TPH9" s="314"/>
      <c r="TPI9" s="314"/>
      <c r="TPJ9" s="314"/>
      <c r="TPK9" s="314"/>
      <c r="TPL9" s="314"/>
      <c r="TPM9" s="314"/>
      <c r="TPN9" s="314"/>
      <c r="TPO9" s="314"/>
      <c r="TPP9" s="314"/>
      <c r="TPQ9" s="314"/>
      <c r="TPR9" s="314"/>
      <c r="TPS9" s="314"/>
      <c r="TPT9" s="314"/>
      <c r="TPU9" s="314"/>
      <c r="TPV9" s="314"/>
      <c r="TPW9" s="314"/>
      <c r="TPX9" s="314"/>
      <c r="TPY9" s="314"/>
      <c r="TPZ9" s="314"/>
      <c r="TQA9" s="314"/>
      <c r="TQB9" s="314"/>
      <c r="TQC9" s="314"/>
      <c r="TQD9" s="314"/>
      <c r="TQE9" s="314"/>
      <c r="TQF9" s="314"/>
      <c r="TQG9" s="314"/>
      <c r="TQH9" s="314"/>
      <c r="TQI9" s="314"/>
      <c r="TQJ9" s="314"/>
      <c r="TQK9" s="314"/>
      <c r="TQL9" s="314"/>
      <c r="TQM9" s="314"/>
      <c r="TQN9" s="314"/>
      <c r="TQO9" s="314"/>
      <c r="TQP9" s="314"/>
      <c r="TQQ9" s="314"/>
      <c r="TQR9" s="314"/>
      <c r="TQS9" s="314"/>
      <c r="TQT9" s="314"/>
      <c r="TQU9" s="314"/>
      <c r="TQV9" s="314"/>
      <c r="TQW9" s="314"/>
      <c r="TQX9" s="314"/>
      <c r="TQY9" s="314"/>
      <c r="TQZ9" s="314"/>
      <c r="TRA9" s="314"/>
      <c r="TRB9" s="314"/>
      <c r="TRC9" s="314"/>
      <c r="TRD9" s="314"/>
      <c r="TRE9" s="314"/>
      <c r="TRF9" s="314"/>
      <c r="TRG9" s="314"/>
      <c r="TRH9" s="314"/>
      <c r="TRI9" s="314"/>
      <c r="TRJ9" s="314"/>
      <c r="TRK9" s="314"/>
      <c r="TRL9" s="314"/>
      <c r="TRM9" s="314"/>
      <c r="TRN9" s="314"/>
      <c r="TRO9" s="314"/>
      <c r="TRP9" s="314"/>
      <c r="TRQ9" s="314"/>
      <c r="TRR9" s="314"/>
      <c r="TRS9" s="314"/>
      <c r="TRT9" s="314"/>
      <c r="TRU9" s="314"/>
      <c r="TRV9" s="314"/>
      <c r="TRW9" s="314"/>
      <c r="TRX9" s="314"/>
      <c r="TRY9" s="314"/>
      <c r="TRZ9" s="314"/>
      <c r="TSA9" s="314"/>
      <c r="TSB9" s="314"/>
      <c r="TSC9" s="314"/>
      <c r="TSD9" s="314"/>
      <c r="TSE9" s="314"/>
      <c r="TSF9" s="314"/>
      <c r="TSG9" s="314"/>
      <c r="TSH9" s="314"/>
      <c r="TSI9" s="314"/>
      <c r="TSJ9" s="314"/>
      <c r="TSK9" s="314"/>
      <c r="TSL9" s="314"/>
      <c r="TSM9" s="314"/>
      <c r="TSN9" s="314"/>
      <c r="TSO9" s="314"/>
      <c r="TSP9" s="314"/>
      <c r="TSQ9" s="314"/>
      <c r="TSR9" s="314"/>
      <c r="TSS9" s="314"/>
      <c r="TST9" s="314"/>
      <c r="TSU9" s="314"/>
      <c r="TSV9" s="314"/>
      <c r="TSW9" s="314"/>
      <c r="TSX9" s="314"/>
      <c r="TSY9" s="314"/>
      <c r="TSZ9" s="314"/>
      <c r="TTA9" s="314"/>
      <c r="TTB9" s="314"/>
      <c r="TTC9" s="314"/>
      <c r="TTD9" s="314"/>
      <c r="TTE9" s="314"/>
      <c r="TTF9" s="314"/>
      <c r="TTG9" s="314"/>
      <c r="TTH9" s="314"/>
      <c r="TTI9" s="314"/>
      <c r="TTJ9" s="314"/>
      <c r="TTK9" s="314"/>
      <c r="TTL9" s="314"/>
      <c r="TTM9" s="314"/>
      <c r="TTN9" s="314"/>
      <c r="TTO9" s="314"/>
      <c r="TTP9" s="314"/>
      <c r="TTQ9" s="314"/>
      <c r="TTR9" s="314"/>
      <c r="TTS9" s="314"/>
      <c r="TTT9" s="314"/>
      <c r="TTU9" s="314"/>
      <c r="TTV9" s="314"/>
      <c r="TTW9" s="314"/>
      <c r="TTX9" s="314"/>
      <c r="TTY9" s="314"/>
      <c r="TTZ9" s="314"/>
      <c r="TUA9" s="314"/>
      <c r="TUB9" s="314"/>
      <c r="TUC9" s="314"/>
      <c r="TUD9" s="314"/>
      <c r="TUE9" s="314"/>
      <c r="TUF9" s="314"/>
      <c r="TUG9" s="314"/>
      <c r="TUH9" s="314"/>
      <c r="TUI9" s="314"/>
      <c r="TUJ9" s="314"/>
      <c r="TUK9" s="314"/>
      <c r="TUL9" s="314"/>
      <c r="TUM9" s="314"/>
      <c r="TUN9" s="314"/>
      <c r="TUO9" s="314"/>
      <c r="TUP9" s="314"/>
      <c r="TUQ9" s="314"/>
      <c r="TUR9" s="314"/>
      <c r="TUS9" s="314"/>
      <c r="TUT9" s="314"/>
      <c r="TUU9" s="314"/>
      <c r="TUV9" s="314"/>
      <c r="TUW9" s="314"/>
      <c r="TUX9" s="314"/>
      <c r="TUY9" s="314"/>
      <c r="TUZ9" s="314"/>
      <c r="TVA9" s="314"/>
      <c r="TVB9" s="314"/>
      <c r="TVC9" s="314"/>
      <c r="TVD9" s="314"/>
      <c r="TVE9" s="314"/>
      <c r="TVF9" s="314"/>
      <c r="TVG9" s="314"/>
      <c r="TVH9" s="314"/>
      <c r="TVI9" s="314"/>
      <c r="TVJ9" s="314"/>
      <c r="TVK9" s="314"/>
      <c r="TVL9" s="314"/>
      <c r="TVM9" s="314"/>
      <c r="TVN9" s="314"/>
      <c r="TVO9" s="314"/>
      <c r="TVP9" s="314"/>
      <c r="TVQ9" s="314"/>
      <c r="TVR9" s="314"/>
      <c r="TVS9" s="314"/>
      <c r="TVT9" s="314"/>
      <c r="TVU9" s="314"/>
      <c r="TVV9" s="314"/>
      <c r="TVW9" s="314"/>
      <c r="TVX9" s="314"/>
      <c r="TVY9" s="314"/>
      <c r="TVZ9" s="314"/>
      <c r="TWA9" s="314"/>
      <c r="TWB9" s="314"/>
      <c r="TWC9" s="314"/>
      <c r="TWD9" s="314"/>
      <c r="TWE9" s="314"/>
      <c r="TWF9" s="314"/>
      <c r="TWG9" s="314"/>
      <c r="TWH9" s="314"/>
      <c r="TWI9" s="314"/>
      <c r="TWJ9" s="314"/>
      <c r="TWK9" s="314"/>
      <c r="TWL9" s="314"/>
      <c r="TWM9" s="314"/>
      <c r="TWN9" s="314"/>
      <c r="TWO9" s="314"/>
      <c r="TWP9" s="314"/>
      <c r="TWQ9" s="314"/>
      <c r="TWR9" s="314"/>
      <c r="TWS9" s="314"/>
      <c r="TWT9" s="314"/>
      <c r="TWU9" s="314"/>
      <c r="TWV9" s="314"/>
      <c r="TWW9" s="314"/>
      <c r="TWX9" s="314"/>
      <c r="TWY9" s="314"/>
      <c r="TWZ9" s="314"/>
      <c r="TXA9" s="314"/>
      <c r="TXB9" s="314"/>
      <c r="TXC9" s="314"/>
      <c r="TXD9" s="314"/>
      <c r="TXE9" s="314"/>
      <c r="TXF9" s="314"/>
      <c r="TXG9" s="314"/>
      <c r="TXH9" s="314"/>
      <c r="TXI9" s="314"/>
      <c r="TXJ9" s="314"/>
      <c r="TXK9" s="314"/>
      <c r="TXL9" s="314"/>
      <c r="TXM9" s="314"/>
      <c r="TXN9" s="314"/>
      <c r="TXO9" s="314"/>
      <c r="TXP9" s="314"/>
      <c r="TXQ9" s="314"/>
      <c r="TXR9" s="314"/>
      <c r="TXS9" s="314"/>
      <c r="TXT9" s="314"/>
      <c r="TXU9" s="314"/>
      <c r="TXV9" s="314"/>
      <c r="TXW9" s="314"/>
      <c r="TXX9" s="314"/>
      <c r="TXY9" s="314"/>
      <c r="TXZ9" s="314"/>
      <c r="TYA9" s="314"/>
      <c r="TYB9" s="314"/>
      <c r="TYC9" s="314"/>
      <c r="TYD9" s="314"/>
      <c r="TYE9" s="314"/>
      <c r="TYF9" s="314"/>
      <c r="TYG9" s="314"/>
      <c r="TYH9" s="314"/>
      <c r="TYI9" s="314"/>
      <c r="TYJ9" s="314"/>
      <c r="TYK9" s="314"/>
      <c r="TYL9" s="314"/>
      <c r="TYM9" s="314"/>
      <c r="TYN9" s="314"/>
      <c r="TYO9" s="314"/>
      <c r="TYP9" s="314"/>
      <c r="TYQ9" s="314"/>
      <c r="TYR9" s="314"/>
      <c r="TYS9" s="314"/>
      <c r="TYT9" s="314"/>
      <c r="TYU9" s="314"/>
      <c r="TYV9" s="314"/>
      <c r="TYW9" s="314"/>
      <c r="TYX9" s="314"/>
      <c r="TYY9" s="314"/>
      <c r="TYZ9" s="314"/>
      <c r="TZA9" s="314"/>
      <c r="TZB9" s="314"/>
      <c r="TZC9" s="314"/>
      <c r="TZD9" s="314"/>
      <c r="TZE9" s="314"/>
      <c r="TZF9" s="314"/>
      <c r="TZG9" s="314"/>
      <c r="TZH9" s="314"/>
      <c r="TZI9" s="314"/>
      <c r="TZJ9" s="314"/>
      <c r="TZK9" s="314"/>
      <c r="TZL9" s="314"/>
      <c r="TZM9" s="314"/>
      <c r="TZN9" s="314"/>
      <c r="TZO9" s="314"/>
      <c r="TZP9" s="314"/>
      <c r="TZQ9" s="314"/>
      <c r="TZR9" s="314"/>
      <c r="TZS9" s="314"/>
      <c r="TZT9" s="314"/>
      <c r="TZU9" s="314"/>
      <c r="TZV9" s="314"/>
      <c r="TZW9" s="314"/>
      <c r="TZX9" s="314"/>
      <c r="TZY9" s="314"/>
      <c r="TZZ9" s="314"/>
      <c r="UAA9" s="314"/>
      <c r="UAB9" s="314"/>
      <c r="UAC9" s="314"/>
      <c r="UAD9" s="314"/>
      <c r="UAE9" s="314"/>
      <c r="UAF9" s="314"/>
      <c r="UAG9" s="314"/>
      <c r="UAH9" s="314"/>
      <c r="UAI9" s="314"/>
      <c r="UAJ9" s="314"/>
      <c r="UAK9" s="314"/>
      <c r="UAL9" s="314"/>
      <c r="UAM9" s="314"/>
      <c r="UAN9" s="314"/>
      <c r="UAO9" s="314"/>
      <c r="UAP9" s="314"/>
      <c r="UAQ9" s="314"/>
      <c r="UAR9" s="314"/>
      <c r="UAS9" s="314"/>
      <c r="UAT9" s="314"/>
      <c r="UAU9" s="314"/>
      <c r="UAV9" s="314"/>
      <c r="UAW9" s="314"/>
      <c r="UAX9" s="314"/>
      <c r="UAY9" s="314"/>
      <c r="UAZ9" s="314"/>
      <c r="UBA9" s="314"/>
      <c r="UBB9" s="314"/>
      <c r="UBC9" s="314"/>
      <c r="UBD9" s="314"/>
      <c r="UBE9" s="314"/>
      <c r="UBF9" s="314"/>
      <c r="UBG9" s="314"/>
      <c r="UBH9" s="314"/>
      <c r="UBI9" s="314"/>
      <c r="UBJ9" s="314"/>
      <c r="UBK9" s="314"/>
      <c r="UBL9" s="314"/>
      <c r="UBM9" s="314"/>
      <c r="UBN9" s="314"/>
      <c r="UBO9" s="314"/>
      <c r="UBP9" s="314"/>
      <c r="UBQ9" s="314"/>
      <c r="UBR9" s="314"/>
      <c r="UBS9" s="314"/>
      <c r="UBT9" s="314"/>
      <c r="UBU9" s="314"/>
      <c r="UBV9" s="314"/>
      <c r="UBW9" s="314"/>
      <c r="UBX9" s="314"/>
      <c r="UBY9" s="314"/>
      <c r="UBZ9" s="314"/>
      <c r="UCA9" s="314"/>
      <c r="UCB9" s="314"/>
      <c r="UCC9" s="314"/>
      <c r="UCD9" s="314"/>
      <c r="UCE9" s="314"/>
      <c r="UCF9" s="314"/>
      <c r="UCG9" s="314"/>
      <c r="UCH9" s="314"/>
      <c r="UCI9" s="314"/>
      <c r="UCJ9" s="314"/>
      <c r="UCK9" s="314"/>
      <c r="UCL9" s="314"/>
      <c r="UCM9" s="314"/>
      <c r="UCN9" s="314"/>
      <c r="UCO9" s="314"/>
      <c r="UCP9" s="314"/>
      <c r="UCQ9" s="314"/>
      <c r="UCR9" s="314"/>
      <c r="UCS9" s="314"/>
      <c r="UCT9" s="314"/>
      <c r="UCU9" s="314"/>
      <c r="UCV9" s="314"/>
      <c r="UCW9" s="314"/>
      <c r="UCX9" s="314"/>
      <c r="UCY9" s="314"/>
      <c r="UCZ9" s="314"/>
      <c r="UDA9" s="314"/>
      <c r="UDB9" s="314"/>
      <c r="UDC9" s="314"/>
      <c r="UDD9" s="314"/>
      <c r="UDE9" s="314"/>
      <c r="UDF9" s="314"/>
      <c r="UDG9" s="314"/>
      <c r="UDH9" s="314"/>
      <c r="UDI9" s="314"/>
      <c r="UDJ9" s="314"/>
      <c r="UDK9" s="314"/>
      <c r="UDL9" s="314"/>
      <c r="UDM9" s="314"/>
      <c r="UDN9" s="314"/>
      <c r="UDO9" s="314"/>
      <c r="UDP9" s="314"/>
      <c r="UDQ9" s="314"/>
      <c r="UDR9" s="314"/>
      <c r="UDS9" s="314"/>
      <c r="UDT9" s="314"/>
      <c r="UDU9" s="314"/>
      <c r="UDV9" s="314"/>
      <c r="UDW9" s="314"/>
      <c r="UDX9" s="314"/>
      <c r="UDY9" s="314"/>
      <c r="UDZ9" s="314"/>
      <c r="UEA9" s="314"/>
      <c r="UEB9" s="314"/>
      <c r="UEC9" s="314"/>
      <c r="UED9" s="314"/>
      <c r="UEE9" s="314"/>
      <c r="UEF9" s="314"/>
      <c r="UEG9" s="314"/>
      <c r="UEH9" s="314"/>
      <c r="UEI9" s="314"/>
      <c r="UEJ9" s="314"/>
      <c r="UEK9" s="314"/>
      <c r="UEL9" s="314"/>
      <c r="UEM9" s="314"/>
      <c r="UEN9" s="314"/>
      <c r="UEO9" s="314"/>
      <c r="UEP9" s="314"/>
      <c r="UEQ9" s="314"/>
      <c r="UER9" s="314"/>
      <c r="UES9" s="314"/>
      <c r="UET9" s="314"/>
      <c r="UEU9" s="314"/>
      <c r="UEV9" s="314"/>
      <c r="UEW9" s="314"/>
      <c r="UEX9" s="314"/>
      <c r="UEY9" s="314"/>
      <c r="UEZ9" s="314"/>
      <c r="UFA9" s="314"/>
      <c r="UFB9" s="314"/>
      <c r="UFC9" s="314"/>
      <c r="UFD9" s="314"/>
      <c r="UFE9" s="314"/>
      <c r="UFF9" s="314"/>
      <c r="UFG9" s="314"/>
      <c r="UFH9" s="314"/>
      <c r="UFI9" s="314"/>
      <c r="UFJ9" s="314"/>
      <c r="UFK9" s="314"/>
      <c r="UFL9" s="314"/>
      <c r="UFM9" s="314"/>
      <c r="UFN9" s="314"/>
      <c r="UFO9" s="314"/>
      <c r="UFP9" s="314"/>
      <c r="UFQ9" s="314"/>
      <c r="UFR9" s="314"/>
      <c r="UFS9" s="314"/>
      <c r="UFT9" s="314"/>
      <c r="UFU9" s="314"/>
      <c r="UFV9" s="314"/>
      <c r="UFW9" s="314"/>
      <c r="UFX9" s="314"/>
      <c r="UFY9" s="314"/>
      <c r="UFZ9" s="314"/>
      <c r="UGA9" s="314"/>
      <c r="UGB9" s="314"/>
      <c r="UGC9" s="314"/>
      <c r="UGD9" s="314"/>
      <c r="UGE9" s="314"/>
      <c r="UGF9" s="314"/>
      <c r="UGG9" s="314"/>
      <c r="UGH9" s="314"/>
      <c r="UGI9" s="314"/>
      <c r="UGJ9" s="314"/>
      <c r="UGK9" s="314"/>
      <c r="UGL9" s="314"/>
      <c r="UGM9" s="314"/>
      <c r="UGN9" s="314"/>
      <c r="UGO9" s="314"/>
      <c r="UGP9" s="314"/>
      <c r="UGQ9" s="314"/>
      <c r="UGR9" s="314"/>
      <c r="UGS9" s="314"/>
      <c r="UGT9" s="314"/>
      <c r="UGU9" s="314"/>
      <c r="UGV9" s="314"/>
      <c r="UGW9" s="314"/>
      <c r="UGX9" s="314"/>
      <c r="UGY9" s="314"/>
      <c r="UGZ9" s="314"/>
      <c r="UHA9" s="314"/>
      <c r="UHB9" s="314"/>
      <c r="UHC9" s="314"/>
      <c r="UHD9" s="314"/>
      <c r="UHE9" s="314"/>
      <c r="UHF9" s="314"/>
      <c r="UHG9" s="314"/>
      <c r="UHH9" s="314"/>
      <c r="UHI9" s="314"/>
      <c r="UHJ9" s="314"/>
      <c r="UHK9" s="314"/>
      <c r="UHL9" s="314"/>
      <c r="UHM9" s="314"/>
      <c r="UHN9" s="314"/>
      <c r="UHO9" s="314"/>
      <c r="UHP9" s="314"/>
      <c r="UHQ9" s="314"/>
      <c r="UHR9" s="314"/>
      <c r="UHS9" s="314"/>
      <c r="UHT9" s="314"/>
      <c r="UHU9" s="314"/>
      <c r="UHV9" s="314"/>
      <c r="UHW9" s="314"/>
      <c r="UHX9" s="314"/>
      <c r="UHY9" s="314"/>
      <c r="UHZ9" s="314"/>
      <c r="UIA9" s="314"/>
      <c r="UIB9" s="314"/>
      <c r="UIC9" s="314"/>
      <c r="UID9" s="314"/>
      <c r="UIE9" s="314"/>
      <c r="UIF9" s="314"/>
      <c r="UIG9" s="314"/>
      <c r="UIH9" s="314"/>
      <c r="UII9" s="314"/>
      <c r="UIJ9" s="314"/>
      <c r="UIK9" s="314"/>
      <c r="UIL9" s="314"/>
      <c r="UIM9" s="314"/>
      <c r="UIN9" s="314"/>
      <c r="UIO9" s="314"/>
      <c r="UIP9" s="314"/>
      <c r="UIQ9" s="314"/>
      <c r="UIR9" s="314"/>
      <c r="UIS9" s="314"/>
      <c r="UIT9" s="314"/>
      <c r="UIU9" s="314"/>
      <c r="UIV9" s="314"/>
      <c r="UIW9" s="314"/>
      <c r="UIX9" s="314"/>
      <c r="UIY9" s="314"/>
      <c r="UIZ9" s="314"/>
      <c r="UJA9" s="314"/>
      <c r="UJB9" s="314"/>
      <c r="UJC9" s="314"/>
      <c r="UJD9" s="314"/>
      <c r="UJE9" s="314"/>
      <c r="UJF9" s="314"/>
      <c r="UJG9" s="314"/>
      <c r="UJH9" s="314"/>
      <c r="UJI9" s="314"/>
      <c r="UJJ9" s="314"/>
      <c r="UJK9" s="314"/>
      <c r="UJL9" s="314"/>
      <c r="UJM9" s="314"/>
      <c r="UJN9" s="314"/>
      <c r="UJO9" s="314"/>
      <c r="UJP9" s="314"/>
      <c r="UJQ9" s="314"/>
      <c r="UJR9" s="314"/>
      <c r="UJS9" s="314"/>
      <c r="UJT9" s="314"/>
      <c r="UJU9" s="314"/>
      <c r="UJV9" s="314"/>
      <c r="UJW9" s="314"/>
      <c r="UJX9" s="314"/>
      <c r="UJY9" s="314"/>
      <c r="UJZ9" s="314"/>
      <c r="UKA9" s="314"/>
      <c r="UKB9" s="314"/>
      <c r="UKC9" s="314"/>
      <c r="UKD9" s="314"/>
      <c r="UKE9" s="314"/>
      <c r="UKF9" s="314"/>
      <c r="UKG9" s="314"/>
      <c r="UKH9" s="314"/>
      <c r="UKI9" s="314"/>
      <c r="UKJ9" s="314"/>
      <c r="UKK9" s="314"/>
      <c r="UKL9" s="314"/>
      <c r="UKM9" s="314"/>
      <c r="UKN9" s="314"/>
      <c r="UKO9" s="314"/>
      <c r="UKP9" s="314"/>
      <c r="UKQ9" s="314"/>
      <c r="UKR9" s="314"/>
      <c r="UKS9" s="314"/>
      <c r="UKT9" s="314"/>
      <c r="UKU9" s="314"/>
      <c r="UKV9" s="314"/>
      <c r="UKW9" s="314"/>
      <c r="UKX9" s="314"/>
      <c r="UKY9" s="314"/>
      <c r="UKZ9" s="314"/>
      <c r="ULA9" s="314"/>
      <c r="ULB9" s="314"/>
      <c r="ULC9" s="314"/>
      <c r="ULD9" s="314"/>
      <c r="ULE9" s="314"/>
      <c r="ULF9" s="314"/>
      <c r="ULG9" s="314"/>
      <c r="ULH9" s="314"/>
      <c r="ULI9" s="314"/>
      <c r="ULJ9" s="314"/>
      <c r="ULK9" s="314"/>
      <c r="ULL9" s="314"/>
      <c r="ULM9" s="314"/>
      <c r="ULN9" s="314"/>
      <c r="ULO9" s="314"/>
      <c r="ULP9" s="314"/>
      <c r="ULQ9" s="314"/>
      <c r="ULR9" s="314"/>
      <c r="ULS9" s="314"/>
      <c r="ULT9" s="314"/>
      <c r="ULU9" s="314"/>
      <c r="ULV9" s="314"/>
      <c r="ULW9" s="314"/>
      <c r="ULX9" s="314"/>
      <c r="ULY9" s="314"/>
      <c r="ULZ9" s="314"/>
      <c r="UMA9" s="314"/>
      <c r="UMB9" s="314"/>
      <c r="UMC9" s="314"/>
      <c r="UMD9" s="314"/>
      <c r="UME9" s="314"/>
      <c r="UMF9" s="314"/>
      <c r="UMG9" s="314"/>
      <c r="UMH9" s="314"/>
      <c r="UMI9" s="314"/>
      <c r="UMJ9" s="314"/>
      <c r="UMK9" s="314"/>
      <c r="UML9" s="314"/>
      <c r="UMM9" s="314"/>
      <c r="UMN9" s="314"/>
      <c r="UMO9" s="314"/>
      <c r="UMP9" s="314"/>
      <c r="UMQ9" s="314"/>
      <c r="UMR9" s="314"/>
      <c r="UMS9" s="314"/>
      <c r="UMT9" s="314"/>
      <c r="UMU9" s="314"/>
      <c r="UMV9" s="314"/>
      <c r="UMW9" s="314"/>
      <c r="UMX9" s="314"/>
      <c r="UMY9" s="314"/>
      <c r="UMZ9" s="314"/>
      <c r="UNA9" s="314"/>
      <c r="UNB9" s="314"/>
      <c r="UNC9" s="314"/>
      <c r="UND9" s="314"/>
      <c r="UNE9" s="314"/>
      <c r="UNF9" s="314"/>
      <c r="UNG9" s="314"/>
      <c r="UNH9" s="314"/>
      <c r="UNI9" s="314"/>
      <c r="UNJ9" s="314"/>
      <c r="UNK9" s="314"/>
      <c r="UNL9" s="314"/>
      <c r="UNM9" s="314"/>
      <c r="UNN9" s="314"/>
      <c r="UNO9" s="314"/>
      <c r="UNP9" s="314"/>
      <c r="UNQ9" s="314"/>
      <c r="UNR9" s="314"/>
      <c r="UNS9" s="314"/>
      <c r="UNT9" s="314"/>
      <c r="UNU9" s="314"/>
      <c r="UNV9" s="314"/>
      <c r="UNW9" s="314"/>
      <c r="UNX9" s="314"/>
      <c r="UNY9" s="314"/>
      <c r="UNZ9" s="314"/>
      <c r="UOA9" s="314"/>
      <c r="UOB9" s="314"/>
      <c r="UOC9" s="314"/>
      <c r="UOD9" s="314"/>
      <c r="UOE9" s="314"/>
      <c r="UOF9" s="314"/>
      <c r="UOG9" s="314"/>
      <c r="UOH9" s="314"/>
      <c r="UOI9" s="314"/>
      <c r="UOJ9" s="314"/>
      <c r="UOK9" s="314"/>
      <c r="UOL9" s="314"/>
      <c r="UOM9" s="314"/>
      <c r="UON9" s="314"/>
      <c r="UOO9" s="314"/>
      <c r="UOP9" s="314"/>
      <c r="UOQ9" s="314"/>
      <c r="UOR9" s="314"/>
      <c r="UOS9" s="314"/>
      <c r="UOT9" s="314"/>
      <c r="UOU9" s="314"/>
      <c r="UOV9" s="314"/>
      <c r="UOW9" s="314"/>
      <c r="UOX9" s="314"/>
      <c r="UOY9" s="314"/>
      <c r="UOZ9" s="314"/>
      <c r="UPA9" s="314"/>
      <c r="UPB9" s="314"/>
      <c r="UPC9" s="314"/>
      <c r="UPD9" s="314"/>
      <c r="UPE9" s="314"/>
      <c r="UPF9" s="314"/>
      <c r="UPG9" s="314"/>
      <c r="UPH9" s="314"/>
      <c r="UPI9" s="314"/>
      <c r="UPJ9" s="314"/>
      <c r="UPK9" s="314"/>
      <c r="UPL9" s="314"/>
      <c r="UPM9" s="314"/>
      <c r="UPN9" s="314"/>
      <c r="UPO9" s="314"/>
      <c r="UPP9" s="314"/>
      <c r="UPQ9" s="314"/>
      <c r="UPR9" s="314"/>
      <c r="UPS9" s="314"/>
      <c r="UPT9" s="314"/>
      <c r="UPU9" s="314"/>
      <c r="UPV9" s="314"/>
      <c r="UPW9" s="314"/>
      <c r="UPX9" s="314"/>
      <c r="UPY9" s="314"/>
      <c r="UPZ9" s="314"/>
      <c r="UQA9" s="314"/>
      <c r="UQB9" s="314"/>
      <c r="UQC9" s="314"/>
      <c r="UQD9" s="314"/>
      <c r="UQE9" s="314"/>
      <c r="UQF9" s="314"/>
      <c r="UQG9" s="314"/>
      <c r="UQH9" s="314"/>
      <c r="UQI9" s="314"/>
      <c r="UQJ9" s="314"/>
      <c r="UQK9" s="314"/>
      <c r="UQL9" s="314"/>
      <c r="UQM9" s="314"/>
      <c r="UQN9" s="314"/>
      <c r="UQO9" s="314"/>
      <c r="UQP9" s="314"/>
      <c r="UQQ9" s="314"/>
      <c r="UQR9" s="314"/>
      <c r="UQS9" s="314"/>
      <c r="UQT9" s="314"/>
      <c r="UQU9" s="314"/>
      <c r="UQV9" s="314"/>
      <c r="UQW9" s="314"/>
      <c r="UQX9" s="314"/>
      <c r="UQY9" s="314"/>
      <c r="UQZ9" s="314"/>
      <c r="URA9" s="314"/>
      <c r="URB9" s="314"/>
      <c r="URC9" s="314"/>
      <c r="URD9" s="314"/>
      <c r="URE9" s="314"/>
      <c r="URF9" s="314"/>
      <c r="URG9" s="314"/>
      <c r="URH9" s="314"/>
      <c r="URI9" s="314"/>
      <c r="URJ9" s="314"/>
      <c r="URK9" s="314"/>
      <c r="URL9" s="314"/>
      <c r="URM9" s="314"/>
      <c r="URN9" s="314"/>
      <c r="URO9" s="314"/>
      <c r="URP9" s="314"/>
      <c r="URQ9" s="314"/>
      <c r="URR9" s="314"/>
      <c r="URS9" s="314"/>
      <c r="URT9" s="314"/>
      <c r="URU9" s="314"/>
      <c r="URV9" s="314"/>
      <c r="URW9" s="314"/>
      <c r="URX9" s="314"/>
      <c r="URY9" s="314"/>
      <c r="URZ9" s="314"/>
      <c r="USA9" s="314"/>
      <c r="USB9" s="314"/>
      <c r="USC9" s="314"/>
      <c r="USD9" s="314"/>
      <c r="USE9" s="314"/>
      <c r="USF9" s="314"/>
      <c r="USG9" s="314"/>
      <c r="USH9" s="314"/>
      <c r="USI9" s="314"/>
      <c r="USJ9" s="314"/>
      <c r="USK9" s="314"/>
      <c r="USL9" s="314"/>
      <c r="USM9" s="314"/>
      <c r="USN9" s="314"/>
      <c r="USO9" s="314"/>
      <c r="USP9" s="314"/>
      <c r="USQ9" s="314"/>
      <c r="USR9" s="314"/>
      <c r="USS9" s="314"/>
      <c r="UST9" s="314"/>
      <c r="USU9" s="314"/>
      <c r="USV9" s="314"/>
      <c r="USW9" s="314"/>
      <c r="USX9" s="314"/>
      <c r="USY9" s="314"/>
      <c r="USZ9" s="314"/>
      <c r="UTA9" s="314"/>
      <c r="UTB9" s="314"/>
      <c r="UTC9" s="314"/>
      <c r="UTD9" s="314"/>
      <c r="UTE9" s="314"/>
      <c r="UTF9" s="314"/>
      <c r="UTG9" s="314"/>
      <c r="UTH9" s="314"/>
      <c r="UTI9" s="314"/>
      <c r="UTJ9" s="314"/>
      <c r="UTK9" s="314"/>
      <c r="UTL9" s="314"/>
      <c r="UTM9" s="314"/>
      <c r="UTN9" s="314"/>
      <c r="UTO9" s="314"/>
      <c r="UTP9" s="314"/>
      <c r="UTQ9" s="314"/>
      <c r="UTR9" s="314"/>
      <c r="UTS9" s="314"/>
      <c r="UTT9" s="314"/>
      <c r="UTU9" s="314"/>
      <c r="UTV9" s="314"/>
      <c r="UTW9" s="314"/>
      <c r="UTX9" s="314"/>
      <c r="UTY9" s="314"/>
      <c r="UTZ9" s="314"/>
      <c r="UUA9" s="314"/>
      <c r="UUB9" s="314"/>
      <c r="UUC9" s="314"/>
      <c r="UUD9" s="314"/>
      <c r="UUE9" s="314"/>
      <c r="UUF9" s="314"/>
      <c r="UUG9" s="314"/>
      <c r="UUH9" s="314"/>
      <c r="UUI9" s="314"/>
      <c r="UUJ9" s="314"/>
      <c r="UUK9" s="314"/>
      <c r="UUL9" s="314"/>
      <c r="UUM9" s="314"/>
      <c r="UUN9" s="314"/>
      <c r="UUO9" s="314"/>
      <c r="UUP9" s="314"/>
      <c r="UUQ9" s="314"/>
      <c r="UUR9" s="314"/>
      <c r="UUS9" s="314"/>
      <c r="UUT9" s="314"/>
      <c r="UUU9" s="314"/>
      <c r="UUV9" s="314"/>
      <c r="UUW9" s="314"/>
      <c r="UUX9" s="314"/>
      <c r="UUY9" s="314"/>
      <c r="UUZ9" s="314"/>
      <c r="UVA9" s="314"/>
      <c r="UVB9" s="314"/>
      <c r="UVC9" s="314"/>
      <c r="UVD9" s="314"/>
      <c r="UVE9" s="314"/>
      <c r="UVF9" s="314"/>
      <c r="UVG9" s="314"/>
      <c r="UVH9" s="314"/>
      <c r="UVI9" s="314"/>
      <c r="UVJ9" s="314"/>
      <c r="UVK9" s="314"/>
      <c r="UVL9" s="314"/>
      <c r="UVM9" s="314"/>
      <c r="UVN9" s="314"/>
      <c r="UVO9" s="314"/>
      <c r="UVP9" s="314"/>
      <c r="UVQ9" s="314"/>
      <c r="UVR9" s="314"/>
      <c r="UVS9" s="314"/>
      <c r="UVT9" s="314"/>
      <c r="UVU9" s="314"/>
      <c r="UVV9" s="314"/>
      <c r="UVW9" s="314"/>
      <c r="UVX9" s="314"/>
      <c r="UVY9" s="314"/>
      <c r="UVZ9" s="314"/>
      <c r="UWA9" s="314"/>
      <c r="UWB9" s="314"/>
      <c r="UWC9" s="314"/>
      <c r="UWD9" s="314"/>
      <c r="UWE9" s="314"/>
      <c r="UWF9" s="314"/>
      <c r="UWG9" s="314"/>
      <c r="UWH9" s="314"/>
      <c r="UWI9" s="314"/>
      <c r="UWJ9" s="314"/>
      <c r="UWK9" s="314"/>
      <c r="UWL9" s="314"/>
      <c r="UWM9" s="314"/>
      <c r="UWN9" s="314"/>
      <c r="UWO9" s="314"/>
      <c r="UWP9" s="314"/>
      <c r="UWQ9" s="314"/>
      <c r="UWR9" s="314"/>
      <c r="UWS9" s="314"/>
      <c r="UWT9" s="314"/>
      <c r="UWU9" s="314"/>
      <c r="UWV9" s="314"/>
      <c r="UWW9" s="314"/>
      <c r="UWX9" s="314"/>
      <c r="UWY9" s="314"/>
      <c r="UWZ9" s="314"/>
      <c r="UXA9" s="314"/>
      <c r="UXB9" s="314"/>
      <c r="UXC9" s="314"/>
      <c r="UXD9" s="314"/>
      <c r="UXE9" s="314"/>
      <c r="UXF9" s="314"/>
      <c r="UXG9" s="314"/>
      <c r="UXH9" s="314"/>
      <c r="UXI9" s="314"/>
      <c r="UXJ9" s="314"/>
      <c r="UXK9" s="314"/>
      <c r="UXL9" s="314"/>
      <c r="UXM9" s="314"/>
      <c r="UXN9" s="314"/>
      <c r="UXO9" s="314"/>
      <c r="UXP9" s="314"/>
      <c r="UXQ9" s="314"/>
      <c r="UXR9" s="314"/>
      <c r="UXS9" s="314"/>
      <c r="UXT9" s="314"/>
      <c r="UXU9" s="314"/>
      <c r="UXV9" s="314"/>
      <c r="UXW9" s="314"/>
      <c r="UXX9" s="314"/>
      <c r="UXY9" s="314"/>
      <c r="UXZ9" s="314"/>
      <c r="UYA9" s="314"/>
      <c r="UYB9" s="314"/>
      <c r="UYC9" s="314"/>
      <c r="UYD9" s="314"/>
      <c r="UYE9" s="314"/>
      <c r="UYF9" s="314"/>
      <c r="UYG9" s="314"/>
      <c r="UYH9" s="314"/>
      <c r="UYI9" s="314"/>
      <c r="UYJ9" s="314"/>
      <c r="UYK9" s="314"/>
      <c r="UYL9" s="314"/>
      <c r="UYM9" s="314"/>
      <c r="UYN9" s="314"/>
      <c r="UYO9" s="314"/>
      <c r="UYP9" s="314"/>
      <c r="UYQ9" s="314"/>
      <c r="UYR9" s="314"/>
      <c r="UYS9" s="314"/>
      <c r="UYT9" s="314"/>
      <c r="UYU9" s="314"/>
      <c r="UYV9" s="314"/>
      <c r="UYW9" s="314"/>
      <c r="UYX9" s="314"/>
      <c r="UYY9" s="314"/>
      <c r="UYZ9" s="314"/>
      <c r="UZA9" s="314"/>
      <c r="UZB9" s="314"/>
      <c r="UZC9" s="314"/>
      <c r="UZD9" s="314"/>
      <c r="UZE9" s="314"/>
      <c r="UZF9" s="314"/>
      <c r="UZG9" s="314"/>
      <c r="UZH9" s="314"/>
      <c r="UZI9" s="314"/>
      <c r="UZJ9" s="314"/>
      <c r="UZK9" s="314"/>
      <c r="UZL9" s="314"/>
      <c r="UZM9" s="314"/>
      <c r="UZN9" s="314"/>
      <c r="UZO9" s="314"/>
      <c r="UZP9" s="314"/>
      <c r="UZQ9" s="314"/>
      <c r="UZR9" s="314"/>
      <c r="UZS9" s="314"/>
      <c r="UZT9" s="314"/>
      <c r="UZU9" s="314"/>
      <c r="UZV9" s="314"/>
      <c r="UZW9" s="314"/>
      <c r="UZX9" s="314"/>
      <c r="UZY9" s="314"/>
      <c r="UZZ9" s="314"/>
      <c r="VAA9" s="314"/>
      <c r="VAB9" s="314"/>
      <c r="VAC9" s="314"/>
      <c r="VAD9" s="314"/>
      <c r="VAE9" s="314"/>
      <c r="VAF9" s="314"/>
      <c r="VAG9" s="314"/>
      <c r="VAH9" s="314"/>
      <c r="VAI9" s="314"/>
      <c r="VAJ9" s="314"/>
      <c r="VAK9" s="314"/>
      <c r="VAL9" s="314"/>
      <c r="VAM9" s="314"/>
      <c r="VAN9" s="314"/>
      <c r="VAO9" s="314"/>
      <c r="VAP9" s="314"/>
      <c r="VAQ9" s="314"/>
      <c r="VAR9" s="314"/>
      <c r="VAS9" s="314"/>
      <c r="VAT9" s="314"/>
      <c r="VAU9" s="314"/>
      <c r="VAV9" s="314"/>
      <c r="VAW9" s="314"/>
      <c r="VAX9" s="314"/>
      <c r="VAY9" s="314"/>
      <c r="VAZ9" s="314"/>
      <c r="VBA9" s="314"/>
      <c r="VBB9" s="314"/>
      <c r="VBC9" s="314"/>
      <c r="VBD9" s="314"/>
      <c r="VBE9" s="314"/>
      <c r="VBF9" s="314"/>
      <c r="VBG9" s="314"/>
      <c r="VBH9" s="314"/>
      <c r="VBI9" s="314"/>
      <c r="VBJ9" s="314"/>
      <c r="VBK9" s="314"/>
      <c r="VBL9" s="314"/>
      <c r="VBM9" s="314"/>
      <c r="VBN9" s="314"/>
      <c r="VBO9" s="314"/>
      <c r="VBP9" s="314"/>
      <c r="VBQ9" s="314"/>
      <c r="VBR9" s="314"/>
      <c r="VBS9" s="314"/>
      <c r="VBT9" s="314"/>
      <c r="VBU9" s="314"/>
      <c r="VBV9" s="314"/>
      <c r="VBW9" s="314"/>
      <c r="VBX9" s="314"/>
      <c r="VBY9" s="314"/>
      <c r="VBZ9" s="314"/>
      <c r="VCA9" s="314"/>
      <c r="VCB9" s="314"/>
      <c r="VCC9" s="314"/>
      <c r="VCD9" s="314"/>
      <c r="VCE9" s="314"/>
      <c r="VCF9" s="314"/>
      <c r="VCG9" s="314"/>
      <c r="VCH9" s="314"/>
      <c r="VCI9" s="314"/>
      <c r="VCJ9" s="314"/>
      <c r="VCK9" s="314"/>
      <c r="VCL9" s="314"/>
      <c r="VCM9" s="314"/>
      <c r="VCN9" s="314"/>
      <c r="VCO9" s="314"/>
      <c r="VCP9" s="314"/>
      <c r="VCQ9" s="314"/>
      <c r="VCR9" s="314"/>
      <c r="VCS9" s="314"/>
      <c r="VCT9" s="314"/>
      <c r="VCU9" s="314"/>
      <c r="VCV9" s="314"/>
      <c r="VCW9" s="314"/>
      <c r="VCX9" s="314"/>
      <c r="VCY9" s="314"/>
      <c r="VCZ9" s="314"/>
      <c r="VDA9" s="314"/>
      <c r="VDB9" s="314"/>
      <c r="VDC9" s="314"/>
      <c r="VDD9" s="314"/>
      <c r="VDE9" s="314"/>
      <c r="VDF9" s="314"/>
      <c r="VDG9" s="314"/>
      <c r="VDH9" s="314"/>
      <c r="VDI9" s="314"/>
      <c r="VDJ9" s="314"/>
      <c r="VDK9" s="314"/>
      <c r="VDL9" s="314"/>
      <c r="VDM9" s="314"/>
      <c r="VDN9" s="314"/>
      <c r="VDO9" s="314"/>
      <c r="VDP9" s="314"/>
      <c r="VDQ9" s="314"/>
      <c r="VDR9" s="314"/>
      <c r="VDS9" s="314"/>
      <c r="VDT9" s="314"/>
      <c r="VDU9" s="314"/>
      <c r="VDV9" s="314"/>
      <c r="VDW9" s="314"/>
      <c r="VDX9" s="314"/>
      <c r="VDY9" s="314"/>
      <c r="VDZ9" s="314"/>
      <c r="VEA9" s="314"/>
      <c r="VEB9" s="314"/>
      <c r="VEC9" s="314"/>
      <c r="VED9" s="314"/>
      <c r="VEE9" s="314"/>
      <c r="VEF9" s="314"/>
      <c r="VEG9" s="314"/>
      <c r="VEH9" s="314"/>
      <c r="VEI9" s="314"/>
      <c r="VEJ9" s="314"/>
      <c r="VEK9" s="314"/>
      <c r="VEL9" s="314"/>
      <c r="VEM9" s="314"/>
      <c r="VEN9" s="314"/>
      <c r="VEO9" s="314"/>
      <c r="VEP9" s="314"/>
      <c r="VEQ9" s="314"/>
      <c r="VER9" s="314"/>
      <c r="VES9" s="314"/>
      <c r="VET9" s="314"/>
      <c r="VEU9" s="314"/>
      <c r="VEV9" s="314"/>
      <c r="VEW9" s="314"/>
      <c r="VEX9" s="314"/>
      <c r="VEY9" s="314"/>
      <c r="VEZ9" s="314"/>
      <c r="VFA9" s="314"/>
      <c r="VFB9" s="314"/>
      <c r="VFC9" s="314"/>
      <c r="VFD9" s="314"/>
      <c r="VFE9" s="314"/>
      <c r="VFF9" s="314"/>
      <c r="VFG9" s="314"/>
      <c r="VFH9" s="314"/>
      <c r="VFI9" s="314"/>
      <c r="VFJ9" s="314"/>
      <c r="VFK9" s="314"/>
      <c r="VFL9" s="314"/>
      <c r="VFM9" s="314"/>
      <c r="VFN9" s="314"/>
      <c r="VFO9" s="314"/>
      <c r="VFP9" s="314"/>
      <c r="VFQ9" s="314"/>
      <c r="VFR9" s="314"/>
      <c r="VFS9" s="314"/>
      <c r="VFT9" s="314"/>
      <c r="VFU9" s="314"/>
      <c r="VFV9" s="314"/>
      <c r="VFW9" s="314"/>
      <c r="VFX9" s="314"/>
      <c r="VFY9" s="314"/>
      <c r="VFZ9" s="314"/>
      <c r="VGA9" s="314"/>
      <c r="VGB9" s="314"/>
      <c r="VGC9" s="314"/>
      <c r="VGD9" s="314"/>
      <c r="VGE9" s="314"/>
      <c r="VGF9" s="314"/>
      <c r="VGG9" s="314"/>
      <c r="VGH9" s="314"/>
      <c r="VGI9" s="314"/>
      <c r="VGJ9" s="314"/>
      <c r="VGK9" s="314"/>
      <c r="VGL9" s="314"/>
      <c r="VGM9" s="314"/>
      <c r="VGN9" s="314"/>
      <c r="VGO9" s="314"/>
      <c r="VGP9" s="314"/>
      <c r="VGQ9" s="314"/>
      <c r="VGR9" s="314"/>
      <c r="VGS9" s="314"/>
      <c r="VGT9" s="314"/>
      <c r="VGU9" s="314"/>
      <c r="VGV9" s="314"/>
      <c r="VGW9" s="314"/>
      <c r="VGX9" s="314"/>
      <c r="VGY9" s="314"/>
      <c r="VGZ9" s="314"/>
      <c r="VHA9" s="314"/>
      <c r="VHB9" s="314"/>
      <c r="VHC9" s="314"/>
      <c r="VHD9" s="314"/>
      <c r="VHE9" s="314"/>
      <c r="VHF9" s="314"/>
      <c r="VHG9" s="314"/>
      <c r="VHH9" s="314"/>
      <c r="VHI9" s="314"/>
      <c r="VHJ9" s="314"/>
      <c r="VHK9" s="314"/>
      <c r="VHL9" s="314"/>
      <c r="VHM9" s="314"/>
      <c r="VHN9" s="314"/>
      <c r="VHO9" s="314"/>
      <c r="VHP9" s="314"/>
      <c r="VHQ9" s="314"/>
      <c r="VHR9" s="314"/>
      <c r="VHS9" s="314"/>
      <c r="VHT9" s="314"/>
      <c r="VHU9" s="314"/>
      <c r="VHV9" s="314"/>
      <c r="VHW9" s="314"/>
      <c r="VHX9" s="314"/>
      <c r="VHY9" s="314"/>
      <c r="VHZ9" s="314"/>
      <c r="VIA9" s="314"/>
      <c r="VIB9" s="314"/>
      <c r="VIC9" s="314"/>
      <c r="VID9" s="314"/>
      <c r="VIE9" s="314"/>
      <c r="VIF9" s="314"/>
      <c r="VIG9" s="314"/>
      <c r="VIH9" s="314"/>
      <c r="VII9" s="314"/>
      <c r="VIJ9" s="314"/>
      <c r="VIK9" s="314"/>
      <c r="VIL9" s="314"/>
      <c r="VIM9" s="314"/>
      <c r="VIN9" s="314"/>
      <c r="VIO9" s="314"/>
      <c r="VIP9" s="314"/>
      <c r="VIQ9" s="314"/>
      <c r="VIR9" s="314"/>
      <c r="VIS9" s="314"/>
      <c r="VIT9" s="314"/>
      <c r="VIU9" s="314"/>
      <c r="VIV9" s="314"/>
      <c r="VIW9" s="314"/>
      <c r="VIX9" s="314"/>
      <c r="VIY9" s="314"/>
      <c r="VIZ9" s="314"/>
      <c r="VJA9" s="314"/>
      <c r="VJB9" s="314"/>
      <c r="VJC9" s="314"/>
      <c r="VJD9" s="314"/>
      <c r="VJE9" s="314"/>
      <c r="VJF9" s="314"/>
      <c r="VJG9" s="314"/>
      <c r="VJH9" s="314"/>
      <c r="VJI9" s="314"/>
      <c r="VJJ9" s="314"/>
      <c r="VJK9" s="314"/>
      <c r="VJL9" s="314"/>
      <c r="VJM9" s="314"/>
      <c r="VJN9" s="314"/>
      <c r="VJO9" s="314"/>
      <c r="VJP9" s="314"/>
      <c r="VJQ9" s="314"/>
      <c r="VJR9" s="314"/>
      <c r="VJS9" s="314"/>
      <c r="VJT9" s="314"/>
      <c r="VJU9" s="314"/>
      <c r="VJV9" s="314"/>
      <c r="VJW9" s="314"/>
      <c r="VJX9" s="314"/>
      <c r="VJY9" s="314"/>
      <c r="VJZ9" s="314"/>
      <c r="VKA9" s="314"/>
      <c r="VKB9" s="314"/>
      <c r="VKC9" s="314"/>
      <c r="VKD9" s="314"/>
      <c r="VKE9" s="314"/>
      <c r="VKF9" s="314"/>
      <c r="VKG9" s="314"/>
      <c r="VKH9" s="314"/>
      <c r="VKI9" s="314"/>
      <c r="VKJ9" s="314"/>
      <c r="VKK9" s="314"/>
      <c r="VKL9" s="314"/>
      <c r="VKM9" s="314"/>
      <c r="VKN9" s="314"/>
      <c r="VKO9" s="314"/>
      <c r="VKP9" s="314"/>
      <c r="VKQ9" s="314"/>
      <c r="VKR9" s="314"/>
      <c r="VKS9" s="314"/>
      <c r="VKT9" s="314"/>
      <c r="VKU9" s="314"/>
      <c r="VKV9" s="314"/>
      <c r="VKW9" s="314"/>
      <c r="VKX9" s="314"/>
      <c r="VKY9" s="314"/>
      <c r="VKZ9" s="314"/>
      <c r="VLA9" s="314"/>
      <c r="VLB9" s="314"/>
      <c r="VLC9" s="314"/>
      <c r="VLD9" s="314"/>
      <c r="VLE9" s="314"/>
      <c r="VLF9" s="314"/>
      <c r="VLG9" s="314"/>
      <c r="VLH9" s="314"/>
      <c r="VLI9" s="314"/>
      <c r="VLJ9" s="314"/>
      <c r="VLK9" s="314"/>
      <c r="VLL9" s="314"/>
      <c r="VLM9" s="314"/>
      <c r="VLN9" s="314"/>
      <c r="VLO9" s="314"/>
      <c r="VLP9" s="314"/>
      <c r="VLQ9" s="314"/>
      <c r="VLR9" s="314"/>
      <c r="VLS9" s="314"/>
      <c r="VLT9" s="314"/>
      <c r="VLU9" s="314"/>
      <c r="VLV9" s="314"/>
      <c r="VLW9" s="314"/>
      <c r="VLX9" s="314"/>
      <c r="VLY9" s="314"/>
      <c r="VLZ9" s="314"/>
      <c r="VMA9" s="314"/>
      <c r="VMB9" s="314"/>
      <c r="VMC9" s="314"/>
      <c r="VMD9" s="314"/>
      <c r="VME9" s="314"/>
      <c r="VMF9" s="314"/>
      <c r="VMG9" s="314"/>
      <c r="VMH9" s="314"/>
      <c r="VMI9" s="314"/>
      <c r="VMJ9" s="314"/>
      <c r="VMK9" s="314"/>
      <c r="VML9" s="314"/>
      <c r="VMM9" s="314"/>
      <c r="VMN9" s="314"/>
      <c r="VMO9" s="314"/>
      <c r="VMP9" s="314"/>
      <c r="VMQ9" s="314"/>
      <c r="VMR9" s="314"/>
      <c r="VMS9" s="314"/>
      <c r="VMT9" s="314"/>
      <c r="VMU9" s="314"/>
      <c r="VMV9" s="314"/>
      <c r="VMW9" s="314"/>
      <c r="VMX9" s="314"/>
      <c r="VMY9" s="314"/>
      <c r="VMZ9" s="314"/>
      <c r="VNA9" s="314"/>
      <c r="VNB9" s="314"/>
      <c r="VNC9" s="314"/>
      <c r="VND9" s="314"/>
      <c r="VNE9" s="314"/>
      <c r="VNF9" s="314"/>
      <c r="VNG9" s="314"/>
      <c r="VNH9" s="314"/>
      <c r="VNI9" s="314"/>
      <c r="VNJ9" s="314"/>
      <c r="VNK9" s="314"/>
      <c r="VNL9" s="314"/>
      <c r="VNM9" s="314"/>
      <c r="VNN9" s="314"/>
      <c r="VNO9" s="314"/>
      <c r="VNP9" s="314"/>
      <c r="VNQ9" s="314"/>
      <c r="VNR9" s="314"/>
      <c r="VNS9" s="314"/>
      <c r="VNT9" s="314"/>
      <c r="VNU9" s="314"/>
      <c r="VNV9" s="314"/>
      <c r="VNW9" s="314"/>
      <c r="VNX9" s="314"/>
      <c r="VNY9" s="314"/>
      <c r="VNZ9" s="314"/>
      <c r="VOA9" s="314"/>
      <c r="VOB9" s="314"/>
      <c r="VOC9" s="314"/>
      <c r="VOD9" s="314"/>
      <c r="VOE9" s="314"/>
      <c r="VOF9" s="314"/>
      <c r="VOG9" s="314"/>
      <c r="VOH9" s="314"/>
      <c r="VOI9" s="314"/>
      <c r="VOJ9" s="314"/>
      <c r="VOK9" s="314"/>
      <c r="VOL9" s="314"/>
      <c r="VOM9" s="314"/>
      <c r="VON9" s="314"/>
      <c r="VOO9" s="314"/>
      <c r="VOP9" s="314"/>
      <c r="VOQ9" s="314"/>
      <c r="VOR9" s="314"/>
      <c r="VOS9" s="314"/>
      <c r="VOT9" s="314"/>
      <c r="VOU9" s="314"/>
      <c r="VOV9" s="314"/>
      <c r="VOW9" s="314"/>
      <c r="VOX9" s="314"/>
      <c r="VOY9" s="314"/>
      <c r="VOZ9" s="314"/>
      <c r="VPA9" s="314"/>
      <c r="VPB9" s="314"/>
      <c r="VPC9" s="314"/>
      <c r="VPD9" s="314"/>
      <c r="VPE9" s="314"/>
      <c r="VPF9" s="314"/>
      <c r="VPG9" s="314"/>
      <c r="VPH9" s="314"/>
      <c r="VPI9" s="314"/>
      <c r="VPJ9" s="314"/>
      <c r="VPK9" s="314"/>
      <c r="VPL9" s="314"/>
      <c r="VPM9" s="314"/>
      <c r="VPN9" s="314"/>
      <c r="VPO9" s="314"/>
      <c r="VPP9" s="314"/>
      <c r="VPQ9" s="314"/>
      <c r="VPR9" s="314"/>
      <c r="VPS9" s="314"/>
      <c r="VPT9" s="314"/>
      <c r="VPU9" s="314"/>
      <c r="VPV9" s="314"/>
      <c r="VPW9" s="314"/>
      <c r="VPX9" s="314"/>
      <c r="VPY9" s="314"/>
      <c r="VPZ9" s="314"/>
      <c r="VQA9" s="314"/>
      <c r="VQB9" s="314"/>
      <c r="VQC9" s="314"/>
      <c r="VQD9" s="314"/>
      <c r="VQE9" s="314"/>
      <c r="VQF9" s="314"/>
      <c r="VQG9" s="314"/>
      <c r="VQH9" s="314"/>
      <c r="VQI9" s="314"/>
      <c r="VQJ9" s="314"/>
      <c r="VQK9" s="314"/>
      <c r="VQL9" s="314"/>
      <c r="VQM9" s="314"/>
      <c r="VQN9" s="314"/>
      <c r="VQO9" s="314"/>
      <c r="VQP9" s="314"/>
      <c r="VQQ9" s="314"/>
      <c r="VQR9" s="314"/>
      <c r="VQS9" s="314"/>
      <c r="VQT9" s="314"/>
      <c r="VQU9" s="314"/>
      <c r="VQV9" s="314"/>
      <c r="VQW9" s="314"/>
      <c r="VQX9" s="314"/>
      <c r="VQY9" s="314"/>
      <c r="VQZ9" s="314"/>
      <c r="VRA9" s="314"/>
      <c r="VRB9" s="314"/>
      <c r="VRC9" s="314"/>
      <c r="VRD9" s="314"/>
      <c r="VRE9" s="314"/>
      <c r="VRF9" s="314"/>
      <c r="VRG9" s="314"/>
      <c r="VRH9" s="314"/>
      <c r="VRI9" s="314"/>
      <c r="VRJ9" s="314"/>
      <c r="VRK9" s="314"/>
      <c r="VRL9" s="314"/>
      <c r="VRM9" s="314"/>
      <c r="VRN9" s="314"/>
      <c r="VRO9" s="314"/>
      <c r="VRP9" s="314"/>
      <c r="VRQ9" s="314"/>
      <c r="VRR9" s="314"/>
      <c r="VRS9" s="314"/>
      <c r="VRT9" s="314"/>
      <c r="VRU9" s="314"/>
      <c r="VRV9" s="314"/>
      <c r="VRW9" s="314"/>
      <c r="VRX9" s="314"/>
      <c r="VRY9" s="314"/>
      <c r="VRZ9" s="314"/>
      <c r="VSA9" s="314"/>
      <c r="VSB9" s="314"/>
      <c r="VSC9" s="314"/>
      <c r="VSD9" s="314"/>
      <c r="VSE9" s="314"/>
      <c r="VSF9" s="314"/>
      <c r="VSG9" s="314"/>
      <c r="VSH9" s="314"/>
      <c r="VSI9" s="314"/>
      <c r="VSJ9" s="314"/>
      <c r="VSK9" s="314"/>
      <c r="VSL9" s="314"/>
      <c r="VSM9" s="314"/>
      <c r="VSN9" s="314"/>
      <c r="VSO9" s="314"/>
      <c r="VSP9" s="314"/>
      <c r="VSQ9" s="314"/>
      <c r="VSR9" s="314"/>
      <c r="VSS9" s="314"/>
      <c r="VST9" s="314"/>
      <c r="VSU9" s="314"/>
      <c r="VSV9" s="314"/>
      <c r="VSW9" s="314"/>
      <c r="VSX9" s="314"/>
      <c r="VSY9" s="314"/>
      <c r="VSZ9" s="314"/>
      <c r="VTA9" s="314"/>
      <c r="VTB9" s="314"/>
      <c r="VTC9" s="314"/>
      <c r="VTD9" s="314"/>
      <c r="VTE9" s="314"/>
      <c r="VTF9" s="314"/>
      <c r="VTG9" s="314"/>
      <c r="VTH9" s="314"/>
      <c r="VTI9" s="314"/>
      <c r="VTJ9" s="314"/>
      <c r="VTK9" s="314"/>
      <c r="VTL9" s="314"/>
      <c r="VTM9" s="314"/>
      <c r="VTN9" s="314"/>
      <c r="VTO9" s="314"/>
      <c r="VTP9" s="314"/>
      <c r="VTQ9" s="314"/>
      <c r="VTR9" s="314"/>
      <c r="VTS9" s="314"/>
      <c r="VTT9" s="314"/>
      <c r="VTU9" s="314"/>
      <c r="VTV9" s="314"/>
      <c r="VTW9" s="314"/>
      <c r="VTX9" s="314"/>
      <c r="VTY9" s="314"/>
      <c r="VTZ9" s="314"/>
      <c r="VUA9" s="314"/>
      <c r="VUB9" s="314"/>
      <c r="VUC9" s="314"/>
      <c r="VUD9" s="314"/>
      <c r="VUE9" s="314"/>
      <c r="VUF9" s="314"/>
      <c r="VUG9" s="314"/>
      <c r="VUH9" s="314"/>
      <c r="VUI9" s="314"/>
      <c r="VUJ9" s="314"/>
      <c r="VUK9" s="314"/>
      <c r="VUL9" s="314"/>
      <c r="VUM9" s="314"/>
      <c r="VUN9" s="314"/>
      <c r="VUO9" s="314"/>
      <c r="VUP9" s="314"/>
      <c r="VUQ9" s="314"/>
      <c r="VUR9" s="314"/>
      <c r="VUS9" s="314"/>
      <c r="VUT9" s="314"/>
      <c r="VUU9" s="314"/>
      <c r="VUV9" s="314"/>
      <c r="VUW9" s="314"/>
      <c r="VUX9" s="314"/>
      <c r="VUY9" s="314"/>
      <c r="VUZ9" s="314"/>
      <c r="VVA9" s="314"/>
      <c r="VVB9" s="314"/>
      <c r="VVC9" s="314"/>
      <c r="VVD9" s="314"/>
      <c r="VVE9" s="314"/>
      <c r="VVF9" s="314"/>
      <c r="VVG9" s="314"/>
      <c r="VVH9" s="314"/>
      <c r="VVI9" s="314"/>
      <c r="VVJ9" s="314"/>
      <c r="VVK9" s="314"/>
      <c r="VVL9" s="314"/>
      <c r="VVM9" s="314"/>
      <c r="VVN9" s="314"/>
      <c r="VVO9" s="314"/>
      <c r="VVP9" s="314"/>
      <c r="VVQ9" s="314"/>
      <c r="VVR9" s="314"/>
      <c r="VVS9" s="314"/>
      <c r="VVT9" s="314"/>
      <c r="VVU9" s="314"/>
      <c r="VVV9" s="314"/>
      <c r="VVW9" s="314"/>
      <c r="VVX9" s="314"/>
      <c r="VVY9" s="314"/>
      <c r="VVZ9" s="314"/>
      <c r="VWA9" s="314"/>
      <c r="VWB9" s="314"/>
      <c r="VWC9" s="314"/>
      <c r="VWD9" s="314"/>
      <c r="VWE9" s="314"/>
      <c r="VWF9" s="314"/>
      <c r="VWG9" s="314"/>
      <c r="VWH9" s="314"/>
      <c r="VWI9" s="314"/>
      <c r="VWJ9" s="314"/>
      <c r="VWK9" s="314"/>
      <c r="VWL9" s="314"/>
      <c r="VWM9" s="314"/>
      <c r="VWN9" s="314"/>
      <c r="VWO9" s="314"/>
      <c r="VWP9" s="314"/>
      <c r="VWQ9" s="314"/>
      <c r="VWR9" s="314"/>
      <c r="VWS9" s="314"/>
      <c r="VWT9" s="314"/>
      <c r="VWU9" s="314"/>
      <c r="VWV9" s="314"/>
      <c r="VWW9" s="314"/>
      <c r="VWX9" s="314"/>
      <c r="VWY9" s="314"/>
      <c r="VWZ9" s="314"/>
      <c r="VXA9" s="314"/>
      <c r="VXB9" s="314"/>
      <c r="VXC9" s="314"/>
      <c r="VXD9" s="314"/>
      <c r="VXE9" s="314"/>
      <c r="VXF9" s="314"/>
      <c r="VXG9" s="314"/>
      <c r="VXH9" s="314"/>
      <c r="VXI9" s="314"/>
      <c r="VXJ9" s="314"/>
      <c r="VXK9" s="314"/>
      <c r="VXL9" s="314"/>
      <c r="VXM9" s="314"/>
      <c r="VXN9" s="314"/>
      <c r="VXO9" s="314"/>
      <c r="VXP9" s="314"/>
      <c r="VXQ9" s="314"/>
      <c r="VXR9" s="314"/>
      <c r="VXS9" s="314"/>
      <c r="VXT9" s="314"/>
      <c r="VXU9" s="314"/>
      <c r="VXV9" s="314"/>
      <c r="VXW9" s="314"/>
      <c r="VXX9" s="314"/>
      <c r="VXY9" s="314"/>
      <c r="VXZ9" s="314"/>
      <c r="VYA9" s="314"/>
      <c r="VYB9" s="314"/>
      <c r="VYC9" s="314"/>
      <c r="VYD9" s="314"/>
      <c r="VYE9" s="314"/>
      <c r="VYF9" s="314"/>
      <c r="VYG9" s="314"/>
      <c r="VYH9" s="314"/>
      <c r="VYI9" s="314"/>
      <c r="VYJ9" s="314"/>
      <c r="VYK9" s="314"/>
      <c r="VYL9" s="314"/>
      <c r="VYM9" s="314"/>
      <c r="VYN9" s="314"/>
      <c r="VYO9" s="314"/>
      <c r="VYP9" s="314"/>
      <c r="VYQ9" s="314"/>
      <c r="VYR9" s="314"/>
      <c r="VYS9" s="314"/>
      <c r="VYT9" s="314"/>
      <c r="VYU9" s="314"/>
      <c r="VYV9" s="314"/>
      <c r="VYW9" s="314"/>
      <c r="VYX9" s="314"/>
      <c r="VYY9" s="314"/>
      <c r="VYZ9" s="314"/>
      <c r="VZA9" s="314"/>
      <c r="VZB9" s="314"/>
      <c r="VZC9" s="314"/>
      <c r="VZD9" s="314"/>
      <c r="VZE9" s="314"/>
      <c r="VZF9" s="314"/>
      <c r="VZG9" s="314"/>
      <c r="VZH9" s="314"/>
      <c r="VZI9" s="314"/>
      <c r="VZJ9" s="314"/>
      <c r="VZK9" s="314"/>
      <c r="VZL9" s="314"/>
      <c r="VZM9" s="314"/>
      <c r="VZN9" s="314"/>
      <c r="VZO9" s="314"/>
      <c r="VZP9" s="314"/>
      <c r="VZQ9" s="314"/>
      <c r="VZR9" s="314"/>
      <c r="VZS9" s="314"/>
      <c r="VZT9" s="314"/>
      <c r="VZU9" s="314"/>
      <c r="VZV9" s="314"/>
      <c r="VZW9" s="314"/>
      <c r="VZX9" s="314"/>
      <c r="VZY9" s="314"/>
      <c r="VZZ9" s="314"/>
      <c r="WAA9" s="314"/>
      <c r="WAB9" s="314"/>
      <c r="WAC9" s="314"/>
      <c r="WAD9" s="314"/>
      <c r="WAE9" s="314"/>
      <c r="WAF9" s="314"/>
      <c r="WAG9" s="314"/>
      <c r="WAH9" s="314"/>
      <c r="WAI9" s="314"/>
      <c r="WAJ9" s="314"/>
      <c r="WAK9" s="314"/>
      <c r="WAL9" s="314"/>
      <c r="WAM9" s="314"/>
      <c r="WAN9" s="314"/>
      <c r="WAO9" s="314"/>
      <c r="WAP9" s="314"/>
      <c r="WAQ9" s="314"/>
      <c r="WAR9" s="314"/>
      <c r="WAS9" s="314"/>
      <c r="WAT9" s="314"/>
      <c r="WAU9" s="314"/>
      <c r="WAV9" s="314"/>
      <c r="WAW9" s="314"/>
      <c r="WAX9" s="314"/>
      <c r="WAY9" s="314"/>
      <c r="WAZ9" s="314"/>
      <c r="WBA9" s="314"/>
      <c r="WBB9" s="314"/>
      <c r="WBC9" s="314"/>
      <c r="WBD9" s="314"/>
      <c r="WBE9" s="314"/>
      <c r="WBF9" s="314"/>
      <c r="WBG9" s="314"/>
      <c r="WBH9" s="314"/>
      <c r="WBI9" s="314"/>
      <c r="WBJ9" s="314"/>
      <c r="WBK9" s="314"/>
      <c r="WBL9" s="314"/>
      <c r="WBM9" s="314"/>
      <c r="WBN9" s="314"/>
      <c r="WBO9" s="314"/>
      <c r="WBP9" s="314"/>
      <c r="WBQ9" s="314"/>
      <c r="WBR9" s="314"/>
      <c r="WBS9" s="314"/>
      <c r="WBT9" s="314"/>
      <c r="WBU9" s="314"/>
      <c r="WBV9" s="314"/>
      <c r="WBW9" s="314"/>
      <c r="WBX9" s="314"/>
      <c r="WBY9" s="314"/>
      <c r="WBZ9" s="314"/>
      <c r="WCA9" s="314"/>
      <c r="WCB9" s="314"/>
      <c r="WCC9" s="314"/>
      <c r="WCD9" s="314"/>
      <c r="WCE9" s="314"/>
      <c r="WCF9" s="314"/>
      <c r="WCG9" s="314"/>
      <c r="WCH9" s="314"/>
      <c r="WCI9" s="314"/>
      <c r="WCJ9" s="314"/>
      <c r="WCK9" s="314"/>
      <c r="WCL9" s="314"/>
      <c r="WCM9" s="314"/>
      <c r="WCN9" s="314"/>
      <c r="WCO9" s="314"/>
      <c r="WCP9" s="314"/>
      <c r="WCQ9" s="314"/>
      <c r="WCR9" s="314"/>
      <c r="WCS9" s="314"/>
      <c r="WCT9" s="314"/>
      <c r="WCU9" s="314"/>
      <c r="WCV9" s="314"/>
      <c r="WCW9" s="314"/>
      <c r="WCX9" s="314"/>
      <c r="WCY9" s="314"/>
      <c r="WCZ9" s="314"/>
      <c r="WDA9" s="314"/>
      <c r="WDB9" s="314"/>
      <c r="WDC9" s="314"/>
      <c r="WDD9" s="314"/>
      <c r="WDE9" s="314"/>
      <c r="WDF9" s="314"/>
      <c r="WDG9" s="314"/>
      <c r="WDH9" s="314"/>
      <c r="WDI9" s="314"/>
      <c r="WDJ9" s="314"/>
      <c r="WDK9" s="314"/>
      <c r="WDL9" s="314"/>
      <c r="WDM9" s="314"/>
      <c r="WDN9" s="314"/>
      <c r="WDO9" s="314"/>
      <c r="WDP9" s="314"/>
      <c r="WDQ9" s="314"/>
      <c r="WDR9" s="314"/>
      <c r="WDS9" s="314"/>
      <c r="WDT9" s="314"/>
      <c r="WDU9" s="314"/>
      <c r="WDV9" s="314"/>
      <c r="WDW9" s="314"/>
      <c r="WDX9" s="314"/>
      <c r="WDY9" s="314"/>
      <c r="WDZ9" s="314"/>
      <c r="WEA9" s="314"/>
      <c r="WEB9" s="314"/>
      <c r="WEC9" s="314"/>
      <c r="WED9" s="314"/>
      <c r="WEE9" s="314"/>
      <c r="WEF9" s="314"/>
      <c r="WEG9" s="314"/>
      <c r="WEH9" s="314"/>
      <c r="WEI9" s="314"/>
      <c r="WEJ9" s="314"/>
      <c r="WEK9" s="314"/>
      <c r="WEL9" s="314"/>
      <c r="WEM9" s="314"/>
      <c r="WEN9" s="314"/>
      <c r="WEO9" s="314"/>
      <c r="WEP9" s="314"/>
      <c r="WEQ9" s="314"/>
      <c r="WER9" s="314"/>
      <c r="WES9" s="314"/>
      <c r="WET9" s="314"/>
      <c r="WEU9" s="314"/>
      <c r="WEV9" s="314"/>
      <c r="WEW9" s="314"/>
      <c r="WEX9" s="314"/>
      <c r="WEY9" s="314"/>
      <c r="WEZ9" s="314"/>
      <c r="WFA9" s="314"/>
      <c r="WFB9" s="314"/>
      <c r="WFC9" s="314"/>
      <c r="WFD9" s="314"/>
      <c r="WFE9" s="314"/>
      <c r="WFF9" s="314"/>
      <c r="WFG9" s="314"/>
      <c r="WFH9" s="314"/>
      <c r="WFI9" s="314"/>
      <c r="WFJ9" s="314"/>
      <c r="WFK9" s="314"/>
      <c r="WFL9" s="314"/>
      <c r="WFM9" s="314"/>
      <c r="WFN9" s="314"/>
      <c r="WFO9" s="314"/>
      <c r="WFP9" s="314"/>
      <c r="WFQ9" s="314"/>
      <c r="WFR9" s="314"/>
      <c r="WFS9" s="314"/>
      <c r="WFT9" s="314"/>
      <c r="WFU9" s="314"/>
      <c r="WFV9" s="314"/>
      <c r="WFW9" s="314"/>
      <c r="WFX9" s="314"/>
      <c r="WFY9" s="314"/>
      <c r="WFZ9" s="314"/>
      <c r="WGA9" s="314"/>
      <c r="WGB9" s="314"/>
      <c r="WGC9" s="314"/>
      <c r="WGD9" s="314"/>
      <c r="WGE9" s="314"/>
      <c r="WGF9" s="314"/>
      <c r="WGG9" s="314"/>
      <c r="WGH9" s="314"/>
      <c r="WGI9" s="314"/>
      <c r="WGJ9" s="314"/>
      <c r="WGK9" s="314"/>
      <c r="WGL9" s="314"/>
      <c r="WGM9" s="314"/>
      <c r="WGN9" s="314"/>
      <c r="WGO9" s="314"/>
      <c r="WGP9" s="314"/>
      <c r="WGQ9" s="314"/>
      <c r="WGR9" s="314"/>
      <c r="WGS9" s="314"/>
      <c r="WGT9" s="314"/>
      <c r="WGU9" s="314"/>
      <c r="WGV9" s="314"/>
      <c r="WGW9" s="314"/>
      <c r="WGX9" s="314"/>
      <c r="WGY9" s="314"/>
      <c r="WGZ9" s="314"/>
      <c r="WHA9" s="314"/>
      <c r="WHB9" s="314"/>
      <c r="WHC9" s="314"/>
      <c r="WHD9" s="314"/>
      <c r="WHE9" s="314"/>
      <c r="WHF9" s="314"/>
      <c r="WHG9" s="314"/>
      <c r="WHH9" s="314"/>
      <c r="WHI9" s="314"/>
      <c r="WHJ9" s="314"/>
      <c r="WHK9" s="314"/>
      <c r="WHL9" s="314"/>
      <c r="WHM9" s="314"/>
      <c r="WHN9" s="314"/>
      <c r="WHO9" s="314"/>
      <c r="WHP9" s="314"/>
      <c r="WHQ9" s="314"/>
      <c r="WHR9" s="314"/>
      <c r="WHS9" s="314"/>
      <c r="WHT9" s="314"/>
      <c r="WHU9" s="314"/>
      <c r="WHV9" s="314"/>
      <c r="WHW9" s="314"/>
      <c r="WHX9" s="314"/>
      <c r="WHY9" s="314"/>
      <c r="WHZ9" s="314"/>
      <c r="WIA9" s="314"/>
      <c r="WIB9" s="314"/>
      <c r="WIC9" s="314"/>
      <c r="WID9" s="314"/>
      <c r="WIE9" s="314"/>
      <c r="WIF9" s="314"/>
      <c r="WIG9" s="314"/>
      <c r="WIH9" s="314"/>
      <c r="WII9" s="314"/>
      <c r="WIJ9" s="314"/>
      <c r="WIK9" s="314"/>
      <c r="WIL9" s="314"/>
      <c r="WIM9" s="314"/>
      <c r="WIN9" s="314"/>
      <c r="WIO9" s="314"/>
      <c r="WIP9" s="314"/>
      <c r="WIQ9" s="314"/>
      <c r="WIR9" s="314"/>
      <c r="WIS9" s="314"/>
      <c r="WIT9" s="314"/>
      <c r="WIU9" s="314"/>
      <c r="WIV9" s="314"/>
      <c r="WIW9" s="314"/>
      <c r="WIX9" s="314"/>
      <c r="WIY9" s="314"/>
      <c r="WIZ9" s="314"/>
      <c r="WJA9" s="314"/>
      <c r="WJB9" s="314"/>
      <c r="WJC9" s="314"/>
      <c r="WJD9" s="314"/>
      <c r="WJE9" s="314"/>
      <c r="WJF9" s="314"/>
      <c r="WJG9" s="314"/>
      <c r="WJH9" s="314"/>
      <c r="WJI9" s="314"/>
      <c r="WJJ9" s="314"/>
      <c r="WJK9" s="314"/>
      <c r="WJL9" s="314"/>
      <c r="WJM9" s="314"/>
      <c r="WJN9" s="314"/>
      <c r="WJO9" s="314"/>
      <c r="WJP9" s="314"/>
      <c r="WJQ9" s="314"/>
      <c r="WJR9" s="314"/>
      <c r="WJS9" s="314"/>
      <c r="WJT9" s="314"/>
      <c r="WJU9" s="314"/>
      <c r="WJV9" s="314"/>
      <c r="WJW9" s="314"/>
      <c r="WJX9" s="314"/>
      <c r="WJY9" s="314"/>
      <c r="WJZ9" s="314"/>
      <c r="WKA9" s="314"/>
      <c r="WKB9" s="314"/>
      <c r="WKC9" s="314"/>
      <c r="WKD9" s="314"/>
      <c r="WKE9" s="314"/>
      <c r="WKF9" s="314"/>
      <c r="WKG9" s="314"/>
      <c r="WKH9" s="314"/>
      <c r="WKI9" s="314"/>
      <c r="WKJ9" s="314"/>
      <c r="WKK9" s="314"/>
      <c r="WKL9" s="314"/>
      <c r="WKM9" s="314"/>
      <c r="WKN9" s="314"/>
      <c r="WKO9" s="314"/>
      <c r="WKP9" s="314"/>
      <c r="WKQ9" s="314"/>
      <c r="WKR9" s="314"/>
      <c r="WKS9" s="314"/>
      <c r="WKT9" s="314"/>
      <c r="WKU9" s="314"/>
      <c r="WKV9" s="314"/>
      <c r="WKW9" s="314"/>
      <c r="WKX9" s="314"/>
      <c r="WKY9" s="314"/>
      <c r="WKZ9" s="314"/>
      <c r="WLA9" s="314"/>
      <c r="WLB9" s="314"/>
      <c r="WLC9" s="314"/>
      <c r="WLD9" s="314"/>
      <c r="WLE9" s="314"/>
      <c r="WLF9" s="314"/>
      <c r="WLG9" s="314"/>
      <c r="WLH9" s="314"/>
      <c r="WLI9" s="314"/>
      <c r="WLJ9" s="314"/>
      <c r="WLK9" s="314"/>
      <c r="WLL9" s="314"/>
      <c r="WLM9" s="314"/>
      <c r="WLN9" s="314"/>
      <c r="WLO9" s="314"/>
      <c r="WLP9" s="314"/>
      <c r="WLQ9" s="314"/>
      <c r="WLR9" s="314"/>
      <c r="WLS9" s="314"/>
      <c r="WLT9" s="314"/>
      <c r="WLU9" s="314"/>
      <c r="WLV9" s="314"/>
      <c r="WLW9" s="314"/>
      <c r="WLX9" s="314"/>
      <c r="WLY9" s="314"/>
      <c r="WLZ9" s="314"/>
      <c r="WMA9" s="314"/>
      <c r="WMB9" s="314"/>
      <c r="WMC9" s="314"/>
      <c r="WMD9" s="314"/>
      <c r="WME9" s="314"/>
      <c r="WMF9" s="314"/>
      <c r="WMG9" s="314"/>
      <c r="WMH9" s="314"/>
      <c r="WMI9" s="314"/>
      <c r="WMJ9" s="314"/>
      <c r="WMK9" s="314"/>
      <c r="WML9" s="314"/>
      <c r="WMM9" s="314"/>
      <c r="WMN9" s="314"/>
      <c r="WMO9" s="314"/>
      <c r="WMP9" s="314"/>
      <c r="WMQ9" s="314"/>
      <c r="WMR9" s="314"/>
      <c r="WMS9" s="314"/>
      <c r="WMT9" s="314"/>
      <c r="WMU9" s="314"/>
      <c r="WMV9" s="314"/>
      <c r="WMW9" s="314"/>
      <c r="WMX9" s="314"/>
      <c r="WMY9" s="314"/>
      <c r="WMZ9" s="314"/>
      <c r="WNA9" s="314"/>
      <c r="WNB9" s="314"/>
      <c r="WNC9" s="314"/>
      <c r="WND9" s="314"/>
      <c r="WNE9" s="314"/>
      <c r="WNF9" s="314"/>
      <c r="WNG9" s="314"/>
      <c r="WNH9" s="314"/>
      <c r="WNI9" s="314"/>
      <c r="WNJ9" s="314"/>
      <c r="WNK9" s="314"/>
      <c r="WNL9" s="314"/>
      <c r="WNM9" s="314"/>
      <c r="WNN9" s="314"/>
      <c r="WNO9" s="314"/>
      <c r="WNP9" s="314"/>
      <c r="WNQ9" s="314"/>
      <c r="WNR9" s="314"/>
      <c r="WNS9" s="314"/>
      <c r="WNT9" s="314"/>
      <c r="WNU9" s="314"/>
      <c r="WNV9" s="314"/>
      <c r="WNW9" s="314"/>
      <c r="WNX9" s="314"/>
      <c r="WNY9" s="314"/>
      <c r="WNZ9" s="314"/>
      <c r="WOA9" s="314"/>
      <c r="WOB9" s="314"/>
      <c r="WOC9" s="314"/>
      <c r="WOD9" s="314"/>
      <c r="WOE9" s="314"/>
      <c r="WOF9" s="314"/>
      <c r="WOG9" s="314"/>
      <c r="WOH9" s="314"/>
      <c r="WOI9" s="314"/>
      <c r="WOJ9" s="314"/>
      <c r="WOK9" s="314"/>
      <c r="WOL9" s="314"/>
      <c r="WOM9" s="314"/>
      <c r="WON9" s="314"/>
      <c r="WOO9" s="314"/>
      <c r="WOP9" s="314"/>
      <c r="WOQ9" s="314"/>
      <c r="WOR9" s="314"/>
      <c r="WOS9" s="314"/>
      <c r="WOT9" s="314"/>
      <c r="WOU9" s="314"/>
      <c r="WOV9" s="314"/>
      <c r="WOW9" s="314"/>
      <c r="WOX9" s="314"/>
      <c r="WOY9" s="314"/>
      <c r="WOZ9" s="314"/>
      <c r="WPA9" s="314"/>
      <c r="WPB9" s="314"/>
      <c r="WPC9" s="314"/>
      <c r="WPD9" s="314"/>
      <c r="WPE9" s="314"/>
      <c r="WPF9" s="314"/>
      <c r="WPG9" s="314"/>
      <c r="WPH9" s="314"/>
      <c r="WPI9" s="314"/>
      <c r="WPJ9" s="314"/>
      <c r="WPK9" s="314"/>
      <c r="WPL9" s="314"/>
      <c r="WPM9" s="314"/>
      <c r="WPN9" s="314"/>
      <c r="WPO9" s="314"/>
      <c r="WPP9" s="314"/>
      <c r="WPQ9" s="314"/>
      <c r="WPR9" s="314"/>
      <c r="WPS9" s="314"/>
      <c r="WPT9" s="314"/>
      <c r="WPU9" s="314"/>
      <c r="WPV9" s="314"/>
      <c r="WPW9" s="314"/>
      <c r="WPX9" s="314"/>
      <c r="WPY9" s="314"/>
      <c r="WPZ9" s="314"/>
      <c r="WQA9" s="314"/>
      <c r="WQB9" s="314"/>
      <c r="WQC9" s="314"/>
      <c r="WQD9" s="314"/>
      <c r="WQE9" s="314"/>
      <c r="WQF9" s="314"/>
      <c r="WQG9" s="314"/>
      <c r="WQH9" s="314"/>
      <c r="WQI9" s="314"/>
      <c r="WQJ9" s="314"/>
      <c r="WQK9" s="314"/>
      <c r="WQL9" s="314"/>
      <c r="WQM9" s="314"/>
      <c r="WQN9" s="314"/>
      <c r="WQO9" s="314"/>
      <c r="WQP9" s="314"/>
      <c r="WQQ9" s="314"/>
      <c r="WQR9" s="314"/>
      <c r="WQS9" s="314"/>
      <c r="WQT9" s="314"/>
      <c r="WQU9" s="314"/>
      <c r="WQV9" s="314"/>
      <c r="WQW9" s="314"/>
      <c r="WQX9" s="314"/>
      <c r="WQY9" s="314"/>
      <c r="WQZ9" s="314"/>
      <c r="WRA9" s="314"/>
      <c r="WRB9" s="314"/>
      <c r="WRC9" s="314"/>
      <c r="WRD9" s="314"/>
      <c r="WRE9" s="314"/>
      <c r="WRF9" s="314"/>
      <c r="WRG9" s="314"/>
      <c r="WRH9" s="314"/>
      <c r="WRI9" s="314"/>
      <c r="WRJ9" s="314"/>
      <c r="WRK9" s="314"/>
      <c r="WRL9" s="314"/>
      <c r="WRM9" s="314"/>
      <c r="WRN9" s="314"/>
      <c r="WRO9" s="314"/>
      <c r="WRP9" s="314"/>
      <c r="WRQ9" s="314"/>
      <c r="WRR9" s="314"/>
      <c r="WRS9" s="314"/>
      <c r="WRT9" s="314"/>
      <c r="WRU9" s="314"/>
      <c r="WRV9" s="314"/>
      <c r="WRW9" s="314"/>
      <c r="WRX9" s="314"/>
      <c r="WRY9" s="314"/>
      <c r="WRZ9" s="314"/>
      <c r="WSA9" s="314"/>
      <c r="WSB9" s="314"/>
      <c r="WSC9" s="314"/>
      <c r="WSD9" s="314"/>
      <c r="WSE9" s="314"/>
      <c r="WSF9" s="314"/>
      <c r="WSG9" s="314"/>
      <c r="WSH9" s="314"/>
      <c r="WSI9" s="314"/>
      <c r="WSJ9" s="314"/>
      <c r="WSK9" s="314"/>
      <c r="WSL9" s="314"/>
      <c r="WSM9" s="314"/>
      <c r="WSN9" s="314"/>
      <c r="WSO9" s="314"/>
      <c r="WSP9" s="314"/>
      <c r="WSQ9" s="314"/>
      <c r="WSR9" s="314"/>
      <c r="WSS9" s="314"/>
      <c r="WST9" s="314"/>
      <c r="WSU9" s="314"/>
      <c r="WSV9" s="314"/>
      <c r="WSW9" s="314"/>
      <c r="WSX9" s="314"/>
      <c r="WSY9" s="314"/>
      <c r="WSZ9" s="314"/>
      <c r="WTA9" s="314"/>
      <c r="WTB9" s="314"/>
      <c r="WTC9" s="314"/>
      <c r="WTD9" s="314"/>
      <c r="WTE9" s="314"/>
      <c r="WTF9" s="314"/>
      <c r="WTG9" s="314"/>
      <c r="WTH9" s="314"/>
      <c r="WTI9" s="314"/>
      <c r="WTJ9" s="314"/>
      <c r="WTK9" s="314"/>
      <c r="WTL9" s="314"/>
      <c r="WTM9" s="314"/>
      <c r="WTN9" s="314"/>
      <c r="WTO9" s="314"/>
      <c r="WTP9" s="314"/>
      <c r="WTQ9" s="314"/>
      <c r="WTR9" s="314"/>
      <c r="WTS9" s="314"/>
      <c r="WTT9" s="314"/>
      <c r="WTU9" s="314"/>
      <c r="WTV9" s="314"/>
      <c r="WTW9" s="314"/>
      <c r="WTX9" s="314"/>
      <c r="WTY9" s="314"/>
      <c r="WTZ9" s="314"/>
      <c r="WUA9" s="314"/>
      <c r="WUB9" s="314"/>
      <c r="WUC9" s="314"/>
      <c r="WUD9" s="314"/>
      <c r="WUE9" s="314"/>
      <c r="WUF9" s="314"/>
      <c r="WUG9" s="314"/>
      <c r="WUH9" s="314"/>
      <c r="WUI9" s="314"/>
      <c r="WUJ9" s="314"/>
      <c r="WUK9" s="314"/>
      <c r="WUL9" s="314"/>
      <c r="WUM9" s="314"/>
      <c r="WUN9" s="314"/>
      <c r="WUO9" s="314"/>
      <c r="WUP9" s="314"/>
      <c r="WUQ9" s="314"/>
      <c r="WUR9" s="314"/>
      <c r="WUS9" s="314"/>
      <c r="WUT9" s="314"/>
      <c r="WUU9" s="314"/>
      <c r="WUV9" s="314"/>
      <c r="WUW9" s="314"/>
      <c r="WUX9" s="314"/>
      <c r="WUY9" s="314"/>
      <c r="WUZ9" s="314"/>
      <c r="WVA9" s="314"/>
      <c r="WVB9" s="314"/>
      <c r="WVC9" s="314"/>
      <c r="WVD9" s="314"/>
      <c r="WVE9" s="314"/>
      <c r="WVF9" s="314"/>
      <c r="WVG9" s="314"/>
      <c r="WVH9" s="314"/>
      <c r="WVI9" s="314"/>
      <c r="WVJ9" s="314"/>
      <c r="WVK9" s="314"/>
      <c r="WVL9" s="314"/>
      <c r="WVM9" s="314"/>
      <c r="WVN9" s="314"/>
      <c r="WVO9" s="314"/>
      <c r="WVP9" s="314"/>
      <c r="WVQ9" s="314"/>
      <c r="WVR9" s="314"/>
      <c r="WVS9" s="314"/>
      <c r="WVT9" s="314"/>
      <c r="WVU9" s="314"/>
      <c r="WVV9" s="314"/>
      <c r="WVW9" s="314"/>
      <c r="WVX9" s="314"/>
      <c r="WVY9" s="314"/>
      <c r="WVZ9" s="314"/>
      <c r="WWA9" s="314"/>
      <c r="WWB9" s="314"/>
      <c r="WWC9" s="314"/>
      <c r="WWD9" s="314"/>
      <c r="WWE9" s="314"/>
      <c r="WWF9" s="314"/>
      <c r="WWG9" s="314"/>
      <c r="WWH9" s="314"/>
      <c r="WWI9" s="314"/>
      <c r="WWJ9" s="314"/>
      <c r="WWK9" s="314"/>
      <c r="WWL9" s="314"/>
      <c r="WWM9" s="314"/>
      <c r="WWN9" s="314"/>
      <c r="WWO9" s="314"/>
      <c r="WWP9" s="314"/>
      <c r="WWQ9" s="314"/>
      <c r="WWR9" s="314"/>
      <c r="WWS9" s="314"/>
      <c r="WWT9" s="314"/>
      <c r="WWU9" s="314"/>
      <c r="WWV9" s="314"/>
      <c r="WWW9" s="314"/>
      <c r="WWX9" s="314"/>
      <c r="WWY9" s="314"/>
      <c r="WWZ9" s="314"/>
      <c r="WXA9" s="314"/>
      <c r="WXB9" s="314"/>
      <c r="WXC9" s="314"/>
      <c r="WXD9" s="314"/>
      <c r="WXE9" s="314"/>
      <c r="WXF9" s="314"/>
      <c r="WXG9" s="314"/>
      <c r="WXH9" s="314"/>
      <c r="WXI9" s="314"/>
      <c r="WXJ9" s="314"/>
      <c r="WXK9" s="314"/>
      <c r="WXL9" s="314"/>
      <c r="WXM9" s="314"/>
      <c r="WXN9" s="314"/>
      <c r="WXO9" s="314"/>
      <c r="WXP9" s="314"/>
      <c r="WXQ9" s="314"/>
      <c r="WXR9" s="314"/>
      <c r="WXS9" s="314"/>
      <c r="WXT9" s="314"/>
      <c r="WXU9" s="314"/>
      <c r="WXV9" s="314"/>
      <c r="WXW9" s="314"/>
      <c r="WXX9" s="314"/>
      <c r="WXY9" s="314"/>
      <c r="WXZ9" s="314"/>
      <c r="WYA9" s="314"/>
      <c r="WYB9" s="314"/>
      <c r="WYC9" s="314"/>
      <c r="WYD9" s="314"/>
      <c r="WYE9" s="314"/>
      <c r="WYF9" s="314"/>
      <c r="WYG9" s="314"/>
      <c r="WYH9" s="314"/>
      <c r="WYI9" s="314"/>
      <c r="WYJ9" s="314"/>
      <c r="WYK9" s="314"/>
      <c r="WYL9" s="314"/>
      <c r="WYM9" s="314"/>
      <c r="WYN9" s="314"/>
      <c r="WYO9" s="314"/>
      <c r="WYP9" s="314"/>
      <c r="WYQ9" s="314"/>
      <c r="WYR9" s="314"/>
      <c r="WYS9" s="314"/>
      <c r="WYT9" s="314"/>
      <c r="WYU9" s="314"/>
      <c r="WYV9" s="314"/>
      <c r="WYW9" s="314"/>
      <c r="WYX9" s="314"/>
      <c r="WYY9" s="314"/>
      <c r="WYZ9" s="314"/>
      <c r="WZA9" s="314"/>
      <c r="WZB9" s="314"/>
      <c r="WZC9" s="314"/>
      <c r="WZD9" s="314"/>
      <c r="WZE9" s="314"/>
      <c r="WZF9" s="314"/>
      <c r="WZG9" s="314"/>
      <c r="WZH9" s="314"/>
      <c r="WZI9" s="314"/>
      <c r="WZJ9" s="314"/>
      <c r="WZK9" s="314"/>
      <c r="WZL9" s="314"/>
      <c r="WZM9" s="314"/>
      <c r="WZN9" s="314"/>
      <c r="WZO9" s="314"/>
      <c r="WZP9" s="314"/>
      <c r="WZQ9" s="314"/>
      <c r="WZR9" s="314"/>
      <c r="WZS9" s="314"/>
      <c r="WZT9" s="314"/>
      <c r="WZU9" s="314"/>
      <c r="WZV9" s="314"/>
      <c r="WZW9" s="314"/>
      <c r="WZX9" s="314"/>
      <c r="WZY9" s="314"/>
      <c r="WZZ9" s="314"/>
      <c r="XAA9" s="314"/>
      <c r="XAB9" s="314"/>
      <c r="XAC9" s="314"/>
      <c r="XAD9" s="314"/>
      <c r="XAE9" s="314"/>
      <c r="XAF9" s="314"/>
      <c r="XAG9" s="314"/>
      <c r="XAH9" s="314"/>
      <c r="XAI9" s="314"/>
      <c r="XAJ9" s="314"/>
      <c r="XAK9" s="314"/>
      <c r="XAL9" s="314"/>
      <c r="XAM9" s="314"/>
      <c r="XAN9" s="314"/>
      <c r="XAO9" s="314"/>
      <c r="XAP9" s="314"/>
      <c r="XAQ9" s="314"/>
      <c r="XAR9" s="314"/>
      <c r="XAS9" s="314"/>
      <c r="XAT9" s="314"/>
      <c r="XAU9" s="314"/>
      <c r="XAV9" s="314"/>
      <c r="XAW9" s="314"/>
      <c r="XAX9" s="314"/>
      <c r="XAY9" s="314"/>
      <c r="XAZ9" s="314"/>
      <c r="XBA9" s="314"/>
      <c r="XBB9" s="314"/>
      <c r="XBC9" s="314"/>
      <c r="XBD9" s="314"/>
      <c r="XBE9" s="314"/>
      <c r="XBF9" s="314"/>
      <c r="XBG9" s="314"/>
      <c r="XBH9" s="314"/>
      <c r="XBI9" s="314"/>
      <c r="XBJ9" s="314"/>
      <c r="XBK9" s="314"/>
      <c r="XBL9" s="314"/>
      <c r="XBM9" s="314"/>
      <c r="XBN9" s="314"/>
      <c r="XBO9" s="314"/>
      <c r="XBP9" s="314"/>
      <c r="XBQ9" s="314"/>
      <c r="XBR9" s="314"/>
      <c r="XBS9" s="314"/>
      <c r="XBT9" s="314"/>
      <c r="XBU9" s="314"/>
      <c r="XBV9" s="314"/>
      <c r="XBW9" s="314"/>
      <c r="XBX9" s="314"/>
      <c r="XBY9" s="314"/>
      <c r="XBZ9" s="314"/>
      <c r="XCA9" s="314"/>
      <c r="XCB9" s="314"/>
      <c r="XCC9" s="314"/>
      <c r="XCD9" s="314"/>
      <c r="XCE9" s="314"/>
      <c r="XCF9" s="314"/>
      <c r="XCG9" s="314"/>
      <c r="XCH9" s="314"/>
      <c r="XCI9" s="314"/>
      <c r="XCJ9" s="314"/>
      <c r="XCK9" s="314"/>
      <c r="XCL9" s="314"/>
      <c r="XCM9" s="314"/>
      <c r="XCN9" s="314"/>
      <c r="XCO9" s="314"/>
      <c r="XCP9" s="314"/>
      <c r="XCQ9" s="314"/>
      <c r="XCR9" s="314"/>
      <c r="XCS9" s="314"/>
      <c r="XCT9" s="314"/>
      <c r="XCU9" s="314"/>
      <c r="XCV9" s="314"/>
      <c r="XCW9" s="314"/>
      <c r="XCX9" s="314"/>
      <c r="XCY9" s="314"/>
      <c r="XCZ9" s="314"/>
      <c r="XDA9" s="314"/>
      <c r="XDB9" s="314"/>
      <c r="XDC9" s="314"/>
      <c r="XDD9" s="314"/>
      <c r="XDE9" s="314"/>
      <c r="XDF9" s="314"/>
      <c r="XDG9" s="314"/>
      <c r="XDH9" s="314"/>
      <c r="XDI9" s="314"/>
      <c r="XDJ9" s="314"/>
      <c r="XDK9" s="314"/>
      <c r="XDL9" s="314"/>
      <c r="XDM9" s="314"/>
      <c r="XDN9" s="314"/>
      <c r="XDO9" s="314"/>
      <c r="XDP9" s="314"/>
      <c r="XDQ9" s="314"/>
      <c r="XDR9" s="314"/>
      <c r="XDS9" s="314"/>
      <c r="XDT9" s="314"/>
      <c r="XDU9" s="314"/>
      <c r="XDV9" s="314"/>
      <c r="XDW9" s="314"/>
      <c r="XDX9" s="314"/>
      <c r="XDY9" s="314"/>
      <c r="XDZ9" s="314"/>
      <c r="XEA9" s="314"/>
      <c r="XEB9" s="314"/>
      <c r="XEC9" s="314"/>
      <c r="XED9" s="314"/>
      <c r="XEE9" s="314"/>
      <c r="XEF9" s="314"/>
      <c r="XEG9" s="314"/>
      <c r="XEH9" s="314"/>
      <c r="XEI9" s="314"/>
      <c r="XEJ9" s="314"/>
      <c r="XEK9" s="314"/>
      <c r="XEL9" s="314"/>
      <c r="XEM9" s="314"/>
      <c r="XEN9" s="314"/>
      <c r="XEO9" s="314"/>
      <c r="XEP9" s="314"/>
      <c r="XEQ9" s="314"/>
      <c r="XER9" s="314"/>
      <c r="XES9" s="314"/>
      <c r="XET9" s="314"/>
      <c r="XEU9" s="314"/>
      <c r="XEV9" s="314"/>
      <c r="XEW9" s="314"/>
      <c r="XEX9" s="314"/>
      <c r="XEY9" s="314"/>
      <c r="XEZ9" s="314"/>
      <c r="XFA9" s="314"/>
      <c r="XFB9" s="314"/>
      <c r="XFC9" s="314"/>
      <c r="XFD9" s="314"/>
    </row>
    <row r="10" spans="1:16384" s="494" customFormat="1">
      <c r="A10" s="344" t="s">
        <v>25</v>
      </c>
      <c r="B10" s="344" t="s">
        <v>70</v>
      </c>
      <c r="C10" s="361">
        <f ca="1">INDIRECT(C$5&amp;"T!"&amp;ADDRESS(MATCH($C$2,INDIRECT(C$5&amp;"T!B6:B32"),0)+5,VLOOKUP($B10,lookup!$C$1:$D$36,2,FALSE)+1))</f>
        <v>2.3860652279325172</v>
      </c>
      <c r="D10" s="361">
        <f ca="1">INDIRECT(D$5&amp;"T!"&amp;ADDRESS(MATCH($C$2,INDIRECT(D$5&amp;"T!B6:B32"),0)+5,VLOOKUP($B10,lookup!$C$1:$D$36,2,FALSE)+1))</f>
        <v>3.975561376469531</v>
      </c>
      <c r="E10" s="361">
        <f ca="1">INDIRECT(E$5&amp;"T!"&amp;ADDRESS(MATCH($C$2,INDIRECT(E$5&amp;"T!B6:B32"),0)+5,VLOOKUP($B10,lookup!$C$1:$D$36,2,FALSE)+1))</f>
        <v>6.823004814364193</v>
      </c>
      <c r="F10" s="361">
        <f ca="1">INDIRECT(F$5&amp;"T!"&amp;ADDRESS(MATCH($C$2,INDIRECT(F$5&amp;"T!B6:B32"),0)+5,VLOOKUP($B10,lookup!$C$1:$D$36,2,FALSE)+1))</f>
        <v>60.018321992338244</v>
      </c>
      <c r="G10" s="361">
        <f ca="1">INDIRECT(G$5&amp;"T!"&amp;ADDRESS(MATCH($C$2,INDIRECT(G$5&amp;"T!B6:B32"),0)+5,VLOOKUP($B10,lookup!$C$1:$D$36,2,FALSE)+1))</f>
        <v>34.970885890469127</v>
      </c>
      <c r="H10" s="515">
        <f ca="1">C10</f>
        <v>2.3860652279325172</v>
      </c>
      <c r="I10" s="515">
        <f ca="1">C10</f>
        <v>2.3860652279325172</v>
      </c>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c r="BL10" s="314"/>
      <c r="BM10" s="314"/>
      <c r="BN10" s="314"/>
      <c r="BO10" s="314"/>
      <c r="BP10" s="314"/>
      <c r="BQ10" s="314"/>
      <c r="BR10" s="314"/>
      <c r="BS10" s="314"/>
      <c r="BT10" s="314"/>
      <c r="BU10" s="314"/>
      <c r="BV10" s="314"/>
      <c r="BW10" s="314"/>
      <c r="BX10" s="314"/>
      <c r="BY10" s="314"/>
      <c r="BZ10" s="314"/>
      <c r="CA10" s="314"/>
      <c r="CB10" s="314"/>
      <c r="CC10" s="314"/>
      <c r="CD10" s="314"/>
      <c r="CE10" s="314"/>
      <c r="CF10" s="314"/>
      <c r="CG10" s="314"/>
      <c r="CH10" s="314"/>
      <c r="CI10" s="314"/>
      <c r="CJ10" s="314"/>
      <c r="CK10" s="314"/>
      <c r="CL10" s="314"/>
      <c r="CM10" s="314"/>
      <c r="CN10" s="314"/>
      <c r="CO10" s="314"/>
      <c r="CP10" s="314"/>
      <c r="CQ10" s="314"/>
      <c r="CR10" s="314"/>
      <c r="CS10" s="314"/>
      <c r="CT10" s="314"/>
      <c r="CU10" s="314"/>
      <c r="CV10" s="314"/>
      <c r="CW10" s="314"/>
      <c r="CX10" s="314"/>
      <c r="CY10" s="314"/>
      <c r="CZ10" s="314"/>
      <c r="DA10" s="314"/>
      <c r="DB10" s="314"/>
      <c r="DC10" s="314"/>
      <c r="DD10" s="314"/>
      <c r="DE10" s="314"/>
      <c r="DF10" s="314"/>
      <c r="DG10" s="314"/>
      <c r="DH10" s="314"/>
      <c r="DI10" s="314"/>
      <c r="DJ10" s="314"/>
      <c r="DK10" s="314"/>
      <c r="DL10" s="314"/>
      <c r="DM10" s="314"/>
      <c r="DN10" s="314"/>
      <c r="DO10" s="314"/>
      <c r="DP10" s="314"/>
      <c r="DQ10" s="314"/>
      <c r="DR10" s="314"/>
      <c r="DS10" s="314"/>
      <c r="DT10" s="314"/>
      <c r="DU10" s="314"/>
      <c r="DV10" s="314"/>
      <c r="DW10" s="314"/>
      <c r="DX10" s="314"/>
      <c r="DY10" s="314"/>
      <c r="DZ10" s="314"/>
      <c r="EA10" s="314"/>
      <c r="EB10" s="314"/>
      <c r="EC10" s="314"/>
      <c r="ED10" s="314"/>
      <c r="EE10" s="314"/>
      <c r="EF10" s="314"/>
      <c r="EG10" s="314"/>
      <c r="EH10" s="314"/>
      <c r="EI10" s="314"/>
      <c r="EJ10" s="314"/>
      <c r="EK10" s="314"/>
      <c r="EL10" s="314"/>
      <c r="EM10" s="314"/>
      <c r="EN10" s="314"/>
      <c r="EO10" s="314"/>
      <c r="EP10" s="314"/>
      <c r="EQ10" s="314"/>
      <c r="ER10" s="314"/>
      <c r="ES10" s="314"/>
      <c r="ET10" s="314"/>
      <c r="EU10" s="314"/>
      <c r="EV10" s="314"/>
      <c r="EW10" s="314"/>
      <c r="EX10" s="314"/>
      <c r="EY10" s="314"/>
      <c r="EZ10" s="314"/>
      <c r="FA10" s="314"/>
      <c r="FB10" s="314"/>
      <c r="FC10" s="314"/>
      <c r="FD10" s="314"/>
      <c r="FE10" s="314"/>
      <c r="FF10" s="314"/>
      <c r="FG10" s="314"/>
      <c r="FH10" s="314"/>
      <c r="FI10" s="314"/>
      <c r="FJ10" s="314"/>
      <c r="FK10" s="314"/>
      <c r="FL10" s="314"/>
      <c r="FM10" s="314"/>
      <c r="FN10" s="314"/>
      <c r="FO10" s="314"/>
      <c r="FP10" s="314"/>
      <c r="FQ10" s="314"/>
      <c r="FR10" s="314"/>
      <c r="FS10" s="314"/>
      <c r="FT10" s="314"/>
      <c r="FU10" s="314"/>
      <c r="FV10" s="314"/>
      <c r="FW10" s="314"/>
      <c r="FX10" s="314"/>
      <c r="FY10" s="314"/>
      <c r="FZ10" s="314"/>
      <c r="GA10" s="314"/>
      <c r="GB10" s="314"/>
      <c r="GC10" s="314"/>
      <c r="GD10" s="314"/>
      <c r="GE10" s="314"/>
      <c r="GF10" s="314"/>
      <c r="GG10" s="314"/>
      <c r="GH10" s="314"/>
      <c r="GI10" s="314"/>
      <c r="GJ10" s="314"/>
      <c r="GK10" s="314"/>
      <c r="GL10" s="314"/>
      <c r="GM10" s="314"/>
      <c r="GN10" s="314"/>
      <c r="GO10" s="314"/>
      <c r="GP10" s="314"/>
      <c r="GQ10" s="314"/>
      <c r="GR10" s="314"/>
      <c r="GS10" s="314"/>
      <c r="GT10" s="314"/>
      <c r="GU10" s="314"/>
      <c r="GV10" s="314"/>
      <c r="GW10" s="314"/>
      <c r="GX10" s="314"/>
      <c r="GY10" s="314"/>
      <c r="GZ10" s="314"/>
      <c r="HA10" s="314"/>
      <c r="HB10" s="314"/>
      <c r="HC10" s="314"/>
      <c r="HD10" s="314"/>
      <c r="HE10" s="314"/>
      <c r="HF10" s="314"/>
      <c r="HG10" s="314"/>
      <c r="HH10" s="314"/>
      <c r="HI10" s="314"/>
      <c r="HJ10" s="314"/>
      <c r="HK10" s="314"/>
      <c r="HL10" s="314"/>
      <c r="HM10" s="314"/>
      <c r="HN10" s="314"/>
      <c r="HO10" s="314"/>
      <c r="HP10" s="314"/>
      <c r="HQ10" s="314"/>
      <c r="HR10" s="314"/>
      <c r="HS10" s="314"/>
      <c r="HT10" s="314"/>
      <c r="HU10" s="314"/>
      <c r="HV10" s="314"/>
      <c r="HW10" s="314"/>
      <c r="HX10" s="314"/>
      <c r="HY10" s="314"/>
      <c r="HZ10" s="314"/>
      <c r="IA10" s="314"/>
      <c r="IB10" s="314"/>
      <c r="IC10" s="314"/>
      <c r="ID10" s="314"/>
      <c r="IE10" s="314"/>
      <c r="IF10" s="314"/>
      <c r="IG10" s="314"/>
      <c r="IH10" s="314"/>
      <c r="II10" s="314"/>
      <c r="IJ10" s="314"/>
      <c r="IK10" s="314"/>
      <c r="IL10" s="314"/>
      <c r="IM10" s="314"/>
      <c r="IN10" s="314"/>
      <c r="IO10" s="314"/>
      <c r="IP10" s="314"/>
      <c r="IQ10" s="314"/>
      <c r="IR10" s="314"/>
      <c r="IS10" s="314"/>
      <c r="IT10" s="314"/>
      <c r="IU10" s="314"/>
      <c r="IV10" s="314"/>
      <c r="IW10" s="314"/>
      <c r="IX10" s="314"/>
      <c r="IY10" s="314"/>
      <c r="IZ10" s="314"/>
      <c r="JA10" s="314"/>
      <c r="JB10" s="314"/>
      <c r="JC10" s="314"/>
      <c r="JD10" s="314"/>
      <c r="JE10" s="314"/>
      <c r="JF10" s="314"/>
      <c r="JG10" s="314"/>
      <c r="JH10" s="314"/>
      <c r="JI10" s="314"/>
      <c r="JJ10" s="314"/>
      <c r="JK10" s="314"/>
      <c r="JL10" s="314"/>
      <c r="JM10" s="314"/>
      <c r="JN10" s="314"/>
      <c r="JO10" s="314"/>
      <c r="JP10" s="314"/>
      <c r="JQ10" s="314"/>
      <c r="JR10" s="314"/>
      <c r="JS10" s="314"/>
      <c r="JT10" s="314"/>
      <c r="JU10" s="314"/>
      <c r="JV10" s="314"/>
      <c r="JW10" s="314"/>
      <c r="JX10" s="314"/>
      <c r="JY10" s="314"/>
      <c r="JZ10" s="314"/>
      <c r="KA10" s="314"/>
      <c r="KB10" s="314"/>
      <c r="KC10" s="314"/>
      <c r="KD10" s="314"/>
      <c r="KE10" s="314"/>
      <c r="KF10" s="314"/>
      <c r="KG10" s="314"/>
      <c r="KH10" s="314"/>
      <c r="KI10" s="314"/>
      <c r="KJ10" s="314"/>
      <c r="KK10" s="314"/>
      <c r="KL10" s="314"/>
      <c r="KM10" s="314"/>
      <c r="KN10" s="314"/>
      <c r="KO10" s="314"/>
      <c r="KP10" s="314"/>
      <c r="KQ10" s="314"/>
      <c r="KR10" s="314"/>
      <c r="KS10" s="314"/>
      <c r="KT10" s="314"/>
      <c r="KU10" s="314"/>
      <c r="KV10" s="314"/>
      <c r="KW10" s="314"/>
      <c r="KX10" s="314"/>
      <c r="KY10" s="314"/>
      <c r="KZ10" s="314"/>
      <c r="LA10" s="314"/>
      <c r="LB10" s="314"/>
      <c r="LC10" s="314"/>
      <c r="LD10" s="314"/>
      <c r="LE10" s="314"/>
      <c r="LF10" s="314"/>
      <c r="LG10" s="314"/>
      <c r="LH10" s="314"/>
      <c r="LI10" s="314"/>
      <c r="LJ10" s="314"/>
      <c r="LK10" s="314"/>
      <c r="LL10" s="314"/>
      <c r="LM10" s="314"/>
      <c r="LN10" s="314"/>
      <c r="LO10" s="314"/>
      <c r="LP10" s="314"/>
      <c r="LQ10" s="314"/>
      <c r="LR10" s="314"/>
      <c r="LS10" s="314"/>
      <c r="LT10" s="314"/>
      <c r="LU10" s="314"/>
      <c r="LV10" s="314"/>
      <c r="LW10" s="314"/>
      <c r="LX10" s="314"/>
      <c r="LY10" s="314"/>
      <c r="LZ10" s="314"/>
      <c r="MA10" s="314"/>
      <c r="MB10" s="314"/>
      <c r="MC10" s="314"/>
      <c r="MD10" s="314"/>
      <c r="ME10" s="314"/>
      <c r="MF10" s="314"/>
      <c r="MG10" s="314"/>
      <c r="MH10" s="314"/>
      <c r="MI10" s="314"/>
      <c r="MJ10" s="314"/>
      <c r="MK10" s="314"/>
      <c r="ML10" s="314"/>
      <c r="MM10" s="314"/>
      <c r="MN10" s="314"/>
      <c r="MO10" s="314"/>
      <c r="MP10" s="314"/>
      <c r="MQ10" s="314"/>
      <c r="MR10" s="314"/>
      <c r="MS10" s="314"/>
      <c r="MT10" s="314"/>
      <c r="MU10" s="314"/>
      <c r="MV10" s="314"/>
      <c r="MW10" s="314"/>
      <c r="MX10" s="314"/>
      <c r="MY10" s="314"/>
      <c r="MZ10" s="314"/>
      <c r="NA10" s="314"/>
      <c r="NB10" s="314"/>
      <c r="NC10" s="314"/>
      <c r="ND10" s="314"/>
      <c r="NE10" s="314"/>
      <c r="NF10" s="314"/>
      <c r="NG10" s="314"/>
      <c r="NH10" s="314"/>
      <c r="NI10" s="314"/>
      <c r="NJ10" s="314"/>
      <c r="NK10" s="314"/>
      <c r="NL10" s="314"/>
      <c r="NM10" s="314"/>
      <c r="NN10" s="314"/>
      <c r="NO10" s="314"/>
      <c r="NP10" s="314"/>
      <c r="NQ10" s="314"/>
      <c r="NR10" s="314"/>
      <c r="NS10" s="314"/>
      <c r="NT10" s="314"/>
      <c r="NU10" s="314"/>
      <c r="NV10" s="314"/>
      <c r="NW10" s="314"/>
      <c r="NX10" s="314"/>
      <c r="NY10" s="314"/>
      <c r="NZ10" s="314"/>
      <c r="OA10" s="314"/>
      <c r="OB10" s="314"/>
      <c r="OC10" s="314"/>
      <c r="OD10" s="314"/>
      <c r="OE10" s="314"/>
      <c r="OF10" s="314"/>
      <c r="OG10" s="314"/>
      <c r="OH10" s="314"/>
      <c r="OI10" s="314"/>
      <c r="OJ10" s="314"/>
      <c r="OK10" s="314"/>
      <c r="OL10" s="314"/>
      <c r="OM10" s="314"/>
      <c r="ON10" s="314"/>
      <c r="OO10" s="314"/>
      <c r="OP10" s="314"/>
      <c r="OQ10" s="314"/>
      <c r="OR10" s="314"/>
      <c r="OS10" s="314"/>
      <c r="OT10" s="314"/>
      <c r="OU10" s="314"/>
      <c r="OV10" s="314"/>
      <c r="OW10" s="314"/>
      <c r="OX10" s="314"/>
      <c r="OY10" s="314"/>
      <c r="OZ10" s="314"/>
      <c r="PA10" s="314"/>
      <c r="PB10" s="314"/>
      <c r="PC10" s="314"/>
      <c r="PD10" s="314"/>
      <c r="PE10" s="314"/>
      <c r="PF10" s="314"/>
      <c r="PG10" s="314"/>
      <c r="PH10" s="314"/>
      <c r="PI10" s="314"/>
      <c r="PJ10" s="314"/>
      <c r="PK10" s="314"/>
      <c r="PL10" s="314"/>
      <c r="PM10" s="314"/>
      <c r="PN10" s="314"/>
      <c r="PO10" s="314"/>
      <c r="PP10" s="314"/>
      <c r="PQ10" s="314"/>
      <c r="PR10" s="314"/>
      <c r="PS10" s="314"/>
      <c r="PT10" s="314"/>
      <c r="PU10" s="314"/>
      <c r="PV10" s="314"/>
      <c r="PW10" s="314"/>
      <c r="PX10" s="314"/>
      <c r="PY10" s="314"/>
      <c r="PZ10" s="314"/>
      <c r="QA10" s="314"/>
      <c r="QB10" s="314"/>
      <c r="QC10" s="314"/>
      <c r="QD10" s="314"/>
      <c r="QE10" s="314"/>
      <c r="QF10" s="314"/>
      <c r="QG10" s="314"/>
      <c r="QH10" s="314"/>
      <c r="QI10" s="314"/>
      <c r="QJ10" s="314"/>
      <c r="QK10" s="314"/>
      <c r="QL10" s="314"/>
      <c r="QM10" s="314"/>
      <c r="QN10" s="314"/>
      <c r="QO10" s="314"/>
      <c r="QP10" s="314"/>
      <c r="QQ10" s="314"/>
      <c r="QR10" s="314"/>
      <c r="QS10" s="314"/>
      <c r="QT10" s="314"/>
      <c r="QU10" s="314"/>
      <c r="QV10" s="314"/>
      <c r="QW10" s="314"/>
      <c r="QX10" s="314"/>
      <c r="QY10" s="314"/>
      <c r="QZ10" s="314"/>
      <c r="RA10" s="314"/>
      <c r="RB10" s="314"/>
      <c r="RC10" s="314"/>
      <c r="RD10" s="314"/>
      <c r="RE10" s="314"/>
      <c r="RF10" s="314"/>
      <c r="RG10" s="314"/>
      <c r="RH10" s="314"/>
      <c r="RI10" s="314"/>
      <c r="RJ10" s="314"/>
      <c r="RK10" s="314"/>
      <c r="RL10" s="314"/>
      <c r="RM10" s="314"/>
      <c r="RN10" s="314"/>
      <c r="RO10" s="314"/>
      <c r="RP10" s="314"/>
      <c r="RQ10" s="314"/>
      <c r="RR10" s="314"/>
      <c r="RS10" s="314"/>
      <c r="RT10" s="314"/>
      <c r="RU10" s="314"/>
      <c r="RV10" s="314"/>
      <c r="RW10" s="314"/>
      <c r="RX10" s="314"/>
      <c r="RY10" s="314"/>
      <c r="RZ10" s="314"/>
      <c r="SA10" s="314"/>
      <c r="SB10" s="314"/>
      <c r="SC10" s="314"/>
      <c r="SD10" s="314"/>
      <c r="SE10" s="314"/>
      <c r="SF10" s="314"/>
      <c r="SG10" s="314"/>
      <c r="SH10" s="314"/>
      <c r="SI10" s="314"/>
      <c r="SJ10" s="314"/>
      <c r="SK10" s="314"/>
      <c r="SL10" s="314"/>
      <c r="SM10" s="314"/>
      <c r="SN10" s="314"/>
      <c r="SO10" s="314"/>
      <c r="SP10" s="314"/>
      <c r="SQ10" s="314"/>
      <c r="SR10" s="314"/>
      <c r="SS10" s="314"/>
      <c r="ST10" s="314"/>
      <c r="SU10" s="314"/>
      <c r="SV10" s="314"/>
      <c r="SW10" s="314"/>
      <c r="SX10" s="314"/>
      <c r="SY10" s="314"/>
      <c r="SZ10" s="314"/>
      <c r="TA10" s="314"/>
      <c r="TB10" s="314"/>
      <c r="TC10" s="314"/>
      <c r="TD10" s="314"/>
      <c r="TE10" s="314"/>
      <c r="TF10" s="314"/>
      <c r="TG10" s="314"/>
      <c r="TH10" s="314"/>
      <c r="TI10" s="314"/>
      <c r="TJ10" s="314"/>
      <c r="TK10" s="314"/>
      <c r="TL10" s="314"/>
      <c r="TM10" s="314"/>
      <c r="TN10" s="314"/>
      <c r="TO10" s="314"/>
      <c r="TP10" s="314"/>
      <c r="TQ10" s="314"/>
      <c r="TR10" s="314"/>
      <c r="TS10" s="314"/>
      <c r="TT10" s="314"/>
      <c r="TU10" s="314"/>
      <c r="TV10" s="314"/>
      <c r="TW10" s="314"/>
      <c r="TX10" s="314"/>
      <c r="TY10" s="314"/>
      <c r="TZ10" s="314"/>
      <c r="UA10" s="314"/>
      <c r="UB10" s="314"/>
      <c r="UC10" s="314"/>
      <c r="UD10" s="314"/>
      <c r="UE10" s="314"/>
      <c r="UF10" s="314"/>
      <c r="UG10" s="314"/>
      <c r="UH10" s="314"/>
      <c r="UI10" s="314"/>
      <c r="UJ10" s="314"/>
      <c r="UK10" s="314"/>
      <c r="UL10" s="314"/>
      <c r="UM10" s="314"/>
      <c r="UN10" s="314"/>
      <c r="UO10" s="314"/>
      <c r="UP10" s="314"/>
      <c r="UQ10" s="314"/>
      <c r="UR10" s="314"/>
      <c r="US10" s="314"/>
      <c r="UT10" s="314"/>
      <c r="UU10" s="314"/>
      <c r="UV10" s="314"/>
      <c r="UW10" s="314"/>
      <c r="UX10" s="314"/>
      <c r="UY10" s="314"/>
      <c r="UZ10" s="314"/>
      <c r="VA10" s="314"/>
      <c r="VB10" s="314"/>
      <c r="VC10" s="314"/>
      <c r="VD10" s="314"/>
      <c r="VE10" s="314"/>
      <c r="VF10" s="314"/>
      <c r="VG10" s="314"/>
      <c r="VH10" s="314"/>
      <c r="VI10" s="314"/>
      <c r="VJ10" s="314"/>
      <c r="VK10" s="314"/>
      <c r="VL10" s="314"/>
      <c r="VM10" s="314"/>
      <c r="VN10" s="314"/>
      <c r="VO10" s="314"/>
      <c r="VP10" s="314"/>
      <c r="VQ10" s="314"/>
      <c r="VR10" s="314"/>
      <c r="VS10" s="314"/>
      <c r="VT10" s="314"/>
      <c r="VU10" s="314"/>
      <c r="VV10" s="314"/>
      <c r="VW10" s="314"/>
      <c r="VX10" s="314"/>
      <c r="VY10" s="314"/>
      <c r="VZ10" s="314"/>
      <c r="WA10" s="314"/>
      <c r="WB10" s="314"/>
      <c r="WC10" s="314"/>
      <c r="WD10" s="314"/>
      <c r="WE10" s="314"/>
      <c r="WF10" s="314"/>
      <c r="WG10" s="314"/>
      <c r="WH10" s="314"/>
      <c r="WI10" s="314"/>
      <c r="WJ10" s="314"/>
      <c r="WK10" s="314"/>
      <c r="WL10" s="314"/>
      <c r="WM10" s="314"/>
      <c r="WN10" s="314"/>
      <c r="WO10" s="314"/>
      <c r="WP10" s="314"/>
      <c r="WQ10" s="314"/>
      <c r="WR10" s="314"/>
      <c r="WS10" s="314"/>
      <c r="WT10" s="314"/>
      <c r="WU10" s="314"/>
      <c r="WV10" s="314"/>
      <c r="WW10" s="314"/>
      <c r="WX10" s="314"/>
      <c r="WY10" s="314"/>
      <c r="WZ10" s="314"/>
      <c r="XA10" s="314"/>
      <c r="XB10" s="314"/>
      <c r="XC10" s="314"/>
      <c r="XD10" s="314"/>
      <c r="XE10" s="314"/>
      <c r="XF10" s="314"/>
      <c r="XG10" s="314"/>
      <c r="XH10" s="314"/>
      <c r="XI10" s="314"/>
      <c r="XJ10" s="314"/>
      <c r="XK10" s="314"/>
      <c r="XL10" s="314"/>
      <c r="XM10" s="314"/>
      <c r="XN10" s="314"/>
      <c r="XO10" s="314"/>
      <c r="XP10" s="314"/>
      <c r="XQ10" s="314"/>
      <c r="XR10" s="314"/>
      <c r="XS10" s="314"/>
      <c r="XT10" s="314"/>
      <c r="XU10" s="314"/>
      <c r="XV10" s="314"/>
      <c r="XW10" s="314"/>
      <c r="XX10" s="314"/>
      <c r="XY10" s="314"/>
      <c r="XZ10" s="314"/>
      <c r="YA10" s="314"/>
      <c r="YB10" s="314"/>
      <c r="YC10" s="314"/>
      <c r="YD10" s="314"/>
      <c r="YE10" s="314"/>
      <c r="YF10" s="314"/>
      <c r="YG10" s="314"/>
      <c r="YH10" s="314"/>
      <c r="YI10" s="314"/>
      <c r="YJ10" s="314"/>
      <c r="YK10" s="314"/>
      <c r="YL10" s="314"/>
      <c r="YM10" s="314"/>
      <c r="YN10" s="314"/>
      <c r="YO10" s="314"/>
      <c r="YP10" s="314"/>
      <c r="YQ10" s="314"/>
      <c r="YR10" s="314"/>
      <c r="YS10" s="314"/>
      <c r="YT10" s="314"/>
      <c r="YU10" s="314"/>
      <c r="YV10" s="314"/>
      <c r="YW10" s="314"/>
      <c r="YX10" s="314"/>
      <c r="YY10" s="314"/>
      <c r="YZ10" s="314"/>
      <c r="ZA10" s="314"/>
      <c r="ZB10" s="314"/>
      <c r="ZC10" s="314"/>
      <c r="ZD10" s="314"/>
      <c r="ZE10" s="314"/>
      <c r="ZF10" s="314"/>
      <c r="ZG10" s="314"/>
      <c r="ZH10" s="314"/>
      <c r="ZI10" s="314"/>
      <c r="ZJ10" s="314"/>
      <c r="ZK10" s="314"/>
      <c r="ZL10" s="314"/>
      <c r="ZM10" s="314"/>
      <c r="ZN10" s="314"/>
      <c r="ZO10" s="314"/>
      <c r="ZP10" s="314"/>
      <c r="ZQ10" s="314"/>
      <c r="ZR10" s="314"/>
      <c r="ZS10" s="314"/>
      <c r="ZT10" s="314"/>
      <c r="ZU10" s="314"/>
      <c r="ZV10" s="314"/>
      <c r="ZW10" s="314"/>
      <c r="ZX10" s="314"/>
      <c r="ZY10" s="314"/>
      <c r="ZZ10" s="314"/>
      <c r="AAA10" s="314"/>
      <c r="AAB10" s="314"/>
      <c r="AAC10" s="314"/>
      <c r="AAD10" s="314"/>
      <c r="AAE10" s="314"/>
      <c r="AAF10" s="314"/>
      <c r="AAG10" s="314"/>
      <c r="AAH10" s="314"/>
      <c r="AAI10" s="314"/>
      <c r="AAJ10" s="314"/>
      <c r="AAK10" s="314"/>
      <c r="AAL10" s="314"/>
      <c r="AAM10" s="314"/>
      <c r="AAN10" s="314"/>
      <c r="AAO10" s="314"/>
      <c r="AAP10" s="314"/>
      <c r="AAQ10" s="314"/>
      <c r="AAR10" s="314"/>
      <c r="AAS10" s="314"/>
      <c r="AAT10" s="314"/>
      <c r="AAU10" s="314"/>
      <c r="AAV10" s="314"/>
      <c r="AAW10" s="314"/>
      <c r="AAX10" s="314"/>
      <c r="AAY10" s="314"/>
      <c r="AAZ10" s="314"/>
      <c r="ABA10" s="314"/>
      <c r="ABB10" s="314"/>
      <c r="ABC10" s="314"/>
      <c r="ABD10" s="314"/>
      <c r="ABE10" s="314"/>
      <c r="ABF10" s="314"/>
      <c r="ABG10" s="314"/>
      <c r="ABH10" s="314"/>
      <c r="ABI10" s="314"/>
      <c r="ABJ10" s="314"/>
      <c r="ABK10" s="314"/>
      <c r="ABL10" s="314"/>
      <c r="ABM10" s="314"/>
      <c r="ABN10" s="314"/>
      <c r="ABO10" s="314"/>
      <c r="ABP10" s="314"/>
      <c r="ABQ10" s="314"/>
      <c r="ABR10" s="314"/>
      <c r="ABS10" s="314"/>
      <c r="ABT10" s="314"/>
      <c r="ABU10" s="314"/>
      <c r="ABV10" s="314"/>
      <c r="ABW10" s="314"/>
      <c r="ABX10" s="314"/>
      <c r="ABY10" s="314"/>
      <c r="ABZ10" s="314"/>
      <c r="ACA10" s="314"/>
      <c r="ACB10" s="314"/>
      <c r="ACC10" s="314"/>
      <c r="ACD10" s="314"/>
      <c r="ACE10" s="314"/>
      <c r="ACF10" s="314"/>
      <c r="ACG10" s="314"/>
      <c r="ACH10" s="314"/>
      <c r="ACI10" s="314"/>
      <c r="ACJ10" s="314"/>
      <c r="ACK10" s="314"/>
      <c r="ACL10" s="314"/>
      <c r="ACM10" s="314"/>
      <c r="ACN10" s="314"/>
      <c r="ACO10" s="314"/>
      <c r="ACP10" s="314"/>
      <c r="ACQ10" s="314"/>
      <c r="ACR10" s="314"/>
      <c r="ACS10" s="314"/>
      <c r="ACT10" s="314"/>
      <c r="ACU10" s="314"/>
      <c r="ACV10" s="314"/>
      <c r="ACW10" s="314"/>
      <c r="ACX10" s="314"/>
      <c r="ACY10" s="314"/>
      <c r="ACZ10" s="314"/>
      <c r="ADA10" s="314"/>
      <c r="ADB10" s="314"/>
      <c r="ADC10" s="314"/>
      <c r="ADD10" s="314"/>
      <c r="ADE10" s="314"/>
      <c r="ADF10" s="314"/>
      <c r="ADG10" s="314"/>
      <c r="ADH10" s="314"/>
      <c r="ADI10" s="314"/>
      <c r="ADJ10" s="314"/>
      <c r="ADK10" s="314"/>
      <c r="ADL10" s="314"/>
      <c r="ADM10" s="314"/>
      <c r="ADN10" s="314"/>
      <c r="ADO10" s="314"/>
      <c r="ADP10" s="314"/>
      <c r="ADQ10" s="314"/>
      <c r="ADR10" s="314"/>
      <c r="ADS10" s="314"/>
      <c r="ADT10" s="314"/>
      <c r="ADU10" s="314"/>
      <c r="ADV10" s="314"/>
      <c r="ADW10" s="314"/>
      <c r="ADX10" s="314"/>
      <c r="ADY10" s="314"/>
      <c r="ADZ10" s="314"/>
      <c r="AEA10" s="314"/>
      <c r="AEB10" s="314"/>
      <c r="AEC10" s="314"/>
      <c r="AED10" s="314"/>
      <c r="AEE10" s="314"/>
      <c r="AEF10" s="314"/>
      <c r="AEG10" s="314"/>
      <c r="AEH10" s="314"/>
      <c r="AEI10" s="314"/>
      <c r="AEJ10" s="314"/>
      <c r="AEK10" s="314"/>
      <c r="AEL10" s="314"/>
      <c r="AEM10" s="314"/>
      <c r="AEN10" s="314"/>
      <c r="AEO10" s="314"/>
      <c r="AEP10" s="314"/>
      <c r="AEQ10" s="314"/>
      <c r="AER10" s="314"/>
      <c r="AES10" s="314"/>
      <c r="AET10" s="314"/>
      <c r="AEU10" s="314"/>
      <c r="AEV10" s="314"/>
      <c r="AEW10" s="314"/>
      <c r="AEX10" s="314"/>
      <c r="AEY10" s="314"/>
      <c r="AEZ10" s="314"/>
      <c r="AFA10" s="314"/>
      <c r="AFB10" s="314"/>
      <c r="AFC10" s="314"/>
      <c r="AFD10" s="314"/>
      <c r="AFE10" s="314"/>
      <c r="AFF10" s="314"/>
      <c r="AFG10" s="314"/>
      <c r="AFH10" s="314"/>
      <c r="AFI10" s="314"/>
      <c r="AFJ10" s="314"/>
      <c r="AFK10" s="314"/>
      <c r="AFL10" s="314"/>
      <c r="AFM10" s="314"/>
      <c r="AFN10" s="314"/>
      <c r="AFO10" s="314"/>
      <c r="AFP10" s="314"/>
      <c r="AFQ10" s="314"/>
      <c r="AFR10" s="314"/>
      <c r="AFS10" s="314"/>
      <c r="AFT10" s="314"/>
      <c r="AFU10" s="314"/>
      <c r="AFV10" s="314"/>
      <c r="AFW10" s="314"/>
      <c r="AFX10" s="314"/>
      <c r="AFY10" s="314"/>
      <c r="AFZ10" s="314"/>
      <c r="AGA10" s="314"/>
      <c r="AGB10" s="314"/>
      <c r="AGC10" s="314"/>
      <c r="AGD10" s="314"/>
      <c r="AGE10" s="314"/>
      <c r="AGF10" s="314"/>
      <c r="AGG10" s="314"/>
      <c r="AGH10" s="314"/>
      <c r="AGI10" s="314"/>
      <c r="AGJ10" s="314"/>
      <c r="AGK10" s="314"/>
      <c r="AGL10" s="314"/>
      <c r="AGM10" s="314"/>
      <c r="AGN10" s="314"/>
      <c r="AGO10" s="314"/>
      <c r="AGP10" s="314"/>
      <c r="AGQ10" s="314"/>
      <c r="AGR10" s="314"/>
      <c r="AGS10" s="314"/>
      <c r="AGT10" s="314"/>
      <c r="AGU10" s="314"/>
      <c r="AGV10" s="314"/>
      <c r="AGW10" s="314"/>
      <c r="AGX10" s="314"/>
      <c r="AGY10" s="314"/>
      <c r="AGZ10" s="314"/>
      <c r="AHA10" s="314"/>
      <c r="AHB10" s="314"/>
      <c r="AHC10" s="314"/>
      <c r="AHD10" s="314"/>
      <c r="AHE10" s="314"/>
      <c r="AHF10" s="314"/>
      <c r="AHG10" s="314"/>
      <c r="AHH10" s="314"/>
      <c r="AHI10" s="314"/>
      <c r="AHJ10" s="314"/>
      <c r="AHK10" s="314"/>
      <c r="AHL10" s="314"/>
      <c r="AHM10" s="314"/>
      <c r="AHN10" s="314"/>
      <c r="AHO10" s="314"/>
      <c r="AHP10" s="314"/>
      <c r="AHQ10" s="314"/>
      <c r="AHR10" s="314"/>
      <c r="AHS10" s="314"/>
      <c r="AHT10" s="314"/>
      <c r="AHU10" s="314"/>
      <c r="AHV10" s="314"/>
      <c r="AHW10" s="314"/>
      <c r="AHX10" s="314"/>
      <c r="AHY10" s="314"/>
      <c r="AHZ10" s="314"/>
      <c r="AIA10" s="314"/>
      <c r="AIB10" s="314"/>
      <c r="AIC10" s="314"/>
      <c r="AID10" s="314"/>
      <c r="AIE10" s="314"/>
      <c r="AIF10" s="314"/>
      <c r="AIG10" s="314"/>
      <c r="AIH10" s="314"/>
      <c r="AII10" s="314"/>
      <c r="AIJ10" s="314"/>
      <c r="AIK10" s="314"/>
      <c r="AIL10" s="314"/>
      <c r="AIM10" s="314"/>
      <c r="AIN10" s="314"/>
      <c r="AIO10" s="314"/>
      <c r="AIP10" s="314"/>
      <c r="AIQ10" s="314"/>
      <c r="AIR10" s="314"/>
      <c r="AIS10" s="314"/>
      <c r="AIT10" s="314"/>
      <c r="AIU10" s="314"/>
      <c r="AIV10" s="314"/>
      <c r="AIW10" s="314"/>
      <c r="AIX10" s="314"/>
      <c r="AIY10" s="314"/>
      <c r="AIZ10" s="314"/>
      <c r="AJA10" s="314"/>
      <c r="AJB10" s="314"/>
      <c r="AJC10" s="314"/>
      <c r="AJD10" s="314"/>
      <c r="AJE10" s="314"/>
      <c r="AJF10" s="314"/>
      <c r="AJG10" s="314"/>
      <c r="AJH10" s="314"/>
      <c r="AJI10" s="314"/>
      <c r="AJJ10" s="314"/>
      <c r="AJK10" s="314"/>
      <c r="AJL10" s="314"/>
      <c r="AJM10" s="314"/>
      <c r="AJN10" s="314"/>
      <c r="AJO10" s="314"/>
      <c r="AJP10" s="314"/>
      <c r="AJQ10" s="314"/>
      <c r="AJR10" s="314"/>
      <c r="AJS10" s="314"/>
      <c r="AJT10" s="314"/>
      <c r="AJU10" s="314"/>
      <c r="AJV10" s="314"/>
      <c r="AJW10" s="314"/>
      <c r="AJX10" s="314"/>
      <c r="AJY10" s="314"/>
      <c r="AJZ10" s="314"/>
      <c r="AKA10" s="314"/>
      <c r="AKB10" s="314"/>
      <c r="AKC10" s="314"/>
      <c r="AKD10" s="314"/>
      <c r="AKE10" s="314"/>
      <c r="AKF10" s="314"/>
      <c r="AKG10" s="314"/>
      <c r="AKH10" s="314"/>
      <c r="AKI10" s="314"/>
      <c r="AKJ10" s="314"/>
      <c r="AKK10" s="314"/>
      <c r="AKL10" s="314"/>
      <c r="AKM10" s="314"/>
      <c r="AKN10" s="314"/>
      <c r="AKO10" s="314"/>
      <c r="AKP10" s="314"/>
      <c r="AKQ10" s="314"/>
      <c r="AKR10" s="314"/>
      <c r="AKS10" s="314"/>
      <c r="AKT10" s="314"/>
      <c r="AKU10" s="314"/>
      <c r="AKV10" s="314"/>
      <c r="AKW10" s="314"/>
      <c r="AKX10" s="314"/>
      <c r="AKY10" s="314"/>
      <c r="AKZ10" s="314"/>
      <c r="ALA10" s="314"/>
      <c r="ALB10" s="314"/>
      <c r="ALC10" s="314"/>
      <c r="ALD10" s="314"/>
      <c r="ALE10" s="314"/>
      <c r="ALF10" s="314"/>
      <c r="ALG10" s="314"/>
      <c r="ALH10" s="314"/>
      <c r="ALI10" s="314"/>
      <c r="ALJ10" s="314"/>
      <c r="ALK10" s="314"/>
      <c r="ALL10" s="314"/>
      <c r="ALM10" s="314"/>
      <c r="ALN10" s="314"/>
      <c r="ALO10" s="314"/>
      <c r="ALP10" s="314"/>
      <c r="ALQ10" s="314"/>
      <c r="ALR10" s="314"/>
      <c r="ALS10" s="314"/>
      <c r="ALT10" s="314"/>
      <c r="ALU10" s="314"/>
      <c r="ALV10" s="314"/>
      <c r="ALW10" s="314"/>
      <c r="ALX10" s="314"/>
      <c r="ALY10" s="314"/>
      <c r="ALZ10" s="314"/>
      <c r="AMA10" s="314"/>
      <c r="AMB10" s="314"/>
      <c r="AMC10" s="314"/>
      <c r="AMD10" s="314"/>
      <c r="AME10" s="314"/>
      <c r="AMF10" s="314"/>
      <c r="AMG10" s="314"/>
      <c r="AMH10" s="314"/>
      <c r="AMI10" s="314"/>
      <c r="AMJ10" s="314"/>
      <c r="AMK10" s="314"/>
      <c r="AML10" s="314"/>
      <c r="AMM10" s="314"/>
      <c r="AMN10" s="314"/>
      <c r="AMO10" s="314"/>
      <c r="AMP10" s="314"/>
      <c r="AMQ10" s="314"/>
      <c r="AMR10" s="314"/>
      <c r="AMS10" s="314"/>
      <c r="AMT10" s="314"/>
      <c r="AMU10" s="314"/>
      <c r="AMV10" s="314"/>
      <c r="AMW10" s="314"/>
      <c r="AMX10" s="314"/>
      <c r="AMY10" s="314"/>
      <c r="AMZ10" s="314"/>
      <c r="ANA10" s="314"/>
      <c r="ANB10" s="314"/>
      <c r="ANC10" s="314"/>
      <c r="AND10" s="314"/>
      <c r="ANE10" s="314"/>
      <c r="ANF10" s="314"/>
      <c r="ANG10" s="314"/>
      <c r="ANH10" s="314"/>
      <c r="ANI10" s="314"/>
      <c r="ANJ10" s="314"/>
      <c r="ANK10" s="314"/>
      <c r="ANL10" s="314"/>
      <c r="ANM10" s="314"/>
      <c r="ANN10" s="314"/>
      <c r="ANO10" s="314"/>
      <c r="ANP10" s="314"/>
      <c r="ANQ10" s="314"/>
      <c r="ANR10" s="314"/>
      <c r="ANS10" s="314"/>
      <c r="ANT10" s="314"/>
      <c r="ANU10" s="314"/>
      <c r="ANV10" s="314"/>
      <c r="ANW10" s="314"/>
      <c r="ANX10" s="314"/>
      <c r="ANY10" s="314"/>
      <c r="ANZ10" s="314"/>
      <c r="AOA10" s="314"/>
      <c r="AOB10" s="314"/>
      <c r="AOC10" s="314"/>
      <c r="AOD10" s="314"/>
      <c r="AOE10" s="314"/>
      <c r="AOF10" s="314"/>
      <c r="AOG10" s="314"/>
      <c r="AOH10" s="314"/>
      <c r="AOI10" s="314"/>
      <c r="AOJ10" s="314"/>
      <c r="AOK10" s="314"/>
      <c r="AOL10" s="314"/>
      <c r="AOM10" s="314"/>
      <c r="AON10" s="314"/>
      <c r="AOO10" s="314"/>
      <c r="AOP10" s="314"/>
      <c r="AOQ10" s="314"/>
      <c r="AOR10" s="314"/>
      <c r="AOS10" s="314"/>
      <c r="AOT10" s="314"/>
      <c r="AOU10" s="314"/>
      <c r="AOV10" s="314"/>
      <c r="AOW10" s="314"/>
      <c r="AOX10" s="314"/>
      <c r="AOY10" s="314"/>
      <c r="AOZ10" s="314"/>
      <c r="APA10" s="314"/>
      <c r="APB10" s="314"/>
      <c r="APC10" s="314"/>
      <c r="APD10" s="314"/>
      <c r="APE10" s="314"/>
      <c r="APF10" s="314"/>
      <c r="APG10" s="314"/>
      <c r="APH10" s="314"/>
      <c r="API10" s="314"/>
      <c r="APJ10" s="314"/>
      <c r="APK10" s="314"/>
      <c r="APL10" s="314"/>
      <c r="APM10" s="314"/>
      <c r="APN10" s="314"/>
      <c r="APO10" s="314"/>
      <c r="APP10" s="314"/>
      <c r="APQ10" s="314"/>
      <c r="APR10" s="314"/>
      <c r="APS10" s="314"/>
      <c r="APT10" s="314"/>
      <c r="APU10" s="314"/>
      <c r="APV10" s="314"/>
      <c r="APW10" s="314"/>
      <c r="APX10" s="314"/>
      <c r="APY10" s="314"/>
      <c r="APZ10" s="314"/>
      <c r="AQA10" s="314"/>
      <c r="AQB10" s="314"/>
      <c r="AQC10" s="314"/>
      <c r="AQD10" s="314"/>
      <c r="AQE10" s="314"/>
      <c r="AQF10" s="314"/>
      <c r="AQG10" s="314"/>
      <c r="AQH10" s="314"/>
      <c r="AQI10" s="314"/>
      <c r="AQJ10" s="314"/>
      <c r="AQK10" s="314"/>
      <c r="AQL10" s="314"/>
      <c r="AQM10" s="314"/>
      <c r="AQN10" s="314"/>
      <c r="AQO10" s="314"/>
      <c r="AQP10" s="314"/>
      <c r="AQQ10" s="314"/>
      <c r="AQR10" s="314"/>
      <c r="AQS10" s="314"/>
      <c r="AQT10" s="314"/>
      <c r="AQU10" s="314"/>
      <c r="AQV10" s="314"/>
      <c r="AQW10" s="314"/>
      <c r="AQX10" s="314"/>
      <c r="AQY10" s="314"/>
      <c r="AQZ10" s="314"/>
      <c r="ARA10" s="314"/>
      <c r="ARB10" s="314"/>
      <c r="ARC10" s="314"/>
      <c r="ARD10" s="314"/>
      <c r="ARE10" s="314"/>
      <c r="ARF10" s="314"/>
      <c r="ARG10" s="314"/>
      <c r="ARH10" s="314"/>
      <c r="ARI10" s="314"/>
      <c r="ARJ10" s="314"/>
      <c r="ARK10" s="314"/>
      <c r="ARL10" s="314"/>
      <c r="ARM10" s="314"/>
      <c r="ARN10" s="314"/>
      <c r="ARO10" s="314"/>
      <c r="ARP10" s="314"/>
      <c r="ARQ10" s="314"/>
      <c r="ARR10" s="314"/>
      <c r="ARS10" s="314"/>
      <c r="ART10" s="314"/>
      <c r="ARU10" s="314"/>
      <c r="ARV10" s="314"/>
      <c r="ARW10" s="314"/>
      <c r="ARX10" s="314"/>
      <c r="ARY10" s="314"/>
      <c r="ARZ10" s="314"/>
      <c r="ASA10" s="314"/>
      <c r="ASB10" s="314"/>
      <c r="ASC10" s="314"/>
      <c r="ASD10" s="314"/>
      <c r="ASE10" s="314"/>
      <c r="ASF10" s="314"/>
      <c r="ASG10" s="314"/>
      <c r="ASH10" s="314"/>
      <c r="ASI10" s="314"/>
      <c r="ASJ10" s="314"/>
      <c r="ASK10" s="314"/>
      <c r="ASL10" s="314"/>
      <c r="ASM10" s="314"/>
      <c r="ASN10" s="314"/>
      <c r="ASO10" s="314"/>
      <c r="ASP10" s="314"/>
      <c r="ASQ10" s="314"/>
      <c r="ASR10" s="314"/>
      <c r="ASS10" s="314"/>
      <c r="AST10" s="314"/>
      <c r="ASU10" s="314"/>
      <c r="ASV10" s="314"/>
      <c r="ASW10" s="314"/>
      <c r="ASX10" s="314"/>
      <c r="ASY10" s="314"/>
      <c r="ASZ10" s="314"/>
      <c r="ATA10" s="314"/>
      <c r="ATB10" s="314"/>
      <c r="ATC10" s="314"/>
      <c r="ATD10" s="314"/>
      <c r="ATE10" s="314"/>
      <c r="ATF10" s="314"/>
      <c r="ATG10" s="314"/>
      <c r="ATH10" s="314"/>
      <c r="ATI10" s="314"/>
      <c r="ATJ10" s="314"/>
      <c r="ATK10" s="314"/>
      <c r="ATL10" s="314"/>
      <c r="ATM10" s="314"/>
      <c r="ATN10" s="314"/>
      <c r="ATO10" s="314"/>
      <c r="ATP10" s="314"/>
      <c r="ATQ10" s="314"/>
      <c r="ATR10" s="314"/>
      <c r="ATS10" s="314"/>
      <c r="ATT10" s="314"/>
      <c r="ATU10" s="314"/>
      <c r="ATV10" s="314"/>
      <c r="ATW10" s="314"/>
      <c r="ATX10" s="314"/>
      <c r="ATY10" s="314"/>
      <c r="ATZ10" s="314"/>
      <c r="AUA10" s="314"/>
      <c r="AUB10" s="314"/>
      <c r="AUC10" s="314"/>
      <c r="AUD10" s="314"/>
      <c r="AUE10" s="314"/>
      <c r="AUF10" s="314"/>
      <c r="AUG10" s="314"/>
      <c r="AUH10" s="314"/>
      <c r="AUI10" s="314"/>
      <c r="AUJ10" s="314"/>
      <c r="AUK10" s="314"/>
      <c r="AUL10" s="314"/>
      <c r="AUM10" s="314"/>
      <c r="AUN10" s="314"/>
      <c r="AUO10" s="314"/>
      <c r="AUP10" s="314"/>
      <c r="AUQ10" s="314"/>
      <c r="AUR10" s="314"/>
      <c r="AUS10" s="314"/>
      <c r="AUT10" s="314"/>
      <c r="AUU10" s="314"/>
      <c r="AUV10" s="314"/>
      <c r="AUW10" s="314"/>
      <c r="AUX10" s="314"/>
      <c r="AUY10" s="314"/>
      <c r="AUZ10" s="314"/>
      <c r="AVA10" s="314"/>
      <c r="AVB10" s="314"/>
      <c r="AVC10" s="314"/>
      <c r="AVD10" s="314"/>
      <c r="AVE10" s="314"/>
      <c r="AVF10" s="314"/>
      <c r="AVG10" s="314"/>
      <c r="AVH10" s="314"/>
      <c r="AVI10" s="314"/>
      <c r="AVJ10" s="314"/>
      <c r="AVK10" s="314"/>
      <c r="AVL10" s="314"/>
      <c r="AVM10" s="314"/>
      <c r="AVN10" s="314"/>
      <c r="AVO10" s="314"/>
      <c r="AVP10" s="314"/>
      <c r="AVQ10" s="314"/>
      <c r="AVR10" s="314"/>
      <c r="AVS10" s="314"/>
      <c r="AVT10" s="314"/>
      <c r="AVU10" s="314"/>
      <c r="AVV10" s="314"/>
      <c r="AVW10" s="314"/>
      <c r="AVX10" s="314"/>
      <c r="AVY10" s="314"/>
      <c r="AVZ10" s="314"/>
      <c r="AWA10" s="314"/>
      <c r="AWB10" s="314"/>
      <c r="AWC10" s="314"/>
      <c r="AWD10" s="314"/>
      <c r="AWE10" s="314"/>
      <c r="AWF10" s="314"/>
      <c r="AWG10" s="314"/>
      <c r="AWH10" s="314"/>
      <c r="AWI10" s="314"/>
      <c r="AWJ10" s="314"/>
      <c r="AWK10" s="314"/>
      <c r="AWL10" s="314"/>
      <c r="AWM10" s="314"/>
      <c r="AWN10" s="314"/>
      <c r="AWO10" s="314"/>
      <c r="AWP10" s="314"/>
      <c r="AWQ10" s="314"/>
      <c r="AWR10" s="314"/>
      <c r="AWS10" s="314"/>
      <c r="AWT10" s="314"/>
      <c r="AWU10" s="314"/>
      <c r="AWV10" s="314"/>
      <c r="AWW10" s="314"/>
      <c r="AWX10" s="314"/>
      <c r="AWY10" s="314"/>
      <c r="AWZ10" s="314"/>
      <c r="AXA10" s="314"/>
      <c r="AXB10" s="314"/>
      <c r="AXC10" s="314"/>
      <c r="AXD10" s="314"/>
      <c r="AXE10" s="314"/>
      <c r="AXF10" s="314"/>
      <c r="AXG10" s="314"/>
      <c r="AXH10" s="314"/>
      <c r="AXI10" s="314"/>
      <c r="AXJ10" s="314"/>
      <c r="AXK10" s="314"/>
      <c r="AXL10" s="314"/>
      <c r="AXM10" s="314"/>
      <c r="AXN10" s="314"/>
      <c r="AXO10" s="314"/>
      <c r="AXP10" s="314"/>
      <c r="AXQ10" s="314"/>
      <c r="AXR10" s="314"/>
      <c r="AXS10" s="314"/>
      <c r="AXT10" s="314"/>
      <c r="AXU10" s="314"/>
      <c r="AXV10" s="314"/>
      <c r="AXW10" s="314"/>
      <c r="AXX10" s="314"/>
      <c r="AXY10" s="314"/>
      <c r="AXZ10" s="314"/>
      <c r="AYA10" s="314"/>
      <c r="AYB10" s="314"/>
      <c r="AYC10" s="314"/>
      <c r="AYD10" s="314"/>
      <c r="AYE10" s="314"/>
      <c r="AYF10" s="314"/>
      <c r="AYG10" s="314"/>
      <c r="AYH10" s="314"/>
      <c r="AYI10" s="314"/>
      <c r="AYJ10" s="314"/>
      <c r="AYK10" s="314"/>
      <c r="AYL10" s="314"/>
      <c r="AYM10" s="314"/>
      <c r="AYN10" s="314"/>
      <c r="AYO10" s="314"/>
      <c r="AYP10" s="314"/>
      <c r="AYQ10" s="314"/>
      <c r="AYR10" s="314"/>
      <c r="AYS10" s="314"/>
      <c r="AYT10" s="314"/>
      <c r="AYU10" s="314"/>
      <c r="AYV10" s="314"/>
      <c r="AYW10" s="314"/>
      <c r="AYX10" s="314"/>
      <c r="AYY10" s="314"/>
      <c r="AYZ10" s="314"/>
      <c r="AZA10" s="314"/>
      <c r="AZB10" s="314"/>
      <c r="AZC10" s="314"/>
      <c r="AZD10" s="314"/>
      <c r="AZE10" s="314"/>
      <c r="AZF10" s="314"/>
      <c r="AZG10" s="314"/>
      <c r="AZH10" s="314"/>
      <c r="AZI10" s="314"/>
      <c r="AZJ10" s="314"/>
      <c r="AZK10" s="314"/>
      <c r="AZL10" s="314"/>
      <c r="AZM10" s="314"/>
      <c r="AZN10" s="314"/>
      <c r="AZO10" s="314"/>
      <c r="AZP10" s="314"/>
      <c r="AZQ10" s="314"/>
      <c r="AZR10" s="314"/>
      <c r="AZS10" s="314"/>
      <c r="AZT10" s="314"/>
      <c r="AZU10" s="314"/>
      <c r="AZV10" s="314"/>
      <c r="AZW10" s="314"/>
      <c r="AZX10" s="314"/>
      <c r="AZY10" s="314"/>
      <c r="AZZ10" s="314"/>
      <c r="BAA10" s="314"/>
      <c r="BAB10" s="314"/>
      <c r="BAC10" s="314"/>
      <c r="BAD10" s="314"/>
      <c r="BAE10" s="314"/>
      <c r="BAF10" s="314"/>
      <c r="BAG10" s="314"/>
      <c r="BAH10" s="314"/>
      <c r="BAI10" s="314"/>
      <c r="BAJ10" s="314"/>
      <c r="BAK10" s="314"/>
      <c r="BAL10" s="314"/>
      <c r="BAM10" s="314"/>
      <c r="BAN10" s="314"/>
      <c r="BAO10" s="314"/>
      <c r="BAP10" s="314"/>
      <c r="BAQ10" s="314"/>
      <c r="BAR10" s="314"/>
      <c r="BAS10" s="314"/>
      <c r="BAT10" s="314"/>
      <c r="BAU10" s="314"/>
      <c r="BAV10" s="314"/>
      <c r="BAW10" s="314"/>
      <c r="BAX10" s="314"/>
      <c r="BAY10" s="314"/>
      <c r="BAZ10" s="314"/>
      <c r="BBA10" s="314"/>
      <c r="BBB10" s="314"/>
      <c r="BBC10" s="314"/>
      <c r="BBD10" s="314"/>
      <c r="BBE10" s="314"/>
      <c r="BBF10" s="314"/>
      <c r="BBG10" s="314"/>
      <c r="BBH10" s="314"/>
      <c r="BBI10" s="314"/>
      <c r="BBJ10" s="314"/>
      <c r="BBK10" s="314"/>
      <c r="BBL10" s="314"/>
      <c r="BBM10" s="314"/>
      <c r="BBN10" s="314"/>
      <c r="BBO10" s="314"/>
      <c r="BBP10" s="314"/>
      <c r="BBQ10" s="314"/>
      <c r="BBR10" s="314"/>
      <c r="BBS10" s="314"/>
      <c r="BBT10" s="314"/>
      <c r="BBU10" s="314"/>
      <c r="BBV10" s="314"/>
      <c r="BBW10" s="314"/>
      <c r="BBX10" s="314"/>
      <c r="BBY10" s="314"/>
      <c r="BBZ10" s="314"/>
      <c r="BCA10" s="314"/>
      <c r="BCB10" s="314"/>
      <c r="BCC10" s="314"/>
      <c r="BCD10" s="314"/>
      <c r="BCE10" s="314"/>
      <c r="BCF10" s="314"/>
      <c r="BCG10" s="314"/>
      <c r="BCH10" s="314"/>
      <c r="BCI10" s="314"/>
      <c r="BCJ10" s="314"/>
      <c r="BCK10" s="314"/>
      <c r="BCL10" s="314"/>
      <c r="BCM10" s="314"/>
      <c r="BCN10" s="314"/>
      <c r="BCO10" s="314"/>
      <c r="BCP10" s="314"/>
      <c r="BCQ10" s="314"/>
      <c r="BCR10" s="314"/>
      <c r="BCS10" s="314"/>
      <c r="BCT10" s="314"/>
      <c r="BCU10" s="314"/>
      <c r="BCV10" s="314"/>
      <c r="BCW10" s="314"/>
      <c r="BCX10" s="314"/>
      <c r="BCY10" s="314"/>
      <c r="BCZ10" s="314"/>
      <c r="BDA10" s="314"/>
      <c r="BDB10" s="314"/>
      <c r="BDC10" s="314"/>
      <c r="BDD10" s="314"/>
      <c r="BDE10" s="314"/>
      <c r="BDF10" s="314"/>
      <c r="BDG10" s="314"/>
      <c r="BDH10" s="314"/>
      <c r="BDI10" s="314"/>
      <c r="BDJ10" s="314"/>
      <c r="BDK10" s="314"/>
      <c r="BDL10" s="314"/>
      <c r="BDM10" s="314"/>
      <c r="BDN10" s="314"/>
      <c r="BDO10" s="314"/>
      <c r="BDP10" s="314"/>
      <c r="BDQ10" s="314"/>
      <c r="BDR10" s="314"/>
      <c r="BDS10" s="314"/>
      <c r="BDT10" s="314"/>
      <c r="BDU10" s="314"/>
      <c r="BDV10" s="314"/>
      <c r="BDW10" s="314"/>
      <c r="BDX10" s="314"/>
      <c r="BDY10" s="314"/>
      <c r="BDZ10" s="314"/>
      <c r="BEA10" s="314"/>
      <c r="BEB10" s="314"/>
      <c r="BEC10" s="314"/>
      <c r="BED10" s="314"/>
      <c r="BEE10" s="314"/>
      <c r="BEF10" s="314"/>
      <c r="BEG10" s="314"/>
      <c r="BEH10" s="314"/>
      <c r="BEI10" s="314"/>
      <c r="BEJ10" s="314"/>
      <c r="BEK10" s="314"/>
      <c r="BEL10" s="314"/>
      <c r="BEM10" s="314"/>
      <c r="BEN10" s="314"/>
      <c r="BEO10" s="314"/>
      <c r="BEP10" s="314"/>
      <c r="BEQ10" s="314"/>
      <c r="BER10" s="314"/>
      <c r="BES10" s="314"/>
      <c r="BET10" s="314"/>
      <c r="BEU10" s="314"/>
      <c r="BEV10" s="314"/>
      <c r="BEW10" s="314"/>
      <c r="BEX10" s="314"/>
      <c r="BEY10" s="314"/>
      <c r="BEZ10" s="314"/>
      <c r="BFA10" s="314"/>
      <c r="BFB10" s="314"/>
      <c r="BFC10" s="314"/>
      <c r="BFD10" s="314"/>
      <c r="BFE10" s="314"/>
      <c r="BFF10" s="314"/>
      <c r="BFG10" s="314"/>
      <c r="BFH10" s="314"/>
      <c r="BFI10" s="314"/>
      <c r="BFJ10" s="314"/>
      <c r="BFK10" s="314"/>
      <c r="BFL10" s="314"/>
      <c r="BFM10" s="314"/>
      <c r="BFN10" s="314"/>
      <c r="BFO10" s="314"/>
      <c r="BFP10" s="314"/>
      <c r="BFQ10" s="314"/>
      <c r="BFR10" s="314"/>
      <c r="BFS10" s="314"/>
      <c r="BFT10" s="314"/>
      <c r="BFU10" s="314"/>
      <c r="BFV10" s="314"/>
      <c r="BFW10" s="314"/>
      <c r="BFX10" s="314"/>
      <c r="BFY10" s="314"/>
      <c r="BFZ10" s="314"/>
      <c r="BGA10" s="314"/>
      <c r="BGB10" s="314"/>
      <c r="BGC10" s="314"/>
      <c r="BGD10" s="314"/>
      <c r="BGE10" s="314"/>
      <c r="BGF10" s="314"/>
      <c r="BGG10" s="314"/>
      <c r="BGH10" s="314"/>
      <c r="BGI10" s="314"/>
      <c r="BGJ10" s="314"/>
      <c r="BGK10" s="314"/>
      <c r="BGL10" s="314"/>
      <c r="BGM10" s="314"/>
      <c r="BGN10" s="314"/>
      <c r="BGO10" s="314"/>
      <c r="BGP10" s="314"/>
      <c r="BGQ10" s="314"/>
      <c r="BGR10" s="314"/>
      <c r="BGS10" s="314"/>
      <c r="BGT10" s="314"/>
      <c r="BGU10" s="314"/>
      <c r="BGV10" s="314"/>
      <c r="BGW10" s="314"/>
      <c r="BGX10" s="314"/>
      <c r="BGY10" s="314"/>
      <c r="BGZ10" s="314"/>
      <c r="BHA10" s="314"/>
      <c r="BHB10" s="314"/>
      <c r="BHC10" s="314"/>
      <c r="BHD10" s="314"/>
      <c r="BHE10" s="314"/>
      <c r="BHF10" s="314"/>
      <c r="BHG10" s="314"/>
      <c r="BHH10" s="314"/>
      <c r="BHI10" s="314"/>
      <c r="BHJ10" s="314"/>
      <c r="BHK10" s="314"/>
      <c r="BHL10" s="314"/>
      <c r="BHM10" s="314"/>
      <c r="BHN10" s="314"/>
      <c r="BHO10" s="314"/>
      <c r="BHP10" s="314"/>
      <c r="BHQ10" s="314"/>
      <c r="BHR10" s="314"/>
      <c r="BHS10" s="314"/>
      <c r="BHT10" s="314"/>
      <c r="BHU10" s="314"/>
      <c r="BHV10" s="314"/>
      <c r="BHW10" s="314"/>
      <c r="BHX10" s="314"/>
      <c r="BHY10" s="314"/>
      <c r="BHZ10" s="314"/>
      <c r="BIA10" s="314"/>
      <c r="BIB10" s="314"/>
      <c r="BIC10" s="314"/>
      <c r="BID10" s="314"/>
      <c r="BIE10" s="314"/>
      <c r="BIF10" s="314"/>
      <c r="BIG10" s="314"/>
      <c r="BIH10" s="314"/>
      <c r="BII10" s="314"/>
      <c r="BIJ10" s="314"/>
      <c r="BIK10" s="314"/>
      <c r="BIL10" s="314"/>
      <c r="BIM10" s="314"/>
      <c r="BIN10" s="314"/>
      <c r="BIO10" s="314"/>
      <c r="BIP10" s="314"/>
      <c r="BIQ10" s="314"/>
      <c r="BIR10" s="314"/>
      <c r="BIS10" s="314"/>
      <c r="BIT10" s="314"/>
      <c r="BIU10" s="314"/>
      <c r="BIV10" s="314"/>
      <c r="BIW10" s="314"/>
      <c r="BIX10" s="314"/>
      <c r="BIY10" s="314"/>
      <c r="BIZ10" s="314"/>
      <c r="BJA10" s="314"/>
      <c r="BJB10" s="314"/>
      <c r="BJC10" s="314"/>
      <c r="BJD10" s="314"/>
      <c r="BJE10" s="314"/>
      <c r="BJF10" s="314"/>
      <c r="BJG10" s="314"/>
      <c r="BJH10" s="314"/>
      <c r="BJI10" s="314"/>
      <c r="BJJ10" s="314"/>
      <c r="BJK10" s="314"/>
      <c r="BJL10" s="314"/>
      <c r="BJM10" s="314"/>
      <c r="BJN10" s="314"/>
      <c r="BJO10" s="314"/>
      <c r="BJP10" s="314"/>
      <c r="BJQ10" s="314"/>
      <c r="BJR10" s="314"/>
      <c r="BJS10" s="314"/>
      <c r="BJT10" s="314"/>
      <c r="BJU10" s="314"/>
      <c r="BJV10" s="314"/>
      <c r="BJW10" s="314"/>
      <c r="BJX10" s="314"/>
      <c r="BJY10" s="314"/>
      <c r="BJZ10" s="314"/>
      <c r="BKA10" s="314"/>
      <c r="BKB10" s="314"/>
      <c r="BKC10" s="314"/>
      <c r="BKD10" s="314"/>
      <c r="BKE10" s="314"/>
      <c r="BKF10" s="314"/>
      <c r="BKG10" s="314"/>
      <c r="BKH10" s="314"/>
      <c r="BKI10" s="314"/>
      <c r="BKJ10" s="314"/>
      <c r="BKK10" s="314"/>
      <c r="BKL10" s="314"/>
      <c r="BKM10" s="314"/>
      <c r="BKN10" s="314"/>
      <c r="BKO10" s="314"/>
      <c r="BKP10" s="314"/>
      <c r="BKQ10" s="314"/>
      <c r="BKR10" s="314"/>
      <c r="BKS10" s="314"/>
      <c r="BKT10" s="314"/>
      <c r="BKU10" s="314"/>
      <c r="BKV10" s="314"/>
      <c r="BKW10" s="314"/>
      <c r="BKX10" s="314"/>
      <c r="BKY10" s="314"/>
      <c r="BKZ10" s="314"/>
      <c r="BLA10" s="314"/>
      <c r="BLB10" s="314"/>
      <c r="BLC10" s="314"/>
      <c r="BLD10" s="314"/>
      <c r="BLE10" s="314"/>
      <c r="BLF10" s="314"/>
      <c r="BLG10" s="314"/>
      <c r="BLH10" s="314"/>
      <c r="BLI10" s="314"/>
      <c r="BLJ10" s="314"/>
      <c r="BLK10" s="314"/>
      <c r="BLL10" s="314"/>
      <c r="BLM10" s="314"/>
      <c r="BLN10" s="314"/>
      <c r="BLO10" s="314"/>
      <c r="BLP10" s="314"/>
      <c r="BLQ10" s="314"/>
      <c r="BLR10" s="314"/>
      <c r="BLS10" s="314"/>
      <c r="BLT10" s="314"/>
      <c r="BLU10" s="314"/>
      <c r="BLV10" s="314"/>
      <c r="BLW10" s="314"/>
      <c r="BLX10" s="314"/>
      <c r="BLY10" s="314"/>
      <c r="BLZ10" s="314"/>
      <c r="BMA10" s="314"/>
      <c r="BMB10" s="314"/>
      <c r="BMC10" s="314"/>
      <c r="BMD10" s="314"/>
      <c r="BME10" s="314"/>
      <c r="BMF10" s="314"/>
      <c r="BMG10" s="314"/>
      <c r="BMH10" s="314"/>
      <c r="BMI10" s="314"/>
      <c r="BMJ10" s="314"/>
      <c r="BMK10" s="314"/>
      <c r="BML10" s="314"/>
      <c r="BMM10" s="314"/>
      <c r="BMN10" s="314"/>
      <c r="BMO10" s="314"/>
      <c r="BMP10" s="314"/>
      <c r="BMQ10" s="314"/>
      <c r="BMR10" s="314"/>
      <c r="BMS10" s="314"/>
      <c r="BMT10" s="314"/>
      <c r="BMU10" s="314"/>
      <c r="BMV10" s="314"/>
      <c r="BMW10" s="314"/>
      <c r="BMX10" s="314"/>
      <c r="BMY10" s="314"/>
      <c r="BMZ10" s="314"/>
      <c r="BNA10" s="314"/>
      <c r="BNB10" s="314"/>
      <c r="BNC10" s="314"/>
      <c r="BND10" s="314"/>
      <c r="BNE10" s="314"/>
      <c r="BNF10" s="314"/>
      <c r="BNG10" s="314"/>
      <c r="BNH10" s="314"/>
      <c r="BNI10" s="314"/>
      <c r="BNJ10" s="314"/>
      <c r="BNK10" s="314"/>
      <c r="BNL10" s="314"/>
      <c r="BNM10" s="314"/>
      <c r="BNN10" s="314"/>
      <c r="BNO10" s="314"/>
      <c r="BNP10" s="314"/>
      <c r="BNQ10" s="314"/>
      <c r="BNR10" s="314"/>
      <c r="BNS10" s="314"/>
      <c r="BNT10" s="314"/>
      <c r="BNU10" s="314"/>
      <c r="BNV10" s="314"/>
      <c r="BNW10" s="314"/>
      <c r="BNX10" s="314"/>
      <c r="BNY10" s="314"/>
      <c r="BNZ10" s="314"/>
      <c r="BOA10" s="314"/>
      <c r="BOB10" s="314"/>
      <c r="BOC10" s="314"/>
      <c r="BOD10" s="314"/>
      <c r="BOE10" s="314"/>
      <c r="BOF10" s="314"/>
      <c r="BOG10" s="314"/>
      <c r="BOH10" s="314"/>
      <c r="BOI10" s="314"/>
      <c r="BOJ10" s="314"/>
      <c r="BOK10" s="314"/>
      <c r="BOL10" s="314"/>
      <c r="BOM10" s="314"/>
      <c r="BON10" s="314"/>
      <c r="BOO10" s="314"/>
      <c r="BOP10" s="314"/>
      <c r="BOQ10" s="314"/>
      <c r="BOR10" s="314"/>
      <c r="BOS10" s="314"/>
      <c r="BOT10" s="314"/>
      <c r="BOU10" s="314"/>
      <c r="BOV10" s="314"/>
      <c r="BOW10" s="314"/>
      <c r="BOX10" s="314"/>
      <c r="BOY10" s="314"/>
      <c r="BOZ10" s="314"/>
      <c r="BPA10" s="314"/>
      <c r="BPB10" s="314"/>
      <c r="BPC10" s="314"/>
      <c r="BPD10" s="314"/>
      <c r="BPE10" s="314"/>
      <c r="BPF10" s="314"/>
      <c r="BPG10" s="314"/>
      <c r="BPH10" s="314"/>
      <c r="BPI10" s="314"/>
      <c r="BPJ10" s="314"/>
      <c r="BPK10" s="314"/>
      <c r="BPL10" s="314"/>
      <c r="BPM10" s="314"/>
      <c r="BPN10" s="314"/>
      <c r="BPO10" s="314"/>
      <c r="BPP10" s="314"/>
      <c r="BPQ10" s="314"/>
      <c r="BPR10" s="314"/>
      <c r="BPS10" s="314"/>
      <c r="BPT10" s="314"/>
      <c r="BPU10" s="314"/>
      <c r="BPV10" s="314"/>
      <c r="BPW10" s="314"/>
      <c r="BPX10" s="314"/>
      <c r="BPY10" s="314"/>
      <c r="BPZ10" s="314"/>
      <c r="BQA10" s="314"/>
      <c r="BQB10" s="314"/>
      <c r="BQC10" s="314"/>
      <c r="BQD10" s="314"/>
      <c r="BQE10" s="314"/>
      <c r="BQF10" s="314"/>
      <c r="BQG10" s="314"/>
      <c r="BQH10" s="314"/>
      <c r="BQI10" s="314"/>
      <c r="BQJ10" s="314"/>
      <c r="BQK10" s="314"/>
      <c r="BQL10" s="314"/>
      <c r="BQM10" s="314"/>
      <c r="BQN10" s="314"/>
      <c r="BQO10" s="314"/>
      <c r="BQP10" s="314"/>
      <c r="BQQ10" s="314"/>
      <c r="BQR10" s="314"/>
      <c r="BQS10" s="314"/>
      <c r="BQT10" s="314"/>
      <c r="BQU10" s="314"/>
      <c r="BQV10" s="314"/>
      <c r="BQW10" s="314"/>
      <c r="BQX10" s="314"/>
      <c r="BQY10" s="314"/>
      <c r="BQZ10" s="314"/>
      <c r="BRA10" s="314"/>
      <c r="BRB10" s="314"/>
      <c r="BRC10" s="314"/>
      <c r="BRD10" s="314"/>
      <c r="BRE10" s="314"/>
      <c r="BRF10" s="314"/>
      <c r="BRG10" s="314"/>
      <c r="BRH10" s="314"/>
      <c r="BRI10" s="314"/>
      <c r="BRJ10" s="314"/>
      <c r="BRK10" s="314"/>
      <c r="BRL10" s="314"/>
      <c r="BRM10" s="314"/>
      <c r="BRN10" s="314"/>
      <c r="BRO10" s="314"/>
      <c r="BRP10" s="314"/>
      <c r="BRQ10" s="314"/>
      <c r="BRR10" s="314"/>
      <c r="BRS10" s="314"/>
      <c r="BRT10" s="314"/>
      <c r="BRU10" s="314"/>
      <c r="BRV10" s="314"/>
      <c r="BRW10" s="314"/>
      <c r="BRX10" s="314"/>
      <c r="BRY10" s="314"/>
      <c r="BRZ10" s="314"/>
      <c r="BSA10" s="314"/>
      <c r="BSB10" s="314"/>
      <c r="BSC10" s="314"/>
      <c r="BSD10" s="314"/>
      <c r="BSE10" s="314"/>
      <c r="BSF10" s="314"/>
      <c r="BSG10" s="314"/>
      <c r="BSH10" s="314"/>
      <c r="BSI10" s="314"/>
      <c r="BSJ10" s="314"/>
      <c r="BSK10" s="314"/>
      <c r="BSL10" s="314"/>
      <c r="BSM10" s="314"/>
      <c r="BSN10" s="314"/>
      <c r="BSO10" s="314"/>
      <c r="BSP10" s="314"/>
      <c r="BSQ10" s="314"/>
      <c r="BSR10" s="314"/>
      <c r="BSS10" s="314"/>
      <c r="BST10" s="314"/>
      <c r="BSU10" s="314"/>
      <c r="BSV10" s="314"/>
      <c r="BSW10" s="314"/>
      <c r="BSX10" s="314"/>
      <c r="BSY10" s="314"/>
      <c r="BSZ10" s="314"/>
      <c r="BTA10" s="314"/>
      <c r="BTB10" s="314"/>
      <c r="BTC10" s="314"/>
      <c r="BTD10" s="314"/>
      <c r="BTE10" s="314"/>
      <c r="BTF10" s="314"/>
      <c r="BTG10" s="314"/>
      <c r="BTH10" s="314"/>
      <c r="BTI10" s="314"/>
      <c r="BTJ10" s="314"/>
      <c r="BTK10" s="314"/>
      <c r="BTL10" s="314"/>
      <c r="BTM10" s="314"/>
      <c r="BTN10" s="314"/>
      <c r="BTO10" s="314"/>
      <c r="BTP10" s="314"/>
      <c r="BTQ10" s="314"/>
      <c r="BTR10" s="314"/>
      <c r="BTS10" s="314"/>
      <c r="BTT10" s="314"/>
      <c r="BTU10" s="314"/>
      <c r="BTV10" s="314"/>
      <c r="BTW10" s="314"/>
      <c r="BTX10" s="314"/>
      <c r="BTY10" s="314"/>
      <c r="BTZ10" s="314"/>
      <c r="BUA10" s="314"/>
      <c r="BUB10" s="314"/>
      <c r="BUC10" s="314"/>
      <c r="BUD10" s="314"/>
      <c r="BUE10" s="314"/>
      <c r="BUF10" s="314"/>
      <c r="BUG10" s="314"/>
      <c r="BUH10" s="314"/>
      <c r="BUI10" s="314"/>
      <c r="BUJ10" s="314"/>
      <c r="BUK10" s="314"/>
      <c r="BUL10" s="314"/>
      <c r="BUM10" s="314"/>
      <c r="BUN10" s="314"/>
      <c r="BUO10" s="314"/>
      <c r="BUP10" s="314"/>
      <c r="BUQ10" s="314"/>
      <c r="BUR10" s="314"/>
      <c r="BUS10" s="314"/>
      <c r="BUT10" s="314"/>
      <c r="BUU10" s="314"/>
      <c r="BUV10" s="314"/>
      <c r="BUW10" s="314"/>
      <c r="BUX10" s="314"/>
      <c r="BUY10" s="314"/>
      <c r="BUZ10" s="314"/>
      <c r="BVA10" s="314"/>
      <c r="BVB10" s="314"/>
      <c r="BVC10" s="314"/>
      <c r="BVD10" s="314"/>
      <c r="BVE10" s="314"/>
      <c r="BVF10" s="314"/>
      <c r="BVG10" s="314"/>
      <c r="BVH10" s="314"/>
      <c r="BVI10" s="314"/>
      <c r="BVJ10" s="314"/>
      <c r="BVK10" s="314"/>
      <c r="BVL10" s="314"/>
      <c r="BVM10" s="314"/>
      <c r="BVN10" s="314"/>
      <c r="BVO10" s="314"/>
      <c r="BVP10" s="314"/>
      <c r="BVQ10" s="314"/>
      <c r="BVR10" s="314"/>
      <c r="BVS10" s="314"/>
      <c r="BVT10" s="314"/>
      <c r="BVU10" s="314"/>
      <c r="BVV10" s="314"/>
      <c r="BVW10" s="314"/>
      <c r="BVX10" s="314"/>
      <c r="BVY10" s="314"/>
      <c r="BVZ10" s="314"/>
      <c r="BWA10" s="314"/>
      <c r="BWB10" s="314"/>
      <c r="BWC10" s="314"/>
      <c r="BWD10" s="314"/>
      <c r="BWE10" s="314"/>
      <c r="BWF10" s="314"/>
      <c r="BWG10" s="314"/>
      <c r="BWH10" s="314"/>
      <c r="BWI10" s="314"/>
      <c r="BWJ10" s="314"/>
      <c r="BWK10" s="314"/>
      <c r="BWL10" s="314"/>
      <c r="BWM10" s="314"/>
      <c r="BWN10" s="314"/>
      <c r="BWO10" s="314"/>
      <c r="BWP10" s="314"/>
      <c r="BWQ10" s="314"/>
      <c r="BWR10" s="314"/>
      <c r="BWS10" s="314"/>
      <c r="BWT10" s="314"/>
      <c r="BWU10" s="314"/>
      <c r="BWV10" s="314"/>
      <c r="BWW10" s="314"/>
      <c r="BWX10" s="314"/>
      <c r="BWY10" s="314"/>
      <c r="BWZ10" s="314"/>
      <c r="BXA10" s="314"/>
      <c r="BXB10" s="314"/>
      <c r="BXC10" s="314"/>
      <c r="BXD10" s="314"/>
      <c r="BXE10" s="314"/>
      <c r="BXF10" s="314"/>
      <c r="BXG10" s="314"/>
      <c r="BXH10" s="314"/>
      <c r="BXI10" s="314"/>
      <c r="BXJ10" s="314"/>
      <c r="BXK10" s="314"/>
      <c r="BXL10" s="314"/>
      <c r="BXM10" s="314"/>
      <c r="BXN10" s="314"/>
      <c r="BXO10" s="314"/>
      <c r="BXP10" s="314"/>
      <c r="BXQ10" s="314"/>
      <c r="BXR10" s="314"/>
      <c r="BXS10" s="314"/>
      <c r="BXT10" s="314"/>
      <c r="BXU10" s="314"/>
      <c r="BXV10" s="314"/>
      <c r="BXW10" s="314"/>
      <c r="BXX10" s="314"/>
      <c r="BXY10" s="314"/>
      <c r="BXZ10" s="314"/>
      <c r="BYA10" s="314"/>
      <c r="BYB10" s="314"/>
      <c r="BYC10" s="314"/>
      <c r="BYD10" s="314"/>
      <c r="BYE10" s="314"/>
      <c r="BYF10" s="314"/>
      <c r="BYG10" s="314"/>
      <c r="BYH10" s="314"/>
      <c r="BYI10" s="314"/>
      <c r="BYJ10" s="314"/>
      <c r="BYK10" s="314"/>
      <c r="BYL10" s="314"/>
      <c r="BYM10" s="314"/>
      <c r="BYN10" s="314"/>
      <c r="BYO10" s="314"/>
      <c r="BYP10" s="314"/>
      <c r="BYQ10" s="314"/>
      <c r="BYR10" s="314"/>
      <c r="BYS10" s="314"/>
      <c r="BYT10" s="314"/>
      <c r="BYU10" s="314"/>
      <c r="BYV10" s="314"/>
      <c r="BYW10" s="314"/>
      <c r="BYX10" s="314"/>
      <c r="BYY10" s="314"/>
      <c r="BYZ10" s="314"/>
      <c r="BZA10" s="314"/>
      <c r="BZB10" s="314"/>
      <c r="BZC10" s="314"/>
      <c r="BZD10" s="314"/>
      <c r="BZE10" s="314"/>
      <c r="BZF10" s="314"/>
      <c r="BZG10" s="314"/>
      <c r="BZH10" s="314"/>
      <c r="BZI10" s="314"/>
      <c r="BZJ10" s="314"/>
      <c r="BZK10" s="314"/>
      <c r="BZL10" s="314"/>
      <c r="BZM10" s="314"/>
      <c r="BZN10" s="314"/>
      <c r="BZO10" s="314"/>
      <c r="BZP10" s="314"/>
      <c r="BZQ10" s="314"/>
      <c r="BZR10" s="314"/>
      <c r="BZS10" s="314"/>
      <c r="BZT10" s="314"/>
      <c r="BZU10" s="314"/>
      <c r="BZV10" s="314"/>
      <c r="BZW10" s="314"/>
      <c r="BZX10" s="314"/>
      <c r="BZY10" s="314"/>
      <c r="BZZ10" s="314"/>
      <c r="CAA10" s="314"/>
      <c r="CAB10" s="314"/>
      <c r="CAC10" s="314"/>
      <c r="CAD10" s="314"/>
      <c r="CAE10" s="314"/>
      <c r="CAF10" s="314"/>
      <c r="CAG10" s="314"/>
      <c r="CAH10" s="314"/>
      <c r="CAI10" s="314"/>
      <c r="CAJ10" s="314"/>
      <c r="CAK10" s="314"/>
      <c r="CAL10" s="314"/>
      <c r="CAM10" s="314"/>
      <c r="CAN10" s="314"/>
      <c r="CAO10" s="314"/>
      <c r="CAP10" s="314"/>
      <c r="CAQ10" s="314"/>
      <c r="CAR10" s="314"/>
      <c r="CAS10" s="314"/>
      <c r="CAT10" s="314"/>
      <c r="CAU10" s="314"/>
      <c r="CAV10" s="314"/>
      <c r="CAW10" s="314"/>
      <c r="CAX10" s="314"/>
      <c r="CAY10" s="314"/>
      <c r="CAZ10" s="314"/>
      <c r="CBA10" s="314"/>
      <c r="CBB10" s="314"/>
      <c r="CBC10" s="314"/>
      <c r="CBD10" s="314"/>
      <c r="CBE10" s="314"/>
      <c r="CBF10" s="314"/>
      <c r="CBG10" s="314"/>
      <c r="CBH10" s="314"/>
      <c r="CBI10" s="314"/>
      <c r="CBJ10" s="314"/>
      <c r="CBK10" s="314"/>
      <c r="CBL10" s="314"/>
      <c r="CBM10" s="314"/>
      <c r="CBN10" s="314"/>
      <c r="CBO10" s="314"/>
      <c r="CBP10" s="314"/>
      <c r="CBQ10" s="314"/>
      <c r="CBR10" s="314"/>
      <c r="CBS10" s="314"/>
      <c r="CBT10" s="314"/>
      <c r="CBU10" s="314"/>
      <c r="CBV10" s="314"/>
      <c r="CBW10" s="314"/>
      <c r="CBX10" s="314"/>
      <c r="CBY10" s="314"/>
      <c r="CBZ10" s="314"/>
      <c r="CCA10" s="314"/>
      <c r="CCB10" s="314"/>
      <c r="CCC10" s="314"/>
      <c r="CCD10" s="314"/>
      <c r="CCE10" s="314"/>
      <c r="CCF10" s="314"/>
      <c r="CCG10" s="314"/>
      <c r="CCH10" s="314"/>
      <c r="CCI10" s="314"/>
      <c r="CCJ10" s="314"/>
      <c r="CCK10" s="314"/>
      <c r="CCL10" s="314"/>
      <c r="CCM10" s="314"/>
      <c r="CCN10" s="314"/>
      <c r="CCO10" s="314"/>
      <c r="CCP10" s="314"/>
      <c r="CCQ10" s="314"/>
      <c r="CCR10" s="314"/>
      <c r="CCS10" s="314"/>
      <c r="CCT10" s="314"/>
      <c r="CCU10" s="314"/>
      <c r="CCV10" s="314"/>
      <c r="CCW10" s="314"/>
      <c r="CCX10" s="314"/>
      <c r="CCY10" s="314"/>
      <c r="CCZ10" s="314"/>
      <c r="CDA10" s="314"/>
      <c r="CDB10" s="314"/>
      <c r="CDC10" s="314"/>
      <c r="CDD10" s="314"/>
      <c r="CDE10" s="314"/>
      <c r="CDF10" s="314"/>
      <c r="CDG10" s="314"/>
      <c r="CDH10" s="314"/>
      <c r="CDI10" s="314"/>
      <c r="CDJ10" s="314"/>
      <c r="CDK10" s="314"/>
      <c r="CDL10" s="314"/>
      <c r="CDM10" s="314"/>
      <c r="CDN10" s="314"/>
      <c r="CDO10" s="314"/>
      <c r="CDP10" s="314"/>
      <c r="CDQ10" s="314"/>
      <c r="CDR10" s="314"/>
      <c r="CDS10" s="314"/>
      <c r="CDT10" s="314"/>
      <c r="CDU10" s="314"/>
      <c r="CDV10" s="314"/>
      <c r="CDW10" s="314"/>
      <c r="CDX10" s="314"/>
      <c r="CDY10" s="314"/>
      <c r="CDZ10" s="314"/>
      <c r="CEA10" s="314"/>
      <c r="CEB10" s="314"/>
      <c r="CEC10" s="314"/>
      <c r="CED10" s="314"/>
      <c r="CEE10" s="314"/>
      <c r="CEF10" s="314"/>
      <c r="CEG10" s="314"/>
      <c r="CEH10" s="314"/>
      <c r="CEI10" s="314"/>
      <c r="CEJ10" s="314"/>
      <c r="CEK10" s="314"/>
      <c r="CEL10" s="314"/>
      <c r="CEM10" s="314"/>
      <c r="CEN10" s="314"/>
      <c r="CEO10" s="314"/>
      <c r="CEP10" s="314"/>
      <c r="CEQ10" s="314"/>
      <c r="CER10" s="314"/>
      <c r="CES10" s="314"/>
      <c r="CET10" s="314"/>
      <c r="CEU10" s="314"/>
      <c r="CEV10" s="314"/>
      <c r="CEW10" s="314"/>
      <c r="CEX10" s="314"/>
      <c r="CEY10" s="314"/>
      <c r="CEZ10" s="314"/>
      <c r="CFA10" s="314"/>
      <c r="CFB10" s="314"/>
      <c r="CFC10" s="314"/>
      <c r="CFD10" s="314"/>
      <c r="CFE10" s="314"/>
      <c r="CFF10" s="314"/>
      <c r="CFG10" s="314"/>
      <c r="CFH10" s="314"/>
      <c r="CFI10" s="314"/>
      <c r="CFJ10" s="314"/>
      <c r="CFK10" s="314"/>
      <c r="CFL10" s="314"/>
      <c r="CFM10" s="314"/>
      <c r="CFN10" s="314"/>
      <c r="CFO10" s="314"/>
      <c r="CFP10" s="314"/>
      <c r="CFQ10" s="314"/>
      <c r="CFR10" s="314"/>
      <c r="CFS10" s="314"/>
      <c r="CFT10" s="314"/>
      <c r="CFU10" s="314"/>
      <c r="CFV10" s="314"/>
      <c r="CFW10" s="314"/>
      <c r="CFX10" s="314"/>
      <c r="CFY10" s="314"/>
      <c r="CFZ10" s="314"/>
      <c r="CGA10" s="314"/>
      <c r="CGB10" s="314"/>
      <c r="CGC10" s="314"/>
      <c r="CGD10" s="314"/>
      <c r="CGE10" s="314"/>
      <c r="CGF10" s="314"/>
      <c r="CGG10" s="314"/>
      <c r="CGH10" s="314"/>
      <c r="CGI10" s="314"/>
      <c r="CGJ10" s="314"/>
      <c r="CGK10" s="314"/>
      <c r="CGL10" s="314"/>
      <c r="CGM10" s="314"/>
      <c r="CGN10" s="314"/>
      <c r="CGO10" s="314"/>
      <c r="CGP10" s="314"/>
      <c r="CGQ10" s="314"/>
      <c r="CGR10" s="314"/>
      <c r="CGS10" s="314"/>
      <c r="CGT10" s="314"/>
      <c r="CGU10" s="314"/>
      <c r="CGV10" s="314"/>
      <c r="CGW10" s="314"/>
      <c r="CGX10" s="314"/>
      <c r="CGY10" s="314"/>
      <c r="CGZ10" s="314"/>
      <c r="CHA10" s="314"/>
      <c r="CHB10" s="314"/>
      <c r="CHC10" s="314"/>
      <c r="CHD10" s="314"/>
      <c r="CHE10" s="314"/>
      <c r="CHF10" s="314"/>
      <c r="CHG10" s="314"/>
      <c r="CHH10" s="314"/>
      <c r="CHI10" s="314"/>
      <c r="CHJ10" s="314"/>
      <c r="CHK10" s="314"/>
      <c r="CHL10" s="314"/>
      <c r="CHM10" s="314"/>
      <c r="CHN10" s="314"/>
      <c r="CHO10" s="314"/>
      <c r="CHP10" s="314"/>
      <c r="CHQ10" s="314"/>
      <c r="CHR10" s="314"/>
      <c r="CHS10" s="314"/>
      <c r="CHT10" s="314"/>
      <c r="CHU10" s="314"/>
      <c r="CHV10" s="314"/>
      <c r="CHW10" s="314"/>
      <c r="CHX10" s="314"/>
      <c r="CHY10" s="314"/>
      <c r="CHZ10" s="314"/>
      <c r="CIA10" s="314"/>
      <c r="CIB10" s="314"/>
      <c r="CIC10" s="314"/>
      <c r="CID10" s="314"/>
      <c r="CIE10" s="314"/>
      <c r="CIF10" s="314"/>
      <c r="CIG10" s="314"/>
      <c r="CIH10" s="314"/>
      <c r="CII10" s="314"/>
      <c r="CIJ10" s="314"/>
      <c r="CIK10" s="314"/>
      <c r="CIL10" s="314"/>
      <c r="CIM10" s="314"/>
      <c r="CIN10" s="314"/>
      <c r="CIO10" s="314"/>
      <c r="CIP10" s="314"/>
      <c r="CIQ10" s="314"/>
      <c r="CIR10" s="314"/>
      <c r="CIS10" s="314"/>
      <c r="CIT10" s="314"/>
      <c r="CIU10" s="314"/>
      <c r="CIV10" s="314"/>
      <c r="CIW10" s="314"/>
      <c r="CIX10" s="314"/>
      <c r="CIY10" s="314"/>
      <c r="CIZ10" s="314"/>
      <c r="CJA10" s="314"/>
      <c r="CJB10" s="314"/>
      <c r="CJC10" s="314"/>
      <c r="CJD10" s="314"/>
      <c r="CJE10" s="314"/>
      <c r="CJF10" s="314"/>
      <c r="CJG10" s="314"/>
      <c r="CJH10" s="314"/>
      <c r="CJI10" s="314"/>
      <c r="CJJ10" s="314"/>
      <c r="CJK10" s="314"/>
      <c r="CJL10" s="314"/>
      <c r="CJM10" s="314"/>
      <c r="CJN10" s="314"/>
      <c r="CJO10" s="314"/>
      <c r="CJP10" s="314"/>
      <c r="CJQ10" s="314"/>
      <c r="CJR10" s="314"/>
      <c r="CJS10" s="314"/>
      <c r="CJT10" s="314"/>
      <c r="CJU10" s="314"/>
      <c r="CJV10" s="314"/>
      <c r="CJW10" s="314"/>
      <c r="CJX10" s="314"/>
      <c r="CJY10" s="314"/>
      <c r="CJZ10" s="314"/>
      <c r="CKA10" s="314"/>
      <c r="CKB10" s="314"/>
      <c r="CKC10" s="314"/>
      <c r="CKD10" s="314"/>
      <c r="CKE10" s="314"/>
      <c r="CKF10" s="314"/>
      <c r="CKG10" s="314"/>
      <c r="CKH10" s="314"/>
      <c r="CKI10" s="314"/>
      <c r="CKJ10" s="314"/>
      <c r="CKK10" s="314"/>
      <c r="CKL10" s="314"/>
      <c r="CKM10" s="314"/>
      <c r="CKN10" s="314"/>
      <c r="CKO10" s="314"/>
      <c r="CKP10" s="314"/>
      <c r="CKQ10" s="314"/>
      <c r="CKR10" s="314"/>
      <c r="CKS10" s="314"/>
      <c r="CKT10" s="314"/>
      <c r="CKU10" s="314"/>
      <c r="CKV10" s="314"/>
      <c r="CKW10" s="314"/>
      <c r="CKX10" s="314"/>
      <c r="CKY10" s="314"/>
      <c r="CKZ10" s="314"/>
      <c r="CLA10" s="314"/>
      <c r="CLB10" s="314"/>
      <c r="CLC10" s="314"/>
      <c r="CLD10" s="314"/>
      <c r="CLE10" s="314"/>
      <c r="CLF10" s="314"/>
      <c r="CLG10" s="314"/>
      <c r="CLH10" s="314"/>
      <c r="CLI10" s="314"/>
      <c r="CLJ10" s="314"/>
      <c r="CLK10" s="314"/>
      <c r="CLL10" s="314"/>
      <c r="CLM10" s="314"/>
      <c r="CLN10" s="314"/>
      <c r="CLO10" s="314"/>
      <c r="CLP10" s="314"/>
      <c r="CLQ10" s="314"/>
      <c r="CLR10" s="314"/>
      <c r="CLS10" s="314"/>
      <c r="CLT10" s="314"/>
      <c r="CLU10" s="314"/>
      <c r="CLV10" s="314"/>
      <c r="CLW10" s="314"/>
      <c r="CLX10" s="314"/>
      <c r="CLY10" s="314"/>
      <c r="CLZ10" s="314"/>
      <c r="CMA10" s="314"/>
      <c r="CMB10" s="314"/>
      <c r="CMC10" s="314"/>
      <c r="CMD10" s="314"/>
      <c r="CME10" s="314"/>
      <c r="CMF10" s="314"/>
      <c r="CMG10" s="314"/>
      <c r="CMH10" s="314"/>
      <c r="CMI10" s="314"/>
      <c r="CMJ10" s="314"/>
      <c r="CMK10" s="314"/>
      <c r="CML10" s="314"/>
      <c r="CMM10" s="314"/>
      <c r="CMN10" s="314"/>
      <c r="CMO10" s="314"/>
      <c r="CMP10" s="314"/>
      <c r="CMQ10" s="314"/>
      <c r="CMR10" s="314"/>
      <c r="CMS10" s="314"/>
      <c r="CMT10" s="314"/>
      <c r="CMU10" s="314"/>
      <c r="CMV10" s="314"/>
      <c r="CMW10" s="314"/>
      <c r="CMX10" s="314"/>
      <c r="CMY10" s="314"/>
      <c r="CMZ10" s="314"/>
      <c r="CNA10" s="314"/>
      <c r="CNB10" s="314"/>
      <c r="CNC10" s="314"/>
      <c r="CND10" s="314"/>
      <c r="CNE10" s="314"/>
      <c r="CNF10" s="314"/>
      <c r="CNG10" s="314"/>
      <c r="CNH10" s="314"/>
      <c r="CNI10" s="314"/>
      <c r="CNJ10" s="314"/>
      <c r="CNK10" s="314"/>
      <c r="CNL10" s="314"/>
      <c r="CNM10" s="314"/>
      <c r="CNN10" s="314"/>
      <c r="CNO10" s="314"/>
      <c r="CNP10" s="314"/>
      <c r="CNQ10" s="314"/>
      <c r="CNR10" s="314"/>
      <c r="CNS10" s="314"/>
      <c r="CNT10" s="314"/>
      <c r="CNU10" s="314"/>
      <c r="CNV10" s="314"/>
      <c r="CNW10" s="314"/>
      <c r="CNX10" s="314"/>
      <c r="CNY10" s="314"/>
      <c r="CNZ10" s="314"/>
      <c r="COA10" s="314"/>
      <c r="COB10" s="314"/>
      <c r="COC10" s="314"/>
      <c r="COD10" s="314"/>
      <c r="COE10" s="314"/>
      <c r="COF10" s="314"/>
      <c r="COG10" s="314"/>
      <c r="COH10" s="314"/>
      <c r="COI10" s="314"/>
      <c r="COJ10" s="314"/>
      <c r="COK10" s="314"/>
      <c r="COL10" s="314"/>
      <c r="COM10" s="314"/>
      <c r="CON10" s="314"/>
      <c r="COO10" s="314"/>
      <c r="COP10" s="314"/>
      <c r="COQ10" s="314"/>
      <c r="COR10" s="314"/>
      <c r="COS10" s="314"/>
      <c r="COT10" s="314"/>
      <c r="COU10" s="314"/>
      <c r="COV10" s="314"/>
      <c r="COW10" s="314"/>
      <c r="COX10" s="314"/>
      <c r="COY10" s="314"/>
      <c r="COZ10" s="314"/>
      <c r="CPA10" s="314"/>
      <c r="CPB10" s="314"/>
      <c r="CPC10" s="314"/>
      <c r="CPD10" s="314"/>
      <c r="CPE10" s="314"/>
      <c r="CPF10" s="314"/>
      <c r="CPG10" s="314"/>
      <c r="CPH10" s="314"/>
      <c r="CPI10" s="314"/>
      <c r="CPJ10" s="314"/>
      <c r="CPK10" s="314"/>
      <c r="CPL10" s="314"/>
      <c r="CPM10" s="314"/>
      <c r="CPN10" s="314"/>
      <c r="CPO10" s="314"/>
      <c r="CPP10" s="314"/>
      <c r="CPQ10" s="314"/>
      <c r="CPR10" s="314"/>
      <c r="CPS10" s="314"/>
      <c r="CPT10" s="314"/>
      <c r="CPU10" s="314"/>
      <c r="CPV10" s="314"/>
      <c r="CPW10" s="314"/>
      <c r="CPX10" s="314"/>
      <c r="CPY10" s="314"/>
      <c r="CPZ10" s="314"/>
      <c r="CQA10" s="314"/>
      <c r="CQB10" s="314"/>
      <c r="CQC10" s="314"/>
      <c r="CQD10" s="314"/>
      <c r="CQE10" s="314"/>
      <c r="CQF10" s="314"/>
      <c r="CQG10" s="314"/>
      <c r="CQH10" s="314"/>
      <c r="CQI10" s="314"/>
      <c r="CQJ10" s="314"/>
      <c r="CQK10" s="314"/>
      <c r="CQL10" s="314"/>
      <c r="CQM10" s="314"/>
      <c r="CQN10" s="314"/>
      <c r="CQO10" s="314"/>
      <c r="CQP10" s="314"/>
      <c r="CQQ10" s="314"/>
      <c r="CQR10" s="314"/>
      <c r="CQS10" s="314"/>
      <c r="CQT10" s="314"/>
      <c r="CQU10" s="314"/>
      <c r="CQV10" s="314"/>
      <c r="CQW10" s="314"/>
      <c r="CQX10" s="314"/>
      <c r="CQY10" s="314"/>
      <c r="CQZ10" s="314"/>
      <c r="CRA10" s="314"/>
      <c r="CRB10" s="314"/>
      <c r="CRC10" s="314"/>
      <c r="CRD10" s="314"/>
      <c r="CRE10" s="314"/>
      <c r="CRF10" s="314"/>
      <c r="CRG10" s="314"/>
      <c r="CRH10" s="314"/>
      <c r="CRI10" s="314"/>
      <c r="CRJ10" s="314"/>
      <c r="CRK10" s="314"/>
      <c r="CRL10" s="314"/>
      <c r="CRM10" s="314"/>
      <c r="CRN10" s="314"/>
      <c r="CRO10" s="314"/>
      <c r="CRP10" s="314"/>
      <c r="CRQ10" s="314"/>
      <c r="CRR10" s="314"/>
      <c r="CRS10" s="314"/>
      <c r="CRT10" s="314"/>
      <c r="CRU10" s="314"/>
      <c r="CRV10" s="314"/>
      <c r="CRW10" s="314"/>
      <c r="CRX10" s="314"/>
      <c r="CRY10" s="314"/>
      <c r="CRZ10" s="314"/>
      <c r="CSA10" s="314"/>
      <c r="CSB10" s="314"/>
      <c r="CSC10" s="314"/>
      <c r="CSD10" s="314"/>
      <c r="CSE10" s="314"/>
      <c r="CSF10" s="314"/>
      <c r="CSG10" s="314"/>
      <c r="CSH10" s="314"/>
      <c r="CSI10" s="314"/>
      <c r="CSJ10" s="314"/>
      <c r="CSK10" s="314"/>
      <c r="CSL10" s="314"/>
      <c r="CSM10" s="314"/>
      <c r="CSN10" s="314"/>
      <c r="CSO10" s="314"/>
      <c r="CSP10" s="314"/>
      <c r="CSQ10" s="314"/>
      <c r="CSR10" s="314"/>
      <c r="CSS10" s="314"/>
      <c r="CST10" s="314"/>
      <c r="CSU10" s="314"/>
      <c r="CSV10" s="314"/>
      <c r="CSW10" s="314"/>
      <c r="CSX10" s="314"/>
      <c r="CSY10" s="314"/>
      <c r="CSZ10" s="314"/>
      <c r="CTA10" s="314"/>
      <c r="CTB10" s="314"/>
      <c r="CTC10" s="314"/>
      <c r="CTD10" s="314"/>
      <c r="CTE10" s="314"/>
      <c r="CTF10" s="314"/>
      <c r="CTG10" s="314"/>
      <c r="CTH10" s="314"/>
      <c r="CTI10" s="314"/>
      <c r="CTJ10" s="314"/>
      <c r="CTK10" s="314"/>
      <c r="CTL10" s="314"/>
      <c r="CTM10" s="314"/>
      <c r="CTN10" s="314"/>
      <c r="CTO10" s="314"/>
      <c r="CTP10" s="314"/>
      <c r="CTQ10" s="314"/>
      <c r="CTR10" s="314"/>
      <c r="CTS10" s="314"/>
      <c r="CTT10" s="314"/>
      <c r="CTU10" s="314"/>
      <c r="CTV10" s="314"/>
      <c r="CTW10" s="314"/>
      <c r="CTX10" s="314"/>
      <c r="CTY10" s="314"/>
      <c r="CTZ10" s="314"/>
      <c r="CUA10" s="314"/>
      <c r="CUB10" s="314"/>
      <c r="CUC10" s="314"/>
      <c r="CUD10" s="314"/>
      <c r="CUE10" s="314"/>
      <c r="CUF10" s="314"/>
      <c r="CUG10" s="314"/>
      <c r="CUH10" s="314"/>
      <c r="CUI10" s="314"/>
      <c r="CUJ10" s="314"/>
      <c r="CUK10" s="314"/>
      <c r="CUL10" s="314"/>
      <c r="CUM10" s="314"/>
      <c r="CUN10" s="314"/>
      <c r="CUO10" s="314"/>
      <c r="CUP10" s="314"/>
      <c r="CUQ10" s="314"/>
      <c r="CUR10" s="314"/>
      <c r="CUS10" s="314"/>
      <c r="CUT10" s="314"/>
      <c r="CUU10" s="314"/>
      <c r="CUV10" s="314"/>
      <c r="CUW10" s="314"/>
      <c r="CUX10" s="314"/>
      <c r="CUY10" s="314"/>
      <c r="CUZ10" s="314"/>
      <c r="CVA10" s="314"/>
      <c r="CVB10" s="314"/>
      <c r="CVC10" s="314"/>
      <c r="CVD10" s="314"/>
      <c r="CVE10" s="314"/>
      <c r="CVF10" s="314"/>
      <c r="CVG10" s="314"/>
      <c r="CVH10" s="314"/>
      <c r="CVI10" s="314"/>
      <c r="CVJ10" s="314"/>
      <c r="CVK10" s="314"/>
      <c r="CVL10" s="314"/>
      <c r="CVM10" s="314"/>
      <c r="CVN10" s="314"/>
      <c r="CVO10" s="314"/>
      <c r="CVP10" s="314"/>
      <c r="CVQ10" s="314"/>
      <c r="CVR10" s="314"/>
      <c r="CVS10" s="314"/>
      <c r="CVT10" s="314"/>
      <c r="CVU10" s="314"/>
      <c r="CVV10" s="314"/>
      <c r="CVW10" s="314"/>
      <c r="CVX10" s="314"/>
      <c r="CVY10" s="314"/>
      <c r="CVZ10" s="314"/>
      <c r="CWA10" s="314"/>
      <c r="CWB10" s="314"/>
      <c r="CWC10" s="314"/>
      <c r="CWD10" s="314"/>
      <c r="CWE10" s="314"/>
      <c r="CWF10" s="314"/>
      <c r="CWG10" s="314"/>
      <c r="CWH10" s="314"/>
      <c r="CWI10" s="314"/>
      <c r="CWJ10" s="314"/>
      <c r="CWK10" s="314"/>
      <c r="CWL10" s="314"/>
      <c r="CWM10" s="314"/>
      <c r="CWN10" s="314"/>
      <c r="CWO10" s="314"/>
      <c r="CWP10" s="314"/>
      <c r="CWQ10" s="314"/>
      <c r="CWR10" s="314"/>
      <c r="CWS10" s="314"/>
      <c r="CWT10" s="314"/>
      <c r="CWU10" s="314"/>
      <c r="CWV10" s="314"/>
      <c r="CWW10" s="314"/>
      <c r="CWX10" s="314"/>
      <c r="CWY10" s="314"/>
      <c r="CWZ10" s="314"/>
      <c r="CXA10" s="314"/>
      <c r="CXB10" s="314"/>
      <c r="CXC10" s="314"/>
      <c r="CXD10" s="314"/>
      <c r="CXE10" s="314"/>
      <c r="CXF10" s="314"/>
      <c r="CXG10" s="314"/>
      <c r="CXH10" s="314"/>
      <c r="CXI10" s="314"/>
      <c r="CXJ10" s="314"/>
      <c r="CXK10" s="314"/>
      <c r="CXL10" s="314"/>
      <c r="CXM10" s="314"/>
      <c r="CXN10" s="314"/>
      <c r="CXO10" s="314"/>
      <c r="CXP10" s="314"/>
      <c r="CXQ10" s="314"/>
      <c r="CXR10" s="314"/>
      <c r="CXS10" s="314"/>
      <c r="CXT10" s="314"/>
      <c r="CXU10" s="314"/>
      <c r="CXV10" s="314"/>
      <c r="CXW10" s="314"/>
      <c r="CXX10" s="314"/>
      <c r="CXY10" s="314"/>
      <c r="CXZ10" s="314"/>
      <c r="CYA10" s="314"/>
      <c r="CYB10" s="314"/>
      <c r="CYC10" s="314"/>
      <c r="CYD10" s="314"/>
      <c r="CYE10" s="314"/>
      <c r="CYF10" s="314"/>
      <c r="CYG10" s="314"/>
      <c r="CYH10" s="314"/>
      <c r="CYI10" s="314"/>
      <c r="CYJ10" s="314"/>
      <c r="CYK10" s="314"/>
      <c r="CYL10" s="314"/>
      <c r="CYM10" s="314"/>
      <c r="CYN10" s="314"/>
      <c r="CYO10" s="314"/>
      <c r="CYP10" s="314"/>
      <c r="CYQ10" s="314"/>
      <c r="CYR10" s="314"/>
      <c r="CYS10" s="314"/>
      <c r="CYT10" s="314"/>
      <c r="CYU10" s="314"/>
      <c r="CYV10" s="314"/>
      <c r="CYW10" s="314"/>
      <c r="CYX10" s="314"/>
      <c r="CYY10" s="314"/>
      <c r="CYZ10" s="314"/>
      <c r="CZA10" s="314"/>
      <c r="CZB10" s="314"/>
      <c r="CZC10" s="314"/>
      <c r="CZD10" s="314"/>
      <c r="CZE10" s="314"/>
      <c r="CZF10" s="314"/>
      <c r="CZG10" s="314"/>
      <c r="CZH10" s="314"/>
      <c r="CZI10" s="314"/>
      <c r="CZJ10" s="314"/>
      <c r="CZK10" s="314"/>
      <c r="CZL10" s="314"/>
      <c r="CZM10" s="314"/>
      <c r="CZN10" s="314"/>
      <c r="CZO10" s="314"/>
      <c r="CZP10" s="314"/>
      <c r="CZQ10" s="314"/>
      <c r="CZR10" s="314"/>
      <c r="CZS10" s="314"/>
      <c r="CZT10" s="314"/>
      <c r="CZU10" s="314"/>
      <c r="CZV10" s="314"/>
      <c r="CZW10" s="314"/>
      <c r="CZX10" s="314"/>
      <c r="CZY10" s="314"/>
      <c r="CZZ10" s="314"/>
      <c r="DAA10" s="314"/>
      <c r="DAB10" s="314"/>
      <c r="DAC10" s="314"/>
      <c r="DAD10" s="314"/>
      <c r="DAE10" s="314"/>
      <c r="DAF10" s="314"/>
      <c r="DAG10" s="314"/>
      <c r="DAH10" s="314"/>
      <c r="DAI10" s="314"/>
      <c r="DAJ10" s="314"/>
      <c r="DAK10" s="314"/>
      <c r="DAL10" s="314"/>
      <c r="DAM10" s="314"/>
      <c r="DAN10" s="314"/>
      <c r="DAO10" s="314"/>
      <c r="DAP10" s="314"/>
      <c r="DAQ10" s="314"/>
      <c r="DAR10" s="314"/>
      <c r="DAS10" s="314"/>
      <c r="DAT10" s="314"/>
      <c r="DAU10" s="314"/>
      <c r="DAV10" s="314"/>
      <c r="DAW10" s="314"/>
      <c r="DAX10" s="314"/>
      <c r="DAY10" s="314"/>
      <c r="DAZ10" s="314"/>
      <c r="DBA10" s="314"/>
      <c r="DBB10" s="314"/>
      <c r="DBC10" s="314"/>
      <c r="DBD10" s="314"/>
      <c r="DBE10" s="314"/>
      <c r="DBF10" s="314"/>
      <c r="DBG10" s="314"/>
      <c r="DBH10" s="314"/>
      <c r="DBI10" s="314"/>
      <c r="DBJ10" s="314"/>
      <c r="DBK10" s="314"/>
      <c r="DBL10" s="314"/>
      <c r="DBM10" s="314"/>
      <c r="DBN10" s="314"/>
      <c r="DBO10" s="314"/>
      <c r="DBP10" s="314"/>
      <c r="DBQ10" s="314"/>
      <c r="DBR10" s="314"/>
      <c r="DBS10" s="314"/>
      <c r="DBT10" s="314"/>
      <c r="DBU10" s="314"/>
      <c r="DBV10" s="314"/>
      <c r="DBW10" s="314"/>
      <c r="DBX10" s="314"/>
      <c r="DBY10" s="314"/>
      <c r="DBZ10" s="314"/>
      <c r="DCA10" s="314"/>
      <c r="DCB10" s="314"/>
      <c r="DCC10" s="314"/>
      <c r="DCD10" s="314"/>
      <c r="DCE10" s="314"/>
      <c r="DCF10" s="314"/>
      <c r="DCG10" s="314"/>
      <c r="DCH10" s="314"/>
      <c r="DCI10" s="314"/>
      <c r="DCJ10" s="314"/>
      <c r="DCK10" s="314"/>
      <c r="DCL10" s="314"/>
      <c r="DCM10" s="314"/>
      <c r="DCN10" s="314"/>
      <c r="DCO10" s="314"/>
      <c r="DCP10" s="314"/>
      <c r="DCQ10" s="314"/>
      <c r="DCR10" s="314"/>
      <c r="DCS10" s="314"/>
      <c r="DCT10" s="314"/>
      <c r="DCU10" s="314"/>
      <c r="DCV10" s="314"/>
      <c r="DCW10" s="314"/>
      <c r="DCX10" s="314"/>
      <c r="DCY10" s="314"/>
      <c r="DCZ10" s="314"/>
      <c r="DDA10" s="314"/>
      <c r="DDB10" s="314"/>
      <c r="DDC10" s="314"/>
      <c r="DDD10" s="314"/>
      <c r="DDE10" s="314"/>
      <c r="DDF10" s="314"/>
      <c r="DDG10" s="314"/>
      <c r="DDH10" s="314"/>
      <c r="DDI10" s="314"/>
      <c r="DDJ10" s="314"/>
      <c r="DDK10" s="314"/>
      <c r="DDL10" s="314"/>
      <c r="DDM10" s="314"/>
      <c r="DDN10" s="314"/>
      <c r="DDO10" s="314"/>
      <c r="DDP10" s="314"/>
      <c r="DDQ10" s="314"/>
      <c r="DDR10" s="314"/>
      <c r="DDS10" s="314"/>
      <c r="DDT10" s="314"/>
      <c r="DDU10" s="314"/>
      <c r="DDV10" s="314"/>
      <c r="DDW10" s="314"/>
      <c r="DDX10" s="314"/>
      <c r="DDY10" s="314"/>
      <c r="DDZ10" s="314"/>
      <c r="DEA10" s="314"/>
      <c r="DEB10" s="314"/>
      <c r="DEC10" s="314"/>
      <c r="DED10" s="314"/>
      <c r="DEE10" s="314"/>
      <c r="DEF10" s="314"/>
      <c r="DEG10" s="314"/>
      <c r="DEH10" s="314"/>
      <c r="DEI10" s="314"/>
      <c r="DEJ10" s="314"/>
      <c r="DEK10" s="314"/>
      <c r="DEL10" s="314"/>
      <c r="DEM10" s="314"/>
      <c r="DEN10" s="314"/>
      <c r="DEO10" s="314"/>
      <c r="DEP10" s="314"/>
      <c r="DEQ10" s="314"/>
      <c r="DER10" s="314"/>
      <c r="DES10" s="314"/>
      <c r="DET10" s="314"/>
      <c r="DEU10" s="314"/>
      <c r="DEV10" s="314"/>
      <c r="DEW10" s="314"/>
      <c r="DEX10" s="314"/>
      <c r="DEY10" s="314"/>
      <c r="DEZ10" s="314"/>
      <c r="DFA10" s="314"/>
      <c r="DFB10" s="314"/>
      <c r="DFC10" s="314"/>
      <c r="DFD10" s="314"/>
      <c r="DFE10" s="314"/>
      <c r="DFF10" s="314"/>
      <c r="DFG10" s="314"/>
      <c r="DFH10" s="314"/>
      <c r="DFI10" s="314"/>
      <c r="DFJ10" s="314"/>
      <c r="DFK10" s="314"/>
      <c r="DFL10" s="314"/>
      <c r="DFM10" s="314"/>
      <c r="DFN10" s="314"/>
      <c r="DFO10" s="314"/>
      <c r="DFP10" s="314"/>
      <c r="DFQ10" s="314"/>
      <c r="DFR10" s="314"/>
      <c r="DFS10" s="314"/>
      <c r="DFT10" s="314"/>
      <c r="DFU10" s="314"/>
      <c r="DFV10" s="314"/>
      <c r="DFW10" s="314"/>
      <c r="DFX10" s="314"/>
      <c r="DFY10" s="314"/>
      <c r="DFZ10" s="314"/>
      <c r="DGA10" s="314"/>
      <c r="DGB10" s="314"/>
      <c r="DGC10" s="314"/>
      <c r="DGD10" s="314"/>
      <c r="DGE10" s="314"/>
      <c r="DGF10" s="314"/>
      <c r="DGG10" s="314"/>
      <c r="DGH10" s="314"/>
      <c r="DGI10" s="314"/>
      <c r="DGJ10" s="314"/>
      <c r="DGK10" s="314"/>
      <c r="DGL10" s="314"/>
      <c r="DGM10" s="314"/>
      <c r="DGN10" s="314"/>
      <c r="DGO10" s="314"/>
      <c r="DGP10" s="314"/>
      <c r="DGQ10" s="314"/>
      <c r="DGR10" s="314"/>
      <c r="DGS10" s="314"/>
      <c r="DGT10" s="314"/>
      <c r="DGU10" s="314"/>
      <c r="DGV10" s="314"/>
      <c r="DGW10" s="314"/>
      <c r="DGX10" s="314"/>
      <c r="DGY10" s="314"/>
      <c r="DGZ10" s="314"/>
      <c r="DHA10" s="314"/>
      <c r="DHB10" s="314"/>
      <c r="DHC10" s="314"/>
      <c r="DHD10" s="314"/>
      <c r="DHE10" s="314"/>
      <c r="DHF10" s="314"/>
      <c r="DHG10" s="314"/>
      <c r="DHH10" s="314"/>
      <c r="DHI10" s="314"/>
      <c r="DHJ10" s="314"/>
      <c r="DHK10" s="314"/>
      <c r="DHL10" s="314"/>
      <c r="DHM10" s="314"/>
      <c r="DHN10" s="314"/>
      <c r="DHO10" s="314"/>
      <c r="DHP10" s="314"/>
      <c r="DHQ10" s="314"/>
      <c r="DHR10" s="314"/>
      <c r="DHS10" s="314"/>
      <c r="DHT10" s="314"/>
      <c r="DHU10" s="314"/>
      <c r="DHV10" s="314"/>
      <c r="DHW10" s="314"/>
      <c r="DHX10" s="314"/>
      <c r="DHY10" s="314"/>
      <c r="DHZ10" s="314"/>
      <c r="DIA10" s="314"/>
      <c r="DIB10" s="314"/>
      <c r="DIC10" s="314"/>
      <c r="DID10" s="314"/>
      <c r="DIE10" s="314"/>
      <c r="DIF10" s="314"/>
      <c r="DIG10" s="314"/>
      <c r="DIH10" s="314"/>
      <c r="DII10" s="314"/>
      <c r="DIJ10" s="314"/>
      <c r="DIK10" s="314"/>
      <c r="DIL10" s="314"/>
      <c r="DIM10" s="314"/>
      <c r="DIN10" s="314"/>
      <c r="DIO10" s="314"/>
      <c r="DIP10" s="314"/>
      <c r="DIQ10" s="314"/>
      <c r="DIR10" s="314"/>
      <c r="DIS10" s="314"/>
      <c r="DIT10" s="314"/>
      <c r="DIU10" s="314"/>
      <c r="DIV10" s="314"/>
      <c r="DIW10" s="314"/>
      <c r="DIX10" s="314"/>
      <c r="DIY10" s="314"/>
      <c r="DIZ10" s="314"/>
      <c r="DJA10" s="314"/>
      <c r="DJB10" s="314"/>
      <c r="DJC10" s="314"/>
      <c r="DJD10" s="314"/>
      <c r="DJE10" s="314"/>
      <c r="DJF10" s="314"/>
      <c r="DJG10" s="314"/>
      <c r="DJH10" s="314"/>
      <c r="DJI10" s="314"/>
      <c r="DJJ10" s="314"/>
      <c r="DJK10" s="314"/>
      <c r="DJL10" s="314"/>
      <c r="DJM10" s="314"/>
      <c r="DJN10" s="314"/>
      <c r="DJO10" s="314"/>
      <c r="DJP10" s="314"/>
      <c r="DJQ10" s="314"/>
      <c r="DJR10" s="314"/>
      <c r="DJS10" s="314"/>
      <c r="DJT10" s="314"/>
      <c r="DJU10" s="314"/>
      <c r="DJV10" s="314"/>
      <c r="DJW10" s="314"/>
      <c r="DJX10" s="314"/>
      <c r="DJY10" s="314"/>
      <c r="DJZ10" s="314"/>
      <c r="DKA10" s="314"/>
      <c r="DKB10" s="314"/>
      <c r="DKC10" s="314"/>
      <c r="DKD10" s="314"/>
      <c r="DKE10" s="314"/>
      <c r="DKF10" s="314"/>
      <c r="DKG10" s="314"/>
      <c r="DKH10" s="314"/>
      <c r="DKI10" s="314"/>
      <c r="DKJ10" s="314"/>
      <c r="DKK10" s="314"/>
      <c r="DKL10" s="314"/>
      <c r="DKM10" s="314"/>
      <c r="DKN10" s="314"/>
      <c r="DKO10" s="314"/>
      <c r="DKP10" s="314"/>
      <c r="DKQ10" s="314"/>
      <c r="DKR10" s="314"/>
      <c r="DKS10" s="314"/>
      <c r="DKT10" s="314"/>
      <c r="DKU10" s="314"/>
      <c r="DKV10" s="314"/>
      <c r="DKW10" s="314"/>
      <c r="DKX10" s="314"/>
      <c r="DKY10" s="314"/>
      <c r="DKZ10" s="314"/>
      <c r="DLA10" s="314"/>
      <c r="DLB10" s="314"/>
      <c r="DLC10" s="314"/>
      <c r="DLD10" s="314"/>
      <c r="DLE10" s="314"/>
      <c r="DLF10" s="314"/>
      <c r="DLG10" s="314"/>
      <c r="DLH10" s="314"/>
      <c r="DLI10" s="314"/>
      <c r="DLJ10" s="314"/>
      <c r="DLK10" s="314"/>
      <c r="DLL10" s="314"/>
      <c r="DLM10" s="314"/>
      <c r="DLN10" s="314"/>
      <c r="DLO10" s="314"/>
      <c r="DLP10" s="314"/>
      <c r="DLQ10" s="314"/>
      <c r="DLR10" s="314"/>
      <c r="DLS10" s="314"/>
      <c r="DLT10" s="314"/>
      <c r="DLU10" s="314"/>
      <c r="DLV10" s="314"/>
      <c r="DLW10" s="314"/>
      <c r="DLX10" s="314"/>
      <c r="DLY10" s="314"/>
      <c r="DLZ10" s="314"/>
      <c r="DMA10" s="314"/>
      <c r="DMB10" s="314"/>
      <c r="DMC10" s="314"/>
      <c r="DMD10" s="314"/>
      <c r="DME10" s="314"/>
      <c r="DMF10" s="314"/>
      <c r="DMG10" s="314"/>
      <c r="DMH10" s="314"/>
      <c r="DMI10" s="314"/>
      <c r="DMJ10" s="314"/>
      <c r="DMK10" s="314"/>
      <c r="DML10" s="314"/>
      <c r="DMM10" s="314"/>
      <c r="DMN10" s="314"/>
      <c r="DMO10" s="314"/>
      <c r="DMP10" s="314"/>
      <c r="DMQ10" s="314"/>
      <c r="DMR10" s="314"/>
      <c r="DMS10" s="314"/>
      <c r="DMT10" s="314"/>
      <c r="DMU10" s="314"/>
      <c r="DMV10" s="314"/>
      <c r="DMW10" s="314"/>
      <c r="DMX10" s="314"/>
      <c r="DMY10" s="314"/>
      <c r="DMZ10" s="314"/>
      <c r="DNA10" s="314"/>
      <c r="DNB10" s="314"/>
      <c r="DNC10" s="314"/>
      <c r="DND10" s="314"/>
      <c r="DNE10" s="314"/>
      <c r="DNF10" s="314"/>
      <c r="DNG10" s="314"/>
      <c r="DNH10" s="314"/>
      <c r="DNI10" s="314"/>
      <c r="DNJ10" s="314"/>
      <c r="DNK10" s="314"/>
      <c r="DNL10" s="314"/>
      <c r="DNM10" s="314"/>
      <c r="DNN10" s="314"/>
      <c r="DNO10" s="314"/>
      <c r="DNP10" s="314"/>
      <c r="DNQ10" s="314"/>
      <c r="DNR10" s="314"/>
      <c r="DNS10" s="314"/>
      <c r="DNT10" s="314"/>
      <c r="DNU10" s="314"/>
      <c r="DNV10" s="314"/>
      <c r="DNW10" s="314"/>
      <c r="DNX10" s="314"/>
      <c r="DNY10" s="314"/>
      <c r="DNZ10" s="314"/>
      <c r="DOA10" s="314"/>
      <c r="DOB10" s="314"/>
      <c r="DOC10" s="314"/>
      <c r="DOD10" s="314"/>
      <c r="DOE10" s="314"/>
      <c r="DOF10" s="314"/>
      <c r="DOG10" s="314"/>
      <c r="DOH10" s="314"/>
      <c r="DOI10" s="314"/>
      <c r="DOJ10" s="314"/>
      <c r="DOK10" s="314"/>
      <c r="DOL10" s="314"/>
      <c r="DOM10" s="314"/>
      <c r="DON10" s="314"/>
      <c r="DOO10" s="314"/>
      <c r="DOP10" s="314"/>
      <c r="DOQ10" s="314"/>
      <c r="DOR10" s="314"/>
      <c r="DOS10" s="314"/>
      <c r="DOT10" s="314"/>
      <c r="DOU10" s="314"/>
      <c r="DOV10" s="314"/>
      <c r="DOW10" s="314"/>
      <c r="DOX10" s="314"/>
      <c r="DOY10" s="314"/>
      <c r="DOZ10" s="314"/>
      <c r="DPA10" s="314"/>
      <c r="DPB10" s="314"/>
      <c r="DPC10" s="314"/>
      <c r="DPD10" s="314"/>
      <c r="DPE10" s="314"/>
      <c r="DPF10" s="314"/>
      <c r="DPG10" s="314"/>
      <c r="DPH10" s="314"/>
      <c r="DPI10" s="314"/>
      <c r="DPJ10" s="314"/>
      <c r="DPK10" s="314"/>
      <c r="DPL10" s="314"/>
      <c r="DPM10" s="314"/>
      <c r="DPN10" s="314"/>
      <c r="DPO10" s="314"/>
      <c r="DPP10" s="314"/>
      <c r="DPQ10" s="314"/>
      <c r="DPR10" s="314"/>
      <c r="DPS10" s="314"/>
      <c r="DPT10" s="314"/>
      <c r="DPU10" s="314"/>
      <c r="DPV10" s="314"/>
      <c r="DPW10" s="314"/>
      <c r="DPX10" s="314"/>
      <c r="DPY10" s="314"/>
      <c r="DPZ10" s="314"/>
      <c r="DQA10" s="314"/>
      <c r="DQB10" s="314"/>
      <c r="DQC10" s="314"/>
      <c r="DQD10" s="314"/>
      <c r="DQE10" s="314"/>
      <c r="DQF10" s="314"/>
      <c r="DQG10" s="314"/>
      <c r="DQH10" s="314"/>
      <c r="DQI10" s="314"/>
      <c r="DQJ10" s="314"/>
      <c r="DQK10" s="314"/>
      <c r="DQL10" s="314"/>
      <c r="DQM10" s="314"/>
      <c r="DQN10" s="314"/>
      <c r="DQO10" s="314"/>
      <c r="DQP10" s="314"/>
      <c r="DQQ10" s="314"/>
      <c r="DQR10" s="314"/>
      <c r="DQS10" s="314"/>
      <c r="DQT10" s="314"/>
      <c r="DQU10" s="314"/>
      <c r="DQV10" s="314"/>
      <c r="DQW10" s="314"/>
      <c r="DQX10" s="314"/>
      <c r="DQY10" s="314"/>
      <c r="DQZ10" s="314"/>
      <c r="DRA10" s="314"/>
      <c r="DRB10" s="314"/>
      <c r="DRC10" s="314"/>
      <c r="DRD10" s="314"/>
      <c r="DRE10" s="314"/>
      <c r="DRF10" s="314"/>
      <c r="DRG10" s="314"/>
      <c r="DRH10" s="314"/>
      <c r="DRI10" s="314"/>
      <c r="DRJ10" s="314"/>
      <c r="DRK10" s="314"/>
      <c r="DRL10" s="314"/>
      <c r="DRM10" s="314"/>
      <c r="DRN10" s="314"/>
      <c r="DRO10" s="314"/>
      <c r="DRP10" s="314"/>
      <c r="DRQ10" s="314"/>
      <c r="DRR10" s="314"/>
      <c r="DRS10" s="314"/>
      <c r="DRT10" s="314"/>
      <c r="DRU10" s="314"/>
      <c r="DRV10" s="314"/>
      <c r="DRW10" s="314"/>
      <c r="DRX10" s="314"/>
      <c r="DRY10" s="314"/>
      <c r="DRZ10" s="314"/>
      <c r="DSA10" s="314"/>
      <c r="DSB10" s="314"/>
      <c r="DSC10" s="314"/>
      <c r="DSD10" s="314"/>
      <c r="DSE10" s="314"/>
      <c r="DSF10" s="314"/>
      <c r="DSG10" s="314"/>
      <c r="DSH10" s="314"/>
      <c r="DSI10" s="314"/>
      <c r="DSJ10" s="314"/>
      <c r="DSK10" s="314"/>
      <c r="DSL10" s="314"/>
      <c r="DSM10" s="314"/>
      <c r="DSN10" s="314"/>
      <c r="DSO10" s="314"/>
      <c r="DSP10" s="314"/>
      <c r="DSQ10" s="314"/>
      <c r="DSR10" s="314"/>
      <c r="DSS10" s="314"/>
      <c r="DST10" s="314"/>
      <c r="DSU10" s="314"/>
      <c r="DSV10" s="314"/>
      <c r="DSW10" s="314"/>
      <c r="DSX10" s="314"/>
      <c r="DSY10" s="314"/>
      <c r="DSZ10" s="314"/>
      <c r="DTA10" s="314"/>
      <c r="DTB10" s="314"/>
      <c r="DTC10" s="314"/>
      <c r="DTD10" s="314"/>
      <c r="DTE10" s="314"/>
      <c r="DTF10" s="314"/>
      <c r="DTG10" s="314"/>
      <c r="DTH10" s="314"/>
      <c r="DTI10" s="314"/>
      <c r="DTJ10" s="314"/>
      <c r="DTK10" s="314"/>
      <c r="DTL10" s="314"/>
      <c r="DTM10" s="314"/>
      <c r="DTN10" s="314"/>
      <c r="DTO10" s="314"/>
      <c r="DTP10" s="314"/>
      <c r="DTQ10" s="314"/>
      <c r="DTR10" s="314"/>
      <c r="DTS10" s="314"/>
      <c r="DTT10" s="314"/>
      <c r="DTU10" s="314"/>
      <c r="DTV10" s="314"/>
      <c r="DTW10" s="314"/>
      <c r="DTX10" s="314"/>
      <c r="DTY10" s="314"/>
      <c r="DTZ10" s="314"/>
      <c r="DUA10" s="314"/>
      <c r="DUB10" s="314"/>
      <c r="DUC10" s="314"/>
      <c r="DUD10" s="314"/>
      <c r="DUE10" s="314"/>
      <c r="DUF10" s="314"/>
      <c r="DUG10" s="314"/>
      <c r="DUH10" s="314"/>
      <c r="DUI10" s="314"/>
      <c r="DUJ10" s="314"/>
      <c r="DUK10" s="314"/>
      <c r="DUL10" s="314"/>
      <c r="DUM10" s="314"/>
      <c r="DUN10" s="314"/>
      <c r="DUO10" s="314"/>
      <c r="DUP10" s="314"/>
      <c r="DUQ10" s="314"/>
      <c r="DUR10" s="314"/>
      <c r="DUS10" s="314"/>
      <c r="DUT10" s="314"/>
      <c r="DUU10" s="314"/>
      <c r="DUV10" s="314"/>
      <c r="DUW10" s="314"/>
      <c r="DUX10" s="314"/>
      <c r="DUY10" s="314"/>
      <c r="DUZ10" s="314"/>
      <c r="DVA10" s="314"/>
      <c r="DVB10" s="314"/>
      <c r="DVC10" s="314"/>
      <c r="DVD10" s="314"/>
      <c r="DVE10" s="314"/>
      <c r="DVF10" s="314"/>
      <c r="DVG10" s="314"/>
      <c r="DVH10" s="314"/>
      <c r="DVI10" s="314"/>
      <c r="DVJ10" s="314"/>
      <c r="DVK10" s="314"/>
      <c r="DVL10" s="314"/>
      <c r="DVM10" s="314"/>
      <c r="DVN10" s="314"/>
      <c r="DVO10" s="314"/>
      <c r="DVP10" s="314"/>
      <c r="DVQ10" s="314"/>
      <c r="DVR10" s="314"/>
      <c r="DVS10" s="314"/>
      <c r="DVT10" s="314"/>
      <c r="DVU10" s="314"/>
      <c r="DVV10" s="314"/>
      <c r="DVW10" s="314"/>
      <c r="DVX10" s="314"/>
      <c r="DVY10" s="314"/>
      <c r="DVZ10" s="314"/>
      <c r="DWA10" s="314"/>
      <c r="DWB10" s="314"/>
      <c r="DWC10" s="314"/>
      <c r="DWD10" s="314"/>
      <c r="DWE10" s="314"/>
      <c r="DWF10" s="314"/>
      <c r="DWG10" s="314"/>
      <c r="DWH10" s="314"/>
      <c r="DWI10" s="314"/>
      <c r="DWJ10" s="314"/>
      <c r="DWK10" s="314"/>
      <c r="DWL10" s="314"/>
      <c r="DWM10" s="314"/>
      <c r="DWN10" s="314"/>
      <c r="DWO10" s="314"/>
      <c r="DWP10" s="314"/>
      <c r="DWQ10" s="314"/>
      <c r="DWR10" s="314"/>
      <c r="DWS10" s="314"/>
      <c r="DWT10" s="314"/>
      <c r="DWU10" s="314"/>
      <c r="DWV10" s="314"/>
      <c r="DWW10" s="314"/>
      <c r="DWX10" s="314"/>
      <c r="DWY10" s="314"/>
      <c r="DWZ10" s="314"/>
      <c r="DXA10" s="314"/>
      <c r="DXB10" s="314"/>
      <c r="DXC10" s="314"/>
      <c r="DXD10" s="314"/>
      <c r="DXE10" s="314"/>
      <c r="DXF10" s="314"/>
      <c r="DXG10" s="314"/>
      <c r="DXH10" s="314"/>
      <c r="DXI10" s="314"/>
      <c r="DXJ10" s="314"/>
      <c r="DXK10" s="314"/>
      <c r="DXL10" s="314"/>
      <c r="DXM10" s="314"/>
      <c r="DXN10" s="314"/>
      <c r="DXO10" s="314"/>
      <c r="DXP10" s="314"/>
      <c r="DXQ10" s="314"/>
      <c r="DXR10" s="314"/>
      <c r="DXS10" s="314"/>
      <c r="DXT10" s="314"/>
      <c r="DXU10" s="314"/>
      <c r="DXV10" s="314"/>
      <c r="DXW10" s="314"/>
      <c r="DXX10" s="314"/>
      <c r="DXY10" s="314"/>
      <c r="DXZ10" s="314"/>
      <c r="DYA10" s="314"/>
      <c r="DYB10" s="314"/>
      <c r="DYC10" s="314"/>
      <c r="DYD10" s="314"/>
      <c r="DYE10" s="314"/>
      <c r="DYF10" s="314"/>
      <c r="DYG10" s="314"/>
      <c r="DYH10" s="314"/>
      <c r="DYI10" s="314"/>
      <c r="DYJ10" s="314"/>
      <c r="DYK10" s="314"/>
      <c r="DYL10" s="314"/>
      <c r="DYM10" s="314"/>
      <c r="DYN10" s="314"/>
      <c r="DYO10" s="314"/>
      <c r="DYP10" s="314"/>
      <c r="DYQ10" s="314"/>
      <c r="DYR10" s="314"/>
      <c r="DYS10" s="314"/>
      <c r="DYT10" s="314"/>
      <c r="DYU10" s="314"/>
      <c r="DYV10" s="314"/>
      <c r="DYW10" s="314"/>
      <c r="DYX10" s="314"/>
      <c r="DYY10" s="314"/>
      <c r="DYZ10" s="314"/>
      <c r="DZA10" s="314"/>
      <c r="DZB10" s="314"/>
      <c r="DZC10" s="314"/>
      <c r="DZD10" s="314"/>
      <c r="DZE10" s="314"/>
      <c r="DZF10" s="314"/>
      <c r="DZG10" s="314"/>
      <c r="DZH10" s="314"/>
      <c r="DZI10" s="314"/>
      <c r="DZJ10" s="314"/>
      <c r="DZK10" s="314"/>
      <c r="DZL10" s="314"/>
      <c r="DZM10" s="314"/>
      <c r="DZN10" s="314"/>
      <c r="DZO10" s="314"/>
      <c r="DZP10" s="314"/>
      <c r="DZQ10" s="314"/>
      <c r="DZR10" s="314"/>
      <c r="DZS10" s="314"/>
      <c r="DZT10" s="314"/>
      <c r="DZU10" s="314"/>
      <c r="DZV10" s="314"/>
      <c r="DZW10" s="314"/>
      <c r="DZX10" s="314"/>
      <c r="DZY10" s="314"/>
      <c r="DZZ10" s="314"/>
      <c r="EAA10" s="314"/>
      <c r="EAB10" s="314"/>
      <c r="EAC10" s="314"/>
      <c r="EAD10" s="314"/>
      <c r="EAE10" s="314"/>
      <c r="EAF10" s="314"/>
      <c r="EAG10" s="314"/>
      <c r="EAH10" s="314"/>
      <c r="EAI10" s="314"/>
      <c r="EAJ10" s="314"/>
      <c r="EAK10" s="314"/>
      <c r="EAL10" s="314"/>
      <c r="EAM10" s="314"/>
      <c r="EAN10" s="314"/>
      <c r="EAO10" s="314"/>
      <c r="EAP10" s="314"/>
      <c r="EAQ10" s="314"/>
      <c r="EAR10" s="314"/>
      <c r="EAS10" s="314"/>
      <c r="EAT10" s="314"/>
      <c r="EAU10" s="314"/>
      <c r="EAV10" s="314"/>
      <c r="EAW10" s="314"/>
      <c r="EAX10" s="314"/>
      <c r="EAY10" s="314"/>
      <c r="EAZ10" s="314"/>
      <c r="EBA10" s="314"/>
      <c r="EBB10" s="314"/>
      <c r="EBC10" s="314"/>
      <c r="EBD10" s="314"/>
      <c r="EBE10" s="314"/>
      <c r="EBF10" s="314"/>
      <c r="EBG10" s="314"/>
      <c r="EBH10" s="314"/>
      <c r="EBI10" s="314"/>
      <c r="EBJ10" s="314"/>
      <c r="EBK10" s="314"/>
      <c r="EBL10" s="314"/>
      <c r="EBM10" s="314"/>
      <c r="EBN10" s="314"/>
      <c r="EBO10" s="314"/>
      <c r="EBP10" s="314"/>
      <c r="EBQ10" s="314"/>
      <c r="EBR10" s="314"/>
      <c r="EBS10" s="314"/>
      <c r="EBT10" s="314"/>
      <c r="EBU10" s="314"/>
      <c r="EBV10" s="314"/>
      <c r="EBW10" s="314"/>
      <c r="EBX10" s="314"/>
      <c r="EBY10" s="314"/>
      <c r="EBZ10" s="314"/>
      <c r="ECA10" s="314"/>
      <c r="ECB10" s="314"/>
      <c r="ECC10" s="314"/>
      <c r="ECD10" s="314"/>
      <c r="ECE10" s="314"/>
      <c r="ECF10" s="314"/>
      <c r="ECG10" s="314"/>
      <c r="ECH10" s="314"/>
      <c r="ECI10" s="314"/>
      <c r="ECJ10" s="314"/>
      <c r="ECK10" s="314"/>
      <c r="ECL10" s="314"/>
      <c r="ECM10" s="314"/>
      <c r="ECN10" s="314"/>
      <c r="ECO10" s="314"/>
      <c r="ECP10" s="314"/>
      <c r="ECQ10" s="314"/>
      <c r="ECR10" s="314"/>
      <c r="ECS10" s="314"/>
      <c r="ECT10" s="314"/>
      <c r="ECU10" s="314"/>
      <c r="ECV10" s="314"/>
      <c r="ECW10" s="314"/>
      <c r="ECX10" s="314"/>
      <c r="ECY10" s="314"/>
      <c r="ECZ10" s="314"/>
      <c r="EDA10" s="314"/>
      <c r="EDB10" s="314"/>
      <c r="EDC10" s="314"/>
      <c r="EDD10" s="314"/>
      <c r="EDE10" s="314"/>
      <c r="EDF10" s="314"/>
      <c r="EDG10" s="314"/>
      <c r="EDH10" s="314"/>
      <c r="EDI10" s="314"/>
      <c r="EDJ10" s="314"/>
      <c r="EDK10" s="314"/>
      <c r="EDL10" s="314"/>
      <c r="EDM10" s="314"/>
      <c r="EDN10" s="314"/>
      <c r="EDO10" s="314"/>
      <c r="EDP10" s="314"/>
      <c r="EDQ10" s="314"/>
      <c r="EDR10" s="314"/>
      <c r="EDS10" s="314"/>
      <c r="EDT10" s="314"/>
      <c r="EDU10" s="314"/>
      <c r="EDV10" s="314"/>
      <c r="EDW10" s="314"/>
      <c r="EDX10" s="314"/>
      <c r="EDY10" s="314"/>
      <c r="EDZ10" s="314"/>
      <c r="EEA10" s="314"/>
      <c r="EEB10" s="314"/>
      <c r="EEC10" s="314"/>
      <c r="EED10" s="314"/>
      <c r="EEE10" s="314"/>
      <c r="EEF10" s="314"/>
      <c r="EEG10" s="314"/>
      <c r="EEH10" s="314"/>
      <c r="EEI10" s="314"/>
      <c r="EEJ10" s="314"/>
      <c r="EEK10" s="314"/>
      <c r="EEL10" s="314"/>
      <c r="EEM10" s="314"/>
      <c r="EEN10" s="314"/>
      <c r="EEO10" s="314"/>
      <c r="EEP10" s="314"/>
      <c r="EEQ10" s="314"/>
      <c r="EER10" s="314"/>
      <c r="EES10" s="314"/>
      <c r="EET10" s="314"/>
      <c r="EEU10" s="314"/>
      <c r="EEV10" s="314"/>
      <c r="EEW10" s="314"/>
      <c r="EEX10" s="314"/>
      <c r="EEY10" s="314"/>
      <c r="EEZ10" s="314"/>
      <c r="EFA10" s="314"/>
      <c r="EFB10" s="314"/>
      <c r="EFC10" s="314"/>
      <c r="EFD10" s="314"/>
      <c r="EFE10" s="314"/>
      <c r="EFF10" s="314"/>
      <c r="EFG10" s="314"/>
      <c r="EFH10" s="314"/>
      <c r="EFI10" s="314"/>
      <c r="EFJ10" s="314"/>
      <c r="EFK10" s="314"/>
      <c r="EFL10" s="314"/>
      <c r="EFM10" s="314"/>
      <c r="EFN10" s="314"/>
      <c r="EFO10" s="314"/>
      <c r="EFP10" s="314"/>
      <c r="EFQ10" s="314"/>
      <c r="EFR10" s="314"/>
      <c r="EFS10" s="314"/>
      <c r="EFT10" s="314"/>
      <c r="EFU10" s="314"/>
      <c r="EFV10" s="314"/>
      <c r="EFW10" s="314"/>
      <c r="EFX10" s="314"/>
      <c r="EFY10" s="314"/>
      <c r="EFZ10" s="314"/>
      <c r="EGA10" s="314"/>
      <c r="EGB10" s="314"/>
      <c r="EGC10" s="314"/>
      <c r="EGD10" s="314"/>
      <c r="EGE10" s="314"/>
      <c r="EGF10" s="314"/>
      <c r="EGG10" s="314"/>
      <c r="EGH10" s="314"/>
      <c r="EGI10" s="314"/>
      <c r="EGJ10" s="314"/>
      <c r="EGK10" s="314"/>
      <c r="EGL10" s="314"/>
      <c r="EGM10" s="314"/>
      <c r="EGN10" s="314"/>
      <c r="EGO10" s="314"/>
      <c r="EGP10" s="314"/>
      <c r="EGQ10" s="314"/>
      <c r="EGR10" s="314"/>
      <c r="EGS10" s="314"/>
      <c r="EGT10" s="314"/>
      <c r="EGU10" s="314"/>
      <c r="EGV10" s="314"/>
      <c r="EGW10" s="314"/>
      <c r="EGX10" s="314"/>
      <c r="EGY10" s="314"/>
      <c r="EGZ10" s="314"/>
      <c r="EHA10" s="314"/>
      <c r="EHB10" s="314"/>
      <c r="EHC10" s="314"/>
      <c r="EHD10" s="314"/>
      <c r="EHE10" s="314"/>
      <c r="EHF10" s="314"/>
      <c r="EHG10" s="314"/>
      <c r="EHH10" s="314"/>
      <c r="EHI10" s="314"/>
      <c r="EHJ10" s="314"/>
      <c r="EHK10" s="314"/>
      <c r="EHL10" s="314"/>
      <c r="EHM10" s="314"/>
      <c r="EHN10" s="314"/>
      <c r="EHO10" s="314"/>
      <c r="EHP10" s="314"/>
      <c r="EHQ10" s="314"/>
      <c r="EHR10" s="314"/>
      <c r="EHS10" s="314"/>
      <c r="EHT10" s="314"/>
      <c r="EHU10" s="314"/>
      <c r="EHV10" s="314"/>
      <c r="EHW10" s="314"/>
      <c r="EHX10" s="314"/>
      <c r="EHY10" s="314"/>
      <c r="EHZ10" s="314"/>
      <c r="EIA10" s="314"/>
      <c r="EIB10" s="314"/>
      <c r="EIC10" s="314"/>
      <c r="EID10" s="314"/>
      <c r="EIE10" s="314"/>
      <c r="EIF10" s="314"/>
      <c r="EIG10" s="314"/>
      <c r="EIH10" s="314"/>
      <c r="EII10" s="314"/>
      <c r="EIJ10" s="314"/>
      <c r="EIK10" s="314"/>
      <c r="EIL10" s="314"/>
      <c r="EIM10" s="314"/>
      <c r="EIN10" s="314"/>
      <c r="EIO10" s="314"/>
      <c r="EIP10" s="314"/>
      <c r="EIQ10" s="314"/>
      <c r="EIR10" s="314"/>
      <c r="EIS10" s="314"/>
      <c r="EIT10" s="314"/>
      <c r="EIU10" s="314"/>
      <c r="EIV10" s="314"/>
      <c r="EIW10" s="314"/>
      <c r="EIX10" s="314"/>
      <c r="EIY10" s="314"/>
      <c r="EIZ10" s="314"/>
      <c r="EJA10" s="314"/>
      <c r="EJB10" s="314"/>
      <c r="EJC10" s="314"/>
      <c r="EJD10" s="314"/>
      <c r="EJE10" s="314"/>
      <c r="EJF10" s="314"/>
      <c r="EJG10" s="314"/>
      <c r="EJH10" s="314"/>
      <c r="EJI10" s="314"/>
      <c r="EJJ10" s="314"/>
      <c r="EJK10" s="314"/>
      <c r="EJL10" s="314"/>
      <c r="EJM10" s="314"/>
      <c r="EJN10" s="314"/>
      <c r="EJO10" s="314"/>
      <c r="EJP10" s="314"/>
      <c r="EJQ10" s="314"/>
      <c r="EJR10" s="314"/>
      <c r="EJS10" s="314"/>
      <c r="EJT10" s="314"/>
      <c r="EJU10" s="314"/>
      <c r="EJV10" s="314"/>
      <c r="EJW10" s="314"/>
      <c r="EJX10" s="314"/>
      <c r="EJY10" s="314"/>
      <c r="EJZ10" s="314"/>
      <c r="EKA10" s="314"/>
      <c r="EKB10" s="314"/>
      <c r="EKC10" s="314"/>
      <c r="EKD10" s="314"/>
      <c r="EKE10" s="314"/>
      <c r="EKF10" s="314"/>
      <c r="EKG10" s="314"/>
      <c r="EKH10" s="314"/>
      <c r="EKI10" s="314"/>
      <c r="EKJ10" s="314"/>
      <c r="EKK10" s="314"/>
      <c r="EKL10" s="314"/>
      <c r="EKM10" s="314"/>
      <c r="EKN10" s="314"/>
      <c r="EKO10" s="314"/>
      <c r="EKP10" s="314"/>
      <c r="EKQ10" s="314"/>
      <c r="EKR10" s="314"/>
      <c r="EKS10" s="314"/>
      <c r="EKT10" s="314"/>
      <c r="EKU10" s="314"/>
      <c r="EKV10" s="314"/>
      <c r="EKW10" s="314"/>
      <c r="EKX10" s="314"/>
      <c r="EKY10" s="314"/>
      <c r="EKZ10" s="314"/>
      <c r="ELA10" s="314"/>
      <c r="ELB10" s="314"/>
      <c r="ELC10" s="314"/>
      <c r="ELD10" s="314"/>
      <c r="ELE10" s="314"/>
      <c r="ELF10" s="314"/>
      <c r="ELG10" s="314"/>
      <c r="ELH10" s="314"/>
      <c r="ELI10" s="314"/>
      <c r="ELJ10" s="314"/>
      <c r="ELK10" s="314"/>
      <c r="ELL10" s="314"/>
      <c r="ELM10" s="314"/>
      <c r="ELN10" s="314"/>
      <c r="ELO10" s="314"/>
      <c r="ELP10" s="314"/>
      <c r="ELQ10" s="314"/>
      <c r="ELR10" s="314"/>
      <c r="ELS10" s="314"/>
      <c r="ELT10" s="314"/>
      <c r="ELU10" s="314"/>
      <c r="ELV10" s="314"/>
      <c r="ELW10" s="314"/>
      <c r="ELX10" s="314"/>
      <c r="ELY10" s="314"/>
      <c r="ELZ10" s="314"/>
      <c r="EMA10" s="314"/>
      <c r="EMB10" s="314"/>
      <c r="EMC10" s="314"/>
      <c r="EMD10" s="314"/>
      <c r="EME10" s="314"/>
      <c r="EMF10" s="314"/>
      <c r="EMG10" s="314"/>
      <c r="EMH10" s="314"/>
      <c r="EMI10" s="314"/>
      <c r="EMJ10" s="314"/>
      <c r="EMK10" s="314"/>
      <c r="EML10" s="314"/>
      <c r="EMM10" s="314"/>
      <c r="EMN10" s="314"/>
      <c r="EMO10" s="314"/>
      <c r="EMP10" s="314"/>
      <c r="EMQ10" s="314"/>
      <c r="EMR10" s="314"/>
      <c r="EMS10" s="314"/>
      <c r="EMT10" s="314"/>
      <c r="EMU10" s="314"/>
      <c r="EMV10" s="314"/>
      <c r="EMW10" s="314"/>
      <c r="EMX10" s="314"/>
      <c r="EMY10" s="314"/>
      <c r="EMZ10" s="314"/>
      <c r="ENA10" s="314"/>
      <c r="ENB10" s="314"/>
      <c r="ENC10" s="314"/>
      <c r="END10" s="314"/>
      <c r="ENE10" s="314"/>
      <c r="ENF10" s="314"/>
      <c r="ENG10" s="314"/>
      <c r="ENH10" s="314"/>
      <c r="ENI10" s="314"/>
      <c r="ENJ10" s="314"/>
      <c r="ENK10" s="314"/>
      <c r="ENL10" s="314"/>
      <c r="ENM10" s="314"/>
      <c r="ENN10" s="314"/>
      <c r="ENO10" s="314"/>
      <c r="ENP10" s="314"/>
      <c r="ENQ10" s="314"/>
      <c r="ENR10" s="314"/>
      <c r="ENS10" s="314"/>
      <c r="ENT10" s="314"/>
      <c r="ENU10" s="314"/>
      <c r="ENV10" s="314"/>
      <c r="ENW10" s="314"/>
      <c r="ENX10" s="314"/>
      <c r="ENY10" s="314"/>
      <c r="ENZ10" s="314"/>
      <c r="EOA10" s="314"/>
      <c r="EOB10" s="314"/>
      <c r="EOC10" s="314"/>
      <c r="EOD10" s="314"/>
      <c r="EOE10" s="314"/>
      <c r="EOF10" s="314"/>
      <c r="EOG10" s="314"/>
      <c r="EOH10" s="314"/>
      <c r="EOI10" s="314"/>
      <c r="EOJ10" s="314"/>
      <c r="EOK10" s="314"/>
      <c r="EOL10" s="314"/>
      <c r="EOM10" s="314"/>
      <c r="EON10" s="314"/>
      <c r="EOO10" s="314"/>
      <c r="EOP10" s="314"/>
      <c r="EOQ10" s="314"/>
      <c r="EOR10" s="314"/>
      <c r="EOS10" s="314"/>
      <c r="EOT10" s="314"/>
      <c r="EOU10" s="314"/>
      <c r="EOV10" s="314"/>
      <c r="EOW10" s="314"/>
      <c r="EOX10" s="314"/>
      <c r="EOY10" s="314"/>
      <c r="EOZ10" s="314"/>
      <c r="EPA10" s="314"/>
      <c r="EPB10" s="314"/>
      <c r="EPC10" s="314"/>
      <c r="EPD10" s="314"/>
      <c r="EPE10" s="314"/>
      <c r="EPF10" s="314"/>
      <c r="EPG10" s="314"/>
      <c r="EPH10" s="314"/>
      <c r="EPI10" s="314"/>
      <c r="EPJ10" s="314"/>
      <c r="EPK10" s="314"/>
      <c r="EPL10" s="314"/>
      <c r="EPM10" s="314"/>
      <c r="EPN10" s="314"/>
      <c r="EPO10" s="314"/>
      <c r="EPP10" s="314"/>
      <c r="EPQ10" s="314"/>
      <c r="EPR10" s="314"/>
      <c r="EPS10" s="314"/>
      <c r="EPT10" s="314"/>
      <c r="EPU10" s="314"/>
      <c r="EPV10" s="314"/>
      <c r="EPW10" s="314"/>
      <c r="EPX10" s="314"/>
      <c r="EPY10" s="314"/>
      <c r="EPZ10" s="314"/>
      <c r="EQA10" s="314"/>
      <c r="EQB10" s="314"/>
      <c r="EQC10" s="314"/>
      <c r="EQD10" s="314"/>
      <c r="EQE10" s="314"/>
      <c r="EQF10" s="314"/>
      <c r="EQG10" s="314"/>
      <c r="EQH10" s="314"/>
      <c r="EQI10" s="314"/>
      <c r="EQJ10" s="314"/>
      <c r="EQK10" s="314"/>
      <c r="EQL10" s="314"/>
      <c r="EQM10" s="314"/>
      <c r="EQN10" s="314"/>
      <c r="EQO10" s="314"/>
      <c r="EQP10" s="314"/>
      <c r="EQQ10" s="314"/>
      <c r="EQR10" s="314"/>
      <c r="EQS10" s="314"/>
      <c r="EQT10" s="314"/>
      <c r="EQU10" s="314"/>
      <c r="EQV10" s="314"/>
      <c r="EQW10" s="314"/>
      <c r="EQX10" s="314"/>
      <c r="EQY10" s="314"/>
      <c r="EQZ10" s="314"/>
      <c r="ERA10" s="314"/>
      <c r="ERB10" s="314"/>
      <c r="ERC10" s="314"/>
      <c r="ERD10" s="314"/>
      <c r="ERE10" s="314"/>
      <c r="ERF10" s="314"/>
      <c r="ERG10" s="314"/>
      <c r="ERH10" s="314"/>
      <c r="ERI10" s="314"/>
      <c r="ERJ10" s="314"/>
      <c r="ERK10" s="314"/>
      <c r="ERL10" s="314"/>
      <c r="ERM10" s="314"/>
      <c r="ERN10" s="314"/>
      <c r="ERO10" s="314"/>
      <c r="ERP10" s="314"/>
      <c r="ERQ10" s="314"/>
      <c r="ERR10" s="314"/>
      <c r="ERS10" s="314"/>
      <c r="ERT10" s="314"/>
      <c r="ERU10" s="314"/>
      <c r="ERV10" s="314"/>
      <c r="ERW10" s="314"/>
      <c r="ERX10" s="314"/>
      <c r="ERY10" s="314"/>
      <c r="ERZ10" s="314"/>
      <c r="ESA10" s="314"/>
      <c r="ESB10" s="314"/>
      <c r="ESC10" s="314"/>
      <c r="ESD10" s="314"/>
      <c r="ESE10" s="314"/>
      <c r="ESF10" s="314"/>
      <c r="ESG10" s="314"/>
      <c r="ESH10" s="314"/>
      <c r="ESI10" s="314"/>
      <c r="ESJ10" s="314"/>
      <c r="ESK10" s="314"/>
      <c r="ESL10" s="314"/>
      <c r="ESM10" s="314"/>
      <c r="ESN10" s="314"/>
      <c r="ESO10" s="314"/>
      <c r="ESP10" s="314"/>
      <c r="ESQ10" s="314"/>
      <c r="ESR10" s="314"/>
      <c r="ESS10" s="314"/>
      <c r="EST10" s="314"/>
      <c r="ESU10" s="314"/>
      <c r="ESV10" s="314"/>
      <c r="ESW10" s="314"/>
      <c r="ESX10" s="314"/>
      <c r="ESY10" s="314"/>
      <c r="ESZ10" s="314"/>
      <c r="ETA10" s="314"/>
      <c r="ETB10" s="314"/>
      <c r="ETC10" s="314"/>
      <c r="ETD10" s="314"/>
      <c r="ETE10" s="314"/>
      <c r="ETF10" s="314"/>
      <c r="ETG10" s="314"/>
      <c r="ETH10" s="314"/>
      <c r="ETI10" s="314"/>
      <c r="ETJ10" s="314"/>
      <c r="ETK10" s="314"/>
      <c r="ETL10" s="314"/>
      <c r="ETM10" s="314"/>
      <c r="ETN10" s="314"/>
      <c r="ETO10" s="314"/>
      <c r="ETP10" s="314"/>
      <c r="ETQ10" s="314"/>
      <c r="ETR10" s="314"/>
      <c r="ETS10" s="314"/>
      <c r="ETT10" s="314"/>
      <c r="ETU10" s="314"/>
      <c r="ETV10" s="314"/>
      <c r="ETW10" s="314"/>
      <c r="ETX10" s="314"/>
      <c r="ETY10" s="314"/>
      <c r="ETZ10" s="314"/>
      <c r="EUA10" s="314"/>
      <c r="EUB10" s="314"/>
      <c r="EUC10" s="314"/>
      <c r="EUD10" s="314"/>
      <c r="EUE10" s="314"/>
      <c r="EUF10" s="314"/>
      <c r="EUG10" s="314"/>
      <c r="EUH10" s="314"/>
      <c r="EUI10" s="314"/>
      <c r="EUJ10" s="314"/>
      <c r="EUK10" s="314"/>
      <c r="EUL10" s="314"/>
      <c r="EUM10" s="314"/>
      <c r="EUN10" s="314"/>
      <c r="EUO10" s="314"/>
      <c r="EUP10" s="314"/>
      <c r="EUQ10" s="314"/>
      <c r="EUR10" s="314"/>
      <c r="EUS10" s="314"/>
      <c r="EUT10" s="314"/>
      <c r="EUU10" s="314"/>
      <c r="EUV10" s="314"/>
      <c r="EUW10" s="314"/>
      <c r="EUX10" s="314"/>
      <c r="EUY10" s="314"/>
      <c r="EUZ10" s="314"/>
      <c r="EVA10" s="314"/>
      <c r="EVB10" s="314"/>
      <c r="EVC10" s="314"/>
      <c r="EVD10" s="314"/>
      <c r="EVE10" s="314"/>
      <c r="EVF10" s="314"/>
      <c r="EVG10" s="314"/>
      <c r="EVH10" s="314"/>
      <c r="EVI10" s="314"/>
      <c r="EVJ10" s="314"/>
      <c r="EVK10" s="314"/>
      <c r="EVL10" s="314"/>
      <c r="EVM10" s="314"/>
      <c r="EVN10" s="314"/>
      <c r="EVO10" s="314"/>
      <c r="EVP10" s="314"/>
      <c r="EVQ10" s="314"/>
      <c r="EVR10" s="314"/>
      <c r="EVS10" s="314"/>
      <c r="EVT10" s="314"/>
      <c r="EVU10" s="314"/>
      <c r="EVV10" s="314"/>
      <c r="EVW10" s="314"/>
      <c r="EVX10" s="314"/>
      <c r="EVY10" s="314"/>
      <c r="EVZ10" s="314"/>
      <c r="EWA10" s="314"/>
      <c r="EWB10" s="314"/>
      <c r="EWC10" s="314"/>
      <c r="EWD10" s="314"/>
      <c r="EWE10" s="314"/>
      <c r="EWF10" s="314"/>
      <c r="EWG10" s="314"/>
      <c r="EWH10" s="314"/>
      <c r="EWI10" s="314"/>
      <c r="EWJ10" s="314"/>
      <c r="EWK10" s="314"/>
      <c r="EWL10" s="314"/>
      <c r="EWM10" s="314"/>
      <c r="EWN10" s="314"/>
      <c r="EWO10" s="314"/>
      <c r="EWP10" s="314"/>
      <c r="EWQ10" s="314"/>
      <c r="EWR10" s="314"/>
      <c r="EWS10" s="314"/>
      <c r="EWT10" s="314"/>
      <c r="EWU10" s="314"/>
      <c r="EWV10" s="314"/>
      <c r="EWW10" s="314"/>
      <c r="EWX10" s="314"/>
      <c r="EWY10" s="314"/>
      <c r="EWZ10" s="314"/>
      <c r="EXA10" s="314"/>
      <c r="EXB10" s="314"/>
      <c r="EXC10" s="314"/>
      <c r="EXD10" s="314"/>
      <c r="EXE10" s="314"/>
      <c r="EXF10" s="314"/>
      <c r="EXG10" s="314"/>
      <c r="EXH10" s="314"/>
      <c r="EXI10" s="314"/>
      <c r="EXJ10" s="314"/>
      <c r="EXK10" s="314"/>
      <c r="EXL10" s="314"/>
      <c r="EXM10" s="314"/>
      <c r="EXN10" s="314"/>
      <c r="EXO10" s="314"/>
      <c r="EXP10" s="314"/>
      <c r="EXQ10" s="314"/>
      <c r="EXR10" s="314"/>
      <c r="EXS10" s="314"/>
      <c r="EXT10" s="314"/>
      <c r="EXU10" s="314"/>
      <c r="EXV10" s="314"/>
      <c r="EXW10" s="314"/>
      <c r="EXX10" s="314"/>
      <c r="EXY10" s="314"/>
      <c r="EXZ10" s="314"/>
      <c r="EYA10" s="314"/>
      <c r="EYB10" s="314"/>
      <c r="EYC10" s="314"/>
      <c r="EYD10" s="314"/>
      <c r="EYE10" s="314"/>
      <c r="EYF10" s="314"/>
      <c r="EYG10" s="314"/>
      <c r="EYH10" s="314"/>
      <c r="EYI10" s="314"/>
      <c r="EYJ10" s="314"/>
      <c r="EYK10" s="314"/>
      <c r="EYL10" s="314"/>
      <c r="EYM10" s="314"/>
      <c r="EYN10" s="314"/>
      <c r="EYO10" s="314"/>
      <c r="EYP10" s="314"/>
      <c r="EYQ10" s="314"/>
      <c r="EYR10" s="314"/>
      <c r="EYS10" s="314"/>
      <c r="EYT10" s="314"/>
      <c r="EYU10" s="314"/>
      <c r="EYV10" s="314"/>
      <c r="EYW10" s="314"/>
      <c r="EYX10" s="314"/>
      <c r="EYY10" s="314"/>
      <c r="EYZ10" s="314"/>
      <c r="EZA10" s="314"/>
      <c r="EZB10" s="314"/>
      <c r="EZC10" s="314"/>
      <c r="EZD10" s="314"/>
      <c r="EZE10" s="314"/>
      <c r="EZF10" s="314"/>
      <c r="EZG10" s="314"/>
      <c r="EZH10" s="314"/>
      <c r="EZI10" s="314"/>
      <c r="EZJ10" s="314"/>
      <c r="EZK10" s="314"/>
      <c r="EZL10" s="314"/>
      <c r="EZM10" s="314"/>
      <c r="EZN10" s="314"/>
      <c r="EZO10" s="314"/>
      <c r="EZP10" s="314"/>
      <c r="EZQ10" s="314"/>
      <c r="EZR10" s="314"/>
      <c r="EZS10" s="314"/>
      <c r="EZT10" s="314"/>
      <c r="EZU10" s="314"/>
      <c r="EZV10" s="314"/>
      <c r="EZW10" s="314"/>
      <c r="EZX10" s="314"/>
      <c r="EZY10" s="314"/>
      <c r="EZZ10" s="314"/>
      <c r="FAA10" s="314"/>
      <c r="FAB10" s="314"/>
      <c r="FAC10" s="314"/>
      <c r="FAD10" s="314"/>
      <c r="FAE10" s="314"/>
      <c r="FAF10" s="314"/>
      <c r="FAG10" s="314"/>
      <c r="FAH10" s="314"/>
      <c r="FAI10" s="314"/>
      <c r="FAJ10" s="314"/>
      <c r="FAK10" s="314"/>
      <c r="FAL10" s="314"/>
      <c r="FAM10" s="314"/>
      <c r="FAN10" s="314"/>
      <c r="FAO10" s="314"/>
      <c r="FAP10" s="314"/>
      <c r="FAQ10" s="314"/>
      <c r="FAR10" s="314"/>
      <c r="FAS10" s="314"/>
      <c r="FAT10" s="314"/>
      <c r="FAU10" s="314"/>
      <c r="FAV10" s="314"/>
      <c r="FAW10" s="314"/>
      <c r="FAX10" s="314"/>
      <c r="FAY10" s="314"/>
      <c r="FAZ10" s="314"/>
      <c r="FBA10" s="314"/>
      <c r="FBB10" s="314"/>
      <c r="FBC10" s="314"/>
      <c r="FBD10" s="314"/>
      <c r="FBE10" s="314"/>
      <c r="FBF10" s="314"/>
      <c r="FBG10" s="314"/>
      <c r="FBH10" s="314"/>
      <c r="FBI10" s="314"/>
      <c r="FBJ10" s="314"/>
      <c r="FBK10" s="314"/>
      <c r="FBL10" s="314"/>
      <c r="FBM10" s="314"/>
      <c r="FBN10" s="314"/>
      <c r="FBO10" s="314"/>
      <c r="FBP10" s="314"/>
      <c r="FBQ10" s="314"/>
      <c r="FBR10" s="314"/>
      <c r="FBS10" s="314"/>
      <c r="FBT10" s="314"/>
      <c r="FBU10" s="314"/>
      <c r="FBV10" s="314"/>
      <c r="FBW10" s="314"/>
      <c r="FBX10" s="314"/>
      <c r="FBY10" s="314"/>
      <c r="FBZ10" s="314"/>
      <c r="FCA10" s="314"/>
      <c r="FCB10" s="314"/>
      <c r="FCC10" s="314"/>
      <c r="FCD10" s="314"/>
      <c r="FCE10" s="314"/>
      <c r="FCF10" s="314"/>
      <c r="FCG10" s="314"/>
      <c r="FCH10" s="314"/>
      <c r="FCI10" s="314"/>
      <c r="FCJ10" s="314"/>
      <c r="FCK10" s="314"/>
      <c r="FCL10" s="314"/>
      <c r="FCM10" s="314"/>
      <c r="FCN10" s="314"/>
      <c r="FCO10" s="314"/>
      <c r="FCP10" s="314"/>
      <c r="FCQ10" s="314"/>
      <c r="FCR10" s="314"/>
      <c r="FCS10" s="314"/>
      <c r="FCT10" s="314"/>
      <c r="FCU10" s="314"/>
      <c r="FCV10" s="314"/>
      <c r="FCW10" s="314"/>
      <c r="FCX10" s="314"/>
      <c r="FCY10" s="314"/>
      <c r="FCZ10" s="314"/>
      <c r="FDA10" s="314"/>
      <c r="FDB10" s="314"/>
      <c r="FDC10" s="314"/>
      <c r="FDD10" s="314"/>
      <c r="FDE10" s="314"/>
      <c r="FDF10" s="314"/>
      <c r="FDG10" s="314"/>
      <c r="FDH10" s="314"/>
      <c r="FDI10" s="314"/>
      <c r="FDJ10" s="314"/>
      <c r="FDK10" s="314"/>
      <c r="FDL10" s="314"/>
      <c r="FDM10" s="314"/>
      <c r="FDN10" s="314"/>
      <c r="FDO10" s="314"/>
      <c r="FDP10" s="314"/>
      <c r="FDQ10" s="314"/>
      <c r="FDR10" s="314"/>
      <c r="FDS10" s="314"/>
      <c r="FDT10" s="314"/>
      <c r="FDU10" s="314"/>
      <c r="FDV10" s="314"/>
      <c r="FDW10" s="314"/>
      <c r="FDX10" s="314"/>
      <c r="FDY10" s="314"/>
      <c r="FDZ10" s="314"/>
      <c r="FEA10" s="314"/>
      <c r="FEB10" s="314"/>
      <c r="FEC10" s="314"/>
      <c r="FED10" s="314"/>
      <c r="FEE10" s="314"/>
      <c r="FEF10" s="314"/>
      <c r="FEG10" s="314"/>
      <c r="FEH10" s="314"/>
      <c r="FEI10" s="314"/>
      <c r="FEJ10" s="314"/>
      <c r="FEK10" s="314"/>
      <c r="FEL10" s="314"/>
      <c r="FEM10" s="314"/>
      <c r="FEN10" s="314"/>
      <c r="FEO10" s="314"/>
      <c r="FEP10" s="314"/>
      <c r="FEQ10" s="314"/>
      <c r="FER10" s="314"/>
      <c r="FES10" s="314"/>
      <c r="FET10" s="314"/>
      <c r="FEU10" s="314"/>
      <c r="FEV10" s="314"/>
      <c r="FEW10" s="314"/>
      <c r="FEX10" s="314"/>
      <c r="FEY10" s="314"/>
      <c r="FEZ10" s="314"/>
      <c r="FFA10" s="314"/>
      <c r="FFB10" s="314"/>
      <c r="FFC10" s="314"/>
      <c r="FFD10" s="314"/>
      <c r="FFE10" s="314"/>
      <c r="FFF10" s="314"/>
      <c r="FFG10" s="314"/>
      <c r="FFH10" s="314"/>
      <c r="FFI10" s="314"/>
      <c r="FFJ10" s="314"/>
      <c r="FFK10" s="314"/>
      <c r="FFL10" s="314"/>
      <c r="FFM10" s="314"/>
      <c r="FFN10" s="314"/>
      <c r="FFO10" s="314"/>
      <c r="FFP10" s="314"/>
      <c r="FFQ10" s="314"/>
      <c r="FFR10" s="314"/>
      <c r="FFS10" s="314"/>
      <c r="FFT10" s="314"/>
      <c r="FFU10" s="314"/>
      <c r="FFV10" s="314"/>
      <c r="FFW10" s="314"/>
      <c r="FFX10" s="314"/>
      <c r="FFY10" s="314"/>
      <c r="FFZ10" s="314"/>
      <c r="FGA10" s="314"/>
      <c r="FGB10" s="314"/>
      <c r="FGC10" s="314"/>
      <c r="FGD10" s="314"/>
      <c r="FGE10" s="314"/>
      <c r="FGF10" s="314"/>
      <c r="FGG10" s="314"/>
      <c r="FGH10" s="314"/>
      <c r="FGI10" s="314"/>
      <c r="FGJ10" s="314"/>
      <c r="FGK10" s="314"/>
      <c r="FGL10" s="314"/>
      <c r="FGM10" s="314"/>
      <c r="FGN10" s="314"/>
      <c r="FGO10" s="314"/>
      <c r="FGP10" s="314"/>
      <c r="FGQ10" s="314"/>
      <c r="FGR10" s="314"/>
      <c r="FGS10" s="314"/>
      <c r="FGT10" s="314"/>
      <c r="FGU10" s="314"/>
      <c r="FGV10" s="314"/>
      <c r="FGW10" s="314"/>
      <c r="FGX10" s="314"/>
      <c r="FGY10" s="314"/>
      <c r="FGZ10" s="314"/>
      <c r="FHA10" s="314"/>
      <c r="FHB10" s="314"/>
      <c r="FHC10" s="314"/>
      <c r="FHD10" s="314"/>
      <c r="FHE10" s="314"/>
      <c r="FHF10" s="314"/>
      <c r="FHG10" s="314"/>
      <c r="FHH10" s="314"/>
      <c r="FHI10" s="314"/>
      <c r="FHJ10" s="314"/>
      <c r="FHK10" s="314"/>
      <c r="FHL10" s="314"/>
      <c r="FHM10" s="314"/>
      <c r="FHN10" s="314"/>
      <c r="FHO10" s="314"/>
      <c r="FHP10" s="314"/>
      <c r="FHQ10" s="314"/>
      <c r="FHR10" s="314"/>
      <c r="FHS10" s="314"/>
      <c r="FHT10" s="314"/>
      <c r="FHU10" s="314"/>
      <c r="FHV10" s="314"/>
      <c r="FHW10" s="314"/>
      <c r="FHX10" s="314"/>
      <c r="FHY10" s="314"/>
      <c r="FHZ10" s="314"/>
      <c r="FIA10" s="314"/>
      <c r="FIB10" s="314"/>
      <c r="FIC10" s="314"/>
      <c r="FID10" s="314"/>
      <c r="FIE10" s="314"/>
      <c r="FIF10" s="314"/>
      <c r="FIG10" s="314"/>
      <c r="FIH10" s="314"/>
      <c r="FII10" s="314"/>
      <c r="FIJ10" s="314"/>
      <c r="FIK10" s="314"/>
      <c r="FIL10" s="314"/>
      <c r="FIM10" s="314"/>
      <c r="FIN10" s="314"/>
      <c r="FIO10" s="314"/>
      <c r="FIP10" s="314"/>
      <c r="FIQ10" s="314"/>
      <c r="FIR10" s="314"/>
      <c r="FIS10" s="314"/>
      <c r="FIT10" s="314"/>
      <c r="FIU10" s="314"/>
      <c r="FIV10" s="314"/>
      <c r="FIW10" s="314"/>
      <c r="FIX10" s="314"/>
      <c r="FIY10" s="314"/>
      <c r="FIZ10" s="314"/>
      <c r="FJA10" s="314"/>
      <c r="FJB10" s="314"/>
      <c r="FJC10" s="314"/>
      <c r="FJD10" s="314"/>
      <c r="FJE10" s="314"/>
      <c r="FJF10" s="314"/>
      <c r="FJG10" s="314"/>
      <c r="FJH10" s="314"/>
      <c r="FJI10" s="314"/>
      <c r="FJJ10" s="314"/>
      <c r="FJK10" s="314"/>
      <c r="FJL10" s="314"/>
      <c r="FJM10" s="314"/>
      <c r="FJN10" s="314"/>
      <c r="FJO10" s="314"/>
      <c r="FJP10" s="314"/>
      <c r="FJQ10" s="314"/>
      <c r="FJR10" s="314"/>
      <c r="FJS10" s="314"/>
      <c r="FJT10" s="314"/>
      <c r="FJU10" s="314"/>
      <c r="FJV10" s="314"/>
      <c r="FJW10" s="314"/>
      <c r="FJX10" s="314"/>
      <c r="FJY10" s="314"/>
      <c r="FJZ10" s="314"/>
      <c r="FKA10" s="314"/>
      <c r="FKB10" s="314"/>
      <c r="FKC10" s="314"/>
      <c r="FKD10" s="314"/>
      <c r="FKE10" s="314"/>
      <c r="FKF10" s="314"/>
      <c r="FKG10" s="314"/>
      <c r="FKH10" s="314"/>
      <c r="FKI10" s="314"/>
      <c r="FKJ10" s="314"/>
      <c r="FKK10" s="314"/>
      <c r="FKL10" s="314"/>
      <c r="FKM10" s="314"/>
      <c r="FKN10" s="314"/>
      <c r="FKO10" s="314"/>
      <c r="FKP10" s="314"/>
      <c r="FKQ10" s="314"/>
      <c r="FKR10" s="314"/>
      <c r="FKS10" s="314"/>
      <c r="FKT10" s="314"/>
      <c r="FKU10" s="314"/>
      <c r="FKV10" s="314"/>
      <c r="FKW10" s="314"/>
      <c r="FKX10" s="314"/>
      <c r="FKY10" s="314"/>
      <c r="FKZ10" s="314"/>
      <c r="FLA10" s="314"/>
      <c r="FLB10" s="314"/>
      <c r="FLC10" s="314"/>
      <c r="FLD10" s="314"/>
      <c r="FLE10" s="314"/>
      <c r="FLF10" s="314"/>
      <c r="FLG10" s="314"/>
      <c r="FLH10" s="314"/>
      <c r="FLI10" s="314"/>
      <c r="FLJ10" s="314"/>
      <c r="FLK10" s="314"/>
      <c r="FLL10" s="314"/>
      <c r="FLM10" s="314"/>
      <c r="FLN10" s="314"/>
      <c r="FLO10" s="314"/>
      <c r="FLP10" s="314"/>
      <c r="FLQ10" s="314"/>
      <c r="FLR10" s="314"/>
      <c r="FLS10" s="314"/>
      <c r="FLT10" s="314"/>
      <c r="FLU10" s="314"/>
      <c r="FLV10" s="314"/>
      <c r="FLW10" s="314"/>
      <c r="FLX10" s="314"/>
      <c r="FLY10" s="314"/>
      <c r="FLZ10" s="314"/>
      <c r="FMA10" s="314"/>
      <c r="FMB10" s="314"/>
      <c r="FMC10" s="314"/>
      <c r="FMD10" s="314"/>
      <c r="FME10" s="314"/>
      <c r="FMF10" s="314"/>
      <c r="FMG10" s="314"/>
      <c r="FMH10" s="314"/>
      <c r="FMI10" s="314"/>
      <c r="FMJ10" s="314"/>
      <c r="FMK10" s="314"/>
      <c r="FML10" s="314"/>
      <c r="FMM10" s="314"/>
      <c r="FMN10" s="314"/>
      <c r="FMO10" s="314"/>
      <c r="FMP10" s="314"/>
      <c r="FMQ10" s="314"/>
      <c r="FMR10" s="314"/>
      <c r="FMS10" s="314"/>
      <c r="FMT10" s="314"/>
      <c r="FMU10" s="314"/>
      <c r="FMV10" s="314"/>
      <c r="FMW10" s="314"/>
      <c r="FMX10" s="314"/>
      <c r="FMY10" s="314"/>
      <c r="FMZ10" s="314"/>
      <c r="FNA10" s="314"/>
      <c r="FNB10" s="314"/>
      <c r="FNC10" s="314"/>
      <c r="FND10" s="314"/>
      <c r="FNE10" s="314"/>
      <c r="FNF10" s="314"/>
      <c r="FNG10" s="314"/>
      <c r="FNH10" s="314"/>
      <c r="FNI10" s="314"/>
      <c r="FNJ10" s="314"/>
      <c r="FNK10" s="314"/>
      <c r="FNL10" s="314"/>
      <c r="FNM10" s="314"/>
      <c r="FNN10" s="314"/>
      <c r="FNO10" s="314"/>
      <c r="FNP10" s="314"/>
      <c r="FNQ10" s="314"/>
      <c r="FNR10" s="314"/>
      <c r="FNS10" s="314"/>
      <c r="FNT10" s="314"/>
      <c r="FNU10" s="314"/>
      <c r="FNV10" s="314"/>
      <c r="FNW10" s="314"/>
      <c r="FNX10" s="314"/>
      <c r="FNY10" s="314"/>
      <c r="FNZ10" s="314"/>
      <c r="FOA10" s="314"/>
      <c r="FOB10" s="314"/>
      <c r="FOC10" s="314"/>
      <c r="FOD10" s="314"/>
      <c r="FOE10" s="314"/>
      <c r="FOF10" s="314"/>
      <c r="FOG10" s="314"/>
      <c r="FOH10" s="314"/>
      <c r="FOI10" s="314"/>
      <c r="FOJ10" s="314"/>
      <c r="FOK10" s="314"/>
      <c r="FOL10" s="314"/>
      <c r="FOM10" s="314"/>
      <c r="FON10" s="314"/>
      <c r="FOO10" s="314"/>
      <c r="FOP10" s="314"/>
      <c r="FOQ10" s="314"/>
      <c r="FOR10" s="314"/>
      <c r="FOS10" s="314"/>
      <c r="FOT10" s="314"/>
      <c r="FOU10" s="314"/>
      <c r="FOV10" s="314"/>
      <c r="FOW10" s="314"/>
      <c r="FOX10" s="314"/>
      <c r="FOY10" s="314"/>
      <c r="FOZ10" s="314"/>
      <c r="FPA10" s="314"/>
      <c r="FPB10" s="314"/>
      <c r="FPC10" s="314"/>
      <c r="FPD10" s="314"/>
      <c r="FPE10" s="314"/>
      <c r="FPF10" s="314"/>
      <c r="FPG10" s="314"/>
      <c r="FPH10" s="314"/>
      <c r="FPI10" s="314"/>
      <c r="FPJ10" s="314"/>
      <c r="FPK10" s="314"/>
      <c r="FPL10" s="314"/>
      <c r="FPM10" s="314"/>
      <c r="FPN10" s="314"/>
      <c r="FPO10" s="314"/>
      <c r="FPP10" s="314"/>
      <c r="FPQ10" s="314"/>
      <c r="FPR10" s="314"/>
      <c r="FPS10" s="314"/>
      <c r="FPT10" s="314"/>
      <c r="FPU10" s="314"/>
      <c r="FPV10" s="314"/>
      <c r="FPW10" s="314"/>
      <c r="FPX10" s="314"/>
      <c r="FPY10" s="314"/>
      <c r="FPZ10" s="314"/>
      <c r="FQA10" s="314"/>
      <c r="FQB10" s="314"/>
      <c r="FQC10" s="314"/>
      <c r="FQD10" s="314"/>
      <c r="FQE10" s="314"/>
      <c r="FQF10" s="314"/>
      <c r="FQG10" s="314"/>
      <c r="FQH10" s="314"/>
      <c r="FQI10" s="314"/>
      <c r="FQJ10" s="314"/>
      <c r="FQK10" s="314"/>
      <c r="FQL10" s="314"/>
      <c r="FQM10" s="314"/>
      <c r="FQN10" s="314"/>
      <c r="FQO10" s="314"/>
      <c r="FQP10" s="314"/>
      <c r="FQQ10" s="314"/>
      <c r="FQR10" s="314"/>
      <c r="FQS10" s="314"/>
      <c r="FQT10" s="314"/>
      <c r="FQU10" s="314"/>
      <c r="FQV10" s="314"/>
      <c r="FQW10" s="314"/>
      <c r="FQX10" s="314"/>
      <c r="FQY10" s="314"/>
      <c r="FQZ10" s="314"/>
      <c r="FRA10" s="314"/>
      <c r="FRB10" s="314"/>
      <c r="FRC10" s="314"/>
      <c r="FRD10" s="314"/>
      <c r="FRE10" s="314"/>
      <c r="FRF10" s="314"/>
      <c r="FRG10" s="314"/>
      <c r="FRH10" s="314"/>
      <c r="FRI10" s="314"/>
      <c r="FRJ10" s="314"/>
      <c r="FRK10" s="314"/>
      <c r="FRL10" s="314"/>
      <c r="FRM10" s="314"/>
      <c r="FRN10" s="314"/>
      <c r="FRO10" s="314"/>
      <c r="FRP10" s="314"/>
      <c r="FRQ10" s="314"/>
      <c r="FRR10" s="314"/>
      <c r="FRS10" s="314"/>
      <c r="FRT10" s="314"/>
      <c r="FRU10" s="314"/>
      <c r="FRV10" s="314"/>
      <c r="FRW10" s="314"/>
      <c r="FRX10" s="314"/>
      <c r="FRY10" s="314"/>
      <c r="FRZ10" s="314"/>
      <c r="FSA10" s="314"/>
      <c r="FSB10" s="314"/>
      <c r="FSC10" s="314"/>
      <c r="FSD10" s="314"/>
      <c r="FSE10" s="314"/>
      <c r="FSF10" s="314"/>
      <c r="FSG10" s="314"/>
      <c r="FSH10" s="314"/>
      <c r="FSI10" s="314"/>
      <c r="FSJ10" s="314"/>
      <c r="FSK10" s="314"/>
      <c r="FSL10" s="314"/>
      <c r="FSM10" s="314"/>
      <c r="FSN10" s="314"/>
      <c r="FSO10" s="314"/>
      <c r="FSP10" s="314"/>
      <c r="FSQ10" s="314"/>
      <c r="FSR10" s="314"/>
      <c r="FSS10" s="314"/>
      <c r="FST10" s="314"/>
      <c r="FSU10" s="314"/>
      <c r="FSV10" s="314"/>
      <c r="FSW10" s="314"/>
      <c r="FSX10" s="314"/>
      <c r="FSY10" s="314"/>
      <c r="FSZ10" s="314"/>
      <c r="FTA10" s="314"/>
      <c r="FTB10" s="314"/>
      <c r="FTC10" s="314"/>
      <c r="FTD10" s="314"/>
      <c r="FTE10" s="314"/>
      <c r="FTF10" s="314"/>
      <c r="FTG10" s="314"/>
      <c r="FTH10" s="314"/>
      <c r="FTI10" s="314"/>
      <c r="FTJ10" s="314"/>
      <c r="FTK10" s="314"/>
      <c r="FTL10" s="314"/>
      <c r="FTM10" s="314"/>
      <c r="FTN10" s="314"/>
      <c r="FTO10" s="314"/>
      <c r="FTP10" s="314"/>
      <c r="FTQ10" s="314"/>
      <c r="FTR10" s="314"/>
      <c r="FTS10" s="314"/>
      <c r="FTT10" s="314"/>
      <c r="FTU10" s="314"/>
      <c r="FTV10" s="314"/>
      <c r="FTW10" s="314"/>
      <c r="FTX10" s="314"/>
      <c r="FTY10" s="314"/>
      <c r="FTZ10" s="314"/>
      <c r="FUA10" s="314"/>
      <c r="FUB10" s="314"/>
      <c r="FUC10" s="314"/>
      <c r="FUD10" s="314"/>
      <c r="FUE10" s="314"/>
      <c r="FUF10" s="314"/>
      <c r="FUG10" s="314"/>
      <c r="FUH10" s="314"/>
      <c r="FUI10" s="314"/>
      <c r="FUJ10" s="314"/>
      <c r="FUK10" s="314"/>
      <c r="FUL10" s="314"/>
      <c r="FUM10" s="314"/>
      <c r="FUN10" s="314"/>
      <c r="FUO10" s="314"/>
      <c r="FUP10" s="314"/>
      <c r="FUQ10" s="314"/>
      <c r="FUR10" s="314"/>
      <c r="FUS10" s="314"/>
      <c r="FUT10" s="314"/>
      <c r="FUU10" s="314"/>
      <c r="FUV10" s="314"/>
      <c r="FUW10" s="314"/>
      <c r="FUX10" s="314"/>
      <c r="FUY10" s="314"/>
      <c r="FUZ10" s="314"/>
      <c r="FVA10" s="314"/>
      <c r="FVB10" s="314"/>
      <c r="FVC10" s="314"/>
      <c r="FVD10" s="314"/>
      <c r="FVE10" s="314"/>
      <c r="FVF10" s="314"/>
      <c r="FVG10" s="314"/>
      <c r="FVH10" s="314"/>
      <c r="FVI10" s="314"/>
      <c r="FVJ10" s="314"/>
      <c r="FVK10" s="314"/>
      <c r="FVL10" s="314"/>
      <c r="FVM10" s="314"/>
      <c r="FVN10" s="314"/>
      <c r="FVO10" s="314"/>
      <c r="FVP10" s="314"/>
      <c r="FVQ10" s="314"/>
      <c r="FVR10" s="314"/>
      <c r="FVS10" s="314"/>
      <c r="FVT10" s="314"/>
      <c r="FVU10" s="314"/>
      <c r="FVV10" s="314"/>
      <c r="FVW10" s="314"/>
      <c r="FVX10" s="314"/>
      <c r="FVY10" s="314"/>
      <c r="FVZ10" s="314"/>
      <c r="FWA10" s="314"/>
      <c r="FWB10" s="314"/>
      <c r="FWC10" s="314"/>
      <c r="FWD10" s="314"/>
      <c r="FWE10" s="314"/>
      <c r="FWF10" s="314"/>
      <c r="FWG10" s="314"/>
      <c r="FWH10" s="314"/>
      <c r="FWI10" s="314"/>
      <c r="FWJ10" s="314"/>
      <c r="FWK10" s="314"/>
      <c r="FWL10" s="314"/>
      <c r="FWM10" s="314"/>
      <c r="FWN10" s="314"/>
      <c r="FWO10" s="314"/>
      <c r="FWP10" s="314"/>
      <c r="FWQ10" s="314"/>
      <c r="FWR10" s="314"/>
      <c r="FWS10" s="314"/>
      <c r="FWT10" s="314"/>
      <c r="FWU10" s="314"/>
      <c r="FWV10" s="314"/>
      <c r="FWW10" s="314"/>
      <c r="FWX10" s="314"/>
      <c r="FWY10" s="314"/>
      <c r="FWZ10" s="314"/>
      <c r="FXA10" s="314"/>
      <c r="FXB10" s="314"/>
      <c r="FXC10" s="314"/>
      <c r="FXD10" s="314"/>
      <c r="FXE10" s="314"/>
      <c r="FXF10" s="314"/>
      <c r="FXG10" s="314"/>
      <c r="FXH10" s="314"/>
      <c r="FXI10" s="314"/>
      <c r="FXJ10" s="314"/>
      <c r="FXK10" s="314"/>
      <c r="FXL10" s="314"/>
      <c r="FXM10" s="314"/>
      <c r="FXN10" s="314"/>
      <c r="FXO10" s="314"/>
      <c r="FXP10" s="314"/>
      <c r="FXQ10" s="314"/>
      <c r="FXR10" s="314"/>
      <c r="FXS10" s="314"/>
      <c r="FXT10" s="314"/>
      <c r="FXU10" s="314"/>
      <c r="FXV10" s="314"/>
      <c r="FXW10" s="314"/>
      <c r="FXX10" s="314"/>
      <c r="FXY10" s="314"/>
      <c r="FXZ10" s="314"/>
      <c r="FYA10" s="314"/>
      <c r="FYB10" s="314"/>
      <c r="FYC10" s="314"/>
      <c r="FYD10" s="314"/>
      <c r="FYE10" s="314"/>
      <c r="FYF10" s="314"/>
      <c r="FYG10" s="314"/>
      <c r="FYH10" s="314"/>
      <c r="FYI10" s="314"/>
      <c r="FYJ10" s="314"/>
      <c r="FYK10" s="314"/>
      <c r="FYL10" s="314"/>
      <c r="FYM10" s="314"/>
      <c r="FYN10" s="314"/>
      <c r="FYO10" s="314"/>
      <c r="FYP10" s="314"/>
      <c r="FYQ10" s="314"/>
      <c r="FYR10" s="314"/>
      <c r="FYS10" s="314"/>
      <c r="FYT10" s="314"/>
      <c r="FYU10" s="314"/>
      <c r="FYV10" s="314"/>
      <c r="FYW10" s="314"/>
      <c r="FYX10" s="314"/>
      <c r="FYY10" s="314"/>
      <c r="FYZ10" s="314"/>
      <c r="FZA10" s="314"/>
      <c r="FZB10" s="314"/>
      <c r="FZC10" s="314"/>
      <c r="FZD10" s="314"/>
      <c r="FZE10" s="314"/>
      <c r="FZF10" s="314"/>
      <c r="FZG10" s="314"/>
      <c r="FZH10" s="314"/>
      <c r="FZI10" s="314"/>
      <c r="FZJ10" s="314"/>
      <c r="FZK10" s="314"/>
      <c r="FZL10" s="314"/>
      <c r="FZM10" s="314"/>
      <c r="FZN10" s="314"/>
      <c r="FZO10" s="314"/>
      <c r="FZP10" s="314"/>
      <c r="FZQ10" s="314"/>
      <c r="FZR10" s="314"/>
      <c r="FZS10" s="314"/>
      <c r="FZT10" s="314"/>
      <c r="FZU10" s="314"/>
      <c r="FZV10" s="314"/>
      <c r="FZW10" s="314"/>
      <c r="FZX10" s="314"/>
      <c r="FZY10" s="314"/>
      <c r="FZZ10" s="314"/>
      <c r="GAA10" s="314"/>
      <c r="GAB10" s="314"/>
      <c r="GAC10" s="314"/>
      <c r="GAD10" s="314"/>
      <c r="GAE10" s="314"/>
      <c r="GAF10" s="314"/>
      <c r="GAG10" s="314"/>
      <c r="GAH10" s="314"/>
      <c r="GAI10" s="314"/>
      <c r="GAJ10" s="314"/>
      <c r="GAK10" s="314"/>
      <c r="GAL10" s="314"/>
      <c r="GAM10" s="314"/>
      <c r="GAN10" s="314"/>
      <c r="GAO10" s="314"/>
      <c r="GAP10" s="314"/>
      <c r="GAQ10" s="314"/>
      <c r="GAR10" s="314"/>
      <c r="GAS10" s="314"/>
      <c r="GAT10" s="314"/>
      <c r="GAU10" s="314"/>
      <c r="GAV10" s="314"/>
      <c r="GAW10" s="314"/>
      <c r="GAX10" s="314"/>
      <c r="GAY10" s="314"/>
      <c r="GAZ10" s="314"/>
      <c r="GBA10" s="314"/>
      <c r="GBB10" s="314"/>
      <c r="GBC10" s="314"/>
      <c r="GBD10" s="314"/>
      <c r="GBE10" s="314"/>
      <c r="GBF10" s="314"/>
      <c r="GBG10" s="314"/>
      <c r="GBH10" s="314"/>
      <c r="GBI10" s="314"/>
      <c r="GBJ10" s="314"/>
      <c r="GBK10" s="314"/>
      <c r="GBL10" s="314"/>
      <c r="GBM10" s="314"/>
      <c r="GBN10" s="314"/>
      <c r="GBO10" s="314"/>
      <c r="GBP10" s="314"/>
      <c r="GBQ10" s="314"/>
      <c r="GBR10" s="314"/>
      <c r="GBS10" s="314"/>
      <c r="GBT10" s="314"/>
      <c r="GBU10" s="314"/>
      <c r="GBV10" s="314"/>
      <c r="GBW10" s="314"/>
      <c r="GBX10" s="314"/>
      <c r="GBY10" s="314"/>
      <c r="GBZ10" s="314"/>
      <c r="GCA10" s="314"/>
      <c r="GCB10" s="314"/>
      <c r="GCC10" s="314"/>
      <c r="GCD10" s="314"/>
      <c r="GCE10" s="314"/>
      <c r="GCF10" s="314"/>
      <c r="GCG10" s="314"/>
      <c r="GCH10" s="314"/>
      <c r="GCI10" s="314"/>
      <c r="GCJ10" s="314"/>
      <c r="GCK10" s="314"/>
      <c r="GCL10" s="314"/>
      <c r="GCM10" s="314"/>
      <c r="GCN10" s="314"/>
      <c r="GCO10" s="314"/>
      <c r="GCP10" s="314"/>
      <c r="GCQ10" s="314"/>
      <c r="GCR10" s="314"/>
      <c r="GCS10" s="314"/>
      <c r="GCT10" s="314"/>
      <c r="GCU10" s="314"/>
      <c r="GCV10" s="314"/>
      <c r="GCW10" s="314"/>
      <c r="GCX10" s="314"/>
      <c r="GCY10" s="314"/>
      <c r="GCZ10" s="314"/>
      <c r="GDA10" s="314"/>
      <c r="GDB10" s="314"/>
      <c r="GDC10" s="314"/>
      <c r="GDD10" s="314"/>
      <c r="GDE10" s="314"/>
      <c r="GDF10" s="314"/>
      <c r="GDG10" s="314"/>
      <c r="GDH10" s="314"/>
      <c r="GDI10" s="314"/>
      <c r="GDJ10" s="314"/>
      <c r="GDK10" s="314"/>
      <c r="GDL10" s="314"/>
      <c r="GDM10" s="314"/>
      <c r="GDN10" s="314"/>
      <c r="GDO10" s="314"/>
      <c r="GDP10" s="314"/>
      <c r="GDQ10" s="314"/>
      <c r="GDR10" s="314"/>
      <c r="GDS10" s="314"/>
      <c r="GDT10" s="314"/>
      <c r="GDU10" s="314"/>
      <c r="GDV10" s="314"/>
      <c r="GDW10" s="314"/>
      <c r="GDX10" s="314"/>
      <c r="GDY10" s="314"/>
      <c r="GDZ10" s="314"/>
      <c r="GEA10" s="314"/>
      <c r="GEB10" s="314"/>
      <c r="GEC10" s="314"/>
      <c r="GED10" s="314"/>
      <c r="GEE10" s="314"/>
      <c r="GEF10" s="314"/>
      <c r="GEG10" s="314"/>
      <c r="GEH10" s="314"/>
      <c r="GEI10" s="314"/>
      <c r="GEJ10" s="314"/>
      <c r="GEK10" s="314"/>
      <c r="GEL10" s="314"/>
      <c r="GEM10" s="314"/>
      <c r="GEN10" s="314"/>
      <c r="GEO10" s="314"/>
      <c r="GEP10" s="314"/>
      <c r="GEQ10" s="314"/>
      <c r="GER10" s="314"/>
      <c r="GES10" s="314"/>
      <c r="GET10" s="314"/>
      <c r="GEU10" s="314"/>
      <c r="GEV10" s="314"/>
      <c r="GEW10" s="314"/>
      <c r="GEX10" s="314"/>
      <c r="GEY10" s="314"/>
      <c r="GEZ10" s="314"/>
      <c r="GFA10" s="314"/>
      <c r="GFB10" s="314"/>
      <c r="GFC10" s="314"/>
      <c r="GFD10" s="314"/>
      <c r="GFE10" s="314"/>
      <c r="GFF10" s="314"/>
      <c r="GFG10" s="314"/>
      <c r="GFH10" s="314"/>
      <c r="GFI10" s="314"/>
      <c r="GFJ10" s="314"/>
      <c r="GFK10" s="314"/>
      <c r="GFL10" s="314"/>
      <c r="GFM10" s="314"/>
      <c r="GFN10" s="314"/>
      <c r="GFO10" s="314"/>
      <c r="GFP10" s="314"/>
      <c r="GFQ10" s="314"/>
      <c r="GFR10" s="314"/>
      <c r="GFS10" s="314"/>
      <c r="GFT10" s="314"/>
      <c r="GFU10" s="314"/>
      <c r="GFV10" s="314"/>
      <c r="GFW10" s="314"/>
      <c r="GFX10" s="314"/>
      <c r="GFY10" s="314"/>
      <c r="GFZ10" s="314"/>
      <c r="GGA10" s="314"/>
      <c r="GGB10" s="314"/>
      <c r="GGC10" s="314"/>
      <c r="GGD10" s="314"/>
      <c r="GGE10" s="314"/>
      <c r="GGF10" s="314"/>
      <c r="GGG10" s="314"/>
      <c r="GGH10" s="314"/>
      <c r="GGI10" s="314"/>
      <c r="GGJ10" s="314"/>
      <c r="GGK10" s="314"/>
      <c r="GGL10" s="314"/>
      <c r="GGM10" s="314"/>
      <c r="GGN10" s="314"/>
      <c r="GGO10" s="314"/>
      <c r="GGP10" s="314"/>
      <c r="GGQ10" s="314"/>
      <c r="GGR10" s="314"/>
      <c r="GGS10" s="314"/>
      <c r="GGT10" s="314"/>
      <c r="GGU10" s="314"/>
      <c r="GGV10" s="314"/>
      <c r="GGW10" s="314"/>
      <c r="GGX10" s="314"/>
      <c r="GGY10" s="314"/>
      <c r="GGZ10" s="314"/>
      <c r="GHA10" s="314"/>
      <c r="GHB10" s="314"/>
      <c r="GHC10" s="314"/>
      <c r="GHD10" s="314"/>
      <c r="GHE10" s="314"/>
      <c r="GHF10" s="314"/>
      <c r="GHG10" s="314"/>
      <c r="GHH10" s="314"/>
      <c r="GHI10" s="314"/>
      <c r="GHJ10" s="314"/>
      <c r="GHK10" s="314"/>
      <c r="GHL10" s="314"/>
      <c r="GHM10" s="314"/>
      <c r="GHN10" s="314"/>
      <c r="GHO10" s="314"/>
      <c r="GHP10" s="314"/>
      <c r="GHQ10" s="314"/>
      <c r="GHR10" s="314"/>
      <c r="GHS10" s="314"/>
      <c r="GHT10" s="314"/>
      <c r="GHU10" s="314"/>
      <c r="GHV10" s="314"/>
      <c r="GHW10" s="314"/>
      <c r="GHX10" s="314"/>
      <c r="GHY10" s="314"/>
      <c r="GHZ10" s="314"/>
      <c r="GIA10" s="314"/>
      <c r="GIB10" s="314"/>
      <c r="GIC10" s="314"/>
      <c r="GID10" s="314"/>
      <c r="GIE10" s="314"/>
      <c r="GIF10" s="314"/>
      <c r="GIG10" s="314"/>
      <c r="GIH10" s="314"/>
      <c r="GII10" s="314"/>
      <c r="GIJ10" s="314"/>
      <c r="GIK10" s="314"/>
      <c r="GIL10" s="314"/>
      <c r="GIM10" s="314"/>
      <c r="GIN10" s="314"/>
      <c r="GIO10" s="314"/>
      <c r="GIP10" s="314"/>
      <c r="GIQ10" s="314"/>
      <c r="GIR10" s="314"/>
      <c r="GIS10" s="314"/>
      <c r="GIT10" s="314"/>
      <c r="GIU10" s="314"/>
      <c r="GIV10" s="314"/>
      <c r="GIW10" s="314"/>
      <c r="GIX10" s="314"/>
      <c r="GIY10" s="314"/>
      <c r="GIZ10" s="314"/>
      <c r="GJA10" s="314"/>
      <c r="GJB10" s="314"/>
      <c r="GJC10" s="314"/>
      <c r="GJD10" s="314"/>
      <c r="GJE10" s="314"/>
      <c r="GJF10" s="314"/>
      <c r="GJG10" s="314"/>
      <c r="GJH10" s="314"/>
      <c r="GJI10" s="314"/>
      <c r="GJJ10" s="314"/>
      <c r="GJK10" s="314"/>
      <c r="GJL10" s="314"/>
      <c r="GJM10" s="314"/>
      <c r="GJN10" s="314"/>
      <c r="GJO10" s="314"/>
      <c r="GJP10" s="314"/>
      <c r="GJQ10" s="314"/>
      <c r="GJR10" s="314"/>
      <c r="GJS10" s="314"/>
      <c r="GJT10" s="314"/>
      <c r="GJU10" s="314"/>
      <c r="GJV10" s="314"/>
      <c r="GJW10" s="314"/>
      <c r="GJX10" s="314"/>
      <c r="GJY10" s="314"/>
      <c r="GJZ10" s="314"/>
      <c r="GKA10" s="314"/>
      <c r="GKB10" s="314"/>
      <c r="GKC10" s="314"/>
      <c r="GKD10" s="314"/>
      <c r="GKE10" s="314"/>
      <c r="GKF10" s="314"/>
      <c r="GKG10" s="314"/>
      <c r="GKH10" s="314"/>
      <c r="GKI10" s="314"/>
      <c r="GKJ10" s="314"/>
      <c r="GKK10" s="314"/>
      <c r="GKL10" s="314"/>
      <c r="GKM10" s="314"/>
      <c r="GKN10" s="314"/>
      <c r="GKO10" s="314"/>
      <c r="GKP10" s="314"/>
      <c r="GKQ10" s="314"/>
      <c r="GKR10" s="314"/>
      <c r="GKS10" s="314"/>
      <c r="GKT10" s="314"/>
      <c r="GKU10" s="314"/>
      <c r="GKV10" s="314"/>
      <c r="GKW10" s="314"/>
      <c r="GKX10" s="314"/>
      <c r="GKY10" s="314"/>
      <c r="GKZ10" s="314"/>
      <c r="GLA10" s="314"/>
      <c r="GLB10" s="314"/>
      <c r="GLC10" s="314"/>
      <c r="GLD10" s="314"/>
      <c r="GLE10" s="314"/>
      <c r="GLF10" s="314"/>
      <c r="GLG10" s="314"/>
      <c r="GLH10" s="314"/>
      <c r="GLI10" s="314"/>
      <c r="GLJ10" s="314"/>
      <c r="GLK10" s="314"/>
      <c r="GLL10" s="314"/>
      <c r="GLM10" s="314"/>
      <c r="GLN10" s="314"/>
      <c r="GLO10" s="314"/>
      <c r="GLP10" s="314"/>
      <c r="GLQ10" s="314"/>
      <c r="GLR10" s="314"/>
      <c r="GLS10" s="314"/>
      <c r="GLT10" s="314"/>
      <c r="GLU10" s="314"/>
      <c r="GLV10" s="314"/>
      <c r="GLW10" s="314"/>
      <c r="GLX10" s="314"/>
      <c r="GLY10" s="314"/>
      <c r="GLZ10" s="314"/>
      <c r="GMA10" s="314"/>
      <c r="GMB10" s="314"/>
      <c r="GMC10" s="314"/>
      <c r="GMD10" s="314"/>
      <c r="GME10" s="314"/>
      <c r="GMF10" s="314"/>
      <c r="GMG10" s="314"/>
      <c r="GMH10" s="314"/>
      <c r="GMI10" s="314"/>
      <c r="GMJ10" s="314"/>
      <c r="GMK10" s="314"/>
      <c r="GML10" s="314"/>
      <c r="GMM10" s="314"/>
      <c r="GMN10" s="314"/>
      <c r="GMO10" s="314"/>
      <c r="GMP10" s="314"/>
      <c r="GMQ10" s="314"/>
      <c r="GMR10" s="314"/>
      <c r="GMS10" s="314"/>
      <c r="GMT10" s="314"/>
      <c r="GMU10" s="314"/>
      <c r="GMV10" s="314"/>
      <c r="GMW10" s="314"/>
      <c r="GMX10" s="314"/>
      <c r="GMY10" s="314"/>
      <c r="GMZ10" s="314"/>
      <c r="GNA10" s="314"/>
      <c r="GNB10" s="314"/>
      <c r="GNC10" s="314"/>
      <c r="GND10" s="314"/>
      <c r="GNE10" s="314"/>
      <c r="GNF10" s="314"/>
      <c r="GNG10" s="314"/>
      <c r="GNH10" s="314"/>
      <c r="GNI10" s="314"/>
      <c r="GNJ10" s="314"/>
      <c r="GNK10" s="314"/>
      <c r="GNL10" s="314"/>
      <c r="GNM10" s="314"/>
      <c r="GNN10" s="314"/>
      <c r="GNO10" s="314"/>
      <c r="GNP10" s="314"/>
      <c r="GNQ10" s="314"/>
      <c r="GNR10" s="314"/>
      <c r="GNS10" s="314"/>
      <c r="GNT10" s="314"/>
      <c r="GNU10" s="314"/>
      <c r="GNV10" s="314"/>
      <c r="GNW10" s="314"/>
      <c r="GNX10" s="314"/>
      <c r="GNY10" s="314"/>
      <c r="GNZ10" s="314"/>
      <c r="GOA10" s="314"/>
      <c r="GOB10" s="314"/>
      <c r="GOC10" s="314"/>
      <c r="GOD10" s="314"/>
      <c r="GOE10" s="314"/>
      <c r="GOF10" s="314"/>
      <c r="GOG10" s="314"/>
      <c r="GOH10" s="314"/>
      <c r="GOI10" s="314"/>
      <c r="GOJ10" s="314"/>
      <c r="GOK10" s="314"/>
      <c r="GOL10" s="314"/>
      <c r="GOM10" s="314"/>
      <c r="GON10" s="314"/>
      <c r="GOO10" s="314"/>
      <c r="GOP10" s="314"/>
      <c r="GOQ10" s="314"/>
      <c r="GOR10" s="314"/>
      <c r="GOS10" s="314"/>
      <c r="GOT10" s="314"/>
      <c r="GOU10" s="314"/>
      <c r="GOV10" s="314"/>
      <c r="GOW10" s="314"/>
      <c r="GOX10" s="314"/>
      <c r="GOY10" s="314"/>
      <c r="GOZ10" s="314"/>
      <c r="GPA10" s="314"/>
      <c r="GPB10" s="314"/>
      <c r="GPC10" s="314"/>
      <c r="GPD10" s="314"/>
      <c r="GPE10" s="314"/>
      <c r="GPF10" s="314"/>
      <c r="GPG10" s="314"/>
      <c r="GPH10" s="314"/>
      <c r="GPI10" s="314"/>
      <c r="GPJ10" s="314"/>
      <c r="GPK10" s="314"/>
      <c r="GPL10" s="314"/>
      <c r="GPM10" s="314"/>
      <c r="GPN10" s="314"/>
      <c r="GPO10" s="314"/>
      <c r="GPP10" s="314"/>
      <c r="GPQ10" s="314"/>
      <c r="GPR10" s="314"/>
      <c r="GPS10" s="314"/>
      <c r="GPT10" s="314"/>
      <c r="GPU10" s="314"/>
      <c r="GPV10" s="314"/>
      <c r="GPW10" s="314"/>
      <c r="GPX10" s="314"/>
      <c r="GPY10" s="314"/>
      <c r="GPZ10" s="314"/>
      <c r="GQA10" s="314"/>
      <c r="GQB10" s="314"/>
      <c r="GQC10" s="314"/>
      <c r="GQD10" s="314"/>
      <c r="GQE10" s="314"/>
      <c r="GQF10" s="314"/>
      <c r="GQG10" s="314"/>
      <c r="GQH10" s="314"/>
      <c r="GQI10" s="314"/>
      <c r="GQJ10" s="314"/>
      <c r="GQK10" s="314"/>
      <c r="GQL10" s="314"/>
      <c r="GQM10" s="314"/>
      <c r="GQN10" s="314"/>
      <c r="GQO10" s="314"/>
      <c r="GQP10" s="314"/>
      <c r="GQQ10" s="314"/>
      <c r="GQR10" s="314"/>
      <c r="GQS10" s="314"/>
      <c r="GQT10" s="314"/>
      <c r="GQU10" s="314"/>
      <c r="GQV10" s="314"/>
      <c r="GQW10" s="314"/>
      <c r="GQX10" s="314"/>
      <c r="GQY10" s="314"/>
      <c r="GQZ10" s="314"/>
      <c r="GRA10" s="314"/>
      <c r="GRB10" s="314"/>
      <c r="GRC10" s="314"/>
      <c r="GRD10" s="314"/>
      <c r="GRE10" s="314"/>
      <c r="GRF10" s="314"/>
      <c r="GRG10" s="314"/>
      <c r="GRH10" s="314"/>
      <c r="GRI10" s="314"/>
      <c r="GRJ10" s="314"/>
      <c r="GRK10" s="314"/>
      <c r="GRL10" s="314"/>
      <c r="GRM10" s="314"/>
      <c r="GRN10" s="314"/>
      <c r="GRO10" s="314"/>
      <c r="GRP10" s="314"/>
      <c r="GRQ10" s="314"/>
      <c r="GRR10" s="314"/>
      <c r="GRS10" s="314"/>
      <c r="GRT10" s="314"/>
      <c r="GRU10" s="314"/>
      <c r="GRV10" s="314"/>
      <c r="GRW10" s="314"/>
      <c r="GRX10" s="314"/>
      <c r="GRY10" s="314"/>
      <c r="GRZ10" s="314"/>
      <c r="GSA10" s="314"/>
      <c r="GSB10" s="314"/>
      <c r="GSC10" s="314"/>
      <c r="GSD10" s="314"/>
      <c r="GSE10" s="314"/>
      <c r="GSF10" s="314"/>
      <c r="GSG10" s="314"/>
      <c r="GSH10" s="314"/>
      <c r="GSI10" s="314"/>
      <c r="GSJ10" s="314"/>
      <c r="GSK10" s="314"/>
      <c r="GSL10" s="314"/>
      <c r="GSM10" s="314"/>
      <c r="GSN10" s="314"/>
      <c r="GSO10" s="314"/>
      <c r="GSP10" s="314"/>
      <c r="GSQ10" s="314"/>
      <c r="GSR10" s="314"/>
      <c r="GSS10" s="314"/>
      <c r="GST10" s="314"/>
      <c r="GSU10" s="314"/>
      <c r="GSV10" s="314"/>
      <c r="GSW10" s="314"/>
      <c r="GSX10" s="314"/>
      <c r="GSY10" s="314"/>
      <c r="GSZ10" s="314"/>
      <c r="GTA10" s="314"/>
      <c r="GTB10" s="314"/>
      <c r="GTC10" s="314"/>
      <c r="GTD10" s="314"/>
      <c r="GTE10" s="314"/>
      <c r="GTF10" s="314"/>
      <c r="GTG10" s="314"/>
      <c r="GTH10" s="314"/>
      <c r="GTI10" s="314"/>
      <c r="GTJ10" s="314"/>
      <c r="GTK10" s="314"/>
      <c r="GTL10" s="314"/>
      <c r="GTM10" s="314"/>
      <c r="GTN10" s="314"/>
      <c r="GTO10" s="314"/>
      <c r="GTP10" s="314"/>
      <c r="GTQ10" s="314"/>
      <c r="GTR10" s="314"/>
      <c r="GTS10" s="314"/>
      <c r="GTT10" s="314"/>
      <c r="GTU10" s="314"/>
      <c r="GTV10" s="314"/>
      <c r="GTW10" s="314"/>
      <c r="GTX10" s="314"/>
      <c r="GTY10" s="314"/>
      <c r="GTZ10" s="314"/>
      <c r="GUA10" s="314"/>
      <c r="GUB10" s="314"/>
      <c r="GUC10" s="314"/>
      <c r="GUD10" s="314"/>
      <c r="GUE10" s="314"/>
      <c r="GUF10" s="314"/>
      <c r="GUG10" s="314"/>
      <c r="GUH10" s="314"/>
      <c r="GUI10" s="314"/>
      <c r="GUJ10" s="314"/>
      <c r="GUK10" s="314"/>
      <c r="GUL10" s="314"/>
      <c r="GUM10" s="314"/>
      <c r="GUN10" s="314"/>
      <c r="GUO10" s="314"/>
      <c r="GUP10" s="314"/>
      <c r="GUQ10" s="314"/>
      <c r="GUR10" s="314"/>
      <c r="GUS10" s="314"/>
      <c r="GUT10" s="314"/>
      <c r="GUU10" s="314"/>
      <c r="GUV10" s="314"/>
      <c r="GUW10" s="314"/>
      <c r="GUX10" s="314"/>
      <c r="GUY10" s="314"/>
      <c r="GUZ10" s="314"/>
      <c r="GVA10" s="314"/>
      <c r="GVB10" s="314"/>
      <c r="GVC10" s="314"/>
      <c r="GVD10" s="314"/>
      <c r="GVE10" s="314"/>
      <c r="GVF10" s="314"/>
      <c r="GVG10" s="314"/>
      <c r="GVH10" s="314"/>
      <c r="GVI10" s="314"/>
      <c r="GVJ10" s="314"/>
      <c r="GVK10" s="314"/>
      <c r="GVL10" s="314"/>
      <c r="GVM10" s="314"/>
      <c r="GVN10" s="314"/>
      <c r="GVO10" s="314"/>
      <c r="GVP10" s="314"/>
      <c r="GVQ10" s="314"/>
      <c r="GVR10" s="314"/>
      <c r="GVS10" s="314"/>
      <c r="GVT10" s="314"/>
      <c r="GVU10" s="314"/>
      <c r="GVV10" s="314"/>
      <c r="GVW10" s="314"/>
      <c r="GVX10" s="314"/>
      <c r="GVY10" s="314"/>
      <c r="GVZ10" s="314"/>
      <c r="GWA10" s="314"/>
      <c r="GWB10" s="314"/>
      <c r="GWC10" s="314"/>
      <c r="GWD10" s="314"/>
      <c r="GWE10" s="314"/>
      <c r="GWF10" s="314"/>
      <c r="GWG10" s="314"/>
      <c r="GWH10" s="314"/>
      <c r="GWI10" s="314"/>
      <c r="GWJ10" s="314"/>
      <c r="GWK10" s="314"/>
      <c r="GWL10" s="314"/>
      <c r="GWM10" s="314"/>
      <c r="GWN10" s="314"/>
      <c r="GWO10" s="314"/>
      <c r="GWP10" s="314"/>
      <c r="GWQ10" s="314"/>
      <c r="GWR10" s="314"/>
      <c r="GWS10" s="314"/>
      <c r="GWT10" s="314"/>
      <c r="GWU10" s="314"/>
      <c r="GWV10" s="314"/>
      <c r="GWW10" s="314"/>
      <c r="GWX10" s="314"/>
      <c r="GWY10" s="314"/>
      <c r="GWZ10" s="314"/>
      <c r="GXA10" s="314"/>
      <c r="GXB10" s="314"/>
      <c r="GXC10" s="314"/>
      <c r="GXD10" s="314"/>
      <c r="GXE10" s="314"/>
      <c r="GXF10" s="314"/>
      <c r="GXG10" s="314"/>
      <c r="GXH10" s="314"/>
      <c r="GXI10" s="314"/>
      <c r="GXJ10" s="314"/>
      <c r="GXK10" s="314"/>
      <c r="GXL10" s="314"/>
      <c r="GXM10" s="314"/>
      <c r="GXN10" s="314"/>
      <c r="GXO10" s="314"/>
      <c r="GXP10" s="314"/>
      <c r="GXQ10" s="314"/>
      <c r="GXR10" s="314"/>
      <c r="GXS10" s="314"/>
      <c r="GXT10" s="314"/>
      <c r="GXU10" s="314"/>
      <c r="GXV10" s="314"/>
      <c r="GXW10" s="314"/>
      <c r="GXX10" s="314"/>
      <c r="GXY10" s="314"/>
      <c r="GXZ10" s="314"/>
      <c r="GYA10" s="314"/>
      <c r="GYB10" s="314"/>
      <c r="GYC10" s="314"/>
      <c r="GYD10" s="314"/>
      <c r="GYE10" s="314"/>
      <c r="GYF10" s="314"/>
      <c r="GYG10" s="314"/>
      <c r="GYH10" s="314"/>
      <c r="GYI10" s="314"/>
      <c r="GYJ10" s="314"/>
      <c r="GYK10" s="314"/>
      <c r="GYL10" s="314"/>
      <c r="GYM10" s="314"/>
      <c r="GYN10" s="314"/>
      <c r="GYO10" s="314"/>
      <c r="GYP10" s="314"/>
      <c r="GYQ10" s="314"/>
      <c r="GYR10" s="314"/>
      <c r="GYS10" s="314"/>
      <c r="GYT10" s="314"/>
      <c r="GYU10" s="314"/>
      <c r="GYV10" s="314"/>
      <c r="GYW10" s="314"/>
      <c r="GYX10" s="314"/>
      <c r="GYY10" s="314"/>
      <c r="GYZ10" s="314"/>
      <c r="GZA10" s="314"/>
      <c r="GZB10" s="314"/>
      <c r="GZC10" s="314"/>
      <c r="GZD10" s="314"/>
      <c r="GZE10" s="314"/>
      <c r="GZF10" s="314"/>
      <c r="GZG10" s="314"/>
      <c r="GZH10" s="314"/>
      <c r="GZI10" s="314"/>
      <c r="GZJ10" s="314"/>
      <c r="GZK10" s="314"/>
      <c r="GZL10" s="314"/>
      <c r="GZM10" s="314"/>
      <c r="GZN10" s="314"/>
      <c r="GZO10" s="314"/>
      <c r="GZP10" s="314"/>
      <c r="GZQ10" s="314"/>
      <c r="GZR10" s="314"/>
      <c r="GZS10" s="314"/>
      <c r="GZT10" s="314"/>
      <c r="GZU10" s="314"/>
      <c r="GZV10" s="314"/>
      <c r="GZW10" s="314"/>
      <c r="GZX10" s="314"/>
      <c r="GZY10" s="314"/>
      <c r="GZZ10" s="314"/>
      <c r="HAA10" s="314"/>
      <c r="HAB10" s="314"/>
      <c r="HAC10" s="314"/>
      <c r="HAD10" s="314"/>
      <c r="HAE10" s="314"/>
      <c r="HAF10" s="314"/>
      <c r="HAG10" s="314"/>
      <c r="HAH10" s="314"/>
      <c r="HAI10" s="314"/>
      <c r="HAJ10" s="314"/>
      <c r="HAK10" s="314"/>
      <c r="HAL10" s="314"/>
      <c r="HAM10" s="314"/>
      <c r="HAN10" s="314"/>
      <c r="HAO10" s="314"/>
      <c r="HAP10" s="314"/>
      <c r="HAQ10" s="314"/>
      <c r="HAR10" s="314"/>
      <c r="HAS10" s="314"/>
      <c r="HAT10" s="314"/>
      <c r="HAU10" s="314"/>
      <c r="HAV10" s="314"/>
      <c r="HAW10" s="314"/>
      <c r="HAX10" s="314"/>
      <c r="HAY10" s="314"/>
      <c r="HAZ10" s="314"/>
      <c r="HBA10" s="314"/>
      <c r="HBB10" s="314"/>
      <c r="HBC10" s="314"/>
      <c r="HBD10" s="314"/>
      <c r="HBE10" s="314"/>
      <c r="HBF10" s="314"/>
      <c r="HBG10" s="314"/>
      <c r="HBH10" s="314"/>
      <c r="HBI10" s="314"/>
      <c r="HBJ10" s="314"/>
      <c r="HBK10" s="314"/>
      <c r="HBL10" s="314"/>
      <c r="HBM10" s="314"/>
      <c r="HBN10" s="314"/>
      <c r="HBO10" s="314"/>
      <c r="HBP10" s="314"/>
      <c r="HBQ10" s="314"/>
      <c r="HBR10" s="314"/>
      <c r="HBS10" s="314"/>
      <c r="HBT10" s="314"/>
      <c r="HBU10" s="314"/>
      <c r="HBV10" s="314"/>
      <c r="HBW10" s="314"/>
      <c r="HBX10" s="314"/>
      <c r="HBY10" s="314"/>
      <c r="HBZ10" s="314"/>
      <c r="HCA10" s="314"/>
      <c r="HCB10" s="314"/>
      <c r="HCC10" s="314"/>
      <c r="HCD10" s="314"/>
      <c r="HCE10" s="314"/>
      <c r="HCF10" s="314"/>
      <c r="HCG10" s="314"/>
      <c r="HCH10" s="314"/>
      <c r="HCI10" s="314"/>
      <c r="HCJ10" s="314"/>
      <c r="HCK10" s="314"/>
      <c r="HCL10" s="314"/>
      <c r="HCM10" s="314"/>
      <c r="HCN10" s="314"/>
      <c r="HCO10" s="314"/>
      <c r="HCP10" s="314"/>
      <c r="HCQ10" s="314"/>
      <c r="HCR10" s="314"/>
      <c r="HCS10" s="314"/>
      <c r="HCT10" s="314"/>
      <c r="HCU10" s="314"/>
      <c r="HCV10" s="314"/>
      <c r="HCW10" s="314"/>
      <c r="HCX10" s="314"/>
      <c r="HCY10" s="314"/>
      <c r="HCZ10" s="314"/>
      <c r="HDA10" s="314"/>
      <c r="HDB10" s="314"/>
      <c r="HDC10" s="314"/>
      <c r="HDD10" s="314"/>
      <c r="HDE10" s="314"/>
      <c r="HDF10" s="314"/>
      <c r="HDG10" s="314"/>
      <c r="HDH10" s="314"/>
      <c r="HDI10" s="314"/>
      <c r="HDJ10" s="314"/>
      <c r="HDK10" s="314"/>
      <c r="HDL10" s="314"/>
      <c r="HDM10" s="314"/>
      <c r="HDN10" s="314"/>
      <c r="HDO10" s="314"/>
      <c r="HDP10" s="314"/>
      <c r="HDQ10" s="314"/>
      <c r="HDR10" s="314"/>
      <c r="HDS10" s="314"/>
      <c r="HDT10" s="314"/>
      <c r="HDU10" s="314"/>
      <c r="HDV10" s="314"/>
      <c r="HDW10" s="314"/>
      <c r="HDX10" s="314"/>
      <c r="HDY10" s="314"/>
      <c r="HDZ10" s="314"/>
      <c r="HEA10" s="314"/>
      <c r="HEB10" s="314"/>
      <c r="HEC10" s="314"/>
      <c r="HED10" s="314"/>
      <c r="HEE10" s="314"/>
      <c r="HEF10" s="314"/>
      <c r="HEG10" s="314"/>
      <c r="HEH10" s="314"/>
      <c r="HEI10" s="314"/>
      <c r="HEJ10" s="314"/>
      <c r="HEK10" s="314"/>
      <c r="HEL10" s="314"/>
      <c r="HEM10" s="314"/>
      <c r="HEN10" s="314"/>
      <c r="HEO10" s="314"/>
      <c r="HEP10" s="314"/>
      <c r="HEQ10" s="314"/>
      <c r="HER10" s="314"/>
      <c r="HES10" s="314"/>
      <c r="HET10" s="314"/>
      <c r="HEU10" s="314"/>
      <c r="HEV10" s="314"/>
      <c r="HEW10" s="314"/>
      <c r="HEX10" s="314"/>
      <c r="HEY10" s="314"/>
      <c r="HEZ10" s="314"/>
      <c r="HFA10" s="314"/>
      <c r="HFB10" s="314"/>
      <c r="HFC10" s="314"/>
      <c r="HFD10" s="314"/>
      <c r="HFE10" s="314"/>
      <c r="HFF10" s="314"/>
      <c r="HFG10" s="314"/>
      <c r="HFH10" s="314"/>
      <c r="HFI10" s="314"/>
      <c r="HFJ10" s="314"/>
      <c r="HFK10" s="314"/>
      <c r="HFL10" s="314"/>
      <c r="HFM10" s="314"/>
      <c r="HFN10" s="314"/>
      <c r="HFO10" s="314"/>
      <c r="HFP10" s="314"/>
      <c r="HFQ10" s="314"/>
      <c r="HFR10" s="314"/>
      <c r="HFS10" s="314"/>
      <c r="HFT10" s="314"/>
      <c r="HFU10" s="314"/>
      <c r="HFV10" s="314"/>
      <c r="HFW10" s="314"/>
      <c r="HFX10" s="314"/>
      <c r="HFY10" s="314"/>
      <c r="HFZ10" s="314"/>
      <c r="HGA10" s="314"/>
      <c r="HGB10" s="314"/>
      <c r="HGC10" s="314"/>
      <c r="HGD10" s="314"/>
      <c r="HGE10" s="314"/>
      <c r="HGF10" s="314"/>
      <c r="HGG10" s="314"/>
      <c r="HGH10" s="314"/>
      <c r="HGI10" s="314"/>
      <c r="HGJ10" s="314"/>
      <c r="HGK10" s="314"/>
      <c r="HGL10" s="314"/>
      <c r="HGM10" s="314"/>
      <c r="HGN10" s="314"/>
      <c r="HGO10" s="314"/>
      <c r="HGP10" s="314"/>
      <c r="HGQ10" s="314"/>
      <c r="HGR10" s="314"/>
      <c r="HGS10" s="314"/>
      <c r="HGT10" s="314"/>
      <c r="HGU10" s="314"/>
      <c r="HGV10" s="314"/>
      <c r="HGW10" s="314"/>
      <c r="HGX10" s="314"/>
      <c r="HGY10" s="314"/>
      <c r="HGZ10" s="314"/>
      <c r="HHA10" s="314"/>
      <c r="HHB10" s="314"/>
      <c r="HHC10" s="314"/>
      <c r="HHD10" s="314"/>
      <c r="HHE10" s="314"/>
      <c r="HHF10" s="314"/>
      <c r="HHG10" s="314"/>
      <c r="HHH10" s="314"/>
      <c r="HHI10" s="314"/>
      <c r="HHJ10" s="314"/>
      <c r="HHK10" s="314"/>
      <c r="HHL10" s="314"/>
      <c r="HHM10" s="314"/>
      <c r="HHN10" s="314"/>
      <c r="HHO10" s="314"/>
      <c r="HHP10" s="314"/>
      <c r="HHQ10" s="314"/>
      <c r="HHR10" s="314"/>
      <c r="HHS10" s="314"/>
      <c r="HHT10" s="314"/>
      <c r="HHU10" s="314"/>
      <c r="HHV10" s="314"/>
      <c r="HHW10" s="314"/>
      <c r="HHX10" s="314"/>
      <c r="HHY10" s="314"/>
      <c r="HHZ10" s="314"/>
      <c r="HIA10" s="314"/>
      <c r="HIB10" s="314"/>
      <c r="HIC10" s="314"/>
      <c r="HID10" s="314"/>
      <c r="HIE10" s="314"/>
      <c r="HIF10" s="314"/>
      <c r="HIG10" s="314"/>
      <c r="HIH10" s="314"/>
      <c r="HII10" s="314"/>
      <c r="HIJ10" s="314"/>
      <c r="HIK10" s="314"/>
      <c r="HIL10" s="314"/>
      <c r="HIM10" s="314"/>
      <c r="HIN10" s="314"/>
      <c r="HIO10" s="314"/>
      <c r="HIP10" s="314"/>
      <c r="HIQ10" s="314"/>
      <c r="HIR10" s="314"/>
      <c r="HIS10" s="314"/>
      <c r="HIT10" s="314"/>
      <c r="HIU10" s="314"/>
      <c r="HIV10" s="314"/>
      <c r="HIW10" s="314"/>
      <c r="HIX10" s="314"/>
      <c r="HIY10" s="314"/>
      <c r="HIZ10" s="314"/>
      <c r="HJA10" s="314"/>
      <c r="HJB10" s="314"/>
      <c r="HJC10" s="314"/>
      <c r="HJD10" s="314"/>
      <c r="HJE10" s="314"/>
      <c r="HJF10" s="314"/>
      <c r="HJG10" s="314"/>
      <c r="HJH10" s="314"/>
      <c r="HJI10" s="314"/>
      <c r="HJJ10" s="314"/>
      <c r="HJK10" s="314"/>
      <c r="HJL10" s="314"/>
      <c r="HJM10" s="314"/>
      <c r="HJN10" s="314"/>
      <c r="HJO10" s="314"/>
      <c r="HJP10" s="314"/>
      <c r="HJQ10" s="314"/>
      <c r="HJR10" s="314"/>
      <c r="HJS10" s="314"/>
      <c r="HJT10" s="314"/>
      <c r="HJU10" s="314"/>
      <c r="HJV10" s="314"/>
      <c r="HJW10" s="314"/>
      <c r="HJX10" s="314"/>
      <c r="HJY10" s="314"/>
      <c r="HJZ10" s="314"/>
      <c r="HKA10" s="314"/>
      <c r="HKB10" s="314"/>
      <c r="HKC10" s="314"/>
      <c r="HKD10" s="314"/>
      <c r="HKE10" s="314"/>
      <c r="HKF10" s="314"/>
      <c r="HKG10" s="314"/>
      <c r="HKH10" s="314"/>
      <c r="HKI10" s="314"/>
      <c r="HKJ10" s="314"/>
      <c r="HKK10" s="314"/>
      <c r="HKL10" s="314"/>
      <c r="HKM10" s="314"/>
      <c r="HKN10" s="314"/>
      <c r="HKO10" s="314"/>
      <c r="HKP10" s="314"/>
      <c r="HKQ10" s="314"/>
      <c r="HKR10" s="314"/>
      <c r="HKS10" s="314"/>
      <c r="HKT10" s="314"/>
      <c r="HKU10" s="314"/>
      <c r="HKV10" s="314"/>
      <c r="HKW10" s="314"/>
      <c r="HKX10" s="314"/>
      <c r="HKY10" s="314"/>
      <c r="HKZ10" s="314"/>
      <c r="HLA10" s="314"/>
      <c r="HLB10" s="314"/>
      <c r="HLC10" s="314"/>
      <c r="HLD10" s="314"/>
      <c r="HLE10" s="314"/>
      <c r="HLF10" s="314"/>
      <c r="HLG10" s="314"/>
      <c r="HLH10" s="314"/>
      <c r="HLI10" s="314"/>
      <c r="HLJ10" s="314"/>
      <c r="HLK10" s="314"/>
      <c r="HLL10" s="314"/>
      <c r="HLM10" s="314"/>
      <c r="HLN10" s="314"/>
      <c r="HLO10" s="314"/>
      <c r="HLP10" s="314"/>
      <c r="HLQ10" s="314"/>
      <c r="HLR10" s="314"/>
      <c r="HLS10" s="314"/>
      <c r="HLT10" s="314"/>
      <c r="HLU10" s="314"/>
      <c r="HLV10" s="314"/>
      <c r="HLW10" s="314"/>
      <c r="HLX10" s="314"/>
      <c r="HLY10" s="314"/>
      <c r="HLZ10" s="314"/>
      <c r="HMA10" s="314"/>
      <c r="HMB10" s="314"/>
      <c r="HMC10" s="314"/>
      <c r="HMD10" s="314"/>
      <c r="HME10" s="314"/>
      <c r="HMF10" s="314"/>
      <c r="HMG10" s="314"/>
      <c r="HMH10" s="314"/>
      <c r="HMI10" s="314"/>
      <c r="HMJ10" s="314"/>
      <c r="HMK10" s="314"/>
      <c r="HML10" s="314"/>
      <c r="HMM10" s="314"/>
      <c r="HMN10" s="314"/>
      <c r="HMO10" s="314"/>
      <c r="HMP10" s="314"/>
      <c r="HMQ10" s="314"/>
      <c r="HMR10" s="314"/>
      <c r="HMS10" s="314"/>
      <c r="HMT10" s="314"/>
      <c r="HMU10" s="314"/>
      <c r="HMV10" s="314"/>
      <c r="HMW10" s="314"/>
      <c r="HMX10" s="314"/>
      <c r="HMY10" s="314"/>
      <c r="HMZ10" s="314"/>
      <c r="HNA10" s="314"/>
      <c r="HNB10" s="314"/>
      <c r="HNC10" s="314"/>
      <c r="HND10" s="314"/>
      <c r="HNE10" s="314"/>
      <c r="HNF10" s="314"/>
      <c r="HNG10" s="314"/>
      <c r="HNH10" s="314"/>
      <c r="HNI10" s="314"/>
      <c r="HNJ10" s="314"/>
      <c r="HNK10" s="314"/>
      <c r="HNL10" s="314"/>
      <c r="HNM10" s="314"/>
      <c r="HNN10" s="314"/>
      <c r="HNO10" s="314"/>
      <c r="HNP10" s="314"/>
      <c r="HNQ10" s="314"/>
      <c r="HNR10" s="314"/>
      <c r="HNS10" s="314"/>
      <c r="HNT10" s="314"/>
      <c r="HNU10" s="314"/>
      <c r="HNV10" s="314"/>
      <c r="HNW10" s="314"/>
      <c r="HNX10" s="314"/>
      <c r="HNY10" s="314"/>
      <c r="HNZ10" s="314"/>
      <c r="HOA10" s="314"/>
      <c r="HOB10" s="314"/>
      <c r="HOC10" s="314"/>
      <c r="HOD10" s="314"/>
      <c r="HOE10" s="314"/>
      <c r="HOF10" s="314"/>
      <c r="HOG10" s="314"/>
      <c r="HOH10" s="314"/>
      <c r="HOI10" s="314"/>
      <c r="HOJ10" s="314"/>
      <c r="HOK10" s="314"/>
      <c r="HOL10" s="314"/>
      <c r="HOM10" s="314"/>
      <c r="HON10" s="314"/>
      <c r="HOO10" s="314"/>
      <c r="HOP10" s="314"/>
      <c r="HOQ10" s="314"/>
      <c r="HOR10" s="314"/>
      <c r="HOS10" s="314"/>
      <c r="HOT10" s="314"/>
      <c r="HOU10" s="314"/>
      <c r="HOV10" s="314"/>
      <c r="HOW10" s="314"/>
      <c r="HOX10" s="314"/>
      <c r="HOY10" s="314"/>
      <c r="HOZ10" s="314"/>
      <c r="HPA10" s="314"/>
      <c r="HPB10" s="314"/>
      <c r="HPC10" s="314"/>
      <c r="HPD10" s="314"/>
      <c r="HPE10" s="314"/>
      <c r="HPF10" s="314"/>
      <c r="HPG10" s="314"/>
      <c r="HPH10" s="314"/>
      <c r="HPI10" s="314"/>
      <c r="HPJ10" s="314"/>
      <c r="HPK10" s="314"/>
      <c r="HPL10" s="314"/>
      <c r="HPM10" s="314"/>
      <c r="HPN10" s="314"/>
      <c r="HPO10" s="314"/>
      <c r="HPP10" s="314"/>
      <c r="HPQ10" s="314"/>
      <c r="HPR10" s="314"/>
      <c r="HPS10" s="314"/>
      <c r="HPT10" s="314"/>
      <c r="HPU10" s="314"/>
      <c r="HPV10" s="314"/>
      <c r="HPW10" s="314"/>
      <c r="HPX10" s="314"/>
      <c r="HPY10" s="314"/>
      <c r="HPZ10" s="314"/>
      <c r="HQA10" s="314"/>
      <c r="HQB10" s="314"/>
      <c r="HQC10" s="314"/>
      <c r="HQD10" s="314"/>
      <c r="HQE10" s="314"/>
      <c r="HQF10" s="314"/>
      <c r="HQG10" s="314"/>
      <c r="HQH10" s="314"/>
      <c r="HQI10" s="314"/>
      <c r="HQJ10" s="314"/>
      <c r="HQK10" s="314"/>
      <c r="HQL10" s="314"/>
      <c r="HQM10" s="314"/>
      <c r="HQN10" s="314"/>
      <c r="HQO10" s="314"/>
      <c r="HQP10" s="314"/>
      <c r="HQQ10" s="314"/>
      <c r="HQR10" s="314"/>
      <c r="HQS10" s="314"/>
      <c r="HQT10" s="314"/>
      <c r="HQU10" s="314"/>
      <c r="HQV10" s="314"/>
      <c r="HQW10" s="314"/>
      <c r="HQX10" s="314"/>
      <c r="HQY10" s="314"/>
      <c r="HQZ10" s="314"/>
      <c r="HRA10" s="314"/>
      <c r="HRB10" s="314"/>
      <c r="HRC10" s="314"/>
      <c r="HRD10" s="314"/>
      <c r="HRE10" s="314"/>
      <c r="HRF10" s="314"/>
      <c r="HRG10" s="314"/>
      <c r="HRH10" s="314"/>
      <c r="HRI10" s="314"/>
      <c r="HRJ10" s="314"/>
      <c r="HRK10" s="314"/>
      <c r="HRL10" s="314"/>
      <c r="HRM10" s="314"/>
      <c r="HRN10" s="314"/>
      <c r="HRO10" s="314"/>
      <c r="HRP10" s="314"/>
      <c r="HRQ10" s="314"/>
      <c r="HRR10" s="314"/>
      <c r="HRS10" s="314"/>
      <c r="HRT10" s="314"/>
      <c r="HRU10" s="314"/>
      <c r="HRV10" s="314"/>
      <c r="HRW10" s="314"/>
      <c r="HRX10" s="314"/>
      <c r="HRY10" s="314"/>
      <c r="HRZ10" s="314"/>
      <c r="HSA10" s="314"/>
      <c r="HSB10" s="314"/>
      <c r="HSC10" s="314"/>
      <c r="HSD10" s="314"/>
      <c r="HSE10" s="314"/>
      <c r="HSF10" s="314"/>
      <c r="HSG10" s="314"/>
      <c r="HSH10" s="314"/>
      <c r="HSI10" s="314"/>
      <c r="HSJ10" s="314"/>
      <c r="HSK10" s="314"/>
      <c r="HSL10" s="314"/>
      <c r="HSM10" s="314"/>
      <c r="HSN10" s="314"/>
      <c r="HSO10" s="314"/>
      <c r="HSP10" s="314"/>
      <c r="HSQ10" s="314"/>
      <c r="HSR10" s="314"/>
      <c r="HSS10" s="314"/>
      <c r="HST10" s="314"/>
      <c r="HSU10" s="314"/>
      <c r="HSV10" s="314"/>
      <c r="HSW10" s="314"/>
      <c r="HSX10" s="314"/>
      <c r="HSY10" s="314"/>
      <c r="HSZ10" s="314"/>
      <c r="HTA10" s="314"/>
      <c r="HTB10" s="314"/>
      <c r="HTC10" s="314"/>
      <c r="HTD10" s="314"/>
      <c r="HTE10" s="314"/>
      <c r="HTF10" s="314"/>
      <c r="HTG10" s="314"/>
      <c r="HTH10" s="314"/>
      <c r="HTI10" s="314"/>
      <c r="HTJ10" s="314"/>
      <c r="HTK10" s="314"/>
      <c r="HTL10" s="314"/>
      <c r="HTM10" s="314"/>
      <c r="HTN10" s="314"/>
      <c r="HTO10" s="314"/>
      <c r="HTP10" s="314"/>
      <c r="HTQ10" s="314"/>
      <c r="HTR10" s="314"/>
      <c r="HTS10" s="314"/>
      <c r="HTT10" s="314"/>
      <c r="HTU10" s="314"/>
      <c r="HTV10" s="314"/>
      <c r="HTW10" s="314"/>
      <c r="HTX10" s="314"/>
      <c r="HTY10" s="314"/>
      <c r="HTZ10" s="314"/>
      <c r="HUA10" s="314"/>
      <c r="HUB10" s="314"/>
      <c r="HUC10" s="314"/>
      <c r="HUD10" s="314"/>
      <c r="HUE10" s="314"/>
      <c r="HUF10" s="314"/>
      <c r="HUG10" s="314"/>
      <c r="HUH10" s="314"/>
      <c r="HUI10" s="314"/>
      <c r="HUJ10" s="314"/>
      <c r="HUK10" s="314"/>
      <c r="HUL10" s="314"/>
      <c r="HUM10" s="314"/>
      <c r="HUN10" s="314"/>
      <c r="HUO10" s="314"/>
      <c r="HUP10" s="314"/>
      <c r="HUQ10" s="314"/>
      <c r="HUR10" s="314"/>
      <c r="HUS10" s="314"/>
      <c r="HUT10" s="314"/>
      <c r="HUU10" s="314"/>
      <c r="HUV10" s="314"/>
      <c r="HUW10" s="314"/>
      <c r="HUX10" s="314"/>
      <c r="HUY10" s="314"/>
      <c r="HUZ10" s="314"/>
      <c r="HVA10" s="314"/>
      <c r="HVB10" s="314"/>
      <c r="HVC10" s="314"/>
      <c r="HVD10" s="314"/>
      <c r="HVE10" s="314"/>
      <c r="HVF10" s="314"/>
      <c r="HVG10" s="314"/>
      <c r="HVH10" s="314"/>
      <c r="HVI10" s="314"/>
      <c r="HVJ10" s="314"/>
      <c r="HVK10" s="314"/>
      <c r="HVL10" s="314"/>
      <c r="HVM10" s="314"/>
      <c r="HVN10" s="314"/>
      <c r="HVO10" s="314"/>
      <c r="HVP10" s="314"/>
      <c r="HVQ10" s="314"/>
      <c r="HVR10" s="314"/>
      <c r="HVS10" s="314"/>
      <c r="HVT10" s="314"/>
      <c r="HVU10" s="314"/>
      <c r="HVV10" s="314"/>
      <c r="HVW10" s="314"/>
      <c r="HVX10" s="314"/>
      <c r="HVY10" s="314"/>
      <c r="HVZ10" s="314"/>
      <c r="HWA10" s="314"/>
      <c r="HWB10" s="314"/>
      <c r="HWC10" s="314"/>
      <c r="HWD10" s="314"/>
      <c r="HWE10" s="314"/>
      <c r="HWF10" s="314"/>
      <c r="HWG10" s="314"/>
      <c r="HWH10" s="314"/>
      <c r="HWI10" s="314"/>
      <c r="HWJ10" s="314"/>
      <c r="HWK10" s="314"/>
      <c r="HWL10" s="314"/>
      <c r="HWM10" s="314"/>
      <c r="HWN10" s="314"/>
      <c r="HWO10" s="314"/>
      <c r="HWP10" s="314"/>
      <c r="HWQ10" s="314"/>
      <c r="HWR10" s="314"/>
      <c r="HWS10" s="314"/>
      <c r="HWT10" s="314"/>
      <c r="HWU10" s="314"/>
      <c r="HWV10" s="314"/>
      <c r="HWW10" s="314"/>
      <c r="HWX10" s="314"/>
      <c r="HWY10" s="314"/>
      <c r="HWZ10" s="314"/>
      <c r="HXA10" s="314"/>
      <c r="HXB10" s="314"/>
      <c r="HXC10" s="314"/>
      <c r="HXD10" s="314"/>
      <c r="HXE10" s="314"/>
      <c r="HXF10" s="314"/>
      <c r="HXG10" s="314"/>
      <c r="HXH10" s="314"/>
      <c r="HXI10" s="314"/>
      <c r="HXJ10" s="314"/>
      <c r="HXK10" s="314"/>
      <c r="HXL10" s="314"/>
      <c r="HXM10" s="314"/>
      <c r="HXN10" s="314"/>
      <c r="HXO10" s="314"/>
      <c r="HXP10" s="314"/>
      <c r="HXQ10" s="314"/>
      <c r="HXR10" s="314"/>
      <c r="HXS10" s="314"/>
      <c r="HXT10" s="314"/>
      <c r="HXU10" s="314"/>
      <c r="HXV10" s="314"/>
      <c r="HXW10" s="314"/>
      <c r="HXX10" s="314"/>
      <c r="HXY10" s="314"/>
      <c r="HXZ10" s="314"/>
      <c r="HYA10" s="314"/>
      <c r="HYB10" s="314"/>
      <c r="HYC10" s="314"/>
      <c r="HYD10" s="314"/>
      <c r="HYE10" s="314"/>
      <c r="HYF10" s="314"/>
      <c r="HYG10" s="314"/>
      <c r="HYH10" s="314"/>
      <c r="HYI10" s="314"/>
      <c r="HYJ10" s="314"/>
      <c r="HYK10" s="314"/>
      <c r="HYL10" s="314"/>
      <c r="HYM10" s="314"/>
      <c r="HYN10" s="314"/>
      <c r="HYO10" s="314"/>
      <c r="HYP10" s="314"/>
      <c r="HYQ10" s="314"/>
      <c r="HYR10" s="314"/>
      <c r="HYS10" s="314"/>
      <c r="HYT10" s="314"/>
      <c r="HYU10" s="314"/>
      <c r="HYV10" s="314"/>
      <c r="HYW10" s="314"/>
      <c r="HYX10" s="314"/>
      <c r="HYY10" s="314"/>
      <c r="HYZ10" s="314"/>
      <c r="HZA10" s="314"/>
      <c r="HZB10" s="314"/>
      <c r="HZC10" s="314"/>
      <c r="HZD10" s="314"/>
      <c r="HZE10" s="314"/>
      <c r="HZF10" s="314"/>
      <c r="HZG10" s="314"/>
      <c r="HZH10" s="314"/>
      <c r="HZI10" s="314"/>
      <c r="HZJ10" s="314"/>
      <c r="HZK10" s="314"/>
      <c r="HZL10" s="314"/>
      <c r="HZM10" s="314"/>
      <c r="HZN10" s="314"/>
      <c r="HZO10" s="314"/>
      <c r="HZP10" s="314"/>
      <c r="HZQ10" s="314"/>
      <c r="HZR10" s="314"/>
      <c r="HZS10" s="314"/>
      <c r="HZT10" s="314"/>
      <c r="HZU10" s="314"/>
      <c r="HZV10" s="314"/>
      <c r="HZW10" s="314"/>
      <c r="HZX10" s="314"/>
      <c r="HZY10" s="314"/>
      <c r="HZZ10" s="314"/>
      <c r="IAA10" s="314"/>
      <c r="IAB10" s="314"/>
      <c r="IAC10" s="314"/>
      <c r="IAD10" s="314"/>
      <c r="IAE10" s="314"/>
      <c r="IAF10" s="314"/>
      <c r="IAG10" s="314"/>
      <c r="IAH10" s="314"/>
      <c r="IAI10" s="314"/>
      <c r="IAJ10" s="314"/>
      <c r="IAK10" s="314"/>
      <c r="IAL10" s="314"/>
      <c r="IAM10" s="314"/>
      <c r="IAN10" s="314"/>
      <c r="IAO10" s="314"/>
      <c r="IAP10" s="314"/>
      <c r="IAQ10" s="314"/>
      <c r="IAR10" s="314"/>
      <c r="IAS10" s="314"/>
      <c r="IAT10" s="314"/>
      <c r="IAU10" s="314"/>
      <c r="IAV10" s="314"/>
      <c r="IAW10" s="314"/>
      <c r="IAX10" s="314"/>
      <c r="IAY10" s="314"/>
      <c r="IAZ10" s="314"/>
      <c r="IBA10" s="314"/>
      <c r="IBB10" s="314"/>
      <c r="IBC10" s="314"/>
      <c r="IBD10" s="314"/>
      <c r="IBE10" s="314"/>
      <c r="IBF10" s="314"/>
      <c r="IBG10" s="314"/>
      <c r="IBH10" s="314"/>
      <c r="IBI10" s="314"/>
      <c r="IBJ10" s="314"/>
      <c r="IBK10" s="314"/>
      <c r="IBL10" s="314"/>
      <c r="IBM10" s="314"/>
      <c r="IBN10" s="314"/>
      <c r="IBO10" s="314"/>
      <c r="IBP10" s="314"/>
      <c r="IBQ10" s="314"/>
      <c r="IBR10" s="314"/>
      <c r="IBS10" s="314"/>
      <c r="IBT10" s="314"/>
      <c r="IBU10" s="314"/>
      <c r="IBV10" s="314"/>
      <c r="IBW10" s="314"/>
      <c r="IBX10" s="314"/>
      <c r="IBY10" s="314"/>
      <c r="IBZ10" s="314"/>
      <c r="ICA10" s="314"/>
      <c r="ICB10" s="314"/>
      <c r="ICC10" s="314"/>
      <c r="ICD10" s="314"/>
      <c r="ICE10" s="314"/>
      <c r="ICF10" s="314"/>
      <c r="ICG10" s="314"/>
      <c r="ICH10" s="314"/>
      <c r="ICI10" s="314"/>
      <c r="ICJ10" s="314"/>
      <c r="ICK10" s="314"/>
      <c r="ICL10" s="314"/>
      <c r="ICM10" s="314"/>
      <c r="ICN10" s="314"/>
      <c r="ICO10" s="314"/>
      <c r="ICP10" s="314"/>
      <c r="ICQ10" s="314"/>
      <c r="ICR10" s="314"/>
      <c r="ICS10" s="314"/>
      <c r="ICT10" s="314"/>
      <c r="ICU10" s="314"/>
      <c r="ICV10" s="314"/>
      <c r="ICW10" s="314"/>
      <c r="ICX10" s="314"/>
      <c r="ICY10" s="314"/>
      <c r="ICZ10" s="314"/>
      <c r="IDA10" s="314"/>
      <c r="IDB10" s="314"/>
      <c r="IDC10" s="314"/>
      <c r="IDD10" s="314"/>
      <c r="IDE10" s="314"/>
      <c r="IDF10" s="314"/>
      <c r="IDG10" s="314"/>
      <c r="IDH10" s="314"/>
      <c r="IDI10" s="314"/>
      <c r="IDJ10" s="314"/>
      <c r="IDK10" s="314"/>
      <c r="IDL10" s="314"/>
      <c r="IDM10" s="314"/>
      <c r="IDN10" s="314"/>
      <c r="IDO10" s="314"/>
      <c r="IDP10" s="314"/>
      <c r="IDQ10" s="314"/>
      <c r="IDR10" s="314"/>
      <c r="IDS10" s="314"/>
      <c r="IDT10" s="314"/>
      <c r="IDU10" s="314"/>
      <c r="IDV10" s="314"/>
      <c r="IDW10" s="314"/>
      <c r="IDX10" s="314"/>
      <c r="IDY10" s="314"/>
      <c r="IDZ10" s="314"/>
      <c r="IEA10" s="314"/>
      <c r="IEB10" s="314"/>
      <c r="IEC10" s="314"/>
      <c r="IED10" s="314"/>
      <c r="IEE10" s="314"/>
      <c r="IEF10" s="314"/>
      <c r="IEG10" s="314"/>
      <c r="IEH10" s="314"/>
      <c r="IEI10" s="314"/>
      <c r="IEJ10" s="314"/>
      <c r="IEK10" s="314"/>
      <c r="IEL10" s="314"/>
      <c r="IEM10" s="314"/>
      <c r="IEN10" s="314"/>
      <c r="IEO10" s="314"/>
      <c r="IEP10" s="314"/>
      <c r="IEQ10" s="314"/>
      <c r="IER10" s="314"/>
      <c r="IES10" s="314"/>
      <c r="IET10" s="314"/>
      <c r="IEU10" s="314"/>
      <c r="IEV10" s="314"/>
      <c r="IEW10" s="314"/>
      <c r="IEX10" s="314"/>
      <c r="IEY10" s="314"/>
      <c r="IEZ10" s="314"/>
      <c r="IFA10" s="314"/>
      <c r="IFB10" s="314"/>
      <c r="IFC10" s="314"/>
      <c r="IFD10" s="314"/>
      <c r="IFE10" s="314"/>
      <c r="IFF10" s="314"/>
      <c r="IFG10" s="314"/>
      <c r="IFH10" s="314"/>
      <c r="IFI10" s="314"/>
      <c r="IFJ10" s="314"/>
      <c r="IFK10" s="314"/>
      <c r="IFL10" s="314"/>
      <c r="IFM10" s="314"/>
      <c r="IFN10" s="314"/>
      <c r="IFO10" s="314"/>
      <c r="IFP10" s="314"/>
      <c r="IFQ10" s="314"/>
      <c r="IFR10" s="314"/>
      <c r="IFS10" s="314"/>
      <c r="IFT10" s="314"/>
      <c r="IFU10" s="314"/>
      <c r="IFV10" s="314"/>
      <c r="IFW10" s="314"/>
      <c r="IFX10" s="314"/>
      <c r="IFY10" s="314"/>
      <c r="IFZ10" s="314"/>
      <c r="IGA10" s="314"/>
      <c r="IGB10" s="314"/>
      <c r="IGC10" s="314"/>
      <c r="IGD10" s="314"/>
      <c r="IGE10" s="314"/>
      <c r="IGF10" s="314"/>
      <c r="IGG10" s="314"/>
      <c r="IGH10" s="314"/>
      <c r="IGI10" s="314"/>
      <c r="IGJ10" s="314"/>
      <c r="IGK10" s="314"/>
      <c r="IGL10" s="314"/>
      <c r="IGM10" s="314"/>
      <c r="IGN10" s="314"/>
      <c r="IGO10" s="314"/>
      <c r="IGP10" s="314"/>
      <c r="IGQ10" s="314"/>
      <c r="IGR10" s="314"/>
      <c r="IGS10" s="314"/>
      <c r="IGT10" s="314"/>
      <c r="IGU10" s="314"/>
      <c r="IGV10" s="314"/>
      <c r="IGW10" s="314"/>
      <c r="IGX10" s="314"/>
      <c r="IGY10" s="314"/>
      <c r="IGZ10" s="314"/>
      <c r="IHA10" s="314"/>
      <c r="IHB10" s="314"/>
      <c r="IHC10" s="314"/>
      <c r="IHD10" s="314"/>
      <c r="IHE10" s="314"/>
      <c r="IHF10" s="314"/>
      <c r="IHG10" s="314"/>
      <c r="IHH10" s="314"/>
      <c r="IHI10" s="314"/>
      <c r="IHJ10" s="314"/>
      <c r="IHK10" s="314"/>
      <c r="IHL10" s="314"/>
      <c r="IHM10" s="314"/>
      <c r="IHN10" s="314"/>
      <c r="IHO10" s="314"/>
      <c r="IHP10" s="314"/>
      <c r="IHQ10" s="314"/>
      <c r="IHR10" s="314"/>
      <c r="IHS10" s="314"/>
      <c r="IHT10" s="314"/>
      <c r="IHU10" s="314"/>
      <c r="IHV10" s="314"/>
      <c r="IHW10" s="314"/>
      <c r="IHX10" s="314"/>
      <c r="IHY10" s="314"/>
      <c r="IHZ10" s="314"/>
      <c r="IIA10" s="314"/>
      <c r="IIB10" s="314"/>
      <c r="IIC10" s="314"/>
      <c r="IID10" s="314"/>
      <c r="IIE10" s="314"/>
      <c r="IIF10" s="314"/>
      <c r="IIG10" s="314"/>
      <c r="IIH10" s="314"/>
      <c r="III10" s="314"/>
      <c r="IIJ10" s="314"/>
      <c r="IIK10" s="314"/>
      <c r="IIL10" s="314"/>
      <c r="IIM10" s="314"/>
      <c r="IIN10" s="314"/>
      <c r="IIO10" s="314"/>
      <c r="IIP10" s="314"/>
      <c r="IIQ10" s="314"/>
      <c r="IIR10" s="314"/>
      <c r="IIS10" s="314"/>
      <c r="IIT10" s="314"/>
      <c r="IIU10" s="314"/>
      <c r="IIV10" s="314"/>
      <c r="IIW10" s="314"/>
      <c r="IIX10" s="314"/>
      <c r="IIY10" s="314"/>
      <c r="IIZ10" s="314"/>
      <c r="IJA10" s="314"/>
      <c r="IJB10" s="314"/>
      <c r="IJC10" s="314"/>
      <c r="IJD10" s="314"/>
      <c r="IJE10" s="314"/>
      <c r="IJF10" s="314"/>
      <c r="IJG10" s="314"/>
      <c r="IJH10" s="314"/>
      <c r="IJI10" s="314"/>
      <c r="IJJ10" s="314"/>
      <c r="IJK10" s="314"/>
      <c r="IJL10" s="314"/>
      <c r="IJM10" s="314"/>
      <c r="IJN10" s="314"/>
      <c r="IJO10" s="314"/>
      <c r="IJP10" s="314"/>
      <c r="IJQ10" s="314"/>
      <c r="IJR10" s="314"/>
      <c r="IJS10" s="314"/>
      <c r="IJT10" s="314"/>
      <c r="IJU10" s="314"/>
      <c r="IJV10" s="314"/>
      <c r="IJW10" s="314"/>
      <c r="IJX10" s="314"/>
      <c r="IJY10" s="314"/>
      <c r="IJZ10" s="314"/>
      <c r="IKA10" s="314"/>
      <c r="IKB10" s="314"/>
      <c r="IKC10" s="314"/>
      <c r="IKD10" s="314"/>
      <c r="IKE10" s="314"/>
      <c r="IKF10" s="314"/>
      <c r="IKG10" s="314"/>
      <c r="IKH10" s="314"/>
      <c r="IKI10" s="314"/>
      <c r="IKJ10" s="314"/>
      <c r="IKK10" s="314"/>
      <c r="IKL10" s="314"/>
      <c r="IKM10" s="314"/>
      <c r="IKN10" s="314"/>
      <c r="IKO10" s="314"/>
      <c r="IKP10" s="314"/>
      <c r="IKQ10" s="314"/>
      <c r="IKR10" s="314"/>
      <c r="IKS10" s="314"/>
      <c r="IKT10" s="314"/>
      <c r="IKU10" s="314"/>
      <c r="IKV10" s="314"/>
      <c r="IKW10" s="314"/>
      <c r="IKX10" s="314"/>
      <c r="IKY10" s="314"/>
      <c r="IKZ10" s="314"/>
      <c r="ILA10" s="314"/>
      <c r="ILB10" s="314"/>
      <c r="ILC10" s="314"/>
      <c r="ILD10" s="314"/>
      <c r="ILE10" s="314"/>
      <c r="ILF10" s="314"/>
      <c r="ILG10" s="314"/>
      <c r="ILH10" s="314"/>
      <c r="ILI10" s="314"/>
      <c r="ILJ10" s="314"/>
      <c r="ILK10" s="314"/>
      <c r="ILL10" s="314"/>
      <c r="ILM10" s="314"/>
      <c r="ILN10" s="314"/>
      <c r="ILO10" s="314"/>
      <c r="ILP10" s="314"/>
      <c r="ILQ10" s="314"/>
      <c r="ILR10" s="314"/>
      <c r="ILS10" s="314"/>
      <c r="ILT10" s="314"/>
      <c r="ILU10" s="314"/>
      <c r="ILV10" s="314"/>
      <c r="ILW10" s="314"/>
      <c r="ILX10" s="314"/>
      <c r="ILY10" s="314"/>
      <c r="ILZ10" s="314"/>
      <c r="IMA10" s="314"/>
      <c r="IMB10" s="314"/>
      <c r="IMC10" s="314"/>
      <c r="IMD10" s="314"/>
      <c r="IME10" s="314"/>
      <c r="IMF10" s="314"/>
      <c r="IMG10" s="314"/>
      <c r="IMH10" s="314"/>
      <c r="IMI10" s="314"/>
      <c r="IMJ10" s="314"/>
      <c r="IMK10" s="314"/>
      <c r="IML10" s="314"/>
      <c r="IMM10" s="314"/>
      <c r="IMN10" s="314"/>
      <c r="IMO10" s="314"/>
      <c r="IMP10" s="314"/>
      <c r="IMQ10" s="314"/>
      <c r="IMR10" s="314"/>
      <c r="IMS10" s="314"/>
      <c r="IMT10" s="314"/>
      <c r="IMU10" s="314"/>
      <c r="IMV10" s="314"/>
      <c r="IMW10" s="314"/>
      <c r="IMX10" s="314"/>
      <c r="IMY10" s="314"/>
      <c r="IMZ10" s="314"/>
      <c r="INA10" s="314"/>
      <c r="INB10" s="314"/>
      <c r="INC10" s="314"/>
      <c r="IND10" s="314"/>
      <c r="INE10" s="314"/>
      <c r="INF10" s="314"/>
      <c r="ING10" s="314"/>
      <c r="INH10" s="314"/>
      <c r="INI10" s="314"/>
      <c r="INJ10" s="314"/>
      <c r="INK10" s="314"/>
      <c r="INL10" s="314"/>
      <c r="INM10" s="314"/>
      <c r="INN10" s="314"/>
      <c r="INO10" s="314"/>
      <c r="INP10" s="314"/>
      <c r="INQ10" s="314"/>
      <c r="INR10" s="314"/>
      <c r="INS10" s="314"/>
      <c r="INT10" s="314"/>
      <c r="INU10" s="314"/>
      <c r="INV10" s="314"/>
      <c r="INW10" s="314"/>
      <c r="INX10" s="314"/>
      <c r="INY10" s="314"/>
      <c r="INZ10" s="314"/>
      <c r="IOA10" s="314"/>
      <c r="IOB10" s="314"/>
      <c r="IOC10" s="314"/>
      <c r="IOD10" s="314"/>
      <c r="IOE10" s="314"/>
      <c r="IOF10" s="314"/>
      <c r="IOG10" s="314"/>
      <c r="IOH10" s="314"/>
      <c r="IOI10" s="314"/>
      <c r="IOJ10" s="314"/>
      <c r="IOK10" s="314"/>
      <c r="IOL10" s="314"/>
      <c r="IOM10" s="314"/>
      <c r="ION10" s="314"/>
      <c r="IOO10" s="314"/>
      <c r="IOP10" s="314"/>
      <c r="IOQ10" s="314"/>
      <c r="IOR10" s="314"/>
      <c r="IOS10" s="314"/>
      <c r="IOT10" s="314"/>
      <c r="IOU10" s="314"/>
      <c r="IOV10" s="314"/>
      <c r="IOW10" s="314"/>
      <c r="IOX10" s="314"/>
      <c r="IOY10" s="314"/>
      <c r="IOZ10" s="314"/>
      <c r="IPA10" s="314"/>
      <c r="IPB10" s="314"/>
      <c r="IPC10" s="314"/>
      <c r="IPD10" s="314"/>
      <c r="IPE10" s="314"/>
      <c r="IPF10" s="314"/>
      <c r="IPG10" s="314"/>
      <c r="IPH10" s="314"/>
      <c r="IPI10" s="314"/>
      <c r="IPJ10" s="314"/>
      <c r="IPK10" s="314"/>
      <c r="IPL10" s="314"/>
      <c r="IPM10" s="314"/>
      <c r="IPN10" s="314"/>
      <c r="IPO10" s="314"/>
      <c r="IPP10" s="314"/>
      <c r="IPQ10" s="314"/>
      <c r="IPR10" s="314"/>
      <c r="IPS10" s="314"/>
      <c r="IPT10" s="314"/>
      <c r="IPU10" s="314"/>
      <c r="IPV10" s="314"/>
      <c r="IPW10" s="314"/>
      <c r="IPX10" s="314"/>
      <c r="IPY10" s="314"/>
      <c r="IPZ10" s="314"/>
      <c r="IQA10" s="314"/>
      <c r="IQB10" s="314"/>
      <c r="IQC10" s="314"/>
      <c r="IQD10" s="314"/>
      <c r="IQE10" s="314"/>
      <c r="IQF10" s="314"/>
      <c r="IQG10" s="314"/>
      <c r="IQH10" s="314"/>
      <c r="IQI10" s="314"/>
      <c r="IQJ10" s="314"/>
      <c r="IQK10" s="314"/>
      <c r="IQL10" s="314"/>
      <c r="IQM10" s="314"/>
      <c r="IQN10" s="314"/>
      <c r="IQO10" s="314"/>
      <c r="IQP10" s="314"/>
      <c r="IQQ10" s="314"/>
      <c r="IQR10" s="314"/>
      <c r="IQS10" s="314"/>
      <c r="IQT10" s="314"/>
      <c r="IQU10" s="314"/>
      <c r="IQV10" s="314"/>
      <c r="IQW10" s="314"/>
      <c r="IQX10" s="314"/>
      <c r="IQY10" s="314"/>
      <c r="IQZ10" s="314"/>
      <c r="IRA10" s="314"/>
      <c r="IRB10" s="314"/>
      <c r="IRC10" s="314"/>
      <c r="IRD10" s="314"/>
      <c r="IRE10" s="314"/>
      <c r="IRF10" s="314"/>
      <c r="IRG10" s="314"/>
      <c r="IRH10" s="314"/>
      <c r="IRI10" s="314"/>
      <c r="IRJ10" s="314"/>
      <c r="IRK10" s="314"/>
      <c r="IRL10" s="314"/>
      <c r="IRM10" s="314"/>
      <c r="IRN10" s="314"/>
      <c r="IRO10" s="314"/>
      <c r="IRP10" s="314"/>
      <c r="IRQ10" s="314"/>
      <c r="IRR10" s="314"/>
      <c r="IRS10" s="314"/>
      <c r="IRT10" s="314"/>
      <c r="IRU10" s="314"/>
      <c r="IRV10" s="314"/>
      <c r="IRW10" s="314"/>
      <c r="IRX10" s="314"/>
      <c r="IRY10" s="314"/>
      <c r="IRZ10" s="314"/>
      <c r="ISA10" s="314"/>
      <c r="ISB10" s="314"/>
      <c r="ISC10" s="314"/>
      <c r="ISD10" s="314"/>
      <c r="ISE10" s="314"/>
      <c r="ISF10" s="314"/>
      <c r="ISG10" s="314"/>
      <c r="ISH10" s="314"/>
      <c r="ISI10" s="314"/>
      <c r="ISJ10" s="314"/>
      <c r="ISK10" s="314"/>
      <c r="ISL10" s="314"/>
      <c r="ISM10" s="314"/>
      <c r="ISN10" s="314"/>
      <c r="ISO10" s="314"/>
      <c r="ISP10" s="314"/>
      <c r="ISQ10" s="314"/>
      <c r="ISR10" s="314"/>
      <c r="ISS10" s="314"/>
      <c r="IST10" s="314"/>
      <c r="ISU10" s="314"/>
      <c r="ISV10" s="314"/>
      <c r="ISW10" s="314"/>
      <c r="ISX10" s="314"/>
      <c r="ISY10" s="314"/>
      <c r="ISZ10" s="314"/>
      <c r="ITA10" s="314"/>
      <c r="ITB10" s="314"/>
      <c r="ITC10" s="314"/>
      <c r="ITD10" s="314"/>
      <c r="ITE10" s="314"/>
      <c r="ITF10" s="314"/>
      <c r="ITG10" s="314"/>
      <c r="ITH10" s="314"/>
      <c r="ITI10" s="314"/>
      <c r="ITJ10" s="314"/>
      <c r="ITK10" s="314"/>
      <c r="ITL10" s="314"/>
      <c r="ITM10" s="314"/>
      <c r="ITN10" s="314"/>
      <c r="ITO10" s="314"/>
      <c r="ITP10" s="314"/>
      <c r="ITQ10" s="314"/>
      <c r="ITR10" s="314"/>
      <c r="ITS10" s="314"/>
      <c r="ITT10" s="314"/>
      <c r="ITU10" s="314"/>
      <c r="ITV10" s="314"/>
      <c r="ITW10" s="314"/>
      <c r="ITX10" s="314"/>
      <c r="ITY10" s="314"/>
      <c r="ITZ10" s="314"/>
      <c r="IUA10" s="314"/>
      <c r="IUB10" s="314"/>
      <c r="IUC10" s="314"/>
      <c r="IUD10" s="314"/>
      <c r="IUE10" s="314"/>
      <c r="IUF10" s="314"/>
      <c r="IUG10" s="314"/>
      <c r="IUH10" s="314"/>
      <c r="IUI10" s="314"/>
      <c r="IUJ10" s="314"/>
      <c r="IUK10" s="314"/>
      <c r="IUL10" s="314"/>
      <c r="IUM10" s="314"/>
      <c r="IUN10" s="314"/>
      <c r="IUO10" s="314"/>
      <c r="IUP10" s="314"/>
      <c r="IUQ10" s="314"/>
      <c r="IUR10" s="314"/>
      <c r="IUS10" s="314"/>
      <c r="IUT10" s="314"/>
      <c r="IUU10" s="314"/>
      <c r="IUV10" s="314"/>
      <c r="IUW10" s="314"/>
      <c r="IUX10" s="314"/>
      <c r="IUY10" s="314"/>
      <c r="IUZ10" s="314"/>
      <c r="IVA10" s="314"/>
      <c r="IVB10" s="314"/>
      <c r="IVC10" s="314"/>
      <c r="IVD10" s="314"/>
      <c r="IVE10" s="314"/>
      <c r="IVF10" s="314"/>
      <c r="IVG10" s="314"/>
      <c r="IVH10" s="314"/>
      <c r="IVI10" s="314"/>
      <c r="IVJ10" s="314"/>
      <c r="IVK10" s="314"/>
      <c r="IVL10" s="314"/>
      <c r="IVM10" s="314"/>
      <c r="IVN10" s="314"/>
      <c r="IVO10" s="314"/>
      <c r="IVP10" s="314"/>
      <c r="IVQ10" s="314"/>
      <c r="IVR10" s="314"/>
      <c r="IVS10" s="314"/>
      <c r="IVT10" s="314"/>
      <c r="IVU10" s="314"/>
      <c r="IVV10" s="314"/>
      <c r="IVW10" s="314"/>
      <c r="IVX10" s="314"/>
      <c r="IVY10" s="314"/>
      <c r="IVZ10" s="314"/>
      <c r="IWA10" s="314"/>
      <c r="IWB10" s="314"/>
      <c r="IWC10" s="314"/>
      <c r="IWD10" s="314"/>
      <c r="IWE10" s="314"/>
      <c r="IWF10" s="314"/>
      <c r="IWG10" s="314"/>
      <c r="IWH10" s="314"/>
      <c r="IWI10" s="314"/>
      <c r="IWJ10" s="314"/>
      <c r="IWK10" s="314"/>
      <c r="IWL10" s="314"/>
      <c r="IWM10" s="314"/>
      <c r="IWN10" s="314"/>
      <c r="IWO10" s="314"/>
      <c r="IWP10" s="314"/>
      <c r="IWQ10" s="314"/>
      <c r="IWR10" s="314"/>
      <c r="IWS10" s="314"/>
      <c r="IWT10" s="314"/>
      <c r="IWU10" s="314"/>
      <c r="IWV10" s="314"/>
      <c r="IWW10" s="314"/>
      <c r="IWX10" s="314"/>
      <c r="IWY10" s="314"/>
      <c r="IWZ10" s="314"/>
      <c r="IXA10" s="314"/>
      <c r="IXB10" s="314"/>
      <c r="IXC10" s="314"/>
      <c r="IXD10" s="314"/>
      <c r="IXE10" s="314"/>
      <c r="IXF10" s="314"/>
      <c r="IXG10" s="314"/>
      <c r="IXH10" s="314"/>
      <c r="IXI10" s="314"/>
      <c r="IXJ10" s="314"/>
      <c r="IXK10" s="314"/>
      <c r="IXL10" s="314"/>
      <c r="IXM10" s="314"/>
      <c r="IXN10" s="314"/>
      <c r="IXO10" s="314"/>
      <c r="IXP10" s="314"/>
      <c r="IXQ10" s="314"/>
      <c r="IXR10" s="314"/>
      <c r="IXS10" s="314"/>
      <c r="IXT10" s="314"/>
      <c r="IXU10" s="314"/>
      <c r="IXV10" s="314"/>
      <c r="IXW10" s="314"/>
      <c r="IXX10" s="314"/>
      <c r="IXY10" s="314"/>
      <c r="IXZ10" s="314"/>
      <c r="IYA10" s="314"/>
      <c r="IYB10" s="314"/>
      <c r="IYC10" s="314"/>
      <c r="IYD10" s="314"/>
      <c r="IYE10" s="314"/>
      <c r="IYF10" s="314"/>
      <c r="IYG10" s="314"/>
      <c r="IYH10" s="314"/>
      <c r="IYI10" s="314"/>
      <c r="IYJ10" s="314"/>
      <c r="IYK10" s="314"/>
      <c r="IYL10" s="314"/>
      <c r="IYM10" s="314"/>
      <c r="IYN10" s="314"/>
      <c r="IYO10" s="314"/>
      <c r="IYP10" s="314"/>
      <c r="IYQ10" s="314"/>
      <c r="IYR10" s="314"/>
      <c r="IYS10" s="314"/>
      <c r="IYT10" s="314"/>
      <c r="IYU10" s="314"/>
      <c r="IYV10" s="314"/>
      <c r="IYW10" s="314"/>
      <c r="IYX10" s="314"/>
      <c r="IYY10" s="314"/>
      <c r="IYZ10" s="314"/>
      <c r="IZA10" s="314"/>
      <c r="IZB10" s="314"/>
      <c r="IZC10" s="314"/>
      <c r="IZD10" s="314"/>
      <c r="IZE10" s="314"/>
      <c r="IZF10" s="314"/>
      <c r="IZG10" s="314"/>
      <c r="IZH10" s="314"/>
      <c r="IZI10" s="314"/>
      <c r="IZJ10" s="314"/>
      <c r="IZK10" s="314"/>
      <c r="IZL10" s="314"/>
      <c r="IZM10" s="314"/>
      <c r="IZN10" s="314"/>
      <c r="IZO10" s="314"/>
      <c r="IZP10" s="314"/>
      <c r="IZQ10" s="314"/>
      <c r="IZR10" s="314"/>
      <c r="IZS10" s="314"/>
      <c r="IZT10" s="314"/>
      <c r="IZU10" s="314"/>
      <c r="IZV10" s="314"/>
      <c r="IZW10" s="314"/>
      <c r="IZX10" s="314"/>
      <c r="IZY10" s="314"/>
      <c r="IZZ10" s="314"/>
      <c r="JAA10" s="314"/>
      <c r="JAB10" s="314"/>
      <c r="JAC10" s="314"/>
      <c r="JAD10" s="314"/>
      <c r="JAE10" s="314"/>
      <c r="JAF10" s="314"/>
      <c r="JAG10" s="314"/>
      <c r="JAH10" s="314"/>
      <c r="JAI10" s="314"/>
      <c r="JAJ10" s="314"/>
      <c r="JAK10" s="314"/>
      <c r="JAL10" s="314"/>
      <c r="JAM10" s="314"/>
      <c r="JAN10" s="314"/>
      <c r="JAO10" s="314"/>
      <c r="JAP10" s="314"/>
      <c r="JAQ10" s="314"/>
      <c r="JAR10" s="314"/>
      <c r="JAS10" s="314"/>
      <c r="JAT10" s="314"/>
      <c r="JAU10" s="314"/>
      <c r="JAV10" s="314"/>
      <c r="JAW10" s="314"/>
      <c r="JAX10" s="314"/>
      <c r="JAY10" s="314"/>
      <c r="JAZ10" s="314"/>
      <c r="JBA10" s="314"/>
      <c r="JBB10" s="314"/>
      <c r="JBC10" s="314"/>
      <c r="JBD10" s="314"/>
      <c r="JBE10" s="314"/>
      <c r="JBF10" s="314"/>
      <c r="JBG10" s="314"/>
      <c r="JBH10" s="314"/>
      <c r="JBI10" s="314"/>
      <c r="JBJ10" s="314"/>
      <c r="JBK10" s="314"/>
      <c r="JBL10" s="314"/>
      <c r="JBM10" s="314"/>
      <c r="JBN10" s="314"/>
      <c r="JBO10" s="314"/>
      <c r="JBP10" s="314"/>
      <c r="JBQ10" s="314"/>
      <c r="JBR10" s="314"/>
      <c r="JBS10" s="314"/>
      <c r="JBT10" s="314"/>
      <c r="JBU10" s="314"/>
      <c r="JBV10" s="314"/>
      <c r="JBW10" s="314"/>
      <c r="JBX10" s="314"/>
      <c r="JBY10" s="314"/>
      <c r="JBZ10" s="314"/>
      <c r="JCA10" s="314"/>
      <c r="JCB10" s="314"/>
      <c r="JCC10" s="314"/>
      <c r="JCD10" s="314"/>
      <c r="JCE10" s="314"/>
      <c r="JCF10" s="314"/>
      <c r="JCG10" s="314"/>
      <c r="JCH10" s="314"/>
      <c r="JCI10" s="314"/>
      <c r="JCJ10" s="314"/>
      <c r="JCK10" s="314"/>
      <c r="JCL10" s="314"/>
      <c r="JCM10" s="314"/>
      <c r="JCN10" s="314"/>
      <c r="JCO10" s="314"/>
      <c r="JCP10" s="314"/>
      <c r="JCQ10" s="314"/>
      <c r="JCR10" s="314"/>
      <c r="JCS10" s="314"/>
      <c r="JCT10" s="314"/>
      <c r="JCU10" s="314"/>
      <c r="JCV10" s="314"/>
      <c r="JCW10" s="314"/>
      <c r="JCX10" s="314"/>
      <c r="JCY10" s="314"/>
      <c r="JCZ10" s="314"/>
      <c r="JDA10" s="314"/>
      <c r="JDB10" s="314"/>
      <c r="JDC10" s="314"/>
      <c r="JDD10" s="314"/>
      <c r="JDE10" s="314"/>
      <c r="JDF10" s="314"/>
      <c r="JDG10" s="314"/>
      <c r="JDH10" s="314"/>
      <c r="JDI10" s="314"/>
      <c r="JDJ10" s="314"/>
      <c r="JDK10" s="314"/>
      <c r="JDL10" s="314"/>
      <c r="JDM10" s="314"/>
      <c r="JDN10" s="314"/>
      <c r="JDO10" s="314"/>
      <c r="JDP10" s="314"/>
      <c r="JDQ10" s="314"/>
      <c r="JDR10" s="314"/>
      <c r="JDS10" s="314"/>
      <c r="JDT10" s="314"/>
      <c r="JDU10" s="314"/>
      <c r="JDV10" s="314"/>
      <c r="JDW10" s="314"/>
      <c r="JDX10" s="314"/>
      <c r="JDY10" s="314"/>
      <c r="JDZ10" s="314"/>
      <c r="JEA10" s="314"/>
      <c r="JEB10" s="314"/>
      <c r="JEC10" s="314"/>
      <c r="JED10" s="314"/>
      <c r="JEE10" s="314"/>
      <c r="JEF10" s="314"/>
      <c r="JEG10" s="314"/>
      <c r="JEH10" s="314"/>
      <c r="JEI10" s="314"/>
      <c r="JEJ10" s="314"/>
      <c r="JEK10" s="314"/>
      <c r="JEL10" s="314"/>
      <c r="JEM10" s="314"/>
      <c r="JEN10" s="314"/>
      <c r="JEO10" s="314"/>
      <c r="JEP10" s="314"/>
      <c r="JEQ10" s="314"/>
      <c r="JER10" s="314"/>
      <c r="JES10" s="314"/>
      <c r="JET10" s="314"/>
      <c r="JEU10" s="314"/>
      <c r="JEV10" s="314"/>
      <c r="JEW10" s="314"/>
      <c r="JEX10" s="314"/>
      <c r="JEY10" s="314"/>
      <c r="JEZ10" s="314"/>
      <c r="JFA10" s="314"/>
      <c r="JFB10" s="314"/>
      <c r="JFC10" s="314"/>
      <c r="JFD10" s="314"/>
      <c r="JFE10" s="314"/>
      <c r="JFF10" s="314"/>
      <c r="JFG10" s="314"/>
      <c r="JFH10" s="314"/>
      <c r="JFI10" s="314"/>
      <c r="JFJ10" s="314"/>
      <c r="JFK10" s="314"/>
      <c r="JFL10" s="314"/>
      <c r="JFM10" s="314"/>
      <c r="JFN10" s="314"/>
      <c r="JFO10" s="314"/>
      <c r="JFP10" s="314"/>
      <c r="JFQ10" s="314"/>
      <c r="JFR10" s="314"/>
      <c r="JFS10" s="314"/>
      <c r="JFT10" s="314"/>
      <c r="JFU10" s="314"/>
      <c r="JFV10" s="314"/>
      <c r="JFW10" s="314"/>
      <c r="JFX10" s="314"/>
      <c r="JFY10" s="314"/>
      <c r="JFZ10" s="314"/>
      <c r="JGA10" s="314"/>
      <c r="JGB10" s="314"/>
      <c r="JGC10" s="314"/>
      <c r="JGD10" s="314"/>
      <c r="JGE10" s="314"/>
      <c r="JGF10" s="314"/>
      <c r="JGG10" s="314"/>
      <c r="JGH10" s="314"/>
      <c r="JGI10" s="314"/>
      <c r="JGJ10" s="314"/>
      <c r="JGK10" s="314"/>
      <c r="JGL10" s="314"/>
      <c r="JGM10" s="314"/>
      <c r="JGN10" s="314"/>
      <c r="JGO10" s="314"/>
      <c r="JGP10" s="314"/>
      <c r="JGQ10" s="314"/>
      <c r="JGR10" s="314"/>
      <c r="JGS10" s="314"/>
      <c r="JGT10" s="314"/>
      <c r="JGU10" s="314"/>
      <c r="JGV10" s="314"/>
      <c r="JGW10" s="314"/>
      <c r="JGX10" s="314"/>
      <c r="JGY10" s="314"/>
      <c r="JGZ10" s="314"/>
      <c r="JHA10" s="314"/>
      <c r="JHB10" s="314"/>
      <c r="JHC10" s="314"/>
      <c r="JHD10" s="314"/>
      <c r="JHE10" s="314"/>
      <c r="JHF10" s="314"/>
      <c r="JHG10" s="314"/>
      <c r="JHH10" s="314"/>
      <c r="JHI10" s="314"/>
      <c r="JHJ10" s="314"/>
      <c r="JHK10" s="314"/>
      <c r="JHL10" s="314"/>
      <c r="JHM10" s="314"/>
      <c r="JHN10" s="314"/>
      <c r="JHO10" s="314"/>
      <c r="JHP10" s="314"/>
      <c r="JHQ10" s="314"/>
      <c r="JHR10" s="314"/>
      <c r="JHS10" s="314"/>
      <c r="JHT10" s="314"/>
      <c r="JHU10" s="314"/>
      <c r="JHV10" s="314"/>
      <c r="JHW10" s="314"/>
      <c r="JHX10" s="314"/>
      <c r="JHY10" s="314"/>
      <c r="JHZ10" s="314"/>
      <c r="JIA10" s="314"/>
      <c r="JIB10" s="314"/>
      <c r="JIC10" s="314"/>
      <c r="JID10" s="314"/>
      <c r="JIE10" s="314"/>
      <c r="JIF10" s="314"/>
      <c r="JIG10" s="314"/>
      <c r="JIH10" s="314"/>
      <c r="JII10" s="314"/>
      <c r="JIJ10" s="314"/>
      <c r="JIK10" s="314"/>
      <c r="JIL10" s="314"/>
      <c r="JIM10" s="314"/>
      <c r="JIN10" s="314"/>
      <c r="JIO10" s="314"/>
      <c r="JIP10" s="314"/>
      <c r="JIQ10" s="314"/>
      <c r="JIR10" s="314"/>
      <c r="JIS10" s="314"/>
      <c r="JIT10" s="314"/>
      <c r="JIU10" s="314"/>
      <c r="JIV10" s="314"/>
      <c r="JIW10" s="314"/>
      <c r="JIX10" s="314"/>
      <c r="JIY10" s="314"/>
      <c r="JIZ10" s="314"/>
      <c r="JJA10" s="314"/>
      <c r="JJB10" s="314"/>
      <c r="JJC10" s="314"/>
      <c r="JJD10" s="314"/>
      <c r="JJE10" s="314"/>
      <c r="JJF10" s="314"/>
      <c r="JJG10" s="314"/>
      <c r="JJH10" s="314"/>
      <c r="JJI10" s="314"/>
      <c r="JJJ10" s="314"/>
      <c r="JJK10" s="314"/>
      <c r="JJL10" s="314"/>
      <c r="JJM10" s="314"/>
      <c r="JJN10" s="314"/>
      <c r="JJO10" s="314"/>
      <c r="JJP10" s="314"/>
      <c r="JJQ10" s="314"/>
      <c r="JJR10" s="314"/>
      <c r="JJS10" s="314"/>
      <c r="JJT10" s="314"/>
      <c r="JJU10" s="314"/>
      <c r="JJV10" s="314"/>
      <c r="JJW10" s="314"/>
      <c r="JJX10" s="314"/>
      <c r="JJY10" s="314"/>
      <c r="JJZ10" s="314"/>
      <c r="JKA10" s="314"/>
      <c r="JKB10" s="314"/>
      <c r="JKC10" s="314"/>
      <c r="JKD10" s="314"/>
      <c r="JKE10" s="314"/>
      <c r="JKF10" s="314"/>
      <c r="JKG10" s="314"/>
      <c r="JKH10" s="314"/>
      <c r="JKI10" s="314"/>
      <c r="JKJ10" s="314"/>
      <c r="JKK10" s="314"/>
      <c r="JKL10" s="314"/>
      <c r="JKM10" s="314"/>
      <c r="JKN10" s="314"/>
      <c r="JKO10" s="314"/>
      <c r="JKP10" s="314"/>
      <c r="JKQ10" s="314"/>
      <c r="JKR10" s="314"/>
      <c r="JKS10" s="314"/>
      <c r="JKT10" s="314"/>
      <c r="JKU10" s="314"/>
      <c r="JKV10" s="314"/>
      <c r="JKW10" s="314"/>
      <c r="JKX10" s="314"/>
      <c r="JKY10" s="314"/>
      <c r="JKZ10" s="314"/>
      <c r="JLA10" s="314"/>
      <c r="JLB10" s="314"/>
      <c r="JLC10" s="314"/>
      <c r="JLD10" s="314"/>
      <c r="JLE10" s="314"/>
      <c r="JLF10" s="314"/>
      <c r="JLG10" s="314"/>
      <c r="JLH10" s="314"/>
      <c r="JLI10" s="314"/>
      <c r="JLJ10" s="314"/>
      <c r="JLK10" s="314"/>
      <c r="JLL10" s="314"/>
      <c r="JLM10" s="314"/>
      <c r="JLN10" s="314"/>
      <c r="JLO10" s="314"/>
      <c r="JLP10" s="314"/>
      <c r="JLQ10" s="314"/>
      <c r="JLR10" s="314"/>
      <c r="JLS10" s="314"/>
      <c r="JLT10" s="314"/>
      <c r="JLU10" s="314"/>
      <c r="JLV10" s="314"/>
      <c r="JLW10" s="314"/>
      <c r="JLX10" s="314"/>
      <c r="JLY10" s="314"/>
      <c r="JLZ10" s="314"/>
      <c r="JMA10" s="314"/>
      <c r="JMB10" s="314"/>
      <c r="JMC10" s="314"/>
      <c r="JMD10" s="314"/>
      <c r="JME10" s="314"/>
      <c r="JMF10" s="314"/>
      <c r="JMG10" s="314"/>
      <c r="JMH10" s="314"/>
      <c r="JMI10" s="314"/>
      <c r="JMJ10" s="314"/>
      <c r="JMK10" s="314"/>
      <c r="JML10" s="314"/>
      <c r="JMM10" s="314"/>
      <c r="JMN10" s="314"/>
      <c r="JMO10" s="314"/>
      <c r="JMP10" s="314"/>
      <c r="JMQ10" s="314"/>
      <c r="JMR10" s="314"/>
      <c r="JMS10" s="314"/>
      <c r="JMT10" s="314"/>
      <c r="JMU10" s="314"/>
      <c r="JMV10" s="314"/>
      <c r="JMW10" s="314"/>
      <c r="JMX10" s="314"/>
      <c r="JMY10" s="314"/>
      <c r="JMZ10" s="314"/>
      <c r="JNA10" s="314"/>
      <c r="JNB10" s="314"/>
      <c r="JNC10" s="314"/>
      <c r="JND10" s="314"/>
      <c r="JNE10" s="314"/>
      <c r="JNF10" s="314"/>
      <c r="JNG10" s="314"/>
      <c r="JNH10" s="314"/>
      <c r="JNI10" s="314"/>
      <c r="JNJ10" s="314"/>
      <c r="JNK10" s="314"/>
      <c r="JNL10" s="314"/>
      <c r="JNM10" s="314"/>
      <c r="JNN10" s="314"/>
      <c r="JNO10" s="314"/>
      <c r="JNP10" s="314"/>
      <c r="JNQ10" s="314"/>
      <c r="JNR10" s="314"/>
      <c r="JNS10" s="314"/>
      <c r="JNT10" s="314"/>
      <c r="JNU10" s="314"/>
      <c r="JNV10" s="314"/>
      <c r="JNW10" s="314"/>
      <c r="JNX10" s="314"/>
      <c r="JNY10" s="314"/>
      <c r="JNZ10" s="314"/>
      <c r="JOA10" s="314"/>
      <c r="JOB10" s="314"/>
      <c r="JOC10" s="314"/>
      <c r="JOD10" s="314"/>
      <c r="JOE10" s="314"/>
      <c r="JOF10" s="314"/>
      <c r="JOG10" s="314"/>
      <c r="JOH10" s="314"/>
      <c r="JOI10" s="314"/>
      <c r="JOJ10" s="314"/>
      <c r="JOK10" s="314"/>
      <c r="JOL10" s="314"/>
      <c r="JOM10" s="314"/>
      <c r="JON10" s="314"/>
      <c r="JOO10" s="314"/>
      <c r="JOP10" s="314"/>
      <c r="JOQ10" s="314"/>
      <c r="JOR10" s="314"/>
      <c r="JOS10" s="314"/>
      <c r="JOT10" s="314"/>
      <c r="JOU10" s="314"/>
      <c r="JOV10" s="314"/>
      <c r="JOW10" s="314"/>
      <c r="JOX10" s="314"/>
      <c r="JOY10" s="314"/>
      <c r="JOZ10" s="314"/>
      <c r="JPA10" s="314"/>
      <c r="JPB10" s="314"/>
      <c r="JPC10" s="314"/>
      <c r="JPD10" s="314"/>
      <c r="JPE10" s="314"/>
      <c r="JPF10" s="314"/>
      <c r="JPG10" s="314"/>
      <c r="JPH10" s="314"/>
      <c r="JPI10" s="314"/>
      <c r="JPJ10" s="314"/>
      <c r="JPK10" s="314"/>
      <c r="JPL10" s="314"/>
      <c r="JPM10" s="314"/>
      <c r="JPN10" s="314"/>
      <c r="JPO10" s="314"/>
      <c r="JPP10" s="314"/>
      <c r="JPQ10" s="314"/>
      <c r="JPR10" s="314"/>
      <c r="JPS10" s="314"/>
      <c r="JPT10" s="314"/>
      <c r="JPU10" s="314"/>
      <c r="JPV10" s="314"/>
      <c r="JPW10" s="314"/>
      <c r="JPX10" s="314"/>
      <c r="JPY10" s="314"/>
      <c r="JPZ10" s="314"/>
      <c r="JQA10" s="314"/>
      <c r="JQB10" s="314"/>
      <c r="JQC10" s="314"/>
      <c r="JQD10" s="314"/>
      <c r="JQE10" s="314"/>
      <c r="JQF10" s="314"/>
      <c r="JQG10" s="314"/>
      <c r="JQH10" s="314"/>
      <c r="JQI10" s="314"/>
      <c r="JQJ10" s="314"/>
      <c r="JQK10" s="314"/>
      <c r="JQL10" s="314"/>
      <c r="JQM10" s="314"/>
      <c r="JQN10" s="314"/>
      <c r="JQO10" s="314"/>
      <c r="JQP10" s="314"/>
      <c r="JQQ10" s="314"/>
      <c r="JQR10" s="314"/>
      <c r="JQS10" s="314"/>
      <c r="JQT10" s="314"/>
      <c r="JQU10" s="314"/>
      <c r="JQV10" s="314"/>
      <c r="JQW10" s="314"/>
      <c r="JQX10" s="314"/>
      <c r="JQY10" s="314"/>
      <c r="JQZ10" s="314"/>
      <c r="JRA10" s="314"/>
      <c r="JRB10" s="314"/>
      <c r="JRC10" s="314"/>
      <c r="JRD10" s="314"/>
      <c r="JRE10" s="314"/>
      <c r="JRF10" s="314"/>
      <c r="JRG10" s="314"/>
      <c r="JRH10" s="314"/>
      <c r="JRI10" s="314"/>
      <c r="JRJ10" s="314"/>
      <c r="JRK10" s="314"/>
      <c r="JRL10" s="314"/>
      <c r="JRM10" s="314"/>
      <c r="JRN10" s="314"/>
      <c r="JRO10" s="314"/>
      <c r="JRP10" s="314"/>
      <c r="JRQ10" s="314"/>
      <c r="JRR10" s="314"/>
      <c r="JRS10" s="314"/>
      <c r="JRT10" s="314"/>
      <c r="JRU10" s="314"/>
      <c r="JRV10" s="314"/>
      <c r="JRW10" s="314"/>
      <c r="JRX10" s="314"/>
      <c r="JRY10" s="314"/>
      <c r="JRZ10" s="314"/>
      <c r="JSA10" s="314"/>
      <c r="JSB10" s="314"/>
      <c r="JSC10" s="314"/>
      <c r="JSD10" s="314"/>
      <c r="JSE10" s="314"/>
      <c r="JSF10" s="314"/>
      <c r="JSG10" s="314"/>
      <c r="JSH10" s="314"/>
      <c r="JSI10" s="314"/>
      <c r="JSJ10" s="314"/>
      <c r="JSK10" s="314"/>
      <c r="JSL10" s="314"/>
      <c r="JSM10" s="314"/>
      <c r="JSN10" s="314"/>
      <c r="JSO10" s="314"/>
      <c r="JSP10" s="314"/>
      <c r="JSQ10" s="314"/>
      <c r="JSR10" s="314"/>
      <c r="JSS10" s="314"/>
      <c r="JST10" s="314"/>
      <c r="JSU10" s="314"/>
      <c r="JSV10" s="314"/>
      <c r="JSW10" s="314"/>
      <c r="JSX10" s="314"/>
      <c r="JSY10" s="314"/>
      <c r="JSZ10" s="314"/>
      <c r="JTA10" s="314"/>
      <c r="JTB10" s="314"/>
      <c r="JTC10" s="314"/>
      <c r="JTD10" s="314"/>
      <c r="JTE10" s="314"/>
      <c r="JTF10" s="314"/>
      <c r="JTG10" s="314"/>
      <c r="JTH10" s="314"/>
      <c r="JTI10" s="314"/>
      <c r="JTJ10" s="314"/>
      <c r="JTK10" s="314"/>
      <c r="JTL10" s="314"/>
      <c r="JTM10" s="314"/>
      <c r="JTN10" s="314"/>
      <c r="JTO10" s="314"/>
      <c r="JTP10" s="314"/>
      <c r="JTQ10" s="314"/>
      <c r="JTR10" s="314"/>
      <c r="JTS10" s="314"/>
      <c r="JTT10" s="314"/>
      <c r="JTU10" s="314"/>
      <c r="JTV10" s="314"/>
      <c r="JTW10" s="314"/>
      <c r="JTX10" s="314"/>
      <c r="JTY10" s="314"/>
      <c r="JTZ10" s="314"/>
      <c r="JUA10" s="314"/>
      <c r="JUB10" s="314"/>
      <c r="JUC10" s="314"/>
      <c r="JUD10" s="314"/>
      <c r="JUE10" s="314"/>
      <c r="JUF10" s="314"/>
      <c r="JUG10" s="314"/>
      <c r="JUH10" s="314"/>
      <c r="JUI10" s="314"/>
      <c r="JUJ10" s="314"/>
      <c r="JUK10" s="314"/>
      <c r="JUL10" s="314"/>
      <c r="JUM10" s="314"/>
      <c r="JUN10" s="314"/>
      <c r="JUO10" s="314"/>
      <c r="JUP10" s="314"/>
      <c r="JUQ10" s="314"/>
      <c r="JUR10" s="314"/>
      <c r="JUS10" s="314"/>
      <c r="JUT10" s="314"/>
      <c r="JUU10" s="314"/>
      <c r="JUV10" s="314"/>
      <c r="JUW10" s="314"/>
      <c r="JUX10" s="314"/>
      <c r="JUY10" s="314"/>
      <c r="JUZ10" s="314"/>
      <c r="JVA10" s="314"/>
      <c r="JVB10" s="314"/>
      <c r="JVC10" s="314"/>
      <c r="JVD10" s="314"/>
      <c r="JVE10" s="314"/>
      <c r="JVF10" s="314"/>
      <c r="JVG10" s="314"/>
      <c r="JVH10" s="314"/>
      <c r="JVI10" s="314"/>
      <c r="JVJ10" s="314"/>
      <c r="JVK10" s="314"/>
      <c r="JVL10" s="314"/>
      <c r="JVM10" s="314"/>
      <c r="JVN10" s="314"/>
      <c r="JVO10" s="314"/>
      <c r="JVP10" s="314"/>
      <c r="JVQ10" s="314"/>
      <c r="JVR10" s="314"/>
      <c r="JVS10" s="314"/>
      <c r="JVT10" s="314"/>
      <c r="JVU10" s="314"/>
      <c r="JVV10" s="314"/>
      <c r="JVW10" s="314"/>
      <c r="JVX10" s="314"/>
      <c r="JVY10" s="314"/>
      <c r="JVZ10" s="314"/>
      <c r="JWA10" s="314"/>
      <c r="JWB10" s="314"/>
      <c r="JWC10" s="314"/>
      <c r="JWD10" s="314"/>
      <c r="JWE10" s="314"/>
      <c r="JWF10" s="314"/>
      <c r="JWG10" s="314"/>
      <c r="JWH10" s="314"/>
      <c r="JWI10" s="314"/>
      <c r="JWJ10" s="314"/>
      <c r="JWK10" s="314"/>
      <c r="JWL10" s="314"/>
      <c r="JWM10" s="314"/>
      <c r="JWN10" s="314"/>
      <c r="JWO10" s="314"/>
      <c r="JWP10" s="314"/>
      <c r="JWQ10" s="314"/>
      <c r="JWR10" s="314"/>
      <c r="JWS10" s="314"/>
      <c r="JWT10" s="314"/>
      <c r="JWU10" s="314"/>
      <c r="JWV10" s="314"/>
      <c r="JWW10" s="314"/>
      <c r="JWX10" s="314"/>
      <c r="JWY10" s="314"/>
      <c r="JWZ10" s="314"/>
      <c r="JXA10" s="314"/>
      <c r="JXB10" s="314"/>
      <c r="JXC10" s="314"/>
      <c r="JXD10" s="314"/>
      <c r="JXE10" s="314"/>
      <c r="JXF10" s="314"/>
      <c r="JXG10" s="314"/>
      <c r="JXH10" s="314"/>
      <c r="JXI10" s="314"/>
      <c r="JXJ10" s="314"/>
      <c r="JXK10" s="314"/>
      <c r="JXL10" s="314"/>
      <c r="JXM10" s="314"/>
      <c r="JXN10" s="314"/>
      <c r="JXO10" s="314"/>
      <c r="JXP10" s="314"/>
      <c r="JXQ10" s="314"/>
      <c r="JXR10" s="314"/>
      <c r="JXS10" s="314"/>
      <c r="JXT10" s="314"/>
      <c r="JXU10" s="314"/>
      <c r="JXV10" s="314"/>
      <c r="JXW10" s="314"/>
      <c r="JXX10" s="314"/>
      <c r="JXY10" s="314"/>
      <c r="JXZ10" s="314"/>
      <c r="JYA10" s="314"/>
      <c r="JYB10" s="314"/>
      <c r="JYC10" s="314"/>
      <c r="JYD10" s="314"/>
      <c r="JYE10" s="314"/>
      <c r="JYF10" s="314"/>
      <c r="JYG10" s="314"/>
      <c r="JYH10" s="314"/>
      <c r="JYI10" s="314"/>
      <c r="JYJ10" s="314"/>
      <c r="JYK10" s="314"/>
      <c r="JYL10" s="314"/>
      <c r="JYM10" s="314"/>
      <c r="JYN10" s="314"/>
      <c r="JYO10" s="314"/>
      <c r="JYP10" s="314"/>
      <c r="JYQ10" s="314"/>
      <c r="JYR10" s="314"/>
      <c r="JYS10" s="314"/>
      <c r="JYT10" s="314"/>
      <c r="JYU10" s="314"/>
      <c r="JYV10" s="314"/>
      <c r="JYW10" s="314"/>
      <c r="JYX10" s="314"/>
      <c r="JYY10" s="314"/>
      <c r="JYZ10" s="314"/>
      <c r="JZA10" s="314"/>
      <c r="JZB10" s="314"/>
      <c r="JZC10" s="314"/>
      <c r="JZD10" s="314"/>
      <c r="JZE10" s="314"/>
      <c r="JZF10" s="314"/>
      <c r="JZG10" s="314"/>
      <c r="JZH10" s="314"/>
      <c r="JZI10" s="314"/>
      <c r="JZJ10" s="314"/>
      <c r="JZK10" s="314"/>
      <c r="JZL10" s="314"/>
      <c r="JZM10" s="314"/>
      <c r="JZN10" s="314"/>
      <c r="JZO10" s="314"/>
      <c r="JZP10" s="314"/>
      <c r="JZQ10" s="314"/>
      <c r="JZR10" s="314"/>
      <c r="JZS10" s="314"/>
      <c r="JZT10" s="314"/>
      <c r="JZU10" s="314"/>
      <c r="JZV10" s="314"/>
      <c r="JZW10" s="314"/>
      <c r="JZX10" s="314"/>
      <c r="JZY10" s="314"/>
      <c r="JZZ10" s="314"/>
      <c r="KAA10" s="314"/>
      <c r="KAB10" s="314"/>
      <c r="KAC10" s="314"/>
      <c r="KAD10" s="314"/>
      <c r="KAE10" s="314"/>
      <c r="KAF10" s="314"/>
      <c r="KAG10" s="314"/>
      <c r="KAH10" s="314"/>
      <c r="KAI10" s="314"/>
      <c r="KAJ10" s="314"/>
      <c r="KAK10" s="314"/>
      <c r="KAL10" s="314"/>
      <c r="KAM10" s="314"/>
      <c r="KAN10" s="314"/>
      <c r="KAO10" s="314"/>
      <c r="KAP10" s="314"/>
      <c r="KAQ10" s="314"/>
      <c r="KAR10" s="314"/>
      <c r="KAS10" s="314"/>
      <c r="KAT10" s="314"/>
      <c r="KAU10" s="314"/>
      <c r="KAV10" s="314"/>
      <c r="KAW10" s="314"/>
      <c r="KAX10" s="314"/>
      <c r="KAY10" s="314"/>
      <c r="KAZ10" s="314"/>
      <c r="KBA10" s="314"/>
      <c r="KBB10" s="314"/>
      <c r="KBC10" s="314"/>
      <c r="KBD10" s="314"/>
      <c r="KBE10" s="314"/>
      <c r="KBF10" s="314"/>
      <c r="KBG10" s="314"/>
      <c r="KBH10" s="314"/>
      <c r="KBI10" s="314"/>
      <c r="KBJ10" s="314"/>
      <c r="KBK10" s="314"/>
      <c r="KBL10" s="314"/>
      <c r="KBM10" s="314"/>
      <c r="KBN10" s="314"/>
      <c r="KBO10" s="314"/>
      <c r="KBP10" s="314"/>
      <c r="KBQ10" s="314"/>
      <c r="KBR10" s="314"/>
      <c r="KBS10" s="314"/>
      <c r="KBT10" s="314"/>
      <c r="KBU10" s="314"/>
      <c r="KBV10" s="314"/>
      <c r="KBW10" s="314"/>
      <c r="KBX10" s="314"/>
      <c r="KBY10" s="314"/>
      <c r="KBZ10" s="314"/>
      <c r="KCA10" s="314"/>
      <c r="KCB10" s="314"/>
      <c r="KCC10" s="314"/>
      <c r="KCD10" s="314"/>
      <c r="KCE10" s="314"/>
      <c r="KCF10" s="314"/>
      <c r="KCG10" s="314"/>
      <c r="KCH10" s="314"/>
      <c r="KCI10" s="314"/>
      <c r="KCJ10" s="314"/>
      <c r="KCK10" s="314"/>
      <c r="KCL10" s="314"/>
      <c r="KCM10" s="314"/>
      <c r="KCN10" s="314"/>
      <c r="KCO10" s="314"/>
      <c r="KCP10" s="314"/>
      <c r="KCQ10" s="314"/>
      <c r="KCR10" s="314"/>
      <c r="KCS10" s="314"/>
      <c r="KCT10" s="314"/>
      <c r="KCU10" s="314"/>
      <c r="KCV10" s="314"/>
      <c r="KCW10" s="314"/>
      <c r="KCX10" s="314"/>
      <c r="KCY10" s="314"/>
      <c r="KCZ10" s="314"/>
      <c r="KDA10" s="314"/>
      <c r="KDB10" s="314"/>
      <c r="KDC10" s="314"/>
      <c r="KDD10" s="314"/>
      <c r="KDE10" s="314"/>
      <c r="KDF10" s="314"/>
      <c r="KDG10" s="314"/>
      <c r="KDH10" s="314"/>
      <c r="KDI10" s="314"/>
      <c r="KDJ10" s="314"/>
      <c r="KDK10" s="314"/>
      <c r="KDL10" s="314"/>
      <c r="KDM10" s="314"/>
      <c r="KDN10" s="314"/>
      <c r="KDO10" s="314"/>
      <c r="KDP10" s="314"/>
      <c r="KDQ10" s="314"/>
      <c r="KDR10" s="314"/>
      <c r="KDS10" s="314"/>
      <c r="KDT10" s="314"/>
      <c r="KDU10" s="314"/>
      <c r="KDV10" s="314"/>
      <c r="KDW10" s="314"/>
      <c r="KDX10" s="314"/>
      <c r="KDY10" s="314"/>
      <c r="KDZ10" s="314"/>
      <c r="KEA10" s="314"/>
      <c r="KEB10" s="314"/>
      <c r="KEC10" s="314"/>
      <c r="KED10" s="314"/>
      <c r="KEE10" s="314"/>
      <c r="KEF10" s="314"/>
      <c r="KEG10" s="314"/>
      <c r="KEH10" s="314"/>
      <c r="KEI10" s="314"/>
      <c r="KEJ10" s="314"/>
      <c r="KEK10" s="314"/>
      <c r="KEL10" s="314"/>
      <c r="KEM10" s="314"/>
      <c r="KEN10" s="314"/>
      <c r="KEO10" s="314"/>
      <c r="KEP10" s="314"/>
      <c r="KEQ10" s="314"/>
      <c r="KER10" s="314"/>
      <c r="KES10" s="314"/>
      <c r="KET10" s="314"/>
      <c r="KEU10" s="314"/>
      <c r="KEV10" s="314"/>
      <c r="KEW10" s="314"/>
      <c r="KEX10" s="314"/>
      <c r="KEY10" s="314"/>
      <c r="KEZ10" s="314"/>
      <c r="KFA10" s="314"/>
      <c r="KFB10" s="314"/>
      <c r="KFC10" s="314"/>
      <c r="KFD10" s="314"/>
      <c r="KFE10" s="314"/>
      <c r="KFF10" s="314"/>
      <c r="KFG10" s="314"/>
      <c r="KFH10" s="314"/>
      <c r="KFI10" s="314"/>
      <c r="KFJ10" s="314"/>
      <c r="KFK10" s="314"/>
      <c r="KFL10" s="314"/>
      <c r="KFM10" s="314"/>
      <c r="KFN10" s="314"/>
      <c r="KFO10" s="314"/>
      <c r="KFP10" s="314"/>
      <c r="KFQ10" s="314"/>
      <c r="KFR10" s="314"/>
      <c r="KFS10" s="314"/>
      <c r="KFT10" s="314"/>
      <c r="KFU10" s="314"/>
      <c r="KFV10" s="314"/>
      <c r="KFW10" s="314"/>
      <c r="KFX10" s="314"/>
      <c r="KFY10" s="314"/>
      <c r="KFZ10" s="314"/>
      <c r="KGA10" s="314"/>
      <c r="KGB10" s="314"/>
      <c r="KGC10" s="314"/>
      <c r="KGD10" s="314"/>
      <c r="KGE10" s="314"/>
      <c r="KGF10" s="314"/>
      <c r="KGG10" s="314"/>
      <c r="KGH10" s="314"/>
      <c r="KGI10" s="314"/>
      <c r="KGJ10" s="314"/>
      <c r="KGK10" s="314"/>
      <c r="KGL10" s="314"/>
      <c r="KGM10" s="314"/>
      <c r="KGN10" s="314"/>
      <c r="KGO10" s="314"/>
      <c r="KGP10" s="314"/>
      <c r="KGQ10" s="314"/>
      <c r="KGR10" s="314"/>
      <c r="KGS10" s="314"/>
      <c r="KGT10" s="314"/>
      <c r="KGU10" s="314"/>
      <c r="KGV10" s="314"/>
      <c r="KGW10" s="314"/>
      <c r="KGX10" s="314"/>
      <c r="KGY10" s="314"/>
      <c r="KGZ10" s="314"/>
      <c r="KHA10" s="314"/>
      <c r="KHB10" s="314"/>
      <c r="KHC10" s="314"/>
      <c r="KHD10" s="314"/>
      <c r="KHE10" s="314"/>
      <c r="KHF10" s="314"/>
      <c r="KHG10" s="314"/>
      <c r="KHH10" s="314"/>
      <c r="KHI10" s="314"/>
      <c r="KHJ10" s="314"/>
      <c r="KHK10" s="314"/>
      <c r="KHL10" s="314"/>
      <c r="KHM10" s="314"/>
      <c r="KHN10" s="314"/>
      <c r="KHO10" s="314"/>
      <c r="KHP10" s="314"/>
      <c r="KHQ10" s="314"/>
      <c r="KHR10" s="314"/>
      <c r="KHS10" s="314"/>
      <c r="KHT10" s="314"/>
      <c r="KHU10" s="314"/>
      <c r="KHV10" s="314"/>
      <c r="KHW10" s="314"/>
      <c r="KHX10" s="314"/>
      <c r="KHY10" s="314"/>
      <c r="KHZ10" s="314"/>
      <c r="KIA10" s="314"/>
      <c r="KIB10" s="314"/>
      <c r="KIC10" s="314"/>
      <c r="KID10" s="314"/>
      <c r="KIE10" s="314"/>
      <c r="KIF10" s="314"/>
      <c r="KIG10" s="314"/>
      <c r="KIH10" s="314"/>
      <c r="KII10" s="314"/>
      <c r="KIJ10" s="314"/>
      <c r="KIK10" s="314"/>
      <c r="KIL10" s="314"/>
      <c r="KIM10" s="314"/>
      <c r="KIN10" s="314"/>
      <c r="KIO10" s="314"/>
      <c r="KIP10" s="314"/>
      <c r="KIQ10" s="314"/>
      <c r="KIR10" s="314"/>
      <c r="KIS10" s="314"/>
      <c r="KIT10" s="314"/>
      <c r="KIU10" s="314"/>
      <c r="KIV10" s="314"/>
      <c r="KIW10" s="314"/>
      <c r="KIX10" s="314"/>
      <c r="KIY10" s="314"/>
      <c r="KIZ10" s="314"/>
      <c r="KJA10" s="314"/>
      <c r="KJB10" s="314"/>
      <c r="KJC10" s="314"/>
      <c r="KJD10" s="314"/>
      <c r="KJE10" s="314"/>
      <c r="KJF10" s="314"/>
      <c r="KJG10" s="314"/>
      <c r="KJH10" s="314"/>
      <c r="KJI10" s="314"/>
      <c r="KJJ10" s="314"/>
      <c r="KJK10" s="314"/>
      <c r="KJL10" s="314"/>
      <c r="KJM10" s="314"/>
      <c r="KJN10" s="314"/>
      <c r="KJO10" s="314"/>
      <c r="KJP10" s="314"/>
      <c r="KJQ10" s="314"/>
      <c r="KJR10" s="314"/>
      <c r="KJS10" s="314"/>
      <c r="KJT10" s="314"/>
      <c r="KJU10" s="314"/>
      <c r="KJV10" s="314"/>
      <c r="KJW10" s="314"/>
      <c r="KJX10" s="314"/>
      <c r="KJY10" s="314"/>
      <c r="KJZ10" s="314"/>
      <c r="KKA10" s="314"/>
      <c r="KKB10" s="314"/>
      <c r="KKC10" s="314"/>
      <c r="KKD10" s="314"/>
      <c r="KKE10" s="314"/>
      <c r="KKF10" s="314"/>
      <c r="KKG10" s="314"/>
      <c r="KKH10" s="314"/>
      <c r="KKI10" s="314"/>
      <c r="KKJ10" s="314"/>
      <c r="KKK10" s="314"/>
      <c r="KKL10" s="314"/>
      <c r="KKM10" s="314"/>
      <c r="KKN10" s="314"/>
      <c r="KKO10" s="314"/>
      <c r="KKP10" s="314"/>
      <c r="KKQ10" s="314"/>
      <c r="KKR10" s="314"/>
      <c r="KKS10" s="314"/>
      <c r="KKT10" s="314"/>
      <c r="KKU10" s="314"/>
      <c r="KKV10" s="314"/>
      <c r="KKW10" s="314"/>
      <c r="KKX10" s="314"/>
      <c r="KKY10" s="314"/>
      <c r="KKZ10" s="314"/>
      <c r="KLA10" s="314"/>
      <c r="KLB10" s="314"/>
      <c r="KLC10" s="314"/>
      <c r="KLD10" s="314"/>
      <c r="KLE10" s="314"/>
      <c r="KLF10" s="314"/>
      <c r="KLG10" s="314"/>
      <c r="KLH10" s="314"/>
      <c r="KLI10" s="314"/>
      <c r="KLJ10" s="314"/>
      <c r="KLK10" s="314"/>
      <c r="KLL10" s="314"/>
      <c r="KLM10" s="314"/>
      <c r="KLN10" s="314"/>
      <c r="KLO10" s="314"/>
      <c r="KLP10" s="314"/>
      <c r="KLQ10" s="314"/>
      <c r="KLR10" s="314"/>
      <c r="KLS10" s="314"/>
      <c r="KLT10" s="314"/>
      <c r="KLU10" s="314"/>
      <c r="KLV10" s="314"/>
      <c r="KLW10" s="314"/>
      <c r="KLX10" s="314"/>
      <c r="KLY10" s="314"/>
      <c r="KLZ10" s="314"/>
      <c r="KMA10" s="314"/>
      <c r="KMB10" s="314"/>
      <c r="KMC10" s="314"/>
      <c r="KMD10" s="314"/>
      <c r="KME10" s="314"/>
      <c r="KMF10" s="314"/>
      <c r="KMG10" s="314"/>
      <c r="KMH10" s="314"/>
      <c r="KMI10" s="314"/>
      <c r="KMJ10" s="314"/>
      <c r="KMK10" s="314"/>
      <c r="KML10" s="314"/>
      <c r="KMM10" s="314"/>
      <c r="KMN10" s="314"/>
      <c r="KMO10" s="314"/>
      <c r="KMP10" s="314"/>
      <c r="KMQ10" s="314"/>
      <c r="KMR10" s="314"/>
      <c r="KMS10" s="314"/>
      <c r="KMT10" s="314"/>
      <c r="KMU10" s="314"/>
      <c r="KMV10" s="314"/>
      <c r="KMW10" s="314"/>
      <c r="KMX10" s="314"/>
      <c r="KMY10" s="314"/>
      <c r="KMZ10" s="314"/>
      <c r="KNA10" s="314"/>
      <c r="KNB10" s="314"/>
      <c r="KNC10" s="314"/>
      <c r="KND10" s="314"/>
      <c r="KNE10" s="314"/>
      <c r="KNF10" s="314"/>
      <c r="KNG10" s="314"/>
      <c r="KNH10" s="314"/>
      <c r="KNI10" s="314"/>
      <c r="KNJ10" s="314"/>
      <c r="KNK10" s="314"/>
      <c r="KNL10" s="314"/>
      <c r="KNM10" s="314"/>
      <c r="KNN10" s="314"/>
      <c r="KNO10" s="314"/>
      <c r="KNP10" s="314"/>
      <c r="KNQ10" s="314"/>
      <c r="KNR10" s="314"/>
      <c r="KNS10" s="314"/>
      <c r="KNT10" s="314"/>
      <c r="KNU10" s="314"/>
      <c r="KNV10" s="314"/>
      <c r="KNW10" s="314"/>
      <c r="KNX10" s="314"/>
      <c r="KNY10" s="314"/>
      <c r="KNZ10" s="314"/>
      <c r="KOA10" s="314"/>
      <c r="KOB10" s="314"/>
      <c r="KOC10" s="314"/>
      <c r="KOD10" s="314"/>
      <c r="KOE10" s="314"/>
      <c r="KOF10" s="314"/>
      <c r="KOG10" s="314"/>
      <c r="KOH10" s="314"/>
      <c r="KOI10" s="314"/>
      <c r="KOJ10" s="314"/>
      <c r="KOK10" s="314"/>
      <c r="KOL10" s="314"/>
      <c r="KOM10" s="314"/>
      <c r="KON10" s="314"/>
      <c r="KOO10" s="314"/>
      <c r="KOP10" s="314"/>
      <c r="KOQ10" s="314"/>
      <c r="KOR10" s="314"/>
      <c r="KOS10" s="314"/>
      <c r="KOT10" s="314"/>
      <c r="KOU10" s="314"/>
      <c r="KOV10" s="314"/>
      <c r="KOW10" s="314"/>
      <c r="KOX10" s="314"/>
      <c r="KOY10" s="314"/>
      <c r="KOZ10" s="314"/>
      <c r="KPA10" s="314"/>
      <c r="KPB10" s="314"/>
      <c r="KPC10" s="314"/>
      <c r="KPD10" s="314"/>
      <c r="KPE10" s="314"/>
      <c r="KPF10" s="314"/>
      <c r="KPG10" s="314"/>
      <c r="KPH10" s="314"/>
      <c r="KPI10" s="314"/>
      <c r="KPJ10" s="314"/>
      <c r="KPK10" s="314"/>
      <c r="KPL10" s="314"/>
      <c r="KPM10" s="314"/>
      <c r="KPN10" s="314"/>
      <c r="KPO10" s="314"/>
      <c r="KPP10" s="314"/>
      <c r="KPQ10" s="314"/>
      <c r="KPR10" s="314"/>
      <c r="KPS10" s="314"/>
      <c r="KPT10" s="314"/>
      <c r="KPU10" s="314"/>
      <c r="KPV10" s="314"/>
      <c r="KPW10" s="314"/>
      <c r="KPX10" s="314"/>
      <c r="KPY10" s="314"/>
      <c r="KPZ10" s="314"/>
      <c r="KQA10" s="314"/>
      <c r="KQB10" s="314"/>
      <c r="KQC10" s="314"/>
      <c r="KQD10" s="314"/>
      <c r="KQE10" s="314"/>
      <c r="KQF10" s="314"/>
      <c r="KQG10" s="314"/>
      <c r="KQH10" s="314"/>
      <c r="KQI10" s="314"/>
      <c r="KQJ10" s="314"/>
      <c r="KQK10" s="314"/>
      <c r="KQL10" s="314"/>
      <c r="KQM10" s="314"/>
      <c r="KQN10" s="314"/>
      <c r="KQO10" s="314"/>
      <c r="KQP10" s="314"/>
      <c r="KQQ10" s="314"/>
      <c r="KQR10" s="314"/>
      <c r="KQS10" s="314"/>
      <c r="KQT10" s="314"/>
      <c r="KQU10" s="314"/>
      <c r="KQV10" s="314"/>
      <c r="KQW10" s="314"/>
      <c r="KQX10" s="314"/>
      <c r="KQY10" s="314"/>
      <c r="KQZ10" s="314"/>
      <c r="KRA10" s="314"/>
      <c r="KRB10" s="314"/>
      <c r="KRC10" s="314"/>
      <c r="KRD10" s="314"/>
      <c r="KRE10" s="314"/>
      <c r="KRF10" s="314"/>
      <c r="KRG10" s="314"/>
      <c r="KRH10" s="314"/>
      <c r="KRI10" s="314"/>
      <c r="KRJ10" s="314"/>
      <c r="KRK10" s="314"/>
      <c r="KRL10" s="314"/>
      <c r="KRM10" s="314"/>
      <c r="KRN10" s="314"/>
      <c r="KRO10" s="314"/>
      <c r="KRP10" s="314"/>
      <c r="KRQ10" s="314"/>
      <c r="KRR10" s="314"/>
      <c r="KRS10" s="314"/>
      <c r="KRT10" s="314"/>
      <c r="KRU10" s="314"/>
      <c r="KRV10" s="314"/>
      <c r="KRW10" s="314"/>
      <c r="KRX10" s="314"/>
      <c r="KRY10" s="314"/>
      <c r="KRZ10" s="314"/>
      <c r="KSA10" s="314"/>
      <c r="KSB10" s="314"/>
      <c r="KSC10" s="314"/>
      <c r="KSD10" s="314"/>
      <c r="KSE10" s="314"/>
      <c r="KSF10" s="314"/>
      <c r="KSG10" s="314"/>
      <c r="KSH10" s="314"/>
      <c r="KSI10" s="314"/>
      <c r="KSJ10" s="314"/>
      <c r="KSK10" s="314"/>
      <c r="KSL10" s="314"/>
      <c r="KSM10" s="314"/>
      <c r="KSN10" s="314"/>
      <c r="KSO10" s="314"/>
      <c r="KSP10" s="314"/>
      <c r="KSQ10" s="314"/>
      <c r="KSR10" s="314"/>
      <c r="KSS10" s="314"/>
      <c r="KST10" s="314"/>
      <c r="KSU10" s="314"/>
      <c r="KSV10" s="314"/>
      <c r="KSW10" s="314"/>
      <c r="KSX10" s="314"/>
      <c r="KSY10" s="314"/>
      <c r="KSZ10" s="314"/>
      <c r="KTA10" s="314"/>
      <c r="KTB10" s="314"/>
      <c r="KTC10" s="314"/>
      <c r="KTD10" s="314"/>
      <c r="KTE10" s="314"/>
      <c r="KTF10" s="314"/>
      <c r="KTG10" s="314"/>
      <c r="KTH10" s="314"/>
      <c r="KTI10" s="314"/>
      <c r="KTJ10" s="314"/>
      <c r="KTK10" s="314"/>
      <c r="KTL10" s="314"/>
      <c r="KTM10" s="314"/>
      <c r="KTN10" s="314"/>
      <c r="KTO10" s="314"/>
      <c r="KTP10" s="314"/>
      <c r="KTQ10" s="314"/>
      <c r="KTR10" s="314"/>
      <c r="KTS10" s="314"/>
      <c r="KTT10" s="314"/>
      <c r="KTU10" s="314"/>
      <c r="KTV10" s="314"/>
      <c r="KTW10" s="314"/>
      <c r="KTX10" s="314"/>
      <c r="KTY10" s="314"/>
      <c r="KTZ10" s="314"/>
      <c r="KUA10" s="314"/>
      <c r="KUB10" s="314"/>
      <c r="KUC10" s="314"/>
      <c r="KUD10" s="314"/>
      <c r="KUE10" s="314"/>
      <c r="KUF10" s="314"/>
      <c r="KUG10" s="314"/>
      <c r="KUH10" s="314"/>
      <c r="KUI10" s="314"/>
      <c r="KUJ10" s="314"/>
      <c r="KUK10" s="314"/>
      <c r="KUL10" s="314"/>
      <c r="KUM10" s="314"/>
      <c r="KUN10" s="314"/>
      <c r="KUO10" s="314"/>
      <c r="KUP10" s="314"/>
      <c r="KUQ10" s="314"/>
      <c r="KUR10" s="314"/>
      <c r="KUS10" s="314"/>
      <c r="KUT10" s="314"/>
      <c r="KUU10" s="314"/>
      <c r="KUV10" s="314"/>
      <c r="KUW10" s="314"/>
      <c r="KUX10" s="314"/>
      <c r="KUY10" s="314"/>
      <c r="KUZ10" s="314"/>
      <c r="KVA10" s="314"/>
      <c r="KVB10" s="314"/>
      <c r="KVC10" s="314"/>
      <c r="KVD10" s="314"/>
      <c r="KVE10" s="314"/>
      <c r="KVF10" s="314"/>
      <c r="KVG10" s="314"/>
      <c r="KVH10" s="314"/>
      <c r="KVI10" s="314"/>
      <c r="KVJ10" s="314"/>
      <c r="KVK10" s="314"/>
      <c r="KVL10" s="314"/>
      <c r="KVM10" s="314"/>
      <c r="KVN10" s="314"/>
      <c r="KVO10" s="314"/>
      <c r="KVP10" s="314"/>
      <c r="KVQ10" s="314"/>
      <c r="KVR10" s="314"/>
      <c r="KVS10" s="314"/>
      <c r="KVT10" s="314"/>
      <c r="KVU10" s="314"/>
      <c r="KVV10" s="314"/>
      <c r="KVW10" s="314"/>
      <c r="KVX10" s="314"/>
      <c r="KVY10" s="314"/>
      <c r="KVZ10" s="314"/>
      <c r="KWA10" s="314"/>
      <c r="KWB10" s="314"/>
      <c r="KWC10" s="314"/>
      <c r="KWD10" s="314"/>
      <c r="KWE10" s="314"/>
      <c r="KWF10" s="314"/>
      <c r="KWG10" s="314"/>
      <c r="KWH10" s="314"/>
      <c r="KWI10" s="314"/>
      <c r="KWJ10" s="314"/>
      <c r="KWK10" s="314"/>
      <c r="KWL10" s="314"/>
      <c r="KWM10" s="314"/>
      <c r="KWN10" s="314"/>
      <c r="KWO10" s="314"/>
      <c r="KWP10" s="314"/>
      <c r="KWQ10" s="314"/>
      <c r="KWR10" s="314"/>
      <c r="KWS10" s="314"/>
      <c r="KWT10" s="314"/>
      <c r="KWU10" s="314"/>
      <c r="KWV10" s="314"/>
      <c r="KWW10" s="314"/>
      <c r="KWX10" s="314"/>
      <c r="KWY10" s="314"/>
      <c r="KWZ10" s="314"/>
      <c r="KXA10" s="314"/>
      <c r="KXB10" s="314"/>
      <c r="KXC10" s="314"/>
      <c r="KXD10" s="314"/>
      <c r="KXE10" s="314"/>
      <c r="KXF10" s="314"/>
      <c r="KXG10" s="314"/>
      <c r="KXH10" s="314"/>
      <c r="KXI10" s="314"/>
      <c r="KXJ10" s="314"/>
      <c r="KXK10" s="314"/>
      <c r="KXL10" s="314"/>
      <c r="KXM10" s="314"/>
      <c r="KXN10" s="314"/>
      <c r="KXO10" s="314"/>
      <c r="KXP10" s="314"/>
      <c r="KXQ10" s="314"/>
      <c r="KXR10" s="314"/>
      <c r="KXS10" s="314"/>
      <c r="KXT10" s="314"/>
      <c r="KXU10" s="314"/>
      <c r="KXV10" s="314"/>
      <c r="KXW10" s="314"/>
      <c r="KXX10" s="314"/>
      <c r="KXY10" s="314"/>
      <c r="KXZ10" s="314"/>
      <c r="KYA10" s="314"/>
      <c r="KYB10" s="314"/>
      <c r="KYC10" s="314"/>
      <c r="KYD10" s="314"/>
      <c r="KYE10" s="314"/>
      <c r="KYF10" s="314"/>
      <c r="KYG10" s="314"/>
      <c r="KYH10" s="314"/>
      <c r="KYI10" s="314"/>
      <c r="KYJ10" s="314"/>
      <c r="KYK10" s="314"/>
      <c r="KYL10" s="314"/>
      <c r="KYM10" s="314"/>
      <c r="KYN10" s="314"/>
      <c r="KYO10" s="314"/>
      <c r="KYP10" s="314"/>
      <c r="KYQ10" s="314"/>
      <c r="KYR10" s="314"/>
      <c r="KYS10" s="314"/>
      <c r="KYT10" s="314"/>
      <c r="KYU10" s="314"/>
      <c r="KYV10" s="314"/>
      <c r="KYW10" s="314"/>
      <c r="KYX10" s="314"/>
      <c r="KYY10" s="314"/>
      <c r="KYZ10" s="314"/>
      <c r="KZA10" s="314"/>
      <c r="KZB10" s="314"/>
      <c r="KZC10" s="314"/>
      <c r="KZD10" s="314"/>
      <c r="KZE10" s="314"/>
      <c r="KZF10" s="314"/>
      <c r="KZG10" s="314"/>
      <c r="KZH10" s="314"/>
      <c r="KZI10" s="314"/>
      <c r="KZJ10" s="314"/>
      <c r="KZK10" s="314"/>
      <c r="KZL10" s="314"/>
      <c r="KZM10" s="314"/>
      <c r="KZN10" s="314"/>
      <c r="KZO10" s="314"/>
      <c r="KZP10" s="314"/>
      <c r="KZQ10" s="314"/>
      <c r="KZR10" s="314"/>
      <c r="KZS10" s="314"/>
      <c r="KZT10" s="314"/>
      <c r="KZU10" s="314"/>
      <c r="KZV10" s="314"/>
      <c r="KZW10" s="314"/>
      <c r="KZX10" s="314"/>
      <c r="KZY10" s="314"/>
      <c r="KZZ10" s="314"/>
      <c r="LAA10" s="314"/>
      <c r="LAB10" s="314"/>
      <c r="LAC10" s="314"/>
      <c r="LAD10" s="314"/>
      <c r="LAE10" s="314"/>
      <c r="LAF10" s="314"/>
      <c r="LAG10" s="314"/>
      <c r="LAH10" s="314"/>
      <c r="LAI10" s="314"/>
      <c r="LAJ10" s="314"/>
      <c r="LAK10" s="314"/>
      <c r="LAL10" s="314"/>
      <c r="LAM10" s="314"/>
      <c r="LAN10" s="314"/>
      <c r="LAO10" s="314"/>
      <c r="LAP10" s="314"/>
      <c r="LAQ10" s="314"/>
      <c r="LAR10" s="314"/>
      <c r="LAS10" s="314"/>
      <c r="LAT10" s="314"/>
      <c r="LAU10" s="314"/>
      <c r="LAV10" s="314"/>
      <c r="LAW10" s="314"/>
      <c r="LAX10" s="314"/>
      <c r="LAY10" s="314"/>
      <c r="LAZ10" s="314"/>
      <c r="LBA10" s="314"/>
      <c r="LBB10" s="314"/>
      <c r="LBC10" s="314"/>
      <c r="LBD10" s="314"/>
      <c r="LBE10" s="314"/>
      <c r="LBF10" s="314"/>
      <c r="LBG10" s="314"/>
      <c r="LBH10" s="314"/>
      <c r="LBI10" s="314"/>
      <c r="LBJ10" s="314"/>
      <c r="LBK10" s="314"/>
      <c r="LBL10" s="314"/>
      <c r="LBM10" s="314"/>
      <c r="LBN10" s="314"/>
      <c r="LBO10" s="314"/>
      <c r="LBP10" s="314"/>
      <c r="LBQ10" s="314"/>
      <c r="LBR10" s="314"/>
      <c r="LBS10" s="314"/>
      <c r="LBT10" s="314"/>
      <c r="LBU10" s="314"/>
      <c r="LBV10" s="314"/>
      <c r="LBW10" s="314"/>
      <c r="LBX10" s="314"/>
      <c r="LBY10" s="314"/>
      <c r="LBZ10" s="314"/>
      <c r="LCA10" s="314"/>
      <c r="LCB10" s="314"/>
      <c r="LCC10" s="314"/>
      <c r="LCD10" s="314"/>
      <c r="LCE10" s="314"/>
      <c r="LCF10" s="314"/>
      <c r="LCG10" s="314"/>
      <c r="LCH10" s="314"/>
      <c r="LCI10" s="314"/>
      <c r="LCJ10" s="314"/>
      <c r="LCK10" s="314"/>
      <c r="LCL10" s="314"/>
      <c r="LCM10" s="314"/>
      <c r="LCN10" s="314"/>
      <c r="LCO10" s="314"/>
      <c r="LCP10" s="314"/>
      <c r="LCQ10" s="314"/>
      <c r="LCR10" s="314"/>
      <c r="LCS10" s="314"/>
      <c r="LCT10" s="314"/>
      <c r="LCU10" s="314"/>
      <c r="LCV10" s="314"/>
      <c r="LCW10" s="314"/>
      <c r="LCX10" s="314"/>
      <c r="LCY10" s="314"/>
      <c r="LCZ10" s="314"/>
      <c r="LDA10" s="314"/>
      <c r="LDB10" s="314"/>
      <c r="LDC10" s="314"/>
      <c r="LDD10" s="314"/>
      <c r="LDE10" s="314"/>
      <c r="LDF10" s="314"/>
      <c r="LDG10" s="314"/>
      <c r="LDH10" s="314"/>
      <c r="LDI10" s="314"/>
      <c r="LDJ10" s="314"/>
      <c r="LDK10" s="314"/>
      <c r="LDL10" s="314"/>
      <c r="LDM10" s="314"/>
      <c r="LDN10" s="314"/>
      <c r="LDO10" s="314"/>
      <c r="LDP10" s="314"/>
      <c r="LDQ10" s="314"/>
      <c r="LDR10" s="314"/>
      <c r="LDS10" s="314"/>
      <c r="LDT10" s="314"/>
      <c r="LDU10" s="314"/>
      <c r="LDV10" s="314"/>
      <c r="LDW10" s="314"/>
      <c r="LDX10" s="314"/>
      <c r="LDY10" s="314"/>
      <c r="LDZ10" s="314"/>
      <c r="LEA10" s="314"/>
      <c r="LEB10" s="314"/>
      <c r="LEC10" s="314"/>
      <c r="LED10" s="314"/>
      <c r="LEE10" s="314"/>
      <c r="LEF10" s="314"/>
      <c r="LEG10" s="314"/>
      <c r="LEH10" s="314"/>
      <c r="LEI10" s="314"/>
      <c r="LEJ10" s="314"/>
      <c r="LEK10" s="314"/>
      <c r="LEL10" s="314"/>
      <c r="LEM10" s="314"/>
      <c r="LEN10" s="314"/>
      <c r="LEO10" s="314"/>
      <c r="LEP10" s="314"/>
      <c r="LEQ10" s="314"/>
      <c r="LER10" s="314"/>
      <c r="LES10" s="314"/>
      <c r="LET10" s="314"/>
      <c r="LEU10" s="314"/>
      <c r="LEV10" s="314"/>
      <c r="LEW10" s="314"/>
      <c r="LEX10" s="314"/>
      <c r="LEY10" s="314"/>
      <c r="LEZ10" s="314"/>
      <c r="LFA10" s="314"/>
      <c r="LFB10" s="314"/>
      <c r="LFC10" s="314"/>
      <c r="LFD10" s="314"/>
      <c r="LFE10" s="314"/>
      <c r="LFF10" s="314"/>
      <c r="LFG10" s="314"/>
      <c r="LFH10" s="314"/>
      <c r="LFI10" s="314"/>
      <c r="LFJ10" s="314"/>
      <c r="LFK10" s="314"/>
      <c r="LFL10" s="314"/>
      <c r="LFM10" s="314"/>
      <c r="LFN10" s="314"/>
      <c r="LFO10" s="314"/>
      <c r="LFP10" s="314"/>
      <c r="LFQ10" s="314"/>
      <c r="LFR10" s="314"/>
      <c r="LFS10" s="314"/>
      <c r="LFT10" s="314"/>
      <c r="LFU10" s="314"/>
      <c r="LFV10" s="314"/>
      <c r="LFW10" s="314"/>
      <c r="LFX10" s="314"/>
      <c r="LFY10" s="314"/>
      <c r="LFZ10" s="314"/>
      <c r="LGA10" s="314"/>
      <c r="LGB10" s="314"/>
      <c r="LGC10" s="314"/>
      <c r="LGD10" s="314"/>
      <c r="LGE10" s="314"/>
      <c r="LGF10" s="314"/>
      <c r="LGG10" s="314"/>
      <c r="LGH10" s="314"/>
      <c r="LGI10" s="314"/>
      <c r="LGJ10" s="314"/>
      <c r="LGK10" s="314"/>
      <c r="LGL10" s="314"/>
      <c r="LGM10" s="314"/>
      <c r="LGN10" s="314"/>
      <c r="LGO10" s="314"/>
      <c r="LGP10" s="314"/>
      <c r="LGQ10" s="314"/>
      <c r="LGR10" s="314"/>
      <c r="LGS10" s="314"/>
      <c r="LGT10" s="314"/>
      <c r="LGU10" s="314"/>
      <c r="LGV10" s="314"/>
      <c r="LGW10" s="314"/>
      <c r="LGX10" s="314"/>
      <c r="LGY10" s="314"/>
      <c r="LGZ10" s="314"/>
      <c r="LHA10" s="314"/>
      <c r="LHB10" s="314"/>
      <c r="LHC10" s="314"/>
      <c r="LHD10" s="314"/>
      <c r="LHE10" s="314"/>
      <c r="LHF10" s="314"/>
      <c r="LHG10" s="314"/>
      <c r="LHH10" s="314"/>
      <c r="LHI10" s="314"/>
      <c r="LHJ10" s="314"/>
      <c r="LHK10" s="314"/>
      <c r="LHL10" s="314"/>
      <c r="LHM10" s="314"/>
      <c r="LHN10" s="314"/>
      <c r="LHO10" s="314"/>
      <c r="LHP10" s="314"/>
      <c r="LHQ10" s="314"/>
      <c r="LHR10" s="314"/>
      <c r="LHS10" s="314"/>
      <c r="LHT10" s="314"/>
      <c r="LHU10" s="314"/>
      <c r="LHV10" s="314"/>
      <c r="LHW10" s="314"/>
      <c r="LHX10" s="314"/>
      <c r="LHY10" s="314"/>
      <c r="LHZ10" s="314"/>
      <c r="LIA10" s="314"/>
      <c r="LIB10" s="314"/>
      <c r="LIC10" s="314"/>
      <c r="LID10" s="314"/>
      <c r="LIE10" s="314"/>
      <c r="LIF10" s="314"/>
      <c r="LIG10" s="314"/>
      <c r="LIH10" s="314"/>
      <c r="LII10" s="314"/>
      <c r="LIJ10" s="314"/>
      <c r="LIK10" s="314"/>
      <c r="LIL10" s="314"/>
      <c r="LIM10" s="314"/>
      <c r="LIN10" s="314"/>
      <c r="LIO10" s="314"/>
      <c r="LIP10" s="314"/>
      <c r="LIQ10" s="314"/>
      <c r="LIR10" s="314"/>
      <c r="LIS10" s="314"/>
      <c r="LIT10" s="314"/>
      <c r="LIU10" s="314"/>
      <c r="LIV10" s="314"/>
      <c r="LIW10" s="314"/>
      <c r="LIX10" s="314"/>
      <c r="LIY10" s="314"/>
      <c r="LIZ10" s="314"/>
      <c r="LJA10" s="314"/>
      <c r="LJB10" s="314"/>
      <c r="LJC10" s="314"/>
      <c r="LJD10" s="314"/>
      <c r="LJE10" s="314"/>
      <c r="LJF10" s="314"/>
      <c r="LJG10" s="314"/>
      <c r="LJH10" s="314"/>
      <c r="LJI10" s="314"/>
      <c r="LJJ10" s="314"/>
      <c r="LJK10" s="314"/>
      <c r="LJL10" s="314"/>
      <c r="LJM10" s="314"/>
      <c r="LJN10" s="314"/>
      <c r="LJO10" s="314"/>
      <c r="LJP10" s="314"/>
      <c r="LJQ10" s="314"/>
      <c r="LJR10" s="314"/>
      <c r="LJS10" s="314"/>
      <c r="LJT10" s="314"/>
      <c r="LJU10" s="314"/>
      <c r="LJV10" s="314"/>
      <c r="LJW10" s="314"/>
      <c r="LJX10" s="314"/>
      <c r="LJY10" s="314"/>
      <c r="LJZ10" s="314"/>
      <c r="LKA10" s="314"/>
      <c r="LKB10" s="314"/>
      <c r="LKC10" s="314"/>
      <c r="LKD10" s="314"/>
      <c r="LKE10" s="314"/>
      <c r="LKF10" s="314"/>
      <c r="LKG10" s="314"/>
      <c r="LKH10" s="314"/>
      <c r="LKI10" s="314"/>
      <c r="LKJ10" s="314"/>
      <c r="LKK10" s="314"/>
      <c r="LKL10" s="314"/>
      <c r="LKM10" s="314"/>
      <c r="LKN10" s="314"/>
      <c r="LKO10" s="314"/>
      <c r="LKP10" s="314"/>
      <c r="LKQ10" s="314"/>
      <c r="LKR10" s="314"/>
      <c r="LKS10" s="314"/>
      <c r="LKT10" s="314"/>
      <c r="LKU10" s="314"/>
      <c r="LKV10" s="314"/>
      <c r="LKW10" s="314"/>
      <c r="LKX10" s="314"/>
      <c r="LKY10" s="314"/>
      <c r="LKZ10" s="314"/>
      <c r="LLA10" s="314"/>
      <c r="LLB10" s="314"/>
      <c r="LLC10" s="314"/>
      <c r="LLD10" s="314"/>
      <c r="LLE10" s="314"/>
      <c r="LLF10" s="314"/>
      <c r="LLG10" s="314"/>
      <c r="LLH10" s="314"/>
      <c r="LLI10" s="314"/>
      <c r="LLJ10" s="314"/>
      <c r="LLK10" s="314"/>
      <c r="LLL10" s="314"/>
      <c r="LLM10" s="314"/>
      <c r="LLN10" s="314"/>
      <c r="LLO10" s="314"/>
      <c r="LLP10" s="314"/>
      <c r="LLQ10" s="314"/>
      <c r="LLR10" s="314"/>
      <c r="LLS10" s="314"/>
      <c r="LLT10" s="314"/>
      <c r="LLU10" s="314"/>
      <c r="LLV10" s="314"/>
      <c r="LLW10" s="314"/>
      <c r="LLX10" s="314"/>
      <c r="LLY10" s="314"/>
      <c r="LLZ10" s="314"/>
      <c r="LMA10" s="314"/>
      <c r="LMB10" s="314"/>
      <c r="LMC10" s="314"/>
      <c r="LMD10" s="314"/>
      <c r="LME10" s="314"/>
      <c r="LMF10" s="314"/>
      <c r="LMG10" s="314"/>
      <c r="LMH10" s="314"/>
      <c r="LMI10" s="314"/>
      <c r="LMJ10" s="314"/>
      <c r="LMK10" s="314"/>
      <c r="LML10" s="314"/>
      <c r="LMM10" s="314"/>
      <c r="LMN10" s="314"/>
      <c r="LMO10" s="314"/>
      <c r="LMP10" s="314"/>
      <c r="LMQ10" s="314"/>
      <c r="LMR10" s="314"/>
      <c r="LMS10" s="314"/>
      <c r="LMT10" s="314"/>
      <c r="LMU10" s="314"/>
      <c r="LMV10" s="314"/>
      <c r="LMW10" s="314"/>
      <c r="LMX10" s="314"/>
      <c r="LMY10" s="314"/>
      <c r="LMZ10" s="314"/>
      <c r="LNA10" s="314"/>
      <c r="LNB10" s="314"/>
      <c r="LNC10" s="314"/>
      <c r="LND10" s="314"/>
      <c r="LNE10" s="314"/>
      <c r="LNF10" s="314"/>
      <c r="LNG10" s="314"/>
      <c r="LNH10" s="314"/>
      <c r="LNI10" s="314"/>
      <c r="LNJ10" s="314"/>
      <c r="LNK10" s="314"/>
      <c r="LNL10" s="314"/>
      <c r="LNM10" s="314"/>
      <c r="LNN10" s="314"/>
      <c r="LNO10" s="314"/>
      <c r="LNP10" s="314"/>
      <c r="LNQ10" s="314"/>
      <c r="LNR10" s="314"/>
      <c r="LNS10" s="314"/>
      <c r="LNT10" s="314"/>
      <c r="LNU10" s="314"/>
      <c r="LNV10" s="314"/>
      <c r="LNW10" s="314"/>
      <c r="LNX10" s="314"/>
      <c r="LNY10" s="314"/>
      <c r="LNZ10" s="314"/>
      <c r="LOA10" s="314"/>
      <c r="LOB10" s="314"/>
      <c r="LOC10" s="314"/>
      <c r="LOD10" s="314"/>
      <c r="LOE10" s="314"/>
      <c r="LOF10" s="314"/>
      <c r="LOG10" s="314"/>
      <c r="LOH10" s="314"/>
      <c r="LOI10" s="314"/>
      <c r="LOJ10" s="314"/>
      <c r="LOK10" s="314"/>
      <c r="LOL10" s="314"/>
      <c r="LOM10" s="314"/>
      <c r="LON10" s="314"/>
      <c r="LOO10" s="314"/>
      <c r="LOP10" s="314"/>
      <c r="LOQ10" s="314"/>
      <c r="LOR10" s="314"/>
      <c r="LOS10" s="314"/>
      <c r="LOT10" s="314"/>
      <c r="LOU10" s="314"/>
      <c r="LOV10" s="314"/>
      <c r="LOW10" s="314"/>
      <c r="LOX10" s="314"/>
      <c r="LOY10" s="314"/>
      <c r="LOZ10" s="314"/>
      <c r="LPA10" s="314"/>
      <c r="LPB10" s="314"/>
      <c r="LPC10" s="314"/>
      <c r="LPD10" s="314"/>
      <c r="LPE10" s="314"/>
      <c r="LPF10" s="314"/>
      <c r="LPG10" s="314"/>
      <c r="LPH10" s="314"/>
      <c r="LPI10" s="314"/>
      <c r="LPJ10" s="314"/>
      <c r="LPK10" s="314"/>
      <c r="LPL10" s="314"/>
      <c r="LPM10" s="314"/>
      <c r="LPN10" s="314"/>
      <c r="LPO10" s="314"/>
      <c r="LPP10" s="314"/>
      <c r="LPQ10" s="314"/>
      <c r="LPR10" s="314"/>
      <c r="LPS10" s="314"/>
      <c r="LPT10" s="314"/>
      <c r="LPU10" s="314"/>
      <c r="LPV10" s="314"/>
      <c r="LPW10" s="314"/>
      <c r="LPX10" s="314"/>
      <c r="LPY10" s="314"/>
      <c r="LPZ10" s="314"/>
      <c r="LQA10" s="314"/>
      <c r="LQB10" s="314"/>
      <c r="LQC10" s="314"/>
      <c r="LQD10" s="314"/>
      <c r="LQE10" s="314"/>
      <c r="LQF10" s="314"/>
      <c r="LQG10" s="314"/>
      <c r="LQH10" s="314"/>
      <c r="LQI10" s="314"/>
      <c r="LQJ10" s="314"/>
      <c r="LQK10" s="314"/>
      <c r="LQL10" s="314"/>
      <c r="LQM10" s="314"/>
      <c r="LQN10" s="314"/>
      <c r="LQO10" s="314"/>
      <c r="LQP10" s="314"/>
      <c r="LQQ10" s="314"/>
      <c r="LQR10" s="314"/>
      <c r="LQS10" s="314"/>
      <c r="LQT10" s="314"/>
      <c r="LQU10" s="314"/>
      <c r="LQV10" s="314"/>
      <c r="LQW10" s="314"/>
      <c r="LQX10" s="314"/>
      <c r="LQY10" s="314"/>
      <c r="LQZ10" s="314"/>
      <c r="LRA10" s="314"/>
      <c r="LRB10" s="314"/>
      <c r="LRC10" s="314"/>
      <c r="LRD10" s="314"/>
      <c r="LRE10" s="314"/>
      <c r="LRF10" s="314"/>
      <c r="LRG10" s="314"/>
      <c r="LRH10" s="314"/>
      <c r="LRI10" s="314"/>
      <c r="LRJ10" s="314"/>
      <c r="LRK10" s="314"/>
      <c r="LRL10" s="314"/>
      <c r="LRM10" s="314"/>
      <c r="LRN10" s="314"/>
      <c r="LRO10" s="314"/>
      <c r="LRP10" s="314"/>
      <c r="LRQ10" s="314"/>
      <c r="LRR10" s="314"/>
      <c r="LRS10" s="314"/>
      <c r="LRT10" s="314"/>
      <c r="LRU10" s="314"/>
      <c r="LRV10" s="314"/>
      <c r="LRW10" s="314"/>
      <c r="LRX10" s="314"/>
      <c r="LRY10" s="314"/>
      <c r="LRZ10" s="314"/>
      <c r="LSA10" s="314"/>
      <c r="LSB10" s="314"/>
      <c r="LSC10" s="314"/>
      <c r="LSD10" s="314"/>
      <c r="LSE10" s="314"/>
      <c r="LSF10" s="314"/>
      <c r="LSG10" s="314"/>
      <c r="LSH10" s="314"/>
      <c r="LSI10" s="314"/>
      <c r="LSJ10" s="314"/>
      <c r="LSK10" s="314"/>
      <c r="LSL10" s="314"/>
      <c r="LSM10" s="314"/>
      <c r="LSN10" s="314"/>
      <c r="LSO10" s="314"/>
      <c r="LSP10" s="314"/>
      <c r="LSQ10" s="314"/>
      <c r="LSR10" s="314"/>
      <c r="LSS10" s="314"/>
      <c r="LST10" s="314"/>
      <c r="LSU10" s="314"/>
      <c r="LSV10" s="314"/>
      <c r="LSW10" s="314"/>
      <c r="LSX10" s="314"/>
      <c r="LSY10" s="314"/>
      <c r="LSZ10" s="314"/>
      <c r="LTA10" s="314"/>
      <c r="LTB10" s="314"/>
      <c r="LTC10" s="314"/>
      <c r="LTD10" s="314"/>
      <c r="LTE10" s="314"/>
      <c r="LTF10" s="314"/>
      <c r="LTG10" s="314"/>
      <c r="LTH10" s="314"/>
      <c r="LTI10" s="314"/>
      <c r="LTJ10" s="314"/>
      <c r="LTK10" s="314"/>
      <c r="LTL10" s="314"/>
      <c r="LTM10" s="314"/>
      <c r="LTN10" s="314"/>
      <c r="LTO10" s="314"/>
      <c r="LTP10" s="314"/>
      <c r="LTQ10" s="314"/>
      <c r="LTR10" s="314"/>
      <c r="LTS10" s="314"/>
      <c r="LTT10" s="314"/>
      <c r="LTU10" s="314"/>
      <c r="LTV10" s="314"/>
      <c r="LTW10" s="314"/>
      <c r="LTX10" s="314"/>
      <c r="LTY10" s="314"/>
      <c r="LTZ10" s="314"/>
      <c r="LUA10" s="314"/>
      <c r="LUB10" s="314"/>
      <c r="LUC10" s="314"/>
      <c r="LUD10" s="314"/>
      <c r="LUE10" s="314"/>
      <c r="LUF10" s="314"/>
      <c r="LUG10" s="314"/>
      <c r="LUH10" s="314"/>
      <c r="LUI10" s="314"/>
      <c r="LUJ10" s="314"/>
      <c r="LUK10" s="314"/>
      <c r="LUL10" s="314"/>
      <c r="LUM10" s="314"/>
      <c r="LUN10" s="314"/>
      <c r="LUO10" s="314"/>
      <c r="LUP10" s="314"/>
      <c r="LUQ10" s="314"/>
      <c r="LUR10" s="314"/>
      <c r="LUS10" s="314"/>
      <c r="LUT10" s="314"/>
      <c r="LUU10" s="314"/>
      <c r="LUV10" s="314"/>
      <c r="LUW10" s="314"/>
      <c r="LUX10" s="314"/>
      <c r="LUY10" s="314"/>
      <c r="LUZ10" s="314"/>
      <c r="LVA10" s="314"/>
      <c r="LVB10" s="314"/>
      <c r="LVC10" s="314"/>
      <c r="LVD10" s="314"/>
      <c r="LVE10" s="314"/>
      <c r="LVF10" s="314"/>
      <c r="LVG10" s="314"/>
      <c r="LVH10" s="314"/>
      <c r="LVI10" s="314"/>
      <c r="LVJ10" s="314"/>
      <c r="LVK10" s="314"/>
      <c r="LVL10" s="314"/>
      <c r="LVM10" s="314"/>
      <c r="LVN10" s="314"/>
      <c r="LVO10" s="314"/>
      <c r="LVP10" s="314"/>
      <c r="LVQ10" s="314"/>
      <c r="LVR10" s="314"/>
      <c r="LVS10" s="314"/>
      <c r="LVT10" s="314"/>
      <c r="LVU10" s="314"/>
      <c r="LVV10" s="314"/>
      <c r="LVW10" s="314"/>
      <c r="LVX10" s="314"/>
      <c r="LVY10" s="314"/>
      <c r="LVZ10" s="314"/>
      <c r="LWA10" s="314"/>
      <c r="LWB10" s="314"/>
      <c r="LWC10" s="314"/>
      <c r="LWD10" s="314"/>
      <c r="LWE10" s="314"/>
      <c r="LWF10" s="314"/>
      <c r="LWG10" s="314"/>
      <c r="LWH10" s="314"/>
      <c r="LWI10" s="314"/>
      <c r="LWJ10" s="314"/>
      <c r="LWK10" s="314"/>
      <c r="LWL10" s="314"/>
      <c r="LWM10" s="314"/>
      <c r="LWN10" s="314"/>
      <c r="LWO10" s="314"/>
      <c r="LWP10" s="314"/>
      <c r="LWQ10" s="314"/>
      <c r="LWR10" s="314"/>
      <c r="LWS10" s="314"/>
      <c r="LWT10" s="314"/>
      <c r="LWU10" s="314"/>
      <c r="LWV10" s="314"/>
      <c r="LWW10" s="314"/>
      <c r="LWX10" s="314"/>
      <c r="LWY10" s="314"/>
      <c r="LWZ10" s="314"/>
      <c r="LXA10" s="314"/>
      <c r="LXB10" s="314"/>
      <c r="LXC10" s="314"/>
      <c r="LXD10" s="314"/>
      <c r="LXE10" s="314"/>
      <c r="LXF10" s="314"/>
      <c r="LXG10" s="314"/>
      <c r="LXH10" s="314"/>
      <c r="LXI10" s="314"/>
      <c r="LXJ10" s="314"/>
      <c r="LXK10" s="314"/>
      <c r="LXL10" s="314"/>
      <c r="LXM10" s="314"/>
      <c r="LXN10" s="314"/>
      <c r="LXO10" s="314"/>
      <c r="LXP10" s="314"/>
      <c r="LXQ10" s="314"/>
      <c r="LXR10" s="314"/>
      <c r="LXS10" s="314"/>
      <c r="LXT10" s="314"/>
      <c r="LXU10" s="314"/>
      <c r="LXV10" s="314"/>
      <c r="LXW10" s="314"/>
      <c r="LXX10" s="314"/>
      <c r="LXY10" s="314"/>
      <c r="LXZ10" s="314"/>
      <c r="LYA10" s="314"/>
      <c r="LYB10" s="314"/>
      <c r="LYC10" s="314"/>
      <c r="LYD10" s="314"/>
      <c r="LYE10" s="314"/>
      <c r="LYF10" s="314"/>
      <c r="LYG10" s="314"/>
      <c r="LYH10" s="314"/>
      <c r="LYI10" s="314"/>
      <c r="LYJ10" s="314"/>
      <c r="LYK10" s="314"/>
      <c r="LYL10" s="314"/>
      <c r="LYM10" s="314"/>
      <c r="LYN10" s="314"/>
      <c r="LYO10" s="314"/>
      <c r="LYP10" s="314"/>
      <c r="LYQ10" s="314"/>
      <c r="LYR10" s="314"/>
      <c r="LYS10" s="314"/>
      <c r="LYT10" s="314"/>
      <c r="LYU10" s="314"/>
      <c r="LYV10" s="314"/>
      <c r="LYW10" s="314"/>
      <c r="LYX10" s="314"/>
      <c r="LYY10" s="314"/>
      <c r="LYZ10" s="314"/>
      <c r="LZA10" s="314"/>
      <c r="LZB10" s="314"/>
      <c r="LZC10" s="314"/>
      <c r="LZD10" s="314"/>
      <c r="LZE10" s="314"/>
      <c r="LZF10" s="314"/>
      <c r="LZG10" s="314"/>
      <c r="LZH10" s="314"/>
      <c r="LZI10" s="314"/>
      <c r="LZJ10" s="314"/>
      <c r="LZK10" s="314"/>
      <c r="LZL10" s="314"/>
      <c r="LZM10" s="314"/>
      <c r="LZN10" s="314"/>
      <c r="LZO10" s="314"/>
      <c r="LZP10" s="314"/>
      <c r="LZQ10" s="314"/>
      <c r="LZR10" s="314"/>
      <c r="LZS10" s="314"/>
      <c r="LZT10" s="314"/>
      <c r="LZU10" s="314"/>
      <c r="LZV10" s="314"/>
      <c r="LZW10" s="314"/>
      <c r="LZX10" s="314"/>
      <c r="LZY10" s="314"/>
      <c r="LZZ10" s="314"/>
      <c r="MAA10" s="314"/>
      <c r="MAB10" s="314"/>
      <c r="MAC10" s="314"/>
      <c r="MAD10" s="314"/>
      <c r="MAE10" s="314"/>
      <c r="MAF10" s="314"/>
      <c r="MAG10" s="314"/>
      <c r="MAH10" s="314"/>
      <c r="MAI10" s="314"/>
      <c r="MAJ10" s="314"/>
      <c r="MAK10" s="314"/>
      <c r="MAL10" s="314"/>
      <c r="MAM10" s="314"/>
      <c r="MAN10" s="314"/>
      <c r="MAO10" s="314"/>
      <c r="MAP10" s="314"/>
      <c r="MAQ10" s="314"/>
      <c r="MAR10" s="314"/>
      <c r="MAS10" s="314"/>
      <c r="MAT10" s="314"/>
      <c r="MAU10" s="314"/>
      <c r="MAV10" s="314"/>
      <c r="MAW10" s="314"/>
      <c r="MAX10" s="314"/>
      <c r="MAY10" s="314"/>
      <c r="MAZ10" s="314"/>
      <c r="MBA10" s="314"/>
      <c r="MBB10" s="314"/>
      <c r="MBC10" s="314"/>
      <c r="MBD10" s="314"/>
      <c r="MBE10" s="314"/>
      <c r="MBF10" s="314"/>
      <c r="MBG10" s="314"/>
      <c r="MBH10" s="314"/>
      <c r="MBI10" s="314"/>
      <c r="MBJ10" s="314"/>
      <c r="MBK10" s="314"/>
      <c r="MBL10" s="314"/>
      <c r="MBM10" s="314"/>
      <c r="MBN10" s="314"/>
      <c r="MBO10" s="314"/>
      <c r="MBP10" s="314"/>
      <c r="MBQ10" s="314"/>
      <c r="MBR10" s="314"/>
      <c r="MBS10" s="314"/>
      <c r="MBT10" s="314"/>
      <c r="MBU10" s="314"/>
      <c r="MBV10" s="314"/>
      <c r="MBW10" s="314"/>
      <c r="MBX10" s="314"/>
      <c r="MBY10" s="314"/>
      <c r="MBZ10" s="314"/>
      <c r="MCA10" s="314"/>
      <c r="MCB10" s="314"/>
      <c r="MCC10" s="314"/>
      <c r="MCD10" s="314"/>
      <c r="MCE10" s="314"/>
      <c r="MCF10" s="314"/>
      <c r="MCG10" s="314"/>
      <c r="MCH10" s="314"/>
      <c r="MCI10" s="314"/>
      <c r="MCJ10" s="314"/>
      <c r="MCK10" s="314"/>
      <c r="MCL10" s="314"/>
      <c r="MCM10" s="314"/>
      <c r="MCN10" s="314"/>
      <c r="MCO10" s="314"/>
      <c r="MCP10" s="314"/>
      <c r="MCQ10" s="314"/>
      <c r="MCR10" s="314"/>
      <c r="MCS10" s="314"/>
      <c r="MCT10" s="314"/>
      <c r="MCU10" s="314"/>
      <c r="MCV10" s="314"/>
      <c r="MCW10" s="314"/>
      <c r="MCX10" s="314"/>
      <c r="MCY10" s="314"/>
      <c r="MCZ10" s="314"/>
      <c r="MDA10" s="314"/>
      <c r="MDB10" s="314"/>
      <c r="MDC10" s="314"/>
      <c r="MDD10" s="314"/>
      <c r="MDE10" s="314"/>
      <c r="MDF10" s="314"/>
      <c r="MDG10" s="314"/>
      <c r="MDH10" s="314"/>
      <c r="MDI10" s="314"/>
      <c r="MDJ10" s="314"/>
      <c r="MDK10" s="314"/>
      <c r="MDL10" s="314"/>
      <c r="MDM10" s="314"/>
      <c r="MDN10" s="314"/>
      <c r="MDO10" s="314"/>
      <c r="MDP10" s="314"/>
      <c r="MDQ10" s="314"/>
      <c r="MDR10" s="314"/>
      <c r="MDS10" s="314"/>
      <c r="MDT10" s="314"/>
      <c r="MDU10" s="314"/>
      <c r="MDV10" s="314"/>
      <c r="MDW10" s="314"/>
      <c r="MDX10" s="314"/>
      <c r="MDY10" s="314"/>
      <c r="MDZ10" s="314"/>
      <c r="MEA10" s="314"/>
      <c r="MEB10" s="314"/>
      <c r="MEC10" s="314"/>
      <c r="MED10" s="314"/>
      <c r="MEE10" s="314"/>
      <c r="MEF10" s="314"/>
      <c r="MEG10" s="314"/>
      <c r="MEH10" s="314"/>
      <c r="MEI10" s="314"/>
      <c r="MEJ10" s="314"/>
      <c r="MEK10" s="314"/>
      <c r="MEL10" s="314"/>
      <c r="MEM10" s="314"/>
      <c r="MEN10" s="314"/>
      <c r="MEO10" s="314"/>
      <c r="MEP10" s="314"/>
      <c r="MEQ10" s="314"/>
      <c r="MER10" s="314"/>
      <c r="MES10" s="314"/>
      <c r="MET10" s="314"/>
      <c r="MEU10" s="314"/>
      <c r="MEV10" s="314"/>
      <c r="MEW10" s="314"/>
      <c r="MEX10" s="314"/>
      <c r="MEY10" s="314"/>
      <c r="MEZ10" s="314"/>
      <c r="MFA10" s="314"/>
      <c r="MFB10" s="314"/>
      <c r="MFC10" s="314"/>
      <c r="MFD10" s="314"/>
      <c r="MFE10" s="314"/>
      <c r="MFF10" s="314"/>
      <c r="MFG10" s="314"/>
      <c r="MFH10" s="314"/>
      <c r="MFI10" s="314"/>
      <c r="MFJ10" s="314"/>
      <c r="MFK10" s="314"/>
      <c r="MFL10" s="314"/>
      <c r="MFM10" s="314"/>
      <c r="MFN10" s="314"/>
      <c r="MFO10" s="314"/>
      <c r="MFP10" s="314"/>
      <c r="MFQ10" s="314"/>
      <c r="MFR10" s="314"/>
      <c r="MFS10" s="314"/>
      <c r="MFT10" s="314"/>
      <c r="MFU10" s="314"/>
      <c r="MFV10" s="314"/>
      <c r="MFW10" s="314"/>
      <c r="MFX10" s="314"/>
      <c r="MFY10" s="314"/>
      <c r="MFZ10" s="314"/>
      <c r="MGA10" s="314"/>
      <c r="MGB10" s="314"/>
      <c r="MGC10" s="314"/>
      <c r="MGD10" s="314"/>
      <c r="MGE10" s="314"/>
      <c r="MGF10" s="314"/>
      <c r="MGG10" s="314"/>
      <c r="MGH10" s="314"/>
      <c r="MGI10" s="314"/>
      <c r="MGJ10" s="314"/>
      <c r="MGK10" s="314"/>
      <c r="MGL10" s="314"/>
      <c r="MGM10" s="314"/>
      <c r="MGN10" s="314"/>
      <c r="MGO10" s="314"/>
      <c r="MGP10" s="314"/>
      <c r="MGQ10" s="314"/>
      <c r="MGR10" s="314"/>
      <c r="MGS10" s="314"/>
      <c r="MGT10" s="314"/>
      <c r="MGU10" s="314"/>
      <c r="MGV10" s="314"/>
      <c r="MGW10" s="314"/>
      <c r="MGX10" s="314"/>
      <c r="MGY10" s="314"/>
      <c r="MGZ10" s="314"/>
      <c r="MHA10" s="314"/>
      <c r="MHB10" s="314"/>
      <c r="MHC10" s="314"/>
      <c r="MHD10" s="314"/>
      <c r="MHE10" s="314"/>
      <c r="MHF10" s="314"/>
      <c r="MHG10" s="314"/>
      <c r="MHH10" s="314"/>
      <c r="MHI10" s="314"/>
      <c r="MHJ10" s="314"/>
      <c r="MHK10" s="314"/>
      <c r="MHL10" s="314"/>
      <c r="MHM10" s="314"/>
      <c r="MHN10" s="314"/>
      <c r="MHO10" s="314"/>
      <c r="MHP10" s="314"/>
      <c r="MHQ10" s="314"/>
      <c r="MHR10" s="314"/>
      <c r="MHS10" s="314"/>
      <c r="MHT10" s="314"/>
      <c r="MHU10" s="314"/>
      <c r="MHV10" s="314"/>
      <c r="MHW10" s="314"/>
      <c r="MHX10" s="314"/>
      <c r="MHY10" s="314"/>
      <c r="MHZ10" s="314"/>
      <c r="MIA10" s="314"/>
      <c r="MIB10" s="314"/>
      <c r="MIC10" s="314"/>
      <c r="MID10" s="314"/>
      <c r="MIE10" s="314"/>
      <c r="MIF10" s="314"/>
      <c r="MIG10" s="314"/>
      <c r="MIH10" s="314"/>
      <c r="MII10" s="314"/>
      <c r="MIJ10" s="314"/>
      <c r="MIK10" s="314"/>
      <c r="MIL10" s="314"/>
      <c r="MIM10" s="314"/>
      <c r="MIN10" s="314"/>
      <c r="MIO10" s="314"/>
      <c r="MIP10" s="314"/>
      <c r="MIQ10" s="314"/>
      <c r="MIR10" s="314"/>
      <c r="MIS10" s="314"/>
      <c r="MIT10" s="314"/>
      <c r="MIU10" s="314"/>
      <c r="MIV10" s="314"/>
      <c r="MIW10" s="314"/>
      <c r="MIX10" s="314"/>
      <c r="MIY10" s="314"/>
      <c r="MIZ10" s="314"/>
      <c r="MJA10" s="314"/>
      <c r="MJB10" s="314"/>
      <c r="MJC10" s="314"/>
      <c r="MJD10" s="314"/>
      <c r="MJE10" s="314"/>
      <c r="MJF10" s="314"/>
      <c r="MJG10" s="314"/>
      <c r="MJH10" s="314"/>
      <c r="MJI10" s="314"/>
      <c r="MJJ10" s="314"/>
      <c r="MJK10" s="314"/>
      <c r="MJL10" s="314"/>
      <c r="MJM10" s="314"/>
      <c r="MJN10" s="314"/>
      <c r="MJO10" s="314"/>
      <c r="MJP10" s="314"/>
      <c r="MJQ10" s="314"/>
      <c r="MJR10" s="314"/>
      <c r="MJS10" s="314"/>
      <c r="MJT10" s="314"/>
      <c r="MJU10" s="314"/>
      <c r="MJV10" s="314"/>
      <c r="MJW10" s="314"/>
      <c r="MJX10" s="314"/>
      <c r="MJY10" s="314"/>
      <c r="MJZ10" s="314"/>
      <c r="MKA10" s="314"/>
      <c r="MKB10" s="314"/>
      <c r="MKC10" s="314"/>
      <c r="MKD10" s="314"/>
      <c r="MKE10" s="314"/>
      <c r="MKF10" s="314"/>
      <c r="MKG10" s="314"/>
      <c r="MKH10" s="314"/>
      <c r="MKI10" s="314"/>
      <c r="MKJ10" s="314"/>
      <c r="MKK10" s="314"/>
      <c r="MKL10" s="314"/>
      <c r="MKM10" s="314"/>
      <c r="MKN10" s="314"/>
      <c r="MKO10" s="314"/>
      <c r="MKP10" s="314"/>
      <c r="MKQ10" s="314"/>
      <c r="MKR10" s="314"/>
      <c r="MKS10" s="314"/>
      <c r="MKT10" s="314"/>
      <c r="MKU10" s="314"/>
      <c r="MKV10" s="314"/>
      <c r="MKW10" s="314"/>
      <c r="MKX10" s="314"/>
      <c r="MKY10" s="314"/>
      <c r="MKZ10" s="314"/>
      <c r="MLA10" s="314"/>
      <c r="MLB10" s="314"/>
      <c r="MLC10" s="314"/>
      <c r="MLD10" s="314"/>
      <c r="MLE10" s="314"/>
      <c r="MLF10" s="314"/>
      <c r="MLG10" s="314"/>
      <c r="MLH10" s="314"/>
      <c r="MLI10" s="314"/>
      <c r="MLJ10" s="314"/>
      <c r="MLK10" s="314"/>
      <c r="MLL10" s="314"/>
      <c r="MLM10" s="314"/>
      <c r="MLN10" s="314"/>
      <c r="MLO10" s="314"/>
      <c r="MLP10" s="314"/>
      <c r="MLQ10" s="314"/>
      <c r="MLR10" s="314"/>
      <c r="MLS10" s="314"/>
      <c r="MLT10" s="314"/>
      <c r="MLU10" s="314"/>
      <c r="MLV10" s="314"/>
      <c r="MLW10" s="314"/>
      <c r="MLX10" s="314"/>
      <c r="MLY10" s="314"/>
      <c r="MLZ10" s="314"/>
      <c r="MMA10" s="314"/>
      <c r="MMB10" s="314"/>
      <c r="MMC10" s="314"/>
      <c r="MMD10" s="314"/>
      <c r="MME10" s="314"/>
      <c r="MMF10" s="314"/>
      <c r="MMG10" s="314"/>
      <c r="MMH10" s="314"/>
      <c r="MMI10" s="314"/>
      <c r="MMJ10" s="314"/>
      <c r="MMK10" s="314"/>
      <c r="MML10" s="314"/>
      <c r="MMM10" s="314"/>
      <c r="MMN10" s="314"/>
      <c r="MMO10" s="314"/>
      <c r="MMP10" s="314"/>
      <c r="MMQ10" s="314"/>
      <c r="MMR10" s="314"/>
      <c r="MMS10" s="314"/>
      <c r="MMT10" s="314"/>
      <c r="MMU10" s="314"/>
      <c r="MMV10" s="314"/>
      <c r="MMW10" s="314"/>
      <c r="MMX10" s="314"/>
      <c r="MMY10" s="314"/>
      <c r="MMZ10" s="314"/>
      <c r="MNA10" s="314"/>
      <c r="MNB10" s="314"/>
      <c r="MNC10" s="314"/>
      <c r="MND10" s="314"/>
      <c r="MNE10" s="314"/>
      <c r="MNF10" s="314"/>
      <c r="MNG10" s="314"/>
      <c r="MNH10" s="314"/>
      <c r="MNI10" s="314"/>
      <c r="MNJ10" s="314"/>
      <c r="MNK10" s="314"/>
      <c r="MNL10" s="314"/>
      <c r="MNM10" s="314"/>
      <c r="MNN10" s="314"/>
      <c r="MNO10" s="314"/>
      <c r="MNP10" s="314"/>
      <c r="MNQ10" s="314"/>
      <c r="MNR10" s="314"/>
      <c r="MNS10" s="314"/>
      <c r="MNT10" s="314"/>
      <c r="MNU10" s="314"/>
      <c r="MNV10" s="314"/>
      <c r="MNW10" s="314"/>
      <c r="MNX10" s="314"/>
      <c r="MNY10" s="314"/>
      <c r="MNZ10" s="314"/>
      <c r="MOA10" s="314"/>
      <c r="MOB10" s="314"/>
      <c r="MOC10" s="314"/>
      <c r="MOD10" s="314"/>
      <c r="MOE10" s="314"/>
      <c r="MOF10" s="314"/>
      <c r="MOG10" s="314"/>
      <c r="MOH10" s="314"/>
      <c r="MOI10" s="314"/>
      <c r="MOJ10" s="314"/>
      <c r="MOK10" s="314"/>
      <c r="MOL10" s="314"/>
      <c r="MOM10" s="314"/>
      <c r="MON10" s="314"/>
      <c r="MOO10" s="314"/>
      <c r="MOP10" s="314"/>
      <c r="MOQ10" s="314"/>
      <c r="MOR10" s="314"/>
      <c r="MOS10" s="314"/>
      <c r="MOT10" s="314"/>
      <c r="MOU10" s="314"/>
      <c r="MOV10" s="314"/>
      <c r="MOW10" s="314"/>
      <c r="MOX10" s="314"/>
      <c r="MOY10" s="314"/>
      <c r="MOZ10" s="314"/>
      <c r="MPA10" s="314"/>
      <c r="MPB10" s="314"/>
      <c r="MPC10" s="314"/>
      <c r="MPD10" s="314"/>
      <c r="MPE10" s="314"/>
      <c r="MPF10" s="314"/>
      <c r="MPG10" s="314"/>
      <c r="MPH10" s="314"/>
      <c r="MPI10" s="314"/>
      <c r="MPJ10" s="314"/>
      <c r="MPK10" s="314"/>
      <c r="MPL10" s="314"/>
      <c r="MPM10" s="314"/>
      <c r="MPN10" s="314"/>
      <c r="MPO10" s="314"/>
      <c r="MPP10" s="314"/>
      <c r="MPQ10" s="314"/>
      <c r="MPR10" s="314"/>
      <c r="MPS10" s="314"/>
      <c r="MPT10" s="314"/>
      <c r="MPU10" s="314"/>
      <c r="MPV10" s="314"/>
      <c r="MPW10" s="314"/>
      <c r="MPX10" s="314"/>
      <c r="MPY10" s="314"/>
      <c r="MPZ10" s="314"/>
      <c r="MQA10" s="314"/>
      <c r="MQB10" s="314"/>
      <c r="MQC10" s="314"/>
      <c r="MQD10" s="314"/>
      <c r="MQE10" s="314"/>
      <c r="MQF10" s="314"/>
      <c r="MQG10" s="314"/>
      <c r="MQH10" s="314"/>
      <c r="MQI10" s="314"/>
      <c r="MQJ10" s="314"/>
      <c r="MQK10" s="314"/>
      <c r="MQL10" s="314"/>
      <c r="MQM10" s="314"/>
      <c r="MQN10" s="314"/>
      <c r="MQO10" s="314"/>
      <c r="MQP10" s="314"/>
      <c r="MQQ10" s="314"/>
      <c r="MQR10" s="314"/>
      <c r="MQS10" s="314"/>
      <c r="MQT10" s="314"/>
      <c r="MQU10" s="314"/>
      <c r="MQV10" s="314"/>
      <c r="MQW10" s="314"/>
      <c r="MQX10" s="314"/>
      <c r="MQY10" s="314"/>
      <c r="MQZ10" s="314"/>
      <c r="MRA10" s="314"/>
      <c r="MRB10" s="314"/>
      <c r="MRC10" s="314"/>
      <c r="MRD10" s="314"/>
      <c r="MRE10" s="314"/>
      <c r="MRF10" s="314"/>
      <c r="MRG10" s="314"/>
      <c r="MRH10" s="314"/>
      <c r="MRI10" s="314"/>
      <c r="MRJ10" s="314"/>
      <c r="MRK10" s="314"/>
      <c r="MRL10" s="314"/>
      <c r="MRM10" s="314"/>
      <c r="MRN10" s="314"/>
      <c r="MRO10" s="314"/>
      <c r="MRP10" s="314"/>
      <c r="MRQ10" s="314"/>
      <c r="MRR10" s="314"/>
      <c r="MRS10" s="314"/>
      <c r="MRT10" s="314"/>
      <c r="MRU10" s="314"/>
      <c r="MRV10" s="314"/>
      <c r="MRW10" s="314"/>
      <c r="MRX10" s="314"/>
      <c r="MRY10" s="314"/>
      <c r="MRZ10" s="314"/>
      <c r="MSA10" s="314"/>
      <c r="MSB10" s="314"/>
      <c r="MSC10" s="314"/>
      <c r="MSD10" s="314"/>
      <c r="MSE10" s="314"/>
      <c r="MSF10" s="314"/>
      <c r="MSG10" s="314"/>
      <c r="MSH10" s="314"/>
      <c r="MSI10" s="314"/>
      <c r="MSJ10" s="314"/>
      <c r="MSK10" s="314"/>
      <c r="MSL10" s="314"/>
      <c r="MSM10" s="314"/>
      <c r="MSN10" s="314"/>
      <c r="MSO10" s="314"/>
      <c r="MSP10" s="314"/>
      <c r="MSQ10" s="314"/>
      <c r="MSR10" s="314"/>
      <c r="MSS10" s="314"/>
      <c r="MST10" s="314"/>
      <c r="MSU10" s="314"/>
      <c r="MSV10" s="314"/>
      <c r="MSW10" s="314"/>
      <c r="MSX10" s="314"/>
      <c r="MSY10" s="314"/>
      <c r="MSZ10" s="314"/>
      <c r="MTA10" s="314"/>
      <c r="MTB10" s="314"/>
      <c r="MTC10" s="314"/>
      <c r="MTD10" s="314"/>
      <c r="MTE10" s="314"/>
      <c r="MTF10" s="314"/>
      <c r="MTG10" s="314"/>
      <c r="MTH10" s="314"/>
      <c r="MTI10" s="314"/>
      <c r="MTJ10" s="314"/>
      <c r="MTK10" s="314"/>
      <c r="MTL10" s="314"/>
      <c r="MTM10" s="314"/>
      <c r="MTN10" s="314"/>
      <c r="MTO10" s="314"/>
      <c r="MTP10" s="314"/>
      <c r="MTQ10" s="314"/>
      <c r="MTR10" s="314"/>
      <c r="MTS10" s="314"/>
      <c r="MTT10" s="314"/>
      <c r="MTU10" s="314"/>
      <c r="MTV10" s="314"/>
      <c r="MTW10" s="314"/>
      <c r="MTX10" s="314"/>
      <c r="MTY10" s="314"/>
      <c r="MTZ10" s="314"/>
      <c r="MUA10" s="314"/>
      <c r="MUB10" s="314"/>
      <c r="MUC10" s="314"/>
      <c r="MUD10" s="314"/>
      <c r="MUE10" s="314"/>
      <c r="MUF10" s="314"/>
      <c r="MUG10" s="314"/>
      <c r="MUH10" s="314"/>
      <c r="MUI10" s="314"/>
      <c r="MUJ10" s="314"/>
      <c r="MUK10" s="314"/>
      <c r="MUL10" s="314"/>
      <c r="MUM10" s="314"/>
      <c r="MUN10" s="314"/>
      <c r="MUO10" s="314"/>
      <c r="MUP10" s="314"/>
      <c r="MUQ10" s="314"/>
      <c r="MUR10" s="314"/>
      <c r="MUS10" s="314"/>
      <c r="MUT10" s="314"/>
      <c r="MUU10" s="314"/>
      <c r="MUV10" s="314"/>
      <c r="MUW10" s="314"/>
      <c r="MUX10" s="314"/>
      <c r="MUY10" s="314"/>
      <c r="MUZ10" s="314"/>
      <c r="MVA10" s="314"/>
      <c r="MVB10" s="314"/>
      <c r="MVC10" s="314"/>
      <c r="MVD10" s="314"/>
      <c r="MVE10" s="314"/>
      <c r="MVF10" s="314"/>
      <c r="MVG10" s="314"/>
      <c r="MVH10" s="314"/>
      <c r="MVI10" s="314"/>
      <c r="MVJ10" s="314"/>
      <c r="MVK10" s="314"/>
      <c r="MVL10" s="314"/>
      <c r="MVM10" s="314"/>
      <c r="MVN10" s="314"/>
      <c r="MVO10" s="314"/>
      <c r="MVP10" s="314"/>
      <c r="MVQ10" s="314"/>
      <c r="MVR10" s="314"/>
      <c r="MVS10" s="314"/>
      <c r="MVT10" s="314"/>
      <c r="MVU10" s="314"/>
      <c r="MVV10" s="314"/>
      <c r="MVW10" s="314"/>
      <c r="MVX10" s="314"/>
      <c r="MVY10" s="314"/>
      <c r="MVZ10" s="314"/>
      <c r="MWA10" s="314"/>
      <c r="MWB10" s="314"/>
      <c r="MWC10" s="314"/>
      <c r="MWD10" s="314"/>
      <c r="MWE10" s="314"/>
      <c r="MWF10" s="314"/>
      <c r="MWG10" s="314"/>
      <c r="MWH10" s="314"/>
      <c r="MWI10" s="314"/>
      <c r="MWJ10" s="314"/>
      <c r="MWK10" s="314"/>
      <c r="MWL10" s="314"/>
      <c r="MWM10" s="314"/>
      <c r="MWN10" s="314"/>
      <c r="MWO10" s="314"/>
      <c r="MWP10" s="314"/>
      <c r="MWQ10" s="314"/>
      <c r="MWR10" s="314"/>
      <c r="MWS10" s="314"/>
      <c r="MWT10" s="314"/>
      <c r="MWU10" s="314"/>
      <c r="MWV10" s="314"/>
      <c r="MWW10" s="314"/>
      <c r="MWX10" s="314"/>
      <c r="MWY10" s="314"/>
      <c r="MWZ10" s="314"/>
      <c r="MXA10" s="314"/>
      <c r="MXB10" s="314"/>
      <c r="MXC10" s="314"/>
      <c r="MXD10" s="314"/>
      <c r="MXE10" s="314"/>
      <c r="MXF10" s="314"/>
      <c r="MXG10" s="314"/>
      <c r="MXH10" s="314"/>
      <c r="MXI10" s="314"/>
      <c r="MXJ10" s="314"/>
      <c r="MXK10" s="314"/>
      <c r="MXL10" s="314"/>
      <c r="MXM10" s="314"/>
      <c r="MXN10" s="314"/>
      <c r="MXO10" s="314"/>
      <c r="MXP10" s="314"/>
      <c r="MXQ10" s="314"/>
      <c r="MXR10" s="314"/>
      <c r="MXS10" s="314"/>
      <c r="MXT10" s="314"/>
      <c r="MXU10" s="314"/>
      <c r="MXV10" s="314"/>
      <c r="MXW10" s="314"/>
      <c r="MXX10" s="314"/>
      <c r="MXY10" s="314"/>
      <c r="MXZ10" s="314"/>
      <c r="MYA10" s="314"/>
      <c r="MYB10" s="314"/>
      <c r="MYC10" s="314"/>
      <c r="MYD10" s="314"/>
      <c r="MYE10" s="314"/>
      <c r="MYF10" s="314"/>
      <c r="MYG10" s="314"/>
      <c r="MYH10" s="314"/>
      <c r="MYI10" s="314"/>
      <c r="MYJ10" s="314"/>
      <c r="MYK10" s="314"/>
      <c r="MYL10" s="314"/>
      <c r="MYM10" s="314"/>
      <c r="MYN10" s="314"/>
      <c r="MYO10" s="314"/>
      <c r="MYP10" s="314"/>
      <c r="MYQ10" s="314"/>
      <c r="MYR10" s="314"/>
      <c r="MYS10" s="314"/>
      <c r="MYT10" s="314"/>
      <c r="MYU10" s="314"/>
      <c r="MYV10" s="314"/>
      <c r="MYW10" s="314"/>
      <c r="MYX10" s="314"/>
      <c r="MYY10" s="314"/>
      <c r="MYZ10" s="314"/>
      <c r="MZA10" s="314"/>
      <c r="MZB10" s="314"/>
      <c r="MZC10" s="314"/>
      <c r="MZD10" s="314"/>
      <c r="MZE10" s="314"/>
      <c r="MZF10" s="314"/>
      <c r="MZG10" s="314"/>
      <c r="MZH10" s="314"/>
      <c r="MZI10" s="314"/>
      <c r="MZJ10" s="314"/>
      <c r="MZK10" s="314"/>
      <c r="MZL10" s="314"/>
      <c r="MZM10" s="314"/>
      <c r="MZN10" s="314"/>
      <c r="MZO10" s="314"/>
      <c r="MZP10" s="314"/>
      <c r="MZQ10" s="314"/>
      <c r="MZR10" s="314"/>
      <c r="MZS10" s="314"/>
      <c r="MZT10" s="314"/>
      <c r="MZU10" s="314"/>
      <c r="MZV10" s="314"/>
      <c r="MZW10" s="314"/>
      <c r="MZX10" s="314"/>
      <c r="MZY10" s="314"/>
      <c r="MZZ10" s="314"/>
      <c r="NAA10" s="314"/>
      <c r="NAB10" s="314"/>
      <c r="NAC10" s="314"/>
      <c r="NAD10" s="314"/>
      <c r="NAE10" s="314"/>
      <c r="NAF10" s="314"/>
      <c r="NAG10" s="314"/>
      <c r="NAH10" s="314"/>
      <c r="NAI10" s="314"/>
      <c r="NAJ10" s="314"/>
      <c r="NAK10" s="314"/>
      <c r="NAL10" s="314"/>
      <c r="NAM10" s="314"/>
      <c r="NAN10" s="314"/>
      <c r="NAO10" s="314"/>
      <c r="NAP10" s="314"/>
      <c r="NAQ10" s="314"/>
      <c r="NAR10" s="314"/>
      <c r="NAS10" s="314"/>
      <c r="NAT10" s="314"/>
      <c r="NAU10" s="314"/>
      <c r="NAV10" s="314"/>
      <c r="NAW10" s="314"/>
      <c r="NAX10" s="314"/>
      <c r="NAY10" s="314"/>
      <c r="NAZ10" s="314"/>
      <c r="NBA10" s="314"/>
      <c r="NBB10" s="314"/>
      <c r="NBC10" s="314"/>
      <c r="NBD10" s="314"/>
      <c r="NBE10" s="314"/>
      <c r="NBF10" s="314"/>
      <c r="NBG10" s="314"/>
      <c r="NBH10" s="314"/>
      <c r="NBI10" s="314"/>
      <c r="NBJ10" s="314"/>
      <c r="NBK10" s="314"/>
      <c r="NBL10" s="314"/>
      <c r="NBM10" s="314"/>
      <c r="NBN10" s="314"/>
      <c r="NBO10" s="314"/>
      <c r="NBP10" s="314"/>
      <c r="NBQ10" s="314"/>
      <c r="NBR10" s="314"/>
      <c r="NBS10" s="314"/>
      <c r="NBT10" s="314"/>
      <c r="NBU10" s="314"/>
      <c r="NBV10" s="314"/>
      <c r="NBW10" s="314"/>
      <c r="NBX10" s="314"/>
      <c r="NBY10" s="314"/>
      <c r="NBZ10" s="314"/>
      <c r="NCA10" s="314"/>
      <c r="NCB10" s="314"/>
      <c r="NCC10" s="314"/>
      <c r="NCD10" s="314"/>
      <c r="NCE10" s="314"/>
      <c r="NCF10" s="314"/>
      <c r="NCG10" s="314"/>
      <c r="NCH10" s="314"/>
      <c r="NCI10" s="314"/>
      <c r="NCJ10" s="314"/>
      <c r="NCK10" s="314"/>
      <c r="NCL10" s="314"/>
      <c r="NCM10" s="314"/>
      <c r="NCN10" s="314"/>
      <c r="NCO10" s="314"/>
      <c r="NCP10" s="314"/>
      <c r="NCQ10" s="314"/>
      <c r="NCR10" s="314"/>
      <c r="NCS10" s="314"/>
      <c r="NCT10" s="314"/>
      <c r="NCU10" s="314"/>
      <c r="NCV10" s="314"/>
      <c r="NCW10" s="314"/>
      <c r="NCX10" s="314"/>
      <c r="NCY10" s="314"/>
      <c r="NCZ10" s="314"/>
      <c r="NDA10" s="314"/>
      <c r="NDB10" s="314"/>
      <c r="NDC10" s="314"/>
      <c r="NDD10" s="314"/>
      <c r="NDE10" s="314"/>
      <c r="NDF10" s="314"/>
      <c r="NDG10" s="314"/>
      <c r="NDH10" s="314"/>
      <c r="NDI10" s="314"/>
      <c r="NDJ10" s="314"/>
      <c r="NDK10" s="314"/>
      <c r="NDL10" s="314"/>
      <c r="NDM10" s="314"/>
      <c r="NDN10" s="314"/>
      <c r="NDO10" s="314"/>
      <c r="NDP10" s="314"/>
      <c r="NDQ10" s="314"/>
      <c r="NDR10" s="314"/>
      <c r="NDS10" s="314"/>
      <c r="NDT10" s="314"/>
      <c r="NDU10" s="314"/>
      <c r="NDV10" s="314"/>
      <c r="NDW10" s="314"/>
      <c r="NDX10" s="314"/>
      <c r="NDY10" s="314"/>
      <c r="NDZ10" s="314"/>
      <c r="NEA10" s="314"/>
      <c r="NEB10" s="314"/>
      <c r="NEC10" s="314"/>
      <c r="NED10" s="314"/>
      <c r="NEE10" s="314"/>
      <c r="NEF10" s="314"/>
      <c r="NEG10" s="314"/>
      <c r="NEH10" s="314"/>
      <c r="NEI10" s="314"/>
      <c r="NEJ10" s="314"/>
      <c r="NEK10" s="314"/>
      <c r="NEL10" s="314"/>
      <c r="NEM10" s="314"/>
      <c r="NEN10" s="314"/>
      <c r="NEO10" s="314"/>
      <c r="NEP10" s="314"/>
      <c r="NEQ10" s="314"/>
      <c r="NER10" s="314"/>
      <c r="NES10" s="314"/>
      <c r="NET10" s="314"/>
      <c r="NEU10" s="314"/>
      <c r="NEV10" s="314"/>
      <c r="NEW10" s="314"/>
      <c r="NEX10" s="314"/>
      <c r="NEY10" s="314"/>
      <c r="NEZ10" s="314"/>
      <c r="NFA10" s="314"/>
      <c r="NFB10" s="314"/>
      <c r="NFC10" s="314"/>
      <c r="NFD10" s="314"/>
      <c r="NFE10" s="314"/>
      <c r="NFF10" s="314"/>
      <c r="NFG10" s="314"/>
      <c r="NFH10" s="314"/>
      <c r="NFI10" s="314"/>
      <c r="NFJ10" s="314"/>
      <c r="NFK10" s="314"/>
      <c r="NFL10" s="314"/>
      <c r="NFM10" s="314"/>
      <c r="NFN10" s="314"/>
      <c r="NFO10" s="314"/>
      <c r="NFP10" s="314"/>
      <c r="NFQ10" s="314"/>
      <c r="NFR10" s="314"/>
      <c r="NFS10" s="314"/>
      <c r="NFT10" s="314"/>
      <c r="NFU10" s="314"/>
      <c r="NFV10" s="314"/>
      <c r="NFW10" s="314"/>
      <c r="NFX10" s="314"/>
      <c r="NFY10" s="314"/>
      <c r="NFZ10" s="314"/>
      <c r="NGA10" s="314"/>
      <c r="NGB10" s="314"/>
      <c r="NGC10" s="314"/>
      <c r="NGD10" s="314"/>
      <c r="NGE10" s="314"/>
      <c r="NGF10" s="314"/>
      <c r="NGG10" s="314"/>
      <c r="NGH10" s="314"/>
      <c r="NGI10" s="314"/>
      <c r="NGJ10" s="314"/>
      <c r="NGK10" s="314"/>
      <c r="NGL10" s="314"/>
      <c r="NGM10" s="314"/>
      <c r="NGN10" s="314"/>
      <c r="NGO10" s="314"/>
      <c r="NGP10" s="314"/>
      <c r="NGQ10" s="314"/>
      <c r="NGR10" s="314"/>
      <c r="NGS10" s="314"/>
      <c r="NGT10" s="314"/>
      <c r="NGU10" s="314"/>
      <c r="NGV10" s="314"/>
      <c r="NGW10" s="314"/>
      <c r="NGX10" s="314"/>
      <c r="NGY10" s="314"/>
      <c r="NGZ10" s="314"/>
      <c r="NHA10" s="314"/>
      <c r="NHB10" s="314"/>
      <c r="NHC10" s="314"/>
      <c r="NHD10" s="314"/>
      <c r="NHE10" s="314"/>
      <c r="NHF10" s="314"/>
      <c r="NHG10" s="314"/>
      <c r="NHH10" s="314"/>
      <c r="NHI10" s="314"/>
      <c r="NHJ10" s="314"/>
      <c r="NHK10" s="314"/>
      <c r="NHL10" s="314"/>
      <c r="NHM10" s="314"/>
      <c r="NHN10" s="314"/>
      <c r="NHO10" s="314"/>
      <c r="NHP10" s="314"/>
      <c r="NHQ10" s="314"/>
      <c r="NHR10" s="314"/>
      <c r="NHS10" s="314"/>
      <c r="NHT10" s="314"/>
      <c r="NHU10" s="314"/>
      <c r="NHV10" s="314"/>
      <c r="NHW10" s="314"/>
      <c r="NHX10" s="314"/>
      <c r="NHY10" s="314"/>
      <c r="NHZ10" s="314"/>
      <c r="NIA10" s="314"/>
      <c r="NIB10" s="314"/>
      <c r="NIC10" s="314"/>
      <c r="NID10" s="314"/>
      <c r="NIE10" s="314"/>
      <c r="NIF10" s="314"/>
      <c r="NIG10" s="314"/>
      <c r="NIH10" s="314"/>
      <c r="NII10" s="314"/>
      <c r="NIJ10" s="314"/>
      <c r="NIK10" s="314"/>
      <c r="NIL10" s="314"/>
      <c r="NIM10" s="314"/>
      <c r="NIN10" s="314"/>
      <c r="NIO10" s="314"/>
      <c r="NIP10" s="314"/>
      <c r="NIQ10" s="314"/>
      <c r="NIR10" s="314"/>
      <c r="NIS10" s="314"/>
      <c r="NIT10" s="314"/>
      <c r="NIU10" s="314"/>
      <c r="NIV10" s="314"/>
      <c r="NIW10" s="314"/>
      <c r="NIX10" s="314"/>
      <c r="NIY10" s="314"/>
      <c r="NIZ10" s="314"/>
      <c r="NJA10" s="314"/>
      <c r="NJB10" s="314"/>
      <c r="NJC10" s="314"/>
      <c r="NJD10" s="314"/>
      <c r="NJE10" s="314"/>
      <c r="NJF10" s="314"/>
      <c r="NJG10" s="314"/>
      <c r="NJH10" s="314"/>
      <c r="NJI10" s="314"/>
      <c r="NJJ10" s="314"/>
      <c r="NJK10" s="314"/>
      <c r="NJL10" s="314"/>
      <c r="NJM10" s="314"/>
      <c r="NJN10" s="314"/>
      <c r="NJO10" s="314"/>
      <c r="NJP10" s="314"/>
      <c r="NJQ10" s="314"/>
      <c r="NJR10" s="314"/>
      <c r="NJS10" s="314"/>
      <c r="NJT10" s="314"/>
      <c r="NJU10" s="314"/>
      <c r="NJV10" s="314"/>
      <c r="NJW10" s="314"/>
      <c r="NJX10" s="314"/>
      <c r="NJY10" s="314"/>
      <c r="NJZ10" s="314"/>
      <c r="NKA10" s="314"/>
      <c r="NKB10" s="314"/>
      <c r="NKC10" s="314"/>
      <c r="NKD10" s="314"/>
      <c r="NKE10" s="314"/>
      <c r="NKF10" s="314"/>
      <c r="NKG10" s="314"/>
      <c r="NKH10" s="314"/>
      <c r="NKI10" s="314"/>
      <c r="NKJ10" s="314"/>
      <c r="NKK10" s="314"/>
      <c r="NKL10" s="314"/>
      <c r="NKM10" s="314"/>
      <c r="NKN10" s="314"/>
      <c r="NKO10" s="314"/>
      <c r="NKP10" s="314"/>
      <c r="NKQ10" s="314"/>
      <c r="NKR10" s="314"/>
      <c r="NKS10" s="314"/>
      <c r="NKT10" s="314"/>
      <c r="NKU10" s="314"/>
      <c r="NKV10" s="314"/>
      <c r="NKW10" s="314"/>
      <c r="NKX10" s="314"/>
      <c r="NKY10" s="314"/>
      <c r="NKZ10" s="314"/>
      <c r="NLA10" s="314"/>
      <c r="NLB10" s="314"/>
      <c r="NLC10" s="314"/>
      <c r="NLD10" s="314"/>
      <c r="NLE10" s="314"/>
      <c r="NLF10" s="314"/>
      <c r="NLG10" s="314"/>
      <c r="NLH10" s="314"/>
      <c r="NLI10" s="314"/>
      <c r="NLJ10" s="314"/>
      <c r="NLK10" s="314"/>
      <c r="NLL10" s="314"/>
      <c r="NLM10" s="314"/>
      <c r="NLN10" s="314"/>
      <c r="NLO10" s="314"/>
      <c r="NLP10" s="314"/>
      <c r="NLQ10" s="314"/>
      <c r="NLR10" s="314"/>
      <c r="NLS10" s="314"/>
      <c r="NLT10" s="314"/>
      <c r="NLU10" s="314"/>
      <c r="NLV10" s="314"/>
      <c r="NLW10" s="314"/>
      <c r="NLX10" s="314"/>
      <c r="NLY10" s="314"/>
      <c r="NLZ10" s="314"/>
      <c r="NMA10" s="314"/>
      <c r="NMB10" s="314"/>
      <c r="NMC10" s="314"/>
      <c r="NMD10" s="314"/>
      <c r="NME10" s="314"/>
      <c r="NMF10" s="314"/>
      <c r="NMG10" s="314"/>
      <c r="NMH10" s="314"/>
      <c r="NMI10" s="314"/>
      <c r="NMJ10" s="314"/>
      <c r="NMK10" s="314"/>
      <c r="NML10" s="314"/>
      <c r="NMM10" s="314"/>
      <c r="NMN10" s="314"/>
      <c r="NMO10" s="314"/>
      <c r="NMP10" s="314"/>
      <c r="NMQ10" s="314"/>
      <c r="NMR10" s="314"/>
      <c r="NMS10" s="314"/>
      <c r="NMT10" s="314"/>
      <c r="NMU10" s="314"/>
      <c r="NMV10" s="314"/>
      <c r="NMW10" s="314"/>
      <c r="NMX10" s="314"/>
      <c r="NMY10" s="314"/>
      <c r="NMZ10" s="314"/>
      <c r="NNA10" s="314"/>
      <c r="NNB10" s="314"/>
      <c r="NNC10" s="314"/>
      <c r="NND10" s="314"/>
      <c r="NNE10" s="314"/>
      <c r="NNF10" s="314"/>
      <c r="NNG10" s="314"/>
      <c r="NNH10" s="314"/>
      <c r="NNI10" s="314"/>
      <c r="NNJ10" s="314"/>
      <c r="NNK10" s="314"/>
      <c r="NNL10" s="314"/>
      <c r="NNM10" s="314"/>
      <c r="NNN10" s="314"/>
      <c r="NNO10" s="314"/>
      <c r="NNP10" s="314"/>
      <c r="NNQ10" s="314"/>
      <c r="NNR10" s="314"/>
      <c r="NNS10" s="314"/>
      <c r="NNT10" s="314"/>
      <c r="NNU10" s="314"/>
      <c r="NNV10" s="314"/>
      <c r="NNW10" s="314"/>
      <c r="NNX10" s="314"/>
      <c r="NNY10" s="314"/>
      <c r="NNZ10" s="314"/>
      <c r="NOA10" s="314"/>
      <c r="NOB10" s="314"/>
      <c r="NOC10" s="314"/>
      <c r="NOD10" s="314"/>
      <c r="NOE10" s="314"/>
      <c r="NOF10" s="314"/>
      <c r="NOG10" s="314"/>
      <c r="NOH10" s="314"/>
      <c r="NOI10" s="314"/>
      <c r="NOJ10" s="314"/>
      <c r="NOK10" s="314"/>
      <c r="NOL10" s="314"/>
      <c r="NOM10" s="314"/>
      <c r="NON10" s="314"/>
      <c r="NOO10" s="314"/>
      <c r="NOP10" s="314"/>
      <c r="NOQ10" s="314"/>
      <c r="NOR10" s="314"/>
      <c r="NOS10" s="314"/>
      <c r="NOT10" s="314"/>
      <c r="NOU10" s="314"/>
      <c r="NOV10" s="314"/>
      <c r="NOW10" s="314"/>
      <c r="NOX10" s="314"/>
      <c r="NOY10" s="314"/>
      <c r="NOZ10" s="314"/>
      <c r="NPA10" s="314"/>
      <c r="NPB10" s="314"/>
      <c r="NPC10" s="314"/>
      <c r="NPD10" s="314"/>
      <c r="NPE10" s="314"/>
      <c r="NPF10" s="314"/>
      <c r="NPG10" s="314"/>
      <c r="NPH10" s="314"/>
      <c r="NPI10" s="314"/>
      <c r="NPJ10" s="314"/>
      <c r="NPK10" s="314"/>
      <c r="NPL10" s="314"/>
      <c r="NPM10" s="314"/>
      <c r="NPN10" s="314"/>
      <c r="NPO10" s="314"/>
      <c r="NPP10" s="314"/>
      <c r="NPQ10" s="314"/>
      <c r="NPR10" s="314"/>
      <c r="NPS10" s="314"/>
      <c r="NPT10" s="314"/>
      <c r="NPU10" s="314"/>
      <c r="NPV10" s="314"/>
      <c r="NPW10" s="314"/>
      <c r="NPX10" s="314"/>
      <c r="NPY10" s="314"/>
      <c r="NPZ10" s="314"/>
      <c r="NQA10" s="314"/>
      <c r="NQB10" s="314"/>
      <c r="NQC10" s="314"/>
      <c r="NQD10" s="314"/>
      <c r="NQE10" s="314"/>
      <c r="NQF10" s="314"/>
      <c r="NQG10" s="314"/>
      <c r="NQH10" s="314"/>
      <c r="NQI10" s="314"/>
      <c r="NQJ10" s="314"/>
      <c r="NQK10" s="314"/>
      <c r="NQL10" s="314"/>
      <c r="NQM10" s="314"/>
      <c r="NQN10" s="314"/>
      <c r="NQO10" s="314"/>
      <c r="NQP10" s="314"/>
      <c r="NQQ10" s="314"/>
      <c r="NQR10" s="314"/>
      <c r="NQS10" s="314"/>
      <c r="NQT10" s="314"/>
      <c r="NQU10" s="314"/>
      <c r="NQV10" s="314"/>
      <c r="NQW10" s="314"/>
      <c r="NQX10" s="314"/>
      <c r="NQY10" s="314"/>
      <c r="NQZ10" s="314"/>
      <c r="NRA10" s="314"/>
      <c r="NRB10" s="314"/>
      <c r="NRC10" s="314"/>
      <c r="NRD10" s="314"/>
      <c r="NRE10" s="314"/>
      <c r="NRF10" s="314"/>
      <c r="NRG10" s="314"/>
      <c r="NRH10" s="314"/>
      <c r="NRI10" s="314"/>
      <c r="NRJ10" s="314"/>
      <c r="NRK10" s="314"/>
      <c r="NRL10" s="314"/>
      <c r="NRM10" s="314"/>
      <c r="NRN10" s="314"/>
      <c r="NRO10" s="314"/>
      <c r="NRP10" s="314"/>
      <c r="NRQ10" s="314"/>
      <c r="NRR10" s="314"/>
      <c r="NRS10" s="314"/>
      <c r="NRT10" s="314"/>
      <c r="NRU10" s="314"/>
      <c r="NRV10" s="314"/>
      <c r="NRW10" s="314"/>
      <c r="NRX10" s="314"/>
      <c r="NRY10" s="314"/>
      <c r="NRZ10" s="314"/>
      <c r="NSA10" s="314"/>
      <c r="NSB10" s="314"/>
      <c r="NSC10" s="314"/>
      <c r="NSD10" s="314"/>
      <c r="NSE10" s="314"/>
      <c r="NSF10" s="314"/>
      <c r="NSG10" s="314"/>
      <c r="NSH10" s="314"/>
      <c r="NSI10" s="314"/>
      <c r="NSJ10" s="314"/>
      <c r="NSK10" s="314"/>
      <c r="NSL10" s="314"/>
      <c r="NSM10" s="314"/>
      <c r="NSN10" s="314"/>
      <c r="NSO10" s="314"/>
      <c r="NSP10" s="314"/>
      <c r="NSQ10" s="314"/>
      <c r="NSR10" s="314"/>
      <c r="NSS10" s="314"/>
      <c r="NST10" s="314"/>
      <c r="NSU10" s="314"/>
      <c r="NSV10" s="314"/>
      <c r="NSW10" s="314"/>
      <c r="NSX10" s="314"/>
      <c r="NSY10" s="314"/>
      <c r="NSZ10" s="314"/>
      <c r="NTA10" s="314"/>
      <c r="NTB10" s="314"/>
      <c r="NTC10" s="314"/>
      <c r="NTD10" s="314"/>
      <c r="NTE10" s="314"/>
      <c r="NTF10" s="314"/>
      <c r="NTG10" s="314"/>
      <c r="NTH10" s="314"/>
      <c r="NTI10" s="314"/>
      <c r="NTJ10" s="314"/>
      <c r="NTK10" s="314"/>
      <c r="NTL10" s="314"/>
      <c r="NTM10" s="314"/>
      <c r="NTN10" s="314"/>
      <c r="NTO10" s="314"/>
      <c r="NTP10" s="314"/>
      <c r="NTQ10" s="314"/>
      <c r="NTR10" s="314"/>
      <c r="NTS10" s="314"/>
      <c r="NTT10" s="314"/>
      <c r="NTU10" s="314"/>
      <c r="NTV10" s="314"/>
      <c r="NTW10" s="314"/>
      <c r="NTX10" s="314"/>
      <c r="NTY10" s="314"/>
      <c r="NTZ10" s="314"/>
      <c r="NUA10" s="314"/>
      <c r="NUB10" s="314"/>
      <c r="NUC10" s="314"/>
      <c r="NUD10" s="314"/>
      <c r="NUE10" s="314"/>
      <c r="NUF10" s="314"/>
      <c r="NUG10" s="314"/>
      <c r="NUH10" s="314"/>
      <c r="NUI10" s="314"/>
      <c r="NUJ10" s="314"/>
      <c r="NUK10" s="314"/>
      <c r="NUL10" s="314"/>
      <c r="NUM10" s="314"/>
      <c r="NUN10" s="314"/>
      <c r="NUO10" s="314"/>
      <c r="NUP10" s="314"/>
      <c r="NUQ10" s="314"/>
      <c r="NUR10" s="314"/>
      <c r="NUS10" s="314"/>
      <c r="NUT10" s="314"/>
      <c r="NUU10" s="314"/>
      <c r="NUV10" s="314"/>
      <c r="NUW10" s="314"/>
      <c r="NUX10" s="314"/>
      <c r="NUY10" s="314"/>
      <c r="NUZ10" s="314"/>
      <c r="NVA10" s="314"/>
      <c r="NVB10" s="314"/>
      <c r="NVC10" s="314"/>
      <c r="NVD10" s="314"/>
      <c r="NVE10" s="314"/>
      <c r="NVF10" s="314"/>
      <c r="NVG10" s="314"/>
      <c r="NVH10" s="314"/>
      <c r="NVI10" s="314"/>
      <c r="NVJ10" s="314"/>
      <c r="NVK10" s="314"/>
      <c r="NVL10" s="314"/>
      <c r="NVM10" s="314"/>
      <c r="NVN10" s="314"/>
      <c r="NVO10" s="314"/>
      <c r="NVP10" s="314"/>
      <c r="NVQ10" s="314"/>
      <c r="NVR10" s="314"/>
      <c r="NVS10" s="314"/>
      <c r="NVT10" s="314"/>
      <c r="NVU10" s="314"/>
      <c r="NVV10" s="314"/>
      <c r="NVW10" s="314"/>
      <c r="NVX10" s="314"/>
      <c r="NVY10" s="314"/>
      <c r="NVZ10" s="314"/>
      <c r="NWA10" s="314"/>
      <c r="NWB10" s="314"/>
      <c r="NWC10" s="314"/>
      <c r="NWD10" s="314"/>
      <c r="NWE10" s="314"/>
      <c r="NWF10" s="314"/>
      <c r="NWG10" s="314"/>
      <c r="NWH10" s="314"/>
      <c r="NWI10" s="314"/>
      <c r="NWJ10" s="314"/>
      <c r="NWK10" s="314"/>
      <c r="NWL10" s="314"/>
      <c r="NWM10" s="314"/>
      <c r="NWN10" s="314"/>
      <c r="NWO10" s="314"/>
      <c r="NWP10" s="314"/>
      <c r="NWQ10" s="314"/>
      <c r="NWR10" s="314"/>
      <c r="NWS10" s="314"/>
      <c r="NWT10" s="314"/>
      <c r="NWU10" s="314"/>
      <c r="NWV10" s="314"/>
      <c r="NWW10" s="314"/>
      <c r="NWX10" s="314"/>
      <c r="NWY10" s="314"/>
      <c r="NWZ10" s="314"/>
      <c r="NXA10" s="314"/>
      <c r="NXB10" s="314"/>
      <c r="NXC10" s="314"/>
      <c r="NXD10" s="314"/>
      <c r="NXE10" s="314"/>
      <c r="NXF10" s="314"/>
      <c r="NXG10" s="314"/>
      <c r="NXH10" s="314"/>
      <c r="NXI10" s="314"/>
      <c r="NXJ10" s="314"/>
      <c r="NXK10" s="314"/>
      <c r="NXL10" s="314"/>
      <c r="NXM10" s="314"/>
      <c r="NXN10" s="314"/>
      <c r="NXO10" s="314"/>
      <c r="NXP10" s="314"/>
      <c r="NXQ10" s="314"/>
      <c r="NXR10" s="314"/>
      <c r="NXS10" s="314"/>
      <c r="NXT10" s="314"/>
      <c r="NXU10" s="314"/>
      <c r="NXV10" s="314"/>
      <c r="NXW10" s="314"/>
      <c r="NXX10" s="314"/>
      <c r="NXY10" s="314"/>
      <c r="NXZ10" s="314"/>
      <c r="NYA10" s="314"/>
      <c r="NYB10" s="314"/>
      <c r="NYC10" s="314"/>
      <c r="NYD10" s="314"/>
      <c r="NYE10" s="314"/>
      <c r="NYF10" s="314"/>
      <c r="NYG10" s="314"/>
      <c r="NYH10" s="314"/>
      <c r="NYI10" s="314"/>
      <c r="NYJ10" s="314"/>
      <c r="NYK10" s="314"/>
      <c r="NYL10" s="314"/>
      <c r="NYM10" s="314"/>
      <c r="NYN10" s="314"/>
      <c r="NYO10" s="314"/>
      <c r="NYP10" s="314"/>
      <c r="NYQ10" s="314"/>
      <c r="NYR10" s="314"/>
      <c r="NYS10" s="314"/>
      <c r="NYT10" s="314"/>
      <c r="NYU10" s="314"/>
      <c r="NYV10" s="314"/>
      <c r="NYW10" s="314"/>
      <c r="NYX10" s="314"/>
      <c r="NYY10" s="314"/>
      <c r="NYZ10" s="314"/>
      <c r="NZA10" s="314"/>
      <c r="NZB10" s="314"/>
      <c r="NZC10" s="314"/>
      <c r="NZD10" s="314"/>
      <c r="NZE10" s="314"/>
      <c r="NZF10" s="314"/>
      <c r="NZG10" s="314"/>
      <c r="NZH10" s="314"/>
      <c r="NZI10" s="314"/>
      <c r="NZJ10" s="314"/>
      <c r="NZK10" s="314"/>
      <c r="NZL10" s="314"/>
      <c r="NZM10" s="314"/>
      <c r="NZN10" s="314"/>
      <c r="NZO10" s="314"/>
      <c r="NZP10" s="314"/>
      <c r="NZQ10" s="314"/>
      <c r="NZR10" s="314"/>
      <c r="NZS10" s="314"/>
      <c r="NZT10" s="314"/>
      <c r="NZU10" s="314"/>
      <c r="NZV10" s="314"/>
      <c r="NZW10" s="314"/>
      <c r="NZX10" s="314"/>
      <c r="NZY10" s="314"/>
      <c r="NZZ10" s="314"/>
      <c r="OAA10" s="314"/>
      <c r="OAB10" s="314"/>
      <c r="OAC10" s="314"/>
      <c r="OAD10" s="314"/>
      <c r="OAE10" s="314"/>
      <c r="OAF10" s="314"/>
      <c r="OAG10" s="314"/>
      <c r="OAH10" s="314"/>
      <c r="OAI10" s="314"/>
      <c r="OAJ10" s="314"/>
      <c r="OAK10" s="314"/>
      <c r="OAL10" s="314"/>
      <c r="OAM10" s="314"/>
      <c r="OAN10" s="314"/>
      <c r="OAO10" s="314"/>
      <c r="OAP10" s="314"/>
      <c r="OAQ10" s="314"/>
      <c r="OAR10" s="314"/>
      <c r="OAS10" s="314"/>
      <c r="OAT10" s="314"/>
      <c r="OAU10" s="314"/>
      <c r="OAV10" s="314"/>
      <c r="OAW10" s="314"/>
      <c r="OAX10" s="314"/>
      <c r="OAY10" s="314"/>
      <c r="OAZ10" s="314"/>
      <c r="OBA10" s="314"/>
      <c r="OBB10" s="314"/>
      <c r="OBC10" s="314"/>
      <c r="OBD10" s="314"/>
      <c r="OBE10" s="314"/>
      <c r="OBF10" s="314"/>
      <c r="OBG10" s="314"/>
      <c r="OBH10" s="314"/>
      <c r="OBI10" s="314"/>
      <c r="OBJ10" s="314"/>
      <c r="OBK10" s="314"/>
      <c r="OBL10" s="314"/>
      <c r="OBM10" s="314"/>
      <c r="OBN10" s="314"/>
      <c r="OBO10" s="314"/>
      <c r="OBP10" s="314"/>
      <c r="OBQ10" s="314"/>
      <c r="OBR10" s="314"/>
      <c r="OBS10" s="314"/>
      <c r="OBT10" s="314"/>
      <c r="OBU10" s="314"/>
      <c r="OBV10" s="314"/>
      <c r="OBW10" s="314"/>
      <c r="OBX10" s="314"/>
      <c r="OBY10" s="314"/>
      <c r="OBZ10" s="314"/>
      <c r="OCA10" s="314"/>
      <c r="OCB10" s="314"/>
      <c r="OCC10" s="314"/>
      <c r="OCD10" s="314"/>
      <c r="OCE10" s="314"/>
      <c r="OCF10" s="314"/>
      <c r="OCG10" s="314"/>
      <c r="OCH10" s="314"/>
      <c r="OCI10" s="314"/>
      <c r="OCJ10" s="314"/>
      <c r="OCK10" s="314"/>
      <c r="OCL10" s="314"/>
      <c r="OCM10" s="314"/>
      <c r="OCN10" s="314"/>
      <c r="OCO10" s="314"/>
      <c r="OCP10" s="314"/>
      <c r="OCQ10" s="314"/>
      <c r="OCR10" s="314"/>
      <c r="OCS10" s="314"/>
      <c r="OCT10" s="314"/>
      <c r="OCU10" s="314"/>
      <c r="OCV10" s="314"/>
      <c r="OCW10" s="314"/>
      <c r="OCX10" s="314"/>
      <c r="OCY10" s="314"/>
      <c r="OCZ10" s="314"/>
      <c r="ODA10" s="314"/>
      <c r="ODB10" s="314"/>
      <c r="ODC10" s="314"/>
      <c r="ODD10" s="314"/>
      <c r="ODE10" s="314"/>
      <c r="ODF10" s="314"/>
      <c r="ODG10" s="314"/>
      <c r="ODH10" s="314"/>
      <c r="ODI10" s="314"/>
      <c r="ODJ10" s="314"/>
      <c r="ODK10" s="314"/>
      <c r="ODL10" s="314"/>
      <c r="ODM10" s="314"/>
      <c r="ODN10" s="314"/>
      <c r="ODO10" s="314"/>
      <c r="ODP10" s="314"/>
      <c r="ODQ10" s="314"/>
      <c r="ODR10" s="314"/>
      <c r="ODS10" s="314"/>
      <c r="ODT10" s="314"/>
      <c r="ODU10" s="314"/>
      <c r="ODV10" s="314"/>
      <c r="ODW10" s="314"/>
      <c r="ODX10" s="314"/>
      <c r="ODY10" s="314"/>
      <c r="ODZ10" s="314"/>
      <c r="OEA10" s="314"/>
      <c r="OEB10" s="314"/>
      <c r="OEC10" s="314"/>
      <c r="OED10" s="314"/>
      <c r="OEE10" s="314"/>
      <c r="OEF10" s="314"/>
      <c r="OEG10" s="314"/>
      <c r="OEH10" s="314"/>
      <c r="OEI10" s="314"/>
      <c r="OEJ10" s="314"/>
      <c r="OEK10" s="314"/>
      <c r="OEL10" s="314"/>
      <c r="OEM10" s="314"/>
      <c r="OEN10" s="314"/>
      <c r="OEO10" s="314"/>
      <c r="OEP10" s="314"/>
      <c r="OEQ10" s="314"/>
      <c r="OER10" s="314"/>
      <c r="OES10" s="314"/>
      <c r="OET10" s="314"/>
      <c r="OEU10" s="314"/>
      <c r="OEV10" s="314"/>
      <c r="OEW10" s="314"/>
      <c r="OEX10" s="314"/>
      <c r="OEY10" s="314"/>
      <c r="OEZ10" s="314"/>
      <c r="OFA10" s="314"/>
      <c r="OFB10" s="314"/>
      <c r="OFC10" s="314"/>
      <c r="OFD10" s="314"/>
      <c r="OFE10" s="314"/>
      <c r="OFF10" s="314"/>
      <c r="OFG10" s="314"/>
      <c r="OFH10" s="314"/>
      <c r="OFI10" s="314"/>
      <c r="OFJ10" s="314"/>
      <c r="OFK10" s="314"/>
      <c r="OFL10" s="314"/>
      <c r="OFM10" s="314"/>
      <c r="OFN10" s="314"/>
      <c r="OFO10" s="314"/>
      <c r="OFP10" s="314"/>
      <c r="OFQ10" s="314"/>
      <c r="OFR10" s="314"/>
      <c r="OFS10" s="314"/>
      <c r="OFT10" s="314"/>
      <c r="OFU10" s="314"/>
      <c r="OFV10" s="314"/>
      <c r="OFW10" s="314"/>
      <c r="OFX10" s="314"/>
      <c r="OFY10" s="314"/>
      <c r="OFZ10" s="314"/>
      <c r="OGA10" s="314"/>
      <c r="OGB10" s="314"/>
      <c r="OGC10" s="314"/>
      <c r="OGD10" s="314"/>
      <c r="OGE10" s="314"/>
      <c r="OGF10" s="314"/>
      <c r="OGG10" s="314"/>
      <c r="OGH10" s="314"/>
      <c r="OGI10" s="314"/>
      <c r="OGJ10" s="314"/>
      <c r="OGK10" s="314"/>
      <c r="OGL10" s="314"/>
      <c r="OGM10" s="314"/>
      <c r="OGN10" s="314"/>
      <c r="OGO10" s="314"/>
      <c r="OGP10" s="314"/>
      <c r="OGQ10" s="314"/>
      <c r="OGR10" s="314"/>
      <c r="OGS10" s="314"/>
      <c r="OGT10" s="314"/>
      <c r="OGU10" s="314"/>
      <c r="OGV10" s="314"/>
      <c r="OGW10" s="314"/>
      <c r="OGX10" s="314"/>
      <c r="OGY10" s="314"/>
      <c r="OGZ10" s="314"/>
      <c r="OHA10" s="314"/>
      <c r="OHB10" s="314"/>
      <c r="OHC10" s="314"/>
      <c r="OHD10" s="314"/>
      <c r="OHE10" s="314"/>
      <c r="OHF10" s="314"/>
      <c r="OHG10" s="314"/>
      <c r="OHH10" s="314"/>
      <c r="OHI10" s="314"/>
      <c r="OHJ10" s="314"/>
      <c r="OHK10" s="314"/>
      <c r="OHL10" s="314"/>
      <c r="OHM10" s="314"/>
      <c r="OHN10" s="314"/>
      <c r="OHO10" s="314"/>
      <c r="OHP10" s="314"/>
      <c r="OHQ10" s="314"/>
      <c r="OHR10" s="314"/>
      <c r="OHS10" s="314"/>
      <c r="OHT10" s="314"/>
      <c r="OHU10" s="314"/>
      <c r="OHV10" s="314"/>
      <c r="OHW10" s="314"/>
      <c r="OHX10" s="314"/>
      <c r="OHY10" s="314"/>
      <c r="OHZ10" s="314"/>
      <c r="OIA10" s="314"/>
      <c r="OIB10" s="314"/>
      <c r="OIC10" s="314"/>
      <c r="OID10" s="314"/>
      <c r="OIE10" s="314"/>
      <c r="OIF10" s="314"/>
      <c r="OIG10" s="314"/>
      <c r="OIH10" s="314"/>
      <c r="OII10" s="314"/>
      <c r="OIJ10" s="314"/>
      <c r="OIK10" s="314"/>
      <c r="OIL10" s="314"/>
      <c r="OIM10" s="314"/>
      <c r="OIN10" s="314"/>
      <c r="OIO10" s="314"/>
      <c r="OIP10" s="314"/>
      <c r="OIQ10" s="314"/>
      <c r="OIR10" s="314"/>
      <c r="OIS10" s="314"/>
      <c r="OIT10" s="314"/>
      <c r="OIU10" s="314"/>
      <c r="OIV10" s="314"/>
      <c r="OIW10" s="314"/>
      <c r="OIX10" s="314"/>
      <c r="OIY10" s="314"/>
      <c r="OIZ10" s="314"/>
      <c r="OJA10" s="314"/>
      <c r="OJB10" s="314"/>
      <c r="OJC10" s="314"/>
      <c r="OJD10" s="314"/>
      <c r="OJE10" s="314"/>
      <c r="OJF10" s="314"/>
      <c r="OJG10" s="314"/>
      <c r="OJH10" s="314"/>
      <c r="OJI10" s="314"/>
      <c r="OJJ10" s="314"/>
      <c r="OJK10" s="314"/>
      <c r="OJL10" s="314"/>
      <c r="OJM10" s="314"/>
      <c r="OJN10" s="314"/>
      <c r="OJO10" s="314"/>
      <c r="OJP10" s="314"/>
      <c r="OJQ10" s="314"/>
      <c r="OJR10" s="314"/>
      <c r="OJS10" s="314"/>
      <c r="OJT10" s="314"/>
      <c r="OJU10" s="314"/>
      <c r="OJV10" s="314"/>
      <c r="OJW10" s="314"/>
      <c r="OJX10" s="314"/>
      <c r="OJY10" s="314"/>
      <c r="OJZ10" s="314"/>
      <c r="OKA10" s="314"/>
      <c r="OKB10" s="314"/>
      <c r="OKC10" s="314"/>
      <c r="OKD10" s="314"/>
      <c r="OKE10" s="314"/>
      <c r="OKF10" s="314"/>
      <c r="OKG10" s="314"/>
      <c r="OKH10" s="314"/>
      <c r="OKI10" s="314"/>
      <c r="OKJ10" s="314"/>
      <c r="OKK10" s="314"/>
      <c r="OKL10" s="314"/>
      <c r="OKM10" s="314"/>
      <c r="OKN10" s="314"/>
      <c r="OKO10" s="314"/>
      <c r="OKP10" s="314"/>
      <c r="OKQ10" s="314"/>
      <c r="OKR10" s="314"/>
      <c r="OKS10" s="314"/>
      <c r="OKT10" s="314"/>
      <c r="OKU10" s="314"/>
      <c r="OKV10" s="314"/>
      <c r="OKW10" s="314"/>
      <c r="OKX10" s="314"/>
      <c r="OKY10" s="314"/>
      <c r="OKZ10" s="314"/>
      <c r="OLA10" s="314"/>
      <c r="OLB10" s="314"/>
      <c r="OLC10" s="314"/>
      <c r="OLD10" s="314"/>
      <c r="OLE10" s="314"/>
      <c r="OLF10" s="314"/>
      <c r="OLG10" s="314"/>
      <c r="OLH10" s="314"/>
      <c r="OLI10" s="314"/>
      <c r="OLJ10" s="314"/>
      <c r="OLK10" s="314"/>
      <c r="OLL10" s="314"/>
      <c r="OLM10" s="314"/>
      <c r="OLN10" s="314"/>
      <c r="OLO10" s="314"/>
      <c r="OLP10" s="314"/>
      <c r="OLQ10" s="314"/>
      <c r="OLR10" s="314"/>
      <c r="OLS10" s="314"/>
      <c r="OLT10" s="314"/>
      <c r="OLU10" s="314"/>
      <c r="OLV10" s="314"/>
      <c r="OLW10" s="314"/>
      <c r="OLX10" s="314"/>
      <c r="OLY10" s="314"/>
      <c r="OLZ10" s="314"/>
      <c r="OMA10" s="314"/>
      <c r="OMB10" s="314"/>
      <c r="OMC10" s="314"/>
      <c r="OMD10" s="314"/>
      <c r="OME10" s="314"/>
      <c r="OMF10" s="314"/>
      <c r="OMG10" s="314"/>
      <c r="OMH10" s="314"/>
      <c r="OMI10" s="314"/>
      <c r="OMJ10" s="314"/>
      <c r="OMK10" s="314"/>
      <c r="OML10" s="314"/>
      <c r="OMM10" s="314"/>
      <c r="OMN10" s="314"/>
      <c r="OMO10" s="314"/>
      <c r="OMP10" s="314"/>
      <c r="OMQ10" s="314"/>
      <c r="OMR10" s="314"/>
      <c r="OMS10" s="314"/>
      <c r="OMT10" s="314"/>
      <c r="OMU10" s="314"/>
      <c r="OMV10" s="314"/>
      <c r="OMW10" s="314"/>
      <c r="OMX10" s="314"/>
      <c r="OMY10" s="314"/>
      <c r="OMZ10" s="314"/>
      <c r="ONA10" s="314"/>
      <c r="ONB10" s="314"/>
      <c r="ONC10" s="314"/>
      <c r="OND10" s="314"/>
      <c r="ONE10" s="314"/>
      <c r="ONF10" s="314"/>
      <c r="ONG10" s="314"/>
      <c r="ONH10" s="314"/>
      <c r="ONI10" s="314"/>
      <c r="ONJ10" s="314"/>
      <c r="ONK10" s="314"/>
      <c r="ONL10" s="314"/>
      <c r="ONM10" s="314"/>
      <c r="ONN10" s="314"/>
      <c r="ONO10" s="314"/>
      <c r="ONP10" s="314"/>
      <c r="ONQ10" s="314"/>
      <c r="ONR10" s="314"/>
      <c r="ONS10" s="314"/>
      <c r="ONT10" s="314"/>
      <c r="ONU10" s="314"/>
      <c r="ONV10" s="314"/>
      <c r="ONW10" s="314"/>
      <c r="ONX10" s="314"/>
      <c r="ONY10" s="314"/>
      <c r="ONZ10" s="314"/>
      <c r="OOA10" s="314"/>
      <c r="OOB10" s="314"/>
      <c r="OOC10" s="314"/>
      <c r="OOD10" s="314"/>
      <c r="OOE10" s="314"/>
      <c r="OOF10" s="314"/>
      <c r="OOG10" s="314"/>
      <c r="OOH10" s="314"/>
      <c r="OOI10" s="314"/>
      <c r="OOJ10" s="314"/>
      <c r="OOK10" s="314"/>
      <c r="OOL10" s="314"/>
      <c r="OOM10" s="314"/>
      <c r="OON10" s="314"/>
      <c r="OOO10" s="314"/>
      <c r="OOP10" s="314"/>
      <c r="OOQ10" s="314"/>
      <c r="OOR10" s="314"/>
      <c r="OOS10" s="314"/>
      <c r="OOT10" s="314"/>
      <c r="OOU10" s="314"/>
      <c r="OOV10" s="314"/>
      <c r="OOW10" s="314"/>
      <c r="OOX10" s="314"/>
      <c r="OOY10" s="314"/>
      <c r="OOZ10" s="314"/>
      <c r="OPA10" s="314"/>
      <c r="OPB10" s="314"/>
      <c r="OPC10" s="314"/>
      <c r="OPD10" s="314"/>
      <c r="OPE10" s="314"/>
      <c r="OPF10" s="314"/>
      <c r="OPG10" s="314"/>
      <c r="OPH10" s="314"/>
      <c r="OPI10" s="314"/>
      <c r="OPJ10" s="314"/>
      <c r="OPK10" s="314"/>
      <c r="OPL10" s="314"/>
      <c r="OPM10" s="314"/>
      <c r="OPN10" s="314"/>
      <c r="OPO10" s="314"/>
      <c r="OPP10" s="314"/>
      <c r="OPQ10" s="314"/>
      <c r="OPR10" s="314"/>
      <c r="OPS10" s="314"/>
      <c r="OPT10" s="314"/>
      <c r="OPU10" s="314"/>
      <c r="OPV10" s="314"/>
      <c r="OPW10" s="314"/>
      <c r="OPX10" s="314"/>
      <c r="OPY10" s="314"/>
      <c r="OPZ10" s="314"/>
      <c r="OQA10" s="314"/>
      <c r="OQB10" s="314"/>
      <c r="OQC10" s="314"/>
      <c r="OQD10" s="314"/>
      <c r="OQE10" s="314"/>
      <c r="OQF10" s="314"/>
      <c r="OQG10" s="314"/>
      <c r="OQH10" s="314"/>
      <c r="OQI10" s="314"/>
      <c r="OQJ10" s="314"/>
      <c r="OQK10" s="314"/>
      <c r="OQL10" s="314"/>
      <c r="OQM10" s="314"/>
      <c r="OQN10" s="314"/>
      <c r="OQO10" s="314"/>
      <c r="OQP10" s="314"/>
      <c r="OQQ10" s="314"/>
      <c r="OQR10" s="314"/>
      <c r="OQS10" s="314"/>
      <c r="OQT10" s="314"/>
      <c r="OQU10" s="314"/>
      <c r="OQV10" s="314"/>
      <c r="OQW10" s="314"/>
      <c r="OQX10" s="314"/>
      <c r="OQY10" s="314"/>
      <c r="OQZ10" s="314"/>
      <c r="ORA10" s="314"/>
      <c r="ORB10" s="314"/>
      <c r="ORC10" s="314"/>
      <c r="ORD10" s="314"/>
      <c r="ORE10" s="314"/>
      <c r="ORF10" s="314"/>
      <c r="ORG10" s="314"/>
      <c r="ORH10" s="314"/>
      <c r="ORI10" s="314"/>
      <c r="ORJ10" s="314"/>
      <c r="ORK10" s="314"/>
      <c r="ORL10" s="314"/>
      <c r="ORM10" s="314"/>
      <c r="ORN10" s="314"/>
      <c r="ORO10" s="314"/>
      <c r="ORP10" s="314"/>
      <c r="ORQ10" s="314"/>
      <c r="ORR10" s="314"/>
      <c r="ORS10" s="314"/>
      <c r="ORT10" s="314"/>
      <c r="ORU10" s="314"/>
      <c r="ORV10" s="314"/>
      <c r="ORW10" s="314"/>
      <c r="ORX10" s="314"/>
      <c r="ORY10" s="314"/>
      <c r="ORZ10" s="314"/>
      <c r="OSA10" s="314"/>
      <c r="OSB10" s="314"/>
      <c r="OSC10" s="314"/>
      <c r="OSD10" s="314"/>
      <c r="OSE10" s="314"/>
      <c r="OSF10" s="314"/>
      <c r="OSG10" s="314"/>
      <c r="OSH10" s="314"/>
      <c r="OSI10" s="314"/>
      <c r="OSJ10" s="314"/>
      <c r="OSK10" s="314"/>
      <c r="OSL10" s="314"/>
      <c r="OSM10" s="314"/>
      <c r="OSN10" s="314"/>
      <c r="OSO10" s="314"/>
      <c r="OSP10" s="314"/>
      <c r="OSQ10" s="314"/>
      <c r="OSR10" s="314"/>
      <c r="OSS10" s="314"/>
      <c r="OST10" s="314"/>
      <c r="OSU10" s="314"/>
      <c r="OSV10" s="314"/>
      <c r="OSW10" s="314"/>
      <c r="OSX10" s="314"/>
      <c r="OSY10" s="314"/>
      <c r="OSZ10" s="314"/>
      <c r="OTA10" s="314"/>
      <c r="OTB10" s="314"/>
      <c r="OTC10" s="314"/>
      <c r="OTD10" s="314"/>
      <c r="OTE10" s="314"/>
      <c r="OTF10" s="314"/>
      <c r="OTG10" s="314"/>
      <c r="OTH10" s="314"/>
      <c r="OTI10" s="314"/>
      <c r="OTJ10" s="314"/>
      <c r="OTK10" s="314"/>
      <c r="OTL10" s="314"/>
      <c r="OTM10" s="314"/>
      <c r="OTN10" s="314"/>
      <c r="OTO10" s="314"/>
      <c r="OTP10" s="314"/>
      <c r="OTQ10" s="314"/>
      <c r="OTR10" s="314"/>
      <c r="OTS10" s="314"/>
      <c r="OTT10" s="314"/>
      <c r="OTU10" s="314"/>
      <c r="OTV10" s="314"/>
      <c r="OTW10" s="314"/>
      <c r="OTX10" s="314"/>
      <c r="OTY10" s="314"/>
      <c r="OTZ10" s="314"/>
      <c r="OUA10" s="314"/>
      <c r="OUB10" s="314"/>
      <c r="OUC10" s="314"/>
      <c r="OUD10" s="314"/>
      <c r="OUE10" s="314"/>
      <c r="OUF10" s="314"/>
      <c r="OUG10" s="314"/>
      <c r="OUH10" s="314"/>
      <c r="OUI10" s="314"/>
      <c r="OUJ10" s="314"/>
      <c r="OUK10" s="314"/>
      <c r="OUL10" s="314"/>
      <c r="OUM10" s="314"/>
      <c r="OUN10" s="314"/>
      <c r="OUO10" s="314"/>
      <c r="OUP10" s="314"/>
      <c r="OUQ10" s="314"/>
      <c r="OUR10" s="314"/>
      <c r="OUS10" s="314"/>
      <c r="OUT10" s="314"/>
      <c r="OUU10" s="314"/>
      <c r="OUV10" s="314"/>
      <c r="OUW10" s="314"/>
      <c r="OUX10" s="314"/>
      <c r="OUY10" s="314"/>
      <c r="OUZ10" s="314"/>
      <c r="OVA10" s="314"/>
      <c r="OVB10" s="314"/>
      <c r="OVC10" s="314"/>
      <c r="OVD10" s="314"/>
      <c r="OVE10" s="314"/>
      <c r="OVF10" s="314"/>
      <c r="OVG10" s="314"/>
      <c r="OVH10" s="314"/>
      <c r="OVI10" s="314"/>
      <c r="OVJ10" s="314"/>
      <c r="OVK10" s="314"/>
      <c r="OVL10" s="314"/>
      <c r="OVM10" s="314"/>
      <c r="OVN10" s="314"/>
      <c r="OVO10" s="314"/>
      <c r="OVP10" s="314"/>
      <c r="OVQ10" s="314"/>
      <c r="OVR10" s="314"/>
      <c r="OVS10" s="314"/>
      <c r="OVT10" s="314"/>
      <c r="OVU10" s="314"/>
      <c r="OVV10" s="314"/>
      <c r="OVW10" s="314"/>
      <c r="OVX10" s="314"/>
      <c r="OVY10" s="314"/>
      <c r="OVZ10" s="314"/>
      <c r="OWA10" s="314"/>
      <c r="OWB10" s="314"/>
      <c r="OWC10" s="314"/>
      <c r="OWD10" s="314"/>
      <c r="OWE10" s="314"/>
      <c r="OWF10" s="314"/>
      <c r="OWG10" s="314"/>
      <c r="OWH10" s="314"/>
      <c r="OWI10" s="314"/>
      <c r="OWJ10" s="314"/>
      <c r="OWK10" s="314"/>
      <c r="OWL10" s="314"/>
      <c r="OWM10" s="314"/>
      <c r="OWN10" s="314"/>
      <c r="OWO10" s="314"/>
      <c r="OWP10" s="314"/>
      <c r="OWQ10" s="314"/>
      <c r="OWR10" s="314"/>
      <c r="OWS10" s="314"/>
      <c r="OWT10" s="314"/>
      <c r="OWU10" s="314"/>
      <c r="OWV10" s="314"/>
      <c r="OWW10" s="314"/>
      <c r="OWX10" s="314"/>
      <c r="OWY10" s="314"/>
      <c r="OWZ10" s="314"/>
      <c r="OXA10" s="314"/>
      <c r="OXB10" s="314"/>
      <c r="OXC10" s="314"/>
      <c r="OXD10" s="314"/>
      <c r="OXE10" s="314"/>
      <c r="OXF10" s="314"/>
      <c r="OXG10" s="314"/>
      <c r="OXH10" s="314"/>
      <c r="OXI10" s="314"/>
      <c r="OXJ10" s="314"/>
      <c r="OXK10" s="314"/>
      <c r="OXL10" s="314"/>
      <c r="OXM10" s="314"/>
      <c r="OXN10" s="314"/>
      <c r="OXO10" s="314"/>
      <c r="OXP10" s="314"/>
      <c r="OXQ10" s="314"/>
      <c r="OXR10" s="314"/>
      <c r="OXS10" s="314"/>
      <c r="OXT10" s="314"/>
      <c r="OXU10" s="314"/>
      <c r="OXV10" s="314"/>
      <c r="OXW10" s="314"/>
      <c r="OXX10" s="314"/>
      <c r="OXY10" s="314"/>
      <c r="OXZ10" s="314"/>
      <c r="OYA10" s="314"/>
      <c r="OYB10" s="314"/>
      <c r="OYC10" s="314"/>
      <c r="OYD10" s="314"/>
      <c r="OYE10" s="314"/>
      <c r="OYF10" s="314"/>
      <c r="OYG10" s="314"/>
      <c r="OYH10" s="314"/>
      <c r="OYI10" s="314"/>
      <c r="OYJ10" s="314"/>
      <c r="OYK10" s="314"/>
      <c r="OYL10" s="314"/>
      <c r="OYM10" s="314"/>
      <c r="OYN10" s="314"/>
      <c r="OYO10" s="314"/>
      <c r="OYP10" s="314"/>
      <c r="OYQ10" s="314"/>
      <c r="OYR10" s="314"/>
      <c r="OYS10" s="314"/>
      <c r="OYT10" s="314"/>
      <c r="OYU10" s="314"/>
      <c r="OYV10" s="314"/>
      <c r="OYW10" s="314"/>
      <c r="OYX10" s="314"/>
      <c r="OYY10" s="314"/>
      <c r="OYZ10" s="314"/>
      <c r="OZA10" s="314"/>
      <c r="OZB10" s="314"/>
      <c r="OZC10" s="314"/>
      <c r="OZD10" s="314"/>
      <c r="OZE10" s="314"/>
      <c r="OZF10" s="314"/>
      <c r="OZG10" s="314"/>
      <c r="OZH10" s="314"/>
      <c r="OZI10" s="314"/>
      <c r="OZJ10" s="314"/>
      <c r="OZK10" s="314"/>
      <c r="OZL10" s="314"/>
      <c r="OZM10" s="314"/>
      <c r="OZN10" s="314"/>
      <c r="OZO10" s="314"/>
      <c r="OZP10" s="314"/>
      <c r="OZQ10" s="314"/>
      <c r="OZR10" s="314"/>
      <c r="OZS10" s="314"/>
      <c r="OZT10" s="314"/>
      <c r="OZU10" s="314"/>
      <c r="OZV10" s="314"/>
      <c r="OZW10" s="314"/>
      <c r="OZX10" s="314"/>
      <c r="OZY10" s="314"/>
      <c r="OZZ10" s="314"/>
      <c r="PAA10" s="314"/>
      <c r="PAB10" s="314"/>
      <c r="PAC10" s="314"/>
      <c r="PAD10" s="314"/>
      <c r="PAE10" s="314"/>
      <c r="PAF10" s="314"/>
      <c r="PAG10" s="314"/>
      <c r="PAH10" s="314"/>
      <c r="PAI10" s="314"/>
      <c r="PAJ10" s="314"/>
      <c r="PAK10" s="314"/>
      <c r="PAL10" s="314"/>
      <c r="PAM10" s="314"/>
      <c r="PAN10" s="314"/>
      <c r="PAO10" s="314"/>
      <c r="PAP10" s="314"/>
      <c r="PAQ10" s="314"/>
      <c r="PAR10" s="314"/>
      <c r="PAS10" s="314"/>
      <c r="PAT10" s="314"/>
      <c r="PAU10" s="314"/>
      <c r="PAV10" s="314"/>
      <c r="PAW10" s="314"/>
      <c r="PAX10" s="314"/>
      <c r="PAY10" s="314"/>
      <c r="PAZ10" s="314"/>
      <c r="PBA10" s="314"/>
      <c r="PBB10" s="314"/>
      <c r="PBC10" s="314"/>
      <c r="PBD10" s="314"/>
      <c r="PBE10" s="314"/>
      <c r="PBF10" s="314"/>
      <c r="PBG10" s="314"/>
      <c r="PBH10" s="314"/>
      <c r="PBI10" s="314"/>
      <c r="PBJ10" s="314"/>
      <c r="PBK10" s="314"/>
      <c r="PBL10" s="314"/>
      <c r="PBM10" s="314"/>
      <c r="PBN10" s="314"/>
      <c r="PBO10" s="314"/>
      <c r="PBP10" s="314"/>
      <c r="PBQ10" s="314"/>
      <c r="PBR10" s="314"/>
      <c r="PBS10" s="314"/>
      <c r="PBT10" s="314"/>
      <c r="PBU10" s="314"/>
      <c r="PBV10" s="314"/>
      <c r="PBW10" s="314"/>
      <c r="PBX10" s="314"/>
      <c r="PBY10" s="314"/>
      <c r="PBZ10" s="314"/>
      <c r="PCA10" s="314"/>
      <c r="PCB10" s="314"/>
      <c r="PCC10" s="314"/>
      <c r="PCD10" s="314"/>
      <c r="PCE10" s="314"/>
      <c r="PCF10" s="314"/>
      <c r="PCG10" s="314"/>
      <c r="PCH10" s="314"/>
      <c r="PCI10" s="314"/>
      <c r="PCJ10" s="314"/>
      <c r="PCK10" s="314"/>
      <c r="PCL10" s="314"/>
      <c r="PCM10" s="314"/>
      <c r="PCN10" s="314"/>
      <c r="PCO10" s="314"/>
      <c r="PCP10" s="314"/>
      <c r="PCQ10" s="314"/>
      <c r="PCR10" s="314"/>
      <c r="PCS10" s="314"/>
      <c r="PCT10" s="314"/>
      <c r="PCU10" s="314"/>
      <c r="PCV10" s="314"/>
      <c r="PCW10" s="314"/>
      <c r="PCX10" s="314"/>
      <c r="PCY10" s="314"/>
      <c r="PCZ10" s="314"/>
      <c r="PDA10" s="314"/>
      <c r="PDB10" s="314"/>
      <c r="PDC10" s="314"/>
      <c r="PDD10" s="314"/>
      <c r="PDE10" s="314"/>
      <c r="PDF10" s="314"/>
      <c r="PDG10" s="314"/>
      <c r="PDH10" s="314"/>
      <c r="PDI10" s="314"/>
      <c r="PDJ10" s="314"/>
      <c r="PDK10" s="314"/>
      <c r="PDL10" s="314"/>
      <c r="PDM10" s="314"/>
      <c r="PDN10" s="314"/>
      <c r="PDO10" s="314"/>
      <c r="PDP10" s="314"/>
      <c r="PDQ10" s="314"/>
      <c r="PDR10" s="314"/>
      <c r="PDS10" s="314"/>
      <c r="PDT10" s="314"/>
      <c r="PDU10" s="314"/>
      <c r="PDV10" s="314"/>
      <c r="PDW10" s="314"/>
      <c r="PDX10" s="314"/>
      <c r="PDY10" s="314"/>
      <c r="PDZ10" s="314"/>
      <c r="PEA10" s="314"/>
      <c r="PEB10" s="314"/>
      <c r="PEC10" s="314"/>
      <c r="PED10" s="314"/>
      <c r="PEE10" s="314"/>
      <c r="PEF10" s="314"/>
      <c r="PEG10" s="314"/>
      <c r="PEH10" s="314"/>
      <c r="PEI10" s="314"/>
      <c r="PEJ10" s="314"/>
      <c r="PEK10" s="314"/>
      <c r="PEL10" s="314"/>
      <c r="PEM10" s="314"/>
      <c r="PEN10" s="314"/>
      <c r="PEO10" s="314"/>
      <c r="PEP10" s="314"/>
      <c r="PEQ10" s="314"/>
      <c r="PER10" s="314"/>
      <c r="PES10" s="314"/>
      <c r="PET10" s="314"/>
      <c r="PEU10" s="314"/>
      <c r="PEV10" s="314"/>
      <c r="PEW10" s="314"/>
      <c r="PEX10" s="314"/>
      <c r="PEY10" s="314"/>
      <c r="PEZ10" s="314"/>
      <c r="PFA10" s="314"/>
      <c r="PFB10" s="314"/>
      <c r="PFC10" s="314"/>
      <c r="PFD10" s="314"/>
      <c r="PFE10" s="314"/>
      <c r="PFF10" s="314"/>
      <c r="PFG10" s="314"/>
      <c r="PFH10" s="314"/>
      <c r="PFI10" s="314"/>
      <c r="PFJ10" s="314"/>
      <c r="PFK10" s="314"/>
      <c r="PFL10" s="314"/>
      <c r="PFM10" s="314"/>
      <c r="PFN10" s="314"/>
      <c r="PFO10" s="314"/>
      <c r="PFP10" s="314"/>
      <c r="PFQ10" s="314"/>
      <c r="PFR10" s="314"/>
      <c r="PFS10" s="314"/>
      <c r="PFT10" s="314"/>
      <c r="PFU10" s="314"/>
      <c r="PFV10" s="314"/>
      <c r="PFW10" s="314"/>
      <c r="PFX10" s="314"/>
      <c r="PFY10" s="314"/>
      <c r="PFZ10" s="314"/>
      <c r="PGA10" s="314"/>
      <c r="PGB10" s="314"/>
      <c r="PGC10" s="314"/>
      <c r="PGD10" s="314"/>
      <c r="PGE10" s="314"/>
      <c r="PGF10" s="314"/>
      <c r="PGG10" s="314"/>
      <c r="PGH10" s="314"/>
      <c r="PGI10" s="314"/>
      <c r="PGJ10" s="314"/>
      <c r="PGK10" s="314"/>
      <c r="PGL10" s="314"/>
      <c r="PGM10" s="314"/>
      <c r="PGN10" s="314"/>
      <c r="PGO10" s="314"/>
      <c r="PGP10" s="314"/>
      <c r="PGQ10" s="314"/>
      <c r="PGR10" s="314"/>
      <c r="PGS10" s="314"/>
      <c r="PGT10" s="314"/>
      <c r="PGU10" s="314"/>
      <c r="PGV10" s="314"/>
      <c r="PGW10" s="314"/>
      <c r="PGX10" s="314"/>
      <c r="PGY10" s="314"/>
      <c r="PGZ10" s="314"/>
      <c r="PHA10" s="314"/>
      <c r="PHB10" s="314"/>
      <c r="PHC10" s="314"/>
      <c r="PHD10" s="314"/>
      <c r="PHE10" s="314"/>
      <c r="PHF10" s="314"/>
      <c r="PHG10" s="314"/>
      <c r="PHH10" s="314"/>
      <c r="PHI10" s="314"/>
      <c r="PHJ10" s="314"/>
      <c r="PHK10" s="314"/>
      <c r="PHL10" s="314"/>
      <c r="PHM10" s="314"/>
      <c r="PHN10" s="314"/>
      <c r="PHO10" s="314"/>
      <c r="PHP10" s="314"/>
      <c r="PHQ10" s="314"/>
      <c r="PHR10" s="314"/>
      <c r="PHS10" s="314"/>
      <c r="PHT10" s="314"/>
      <c r="PHU10" s="314"/>
      <c r="PHV10" s="314"/>
      <c r="PHW10" s="314"/>
      <c r="PHX10" s="314"/>
      <c r="PHY10" s="314"/>
      <c r="PHZ10" s="314"/>
      <c r="PIA10" s="314"/>
      <c r="PIB10" s="314"/>
      <c r="PIC10" s="314"/>
      <c r="PID10" s="314"/>
      <c r="PIE10" s="314"/>
      <c r="PIF10" s="314"/>
      <c r="PIG10" s="314"/>
      <c r="PIH10" s="314"/>
      <c r="PII10" s="314"/>
      <c r="PIJ10" s="314"/>
      <c r="PIK10" s="314"/>
      <c r="PIL10" s="314"/>
      <c r="PIM10" s="314"/>
      <c r="PIN10" s="314"/>
      <c r="PIO10" s="314"/>
      <c r="PIP10" s="314"/>
      <c r="PIQ10" s="314"/>
      <c r="PIR10" s="314"/>
      <c r="PIS10" s="314"/>
      <c r="PIT10" s="314"/>
      <c r="PIU10" s="314"/>
      <c r="PIV10" s="314"/>
      <c r="PIW10" s="314"/>
      <c r="PIX10" s="314"/>
      <c r="PIY10" s="314"/>
      <c r="PIZ10" s="314"/>
      <c r="PJA10" s="314"/>
      <c r="PJB10" s="314"/>
      <c r="PJC10" s="314"/>
      <c r="PJD10" s="314"/>
      <c r="PJE10" s="314"/>
      <c r="PJF10" s="314"/>
      <c r="PJG10" s="314"/>
      <c r="PJH10" s="314"/>
      <c r="PJI10" s="314"/>
      <c r="PJJ10" s="314"/>
      <c r="PJK10" s="314"/>
      <c r="PJL10" s="314"/>
      <c r="PJM10" s="314"/>
      <c r="PJN10" s="314"/>
      <c r="PJO10" s="314"/>
      <c r="PJP10" s="314"/>
      <c r="PJQ10" s="314"/>
      <c r="PJR10" s="314"/>
      <c r="PJS10" s="314"/>
      <c r="PJT10" s="314"/>
      <c r="PJU10" s="314"/>
      <c r="PJV10" s="314"/>
      <c r="PJW10" s="314"/>
      <c r="PJX10" s="314"/>
      <c r="PJY10" s="314"/>
      <c r="PJZ10" s="314"/>
      <c r="PKA10" s="314"/>
      <c r="PKB10" s="314"/>
      <c r="PKC10" s="314"/>
      <c r="PKD10" s="314"/>
      <c r="PKE10" s="314"/>
      <c r="PKF10" s="314"/>
      <c r="PKG10" s="314"/>
      <c r="PKH10" s="314"/>
      <c r="PKI10" s="314"/>
      <c r="PKJ10" s="314"/>
      <c r="PKK10" s="314"/>
      <c r="PKL10" s="314"/>
      <c r="PKM10" s="314"/>
      <c r="PKN10" s="314"/>
      <c r="PKO10" s="314"/>
      <c r="PKP10" s="314"/>
      <c r="PKQ10" s="314"/>
      <c r="PKR10" s="314"/>
      <c r="PKS10" s="314"/>
      <c r="PKT10" s="314"/>
      <c r="PKU10" s="314"/>
      <c r="PKV10" s="314"/>
      <c r="PKW10" s="314"/>
      <c r="PKX10" s="314"/>
      <c r="PKY10" s="314"/>
      <c r="PKZ10" s="314"/>
      <c r="PLA10" s="314"/>
      <c r="PLB10" s="314"/>
      <c r="PLC10" s="314"/>
      <c r="PLD10" s="314"/>
      <c r="PLE10" s="314"/>
      <c r="PLF10" s="314"/>
      <c r="PLG10" s="314"/>
      <c r="PLH10" s="314"/>
      <c r="PLI10" s="314"/>
      <c r="PLJ10" s="314"/>
      <c r="PLK10" s="314"/>
      <c r="PLL10" s="314"/>
      <c r="PLM10" s="314"/>
      <c r="PLN10" s="314"/>
      <c r="PLO10" s="314"/>
      <c r="PLP10" s="314"/>
      <c r="PLQ10" s="314"/>
      <c r="PLR10" s="314"/>
      <c r="PLS10" s="314"/>
      <c r="PLT10" s="314"/>
      <c r="PLU10" s="314"/>
      <c r="PLV10" s="314"/>
      <c r="PLW10" s="314"/>
      <c r="PLX10" s="314"/>
      <c r="PLY10" s="314"/>
      <c r="PLZ10" s="314"/>
      <c r="PMA10" s="314"/>
      <c r="PMB10" s="314"/>
      <c r="PMC10" s="314"/>
      <c r="PMD10" s="314"/>
      <c r="PME10" s="314"/>
      <c r="PMF10" s="314"/>
      <c r="PMG10" s="314"/>
      <c r="PMH10" s="314"/>
      <c r="PMI10" s="314"/>
      <c r="PMJ10" s="314"/>
      <c r="PMK10" s="314"/>
      <c r="PML10" s="314"/>
      <c r="PMM10" s="314"/>
      <c r="PMN10" s="314"/>
      <c r="PMO10" s="314"/>
      <c r="PMP10" s="314"/>
      <c r="PMQ10" s="314"/>
      <c r="PMR10" s="314"/>
      <c r="PMS10" s="314"/>
      <c r="PMT10" s="314"/>
      <c r="PMU10" s="314"/>
      <c r="PMV10" s="314"/>
      <c r="PMW10" s="314"/>
      <c r="PMX10" s="314"/>
      <c r="PMY10" s="314"/>
      <c r="PMZ10" s="314"/>
      <c r="PNA10" s="314"/>
      <c r="PNB10" s="314"/>
      <c r="PNC10" s="314"/>
      <c r="PND10" s="314"/>
      <c r="PNE10" s="314"/>
      <c r="PNF10" s="314"/>
      <c r="PNG10" s="314"/>
      <c r="PNH10" s="314"/>
      <c r="PNI10" s="314"/>
      <c r="PNJ10" s="314"/>
      <c r="PNK10" s="314"/>
      <c r="PNL10" s="314"/>
      <c r="PNM10" s="314"/>
      <c r="PNN10" s="314"/>
      <c r="PNO10" s="314"/>
      <c r="PNP10" s="314"/>
      <c r="PNQ10" s="314"/>
      <c r="PNR10" s="314"/>
      <c r="PNS10" s="314"/>
      <c r="PNT10" s="314"/>
      <c r="PNU10" s="314"/>
      <c r="PNV10" s="314"/>
      <c r="PNW10" s="314"/>
      <c r="PNX10" s="314"/>
      <c r="PNY10" s="314"/>
      <c r="PNZ10" s="314"/>
      <c r="POA10" s="314"/>
      <c r="POB10" s="314"/>
      <c r="POC10" s="314"/>
      <c r="POD10" s="314"/>
      <c r="POE10" s="314"/>
      <c r="POF10" s="314"/>
      <c r="POG10" s="314"/>
      <c r="POH10" s="314"/>
      <c r="POI10" s="314"/>
      <c r="POJ10" s="314"/>
      <c r="POK10" s="314"/>
      <c r="POL10" s="314"/>
      <c r="POM10" s="314"/>
      <c r="PON10" s="314"/>
      <c r="POO10" s="314"/>
      <c r="POP10" s="314"/>
      <c r="POQ10" s="314"/>
      <c r="POR10" s="314"/>
      <c r="POS10" s="314"/>
      <c r="POT10" s="314"/>
      <c r="POU10" s="314"/>
      <c r="POV10" s="314"/>
      <c r="POW10" s="314"/>
      <c r="POX10" s="314"/>
      <c r="POY10" s="314"/>
      <c r="POZ10" s="314"/>
      <c r="PPA10" s="314"/>
      <c r="PPB10" s="314"/>
      <c r="PPC10" s="314"/>
      <c r="PPD10" s="314"/>
      <c r="PPE10" s="314"/>
      <c r="PPF10" s="314"/>
      <c r="PPG10" s="314"/>
      <c r="PPH10" s="314"/>
      <c r="PPI10" s="314"/>
      <c r="PPJ10" s="314"/>
      <c r="PPK10" s="314"/>
      <c r="PPL10" s="314"/>
      <c r="PPM10" s="314"/>
      <c r="PPN10" s="314"/>
      <c r="PPO10" s="314"/>
      <c r="PPP10" s="314"/>
      <c r="PPQ10" s="314"/>
      <c r="PPR10" s="314"/>
      <c r="PPS10" s="314"/>
      <c r="PPT10" s="314"/>
      <c r="PPU10" s="314"/>
      <c r="PPV10" s="314"/>
      <c r="PPW10" s="314"/>
      <c r="PPX10" s="314"/>
      <c r="PPY10" s="314"/>
      <c r="PPZ10" s="314"/>
      <c r="PQA10" s="314"/>
      <c r="PQB10" s="314"/>
      <c r="PQC10" s="314"/>
      <c r="PQD10" s="314"/>
      <c r="PQE10" s="314"/>
      <c r="PQF10" s="314"/>
      <c r="PQG10" s="314"/>
      <c r="PQH10" s="314"/>
      <c r="PQI10" s="314"/>
      <c r="PQJ10" s="314"/>
      <c r="PQK10" s="314"/>
      <c r="PQL10" s="314"/>
      <c r="PQM10" s="314"/>
      <c r="PQN10" s="314"/>
      <c r="PQO10" s="314"/>
      <c r="PQP10" s="314"/>
      <c r="PQQ10" s="314"/>
      <c r="PQR10" s="314"/>
      <c r="PQS10" s="314"/>
      <c r="PQT10" s="314"/>
      <c r="PQU10" s="314"/>
      <c r="PQV10" s="314"/>
      <c r="PQW10" s="314"/>
      <c r="PQX10" s="314"/>
      <c r="PQY10" s="314"/>
      <c r="PQZ10" s="314"/>
      <c r="PRA10" s="314"/>
      <c r="PRB10" s="314"/>
      <c r="PRC10" s="314"/>
      <c r="PRD10" s="314"/>
      <c r="PRE10" s="314"/>
      <c r="PRF10" s="314"/>
      <c r="PRG10" s="314"/>
      <c r="PRH10" s="314"/>
      <c r="PRI10" s="314"/>
      <c r="PRJ10" s="314"/>
      <c r="PRK10" s="314"/>
      <c r="PRL10" s="314"/>
      <c r="PRM10" s="314"/>
      <c r="PRN10" s="314"/>
      <c r="PRO10" s="314"/>
      <c r="PRP10" s="314"/>
      <c r="PRQ10" s="314"/>
      <c r="PRR10" s="314"/>
      <c r="PRS10" s="314"/>
      <c r="PRT10" s="314"/>
      <c r="PRU10" s="314"/>
      <c r="PRV10" s="314"/>
      <c r="PRW10" s="314"/>
      <c r="PRX10" s="314"/>
      <c r="PRY10" s="314"/>
      <c r="PRZ10" s="314"/>
      <c r="PSA10" s="314"/>
      <c r="PSB10" s="314"/>
      <c r="PSC10" s="314"/>
      <c r="PSD10" s="314"/>
      <c r="PSE10" s="314"/>
      <c r="PSF10" s="314"/>
      <c r="PSG10" s="314"/>
      <c r="PSH10" s="314"/>
      <c r="PSI10" s="314"/>
      <c r="PSJ10" s="314"/>
      <c r="PSK10" s="314"/>
      <c r="PSL10" s="314"/>
      <c r="PSM10" s="314"/>
      <c r="PSN10" s="314"/>
      <c r="PSO10" s="314"/>
      <c r="PSP10" s="314"/>
      <c r="PSQ10" s="314"/>
      <c r="PSR10" s="314"/>
      <c r="PSS10" s="314"/>
      <c r="PST10" s="314"/>
      <c r="PSU10" s="314"/>
      <c r="PSV10" s="314"/>
      <c r="PSW10" s="314"/>
      <c r="PSX10" s="314"/>
      <c r="PSY10" s="314"/>
      <c r="PSZ10" s="314"/>
      <c r="PTA10" s="314"/>
      <c r="PTB10" s="314"/>
      <c r="PTC10" s="314"/>
      <c r="PTD10" s="314"/>
      <c r="PTE10" s="314"/>
      <c r="PTF10" s="314"/>
      <c r="PTG10" s="314"/>
      <c r="PTH10" s="314"/>
      <c r="PTI10" s="314"/>
      <c r="PTJ10" s="314"/>
      <c r="PTK10" s="314"/>
      <c r="PTL10" s="314"/>
      <c r="PTM10" s="314"/>
      <c r="PTN10" s="314"/>
      <c r="PTO10" s="314"/>
      <c r="PTP10" s="314"/>
      <c r="PTQ10" s="314"/>
      <c r="PTR10" s="314"/>
      <c r="PTS10" s="314"/>
      <c r="PTT10" s="314"/>
      <c r="PTU10" s="314"/>
      <c r="PTV10" s="314"/>
      <c r="PTW10" s="314"/>
      <c r="PTX10" s="314"/>
      <c r="PTY10" s="314"/>
      <c r="PTZ10" s="314"/>
      <c r="PUA10" s="314"/>
      <c r="PUB10" s="314"/>
      <c r="PUC10" s="314"/>
      <c r="PUD10" s="314"/>
      <c r="PUE10" s="314"/>
      <c r="PUF10" s="314"/>
      <c r="PUG10" s="314"/>
      <c r="PUH10" s="314"/>
      <c r="PUI10" s="314"/>
      <c r="PUJ10" s="314"/>
      <c r="PUK10" s="314"/>
      <c r="PUL10" s="314"/>
      <c r="PUM10" s="314"/>
      <c r="PUN10" s="314"/>
      <c r="PUO10" s="314"/>
      <c r="PUP10" s="314"/>
      <c r="PUQ10" s="314"/>
      <c r="PUR10" s="314"/>
      <c r="PUS10" s="314"/>
      <c r="PUT10" s="314"/>
      <c r="PUU10" s="314"/>
      <c r="PUV10" s="314"/>
      <c r="PUW10" s="314"/>
      <c r="PUX10" s="314"/>
      <c r="PUY10" s="314"/>
      <c r="PUZ10" s="314"/>
      <c r="PVA10" s="314"/>
      <c r="PVB10" s="314"/>
      <c r="PVC10" s="314"/>
      <c r="PVD10" s="314"/>
      <c r="PVE10" s="314"/>
      <c r="PVF10" s="314"/>
      <c r="PVG10" s="314"/>
      <c r="PVH10" s="314"/>
      <c r="PVI10" s="314"/>
      <c r="PVJ10" s="314"/>
      <c r="PVK10" s="314"/>
      <c r="PVL10" s="314"/>
      <c r="PVM10" s="314"/>
      <c r="PVN10" s="314"/>
      <c r="PVO10" s="314"/>
      <c r="PVP10" s="314"/>
      <c r="PVQ10" s="314"/>
      <c r="PVR10" s="314"/>
      <c r="PVS10" s="314"/>
      <c r="PVT10" s="314"/>
      <c r="PVU10" s="314"/>
      <c r="PVV10" s="314"/>
      <c r="PVW10" s="314"/>
      <c r="PVX10" s="314"/>
      <c r="PVY10" s="314"/>
      <c r="PVZ10" s="314"/>
      <c r="PWA10" s="314"/>
      <c r="PWB10" s="314"/>
      <c r="PWC10" s="314"/>
      <c r="PWD10" s="314"/>
      <c r="PWE10" s="314"/>
      <c r="PWF10" s="314"/>
      <c r="PWG10" s="314"/>
      <c r="PWH10" s="314"/>
      <c r="PWI10" s="314"/>
      <c r="PWJ10" s="314"/>
      <c r="PWK10" s="314"/>
      <c r="PWL10" s="314"/>
      <c r="PWM10" s="314"/>
      <c r="PWN10" s="314"/>
      <c r="PWO10" s="314"/>
      <c r="PWP10" s="314"/>
      <c r="PWQ10" s="314"/>
      <c r="PWR10" s="314"/>
      <c r="PWS10" s="314"/>
      <c r="PWT10" s="314"/>
      <c r="PWU10" s="314"/>
      <c r="PWV10" s="314"/>
      <c r="PWW10" s="314"/>
      <c r="PWX10" s="314"/>
      <c r="PWY10" s="314"/>
      <c r="PWZ10" s="314"/>
      <c r="PXA10" s="314"/>
      <c r="PXB10" s="314"/>
      <c r="PXC10" s="314"/>
      <c r="PXD10" s="314"/>
      <c r="PXE10" s="314"/>
      <c r="PXF10" s="314"/>
      <c r="PXG10" s="314"/>
      <c r="PXH10" s="314"/>
      <c r="PXI10" s="314"/>
      <c r="PXJ10" s="314"/>
      <c r="PXK10" s="314"/>
      <c r="PXL10" s="314"/>
      <c r="PXM10" s="314"/>
      <c r="PXN10" s="314"/>
      <c r="PXO10" s="314"/>
      <c r="PXP10" s="314"/>
      <c r="PXQ10" s="314"/>
      <c r="PXR10" s="314"/>
      <c r="PXS10" s="314"/>
      <c r="PXT10" s="314"/>
      <c r="PXU10" s="314"/>
      <c r="PXV10" s="314"/>
      <c r="PXW10" s="314"/>
      <c r="PXX10" s="314"/>
      <c r="PXY10" s="314"/>
      <c r="PXZ10" s="314"/>
      <c r="PYA10" s="314"/>
      <c r="PYB10" s="314"/>
      <c r="PYC10" s="314"/>
      <c r="PYD10" s="314"/>
      <c r="PYE10" s="314"/>
      <c r="PYF10" s="314"/>
      <c r="PYG10" s="314"/>
      <c r="PYH10" s="314"/>
      <c r="PYI10" s="314"/>
      <c r="PYJ10" s="314"/>
      <c r="PYK10" s="314"/>
      <c r="PYL10" s="314"/>
      <c r="PYM10" s="314"/>
      <c r="PYN10" s="314"/>
      <c r="PYO10" s="314"/>
      <c r="PYP10" s="314"/>
      <c r="PYQ10" s="314"/>
      <c r="PYR10" s="314"/>
      <c r="PYS10" s="314"/>
      <c r="PYT10" s="314"/>
      <c r="PYU10" s="314"/>
      <c r="PYV10" s="314"/>
      <c r="PYW10" s="314"/>
      <c r="PYX10" s="314"/>
      <c r="PYY10" s="314"/>
      <c r="PYZ10" s="314"/>
      <c r="PZA10" s="314"/>
      <c r="PZB10" s="314"/>
      <c r="PZC10" s="314"/>
      <c r="PZD10" s="314"/>
      <c r="PZE10" s="314"/>
      <c r="PZF10" s="314"/>
      <c r="PZG10" s="314"/>
      <c r="PZH10" s="314"/>
      <c r="PZI10" s="314"/>
      <c r="PZJ10" s="314"/>
      <c r="PZK10" s="314"/>
      <c r="PZL10" s="314"/>
      <c r="PZM10" s="314"/>
      <c r="PZN10" s="314"/>
      <c r="PZO10" s="314"/>
      <c r="PZP10" s="314"/>
      <c r="PZQ10" s="314"/>
      <c r="PZR10" s="314"/>
      <c r="PZS10" s="314"/>
      <c r="PZT10" s="314"/>
      <c r="PZU10" s="314"/>
      <c r="PZV10" s="314"/>
      <c r="PZW10" s="314"/>
      <c r="PZX10" s="314"/>
      <c r="PZY10" s="314"/>
      <c r="PZZ10" s="314"/>
      <c r="QAA10" s="314"/>
      <c r="QAB10" s="314"/>
      <c r="QAC10" s="314"/>
      <c r="QAD10" s="314"/>
      <c r="QAE10" s="314"/>
      <c r="QAF10" s="314"/>
      <c r="QAG10" s="314"/>
      <c r="QAH10" s="314"/>
      <c r="QAI10" s="314"/>
      <c r="QAJ10" s="314"/>
      <c r="QAK10" s="314"/>
      <c r="QAL10" s="314"/>
      <c r="QAM10" s="314"/>
      <c r="QAN10" s="314"/>
      <c r="QAO10" s="314"/>
      <c r="QAP10" s="314"/>
      <c r="QAQ10" s="314"/>
      <c r="QAR10" s="314"/>
      <c r="QAS10" s="314"/>
      <c r="QAT10" s="314"/>
      <c r="QAU10" s="314"/>
      <c r="QAV10" s="314"/>
      <c r="QAW10" s="314"/>
      <c r="QAX10" s="314"/>
      <c r="QAY10" s="314"/>
      <c r="QAZ10" s="314"/>
      <c r="QBA10" s="314"/>
      <c r="QBB10" s="314"/>
      <c r="QBC10" s="314"/>
      <c r="QBD10" s="314"/>
      <c r="QBE10" s="314"/>
      <c r="QBF10" s="314"/>
      <c r="QBG10" s="314"/>
      <c r="QBH10" s="314"/>
      <c r="QBI10" s="314"/>
      <c r="QBJ10" s="314"/>
      <c r="QBK10" s="314"/>
      <c r="QBL10" s="314"/>
      <c r="QBM10" s="314"/>
      <c r="QBN10" s="314"/>
      <c r="QBO10" s="314"/>
      <c r="QBP10" s="314"/>
      <c r="QBQ10" s="314"/>
      <c r="QBR10" s="314"/>
      <c r="QBS10" s="314"/>
      <c r="QBT10" s="314"/>
      <c r="QBU10" s="314"/>
      <c r="QBV10" s="314"/>
      <c r="QBW10" s="314"/>
      <c r="QBX10" s="314"/>
      <c r="QBY10" s="314"/>
      <c r="QBZ10" s="314"/>
      <c r="QCA10" s="314"/>
      <c r="QCB10" s="314"/>
      <c r="QCC10" s="314"/>
      <c r="QCD10" s="314"/>
      <c r="QCE10" s="314"/>
      <c r="QCF10" s="314"/>
      <c r="QCG10" s="314"/>
      <c r="QCH10" s="314"/>
      <c r="QCI10" s="314"/>
      <c r="QCJ10" s="314"/>
      <c r="QCK10" s="314"/>
      <c r="QCL10" s="314"/>
      <c r="QCM10" s="314"/>
      <c r="QCN10" s="314"/>
      <c r="QCO10" s="314"/>
      <c r="QCP10" s="314"/>
      <c r="QCQ10" s="314"/>
      <c r="QCR10" s="314"/>
      <c r="QCS10" s="314"/>
      <c r="QCT10" s="314"/>
      <c r="QCU10" s="314"/>
      <c r="QCV10" s="314"/>
      <c r="QCW10" s="314"/>
      <c r="QCX10" s="314"/>
      <c r="QCY10" s="314"/>
      <c r="QCZ10" s="314"/>
      <c r="QDA10" s="314"/>
      <c r="QDB10" s="314"/>
      <c r="QDC10" s="314"/>
      <c r="QDD10" s="314"/>
      <c r="QDE10" s="314"/>
      <c r="QDF10" s="314"/>
      <c r="QDG10" s="314"/>
      <c r="QDH10" s="314"/>
      <c r="QDI10" s="314"/>
      <c r="QDJ10" s="314"/>
      <c r="QDK10" s="314"/>
      <c r="QDL10" s="314"/>
      <c r="QDM10" s="314"/>
      <c r="QDN10" s="314"/>
      <c r="QDO10" s="314"/>
      <c r="QDP10" s="314"/>
      <c r="QDQ10" s="314"/>
      <c r="QDR10" s="314"/>
      <c r="QDS10" s="314"/>
      <c r="QDT10" s="314"/>
      <c r="QDU10" s="314"/>
      <c r="QDV10" s="314"/>
      <c r="QDW10" s="314"/>
      <c r="QDX10" s="314"/>
      <c r="QDY10" s="314"/>
      <c r="QDZ10" s="314"/>
      <c r="QEA10" s="314"/>
      <c r="QEB10" s="314"/>
      <c r="QEC10" s="314"/>
      <c r="QED10" s="314"/>
      <c r="QEE10" s="314"/>
      <c r="QEF10" s="314"/>
      <c r="QEG10" s="314"/>
      <c r="QEH10" s="314"/>
      <c r="QEI10" s="314"/>
      <c r="QEJ10" s="314"/>
      <c r="QEK10" s="314"/>
      <c r="QEL10" s="314"/>
      <c r="QEM10" s="314"/>
      <c r="QEN10" s="314"/>
      <c r="QEO10" s="314"/>
      <c r="QEP10" s="314"/>
      <c r="QEQ10" s="314"/>
      <c r="QER10" s="314"/>
      <c r="QES10" s="314"/>
      <c r="QET10" s="314"/>
      <c r="QEU10" s="314"/>
      <c r="QEV10" s="314"/>
      <c r="QEW10" s="314"/>
      <c r="QEX10" s="314"/>
      <c r="QEY10" s="314"/>
      <c r="QEZ10" s="314"/>
      <c r="QFA10" s="314"/>
      <c r="QFB10" s="314"/>
      <c r="QFC10" s="314"/>
      <c r="QFD10" s="314"/>
      <c r="QFE10" s="314"/>
      <c r="QFF10" s="314"/>
      <c r="QFG10" s="314"/>
      <c r="QFH10" s="314"/>
      <c r="QFI10" s="314"/>
      <c r="QFJ10" s="314"/>
      <c r="QFK10" s="314"/>
      <c r="QFL10" s="314"/>
      <c r="QFM10" s="314"/>
      <c r="QFN10" s="314"/>
      <c r="QFO10" s="314"/>
      <c r="QFP10" s="314"/>
      <c r="QFQ10" s="314"/>
      <c r="QFR10" s="314"/>
      <c r="QFS10" s="314"/>
      <c r="QFT10" s="314"/>
      <c r="QFU10" s="314"/>
      <c r="QFV10" s="314"/>
      <c r="QFW10" s="314"/>
      <c r="QFX10" s="314"/>
      <c r="QFY10" s="314"/>
      <c r="QFZ10" s="314"/>
      <c r="QGA10" s="314"/>
      <c r="QGB10" s="314"/>
      <c r="QGC10" s="314"/>
      <c r="QGD10" s="314"/>
      <c r="QGE10" s="314"/>
      <c r="QGF10" s="314"/>
      <c r="QGG10" s="314"/>
      <c r="QGH10" s="314"/>
      <c r="QGI10" s="314"/>
      <c r="QGJ10" s="314"/>
      <c r="QGK10" s="314"/>
      <c r="QGL10" s="314"/>
      <c r="QGM10" s="314"/>
      <c r="QGN10" s="314"/>
      <c r="QGO10" s="314"/>
      <c r="QGP10" s="314"/>
      <c r="QGQ10" s="314"/>
      <c r="QGR10" s="314"/>
      <c r="QGS10" s="314"/>
      <c r="QGT10" s="314"/>
      <c r="QGU10" s="314"/>
      <c r="QGV10" s="314"/>
      <c r="QGW10" s="314"/>
      <c r="QGX10" s="314"/>
      <c r="QGY10" s="314"/>
      <c r="QGZ10" s="314"/>
      <c r="QHA10" s="314"/>
      <c r="QHB10" s="314"/>
      <c r="QHC10" s="314"/>
      <c r="QHD10" s="314"/>
      <c r="QHE10" s="314"/>
      <c r="QHF10" s="314"/>
      <c r="QHG10" s="314"/>
      <c r="QHH10" s="314"/>
      <c r="QHI10" s="314"/>
      <c r="QHJ10" s="314"/>
      <c r="QHK10" s="314"/>
      <c r="QHL10" s="314"/>
      <c r="QHM10" s="314"/>
      <c r="QHN10" s="314"/>
      <c r="QHO10" s="314"/>
      <c r="QHP10" s="314"/>
      <c r="QHQ10" s="314"/>
      <c r="QHR10" s="314"/>
      <c r="QHS10" s="314"/>
      <c r="QHT10" s="314"/>
      <c r="QHU10" s="314"/>
      <c r="QHV10" s="314"/>
      <c r="QHW10" s="314"/>
      <c r="QHX10" s="314"/>
      <c r="QHY10" s="314"/>
      <c r="QHZ10" s="314"/>
      <c r="QIA10" s="314"/>
      <c r="QIB10" s="314"/>
      <c r="QIC10" s="314"/>
      <c r="QID10" s="314"/>
      <c r="QIE10" s="314"/>
      <c r="QIF10" s="314"/>
      <c r="QIG10" s="314"/>
      <c r="QIH10" s="314"/>
      <c r="QII10" s="314"/>
      <c r="QIJ10" s="314"/>
      <c r="QIK10" s="314"/>
      <c r="QIL10" s="314"/>
      <c r="QIM10" s="314"/>
      <c r="QIN10" s="314"/>
      <c r="QIO10" s="314"/>
      <c r="QIP10" s="314"/>
      <c r="QIQ10" s="314"/>
      <c r="QIR10" s="314"/>
      <c r="QIS10" s="314"/>
      <c r="QIT10" s="314"/>
      <c r="QIU10" s="314"/>
      <c r="QIV10" s="314"/>
      <c r="QIW10" s="314"/>
      <c r="QIX10" s="314"/>
      <c r="QIY10" s="314"/>
      <c r="QIZ10" s="314"/>
      <c r="QJA10" s="314"/>
      <c r="QJB10" s="314"/>
      <c r="QJC10" s="314"/>
      <c r="QJD10" s="314"/>
      <c r="QJE10" s="314"/>
      <c r="QJF10" s="314"/>
      <c r="QJG10" s="314"/>
      <c r="QJH10" s="314"/>
      <c r="QJI10" s="314"/>
      <c r="QJJ10" s="314"/>
      <c r="QJK10" s="314"/>
      <c r="QJL10" s="314"/>
      <c r="QJM10" s="314"/>
      <c r="QJN10" s="314"/>
      <c r="QJO10" s="314"/>
      <c r="QJP10" s="314"/>
      <c r="QJQ10" s="314"/>
      <c r="QJR10" s="314"/>
      <c r="QJS10" s="314"/>
      <c r="QJT10" s="314"/>
      <c r="QJU10" s="314"/>
      <c r="QJV10" s="314"/>
      <c r="QJW10" s="314"/>
      <c r="QJX10" s="314"/>
      <c r="QJY10" s="314"/>
      <c r="QJZ10" s="314"/>
      <c r="QKA10" s="314"/>
      <c r="QKB10" s="314"/>
      <c r="QKC10" s="314"/>
      <c r="QKD10" s="314"/>
      <c r="QKE10" s="314"/>
      <c r="QKF10" s="314"/>
      <c r="QKG10" s="314"/>
      <c r="QKH10" s="314"/>
      <c r="QKI10" s="314"/>
      <c r="QKJ10" s="314"/>
      <c r="QKK10" s="314"/>
      <c r="QKL10" s="314"/>
      <c r="QKM10" s="314"/>
      <c r="QKN10" s="314"/>
      <c r="QKO10" s="314"/>
      <c r="QKP10" s="314"/>
      <c r="QKQ10" s="314"/>
      <c r="QKR10" s="314"/>
      <c r="QKS10" s="314"/>
      <c r="QKT10" s="314"/>
      <c r="QKU10" s="314"/>
      <c r="QKV10" s="314"/>
      <c r="QKW10" s="314"/>
      <c r="QKX10" s="314"/>
      <c r="QKY10" s="314"/>
      <c r="QKZ10" s="314"/>
      <c r="QLA10" s="314"/>
      <c r="QLB10" s="314"/>
      <c r="QLC10" s="314"/>
      <c r="QLD10" s="314"/>
      <c r="QLE10" s="314"/>
      <c r="QLF10" s="314"/>
      <c r="QLG10" s="314"/>
      <c r="QLH10" s="314"/>
      <c r="QLI10" s="314"/>
      <c r="QLJ10" s="314"/>
      <c r="QLK10" s="314"/>
      <c r="QLL10" s="314"/>
      <c r="QLM10" s="314"/>
      <c r="QLN10" s="314"/>
      <c r="QLO10" s="314"/>
      <c r="QLP10" s="314"/>
      <c r="QLQ10" s="314"/>
      <c r="QLR10" s="314"/>
      <c r="QLS10" s="314"/>
      <c r="QLT10" s="314"/>
      <c r="QLU10" s="314"/>
      <c r="QLV10" s="314"/>
      <c r="QLW10" s="314"/>
      <c r="QLX10" s="314"/>
      <c r="QLY10" s="314"/>
      <c r="QLZ10" s="314"/>
      <c r="QMA10" s="314"/>
      <c r="QMB10" s="314"/>
      <c r="QMC10" s="314"/>
      <c r="QMD10" s="314"/>
      <c r="QME10" s="314"/>
      <c r="QMF10" s="314"/>
      <c r="QMG10" s="314"/>
      <c r="QMH10" s="314"/>
      <c r="QMI10" s="314"/>
      <c r="QMJ10" s="314"/>
      <c r="QMK10" s="314"/>
      <c r="QML10" s="314"/>
      <c r="QMM10" s="314"/>
      <c r="QMN10" s="314"/>
      <c r="QMO10" s="314"/>
      <c r="QMP10" s="314"/>
      <c r="QMQ10" s="314"/>
      <c r="QMR10" s="314"/>
      <c r="QMS10" s="314"/>
      <c r="QMT10" s="314"/>
      <c r="QMU10" s="314"/>
      <c r="QMV10" s="314"/>
      <c r="QMW10" s="314"/>
      <c r="QMX10" s="314"/>
      <c r="QMY10" s="314"/>
      <c r="QMZ10" s="314"/>
      <c r="QNA10" s="314"/>
      <c r="QNB10" s="314"/>
      <c r="QNC10" s="314"/>
      <c r="QND10" s="314"/>
      <c r="QNE10" s="314"/>
      <c r="QNF10" s="314"/>
      <c r="QNG10" s="314"/>
      <c r="QNH10" s="314"/>
      <c r="QNI10" s="314"/>
      <c r="QNJ10" s="314"/>
      <c r="QNK10" s="314"/>
      <c r="QNL10" s="314"/>
      <c r="QNM10" s="314"/>
      <c r="QNN10" s="314"/>
      <c r="QNO10" s="314"/>
      <c r="QNP10" s="314"/>
      <c r="QNQ10" s="314"/>
      <c r="QNR10" s="314"/>
      <c r="QNS10" s="314"/>
      <c r="QNT10" s="314"/>
      <c r="QNU10" s="314"/>
      <c r="QNV10" s="314"/>
      <c r="QNW10" s="314"/>
      <c r="QNX10" s="314"/>
      <c r="QNY10" s="314"/>
      <c r="QNZ10" s="314"/>
      <c r="QOA10" s="314"/>
      <c r="QOB10" s="314"/>
      <c r="QOC10" s="314"/>
      <c r="QOD10" s="314"/>
      <c r="QOE10" s="314"/>
      <c r="QOF10" s="314"/>
      <c r="QOG10" s="314"/>
      <c r="QOH10" s="314"/>
      <c r="QOI10" s="314"/>
      <c r="QOJ10" s="314"/>
      <c r="QOK10" s="314"/>
      <c r="QOL10" s="314"/>
      <c r="QOM10" s="314"/>
      <c r="QON10" s="314"/>
      <c r="QOO10" s="314"/>
      <c r="QOP10" s="314"/>
      <c r="QOQ10" s="314"/>
      <c r="QOR10" s="314"/>
      <c r="QOS10" s="314"/>
      <c r="QOT10" s="314"/>
      <c r="QOU10" s="314"/>
      <c r="QOV10" s="314"/>
      <c r="QOW10" s="314"/>
      <c r="QOX10" s="314"/>
      <c r="QOY10" s="314"/>
      <c r="QOZ10" s="314"/>
      <c r="QPA10" s="314"/>
      <c r="QPB10" s="314"/>
      <c r="QPC10" s="314"/>
      <c r="QPD10" s="314"/>
      <c r="QPE10" s="314"/>
      <c r="QPF10" s="314"/>
      <c r="QPG10" s="314"/>
      <c r="QPH10" s="314"/>
      <c r="QPI10" s="314"/>
      <c r="QPJ10" s="314"/>
      <c r="QPK10" s="314"/>
      <c r="QPL10" s="314"/>
      <c r="QPM10" s="314"/>
      <c r="QPN10" s="314"/>
      <c r="QPO10" s="314"/>
      <c r="QPP10" s="314"/>
      <c r="QPQ10" s="314"/>
      <c r="QPR10" s="314"/>
      <c r="QPS10" s="314"/>
      <c r="QPT10" s="314"/>
      <c r="QPU10" s="314"/>
      <c r="QPV10" s="314"/>
      <c r="QPW10" s="314"/>
      <c r="QPX10" s="314"/>
      <c r="QPY10" s="314"/>
      <c r="QPZ10" s="314"/>
      <c r="QQA10" s="314"/>
      <c r="QQB10" s="314"/>
      <c r="QQC10" s="314"/>
      <c r="QQD10" s="314"/>
      <c r="QQE10" s="314"/>
      <c r="QQF10" s="314"/>
      <c r="QQG10" s="314"/>
      <c r="QQH10" s="314"/>
      <c r="QQI10" s="314"/>
      <c r="QQJ10" s="314"/>
      <c r="QQK10" s="314"/>
      <c r="QQL10" s="314"/>
      <c r="QQM10" s="314"/>
      <c r="QQN10" s="314"/>
      <c r="QQO10" s="314"/>
      <c r="QQP10" s="314"/>
      <c r="QQQ10" s="314"/>
      <c r="QQR10" s="314"/>
      <c r="QQS10" s="314"/>
      <c r="QQT10" s="314"/>
      <c r="QQU10" s="314"/>
      <c r="QQV10" s="314"/>
      <c r="QQW10" s="314"/>
      <c r="QQX10" s="314"/>
      <c r="QQY10" s="314"/>
      <c r="QQZ10" s="314"/>
      <c r="QRA10" s="314"/>
      <c r="QRB10" s="314"/>
      <c r="QRC10" s="314"/>
      <c r="QRD10" s="314"/>
      <c r="QRE10" s="314"/>
      <c r="QRF10" s="314"/>
      <c r="QRG10" s="314"/>
      <c r="QRH10" s="314"/>
      <c r="QRI10" s="314"/>
      <c r="QRJ10" s="314"/>
      <c r="QRK10" s="314"/>
      <c r="QRL10" s="314"/>
      <c r="QRM10" s="314"/>
      <c r="QRN10" s="314"/>
      <c r="QRO10" s="314"/>
      <c r="QRP10" s="314"/>
      <c r="QRQ10" s="314"/>
      <c r="QRR10" s="314"/>
      <c r="QRS10" s="314"/>
      <c r="QRT10" s="314"/>
      <c r="QRU10" s="314"/>
      <c r="QRV10" s="314"/>
      <c r="QRW10" s="314"/>
      <c r="QRX10" s="314"/>
      <c r="QRY10" s="314"/>
      <c r="QRZ10" s="314"/>
      <c r="QSA10" s="314"/>
      <c r="QSB10" s="314"/>
      <c r="QSC10" s="314"/>
      <c r="QSD10" s="314"/>
      <c r="QSE10" s="314"/>
      <c r="QSF10" s="314"/>
      <c r="QSG10" s="314"/>
      <c r="QSH10" s="314"/>
      <c r="QSI10" s="314"/>
      <c r="QSJ10" s="314"/>
      <c r="QSK10" s="314"/>
      <c r="QSL10" s="314"/>
      <c r="QSM10" s="314"/>
      <c r="QSN10" s="314"/>
      <c r="QSO10" s="314"/>
      <c r="QSP10" s="314"/>
      <c r="QSQ10" s="314"/>
      <c r="QSR10" s="314"/>
      <c r="QSS10" s="314"/>
      <c r="QST10" s="314"/>
      <c r="QSU10" s="314"/>
      <c r="QSV10" s="314"/>
      <c r="QSW10" s="314"/>
      <c r="QSX10" s="314"/>
      <c r="QSY10" s="314"/>
      <c r="QSZ10" s="314"/>
      <c r="QTA10" s="314"/>
      <c r="QTB10" s="314"/>
      <c r="QTC10" s="314"/>
      <c r="QTD10" s="314"/>
      <c r="QTE10" s="314"/>
      <c r="QTF10" s="314"/>
      <c r="QTG10" s="314"/>
      <c r="QTH10" s="314"/>
      <c r="QTI10" s="314"/>
      <c r="QTJ10" s="314"/>
      <c r="QTK10" s="314"/>
      <c r="QTL10" s="314"/>
      <c r="QTM10" s="314"/>
      <c r="QTN10" s="314"/>
      <c r="QTO10" s="314"/>
      <c r="QTP10" s="314"/>
      <c r="QTQ10" s="314"/>
      <c r="QTR10" s="314"/>
      <c r="QTS10" s="314"/>
      <c r="QTT10" s="314"/>
      <c r="QTU10" s="314"/>
      <c r="QTV10" s="314"/>
      <c r="QTW10" s="314"/>
      <c r="QTX10" s="314"/>
      <c r="QTY10" s="314"/>
      <c r="QTZ10" s="314"/>
      <c r="QUA10" s="314"/>
      <c r="QUB10" s="314"/>
      <c r="QUC10" s="314"/>
      <c r="QUD10" s="314"/>
      <c r="QUE10" s="314"/>
      <c r="QUF10" s="314"/>
      <c r="QUG10" s="314"/>
      <c r="QUH10" s="314"/>
      <c r="QUI10" s="314"/>
      <c r="QUJ10" s="314"/>
      <c r="QUK10" s="314"/>
      <c r="QUL10" s="314"/>
      <c r="QUM10" s="314"/>
      <c r="QUN10" s="314"/>
      <c r="QUO10" s="314"/>
      <c r="QUP10" s="314"/>
      <c r="QUQ10" s="314"/>
      <c r="QUR10" s="314"/>
      <c r="QUS10" s="314"/>
      <c r="QUT10" s="314"/>
      <c r="QUU10" s="314"/>
      <c r="QUV10" s="314"/>
      <c r="QUW10" s="314"/>
      <c r="QUX10" s="314"/>
      <c r="QUY10" s="314"/>
      <c r="QUZ10" s="314"/>
      <c r="QVA10" s="314"/>
      <c r="QVB10" s="314"/>
      <c r="QVC10" s="314"/>
      <c r="QVD10" s="314"/>
      <c r="QVE10" s="314"/>
      <c r="QVF10" s="314"/>
      <c r="QVG10" s="314"/>
      <c r="QVH10" s="314"/>
      <c r="QVI10" s="314"/>
      <c r="QVJ10" s="314"/>
      <c r="QVK10" s="314"/>
      <c r="QVL10" s="314"/>
      <c r="QVM10" s="314"/>
      <c r="QVN10" s="314"/>
      <c r="QVO10" s="314"/>
      <c r="QVP10" s="314"/>
      <c r="QVQ10" s="314"/>
      <c r="QVR10" s="314"/>
      <c r="QVS10" s="314"/>
      <c r="QVT10" s="314"/>
      <c r="QVU10" s="314"/>
      <c r="QVV10" s="314"/>
      <c r="QVW10" s="314"/>
      <c r="QVX10" s="314"/>
      <c r="QVY10" s="314"/>
      <c r="QVZ10" s="314"/>
      <c r="QWA10" s="314"/>
      <c r="QWB10" s="314"/>
      <c r="QWC10" s="314"/>
      <c r="QWD10" s="314"/>
      <c r="QWE10" s="314"/>
      <c r="QWF10" s="314"/>
      <c r="QWG10" s="314"/>
      <c r="QWH10" s="314"/>
      <c r="QWI10" s="314"/>
      <c r="QWJ10" s="314"/>
      <c r="QWK10" s="314"/>
      <c r="QWL10" s="314"/>
      <c r="QWM10" s="314"/>
      <c r="QWN10" s="314"/>
      <c r="QWO10" s="314"/>
      <c r="QWP10" s="314"/>
      <c r="QWQ10" s="314"/>
      <c r="QWR10" s="314"/>
      <c r="QWS10" s="314"/>
      <c r="QWT10" s="314"/>
      <c r="QWU10" s="314"/>
      <c r="QWV10" s="314"/>
      <c r="QWW10" s="314"/>
      <c r="QWX10" s="314"/>
      <c r="QWY10" s="314"/>
      <c r="QWZ10" s="314"/>
      <c r="QXA10" s="314"/>
      <c r="QXB10" s="314"/>
      <c r="QXC10" s="314"/>
      <c r="QXD10" s="314"/>
      <c r="QXE10" s="314"/>
      <c r="QXF10" s="314"/>
      <c r="QXG10" s="314"/>
      <c r="QXH10" s="314"/>
      <c r="QXI10" s="314"/>
      <c r="QXJ10" s="314"/>
      <c r="QXK10" s="314"/>
      <c r="QXL10" s="314"/>
      <c r="QXM10" s="314"/>
      <c r="QXN10" s="314"/>
      <c r="QXO10" s="314"/>
      <c r="QXP10" s="314"/>
      <c r="QXQ10" s="314"/>
      <c r="QXR10" s="314"/>
      <c r="QXS10" s="314"/>
      <c r="QXT10" s="314"/>
      <c r="QXU10" s="314"/>
      <c r="QXV10" s="314"/>
      <c r="QXW10" s="314"/>
      <c r="QXX10" s="314"/>
      <c r="QXY10" s="314"/>
      <c r="QXZ10" s="314"/>
      <c r="QYA10" s="314"/>
      <c r="QYB10" s="314"/>
      <c r="QYC10" s="314"/>
      <c r="QYD10" s="314"/>
      <c r="QYE10" s="314"/>
      <c r="QYF10" s="314"/>
      <c r="QYG10" s="314"/>
      <c r="QYH10" s="314"/>
      <c r="QYI10" s="314"/>
      <c r="QYJ10" s="314"/>
      <c r="QYK10" s="314"/>
      <c r="QYL10" s="314"/>
      <c r="QYM10" s="314"/>
      <c r="QYN10" s="314"/>
      <c r="QYO10" s="314"/>
      <c r="QYP10" s="314"/>
      <c r="QYQ10" s="314"/>
      <c r="QYR10" s="314"/>
      <c r="QYS10" s="314"/>
      <c r="QYT10" s="314"/>
      <c r="QYU10" s="314"/>
      <c r="QYV10" s="314"/>
      <c r="QYW10" s="314"/>
      <c r="QYX10" s="314"/>
      <c r="QYY10" s="314"/>
      <c r="QYZ10" s="314"/>
      <c r="QZA10" s="314"/>
      <c r="QZB10" s="314"/>
      <c r="QZC10" s="314"/>
      <c r="QZD10" s="314"/>
      <c r="QZE10" s="314"/>
      <c r="QZF10" s="314"/>
      <c r="QZG10" s="314"/>
      <c r="QZH10" s="314"/>
      <c r="QZI10" s="314"/>
      <c r="QZJ10" s="314"/>
      <c r="QZK10" s="314"/>
      <c r="QZL10" s="314"/>
      <c r="QZM10" s="314"/>
      <c r="QZN10" s="314"/>
      <c r="QZO10" s="314"/>
      <c r="QZP10" s="314"/>
      <c r="QZQ10" s="314"/>
      <c r="QZR10" s="314"/>
      <c r="QZS10" s="314"/>
      <c r="QZT10" s="314"/>
      <c r="QZU10" s="314"/>
      <c r="QZV10" s="314"/>
      <c r="QZW10" s="314"/>
      <c r="QZX10" s="314"/>
      <c r="QZY10" s="314"/>
      <c r="QZZ10" s="314"/>
      <c r="RAA10" s="314"/>
      <c r="RAB10" s="314"/>
      <c r="RAC10" s="314"/>
      <c r="RAD10" s="314"/>
      <c r="RAE10" s="314"/>
      <c r="RAF10" s="314"/>
      <c r="RAG10" s="314"/>
      <c r="RAH10" s="314"/>
      <c r="RAI10" s="314"/>
      <c r="RAJ10" s="314"/>
      <c r="RAK10" s="314"/>
      <c r="RAL10" s="314"/>
      <c r="RAM10" s="314"/>
      <c r="RAN10" s="314"/>
      <c r="RAO10" s="314"/>
      <c r="RAP10" s="314"/>
      <c r="RAQ10" s="314"/>
      <c r="RAR10" s="314"/>
      <c r="RAS10" s="314"/>
      <c r="RAT10" s="314"/>
      <c r="RAU10" s="314"/>
      <c r="RAV10" s="314"/>
      <c r="RAW10" s="314"/>
      <c r="RAX10" s="314"/>
      <c r="RAY10" s="314"/>
      <c r="RAZ10" s="314"/>
      <c r="RBA10" s="314"/>
      <c r="RBB10" s="314"/>
      <c r="RBC10" s="314"/>
      <c r="RBD10" s="314"/>
      <c r="RBE10" s="314"/>
      <c r="RBF10" s="314"/>
      <c r="RBG10" s="314"/>
      <c r="RBH10" s="314"/>
      <c r="RBI10" s="314"/>
      <c r="RBJ10" s="314"/>
      <c r="RBK10" s="314"/>
      <c r="RBL10" s="314"/>
      <c r="RBM10" s="314"/>
      <c r="RBN10" s="314"/>
      <c r="RBO10" s="314"/>
      <c r="RBP10" s="314"/>
      <c r="RBQ10" s="314"/>
      <c r="RBR10" s="314"/>
      <c r="RBS10" s="314"/>
      <c r="RBT10" s="314"/>
      <c r="RBU10" s="314"/>
      <c r="RBV10" s="314"/>
      <c r="RBW10" s="314"/>
      <c r="RBX10" s="314"/>
      <c r="RBY10" s="314"/>
      <c r="RBZ10" s="314"/>
      <c r="RCA10" s="314"/>
      <c r="RCB10" s="314"/>
      <c r="RCC10" s="314"/>
      <c r="RCD10" s="314"/>
      <c r="RCE10" s="314"/>
      <c r="RCF10" s="314"/>
      <c r="RCG10" s="314"/>
      <c r="RCH10" s="314"/>
      <c r="RCI10" s="314"/>
      <c r="RCJ10" s="314"/>
      <c r="RCK10" s="314"/>
      <c r="RCL10" s="314"/>
      <c r="RCM10" s="314"/>
      <c r="RCN10" s="314"/>
      <c r="RCO10" s="314"/>
      <c r="RCP10" s="314"/>
      <c r="RCQ10" s="314"/>
      <c r="RCR10" s="314"/>
      <c r="RCS10" s="314"/>
      <c r="RCT10" s="314"/>
      <c r="RCU10" s="314"/>
      <c r="RCV10" s="314"/>
      <c r="RCW10" s="314"/>
      <c r="RCX10" s="314"/>
      <c r="RCY10" s="314"/>
      <c r="RCZ10" s="314"/>
      <c r="RDA10" s="314"/>
      <c r="RDB10" s="314"/>
      <c r="RDC10" s="314"/>
      <c r="RDD10" s="314"/>
      <c r="RDE10" s="314"/>
      <c r="RDF10" s="314"/>
      <c r="RDG10" s="314"/>
      <c r="RDH10" s="314"/>
      <c r="RDI10" s="314"/>
      <c r="RDJ10" s="314"/>
      <c r="RDK10" s="314"/>
      <c r="RDL10" s="314"/>
      <c r="RDM10" s="314"/>
      <c r="RDN10" s="314"/>
      <c r="RDO10" s="314"/>
      <c r="RDP10" s="314"/>
      <c r="RDQ10" s="314"/>
      <c r="RDR10" s="314"/>
      <c r="RDS10" s="314"/>
      <c r="RDT10" s="314"/>
      <c r="RDU10" s="314"/>
      <c r="RDV10" s="314"/>
      <c r="RDW10" s="314"/>
      <c r="RDX10" s="314"/>
      <c r="RDY10" s="314"/>
      <c r="RDZ10" s="314"/>
      <c r="REA10" s="314"/>
      <c r="REB10" s="314"/>
      <c r="REC10" s="314"/>
      <c r="RED10" s="314"/>
      <c r="REE10" s="314"/>
      <c r="REF10" s="314"/>
      <c r="REG10" s="314"/>
      <c r="REH10" s="314"/>
      <c r="REI10" s="314"/>
      <c r="REJ10" s="314"/>
      <c r="REK10" s="314"/>
      <c r="REL10" s="314"/>
      <c r="REM10" s="314"/>
      <c r="REN10" s="314"/>
      <c r="REO10" s="314"/>
      <c r="REP10" s="314"/>
      <c r="REQ10" s="314"/>
      <c r="RER10" s="314"/>
      <c r="RES10" s="314"/>
      <c r="RET10" s="314"/>
      <c r="REU10" s="314"/>
      <c r="REV10" s="314"/>
      <c r="REW10" s="314"/>
      <c r="REX10" s="314"/>
      <c r="REY10" s="314"/>
      <c r="REZ10" s="314"/>
      <c r="RFA10" s="314"/>
      <c r="RFB10" s="314"/>
      <c r="RFC10" s="314"/>
      <c r="RFD10" s="314"/>
      <c r="RFE10" s="314"/>
      <c r="RFF10" s="314"/>
      <c r="RFG10" s="314"/>
      <c r="RFH10" s="314"/>
      <c r="RFI10" s="314"/>
      <c r="RFJ10" s="314"/>
      <c r="RFK10" s="314"/>
      <c r="RFL10" s="314"/>
      <c r="RFM10" s="314"/>
      <c r="RFN10" s="314"/>
      <c r="RFO10" s="314"/>
      <c r="RFP10" s="314"/>
      <c r="RFQ10" s="314"/>
      <c r="RFR10" s="314"/>
      <c r="RFS10" s="314"/>
      <c r="RFT10" s="314"/>
      <c r="RFU10" s="314"/>
      <c r="RFV10" s="314"/>
      <c r="RFW10" s="314"/>
      <c r="RFX10" s="314"/>
      <c r="RFY10" s="314"/>
      <c r="RFZ10" s="314"/>
      <c r="RGA10" s="314"/>
      <c r="RGB10" s="314"/>
      <c r="RGC10" s="314"/>
      <c r="RGD10" s="314"/>
      <c r="RGE10" s="314"/>
      <c r="RGF10" s="314"/>
      <c r="RGG10" s="314"/>
      <c r="RGH10" s="314"/>
      <c r="RGI10" s="314"/>
      <c r="RGJ10" s="314"/>
      <c r="RGK10" s="314"/>
      <c r="RGL10" s="314"/>
      <c r="RGM10" s="314"/>
      <c r="RGN10" s="314"/>
      <c r="RGO10" s="314"/>
      <c r="RGP10" s="314"/>
      <c r="RGQ10" s="314"/>
      <c r="RGR10" s="314"/>
      <c r="RGS10" s="314"/>
      <c r="RGT10" s="314"/>
      <c r="RGU10" s="314"/>
      <c r="RGV10" s="314"/>
      <c r="RGW10" s="314"/>
      <c r="RGX10" s="314"/>
      <c r="RGY10" s="314"/>
      <c r="RGZ10" s="314"/>
      <c r="RHA10" s="314"/>
      <c r="RHB10" s="314"/>
      <c r="RHC10" s="314"/>
      <c r="RHD10" s="314"/>
      <c r="RHE10" s="314"/>
      <c r="RHF10" s="314"/>
      <c r="RHG10" s="314"/>
      <c r="RHH10" s="314"/>
      <c r="RHI10" s="314"/>
      <c r="RHJ10" s="314"/>
      <c r="RHK10" s="314"/>
      <c r="RHL10" s="314"/>
      <c r="RHM10" s="314"/>
      <c r="RHN10" s="314"/>
      <c r="RHO10" s="314"/>
      <c r="RHP10" s="314"/>
      <c r="RHQ10" s="314"/>
      <c r="RHR10" s="314"/>
      <c r="RHS10" s="314"/>
      <c r="RHT10" s="314"/>
      <c r="RHU10" s="314"/>
      <c r="RHV10" s="314"/>
      <c r="RHW10" s="314"/>
      <c r="RHX10" s="314"/>
      <c r="RHY10" s="314"/>
      <c r="RHZ10" s="314"/>
      <c r="RIA10" s="314"/>
      <c r="RIB10" s="314"/>
      <c r="RIC10" s="314"/>
      <c r="RID10" s="314"/>
      <c r="RIE10" s="314"/>
      <c r="RIF10" s="314"/>
      <c r="RIG10" s="314"/>
      <c r="RIH10" s="314"/>
      <c r="RII10" s="314"/>
      <c r="RIJ10" s="314"/>
      <c r="RIK10" s="314"/>
      <c r="RIL10" s="314"/>
      <c r="RIM10" s="314"/>
      <c r="RIN10" s="314"/>
      <c r="RIO10" s="314"/>
      <c r="RIP10" s="314"/>
      <c r="RIQ10" s="314"/>
      <c r="RIR10" s="314"/>
      <c r="RIS10" s="314"/>
      <c r="RIT10" s="314"/>
      <c r="RIU10" s="314"/>
      <c r="RIV10" s="314"/>
      <c r="RIW10" s="314"/>
      <c r="RIX10" s="314"/>
      <c r="RIY10" s="314"/>
      <c r="RIZ10" s="314"/>
      <c r="RJA10" s="314"/>
      <c r="RJB10" s="314"/>
      <c r="RJC10" s="314"/>
      <c r="RJD10" s="314"/>
      <c r="RJE10" s="314"/>
      <c r="RJF10" s="314"/>
      <c r="RJG10" s="314"/>
      <c r="RJH10" s="314"/>
      <c r="RJI10" s="314"/>
      <c r="RJJ10" s="314"/>
      <c r="RJK10" s="314"/>
      <c r="RJL10" s="314"/>
      <c r="RJM10" s="314"/>
      <c r="RJN10" s="314"/>
      <c r="RJO10" s="314"/>
      <c r="RJP10" s="314"/>
      <c r="RJQ10" s="314"/>
      <c r="RJR10" s="314"/>
      <c r="RJS10" s="314"/>
      <c r="RJT10" s="314"/>
      <c r="RJU10" s="314"/>
      <c r="RJV10" s="314"/>
      <c r="RJW10" s="314"/>
      <c r="RJX10" s="314"/>
      <c r="RJY10" s="314"/>
      <c r="RJZ10" s="314"/>
      <c r="RKA10" s="314"/>
      <c r="RKB10" s="314"/>
      <c r="RKC10" s="314"/>
      <c r="RKD10" s="314"/>
      <c r="RKE10" s="314"/>
      <c r="RKF10" s="314"/>
      <c r="RKG10" s="314"/>
      <c r="RKH10" s="314"/>
      <c r="RKI10" s="314"/>
      <c r="RKJ10" s="314"/>
      <c r="RKK10" s="314"/>
      <c r="RKL10" s="314"/>
      <c r="RKM10" s="314"/>
      <c r="RKN10" s="314"/>
      <c r="RKO10" s="314"/>
      <c r="RKP10" s="314"/>
      <c r="RKQ10" s="314"/>
      <c r="RKR10" s="314"/>
      <c r="RKS10" s="314"/>
      <c r="RKT10" s="314"/>
      <c r="RKU10" s="314"/>
      <c r="RKV10" s="314"/>
      <c r="RKW10" s="314"/>
      <c r="RKX10" s="314"/>
      <c r="RKY10" s="314"/>
      <c r="RKZ10" s="314"/>
      <c r="RLA10" s="314"/>
      <c r="RLB10" s="314"/>
      <c r="RLC10" s="314"/>
      <c r="RLD10" s="314"/>
      <c r="RLE10" s="314"/>
      <c r="RLF10" s="314"/>
      <c r="RLG10" s="314"/>
      <c r="RLH10" s="314"/>
      <c r="RLI10" s="314"/>
      <c r="RLJ10" s="314"/>
      <c r="RLK10" s="314"/>
      <c r="RLL10" s="314"/>
      <c r="RLM10" s="314"/>
      <c r="RLN10" s="314"/>
      <c r="RLO10" s="314"/>
      <c r="RLP10" s="314"/>
      <c r="RLQ10" s="314"/>
      <c r="RLR10" s="314"/>
      <c r="RLS10" s="314"/>
      <c r="RLT10" s="314"/>
      <c r="RLU10" s="314"/>
      <c r="RLV10" s="314"/>
      <c r="RLW10" s="314"/>
      <c r="RLX10" s="314"/>
      <c r="RLY10" s="314"/>
      <c r="RLZ10" s="314"/>
      <c r="RMA10" s="314"/>
      <c r="RMB10" s="314"/>
      <c r="RMC10" s="314"/>
      <c r="RMD10" s="314"/>
      <c r="RME10" s="314"/>
      <c r="RMF10" s="314"/>
      <c r="RMG10" s="314"/>
      <c r="RMH10" s="314"/>
      <c r="RMI10" s="314"/>
      <c r="RMJ10" s="314"/>
      <c r="RMK10" s="314"/>
      <c r="RML10" s="314"/>
      <c r="RMM10" s="314"/>
      <c r="RMN10" s="314"/>
      <c r="RMO10" s="314"/>
      <c r="RMP10" s="314"/>
      <c r="RMQ10" s="314"/>
      <c r="RMR10" s="314"/>
      <c r="RMS10" s="314"/>
      <c r="RMT10" s="314"/>
      <c r="RMU10" s="314"/>
      <c r="RMV10" s="314"/>
      <c r="RMW10" s="314"/>
      <c r="RMX10" s="314"/>
      <c r="RMY10" s="314"/>
      <c r="RMZ10" s="314"/>
      <c r="RNA10" s="314"/>
      <c r="RNB10" s="314"/>
      <c r="RNC10" s="314"/>
      <c r="RND10" s="314"/>
      <c r="RNE10" s="314"/>
      <c r="RNF10" s="314"/>
      <c r="RNG10" s="314"/>
      <c r="RNH10" s="314"/>
      <c r="RNI10" s="314"/>
      <c r="RNJ10" s="314"/>
      <c r="RNK10" s="314"/>
      <c r="RNL10" s="314"/>
      <c r="RNM10" s="314"/>
      <c r="RNN10" s="314"/>
      <c r="RNO10" s="314"/>
      <c r="RNP10" s="314"/>
      <c r="RNQ10" s="314"/>
      <c r="RNR10" s="314"/>
      <c r="RNS10" s="314"/>
      <c r="RNT10" s="314"/>
      <c r="RNU10" s="314"/>
      <c r="RNV10" s="314"/>
      <c r="RNW10" s="314"/>
      <c r="RNX10" s="314"/>
      <c r="RNY10" s="314"/>
      <c r="RNZ10" s="314"/>
      <c r="ROA10" s="314"/>
      <c r="ROB10" s="314"/>
      <c r="ROC10" s="314"/>
      <c r="ROD10" s="314"/>
      <c r="ROE10" s="314"/>
      <c r="ROF10" s="314"/>
      <c r="ROG10" s="314"/>
      <c r="ROH10" s="314"/>
      <c r="ROI10" s="314"/>
      <c r="ROJ10" s="314"/>
      <c r="ROK10" s="314"/>
      <c r="ROL10" s="314"/>
      <c r="ROM10" s="314"/>
      <c r="RON10" s="314"/>
      <c r="ROO10" s="314"/>
      <c r="ROP10" s="314"/>
      <c r="ROQ10" s="314"/>
      <c r="ROR10" s="314"/>
      <c r="ROS10" s="314"/>
      <c r="ROT10" s="314"/>
      <c r="ROU10" s="314"/>
      <c r="ROV10" s="314"/>
      <c r="ROW10" s="314"/>
      <c r="ROX10" s="314"/>
      <c r="ROY10" s="314"/>
      <c r="ROZ10" s="314"/>
      <c r="RPA10" s="314"/>
      <c r="RPB10" s="314"/>
      <c r="RPC10" s="314"/>
      <c r="RPD10" s="314"/>
      <c r="RPE10" s="314"/>
      <c r="RPF10" s="314"/>
      <c r="RPG10" s="314"/>
      <c r="RPH10" s="314"/>
      <c r="RPI10" s="314"/>
      <c r="RPJ10" s="314"/>
      <c r="RPK10" s="314"/>
      <c r="RPL10" s="314"/>
      <c r="RPM10" s="314"/>
      <c r="RPN10" s="314"/>
      <c r="RPO10" s="314"/>
      <c r="RPP10" s="314"/>
      <c r="RPQ10" s="314"/>
      <c r="RPR10" s="314"/>
      <c r="RPS10" s="314"/>
      <c r="RPT10" s="314"/>
      <c r="RPU10" s="314"/>
      <c r="RPV10" s="314"/>
      <c r="RPW10" s="314"/>
      <c r="RPX10" s="314"/>
      <c r="RPY10" s="314"/>
      <c r="RPZ10" s="314"/>
      <c r="RQA10" s="314"/>
      <c r="RQB10" s="314"/>
      <c r="RQC10" s="314"/>
      <c r="RQD10" s="314"/>
      <c r="RQE10" s="314"/>
      <c r="RQF10" s="314"/>
      <c r="RQG10" s="314"/>
      <c r="RQH10" s="314"/>
      <c r="RQI10" s="314"/>
      <c r="RQJ10" s="314"/>
      <c r="RQK10" s="314"/>
      <c r="RQL10" s="314"/>
      <c r="RQM10" s="314"/>
      <c r="RQN10" s="314"/>
      <c r="RQO10" s="314"/>
      <c r="RQP10" s="314"/>
      <c r="RQQ10" s="314"/>
      <c r="RQR10" s="314"/>
      <c r="RQS10" s="314"/>
      <c r="RQT10" s="314"/>
      <c r="RQU10" s="314"/>
      <c r="RQV10" s="314"/>
      <c r="RQW10" s="314"/>
      <c r="RQX10" s="314"/>
      <c r="RQY10" s="314"/>
      <c r="RQZ10" s="314"/>
      <c r="RRA10" s="314"/>
      <c r="RRB10" s="314"/>
      <c r="RRC10" s="314"/>
      <c r="RRD10" s="314"/>
      <c r="RRE10" s="314"/>
      <c r="RRF10" s="314"/>
      <c r="RRG10" s="314"/>
      <c r="RRH10" s="314"/>
      <c r="RRI10" s="314"/>
      <c r="RRJ10" s="314"/>
      <c r="RRK10" s="314"/>
      <c r="RRL10" s="314"/>
      <c r="RRM10" s="314"/>
      <c r="RRN10" s="314"/>
      <c r="RRO10" s="314"/>
      <c r="RRP10" s="314"/>
      <c r="RRQ10" s="314"/>
      <c r="RRR10" s="314"/>
      <c r="RRS10" s="314"/>
      <c r="RRT10" s="314"/>
      <c r="RRU10" s="314"/>
      <c r="RRV10" s="314"/>
      <c r="RRW10" s="314"/>
      <c r="RRX10" s="314"/>
      <c r="RRY10" s="314"/>
      <c r="RRZ10" s="314"/>
      <c r="RSA10" s="314"/>
      <c r="RSB10" s="314"/>
      <c r="RSC10" s="314"/>
      <c r="RSD10" s="314"/>
      <c r="RSE10" s="314"/>
      <c r="RSF10" s="314"/>
      <c r="RSG10" s="314"/>
      <c r="RSH10" s="314"/>
      <c r="RSI10" s="314"/>
      <c r="RSJ10" s="314"/>
      <c r="RSK10" s="314"/>
      <c r="RSL10" s="314"/>
      <c r="RSM10" s="314"/>
      <c r="RSN10" s="314"/>
      <c r="RSO10" s="314"/>
      <c r="RSP10" s="314"/>
      <c r="RSQ10" s="314"/>
      <c r="RSR10" s="314"/>
      <c r="RSS10" s="314"/>
      <c r="RST10" s="314"/>
      <c r="RSU10" s="314"/>
      <c r="RSV10" s="314"/>
      <c r="RSW10" s="314"/>
      <c r="RSX10" s="314"/>
      <c r="RSY10" s="314"/>
      <c r="RSZ10" s="314"/>
      <c r="RTA10" s="314"/>
      <c r="RTB10" s="314"/>
      <c r="RTC10" s="314"/>
      <c r="RTD10" s="314"/>
      <c r="RTE10" s="314"/>
      <c r="RTF10" s="314"/>
      <c r="RTG10" s="314"/>
      <c r="RTH10" s="314"/>
      <c r="RTI10" s="314"/>
      <c r="RTJ10" s="314"/>
      <c r="RTK10" s="314"/>
      <c r="RTL10" s="314"/>
      <c r="RTM10" s="314"/>
      <c r="RTN10" s="314"/>
      <c r="RTO10" s="314"/>
      <c r="RTP10" s="314"/>
      <c r="RTQ10" s="314"/>
      <c r="RTR10" s="314"/>
      <c r="RTS10" s="314"/>
      <c r="RTT10" s="314"/>
      <c r="RTU10" s="314"/>
      <c r="RTV10" s="314"/>
      <c r="RTW10" s="314"/>
      <c r="RTX10" s="314"/>
      <c r="RTY10" s="314"/>
      <c r="RTZ10" s="314"/>
      <c r="RUA10" s="314"/>
      <c r="RUB10" s="314"/>
      <c r="RUC10" s="314"/>
      <c r="RUD10" s="314"/>
      <c r="RUE10" s="314"/>
      <c r="RUF10" s="314"/>
      <c r="RUG10" s="314"/>
      <c r="RUH10" s="314"/>
      <c r="RUI10" s="314"/>
      <c r="RUJ10" s="314"/>
      <c r="RUK10" s="314"/>
      <c r="RUL10" s="314"/>
      <c r="RUM10" s="314"/>
      <c r="RUN10" s="314"/>
      <c r="RUO10" s="314"/>
      <c r="RUP10" s="314"/>
      <c r="RUQ10" s="314"/>
      <c r="RUR10" s="314"/>
      <c r="RUS10" s="314"/>
      <c r="RUT10" s="314"/>
      <c r="RUU10" s="314"/>
      <c r="RUV10" s="314"/>
      <c r="RUW10" s="314"/>
      <c r="RUX10" s="314"/>
      <c r="RUY10" s="314"/>
      <c r="RUZ10" s="314"/>
      <c r="RVA10" s="314"/>
      <c r="RVB10" s="314"/>
      <c r="RVC10" s="314"/>
      <c r="RVD10" s="314"/>
      <c r="RVE10" s="314"/>
      <c r="RVF10" s="314"/>
      <c r="RVG10" s="314"/>
      <c r="RVH10" s="314"/>
      <c r="RVI10" s="314"/>
      <c r="RVJ10" s="314"/>
      <c r="RVK10" s="314"/>
      <c r="RVL10" s="314"/>
      <c r="RVM10" s="314"/>
      <c r="RVN10" s="314"/>
      <c r="RVO10" s="314"/>
      <c r="RVP10" s="314"/>
      <c r="RVQ10" s="314"/>
      <c r="RVR10" s="314"/>
      <c r="RVS10" s="314"/>
      <c r="RVT10" s="314"/>
      <c r="RVU10" s="314"/>
      <c r="RVV10" s="314"/>
      <c r="RVW10" s="314"/>
      <c r="RVX10" s="314"/>
      <c r="RVY10" s="314"/>
      <c r="RVZ10" s="314"/>
      <c r="RWA10" s="314"/>
      <c r="RWB10" s="314"/>
      <c r="RWC10" s="314"/>
      <c r="RWD10" s="314"/>
      <c r="RWE10" s="314"/>
      <c r="RWF10" s="314"/>
      <c r="RWG10" s="314"/>
      <c r="RWH10" s="314"/>
      <c r="RWI10" s="314"/>
      <c r="RWJ10" s="314"/>
      <c r="RWK10" s="314"/>
      <c r="RWL10" s="314"/>
      <c r="RWM10" s="314"/>
      <c r="RWN10" s="314"/>
      <c r="RWO10" s="314"/>
      <c r="RWP10" s="314"/>
      <c r="RWQ10" s="314"/>
      <c r="RWR10" s="314"/>
      <c r="RWS10" s="314"/>
      <c r="RWT10" s="314"/>
      <c r="RWU10" s="314"/>
      <c r="RWV10" s="314"/>
      <c r="RWW10" s="314"/>
      <c r="RWX10" s="314"/>
      <c r="RWY10" s="314"/>
      <c r="RWZ10" s="314"/>
      <c r="RXA10" s="314"/>
      <c r="RXB10" s="314"/>
      <c r="RXC10" s="314"/>
      <c r="RXD10" s="314"/>
      <c r="RXE10" s="314"/>
      <c r="RXF10" s="314"/>
      <c r="RXG10" s="314"/>
      <c r="RXH10" s="314"/>
      <c r="RXI10" s="314"/>
      <c r="RXJ10" s="314"/>
      <c r="RXK10" s="314"/>
      <c r="RXL10" s="314"/>
      <c r="RXM10" s="314"/>
      <c r="RXN10" s="314"/>
      <c r="RXO10" s="314"/>
      <c r="RXP10" s="314"/>
      <c r="RXQ10" s="314"/>
      <c r="RXR10" s="314"/>
      <c r="RXS10" s="314"/>
      <c r="RXT10" s="314"/>
      <c r="RXU10" s="314"/>
      <c r="RXV10" s="314"/>
      <c r="RXW10" s="314"/>
      <c r="RXX10" s="314"/>
      <c r="RXY10" s="314"/>
      <c r="RXZ10" s="314"/>
      <c r="RYA10" s="314"/>
      <c r="RYB10" s="314"/>
      <c r="RYC10" s="314"/>
      <c r="RYD10" s="314"/>
      <c r="RYE10" s="314"/>
      <c r="RYF10" s="314"/>
      <c r="RYG10" s="314"/>
      <c r="RYH10" s="314"/>
      <c r="RYI10" s="314"/>
      <c r="RYJ10" s="314"/>
      <c r="RYK10" s="314"/>
      <c r="RYL10" s="314"/>
      <c r="RYM10" s="314"/>
      <c r="RYN10" s="314"/>
      <c r="RYO10" s="314"/>
      <c r="RYP10" s="314"/>
      <c r="RYQ10" s="314"/>
      <c r="RYR10" s="314"/>
      <c r="RYS10" s="314"/>
      <c r="RYT10" s="314"/>
      <c r="RYU10" s="314"/>
      <c r="RYV10" s="314"/>
      <c r="RYW10" s="314"/>
      <c r="RYX10" s="314"/>
      <c r="RYY10" s="314"/>
      <c r="RYZ10" s="314"/>
      <c r="RZA10" s="314"/>
      <c r="RZB10" s="314"/>
      <c r="RZC10" s="314"/>
      <c r="RZD10" s="314"/>
      <c r="RZE10" s="314"/>
      <c r="RZF10" s="314"/>
      <c r="RZG10" s="314"/>
      <c r="RZH10" s="314"/>
      <c r="RZI10" s="314"/>
      <c r="RZJ10" s="314"/>
      <c r="RZK10" s="314"/>
      <c r="RZL10" s="314"/>
      <c r="RZM10" s="314"/>
      <c r="RZN10" s="314"/>
      <c r="RZO10" s="314"/>
      <c r="RZP10" s="314"/>
      <c r="RZQ10" s="314"/>
      <c r="RZR10" s="314"/>
      <c r="RZS10" s="314"/>
      <c r="RZT10" s="314"/>
      <c r="RZU10" s="314"/>
      <c r="RZV10" s="314"/>
      <c r="RZW10" s="314"/>
      <c r="RZX10" s="314"/>
      <c r="RZY10" s="314"/>
      <c r="RZZ10" s="314"/>
      <c r="SAA10" s="314"/>
      <c r="SAB10" s="314"/>
      <c r="SAC10" s="314"/>
      <c r="SAD10" s="314"/>
      <c r="SAE10" s="314"/>
      <c r="SAF10" s="314"/>
      <c r="SAG10" s="314"/>
      <c r="SAH10" s="314"/>
      <c r="SAI10" s="314"/>
      <c r="SAJ10" s="314"/>
      <c r="SAK10" s="314"/>
      <c r="SAL10" s="314"/>
      <c r="SAM10" s="314"/>
      <c r="SAN10" s="314"/>
      <c r="SAO10" s="314"/>
      <c r="SAP10" s="314"/>
      <c r="SAQ10" s="314"/>
      <c r="SAR10" s="314"/>
      <c r="SAS10" s="314"/>
      <c r="SAT10" s="314"/>
      <c r="SAU10" s="314"/>
      <c r="SAV10" s="314"/>
      <c r="SAW10" s="314"/>
      <c r="SAX10" s="314"/>
      <c r="SAY10" s="314"/>
      <c r="SAZ10" s="314"/>
      <c r="SBA10" s="314"/>
      <c r="SBB10" s="314"/>
      <c r="SBC10" s="314"/>
      <c r="SBD10" s="314"/>
      <c r="SBE10" s="314"/>
      <c r="SBF10" s="314"/>
      <c r="SBG10" s="314"/>
      <c r="SBH10" s="314"/>
      <c r="SBI10" s="314"/>
      <c r="SBJ10" s="314"/>
      <c r="SBK10" s="314"/>
      <c r="SBL10" s="314"/>
      <c r="SBM10" s="314"/>
      <c r="SBN10" s="314"/>
      <c r="SBO10" s="314"/>
      <c r="SBP10" s="314"/>
      <c r="SBQ10" s="314"/>
      <c r="SBR10" s="314"/>
      <c r="SBS10" s="314"/>
      <c r="SBT10" s="314"/>
      <c r="SBU10" s="314"/>
      <c r="SBV10" s="314"/>
      <c r="SBW10" s="314"/>
      <c r="SBX10" s="314"/>
      <c r="SBY10" s="314"/>
      <c r="SBZ10" s="314"/>
      <c r="SCA10" s="314"/>
      <c r="SCB10" s="314"/>
      <c r="SCC10" s="314"/>
      <c r="SCD10" s="314"/>
      <c r="SCE10" s="314"/>
      <c r="SCF10" s="314"/>
      <c r="SCG10" s="314"/>
      <c r="SCH10" s="314"/>
      <c r="SCI10" s="314"/>
      <c r="SCJ10" s="314"/>
      <c r="SCK10" s="314"/>
      <c r="SCL10" s="314"/>
      <c r="SCM10" s="314"/>
      <c r="SCN10" s="314"/>
      <c r="SCO10" s="314"/>
      <c r="SCP10" s="314"/>
      <c r="SCQ10" s="314"/>
      <c r="SCR10" s="314"/>
      <c r="SCS10" s="314"/>
      <c r="SCT10" s="314"/>
      <c r="SCU10" s="314"/>
      <c r="SCV10" s="314"/>
      <c r="SCW10" s="314"/>
      <c r="SCX10" s="314"/>
      <c r="SCY10" s="314"/>
      <c r="SCZ10" s="314"/>
      <c r="SDA10" s="314"/>
      <c r="SDB10" s="314"/>
      <c r="SDC10" s="314"/>
      <c r="SDD10" s="314"/>
      <c r="SDE10" s="314"/>
      <c r="SDF10" s="314"/>
      <c r="SDG10" s="314"/>
      <c r="SDH10" s="314"/>
      <c r="SDI10" s="314"/>
      <c r="SDJ10" s="314"/>
      <c r="SDK10" s="314"/>
      <c r="SDL10" s="314"/>
      <c r="SDM10" s="314"/>
      <c r="SDN10" s="314"/>
      <c r="SDO10" s="314"/>
      <c r="SDP10" s="314"/>
      <c r="SDQ10" s="314"/>
      <c r="SDR10" s="314"/>
      <c r="SDS10" s="314"/>
      <c r="SDT10" s="314"/>
      <c r="SDU10" s="314"/>
      <c r="SDV10" s="314"/>
      <c r="SDW10" s="314"/>
      <c r="SDX10" s="314"/>
      <c r="SDY10" s="314"/>
      <c r="SDZ10" s="314"/>
      <c r="SEA10" s="314"/>
      <c r="SEB10" s="314"/>
      <c r="SEC10" s="314"/>
      <c r="SED10" s="314"/>
      <c r="SEE10" s="314"/>
      <c r="SEF10" s="314"/>
      <c r="SEG10" s="314"/>
      <c r="SEH10" s="314"/>
      <c r="SEI10" s="314"/>
      <c r="SEJ10" s="314"/>
      <c r="SEK10" s="314"/>
      <c r="SEL10" s="314"/>
      <c r="SEM10" s="314"/>
      <c r="SEN10" s="314"/>
      <c r="SEO10" s="314"/>
      <c r="SEP10" s="314"/>
      <c r="SEQ10" s="314"/>
      <c r="SER10" s="314"/>
      <c r="SES10" s="314"/>
      <c r="SET10" s="314"/>
      <c r="SEU10" s="314"/>
      <c r="SEV10" s="314"/>
      <c r="SEW10" s="314"/>
      <c r="SEX10" s="314"/>
      <c r="SEY10" s="314"/>
      <c r="SEZ10" s="314"/>
      <c r="SFA10" s="314"/>
      <c r="SFB10" s="314"/>
      <c r="SFC10" s="314"/>
      <c r="SFD10" s="314"/>
      <c r="SFE10" s="314"/>
      <c r="SFF10" s="314"/>
      <c r="SFG10" s="314"/>
      <c r="SFH10" s="314"/>
      <c r="SFI10" s="314"/>
      <c r="SFJ10" s="314"/>
      <c r="SFK10" s="314"/>
      <c r="SFL10" s="314"/>
      <c r="SFM10" s="314"/>
      <c r="SFN10" s="314"/>
      <c r="SFO10" s="314"/>
      <c r="SFP10" s="314"/>
      <c r="SFQ10" s="314"/>
      <c r="SFR10" s="314"/>
      <c r="SFS10" s="314"/>
      <c r="SFT10" s="314"/>
      <c r="SFU10" s="314"/>
      <c r="SFV10" s="314"/>
      <c r="SFW10" s="314"/>
      <c r="SFX10" s="314"/>
      <c r="SFY10" s="314"/>
      <c r="SFZ10" s="314"/>
      <c r="SGA10" s="314"/>
      <c r="SGB10" s="314"/>
      <c r="SGC10" s="314"/>
      <c r="SGD10" s="314"/>
      <c r="SGE10" s="314"/>
      <c r="SGF10" s="314"/>
      <c r="SGG10" s="314"/>
      <c r="SGH10" s="314"/>
      <c r="SGI10" s="314"/>
      <c r="SGJ10" s="314"/>
      <c r="SGK10" s="314"/>
      <c r="SGL10" s="314"/>
      <c r="SGM10" s="314"/>
      <c r="SGN10" s="314"/>
      <c r="SGO10" s="314"/>
      <c r="SGP10" s="314"/>
      <c r="SGQ10" s="314"/>
      <c r="SGR10" s="314"/>
      <c r="SGS10" s="314"/>
      <c r="SGT10" s="314"/>
      <c r="SGU10" s="314"/>
      <c r="SGV10" s="314"/>
      <c r="SGW10" s="314"/>
      <c r="SGX10" s="314"/>
      <c r="SGY10" s="314"/>
      <c r="SGZ10" s="314"/>
      <c r="SHA10" s="314"/>
      <c r="SHB10" s="314"/>
      <c r="SHC10" s="314"/>
      <c r="SHD10" s="314"/>
      <c r="SHE10" s="314"/>
      <c r="SHF10" s="314"/>
      <c r="SHG10" s="314"/>
      <c r="SHH10" s="314"/>
      <c r="SHI10" s="314"/>
      <c r="SHJ10" s="314"/>
      <c r="SHK10" s="314"/>
      <c r="SHL10" s="314"/>
      <c r="SHM10" s="314"/>
      <c r="SHN10" s="314"/>
      <c r="SHO10" s="314"/>
      <c r="SHP10" s="314"/>
      <c r="SHQ10" s="314"/>
      <c r="SHR10" s="314"/>
      <c r="SHS10" s="314"/>
      <c r="SHT10" s="314"/>
      <c r="SHU10" s="314"/>
      <c r="SHV10" s="314"/>
      <c r="SHW10" s="314"/>
      <c r="SHX10" s="314"/>
      <c r="SHY10" s="314"/>
      <c r="SHZ10" s="314"/>
      <c r="SIA10" s="314"/>
      <c r="SIB10" s="314"/>
      <c r="SIC10" s="314"/>
      <c r="SID10" s="314"/>
      <c r="SIE10" s="314"/>
      <c r="SIF10" s="314"/>
      <c r="SIG10" s="314"/>
      <c r="SIH10" s="314"/>
      <c r="SII10" s="314"/>
      <c r="SIJ10" s="314"/>
      <c r="SIK10" s="314"/>
      <c r="SIL10" s="314"/>
      <c r="SIM10" s="314"/>
      <c r="SIN10" s="314"/>
      <c r="SIO10" s="314"/>
      <c r="SIP10" s="314"/>
      <c r="SIQ10" s="314"/>
      <c r="SIR10" s="314"/>
      <c r="SIS10" s="314"/>
      <c r="SIT10" s="314"/>
      <c r="SIU10" s="314"/>
      <c r="SIV10" s="314"/>
      <c r="SIW10" s="314"/>
      <c r="SIX10" s="314"/>
      <c r="SIY10" s="314"/>
      <c r="SIZ10" s="314"/>
      <c r="SJA10" s="314"/>
      <c r="SJB10" s="314"/>
      <c r="SJC10" s="314"/>
      <c r="SJD10" s="314"/>
      <c r="SJE10" s="314"/>
      <c r="SJF10" s="314"/>
      <c r="SJG10" s="314"/>
      <c r="SJH10" s="314"/>
      <c r="SJI10" s="314"/>
      <c r="SJJ10" s="314"/>
      <c r="SJK10" s="314"/>
      <c r="SJL10" s="314"/>
      <c r="SJM10" s="314"/>
      <c r="SJN10" s="314"/>
      <c r="SJO10" s="314"/>
      <c r="SJP10" s="314"/>
      <c r="SJQ10" s="314"/>
      <c r="SJR10" s="314"/>
      <c r="SJS10" s="314"/>
      <c r="SJT10" s="314"/>
      <c r="SJU10" s="314"/>
      <c r="SJV10" s="314"/>
      <c r="SJW10" s="314"/>
      <c r="SJX10" s="314"/>
      <c r="SJY10" s="314"/>
      <c r="SJZ10" s="314"/>
      <c r="SKA10" s="314"/>
      <c r="SKB10" s="314"/>
      <c r="SKC10" s="314"/>
      <c r="SKD10" s="314"/>
      <c r="SKE10" s="314"/>
      <c r="SKF10" s="314"/>
      <c r="SKG10" s="314"/>
      <c r="SKH10" s="314"/>
      <c r="SKI10" s="314"/>
      <c r="SKJ10" s="314"/>
      <c r="SKK10" s="314"/>
      <c r="SKL10" s="314"/>
      <c r="SKM10" s="314"/>
      <c r="SKN10" s="314"/>
      <c r="SKO10" s="314"/>
      <c r="SKP10" s="314"/>
      <c r="SKQ10" s="314"/>
      <c r="SKR10" s="314"/>
      <c r="SKS10" s="314"/>
      <c r="SKT10" s="314"/>
      <c r="SKU10" s="314"/>
      <c r="SKV10" s="314"/>
      <c r="SKW10" s="314"/>
      <c r="SKX10" s="314"/>
      <c r="SKY10" s="314"/>
      <c r="SKZ10" s="314"/>
      <c r="SLA10" s="314"/>
      <c r="SLB10" s="314"/>
      <c r="SLC10" s="314"/>
      <c r="SLD10" s="314"/>
      <c r="SLE10" s="314"/>
      <c r="SLF10" s="314"/>
      <c r="SLG10" s="314"/>
      <c r="SLH10" s="314"/>
      <c r="SLI10" s="314"/>
      <c r="SLJ10" s="314"/>
      <c r="SLK10" s="314"/>
      <c r="SLL10" s="314"/>
      <c r="SLM10" s="314"/>
      <c r="SLN10" s="314"/>
      <c r="SLO10" s="314"/>
      <c r="SLP10" s="314"/>
      <c r="SLQ10" s="314"/>
      <c r="SLR10" s="314"/>
      <c r="SLS10" s="314"/>
      <c r="SLT10" s="314"/>
      <c r="SLU10" s="314"/>
      <c r="SLV10" s="314"/>
      <c r="SLW10" s="314"/>
      <c r="SLX10" s="314"/>
      <c r="SLY10" s="314"/>
      <c r="SLZ10" s="314"/>
      <c r="SMA10" s="314"/>
      <c r="SMB10" s="314"/>
      <c r="SMC10" s="314"/>
      <c r="SMD10" s="314"/>
      <c r="SME10" s="314"/>
      <c r="SMF10" s="314"/>
      <c r="SMG10" s="314"/>
      <c r="SMH10" s="314"/>
      <c r="SMI10" s="314"/>
      <c r="SMJ10" s="314"/>
      <c r="SMK10" s="314"/>
      <c r="SML10" s="314"/>
      <c r="SMM10" s="314"/>
      <c r="SMN10" s="314"/>
      <c r="SMO10" s="314"/>
      <c r="SMP10" s="314"/>
      <c r="SMQ10" s="314"/>
      <c r="SMR10" s="314"/>
      <c r="SMS10" s="314"/>
      <c r="SMT10" s="314"/>
      <c r="SMU10" s="314"/>
      <c r="SMV10" s="314"/>
      <c r="SMW10" s="314"/>
      <c r="SMX10" s="314"/>
      <c r="SMY10" s="314"/>
      <c r="SMZ10" s="314"/>
      <c r="SNA10" s="314"/>
      <c r="SNB10" s="314"/>
      <c r="SNC10" s="314"/>
      <c r="SND10" s="314"/>
      <c r="SNE10" s="314"/>
      <c r="SNF10" s="314"/>
      <c r="SNG10" s="314"/>
      <c r="SNH10" s="314"/>
      <c r="SNI10" s="314"/>
      <c r="SNJ10" s="314"/>
      <c r="SNK10" s="314"/>
      <c r="SNL10" s="314"/>
      <c r="SNM10" s="314"/>
      <c r="SNN10" s="314"/>
      <c r="SNO10" s="314"/>
      <c r="SNP10" s="314"/>
      <c r="SNQ10" s="314"/>
      <c r="SNR10" s="314"/>
      <c r="SNS10" s="314"/>
      <c r="SNT10" s="314"/>
      <c r="SNU10" s="314"/>
      <c r="SNV10" s="314"/>
      <c r="SNW10" s="314"/>
      <c r="SNX10" s="314"/>
      <c r="SNY10" s="314"/>
      <c r="SNZ10" s="314"/>
      <c r="SOA10" s="314"/>
      <c r="SOB10" s="314"/>
      <c r="SOC10" s="314"/>
      <c r="SOD10" s="314"/>
      <c r="SOE10" s="314"/>
      <c r="SOF10" s="314"/>
      <c r="SOG10" s="314"/>
      <c r="SOH10" s="314"/>
      <c r="SOI10" s="314"/>
      <c r="SOJ10" s="314"/>
      <c r="SOK10" s="314"/>
      <c r="SOL10" s="314"/>
      <c r="SOM10" s="314"/>
      <c r="SON10" s="314"/>
      <c r="SOO10" s="314"/>
      <c r="SOP10" s="314"/>
      <c r="SOQ10" s="314"/>
      <c r="SOR10" s="314"/>
      <c r="SOS10" s="314"/>
      <c r="SOT10" s="314"/>
      <c r="SOU10" s="314"/>
      <c r="SOV10" s="314"/>
      <c r="SOW10" s="314"/>
      <c r="SOX10" s="314"/>
      <c r="SOY10" s="314"/>
      <c r="SOZ10" s="314"/>
      <c r="SPA10" s="314"/>
      <c r="SPB10" s="314"/>
      <c r="SPC10" s="314"/>
      <c r="SPD10" s="314"/>
      <c r="SPE10" s="314"/>
      <c r="SPF10" s="314"/>
      <c r="SPG10" s="314"/>
      <c r="SPH10" s="314"/>
      <c r="SPI10" s="314"/>
      <c r="SPJ10" s="314"/>
      <c r="SPK10" s="314"/>
      <c r="SPL10" s="314"/>
      <c r="SPM10" s="314"/>
      <c r="SPN10" s="314"/>
      <c r="SPO10" s="314"/>
      <c r="SPP10" s="314"/>
      <c r="SPQ10" s="314"/>
      <c r="SPR10" s="314"/>
      <c r="SPS10" s="314"/>
      <c r="SPT10" s="314"/>
      <c r="SPU10" s="314"/>
      <c r="SPV10" s="314"/>
      <c r="SPW10" s="314"/>
      <c r="SPX10" s="314"/>
      <c r="SPY10" s="314"/>
      <c r="SPZ10" s="314"/>
      <c r="SQA10" s="314"/>
      <c r="SQB10" s="314"/>
      <c r="SQC10" s="314"/>
      <c r="SQD10" s="314"/>
      <c r="SQE10" s="314"/>
      <c r="SQF10" s="314"/>
      <c r="SQG10" s="314"/>
      <c r="SQH10" s="314"/>
      <c r="SQI10" s="314"/>
      <c r="SQJ10" s="314"/>
      <c r="SQK10" s="314"/>
      <c r="SQL10" s="314"/>
      <c r="SQM10" s="314"/>
      <c r="SQN10" s="314"/>
      <c r="SQO10" s="314"/>
      <c r="SQP10" s="314"/>
      <c r="SQQ10" s="314"/>
      <c r="SQR10" s="314"/>
      <c r="SQS10" s="314"/>
      <c r="SQT10" s="314"/>
      <c r="SQU10" s="314"/>
      <c r="SQV10" s="314"/>
      <c r="SQW10" s="314"/>
      <c r="SQX10" s="314"/>
      <c r="SQY10" s="314"/>
      <c r="SQZ10" s="314"/>
      <c r="SRA10" s="314"/>
      <c r="SRB10" s="314"/>
      <c r="SRC10" s="314"/>
      <c r="SRD10" s="314"/>
      <c r="SRE10" s="314"/>
      <c r="SRF10" s="314"/>
      <c r="SRG10" s="314"/>
      <c r="SRH10" s="314"/>
      <c r="SRI10" s="314"/>
      <c r="SRJ10" s="314"/>
      <c r="SRK10" s="314"/>
      <c r="SRL10" s="314"/>
      <c r="SRM10" s="314"/>
      <c r="SRN10" s="314"/>
      <c r="SRO10" s="314"/>
      <c r="SRP10" s="314"/>
      <c r="SRQ10" s="314"/>
      <c r="SRR10" s="314"/>
      <c r="SRS10" s="314"/>
      <c r="SRT10" s="314"/>
      <c r="SRU10" s="314"/>
      <c r="SRV10" s="314"/>
      <c r="SRW10" s="314"/>
      <c r="SRX10" s="314"/>
      <c r="SRY10" s="314"/>
      <c r="SRZ10" s="314"/>
      <c r="SSA10" s="314"/>
      <c r="SSB10" s="314"/>
      <c r="SSC10" s="314"/>
      <c r="SSD10" s="314"/>
      <c r="SSE10" s="314"/>
      <c r="SSF10" s="314"/>
      <c r="SSG10" s="314"/>
      <c r="SSH10" s="314"/>
      <c r="SSI10" s="314"/>
      <c r="SSJ10" s="314"/>
      <c r="SSK10" s="314"/>
      <c r="SSL10" s="314"/>
      <c r="SSM10" s="314"/>
      <c r="SSN10" s="314"/>
      <c r="SSO10" s="314"/>
      <c r="SSP10" s="314"/>
      <c r="SSQ10" s="314"/>
      <c r="SSR10" s="314"/>
      <c r="SSS10" s="314"/>
      <c r="SST10" s="314"/>
      <c r="SSU10" s="314"/>
      <c r="SSV10" s="314"/>
      <c r="SSW10" s="314"/>
      <c r="SSX10" s="314"/>
      <c r="SSY10" s="314"/>
      <c r="SSZ10" s="314"/>
      <c r="STA10" s="314"/>
      <c r="STB10" s="314"/>
      <c r="STC10" s="314"/>
      <c r="STD10" s="314"/>
      <c r="STE10" s="314"/>
      <c r="STF10" s="314"/>
      <c r="STG10" s="314"/>
      <c r="STH10" s="314"/>
      <c r="STI10" s="314"/>
      <c r="STJ10" s="314"/>
      <c r="STK10" s="314"/>
      <c r="STL10" s="314"/>
      <c r="STM10" s="314"/>
      <c r="STN10" s="314"/>
      <c r="STO10" s="314"/>
      <c r="STP10" s="314"/>
      <c r="STQ10" s="314"/>
      <c r="STR10" s="314"/>
      <c r="STS10" s="314"/>
      <c r="STT10" s="314"/>
      <c r="STU10" s="314"/>
      <c r="STV10" s="314"/>
      <c r="STW10" s="314"/>
      <c r="STX10" s="314"/>
      <c r="STY10" s="314"/>
      <c r="STZ10" s="314"/>
      <c r="SUA10" s="314"/>
      <c r="SUB10" s="314"/>
      <c r="SUC10" s="314"/>
      <c r="SUD10" s="314"/>
      <c r="SUE10" s="314"/>
      <c r="SUF10" s="314"/>
      <c r="SUG10" s="314"/>
      <c r="SUH10" s="314"/>
      <c r="SUI10" s="314"/>
      <c r="SUJ10" s="314"/>
      <c r="SUK10" s="314"/>
      <c r="SUL10" s="314"/>
      <c r="SUM10" s="314"/>
      <c r="SUN10" s="314"/>
      <c r="SUO10" s="314"/>
      <c r="SUP10" s="314"/>
      <c r="SUQ10" s="314"/>
      <c r="SUR10" s="314"/>
      <c r="SUS10" s="314"/>
      <c r="SUT10" s="314"/>
      <c r="SUU10" s="314"/>
      <c r="SUV10" s="314"/>
      <c r="SUW10" s="314"/>
      <c r="SUX10" s="314"/>
      <c r="SUY10" s="314"/>
      <c r="SUZ10" s="314"/>
      <c r="SVA10" s="314"/>
      <c r="SVB10" s="314"/>
      <c r="SVC10" s="314"/>
      <c r="SVD10" s="314"/>
      <c r="SVE10" s="314"/>
      <c r="SVF10" s="314"/>
      <c r="SVG10" s="314"/>
      <c r="SVH10" s="314"/>
      <c r="SVI10" s="314"/>
      <c r="SVJ10" s="314"/>
      <c r="SVK10" s="314"/>
      <c r="SVL10" s="314"/>
      <c r="SVM10" s="314"/>
      <c r="SVN10" s="314"/>
      <c r="SVO10" s="314"/>
      <c r="SVP10" s="314"/>
      <c r="SVQ10" s="314"/>
      <c r="SVR10" s="314"/>
      <c r="SVS10" s="314"/>
      <c r="SVT10" s="314"/>
      <c r="SVU10" s="314"/>
      <c r="SVV10" s="314"/>
      <c r="SVW10" s="314"/>
      <c r="SVX10" s="314"/>
      <c r="SVY10" s="314"/>
      <c r="SVZ10" s="314"/>
      <c r="SWA10" s="314"/>
      <c r="SWB10" s="314"/>
      <c r="SWC10" s="314"/>
      <c r="SWD10" s="314"/>
      <c r="SWE10" s="314"/>
      <c r="SWF10" s="314"/>
      <c r="SWG10" s="314"/>
      <c r="SWH10" s="314"/>
      <c r="SWI10" s="314"/>
      <c r="SWJ10" s="314"/>
      <c r="SWK10" s="314"/>
      <c r="SWL10" s="314"/>
      <c r="SWM10" s="314"/>
      <c r="SWN10" s="314"/>
      <c r="SWO10" s="314"/>
      <c r="SWP10" s="314"/>
      <c r="SWQ10" s="314"/>
      <c r="SWR10" s="314"/>
      <c r="SWS10" s="314"/>
      <c r="SWT10" s="314"/>
      <c r="SWU10" s="314"/>
      <c r="SWV10" s="314"/>
      <c r="SWW10" s="314"/>
      <c r="SWX10" s="314"/>
      <c r="SWY10" s="314"/>
      <c r="SWZ10" s="314"/>
      <c r="SXA10" s="314"/>
      <c r="SXB10" s="314"/>
      <c r="SXC10" s="314"/>
      <c r="SXD10" s="314"/>
      <c r="SXE10" s="314"/>
      <c r="SXF10" s="314"/>
      <c r="SXG10" s="314"/>
      <c r="SXH10" s="314"/>
      <c r="SXI10" s="314"/>
      <c r="SXJ10" s="314"/>
      <c r="SXK10" s="314"/>
      <c r="SXL10" s="314"/>
      <c r="SXM10" s="314"/>
      <c r="SXN10" s="314"/>
      <c r="SXO10" s="314"/>
      <c r="SXP10" s="314"/>
      <c r="SXQ10" s="314"/>
      <c r="SXR10" s="314"/>
      <c r="SXS10" s="314"/>
      <c r="SXT10" s="314"/>
      <c r="SXU10" s="314"/>
      <c r="SXV10" s="314"/>
      <c r="SXW10" s="314"/>
      <c r="SXX10" s="314"/>
      <c r="SXY10" s="314"/>
      <c r="SXZ10" s="314"/>
      <c r="SYA10" s="314"/>
      <c r="SYB10" s="314"/>
      <c r="SYC10" s="314"/>
      <c r="SYD10" s="314"/>
      <c r="SYE10" s="314"/>
      <c r="SYF10" s="314"/>
      <c r="SYG10" s="314"/>
      <c r="SYH10" s="314"/>
      <c r="SYI10" s="314"/>
      <c r="SYJ10" s="314"/>
      <c r="SYK10" s="314"/>
      <c r="SYL10" s="314"/>
      <c r="SYM10" s="314"/>
      <c r="SYN10" s="314"/>
      <c r="SYO10" s="314"/>
      <c r="SYP10" s="314"/>
      <c r="SYQ10" s="314"/>
      <c r="SYR10" s="314"/>
      <c r="SYS10" s="314"/>
      <c r="SYT10" s="314"/>
      <c r="SYU10" s="314"/>
      <c r="SYV10" s="314"/>
      <c r="SYW10" s="314"/>
      <c r="SYX10" s="314"/>
      <c r="SYY10" s="314"/>
      <c r="SYZ10" s="314"/>
      <c r="SZA10" s="314"/>
      <c r="SZB10" s="314"/>
      <c r="SZC10" s="314"/>
      <c r="SZD10" s="314"/>
      <c r="SZE10" s="314"/>
      <c r="SZF10" s="314"/>
      <c r="SZG10" s="314"/>
      <c r="SZH10" s="314"/>
      <c r="SZI10" s="314"/>
      <c r="SZJ10" s="314"/>
      <c r="SZK10" s="314"/>
      <c r="SZL10" s="314"/>
      <c r="SZM10" s="314"/>
      <c r="SZN10" s="314"/>
      <c r="SZO10" s="314"/>
      <c r="SZP10" s="314"/>
      <c r="SZQ10" s="314"/>
      <c r="SZR10" s="314"/>
      <c r="SZS10" s="314"/>
      <c r="SZT10" s="314"/>
      <c r="SZU10" s="314"/>
      <c r="SZV10" s="314"/>
      <c r="SZW10" s="314"/>
      <c r="SZX10" s="314"/>
      <c r="SZY10" s="314"/>
      <c r="SZZ10" s="314"/>
      <c r="TAA10" s="314"/>
      <c r="TAB10" s="314"/>
      <c r="TAC10" s="314"/>
      <c r="TAD10" s="314"/>
      <c r="TAE10" s="314"/>
      <c r="TAF10" s="314"/>
      <c r="TAG10" s="314"/>
      <c r="TAH10" s="314"/>
      <c r="TAI10" s="314"/>
      <c r="TAJ10" s="314"/>
      <c r="TAK10" s="314"/>
      <c r="TAL10" s="314"/>
      <c r="TAM10" s="314"/>
      <c r="TAN10" s="314"/>
      <c r="TAO10" s="314"/>
      <c r="TAP10" s="314"/>
      <c r="TAQ10" s="314"/>
      <c r="TAR10" s="314"/>
      <c r="TAS10" s="314"/>
      <c r="TAT10" s="314"/>
      <c r="TAU10" s="314"/>
      <c r="TAV10" s="314"/>
      <c r="TAW10" s="314"/>
      <c r="TAX10" s="314"/>
      <c r="TAY10" s="314"/>
      <c r="TAZ10" s="314"/>
      <c r="TBA10" s="314"/>
      <c r="TBB10" s="314"/>
      <c r="TBC10" s="314"/>
      <c r="TBD10" s="314"/>
      <c r="TBE10" s="314"/>
      <c r="TBF10" s="314"/>
      <c r="TBG10" s="314"/>
      <c r="TBH10" s="314"/>
      <c r="TBI10" s="314"/>
      <c r="TBJ10" s="314"/>
      <c r="TBK10" s="314"/>
      <c r="TBL10" s="314"/>
      <c r="TBM10" s="314"/>
      <c r="TBN10" s="314"/>
      <c r="TBO10" s="314"/>
      <c r="TBP10" s="314"/>
      <c r="TBQ10" s="314"/>
      <c r="TBR10" s="314"/>
      <c r="TBS10" s="314"/>
      <c r="TBT10" s="314"/>
      <c r="TBU10" s="314"/>
      <c r="TBV10" s="314"/>
      <c r="TBW10" s="314"/>
      <c r="TBX10" s="314"/>
      <c r="TBY10" s="314"/>
      <c r="TBZ10" s="314"/>
      <c r="TCA10" s="314"/>
      <c r="TCB10" s="314"/>
      <c r="TCC10" s="314"/>
      <c r="TCD10" s="314"/>
      <c r="TCE10" s="314"/>
      <c r="TCF10" s="314"/>
      <c r="TCG10" s="314"/>
      <c r="TCH10" s="314"/>
      <c r="TCI10" s="314"/>
      <c r="TCJ10" s="314"/>
      <c r="TCK10" s="314"/>
      <c r="TCL10" s="314"/>
      <c r="TCM10" s="314"/>
      <c r="TCN10" s="314"/>
      <c r="TCO10" s="314"/>
      <c r="TCP10" s="314"/>
      <c r="TCQ10" s="314"/>
      <c r="TCR10" s="314"/>
      <c r="TCS10" s="314"/>
      <c r="TCT10" s="314"/>
      <c r="TCU10" s="314"/>
      <c r="TCV10" s="314"/>
      <c r="TCW10" s="314"/>
      <c r="TCX10" s="314"/>
      <c r="TCY10" s="314"/>
      <c r="TCZ10" s="314"/>
      <c r="TDA10" s="314"/>
      <c r="TDB10" s="314"/>
      <c r="TDC10" s="314"/>
      <c r="TDD10" s="314"/>
      <c r="TDE10" s="314"/>
      <c r="TDF10" s="314"/>
      <c r="TDG10" s="314"/>
      <c r="TDH10" s="314"/>
      <c r="TDI10" s="314"/>
      <c r="TDJ10" s="314"/>
      <c r="TDK10" s="314"/>
      <c r="TDL10" s="314"/>
      <c r="TDM10" s="314"/>
      <c r="TDN10" s="314"/>
      <c r="TDO10" s="314"/>
      <c r="TDP10" s="314"/>
      <c r="TDQ10" s="314"/>
      <c r="TDR10" s="314"/>
      <c r="TDS10" s="314"/>
      <c r="TDT10" s="314"/>
      <c r="TDU10" s="314"/>
      <c r="TDV10" s="314"/>
      <c r="TDW10" s="314"/>
      <c r="TDX10" s="314"/>
      <c r="TDY10" s="314"/>
      <c r="TDZ10" s="314"/>
      <c r="TEA10" s="314"/>
      <c r="TEB10" s="314"/>
      <c r="TEC10" s="314"/>
      <c r="TED10" s="314"/>
      <c r="TEE10" s="314"/>
      <c r="TEF10" s="314"/>
      <c r="TEG10" s="314"/>
      <c r="TEH10" s="314"/>
      <c r="TEI10" s="314"/>
      <c r="TEJ10" s="314"/>
      <c r="TEK10" s="314"/>
      <c r="TEL10" s="314"/>
      <c r="TEM10" s="314"/>
      <c r="TEN10" s="314"/>
      <c r="TEO10" s="314"/>
      <c r="TEP10" s="314"/>
      <c r="TEQ10" s="314"/>
      <c r="TER10" s="314"/>
      <c r="TES10" s="314"/>
      <c r="TET10" s="314"/>
      <c r="TEU10" s="314"/>
      <c r="TEV10" s="314"/>
      <c r="TEW10" s="314"/>
      <c r="TEX10" s="314"/>
      <c r="TEY10" s="314"/>
      <c r="TEZ10" s="314"/>
      <c r="TFA10" s="314"/>
      <c r="TFB10" s="314"/>
      <c r="TFC10" s="314"/>
      <c r="TFD10" s="314"/>
      <c r="TFE10" s="314"/>
      <c r="TFF10" s="314"/>
      <c r="TFG10" s="314"/>
      <c r="TFH10" s="314"/>
      <c r="TFI10" s="314"/>
      <c r="TFJ10" s="314"/>
      <c r="TFK10" s="314"/>
      <c r="TFL10" s="314"/>
      <c r="TFM10" s="314"/>
      <c r="TFN10" s="314"/>
      <c r="TFO10" s="314"/>
      <c r="TFP10" s="314"/>
      <c r="TFQ10" s="314"/>
      <c r="TFR10" s="314"/>
      <c r="TFS10" s="314"/>
      <c r="TFT10" s="314"/>
      <c r="TFU10" s="314"/>
      <c r="TFV10" s="314"/>
      <c r="TFW10" s="314"/>
      <c r="TFX10" s="314"/>
      <c r="TFY10" s="314"/>
      <c r="TFZ10" s="314"/>
      <c r="TGA10" s="314"/>
      <c r="TGB10" s="314"/>
      <c r="TGC10" s="314"/>
      <c r="TGD10" s="314"/>
      <c r="TGE10" s="314"/>
      <c r="TGF10" s="314"/>
      <c r="TGG10" s="314"/>
      <c r="TGH10" s="314"/>
      <c r="TGI10" s="314"/>
      <c r="TGJ10" s="314"/>
      <c r="TGK10" s="314"/>
      <c r="TGL10" s="314"/>
      <c r="TGM10" s="314"/>
      <c r="TGN10" s="314"/>
      <c r="TGO10" s="314"/>
      <c r="TGP10" s="314"/>
      <c r="TGQ10" s="314"/>
      <c r="TGR10" s="314"/>
      <c r="TGS10" s="314"/>
      <c r="TGT10" s="314"/>
      <c r="TGU10" s="314"/>
      <c r="TGV10" s="314"/>
      <c r="TGW10" s="314"/>
      <c r="TGX10" s="314"/>
      <c r="TGY10" s="314"/>
      <c r="TGZ10" s="314"/>
      <c r="THA10" s="314"/>
      <c r="THB10" s="314"/>
      <c r="THC10" s="314"/>
      <c r="THD10" s="314"/>
      <c r="THE10" s="314"/>
      <c r="THF10" s="314"/>
      <c r="THG10" s="314"/>
      <c r="THH10" s="314"/>
      <c r="THI10" s="314"/>
      <c r="THJ10" s="314"/>
      <c r="THK10" s="314"/>
      <c r="THL10" s="314"/>
      <c r="THM10" s="314"/>
      <c r="THN10" s="314"/>
      <c r="THO10" s="314"/>
      <c r="THP10" s="314"/>
      <c r="THQ10" s="314"/>
      <c r="THR10" s="314"/>
      <c r="THS10" s="314"/>
      <c r="THT10" s="314"/>
      <c r="THU10" s="314"/>
      <c r="THV10" s="314"/>
      <c r="THW10" s="314"/>
      <c r="THX10" s="314"/>
      <c r="THY10" s="314"/>
      <c r="THZ10" s="314"/>
      <c r="TIA10" s="314"/>
      <c r="TIB10" s="314"/>
      <c r="TIC10" s="314"/>
      <c r="TID10" s="314"/>
      <c r="TIE10" s="314"/>
      <c r="TIF10" s="314"/>
      <c r="TIG10" s="314"/>
      <c r="TIH10" s="314"/>
      <c r="TII10" s="314"/>
      <c r="TIJ10" s="314"/>
      <c r="TIK10" s="314"/>
      <c r="TIL10" s="314"/>
      <c r="TIM10" s="314"/>
      <c r="TIN10" s="314"/>
      <c r="TIO10" s="314"/>
      <c r="TIP10" s="314"/>
      <c r="TIQ10" s="314"/>
      <c r="TIR10" s="314"/>
      <c r="TIS10" s="314"/>
      <c r="TIT10" s="314"/>
      <c r="TIU10" s="314"/>
      <c r="TIV10" s="314"/>
      <c r="TIW10" s="314"/>
      <c r="TIX10" s="314"/>
      <c r="TIY10" s="314"/>
      <c r="TIZ10" s="314"/>
      <c r="TJA10" s="314"/>
      <c r="TJB10" s="314"/>
      <c r="TJC10" s="314"/>
      <c r="TJD10" s="314"/>
      <c r="TJE10" s="314"/>
      <c r="TJF10" s="314"/>
      <c r="TJG10" s="314"/>
      <c r="TJH10" s="314"/>
      <c r="TJI10" s="314"/>
      <c r="TJJ10" s="314"/>
      <c r="TJK10" s="314"/>
      <c r="TJL10" s="314"/>
      <c r="TJM10" s="314"/>
      <c r="TJN10" s="314"/>
      <c r="TJO10" s="314"/>
      <c r="TJP10" s="314"/>
      <c r="TJQ10" s="314"/>
      <c r="TJR10" s="314"/>
      <c r="TJS10" s="314"/>
      <c r="TJT10" s="314"/>
      <c r="TJU10" s="314"/>
      <c r="TJV10" s="314"/>
      <c r="TJW10" s="314"/>
      <c r="TJX10" s="314"/>
      <c r="TJY10" s="314"/>
      <c r="TJZ10" s="314"/>
      <c r="TKA10" s="314"/>
      <c r="TKB10" s="314"/>
      <c r="TKC10" s="314"/>
      <c r="TKD10" s="314"/>
      <c r="TKE10" s="314"/>
      <c r="TKF10" s="314"/>
      <c r="TKG10" s="314"/>
      <c r="TKH10" s="314"/>
      <c r="TKI10" s="314"/>
      <c r="TKJ10" s="314"/>
      <c r="TKK10" s="314"/>
      <c r="TKL10" s="314"/>
      <c r="TKM10" s="314"/>
      <c r="TKN10" s="314"/>
      <c r="TKO10" s="314"/>
      <c r="TKP10" s="314"/>
      <c r="TKQ10" s="314"/>
      <c r="TKR10" s="314"/>
      <c r="TKS10" s="314"/>
      <c r="TKT10" s="314"/>
      <c r="TKU10" s="314"/>
      <c r="TKV10" s="314"/>
      <c r="TKW10" s="314"/>
      <c r="TKX10" s="314"/>
      <c r="TKY10" s="314"/>
      <c r="TKZ10" s="314"/>
      <c r="TLA10" s="314"/>
      <c r="TLB10" s="314"/>
      <c r="TLC10" s="314"/>
      <c r="TLD10" s="314"/>
      <c r="TLE10" s="314"/>
      <c r="TLF10" s="314"/>
      <c r="TLG10" s="314"/>
      <c r="TLH10" s="314"/>
      <c r="TLI10" s="314"/>
      <c r="TLJ10" s="314"/>
      <c r="TLK10" s="314"/>
      <c r="TLL10" s="314"/>
      <c r="TLM10" s="314"/>
      <c r="TLN10" s="314"/>
      <c r="TLO10" s="314"/>
      <c r="TLP10" s="314"/>
      <c r="TLQ10" s="314"/>
      <c r="TLR10" s="314"/>
      <c r="TLS10" s="314"/>
      <c r="TLT10" s="314"/>
      <c r="TLU10" s="314"/>
      <c r="TLV10" s="314"/>
      <c r="TLW10" s="314"/>
      <c r="TLX10" s="314"/>
      <c r="TLY10" s="314"/>
      <c r="TLZ10" s="314"/>
      <c r="TMA10" s="314"/>
      <c r="TMB10" s="314"/>
      <c r="TMC10" s="314"/>
      <c r="TMD10" s="314"/>
      <c r="TME10" s="314"/>
      <c r="TMF10" s="314"/>
      <c r="TMG10" s="314"/>
      <c r="TMH10" s="314"/>
      <c r="TMI10" s="314"/>
      <c r="TMJ10" s="314"/>
      <c r="TMK10" s="314"/>
      <c r="TML10" s="314"/>
      <c r="TMM10" s="314"/>
      <c r="TMN10" s="314"/>
      <c r="TMO10" s="314"/>
      <c r="TMP10" s="314"/>
      <c r="TMQ10" s="314"/>
      <c r="TMR10" s="314"/>
      <c r="TMS10" s="314"/>
      <c r="TMT10" s="314"/>
      <c r="TMU10" s="314"/>
      <c r="TMV10" s="314"/>
      <c r="TMW10" s="314"/>
      <c r="TMX10" s="314"/>
      <c r="TMY10" s="314"/>
      <c r="TMZ10" s="314"/>
      <c r="TNA10" s="314"/>
      <c r="TNB10" s="314"/>
      <c r="TNC10" s="314"/>
      <c r="TND10" s="314"/>
      <c r="TNE10" s="314"/>
      <c r="TNF10" s="314"/>
      <c r="TNG10" s="314"/>
      <c r="TNH10" s="314"/>
      <c r="TNI10" s="314"/>
      <c r="TNJ10" s="314"/>
      <c r="TNK10" s="314"/>
      <c r="TNL10" s="314"/>
      <c r="TNM10" s="314"/>
      <c r="TNN10" s="314"/>
      <c r="TNO10" s="314"/>
      <c r="TNP10" s="314"/>
      <c r="TNQ10" s="314"/>
      <c r="TNR10" s="314"/>
      <c r="TNS10" s="314"/>
      <c r="TNT10" s="314"/>
      <c r="TNU10" s="314"/>
      <c r="TNV10" s="314"/>
      <c r="TNW10" s="314"/>
      <c r="TNX10" s="314"/>
      <c r="TNY10" s="314"/>
      <c r="TNZ10" s="314"/>
      <c r="TOA10" s="314"/>
      <c r="TOB10" s="314"/>
      <c r="TOC10" s="314"/>
      <c r="TOD10" s="314"/>
      <c r="TOE10" s="314"/>
      <c r="TOF10" s="314"/>
      <c r="TOG10" s="314"/>
      <c r="TOH10" s="314"/>
      <c r="TOI10" s="314"/>
      <c r="TOJ10" s="314"/>
      <c r="TOK10" s="314"/>
      <c r="TOL10" s="314"/>
      <c r="TOM10" s="314"/>
      <c r="TON10" s="314"/>
      <c r="TOO10" s="314"/>
      <c r="TOP10" s="314"/>
      <c r="TOQ10" s="314"/>
      <c r="TOR10" s="314"/>
      <c r="TOS10" s="314"/>
      <c r="TOT10" s="314"/>
      <c r="TOU10" s="314"/>
      <c r="TOV10" s="314"/>
      <c r="TOW10" s="314"/>
      <c r="TOX10" s="314"/>
      <c r="TOY10" s="314"/>
      <c r="TOZ10" s="314"/>
      <c r="TPA10" s="314"/>
      <c r="TPB10" s="314"/>
      <c r="TPC10" s="314"/>
      <c r="TPD10" s="314"/>
      <c r="TPE10" s="314"/>
      <c r="TPF10" s="314"/>
      <c r="TPG10" s="314"/>
      <c r="TPH10" s="314"/>
      <c r="TPI10" s="314"/>
      <c r="TPJ10" s="314"/>
      <c r="TPK10" s="314"/>
      <c r="TPL10" s="314"/>
      <c r="TPM10" s="314"/>
      <c r="TPN10" s="314"/>
      <c r="TPO10" s="314"/>
      <c r="TPP10" s="314"/>
      <c r="TPQ10" s="314"/>
      <c r="TPR10" s="314"/>
      <c r="TPS10" s="314"/>
      <c r="TPT10" s="314"/>
      <c r="TPU10" s="314"/>
      <c r="TPV10" s="314"/>
      <c r="TPW10" s="314"/>
      <c r="TPX10" s="314"/>
      <c r="TPY10" s="314"/>
      <c r="TPZ10" s="314"/>
      <c r="TQA10" s="314"/>
      <c r="TQB10" s="314"/>
      <c r="TQC10" s="314"/>
      <c r="TQD10" s="314"/>
      <c r="TQE10" s="314"/>
      <c r="TQF10" s="314"/>
      <c r="TQG10" s="314"/>
      <c r="TQH10" s="314"/>
      <c r="TQI10" s="314"/>
      <c r="TQJ10" s="314"/>
      <c r="TQK10" s="314"/>
      <c r="TQL10" s="314"/>
      <c r="TQM10" s="314"/>
      <c r="TQN10" s="314"/>
      <c r="TQO10" s="314"/>
      <c r="TQP10" s="314"/>
      <c r="TQQ10" s="314"/>
      <c r="TQR10" s="314"/>
      <c r="TQS10" s="314"/>
      <c r="TQT10" s="314"/>
      <c r="TQU10" s="314"/>
      <c r="TQV10" s="314"/>
      <c r="TQW10" s="314"/>
      <c r="TQX10" s="314"/>
      <c r="TQY10" s="314"/>
      <c r="TQZ10" s="314"/>
      <c r="TRA10" s="314"/>
      <c r="TRB10" s="314"/>
      <c r="TRC10" s="314"/>
      <c r="TRD10" s="314"/>
      <c r="TRE10" s="314"/>
      <c r="TRF10" s="314"/>
      <c r="TRG10" s="314"/>
      <c r="TRH10" s="314"/>
      <c r="TRI10" s="314"/>
      <c r="TRJ10" s="314"/>
      <c r="TRK10" s="314"/>
      <c r="TRL10" s="314"/>
      <c r="TRM10" s="314"/>
      <c r="TRN10" s="314"/>
      <c r="TRO10" s="314"/>
      <c r="TRP10" s="314"/>
      <c r="TRQ10" s="314"/>
      <c r="TRR10" s="314"/>
      <c r="TRS10" s="314"/>
      <c r="TRT10" s="314"/>
      <c r="TRU10" s="314"/>
      <c r="TRV10" s="314"/>
      <c r="TRW10" s="314"/>
      <c r="TRX10" s="314"/>
      <c r="TRY10" s="314"/>
      <c r="TRZ10" s="314"/>
      <c r="TSA10" s="314"/>
      <c r="TSB10" s="314"/>
      <c r="TSC10" s="314"/>
      <c r="TSD10" s="314"/>
      <c r="TSE10" s="314"/>
      <c r="TSF10" s="314"/>
      <c r="TSG10" s="314"/>
      <c r="TSH10" s="314"/>
      <c r="TSI10" s="314"/>
      <c r="TSJ10" s="314"/>
      <c r="TSK10" s="314"/>
      <c r="TSL10" s="314"/>
      <c r="TSM10" s="314"/>
      <c r="TSN10" s="314"/>
      <c r="TSO10" s="314"/>
      <c r="TSP10" s="314"/>
      <c r="TSQ10" s="314"/>
      <c r="TSR10" s="314"/>
      <c r="TSS10" s="314"/>
      <c r="TST10" s="314"/>
      <c r="TSU10" s="314"/>
      <c r="TSV10" s="314"/>
      <c r="TSW10" s="314"/>
      <c r="TSX10" s="314"/>
      <c r="TSY10" s="314"/>
      <c r="TSZ10" s="314"/>
      <c r="TTA10" s="314"/>
      <c r="TTB10" s="314"/>
      <c r="TTC10" s="314"/>
      <c r="TTD10" s="314"/>
      <c r="TTE10" s="314"/>
      <c r="TTF10" s="314"/>
      <c r="TTG10" s="314"/>
      <c r="TTH10" s="314"/>
      <c r="TTI10" s="314"/>
      <c r="TTJ10" s="314"/>
      <c r="TTK10" s="314"/>
      <c r="TTL10" s="314"/>
      <c r="TTM10" s="314"/>
      <c r="TTN10" s="314"/>
      <c r="TTO10" s="314"/>
      <c r="TTP10" s="314"/>
      <c r="TTQ10" s="314"/>
      <c r="TTR10" s="314"/>
      <c r="TTS10" s="314"/>
      <c r="TTT10" s="314"/>
      <c r="TTU10" s="314"/>
      <c r="TTV10" s="314"/>
      <c r="TTW10" s="314"/>
      <c r="TTX10" s="314"/>
      <c r="TTY10" s="314"/>
      <c r="TTZ10" s="314"/>
      <c r="TUA10" s="314"/>
      <c r="TUB10" s="314"/>
      <c r="TUC10" s="314"/>
      <c r="TUD10" s="314"/>
      <c r="TUE10" s="314"/>
      <c r="TUF10" s="314"/>
      <c r="TUG10" s="314"/>
      <c r="TUH10" s="314"/>
      <c r="TUI10" s="314"/>
      <c r="TUJ10" s="314"/>
      <c r="TUK10" s="314"/>
      <c r="TUL10" s="314"/>
      <c r="TUM10" s="314"/>
      <c r="TUN10" s="314"/>
      <c r="TUO10" s="314"/>
      <c r="TUP10" s="314"/>
      <c r="TUQ10" s="314"/>
      <c r="TUR10" s="314"/>
      <c r="TUS10" s="314"/>
      <c r="TUT10" s="314"/>
      <c r="TUU10" s="314"/>
      <c r="TUV10" s="314"/>
      <c r="TUW10" s="314"/>
      <c r="TUX10" s="314"/>
      <c r="TUY10" s="314"/>
      <c r="TUZ10" s="314"/>
      <c r="TVA10" s="314"/>
      <c r="TVB10" s="314"/>
      <c r="TVC10" s="314"/>
      <c r="TVD10" s="314"/>
      <c r="TVE10" s="314"/>
      <c r="TVF10" s="314"/>
      <c r="TVG10" s="314"/>
      <c r="TVH10" s="314"/>
      <c r="TVI10" s="314"/>
      <c r="TVJ10" s="314"/>
      <c r="TVK10" s="314"/>
      <c r="TVL10" s="314"/>
      <c r="TVM10" s="314"/>
      <c r="TVN10" s="314"/>
      <c r="TVO10" s="314"/>
      <c r="TVP10" s="314"/>
      <c r="TVQ10" s="314"/>
      <c r="TVR10" s="314"/>
      <c r="TVS10" s="314"/>
      <c r="TVT10" s="314"/>
      <c r="TVU10" s="314"/>
      <c r="TVV10" s="314"/>
      <c r="TVW10" s="314"/>
      <c r="TVX10" s="314"/>
      <c r="TVY10" s="314"/>
      <c r="TVZ10" s="314"/>
      <c r="TWA10" s="314"/>
      <c r="TWB10" s="314"/>
      <c r="TWC10" s="314"/>
      <c r="TWD10" s="314"/>
      <c r="TWE10" s="314"/>
      <c r="TWF10" s="314"/>
      <c r="TWG10" s="314"/>
      <c r="TWH10" s="314"/>
      <c r="TWI10" s="314"/>
      <c r="TWJ10" s="314"/>
      <c r="TWK10" s="314"/>
      <c r="TWL10" s="314"/>
      <c r="TWM10" s="314"/>
      <c r="TWN10" s="314"/>
      <c r="TWO10" s="314"/>
      <c r="TWP10" s="314"/>
      <c r="TWQ10" s="314"/>
      <c r="TWR10" s="314"/>
      <c r="TWS10" s="314"/>
      <c r="TWT10" s="314"/>
      <c r="TWU10" s="314"/>
      <c r="TWV10" s="314"/>
      <c r="TWW10" s="314"/>
      <c r="TWX10" s="314"/>
      <c r="TWY10" s="314"/>
      <c r="TWZ10" s="314"/>
      <c r="TXA10" s="314"/>
      <c r="TXB10" s="314"/>
      <c r="TXC10" s="314"/>
      <c r="TXD10" s="314"/>
      <c r="TXE10" s="314"/>
      <c r="TXF10" s="314"/>
      <c r="TXG10" s="314"/>
      <c r="TXH10" s="314"/>
      <c r="TXI10" s="314"/>
      <c r="TXJ10" s="314"/>
      <c r="TXK10" s="314"/>
      <c r="TXL10" s="314"/>
      <c r="TXM10" s="314"/>
      <c r="TXN10" s="314"/>
      <c r="TXO10" s="314"/>
      <c r="TXP10" s="314"/>
      <c r="TXQ10" s="314"/>
      <c r="TXR10" s="314"/>
      <c r="TXS10" s="314"/>
      <c r="TXT10" s="314"/>
      <c r="TXU10" s="314"/>
      <c r="TXV10" s="314"/>
      <c r="TXW10" s="314"/>
      <c r="TXX10" s="314"/>
      <c r="TXY10" s="314"/>
      <c r="TXZ10" s="314"/>
      <c r="TYA10" s="314"/>
      <c r="TYB10" s="314"/>
      <c r="TYC10" s="314"/>
      <c r="TYD10" s="314"/>
      <c r="TYE10" s="314"/>
      <c r="TYF10" s="314"/>
      <c r="TYG10" s="314"/>
      <c r="TYH10" s="314"/>
      <c r="TYI10" s="314"/>
      <c r="TYJ10" s="314"/>
      <c r="TYK10" s="314"/>
      <c r="TYL10" s="314"/>
      <c r="TYM10" s="314"/>
      <c r="TYN10" s="314"/>
      <c r="TYO10" s="314"/>
      <c r="TYP10" s="314"/>
      <c r="TYQ10" s="314"/>
      <c r="TYR10" s="314"/>
      <c r="TYS10" s="314"/>
      <c r="TYT10" s="314"/>
      <c r="TYU10" s="314"/>
      <c r="TYV10" s="314"/>
      <c r="TYW10" s="314"/>
      <c r="TYX10" s="314"/>
      <c r="TYY10" s="314"/>
      <c r="TYZ10" s="314"/>
      <c r="TZA10" s="314"/>
      <c r="TZB10" s="314"/>
      <c r="TZC10" s="314"/>
      <c r="TZD10" s="314"/>
      <c r="TZE10" s="314"/>
      <c r="TZF10" s="314"/>
      <c r="TZG10" s="314"/>
      <c r="TZH10" s="314"/>
      <c r="TZI10" s="314"/>
      <c r="TZJ10" s="314"/>
      <c r="TZK10" s="314"/>
      <c r="TZL10" s="314"/>
      <c r="TZM10" s="314"/>
      <c r="TZN10" s="314"/>
      <c r="TZO10" s="314"/>
      <c r="TZP10" s="314"/>
      <c r="TZQ10" s="314"/>
      <c r="TZR10" s="314"/>
      <c r="TZS10" s="314"/>
      <c r="TZT10" s="314"/>
      <c r="TZU10" s="314"/>
      <c r="TZV10" s="314"/>
      <c r="TZW10" s="314"/>
      <c r="TZX10" s="314"/>
      <c r="TZY10" s="314"/>
      <c r="TZZ10" s="314"/>
      <c r="UAA10" s="314"/>
      <c r="UAB10" s="314"/>
      <c r="UAC10" s="314"/>
      <c r="UAD10" s="314"/>
      <c r="UAE10" s="314"/>
      <c r="UAF10" s="314"/>
      <c r="UAG10" s="314"/>
      <c r="UAH10" s="314"/>
      <c r="UAI10" s="314"/>
      <c r="UAJ10" s="314"/>
      <c r="UAK10" s="314"/>
      <c r="UAL10" s="314"/>
      <c r="UAM10" s="314"/>
      <c r="UAN10" s="314"/>
      <c r="UAO10" s="314"/>
      <c r="UAP10" s="314"/>
      <c r="UAQ10" s="314"/>
      <c r="UAR10" s="314"/>
      <c r="UAS10" s="314"/>
      <c r="UAT10" s="314"/>
      <c r="UAU10" s="314"/>
      <c r="UAV10" s="314"/>
      <c r="UAW10" s="314"/>
      <c r="UAX10" s="314"/>
      <c r="UAY10" s="314"/>
      <c r="UAZ10" s="314"/>
      <c r="UBA10" s="314"/>
      <c r="UBB10" s="314"/>
      <c r="UBC10" s="314"/>
      <c r="UBD10" s="314"/>
      <c r="UBE10" s="314"/>
      <c r="UBF10" s="314"/>
      <c r="UBG10" s="314"/>
      <c r="UBH10" s="314"/>
      <c r="UBI10" s="314"/>
      <c r="UBJ10" s="314"/>
      <c r="UBK10" s="314"/>
      <c r="UBL10" s="314"/>
      <c r="UBM10" s="314"/>
      <c r="UBN10" s="314"/>
      <c r="UBO10" s="314"/>
      <c r="UBP10" s="314"/>
      <c r="UBQ10" s="314"/>
      <c r="UBR10" s="314"/>
      <c r="UBS10" s="314"/>
      <c r="UBT10" s="314"/>
      <c r="UBU10" s="314"/>
      <c r="UBV10" s="314"/>
      <c r="UBW10" s="314"/>
      <c r="UBX10" s="314"/>
      <c r="UBY10" s="314"/>
      <c r="UBZ10" s="314"/>
      <c r="UCA10" s="314"/>
      <c r="UCB10" s="314"/>
      <c r="UCC10" s="314"/>
      <c r="UCD10" s="314"/>
      <c r="UCE10" s="314"/>
      <c r="UCF10" s="314"/>
      <c r="UCG10" s="314"/>
      <c r="UCH10" s="314"/>
      <c r="UCI10" s="314"/>
      <c r="UCJ10" s="314"/>
      <c r="UCK10" s="314"/>
      <c r="UCL10" s="314"/>
      <c r="UCM10" s="314"/>
      <c r="UCN10" s="314"/>
      <c r="UCO10" s="314"/>
      <c r="UCP10" s="314"/>
      <c r="UCQ10" s="314"/>
      <c r="UCR10" s="314"/>
      <c r="UCS10" s="314"/>
      <c r="UCT10" s="314"/>
      <c r="UCU10" s="314"/>
      <c r="UCV10" s="314"/>
      <c r="UCW10" s="314"/>
      <c r="UCX10" s="314"/>
      <c r="UCY10" s="314"/>
      <c r="UCZ10" s="314"/>
      <c r="UDA10" s="314"/>
      <c r="UDB10" s="314"/>
      <c r="UDC10" s="314"/>
      <c r="UDD10" s="314"/>
      <c r="UDE10" s="314"/>
      <c r="UDF10" s="314"/>
      <c r="UDG10" s="314"/>
      <c r="UDH10" s="314"/>
      <c r="UDI10" s="314"/>
      <c r="UDJ10" s="314"/>
      <c r="UDK10" s="314"/>
      <c r="UDL10" s="314"/>
      <c r="UDM10" s="314"/>
      <c r="UDN10" s="314"/>
      <c r="UDO10" s="314"/>
      <c r="UDP10" s="314"/>
      <c r="UDQ10" s="314"/>
      <c r="UDR10" s="314"/>
      <c r="UDS10" s="314"/>
      <c r="UDT10" s="314"/>
      <c r="UDU10" s="314"/>
      <c r="UDV10" s="314"/>
      <c r="UDW10" s="314"/>
      <c r="UDX10" s="314"/>
      <c r="UDY10" s="314"/>
      <c r="UDZ10" s="314"/>
      <c r="UEA10" s="314"/>
      <c r="UEB10" s="314"/>
      <c r="UEC10" s="314"/>
      <c r="UED10" s="314"/>
      <c r="UEE10" s="314"/>
      <c r="UEF10" s="314"/>
      <c r="UEG10" s="314"/>
      <c r="UEH10" s="314"/>
      <c r="UEI10" s="314"/>
      <c r="UEJ10" s="314"/>
      <c r="UEK10" s="314"/>
      <c r="UEL10" s="314"/>
      <c r="UEM10" s="314"/>
      <c r="UEN10" s="314"/>
      <c r="UEO10" s="314"/>
      <c r="UEP10" s="314"/>
      <c r="UEQ10" s="314"/>
      <c r="UER10" s="314"/>
      <c r="UES10" s="314"/>
      <c r="UET10" s="314"/>
      <c r="UEU10" s="314"/>
      <c r="UEV10" s="314"/>
      <c r="UEW10" s="314"/>
      <c r="UEX10" s="314"/>
      <c r="UEY10" s="314"/>
      <c r="UEZ10" s="314"/>
      <c r="UFA10" s="314"/>
      <c r="UFB10" s="314"/>
      <c r="UFC10" s="314"/>
      <c r="UFD10" s="314"/>
      <c r="UFE10" s="314"/>
      <c r="UFF10" s="314"/>
      <c r="UFG10" s="314"/>
      <c r="UFH10" s="314"/>
      <c r="UFI10" s="314"/>
      <c r="UFJ10" s="314"/>
      <c r="UFK10" s="314"/>
      <c r="UFL10" s="314"/>
      <c r="UFM10" s="314"/>
      <c r="UFN10" s="314"/>
      <c r="UFO10" s="314"/>
      <c r="UFP10" s="314"/>
      <c r="UFQ10" s="314"/>
      <c r="UFR10" s="314"/>
      <c r="UFS10" s="314"/>
      <c r="UFT10" s="314"/>
      <c r="UFU10" s="314"/>
      <c r="UFV10" s="314"/>
      <c r="UFW10" s="314"/>
      <c r="UFX10" s="314"/>
      <c r="UFY10" s="314"/>
      <c r="UFZ10" s="314"/>
      <c r="UGA10" s="314"/>
      <c r="UGB10" s="314"/>
      <c r="UGC10" s="314"/>
      <c r="UGD10" s="314"/>
      <c r="UGE10" s="314"/>
      <c r="UGF10" s="314"/>
      <c r="UGG10" s="314"/>
      <c r="UGH10" s="314"/>
      <c r="UGI10" s="314"/>
      <c r="UGJ10" s="314"/>
      <c r="UGK10" s="314"/>
      <c r="UGL10" s="314"/>
      <c r="UGM10" s="314"/>
      <c r="UGN10" s="314"/>
      <c r="UGO10" s="314"/>
      <c r="UGP10" s="314"/>
      <c r="UGQ10" s="314"/>
      <c r="UGR10" s="314"/>
      <c r="UGS10" s="314"/>
      <c r="UGT10" s="314"/>
      <c r="UGU10" s="314"/>
      <c r="UGV10" s="314"/>
      <c r="UGW10" s="314"/>
      <c r="UGX10" s="314"/>
      <c r="UGY10" s="314"/>
      <c r="UGZ10" s="314"/>
      <c r="UHA10" s="314"/>
      <c r="UHB10" s="314"/>
      <c r="UHC10" s="314"/>
      <c r="UHD10" s="314"/>
      <c r="UHE10" s="314"/>
      <c r="UHF10" s="314"/>
      <c r="UHG10" s="314"/>
      <c r="UHH10" s="314"/>
      <c r="UHI10" s="314"/>
      <c r="UHJ10" s="314"/>
      <c r="UHK10" s="314"/>
      <c r="UHL10" s="314"/>
      <c r="UHM10" s="314"/>
      <c r="UHN10" s="314"/>
      <c r="UHO10" s="314"/>
      <c r="UHP10" s="314"/>
      <c r="UHQ10" s="314"/>
      <c r="UHR10" s="314"/>
      <c r="UHS10" s="314"/>
      <c r="UHT10" s="314"/>
      <c r="UHU10" s="314"/>
      <c r="UHV10" s="314"/>
      <c r="UHW10" s="314"/>
      <c r="UHX10" s="314"/>
      <c r="UHY10" s="314"/>
      <c r="UHZ10" s="314"/>
      <c r="UIA10" s="314"/>
      <c r="UIB10" s="314"/>
      <c r="UIC10" s="314"/>
      <c r="UID10" s="314"/>
      <c r="UIE10" s="314"/>
      <c r="UIF10" s="314"/>
      <c r="UIG10" s="314"/>
      <c r="UIH10" s="314"/>
      <c r="UII10" s="314"/>
      <c r="UIJ10" s="314"/>
      <c r="UIK10" s="314"/>
      <c r="UIL10" s="314"/>
      <c r="UIM10" s="314"/>
      <c r="UIN10" s="314"/>
      <c r="UIO10" s="314"/>
      <c r="UIP10" s="314"/>
      <c r="UIQ10" s="314"/>
      <c r="UIR10" s="314"/>
      <c r="UIS10" s="314"/>
      <c r="UIT10" s="314"/>
      <c r="UIU10" s="314"/>
      <c r="UIV10" s="314"/>
      <c r="UIW10" s="314"/>
      <c r="UIX10" s="314"/>
      <c r="UIY10" s="314"/>
      <c r="UIZ10" s="314"/>
      <c r="UJA10" s="314"/>
      <c r="UJB10" s="314"/>
      <c r="UJC10" s="314"/>
      <c r="UJD10" s="314"/>
      <c r="UJE10" s="314"/>
      <c r="UJF10" s="314"/>
      <c r="UJG10" s="314"/>
      <c r="UJH10" s="314"/>
      <c r="UJI10" s="314"/>
      <c r="UJJ10" s="314"/>
      <c r="UJK10" s="314"/>
      <c r="UJL10" s="314"/>
      <c r="UJM10" s="314"/>
      <c r="UJN10" s="314"/>
      <c r="UJO10" s="314"/>
      <c r="UJP10" s="314"/>
      <c r="UJQ10" s="314"/>
      <c r="UJR10" s="314"/>
      <c r="UJS10" s="314"/>
      <c r="UJT10" s="314"/>
      <c r="UJU10" s="314"/>
      <c r="UJV10" s="314"/>
      <c r="UJW10" s="314"/>
      <c r="UJX10" s="314"/>
      <c r="UJY10" s="314"/>
      <c r="UJZ10" s="314"/>
      <c r="UKA10" s="314"/>
      <c r="UKB10" s="314"/>
      <c r="UKC10" s="314"/>
      <c r="UKD10" s="314"/>
      <c r="UKE10" s="314"/>
      <c r="UKF10" s="314"/>
      <c r="UKG10" s="314"/>
      <c r="UKH10" s="314"/>
      <c r="UKI10" s="314"/>
      <c r="UKJ10" s="314"/>
      <c r="UKK10" s="314"/>
      <c r="UKL10" s="314"/>
      <c r="UKM10" s="314"/>
      <c r="UKN10" s="314"/>
      <c r="UKO10" s="314"/>
      <c r="UKP10" s="314"/>
      <c r="UKQ10" s="314"/>
      <c r="UKR10" s="314"/>
      <c r="UKS10" s="314"/>
      <c r="UKT10" s="314"/>
      <c r="UKU10" s="314"/>
      <c r="UKV10" s="314"/>
      <c r="UKW10" s="314"/>
      <c r="UKX10" s="314"/>
      <c r="UKY10" s="314"/>
      <c r="UKZ10" s="314"/>
      <c r="ULA10" s="314"/>
      <c r="ULB10" s="314"/>
      <c r="ULC10" s="314"/>
      <c r="ULD10" s="314"/>
      <c r="ULE10" s="314"/>
      <c r="ULF10" s="314"/>
      <c r="ULG10" s="314"/>
      <c r="ULH10" s="314"/>
      <c r="ULI10" s="314"/>
      <c r="ULJ10" s="314"/>
      <c r="ULK10" s="314"/>
      <c r="ULL10" s="314"/>
      <c r="ULM10" s="314"/>
      <c r="ULN10" s="314"/>
      <c r="ULO10" s="314"/>
      <c r="ULP10" s="314"/>
      <c r="ULQ10" s="314"/>
      <c r="ULR10" s="314"/>
      <c r="ULS10" s="314"/>
      <c r="ULT10" s="314"/>
      <c r="ULU10" s="314"/>
      <c r="ULV10" s="314"/>
      <c r="ULW10" s="314"/>
      <c r="ULX10" s="314"/>
      <c r="ULY10" s="314"/>
      <c r="ULZ10" s="314"/>
      <c r="UMA10" s="314"/>
      <c r="UMB10" s="314"/>
      <c r="UMC10" s="314"/>
      <c r="UMD10" s="314"/>
      <c r="UME10" s="314"/>
      <c r="UMF10" s="314"/>
      <c r="UMG10" s="314"/>
      <c r="UMH10" s="314"/>
      <c r="UMI10" s="314"/>
      <c r="UMJ10" s="314"/>
      <c r="UMK10" s="314"/>
      <c r="UML10" s="314"/>
      <c r="UMM10" s="314"/>
      <c r="UMN10" s="314"/>
      <c r="UMO10" s="314"/>
      <c r="UMP10" s="314"/>
      <c r="UMQ10" s="314"/>
      <c r="UMR10" s="314"/>
      <c r="UMS10" s="314"/>
      <c r="UMT10" s="314"/>
      <c r="UMU10" s="314"/>
      <c r="UMV10" s="314"/>
      <c r="UMW10" s="314"/>
      <c r="UMX10" s="314"/>
      <c r="UMY10" s="314"/>
      <c r="UMZ10" s="314"/>
      <c r="UNA10" s="314"/>
      <c r="UNB10" s="314"/>
      <c r="UNC10" s="314"/>
      <c r="UND10" s="314"/>
      <c r="UNE10" s="314"/>
      <c r="UNF10" s="314"/>
      <c r="UNG10" s="314"/>
      <c r="UNH10" s="314"/>
      <c r="UNI10" s="314"/>
      <c r="UNJ10" s="314"/>
      <c r="UNK10" s="314"/>
      <c r="UNL10" s="314"/>
      <c r="UNM10" s="314"/>
      <c r="UNN10" s="314"/>
      <c r="UNO10" s="314"/>
      <c r="UNP10" s="314"/>
      <c r="UNQ10" s="314"/>
      <c r="UNR10" s="314"/>
      <c r="UNS10" s="314"/>
      <c r="UNT10" s="314"/>
      <c r="UNU10" s="314"/>
      <c r="UNV10" s="314"/>
      <c r="UNW10" s="314"/>
      <c r="UNX10" s="314"/>
      <c r="UNY10" s="314"/>
      <c r="UNZ10" s="314"/>
      <c r="UOA10" s="314"/>
      <c r="UOB10" s="314"/>
      <c r="UOC10" s="314"/>
      <c r="UOD10" s="314"/>
      <c r="UOE10" s="314"/>
      <c r="UOF10" s="314"/>
      <c r="UOG10" s="314"/>
      <c r="UOH10" s="314"/>
      <c r="UOI10" s="314"/>
      <c r="UOJ10" s="314"/>
      <c r="UOK10" s="314"/>
      <c r="UOL10" s="314"/>
      <c r="UOM10" s="314"/>
      <c r="UON10" s="314"/>
      <c r="UOO10" s="314"/>
      <c r="UOP10" s="314"/>
      <c r="UOQ10" s="314"/>
      <c r="UOR10" s="314"/>
      <c r="UOS10" s="314"/>
      <c r="UOT10" s="314"/>
      <c r="UOU10" s="314"/>
      <c r="UOV10" s="314"/>
      <c r="UOW10" s="314"/>
      <c r="UOX10" s="314"/>
      <c r="UOY10" s="314"/>
      <c r="UOZ10" s="314"/>
      <c r="UPA10" s="314"/>
      <c r="UPB10" s="314"/>
      <c r="UPC10" s="314"/>
      <c r="UPD10" s="314"/>
      <c r="UPE10" s="314"/>
      <c r="UPF10" s="314"/>
      <c r="UPG10" s="314"/>
      <c r="UPH10" s="314"/>
      <c r="UPI10" s="314"/>
      <c r="UPJ10" s="314"/>
      <c r="UPK10" s="314"/>
      <c r="UPL10" s="314"/>
      <c r="UPM10" s="314"/>
      <c r="UPN10" s="314"/>
      <c r="UPO10" s="314"/>
      <c r="UPP10" s="314"/>
      <c r="UPQ10" s="314"/>
      <c r="UPR10" s="314"/>
      <c r="UPS10" s="314"/>
      <c r="UPT10" s="314"/>
      <c r="UPU10" s="314"/>
      <c r="UPV10" s="314"/>
      <c r="UPW10" s="314"/>
      <c r="UPX10" s="314"/>
      <c r="UPY10" s="314"/>
      <c r="UPZ10" s="314"/>
      <c r="UQA10" s="314"/>
      <c r="UQB10" s="314"/>
      <c r="UQC10" s="314"/>
      <c r="UQD10" s="314"/>
      <c r="UQE10" s="314"/>
      <c r="UQF10" s="314"/>
      <c r="UQG10" s="314"/>
      <c r="UQH10" s="314"/>
      <c r="UQI10" s="314"/>
      <c r="UQJ10" s="314"/>
      <c r="UQK10" s="314"/>
      <c r="UQL10" s="314"/>
      <c r="UQM10" s="314"/>
      <c r="UQN10" s="314"/>
      <c r="UQO10" s="314"/>
      <c r="UQP10" s="314"/>
      <c r="UQQ10" s="314"/>
      <c r="UQR10" s="314"/>
      <c r="UQS10" s="314"/>
      <c r="UQT10" s="314"/>
      <c r="UQU10" s="314"/>
      <c r="UQV10" s="314"/>
      <c r="UQW10" s="314"/>
      <c r="UQX10" s="314"/>
      <c r="UQY10" s="314"/>
      <c r="UQZ10" s="314"/>
      <c r="URA10" s="314"/>
      <c r="URB10" s="314"/>
      <c r="URC10" s="314"/>
      <c r="URD10" s="314"/>
      <c r="URE10" s="314"/>
      <c r="URF10" s="314"/>
      <c r="URG10" s="314"/>
      <c r="URH10" s="314"/>
      <c r="URI10" s="314"/>
      <c r="URJ10" s="314"/>
      <c r="URK10" s="314"/>
      <c r="URL10" s="314"/>
      <c r="URM10" s="314"/>
      <c r="URN10" s="314"/>
      <c r="URO10" s="314"/>
      <c r="URP10" s="314"/>
      <c r="URQ10" s="314"/>
      <c r="URR10" s="314"/>
      <c r="URS10" s="314"/>
      <c r="URT10" s="314"/>
      <c r="URU10" s="314"/>
      <c r="URV10" s="314"/>
      <c r="URW10" s="314"/>
      <c r="URX10" s="314"/>
      <c r="URY10" s="314"/>
      <c r="URZ10" s="314"/>
      <c r="USA10" s="314"/>
      <c r="USB10" s="314"/>
      <c r="USC10" s="314"/>
      <c r="USD10" s="314"/>
      <c r="USE10" s="314"/>
      <c r="USF10" s="314"/>
      <c r="USG10" s="314"/>
      <c r="USH10" s="314"/>
      <c r="USI10" s="314"/>
      <c r="USJ10" s="314"/>
      <c r="USK10" s="314"/>
      <c r="USL10" s="314"/>
      <c r="USM10" s="314"/>
      <c r="USN10" s="314"/>
      <c r="USO10" s="314"/>
      <c r="USP10" s="314"/>
      <c r="USQ10" s="314"/>
      <c r="USR10" s="314"/>
      <c r="USS10" s="314"/>
      <c r="UST10" s="314"/>
      <c r="USU10" s="314"/>
      <c r="USV10" s="314"/>
      <c r="USW10" s="314"/>
      <c r="USX10" s="314"/>
      <c r="USY10" s="314"/>
      <c r="USZ10" s="314"/>
      <c r="UTA10" s="314"/>
      <c r="UTB10" s="314"/>
      <c r="UTC10" s="314"/>
      <c r="UTD10" s="314"/>
      <c r="UTE10" s="314"/>
      <c r="UTF10" s="314"/>
      <c r="UTG10" s="314"/>
      <c r="UTH10" s="314"/>
      <c r="UTI10" s="314"/>
      <c r="UTJ10" s="314"/>
      <c r="UTK10" s="314"/>
      <c r="UTL10" s="314"/>
      <c r="UTM10" s="314"/>
      <c r="UTN10" s="314"/>
      <c r="UTO10" s="314"/>
      <c r="UTP10" s="314"/>
      <c r="UTQ10" s="314"/>
      <c r="UTR10" s="314"/>
      <c r="UTS10" s="314"/>
      <c r="UTT10" s="314"/>
      <c r="UTU10" s="314"/>
      <c r="UTV10" s="314"/>
      <c r="UTW10" s="314"/>
      <c r="UTX10" s="314"/>
      <c r="UTY10" s="314"/>
      <c r="UTZ10" s="314"/>
      <c r="UUA10" s="314"/>
      <c r="UUB10" s="314"/>
      <c r="UUC10" s="314"/>
      <c r="UUD10" s="314"/>
      <c r="UUE10" s="314"/>
      <c r="UUF10" s="314"/>
      <c r="UUG10" s="314"/>
      <c r="UUH10" s="314"/>
      <c r="UUI10" s="314"/>
      <c r="UUJ10" s="314"/>
      <c r="UUK10" s="314"/>
      <c r="UUL10" s="314"/>
      <c r="UUM10" s="314"/>
      <c r="UUN10" s="314"/>
      <c r="UUO10" s="314"/>
      <c r="UUP10" s="314"/>
      <c r="UUQ10" s="314"/>
      <c r="UUR10" s="314"/>
      <c r="UUS10" s="314"/>
      <c r="UUT10" s="314"/>
      <c r="UUU10" s="314"/>
      <c r="UUV10" s="314"/>
      <c r="UUW10" s="314"/>
      <c r="UUX10" s="314"/>
      <c r="UUY10" s="314"/>
      <c r="UUZ10" s="314"/>
      <c r="UVA10" s="314"/>
      <c r="UVB10" s="314"/>
      <c r="UVC10" s="314"/>
      <c r="UVD10" s="314"/>
      <c r="UVE10" s="314"/>
      <c r="UVF10" s="314"/>
      <c r="UVG10" s="314"/>
      <c r="UVH10" s="314"/>
      <c r="UVI10" s="314"/>
      <c r="UVJ10" s="314"/>
      <c r="UVK10" s="314"/>
      <c r="UVL10" s="314"/>
      <c r="UVM10" s="314"/>
      <c r="UVN10" s="314"/>
      <c r="UVO10" s="314"/>
      <c r="UVP10" s="314"/>
      <c r="UVQ10" s="314"/>
      <c r="UVR10" s="314"/>
      <c r="UVS10" s="314"/>
      <c r="UVT10" s="314"/>
      <c r="UVU10" s="314"/>
      <c r="UVV10" s="314"/>
      <c r="UVW10" s="314"/>
      <c r="UVX10" s="314"/>
      <c r="UVY10" s="314"/>
      <c r="UVZ10" s="314"/>
      <c r="UWA10" s="314"/>
      <c r="UWB10" s="314"/>
      <c r="UWC10" s="314"/>
      <c r="UWD10" s="314"/>
      <c r="UWE10" s="314"/>
      <c r="UWF10" s="314"/>
      <c r="UWG10" s="314"/>
      <c r="UWH10" s="314"/>
      <c r="UWI10" s="314"/>
      <c r="UWJ10" s="314"/>
      <c r="UWK10" s="314"/>
      <c r="UWL10" s="314"/>
      <c r="UWM10" s="314"/>
      <c r="UWN10" s="314"/>
      <c r="UWO10" s="314"/>
      <c r="UWP10" s="314"/>
      <c r="UWQ10" s="314"/>
      <c r="UWR10" s="314"/>
      <c r="UWS10" s="314"/>
      <c r="UWT10" s="314"/>
      <c r="UWU10" s="314"/>
      <c r="UWV10" s="314"/>
      <c r="UWW10" s="314"/>
      <c r="UWX10" s="314"/>
      <c r="UWY10" s="314"/>
      <c r="UWZ10" s="314"/>
      <c r="UXA10" s="314"/>
      <c r="UXB10" s="314"/>
      <c r="UXC10" s="314"/>
      <c r="UXD10" s="314"/>
      <c r="UXE10" s="314"/>
      <c r="UXF10" s="314"/>
      <c r="UXG10" s="314"/>
      <c r="UXH10" s="314"/>
      <c r="UXI10" s="314"/>
      <c r="UXJ10" s="314"/>
      <c r="UXK10" s="314"/>
      <c r="UXL10" s="314"/>
      <c r="UXM10" s="314"/>
      <c r="UXN10" s="314"/>
      <c r="UXO10" s="314"/>
      <c r="UXP10" s="314"/>
      <c r="UXQ10" s="314"/>
      <c r="UXR10" s="314"/>
      <c r="UXS10" s="314"/>
      <c r="UXT10" s="314"/>
      <c r="UXU10" s="314"/>
      <c r="UXV10" s="314"/>
      <c r="UXW10" s="314"/>
      <c r="UXX10" s="314"/>
      <c r="UXY10" s="314"/>
      <c r="UXZ10" s="314"/>
      <c r="UYA10" s="314"/>
      <c r="UYB10" s="314"/>
      <c r="UYC10" s="314"/>
      <c r="UYD10" s="314"/>
      <c r="UYE10" s="314"/>
      <c r="UYF10" s="314"/>
      <c r="UYG10" s="314"/>
      <c r="UYH10" s="314"/>
      <c r="UYI10" s="314"/>
      <c r="UYJ10" s="314"/>
      <c r="UYK10" s="314"/>
      <c r="UYL10" s="314"/>
      <c r="UYM10" s="314"/>
      <c r="UYN10" s="314"/>
      <c r="UYO10" s="314"/>
      <c r="UYP10" s="314"/>
      <c r="UYQ10" s="314"/>
      <c r="UYR10" s="314"/>
      <c r="UYS10" s="314"/>
      <c r="UYT10" s="314"/>
      <c r="UYU10" s="314"/>
      <c r="UYV10" s="314"/>
      <c r="UYW10" s="314"/>
      <c r="UYX10" s="314"/>
      <c r="UYY10" s="314"/>
      <c r="UYZ10" s="314"/>
      <c r="UZA10" s="314"/>
      <c r="UZB10" s="314"/>
      <c r="UZC10" s="314"/>
      <c r="UZD10" s="314"/>
      <c r="UZE10" s="314"/>
      <c r="UZF10" s="314"/>
      <c r="UZG10" s="314"/>
      <c r="UZH10" s="314"/>
      <c r="UZI10" s="314"/>
      <c r="UZJ10" s="314"/>
      <c r="UZK10" s="314"/>
      <c r="UZL10" s="314"/>
      <c r="UZM10" s="314"/>
      <c r="UZN10" s="314"/>
      <c r="UZO10" s="314"/>
      <c r="UZP10" s="314"/>
      <c r="UZQ10" s="314"/>
      <c r="UZR10" s="314"/>
      <c r="UZS10" s="314"/>
      <c r="UZT10" s="314"/>
      <c r="UZU10" s="314"/>
      <c r="UZV10" s="314"/>
      <c r="UZW10" s="314"/>
      <c r="UZX10" s="314"/>
      <c r="UZY10" s="314"/>
      <c r="UZZ10" s="314"/>
      <c r="VAA10" s="314"/>
      <c r="VAB10" s="314"/>
      <c r="VAC10" s="314"/>
      <c r="VAD10" s="314"/>
      <c r="VAE10" s="314"/>
      <c r="VAF10" s="314"/>
      <c r="VAG10" s="314"/>
      <c r="VAH10" s="314"/>
      <c r="VAI10" s="314"/>
      <c r="VAJ10" s="314"/>
      <c r="VAK10" s="314"/>
      <c r="VAL10" s="314"/>
      <c r="VAM10" s="314"/>
      <c r="VAN10" s="314"/>
      <c r="VAO10" s="314"/>
      <c r="VAP10" s="314"/>
      <c r="VAQ10" s="314"/>
      <c r="VAR10" s="314"/>
      <c r="VAS10" s="314"/>
      <c r="VAT10" s="314"/>
      <c r="VAU10" s="314"/>
      <c r="VAV10" s="314"/>
      <c r="VAW10" s="314"/>
      <c r="VAX10" s="314"/>
      <c r="VAY10" s="314"/>
      <c r="VAZ10" s="314"/>
      <c r="VBA10" s="314"/>
      <c r="VBB10" s="314"/>
      <c r="VBC10" s="314"/>
      <c r="VBD10" s="314"/>
      <c r="VBE10" s="314"/>
      <c r="VBF10" s="314"/>
      <c r="VBG10" s="314"/>
      <c r="VBH10" s="314"/>
      <c r="VBI10" s="314"/>
      <c r="VBJ10" s="314"/>
      <c r="VBK10" s="314"/>
      <c r="VBL10" s="314"/>
      <c r="VBM10" s="314"/>
      <c r="VBN10" s="314"/>
      <c r="VBO10" s="314"/>
      <c r="VBP10" s="314"/>
      <c r="VBQ10" s="314"/>
      <c r="VBR10" s="314"/>
      <c r="VBS10" s="314"/>
      <c r="VBT10" s="314"/>
      <c r="VBU10" s="314"/>
      <c r="VBV10" s="314"/>
      <c r="VBW10" s="314"/>
      <c r="VBX10" s="314"/>
      <c r="VBY10" s="314"/>
      <c r="VBZ10" s="314"/>
      <c r="VCA10" s="314"/>
      <c r="VCB10" s="314"/>
      <c r="VCC10" s="314"/>
      <c r="VCD10" s="314"/>
      <c r="VCE10" s="314"/>
      <c r="VCF10" s="314"/>
      <c r="VCG10" s="314"/>
      <c r="VCH10" s="314"/>
      <c r="VCI10" s="314"/>
      <c r="VCJ10" s="314"/>
      <c r="VCK10" s="314"/>
      <c r="VCL10" s="314"/>
      <c r="VCM10" s="314"/>
      <c r="VCN10" s="314"/>
      <c r="VCO10" s="314"/>
      <c r="VCP10" s="314"/>
      <c r="VCQ10" s="314"/>
      <c r="VCR10" s="314"/>
      <c r="VCS10" s="314"/>
      <c r="VCT10" s="314"/>
      <c r="VCU10" s="314"/>
      <c r="VCV10" s="314"/>
      <c r="VCW10" s="314"/>
      <c r="VCX10" s="314"/>
      <c r="VCY10" s="314"/>
      <c r="VCZ10" s="314"/>
      <c r="VDA10" s="314"/>
      <c r="VDB10" s="314"/>
      <c r="VDC10" s="314"/>
      <c r="VDD10" s="314"/>
      <c r="VDE10" s="314"/>
      <c r="VDF10" s="314"/>
      <c r="VDG10" s="314"/>
      <c r="VDH10" s="314"/>
      <c r="VDI10" s="314"/>
      <c r="VDJ10" s="314"/>
      <c r="VDK10" s="314"/>
      <c r="VDL10" s="314"/>
      <c r="VDM10" s="314"/>
      <c r="VDN10" s="314"/>
      <c r="VDO10" s="314"/>
      <c r="VDP10" s="314"/>
      <c r="VDQ10" s="314"/>
      <c r="VDR10" s="314"/>
      <c r="VDS10" s="314"/>
      <c r="VDT10" s="314"/>
      <c r="VDU10" s="314"/>
      <c r="VDV10" s="314"/>
      <c r="VDW10" s="314"/>
      <c r="VDX10" s="314"/>
      <c r="VDY10" s="314"/>
      <c r="VDZ10" s="314"/>
      <c r="VEA10" s="314"/>
      <c r="VEB10" s="314"/>
      <c r="VEC10" s="314"/>
      <c r="VED10" s="314"/>
      <c r="VEE10" s="314"/>
      <c r="VEF10" s="314"/>
      <c r="VEG10" s="314"/>
      <c r="VEH10" s="314"/>
      <c r="VEI10" s="314"/>
      <c r="VEJ10" s="314"/>
      <c r="VEK10" s="314"/>
      <c r="VEL10" s="314"/>
      <c r="VEM10" s="314"/>
      <c r="VEN10" s="314"/>
      <c r="VEO10" s="314"/>
      <c r="VEP10" s="314"/>
      <c r="VEQ10" s="314"/>
      <c r="VER10" s="314"/>
      <c r="VES10" s="314"/>
      <c r="VET10" s="314"/>
      <c r="VEU10" s="314"/>
      <c r="VEV10" s="314"/>
      <c r="VEW10" s="314"/>
      <c r="VEX10" s="314"/>
      <c r="VEY10" s="314"/>
      <c r="VEZ10" s="314"/>
      <c r="VFA10" s="314"/>
      <c r="VFB10" s="314"/>
      <c r="VFC10" s="314"/>
      <c r="VFD10" s="314"/>
      <c r="VFE10" s="314"/>
      <c r="VFF10" s="314"/>
      <c r="VFG10" s="314"/>
      <c r="VFH10" s="314"/>
      <c r="VFI10" s="314"/>
      <c r="VFJ10" s="314"/>
      <c r="VFK10" s="314"/>
      <c r="VFL10" s="314"/>
      <c r="VFM10" s="314"/>
      <c r="VFN10" s="314"/>
      <c r="VFO10" s="314"/>
      <c r="VFP10" s="314"/>
      <c r="VFQ10" s="314"/>
      <c r="VFR10" s="314"/>
      <c r="VFS10" s="314"/>
      <c r="VFT10" s="314"/>
      <c r="VFU10" s="314"/>
      <c r="VFV10" s="314"/>
      <c r="VFW10" s="314"/>
      <c r="VFX10" s="314"/>
      <c r="VFY10" s="314"/>
      <c r="VFZ10" s="314"/>
      <c r="VGA10" s="314"/>
      <c r="VGB10" s="314"/>
      <c r="VGC10" s="314"/>
      <c r="VGD10" s="314"/>
      <c r="VGE10" s="314"/>
      <c r="VGF10" s="314"/>
      <c r="VGG10" s="314"/>
      <c r="VGH10" s="314"/>
      <c r="VGI10" s="314"/>
      <c r="VGJ10" s="314"/>
      <c r="VGK10" s="314"/>
      <c r="VGL10" s="314"/>
      <c r="VGM10" s="314"/>
      <c r="VGN10" s="314"/>
      <c r="VGO10" s="314"/>
      <c r="VGP10" s="314"/>
      <c r="VGQ10" s="314"/>
      <c r="VGR10" s="314"/>
      <c r="VGS10" s="314"/>
      <c r="VGT10" s="314"/>
      <c r="VGU10" s="314"/>
      <c r="VGV10" s="314"/>
      <c r="VGW10" s="314"/>
      <c r="VGX10" s="314"/>
      <c r="VGY10" s="314"/>
      <c r="VGZ10" s="314"/>
      <c r="VHA10" s="314"/>
      <c r="VHB10" s="314"/>
      <c r="VHC10" s="314"/>
      <c r="VHD10" s="314"/>
      <c r="VHE10" s="314"/>
      <c r="VHF10" s="314"/>
      <c r="VHG10" s="314"/>
      <c r="VHH10" s="314"/>
      <c r="VHI10" s="314"/>
      <c r="VHJ10" s="314"/>
      <c r="VHK10" s="314"/>
      <c r="VHL10" s="314"/>
      <c r="VHM10" s="314"/>
      <c r="VHN10" s="314"/>
      <c r="VHO10" s="314"/>
      <c r="VHP10" s="314"/>
      <c r="VHQ10" s="314"/>
      <c r="VHR10" s="314"/>
      <c r="VHS10" s="314"/>
      <c r="VHT10" s="314"/>
      <c r="VHU10" s="314"/>
      <c r="VHV10" s="314"/>
      <c r="VHW10" s="314"/>
      <c r="VHX10" s="314"/>
      <c r="VHY10" s="314"/>
      <c r="VHZ10" s="314"/>
      <c r="VIA10" s="314"/>
      <c r="VIB10" s="314"/>
      <c r="VIC10" s="314"/>
      <c r="VID10" s="314"/>
      <c r="VIE10" s="314"/>
      <c r="VIF10" s="314"/>
      <c r="VIG10" s="314"/>
      <c r="VIH10" s="314"/>
      <c r="VII10" s="314"/>
      <c r="VIJ10" s="314"/>
      <c r="VIK10" s="314"/>
      <c r="VIL10" s="314"/>
      <c r="VIM10" s="314"/>
      <c r="VIN10" s="314"/>
      <c r="VIO10" s="314"/>
      <c r="VIP10" s="314"/>
      <c r="VIQ10" s="314"/>
      <c r="VIR10" s="314"/>
      <c r="VIS10" s="314"/>
      <c r="VIT10" s="314"/>
      <c r="VIU10" s="314"/>
      <c r="VIV10" s="314"/>
      <c r="VIW10" s="314"/>
      <c r="VIX10" s="314"/>
      <c r="VIY10" s="314"/>
      <c r="VIZ10" s="314"/>
      <c r="VJA10" s="314"/>
      <c r="VJB10" s="314"/>
      <c r="VJC10" s="314"/>
      <c r="VJD10" s="314"/>
      <c r="VJE10" s="314"/>
      <c r="VJF10" s="314"/>
      <c r="VJG10" s="314"/>
      <c r="VJH10" s="314"/>
      <c r="VJI10" s="314"/>
      <c r="VJJ10" s="314"/>
      <c r="VJK10" s="314"/>
      <c r="VJL10" s="314"/>
      <c r="VJM10" s="314"/>
      <c r="VJN10" s="314"/>
      <c r="VJO10" s="314"/>
      <c r="VJP10" s="314"/>
      <c r="VJQ10" s="314"/>
      <c r="VJR10" s="314"/>
      <c r="VJS10" s="314"/>
      <c r="VJT10" s="314"/>
      <c r="VJU10" s="314"/>
      <c r="VJV10" s="314"/>
      <c r="VJW10" s="314"/>
      <c r="VJX10" s="314"/>
      <c r="VJY10" s="314"/>
      <c r="VJZ10" s="314"/>
      <c r="VKA10" s="314"/>
      <c r="VKB10" s="314"/>
      <c r="VKC10" s="314"/>
      <c r="VKD10" s="314"/>
      <c r="VKE10" s="314"/>
      <c r="VKF10" s="314"/>
      <c r="VKG10" s="314"/>
      <c r="VKH10" s="314"/>
      <c r="VKI10" s="314"/>
      <c r="VKJ10" s="314"/>
      <c r="VKK10" s="314"/>
      <c r="VKL10" s="314"/>
      <c r="VKM10" s="314"/>
      <c r="VKN10" s="314"/>
      <c r="VKO10" s="314"/>
      <c r="VKP10" s="314"/>
      <c r="VKQ10" s="314"/>
      <c r="VKR10" s="314"/>
      <c r="VKS10" s="314"/>
      <c r="VKT10" s="314"/>
      <c r="VKU10" s="314"/>
      <c r="VKV10" s="314"/>
      <c r="VKW10" s="314"/>
      <c r="VKX10" s="314"/>
      <c r="VKY10" s="314"/>
      <c r="VKZ10" s="314"/>
      <c r="VLA10" s="314"/>
      <c r="VLB10" s="314"/>
      <c r="VLC10" s="314"/>
      <c r="VLD10" s="314"/>
      <c r="VLE10" s="314"/>
      <c r="VLF10" s="314"/>
      <c r="VLG10" s="314"/>
      <c r="VLH10" s="314"/>
      <c r="VLI10" s="314"/>
      <c r="VLJ10" s="314"/>
      <c r="VLK10" s="314"/>
      <c r="VLL10" s="314"/>
      <c r="VLM10" s="314"/>
      <c r="VLN10" s="314"/>
      <c r="VLO10" s="314"/>
      <c r="VLP10" s="314"/>
      <c r="VLQ10" s="314"/>
      <c r="VLR10" s="314"/>
      <c r="VLS10" s="314"/>
      <c r="VLT10" s="314"/>
      <c r="VLU10" s="314"/>
      <c r="VLV10" s="314"/>
      <c r="VLW10" s="314"/>
      <c r="VLX10" s="314"/>
      <c r="VLY10" s="314"/>
      <c r="VLZ10" s="314"/>
      <c r="VMA10" s="314"/>
      <c r="VMB10" s="314"/>
      <c r="VMC10" s="314"/>
      <c r="VMD10" s="314"/>
      <c r="VME10" s="314"/>
      <c r="VMF10" s="314"/>
      <c r="VMG10" s="314"/>
      <c r="VMH10" s="314"/>
      <c r="VMI10" s="314"/>
      <c r="VMJ10" s="314"/>
      <c r="VMK10" s="314"/>
      <c r="VML10" s="314"/>
      <c r="VMM10" s="314"/>
      <c r="VMN10" s="314"/>
      <c r="VMO10" s="314"/>
      <c r="VMP10" s="314"/>
      <c r="VMQ10" s="314"/>
      <c r="VMR10" s="314"/>
      <c r="VMS10" s="314"/>
      <c r="VMT10" s="314"/>
      <c r="VMU10" s="314"/>
      <c r="VMV10" s="314"/>
      <c r="VMW10" s="314"/>
      <c r="VMX10" s="314"/>
      <c r="VMY10" s="314"/>
      <c r="VMZ10" s="314"/>
      <c r="VNA10" s="314"/>
      <c r="VNB10" s="314"/>
      <c r="VNC10" s="314"/>
      <c r="VND10" s="314"/>
      <c r="VNE10" s="314"/>
      <c r="VNF10" s="314"/>
      <c r="VNG10" s="314"/>
      <c r="VNH10" s="314"/>
      <c r="VNI10" s="314"/>
      <c r="VNJ10" s="314"/>
      <c r="VNK10" s="314"/>
      <c r="VNL10" s="314"/>
      <c r="VNM10" s="314"/>
      <c r="VNN10" s="314"/>
      <c r="VNO10" s="314"/>
      <c r="VNP10" s="314"/>
      <c r="VNQ10" s="314"/>
      <c r="VNR10" s="314"/>
      <c r="VNS10" s="314"/>
      <c r="VNT10" s="314"/>
      <c r="VNU10" s="314"/>
      <c r="VNV10" s="314"/>
      <c r="VNW10" s="314"/>
      <c r="VNX10" s="314"/>
      <c r="VNY10" s="314"/>
      <c r="VNZ10" s="314"/>
      <c r="VOA10" s="314"/>
      <c r="VOB10" s="314"/>
      <c r="VOC10" s="314"/>
      <c r="VOD10" s="314"/>
      <c r="VOE10" s="314"/>
      <c r="VOF10" s="314"/>
      <c r="VOG10" s="314"/>
      <c r="VOH10" s="314"/>
      <c r="VOI10" s="314"/>
      <c r="VOJ10" s="314"/>
      <c r="VOK10" s="314"/>
      <c r="VOL10" s="314"/>
      <c r="VOM10" s="314"/>
      <c r="VON10" s="314"/>
      <c r="VOO10" s="314"/>
      <c r="VOP10" s="314"/>
      <c r="VOQ10" s="314"/>
      <c r="VOR10" s="314"/>
      <c r="VOS10" s="314"/>
      <c r="VOT10" s="314"/>
      <c r="VOU10" s="314"/>
      <c r="VOV10" s="314"/>
      <c r="VOW10" s="314"/>
      <c r="VOX10" s="314"/>
      <c r="VOY10" s="314"/>
      <c r="VOZ10" s="314"/>
      <c r="VPA10" s="314"/>
      <c r="VPB10" s="314"/>
      <c r="VPC10" s="314"/>
      <c r="VPD10" s="314"/>
      <c r="VPE10" s="314"/>
      <c r="VPF10" s="314"/>
      <c r="VPG10" s="314"/>
      <c r="VPH10" s="314"/>
      <c r="VPI10" s="314"/>
      <c r="VPJ10" s="314"/>
      <c r="VPK10" s="314"/>
      <c r="VPL10" s="314"/>
      <c r="VPM10" s="314"/>
      <c r="VPN10" s="314"/>
      <c r="VPO10" s="314"/>
      <c r="VPP10" s="314"/>
      <c r="VPQ10" s="314"/>
      <c r="VPR10" s="314"/>
      <c r="VPS10" s="314"/>
      <c r="VPT10" s="314"/>
      <c r="VPU10" s="314"/>
      <c r="VPV10" s="314"/>
      <c r="VPW10" s="314"/>
      <c r="VPX10" s="314"/>
      <c r="VPY10" s="314"/>
      <c r="VPZ10" s="314"/>
      <c r="VQA10" s="314"/>
      <c r="VQB10" s="314"/>
      <c r="VQC10" s="314"/>
      <c r="VQD10" s="314"/>
      <c r="VQE10" s="314"/>
      <c r="VQF10" s="314"/>
      <c r="VQG10" s="314"/>
      <c r="VQH10" s="314"/>
      <c r="VQI10" s="314"/>
      <c r="VQJ10" s="314"/>
      <c r="VQK10" s="314"/>
      <c r="VQL10" s="314"/>
      <c r="VQM10" s="314"/>
      <c r="VQN10" s="314"/>
      <c r="VQO10" s="314"/>
      <c r="VQP10" s="314"/>
      <c r="VQQ10" s="314"/>
      <c r="VQR10" s="314"/>
      <c r="VQS10" s="314"/>
      <c r="VQT10" s="314"/>
      <c r="VQU10" s="314"/>
      <c r="VQV10" s="314"/>
      <c r="VQW10" s="314"/>
      <c r="VQX10" s="314"/>
      <c r="VQY10" s="314"/>
      <c r="VQZ10" s="314"/>
      <c r="VRA10" s="314"/>
      <c r="VRB10" s="314"/>
      <c r="VRC10" s="314"/>
      <c r="VRD10" s="314"/>
      <c r="VRE10" s="314"/>
      <c r="VRF10" s="314"/>
      <c r="VRG10" s="314"/>
      <c r="VRH10" s="314"/>
      <c r="VRI10" s="314"/>
      <c r="VRJ10" s="314"/>
      <c r="VRK10" s="314"/>
      <c r="VRL10" s="314"/>
      <c r="VRM10" s="314"/>
      <c r="VRN10" s="314"/>
      <c r="VRO10" s="314"/>
      <c r="VRP10" s="314"/>
      <c r="VRQ10" s="314"/>
      <c r="VRR10" s="314"/>
      <c r="VRS10" s="314"/>
      <c r="VRT10" s="314"/>
      <c r="VRU10" s="314"/>
      <c r="VRV10" s="314"/>
      <c r="VRW10" s="314"/>
      <c r="VRX10" s="314"/>
      <c r="VRY10" s="314"/>
      <c r="VRZ10" s="314"/>
      <c r="VSA10" s="314"/>
      <c r="VSB10" s="314"/>
      <c r="VSC10" s="314"/>
      <c r="VSD10" s="314"/>
      <c r="VSE10" s="314"/>
      <c r="VSF10" s="314"/>
      <c r="VSG10" s="314"/>
      <c r="VSH10" s="314"/>
      <c r="VSI10" s="314"/>
      <c r="VSJ10" s="314"/>
      <c r="VSK10" s="314"/>
      <c r="VSL10" s="314"/>
      <c r="VSM10" s="314"/>
      <c r="VSN10" s="314"/>
      <c r="VSO10" s="314"/>
      <c r="VSP10" s="314"/>
      <c r="VSQ10" s="314"/>
      <c r="VSR10" s="314"/>
      <c r="VSS10" s="314"/>
      <c r="VST10" s="314"/>
      <c r="VSU10" s="314"/>
      <c r="VSV10" s="314"/>
      <c r="VSW10" s="314"/>
      <c r="VSX10" s="314"/>
      <c r="VSY10" s="314"/>
      <c r="VSZ10" s="314"/>
      <c r="VTA10" s="314"/>
      <c r="VTB10" s="314"/>
      <c r="VTC10" s="314"/>
      <c r="VTD10" s="314"/>
      <c r="VTE10" s="314"/>
      <c r="VTF10" s="314"/>
      <c r="VTG10" s="314"/>
      <c r="VTH10" s="314"/>
      <c r="VTI10" s="314"/>
      <c r="VTJ10" s="314"/>
      <c r="VTK10" s="314"/>
      <c r="VTL10" s="314"/>
      <c r="VTM10" s="314"/>
      <c r="VTN10" s="314"/>
      <c r="VTO10" s="314"/>
      <c r="VTP10" s="314"/>
      <c r="VTQ10" s="314"/>
      <c r="VTR10" s="314"/>
      <c r="VTS10" s="314"/>
      <c r="VTT10" s="314"/>
      <c r="VTU10" s="314"/>
      <c r="VTV10" s="314"/>
      <c r="VTW10" s="314"/>
      <c r="VTX10" s="314"/>
      <c r="VTY10" s="314"/>
      <c r="VTZ10" s="314"/>
      <c r="VUA10" s="314"/>
      <c r="VUB10" s="314"/>
      <c r="VUC10" s="314"/>
      <c r="VUD10" s="314"/>
      <c r="VUE10" s="314"/>
      <c r="VUF10" s="314"/>
      <c r="VUG10" s="314"/>
      <c r="VUH10" s="314"/>
      <c r="VUI10" s="314"/>
      <c r="VUJ10" s="314"/>
      <c r="VUK10" s="314"/>
      <c r="VUL10" s="314"/>
      <c r="VUM10" s="314"/>
      <c r="VUN10" s="314"/>
      <c r="VUO10" s="314"/>
      <c r="VUP10" s="314"/>
      <c r="VUQ10" s="314"/>
      <c r="VUR10" s="314"/>
      <c r="VUS10" s="314"/>
      <c r="VUT10" s="314"/>
      <c r="VUU10" s="314"/>
      <c r="VUV10" s="314"/>
      <c r="VUW10" s="314"/>
      <c r="VUX10" s="314"/>
      <c r="VUY10" s="314"/>
      <c r="VUZ10" s="314"/>
      <c r="VVA10" s="314"/>
      <c r="VVB10" s="314"/>
      <c r="VVC10" s="314"/>
      <c r="VVD10" s="314"/>
      <c r="VVE10" s="314"/>
      <c r="VVF10" s="314"/>
      <c r="VVG10" s="314"/>
      <c r="VVH10" s="314"/>
      <c r="VVI10" s="314"/>
      <c r="VVJ10" s="314"/>
      <c r="VVK10" s="314"/>
      <c r="VVL10" s="314"/>
      <c r="VVM10" s="314"/>
      <c r="VVN10" s="314"/>
      <c r="VVO10" s="314"/>
      <c r="VVP10" s="314"/>
      <c r="VVQ10" s="314"/>
      <c r="VVR10" s="314"/>
      <c r="VVS10" s="314"/>
      <c r="VVT10" s="314"/>
      <c r="VVU10" s="314"/>
      <c r="VVV10" s="314"/>
      <c r="VVW10" s="314"/>
      <c r="VVX10" s="314"/>
      <c r="VVY10" s="314"/>
      <c r="VVZ10" s="314"/>
      <c r="VWA10" s="314"/>
      <c r="VWB10" s="314"/>
      <c r="VWC10" s="314"/>
      <c r="VWD10" s="314"/>
      <c r="VWE10" s="314"/>
      <c r="VWF10" s="314"/>
      <c r="VWG10" s="314"/>
      <c r="VWH10" s="314"/>
      <c r="VWI10" s="314"/>
      <c r="VWJ10" s="314"/>
      <c r="VWK10" s="314"/>
      <c r="VWL10" s="314"/>
      <c r="VWM10" s="314"/>
      <c r="VWN10" s="314"/>
      <c r="VWO10" s="314"/>
      <c r="VWP10" s="314"/>
      <c r="VWQ10" s="314"/>
      <c r="VWR10" s="314"/>
      <c r="VWS10" s="314"/>
      <c r="VWT10" s="314"/>
      <c r="VWU10" s="314"/>
      <c r="VWV10" s="314"/>
      <c r="VWW10" s="314"/>
      <c r="VWX10" s="314"/>
      <c r="VWY10" s="314"/>
      <c r="VWZ10" s="314"/>
      <c r="VXA10" s="314"/>
      <c r="VXB10" s="314"/>
      <c r="VXC10" s="314"/>
      <c r="VXD10" s="314"/>
      <c r="VXE10" s="314"/>
      <c r="VXF10" s="314"/>
      <c r="VXG10" s="314"/>
      <c r="VXH10" s="314"/>
      <c r="VXI10" s="314"/>
      <c r="VXJ10" s="314"/>
      <c r="VXK10" s="314"/>
      <c r="VXL10" s="314"/>
      <c r="VXM10" s="314"/>
      <c r="VXN10" s="314"/>
      <c r="VXO10" s="314"/>
      <c r="VXP10" s="314"/>
      <c r="VXQ10" s="314"/>
      <c r="VXR10" s="314"/>
      <c r="VXS10" s="314"/>
      <c r="VXT10" s="314"/>
      <c r="VXU10" s="314"/>
      <c r="VXV10" s="314"/>
      <c r="VXW10" s="314"/>
      <c r="VXX10" s="314"/>
      <c r="VXY10" s="314"/>
      <c r="VXZ10" s="314"/>
      <c r="VYA10" s="314"/>
      <c r="VYB10" s="314"/>
      <c r="VYC10" s="314"/>
      <c r="VYD10" s="314"/>
      <c r="VYE10" s="314"/>
      <c r="VYF10" s="314"/>
      <c r="VYG10" s="314"/>
      <c r="VYH10" s="314"/>
      <c r="VYI10" s="314"/>
      <c r="VYJ10" s="314"/>
      <c r="VYK10" s="314"/>
      <c r="VYL10" s="314"/>
      <c r="VYM10" s="314"/>
      <c r="VYN10" s="314"/>
      <c r="VYO10" s="314"/>
      <c r="VYP10" s="314"/>
      <c r="VYQ10" s="314"/>
      <c r="VYR10" s="314"/>
      <c r="VYS10" s="314"/>
      <c r="VYT10" s="314"/>
      <c r="VYU10" s="314"/>
      <c r="VYV10" s="314"/>
      <c r="VYW10" s="314"/>
      <c r="VYX10" s="314"/>
      <c r="VYY10" s="314"/>
      <c r="VYZ10" s="314"/>
      <c r="VZA10" s="314"/>
      <c r="VZB10" s="314"/>
      <c r="VZC10" s="314"/>
      <c r="VZD10" s="314"/>
      <c r="VZE10" s="314"/>
      <c r="VZF10" s="314"/>
      <c r="VZG10" s="314"/>
      <c r="VZH10" s="314"/>
      <c r="VZI10" s="314"/>
      <c r="VZJ10" s="314"/>
      <c r="VZK10" s="314"/>
      <c r="VZL10" s="314"/>
      <c r="VZM10" s="314"/>
      <c r="VZN10" s="314"/>
      <c r="VZO10" s="314"/>
      <c r="VZP10" s="314"/>
      <c r="VZQ10" s="314"/>
      <c r="VZR10" s="314"/>
      <c r="VZS10" s="314"/>
      <c r="VZT10" s="314"/>
      <c r="VZU10" s="314"/>
      <c r="VZV10" s="314"/>
      <c r="VZW10" s="314"/>
      <c r="VZX10" s="314"/>
      <c r="VZY10" s="314"/>
      <c r="VZZ10" s="314"/>
      <c r="WAA10" s="314"/>
      <c r="WAB10" s="314"/>
      <c r="WAC10" s="314"/>
      <c r="WAD10" s="314"/>
      <c r="WAE10" s="314"/>
      <c r="WAF10" s="314"/>
      <c r="WAG10" s="314"/>
      <c r="WAH10" s="314"/>
      <c r="WAI10" s="314"/>
      <c r="WAJ10" s="314"/>
      <c r="WAK10" s="314"/>
      <c r="WAL10" s="314"/>
      <c r="WAM10" s="314"/>
      <c r="WAN10" s="314"/>
      <c r="WAO10" s="314"/>
      <c r="WAP10" s="314"/>
      <c r="WAQ10" s="314"/>
      <c r="WAR10" s="314"/>
      <c r="WAS10" s="314"/>
      <c r="WAT10" s="314"/>
      <c r="WAU10" s="314"/>
      <c r="WAV10" s="314"/>
      <c r="WAW10" s="314"/>
      <c r="WAX10" s="314"/>
      <c r="WAY10" s="314"/>
      <c r="WAZ10" s="314"/>
      <c r="WBA10" s="314"/>
      <c r="WBB10" s="314"/>
      <c r="WBC10" s="314"/>
      <c r="WBD10" s="314"/>
      <c r="WBE10" s="314"/>
      <c r="WBF10" s="314"/>
      <c r="WBG10" s="314"/>
      <c r="WBH10" s="314"/>
      <c r="WBI10" s="314"/>
      <c r="WBJ10" s="314"/>
      <c r="WBK10" s="314"/>
      <c r="WBL10" s="314"/>
      <c r="WBM10" s="314"/>
      <c r="WBN10" s="314"/>
      <c r="WBO10" s="314"/>
      <c r="WBP10" s="314"/>
      <c r="WBQ10" s="314"/>
      <c r="WBR10" s="314"/>
      <c r="WBS10" s="314"/>
      <c r="WBT10" s="314"/>
      <c r="WBU10" s="314"/>
      <c r="WBV10" s="314"/>
      <c r="WBW10" s="314"/>
      <c r="WBX10" s="314"/>
      <c r="WBY10" s="314"/>
      <c r="WBZ10" s="314"/>
      <c r="WCA10" s="314"/>
      <c r="WCB10" s="314"/>
      <c r="WCC10" s="314"/>
      <c r="WCD10" s="314"/>
      <c r="WCE10" s="314"/>
      <c r="WCF10" s="314"/>
      <c r="WCG10" s="314"/>
      <c r="WCH10" s="314"/>
      <c r="WCI10" s="314"/>
      <c r="WCJ10" s="314"/>
      <c r="WCK10" s="314"/>
      <c r="WCL10" s="314"/>
      <c r="WCM10" s="314"/>
      <c r="WCN10" s="314"/>
      <c r="WCO10" s="314"/>
      <c r="WCP10" s="314"/>
      <c r="WCQ10" s="314"/>
      <c r="WCR10" s="314"/>
      <c r="WCS10" s="314"/>
      <c r="WCT10" s="314"/>
      <c r="WCU10" s="314"/>
      <c r="WCV10" s="314"/>
      <c r="WCW10" s="314"/>
      <c r="WCX10" s="314"/>
      <c r="WCY10" s="314"/>
      <c r="WCZ10" s="314"/>
      <c r="WDA10" s="314"/>
      <c r="WDB10" s="314"/>
      <c r="WDC10" s="314"/>
      <c r="WDD10" s="314"/>
      <c r="WDE10" s="314"/>
      <c r="WDF10" s="314"/>
      <c r="WDG10" s="314"/>
      <c r="WDH10" s="314"/>
      <c r="WDI10" s="314"/>
      <c r="WDJ10" s="314"/>
      <c r="WDK10" s="314"/>
      <c r="WDL10" s="314"/>
      <c r="WDM10" s="314"/>
      <c r="WDN10" s="314"/>
      <c r="WDO10" s="314"/>
      <c r="WDP10" s="314"/>
      <c r="WDQ10" s="314"/>
      <c r="WDR10" s="314"/>
      <c r="WDS10" s="314"/>
      <c r="WDT10" s="314"/>
      <c r="WDU10" s="314"/>
      <c r="WDV10" s="314"/>
      <c r="WDW10" s="314"/>
      <c r="WDX10" s="314"/>
      <c r="WDY10" s="314"/>
      <c r="WDZ10" s="314"/>
      <c r="WEA10" s="314"/>
      <c r="WEB10" s="314"/>
      <c r="WEC10" s="314"/>
      <c r="WED10" s="314"/>
      <c r="WEE10" s="314"/>
      <c r="WEF10" s="314"/>
      <c r="WEG10" s="314"/>
      <c r="WEH10" s="314"/>
      <c r="WEI10" s="314"/>
      <c r="WEJ10" s="314"/>
      <c r="WEK10" s="314"/>
      <c r="WEL10" s="314"/>
      <c r="WEM10" s="314"/>
      <c r="WEN10" s="314"/>
      <c r="WEO10" s="314"/>
      <c r="WEP10" s="314"/>
      <c r="WEQ10" s="314"/>
      <c r="WER10" s="314"/>
      <c r="WES10" s="314"/>
      <c r="WET10" s="314"/>
      <c r="WEU10" s="314"/>
      <c r="WEV10" s="314"/>
      <c r="WEW10" s="314"/>
      <c r="WEX10" s="314"/>
      <c r="WEY10" s="314"/>
      <c r="WEZ10" s="314"/>
      <c r="WFA10" s="314"/>
      <c r="WFB10" s="314"/>
      <c r="WFC10" s="314"/>
      <c r="WFD10" s="314"/>
      <c r="WFE10" s="314"/>
      <c r="WFF10" s="314"/>
      <c r="WFG10" s="314"/>
      <c r="WFH10" s="314"/>
      <c r="WFI10" s="314"/>
      <c r="WFJ10" s="314"/>
      <c r="WFK10" s="314"/>
      <c r="WFL10" s="314"/>
      <c r="WFM10" s="314"/>
      <c r="WFN10" s="314"/>
      <c r="WFO10" s="314"/>
      <c r="WFP10" s="314"/>
      <c r="WFQ10" s="314"/>
      <c r="WFR10" s="314"/>
      <c r="WFS10" s="314"/>
      <c r="WFT10" s="314"/>
      <c r="WFU10" s="314"/>
      <c r="WFV10" s="314"/>
      <c r="WFW10" s="314"/>
      <c r="WFX10" s="314"/>
      <c r="WFY10" s="314"/>
      <c r="WFZ10" s="314"/>
      <c r="WGA10" s="314"/>
      <c r="WGB10" s="314"/>
      <c r="WGC10" s="314"/>
      <c r="WGD10" s="314"/>
      <c r="WGE10" s="314"/>
      <c r="WGF10" s="314"/>
      <c r="WGG10" s="314"/>
      <c r="WGH10" s="314"/>
      <c r="WGI10" s="314"/>
      <c r="WGJ10" s="314"/>
      <c r="WGK10" s="314"/>
      <c r="WGL10" s="314"/>
      <c r="WGM10" s="314"/>
      <c r="WGN10" s="314"/>
      <c r="WGO10" s="314"/>
      <c r="WGP10" s="314"/>
      <c r="WGQ10" s="314"/>
      <c r="WGR10" s="314"/>
      <c r="WGS10" s="314"/>
      <c r="WGT10" s="314"/>
      <c r="WGU10" s="314"/>
      <c r="WGV10" s="314"/>
      <c r="WGW10" s="314"/>
      <c r="WGX10" s="314"/>
      <c r="WGY10" s="314"/>
      <c r="WGZ10" s="314"/>
      <c r="WHA10" s="314"/>
      <c r="WHB10" s="314"/>
      <c r="WHC10" s="314"/>
      <c r="WHD10" s="314"/>
      <c r="WHE10" s="314"/>
      <c r="WHF10" s="314"/>
      <c r="WHG10" s="314"/>
      <c r="WHH10" s="314"/>
      <c r="WHI10" s="314"/>
      <c r="WHJ10" s="314"/>
      <c r="WHK10" s="314"/>
      <c r="WHL10" s="314"/>
      <c r="WHM10" s="314"/>
      <c r="WHN10" s="314"/>
      <c r="WHO10" s="314"/>
      <c r="WHP10" s="314"/>
      <c r="WHQ10" s="314"/>
      <c r="WHR10" s="314"/>
      <c r="WHS10" s="314"/>
      <c r="WHT10" s="314"/>
      <c r="WHU10" s="314"/>
      <c r="WHV10" s="314"/>
      <c r="WHW10" s="314"/>
      <c r="WHX10" s="314"/>
      <c r="WHY10" s="314"/>
      <c r="WHZ10" s="314"/>
      <c r="WIA10" s="314"/>
      <c r="WIB10" s="314"/>
      <c r="WIC10" s="314"/>
      <c r="WID10" s="314"/>
      <c r="WIE10" s="314"/>
      <c r="WIF10" s="314"/>
      <c r="WIG10" s="314"/>
      <c r="WIH10" s="314"/>
      <c r="WII10" s="314"/>
      <c r="WIJ10" s="314"/>
      <c r="WIK10" s="314"/>
      <c r="WIL10" s="314"/>
      <c r="WIM10" s="314"/>
      <c r="WIN10" s="314"/>
      <c r="WIO10" s="314"/>
      <c r="WIP10" s="314"/>
      <c r="WIQ10" s="314"/>
      <c r="WIR10" s="314"/>
      <c r="WIS10" s="314"/>
      <c r="WIT10" s="314"/>
      <c r="WIU10" s="314"/>
      <c r="WIV10" s="314"/>
      <c r="WIW10" s="314"/>
      <c r="WIX10" s="314"/>
      <c r="WIY10" s="314"/>
      <c r="WIZ10" s="314"/>
      <c r="WJA10" s="314"/>
      <c r="WJB10" s="314"/>
      <c r="WJC10" s="314"/>
      <c r="WJD10" s="314"/>
      <c r="WJE10" s="314"/>
      <c r="WJF10" s="314"/>
      <c r="WJG10" s="314"/>
      <c r="WJH10" s="314"/>
      <c r="WJI10" s="314"/>
      <c r="WJJ10" s="314"/>
      <c r="WJK10" s="314"/>
      <c r="WJL10" s="314"/>
      <c r="WJM10" s="314"/>
      <c r="WJN10" s="314"/>
      <c r="WJO10" s="314"/>
      <c r="WJP10" s="314"/>
      <c r="WJQ10" s="314"/>
      <c r="WJR10" s="314"/>
      <c r="WJS10" s="314"/>
      <c r="WJT10" s="314"/>
      <c r="WJU10" s="314"/>
      <c r="WJV10" s="314"/>
      <c r="WJW10" s="314"/>
      <c r="WJX10" s="314"/>
      <c r="WJY10" s="314"/>
      <c r="WJZ10" s="314"/>
      <c r="WKA10" s="314"/>
      <c r="WKB10" s="314"/>
      <c r="WKC10" s="314"/>
      <c r="WKD10" s="314"/>
      <c r="WKE10" s="314"/>
      <c r="WKF10" s="314"/>
      <c r="WKG10" s="314"/>
      <c r="WKH10" s="314"/>
      <c r="WKI10" s="314"/>
      <c r="WKJ10" s="314"/>
      <c r="WKK10" s="314"/>
      <c r="WKL10" s="314"/>
      <c r="WKM10" s="314"/>
      <c r="WKN10" s="314"/>
      <c r="WKO10" s="314"/>
      <c r="WKP10" s="314"/>
      <c r="WKQ10" s="314"/>
      <c r="WKR10" s="314"/>
      <c r="WKS10" s="314"/>
      <c r="WKT10" s="314"/>
      <c r="WKU10" s="314"/>
      <c r="WKV10" s="314"/>
      <c r="WKW10" s="314"/>
      <c r="WKX10" s="314"/>
      <c r="WKY10" s="314"/>
      <c r="WKZ10" s="314"/>
      <c r="WLA10" s="314"/>
      <c r="WLB10" s="314"/>
      <c r="WLC10" s="314"/>
      <c r="WLD10" s="314"/>
      <c r="WLE10" s="314"/>
      <c r="WLF10" s="314"/>
      <c r="WLG10" s="314"/>
      <c r="WLH10" s="314"/>
      <c r="WLI10" s="314"/>
      <c r="WLJ10" s="314"/>
      <c r="WLK10" s="314"/>
      <c r="WLL10" s="314"/>
      <c r="WLM10" s="314"/>
      <c r="WLN10" s="314"/>
      <c r="WLO10" s="314"/>
      <c r="WLP10" s="314"/>
      <c r="WLQ10" s="314"/>
      <c r="WLR10" s="314"/>
      <c r="WLS10" s="314"/>
      <c r="WLT10" s="314"/>
      <c r="WLU10" s="314"/>
      <c r="WLV10" s="314"/>
      <c r="WLW10" s="314"/>
      <c r="WLX10" s="314"/>
      <c r="WLY10" s="314"/>
      <c r="WLZ10" s="314"/>
      <c r="WMA10" s="314"/>
      <c r="WMB10" s="314"/>
      <c r="WMC10" s="314"/>
      <c r="WMD10" s="314"/>
      <c r="WME10" s="314"/>
      <c r="WMF10" s="314"/>
      <c r="WMG10" s="314"/>
      <c r="WMH10" s="314"/>
      <c r="WMI10" s="314"/>
      <c r="WMJ10" s="314"/>
      <c r="WMK10" s="314"/>
      <c r="WML10" s="314"/>
      <c r="WMM10" s="314"/>
      <c r="WMN10" s="314"/>
      <c r="WMO10" s="314"/>
      <c r="WMP10" s="314"/>
      <c r="WMQ10" s="314"/>
      <c r="WMR10" s="314"/>
      <c r="WMS10" s="314"/>
      <c r="WMT10" s="314"/>
      <c r="WMU10" s="314"/>
      <c r="WMV10" s="314"/>
      <c r="WMW10" s="314"/>
      <c r="WMX10" s="314"/>
      <c r="WMY10" s="314"/>
      <c r="WMZ10" s="314"/>
      <c r="WNA10" s="314"/>
      <c r="WNB10" s="314"/>
      <c r="WNC10" s="314"/>
      <c r="WND10" s="314"/>
      <c r="WNE10" s="314"/>
      <c r="WNF10" s="314"/>
      <c r="WNG10" s="314"/>
      <c r="WNH10" s="314"/>
      <c r="WNI10" s="314"/>
      <c r="WNJ10" s="314"/>
      <c r="WNK10" s="314"/>
      <c r="WNL10" s="314"/>
      <c r="WNM10" s="314"/>
      <c r="WNN10" s="314"/>
      <c r="WNO10" s="314"/>
      <c r="WNP10" s="314"/>
      <c r="WNQ10" s="314"/>
      <c r="WNR10" s="314"/>
      <c r="WNS10" s="314"/>
      <c r="WNT10" s="314"/>
      <c r="WNU10" s="314"/>
      <c r="WNV10" s="314"/>
      <c r="WNW10" s="314"/>
      <c r="WNX10" s="314"/>
      <c r="WNY10" s="314"/>
      <c r="WNZ10" s="314"/>
      <c r="WOA10" s="314"/>
      <c r="WOB10" s="314"/>
      <c r="WOC10" s="314"/>
      <c r="WOD10" s="314"/>
      <c r="WOE10" s="314"/>
      <c r="WOF10" s="314"/>
      <c r="WOG10" s="314"/>
      <c r="WOH10" s="314"/>
      <c r="WOI10" s="314"/>
      <c r="WOJ10" s="314"/>
      <c r="WOK10" s="314"/>
      <c r="WOL10" s="314"/>
      <c r="WOM10" s="314"/>
      <c r="WON10" s="314"/>
      <c r="WOO10" s="314"/>
      <c r="WOP10" s="314"/>
      <c r="WOQ10" s="314"/>
      <c r="WOR10" s="314"/>
      <c r="WOS10" s="314"/>
      <c r="WOT10" s="314"/>
      <c r="WOU10" s="314"/>
      <c r="WOV10" s="314"/>
      <c r="WOW10" s="314"/>
      <c r="WOX10" s="314"/>
      <c r="WOY10" s="314"/>
      <c r="WOZ10" s="314"/>
      <c r="WPA10" s="314"/>
      <c r="WPB10" s="314"/>
      <c r="WPC10" s="314"/>
      <c r="WPD10" s="314"/>
      <c r="WPE10" s="314"/>
      <c r="WPF10" s="314"/>
      <c r="WPG10" s="314"/>
      <c r="WPH10" s="314"/>
      <c r="WPI10" s="314"/>
      <c r="WPJ10" s="314"/>
      <c r="WPK10" s="314"/>
      <c r="WPL10" s="314"/>
      <c r="WPM10" s="314"/>
      <c r="WPN10" s="314"/>
      <c r="WPO10" s="314"/>
      <c r="WPP10" s="314"/>
      <c r="WPQ10" s="314"/>
      <c r="WPR10" s="314"/>
      <c r="WPS10" s="314"/>
      <c r="WPT10" s="314"/>
      <c r="WPU10" s="314"/>
      <c r="WPV10" s="314"/>
      <c r="WPW10" s="314"/>
      <c r="WPX10" s="314"/>
      <c r="WPY10" s="314"/>
      <c r="WPZ10" s="314"/>
      <c r="WQA10" s="314"/>
      <c r="WQB10" s="314"/>
      <c r="WQC10" s="314"/>
      <c r="WQD10" s="314"/>
      <c r="WQE10" s="314"/>
      <c r="WQF10" s="314"/>
      <c r="WQG10" s="314"/>
      <c r="WQH10" s="314"/>
      <c r="WQI10" s="314"/>
      <c r="WQJ10" s="314"/>
      <c r="WQK10" s="314"/>
      <c r="WQL10" s="314"/>
      <c r="WQM10" s="314"/>
      <c r="WQN10" s="314"/>
      <c r="WQO10" s="314"/>
      <c r="WQP10" s="314"/>
      <c r="WQQ10" s="314"/>
      <c r="WQR10" s="314"/>
      <c r="WQS10" s="314"/>
      <c r="WQT10" s="314"/>
      <c r="WQU10" s="314"/>
      <c r="WQV10" s="314"/>
      <c r="WQW10" s="314"/>
      <c r="WQX10" s="314"/>
      <c r="WQY10" s="314"/>
      <c r="WQZ10" s="314"/>
      <c r="WRA10" s="314"/>
      <c r="WRB10" s="314"/>
      <c r="WRC10" s="314"/>
      <c r="WRD10" s="314"/>
      <c r="WRE10" s="314"/>
      <c r="WRF10" s="314"/>
      <c r="WRG10" s="314"/>
      <c r="WRH10" s="314"/>
      <c r="WRI10" s="314"/>
      <c r="WRJ10" s="314"/>
      <c r="WRK10" s="314"/>
      <c r="WRL10" s="314"/>
      <c r="WRM10" s="314"/>
      <c r="WRN10" s="314"/>
      <c r="WRO10" s="314"/>
      <c r="WRP10" s="314"/>
      <c r="WRQ10" s="314"/>
      <c r="WRR10" s="314"/>
      <c r="WRS10" s="314"/>
      <c r="WRT10" s="314"/>
      <c r="WRU10" s="314"/>
      <c r="WRV10" s="314"/>
      <c r="WRW10" s="314"/>
      <c r="WRX10" s="314"/>
      <c r="WRY10" s="314"/>
      <c r="WRZ10" s="314"/>
      <c r="WSA10" s="314"/>
      <c r="WSB10" s="314"/>
      <c r="WSC10" s="314"/>
      <c r="WSD10" s="314"/>
      <c r="WSE10" s="314"/>
      <c r="WSF10" s="314"/>
      <c r="WSG10" s="314"/>
      <c r="WSH10" s="314"/>
      <c r="WSI10" s="314"/>
      <c r="WSJ10" s="314"/>
      <c r="WSK10" s="314"/>
      <c r="WSL10" s="314"/>
      <c r="WSM10" s="314"/>
      <c r="WSN10" s="314"/>
      <c r="WSO10" s="314"/>
      <c r="WSP10" s="314"/>
      <c r="WSQ10" s="314"/>
      <c r="WSR10" s="314"/>
      <c r="WSS10" s="314"/>
      <c r="WST10" s="314"/>
      <c r="WSU10" s="314"/>
      <c r="WSV10" s="314"/>
      <c r="WSW10" s="314"/>
      <c r="WSX10" s="314"/>
      <c r="WSY10" s="314"/>
      <c r="WSZ10" s="314"/>
      <c r="WTA10" s="314"/>
      <c r="WTB10" s="314"/>
      <c r="WTC10" s="314"/>
      <c r="WTD10" s="314"/>
      <c r="WTE10" s="314"/>
      <c r="WTF10" s="314"/>
      <c r="WTG10" s="314"/>
      <c r="WTH10" s="314"/>
      <c r="WTI10" s="314"/>
      <c r="WTJ10" s="314"/>
      <c r="WTK10" s="314"/>
      <c r="WTL10" s="314"/>
      <c r="WTM10" s="314"/>
      <c r="WTN10" s="314"/>
      <c r="WTO10" s="314"/>
      <c r="WTP10" s="314"/>
      <c r="WTQ10" s="314"/>
      <c r="WTR10" s="314"/>
      <c r="WTS10" s="314"/>
      <c r="WTT10" s="314"/>
      <c r="WTU10" s="314"/>
      <c r="WTV10" s="314"/>
      <c r="WTW10" s="314"/>
      <c r="WTX10" s="314"/>
      <c r="WTY10" s="314"/>
      <c r="WTZ10" s="314"/>
      <c r="WUA10" s="314"/>
      <c r="WUB10" s="314"/>
      <c r="WUC10" s="314"/>
      <c r="WUD10" s="314"/>
      <c r="WUE10" s="314"/>
      <c r="WUF10" s="314"/>
      <c r="WUG10" s="314"/>
      <c r="WUH10" s="314"/>
      <c r="WUI10" s="314"/>
      <c r="WUJ10" s="314"/>
      <c r="WUK10" s="314"/>
      <c r="WUL10" s="314"/>
      <c r="WUM10" s="314"/>
      <c r="WUN10" s="314"/>
      <c r="WUO10" s="314"/>
      <c r="WUP10" s="314"/>
      <c r="WUQ10" s="314"/>
      <c r="WUR10" s="314"/>
      <c r="WUS10" s="314"/>
      <c r="WUT10" s="314"/>
      <c r="WUU10" s="314"/>
      <c r="WUV10" s="314"/>
      <c r="WUW10" s="314"/>
      <c r="WUX10" s="314"/>
      <c r="WUY10" s="314"/>
      <c r="WUZ10" s="314"/>
      <c r="WVA10" s="314"/>
      <c r="WVB10" s="314"/>
      <c r="WVC10" s="314"/>
      <c r="WVD10" s="314"/>
      <c r="WVE10" s="314"/>
      <c r="WVF10" s="314"/>
      <c r="WVG10" s="314"/>
      <c r="WVH10" s="314"/>
      <c r="WVI10" s="314"/>
      <c r="WVJ10" s="314"/>
      <c r="WVK10" s="314"/>
      <c r="WVL10" s="314"/>
      <c r="WVM10" s="314"/>
      <c r="WVN10" s="314"/>
      <c r="WVO10" s="314"/>
      <c r="WVP10" s="314"/>
      <c r="WVQ10" s="314"/>
      <c r="WVR10" s="314"/>
      <c r="WVS10" s="314"/>
      <c r="WVT10" s="314"/>
      <c r="WVU10" s="314"/>
      <c r="WVV10" s="314"/>
      <c r="WVW10" s="314"/>
      <c r="WVX10" s="314"/>
      <c r="WVY10" s="314"/>
      <c r="WVZ10" s="314"/>
      <c r="WWA10" s="314"/>
      <c r="WWB10" s="314"/>
      <c r="WWC10" s="314"/>
      <c r="WWD10" s="314"/>
      <c r="WWE10" s="314"/>
      <c r="WWF10" s="314"/>
      <c r="WWG10" s="314"/>
      <c r="WWH10" s="314"/>
      <c r="WWI10" s="314"/>
      <c r="WWJ10" s="314"/>
      <c r="WWK10" s="314"/>
      <c r="WWL10" s="314"/>
      <c r="WWM10" s="314"/>
      <c r="WWN10" s="314"/>
      <c r="WWO10" s="314"/>
      <c r="WWP10" s="314"/>
      <c r="WWQ10" s="314"/>
      <c r="WWR10" s="314"/>
      <c r="WWS10" s="314"/>
      <c r="WWT10" s="314"/>
      <c r="WWU10" s="314"/>
      <c r="WWV10" s="314"/>
      <c r="WWW10" s="314"/>
      <c r="WWX10" s="314"/>
      <c r="WWY10" s="314"/>
      <c r="WWZ10" s="314"/>
      <c r="WXA10" s="314"/>
      <c r="WXB10" s="314"/>
      <c r="WXC10" s="314"/>
      <c r="WXD10" s="314"/>
      <c r="WXE10" s="314"/>
      <c r="WXF10" s="314"/>
      <c r="WXG10" s="314"/>
      <c r="WXH10" s="314"/>
      <c r="WXI10" s="314"/>
      <c r="WXJ10" s="314"/>
      <c r="WXK10" s="314"/>
      <c r="WXL10" s="314"/>
      <c r="WXM10" s="314"/>
      <c r="WXN10" s="314"/>
      <c r="WXO10" s="314"/>
      <c r="WXP10" s="314"/>
      <c r="WXQ10" s="314"/>
      <c r="WXR10" s="314"/>
      <c r="WXS10" s="314"/>
      <c r="WXT10" s="314"/>
      <c r="WXU10" s="314"/>
      <c r="WXV10" s="314"/>
      <c r="WXW10" s="314"/>
      <c r="WXX10" s="314"/>
      <c r="WXY10" s="314"/>
      <c r="WXZ10" s="314"/>
      <c r="WYA10" s="314"/>
      <c r="WYB10" s="314"/>
      <c r="WYC10" s="314"/>
      <c r="WYD10" s="314"/>
      <c r="WYE10" s="314"/>
      <c r="WYF10" s="314"/>
      <c r="WYG10" s="314"/>
      <c r="WYH10" s="314"/>
      <c r="WYI10" s="314"/>
      <c r="WYJ10" s="314"/>
      <c r="WYK10" s="314"/>
      <c r="WYL10" s="314"/>
      <c r="WYM10" s="314"/>
      <c r="WYN10" s="314"/>
      <c r="WYO10" s="314"/>
      <c r="WYP10" s="314"/>
      <c r="WYQ10" s="314"/>
      <c r="WYR10" s="314"/>
      <c r="WYS10" s="314"/>
      <c r="WYT10" s="314"/>
      <c r="WYU10" s="314"/>
      <c r="WYV10" s="314"/>
      <c r="WYW10" s="314"/>
      <c r="WYX10" s="314"/>
      <c r="WYY10" s="314"/>
      <c r="WYZ10" s="314"/>
      <c r="WZA10" s="314"/>
      <c r="WZB10" s="314"/>
      <c r="WZC10" s="314"/>
      <c r="WZD10" s="314"/>
      <c r="WZE10" s="314"/>
      <c r="WZF10" s="314"/>
      <c r="WZG10" s="314"/>
      <c r="WZH10" s="314"/>
      <c r="WZI10" s="314"/>
      <c r="WZJ10" s="314"/>
      <c r="WZK10" s="314"/>
      <c r="WZL10" s="314"/>
      <c r="WZM10" s="314"/>
      <c r="WZN10" s="314"/>
      <c r="WZO10" s="314"/>
      <c r="WZP10" s="314"/>
      <c r="WZQ10" s="314"/>
      <c r="WZR10" s="314"/>
      <c r="WZS10" s="314"/>
      <c r="WZT10" s="314"/>
      <c r="WZU10" s="314"/>
      <c r="WZV10" s="314"/>
      <c r="WZW10" s="314"/>
      <c r="WZX10" s="314"/>
      <c r="WZY10" s="314"/>
      <c r="WZZ10" s="314"/>
      <c r="XAA10" s="314"/>
      <c r="XAB10" s="314"/>
      <c r="XAC10" s="314"/>
      <c r="XAD10" s="314"/>
      <c r="XAE10" s="314"/>
      <c r="XAF10" s="314"/>
      <c r="XAG10" s="314"/>
      <c r="XAH10" s="314"/>
      <c r="XAI10" s="314"/>
      <c r="XAJ10" s="314"/>
      <c r="XAK10" s="314"/>
      <c r="XAL10" s="314"/>
      <c r="XAM10" s="314"/>
      <c r="XAN10" s="314"/>
      <c r="XAO10" s="314"/>
      <c r="XAP10" s="314"/>
      <c r="XAQ10" s="314"/>
      <c r="XAR10" s="314"/>
      <c r="XAS10" s="314"/>
      <c r="XAT10" s="314"/>
      <c r="XAU10" s="314"/>
      <c r="XAV10" s="314"/>
      <c r="XAW10" s="314"/>
      <c r="XAX10" s="314"/>
      <c r="XAY10" s="314"/>
      <c r="XAZ10" s="314"/>
      <c r="XBA10" s="314"/>
      <c r="XBB10" s="314"/>
      <c r="XBC10" s="314"/>
      <c r="XBD10" s="314"/>
      <c r="XBE10" s="314"/>
      <c r="XBF10" s="314"/>
      <c r="XBG10" s="314"/>
      <c r="XBH10" s="314"/>
      <c r="XBI10" s="314"/>
      <c r="XBJ10" s="314"/>
      <c r="XBK10" s="314"/>
      <c r="XBL10" s="314"/>
      <c r="XBM10" s="314"/>
      <c r="XBN10" s="314"/>
      <c r="XBO10" s="314"/>
      <c r="XBP10" s="314"/>
      <c r="XBQ10" s="314"/>
      <c r="XBR10" s="314"/>
      <c r="XBS10" s="314"/>
      <c r="XBT10" s="314"/>
      <c r="XBU10" s="314"/>
      <c r="XBV10" s="314"/>
      <c r="XBW10" s="314"/>
      <c r="XBX10" s="314"/>
      <c r="XBY10" s="314"/>
      <c r="XBZ10" s="314"/>
      <c r="XCA10" s="314"/>
      <c r="XCB10" s="314"/>
      <c r="XCC10" s="314"/>
      <c r="XCD10" s="314"/>
      <c r="XCE10" s="314"/>
      <c r="XCF10" s="314"/>
      <c r="XCG10" s="314"/>
      <c r="XCH10" s="314"/>
      <c r="XCI10" s="314"/>
      <c r="XCJ10" s="314"/>
      <c r="XCK10" s="314"/>
      <c r="XCL10" s="314"/>
      <c r="XCM10" s="314"/>
      <c r="XCN10" s="314"/>
      <c r="XCO10" s="314"/>
      <c r="XCP10" s="314"/>
      <c r="XCQ10" s="314"/>
      <c r="XCR10" s="314"/>
      <c r="XCS10" s="314"/>
      <c r="XCT10" s="314"/>
      <c r="XCU10" s="314"/>
      <c r="XCV10" s="314"/>
      <c r="XCW10" s="314"/>
      <c r="XCX10" s="314"/>
      <c r="XCY10" s="314"/>
      <c r="XCZ10" s="314"/>
      <c r="XDA10" s="314"/>
      <c r="XDB10" s="314"/>
      <c r="XDC10" s="314"/>
      <c r="XDD10" s="314"/>
      <c r="XDE10" s="314"/>
      <c r="XDF10" s="314"/>
      <c r="XDG10" s="314"/>
      <c r="XDH10" s="314"/>
      <c r="XDI10" s="314"/>
      <c r="XDJ10" s="314"/>
      <c r="XDK10" s="314"/>
      <c r="XDL10" s="314"/>
      <c r="XDM10" s="314"/>
      <c r="XDN10" s="314"/>
      <c r="XDO10" s="314"/>
      <c r="XDP10" s="314"/>
      <c r="XDQ10" s="314"/>
      <c r="XDR10" s="314"/>
      <c r="XDS10" s="314"/>
      <c r="XDT10" s="314"/>
      <c r="XDU10" s="314"/>
      <c r="XDV10" s="314"/>
      <c r="XDW10" s="314"/>
      <c r="XDX10" s="314"/>
      <c r="XDY10" s="314"/>
      <c r="XDZ10" s="314"/>
      <c r="XEA10" s="314"/>
      <c r="XEB10" s="314"/>
      <c r="XEC10" s="314"/>
      <c r="XED10" s="314"/>
      <c r="XEE10" s="314"/>
      <c r="XEF10" s="314"/>
      <c r="XEG10" s="314"/>
      <c r="XEH10" s="314"/>
      <c r="XEI10" s="314"/>
      <c r="XEJ10" s="314"/>
      <c r="XEK10" s="314"/>
      <c r="XEL10" s="314"/>
      <c r="XEM10" s="314"/>
      <c r="XEN10" s="314"/>
      <c r="XEO10" s="314"/>
      <c r="XEP10" s="314"/>
      <c r="XEQ10" s="314"/>
      <c r="XER10" s="314"/>
      <c r="XES10" s="314"/>
      <c r="XET10" s="314"/>
      <c r="XEU10" s="314"/>
      <c r="XEV10" s="314"/>
      <c r="XEW10" s="314"/>
      <c r="XEX10" s="314"/>
      <c r="XEY10" s="314"/>
      <c r="XEZ10" s="314"/>
      <c r="XFA10" s="314"/>
      <c r="XFB10" s="314"/>
      <c r="XFC10" s="314"/>
      <c r="XFD10" s="314"/>
    </row>
    <row r="11" spans="1:16384" s="494" customFormat="1" ht="14.25" thickBot="1">
      <c r="A11" s="501" t="s">
        <v>27</v>
      </c>
      <c r="B11" s="501" t="s">
        <v>83</v>
      </c>
      <c r="C11" s="502">
        <f ca="1">INDIRECT(C$5&amp;"T!"&amp;ADDRESS(MATCH($C$2,INDIRECT(C$5&amp;"T!B6:B32"),0)+5,VLOOKUP($B11,lookup!$C$1:$D$36,2,FALSE)+1))</f>
        <v>0.11259658557781317</v>
      </c>
      <c r="D11" s="502">
        <f ca="1">INDIRECT(D$5&amp;"T!"&amp;ADDRESS(MATCH($C$2,INDIRECT(D$5&amp;"T!B6:B32"),0)+5,VLOOKUP($B11,lookup!$C$1:$D$36,2,FALSE)+1))</f>
        <v>0.12164020761771802</v>
      </c>
      <c r="E11" s="502">
        <f ca="1">INDIRECT(E$5&amp;"T!"&amp;ADDRESS(MATCH($C$2,INDIRECT(E$5&amp;"T!B6:B32"),0)+5,VLOOKUP($B11,lookup!$C$1:$D$36,2,FALSE)+1))</f>
        <v>0.10965998152971378</v>
      </c>
      <c r="F11" s="502">
        <f ca="1">INDIRECT(F$5&amp;"T!"&amp;ADDRESS(MATCH($C$2,INDIRECT(F$5&amp;"T!B6:B32"),0)+5,VLOOKUP($B11,lookup!$C$1:$D$36,2,FALSE)+1))</f>
        <v>92.56526915152395</v>
      </c>
      <c r="G11" s="502">
        <f ca="1">INDIRECT(G$5&amp;"T!"&amp;ADDRESS(MATCH($C$2,INDIRECT(G$5&amp;"T!B6:B32"),0)+5,VLOOKUP($B11,lookup!$C$1:$D$36,2,FALSE)+1))</f>
        <v>102.67791769352404</v>
      </c>
      <c r="H11" s="515">
        <f ca="1">C11</f>
        <v>0.11259658557781317</v>
      </c>
      <c r="I11" s="515"/>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314"/>
      <c r="CR11" s="314"/>
      <c r="CS11" s="314"/>
      <c r="CT11" s="314"/>
      <c r="CU11" s="314"/>
      <c r="CV11" s="314"/>
      <c r="CW11" s="314"/>
      <c r="CX11" s="314"/>
      <c r="CY11" s="314"/>
      <c r="CZ11" s="314"/>
      <c r="DA11" s="314"/>
      <c r="DB11" s="314"/>
      <c r="DC11" s="314"/>
      <c r="DD11" s="314"/>
      <c r="DE11" s="314"/>
      <c r="DF11" s="314"/>
      <c r="DG11" s="314"/>
      <c r="DH11" s="314"/>
      <c r="DI11" s="314"/>
      <c r="DJ11" s="314"/>
      <c r="DK11" s="314"/>
      <c r="DL11" s="314"/>
      <c r="DM11" s="314"/>
      <c r="DN11" s="314"/>
      <c r="DO11" s="314"/>
      <c r="DP11" s="314"/>
      <c r="DQ11" s="314"/>
      <c r="DR11" s="314"/>
      <c r="DS11" s="314"/>
      <c r="DT11" s="314"/>
      <c r="DU11" s="314"/>
      <c r="DV11" s="314"/>
      <c r="DW11" s="314"/>
      <c r="DX11" s="314"/>
      <c r="DY11" s="314"/>
      <c r="DZ11" s="314"/>
      <c r="EA11" s="314"/>
      <c r="EB11" s="314"/>
      <c r="EC11" s="314"/>
      <c r="ED11" s="314"/>
      <c r="EE11" s="314"/>
      <c r="EF11" s="314"/>
      <c r="EG11" s="314"/>
      <c r="EH11" s="314"/>
      <c r="EI11" s="314"/>
      <c r="EJ11" s="314"/>
      <c r="EK11" s="314"/>
      <c r="EL11" s="314"/>
      <c r="EM11" s="314"/>
      <c r="EN11" s="314"/>
      <c r="EO11" s="314"/>
      <c r="EP11" s="314"/>
      <c r="EQ11" s="314"/>
      <c r="ER11" s="314"/>
      <c r="ES11" s="314"/>
      <c r="ET11" s="314"/>
      <c r="EU11" s="314"/>
      <c r="EV11" s="314"/>
      <c r="EW11" s="314"/>
      <c r="EX11" s="314"/>
      <c r="EY11" s="314"/>
      <c r="EZ11" s="314"/>
      <c r="FA11" s="314"/>
      <c r="FB11" s="314"/>
      <c r="FC11" s="314"/>
      <c r="FD11" s="314"/>
      <c r="FE11" s="314"/>
      <c r="FF11" s="314"/>
      <c r="FG11" s="314"/>
      <c r="FH11" s="314"/>
      <c r="FI11" s="314"/>
      <c r="FJ11" s="314"/>
      <c r="FK11" s="314"/>
      <c r="FL11" s="314"/>
      <c r="FM11" s="314"/>
      <c r="FN11" s="314"/>
      <c r="FO11" s="314"/>
      <c r="FP11" s="314"/>
      <c r="FQ11" s="314"/>
      <c r="FR11" s="314"/>
      <c r="FS11" s="314"/>
      <c r="FT11" s="314"/>
      <c r="FU11" s="314"/>
      <c r="FV11" s="314"/>
      <c r="FW11" s="314"/>
      <c r="FX11" s="314"/>
      <c r="FY11" s="314"/>
      <c r="FZ11" s="314"/>
      <c r="GA11" s="314"/>
      <c r="GB11" s="314"/>
      <c r="GC11" s="314"/>
      <c r="GD11" s="314"/>
      <c r="GE11" s="314"/>
      <c r="GF11" s="314"/>
      <c r="GG11" s="314"/>
      <c r="GH11" s="314"/>
      <c r="GI11" s="314"/>
      <c r="GJ11" s="314"/>
      <c r="GK11" s="314"/>
      <c r="GL11" s="314"/>
      <c r="GM11" s="314"/>
      <c r="GN11" s="314"/>
      <c r="GO11" s="314"/>
      <c r="GP11" s="314"/>
      <c r="GQ11" s="314"/>
      <c r="GR11" s="314"/>
      <c r="GS11" s="314"/>
      <c r="GT11" s="314"/>
      <c r="GU11" s="314"/>
      <c r="GV11" s="314"/>
      <c r="GW11" s="314"/>
      <c r="GX11" s="314"/>
      <c r="GY11" s="314"/>
      <c r="GZ11" s="314"/>
      <c r="HA11" s="314"/>
      <c r="HB11" s="314"/>
      <c r="HC11" s="314"/>
      <c r="HD11" s="314"/>
      <c r="HE11" s="314"/>
      <c r="HF11" s="314"/>
      <c r="HG11" s="314"/>
      <c r="HH11" s="314"/>
      <c r="HI11" s="314"/>
      <c r="HJ11" s="314"/>
      <c r="HK11" s="314"/>
      <c r="HL11" s="314"/>
      <c r="HM11" s="314"/>
      <c r="HN11" s="314"/>
      <c r="HO11" s="314"/>
      <c r="HP11" s="314"/>
      <c r="HQ11" s="314"/>
      <c r="HR11" s="314"/>
      <c r="HS11" s="314"/>
      <c r="HT11" s="314"/>
      <c r="HU11" s="314"/>
      <c r="HV11" s="314"/>
      <c r="HW11" s="314"/>
      <c r="HX11" s="314"/>
      <c r="HY11" s="314"/>
      <c r="HZ11" s="314"/>
      <c r="IA11" s="314"/>
      <c r="IB11" s="314"/>
      <c r="IC11" s="314"/>
      <c r="ID11" s="314"/>
      <c r="IE11" s="314"/>
      <c r="IF11" s="314"/>
      <c r="IG11" s="314"/>
      <c r="IH11" s="314"/>
      <c r="II11" s="314"/>
      <c r="IJ11" s="314"/>
      <c r="IK11" s="314"/>
      <c r="IL11" s="314"/>
      <c r="IM11" s="314"/>
      <c r="IN11" s="314"/>
      <c r="IO11" s="314"/>
      <c r="IP11" s="314"/>
      <c r="IQ11" s="314"/>
      <c r="IR11" s="314"/>
      <c r="IS11" s="314"/>
      <c r="IT11" s="314"/>
      <c r="IU11" s="314"/>
      <c r="IV11" s="314"/>
      <c r="IW11" s="314"/>
      <c r="IX11" s="314"/>
      <c r="IY11" s="314"/>
      <c r="IZ11" s="314"/>
      <c r="JA11" s="314"/>
      <c r="JB11" s="314"/>
      <c r="JC11" s="314"/>
      <c r="JD11" s="314"/>
      <c r="JE11" s="314"/>
      <c r="JF11" s="314"/>
      <c r="JG11" s="314"/>
      <c r="JH11" s="314"/>
      <c r="JI11" s="314"/>
      <c r="JJ11" s="314"/>
      <c r="JK11" s="314"/>
      <c r="JL11" s="314"/>
      <c r="JM11" s="314"/>
      <c r="JN11" s="314"/>
      <c r="JO11" s="314"/>
      <c r="JP11" s="314"/>
      <c r="JQ11" s="314"/>
      <c r="JR11" s="314"/>
      <c r="JS11" s="314"/>
      <c r="JT11" s="314"/>
      <c r="JU11" s="314"/>
      <c r="JV11" s="314"/>
      <c r="JW11" s="314"/>
      <c r="JX11" s="314"/>
      <c r="JY11" s="314"/>
      <c r="JZ11" s="314"/>
      <c r="KA11" s="314"/>
      <c r="KB11" s="314"/>
      <c r="KC11" s="314"/>
      <c r="KD11" s="314"/>
      <c r="KE11" s="314"/>
      <c r="KF11" s="314"/>
      <c r="KG11" s="314"/>
      <c r="KH11" s="314"/>
      <c r="KI11" s="314"/>
      <c r="KJ11" s="314"/>
      <c r="KK11" s="314"/>
      <c r="KL11" s="314"/>
      <c r="KM11" s="314"/>
      <c r="KN11" s="314"/>
      <c r="KO11" s="314"/>
      <c r="KP11" s="314"/>
      <c r="KQ11" s="314"/>
      <c r="KR11" s="314"/>
      <c r="KS11" s="314"/>
      <c r="KT11" s="314"/>
      <c r="KU11" s="314"/>
      <c r="KV11" s="314"/>
      <c r="KW11" s="314"/>
      <c r="KX11" s="314"/>
      <c r="KY11" s="314"/>
      <c r="KZ11" s="314"/>
      <c r="LA11" s="314"/>
      <c r="LB11" s="314"/>
      <c r="LC11" s="314"/>
      <c r="LD11" s="314"/>
      <c r="LE11" s="314"/>
      <c r="LF11" s="314"/>
      <c r="LG11" s="314"/>
      <c r="LH11" s="314"/>
      <c r="LI11" s="314"/>
      <c r="LJ11" s="314"/>
      <c r="LK11" s="314"/>
      <c r="LL11" s="314"/>
      <c r="LM11" s="314"/>
      <c r="LN11" s="314"/>
      <c r="LO11" s="314"/>
      <c r="LP11" s="314"/>
      <c r="LQ11" s="314"/>
      <c r="LR11" s="314"/>
      <c r="LS11" s="314"/>
      <c r="LT11" s="314"/>
      <c r="LU11" s="314"/>
      <c r="LV11" s="314"/>
      <c r="LW11" s="314"/>
      <c r="LX11" s="314"/>
      <c r="LY11" s="314"/>
      <c r="LZ11" s="314"/>
      <c r="MA11" s="314"/>
      <c r="MB11" s="314"/>
      <c r="MC11" s="314"/>
      <c r="MD11" s="314"/>
      <c r="ME11" s="314"/>
      <c r="MF11" s="314"/>
      <c r="MG11" s="314"/>
      <c r="MH11" s="314"/>
      <c r="MI11" s="314"/>
      <c r="MJ11" s="314"/>
      <c r="MK11" s="314"/>
      <c r="ML11" s="314"/>
      <c r="MM11" s="314"/>
      <c r="MN11" s="314"/>
      <c r="MO11" s="314"/>
      <c r="MP11" s="314"/>
      <c r="MQ11" s="314"/>
      <c r="MR11" s="314"/>
      <c r="MS11" s="314"/>
      <c r="MT11" s="314"/>
      <c r="MU11" s="314"/>
      <c r="MV11" s="314"/>
      <c r="MW11" s="314"/>
      <c r="MX11" s="314"/>
      <c r="MY11" s="314"/>
      <c r="MZ11" s="314"/>
      <c r="NA11" s="314"/>
      <c r="NB11" s="314"/>
      <c r="NC11" s="314"/>
      <c r="ND11" s="314"/>
      <c r="NE11" s="314"/>
      <c r="NF11" s="314"/>
      <c r="NG11" s="314"/>
      <c r="NH11" s="314"/>
      <c r="NI11" s="314"/>
      <c r="NJ11" s="314"/>
      <c r="NK11" s="314"/>
      <c r="NL11" s="314"/>
      <c r="NM11" s="314"/>
      <c r="NN11" s="314"/>
      <c r="NO11" s="314"/>
      <c r="NP11" s="314"/>
      <c r="NQ11" s="314"/>
      <c r="NR11" s="314"/>
      <c r="NS11" s="314"/>
      <c r="NT11" s="314"/>
      <c r="NU11" s="314"/>
      <c r="NV11" s="314"/>
      <c r="NW11" s="314"/>
      <c r="NX11" s="314"/>
      <c r="NY11" s="314"/>
      <c r="NZ11" s="314"/>
      <c r="OA11" s="314"/>
      <c r="OB11" s="314"/>
      <c r="OC11" s="314"/>
      <c r="OD11" s="314"/>
      <c r="OE11" s="314"/>
      <c r="OF11" s="314"/>
      <c r="OG11" s="314"/>
      <c r="OH11" s="314"/>
      <c r="OI11" s="314"/>
      <c r="OJ11" s="314"/>
      <c r="OK11" s="314"/>
      <c r="OL11" s="314"/>
      <c r="OM11" s="314"/>
      <c r="ON11" s="314"/>
      <c r="OO11" s="314"/>
      <c r="OP11" s="314"/>
      <c r="OQ11" s="314"/>
      <c r="OR11" s="314"/>
      <c r="OS11" s="314"/>
      <c r="OT11" s="314"/>
      <c r="OU11" s="314"/>
      <c r="OV11" s="314"/>
      <c r="OW11" s="314"/>
      <c r="OX11" s="314"/>
      <c r="OY11" s="314"/>
      <c r="OZ11" s="314"/>
      <c r="PA11" s="314"/>
      <c r="PB11" s="314"/>
      <c r="PC11" s="314"/>
      <c r="PD11" s="314"/>
      <c r="PE11" s="314"/>
      <c r="PF11" s="314"/>
      <c r="PG11" s="314"/>
      <c r="PH11" s="314"/>
      <c r="PI11" s="314"/>
      <c r="PJ11" s="314"/>
      <c r="PK11" s="314"/>
      <c r="PL11" s="314"/>
      <c r="PM11" s="314"/>
      <c r="PN11" s="314"/>
      <c r="PO11" s="314"/>
      <c r="PP11" s="314"/>
      <c r="PQ11" s="314"/>
      <c r="PR11" s="314"/>
      <c r="PS11" s="314"/>
      <c r="PT11" s="314"/>
      <c r="PU11" s="314"/>
      <c r="PV11" s="314"/>
      <c r="PW11" s="314"/>
      <c r="PX11" s="314"/>
      <c r="PY11" s="314"/>
      <c r="PZ11" s="314"/>
      <c r="QA11" s="314"/>
      <c r="QB11" s="314"/>
      <c r="QC11" s="314"/>
      <c r="QD11" s="314"/>
      <c r="QE11" s="314"/>
      <c r="QF11" s="314"/>
      <c r="QG11" s="314"/>
      <c r="QH11" s="314"/>
      <c r="QI11" s="314"/>
      <c r="QJ11" s="314"/>
      <c r="QK11" s="314"/>
      <c r="QL11" s="314"/>
      <c r="QM11" s="314"/>
      <c r="QN11" s="314"/>
      <c r="QO11" s="314"/>
      <c r="QP11" s="314"/>
      <c r="QQ11" s="314"/>
      <c r="QR11" s="314"/>
      <c r="QS11" s="314"/>
      <c r="QT11" s="314"/>
      <c r="QU11" s="314"/>
      <c r="QV11" s="314"/>
      <c r="QW11" s="314"/>
      <c r="QX11" s="314"/>
      <c r="QY11" s="314"/>
      <c r="QZ11" s="314"/>
      <c r="RA11" s="314"/>
      <c r="RB11" s="314"/>
      <c r="RC11" s="314"/>
      <c r="RD11" s="314"/>
      <c r="RE11" s="314"/>
      <c r="RF11" s="314"/>
      <c r="RG11" s="314"/>
      <c r="RH11" s="314"/>
      <c r="RI11" s="314"/>
      <c r="RJ11" s="314"/>
      <c r="RK11" s="314"/>
      <c r="RL11" s="314"/>
      <c r="RM11" s="314"/>
      <c r="RN11" s="314"/>
      <c r="RO11" s="314"/>
      <c r="RP11" s="314"/>
      <c r="RQ11" s="314"/>
      <c r="RR11" s="314"/>
      <c r="RS11" s="314"/>
      <c r="RT11" s="314"/>
      <c r="RU11" s="314"/>
      <c r="RV11" s="314"/>
      <c r="RW11" s="314"/>
      <c r="RX11" s="314"/>
      <c r="RY11" s="314"/>
      <c r="RZ11" s="314"/>
      <c r="SA11" s="314"/>
      <c r="SB11" s="314"/>
      <c r="SC11" s="314"/>
      <c r="SD11" s="314"/>
      <c r="SE11" s="314"/>
      <c r="SF11" s="314"/>
      <c r="SG11" s="314"/>
      <c r="SH11" s="314"/>
      <c r="SI11" s="314"/>
      <c r="SJ11" s="314"/>
      <c r="SK11" s="314"/>
      <c r="SL11" s="314"/>
      <c r="SM11" s="314"/>
      <c r="SN11" s="314"/>
      <c r="SO11" s="314"/>
      <c r="SP11" s="314"/>
      <c r="SQ11" s="314"/>
      <c r="SR11" s="314"/>
      <c r="SS11" s="314"/>
      <c r="ST11" s="314"/>
      <c r="SU11" s="314"/>
      <c r="SV11" s="314"/>
      <c r="SW11" s="314"/>
      <c r="SX11" s="314"/>
      <c r="SY11" s="314"/>
      <c r="SZ11" s="314"/>
      <c r="TA11" s="314"/>
      <c r="TB11" s="314"/>
      <c r="TC11" s="314"/>
      <c r="TD11" s="314"/>
      <c r="TE11" s="314"/>
      <c r="TF11" s="314"/>
      <c r="TG11" s="314"/>
      <c r="TH11" s="314"/>
      <c r="TI11" s="314"/>
      <c r="TJ11" s="314"/>
      <c r="TK11" s="314"/>
      <c r="TL11" s="314"/>
      <c r="TM11" s="314"/>
      <c r="TN11" s="314"/>
      <c r="TO11" s="314"/>
      <c r="TP11" s="314"/>
      <c r="TQ11" s="314"/>
      <c r="TR11" s="314"/>
      <c r="TS11" s="314"/>
      <c r="TT11" s="314"/>
      <c r="TU11" s="314"/>
      <c r="TV11" s="314"/>
      <c r="TW11" s="314"/>
      <c r="TX11" s="314"/>
      <c r="TY11" s="314"/>
      <c r="TZ11" s="314"/>
      <c r="UA11" s="314"/>
      <c r="UB11" s="314"/>
      <c r="UC11" s="314"/>
      <c r="UD11" s="314"/>
      <c r="UE11" s="314"/>
      <c r="UF11" s="314"/>
      <c r="UG11" s="314"/>
      <c r="UH11" s="314"/>
      <c r="UI11" s="314"/>
      <c r="UJ11" s="314"/>
      <c r="UK11" s="314"/>
      <c r="UL11" s="314"/>
      <c r="UM11" s="314"/>
      <c r="UN11" s="314"/>
      <c r="UO11" s="314"/>
      <c r="UP11" s="314"/>
      <c r="UQ11" s="314"/>
      <c r="UR11" s="314"/>
      <c r="US11" s="314"/>
      <c r="UT11" s="314"/>
      <c r="UU11" s="314"/>
      <c r="UV11" s="314"/>
      <c r="UW11" s="314"/>
      <c r="UX11" s="314"/>
      <c r="UY11" s="314"/>
      <c r="UZ11" s="314"/>
      <c r="VA11" s="314"/>
      <c r="VB11" s="314"/>
      <c r="VC11" s="314"/>
      <c r="VD11" s="314"/>
      <c r="VE11" s="314"/>
      <c r="VF11" s="314"/>
      <c r="VG11" s="314"/>
      <c r="VH11" s="314"/>
      <c r="VI11" s="314"/>
      <c r="VJ11" s="314"/>
      <c r="VK11" s="314"/>
      <c r="VL11" s="314"/>
      <c r="VM11" s="314"/>
      <c r="VN11" s="314"/>
      <c r="VO11" s="314"/>
      <c r="VP11" s="314"/>
      <c r="VQ11" s="314"/>
      <c r="VR11" s="314"/>
      <c r="VS11" s="314"/>
      <c r="VT11" s="314"/>
      <c r="VU11" s="314"/>
      <c r="VV11" s="314"/>
      <c r="VW11" s="314"/>
      <c r="VX11" s="314"/>
      <c r="VY11" s="314"/>
      <c r="VZ11" s="314"/>
      <c r="WA11" s="314"/>
      <c r="WB11" s="314"/>
      <c r="WC11" s="314"/>
      <c r="WD11" s="314"/>
      <c r="WE11" s="314"/>
      <c r="WF11" s="314"/>
      <c r="WG11" s="314"/>
      <c r="WH11" s="314"/>
      <c r="WI11" s="314"/>
      <c r="WJ11" s="314"/>
      <c r="WK11" s="314"/>
      <c r="WL11" s="314"/>
      <c r="WM11" s="314"/>
      <c r="WN11" s="314"/>
      <c r="WO11" s="314"/>
      <c r="WP11" s="314"/>
      <c r="WQ11" s="314"/>
      <c r="WR11" s="314"/>
      <c r="WS11" s="314"/>
      <c r="WT11" s="314"/>
      <c r="WU11" s="314"/>
      <c r="WV11" s="314"/>
      <c r="WW11" s="314"/>
      <c r="WX11" s="314"/>
      <c r="WY11" s="314"/>
      <c r="WZ11" s="314"/>
      <c r="XA11" s="314"/>
      <c r="XB11" s="314"/>
      <c r="XC11" s="314"/>
      <c r="XD11" s="314"/>
      <c r="XE11" s="314"/>
      <c r="XF11" s="314"/>
      <c r="XG11" s="314"/>
      <c r="XH11" s="314"/>
      <c r="XI11" s="314"/>
      <c r="XJ11" s="314"/>
      <c r="XK11" s="314"/>
      <c r="XL11" s="314"/>
      <c r="XM11" s="314"/>
      <c r="XN11" s="314"/>
      <c r="XO11" s="314"/>
      <c r="XP11" s="314"/>
      <c r="XQ11" s="314"/>
      <c r="XR11" s="314"/>
      <c r="XS11" s="314"/>
      <c r="XT11" s="314"/>
      <c r="XU11" s="314"/>
      <c r="XV11" s="314"/>
      <c r="XW11" s="314"/>
      <c r="XX11" s="314"/>
      <c r="XY11" s="314"/>
      <c r="XZ11" s="314"/>
      <c r="YA11" s="314"/>
      <c r="YB11" s="314"/>
      <c r="YC11" s="314"/>
      <c r="YD11" s="314"/>
      <c r="YE11" s="314"/>
      <c r="YF11" s="314"/>
      <c r="YG11" s="314"/>
      <c r="YH11" s="314"/>
      <c r="YI11" s="314"/>
      <c r="YJ11" s="314"/>
      <c r="YK11" s="314"/>
      <c r="YL11" s="314"/>
      <c r="YM11" s="314"/>
      <c r="YN11" s="314"/>
      <c r="YO11" s="314"/>
      <c r="YP11" s="314"/>
      <c r="YQ11" s="314"/>
      <c r="YR11" s="314"/>
      <c r="YS11" s="314"/>
      <c r="YT11" s="314"/>
      <c r="YU11" s="314"/>
      <c r="YV11" s="314"/>
      <c r="YW11" s="314"/>
      <c r="YX11" s="314"/>
      <c r="YY11" s="314"/>
      <c r="YZ11" s="314"/>
      <c r="ZA11" s="314"/>
      <c r="ZB11" s="314"/>
      <c r="ZC11" s="314"/>
      <c r="ZD11" s="314"/>
      <c r="ZE11" s="314"/>
      <c r="ZF11" s="314"/>
      <c r="ZG11" s="314"/>
      <c r="ZH11" s="314"/>
      <c r="ZI11" s="314"/>
      <c r="ZJ11" s="314"/>
      <c r="ZK11" s="314"/>
      <c r="ZL11" s="314"/>
      <c r="ZM11" s="314"/>
      <c r="ZN11" s="314"/>
      <c r="ZO11" s="314"/>
      <c r="ZP11" s="314"/>
      <c r="ZQ11" s="314"/>
      <c r="ZR11" s="314"/>
      <c r="ZS11" s="314"/>
      <c r="ZT11" s="314"/>
      <c r="ZU11" s="314"/>
      <c r="ZV11" s="314"/>
      <c r="ZW11" s="314"/>
      <c r="ZX11" s="314"/>
      <c r="ZY11" s="314"/>
      <c r="ZZ11" s="314"/>
      <c r="AAA11" s="314"/>
      <c r="AAB11" s="314"/>
      <c r="AAC11" s="314"/>
      <c r="AAD11" s="314"/>
      <c r="AAE11" s="314"/>
      <c r="AAF11" s="314"/>
      <c r="AAG11" s="314"/>
      <c r="AAH11" s="314"/>
      <c r="AAI11" s="314"/>
      <c r="AAJ11" s="314"/>
      <c r="AAK11" s="314"/>
      <c r="AAL11" s="314"/>
      <c r="AAM11" s="314"/>
      <c r="AAN11" s="314"/>
      <c r="AAO11" s="314"/>
      <c r="AAP11" s="314"/>
      <c r="AAQ11" s="314"/>
      <c r="AAR11" s="314"/>
      <c r="AAS11" s="314"/>
      <c r="AAT11" s="314"/>
      <c r="AAU11" s="314"/>
      <c r="AAV11" s="314"/>
      <c r="AAW11" s="314"/>
      <c r="AAX11" s="314"/>
      <c r="AAY11" s="314"/>
      <c r="AAZ11" s="314"/>
      <c r="ABA11" s="314"/>
      <c r="ABB11" s="314"/>
      <c r="ABC11" s="314"/>
      <c r="ABD11" s="314"/>
      <c r="ABE11" s="314"/>
      <c r="ABF11" s="314"/>
      <c r="ABG11" s="314"/>
      <c r="ABH11" s="314"/>
      <c r="ABI11" s="314"/>
      <c r="ABJ11" s="314"/>
      <c r="ABK11" s="314"/>
      <c r="ABL11" s="314"/>
      <c r="ABM11" s="314"/>
      <c r="ABN11" s="314"/>
      <c r="ABO11" s="314"/>
      <c r="ABP11" s="314"/>
      <c r="ABQ11" s="314"/>
      <c r="ABR11" s="314"/>
      <c r="ABS11" s="314"/>
      <c r="ABT11" s="314"/>
      <c r="ABU11" s="314"/>
      <c r="ABV11" s="314"/>
      <c r="ABW11" s="314"/>
      <c r="ABX11" s="314"/>
      <c r="ABY11" s="314"/>
      <c r="ABZ11" s="314"/>
      <c r="ACA11" s="314"/>
      <c r="ACB11" s="314"/>
      <c r="ACC11" s="314"/>
      <c r="ACD11" s="314"/>
      <c r="ACE11" s="314"/>
      <c r="ACF11" s="314"/>
      <c r="ACG11" s="314"/>
      <c r="ACH11" s="314"/>
      <c r="ACI11" s="314"/>
      <c r="ACJ11" s="314"/>
      <c r="ACK11" s="314"/>
      <c r="ACL11" s="314"/>
      <c r="ACM11" s="314"/>
      <c r="ACN11" s="314"/>
      <c r="ACO11" s="314"/>
      <c r="ACP11" s="314"/>
      <c r="ACQ11" s="314"/>
      <c r="ACR11" s="314"/>
      <c r="ACS11" s="314"/>
      <c r="ACT11" s="314"/>
      <c r="ACU11" s="314"/>
      <c r="ACV11" s="314"/>
      <c r="ACW11" s="314"/>
      <c r="ACX11" s="314"/>
      <c r="ACY11" s="314"/>
      <c r="ACZ11" s="314"/>
      <c r="ADA11" s="314"/>
      <c r="ADB11" s="314"/>
      <c r="ADC11" s="314"/>
      <c r="ADD11" s="314"/>
      <c r="ADE11" s="314"/>
      <c r="ADF11" s="314"/>
      <c r="ADG11" s="314"/>
      <c r="ADH11" s="314"/>
      <c r="ADI11" s="314"/>
      <c r="ADJ11" s="314"/>
      <c r="ADK11" s="314"/>
      <c r="ADL11" s="314"/>
      <c r="ADM11" s="314"/>
      <c r="ADN11" s="314"/>
      <c r="ADO11" s="314"/>
      <c r="ADP11" s="314"/>
      <c r="ADQ11" s="314"/>
      <c r="ADR11" s="314"/>
      <c r="ADS11" s="314"/>
      <c r="ADT11" s="314"/>
      <c r="ADU11" s="314"/>
      <c r="ADV11" s="314"/>
      <c r="ADW11" s="314"/>
      <c r="ADX11" s="314"/>
      <c r="ADY11" s="314"/>
      <c r="ADZ11" s="314"/>
      <c r="AEA11" s="314"/>
      <c r="AEB11" s="314"/>
      <c r="AEC11" s="314"/>
      <c r="AED11" s="314"/>
      <c r="AEE11" s="314"/>
      <c r="AEF11" s="314"/>
      <c r="AEG11" s="314"/>
      <c r="AEH11" s="314"/>
      <c r="AEI11" s="314"/>
      <c r="AEJ11" s="314"/>
      <c r="AEK11" s="314"/>
      <c r="AEL11" s="314"/>
      <c r="AEM11" s="314"/>
      <c r="AEN11" s="314"/>
      <c r="AEO11" s="314"/>
      <c r="AEP11" s="314"/>
      <c r="AEQ11" s="314"/>
      <c r="AER11" s="314"/>
      <c r="AES11" s="314"/>
      <c r="AET11" s="314"/>
      <c r="AEU11" s="314"/>
      <c r="AEV11" s="314"/>
      <c r="AEW11" s="314"/>
      <c r="AEX11" s="314"/>
      <c r="AEY11" s="314"/>
      <c r="AEZ11" s="314"/>
      <c r="AFA11" s="314"/>
      <c r="AFB11" s="314"/>
      <c r="AFC11" s="314"/>
      <c r="AFD11" s="314"/>
      <c r="AFE11" s="314"/>
      <c r="AFF11" s="314"/>
      <c r="AFG11" s="314"/>
      <c r="AFH11" s="314"/>
      <c r="AFI11" s="314"/>
      <c r="AFJ11" s="314"/>
      <c r="AFK11" s="314"/>
      <c r="AFL11" s="314"/>
      <c r="AFM11" s="314"/>
      <c r="AFN11" s="314"/>
      <c r="AFO11" s="314"/>
      <c r="AFP11" s="314"/>
      <c r="AFQ11" s="314"/>
      <c r="AFR11" s="314"/>
      <c r="AFS11" s="314"/>
      <c r="AFT11" s="314"/>
      <c r="AFU11" s="314"/>
      <c r="AFV11" s="314"/>
      <c r="AFW11" s="314"/>
      <c r="AFX11" s="314"/>
      <c r="AFY11" s="314"/>
      <c r="AFZ11" s="314"/>
      <c r="AGA11" s="314"/>
      <c r="AGB11" s="314"/>
      <c r="AGC11" s="314"/>
      <c r="AGD11" s="314"/>
      <c r="AGE11" s="314"/>
      <c r="AGF11" s="314"/>
      <c r="AGG11" s="314"/>
      <c r="AGH11" s="314"/>
      <c r="AGI11" s="314"/>
      <c r="AGJ11" s="314"/>
      <c r="AGK11" s="314"/>
      <c r="AGL11" s="314"/>
      <c r="AGM11" s="314"/>
      <c r="AGN11" s="314"/>
      <c r="AGO11" s="314"/>
      <c r="AGP11" s="314"/>
      <c r="AGQ11" s="314"/>
      <c r="AGR11" s="314"/>
      <c r="AGS11" s="314"/>
      <c r="AGT11" s="314"/>
      <c r="AGU11" s="314"/>
      <c r="AGV11" s="314"/>
      <c r="AGW11" s="314"/>
      <c r="AGX11" s="314"/>
      <c r="AGY11" s="314"/>
      <c r="AGZ11" s="314"/>
      <c r="AHA11" s="314"/>
      <c r="AHB11" s="314"/>
      <c r="AHC11" s="314"/>
      <c r="AHD11" s="314"/>
      <c r="AHE11" s="314"/>
      <c r="AHF11" s="314"/>
      <c r="AHG11" s="314"/>
      <c r="AHH11" s="314"/>
      <c r="AHI11" s="314"/>
      <c r="AHJ11" s="314"/>
      <c r="AHK11" s="314"/>
      <c r="AHL11" s="314"/>
      <c r="AHM11" s="314"/>
      <c r="AHN11" s="314"/>
      <c r="AHO11" s="314"/>
      <c r="AHP11" s="314"/>
      <c r="AHQ11" s="314"/>
      <c r="AHR11" s="314"/>
      <c r="AHS11" s="314"/>
      <c r="AHT11" s="314"/>
      <c r="AHU11" s="314"/>
      <c r="AHV11" s="314"/>
      <c r="AHW11" s="314"/>
      <c r="AHX11" s="314"/>
      <c r="AHY11" s="314"/>
      <c r="AHZ11" s="314"/>
      <c r="AIA11" s="314"/>
      <c r="AIB11" s="314"/>
      <c r="AIC11" s="314"/>
      <c r="AID11" s="314"/>
      <c r="AIE11" s="314"/>
      <c r="AIF11" s="314"/>
      <c r="AIG11" s="314"/>
      <c r="AIH11" s="314"/>
      <c r="AII11" s="314"/>
      <c r="AIJ11" s="314"/>
      <c r="AIK11" s="314"/>
      <c r="AIL11" s="314"/>
      <c r="AIM11" s="314"/>
      <c r="AIN11" s="314"/>
      <c r="AIO11" s="314"/>
      <c r="AIP11" s="314"/>
      <c r="AIQ11" s="314"/>
      <c r="AIR11" s="314"/>
      <c r="AIS11" s="314"/>
      <c r="AIT11" s="314"/>
      <c r="AIU11" s="314"/>
      <c r="AIV11" s="314"/>
      <c r="AIW11" s="314"/>
      <c r="AIX11" s="314"/>
      <c r="AIY11" s="314"/>
      <c r="AIZ11" s="314"/>
      <c r="AJA11" s="314"/>
      <c r="AJB11" s="314"/>
      <c r="AJC11" s="314"/>
      <c r="AJD11" s="314"/>
      <c r="AJE11" s="314"/>
      <c r="AJF11" s="314"/>
      <c r="AJG11" s="314"/>
      <c r="AJH11" s="314"/>
      <c r="AJI11" s="314"/>
      <c r="AJJ11" s="314"/>
      <c r="AJK11" s="314"/>
      <c r="AJL11" s="314"/>
      <c r="AJM11" s="314"/>
      <c r="AJN11" s="314"/>
      <c r="AJO11" s="314"/>
      <c r="AJP11" s="314"/>
      <c r="AJQ11" s="314"/>
      <c r="AJR11" s="314"/>
      <c r="AJS11" s="314"/>
      <c r="AJT11" s="314"/>
      <c r="AJU11" s="314"/>
      <c r="AJV11" s="314"/>
      <c r="AJW11" s="314"/>
      <c r="AJX11" s="314"/>
      <c r="AJY11" s="314"/>
      <c r="AJZ11" s="314"/>
      <c r="AKA11" s="314"/>
      <c r="AKB11" s="314"/>
      <c r="AKC11" s="314"/>
      <c r="AKD11" s="314"/>
      <c r="AKE11" s="314"/>
      <c r="AKF11" s="314"/>
      <c r="AKG11" s="314"/>
      <c r="AKH11" s="314"/>
      <c r="AKI11" s="314"/>
      <c r="AKJ11" s="314"/>
      <c r="AKK11" s="314"/>
      <c r="AKL11" s="314"/>
      <c r="AKM11" s="314"/>
      <c r="AKN11" s="314"/>
      <c r="AKO11" s="314"/>
      <c r="AKP11" s="314"/>
      <c r="AKQ11" s="314"/>
      <c r="AKR11" s="314"/>
      <c r="AKS11" s="314"/>
      <c r="AKT11" s="314"/>
      <c r="AKU11" s="314"/>
      <c r="AKV11" s="314"/>
      <c r="AKW11" s="314"/>
      <c r="AKX11" s="314"/>
      <c r="AKY11" s="314"/>
      <c r="AKZ11" s="314"/>
      <c r="ALA11" s="314"/>
      <c r="ALB11" s="314"/>
      <c r="ALC11" s="314"/>
      <c r="ALD11" s="314"/>
      <c r="ALE11" s="314"/>
      <c r="ALF11" s="314"/>
      <c r="ALG11" s="314"/>
      <c r="ALH11" s="314"/>
      <c r="ALI11" s="314"/>
      <c r="ALJ11" s="314"/>
      <c r="ALK11" s="314"/>
      <c r="ALL11" s="314"/>
      <c r="ALM11" s="314"/>
      <c r="ALN11" s="314"/>
      <c r="ALO11" s="314"/>
      <c r="ALP11" s="314"/>
      <c r="ALQ11" s="314"/>
      <c r="ALR11" s="314"/>
      <c r="ALS11" s="314"/>
      <c r="ALT11" s="314"/>
      <c r="ALU11" s="314"/>
      <c r="ALV11" s="314"/>
      <c r="ALW11" s="314"/>
      <c r="ALX11" s="314"/>
      <c r="ALY11" s="314"/>
      <c r="ALZ11" s="314"/>
      <c r="AMA11" s="314"/>
      <c r="AMB11" s="314"/>
      <c r="AMC11" s="314"/>
      <c r="AMD11" s="314"/>
      <c r="AME11" s="314"/>
      <c r="AMF11" s="314"/>
      <c r="AMG11" s="314"/>
      <c r="AMH11" s="314"/>
      <c r="AMI11" s="314"/>
      <c r="AMJ11" s="314"/>
      <c r="AMK11" s="314"/>
      <c r="AML11" s="314"/>
      <c r="AMM11" s="314"/>
      <c r="AMN11" s="314"/>
      <c r="AMO11" s="314"/>
      <c r="AMP11" s="314"/>
      <c r="AMQ11" s="314"/>
      <c r="AMR11" s="314"/>
      <c r="AMS11" s="314"/>
      <c r="AMT11" s="314"/>
      <c r="AMU11" s="314"/>
      <c r="AMV11" s="314"/>
      <c r="AMW11" s="314"/>
      <c r="AMX11" s="314"/>
      <c r="AMY11" s="314"/>
      <c r="AMZ11" s="314"/>
      <c r="ANA11" s="314"/>
      <c r="ANB11" s="314"/>
      <c r="ANC11" s="314"/>
      <c r="AND11" s="314"/>
      <c r="ANE11" s="314"/>
      <c r="ANF11" s="314"/>
      <c r="ANG11" s="314"/>
      <c r="ANH11" s="314"/>
      <c r="ANI11" s="314"/>
      <c r="ANJ11" s="314"/>
      <c r="ANK11" s="314"/>
      <c r="ANL11" s="314"/>
      <c r="ANM11" s="314"/>
      <c r="ANN11" s="314"/>
      <c r="ANO11" s="314"/>
      <c r="ANP11" s="314"/>
      <c r="ANQ11" s="314"/>
      <c r="ANR11" s="314"/>
      <c r="ANS11" s="314"/>
      <c r="ANT11" s="314"/>
      <c r="ANU11" s="314"/>
      <c r="ANV11" s="314"/>
      <c r="ANW11" s="314"/>
      <c r="ANX11" s="314"/>
      <c r="ANY11" s="314"/>
      <c r="ANZ11" s="314"/>
      <c r="AOA11" s="314"/>
      <c r="AOB11" s="314"/>
      <c r="AOC11" s="314"/>
      <c r="AOD11" s="314"/>
      <c r="AOE11" s="314"/>
      <c r="AOF11" s="314"/>
      <c r="AOG11" s="314"/>
      <c r="AOH11" s="314"/>
      <c r="AOI11" s="314"/>
      <c r="AOJ11" s="314"/>
      <c r="AOK11" s="314"/>
      <c r="AOL11" s="314"/>
      <c r="AOM11" s="314"/>
      <c r="AON11" s="314"/>
      <c r="AOO11" s="314"/>
      <c r="AOP11" s="314"/>
      <c r="AOQ11" s="314"/>
      <c r="AOR11" s="314"/>
      <c r="AOS11" s="314"/>
      <c r="AOT11" s="314"/>
      <c r="AOU11" s="314"/>
      <c r="AOV11" s="314"/>
      <c r="AOW11" s="314"/>
      <c r="AOX11" s="314"/>
      <c r="AOY11" s="314"/>
      <c r="AOZ11" s="314"/>
      <c r="APA11" s="314"/>
      <c r="APB11" s="314"/>
      <c r="APC11" s="314"/>
      <c r="APD11" s="314"/>
      <c r="APE11" s="314"/>
      <c r="APF11" s="314"/>
      <c r="APG11" s="314"/>
      <c r="APH11" s="314"/>
      <c r="API11" s="314"/>
      <c r="APJ11" s="314"/>
      <c r="APK11" s="314"/>
      <c r="APL11" s="314"/>
      <c r="APM11" s="314"/>
      <c r="APN11" s="314"/>
      <c r="APO11" s="314"/>
      <c r="APP11" s="314"/>
      <c r="APQ11" s="314"/>
      <c r="APR11" s="314"/>
      <c r="APS11" s="314"/>
      <c r="APT11" s="314"/>
      <c r="APU11" s="314"/>
      <c r="APV11" s="314"/>
      <c r="APW11" s="314"/>
      <c r="APX11" s="314"/>
      <c r="APY11" s="314"/>
      <c r="APZ11" s="314"/>
      <c r="AQA11" s="314"/>
      <c r="AQB11" s="314"/>
      <c r="AQC11" s="314"/>
      <c r="AQD11" s="314"/>
      <c r="AQE11" s="314"/>
      <c r="AQF11" s="314"/>
      <c r="AQG11" s="314"/>
      <c r="AQH11" s="314"/>
      <c r="AQI11" s="314"/>
      <c r="AQJ11" s="314"/>
      <c r="AQK11" s="314"/>
      <c r="AQL11" s="314"/>
      <c r="AQM11" s="314"/>
      <c r="AQN11" s="314"/>
      <c r="AQO11" s="314"/>
      <c r="AQP11" s="314"/>
      <c r="AQQ11" s="314"/>
      <c r="AQR11" s="314"/>
      <c r="AQS11" s="314"/>
      <c r="AQT11" s="314"/>
      <c r="AQU11" s="314"/>
      <c r="AQV11" s="314"/>
      <c r="AQW11" s="314"/>
      <c r="AQX11" s="314"/>
      <c r="AQY11" s="314"/>
      <c r="AQZ11" s="314"/>
      <c r="ARA11" s="314"/>
      <c r="ARB11" s="314"/>
      <c r="ARC11" s="314"/>
      <c r="ARD11" s="314"/>
      <c r="ARE11" s="314"/>
      <c r="ARF11" s="314"/>
      <c r="ARG11" s="314"/>
      <c r="ARH11" s="314"/>
      <c r="ARI11" s="314"/>
      <c r="ARJ11" s="314"/>
      <c r="ARK11" s="314"/>
      <c r="ARL11" s="314"/>
      <c r="ARM11" s="314"/>
      <c r="ARN11" s="314"/>
      <c r="ARO11" s="314"/>
      <c r="ARP11" s="314"/>
      <c r="ARQ11" s="314"/>
      <c r="ARR11" s="314"/>
      <c r="ARS11" s="314"/>
      <c r="ART11" s="314"/>
      <c r="ARU11" s="314"/>
      <c r="ARV11" s="314"/>
      <c r="ARW11" s="314"/>
      <c r="ARX11" s="314"/>
      <c r="ARY11" s="314"/>
      <c r="ARZ11" s="314"/>
      <c r="ASA11" s="314"/>
      <c r="ASB11" s="314"/>
      <c r="ASC11" s="314"/>
      <c r="ASD11" s="314"/>
      <c r="ASE11" s="314"/>
      <c r="ASF11" s="314"/>
      <c r="ASG11" s="314"/>
      <c r="ASH11" s="314"/>
      <c r="ASI11" s="314"/>
      <c r="ASJ11" s="314"/>
      <c r="ASK11" s="314"/>
      <c r="ASL11" s="314"/>
      <c r="ASM11" s="314"/>
      <c r="ASN11" s="314"/>
      <c r="ASO11" s="314"/>
      <c r="ASP11" s="314"/>
      <c r="ASQ11" s="314"/>
      <c r="ASR11" s="314"/>
      <c r="ASS11" s="314"/>
      <c r="AST11" s="314"/>
      <c r="ASU11" s="314"/>
      <c r="ASV11" s="314"/>
      <c r="ASW11" s="314"/>
      <c r="ASX11" s="314"/>
      <c r="ASY11" s="314"/>
      <c r="ASZ11" s="314"/>
      <c r="ATA11" s="314"/>
      <c r="ATB11" s="314"/>
      <c r="ATC11" s="314"/>
      <c r="ATD11" s="314"/>
      <c r="ATE11" s="314"/>
      <c r="ATF11" s="314"/>
      <c r="ATG11" s="314"/>
      <c r="ATH11" s="314"/>
      <c r="ATI11" s="314"/>
      <c r="ATJ11" s="314"/>
      <c r="ATK11" s="314"/>
      <c r="ATL11" s="314"/>
      <c r="ATM11" s="314"/>
      <c r="ATN11" s="314"/>
      <c r="ATO11" s="314"/>
      <c r="ATP11" s="314"/>
      <c r="ATQ11" s="314"/>
      <c r="ATR11" s="314"/>
      <c r="ATS11" s="314"/>
      <c r="ATT11" s="314"/>
      <c r="ATU11" s="314"/>
      <c r="ATV11" s="314"/>
      <c r="ATW11" s="314"/>
      <c r="ATX11" s="314"/>
      <c r="ATY11" s="314"/>
      <c r="ATZ11" s="314"/>
      <c r="AUA11" s="314"/>
      <c r="AUB11" s="314"/>
      <c r="AUC11" s="314"/>
      <c r="AUD11" s="314"/>
      <c r="AUE11" s="314"/>
      <c r="AUF11" s="314"/>
      <c r="AUG11" s="314"/>
      <c r="AUH11" s="314"/>
      <c r="AUI11" s="314"/>
      <c r="AUJ11" s="314"/>
      <c r="AUK11" s="314"/>
      <c r="AUL11" s="314"/>
      <c r="AUM11" s="314"/>
      <c r="AUN11" s="314"/>
      <c r="AUO11" s="314"/>
      <c r="AUP11" s="314"/>
      <c r="AUQ11" s="314"/>
      <c r="AUR11" s="314"/>
      <c r="AUS11" s="314"/>
      <c r="AUT11" s="314"/>
      <c r="AUU11" s="314"/>
      <c r="AUV11" s="314"/>
      <c r="AUW11" s="314"/>
      <c r="AUX11" s="314"/>
      <c r="AUY11" s="314"/>
      <c r="AUZ11" s="314"/>
      <c r="AVA11" s="314"/>
      <c r="AVB11" s="314"/>
      <c r="AVC11" s="314"/>
      <c r="AVD11" s="314"/>
      <c r="AVE11" s="314"/>
      <c r="AVF11" s="314"/>
      <c r="AVG11" s="314"/>
      <c r="AVH11" s="314"/>
      <c r="AVI11" s="314"/>
      <c r="AVJ11" s="314"/>
      <c r="AVK11" s="314"/>
      <c r="AVL11" s="314"/>
      <c r="AVM11" s="314"/>
      <c r="AVN11" s="314"/>
      <c r="AVO11" s="314"/>
      <c r="AVP11" s="314"/>
      <c r="AVQ11" s="314"/>
      <c r="AVR11" s="314"/>
      <c r="AVS11" s="314"/>
      <c r="AVT11" s="314"/>
      <c r="AVU11" s="314"/>
      <c r="AVV11" s="314"/>
      <c r="AVW11" s="314"/>
      <c r="AVX11" s="314"/>
      <c r="AVY11" s="314"/>
      <c r="AVZ11" s="314"/>
      <c r="AWA11" s="314"/>
      <c r="AWB11" s="314"/>
      <c r="AWC11" s="314"/>
      <c r="AWD11" s="314"/>
      <c r="AWE11" s="314"/>
      <c r="AWF11" s="314"/>
      <c r="AWG11" s="314"/>
      <c r="AWH11" s="314"/>
      <c r="AWI11" s="314"/>
      <c r="AWJ11" s="314"/>
      <c r="AWK11" s="314"/>
      <c r="AWL11" s="314"/>
      <c r="AWM11" s="314"/>
      <c r="AWN11" s="314"/>
      <c r="AWO11" s="314"/>
      <c r="AWP11" s="314"/>
      <c r="AWQ11" s="314"/>
      <c r="AWR11" s="314"/>
      <c r="AWS11" s="314"/>
      <c r="AWT11" s="314"/>
      <c r="AWU11" s="314"/>
      <c r="AWV11" s="314"/>
      <c r="AWW11" s="314"/>
      <c r="AWX11" s="314"/>
      <c r="AWY11" s="314"/>
      <c r="AWZ11" s="314"/>
      <c r="AXA11" s="314"/>
      <c r="AXB11" s="314"/>
      <c r="AXC11" s="314"/>
      <c r="AXD11" s="314"/>
      <c r="AXE11" s="314"/>
      <c r="AXF11" s="314"/>
      <c r="AXG11" s="314"/>
      <c r="AXH11" s="314"/>
      <c r="AXI11" s="314"/>
      <c r="AXJ11" s="314"/>
      <c r="AXK11" s="314"/>
      <c r="AXL11" s="314"/>
      <c r="AXM11" s="314"/>
      <c r="AXN11" s="314"/>
      <c r="AXO11" s="314"/>
      <c r="AXP11" s="314"/>
      <c r="AXQ11" s="314"/>
      <c r="AXR11" s="314"/>
      <c r="AXS11" s="314"/>
      <c r="AXT11" s="314"/>
      <c r="AXU11" s="314"/>
      <c r="AXV11" s="314"/>
      <c r="AXW11" s="314"/>
      <c r="AXX11" s="314"/>
      <c r="AXY11" s="314"/>
      <c r="AXZ11" s="314"/>
      <c r="AYA11" s="314"/>
      <c r="AYB11" s="314"/>
      <c r="AYC11" s="314"/>
      <c r="AYD11" s="314"/>
      <c r="AYE11" s="314"/>
      <c r="AYF11" s="314"/>
      <c r="AYG11" s="314"/>
      <c r="AYH11" s="314"/>
      <c r="AYI11" s="314"/>
      <c r="AYJ11" s="314"/>
      <c r="AYK11" s="314"/>
      <c r="AYL11" s="314"/>
      <c r="AYM11" s="314"/>
      <c r="AYN11" s="314"/>
      <c r="AYO11" s="314"/>
      <c r="AYP11" s="314"/>
      <c r="AYQ11" s="314"/>
      <c r="AYR11" s="314"/>
      <c r="AYS11" s="314"/>
      <c r="AYT11" s="314"/>
      <c r="AYU11" s="314"/>
      <c r="AYV11" s="314"/>
      <c r="AYW11" s="314"/>
      <c r="AYX11" s="314"/>
      <c r="AYY11" s="314"/>
      <c r="AYZ11" s="314"/>
      <c r="AZA11" s="314"/>
      <c r="AZB11" s="314"/>
      <c r="AZC11" s="314"/>
      <c r="AZD11" s="314"/>
      <c r="AZE11" s="314"/>
      <c r="AZF11" s="314"/>
      <c r="AZG11" s="314"/>
      <c r="AZH11" s="314"/>
      <c r="AZI11" s="314"/>
      <c r="AZJ11" s="314"/>
      <c r="AZK11" s="314"/>
      <c r="AZL11" s="314"/>
      <c r="AZM11" s="314"/>
      <c r="AZN11" s="314"/>
      <c r="AZO11" s="314"/>
      <c r="AZP11" s="314"/>
      <c r="AZQ11" s="314"/>
      <c r="AZR11" s="314"/>
      <c r="AZS11" s="314"/>
      <c r="AZT11" s="314"/>
      <c r="AZU11" s="314"/>
      <c r="AZV11" s="314"/>
      <c r="AZW11" s="314"/>
      <c r="AZX11" s="314"/>
      <c r="AZY11" s="314"/>
      <c r="AZZ11" s="314"/>
      <c r="BAA11" s="314"/>
      <c r="BAB11" s="314"/>
      <c r="BAC11" s="314"/>
      <c r="BAD11" s="314"/>
      <c r="BAE11" s="314"/>
      <c r="BAF11" s="314"/>
      <c r="BAG11" s="314"/>
      <c r="BAH11" s="314"/>
      <c r="BAI11" s="314"/>
      <c r="BAJ11" s="314"/>
      <c r="BAK11" s="314"/>
      <c r="BAL11" s="314"/>
      <c r="BAM11" s="314"/>
      <c r="BAN11" s="314"/>
      <c r="BAO11" s="314"/>
      <c r="BAP11" s="314"/>
      <c r="BAQ11" s="314"/>
      <c r="BAR11" s="314"/>
      <c r="BAS11" s="314"/>
      <c r="BAT11" s="314"/>
      <c r="BAU11" s="314"/>
      <c r="BAV11" s="314"/>
      <c r="BAW11" s="314"/>
      <c r="BAX11" s="314"/>
      <c r="BAY11" s="314"/>
      <c r="BAZ11" s="314"/>
      <c r="BBA11" s="314"/>
      <c r="BBB11" s="314"/>
      <c r="BBC11" s="314"/>
      <c r="BBD11" s="314"/>
      <c r="BBE11" s="314"/>
      <c r="BBF11" s="314"/>
      <c r="BBG11" s="314"/>
      <c r="BBH11" s="314"/>
      <c r="BBI11" s="314"/>
      <c r="BBJ11" s="314"/>
      <c r="BBK11" s="314"/>
      <c r="BBL11" s="314"/>
      <c r="BBM11" s="314"/>
      <c r="BBN11" s="314"/>
      <c r="BBO11" s="314"/>
      <c r="BBP11" s="314"/>
      <c r="BBQ11" s="314"/>
      <c r="BBR11" s="314"/>
      <c r="BBS11" s="314"/>
      <c r="BBT11" s="314"/>
      <c r="BBU11" s="314"/>
      <c r="BBV11" s="314"/>
      <c r="BBW11" s="314"/>
      <c r="BBX11" s="314"/>
      <c r="BBY11" s="314"/>
      <c r="BBZ11" s="314"/>
      <c r="BCA11" s="314"/>
      <c r="BCB11" s="314"/>
      <c r="BCC11" s="314"/>
      <c r="BCD11" s="314"/>
      <c r="BCE11" s="314"/>
      <c r="BCF11" s="314"/>
      <c r="BCG11" s="314"/>
      <c r="BCH11" s="314"/>
      <c r="BCI11" s="314"/>
      <c r="BCJ11" s="314"/>
      <c r="BCK11" s="314"/>
      <c r="BCL11" s="314"/>
      <c r="BCM11" s="314"/>
      <c r="BCN11" s="314"/>
      <c r="BCO11" s="314"/>
      <c r="BCP11" s="314"/>
      <c r="BCQ11" s="314"/>
      <c r="BCR11" s="314"/>
      <c r="BCS11" s="314"/>
      <c r="BCT11" s="314"/>
      <c r="BCU11" s="314"/>
      <c r="BCV11" s="314"/>
      <c r="BCW11" s="314"/>
      <c r="BCX11" s="314"/>
      <c r="BCY11" s="314"/>
      <c r="BCZ11" s="314"/>
      <c r="BDA11" s="314"/>
      <c r="BDB11" s="314"/>
      <c r="BDC11" s="314"/>
      <c r="BDD11" s="314"/>
      <c r="BDE11" s="314"/>
      <c r="BDF11" s="314"/>
      <c r="BDG11" s="314"/>
      <c r="BDH11" s="314"/>
      <c r="BDI11" s="314"/>
      <c r="BDJ11" s="314"/>
      <c r="BDK11" s="314"/>
      <c r="BDL11" s="314"/>
      <c r="BDM11" s="314"/>
      <c r="BDN11" s="314"/>
      <c r="BDO11" s="314"/>
      <c r="BDP11" s="314"/>
      <c r="BDQ11" s="314"/>
      <c r="BDR11" s="314"/>
      <c r="BDS11" s="314"/>
      <c r="BDT11" s="314"/>
      <c r="BDU11" s="314"/>
      <c r="BDV11" s="314"/>
      <c r="BDW11" s="314"/>
      <c r="BDX11" s="314"/>
      <c r="BDY11" s="314"/>
      <c r="BDZ11" s="314"/>
      <c r="BEA11" s="314"/>
      <c r="BEB11" s="314"/>
      <c r="BEC11" s="314"/>
      <c r="BED11" s="314"/>
      <c r="BEE11" s="314"/>
      <c r="BEF11" s="314"/>
      <c r="BEG11" s="314"/>
      <c r="BEH11" s="314"/>
      <c r="BEI11" s="314"/>
      <c r="BEJ11" s="314"/>
      <c r="BEK11" s="314"/>
      <c r="BEL11" s="314"/>
      <c r="BEM11" s="314"/>
      <c r="BEN11" s="314"/>
      <c r="BEO11" s="314"/>
      <c r="BEP11" s="314"/>
      <c r="BEQ11" s="314"/>
      <c r="BER11" s="314"/>
      <c r="BES11" s="314"/>
      <c r="BET11" s="314"/>
      <c r="BEU11" s="314"/>
      <c r="BEV11" s="314"/>
      <c r="BEW11" s="314"/>
      <c r="BEX11" s="314"/>
      <c r="BEY11" s="314"/>
      <c r="BEZ11" s="314"/>
      <c r="BFA11" s="314"/>
      <c r="BFB11" s="314"/>
      <c r="BFC11" s="314"/>
      <c r="BFD11" s="314"/>
      <c r="BFE11" s="314"/>
      <c r="BFF11" s="314"/>
      <c r="BFG11" s="314"/>
      <c r="BFH11" s="314"/>
      <c r="BFI11" s="314"/>
      <c r="BFJ11" s="314"/>
      <c r="BFK11" s="314"/>
      <c r="BFL11" s="314"/>
      <c r="BFM11" s="314"/>
      <c r="BFN11" s="314"/>
      <c r="BFO11" s="314"/>
      <c r="BFP11" s="314"/>
      <c r="BFQ11" s="314"/>
      <c r="BFR11" s="314"/>
      <c r="BFS11" s="314"/>
      <c r="BFT11" s="314"/>
      <c r="BFU11" s="314"/>
      <c r="BFV11" s="314"/>
      <c r="BFW11" s="314"/>
      <c r="BFX11" s="314"/>
      <c r="BFY11" s="314"/>
      <c r="BFZ11" s="314"/>
      <c r="BGA11" s="314"/>
      <c r="BGB11" s="314"/>
      <c r="BGC11" s="314"/>
      <c r="BGD11" s="314"/>
      <c r="BGE11" s="314"/>
      <c r="BGF11" s="314"/>
      <c r="BGG11" s="314"/>
      <c r="BGH11" s="314"/>
      <c r="BGI11" s="314"/>
      <c r="BGJ11" s="314"/>
      <c r="BGK11" s="314"/>
      <c r="BGL11" s="314"/>
      <c r="BGM11" s="314"/>
      <c r="BGN11" s="314"/>
      <c r="BGO11" s="314"/>
      <c r="BGP11" s="314"/>
      <c r="BGQ11" s="314"/>
      <c r="BGR11" s="314"/>
      <c r="BGS11" s="314"/>
      <c r="BGT11" s="314"/>
      <c r="BGU11" s="314"/>
      <c r="BGV11" s="314"/>
      <c r="BGW11" s="314"/>
      <c r="BGX11" s="314"/>
      <c r="BGY11" s="314"/>
      <c r="BGZ11" s="314"/>
      <c r="BHA11" s="314"/>
      <c r="BHB11" s="314"/>
      <c r="BHC11" s="314"/>
      <c r="BHD11" s="314"/>
      <c r="BHE11" s="314"/>
      <c r="BHF11" s="314"/>
      <c r="BHG11" s="314"/>
      <c r="BHH11" s="314"/>
      <c r="BHI11" s="314"/>
      <c r="BHJ11" s="314"/>
      <c r="BHK11" s="314"/>
      <c r="BHL11" s="314"/>
      <c r="BHM11" s="314"/>
      <c r="BHN11" s="314"/>
      <c r="BHO11" s="314"/>
      <c r="BHP11" s="314"/>
      <c r="BHQ11" s="314"/>
      <c r="BHR11" s="314"/>
      <c r="BHS11" s="314"/>
      <c r="BHT11" s="314"/>
      <c r="BHU11" s="314"/>
      <c r="BHV11" s="314"/>
      <c r="BHW11" s="314"/>
      <c r="BHX11" s="314"/>
      <c r="BHY11" s="314"/>
      <c r="BHZ11" s="314"/>
      <c r="BIA11" s="314"/>
      <c r="BIB11" s="314"/>
      <c r="BIC11" s="314"/>
      <c r="BID11" s="314"/>
      <c r="BIE11" s="314"/>
      <c r="BIF11" s="314"/>
      <c r="BIG11" s="314"/>
      <c r="BIH11" s="314"/>
      <c r="BII11" s="314"/>
      <c r="BIJ11" s="314"/>
      <c r="BIK11" s="314"/>
      <c r="BIL11" s="314"/>
      <c r="BIM11" s="314"/>
      <c r="BIN11" s="314"/>
      <c r="BIO11" s="314"/>
      <c r="BIP11" s="314"/>
      <c r="BIQ11" s="314"/>
      <c r="BIR11" s="314"/>
      <c r="BIS11" s="314"/>
      <c r="BIT11" s="314"/>
      <c r="BIU11" s="314"/>
      <c r="BIV11" s="314"/>
      <c r="BIW11" s="314"/>
      <c r="BIX11" s="314"/>
      <c r="BIY11" s="314"/>
      <c r="BIZ11" s="314"/>
      <c r="BJA11" s="314"/>
      <c r="BJB11" s="314"/>
      <c r="BJC11" s="314"/>
      <c r="BJD11" s="314"/>
      <c r="BJE11" s="314"/>
      <c r="BJF11" s="314"/>
      <c r="BJG11" s="314"/>
      <c r="BJH11" s="314"/>
      <c r="BJI11" s="314"/>
      <c r="BJJ11" s="314"/>
      <c r="BJK11" s="314"/>
      <c r="BJL11" s="314"/>
      <c r="BJM11" s="314"/>
      <c r="BJN11" s="314"/>
      <c r="BJO11" s="314"/>
      <c r="BJP11" s="314"/>
      <c r="BJQ11" s="314"/>
      <c r="BJR11" s="314"/>
      <c r="BJS11" s="314"/>
      <c r="BJT11" s="314"/>
      <c r="BJU11" s="314"/>
      <c r="BJV11" s="314"/>
      <c r="BJW11" s="314"/>
      <c r="BJX11" s="314"/>
      <c r="BJY11" s="314"/>
      <c r="BJZ11" s="314"/>
      <c r="BKA11" s="314"/>
      <c r="BKB11" s="314"/>
      <c r="BKC11" s="314"/>
      <c r="BKD11" s="314"/>
      <c r="BKE11" s="314"/>
      <c r="BKF11" s="314"/>
      <c r="BKG11" s="314"/>
      <c r="BKH11" s="314"/>
      <c r="BKI11" s="314"/>
      <c r="BKJ11" s="314"/>
      <c r="BKK11" s="314"/>
      <c r="BKL11" s="314"/>
      <c r="BKM11" s="314"/>
      <c r="BKN11" s="314"/>
      <c r="BKO11" s="314"/>
      <c r="BKP11" s="314"/>
      <c r="BKQ11" s="314"/>
      <c r="BKR11" s="314"/>
      <c r="BKS11" s="314"/>
      <c r="BKT11" s="314"/>
      <c r="BKU11" s="314"/>
      <c r="BKV11" s="314"/>
      <c r="BKW11" s="314"/>
      <c r="BKX11" s="314"/>
      <c r="BKY11" s="314"/>
      <c r="BKZ11" s="314"/>
      <c r="BLA11" s="314"/>
      <c r="BLB11" s="314"/>
      <c r="BLC11" s="314"/>
      <c r="BLD11" s="314"/>
      <c r="BLE11" s="314"/>
      <c r="BLF11" s="314"/>
      <c r="BLG11" s="314"/>
      <c r="BLH11" s="314"/>
      <c r="BLI11" s="314"/>
      <c r="BLJ11" s="314"/>
      <c r="BLK11" s="314"/>
      <c r="BLL11" s="314"/>
      <c r="BLM11" s="314"/>
      <c r="BLN11" s="314"/>
      <c r="BLO11" s="314"/>
      <c r="BLP11" s="314"/>
      <c r="BLQ11" s="314"/>
      <c r="BLR11" s="314"/>
      <c r="BLS11" s="314"/>
      <c r="BLT11" s="314"/>
      <c r="BLU11" s="314"/>
      <c r="BLV11" s="314"/>
      <c r="BLW11" s="314"/>
      <c r="BLX11" s="314"/>
      <c r="BLY11" s="314"/>
      <c r="BLZ11" s="314"/>
      <c r="BMA11" s="314"/>
      <c r="BMB11" s="314"/>
      <c r="BMC11" s="314"/>
      <c r="BMD11" s="314"/>
      <c r="BME11" s="314"/>
      <c r="BMF11" s="314"/>
      <c r="BMG11" s="314"/>
      <c r="BMH11" s="314"/>
      <c r="BMI11" s="314"/>
      <c r="BMJ11" s="314"/>
      <c r="BMK11" s="314"/>
      <c r="BML11" s="314"/>
      <c r="BMM11" s="314"/>
      <c r="BMN11" s="314"/>
      <c r="BMO11" s="314"/>
      <c r="BMP11" s="314"/>
      <c r="BMQ11" s="314"/>
      <c r="BMR11" s="314"/>
      <c r="BMS11" s="314"/>
      <c r="BMT11" s="314"/>
      <c r="BMU11" s="314"/>
      <c r="BMV11" s="314"/>
      <c r="BMW11" s="314"/>
      <c r="BMX11" s="314"/>
      <c r="BMY11" s="314"/>
      <c r="BMZ11" s="314"/>
      <c r="BNA11" s="314"/>
      <c r="BNB11" s="314"/>
      <c r="BNC11" s="314"/>
      <c r="BND11" s="314"/>
      <c r="BNE11" s="314"/>
      <c r="BNF11" s="314"/>
      <c r="BNG11" s="314"/>
      <c r="BNH11" s="314"/>
      <c r="BNI11" s="314"/>
      <c r="BNJ11" s="314"/>
      <c r="BNK11" s="314"/>
      <c r="BNL11" s="314"/>
      <c r="BNM11" s="314"/>
      <c r="BNN11" s="314"/>
      <c r="BNO11" s="314"/>
      <c r="BNP11" s="314"/>
      <c r="BNQ11" s="314"/>
      <c r="BNR11" s="314"/>
      <c r="BNS11" s="314"/>
      <c r="BNT11" s="314"/>
      <c r="BNU11" s="314"/>
      <c r="BNV11" s="314"/>
      <c r="BNW11" s="314"/>
      <c r="BNX11" s="314"/>
      <c r="BNY11" s="314"/>
      <c r="BNZ11" s="314"/>
      <c r="BOA11" s="314"/>
      <c r="BOB11" s="314"/>
      <c r="BOC11" s="314"/>
      <c r="BOD11" s="314"/>
      <c r="BOE11" s="314"/>
      <c r="BOF11" s="314"/>
      <c r="BOG11" s="314"/>
      <c r="BOH11" s="314"/>
      <c r="BOI11" s="314"/>
      <c r="BOJ11" s="314"/>
      <c r="BOK11" s="314"/>
      <c r="BOL11" s="314"/>
      <c r="BOM11" s="314"/>
      <c r="BON11" s="314"/>
      <c r="BOO11" s="314"/>
      <c r="BOP11" s="314"/>
      <c r="BOQ11" s="314"/>
      <c r="BOR11" s="314"/>
      <c r="BOS11" s="314"/>
      <c r="BOT11" s="314"/>
      <c r="BOU11" s="314"/>
      <c r="BOV11" s="314"/>
      <c r="BOW11" s="314"/>
      <c r="BOX11" s="314"/>
      <c r="BOY11" s="314"/>
      <c r="BOZ11" s="314"/>
      <c r="BPA11" s="314"/>
      <c r="BPB11" s="314"/>
      <c r="BPC11" s="314"/>
      <c r="BPD11" s="314"/>
      <c r="BPE11" s="314"/>
      <c r="BPF11" s="314"/>
      <c r="BPG11" s="314"/>
      <c r="BPH11" s="314"/>
      <c r="BPI11" s="314"/>
      <c r="BPJ11" s="314"/>
      <c r="BPK11" s="314"/>
      <c r="BPL11" s="314"/>
      <c r="BPM11" s="314"/>
      <c r="BPN11" s="314"/>
      <c r="BPO11" s="314"/>
      <c r="BPP11" s="314"/>
      <c r="BPQ11" s="314"/>
      <c r="BPR11" s="314"/>
      <c r="BPS11" s="314"/>
      <c r="BPT11" s="314"/>
      <c r="BPU11" s="314"/>
      <c r="BPV11" s="314"/>
      <c r="BPW11" s="314"/>
      <c r="BPX11" s="314"/>
      <c r="BPY11" s="314"/>
      <c r="BPZ11" s="314"/>
      <c r="BQA11" s="314"/>
      <c r="BQB11" s="314"/>
      <c r="BQC11" s="314"/>
      <c r="BQD11" s="314"/>
      <c r="BQE11" s="314"/>
      <c r="BQF11" s="314"/>
      <c r="BQG11" s="314"/>
      <c r="BQH11" s="314"/>
      <c r="BQI11" s="314"/>
      <c r="BQJ11" s="314"/>
      <c r="BQK11" s="314"/>
      <c r="BQL11" s="314"/>
      <c r="BQM11" s="314"/>
      <c r="BQN11" s="314"/>
      <c r="BQO11" s="314"/>
      <c r="BQP11" s="314"/>
      <c r="BQQ11" s="314"/>
      <c r="BQR11" s="314"/>
      <c r="BQS11" s="314"/>
      <c r="BQT11" s="314"/>
      <c r="BQU11" s="314"/>
      <c r="BQV11" s="314"/>
      <c r="BQW11" s="314"/>
      <c r="BQX11" s="314"/>
      <c r="BQY11" s="314"/>
      <c r="BQZ11" s="314"/>
      <c r="BRA11" s="314"/>
      <c r="BRB11" s="314"/>
      <c r="BRC11" s="314"/>
      <c r="BRD11" s="314"/>
      <c r="BRE11" s="314"/>
      <c r="BRF11" s="314"/>
      <c r="BRG11" s="314"/>
      <c r="BRH11" s="314"/>
      <c r="BRI11" s="314"/>
      <c r="BRJ11" s="314"/>
      <c r="BRK11" s="314"/>
      <c r="BRL11" s="314"/>
      <c r="BRM11" s="314"/>
      <c r="BRN11" s="314"/>
      <c r="BRO11" s="314"/>
      <c r="BRP11" s="314"/>
      <c r="BRQ11" s="314"/>
      <c r="BRR11" s="314"/>
      <c r="BRS11" s="314"/>
      <c r="BRT11" s="314"/>
      <c r="BRU11" s="314"/>
      <c r="BRV11" s="314"/>
      <c r="BRW11" s="314"/>
      <c r="BRX11" s="314"/>
      <c r="BRY11" s="314"/>
      <c r="BRZ11" s="314"/>
      <c r="BSA11" s="314"/>
      <c r="BSB11" s="314"/>
      <c r="BSC11" s="314"/>
      <c r="BSD11" s="314"/>
      <c r="BSE11" s="314"/>
      <c r="BSF11" s="314"/>
      <c r="BSG11" s="314"/>
      <c r="BSH11" s="314"/>
      <c r="BSI11" s="314"/>
      <c r="BSJ11" s="314"/>
      <c r="BSK11" s="314"/>
      <c r="BSL11" s="314"/>
      <c r="BSM11" s="314"/>
      <c r="BSN11" s="314"/>
      <c r="BSO11" s="314"/>
      <c r="BSP11" s="314"/>
      <c r="BSQ11" s="314"/>
      <c r="BSR11" s="314"/>
      <c r="BSS11" s="314"/>
      <c r="BST11" s="314"/>
      <c r="BSU11" s="314"/>
      <c r="BSV11" s="314"/>
      <c r="BSW11" s="314"/>
      <c r="BSX11" s="314"/>
      <c r="BSY11" s="314"/>
      <c r="BSZ11" s="314"/>
      <c r="BTA11" s="314"/>
      <c r="BTB11" s="314"/>
      <c r="BTC11" s="314"/>
      <c r="BTD11" s="314"/>
      <c r="BTE11" s="314"/>
      <c r="BTF11" s="314"/>
      <c r="BTG11" s="314"/>
      <c r="BTH11" s="314"/>
      <c r="BTI11" s="314"/>
      <c r="BTJ11" s="314"/>
      <c r="BTK11" s="314"/>
      <c r="BTL11" s="314"/>
      <c r="BTM11" s="314"/>
      <c r="BTN11" s="314"/>
      <c r="BTO11" s="314"/>
      <c r="BTP11" s="314"/>
      <c r="BTQ11" s="314"/>
      <c r="BTR11" s="314"/>
      <c r="BTS11" s="314"/>
      <c r="BTT11" s="314"/>
      <c r="BTU11" s="314"/>
      <c r="BTV11" s="314"/>
      <c r="BTW11" s="314"/>
      <c r="BTX11" s="314"/>
      <c r="BTY11" s="314"/>
      <c r="BTZ11" s="314"/>
      <c r="BUA11" s="314"/>
      <c r="BUB11" s="314"/>
      <c r="BUC11" s="314"/>
      <c r="BUD11" s="314"/>
      <c r="BUE11" s="314"/>
      <c r="BUF11" s="314"/>
      <c r="BUG11" s="314"/>
      <c r="BUH11" s="314"/>
      <c r="BUI11" s="314"/>
      <c r="BUJ11" s="314"/>
      <c r="BUK11" s="314"/>
      <c r="BUL11" s="314"/>
      <c r="BUM11" s="314"/>
      <c r="BUN11" s="314"/>
      <c r="BUO11" s="314"/>
      <c r="BUP11" s="314"/>
      <c r="BUQ11" s="314"/>
      <c r="BUR11" s="314"/>
      <c r="BUS11" s="314"/>
      <c r="BUT11" s="314"/>
      <c r="BUU11" s="314"/>
      <c r="BUV11" s="314"/>
      <c r="BUW11" s="314"/>
      <c r="BUX11" s="314"/>
      <c r="BUY11" s="314"/>
      <c r="BUZ11" s="314"/>
      <c r="BVA11" s="314"/>
      <c r="BVB11" s="314"/>
      <c r="BVC11" s="314"/>
      <c r="BVD11" s="314"/>
      <c r="BVE11" s="314"/>
      <c r="BVF11" s="314"/>
      <c r="BVG11" s="314"/>
      <c r="BVH11" s="314"/>
      <c r="BVI11" s="314"/>
      <c r="BVJ11" s="314"/>
      <c r="BVK11" s="314"/>
      <c r="BVL11" s="314"/>
      <c r="BVM11" s="314"/>
      <c r="BVN11" s="314"/>
      <c r="BVO11" s="314"/>
      <c r="BVP11" s="314"/>
      <c r="BVQ11" s="314"/>
      <c r="BVR11" s="314"/>
      <c r="BVS11" s="314"/>
      <c r="BVT11" s="314"/>
      <c r="BVU11" s="314"/>
      <c r="BVV11" s="314"/>
      <c r="BVW11" s="314"/>
      <c r="BVX11" s="314"/>
      <c r="BVY11" s="314"/>
      <c r="BVZ11" s="314"/>
      <c r="BWA11" s="314"/>
      <c r="BWB11" s="314"/>
      <c r="BWC11" s="314"/>
      <c r="BWD11" s="314"/>
      <c r="BWE11" s="314"/>
      <c r="BWF11" s="314"/>
      <c r="BWG11" s="314"/>
      <c r="BWH11" s="314"/>
      <c r="BWI11" s="314"/>
      <c r="BWJ11" s="314"/>
      <c r="BWK11" s="314"/>
      <c r="BWL11" s="314"/>
      <c r="BWM11" s="314"/>
      <c r="BWN11" s="314"/>
      <c r="BWO11" s="314"/>
      <c r="BWP11" s="314"/>
      <c r="BWQ11" s="314"/>
      <c r="BWR11" s="314"/>
      <c r="BWS11" s="314"/>
      <c r="BWT11" s="314"/>
      <c r="BWU11" s="314"/>
      <c r="BWV11" s="314"/>
      <c r="BWW11" s="314"/>
      <c r="BWX11" s="314"/>
      <c r="BWY11" s="314"/>
      <c r="BWZ11" s="314"/>
      <c r="BXA11" s="314"/>
      <c r="BXB11" s="314"/>
      <c r="BXC11" s="314"/>
      <c r="BXD11" s="314"/>
      <c r="BXE11" s="314"/>
      <c r="BXF11" s="314"/>
      <c r="BXG11" s="314"/>
      <c r="BXH11" s="314"/>
      <c r="BXI11" s="314"/>
      <c r="BXJ11" s="314"/>
      <c r="BXK11" s="314"/>
      <c r="BXL11" s="314"/>
      <c r="BXM11" s="314"/>
      <c r="BXN11" s="314"/>
      <c r="BXO11" s="314"/>
      <c r="BXP11" s="314"/>
      <c r="BXQ11" s="314"/>
      <c r="BXR11" s="314"/>
      <c r="BXS11" s="314"/>
      <c r="BXT11" s="314"/>
      <c r="BXU11" s="314"/>
      <c r="BXV11" s="314"/>
      <c r="BXW11" s="314"/>
      <c r="BXX11" s="314"/>
      <c r="BXY11" s="314"/>
      <c r="BXZ11" s="314"/>
      <c r="BYA11" s="314"/>
      <c r="BYB11" s="314"/>
      <c r="BYC11" s="314"/>
      <c r="BYD11" s="314"/>
      <c r="BYE11" s="314"/>
      <c r="BYF11" s="314"/>
      <c r="BYG11" s="314"/>
      <c r="BYH11" s="314"/>
      <c r="BYI11" s="314"/>
      <c r="BYJ11" s="314"/>
      <c r="BYK11" s="314"/>
      <c r="BYL11" s="314"/>
      <c r="BYM11" s="314"/>
      <c r="BYN11" s="314"/>
      <c r="BYO11" s="314"/>
      <c r="BYP11" s="314"/>
      <c r="BYQ11" s="314"/>
      <c r="BYR11" s="314"/>
      <c r="BYS11" s="314"/>
      <c r="BYT11" s="314"/>
      <c r="BYU11" s="314"/>
      <c r="BYV11" s="314"/>
      <c r="BYW11" s="314"/>
      <c r="BYX11" s="314"/>
      <c r="BYY11" s="314"/>
      <c r="BYZ11" s="314"/>
      <c r="BZA11" s="314"/>
      <c r="BZB11" s="314"/>
      <c r="BZC11" s="314"/>
      <c r="BZD11" s="314"/>
      <c r="BZE11" s="314"/>
      <c r="BZF11" s="314"/>
      <c r="BZG11" s="314"/>
      <c r="BZH11" s="314"/>
      <c r="BZI11" s="314"/>
      <c r="BZJ11" s="314"/>
      <c r="BZK11" s="314"/>
      <c r="BZL11" s="314"/>
      <c r="BZM11" s="314"/>
      <c r="BZN11" s="314"/>
      <c r="BZO11" s="314"/>
      <c r="BZP11" s="314"/>
      <c r="BZQ11" s="314"/>
      <c r="BZR11" s="314"/>
      <c r="BZS11" s="314"/>
      <c r="BZT11" s="314"/>
      <c r="BZU11" s="314"/>
      <c r="BZV11" s="314"/>
      <c r="BZW11" s="314"/>
      <c r="BZX11" s="314"/>
      <c r="BZY11" s="314"/>
      <c r="BZZ11" s="314"/>
      <c r="CAA11" s="314"/>
      <c r="CAB11" s="314"/>
      <c r="CAC11" s="314"/>
      <c r="CAD11" s="314"/>
      <c r="CAE11" s="314"/>
      <c r="CAF11" s="314"/>
      <c r="CAG11" s="314"/>
      <c r="CAH11" s="314"/>
      <c r="CAI11" s="314"/>
      <c r="CAJ11" s="314"/>
      <c r="CAK11" s="314"/>
      <c r="CAL11" s="314"/>
      <c r="CAM11" s="314"/>
      <c r="CAN11" s="314"/>
      <c r="CAO11" s="314"/>
      <c r="CAP11" s="314"/>
      <c r="CAQ11" s="314"/>
      <c r="CAR11" s="314"/>
      <c r="CAS11" s="314"/>
      <c r="CAT11" s="314"/>
      <c r="CAU11" s="314"/>
      <c r="CAV11" s="314"/>
      <c r="CAW11" s="314"/>
      <c r="CAX11" s="314"/>
      <c r="CAY11" s="314"/>
      <c r="CAZ11" s="314"/>
      <c r="CBA11" s="314"/>
      <c r="CBB11" s="314"/>
      <c r="CBC11" s="314"/>
      <c r="CBD11" s="314"/>
      <c r="CBE11" s="314"/>
      <c r="CBF11" s="314"/>
      <c r="CBG11" s="314"/>
      <c r="CBH11" s="314"/>
      <c r="CBI11" s="314"/>
      <c r="CBJ11" s="314"/>
      <c r="CBK11" s="314"/>
      <c r="CBL11" s="314"/>
      <c r="CBM11" s="314"/>
      <c r="CBN11" s="314"/>
      <c r="CBO11" s="314"/>
      <c r="CBP11" s="314"/>
      <c r="CBQ11" s="314"/>
      <c r="CBR11" s="314"/>
      <c r="CBS11" s="314"/>
      <c r="CBT11" s="314"/>
      <c r="CBU11" s="314"/>
      <c r="CBV11" s="314"/>
      <c r="CBW11" s="314"/>
      <c r="CBX11" s="314"/>
      <c r="CBY11" s="314"/>
      <c r="CBZ11" s="314"/>
      <c r="CCA11" s="314"/>
      <c r="CCB11" s="314"/>
      <c r="CCC11" s="314"/>
      <c r="CCD11" s="314"/>
      <c r="CCE11" s="314"/>
      <c r="CCF11" s="314"/>
      <c r="CCG11" s="314"/>
      <c r="CCH11" s="314"/>
      <c r="CCI11" s="314"/>
      <c r="CCJ11" s="314"/>
      <c r="CCK11" s="314"/>
      <c r="CCL11" s="314"/>
      <c r="CCM11" s="314"/>
      <c r="CCN11" s="314"/>
      <c r="CCO11" s="314"/>
      <c r="CCP11" s="314"/>
      <c r="CCQ11" s="314"/>
      <c r="CCR11" s="314"/>
      <c r="CCS11" s="314"/>
      <c r="CCT11" s="314"/>
      <c r="CCU11" s="314"/>
      <c r="CCV11" s="314"/>
      <c r="CCW11" s="314"/>
      <c r="CCX11" s="314"/>
      <c r="CCY11" s="314"/>
      <c r="CCZ11" s="314"/>
      <c r="CDA11" s="314"/>
      <c r="CDB11" s="314"/>
      <c r="CDC11" s="314"/>
      <c r="CDD11" s="314"/>
      <c r="CDE11" s="314"/>
      <c r="CDF11" s="314"/>
      <c r="CDG11" s="314"/>
      <c r="CDH11" s="314"/>
      <c r="CDI11" s="314"/>
      <c r="CDJ11" s="314"/>
      <c r="CDK11" s="314"/>
      <c r="CDL11" s="314"/>
      <c r="CDM11" s="314"/>
      <c r="CDN11" s="314"/>
      <c r="CDO11" s="314"/>
      <c r="CDP11" s="314"/>
      <c r="CDQ11" s="314"/>
      <c r="CDR11" s="314"/>
      <c r="CDS11" s="314"/>
      <c r="CDT11" s="314"/>
      <c r="CDU11" s="314"/>
      <c r="CDV11" s="314"/>
      <c r="CDW11" s="314"/>
      <c r="CDX11" s="314"/>
      <c r="CDY11" s="314"/>
      <c r="CDZ11" s="314"/>
      <c r="CEA11" s="314"/>
      <c r="CEB11" s="314"/>
      <c r="CEC11" s="314"/>
      <c r="CED11" s="314"/>
      <c r="CEE11" s="314"/>
      <c r="CEF11" s="314"/>
      <c r="CEG11" s="314"/>
      <c r="CEH11" s="314"/>
      <c r="CEI11" s="314"/>
      <c r="CEJ11" s="314"/>
      <c r="CEK11" s="314"/>
      <c r="CEL11" s="314"/>
      <c r="CEM11" s="314"/>
      <c r="CEN11" s="314"/>
      <c r="CEO11" s="314"/>
      <c r="CEP11" s="314"/>
      <c r="CEQ11" s="314"/>
      <c r="CER11" s="314"/>
      <c r="CES11" s="314"/>
      <c r="CET11" s="314"/>
      <c r="CEU11" s="314"/>
      <c r="CEV11" s="314"/>
      <c r="CEW11" s="314"/>
      <c r="CEX11" s="314"/>
      <c r="CEY11" s="314"/>
      <c r="CEZ11" s="314"/>
      <c r="CFA11" s="314"/>
      <c r="CFB11" s="314"/>
      <c r="CFC11" s="314"/>
      <c r="CFD11" s="314"/>
      <c r="CFE11" s="314"/>
      <c r="CFF11" s="314"/>
      <c r="CFG11" s="314"/>
      <c r="CFH11" s="314"/>
      <c r="CFI11" s="314"/>
      <c r="CFJ11" s="314"/>
      <c r="CFK11" s="314"/>
      <c r="CFL11" s="314"/>
      <c r="CFM11" s="314"/>
      <c r="CFN11" s="314"/>
      <c r="CFO11" s="314"/>
      <c r="CFP11" s="314"/>
      <c r="CFQ11" s="314"/>
      <c r="CFR11" s="314"/>
      <c r="CFS11" s="314"/>
      <c r="CFT11" s="314"/>
      <c r="CFU11" s="314"/>
      <c r="CFV11" s="314"/>
      <c r="CFW11" s="314"/>
      <c r="CFX11" s="314"/>
      <c r="CFY11" s="314"/>
      <c r="CFZ11" s="314"/>
      <c r="CGA11" s="314"/>
      <c r="CGB11" s="314"/>
      <c r="CGC11" s="314"/>
      <c r="CGD11" s="314"/>
      <c r="CGE11" s="314"/>
      <c r="CGF11" s="314"/>
      <c r="CGG11" s="314"/>
      <c r="CGH11" s="314"/>
      <c r="CGI11" s="314"/>
      <c r="CGJ11" s="314"/>
      <c r="CGK11" s="314"/>
      <c r="CGL11" s="314"/>
      <c r="CGM11" s="314"/>
      <c r="CGN11" s="314"/>
      <c r="CGO11" s="314"/>
      <c r="CGP11" s="314"/>
      <c r="CGQ11" s="314"/>
      <c r="CGR11" s="314"/>
      <c r="CGS11" s="314"/>
      <c r="CGT11" s="314"/>
      <c r="CGU11" s="314"/>
      <c r="CGV11" s="314"/>
      <c r="CGW11" s="314"/>
      <c r="CGX11" s="314"/>
      <c r="CGY11" s="314"/>
      <c r="CGZ11" s="314"/>
      <c r="CHA11" s="314"/>
      <c r="CHB11" s="314"/>
      <c r="CHC11" s="314"/>
      <c r="CHD11" s="314"/>
      <c r="CHE11" s="314"/>
      <c r="CHF11" s="314"/>
      <c r="CHG11" s="314"/>
      <c r="CHH11" s="314"/>
      <c r="CHI11" s="314"/>
      <c r="CHJ11" s="314"/>
      <c r="CHK11" s="314"/>
      <c r="CHL11" s="314"/>
      <c r="CHM11" s="314"/>
      <c r="CHN11" s="314"/>
      <c r="CHO11" s="314"/>
      <c r="CHP11" s="314"/>
      <c r="CHQ11" s="314"/>
      <c r="CHR11" s="314"/>
      <c r="CHS11" s="314"/>
      <c r="CHT11" s="314"/>
      <c r="CHU11" s="314"/>
      <c r="CHV11" s="314"/>
      <c r="CHW11" s="314"/>
      <c r="CHX11" s="314"/>
      <c r="CHY11" s="314"/>
      <c r="CHZ11" s="314"/>
      <c r="CIA11" s="314"/>
      <c r="CIB11" s="314"/>
      <c r="CIC11" s="314"/>
      <c r="CID11" s="314"/>
      <c r="CIE11" s="314"/>
      <c r="CIF11" s="314"/>
      <c r="CIG11" s="314"/>
      <c r="CIH11" s="314"/>
      <c r="CII11" s="314"/>
      <c r="CIJ11" s="314"/>
      <c r="CIK11" s="314"/>
      <c r="CIL11" s="314"/>
      <c r="CIM11" s="314"/>
      <c r="CIN11" s="314"/>
      <c r="CIO11" s="314"/>
      <c r="CIP11" s="314"/>
      <c r="CIQ11" s="314"/>
      <c r="CIR11" s="314"/>
      <c r="CIS11" s="314"/>
      <c r="CIT11" s="314"/>
      <c r="CIU11" s="314"/>
      <c r="CIV11" s="314"/>
      <c r="CIW11" s="314"/>
      <c r="CIX11" s="314"/>
      <c r="CIY11" s="314"/>
      <c r="CIZ11" s="314"/>
      <c r="CJA11" s="314"/>
      <c r="CJB11" s="314"/>
      <c r="CJC11" s="314"/>
      <c r="CJD11" s="314"/>
      <c r="CJE11" s="314"/>
      <c r="CJF11" s="314"/>
      <c r="CJG11" s="314"/>
      <c r="CJH11" s="314"/>
      <c r="CJI11" s="314"/>
      <c r="CJJ11" s="314"/>
      <c r="CJK11" s="314"/>
      <c r="CJL11" s="314"/>
      <c r="CJM11" s="314"/>
      <c r="CJN11" s="314"/>
      <c r="CJO11" s="314"/>
      <c r="CJP11" s="314"/>
      <c r="CJQ11" s="314"/>
      <c r="CJR11" s="314"/>
      <c r="CJS11" s="314"/>
      <c r="CJT11" s="314"/>
      <c r="CJU11" s="314"/>
      <c r="CJV11" s="314"/>
      <c r="CJW11" s="314"/>
      <c r="CJX11" s="314"/>
      <c r="CJY11" s="314"/>
      <c r="CJZ11" s="314"/>
      <c r="CKA11" s="314"/>
      <c r="CKB11" s="314"/>
      <c r="CKC11" s="314"/>
      <c r="CKD11" s="314"/>
      <c r="CKE11" s="314"/>
      <c r="CKF11" s="314"/>
      <c r="CKG11" s="314"/>
      <c r="CKH11" s="314"/>
      <c r="CKI11" s="314"/>
      <c r="CKJ11" s="314"/>
      <c r="CKK11" s="314"/>
      <c r="CKL11" s="314"/>
      <c r="CKM11" s="314"/>
      <c r="CKN11" s="314"/>
      <c r="CKO11" s="314"/>
      <c r="CKP11" s="314"/>
      <c r="CKQ11" s="314"/>
      <c r="CKR11" s="314"/>
      <c r="CKS11" s="314"/>
      <c r="CKT11" s="314"/>
      <c r="CKU11" s="314"/>
      <c r="CKV11" s="314"/>
      <c r="CKW11" s="314"/>
      <c r="CKX11" s="314"/>
      <c r="CKY11" s="314"/>
      <c r="CKZ11" s="314"/>
      <c r="CLA11" s="314"/>
      <c r="CLB11" s="314"/>
      <c r="CLC11" s="314"/>
      <c r="CLD11" s="314"/>
      <c r="CLE11" s="314"/>
      <c r="CLF11" s="314"/>
      <c r="CLG11" s="314"/>
      <c r="CLH11" s="314"/>
      <c r="CLI11" s="314"/>
      <c r="CLJ11" s="314"/>
      <c r="CLK11" s="314"/>
      <c r="CLL11" s="314"/>
      <c r="CLM11" s="314"/>
      <c r="CLN11" s="314"/>
      <c r="CLO11" s="314"/>
      <c r="CLP11" s="314"/>
      <c r="CLQ11" s="314"/>
      <c r="CLR11" s="314"/>
      <c r="CLS11" s="314"/>
      <c r="CLT11" s="314"/>
      <c r="CLU11" s="314"/>
      <c r="CLV11" s="314"/>
      <c r="CLW11" s="314"/>
      <c r="CLX11" s="314"/>
      <c r="CLY11" s="314"/>
      <c r="CLZ11" s="314"/>
      <c r="CMA11" s="314"/>
      <c r="CMB11" s="314"/>
      <c r="CMC11" s="314"/>
      <c r="CMD11" s="314"/>
      <c r="CME11" s="314"/>
      <c r="CMF11" s="314"/>
      <c r="CMG11" s="314"/>
      <c r="CMH11" s="314"/>
      <c r="CMI11" s="314"/>
      <c r="CMJ11" s="314"/>
      <c r="CMK11" s="314"/>
      <c r="CML11" s="314"/>
      <c r="CMM11" s="314"/>
      <c r="CMN11" s="314"/>
      <c r="CMO11" s="314"/>
      <c r="CMP11" s="314"/>
      <c r="CMQ11" s="314"/>
      <c r="CMR11" s="314"/>
      <c r="CMS11" s="314"/>
      <c r="CMT11" s="314"/>
      <c r="CMU11" s="314"/>
      <c r="CMV11" s="314"/>
      <c r="CMW11" s="314"/>
      <c r="CMX11" s="314"/>
      <c r="CMY11" s="314"/>
      <c r="CMZ11" s="314"/>
      <c r="CNA11" s="314"/>
      <c r="CNB11" s="314"/>
      <c r="CNC11" s="314"/>
      <c r="CND11" s="314"/>
      <c r="CNE11" s="314"/>
      <c r="CNF11" s="314"/>
      <c r="CNG11" s="314"/>
      <c r="CNH11" s="314"/>
      <c r="CNI11" s="314"/>
      <c r="CNJ11" s="314"/>
      <c r="CNK11" s="314"/>
      <c r="CNL11" s="314"/>
      <c r="CNM11" s="314"/>
      <c r="CNN11" s="314"/>
      <c r="CNO11" s="314"/>
      <c r="CNP11" s="314"/>
      <c r="CNQ11" s="314"/>
      <c r="CNR11" s="314"/>
      <c r="CNS11" s="314"/>
      <c r="CNT11" s="314"/>
      <c r="CNU11" s="314"/>
      <c r="CNV11" s="314"/>
      <c r="CNW11" s="314"/>
      <c r="CNX11" s="314"/>
      <c r="CNY11" s="314"/>
      <c r="CNZ11" s="314"/>
      <c r="COA11" s="314"/>
      <c r="COB11" s="314"/>
      <c r="COC11" s="314"/>
      <c r="COD11" s="314"/>
      <c r="COE11" s="314"/>
      <c r="COF11" s="314"/>
      <c r="COG11" s="314"/>
      <c r="COH11" s="314"/>
      <c r="COI11" s="314"/>
      <c r="COJ11" s="314"/>
      <c r="COK11" s="314"/>
      <c r="COL11" s="314"/>
      <c r="COM11" s="314"/>
      <c r="CON11" s="314"/>
      <c r="COO11" s="314"/>
      <c r="COP11" s="314"/>
      <c r="COQ11" s="314"/>
      <c r="COR11" s="314"/>
      <c r="COS11" s="314"/>
      <c r="COT11" s="314"/>
      <c r="COU11" s="314"/>
      <c r="COV11" s="314"/>
      <c r="COW11" s="314"/>
      <c r="COX11" s="314"/>
      <c r="COY11" s="314"/>
      <c r="COZ11" s="314"/>
      <c r="CPA11" s="314"/>
      <c r="CPB11" s="314"/>
      <c r="CPC11" s="314"/>
      <c r="CPD11" s="314"/>
      <c r="CPE11" s="314"/>
      <c r="CPF11" s="314"/>
      <c r="CPG11" s="314"/>
      <c r="CPH11" s="314"/>
      <c r="CPI11" s="314"/>
      <c r="CPJ11" s="314"/>
      <c r="CPK11" s="314"/>
      <c r="CPL11" s="314"/>
      <c r="CPM11" s="314"/>
      <c r="CPN11" s="314"/>
      <c r="CPO11" s="314"/>
      <c r="CPP11" s="314"/>
      <c r="CPQ11" s="314"/>
      <c r="CPR11" s="314"/>
      <c r="CPS11" s="314"/>
      <c r="CPT11" s="314"/>
      <c r="CPU11" s="314"/>
      <c r="CPV11" s="314"/>
      <c r="CPW11" s="314"/>
      <c r="CPX11" s="314"/>
      <c r="CPY11" s="314"/>
      <c r="CPZ11" s="314"/>
      <c r="CQA11" s="314"/>
      <c r="CQB11" s="314"/>
      <c r="CQC11" s="314"/>
      <c r="CQD11" s="314"/>
      <c r="CQE11" s="314"/>
      <c r="CQF11" s="314"/>
      <c r="CQG11" s="314"/>
      <c r="CQH11" s="314"/>
      <c r="CQI11" s="314"/>
      <c r="CQJ11" s="314"/>
      <c r="CQK11" s="314"/>
      <c r="CQL11" s="314"/>
      <c r="CQM11" s="314"/>
      <c r="CQN11" s="314"/>
      <c r="CQO11" s="314"/>
      <c r="CQP11" s="314"/>
      <c r="CQQ11" s="314"/>
      <c r="CQR11" s="314"/>
      <c r="CQS11" s="314"/>
      <c r="CQT11" s="314"/>
      <c r="CQU11" s="314"/>
      <c r="CQV11" s="314"/>
      <c r="CQW11" s="314"/>
      <c r="CQX11" s="314"/>
      <c r="CQY11" s="314"/>
      <c r="CQZ11" s="314"/>
      <c r="CRA11" s="314"/>
      <c r="CRB11" s="314"/>
      <c r="CRC11" s="314"/>
      <c r="CRD11" s="314"/>
      <c r="CRE11" s="314"/>
      <c r="CRF11" s="314"/>
      <c r="CRG11" s="314"/>
      <c r="CRH11" s="314"/>
      <c r="CRI11" s="314"/>
      <c r="CRJ11" s="314"/>
      <c r="CRK11" s="314"/>
      <c r="CRL11" s="314"/>
      <c r="CRM11" s="314"/>
      <c r="CRN11" s="314"/>
      <c r="CRO11" s="314"/>
      <c r="CRP11" s="314"/>
      <c r="CRQ11" s="314"/>
      <c r="CRR11" s="314"/>
      <c r="CRS11" s="314"/>
      <c r="CRT11" s="314"/>
      <c r="CRU11" s="314"/>
      <c r="CRV11" s="314"/>
      <c r="CRW11" s="314"/>
      <c r="CRX11" s="314"/>
      <c r="CRY11" s="314"/>
      <c r="CRZ11" s="314"/>
      <c r="CSA11" s="314"/>
      <c r="CSB11" s="314"/>
      <c r="CSC11" s="314"/>
      <c r="CSD11" s="314"/>
      <c r="CSE11" s="314"/>
      <c r="CSF11" s="314"/>
      <c r="CSG11" s="314"/>
      <c r="CSH11" s="314"/>
      <c r="CSI11" s="314"/>
      <c r="CSJ11" s="314"/>
      <c r="CSK11" s="314"/>
      <c r="CSL11" s="314"/>
      <c r="CSM11" s="314"/>
      <c r="CSN11" s="314"/>
      <c r="CSO11" s="314"/>
      <c r="CSP11" s="314"/>
      <c r="CSQ11" s="314"/>
      <c r="CSR11" s="314"/>
      <c r="CSS11" s="314"/>
      <c r="CST11" s="314"/>
      <c r="CSU11" s="314"/>
      <c r="CSV11" s="314"/>
      <c r="CSW11" s="314"/>
      <c r="CSX11" s="314"/>
      <c r="CSY11" s="314"/>
      <c r="CSZ11" s="314"/>
      <c r="CTA11" s="314"/>
      <c r="CTB11" s="314"/>
      <c r="CTC11" s="314"/>
      <c r="CTD11" s="314"/>
      <c r="CTE11" s="314"/>
      <c r="CTF11" s="314"/>
      <c r="CTG11" s="314"/>
      <c r="CTH11" s="314"/>
      <c r="CTI11" s="314"/>
      <c r="CTJ11" s="314"/>
      <c r="CTK11" s="314"/>
      <c r="CTL11" s="314"/>
      <c r="CTM11" s="314"/>
      <c r="CTN11" s="314"/>
      <c r="CTO11" s="314"/>
      <c r="CTP11" s="314"/>
      <c r="CTQ11" s="314"/>
      <c r="CTR11" s="314"/>
      <c r="CTS11" s="314"/>
      <c r="CTT11" s="314"/>
      <c r="CTU11" s="314"/>
      <c r="CTV11" s="314"/>
      <c r="CTW11" s="314"/>
      <c r="CTX11" s="314"/>
      <c r="CTY11" s="314"/>
      <c r="CTZ11" s="314"/>
      <c r="CUA11" s="314"/>
      <c r="CUB11" s="314"/>
      <c r="CUC11" s="314"/>
      <c r="CUD11" s="314"/>
      <c r="CUE11" s="314"/>
      <c r="CUF11" s="314"/>
      <c r="CUG11" s="314"/>
      <c r="CUH11" s="314"/>
      <c r="CUI11" s="314"/>
      <c r="CUJ11" s="314"/>
      <c r="CUK11" s="314"/>
      <c r="CUL11" s="314"/>
      <c r="CUM11" s="314"/>
      <c r="CUN11" s="314"/>
      <c r="CUO11" s="314"/>
      <c r="CUP11" s="314"/>
      <c r="CUQ11" s="314"/>
      <c r="CUR11" s="314"/>
      <c r="CUS11" s="314"/>
      <c r="CUT11" s="314"/>
      <c r="CUU11" s="314"/>
      <c r="CUV11" s="314"/>
      <c r="CUW11" s="314"/>
      <c r="CUX11" s="314"/>
      <c r="CUY11" s="314"/>
      <c r="CUZ11" s="314"/>
      <c r="CVA11" s="314"/>
      <c r="CVB11" s="314"/>
      <c r="CVC11" s="314"/>
      <c r="CVD11" s="314"/>
      <c r="CVE11" s="314"/>
      <c r="CVF11" s="314"/>
      <c r="CVG11" s="314"/>
      <c r="CVH11" s="314"/>
      <c r="CVI11" s="314"/>
      <c r="CVJ11" s="314"/>
      <c r="CVK11" s="314"/>
      <c r="CVL11" s="314"/>
      <c r="CVM11" s="314"/>
      <c r="CVN11" s="314"/>
      <c r="CVO11" s="314"/>
      <c r="CVP11" s="314"/>
      <c r="CVQ11" s="314"/>
      <c r="CVR11" s="314"/>
      <c r="CVS11" s="314"/>
      <c r="CVT11" s="314"/>
      <c r="CVU11" s="314"/>
      <c r="CVV11" s="314"/>
      <c r="CVW11" s="314"/>
      <c r="CVX11" s="314"/>
      <c r="CVY11" s="314"/>
      <c r="CVZ11" s="314"/>
      <c r="CWA11" s="314"/>
      <c r="CWB11" s="314"/>
      <c r="CWC11" s="314"/>
      <c r="CWD11" s="314"/>
      <c r="CWE11" s="314"/>
      <c r="CWF11" s="314"/>
      <c r="CWG11" s="314"/>
      <c r="CWH11" s="314"/>
      <c r="CWI11" s="314"/>
      <c r="CWJ11" s="314"/>
      <c r="CWK11" s="314"/>
      <c r="CWL11" s="314"/>
      <c r="CWM11" s="314"/>
      <c r="CWN11" s="314"/>
      <c r="CWO11" s="314"/>
      <c r="CWP11" s="314"/>
      <c r="CWQ11" s="314"/>
      <c r="CWR11" s="314"/>
      <c r="CWS11" s="314"/>
      <c r="CWT11" s="314"/>
      <c r="CWU11" s="314"/>
      <c r="CWV11" s="314"/>
      <c r="CWW11" s="314"/>
      <c r="CWX11" s="314"/>
      <c r="CWY11" s="314"/>
      <c r="CWZ11" s="314"/>
      <c r="CXA11" s="314"/>
      <c r="CXB11" s="314"/>
      <c r="CXC11" s="314"/>
      <c r="CXD11" s="314"/>
      <c r="CXE11" s="314"/>
      <c r="CXF11" s="314"/>
      <c r="CXG11" s="314"/>
      <c r="CXH11" s="314"/>
      <c r="CXI11" s="314"/>
      <c r="CXJ11" s="314"/>
      <c r="CXK11" s="314"/>
      <c r="CXL11" s="314"/>
      <c r="CXM11" s="314"/>
      <c r="CXN11" s="314"/>
      <c r="CXO11" s="314"/>
      <c r="CXP11" s="314"/>
      <c r="CXQ11" s="314"/>
      <c r="CXR11" s="314"/>
      <c r="CXS11" s="314"/>
      <c r="CXT11" s="314"/>
      <c r="CXU11" s="314"/>
      <c r="CXV11" s="314"/>
      <c r="CXW11" s="314"/>
      <c r="CXX11" s="314"/>
      <c r="CXY11" s="314"/>
      <c r="CXZ11" s="314"/>
      <c r="CYA11" s="314"/>
      <c r="CYB11" s="314"/>
      <c r="CYC11" s="314"/>
      <c r="CYD11" s="314"/>
      <c r="CYE11" s="314"/>
      <c r="CYF11" s="314"/>
      <c r="CYG11" s="314"/>
      <c r="CYH11" s="314"/>
      <c r="CYI11" s="314"/>
      <c r="CYJ11" s="314"/>
      <c r="CYK11" s="314"/>
      <c r="CYL11" s="314"/>
      <c r="CYM11" s="314"/>
      <c r="CYN11" s="314"/>
      <c r="CYO11" s="314"/>
      <c r="CYP11" s="314"/>
      <c r="CYQ11" s="314"/>
      <c r="CYR11" s="314"/>
      <c r="CYS11" s="314"/>
      <c r="CYT11" s="314"/>
      <c r="CYU11" s="314"/>
      <c r="CYV11" s="314"/>
      <c r="CYW11" s="314"/>
      <c r="CYX11" s="314"/>
      <c r="CYY11" s="314"/>
      <c r="CYZ11" s="314"/>
      <c r="CZA11" s="314"/>
      <c r="CZB11" s="314"/>
      <c r="CZC11" s="314"/>
      <c r="CZD11" s="314"/>
      <c r="CZE11" s="314"/>
      <c r="CZF11" s="314"/>
      <c r="CZG11" s="314"/>
      <c r="CZH11" s="314"/>
      <c r="CZI11" s="314"/>
      <c r="CZJ11" s="314"/>
      <c r="CZK11" s="314"/>
      <c r="CZL11" s="314"/>
      <c r="CZM11" s="314"/>
      <c r="CZN11" s="314"/>
      <c r="CZO11" s="314"/>
      <c r="CZP11" s="314"/>
      <c r="CZQ11" s="314"/>
      <c r="CZR11" s="314"/>
      <c r="CZS11" s="314"/>
      <c r="CZT11" s="314"/>
      <c r="CZU11" s="314"/>
      <c r="CZV11" s="314"/>
      <c r="CZW11" s="314"/>
      <c r="CZX11" s="314"/>
      <c r="CZY11" s="314"/>
      <c r="CZZ11" s="314"/>
      <c r="DAA11" s="314"/>
      <c r="DAB11" s="314"/>
      <c r="DAC11" s="314"/>
      <c r="DAD11" s="314"/>
      <c r="DAE11" s="314"/>
      <c r="DAF11" s="314"/>
      <c r="DAG11" s="314"/>
      <c r="DAH11" s="314"/>
      <c r="DAI11" s="314"/>
      <c r="DAJ11" s="314"/>
      <c r="DAK11" s="314"/>
      <c r="DAL11" s="314"/>
      <c r="DAM11" s="314"/>
      <c r="DAN11" s="314"/>
      <c r="DAO11" s="314"/>
      <c r="DAP11" s="314"/>
      <c r="DAQ11" s="314"/>
      <c r="DAR11" s="314"/>
      <c r="DAS11" s="314"/>
      <c r="DAT11" s="314"/>
      <c r="DAU11" s="314"/>
      <c r="DAV11" s="314"/>
      <c r="DAW11" s="314"/>
      <c r="DAX11" s="314"/>
      <c r="DAY11" s="314"/>
      <c r="DAZ11" s="314"/>
      <c r="DBA11" s="314"/>
      <c r="DBB11" s="314"/>
      <c r="DBC11" s="314"/>
      <c r="DBD11" s="314"/>
      <c r="DBE11" s="314"/>
      <c r="DBF11" s="314"/>
      <c r="DBG11" s="314"/>
      <c r="DBH11" s="314"/>
      <c r="DBI11" s="314"/>
      <c r="DBJ11" s="314"/>
      <c r="DBK11" s="314"/>
      <c r="DBL11" s="314"/>
      <c r="DBM11" s="314"/>
      <c r="DBN11" s="314"/>
      <c r="DBO11" s="314"/>
      <c r="DBP11" s="314"/>
      <c r="DBQ11" s="314"/>
      <c r="DBR11" s="314"/>
      <c r="DBS11" s="314"/>
      <c r="DBT11" s="314"/>
      <c r="DBU11" s="314"/>
      <c r="DBV11" s="314"/>
      <c r="DBW11" s="314"/>
      <c r="DBX11" s="314"/>
      <c r="DBY11" s="314"/>
      <c r="DBZ11" s="314"/>
      <c r="DCA11" s="314"/>
      <c r="DCB11" s="314"/>
      <c r="DCC11" s="314"/>
      <c r="DCD11" s="314"/>
      <c r="DCE11" s="314"/>
      <c r="DCF11" s="314"/>
      <c r="DCG11" s="314"/>
      <c r="DCH11" s="314"/>
      <c r="DCI11" s="314"/>
      <c r="DCJ11" s="314"/>
      <c r="DCK11" s="314"/>
      <c r="DCL11" s="314"/>
      <c r="DCM11" s="314"/>
      <c r="DCN11" s="314"/>
      <c r="DCO11" s="314"/>
      <c r="DCP11" s="314"/>
      <c r="DCQ11" s="314"/>
      <c r="DCR11" s="314"/>
      <c r="DCS11" s="314"/>
      <c r="DCT11" s="314"/>
      <c r="DCU11" s="314"/>
      <c r="DCV11" s="314"/>
      <c r="DCW11" s="314"/>
      <c r="DCX11" s="314"/>
      <c r="DCY11" s="314"/>
      <c r="DCZ11" s="314"/>
      <c r="DDA11" s="314"/>
      <c r="DDB11" s="314"/>
      <c r="DDC11" s="314"/>
      <c r="DDD11" s="314"/>
      <c r="DDE11" s="314"/>
      <c r="DDF11" s="314"/>
      <c r="DDG11" s="314"/>
      <c r="DDH11" s="314"/>
      <c r="DDI11" s="314"/>
      <c r="DDJ11" s="314"/>
      <c r="DDK11" s="314"/>
      <c r="DDL11" s="314"/>
      <c r="DDM11" s="314"/>
      <c r="DDN11" s="314"/>
      <c r="DDO11" s="314"/>
      <c r="DDP11" s="314"/>
      <c r="DDQ11" s="314"/>
      <c r="DDR11" s="314"/>
      <c r="DDS11" s="314"/>
      <c r="DDT11" s="314"/>
      <c r="DDU11" s="314"/>
      <c r="DDV11" s="314"/>
      <c r="DDW11" s="314"/>
      <c r="DDX11" s="314"/>
      <c r="DDY11" s="314"/>
      <c r="DDZ11" s="314"/>
      <c r="DEA11" s="314"/>
      <c r="DEB11" s="314"/>
      <c r="DEC11" s="314"/>
      <c r="DED11" s="314"/>
      <c r="DEE11" s="314"/>
      <c r="DEF11" s="314"/>
      <c r="DEG11" s="314"/>
      <c r="DEH11" s="314"/>
      <c r="DEI11" s="314"/>
      <c r="DEJ11" s="314"/>
      <c r="DEK11" s="314"/>
      <c r="DEL11" s="314"/>
      <c r="DEM11" s="314"/>
      <c r="DEN11" s="314"/>
      <c r="DEO11" s="314"/>
      <c r="DEP11" s="314"/>
      <c r="DEQ11" s="314"/>
      <c r="DER11" s="314"/>
      <c r="DES11" s="314"/>
      <c r="DET11" s="314"/>
      <c r="DEU11" s="314"/>
      <c r="DEV11" s="314"/>
      <c r="DEW11" s="314"/>
      <c r="DEX11" s="314"/>
      <c r="DEY11" s="314"/>
      <c r="DEZ11" s="314"/>
      <c r="DFA11" s="314"/>
      <c r="DFB11" s="314"/>
      <c r="DFC11" s="314"/>
      <c r="DFD11" s="314"/>
      <c r="DFE11" s="314"/>
      <c r="DFF11" s="314"/>
      <c r="DFG11" s="314"/>
      <c r="DFH11" s="314"/>
      <c r="DFI11" s="314"/>
      <c r="DFJ11" s="314"/>
      <c r="DFK11" s="314"/>
      <c r="DFL11" s="314"/>
      <c r="DFM11" s="314"/>
      <c r="DFN11" s="314"/>
      <c r="DFO11" s="314"/>
      <c r="DFP11" s="314"/>
      <c r="DFQ11" s="314"/>
      <c r="DFR11" s="314"/>
      <c r="DFS11" s="314"/>
      <c r="DFT11" s="314"/>
      <c r="DFU11" s="314"/>
      <c r="DFV11" s="314"/>
      <c r="DFW11" s="314"/>
      <c r="DFX11" s="314"/>
      <c r="DFY11" s="314"/>
      <c r="DFZ11" s="314"/>
      <c r="DGA11" s="314"/>
      <c r="DGB11" s="314"/>
      <c r="DGC11" s="314"/>
      <c r="DGD11" s="314"/>
      <c r="DGE11" s="314"/>
      <c r="DGF11" s="314"/>
      <c r="DGG11" s="314"/>
      <c r="DGH11" s="314"/>
      <c r="DGI11" s="314"/>
      <c r="DGJ11" s="314"/>
      <c r="DGK11" s="314"/>
      <c r="DGL11" s="314"/>
      <c r="DGM11" s="314"/>
      <c r="DGN11" s="314"/>
      <c r="DGO11" s="314"/>
      <c r="DGP11" s="314"/>
      <c r="DGQ11" s="314"/>
      <c r="DGR11" s="314"/>
      <c r="DGS11" s="314"/>
      <c r="DGT11" s="314"/>
      <c r="DGU11" s="314"/>
      <c r="DGV11" s="314"/>
      <c r="DGW11" s="314"/>
      <c r="DGX11" s="314"/>
      <c r="DGY11" s="314"/>
      <c r="DGZ11" s="314"/>
      <c r="DHA11" s="314"/>
      <c r="DHB11" s="314"/>
      <c r="DHC11" s="314"/>
      <c r="DHD11" s="314"/>
      <c r="DHE11" s="314"/>
      <c r="DHF11" s="314"/>
      <c r="DHG11" s="314"/>
      <c r="DHH11" s="314"/>
      <c r="DHI11" s="314"/>
      <c r="DHJ11" s="314"/>
      <c r="DHK11" s="314"/>
      <c r="DHL11" s="314"/>
      <c r="DHM11" s="314"/>
      <c r="DHN11" s="314"/>
      <c r="DHO11" s="314"/>
      <c r="DHP11" s="314"/>
      <c r="DHQ11" s="314"/>
      <c r="DHR11" s="314"/>
      <c r="DHS11" s="314"/>
      <c r="DHT11" s="314"/>
      <c r="DHU11" s="314"/>
      <c r="DHV11" s="314"/>
      <c r="DHW11" s="314"/>
      <c r="DHX11" s="314"/>
      <c r="DHY11" s="314"/>
      <c r="DHZ11" s="314"/>
      <c r="DIA11" s="314"/>
      <c r="DIB11" s="314"/>
      <c r="DIC11" s="314"/>
      <c r="DID11" s="314"/>
      <c r="DIE11" s="314"/>
      <c r="DIF11" s="314"/>
      <c r="DIG11" s="314"/>
      <c r="DIH11" s="314"/>
      <c r="DII11" s="314"/>
      <c r="DIJ11" s="314"/>
      <c r="DIK11" s="314"/>
      <c r="DIL11" s="314"/>
      <c r="DIM11" s="314"/>
      <c r="DIN11" s="314"/>
      <c r="DIO11" s="314"/>
      <c r="DIP11" s="314"/>
      <c r="DIQ11" s="314"/>
      <c r="DIR11" s="314"/>
      <c r="DIS11" s="314"/>
      <c r="DIT11" s="314"/>
      <c r="DIU11" s="314"/>
      <c r="DIV11" s="314"/>
      <c r="DIW11" s="314"/>
      <c r="DIX11" s="314"/>
      <c r="DIY11" s="314"/>
      <c r="DIZ11" s="314"/>
      <c r="DJA11" s="314"/>
      <c r="DJB11" s="314"/>
      <c r="DJC11" s="314"/>
      <c r="DJD11" s="314"/>
      <c r="DJE11" s="314"/>
      <c r="DJF11" s="314"/>
      <c r="DJG11" s="314"/>
      <c r="DJH11" s="314"/>
      <c r="DJI11" s="314"/>
      <c r="DJJ11" s="314"/>
      <c r="DJK11" s="314"/>
      <c r="DJL11" s="314"/>
      <c r="DJM11" s="314"/>
      <c r="DJN11" s="314"/>
      <c r="DJO11" s="314"/>
      <c r="DJP11" s="314"/>
      <c r="DJQ11" s="314"/>
      <c r="DJR11" s="314"/>
      <c r="DJS11" s="314"/>
      <c r="DJT11" s="314"/>
      <c r="DJU11" s="314"/>
      <c r="DJV11" s="314"/>
      <c r="DJW11" s="314"/>
      <c r="DJX11" s="314"/>
      <c r="DJY11" s="314"/>
      <c r="DJZ11" s="314"/>
      <c r="DKA11" s="314"/>
      <c r="DKB11" s="314"/>
      <c r="DKC11" s="314"/>
      <c r="DKD11" s="314"/>
      <c r="DKE11" s="314"/>
      <c r="DKF11" s="314"/>
      <c r="DKG11" s="314"/>
      <c r="DKH11" s="314"/>
      <c r="DKI11" s="314"/>
      <c r="DKJ11" s="314"/>
      <c r="DKK11" s="314"/>
      <c r="DKL11" s="314"/>
      <c r="DKM11" s="314"/>
      <c r="DKN11" s="314"/>
      <c r="DKO11" s="314"/>
      <c r="DKP11" s="314"/>
      <c r="DKQ11" s="314"/>
      <c r="DKR11" s="314"/>
      <c r="DKS11" s="314"/>
      <c r="DKT11" s="314"/>
      <c r="DKU11" s="314"/>
      <c r="DKV11" s="314"/>
      <c r="DKW11" s="314"/>
      <c r="DKX11" s="314"/>
      <c r="DKY11" s="314"/>
      <c r="DKZ11" s="314"/>
      <c r="DLA11" s="314"/>
      <c r="DLB11" s="314"/>
      <c r="DLC11" s="314"/>
      <c r="DLD11" s="314"/>
      <c r="DLE11" s="314"/>
      <c r="DLF11" s="314"/>
      <c r="DLG11" s="314"/>
      <c r="DLH11" s="314"/>
      <c r="DLI11" s="314"/>
      <c r="DLJ11" s="314"/>
      <c r="DLK11" s="314"/>
      <c r="DLL11" s="314"/>
      <c r="DLM11" s="314"/>
      <c r="DLN11" s="314"/>
      <c r="DLO11" s="314"/>
      <c r="DLP11" s="314"/>
      <c r="DLQ11" s="314"/>
      <c r="DLR11" s="314"/>
      <c r="DLS11" s="314"/>
      <c r="DLT11" s="314"/>
      <c r="DLU11" s="314"/>
      <c r="DLV11" s="314"/>
      <c r="DLW11" s="314"/>
      <c r="DLX11" s="314"/>
      <c r="DLY11" s="314"/>
      <c r="DLZ11" s="314"/>
      <c r="DMA11" s="314"/>
      <c r="DMB11" s="314"/>
      <c r="DMC11" s="314"/>
      <c r="DMD11" s="314"/>
      <c r="DME11" s="314"/>
      <c r="DMF11" s="314"/>
      <c r="DMG11" s="314"/>
      <c r="DMH11" s="314"/>
      <c r="DMI11" s="314"/>
      <c r="DMJ11" s="314"/>
      <c r="DMK11" s="314"/>
      <c r="DML11" s="314"/>
      <c r="DMM11" s="314"/>
      <c r="DMN11" s="314"/>
      <c r="DMO11" s="314"/>
      <c r="DMP11" s="314"/>
      <c r="DMQ11" s="314"/>
      <c r="DMR11" s="314"/>
      <c r="DMS11" s="314"/>
      <c r="DMT11" s="314"/>
      <c r="DMU11" s="314"/>
      <c r="DMV11" s="314"/>
      <c r="DMW11" s="314"/>
      <c r="DMX11" s="314"/>
      <c r="DMY11" s="314"/>
      <c r="DMZ11" s="314"/>
      <c r="DNA11" s="314"/>
      <c r="DNB11" s="314"/>
      <c r="DNC11" s="314"/>
      <c r="DND11" s="314"/>
      <c r="DNE11" s="314"/>
      <c r="DNF11" s="314"/>
      <c r="DNG11" s="314"/>
      <c r="DNH11" s="314"/>
      <c r="DNI11" s="314"/>
      <c r="DNJ11" s="314"/>
      <c r="DNK11" s="314"/>
      <c r="DNL11" s="314"/>
      <c r="DNM11" s="314"/>
      <c r="DNN11" s="314"/>
      <c r="DNO11" s="314"/>
      <c r="DNP11" s="314"/>
      <c r="DNQ11" s="314"/>
      <c r="DNR11" s="314"/>
      <c r="DNS11" s="314"/>
      <c r="DNT11" s="314"/>
      <c r="DNU11" s="314"/>
      <c r="DNV11" s="314"/>
      <c r="DNW11" s="314"/>
      <c r="DNX11" s="314"/>
      <c r="DNY11" s="314"/>
      <c r="DNZ11" s="314"/>
      <c r="DOA11" s="314"/>
      <c r="DOB11" s="314"/>
      <c r="DOC11" s="314"/>
      <c r="DOD11" s="314"/>
      <c r="DOE11" s="314"/>
      <c r="DOF11" s="314"/>
      <c r="DOG11" s="314"/>
      <c r="DOH11" s="314"/>
      <c r="DOI11" s="314"/>
      <c r="DOJ11" s="314"/>
      <c r="DOK11" s="314"/>
      <c r="DOL11" s="314"/>
      <c r="DOM11" s="314"/>
      <c r="DON11" s="314"/>
      <c r="DOO11" s="314"/>
      <c r="DOP11" s="314"/>
      <c r="DOQ11" s="314"/>
      <c r="DOR11" s="314"/>
      <c r="DOS11" s="314"/>
      <c r="DOT11" s="314"/>
      <c r="DOU11" s="314"/>
      <c r="DOV11" s="314"/>
      <c r="DOW11" s="314"/>
      <c r="DOX11" s="314"/>
      <c r="DOY11" s="314"/>
      <c r="DOZ11" s="314"/>
      <c r="DPA11" s="314"/>
      <c r="DPB11" s="314"/>
      <c r="DPC11" s="314"/>
      <c r="DPD11" s="314"/>
      <c r="DPE11" s="314"/>
      <c r="DPF11" s="314"/>
      <c r="DPG11" s="314"/>
      <c r="DPH11" s="314"/>
      <c r="DPI11" s="314"/>
      <c r="DPJ11" s="314"/>
      <c r="DPK11" s="314"/>
      <c r="DPL11" s="314"/>
      <c r="DPM11" s="314"/>
      <c r="DPN11" s="314"/>
      <c r="DPO11" s="314"/>
      <c r="DPP11" s="314"/>
      <c r="DPQ11" s="314"/>
      <c r="DPR11" s="314"/>
      <c r="DPS11" s="314"/>
      <c r="DPT11" s="314"/>
      <c r="DPU11" s="314"/>
      <c r="DPV11" s="314"/>
      <c r="DPW11" s="314"/>
      <c r="DPX11" s="314"/>
      <c r="DPY11" s="314"/>
      <c r="DPZ11" s="314"/>
      <c r="DQA11" s="314"/>
      <c r="DQB11" s="314"/>
      <c r="DQC11" s="314"/>
      <c r="DQD11" s="314"/>
      <c r="DQE11" s="314"/>
      <c r="DQF11" s="314"/>
      <c r="DQG11" s="314"/>
      <c r="DQH11" s="314"/>
      <c r="DQI11" s="314"/>
      <c r="DQJ11" s="314"/>
      <c r="DQK11" s="314"/>
      <c r="DQL11" s="314"/>
      <c r="DQM11" s="314"/>
      <c r="DQN11" s="314"/>
      <c r="DQO11" s="314"/>
      <c r="DQP11" s="314"/>
      <c r="DQQ11" s="314"/>
      <c r="DQR11" s="314"/>
      <c r="DQS11" s="314"/>
      <c r="DQT11" s="314"/>
      <c r="DQU11" s="314"/>
      <c r="DQV11" s="314"/>
      <c r="DQW11" s="314"/>
      <c r="DQX11" s="314"/>
      <c r="DQY11" s="314"/>
      <c r="DQZ11" s="314"/>
      <c r="DRA11" s="314"/>
      <c r="DRB11" s="314"/>
      <c r="DRC11" s="314"/>
      <c r="DRD11" s="314"/>
      <c r="DRE11" s="314"/>
      <c r="DRF11" s="314"/>
      <c r="DRG11" s="314"/>
      <c r="DRH11" s="314"/>
      <c r="DRI11" s="314"/>
      <c r="DRJ11" s="314"/>
      <c r="DRK11" s="314"/>
      <c r="DRL11" s="314"/>
      <c r="DRM11" s="314"/>
      <c r="DRN11" s="314"/>
      <c r="DRO11" s="314"/>
      <c r="DRP11" s="314"/>
      <c r="DRQ11" s="314"/>
      <c r="DRR11" s="314"/>
      <c r="DRS11" s="314"/>
      <c r="DRT11" s="314"/>
      <c r="DRU11" s="314"/>
      <c r="DRV11" s="314"/>
      <c r="DRW11" s="314"/>
      <c r="DRX11" s="314"/>
      <c r="DRY11" s="314"/>
      <c r="DRZ11" s="314"/>
      <c r="DSA11" s="314"/>
      <c r="DSB11" s="314"/>
      <c r="DSC11" s="314"/>
      <c r="DSD11" s="314"/>
      <c r="DSE11" s="314"/>
      <c r="DSF11" s="314"/>
      <c r="DSG11" s="314"/>
      <c r="DSH11" s="314"/>
      <c r="DSI11" s="314"/>
      <c r="DSJ11" s="314"/>
      <c r="DSK11" s="314"/>
      <c r="DSL11" s="314"/>
      <c r="DSM11" s="314"/>
      <c r="DSN11" s="314"/>
      <c r="DSO11" s="314"/>
      <c r="DSP11" s="314"/>
      <c r="DSQ11" s="314"/>
      <c r="DSR11" s="314"/>
      <c r="DSS11" s="314"/>
      <c r="DST11" s="314"/>
      <c r="DSU11" s="314"/>
      <c r="DSV11" s="314"/>
      <c r="DSW11" s="314"/>
      <c r="DSX11" s="314"/>
      <c r="DSY11" s="314"/>
      <c r="DSZ11" s="314"/>
      <c r="DTA11" s="314"/>
      <c r="DTB11" s="314"/>
      <c r="DTC11" s="314"/>
      <c r="DTD11" s="314"/>
      <c r="DTE11" s="314"/>
      <c r="DTF11" s="314"/>
      <c r="DTG11" s="314"/>
      <c r="DTH11" s="314"/>
      <c r="DTI11" s="314"/>
      <c r="DTJ11" s="314"/>
      <c r="DTK11" s="314"/>
      <c r="DTL11" s="314"/>
      <c r="DTM11" s="314"/>
      <c r="DTN11" s="314"/>
      <c r="DTO11" s="314"/>
      <c r="DTP11" s="314"/>
      <c r="DTQ11" s="314"/>
      <c r="DTR11" s="314"/>
      <c r="DTS11" s="314"/>
      <c r="DTT11" s="314"/>
      <c r="DTU11" s="314"/>
      <c r="DTV11" s="314"/>
      <c r="DTW11" s="314"/>
      <c r="DTX11" s="314"/>
      <c r="DTY11" s="314"/>
      <c r="DTZ11" s="314"/>
      <c r="DUA11" s="314"/>
      <c r="DUB11" s="314"/>
      <c r="DUC11" s="314"/>
      <c r="DUD11" s="314"/>
      <c r="DUE11" s="314"/>
      <c r="DUF11" s="314"/>
      <c r="DUG11" s="314"/>
      <c r="DUH11" s="314"/>
      <c r="DUI11" s="314"/>
      <c r="DUJ11" s="314"/>
      <c r="DUK11" s="314"/>
      <c r="DUL11" s="314"/>
      <c r="DUM11" s="314"/>
      <c r="DUN11" s="314"/>
      <c r="DUO11" s="314"/>
      <c r="DUP11" s="314"/>
      <c r="DUQ11" s="314"/>
      <c r="DUR11" s="314"/>
      <c r="DUS11" s="314"/>
      <c r="DUT11" s="314"/>
      <c r="DUU11" s="314"/>
      <c r="DUV11" s="314"/>
      <c r="DUW11" s="314"/>
      <c r="DUX11" s="314"/>
      <c r="DUY11" s="314"/>
      <c r="DUZ11" s="314"/>
      <c r="DVA11" s="314"/>
      <c r="DVB11" s="314"/>
      <c r="DVC11" s="314"/>
      <c r="DVD11" s="314"/>
      <c r="DVE11" s="314"/>
      <c r="DVF11" s="314"/>
      <c r="DVG11" s="314"/>
      <c r="DVH11" s="314"/>
      <c r="DVI11" s="314"/>
      <c r="DVJ11" s="314"/>
      <c r="DVK11" s="314"/>
      <c r="DVL11" s="314"/>
      <c r="DVM11" s="314"/>
      <c r="DVN11" s="314"/>
      <c r="DVO11" s="314"/>
      <c r="DVP11" s="314"/>
      <c r="DVQ11" s="314"/>
      <c r="DVR11" s="314"/>
      <c r="DVS11" s="314"/>
      <c r="DVT11" s="314"/>
      <c r="DVU11" s="314"/>
      <c r="DVV11" s="314"/>
      <c r="DVW11" s="314"/>
      <c r="DVX11" s="314"/>
      <c r="DVY11" s="314"/>
      <c r="DVZ11" s="314"/>
      <c r="DWA11" s="314"/>
      <c r="DWB11" s="314"/>
      <c r="DWC11" s="314"/>
      <c r="DWD11" s="314"/>
      <c r="DWE11" s="314"/>
      <c r="DWF11" s="314"/>
      <c r="DWG11" s="314"/>
      <c r="DWH11" s="314"/>
      <c r="DWI11" s="314"/>
      <c r="DWJ11" s="314"/>
      <c r="DWK11" s="314"/>
      <c r="DWL11" s="314"/>
      <c r="DWM11" s="314"/>
      <c r="DWN11" s="314"/>
      <c r="DWO11" s="314"/>
      <c r="DWP11" s="314"/>
      <c r="DWQ11" s="314"/>
      <c r="DWR11" s="314"/>
      <c r="DWS11" s="314"/>
      <c r="DWT11" s="314"/>
      <c r="DWU11" s="314"/>
      <c r="DWV11" s="314"/>
      <c r="DWW11" s="314"/>
      <c r="DWX11" s="314"/>
      <c r="DWY11" s="314"/>
      <c r="DWZ11" s="314"/>
      <c r="DXA11" s="314"/>
      <c r="DXB11" s="314"/>
      <c r="DXC11" s="314"/>
      <c r="DXD11" s="314"/>
      <c r="DXE11" s="314"/>
      <c r="DXF11" s="314"/>
      <c r="DXG11" s="314"/>
      <c r="DXH11" s="314"/>
      <c r="DXI11" s="314"/>
      <c r="DXJ11" s="314"/>
      <c r="DXK11" s="314"/>
      <c r="DXL11" s="314"/>
      <c r="DXM11" s="314"/>
      <c r="DXN11" s="314"/>
      <c r="DXO11" s="314"/>
      <c r="DXP11" s="314"/>
      <c r="DXQ11" s="314"/>
      <c r="DXR11" s="314"/>
      <c r="DXS11" s="314"/>
      <c r="DXT11" s="314"/>
      <c r="DXU11" s="314"/>
      <c r="DXV11" s="314"/>
      <c r="DXW11" s="314"/>
      <c r="DXX11" s="314"/>
      <c r="DXY11" s="314"/>
      <c r="DXZ11" s="314"/>
      <c r="DYA11" s="314"/>
      <c r="DYB11" s="314"/>
      <c r="DYC11" s="314"/>
      <c r="DYD11" s="314"/>
      <c r="DYE11" s="314"/>
      <c r="DYF11" s="314"/>
      <c r="DYG11" s="314"/>
      <c r="DYH11" s="314"/>
      <c r="DYI11" s="314"/>
      <c r="DYJ11" s="314"/>
      <c r="DYK11" s="314"/>
      <c r="DYL11" s="314"/>
      <c r="DYM11" s="314"/>
      <c r="DYN11" s="314"/>
      <c r="DYO11" s="314"/>
      <c r="DYP11" s="314"/>
      <c r="DYQ11" s="314"/>
      <c r="DYR11" s="314"/>
      <c r="DYS11" s="314"/>
      <c r="DYT11" s="314"/>
      <c r="DYU11" s="314"/>
      <c r="DYV11" s="314"/>
      <c r="DYW11" s="314"/>
      <c r="DYX11" s="314"/>
      <c r="DYY11" s="314"/>
      <c r="DYZ11" s="314"/>
      <c r="DZA11" s="314"/>
      <c r="DZB11" s="314"/>
      <c r="DZC11" s="314"/>
      <c r="DZD11" s="314"/>
      <c r="DZE11" s="314"/>
      <c r="DZF11" s="314"/>
      <c r="DZG11" s="314"/>
      <c r="DZH11" s="314"/>
      <c r="DZI11" s="314"/>
      <c r="DZJ11" s="314"/>
      <c r="DZK11" s="314"/>
      <c r="DZL11" s="314"/>
      <c r="DZM11" s="314"/>
      <c r="DZN11" s="314"/>
      <c r="DZO11" s="314"/>
      <c r="DZP11" s="314"/>
      <c r="DZQ11" s="314"/>
      <c r="DZR11" s="314"/>
      <c r="DZS11" s="314"/>
      <c r="DZT11" s="314"/>
      <c r="DZU11" s="314"/>
      <c r="DZV11" s="314"/>
      <c r="DZW11" s="314"/>
      <c r="DZX11" s="314"/>
      <c r="DZY11" s="314"/>
      <c r="DZZ11" s="314"/>
      <c r="EAA11" s="314"/>
      <c r="EAB11" s="314"/>
      <c r="EAC11" s="314"/>
      <c r="EAD11" s="314"/>
      <c r="EAE11" s="314"/>
      <c r="EAF11" s="314"/>
      <c r="EAG11" s="314"/>
      <c r="EAH11" s="314"/>
      <c r="EAI11" s="314"/>
      <c r="EAJ11" s="314"/>
      <c r="EAK11" s="314"/>
      <c r="EAL11" s="314"/>
      <c r="EAM11" s="314"/>
      <c r="EAN11" s="314"/>
      <c r="EAO11" s="314"/>
      <c r="EAP11" s="314"/>
      <c r="EAQ11" s="314"/>
      <c r="EAR11" s="314"/>
      <c r="EAS11" s="314"/>
      <c r="EAT11" s="314"/>
      <c r="EAU11" s="314"/>
      <c r="EAV11" s="314"/>
      <c r="EAW11" s="314"/>
      <c r="EAX11" s="314"/>
      <c r="EAY11" s="314"/>
      <c r="EAZ11" s="314"/>
      <c r="EBA11" s="314"/>
      <c r="EBB11" s="314"/>
      <c r="EBC11" s="314"/>
      <c r="EBD11" s="314"/>
      <c r="EBE11" s="314"/>
      <c r="EBF11" s="314"/>
      <c r="EBG11" s="314"/>
      <c r="EBH11" s="314"/>
      <c r="EBI11" s="314"/>
      <c r="EBJ11" s="314"/>
      <c r="EBK11" s="314"/>
      <c r="EBL11" s="314"/>
      <c r="EBM11" s="314"/>
      <c r="EBN11" s="314"/>
      <c r="EBO11" s="314"/>
      <c r="EBP11" s="314"/>
      <c r="EBQ11" s="314"/>
      <c r="EBR11" s="314"/>
      <c r="EBS11" s="314"/>
      <c r="EBT11" s="314"/>
      <c r="EBU11" s="314"/>
      <c r="EBV11" s="314"/>
      <c r="EBW11" s="314"/>
      <c r="EBX11" s="314"/>
      <c r="EBY11" s="314"/>
      <c r="EBZ11" s="314"/>
      <c r="ECA11" s="314"/>
      <c r="ECB11" s="314"/>
      <c r="ECC11" s="314"/>
      <c r="ECD11" s="314"/>
      <c r="ECE11" s="314"/>
      <c r="ECF11" s="314"/>
      <c r="ECG11" s="314"/>
      <c r="ECH11" s="314"/>
      <c r="ECI11" s="314"/>
      <c r="ECJ11" s="314"/>
      <c r="ECK11" s="314"/>
      <c r="ECL11" s="314"/>
      <c r="ECM11" s="314"/>
      <c r="ECN11" s="314"/>
      <c r="ECO11" s="314"/>
      <c r="ECP11" s="314"/>
      <c r="ECQ11" s="314"/>
      <c r="ECR11" s="314"/>
      <c r="ECS11" s="314"/>
      <c r="ECT11" s="314"/>
      <c r="ECU11" s="314"/>
      <c r="ECV11" s="314"/>
      <c r="ECW11" s="314"/>
      <c r="ECX11" s="314"/>
      <c r="ECY11" s="314"/>
      <c r="ECZ11" s="314"/>
      <c r="EDA11" s="314"/>
      <c r="EDB11" s="314"/>
      <c r="EDC11" s="314"/>
      <c r="EDD11" s="314"/>
      <c r="EDE11" s="314"/>
      <c r="EDF11" s="314"/>
      <c r="EDG11" s="314"/>
      <c r="EDH11" s="314"/>
      <c r="EDI11" s="314"/>
      <c r="EDJ11" s="314"/>
      <c r="EDK11" s="314"/>
      <c r="EDL11" s="314"/>
      <c r="EDM11" s="314"/>
      <c r="EDN11" s="314"/>
      <c r="EDO11" s="314"/>
      <c r="EDP11" s="314"/>
      <c r="EDQ11" s="314"/>
      <c r="EDR11" s="314"/>
      <c r="EDS11" s="314"/>
      <c r="EDT11" s="314"/>
      <c r="EDU11" s="314"/>
      <c r="EDV11" s="314"/>
      <c r="EDW11" s="314"/>
      <c r="EDX11" s="314"/>
      <c r="EDY11" s="314"/>
      <c r="EDZ11" s="314"/>
      <c r="EEA11" s="314"/>
      <c r="EEB11" s="314"/>
      <c r="EEC11" s="314"/>
      <c r="EED11" s="314"/>
      <c r="EEE11" s="314"/>
      <c r="EEF11" s="314"/>
      <c r="EEG11" s="314"/>
      <c r="EEH11" s="314"/>
      <c r="EEI11" s="314"/>
      <c r="EEJ11" s="314"/>
      <c r="EEK11" s="314"/>
      <c r="EEL11" s="314"/>
      <c r="EEM11" s="314"/>
      <c r="EEN11" s="314"/>
      <c r="EEO11" s="314"/>
      <c r="EEP11" s="314"/>
      <c r="EEQ11" s="314"/>
      <c r="EER11" s="314"/>
      <c r="EES11" s="314"/>
      <c r="EET11" s="314"/>
      <c r="EEU11" s="314"/>
      <c r="EEV11" s="314"/>
      <c r="EEW11" s="314"/>
      <c r="EEX11" s="314"/>
      <c r="EEY11" s="314"/>
      <c r="EEZ11" s="314"/>
      <c r="EFA11" s="314"/>
      <c r="EFB11" s="314"/>
      <c r="EFC11" s="314"/>
      <c r="EFD11" s="314"/>
      <c r="EFE11" s="314"/>
      <c r="EFF11" s="314"/>
      <c r="EFG11" s="314"/>
      <c r="EFH11" s="314"/>
      <c r="EFI11" s="314"/>
      <c r="EFJ11" s="314"/>
      <c r="EFK11" s="314"/>
      <c r="EFL11" s="314"/>
      <c r="EFM11" s="314"/>
      <c r="EFN11" s="314"/>
      <c r="EFO11" s="314"/>
      <c r="EFP11" s="314"/>
      <c r="EFQ11" s="314"/>
      <c r="EFR11" s="314"/>
      <c r="EFS11" s="314"/>
      <c r="EFT11" s="314"/>
      <c r="EFU11" s="314"/>
      <c r="EFV11" s="314"/>
      <c r="EFW11" s="314"/>
      <c r="EFX11" s="314"/>
      <c r="EFY11" s="314"/>
      <c r="EFZ11" s="314"/>
      <c r="EGA11" s="314"/>
      <c r="EGB11" s="314"/>
      <c r="EGC11" s="314"/>
      <c r="EGD11" s="314"/>
      <c r="EGE11" s="314"/>
      <c r="EGF11" s="314"/>
      <c r="EGG11" s="314"/>
      <c r="EGH11" s="314"/>
      <c r="EGI11" s="314"/>
      <c r="EGJ11" s="314"/>
      <c r="EGK11" s="314"/>
      <c r="EGL11" s="314"/>
      <c r="EGM11" s="314"/>
      <c r="EGN11" s="314"/>
      <c r="EGO11" s="314"/>
      <c r="EGP11" s="314"/>
      <c r="EGQ11" s="314"/>
      <c r="EGR11" s="314"/>
      <c r="EGS11" s="314"/>
      <c r="EGT11" s="314"/>
      <c r="EGU11" s="314"/>
      <c r="EGV11" s="314"/>
      <c r="EGW11" s="314"/>
      <c r="EGX11" s="314"/>
      <c r="EGY11" s="314"/>
      <c r="EGZ11" s="314"/>
      <c r="EHA11" s="314"/>
      <c r="EHB11" s="314"/>
      <c r="EHC11" s="314"/>
      <c r="EHD11" s="314"/>
      <c r="EHE11" s="314"/>
      <c r="EHF11" s="314"/>
      <c r="EHG11" s="314"/>
      <c r="EHH11" s="314"/>
      <c r="EHI11" s="314"/>
      <c r="EHJ11" s="314"/>
      <c r="EHK11" s="314"/>
      <c r="EHL11" s="314"/>
      <c r="EHM11" s="314"/>
      <c r="EHN11" s="314"/>
      <c r="EHO11" s="314"/>
      <c r="EHP11" s="314"/>
      <c r="EHQ11" s="314"/>
      <c r="EHR11" s="314"/>
      <c r="EHS11" s="314"/>
      <c r="EHT11" s="314"/>
      <c r="EHU11" s="314"/>
      <c r="EHV11" s="314"/>
      <c r="EHW11" s="314"/>
      <c r="EHX11" s="314"/>
      <c r="EHY11" s="314"/>
      <c r="EHZ11" s="314"/>
      <c r="EIA11" s="314"/>
      <c r="EIB11" s="314"/>
      <c r="EIC11" s="314"/>
      <c r="EID11" s="314"/>
      <c r="EIE11" s="314"/>
      <c r="EIF11" s="314"/>
      <c r="EIG11" s="314"/>
      <c r="EIH11" s="314"/>
      <c r="EII11" s="314"/>
      <c r="EIJ11" s="314"/>
      <c r="EIK11" s="314"/>
      <c r="EIL11" s="314"/>
      <c r="EIM11" s="314"/>
      <c r="EIN11" s="314"/>
      <c r="EIO11" s="314"/>
      <c r="EIP11" s="314"/>
      <c r="EIQ11" s="314"/>
      <c r="EIR11" s="314"/>
      <c r="EIS11" s="314"/>
      <c r="EIT11" s="314"/>
      <c r="EIU11" s="314"/>
      <c r="EIV11" s="314"/>
      <c r="EIW11" s="314"/>
      <c r="EIX11" s="314"/>
      <c r="EIY11" s="314"/>
      <c r="EIZ11" s="314"/>
      <c r="EJA11" s="314"/>
      <c r="EJB11" s="314"/>
      <c r="EJC11" s="314"/>
      <c r="EJD11" s="314"/>
      <c r="EJE11" s="314"/>
      <c r="EJF11" s="314"/>
      <c r="EJG11" s="314"/>
      <c r="EJH11" s="314"/>
      <c r="EJI11" s="314"/>
      <c r="EJJ11" s="314"/>
      <c r="EJK11" s="314"/>
      <c r="EJL11" s="314"/>
      <c r="EJM11" s="314"/>
      <c r="EJN11" s="314"/>
      <c r="EJO11" s="314"/>
      <c r="EJP11" s="314"/>
      <c r="EJQ11" s="314"/>
      <c r="EJR11" s="314"/>
      <c r="EJS11" s="314"/>
      <c r="EJT11" s="314"/>
      <c r="EJU11" s="314"/>
      <c r="EJV11" s="314"/>
      <c r="EJW11" s="314"/>
      <c r="EJX11" s="314"/>
      <c r="EJY11" s="314"/>
      <c r="EJZ11" s="314"/>
      <c r="EKA11" s="314"/>
      <c r="EKB11" s="314"/>
      <c r="EKC11" s="314"/>
      <c r="EKD11" s="314"/>
      <c r="EKE11" s="314"/>
      <c r="EKF11" s="314"/>
      <c r="EKG11" s="314"/>
      <c r="EKH11" s="314"/>
      <c r="EKI11" s="314"/>
      <c r="EKJ11" s="314"/>
      <c r="EKK11" s="314"/>
      <c r="EKL11" s="314"/>
      <c r="EKM11" s="314"/>
      <c r="EKN11" s="314"/>
      <c r="EKO11" s="314"/>
      <c r="EKP11" s="314"/>
      <c r="EKQ11" s="314"/>
      <c r="EKR11" s="314"/>
      <c r="EKS11" s="314"/>
      <c r="EKT11" s="314"/>
      <c r="EKU11" s="314"/>
      <c r="EKV11" s="314"/>
      <c r="EKW11" s="314"/>
      <c r="EKX11" s="314"/>
      <c r="EKY11" s="314"/>
      <c r="EKZ11" s="314"/>
      <c r="ELA11" s="314"/>
      <c r="ELB11" s="314"/>
      <c r="ELC11" s="314"/>
      <c r="ELD11" s="314"/>
      <c r="ELE11" s="314"/>
      <c r="ELF11" s="314"/>
      <c r="ELG11" s="314"/>
      <c r="ELH11" s="314"/>
      <c r="ELI11" s="314"/>
      <c r="ELJ11" s="314"/>
      <c r="ELK11" s="314"/>
      <c r="ELL11" s="314"/>
      <c r="ELM11" s="314"/>
      <c r="ELN11" s="314"/>
      <c r="ELO11" s="314"/>
      <c r="ELP11" s="314"/>
      <c r="ELQ11" s="314"/>
      <c r="ELR11" s="314"/>
      <c r="ELS11" s="314"/>
      <c r="ELT11" s="314"/>
      <c r="ELU11" s="314"/>
      <c r="ELV11" s="314"/>
      <c r="ELW11" s="314"/>
      <c r="ELX11" s="314"/>
      <c r="ELY11" s="314"/>
      <c r="ELZ11" s="314"/>
      <c r="EMA11" s="314"/>
      <c r="EMB11" s="314"/>
      <c r="EMC11" s="314"/>
      <c r="EMD11" s="314"/>
      <c r="EME11" s="314"/>
      <c r="EMF11" s="314"/>
      <c r="EMG11" s="314"/>
      <c r="EMH11" s="314"/>
      <c r="EMI11" s="314"/>
      <c r="EMJ11" s="314"/>
      <c r="EMK11" s="314"/>
      <c r="EML11" s="314"/>
      <c r="EMM11" s="314"/>
      <c r="EMN11" s="314"/>
      <c r="EMO11" s="314"/>
      <c r="EMP11" s="314"/>
      <c r="EMQ11" s="314"/>
      <c r="EMR11" s="314"/>
      <c r="EMS11" s="314"/>
      <c r="EMT11" s="314"/>
      <c r="EMU11" s="314"/>
      <c r="EMV11" s="314"/>
      <c r="EMW11" s="314"/>
      <c r="EMX11" s="314"/>
      <c r="EMY11" s="314"/>
      <c r="EMZ11" s="314"/>
      <c r="ENA11" s="314"/>
      <c r="ENB11" s="314"/>
      <c r="ENC11" s="314"/>
      <c r="END11" s="314"/>
      <c r="ENE11" s="314"/>
      <c r="ENF11" s="314"/>
      <c r="ENG11" s="314"/>
      <c r="ENH11" s="314"/>
      <c r="ENI11" s="314"/>
      <c r="ENJ11" s="314"/>
      <c r="ENK11" s="314"/>
      <c r="ENL11" s="314"/>
      <c r="ENM11" s="314"/>
      <c r="ENN11" s="314"/>
      <c r="ENO11" s="314"/>
      <c r="ENP11" s="314"/>
      <c r="ENQ11" s="314"/>
      <c r="ENR11" s="314"/>
      <c r="ENS11" s="314"/>
      <c r="ENT11" s="314"/>
      <c r="ENU11" s="314"/>
      <c r="ENV11" s="314"/>
      <c r="ENW11" s="314"/>
      <c r="ENX11" s="314"/>
      <c r="ENY11" s="314"/>
      <c r="ENZ11" s="314"/>
      <c r="EOA11" s="314"/>
      <c r="EOB11" s="314"/>
      <c r="EOC11" s="314"/>
      <c r="EOD11" s="314"/>
      <c r="EOE11" s="314"/>
      <c r="EOF11" s="314"/>
      <c r="EOG11" s="314"/>
      <c r="EOH11" s="314"/>
      <c r="EOI11" s="314"/>
      <c r="EOJ11" s="314"/>
      <c r="EOK11" s="314"/>
      <c r="EOL11" s="314"/>
      <c r="EOM11" s="314"/>
      <c r="EON11" s="314"/>
      <c r="EOO11" s="314"/>
      <c r="EOP11" s="314"/>
      <c r="EOQ11" s="314"/>
      <c r="EOR11" s="314"/>
      <c r="EOS11" s="314"/>
      <c r="EOT11" s="314"/>
      <c r="EOU11" s="314"/>
      <c r="EOV11" s="314"/>
      <c r="EOW11" s="314"/>
      <c r="EOX11" s="314"/>
      <c r="EOY11" s="314"/>
      <c r="EOZ11" s="314"/>
      <c r="EPA11" s="314"/>
      <c r="EPB11" s="314"/>
      <c r="EPC11" s="314"/>
      <c r="EPD11" s="314"/>
      <c r="EPE11" s="314"/>
      <c r="EPF11" s="314"/>
      <c r="EPG11" s="314"/>
      <c r="EPH11" s="314"/>
      <c r="EPI11" s="314"/>
      <c r="EPJ11" s="314"/>
      <c r="EPK11" s="314"/>
      <c r="EPL11" s="314"/>
      <c r="EPM11" s="314"/>
      <c r="EPN11" s="314"/>
      <c r="EPO11" s="314"/>
      <c r="EPP11" s="314"/>
      <c r="EPQ11" s="314"/>
      <c r="EPR11" s="314"/>
      <c r="EPS11" s="314"/>
      <c r="EPT11" s="314"/>
      <c r="EPU11" s="314"/>
      <c r="EPV11" s="314"/>
      <c r="EPW11" s="314"/>
      <c r="EPX11" s="314"/>
      <c r="EPY11" s="314"/>
      <c r="EPZ11" s="314"/>
      <c r="EQA11" s="314"/>
      <c r="EQB11" s="314"/>
      <c r="EQC11" s="314"/>
      <c r="EQD11" s="314"/>
      <c r="EQE11" s="314"/>
      <c r="EQF11" s="314"/>
      <c r="EQG11" s="314"/>
      <c r="EQH11" s="314"/>
      <c r="EQI11" s="314"/>
      <c r="EQJ11" s="314"/>
      <c r="EQK11" s="314"/>
      <c r="EQL11" s="314"/>
      <c r="EQM11" s="314"/>
      <c r="EQN11" s="314"/>
      <c r="EQO11" s="314"/>
      <c r="EQP11" s="314"/>
      <c r="EQQ11" s="314"/>
      <c r="EQR11" s="314"/>
      <c r="EQS11" s="314"/>
      <c r="EQT11" s="314"/>
      <c r="EQU11" s="314"/>
      <c r="EQV11" s="314"/>
      <c r="EQW11" s="314"/>
      <c r="EQX11" s="314"/>
      <c r="EQY11" s="314"/>
      <c r="EQZ11" s="314"/>
      <c r="ERA11" s="314"/>
      <c r="ERB11" s="314"/>
      <c r="ERC11" s="314"/>
      <c r="ERD11" s="314"/>
      <c r="ERE11" s="314"/>
      <c r="ERF11" s="314"/>
      <c r="ERG11" s="314"/>
      <c r="ERH11" s="314"/>
      <c r="ERI11" s="314"/>
      <c r="ERJ11" s="314"/>
      <c r="ERK11" s="314"/>
      <c r="ERL11" s="314"/>
      <c r="ERM11" s="314"/>
      <c r="ERN11" s="314"/>
      <c r="ERO11" s="314"/>
      <c r="ERP11" s="314"/>
      <c r="ERQ11" s="314"/>
      <c r="ERR11" s="314"/>
      <c r="ERS11" s="314"/>
      <c r="ERT11" s="314"/>
      <c r="ERU11" s="314"/>
      <c r="ERV11" s="314"/>
      <c r="ERW11" s="314"/>
      <c r="ERX11" s="314"/>
      <c r="ERY11" s="314"/>
      <c r="ERZ11" s="314"/>
      <c r="ESA11" s="314"/>
      <c r="ESB11" s="314"/>
      <c r="ESC11" s="314"/>
      <c r="ESD11" s="314"/>
      <c r="ESE11" s="314"/>
      <c r="ESF11" s="314"/>
      <c r="ESG11" s="314"/>
      <c r="ESH11" s="314"/>
      <c r="ESI11" s="314"/>
      <c r="ESJ11" s="314"/>
      <c r="ESK11" s="314"/>
      <c r="ESL11" s="314"/>
      <c r="ESM11" s="314"/>
      <c r="ESN11" s="314"/>
      <c r="ESO11" s="314"/>
      <c r="ESP11" s="314"/>
      <c r="ESQ11" s="314"/>
      <c r="ESR11" s="314"/>
      <c r="ESS11" s="314"/>
      <c r="EST11" s="314"/>
      <c r="ESU11" s="314"/>
      <c r="ESV11" s="314"/>
      <c r="ESW11" s="314"/>
      <c r="ESX11" s="314"/>
      <c r="ESY11" s="314"/>
      <c r="ESZ11" s="314"/>
      <c r="ETA11" s="314"/>
      <c r="ETB11" s="314"/>
      <c r="ETC11" s="314"/>
      <c r="ETD11" s="314"/>
      <c r="ETE11" s="314"/>
      <c r="ETF11" s="314"/>
      <c r="ETG11" s="314"/>
      <c r="ETH11" s="314"/>
      <c r="ETI11" s="314"/>
      <c r="ETJ11" s="314"/>
      <c r="ETK11" s="314"/>
      <c r="ETL11" s="314"/>
      <c r="ETM11" s="314"/>
      <c r="ETN11" s="314"/>
      <c r="ETO11" s="314"/>
      <c r="ETP11" s="314"/>
      <c r="ETQ11" s="314"/>
      <c r="ETR11" s="314"/>
      <c r="ETS11" s="314"/>
      <c r="ETT11" s="314"/>
      <c r="ETU11" s="314"/>
      <c r="ETV11" s="314"/>
      <c r="ETW11" s="314"/>
      <c r="ETX11" s="314"/>
      <c r="ETY11" s="314"/>
      <c r="ETZ11" s="314"/>
      <c r="EUA11" s="314"/>
      <c r="EUB11" s="314"/>
      <c r="EUC11" s="314"/>
      <c r="EUD11" s="314"/>
      <c r="EUE11" s="314"/>
      <c r="EUF11" s="314"/>
      <c r="EUG11" s="314"/>
      <c r="EUH11" s="314"/>
      <c r="EUI11" s="314"/>
      <c r="EUJ11" s="314"/>
      <c r="EUK11" s="314"/>
      <c r="EUL11" s="314"/>
      <c r="EUM11" s="314"/>
      <c r="EUN11" s="314"/>
      <c r="EUO11" s="314"/>
      <c r="EUP11" s="314"/>
      <c r="EUQ11" s="314"/>
      <c r="EUR11" s="314"/>
      <c r="EUS11" s="314"/>
      <c r="EUT11" s="314"/>
      <c r="EUU11" s="314"/>
      <c r="EUV11" s="314"/>
      <c r="EUW11" s="314"/>
      <c r="EUX11" s="314"/>
      <c r="EUY11" s="314"/>
      <c r="EUZ11" s="314"/>
      <c r="EVA11" s="314"/>
      <c r="EVB11" s="314"/>
      <c r="EVC11" s="314"/>
      <c r="EVD11" s="314"/>
      <c r="EVE11" s="314"/>
      <c r="EVF11" s="314"/>
      <c r="EVG11" s="314"/>
      <c r="EVH11" s="314"/>
      <c r="EVI11" s="314"/>
      <c r="EVJ11" s="314"/>
      <c r="EVK11" s="314"/>
      <c r="EVL11" s="314"/>
      <c r="EVM11" s="314"/>
      <c r="EVN11" s="314"/>
      <c r="EVO11" s="314"/>
      <c r="EVP11" s="314"/>
      <c r="EVQ11" s="314"/>
      <c r="EVR11" s="314"/>
      <c r="EVS11" s="314"/>
      <c r="EVT11" s="314"/>
      <c r="EVU11" s="314"/>
      <c r="EVV11" s="314"/>
      <c r="EVW11" s="314"/>
      <c r="EVX11" s="314"/>
      <c r="EVY11" s="314"/>
      <c r="EVZ11" s="314"/>
      <c r="EWA11" s="314"/>
      <c r="EWB11" s="314"/>
      <c r="EWC11" s="314"/>
      <c r="EWD11" s="314"/>
      <c r="EWE11" s="314"/>
      <c r="EWF11" s="314"/>
      <c r="EWG11" s="314"/>
      <c r="EWH11" s="314"/>
      <c r="EWI11" s="314"/>
      <c r="EWJ11" s="314"/>
      <c r="EWK11" s="314"/>
      <c r="EWL11" s="314"/>
      <c r="EWM11" s="314"/>
      <c r="EWN11" s="314"/>
      <c r="EWO11" s="314"/>
      <c r="EWP11" s="314"/>
      <c r="EWQ11" s="314"/>
      <c r="EWR11" s="314"/>
      <c r="EWS11" s="314"/>
      <c r="EWT11" s="314"/>
      <c r="EWU11" s="314"/>
      <c r="EWV11" s="314"/>
      <c r="EWW11" s="314"/>
      <c r="EWX11" s="314"/>
      <c r="EWY11" s="314"/>
      <c r="EWZ11" s="314"/>
      <c r="EXA11" s="314"/>
      <c r="EXB11" s="314"/>
      <c r="EXC11" s="314"/>
      <c r="EXD11" s="314"/>
      <c r="EXE11" s="314"/>
      <c r="EXF11" s="314"/>
      <c r="EXG11" s="314"/>
      <c r="EXH11" s="314"/>
      <c r="EXI11" s="314"/>
      <c r="EXJ11" s="314"/>
      <c r="EXK11" s="314"/>
      <c r="EXL11" s="314"/>
      <c r="EXM11" s="314"/>
      <c r="EXN11" s="314"/>
      <c r="EXO11" s="314"/>
      <c r="EXP11" s="314"/>
      <c r="EXQ11" s="314"/>
      <c r="EXR11" s="314"/>
      <c r="EXS11" s="314"/>
      <c r="EXT11" s="314"/>
      <c r="EXU11" s="314"/>
      <c r="EXV11" s="314"/>
      <c r="EXW11" s="314"/>
      <c r="EXX11" s="314"/>
      <c r="EXY11" s="314"/>
      <c r="EXZ11" s="314"/>
      <c r="EYA11" s="314"/>
      <c r="EYB11" s="314"/>
      <c r="EYC11" s="314"/>
      <c r="EYD11" s="314"/>
      <c r="EYE11" s="314"/>
      <c r="EYF11" s="314"/>
      <c r="EYG11" s="314"/>
      <c r="EYH11" s="314"/>
      <c r="EYI11" s="314"/>
      <c r="EYJ11" s="314"/>
      <c r="EYK11" s="314"/>
      <c r="EYL11" s="314"/>
      <c r="EYM11" s="314"/>
      <c r="EYN11" s="314"/>
      <c r="EYO11" s="314"/>
      <c r="EYP11" s="314"/>
      <c r="EYQ11" s="314"/>
      <c r="EYR11" s="314"/>
      <c r="EYS11" s="314"/>
      <c r="EYT11" s="314"/>
      <c r="EYU11" s="314"/>
      <c r="EYV11" s="314"/>
      <c r="EYW11" s="314"/>
      <c r="EYX11" s="314"/>
      <c r="EYY11" s="314"/>
      <c r="EYZ11" s="314"/>
      <c r="EZA11" s="314"/>
      <c r="EZB11" s="314"/>
      <c r="EZC11" s="314"/>
      <c r="EZD11" s="314"/>
      <c r="EZE11" s="314"/>
      <c r="EZF11" s="314"/>
      <c r="EZG11" s="314"/>
      <c r="EZH11" s="314"/>
      <c r="EZI11" s="314"/>
      <c r="EZJ11" s="314"/>
      <c r="EZK11" s="314"/>
      <c r="EZL11" s="314"/>
      <c r="EZM11" s="314"/>
      <c r="EZN11" s="314"/>
      <c r="EZO11" s="314"/>
      <c r="EZP11" s="314"/>
      <c r="EZQ11" s="314"/>
      <c r="EZR11" s="314"/>
      <c r="EZS11" s="314"/>
      <c r="EZT11" s="314"/>
      <c r="EZU11" s="314"/>
      <c r="EZV11" s="314"/>
      <c r="EZW11" s="314"/>
      <c r="EZX11" s="314"/>
      <c r="EZY11" s="314"/>
      <c r="EZZ11" s="314"/>
      <c r="FAA11" s="314"/>
      <c r="FAB11" s="314"/>
      <c r="FAC11" s="314"/>
      <c r="FAD11" s="314"/>
      <c r="FAE11" s="314"/>
      <c r="FAF11" s="314"/>
      <c r="FAG11" s="314"/>
      <c r="FAH11" s="314"/>
      <c r="FAI11" s="314"/>
      <c r="FAJ11" s="314"/>
      <c r="FAK11" s="314"/>
      <c r="FAL11" s="314"/>
      <c r="FAM11" s="314"/>
      <c r="FAN11" s="314"/>
      <c r="FAO11" s="314"/>
      <c r="FAP11" s="314"/>
      <c r="FAQ11" s="314"/>
      <c r="FAR11" s="314"/>
      <c r="FAS11" s="314"/>
      <c r="FAT11" s="314"/>
      <c r="FAU11" s="314"/>
      <c r="FAV11" s="314"/>
      <c r="FAW11" s="314"/>
      <c r="FAX11" s="314"/>
      <c r="FAY11" s="314"/>
      <c r="FAZ11" s="314"/>
      <c r="FBA11" s="314"/>
      <c r="FBB11" s="314"/>
      <c r="FBC11" s="314"/>
      <c r="FBD11" s="314"/>
      <c r="FBE11" s="314"/>
      <c r="FBF11" s="314"/>
      <c r="FBG11" s="314"/>
      <c r="FBH11" s="314"/>
      <c r="FBI11" s="314"/>
      <c r="FBJ11" s="314"/>
      <c r="FBK11" s="314"/>
      <c r="FBL11" s="314"/>
      <c r="FBM11" s="314"/>
      <c r="FBN11" s="314"/>
      <c r="FBO11" s="314"/>
      <c r="FBP11" s="314"/>
      <c r="FBQ11" s="314"/>
      <c r="FBR11" s="314"/>
      <c r="FBS11" s="314"/>
      <c r="FBT11" s="314"/>
      <c r="FBU11" s="314"/>
      <c r="FBV11" s="314"/>
      <c r="FBW11" s="314"/>
      <c r="FBX11" s="314"/>
      <c r="FBY11" s="314"/>
      <c r="FBZ11" s="314"/>
      <c r="FCA11" s="314"/>
      <c r="FCB11" s="314"/>
      <c r="FCC11" s="314"/>
      <c r="FCD11" s="314"/>
      <c r="FCE11" s="314"/>
      <c r="FCF11" s="314"/>
      <c r="FCG11" s="314"/>
      <c r="FCH11" s="314"/>
      <c r="FCI11" s="314"/>
      <c r="FCJ11" s="314"/>
      <c r="FCK11" s="314"/>
      <c r="FCL11" s="314"/>
      <c r="FCM11" s="314"/>
      <c r="FCN11" s="314"/>
      <c r="FCO11" s="314"/>
      <c r="FCP11" s="314"/>
      <c r="FCQ11" s="314"/>
      <c r="FCR11" s="314"/>
      <c r="FCS11" s="314"/>
      <c r="FCT11" s="314"/>
      <c r="FCU11" s="314"/>
      <c r="FCV11" s="314"/>
      <c r="FCW11" s="314"/>
      <c r="FCX11" s="314"/>
      <c r="FCY11" s="314"/>
      <c r="FCZ11" s="314"/>
      <c r="FDA11" s="314"/>
      <c r="FDB11" s="314"/>
      <c r="FDC11" s="314"/>
      <c r="FDD11" s="314"/>
      <c r="FDE11" s="314"/>
      <c r="FDF11" s="314"/>
      <c r="FDG11" s="314"/>
      <c r="FDH11" s="314"/>
      <c r="FDI11" s="314"/>
      <c r="FDJ11" s="314"/>
      <c r="FDK11" s="314"/>
      <c r="FDL11" s="314"/>
      <c r="FDM11" s="314"/>
      <c r="FDN11" s="314"/>
      <c r="FDO11" s="314"/>
      <c r="FDP11" s="314"/>
      <c r="FDQ11" s="314"/>
      <c r="FDR11" s="314"/>
      <c r="FDS11" s="314"/>
      <c r="FDT11" s="314"/>
      <c r="FDU11" s="314"/>
      <c r="FDV11" s="314"/>
      <c r="FDW11" s="314"/>
      <c r="FDX11" s="314"/>
      <c r="FDY11" s="314"/>
      <c r="FDZ11" s="314"/>
      <c r="FEA11" s="314"/>
      <c r="FEB11" s="314"/>
      <c r="FEC11" s="314"/>
      <c r="FED11" s="314"/>
      <c r="FEE11" s="314"/>
      <c r="FEF11" s="314"/>
      <c r="FEG11" s="314"/>
      <c r="FEH11" s="314"/>
      <c r="FEI11" s="314"/>
      <c r="FEJ11" s="314"/>
      <c r="FEK11" s="314"/>
      <c r="FEL11" s="314"/>
      <c r="FEM11" s="314"/>
      <c r="FEN11" s="314"/>
      <c r="FEO11" s="314"/>
      <c r="FEP11" s="314"/>
      <c r="FEQ11" s="314"/>
      <c r="FER11" s="314"/>
      <c r="FES11" s="314"/>
      <c r="FET11" s="314"/>
      <c r="FEU11" s="314"/>
      <c r="FEV11" s="314"/>
      <c r="FEW11" s="314"/>
      <c r="FEX11" s="314"/>
      <c r="FEY11" s="314"/>
      <c r="FEZ11" s="314"/>
      <c r="FFA11" s="314"/>
      <c r="FFB11" s="314"/>
      <c r="FFC11" s="314"/>
      <c r="FFD11" s="314"/>
      <c r="FFE11" s="314"/>
      <c r="FFF11" s="314"/>
      <c r="FFG11" s="314"/>
      <c r="FFH11" s="314"/>
      <c r="FFI11" s="314"/>
      <c r="FFJ11" s="314"/>
      <c r="FFK11" s="314"/>
      <c r="FFL11" s="314"/>
      <c r="FFM11" s="314"/>
      <c r="FFN11" s="314"/>
      <c r="FFO11" s="314"/>
      <c r="FFP11" s="314"/>
      <c r="FFQ11" s="314"/>
      <c r="FFR11" s="314"/>
      <c r="FFS11" s="314"/>
      <c r="FFT11" s="314"/>
      <c r="FFU11" s="314"/>
      <c r="FFV11" s="314"/>
      <c r="FFW11" s="314"/>
      <c r="FFX11" s="314"/>
      <c r="FFY11" s="314"/>
      <c r="FFZ11" s="314"/>
      <c r="FGA11" s="314"/>
      <c r="FGB11" s="314"/>
      <c r="FGC11" s="314"/>
      <c r="FGD11" s="314"/>
      <c r="FGE11" s="314"/>
      <c r="FGF11" s="314"/>
      <c r="FGG11" s="314"/>
      <c r="FGH11" s="314"/>
      <c r="FGI11" s="314"/>
      <c r="FGJ11" s="314"/>
      <c r="FGK11" s="314"/>
      <c r="FGL11" s="314"/>
      <c r="FGM11" s="314"/>
      <c r="FGN11" s="314"/>
      <c r="FGO11" s="314"/>
      <c r="FGP11" s="314"/>
      <c r="FGQ11" s="314"/>
      <c r="FGR11" s="314"/>
      <c r="FGS11" s="314"/>
      <c r="FGT11" s="314"/>
      <c r="FGU11" s="314"/>
      <c r="FGV11" s="314"/>
      <c r="FGW11" s="314"/>
      <c r="FGX11" s="314"/>
      <c r="FGY11" s="314"/>
      <c r="FGZ11" s="314"/>
      <c r="FHA11" s="314"/>
      <c r="FHB11" s="314"/>
      <c r="FHC11" s="314"/>
      <c r="FHD11" s="314"/>
      <c r="FHE11" s="314"/>
      <c r="FHF11" s="314"/>
      <c r="FHG11" s="314"/>
      <c r="FHH11" s="314"/>
      <c r="FHI11" s="314"/>
      <c r="FHJ11" s="314"/>
      <c r="FHK11" s="314"/>
      <c r="FHL11" s="314"/>
      <c r="FHM11" s="314"/>
      <c r="FHN11" s="314"/>
      <c r="FHO11" s="314"/>
      <c r="FHP11" s="314"/>
      <c r="FHQ11" s="314"/>
      <c r="FHR11" s="314"/>
      <c r="FHS11" s="314"/>
      <c r="FHT11" s="314"/>
      <c r="FHU11" s="314"/>
      <c r="FHV11" s="314"/>
      <c r="FHW11" s="314"/>
      <c r="FHX11" s="314"/>
      <c r="FHY11" s="314"/>
      <c r="FHZ11" s="314"/>
      <c r="FIA11" s="314"/>
      <c r="FIB11" s="314"/>
      <c r="FIC11" s="314"/>
      <c r="FID11" s="314"/>
      <c r="FIE11" s="314"/>
      <c r="FIF11" s="314"/>
      <c r="FIG11" s="314"/>
      <c r="FIH11" s="314"/>
      <c r="FII11" s="314"/>
      <c r="FIJ11" s="314"/>
      <c r="FIK11" s="314"/>
      <c r="FIL11" s="314"/>
      <c r="FIM11" s="314"/>
      <c r="FIN11" s="314"/>
      <c r="FIO11" s="314"/>
      <c r="FIP11" s="314"/>
      <c r="FIQ11" s="314"/>
      <c r="FIR11" s="314"/>
      <c r="FIS11" s="314"/>
      <c r="FIT11" s="314"/>
      <c r="FIU11" s="314"/>
      <c r="FIV11" s="314"/>
      <c r="FIW11" s="314"/>
      <c r="FIX11" s="314"/>
      <c r="FIY11" s="314"/>
      <c r="FIZ11" s="314"/>
      <c r="FJA11" s="314"/>
      <c r="FJB11" s="314"/>
      <c r="FJC11" s="314"/>
      <c r="FJD11" s="314"/>
      <c r="FJE11" s="314"/>
      <c r="FJF11" s="314"/>
      <c r="FJG11" s="314"/>
      <c r="FJH11" s="314"/>
      <c r="FJI11" s="314"/>
      <c r="FJJ11" s="314"/>
      <c r="FJK11" s="314"/>
      <c r="FJL11" s="314"/>
      <c r="FJM11" s="314"/>
      <c r="FJN11" s="314"/>
      <c r="FJO11" s="314"/>
      <c r="FJP11" s="314"/>
      <c r="FJQ11" s="314"/>
      <c r="FJR11" s="314"/>
      <c r="FJS11" s="314"/>
      <c r="FJT11" s="314"/>
      <c r="FJU11" s="314"/>
      <c r="FJV11" s="314"/>
      <c r="FJW11" s="314"/>
      <c r="FJX11" s="314"/>
      <c r="FJY11" s="314"/>
      <c r="FJZ11" s="314"/>
      <c r="FKA11" s="314"/>
      <c r="FKB11" s="314"/>
      <c r="FKC11" s="314"/>
      <c r="FKD11" s="314"/>
      <c r="FKE11" s="314"/>
      <c r="FKF11" s="314"/>
      <c r="FKG11" s="314"/>
      <c r="FKH11" s="314"/>
      <c r="FKI11" s="314"/>
      <c r="FKJ11" s="314"/>
      <c r="FKK11" s="314"/>
      <c r="FKL11" s="314"/>
      <c r="FKM11" s="314"/>
      <c r="FKN11" s="314"/>
      <c r="FKO11" s="314"/>
      <c r="FKP11" s="314"/>
      <c r="FKQ11" s="314"/>
      <c r="FKR11" s="314"/>
      <c r="FKS11" s="314"/>
      <c r="FKT11" s="314"/>
      <c r="FKU11" s="314"/>
      <c r="FKV11" s="314"/>
      <c r="FKW11" s="314"/>
      <c r="FKX11" s="314"/>
      <c r="FKY11" s="314"/>
      <c r="FKZ11" s="314"/>
      <c r="FLA11" s="314"/>
      <c r="FLB11" s="314"/>
      <c r="FLC11" s="314"/>
      <c r="FLD11" s="314"/>
      <c r="FLE11" s="314"/>
      <c r="FLF11" s="314"/>
      <c r="FLG11" s="314"/>
      <c r="FLH11" s="314"/>
      <c r="FLI11" s="314"/>
      <c r="FLJ11" s="314"/>
      <c r="FLK11" s="314"/>
      <c r="FLL11" s="314"/>
      <c r="FLM11" s="314"/>
      <c r="FLN11" s="314"/>
      <c r="FLO11" s="314"/>
      <c r="FLP11" s="314"/>
      <c r="FLQ11" s="314"/>
      <c r="FLR11" s="314"/>
      <c r="FLS11" s="314"/>
      <c r="FLT11" s="314"/>
      <c r="FLU11" s="314"/>
      <c r="FLV11" s="314"/>
      <c r="FLW11" s="314"/>
      <c r="FLX11" s="314"/>
      <c r="FLY11" s="314"/>
      <c r="FLZ11" s="314"/>
      <c r="FMA11" s="314"/>
      <c r="FMB11" s="314"/>
      <c r="FMC11" s="314"/>
      <c r="FMD11" s="314"/>
      <c r="FME11" s="314"/>
      <c r="FMF11" s="314"/>
      <c r="FMG11" s="314"/>
      <c r="FMH11" s="314"/>
      <c r="FMI11" s="314"/>
      <c r="FMJ11" s="314"/>
      <c r="FMK11" s="314"/>
      <c r="FML11" s="314"/>
      <c r="FMM11" s="314"/>
      <c r="FMN11" s="314"/>
      <c r="FMO11" s="314"/>
      <c r="FMP11" s="314"/>
      <c r="FMQ11" s="314"/>
      <c r="FMR11" s="314"/>
      <c r="FMS11" s="314"/>
      <c r="FMT11" s="314"/>
      <c r="FMU11" s="314"/>
      <c r="FMV11" s="314"/>
      <c r="FMW11" s="314"/>
      <c r="FMX11" s="314"/>
      <c r="FMY11" s="314"/>
      <c r="FMZ11" s="314"/>
      <c r="FNA11" s="314"/>
      <c r="FNB11" s="314"/>
      <c r="FNC11" s="314"/>
      <c r="FND11" s="314"/>
      <c r="FNE11" s="314"/>
      <c r="FNF11" s="314"/>
      <c r="FNG11" s="314"/>
      <c r="FNH11" s="314"/>
      <c r="FNI11" s="314"/>
      <c r="FNJ11" s="314"/>
      <c r="FNK11" s="314"/>
      <c r="FNL11" s="314"/>
      <c r="FNM11" s="314"/>
      <c r="FNN11" s="314"/>
      <c r="FNO11" s="314"/>
      <c r="FNP11" s="314"/>
      <c r="FNQ11" s="314"/>
      <c r="FNR11" s="314"/>
      <c r="FNS11" s="314"/>
      <c r="FNT11" s="314"/>
      <c r="FNU11" s="314"/>
      <c r="FNV11" s="314"/>
      <c r="FNW11" s="314"/>
      <c r="FNX11" s="314"/>
      <c r="FNY11" s="314"/>
      <c r="FNZ11" s="314"/>
      <c r="FOA11" s="314"/>
      <c r="FOB11" s="314"/>
      <c r="FOC11" s="314"/>
      <c r="FOD11" s="314"/>
      <c r="FOE11" s="314"/>
      <c r="FOF11" s="314"/>
      <c r="FOG11" s="314"/>
      <c r="FOH11" s="314"/>
      <c r="FOI11" s="314"/>
      <c r="FOJ11" s="314"/>
      <c r="FOK11" s="314"/>
      <c r="FOL11" s="314"/>
      <c r="FOM11" s="314"/>
      <c r="FON11" s="314"/>
      <c r="FOO11" s="314"/>
      <c r="FOP11" s="314"/>
      <c r="FOQ11" s="314"/>
      <c r="FOR11" s="314"/>
      <c r="FOS11" s="314"/>
      <c r="FOT11" s="314"/>
      <c r="FOU11" s="314"/>
      <c r="FOV11" s="314"/>
      <c r="FOW11" s="314"/>
      <c r="FOX11" s="314"/>
      <c r="FOY11" s="314"/>
      <c r="FOZ11" s="314"/>
      <c r="FPA11" s="314"/>
      <c r="FPB11" s="314"/>
      <c r="FPC11" s="314"/>
      <c r="FPD11" s="314"/>
      <c r="FPE11" s="314"/>
      <c r="FPF11" s="314"/>
      <c r="FPG11" s="314"/>
      <c r="FPH11" s="314"/>
      <c r="FPI11" s="314"/>
      <c r="FPJ11" s="314"/>
      <c r="FPK11" s="314"/>
      <c r="FPL11" s="314"/>
      <c r="FPM11" s="314"/>
      <c r="FPN11" s="314"/>
      <c r="FPO11" s="314"/>
      <c r="FPP11" s="314"/>
      <c r="FPQ11" s="314"/>
      <c r="FPR11" s="314"/>
      <c r="FPS11" s="314"/>
      <c r="FPT11" s="314"/>
      <c r="FPU11" s="314"/>
      <c r="FPV11" s="314"/>
      <c r="FPW11" s="314"/>
      <c r="FPX11" s="314"/>
      <c r="FPY11" s="314"/>
      <c r="FPZ11" s="314"/>
      <c r="FQA11" s="314"/>
      <c r="FQB11" s="314"/>
      <c r="FQC11" s="314"/>
      <c r="FQD11" s="314"/>
      <c r="FQE11" s="314"/>
      <c r="FQF11" s="314"/>
      <c r="FQG11" s="314"/>
      <c r="FQH11" s="314"/>
      <c r="FQI11" s="314"/>
      <c r="FQJ11" s="314"/>
      <c r="FQK11" s="314"/>
      <c r="FQL11" s="314"/>
      <c r="FQM11" s="314"/>
      <c r="FQN11" s="314"/>
      <c r="FQO11" s="314"/>
      <c r="FQP11" s="314"/>
      <c r="FQQ11" s="314"/>
      <c r="FQR11" s="314"/>
      <c r="FQS11" s="314"/>
      <c r="FQT11" s="314"/>
      <c r="FQU11" s="314"/>
      <c r="FQV11" s="314"/>
      <c r="FQW11" s="314"/>
      <c r="FQX11" s="314"/>
      <c r="FQY11" s="314"/>
      <c r="FQZ11" s="314"/>
      <c r="FRA11" s="314"/>
      <c r="FRB11" s="314"/>
      <c r="FRC11" s="314"/>
      <c r="FRD11" s="314"/>
      <c r="FRE11" s="314"/>
      <c r="FRF11" s="314"/>
      <c r="FRG11" s="314"/>
      <c r="FRH11" s="314"/>
      <c r="FRI11" s="314"/>
      <c r="FRJ11" s="314"/>
      <c r="FRK11" s="314"/>
      <c r="FRL11" s="314"/>
      <c r="FRM11" s="314"/>
      <c r="FRN11" s="314"/>
      <c r="FRO11" s="314"/>
      <c r="FRP11" s="314"/>
      <c r="FRQ11" s="314"/>
      <c r="FRR11" s="314"/>
      <c r="FRS11" s="314"/>
      <c r="FRT11" s="314"/>
      <c r="FRU11" s="314"/>
      <c r="FRV11" s="314"/>
      <c r="FRW11" s="314"/>
      <c r="FRX11" s="314"/>
      <c r="FRY11" s="314"/>
      <c r="FRZ11" s="314"/>
      <c r="FSA11" s="314"/>
      <c r="FSB11" s="314"/>
      <c r="FSC11" s="314"/>
      <c r="FSD11" s="314"/>
      <c r="FSE11" s="314"/>
      <c r="FSF11" s="314"/>
      <c r="FSG11" s="314"/>
      <c r="FSH11" s="314"/>
      <c r="FSI11" s="314"/>
      <c r="FSJ11" s="314"/>
      <c r="FSK11" s="314"/>
      <c r="FSL11" s="314"/>
      <c r="FSM11" s="314"/>
      <c r="FSN11" s="314"/>
      <c r="FSO11" s="314"/>
      <c r="FSP11" s="314"/>
      <c r="FSQ11" s="314"/>
      <c r="FSR11" s="314"/>
      <c r="FSS11" s="314"/>
      <c r="FST11" s="314"/>
      <c r="FSU11" s="314"/>
      <c r="FSV11" s="314"/>
      <c r="FSW11" s="314"/>
      <c r="FSX11" s="314"/>
      <c r="FSY11" s="314"/>
      <c r="FSZ11" s="314"/>
      <c r="FTA11" s="314"/>
      <c r="FTB11" s="314"/>
      <c r="FTC11" s="314"/>
      <c r="FTD11" s="314"/>
      <c r="FTE11" s="314"/>
      <c r="FTF11" s="314"/>
      <c r="FTG11" s="314"/>
      <c r="FTH11" s="314"/>
      <c r="FTI11" s="314"/>
      <c r="FTJ11" s="314"/>
      <c r="FTK11" s="314"/>
      <c r="FTL11" s="314"/>
      <c r="FTM11" s="314"/>
      <c r="FTN11" s="314"/>
      <c r="FTO11" s="314"/>
      <c r="FTP11" s="314"/>
      <c r="FTQ11" s="314"/>
      <c r="FTR11" s="314"/>
      <c r="FTS11" s="314"/>
      <c r="FTT11" s="314"/>
      <c r="FTU11" s="314"/>
      <c r="FTV11" s="314"/>
      <c r="FTW11" s="314"/>
      <c r="FTX11" s="314"/>
      <c r="FTY11" s="314"/>
      <c r="FTZ11" s="314"/>
      <c r="FUA11" s="314"/>
      <c r="FUB11" s="314"/>
      <c r="FUC11" s="314"/>
      <c r="FUD11" s="314"/>
      <c r="FUE11" s="314"/>
      <c r="FUF11" s="314"/>
      <c r="FUG11" s="314"/>
      <c r="FUH11" s="314"/>
      <c r="FUI11" s="314"/>
      <c r="FUJ11" s="314"/>
      <c r="FUK11" s="314"/>
      <c r="FUL11" s="314"/>
      <c r="FUM11" s="314"/>
      <c r="FUN11" s="314"/>
      <c r="FUO11" s="314"/>
      <c r="FUP11" s="314"/>
      <c r="FUQ11" s="314"/>
      <c r="FUR11" s="314"/>
      <c r="FUS11" s="314"/>
      <c r="FUT11" s="314"/>
      <c r="FUU11" s="314"/>
      <c r="FUV11" s="314"/>
      <c r="FUW11" s="314"/>
      <c r="FUX11" s="314"/>
      <c r="FUY11" s="314"/>
      <c r="FUZ11" s="314"/>
      <c r="FVA11" s="314"/>
      <c r="FVB11" s="314"/>
      <c r="FVC11" s="314"/>
      <c r="FVD11" s="314"/>
      <c r="FVE11" s="314"/>
      <c r="FVF11" s="314"/>
      <c r="FVG11" s="314"/>
      <c r="FVH11" s="314"/>
      <c r="FVI11" s="314"/>
      <c r="FVJ11" s="314"/>
      <c r="FVK11" s="314"/>
      <c r="FVL11" s="314"/>
      <c r="FVM11" s="314"/>
      <c r="FVN11" s="314"/>
      <c r="FVO11" s="314"/>
      <c r="FVP11" s="314"/>
      <c r="FVQ11" s="314"/>
      <c r="FVR11" s="314"/>
      <c r="FVS11" s="314"/>
      <c r="FVT11" s="314"/>
      <c r="FVU11" s="314"/>
      <c r="FVV11" s="314"/>
      <c r="FVW11" s="314"/>
      <c r="FVX11" s="314"/>
      <c r="FVY11" s="314"/>
      <c r="FVZ11" s="314"/>
      <c r="FWA11" s="314"/>
      <c r="FWB11" s="314"/>
      <c r="FWC11" s="314"/>
      <c r="FWD11" s="314"/>
      <c r="FWE11" s="314"/>
      <c r="FWF11" s="314"/>
      <c r="FWG11" s="314"/>
      <c r="FWH11" s="314"/>
      <c r="FWI11" s="314"/>
      <c r="FWJ11" s="314"/>
      <c r="FWK11" s="314"/>
      <c r="FWL11" s="314"/>
      <c r="FWM11" s="314"/>
      <c r="FWN11" s="314"/>
      <c r="FWO11" s="314"/>
      <c r="FWP11" s="314"/>
      <c r="FWQ11" s="314"/>
      <c r="FWR11" s="314"/>
      <c r="FWS11" s="314"/>
      <c r="FWT11" s="314"/>
      <c r="FWU11" s="314"/>
      <c r="FWV11" s="314"/>
      <c r="FWW11" s="314"/>
      <c r="FWX11" s="314"/>
      <c r="FWY11" s="314"/>
      <c r="FWZ11" s="314"/>
      <c r="FXA11" s="314"/>
      <c r="FXB11" s="314"/>
      <c r="FXC11" s="314"/>
      <c r="FXD11" s="314"/>
      <c r="FXE11" s="314"/>
      <c r="FXF11" s="314"/>
      <c r="FXG11" s="314"/>
      <c r="FXH11" s="314"/>
      <c r="FXI11" s="314"/>
      <c r="FXJ11" s="314"/>
      <c r="FXK11" s="314"/>
      <c r="FXL11" s="314"/>
      <c r="FXM11" s="314"/>
      <c r="FXN11" s="314"/>
      <c r="FXO11" s="314"/>
      <c r="FXP11" s="314"/>
      <c r="FXQ11" s="314"/>
      <c r="FXR11" s="314"/>
      <c r="FXS11" s="314"/>
      <c r="FXT11" s="314"/>
      <c r="FXU11" s="314"/>
      <c r="FXV11" s="314"/>
      <c r="FXW11" s="314"/>
      <c r="FXX11" s="314"/>
      <c r="FXY11" s="314"/>
      <c r="FXZ11" s="314"/>
      <c r="FYA11" s="314"/>
      <c r="FYB11" s="314"/>
      <c r="FYC11" s="314"/>
      <c r="FYD11" s="314"/>
      <c r="FYE11" s="314"/>
      <c r="FYF11" s="314"/>
      <c r="FYG11" s="314"/>
      <c r="FYH11" s="314"/>
      <c r="FYI11" s="314"/>
      <c r="FYJ11" s="314"/>
      <c r="FYK11" s="314"/>
      <c r="FYL11" s="314"/>
      <c r="FYM11" s="314"/>
      <c r="FYN11" s="314"/>
      <c r="FYO11" s="314"/>
      <c r="FYP11" s="314"/>
      <c r="FYQ11" s="314"/>
      <c r="FYR11" s="314"/>
      <c r="FYS11" s="314"/>
      <c r="FYT11" s="314"/>
      <c r="FYU11" s="314"/>
      <c r="FYV11" s="314"/>
      <c r="FYW11" s="314"/>
      <c r="FYX11" s="314"/>
      <c r="FYY11" s="314"/>
      <c r="FYZ11" s="314"/>
      <c r="FZA11" s="314"/>
      <c r="FZB11" s="314"/>
      <c r="FZC11" s="314"/>
      <c r="FZD11" s="314"/>
      <c r="FZE11" s="314"/>
      <c r="FZF11" s="314"/>
      <c r="FZG11" s="314"/>
      <c r="FZH11" s="314"/>
      <c r="FZI11" s="314"/>
      <c r="FZJ11" s="314"/>
      <c r="FZK11" s="314"/>
      <c r="FZL11" s="314"/>
      <c r="FZM11" s="314"/>
      <c r="FZN11" s="314"/>
      <c r="FZO11" s="314"/>
      <c r="FZP11" s="314"/>
      <c r="FZQ11" s="314"/>
      <c r="FZR11" s="314"/>
      <c r="FZS11" s="314"/>
      <c r="FZT11" s="314"/>
      <c r="FZU11" s="314"/>
      <c r="FZV11" s="314"/>
      <c r="FZW11" s="314"/>
      <c r="FZX11" s="314"/>
      <c r="FZY11" s="314"/>
      <c r="FZZ11" s="314"/>
      <c r="GAA11" s="314"/>
      <c r="GAB11" s="314"/>
      <c r="GAC11" s="314"/>
      <c r="GAD11" s="314"/>
      <c r="GAE11" s="314"/>
      <c r="GAF11" s="314"/>
      <c r="GAG11" s="314"/>
      <c r="GAH11" s="314"/>
      <c r="GAI11" s="314"/>
      <c r="GAJ11" s="314"/>
      <c r="GAK11" s="314"/>
      <c r="GAL11" s="314"/>
      <c r="GAM11" s="314"/>
      <c r="GAN11" s="314"/>
      <c r="GAO11" s="314"/>
      <c r="GAP11" s="314"/>
      <c r="GAQ11" s="314"/>
      <c r="GAR11" s="314"/>
      <c r="GAS11" s="314"/>
      <c r="GAT11" s="314"/>
      <c r="GAU11" s="314"/>
      <c r="GAV11" s="314"/>
      <c r="GAW11" s="314"/>
      <c r="GAX11" s="314"/>
      <c r="GAY11" s="314"/>
      <c r="GAZ11" s="314"/>
      <c r="GBA11" s="314"/>
      <c r="GBB11" s="314"/>
      <c r="GBC11" s="314"/>
      <c r="GBD11" s="314"/>
      <c r="GBE11" s="314"/>
      <c r="GBF11" s="314"/>
      <c r="GBG11" s="314"/>
      <c r="GBH11" s="314"/>
      <c r="GBI11" s="314"/>
      <c r="GBJ11" s="314"/>
      <c r="GBK11" s="314"/>
      <c r="GBL11" s="314"/>
      <c r="GBM11" s="314"/>
      <c r="GBN11" s="314"/>
      <c r="GBO11" s="314"/>
      <c r="GBP11" s="314"/>
      <c r="GBQ11" s="314"/>
      <c r="GBR11" s="314"/>
      <c r="GBS11" s="314"/>
      <c r="GBT11" s="314"/>
      <c r="GBU11" s="314"/>
      <c r="GBV11" s="314"/>
      <c r="GBW11" s="314"/>
      <c r="GBX11" s="314"/>
      <c r="GBY11" s="314"/>
      <c r="GBZ11" s="314"/>
      <c r="GCA11" s="314"/>
      <c r="GCB11" s="314"/>
      <c r="GCC11" s="314"/>
      <c r="GCD11" s="314"/>
      <c r="GCE11" s="314"/>
      <c r="GCF11" s="314"/>
      <c r="GCG11" s="314"/>
      <c r="GCH11" s="314"/>
      <c r="GCI11" s="314"/>
      <c r="GCJ11" s="314"/>
      <c r="GCK11" s="314"/>
      <c r="GCL11" s="314"/>
      <c r="GCM11" s="314"/>
      <c r="GCN11" s="314"/>
      <c r="GCO11" s="314"/>
      <c r="GCP11" s="314"/>
      <c r="GCQ11" s="314"/>
      <c r="GCR11" s="314"/>
      <c r="GCS11" s="314"/>
      <c r="GCT11" s="314"/>
      <c r="GCU11" s="314"/>
      <c r="GCV11" s="314"/>
      <c r="GCW11" s="314"/>
      <c r="GCX11" s="314"/>
      <c r="GCY11" s="314"/>
      <c r="GCZ11" s="314"/>
      <c r="GDA11" s="314"/>
      <c r="GDB11" s="314"/>
      <c r="GDC11" s="314"/>
      <c r="GDD11" s="314"/>
      <c r="GDE11" s="314"/>
      <c r="GDF11" s="314"/>
      <c r="GDG11" s="314"/>
      <c r="GDH11" s="314"/>
      <c r="GDI11" s="314"/>
      <c r="GDJ11" s="314"/>
      <c r="GDK11" s="314"/>
      <c r="GDL11" s="314"/>
      <c r="GDM11" s="314"/>
      <c r="GDN11" s="314"/>
      <c r="GDO11" s="314"/>
      <c r="GDP11" s="314"/>
      <c r="GDQ11" s="314"/>
      <c r="GDR11" s="314"/>
      <c r="GDS11" s="314"/>
      <c r="GDT11" s="314"/>
      <c r="GDU11" s="314"/>
      <c r="GDV11" s="314"/>
      <c r="GDW11" s="314"/>
      <c r="GDX11" s="314"/>
      <c r="GDY11" s="314"/>
      <c r="GDZ11" s="314"/>
      <c r="GEA11" s="314"/>
      <c r="GEB11" s="314"/>
      <c r="GEC11" s="314"/>
      <c r="GED11" s="314"/>
      <c r="GEE11" s="314"/>
      <c r="GEF11" s="314"/>
      <c r="GEG11" s="314"/>
      <c r="GEH11" s="314"/>
      <c r="GEI11" s="314"/>
      <c r="GEJ11" s="314"/>
      <c r="GEK11" s="314"/>
      <c r="GEL11" s="314"/>
      <c r="GEM11" s="314"/>
      <c r="GEN11" s="314"/>
      <c r="GEO11" s="314"/>
      <c r="GEP11" s="314"/>
      <c r="GEQ11" s="314"/>
      <c r="GER11" s="314"/>
      <c r="GES11" s="314"/>
      <c r="GET11" s="314"/>
      <c r="GEU11" s="314"/>
      <c r="GEV11" s="314"/>
      <c r="GEW11" s="314"/>
      <c r="GEX11" s="314"/>
      <c r="GEY11" s="314"/>
      <c r="GEZ11" s="314"/>
      <c r="GFA11" s="314"/>
      <c r="GFB11" s="314"/>
      <c r="GFC11" s="314"/>
      <c r="GFD11" s="314"/>
      <c r="GFE11" s="314"/>
      <c r="GFF11" s="314"/>
      <c r="GFG11" s="314"/>
      <c r="GFH11" s="314"/>
      <c r="GFI11" s="314"/>
      <c r="GFJ11" s="314"/>
      <c r="GFK11" s="314"/>
      <c r="GFL11" s="314"/>
      <c r="GFM11" s="314"/>
      <c r="GFN11" s="314"/>
      <c r="GFO11" s="314"/>
      <c r="GFP11" s="314"/>
      <c r="GFQ11" s="314"/>
      <c r="GFR11" s="314"/>
      <c r="GFS11" s="314"/>
      <c r="GFT11" s="314"/>
      <c r="GFU11" s="314"/>
      <c r="GFV11" s="314"/>
      <c r="GFW11" s="314"/>
      <c r="GFX11" s="314"/>
      <c r="GFY11" s="314"/>
      <c r="GFZ11" s="314"/>
      <c r="GGA11" s="314"/>
      <c r="GGB11" s="314"/>
      <c r="GGC11" s="314"/>
      <c r="GGD11" s="314"/>
      <c r="GGE11" s="314"/>
      <c r="GGF11" s="314"/>
      <c r="GGG11" s="314"/>
      <c r="GGH11" s="314"/>
      <c r="GGI11" s="314"/>
      <c r="GGJ11" s="314"/>
      <c r="GGK11" s="314"/>
      <c r="GGL11" s="314"/>
      <c r="GGM11" s="314"/>
      <c r="GGN11" s="314"/>
      <c r="GGO11" s="314"/>
      <c r="GGP11" s="314"/>
      <c r="GGQ11" s="314"/>
      <c r="GGR11" s="314"/>
      <c r="GGS11" s="314"/>
      <c r="GGT11" s="314"/>
      <c r="GGU11" s="314"/>
      <c r="GGV11" s="314"/>
      <c r="GGW11" s="314"/>
      <c r="GGX11" s="314"/>
      <c r="GGY11" s="314"/>
      <c r="GGZ11" s="314"/>
      <c r="GHA11" s="314"/>
      <c r="GHB11" s="314"/>
      <c r="GHC11" s="314"/>
      <c r="GHD11" s="314"/>
      <c r="GHE11" s="314"/>
      <c r="GHF11" s="314"/>
      <c r="GHG11" s="314"/>
      <c r="GHH11" s="314"/>
      <c r="GHI11" s="314"/>
      <c r="GHJ11" s="314"/>
      <c r="GHK11" s="314"/>
      <c r="GHL11" s="314"/>
      <c r="GHM11" s="314"/>
      <c r="GHN11" s="314"/>
      <c r="GHO11" s="314"/>
      <c r="GHP11" s="314"/>
      <c r="GHQ11" s="314"/>
      <c r="GHR11" s="314"/>
      <c r="GHS11" s="314"/>
      <c r="GHT11" s="314"/>
      <c r="GHU11" s="314"/>
      <c r="GHV11" s="314"/>
      <c r="GHW11" s="314"/>
      <c r="GHX11" s="314"/>
      <c r="GHY11" s="314"/>
      <c r="GHZ11" s="314"/>
      <c r="GIA11" s="314"/>
      <c r="GIB11" s="314"/>
      <c r="GIC11" s="314"/>
      <c r="GID11" s="314"/>
      <c r="GIE11" s="314"/>
      <c r="GIF11" s="314"/>
      <c r="GIG11" s="314"/>
      <c r="GIH11" s="314"/>
      <c r="GII11" s="314"/>
      <c r="GIJ11" s="314"/>
      <c r="GIK11" s="314"/>
      <c r="GIL11" s="314"/>
      <c r="GIM11" s="314"/>
      <c r="GIN11" s="314"/>
      <c r="GIO11" s="314"/>
      <c r="GIP11" s="314"/>
      <c r="GIQ11" s="314"/>
      <c r="GIR11" s="314"/>
      <c r="GIS11" s="314"/>
      <c r="GIT11" s="314"/>
      <c r="GIU11" s="314"/>
      <c r="GIV11" s="314"/>
      <c r="GIW11" s="314"/>
      <c r="GIX11" s="314"/>
      <c r="GIY11" s="314"/>
      <c r="GIZ11" s="314"/>
      <c r="GJA11" s="314"/>
      <c r="GJB11" s="314"/>
      <c r="GJC11" s="314"/>
      <c r="GJD11" s="314"/>
      <c r="GJE11" s="314"/>
      <c r="GJF11" s="314"/>
      <c r="GJG11" s="314"/>
      <c r="GJH11" s="314"/>
      <c r="GJI11" s="314"/>
      <c r="GJJ11" s="314"/>
      <c r="GJK11" s="314"/>
      <c r="GJL11" s="314"/>
      <c r="GJM11" s="314"/>
      <c r="GJN11" s="314"/>
      <c r="GJO11" s="314"/>
      <c r="GJP11" s="314"/>
      <c r="GJQ11" s="314"/>
      <c r="GJR11" s="314"/>
      <c r="GJS11" s="314"/>
      <c r="GJT11" s="314"/>
      <c r="GJU11" s="314"/>
      <c r="GJV11" s="314"/>
      <c r="GJW11" s="314"/>
      <c r="GJX11" s="314"/>
      <c r="GJY11" s="314"/>
      <c r="GJZ11" s="314"/>
      <c r="GKA11" s="314"/>
      <c r="GKB11" s="314"/>
      <c r="GKC11" s="314"/>
      <c r="GKD11" s="314"/>
      <c r="GKE11" s="314"/>
      <c r="GKF11" s="314"/>
      <c r="GKG11" s="314"/>
      <c r="GKH11" s="314"/>
      <c r="GKI11" s="314"/>
      <c r="GKJ11" s="314"/>
      <c r="GKK11" s="314"/>
      <c r="GKL11" s="314"/>
      <c r="GKM11" s="314"/>
      <c r="GKN11" s="314"/>
      <c r="GKO11" s="314"/>
      <c r="GKP11" s="314"/>
      <c r="GKQ11" s="314"/>
      <c r="GKR11" s="314"/>
      <c r="GKS11" s="314"/>
      <c r="GKT11" s="314"/>
      <c r="GKU11" s="314"/>
      <c r="GKV11" s="314"/>
      <c r="GKW11" s="314"/>
      <c r="GKX11" s="314"/>
      <c r="GKY11" s="314"/>
      <c r="GKZ11" s="314"/>
      <c r="GLA11" s="314"/>
      <c r="GLB11" s="314"/>
      <c r="GLC11" s="314"/>
      <c r="GLD11" s="314"/>
      <c r="GLE11" s="314"/>
      <c r="GLF11" s="314"/>
      <c r="GLG11" s="314"/>
      <c r="GLH11" s="314"/>
      <c r="GLI11" s="314"/>
      <c r="GLJ11" s="314"/>
      <c r="GLK11" s="314"/>
      <c r="GLL11" s="314"/>
      <c r="GLM11" s="314"/>
      <c r="GLN11" s="314"/>
      <c r="GLO11" s="314"/>
      <c r="GLP11" s="314"/>
      <c r="GLQ11" s="314"/>
      <c r="GLR11" s="314"/>
      <c r="GLS11" s="314"/>
      <c r="GLT11" s="314"/>
      <c r="GLU11" s="314"/>
      <c r="GLV11" s="314"/>
      <c r="GLW11" s="314"/>
      <c r="GLX11" s="314"/>
      <c r="GLY11" s="314"/>
      <c r="GLZ11" s="314"/>
      <c r="GMA11" s="314"/>
      <c r="GMB11" s="314"/>
      <c r="GMC11" s="314"/>
      <c r="GMD11" s="314"/>
      <c r="GME11" s="314"/>
      <c r="GMF11" s="314"/>
      <c r="GMG11" s="314"/>
      <c r="GMH11" s="314"/>
      <c r="GMI11" s="314"/>
      <c r="GMJ11" s="314"/>
      <c r="GMK11" s="314"/>
      <c r="GML11" s="314"/>
      <c r="GMM11" s="314"/>
      <c r="GMN11" s="314"/>
      <c r="GMO11" s="314"/>
      <c r="GMP11" s="314"/>
      <c r="GMQ11" s="314"/>
      <c r="GMR11" s="314"/>
      <c r="GMS11" s="314"/>
      <c r="GMT11" s="314"/>
      <c r="GMU11" s="314"/>
      <c r="GMV11" s="314"/>
      <c r="GMW11" s="314"/>
      <c r="GMX11" s="314"/>
      <c r="GMY11" s="314"/>
      <c r="GMZ11" s="314"/>
      <c r="GNA11" s="314"/>
      <c r="GNB11" s="314"/>
      <c r="GNC11" s="314"/>
      <c r="GND11" s="314"/>
      <c r="GNE11" s="314"/>
      <c r="GNF11" s="314"/>
      <c r="GNG11" s="314"/>
      <c r="GNH11" s="314"/>
      <c r="GNI11" s="314"/>
      <c r="GNJ11" s="314"/>
      <c r="GNK11" s="314"/>
      <c r="GNL11" s="314"/>
      <c r="GNM11" s="314"/>
      <c r="GNN11" s="314"/>
      <c r="GNO11" s="314"/>
      <c r="GNP11" s="314"/>
      <c r="GNQ11" s="314"/>
      <c r="GNR11" s="314"/>
      <c r="GNS11" s="314"/>
      <c r="GNT11" s="314"/>
      <c r="GNU11" s="314"/>
      <c r="GNV11" s="314"/>
      <c r="GNW11" s="314"/>
      <c r="GNX11" s="314"/>
      <c r="GNY11" s="314"/>
      <c r="GNZ11" s="314"/>
      <c r="GOA11" s="314"/>
      <c r="GOB11" s="314"/>
      <c r="GOC11" s="314"/>
      <c r="GOD11" s="314"/>
      <c r="GOE11" s="314"/>
      <c r="GOF11" s="314"/>
      <c r="GOG11" s="314"/>
      <c r="GOH11" s="314"/>
      <c r="GOI11" s="314"/>
      <c r="GOJ11" s="314"/>
      <c r="GOK11" s="314"/>
      <c r="GOL11" s="314"/>
      <c r="GOM11" s="314"/>
      <c r="GON11" s="314"/>
      <c r="GOO11" s="314"/>
      <c r="GOP11" s="314"/>
      <c r="GOQ11" s="314"/>
      <c r="GOR11" s="314"/>
      <c r="GOS11" s="314"/>
      <c r="GOT11" s="314"/>
      <c r="GOU11" s="314"/>
      <c r="GOV11" s="314"/>
      <c r="GOW11" s="314"/>
      <c r="GOX11" s="314"/>
      <c r="GOY11" s="314"/>
      <c r="GOZ11" s="314"/>
      <c r="GPA11" s="314"/>
      <c r="GPB11" s="314"/>
      <c r="GPC11" s="314"/>
      <c r="GPD11" s="314"/>
      <c r="GPE11" s="314"/>
      <c r="GPF11" s="314"/>
      <c r="GPG11" s="314"/>
      <c r="GPH11" s="314"/>
      <c r="GPI11" s="314"/>
      <c r="GPJ11" s="314"/>
      <c r="GPK11" s="314"/>
      <c r="GPL11" s="314"/>
      <c r="GPM11" s="314"/>
      <c r="GPN11" s="314"/>
      <c r="GPO11" s="314"/>
      <c r="GPP11" s="314"/>
      <c r="GPQ11" s="314"/>
      <c r="GPR11" s="314"/>
      <c r="GPS11" s="314"/>
      <c r="GPT11" s="314"/>
      <c r="GPU11" s="314"/>
      <c r="GPV11" s="314"/>
      <c r="GPW11" s="314"/>
      <c r="GPX11" s="314"/>
      <c r="GPY11" s="314"/>
      <c r="GPZ11" s="314"/>
      <c r="GQA11" s="314"/>
      <c r="GQB11" s="314"/>
      <c r="GQC11" s="314"/>
      <c r="GQD11" s="314"/>
      <c r="GQE11" s="314"/>
      <c r="GQF11" s="314"/>
      <c r="GQG11" s="314"/>
      <c r="GQH11" s="314"/>
      <c r="GQI11" s="314"/>
      <c r="GQJ11" s="314"/>
      <c r="GQK11" s="314"/>
      <c r="GQL11" s="314"/>
      <c r="GQM11" s="314"/>
      <c r="GQN11" s="314"/>
      <c r="GQO11" s="314"/>
      <c r="GQP11" s="314"/>
      <c r="GQQ11" s="314"/>
      <c r="GQR11" s="314"/>
      <c r="GQS11" s="314"/>
      <c r="GQT11" s="314"/>
      <c r="GQU11" s="314"/>
      <c r="GQV11" s="314"/>
      <c r="GQW11" s="314"/>
      <c r="GQX11" s="314"/>
      <c r="GQY11" s="314"/>
      <c r="GQZ11" s="314"/>
      <c r="GRA11" s="314"/>
      <c r="GRB11" s="314"/>
      <c r="GRC11" s="314"/>
      <c r="GRD11" s="314"/>
      <c r="GRE11" s="314"/>
      <c r="GRF11" s="314"/>
      <c r="GRG11" s="314"/>
      <c r="GRH11" s="314"/>
      <c r="GRI11" s="314"/>
      <c r="GRJ11" s="314"/>
      <c r="GRK11" s="314"/>
      <c r="GRL11" s="314"/>
      <c r="GRM11" s="314"/>
      <c r="GRN11" s="314"/>
      <c r="GRO11" s="314"/>
      <c r="GRP11" s="314"/>
      <c r="GRQ11" s="314"/>
      <c r="GRR11" s="314"/>
      <c r="GRS11" s="314"/>
      <c r="GRT11" s="314"/>
      <c r="GRU11" s="314"/>
      <c r="GRV11" s="314"/>
      <c r="GRW11" s="314"/>
      <c r="GRX11" s="314"/>
      <c r="GRY11" s="314"/>
      <c r="GRZ11" s="314"/>
      <c r="GSA11" s="314"/>
      <c r="GSB11" s="314"/>
      <c r="GSC11" s="314"/>
      <c r="GSD11" s="314"/>
      <c r="GSE11" s="314"/>
      <c r="GSF11" s="314"/>
      <c r="GSG11" s="314"/>
      <c r="GSH11" s="314"/>
      <c r="GSI11" s="314"/>
      <c r="GSJ11" s="314"/>
      <c r="GSK11" s="314"/>
      <c r="GSL11" s="314"/>
      <c r="GSM11" s="314"/>
      <c r="GSN11" s="314"/>
      <c r="GSO11" s="314"/>
      <c r="GSP11" s="314"/>
      <c r="GSQ11" s="314"/>
      <c r="GSR11" s="314"/>
      <c r="GSS11" s="314"/>
      <c r="GST11" s="314"/>
      <c r="GSU11" s="314"/>
      <c r="GSV11" s="314"/>
      <c r="GSW11" s="314"/>
      <c r="GSX11" s="314"/>
      <c r="GSY11" s="314"/>
      <c r="GSZ11" s="314"/>
      <c r="GTA11" s="314"/>
      <c r="GTB11" s="314"/>
      <c r="GTC11" s="314"/>
      <c r="GTD11" s="314"/>
      <c r="GTE11" s="314"/>
      <c r="GTF11" s="314"/>
      <c r="GTG11" s="314"/>
      <c r="GTH11" s="314"/>
      <c r="GTI11" s="314"/>
      <c r="GTJ11" s="314"/>
      <c r="GTK11" s="314"/>
      <c r="GTL11" s="314"/>
      <c r="GTM11" s="314"/>
      <c r="GTN11" s="314"/>
      <c r="GTO11" s="314"/>
      <c r="GTP11" s="314"/>
      <c r="GTQ11" s="314"/>
      <c r="GTR11" s="314"/>
      <c r="GTS11" s="314"/>
      <c r="GTT11" s="314"/>
      <c r="GTU11" s="314"/>
      <c r="GTV11" s="314"/>
      <c r="GTW11" s="314"/>
      <c r="GTX11" s="314"/>
      <c r="GTY11" s="314"/>
      <c r="GTZ11" s="314"/>
      <c r="GUA11" s="314"/>
      <c r="GUB11" s="314"/>
      <c r="GUC11" s="314"/>
      <c r="GUD11" s="314"/>
      <c r="GUE11" s="314"/>
      <c r="GUF11" s="314"/>
      <c r="GUG11" s="314"/>
      <c r="GUH11" s="314"/>
      <c r="GUI11" s="314"/>
      <c r="GUJ11" s="314"/>
      <c r="GUK11" s="314"/>
      <c r="GUL11" s="314"/>
      <c r="GUM11" s="314"/>
      <c r="GUN11" s="314"/>
      <c r="GUO11" s="314"/>
      <c r="GUP11" s="314"/>
      <c r="GUQ11" s="314"/>
      <c r="GUR11" s="314"/>
      <c r="GUS11" s="314"/>
      <c r="GUT11" s="314"/>
      <c r="GUU11" s="314"/>
      <c r="GUV11" s="314"/>
      <c r="GUW11" s="314"/>
      <c r="GUX11" s="314"/>
      <c r="GUY11" s="314"/>
      <c r="GUZ11" s="314"/>
      <c r="GVA11" s="314"/>
      <c r="GVB11" s="314"/>
      <c r="GVC11" s="314"/>
      <c r="GVD11" s="314"/>
      <c r="GVE11" s="314"/>
      <c r="GVF11" s="314"/>
      <c r="GVG11" s="314"/>
      <c r="GVH11" s="314"/>
      <c r="GVI11" s="314"/>
      <c r="GVJ11" s="314"/>
      <c r="GVK11" s="314"/>
      <c r="GVL11" s="314"/>
      <c r="GVM11" s="314"/>
      <c r="GVN11" s="314"/>
      <c r="GVO11" s="314"/>
      <c r="GVP11" s="314"/>
      <c r="GVQ11" s="314"/>
      <c r="GVR11" s="314"/>
      <c r="GVS11" s="314"/>
      <c r="GVT11" s="314"/>
      <c r="GVU11" s="314"/>
      <c r="GVV11" s="314"/>
      <c r="GVW11" s="314"/>
      <c r="GVX11" s="314"/>
      <c r="GVY11" s="314"/>
      <c r="GVZ11" s="314"/>
      <c r="GWA11" s="314"/>
      <c r="GWB11" s="314"/>
      <c r="GWC11" s="314"/>
      <c r="GWD11" s="314"/>
      <c r="GWE11" s="314"/>
      <c r="GWF11" s="314"/>
      <c r="GWG11" s="314"/>
      <c r="GWH11" s="314"/>
      <c r="GWI11" s="314"/>
      <c r="GWJ11" s="314"/>
      <c r="GWK11" s="314"/>
      <c r="GWL11" s="314"/>
      <c r="GWM11" s="314"/>
      <c r="GWN11" s="314"/>
      <c r="GWO11" s="314"/>
      <c r="GWP11" s="314"/>
      <c r="GWQ11" s="314"/>
      <c r="GWR11" s="314"/>
      <c r="GWS11" s="314"/>
      <c r="GWT11" s="314"/>
      <c r="GWU11" s="314"/>
      <c r="GWV11" s="314"/>
      <c r="GWW11" s="314"/>
      <c r="GWX11" s="314"/>
      <c r="GWY11" s="314"/>
      <c r="GWZ11" s="314"/>
      <c r="GXA11" s="314"/>
      <c r="GXB11" s="314"/>
      <c r="GXC11" s="314"/>
      <c r="GXD11" s="314"/>
      <c r="GXE11" s="314"/>
      <c r="GXF11" s="314"/>
      <c r="GXG11" s="314"/>
      <c r="GXH11" s="314"/>
      <c r="GXI11" s="314"/>
      <c r="GXJ11" s="314"/>
      <c r="GXK11" s="314"/>
      <c r="GXL11" s="314"/>
      <c r="GXM11" s="314"/>
      <c r="GXN11" s="314"/>
      <c r="GXO11" s="314"/>
      <c r="GXP11" s="314"/>
      <c r="GXQ11" s="314"/>
      <c r="GXR11" s="314"/>
      <c r="GXS11" s="314"/>
      <c r="GXT11" s="314"/>
      <c r="GXU11" s="314"/>
      <c r="GXV11" s="314"/>
      <c r="GXW11" s="314"/>
      <c r="GXX11" s="314"/>
      <c r="GXY11" s="314"/>
      <c r="GXZ11" s="314"/>
      <c r="GYA11" s="314"/>
      <c r="GYB11" s="314"/>
      <c r="GYC11" s="314"/>
      <c r="GYD11" s="314"/>
      <c r="GYE11" s="314"/>
      <c r="GYF11" s="314"/>
      <c r="GYG11" s="314"/>
      <c r="GYH11" s="314"/>
      <c r="GYI11" s="314"/>
      <c r="GYJ11" s="314"/>
      <c r="GYK11" s="314"/>
      <c r="GYL11" s="314"/>
      <c r="GYM11" s="314"/>
      <c r="GYN11" s="314"/>
      <c r="GYO11" s="314"/>
      <c r="GYP11" s="314"/>
      <c r="GYQ11" s="314"/>
      <c r="GYR11" s="314"/>
      <c r="GYS11" s="314"/>
      <c r="GYT11" s="314"/>
      <c r="GYU11" s="314"/>
      <c r="GYV11" s="314"/>
      <c r="GYW11" s="314"/>
      <c r="GYX11" s="314"/>
      <c r="GYY11" s="314"/>
      <c r="GYZ11" s="314"/>
      <c r="GZA11" s="314"/>
      <c r="GZB11" s="314"/>
      <c r="GZC11" s="314"/>
      <c r="GZD11" s="314"/>
      <c r="GZE11" s="314"/>
      <c r="GZF11" s="314"/>
      <c r="GZG11" s="314"/>
      <c r="GZH11" s="314"/>
      <c r="GZI11" s="314"/>
      <c r="GZJ11" s="314"/>
      <c r="GZK11" s="314"/>
      <c r="GZL11" s="314"/>
      <c r="GZM11" s="314"/>
      <c r="GZN11" s="314"/>
      <c r="GZO11" s="314"/>
      <c r="GZP11" s="314"/>
      <c r="GZQ11" s="314"/>
      <c r="GZR11" s="314"/>
      <c r="GZS11" s="314"/>
      <c r="GZT11" s="314"/>
      <c r="GZU11" s="314"/>
      <c r="GZV11" s="314"/>
      <c r="GZW11" s="314"/>
      <c r="GZX11" s="314"/>
      <c r="GZY11" s="314"/>
      <c r="GZZ11" s="314"/>
      <c r="HAA11" s="314"/>
      <c r="HAB11" s="314"/>
      <c r="HAC11" s="314"/>
      <c r="HAD11" s="314"/>
      <c r="HAE11" s="314"/>
      <c r="HAF11" s="314"/>
      <c r="HAG11" s="314"/>
      <c r="HAH11" s="314"/>
      <c r="HAI11" s="314"/>
      <c r="HAJ11" s="314"/>
      <c r="HAK11" s="314"/>
      <c r="HAL11" s="314"/>
      <c r="HAM11" s="314"/>
      <c r="HAN11" s="314"/>
      <c r="HAO11" s="314"/>
      <c r="HAP11" s="314"/>
      <c r="HAQ11" s="314"/>
      <c r="HAR11" s="314"/>
      <c r="HAS11" s="314"/>
      <c r="HAT11" s="314"/>
      <c r="HAU11" s="314"/>
      <c r="HAV11" s="314"/>
      <c r="HAW11" s="314"/>
      <c r="HAX11" s="314"/>
      <c r="HAY11" s="314"/>
      <c r="HAZ11" s="314"/>
      <c r="HBA11" s="314"/>
      <c r="HBB11" s="314"/>
      <c r="HBC11" s="314"/>
      <c r="HBD11" s="314"/>
      <c r="HBE11" s="314"/>
      <c r="HBF11" s="314"/>
      <c r="HBG11" s="314"/>
      <c r="HBH11" s="314"/>
      <c r="HBI11" s="314"/>
      <c r="HBJ11" s="314"/>
      <c r="HBK11" s="314"/>
      <c r="HBL11" s="314"/>
      <c r="HBM11" s="314"/>
      <c r="HBN11" s="314"/>
      <c r="HBO11" s="314"/>
      <c r="HBP11" s="314"/>
      <c r="HBQ11" s="314"/>
      <c r="HBR11" s="314"/>
      <c r="HBS11" s="314"/>
      <c r="HBT11" s="314"/>
      <c r="HBU11" s="314"/>
      <c r="HBV11" s="314"/>
      <c r="HBW11" s="314"/>
      <c r="HBX11" s="314"/>
      <c r="HBY11" s="314"/>
      <c r="HBZ11" s="314"/>
      <c r="HCA11" s="314"/>
      <c r="HCB11" s="314"/>
      <c r="HCC11" s="314"/>
      <c r="HCD11" s="314"/>
      <c r="HCE11" s="314"/>
      <c r="HCF11" s="314"/>
      <c r="HCG11" s="314"/>
      <c r="HCH11" s="314"/>
      <c r="HCI11" s="314"/>
      <c r="HCJ11" s="314"/>
      <c r="HCK11" s="314"/>
      <c r="HCL11" s="314"/>
      <c r="HCM11" s="314"/>
      <c r="HCN11" s="314"/>
      <c r="HCO11" s="314"/>
      <c r="HCP11" s="314"/>
      <c r="HCQ11" s="314"/>
      <c r="HCR11" s="314"/>
      <c r="HCS11" s="314"/>
      <c r="HCT11" s="314"/>
      <c r="HCU11" s="314"/>
      <c r="HCV11" s="314"/>
      <c r="HCW11" s="314"/>
      <c r="HCX11" s="314"/>
      <c r="HCY11" s="314"/>
      <c r="HCZ11" s="314"/>
      <c r="HDA11" s="314"/>
      <c r="HDB11" s="314"/>
      <c r="HDC11" s="314"/>
      <c r="HDD11" s="314"/>
      <c r="HDE11" s="314"/>
      <c r="HDF11" s="314"/>
      <c r="HDG11" s="314"/>
      <c r="HDH11" s="314"/>
      <c r="HDI11" s="314"/>
      <c r="HDJ11" s="314"/>
      <c r="HDK11" s="314"/>
      <c r="HDL11" s="314"/>
      <c r="HDM11" s="314"/>
      <c r="HDN11" s="314"/>
      <c r="HDO11" s="314"/>
      <c r="HDP11" s="314"/>
      <c r="HDQ11" s="314"/>
      <c r="HDR11" s="314"/>
      <c r="HDS11" s="314"/>
      <c r="HDT11" s="314"/>
      <c r="HDU11" s="314"/>
      <c r="HDV11" s="314"/>
      <c r="HDW11" s="314"/>
      <c r="HDX11" s="314"/>
      <c r="HDY11" s="314"/>
      <c r="HDZ11" s="314"/>
      <c r="HEA11" s="314"/>
      <c r="HEB11" s="314"/>
      <c r="HEC11" s="314"/>
      <c r="HED11" s="314"/>
      <c r="HEE11" s="314"/>
      <c r="HEF11" s="314"/>
      <c r="HEG11" s="314"/>
      <c r="HEH11" s="314"/>
      <c r="HEI11" s="314"/>
      <c r="HEJ11" s="314"/>
      <c r="HEK11" s="314"/>
      <c r="HEL11" s="314"/>
      <c r="HEM11" s="314"/>
      <c r="HEN11" s="314"/>
      <c r="HEO11" s="314"/>
      <c r="HEP11" s="314"/>
      <c r="HEQ11" s="314"/>
      <c r="HER11" s="314"/>
      <c r="HES11" s="314"/>
      <c r="HET11" s="314"/>
      <c r="HEU11" s="314"/>
      <c r="HEV11" s="314"/>
      <c r="HEW11" s="314"/>
      <c r="HEX11" s="314"/>
      <c r="HEY11" s="314"/>
      <c r="HEZ11" s="314"/>
      <c r="HFA11" s="314"/>
      <c r="HFB11" s="314"/>
      <c r="HFC11" s="314"/>
      <c r="HFD11" s="314"/>
      <c r="HFE11" s="314"/>
      <c r="HFF11" s="314"/>
      <c r="HFG11" s="314"/>
      <c r="HFH11" s="314"/>
      <c r="HFI11" s="314"/>
      <c r="HFJ11" s="314"/>
      <c r="HFK11" s="314"/>
      <c r="HFL11" s="314"/>
      <c r="HFM11" s="314"/>
      <c r="HFN11" s="314"/>
      <c r="HFO11" s="314"/>
      <c r="HFP11" s="314"/>
      <c r="HFQ11" s="314"/>
      <c r="HFR11" s="314"/>
      <c r="HFS11" s="314"/>
      <c r="HFT11" s="314"/>
      <c r="HFU11" s="314"/>
      <c r="HFV11" s="314"/>
      <c r="HFW11" s="314"/>
      <c r="HFX11" s="314"/>
      <c r="HFY11" s="314"/>
      <c r="HFZ11" s="314"/>
      <c r="HGA11" s="314"/>
      <c r="HGB11" s="314"/>
      <c r="HGC11" s="314"/>
      <c r="HGD11" s="314"/>
      <c r="HGE11" s="314"/>
      <c r="HGF11" s="314"/>
      <c r="HGG11" s="314"/>
      <c r="HGH11" s="314"/>
      <c r="HGI11" s="314"/>
      <c r="HGJ11" s="314"/>
      <c r="HGK11" s="314"/>
      <c r="HGL11" s="314"/>
      <c r="HGM11" s="314"/>
      <c r="HGN11" s="314"/>
      <c r="HGO11" s="314"/>
      <c r="HGP11" s="314"/>
      <c r="HGQ11" s="314"/>
      <c r="HGR11" s="314"/>
      <c r="HGS11" s="314"/>
      <c r="HGT11" s="314"/>
      <c r="HGU11" s="314"/>
      <c r="HGV11" s="314"/>
      <c r="HGW11" s="314"/>
      <c r="HGX11" s="314"/>
      <c r="HGY11" s="314"/>
      <c r="HGZ11" s="314"/>
      <c r="HHA11" s="314"/>
      <c r="HHB11" s="314"/>
      <c r="HHC11" s="314"/>
      <c r="HHD11" s="314"/>
      <c r="HHE11" s="314"/>
      <c r="HHF11" s="314"/>
      <c r="HHG11" s="314"/>
      <c r="HHH11" s="314"/>
      <c r="HHI11" s="314"/>
      <c r="HHJ11" s="314"/>
      <c r="HHK11" s="314"/>
      <c r="HHL11" s="314"/>
      <c r="HHM11" s="314"/>
      <c r="HHN11" s="314"/>
      <c r="HHO11" s="314"/>
      <c r="HHP11" s="314"/>
      <c r="HHQ11" s="314"/>
      <c r="HHR11" s="314"/>
      <c r="HHS11" s="314"/>
      <c r="HHT11" s="314"/>
      <c r="HHU11" s="314"/>
      <c r="HHV11" s="314"/>
      <c r="HHW11" s="314"/>
      <c r="HHX11" s="314"/>
      <c r="HHY11" s="314"/>
      <c r="HHZ11" s="314"/>
      <c r="HIA11" s="314"/>
      <c r="HIB11" s="314"/>
      <c r="HIC11" s="314"/>
      <c r="HID11" s="314"/>
      <c r="HIE11" s="314"/>
      <c r="HIF11" s="314"/>
      <c r="HIG11" s="314"/>
      <c r="HIH11" s="314"/>
      <c r="HII11" s="314"/>
      <c r="HIJ11" s="314"/>
      <c r="HIK11" s="314"/>
      <c r="HIL11" s="314"/>
      <c r="HIM11" s="314"/>
      <c r="HIN11" s="314"/>
      <c r="HIO11" s="314"/>
      <c r="HIP11" s="314"/>
      <c r="HIQ11" s="314"/>
      <c r="HIR11" s="314"/>
      <c r="HIS11" s="314"/>
      <c r="HIT11" s="314"/>
      <c r="HIU11" s="314"/>
      <c r="HIV11" s="314"/>
      <c r="HIW11" s="314"/>
      <c r="HIX11" s="314"/>
      <c r="HIY11" s="314"/>
      <c r="HIZ11" s="314"/>
      <c r="HJA11" s="314"/>
      <c r="HJB11" s="314"/>
      <c r="HJC11" s="314"/>
      <c r="HJD11" s="314"/>
      <c r="HJE11" s="314"/>
      <c r="HJF11" s="314"/>
      <c r="HJG11" s="314"/>
      <c r="HJH11" s="314"/>
      <c r="HJI11" s="314"/>
      <c r="HJJ11" s="314"/>
      <c r="HJK11" s="314"/>
      <c r="HJL11" s="314"/>
      <c r="HJM11" s="314"/>
      <c r="HJN11" s="314"/>
      <c r="HJO11" s="314"/>
      <c r="HJP11" s="314"/>
      <c r="HJQ11" s="314"/>
      <c r="HJR11" s="314"/>
      <c r="HJS11" s="314"/>
      <c r="HJT11" s="314"/>
      <c r="HJU11" s="314"/>
      <c r="HJV11" s="314"/>
      <c r="HJW11" s="314"/>
      <c r="HJX11" s="314"/>
      <c r="HJY11" s="314"/>
      <c r="HJZ11" s="314"/>
      <c r="HKA11" s="314"/>
      <c r="HKB11" s="314"/>
      <c r="HKC11" s="314"/>
      <c r="HKD11" s="314"/>
      <c r="HKE11" s="314"/>
      <c r="HKF11" s="314"/>
      <c r="HKG11" s="314"/>
      <c r="HKH11" s="314"/>
      <c r="HKI11" s="314"/>
      <c r="HKJ11" s="314"/>
      <c r="HKK11" s="314"/>
      <c r="HKL11" s="314"/>
      <c r="HKM11" s="314"/>
      <c r="HKN11" s="314"/>
      <c r="HKO11" s="314"/>
      <c r="HKP11" s="314"/>
      <c r="HKQ11" s="314"/>
      <c r="HKR11" s="314"/>
      <c r="HKS11" s="314"/>
      <c r="HKT11" s="314"/>
      <c r="HKU11" s="314"/>
      <c r="HKV11" s="314"/>
      <c r="HKW11" s="314"/>
      <c r="HKX11" s="314"/>
      <c r="HKY11" s="314"/>
      <c r="HKZ11" s="314"/>
      <c r="HLA11" s="314"/>
      <c r="HLB11" s="314"/>
      <c r="HLC11" s="314"/>
      <c r="HLD11" s="314"/>
      <c r="HLE11" s="314"/>
      <c r="HLF11" s="314"/>
      <c r="HLG11" s="314"/>
      <c r="HLH11" s="314"/>
      <c r="HLI11" s="314"/>
      <c r="HLJ11" s="314"/>
      <c r="HLK11" s="314"/>
      <c r="HLL11" s="314"/>
      <c r="HLM11" s="314"/>
      <c r="HLN11" s="314"/>
      <c r="HLO11" s="314"/>
      <c r="HLP11" s="314"/>
      <c r="HLQ11" s="314"/>
      <c r="HLR11" s="314"/>
      <c r="HLS11" s="314"/>
      <c r="HLT11" s="314"/>
      <c r="HLU11" s="314"/>
      <c r="HLV11" s="314"/>
      <c r="HLW11" s="314"/>
      <c r="HLX11" s="314"/>
      <c r="HLY11" s="314"/>
      <c r="HLZ11" s="314"/>
      <c r="HMA11" s="314"/>
      <c r="HMB11" s="314"/>
      <c r="HMC11" s="314"/>
      <c r="HMD11" s="314"/>
      <c r="HME11" s="314"/>
      <c r="HMF11" s="314"/>
      <c r="HMG11" s="314"/>
      <c r="HMH11" s="314"/>
      <c r="HMI11" s="314"/>
      <c r="HMJ11" s="314"/>
      <c r="HMK11" s="314"/>
      <c r="HML11" s="314"/>
      <c r="HMM11" s="314"/>
      <c r="HMN11" s="314"/>
      <c r="HMO11" s="314"/>
      <c r="HMP11" s="314"/>
      <c r="HMQ11" s="314"/>
      <c r="HMR11" s="314"/>
      <c r="HMS11" s="314"/>
      <c r="HMT11" s="314"/>
      <c r="HMU11" s="314"/>
      <c r="HMV11" s="314"/>
      <c r="HMW11" s="314"/>
      <c r="HMX11" s="314"/>
      <c r="HMY11" s="314"/>
      <c r="HMZ11" s="314"/>
      <c r="HNA11" s="314"/>
      <c r="HNB11" s="314"/>
      <c r="HNC11" s="314"/>
      <c r="HND11" s="314"/>
      <c r="HNE11" s="314"/>
      <c r="HNF11" s="314"/>
      <c r="HNG11" s="314"/>
      <c r="HNH11" s="314"/>
      <c r="HNI11" s="314"/>
      <c r="HNJ11" s="314"/>
      <c r="HNK11" s="314"/>
      <c r="HNL11" s="314"/>
      <c r="HNM11" s="314"/>
      <c r="HNN11" s="314"/>
      <c r="HNO11" s="314"/>
      <c r="HNP11" s="314"/>
      <c r="HNQ11" s="314"/>
      <c r="HNR11" s="314"/>
      <c r="HNS11" s="314"/>
      <c r="HNT11" s="314"/>
      <c r="HNU11" s="314"/>
      <c r="HNV11" s="314"/>
      <c r="HNW11" s="314"/>
      <c r="HNX11" s="314"/>
      <c r="HNY11" s="314"/>
      <c r="HNZ11" s="314"/>
      <c r="HOA11" s="314"/>
      <c r="HOB11" s="314"/>
      <c r="HOC11" s="314"/>
      <c r="HOD11" s="314"/>
      <c r="HOE11" s="314"/>
      <c r="HOF11" s="314"/>
      <c r="HOG11" s="314"/>
      <c r="HOH11" s="314"/>
      <c r="HOI11" s="314"/>
      <c r="HOJ11" s="314"/>
      <c r="HOK11" s="314"/>
      <c r="HOL11" s="314"/>
      <c r="HOM11" s="314"/>
      <c r="HON11" s="314"/>
      <c r="HOO11" s="314"/>
      <c r="HOP11" s="314"/>
      <c r="HOQ11" s="314"/>
      <c r="HOR11" s="314"/>
      <c r="HOS11" s="314"/>
      <c r="HOT11" s="314"/>
      <c r="HOU11" s="314"/>
      <c r="HOV11" s="314"/>
      <c r="HOW11" s="314"/>
      <c r="HOX11" s="314"/>
      <c r="HOY11" s="314"/>
      <c r="HOZ11" s="314"/>
      <c r="HPA11" s="314"/>
      <c r="HPB11" s="314"/>
      <c r="HPC11" s="314"/>
      <c r="HPD11" s="314"/>
      <c r="HPE11" s="314"/>
      <c r="HPF11" s="314"/>
      <c r="HPG11" s="314"/>
      <c r="HPH11" s="314"/>
      <c r="HPI11" s="314"/>
      <c r="HPJ11" s="314"/>
      <c r="HPK11" s="314"/>
      <c r="HPL11" s="314"/>
      <c r="HPM11" s="314"/>
      <c r="HPN11" s="314"/>
      <c r="HPO11" s="314"/>
      <c r="HPP11" s="314"/>
      <c r="HPQ11" s="314"/>
      <c r="HPR11" s="314"/>
      <c r="HPS11" s="314"/>
      <c r="HPT11" s="314"/>
      <c r="HPU11" s="314"/>
      <c r="HPV11" s="314"/>
      <c r="HPW11" s="314"/>
      <c r="HPX11" s="314"/>
      <c r="HPY11" s="314"/>
      <c r="HPZ11" s="314"/>
      <c r="HQA11" s="314"/>
      <c r="HQB11" s="314"/>
      <c r="HQC11" s="314"/>
      <c r="HQD11" s="314"/>
      <c r="HQE11" s="314"/>
      <c r="HQF11" s="314"/>
      <c r="HQG11" s="314"/>
      <c r="HQH11" s="314"/>
      <c r="HQI11" s="314"/>
      <c r="HQJ11" s="314"/>
      <c r="HQK11" s="314"/>
      <c r="HQL11" s="314"/>
      <c r="HQM11" s="314"/>
      <c r="HQN11" s="314"/>
      <c r="HQO11" s="314"/>
      <c r="HQP11" s="314"/>
      <c r="HQQ11" s="314"/>
      <c r="HQR11" s="314"/>
      <c r="HQS11" s="314"/>
      <c r="HQT11" s="314"/>
      <c r="HQU11" s="314"/>
      <c r="HQV11" s="314"/>
      <c r="HQW11" s="314"/>
      <c r="HQX11" s="314"/>
      <c r="HQY11" s="314"/>
      <c r="HQZ11" s="314"/>
      <c r="HRA11" s="314"/>
      <c r="HRB11" s="314"/>
      <c r="HRC11" s="314"/>
      <c r="HRD11" s="314"/>
      <c r="HRE11" s="314"/>
      <c r="HRF11" s="314"/>
      <c r="HRG11" s="314"/>
      <c r="HRH11" s="314"/>
      <c r="HRI11" s="314"/>
      <c r="HRJ11" s="314"/>
      <c r="HRK11" s="314"/>
      <c r="HRL11" s="314"/>
      <c r="HRM11" s="314"/>
      <c r="HRN11" s="314"/>
      <c r="HRO11" s="314"/>
      <c r="HRP11" s="314"/>
      <c r="HRQ11" s="314"/>
      <c r="HRR11" s="314"/>
      <c r="HRS11" s="314"/>
      <c r="HRT11" s="314"/>
      <c r="HRU11" s="314"/>
      <c r="HRV11" s="314"/>
      <c r="HRW11" s="314"/>
      <c r="HRX11" s="314"/>
      <c r="HRY11" s="314"/>
      <c r="HRZ11" s="314"/>
      <c r="HSA11" s="314"/>
      <c r="HSB11" s="314"/>
      <c r="HSC11" s="314"/>
      <c r="HSD11" s="314"/>
      <c r="HSE11" s="314"/>
      <c r="HSF11" s="314"/>
      <c r="HSG11" s="314"/>
      <c r="HSH11" s="314"/>
      <c r="HSI11" s="314"/>
      <c r="HSJ11" s="314"/>
      <c r="HSK11" s="314"/>
      <c r="HSL11" s="314"/>
      <c r="HSM11" s="314"/>
      <c r="HSN11" s="314"/>
      <c r="HSO11" s="314"/>
      <c r="HSP11" s="314"/>
      <c r="HSQ11" s="314"/>
      <c r="HSR11" s="314"/>
      <c r="HSS11" s="314"/>
      <c r="HST11" s="314"/>
      <c r="HSU11" s="314"/>
      <c r="HSV11" s="314"/>
      <c r="HSW11" s="314"/>
      <c r="HSX11" s="314"/>
      <c r="HSY11" s="314"/>
      <c r="HSZ11" s="314"/>
      <c r="HTA11" s="314"/>
      <c r="HTB11" s="314"/>
      <c r="HTC11" s="314"/>
      <c r="HTD11" s="314"/>
      <c r="HTE11" s="314"/>
      <c r="HTF11" s="314"/>
      <c r="HTG11" s="314"/>
      <c r="HTH11" s="314"/>
      <c r="HTI11" s="314"/>
      <c r="HTJ11" s="314"/>
      <c r="HTK11" s="314"/>
      <c r="HTL11" s="314"/>
      <c r="HTM11" s="314"/>
      <c r="HTN11" s="314"/>
      <c r="HTO11" s="314"/>
      <c r="HTP11" s="314"/>
      <c r="HTQ11" s="314"/>
      <c r="HTR11" s="314"/>
      <c r="HTS11" s="314"/>
      <c r="HTT11" s="314"/>
      <c r="HTU11" s="314"/>
      <c r="HTV11" s="314"/>
      <c r="HTW11" s="314"/>
      <c r="HTX11" s="314"/>
      <c r="HTY11" s="314"/>
      <c r="HTZ11" s="314"/>
      <c r="HUA11" s="314"/>
      <c r="HUB11" s="314"/>
      <c r="HUC11" s="314"/>
      <c r="HUD11" s="314"/>
      <c r="HUE11" s="314"/>
      <c r="HUF11" s="314"/>
      <c r="HUG11" s="314"/>
      <c r="HUH11" s="314"/>
      <c r="HUI11" s="314"/>
      <c r="HUJ11" s="314"/>
      <c r="HUK11" s="314"/>
      <c r="HUL11" s="314"/>
      <c r="HUM11" s="314"/>
      <c r="HUN11" s="314"/>
      <c r="HUO11" s="314"/>
      <c r="HUP11" s="314"/>
      <c r="HUQ11" s="314"/>
      <c r="HUR11" s="314"/>
      <c r="HUS11" s="314"/>
      <c r="HUT11" s="314"/>
      <c r="HUU11" s="314"/>
      <c r="HUV11" s="314"/>
      <c r="HUW11" s="314"/>
      <c r="HUX11" s="314"/>
      <c r="HUY11" s="314"/>
      <c r="HUZ11" s="314"/>
      <c r="HVA11" s="314"/>
      <c r="HVB11" s="314"/>
      <c r="HVC11" s="314"/>
      <c r="HVD11" s="314"/>
      <c r="HVE11" s="314"/>
      <c r="HVF11" s="314"/>
      <c r="HVG11" s="314"/>
      <c r="HVH11" s="314"/>
      <c r="HVI11" s="314"/>
      <c r="HVJ11" s="314"/>
      <c r="HVK11" s="314"/>
      <c r="HVL11" s="314"/>
      <c r="HVM11" s="314"/>
      <c r="HVN11" s="314"/>
      <c r="HVO11" s="314"/>
      <c r="HVP11" s="314"/>
      <c r="HVQ11" s="314"/>
      <c r="HVR11" s="314"/>
      <c r="HVS11" s="314"/>
      <c r="HVT11" s="314"/>
      <c r="HVU11" s="314"/>
      <c r="HVV11" s="314"/>
      <c r="HVW11" s="314"/>
      <c r="HVX11" s="314"/>
      <c r="HVY11" s="314"/>
      <c r="HVZ11" s="314"/>
      <c r="HWA11" s="314"/>
      <c r="HWB11" s="314"/>
      <c r="HWC11" s="314"/>
      <c r="HWD11" s="314"/>
      <c r="HWE11" s="314"/>
      <c r="HWF11" s="314"/>
      <c r="HWG11" s="314"/>
      <c r="HWH11" s="314"/>
      <c r="HWI11" s="314"/>
      <c r="HWJ11" s="314"/>
      <c r="HWK11" s="314"/>
      <c r="HWL11" s="314"/>
      <c r="HWM11" s="314"/>
      <c r="HWN11" s="314"/>
      <c r="HWO11" s="314"/>
      <c r="HWP11" s="314"/>
      <c r="HWQ11" s="314"/>
      <c r="HWR11" s="314"/>
      <c r="HWS11" s="314"/>
      <c r="HWT11" s="314"/>
      <c r="HWU11" s="314"/>
      <c r="HWV11" s="314"/>
      <c r="HWW11" s="314"/>
      <c r="HWX11" s="314"/>
      <c r="HWY11" s="314"/>
      <c r="HWZ11" s="314"/>
      <c r="HXA11" s="314"/>
      <c r="HXB11" s="314"/>
      <c r="HXC11" s="314"/>
      <c r="HXD11" s="314"/>
      <c r="HXE11" s="314"/>
      <c r="HXF11" s="314"/>
      <c r="HXG11" s="314"/>
      <c r="HXH11" s="314"/>
      <c r="HXI11" s="314"/>
      <c r="HXJ11" s="314"/>
      <c r="HXK11" s="314"/>
      <c r="HXL11" s="314"/>
      <c r="HXM11" s="314"/>
      <c r="HXN11" s="314"/>
      <c r="HXO11" s="314"/>
      <c r="HXP11" s="314"/>
      <c r="HXQ11" s="314"/>
      <c r="HXR11" s="314"/>
      <c r="HXS11" s="314"/>
      <c r="HXT11" s="314"/>
      <c r="HXU11" s="314"/>
      <c r="HXV11" s="314"/>
      <c r="HXW11" s="314"/>
      <c r="HXX11" s="314"/>
      <c r="HXY11" s="314"/>
      <c r="HXZ11" s="314"/>
      <c r="HYA11" s="314"/>
      <c r="HYB11" s="314"/>
      <c r="HYC11" s="314"/>
      <c r="HYD11" s="314"/>
      <c r="HYE11" s="314"/>
      <c r="HYF11" s="314"/>
      <c r="HYG11" s="314"/>
      <c r="HYH11" s="314"/>
      <c r="HYI11" s="314"/>
      <c r="HYJ11" s="314"/>
      <c r="HYK11" s="314"/>
      <c r="HYL11" s="314"/>
      <c r="HYM11" s="314"/>
      <c r="HYN11" s="314"/>
      <c r="HYO11" s="314"/>
      <c r="HYP11" s="314"/>
      <c r="HYQ11" s="314"/>
      <c r="HYR11" s="314"/>
      <c r="HYS11" s="314"/>
      <c r="HYT11" s="314"/>
      <c r="HYU11" s="314"/>
      <c r="HYV11" s="314"/>
      <c r="HYW11" s="314"/>
      <c r="HYX11" s="314"/>
      <c r="HYY11" s="314"/>
      <c r="HYZ11" s="314"/>
      <c r="HZA11" s="314"/>
      <c r="HZB11" s="314"/>
      <c r="HZC11" s="314"/>
      <c r="HZD11" s="314"/>
      <c r="HZE11" s="314"/>
      <c r="HZF11" s="314"/>
      <c r="HZG11" s="314"/>
      <c r="HZH11" s="314"/>
      <c r="HZI11" s="314"/>
      <c r="HZJ11" s="314"/>
      <c r="HZK11" s="314"/>
      <c r="HZL11" s="314"/>
      <c r="HZM11" s="314"/>
      <c r="HZN11" s="314"/>
      <c r="HZO11" s="314"/>
      <c r="HZP11" s="314"/>
      <c r="HZQ11" s="314"/>
      <c r="HZR11" s="314"/>
      <c r="HZS11" s="314"/>
      <c r="HZT11" s="314"/>
      <c r="HZU11" s="314"/>
      <c r="HZV11" s="314"/>
      <c r="HZW11" s="314"/>
      <c r="HZX11" s="314"/>
      <c r="HZY11" s="314"/>
      <c r="HZZ11" s="314"/>
      <c r="IAA11" s="314"/>
      <c r="IAB11" s="314"/>
      <c r="IAC11" s="314"/>
      <c r="IAD11" s="314"/>
      <c r="IAE11" s="314"/>
      <c r="IAF11" s="314"/>
      <c r="IAG11" s="314"/>
      <c r="IAH11" s="314"/>
      <c r="IAI11" s="314"/>
      <c r="IAJ11" s="314"/>
      <c r="IAK11" s="314"/>
      <c r="IAL11" s="314"/>
      <c r="IAM11" s="314"/>
      <c r="IAN11" s="314"/>
      <c r="IAO11" s="314"/>
      <c r="IAP11" s="314"/>
      <c r="IAQ11" s="314"/>
      <c r="IAR11" s="314"/>
      <c r="IAS11" s="314"/>
      <c r="IAT11" s="314"/>
      <c r="IAU11" s="314"/>
      <c r="IAV11" s="314"/>
      <c r="IAW11" s="314"/>
      <c r="IAX11" s="314"/>
      <c r="IAY11" s="314"/>
      <c r="IAZ11" s="314"/>
      <c r="IBA11" s="314"/>
      <c r="IBB11" s="314"/>
      <c r="IBC11" s="314"/>
      <c r="IBD11" s="314"/>
      <c r="IBE11" s="314"/>
      <c r="IBF11" s="314"/>
      <c r="IBG11" s="314"/>
      <c r="IBH11" s="314"/>
      <c r="IBI11" s="314"/>
      <c r="IBJ11" s="314"/>
      <c r="IBK11" s="314"/>
      <c r="IBL11" s="314"/>
      <c r="IBM11" s="314"/>
      <c r="IBN11" s="314"/>
      <c r="IBO11" s="314"/>
      <c r="IBP11" s="314"/>
      <c r="IBQ11" s="314"/>
      <c r="IBR11" s="314"/>
      <c r="IBS11" s="314"/>
      <c r="IBT11" s="314"/>
      <c r="IBU11" s="314"/>
      <c r="IBV11" s="314"/>
      <c r="IBW11" s="314"/>
      <c r="IBX11" s="314"/>
      <c r="IBY11" s="314"/>
      <c r="IBZ11" s="314"/>
      <c r="ICA11" s="314"/>
      <c r="ICB11" s="314"/>
      <c r="ICC11" s="314"/>
      <c r="ICD11" s="314"/>
      <c r="ICE11" s="314"/>
      <c r="ICF11" s="314"/>
      <c r="ICG11" s="314"/>
      <c r="ICH11" s="314"/>
      <c r="ICI11" s="314"/>
      <c r="ICJ11" s="314"/>
      <c r="ICK11" s="314"/>
      <c r="ICL11" s="314"/>
      <c r="ICM11" s="314"/>
      <c r="ICN11" s="314"/>
      <c r="ICO11" s="314"/>
      <c r="ICP11" s="314"/>
      <c r="ICQ11" s="314"/>
      <c r="ICR11" s="314"/>
      <c r="ICS11" s="314"/>
      <c r="ICT11" s="314"/>
      <c r="ICU11" s="314"/>
      <c r="ICV11" s="314"/>
      <c r="ICW11" s="314"/>
      <c r="ICX11" s="314"/>
      <c r="ICY11" s="314"/>
      <c r="ICZ11" s="314"/>
      <c r="IDA11" s="314"/>
      <c r="IDB11" s="314"/>
      <c r="IDC11" s="314"/>
      <c r="IDD11" s="314"/>
      <c r="IDE11" s="314"/>
      <c r="IDF11" s="314"/>
      <c r="IDG11" s="314"/>
      <c r="IDH11" s="314"/>
      <c r="IDI11" s="314"/>
      <c r="IDJ11" s="314"/>
      <c r="IDK11" s="314"/>
      <c r="IDL11" s="314"/>
      <c r="IDM11" s="314"/>
      <c r="IDN11" s="314"/>
      <c r="IDO11" s="314"/>
      <c r="IDP11" s="314"/>
      <c r="IDQ11" s="314"/>
      <c r="IDR11" s="314"/>
      <c r="IDS11" s="314"/>
      <c r="IDT11" s="314"/>
      <c r="IDU11" s="314"/>
      <c r="IDV11" s="314"/>
      <c r="IDW11" s="314"/>
      <c r="IDX11" s="314"/>
      <c r="IDY11" s="314"/>
      <c r="IDZ11" s="314"/>
      <c r="IEA11" s="314"/>
      <c r="IEB11" s="314"/>
      <c r="IEC11" s="314"/>
      <c r="IED11" s="314"/>
      <c r="IEE11" s="314"/>
      <c r="IEF11" s="314"/>
      <c r="IEG11" s="314"/>
      <c r="IEH11" s="314"/>
      <c r="IEI11" s="314"/>
      <c r="IEJ11" s="314"/>
      <c r="IEK11" s="314"/>
      <c r="IEL11" s="314"/>
      <c r="IEM11" s="314"/>
      <c r="IEN11" s="314"/>
      <c r="IEO11" s="314"/>
      <c r="IEP11" s="314"/>
      <c r="IEQ11" s="314"/>
      <c r="IER11" s="314"/>
      <c r="IES11" s="314"/>
      <c r="IET11" s="314"/>
      <c r="IEU11" s="314"/>
      <c r="IEV11" s="314"/>
      <c r="IEW11" s="314"/>
      <c r="IEX11" s="314"/>
      <c r="IEY11" s="314"/>
      <c r="IEZ11" s="314"/>
      <c r="IFA11" s="314"/>
      <c r="IFB11" s="314"/>
      <c r="IFC11" s="314"/>
      <c r="IFD11" s="314"/>
      <c r="IFE11" s="314"/>
      <c r="IFF11" s="314"/>
      <c r="IFG11" s="314"/>
      <c r="IFH11" s="314"/>
      <c r="IFI11" s="314"/>
      <c r="IFJ11" s="314"/>
      <c r="IFK11" s="314"/>
      <c r="IFL11" s="314"/>
      <c r="IFM11" s="314"/>
      <c r="IFN11" s="314"/>
      <c r="IFO11" s="314"/>
      <c r="IFP11" s="314"/>
      <c r="IFQ11" s="314"/>
      <c r="IFR11" s="314"/>
      <c r="IFS11" s="314"/>
      <c r="IFT11" s="314"/>
      <c r="IFU11" s="314"/>
      <c r="IFV11" s="314"/>
      <c r="IFW11" s="314"/>
      <c r="IFX11" s="314"/>
      <c r="IFY11" s="314"/>
      <c r="IFZ11" s="314"/>
      <c r="IGA11" s="314"/>
      <c r="IGB11" s="314"/>
      <c r="IGC11" s="314"/>
      <c r="IGD11" s="314"/>
      <c r="IGE11" s="314"/>
      <c r="IGF11" s="314"/>
      <c r="IGG11" s="314"/>
      <c r="IGH11" s="314"/>
      <c r="IGI11" s="314"/>
      <c r="IGJ11" s="314"/>
      <c r="IGK11" s="314"/>
      <c r="IGL11" s="314"/>
      <c r="IGM11" s="314"/>
      <c r="IGN11" s="314"/>
      <c r="IGO11" s="314"/>
      <c r="IGP11" s="314"/>
      <c r="IGQ11" s="314"/>
      <c r="IGR11" s="314"/>
      <c r="IGS11" s="314"/>
      <c r="IGT11" s="314"/>
      <c r="IGU11" s="314"/>
      <c r="IGV11" s="314"/>
      <c r="IGW11" s="314"/>
      <c r="IGX11" s="314"/>
      <c r="IGY11" s="314"/>
      <c r="IGZ11" s="314"/>
      <c r="IHA11" s="314"/>
      <c r="IHB11" s="314"/>
      <c r="IHC11" s="314"/>
      <c r="IHD11" s="314"/>
      <c r="IHE11" s="314"/>
      <c r="IHF11" s="314"/>
      <c r="IHG11" s="314"/>
      <c r="IHH11" s="314"/>
      <c r="IHI11" s="314"/>
      <c r="IHJ11" s="314"/>
      <c r="IHK11" s="314"/>
      <c r="IHL11" s="314"/>
      <c r="IHM11" s="314"/>
      <c r="IHN11" s="314"/>
      <c r="IHO11" s="314"/>
      <c r="IHP11" s="314"/>
      <c r="IHQ11" s="314"/>
      <c r="IHR11" s="314"/>
      <c r="IHS11" s="314"/>
      <c r="IHT11" s="314"/>
      <c r="IHU11" s="314"/>
      <c r="IHV11" s="314"/>
      <c r="IHW11" s="314"/>
      <c r="IHX11" s="314"/>
      <c r="IHY11" s="314"/>
      <c r="IHZ11" s="314"/>
      <c r="IIA11" s="314"/>
      <c r="IIB11" s="314"/>
      <c r="IIC11" s="314"/>
      <c r="IID11" s="314"/>
      <c r="IIE11" s="314"/>
      <c r="IIF11" s="314"/>
      <c r="IIG11" s="314"/>
      <c r="IIH11" s="314"/>
      <c r="III11" s="314"/>
      <c r="IIJ11" s="314"/>
      <c r="IIK11" s="314"/>
      <c r="IIL11" s="314"/>
      <c r="IIM11" s="314"/>
      <c r="IIN11" s="314"/>
      <c r="IIO11" s="314"/>
      <c r="IIP11" s="314"/>
      <c r="IIQ11" s="314"/>
      <c r="IIR11" s="314"/>
      <c r="IIS11" s="314"/>
      <c r="IIT11" s="314"/>
      <c r="IIU11" s="314"/>
      <c r="IIV11" s="314"/>
      <c r="IIW11" s="314"/>
      <c r="IIX11" s="314"/>
      <c r="IIY11" s="314"/>
      <c r="IIZ11" s="314"/>
      <c r="IJA11" s="314"/>
      <c r="IJB11" s="314"/>
      <c r="IJC11" s="314"/>
      <c r="IJD11" s="314"/>
      <c r="IJE11" s="314"/>
      <c r="IJF11" s="314"/>
      <c r="IJG11" s="314"/>
      <c r="IJH11" s="314"/>
      <c r="IJI11" s="314"/>
      <c r="IJJ11" s="314"/>
      <c r="IJK11" s="314"/>
      <c r="IJL11" s="314"/>
      <c r="IJM11" s="314"/>
      <c r="IJN11" s="314"/>
      <c r="IJO11" s="314"/>
      <c r="IJP11" s="314"/>
      <c r="IJQ11" s="314"/>
      <c r="IJR11" s="314"/>
      <c r="IJS11" s="314"/>
      <c r="IJT11" s="314"/>
      <c r="IJU11" s="314"/>
      <c r="IJV11" s="314"/>
      <c r="IJW11" s="314"/>
      <c r="IJX11" s="314"/>
      <c r="IJY11" s="314"/>
      <c r="IJZ11" s="314"/>
      <c r="IKA11" s="314"/>
      <c r="IKB11" s="314"/>
      <c r="IKC11" s="314"/>
      <c r="IKD11" s="314"/>
      <c r="IKE11" s="314"/>
      <c r="IKF11" s="314"/>
      <c r="IKG11" s="314"/>
      <c r="IKH11" s="314"/>
      <c r="IKI11" s="314"/>
      <c r="IKJ11" s="314"/>
      <c r="IKK11" s="314"/>
      <c r="IKL11" s="314"/>
      <c r="IKM11" s="314"/>
      <c r="IKN11" s="314"/>
      <c r="IKO11" s="314"/>
      <c r="IKP11" s="314"/>
      <c r="IKQ11" s="314"/>
      <c r="IKR11" s="314"/>
      <c r="IKS11" s="314"/>
      <c r="IKT11" s="314"/>
      <c r="IKU11" s="314"/>
      <c r="IKV11" s="314"/>
      <c r="IKW11" s="314"/>
      <c r="IKX11" s="314"/>
      <c r="IKY11" s="314"/>
      <c r="IKZ11" s="314"/>
      <c r="ILA11" s="314"/>
      <c r="ILB11" s="314"/>
      <c r="ILC11" s="314"/>
      <c r="ILD11" s="314"/>
      <c r="ILE11" s="314"/>
      <c r="ILF11" s="314"/>
      <c r="ILG11" s="314"/>
      <c r="ILH11" s="314"/>
      <c r="ILI11" s="314"/>
      <c r="ILJ11" s="314"/>
      <c r="ILK11" s="314"/>
      <c r="ILL11" s="314"/>
      <c r="ILM11" s="314"/>
      <c r="ILN11" s="314"/>
      <c r="ILO11" s="314"/>
      <c r="ILP11" s="314"/>
      <c r="ILQ11" s="314"/>
      <c r="ILR11" s="314"/>
      <c r="ILS11" s="314"/>
      <c r="ILT11" s="314"/>
      <c r="ILU11" s="314"/>
      <c r="ILV11" s="314"/>
      <c r="ILW11" s="314"/>
      <c r="ILX11" s="314"/>
      <c r="ILY11" s="314"/>
      <c r="ILZ11" s="314"/>
      <c r="IMA11" s="314"/>
      <c r="IMB11" s="314"/>
      <c r="IMC11" s="314"/>
      <c r="IMD11" s="314"/>
      <c r="IME11" s="314"/>
      <c r="IMF11" s="314"/>
      <c r="IMG11" s="314"/>
      <c r="IMH11" s="314"/>
      <c r="IMI11" s="314"/>
      <c r="IMJ11" s="314"/>
      <c r="IMK11" s="314"/>
      <c r="IML11" s="314"/>
      <c r="IMM11" s="314"/>
      <c r="IMN11" s="314"/>
      <c r="IMO11" s="314"/>
      <c r="IMP11" s="314"/>
      <c r="IMQ11" s="314"/>
      <c r="IMR11" s="314"/>
      <c r="IMS11" s="314"/>
      <c r="IMT11" s="314"/>
      <c r="IMU11" s="314"/>
      <c r="IMV11" s="314"/>
      <c r="IMW11" s="314"/>
      <c r="IMX11" s="314"/>
      <c r="IMY11" s="314"/>
      <c r="IMZ11" s="314"/>
      <c r="INA11" s="314"/>
      <c r="INB11" s="314"/>
      <c r="INC11" s="314"/>
      <c r="IND11" s="314"/>
      <c r="INE11" s="314"/>
      <c r="INF11" s="314"/>
      <c r="ING11" s="314"/>
      <c r="INH11" s="314"/>
      <c r="INI11" s="314"/>
      <c r="INJ11" s="314"/>
      <c r="INK11" s="314"/>
      <c r="INL11" s="314"/>
      <c r="INM11" s="314"/>
      <c r="INN11" s="314"/>
      <c r="INO11" s="314"/>
      <c r="INP11" s="314"/>
      <c r="INQ11" s="314"/>
      <c r="INR11" s="314"/>
      <c r="INS11" s="314"/>
      <c r="INT11" s="314"/>
      <c r="INU11" s="314"/>
      <c r="INV11" s="314"/>
      <c r="INW11" s="314"/>
      <c r="INX11" s="314"/>
      <c r="INY11" s="314"/>
      <c r="INZ11" s="314"/>
      <c r="IOA11" s="314"/>
      <c r="IOB11" s="314"/>
      <c r="IOC11" s="314"/>
      <c r="IOD11" s="314"/>
      <c r="IOE11" s="314"/>
      <c r="IOF11" s="314"/>
      <c r="IOG11" s="314"/>
      <c r="IOH11" s="314"/>
      <c r="IOI11" s="314"/>
      <c r="IOJ11" s="314"/>
      <c r="IOK11" s="314"/>
      <c r="IOL11" s="314"/>
      <c r="IOM11" s="314"/>
      <c r="ION11" s="314"/>
      <c r="IOO11" s="314"/>
      <c r="IOP11" s="314"/>
      <c r="IOQ11" s="314"/>
      <c r="IOR11" s="314"/>
      <c r="IOS11" s="314"/>
      <c r="IOT11" s="314"/>
      <c r="IOU11" s="314"/>
      <c r="IOV11" s="314"/>
      <c r="IOW11" s="314"/>
      <c r="IOX11" s="314"/>
      <c r="IOY11" s="314"/>
      <c r="IOZ11" s="314"/>
      <c r="IPA11" s="314"/>
      <c r="IPB11" s="314"/>
      <c r="IPC11" s="314"/>
      <c r="IPD11" s="314"/>
      <c r="IPE11" s="314"/>
      <c r="IPF11" s="314"/>
      <c r="IPG11" s="314"/>
      <c r="IPH11" s="314"/>
      <c r="IPI11" s="314"/>
      <c r="IPJ11" s="314"/>
      <c r="IPK11" s="314"/>
      <c r="IPL11" s="314"/>
      <c r="IPM11" s="314"/>
      <c r="IPN11" s="314"/>
      <c r="IPO11" s="314"/>
      <c r="IPP11" s="314"/>
      <c r="IPQ11" s="314"/>
      <c r="IPR11" s="314"/>
      <c r="IPS11" s="314"/>
      <c r="IPT11" s="314"/>
      <c r="IPU11" s="314"/>
      <c r="IPV11" s="314"/>
      <c r="IPW11" s="314"/>
      <c r="IPX11" s="314"/>
      <c r="IPY11" s="314"/>
      <c r="IPZ11" s="314"/>
      <c r="IQA11" s="314"/>
      <c r="IQB11" s="314"/>
      <c r="IQC11" s="314"/>
      <c r="IQD11" s="314"/>
      <c r="IQE11" s="314"/>
      <c r="IQF11" s="314"/>
      <c r="IQG11" s="314"/>
      <c r="IQH11" s="314"/>
      <c r="IQI11" s="314"/>
      <c r="IQJ11" s="314"/>
      <c r="IQK11" s="314"/>
      <c r="IQL11" s="314"/>
      <c r="IQM11" s="314"/>
      <c r="IQN11" s="314"/>
      <c r="IQO11" s="314"/>
      <c r="IQP11" s="314"/>
      <c r="IQQ11" s="314"/>
      <c r="IQR11" s="314"/>
      <c r="IQS11" s="314"/>
      <c r="IQT11" s="314"/>
      <c r="IQU11" s="314"/>
      <c r="IQV11" s="314"/>
      <c r="IQW11" s="314"/>
      <c r="IQX11" s="314"/>
      <c r="IQY11" s="314"/>
      <c r="IQZ11" s="314"/>
      <c r="IRA11" s="314"/>
      <c r="IRB11" s="314"/>
      <c r="IRC11" s="314"/>
      <c r="IRD11" s="314"/>
      <c r="IRE11" s="314"/>
      <c r="IRF11" s="314"/>
      <c r="IRG11" s="314"/>
      <c r="IRH11" s="314"/>
      <c r="IRI11" s="314"/>
      <c r="IRJ11" s="314"/>
      <c r="IRK11" s="314"/>
      <c r="IRL11" s="314"/>
      <c r="IRM11" s="314"/>
      <c r="IRN11" s="314"/>
      <c r="IRO11" s="314"/>
      <c r="IRP11" s="314"/>
      <c r="IRQ11" s="314"/>
      <c r="IRR11" s="314"/>
      <c r="IRS11" s="314"/>
      <c r="IRT11" s="314"/>
      <c r="IRU11" s="314"/>
      <c r="IRV11" s="314"/>
      <c r="IRW11" s="314"/>
      <c r="IRX11" s="314"/>
      <c r="IRY11" s="314"/>
      <c r="IRZ11" s="314"/>
      <c r="ISA11" s="314"/>
      <c r="ISB11" s="314"/>
      <c r="ISC11" s="314"/>
      <c r="ISD11" s="314"/>
      <c r="ISE11" s="314"/>
      <c r="ISF11" s="314"/>
      <c r="ISG11" s="314"/>
      <c r="ISH11" s="314"/>
      <c r="ISI11" s="314"/>
      <c r="ISJ11" s="314"/>
      <c r="ISK11" s="314"/>
      <c r="ISL11" s="314"/>
      <c r="ISM11" s="314"/>
      <c r="ISN11" s="314"/>
      <c r="ISO11" s="314"/>
      <c r="ISP11" s="314"/>
      <c r="ISQ11" s="314"/>
      <c r="ISR11" s="314"/>
      <c r="ISS11" s="314"/>
      <c r="IST11" s="314"/>
      <c r="ISU11" s="314"/>
      <c r="ISV11" s="314"/>
      <c r="ISW11" s="314"/>
      <c r="ISX11" s="314"/>
      <c r="ISY11" s="314"/>
      <c r="ISZ11" s="314"/>
      <c r="ITA11" s="314"/>
      <c r="ITB11" s="314"/>
      <c r="ITC11" s="314"/>
      <c r="ITD11" s="314"/>
      <c r="ITE11" s="314"/>
      <c r="ITF11" s="314"/>
      <c r="ITG11" s="314"/>
      <c r="ITH11" s="314"/>
      <c r="ITI11" s="314"/>
      <c r="ITJ11" s="314"/>
      <c r="ITK11" s="314"/>
      <c r="ITL11" s="314"/>
      <c r="ITM11" s="314"/>
      <c r="ITN11" s="314"/>
      <c r="ITO11" s="314"/>
      <c r="ITP11" s="314"/>
      <c r="ITQ11" s="314"/>
      <c r="ITR11" s="314"/>
      <c r="ITS11" s="314"/>
      <c r="ITT11" s="314"/>
      <c r="ITU11" s="314"/>
      <c r="ITV11" s="314"/>
      <c r="ITW11" s="314"/>
      <c r="ITX11" s="314"/>
      <c r="ITY11" s="314"/>
      <c r="ITZ11" s="314"/>
      <c r="IUA11" s="314"/>
      <c r="IUB11" s="314"/>
      <c r="IUC11" s="314"/>
      <c r="IUD11" s="314"/>
      <c r="IUE11" s="314"/>
      <c r="IUF11" s="314"/>
      <c r="IUG11" s="314"/>
      <c r="IUH11" s="314"/>
      <c r="IUI11" s="314"/>
      <c r="IUJ11" s="314"/>
      <c r="IUK11" s="314"/>
      <c r="IUL11" s="314"/>
      <c r="IUM11" s="314"/>
      <c r="IUN11" s="314"/>
      <c r="IUO11" s="314"/>
      <c r="IUP11" s="314"/>
      <c r="IUQ11" s="314"/>
      <c r="IUR11" s="314"/>
      <c r="IUS11" s="314"/>
      <c r="IUT11" s="314"/>
      <c r="IUU11" s="314"/>
      <c r="IUV11" s="314"/>
      <c r="IUW11" s="314"/>
      <c r="IUX11" s="314"/>
      <c r="IUY11" s="314"/>
      <c r="IUZ11" s="314"/>
      <c r="IVA11" s="314"/>
      <c r="IVB11" s="314"/>
      <c r="IVC11" s="314"/>
      <c r="IVD11" s="314"/>
      <c r="IVE11" s="314"/>
      <c r="IVF11" s="314"/>
      <c r="IVG11" s="314"/>
      <c r="IVH11" s="314"/>
      <c r="IVI11" s="314"/>
      <c r="IVJ11" s="314"/>
      <c r="IVK11" s="314"/>
      <c r="IVL11" s="314"/>
      <c r="IVM11" s="314"/>
      <c r="IVN11" s="314"/>
      <c r="IVO11" s="314"/>
      <c r="IVP11" s="314"/>
      <c r="IVQ11" s="314"/>
      <c r="IVR11" s="314"/>
      <c r="IVS11" s="314"/>
      <c r="IVT11" s="314"/>
      <c r="IVU11" s="314"/>
      <c r="IVV11" s="314"/>
      <c r="IVW11" s="314"/>
      <c r="IVX11" s="314"/>
      <c r="IVY11" s="314"/>
      <c r="IVZ11" s="314"/>
      <c r="IWA11" s="314"/>
      <c r="IWB11" s="314"/>
      <c r="IWC11" s="314"/>
      <c r="IWD11" s="314"/>
      <c r="IWE11" s="314"/>
      <c r="IWF11" s="314"/>
      <c r="IWG11" s="314"/>
      <c r="IWH11" s="314"/>
      <c r="IWI11" s="314"/>
      <c r="IWJ11" s="314"/>
      <c r="IWK11" s="314"/>
      <c r="IWL11" s="314"/>
      <c r="IWM11" s="314"/>
      <c r="IWN11" s="314"/>
      <c r="IWO11" s="314"/>
      <c r="IWP11" s="314"/>
      <c r="IWQ11" s="314"/>
      <c r="IWR11" s="314"/>
      <c r="IWS11" s="314"/>
      <c r="IWT11" s="314"/>
      <c r="IWU11" s="314"/>
      <c r="IWV11" s="314"/>
      <c r="IWW11" s="314"/>
      <c r="IWX11" s="314"/>
      <c r="IWY11" s="314"/>
      <c r="IWZ11" s="314"/>
      <c r="IXA11" s="314"/>
      <c r="IXB11" s="314"/>
      <c r="IXC11" s="314"/>
      <c r="IXD11" s="314"/>
      <c r="IXE11" s="314"/>
      <c r="IXF11" s="314"/>
      <c r="IXG11" s="314"/>
      <c r="IXH11" s="314"/>
      <c r="IXI11" s="314"/>
      <c r="IXJ11" s="314"/>
      <c r="IXK11" s="314"/>
      <c r="IXL11" s="314"/>
      <c r="IXM11" s="314"/>
      <c r="IXN11" s="314"/>
      <c r="IXO11" s="314"/>
      <c r="IXP11" s="314"/>
      <c r="IXQ11" s="314"/>
      <c r="IXR11" s="314"/>
      <c r="IXS11" s="314"/>
      <c r="IXT11" s="314"/>
      <c r="IXU11" s="314"/>
      <c r="IXV11" s="314"/>
      <c r="IXW11" s="314"/>
      <c r="IXX11" s="314"/>
      <c r="IXY11" s="314"/>
      <c r="IXZ11" s="314"/>
      <c r="IYA11" s="314"/>
      <c r="IYB11" s="314"/>
      <c r="IYC11" s="314"/>
      <c r="IYD11" s="314"/>
      <c r="IYE11" s="314"/>
      <c r="IYF11" s="314"/>
      <c r="IYG11" s="314"/>
      <c r="IYH11" s="314"/>
      <c r="IYI11" s="314"/>
      <c r="IYJ11" s="314"/>
      <c r="IYK11" s="314"/>
      <c r="IYL11" s="314"/>
      <c r="IYM11" s="314"/>
      <c r="IYN11" s="314"/>
      <c r="IYO11" s="314"/>
      <c r="IYP11" s="314"/>
      <c r="IYQ11" s="314"/>
      <c r="IYR11" s="314"/>
      <c r="IYS11" s="314"/>
      <c r="IYT11" s="314"/>
      <c r="IYU11" s="314"/>
      <c r="IYV11" s="314"/>
      <c r="IYW11" s="314"/>
      <c r="IYX11" s="314"/>
      <c r="IYY11" s="314"/>
      <c r="IYZ11" s="314"/>
      <c r="IZA11" s="314"/>
      <c r="IZB11" s="314"/>
      <c r="IZC11" s="314"/>
      <c r="IZD11" s="314"/>
      <c r="IZE11" s="314"/>
      <c r="IZF11" s="314"/>
      <c r="IZG11" s="314"/>
      <c r="IZH11" s="314"/>
      <c r="IZI11" s="314"/>
      <c r="IZJ11" s="314"/>
      <c r="IZK11" s="314"/>
      <c r="IZL11" s="314"/>
      <c r="IZM11" s="314"/>
      <c r="IZN11" s="314"/>
      <c r="IZO11" s="314"/>
      <c r="IZP11" s="314"/>
      <c r="IZQ11" s="314"/>
      <c r="IZR11" s="314"/>
      <c r="IZS11" s="314"/>
      <c r="IZT11" s="314"/>
      <c r="IZU11" s="314"/>
      <c r="IZV11" s="314"/>
      <c r="IZW11" s="314"/>
      <c r="IZX11" s="314"/>
      <c r="IZY11" s="314"/>
      <c r="IZZ11" s="314"/>
      <c r="JAA11" s="314"/>
      <c r="JAB11" s="314"/>
      <c r="JAC11" s="314"/>
      <c r="JAD11" s="314"/>
      <c r="JAE11" s="314"/>
      <c r="JAF11" s="314"/>
      <c r="JAG11" s="314"/>
      <c r="JAH11" s="314"/>
      <c r="JAI11" s="314"/>
      <c r="JAJ11" s="314"/>
      <c r="JAK11" s="314"/>
      <c r="JAL11" s="314"/>
      <c r="JAM11" s="314"/>
      <c r="JAN11" s="314"/>
      <c r="JAO11" s="314"/>
      <c r="JAP11" s="314"/>
      <c r="JAQ11" s="314"/>
      <c r="JAR11" s="314"/>
      <c r="JAS11" s="314"/>
      <c r="JAT11" s="314"/>
      <c r="JAU11" s="314"/>
      <c r="JAV11" s="314"/>
      <c r="JAW11" s="314"/>
      <c r="JAX11" s="314"/>
      <c r="JAY11" s="314"/>
      <c r="JAZ11" s="314"/>
      <c r="JBA11" s="314"/>
      <c r="JBB11" s="314"/>
      <c r="JBC11" s="314"/>
      <c r="JBD11" s="314"/>
      <c r="JBE11" s="314"/>
      <c r="JBF11" s="314"/>
      <c r="JBG11" s="314"/>
      <c r="JBH11" s="314"/>
      <c r="JBI11" s="314"/>
      <c r="JBJ11" s="314"/>
      <c r="JBK11" s="314"/>
      <c r="JBL11" s="314"/>
      <c r="JBM11" s="314"/>
      <c r="JBN11" s="314"/>
      <c r="JBO11" s="314"/>
      <c r="JBP11" s="314"/>
      <c r="JBQ11" s="314"/>
      <c r="JBR11" s="314"/>
      <c r="JBS11" s="314"/>
      <c r="JBT11" s="314"/>
      <c r="JBU11" s="314"/>
      <c r="JBV11" s="314"/>
      <c r="JBW11" s="314"/>
      <c r="JBX11" s="314"/>
      <c r="JBY11" s="314"/>
      <c r="JBZ11" s="314"/>
      <c r="JCA11" s="314"/>
      <c r="JCB11" s="314"/>
      <c r="JCC11" s="314"/>
      <c r="JCD11" s="314"/>
      <c r="JCE11" s="314"/>
      <c r="JCF11" s="314"/>
      <c r="JCG11" s="314"/>
      <c r="JCH11" s="314"/>
      <c r="JCI11" s="314"/>
      <c r="JCJ11" s="314"/>
      <c r="JCK11" s="314"/>
      <c r="JCL11" s="314"/>
      <c r="JCM11" s="314"/>
      <c r="JCN11" s="314"/>
      <c r="JCO11" s="314"/>
      <c r="JCP11" s="314"/>
      <c r="JCQ11" s="314"/>
      <c r="JCR11" s="314"/>
      <c r="JCS11" s="314"/>
      <c r="JCT11" s="314"/>
      <c r="JCU11" s="314"/>
      <c r="JCV11" s="314"/>
      <c r="JCW11" s="314"/>
      <c r="JCX11" s="314"/>
      <c r="JCY11" s="314"/>
      <c r="JCZ11" s="314"/>
      <c r="JDA11" s="314"/>
      <c r="JDB11" s="314"/>
      <c r="JDC11" s="314"/>
      <c r="JDD11" s="314"/>
      <c r="JDE11" s="314"/>
      <c r="JDF11" s="314"/>
      <c r="JDG11" s="314"/>
      <c r="JDH11" s="314"/>
      <c r="JDI11" s="314"/>
      <c r="JDJ11" s="314"/>
      <c r="JDK11" s="314"/>
      <c r="JDL11" s="314"/>
      <c r="JDM11" s="314"/>
      <c r="JDN11" s="314"/>
      <c r="JDO11" s="314"/>
      <c r="JDP11" s="314"/>
      <c r="JDQ11" s="314"/>
      <c r="JDR11" s="314"/>
      <c r="JDS11" s="314"/>
      <c r="JDT11" s="314"/>
      <c r="JDU11" s="314"/>
      <c r="JDV11" s="314"/>
      <c r="JDW11" s="314"/>
      <c r="JDX11" s="314"/>
      <c r="JDY11" s="314"/>
      <c r="JDZ11" s="314"/>
      <c r="JEA11" s="314"/>
      <c r="JEB11" s="314"/>
      <c r="JEC11" s="314"/>
      <c r="JED11" s="314"/>
      <c r="JEE11" s="314"/>
      <c r="JEF11" s="314"/>
      <c r="JEG11" s="314"/>
      <c r="JEH11" s="314"/>
      <c r="JEI11" s="314"/>
      <c r="JEJ11" s="314"/>
      <c r="JEK11" s="314"/>
      <c r="JEL11" s="314"/>
      <c r="JEM11" s="314"/>
      <c r="JEN11" s="314"/>
      <c r="JEO11" s="314"/>
      <c r="JEP11" s="314"/>
      <c r="JEQ11" s="314"/>
      <c r="JER11" s="314"/>
      <c r="JES11" s="314"/>
      <c r="JET11" s="314"/>
      <c r="JEU11" s="314"/>
      <c r="JEV11" s="314"/>
      <c r="JEW11" s="314"/>
      <c r="JEX11" s="314"/>
      <c r="JEY11" s="314"/>
      <c r="JEZ11" s="314"/>
      <c r="JFA11" s="314"/>
      <c r="JFB11" s="314"/>
      <c r="JFC11" s="314"/>
      <c r="JFD11" s="314"/>
      <c r="JFE11" s="314"/>
      <c r="JFF11" s="314"/>
      <c r="JFG11" s="314"/>
      <c r="JFH11" s="314"/>
      <c r="JFI11" s="314"/>
      <c r="JFJ11" s="314"/>
      <c r="JFK11" s="314"/>
      <c r="JFL11" s="314"/>
      <c r="JFM11" s="314"/>
      <c r="JFN11" s="314"/>
      <c r="JFO11" s="314"/>
      <c r="JFP11" s="314"/>
      <c r="JFQ11" s="314"/>
      <c r="JFR11" s="314"/>
      <c r="JFS11" s="314"/>
      <c r="JFT11" s="314"/>
      <c r="JFU11" s="314"/>
      <c r="JFV11" s="314"/>
      <c r="JFW11" s="314"/>
      <c r="JFX11" s="314"/>
      <c r="JFY11" s="314"/>
      <c r="JFZ11" s="314"/>
      <c r="JGA11" s="314"/>
      <c r="JGB11" s="314"/>
      <c r="JGC11" s="314"/>
      <c r="JGD11" s="314"/>
      <c r="JGE11" s="314"/>
      <c r="JGF11" s="314"/>
      <c r="JGG11" s="314"/>
      <c r="JGH11" s="314"/>
      <c r="JGI11" s="314"/>
      <c r="JGJ11" s="314"/>
      <c r="JGK11" s="314"/>
      <c r="JGL11" s="314"/>
      <c r="JGM11" s="314"/>
      <c r="JGN11" s="314"/>
      <c r="JGO11" s="314"/>
      <c r="JGP11" s="314"/>
      <c r="JGQ11" s="314"/>
      <c r="JGR11" s="314"/>
      <c r="JGS11" s="314"/>
      <c r="JGT11" s="314"/>
      <c r="JGU11" s="314"/>
      <c r="JGV11" s="314"/>
      <c r="JGW11" s="314"/>
      <c r="JGX11" s="314"/>
      <c r="JGY11" s="314"/>
      <c r="JGZ11" s="314"/>
      <c r="JHA11" s="314"/>
      <c r="JHB11" s="314"/>
      <c r="JHC11" s="314"/>
      <c r="JHD11" s="314"/>
      <c r="JHE11" s="314"/>
      <c r="JHF11" s="314"/>
      <c r="JHG11" s="314"/>
      <c r="JHH11" s="314"/>
      <c r="JHI11" s="314"/>
      <c r="JHJ11" s="314"/>
      <c r="JHK11" s="314"/>
      <c r="JHL11" s="314"/>
      <c r="JHM11" s="314"/>
      <c r="JHN11" s="314"/>
      <c r="JHO11" s="314"/>
      <c r="JHP11" s="314"/>
      <c r="JHQ11" s="314"/>
      <c r="JHR11" s="314"/>
      <c r="JHS11" s="314"/>
      <c r="JHT11" s="314"/>
      <c r="JHU11" s="314"/>
      <c r="JHV11" s="314"/>
      <c r="JHW11" s="314"/>
      <c r="JHX11" s="314"/>
      <c r="JHY11" s="314"/>
      <c r="JHZ11" s="314"/>
      <c r="JIA11" s="314"/>
      <c r="JIB11" s="314"/>
      <c r="JIC11" s="314"/>
      <c r="JID11" s="314"/>
      <c r="JIE11" s="314"/>
      <c r="JIF11" s="314"/>
      <c r="JIG11" s="314"/>
      <c r="JIH11" s="314"/>
      <c r="JII11" s="314"/>
      <c r="JIJ11" s="314"/>
      <c r="JIK11" s="314"/>
      <c r="JIL11" s="314"/>
      <c r="JIM11" s="314"/>
      <c r="JIN11" s="314"/>
      <c r="JIO11" s="314"/>
      <c r="JIP11" s="314"/>
      <c r="JIQ11" s="314"/>
      <c r="JIR11" s="314"/>
      <c r="JIS11" s="314"/>
      <c r="JIT11" s="314"/>
      <c r="JIU11" s="314"/>
      <c r="JIV11" s="314"/>
      <c r="JIW11" s="314"/>
      <c r="JIX11" s="314"/>
      <c r="JIY11" s="314"/>
      <c r="JIZ11" s="314"/>
      <c r="JJA11" s="314"/>
      <c r="JJB11" s="314"/>
      <c r="JJC11" s="314"/>
      <c r="JJD11" s="314"/>
      <c r="JJE11" s="314"/>
      <c r="JJF11" s="314"/>
      <c r="JJG11" s="314"/>
      <c r="JJH11" s="314"/>
      <c r="JJI11" s="314"/>
      <c r="JJJ11" s="314"/>
      <c r="JJK11" s="314"/>
      <c r="JJL11" s="314"/>
      <c r="JJM11" s="314"/>
      <c r="JJN11" s="314"/>
      <c r="JJO11" s="314"/>
      <c r="JJP11" s="314"/>
      <c r="JJQ11" s="314"/>
      <c r="JJR11" s="314"/>
      <c r="JJS11" s="314"/>
      <c r="JJT11" s="314"/>
      <c r="JJU11" s="314"/>
      <c r="JJV11" s="314"/>
      <c r="JJW11" s="314"/>
      <c r="JJX11" s="314"/>
      <c r="JJY11" s="314"/>
      <c r="JJZ11" s="314"/>
      <c r="JKA11" s="314"/>
      <c r="JKB11" s="314"/>
      <c r="JKC11" s="314"/>
      <c r="JKD11" s="314"/>
      <c r="JKE11" s="314"/>
      <c r="JKF11" s="314"/>
      <c r="JKG11" s="314"/>
      <c r="JKH11" s="314"/>
      <c r="JKI11" s="314"/>
      <c r="JKJ11" s="314"/>
      <c r="JKK11" s="314"/>
      <c r="JKL11" s="314"/>
      <c r="JKM11" s="314"/>
      <c r="JKN11" s="314"/>
      <c r="JKO11" s="314"/>
      <c r="JKP11" s="314"/>
      <c r="JKQ11" s="314"/>
      <c r="JKR11" s="314"/>
      <c r="JKS11" s="314"/>
      <c r="JKT11" s="314"/>
      <c r="JKU11" s="314"/>
      <c r="JKV11" s="314"/>
      <c r="JKW11" s="314"/>
      <c r="JKX11" s="314"/>
      <c r="JKY11" s="314"/>
      <c r="JKZ11" s="314"/>
      <c r="JLA11" s="314"/>
      <c r="JLB11" s="314"/>
      <c r="JLC11" s="314"/>
      <c r="JLD11" s="314"/>
      <c r="JLE11" s="314"/>
      <c r="JLF11" s="314"/>
      <c r="JLG11" s="314"/>
      <c r="JLH11" s="314"/>
      <c r="JLI11" s="314"/>
      <c r="JLJ11" s="314"/>
      <c r="JLK11" s="314"/>
      <c r="JLL11" s="314"/>
      <c r="JLM11" s="314"/>
      <c r="JLN11" s="314"/>
      <c r="JLO11" s="314"/>
      <c r="JLP11" s="314"/>
      <c r="JLQ11" s="314"/>
      <c r="JLR11" s="314"/>
      <c r="JLS11" s="314"/>
      <c r="JLT11" s="314"/>
      <c r="JLU11" s="314"/>
      <c r="JLV11" s="314"/>
      <c r="JLW11" s="314"/>
      <c r="JLX11" s="314"/>
      <c r="JLY11" s="314"/>
      <c r="JLZ11" s="314"/>
      <c r="JMA11" s="314"/>
      <c r="JMB11" s="314"/>
      <c r="JMC11" s="314"/>
      <c r="JMD11" s="314"/>
      <c r="JME11" s="314"/>
      <c r="JMF11" s="314"/>
      <c r="JMG11" s="314"/>
      <c r="JMH11" s="314"/>
      <c r="JMI11" s="314"/>
      <c r="JMJ11" s="314"/>
      <c r="JMK11" s="314"/>
      <c r="JML11" s="314"/>
      <c r="JMM11" s="314"/>
      <c r="JMN11" s="314"/>
      <c r="JMO11" s="314"/>
      <c r="JMP11" s="314"/>
      <c r="JMQ11" s="314"/>
      <c r="JMR11" s="314"/>
      <c r="JMS11" s="314"/>
      <c r="JMT11" s="314"/>
      <c r="JMU11" s="314"/>
      <c r="JMV11" s="314"/>
      <c r="JMW11" s="314"/>
      <c r="JMX11" s="314"/>
      <c r="JMY11" s="314"/>
      <c r="JMZ11" s="314"/>
      <c r="JNA11" s="314"/>
      <c r="JNB11" s="314"/>
      <c r="JNC11" s="314"/>
      <c r="JND11" s="314"/>
      <c r="JNE11" s="314"/>
      <c r="JNF11" s="314"/>
      <c r="JNG11" s="314"/>
      <c r="JNH11" s="314"/>
      <c r="JNI11" s="314"/>
      <c r="JNJ11" s="314"/>
      <c r="JNK11" s="314"/>
      <c r="JNL11" s="314"/>
      <c r="JNM11" s="314"/>
      <c r="JNN11" s="314"/>
      <c r="JNO11" s="314"/>
      <c r="JNP11" s="314"/>
      <c r="JNQ11" s="314"/>
      <c r="JNR11" s="314"/>
      <c r="JNS11" s="314"/>
      <c r="JNT11" s="314"/>
      <c r="JNU11" s="314"/>
      <c r="JNV11" s="314"/>
      <c r="JNW11" s="314"/>
      <c r="JNX11" s="314"/>
      <c r="JNY11" s="314"/>
      <c r="JNZ11" s="314"/>
      <c r="JOA11" s="314"/>
      <c r="JOB11" s="314"/>
      <c r="JOC11" s="314"/>
      <c r="JOD11" s="314"/>
      <c r="JOE11" s="314"/>
      <c r="JOF11" s="314"/>
      <c r="JOG11" s="314"/>
      <c r="JOH11" s="314"/>
      <c r="JOI11" s="314"/>
      <c r="JOJ11" s="314"/>
      <c r="JOK11" s="314"/>
      <c r="JOL11" s="314"/>
      <c r="JOM11" s="314"/>
      <c r="JON11" s="314"/>
      <c r="JOO11" s="314"/>
      <c r="JOP11" s="314"/>
      <c r="JOQ11" s="314"/>
      <c r="JOR11" s="314"/>
      <c r="JOS11" s="314"/>
      <c r="JOT11" s="314"/>
      <c r="JOU11" s="314"/>
      <c r="JOV11" s="314"/>
      <c r="JOW11" s="314"/>
      <c r="JOX11" s="314"/>
      <c r="JOY11" s="314"/>
      <c r="JOZ11" s="314"/>
      <c r="JPA11" s="314"/>
      <c r="JPB11" s="314"/>
      <c r="JPC11" s="314"/>
      <c r="JPD11" s="314"/>
      <c r="JPE11" s="314"/>
      <c r="JPF11" s="314"/>
      <c r="JPG11" s="314"/>
      <c r="JPH11" s="314"/>
      <c r="JPI11" s="314"/>
      <c r="JPJ11" s="314"/>
      <c r="JPK11" s="314"/>
      <c r="JPL11" s="314"/>
      <c r="JPM11" s="314"/>
      <c r="JPN11" s="314"/>
      <c r="JPO11" s="314"/>
      <c r="JPP11" s="314"/>
      <c r="JPQ11" s="314"/>
      <c r="JPR11" s="314"/>
      <c r="JPS11" s="314"/>
      <c r="JPT11" s="314"/>
      <c r="JPU11" s="314"/>
      <c r="JPV11" s="314"/>
      <c r="JPW11" s="314"/>
      <c r="JPX11" s="314"/>
      <c r="JPY11" s="314"/>
      <c r="JPZ11" s="314"/>
      <c r="JQA11" s="314"/>
      <c r="JQB11" s="314"/>
      <c r="JQC11" s="314"/>
      <c r="JQD11" s="314"/>
      <c r="JQE11" s="314"/>
      <c r="JQF11" s="314"/>
      <c r="JQG11" s="314"/>
      <c r="JQH11" s="314"/>
      <c r="JQI11" s="314"/>
      <c r="JQJ11" s="314"/>
      <c r="JQK11" s="314"/>
      <c r="JQL11" s="314"/>
      <c r="JQM11" s="314"/>
      <c r="JQN11" s="314"/>
      <c r="JQO11" s="314"/>
      <c r="JQP11" s="314"/>
      <c r="JQQ11" s="314"/>
      <c r="JQR11" s="314"/>
      <c r="JQS11" s="314"/>
      <c r="JQT11" s="314"/>
      <c r="JQU11" s="314"/>
      <c r="JQV11" s="314"/>
      <c r="JQW11" s="314"/>
      <c r="JQX11" s="314"/>
      <c r="JQY11" s="314"/>
      <c r="JQZ11" s="314"/>
      <c r="JRA11" s="314"/>
      <c r="JRB11" s="314"/>
      <c r="JRC11" s="314"/>
      <c r="JRD11" s="314"/>
      <c r="JRE11" s="314"/>
      <c r="JRF11" s="314"/>
      <c r="JRG11" s="314"/>
      <c r="JRH11" s="314"/>
      <c r="JRI11" s="314"/>
      <c r="JRJ11" s="314"/>
      <c r="JRK11" s="314"/>
      <c r="JRL11" s="314"/>
      <c r="JRM11" s="314"/>
      <c r="JRN11" s="314"/>
      <c r="JRO11" s="314"/>
      <c r="JRP11" s="314"/>
      <c r="JRQ11" s="314"/>
      <c r="JRR11" s="314"/>
      <c r="JRS11" s="314"/>
      <c r="JRT11" s="314"/>
      <c r="JRU11" s="314"/>
      <c r="JRV11" s="314"/>
      <c r="JRW11" s="314"/>
      <c r="JRX11" s="314"/>
      <c r="JRY11" s="314"/>
      <c r="JRZ11" s="314"/>
      <c r="JSA11" s="314"/>
      <c r="JSB11" s="314"/>
      <c r="JSC11" s="314"/>
      <c r="JSD11" s="314"/>
      <c r="JSE11" s="314"/>
      <c r="JSF11" s="314"/>
      <c r="JSG11" s="314"/>
      <c r="JSH11" s="314"/>
      <c r="JSI11" s="314"/>
      <c r="JSJ11" s="314"/>
      <c r="JSK11" s="314"/>
      <c r="JSL11" s="314"/>
      <c r="JSM11" s="314"/>
      <c r="JSN11" s="314"/>
      <c r="JSO11" s="314"/>
      <c r="JSP11" s="314"/>
      <c r="JSQ11" s="314"/>
      <c r="JSR11" s="314"/>
      <c r="JSS11" s="314"/>
      <c r="JST11" s="314"/>
      <c r="JSU11" s="314"/>
      <c r="JSV11" s="314"/>
      <c r="JSW11" s="314"/>
      <c r="JSX11" s="314"/>
      <c r="JSY11" s="314"/>
      <c r="JSZ11" s="314"/>
      <c r="JTA11" s="314"/>
      <c r="JTB11" s="314"/>
      <c r="JTC11" s="314"/>
      <c r="JTD11" s="314"/>
      <c r="JTE11" s="314"/>
      <c r="JTF11" s="314"/>
      <c r="JTG11" s="314"/>
      <c r="JTH11" s="314"/>
      <c r="JTI11" s="314"/>
      <c r="JTJ11" s="314"/>
      <c r="JTK11" s="314"/>
      <c r="JTL11" s="314"/>
      <c r="JTM11" s="314"/>
      <c r="JTN11" s="314"/>
      <c r="JTO11" s="314"/>
      <c r="JTP11" s="314"/>
      <c r="JTQ11" s="314"/>
      <c r="JTR11" s="314"/>
      <c r="JTS11" s="314"/>
      <c r="JTT11" s="314"/>
      <c r="JTU11" s="314"/>
      <c r="JTV11" s="314"/>
      <c r="JTW11" s="314"/>
      <c r="JTX11" s="314"/>
      <c r="JTY11" s="314"/>
      <c r="JTZ11" s="314"/>
      <c r="JUA11" s="314"/>
      <c r="JUB11" s="314"/>
      <c r="JUC11" s="314"/>
      <c r="JUD11" s="314"/>
      <c r="JUE11" s="314"/>
      <c r="JUF11" s="314"/>
      <c r="JUG11" s="314"/>
      <c r="JUH11" s="314"/>
      <c r="JUI11" s="314"/>
      <c r="JUJ11" s="314"/>
      <c r="JUK11" s="314"/>
      <c r="JUL11" s="314"/>
      <c r="JUM11" s="314"/>
      <c r="JUN11" s="314"/>
      <c r="JUO11" s="314"/>
      <c r="JUP11" s="314"/>
      <c r="JUQ11" s="314"/>
      <c r="JUR11" s="314"/>
      <c r="JUS11" s="314"/>
      <c r="JUT11" s="314"/>
      <c r="JUU11" s="314"/>
      <c r="JUV11" s="314"/>
      <c r="JUW11" s="314"/>
      <c r="JUX11" s="314"/>
      <c r="JUY11" s="314"/>
      <c r="JUZ11" s="314"/>
      <c r="JVA11" s="314"/>
      <c r="JVB11" s="314"/>
      <c r="JVC11" s="314"/>
      <c r="JVD11" s="314"/>
      <c r="JVE11" s="314"/>
      <c r="JVF11" s="314"/>
      <c r="JVG11" s="314"/>
      <c r="JVH11" s="314"/>
      <c r="JVI11" s="314"/>
      <c r="JVJ11" s="314"/>
      <c r="JVK11" s="314"/>
      <c r="JVL11" s="314"/>
      <c r="JVM11" s="314"/>
      <c r="JVN11" s="314"/>
      <c r="JVO11" s="314"/>
      <c r="JVP11" s="314"/>
      <c r="JVQ11" s="314"/>
      <c r="JVR11" s="314"/>
      <c r="JVS11" s="314"/>
      <c r="JVT11" s="314"/>
      <c r="JVU11" s="314"/>
      <c r="JVV11" s="314"/>
      <c r="JVW11" s="314"/>
      <c r="JVX11" s="314"/>
      <c r="JVY11" s="314"/>
      <c r="JVZ11" s="314"/>
      <c r="JWA11" s="314"/>
      <c r="JWB11" s="314"/>
      <c r="JWC11" s="314"/>
      <c r="JWD11" s="314"/>
      <c r="JWE11" s="314"/>
      <c r="JWF11" s="314"/>
      <c r="JWG11" s="314"/>
      <c r="JWH11" s="314"/>
      <c r="JWI11" s="314"/>
      <c r="JWJ11" s="314"/>
      <c r="JWK11" s="314"/>
      <c r="JWL11" s="314"/>
      <c r="JWM11" s="314"/>
      <c r="JWN11" s="314"/>
      <c r="JWO11" s="314"/>
      <c r="JWP11" s="314"/>
      <c r="JWQ11" s="314"/>
      <c r="JWR11" s="314"/>
      <c r="JWS11" s="314"/>
      <c r="JWT11" s="314"/>
      <c r="JWU11" s="314"/>
      <c r="JWV11" s="314"/>
      <c r="JWW11" s="314"/>
      <c r="JWX11" s="314"/>
      <c r="JWY11" s="314"/>
      <c r="JWZ11" s="314"/>
      <c r="JXA11" s="314"/>
      <c r="JXB11" s="314"/>
      <c r="JXC11" s="314"/>
      <c r="JXD11" s="314"/>
      <c r="JXE11" s="314"/>
      <c r="JXF11" s="314"/>
      <c r="JXG11" s="314"/>
      <c r="JXH11" s="314"/>
      <c r="JXI11" s="314"/>
      <c r="JXJ11" s="314"/>
      <c r="JXK11" s="314"/>
      <c r="JXL11" s="314"/>
      <c r="JXM11" s="314"/>
      <c r="JXN11" s="314"/>
      <c r="JXO11" s="314"/>
      <c r="JXP11" s="314"/>
      <c r="JXQ11" s="314"/>
      <c r="JXR11" s="314"/>
      <c r="JXS11" s="314"/>
      <c r="JXT11" s="314"/>
      <c r="JXU11" s="314"/>
      <c r="JXV11" s="314"/>
      <c r="JXW11" s="314"/>
      <c r="JXX11" s="314"/>
      <c r="JXY11" s="314"/>
      <c r="JXZ11" s="314"/>
      <c r="JYA11" s="314"/>
      <c r="JYB11" s="314"/>
      <c r="JYC11" s="314"/>
      <c r="JYD11" s="314"/>
      <c r="JYE11" s="314"/>
      <c r="JYF11" s="314"/>
      <c r="JYG11" s="314"/>
      <c r="JYH11" s="314"/>
      <c r="JYI11" s="314"/>
      <c r="JYJ11" s="314"/>
      <c r="JYK11" s="314"/>
      <c r="JYL11" s="314"/>
      <c r="JYM11" s="314"/>
      <c r="JYN11" s="314"/>
      <c r="JYO11" s="314"/>
      <c r="JYP11" s="314"/>
      <c r="JYQ11" s="314"/>
      <c r="JYR11" s="314"/>
      <c r="JYS11" s="314"/>
      <c r="JYT11" s="314"/>
      <c r="JYU11" s="314"/>
      <c r="JYV11" s="314"/>
      <c r="JYW11" s="314"/>
      <c r="JYX11" s="314"/>
      <c r="JYY11" s="314"/>
      <c r="JYZ11" s="314"/>
      <c r="JZA11" s="314"/>
      <c r="JZB11" s="314"/>
      <c r="JZC11" s="314"/>
      <c r="JZD11" s="314"/>
      <c r="JZE11" s="314"/>
      <c r="JZF11" s="314"/>
      <c r="JZG11" s="314"/>
      <c r="JZH11" s="314"/>
      <c r="JZI11" s="314"/>
      <c r="JZJ11" s="314"/>
      <c r="JZK11" s="314"/>
      <c r="JZL11" s="314"/>
      <c r="JZM11" s="314"/>
      <c r="JZN11" s="314"/>
      <c r="JZO11" s="314"/>
      <c r="JZP11" s="314"/>
      <c r="JZQ11" s="314"/>
      <c r="JZR11" s="314"/>
      <c r="JZS11" s="314"/>
      <c r="JZT11" s="314"/>
      <c r="JZU11" s="314"/>
      <c r="JZV11" s="314"/>
      <c r="JZW11" s="314"/>
      <c r="JZX11" s="314"/>
      <c r="JZY11" s="314"/>
      <c r="JZZ11" s="314"/>
      <c r="KAA11" s="314"/>
      <c r="KAB11" s="314"/>
      <c r="KAC11" s="314"/>
      <c r="KAD11" s="314"/>
      <c r="KAE11" s="314"/>
      <c r="KAF11" s="314"/>
      <c r="KAG11" s="314"/>
      <c r="KAH11" s="314"/>
      <c r="KAI11" s="314"/>
      <c r="KAJ11" s="314"/>
      <c r="KAK11" s="314"/>
      <c r="KAL11" s="314"/>
      <c r="KAM11" s="314"/>
      <c r="KAN11" s="314"/>
      <c r="KAO11" s="314"/>
      <c r="KAP11" s="314"/>
      <c r="KAQ11" s="314"/>
      <c r="KAR11" s="314"/>
      <c r="KAS11" s="314"/>
      <c r="KAT11" s="314"/>
      <c r="KAU11" s="314"/>
      <c r="KAV11" s="314"/>
      <c r="KAW11" s="314"/>
      <c r="KAX11" s="314"/>
      <c r="KAY11" s="314"/>
      <c r="KAZ11" s="314"/>
      <c r="KBA11" s="314"/>
      <c r="KBB11" s="314"/>
      <c r="KBC11" s="314"/>
      <c r="KBD11" s="314"/>
      <c r="KBE11" s="314"/>
      <c r="KBF11" s="314"/>
      <c r="KBG11" s="314"/>
      <c r="KBH11" s="314"/>
      <c r="KBI11" s="314"/>
      <c r="KBJ11" s="314"/>
      <c r="KBK11" s="314"/>
      <c r="KBL11" s="314"/>
      <c r="KBM11" s="314"/>
      <c r="KBN11" s="314"/>
      <c r="KBO11" s="314"/>
      <c r="KBP11" s="314"/>
      <c r="KBQ11" s="314"/>
      <c r="KBR11" s="314"/>
      <c r="KBS11" s="314"/>
      <c r="KBT11" s="314"/>
      <c r="KBU11" s="314"/>
      <c r="KBV11" s="314"/>
      <c r="KBW11" s="314"/>
      <c r="KBX11" s="314"/>
      <c r="KBY11" s="314"/>
      <c r="KBZ11" s="314"/>
      <c r="KCA11" s="314"/>
      <c r="KCB11" s="314"/>
      <c r="KCC11" s="314"/>
      <c r="KCD11" s="314"/>
      <c r="KCE11" s="314"/>
      <c r="KCF11" s="314"/>
      <c r="KCG11" s="314"/>
      <c r="KCH11" s="314"/>
      <c r="KCI11" s="314"/>
      <c r="KCJ11" s="314"/>
      <c r="KCK11" s="314"/>
      <c r="KCL11" s="314"/>
      <c r="KCM11" s="314"/>
      <c r="KCN11" s="314"/>
      <c r="KCO11" s="314"/>
      <c r="KCP11" s="314"/>
      <c r="KCQ11" s="314"/>
      <c r="KCR11" s="314"/>
      <c r="KCS11" s="314"/>
      <c r="KCT11" s="314"/>
      <c r="KCU11" s="314"/>
      <c r="KCV11" s="314"/>
      <c r="KCW11" s="314"/>
      <c r="KCX11" s="314"/>
      <c r="KCY11" s="314"/>
      <c r="KCZ11" s="314"/>
      <c r="KDA11" s="314"/>
      <c r="KDB11" s="314"/>
      <c r="KDC11" s="314"/>
      <c r="KDD11" s="314"/>
      <c r="KDE11" s="314"/>
      <c r="KDF11" s="314"/>
      <c r="KDG11" s="314"/>
      <c r="KDH11" s="314"/>
      <c r="KDI11" s="314"/>
      <c r="KDJ11" s="314"/>
      <c r="KDK11" s="314"/>
      <c r="KDL11" s="314"/>
      <c r="KDM11" s="314"/>
      <c r="KDN11" s="314"/>
      <c r="KDO11" s="314"/>
      <c r="KDP11" s="314"/>
      <c r="KDQ11" s="314"/>
      <c r="KDR11" s="314"/>
      <c r="KDS11" s="314"/>
      <c r="KDT11" s="314"/>
      <c r="KDU11" s="314"/>
      <c r="KDV11" s="314"/>
      <c r="KDW11" s="314"/>
      <c r="KDX11" s="314"/>
      <c r="KDY11" s="314"/>
      <c r="KDZ11" s="314"/>
      <c r="KEA11" s="314"/>
      <c r="KEB11" s="314"/>
      <c r="KEC11" s="314"/>
      <c r="KED11" s="314"/>
      <c r="KEE11" s="314"/>
      <c r="KEF11" s="314"/>
      <c r="KEG11" s="314"/>
      <c r="KEH11" s="314"/>
      <c r="KEI11" s="314"/>
      <c r="KEJ11" s="314"/>
      <c r="KEK11" s="314"/>
      <c r="KEL11" s="314"/>
      <c r="KEM11" s="314"/>
      <c r="KEN11" s="314"/>
      <c r="KEO11" s="314"/>
      <c r="KEP11" s="314"/>
      <c r="KEQ11" s="314"/>
      <c r="KER11" s="314"/>
      <c r="KES11" s="314"/>
      <c r="KET11" s="314"/>
      <c r="KEU11" s="314"/>
      <c r="KEV11" s="314"/>
      <c r="KEW11" s="314"/>
      <c r="KEX11" s="314"/>
      <c r="KEY11" s="314"/>
      <c r="KEZ11" s="314"/>
      <c r="KFA11" s="314"/>
      <c r="KFB11" s="314"/>
      <c r="KFC11" s="314"/>
      <c r="KFD11" s="314"/>
      <c r="KFE11" s="314"/>
      <c r="KFF11" s="314"/>
      <c r="KFG11" s="314"/>
      <c r="KFH11" s="314"/>
      <c r="KFI11" s="314"/>
      <c r="KFJ11" s="314"/>
      <c r="KFK11" s="314"/>
      <c r="KFL11" s="314"/>
      <c r="KFM11" s="314"/>
      <c r="KFN11" s="314"/>
      <c r="KFO11" s="314"/>
      <c r="KFP11" s="314"/>
      <c r="KFQ11" s="314"/>
      <c r="KFR11" s="314"/>
      <c r="KFS11" s="314"/>
      <c r="KFT11" s="314"/>
      <c r="KFU11" s="314"/>
      <c r="KFV11" s="314"/>
      <c r="KFW11" s="314"/>
      <c r="KFX11" s="314"/>
      <c r="KFY11" s="314"/>
      <c r="KFZ11" s="314"/>
      <c r="KGA11" s="314"/>
      <c r="KGB11" s="314"/>
      <c r="KGC11" s="314"/>
      <c r="KGD11" s="314"/>
      <c r="KGE11" s="314"/>
      <c r="KGF11" s="314"/>
      <c r="KGG11" s="314"/>
      <c r="KGH11" s="314"/>
      <c r="KGI11" s="314"/>
      <c r="KGJ11" s="314"/>
      <c r="KGK11" s="314"/>
      <c r="KGL11" s="314"/>
      <c r="KGM11" s="314"/>
      <c r="KGN11" s="314"/>
      <c r="KGO11" s="314"/>
      <c r="KGP11" s="314"/>
      <c r="KGQ11" s="314"/>
      <c r="KGR11" s="314"/>
      <c r="KGS11" s="314"/>
      <c r="KGT11" s="314"/>
      <c r="KGU11" s="314"/>
      <c r="KGV11" s="314"/>
      <c r="KGW11" s="314"/>
      <c r="KGX11" s="314"/>
      <c r="KGY11" s="314"/>
      <c r="KGZ11" s="314"/>
      <c r="KHA11" s="314"/>
      <c r="KHB11" s="314"/>
      <c r="KHC11" s="314"/>
      <c r="KHD11" s="314"/>
      <c r="KHE11" s="314"/>
      <c r="KHF11" s="314"/>
      <c r="KHG11" s="314"/>
      <c r="KHH11" s="314"/>
      <c r="KHI11" s="314"/>
      <c r="KHJ11" s="314"/>
      <c r="KHK11" s="314"/>
      <c r="KHL11" s="314"/>
      <c r="KHM11" s="314"/>
      <c r="KHN11" s="314"/>
      <c r="KHO11" s="314"/>
      <c r="KHP11" s="314"/>
      <c r="KHQ11" s="314"/>
      <c r="KHR11" s="314"/>
      <c r="KHS11" s="314"/>
      <c r="KHT11" s="314"/>
      <c r="KHU11" s="314"/>
      <c r="KHV11" s="314"/>
      <c r="KHW11" s="314"/>
      <c r="KHX11" s="314"/>
      <c r="KHY11" s="314"/>
      <c r="KHZ11" s="314"/>
      <c r="KIA11" s="314"/>
      <c r="KIB11" s="314"/>
      <c r="KIC11" s="314"/>
      <c r="KID11" s="314"/>
      <c r="KIE11" s="314"/>
      <c r="KIF11" s="314"/>
      <c r="KIG11" s="314"/>
      <c r="KIH11" s="314"/>
      <c r="KII11" s="314"/>
      <c r="KIJ11" s="314"/>
      <c r="KIK11" s="314"/>
      <c r="KIL11" s="314"/>
      <c r="KIM11" s="314"/>
      <c r="KIN11" s="314"/>
      <c r="KIO11" s="314"/>
      <c r="KIP11" s="314"/>
      <c r="KIQ11" s="314"/>
      <c r="KIR11" s="314"/>
      <c r="KIS11" s="314"/>
      <c r="KIT11" s="314"/>
      <c r="KIU11" s="314"/>
      <c r="KIV11" s="314"/>
      <c r="KIW11" s="314"/>
      <c r="KIX11" s="314"/>
      <c r="KIY11" s="314"/>
      <c r="KIZ11" s="314"/>
      <c r="KJA11" s="314"/>
      <c r="KJB11" s="314"/>
      <c r="KJC11" s="314"/>
      <c r="KJD11" s="314"/>
      <c r="KJE11" s="314"/>
      <c r="KJF11" s="314"/>
      <c r="KJG11" s="314"/>
      <c r="KJH11" s="314"/>
      <c r="KJI11" s="314"/>
      <c r="KJJ11" s="314"/>
      <c r="KJK11" s="314"/>
      <c r="KJL11" s="314"/>
      <c r="KJM11" s="314"/>
      <c r="KJN11" s="314"/>
      <c r="KJO11" s="314"/>
      <c r="KJP11" s="314"/>
      <c r="KJQ11" s="314"/>
      <c r="KJR11" s="314"/>
      <c r="KJS11" s="314"/>
      <c r="KJT11" s="314"/>
      <c r="KJU11" s="314"/>
      <c r="KJV11" s="314"/>
      <c r="KJW11" s="314"/>
      <c r="KJX11" s="314"/>
      <c r="KJY11" s="314"/>
      <c r="KJZ11" s="314"/>
      <c r="KKA11" s="314"/>
      <c r="KKB11" s="314"/>
      <c r="KKC11" s="314"/>
      <c r="KKD11" s="314"/>
      <c r="KKE11" s="314"/>
      <c r="KKF11" s="314"/>
      <c r="KKG11" s="314"/>
      <c r="KKH11" s="314"/>
      <c r="KKI11" s="314"/>
      <c r="KKJ11" s="314"/>
      <c r="KKK11" s="314"/>
      <c r="KKL11" s="314"/>
      <c r="KKM11" s="314"/>
      <c r="KKN11" s="314"/>
      <c r="KKO11" s="314"/>
      <c r="KKP11" s="314"/>
      <c r="KKQ11" s="314"/>
      <c r="KKR11" s="314"/>
      <c r="KKS11" s="314"/>
      <c r="KKT11" s="314"/>
      <c r="KKU11" s="314"/>
      <c r="KKV11" s="314"/>
      <c r="KKW11" s="314"/>
      <c r="KKX11" s="314"/>
      <c r="KKY11" s="314"/>
      <c r="KKZ11" s="314"/>
      <c r="KLA11" s="314"/>
      <c r="KLB11" s="314"/>
      <c r="KLC11" s="314"/>
      <c r="KLD11" s="314"/>
      <c r="KLE11" s="314"/>
      <c r="KLF11" s="314"/>
      <c r="KLG11" s="314"/>
      <c r="KLH11" s="314"/>
      <c r="KLI11" s="314"/>
      <c r="KLJ11" s="314"/>
      <c r="KLK11" s="314"/>
      <c r="KLL11" s="314"/>
      <c r="KLM11" s="314"/>
      <c r="KLN11" s="314"/>
      <c r="KLO11" s="314"/>
      <c r="KLP11" s="314"/>
      <c r="KLQ11" s="314"/>
      <c r="KLR11" s="314"/>
      <c r="KLS11" s="314"/>
      <c r="KLT11" s="314"/>
      <c r="KLU11" s="314"/>
      <c r="KLV11" s="314"/>
      <c r="KLW11" s="314"/>
      <c r="KLX11" s="314"/>
      <c r="KLY11" s="314"/>
      <c r="KLZ11" s="314"/>
      <c r="KMA11" s="314"/>
      <c r="KMB11" s="314"/>
      <c r="KMC11" s="314"/>
      <c r="KMD11" s="314"/>
      <c r="KME11" s="314"/>
      <c r="KMF11" s="314"/>
      <c r="KMG11" s="314"/>
      <c r="KMH11" s="314"/>
      <c r="KMI11" s="314"/>
      <c r="KMJ11" s="314"/>
      <c r="KMK11" s="314"/>
      <c r="KML11" s="314"/>
      <c r="KMM11" s="314"/>
      <c r="KMN11" s="314"/>
      <c r="KMO11" s="314"/>
      <c r="KMP11" s="314"/>
      <c r="KMQ11" s="314"/>
      <c r="KMR11" s="314"/>
      <c r="KMS11" s="314"/>
      <c r="KMT11" s="314"/>
      <c r="KMU11" s="314"/>
      <c r="KMV11" s="314"/>
      <c r="KMW11" s="314"/>
      <c r="KMX11" s="314"/>
      <c r="KMY11" s="314"/>
      <c r="KMZ11" s="314"/>
      <c r="KNA11" s="314"/>
      <c r="KNB11" s="314"/>
      <c r="KNC11" s="314"/>
      <c r="KND11" s="314"/>
      <c r="KNE11" s="314"/>
      <c r="KNF11" s="314"/>
      <c r="KNG11" s="314"/>
      <c r="KNH11" s="314"/>
      <c r="KNI11" s="314"/>
      <c r="KNJ11" s="314"/>
      <c r="KNK11" s="314"/>
      <c r="KNL11" s="314"/>
      <c r="KNM11" s="314"/>
      <c r="KNN11" s="314"/>
      <c r="KNO11" s="314"/>
      <c r="KNP11" s="314"/>
      <c r="KNQ11" s="314"/>
      <c r="KNR11" s="314"/>
      <c r="KNS11" s="314"/>
      <c r="KNT11" s="314"/>
      <c r="KNU11" s="314"/>
      <c r="KNV11" s="314"/>
      <c r="KNW11" s="314"/>
      <c r="KNX11" s="314"/>
      <c r="KNY11" s="314"/>
      <c r="KNZ11" s="314"/>
      <c r="KOA11" s="314"/>
      <c r="KOB11" s="314"/>
      <c r="KOC11" s="314"/>
      <c r="KOD11" s="314"/>
      <c r="KOE11" s="314"/>
      <c r="KOF11" s="314"/>
      <c r="KOG11" s="314"/>
      <c r="KOH11" s="314"/>
      <c r="KOI11" s="314"/>
      <c r="KOJ11" s="314"/>
      <c r="KOK11" s="314"/>
      <c r="KOL11" s="314"/>
      <c r="KOM11" s="314"/>
      <c r="KON11" s="314"/>
      <c r="KOO11" s="314"/>
      <c r="KOP11" s="314"/>
      <c r="KOQ11" s="314"/>
      <c r="KOR11" s="314"/>
      <c r="KOS11" s="314"/>
      <c r="KOT11" s="314"/>
      <c r="KOU11" s="314"/>
      <c r="KOV11" s="314"/>
      <c r="KOW11" s="314"/>
      <c r="KOX11" s="314"/>
      <c r="KOY11" s="314"/>
      <c r="KOZ11" s="314"/>
      <c r="KPA11" s="314"/>
      <c r="KPB11" s="314"/>
      <c r="KPC11" s="314"/>
      <c r="KPD11" s="314"/>
      <c r="KPE11" s="314"/>
      <c r="KPF11" s="314"/>
      <c r="KPG11" s="314"/>
      <c r="KPH11" s="314"/>
      <c r="KPI11" s="314"/>
      <c r="KPJ11" s="314"/>
      <c r="KPK11" s="314"/>
      <c r="KPL11" s="314"/>
      <c r="KPM11" s="314"/>
      <c r="KPN11" s="314"/>
      <c r="KPO11" s="314"/>
      <c r="KPP11" s="314"/>
      <c r="KPQ11" s="314"/>
      <c r="KPR11" s="314"/>
      <c r="KPS11" s="314"/>
      <c r="KPT11" s="314"/>
      <c r="KPU11" s="314"/>
      <c r="KPV11" s="314"/>
      <c r="KPW11" s="314"/>
      <c r="KPX11" s="314"/>
      <c r="KPY11" s="314"/>
      <c r="KPZ11" s="314"/>
      <c r="KQA11" s="314"/>
      <c r="KQB11" s="314"/>
      <c r="KQC11" s="314"/>
      <c r="KQD11" s="314"/>
      <c r="KQE11" s="314"/>
      <c r="KQF11" s="314"/>
      <c r="KQG11" s="314"/>
      <c r="KQH11" s="314"/>
      <c r="KQI11" s="314"/>
      <c r="KQJ11" s="314"/>
      <c r="KQK11" s="314"/>
      <c r="KQL11" s="314"/>
      <c r="KQM11" s="314"/>
      <c r="KQN11" s="314"/>
      <c r="KQO11" s="314"/>
      <c r="KQP11" s="314"/>
      <c r="KQQ11" s="314"/>
      <c r="KQR11" s="314"/>
      <c r="KQS11" s="314"/>
      <c r="KQT11" s="314"/>
      <c r="KQU11" s="314"/>
      <c r="KQV11" s="314"/>
      <c r="KQW11" s="314"/>
      <c r="KQX11" s="314"/>
      <c r="KQY11" s="314"/>
      <c r="KQZ11" s="314"/>
      <c r="KRA11" s="314"/>
      <c r="KRB11" s="314"/>
      <c r="KRC11" s="314"/>
      <c r="KRD11" s="314"/>
      <c r="KRE11" s="314"/>
      <c r="KRF11" s="314"/>
      <c r="KRG11" s="314"/>
      <c r="KRH11" s="314"/>
      <c r="KRI11" s="314"/>
      <c r="KRJ11" s="314"/>
      <c r="KRK11" s="314"/>
      <c r="KRL11" s="314"/>
      <c r="KRM11" s="314"/>
      <c r="KRN11" s="314"/>
      <c r="KRO11" s="314"/>
      <c r="KRP11" s="314"/>
      <c r="KRQ11" s="314"/>
      <c r="KRR11" s="314"/>
      <c r="KRS11" s="314"/>
      <c r="KRT11" s="314"/>
      <c r="KRU11" s="314"/>
      <c r="KRV11" s="314"/>
      <c r="KRW11" s="314"/>
      <c r="KRX11" s="314"/>
      <c r="KRY11" s="314"/>
      <c r="KRZ11" s="314"/>
      <c r="KSA11" s="314"/>
      <c r="KSB11" s="314"/>
      <c r="KSC11" s="314"/>
      <c r="KSD11" s="314"/>
      <c r="KSE11" s="314"/>
      <c r="KSF11" s="314"/>
      <c r="KSG11" s="314"/>
      <c r="KSH11" s="314"/>
      <c r="KSI11" s="314"/>
      <c r="KSJ11" s="314"/>
      <c r="KSK11" s="314"/>
      <c r="KSL11" s="314"/>
      <c r="KSM11" s="314"/>
      <c r="KSN11" s="314"/>
      <c r="KSO11" s="314"/>
      <c r="KSP11" s="314"/>
      <c r="KSQ11" s="314"/>
      <c r="KSR11" s="314"/>
      <c r="KSS11" s="314"/>
      <c r="KST11" s="314"/>
      <c r="KSU11" s="314"/>
      <c r="KSV11" s="314"/>
      <c r="KSW11" s="314"/>
      <c r="KSX11" s="314"/>
      <c r="KSY11" s="314"/>
      <c r="KSZ11" s="314"/>
      <c r="KTA11" s="314"/>
      <c r="KTB11" s="314"/>
      <c r="KTC11" s="314"/>
      <c r="KTD11" s="314"/>
      <c r="KTE11" s="314"/>
      <c r="KTF11" s="314"/>
      <c r="KTG11" s="314"/>
      <c r="KTH11" s="314"/>
      <c r="KTI11" s="314"/>
      <c r="KTJ11" s="314"/>
      <c r="KTK11" s="314"/>
      <c r="KTL11" s="314"/>
      <c r="KTM11" s="314"/>
      <c r="KTN11" s="314"/>
      <c r="KTO11" s="314"/>
      <c r="KTP11" s="314"/>
      <c r="KTQ11" s="314"/>
      <c r="KTR11" s="314"/>
      <c r="KTS11" s="314"/>
      <c r="KTT11" s="314"/>
      <c r="KTU11" s="314"/>
      <c r="KTV11" s="314"/>
      <c r="KTW11" s="314"/>
      <c r="KTX11" s="314"/>
      <c r="KTY11" s="314"/>
      <c r="KTZ11" s="314"/>
      <c r="KUA11" s="314"/>
      <c r="KUB11" s="314"/>
      <c r="KUC11" s="314"/>
      <c r="KUD11" s="314"/>
      <c r="KUE11" s="314"/>
      <c r="KUF11" s="314"/>
      <c r="KUG11" s="314"/>
      <c r="KUH11" s="314"/>
      <c r="KUI11" s="314"/>
      <c r="KUJ11" s="314"/>
      <c r="KUK11" s="314"/>
      <c r="KUL11" s="314"/>
      <c r="KUM11" s="314"/>
      <c r="KUN11" s="314"/>
      <c r="KUO11" s="314"/>
      <c r="KUP11" s="314"/>
      <c r="KUQ11" s="314"/>
      <c r="KUR11" s="314"/>
      <c r="KUS11" s="314"/>
      <c r="KUT11" s="314"/>
      <c r="KUU11" s="314"/>
      <c r="KUV11" s="314"/>
      <c r="KUW11" s="314"/>
      <c r="KUX11" s="314"/>
      <c r="KUY11" s="314"/>
      <c r="KUZ11" s="314"/>
      <c r="KVA11" s="314"/>
      <c r="KVB11" s="314"/>
      <c r="KVC11" s="314"/>
      <c r="KVD11" s="314"/>
      <c r="KVE11" s="314"/>
      <c r="KVF11" s="314"/>
      <c r="KVG11" s="314"/>
      <c r="KVH11" s="314"/>
      <c r="KVI11" s="314"/>
      <c r="KVJ11" s="314"/>
      <c r="KVK11" s="314"/>
      <c r="KVL11" s="314"/>
      <c r="KVM11" s="314"/>
      <c r="KVN11" s="314"/>
      <c r="KVO11" s="314"/>
      <c r="KVP11" s="314"/>
      <c r="KVQ11" s="314"/>
      <c r="KVR11" s="314"/>
      <c r="KVS11" s="314"/>
      <c r="KVT11" s="314"/>
      <c r="KVU11" s="314"/>
      <c r="KVV11" s="314"/>
      <c r="KVW11" s="314"/>
      <c r="KVX11" s="314"/>
      <c r="KVY11" s="314"/>
      <c r="KVZ11" s="314"/>
      <c r="KWA11" s="314"/>
      <c r="KWB11" s="314"/>
      <c r="KWC11" s="314"/>
      <c r="KWD11" s="314"/>
      <c r="KWE11" s="314"/>
      <c r="KWF11" s="314"/>
      <c r="KWG11" s="314"/>
      <c r="KWH11" s="314"/>
      <c r="KWI11" s="314"/>
      <c r="KWJ11" s="314"/>
      <c r="KWK11" s="314"/>
      <c r="KWL11" s="314"/>
      <c r="KWM11" s="314"/>
      <c r="KWN11" s="314"/>
      <c r="KWO11" s="314"/>
      <c r="KWP11" s="314"/>
      <c r="KWQ11" s="314"/>
      <c r="KWR11" s="314"/>
      <c r="KWS11" s="314"/>
      <c r="KWT11" s="314"/>
      <c r="KWU11" s="314"/>
      <c r="KWV11" s="314"/>
      <c r="KWW11" s="314"/>
      <c r="KWX11" s="314"/>
      <c r="KWY11" s="314"/>
      <c r="KWZ11" s="314"/>
      <c r="KXA11" s="314"/>
      <c r="KXB11" s="314"/>
      <c r="KXC11" s="314"/>
      <c r="KXD11" s="314"/>
      <c r="KXE11" s="314"/>
      <c r="KXF11" s="314"/>
      <c r="KXG11" s="314"/>
      <c r="KXH11" s="314"/>
      <c r="KXI11" s="314"/>
      <c r="KXJ11" s="314"/>
      <c r="KXK11" s="314"/>
      <c r="KXL11" s="314"/>
      <c r="KXM11" s="314"/>
      <c r="KXN11" s="314"/>
      <c r="KXO11" s="314"/>
      <c r="KXP11" s="314"/>
      <c r="KXQ11" s="314"/>
      <c r="KXR11" s="314"/>
      <c r="KXS11" s="314"/>
      <c r="KXT11" s="314"/>
      <c r="KXU11" s="314"/>
      <c r="KXV11" s="314"/>
      <c r="KXW11" s="314"/>
      <c r="KXX11" s="314"/>
      <c r="KXY11" s="314"/>
      <c r="KXZ11" s="314"/>
      <c r="KYA11" s="314"/>
      <c r="KYB11" s="314"/>
      <c r="KYC11" s="314"/>
      <c r="KYD11" s="314"/>
      <c r="KYE11" s="314"/>
      <c r="KYF11" s="314"/>
      <c r="KYG11" s="314"/>
      <c r="KYH11" s="314"/>
      <c r="KYI11" s="314"/>
      <c r="KYJ11" s="314"/>
      <c r="KYK11" s="314"/>
      <c r="KYL11" s="314"/>
      <c r="KYM11" s="314"/>
      <c r="KYN11" s="314"/>
      <c r="KYO11" s="314"/>
      <c r="KYP11" s="314"/>
      <c r="KYQ11" s="314"/>
      <c r="KYR11" s="314"/>
      <c r="KYS11" s="314"/>
      <c r="KYT11" s="314"/>
      <c r="KYU11" s="314"/>
      <c r="KYV11" s="314"/>
      <c r="KYW11" s="314"/>
      <c r="KYX11" s="314"/>
      <c r="KYY11" s="314"/>
      <c r="KYZ11" s="314"/>
      <c r="KZA11" s="314"/>
      <c r="KZB11" s="314"/>
      <c r="KZC11" s="314"/>
      <c r="KZD11" s="314"/>
      <c r="KZE11" s="314"/>
      <c r="KZF11" s="314"/>
      <c r="KZG11" s="314"/>
      <c r="KZH11" s="314"/>
      <c r="KZI11" s="314"/>
      <c r="KZJ11" s="314"/>
      <c r="KZK11" s="314"/>
      <c r="KZL11" s="314"/>
      <c r="KZM11" s="314"/>
      <c r="KZN11" s="314"/>
      <c r="KZO11" s="314"/>
      <c r="KZP11" s="314"/>
      <c r="KZQ11" s="314"/>
      <c r="KZR11" s="314"/>
      <c r="KZS11" s="314"/>
      <c r="KZT11" s="314"/>
      <c r="KZU11" s="314"/>
      <c r="KZV11" s="314"/>
      <c r="KZW11" s="314"/>
      <c r="KZX11" s="314"/>
      <c r="KZY11" s="314"/>
      <c r="KZZ11" s="314"/>
      <c r="LAA11" s="314"/>
      <c r="LAB11" s="314"/>
      <c r="LAC11" s="314"/>
      <c r="LAD11" s="314"/>
      <c r="LAE11" s="314"/>
      <c r="LAF11" s="314"/>
      <c r="LAG11" s="314"/>
      <c r="LAH11" s="314"/>
      <c r="LAI11" s="314"/>
      <c r="LAJ11" s="314"/>
      <c r="LAK11" s="314"/>
      <c r="LAL11" s="314"/>
      <c r="LAM11" s="314"/>
      <c r="LAN11" s="314"/>
      <c r="LAO11" s="314"/>
      <c r="LAP11" s="314"/>
      <c r="LAQ11" s="314"/>
      <c r="LAR11" s="314"/>
      <c r="LAS11" s="314"/>
      <c r="LAT11" s="314"/>
      <c r="LAU11" s="314"/>
      <c r="LAV11" s="314"/>
      <c r="LAW11" s="314"/>
      <c r="LAX11" s="314"/>
      <c r="LAY11" s="314"/>
      <c r="LAZ11" s="314"/>
      <c r="LBA11" s="314"/>
      <c r="LBB11" s="314"/>
      <c r="LBC11" s="314"/>
      <c r="LBD11" s="314"/>
      <c r="LBE11" s="314"/>
      <c r="LBF11" s="314"/>
      <c r="LBG11" s="314"/>
      <c r="LBH11" s="314"/>
      <c r="LBI11" s="314"/>
      <c r="LBJ11" s="314"/>
      <c r="LBK11" s="314"/>
      <c r="LBL11" s="314"/>
      <c r="LBM11" s="314"/>
      <c r="LBN11" s="314"/>
      <c r="LBO11" s="314"/>
      <c r="LBP11" s="314"/>
      <c r="LBQ11" s="314"/>
      <c r="LBR11" s="314"/>
      <c r="LBS11" s="314"/>
      <c r="LBT11" s="314"/>
      <c r="LBU11" s="314"/>
      <c r="LBV11" s="314"/>
      <c r="LBW11" s="314"/>
      <c r="LBX11" s="314"/>
      <c r="LBY11" s="314"/>
      <c r="LBZ11" s="314"/>
      <c r="LCA11" s="314"/>
      <c r="LCB11" s="314"/>
      <c r="LCC11" s="314"/>
      <c r="LCD11" s="314"/>
      <c r="LCE11" s="314"/>
      <c r="LCF11" s="314"/>
      <c r="LCG11" s="314"/>
      <c r="LCH11" s="314"/>
      <c r="LCI11" s="314"/>
      <c r="LCJ11" s="314"/>
      <c r="LCK11" s="314"/>
      <c r="LCL11" s="314"/>
      <c r="LCM11" s="314"/>
      <c r="LCN11" s="314"/>
      <c r="LCO11" s="314"/>
      <c r="LCP11" s="314"/>
      <c r="LCQ11" s="314"/>
      <c r="LCR11" s="314"/>
      <c r="LCS11" s="314"/>
      <c r="LCT11" s="314"/>
      <c r="LCU11" s="314"/>
      <c r="LCV11" s="314"/>
      <c r="LCW11" s="314"/>
      <c r="LCX11" s="314"/>
      <c r="LCY11" s="314"/>
      <c r="LCZ11" s="314"/>
      <c r="LDA11" s="314"/>
      <c r="LDB11" s="314"/>
      <c r="LDC11" s="314"/>
      <c r="LDD11" s="314"/>
      <c r="LDE11" s="314"/>
      <c r="LDF11" s="314"/>
      <c r="LDG11" s="314"/>
      <c r="LDH11" s="314"/>
      <c r="LDI11" s="314"/>
      <c r="LDJ11" s="314"/>
      <c r="LDK11" s="314"/>
      <c r="LDL11" s="314"/>
      <c r="LDM11" s="314"/>
      <c r="LDN11" s="314"/>
      <c r="LDO11" s="314"/>
      <c r="LDP11" s="314"/>
      <c r="LDQ11" s="314"/>
      <c r="LDR11" s="314"/>
      <c r="LDS11" s="314"/>
      <c r="LDT11" s="314"/>
      <c r="LDU11" s="314"/>
      <c r="LDV11" s="314"/>
      <c r="LDW11" s="314"/>
      <c r="LDX11" s="314"/>
      <c r="LDY11" s="314"/>
      <c r="LDZ11" s="314"/>
      <c r="LEA11" s="314"/>
      <c r="LEB11" s="314"/>
      <c r="LEC11" s="314"/>
      <c r="LED11" s="314"/>
      <c r="LEE11" s="314"/>
      <c r="LEF11" s="314"/>
      <c r="LEG11" s="314"/>
      <c r="LEH11" s="314"/>
      <c r="LEI11" s="314"/>
      <c r="LEJ11" s="314"/>
      <c r="LEK11" s="314"/>
      <c r="LEL11" s="314"/>
      <c r="LEM11" s="314"/>
      <c r="LEN11" s="314"/>
      <c r="LEO11" s="314"/>
      <c r="LEP11" s="314"/>
      <c r="LEQ11" s="314"/>
      <c r="LER11" s="314"/>
      <c r="LES11" s="314"/>
      <c r="LET11" s="314"/>
      <c r="LEU11" s="314"/>
      <c r="LEV11" s="314"/>
      <c r="LEW11" s="314"/>
      <c r="LEX11" s="314"/>
      <c r="LEY11" s="314"/>
      <c r="LEZ11" s="314"/>
      <c r="LFA11" s="314"/>
      <c r="LFB11" s="314"/>
      <c r="LFC11" s="314"/>
      <c r="LFD11" s="314"/>
      <c r="LFE11" s="314"/>
      <c r="LFF11" s="314"/>
      <c r="LFG11" s="314"/>
      <c r="LFH11" s="314"/>
      <c r="LFI11" s="314"/>
      <c r="LFJ11" s="314"/>
      <c r="LFK11" s="314"/>
      <c r="LFL11" s="314"/>
      <c r="LFM11" s="314"/>
      <c r="LFN11" s="314"/>
      <c r="LFO11" s="314"/>
      <c r="LFP11" s="314"/>
      <c r="LFQ11" s="314"/>
      <c r="LFR11" s="314"/>
      <c r="LFS11" s="314"/>
      <c r="LFT11" s="314"/>
      <c r="LFU11" s="314"/>
      <c r="LFV11" s="314"/>
      <c r="LFW11" s="314"/>
      <c r="LFX11" s="314"/>
      <c r="LFY11" s="314"/>
      <c r="LFZ11" s="314"/>
      <c r="LGA11" s="314"/>
      <c r="LGB11" s="314"/>
      <c r="LGC11" s="314"/>
      <c r="LGD11" s="314"/>
      <c r="LGE11" s="314"/>
      <c r="LGF11" s="314"/>
      <c r="LGG11" s="314"/>
      <c r="LGH11" s="314"/>
      <c r="LGI11" s="314"/>
      <c r="LGJ11" s="314"/>
      <c r="LGK11" s="314"/>
      <c r="LGL11" s="314"/>
      <c r="LGM11" s="314"/>
      <c r="LGN11" s="314"/>
      <c r="LGO11" s="314"/>
      <c r="LGP11" s="314"/>
      <c r="LGQ11" s="314"/>
      <c r="LGR11" s="314"/>
      <c r="LGS11" s="314"/>
      <c r="LGT11" s="314"/>
      <c r="LGU11" s="314"/>
      <c r="LGV11" s="314"/>
      <c r="LGW11" s="314"/>
      <c r="LGX11" s="314"/>
      <c r="LGY11" s="314"/>
      <c r="LGZ11" s="314"/>
      <c r="LHA11" s="314"/>
      <c r="LHB11" s="314"/>
      <c r="LHC11" s="314"/>
      <c r="LHD11" s="314"/>
      <c r="LHE11" s="314"/>
      <c r="LHF11" s="314"/>
      <c r="LHG11" s="314"/>
      <c r="LHH11" s="314"/>
      <c r="LHI11" s="314"/>
      <c r="LHJ11" s="314"/>
      <c r="LHK11" s="314"/>
      <c r="LHL11" s="314"/>
      <c r="LHM11" s="314"/>
      <c r="LHN11" s="314"/>
      <c r="LHO11" s="314"/>
      <c r="LHP11" s="314"/>
      <c r="LHQ11" s="314"/>
      <c r="LHR11" s="314"/>
      <c r="LHS11" s="314"/>
      <c r="LHT11" s="314"/>
      <c r="LHU11" s="314"/>
      <c r="LHV11" s="314"/>
      <c r="LHW11" s="314"/>
      <c r="LHX11" s="314"/>
      <c r="LHY11" s="314"/>
      <c r="LHZ11" s="314"/>
      <c r="LIA11" s="314"/>
      <c r="LIB11" s="314"/>
      <c r="LIC11" s="314"/>
      <c r="LID11" s="314"/>
      <c r="LIE11" s="314"/>
      <c r="LIF11" s="314"/>
      <c r="LIG11" s="314"/>
      <c r="LIH11" s="314"/>
      <c r="LII11" s="314"/>
      <c r="LIJ11" s="314"/>
      <c r="LIK11" s="314"/>
      <c r="LIL11" s="314"/>
      <c r="LIM11" s="314"/>
      <c r="LIN11" s="314"/>
      <c r="LIO11" s="314"/>
      <c r="LIP11" s="314"/>
      <c r="LIQ11" s="314"/>
      <c r="LIR11" s="314"/>
      <c r="LIS11" s="314"/>
      <c r="LIT11" s="314"/>
      <c r="LIU11" s="314"/>
      <c r="LIV11" s="314"/>
      <c r="LIW11" s="314"/>
      <c r="LIX11" s="314"/>
      <c r="LIY11" s="314"/>
      <c r="LIZ11" s="314"/>
      <c r="LJA11" s="314"/>
      <c r="LJB11" s="314"/>
      <c r="LJC11" s="314"/>
      <c r="LJD11" s="314"/>
      <c r="LJE11" s="314"/>
      <c r="LJF11" s="314"/>
      <c r="LJG11" s="314"/>
      <c r="LJH11" s="314"/>
      <c r="LJI11" s="314"/>
      <c r="LJJ11" s="314"/>
      <c r="LJK11" s="314"/>
      <c r="LJL11" s="314"/>
      <c r="LJM11" s="314"/>
      <c r="LJN11" s="314"/>
      <c r="LJO11" s="314"/>
      <c r="LJP11" s="314"/>
      <c r="LJQ11" s="314"/>
      <c r="LJR11" s="314"/>
      <c r="LJS11" s="314"/>
      <c r="LJT11" s="314"/>
      <c r="LJU11" s="314"/>
      <c r="LJV11" s="314"/>
      <c r="LJW11" s="314"/>
      <c r="LJX11" s="314"/>
      <c r="LJY11" s="314"/>
      <c r="LJZ11" s="314"/>
      <c r="LKA11" s="314"/>
      <c r="LKB11" s="314"/>
      <c r="LKC11" s="314"/>
      <c r="LKD11" s="314"/>
      <c r="LKE11" s="314"/>
      <c r="LKF11" s="314"/>
      <c r="LKG11" s="314"/>
      <c r="LKH11" s="314"/>
      <c r="LKI11" s="314"/>
      <c r="LKJ11" s="314"/>
      <c r="LKK11" s="314"/>
      <c r="LKL11" s="314"/>
      <c r="LKM11" s="314"/>
      <c r="LKN11" s="314"/>
      <c r="LKO11" s="314"/>
      <c r="LKP11" s="314"/>
      <c r="LKQ11" s="314"/>
      <c r="LKR11" s="314"/>
      <c r="LKS11" s="314"/>
      <c r="LKT11" s="314"/>
      <c r="LKU11" s="314"/>
      <c r="LKV11" s="314"/>
      <c r="LKW11" s="314"/>
      <c r="LKX11" s="314"/>
      <c r="LKY11" s="314"/>
      <c r="LKZ11" s="314"/>
      <c r="LLA11" s="314"/>
      <c r="LLB11" s="314"/>
      <c r="LLC11" s="314"/>
      <c r="LLD11" s="314"/>
      <c r="LLE11" s="314"/>
      <c r="LLF11" s="314"/>
      <c r="LLG11" s="314"/>
      <c r="LLH11" s="314"/>
      <c r="LLI11" s="314"/>
      <c r="LLJ11" s="314"/>
      <c r="LLK11" s="314"/>
      <c r="LLL11" s="314"/>
      <c r="LLM11" s="314"/>
      <c r="LLN11" s="314"/>
      <c r="LLO11" s="314"/>
      <c r="LLP11" s="314"/>
      <c r="LLQ11" s="314"/>
      <c r="LLR11" s="314"/>
      <c r="LLS11" s="314"/>
      <c r="LLT11" s="314"/>
      <c r="LLU11" s="314"/>
      <c r="LLV11" s="314"/>
      <c r="LLW11" s="314"/>
      <c r="LLX11" s="314"/>
      <c r="LLY11" s="314"/>
      <c r="LLZ11" s="314"/>
      <c r="LMA11" s="314"/>
      <c r="LMB11" s="314"/>
      <c r="LMC11" s="314"/>
      <c r="LMD11" s="314"/>
      <c r="LME11" s="314"/>
      <c r="LMF11" s="314"/>
      <c r="LMG11" s="314"/>
      <c r="LMH11" s="314"/>
      <c r="LMI11" s="314"/>
      <c r="LMJ11" s="314"/>
      <c r="LMK11" s="314"/>
      <c r="LML11" s="314"/>
      <c r="LMM11" s="314"/>
      <c r="LMN11" s="314"/>
      <c r="LMO11" s="314"/>
      <c r="LMP11" s="314"/>
      <c r="LMQ11" s="314"/>
      <c r="LMR11" s="314"/>
      <c r="LMS11" s="314"/>
      <c r="LMT11" s="314"/>
      <c r="LMU11" s="314"/>
      <c r="LMV11" s="314"/>
      <c r="LMW11" s="314"/>
      <c r="LMX11" s="314"/>
      <c r="LMY11" s="314"/>
      <c r="LMZ11" s="314"/>
      <c r="LNA11" s="314"/>
      <c r="LNB11" s="314"/>
      <c r="LNC11" s="314"/>
      <c r="LND11" s="314"/>
      <c r="LNE11" s="314"/>
      <c r="LNF11" s="314"/>
      <c r="LNG11" s="314"/>
      <c r="LNH11" s="314"/>
      <c r="LNI11" s="314"/>
      <c r="LNJ11" s="314"/>
      <c r="LNK11" s="314"/>
      <c r="LNL11" s="314"/>
      <c r="LNM11" s="314"/>
      <c r="LNN11" s="314"/>
      <c r="LNO11" s="314"/>
      <c r="LNP11" s="314"/>
      <c r="LNQ11" s="314"/>
      <c r="LNR11" s="314"/>
      <c r="LNS11" s="314"/>
      <c r="LNT11" s="314"/>
      <c r="LNU11" s="314"/>
      <c r="LNV11" s="314"/>
      <c r="LNW11" s="314"/>
      <c r="LNX11" s="314"/>
      <c r="LNY11" s="314"/>
      <c r="LNZ11" s="314"/>
      <c r="LOA11" s="314"/>
      <c r="LOB11" s="314"/>
      <c r="LOC11" s="314"/>
      <c r="LOD11" s="314"/>
      <c r="LOE11" s="314"/>
      <c r="LOF11" s="314"/>
      <c r="LOG11" s="314"/>
      <c r="LOH11" s="314"/>
      <c r="LOI11" s="314"/>
      <c r="LOJ11" s="314"/>
      <c r="LOK11" s="314"/>
      <c r="LOL11" s="314"/>
      <c r="LOM11" s="314"/>
      <c r="LON11" s="314"/>
      <c r="LOO11" s="314"/>
      <c r="LOP11" s="314"/>
      <c r="LOQ11" s="314"/>
      <c r="LOR11" s="314"/>
      <c r="LOS11" s="314"/>
      <c r="LOT11" s="314"/>
      <c r="LOU11" s="314"/>
      <c r="LOV11" s="314"/>
      <c r="LOW11" s="314"/>
      <c r="LOX11" s="314"/>
      <c r="LOY11" s="314"/>
      <c r="LOZ11" s="314"/>
      <c r="LPA11" s="314"/>
      <c r="LPB11" s="314"/>
      <c r="LPC11" s="314"/>
      <c r="LPD11" s="314"/>
      <c r="LPE11" s="314"/>
      <c r="LPF11" s="314"/>
      <c r="LPG11" s="314"/>
      <c r="LPH11" s="314"/>
      <c r="LPI11" s="314"/>
      <c r="LPJ11" s="314"/>
      <c r="LPK11" s="314"/>
      <c r="LPL11" s="314"/>
      <c r="LPM11" s="314"/>
      <c r="LPN11" s="314"/>
      <c r="LPO11" s="314"/>
      <c r="LPP11" s="314"/>
      <c r="LPQ11" s="314"/>
      <c r="LPR11" s="314"/>
      <c r="LPS11" s="314"/>
      <c r="LPT11" s="314"/>
      <c r="LPU11" s="314"/>
      <c r="LPV11" s="314"/>
      <c r="LPW11" s="314"/>
      <c r="LPX11" s="314"/>
      <c r="LPY11" s="314"/>
      <c r="LPZ11" s="314"/>
      <c r="LQA11" s="314"/>
      <c r="LQB11" s="314"/>
      <c r="LQC11" s="314"/>
      <c r="LQD11" s="314"/>
      <c r="LQE11" s="314"/>
      <c r="LQF11" s="314"/>
      <c r="LQG11" s="314"/>
      <c r="LQH11" s="314"/>
      <c r="LQI11" s="314"/>
      <c r="LQJ11" s="314"/>
      <c r="LQK11" s="314"/>
      <c r="LQL11" s="314"/>
      <c r="LQM11" s="314"/>
      <c r="LQN11" s="314"/>
      <c r="LQO11" s="314"/>
      <c r="LQP11" s="314"/>
      <c r="LQQ11" s="314"/>
      <c r="LQR11" s="314"/>
      <c r="LQS11" s="314"/>
      <c r="LQT11" s="314"/>
      <c r="LQU11" s="314"/>
      <c r="LQV11" s="314"/>
      <c r="LQW11" s="314"/>
      <c r="LQX11" s="314"/>
      <c r="LQY11" s="314"/>
      <c r="LQZ11" s="314"/>
      <c r="LRA11" s="314"/>
      <c r="LRB11" s="314"/>
      <c r="LRC11" s="314"/>
      <c r="LRD11" s="314"/>
      <c r="LRE11" s="314"/>
      <c r="LRF11" s="314"/>
      <c r="LRG11" s="314"/>
      <c r="LRH11" s="314"/>
      <c r="LRI11" s="314"/>
      <c r="LRJ11" s="314"/>
      <c r="LRK11" s="314"/>
      <c r="LRL11" s="314"/>
      <c r="LRM11" s="314"/>
      <c r="LRN11" s="314"/>
      <c r="LRO11" s="314"/>
      <c r="LRP11" s="314"/>
      <c r="LRQ11" s="314"/>
      <c r="LRR11" s="314"/>
      <c r="LRS11" s="314"/>
      <c r="LRT11" s="314"/>
      <c r="LRU11" s="314"/>
      <c r="LRV11" s="314"/>
      <c r="LRW11" s="314"/>
      <c r="LRX11" s="314"/>
      <c r="LRY11" s="314"/>
      <c r="LRZ11" s="314"/>
      <c r="LSA11" s="314"/>
      <c r="LSB11" s="314"/>
      <c r="LSC11" s="314"/>
      <c r="LSD11" s="314"/>
      <c r="LSE11" s="314"/>
      <c r="LSF11" s="314"/>
      <c r="LSG11" s="314"/>
      <c r="LSH11" s="314"/>
      <c r="LSI11" s="314"/>
      <c r="LSJ11" s="314"/>
      <c r="LSK11" s="314"/>
      <c r="LSL11" s="314"/>
      <c r="LSM11" s="314"/>
      <c r="LSN11" s="314"/>
      <c r="LSO11" s="314"/>
      <c r="LSP11" s="314"/>
      <c r="LSQ11" s="314"/>
      <c r="LSR11" s="314"/>
      <c r="LSS11" s="314"/>
      <c r="LST11" s="314"/>
      <c r="LSU11" s="314"/>
      <c r="LSV11" s="314"/>
      <c r="LSW11" s="314"/>
      <c r="LSX11" s="314"/>
      <c r="LSY11" s="314"/>
      <c r="LSZ11" s="314"/>
      <c r="LTA11" s="314"/>
      <c r="LTB11" s="314"/>
      <c r="LTC11" s="314"/>
      <c r="LTD11" s="314"/>
      <c r="LTE11" s="314"/>
      <c r="LTF11" s="314"/>
      <c r="LTG11" s="314"/>
      <c r="LTH11" s="314"/>
      <c r="LTI11" s="314"/>
      <c r="LTJ11" s="314"/>
      <c r="LTK11" s="314"/>
      <c r="LTL11" s="314"/>
      <c r="LTM11" s="314"/>
      <c r="LTN11" s="314"/>
      <c r="LTO11" s="314"/>
      <c r="LTP11" s="314"/>
      <c r="LTQ11" s="314"/>
      <c r="LTR11" s="314"/>
      <c r="LTS11" s="314"/>
      <c r="LTT11" s="314"/>
      <c r="LTU11" s="314"/>
      <c r="LTV11" s="314"/>
      <c r="LTW11" s="314"/>
      <c r="LTX11" s="314"/>
      <c r="LTY11" s="314"/>
      <c r="LTZ11" s="314"/>
      <c r="LUA11" s="314"/>
      <c r="LUB11" s="314"/>
      <c r="LUC11" s="314"/>
      <c r="LUD11" s="314"/>
      <c r="LUE11" s="314"/>
      <c r="LUF11" s="314"/>
      <c r="LUG11" s="314"/>
      <c r="LUH11" s="314"/>
      <c r="LUI11" s="314"/>
      <c r="LUJ11" s="314"/>
      <c r="LUK11" s="314"/>
      <c r="LUL11" s="314"/>
      <c r="LUM11" s="314"/>
      <c r="LUN11" s="314"/>
      <c r="LUO11" s="314"/>
      <c r="LUP11" s="314"/>
      <c r="LUQ11" s="314"/>
      <c r="LUR11" s="314"/>
      <c r="LUS11" s="314"/>
      <c r="LUT11" s="314"/>
      <c r="LUU11" s="314"/>
      <c r="LUV11" s="314"/>
      <c r="LUW11" s="314"/>
      <c r="LUX11" s="314"/>
      <c r="LUY11" s="314"/>
      <c r="LUZ11" s="314"/>
      <c r="LVA11" s="314"/>
      <c r="LVB11" s="314"/>
      <c r="LVC11" s="314"/>
      <c r="LVD11" s="314"/>
      <c r="LVE11" s="314"/>
      <c r="LVF11" s="314"/>
      <c r="LVG11" s="314"/>
      <c r="LVH11" s="314"/>
      <c r="LVI11" s="314"/>
      <c r="LVJ11" s="314"/>
      <c r="LVK11" s="314"/>
      <c r="LVL11" s="314"/>
      <c r="LVM11" s="314"/>
      <c r="LVN11" s="314"/>
      <c r="LVO11" s="314"/>
      <c r="LVP11" s="314"/>
      <c r="LVQ11" s="314"/>
      <c r="LVR11" s="314"/>
      <c r="LVS11" s="314"/>
      <c r="LVT11" s="314"/>
      <c r="LVU11" s="314"/>
      <c r="LVV11" s="314"/>
      <c r="LVW11" s="314"/>
      <c r="LVX11" s="314"/>
      <c r="LVY11" s="314"/>
      <c r="LVZ11" s="314"/>
      <c r="LWA11" s="314"/>
      <c r="LWB11" s="314"/>
      <c r="LWC11" s="314"/>
      <c r="LWD11" s="314"/>
      <c r="LWE11" s="314"/>
      <c r="LWF11" s="314"/>
      <c r="LWG11" s="314"/>
      <c r="LWH11" s="314"/>
      <c r="LWI11" s="314"/>
      <c r="LWJ11" s="314"/>
      <c r="LWK11" s="314"/>
      <c r="LWL11" s="314"/>
      <c r="LWM11" s="314"/>
      <c r="LWN11" s="314"/>
      <c r="LWO11" s="314"/>
      <c r="LWP11" s="314"/>
      <c r="LWQ11" s="314"/>
      <c r="LWR11" s="314"/>
      <c r="LWS11" s="314"/>
      <c r="LWT11" s="314"/>
      <c r="LWU11" s="314"/>
      <c r="LWV11" s="314"/>
      <c r="LWW11" s="314"/>
      <c r="LWX11" s="314"/>
      <c r="LWY11" s="314"/>
      <c r="LWZ11" s="314"/>
      <c r="LXA11" s="314"/>
      <c r="LXB11" s="314"/>
      <c r="LXC11" s="314"/>
      <c r="LXD11" s="314"/>
      <c r="LXE11" s="314"/>
      <c r="LXF11" s="314"/>
      <c r="LXG11" s="314"/>
      <c r="LXH11" s="314"/>
      <c r="LXI11" s="314"/>
      <c r="LXJ11" s="314"/>
      <c r="LXK11" s="314"/>
      <c r="LXL11" s="314"/>
      <c r="LXM11" s="314"/>
      <c r="LXN11" s="314"/>
      <c r="LXO11" s="314"/>
      <c r="LXP11" s="314"/>
      <c r="LXQ11" s="314"/>
      <c r="LXR11" s="314"/>
      <c r="LXS11" s="314"/>
      <c r="LXT11" s="314"/>
      <c r="LXU11" s="314"/>
      <c r="LXV11" s="314"/>
      <c r="LXW11" s="314"/>
      <c r="LXX11" s="314"/>
      <c r="LXY11" s="314"/>
      <c r="LXZ11" s="314"/>
      <c r="LYA11" s="314"/>
      <c r="LYB11" s="314"/>
      <c r="LYC11" s="314"/>
      <c r="LYD11" s="314"/>
      <c r="LYE11" s="314"/>
      <c r="LYF11" s="314"/>
      <c r="LYG11" s="314"/>
      <c r="LYH11" s="314"/>
      <c r="LYI11" s="314"/>
      <c r="LYJ11" s="314"/>
      <c r="LYK11" s="314"/>
      <c r="LYL11" s="314"/>
      <c r="LYM11" s="314"/>
      <c r="LYN11" s="314"/>
      <c r="LYO11" s="314"/>
      <c r="LYP11" s="314"/>
      <c r="LYQ11" s="314"/>
      <c r="LYR11" s="314"/>
      <c r="LYS11" s="314"/>
      <c r="LYT11" s="314"/>
      <c r="LYU11" s="314"/>
      <c r="LYV11" s="314"/>
      <c r="LYW11" s="314"/>
      <c r="LYX11" s="314"/>
      <c r="LYY11" s="314"/>
      <c r="LYZ11" s="314"/>
      <c r="LZA11" s="314"/>
      <c r="LZB11" s="314"/>
      <c r="LZC11" s="314"/>
      <c r="LZD11" s="314"/>
      <c r="LZE11" s="314"/>
      <c r="LZF11" s="314"/>
      <c r="LZG11" s="314"/>
      <c r="LZH11" s="314"/>
      <c r="LZI11" s="314"/>
      <c r="LZJ11" s="314"/>
      <c r="LZK11" s="314"/>
      <c r="LZL11" s="314"/>
      <c r="LZM11" s="314"/>
      <c r="LZN11" s="314"/>
      <c r="LZO11" s="314"/>
      <c r="LZP11" s="314"/>
      <c r="LZQ11" s="314"/>
      <c r="LZR11" s="314"/>
      <c r="LZS11" s="314"/>
      <c r="LZT11" s="314"/>
      <c r="LZU11" s="314"/>
      <c r="LZV11" s="314"/>
      <c r="LZW11" s="314"/>
      <c r="LZX11" s="314"/>
      <c r="LZY11" s="314"/>
      <c r="LZZ11" s="314"/>
      <c r="MAA11" s="314"/>
      <c r="MAB11" s="314"/>
      <c r="MAC11" s="314"/>
      <c r="MAD11" s="314"/>
      <c r="MAE11" s="314"/>
      <c r="MAF11" s="314"/>
      <c r="MAG11" s="314"/>
      <c r="MAH11" s="314"/>
      <c r="MAI11" s="314"/>
      <c r="MAJ11" s="314"/>
      <c r="MAK11" s="314"/>
      <c r="MAL11" s="314"/>
      <c r="MAM11" s="314"/>
      <c r="MAN11" s="314"/>
      <c r="MAO11" s="314"/>
      <c r="MAP11" s="314"/>
      <c r="MAQ11" s="314"/>
      <c r="MAR11" s="314"/>
      <c r="MAS11" s="314"/>
      <c r="MAT11" s="314"/>
      <c r="MAU11" s="314"/>
      <c r="MAV11" s="314"/>
      <c r="MAW11" s="314"/>
      <c r="MAX11" s="314"/>
      <c r="MAY11" s="314"/>
      <c r="MAZ11" s="314"/>
      <c r="MBA11" s="314"/>
      <c r="MBB11" s="314"/>
      <c r="MBC11" s="314"/>
      <c r="MBD11" s="314"/>
      <c r="MBE11" s="314"/>
      <c r="MBF11" s="314"/>
      <c r="MBG11" s="314"/>
      <c r="MBH11" s="314"/>
      <c r="MBI11" s="314"/>
      <c r="MBJ11" s="314"/>
      <c r="MBK11" s="314"/>
      <c r="MBL11" s="314"/>
      <c r="MBM11" s="314"/>
      <c r="MBN11" s="314"/>
      <c r="MBO11" s="314"/>
      <c r="MBP11" s="314"/>
      <c r="MBQ11" s="314"/>
      <c r="MBR11" s="314"/>
      <c r="MBS11" s="314"/>
      <c r="MBT11" s="314"/>
      <c r="MBU11" s="314"/>
      <c r="MBV11" s="314"/>
      <c r="MBW11" s="314"/>
      <c r="MBX11" s="314"/>
      <c r="MBY11" s="314"/>
      <c r="MBZ11" s="314"/>
      <c r="MCA11" s="314"/>
      <c r="MCB11" s="314"/>
      <c r="MCC11" s="314"/>
      <c r="MCD11" s="314"/>
      <c r="MCE11" s="314"/>
      <c r="MCF11" s="314"/>
      <c r="MCG11" s="314"/>
      <c r="MCH11" s="314"/>
      <c r="MCI11" s="314"/>
      <c r="MCJ11" s="314"/>
      <c r="MCK11" s="314"/>
      <c r="MCL11" s="314"/>
      <c r="MCM11" s="314"/>
      <c r="MCN11" s="314"/>
      <c r="MCO11" s="314"/>
      <c r="MCP11" s="314"/>
      <c r="MCQ11" s="314"/>
      <c r="MCR11" s="314"/>
      <c r="MCS11" s="314"/>
      <c r="MCT11" s="314"/>
      <c r="MCU11" s="314"/>
      <c r="MCV11" s="314"/>
      <c r="MCW11" s="314"/>
      <c r="MCX11" s="314"/>
      <c r="MCY11" s="314"/>
      <c r="MCZ11" s="314"/>
      <c r="MDA11" s="314"/>
      <c r="MDB11" s="314"/>
      <c r="MDC11" s="314"/>
      <c r="MDD11" s="314"/>
      <c r="MDE11" s="314"/>
      <c r="MDF11" s="314"/>
      <c r="MDG11" s="314"/>
      <c r="MDH11" s="314"/>
      <c r="MDI11" s="314"/>
      <c r="MDJ11" s="314"/>
      <c r="MDK11" s="314"/>
      <c r="MDL11" s="314"/>
      <c r="MDM11" s="314"/>
      <c r="MDN11" s="314"/>
      <c r="MDO11" s="314"/>
      <c r="MDP11" s="314"/>
      <c r="MDQ11" s="314"/>
      <c r="MDR11" s="314"/>
      <c r="MDS11" s="314"/>
      <c r="MDT11" s="314"/>
      <c r="MDU11" s="314"/>
      <c r="MDV11" s="314"/>
      <c r="MDW11" s="314"/>
      <c r="MDX11" s="314"/>
      <c r="MDY11" s="314"/>
      <c r="MDZ11" s="314"/>
      <c r="MEA11" s="314"/>
      <c r="MEB11" s="314"/>
      <c r="MEC11" s="314"/>
      <c r="MED11" s="314"/>
      <c r="MEE11" s="314"/>
      <c r="MEF11" s="314"/>
      <c r="MEG11" s="314"/>
      <c r="MEH11" s="314"/>
      <c r="MEI11" s="314"/>
      <c r="MEJ11" s="314"/>
      <c r="MEK11" s="314"/>
      <c r="MEL11" s="314"/>
      <c r="MEM11" s="314"/>
      <c r="MEN11" s="314"/>
      <c r="MEO11" s="314"/>
      <c r="MEP11" s="314"/>
      <c r="MEQ11" s="314"/>
      <c r="MER11" s="314"/>
      <c r="MES11" s="314"/>
      <c r="MET11" s="314"/>
      <c r="MEU11" s="314"/>
      <c r="MEV11" s="314"/>
      <c r="MEW11" s="314"/>
      <c r="MEX11" s="314"/>
      <c r="MEY11" s="314"/>
      <c r="MEZ11" s="314"/>
      <c r="MFA11" s="314"/>
      <c r="MFB11" s="314"/>
      <c r="MFC11" s="314"/>
      <c r="MFD11" s="314"/>
      <c r="MFE11" s="314"/>
      <c r="MFF11" s="314"/>
      <c r="MFG11" s="314"/>
      <c r="MFH11" s="314"/>
      <c r="MFI11" s="314"/>
      <c r="MFJ11" s="314"/>
      <c r="MFK11" s="314"/>
      <c r="MFL11" s="314"/>
      <c r="MFM11" s="314"/>
      <c r="MFN11" s="314"/>
      <c r="MFO11" s="314"/>
      <c r="MFP11" s="314"/>
      <c r="MFQ11" s="314"/>
      <c r="MFR11" s="314"/>
      <c r="MFS11" s="314"/>
      <c r="MFT11" s="314"/>
      <c r="MFU11" s="314"/>
      <c r="MFV11" s="314"/>
      <c r="MFW11" s="314"/>
      <c r="MFX11" s="314"/>
      <c r="MFY11" s="314"/>
      <c r="MFZ11" s="314"/>
      <c r="MGA11" s="314"/>
      <c r="MGB11" s="314"/>
      <c r="MGC11" s="314"/>
      <c r="MGD11" s="314"/>
      <c r="MGE11" s="314"/>
      <c r="MGF11" s="314"/>
      <c r="MGG11" s="314"/>
      <c r="MGH11" s="314"/>
      <c r="MGI11" s="314"/>
      <c r="MGJ11" s="314"/>
      <c r="MGK11" s="314"/>
      <c r="MGL11" s="314"/>
      <c r="MGM11" s="314"/>
      <c r="MGN11" s="314"/>
      <c r="MGO11" s="314"/>
      <c r="MGP11" s="314"/>
      <c r="MGQ11" s="314"/>
      <c r="MGR11" s="314"/>
      <c r="MGS11" s="314"/>
      <c r="MGT11" s="314"/>
      <c r="MGU11" s="314"/>
      <c r="MGV11" s="314"/>
      <c r="MGW11" s="314"/>
      <c r="MGX11" s="314"/>
      <c r="MGY11" s="314"/>
      <c r="MGZ11" s="314"/>
      <c r="MHA11" s="314"/>
      <c r="MHB11" s="314"/>
      <c r="MHC11" s="314"/>
      <c r="MHD11" s="314"/>
      <c r="MHE11" s="314"/>
      <c r="MHF11" s="314"/>
      <c r="MHG11" s="314"/>
      <c r="MHH11" s="314"/>
      <c r="MHI11" s="314"/>
      <c r="MHJ11" s="314"/>
      <c r="MHK11" s="314"/>
      <c r="MHL11" s="314"/>
      <c r="MHM11" s="314"/>
      <c r="MHN11" s="314"/>
      <c r="MHO11" s="314"/>
      <c r="MHP11" s="314"/>
      <c r="MHQ11" s="314"/>
      <c r="MHR11" s="314"/>
      <c r="MHS11" s="314"/>
      <c r="MHT11" s="314"/>
      <c r="MHU11" s="314"/>
      <c r="MHV11" s="314"/>
      <c r="MHW11" s="314"/>
      <c r="MHX11" s="314"/>
      <c r="MHY11" s="314"/>
      <c r="MHZ11" s="314"/>
      <c r="MIA11" s="314"/>
      <c r="MIB11" s="314"/>
      <c r="MIC11" s="314"/>
      <c r="MID11" s="314"/>
      <c r="MIE11" s="314"/>
      <c r="MIF11" s="314"/>
      <c r="MIG11" s="314"/>
      <c r="MIH11" s="314"/>
      <c r="MII11" s="314"/>
      <c r="MIJ11" s="314"/>
      <c r="MIK11" s="314"/>
      <c r="MIL11" s="314"/>
      <c r="MIM11" s="314"/>
      <c r="MIN11" s="314"/>
      <c r="MIO11" s="314"/>
      <c r="MIP11" s="314"/>
      <c r="MIQ11" s="314"/>
      <c r="MIR11" s="314"/>
      <c r="MIS11" s="314"/>
      <c r="MIT11" s="314"/>
      <c r="MIU11" s="314"/>
      <c r="MIV11" s="314"/>
      <c r="MIW11" s="314"/>
      <c r="MIX11" s="314"/>
      <c r="MIY11" s="314"/>
      <c r="MIZ11" s="314"/>
      <c r="MJA11" s="314"/>
      <c r="MJB11" s="314"/>
      <c r="MJC11" s="314"/>
      <c r="MJD11" s="314"/>
      <c r="MJE11" s="314"/>
      <c r="MJF11" s="314"/>
      <c r="MJG11" s="314"/>
      <c r="MJH11" s="314"/>
      <c r="MJI11" s="314"/>
      <c r="MJJ11" s="314"/>
      <c r="MJK11" s="314"/>
      <c r="MJL11" s="314"/>
      <c r="MJM11" s="314"/>
      <c r="MJN11" s="314"/>
      <c r="MJO11" s="314"/>
      <c r="MJP11" s="314"/>
      <c r="MJQ11" s="314"/>
      <c r="MJR11" s="314"/>
      <c r="MJS11" s="314"/>
      <c r="MJT11" s="314"/>
      <c r="MJU11" s="314"/>
      <c r="MJV11" s="314"/>
      <c r="MJW11" s="314"/>
      <c r="MJX11" s="314"/>
      <c r="MJY11" s="314"/>
      <c r="MJZ11" s="314"/>
      <c r="MKA11" s="314"/>
      <c r="MKB11" s="314"/>
      <c r="MKC11" s="314"/>
      <c r="MKD11" s="314"/>
      <c r="MKE11" s="314"/>
      <c r="MKF11" s="314"/>
      <c r="MKG11" s="314"/>
      <c r="MKH11" s="314"/>
      <c r="MKI11" s="314"/>
      <c r="MKJ11" s="314"/>
      <c r="MKK11" s="314"/>
      <c r="MKL11" s="314"/>
      <c r="MKM11" s="314"/>
      <c r="MKN11" s="314"/>
      <c r="MKO11" s="314"/>
      <c r="MKP11" s="314"/>
      <c r="MKQ11" s="314"/>
      <c r="MKR11" s="314"/>
      <c r="MKS11" s="314"/>
      <c r="MKT11" s="314"/>
      <c r="MKU11" s="314"/>
      <c r="MKV11" s="314"/>
      <c r="MKW11" s="314"/>
      <c r="MKX11" s="314"/>
      <c r="MKY11" s="314"/>
      <c r="MKZ11" s="314"/>
      <c r="MLA11" s="314"/>
      <c r="MLB11" s="314"/>
      <c r="MLC11" s="314"/>
      <c r="MLD11" s="314"/>
      <c r="MLE11" s="314"/>
      <c r="MLF11" s="314"/>
      <c r="MLG11" s="314"/>
      <c r="MLH11" s="314"/>
      <c r="MLI11" s="314"/>
      <c r="MLJ11" s="314"/>
      <c r="MLK11" s="314"/>
      <c r="MLL11" s="314"/>
      <c r="MLM11" s="314"/>
      <c r="MLN11" s="314"/>
      <c r="MLO11" s="314"/>
      <c r="MLP11" s="314"/>
      <c r="MLQ11" s="314"/>
      <c r="MLR11" s="314"/>
      <c r="MLS11" s="314"/>
      <c r="MLT11" s="314"/>
      <c r="MLU11" s="314"/>
      <c r="MLV11" s="314"/>
      <c r="MLW11" s="314"/>
      <c r="MLX11" s="314"/>
      <c r="MLY11" s="314"/>
      <c r="MLZ11" s="314"/>
      <c r="MMA11" s="314"/>
      <c r="MMB11" s="314"/>
      <c r="MMC11" s="314"/>
      <c r="MMD11" s="314"/>
      <c r="MME11" s="314"/>
      <c r="MMF11" s="314"/>
      <c r="MMG11" s="314"/>
      <c r="MMH11" s="314"/>
      <c r="MMI11" s="314"/>
      <c r="MMJ11" s="314"/>
      <c r="MMK11" s="314"/>
      <c r="MML11" s="314"/>
      <c r="MMM11" s="314"/>
      <c r="MMN11" s="314"/>
      <c r="MMO11" s="314"/>
      <c r="MMP11" s="314"/>
      <c r="MMQ11" s="314"/>
      <c r="MMR11" s="314"/>
      <c r="MMS11" s="314"/>
      <c r="MMT11" s="314"/>
      <c r="MMU11" s="314"/>
      <c r="MMV11" s="314"/>
      <c r="MMW11" s="314"/>
      <c r="MMX11" s="314"/>
      <c r="MMY11" s="314"/>
      <c r="MMZ11" s="314"/>
      <c r="MNA11" s="314"/>
      <c r="MNB11" s="314"/>
      <c r="MNC11" s="314"/>
      <c r="MND11" s="314"/>
      <c r="MNE11" s="314"/>
      <c r="MNF11" s="314"/>
      <c r="MNG11" s="314"/>
      <c r="MNH11" s="314"/>
      <c r="MNI11" s="314"/>
      <c r="MNJ11" s="314"/>
      <c r="MNK11" s="314"/>
      <c r="MNL11" s="314"/>
      <c r="MNM11" s="314"/>
      <c r="MNN11" s="314"/>
      <c r="MNO11" s="314"/>
      <c r="MNP11" s="314"/>
      <c r="MNQ11" s="314"/>
      <c r="MNR11" s="314"/>
      <c r="MNS11" s="314"/>
      <c r="MNT11" s="314"/>
      <c r="MNU11" s="314"/>
      <c r="MNV11" s="314"/>
      <c r="MNW11" s="314"/>
      <c r="MNX11" s="314"/>
      <c r="MNY11" s="314"/>
      <c r="MNZ11" s="314"/>
      <c r="MOA11" s="314"/>
      <c r="MOB11" s="314"/>
      <c r="MOC11" s="314"/>
      <c r="MOD11" s="314"/>
      <c r="MOE11" s="314"/>
      <c r="MOF11" s="314"/>
      <c r="MOG11" s="314"/>
      <c r="MOH11" s="314"/>
      <c r="MOI11" s="314"/>
      <c r="MOJ11" s="314"/>
      <c r="MOK11" s="314"/>
      <c r="MOL11" s="314"/>
      <c r="MOM11" s="314"/>
      <c r="MON11" s="314"/>
      <c r="MOO11" s="314"/>
      <c r="MOP11" s="314"/>
      <c r="MOQ11" s="314"/>
      <c r="MOR11" s="314"/>
      <c r="MOS11" s="314"/>
      <c r="MOT11" s="314"/>
      <c r="MOU11" s="314"/>
      <c r="MOV11" s="314"/>
      <c r="MOW11" s="314"/>
      <c r="MOX11" s="314"/>
      <c r="MOY11" s="314"/>
      <c r="MOZ11" s="314"/>
      <c r="MPA11" s="314"/>
      <c r="MPB11" s="314"/>
      <c r="MPC11" s="314"/>
      <c r="MPD11" s="314"/>
      <c r="MPE11" s="314"/>
      <c r="MPF11" s="314"/>
      <c r="MPG11" s="314"/>
      <c r="MPH11" s="314"/>
      <c r="MPI11" s="314"/>
      <c r="MPJ11" s="314"/>
      <c r="MPK11" s="314"/>
      <c r="MPL11" s="314"/>
      <c r="MPM11" s="314"/>
      <c r="MPN11" s="314"/>
      <c r="MPO11" s="314"/>
      <c r="MPP11" s="314"/>
      <c r="MPQ11" s="314"/>
      <c r="MPR11" s="314"/>
      <c r="MPS11" s="314"/>
      <c r="MPT11" s="314"/>
      <c r="MPU11" s="314"/>
      <c r="MPV11" s="314"/>
      <c r="MPW11" s="314"/>
      <c r="MPX11" s="314"/>
      <c r="MPY11" s="314"/>
      <c r="MPZ11" s="314"/>
      <c r="MQA11" s="314"/>
      <c r="MQB11" s="314"/>
      <c r="MQC11" s="314"/>
      <c r="MQD11" s="314"/>
      <c r="MQE11" s="314"/>
      <c r="MQF11" s="314"/>
      <c r="MQG11" s="314"/>
      <c r="MQH11" s="314"/>
      <c r="MQI11" s="314"/>
      <c r="MQJ11" s="314"/>
      <c r="MQK11" s="314"/>
      <c r="MQL11" s="314"/>
      <c r="MQM11" s="314"/>
      <c r="MQN11" s="314"/>
      <c r="MQO11" s="314"/>
      <c r="MQP11" s="314"/>
      <c r="MQQ11" s="314"/>
      <c r="MQR11" s="314"/>
      <c r="MQS11" s="314"/>
      <c r="MQT11" s="314"/>
      <c r="MQU11" s="314"/>
      <c r="MQV11" s="314"/>
      <c r="MQW11" s="314"/>
      <c r="MQX11" s="314"/>
      <c r="MQY11" s="314"/>
      <c r="MQZ11" s="314"/>
      <c r="MRA11" s="314"/>
      <c r="MRB11" s="314"/>
      <c r="MRC11" s="314"/>
      <c r="MRD11" s="314"/>
      <c r="MRE11" s="314"/>
      <c r="MRF11" s="314"/>
      <c r="MRG11" s="314"/>
      <c r="MRH11" s="314"/>
      <c r="MRI11" s="314"/>
      <c r="MRJ11" s="314"/>
      <c r="MRK11" s="314"/>
      <c r="MRL11" s="314"/>
      <c r="MRM11" s="314"/>
      <c r="MRN11" s="314"/>
      <c r="MRO11" s="314"/>
      <c r="MRP11" s="314"/>
      <c r="MRQ11" s="314"/>
      <c r="MRR11" s="314"/>
      <c r="MRS11" s="314"/>
      <c r="MRT11" s="314"/>
      <c r="MRU11" s="314"/>
      <c r="MRV11" s="314"/>
      <c r="MRW11" s="314"/>
      <c r="MRX11" s="314"/>
      <c r="MRY11" s="314"/>
      <c r="MRZ11" s="314"/>
      <c r="MSA11" s="314"/>
      <c r="MSB11" s="314"/>
      <c r="MSC11" s="314"/>
      <c r="MSD11" s="314"/>
      <c r="MSE11" s="314"/>
      <c r="MSF11" s="314"/>
      <c r="MSG11" s="314"/>
      <c r="MSH11" s="314"/>
      <c r="MSI11" s="314"/>
      <c r="MSJ11" s="314"/>
      <c r="MSK11" s="314"/>
      <c r="MSL11" s="314"/>
      <c r="MSM11" s="314"/>
      <c r="MSN11" s="314"/>
      <c r="MSO11" s="314"/>
      <c r="MSP11" s="314"/>
      <c r="MSQ11" s="314"/>
      <c r="MSR11" s="314"/>
      <c r="MSS11" s="314"/>
      <c r="MST11" s="314"/>
      <c r="MSU11" s="314"/>
      <c r="MSV11" s="314"/>
      <c r="MSW11" s="314"/>
      <c r="MSX11" s="314"/>
      <c r="MSY11" s="314"/>
      <c r="MSZ11" s="314"/>
      <c r="MTA11" s="314"/>
      <c r="MTB11" s="314"/>
      <c r="MTC11" s="314"/>
      <c r="MTD11" s="314"/>
      <c r="MTE11" s="314"/>
      <c r="MTF11" s="314"/>
      <c r="MTG11" s="314"/>
      <c r="MTH11" s="314"/>
      <c r="MTI11" s="314"/>
      <c r="MTJ11" s="314"/>
      <c r="MTK11" s="314"/>
      <c r="MTL11" s="314"/>
      <c r="MTM11" s="314"/>
      <c r="MTN11" s="314"/>
      <c r="MTO11" s="314"/>
      <c r="MTP11" s="314"/>
      <c r="MTQ11" s="314"/>
      <c r="MTR11" s="314"/>
      <c r="MTS11" s="314"/>
      <c r="MTT11" s="314"/>
      <c r="MTU11" s="314"/>
      <c r="MTV11" s="314"/>
      <c r="MTW11" s="314"/>
      <c r="MTX11" s="314"/>
      <c r="MTY11" s="314"/>
      <c r="MTZ11" s="314"/>
      <c r="MUA11" s="314"/>
      <c r="MUB11" s="314"/>
      <c r="MUC11" s="314"/>
      <c r="MUD11" s="314"/>
      <c r="MUE11" s="314"/>
      <c r="MUF11" s="314"/>
      <c r="MUG11" s="314"/>
      <c r="MUH11" s="314"/>
      <c r="MUI11" s="314"/>
      <c r="MUJ11" s="314"/>
      <c r="MUK11" s="314"/>
      <c r="MUL11" s="314"/>
      <c r="MUM11" s="314"/>
      <c r="MUN11" s="314"/>
      <c r="MUO11" s="314"/>
      <c r="MUP11" s="314"/>
      <c r="MUQ11" s="314"/>
      <c r="MUR11" s="314"/>
      <c r="MUS11" s="314"/>
      <c r="MUT11" s="314"/>
      <c r="MUU11" s="314"/>
      <c r="MUV11" s="314"/>
      <c r="MUW11" s="314"/>
      <c r="MUX11" s="314"/>
      <c r="MUY11" s="314"/>
      <c r="MUZ11" s="314"/>
      <c r="MVA11" s="314"/>
      <c r="MVB11" s="314"/>
      <c r="MVC11" s="314"/>
      <c r="MVD11" s="314"/>
      <c r="MVE11" s="314"/>
      <c r="MVF11" s="314"/>
      <c r="MVG11" s="314"/>
      <c r="MVH11" s="314"/>
      <c r="MVI11" s="314"/>
      <c r="MVJ11" s="314"/>
      <c r="MVK11" s="314"/>
      <c r="MVL11" s="314"/>
      <c r="MVM11" s="314"/>
      <c r="MVN11" s="314"/>
      <c r="MVO11" s="314"/>
      <c r="MVP11" s="314"/>
      <c r="MVQ11" s="314"/>
      <c r="MVR11" s="314"/>
      <c r="MVS11" s="314"/>
      <c r="MVT11" s="314"/>
      <c r="MVU11" s="314"/>
      <c r="MVV11" s="314"/>
      <c r="MVW11" s="314"/>
      <c r="MVX11" s="314"/>
      <c r="MVY11" s="314"/>
      <c r="MVZ11" s="314"/>
      <c r="MWA11" s="314"/>
      <c r="MWB11" s="314"/>
      <c r="MWC11" s="314"/>
      <c r="MWD11" s="314"/>
      <c r="MWE11" s="314"/>
      <c r="MWF11" s="314"/>
      <c r="MWG11" s="314"/>
      <c r="MWH11" s="314"/>
      <c r="MWI11" s="314"/>
      <c r="MWJ11" s="314"/>
      <c r="MWK11" s="314"/>
      <c r="MWL11" s="314"/>
      <c r="MWM11" s="314"/>
      <c r="MWN11" s="314"/>
      <c r="MWO11" s="314"/>
      <c r="MWP11" s="314"/>
      <c r="MWQ11" s="314"/>
      <c r="MWR11" s="314"/>
      <c r="MWS11" s="314"/>
      <c r="MWT11" s="314"/>
      <c r="MWU11" s="314"/>
      <c r="MWV11" s="314"/>
      <c r="MWW11" s="314"/>
      <c r="MWX11" s="314"/>
      <c r="MWY11" s="314"/>
      <c r="MWZ11" s="314"/>
      <c r="MXA11" s="314"/>
      <c r="MXB11" s="314"/>
      <c r="MXC11" s="314"/>
      <c r="MXD11" s="314"/>
      <c r="MXE11" s="314"/>
      <c r="MXF11" s="314"/>
      <c r="MXG11" s="314"/>
      <c r="MXH11" s="314"/>
      <c r="MXI11" s="314"/>
      <c r="MXJ11" s="314"/>
      <c r="MXK11" s="314"/>
      <c r="MXL11" s="314"/>
      <c r="MXM11" s="314"/>
      <c r="MXN11" s="314"/>
      <c r="MXO11" s="314"/>
      <c r="MXP11" s="314"/>
      <c r="MXQ11" s="314"/>
      <c r="MXR11" s="314"/>
      <c r="MXS11" s="314"/>
      <c r="MXT11" s="314"/>
      <c r="MXU11" s="314"/>
      <c r="MXV11" s="314"/>
      <c r="MXW11" s="314"/>
      <c r="MXX11" s="314"/>
      <c r="MXY11" s="314"/>
      <c r="MXZ11" s="314"/>
      <c r="MYA11" s="314"/>
      <c r="MYB11" s="314"/>
      <c r="MYC11" s="314"/>
      <c r="MYD11" s="314"/>
      <c r="MYE11" s="314"/>
      <c r="MYF11" s="314"/>
      <c r="MYG11" s="314"/>
      <c r="MYH11" s="314"/>
      <c r="MYI11" s="314"/>
      <c r="MYJ11" s="314"/>
      <c r="MYK11" s="314"/>
      <c r="MYL11" s="314"/>
      <c r="MYM11" s="314"/>
      <c r="MYN11" s="314"/>
      <c r="MYO11" s="314"/>
      <c r="MYP11" s="314"/>
      <c r="MYQ11" s="314"/>
      <c r="MYR11" s="314"/>
      <c r="MYS11" s="314"/>
      <c r="MYT11" s="314"/>
      <c r="MYU11" s="314"/>
      <c r="MYV11" s="314"/>
      <c r="MYW11" s="314"/>
      <c r="MYX11" s="314"/>
      <c r="MYY11" s="314"/>
      <c r="MYZ11" s="314"/>
      <c r="MZA11" s="314"/>
      <c r="MZB11" s="314"/>
      <c r="MZC11" s="314"/>
      <c r="MZD11" s="314"/>
      <c r="MZE11" s="314"/>
      <c r="MZF11" s="314"/>
      <c r="MZG11" s="314"/>
      <c r="MZH11" s="314"/>
      <c r="MZI11" s="314"/>
      <c r="MZJ11" s="314"/>
      <c r="MZK11" s="314"/>
      <c r="MZL11" s="314"/>
      <c r="MZM11" s="314"/>
      <c r="MZN11" s="314"/>
      <c r="MZO11" s="314"/>
      <c r="MZP11" s="314"/>
      <c r="MZQ11" s="314"/>
      <c r="MZR11" s="314"/>
      <c r="MZS11" s="314"/>
      <c r="MZT11" s="314"/>
      <c r="MZU11" s="314"/>
      <c r="MZV11" s="314"/>
      <c r="MZW11" s="314"/>
      <c r="MZX11" s="314"/>
      <c r="MZY11" s="314"/>
      <c r="MZZ11" s="314"/>
      <c r="NAA11" s="314"/>
      <c r="NAB11" s="314"/>
      <c r="NAC11" s="314"/>
      <c r="NAD11" s="314"/>
      <c r="NAE11" s="314"/>
      <c r="NAF11" s="314"/>
      <c r="NAG11" s="314"/>
      <c r="NAH11" s="314"/>
      <c r="NAI11" s="314"/>
      <c r="NAJ11" s="314"/>
      <c r="NAK11" s="314"/>
      <c r="NAL11" s="314"/>
      <c r="NAM11" s="314"/>
      <c r="NAN11" s="314"/>
      <c r="NAO11" s="314"/>
      <c r="NAP11" s="314"/>
      <c r="NAQ11" s="314"/>
      <c r="NAR11" s="314"/>
      <c r="NAS11" s="314"/>
      <c r="NAT11" s="314"/>
      <c r="NAU11" s="314"/>
      <c r="NAV11" s="314"/>
      <c r="NAW11" s="314"/>
      <c r="NAX11" s="314"/>
      <c r="NAY11" s="314"/>
      <c r="NAZ11" s="314"/>
      <c r="NBA11" s="314"/>
      <c r="NBB11" s="314"/>
      <c r="NBC11" s="314"/>
      <c r="NBD11" s="314"/>
      <c r="NBE11" s="314"/>
      <c r="NBF11" s="314"/>
      <c r="NBG11" s="314"/>
      <c r="NBH11" s="314"/>
      <c r="NBI11" s="314"/>
      <c r="NBJ11" s="314"/>
      <c r="NBK11" s="314"/>
      <c r="NBL11" s="314"/>
      <c r="NBM11" s="314"/>
      <c r="NBN11" s="314"/>
      <c r="NBO11" s="314"/>
      <c r="NBP11" s="314"/>
      <c r="NBQ11" s="314"/>
      <c r="NBR11" s="314"/>
      <c r="NBS11" s="314"/>
      <c r="NBT11" s="314"/>
      <c r="NBU11" s="314"/>
      <c r="NBV11" s="314"/>
      <c r="NBW11" s="314"/>
      <c r="NBX11" s="314"/>
      <c r="NBY11" s="314"/>
      <c r="NBZ11" s="314"/>
      <c r="NCA11" s="314"/>
      <c r="NCB11" s="314"/>
      <c r="NCC11" s="314"/>
      <c r="NCD11" s="314"/>
      <c r="NCE11" s="314"/>
      <c r="NCF11" s="314"/>
      <c r="NCG11" s="314"/>
      <c r="NCH11" s="314"/>
      <c r="NCI11" s="314"/>
      <c r="NCJ11" s="314"/>
      <c r="NCK11" s="314"/>
      <c r="NCL11" s="314"/>
      <c r="NCM11" s="314"/>
      <c r="NCN11" s="314"/>
      <c r="NCO11" s="314"/>
      <c r="NCP11" s="314"/>
      <c r="NCQ11" s="314"/>
      <c r="NCR11" s="314"/>
      <c r="NCS11" s="314"/>
      <c r="NCT11" s="314"/>
      <c r="NCU11" s="314"/>
      <c r="NCV11" s="314"/>
      <c r="NCW11" s="314"/>
      <c r="NCX11" s="314"/>
      <c r="NCY11" s="314"/>
      <c r="NCZ11" s="314"/>
      <c r="NDA11" s="314"/>
      <c r="NDB11" s="314"/>
      <c r="NDC11" s="314"/>
      <c r="NDD11" s="314"/>
      <c r="NDE11" s="314"/>
      <c r="NDF11" s="314"/>
      <c r="NDG11" s="314"/>
      <c r="NDH11" s="314"/>
      <c r="NDI11" s="314"/>
      <c r="NDJ11" s="314"/>
      <c r="NDK11" s="314"/>
      <c r="NDL11" s="314"/>
      <c r="NDM11" s="314"/>
      <c r="NDN11" s="314"/>
      <c r="NDO11" s="314"/>
      <c r="NDP11" s="314"/>
      <c r="NDQ11" s="314"/>
      <c r="NDR11" s="314"/>
      <c r="NDS11" s="314"/>
      <c r="NDT11" s="314"/>
      <c r="NDU11" s="314"/>
      <c r="NDV11" s="314"/>
      <c r="NDW11" s="314"/>
      <c r="NDX11" s="314"/>
      <c r="NDY11" s="314"/>
      <c r="NDZ11" s="314"/>
      <c r="NEA11" s="314"/>
      <c r="NEB11" s="314"/>
      <c r="NEC11" s="314"/>
      <c r="NED11" s="314"/>
      <c r="NEE11" s="314"/>
      <c r="NEF11" s="314"/>
      <c r="NEG11" s="314"/>
      <c r="NEH11" s="314"/>
      <c r="NEI11" s="314"/>
      <c r="NEJ11" s="314"/>
      <c r="NEK11" s="314"/>
      <c r="NEL11" s="314"/>
      <c r="NEM11" s="314"/>
      <c r="NEN11" s="314"/>
      <c r="NEO11" s="314"/>
      <c r="NEP11" s="314"/>
      <c r="NEQ11" s="314"/>
      <c r="NER11" s="314"/>
      <c r="NES11" s="314"/>
      <c r="NET11" s="314"/>
      <c r="NEU11" s="314"/>
      <c r="NEV11" s="314"/>
      <c r="NEW11" s="314"/>
      <c r="NEX11" s="314"/>
      <c r="NEY11" s="314"/>
      <c r="NEZ11" s="314"/>
      <c r="NFA11" s="314"/>
      <c r="NFB11" s="314"/>
      <c r="NFC11" s="314"/>
      <c r="NFD11" s="314"/>
      <c r="NFE11" s="314"/>
      <c r="NFF11" s="314"/>
      <c r="NFG11" s="314"/>
      <c r="NFH11" s="314"/>
      <c r="NFI11" s="314"/>
      <c r="NFJ11" s="314"/>
      <c r="NFK11" s="314"/>
      <c r="NFL11" s="314"/>
      <c r="NFM11" s="314"/>
      <c r="NFN11" s="314"/>
      <c r="NFO11" s="314"/>
      <c r="NFP11" s="314"/>
      <c r="NFQ11" s="314"/>
      <c r="NFR11" s="314"/>
      <c r="NFS11" s="314"/>
      <c r="NFT11" s="314"/>
      <c r="NFU11" s="314"/>
      <c r="NFV11" s="314"/>
      <c r="NFW11" s="314"/>
      <c r="NFX11" s="314"/>
      <c r="NFY11" s="314"/>
      <c r="NFZ11" s="314"/>
      <c r="NGA11" s="314"/>
      <c r="NGB11" s="314"/>
      <c r="NGC11" s="314"/>
      <c r="NGD11" s="314"/>
      <c r="NGE11" s="314"/>
      <c r="NGF11" s="314"/>
      <c r="NGG11" s="314"/>
      <c r="NGH11" s="314"/>
      <c r="NGI11" s="314"/>
      <c r="NGJ11" s="314"/>
      <c r="NGK11" s="314"/>
      <c r="NGL11" s="314"/>
      <c r="NGM11" s="314"/>
      <c r="NGN11" s="314"/>
      <c r="NGO11" s="314"/>
      <c r="NGP11" s="314"/>
      <c r="NGQ11" s="314"/>
      <c r="NGR11" s="314"/>
      <c r="NGS11" s="314"/>
      <c r="NGT11" s="314"/>
      <c r="NGU11" s="314"/>
      <c r="NGV11" s="314"/>
      <c r="NGW11" s="314"/>
      <c r="NGX11" s="314"/>
      <c r="NGY11" s="314"/>
      <c r="NGZ11" s="314"/>
      <c r="NHA11" s="314"/>
      <c r="NHB11" s="314"/>
      <c r="NHC11" s="314"/>
      <c r="NHD11" s="314"/>
      <c r="NHE11" s="314"/>
      <c r="NHF11" s="314"/>
      <c r="NHG11" s="314"/>
      <c r="NHH11" s="314"/>
      <c r="NHI11" s="314"/>
      <c r="NHJ11" s="314"/>
      <c r="NHK11" s="314"/>
      <c r="NHL11" s="314"/>
      <c r="NHM11" s="314"/>
      <c r="NHN11" s="314"/>
      <c r="NHO11" s="314"/>
      <c r="NHP11" s="314"/>
      <c r="NHQ11" s="314"/>
      <c r="NHR11" s="314"/>
      <c r="NHS11" s="314"/>
      <c r="NHT11" s="314"/>
      <c r="NHU11" s="314"/>
      <c r="NHV11" s="314"/>
      <c r="NHW11" s="314"/>
      <c r="NHX11" s="314"/>
      <c r="NHY11" s="314"/>
      <c r="NHZ11" s="314"/>
      <c r="NIA11" s="314"/>
      <c r="NIB11" s="314"/>
      <c r="NIC11" s="314"/>
      <c r="NID11" s="314"/>
      <c r="NIE11" s="314"/>
      <c r="NIF11" s="314"/>
      <c r="NIG11" s="314"/>
      <c r="NIH11" s="314"/>
      <c r="NII11" s="314"/>
      <c r="NIJ11" s="314"/>
      <c r="NIK11" s="314"/>
      <c r="NIL11" s="314"/>
      <c r="NIM11" s="314"/>
      <c r="NIN11" s="314"/>
      <c r="NIO11" s="314"/>
      <c r="NIP11" s="314"/>
      <c r="NIQ11" s="314"/>
      <c r="NIR11" s="314"/>
      <c r="NIS11" s="314"/>
      <c r="NIT11" s="314"/>
      <c r="NIU11" s="314"/>
      <c r="NIV11" s="314"/>
      <c r="NIW11" s="314"/>
      <c r="NIX11" s="314"/>
      <c r="NIY11" s="314"/>
      <c r="NIZ11" s="314"/>
      <c r="NJA11" s="314"/>
      <c r="NJB11" s="314"/>
      <c r="NJC11" s="314"/>
      <c r="NJD11" s="314"/>
      <c r="NJE11" s="314"/>
      <c r="NJF11" s="314"/>
      <c r="NJG11" s="314"/>
      <c r="NJH11" s="314"/>
      <c r="NJI11" s="314"/>
      <c r="NJJ11" s="314"/>
      <c r="NJK11" s="314"/>
      <c r="NJL11" s="314"/>
      <c r="NJM11" s="314"/>
      <c r="NJN11" s="314"/>
      <c r="NJO11" s="314"/>
      <c r="NJP11" s="314"/>
      <c r="NJQ11" s="314"/>
      <c r="NJR11" s="314"/>
      <c r="NJS11" s="314"/>
      <c r="NJT11" s="314"/>
      <c r="NJU11" s="314"/>
      <c r="NJV11" s="314"/>
      <c r="NJW11" s="314"/>
      <c r="NJX11" s="314"/>
      <c r="NJY11" s="314"/>
      <c r="NJZ11" s="314"/>
      <c r="NKA11" s="314"/>
      <c r="NKB11" s="314"/>
      <c r="NKC11" s="314"/>
      <c r="NKD11" s="314"/>
      <c r="NKE11" s="314"/>
      <c r="NKF11" s="314"/>
      <c r="NKG11" s="314"/>
      <c r="NKH11" s="314"/>
      <c r="NKI11" s="314"/>
      <c r="NKJ11" s="314"/>
      <c r="NKK11" s="314"/>
      <c r="NKL11" s="314"/>
      <c r="NKM11" s="314"/>
      <c r="NKN11" s="314"/>
      <c r="NKO11" s="314"/>
      <c r="NKP11" s="314"/>
      <c r="NKQ11" s="314"/>
      <c r="NKR11" s="314"/>
      <c r="NKS11" s="314"/>
      <c r="NKT11" s="314"/>
      <c r="NKU11" s="314"/>
      <c r="NKV11" s="314"/>
      <c r="NKW11" s="314"/>
      <c r="NKX11" s="314"/>
      <c r="NKY11" s="314"/>
      <c r="NKZ11" s="314"/>
      <c r="NLA11" s="314"/>
      <c r="NLB11" s="314"/>
      <c r="NLC11" s="314"/>
      <c r="NLD11" s="314"/>
      <c r="NLE11" s="314"/>
      <c r="NLF11" s="314"/>
      <c r="NLG11" s="314"/>
      <c r="NLH11" s="314"/>
      <c r="NLI11" s="314"/>
      <c r="NLJ11" s="314"/>
      <c r="NLK11" s="314"/>
      <c r="NLL11" s="314"/>
      <c r="NLM11" s="314"/>
      <c r="NLN11" s="314"/>
      <c r="NLO11" s="314"/>
      <c r="NLP11" s="314"/>
      <c r="NLQ11" s="314"/>
      <c r="NLR11" s="314"/>
      <c r="NLS11" s="314"/>
      <c r="NLT11" s="314"/>
      <c r="NLU11" s="314"/>
      <c r="NLV11" s="314"/>
      <c r="NLW11" s="314"/>
      <c r="NLX11" s="314"/>
      <c r="NLY11" s="314"/>
      <c r="NLZ11" s="314"/>
      <c r="NMA11" s="314"/>
      <c r="NMB11" s="314"/>
      <c r="NMC11" s="314"/>
      <c r="NMD11" s="314"/>
      <c r="NME11" s="314"/>
      <c r="NMF11" s="314"/>
      <c r="NMG11" s="314"/>
      <c r="NMH11" s="314"/>
      <c r="NMI11" s="314"/>
      <c r="NMJ11" s="314"/>
      <c r="NMK11" s="314"/>
      <c r="NML11" s="314"/>
      <c r="NMM11" s="314"/>
      <c r="NMN11" s="314"/>
      <c r="NMO11" s="314"/>
      <c r="NMP11" s="314"/>
      <c r="NMQ11" s="314"/>
      <c r="NMR11" s="314"/>
      <c r="NMS11" s="314"/>
      <c r="NMT11" s="314"/>
      <c r="NMU11" s="314"/>
      <c r="NMV11" s="314"/>
      <c r="NMW11" s="314"/>
      <c r="NMX11" s="314"/>
      <c r="NMY11" s="314"/>
      <c r="NMZ11" s="314"/>
      <c r="NNA11" s="314"/>
      <c r="NNB11" s="314"/>
      <c r="NNC11" s="314"/>
      <c r="NND11" s="314"/>
      <c r="NNE11" s="314"/>
      <c r="NNF11" s="314"/>
      <c r="NNG11" s="314"/>
      <c r="NNH11" s="314"/>
      <c r="NNI11" s="314"/>
      <c r="NNJ11" s="314"/>
      <c r="NNK11" s="314"/>
      <c r="NNL11" s="314"/>
      <c r="NNM11" s="314"/>
      <c r="NNN11" s="314"/>
      <c r="NNO11" s="314"/>
      <c r="NNP11" s="314"/>
      <c r="NNQ11" s="314"/>
      <c r="NNR11" s="314"/>
      <c r="NNS11" s="314"/>
      <c r="NNT11" s="314"/>
      <c r="NNU11" s="314"/>
      <c r="NNV11" s="314"/>
      <c r="NNW11" s="314"/>
      <c r="NNX11" s="314"/>
      <c r="NNY11" s="314"/>
      <c r="NNZ11" s="314"/>
      <c r="NOA11" s="314"/>
      <c r="NOB11" s="314"/>
      <c r="NOC11" s="314"/>
      <c r="NOD11" s="314"/>
      <c r="NOE11" s="314"/>
      <c r="NOF11" s="314"/>
      <c r="NOG11" s="314"/>
      <c r="NOH11" s="314"/>
      <c r="NOI11" s="314"/>
      <c r="NOJ11" s="314"/>
      <c r="NOK11" s="314"/>
      <c r="NOL11" s="314"/>
      <c r="NOM11" s="314"/>
      <c r="NON11" s="314"/>
      <c r="NOO11" s="314"/>
      <c r="NOP11" s="314"/>
      <c r="NOQ11" s="314"/>
      <c r="NOR11" s="314"/>
      <c r="NOS11" s="314"/>
      <c r="NOT11" s="314"/>
      <c r="NOU11" s="314"/>
      <c r="NOV11" s="314"/>
      <c r="NOW11" s="314"/>
      <c r="NOX11" s="314"/>
      <c r="NOY11" s="314"/>
      <c r="NOZ11" s="314"/>
      <c r="NPA11" s="314"/>
      <c r="NPB11" s="314"/>
      <c r="NPC11" s="314"/>
      <c r="NPD11" s="314"/>
      <c r="NPE11" s="314"/>
      <c r="NPF11" s="314"/>
      <c r="NPG11" s="314"/>
      <c r="NPH11" s="314"/>
      <c r="NPI11" s="314"/>
      <c r="NPJ11" s="314"/>
      <c r="NPK11" s="314"/>
      <c r="NPL11" s="314"/>
      <c r="NPM11" s="314"/>
      <c r="NPN11" s="314"/>
      <c r="NPO11" s="314"/>
      <c r="NPP11" s="314"/>
      <c r="NPQ11" s="314"/>
      <c r="NPR11" s="314"/>
      <c r="NPS11" s="314"/>
      <c r="NPT11" s="314"/>
      <c r="NPU11" s="314"/>
      <c r="NPV11" s="314"/>
      <c r="NPW11" s="314"/>
      <c r="NPX11" s="314"/>
      <c r="NPY11" s="314"/>
      <c r="NPZ11" s="314"/>
      <c r="NQA11" s="314"/>
      <c r="NQB11" s="314"/>
      <c r="NQC11" s="314"/>
      <c r="NQD11" s="314"/>
      <c r="NQE11" s="314"/>
      <c r="NQF11" s="314"/>
      <c r="NQG11" s="314"/>
      <c r="NQH11" s="314"/>
      <c r="NQI11" s="314"/>
      <c r="NQJ11" s="314"/>
      <c r="NQK11" s="314"/>
      <c r="NQL11" s="314"/>
      <c r="NQM11" s="314"/>
      <c r="NQN11" s="314"/>
      <c r="NQO11" s="314"/>
      <c r="NQP11" s="314"/>
      <c r="NQQ11" s="314"/>
      <c r="NQR11" s="314"/>
      <c r="NQS11" s="314"/>
      <c r="NQT11" s="314"/>
      <c r="NQU11" s="314"/>
      <c r="NQV11" s="314"/>
      <c r="NQW11" s="314"/>
      <c r="NQX11" s="314"/>
      <c r="NQY11" s="314"/>
      <c r="NQZ11" s="314"/>
      <c r="NRA11" s="314"/>
      <c r="NRB11" s="314"/>
      <c r="NRC11" s="314"/>
      <c r="NRD11" s="314"/>
      <c r="NRE11" s="314"/>
      <c r="NRF11" s="314"/>
      <c r="NRG11" s="314"/>
      <c r="NRH11" s="314"/>
      <c r="NRI11" s="314"/>
      <c r="NRJ11" s="314"/>
      <c r="NRK11" s="314"/>
      <c r="NRL11" s="314"/>
      <c r="NRM11" s="314"/>
      <c r="NRN11" s="314"/>
      <c r="NRO11" s="314"/>
      <c r="NRP11" s="314"/>
      <c r="NRQ11" s="314"/>
      <c r="NRR11" s="314"/>
      <c r="NRS11" s="314"/>
      <c r="NRT11" s="314"/>
      <c r="NRU11" s="314"/>
      <c r="NRV11" s="314"/>
      <c r="NRW11" s="314"/>
      <c r="NRX11" s="314"/>
      <c r="NRY11" s="314"/>
      <c r="NRZ11" s="314"/>
      <c r="NSA11" s="314"/>
      <c r="NSB11" s="314"/>
      <c r="NSC11" s="314"/>
      <c r="NSD11" s="314"/>
      <c r="NSE11" s="314"/>
      <c r="NSF11" s="314"/>
      <c r="NSG11" s="314"/>
      <c r="NSH11" s="314"/>
      <c r="NSI11" s="314"/>
      <c r="NSJ11" s="314"/>
      <c r="NSK11" s="314"/>
      <c r="NSL11" s="314"/>
      <c r="NSM11" s="314"/>
      <c r="NSN11" s="314"/>
      <c r="NSO11" s="314"/>
      <c r="NSP11" s="314"/>
      <c r="NSQ11" s="314"/>
      <c r="NSR11" s="314"/>
      <c r="NSS11" s="314"/>
      <c r="NST11" s="314"/>
      <c r="NSU11" s="314"/>
      <c r="NSV11" s="314"/>
      <c r="NSW11" s="314"/>
      <c r="NSX11" s="314"/>
      <c r="NSY11" s="314"/>
      <c r="NSZ11" s="314"/>
      <c r="NTA11" s="314"/>
      <c r="NTB11" s="314"/>
      <c r="NTC11" s="314"/>
      <c r="NTD11" s="314"/>
      <c r="NTE11" s="314"/>
      <c r="NTF11" s="314"/>
      <c r="NTG11" s="314"/>
      <c r="NTH11" s="314"/>
      <c r="NTI11" s="314"/>
      <c r="NTJ11" s="314"/>
      <c r="NTK11" s="314"/>
      <c r="NTL11" s="314"/>
      <c r="NTM11" s="314"/>
      <c r="NTN11" s="314"/>
      <c r="NTO11" s="314"/>
      <c r="NTP11" s="314"/>
      <c r="NTQ11" s="314"/>
      <c r="NTR11" s="314"/>
      <c r="NTS11" s="314"/>
      <c r="NTT11" s="314"/>
      <c r="NTU11" s="314"/>
      <c r="NTV11" s="314"/>
      <c r="NTW11" s="314"/>
      <c r="NTX11" s="314"/>
      <c r="NTY11" s="314"/>
      <c r="NTZ11" s="314"/>
      <c r="NUA11" s="314"/>
      <c r="NUB11" s="314"/>
      <c r="NUC11" s="314"/>
      <c r="NUD11" s="314"/>
      <c r="NUE11" s="314"/>
      <c r="NUF11" s="314"/>
      <c r="NUG11" s="314"/>
      <c r="NUH11" s="314"/>
      <c r="NUI11" s="314"/>
      <c r="NUJ11" s="314"/>
      <c r="NUK11" s="314"/>
      <c r="NUL11" s="314"/>
      <c r="NUM11" s="314"/>
      <c r="NUN11" s="314"/>
      <c r="NUO11" s="314"/>
      <c r="NUP11" s="314"/>
      <c r="NUQ11" s="314"/>
      <c r="NUR11" s="314"/>
      <c r="NUS11" s="314"/>
      <c r="NUT11" s="314"/>
      <c r="NUU11" s="314"/>
      <c r="NUV11" s="314"/>
      <c r="NUW11" s="314"/>
      <c r="NUX11" s="314"/>
      <c r="NUY11" s="314"/>
      <c r="NUZ11" s="314"/>
      <c r="NVA11" s="314"/>
      <c r="NVB11" s="314"/>
      <c r="NVC11" s="314"/>
      <c r="NVD11" s="314"/>
      <c r="NVE11" s="314"/>
      <c r="NVF11" s="314"/>
      <c r="NVG11" s="314"/>
      <c r="NVH11" s="314"/>
      <c r="NVI11" s="314"/>
      <c r="NVJ11" s="314"/>
      <c r="NVK11" s="314"/>
      <c r="NVL11" s="314"/>
      <c r="NVM11" s="314"/>
      <c r="NVN11" s="314"/>
      <c r="NVO11" s="314"/>
      <c r="NVP11" s="314"/>
      <c r="NVQ11" s="314"/>
      <c r="NVR11" s="314"/>
      <c r="NVS11" s="314"/>
      <c r="NVT11" s="314"/>
      <c r="NVU11" s="314"/>
      <c r="NVV11" s="314"/>
      <c r="NVW11" s="314"/>
      <c r="NVX11" s="314"/>
      <c r="NVY11" s="314"/>
      <c r="NVZ11" s="314"/>
      <c r="NWA11" s="314"/>
      <c r="NWB11" s="314"/>
      <c r="NWC11" s="314"/>
      <c r="NWD11" s="314"/>
      <c r="NWE11" s="314"/>
      <c r="NWF11" s="314"/>
      <c r="NWG11" s="314"/>
      <c r="NWH11" s="314"/>
      <c r="NWI11" s="314"/>
      <c r="NWJ11" s="314"/>
      <c r="NWK11" s="314"/>
      <c r="NWL11" s="314"/>
      <c r="NWM11" s="314"/>
      <c r="NWN11" s="314"/>
      <c r="NWO11" s="314"/>
      <c r="NWP11" s="314"/>
      <c r="NWQ11" s="314"/>
      <c r="NWR11" s="314"/>
      <c r="NWS11" s="314"/>
      <c r="NWT11" s="314"/>
      <c r="NWU11" s="314"/>
      <c r="NWV11" s="314"/>
      <c r="NWW11" s="314"/>
      <c r="NWX11" s="314"/>
      <c r="NWY11" s="314"/>
      <c r="NWZ11" s="314"/>
      <c r="NXA11" s="314"/>
      <c r="NXB11" s="314"/>
      <c r="NXC11" s="314"/>
      <c r="NXD11" s="314"/>
      <c r="NXE11" s="314"/>
      <c r="NXF11" s="314"/>
      <c r="NXG11" s="314"/>
      <c r="NXH11" s="314"/>
      <c r="NXI11" s="314"/>
      <c r="NXJ11" s="314"/>
      <c r="NXK11" s="314"/>
      <c r="NXL11" s="314"/>
      <c r="NXM11" s="314"/>
      <c r="NXN11" s="314"/>
      <c r="NXO11" s="314"/>
      <c r="NXP11" s="314"/>
      <c r="NXQ11" s="314"/>
      <c r="NXR11" s="314"/>
      <c r="NXS11" s="314"/>
      <c r="NXT11" s="314"/>
      <c r="NXU11" s="314"/>
      <c r="NXV11" s="314"/>
      <c r="NXW11" s="314"/>
      <c r="NXX11" s="314"/>
      <c r="NXY11" s="314"/>
      <c r="NXZ11" s="314"/>
      <c r="NYA11" s="314"/>
      <c r="NYB11" s="314"/>
      <c r="NYC11" s="314"/>
      <c r="NYD11" s="314"/>
      <c r="NYE11" s="314"/>
      <c r="NYF11" s="314"/>
      <c r="NYG11" s="314"/>
      <c r="NYH11" s="314"/>
      <c r="NYI11" s="314"/>
      <c r="NYJ11" s="314"/>
      <c r="NYK11" s="314"/>
      <c r="NYL11" s="314"/>
      <c r="NYM11" s="314"/>
      <c r="NYN11" s="314"/>
      <c r="NYO11" s="314"/>
      <c r="NYP11" s="314"/>
      <c r="NYQ11" s="314"/>
      <c r="NYR11" s="314"/>
      <c r="NYS11" s="314"/>
      <c r="NYT11" s="314"/>
      <c r="NYU11" s="314"/>
      <c r="NYV11" s="314"/>
      <c r="NYW11" s="314"/>
      <c r="NYX11" s="314"/>
      <c r="NYY11" s="314"/>
      <c r="NYZ11" s="314"/>
      <c r="NZA11" s="314"/>
      <c r="NZB11" s="314"/>
      <c r="NZC11" s="314"/>
      <c r="NZD11" s="314"/>
      <c r="NZE11" s="314"/>
      <c r="NZF11" s="314"/>
      <c r="NZG11" s="314"/>
      <c r="NZH11" s="314"/>
      <c r="NZI11" s="314"/>
      <c r="NZJ11" s="314"/>
      <c r="NZK11" s="314"/>
      <c r="NZL11" s="314"/>
      <c r="NZM11" s="314"/>
      <c r="NZN11" s="314"/>
      <c r="NZO11" s="314"/>
      <c r="NZP11" s="314"/>
      <c r="NZQ11" s="314"/>
      <c r="NZR11" s="314"/>
      <c r="NZS11" s="314"/>
      <c r="NZT11" s="314"/>
      <c r="NZU11" s="314"/>
      <c r="NZV11" s="314"/>
      <c r="NZW11" s="314"/>
      <c r="NZX11" s="314"/>
      <c r="NZY11" s="314"/>
      <c r="NZZ11" s="314"/>
      <c r="OAA11" s="314"/>
      <c r="OAB11" s="314"/>
      <c r="OAC11" s="314"/>
      <c r="OAD11" s="314"/>
      <c r="OAE11" s="314"/>
      <c r="OAF11" s="314"/>
      <c r="OAG11" s="314"/>
      <c r="OAH11" s="314"/>
      <c r="OAI11" s="314"/>
      <c r="OAJ11" s="314"/>
      <c r="OAK11" s="314"/>
      <c r="OAL11" s="314"/>
      <c r="OAM11" s="314"/>
      <c r="OAN11" s="314"/>
      <c r="OAO11" s="314"/>
      <c r="OAP11" s="314"/>
      <c r="OAQ11" s="314"/>
      <c r="OAR11" s="314"/>
      <c r="OAS11" s="314"/>
      <c r="OAT11" s="314"/>
      <c r="OAU11" s="314"/>
      <c r="OAV11" s="314"/>
      <c r="OAW11" s="314"/>
      <c r="OAX11" s="314"/>
      <c r="OAY11" s="314"/>
      <c r="OAZ11" s="314"/>
      <c r="OBA11" s="314"/>
      <c r="OBB11" s="314"/>
      <c r="OBC11" s="314"/>
      <c r="OBD11" s="314"/>
      <c r="OBE11" s="314"/>
      <c r="OBF11" s="314"/>
      <c r="OBG11" s="314"/>
      <c r="OBH11" s="314"/>
      <c r="OBI11" s="314"/>
      <c r="OBJ11" s="314"/>
      <c r="OBK11" s="314"/>
      <c r="OBL11" s="314"/>
      <c r="OBM11" s="314"/>
      <c r="OBN11" s="314"/>
      <c r="OBO11" s="314"/>
      <c r="OBP11" s="314"/>
      <c r="OBQ11" s="314"/>
      <c r="OBR11" s="314"/>
      <c r="OBS11" s="314"/>
      <c r="OBT11" s="314"/>
      <c r="OBU11" s="314"/>
      <c r="OBV11" s="314"/>
      <c r="OBW11" s="314"/>
      <c r="OBX11" s="314"/>
      <c r="OBY11" s="314"/>
      <c r="OBZ11" s="314"/>
      <c r="OCA11" s="314"/>
      <c r="OCB11" s="314"/>
      <c r="OCC11" s="314"/>
      <c r="OCD11" s="314"/>
      <c r="OCE11" s="314"/>
      <c r="OCF11" s="314"/>
      <c r="OCG11" s="314"/>
      <c r="OCH11" s="314"/>
      <c r="OCI11" s="314"/>
      <c r="OCJ11" s="314"/>
      <c r="OCK11" s="314"/>
      <c r="OCL11" s="314"/>
      <c r="OCM11" s="314"/>
      <c r="OCN11" s="314"/>
      <c r="OCO11" s="314"/>
      <c r="OCP11" s="314"/>
      <c r="OCQ11" s="314"/>
      <c r="OCR11" s="314"/>
      <c r="OCS11" s="314"/>
      <c r="OCT11" s="314"/>
      <c r="OCU11" s="314"/>
      <c r="OCV11" s="314"/>
      <c r="OCW11" s="314"/>
      <c r="OCX11" s="314"/>
      <c r="OCY11" s="314"/>
      <c r="OCZ11" s="314"/>
      <c r="ODA11" s="314"/>
      <c r="ODB11" s="314"/>
      <c r="ODC11" s="314"/>
      <c r="ODD11" s="314"/>
      <c r="ODE11" s="314"/>
      <c r="ODF11" s="314"/>
      <c r="ODG11" s="314"/>
      <c r="ODH11" s="314"/>
      <c r="ODI11" s="314"/>
      <c r="ODJ11" s="314"/>
      <c r="ODK11" s="314"/>
      <c r="ODL11" s="314"/>
      <c r="ODM11" s="314"/>
      <c r="ODN11" s="314"/>
      <c r="ODO11" s="314"/>
      <c r="ODP11" s="314"/>
      <c r="ODQ11" s="314"/>
      <c r="ODR11" s="314"/>
      <c r="ODS11" s="314"/>
      <c r="ODT11" s="314"/>
      <c r="ODU11" s="314"/>
      <c r="ODV11" s="314"/>
      <c r="ODW11" s="314"/>
      <c r="ODX11" s="314"/>
      <c r="ODY11" s="314"/>
      <c r="ODZ11" s="314"/>
      <c r="OEA11" s="314"/>
      <c r="OEB11" s="314"/>
      <c r="OEC11" s="314"/>
      <c r="OED11" s="314"/>
      <c r="OEE11" s="314"/>
      <c r="OEF11" s="314"/>
      <c r="OEG11" s="314"/>
      <c r="OEH11" s="314"/>
      <c r="OEI11" s="314"/>
      <c r="OEJ11" s="314"/>
      <c r="OEK11" s="314"/>
      <c r="OEL11" s="314"/>
      <c r="OEM11" s="314"/>
      <c r="OEN11" s="314"/>
      <c r="OEO11" s="314"/>
      <c r="OEP11" s="314"/>
      <c r="OEQ11" s="314"/>
      <c r="OER11" s="314"/>
      <c r="OES11" s="314"/>
      <c r="OET11" s="314"/>
      <c r="OEU11" s="314"/>
      <c r="OEV11" s="314"/>
      <c r="OEW11" s="314"/>
      <c r="OEX11" s="314"/>
      <c r="OEY11" s="314"/>
      <c r="OEZ11" s="314"/>
      <c r="OFA11" s="314"/>
      <c r="OFB11" s="314"/>
      <c r="OFC11" s="314"/>
      <c r="OFD11" s="314"/>
      <c r="OFE11" s="314"/>
      <c r="OFF11" s="314"/>
      <c r="OFG11" s="314"/>
      <c r="OFH11" s="314"/>
      <c r="OFI11" s="314"/>
      <c r="OFJ11" s="314"/>
      <c r="OFK11" s="314"/>
      <c r="OFL11" s="314"/>
      <c r="OFM11" s="314"/>
      <c r="OFN11" s="314"/>
      <c r="OFO11" s="314"/>
      <c r="OFP11" s="314"/>
      <c r="OFQ11" s="314"/>
      <c r="OFR11" s="314"/>
      <c r="OFS11" s="314"/>
      <c r="OFT11" s="314"/>
      <c r="OFU11" s="314"/>
      <c r="OFV11" s="314"/>
      <c r="OFW11" s="314"/>
      <c r="OFX11" s="314"/>
      <c r="OFY11" s="314"/>
      <c r="OFZ11" s="314"/>
      <c r="OGA11" s="314"/>
      <c r="OGB11" s="314"/>
      <c r="OGC11" s="314"/>
      <c r="OGD11" s="314"/>
      <c r="OGE11" s="314"/>
      <c r="OGF11" s="314"/>
      <c r="OGG11" s="314"/>
      <c r="OGH11" s="314"/>
      <c r="OGI11" s="314"/>
      <c r="OGJ11" s="314"/>
      <c r="OGK11" s="314"/>
      <c r="OGL11" s="314"/>
      <c r="OGM11" s="314"/>
      <c r="OGN11" s="314"/>
      <c r="OGO11" s="314"/>
      <c r="OGP11" s="314"/>
      <c r="OGQ11" s="314"/>
      <c r="OGR11" s="314"/>
      <c r="OGS11" s="314"/>
      <c r="OGT11" s="314"/>
      <c r="OGU11" s="314"/>
      <c r="OGV11" s="314"/>
      <c r="OGW11" s="314"/>
      <c r="OGX11" s="314"/>
      <c r="OGY11" s="314"/>
      <c r="OGZ11" s="314"/>
      <c r="OHA11" s="314"/>
      <c r="OHB11" s="314"/>
      <c r="OHC11" s="314"/>
      <c r="OHD11" s="314"/>
      <c r="OHE11" s="314"/>
      <c r="OHF11" s="314"/>
      <c r="OHG11" s="314"/>
      <c r="OHH11" s="314"/>
      <c r="OHI11" s="314"/>
      <c r="OHJ11" s="314"/>
      <c r="OHK11" s="314"/>
      <c r="OHL11" s="314"/>
      <c r="OHM11" s="314"/>
      <c r="OHN11" s="314"/>
      <c r="OHO11" s="314"/>
      <c r="OHP11" s="314"/>
      <c r="OHQ11" s="314"/>
      <c r="OHR11" s="314"/>
      <c r="OHS11" s="314"/>
      <c r="OHT11" s="314"/>
      <c r="OHU11" s="314"/>
      <c r="OHV11" s="314"/>
      <c r="OHW11" s="314"/>
      <c r="OHX11" s="314"/>
      <c r="OHY11" s="314"/>
      <c r="OHZ11" s="314"/>
      <c r="OIA11" s="314"/>
      <c r="OIB11" s="314"/>
      <c r="OIC11" s="314"/>
      <c r="OID11" s="314"/>
      <c r="OIE11" s="314"/>
      <c r="OIF11" s="314"/>
      <c r="OIG11" s="314"/>
      <c r="OIH11" s="314"/>
      <c r="OII11" s="314"/>
      <c r="OIJ11" s="314"/>
      <c r="OIK11" s="314"/>
      <c r="OIL11" s="314"/>
      <c r="OIM11" s="314"/>
      <c r="OIN11" s="314"/>
      <c r="OIO11" s="314"/>
      <c r="OIP11" s="314"/>
      <c r="OIQ11" s="314"/>
      <c r="OIR11" s="314"/>
      <c r="OIS11" s="314"/>
      <c r="OIT11" s="314"/>
      <c r="OIU11" s="314"/>
      <c r="OIV11" s="314"/>
      <c r="OIW11" s="314"/>
      <c r="OIX11" s="314"/>
      <c r="OIY11" s="314"/>
      <c r="OIZ11" s="314"/>
      <c r="OJA11" s="314"/>
      <c r="OJB11" s="314"/>
      <c r="OJC11" s="314"/>
      <c r="OJD11" s="314"/>
      <c r="OJE11" s="314"/>
      <c r="OJF11" s="314"/>
      <c r="OJG11" s="314"/>
      <c r="OJH11" s="314"/>
      <c r="OJI11" s="314"/>
      <c r="OJJ11" s="314"/>
      <c r="OJK11" s="314"/>
      <c r="OJL11" s="314"/>
      <c r="OJM11" s="314"/>
      <c r="OJN11" s="314"/>
      <c r="OJO11" s="314"/>
      <c r="OJP11" s="314"/>
      <c r="OJQ11" s="314"/>
      <c r="OJR11" s="314"/>
      <c r="OJS11" s="314"/>
      <c r="OJT11" s="314"/>
      <c r="OJU11" s="314"/>
      <c r="OJV11" s="314"/>
      <c r="OJW11" s="314"/>
      <c r="OJX11" s="314"/>
      <c r="OJY11" s="314"/>
      <c r="OJZ11" s="314"/>
      <c r="OKA11" s="314"/>
      <c r="OKB11" s="314"/>
      <c r="OKC11" s="314"/>
      <c r="OKD11" s="314"/>
      <c r="OKE11" s="314"/>
      <c r="OKF11" s="314"/>
      <c r="OKG11" s="314"/>
      <c r="OKH11" s="314"/>
      <c r="OKI11" s="314"/>
      <c r="OKJ11" s="314"/>
      <c r="OKK11" s="314"/>
      <c r="OKL11" s="314"/>
      <c r="OKM11" s="314"/>
      <c r="OKN11" s="314"/>
      <c r="OKO11" s="314"/>
      <c r="OKP11" s="314"/>
      <c r="OKQ11" s="314"/>
      <c r="OKR11" s="314"/>
      <c r="OKS11" s="314"/>
      <c r="OKT11" s="314"/>
      <c r="OKU11" s="314"/>
      <c r="OKV11" s="314"/>
      <c r="OKW11" s="314"/>
      <c r="OKX11" s="314"/>
      <c r="OKY11" s="314"/>
      <c r="OKZ11" s="314"/>
      <c r="OLA11" s="314"/>
      <c r="OLB11" s="314"/>
      <c r="OLC11" s="314"/>
      <c r="OLD11" s="314"/>
      <c r="OLE11" s="314"/>
      <c r="OLF11" s="314"/>
      <c r="OLG11" s="314"/>
      <c r="OLH11" s="314"/>
      <c r="OLI11" s="314"/>
      <c r="OLJ11" s="314"/>
      <c r="OLK11" s="314"/>
      <c r="OLL11" s="314"/>
      <c r="OLM11" s="314"/>
      <c r="OLN11" s="314"/>
      <c r="OLO11" s="314"/>
      <c r="OLP11" s="314"/>
      <c r="OLQ11" s="314"/>
      <c r="OLR11" s="314"/>
      <c r="OLS11" s="314"/>
      <c r="OLT11" s="314"/>
      <c r="OLU11" s="314"/>
      <c r="OLV11" s="314"/>
      <c r="OLW11" s="314"/>
      <c r="OLX11" s="314"/>
      <c r="OLY11" s="314"/>
      <c r="OLZ11" s="314"/>
      <c r="OMA11" s="314"/>
      <c r="OMB11" s="314"/>
      <c r="OMC11" s="314"/>
      <c r="OMD11" s="314"/>
      <c r="OME11" s="314"/>
      <c r="OMF11" s="314"/>
      <c r="OMG11" s="314"/>
      <c r="OMH11" s="314"/>
      <c r="OMI11" s="314"/>
      <c r="OMJ11" s="314"/>
      <c r="OMK11" s="314"/>
      <c r="OML11" s="314"/>
      <c r="OMM11" s="314"/>
      <c r="OMN11" s="314"/>
      <c r="OMO11" s="314"/>
      <c r="OMP11" s="314"/>
      <c r="OMQ11" s="314"/>
      <c r="OMR11" s="314"/>
      <c r="OMS11" s="314"/>
      <c r="OMT11" s="314"/>
      <c r="OMU11" s="314"/>
      <c r="OMV11" s="314"/>
      <c r="OMW11" s="314"/>
      <c r="OMX11" s="314"/>
      <c r="OMY11" s="314"/>
      <c r="OMZ11" s="314"/>
      <c r="ONA11" s="314"/>
      <c r="ONB11" s="314"/>
      <c r="ONC11" s="314"/>
      <c r="OND11" s="314"/>
      <c r="ONE11" s="314"/>
      <c r="ONF11" s="314"/>
      <c r="ONG11" s="314"/>
      <c r="ONH11" s="314"/>
      <c r="ONI11" s="314"/>
      <c r="ONJ11" s="314"/>
      <c r="ONK11" s="314"/>
      <c r="ONL11" s="314"/>
      <c r="ONM11" s="314"/>
      <c r="ONN11" s="314"/>
      <c r="ONO11" s="314"/>
      <c r="ONP11" s="314"/>
      <c r="ONQ11" s="314"/>
      <c r="ONR11" s="314"/>
      <c r="ONS11" s="314"/>
      <c r="ONT11" s="314"/>
      <c r="ONU11" s="314"/>
      <c r="ONV11" s="314"/>
      <c r="ONW11" s="314"/>
      <c r="ONX11" s="314"/>
      <c r="ONY11" s="314"/>
      <c r="ONZ11" s="314"/>
      <c r="OOA11" s="314"/>
      <c r="OOB11" s="314"/>
      <c r="OOC11" s="314"/>
      <c r="OOD11" s="314"/>
      <c r="OOE11" s="314"/>
      <c r="OOF11" s="314"/>
      <c r="OOG11" s="314"/>
      <c r="OOH11" s="314"/>
      <c r="OOI11" s="314"/>
      <c r="OOJ11" s="314"/>
      <c r="OOK11" s="314"/>
      <c r="OOL11" s="314"/>
      <c r="OOM11" s="314"/>
      <c r="OON11" s="314"/>
      <c r="OOO11" s="314"/>
      <c r="OOP11" s="314"/>
      <c r="OOQ11" s="314"/>
      <c r="OOR11" s="314"/>
      <c r="OOS11" s="314"/>
      <c r="OOT11" s="314"/>
      <c r="OOU11" s="314"/>
      <c r="OOV11" s="314"/>
      <c r="OOW11" s="314"/>
      <c r="OOX11" s="314"/>
      <c r="OOY11" s="314"/>
      <c r="OOZ11" s="314"/>
      <c r="OPA11" s="314"/>
      <c r="OPB11" s="314"/>
      <c r="OPC11" s="314"/>
      <c r="OPD11" s="314"/>
      <c r="OPE11" s="314"/>
      <c r="OPF11" s="314"/>
      <c r="OPG11" s="314"/>
      <c r="OPH11" s="314"/>
      <c r="OPI11" s="314"/>
      <c r="OPJ11" s="314"/>
      <c r="OPK11" s="314"/>
      <c r="OPL11" s="314"/>
      <c r="OPM11" s="314"/>
      <c r="OPN11" s="314"/>
      <c r="OPO11" s="314"/>
      <c r="OPP11" s="314"/>
      <c r="OPQ11" s="314"/>
      <c r="OPR11" s="314"/>
      <c r="OPS11" s="314"/>
      <c r="OPT11" s="314"/>
      <c r="OPU11" s="314"/>
      <c r="OPV11" s="314"/>
      <c r="OPW11" s="314"/>
      <c r="OPX11" s="314"/>
      <c r="OPY11" s="314"/>
      <c r="OPZ11" s="314"/>
      <c r="OQA11" s="314"/>
      <c r="OQB11" s="314"/>
      <c r="OQC11" s="314"/>
      <c r="OQD11" s="314"/>
      <c r="OQE11" s="314"/>
      <c r="OQF11" s="314"/>
      <c r="OQG11" s="314"/>
      <c r="OQH11" s="314"/>
      <c r="OQI11" s="314"/>
      <c r="OQJ11" s="314"/>
      <c r="OQK11" s="314"/>
      <c r="OQL11" s="314"/>
      <c r="OQM11" s="314"/>
      <c r="OQN11" s="314"/>
      <c r="OQO11" s="314"/>
      <c r="OQP11" s="314"/>
      <c r="OQQ11" s="314"/>
      <c r="OQR11" s="314"/>
      <c r="OQS11" s="314"/>
      <c r="OQT11" s="314"/>
      <c r="OQU11" s="314"/>
      <c r="OQV11" s="314"/>
      <c r="OQW11" s="314"/>
      <c r="OQX11" s="314"/>
      <c r="OQY11" s="314"/>
      <c r="OQZ11" s="314"/>
      <c r="ORA11" s="314"/>
      <c r="ORB11" s="314"/>
      <c r="ORC11" s="314"/>
      <c r="ORD11" s="314"/>
      <c r="ORE11" s="314"/>
      <c r="ORF11" s="314"/>
      <c r="ORG11" s="314"/>
      <c r="ORH11" s="314"/>
      <c r="ORI11" s="314"/>
      <c r="ORJ11" s="314"/>
      <c r="ORK11" s="314"/>
      <c r="ORL11" s="314"/>
      <c r="ORM11" s="314"/>
      <c r="ORN11" s="314"/>
      <c r="ORO11" s="314"/>
      <c r="ORP11" s="314"/>
      <c r="ORQ11" s="314"/>
      <c r="ORR11" s="314"/>
      <c r="ORS11" s="314"/>
      <c r="ORT11" s="314"/>
      <c r="ORU11" s="314"/>
      <c r="ORV11" s="314"/>
      <c r="ORW11" s="314"/>
      <c r="ORX11" s="314"/>
      <c r="ORY11" s="314"/>
      <c r="ORZ11" s="314"/>
      <c r="OSA11" s="314"/>
      <c r="OSB11" s="314"/>
      <c r="OSC11" s="314"/>
      <c r="OSD11" s="314"/>
      <c r="OSE11" s="314"/>
      <c r="OSF11" s="314"/>
      <c r="OSG11" s="314"/>
      <c r="OSH11" s="314"/>
      <c r="OSI11" s="314"/>
      <c r="OSJ11" s="314"/>
      <c r="OSK11" s="314"/>
      <c r="OSL11" s="314"/>
      <c r="OSM11" s="314"/>
      <c r="OSN11" s="314"/>
      <c r="OSO11" s="314"/>
      <c r="OSP11" s="314"/>
      <c r="OSQ11" s="314"/>
      <c r="OSR11" s="314"/>
      <c r="OSS11" s="314"/>
      <c r="OST11" s="314"/>
      <c r="OSU11" s="314"/>
      <c r="OSV11" s="314"/>
      <c r="OSW11" s="314"/>
      <c r="OSX11" s="314"/>
      <c r="OSY11" s="314"/>
      <c r="OSZ11" s="314"/>
      <c r="OTA11" s="314"/>
      <c r="OTB11" s="314"/>
      <c r="OTC11" s="314"/>
      <c r="OTD11" s="314"/>
      <c r="OTE11" s="314"/>
      <c r="OTF11" s="314"/>
      <c r="OTG11" s="314"/>
      <c r="OTH11" s="314"/>
      <c r="OTI11" s="314"/>
      <c r="OTJ11" s="314"/>
      <c r="OTK11" s="314"/>
      <c r="OTL11" s="314"/>
      <c r="OTM11" s="314"/>
      <c r="OTN11" s="314"/>
      <c r="OTO11" s="314"/>
      <c r="OTP11" s="314"/>
      <c r="OTQ11" s="314"/>
      <c r="OTR11" s="314"/>
      <c r="OTS11" s="314"/>
      <c r="OTT11" s="314"/>
      <c r="OTU11" s="314"/>
      <c r="OTV11" s="314"/>
      <c r="OTW11" s="314"/>
      <c r="OTX11" s="314"/>
      <c r="OTY11" s="314"/>
      <c r="OTZ11" s="314"/>
      <c r="OUA11" s="314"/>
      <c r="OUB11" s="314"/>
      <c r="OUC11" s="314"/>
      <c r="OUD11" s="314"/>
      <c r="OUE11" s="314"/>
      <c r="OUF11" s="314"/>
      <c r="OUG11" s="314"/>
      <c r="OUH11" s="314"/>
      <c r="OUI11" s="314"/>
      <c r="OUJ11" s="314"/>
      <c r="OUK11" s="314"/>
      <c r="OUL11" s="314"/>
      <c r="OUM11" s="314"/>
      <c r="OUN11" s="314"/>
      <c r="OUO11" s="314"/>
      <c r="OUP11" s="314"/>
      <c r="OUQ11" s="314"/>
      <c r="OUR11" s="314"/>
      <c r="OUS11" s="314"/>
      <c r="OUT11" s="314"/>
      <c r="OUU11" s="314"/>
      <c r="OUV11" s="314"/>
      <c r="OUW11" s="314"/>
      <c r="OUX11" s="314"/>
      <c r="OUY11" s="314"/>
      <c r="OUZ11" s="314"/>
      <c r="OVA11" s="314"/>
      <c r="OVB11" s="314"/>
      <c r="OVC11" s="314"/>
      <c r="OVD11" s="314"/>
      <c r="OVE11" s="314"/>
      <c r="OVF11" s="314"/>
      <c r="OVG11" s="314"/>
      <c r="OVH11" s="314"/>
      <c r="OVI11" s="314"/>
      <c r="OVJ11" s="314"/>
      <c r="OVK11" s="314"/>
      <c r="OVL11" s="314"/>
      <c r="OVM11" s="314"/>
      <c r="OVN11" s="314"/>
      <c r="OVO11" s="314"/>
      <c r="OVP11" s="314"/>
      <c r="OVQ11" s="314"/>
      <c r="OVR11" s="314"/>
      <c r="OVS11" s="314"/>
      <c r="OVT11" s="314"/>
      <c r="OVU11" s="314"/>
      <c r="OVV11" s="314"/>
      <c r="OVW11" s="314"/>
      <c r="OVX11" s="314"/>
      <c r="OVY11" s="314"/>
      <c r="OVZ11" s="314"/>
      <c r="OWA11" s="314"/>
      <c r="OWB11" s="314"/>
      <c r="OWC11" s="314"/>
      <c r="OWD11" s="314"/>
      <c r="OWE11" s="314"/>
      <c r="OWF11" s="314"/>
      <c r="OWG11" s="314"/>
      <c r="OWH11" s="314"/>
      <c r="OWI11" s="314"/>
      <c r="OWJ11" s="314"/>
      <c r="OWK11" s="314"/>
      <c r="OWL11" s="314"/>
      <c r="OWM11" s="314"/>
      <c r="OWN11" s="314"/>
      <c r="OWO11" s="314"/>
      <c r="OWP11" s="314"/>
      <c r="OWQ11" s="314"/>
      <c r="OWR11" s="314"/>
      <c r="OWS11" s="314"/>
      <c r="OWT11" s="314"/>
      <c r="OWU11" s="314"/>
      <c r="OWV11" s="314"/>
      <c r="OWW11" s="314"/>
      <c r="OWX11" s="314"/>
      <c r="OWY11" s="314"/>
      <c r="OWZ11" s="314"/>
      <c r="OXA11" s="314"/>
      <c r="OXB11" s="314"/>
      <c r="OXC11" s="314"/>
      <c r="OXD11" s="314"/>
      <c r="OXE11" s="314"/>
      <c r="OXF11" s="314"/>
      <c r="OXG11" s="314"/>
      <c r="OXH11" s="314"/>
      <c r="OXI11" s="314"/>
      <c r="OXJ11" s="314"/>
      <c r="OXK11" s="314"/>
      <c r="OXL11" s="314"/>
      <c r="OXM11" s="314"/>
      <c r="OXN11" s="314"/>
      <c r="OXO11" s="314"/>
      <c r="OXP11" s="314"/>
      <c r="OXQ11" s="314"/>
      <c r="OXR11" s="314"/>
      <c r="OXS11" s="314"/>
      <c r="OXT11" s="314"/>
      <c r="OXU11" s="314"/>
      <c r="OXV11" s="314"/>
      <c r="OXW11" s="314"/>
      <c r="OXX11" s="314"/>
      <c r="OXY11" s="314"/>
      <c r="OXZ11" s="314"/>
      <c r="OYA11" s="314"/>
      <c r="OYB11" s="314"/>
      <c r="OYC11" s="314"/>
      <c r="OYD11" s="314"/>
      <c r="OYE11" s="314"/>
      <c r="OYF11" s="314"/>
      <c r="OYG11" s="314"/>
      <c r="OYH11" s="314"/>
      <c r="OYI11" s="314"/>
      <c r="OYJ11" s="314"/>
      <c r="OYK11" s="314"/>
      <c r="OYL11" s="314"/>
      <c r="OYM11" s="314"/>
      <c r="OYN11" s="314"/>
      <c r="OYO11" s="314"/>
      <c r="OYP11" s="314"/>
      <c r="OYQ11" s="314"/>
      <c r="OYR11" s="314"/>
      <c r="OYS11" s="314"/>
      <c r="OYT11" s="314"/>
      <c r="OYU11" s="314"/>
      <c r="OYV11" s="314"/>
      <c r="OYW11" s="314"/>
      <c r="OYX11" s="314"/>
      <c r="OYY11" s="314"/>
      <c r="OYZ11" s="314"/>
      <c r="OZA11" s="314"/>
      <c r="OZB11" s="314"/>
      <c r="OZC11" s="314"/>
      <c r="OZD11" s="314"/>
      <c r="OZE11" s="314"/>
      <c r="OZF11" s="314"/>
      <c r="OZG11" s="314"/>
      <c r="OZH11" s="314"/>
      <c r="OZI11" s="314"/>
      <c r="OZJ11" s="314"/>
      <c r="OZK11" s="314"/>
      <c r="OZL11" s="314"/>
      <c r="OZM11" s="314"/>
      <c r="OZN11" s="314"/>
      <c r="OZO11" s="314"/>
      <c r="OZP11" s="314"/>
      <c r="OZQ11" s="314"/>
      <c r="OZR11" s="314"/>
      <c r="OZS11" s="314"/>
      <c r="OZT11" s="314"/>
      <c r="OZU11" s="314"/>
      <c r="OZV11" s="314"/>
      <c r="OZW11" s="314"/>
      <c r="OZX11" s="314"/>
      <c r="OZY11" s="314"/>
      <c r="OZZ11" s="314"/>
      <c r="PAA11" s="314"/>
      <c r="PAB11" s="314"/>
      <c r="PAC11" s="314"/>
      <c r="PAD11" s="314"/>
      <c r="PAE11" s="314"/>
      <c r="PAF11" s="314"/>
      <c r="PAG11" s="314"/>
      <c r="PAH11" s="314"/>
      <c r="PAI11" s="314"/>
      <c r="PAJ11" s="314"/>
      <c r="PAK11" s="314"/>
      <c r="PAL11" s="314"/>
      <c r="PAM11" s="314"/>
      <c r="PAN11" s="314"/>
      <c r="PAO11" s="314"/>
      <c r="PAP11" s="314"/>
      <c r="PAQ11" s="314"/>
      <c r="PAR11" s="314"/>
      <c r="PAS11" s="314"/>
      <c r="PAT11" s="314"/>
      <c r="PAU11" s="314"/>
      <c r="PAV11" s="314"/>
      <c r="PAW11" s="314"/>
      <c r="PAX11" s="314"/>
      <c r="PAY11" s="314"/>
      <c r="PAZ11" s="314"/>
      <c r="PBA11" s="314"/>
      <c r="PBB11" s="314"/>
      <c r="PBC11" s="314"/>
      <c r="PBD11" s="314"/>
      <c r="PBE11" s="314"/>
      <c r="PBF11" s="314"/>
      <c r="PBG11" s="314"/>
      <c r="PBH11" s="314"/>
      <c r="PBI11" s="314"/>
      <c r="PBJ11" s="314"/>
      <c r="PBK11" s="314"/>
      <c r="PBL11" s="314"/>
      <c r="PBM11" s="314"/>
      <c r="PBN11" s="314"/>
      <c r="PBO11" s="314"/>
      <c r="PBP11" s="314"/>
      <c r="PBQ11" s="314"/>
      <c r="PBR11" s="314"/>
      <c r="PBS11" s="314"/>
      <c r="PBT11" s="314"/>
      <c r="PBU11" s="314"/>
      <c r="PBV11" s="314"/>
      <c r="PBW11" s="314"/>
      <c r="PBX11" s="314"/>
      <c r="PBY11" s="314"/>
      <c r="PBZ11" s="314"/>
      <c r="PCA11" s="314"/>
      <c r="PCB11" s="314"/>
      <c r="PCC11" s="314"/>
      <c r="PCD11" s="314"/>
      <c r="PCE11" s="314"/>
      <c r="PCF11" s="314"/>
      <c r="PCG11" s="314"/>
      <c r="PCH11" s="314"/>
      <c r="PCI11" s="314"/>
      <c r="PCJ11" s="314"/>
      <c r="PCK11" s="314"/>
      <c r="PCL11" s="314"/>
      <c r="PCM11" s="314"/>
      <c r="PCN11" s="314"/>
      <c r="PCO11" s="314"/>
      <c r="PCP11" s="314"/>
      <c r="PCQ11" s="314"/>
      <c r="PCR11" s="314"/>
      <c r="PCS11" s="314"/>
      <c r="PCT11" s="314"/>
      <c r="PCU11" s="314"/>
      <c r="PCV11" s="314"/>
      <c r="PCW11" s="314"/>
      <c r="PCX11" s="314"/>
      <c r="PCY11" s="314"/>
      <c r="PCZ11" s="314"/>
      <c r="PDA11" s="314"/>
      <c r="PDB11" s="314"/>
      <c r="PDC11" s="314"/>
      <c r="PDD11" s="314"/>
      <c r="PDE11" s="314"/>
      <c r="PDF11" s="314"/>
      <c r="PDG11" s="314"/>
      <c r="PDH11" s="314"/>
      <c r="PDI11" s="314"/>
      <c r="PDJ11" s="314"/>
      <c r="PDK11" s="314"/>
      <c r="PDL11" s="314"/>
      <c r="PDM11" s="314"/>
      <c r="PDN11" s="314"/>
      <c r="PDO11" s="314"/>
      <c r="PDP11" s="314"/>
      <c r="PDQ11" s="314"/>
      <c r="PDR11" s="314"/>
      <c r="PDS11" s="314"/>
      <c r="PDT11" s="314"/>
      <c r="PDU11" s="314"/>
      <c r="PDV11" s="314"/>
      <c r="PDW11" s="314"/>
      <c r="PDX11" s="314"/>
      <c r="PDY11" s="314"/>
      <c r="PDZ11" s="314"/>
      <c r="PEA11" s="314"/>
      <c r="PEB11" s="314"/>
      <c r="PEC11" s="314"/>
      <c r="PED11" s="314"/>
      <c r="PEE11" s="314"/>
      <c r="PEF11" s="314"/>
      <c r="PEG11" s="314"/>
      <c r="PEH11" s="314"/>
      <c r="PEI11" s="314"/>
      <c r="PEJ11" s="314"/>
      <c r="PEK11" s="314"/>
      <c r="PEL11" s="314"/>
      <c r="PEM11" s="314"/>
      <c r="PEN11" s="314"/>
      <c r="PEO11" s="314"/>
      <c r="PEP11" s="314"/>
      <c r="PEQ11" s="314"/>
      <c r="PER11" s="314"/>
      <c r="PES11" s="314"/>
      <c r="PET11" s="314"/>
      <c r="PEU11" s="314"/>
      <c r="PEV11" s="314"/>
      <c r="PEW11" s="314"/>
      <c r="PEX11" s="314"/>
      <c r="PEY11" s="314"/>
      <c r="PEZ11" s="314"/>
      <c r="PFA11" s="314"/>
      <c r="PFB11" s="314"/>
      <c r="PFC11" s="314"/>
      <c r="PFD11" s="314"/>
      <c r="PFE11" s="314"/>
      <c r="PFF11" s="314"/>
      <c r="PFG11" s="314"/>
      <c r="PFH11" s="314"/>
      <c r="PFI11" s="314"/>
      <c r="PFJ11" s="314"/>
      <c r="PFK11" s="314"/>
      <c r="PFL11" s="314"/>
      <c r="PFM11" s="314"/>
      <c r="PFN11" s="314"/>
      <c r="PFO11" s="314"/>
      <c r="PFP11" s="314"/>
      <c r="PFQ11" s="314"/>
      <c r="PFR11" s="314"/>
      <c r="PFS11" s="314"/>
      <c r="PFT11" s="314"/>
      <c r="PFU11" s="314"/>
      <c r="PFV11" s="314"/>
      <c r="PFW11" s="314"/>
      <c r="PFX11" s="314"/>
      <c r="PFY11" s="314"/>
      <c r="PFZ11" s="314"/>
      <c r="PGA11" s="314"/>
      <c r="PGB11" s="314"/>
      <c r="PGC11" s="314"/>
      <c r="PGD11" s="314"/>
      <c r="PGE11" s="314"/>
      <c r="PGF11" s="314"/>
      <c r="PGG11" s="314"/>
      <c r="PGH11" s="314"/>
      <c r="PGI11" s="314"/>
      <c r="PGJ11" s="314"/>
      <c r="PGK11" s="314"/>
      <c r="PGL11" s="314"/>
      <c r="PGM11" s="314"/>
      <c r="PGN11" s="314"/>
      <c r="PGO11" s="314"/>
      <c r="PGP11" s="314"/>
      <c r="PGQ11" s="314"/>
      <c r="PGR11" s="314"/>
      <c r="PGS11" s="314"/>
      <c r="PGT11" s="314"/>
      <c r="PGU11" s="314"/>
      <c r="PGV11" s="314"/>
      <c r="PGW11" s="314"/>
      <c r="PGX11" s="314"/>
      <c r="PGY11" s="314"/>
      <c r="PGZ11" s="314"/>
      <c r="PHA11" s="314"/>
      <c r="PHB11" s="314"/>
      <c r="PHC11" s="314"/>
      <c r="PHD11" s="314"/>
      <c r="PHE11" s="314"/>
      <c r="PHF11" s="314"/>
      <c r="PHG11" s="314"/>
      <c r="PHH11" s="314"/>
      <c r="PHI11" s="314"/>
      <c r="PHJ11" s="314"/>
      <c r="PHK11" s="314"/>
      <c r="PHL11" s="314"/>
      <c r="PHM11" s="314"/>
      <c r="PHN11" s="314"/>
      <c r="PHO11" s="314"/>
      <c r="PHP11" s="314"/>
      <c r="PHQ11" s="314"/>
      <c r="PHR11" s="314"/>
      <c r="PHS11" s="314"/>
      <c r="PHT11" s="314"/>
      <c r="PHU11" s="314"/>
      <c r="PHV11" s="314"/>
      <c r="PHW11" s="314"/>
      <c r="PHX11" s="314"/>
      <c r="PHY11" s="314"/>
      <c r="PHZ11" s="314"/>
      <c r="PIA11" s="314"/>
      <c r="PIB11" s="314"/>
      <c r="PIC11" s="314"/>
      <c r="PID11" s="314"/>
      <c r="PIE11" s="314"/>
      <c r="PIF11" s="314"/>
      <c r="PIG11" s="314"/>
      <c r="PIH11" s="314"/>
      <c r="PII11" s="314"/>
      <c r="PIJ11" s="314"/>
      <c r="PIK11" s="314"/>
      <c r="PIL11" s="314"/>
      <c r="PIM11" s="314"/>
      <c r="PIN11" s="314"/>
      <c r="PIO11" s="314"/>
      <c r="PIP11" s="314"/>
      <c r="PIQ11" s="314"/>
      <c r="PIR11" s="314"/>
      <c r="PIS11" s="314"/>
      <c r="PIT11" s="314"/>
      <c r="PIU11" s="314"/>
      <c r="PIV11" s="314"/>
      <c r="PIW11" s="314"/>
      <c r="PIX11" s="314"/>
      <c r="PIY11" s="314"/>
      <c r="PIZ11" s="314"/>
      <c r="PJA11" s="314"/>
      <c r="PJB11" s="314"/>
      <c r="PJC11" s="314"/>
      <c r="PJD11" s="314"/>
      <c r="PJE11" s="314"/>
      <c r="PJF11" s="314"/>
      <c r="PJG11" s="314"/>
      <c r="PJH11" s="314"/>
      <c r="PJI11" s="314"/>
      <c r="PJJ11" s="314"/>
      <c r="PJK11" s="314"/>
      <c r="PJL11" s="314"/>
      <c r="PJM11" s="314"/>
      <c r="PJN11" s="314"/>
      <c r="PJO11" s="314"/>
      <c r="PJP11" s="314"/>
      <c r="PJQ11" s="314"/>
      <c r="PJR11" s="314"/>
      <c r="PJS11" s="314"/>
      <c r="PJT11" s="314"/>
      <c r="PJU11" s="314"/>
      <c r="PJV11" s="314"/>
      <c r="PJW11" s="314"/>
      <c r="PJX11" s="314"/>
      <c r="PJY11" s="314"/>
      <c r="PJZ11" s="314"/>
      <c r="PKA11" s="314"/>
      <c r="PKB11" s="314"/>
      <c r="PKC11" s="314"/>
      <c r="PKD11" s="314"/>
      <c r="PKE11" s="314"/>
      <c r="PKF11" s="314"/>
      <c r="PKG11" s="314"/>
      <c r="PKH11" s="314"/>
      <c r="PKI11" s="314"/>
      <c r="PKJ11" s="314"/>
      <c r="PKK11" s="314"/>
      <c r="PKL11" s="314"/>
      <c r="PKM11" s="314"/>
      <c r="PKN11" s="314"/>
      <c r="PKO11" s="314"/>
      <c r="PKP11" s="314"/>
      <c r="PKQ11" s="314"/>
      <c r="PKR11" s="314"/>
      <c r="PKS11" s="314"/>
      <c r="PKT11" s="314"/>
      <c r="PKU11" s="314"/>
      <c r="PKV11" s="314"/>
      <c r="PKW11" s="314"/>
      <c r="PKX11" s="314"/>
      <c r="PKY11" s="314"/>
      <c r="PKZ11" s="314"/>
      <c r="PLA11" s="314"/>
      <c r="PLB11" s="314"/>
      <c r="PLC11" s="314"/>
      <c r="PLD11" s="314"/>
      <c r="PLE11" s="314"/>
      <c r="PLF11" s="314"/>
      <c r="PLG11" s="314"/>
      <c r="PLH11" s="314"/>
      <c r="PLI11" s="314"/>
      <c r="PLJ11" s="314"/>
      <c r="PLK11" s="314"/>
      <c r="PLL11" s="314"/>
      <c r="PLM11" s="314"/>
      <c r="PLN11" s="314"/>
      <c r="PLO11" s="314"/>
      <c r="PLP11" s="314"/>
      <c r="PLQ11" s="314"/>
      <c r="PLR11" s="314"/>
      <c r="PLS11" s="314"/>
      <c r="PLT11" s="314"/>
      <c r="PLU11" s="314"/>
      <c r="PLV11" s="314"/>
      <c r="PLW11" s="314"/>
      <c r="PLX11" s="314"/>
      <c r="PLY11" s="314"/>
      <c r="PLZ11" s="314"/>
      <c r="PMA11" s="314"/>
      <c r="PMB11" s="314"/>
      <c r="PMC11" s="314"/>
      <c r="PMD11" s="314"/>
      <c r="PME11" s="314"/>
      <c r="PMF11" s="314"/>
      <c r="PMG11" s="314"/>
      <c r="PMH11" s="314"/>
      <c r="PMI11" s="314"/>
      <c r="PMJ11" s="314"/>
      <c r="PMK11" s="314"/>
      <c r="PML11" s="314"/>
      <c r="PMM11" s="314"/>
      <c r="PMN11" s="314"/>
      <c r="PMO11" s="314"/>
      <c r="PMP11" s="314"/>
      <c r="PMQ11" s="314"/>
      <c r="PMR11" s="314"/>
      <c r="PMS11" s="314"/>
      <c r="PMT11" s="314"/>
      <c r="PMU11" s="314"/>
      <c r="PMV11" s="314"/>
      <c r="PMW11" s="314"/>
      <c r="PMX11" s="314"/>
      <c r="PMY11" s="314"/>
      <c r="PMZ11" s="314"/>
      <c r="PNA11" s="314"/>
      <c r="PNB11" s="314"/>
      <c r="PNC11" s="314"/>
      <c r="PND11" s="314"/>
      <c r="PNE11" s="314"/>
      <c r="PNF11" s="314"/>
      <c r="PNG11" s="314"/>
      <c r="PNH11" s="314"/>
      <c r="PNI11" s="314"/>
      <c r="PNJ11" s="314"/>
      <c r="PNK11" s="314"/>
      <c r="PNL11" s="314"/>
      <c r="PNM11" s="314"/>
      <c r="PNN11" s="314"/>
      <c r="PNO11" s="314"/>
      <c r="PNP11" s="314"/>
      <c r="PNQ11" s="314"/>
      <c r="PNR11" s="314"/>
      <c r="PNS11" s="314"/>
      <c r="PNT11" s="314"/>
      <c r="PNU11" s="314"/>
      <c r="PNV11" s="314"/>
      <c r="PNW11" s="314"/>
      <c r="PNX11" s="314"/>
      <c r="PNY11" s="314"/>
      <c r="PNZ11" s="314"/>
      <c r="POA11" s="314"/>
      <c r="POB11" s="314"/>
      <c r="POC11" s="314"/>
      <c r="POD11" s="314"/>
      <c r="POE11" s="314"/>
      <c r="POF11" s="314"/>
      <c r="POG11" s="314"/>
      <c r="POH11" s="314"/>
      <c r="POI11" s="314"/>
      <c r="POJ11" s="314"/>
      <c r="POK11" s="314"/>
      <c r="POL11" s="314"/>
      <c r="POM11" s="314"/>
      <c r="PON11" s="314"/>
      <c r="POO11" s="314"/>
      <c r="POP11" s="314"/>
      <c r="POQ11" s="314"/>
      <c r="POR11" s="314"/>
      <c r="POS11" s="314"/>
      <c r="POT11" s="314"/>
      <c r="POU11" s="314"/>
      <c r="POV11" s="314"/>
      <c r="POW11" s="314"/>
      <c r="POX11" s="314"/>
      <c r="POY11" s="314"/>
      <c r="POZ11" s="314"/>
      <c r="PPA11" s="314"/>
      <c r="PPB11" s="314"/>
      <c r="PPC11" s="314"/>
      <c r="PPD11" s="314"/>
      <c r="PPE11" s="314"/>
      <c r="PPF11" s="314"/>
      <c r="PPG11" s="314"/>
      <c r="PPH11" s="314"/>
      <c r="PPI11" s="314"/>
      <c r="PPJ11" s="314"/>
      <c r="PPK11" s="314"/>
      <c r="PPL11" s="314"/>
      <c r="PPM11" s="314"/>
      <c r="PPN11" s="314"/>
      <c r="PPO11" s="314"/>
      <c r="PPP11" s="314"/>
      <c r="PPQ11" s="314"/>
      <c r="PPR11" s="314"/>
      <c r="PPS11" s="314"/>
      <c r="PPT11" s="314"/>
      <c r="PPU11" s="314"/>
      <c r="PPV11" s="314"/>
      <c r="PPW11" s="314"/>
      <c r="PPX11" s="314"/>
      <c r="PPY11" s="314"/>
      <c r="PPZ11" s="314"/>
      <c r="PQA11" s="314"/>
      <c r="PQB11" s="314"/>
      <c r="PQC11" s="314"/>
      <c r="PQD11" s="314"/>
      <c r="PQE11" s="314"/>
      <c r="PQF11" s="314"/>
      <c r="PQG11" s="314"/>
      <c r="PQH11" s="314"/>
      <c r="PQI11" s="314"/>
      <c r="PQJ11" s="314"/>
      <c r="PQK11" s="314"/>
      <c r="PQL11" s="314"/>
      <c r="PQM11" s="314"/>
      <c r="PQN11" s="314"/>
      <c r="PQO11" s="314"/>
      <c r="PQP11" s="314"/>
      <c r="PQQ11" s="314"/>
      <c r="PQR11" s="314"/>
      <c r="PQS11" s="314"/>
      <c r="PQT11" s="314"/>
      <c r="PQU11" s="314"/>
      <c r="PQV11" s="314"/>
      <c r="PQW11" s="314"/>
      <c r="PQX11" s="314"/>
      <c r="PQY11" s="314"/>
      <c r="PQZ11" s="314"/>
      <c r="PRA11" s="314"/>
      <c r="PRB11" s="314"/>
      <c r="PRC11" s="314"/>
      <c r="PRD11" s="314"/>
      <c r="PRE11" s="314"/>
      <c r="PRF11" s="314"/>
      <c r="PRG11" s="314"/>
      <c r="PRH11" s="314"/>
      <c r="PRI11" s="314"/>
      <c r="PRJ11" s="314"/>
      <c r="PRK11" s="314"/>
      <c r="PRL11" s="314"/>
      <c r="PRM11" s="314"/>
      <c r="PRN11" s="314"/>
      <c r="PRO11" s="314"/>
      <c r="PRP11" s="314"/>
      <c r="PRQ11" s="314"/>
      <c r="PRR11" s="314"/>
      <c r="PRS11" s="314"/>
      <c r="PRT11" s="314"/>
      <c r="PRU11" s="314"/>
      <c r="PRV11" s="314"/>
      <c r="PRW11" s="314"/>
      <c r="PRX11" s="314"/>
      <c r="PRY11" s="314"/>
      <c r="PRZ11" s="314"/>
      <c r="PSA11" s="314"/>
      <c r="PSB11" s="314"/>
      <c r="PSC11" s="314"/>
      <c r="PSD11" s="314"/>
      <c r="PSE11" s="314"/>
      <c r="PSF11" s="314"/>
      <c r="PSG11" s="314"/>
      <c r="PSH11" s="314"/>
      <c r="PSI11" s="314"/>
      <c r="PSJ11" s="314"/>
      <c r="PSK11" s="314"/>
      <c r="PSL11" s="314"/>
      <c r="PSM11" s="314"/>
      <c r="PSN11" s="314"/>
      <c r="PSO11" s="314"/>
      <c r="PSP11" s="314"/>
      <c r="PSQ11" s="314"/>
      <c r="PSR11" s="314"/>
      <c r="PSS11" s="314"/>
      <c r="PST11" s="314"/>
      <c r="PSU11" s="314"/>
      <c r="PSV11" s="314"/>
      <c r="PSW11" s="314"/>
      <c r="PSX11" s="314"/>
      <c r="PSY11" s="314"/>
      <c r="PSZ11" s="314"/>
      <c r="PTA11" s="314"/>
      <c r="PTB11" s="314"/>
      <c r="PTC11" s="314"/>
      <c r="PTD11" s="314"/>
      <c r="PTE11" s="314"/>
      <c r="PTF11" s="314"/>
      <c r="PTG11" s="314"/>
      <c r="PTH11" s="314"/>
      <c r="PTI11" s="314"/>
      <c r="PTJ11" s="314"/>
      <c r="PTK11" s="314"/>
      <c r="PTL11" s="314"/>
      <c r="PTM11" s="314"/>
      <c r="PTN11" s="314"/>
      <c r="PTO11" s="314"/>
      <c r="PTP11" s="314"/>
      <c r="PTQ11" s="314"/>
      <c r="PTR11" s="314"/>
      <c r="PTS11" s="314"/>
      <c r="PTT11" s="314"/>
      <c r="PTU11" s="314"/>
      <c r="PTV11" s="314"/>
      <c r="PTW11" s="314"/>
      <c r="PTX11" s="314"/>
      <c r="PTY11" s="314"/>
      <c r="PTZ11" s="314"/>
      <c r="PUA11" s="314"/>
      <c r="PUB11" s="314"/>
      <c r="PUC11" s="314"/>
      <c r="PUD11" s="314"/>
      <c r="PUE11" s="314"/>
      <c r="PUF11" s="314"/>
      <c r="PUG11" s="314"/>
      <c r="PUH11" s="314"/>
      <c r="PUI11" s="314"/>
      <c r="PUJ11" s="314"/>
      <c r="PUK11" s="314"/>
      <c r="PUL11" s="314"/>
      <c r="PUM11" s="314"/>
      <c r="PUN11" s="314"/>
      <c r="PUO11" s="314"/>
      <c r="PUP11" s="314"/>
      <c r="PUQ11" s="314"/>
      <c r="PUR11" s="314"/>
      <c r="PUS11" s="314"/>
      <c r="PUT11" s="314"/>
      <c r="PUU11" s="314"/>
      <c r="PUV11" s="314"/>
      <c r="PUW11" s="314"/>
      <c r="PUX11" s="314"/>
      <c r="PUY11" s="314"/>
      <c r="PUZ11" s="314"/>
      <c r="PVA11" s="314"/>
      <c r="PVB11" s="314"/>
      <c r="PVC11" s="314"/>
      <c r="PVD11" s="314"/>
      <c r="PVE11" s="314"/>
      <c r="PVF11" s="314"/>
      <c r="PVG11" s="314"/>
      <c r="PVH11" s="314"/>
      <c r="PVI11" s="314"/>
      <c r="PVJ11" s="314"/>
      <c r="PVK11" s="314"/>
      <c r="PVL11" s="314"/>
      <c r="PVM11" s="314"/>
      <c r="PVN11" s="314"/>
      <c r="PVO11" s="314"/>
      <c r="PVP11" s="314"/>
      <c r="PVQ11" s="314"/>
      <c r="PVR11" s="314"/>
      <c r="PVS11" s="314"/>
      <c r="PVT11" s="314"/>
      <c r="PVU11" s="314"/>
      <c r="PVV11" s="314"/>
      <c r="PVW11" s="314"/>
      <c r="PVX11" s="314"/>
      <c r="PVY11" s="314"/>
      <c r="PVZ11" s="314"/>
      <c r="PWA11" s="314"/>
      <c r="PWB11" s="314"/>
      <c r="PWC11" s="314"/>
      <c r="PWD11" s="314"/>
      <c r="PWE11" s="314"/>
      <c r="PWF11" s="314"/>
      <c r="PWG11" s="314"/>
      <c r="PWH11" s="314"/>
      <c r="PWI11" s="314"/>
      <c r="PWJ11" s="314"/>
      <c r="PWK11" s="314"/>
      <c r="PWL11" s="314"/>
      <c r="PWM11" s="314"/>
      <c r="PWN11" s="314"/>
      <c r="PWO11" s="314"/>
      <c r="PWP11" s="314"/>
      <c r="PWQ11" s="314"/>
      <c r="PWR11" s="314"/>
      <c r="PWS11" s="314"/>
      <c r="PWT11" s="314"/>
      <c r="PWU11" s="314"/>
      <c r="PWV11" s="314"/>
      <c r="PWW11" s="314"/>
      <c r="PWX11" s="314"/>
      <c r="PWY11" s="314"/>
      <c r="PWZ11" s="314"/>
      <c r="PXA11" s="314"/>
      <c r="PXB11" s="314"/>
      <c r="PXC11" s="314"/>
      <c r="PXD11" s="314"/>
      <c r="PXE11" s="314"/>
      <c r="PXF11" s="314"/>
      <c r="PXG11" s="314"/>
      <c r="PXH11" s="314"/>
      <c r="PXI11" s="314"/>
      <c r="PXJ11" s="314"/>
      <c r="PXK11" s="314"/>
      <c r="PXL11" s="314"/>
      <c r="PXM11" s="314"/>
      <c r="PXN11" s="314"/>
      <c r="PXO11" s="314"/>
      <c r="PXP11" s="314"/>
      <c r="PXQ11" s="314"/>
      <c r="PXR11" s="314"/>
      <c r="PXS11" s="314"/>
      <c r="PXT11" s="314"/>
      <c r="PXU11" s="314"/>
      <c r="PXV11" s="314"/>
      <c r="PXW11" s="314"/>
      <c r="PXX11" s="314"/>
      <c r="PXY11" s="314"/>
      <c r="PXZ11" s="314"/>
      <c r="PYA11" s="314"/>
      <c r="PYB11" s="314"/>
      <c r="PYC11" s="314"/>
      <c r="PYD11" s="314"/>
      <c r="PYE11" s="314"/>
      <c r="PYF11" s="314"/>
      <c r="PYG11" s="314"/>
      <c r="PYH11" s="314"/>
      <c r="PYI11" s="314"/>
      <c r="PYJ11" s="314"/>
      <c r="PYK11" s="314"/>
      <c r="PYL11" s="314"/>
      <c r="PYM11" s="314"/>
      <c r="PYN11" s="314"/>
      <c r="PYO11" s="314"/>
      <c r="PYP11" s="314"/>
      <c r="PYQ11" s="314"/>
      <c r="PYR11" s="314"/>
      <c r="PYS11" s="314"/>
      <c r="PYT11" s="314"/>
      <c r="PYU11" s="314"/>
      <c r="PYV11" s="314"/>
      <c r="PYW11" s="314"/>
      <c r="PYX11" s="314"/>
      <c r="PYY11" s="314"/>
      <c r="PYZ11" s="314"/>
      <c r="PZA11" s="314"/>
      <c r="PZB11" s="314"/>
      <c r="PZC11" s="314"/>
      <c r="PZD11" s="314"/>
      <c r="PZE11" s="314"/>
      <c r="PZF11" s="314"/>
      <c r="PZG11" s="314"/>
      <c r="PZH11" s="314"/>
      <c r="PZI11" s="314"/>
      <c r="PZJ11" s="314"/>
      <c r="PZK11" s="314"/>
      <c r="PZL11" s="314"/>
      <c r="PZM11" s="314"/>
      <c r="PZN11" s="314"/>
      <c r="PZO11" s="314"/>
      <c r="PZP11" s="314"/>
      <c r="PZQ11" s="314"/>
      <c r="PZR11" s="314"/>
      <c r="PZS11" s="314"/>
      <c r="PZT11" s="314"/>
      <c r="PZU11" s="314"/>
      <c r="PZV11" s="314"/>
      <c r="PZW11" s="314"/>
      <c r="PZX11" s="314"/>
      <c r="PZY11" s="314"/>
      <c r="PZZ11" s="314"/>
      <c r="QAA11" s="314"/>
      <c r="QAB11" s="314"/>
      <c r="QAC11" s="314"/>
      <c r="QAD11" s="314"/>
      <c r="QAE11" s="314"/>
      <c r="QAF11" s="314"/>
      <c r="QAG11" s="314"/>
      <c r="QAH11" s="314"/>
      <c r="QAI11" s="314"/>
      <c r="QAJ11" s="314"/>
      <c r="QAK11" s="314"/>
      <c r="QAL11" s="314"/>
      <c r="QAM11" s="314"/>
      <c r="QAN11" s="314"/>
      <c r="QAO11" s="314"/>
      <c r="QAP11" s="314"/>
      <c r="QAQ11" s="314"/>
      <c r="QAR11" s="314"/>
      <c r="QAS11" s="314"/>
      <c r="QAT11" s="314"/>
      <c r="QAU11" s="314"/>
      <c r="QAV11" s="314"/>
      <c r="QAW11" s="314"/>
      <c r="QAX11" s="314"/>
      <c r="QAY11" s="314"/>
      <c r="QAZ11" s="314"/>
      <c r="QBA11" s="314"/>
      <c r="QBB11" s="314"/>
      <c r="QBC11" s="314"/>
      <c r="QBD11" s="314"/>
      <c r="QBE11" s="314"/>
      <c r="QBF11" s="314"/>
      <c r="QBG11" s="314"/>
      <c r="QBH11" s="314"/>
      <c r="QBI11" s="314"/>
      <c r="QBJ11" s="314"/>
      <c r="QBK11" s="314"/>
      <c r="QBL11" s="314"/>
      <c r="QBM11" s="314"/>
      <c r="QBN11" s="314"/>
      <c r="QBO11" s="314"/>
      <c r="QBP11" s="314"/>
      <c r="QBQ11" s="314"/>
      <c r="QBR11" s="314"/>
      <c r="QBS11" s="314"/>
      <c r="QBT11" s="314"/>
      <c r="QBU11" s="314"/>
      <c r="QBV11" s="314"/>
      <c r="QBW11" s="314"/>
      <c r="QBX11" s="314"/>
      <c r="QBY11" s="314"/>
      <c r="QBZ11" s="314"/>
      <c r="QCA11" s="314"/>
      <c r="QCB11" s="314"/>
      <c r="QCC11" s="314"/>
      <c r="QCD11" s="314"/>
      <c r="QCE11" s="314"/>
      <c r="QCF11" s="314"/>
      <c r="QCG11" s="314"/>
      <c r="QCH11" s="314"/>
      <c r="QCI11" s="314"/>
      <c r="QCJ11" s="314"/>
      <c r="QCK11" s="314"/>
      <c r="QCL11" s="314"/>
      <c r="QCM11" s="314"/>
      <c r="QCN11" s="314"/>
      <c r="QCO11" s="314"/>
      <c r="QCP11" s="314"/>
      <c r="QCQ11" s="314"/>
      <c r="QCR11" s="314"/>
      <c r="QCS11" s="314"/>
      <c r="QCT11" s="314"/>
      <c r="QCU11" s="314"/>
      <c r="QCV11" s="314"/>
      <c r="QCW11" s="314"/>
      <c r="QCX11" s="314"/>
      <c r="QCY11" s="314"/>
      <c r="QCZ11" s="314"/>
      <c r="QDA11" s="314"/>
      <c r="QDB11" s="314"/>
      <c r="QDC11" s="314"/>
      <c r="QDD11" s="314"/>
      <c r="QDE11" s="314"/>
      <c r="QDF11" s="314"/>
      <c r="QDG11" s="314"/>
      <c r="QDH11" s="314"/>
      <c r="QDI11" s="314"/>
      <c r="QDJ11" s="314"/>
      <c r="QDK11" s="314"/>
      <c r="QDL11" s="314"/>
      <c r="QDM11" s="314"/>
      <c r="QDN11" s="314"/>
      <c r="QDO11" s="314"/>
      <c r="QDP11" s="314"/>
      <c r="QDQ11" s="314"/>
      <c r="QDR11" s="314"/>
      <c r="QDS11" s="314"/>
      <c r="QDT11" s="314"/>
      <c r="QDU11" s="314"/>
      <c r="QDV11" s="314"/>
      <c r="QDW11" s="314"/>
      <c r="QDX11" s="314"/>
      <c r="QDY11" s="314"/>
      <c r="QDZ11" s="314"/>
      <c r="QEA11" s="314"/>
      <c r="QEB11" s="314"/>
      <c r="QEC11" s="314"/>
      <c r="QED11" s="314"/>
      <c r="QEE11" s="314"/>
      <c r="QEF11" s="314"/>
      <c r="QEG11" s="314"/>
      <c r="QEH11" s="314"/>
      <c r="QEI11" s="314"/>
      <c r="QEJ11" s="314"/>
      <c r="QEK11" s="314"/>
      <c r="QEL11" s="314"/>
      <c r="QEM11" s="314"/>
      <c r="QEN11" s="314"/>
      <c r="QEO11" s="314"/>
      <c r="QEP11" s="314"/>
      <c r="QEQ11" s="314"/>
      <c r="QER11" s="314"/>
      <c r="QES11" s="314"/>
      <c r="QET11" s="314"/>
      <c r="QEU11" s="314"/>
      <c r="QEV11" s="314"/>
      <c r="QEW11" s="314"/>
      <c r="QEX11" s="314"/>
      <c r="QEY11" s="314"/>
      <c r="QEZ11" s="314"/>
      <c r="QFA11" s="314"/>
      <c r="QFB11" s="314"/>
      <c r="QFC11" s="314"/>
      <c r="QFD11" s="314"/>
      <c r="QFE11" s="314"/>
      <c r="QFF11" s="314"/>
      <c r="QFG11" s="314"/>
      <c r="QFH11" s="314"/>
      <c r="QFI11" s="314"/>
      <c r="QFJ11" s="314"/>
      <c r="QFK11" s="314"/>
      <c r="QFL11" s="314"/>
      <c r="QFM11" s="314"/>
      <c r="QFN11" s="314"/>
      <c r="QFO11" s="314"/>
      <c r="QFP11" s="314"/>
      <c r="QFQ11" s="314"/>
      <c r="QFR11" s="314"/>
      <c r="QFS11" s="314"/>
      <c r="QFT11" s="314"/>
      <c r="QFU11" s="314"/>
      <c r="QFV11" s="314"/>
      <c r="QFW11" s="314"/>
      <c r="QFX11" s="314"/>
      <c r="QFY11" s="314"/>
      <c r="QFZ11" s="314"/>
      <c r="QGA11" s="314"/>
      <c r="QGB11" s="314"/>
      <c r="QGC11" s="314"/>
      <c r="QGD11" s="314"/>
      <c r="QGE11" s="314"/>
      <c r="QGF11" s="314"/>
      <c r="QGG11" s="314"/>
      <c r="QGH11" s="314"/>
      <c r="QGI11" s="314"/>
      <c r="QGJ11" s="314"/>
      <c r="QGK11" s="314"/>
      <c r="QGL11" s="314"/>
      <c r="QGM11" s="314"/>
      <c r="QGN11" s="314"/>
      <c r="QGO11" s="314"/>
      <c r="QGP11" s="314"/>
      <c r="QGQ11" s="314"/>
      <c r="QGR11" s="314"/>
      <c r="QGS11" s="314"/>
      <c r="QGT11" s="314"/>
      <c r="QGU11" s="314"/>
      <c r="QGV11" s="314"/>
      <c r="QGW11" s="314"/>
      <c r="QGX11" s="314"/>
      <c r="QGY11" s="314"/>
      <c r="QGZ11" s="314"/>
      <c r="QHA11" s="314"/>
      <c r="QHB11" s="314"/>
      <c r="QHC11" s="314"/>
      <c r="QHD11" s="314"/>
      <c r="QHE11" s="314"/>
      <c r="QHF11" s="314"/>
      <c r="QHG11" s="314"/>
      <c r="QHH11" s="314"/>
      <c r="QHI11" s="314"/>
      <c r="QHJ11" s="314"/>
      <c r="QHK11" s="314"/>
      <c r="QHL11" s="314"/>
      <c r="QHM11" s="314"/>
      <c r="QHN11" s="314"/>
      <c r="QHO11" s="314"/>
      <c r="QHP11" s="314"/>
      <c r="QHQ11" s="314"/>
      <c r="QHR11" s="314"/>
      <c r="QHS11" s="314"/>
      <c r="QHT11" s="314"/>
      <c r="QHU11" s="314"/>
      <c r="QHV11" s="314"/>
      <c r="QHW11" s="314"/>
      <c r="QHX11" s="314"/>
      <c r="QHY11" s="314"/>
      <c r="QHZ11" s="314"/>
      <c r="QIA11" s="314"/>
      <c r="QIB11" s="314"/>
      <c r="QIC11" s="314"/>
      <c r="QID11" s="314"/>
      <c r="QIE11" s="314"/>
      <c r="QIF11" s="314"/>
      <c r="QIG11" s="314"/>
      <c r="QIH11" s="314"/>
      <c r="QII11" s="314"/>
      <c r="QIJ11" s="314"/>
      <c r="QIK11" s="314"/>
      <c r="QIL11" s="314"/>
      <c r="QIM11" s="314"/>
      <c r="QIN11" s="314"/>
      <c r="QIO11" s="314"/>
      <c r="QIP11" s="314"/>
      <c r="QIQ11" s="314"/>
      <c r="QIR11" s="314"/>
      <c r="QIS11" s="314"/>
      <c r="QIT11" s="314"/>
      <c r="QIU11" s="314"/>
      <c r="QIV11" s="314"/>
      <c r="QIW11" s="314"/>
      <c r="QIX11" s="314"/>
      <c r="QIY11" s="314"/>
      <c r="QIZ11" s="314"/>
      <c r="QJA11" s="314"/>
      <c r="QJB11" s="314"/>
      <c r="QJC11" s="314"/>
      <c r="QJD11" s="314"/>
      <c r="QJE11" s="314"/>
      <c r="QJF11" s="314"/>
      <c r="QJG11" s="314"/>
      <c r="QJH11" s="314"/>
      <c r="QJI11" s="314"/>
      <c r="QJJ11" s="314"/>
      <c r="QJK11" s="314"/>
      <c r="QJL11" s="314"/>
      <c r="QJM11" s="314"/>
      <c r="QJN11" s="314"/>
      <c r="QJO11" s="314"/>
      <c r="QJP11" s="314"/>
      <c r="QJQ11" s="314"/>
      <c r="QJR11" s="314"/>
      <c r="QJS11" s="314"/>
      <c r="QJT11" s="314"/>
      <c r="QJU11" s="314"/>
      <c r="QJV11" s="314"/>
      <c r="QJW11" s="314"/>
      <c r="QJX11" s="314"/>
      <c r="QJY11" s="314"/>
      <c r="QJZ11" s="314"/>
      <c r="QKA11" s="314"/>
      <c r="QKB11" s="314"/>
      <c r="QKC11" s="314"/>
      <c r="QKD11" s="314"/>
      <c r="QKE11" s="314"/>
      <c r="QKF11" s="314"/>
      <c r="QKG11" s="314"/>
      <c r="QKH11" s="314"/>
      <c r="QKI11" s="314"/>
      <c r="QKJ11" s="314"/>
      <c r="QKK11" s="314"/>
      <c r="QKL11" s="314"/>
      <c r="QKM11" s="314"/>
      <c r="QKN11" s="314"/>
      <c r="QKO11" s="314"/>
      <c r="QKP11" s="314"/>
      <c r="QKQ11" s="314"/>
      <c r="QKR11" s="314"/>
      <c r="QKS11" s="314"/>
      <c r="QKT11" s="314"/>
      <c r="QKU11" s="314"/>
      <c r="QKV11" s="314"/>
      <c r="QKW11" s="314"/>
      <c r="QKX11" s="314"/>
      <c r="QKY11" s="314"/>
      <c r="QKZ11" s="314"/>
      <c r="QLA11" s="314"/>
      <c r="QLB11" s="314"/>
      <c r="QLC11" s="314"/>
      <c r="QLD11" s="314"/>
      <c r="QLE11" s="314"/>
      <c r="QLF11" s="314"/>
      <c r="QLG11" s="314"/>
      <c r="QLH11" s="314"/>
      <c r="QLI11" s="314"/>
      <c r="QLJ11" s="314"/>
      <c r="QLK11" s="314"/>
      <c r="QLL11" s="314"/>
      <c r="QLM11" s="314"/>
      <c r="QLN11" s="314"/>
      <c r="QLO11" s="314"/>
      <c r="QLP11" s="314"/>
      <c r="QLQ11" s="314"/>
      <c r="QLR11" s="314"/>
      <c r="QLS11" s="314"/>
      <c r="QLT11" s="314"/>
      <c r="QLU11" s="314"/>
      <c r="QLV11" s="314"/>
      <c r="QLW11" s="314"/>
      <c r="QLX11" s="314"/>
      <c r="QLY11" s="314"/>
      <c r="QLZ11" s="314"/>
      <c r="QMA11" s="314"/>
      <c r="QMB11" s="314"/>
      <c r="QMC11" s="314"/>
      <c r="QMD11" s="314"/>
      <c r="QME11" s="314"/>
      <c r="QMF11" s="314"/>
      <c r="QMG11" s="314"/>
      <c r="QMH11" s="314"/>
      <c r="QMI11" s="314"/>
      <c r="QMJ11" s="314"/>
      <c r="QMK11" s="314"/>
      <c r="QML11" s="314"/>
      <c r="QMM11" s="314"/>
      <c r="QMN11" s="314"/>
      <c r="QMO11" s="314"/>
      <c r="QMP11" s="314"/>
      <c r="QMQ11" s="314"/>
      <c r="QMR11" s="314"/>
      <c r="QMS11" s="314"/>
      <c r="QMT11" s="314"/>
      <c r="QMU11" s="314"/>
      <c r="QMV11" s="314"/>
      <c r="QMW11" s="314"/>
      <c r="QMX11" s="314"/>
      <c r="QMY11" s="314"/>
      <c r="QMZ11" s="314"/>
      <c r="QNA11" s="314"/>
      <c r="QNB11" s="314"/>
      <c r="QNC11" s="314"/>
      <c r="QND11" s="314"/>
      <c r="QNE11" s="314"/>
      <c r="QNF11" s="314"/>
      <c r="QNG11" s="314"/>
      <c r="QNH11" s="314"/>
      <c r="QNI11" s="314"/>
      <c r="QNJ11" s="314"/>
      <c r="QNK11" s="314"/>
      <c r="QNL11" s="314"/>
      <c r="QNM11" s="314"/>
      <c r="QNN11" s="314"/>
      <c r="QNO11" s="314"/>
      <c r="QNP11" s="314"/>
      <c r="QNQ11" s="314"/>
      <c r="QNR11" s="314"/>
      <c r="QNS11" s="314"/>
      <c r="QNT11" s="314"/>
      <c r="QNU11" s="314"/>
      <c r="QNV11" s="314"/>
      <c r="QNW11" s="314"/>
      <c r="QNX11" s="314"/>
      <c r="QNY11" s="314"/>
      <c r="QNZ11" s="314"/>
      <c r="QOA11" s="314"/>
      <c r="QOB11" s="314"/>
      <c r="QOC11" s="314"/>
      <c r="QOD11" s="314"/>
      <c r="QOE11" s="314"/>
      <c r="QOF11" s="314"/>
      <c r="QOG11" s="314"/>
      <c r="QOH11" s="314"/>
      <c r="QOI11" s="314"/>
      <c r="QOJ11" s="314"/>
      <c r="QOK11" s="314"/>
      <c r="QOL11" s="314"/>
      <c r="QOM11" s="314"/>
      <c r="QON11" s="314"/>
      <c r="QOO11" s="314"/>
      <c r="QOP11" s="314"/>
      <c r="QOQ11" s="314"/>
      <c r="QOR11" s="314"/>
      <c r="QOS11" s="314"/>
      <c r="QOT11" s="314"/>
      <c r="QOU11" s="314"/>
      <c r="QOV11" s="314"/>
      <c r="QOW11" s="314"/>
      <c r="QOX11" s="314"/>
      <c r="QOY11" s="314"/>
      <c r="QOZ11" s="314"/>
      <c r="QPA11" s="314"/>
      <c r="QPB11" s="314"/>
      <c r="QPC11" s="314"/>
      <c r="QPD11" s="314"/>
      <c r="QPE11" s="314"/>
      <c r="QPF11" s="314"/>
      <c r="QPG11" s="314"/>
      <c r="QPH11" s="314"/>
      <c r="QPI11" s="314"/>
      <c r="QPJ11" s="314"/>
      <c r="QPK11" s="314"/>
      <c r="QPL11" s="314"/>
      <c r="QPM11" s="314"/>
      <c r="QPN11" s="314"/>
      <c r="QPO11" s="314"/>
      <c r="QPP11" s="314"/>
      <c r="QPQ11" s="314"/>
      <c r="QPR11" s="314"/>
      <c r="QPS11" s="314"/>
      <c r="QPT11" s="314"/>
      <c r="QPU11" s="314"/>
      <c r="QPV11" s="314"/>
      <c r="QPW11" s="314"/>
      <c r="QPX11" s="314"/>
      <c r="QPY11" s="314"/>
      <c r="QPZ11" s="314"/>
      <c r="QQA11" s="314"/>
      <c r="QQB11" s="314"/>
      <c r="QQC11" s="314"/>
      <c r="QQD11" s="314"/>
      <c r="QQE11" s="314"/>
      <c r="QQF11" s="314"/>
      <c r="QQG11" s="314"/>
      <c r="QQH11" s="314"/>
      <c r="QQI11" s="314"/>
      <c r="QQJ11" s="314"/>
      <c r="QQK11" s="314"/>
      <c r="QQL11" s="314"/>
      <c r="QQM11" s="314"/>
      <c r="QQN11" s="314"/>
      <c r="QQO11" s="314"/>
      <c r="QQP11" s="314"/>
      <c r="QQQ11" s="314"/>
      <c r="QQR11" s="314"/>
      <c r="QQS11" s="314"/>
      <c r="QQT11" s="314"/>
      <c r="QQU11" s="314"/>
      <c r="QQV11" s="314"/>
      <c r="QQW11" s="314"/>
      <c r="QQX11" s="314"/>
      <c r="QQY11" s="314"/>
      <c r="QQZ11" s="314"/>
      <c r="QRA11" s="314"/>
      <c r="QRB11" s="314"/>
      <c r="QRC11" s="314"/>
      <c r="QRD11" s="314"/>
      <c r="QRE11" s="314"/>
      <c r="QRF11" s="314"/>
      <c r="QRG11" s="314"/>
      <c r="QRH11" s="314"/>
      <c r="QRI11" s="314"/>
      <c r="QRJ11" s="314"/>
      <c r="QRK11" s="314"/>
      <c r="QRL11" s="314"/>
      <c r="QRM11" s="314"/>
      <c r="QRN11" s="314"/>
      <c r="QRO11" s="314"/>
      <c r="QRP11" s="314"/>
      <c r="QRQ11" s="314"/>
      <c r="QRR11" s="314"/>
      <c r="QRS11" s="314"/>
      <c r="QRT11" s="314"/>
      <c r="QRU11" s="314"/>
      <c r="QRV11" s="314"/>
      <c r="QRW11" s="314"/>
      <c r="QRX11" s="314"/>
      <c r="QRY11" s="314"/>
      <c r="QRZ11" s="314"/>
      <c r="QSA11" s="314"/>
      <c r="QSB11" s="314"/>
      <c r="QSC11" s="314"/>
      <c r="QSD11" s="314"/>
      <c r="QSE11" s="314"/>
      <c r="QSF11" s="314"/>
      <c r="QSG11" s="314"/>
      <c r="QSH11" s="314"/>
      <c r="QSI11" s="314"/>
      <c r="QSJ11" s="314"/>
      <c r="QSK11" s="314"/>
      <c r="QSL11" s="314"/>
      <c r="QSM11" s="314"/>
      <c r="QSN11" s="314"/>
      <c r="QSO11" s="314"/>
      <c r="QSP11" s="314"/>
      <c r="QSQ11" s="314"/>
      <c r="QSR11" s="314"/>
      <c r="QSS11" s="314"/>
      <c r="QST11" s="314"/>
      <c r="QSU11" s="314"/>
      <c r="QSV11" s="314"/>
      <c r="QSW11" s="314"/>
      <c r="QSX11" s="314"/>
      <c r="QSY11" s="314"/>
      <c r="QSZ11" s="314"/>
      <c r="QTA11" s="314"/>
      <c r="QTB11" s="314"/>
      <c r="QTC11" s="314"/>
      <c r="QTD11" s="314"/>
      <c r="QTE11" s="314"/>
      <c r="QTF11" s="314"/>
      <c r="QTG11" s="314"/>
      <c r="QTH11" s="314"/>
      <c r="QTI11" s="314"/>
      <c r="QTJ11" s="314"/>
      <c r="QTK11" s="314"/>
      <c r="QTL11" s="314"/>
      <c r="QTM11" s="314"/>
      <c r="QTN11" s="314"/>
      <c r="QTO11" s="314"/>
      <c r="QTP11" s="314"/>
      <c r="QTQ11" s="314"/>
      <c r="QTR11" s="314"/>
      <c r="QTS11" s="314"/>
      <c r="QTT11" s="314"/>
      <c r="QTU11" s="314"/>
      <c r="QTV11" s="314"/>
      <c r="QTW11" s="314"/>
      <c r="QTX11" s="314"/>
      <c r="QTY11" s="314"/>
      <c r="QTZ11" s="314"/>
      <c r="QUA11" s="314"/>
      <c r="QUB11" s="314"/>
      <c r="QUC11" s="314"/>
      <c r="QUD11" s="314"/>
      <c r="QUE11" s="314"/>
      <c r="QUF11" s="314"/>
      <c r="QUG11" s="314"/>
      <c r="QUH11" s="314"/>
      <c r="QUI11" s="314"/>
      <c r="QUJ11" s="314"/>
      <c r="QUK11" s="314"/>
      <c r="QUL11" s="314"/>
      <c r="QUM11" s="314"/>
      <c r="QUN11" s="314"/>
      <c r="QUO11" s="314"/>
      <c r="QUP11" s="314"/>
      <c r="QUQ11" s="314"/>
      <c r="QUR11" s="314"/>
      <c r="QUS11" s="314"/>
      <c r="QUT11" s="314"/>
      <c r="QUU11" s="314"/>
      <c r="QUV11" s="314"/>
      <c r="QUW11" s="314"/>
      <c r="QUX11" s="314"/>
      <c r="QUY11" s="314"/>
      <c r="QUZ11" s="314"/>
      <c r="QVA11" s="314"/>
      <c r="QVB11" s="314"/>
      <c r="QVC11" s="314"/>
      <c r="QVD11" s="314"/>
      <c r="QVE11" s="314"/>
      <c r="QVF11" s="314"/>
      <c r="QVG11" s="314"/>
      <c r="QVH11" s="314"/>
      <c r="QVI11" s="314"/>
      <c r="QVJ11" s="314"/>
      <c r="QVK11" s="314"/>
      <c r="QVL11" s="314"/>
      <c r="QVM11" s="314"/>
      <c r="QVN11" s="314"/>
      <c r="QVO11" s="314"/>
      <c r="QVP11" s="314"/>
      <c r="QVQ11" s="314"/>
      <c r="QVR11" s="314"/>
      <c r="QVS11" s="314"/>
      <c r="QVT11" s="314"/>
      <c r="QVU11" s="314"/>
      <c r="QVV11" s="314"/>
      <c r="QVW11" s="314"/>
      <c r="QVX11" s="314"/>
      <c r="QVY11" s="314"/>
      <c r="QVZ11" s="314"/>
      <c r="QWA11" s="314"/>
      <c r="QWB11" s="314"/>
      <c r="QWC11" s="314"/>
      <c r="QWD11" s="314"/>
      <c r="QWE11" s="314"/>
      <c r="QWF11" s="314"/>
      <c r="QWG11" s="314"/>
      <c r="QWH11" s="314"/>
      <c r="QWI11" s="314"/>
      <c r="QWJ11" s="314"/>
      <c r="QWK11" s="314"/>
      <c r="QWL11" s="314"/>
      <c r="QWM11" s="314"/>
      <c r="QWN11" s="314"/>
      <c r="QWO11" s="314"/>
      <c r="QWP11" s="314"/>
      <c r="QWQ11" s="314"/>
      <c r="QWR11" s="314"/>
      <c r="QWS11" s="314"/>
      <c r="QWT11" s="314"/>
      <c r="QWU11" s="314"/>
      <c r="QWV11" s="314"/>
      <c r="QWW11" s="314"/>
      <c r="QWX11" s="314"/>
      <c r="QWY11" s="314"/>
      <c r="QWZ11" s="314"/>
      <c r="QXA11" s="314"/>
      <c r="QXB11" s="314"/>
      <c r="QXC11" s="314"/>
      <c r="QXD11" s="314"/>
      <c r="QXE11" s="314"/>
      <c r="QXF11" s="314"/>
      <c r="QXG11" s="314"/>
      <c r="QXH11" s="314"/>
      <c r="QXI11" s="314"/>
      <c r="QXJ11" s="314"/>
      <c r="QXK11" s="314"/>
      <c r="QXL11" s="314"/>
      <c r="QXM11" s="314"/>
      <c r="QXN11" s="314"/>
      <c r="QXO11" s="314"/>
      <c r="QXP11" s="314"/>
      <c r="QXQ11" s="314"/>
      <c r="QXR11" s="314"/>
      <c r="QXS11" s="314"/>
      <c r="QXT11" s="314"/>
      <c r="QXU11" s="314"/>
      <c r="QXV11" s="314"/>
      <c r="QXW11" s="314"/>
      <c r="QXX11" s="314"/>
      <c r="QXY11" s="314"/>
      <c r="QXZ11" s="314"/>
      <c r="QYA11" s="314"/>
      <c r="QYB11" s="314"/>
      <c r="QYC11" s="314"/>
      <c r="QYD11" s="314"/>
      <c r="QYE11" s="314"/>
      <c r="QYF11" s="314"/>
      <c r="QYG11" s="314"/>
      <c r="QYH11" s="314"/>
      <c r="QYI11" s="314"/>
      <c r="QYJ11" s="314"/>
      <c r="QYK11" s="314"/>
      <c r="QYL11" s="314"/>
      <c r="QYM11" s="314"/>
      <c r="QYN11" s="314"/>
      <c r="QYO11" s="314"/>
      <c r="QYP11" s="314"/>
      <c r="QYQ11" s="314"/>
      <c r="QYR11" s="314"/>
      <c r="QYS11" s="314"/>
      <c r="QYT11" s="314"/>
      <c r="QYU11" s="314"/>
      <c r="QYV11" s="314"/>
      <c r="QYW11" s="314"/>
      <c r="QYX11" s="314"/>
      <c r="QYY11" s="314"/>
      <c r="QYZ11" s="314"/>
      <c r="QZA11" s="314"/>
      <c r="QZB11" s="314"/>
      <c r="QZC11" s="314"/>
      <c r="QZD11" s="314"/>
      <c r="QZE11" s="314"/>
      <c r="QZF11" s="314"/>
      <c r="QZG11" s="314"/>
      <c r="QZH11" s="314"/>
      <c r="QZI11" s="314"/>
      <c r="QZJ11" s="314"/>
      <c r="QZK11" s="314"/>
      <c r="QZL11" s="314"/>
      <c r="QZM11" s="314"/>
      <c r="QZN11" s="314"/>
      <c r="QZO11" s="314"/>
      <c r="QZP11" s="314"/>
      <c r="QZQ11" s="314"/>
      <c r="QZR11" s="314"/>
      <c r="QZS11" s="314"/>
      <c r="QZT11" s="314"/>
      <c r="QZU11" s="314"/>
      <c r="QZV11" s="314"/>
      <c r="QZW11" s="314"/>
      <c r="QZX11" s="314"/>
      <c r="QZY11" s="314"/>
      <c r="QZZ11" s="314"/>
      <c r="RAA11" s="314"/>
      <c r="RAB11" s="314"/>
      <c r="RAC11" s="314"/>
      <c r="RAD11" s="314"/>
      <c r="RAE11" s="314"/>
      <c r="RAF11" s="314"/>
      <c r="RAG11" s="314"/>
      <c r="RAH11" s="314"/>
      <c r="RAI11" s="314"/>
      <c r="RAJ11" s="314"/>
      <c r="RAK11" s="314"/>
      <c r="RAL11" s="314"/>
      <c r="RAM11" s="314"/>
      <c r="RAN11" s="314"/>
      <c r="RAO11" s="314"/>
      <c r="RAP11" s="314"/>
      <c r="RAQ11" s="314"/>
      <c r="RAR11" s="314"/>
      <c r="RAS11" s="314"/>
      <c r="RAT11" s="314"/>
      <c r="RAU11" s="314"/>
      <c r="RAV11" s="314"/>
      <c r="RAW11" s="314"/>
      <c r="RAX11" s="314"/>
      <c r="RAY11" s="314"/>
      <c r="RAZ11" s="314"/>
      <c r="RBA11" s="314"/>
      <c r="RBB11" s="314"/>
      <c r="RBC11" s="314"/>
      <c r="RBD11" s="314"/>
      <c r="RBE11" s="314"/>
      <c r="RBF11" s="314"/>
      <c r="RBG11" s="314"/>
      <c r="RBH11" s="314"/>
      <c r="RBI11" s="314"/>
      <c r="RBJ11" s="314"/>
      <c r="RBK11" s="314"/>
      <c r="RBL11" s="314"/>
      <c r="RBM11" s="314"/>
      <c r="RBN11" s="314"/>
      <c r="RBO11" s="314"/>
      <c r="RBP11" s="314"/>
      <c r="RBQ11" s="314"/>
      <c r="RBR11" s="314"/>
      <c r="RBS11" s="314"/>
      <c r="RBT11" s="314"/>
      <c r="RBU11" s="314"/>
      <c r="RBV11" s="314"/>
      <c r="RBW11" s="314"/>
      <c r="RBX11" s="314"/>
      <c r="RBY11" s="314"/>
      <c r="RBZ11" s="314"/>
      <c r="RCA11" s="314"/>
      <c r="RCB11" s="314"/>
      <c r="RCC11" s="314"/>
      <c r="RCD11" s="314"/>
      <c r="RCE11" s="314"/>
      <c r="RCF11" s="314"/>
      <c r="RCG11" s="314"/>
      <c r="RCH11" s="314"/>
      <c r="RCI11" s="314"/>
      <c r="RCJ11" s="314"/>
      <c r="RCK11" s="314"/>
      <c r="RCL11" s="314"/>
      <c r="RCM11" s="314"/>
      <c r="RCN11" s="314"/>
      <c r="RCO11" s="314"/>
      <c r="RCP11" s="314"/>
      <c r="RCQ11" s="314"/>
      <c r="RCR11" s="314"/>
      <c r="RCS11" s="314"/>
      <c r="RCT11" s="314"/>
      <c r="RCU11" s="314"/>
      <c r="RCV11" s="314"/>
      <c r="RCW11" s="314"/>
      <c r="RCX11" s="314"/>
      <c r="RCY11" s="314"/>
      <c r="RCZ11" s="314"/>
      <c r="RDA11" s="314"/>
      <c r="RDB11" s="314"/>
      <c r="RDC11" s="314"/>
      <c r="RDD11" s="314"/>
      <c r="RDE11" s="314"/>
      <c r="RDF11" s="314"/>
      <c r="RDG11" s="314"/>
      <c r="RDH11" s="314"/>
      <c r="RDI11" s="314"/>
      <c r="RDJ11" s="314"/>
      <c r="RDK11" s="314"/>
      <c r="RDL11" s="314"/>
      <c r="RDM11" s="314"/>
      <c r="RDN11" s="314"/>
      <c r="RDO11" s="314"/>
      <c r="RDP11" s="314"/>
      <c r="RDQ11" s="314"/>
      <c r="RDR11" s="314"/>
      <c r="RDS11" s="314"/>
      <c r="RDT11" s="314"/>
      <c r="RDU11" s="314"/>
      <c r="RDV11" s="314"/>
      <c r="RDW11" s="314"/>
      <c r="RDX11" s="314"/>
      <c r="RDY11" s="314"/>
      <c r="RDZ11" s="314"/>
      <c r="REA11" s="314"/>
      <c r="REB11" s="314"/>
      <c r="REC11" s="314"/>
      <c r="RED11" s="314"/>
      <c r="REE11" s="314"/>
      <c r="REF11" s="314"/>
      <c r="REG11" s="314"/>
      <c r="REH11" s="314"/>
      <c r="REI11" s="314"/>
      <c r="REJ11" s="314"/>
      <c r="REK11" s="314"/>
      <c r="REL11" s="314"/>
      <c r="REM11" s="314"/>
      <c r="REN11" s="314"/>
      <c r="REO11" s="314"/>
      <c r="REP11" s="314"/>
      <c r="REQ11" s="314"/>
      <c r="RER11" s="314"/>
      <c r="RES11" s="314"/>
      <c r="RET11" s="314"/>
      <c r="REU11" s="314"/>
      <c r="REV11" s="314"/>
      <c r="REW11" s="314"/>
      <c r="REX11" s="314"/>
      <c r="REY11" s="314"/>
      <c r="REZ11" s="314"/>
      <c r="RFA11" s="314"/>
      <c r="RFB11" s="314"/>
      <c r="RFC11" s="314"/>
      <c r="RFD11" s="314"/>
      <c r="RFE11" s="314"/>
      <c r="RFF11" s="314"/>
      <c r="RFG11" s="314"/>
      <c r="RFH11" s="314"/>
      <c r="RFI11" s="314"/>
      <c r="RFJ11" s="314"/>
      <c r="RFK11" s="314"/>
      <c r="RFL11" s="314"/>
      <c r="RFM11" s="314"/>
      <c r="RFN11" s="314"/>
      <c r="RFO11" s="314"/>
      <c r="RFP11" s="314"/>
      <c r="RFQ11" s="314"/>
      <c r="RFR11" s="314"/>
      <c r="RFS11" s="314"/>
      <c r="RFT11" s="314"/>
      <c r="RFU11" s="314"/>
      <c r="RFV11" s="314"/>
      <c r="RFW11" s="314"/>
      <c r="RFX11" s="314"/>
      <c r="RFY11" s="314"/>
      <c r="RFZ11" s="314"/>
      <c r="RGA11" s="314"/>
      <c r="RGB11" s="314"/>
      <c r="RGC11" s="314"/>
      <c r="RGD11" s="314"/>
      <c r="RGE11" s="314"/>
      <c r="RGF11" s="314"/>
      <c r="RGG11" s="314"/>
      <c r="RGH11" s="314"/>
      <c r="RGI11" s="314"/>
      <c r="RGJ11" s="314"/>
      <c r="RGK11" s="314"/>
      <c r="RGL11" s="314"/>
      <c r="RGM11" s="314"/>
      <c r="RGN11" s="314"/>
      <c r="RGO11" s="314"/>
      <c r="RGP11" s="314"/>
      <c r="RGQ11" s="314"/>
      <c r="RGR11" s="314"/>
      <c r="RGS11" s="314"/>
      <c r="RGT11" s="314"/>
      <c r="RGU11" s="314"/>
      <c r="RGV11" s="314"/>
      <c r="RGW11" s="314"/>
      <c r="RGX11" s="314"/>
      <c r="RGY11" s="314"/>
      <c r="RGZ11" s="314"/>
      <c r="RHA11" s="314"/>
      <c r="RHB11" s="314"/>
      <c r="RHC11" s="314"/>
      <c r="RHD11" s="314"/>
      <c r="RHE11" s="314"/>
      <c r="RHF11" s="314"/>
      <c r="RHG11" s="314"/>
      <c r="RHH11" s="314"/>
      <c r="RHI11" s="314"/>
      <c r="RHJ11" s="314"/>
      <c r="RHK11" s="314"/>
      <c r="RHL11" s="314"/>
      <c r="RHM11" s="314"/>
      <c r="RHN11" s="314"/>
      <c r="RHO11" s="314"/>
      <c r="RHP11" s="314"/>
      <c r="RHQ11" s="314"/>
      <c r="RHR11" s="314"/>
      <c r="RHS11" s="314"/>
      <c r="RHT11" s="314"/>
      <c r="RHU11" s="314"/>
      <c r="RHV11" s="314"/>
      <c r="RHW11" s="314"/>
      <c r="RHX11" s="314"/>
      <c r="RHY11" s="314"/>
      <c r="RHZ11" s="314"/>
      <c r="RIA11" s="314"/>
      <c r="RIB11" s="314"/>
      <c r="RIC11" s="314"/>
      <c r="RID11" s="314"/>
      <c r="RIE11" s="314"/>
      <c r="RIF11" s="314"/>
      <c r="RIG11" s="314"/>
      <c r="RIH11" s="314"/>
      <c r="RII11" s="314"/>
      <c r="RIJ11" s="314"/>
      <c r="RIK11" s="314"/>
      <c r="RIL11" s="314"/>
      <c r="RIM11" s="314"/>
      <c r="RIN11" s="314"/>
      <c r="RIO11" s="314"/>
      <c r="RIP11" s="314"/>
      <c r="RIQ11" s="314"/>
      <c r="RIR11" s="314"/>
      <c r="RIS11" s="314"/>
      <c r="RIT11" s="314"/>
      <c r="RIU11" s="314"/>
      <c r="RIV11" s="314"/>
      <c r="RIW11" s="314"/>
      <c r="RIX11" s="314"/>
      <c r="RIY11" s="314"/>
      <c r="RIZ11" s="314"/>
      <c r="RJA11" s="314"/>
      <c r="RJB11" s="314"/>
      <c r="RJC11" s="314"/>
      <c r="RJD11" s="314"/>
      <c r="RJE11" s="314"/>
      <c r="RJF11" s="314"/>
      <c r="RJG11" s="314"/>
      <c r="RJH11" s="314"/>
      <c r="RJI11" s="314"/>
      <c r="RJJ11" s="314"/>
      <c r="RJK11" s="314"/>
      <c r="RJL11" s="314"/>
      <c r="RJM11" s="314"/>
      <c r="RJN11" s="314"/>
      <c r="RJO11" s="314"/>
      <c r="RJP11" s="314"/>
      <c r="RJQ11" s="314"/>
      <c r="RJR11" s="314"/>
      <c r="RJS11" s="314"/>
      <c r="RJT11" s="314"/>
      <c r="RJU11" s="314"/>
      <c r="RJV11" s="314"/>
      <c r="RJW11" s="314"/>
      <c r="RJX11" s="314"/>
      <c r="RJY11" s="314"/>
      <c r="RJZ11" s="314"/>
      <c r="RKA11" s="314"/>
      <c r="RKB11" s="314"/>
      <c r="RKC11" s="314"/>
      <c r="RKD11" s="314"/>
      <c r="RKE11" s="314"/>
      <c r="RKF11" s="314"/>
      <c r="RKG11" s="314"/>
      <c r="RKH11" s="314"/>
      <c r="RKI11" s="314"/>
      <c r="RKJ11" s="314"/>
      <c r="RKK11" s="314"/>
      <c r="RKL11" s="314"/>
      <c r="RKM11" s="314"/>
      <c r="RKN11" s="314"/>
      <c r="RKO11" s="314"/>
      <c r="RKP11" s="314"/>
      <c r="RKQ11" s="314"/>
      <c r="RKR11" s="314"/>
      <c r="RKS11" s="314"/>
      <c r="RKT11" s="314"/>
      <c r="RKU11" s="314"/>
      <c r="RKV11" s="314"/>
      <c r="RKW11" s="314"/>
      <c r="RKX11" s="314"/>
      <c r="RKY11" s="314"/>
      <c r="RKZ11" s="314"/>
      <c r="RLA11" s="314"/>
      <c r="RLB11" s="314"/>
      <c r="RLC11" s="314"/>
      <c r="RLD11" s="314"/>
      <c r="RLE11" s="314"/>
      <c r="RLF11" s="314"/>
      <c r="RLG11" s="314"/>
      <c r="RLH11" s="314"/>
      <c r="RLI11" s="314"/>
      <c r="RLJ11" s="314"/>
      <c r="RLK11" s="314"/>
      <c r="RLL11" s="314"/>
      <c r="RLM11" s="314"/>
      <c r="RLN11" s="314"/>
      <c r="RLO11" s="314"/>
      <c r="RLP11" s="314"/>
      <c r="RLQ11" s="314"/>
      <c r="RLR11" s="314"/>
      <c r="RLS11" s="314"/>
      <c r="RLT11" s="314"/>
      <c r="RLU11" s="314"/>
      <c r="RLV11" s="314"/>
      <c r="RLW11" s="314"/>
      <c r="RLX11" s="314"/>
      <c r="RLY11" s="314"/>
      <c r="RLZ11" s="314"/>
      <c r="RMA11" s="314"/>
      <c r="RMB11" s="314"/>
      <c r="RMC11" s="314"/>
      <c r="RMD11" s="314"/>
      <c r="RME11" s="314"/>
      <c r="RMF11" s="314"/>
      <c r="RMG11" s="314"/>
      <c r="RMH11" s="314"/>
      <c r="RMI11" s="314"/>
      <c r="RMJ11" s="314"/>
      <c r="RMK11" s="314"/>
      <c r="RML11" s="314"/>
      <c r="RMM11" s="314"/>
      <c r="RMN11" s="314"/>
      <c r="RMO11" s="314"/>
      <c r="RMP11" s="314"/>
      <c r="RMQ11" s="314"/>
      <c r="RMR11" s="314"/>
      <c r="RMS11" s="314"/>
      <c r="RMT11" s="314"/>
      <c r="RMU11" s="314"/>
      <c r="RMV11" s="314"/>
      <c r="RMW11" s="314"/>
      <c r="RMX11" s="314"/>
      <c r="RMY11" s="314"/>
      <c r="RMZ11" s="314"/>
      <c r="RNA11" s="314"/>
      <c r="RNB11" s="314"/>
      <c r="RNC11" s="314"/>
      <c r="RND11" s="314"/>
      <c r="RNE11" s="314"/>
      <c r="RNF11" s="314"/>
      <c r="RNG11" s="314"/>
      <c r="RNH11" s="314"/>
      <c r="RNI11" s="314"/>
      <c r="RNJ11" s="314"/>
      <c r="RNK11" s="314"/>
      <c r="RNL11" s="314"/>
      <c r="RNM11" s="314"/>
      <c r="RNN11" s="314"/>
      <c r="RNO11" s="314"/>
      <c r="RNP11" s="314"/>
      <c r="RNQ11" s="314"/>
      <c r="RNR11" s="314"/>
      <c r="RNS11" s="314"/>
      <c r="RNT11" s="314"/>
      <c r="RNU11" s="314"/>
      <c r="RNV11" s="314"/>
      <c r="RNW11" s="314"/>
      <c r="RNX11" s="314"/>
      <c r="RNY11" s="314"/>
      <c r="RNZ11" s="314"/>
      <c r="ROA11" s="314"/>
      <c r="ROB11" s="314"/>
      <c r="ROC11" s="314"/>
      <c r="ROD11" s="314"/>
      <c r="ROE11" s="314"/>
      <c r="ROF11" s="314"/>
      <c r="ROG11" s="314"/>
      <c r="ROH11" s="314"/>
      <c r="ROI11" s="314"/>
      <c r="ROJ11" s="314"/>
      <c r="ROK11" s="314"/>
      <c r="ROL11" s="314"/>
      <c r="ROM11" s="314"/>
      <c r="RON11" s="314"/>
      <c r="ROO11" s="314"/>
      <c r="ROP11" s="314"/>
      <c r="ROQ11" s="314"/>
      <c r="ROR11" s="314"/>
      <c r="ROS11" s="314"/>
      <c r="ROT11" s="314"/>
      <c r="ROU11" s="314"/>
      <c r="ROV11" s="314"/>
      <c r="ROW11" s="314"/>
      <c r="ROX11" s="314"/>
      <c r="ROY11" s="314"/>
      <c r="ROZ11" s="314"/>
      <c r="RPA11" s="314"/>
      <c r="RPB11" s="314"/>
      <c r="RPC11" s="314"/>
      <c r="RPD11" s="314"/>
      <c r="RPE11" s="314"/>
      <c r="RPF11" s="314"/>
      <c r="RPG11" s="314"/>
      <c r="RPH11" s="314"/>
      <c r="RPI11" s="314"/>
      <c r="RPJ11" s="314"/>
      <c r="RPK11" s="314"/>
      <c r="RPL11" s="314"/>
      <c r="RPM11" s="314"/>
      <c r="RPN11" s="314"/>
      <c r="RPO11" s="314"/>
      <c r="RPP11" s="314"/>
      <c r="RPQ11" s="314"/>
      <c r="RPR11" s="314"/>
      <c r="RPS11" s="314"/>
      <c r="RPT11" s="314"/>
      <c r="RPU11" s="314"/>
      <c r="RPV11" s="314"/>
      <c r="RPW11" s="314"/>
      <c r="RPX11" s="314"/>
      <c r="RPY11" s="314"/>
      <c r="RPZ11" s="314"/>
      <c r="RQA11" s="314"/>
      <c r="RQB11" s="314"/>
      <c r="RQC11" s="314"/>
      <c r="RQD11" s="314"/>
      <c r="RQE11" s="314"/>
      <c r="RQF11" s="314"/>
      <c r="RQG11" s="314"/>
      <c r="RQH11" s="314"/>
      <c r="RQI11" s="314"/>
      <c r="RQJ11" s="314"/>
      <c r="RQK11" s="314"/>
      <c r="RQL11" s="314"/>
      <c r="RQM11" s="314"/>
      <c r="RQN11" s="314"/>
      <c r="RQO11" s="314"/>
      <c r="RQP11" s="314"/>
      <c r="RQQ11" s="314"/>
      <c r="RQR11" s="314"/>
      <c r="RQS11" s="314"/>
      <c r="RQT11" s="314"/>
      <c r="RQU11" s="314"/>
      <c r="RQV11" s="314"/>
      <c r="RQW11" s="314"/>
      <c r="RQX11" s="314"/>
      <c r="RQY11" s="314"/>
      <c r="RQZ11" s="314"/>
      <c r="RRA11" s="314"/>
      <c r="RRB11" s="314"/>
      <c r="RRC11" s="314"/>
      <c r="RRD11" s="314"/>
      <c r="RRE11" s="314"/>
      <c r="RRF11" s="314"/>
      <c r="RRG11" s="314"/>
      <c r="RRH11" s="314"/>
      <c r="RRI11" s="314"/>
      <c r="RRJ11" s="314"/>
      <c r="RRK11" s="314"/>
      <c r="RRL11" s="314"/>
      <c r="RRM11" s="314"/>
      <c r="RRN11" s="314"/>
      <c r="RRO11" s="314"/>
      <c r="RRP11" s="314"/>
      <c r="RRQ11" s="314"/>
      <c r="RRR11" s="314"/>
      <c r="RRS11" s="314"/>
      <c r="RRT11" s="314"/>
      <c r="RRU11" s="314"/>
      <c r="RRV11" s="314"/>
      <c r="RRW11" s="314"/>
      <c r="RRX11" s="314"/>
      <c r="RRY11" s="314"/>
      <c r="RRZ11" s="314"/>
      <c r="RSA11" s="314"/>
      <c r="RSB11" s="314"/>
      <c r="RSC11" s="314"/>
      <c r="RSD11" s="314"/>
      <c r="RSE11" s="314"/>
      <c r="RSF11" s="314"/>
      <c r="RSG11" s="314"/>
      <c r="RSH11" s="314"/>
      <c r="RSI11" s="314"/>
      <c r="RSJ11" s="314"/>
      <c r="RSK11" s="314"/>
      <c r="RSL11" s="314"/>
      <c r="RSM11" s="314"/>
      <c r="RSN11" s="314"/>
      <c r="RSO11" s="314"/>
      <c r="RSP11" s="314"/>
      <c r="RSQ11" s="314"/>
      <c r="RSR11" s="314"/>
      <c r="RSS11" s="314"/>
      <c r="RST11" s="314"/>
      <c r="RSU11" s="314"/>
      <c r="RSV11" s="314"/>
      <c r="RSW11" s="314"/>
      <c r="RSX11" s="314"/>
      <c r="RSY11" s="314"/>
      <c r="RSZ11" s="314"/>
      <c r="RTA11" s="314"/>
      <c r="RTB11" s="314"/>
      <c r="RTC11" s="314"/>
      <c r="RTD11" s="314"/>
      <c r="RTE11" s="314"/>
      <c r="RTF11" s="314"/>
      <c r="RTG11" s="314"/>
      <c r="RTH11" s="314"/>
      <c r="RTI11" s="314"/>
      <c r="RTJ11" s="314"/>
      <c r="RTK11" s="314"/>
      <c r="RTL11" s="314"/>
      <c r="RTM11" s="314"/>
      <c r="RTN11" s="314"/>
      <c r="RTO11" s="314"/>
      <c r="RTP11" s="314"/>
      <c r="RTQ11" s="314"/>
      <c r="RTR11" s="314"/>
      <c r="RTS11" s="314"/>
      <c r="RTT11" s="314"/>
      <c r="RTU11" s="314"/>
      <c r="RTV11" s="314"/>
      <c r="RTW11" s="314"/>
      <c r="RTX11" s="314"/>
      <c r="RTY11" s="314"/>
      <c r="RTZ11" s="314"/>
      <c r="RUA11" s="314"/>
      <c r="RUB11" s="314"/>
      <c r="RUC11" s="314"/>
      <c r="RUD11" s="314"/>
      <c r="RUE11" s="314"/>
      <c r="RUF11" s="314"/>
      <c r="RUG11" s="314"/>
      <c r="RUH11" s="314"/>
      <c r="RUI11" s="314"/>
      <c r="RUJ11" s="314"/>
      <c r="RUK11" s="314"/>
      <c r="RUL11" s="314"/>
      <c r="RUM11" s="314"/>
      <c r="RUN11" s="314"/>
      <c r="RUO11" s="314"/>
      <c r="RUP11" s="314"/>
      <c r="RUQ11" s="314"/>
      <c r="RUR11" s="314"/>
      <c r="RUS11" s="314"/>
      <c r="RUT11" s="314"/>
      <c r="RUU11" s="314"/>
      <c r="RUV11" s="314"/>
      <c r="RUW11" s="314"/>
      <c r="RUX11" s="314"/>
      <c r="RUY11" s="314"/>
      <c r="RUZ11" s="314"/>
      <c r="RVA11" s="314"/>
      <c r="RVB11" s="314"/>
      <c r="RVC11" s="314"/>
      <c r="RVD11" s="314"/>
      <c r="RVE11" s="314"/>
      <c r="RVF11" s="314"/>
      <c r="RVG11" s="314"/>
      <c r="RVH11" s="314"/>
      <c r="RVI11" s="314"/>
      <c r="RVJ11" s="314"/>
      <c r="RVK11" s="314"/>
      <c r="RVL11" s="314"/>
      <c r="RVM11" s="314"/>
      <c r="RVN11" s="314"/>
      <c r="RVO11" s="314"/>
      <c r="RVP11" s="314"/>
      <c r="RVQ11" s="314"/>
      <c r="RVR11" s="314"/>
      <c r="RVS11" s="314"/>
      <c r="RVT11" s="314"/>
      <c r="RVU11" s="314"/>
      <c r="RVV11" s="314"/>
      <c r="RVW11" s="314"/>
      <c r="RVX11" s="314"/>
      <c r="RVY11" s="314"/>
      <c r="RVZ11" s="314"/>
      <c r="RWA11" s="314"/>
      <c r="RWB11" s="314"/>
      <c r="RWC11" s="314"/>
      <c r="RWD11" s="314"/>
      <c r="RWE11" s="314"/>
      <c r="RWF11" s="314"/>
      <c r="RWG11" s="314"/>
      <c r="RWH11" s="314"/>
      <c r="RWI11" s="314"/>
      <c r="RWJ11" s="314"/>
      <c r="RWK11" s="314"/>
      <c r="RWL11" s="314"/>
      <c r="RWM11" s="314"/>
      <c r="RWN11" s="314"/>
      <c r="RWO11" s="314"/>
      <c r="RWP11" s="314"/>
      <c r="RWQ11" s="314"/>
      <c r="RWR11" s="314"/>
      <c r="RWS11" s="314"/>
      <c r="RWT11" s="314"/>
      <c r="RWU11" s="314"/>
      <c r="RWV11" s="314"/>
      <c r="RWW11" s="314"/>
      <c r="RWX11" s="314"/>
      <c r="RWY11" s="314"/>
      <c r="RWZ11" s="314"/>
      <c r="RXA11" s="314"/>
      <c r="RXB11" s="314"/>
      <c r="RXC11" s="314"/>
      <c r="RXD11" s="314"/>
      <c r="RXE11" s="314"/>
      <c r="RXF11" s="314"/>
      <c r="RXG11" s="314"/>
      <c r="RXH11" s="314"/>
      <c r="RXI11" s="314"/>
      <c r="RXJ11" s="314"/>
      <c r="RXK11" s="314"/>
      <c r="RXL11" s="314"/>
      <c r="RXM11" s="314"/>
      <c r="RXN11" s="314"/>
      <c r="RXO11" s="314"/>
      <c r="RXP11" s="314"/>
      <c r="RXQ11" s="314"/>
      <c r="RXR11" s="314"/>
      <c r="RXS11" s="314"/>
      <c r="RXT11" s="314"/>
      <c r="RXU11" s="314"/>
      <c r="RXV11" s="314"/>
      <c r="RXW11" s="314"/>
      <c r="RXX11" s="314"/>
      <c r="RXY11" s="314"/>
      <c r="RXZ11" s="314"/>
      <c r="RYA11" s="314"/>
      <c r="RYB11" s="314"/>
      <c r="RYC11" s="314"/>
      <c r="RYD11" s="314"/>
      <c r="RYE11" s="314"/>
      <c r="RYF11" s="314"/>
      <c r="RYG11" s="314"/>
      <c r="RYH11" s="314"/>
      <c r="RYI11" s="314"/>
      <c r="RYJ11" s="314"/>
      <c r="RYK11" s="314"/>
      <c r="RYL11" s="314"/>
      <c r="RYM11" s="314"/>
      <c r="RYN11" s="314"/>
      <c r="RYO11" s="314"/>
      <c r="RYP11" s="314"/>
      <c r="RYQ11" s="314"/>
      <c r="RYR11" s="314"/>
      <c r="RYS11" s="314"/>
      <c r="RYT11" s="314"/>
      <c r="RYU11" s="314"/>
      <c r="RYV11" s="314"/>
      <c r="RYW11" s="314"/>
      <c r="RYX11" s="314"/>
      <c r="RYY11" s="314"/>
      <c r="RYZ11" s="314"/>
      <c r="RZA11" s="314"/>
      <c r="RZB11" s="314"/>
      <c r="RZC11" s="314"/>
      <c r="RZD11" s="314"/>
      <c r="RZE11" s="314"/>
      <c r="RZF11" s="314"/>
      <c r="RZG11" s="314"/>
      <c r="RZH11" s="314"/>
      <c r="RZI11" s="314"/>
      <c r="RZJ11" s="314"/>
      <c r="RZK11" s="314"/>
      <c r="RZL11" s="314"/>
      <c r="RZM11" s="314"/>
      <c r="RZN11" s="314"/>
      <c r="RZO11" s="314"/>
      <c r="RZP11" s="314"/>
      <c r="RZQ11" s="314"/>
      <c r="RZR11" s="314"/>
      <c r="RZS11" s="314"/>
      <c r="RZT11" s="314"/>
      <c r="RZU11" s="314"/>
      <c r="RZV11" s="314"/>
      <c r="RZW11" s="314"/>
      <c r="RZX11" s="314"/>
      <c r="RZY11" s="314"/>
      <c r="RZZ11" s="314"/>
      <c r="SAA11" s="314"/>
      <c r="SAB11" s="314"/>
      <c r="SAC11" s="314"/>
      <c r="SAD11" s="314"/>
      <c r="SAE11" s="314"/>
      <c r="SAF11" s="314"/>
      <c r="SAG11" s="314"/>
      <c r="SAH11" s="314"/>
      <c r="SAI11" s="314"/>
      <c r="SAJ11" s="314"/>
      <c r="SAK11" s="314"/>
      <c r="SAL11" s="314"/>
      <c r="SAM11" s="314"/>
      <c r="SAN11" s="314"/>
      <c r="SAO11" s="314"/>
      <c r="SAP11" s="314"/>
      <c r="SAQ11" s="314"/>
      <c r="SAR11" s="314"/>
      <c r="SAS11" s="314"/>
      <c r="SAT11" s="314"/>
      <c r="SAU11" s="314"/>
      <c r="SAV11" s="314"/>
      <c r="SAW11" s="314"/>
      <c r="SAX11" s="314"/>
      <c r="SAY11" s="314"/>
      <c r="SAZ11" s="314"/>
      <c r="SBA11" s="314"/>
      <c r="SBB11" s="314"/>
      <c r="SBC11" s="314"/>
      <c r="SBD11" s="314"/>
      <c r="SBE11" s="314"/>
      <c r="SBF11" s="314"/>
      <c r="SBG11" s="314"/>
      <c r="SBH11" s="314"/>
      <c r="SBI11" s="314"/>
      <c r="SBJ11" s="314"/>
      <c r="SBK11" s="314"/>
      <c r="SBL11" s="314"/>
      <c r="SBM11" s="314"/>
      <c r="SBN11" s="314"/>
      <c r="SBO11" s="314"/>
      <c r="SBP11" s="314"/>
      <c r="SBQ11" s="314"/>
      <c r="SBR11" s="314"/>
      <c r="SBS11" s="314"/>
      <c r="SBT11" s="314"/>
      <c r="SBU11" s="314"/>
      <c r="SBV11" s="314"/>
      <c r="SBW11" s="314"/>
      <c r="SBX11" s="314"/>
      <c r="SBY11" s="314"/>
      <c r="SBZ11" s="314"/>
      <c r="SCA11" s="314"/>
      <c r="SCB11" s="314"/>
      <c r="SCC11" s="314"/>
      <c r="SCD11" s="314"/>
      <c r="SCE11" s="314"/>
      <c r="SCF11" s="314"/>
      <c r="SCG11" s="314"/>
      <c r="SCH11" s="314"/>
      <c r="SCI11" s="314"/>
      <c r="SCJ11" s="314"/>
      <c r="SCK11" s="314"/>
      <c r="SCL11" s="314"/>
      <c r="SCM11" s="314"/>
      <c r="SCN11" s="314"/>
      <c r="SCO11" s="314"/>
      <c r="SCP11" s="314"/>
      <c r="SCQ11" s="314"/>
      <c r="SCR11" s="314"/>
      <c r="SCS11" s="314"/>
      <c r="SCT11" s="314"/>
      <c r="SCU11" s="314"/>
      <c r="SCV11" s="314"/>
      <c r="SCW11" s="314"/>
      <c r="SCX11" s="314"/>
      <c r="SCY11" s="314"/>
      <c r="SCZ11" s="314"/>
      <c r="SDA11" s="314"/>
      <c r="SDB11" s="314"/>
      <c r="SDC11" s="314"/>
      <c r="SDD11" s="314"/>
      <c r="SDE11" s="314"/>
      <c r="SDF11" s="314"/>
      <c r="SDG11" s="314"/>
      <c r="SDH11" s="314"/>
      <c r="SDI11" s="314"/>
      <c r="SDJ11" s="314"/>
      <c r="SDK11" s="314"/>
      <c r="SDL11" s="314"/>
      <c r="SDM11" s="314"/>
      <c r="SDN11" s="314"/>
      <c r="SDO11" s="314"/>
      <c r="SDP11" s="314"/>
      <c r="SDQ11" s="314"/>
      <c r="SDR11" s="314"/>
      <c r="SDS11" s="314"/>
      <c r="SDT11" s="314"/>
      <c r="SDU11" s="314"/>
      <c r="SDV11" s="314"/>
      <c r="SDW11" s="314"/>
      <c r="SDX11" s="314"/>
      <c r="SDY11" s="314"/>
      <c r="SDZ11" s="314"/>
      <c r="SEA11" s="314"/>
      <c r="SEB11" s="314"/>
      <c r="SEC11" s="314"/>
      <c r="SED11" s="314"/>
      <c r="SEE11" s="314"/>
      <c r="SEF11" s="314"/>
      <c r="SEG11" s="314"/>
      <c r="SEH11" s="314"/>
      <c r="SEI11" s="314"/>
      <c r="SEJ11" s="314"/>
      <c r="SEK11" s="314"/>
      <c r="SEL11" s="314"/>
      <c r="SEM11" s="314"/>
      <c r="SEN11" s="314"/>
      <c r="SEO11" s="314"/>
      <c r="SEP11" s="314"/>
      <c r="SEQ11" s="314"/>
      <c r="SER11" s="314"/>
      <c r="SES11" s="314"/>
      <c r="SET11" s="314"/>
      <c r="SEU11" s="314"/>
      <c r="SEV11" s="314"/>
      <c r="SEW11" s="314"/>
      <c r="SEX11" s="314"/>
      <c r="SEY11" s="314"/>
      <c r="SEZ11" s="314"/>
      <c r="SFA11" s="314"/>
      <c r="SFB11" s="314"/>
      <c r="SFC11" s="314"/>
      <c r="SFD11" s="314"/>
      <c r="SFE11" s="314"/>
      <c r="SFF11" s="314"/>
      <c r="SFG11" s="314"/>
      <c r="SFH11" s="314"/>
      <c r="SFI11" s="314"/>
      <c r="SFJ11" s="314"/>
      <c r="SFK11" s="314"/>
      <c r="SFL11" s="314"/>
      <c r="SFM11" s="314"/>
      <c r="SFN11" s="314"/>
      <c r="SFO11" s="314"/>
      <c r="SFP11" s="314"/>
      <c r="SFQ11" s="314"/>
      <c r="SFR11" s="314"/>
      <c r="SFS11" s="314"/>
      <c r="SFT11" s="314"/>
      <c r="SFU11" s="314"/>
      <c r="SFV11" s="314"/>
      <c r="SFW11" s="314"/>
      <c r="SFX11" s="314"/>
      <c r="SFY11" s="314"/>
      <c r="SFZ11" s="314"/>
      <c r="SGA11" s="314"/>
      <c r="SGB11" s="314"/>
      <c r="SGC11" s="314"/>
      <c r="SGD11" s="314"/>
      <c r="SGE11" s="314"/>
      <c r="SGF11" s="314"/>
      <c r="SGG11" s="314"/>
      <c r="SGH11" s="314"/>
      <c r="SGI11" s="314"/>
      <c r="SGJ11" s="314"/>
      <c r="SGK11" s="314"/>
      <c r="SGL11" s="314"/>
      <c r="SGM11" s="314"/>
      <c r="SGN11" s="314"/>
      <c r="SGO11" s="314"/>
      <c r="SGP11" s="314"/>
      <c r="SGQ11" s="314"/>
      <c r="SGR11" s="314"/>
      <c r="SGS11" s="314"/>
      <c r="SGT11" s="314"/>
      <c r="SGU11" s="314"/>
      <c r="SGV11" s="314"/>
      <c r="SGW11" s="314"/>
      <c r="SGX11" s="314"/>
      <c r="SGY11" s="314"/>
      <c r="SGZ11" s="314"/>
      <c r="SHA11" s="314"/>
      <c r="SHB11" s="314"/>
      <c r="SHC11" s="314"/>
      <c r="SHD11" s="314"/>
      <c r="SHE11" s="314"/>
      <c r="SHF11" s="314"/>
      <c r="SHG11" s="314"/>
      <c r="SHH11" s="314"/>
      <c r="SHI11" s="314"/>
      <c r="SHJ11" s="314"/>
      <c r="SHK11" s="314"/>
      <c r="SHL11" s="314"/>
      <c r="SHM11" s="314"/>
      <c r="SHN11" s="314"/>
      <c r="SHO11" s="314"/>
      <c r="SHP11" s="314"/>
      <c r="SHQ11" s="314"/>
      <c r="SHR11" s="314"/>
      <c r="SHS11" s="314"/>
      <c r="SHT11" s="314"/>
      <c r="SHU11" s="314"/>
      <c r="SHV11" s="314"/>
      <c r="SHW11" s="314"/>
      <c r="SHX11" s="314"/>
      <c r="SHY11" s="314"/>
      <c r="SHZ11" s="314"/>
      <c r="SIA11" s="314"/>
      <c r="SIB11" s="314"/>
      <c r="SIC11" s="314"/>
      <c r="SID11" s="314"/>
      <c r="SIE11" s="314"/>
      <c r="SIF11" s="314"/>
      <c r="SIG11" s="314"/>
      <c r="SIH11" s="314"/>
      <c r="SII11" s="314"/>
      <c r="SIJ11" s="314"/>
      <c r="SIK11" s="314"/>
      <c r="SIL11" s="314"/>
      <c r="SIM11" s="314"/>
      <c r="SIN11" s="314"/>
      <c r="SIO11" s="314"/>
      <c r="SIP11" s="314"/>
      <c r="SIQ11" s="314"/>
      <c r="SIR11" s="314"/>
      <c r="SIS11" s="314"/>
      <c r="SIT11" s="314"/>
      <c r="SIU11" s="314"/>
      <c r="SIV11" s="314"/>
      <c r="SIW11" s="314"/>
      <c r="SIX11" s="314"/>
      <c r="SIY11" s="314"/>
      <c r="SIZ11" s="314"/>
      <c r="SJA11" s="314"/>
      <c r="SJB11" s="314"/>
      <c r="SJC11" s="314"/>
      <c r="SJD11" s="314"/>
      <c r="SJE11" s="314"/>
      <c r="SJF11" s="314"/>
      <c r="SJG11" s="314"/>
      <c r="SJH11" s="314"/>
      <c r="SJI11" s="314"/>
      <c r="SJJ11" s="314"/>
      <c r="SJK11" s="314"/>
      <c r="SJL11" s="314"/>
      <c r="SJM11" s="314"/>
      <c r="SJN11" s="314"/>
      <c r="SJO11" s="314"/>
      <c r="SJP11" s="314"/>
      <c r="SJQ11" s="314"/>
      <c r="SJR11" s="314"/>
      <c r="SJS11" s="314"/>
      <c r="SJT11" s="314"/>
      <c r="SJU11" s="314"/>
      <c r="SJV11" s="314"/>
      <c r="SJW11" s="314"/>
      <c r="SJX11" s="314"/>
      <c r="SJY11" s="314"/>
      <c r="SJZ11" s="314"/>
      <c r="SKA11" s="314"/>
      <c r="SKB11" s="314"/>
      <c r="SKC11" s="314"/>
      <c r="SKD11" s="314"/>
      <c r="SKE11" s="314"/>
      <c r="SKF11" s="314"/>
      <c r="SKG11" s="314"/>
      <c r="SKH11" s="314"/>
      <c r="SKI11" s="314"/>
      <c r="SKJ11" s="314"/>
      <c r="SKK11" s="314"/>
      <c r="SKL11" s="314"/>
      <c r="SKM11" s="314"/>
      <c r="SKN11" s="314"/>
      <c r="SKO11" s="314"/>
      <c r="SKP11" s="314"/>
      <c r="SKQ11" s="314"/>
      <c r="SKR11" s="314"/>
      <c r="SKS11" s="314"/>
      <c r="SKT11" s="314"/>
      <c r="SKU11" s="314"/>
      <c r="SKV11" s="314"/>
      <c r="SKW11" s="314"/>
      <c r="SKX11" s="314"/>
      <c r="SKY11" s="314"/>
      <c r="SKZ11" s="314"/>
      <c r="SLA11" s="314"/>
      <c r="SLB11" s="314"/>
      <c r="SLC11" s="314"/>
      <c r="SLD11" s="314"/>
      <c r="SLE11" s="314"/>
      <c r="SLF11" s="314"/>
      <c r="SLG11" s="314"/>
      <c r="SLH11" s="314"/>
      <c r="SLI11" s="314"/>
      <c r="SLJ11" s="314"/>
      <c r="SLK11" s="314"/>
      <c r="SLL11" s="314"/>
      <c r="SLM11" s="314"/>
      <c r="SLN11" s="314"/>
      <c r="SLO11" s="314"/>
      <c r="SLP11" s="314"/>
      <c r="SLQ11" s="314"/>
      <c r="SLR11" s="314"/>
      <c r="SLS11" s="314"/>
      <c r="SLT11" s="314"/>
      <c r="SLU11" s="314"/>
      <c r="SLV11" s="314"/>
      <c r="SLW11" s="314"/>
      <c r="SLX11" s="314"/>
      <c r="SLY11" s="314"/>
      <c r="SLZ11" s="314"/>
      <c r="SMA11" s="314"/>
      <c r="SMB11" s="314"/>
      <c r="SMC11" s="314"/>
      <c r="SMD11" s="314"/>
      <c r="SME11" s="314"/>
      <c r="SMF11" s="314"/>
      <c r="SMG11" s="314"/>
      <c r="SMH11" s="314"/>
      <c r="SMI11" s="314"/>
      <c r="SMJ11" s="314"/>
      <c r="SMK11" s="314"/>
      <c r="SML11" s="314"/>
      <c r="SMM11" s="314"/>
      <c r="SMN11" s="314"/>
      <c r="SMO11" s="314"/>
      <c r="SMP11" s="314"/>
      <c r="SMQ11" s="314"/>
      <c r="SMR11" s="314"/>
      <c r="SMS11" s="314"/>
      <c r="SMT11" s="314"/>
      <c r="SMU11" s="314"/>
      <c r="SMV11" s="314"/>
      <c r="SMW11" s="314"/>
      <c r="SMX11" s="314"/>
      <c r="SMY11" s="314"/>
      <c r="SMZ11" s="314"/>
      <c r="SNA11" s="314"/>
      <c r="SNB11" s="314"/>
      <c r="SNC11" s="314"/>
      <c r="SND11" s="314"/>
      <c r="SNE11" s="314"/>
      <c r="SNF11" s="314"/>
      <c r="SNG11" s="314"/>
      <c r="SNH11" s="314"/>
      <c r="SNI11" s="314"/>
      <c r="SNJ11" s="314"/>
      <c r="SNK11" s="314"/>
      <c r="SNL11" s="314"/>
      <c r="SNM11" s="314"/>
      <c r="SNN11" s="314"/>
      <c r="SNO11" s="314"/>
      <c r="SNP11" s="314"/>
      <c r="SNQ11" s="314"/>
      <c r="SNR11" s="314"/>
      <c r="SNS11" s="314"/>
      <c r="SNT11" s="314"/>
      <c r="SNU11" s="314"/>
      <c r="SNV11" s="314"/>
      <c r="SNW11" s="314"/>
      <c r="SNX11" s="314"/>
      <c r="SNY11" s="314"/>
      <c r="SNZ11" s="314"/>
      <c r="SOA11" s="314"/>
      <c r="SOB11" s="314"/>
      <c r="SOC11" s="314"/>
      <c r="SOD11" s="314"/>
      <c r="SOE11" s="314"/>
      <c r="SOF11" s="314"/>
      <c r="SOG11" s="314"/>
      <c r="SOH11" s="314"/>
      <c r="SOI11" s="314"/>
      <c r="SOJ11" s="314"/>
      <c r="SOK11" s="314"/>
      <c r="SOL11" s="314"/>
      <c r="SOM11" s="314"/>
      <c r="SON11" s="314"/>
      <c r="SOO11" s="314"/>
      <c r="SOP11" s="314"/>
      <c r="SOQ11" s="314"/>
      <c r="SOR11" s="314"/>
      <c r="SOS11" s="314"/>
      <c r="SOT11" s="314"/>
      <c r="SOU11" s="314"/>
      <c r="SOV11" s="314"/>
      <c r="SOW11" s="314"/>
      <c r="SOX11" s="314"/>
      <c r="SOY11" s="314"/>
      <c r="SOZ11" s="314"/>
      <c r="SPA11" s="314"/>
      <c r="SPB11" s="314"/>
      <c r="SPC11" s="314"/>
      <c r="SPD11" s="314"/>
      <c r="SPE11" s="314"/>
      <c r="SPF11" s="314"/>
      <c r="SPG11" s="314"/>
      <c r="SPH11" s="314"/>
      <c r="SPI11" s="314"/>
      <c r="SPJ11" s="314"/>
      <c r="SPK11" s="314"/>
      <c r="SPL11" s="314"/>
      <c r="SPM11" s="314"/>
      <c r="SPN11" s="314"/>
      <c r="SPO11" s="314"/>
      <c r="SPP11" s="314"/>
      <c r="SPQ11" s="314"/>
      <c r="SPR11" s="314"/>
      <c r="SPS11" s="314"/>
      <c r="SPT11" s="314"/>
      <c r="SPU11" s="314"/>
      <c r="SPV11" s="314"/>
      <c r="SPW11" s="314"/>
      <c r="SPX11" s="314"/>
      <c r="SPY11" s="314"/>
      <c r="SPZ11" s="314"/>
      <c r="SQA11" s="314"/>
      <c r="SQB11" s="314"/>
      <c r="SQC11" s="314"/>
      <c r="SQD11" s="314"/>
      <c r="SQE11" s="314"/>
      <c r="SQF11" s="314"/>
      <c r="SQG11" s="314"/>
      <c r="SQH11" s="314"/>
      <c r="SQI11" s="314"/>
      <c r="SQJ11" s="314"/>
      <c r="SQK11" s="314"/>
      <c r="SQL11" s="314"/>
      <c r="SQM11" s="314"/>
      <c r="SQN11" s="314"/>
      <c r="SQO11" s="314"/>
      <c r="SQP11" s="314"/>
      <c r="SQQ11" s="314"/>
      <c r="SQR11" s="314"/>
      <c r="SQS11" s="314"/>
      <c r="SQT11" s="314"/>
      <c r="SQU11" s="314"/>
      <c r="SQV11" s="314"/>
      <c r="SQW11" s="314"/>
      <c r="SQX11" s="314"/>
      <c r="SQY11" s="314"/>
      <c r="SQZ11" s="314"/>
      <c r="SRA11" s="314"/>
      <c r="SRB11" s="314"/>
      <c r="SRC11" s="314"/>
      <c r="SRD11" s="314"/>
      <c r="SRE11" s="314"/>
      <c r="SRF11" s="314"/>
      <c r="SRG11" s="314"/>
      <c r="SRH11" s="314"/>
      <c r="SRI11" s="314"/>
      <c r="SRJ11" s="314"/>
      <c r="SRK11" s="314"/>
      <c r="SRL11" s="314"/>
      <c r="SRM11" s="314"/>
      <c r="SRN11" s="314"/>
      <c r="SRO11" s="314"/>
      <c r="SRP11" s="314"/>
      <c r="SRQ11" s="314"/>
      <c r="SRR11" s="314"/>
      <c r="SRS11" s="314"/>
      <c r="SRT11" s="314"/>
      <c r="SRU11" s="314"/>
      <c r="SRV11" s="314"/>
      <c r="SRW11" s="314"/>
      <c r="SRX11" s="314"/>
      <c r="SRY11" s="314"/>
      <c r="SRZ11" s="314"/>
      <c r="SSA11" s="314"/>
      <c r="SSB11" s="314"/>
      <c r="SSC11" s="314"/>
      <c r="SSD11" s="314"/>
      <c r="SSE11" s="314"/>
      <c r="SSF11" s="314"/>
      <c r="SSG11" s="314"/>
      <c r="SSH11" s="314"/>
      <c r="SSI11" s="314"/>
      <c r="SSJ11" s="314"/>
      <c r="SSK11" s="314"/>
      <c r="SSL11" s="314"/>
      <c r="SSM11" s="314"/>
      <c r="SSN11" s="314"/>
      <c r="SSO11" s="314"/>
      <c r="SSP11" s="314"/>
      <c r="SSQ11" s="314"/>
      <c r="SSR11" s="314"/>
      <c r="SSS11" s="314"/>
      <c r="SST11" s="314"/>
      <c r="SSU11" s="314"/>
      <c r="SSV11" s="314"/>
      <c r="SSW11" s="314"/>
      <c r="SSX11" s="314"/>
      <c r="SSY11" s="314"/>
      <c r="SSZ11" s="314"/>
      <c r="STA11" s="314"/>
      <c r="STB11" s="314"/>
      <c r="STC11" s="314"/>
      <c r="STD11" s="314"/>
      <c r="STE11" s="314"/>
      <c r="STF11" s="314"/>
      <c r="STG11" s="314"/>
      <c r="STH11" s="314"/>
      <c r="STI11" s="314"/>
      <c r="STJ11" s="314"/>
      <c r="STK11" s="314"/>
      <c r="STL11" s="314"/>
      <c r="STM11" s="314"/>
      <c r="STN11" s="314"/>
      <c r="STO11" s="314"/>
      <c r="STP11" s="314"/>
      <c r="STQ11" s="314"/>
      <c r="STR11" s="314"/>
      <c r="STS11" s="314"/>
      <c r="STT11" s="314"/>
      <c r="STU11" s="314"/>
      <c r="STV11" s="314"/>
      <c r="STW11" s="314"/>
      <c r="STX11" s="314"/>
      <c r="STY11" s="314"/>
      <c r="STZ11" s="314"/>
      <c r="SUA11" s="314"/>
      <c r="SUB11" s="314"/>
      <c r="SUC11" s="314"/>
      <c r="SUD11" s="314"/>
      <c r="SUE11" s="314"/>
      <c r="SUF11" s="314"/>
      <c r="SUG11" s="314"/>
      <c r="SUH11" s="314"/>
      <c r="SUI11" s="314"/>
      <c r="SUJ11" s="314"/>
      <c r="SUK11" s="314"/>
      <c r="SUL11" s="314"/>
      <c r="SUM11" s="314"/>
      <c r="SUN11" s="314"/>
      <c r="SUO11" s="314"/>
      <c r="SUP11" s="314"/>
      <c r="SUQ11" s="314"/>
      <c r="SUR11" s="314"/>
      <c r="SUS11" s="314"/>
      <c r="SUT11" s="314"/>
      <c r="SUU11" s="314"/>
      <c r="SUV11" s="314"/>
      <c r="SUW11" s="314"/>
      <c r="SUX11" s="314"/>
      <c r="SUY11" s="314"/>
      <c r="SUZ11" s="314"/>
      <c r="SVA11" s="314"/>
      <c r="SVB11" s="314"/>
      <c r="SVC11" s="314"/>
      <c r="SVD11" s="314"/>
      <c r="SVE11" s="314"/>
      <c r="SVF11" s="314"/>
      <c r="SVG11" s="314"/>
      <c r="SVH11" s="314"/>
      <c r="SVI11" s="314"/>
      <c r="SVJ11" s="314"/>
      <c r="SVK11" s="314"/>
      <c r="SVL11" s="314"/>
      <c r="SVM11" s="314"/>
      <c r="SVN11" s="314"/>
      <c r="SVO11" s="314"/>
      <c r="SVP11" s="314"/>
      <c r="SVQ11" s="314"/>
      <c r="SVR11" s="314"/>
      <c r="SVS11" s="314"/>
      <c r="SVT11" s="314"/>
      <c r="SVU11" s="314"/>
      <c r="SVV11" s="314"/>
      <c r="SVW11" s="314"/>
      <c r="SVX11" s="314"/>
      <c r="SVY11" s="314"/>
      <c r="SVZ11" s="314"/>
      <c r="SWA11" s="314"/>
      <c r="SWB11" s="314"/>
      <c r="SWC11" s="314"/>
      <c r="SWD11" s="314"/>
      <c r="SWE11" s="314"/>
      <c r="SWF11" s="314"/>
      <c r="SWG11" s="314"/>
      <c r="SWH11" s="314"/>
      <c r="SWI11" s="314"/>
      <c r="SWJ11" s="314"/>
      <c r="SWK11" s="314"/>
      <c r="SWL11" s="314"/>
      <c r="SWM11" s="314"/>
      <c r="SWN11" s="314"/>
      <c r="SWO11" s="314"/>
      <c r="SWP11" s="314"/>
      <c r="SWQ11" s="314"/>
      <c r="SWR11" s="314"/>
      <c r="SWS11" s="314"/>
      <c r="SWT11" s="314"/>
      <c r="SWU11" s="314"/>
      <c r="SWV11" s="314"/>
      <c r="SWW11" s="314"/>
      <c r="SWX11" s="314"/>
      <c r="SWY11" s="314"/>
      <c r="SWZ11" s="314"/>
      <c r="SXA11" s="314"/>
      <c r="SXB11" s="314"/>
      <c r="SXC11" s="314"/>
      <c r="SXD11" s="314"/>
      <c r="SXE11" s="314"/>
      <c r="SXF11" s="314"/>
      <c r="SXG11" s="314"/>
      <c r="SXH11" s="314"/>
      <c r="SXI11" s="314"/>
      <c r="SXJ11" s="314"/>
      <c r="SXK11" s="314"/>
      <c r="SXL11" s="314"/>
      <c r="SXM11" s="314"/>
      <c r="SXN11" s="314"/>
      <c r="SXO11" s="314"/>
      <c r="SXP11" s="314"/>
      <c r="SXQ11" s="314"/>
      <c r="SXR11" s="314"/>
      <c r="SXS11" s="314"/>
      <c r="SXT11" s="314"/>
      <c r="SXU11" s="314"/>
      <c r="SXV11" s="314"/>
      <c r="SXW11" s="314"/>
      <c r="SXX11" s="314"/>
      <c r="SXY11" s="314"/>
      <c r="SXZ11" s="314"/>
      <c r="SYA11" s="314"/>
      <c r="SYB11" s="314"/>
      <c r="SYC11" s="314"/>
      <c r="SYD11" s="314"/>
      <c r="SYE11" s="314"/>
      <c r="SYF11" s="314"/>
      <c r="SYG11" s="314"/>
      <c r="SYH11" s="314"/>
      <c r="SYI11" s="314"/>
      <c r="SYJ11" s="314"/>
      <c r="SYK11" s="314"/>
      <c r="SYL11" s="314"/>
      <c r="SYM11" s="314"/>
      <c r="SYN11" s="314"/>
      <c r="SYO11" s="314"/>
      <c r="SYP11" s="314"/>
      <c r="SYQ11" s="314"/>
      <c r="SYR11" s="314"/>
      <c r="SYS11" s="314"/>
      <c r="SYT11" s="314"/>
      <c r="SYU11" s="314"/>
      <c r="SYV11" s="314"/>
      <c r="SYW11" s="314"/>
      <c r="SYX11" s="314"/>
      <c r="SYY11" s="314"/>
      <c r="SYZ11" s="314"/>
      <c r="SZA11" s="314"/>
      <c r="SZB11" s="314"/>
      <c r="SZC11" s="314"/>
      <c r="SZD11" s="314"/>
      <c r="SZE11" s="314"/>
      <c r="SZF11" s="314"/>
      <c r="SZG11" s="314"/>
      <c r="SZH11" s="314"/>
      <c r="SZI11" s="314"/>
      <c r="SZJ11" s="314"/>
      <c r="SZK11" s="314"/>
      <c r="SZL11" s="314"/>
      <c r="SZM11" s="314"/>
      <c r="SZN11" s="314"/>
      <c r="SZO11" s="314"/>
      <c r="SZP11" s="314"/>
      <c r="SZQ11" s="314"/>
      <c r="SZR11" s="314"/>
      <c r="SZS11" s="314"/>
      <c r="SZT11" s="314"/>
      <c r="SZU11" s="314"/>
      <c r="SZV11" s="314"/>
      <c r="SZW11" s="314"/>
      <c r="SZX11" s="314"/>
      <c r="SZY11" s="314"/>
      <c r="SZZ11" s="314"/>
      <c r="TAA11" s="314"/>
      <c r="TAB11" s="314"/>
      <c r="TAC11" s="314"/>
      <c r="TAD11" s="314"/>
      <c r="TAE11" s="314"/>
      <c r="TAF11" s="314"/>
      <c r="TAG11" s="314"/>
      <c r="TAH11" s="314"/>
      <c r="TAI11" s="314"/>
      <c r="TAJ11" s="314"/>
      <c r="TAK11" s="314"/>
      <c r="TAL11" s="314"/>
      <c r="TAM11" s="314"/>
      <c r="TAN11" s="314"/>
      <c r="TAO11" s="314"/>
      <c r="TAP11" s="314"/>
      <c r="TAQ11" s="314"/>
      <c r="TAR11" s="314"/>
      <c r="TAS11" s="314"/>
      <c r="TAT11" s="314"/>
      <c r="TAU11" s="314"/>
      <c r="TAV11" s="314"/>
      <c r="TAW11" s="314"/>
      <c r="TAX11" s="314"/>
      <c r="TAY11" s="314"/>
      <c r="TAZ11" s="314"/>
      <c r="TBA11" s="314"/>
      <c r="TBB11" s="314"/>
      <c r="TBC11" s="314"/>
      <c r="TBD11" s="314"/>
      <c r="TBE11" s="314"/>
      <c r="TBF11" s="314"/>
      <c r="TBG11" s="314"/>
      <c r="TBH11" s="314"/>
      <c r="TBI11" s="314"/>
      <c r="TBJ11" s="314"/>
      <c r="TBK11" s="314"/>
      <c r="TBL11" s="314"/>
      <c r="TBM11" s="314"/>
      <c r="TBN11" s="314"/>
      <c r="TBO11" s="314"/>
      <c r="TBP11" s="314"/>
      <c r="TBQ11" s="314"/>
      <c r="TBR11" s="314"/>
      <c r="TBS11" s="314"/>
      <c r="TBT11" s="314"/>
      <c r="TBU11" s="314"/>
      <c r="TBV11" s="314"/>
      <c r="TBW11" s="314"/>
      <c r="TBX11" s="314"/>
      <c r="TBY11" s="314"/>
      <c r="TBZ11" s="314"/>
      <c r="TCA11" s="314"/>
      <c r="TCB11" s="314"/>
      <c r="TCC11" s="314"/>
      <c r="TCD11" s="314"/>
      <c r="TCE11" s="314"/>
      <c r="TCF11" s="314"/>
      <c r="TCG11" s="314"/>
      <c r="TCH11" s="314"/>
      <c r="TCI11" s="314"/>
      <c r="TCJ11" s="314"/>
      <c r="TCK11" s="314"/>
      <c r="TCL11" s="314"/>
      <c r="TCM11" s="314"/>
      <c r="TCN11" s="314"/>
      <c r="TCO11" s="314"/>
      <c r="TCP11" s="314"/>
      <c r="TCQ11" s="314"/>
      <c r="TCR11" s="314"/>
      <c r="TCS11" s="314"/>
      <c r="TCT11" s="314"/>
      <c r="TCU11" s="314"/>
      <c r="TCV11" s="314"/>
      <c r="TCW11" s="314"/>
      <c r="TCX11" s="314"/>
      <c r="TCY11" s="314"/>
      <c r="TCZ11" s="314"/>
      <c r="TDA11" s="314"/>
      <c r="TDB11" s="314"/>
      <c r="TDC11" s="314"/>
      <c r="TDD11" s="314"/>
      <c r="TDE11" s="314"/>
      <c r="TDF11" s="314"/>
      <c r="TDG11" s="314"/>
      <c r="TDH11" s="314"/>
      <c r="TDI11" s="314"/>
      <c r="TDJ11" s="314"/>
      <c r="TDK11" s="314"/>
      <c r="TDL11" s="314"/>
      <c r="TDM11" s="314"/>
      <c r="TDN11" s="314"/>
      <c r="TDO11" s="314"/>
      <c r="TDP11" s="314"/>
      <c r="TDQ11" s="314"/>
      <c r="TDR11" s="314"/>
      <c r="TDS11" s="314"/>
      <c r="TDT11" s="314"/>
      <c r="TDU11" s="314"/>
      <c r="TDV11" s="314"/>
      <c r="TDW11" s="314"/>
      <c r="TDX11" s="314"/>
      <c r="TDY11" s="314"/>
      <c r="TDZ11" s="314"/>
      <c r="TEA11" s="314"/>
      <c r="TEB11" s="314"/>
      <c r="TEC11" s="314"/>
      <c r="TED11" s="314"/>
      <c r="TEE11" s="314"/>
      <c r="TEF11" s="314"/>
      <c r="TEG11" s="314"/>
      <c r="TEH11" s="314"/>
      <c r="TEI11" s="314"/>
      <c r="TEJ11" s="314"/>
      <c r="TEK11" s="314"/>
      <c r="TEL11" s="314"/>
      <c r="TEM11" s="314"/>
      <c r="TEN11" s="314"/>
      <c r="TEO11" s="314"/>
      <c r="TEP11" s="314"/>
      <c r="TEQ11" s="314"/>
      <c r="TER11" s="314"/>
      <c r="TES11" s="314"/>
      <c r="TET11" s="314"/>
      <c r="TEU11" s="314"/>
      <c r="TEV11" s="314"/>
      <c r="TEW11" s="314"/>
      <c r="TEX11" s="314"/>
      <c r="TEY11" s="314"/>
      <c r="TEZ11" s="314"/>
      <c r="TFA11" s="314"/>
      <c r="TFB11" s="314"/>
      <c r="TFC11" s="314"/>
      <c r="TFD11" s="314"/>
      <c r="TFE11" s="314"/>
      <c r="TFF11" s="314"/>
      <c r="TFG11" s="314"/>
      <c r="TFH11" s="314"/>
      <c r="TFI11" s="314"/>
      <c r="TFJ11" s="314"/>
      <c r="TFK11" s="314"/>
      <c r="TFL11" s="314"/>
      <c r="TFM11" s="314"/>
      <c r="TFN11" s="314"/>
      <c r="TFO11" s="314"/>
      <c r="TFP11" s="314"/>
      <c r="TFQ11" s="314"/>
      <c r="TFR11" s="314"/>
      <c r="TFS11" s="314"/>
      <c r="TFT11" s="314"/>
      <c r="TFU11" s="314"/>
      <c r="TFV11" s="314"/>
      <c r="TFW11" s="314"/>
      <c r="TFX11" s="314"/>
      <c r="TFY11" s="314"/>
      <c r="TFZ11" s="314"/>
      <c r="TGA11" s="314"/>
      <c r="TGB11" s="314"/>
      <c r="TGC11" s="314"/>
      <c r="TGD11" s="314"/>
      <c r="TGE11" s="314"/>
      <c r="TGF11" s="314"/>
      <c r="TGG11" s="314"/>
      <c r="TGH11" s="314"/>
      <c r="TGI11" s="314"/>
      <c r="TGJ11" s="314"/>
      <c r="TGK11" s="314"/>
      <c r="TGL11" s="314"/>
      <c r="TGM11" s="314"/>
      <c r="TGN11" s="314"/>
      <c r="TGO11" s="314"/>
      <c r="TGP11" s="314"/>
      <c r="TGQ11" s="314"/>
      <c r="TGR11" s="314"/>
      <c r="TGS11" s="314"/>
      <c r="TGT11" s="314"/>
      <c r="TGU11" s="314"/>
      <c r="TGV11" s="314"/>
      <c r="TGW11" s="314"/>
      <c r="TGX11" s="314"/>
      <c r="TGY11" s="314"/>
      <c r="TGZ11" s="314"/>
      <c r="THA11" s="314"/>
      <c r="THB11" s="314"/>
      <c r="THC11" s="314"/>
      <c r="THD11" s="314"/>
      <c r="THE11" s="314"/>
      <c r="THF11" s="314"/>
      <c r="THG11" s="314"/>
      <c r="THH11" s="314"/>
      <c r="THI11" s="314"/>
      <c r="THJ11" s="314"/>
      <c r="THK11" s="314"/>
      <c r="THL11" s="314"/>
      <c r="THM11" s="314"/>
      <c r="THN11" s="314"/>
      <c r="THO11" s="314"/>
      <c r="THP11" s="314"/>
      <c r="THQ11" s="314"/>
      <c r="THR11" s="314"/>
      <c r="THS11" s="314"/>
      <c r="THT11" s="314"/>
      <c r="THU11" s="314"/>
      <c r="THV11" s="314"/>
      <c r="THW11" s="314"/>
      <c r="THX11" s="314"/>
      <c r="THY11" s="314"/>
      <c r="THZ11" s="314"/>
      <c r="TIA11" s="314"/>
      <c r="TIB11" s="314"/>
      <c r="TIC11" s="314"/>
      <c r="TID11" s="314"/>
      <c r="TIE11" s="314"/>
      <c r="TIF11" s="314"/>
      <c r="TIG11" s="314"/>
      <c r="TIH11" s="314"/>
      <c r="TII11" s="314"/>
      <c r="TIJ11" s="314"/>
      <c r="TIK11" s="314"/>
      <c r="TIL11" s="314"/>
      <c r="TIM11" s="314"/>
      <c r="TIN11" s="314"/>
      <c r="TIO11" s="314"/>
      <c r="TIP11" s="314"/>
      <c r="TIQ11" s="314"/>
      <c r="TIR11" s="314"/>
      <c r="TIS11" s="314"/>
      <c r="TIT11" s="314"/>
      <c r="TIU11" s="314"/>
      <c r="TIV11" s="314"/>
      <c r="TIW11" s="314"/>
      <c r="TIX11" s="314"/>
      <c r="TIY11" s="314"/>
      <c r="TIZ11" s="314"/>
      <c r="TJA11" s="314"/>
      <c r="TJB11" s="314"/>
      <c r="TJC11" s="314"/>
      <c r="TJD11" s="314"/>
      <c r="TJE11" s="314"/>
      <c r="TJF11" s="314"/>
      <c r="TJG11" s="314"/>
      <c r="TJH11" s="314"/>
      <c r="TJI11" s="314"/>
      <c r="TJJ11" s="314"/>
      <c r="TJK11" s="314"/>
      <c r="TJL11" s="314"/>
      <c r="TJM11" s="314"/>
      <c r="TJN11" s="314"/>
      <c r="TJO11" s="314"/>
      <c r="TJP11" s="314"/>
      <c r="TJQ11" s="314"/>
      <c r="TJR11" s="314"/>
      <c r="TJS11" s="314"/>
      <c r="TJT11" s="314"/>
      <c r="TJU11" s="314"/>
      <c r="TJV11" s="314"/>
      <c r="TJW11" s="314"/>
      <c r="TJX11" s="314"/>
      <c r="TJY11" s="314"/>
      <c r="TJZ11" s="314"/>
      <c r="TKA11" s="314"/>
      <c r="TKB11" s="314"/>
      <c r="TKC11" s="314"/>
      <c r="TKD11" s="314"/>
      <c r="TKE11" s="314"/>
      <c r="TKF11" s="314"/>
      <c r="TKG11" s="314"/>
      <c r="TKH11" s="314"/>
      <c r="TKI11" s="314"/>
      <c r="TKJ11" s="314"/>
      <c r="TKK11" s="314"/>
      <c r="TKL11" s="314"/>
      <c r="TKM11" s="314"/>
      <c r="TKN11" s="314"/>
      <c r="TKO11" s="314"/>
      <c r="TKP11" s="314"/>
      <c r="TKQ11" s="314"/>
      <c r="TKR11" s="314"/>
      <c r="TKS11" s="314"/>
      <c r="TKT11" s="314"/>
      <c r="TKU11" s="314"/>
      <c r="TKV11" s="314"/>
      <c r="TKW11" s="314"/>
      <c r="TKX11" s="314"/>
      <c r="TKY11" s="314"/>
      <c r="TKZ11" s="314"/>
      <c r="TLA11" s="314"/>
      <c r="TLB11" s="314"/>
      <c r="TLC11" s="314"/>
      <c r="TLD11" s="314"/>
      <c r="TLE11" s="314"/>
      <c r="TLF11" s="314"/>
      <c r="TLG11" s="314"/>
      <c r="TLH11" s="314"/>
      <c r="TLI11" s="314"/>
      <c r="TLJ11" s="314"/>
      <c r="TLK11" s="314"/>
      <c r="TLL11" s="314"/>
      <c r="TLM11" s="314"/>
      <c r="TLN11" s="314"/>
      <c r="TLO11" s="314"/>
      <c r="TLP11" s="314"/>
      <c r="TLQ11" s="314"/>
      <c r="TLR11" s="314"/>
      <c r="TLS11" s="314"/>
      <c r="TLT11" s="314"/>
      <c r="TLU11" s="314"/>
      <c r="TLV11" s="314"/>
      <c r="TLW11" s="314"/>
      <c r="TLX11" s="314"/>
      <c r="TLY11" s="314"/>
      <c r="TLZ11" s="314"/>
      <c r="TMA11" s="314"/>
      <c r="TMB11" s="314"/>
      <c r="TMC11" s="314"/>
      <c r="TMD11" s="314"/>
      <c r="TME11" s="314"/>
      <c r="TMF11" s="314"/>
      <c r="TMG11" s="314"/>
      <c r="TMH11" s="314"/>
      <c r="TMI11" s="314"/>
      <c r="TMJ11" s="314"/>
      <c r="TMK11" s="314"/>
      <c r="TML11" s="314"/>
      <c r="TMM11" s="314"/>
      <c r="TMN11" s="314"/>
      <c r="TMO11" s="314"/>
      <c r="TMP11" s="314"/>
      <c r="TMQ11" s="314"/>
      <c r="TMR11" s="314"/>
      <c r="TMS11" s="314"/>
      <c r="TMT11" s="314"/>
      <c r="TMU11" s="314"/>
      <c r="TMV11" s="314"/>
      <c r="TMW11" s="314"/>
      <c r="TMX11" s="314"/>
      <c r="TMY11" s="314"/>
      <c r="TMZ11" s="314"/>
      <c r="TNA11" s="314"/>
      <c r="TNB11" s="314"/>
      <c r="TNC11" s="314"/>
      <c r="TND11" s="314"/>
      <c r="TNE11" s="314"/>
      <c r="TNF11" s="314"/>
      <c r="TNG11" s="314"/>
      <c r="TNH11" s="314"/>
      <c r="TNI11" s="314"/>
      <c r="TNJ11" s="314"/>
      <c r="TNK11" s="314"/>
      <c r="TNL11" s="314"/>
      <c r="TNM11" s="314"/>
      <c r="TNN11" s="314"/>
      <c r="TNO11" s="314"/>
      <c r="TNP11" s="314"/>
      <c r="TNQ11" s="314"/>
      <c r="TNR11" s="314"/>
      <c r="TNS11" s="314"/>
      <c r="TNT11" s="314"/>
      <c r="TNU11" s="314"/>
      <c r="TNV11" s="314"/>
      <c r="TNW11" s="314"/>
      <c r="TNX11" s="314"/>
      <c r="TNY11" s="314"/>
      <c r="TNZ11" s="314"/>
      <c r="TOA11" s="314"/>
      <c r="TOB11" s="314"/>
      <c r="TOC11" s="314"/>
      <c r="TOD11" s="314"/>
      <c r="TOE11" s="314"/>
      <c r="TOF11" s="314"/>
      <c r="TOG11" s="314"/>
      <c r="TOH11" s="314"/>
      <c r="TOI11" s="314"/>
      <c r="TOJ11" s="314"/>
      <c r="TOK11" s="314"/>
      <c r="TOL11" s="314"/>
      <c r="TOM11" s="314"/>
      <c r="TON11" s="314"/>
      <c r="TOO11" s="314"/>
      <c r="TOP11" s="314"/>
      <c r="TOQ11" s="314"/>
      <c r="TOR11" s="314"/>
      <c r="TOS11" s="314"/>
      <c r="TOT11" s="314"/>
      <c r="TOU11" s="314"/>
      <c r="TOV11" s="314"/>
      <c r="TOW11" s="314"/>
      <c r="TOX11" s="314"/>
      <c r="TOY11" s="314"/>
      <c r="TOZ11" s="314"/>
      <c r="TPA11" s="314"/>
      <c r="TPB11" s="314"/>
      <c r="TPC11" s="314"/>
      <c r="TPD11" s="314"/>
      <c r="TPE11" s="314"/>
      <c r="TPF11" s="314"/>
      <c r="TPG11" s="314"/>
      <c r="TPH11" s="314"/>
      <c r="TPI11" s="314"/>
      <c r="TPJ11" s="314"/>
      <c r="TPK11" s="314"/>
      <c r="TPL11" s="314"/>
      <c r="TPM11" s="314"/>
      <c r="TPN11" s="314"/>
      <c r="TPO11" s="314"/>
      <c r="TPP11" s="314"/>
      <c r="TPQ11" s="314"/>
      <c r="TPR11" s="314"/>
      <c r="TPS11" s="314"/>
      <c r="TPT11" s="314"/>
      <c r="TPU11" s="314"/>
      <c r="TPV11" s="314"/>
      <c r="TPW11" s="314"/>
      <c r="TPX11" s="314"/>
      <c r="TPY11" s="314"/>
      <c r="TPZ11" s="314"/>
      <c r="TQA11" s="314"/>
      <c r="TQB11" s="314"/>
      <c r="TQC11" s="314"/>
      <c r="TQD11" s="314"/>
      <c r="TQE11" s="314"/>
      <c r="TQF11" s="314"/>
      <c r="TQG11" s="314"/>
      <c r="TQH11" s="314"/>
      <c r="TQI11" s="314"/>
      <c r="TQJ11" s="314"/>
      <c r="TQK11" s="314"/>
      <c r="TQL11" s="314"/>
      <c r="TQM11" s="314"/>
      <c r="TQN11" s="314"/>
      <c r="TQO11" s="314"/>
      <c r="TQP11" s="314"/>
      <c r="TQQ11" s="314"/>
      <c r="TQR11" s="314"/>
      <c r="TQS11" s="314"/>
      <c r="TQT11" s="314"/>
      <c r="TQU11" s="314"/>
      <c r="TQV11" s="314"/>
      <c r="TQW11" s="314"/>
      <c r="TQX11" s="314"/>
      <c r="TQY11" s="314"/>
      <c r="TQZ11" s="314"/>
      <c r="TRA11" s="314"/>
      <c r="TRB11" s="314"/>
      <c r="TRC11" s="314"/>
      <c r="TRD11" s="314"/>
      <c r="TRE11" s="314"/>
      <c r="TRF11" s="314"/>
      <c r="TRG11" s="314"/>
      <c r="TRH11" s="314"/>
      <c r="TRI11" s="314"/>
      <c r="TRJ11" s="314"/>
      <c r="TRK11" s="314"/>
      <c r="TRL11" s="314"/>
      <c r="TRM11" s="314"/>
      <c r="TRN11" s="314"/>
      <c r="TRO11" s="314"/>
      <c r="TRP11" s="314"/>
      <c r="TRQ11" s="314"/>
      <c r="TRR11" s="314"/>
      <c r="TRS11" s="314"/>
      <c r="TRT11" s="314"/>
      <c r="TRU11" s="314"/>
      <c r="TRV11" s="314"/>
      <c r="TRW11" s="314"/>
      <c r="TRX11" s="314"/>
      <c r="TRY11" s="314"/>
      <c r="TRZ11" s="314"/>
      <c r="TSA11" s="314"/>
      <c r="TSB11" s="314"/>
      <c r="TSC11" s="314"/>
      <c r="TSD11" s="314"/>
      <c r="TSE11" s="314"/>
      <c r="TSF11" s="314"/>
      <c r="TSG11" s="314"/>
      <c r="TSH11" s="314"/>
      <c r="TSI11" s="314"/>
      <c r="TSJ11" s="314"/>
      <c r="TSK11" s="314"/>
      <c r="TSL11" s="314"/>
      <c r="TSM11" s="314"/>
      <c r="TSN11" s="314"/>
      <c r="TSO11" s="314"/>
      <c r="TSP11" s="314"/>
      <c r="TSQ11" s="314"/>
      <c r="TSR11" s="314"/>
      <c r="TSS11" s="314"/>
      <c r="TST11" s="314"/>
      <c r="TSU11" s="314"/>
      <c r="TSV11" s="314"/>
      <c r="TSW11" s="314"/>
      <c r="TSX11" s="314"/>
      <c r="TSY11" s="314"/>
      <c r="TSZ11" s="314"/>
      <c r="TTA11" s="314"/>
      <c r="TTB11" s="314"/>
      <c r="TTC11" s="314"/>
      <c r="TTD11" s="314"/>
      <c r="TTE11" s="314"/>
      <c r="TTF11" s="314"/>
      <c r="TTG11" s="314"/>
      <c r="TTH11" s="314"/>
      <c r="TTI11" s="314"/>
      <c r="TTJ11" s="314"/>
      <c r="TTK11" s="314"/>
      <c r="TTL11" s="314"/>
      <c r="TTM11" s="314"/>
      <c r="TTN11" s="314"/>
      <c r="TTO11" s="314"/>
      <c r="TTP11" s="314"/>
      <c r="TTQ11" s="314"/>
      <c r="TTR11" s="314"/>
      <c r="TTS11" s="314"/>
      <c r="TTT11" s="314"/>
      <c r="TTU11" s="314"/>
      <c r="TTV11" s="314"/>
      <c r="TTW11" s="314"/>
      <c r="TTX11" s="314"/>
      <c r="TTY11" s="314"/>
      <c r="TTZ11" s="314"/>
      <c r="TUA11" s="314"/>
      <c r="TUB11" s="314"/>
      <c r="TUC11" s="314"/>
      <c r="TUD11" s="314"/>
      <c r="TUE11" s="314"/>
      <c r="TUF11" s="314"/>
      <c r="TUG11" s="314"/>
      <c r="TUH11" s="314"/>
      <c r="TUI11" s="314"/>
      <c r="TUJ11" s="314"/>
      <c r="TUK11" s="314"/>
      <c r="TUL11" s="314"/>
      <c r="TUM11" s="314"/>
      <c r="TUN11" s="314"/>
      <c r="TUO11" s="314"/>
      <c r="TUP11" s="314"/>
      <c r="TUQ11" s="314"/>
      <c r="TUR11" s="314"/>
      <c r="TUS11" s="314"/>
      <c r="TUT11" s="314"/>
      <c r="TUU11" s="314"/>
      <c r="TUV11" s="314"/>
      <c r="TUW11" s="314"/>
      <c r="TUX11" s="314"/>
      <c r="TUY11" s="314"/>
      <c r="TUZ11" s="314"/>
      <c r="TVA11" s="314"/>
      <c r="TVB11" s="314"/>
      <c r="TVC11" s="314"/>
      <c r="TVD11" s="314"/>
      <c r="TVE11" s="314"/>
      <c r="TVF11" s="314"/>
      <c r="TVG11" s="314"/>
      <c r="TVH11" s="314"/>
      <c r="TVI11" s="314"/>
      <c r="TVJ11" s="314"/>
      <c r="TVK11" s="314"/>
      <c r="TVL11" s="314"/>
      <c r="TVM11" s="314"/>
      <c r="TVN11" s="314"/>
      <c r="TVO11" s="314"/>
      <c r="TVP11" s="314"/>
      <c r="TVQ11" s="314"/>
      <c r="TVR11" s="314"/>
      <c r="TVS11" s="314"/>
      <c r="TVT11" s="314"/>
      <c r="TVU11" s="314"/>
      <c r="TVV11" s="314"/>
      <c r="TVW11" s="314"/>
      <c r="TVX11" s="314"/>
      <c r="TVY11" s="314"/>
      <c r="TVZ11" s="314"/>
      <c r="TWA11" s="314"/>
      <c r="TWB11" s="314"/>
      <c r="TWC11" s="314"/>
      <c r="TWD11" s="314"/>
      <c r="TWE11" s="314"/>
      <c r="TWF11" s="314"/>
      <c r="TWG11" s="314"/>
      <c r="TWH11" s="314"/>
      <c r="TWI11" s="314"/>
      <c r="TWJ11" s="314"/>
      <c r="TWK11" s="314"/>
      <c r="TWL11" s="314"/>
      <c r="TWM11" s="314"/>
      <c r="TWN11" s="314"/>
      <c r="TWO11" s="314"/>
      <c r="TWP11" s="314"/>
      <c r="TWQ11" s="314"/>
      <c r="TWR11" s="314"/>
      <c r="TWS11" s="314"/>
      <c r="TWT11" s="314"/>
      <c r="TWU11" s="314"/>
      <c r="TWV11" s="314"/>
      <c r="TWW11" s="314"/>
      <c r="TWX11" s="314"/>
      <c r="TWY11" s="314"/>
      <c r="TWZ11" s="314"/>
      <c r="TXA11" s="314"/>
      <c r="TXB11" s="314"/>
      <c r="TXC11" s="314"/>
      <c r="TXD11" s="314"/>
      <c r="TXE11" s="314"/>
      <c r="TXF11" s="314"/>
      <c r="TXG11" s="314"/>
      <c r="TXH11" s="314"/>
      <c r="TXI11" s="314"/>
      <c r="TXJ11" s="314"/>
      <c r="TXK11" s="314"/>
      <c r="TXL11" s="314"/>
      <c r="TXM11" s="314"/>
      <c r="TXN11" s="314"/>
      <c r="TXO11" s="314"/>
      <c r="TXP11" s="314"/>
      <c r="TXQ11" s="314"/>
      <c r="TXR11" s="314"/>
      <c r="TXS11" s="314"/>
      <c r="TXT11" s="314"/>
      <c r="TXU11" s="314"/>
      <c r="TXV11" s="314"/>
      <c r="TXW11" s="314"/>
      <c r="TXX11" s="314"/>
      <c r="TXY11" s="314"/>
      <c r="TXZ11" s="314"/>
      <c r="TYA11" s="314"/>
      <c r="TYB11" s="314"/>
      <c r="TYC11" s="314"/>
      <c r="TYD11" s="314"/>
      <c r="TYE11" s="314"/>
      <c r="TYF11" s="314"/>
      <c r="TYG11" s="314"/>
      <c r="TYH11" s="314"/>
      <c r="TYI11" s="314"/>
      <c r="TYJ11" s="314"/>
      <c r="TYK11" s="314"/>
      <c r="TYL11" s="314"/>
      <c r="TYM11" s="314"/>
      <c r="TYN11" s="314"/>
      <c r="TYO11" s="314"/>
      <c r="TYP11" s="314"/>
      <c r="TYQ11" s="314"/>
      <c r="TYR11" s="314"/>
      <c r="TYS11" s="314"/>
      <c r="TYT11" s="314"/>
      <c r="TYU11" s="314"/>
      <c r="TYV11" s="314"/>
      <c r="TYW11" s="314"/>
      <c r="TYX11" s="314"/>
      <c r="TYY11" s="314"/>
      <c r="TYZ11" s="314"/>
      <c r="TZA11" s="314"/>
      <c r="TZB11" s="314"/>
      <c r="TZC11" s="314"/>
      <c r="TZD11" s="314"/>
      <c r="TZE11" s="314"/>
      <c r="TZF11" s="314"/>
      <c r="TZG11" s="314"/>
      <c r="TZH11" s="314"/>
      <c r="TZI11" s="314"/>
      <c r="TZJ11" s="314"/>
      <c r="TZK11" s="314"/>
      <c r="TZL11" s="314"/>
      <c r="TZM11" s="314"/>
      <c r="TZN11" s="314"/>
      <c r="TZO11" s="314"/>
      <c r="TZP11" s="314"/>
      <c r="TZQ11" s="314"/>
      <c r="TZR11" s="314"/>
      <c r="TZS11" s="314"/>
      <c r="TZT11" s="314"/>
      <c r="TZU11" s="314"/>
      <c r="TZV11" s="314"/>
      <c r="TZW11" s="314"/>
      <c r="TZX11" s="314"/>
      <c r="TZY11" s="314"/>
      <c r="TZZ11" s="314"/>
      <c r="UAA11" s="314"/>
      <c r="UAB11" s="314"/>
      <c r="UAC11" s="314"/>
      <c r="UAD11" s="314"/>
      <c r="UAE11" s="314"/>
      <c r="UAF11" s="314"/>
      <c r="UAG11" s="314"/>
      <c r="UAH11" s="314"/>
      <c r="UAI11" s="314"/>
      <c r="UAJ11" s="314"/>
      <c r="UAK11" s="314"/>
      <c r="UAL11" s="314"/>
      <c r="UAM11" s="314"/>
      <c r="UAN11" s="314"/>
      <c r="UAO11" s="314"/>
      <c r="UAP11" s="314"/>
      <c r="UAQ11" s="314"/>
      <c r="UAR11" s="314"/>
      <c r="UAS11" s="314"/>
      <c r="UAT11" s="314"/>
      <c r="UAU11" s="314"/>
      <c r="UAV11" s="314"/>
      <c r="UAW11" s="314"/>
      <c r="UAX11" s="314"/>
      <c r="UAY11" s="314"/>
      <c r="UAZ11" s="314"/>
      <c r="UBA11" s="314"/>
      <c r="UBB11" s="314"/>
      <c r="UBC11" s="314"/>
      <c r="UBD11" s="314"/>
      <c r="UBE11" s="314"/>
      <c r="UBF11" s="314"/>
      <c r="UBG11" s="314"/>
      <c r="UBH11" s="314"/>
      <c r="UBI11" s="314"/>
      <c r="UBJ11" s="314"/>
      <c r="UBK11" s="314"/>
      <c r="UBL11" s="314"/>
      <c r="UBM11" s="314"/>
      <c r="UBN11" s="314"/>
      <c r="UBO11" s="314"/>
      <c r="UBP11" s="314"/>
      <c r="UBQ11" s="314"/>
      <c r="UBR11" s="314"/>
      <c r="UBS11" s="314"/>
      <c r="UBT11" s="314"/>
      <c r="UBU11" s="314"/>
      <c r="UBV11" s="314"/>
      <c r="UBW11" s="314"/>
      <c r="UBX11" s="314"/>
      <c r="UBY11" s="314"/>
      <c r="UBZ11" s="314"/>
      <c r="UCA11" s="314"/>
      <c r="UCB11" s="314"/>
      <c r="UCC11" s="314"/>
      <c r="UCD11" s="314"/>
      <c r="UCE11" s="314"/>
      <c r="UCF11" s="314"/>
      <c r="UCG11" s="314"/>
      <c r="UCH11" s="314"/>
      <c r="UCI11" s="314"/>
      <c r="UCJ11" s="314"/>
      <c r="UCK11" s="314"/>
      <c r="UCL11" s="314"/>
      <c r="UCM11" s="314"/>
      <c r="UCN11" s="314"/>
      <c r="UCO11" s="314"/>
      <c r="UCP11" s="314"/>
      <c r="UCQ11" s="314"/>
      <c r="UCR11" s="314"/>
      <c r="UCS11" s="314"/>
      <c r="UCT11" s="314"/>
      <c r="UCU11" s="314"/>
      <c r="UCV11" s="314"/>
      <c r="UCW11" s="314"/>
      <c r="UCX11" s="314"/>
      <c r="UCY11" s="314"/>
      <c r="UCZ11" s="314"/>
      <c r="UDA11" s="314"/>
      <c r="UDB11" s="314"/>
      <c r="UDC11" s="314"/>
      <c r="UDD11" s="314"/>
      <c r="UDE11" s="314"/>
      <c r="UDF11" s="314"/>
      <c r="UDG11" s="314"/>
      <c r="UDH11" s="314"/>
      <c r="UDI11" s="314"/>
      <c r="UDJ11" s="314"/>
      <c r="UDK11" s="314"/>
      <c r="UDL11" s="314"/>
      <c r="UDM11" s="314"/>
      <c r="UDN11" s="314"/>
      <c r="UDO11" s="314"/>
      <c r="UDP11" s="314"/>
      <c r="UDQ11" s="314"/>
      <c r="UDR11" s="314"/>
      <c r="UDS11" s="314"/>
      <c r="UDT11" s="314"/>
      <c r="UDU11" s="314"/>
      <c r="UDV11" s="314"/>
      <c r="UDW11" s="314"/>
      <c r="UDX11" s="314"/>
      <c r="UDY11" s="314"/>
      <c r="UDZ11" s="314"/>
      <c r="UEA11" s="314"/>
      <c r="UEB11" s="314"/>
      <c r="UEC11" s="314"/>
      <c r="UED11" s="314"/>
      <c r="UEE11" s="314"/>
      <c r="UEF11" s="314"/>
      <c r="UEG11" s="314"/>
      <c r="UEH11" s="314"/>
      <c r="UEI11" s="314"/>
      <c r="UEJ11" s="314"/>
      <c r="UEK11" s="314"/>
      <c r="UEL11" s="314"/>
      <c r="UEM11" s="314"/>
      <c r="UEN11" s="314"/>
      <c r="UEO11" s="314"/>
      <c r="UEP11" s="314"/>
      <c r="UEQ11" s="314"/>
      <c r="UER11" s="314"/>
      <c r="UES11" s="314"/>
      <c r="UET11" s="314"/>
      <c r="UEU11" s="314"/>
      <c r="UEV11" s="314"/>
      <c r="UEW11" s="314"/>
      <c r="UEX11" s="314"/>
      <c r="UEY11" s="314"/>
      <c r="UEZ11" s="314"/>
      <c r="UFA11" s="314"/>
      <c r="UFB11" s="314"/>
      <c r="UFC11" s="314"/>
      <c r="UFD11" s="314"/>
      <c r="UFE11" s="314"/>
      <c r="UFF11" s="314"/>
      <c r="UFG11" s="314"/>
      <c r="UFH11" s="314"/>
      <c r="UFI11" s="314"/>
      <c r="UFJ11" s="314"/>
      <c r="UFK11" s="314"/>
      <c r="UFL11" s="314"/>
      <c r="UFM11" s="314"/>
      <c r="UFN11" s="314"/>
      <c r="UFO11" s="314"/>
      <c r="UFP11" s="314"/>
      <c r="UFQ11" s="314"/>
      <c r="UFR11" s="314"/>
      <c r="UFS11" s="314"/>
      <c r="UFT11" s="314"/>
      <c r="UFU11" s="314"/>
      <c r="UFV11" s="314"/>
      <c r="UFW11" s="314"/>
      <c r="UFX11" s="314"/>
      <c r="UFY11" s="314"/>
      <c r="UFZ11" s="314"/>
      <c r="UGA11" s="314"/>
      <c r="UGB11" s="314"/>
      <c r="UGC11" s="314"/>
      <c r="UGD11" s="314"/>
      <c r="UGE11" s="314"/>
      <c r="UGF11" s="314"/>
      <c r="UGG11" s="314"/>
      <c r="UGH11" s="314"/>
      <c r="UGI11" s="314"/>
      <c r="UGJ11" s="314"/>
      <c r="UGK11" s="314"/>
      <c r="UGL11" s="314"/>
      <c r="UGM11" s="314"/>
      <c r="UGN11" s="314"/>
      <c r="UGO11" s="314"/>
      <c r="UGP11" s="314"/>
      <c r="UGQ11" s="314"/>
      <c r="UGR11" s="314"/>
      <c r="UGS11" s="314"/>
      <c r="UGT11" s="314"/>
      <c r="UGU11" s="314"/>
      <c r="UGV11" s="314"/>
      <c r="UGW11" s="314"/>
      <c r="UGX11" s="314"/>
      <c r="UGY11" s="314"/>
      <c r="UGZ11" s="314"/>
      <c r="UHA11" s="314"/>
      <c r="UHB11" s="314"/>
      <c r="UHC11" s="314"/>
      <c r="UHD11" s="314"/>
      <c r="UHE11" s="314"/>
      <c r="UHF11" s="314"/>
      <c r="UHG11" s="314"/>
      <c r="UHH11" s="314"/>
      <c r="UHI11" s="314"/>
      <c r="UHJ11" s="314"/>
      <c r="UHK11" s="314"/>
      <c r="UHL11" s="314"/>
      <c r="UHM11" s="314"/>
      <c r="UHN11" s="314"/>
      <c r="UHO11" s="314"/>
      <c r="UHP11" s="314"/>
      <c r="UHQ11" s="314"/>
      <c r="UHR11" s="314"/>
      <c r="UHS11" s="314"/>
      <c r="UHT11" s="314"/>
      <c r="UHU11" s="314"/>
      <c r="UHV11" s="314"/>
      <c r="UHW11" s="314"/>
      <c r="UHX11" s="314"/>
      <c r="UHY11" s="314"/>
      <c r="UHZ11" s="314"/>
      <c r="UIA11" s="314"/>
      <c r="UIB11" s="314"/>
      <c r="UIC11" s="314"/>
      <c r="UID11" s="314"/>
      <c r="UIE11" s="314"/>
      <c r="UIF11" s="314"/>
      <c r="UIG11" s="314"/>
      <c r="UIH11" s="314"/>
      <c r="UII11" s="314"/>
      <c r="UIJ11" s="314"/>
      <c r="UIK11" s="314"/>
      <c r="UIL11" s="314"/>
      <c r="UIM11" s="314"/>
      <c r="UIN11" s="314"/>
      <c r="UIO11" s="314"/>
      <c r="UIP11" s="314"/>
      <c r="UIQ11" s="314"/>
      <c r="UIR11" s="314"/>
      <c r="UIS11" s="314"/>
      <c r="UIT11" s="314"/>
      <c r="UIU11" s="314"/>
      <c r="UIV11" s="314"/>
      <c r="UIW11" s="314"/>
      <c r="UIX11" s="314"/>
      <c r="UIY11" s="314"/>
      <c r="UIZ11" s="314"/>
      <c r="UJA11" s="314"/>
      <c r="UJB11" s="314"/>
      <c r="UJC11" s="314"/>
      <c r="UJD11" s="314"/>
      <c r="UJE11" s="314"/>
      <c r="UJF11" s="314"/>
      <c r="UJG11" s="314"/>
      <c r="UJH11" s="314"/>
      <c r="UJI11" s="314"/>
      <c r="UJJ11" s="314"/>
      <c r="UJK11" s="314"/>
      <c r="UJL11" s="314"/>
      <c r="UJM11" s="314"/>
      <c r="UJN11" s="314"/>
      <c r="UJO11" s="314"/>
      <c r="UJP11" s="314"/>
      <c r="UJQ11" s="314"/>
      <c r="UJR11" s="314"/>
      <c r="UJS11" s="314"/>
      <c r="UJT11" s="314"/>
      <c r="UJU11" s="314"/>
      <c r="UJV11" s="314"/>
      <c r="UJW11" s="314"/>
      <c r="UJX11" s="314"/>
      <c r="UJY11" s="314"/>
      <c r="UJZ11" s="314"/>
      <c r="UKA11" s="314"/>
      <c r="UKB11" s="314"/>
      <c r="UKC11" s="314"/>
      <c r="UKD11" s="314"/>
      <c r="UKE11" s="314"/>
      <c r="UKF11" s="314"/>
      <c r="UKG11" s="314"/>
      <c r="UKH11" s="314"/>
      <c r="UKI11" s="314"/>
      <c r="UKJ11" s="314"/>
      <c r="UKK11" s="314"/>
      <c r="UKL11" s="314"/>
      <c r="UKM11" s="314"/>
      <c r="UKN11" s="314"/>
      <c r="UKO11" s="314"/>
      <c r="UKP11" s="314"/>
      <c r="UKQ11" s="314"/>
      <c r="UKR11" s="314"/>
      <c r="UKS11" s="314"/>
      <c r="UKT11" s="314"/>
      <c r="UKU11" s="314"/>
      <c r="UKV11" s="314"/>
      <c r="UKW11" s="314"/>
      <c r="UKX11" s="314"/>
      <c r="UKY11" s="314"/>
      <c r="UKZ11" s="314"/>
      <c r="ULA11" s="314"/>
      <c r="ULB11" s="314"/>
      <c r="ULC11" s="314"/>
      <c r="ULD11" s="314"/>
      <c r="ULE11" s="314"/>
      <c r="ULF11" s="314"/>
      <c r="ULG11" s="314"/>
      <c r="ULH11" s="314"/>
      <c r="ULI11" s="314"/>
      <c r="ULJ11" s="314"/>
      <c r="ULK11" s="314"/>
      <c r="ULL11" s="314"/>
      <c r="ULM11" s="314"/>
      <c r="ULN11" s="314"/>
      <c r="ULO11" s="314"/>
      <c r="ULP11" s="314"/>
      <c r="ULQ11" s="314"/>
      <c r="ULR11" s="314"/>
      <c r="ULS11" s="314"/>
      <c r="ULT11" s="314"/>
      <c r="ULU11" s="314"/>
      <c r="ULV11" s="314"/>
      <c r="ULW11" s="314"/>
      <c r="ULX11" s="314"/>
      <c r="ULY11" s="314"/>
      <c r="ULZ11" s="314"/>
      <c r="UMA11" s="314"/>
      <c r="UMB11" s="314"/>
      <c r="UMC11" s="314"/>
      <c r="UMD11" s="314"/>
      <c r="UME11" s="314"/>
      <c r="UMF11" s="314"/>
      <c r="UMG11" s="314"/>
      <c r="UMH11" s="314"/>
      <c r="UMI11" s="314"/>
      <c r="UMJ11" s="314"/>
      <c r="UMK11" s="314"/>
      <c r="UML11" s="314"/>
      <c r="UMM11" s="314"/>
      <c r="UMN11" s="314"/>
      <c r="UMO11" s="314"/>
      <c r="UMP11" s="314"/>
      <c r="UMQ11" s="314"/>
      <c r="UMR11" s="314"/>
      <c r="UMS11" s="314"/>
      <c r="UMT11" s="314"/>
      <c r="UMU11" s="314"/>
      <c r="UMV11" s="314"/>
      <c r="UMW11" s="314"/>
      <c r="UMX11" s="314"/>
      <c r="UMY11" s="314"/>
      <c r="UMZ11" s="314"/>
      <c r="UNA11" s="314"/>
      <c r="UNB11" s="314"/>
      <c r="UNC11" s="314"/>
      <c r="UND11" s="314"/>
      <c r="UNE11" s="314"/>
      <c r="UNF11" s="314"/>
      <c r="UNG11" s="314"/>
      <c r="UNH11" s="314"/>
      <c r="UNI11" s="314"/>
      <c r="UNJ11" s="314"/>
      <c r="UNK11" s="314"/>
      <c r="UNL11" s="314"/>
      <c r="UNM11" s="314"/>
      <c r="UNN11" s="314"/>
      <c r="UNO11" s="314"/>
      <c r="UNP11" s="314"/>
      <c r="UNQ11" s="314"/>
      <c r="UNR11" s="314"/>
      <c r="UNS11" s="314"/>
      <c r="UNT11" s="314"/>
      <c r="UNU11" s="314"/>
      <c r="UNV11" s="314"/>
      <c r="UNW11" s="314"/>
      <c r="UNX11" s="314"/>
      <c r="UNY11" s="314"/>
      <c r="UNZ11" s="314"/>
      <c r="UOA11" s="314"/>
      <c r="UOB11" s="314"/>
      <c r="UOC11" s="314"/>
      <c r="UOD11" s="314"/>
      <c r="UOE11" s="314"/>
      <c r="UOF11" s="314"/>
      <c r="UOG11" s="314"/>
      <c r="UOH11" s="314"/>
      <c r="UOI11" s="314"/>
      <c r="UOJ11" s="314"/>
      <c r="UOK11" s="314"/>
      <c r="UOL11" s="314"/>
      <c r="UOM11" s="314"/>
      <c r="UON11" s="314"/>
      <c r="UOO11" s="314"/>
      <c r="UOP11" s="314"/>
      <c r="UOQ11" s="314"/>
      <c r="UOR11" s="314"/>
      <c r="UOS11" s="314"/>
      <c r="UOT11" s="314"/>
      <c r="UOU11" s="314"/>
      <c r="UOV11" s="314"/>
      <c r="UOW11" s="314"/>
      <c r="UOX11" s="314"/>
      <c r="UOY11" s="314"/>
      <c r="UOZ11" s="314"/>
      <c r="UPA11" s="314"/>
      <c r="UPB11" s="314"/>
      <c r="UPC11" s="314"/>
      <c r="UPD11" s="314"/>
      <c r="UPE11" s="314"/>
      <c r="UPF11" s="314"/>
      <c r="UPG11" s="314"/>
      <c r="UPH11" s="314"/>
      <c r="UPI11" s="314"/>
      <c r="UPJ11" s="314"/>
      <c r="UPK11" s="314"/>
      <c r="UPL11" s="314"/>
      <c r="UPM11" s="314"/>
      <c r="UPN11" s="314"/>
      <c r="UPO11" s="314"/>
      <c r="UPP11" s="314"/>
      <c r="UPQ11" s="314"/>
      <c r="UPR11" s="314"/>
      <c r="UPS11" s="314"/>
      <c r="UPT11" s="314"/>
      <c r="UPU11" s="314"/>
      <c r="UPV11" s="314"/>
      <c r="UPW11" s="314"/>
      <c r="UPX11" s="314"/>
      <c r="UPY11" s="314"/>
      <c r="UPZ11" s="314"/>
      <c r="UQA11" s="314"/>
      <c r="UQB11" s="314"/>
      <c r="UQC11" s="314"/>
      <c r="UQD11" s="314"/>
      <c r="UQE11" s="314"/>
      <c r="UQF11" s="314"/>
      <c r="UQG11" s="314"/>
      <c r="UQH11" s="314"/>
      <c r="UQI11" s="314"/>
      <c r="UQJ11" s="314"/>
      <c r="UQK11" s="314"/>
      <c r="UQL11" s="314"/>
      <c r="UQM11" s="314"/>
      <c r="UQN11" s="314"/>
      <c r="UQO11" s="314"/>
      <c r="UQP11" s="314"/>
      <c r="UQQ11" s="314"/>
      <c r="UQR11" s="314"/>
      <c r="UQS11" s="314"/>
      <c r="UQT11" s="314"/>
      <c r="UQU11" s="314"/>
      <c r="UQV11" s="314"/>
      <c r="UQW11" s="314"/>
      <c r="UQX11" s="314"/>
      <c r="UQY11" s="314"/>
      <c r="UQZ11" s="314"/>
      <c r="URA11" s="314"/>
      <c r="URB11" s="314"/>
      <c r="URC11" s="314"/>
      <c r="URD11" s="314"/>
      <c r="URE11" s="314"/>
      <c r="URF11" s="314"/>
      <c r="URG11" s="314"/>
      <c r="URH11" s="314"/>
      <c r="URI11" s="314"/>
      <c r="URJ11" s="314"/>
      <c r="URK11" s="314"/>
      <c r="URL11" s="314"/>
      <c r="URM11" s="314"/>
      <c r="URN11" s="314"/>
      <c r="URO11" s="314"/>
      <c r="URP11" s="314"/>
      <c r="URQ11" s="314"/>
      <c r="URR11" s="314"/>
      <c r="URS11" s="314"/>
      <c r="URT11" s="314"/>
      <c r="URU11" s="314"/>
      <c r="URV11" s="314"/>
      <c r="URW11" s="314"/>
      <c r="URX11" s="314"/>
      <c r="URY11" s="314"/>
      <c r="URZ11" s="314"/>
      <c r="USA11" s="314"/>
      <c r="USB11" s="314"/>
      <c r="USC11" s="314"/>
      <c r="USD11" s="314"/>
      <c r="USE11" s="314"/>
      <c r="USF11" s="314"/>
      <c r="USG11" s="314"/>
      <c r="USH11" s="314"/>
      <c r="USI11" s="314"/>
      <c r="USJ11" s="314"/>
      <c r="USK11" s="314"/>
      <c r="USL11" s="314"/>
      <c r="USM11" s="314"/>
      <c r="USN11" s="314"/>
      <c r="USO11" s="314"/>
      <c r="USP11" s="314"/>
      <c r="USQ11" s="314"/>
      <c r="USR11" s="314"/>
      <c r="USS11" s="314"/>
      <c r="UST11" s="314"/>
      <c r="USU11" s="314"/>
      <c r="USV11" s="314"/>
      <c r="USW11" s="314"/>
      <c r="USX11" s="314"/>
      <c r="USY11" s="314"/>
      <c r="USZ11" s="314"/>
      <c r="UTA11" s="314"/>
      <c r="UTB11" s="314"/>
      <c r="UTC11" s="314"/>
      <c r="UTD11" s="314"/>
      <c r="UTE11" s="314"/>
      <c r="UTF11" s="314"/>
      <c r="UTG11" s="314"/>
      <c r="UTH11" s="314"/>
      <c r="UTI11" s="314"/>
      <c r="UTJ11" s="314"/>
      <c r="UTK11" s="314"/>
      <c r="UTL11" s="314"/>
      <c r="UTM11" s="314"/>
      <c r="UTN11" s="314"/>
      <c r="UTO11" s="314"/>
      <c r="UTP11" s="314"/>
      <c r="UTQ11" s="314"/>
      <c r="UTR11" s="314"/>
      <c r="UTS11" s="314"/>
      <c r="UTT11" s="314"/>
      <c r="UTU11" s="314"/>
      <c r="UTV11" s="314"/>
      <c r="UTW11" s="314"/>
      <c r="UTX11" s="314"/>
      <c r="UTY11" s="314"/>
      <c r="UTZ11" s="314"/>
      <c r="UUA11" s="314"/>
      <c r="UUB11" s="314"/>
      <c r="UUC11" s="314"/>
      <c r="UUD11" s="314"/>
      <c r="UUE11" s="314"/>
      <c r="UUF11" s="314"/>
      <c r="UUG11" s="314"/>
      <c r="UUH11" s="314"/>
      <c r="UUI11" s="314"/>
      <c r="UUJ11" s="314"/>
      <c r="UUK11" s="314"/>
      <c r="UUL11" s="314"/>
      <c r="UUM11" s="314"/>
      <c r="UUN11" s="314"/>
      <c r="UUO11" s="314"/>
      <c r="UUP11" s="314"/>
      <c r="UUQ11" s="314"/>
      <c r="UUR11" s="314"/>
      <c r="UUS11" s="314"/>
      <c r="UUT11" s="314"/>
      <c r="UUU11" s="314"/>
      <c r="UUV11" s="314"/>
      <c r="UUW11" s="314"/>
      <c r="UUX11" s="314"/>
      <c r="UUY11" s="314"/>
      <c r="UUZ11" s="314"/>
      <c r="UVA11" s="314"/>
      <c r="UVB11" s="314"/>
      <c r="UVC11" s="314"/>
      <c r="UVD11" s="314"/>
      <c r="UVE11" s="314"/>
      <c r="UVF11" s="314"/>
      <c r="UVG11" s="314"/>
      <c r="UVH11" s="314"/>
      <c r="UVI11" s="314"/>
      <c r="UVJ11" s="314"/>
      <c r="UVK11" s="314"/>
      <c r="UVL11" s="314"/>
      <c r="UVM11" s="314"/>
      <c r="UVN11" s="314"/>
      <c r="UVO11" s="314"/>
      <c r="UVP11" s="314"/>
      <c r="UVQ11" s="314"/>
      <c r="UVR11" s="314"/>
      <c r="UVS11" s="314"/>
      <c r="UVT11" s="314"/>
      <c r="UVU11" s="314"/>
      <c r="UVV11" s="314"/>
      <c r="UVW11" s="314"/>
      <c r="UVX11" s="314"/>
      <c r="UVY11" s="314"/>
      <c r="UVZ11" s="314"/>
      <c r="UWA11" s="314"/>
      <c r="UWB11" s="314"/>
      <c r="UWC11" s="314"/>
      <c r="UWD11" s="314"/>
      <c r="UWE11" s="314"/>
      <c r="UWF11" s="314"/>
      <c r="UWG11" s="314"/>
      <c r="UWH11" s="314"/>
      <c r="UWI11" s="314"/>
      <c r="UWJ11" s="314"/>
      <c r="UWK11" s="314"/>
      <c r="UWL11" s="314"/>
      <c r="UWM11" s="314"/>
      <c r="UWN11" s="314"/>
      <c r="UWO11" s="314"/>
      <c r="UWP11" s="314"/>
      <c r="UWQ11" s="314"/>
      <c r="UWR11" s="314"/>
      <c r="UWS11" s="314"/>
      <c r="UWT11" s="314"/>
      <c r="UWU11" s="314"/>
      <c r="UWV11" s="314"/>
      <c r="UWW11" s="314"/>
      <c r="UWX11" s="314"/>
      <c r="UWY11" s="314"/>
      <c r="UWZ11" s="314"/>
      <c r="UXA11" s="314"/>
      <c r="UXB11" s="314"/>
      <c r="UXC11" s="314"/>
      <c r="UXD11" s="314"/>
      <c r="UXE11" s="314"/>
      <c r="UXF11" s="314"/>
      <c r="UXG11" s="314"/>
      <c r="UXH11" s="314"/>
      <c r="UXI11" s="314"/>
      <c r="UXJ11" s="314"/>
      <c r="UXK11" s="314"/>
      <c r="UXL11" s="314"/>
      <c r="UXM11" s="314"/>
      <c r="UXN11" s="314"/>
      <c r="UXO11" s="314"/>
      <c r="UXP11" s="314"/>
      <c r="UXQ11" s="314"/>
      <c r="UXR11" s="314"/>
      <c r="UXS11" s="314"/>
      <c r="UXT11" s="314"/>
      <c r="UXU11" s="314"/>
      <c r="UXV11" s="314"/>
      <c r="UXW11" s="314"/>
      <c r="UXX11" s="314"/>
      <c r="UXY11" s="314"/>
      <c r="UXZ11" s="314"/>
      <c r="UYA11" s="314"/>
      <c r="UYB11" s="314"/>
      <c r="UYC11" s="314"/>
      <c r="UYD11" s="314"/>
      <c r="UYE11" s="314"/>
      <c r="UYF11" s="314"/>
      <c r="UYG11" s="314"/>
      <c r="UYH11" s="314"/>
      <c r="UYI11" s="314"/>
      <c r="UYJ11" s="314"/>
      <c r="UYK11" s="314"/>
      <c r="UYL11" s="314"/>
      <c r="UYM11" s="314"/>
      <c r="UYN11" s="314"/>
      <c r="UYO11" s="314"/>
      <c r="UYP11" s="314"/>
      <c r="UYQ11" s="314"/>
      <c r="UYR11" s="314"/>
      <c r="UYS11" s="314"/>
      <c r="UYT11" s="314"/>
      <c r="UYU11" s="314"/>
      <c r="UYV11" s="314"/>
      <c r="UYW11" s="314"/>
      <c r="UYX11" s="314"/>
      <c r="UYY11" s="314"/>
      <c r="UYZ11" s="314"/>
      <c r="UZA11" s="314"/>
      <c r="UZB11" s="314"/>
      <c r="UZC11" s="314"/>
      <c r="UZD11" s="314"/>
      <c r="UZE11" s="314"/>
      <c r="UZF11" s="314"/>
      <c r="UZG11" s="314"/>
      <c r="UZH11" s="314"/>
      <c r="UZI11" s="314"/>
      <c r="UZJ11" s="314"/>
      <c r="UZK11" s="314"/>
      <c r="UZL11" s="314"/>
      <c r="UZM11" s="314"/>
      <c r="UZN11" s="314"/>
      <c r="UZO11" s="314"/>
      <c r="UZP11" s="314"/>
      <c r="UZQ11" s="314"/>
      <c r="UZR11" s="314"/>
      <c r="UZS11" s="314"/>
      <c r="UZT11" s="314"/>
      <c r="UZU11" s="314"/>
      <c r="UZV11" s="314"/>
      <c r="UZW11" s="314"/>
      <c r="UZX11" s="314"/>
      <c r="UZY11" s="314"/>
      <c r="UZZ11" s="314"/>
      <c r="VAA11" s="314"/>
      <c r="VAB11" s="314"/>
      <c r="VAC11" s="314"/>
      <c r="VAD11" s="314"/>
      <c r="VAE11" s="314"/>
      <c r="VAF11" s="314"/>
      <c r="VAG11" s="314"/>
      <c r="VAH11" s="314"/>
      <c r="VAI11" s="314"/>
      <c r="VAJ11" s="314"/>
      <c r="VAK11" s="314"/>
      <c r="VAL11" s="314"/>
      <c r="VAM11" s="314"/>
      <c r="VAN11" s="314"/>
      <c r="VAO11" s="314"/>
      <c r="VAP11" s="314"/>
      <c r="VAQ11" s="314"/>
      <c r="VAR11" s="314"/>
      <c r="VAS11" s="314"/>
      <c r="VAT11" s="314"/>
      <c r="VAU11" s="314"/>
      <c r="VAV11" s="314"/>
      <c r="VAW11" s="314"/>
      <c r="VAX11" s="314"/>
      <c r="VAY11" s="314"/>
      <c r="VAZ11" s="314"/>
      <c r="VBA11" s="314"/>
      <c r="VBB11" s="314"/>
      <c r="VBC11" s="314"/>
      <c r="VBD11" s="314"/>
      <c r="VBE11" s="314"/>
      <c r="VBF11" s="314"/>
      <c r="VBG11" s="314"/>
      <c r="VBH11" s="314"/>
      <c r="VBI11" s="314"/>
      <c r="VBJ11" s="314"/>
      <c r="VBK11" s="314"/>
      <c r="VBL11" s="314"/>
      <c r="VBM11" s="314"/>
      <c r="VBN11" s="314"/>
      <c r="VBO11" s="314"/>
      <c r="VBP11" s="314"/>
      <c r="VBQ11" s="314"/>
      <c r="VBR11" s="314"/>
      <c r="VBS11" s="314"/>
      <c r="VBT11" s="314"/>
      <c r="VBU11" s="314"/>
      <c r="VBV11" s="314"/>
      <c r="VBW11" s="314"/>
      <c r="VBX11" s="314"/>
      <c r="VBY11" s="314"/>
      <c r="VBZ11" s="314"/>
      <c r="VCA11" s="314"/>
      <c r="VCB11" s="314"/>
      <c r="VCC11" s="314"/>
      <c r="VCD11" s="314"/>
      <c r="VCE11" s="314"/>
      <c r="VCF11" s="314"/>
      <c r="VCG11" s="314"/>
      <c r="VCH11" s="314"/>
      <c r="VCI11" s="314"/>
      <c r="VCJ11" s="314"/>
      <c r="VCK11" s="314"/>
      <c r="VCL11" s="314"/>
      <c r="VCM11" s="314"/>
      <c r="VCN11" s="314"/>
      <c r="VCO11" s="314"/>
      <c r="VCP11" s="314"/>
      <c r="VCQ11" s="314"/>
      <c r="VCR11" s="314"/>
      <c r="VCS11" s="314"/>
      <c r="VCT11" s="314"/>
      <c r="VCU11" s="314"/>
      <c r="VCV11" s="314"/>
      <c r="VCW11" s="314"/>
      <c r="VCX11" s="314"/>
      <c r="VCY11" s="314"/>
      <c r="VCZ11" s="314"/>
      <c r="VDA11" s="314"/>
      <c r="VDB11" s="314"/>
      <c r="VDC11" s="314"/>
      <c r="VDD11" s="314"/>
      <c r="VDE11" s="314"/>
      <c r="VDF11" s="314"/>
      <c r="VDG11" s="314"/>
      <c r="VDH11" s="314"/>
      <c r="VDI11" s="314"/>
      <c r="VDJ11" s="314"/>
      <c r="VDK11" s="314"/>
      <c r="VDL11" s="314"/>
      <c r="VDM11" s="314"/>
      <c r="VDN11" s="314"/>
      <c r="VDO11" s="314"/>
      <c r="VDP11" s="314"/>
      <c r="VDQ11" s="314"/>
      <c r="VDR11" s="314"/>
      <c r="VDS11" s="314"/>
      <c r="VDT11" s="314"/>
      <c r="VDU11" s="314"/>
      <c r="VDV11" s="314"/>
      <c r="VDW11" s="314"/>
      <c r="VDX11" s="314"/>
      <c r="VDY11" s="314"/>
      <c r="VDZ11" s="314"/>
      <c r="VEA11" s="314"/>
      <c r="VEB11" s="314"/>
      <c r="VEC11" s="314"/>
      <c r="VED11" s="314"/>
      <c r="VEE11" s="314"/>
      <c r="VEF11" s="314"/>
      <c r="VEG11" s="314"/>
      <c r="VEH11" s="314"/>
      <c r="VEI11" s="314"/>
      <c r="VEJ11" s="314"/>
      <c r="VEK11" s="314"/>
      <c r="VEL11" s="314"/>
      <c r="VEM11" s="314"/>
      <c r="VEN11" s="314"/>
      <c r="VEO11" s="314"/>
      <c r="VEP11" s="314"/>
      <c r="VEQ11" s="314"/>
      <c r="VER11" s="314"/>
      <c r="VES11" s="314"/>
      <c r="VET11" s="314"/>
      <c r="VEU11" s="314"/>
      <c r="VEV11" s="314"/>
      <c r="VEW11" s="314"/>
      <c r="VEX11" s="314"/>
      <c r="VEY11" s="314"/>
      <c r="VEZ11" s="314"/>
      <c r="VFA11" s="314"/>
      <c r="VFB11" s="314"/>
      <c r="VFC11" s="314"/>
      <c r="VFD11" s="314"/>
      <c r="VFE11" s="314"/>
      <c r="VFF11" s="314"/>
      <c r="VFG11" s="314"/>
      <c r="VFH11" s="314"/>
      <c r="VFI11" s="314"/>
      <c r="VFJ11" s="314"/>
      <c r="VFK11" s="314"/>
      <c r="VFL11" s="314"/>
      <c r="VFM11" s="314"/>
      <c r="VFN11" s="314"/>
      <c r="VFO11" s="314"/>
      <c r="VFP11" s="314"/>
      <c r="VFQ11" s="314"/>
      <c r="VFR11" s="314"/>
      <c r="VFS11" s="314"/>
      <c r="VFT11" s="314"/>
      <c r="VFU11" s="314"/>
      <c r="VFV11" s="314"/>
      <c r="VFW11" s="314"/>
      <c r="VFX11" s="314"/>
      <c r="VFY11" s="314"/>
      <c r="VFZ11" s="314"/>
      <c r="VGA11" s="314"/>
      <c r="VGB11" s="314"/>
      <c r="VGC11" s="314"/>
      <c r="VGD11" s="314"/>
      <c r="VGE11" s="314"/>
      <c r="VGF11" s="314"/>
      <c r="VGG11" s="314"/>
      <c r="VGH11" s="314"/>
      <c r="VGI11" s="314"/>
      <c r="VGJ11" s="314"/>
      <c r="VGK11" s="314"/>
      <c r="VGL11" s="314"/>
      <c r="VGM11" s="314"/>
      <c r="VGN11" s="314"/>
      <c r="VGO11" s="314"/>
      <c r="VGP11" s="314"/>
      <c r="VGQ11" s="314"/>
      <c r="VGR11" s="314"/>
      <c r="VGS11" s="314"/>
      <c r="VGT11" s="314"/>
      <c r="VGU11" s="314"/>
      <c r="VGV11" s="314"/>
      <c r="VGW11" s="314"/>
      <c r="VGX11" s="314"/>
      <c r="VGY11" s="314"/>
      <c r="VGZ11" s="314"/>
      <c r="VHA11" s="314"/>
      <c r="VHB11" s="314"/>
      <c r="VHC11" s="314"/>
      <c r="VHD11" s="314"/>
      <c r="VHE11" s="314"/>
      <c r="VHF11" s="314"/>
      <c r="VHG11" s="314"/>
      <c r="VHH11" s="314"/>
      <c r="VHI11" s="314"/>
      <c r="VHJ11" s="314"/>
      <c r="VHK11" s="314"/>
      <c r="VHL11" s="314"/>
      <c r="VHM11" s="314"/>
      <c r="VHN11" s="314"/>
      <c r="VHO11" s="314"/>
      <c r="VHP11" s="314"/>
      <c r="VHQ11" s="314"/>
      <c r="VHR11" s="314"/>
      <c r="VHS11" s="314"/>
      <c r="VHT11" s="314"/>
      <c r="VHU11" s="314"/>
      <c r="VHV11" s="314"/>
      <c r="VHW11" s="314"/>
      <c r="VHX11" s="314"/>
      <c r="VHY11" s="314"/>
      <c r="VHZ11" s="314"/>
      <c r="VIA11" s="314"/>
      <c r="VIB11" s="314"/>
      <c r="VIC11" s="314"/>
      <c r="VID11" s="314"/>
      <c r="VIE11" s="314"/>
      <c r="VIF11" s="314"/>
      <c r="VIG11" s="314"/>
      <c r="VIH11" s="314"/>
      <c r="VII11" s="314"/>
      <c r="VIJ11" s="314"/>
      <c r="VIK11" s="314"/>
      <c r="VIL11" s="314"/>
      <c r="VIM11" s="314"/>
      <c r="VIN11" s="314"/>
      <c r="VIO11" s="314"/>
      <c r="VIP11" s="314"/>
      <c r="VIQ11" s="314"/>
      <c r="VIR11" s="314"/>
      <c r="VIS11" s="314"/>
      <c r="VIT11" s="314"/>
      <c r="VIU11" s="314"/>
      <c r="VIV11" s="314"/>
      <c r="VIW11" s="314"/>
      <c r="VIX11" s="314"/>
      <c r="VIY11" s="314"/>
      <c r="VIZ11" s="314"/>
      <c r="VJA11" s="314"/>
      <c r="VJB11" s="314"/>
      <c r="VJC11" s="314"/>
      <c r="VJD11" s="314"/>
      <c r="VJE11" s="314"/>
      <c r="VJF11" s="314"/>
      <c r="VJG11" s="314"/>
      <c r="VJH11" s="314"/>
      <c r="VJI11" s="314"/>
      <c r="VJJ11" s="314"/>
      <c r="VJK11" s="314"/>
      <c r="VJL11" s="314"/>
      <c r="VJM11" s="314"/>
      <c r="VJN11" s="314"/>
      <c r="VJO11" s="314"/>
      <c r="VJP11" s="314"/>
      <c r="VJQ11" s="314"/>
      <c r="VJR11" s="314"/>
      <c r="VJS11" s="314"/>
      <c r="VJT11" s="314"/>
      <c r="VJU11" s="314"/>
      <c r="VJV11" s="314"/>
      <c r="VJW11" s="314"/>
      <c r="VJX11" s="314"/>
      <c r="VJY11" s="314"/>
      <c r="VJZ11" s="314"/>
      <c r="VKA11" s="314"/>
      <c r="VKB11" s="314"/>
      <c r="VKC11" s="314"/>
      <c r="VKD11" s="314"/>
      <c r="VKE11" s="314"/>
      <c r="VKF11" s="314"/>
      <c r="VKG11" s="314"/>
      <c r="VKH11" s="314"/>
      <c r="VKI11" s="314"/>
      <c r="VKJ11" s="314"/>
      <c r="VKK11" s="314"/>
      <c r="VKL11" s="314"/>
      <c r="VKM11" s="314"/>
      <c r="VKN11" s="314"/>
      <c r="VKO11" s="314"/>
      <c r="VKP11" s="314"/>
      <c r="VKQ11" s="314"/>
      <c r="VKR11" s="314"/>
      <c r="VKS11" s="314"/>
      <c r="VKT11" s="314"/>
      <c r="VKU11" s="314"/>
      <c r="VKV11" s="314"/>
      <c r="VKW11" s="314"/>
      <c r="VKX11" s="314"/>
      <c r="VKY11" s="314"/>
      <c r="VKZ11" s="314"/>
      <c r="VLA11" s="314"/>
      <c r="VLB11" s="314"/>
      <c r="VLC11" s="314"/>
      <c r="VLD11" s="314"/>
      <c r="VLE11" s="314"/>
      <c r="VLF11" s="314"/>
      <c r="VLG11" s="314"/>
      <c r="VLH11" s="314"/>
      <c r="VLI11" s="314"/>
      <c r="VLJ11" s="314"/>
      <c r="VLK11" s="314"/>
      <c r="VLL11" s="314"/>
      <c r="VLM11" s="314"/>
      <c r="VLN11" s="314"/>
      <c r="VLO11" s="314"/>
      <c r="VLP11" s="314"/>
      <c r="VLQ11" s="314"/>
      <c r="VLR11" s="314"/>
      <c r="VLS11" s="314"/>
      <c r="VLT11" s="314"/>
      <c r="VLU11" s="314"/>
      <c r="VLV11" s="314"/>
      <c r="VLW11" s="314"/>
      <c r="VLX11" s="314"/>
      <c r="VLY11" s="314"/>
      <c r="VLZ11" s="314"/>
      <c r="VMA11" s="314"/>
      <c r="VMB11" s="314"/>
      <c r="VMC11" s="314"/>
      <c r="VMD11" s="314"/>
      <c r="VME11" s="314"/>
      <c r="VMF11" s="314"/>
      <c r="VMG11" s="314"/>
      <c r="VMH11" s="314"/>
      <c r="VMI11" s="314"/>
      <c r="VMJ11" s="314"/>
      <c r="VMK11" s="314"/>
      <c r="VML11" s="314"/>
      <c r="VMM11" s="314"/>
      <c r="VMN11" s="314"/>
      <c r="VMO11" s="314"/>
      <c r="VMP11" s="314"/>
      <c r="VMQ11" s="314"/>
      <c r="VMR11" s="314"/>
      <c r="VMS11" s="314"/>
      <c r="VMT11" s="314"/>
      <c r="VMU11" s="314"/>
      <c r="VMV11" s="314"/>
      <c r="VMW11" s="314"/>
      <c r="VMX11" s="314"/>
      <c r="VMY11" s="314"/>
      <c r="VMZ11" s="314"/>
      <c r="VNA11" s="314"/>
      <c r="VNB11" s="314"/>
      <c r="VNC11" s="314"/>
      <c r="VND11" s="314"/>
      <c r="VNE11" s="314"/>
      <c r="VNF11" s="314"/>
      <c r="VNG11" s="314"/>
      <c r="VNH11" s="314"/>
      <c r="VNI11" s="314"/>
      <c r="VNJ11" s="314"/>
      <c r="VNK11" s="314"/>
      <c r="VNL11" s="314"/>
      <c r="VNM11" s="314"/>
      <c r="VNN11" s="314"/>
      <c r="VNO11" s="314"/>
      <c r="VNP11" s="314"/>
      <c r="VNQ11" s="314"/>
      <c r="VNR11" s="314"/>
      <c r="VNS11" s="314"/>
      <c r="VNT11" s="314"/>
      <c r="VNU11" s="314"/>
      <c r="VNV11" s="314"/>
      <c r="VNW11" s="314"/>
      <c r="VNX11" s="314"/>
      <c r="VNY11" s="314"/>
      <c r="VNZ11" s="314"/>
      <c r="VOA11" s="314"/>
      <c r="VOB11" s="314"/>
      <c r="VOC11" s="314"/>
      <c r="VOD11" s="314"/>
      <c r="VOE11" s="314"/>
      <c r="VOF11" s="314"/>
      <c r="VOG11" s="314"/>
      <c r="VOH11" s="314"/>
      <c r="VOI11" s="314"/>
      <c r="VOJ11" s="314"/>
      <c r="VOK11" s="314"/>
      <c r="VOL11" s="314"/>
      <c r="VOM11" s="314"/>
      <c r="VON11" s="314"/>
      <c r="VOO11" s="314"/>
      <c r="VOP11" s="314"/>
      <c r="VOQ11" s="314"/>
      <c r="VOR11" s="314"/>
      <c r="VOS11" s="314"/>
      <c r="VOT11" s="314"/>
      <c r="VOU11" s="314"/>
      <c r="VOV11" s="314"/>
      <c r="VOW11" s="314"/>
      <c r="VOX11" s="314"/>
      <c r="VOY11" s="314"/>
      <c r="VOZ11" s="314"/>
      <c r="VPA11" s="314"/>
      <c r="VPB11" s="314"/>
      <c r="VPC11" s="314"/>
      <c r="VPD11" s="314"/>
      <c r="VPE11" s="314"/>
      <c r="VPF11" s="314"/>
      <c r="VPG11" s="314"/>
      <c r="VPH11" s="314"/>
      <c r="VPI11" s="314"/>
      <c r="VPJ11" s="314"/>
      <c r="VPK11" s="314"/>
      <c r="VPL11" s="314"/>
      <c r="VPM11" s="314"/>
      <c r="VPN11" s="314"/>
      <c r="VPO11" s="314"/>
      <c r="VPP11" s="314"/>
      <c r="VPQ11" s="314"/>
      <c r="VPR11" s="314"/>
      <c r="VPS11" s="314"/>
      <c r="VPT11" s="314"/>
      <c r="VPU11" s="314"/>
      <c r="VPV11" s="314"/>
      <c r="VPW11" s="314"/>
      <c r="VPX11" s="314"/>
      <c r="VPY11" s="314"/>
      <c r="VPZ11" s="314"/>
      <c r="VQA11" s="314"/>
      <c r="VQB11" s="314"/>
      <c r="VQC11" s="314"/>
      <c r="VQD11" s="314"/>
      <c r="VQE11" s="314"/>
      <c r="VQF11" s="314"/>
      <c r="VQG11" s="314"/>
      <c r="VQH11" s="314"/>
      <c r="VQI11" s="314"/>
      <c r="VQJ11" s="314"/>
      <c r="VQK11" s="314"/>
      <c r="VQL11" s="314"/>
      <c r="VQM11" s="314"/>
      <c r="VQN11" s="314"/>
      <c r="VQO11" s="314"/>
      <c r="VQP11" s="314"/>
      <c r="VQQ11" s="314"/>
      <c r="VQR11" s="314"/>
      <c r="VQS11" s="314"/>
      <c r="VQT11" s="314"/>
      <c r="VQU11" s="314"/>
      <c r="VQV11" s="314"/>
      <c r="VQW11" s="314"/>
      <c r="VQX11" s="314"/>
      <c r="VQY11" s="314"/>
      <c r="VQZ11" s="314"/>
      <c r="VRA11" s="314"/>
      <c r="VRB11" s="314"/>
      <c r="VRC11" s="314"/>
      <c r="VRD11" s="314"/>
      <c r="VRE11" s="314"/>
      <c r="VRF11" s="314"/>
      <c r="VRG11" s="314"/>
      <c r="VRH11" s="314"/>
      <c r="VRI11" s="314"/>
      <c r="VRJ11" s="314"/>
      <c r="VRK11" s="314"/>
      <c r="VRL11" s="314"/>
      <c r="VRM11" s="314"/>
      <c r="VRN11" s="314"/>
      <c r="VRO11" s="314"/>
      <c r="VRP11" s="314"/>
      <c r="VRQ11" s="314"/>
      <c r="VRR11" s="314"/>
      <c r="VRS11" s="314"/>
      <c r="VRT11" s="314"/>
      <c r="VRU11" s="314"/>
      <c r="VRV11" s="314"/>
      <c r="VRW11" s="314"/>
      <c r="VRX11" s="314"/>
      <c r="VRY11" s="314"/>
      <c r="VRZ11" s="314"/>
      <c r="VSA11" s="314"/>
      <c r="VSB11" s="314"/>
      <c r="VSC11" s="314"/>
      <c r="VSD11" s="314"/>
      <c r="VSE11" s="314"/>
      <c r="VSF11" s="314"/>
      <c r="VSG11" s="314"/>
      <c r="VSH11" s="314"/>
      <c r="VSI11" s="314"/>
      <c r="VSJ11" s="314"/>
      <c r="VSK11" s="314"/>
      <c r="VSL11" s="314"/>
      <c r="VSM11" s="314"/>
      <c r="VSN11" s="314"/>
      <c r="VSO11" s="314"/>
      <c r="VSP11" s="314"/>
      <c r="VSQ11" s="314"/>
      <c r="VSR11" s="314"/>
      <c r="VSS11" s="314"/>
      <c r="VST11" s="314"/>
      <c r="VSU11" s="314"/>
      <c r="VSV11" s="314"/>
      <c r="VSW11" s="314"/>
      <c r="VSX11" s="314"/>
      <c r="VSY11" s="314"/>
      <c r="VSZ11" s="314"/>
      <c r="VTA11" s="314"/>
      <c r="VTB11" s="314"/>
      <c r="VTC11" s="314"/>
      <c r="VTD11" s="314"/>
      <c r="VTE11" s="314"/>
      <c r="VTF11" s="314"/>
      <c r="VTG11" s="314"/>
      <c r="VTH11" s="314"/>
      <c r="VTI11" s="314"/>
      <c r="VTJ11" s="314"/>
      <c r="VTK11" s="314"/>
      <c r="VTL11" s="314"/>
      <c r="VTM11" s="314"/>
      <c r="VTN11" s="314"/>
      <c r="VTO11" s="314"/>
      <c r="VTP11" s="314"/>
      <c r="VTQ11" s="314"/>
      <c r="VTR11" s="314"/>
      <c r="VTS11" s="314"/>
      <c r="VTT11" s="314"/>
      <c r="VTU11" s="314"/>
      <c r="VTV11" s="314"/>
      <c r="VTW11" s="314"/>
      <c r="VTX11" s="314"/>
      <c r="VTY11" s="314"/>
      <c r="VTZ11" s="314"/>
      <c r="VUA11" s="314"/>
      <c r="VUB11" s="314"/>
      <c r="VUC11" s="314"/>
      <c r="VUD11" s="314"/>
      <c r="VUE11" s="314"/>
      <c r="VUF11" s="314"/>
      <c r="VUG11" s="314"/>
      <c r="VUH11" s="314"/>
      <c r="VUI11" s="314"/>
      <c r="VUJ11" s="314"/>
      <c r="VUK11" s="314"/>
      <c r="VUL11" s="314"/>
      <c r="VUM11" s="314"/>
      <c r="VUN11" s="314"/>
      <c r="VUO11" s="314"/>
      <c r="VUP11" s="314"/>
      <c r="VUQ11" s="314"/>
      <c r="VUR11" s="314"/>
      <c r="VUS11" s="314"/>
      <c r="VUT11" s="314"/>
      <c r="VUU11" s="314"/>
      <c r="VUV11" s="314"/>
      <c r="VUW11" s="314"/>
      <c r="VUX11" s="314"/>
      <c r="VUY11" s="314"/>
      <c r="VUZ11" s="314"/>
      <c r="VVA11" s="314"/>
      <c r="VVB11" s="314"/>
      <c r="VVC11" s="314"/>
      <c r="VVD11" s="314"/>
      <c r="VVE11" s="314"/>
      <c r="VVF11" s="314"/>
      <c r="VVG11" s="314"/>
      <c r="VVH11" s="314"/>
      <c r="VVI11" s="314"/>
      <c r="VVJ11" s="314"/>
      <c r="VVK11" s="314"/>
      <c r="VVL11" s="314"/>
      <c r="VVM11" s="314"/>
      <c r="VVN11" s="314"/>
      <c r="VVO11" s="314"/>
      <c r="VVP11" s="314"/>
      <c r="VVQ11" s="314"/>
      <c r="VVR11" s="314"/>
      <c r="VVS11" s="314"/>
      <c r="VVT11" s="314"/>
      <c r="VVU11" s="314"/>
      <c r="VVV11" s="314"/>
      <c r="VVW11" s="314"/>
      <c r="VVX11" s="314"/>
      <c r="VVY11" s="314"/>
      <c r="VVZ11" s="314"/>
      <c r="VWA11" s="314"/>
      <c r="VWB11" s="314"/>
      <c r="VWC11" s="314"/>
      <c r="VWD11" s="314"/>
      <c r="VWE11" s="314"/>
      <c r="VWF11" s="314"/>
      <c r="VWG11" s="314"/>
      <c r="VWH11" s="314"/>
      <c r="VWI11" s="314"/>
      <c r="VWJ11" s="314"/>
      <c r="VWK11" s="314"/>
      <c r="VWL11" s="314"/>
      <c r="VWM11" s="314"/>
      <c r="VWN11" s="314"/>
      <c r="VWO11" s="314"/>
      <c r="VWP11" s="314"/>
      <c r="VWQ11" s="314"/>
      <c r="VWR11" s="314"/>
      <c r="VWS11" s="314"/>
      <c r="VWT11" s="314"/>
      <c r="VWU11" s="314"/>
      <c r="VWV11" s="314"/>
      <c r="VWW11" s="314"/>
      <c r="VWX11" s="314"/>
      <c r="VWY11" s="314"/>
      <c r="VWZ11" s="314"/>
      <c r="VXA11" s="314"/>
      <c r="VXB11" s="314"/>
      <c r="VXC11" s="314"/>
      <c r="VXD11" s="314"/>
      <c r="VXE11" s="314"/>
      <c r="VXF11" s="314"/>
      <c r="VXG11" s="314"/>
      <c r="VXH11" s="314"/>
      <c r="VXI11" s="314"/>
      <c r="VXJ11" s="314"/>
      <c r="VXK11" s="314"/>
      <c r="VXL11" s="314"/>
      <c r="VXM11" s="314"/>
      <c r="VXN11" s="314"/>
      <c r="VXO11" s="314"/>
      <c r="VXP11" s="314"/>
      <c r="VXQ11" s="314"/>
      <c r="VXR11" s="314"/>
      <c r="VXS11" s="314"/>
      <c r="VXT11" s="314"/>
      <c r="VXU11" s="314"/>
      <c r="VXV11" s="314"/>
      <c r="VXW11" s="314"/>
      <c r="VXX11" s="314"/>
      <c r="VXY11" s="314"/>
      <c r="VXZ11" s="314"/>
      <c r="VYA11" s="314"/>
      <c r="VYB11" s="314"/>
      <c r="VYC11" s="314"/>
      <c r="VYD11" s="314"/>
      <c r="VYE11" s="314"/>
      <c r="VYF11" s="314"/>
      <c r="VYG11" s="314"/>
      <c r="VYH11" s="314"/>
      <c r="VYI11" s="314"/>
      <c r="VYJ11" s="314"/>
      <c r="VYK11" s="314"/>
      <c r="VYL11" s="314"/>
      <c r="VYM11" s="314"/>
      <c r="VYN11" s="314"/>
      <c r="VYO11" s="314"/>
      <c r="VYP11" s="314"/>
      <c r="VYQ11" s="314"/>
      <c r="VYR11" s="314"/>
      <c r="VYS11" s="314"/>
      <c r="VYT11" s="314"/>
      <c r="VYU11" s="314"/>
      <c r="VYV11" s="314"/>
      <c r="VYW11" s="314"/>
      <c r="VYX11" s="314"/>
      <c r="VYY11" s="314"/>
      <c r="VYZ11" s="314"/>
      <c r="VZA11" s="314"/>
      <c r="VZB11" s="314"/>
      <c r="VZC11" s="314"/>
      <c r="VZD11" s="314"/>
      <c r="VZE11" s="314"/>
      <c r="VZF11" s="314"/>
      <c r="VZG11" s="314"/>
      <c r="VZH11" s="314"/>
      <c r="VZI11" s="314"/>
      <c r="VZJ11" s="314"/>
      <c r="VZK11" s="314"/>
      <c r="VZL11" s="314"/>
      <c r="VZM11" s="314"/>
      <c r="VZN11" s="314"/>
      <c r="VZO11" s="314"/>
      <c r="VZP11" s="314"/>
      <c r="VZQ11" s="314"/>
      <c r="VZR11" s="314"/>
      <c r="VZS11" s="314"/>
      <c r="VZT11" s="314"/>
      <c r="VZU11" s="314"/>
      <c r="VZV11" s="314"/>
      <c r="VZW11" s="314"/>
      <c r="VZX11" s="314"/>
      <c r="VZY11" s="314"/>
      <c r="VZZ11" s="314"/>
      <c r="WAA11" s="314"/>
      <c r="WAB11" s="314"/>
      <c r="WAC11" s="314"/>
      <c r="WAD11" s="314"/>
      <c r="WAE11" s="314"/>
      <c r="WAF11" s="314"/>
      <c r="WAG11" s="314"/>
      <c r="WAH11" s="314"/>
      <c r="WAI11" s="314"/>
      <c r="WAJ11" s="314"/>
      <c r="WAK11" s="314"/>
      <c r="WAL11" s="314"/>
      <c r="WAM11" s="314"/>
      <c r="WAN11" s="314"/>
      <c r="WAO11" s="314"/>
      <c r="WAP11" s="314"/>
      <c r="WAQ11" s="314"/>
      <c r="WAR11" s="314"/>
      <c r="WAS11" s="314"/>
      <c r="WAT11" s="314"/>
      <c r="WAU11" s="314"/>
      <c r="WAV11" s="314"/>
      <c r="WAW11" s="314"/>
      <c r="WAX11" s="314"/>
      <c r="WAY11" s="314"/>
      <c r="WAZ11" s="314"/>
      <c r="WBA11" s="314"/>
      <c r="WBB11" s="314"/>
      <c r="WBC11" s="314"/>
      <c r="WBD11" s="314"/>
      <c r="WBE11" s="314"/>
      <c r="WBF11" s="314"/>
      <c r="WBG11" s="314"/>
      <c r="WBH11" s="314"/>
      <c r="WBI11" s="314"/>
      <c r="WBJ11" s="314"/>
      <c r="WBK11" s="314"/>
      <c r="WBL11" s="314"/>
      <c r="WBM11" s="314"/>
      <c r="WBN11" s="314"/>
      <c r="WBO11" s="314"/>
      <c r="WBP11" s="314"/>
      <c r="WBQ11" s="314"/>
      <c r="WBR11" s="314"/>
      <c r="WBS11" s="314"/>
      <c r="WBT11" s="314"/>
      <c r="WBU11" s="314"/>
      <c r="WBV11" s="314"/>
      <c r="WBW11" s="314"/>
      <c r="WBX11" s="314"/>
      <c r="WBY11" s="314"/>
      <c r="WBZ11" s="314"/>
      <c r="WCA11" s="314"/>
      <c r="WCB11" s="314"/>
      <c r="WCC11" s="314"/>
      <c r="WCD11" s="314"/>
      <c r="WCE11" s="314"/>
      <c r="WCF11" s="314"/>
      <c r="WCG11" s="314"/>
      <c r="WCH11" s="314"/>
      <c r="WCI11" s="314"/>
      <c r="WCJ11" s="314"/>
      <c r="WCK11" s="314"/>
      <c r="WCL11" s="314"/>
      <c r="WCM11" s="314"/>
      <c r="WCN11" s="314"/>
      <c r="WCO11" s="314"/>
      <c r="WCP11" s="314"/>
      <c r="WCQ11" s="314"/>
      <c r="WCR11" s="314"/>
      <c r="WCS11" s="314"/>
      <c r="WCT11" s="314"/>
      <c r="WCU11" s="314"/>
      <c r="WCV11" s="314"/>
      <c r="WCW11" s="314"/>
      <c r="WCX11" s="314"/>
      <c r="WCY11" s="314"/>
      <c r="WCZ11" s="314"/>
      <c r="WDA11" s="314"/>
      <c r="WDB11" s="314"/>
      <c r="WDC11" s="314"/>
      <c r="WDD11" s="314"/>
      <c r="WDE11" s="314"/>
      <c r="WDF11" s="314"/>
      <c r="WDG11" s="314"/>
      <c r="WDH11" s="314"/>
      <c r="WDI11" s="314"/>
      <c r="WDJ11" s="314"/>
      <c r="WDK11" s="314"/>
      <c r="WDL11" s="314"/>
      <c r="WDM11" s="314"/>
      <c r="WDN11" s="314"/>
      <c r="WDO11" s="314"/>
      <c r="WDP11" s="314"/>
      <c r="WDQ11" s="314"/>
      <c r="WDR11" s="314"/>
      <c r="WDS11" s="314"/>
      <c r="WDT11" s="314"/>
      <c r="WDU11" s="314"/>
      <c r="WDV11" s="314"/>
      <c r="WDW11" s="314"/>
      <c r="WDX11" s="314"/>
      <c r="WDY11" s="314"/>
      <c r="WDZ11" s="314"/>
      <c r="WEA11" s="314"/>
      <c r="WEB11" s="314"/>
      <c r="WEC11" s="314"/>
      <c r="WED11" s="314"/>
      <c r="WEE11" s="314"/>
      <c r="WEF11" s="314"/>
      <c r="WEG11" s="314"/>
      <c r="WEH11" s="314"/>
      <c r="WEI11" s="314"/>
      <c r="WEJ11" s="314"/>
      <c r="WEK11" s="314"/>
      <c r="WEL11" s="314"/>
      <c r="WEM11" s="314"/>
      <c r="WEN11" s="314"/>
      <c r="WEO11" s="314"/>
      <c r="WEP11" s="314"/>
      <c r="WEQ11" s="314"/>
      <c r="WER11" s="314"/>
      <c r="WES11" s="314"/>
      <c r="WET11" s="314"/>
      <c r="WEU11" s="314"/>
      <c r="WEV11" s="314"/>
      <c r="WEW11" s="314"/>
      <c r="WEX11" s="314"/>
      <c r="WEY11" s="314"/>
      <c r="WEZ11" s="314"/>
      <c r="WFA11" s="314"/>
      <c r="WFB11" s="314"/>
      <c r="WFC11" s="314"/>
      <c r="WFD11" s="314"/>
      <c r="WFE11" s="314"/>
      <c r="WFF11" s="314"/>
      <c r="WFG11" s="314"/>
      <c r="WFH11" s="314"/>
      <c r="WFI11" s="314"/>
      <c r="WFJ11" s="314"/>
      <c r="WFK11" s="314"/>
      <c r="WFL11" s="314"/>
      <c r="WFM11" s="314"/>
      <c r="WFN11" s="314"/>
      <c r="WFO11" s="314"/>
      <c r="WFP11" s="314"/>
      <c r="WFQ11" s="314"/>
      <c r="WFR11" s="314"/>
      <c r="WFS11" s="314"/>
      <c r="WFT11" s="314"/>
      <c r="WFU11" s="314"/>
      <c r="WFV11" s="314"/>
      <c r="WFW11" s="314"/>
      <c r="WFX11" s="314"/>
      <c r="WFY11" s="314"/>
      <c r="WFZ11" s="314"/>
      <c r="WGA11" s="314"/>
      <c r="WGB11" s="314"/>
      <c r="WGC11" s="314"/>
      <c r="WGD11" s="314"/>
      <c r="WGE11" s="314"/>
      <c r="WGF11" s="314"/>
      <c r="WGG11" s="314"/>
      <c r="WGH11" s="314"/>
      <c r="WGI11" s="314"/>
      <c r="WGJ11" s="314"/>
      <c r="WGK11" s="314"/>
      <c r="WGL11" s="314"/>
      <c r="WGM11" s="314"/>
      <c r="WGN11" s="314"/>
      <c r="WGO11" s="314"/>
      <c r="WGP11" s="314"/>
      <c r="WGQ11" s="314"/>
      <c r="WGR11" s="314"/>
      <c r="WGS11" s="314"/>
      <c r="WGT11" s="314"/>
      <c r="WGU11" s="314"/>
      <c r="WGV11" s="314"/>
      <c r="WGW11" s="314"/>
      <c r="WGX11" s="314"/>
      <c r="WGY11" s="314"/>
      <c r="WGZ11" s="314"/>
      <c r="WHA11" s="314"/>
      <c r="WHB11" s="314"/>
      <c r="WHC11" s="314"/>
      <c r="WHD11" s="314"/>
      <c r="WHE11" s="314"/>
      <c r="WHF11" s="314"/>
      <c r="WHG11" s="314"/>
      <c r="WHH11" s="314"/>
      <c r="WHI11" s="314"/>
      <c r="WHJ11" s="314"/>
      <c r="WHK11" s="314"/>
      <c r="WHL11" s="314"/>
      <c r="WHM11" s="314"/>
      <c r="WHN11" s="314"/>
      <c r="WHO11" s="314"/>
      <c r="WHP11" s="314"/>
      <c r="WHQ11" s="314"/>
      <c r="WHR11" s="314"/>
      <c r="WHS11" s="314"/>
      <c r="WHT11" s="314"/>
      <c r="WHU11" s="314"/>
      <c r="WHV11" s="314"/>
      <c r="WHW11" s="314"/>
      <c r="WHX11" s="314"/>
      <c r="WHY11" s="314"/>
      <c r="WHZ11" s="314"/>
      <c r="WIA11" s="314"/>
      <c r="WIB11" s="314"/>
      <c r="WIC11" s="314"/>
      <c r="WID11" s="314"/>
      <c r="WIE11" s="314"/>
      <c r="WIF11" s="314"/>
      <c r="WIG11" s="314"/>
      <c r="WIH11" s="314"/>
      <c r="WII11" s="314"/>
      <c r="WIJ11" s="314"/>
      <c r="WIK11" s="314"/>
      <c r="WIL11" s="314"/>
      <c r="WIM11" s="314"/>
      <c r="WIN11" s="314"/>
      <c r="WIO11" s="314"/>
      <c r="WIP11" s="314"/>
      <c r="WIQ11" s="314"/>
      <c r="WIR11" s="314"/>
      <c r="WIS11" s="314"/>
      <c r="WIT11" s="314"/>
      <c r="WIU11" s="314"/>
      <c r="WIV11" s="314"/>
      <c r="WIW11" s="314"/>
      <c r="WIX11" s="314"/>
      <c r="WIY11" s="314"/>
      <c r="WIZ11" s="314"/>
      <c r="WJA11" s="314"/>
      <c r="WJB11" s="314"/>
      <c r="WJC11" s="314"/>
      <c r="WJD11" s="314"/>
      <c r="WJE11" s="314"/>
      <c r="WJF11" s="314"/>
      <c r="WJG11" s="314"/>
      <c r="WJH11" s="314"/>
      <c r="WJI11" s="314"/>
      <c r="WJJ11" s="314"/>
      <c r="WJK11" s="314"/>
      <c r="WJL11" s="314"/>
      <c r="WJM11" s="314"/>
      <c r="WJN11" s="314"/>
      <c r="WJO11" s="314"/>
      <c r="WJP11" s="314"/>
      <c r="WJQ11" s="314"/>
      <c r="WJR11" s="314"/>
      <c r="WJS11" s="314"/>
      <c r="WJT11" s="314"/>
      <c r="WJU11" s="314"/>
      <c r="WJV11" s="314"/>
      <c r="WJW11" s="314"/>
      <c r="WJX11" s="314"/>
      <c r="WJY11" s="314"/>
      <c r="WJZ11" s="314"/>
      <c r="WKA11" s="314"/>
      <c r="WKB11" s="314"/>
      <c r="WKC11" s="314"/>
      <c r="WKD11" s="314"/>
      <c r="WKE11" s="314"/>
      <c r="WKF11" s="314"/>
      <c r="WKG11" s="314"/>
      <c r="WKH11" s="314"/>
      <c r="WKI11" s="314"/>
      <c r="WKJ11" s="314"/>
      <c r="WKK11" s="314"/>
      <c r="WKL11" s="314"/>
      <c r="WKM11" s="314"/>
      <c r="WKN11" s="314"/>
      <c r="WKO11" s="314"/>
      <c r="WKP11" s="314"/>
      <c r="WKQ11" s="314"/>
      <c r="WKR11" s="314"/>
      <c r="WKS11" s="314"/>
      <c r="WKT11" s="314"/>
      <c r="WKU11" s="314"/>
      <c r="WKV11" s="314"/>
      <c r="WKW11" s="314"/>
      <c r="WKX11" s="314"/>
      <c r="WKY11" s="314"/>
      <c r="WKZ11" s="314"/>
      <c r="WLA11" s="314"/>
      <c r="WLB11" s="314"/>
      <c r="WLC11" s="314"/>
      <c r="WLD11" s="314"/>
      <c r="WLE11" s="314"/>
      <c r="WLF11" s="314"/>
      <c r="WLG11" s="314"/>
      <c r="WLH11" s="314"/>
      <c r="WLI11" s="314"/>
      <c r="WLJ11" s="314"/>
      <c r="WLK11" s="314"/>
      <c r="WLL11" s="314"/>
      <c r="WLM11" s="314"/>
      <c r="WLN11" s="314"/>
      <c r="WLO11" s="314"/>
      <c r="WLP11" s="314"/>
      <c r="WLQ11" s="314"/>
      <c r="WLR11" s="314"/>
      <c r="WLS11" s="314"/>
      <c r="WLT11" s="314"/>
      <c r="WLU11" s="314"/>
      <c r="WLV11" s="314"/>
      <c r="WLW11" s="314"/>
      <c r="WLX11" s="314"/>
      <c r="WLY11" s="314"/>
      <c r="WLZ11" s="314"/>
      <c r="WMA11" s="314"/>
      <c r="WMB11" s="314"/>
      <c r="WMC11" s="314"/>
      <c r="WMD11" s="314"/>
      <c r="WME11" s="314"/>
      <c r="WMF11" s="314"/>
      <c r="WMG11" s="314"/>
      <c r="WMH11" s="314"/>
      <c r="WMI11" s="314"/>
      <c r="WMJ11" s="314"/>
      <c r="WMK11" s="314"/>
      <c r="WML11" s="314"/>
      <c r="WMM11" s="314"/>
      <c r="WMN11" s="314"/>
      <c r="WMO11" s="314"/>
      <c r="WMP11" s="314"/>
      <c r="WMQ11" s="314"/>
      <c r="WMR11" s="314"/>
      <c r="WMS11" s="314"/>
      <c r="WMT11" s="314"/>
      <c r="WMU11" s="314"/>
      <c r="WMV11" s="314"/>
      <c r="WMW11" s="314"/>
      <c r="WMX11" s="314"/>
      <c r="WMY11" s="314"/>
      <c r="WMZ11" s="314"/>
      <c r="WNA11" s="314"/>
      <c r="WNB11" s="314"/>
      <c r="WNC11" s="314"/>
      <c r="WND11" s="314"/>
      <c r="WNE11" s="314"/>
      <c r="WNF11" s="314"/>
      <c r="WNG11" s="314"/>
      <c r="WNH11" s="314"/>
      <c r="WNI11" s="314"/>
      <c r="WNJ11" s="314"/>
      <c r="WNK11" s="314"/>
      <c r="WNL11" s="314"/>
      <c r="WNM11" s="314"/>
      <c r="WNN11" s="314"/>
      <c r="WNO11" s="314"/>
      <c r="WNP11" s="314"/>
      <c r="WNQ11" s="314"/>
      <c r="WNR11" s="314"/>
      <c r="WNS11" s="314"/>
      <c r="WNT11" s="314"/>
      <c r="WNU11" s="314"/>
      <c r="WNV11" s="314"/>
      <c r="WNW11" s="314"/>
      <c r="WNX11" s="314"/>
      <c r="WNY11" s="314"/>
      <c r="WNZ11" s="314"/>
      <c r="WOA11" s="314"/>
      <c r="WOB11" s="314"/>
      <c r="WOC11" s="314"/>
      <c r="WOD11" s="314"/>
      <c r="WOE11" s="314"/>
      <c r="WOF11" s="314"/>
      <c r="WOG11" s="314"/>
      <c r="WOH11" s="314"/>
      <c r="WOI11" s="314"/>
      <c r="WOJ11" s="314"/>
      <c r="WOK11" s="314"/>
      <c r="WOL11" s="314"/>
      <c r="WOM11" s="314"/>
      <c r="WON11" s="314"/>
      <c r="WOO11" s="314"/>
      <c r="WOP11" s="314"/>
      <c r="WOQ11" s="314"/>
      <c r="WOR11" s="314"/>
      <c r="WOS11" s="314"/>
      <c r="WOT11" s="314"/>
      <c r="WOU11" s="314"/>
      <c r="WOV11" s="314"/>
      <c r="WOW11" s="314"/>
      <c r="WOX11" s="314"/>
      <c r="WOY11" s="314"/>
      <c r="WOZ11" s="314"/>
      <c r="WPA11" s="314"/>
      <c r="WPB11" s="314"/>
      <c r="WPC11" s="314"/>
      <c r="WPD11" s="314"/>
      <c r="WPE11" s="314"/>
      <c r="WPF11" s="314"/>
      <c r="WPG11" s="314"/>
      <c r="WPH11" s="314"/>
      <c r="WPI11" s="314"/>
      <c r="WPJ11" s="314"/>
      <c r="WPK11" s="314"/>
      <c r="WPL11" s="314"/>
      <c r="WPM11" s="314"/>
      <c r="WPN11" s="314"/>
      <c r="WPO11" s="314"/>
      <c r="WPP11" s="314"/>
      <c r="WPQ11" s="314"/>
      <c r="WPR11" s="314"/>
      <c r="WPS11" s="314"/>
      <c r="WPT11" s="314"/>
      <c r="WPU11" s="314"/>
      <c r="WPV11" s="314"/>
      <c r="WPW11" s="314"/>
      <c r="WPX11" s="314"/>
      <c r="WPY11" s="314"/>
      <c r="WPZ11" s="314"/>
      <c r="WQA11" s="314"/>
      <c r="WQB11" s="314"/>
      <c r="WQC11" s="314"/>
      <c r="WQD11" s="314"/>
      <c r="WQE11" s="314"/>
      <c r="WQF11" s="314"/>
      <c r="WQG11" s="314"/>
      <c r="WQH11" s="314"/>
      <c r="WQI11" s="314"/>
      <c r="WQJ11" s="314"/>
      <c r="WQK11" s="314"/>
      <c r="WQL11" s="314"/>
      <c r="WQM11" s="314"/>
      <c r="WQN11" s="314"/>
      <c r="WQO11" s="314"/>
      <c r="WQP11" s="314"/>
      <c r="WQQ11" s="314"/>
      <c r="WQR11" s="314"/>
      <c r="WQS11" s="314"/>
      <c r="WQT11" s="314"/>
      <c r="WQU11" s="314"/>
      <c r="WQV11" s="314"/>
      <c r="WQW11" s="314"/>
      <c r="WQX11" s="314"/>
      <c r="WQY11" s="314"/>
      <c r="WQZ11" s="314"/>
      <c r="WRA11" s="314"/>
      <c r="WRB11" s="314"/>
      <c r="WRC11" s="314"/>
      <c r="WRD11" s="314"/>
      <c r="WRE11" s="314"/>
      <c r="WRF11" s="314"/>
      <c r="WRG11" s="314"/>
      <c r="WRH11" s="314"/>
      <c r="WRI11" s="314"/>
      <c r="WRJ11" s="314"/>
      <c r="WRK11" s="314"/>
      <c r="WRL11" s="314"/>
      <c r="WRM11" s="314"/>
      <c r="WRN11" s="314"/>
      <c r="WRO11" s="314"/>
      <c r="WRP11" s="314"/>
      <c r="WRQ11" s="314"/>
      <c r="WRR11" s="314"/>
      <c r="WRS11" s="314"/>
      <c r="WRT11" s="314"/>
      <c r="WRU11" s="314"/>
      <c r="WRV11" s="314"/>
      <c r="WRW11" s="314"/>
      <c r="WRX11" s="314"/>
      <c r="WRY11" s="314"/>
      <c r="WRZ11" s="314"/>
      <c r="WSA11" s="314"/>
      <c r="WSB11" s="314"/>
      <c r="WSC11" s="314"/>
      <c r="WSD11" s="314"/>
      <c r="WSE11" s="314"/>
      <c r="WSF11" s="314"/>
      <c r="WSG11" s="314"/>
      <c r="WSH11" s="314"/>
      <c r="WSI11" s="314"/>
      <c r="WSJ11" s="314"/>
      <c r="WSK11" s="314"/>
      <c r="WSL11" s="314"/>
      <c r="WSM11" s="314"/>
      <c r="WSN11" s="314"/>
      <c r="WSO11" s="314"/>
      <c r="WSP11" s="314"/>
      <c r="WSQ11" s="314"/>
      <c r="WSR11" s="314"/>
      <c r="WSS11" s="314"/>
      <c r="WST11" s="314"/>
      <c r="WSU11" s="314"/>
      <c r="WSV11" s="314"/>
      <c r="WSW11" s="314"/>
      <c r="WSX11" s="314"/>
      <c r="WSY11" s="314"/>
      <c r="WSZ11" s="314"/>
      <c r="WTA11" s="314"/>
      <c r="WTB11" s="314"/>
      <c r="WTC11" s="314"/>
      <c r="WTD11" s="314"/>
      <c r="WTE11" s="314"/>
      <c r="WTF11" s="314"/>
      <c r="WTG11" s="314"/>
      <c r="WTH11" s="314"/>
      <c r="WTI11" s="314"/>
      <c r="WTJ11" s="314"/>
      <c r="WTK11" s="314"/>
      <c r="WTL11" s="314"/>
      <c r="WTM11" s="314"/>
      <c r="WTN11" s="314"/>
      <c r="WTO11" s="314"/>
      <c r="WTP11" s="314"/>
      <c r="WTQ11" s="314"/>
      <c r="WTR11" s="314"/>
      <c r="WTS11" s="314"/>
      <c r="WTT11" s="314"/>
      <c r="WTU11" s="314"/>
      <c r="WTV11" s="314"/>
      <c r="WTW11" s="314"/>
      <c r="WTX11" s="314"/>
      <c r="WTY11" s="314"/>
      <c r="WTZ11" s="314"/>
      <c r="WUA11" s="314"/>
      <c r="WUB11" s="314"/>
      <c r="WUC11" s="314"/>
      <c r="WUD11" s="314"/>
      <c r="WUE11" s="314"/>
      <c r="WUF11" s="314"/>
      <c r="WUG11" s="314"/>
      <c r="WUH11" s="314"/>
      <c r="WUI11" s="314"/>
      <c r="WUJ11" s="314"/>
      <c r="WUK11" s="314"/>
      <c r="WUL11" s="314"/>
      <c r="WUM11" s="314"/>
      <c r="WUN11" s="314"/>
      <c r="WUO11" s="314"/>
      <c r="WUP11" s="314"/>
      <c r="WUQ11" s="314"/>
      <c r="WUR11" s="314"/>
      <c r="WUS11" s="314"/>
      <c r="WUT11" s="314"/>
      <c r="WUU11" s="314"/>
      <c r="WUV11" s="314"/>
      <c r="WUW11" s="314"/>
      <c r="WUX11" s="314"/>
      <c r="WUY11" s="314"/>
      <c r="WUZ11" s="314"/>
      <c r="WVA11" s="314"/>
      <c r="WVB11" s="314"/>
      <c r="WVC11" s="314"/>
      <c r="WVD11" s="314"/>
      <c r="WVE11" s="314"/>
      <c r="WVF11" s="314"/>
      <c r="WVG11" s="314"/>
      <c r="WVH11" s="314"/>
      <c r="WVI11" s="314"/>
      <c r="WVJ11" s="314"/>
      <c r="WVK11" s="314"/>
      <c r="WVL11" s="314"/>
      <c r="WVM11" s="314"/>
      <c r="WVN11" s="314"/>
      <c r="WVO11" s="314"/>
      <c r="WVP11" s="314"/>
      <c r="WVQ11" s="314"/>
      <c r="WVR11" s="314"/>
      <c r="WVS11" s="314"/>
      <c r="WVT11" s="314"/>
      <c r="WVU11" s="314"/>
      <c r="WVV11" s="314"/>
      <c r="WVW11" s="314"/>
      <c r="WVX11" s="314"/>
      <c r="WVY11" s="314"/>
      <c r="WVZ11" s="314"/>
      <c r="WWA11" s="314"/>
      <c r="WWB11" s="314"/>
      <c r="WWC11" s="314"/>
      <c r="WWD11" s="314"/>
      <c r="WWE11" s="314"/>
      <c r="WWF11" s="314"/>
      <c r="WWG11" s="314"/>
      <c r="WWH11" s="314"/>
      <c r="WWI11" s="314"/>
      <c r="WWJ11" s="314"/>
      <c r="WWK11" s="314"/>
      <c r="WWL11" s="314"/>
      <c r="WWM11" s="314"/>
      <c r="WWN11" s="314"/>
      <c r="WWO11" s="314"/>
      <c r="WWP11" s="314"/>
      <c r="WWQ11" s="314"/>
      <c r="WWR11" s="314"/>
      <c r="WWS11" s="314"/>
      <c r="WWT11" s="314"/>
      <c r="WWU11" s="314"/>
      <c r="WWV11" s="314"/>
      <c r="WWW11" s="314"/>
      <c r="WWX11" s="314"/>
      <c r="WWY11" s="314"/>
      <c r="WWZ11" s="314"/>
      <c r="WXA11" s="314"/>
      <c r="WXB11" s="314"/>
      <c r="WXC11" s="314"/>
      <c r="WXD11" s="314"/>
      <c r="WXE11" s="314"/>
      <c r="WXF11" s="314"/>
      <c r="WXG11" s="314"/>
      <c r="WXH11" s="314"/>
      <c r="WXI11" s="314"/>
      <c r="WXJ11" s="314"/>
      <c r="WXK11" s="314"/>
      <c r="WXL11" s="314"/>
      <c r="WXM11" s="314"/>
      <c r="WXN11" s="314"/>
      <c r="WXO11" s="314"/>
      <c r="WXP11" s="314"/>
      <c r="WXQ11" s="314"/>
      <c r="WXR11" s="314"/>
      <c r="WXS11" s="314"/>
      <c r="WXT11" s="314"/>
      <c r="WXU11" s="314"/>
      <c r="WXV11" s="314"/>
      <c r="WXW11" s="314"/>
      <c r="WXX11" s="314"/>
      <c r="WXY11" s="314"/>
      <c r="WXZ11" s="314"/>
      <c r="WYA11" s="314"/>
      <c r="WYB11" s="314"/>
      <c r="WYC11" s="314"/>
      <c r="WYD11" s="314"/>
      <c r="WYE11" s="314"/>
      <c r="WYF11" s="314"/>
      <c r="WYG11" s="314"/>
      <c r="WYH11" s="314"/>
      <c r="WYI11" s="314"/>
      <c r="WYJ11" s="314"/>
      <c r="WYK11" s="314"/>
      <c r="WYL11" s="314"/>
      <c r="WYM11" s="314"/>
      <c r="WYN11" s="314"/>
      <c r="WYO11" s="314"/>
      <c r="WYP11" s="314"/>
      <c r="WYQ11" s="314"/>
      <c r="WYR11" s="314"/>
      <c r="WYS11" s="314"/>
      <c r="WYT11" s="314"/>
      <c r="WYU11" s="314"/>
      <c r="WYV11" s="314"/>
      <c r="WYW11" s="314"/>
      <c r="WYX11" s="314"/>
      <c r="WYY11" s="314"/>
      <c r="WYZ11" s="314"/>
      <c r="WZA11" s="314"/>
      <c r="WZB11" s="314"/>
      <c r="WZC11" s="314"/>
      <c r="WZD11" s="314"/>
      <c r="WZE11" s="314"/>
      <c r="WZF11" s="314"/>
      <c r="WZG11" s="314"/>
      <c r="WZH11" s="314"/>
      <c r="WZI11" s="314"/>
      <c r="WZJ11" s="314"/>
      <c r="WZK11" s="314"/>
      <c r="WZL11" s="314"/>
      <c r="WZM11" s="314"/>
      <c r="WZN11" s="314"/>
      <c r="WZO11" s="314"/>
      <c r="WZP11" s="314"/>
      <c r="WZQ11" s="314"/>
      <c r="WZR11" s="314"/>
      <c r="WZS11" s="314"/>
      <c r="WZT11" s="314"/>
      <c r="WZU11" s="314"/>
      <c r="WZV11" s="314"/>
      <c r="WZW11" s="314"/>
      <c r="WZX11" s="314"/>
      <c r="WZY11" s="314"/>
      <c r="WZZ11" s="314"/>
      <c r="XAA11" s="314"/>
      <c r="XAB11" s="314"/>
      <c r="XAC11" s="314"/>
      <c r="XAD11" s="314"/>
      <c r="XAE11" s="314"/>
      <c r="XAF11" s="314"/>
      <c r="XAG11" s="314"/>
      <c r="XAH11" s="314"/>
      <c r="XAI11" s="314"/>
      <c r="XAJ11" s="314"/>
      <c r="XAK11" s="314"/>
      <c r="XAL11" s="314"/>
      <c r="XAM11" s="314"/>
      <c r="XAN11" s="314"/>
      <c r="XAO11" s="314"/>
      <c r="XAP11" s="314"/>
      <c r="XAQ11" s="314"/>
      <c r="XAR11" s="314"/>
      <c r="XAS11" s="314"/>
      <c r="XAT11" s="314"/>
      <c r="XAU11" s="314"/>
      <c r="XAV11" s="314"/>
      <c r="XAW11" s="314"/>
      <c r="XAX11" s="314"/>
      <c r="XAY11" s="314"/>
      <c r="XAZ11" s="314"/>
      <c r="XBA11" s="314"/>
      <c r="XBB11" s="314"/>
      <c r="XBC11" s="314"/>
      <c r="XBD11" s="314"/>
      <c r="XBE11" s="314"/>
      <c r="XBF11" s="314"/>
      <c r="XBG11" s="314"/>
      <c r="XBH11" s="314"/>
      <c r="XBI11" s="314"/>
      <c r="XBJ11" s="314"/>
      <c r="XBK11" s="314"/>
      <c r="XBL11" s="314"/>
      <c r="XBM11" s="314"/>
      <c r="XBN11" s="314"/>
      <c r="XBO11" s="314"/>
      <c r="XBP11" s="314"/>
      <c r="XBQ11" s="314"/>
      <c r="XBR11" s="314"/>
      <c r="XBS11" s="314"/>
      <c r="XBT11" s="314"/>
      <c r="XBU11" s="314"/>
      <c r="XBV11" s="314"/>
      <c r="XBW11" s="314"/>
      <c r="XBX11" s="314"/>
      <c r="XBY11" s="314"/>
      <c r="XBZ11" s="314"/>
      <c r="XCA11" s="314"/>
      <c r="XCB11" s="314"/>
      <c r="XCC11" s="314"/>
      <c r="XCD11" s="314"/>
      <c r="XCE11" s="314"/>
      <c r="XCF11" s="314"/>
      <c r="XCG11" s="314"/>
      <c r="XCH11" s="314"/>
      <c r="XCI11" s="314"/>
      <c r="XCJ11" s="314"/>
      <c r="XCK11" s="314"/>
      <c r="XCL11" s="314"/>
      <c r="XCM11" s="314"/>
      <c r="XCN11" s="314"/>
      <c r="XCO11" s="314"/>
      <c r="XCP11" s="314"/>
      <c r="XCQ11" s="314"/>
      <c r="XCR11" s="314"/>
      <c r="XCS11" s="314"/>
      <c r="XCT11" s="314"/>
      <c r="XCU11" s="314"/>
      <c r="XCV11" s="314"/>
      <c r="XCW11" s="314"/>
      <c r="XCX11" s="314"/>
      <c r="XCY11" s="314"/>
      <c r="XCZ11" s="314"/>
      <c r="XDA11" s="314"/>
      <c r="XDB11" s="314"/>
      <c r="XDC11" s="314"/>
      <c r="XDD11" s="314"/>
      <c r="XDE11" s="314"/>
      <c r="XDF11" s="314"/>
      <c r="XDG11" s="314"/>
      <c r="XDH11" s="314"/>
      <c r="XDI11" s="314"/>
      <c r="XDJ11" s="314"/>
      <c r="XDK11" s="314"/>
      <c r="XDL11" s="314"/>
      <c r="XDM11" s="314"/>
      <c r="XDN11" s="314"/>
      <c r="XDO11" s="314"/>
      <c r="XDP11" s="314"/>
      <c r="XDQ11" s="314"/>
      <c r="XDR11" s="314"/>
      <c r="XDS11" s="314"/>
      <c r="XDT11" s="314"/>
      <c r="XDU11" s="314"/>
      <c r="XDV11" s="314"/>
      <c r="XDW11" s="314"/>
      <c r="XDX11" s="314"/>
      <c r="XDY11" s="314"/>
      <c r="XDZ11" s="314"/>
      <c r="XEA11" s="314"/>
      <c r="XEB11" s="314"/>
      <c r="XEC11" s="314"/>
      <c r="XED11" s="314"/>
      <c r="XEE11" s="314"/>
      <c r="XEF11" s="314"/>
      <c r="XEG11" s="314"/>
      <c r="XEH11" s="314"/>
      <c r="XEI11" s="314"/>
      <c r="XEJ11" s="314"/>
      <c r="XEK11" s="314"/>
      <c r="XEL11" s="314"/>
      <c r="XEM11" s="314"/>
      <c r="XEN11" s="314"/>
      <c r="XEO11" s="314"/>
      <c r="XEP11" s="314"/>
      <c r="XEQ11" s="314"/>
      <c r="XER11" s="314"/>
      <c r="XES11" s="314"/>
      <c r="XET11" s="314"/>
      <c r="XEU11" s="314"/>
      <c r="XEV11" s="314"/>
      <c r="XEW11" s="314"/>
      <c r="XEX11" s="314"/>
      <c r="XEY11" s="314"/>
      <c r="XEZ11" s="314"/>
      <c r="XFA11" s="314"/>
      <c r="XFB11" s="314"/>
      <c r="XFC11" s="314"/>
      <c r="XFD11" s="314"/>
    </row>
    <row r="12" spans="1:16384" s="494" customFormat="1">
      <c r="A12" s="373" t="s">
        <v>141</v>
      </c>
      <c r="B12" s="373" t="s">
        <v>138</v>
      </c>
      <c r="C12" s="371">
        <f ca="1">INDIRECT(C$5&amp;"T!"&amp;ADDRESS(MATCH($C$2,INDIRECT(C$5&amp;"T!B6:B32"),0)+5,VLOOKUP($B12,lookup!$C$1:$D$36,2,FALSE)+1))</f>
        <v>10.376392501117779</v>
      </c>
      <c r="D12" s="371">
        <f ca="1">INDIRECT(D$5&amp;"T!"&amp;ADDRESS(MATCH($C$2,INDIRECT(D$5&amp;"T!B6:B32"),0)+5,VLOOKUP($B12,lookup!$C$1:$D$36,2,FALSE)+1))</f>
        <v>14.990773313797179</v>
      </c>
      <c r="E12" s="371">
        <f ca="1">INDIRECT(E$5&amp;"T!"&amp;ADDRESS(MATCH($C$2,INDIRECT(E$5&amp;"T!B6:B32"),0)+5,VLOOKUP($B12,lookup!$C$1:$D$36,2,FALSE)+1))</f>
        <v>14.271914008580744</v>
      </c>
      <c r="F12" s="371">
        <f ca="1">INDIRECT(F$5&amp;"T!"&amp;ADDRESS(MATCH($C$2,INDIRECT(F$5&amp;"T!B6:B32"),0)+5,VLOOKUP($B12,lookup!$C$1:$D$36,2,FALSE)+1))</f>
        <v>69.218527182767659</v>
      </c>
      <c r="G12" s="371">
        <f ca="1">INDIRECT(G$5&amp;"T!"&amp;ADDRESS(MATCH($C$2,INDIRECT(G$5&amp;"T!B6:B32"),0)+5,VLOOKUP($B12,lookup!$C$1:$D$36,2,FALSE)+1))</f>
        <v>72.704981930798851</v>
      </c>
      <c r="H12" s="314"/>
      <c r="I12" s="515"/>
      <c r="J12" s="314"/>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c r="BN12" s="314"/>
      <c r="BO12" s="314"/>
      <c r="BP12" s="314"/>
      <c r="BQ12" s="314"/>
      <c r="BR12" s="314"/>
      <c r="BS12" s="314"/>
      <c r="BT12" s="314"/>
      <c r="BU12" s="314"/>
      <c r="BV12" s="314"/>
      <c r="BW12" s="314"/>
      <c r="BX12" s="314"/>
      <c r="BY12" s="314"/>
      <c r="BZ12" s="314"/>
      <c r="CA12" s="314"/>
      <c r="CB12" s="314"/>
      <c r="CC12" s="314"/>
      <c r="CD12" s="314"/>
      <c r="CE12" s="314"/>
      <c r="CF12" s="314"/>
      <c r="CG12" s="314"/>
      <c r="CH12" s="314"/>
      <c r="CI12" s="314"/>
      <c r="CJ12" s="314"/>
      <c r="CK12" s="314"/>
      <c r="CL12" s="314"/>
      <c r="CM12" s="314"/>
      <c r="CN12" s="314"/>
      <c r="CO12" s="314"/>
      <c r="CP12" s="314"/>
      <c r="CQ12" s="314"/>
      <c r="CR12" s="314"/>
      <c r="CS12" s="314"/>
      <c r="CT12" s="314"/>
      <c r="CU12" s="314"/>
      <c r="CV12" s="314"/>
      <c r="CW12" s="314"/>
      <c r="CX12" s="314"/>
      <c r="CY12" s="314"/>
      <c r="CZ12" s="314"/>
      <c r="DA12" s="314"/>
      <c r="DB12" s="314"/>
      <c r="DC12" s="314"/>
      <c r="DD12" s="314"/>
      <c r="DE12" s="314"/>
      <c r="DF12" s="314"/>
      <c r="DG12" s="314"/>
      <c r="DH12" s="314"/>
      <c r="DI12" s="314"/>
      <c r="DJ12" s="314"/>
      <c r="DK12" s="314"/>
      <c r="DL12" s="314"/>
      <c r="DM12" s="314"/>
      <c r="DN12" s="314"/>
      <c r="DO12" s="314"/>
      <c r="DP12" s="314"/>
      <c r="DQ12" s="314"/>
      <c r="DR12" s="314"/>
      <c r="DS12" s="314"/>
      <c r="DT12" s="314"/>
      <c r="DU12" s="314"/>
      <c r="DV12" s="314"/>
      <c r="DW12" s="314"/>
      <c r="DX12" s="314"/>
      <c r="DY12" s="314"/>
      <c r="DZ12" s="314"/>
      <c r="EA12" s="314"/>
      <c r="EB12" s="314"/>
      <c r="EC12" s="314"/>
      <c r="ED12" s="314"/>
      <c r="EE12" s="314"/>
      <c r="EF12" s="314"/>
      <c r="EG12" s="314"/>
      <c r="EH12" s="314"/>
      <c r="EI12" s="314"/>
      <c r="EJ12" s="314"/>
      <c r="EK12" s="314"/>
      <c r="EL12" s="314"/>
      <c r="EM12" s="314"/>
      <c r="EN12" s="314"/>
      <c r="EO12" s="314"/>
      <c r="EP12" s="314"/>
      <c r="EQ12" s="314"/>
      <c r="ER12" s="314"/>
      <c r="ES12" s="314"/>
      <c r="ET12" s="314"/>
      <c r="EU12" s="314"/>
      <c r="EV12" s="314"/>
      <c r="EW12" s="314"/>
      <c r="EX12" s="314"/>
      <c r="EY12" s="314"/>
      <c r="EZ12" s="314"/>
      <c r="FA12" s="314"/>
      <c r="FB12" s="314"/>
      <c r="FC12" s="314"/>
      <c r="FD12" s="314"/>
      <c r="FE12" s="314"/>
      <c r="FF12" s="314"/>
      <c r="FG12" s="314"/>
      <c r="FH12" s="314"/>
      <c r="FI12" s="314"/>
      <c r="FJ12" s="314"/>
      <c r="FK12" s="314"/>
      <c r="FL12" s="314"/>
      <c r="FM12" s="314"/>
      <c r="FN12" s="314"/>
      <c r="FO12" s="314"/>
      <c r="FP12" s="314"/>
      <c r="FQ12" s="314"/>
      <c r="FR12" s="314"/>
      <c r="FS12" s="314"/>
      <c r="FT12" s="314"/>
      <c r="FU12" s="314"/>
      <c r="FV12" s="314"/>
      <c r="FW12" s="314"/>
      <c r="FX12" s="314"/>
      <c r="FY12" s="314"/>
      <c r="FZ12" s="314"/>
      <c r="GA12" s="314"/>
      <c r="GB12" s="314"/>
      <c r="GC12" s="314"/>
      <c r="GD12" s="314"/>
      <c r="GE12" s="314"/>
      <c r="GF12" s="314"/>
      <c r="GG12" s="314"/>
      <c r="GH12" s="314"/>
      <c r="GI12" s="314"/>
      <c r="GJ12" s="314"/>
      <c r="GK12" s="314"/>
      <c r="GL12" s="314"/>
      <c r="GM12" s="314"/>
      <c r="GN12" s="314"/>
      <c r="GO12" s="314"/>
      <c r="GP12" s="314"/>
      <c r="GQ12" s="314"/>
      <c r="GR12" s="314"/>
      <c r="GS12" s="314"/>
      <c r="GT12" s="314"/>
      <c r="GU12" s="314"/>
      <c r="GV12" s="314"/>
      <c r="GW12" s="314"/>
      <c r="GX12" s="314"/>
      <c r="GY12" s="314"/>
      <c r="GZ12" s="314"/>
      <c r="HA12" s="314"/>
      <c r="HB12" s="314"/>
      <c r="HC12" s="314"/>
      <c r="HD12" s="314"/>
      <c r="HE12" s="314"/>
      <c r="HF12" s="314"/>
      <c r="HG12" s="314"/>
      <c r="HH12" s="314"/>
      <c r="HI12" s="314"/>
      <c r="HJ12" s="314"/>
      <c r="HK12" s="314"/>
      <c r="HL12" s="314"/>
      <c r="HM12" s="314"/>
      <c r="HN12" s="314"/>
      <c r="HO12" s="314"/>
      <c r="HP12" s="314"/>
      <c r="HQ12" s="314"/>
      <c r="HR12" s="314"/>
      <c r="HS12" s="314"/>
      <c r="HT12" s="314"/>
      <c r="HU12" s="314"/>
      <c r="HV12" s="314"/>
      <c r="HW12" s="314"/>
      <c r="HX12" s="314"/>
      <c r="HY12" s="314"/>
      <c r="HZ12" s="314"/>
      <c r="IA12" s="314"/>
      <c r="IB12" s="314"/>
      <c r="IC12" s="314"/>
      <c r="ID12" s="314"/>
      <c r="IE12" s="314"/>
      <c r="IF12" s="314"/>
      <c r="IG12" s="314"/>
      <c r="IH12" s="314"/>
      <c r="II12" s="314"/>
      <c r="IJ12" s="314"/>
      <c r="IK12" s="314"/>
      <c r="IL12" s="314"/>
      <c r="IM12" s="314"/>
      <c r="IN12" s="314"/>
      <c r="IO12" s="314"/>
      <c r="IP12" s="314"/>
      <c r="IQ12" s="314"/>
      <c r="IR12" s="314"/>
      <c r="IS12" s="314"/>
      <c r="IT12" s="314"/>
      <c r="IU12" s="314"/>
      <c r="IV12" s="314"/>
      <c r="IW12" s="314"/>
      <c r="IX12" s="314"/>
      <c r="IY12" s="314"/>
      <c r="IZ12" s="314"/>
      <c r="JA12" s="314"/>
      <c r="JB12" s="314"/>
      <c r="JC12" s="314"/>
      <c r="JD12" s="314"/>
      <c r="JE12" s="314"/>
      <c r="JF12" s="314"/>
      <c r="JG12" s="314"/>
      <c r="JH12" s="314"/>
      <c r="JI12" s="314"/>
      <c r="JJ12" s="314"/>
      <c r="JK12" s="314"/>
      <c r="JL12" s="314"/>
      <c r="JM12" s="314"/>
      <c r="JN12" s="314"/>
      <c r="JO12" s="314"/>
      <c r="JP12" s="314"/>
      <c r="JQ12" s="314"/>
      <c r="JR12" s="314"/>
      <c r="JS12" s="314"/>
      <c r="JT12" s="314"/>
      <c r="JU12" s="314"/>
      <c r="JV12" s="314"/>
      <c r="JW12" s="314"/>
      <c r="JX12" s="314"/>
      <c r="JY12" s="314"/>
      <c r="JZ12" s="314"/>
      <c r="KA12" s="314"/>
      <c r="KB12" s="314"/>
      <c r="KC12" s="314"/>
      <c r="KD12" s="314"/>
      <c r="KE12" s="314"/>
      <c r="KF12" s="314"/>
      <c r="KG12" s="314"/>
      <c r="KH12" s="314"/>
      <c r="KI12" s="314"/>
      <c r="KJ12" s="314"/>
      <c r="KK12" s="314"/>
      <c r="KL12" s="314"/>
      <c r="KM12" s="314"/>
      <c r="KN12" s="314"/>
      <c r="KO12" s="314"/>
      <c r="KP12" s="314"/>
      <c r="KQ12" s="314"/>
      <c r="KR12" s="314"/>
      <c r="KS12" s="314"/>
      <c r="KT12" s="314"/>
      <c r="KU12" s="314"/>
      <c r="KV12" s="314"/>
      <c r="KW12" s="314"/>
      <c r="KX12" s="314"/>
      <c r="KY12" s="314"/>
      <c r="KZ12" s="314"/>
      <c r="LA12" s="314"/>
      <c r="LB12" s="314"/>
      <c r="LC12" s="314"/>
      <c r="LD12" s="314"/>
      <c r="LE12" s="314"/>
      <c r="LF12" s="314"/>
      <c r="LG12" s="314"/>
      <c r="LH12" s="314"/>
      <c r="LI12" s="314"/>
      <c r="LJ12" s="314"/>
      <c r="LK12" s="314"/>
      <c r="LL12" s="314"/>
      <c r="LM12" s="314"/>
      <c r="LN12" s="314"/>
      <c r="LO12" s="314"/>
      <c r="LP12" s="314"/>
      <c r="LQ12" s="314"/>
      <c r="LR12" s="314"/>
      <c r="LS12" s="314"/>
      <c r="LT12" s="314"/>
      <c r="LU12" s="314"/>
      <c r="LV12" s="314"/>
      <c r="LW12" s="314"/>
      <c r="LX12" s="314"/>
      <c r="LY12" s="314"/>
      <c r="LZ12" s="314"/>
      <c r="MA12" s="314"/>
      <c r="MB12" s="314"/>
      <c r="MC12" s="314"/>
      <c r="MD12" s="314"/>
      <c r="ME12" s="314"/>
      <c r="MF12" s="314"/>
      <c r="MG12" s="314"/>
      <c r="MH12" s="314"/>
      <c r="MI12" s="314"/>
      <c r="MJ12" s="314"/>
      <c r="MK12" s="314"/>
      <c r="ML12" s="314"/>
      <c r="MM12" s="314"/>
      <c r="MN12" s="314"/>
      <c r="MO12" s="314"/>
      <c r="MP12" s="314"/>
      <c r="MQ12" s="314"/>
      <c r="MR12" s="314"/>
      <c r="MS12" s="314"/>
      <c r="MT12" s="314"/>
      <c r="MU12" s="314"/>
      <c r="MV12" s="314"/>
      <c r="MW12" s="314"/>
      <c r="MX12" s="314"/>
      <c r="MY12" s="314"/>
      <c r="MZ12" s="314"/>
      <c r="NA12" s="314"/>
      <c r="NB12" s="314"/>
      <c r="NC12" s="314"/>
      <c r="ND12" s="314"/>
      <c r="NE12" s="314"/>
      <c r="NF12" s="314"/>
      <c r="NG12" s="314"/>
      <c r="NH12" s="314"/>
      <c r="NI12" s="314"/>
      <c r="NJ12" s="314"/>
      <c r="NK12" s="314"/>
      <c r="NL12" s="314"/>
      <c r="NM12" s="314"/>
      <c r="NN12" s="314"/>
      <c r="NO12" s="314"/>
      <c r="NP12" s="314"/>
      <c r="NQ12" s="314"/>
      <c r="NR12" s="314"/>
      <c r="NS12" s="314"/>
      <c r="NT12" s="314"/>
      <c r="NU12" s="314"/>
      <c r="NV12" s="314"/>
      <c r="NW12" s="314"/>
      <c r="NX12" s="314"/>
      <c r="NY12" s="314"/>
      <c r="NZ12" s="314"/>
      <c r="OA12" s="314"/>
      <c r="OB12" s="314"/>
      <c r="OC12" s="314"/>
      <c r="OD12" s="314"/>
      <c r="OE12" s="314"/>
      <c r="OF12" s="314"/>
      <c r="OG12" s="314"/>
      <c r="OH12" s="314"/>
      <c r="OI12" s="314"/>
      <c r="OJ12" s="314"/>
      <c r="OK12" s="314"/>
      <c r="OL12" s="314"/>
      <c r="OM12" s="314"/>
      <c r="ON12" s="314"/>
      <c r="OO12" s="314"/>
      <c r="OP12" s="314"/>
      <c r="OQ12" s="314"/>
      <c r="OR12" s="314"/>
      <c r="OS12" s="314"/>
      <c r="OT12" s="314"/>
      <c r="OU12" s="314"/>
      <c r="OV12" s="314"/>
      <c r="OW12" s="314"/>
      <c r="OX12" s="314"/>
      <c r="OY12" s="314"/>
      <c r="OZ12" s="314"/>
      <c r="PA12" s="314"/>
      <c r="PB12" s="314"/>
      <c r="PC12" s="314"/>
      <c r="PD12" s="314"/>
      <c r="PE12" s="314"/>
      <c r="PF12" s="314"/>
      <c r="PG12" s="314"/>
      <c r="PH12" s="314"/>
      <c r="PI12" s="314"/>
      <c r="PJ12" s="314"/>
      <c r="PK12" s="314"/>
      <c r="PL12" s="314"/>
      <c r="PM12" s="314"/>
      <c r="PN12" s="314"/>
      <c r="PO12" s="314"/>
      <c r="PP12" s="314"/>
      <c r="PQ12" s="314"/>
      <c r="PR12" s="314"/>
      <c r="PS12" s="314"/>
      <c r="PT12" s="314"/>
      <c r="PU12" s="314"/>
      <c r="PV12" s="314"/>
      <c r="PW12" s="314"/>
      <c r="PX12" s="314"/>
      <c r="PY12" s="314"/>
      <c r="PZ12" s="314"/>
      <c r="QA12" s="314"/>
      <c r="QB12" s="314"/>
      <c r="QC12" s="314"/>
      <c r="QD12" s="314"/>
      <c r="QE12" s="314"/>
      <c r="QF12" s="314"/>
      <c r="QG12" s="314"/>
      <c r="QH12" s="314"/>
      <c r="QI12" s="314"/>
      <c r="QJ12" s="314"/>
      <c r="QK12" s="314"/>
      <c r="QL12" s="314"/>
      <c r="QM12" s="314"/>
      <c r="QN12" s="314"/>
      <c r="QO12" s="314"/>
      <c r="QP12" s="314"/>
      <c r="QQ12" s="314"/>
      <c r="QR12" s="314"/>
      <c r="QS12" s="314"/>
      <c r="QT12" s="314"/>
      <c r="QU12" s="314"/>
      <c r="QV12" s="314"/>
      <c r="QW12" s="314"/>
      <c r="QX12" s="314"/>
      <c r="QY12" s="314"/>
      <c r="QZ12" s="314"/>
      <c r="RA12" s="314"/>
      <c r="RB12" s="314"/>
      <c r="RC12" s="314"/>
      <c r="RD12" s="314"/>
      <c r="RE12" s="314"/>
      <c r="RF12" s="314"/>
      <c r="RG12" s="314"/>
      <c r="RH12" s="314"/>
      <c r="RI12" s="314"/>
      <c r="RJ12" s="314"/>
      <c r="RK12" s="314"/>
      <c r="RL12" s="314"/>
      <c r="RM12" s="314"/>
      <c r="RN12" s="314"/>
      <c r="RO12" s="314"/>
      <c r="RP12" s="314"/>
      <c r="RQ12" s="314"/>
      <c r="RR12" s="314"/>
      <c r="RS12" s="314"/>
      <c r="RT12" s="314"/>
      <c r="RU12" s="314"/>
      <c r="RV12" s="314"/>
      <c r="RW12" s="314"/>
      <c r="RX12" s="314"/>
      <c r="RY12" s="314"/>
      <c r="RZ12" s="314"/>
      <c r="SA12" s="314"/>
      <c r="SB12" s="314"/>
      <c r="SC12" s="314"/>
      <c r="SD12" s="314"/>
      <c r="SE12" s="314"/>
      <c r="SF12" s="314"/>
      <c r="SG12" s="314"/>
      <c r="SH12" s="314"/>
      <c r="SI12" s="314"/>
      <c r="SJ12" s="314"/>
      <c r="SK12" s="314"/>
      <c r="SL12" s="314"/>
      <c r="SM12" s="314"/>
      <c r="SN12" s="314"/>
      <c r="SO12" s="314"/>
      <c r="SP12" s="314"/>
      <c r="SQ12" s="314"/>
      <c r="SR12" s="314"/>
      <c r="SS12" s="314"/>
      <c r="ST12" s="314"/>
      <c r="SU12" s="314"/>
      <c r="SV12" s="314"/>
      <c r="SW12" s="314"/>
      <c r="SX12" s="314"/>
      <c r="SY12" s="314"/>
      <c r="SZ12" s="314"/>
      <c r="TA12" s="314"/>
      <c r="TB12" s="314"/>
      <c r="TC12" s="314"/>
      <c r="TD12" s="314"/>
      <c r="TE12" s="314"/>
      <c r="TF12" s="314"/>
      <c r="TG12" s="314"/>
      <c r="TH12" s="314"/>
      <c r="TI12" s="314"/>
      <c r="TJ12" s="314"/>
      <c r="TK12" s="314"/>
      <c r="TL12" s="314"/>
      <c r="TM12" s="314"/>
      <c r="TN12" s="314"/>
      <c r="TO12" s="314"/>
      <c r="TP12" s="314"/>
      <c r="TQ12" s="314"/>
      <c r="TR12" s="314"/>
      <c r="TS12" s="314"/>
      <c r="TT12" s="314"/>
      <c r="TU12" s="314"/>
      <c r="TV12" s="314"/>
      <c r="TW12" s="314"/>
      <c r="TX12" s="314"/>
      <c r="TY12" s="314"/>
      <c r="TZ12" s="314"/>
      <c r="UA12" s="314"/>
      <c r="UB12" s="314"/>
      <c r="UC12" s="314"/>
      <c r="UD12" s="314"/>
      <c r="UE12" s="314"/>
      <c r="UF12" s="314"/>
      <c r="UG12" s="314"/>
      <c r="UH12" s="314"/>
      <c r="UI12" s="314"/>
      <c r="UJ12" s="314"/>
      <c r="UK12" s="314"/>
      <c r="UL12" s="314"/>
      <c r="UM12" s="314"/>
      <c r="UN12" s="314"/>
      <c r="UO12" s="314"/>
      <c r="UP12" s="314"/>
      <c r="UQ12" s="314"/>
      <c r="UR12" s="314"/>
      <c r="US12" s="314"/>
      <c r="UT12" s="314"/>
      <c r="UU12" s="314"/>
      <c r="UV12" s="314"/>
      <c r="UW12" s="314"/>
      <c r="UX12" s="314"/>
      <c r="UY12" s="314"/>
      <c r="UZ12" s="314"/>
      <c r="VA12" s="314"/>
      <c r="VB12" s="314"/>
      <c r="VC12" s="314"/>
      <c r="VD12" s="314"/>
      <c r="VE12" s="314"/>
      <c r="VF12" s="314"/>
      <c r="VG12" s="314"/>
      <c r="VH12" s="314"/>
      <c r="VI12" s="314"/>
      <c r="VJ12" s="314"/>
      <c r="VK12" s="314"/>
      <c r="VL12" s="314"/>
      <c r="VM12" s="314"/>
      <c r="VN12" s="314"/>
      <c r="VO12" s="314"/>
      <c r="VP12" s="314"/>
      <c r="VQ12" s="314"/>
      <c r="VR12" s="314"/>
      <c r="VS12" s="314"/>
      <c r="VT12" s="314"/>
      <c r="VU12" s="314"/>
      <c r="VV12" s="314"/>
      <c r="VW12" s="314"/>
      <c r="VX12" s="314"/>
      <c r="VY12" s="314"/>
      <c r="VZ12" s="314"/>
      <c r="WA12" s="314"/>
      <c r="WB12" s="314"/>
      <c r="WC12" s="314"/>
      <c r="WD12" s="314"/>
      <c r="WE12" s="314"/>
      <c r="WF12" s="314"/>
      <c r="WG12" s="314"/>
      <c r="WH12" s="314"/>
      <c r="WI12" s="314"/>
      <c r="WJ12" s="314"/>
      <c r="WK12" s="314"/>
      <c r="WL12" s="314"/>
      <c r="WM12" s="314"/>
      <c r="WN12" s="314"/>
      <c r="WO12" s="314"/>
      <c r="WP12" s="314"/>
      <c r="WQ12" s="314"/>
      <c r="WR12" s="314"/>
      <c r="WS12" s="314"/>
      <c r="WT12" s="314"/>
      <c r="WU12" s="314"/>
      <c r="WV12" s="314"/>
      <c r="WW12" s="314"/>
      <c r="WX12" s="314"/>
      <c r="WY12" s="314"/>
      <c r="WZ12" s="314"/>
      <c r="XA12" s="314"/>
      <c r="XB12" s="314"/>
      <c r="XC12" s="314"/>
      <c r="XD12" s="314"/>
      <c r="XE12" s="314"/>
      <c r="XF12" s="314"/>
      <c r="XG12" s="314"/>
      <c r="XH12" s="314"/>
      <c r="XI12" s="314"/>
      <c r="XJ12" s="314"/>
      <c r="XK12" s="314"/>
      <c r="XL12" s="314"/>
      <c r="XM12" s="314"/>
      <c r="XN12" s="314"/>
      <c r="XO12" s="314"/>
      <c r="XP12" s="314"/>
      <c r="XQ12" s="314"/>
      <c r="XR12" s="314"/>
      <c r="XS12" s="314"/>
      <c r="XT12" s="314"/>
      <c r="XU12" s="314"/>
      <c r="XV12" s="314"/>
      <c r="XW12" s="314"/>
      <c r="XX12" s="314"/>
      <c r="XY12" s="314"/>
      <c r="XZ12" s="314"/>
      <c r="YA12" s="314"/>
      <c r="YB12" s="314"/>
      <c r="YC12" s="314"/>
      <c r="YD12" s="314"/>
      <c r="YE12" s="314"/>
      <c r="YF12" s="314"/>
      <c r="YG12" s="314"/>
      <c r="YH12" s="314"/>
      <c r="YI12" s="314"/>
      <c r="YJ12" s="314"/>
      <c r="YK12" s="314"/>
      <c r="YL12" s="314"/>
      <c r="YM12" s="314"/>
      <c r="YN12" s="314"/>
      <c r="YO12" s="314"/>
      <c r="YP12" s="314"/>
      <c r="YQ12" s="314"/>
      <c r="YR12" s="314"/>
      <c r="YS12" s="314"/>
      <c r="YT12" s="314"/>
      <c r="YU12" s="314"/>
      <c r="YV12" s="314"/>
      <c r="YW12" s="314"/>
      <c r="YX12" s="314"/>
      <c r="YY12" s="314"/>
      <c r="YZ12" s="314"/>
      <c r="ZA12" s="314"/>
      <c r="ZB12" s="314"/>
      <c r="ZC12" s="314"/>
      <c r="ZD12" s="314"/>
      <c r="ZE12" s="314"/>
      <c r="ZF12" s="314"/>
      <c r="ZG12" s="314"/>
      <c r="ZH12" s="314"/>
      <c r="ZI12" s="314"/>
      <c r="ZJ12" s="314"/>
      <c r="ZK12" s="314"/>
      <c r="ZL12" s="314"/>
      <c r="ZM12" s="314"/>
      <c r="ZN12" s="314"/>
      <c r="ZO12" s="314"/>
      <c r="ZP12" s="314"/>
      <c r="ZQ12" s="314"/>
      <c r="ZR12" s="314"/>
      <c r="ZS12" s="314"/>
      <c r="ZT12" s="314"/>
      <c r="ZU12" s="314"/>
      <c r="ZV12" s="314"/>
      <c r="ZW12" s="314"/>
      <c r="ZX12" s="314"/>
      <c r="ZY12" s="314"/>
      <c r="ZZ12" s="314"/>
      <c r="AAA12" s="314"/>
      <c r="AAB12" s="314"/>
      <c r="AAC12" s="314"/>
      <c r="AAD12" s="314"/>
      <c r="AAE12" s="314"/>
      <c r="AAF12" s="314"/>
      <c r="AAG12" s="314"/>
      <c r="AAH12" s="314"/>
      <c r="AAI12" s="314"/>
      <c r="AAJ12" s="314"/>
      <c r="AAK12" s="314"/>
      <c r="AAL12" s="314"/>
      <c r="AAM12" s="314"/>
      <c r="AAN12" s="314"/>
      <c r="AAO12" s="314"/>
      <c r="AAP12" s="314"/>
      <c r="AAQ12" s="314"/>
      <c r="AAR12" s="314"/>
      <c r="AAS12" s="314"/>
      <c r="AAT12" s="314"/>
      <c r="AAU12" s="314"/>
      <c r="AAV12" s="314"/>
      <c r="AAW12" s="314"/>
      <c r="AAX12" s="314"/>
      <c r="AAY12" s="314"/>
      <c r="AAZ12" s="314"/>
      <c r="ABA12" s="314"/>
      <c r="ABB12" s="314"/>
      <c r="ABC12" s="314"/>
      <c r="ABD12" s="314"/>
      <c r="ABE12" s="314"/>
      <c r="ABF12" s="314"/>
      <c r="ABG12" s="314"/>
      <c r="ABH12" s="314"/>
      <c r="ABI12" s="314"/>
      <c r="ABJ12" s="314"/>
      <c r="ABK12" s="314"/>
      <c r="ABL12" s="314"/>
      <c r="ABM12" s="314"/>
      <c r="ABN12" s="314"/>
      <c r="ABO12" s="314"/>
      <c r="ABP12" s="314"/>
      <c r="ABQ12" s="314"/>
      <c r="ABR12" s="314"/>
      <c r="ABS12" s="314"/>
      <c r="ABT12" s="314"/>
      <c r="ABU12" s="314"/>
      <c r="ABV12" s="314"/>
      <c r="ABW12" s="314"/>
      <c r="ABX12" s="314"/>
      <c r="ABY12" s="314"/>
      <c r="ABZ12" s="314"/>
      <c r="ACA12" s="314"/>
      <c r="ACB12" s="314"/>
      <c r="ACC12" s="314"/>
      <c r="ACD12" s="314"/>
      <c r="ACE12" s="314"/>
      <c r="ACF12" s="314"/>
      <c r="ACG12" s="314"/>
      <c r="ACH12" s="314"/>
      <c r="ACI12" s="314"/>
      <c r="ACJ12" s="314"/>
      <c r="ACK12" s="314"/>
      <c r="ACL12" s="314"/>
      <c r="ACM12" s="314"/>
      <c r="ACN12" s="314"/>
      <c r="ACO12" s="314"/>
      <c r="ACP12" s="314"/>
      <c r="ACQ12" s="314"/>
      <c r="ACR12" s="314"/>
      <c r="ACS12" s="314"/>
      <c r="ACT12" s="314"/>
      <c r="ACU12" s="314"/>
      <c r="ACV12" s="314"/>
      <c r="ACW12" s="314"/>
      <c r="ACX12" s="314"/>
      <c r="ACY12" s="314"/>
      <c r="ACZ12" s="314"/>
      <c r="ADA12" s="314"/>
      <c r="ADB12" s="314"/>
      <c r="ADC12" s="314"/>
      <c r="ADD12" s="314"/>
      <c r="ADE12" s="314"/>
      <c r="ADF12" s="314"/>
      <c r="ADG12" s="314"/>
      <c r="ADH12" s="314"/>
      <c r="ADI12" s="314"/>
      <c r="ADJ12" s="314"/>
      <c r="ADK12" s="314"/>
      <c r="ADL12" s="314"/>
      <c r="ADM12" s="314"/>
      <c r="ADN12" s="314"/>
      <c r="ADO12" s="314"/>
      <c r="ADP12" s="314"/>
      <c r="ADQ12" s="314"/>
      <c r="ADR12" s="314"/>
      <c r="ADS12" s="314"/>
      <c r="ADT12" s="314"/>
      <c r="ADU12" s="314"/>
      <c r="ADV12" s="314"/>
      <c r="ADW12" s="314"/>
      <c r="ADX12" s="314"/>
      <c r="ADY12" s="314"/>
      <c r="ADZ12" s="314"/>
      <c r="AEA12" s="314"/>
      <c r="AEB12" s="314"/>
      <c r="AEC12" s="314"/>
      <c r="AED12" s="314"/>
      <c r="AEE12" s="314"/>
      <c r="AEF12" s="314"/>
      <c r="AEG12" s="314"/>
      <c r="AEH12" s="314"/>
      <c r="AEI12" s="314"/>
      <c r="AEJ12" s="314"/>
      <c r="AEK12" s="314"/>
      <c r="AEL12" s="314"/>
      <c r="AEM12" s="314"/>
      <c r="AEN12" s="314"/>
      <c r="AEO12" s="314"/>
      <c r="AEP12" s="314"/>
      <c r="AEQ12" s="314"/>
      <c r="AER12" s="314"/>
      <c r="AES12" s="314"/>
      <c r="AET12" s="314"/>
      <c r="AEU12" s="314"/>
      <c r="AEV12" s="314"/>
      <c r="AEW12" s="314"/>
      <c r="AEX12" s="314"/>
      <c r="AEY12" s="314"/>
      <c r="AEZ12" s="314"/>
      <c r="AFA12" s="314"/>
      <c r="AFB12" s="314"/>
      <c r="AFC12" s="314"/>
      <c r="AFD12" s="314"/>
      <c r="AFE12" s="314"/>
      <c r="AFF12" s="314"/>
      <c r="AFG12" s="314"/>
      <c r="AFH12" s="314"/>
      <c r="AFI12" s="314"/>
      <c r="AFJ12" s="314"/>
      <c r="AFK12" s="314"/>
      <c r="AFL12" s="314"/>
      <c r="AFM12" s="314"/>
      <c r="AFN12" s="314"/>
      <c r="AFO12" s="314"/>
      <c r="AFP12" s="314"/>
      <c r="AFQ12" s="314"/>
      <c r="AFR12" s="314"/>
      <c r="AFS12" s="314"/>
      <c r="AFT12" s="314"/>
      <c r="AFU12" s="314"/>
      <c r="AFV12" s="314"/>
      <c r="AFW12" s="314"/>
      <c r="AFX12" s="314"/>
      <c r="AFY12" s="314"/>
      <c r="AFZ12" s="314"/>
      <c r="AGA12" s="314"/>
      <c r="AGB12" s="314"/>
      <c r="AGC12" s="314"/>
      <c r="AGD12" s="314"/>
      <c r="AGE12" s="314"/>
      <c r="AGF12" s="314"/>
      <c r="AGG12" s="314"/>
      <c r="AGH12" s="314"/>
      <c r="AGI12" s="314"/>
      <c r="AGJ12" s="314"/>
      <c r="AGK12" s="314"/>
      <c r="AGL12" s="314"/>
      <c r="AGM12" s="314"/>
      <c r="AGN12" s="314"/>
      <c r="AGO12" s="314"/>
      <c r="AGP12" s="314"/>
      <c r="AGQ12" s="314"/>
      <c r="AGR12" s="314"/>
      <c r="AGS12" s="314"/>
      <c r="AGT12" s="314"/>
      <c r="AGU12" s="314"/>
      <c r="AGV12" s="314"/>
      <c r="AGW12" s="314"/>
      <c r="AGX12" s="314"/>
      <c r="AGY12" s="314"/>
      <c r="AGZ12" s="314"/>
      <c r="AHA12" s="314"/>
      <c r="AHB12" s="314"/>
      <c r="AHC12" s="314"/>
      <c r="AHD12" s="314"/>
      <c r="AHE12" s="314"/>
      <c r="AHF12" s="314"/>
      <c r="AHG12" s="314"/>
      <c r="AHH12" s="314"/>
      <c r="AHI12" s="314"/>
      <c r="AHJ12" s="314"/>
      <c r="AHK12" s="314"/>
      <c r="AHL12" s="314"/>
      <c r="AHM12" s="314"/>
      <c r="AHN12" s="314"/>
      <c r="AHO12" s="314"/>
      <c r="AHP12" s="314"/>
      <c r="AHQ12" s="314"/>
      <c r="AHR12" s="314"/>
      <c r="AHS12" s="314"/>
      <c r="AHT12" s="314"/>
      <c r="AHU12" s="314"/>
      <c r="AHV12" s="314"/>
      <c r="AHW12" s="314"/>
      <c r="AHX12" s="314"/>
      <c r="AHY12" s="314"/>
      <c r="AHZ12" s="314"/>
      <c r="AIA12" s="314"/>
      <c r="AIB12" s="314"/>
      <c r="AIC12" s="314"/>
      <c r="AID12" s="314"/>
      <c r="AIE12" s="314"/>
      <c r="AIF12" s="314"/>
      <c r="AIG12" s="314"/>
      <c r="AIH12" s="314"/>
      <c r="AII12" s="314"/>
      <c r="AIJ12" s="314"/>
      <c r="AIK12" s="314"/>
      <c r="AIL12" s="314"/>
      <c r="AIM12" s="314"/>
      <c r="AIN12" s="314"/>
      <c r="AIO12" s="314"/>
      <c r="AIP12" s="314"/>
      <c r="AIQ12" s="314"/>
      <c r="AIR12" s="314"/>
      <c r="AIS12" s="314"/>
      <c r="AIT12" s="314"/>
      <c r="AIU12" s="314"/>
      <c r="AIV12" s="314"/>
      <c r="AIW12" s="314"/>
      <c r="AIX12" s="314"/>
      <c r="AIY12" s="314"/>
      <c r="AIZ12" s="314"/>
      <c r="AJA12" s="314"/>
      <c r="AJB12" s="314"/>
      <c r="AJC12" s="314"/>
      <c r="AJD12" s="314"/>
      <c r="AJE12" s="314"/>
      <c r="AJF12" s="314"/>
      <c r="AJG12" s="314"/>
      <c r="AJH12" s="314"/>
      <c r="AJI12" s="314"/>
      <c r="AJJ12" s="314"/>
      <c r="AJK12" s="314"/>
      <c r="AJL12" s="314"/>
      <c r="AJM12" s="314"/>
      <c r="AJN12" s="314"/>
      <c r="AJO12" s="314"/>
      <c r="AJP12" s="314"/>
      <c r="AJQ12" s="314"/>
      <c r="AJR12" s="314"/>
      <c r="AJS12" s="314"/>
      <c r="AJT12" s="314"/>
      <c r="AJU12" s="314"/>
      <c r="AJV12" s="314"/>
      <c r="AJW12" s="314"/>
      <c r="AJX12" s="314"/>
      <c r="AJY12" s="314"/>
      <c r="AJZ12" s="314"/>
      <c r="AKA12" s="314"/>
      <c r="AKB12" s="314"/>
      <c r="AKC12" s="314"/>
      <c r="AKD12" s="314"/>
      <c r="AKE12" s="314"/>
      <c r="AKF12" s="314"/>
      <c r="AKG12" s="314"/>
      <c r="AKH12" s="314"/>
      <c r="AKI12" s="314"/>
      <c r="AKJ12" s="314"/>
      <c r="AKK12" s="314"/>
      <c r="AKL12" s="314"/>
      <c r="AKM12" s="314"/>
      <c r="AKN12" s="314"/>
      <c r="AKO12" s="314"/>
      <c r="AKP12" s="314"/>
      <c r="AKQ12" s="314"/>
      <c r="AKR12" s="314"/>
      <c r="AKS12" s="314"/>
      <c r="AKT12" s="314"/>
      <c r="AKU12" s="314"/>
      <c r="AKV12" s="314"/>
      <c r="AKW12" s="314"/>
      <c r="AKX12" s="314"/>
      <c r="AKY12" s="314"/>
      <c r="AKZ12" s="314"/>
      <c r="ALA12" s="314"/>
      <c r="ALB12" s="314"/>
      <c r="ALC12" s="314"/>
      <c r="ALD12" s="314"/>
      <c r="ALE12" s="314"/>
      <c r="ALF12" s="314"/>
      <c r="ALG12" s="314"/>
      <c r="ALH12" s="314"/>
      <c r="ALI12" s="314"/>
      <c r="ALJ12" s="314"/>
      <c r="ALK12" s="314"/>
      <c r="ALL12" s="314"/>
      <c r="ALM12" s="314"/>
      <c r="ALN12" s="314"/>
      <c r="ALO12" s="314"/>
      <c r="ALP12" s="314"/>
      <c r="ALQ12" s="314"/>
      <c r="ALR12" s="314"/>
      <c r="ALS12" s="314"/>
      <c r="ALT12" s="314"/>
      <c r="ALU12" s="314"/>
      <c r="ALV12" s="314"/>
      <c r="ALW12" s="314"/>
      <c r="ALX12" s="314"/>
      <c r="ALY12" s="314"/>
      <c r="ALZ12" s="314"/>
      <c r="AMA12" s="314"/>
      <c r="AMB12" s="314"/>
      <c r="AMC12" s="314"/>
      <c r="AMD12" s="314"/>
      <c r="AME12" s="314"/>
      <c r="AMF12" s="314"/>
      <c r="AMG12" s="314"/>
      <c r="AMH12" s="314"/>
      <c r="AMI12" s="314"/>
      <c r="AMJ12" s="314"/>
      <c r="AMK12" s="314"/>
      <c r="AML12" s="314"/>
      <c r="AMM12" s="314"/>
      <c r="AMN12" s="314"/>
      <c r="AMO12" s="314"/>
      <c r="AMP12" s="314"/>
      <c r="AMQ12" s="314"/>
      <c r="AMR12" s="314"/>
      <c r="AMS12" s="314"/>
      <c r="AMT12" s="314"/>
      <c r="AMU12" s="314"/>
      <c r="AMV12" s="314"/>
      <c r="AMW12" s="314"/>
      <c r="AMX12" s="314"/>
      <c r="AMY12" s="314"/>
      <c r="AMZ12" s="314"/>
      <c r="ANA12" s="314"/>
      <c r="ANB12" s="314"/>
      <c r="ANC12" s="314"/>
      <c r="AND12" s="314"/>
      <c r="ANE12" s="314"/>
      <c r="ANF12" s="314"/>
      <c r="ANG12" s="314"/>
      <c r="ANH12" s="314"/>
      <c r="ANI12" s="314"/>
      <c r="ANJ12" s="314"/>
      <c r="ANK12" s="314"/>
      <c r="ANL12" s="314"/>
      <c r="ANM12" s="314"/>
      <c r="ANN12" s="314"/>
      <c r="ANO12" s="314"/>
      <c r="ANP12" s="314"/>
      <c r="ANQ12" s="314"/>
      <c r="ANR12" s="314"/>
      <c r="ANS12" s="314"/>
      <c r="ANT12" s="314"/>
      <c r="ANU12" s="314"/>
      <c r="ANV12" s="314"/>
      <c r="ANW12" s="314"/>
      <c r="ANX12" s="314"/>
      <c r="ANY12" s="314"/>
      <c r="ANZ12" s="314"/>
      <c r="AOA12" s="314"/>
      <c r="AOB12" s="314"/>
      <c r="AOC12" s="314"/>
      <c r="AOD12" s="314"/>
      <c r="AOE12" s="314"/>
      <c r="AOF12" s="314"/>
      <c r="AOG12" s="314"/>
      <c r="AOH12" s="314"/>
      <c r="AOI12" s="314"/>
      <c r="AOJ12" s="314"/>
      <c r="AOK12" s="314"/>
      <c r="AOL12" s="314"/>
      <c r="AOM12" s="314"/>
      <c r="AON12" s="314"/>
      <c r="AOO12" s="314"/>
      <c r="AOP12" s="314"/>
      <c r="AOQ12" s="314"/>
      <c r="AOR12" s="314"/>
      <c r="AOS12" s="314"/>
      <c r="AOT12" s="314"/>
      <c r="AOU12" s="314"/>
      <c r="AOV12" s="314"/>
      <c r="AOW12" s="314"/>
      <c r="AOX12" s="314"/>
      <c r="AOY12" s="314"/>
      <c r="AOZ12" s="314"/>
      <c r="APA12" s="314"/>
      <c r="APB12" s="314"/>
      <c r="APC12" s="314"/>
      <c r="APD12" s="314"/>
      <c r="APE12" s="314"/>
      <c r="APF12" s="314"/>
      <c r="APG12" s="314"/>
      <c r="APH12" s="314"/>
      <c r="API12" s="314"/>
      <c r="APJ12" s="314"/>
      <c r="APK12" s="314"/>
      <c r="APL12" s="314"/>
      <c r="APM12" s="314"/>
      <c r="APN12" s="314"/>
      <c r="APO12" s="314"/>
      <c r="APP12" s="314"/>
      <c r="APQ12" s="314"/>
      <c r="APR12" s="314"/>
      <c r="APS12" s="314"/>
      <c r="APT12" s="314"/>
      <c r="APU12" s="314"/>
      <c r="APV12" s="314"/>
      <c r="APW12" s="314"/>
      <c r="APX12" s="314"/>
      <c r="APY12" s="314"/>
      <c r="APZ12" s="314"/>
      <c r="AQA12" s="314"/>
      <c r="AQB12" s="314"/>
      <c r="AQC12" s="314"/>
      <c r="AQD12" s="314"/>
      <c r="AQE12" s="314"/>
      <c r="AQF12" s="314"/>
      <c r="AQG12" s="314"/>
      <c r="AQH12" s="314"/>
      <c r="AQI12" s="314"/>
      <c r="AQJ12" s="314"/>
      <c r="AQK12" s="314"/>
      <c r="AQL12" s="314"/>
      <c r="AQM12" s="314"/>
      <c r="AQN12" s="314"/>
      <c r="AQO12" s="314"/>
      <c r="AQP12" s="314"/>
      <c r="AQQ12" s="314"/>
      <c r="AQR12" s="314"/>
      <c r="AQS12" s="314"/>
      <c r="AQT12" s="314"/>
      <c r="AQU12" s="314"/>
      <c r="AQV12" s="314"/>
      <c r="AQW12" s="314"/>
      <c r="AQX12" s="314"/>
      <c r="AQY12" s="314"/>
      <c r="AQZ12" s="314"/>
      <c r="ARA12" s="314"/>
      <c r="ARB12" s="314"/>
      <c r="ARC12" s="314"/>
      <c r="ARD12" s="314"/>
      <c r="ARE12" s="314"/>
      <c r="ARF12" s="314"/>
      <c r="ARG12" s="314"/>
      <c r="ARH12" s="314"/>
      <c r="ARI12" s="314"/>
      <c r="ARJ12" s="314"/>
      <c r="ARK12" s="314"/>
      <c r="ARL12" s="314"/>
      <c r="ARM12" s="314"/>
      <c r="ARN12" s="314"/>
      <c r="ARO12" s="314"/>
      <c r="ARP12" s="314"/>
      <c r="ARQ12" s="314"/>
      <c r="ARR12" s="314"/>
      <c r="ARS12" s="314"/>
      <c r="ART12" s="314"/>
      <c r="ARU12" s="314"/>
      <c r="ARV12" s="314"/>
      <c r="ARW12" s="314"/>
      <c r="ARX12" s="314"/>
      <c r="ARY12" s="314"/>
      <c r="ARZ12" s="314"/>
      <c r="ASA12" s="314"/>
      <c r="ASB12" s="314"/>
      <c r="ASC12" s="314"/>
      <c r="ASD12" s="314"/>
      <c r="ASE12" s="314"/>
      <c r="ASF12" s="314"/>
      <c r="ASG12" s="314"/>
      <c r="ASH12" s="314"/>
      <c r="ASI12" s="314"/>
      <c r="ASJ12" s="314"/>
      <c r="ASK12" s="314"/>
      <c r="ASL12" s="314"/>
      <c r="ASM12" s="314"/>
      <c r="ASN12" s="314"/>
      <c r="ASO12" s="314"/>
      <c r="ASP12" s="314"/>
      <c r="ASQ12" s="314"/>
      <c r="ASR12" s="314"/>
      <c r="ASS12" s="314"/>
      <c r="AST12" s="314"/>
      <c r="ASU12" s="314"/>
      <c r="ASV12" s="314"/>
      <c r="ASW12" s="314"/>
      <c r="ASX12" s="314"/>
      <c r="ASY12" s="314"/>
      <c r="ASZ12" s="314"/>
      <c r="ATA12" s="314"/>
      <c r="ATB12" s="314"/>
      <c r="ATC12" s="314"/>
      <c r="ATD12" s="314"/>
      <c r="ATE12" s="314"/>
      <c r="ATF12" s="314"/>
      <c r="ATG12" s="314"/>
      <c r="ATH12" s="314"/>
      <c r="ATI12" s="314"/>
      <c r="ATJ12" s="314"/>
      <c r="ATK12" s="314"/>
      <c r="ATL12" s="314"/>
      <c r="ATM12" s="314"/>
      <c r="ATN12" s="314"/>
      <c r="ATO12" s="314"/>
      <c r="ATP12" s="314"/>
      <c r="ATQ12" s="314"/>
      <c r="ATR12" s="314"/>
      <c r="ATS12" s="314"/>
      <c r="ATT12" s="314"/>
      <c r="ATU12" s="314"/>
      <c r="ATV12" s="314"/>
      <c r="ATW12" s="314"/>
      <c r="ATX12" s="314"/>
      <c r="ATY12" s="314"/>
      <c r="ATZ12" s="314"/>
      <c r="AUA12" s="314"/>
      <c r="AUB12" s="314"/>
      <c r="AUC12" s="314"/>
      <c r="AUD12" s="314"/>
      <c r="AUE12" s="314"/>
      <c r="AUF12" s="314"/>
      <c r="AUG12" s="314"/>
      <c r="AUH12" s="314"/>
      <c r="AUI12" s="314"/>
      <c r="AUJ12" s="314"/>
      <c r="AUK12" s="314"/>
      <c r="AUL12" s="314"/>
      <c r="AUM12" s="314"/>
      <c r="AUN12" s="314"/>
      <c r="AUO12" s="314"/>
      <c r="AUP12" s="314"/>
      <c r="AUQ12" s="314"/>
      <c r="AUR12" s="314"/>
      <c r="AUS12" s="314"/>
      <c r="AUT12" s="314"/>
      <c r="AUU12" s="314"/>
      <c r="AUV12" s="314"/>
      <c r="AUW12" s="314"/>
      <c r="AUX12" s="314"/>
      <c r="AUY12" s="314"/>
      <c r="AUZ12" s="314"/>
      <c r="AVA12" s="314"/>
      <c r="AVB12" s="314"/>
      <c r="AVC12" s="314"/>
      <c r="AVD12" s="314"/>
      <c r="AVE12" s="314"/>
      <c r="AVF12" s="314"/>
      <c r="AVG12" s="314"/>
      <c r="AVH12" s="314"/>
      <c r="AVI12" s="314"/>
      <c r="AVJ12" s="314"/>
      <c r="AVK12" s="314"/>
      <c r="AVL12" s="314"/>
      <c r="AVM12" s="314"/>
      <c r="AVN12" s="314"/>
      <c r="AVO12" s="314"/>
      <c r="AVP12" s="314"/>
      <c r="AVQ12" s="314"/>
      <c r="AVR12" s="314"/>
      <c r="AVS12" s="314"/>
      <c r="AVT12" s="314"/>
      <c r="AVU12" s="314"/>
      <c r="AVV12" s="314"/>
      <c r="AVW12" s="314"/>
      <c r="AVX12" s="314"/>
      <c r="AVY12" s="314"/>
      <c r="AVZ12" s="314"/>
      <c r="AWA12" s="314"/>
      <c r="AWB12" s="314"/>
      <c r="AWC12" s="314"/>
      <c r="AWD12" s="314"/>
      <c r="AWE12" s="314"/>
      <c r="AWF12" s="314"/>
      <c r="AWG12" s="314"/>
      <c r="AWH12" s="314"/>
      <c r="AWI12" s="314"/>
      <c r="AWJ12" s="314"/>
      <c r="AWK12" s="314"/>
      <c r="AWL12" s="314"/>
      <c r="AWM12" s="314"/>
      <c r="AWN12" s="314"/>
      <c r="AWO12" s="314"/>
      <c r="AWP12" s="314"/>
      <c r="AWQ12" s="314"/>
      <c r="AWR12" s="314"/>
      <c r="AWS12" s="314"/>
      <c r="AWT12" s="314"/>
      <c r="AWU12" s="314"/>
      <c r="AWV12" s="314"/>
      <c r="AWW12" s="314"/>
      <c r="AWX12" s="314"/>
      <c r="AWY12" s="314"/>
      <c r="AWZ12" s="314"/>
      <c r="AXA12" s="314"/>
      <c r="AXB12" s="314"/>
      <c r="AXC12" s="314"/>
      <c r="AXD12" s="314"/>
      <c r="AXE12" s="314"/>
      <c r="AXF12" s="314"/>
      <c r="AXG12" s="314"/>
      <c r="AXH12" s="314"/>
      <c r="AXI12" s="314"/>
      <c r="AXJ12" s="314"/>
      <c r="AXK12" s="314"/>
      <c r="AXL12" s="314"/>
      <c r="AXM12" s="314"/>
      <c r="AXN12" s="314"/>
      <c r="AXO12" s="314"/>
      <c r="AXP12" s="314"/>
      <c r="AXQ12" s="314"/>
      <c r="AXR12" s="314"/>
      <c r="AXS12" s="314"/>
      <c r="AXT12" s="314"/>
      <c r="AXU12" s="314"/>
      <c r="AXV12" s="314"/>
      <c r="AXW12" s="314"/>
      <c r="AXX12" s="314"/>
      <c r="AXY12" s="314"/>
      <c r="AXZ12" s="314"/>
      <c r="AYA12" s="314"/>
      <c r="AYB12" s="314"/>
      <c r="AYC12" s="314"/>
      <c r="AYD12" s="314"/>
      <c r="AYE12" s="314"/>
      <c r="AYF12" s="314"/>
      <c r="AYG12" s="314"/>
      <c r="AYH12" s="314"/>
      <c r="AYI12" s="314"/>
      <c r="AYJ12" s="314"/>
      <c r="AYK12" s="314"/>
      <c r="AYL12" s="314"/>
      <c r="AYM12" s="314"/>
      <c r="AYN12" s="314"/>
      <c r="AYO12" s="314"/>
      <c r="AYP12" s="314"/>
      <c r="AYQ12" s="314"/>
      <c r="AYR12" s="314"/>
      <c r="AYS12" s="314"/>
      <c r="AYT12" s="314"/>
      <c r="AYU12" s="314"/>
      <c r="AYV12" s="314"/>
      <c r="AYW12" s="314"/>
      <c r="AYX12" s="314"/>
      <c r="AYY12" s="314"/>
      <c r="AYZ12" s="314"/>
      <c r="AZA12" s="314"/>
      <c r="AZB12" s="314"/>
      <c r="AZC12" s="314"/>
      <c r="AZD12" s="314"/>
      <c r="AZE12" s="314"/>
      <c r="AZF12" s="314"/>
      <c r="AZG12" s="314"/>
      <c r="AZH12" s="314"/>
      <c r="AZI12" s="314"/>
      <c r="AZJ12" s="314"/>
      <c r="AZK12" s="314"/>
      <c r="AZL12" s="314"/>
      <c r="AZM12" s="314"/>
      <c r="AZN12" s="314"/>
      <c r="AZO12" s="314"/>
      <c r="AZP12" s="314"/>
      <c r="AZQ12" s="314"/>
      <c r="AZR12" s="314"/>
      <c r="AZS12" s="314"/>
      <c r="AZT12" s="314"/>
      <c r="AZU12" s="314"/>
      <c r="AZV12" s="314"/>
      <c r="AZW12" s="314"/>
      <c r="AZX12" s="314"/>
      <c r="AZY12" s="314"/>
      <c r="AZZ12" s="314"/>
      <c r="BAA12" s="314"/>
      <c r="BAB12" s="314"/>
      <c r="BAC12" s="314"/>
      <c r="BAD12" s="314"/>
      <c r="BAE12" s="314"/>
      <c r="BAF12" s="314"/>
      <c r="BAG12" s="314"/>
      <c r="BAH12" s="314"/>
      <c r="BAI12" s="314"/>
      <c r="BAJ12" s="314"/>
      <c r="BAK12" s="314"/>
      <c r="BAL12" s="314"/>
      <c r="BAM12" s="314"/>
      <c r="BAN12" s="314"/>
      <c r="BAO12" s="314"/>
      <c r="BAP12" s="314"/>
      <c r="BAQ12" s="314"/>
      <c r="BAR12" s="314"/>
      <c r="BAS12" s="314"/>
      <c r="BAT12" s="314"/>
      <c r="BAU12" s="314"/>
      <c r="BAV12" s="314"/>
      <c r="BAW12" s="314"/>
      <c r="BAX12" s="314"/>
      <c r="BAY12" s="314"/>
      <c r="BAZ12" s="314"/>
      <c r="BBA12" s="314"/>
      <c r="BBB12" s="314"/>
      <c r="BBC12" s="314"/>
      <c r="BBD12" s="314"/>
      <c r="BBE12" s="314"/>
      <c r="BBF12" s="314"/>
      <c r="BBG12" s="314"/>
      <c r="BBH12" s="314"/>
      <c r="BBI12" s="314"/>
      <c r="BBJ12" s="314"/>
      <c r="BBK12" s="314"/>
      <c r="BBL12" s="314"/>
      <c r="BBM12" s="314"/>
      <c r="BBN12" s="314"/>
      <c r="BBO12" s="314"/>
      <c r="BBP12" s="314"/>
      <c r="BBQ12" s="314"/>
      <c r="BBR12" s="314"/>
      <c r="BBS12" s="314"/>
      <c r="BBT12" s="314"/>
      <c r="BBU12" s="314"/>
      <c r="BBV12" s="314"/>
      <c r="BBW12" s="314"/>
      <c r="BBX12" s="314"/>
      <c r="BBY12" s="314"/>
      <c r="BBZ12" s="314"/>
      <c r="BCA12" s="314"/>
      <c r="BCB12" s="314"/>
      <c r="BCC12" s="314"/>
      <c r="BCD12" s="314"/>
      <c r="BCE12" s="314"/>
      <c r="BCF12" s="314"/>
      <c r="BCG12" s="314"/>
      <c r="BCH12" s="314"/>
      <c r="BCI12" s="314"/>
      <c r="BCJ12" s="314"/>
      <c r="BCK12" s="314"/>
      <c r="BCL12" s="314"/>
      <c r="BCM12" s="314"/>
      <c r="BCN12" s="314"/>
      <c r="BCO12" s="314"/>
      <c r="BCP12" s="314"/>
      <c r="BCQ12" s="314"/>
      <c r="BCR12" s="314"/>
      <c r="BCS12" s="314"/>
      <c r="BCT12" s="314"/>
      <c r="BCU12" s="314"/>
      <c r="BCV12" s="314"/>
      <c r="BCW12" s="314"/>
      <c r="BCX12" s="314"/>
      <c r="BCY12" s="314"/>
      <c r="BCZ12" s="314"/>
      <c r="BDA12" s="314"/>
      <c r="BDB12" s="314"/>
      <c r="BDC12" s="314"/>
      <c r="BDD12" s="314"/>
      <c r="BDE12" s="314"/>
      <c r="BDF12" s="314"/>
      <c r="BDG12" s="314"/>
      <c r="BDH12" s="314"/>
      <c r="BDI12" s="314"/>
      <c r="BDJ12" s="314"/>
      <c r="BDK12" s="314"/>
      <c r="BDL12" s="314"/>
      <c r="BDM12" s="314"/>
      <c r="BDN12" s="314"/>
      <c r="BDO12" s="314"/>
      <c r="BDP12" s="314"/>
      <c r="BDQ12" s="314"/>
      <c r="BDR12" s="314"/>
      <c r="BDS12" s="314"/>
      <c r="BDT12" s="314"/>
      <c r="BDU12" s="314"/>
      <c r="BDV12" s="314"/>
      <c r="BDW12" s="314"/>
      <c r="BDX12" s="314"/>
      <c r="BDY12" s="314"/>
      <c r="BDZ12" s="314"/>
      <c r="BEA12" s="314"/>
      <c r="BEB12" s="314"/>
      <c r="BEC12" s="314"/>
      <c r="BED12" s="314"/>
      <c r="BEE12" s="314"/>
      <c r="BEF12" s="314"/>
      <c r="BEG12" s="314"/>
      <c r="BEH12" s="314"/>
      <c r="BEI12" s="314"/>
      <c r="BEJ12" s="314"/>
      <c r="BEK12" s="314"/>
      <c r="BEL12" s="314"/>
      <c r="BEM12" s="314"/>
      <c r="BEN12" s="314"/>
      <c r="BEO12" s="314"/>
      <c r="BEP12" s="314"/>
      <c r="BEQ12" s="314"/>
      <c r="BER12" s="314"/>
      <c r="BES12" s="314"/>
      <c r="BET12" s="314"/>
      <c r="BEU12" s="314"/>
      <c r="BEV12" s="314"/>
      <c r="BEW12" s="314"/>
      <c r="BEX12" s="314"/>
      <c r="BEY12" s="314"/>
      <c r="BEZ12" s="314"/>
      <c r="BFA12" s="314"/>
      <c r="BFB12" s="314"/>
      <c r="BFC12" s="314"/>
      <c r="BFD12" s="314"/>
      <c r="BFE12" s="314"/>
      <c r="BFF12" s="314"/>
      <c r="BFG12" s="314"/>
      <c r="BFH12" s="314"/>
      <c r="BFI12" s="314"/>
      <c r="BFJ12" s="314"/>
      <c r="BFK12" s="314"/>
      <c r="BFL12" s="314"/>
      <c r="BFM12" s="314"/>
      <c r="BFN12" s="314"/>
      <c r="BFO12" s="314"/>
      <c r="BFP12" s="314"/>
      <c r="BFQ12" s="314"/>
      <c r="BFR12" s="314"/>
      <c r="BFS12" s="314"/>
      <c r="BFT12" s="314"/>
      <c r="BFU12" s="314"/>
      <c r="BFV12" s="314"/>
      <c r="BFW12" s="314"/>
      <c r="BFX12" s="314"/>
      <c r="BFY12" s="314"/>
      <c r="BFZ12" s="314"/>
      <c r="BGA12" s="314"/>
      <c r="BGB12" s="314"/>
      <c r="BGC12" s="314"/>
      <c r="BGD12" s="314"/>
      <c r="BGE12" s="314"/>
      <c r="BGF12" s="314"/>
      <c r="BGG12" s="314"/>
      <c r="BGH12" s="314"/>
      <c r="BGI12" s="314"/>
      <c r="BGJ12" s="314"/>
      <c r="BGK12" s="314"/>
      <c r="BGL12" s="314"/>
      <c r="BGM12" s="314"/>
      <c r="BGN12" s="314"/>
      <c r="BGO12" s="314"/>
      <c r="BGP12" s="314"/>
      <c r="BGQ12" s="314"/>
      <c r="BGR12" s="314"/>
      <c r="BGS12" s="314"/>
      <c r="BGT12" s="314"/>
      <c r="BGU12" s="314"/>
      <c r="BGV12" s="314"/>
      <c r="BGW12" s="314"/>
      <c r="BGX12" s="314"/>
      <c r="BGY12" s="314"/>
      <c r="BGZ12" s="314"/>
      <c r="BHA12" s="314"/>
      <c r="BHB12" s="314"/>
      <c r="BHC12" s="314"/>
      <c r="BHD12" s="314"/>
      <c r="BHE12" s="314"/>
      <c r="BHF12" s="314"/>
      <c r="BHG12" s="314"/>
      <c r="BHH12" s="314"/>
      <c r="BHI12" s="314"/>
      <c r="BHJ12" s="314"/>
      <c r="BHK12" s="314"/>
      <c r="BHL12" s="314"/>
      <c r="BHM12" s="314"/>
      <c r="BHN12" s="314"/>
      <c r="BHO12" s="314"/>
      <c r="BHP12" s="314"/>
      <c r="BHQ12" s="314"/>
      <c r="BHR12" s="314"/>
      <c r="BHS12" s="314"/>
      <c r="BHT12" s="314"/>
      <c r="BHU12" s="314"/>
      <c r="BHV12" s="314"/>
      <c r="BHW12" s="314"/>
      <c r="BHX12" s="314"/>
      <c r="BHY12" s="314"/>
      <c r="BHZ12" s="314"/>
      <c r="BIA12" s="314"/>
      <c r="BIB12" s="314"/>
      <c r="BIC12" s="314"/>
      <c r="BID12" s="314"/>
      <c r="BIE12" s="314"/>
      <c r="BIF12" s="314"/>
      <c r="BIG12" s="314"/>
      <c r="BIH12" s="314"/>
      <c r="BII12" s="314"/>
      <c r="BIJ12" s="314"/>
      <c r="BIK12" s="314"/>
      <c r="BIL12" s="314"/>
      <c r="BIM12" s="314"/>
      <c r="BIN12" s="314"/>
      <c r="BIO12" s="314"/>
      <c r="BIP12" s="314"/>
      <c r="BIQ12" s="314"/>
      <c r="BIR12" s="314"/>
      <c r="BIS12" s="314"/>
      <c r="BIT12" s="314"/>
      <c r="BIU12" s="314"/>
      <c r="BIV12" s="314"/>
      <c r="BIW12" s="314"/>
      <c r="BIX12" s="314"/>
      <c r="BIY12" s="314"/>
      <c r="BIZ12" s="314"/>
      <c r="BJA12" s="314"/>
      <c r="BJB12" s="314"/>
      <c r="BJC12" s="314"/>
      <c r="BJD12" s="314"/>
      <c r="BJE12" s="314"/>
      <c r="BJF12" s="314"/>
      <c r="BJG12" s="314"/>
      <c r="BJH12" s="314"/>
      <c r="BJI12" s="314"/>
      <c r="BJJ12" s="314"/>
      <c r="BJK12" s="314"/>
      <c r="BJL12" s="314"/>
      <c r="BJM12" s="314"/>
      <c r="BJN12" s="314"/>
      <c r="BJO12" s="314"/>
      <c r="BJP12" s="314"/>
      <c r="BJQ12" s="314"/>
      <c r="BJR12" s="314"/>
      <c r="BJS12" s="314"/>
      <c r="BJT12" s="314"/>
      <c r="BJU12" s="314"/>
      <c r="BJV12" s="314"/>
      <c r="BJW12" s="314"/>
      <c r="BJX12" s="314"/>
      <c r="BJY12" s="314"/>
      <c r="BJZ12" s="314"/>
      <c r="BKA12" s="314"/>
      <c r="BKB12" s="314"/>
      <c r="BKC12" s="314"/>
      <c r="BKD12" s="314"/>
      <c r="BKE12" s="314"/>
      <c r="BKF12" s="314"/>
      <c r="BKG12" s="314"/>
      <c r="BKH12" s="314"/>
      <c r="BKI12" s="314"/>
      <c r="BKJ12" s="314"/>
      <c r="BKK12" s="314"/>
      <c r="BKL12" s="314"/>
      <c r="BKM12" s="314"/>
      <c r="BKN12" s="314"/>
      <c r="BKO12" s="314"/>
      <c r="BKP12" s="314"/>
      <c r="BKQ12" s="314"/>
      <c r="BKR12" s="314"/>
      <c r="BKS12" s="314"/>
      <c r="BKT12" s="314"/>
      <c r="BKU12" s="314"/>
      <c r="BKV12" s="314"/>
      <c r="BKW12" s="314"/>
      <c r="BKX12" s="314"/>
      <c r="BKY12" s="314"/>
      <c r="BKZ12" s="314"/>
      <c r="BLA12" s="314"/>
      <c r="BLB12" s="314"/>
      <c r="BLC12" s="314"/>
      <c r="BLD12" s="314"/>
      <c r="BLE12" s="314"/>
      <c r="BLF12" s="314"/>
      <c r="BLG12" s="314"/>
      <c r="BLH12" s="314"/>
      <c r="BLI12" s="314"/>
      <c r="BLJ12" s="314"/>
      <c r="BLK12" s="314"/>
      <c r="BLL12" s="314"/>
      <c r="BLM12" s="314"/>
      <c r="BLN12" s="314"/>
      <c r="BLO12" s="314"/>
      <c r="BLP12" s="314"/>
      <c r="BLQ12" s="314"/>
      <c r="BLR12" s="314"/>
      <c r="BLS12" s="314"/>
      <c r="BLT12" s="314"/>
      <c r="BLU12" s="314"/>
      <c r="BLV12" s="314"/>
      <c r="BLW12" s="314"/>
      <c r="BLX12" s="314"/>
      <c r="BLY12" s="314"/>
      <c r="BLZ12" s="314"/>
      <c r="BMA12" s="314"/>
      <c r="BMB12" s="314"/>
      <c r="BMC12" s="314"/>
      <c r="BMD12" s="314"/>
      <c r="BME12" s="314"/>
      <c r="BMF12" s="314"/>
      <c r="BMG12" s="314"/>
      <c r="BMH12" s="314"/>
      <c r="BMI12" s="314"/>
      <c r="BMJ12" s="314"/>
      <c r="BMK12" s="314"/>
      <c r="BML12" s="314"/>
      <c r="BMM12" s="314"/>
      <c r="BMN12" s="314"/>
      <c r="BMO12" s="314"/>
      <c r="BMP12" s="314"/>
      <c r="BMQ12" s="314"/>
      <c r="BMR12" s="314"/>
      <c r="BMS12" s="314"/>
      <c r="BMT12" s="314"/>
      <c r="BMU12" s="314"/>
      <c r="BMV12" s="314"/>
      <c r="BMW12" s="314"/>
      <c r="BMX12" s="314"/>
      <c r="BMY12" s="314"/>
      <c r="BMZ12" s="314"/>
      <c r="BNA12" s="314"/>
      <c r="BNB12" s="314"/>
      <c r="BNC12" s="314"/>
      <c r="BND12" s="314"/>
      <c r="BNE12" s="314"/>
      <c r="BNF12" s="314"/>
      <c r="BNG12" s="314"/>
      <c r="BNH12" s="314"/>
      <c r="BNI12" s="314"/>
      <c r="BNJ12" s="314"/>
      <c r="BNK12" s="314"/>
      <c r="BNL12" s="314"/>
      <c r="BNM12" s="314"/>
      <c r="BNN12" s="314"/>
      <c r="BNO12" s="314"/>
      <c r="BNP12" s="314"/>
      <c r="BNQ12" s="314"/>
      <c r="BNR12" s="314"/>
      <c r="BNS12" s="314"/>
      <c r="BNT12" s="314"/>
      <c r="BNU12" s="314"/>
      <c r="BNV12" s="314"/>
      <c r="BNW12" s="314"/>
      <c r="BNX12" s="314"/>
      <c r="BNY12" s="314"/>
      <c r="BNZ12" s="314"/>
      <c r="BOA12" s="314"/>
      <c r="BOB12" s="314"/>
      <c r="BOC12" s="314"/>
      <c r="BOD12" s="314"/>
      <c r="BOE12" s="314"/>
      <c r="BOF12" s="314"/>
      <c r="BOG12" s="314"/>
      <c r="BOH12" s="314"/>
      <c r="BOI12" s="314"/>
      <c r="BOJ12" s="314"/>
      <c r="BOK12" s="314"/>
      <c r="BOL12" s="314"/>
      <c r="BOM12" s="314"/>
      <c r="BON12" s="314"/>
      <c r="BOO12" s="314"/>
      <c r="BOP12" s="314"/>
      <c r="BOQ12" s="314"/>
      <c r="BOR12" s="314"/>
      <c r="BOS12" s="314"/>
      <c r="BOT12" s="314"/>
      <c r="BOU12" s="314"/>
      <c r="BOV12" s="314"/>
      <c r="BOW12" s="314"/>
      <c r="BOX12" s="314"/>
      <c r="BOY12" s="314"/>
      <c r="BOZ12" s="314"/>
      <c r="BPA12" s="314"/>
      <c r="BPB12" s="314"/>
      <c r="BPC12" s="314"/>
      <c r="BPD12" s="314"/>
      <c r="BPE12" s="314"/>
      <c r="BPF12" s="314"/>
      <c r="BPG12" s="314"/>
      <c r="BPH12" s="314"/>
      <c r="BPI12" s="314"/>
      <c r="BPJ12" s="314"/>
      <c r="BPK12" s="314"/>
      <c r="BPL12" s="314"/>
      <c r="BPM12" s="314"/>
      <c r="BPN12" s="314"/>
      <c r="BPO12" s="314"/>
      <c r="BPP12" s="314"/>
      <c r="BPQ12" s="314"/>
      <c r="BPR12" s="314"/>
      <c r="BPS12" s="314"/>
      <c r="BPT12" s="314"/>
      <c r="BPU12" s="314"/>
      <c r="BPV12" s="314"/>
      <c r="BPW12" s="314"/>
      <c r="BPX12" s="314"/>
      <c r="BPY12" s="314"/>
      <c r="BPZ12" s="314"/>
      <c r="BQA12" s="314"/>
      <c r="BQB12" s="314"/>
      <c r="BQC12" s="314"/>
      <c r="BQD12" s="314"/>
      <c r="BQE12" s="314"/>
      <c r="BQF12" s="314"/>
      <c r="BQG12" s="314"/>
      <c r="BQH12" s="314"/>
      <c r="BQI12" s="314"/>
      <c r="BQJ12" s="314"/>
      <c r="BQK12" s="314"/>
      <c r="BQL12" s="314"/>
      <c r="BQM12" s="314"/>
      <c r="BQN12" s="314"/>
      <c r="BQO12" s="314"/>
      <c r="BQP12" s="314"/>
      <c r="BQQ12" s="314"/>
      <c r="BQR12" s="314"/>
      <c r="BQS12" s="314"/>
      <c r="BQT12" s="314"/>
      <c r="BQU12" s="314"/>
      <c r="BQV12" s="314"/>
      <c r="BQW12" s="314"/>
      <c r="BQX12" s="314"/>
      <c r="BQY12" s="314"/>
      <c r="BQZ12" s="314"/>
      <c r="BRA12" s="314"/>
      <c r="BRB12" s="314"/>
      <c r="BRC12" s="314"/>
      <c r="BRD12" s="314"/>
      <c r="BRE12" s="314"/>
      <c r="BRF12" s="314"/>
      <c r="BRG12" s="314"/>
      <c r="BRH12" s="314"/>
      <c r="BRI12" s="314"/>
      <c r="BRJ12" s="314"/>
      <c r="BRK12" s="314"/>
      <c r="BRL12" s="314"/>
      <c r="BRM12" s="314"/>
      <c r="BRN12" s="314"/>
      <c r="BRO12" s="314"/>
      <c r="BRP12" s="314"/>
      <c r="BRQ12" s="314"/>
      <c r="BRR12" s="314"/>
      <c r="BRS12" s="314"/>
      <c r="BRT12" s="314"/>
      <c r="BRU12" s="314"/>
      <c r="BRV12" s="314"/>
      <c r="BRW12" s="314"/>
      <c r="BRX12" s="314"/>
      <c r="BRY12" s="314"/>
      <c r="BRZ12" s="314"/>
      <c r="BSA12" s="314"/>
      <c r="BSB12" s="314"/>
      <c r="BSC12" s="314"/>
      <c r="BSD12" s="314"/>
      <c r="BSE12" s="314"/>
      <c r="BSF12" s="314"/>
      <c r="BSG12" s="314"/>
      <c r="BSH12" s="314"/>
      <c r="BSI12" s="314"/>
      <c r="BSJ12" s="314"/>
      <c r="BSK12" s="314"/>
      <c r="BSL12" s="314"/>
      <c r="BSM12" s="314"/>
      <c r="BSN12" s="314"/>
      <c r="BSO12" s="314"/>
      <c r="BSP12" s="314"/>
      <c r="BSQ12" s="314"/>
      <c r="BSR12" s="314"/>
      <c r="BSS12" s="314"/>
      <c r="BST12" s="314"/>
      <c r="BSU12" s="314"/>
      <c r="BSV12" s="314"/>
      <c r="BSW12" s="314"/>
      <c r="BSX12" s="314"/>
      <c r="BSY12" s="314"/>
      <c r="BSZ12" s="314"/>
      <c r="BTA12" s="314"/>
      <c r="BTB12" s="314"/>
      <c r="BTC12" s="314"/>
      <c r="BTD12" s="314"/>
      <c r="BTE12" s="314"/>
      <c r="BTF12" s="314"/>
      <c r="BTG12" s="314"/>
      <c r="BTH12" s="314"/>
      <c r="BTI12" s="314"/>
      <c r="BTJ12" s="314"/>
      <c r="BTK12" s="314"/>
      <c r="BTL12" s="314"/>
      <c r="BTM12" s="314"/>
      <c r="BTN12" s="314"/>
      <c r="BTO12" s="314"/>
      <c r="BTP12" s="314"/>
      <c r="BTQ12" s="314"/>
      <c r="BTR12" s="314"/>
      <c r="BTS12" s="314"/>
      <c r="BTT12" s="314"/>
      <c r="BTU12" s="314"/>
      <c r="BTV12" s="314"/>
      <c r="BTW12" s="314"/>
      <c r="BTX12" s="314"/>
      <c r="BTY12" s="314"/>
      <c r="BTZ12" s="314"/>
      <c r="BUA12" s="314"/>
      <c r="BUB12" s="314"/>
      <c r="BUC12" s="314"/>
      <c r="BUD12" s="314"/>
      <c r="BUE12" s="314"/>
      <c r="BUF12" s="314"/>
      <c r="BUG12" s="314"/>
      <c r="BUH12" s="314"/>
      <c r="BUI12" s="314"/>
      <c r="BUJ12" s="314"/>
      <c r="BUK12" s="314"/>
      <c r="BUL12" s="314"/>
      <c r="BUM12" s="314"/>
      <c r="BUN12" s="314"/>
      <c r="BUO12" s="314"/>
      <c r="BUP12" s="314"/>
      <c r="BUQ12" s="314"/>
      <c r="BUR12" s="314"/>
      <c r="BUS12" s="314"/>
      <c r="BUT12" s="314"/>
      <c r="BUU12" s="314"/>
      <c r="BUV12" s="314"/>
      <c r="BUW12" s="314"/>
      <c r="BUX12" s="314"/>
      <c r="BUY12" s="314"/>
      <c r="BUZ12" s="314"/>
      <c r="BVA12" s="314"/>
      <c r="BVB12" s="314"/>
      <c r="BVC12" s="314"/>
      <c r="BVD12" s="314"/>
      <c r="BVE12" s="314"/>
      <c r="BVF12" s="314"/>
      <c r="BVG12" s="314"/>
      <c r="BVH12" s="314"/>
      <c r="BVI12" s="314"/>
      <c r="BVJ12" s="314"/>
      <c r="BVK12" s="314"/>
      <c r="BVL12" s="314"/>
      <c r="BVM12" s="314"/>
      <c r="BVN12" s="314"/>
      <c r="BVO12" s="314"/>
      <c r="BVP12" s="314"/>
      <c r="BVQ12" s="314"/>
      <c r="BVR12" s="314"/>
      <c r="BVS12" s="314"/>
      <c r="BVT12" s="314"/>
      <c r="BVU12" s="314"/>
      <c r="BVV12" s="314"/>
      <c r="BVW12" s="314"/>
      <c r="BVX12" s="314"/>
      <c r="BVY12" s="314"/>
      <c r="BVZ12" s="314"/>
      <c r="BWA12" s="314"/>
      <c r="BWB12" s="314"/>
      <c r="BWC12" s="314"/>
      <c r="BWD12" s="314"/>
      <c r="BWE12" s="314"/>
      <c r="BWF12" s="314"/>
      <c r="BWG12" s="314"/>
      <c r="BWH12" s="314"/>
      <c r="BWI12" s="314"/>
      <c r="BWJ12" s="314"/>
      <c r="BWK12" s="314"/>
      <c r="BWL12" s="314"/>
      <c r="BWM12" s="314"/>
      <c r="BWN12" s="314"/>
      <c r="BWO12" s="314"/>
      <c r="BWP12" s="314"/>
      <c r="BWQ12" s="314"/>
      <c r="BWR12" s="314"/>
      <c r="BWS12" s="314"/>
      <c r="BWT12" s="314"/>
      <c r="BWU12" s="314"/>
      <c r="BWV12" s="314"/>
      <c r="BWW12" s="314"/>
      <c r="BWX12" s="314"/>
      <c r="BWY12" s="314"/>
      <c r="BWZ12" s="314"/>
      <c r="BXA12" s="314"/>
      <c r="BXB12" s="314"/>
      <c r="BXC12" s="314"/>
      <c r="BXD12" s="314"/>
      <c r="BXE12" s="314"/>
      <c r="BXF12" s="314"/>
      <c r="BXG12" s="314"/>
      <c r="BXH12" s="314"/>
      <c r="BXI12" s="314"/>
      <c r="BXJ12" s="314"/>
      <c r="BXK12" s="314"/>
      <c r="BXL12" s="314"/>
      <c r="BXM12" s="314"/>
      <c r="BXN12" s="314"/>
      <c r="BXO12" s="314"/>
      <c r="BXP12" s="314"/>
      <c r="BXQ12" s="314"/>
      <c r="BXR12" s="314"/>
      <c r="BXS12" s="314"/>
      <c r="BXT12" s="314"/>
      <c r="BXU12" s="314"/>
      <c r="BXV12" s="314"/>
      <c r="BXW12" s="314"/>
      <c r="BXX12" s="314"/>
      <c r="BXY12" s="314"/>
      <c r="BXZ12" s="314"/>
      <c r="BYA12" s="314"/>
      <c r="BYB12" s="314"/>
      <c r="BYC12" s="314"/>
      <c r="BYD12" s="314"/>
      <c r="BYE12" s="314"/>
      <c r="BYF12" s="314"/>
      <c r="BYG12" s="314"/>
      <c r="BYH12" s="314"/>
      <c r="BYI12" s="314"/>
      <c r="BYJ12" s="314"/>
      <c r="BYK12" s="314"/>
      <c r="BYL12" s="314"/>
      <c r="BYM12" s="314"/>
      <c r="BYN12" s="314"/>
      <c r="BYO12" s="314"/>
      <c r="BYP12" s="314"/>
      <c r="BYQ12" s="314"/>
      <c r="BYR12" s="314"/>
      <c r="BYS12" s="314"/>
      <c r="BYT12" s="314"/>
      <c r="BYU12" s="314"/>
      <c r="BYV12" s="314"/>
      <c r="BYW12" s="314"/>
      <c r="BYX12" s="314"/>
      <c r="BYY12" s="314"/>
      <c r="BYZ12" s="314"/>
      <c r="BZA12" s="314"/>
      <c r="BZB12" s="314"/>
      <c r="BZC12" s="314"/>
      <c r="BZD12" s="314"/>
      <c r="BZE12" s="314"/>
      <c r="BZF12" s="314"/>
      <c r="BZG12" s="314"/>
      <c r="BZH12" s="314"/>
      <c r="BZI12" s="314"/>
      <c r="BZJ12" s="314"/>
      <c r="BZK12" s="314"/>
      <c r="BZL12" s="314"/>
      <c r="BZM12" s="314"/>
      <c r="BZN12" s="314"/>
      <c r="BZO12" s="314"/>
      <c r="BZP12" s="314"/>
      <c r="BZQ12" s="314"/>
      <c r="BZR12" s="314"/>
      <c r="BZS12" s="314"/>
      <c r="BZT12" s="314"/>
      <c r="BZU12" s="314"/>
      <c r="BZV12" s="314"/>
      <c r="BZW12" s="314"/>
      <c r="BZX12" s="314"/>
      <c r="BZY12" s="314"/>
      <c r="BZZ12" s="314"/>
      <c r="CAA12" s="314"/>
      <c r="CAB12" s="314"/>
      <c r="CAC12" s="314"/>
      <c r="CAD12" s="314"/>
      <c r="CAE12" s="314"/>
      <c r="CAF12" s="314"/>
      <c r="CAG12" s="314"/>
      <c r="CAH12" s="314"/>
      <c r="CAI12" s="314"/>
      <c r="CAJ12" s="314"/>
      <c r="CAK12" s="314"/>
      <c r="CAL12" s="314"/>
      <c r="CAM12" s="314"/>
      <c r="CAN12" s="314"/>
      <c r="CAO12" s="314"/>
      <c r="CAP12" s="314"/>
      <c r="CAQ12" s="314"/>
      <c r="CAR12" s="314"/>
      <c r="CAS12" s="314"/>
      <c r="CAT12" s="314"/>
      <c r="CAU12" s="314"/>
      <c r="CAV12" s="314"/>
      <c r="CAW12" s="314"/>
      <c r="CAX12" s="314"/>
      <c r="CAY12" s="314"/>
      <c r="CAZ12" s="314"/>
      <c r="CBA12" s="314"/>
      <c r="CBB12" s="314"/>
      <c r="CBC12" s="314"/>
      <c r="CBD12" s="314"/>
      <c r="CBE12" s="314"/>
      <c r="CBF12" s="314"/>
      <c r="CBG12" s="314"/>
      <c r="CBH12" s="314"/>
      <c r="CBI12" s="314"/>
      <c r="CBJ12" s="314"/>
      <c r="CBK12" s="314"/>
      <c r="CBL12" s="314"/>
      <c r="CBM12" s="314"/>
      <c r="CBN12" s="314"/>
      <c r="CBO12" s="314"/>
      <c r="CBP12" s="314"/>
      <c r="CBQ12" s="314"/>
      <c r="CBR12" s="314"/>
      <c r="CBS12" s="314"/>
      <c r="CBT12" s="314"/>
      <c r="CBU12" s="314"/>
      <c r="CBV12" s="314"/>
      <c r="CBW12" s="314"/>
      <c r="CBX12" s="314"/>
      <c r="CBY12" s="314"/>
      <c r="CBZ12" s="314"/>
      <c r="CCA12" s="314"/>
      <c r="CCB12" s="314"/>
      <c r="CCC12" s="314"/>
      <c r="CCD12" s="314"/>
      <c r="CCE12" s="314"/>
      <c r="CCF12" s="314"/>
      <c r="CCG12" s="314"/>
      <c r="CCH12" s="314"/>
      <c r="CCI12" s="314"/>
      <c r="CCJ12" s="314"/>
      <c r="CCK12" s="314"/>
      <c r="CCL12" s="314"/>
      <c r="CCM12" s="314"/>
      <c r="CCN12" s="314"/>
      <c r="CCO12" s="314"/>
      <c r="CCP12" s="314"/>
      <c r="CCQ12" s="314"/>
      <c r="CCR12" s="314"/>
      <c r="CCS12" s="314"/>
      <c r="CCT12" s="314"/>
      <c r="CCU12" s="314"/>
      <c r="CCV12" s="314"/>
      <c r="CCW12" s="314"/>
      <c r="CCX12" s="314"/>
      <c r="CCY12" s="314"/>
      <c r="CCZ12" s="314"/>
      <c r="CDA12" s="314"/>
      <c r="CDB12" s="314"/>
      <c r="CDC12" s="314"/>
      <c r="CDD12" s="314"/>
      <c r="CDE12" s="314"/>
      <c r="CDF12" s="314"/>
      <c r="CDG12" s="314"/>
      <c r="CDH12" s="314"/>
      <c r="CDI12" s="314"/>
      <c r="CDJ12" s="314"/>
      <c r="CDK12" s="314"/>
      <c r="CDL12" s="314"/>
      <c r="CDM12" s="314"/>
      <c r="CDN12" s="314"/>
      <c r="CDO12" s="314"/>
      <c r="CDP12" s="314"/>
      <c r="CDQ12" s="314"/>
      <c r="CDR12" s="314"/>
      <c r="CDS12" s="314"/>
      <c r="CDT12" s="314"/>
      <c r="CDU12" s="314"/>
      <c r="CDV12" s="314"/>
      <c r="CDW12" s="314"/>
      <c r="CDX12" s="314"/>
      <c r="CDY12" s="314"/>
      <c r="CDZ12" s="314"/>
      <c r="CEA12" s="314"/>
      <c r="CEB12" s="314"/>
      <c r="CEC12" s="314"/>
      <c r="CED12" s="314"/>
      <c r="CEE12" s="314"/>
      <c r="CEF12" s="314"/>
      <c r="CEG12" s="314"/>
      <c r="CEH12" s="314"/>
      <c r="CEI12" s="314"/>
      <c r="CEJ12" s="314"/>
      <c r="CEK12" s="314"/>
      <c r="CEL12" s="314"/>
      <c r="CEM12" s="314"/>
      <c r="CEN12" s="314"/>
      <c r="CEO12" s="314"/>
      <c r="CEP12" s="314"/>
      <c r="CEQ12" s="314"/>
      <c r="CER12" s="314"/>
      <c r="CES12" s="314"/>
      <c r="CET12" s="314"/>
      <c r="CEU12" s="314"/>
      <c r="CEV12" s="314"/>
      <c r="CEW12" s="314"/>
      <c r="CEX12" s="314"/>
      <c r="CEY12" s="314"/>
      <c r="CEZ12" s="314"/>
      <c r="CFA12" s="314"/>
      <c r="CFB12" s="314"/>
      <c r="CFC12" s="314"/>
      <c r="CFD12" s="314"/>
      <c r="CFE12" s="314"/>
      <c r="CFF12" s="314"/>
      <c r="CFG12" s="314"/>
      <c r="CFH12" s="314"/>
      <c r="CFI12" s="314"/>
      <c r="CFJ12" s="314"/>
      <c r="CFK12" s="314"/>
      <c r="CFL12" s="314"/>
      <c r="CFM12" s="314"/>
      <c r="CFN12" s="314"/>
      <c r="CFO12" s="314"/>
      <c r="CFP12" s="314"/>
      <c r="CFQ12" s="314"/>
      <c r="CFR12" s="314"/>
      <c r="CFS12" s="314"/>
      <c r="CFT12" s="314"/>
      <c r="CFU12" s="314"/>
      <c r="CFV12" s="314"/>
      <c r="CFW12" s="314"/>
      <c r="CFX12" s="314"/>
      <c r="CFY12" s="314"/>
      <c r="CFZ12" s="314"/>
      <c r="CGA12" s="314"/>
      <c r="CGB12" s="314"/>
      <c r="CGC12" s="314"/>
      <c r="CGD12" s="314"/>
      <c r="CGE12" s="314"/>
      <c r="CGF12" s="314"/>
      <c r="CGG12" s="314"/>
      <c r="CGH12" s="314"/>
      <c r="CGI12" s="314"/>
      <c r="CGJ12" s="314"/>
      <c r="CGK12" s="314"/>
      <c r="CGL12" s="314"/>
      <c r="CGM12" s="314"/>
      <c r="CGN12" s="314"/>
      <c r="CGO12" s="314"/>
      <c r="CGP12" s="314"/>
      <c r="CGQ12" s="314"/>
      <c r="CGR12" s="314"/>
      <c r="CGS12" s="314"/>
      <c r="CGT12" s="314"/>
      <c r="CGU12" s="314"/>
      <c r="CGV12" s="314"/>
      <c r="CGW12" s="314"/>
      <c r="CGX12" s="314"/>
      <c r="CGY12" s="314"/>
      <c r="CGZ12" s="314"/>
      <c r="CHA12" s="314"/>
      <c r="CHB12" s="314"/>
      <c r="CHC12" s="314"/>
      <c r="CHD12" s="314"/>
      <c r="CHE12" s="314"/>
      <c r="CHF12" s="314"/>
      <c r="CHG12" s="314"/>
      <c r="CHH12" s="314"/>
      <c r="CHI12" s="314"/>
      <c r="CHJ12" s="314"/>
      <c r="CHK12" s="314"/>
      <c r="CHL12" s="314"/>
      <c r="CHM12" s="314"/>
      <c r="CHN12" s="314"/>
      <c r="CHO12" s="314"/>
      <c r="CHP12" s="314"/>
      <c r="CHQ12" s="314"/>
      <c r="CHR12" s="314"/>
      <c r="CHS12" s="314"/>
      <c r="CHT12" s="314"/>
      <c r="CHU12" s="314"/>
      <c r="CHV12" s="314"/>
      <c r="CHW12" s="314"/>
      <c r="CHX12" s="314"/>
      <c r="CHY12" s="314"/>
      <c r="CHZ12" s="314"/>
      <c r="CIA12" s="314"/>
      <c r="CIB12" s="314"/>
      <c r="CIC12" s="314"/>
      <c r="CID12" s="314"/>
      <c r="CIE12" s="314"/>
      <c r="CIF12" s="314"/>
      <c r="CIG12" s="314"/>
      <c r="CIH12" s="314"/>
      <c r="CII12" s="314"/>
      <c r="CIJ12" s="314"/>
      <c r="CIK12" s="314"/>
      <c r="CIL12" s="314"/>
      <c r="CIM12" s="314"/>
      <c r="CIN12" s="314"/>
      <c r="CIO12" s="314"/>
      <c r="CIP12" s="314"/>
      <c r="CIQ12" s="314"/>
      <c r="CIR12" s="314"/>
      <c r="CIS12" s="314"/>
      <c r="CIT12" s="314"/>
      <c r="CIU12" s="314"/>
      <c r="CIV12" s="314"/>
      <c r="CIW12" s="314"/>
      <c r="CIX12" s="314"/>
      <c r="CIY12" s="314"/>
      <c r="CIZ12" s="314"/>
      <c r="CJA12" s="314"/>
      <c r="CJB12" s="314"/>
      <c r="CJC12" s="314"/>
      <c r="CJD12" s="314"/>
      <c r="CJE12" s="314"/>
      <c r="CJF12" s="314"/>
      <c r="CJG12" s="314"/>
      <c r="CJH12" s="314"/>
      <c r="CJI12" s="314"/>
      <c r="CJJ12" s="314"/>
      <c r="CJK12" s="314"/>
      <c r="CJL12" s="314"/>
      <c r="CJM12" s="314"/>
      <c r="CJN12" s="314"/>
      <c r="CJO12" s="314"/>
      <c r="CJP12" s="314"/>
      <c r="CJQ12" s="314"/>
      <c r="CJR12" s="314"/>
      <c r="CJS12" s="314"/>
      <c r="CJT12" s="314"/>
      <c r="CJU12" s="314"/>
      <c r="CJV12" s="314"/>
      <c r="CJW12" s="314"/>
      <c r="CJX12" s="314"/>
      <c r="CJY12" s="314"/>
      <c r="CJZ12" s="314"/>
      <c r="CKA12" s="314"/>
      <c r="CKB12" s="314"/>
      <c r="CKC12" s="314"/>
      <c r="CKD12" s="314"/>
      <c r="CKE12" s="314"/>
      <c r="CKF12" s="314"/>
      <c r="CKG12" s="314"/>
      <c r="CKH12" s="314"/>
      <c r="CKI12" s="314"/>
      <c r="CKJ12" s="314"/>
      <c r="CKK12" s="314"/>
      <c r="CKL12" s="314"/>
      <c r="CKM12" s="314"/>
      <c r="CKN12" s="314"/>
      <c r="CKO12" s="314"/>
      <c r="CKP12" s="314"/>
      <c r="CKQ12" s="314"/>
      <c r="CKR12" s="314"/>
      <c r="CKS12" s="314"/>
      <c r="CKT12" s="314"/>
      <c r="CKU12" s="314"/>
      <c r="CKV12" s="314"/>
      <c r="CKW12" s="314"/>
      <c r="CKX12" s="314"/>
      <c r="CKY12" s="314"/>
      <c r="CKZ12" s="314"/>
      <c r="CLA12" s="314"/>
      <c r="CLB12" s="314"/>
      <c r="CLC12" s="314"/>
      <c r="CLD12" s="314"/>
      <c r="CLE12" s="314"/>
      <c r="CLF12" s="314"/>
      <c r="CLG12" s="314"/>
      <c r="CLH12" s="314"/>
      <c r="CLI12" s="314"/>
      <c r="CLJ12" s="314"/>
      <c r="CLK12" s="314"/>
      <c r="CLL12" s="314"/>
      <c r="CLM12" s="314"/>
      <c r="CLN12" s="314"/>
      <c r="CLO12" s="314"/>
      <c r="CLP12" s="314"/>
      <c r="CLQ12" s="314"/>
      <c r="CLR12" s="314"/>
      <c r="CLS12" s="314"/>
      <c r="CLT12" s="314"/>
      <c r="CLU12" s="314"/>
      <c r="CLV12" s="314"/>
      <c r="CLW12" s="314"/>
      <c r="CLX12" s="314"/>
      <c r="CLY12" s="314"/>
      <c r="CLZ12" s="314"/>
      <c r="CMA12" s="314"/>
      <c r="CMB12" s="314"/>
      <c r="CMC12" s="314"/>
      <c r="CMD12" s="314"/>
      <c r="CME12" s="314"/>
      <c r="CMF12" s="314"/>
      <c r="CMG12" s="314"/>
      <c r="CMH12" s="314"/>
      <c r="CMI12" s="314"/>
      <c r="CMJ12" s="314"/>
      <c r="CMK12" s="314"/>
      <c r="CML12" s="314"/>
      <c r="CMM12" s="314"/>
      <c r="CMN12" s="314"/>
      <c r="CMO12" s="314"/>
      <c r="CMP12" s="314"/>
      <c r="CMQ12" s="314"/>
      <c r="CMR12" s="314"/>
      <c r="CMS12" s="314"/>
      <c r="CMT12" s="314"/>
      <c r="CMU12" s="314"/>
      <c r="CMV12" s="314"/>
      <c r="CMW12" s="314"/>
      <c r="CMX12" s="314"/>
      <c r="CMY12" s="314"/>
      <c r="CMZ12" s="314"/>
      <c r="CNA12" s="314"/>
      <c r="CNB12" s="314"/>
      <c r="CNC12" s="314"/>
      <c r="CND12" s="314"/>
      <c r="CNE12" s="314"/>
      <c r="CNF12" s="314"/>
      <c r="CNG12" s="314"/>
      <c r="CNH12" s="314"/>
      <c r="CNI12" s="314"/>
      <c r="CNJ12" s="314"/>
      <c r="CNK12" s="314"/>
      <c r="CNL12" s="314"/>
      <c r="CNM12" s="314"/>
      <c r="CNN12" s="314"/>
      <c r="CNO12" s="314"/>
      <c r="CNP12" s="314"/>
      <c r="CNQ12" s="314"/>
      <c r="CNR12" s="314"/>
      <c r="CNS12" s="314"/>
      <c r="CNT12" s="314"/>
      <c r="CNU12" s="314"/>
      <c r="CNV12" s="314"/>
      <c r="CNW12" s="314"/>
      <c r="CNX12" s="314"/>
      <c r="CNY12" s="314"/>
      <c r="CNZ12" s="314"/>
      <c r="COA12" s="314"/>
      <c r="COB12" s="314"/>
      <c r="COC12" s="314"/>
      <c r="COD12" s="314"/>
      <c r="COE12" s="314"/>
      <c r="COF12" s="314"/>
      <c r="COG12" s="314"/>
      <c r="COH12" s="314"/>
      <c r="COI12" s="314"/>
      <c r="COJ12" s="314"/>
      <c r="COK12" s="314"/>
      <c r="COL12" s="314"/>
      <c r="COM12" s="314"/>
      <c r="CON12" s="314"/>
      <c r="COO12" s="314"/>
      <c r="COP12" s="314"/>
      <c r="COQ12" s="314"/>
      <c r="COR12" s="314"/>
      <c r="COS12" s="314"/>
      <c r="COT12" s="314"/>
      <c r="COU12" s="314"/>
      <c r="COV12" s="314"/>
      <c r="COW12" s="314"/>
      <c r="COX12" s="314"/>
      <c r="COY12" s="314"/>
      <c r="COZ12" s="314"/>
      <c r="CPA12" s="314"/>
      <c r="CPB12" s="314"/>
      <c r="CPC12" s="314"/>
      <c r="CPD12" s="314"/>
      <c r="CPE12" s="314"/>
      <c r="CPF12" s="314"/>
      <c r="CPG12" s="314"/>
      <c r="CPH12" s="314"/>
      <c r="CPI12" s="314"/>
      <c r="CPJ12" s="314"/>
      <c r="CPK12" s="314"/>
      <c r="CPL12" s="314"/>
      <c r="CPM12" s="314"/>
      <c r="CPN12" s="314"/>
      <c r="CPO12" s="314"/>
      <c r="CPP12" s="314"/>
      <c r="CPQ12" s="314"/>
      <c r="CPR12" s="314"/>
      <c r="CPS12" s="314"/>
      <c r="CPT12" s="314"/>
      <c r="CPU12" s="314"/>
      <c r="CPV12" s="314"/>
      <c r="CPW12" s="314"/>
      <c r="CPX12" s="314"/>
      <c r="CPY12" s="314"/>
      <c r="CPZ12" s="314"/>
      <c r="CQA12" s="314"/>
      <c r="CQB12" s="314"/>
      <c r="CQC12" s="314"/>
      <c r="CQD12" s="314"/>
      <c r="CQE12" s="314"/>
      <c r="CQF12" s="314"/>
      <c r="CQG12" s="314"/>
      <c r="CQH12" s="314"/>
      <c r="CQI12" s="314"/>
      <c r="CQJ12" s="314"/>
      <c r="CQK12" s="314"/>
      <c r="CQL12" s="314"/>
      <c r="CQM12" s="314"/>
      <c r="CQN12" s="314"/>
      <c r="CQO12" s="314"/>
      <c r="CQP12" s="314"/>
      <c r="CQQ12" s="314"/>
      <c r="CQR12" s="314"/>
      <c r="CQS12" s="314"/>
      <c r="CQT12" s="314"/>
      <c r="CQU12" s="314"/>
      <c r="CQV12" s="314"/>
      <c r="CQW12" s="314"/>
      <c r="CQX12" s="314"/>
      <c r="CQY12" s="314"/>
      <c r="CQZ12" s="314"/>
      <c r="CRA12" s="314"/>
      <c r="CRB12" s="314"/>
      <c r="CRC12" s="314"/>
      <c r="CRD12" s="314"/>
      <c r="CRE12" s="314"/>
      <c r="CRF12" s="314"/>
      <c r="CRG12" s="314"/>
      <c r="CRH12" s="314"/>
      <c r="CRI12" s="314"/>
      <c r="CRJ12" s="314"/>
      <c r="CRK12" s="314"/>
      <c r="CRL12" s="314"/>
      <c r="CRM12" s="314"/>
      <c r="CRN12" s="314"/>
      <c r="CRO12" s="314"/>
      <c r="CRP12" s="314"/>
      <c r="CRQ12" s="314"/>
      <c r="CRR12" s="314"/>
      <c r="CRS12" s="314"/>
      <c r="CRT12" s="314"/>
      <c r="CRU12" s="314"/>
      <c r="CRV12" s="314"/>
      <c r="CRW12" s="314"/>
      <c r="CRX12" s="314"/>
      <c r="CRY12" s="314"/>
      <c r="CRZ12" s="314"/>
      <c r="CSA12" s="314"/>
      <c r="CSB12" s="314"/>
      <c r="CSC12" s="314"/>
      <c r="CSD12" s="314"/>
      <c r="CSE12" s="314"/>
      <c r="CSF12" s="314"/>
      <c r="CSG12" s="314"/>
      <c r="CSH12" s="314"/>
      <c r="CSI12" s="314"/>
      <c r="CSJ12" s="314"/>
      <c r="CSK12" s="314"/>
      <c r="CSL12" s="314"/>
      <c r="CSM12" s="314"/>
      <c r="CSN12" s="314"/>
      <c r="CSO12" s="314"/>
      <c r="CSP12" s="314"/>
      <c r="CSQ12" s="314"/>
      <c r="CSR12" s="314"/>
      <c r="CSS12" s="314"/>
      <c r="CST12" s="314"/>
      <c r="CSU12" s="314"/>
      <c r="CSV12" s="314"/>
      <c r="CSW12" s="314"/>
      <c r="CSX12" s="314"/>
      <c r="CSY12" s="314"/>
      <c r="CSZ12" s="314"/>
      <c r="CTA12" s="314"/>
      <c r="CTB12" s="314"/>
      <c r="CTC12" s="314"/>
      <c r="CTD12" s="314"/>
      <c r="CTE12" s="314"/>
      <c r="CTF12" s="314"/>
      <c r="CTG12" s="314"/>
      <c r="CTH12" s="314"/>
      <c r="CTI12" s="314"/>
      <c r="CTJ12" s="314"/>
      <c r="CTK12" s="314"/>
      <c r="CTL12" s="314"/>
      <c r="CTM12" s="314"/>
      <c r="CTN12" s="314"/>
      <c r="CTO12" s="314"/>
      <c r="CTP12" s="314"/>
      <c r="CTQ12" s="314"/>
      <c r="CTR12" s="314"/>
      <c r="CTS12" s="314"/>
      <c r="CTT12" s="314"/>
      <c r="CTU12" s="314"/>
      <c r="CTV12" s="314"/>
      <c r="CTW12" s="314"/>
      <c r="CTX12" s="314"/>
      <c r="CTY12" s="314"/>
      <c r="CTZ12" s="314"/>
      <c r="CUA12" s="314"/>
      <c r="CUB12" s="314"/>
      <c r="CUC12" s="314"/>
      <c r="CUD12" s="314"/>
      <c r="CUE12" s="314"/>
      <c r="CUF12" s="314"/>
      <c r="CUG12" s="314"/>
      <c r="CUH12" s="314"/>
      <c r="CUI12" s="314"/>
      <c r="CUJ12" s="314"/>
      <c r="CUK12" s="314"/>
      <c r="CUL12" s="314"/>
      <c r="CUM12" s="314"/>
      <c r="CUN12" s="314"/>
      <c r="CUO12" s="314"/>
      <c r="CUP12" s="314"/>
      <c r="CUQ12" s="314"/>
      <c r="CUR12" s="314"/>
      <c r="CUS12" s="314"/>
      <c r="CUT12" s="314"/>
      <c r="CUU12" s="314"/>
      <c r="CUV12" s="314"/>
      <c r="CUW12" s="314"/>
      <c r="CUX12" s="314"/>
      <c r="CUY12" s="314"/>
      <c r="CUZ12" s="314"/>
      <c r="CVA12" s="314"/>
      <c r="CVB12" s="314"/>
      <c r="CVC12" s="314"/>
      <c r="CVD12" s="314"/>
      <c r="CVE12" s="314"/>
      <c r="CVF12" s="314"/>
      <c r="CVG12" s="314"/>
      <c r="CVH12" s="314"/>
      <c r="CVI12" s="314"/>
      <c r="CVJ12" s="314"/>
      <c r="CVK12" s="314"/>
      <c r="CVL12" s="314"/>
      <c r="CVM12" s="314"/>
      <c r="CVN12" s="314"/>
      <c r="CVO12" s="314"/>
      <c r="CVP12" s="314"/>
      <c r="CVQ12" s="314"/>
      <c r="CVR12" s="314"/>
      <c r="CVS12" s="314"/>
      <c r="CVT12" s="314"/>
      <c r="CVU12" s="314"/>
      <c r="CVV12" s="314"/>
      <c r="CVW12" s="314"/>
      <c r="CVX12" s="314"/>
      <c r="CVY12" s="314"/>
      <c r="CVZ12" s="314"/>
      <c r="CWA12" s="314"/>
      <c r="CWB12" s="314"/>
      <c r="CWC12" s="314"/>
      <c r="CWD12" s="314"/>
      <c r="CWE12" s="314"/>
      <c r="CWF12" s="314"/>
      <c r="CWG12" s="314"/>
      <c r="CWH12" s="314"/>
      <c r="CWI12" s="314"/>
      <c r="CWJ12" s="314"/>
      <c r="CWK12" s="314"/>
      <c r="CWL12" s="314"/>
      <c r="CWM12" s="314"/>
      <c r="CWN12" s="314"/>
      <c r="CWO12" s="314"/>
      <c r="CWP12" s="314"/>
      <c r="CWQ12" s="314"/>
      <c r="CWR12" s="314"/>
      <c r="CWS12" s="314"/>
      <c r="CWT12" s="314"/>
      <c r="CWU12" s="314"/>
      <c r="CWV12" s="314"/>
      <c r="CWW12" s="314"/>
      <c r="CWX12" s="314"/>
      <c r="CWY12" s="314"/>
      <c r="CWZ12" s="314"/>
      <c r="CXA12" s="314"/>
      <c r="CXB12" s="314"/>
      <c r="CXC12" s="314"/>
      <c r="CXD12" s="314"/>
      <c r="CXE12" s="314"/>
      <c r="CXF12" s="314"/>
      <c r="CXG12" s="314"/>
      <c r="CXH12" s="314"/>
      <c r="CXI12" s="314"/>
      <c r="CXJ12" s="314"/>
      <c r="CXK12" s="314"/>
      <c r="CXL12" s="314"/>
      <c r="CXM12" s="314"/>
      <c r="CXN12" s="314"/>
      <c r="CXO12" s="314"/>
      <c r="CXP12" s="314"/>
      <c r="CXQ12" s="314"/>
      <c r="CXR12" s="314"/>
      <c r="CXS12" s="314"/>
      <c r="CXT12" s="314"/>
      <c r="CXU12" s="314"/>
      <c r="CXV12" s="314"/>
      <c r="CXW12" s="314"/>
      <c r="CXX12" s="314"/>
      <c r="CXY12" s="314"/>
      <c r="CXZ12" s="314"/>
      <c r="CYA12" s="314"/>
      <c r="CYB12" s="314"/>
      <c r="CYC12" s="314"/>
      <c r="CYD12" s="314"/>
      <c r="CYE12" s="314"/>
      <c r="CYF12" s="314"/>
      <c r="CYG12" s="314"/>
      <c r="CYH12" s="314"/>
      <c r="CYI12" s="314"/>
      <c r="CYJ12" s="314"/>
      <c r="CYK12" s="314"/>
      <c r="CYL12" s="314"/>
      <c r="CYM12" s="314"/>
      <c r="CYN12" s="314"/>
      <c r="CYO12" s="314"/>
      <c r="CYP12" s="314"/>
      <c r="CYQ12" s="314"/>
      <c r="CYR12" s="314"/>
      <c r="CYS12" s="314"/>
      <c r="CYT12" s="314"/>
      <c r="CYU12" s="314"/>
      <c r="CYV12" s="314"/>
      <c r="CYW12" s="314"/>
      <c r="CYX12" s="314"/>
      <c r="CYY12" s="314"/>
      <c r="CYZ12" s="314"/>
      <c r="CZA12" s="314"/>
      <c r="CZB12" s="314"/>
      <c r="CZC12" s="314"/>
      <c r="CZD12" s="314"/>
      <c r="CZE12" s="314"/>
      <c r="CZF12" s="314"/>
      <c r="CZG12" s="314"/>
      <c r="CZH12" s="314"/>
      <c r="CZI12" s="314"/>
      <c r="CZJ12" s="314"/>
      <c r="CZK12" s="314"/>
      <c r="CZL12" s="314"/>
      <c r="CZM12" s="314"/>
      <c r="CZN12" s="314"/>
      <c r="CZO12" s="314"/>
      <c r="CZP12" s="314"/>
      <c r="CZQ12" s="314"/>
      <c r="CZR12" s="314"/>
      <c r="CZS12" s="314"/>
      <c r="CZT12" s="314"/>
      <c r="CZU12" s="314"/>
      <c r="CZV12" s="314"/>
      <c r="CZW12" s="314"/>
      <c r="CZX12" s="314"/>
      <c r="CZY12" s="314"/>
      <c r="CZZ12" s="314"/>
      <c r="DAA12" s="314"/>
      <c r="DAB12" s="314"/>
      <c r="DAC12" s="314"/>
      <c r="DAD12" s="314"/>
      <c r="DAE12" s="314"/>
      <c r="DAF12" s="314"/>
      <c r="DAG12" s="314"/>
      <c r="DAH12" s="314"/>
      <c r="DAI12" s="314"/>
      <c r="DAJ12" s="314"/>
      <c r="DAK12" s="314"/>
      <c r="DAL12" s="314"/>
      <c r="DAM12" s="314"/>
      <c r="DAN12" s="314"/>
      <c r="DAO12" s="314"/>
      <c r="DAP12" s="314"/>
      <c r="DAQ12" s="314"/>
      <c r="DAR12" s="314"/>
      <c r="DAS12" s="314"/>
      <c r="DAT12" s="314"/>
      <c r="DAU12" s="314"/>
      <c r="DAV12" s="314"/>
      <c r="DAW12" s="314"/>
      <c r="DAX12" s="314"/>
      <c r="DAY12" s="314"/>
      <c r="DAZ12" s="314"/>
      <c r="DBA12" s="314"/>
      <c r="DBB12" s="314"/>
      <c r="DBC12" s="314"/>
      <c r="DBD12" s="314"/>
      <c r="DBE12" s="314"/>
      <c r="DBF12" s="314"/>
      <c r="DBG12" s="314"/>
      <c r="DBH12" s="314"/>
      <c r="DBI12" s="314"/>
      <c r="DBJ12" s="314"/>
      <c r="DBK12" s="314"/>
      <c r="DBL12" s="314"/>
      <c r="DBM12" s="314"/>
      <c r="DBN12" s="314"/>
      <c r="DBO12" s="314"/>
      <c r="DBP12" s="314"/>
      <c r="DBQ12" s="314"/>
      <c r="DBR12" s="314"/>
      <c r="DBS12" s="314"/>
      <c r="DBT12" s="314"/>
      <c r="DBU12" s="314"/>
      <c r="DBV12" s="314"/>
      <c r="DBW12" s="314"/>
      <c r="DBX12" s="314"/>
      <c r="DBY12" s="314"/>
      <c r="DBZ12" s="314"/>
      <c r="DCA12" s="314"/>
      <c r="DCB12" s="314"/>
      <c r="DCC12" s="314"/>
      <c r="DCD12" s="314"/>
      <c r="DCE12" s="314"/>
      <c r="DCF12" s="314"/>
      <c r="DCG12" s="314"/>
      <c r="DCH12" s="314"/>
      <c r="DCI12" s="314"/>
      <c r="DCJ12" s="314"/>
      <c r="DCK12" s="314"/>
      <c r="DCL12" s="314"/>
      <c r="DCM12" s="314"/>
      <c r="DCN12" s="314"/>
      <c r="DCO12" s="314"/>
      <c r="DCP12" s="314"/>
      <c r="DCQ12" s="314"/>
      <c r="DCR12" s="314"/>
      <c r="DCS12" s="314"/>
      <c r="DCT12" s="314"/>
      <c r="DCU12" s="314"/>
      <c r="DCV12" s="314"/>
      <c r="DCW12" s="314"/>
      <c r="DCX12" s="314"/>
      <c r="DCY12" s="314"/>
      <c r="DCZ12" s="314"/>
      <c r="DDA12" s="314"/>
      <c r="DDB12" s="314"/>
      <c r="DDC12" s="314"/>
      <c r="DDD12" s="314"/>
      <c r="DDE12" s="314"/>
      <c r="DDF12" s="314"/>
      <c r="DDG12" s="314"/>
      <c r="DDH12" s="314"/>
      <c r="DDI12" s="314"/>
      <c r="DDJ12" s="314"/>
      <c r="DDK12" s="314"/>
      <c r="DDL12" s="314"/>
      <c r="DDM12" s="314"/>
      <c r="DDN12" s="314"/>
      <c r="DDO12" s="314"/>
      <c r="DDP12" s="314"/>
      <c r="DDQ12" s="314"/>
      <c r="DDR12" s="314"/>
      <c r="DDS12" s="314"/>
      <c r="DDT12" s="314"/>
      <c r="DDU12" s="314"/>
      <c r="DDV12" s="314"/>
      <c r="DDW12" s="314"/>
      <c r="DDX12" s="314"/>
      <c r="DDY12" s="314"/>
      <c r="DDZ12" s="314"/>
      <c r="DEA12" s="314"/>
      <c r="DEB12" s="314"/>
      <c r="DEC12" s="314"/>
      <c r="DED12" s="314"/>
      <c r="DEE12" s="314"/>
      <c r="DEF12" s="314"/>
      <c r="DEG12" s="314"/>
      <c r="DEH12" s="314"/>
      <c r="DEI12" s="314"/>
      <c r="DEJ12" s="314"/>
      <c r="DEK12" s="314"/>
      <c r="DEL12" s="314"/>
      <c r="DEM12" s="314"/>
      <c r="DEN12" s="314"/>
      <c r="DEO12" s="314"/>
      <c r="DEP12" s="314"/>
      <c r="DEQ12" s="314"/>
      <c r="DER12" s="314"/>
      <c r="DES12" s="314"/>
      <c r="DET12" s="314"/>
      <c r="DEU12" s="314"/>
      <c r="DEV12" s="314"/>
      <c r="DEW12" s="314"/>
      <c r="DEX12" s="314"/>
      <c r="DEY12" s="314"/>
      <c r="DEZ12" s="314"/>
      <c r="DFA12" s="314"/>
      <c r="DFB12" s="314"/>
      <c r="DFC12" s="314"/>
      <c r="DFD12" s="314"/>
      <c r="DFE12" s="314"/>
      <c r="DFF12" s="314"/>
      <c r="DFG12" s="314"/>
      <c r="DFH12" s="314"/>
      <c r="DFI12" s="314"/>
      <c r="DFJ12" s="314"/>
      <c r="DFK12" s="314"/>
      <c r="DFL12" s="314"/>
      <c r="DFM12" s="314"/>
      <c r="DFN12" s="314"/>
      <c r="DFO12" s="314"/>
      <c r="DFP12" s="314"/>
      <c r="DFQ12" s="314"/>
      <c r="DFR12" s="314"/>
      <c r="DFS12" s="314"/>
      <c r="DFT12" s="314"/>
      <c r="DFU12" s="314"/>
      <c r="DFV12" s="314"/>
      <c r="DFW12" s="314"/>
      <c r="DFX12" s="314"/>
      <c r="DFY12" s="314"/>
      <c r="DFZ12" s="314"/>
      <c r="DGA12" s="314"/>
      <c r="DGB12" s="314"/>
      <c r="DGC12" s="314"/>
      <c r="DGD12" s="314"/>
      <c r="DGE12" s="314"/>
      <c r="DGF12" s="314"/>
      <c r="DGG12" s="314"/>
      <c r="DGH12" s="314"/>
      <c r="DGI12" s="314"/>
      <c r="DGJ12" s="314"/>
      <c r="DGK12" s="314"/>
      <c r="DGL12" s="314"/>
      <c r="DGM12" s="314"/>
      <c r="DGN12" s="314"/>
      <c r="DGO12" s="314"/>
      <c r="DGP12" s="314"/>
      <c r="DGQ12" s="314"/>
      <c r="DGR12" s="314"/>
      <c r="DGS12" s="314"/>
      <c r="DGT12" s="314"/>
      <c r="DGU12" s="314"/>
      <c r="DGV12" s="314"/>
      <c r="DGW12" s="314"/>
      <c r="DGX12" s="314"/>
      <c r="DGY12" s="314"/>
      <c r="DGZ12" s="314"/>
      <c r="DHA12" s="314"/>
      <c r="DHB12" s="314"/>
      <c r="DHC12" s="314"/>
      <c r="DHD12" s="314"/>
      <c r="DHE12" s="314"/>
      <c r="DHF12" s="314"/>
      <c r="DHG12" s="314"/>
      <c r="DHH12" s="314"/>
      <c r="DHI12" s="314"/>
      <c r="DHJ12" s="314"/>
      <c r="DHK12" s="314"/>
      <c r="DHL12" s="314"/>
      <c r="DHM12" s="314"/>
      <c r="DHN12" s="314"/>
      <c r="DHO12" s="314"/>
      <c r="DHP12" s="314"/>
      <c r="DHQ12" s="314"/>
      <c r="DHR12" s="314"/>
      <c r="DHS12" s="314"/>
      <c r="DHT12" s="314"/>
      <c r="DHU12" s="314"/>
      <c r="DHV12" s="314"/>
      <c r="DHW12" s="314"/>
      <c r="DHX12" s="314"/>
      <c r="DHY12" s="314"/>
      <c r="DHZ12" s="314"/>
      <c r="DIA12" s="314"/>
      <c r="DIB12" s="314"/>
      <c r="DIC12" s="314"/>
      <c r="DID12" s="314"/>
      <c r="DIE12" s="314"/>
      <c r="DIF12" s="314"/>
      <c r="DIG12" s="314"/>
      <c r="DIH12" s="314"/>
      <c r="DII12" s="314"/>
      <c r="DIJ12" s="314"/>
      <c r="DIK12" s="314"/>
      <c r="DIL12" s="314"/>
      <c r="DIM12" s="314"/>
      <c r="DIN12" s="314"/>
      <c r="DIO12" s="314"/>
      <c r="DIP12" s="314"/>
      <c r="DIQ12" s="314"/>
      <c r="DIR12" s="314"/>
      <c r="DIS12" s="314"/>
      <c r="DIT12" s="314"/>
      <c r="DIU12" s="314"/>
      <c r="DIV12" s="314"/>
      <c r="DIW12" s="314"/>
      <c r="DIX12" s="314"/>
      <c r="DIY12" s="314"/>
      <c r="DIZ12" s="314"/>
      <c r="DJA12" s="314"/>
      <c r="DJB12" s="314"/>
      <c r="DJC12" s="314"/>
      <c r="DJD12" s="314"/>
      <c r="DJE12" s="314"/>
      <c r="DJF12" s="314"/>
      <c r="DJG12" s="314"/>
      <c r="DJH12" s="314"/>
      <c r="DJI12" s="314"/>
      <c r="DJJ12" s="314"/>
      <c r="DJK12" s="314"/>
      <c r="DJL12" s="314"/>
      <c r="DJM12" s="314"/>
      <c r="DJN12" s="314"/>
      <c r="DJO12" s="314"/>
      <c r="DJP12" s="314"/>
      <c r="DJQ12" s="314"/>
      <c r="DJR12" s="314"/>
      <c r="DJS12" s="314"/>
      <c r="DJT12" s="314"/>
      <c r="DJU12" s="314"/>
      <c r="DJV12" s="314"/>
      <c r="DJW12" s="314"/>
      <c r="DJX12" s="314"/>
      <c r="DJY12" s="314"/>
      <c r="DJZ12" s="314"/>
      <c r="DKA12" s="314"/>
      <c r="DKB12" s="314"/>
      <c r="DKC12" s="314"/>
      <c r="DKD12" s="314"/>
      <c r="DKE12" s="314"/>
      <c r="DKF12" s="314"/>
      <c r="DKG12" s="314"/>
      <c r="DKH12" s="314"/>
      <c r="DKI12" s="314"/>
      <c r="DKJ12" s="314"/>
      <c r="DKK12" s="314"/>
      <c r="DKL12" s="314"/>
      <c r="DKM12" s="314"/>
      <c r="DKN12" s="314"/>
      <c r="DKO12" s="314"/>
      <c r="DKP12" s="314"/>
      <c r="DKQ12" s="314"/>
      <c r="DKR12" s="314"/>
      <c r="DKS12" s="314"/>
      <c r="DKT12" s="314"/>
      <c r="DKU12" s="314"/>
      <c r="DKV12" s="314"/>
      <c r="DKW12" s="314"/>
      <c r="DKX12" s="314"/>
      <c r="DKY12" s="314"/>
      <c r="DKZ12" s="314"/>
      <c r="DLA12" s="314"/>
      <c r="DLB12" s="314"/>
      <c r="DLC12" s="314"/>
      <c r="DLD12" s="314"/>
      <c r="DLE12" s="314"/>
      <c r="DLF12" s="314"/>
      <c r="DLG12" s="314"/>
      <c r="DLH12" s="314"/>
      <c r="DLI12" s="314"/>
      <c r="DLJ12" s="314"/>
      <c r="DLK12" s="314"/>
      <c r="DLL12" s="314"/>
      <c r="DLM12" s="314"/>
      <c r="DLN12" s="314"/>
      <c r="DLO12" s="314"/>
      <c r="DLP12" s="314"/>
      <c r="DLQ12" s="314"/>
      <c r="DLR12" s="314"/>
      <c r="DLS12" s="314"/>
      <c r="DLT12" s="314"/>
      <c r="DLU12" s="314"/>
      <c r="DLV12" s="314"/>
      <c r="DLW12" s="314"/>
      <c r="DLX12" s="314"/>
      <c r="DLY12" s="314"/>
      <c r="DLZ12" s="314"/>
      <c r="DMA12" s="314"/>
      <c r="DMB12" s="314"/>
      <c r="DMC12" s="314"/>
      <c r="DMD12" s="314"/>
      <c r="DME12" s="314"/>
      <c r="DMF12" s="314"/>
      <c r="DMG12" s="314"/>
      <c r="DMH12" s="314"/>
      <c r="DMI12" s="314"/>
      <c r="DMJ12" s="314"/>
      <c r="DMK12" s="314"/>
      <c r="DML12" s="314"/>
      <c r="DMM12" s="314"/>
      <c r="DMN12" s="314"/>
      <c r="DMO12" s="314"/>
      <c r="DMP12" s="314"/>
      <c r="DMQ12" s="314"/>
      <c r="DMR12" s="314"/>
      <c r="DMS12" s="314"/>
      <c r="DMT12" s="314"/>
      <c r="DMU12" s="314"/>
      <c r="DMV12" s="314"/>
      <c r="DMW12" s="314"/>
      <c r="DMX12" s="314"/>
      <c r="DMY12" s="314"/>
      <c r="DMZ12" s="314"/>
      <c r="DNA12" s="314"/>
      <c r="DNB12" s="314"/>
      <c r="DNC12" s="314"/>
      <c r="DND12" s="314"/>
      <c r="DNE12" s="314"/>
      <c r="DNF12" s="314"/>
      <c r="DNG12" s="314"/>
      <c r="DNH12" s="314"/>
      <c r="DNI12" s="314"/>
      <c r="DNJ12" s="314"/>
      <c r="DNK12" s="314"/>
      <c r="DNL12" s="314"/>
      <c r="DNM12" s="314"/>
      <c r="DNN12" s="314"/>
      <c r="DNO12" s="314"/>
      <c r="DNP12" s="314"/>
      <c r="DNQ12" s="314"/>
      <c r="DNR12" s="314"/>
      <c r="DNS12" s="314"/>
      <c r="DNT12" s="314"/>
      <c r="DNU12" s="314"/>
      <c r="DNV12" s="314"/>
      <c r="DNW12" s="314"/>
      <c r="DNX12" s="314"/>
      <c r="DNY12" s="314"/>
      <c r="DNZ12" s="314"/>
      <c r="DOA12" s="314"/>
      <c r="DOB12" s="314"/>
      <c r="DOC12" s="314"/>
      <c r="DOD12" s="314"/>
      <c r="DOE12" s="314"/>
      <c r="DOF12" s="314"/>
      <c r="DOG12" s="314"/>
      <c r="DOH12" s="314"/>
      <c r="DOI12" s="314"/>
      <c r="DOJ12" s="314"/>
      <c r="DOK12" s="314"/>
      <c r="DOL12" s="314"/>
      <c r="DOM12" s="314"/>
      <c r="DON12" s="314"/>
      <c r="DOO12" s="314"/>
      <c r="DOP12" s="314"/>
      <c r="DOQ12" s="314"/>
      <c r="DOR12" s="314"/>
      <c r="DOS12" s="314"/>
      <c r="DOT12" s="314"/>
      <c r="DOU12" s="314"/>
      <c r="DOV12" s="314"/>
      <c r="DOW12" s="314"/>
      <c r="DOX12" s="314"/>
      <c r="DOY12" s="314"/>
      <c r="DOZ12" s="314"/>
      <c r="DPA12" s="314"/>
      <c r="DPB12" s="314"/>
      <c r="DPC12" s="314"/>
      <c r="DPD12" s="314"/>
      <c r="DPE12" s="314"/>
      <c r="DPF12" s="314"/>
      <c r="DPG12" s="314"/>
      <c r="DPH12" s="314"/>
      <c r="DPI12" s="314"/>
      <c r="DPJ12" s="314"/>
      <c r="DPK12" s="314"/>
      <c r="DPL12" s="314"/>
      <c r="DPM12" s="314"/>
      <c r="DPN12" s="314"/>
      <c r="DPO12" s="314"/>
      <c r="DPP12" s="314"/>
      <c r="DPQ12" s="314"/>
      <c r="DPR12" s="314"/>
      <c r="DPS12" s="314"/>
      <c r="DPT12" s="314"/>
      <c r="DPU12" s="314"/>
      <c r="DPV12" s="314"/>
      <c r="DPW12" s="314"/>
      <c r="DPX12" s="314"/>
      <c r="DPY12" s="314"/>
      <c r="DPZ12" s="314"/>
      <c r="DQA12" s="314"/>
      <c r="DQB12" s="314"/>
      <c r="DQC12" s="314"/>
      <c r="DQD12" s="314"/>
      <c r="DQE12" s="314"/>
      <c r="DQF12" s="314"/>
      <c r="DQG12" s="314"/>
      <c r="DQH12" s="314"/>
      <c r="DQI12" s="314"/>
      <c r="DQJ12" s="314"/>
      <c r="DQK12" s="314"/>
      <c r="DQL12" s="314"/>
      <c r="DQM12" s="314"/>
      <c r="DQN12" s="314"/>
      <c r="DQO12" s="314"/>
      <c r="DQP12" s="314"/>
      <c r="DQQ12" s="314"/>
      <c r="DQR12" s="314"/>
      <c r="DQS12" s="314"/>
      <c r="DQT12" s="314"/>
      <c r="DQU12" s="314"/>
      <c r="DQV12" s="314"/>
      <c r="DQW12" s="314"/>
      <c r="DQX12" s="314"/>
      <c r="DQY12" s="314"/>
      <c r="DQZ12" s="314"/>
      <c r="DRA12" s="314"/>
      <c r="DRB12" s="314"/>
      <c r="DRC12" s="314"/>
      <c r="DRD12" s="314"/>
      <c r="DRE12" s="314"/>
      <c r="DRF12" s="314"/>
      <c r="DRG12" s="314"/>
      <c r="DRH12" s="314"/>
      <c r="DRI12" s="314"/>
      <c r="DRJ12" s="314"/>
      <c r="DRK12" s="314"/>
      <c r="DRL12" s="314"/>
      <c r="DRM12" s="314"/>
      <c r="DRN12" s="314"/>
      <c r="DRO12" s="314"/>
      <c r="DRP12" s="314"/>
      <c r="DRQ12" s="314"/>
      <c r="DRR12" s="314"/>
      <c r="DRS12" s="314"/>
      <c r="DRT12" s="314"/>
      <c r="DRU12" s="314"/>
      <c r="DRV12" s="314"/>
      <c r="DRW12" s="314"/>
      <c r="DRX12" s="314"/>
      <c r="DRY12" s="314"/>
      <c r="DRZ12" s="314"/>
      <c r="DSA12" s="314"/>
      <c r="DSB12" s="314"/>
      <c r="DSC12" s="314"/>
      <c r="DSD12" s="314"/>
      <c r="DSE12" s="314"/>
      <c r="DSF12" s="314"/>
      <c r="DSG12" s="314"/>
      <c r="DSH12" s="314"/>
      <c r="DSI12" s="314"/>
      <c r="DSJ12" s="314"/>
      <c r="DSK12" s="314"/>
      <c r="DSL12" s="314"/>
      <c r="DSM12" s="314"/>
      <c r="DSN12" s="314"/>
      <c r="DSO12" s="314"/>
      <c r="DSP12" s="314"/>
      <c r="DSQ12" s="314"/>
      <c r="DSR12" s="314"/>
      <c r="DSS12" s="314"/>
      <c r="DST12" s="314"/>
      <c r="DSU12" s="314"/>
      <c r="DSV12" s="314"/>
      <c r="DSW12" s="314"/>
      <c r="DSX12" s="314"/>
      <c r="DSY12" s="314"/>
      <c r="DSZ12" s="314"/>
      <c r="DTA12" s="314"/>
      <c r="DTB12" s="314"/>
      <c r="DTC12" s="314"/>
      <c r="DTD12" s="314"/>
      <c r="DTE12" s="314"/>
      <c r="DTF12" s="314"/>
      <c r="DTG12" s="314"/>
      <c r="DTH12" s="314"/>
      <c r="DTI12" s="314"/>
      <c r="DTJ12" s="314"/>
      <c r="DTK12" s="314"/>
      <c r="DTL12" s="314"/>
      <c r="DTM12" s="314"/>
      <c r="DTN12" s="314"/>
      <c r="DTO12" s="314"/>
      <c r="DTP12" s="314"/>
      <c r="DTQ12" s="314"/>
      <c r="DTR12" s="314"/>
      <c r="DTS12" s="314"/>
      <c r="DTT12" s="314"/>
      <c r="DTU12" s="314"/>
      <c r="DTV12" s="314"/>
      <c r="DTW12" s="314"/>
      <c r="DTX12" s="314"/>
      <c r="DTY12" s="314"/>
      <c r="DTZ12" s="314"/>
      <c r="DUA12" s="314"/>
      <c r="DUB12" s="314"/>
      <c r="DUC12" s="314"/>
      <c r="DUD12" s="314"/>
      <c r="DUE12" s="314"/>
      <c r="DUF12" s="314"/>
      <c r="DUG12" s="314"/>
      <c r="DUH12" s="314"/>
      <c r="DUI12" s="314"/>
      <c r="DUJ12" s="314"/>
      <c r="DUK12" s="314"/>
      <c r="DUL12" s="314"/>
      <c r="DUM12" s="314"/>
      <c r="DUN12" s="314"/>
      <c r="DUO12" s="314"/>
      <c r="DUP12" s="314"/>
      <c r="DUQ12" s="314"/>
      <c r="DUR12" s="314"/>
      <c r="DUS12" s="314"/>
      <c r="DUT12" s="314"/>
      <c r="DUU12" s="314"/>
      <c r="DUV12" s="314"/>
      <c r="DUW12" s="314"/>
      <c r="DUX12" s="314"/>
      <c r="DUY12" s="314"/>
      <c r="DUZ12" s="314"/>
      <c r="DVA12" s="314"/>
      <c r="DVB12" s="314"/>
      <c r="DVC12" s="314"/>
      <c r="DVD12" s="314"/>
      <c r="DVE12" s="314"/>
      <c r="DVF12" s="314"/>
      <c r="DVG12" s="314"/>
      <c r="DVH12" s="314"/>
      <c r="DVI12" s="314"/>
      <c r="DVJ12" s="314"/>
      <c r="DVK12" s="314"/>
      <c r="DVL12" s="314"/>
      <c r="DVM12" s="314"/>
      <c r="DVN12" s="314"/>
      <c r="DVO12" s="314"/>
      <c r="DVP12" s="314"/>
      <c r="DVQ12" s="314"/>
      <c r="DVR12" s="314"/>
      <c r="DVS12" s="314"/>
      <c r="DVT12" s="314"/>
      <c r="DVU12" s="314"/>
      <c r="DVV12" s="314"/>
      <c r="DVW12" s="314"/>
      <c r="DVX12" s="314"/>
      <c r="DVY12" s="314"/>
      <c r="DVZ12" s="314"/>
      <c r="DWA12" s="314"/>
      <c r="DWB12" s="314"/>
      <c r="DWC12" s="314"/>
      <c r="DWD12" s="314"/>
      <c r="DWE12" s="314"/>
      <c r="DWF12" s="314"/>
      <c r="DWG12" s="314"/>
      <c r="DWH12" s="314"/>
      <c r="DWI12" s="314"/>
      <c r="DWJ12" s="314"/>
      <c r="DWK12" s="314"/>
      <c r="DWL12" s="314"/>
      <c r="DWM12" s="314"/>
      <c r="DWN12" s="314"/>
      <c r="DWO12" s="314"/>
      <c r="DWP12" s="314"/>
      <c r="DWQ12" s="314"/>
      <c r="DWR12" s="314"/>
      <c r="DWS12" s="314"/>
      <c r="DWT12" s="314"/>
      <c r="DWU12" s="314"/>
      <c r="DWV12" s="314"/>
      <c r="DWW12" s="314"/>
      <c r="DWX12" s="314"/>
      <c r="DWY12" s="314"/>
      <c r="DWZ12" s="314"/>
      <c r="DXA12" s="314"/>
      <c r="DXB12" s="314"/>
      <c r="DXC12" s="314"/>
      <c r="DXD12" s="314"/>
      <c r="DXE12" s="314"/>
      <c r="DXF12" s="314"/>
      <c r="DXG12" s="314"/>
      <c r="DXH12" s="314"/>
      <c r="DXI12" s="314"/>
      <c r="DXJ12" s="314"/>
      <c r="DXK12" s="314"/>
      <c r="DXL12" s="314"/>
      <c r="DXM12" s="314"/>
      <c r="DXN12" s="314"/>
      <c r="DXO12" s="314"/>
      <c r="DXP12" s="314"/>
      <c r="DXQ12" s="314"/>
      <c r="DXR12" s="314"/>
      <c r="DXS12" s="314"/>
      <c r="DXT12" s="314"/>
      <c r="DXU12" s="314"/>
      <c r="DXV12" s="314"/>
      <c r="DXW12" s="314"/>
      <c r="DXX12" s="314"/>
      <c r="DXY12" s="314"/>
      <c r="DXZ12" s="314"/>
      <c r="DYA12" s="314"/>
      <c r="DYB12" s="314"/>
      <c r="DYC12" s="314"/>
      <c r="DYD12" s="314"/>
      <c r="DYE12" s="314"/>
      <c r="DYF12" s="314"/>
      <c r="DYG12" s="314"/>
      <c r="DYH12" s="314"/>
      <c r="DYI12" s="314"/>
      <c r="DYJ12" s="314"/>
      <c r="DYK12" s="314"/>
      <c r="DYL12" s="314"/>
      <c r="DYM12" s="314"/>
      <c r="DYN12" s="314"/>
      <c r="DYO12" s="314"/>
      <c r="DYP12" s="314"/>
      <c r="DYQ12" s="314"/>
      <c r="DYR12" s="314"/>
      <c r="DYS12" s="314"/>
      <c r="DYT12" s="314"/>
      <c r="DYU12" s="314"/>
      <c r="DYV12" s="314"/>
      <c r="DYW12" s="314"/>
      <c r="DYX12" s="314"/>
      <c r="DYY12" s="314"/>
      <c r="DYZ12" s="314"/>
      <c r="DZA12" s="314"/>
      <c r="DZB12" s="314"/>
      <c r="DZC12" s="314"/>
      <c r="DZD12" s="314"/>
      <c r="DZE12" s="314"/>
      <c r="DZF12" s="314"/>
      <c r="DZG12" s="314"/>
      <c r="DZH12" s="314"/>
      <c r="DZI12" s="314"/>
      <c r="DZJ12" s="314"/>
      <c r="DZK12" s="314"/>
      <c r="DZL12" s="314"/>
      <c r="DZM12" s="314"/>
      <c r="DZN12" s="314"/>
      <c r="DZO12" s="314"/>
      <c r="DZP12" s="314"/>
      <c r="DZQ12" s="314"/>
      <c r="DZR12" s="314"/>
      <c r="DZS12" s="314"/>
      <c r="DZT12" s="314"/>
      <c r="DZU12" s="314"/>
      <c r="DZV12" s="314"/>
      <c r="DZW12" s="314"/>
      <c r="DZX12" s="314"/>
      <c r="DZY12" s="314"/>
      <c r="DZZ12" s="314"/>
      <c r="EAA12" s="314"/>
      <c r="EAB12" s="314"/>
      <c r="EAC12" s="314"/>
      <c r="EAD12" s="314"/>
      <c r="EAE12" s="314"/>
      <c r="EAF12" s="314"/>
      <c r="EAG12" s="314"/>
      <c r="EAH12" s="314"/>
      <c r="EAI12" s="314"/>
      <c r="EAJ12" s="314"/>
      <c r="EAK12" s="314"/>
      <c r="EAL12" s="314"/>
      <c r="EAM12" s="314"/>
      <c r="EAN12" s="314"/>
      <c r="EAO12" s="314"/>
      <c r="EAP12" s="314"/>
      <c r="EAQ12" s="314"/>
      <c r="EAR12" s="314"/>
      <c r="EAS12" s="314"/>
      <c r="EAT12" s="314"/>
      <c r="EAU12" s="314"/>
      <c r="EAV12" s="314"/>
      <c r="EAW12" s="314"/>
      <c r="EAX12" s="314"/>
      <c r="EAY12" s="314"/>
      <c r="EAZ12" s="314"/>
      <c r="EBA12" s="314"/>
      <c r="EBB12" s="314"/>
      <c r="EBC12" s="314"/>
      <c r="EBD12" s="314"/>
      <c r="EBE12" s="314"/>
      <c r="EBF12" s="314"/>
      <c r="EBG12" s="314"/>
      <c r="EBH12" s="314"/>
      <c r="EBI12" s="314"/>
      <c r="EBJ12" s="314"/>
      <c r="EBK12" s="314"/>
      <c r="EBL12" s="314"/>
      <c r="EBM12" s="314"/>
      <c r="EBN12" s="314"/>
      <c r="EBO12" s="314"/>
      <c r="EBP12" s="314"/>
      <c r="EBQ12" s="314"/>
      <c r="EBR12" s="314"/>
      <c r="EBS12" s="314"/>
      <c r="EBT12" s="314"/>
      <c r="EBU12" s="314"/>
      <c r="EBV12" s="314"/>
      <c r="EBW12" s="314"/>
      <c r="EBX12" s="314"/>
      <c r="EBY12" s="314"/>
      <c r="EBZ12" s="314"/>
      <c r="ECA12" s="314"/>
      <c r="ECB12" s="314"/>
      <c r="ECC12" s="314"/>
      <c r="ECD12" s="314"/>
      <c r="ECE12" s="314"/>
      <c r="ECF12" s="314"/>
      <c r="ECG12" s="314"/>
      <c r="ECH12" s="314"/>
      <c r="ECI12" s="314"/>
      <c r="ECJ12" s="314"/>
      <c r="ECK12" s="314"/>
      <c r="ECL12" s="314"/>
      <c r="ECM12" s="314"/>
      <c r="ECN12" s="314"/>
      <c r="ECO12" s="314"/>
      <c r="ECP12" s="314"/>
      <c r="ECQ12" s="314"/>
      <c r="ECR12" s="314"/>
      <c r="ECS12" s="314"/>
      <c r="ECT12" s="314"/>
      <c r="ECU12" s="314"/>
      <c r="ECV12" s="314"/>
      <c r="ECW12" s="314"/>
      <c r="ECX12" s="314"/>
      <c r="ECY12" s="314"/>
      <c r="ECZ12" s="314"/>
      <c r="EDA12" s="314"/>
      <c r="EDB12" s="314"/>
      <c r="EDC12" s="314"/>
      <c r="EDD12" s="314"/>
      <c r="EDE12" s="314"/>
      <c r="EDF12" s="314"/>
      <c r="EDG12" s="314"/>
      <c r="EDH12" s="314"/>
      <c r="EDI12" s="314"/>
      <c r="EDJ12" s="314"/>
      <c r="EDK12" s="314"/>
      <c r="EDL12" s="314"/>
      <c r="EDM12" s="314"/>
      <c r="EDN12" s="314"/>
      <c r="EDO12" s="314"/>
      <c r="EDP12" s="314"/>
      <c r="EDQ12" s="314"/>
      <c r="EDR12" s="314"/>
      <c r="EDS12" s="314"/>
      <c r="EDT12" s="314"/>
      <c r="EDU12" s="314"/>
      <c r="EDV12" s="314"/>
      <c r="EDW12" s="314"/>
      <c r="EDX12" s="314"/>
      <c r="EDY12" s="314"/>
      <c r="EDZ12" s="314"/>
      <c r="EEA12" s="314"/>
      <c r="EEB12" s="314"/>
      <c r="EEC12" s="314"/>
      <c r="EED12" s="314"/>
      <c r="EEE12" s="314"/>
      <c r="EEF12" s="314"/>
      <c r="EEG12" s="314"/>
      <c r="EEH12" s="314"/>
      <c r="EEI12" s="314"/>
      <c r="EEJ12" s="314"/>
      <c r="EEK12" s="314"/>
      <c r="EEL12" s="314"/>
      <c r="EEM12" s="314"/>
      <c r="EEN12" s="314"/>
      <c r="EEO12" s="314"/>
      <c r="EEP12" s="314"/>
      <c r="EEQ12" s="314"/>
      <c r="EER12" s="314"/>
      <c r="EES12" s="314"/>
      <c r="EET12" s="314"/>
      <c r="EEU12" s="314"/>
      <c r="EEV12" s="314"/>
      <c r="EEW12" s="314"/>
      <c r="EEX12" s="314"/>
      <c r="EEY12" s="314"/>
      <c r="EEZ12" s="314"/>
      <c r="EFA12" s="314"/>
      <c r="EFB12" s="314"/>
      <c r="EFC12" s="314"/>
      <c r="EFD12" s="314"/>
      <c r="EFE12" s="314"/>
      <c r="EFF12" s="314"/>
      <c r="EFG12" s="314"/>
      <c r="EFH12" s="314"/>
      <c r="EFI12" s="314"/>
      <c r="EFJ12" s="314"/>
      <c r="EFK12" s="314"/>
      <c r="EFL12" s="314"/>
      <c r="EFM12" s="314"/>
      <c r="EFN12" s="314"/>
      <c r="EFO12" s="314"/>
      <c r="EFP12" s="314"/>
      <c r="EFQ12" s="314"/>
      <c r="EFR12" s="314"/>
      <c r="EFS12" s="314"/>
      <c r="EFT12" s="314"/>
      <c r="EFU12" s="314"/>
      <c r="EFV12" s="314"/>
      <c r="EFW12" s="314"/>
      <c r="EFX12" s="314"/>
      <c r="EFY12" s="314"/>
      <c r="EFZ12" s="314"/>
      <c r="EGA12" s="314"/>
      <c r="EGB12" s="314"/>
      <c r="EGC12" s="314"/>
      <c r="EGD12" s="314"/>
      <c r="EGE12" s="314"/>
      <c r="EGF12" s="314"/>
      <c r="EGG12" s="314"/>
      <c r="EGH12" s="314"/>
      <c r="EGI12" s="314"/>
      <c r="EGJ12" s="314"/>
      <c r="EGK12" s="314"/>
      <c r="EGL12" s="314"/>
      <c r="EGM12" s="314"/>
      <c r="EGN12" s="314"/>
      <c r="EGO12" s="314"/>
      <c r="EGP12" s="314"/>
      <c r="EGQ12" s="314"/>
      <c r="EGR12" s="314"/>
      <c r="EGS12" s="314"/>
      <c r="EGT12" s="314"/>
      <c r="EGU12" s="314"/>
      <c r="EGV12" s="314"/>
      <c r="EGW12" s="314"/>
      <c r="EGX12" s="314"/>
      <c r="EGY12" s="314"/>
      <c r="EGZ12" s="314"/>
      <c r="EHA12" s="314"/>
      <c r="EHB12" s="314"/>
      <c r="EHC12" s="314"/>
      <c r="EHD12" s="314"/>
      <c r="EHE12" s="314"/>
      <c r="EHF12" s="314"/>
      <c r="EHG12" s="314"/>
      <c r="EHH12" s="314"/>
      <c r="EHI12" s="314"/>
      <c r="EHJ12" s="314"/>
      <c r="EHK12" s="314"/>
      <c r="EHL12" s="314"/>
      <c r="EHM12" s="314"/>
      <c r="EHN12" s="314"/>
      <c r="EHO12" s="314"/>
      <c r="EHP12" s="314"/>
      <c r="EHQ12" s="314"/>
      <c r="EHR12" s="314"/>
      <c r="EHS12" s="314"/>
      <c r="EHT12" s="314"/>
      <c r="EHU12" s="314"/>
      <c r="EHV12" s="314"/>
      <c r="EHW12" s="314"/>
      <c r="EHX12" s="314"/>
      <c r="EHY12" s="314"/>
      <c r="EHZ12" s="314"/>
      <c r="EIA12" s="314"/>
      <c r="EIB12" s="314"/>
      <c r="EIC12" s="314"/>
      <c r="EID12" s="314"/>
      <c r="EIE12" s="314"/>
      <c r="EIF12" s="314"/>
      <c r="EIG12" s="314"/>
      <c r="EIH12" s="314"/>
      <c r="EII12" s="314"/>
      <c r="EIJ12" s="314"/>
      <c r="EIK12" s="314"/>
      <c r="EIL12" s="314"/>
      <c r="EIM12" s="314"/>
      <c r="EIN12" s="314"/>
      <c r="EIO12" s="314"/>
      <c r="EIP12" s="314"/>
      <c r="EIQ12" s="314"/>
      <c r="EIR12" s="314"/>
      <c r="EIS12" s="314"/>
      <c r="EIT12" s="314"/>
      <c r="EIU12" s="314"/>
      <c r="EIV12" s="314"/>
      <c r="EIW12" s="314"/>
      <c r="EIX12" s="314"/>
      <c r="EIY12" s="314"/>
      <c r="EIZ12" s="314"/>
      <c r="EJA12" s="314"/>
      <c r="EJB12" s="314"/>
      <c r="EJC12" s="314"/>
      <c r="EJD12" s="314"/>
      <c r="EJE12" s="314"/>
      <c r="EJF12" s="314"/>
      <c r="EJG12" s="314"/>
      <c r="EJH12" s="314"/>
      <c r="EJI12" s="314"/>
      <c r="EJJ12" s="314"/>
      <c r="EJK12" s="314"/>
      <c r="EJL12" s="314"/>
      <c r="EJM12" s="314"/>
      <c r="EJN12" s="314"/>
      <c r="EJO12" s="314"/>
      <c r="EJP12" s="314"/>
      <c r="EJQ12" s="314"/>
      <c r="EJR12" s="314"/>
      <c r="EJS12" s="314"/>
      <c r="EJT12" s="314"/>
      <c r="EJU12" s="314"/>
      <c r="EJV12" s="314"/>
      <c r="EJW12" s="314"/>
      <c r="EJX12" s="314"/>
      <c r="EJY12" s="314"/>
      <c r="EJZ12" s="314"/>
      <c r="EKA12" s="314"/>
      <c r="EKB12" s="314"/>
      <c r="EKC12" s="314"/>
      <c r="EKD12" s="314"/>
      <c r="EKE12" s="314"/>
      <c r="EKF12" s="314"/>
      <c r="EKG12" s="314"/>
      <c r="EKH12" s="314"/>
      <c r="EKI12" s="314"/>
      <c r="EKJ12" s="314"/>
      <c r="EKK12" s="314"/>
      <c r="EKL12" s="314"/>
      <c r="EKM12" s="314"/>
      <c r="EKN12" s="314"/>
      <c r="EKO12" s="314"/>
      <c r="EKP12" s="314"/>
      <c r="EKQ12" s="314"/>
      <c r="EKR12" s="314"/>
      <c r="EKS12" s="314"/>
      <c r="EKT12" s="314"/>
      <c r="EKU12" s="314"/>
      <c r="EKV12" s="314"/>
      <c r="EKW12" s="314"/>
      <c r="EKX12" s="314"/>
      <c r="EKY12" s="314"/>
      <c r="EKZ12" s="314"/>
      <c r="ELA12" s="314"/>
      <c r="ELB12" s="314"/>
      <c r="ELC12" s="314"/>
      <c r="ELD12" s="314"/>
      <c r="ELE12" s="314"/>
      <c r="ELF12" s="314"/>
      <c r="ELG12" s="314"/>
      <c r="ELH12" s="314"/>
      <c r="ELI12" s="314"/>
      <c r="ELJ12" s="314"/>
      <c r="ELK12" s="314"/>
      <c r="ELL12" s="314"/>
      <c r="ELM12" s="314"/>
      <c r="ELN12" s="314"/>
      <c r="ELO12" s="314"/>
      <c r="ELP12" s="314"/>
      <c r="ELQ12" s="314"/>
      <c r="ELR12" s="314"/>
      <c r="ELS12" s="314"/>
      <c r="ELT12" s="314"/>
      <c r="ELU12" s="314"/>
      <c r="ELV12" s="314"/>
      <c r="ELW12" s="314"/>
      <c r="ELX12" s="314"/>
      <c r="ELY12" s="314"/>
      <c r="ELZ12" s="314"/>
      <c r="EMA12" s="314"/>
      <c r="EMB12" s="314"/>
      <c r="EMC12" s="314"/>
      <c r="EMD12" s="314"/>
      <c r="EME12" s="314"/>
      <c r="EMF12" s="314"/>
      <c r="EMG12" s="314"/>
      <c r="EMH12" s="314"/>
      <c r="EMI12" s="314"/>
      <c r="EMJ12" s="314"/>
      <c r="EMK12" s="314"/>
      <c r="EML12" s="314"/>
      <c r="EMM12" s="314"/>
      <c r="EMN12" s="314"/>
      <c r="EMO12" s="314"/>
      <c r="EMP12" s="314"/>
      <c r="EMQ12" s="314"/>
      <c r="EMR12" s="314"/>
      <c r="EMS12" s="314"/>
      <c r="EMT12" s="314"/>
      <c r="EMU12" s="314"/>
      <c r="EMV12" s="314"/>
      <c r="EMW12" s="314"/>
      <c r="EMX12" s="314"/>
      <c r="EMY12" s="314"/>
      <c r="EMZ12" s="314"/>
      <c r="ENA12" s="314"/>
      <c r="ENB12" s="314"/>
      <c r="ENC12" s="314"/>
      <c r="END12" s="314"/>
      <c r="ENE12" s="314"/>
      <c r="ENF12" s="314"/>
      <c r="ENG12" s="314"/>
      <c r="ENH12" s="314"/>
      <c r="ENI12" s="314"/>
      <c r="ENJ12" s="314"/>
      <c r="ENK12" s="314"/>
      <c r="ENL12" s="314"/>
      <c r="ENM12" s="314"/>
      <c r="ENN12" s="314"/>
      <c r="ENO12" s="314"/>
      <c r="ENP12" s="314"/>
      <c r="ENQ12" s="314"/>
      <c r="ENR12" s="314"/>
      <c r="ENS12" s="314"/>
      <c r="ENT12" s="314"/>
      <c r="ENU12" s="314"/>
      <c r="ENV12" s="314"/>
      <c r="ENW12" s="314"/>
      <c r="ENX12" s="314"/>
      <c r="ENY12" s="314"/>
      <c r="ENZ12" s="314"/>
      <c r="EOA12" s="314"/>
      <c r="EOB12" s="314"/>
      <c r="EOC12" s="314"/>
      <c r="EOD12" s="314"/>
      <c r="EOE12" s="314"/>
      <c r="EOF12" s="314"/>
      <c r="EOG12" s="314"/>
      <c r="EOH12" s="314"/>
      <c r="EOI12" s="314"/>
      <c r="EOJ12" s="314"/>
      <c r="EOK12" s="314"/>
      <c r="EOL12" s="314"/>
      <c r="EOM12" s="314"/>
      <c r="EON12" s="314"/>
      <c r="EOO12" s="314"/>
      <c r="EOP12" s="314"/>
      <c r="EOQ12" s="314"/>
      <c r="EOR12" s="314"/>
      <c r="EOS12" s="314"/>
      <c r="EOT12" s="314"/>
      <c r="EOU12" s="314"/>
      <c r="EOV12" s="314"/>
      <c r="EOW12" s="314"/>
      <c r="EOX12" s="314"/>
      <c r="EOY12" s="314"/>
      <c r="EOZ12" s="314"/>
      <c r="EPA12" s="314"/>
      <c r="EPB12" s="314"/>
      <c r="EPC12" s="314"/>
      <c r="EPD12" s="314"/>
      <c r="EPE12" s="314"/>
      <c r="EPF12" s="314"/>
      <c r="EPG12" s="314"/>
      <c r="EPH12" s="314"/>
      <c r="EPI12" s="314"/>
      <c r="EPJ12" s="314"/>
      <c r="EPK12" s="314"/>
      <c r="EPL12" s="314"/>
      <c r="EPM12" s="314"/>
      <c r="EPN12" s="314"/>
      <c r="EPO12" s="314"/>
      <c r="EPP12" s="314"/>
      <c r="EPQ12" s="314"/>
      <c r="EPR12" s="314"/>
      <c r="EPS12" s="314"/>
      <c r="EPT12" s="314"/>
      <c r="EPU12" s="314"/>
      <c r="EPV12" s="314"/>
      <c r="EPW12" s="314"/>
      <c r="EPX12" s="314"/>
      <c r="EPY12" s="314"/>
      <c r="EPZ12" s="314"/>
      <c r="EQA12" s="314"/>
      <c r="EQB12" s="314"/>
      <c r="EQC12" s="314"/>
      <c r="EQD12" s="314"/>
      <c r="EQE12" s="314"/>
      <c r="EQF12" s="314"/>
      <c r="EQG12" s="314"/>
      <c r="EQH12" s="314"/>
      <c r="EQI12" s="314"/>
      <c r="EQJ12" s="314"/>
      <c r="EQK12" s="314"/>
      <c r="EQL12" s="314"/>
      <c r="EQM12" s="314"/>
      <c r="EQN12" s="314"/>
      <c r="EQO12" s="314"/>
      <c r="EQP12" s="314"/>
      <c r="EQQ12" s="314"/>
      <c r="EQR12" s="314"/>
      <c r="EQS12" s="314"/>
      <c r="EQT12" s="314"/>
      <c r="EQU12" s="314"/>
      <c r="EQV12" s="314"/>
      <c r="EQW12" s="314"/>
      <c r="EQX12" s="314"/>
      <c r="EQY12" s="314"/>
      <c r="EQZ12" s="314"/>
      <c r="ERA12" s="314"/>
      <c r="ERB12" s="314"/>
      <c r="ERC12" s="314"/>
      <c r="ERD12" s="314"/>
      <c r="ERE12" s="314"/>
      <c r="ERF12" s="314"/>
      <c r="ERG12" s="314"/>
      <c r="ERH12" s="314"/>
      <c r="ERI12" s="314"/>
      <c r="ERJ12" s="314"/>
      <c r="ERK12" s="314"/>
      <c r="ERL12" s="314"/>
      <c r="ERM12" s="314"/>
      <c r="ERN12" s="314"/>
      <c r="ERO12" s="314"/>
      <c r="ERP12" s="314"/>
      <c r="ERQ12" s="314"/>
      <c r="ERR12" s="314"/>
      <c r="ERS12" s="314"/>
      <c r="ERT12" s="314"/>
      <c r="ERU12" s="314"/>
      <c r="ERV12" s="314"/>
      <c r="ERW12" s="314"/>
      <c r="ERX12" s="314"/>
      <c r="ERY12" s="314"/>
      <c r="ERZ12" s="314"/>
      <c r="ESA12" s="314"/>
      <c r="ESB12" s="314"/>
      <c r="ESC12" s="314"/>
      <c r="ESD12" s="314"/>
      <c r="ESE12" s="314"/>
      <c r="ESF12" s="314"/>
      <c r="ESG12" s="314"/>
      <c r="ESH12" s="314"/>
      <c r="ESI12" s="314"/>
      <c r="ESJ12" s="314"/>
      <c r="ESK12" s="314"/>
      <c r="ESL12" s="314"/>
      <c r="ESM12" s="314"/>
      <c r="ESN12" s="314"/>
      <c r="ESO12" s="314"/>
      <c r="ESP12" s="314"/>
      <c r="ESQ12" s="314"/>
      <c r="ESR12" s="314"/>
      <c r="ESS12" s="314"/>
      <c r="EST12" s="314"/>
      <c r="ESU12" s="314"/>
      <c r="ESV12" s="314"/>
      <c r="ESW12" s="314"/>
      <c r="ESX12" s="314"/>
      <c r="ESY12" s="314"/>
      <c r="ESZ12" s="314"/>
      <c r="ETA12" s="314"/>
      <c r="ETB12" s="314"/>
      <c r="ETC12" s="314"/>
      <c r="ETD12" s="314"/>
      <c r="ETE12" s="314"/>
      <c r="ETF12" s="314"/>
      <c r="ETG12" s="314"/>
      <c r="ETH12" s="314"/>
      <c r="ETI12" s="314"/>
      <c r="ETJ12" s="314"/>
      <c r="ETK12" s="314"/>
      <c r="ETL12" s="314"/>
      <c r="ETM12" s="314"/>
      <c r="ETN12" s="314"/>
      <c r="ETO12" s="314"/>
      <c r="ETP12" s="314"/>
      <c r="ETQ12" s="314"/>
      <c r="ETR12" s="314"/>
      <c r="ETS12" s="314"/>
      <c r="ETT12" s="314"/>
      <c r="ETU12" s="314"/>
      <c r="ETV12" s="314"/>
      <c r="ETW12" s="314"/>
      <c r="ETX12" s="314"/>
      <c r="ETY12" s="314"/>
      <c r="ETZ12" s="314"/>
      <c r="EUA12" s="314"/>
      <c r="EUB12" s="314"/>
      <c r="EUC12" s="314"/>
      <c r="EUD12" s="314"/>
      <c r="EUE12" s="314"/>
      <c r="EUF12" s="314"/>
      <c r="EUG12" s="314"/>
      <c r="EUH12" s="314"/>
      <c r="EUI12" s="314"/>
      <c r="EUJ12" s="314"/>
      <c r="EUK12" s="314"/>
      <c r="EUL12" s="314"/>
      <c r="EUM12" s="314"/>
      <c r="EUN12" s="314"/>
      <c r="EUO12" s="314"/>
      <c r="EUP12" s="314"/>
      <c r="EUQ12" s="314"/>
      <c r="EUR12" s="314"/>
      <c r="EUS12" s="314"/>
      <c r="EUT12" s="314"/>
      <c r="EUU12" s="314"/>
      <c r="EUV12" s="314"/>
      <c r="EUW12" s="314"/>
      <c r="EUX12" s="314"/>
      <c r="EUY12" s="314"/>
      <c r="EUZ12" s="314"/>
      <c r="EVA12" s="314"/>
      <c r="EVB12" s="314"/>
      <c r="EVC12" s="314"/>
      <c r="EVD12" s="314"/>
      <c r="EVE12" s="314"/>
      <c r="EVF12" s="314"/>
      <c r="EVG12" s="314"/>
      <c r="EVH12" s="314"/>
      <c r="EVI12" s="314"/>
      <c r="EVJ12" s="314"/>
      <c r="EVK12" s="314"/>
      <c r="EVL12" s="314"/>
      <c r="EVM12" s="314"/>
      <c r="EVN12" s="314"/>
      <c r="EVO12" s="314"/>
      <c r="EVP12" s="314"/>
      <c r="EVQ12" s="314"/>
      <c r="EVR12" s="314"/>
      <c r="EVS12" s="314"/>
      <c r="EVT12" s="314"/>
      <c r="EVU12" s="314"/>
      <c r="EVV12" s="314"/>
      <c r="EVW12" s="314"/>
      <c r="EVX12" s="314"/>
      <c r="EVY12" s="314"/>
      <c r="EVZ12" s="314"/>
      <c r="EWA12" s="314"/>
      <c r="EWB12" s="314"/>
      <c r="EWC12" s="314"/>
      <c r="EWD12" s="314"/>
      <c r="EWE12" s="314"/>
      <c r="EWF12" s="314"/>
      <c r="EWG12" s="314"/>
      <c r="EWH12" s="314"/>
      <c r="EWI12" s="314"/>
      <c r="EWJ12" s="314"/>
      <c r="EWK12" s="314"/>
      <c r="EWL12" s="314"/>
      <c r="EWM12" s="314"/>
      <c r="EWN12" s="314"/>
      <c r="EWO12" s="314"/>
      <c r="EWP12" s="314"/>
      <c r="EWQ12" s="314"/>
      <c r="EWR12" s="314"/>
      <c r="EWS12" s="314"/>
      <c r="EWT12" s="314"/>
      <c r="EWU12" s="314"/>
      <c r="EWV12" s="314"/>
      <c r="EWW12" s="314"/>
      <c r="EWX12" s="314"/>
      <c r="EWY12" s="314"/>
      <c r="EWZ12" s="314"/>
      <c r="EXA12" s="314"/>
      <c r="EXB12" s="314"/>
      <c r="EXC12" s="314"/>
      <c r="EXD12" s="314"/>
      <c r="EXE12" s="314"/>
      <c r="EXF12" s="314"/>
      <c r="EXG12" s="314"/>
      <c r="EXH12" s="314"/>
      <c r="EXI12" s="314"/>
      <c r="EXJ12" s="314"/>
      <c r="EXK12" s="314"/>
      <c r="EXL12" s="314"/>
      <c r="EXM12" s="314"/>
      <c r="EXN12" s="314"/>
      <c r="EXO12" s="314"/>
      <c r="EXP12" s="314"/>
      <c r="EXQ12" s="314"/>
      <c r="EXR12" s="314"/>
      <c r="EXS12" s="314"/>
      <c r="EXT12" s="314"/>
      <c r="EXU12" s="314"/>
      <c r="EXV12" s="314"/>
      <c r="EXW12" s="314"/>
      <c r="EXX12" s="314"/>
      <c r="EXY12" s="314"/>
      <c r="EXZ12" s="314"/>
      <c r="EYA12" s="314"/>
      <c r="EYB12" s="314"/>
      <c r="EYC12" s="314"/>
      <c r="EYD12" s="314"/>
      <c r="EYE12" s="314"/>
      <c r="EYF12" s="314"/>
      <c r="EYG12" s="314"/>
      <c r="EYH12" s="314"/>
      <c r="EYI12" s="314"/>
      <c r="EYJ12" s="314"/>
      <c r="EYK12" s="314"/>
      <c r="EYL12" s="314"/>
      <c r="EYM12" s="314"/>
      <c r="EYN12" s="314"/>
      <c r="EYO12" s="314"/>
      <c r="EYP12" s="314"/>
      <c r="EYQ12" s="314"/>
      <c r="EYR12" s="314"/>
      <c r="EYS12" s="314"/>
      <c r="EYT12" s="314"/>
      <c r="EYU12" s="314"/>
      <c r="EYV12" s="314"/>
      <c r="EYW12" s="314"/>
      <c r="EYX12" s="314"/>
      <c r="EYY12" s="314"/>
      <c r="EYZ12" s="314"/>
      <c r="EZA12" s="314"/>
      <c r="EZB12" s="314"/>
      <c r="EZC12" s="314"/>
      <c r="EZD12" s="314"/>
      <c r="EZE12" s="314"/>
      <c r="EZF12" s="314"/>
      <c r="EZG12" s="314"/>
      <c r="EZH12" s="314"/>
      <c r="EZI12" s="314"/>
      <c r="EZJ12" s="314"/>
      <c r="EZK12" s="314"/>
      <c r="EZL12" s="314"/>
      <c r="EZM12" s="314"/>
      <c r="EZN12" s="314"/>
      <c r="EZO12" s="314"/>
      <c r="EZP12" s="314"/>
      <c r="EZQ12" s="314"/>
      <c r="EZR12" s="314"/>
      <c r="EZS12" s="314"/>
      <c r="EZT12" s="314"/>
      <c r="EZU12" s="314"/>
      <c r="EZV12" s="314"/>
      <c r="EZW12" s="314"/>
      <c r="EZX12" s="314"/>
      <c r="EZY12" s="314"/>
      <c r="EZZ12" s="314"/>
      <c r="FAA12" s="314"/>
      <c r="FAB12" s="314"/>
      <c r="FAC12" s="314"/>
      <c r="FAD12" s="314"/>
      <c r="FAE12" s="314"/>
      <c r="FAF12" s="314"/>
      <c r="FAG12" s="314"/>
      <c r="FAH12" s="314"/>
      <c r="FAI12" s="314"/>
      <c r="FAJ12" s="314"/>
      <c r="FAK12" s="314"/>
      <c r="FAL12" s="314"/>
      <c r="FAM12" s="314"/>
      <c r="FAN12" s="314"/>
      <c r="FAO12" s="314"/>
      <c r="FAP12" s="314"/>
      <c r="FAQ12" s="314"/>
      <c r="FAR12" s="314"/>
      <c r="FAS12" s="314"/>
      <c r="FAT12" s="314"/>
      <c r="FAU12" s="314"/>
      <c r="FAV12" s="314"/>
      <c r="FAW12" s="314"/>
      <c r="FAX12" s="314"/>
      <c r="FAY12" s="314"/>
      <c r="FAZ12" s="314"/>
      <c r="FBA12" s="314"/>
      <c r="FBB12" s="314"/>
      <c r="FBC12" s="314"/>
      <c r="FBD12" s="314"/>
      <c r="FBE12" s="314"/>
      <c r="FBF12" s="314"/>
      <c r="FBG12" s="314"/>
      <c r="FBH12" s="314"/>
      <c r="FBI12" s="314"/>
      <c r="FBJ12" s="314"/>
      <c r="FBK12" s="314"/>
      <c r="FBL12" s="314"/>
      <c r="FBM12" s="314"/>
      <c r="FBN12" s="314"/>
      <c r="FBO12" s="314"/>
      <c r="FBP12" s="314"/>
      <c r="FBQ12" s="314"/>
      <c r="FBR12" s="314"/>
      <c r="FBS12" s="314"/>
      <c r="FBT12" s="314"/>
      <c r="FBU12" s="314"/>
      <c r="FBV12" s="314"/>
      <c r="FBW12" s="314"/>
      <c r="FBX12" s="314"/>
      <c r="FBY12" s="314"/>
      <c r="FBZ12" s="314"/>
      <c r="FCA12" s="314"/>
      <c r="FCB12" s="314"/>
      <c r="FCC12" s="314"/>
      <c r="FCD12" s="314"/>
      <c r="FCE12" s="314"/>
      <c r="FCF12" s="314"/>
      <c r="FCG12" s="314"/>
      <c r="FCH12" s="314"/>
      <c r="FCI12" s="314"/>
      <c r="FCJ12" s="314"/>
      <c r="FCK12" s="314"/>
      <c r="FCL12" s="314"/>
      <c r="FCM12" s="314"/>
      <c r="FCN12" s="314"/>
      <c r="FCO12" s="314"/>
      <c r="FCP12" s="314"/>
      <c r="FCQ12" s="314"/>
      <c r="FCR12" s="314"/>
      <c r="FCS12" s="314"/>
      <c r="FCT12" s="314"/>
      <c r="FCU12" s="314"/>
      <c r="FCV12" s="314"/>
      <c r="FCW12" s="314"/>
      <c r="FCX12" s="314"/>
      <c r="FCY12" s="314"/>
      <c r="FCZ12" s="314"/>
      <c r="FDA12" s="314"/>
      <c r="FDB12" s="314"/>
      <c r="FDC12" s="314"/>
      <c r="FDD12" s="314"/>
      <c r="FDE12" s="314"/>
      <c r="FDF12" s="314"/>
      <c r="FDG12" s="314"/>
      <c r="FDH12" s="314"/>
      <c r="FDI12" s="314"/>
      <c r="FDJ12" s="314"/>
      <c r="FDK12" s="314"/>
      <c r="FDL12" s="314"/>
      <c r="FDM12" s="314"/>
      <c r="FDN12" s="314"/>
      <c r="FDO12" s="314"/>
      <c r="FDP12" s="314"/>
      <c r="FDQ12" s="314"/>
      <c r="FDR12" s="314"/>
      <c r="FDS12" s="314"/>
      <c r="FDT12" s="314"/>
      <c r="FDU12" s="314"/>
      <c r="FDV12" s="314"/>
      <c r="FDW12" s="314"/>
      <c r="FDX12" s="314"/>
      <c r="FDY12" s="314"/>
      <c r="FDZ12" s="314"/>
      <c r="FEA12" s="314"/>
      <c r="FEB12" s="314"/>
      <c r="FEC12" s="314"/>
      <c r="FED12" s="314"/>
      <c r="FEE12" s="314"/>
      <c r="FEF12" s="314"/>
      <c r="FEG12" s="314"/>
      <c r="FEH12" s="314"/>
      <c r="FEI12" s="314"/>
      <c r="FEJ12" s="314"/>
      <c r="FEK12" s="314"/>
      <c r="FEL12" s="314"/>
      <c r="FEM12" s="314"/>
      <c r="FEN12" s="314"/>
      <c r="FEO12" s="314"/>
      <c r="FEP12" s="314"/>
      <c r="FEQ12" s="314"/>
      <c r="FER12" s="314"/>
      <c r="FES12" s="314"/>
      <c r="FET12" s="314"/>
      <c r="FEU12" s="314"/>
      <c r="FEV12" s="314"/>
      <c r="FEW12" s="314"/>
      <c r="FEX12" s="314"/>
      <c r="FEY12" s="314"/>
      <c r="FEZ12" s="314"/>
      <c r="FFA12" s="314"/>
      <c r="FFB12" s="314"/>
      <c r="FFC12" s="314"/>
      <c r="FFD12" s="314"/>
      <c r="FFE12" s="314"/>
      <c r="FFF12" s="314"/>
      <c r="FFG12" s="314"/>
      <c r="FFH12" s="314"/>
      <c r="FFI12" s="314"/>
      <c r="FFJ12" s="314"/>
      <c r="FFK12" s="314"/>
      <c r="FFL12" s="314"/>
      <c r="FFM12" s="314"/>
      <c r="FFN12" s="314"/>
      <c r="FFO12" s="314"/>
      <c r="FFP12" s="314"/>
      <c r="FFQ12" s="314"/>
      <c r="FFR12" s="314"/>
      <c r="FFS12" s="314"/>
      <c r="FFT12" s="314"/>
      <c r="FFU12" s="314"/>
      <c r="FFV12" s="314"/>
      <c r="FFW12" s="314"/>
      <c r="FFX12" s="314"/>
      <c r="FFY12" s="314"/>
      <c r="FFZ12" s="314"/>
      <c r="FGA12" s="314"/>
      <c r="FGB12" s="314"/>
      <c r="FGC12" s="314"/>
      <c r="FGD12" s="314"/>
      <c r="FGE12" s="314"/>
      <c r="FGF12" s="314"/>
      <c r="FGG12" s="314"/>
      <c r="FGH12" s="314"/>
      <c r="FGI12" s="314"/>
      <c r="FGJ12" s="314"/>
      <c r="FGK12" s="314"/>
      <c r="FGL12" s="314"/>
      <c r="FGM12" s="314"/>
      <c r="FGN12" s="314"/>
      <c r="FGO12" s="314"/>
      <c r="FGP12" s="314"/>
      <c r="FGQ12" s="314"/>
      <c r="FGR12" s="314"/>
      <c r="FGS12" s="314"/>
      <c r="FGT12" s="314"/>
      <c r="FGU12" s="314"/>
      <c r="FGV12" s="314"/>
      <c r="FGW12" s="314"/>
      <c r="FGX12" s="314"/>
      <c r="FGY12" s="314"/>
      <c r="FGZ12" s="314"/>
      <c r="FHA12" s="314"/>
      <c r="FHB12" s="314"/>
      <c r="FHC12" s="314"/>
      <c r="FHD12" s="314"/>
      <c r="FHE12" s="314"/>
      <c r="FHF12" s="314"/>
      <c r="FHG12" s="314"/>
      <c r="FHH12" s="314"/>
      <c r="FHI12" s="314"/>
      <c r="FHJ12" s="314"/>
      <c r="FHK12" s="314"/>
      <c r="FHL12" s="314"/>
      <c r="FHM12" s="314"/>
      <c r="FHN12" s="314"/>
      <c r="FHO12" s="314"/>
      <c r="FHP12" s="314"/>
      <c r="FHQ12" s="314"/>
      <c r="FHR12" s="314"/>
      <c r="FHS12" s="314"/>
      <c r="FHT12" s="314"/>
      <c r="FHU12" s="314"/>
      <c r="FHV12" s="314"/>
      <c r="FHW12" s="314"/>
      <c r="FHX12" s="314"/>
      <c r="FHY12" s="314"/>
      <c r="FHZ12" s="314"/>
      <c r="FIA12" s="314"/>
      <c r="FIB12" s="314"/>
      <c r="FIC12" s="314"/>
      <c r="FID12" s="314"/>
      <c r="FIE12" s="314"/>
      <c r="FIF12" s="314"/>
      <c r="FIG12" s="314"/>
      <c r="FIH12" s="314"/>
      <c r="FII12" s="314"/>
      <c r="FIJ12" s="314"/>
      <c r="FIK12" s="314"/>
      <c r="FIL12" s="314"/>
      <c r="FIM12" s="314"/>
      <c r="FIN12" s="314"/>
      <c r="FIO12" s="314"/>
      <c r="FIP12" s="314"/>
      <c r="FIQ12" s="314"/>
      <c r="FIR12" s="314"/>
      <c r="FIS12" s="314"/>
      <c r="FIT12" s="314"/>
      <c r="FIU12" s="314"/>
      <c r="FIV12" s="314"/>
      <c r="FIW12" s="314"/>
      <c r="FIX12" s="314"/>
      <c r="FIY12" s="314"/>
      <c r="FIZ12" s="314"/>
      <c r="FJA12" s="314"/>
      <c r="FJB12" s="314"/>
      <c r="FJC12" s="314"/>
      <c r="FJD12" s="314"/>
      <c r="FJE12" s="314"/>
      <c r="FJF12" s="314"/>
      <c r="FJG12" s="314"/>
      <c r="FJH12" s="314"/>
      <c r="FJI12" s="314"/>
      <c r="FJJ12" s="314"/>
      <c r="FJK12" s="314"/>
      <c r="FJL12" s="314"/>
      <c r="FJM12" s="314"/>
      <c r="FJN12" s="314"/>
      <c r="FJO12" s="314"/>
      <c r="FJP12" s="314"/>
      <c r="FJQ12" s="314"/>
      <c r="FJR12" s="314"/>
      <c r="FJS12" s="314"/>
      <c r="FJT12" s="314"/>
      <c r="FJU12" s="314"/>
      <c r="FJV12" s="314"/>
      <c r="FJW12" s="314"/>
      <c r="FJX12" s="314"/>
      <c r="FJY12" s="314"/>
      <c r="FJZ12" s="314"/>
      <c r="FKA12" s="314"/>
      <c r="FKB12" s="314"/>
      <c r="FKC12" s="314"/>
      <c r="FKD12" s="314"/>
      <c r="FKE12" s="314"/>
      <c r="FKF12" s="314"/>
      <c r="FKG12" s="314"/>
      <c r="FKH12" s="314"/>
      <c r="FKI12" s="314"/>
      <c r="FKJ12" s="314"/>
      <c r="FKK12" s="314"/>
      <c r="FKL12" s="314"/>
      <c r="FKM12" s="314"/>
      <c r="FKN12" s="314"/>
      <c r="FKO12" s="314"/>
      <c r="FKP12" s="314"/>
      <c r="FKQ12" s="314"/>
      <c r="FKR12" s="314"/>
      <c r="FKS12" s="314"/>
      <c r="FKT12" s="314"/>
      <c r="FKU12" s="314"/>
      <c r="FKV12" s="314"/>
      <c r="FKW12" s="314"/>
      <c r="FKX12" s="314"/>
      <c r="FKY12" s="314"/>
      <c r="FKZ12" s="314"/>
      <c r="FLA12" s="314"/>
      <c r="FLB12" s="314"/>
      <c r="FLC12" s="314"/>
      <c r="FLD12" s="314"/>
      <c r="FLE12" s="314"/>
      <c r="FLF12" s="314"/>
      <c r="FLG12" s="314"/>
      <c r="FLH12" s="314"/>
      <c r="FLI12" s="314"/>
      <c r="FLJ12" s="314"/>
      <c r="FLK12" s="314"/>
      <c r="FLL12" s="314"/>
      <c r="FLM12" s="314"/>
      <c r="FLN12" s="314"/>
      <c r="FLO12" s="314"/>
      <c r="FLP12" s="314"/>
      <c r="FLQ12" s="314"/>
      <c r="FLR12" s="314"/>
      <c r="FLS12" s="314"/>
      <c r="FLT12" s="314"/>
      <c r="FLU12" s="314"/>
      <c r="FLV12" s="314"/>
      <c r="FLW12" s="314"/>
      <c r="FLX12" s="314"/>
      <c r="FLY12" s="314"/>
      <c r="FLZ12" s="314"/>
      <c r="FMA12" s="314"/>
      <c r="FMB12" s="314"/>
      <c r="FMC12" s="314"/>
      <c r="FMD12" s="314"/>
      <c r="FME12" s="314"/>
      <c r="FMF12" s="314"/>
      <c r="FMG12" s="314"/>
      <c r="FMH12" s="314"/>
      <c r="FMI12" s="314"/>
      <c r="FMJ12" s="314"/>
      <c r="FMK12" s="314"/>
      <c r="FML12" s="314"/>
      <c r="FMM12" s="314"/>
      <c r="FMN12" s="314"/>
      <c r="FMO12" s="314"/>
      <c r="FMP12" s="314"/>
      <c r="FMQ12" s="314"/>
      <c r="FMR12" s="314"/>
      <c r="FMS12" s="314"/>
      <c r="FMT12" s="314"/>
      <c r="FMU12" s="314"/>
      <c r="FMV12" s="314"/>
      <c r="FMW12" s="314"/>
      <c r="FMX12" s="314"/>
      <c r="FMY12" s="314"/>
      <c r="FMZ12" s="314"/>
      <c r="FNA12" s="314"/>
      <c r="FNB12" s="314"/>
      <c r="FNC12" s="314"/>
      <c r="FND12" s="314"/>
      <c r="FNE12" s="314"/>
      <c r="FNF12" s="314"/>
      <c r="FNG12" s="314"/>
      <c r="FNH12" s="314"/>
      <c r="FNI12" s="314"/>
      <c r="FNJ12" s="314"/>
      <c r="FNK12" s="314"/>
      <c r="FNL12" s="314"/>
      <c r="FNM12" s="314"/>
      <c r="FNN12" s="314"/>
      <c r="FNO12" s="314"/>
      <c r="FNP12" s="314"/>
      <c r="FNQ12" s="314"/>
      <c r="FNR12" s="314"/>
      <c r="FNS12" s="314"/>
      <c r="FNT12" s="314"/>
      <c r="FNU12" s="314"/>
      <c r="FNV12" s="314"/>
      <c r="FNW12" s="314"/>
      <c r="FNX12" s="314"/>
      <c r="FNY12" s="314"/>
      <c r="FNZ12" s="314"/>
      <c r="FOA12" s="314"/>
      <c r="FOB12" s="314"/>
      <c r="FOC12" s="314"/>
      <c r="FOD12" s="314"/>
      <c r="FOE12" s="314"/>
      <c r="FOF12" s="314"/>
      <c r="FOG12" s="314"/>
      <c r="FOH12" s="314"/>
      <c r="FOI12" s="314"/>
      <c r="FOJ12" s="314"/>
      <c r="FOK12" s="314"/>
      <c r="FOL12" s="314"/>
      <c r="FOM12" s="314"/>
      <c r="FON12" s="314"/>
      <c r="FOO12" s="314"/>
      <c r="FOP12" s="314"/>
      <c r="FOQ12" s="314"/>
      <c r="FOR12" s="314"/>
      <c r="FOS12" s="314"/>
      <c r="FOT12" s="314"/>
      <c r="FOU12" s="314"/>
      <c r="FOV12" s="314"/>
      <c r="FOW12" s="314"/>
      <c r="FOX12" s="314"/>
      <c r="FOY12" s="314"/>
      <c r="FOZ12" s="314"/>
      <c r="FPA12" s="314"/>
      <c r="FPB12" s="314"/>
      <c r="FPC12" s="314"/>
      <c r="FPD12" s="314"/>
      <c r="FPE12" s="314"/>
      <c r="FPF12" s="314"/>
      <c r="FPG12" s="314"/>
      <c r="FPH12" s="314"/>
      <c r="FPI12" s="314"/>
      <c r="FPJ12" s="314"/>
      <c r="FPK12" s="314"/>
      <c r="FPL12" s="314"/>
      <c r="FPM12" s="314"/>
      <c r="FPN12" s="314"/>
      <c r="FPO12" s="314"/>
      <c r="FPP12" s="314"/>
      <c r="FPQ12" s="314"/>
      <c r="FPR12" s="314"/>
      <c r="FPS12" s="314"/>
      <c r="FPT12" s="314"/>
      <c r="FPU12" s="314"/>
      <c r="FPV12" s="314"/>
      <c r="FPW12" s="314"/>
      <c r="FPX12" s="314"/>
      <c r="FPY12" s="314"/>
      <c r="FPZ12" s="314"/>
      <c r="FQA12" s="314"/>
      <c r="FQB12" s="314"/>
      <c r="FQC12" s="314"/>
      <c r="FQD12" s="314"/>
      <c r="FQE12" s="314"/>
      <c r="FQF12" s="314"/>
      <c r="FQG12" s="314"/>
      <c r="FQH12" s="314"/>
      <c r="FQI12" s="314"/>
      <c r="FQJ12" s="314"/>
      <c r="FQK12" s="314"/>
      <c r="FQL12" s="314"/>
      <c r="FQM12" s="314"/>
      <c r="FQN12" s="314"/>
      <c r="FQO12" s="314"/>
      <c r="FQP12" s="314"/>
      <c r="FQQ12" s="314"/>
      <c r="FQR12" s="314"/>
      <c r="FQS12" s="314"/>
      <c r="FQT12" s="314"/>
      <c r="FQU12" s="314"/>
      <c r="FQV12" s="314"/>
      <c r="FQW12" s="314"/>
      <c r="FQX12" s="314"/>
      <c r="FQY12" s="314"/>
      <c r="FQZ12" s="314"/>
      <c r="FRA12" s="314"/>
      <c r="FRB12" s="314"/>
      <c r="FRC12" s="314"/>
      <c r="FRD12" s="314"/>
      <c r="FRE12" s="314"/>
      <c r="FRF12" s="314"/>
      <c r="FRG12" s="314"/>
      <c r="FRH12" s="314"/>
      <c r="FRI12" s="314"/>
      <c r="FRJ12" s="314"/>
      <c r="FRK12" s="314"/>
      <c r="FRL12" s="314"/>
      <c r="FRM12" s="314"/>
      <c r="FRN12" s="314"/>
      <c r="FRO12" s="314"/>
      <c r="FRP12" s="314"/>
      <c r="FRQ12" s="314"/>
      <c r="FRR12" s="314"/>
      <c r="FRS12" s="314"/>
      <c r="FRT12" s="314"/>
      <c r="FRU12" s="314"/>
      <c r="FRV12" s="314"/>
      <c r="FRW12" s="314"/>
      <c r="FRX12" s="314"/>
      <c r="FRY12" s="314"/>
      <c r="FRZ12" s="314"/>
      <c r="FSA12" s="314"/>
      <c r="FSB12" s="314"/>
      <c r="FSC12" s="314"/>
      <c r="FSD12" s="314"/>
      <c r="FSE12" s="314"/>
      <c r="FSF12" s="314"/>
      <c r="FSG12" s="314"/>
      <c r="FSH12" s="314"/>
      <c r="FSI12" s="314"/>
      <c r="FSJ12" s="314"/>
      <c r="FSK12" s="314"/>
      <c r="FSL12" s="314"/>
      <c r="FSM12" s="314"/>
      <c r="FSN12" s="314"/>
      <c r="FSO12" s="314"/>
      <c r="FSP12" s="314"/>
      <c r="FSQ12" s="314"/>
      <c r="FSR12" s="314"/>
      <c r="FSS12" s="314"/>
      <c r="FST12" s="314"/>
      <c r="FSU12" s="314"/>
      <c r="FSV12" s="314"/>
      <c r="FSW12" s="314"/>
      <c r="FSX12" s="314"/>
      <c r="FSY12" s="314"/>
      <c r="FSZ12" s="314"/>
      <c r="FTA12" s="314"/>
      <c r="FTB12" s="314"/>
      <c r="FTC12" s="314"/>
      <c r="FTD12" s="314"/>
      <c r="FTE12" s="314"/>
      <c r="FTF12" s="314"/>
      <c r="FTG12" s="314"/>
      <c r="FTH12" s="314"/>
      <c r="FTI12" s="314"/>
      <c r="FTJ12" s="314"/>
      <c r="FTK12" s="314"/>
      <c r="FTL12" s="314"/>
      <c r="FTM12" s="314"/>
      <c r="FTN12" s="314"/>
      <c r="FTO12" s="314"/>
      <c r="FTP12" s="314"/>
      <c r="FTQ12" s="314"/>
      <c r="FTR12" s="314"/>
      <c r="FTS12" s="314"/>
      <c r="FTT12" s="314"/>
      <c r="FTU12" s="314"/>
      <c r="FTV12" s="314"/>
      <c r="FTW12" s="314"/>
      <c r="FTX12" s="314"/>
      <c r="FTY12" s="314"/>
      <c r="FTZ12" s="314"/>
      <c r="FUA12" s="314"/>
      <c r="FUB12" s="314"/>
      <c r="FUC12" s="314"/>
      <c r="FUD12" s="314"/>
      <c r="FUE12" s="314"/>
      <c r="FUF12" s="314"/>
      <c r="FUG12" s="314"/>
      <c r="FUH12" s="314"/>
      <c r="FUI12" s="314"/>
      <c r="FUJ12" s="314"/>
      <c r="FUK12" s="314"/>
      <c r="FUL12" s="314"/>
      <c r="FUM12" s="314"/>
      <c r="FUN12" s="314"/>
      <c r="FUO12" s="314"/>
      <c r="FUP12" s="314"/>
      <c r="FUQ12" s="314"/>
      <c r="FUR12" s="314"/>
      <c r="FUS12" s="314"/>
      <c r="FUT12" s="314"/>
      <c r="FUU12" s="314"/>
      <c r="FUV12" s="314"/>
      <c r="FUW12" s="314"/>
      <c r="FUX12" s="314"/>
      <c r="FUY12" s="314"/>
      <c r="FUZ12" s="314"/>
      <c r="FVA12" s="314"/>
      <c r="FVB12" s="314"/>
      <c r="FVC12" s="314"/>
      <c r="FVD12" s="314"/>
      <c r="FVE12" s="314"/>
      <c r="FVF12" s="314"/>
      <c r="FVG12" s="314"/>
      <c r="FVH12" s="314"/>
      <c r="FVI12" s="314"/>
      <c r="FVJ12" s="314"/>
      <c r="FVK12" s="314"/>
      <c r="FVL12" s="314"/>
      <c r="FVM12" s="314"/>
      <c r="FVN12" s="314"/>
      <c r="FVO12" s="314"/>
      <c r="FVP12" s="314"/>
      <c r="FVQ12" s="314"/>
      <c r="FVR12" s="314"/>
      <c r="FVS12" s="314"/>
      <c r="FVT12" s="314"/>
      <c r="FVU12" s="314"/>
      <c r="FVV12" s="314"/>
      <c r="FVW12" s="314"/>
      <c r="FVX12" s="314"/>
      <c r="FVY12" s="314"/>
      <c r="FVZ12" s="314"/>
      <c r="FWA12" s="314"/>
      <c r="FWB12" s="314"/>
      <c r="FWC12" s="314"/>
      <c r="FWD12" s="314"/>
      <c r="FWE12" s="314"/>
      <c r="FWF12" s="314"/>
      <c r="FWG12" s="314"/>
      <c r="FWH12" s="314"/>
      <c r="FWI12" s="314"/>
      <c r="FWJ12" s="314"/>
      <c r="FWK12" s="314"/>
      <c r="FWL12" s="314"/>
      <c r="FWM12" s="314"/>
      <c r="FWN12" s="314"/>
      <c r="FWO12" s="314"/>
      <c r="FWP12" s="314"/>
      <c r="FWQ12" s="314"/>
      <c r="FWR12" s="314"/>
      <c r="FWS12" s="314"/>
      <c r="FWT12" s="314"/>
      <c r="FWU12" s="314"/>
      <c r="FWV12" s="314"/>
      <c r="FWW12" s="314"/>
      <c r="FWX12" s="314"/>
      <c r="FWY12" s="314"/>
      <c r="FWZ12" s="314"/>
      <c r="FXA12" s="314"/>
      <c r="FXB12" s="314"/>
      <c r="FXC12" s="314"/>
      <c r="FXD12" s="314"/>
      <c r="FXE12" s="314"/>
      <c r="FXF12" s="314"/>
      <c r="FXG12" s="314"/>
      <c r="FXH12" s="314"/>
      <c r="FXI12" s="314"/>
      <c r="FXJ12" s="314"/>
      <c r="FXK12" s="314"/>
      <c r="FXL12" s="314"/>
      <c r="FXM12" s="314"/>
      <c r="FXN12" s="314"/>
      <c r="FXO12" s="314"/>
      <c r="FXP12" s="314"/>
      <c r="FXQ12" s="314"/>
      <c r="FXR12" s="314"/>
      <c r="FXS12" s="314"/>
      <c r="FXT12" s="314"/>
      <c r="FXU12" s="314"/>
      <c r="FXV12" s="314"/>
      <c r="FXW12" s="314"/>
      <c r="FXX12" s="314"/>
      <c r="FXY12" s="314"/>
      <c r="FXZ12" s="314"/>
      <c r="FYA12" s="314"/>
      <c r="FYB12" s="314"/>
      <c r="FYC12" s="314"/>
      <c r="FYD12" s="314"/>
      <c r="FYE12" s="314"/>
      <c r="FYF12" s="314"/>
      <c r="FYG12" s="314"/>
      <c r="FYH12" s="314"/>
      <c r="FYI12" s="314"/>
      <c r="FYJ12" s="314"/>
      <c r="FYK12" s="314"/>
      <c r="FYL12" s="314"/>
      <c r="FYM12" s="314"/>
      <c r="FYN12" s="314"/>
      <c r="FYO12" s="314"/>
      <c r="FYP12" s="314"/>
      <c r="FYQ12" s="314"/>
      <c r="FYR12" s="314"/>
      <c r="FYS12" s="314"/>
      <c r="FYT12" s="314"/>
      <c r="FYU12" s="314"/>
      <c r="FYV12" s="314"/>
      <c r="FYW12" s="314"/>
      <c r="FYX12" s="314"/>
      <c r="FYY12" s="314"/>
      <c r="FYZ12" s="314"/>
      <c r="FZA12" s="314"/>
      <c r="FZB12" s="314"/>
      <c r="FZC12" s="314"/>
      <c r="FZD12" s="314"/>
      <c r="FZE12" s="314"/>
      <c r="FZF12" s="314"/>
      <c r="FZG12" s="314"/>
      <c r="FZH12" s="314"/>
      <c r="FZI12" s="314"/>
      <c r="FZJ12" s="314"/>
      <c r="FZK12" s="314"/>
      <c r="FZL12" s="314"/>
      <c r="FZM12" s="314"/>
      <c r="FZN12" s="314"/>
      <c r="FZO12" s="314"/>
      <c r="FZP12" s="314"/>
      <c r="FZQ12" s="314"/>
      <c r="FZR12" s="314"/>
      <c r="FZS12" s="314"/>
      <c r="FZT12" s="314"/>
      <c r="FZU12" s="314"/>
      <c r="FZV12" s="314"/>
      <c r="FZW12" s="314"/>
      <c r="FZX12" s="314"/>
      <c r="FZY12" s="314"/>
      <c r="FZZ12" s="314"/>
      <c r="GAA12" s="314"/>
      <c r="GAB12" s="314"/>
      <c r="GAC12" s="314"/>
      <c r="GAD12" s="314"/>
      <c r="GAE12" s="314"/>
      <c r="GAF12" s="314"/>
      <c r="GAG12" s="314"/>
      <c r="GAH12" s="314"/>
      <c r="GAI12" s="314"/>
      <c r="GAJ12" s="314"/>
      <c r="GAK12" s="314"/>
      <c r="GAL12" s="314"/>
      <c r="GAM12" s="314"/>
      <c r="GAN12" s="314"/>
      <c r="GAO12" s="314"/>
      <c r="GAP12" s="314"/>
      <c r="GAQ12" s="314"/>
      <c r="GAR12" s="314"/>
      <c r="GAS12" s="314"/>
      <c r="GAT12" s="314"/>
      <c r="GAU12" s="314"/>
      <c r="GAV12" s="314"/>
      <c r="GAW12" s="314"/>
      <c r="GAX12" s="314"/>
      <c r="GAY12" s="314"/>
      <c r="GAZ12" s="314"/>
      <c r="GBA12" s="314"/>
      <c r="GBB12" s="314"/>
      <c r="GBC12" s="314"/>
      <c r="GBD12" s="314"/>
      <c r="GBE12" s="314"/>
      <c r="GBF12" s="314"/>
      <c r="GBG12" s="314"/>
      <c r="GBH12" s="314"/>
      <c r="GBI12" s="314"/>
      <c r="GBJ12" s="314"/>
      <c r="GBK12" s="314"/>
      <c r="GBL12" s="314"/>
      <c r="GBM12" s="314"/>
      <c r="GBN12" s="314"/>
      <c r="GBO12" s="314"/>
      <c r="GBP12" s="314"/>
      <c r="GBQ12" s="314"/>
      <c r="GBR12" s="314"/>
      <c r="GBS12" s="314"/>
      <c r="GBT12" s="314"/>
      <c r="GBU12" s="314"/>
      <c r="GBV12" s="314"/>
      <c r="GBW12" s="314"/>
      <c r="GBX12" s="314"/>
      <c r="GBY12" s="314"/>
      <c r="GBZ12" s="314"/>
      <c r="GCA12" s="314"/>
      <c r="GCB12" s="314"/>
      <c r="GCC12" s="314"/>
      <c r="GCD12" s="314"/>
      <c r="GCE12" s="314"/>
      <c r="GCF12" s="314"/>
      <c r="GCG12" s="314"/>
      <c r="GCH12" s="314"/>
      <c r="GCI12" s="314"/>
      <c r="GCJ12" s="314"/>
      <c r="GCK12" s="314"/>
      <c r="GCL12" s="314"/>
      <c r="GCM12" s="314"/>
      <c r="GCN12" s="314"/>
      <c r="GCO12" s="314"/>
      <c r="GCP12" s="314"/>
      <c r="GCQ12" s="314"/>
      <c r="GCR12" s="314"/>
      <c r="GCS12" s="314"/>
      <c r="GCT12" s="314"/>
      <c r="GCU12" s="314"/>
      <c r="GCV12" s="314"/>
      <c r="GCW12" s="314"/>
      <c r="GCX12" s="314"/>
      <c r="GCY12" s="314"/>
      <c r="GCZ12" s="314"/>
      <c r="GDA12" s="314"/>
      <c r="GDB12" s="314"/>
      <c r="GDC12" s="314"/>
      <c r="GDD12" s="314"/>
      <c r="GDE12" s="314"/>
      <c r="GDF12" s="314"/>
      <c r="GDG12" s="314"/>
      <c r="GDH12" s="314"/>
      <c r="GDI12" s="314"/>
      <c r="GDJ12" s="314"/>
      <c r="GDK12" s="314"/>
      <c r="GDL12" s="314"/>
      <c r="GDM12" s="314"/>
      <c r="GDN12" s="314"/>
      <c r="GDO12" s="314"/>
      <c r="GDP12" s="314"/>
      <c r="GDQ12" s="314"/>
      <c r="GDR12" s="314"/>
      <c r="GDS12" s="314"/>
      <c r="GDT12" s="314"/>
      <c r="GDU12" s="314"/>
      <c r="GDV12" s="314"/>
      <c r="GDW12" s="314"/>
      <c r="GDX12" s="314"/>
      <c r="GDY12" s="314"/>
      <c r="GDZ12" s="314"/>
      <c r="GEA12" s="314"/>
      <c r="GEB12" s="314"/>
      <c r="GEC12" s="314"/>
      <c r="GED12" s="314"/>
      <c r="GEE12" s="314"/>
      <c r="GEF12" s="314"/>
      <c r="GEG12" s="314"/>
      <c r="GEH12" s="314"/>
      <c r="GEI12" s="314"/>
      <c r="GEJ12" s="314"/>
      <c r="GEK12" s="314"/>
      <c r="GEL12" s="314"/>
      <c r="GEM12" s="314"/>
      <c r="GEN12" s="314"/>
      <c r="GEO12" s="314"/>
      <c r="GEP12" s="314"/>
      <c r="GEQ12" s="314"/>
      <c r="GER12" s="314"/>
      <c r="GES12" s="314"/>
      <c r="GET12" s="314"/>
      <c r="GEU12" s="314"/>
      <c r="GEV12" s="314"/>
      <c r="GEW12" s="314"/>
      <c r="GEX12" s="314"/>
      <c r="GEY12" s="314"/>
      <c r="GEZ12" s="314"/>
      <c r="GFA12" s="314"/>
      <c r="GFB12" s="314"/>
      <c r="GFC12" s="314"/>
      <c r="GFD12" s="314"/>
      <c r="GFE12" s="314"/>
      <c r="GFF12" s="314"/>
      <c r="GFG12" s="314"/>
      <c r="GFH12" s="314"/>
      <c r="GFI12" s="314"/>
      <c r="GFJ12" s="314"/>
      <c r="GFK12" s="314"/>
      <c r="GFL12" s="314"/>
      <c r="GFM12" s="314"/>
      <c r="GFN12" s="314"/>
      <c r="GFO12" s="314"/>
      <c r="GFP12" s="314"/>
      <c r="GFQ12" s="314"/>
      <c r="GFR12" s="314"/>
      <c r="GFS12" s="314"/>
      <c r="GFT12" s="314"/>
      <c r="GFU12" s="314"/>
      <c r="GFV12" s="314"/>
      <c r="GFW12" s="314"/>
      <c r="GFX12" s="314"/>
      <c r="GFY12" s="314"/>
      <c r="GFZ12" s="314"/>
      <c r="GGA12" s="314"/>
      <c r="GGB12" s="314"/>
      <c r="GGC12" s="314"/>
      <c r="GGD12" s="314"/>
      <c r="GGE12" s="314"/>
      <c r="GGF12" s="314"/>
      <c r="GGG12" s="314"/>
      <c r="GGH12" s="314"/>
      <c r="GGI12" s="314"/>
      <c r="GGJ12" s="314"/>
      <c r="GGK12" s="314"/>
      <c r="GGL12" s="314"/>
      <c r="GGM12" s="314"/>
      <c r="GGN12" s="314"/>
      <c r="GGO12" s="314"/>
      <c r="GGP12" s="314"/>
      <c r="GGQ12" s="314"/>
      <c r="GGR12" s="314"/>
      <c r="GGS12" s="314"/>
      <c r="GGT12" s="314"/>
      <c r="GGU12" s="314"/>
      <c r="GGV12" s="314"/>
      <c r="GGW12" s="314"/>
      <c r="GGX12" s="314"/>
      <c r="GGY12" s="314"/>
      <c r="GGZ12" s="314"/>
      <c r="GHA12" s="314"/>
      <c r="GHB12" s="314"/>
      <c r="GHC12" s="314"/>
      <c r="GHD12" s="314"/>
      <c r="GHE12" s="314"/>
      <c r="GHF12" s="314"/>
      <c r="GHG12" s="314"/>
      <c r="GHH12" s="314"/>
      <c r="GHI12" s="314"/>
      <c r="GHJ12" s="314"/>
      <c r="GHK12" s="314"/>
      <c r="GHL12" s="314"/>
      <c r="GHM12" s="314"/>
      <c r="GHN12" s="314"/>
      <c r="GHO12" s="314"/>
      <c r="GHP12" s="314"/>
      <c r="GHQ12" s="314"/>
      <c r="GHR12" s="314"/>
      <c r="GHS12" s="314"/>
      <c r="GHT12" s="314"/>
      <c r="GHU12" s="314"/>
      <c r="GHV12" s="314"/>
      <c r="GHW12" s="314"/>
      <c r="GHX12" s="314"/>
      <c r="GHY12" s="314"/>
      <c r="GHZ12" s="314"/>
      <c r="GIA12" s="314"/>
      <c r="GIB12" s="314"/>
      <c r="GIC12" s="314"/>
      <c r="GID12" s="314"/>
      <c r="GIE12" s="314"/>
      <c r="GIF12" s="314"/>
      <c r="GIG12" s="314"/>
      <c r="GIH12" s="314"/>
      <c r="GII12" s="314"/>
      <c r="GIJ12" s="314"/>
      <c r="GIK12" s="314"/>
      <c r="GIL12" s="314"/>
      <c r="GIM12" s="314"/>
      <c r="GIN12" s="314"/>
      <c r="GIO12" s="314"/>
      <c r="GIP12" s="314"/>
      <c r="GIQ12" s="314"/>
      <c r="GIR12" s="314"/>
      <c r="GIS12" s="314"/>
      <c r="GIT12" s="314"/>
      <c r="GIU12" s="314"/>
      <c r="GIV12" s="314"/>
      <c r="GIW12" s="314"/>
      <c r="GIX12" s="314"/>
      <c r="GIY12" s="314"/>
      <c r="GIZ12" s="314"/>
      <c r="GJA12" s="314"/>
      <c r="GJB12" s="314"/>
      <c r="GJC12" s="314"/>
      <c r="GJD12" s="314"/>
      <c r="GJE12" s="314"/>
      <c r="GJF12" s="314"/>
      <c r="GJG12" s="314"/>
      <c r="GJH12" s="314"/>
      <c r="GJI12" s="314"/>
      <c r="GJJ12" s="314"/>
      <c r="GJK12" s="314"/>
      <c r="GJL12" s="314"/>
      <c r="GJM12" s="314"/>
      <c r="GJN12" s="314"/>
      <c r="GJO12" s="314"/>
      <c r="GJP12" s="314"/>
      <c r="GJQ12" s="314"/>
      <c r="GJR12" s="314"/>
      <c r="GJS12" s="314"/>
      <c r="GJT12" s="314"/>
      <c r="GJU12" s="314"/>
      <c r="GJV12" s="314"/>
      <c r="GJW12" s="314"/>
      <c r="GJX12" s="314"/>
      <c r="GJY12" s="314"/>
      <c r="GJZ12" s="314"/>
      <c r="GKA12" s="314"/>
      <c r="GKB12" s="314"/>
      <c r="GKC12" s="314"/>
      <c r="GKD12" s="314"/>
      <c r="GKE12" s="314"/>
      <c r="GKF12" s="314"/>
      <c r="GKG12" s="314"/>
      <c r="GKH12" s="314"/>
      <c r="GKI12" s="314"/>
      <c r="GKJ12" s="314"/>
      <c r="GKK12" s="314"/>
      <c r="GKL12" s="314"/>
      <c r="GKM12" s="314"/>
      <c r="GKN12" s="314"/>
      <c r="GKO12" s="314"/>
      <c r="GKP12" s="314"/>
      <c r="GKQ12" s="314"/>
      <c r="GKR12" s="314"/>
      <c r="GKS12" s="314"/>
      <c r="GKT12" s="314"/>
      <c r="GKU12" s="314"/>
      <c r="GKV12" s="314"/>
      <c r="GKW12" s="314"/>
      <c r="GKX12" s="314"/>
      <c r="GKY12" s="314"/>
      <c r="GKZ12" s="314"/>
      <c r="GLA12" s="314"/>
      <c r="GLB12" s="314"/>
      <c r="GLC12" s="314"/>
      <c r="GLD12" s="314"/>
      <c r="GLE12" s="314"/>
      <c r="GLF12" s="314"/>
      <c r="GLG12" s="314"/>
      <c r="GLH12" s="314"/>
      <c r="GLI12" s="314"/>
      <c r="GLJ12" s="314"/>
      <c r="GLK12" s="314"/>
      <c r="GLL12" s="314"/>
      <c r="GLM12" s="314"/>
      <c r="GLN12" s="314"/>
      <c r="GLO12" s="314"/>
      <c r="GLP12" s="314"/>
      <c r="GLQ12" s="314"/>
      <c r="GLR12" s="314"/>
      <c r="GLS12" s="314"/>
      <c r="GLT12" s="314"/>
      <c r="GLU12" s="314"/>
      <c r="GLV12" s="314"/>
      <c r="GLW12" s="314"/>
      <c r="GLX12" s="314"/>
      <c r="GLY12" s="314"/>
      <c r="GLZ12" s="314"/>
      <c r="GMA12" s="314"/>
      <c r="GMB12" s="314"/>
      <c r="GMC12" s="314"/>
      <c r="GMD12" s="314"/>
      <c r="GME12" s="314"/>
      <c r="GMF12" s="314"/>
      <c r="GMG12" s="314"/>
      <c r="GMH12" s="314"/>
      <c r="GMI12" s="314"/>
      <c r="GMJ12" s="314"/>
      <c r="GMK12" s="314"/>
      <c r="GML12" s="314"/>
      <c r="GMM12" s="314"/>
      <c r="GMN12" s="314"/>
      <c r="GMO12" s="314"/>
      <c r="GMP12" s="314"/>
      <c r="GMQ12" s="314"/>
      <c r="GMR12" s="314"/>
      <c r="GMS12" s="314"/>
      <c r="GMT12" s="314"/>
      <c r="GMU12" s="314"/>
      <c r="GMV12" s="314"/>
      <c r="GMW12" s="314"/>
      <c r="GMX12" s="314"/>
      <c r="GMY12" s="314"/>
      <c r="GMZ12" s="314"/>
      <c r="GNA12" s="314"/>
      <c r="GNB12" s="314"/>
      <c r="GNC12" s="314"/>
      <c r="GND12" s="314"/>
      <c r="GNE12" s="314"/>
      <c r="GNF12" s="314"/>
      <c r="GNG12" s="314"/>
      <c r="GNH12" s="314"/>
      <c r="GNI12" s="314"/>
      <c r="GNJ12" s="314"/>
      <c r="GNK12" s="314"/>
      <c r="GNL12" s="314"/>
      <c r="GNM12" s="314"/>
      <c r="GNN12" s="314"/>
      <c r="GNO12" s="314"/>
      <c r="GNP12" s="314"/>
      <c r="GNQ12" s="314"/>
      <c r="GNR12" s="314"/>
      <c r="GNS12" s="314"/>
      <c r="GNT12" s="314"/>
      <c r="GNU12" s="314"/>
      <c r="GNV12" s="314"/>
      <c r="GNW12" s="314"/>
      <c r="GNX12" s="314"/>
      <c r="GNY12" s="314"/>
      <c r="GNZ12" s="314"/>
      <c r="GOA12" s="314"/>
      <c r="GOB12" s="314"/>
      <c r="GOC12" s="314"/>
      <c r="GOD12" s="314"/>
      <c r="GOE12" s="314"/>
      <c r="GOF12" s="314"/>
      <c r="GOG12" s="314"/>
      <c r="GOH12" s="314"/>
      <c r="GOI12" s="314"/>
      <c r="GOJ12" s="314"/>
      <c r="GOK12" s="314"/>
      <c r="GOL12" s="314"/>
      <c r="GOM12" s="314"/>
      <c r="GON12" s="314"/>
      <c r="GOO12" s="314"/>
      <c r="GOP12" s="314"/>
      <c r="GOQ12" s="314"/>
      <c r="GOR12" s="314"/>
      <c r="GOS12" s="314"/>
      <c r="GOT12" s="314"/>
      <c r="GOU12" s="314"/>
      <c r="GOV12" s="314"/>
      <c r="GOW12" s="314"/>
      <c r="GOX12" s="314"/>
      <c r="GOY12" s="314"/>
      <c r="GOZ12" s="314"/>
      <c r="GPA12" s="314"/>
      <c r="GPB12" s="314"/>
      <c r="GPC12" s="314"/>
      <c r="GPD12" s="314"/>
      <c r="GPE12" s="314"/>
      <c r="GPF12" s="314"/>
      <c r="GPG12" s="314"/>
      <c r="GPH12" s="314"/>
      <c r="GPI12" s="314"/>
      <c r="GPJ12" s="314"/>
      <c r="GPK12" s="314"/>
      <c r="GPL12" s="314"/>
      <c r="GPM12" s="314"/>
      <c r="GPN12" s="314"/>
      <c r="GPO12" s="314"/>
      <c r="GPP12" s="314"/>
      <c r="GPQ12" s="314"/>
      <c r="GPR12" s="314"/>
      <c r="GPS12" s="314"/>
      <c r="GPT12" s="314"/>
      <c r="GPU12" s="314"/>
      <c r="GPV12" s="314"/>
      <c r="GPW12" s="314"/>
      <c r="GPX12" s="314"/>
      <c r="GPY12" s="314"/>
      <c r="GPZ12" s="314"/>
      <c r="GQA12" s="314"/>
      <c r="GQB12" s="314"/>
      <c r="GQC12" s="314"/>
      <c r="GQD12" s="314"/>
      <c r="GQE12" s="314"/>
      <c r="GQF12" s="314"/>
      <c r="GQG12" s="314"/>
      <c r="GQH12" s="314"/>
      <c r="GQI12" s="314"/>
      <c r="GQJ12" s="314"/>
      <c r="GQK12" s="314"/>
      <c r="GQL12" s="314"/>
      <c r="GQM12" s="314"/>
      <c r="GQN12" s="314"/>
      <c r="GQO12" s="314"/>
      <c r="GQP12" s="314"/>
      <c r="GQQ12" s="314"/>
      <c r="GQR12" s="314"/>
      <c r="GQS12" s="314"/>
      <c r="GQT12" s="314"/>
      <c r="GQU12" s="314"/>
      <c r="GQV12" s="314"/>
      <c r="GQW12" s="314"/>
      <c r="GQX12" s="314"/>
      <c r="GQY12" s="314"/>
      <c r="GQZ12" s="314"/>
      <c r="GRA12" s="314"/>
      <c r="GRB12" s="314"/>
      <c r="GRC12" s="314"/>
      <c r="GRD12" s="314"/>
      <c r="GRE12" s="314"/>
      <c r="GRF12" s="314"/>
      <c r="GRG12" s="314"/>
      <c r="GRH12" s="314"/>
      <c r="GRI12" s="314"/>
      <c r="GRJ12" s="314"/>
      <c r="GRK12" s="314"/>
      <c r="GRL12" s="314"/>
      <c r="GRM12" s="314"/>
      <c r="GRN12" s="314"/>
      <c r="GRO12" s="314"/>
      <c r="GRP12" s="314"/>
      <c r="GRQ12" s="314"/>
      <c r="GRR12" s="314"/>
      <c r="GRS12" s="314"/>
      <c r="GRT12" s="314"/>
      <c r="GRU12" s="314"/>
      <c r="GRV12" s="314"/>
      <c r="GRW12" s="314"/>
      <c r="GRX12" s="314"/>
      <c r="GRY12" s="314"/>
      <c r="GRZ12" s="314"/>
      <c r="GSA12" s="314"/>
      <c r="GSB12" s="314"/>
      <c r="GSC12" s="314"/>
      <c r="GSD12" s="314"/>
      <c r="GSE12" s="314"/>
      <c r="GSF12" s="314"/>
      <c r="GSG12" s="314"/>
      <c r="GSH12" s="314"/>
      <c r="GSI12" s="314"/>
      <c r="GSJ12" s="314"/>
      <c r="GSK12" s="314"/>
      <c r="GSL12" s="314"/>
      <c r="GSM12" s="314"/>
      <c r="GSN12" s="314"/>
      <c r="GSO12" s="314"/>
      <c r="GSP12" s="314"/>
      <c r="GSQ12" s="314"/>
      <c r="GSR12" s="314"/>
      <c r="GSS12" s="314"/>
      <c r="GST12" s="314"/>
      <c r="GSU12" s="314"/>
      <c r="GSV12" s="314"/>
      <c r="GSW12" s="314"/>
      <c r="GSX12" s="314"/>
      <c r="GSY12" s="314"/>
      <c r="GSZ12" s="314"/>
      <c r="GTA12" s="314"/>
      <c r="GTB12" s="314"/>
      <c r="GTC12" s="314"/>
      <c r="GTD12" s="314"/>
      <c r="GTE12" s="314"/>
      <c r="GTF12" s="314"/>
      <c r="GTG12" s="314"/>
      <c r="GTH12" s="314"/>
      <c r="GTI12" s="314"/>
      <c r="GTJ12" s="314"/>
      <c r="GTK12" s="314"/>
      <c r="GTL12" s="314"/>
      <c r="GTM12" s="314"/>
      <c r="GTN12" s="314"/>
      <c r="GTO12" s="314"/>
      <c r="GTP12" s="314"/>
      <c r="GTQ12" s="314"/>
      <c r="GTR12" s="314"/>
      <c r="GTS12" s="314"/>
      <c r="GTT12" s="314"/>
      <c r="GTU12" s="314"/>
      <c r="GTV12" s="314"/>
      <c r="GTW12" s="314"/>
      <c r="GTX12" s="314"/>
      <c r="GTY12" s="314"/>
      <c r="GTZ12" s="314"/>
      <c r="GUA12" s="314"/>
      <c r="GUB12" s="314"/>
      <c r="GUC12" s="314"/>
      <c r="GUD12" s="314"/>
      <c r="GUE12" s="314"/>
      <c r="GUF12" s="314"/>
      <c r="GUG12" s="314"/>
      <c r="GUH12" s="314"/>
      <c r="GUI12" s="314"/>
      <c r="GUJ12" s="314"/>
      <c r="GUK12" s="314"/>
      <c r="GUL12" s="314"/>
      <c r="GUM12" s="314"/>
      <c r="GUN12" s="314"/>
      <c r="GUO12" s="314"/>
      <c r="GUP12" s="314"/>
      <c r="GUQ12" s="314"/>
      <c r="GUR12" s="314"/>
      <c r="GUS12" s="314"/>
      <c r="GUT12" s="314"/>
      <c r="GUU12" s="314"/>
      <c r="GUV12" s="314"/>
      <c r="GUW12" s="314"/>
      <c r="GUX12" s="314"/>
      <c r="GUY12" s="314"/>
      <c r="GUZ12" s="314"/>
      <c r="GVA12" s="314"/>
      <c r="GVB12" s="314"/>
      <c r="GVC12" s="314"/>
      <c r="GVD12" s="314"/>
      <c r="GVE12" s="314"/>
      <c r="GVF12" s="314"/>
      <c r="GVG12" s="314"/>
      <c r="GVH12" s="314"/>
      <c r="GVI12" s="314"/>
      <c r="GVJ12" s="314"/>
      <c r="GVK12" s="314"/>
      <c r="GVL12" s="314"/>
      <c r="GVM12" s="314"/>
      <c r="GVN12" s="314"/>
      <c r="GVO12" s="314"/>
      <c r="GVP12" s="314"/>
      <c r="GVQ12" s="314"/>
      <c r="GVR12" s="314"/>
      <c r="GVS12" s="314"/>
      <c r="GVT12" s="314"/>
      <c r="GVU12" s="314"/>
      <c r="GVV12" s="314"/>
      <c r="GVW12" s="314"/>
      <c r="GVX12" s="314"/>
      <c r="GVY12" s="314"/>
      <c r="GVZ12" s="314"/>
      <c r="GWA12" s="314"/>
      <c r="GWB12" s="314"/>
      <c r="GWC12" s="314"/>
      <c r="GWD12" s="314"/>
      <c r="GWE12" s="314"/>
      <c r="GWF12" s="314"/>
      <c r="GWG12" s="314"/>
      <c r="GWH12" s="314"/>
      <c r="GWI12" s="314"/>
      <c r="GWJ12" s="314"/>
      <c r="GWK12" s="314"/>
      <c r="GWL12" s="314"/>
      <c r="GWM12" s="314"/>
      <c r="GWN12" s="314"/>
      <c r="GWO12" s="314"/>
      <c r="GWP12" s="314"/>
      <c r="GWQ12" s="314"/>
      <c r="GWR12" s="314"/>
      <c r="GWS12" s="314"/>
      <c r="GWT12" s="314"/>
      <c r="GWU12" s="314"/>
      <c r="GWV12" s="314"/>
      <c r="GWW12" s="314"/>
      <c r="GWX12" s="314"/>
      <c r="GWY12" s="314"/>
      <c r="GWZ12" s="314"/>
      <c r="GXA12" s="314"/>
      <c r="GXB12" s="314"/>
      <c r="GXC12" s="314"/>
      <c r="GXD12" s="314"/>
      <c r="GXE12" s="314"/>
      <c r="GXF12" s="314"/>
      <c r="GXG12" s="314"/>
      <c r="GXH12" s="314"/>
      <c r="GXI12" s="314"/>
      <c r="GXJ12" s="314"/>
      <c r="GXK12" s="314"/>
      <c r="GXL12" s="314"/>
      <c r="GXM12" s="314"/>
      <c r="GXN12" s="314"/>
      <c r="GXO12" s="314"/>
      <c r="GXP12" s="314"/>
      <c r="GXQ12" s="314"/>
      <c r="GXR12" s="314"/>
      <c r="GXS12" s="314"/>
      <c r="GXT12" s="314"/>
      <c r="GXU12" s="314"/>
      <c r="GXV12" s="314"/>
      <c r="GXW12" s="314"/>
      <c r="GXX12" s="314"/>
      <c r="GXY12" s="314"/>
      <c r="GXZ12" s="314"/>
      <c r="GYA12" s="314"/>
      <c r="GYB12" s="314"/>
      <c r="GYC12" s="314"/>
      <c r="GYD12" s="314"/>
      <c r="GYE12" s="314"/>
      <c r="GYF12" s="314"/>
      <c r="GYG12" s="314"/>
      <c r="GYH12" s="314"/>
      <c r="GYI12" s="314"/>
      <c r="GYJ12" s="314"/>
      <c r="GYK12" s="314"/>
      <c r="GYL12" s="314"/>
      <c r="GYM12" s="314"/>
      <c r="GYN12" s="314"/>
      <c r="GYO12" s="314"/>
      <c r="GYP12" s="314"/>
      <c r="GYQ12" s="314"/>
      <c r="GYR12" s="314"/>
      <c r="GYS12" s="314"/>
      <c r="GYT12" s="314"/>
      <c r="GYU12" s="314"/>
      <c r="GYV12" s="314"/>
      <c r="GYW12" s="314"/>
      <c r="GYX12" s="314"/>
      <c r="GYY12" s="314"/>
      <c r="GYZ12" s="314"/>
      <c r="GZA12" s="314"/>
      <c r="GZB12" s="314"/>
      <c r="GZC12" s="314"/>
      <c r="GZD12" s="314"/>
      <c r="GZE12" s="314"/>
      <c r="GZF12" s="314"/>
      <c r="GZG12" s="314"/>
      <c r="GZH12" s="314"/>
      <c r="GZI12" s="314"/>
      <c r="GZJ12" s="314"/>
      <c r="GZK12" s="314"/>
      <c r="GZL12" s="314"/>
      <c r="GZM12" s="314"/>
      <c r="GZN12" s="314"/>
      <c r="GZO12" s="314"/>
      <c r="GZP12" s="314"/>
      <c r="GZQ12" s="314"/>
      <c r="GZR12" s="314"/>
      <c r="GZS12" s="314"/>
      <c r="GZT12" s="314"/>
      <c r="GZU12" s="314"/>
      <c r="GZV12" s="314"/>
      <c r="GZW12" s="314"/>
      <c r="GZX12" s="314"/>
      <c r="GZY12" s="314"/>
      <c r="GZZ12" s="314"/>
      <c r="HAA12" s="314"/>
      <c r="HAB12" s="314"/>
      <c r="HAC12" s="314"/>
      <c r="HAD12" s="314"/>
      <c r="HAE12" s="314"/>
      <c r="HAF12" s="314"/>
      <c r="HAG12" s="314"/>
      <c r="HAH12" s="314"/>
      <c r="HAI12" s="314"/>
      <c r="HAJ12" s="314"/>
      <c r="HAK12" s="314"/>
      <c r="HAL12" s="314"/>
      <c r="HAM12" s="314"/>
      <c r="HAN12" s="314"/>
      <c r="HAO12" s="314"/>
      <c r="HAP12" s="314"/>
      <c r="HAQ12" s="314"/>
      <c r="HAR12" s="314"/>
      <c r="HAS12" s="314"/>
      <c r="HAT12" s="314"/>
      <c r="HAU12" s="314"/>
      <c r="HAV12" s="314"/>
      <c r="HAW12" s="314"/>
      <c r="HAX12" s="314"/>
      <c r="HAY12" s="314"/>
      <c r="HAZ12" s="314"/>
      <c r="HBA12" s="314"/>
      <c r="HBB12" s="314"/>
      <c r="HBC12" s="314"/>
      <c r="HBD12" s="314"/>
      <c r="HBE12" s="314"/>
      <c r="HBF12" s="314"/>
      <c r="HBG12" s="314"/>
      <c r="HBH12" s="314"/>
      <c r="HBI12" s="314"/>
      <c r="HBJ12" s="314"/>
      <c r="HBK12" s="314"/>
      <c r="HBL12" s="314"/>
      <c r="HBM12" s="314"/>
      <c r="HBN12" s="314"/>
      <c r="HBO12" s="314"/>
      <c r="HBP12" s="314"/>
      <c r="HBQ12" s="314"/>
      <c r="HBR12" s="314"/>
      <c r="HBS12" s="314"/>
      <c r="HBT12" s="314"/>
      <c r="HBU12" s="314"/>
      <c r="HBV12" s="314"/>
      <c r="HBW12" s="314"/>
      <c r="HBX12" s="314"/>
      <c r="HBY12" s="314"/>
      <c r="HBZ12" s="314"/>
      <c r="HCA12" s="314"/>
      <c r="HCB12" s="314"/>
      <c r="HCC12" s="314"/>
      <c r="HCD12" s="314"/>
      <c r="HCE12" s="314"/>
      <c r="HCF12" s="314"/>
      <c r="HCG12" s="314"/>
      <c r="HCH12" s="314"/>
      <c r="HCI12" s="314"/>
      <c r="HCJ12" s="314"/>
      <c r="HCK12" s="314"/>
      <c r="HCL12" s="314"/>
      <c r="HCM12" s="314"/>
      <c r="HCN12" s="314"/>
      <c r="HCO12" s="314"/>
      <c r="HCP12" s="314"/>
      <c r="HCQ12" s="314"/>
      <c r="HCR12" s="314"/>
      <c r="HCS12" s="314"/>
      <c r="HCT12" s="314"/>
      <c r="HCU12" s="314"/>
      <c r="HCV12" s="314"/>
      <c r="HCW12" s="314"/>
      <c r="HCX12" s="314"/>
      <c r="HCY12" s="314"/>
      <c r="HCZ12" s="314"/>
      <c r="HDA12" s="314"/>
      <c r="HDB12" s="314"/>
      <c r="HDC12" s="314"/>
      <c r="HDD12" s="314"/>
      <c r="HDE12" s="314"/>
      <c r="HDF12" s="314"/>
      <c r="HDG12" s="314"/>
      <c r="HDH12" s="314"/>
      <c r="HDI12" s="314"/>
      <c r="HDJ12" s="314"/>
      <c r="HDK12" s="314"/>
      <c r="HDL12" s="314"/>
      <c r="HDM12" s="314"/>
      <c r="HDN12" s="314"/>
      <c r="HDO12" s="314"/>
      <c r="HDP12" s="314"/>
      <c r="HDQ12" s="314"/>
      <c r="HDR12" s="314"/>
      <c r="HDS12" s="314"/>
      <c r="HDT12" s="314"/>
      <c r="HDU12" s="314"/>
      <c r="HDV12" s="314"/>
      <c r="HDW12" s="314"/>
      <c r="HDX12" s="314"/>
      <c r="HDY12" s="314"/>
      <c r="HDZ12" s="314"/>
      <c r="HEA12" s="314"/>
      <c r="HEB12" s="314"/>
      <c r="HEC12" s="314"/>
      <c r="HED12" s="314"/>
      <c r="HEE12" s="314"/>
      <c r="HEF12" s="314"/>
      <c r="HEG12" s="314"/>
      <c r="HEH12" s="314"/>
      <c r="HEI12" s="314"/>
      <c r="HEJ12" s="314"/>
      <c r="HEK12" s="314"/>
      <c r="HEL12" s="314"/>
      <c r="HEM12" s="314"/>
      <c r="HEN12" s="314"/>
      <c r="HEO12" s="314"/>
      <c r="HEP12" s="314"/>
      <c r="HEQ12" s="314"/>
      <c r="HER12" s="314"/>
      <c r="HES12" s="314"/>
      <c r="HET12" s="314"/>
      <c r="HEU12" s="314"/>
      <c r="HEV12" s="314"/>
      <c r="HEW12" s="314"/>
      <c r="HEX12" s="314"/>
      <c r="HEY12" s="314"/>
      <c r="HEZ12" s="314"/>
      <c r="HFA12" s="314"/>
      <c r="HFB12" s="314"/>
      <c r="HFC12" s="314"/>
      <c r="HFD12" s="314"/>
      <c r="HFE12" s="314"/>
      <c r="HFF12" s="314"/>
      <c r="HFG12" s="314"/>
      <c r="HFH12" s="314"/>
      <c r="HFI12" s="314"/>
      <c r="HFJ12" s="314"/>
      <c r="HFK12" s="314"/>
      <c r="HFL12" s="314"/>
      <c r="HFM12" s="314"/>
      <c r="HFN12" s="314"/>
      <c r="HFO12" s="314"/>
      <c r="HFP12" s="314"/>
      <c r="HFQ12" s="314"/>
      <c r="HFR12" s="314"/>
      <c r="HFS12" s="314"/>
      <c r="HFT12" s="314"/>
      <c r="HFU12" s="314"/>
      <c r="HFV12" s="314"/>
      <c r="HFW12" s="314"/>
      <c r="HFX12" s="314"/>
      <c r="HFY12" s="314"/>
      <c r="HFZ12" s="314"/>
      <c r="HGA12" s="314"/>
      <c r="HGB12" s="314"/>
      <c r="HGC12" s="314"/>
      <c r="HGD12" s="314"/>
      <c r="HGE12" s="314"/>
      <c r="HGF12" s="314"/>
      <c r="HGG12" s="314"/>
      <c r="HGH12" s="314"/>
      <c r="HGI12" s="314"/>
      <c r="HGJ12" s="314"/>
      <c r="HGK12" s="314"/>
      <c r="HGL12" s="314"/>
      <c r="HGM12" s="314"/>
      <c r="HGN12" s="314"/>
      <c r="HGO12" s="314"/>
      <c r="HGP12" s="314"/>
      <c r="HGQ12" s="314"/>
      <c r="HGR12" s="314"/>
      <c r="HGS12" s="314"/>
      <c r="HGT12" s="314"/>
      <c r="HGU12" s="314"/>
      <c r="HGV12" s="314"/>
      <c r="HGW12" s="314"/>
      <c r="HGX12" s="314"/>
      <c r="HGY12" s="314"/>
      <c r="HGZ12" s="314"/>
      <c r="HHA12" s="314"/>
      <c r="HHB12" s="314"/>
      <c r="HHC12" s="314"/>
      <c r="HHD12" s="314"/>
      <c r="HHE12" s="314"/>
      <c r="HHF12" s="314"/>
      <c r="HHG12" s="314"/>
      <c r="HHH12" s="314"/>
      <c r="HHI12" s="314"/>
      <c r="HHJ12" s="314"/>
      <c r="HHK12" s="314"/>
      <c r="HHL12" s="314"/>
      <c r="HHM12" s="314"/>
      <c r="HHN12" s="314"/>
      <c r="HHO12" s="314"/>
      <c r="HHP12" s="314"/>
      <c r="HHQ12" s="314"/>
      <c r="HHR12" s="314"/>
      <c r="HHS12" s="314"/>
      <c r="HHT12" s="314"/>
      <c r="HHU12" s="314"/>
      <c r="HHV12" s="314"/>
      <c r="HHW12" s="314"/>
      <c r="HHX12" s="314"/>
      <c r="HHY12" s="314"/>
      <c r="HHZ12" s="314"/>
      <c r="HIA12" s="314"/>
      <c r="HIB12" s="314"/>
      <c r="HIC12" s="314"/>
      <c r="HID12" s="314"/>
      <c r="HIE12" s="314"/>
      <c r="HIF12" s="314"/>
      <c r="HIG12" s="314"/>
      <c r="HIH12" s="314"/>
      <c r="HII12" s="314"/>
      <c r="HIJ12" s="314"/>
      <c r="HIK12" s="314"/>
      <c r="HIL12" s="314"/>
      <c r="HIM12" s="314"/>
      <c r="HIN12" s="314"/>
      <c r="HIO12" s="314"/>
      <c r="HIP12" s="314"/>
      <c r="HIQ12" s="314"/>
      <c r="HIR12" s="314"/>
      <c r="HIS12" s="314"/>
      <c r="HIT12" s="314"/>
      <c r="HIU12" s="314"/>
      <c r="HIV12" s="314"/>
      <c r="HIW12" s="314"/>
      <c r="HIX12" s="314"/>
      <c r="HIY12" s="314"/>
      <c r="HIZ12" s="314"/>
      <c r="HJA12" s="314"/>
      <c r="HJB12" s="314"/>
      <c r="HJC12" s="314"/>
      <c r="HJD12" s="314"/>
      <c r="HJE12" s="314"/>
      <c r="HJF12" s="314"/>
      <c r="HJG12" s="314"/>
      <c r="HJH12" s="314"/>
      <c r="HJI12" s="314"/>
      <c r="HJJ12" s="314"/>
      <c r="HJK12" s="314"/>
      <c r="HJL12" s="314"/>
      <c r="HJM12" s="314"/>
      <c r="HJN12" s="314"/>
      <c r="HJO12" s="314"/>
      <c r="HJP12" s="314"/>
      <c r="HJQ12" s="314"/>
      <c r="HJR12" s="314"/>
      <c r="HJS12" s="314"/>
      <c r="HJT12" s="314"/>
      <c r="HJU12" s="314"/>
      <c r="HJV12" s="314"/>
      <c r="HJW12" s="314"/>
      <c r="HJX12" s="314"/>
      <c r="HJY12" s="314"/>
      <c r="HJZ12" s="314"/>
      <c r="HKA12" s="314"/>
      <c r="HKB12" s="314"/>
      <c r="HKC12" s="314"/>
      <c r="HKD12" s="314"/>
      <c r="HKE12" s="314"/>
      <c r="HKF12" s="314"/>
      <c r="HKG12" s="314"/>
      <c r="HKH12" s="314"/>
      <c r="HKI12" s="314"/>
      <c r="HKJ12" s="314"/>
      <c r="HKK12" s="314"/>
      <c r="HKL12" s="314"/>
      <c r="HKM12" s="314"/>
      <c r="HKN12" s="314"/>
      <c r="HKO12" s="314"/>
      <c r="HKP12" s="314"/>
      <c r="HKQ12" s="314"/>
      <c r="HKR12" s="314"/>
      <c r="HKS12" s="314"/>
      <c r="HKT12" s="314"/>
      <c r="HKU12" s="314"/>
      <c r="HKV12" s="314"/>
      <c r="HKW12" s="314"/>
      <c r="HKX12" s="314"/>
      <c r="HKY12" s="314"/>
      <c r="HKZ12" s="314"/>
      <c r="HLA12" s="314"/>
      <c r="HLB12" s="314"/>
      <c r="HLC12" s="314"/>
      <c r="HLD12" s="314"/>
      <c r="HLE12" s="314"/>
      <c r="HLF12" s="314"/>
      <c r="HLG12" s="314"/>
      <c r="HLH12" s="314"/>
      <c r="HLI12" s="314"/>
      <c r="HLJ12" s="314"/>
      <c r="HLK12" s="314"/>
      <c r="HLL12" s="314"/>
      <c r="HLM12" s="314"/>
      <c r="HLN12" s="314"/>
      <c r="HLO12" s="314"/>
      <c r="HLP12" s="314"/>
      <c r="HLQ12" s="314"/>
      <c r="HLR12" s="314"/>
      <c r="HLS12" s="314"/>
      <c r="HLT12" s="314"/>
      <c r="HLU12" s="314"/>
      <c r="HLV12" s="314"/>
      <c r="HLW12" s="314"/>
      <c r="HLX12" s="314"/>
      <c r="HLY12" s="314"/>
      <c r="HLZ12" s="314"/>
      <c r="HMA12" s="314"/>
      <c r="HMB12" s="314"/>
      <c r="HMC12" s="314"/>
      <c r="HMD12" s="314"/>
      <c r="HME12" s="314"/>
      <c r="HMF12" s="314"/>
      <c r="HMG12" s="314"/>
      <c r="HMH12" s="314"/>
      <c r="HMI12" s="314"/>
      <c r="HMJ12" s="314"/>
      <c r="HMK12" s="314"/>
      <c r="HML12" s="314"/>
      <c r="HMM12" s="314"/>
      <c r="HMN12" s="314"/>
      <c r="HMO12" s="314"/>
      <c r="HMP12" s="314"/>
      <c r="HMQ12" s="314"/>
      <c r="HMR12" s="314"/>
      <c r="HMS12" s="314"/>
      <c r="HMT12" s="314"/>
      <c r="HMU12" s="314"/>
      <c r="HMV12" s="314"/>
      <c r="HMW12" s="314"/>
      <c r="HMX12" s="314"/>
      <c r="HMY12" s="314"/>
      <c r="HMZ12" s="314"/>
      <c r="HNA12" s="314"/>
      <c r="HNB12" s="314"/>
      <c r="HNC12" s="314"/>
      <c r="HND12" s="314"/>
      <c r="HNE12" s="314"/>
      <c r="HNF12" s="314"/>
      <c r="HNG12" s="314"/>
      <c r="HNH12" s="314"/>
      <c r="HNI12" s="314"/>
      <c r="HNJ12" s="314"/>
      <c r="HNK12" s="314"/>
      <c r="HNL12" s="314"/>
      <c r="HNM12" s="314"/>
      <c r="HNN12" s="314"/>
      <c r="HNO12" s="314"/>
      <c r="HNP12" s="314"/>
      <c r="HNQ12" s="314"/>
      <c r="HNR12" s="314"/>
      <c r="HNS12" s="314"/>
      <c r="HNT12" s="314"/>
      <c r="HNU12" s="314"/>
      <c r="HNV12" s="314"/>
      <c r="HNW12" s="314"/>
      <c r="HNX12" s="314"/>
      <c r="HNY12" s="314"/>
      <c r="HNZ12" s="314"/>
      <c r="HOA12" s="314"/>
      <c r="HOB12" s="314"/>
      <c r="HOC12" s="314"/>
      <c r="HOD12" s="314"/>
      <c r="HOE12" s="314"/>
      <c r="HOF12" s="314"/>
      <c r="HOG12" s="314"/>
      <c r="HOH12" s="314"/>
      <c r="HOI12" s="314"/>
      <c r="HOJ12" s="314"/>
      <c r="HOK12" s="314"/>
      <c r="HOL12" s="314"/>
      <c r="HOM12" s="314"/>
      <c r="HON12" s="314"/>
      <c r="HOO12" s="314"/>
      <c r="HOP12" s="314"/>
      <c r="HOQ12" s="314"/>
      <c r="HOR12" s="314"/>
      <c r="HOS12" s="314"/>
      <c r="HOT12" s="314"/>
      <c r="HOU12" s="314"/>
      <c r="HOV12" s="314"/>
      <c r="HOW12" s="314"/>
      <c r="HOX12" s="314"/>
      <c r="HOY12" s="314"/>
      <c r="HOZ12" s="314"/>
      <c r="HPA12" s="314"/>
      <c r="HPB12" s="314"/>
      <c r="HPC12" s="314"/>
      <c r="HPD12" s="314"/>
      <c r="HPE12" s="314"/>
      <c r="HPF12" s="314"/>
      <c r="HPG12" s="314"/>
      <c r="HPH12" s="314"/>
      <c r="HPI12" s="314"/>
      <c r="HPJ12" s="314"/>
      <c r="HPK12" s="314"/>
      <c r="HPL12" s="314"/>
      <c r="HPM12" s="314"/>
      <c r="HPN12" s="314"/>
      <c r="HPO12" s="314"/>
      <c r="HPP12" s="314"/>
      <c r="HPQ12" s="314"/>
      <c r="HPR12" s="314"/>
      <c r="HPS12" s="314"/>
      <c r="HPT12" s="314"/>
      <c r="HPU12" s="314"/>
      <c r="HPV12" s="314"/>
      <c r="HPW12" s="314"/>
      <c r="HPX12" s="314"/>
      <c r="HPY12" s="314"/>
      <c r="HPZ12" s="314"/>
      <c r="HQA12" s="314"/>
      <c r="HQB12" s="314"/>
      <c r="HQC12" s="314"/>
      <c r="HQD12" s="314"/>
      <c r="HQE12" s="314"/>
      <c r="HQF12" s="314"/>
      <c r="HQG12" s="314"/>
      <c r="HQH12" s="314"/>
      <c r="HQI12" s="314"/>
      <c r="HQJ12" s="314"/>
      <c r="HQK12" s="314"/>
      <c r="HQL12" s="314"/>
      <c r="HQM12" s="314"/>
      <c r="HQN12" s="314"/>
      <c r="HQO12" s="314"/>
      <c r="HQP12" s="314"/>
      <c r="HQQ12" s="314"/>
      <c r="HQR12" s="314"/>
      <c r="HQS12" s="314"/>
      <c r="HQT12" s="314"/>
      <c r="HQU12" s="314"/>
      <c r="HQV12" s="314"/>
      <c r="HQW12" s="314"/>
      <c r="HQX12" s="314"/>
      <c r="HQY12" s="314"/>
      <c r="HQZ12" s="314"/>
      <c r="HRA12" s="314"/>
      <c r="HRB12" s="314"/>
      <c r="HRC12" s="314"/>
      <c r="HRD12" s="314"/>
      <c r="HRE12" s="314"/>
      <c r="HRF12" s="314"/>
      <c r="HRG12" s="314"/>
      <c r="HRH12" s="314"/>
      <c r="HRI12" s="314"/>
      <c r="HRJ12" s="314"/>
      <c r="HRK12" s="314"/>
      <c r="HRL12" s="314"/>
      <c r="HRM12" s="314"/>
      <c r="HRN12" s="314"/>
      <c r="HRO12" s="314"/>
      <c r="HRP12" s="314"/>
      <c r="HRQ12" s="314"/>
      <c r="HRR12" s="314"/>
      <c r="HRS12" s="314"/>
      <c r="HRT12" s="314"/>
      <c r="HRU12" s="314"/>
      <c r="HRV12" s="314"/>
      <c r="HRW12" s="314"/>
      <c r="HRX12" s="314"/>
      <c r="HRY12" s="314"/>
      <c r="HRZ12" s="314"/>
      <c r="HSA12" s="314"/>
      <c r="HSB12" s="314"/>
      <c r="HSC12" s="314"/>
      <c r="HSD12" s="314"/>
      <c r="HSE12" s="314"/>
      <c r="HSF12" s="314"/>
      <c r="HSG12" s="314"/>
      <c r="HSH12" s="314"/>
      <c r="HSI12" s="314"/>
      <c r="HSJ12" s="314"/>
      <c r="HSK12" s="314"/>
      <c r="HSL12" s="314"/>
      <c r="HSM12" s="314"/>
      <c r="HSN12" s="314"/>
      <c r="HSO12" s="314"/>
      <c r="HSP12" s="314"/>
      <c r="HSQ12" s="314"/>
      <c r="HSR12" s="314"/>
      <c r="HSS12" s="314"/>
      <c r="HST12" s="314"/>
      <c r="HSU12" s="314"/>
      <c r="HSV12" s="314"/>
      <c r="HSW12" s="314"/>
      <c r="HSX12" s="314"/>
      <c r="HSY12" s="314"/>
      <c r="HSZ12" s="314"/>
      <c r="HTA12" s="314"/>
      <c r="HTB12" s="314"/>
      <c r="HTC12" s="314"/>
      <c r="HTD12" s="314"/>
      <c r="HTE12" s="314"/>
      <c r="HTF12" s="314"/>
      <c r="HTG12" s="314"/>
      <c r="HTH12" s="314"/>
      <c r="HTI12" s="314"/>
      <c r="HTJ12" s="314"/>
      <c r="HTK12" s="314"/>
      <c r="HTL12" s="314"/>
      <c r="HTM12" s="314"/>
      <c r="HTN12" s="314"/>
      <c r="HTO12" s="314"/>
      <c r="HTP12" s="314"/>
      <c r="HTQ12" s="314"/>
      <c r="HTR12" s="314"/>
      <c r="HTS12" s="314"/>
      <c r="HTT12" s="314"/>
      <c r="HTU12" s="314"/>
      <c r="HTV12" s="314"/>
      <c r="HTW12" s="314"/>
      <c r="HTX12" s="314"/>
      <c r="HTY12" s="314"/>
      <c r="HTZ12" s="314"/>
      <c r="HUA12" s="314"/>
      <c r="HUB12" s="314"/>
      <c r="HUC12" s="314"/>
      <c r="HUD12" s="314"/>
      <c r="HUE12" s="314"/>
      <c r="HUF12" s="314"/>
      <c r="HUG12" s="314"/>
      <c r="HUH12" s="314"/>
      <c r="HUI12" s="314"/>
      <c r="HUJ12" s="314"/>
      <c r="HUK12" s="314"/>
      <c r="HUL12" s="314"/>
      <c r="HUM12" s="314"/>
      <c r="HUN12" s="314"/>
      <c r="HUO12" s="314"/>
      <c r="HUP12" s="314"/>
      <c r="HUQ12" s="314"/>
      <c r="HUR12" s="314"/>
      <c r="HUS12" s="314"/>
      <c r="HUT12" s="314"/>
      <c r="HUU12" s="314"/>
      <c r="HUV12" s="314"/>
      <c r="HUW12" s="314"/>
      <c r="HUX12" s="314"/>
      <c r="HUY12" s="314"/>
      <c r="HUZ12" s="314"/>
      <c r="HVA12" s="314"/>
      <c r="HVB12" s="314"/>
      <c r="HVC12" s="314"/>
      <c r="HVD12" s="314"/>
      <c r="HVE12" s="314"/>
      <c r="HVF12" s="314"/>
      <c r="HVG12" s="314"/>
      <c r="HVH12" s="314"/>
      <c r="HVI12" s="314"/>
      <c r="HVJ12" s="314"/>
      <c r="HVK12" s="314"/>
      <c r="HVL12" s="314"/>
      <c r="HVM12" s="314"/>
      <c r="HVN12" s="314"/>
      <c r="HVO12" s="314"/>
      <c r="HVP12" s="314"/>
      <c r="HVQ12" s="314"/>
      <c r="HVR12" s="314"/>
      <c r="HVS12" s="314"/>
      <c r="HVT12" s="314"/>
      <c r="HVU12" s="314"/>
      <c r="HVV12" s="314"/>
      <c r="HVW12" s="314"/>
      <c r="HVX12" s="314"/>
      <c r="HVY12" s="314"/>
      <c r="HVZ12" s="314"/>
      <c r="HWA12" s="314"/>
      <c r="HWB12" s="314"/>
      <c r="HWC12" s="314"/>
      <c r="HWD12" s="314"/>
      <c r="HWE12" s="314"/>
      <c r="HWF12" s="314"/>
      <c r="HWG12" s="314"/>
      <c r="HWH12" s="314"/>
      <c r="HWI12" s="314"/>
      <c r="HWJ12" s="314"/>
      <c r="HWK12" s="314"/>
      <c r="HWL12" s="314"/>
      <c r="HWM12" s="314"/>
      <c r="HWN12" s="314"/>
      <c r="HWO12" s="314"/>
      <c r="HWP12" s="314"/>
      <c r="HWQ12" s="314"/>
      <c r="HWR12" s="314"/>
      <c r="HWS12" s="314"/>
      <c r="HWT12" s="314"/>
      <c r="HWU12" s="314"/>
      <c r="HWV12" s="314"/>
      <c r="HWW12" s="314"/>
      <c r="HWX12" s="314"/>
      <c r="HWY12" s="314"/>
      <c r="HWZ12" s="314"/>
      <c r="HXA12" s="314"/>
      <c r="HXB12" s="314"/>
      <c r="HXC12" s="314"/>
      <c r="HXD12" s="314"/>
      <c r="HXE12" s="314"/>
      <c r="HXF12" s="314"/>
      <c r="HXG12" s="314"/>
      <c r="HXH12" s="314"/>
      <c r="HXI12" s="314"/>
      <c r="HXJ12" s="314"/>
      <c r="HXK12" s="314"/>
      <c r="HXL12" s="314"/>
      <c r="HXM12" s="314"/>
      <c r="HXN12" s="314"/>
      <c r="HXO12" s="314"/>
      <c r="HXP12" s="314"/>
      <c r="HXQ12" s="314"/>
      <c r="HXR12" s="314"/>
      <c r="HXS12" s="314"/>
      <c r="HXT12" s="314"/>
      <c r="HXU12" s="314"/>
      <c r="HXV12" s="314"/>
      <c r="HXW12" s="314"/>
      <c r="HXX12" s="314"/>
      <c r="HXY12" s="314"/>
      <c r="HXZ12" s="314"/>
      <c r="HYA12" s="314"/>
      <c r="HYB12" s="314"/>
      <c r="HYC12" s="314"/>
      <c r="HYD12" s="314"/>
      <c r="HYE12" s="314"/>
      <c r="HYF12" s="314"/>
      <c r="HYG12" s="314"/>
      <c r="HYH12" s="314"/>
      <c r="HYI12" s="314"/>
      <c r="HYJ12" s="314"/>
      <c r="HYK12" s="314"/>
      <c r="HYL12" s="314"/>
      <c r="HYM12" s="314"/>
      <c r="HYN12" s="314"/>
      <c r="HYO12" s="314"/>
      <c r="HYP12" s="314"/>
      <c r="HYQ12" s="314"/>
      <c r="HYR12" s="314"/>
      <c r="HYS12" s="314"/>
      <c r="HYT12" s="314"/>
      <c r="HYU12" s="314"/>
      <c r="HYV12" s="314"/>
      <c r="HYW12" s="314"/>
      <c r="HYX12" s="314"/>
      <c r="HYY12" s="314"/>
      <c r="HYZ12" s="314"/>
      <c r="HZA12" s="314"/>
      <c r="HZB12" s="314"/>
      <c r="HZC12" s="314"/>
      <c r="HZD12" s="314"/>
      <c r="HZE12" s="314"/>
      <c r="HZF12" s="314"/>
      <c r="HZG12" s="314"/>
      <c r="HZH12" s="314"/>
      <c r="HZI12" s="314"/>
      <c r="HZJ12" s="314"/>
      <c r="HZK12" s="314"/>
      <c r="HZL12" s="314"/>
      <c r="HZM12" s="314"/>
      <c r="HZN12" s="314"/>
      <c r="HZO12" s="314"/>
      <c r="HZP12" s="314"/>
      <c r="HZQ12" s="314"/>
      <c r="HZR12" s="314"/>
      <c r="HZS12" s="314"/>
      <c r="HZT12" s="314"/>
      <c r="HZU12" s="314"/>
      <c r="HZV12" s="314"/>
      <c r="HZW12" s="314"/>
      <c r="HZX12" s="314"/>
      <c r="HZY12" s="314"/>
      <c r="HZZ12" s="314"/>
      <c r="IAA12" s="314"/>
      <c r="IAB12" s="314"/>
      <c r="IAC12" s="314"/>
      <c r="IAD12" s="314"/>
      <c r="IAE12" s="314"/>
      <c r="IAF12" s="314"/>
      <c r="IAG12" s="314"/>
      <c r="IAH12" s="314"/>
      <c r="IAI12" s="314"/>
      <c r="IAJ12" s="314"/>
      <c r="IAK12" s="314"/>
      <c r="IAL12" s="314"/>
      <c r="IAM12" s="314"/>
      <c r="IAN12" s="314"/>
      <c r="IAO12" s="314"/>
      <c r="IAP12" s="314"/>
      <c r="IAQ12" s="314"/>
      <c r="IAR12" s="314"/>
      <c r="IAS12" s="314"/>
      <c r="IAT12" s="314"/>
      <c r="IAU12" s="314"/>
      <c r="IAV12" s="314"/>
      <c r="IAW12" s="314"/>
      <c r="IAX12" s="314"/>
      <c r="IAY12" s="314"/>
      <c r="IAZ12" s="314"/>
      <c r="IBA12" s="314"/>
      <c r="IBB12" s="314"/>
      <c r="IBC12" s="314"/>
      <c r="IBD12" s="314"/>
      <c r="IBE12" s="314"/>
      <c r="IBF12" s="314"/>
      <c r="IBG12" s="314"/>
      <c r="IBH12" s="314"/>
      <c r="IBI12" s="314"/>
      <c r="IBJ12" s="314"/>
      <c r="IBK12" s="314"/>
      <c r="IBL12" s="314"/>
      <c r="IBM12" s="314"/>
      <c r="IBN12" s="314"/>
      <c r="IBO12" s="314"/>
      <c r="IBP12" s="314"/>
      <c r="IBQ12" s="314"/>
      <c r="IBR12" s="314"/>
      <c r="IBS12" s="314"/>
      <c r="IBT12" s="314"/>
      <c r="IBU12" s="314"/>
      <c r="IBV12" s="314"/>
      <c r="IBW12" s="314"/>
      <c r="IBX12" s="314"/>
      <c r="IBY12" s="314"/>
      <c r="IBZ12" s="314"/>
      <c r="ICA12" s="314"/>
      <c r="ICB12" s="314"/>
      <c r="ICC12" s="314"/>
      <c r="ICD12" s="314"/>
      <c r="ICE12" s="314"/>
      <c r="ICF12" s="314"/>
      <c r="ICG12" s="314"/>
      <c r="ICH12" s="314"/>
      <c r="ICI12" s="314"/>
      <c r="ICJ12" s="314"/>
      <c r="ICK12" s="314"/>
      <c r="ICL12" s="314"/>
      <c r="ICM12" s="314"/>
      <c r="ICN12" s="314"/>
      <c r="ICO12" s="314"/>
      <c r="ICP12" s="314"/>
      <c r="ICQ12" s="314"/>
      <c r="ICR12" s="314"/>
      <c r="ICS12" s="314"/>
      <c r="ICT12" s="314"/>
      <c r="ICU12" s="314"/>
      <c r="ICV12" s="314"/>
      <c r="ICW12" s="314"/>
      <c r="ICX12" s="314"/>
      <c r="ICY12" s="314"/>
      <c r="ICZ12" s="314"/>
      <c r="IDA12" s="314"/>
      <c r="IDB12" s="314"/>
      <c r="IDC12" s="314"/>
      <c r="IDD12" s="314"/>
      <c r="IDE12" s="314"/>
      <c r="IDF12" s="314"/>
      <c r="IDG12" s="314"/>
      <c r="IDH12" s="314"/>
      <c r="IDI12" s="314"/>
      <c r="IDJ12" s="314"/>
      <c r="IDK12" s="314"/>
      <c r="IDL12" s="314"/>
      <c r="IDM12" s="314"/>
      <c r="IDN12" s="314"/>
      <c r="IDO12" s="314"/>
      <c r="IDP12" s="314"/>
      <c r="IDQ12" s="314"/>
      <c r="IDR12" s="314"/>
      <c r="IDS12" s="314"/>
      <c r="IDT12" s="314"/>
      <c r="IDU12" s="314"/>
      <c r="IDV12" s="314"/>
      <c r="IDW12" s="314"/>
      <c r="IDX12" s="314"/>
      <c r="IDY12" s="314"/>
      <c r="IDZ12" s="314"/>
      <c r="IEA12" s="314"/>
      <c r="IEB12" s="314"/>
      <c r="IEC12" s="314"/>
      <c r="IED12" s="314"/>
      <c r="IEE12" s="314"/>
      <c r="IEF12" s="314"/>
      <c r="IEG12" s="314"/>
      <c r="IEH12" s="314"/>
      <c r="IEI12" s="314"/>
      <c r="IEJ12" s="314"/>
      <c r="IEK12" s="314"/>
      <c r="IEL12" s="314"/>
      <c r="IEM12" s="314"/>
      <c r="IEN12" s="314"/>
      <c r="IEO12" s="314"/>
      <c r="IEP12" s="314"/>
      <c r="IEQ12" s="314"/>
      <c r="IER12" s="314"/>
      <c r="IES12" s="314"/>
      <c r="IET12" s="314"/>
      <c r="IEU12" s="314"/>
      <c r="IEV12" s="314"/>
      <c r="IEW12" s="314"/>
      <c r="IEX12" s="314"/>
      <c r="IEY12" s="314"/>
      <c r="IEZ12" s="314"/>
      <c r="IFA12" s="314"/>
      <c r="IFB12" s="314"/>
      <c r="IFC12" s="314"/>
      <c r="IFD12" s="314"/>
      <c r="IFE12" s="314"/>
      <c r="IFF12" s="314"/>
      <c r="IFG12" s="314"/>
      <c r="IFH12" s="314"/>
      <c r="IFI12" s="314"/>
      <c r="IFJ12" s="314"/>
      <c r="IFK12" s="314"/>
      <c r="IFL12" s="314"/>
      <c r="IFM12" s="314"/>
      <c r="IFN12" s="314"/>
      <c r="IFO12" s="314"/>
      <c r="IFP12" s="314"/>
      <c r="IFQ12" s="314"/>
      <c r="IFR12" s="314"/>
      <c r="IFS12" s="314"/>
      <c r="IFT12" s="314"/>
      <c r="IFU12" s="314"/>
      <c r="IFV12" s="314"/>
      <c r="IFW12" s="314"/>
      <c r="IFX12" s="314"/>
      <c r="IFY12" s="314"/>
      <c r="IFZ12" s="314"/>
      <c r="IGA12" s="314"/>
      <c r="IGB12" s="314"/>
      <c r="IGC12" s="314"/>
      <c r="IGD12" s="314"/>
      <c r="IGE12" s="314"/>
      <c r="IGF12" s="314"/>
      <c r="IGG12" s="314"/>
      <c r="IGH12" s="314"/>
      <c r="IGI12" s="314"/>
      <c r="IGJ12" s="314"/>
      <c r="IGK12" s="314"/>
      <c r="IGL12" s="314"/>
      <c r="IGM12" s="314"/>
      <c r="IGN12" s="314"/>
      <c r="IGO12" s="314"/>
      <c r="IGP12" s="314"/>
      <c r="IGQ12" s="314"/>
      <c r="IGR12" s="314"/>
      <c r="IGS12" s="314"/>
      <c r="IGT12" s="314"/>
      <c r="IGU12" s="314"/>
      <c r="IGV12" s="314"/>
      <c r="IGW12" s="314"/>
      <c r="IGX12" s="314"/>
      <c r="IGY12" s="314"/>
      <c r="IGZ12" s="314"/>
      <c r="IHA12" s="314"/>
      <c r="IHB12" s="314"/>
      <c r="IHC12" s="314"/>
      <c r="IHD12" s="314"/>
      <c r="IHE12" s="314"/>
      <c r="IHF12" s="314"/>
      <c r="IHG12" s="314"/>
      <c r="IHH12" s="314"/>
      <c r="IHI12" s="314"/>
      <c r="IHJ12" s="314"/>
      <c r="IHK12" s="314"/>
      <c r="IHL12" s="314"/>
      <c r="IHM12" s="314"/>
      <c r="IHN12" s="314"/>
      <c r="IHO12" s="314"/>
      <c r="IHP12" s="314"/>
      <c r="IHQ12" s="314"/>
      <c r="IHR12" s="314"/>
      <c r="IHS12" s="314"/>
      <c r="IHT12" s="314"/>
      <c r="IHU12" s="314"/>
      <c r="IHV12" s="314"/>
      <c r="IHW12" s="314"/>
      <c r="IHX12" s="314"/>
      <c r="IHY12" s="314"/>
      <c r="IHZ12" s="314"/>
      <c r="IIA12" s="314"/>
      <c r="IIB12" s="314"/>
      <c r="IIC12" s="314"/>
      <c r="IID12" s="314"/>
      <c r="IIE12" s="314"/>
      <c r="IIF12" s="314"/>
      <c r="IIG12" s="314"/>
      <c r="IIH12" s="314"/>
      <c r="III12" s="314"/>
      <c r="IIJ12" s="314"/>
      <c r="IIK12" s="314"/>
      <c r="IIL12" s="314"/>
      <c r="IIM12" s="314"/>
      <c r="IIN12" s="314"/>
      <c r="IIO12" s="314"/>
      <c r="IIP12" s="314"/>
      <c r="IIQ12" s="314"/>
      <c r="IIR12" s="314"/>
      <c r="IIS12" s="314"/>
      <c r="IIT12" s="314"/>
      <c r="IIU12" s="314"/>
      <c r="IIV12" s="314"/>
      <c r="IIW12" s="314"/>
      <c r="IIX12" s="314"/>
      <c r="IIY12" s="314"/>
      <c r="IIZ12" s="314"/>
      <c r="IJA12" s="314"/>
      <c r="IJB12" s="314"/>
      <c r="IJC12" s="314"/>
      <c r="IJD12" s="314"/>
      <c r="IJE12" s="314"/>
      <c r="IJF12" s="314"/>
      <c r="IJG12" s="314"/>
      <c r="IJH12" s="314"/>
      <c r="IJI12" s="314"/>
      <c r="IJJ12" s="314"/>
      <c r="IJK12" s="314"/>
      <c r="IJL12" s="314"/>
      <c r="IJM12" s="314"/>
      <c r="IJN12" s="314"/>
      <c r="IJO12" s="314"/>
      <c r="IJP12" s="314"/>
      <c r="IJQ12" s="314"/>
      <c r="IJR12" s="314"/>
      <c r="IJS12" s="314"/>
      <c r="IJT12" s="314"/>
      <c r="IJU12" s="314"/>
      <c r="IJV12" s="314"/>
      <c r="IJW12" s="314"/>
      <c r="IJX12" s="314"/>
      <c r="IJY12" s="314"/>
      <c r="IJZ12" s="314"/>
      <c r="IKA12" s="314"/>
      <c r="IKB12" s="314"/>
      <c r="IKC12" s="314"/>
      <c r="IKD12" s="314"/>
      <c r="IKE12" s="314"/>
      <c r="IKF12" s="314"/>
      <c r="IKG12" s="314"/>
      <c r="IKH12" s="314"/>
      <c r="IKI12" s="314"/>
      <c r="IKJ12" s="314"/>
      <c r="IKK12" s="314"/>
      <c r="IKL12" s="314"/>
      <c r="IKM12" s="314"/>
      <c r="IKN12" s="314"/>
      <c r="IKO12" s="314"/>
      <c r="IKP12" s="314"/>
      <c r="IKQ12" s="314"/>
      <c r="IKR12" s="314"/>
      <c r="IKS12" s="314"/>
      <c r="IKT12" s="314"/>
      <c r="IKU12" s="314"/>
      <c r="IKV12" s="314"/>
      <c r="IKW12" s="314"/>
      <c r="IKX12" s="314"/>
      <c r="IKY12" s="314"/>
      <c r="IKZ12" s="314"/>
      <c r="ILA12" s="314"/>
      <c r="ILB12" s="314"/>
      <c r="ILC12" s="314"/>
      <c r="ILD12" s="314"/>
      <c r="ILE12" s="314"/>
      <c r="ILF12" s="314"/>
      <c r="ILG12" s="314"/>
      <c r="ILH12" s="314"/>
      <c r="ILI12" s="314"/>
      <c r="ILJ12" s="314"/>
      <c r="ILK12" s="314"/>
      <c r="ILL12" s="314"/>
      <c r="ILM12" s="314"/>
      <c r="ILN12" s="314"/>
      <c r="ILO12" s="314"/>
      <c r="ILP12" s="314"/>
      <c r="ILQ12" s="314"/>
      <c r="ILR12" s="314"/>
      <c r="ILS12" s="314"/>
      <c r="ILT12" s="314"/>
      <c r="ILU12" s="314"/>
      <c r="ILV12" s="314"/>
      <c r="ILW12" s="314"/>
      <c r="ILX12" s="314"/>
      <c r="ILY12" s="314"/>
      <c r="ILZ12" s="314"/>
      <c r="IMA12" s="314"/>
      <c r="IMB12" s="314"/>
      <c r="IMC12" s="314"/>
      <c r="IMD12" s="314"/>
      <c r="IME12" s="314"/>
      <c r="IMF12" s="314"/>
      <c r="IMG12" s="314"/>
      <c r="IMH12" s="314"/>
      <c r="IMI12" s="314"/>
      <c r="IMJ12" s="314"/>
      <c r="IMK12" s="314"/>
      <c r="IML12" s="314"/>
      <c r="IMM12" s="314"/>
      <c r="IMN12" s="314"/>
      <c r="IMO12" s="314"/>
      <c r="IMP12" s="314"/>
      <c r="IMQ12" s="314"/>
      <c r="IMR12" s="314"/>
      <c r="IMS12" s="314"/>
      <c r="IMT12" s="314"/>
      <c r="IMU12" s="314"/>
      <c r="IMV12" s="314"/>
      <c r="IMW12" s="314"/>
      <c r="IMX12" s="314"/>
      <c r="IMY12" s="314"/>
      <c r="IMZ12" s="314"/>
      <c r="INA12" s="314"/>
      <c r="INB12" s="314"/>
      <c r="INC12" s="314"/>
      <c r="IND12" s="314"/>
      <c r="INE12" s="314"/>
      <c r="INF12" s="314"/>
      <c r="ING12" s="314"/>
      <c r="INH12" s="314"/>
      <c r="INI12" s="314"/>
      <c r="INJ12" s="314"/>
      <c r="INK12" s="314"/>
      <c r="INL12" s="314"/>
      <c r="INM12" s="314"/>
      <c r="INN12" s="314"/>
      <c r="INO12" s="314"/>
      <c r="INP12" s="314"/>
      <c r="INQ12" s="314"/>
      <c r="INR12" s="314"/>
      <c r="INS12" s="314"/>
      <c r="INT12" s="314"/>
      <c r="INU12" s="314"/>
      <c r="INV12" s="314"/>
      <c r="INW12" s="314"/>
      <c r="INX12" s="314"/>
      <c r="INY12" s="314"/>
      <c r="INZ12" s="314"/>
      <c r="IOA12" s="314"/>
      <c r="IOB12" s="314"/>
      <c r="IOC12" s="314"/>
      <c r="IOD12" s="314"/>
      <c r="IOE12" s="314"/>
      <c r="IOF12" s="314"/>
      <c r="IOG12" s="314"/>
      <c r="IOH12" s="314"/>
      <c r="IOI12" s="314"/>
      <c r="IOJ12" s="314"/>
      <c r="IOK12" s="314"/>
      <c r="IOL12" s="314"/>
      <c r="IOM12" s="314"/>
      <c r="ION12" s="314"/>
      <c r="IOO12" s="314"/>
      <c r="IOP12" s="314"/>
      <c r="IOQ12" s="314"/>
      <c r="IOR12" s="314"/>
      <c r="IOS12" s="314"/>
      <c r="IOT12" s="314"/>
      <c r="IOU12" s="314"/>
      <c r="IOV12" s="314"/>
      <c r="IOW12" s="314"/>
      <c r="IOX12" s="314"/>
      <c r="IOY12" s="314"/>
      <c r="IOZ12" s="314"/>
      <c r="IPA12" s="314"/>
      <c r="IPB12" s="314"/>
      <c r="IPC12" s="314"/>
      <c r="IPD12" s="314"/>
      <c r="IPE12" s="314"/>
      <c r="IPF12" s="314"/>
      <c r="IPG12" s="314"/>
      <c r="IPH12" s="314"/>
      <c r="IPI12" s="314"/>
      <c r="IPJ12" s="314"/>
      <c r="IPK12" s="314"/>
      <c r="IPL12" s="314"/>
      <c r="IPM12" s="314"/>
      <c r="IPN12" s="314"/>
      <c r="IPO12" s="314"/>
      <c r="IPP12" s="314"/>
      <c r="IPQ12" s="314"/>
      <c r="IPR12" s="314"/>
      <c r="IPS12" s="314"/>
      <c r="IPT12" s="314"/>
      <c r="IPU12" s="314"/>
      <c r="IPV12" s="314"/>
      <c r="IPW12" s="314"/>
      <c r="IPX12" s="314"/>
      <c r="IPY12" s="314"/>
      <c r="IPZ12" s="314"/>
      <c r="IQA12" s="314"/>
      <c r="IQB12" s="314"/>
      <c r="IQC12" s="314"/>
      <c r="IQD12" s="314"/>
      <c r="IQE12" s="314"/>
      <c r="IQF12" s="314"/>
      <c r="IQG12" s="314"/>
      <c r="IQH12" s="314"/>
      <c r="IQI12" s="314"/>
      <c r="IQJ12" s="314"/>
      <c r="IQK12" s="314"/>
      <c r="IQL12" s="314"/>
      <c r="IQM12" s="314"/>
      <c r="IQN12" s="314"/>
      <c r="IQO12" s="314"/>
      <c r="IQP12" s="314"/>
      <c r="IQQ12" s="314"/>
      <c r="IQR12" s="314"/>
      <c r="IQS12" s="314"/>
      <c r="IQT12" s="314"/>
      <c r="IQU12" s="314"/>
      <c r="IQV12" s="314"/>
      <c r="IQW12" s="314"/>
      <c r="IQX12" s="314"/>
      <c r="IQY12" s="314"/>
      <c r="IQZ12" s="314"/>
      <c r="IRA12" s="314"/>
      <c r="IRB12" s="314"/>
      <c r="IRC12" s="314"/>
      <c r="IRD12" s="314"/>
      <c r="IRE12" s="314"/>
      <c r="IRF12" s="314"/>
      <c r="IRG12" s="314"/>
      <c r="IRH12" s="314"/>
      <c r="IRI12" s="314"/>
      <c r="IRJ12" s="314"/>
      <c r="IRK12" s="314"/>
      <c r="IRL12" s="314"/>
      <c r="IRM12" s="314"/>
      <c r="IRN12" s="314"/>
      <c r="IRO12" s="314"/>
      <c r="IRP12" s="314"/>
      <c r="IRQ12" s="314"/>
      <c r="IRR12" s="314"/>
      <c r="IRS12" s="314"/>
      <c r="IRT12" s="314"/>
      <c r="IRU12" s="314"/>
      <c r="IRV12" s="314"/>
      <c r="IRW12" s="314"/>
      <c r="IRX12" s="314"/>
      <c r="IRY12" s="314"/>
      <c r="IRZ12" s="314"/>
      <c r="ISA12" s="314"/>
      <c r="ISB12" s="314"/>
      <c r="ISC12" s="314"/>
      <c r="ISD12" s="314"/>
      <c r="ISE12" s="314"/>
      <c r="ISF12" s="314"/>
      <c r="ISG12" s="314"/>
      <c r="ISH12" s="314"/>
      <c r="ISI12" s="314"/>
      <c r="ISJ12" s="314"/>
      <c r="ISK12" s="314"/>
      <c r="ISL12" s="314"/>
      <c r="ISM12" s="314"/>
      <c r="ISN12" s="314"/>
      <c r="ISO12" s="314"/>
      <c r="ISP12" s="314"/>
      <c r="ISQ12" s="314"/>
      <c r="ISR12" s="314"/>
      <c r="ISS12" s="314"/>
      <c r="IST12" s="314"/>
      <c r="ISU12" s="314"/>
      <c r="ISV12" s="314"/>
      <c r="ISW12" s="314"/>
      <c r="ISX12" s="314"/>
      <c r="ISY12" s="314"/>
      <c r="ISZ12" s="314"/>
      <c r="ITA12" s="314"/>
      <c r="ITB12" s="314"/>
      <c r="ITC12" s="314"/>
      <c r="ITD12" s="314"/>
      <c r="ITE12" s="314"/>
      <c r="ITF12" s="314"/>
      <c r="ITG12" s="314"/>
      <c r="ITH12" s="314"/>
      <c r="ITI12" s="314"/>
      <c r="ITJ12" s="314"/>
      <c r="ITK12" s="314"/>
      <c r="ITL12" s="314"/>
      <c r="ITM12" s="314"/>
      <c r="ITN12" s="314"/>
      <c r="ITO12" s="314"/>
      <c r="ITP12" s="314"/>
      <c r="ITQ12" s="314"/>
      <c r="ITR12" s="314"/>
      <c r="ITS12" s="314"/>
      <c r="ITT12" s="314"/>
      <c r="ITU12" s="314"/>
      <c r="ITV12" s="314"/>
      <c r="ITW12" s="314"/>
      <c r="ITX12" s="314"/>
      <c r="ITY12" s="314"/>
      <c r="ITZ12" s="314"/>
      <c r="IUA12" s="314"/>
      <c r="IUB12" s="314"/>
      <c r="IUC12" s="314"/>
      <c r="IUD12" s="314"/>
      <c r="IUE12" s="314"/>
      <c r="IUF12" s="314"/>
      <c r="IUG12" s="314"/>
      <c r="IUH12" s="314"/>
      <c r="IUI12" s="314"/>
      <c r="IUJ12" s="314"/>
      <c r="IUK12" s="314"/>
      <c r="IUL12" s="314"/>
      <c r="IUM12" s="314"/>
      <c r="IUN12" s="314"/>
      <c r="IUO12" s="314"/>
      <c r="IUP12" s="314"/>
      <c r="IUQ12" s="314"/>
      <c r="IUR12" s="314"/>
      <c r="IUS12" s="314"/>
      <c r="IUT12" s="314"/>
      <c r="IUU12" s="314"/>
      <c r="IUV12" s="314"/>
      <c r="IUW12" s="314"/>
      <c r="IUX12" s="314"/>
      <c r="IUY12" s="314"/>
      <c r="IUZ12" s="314"/>
      <c r="IVA12" s="314"/>
      <c r="IVB12" s="314"/>
      <c r="IVC12" s="314"/>
      <c r="IVD12" s="314"/>
      <c r="IVE12" s="314"/>
      <c r="IVF12" s="314"/>
      <c r="IVG12" s="314"/>
      <c r="IVH12" s="314"/>
      <c r="IVI12" s="314"/>
      <c r="IVJ12" s="314"/>
      <c r="IVK12" s="314"/>
      <c r="IVL12" s="314"/>
      <c r="IVM12" s="314"/>
      <c r="IVN12" s="314"/>
      <c r="IVO12" s="314"/>
      <c r="IVP12" s="314"/>
      <c r="IVQ12" s="314"/>
      <c r="IVR12" s="314"/>
      <c r="IVS12" s="314"/>
      <c r="IVT12" s="314"/>
      <c r="IVU12" s="314"/>
      <c r="IVV12" s="314"/>
      <c r="IVW12" s="314"/>
      <c r="IVX12" s="314"/>
      <c r="IVY12" s="314"/>
      <c r="IVZ12" s="314"/>
      <c r="IWA12" s="314"/>
      <c r="IWB12" s="314"/>
      <c r="IWC12" s="314"/>
      <c r="IWD12" s="314"/>
      <c r="IWE12" s="314"/>
      <c r="IWF12" s="314"/>
      <c r="IWG12" s="314"/>
      <c r="IWH12" s="314"/>
      <c r="IWI12" s="314"/>
      <c r="IWJ12" s="314"/>
      <c r="IWK12" s="314"/>
      <c r="IWL12" s="314"/>
      <c r="IWM12" s="314"/>
      <c r="IWN12" s="314"/>
      <c r="IWO12" s="314"/>
      <c r="IWP12" s="314"/>
      <c r="IWQ12" s="314"/>
      <c r="IWR12" s="314"/>
      <c r="IWS12" s="314"/>
      <c r="IWT12" s="314"/>
      <c r="IWU12" s="314"/>
      <c r="IWV12" s="314"/>
      <c r="IWW12" s="314"/>
      <c r="IWX12" s="314"/>
      <c r="IWY12" s="314"/>
      <c r="IWZ12" s="314"/>
      <c r="IXA12" s="314"/>
      <c r="IXB12" s="314"/>
      <c r="IXC12" s="314"/>
      <c r="IXD12" s="314"/>
      <c r="IXE12" s="314"/>
      <c r="IXF12" s="314"/>
      <c r="IXG12" s="314"/>
      <c r="IXH12" s="314"/>
      <c r="IXI12" s="314"/>
      <c r="IXJ12" s="314"/>
      <c r="IXK12" s="314"/>
      <c r="IXL12" s="314"/>
      <c r="IXM12" s="314"/>
      <c r="IXN12" s="314"/>
      <c r="IXO12" s="314"/>
      <c r="IXP12" s="314"/>
      <c r="IXQ12" s="314"/>
      <c r="IXR12" s="314"/>
      <c r="IXS12" s="314"/>
      <c r="IXT12" s="314"/>
      <c r="IXU12" s="314"/>
      <c r="IXV12" s="314"/>
      <c r="IXW12" s="314"/>
      <c r="IXX12" s="314"/>
      <c r="IXY12" s="314"/>
      <c r="IXZ12" s="314"/>
      <c r="IYA12" s="314"/>
      <c r="IYB12" s="314"/>
      <c r="IYC12" s="314"/>
      <c r="IYD12" s="314"/>
      <c r="IYE12" s="314"/>
      <c r="IYF12" s="314"/>
      <c r="IYG12" s="314"/>
      <c r="IYH12" s="314"/>
      <c r="IYI12" s="314"/>
      <c r="IYJ12" s="314"/>
      <c r="IYK12" s="314"/>
      <c r="IYL12" s="314"/>
      <c r="IYM12" s="314"/>
      <c r="IYN12" s="314"/>
      <c r="IYO12" s="314"/>
      <c r="IYP12" s="314"/>
      <c r="IYQ12" s="314"/>
      <c r="IYR12" s="314"/>
      <c r="IYS12" s="314"/>
      <c r="IYT12" s="314"/>
      <c r="IYU12" s="314"/>
      <c r="IYV12" s="314"/>
      <c r="IYW12" s="314"/>
      <c r="IYX12" s="314"/>
      <c r="IYY12" s="314"/>
      <c r="IYZ12" s="314"/>
      <c r="IZA12" s="314"/>
      <c r="IZB12" s="314"/>
      <c r="IZC12" s="314"/>
      <c r="IZD12" s="314"/>
      <c r="IZE12" s="314"/>
      <c r="IZF12" s="314"/>
      <c r="IZG12" s="314"/>
      <c r="IZH12" s="314"/>
      <c r="IZI12" s="314"/>
      <c r="IZJ12" s="314"/>
      <c r="IZK12" s="314"/>
      <c r="IZL12" s="314"/>
      <c r="IZM12" s="314"/>
      <c r="IZN12" s="314"/>
      <c r="IZO12" s="314"/>
      <c r="IZP12" s="314"/>
      <c r="IZQ12" s="314"/>
      <c r="IZR12" s="314"/>
      <c r="IZS12" s="314"/>
      <c r="IZT12" s="314"/>
      <c r="IZU12" s="314"/>
      <c r="IZV12" s="314"/>
      <c r="IZW12" s="314"/>
      <c r="IZX12" s="314"/>
      <c r="IZY12" s="314"/>
      <c r="IZZ12" s="314"/>
      <c r="JAA12" s="314"/>
      <c r="JAB12" s="314"/>
      <c r="JAC12" s="314"/>
      <c r="JAD12" s="314"/>
      <c r="JAE12" s="314"/>
      <c r="JAF12" s="314"/>
      <c r="JAG12" s="314"/>
      <c r="JAH12" s="314"/>
      <c r="JAI12" s="314"/>
      <c r="JAJ12" s="314"/>
      <c r="JAK12" s="314"/>
      <c r="JAL12" s="314"/>
      <c r="JAM12" s="314"/>
      <c r="JAN12" s="314"/>
      <c r="JAO12" s="314"/>
      <c r="JAP12" s="314"/>
      <c r="JAQ12" s="314"/>
      <c r="JAR12" s="314"/>
      <c r="JAS12" s="314"/>
      <c r="JAT12" s="314"/>
      <c r="JAU12" s="314"/>
      <c r="JAV12" s="314"/>
      <c r="JAW12" s="314"/>
      <c r="JAX12" s="314"/>
      <c r="JAY12" s="314"/>
      <c r="JAZ12" s="314"/>
      <c r="JBA12" s="314"/>
      <c r="JBB12" s="314"/>
      <c r="JBC12" s="314"/>
      <c r="JBD12" s="314"/>
      <c r="JBE12" s="314"/>
      <c r="JBF12" s="314"/>
      <c r="JBG12" s="314"/>
      <c r="JBH12" s="314"/>
      <c r="JBI12" s="314"/>
      <c r="JBJ12" s="314"/>
      <c r="JBK12" s="314"/>
      <c r="JBL12" s="314"/>
      <c r="JBM12" s="314"/>
      <c r="JBN12" s="314"/>
      <c r="JBO12" s="314"/>
      <c r="JBP12" s="314"/>
      <c r="JBQ12" s="314"/>
      <c r="JBR12" s="314"/>
      <c r="JBS12" s="314"/>
      <c r="JBT12" s="314"/>
      <c r="JBU12" s="314"/>
      <c r="JBV12" s="314"/>
      <c r="JBW12" s="314"/>
      <c r="JBX12" s="314"/>
      <c r="JBY12" s="314"/>
      <c r="JBZ12" s="314"/>
      <c r="JCA12" s="314"/>
      <c r="JCB12" s="314"/>
      <c r="JCC12" s="314"/>
      <c r="JCD12" s="314"/>
      <c r="JCE12" s="314"/>
      <c r="JCF12" s="314"/>
      <c r="JCG12" s="314"/>
      <c r="JCH12" s="314"/>
      <c r="JCI12" s="314"/>
      <c r="JCJ12" s="314"/>
      <c r="JCK12" s="314"/>
      <c r="JCL12" s="314"/>
      <c r="JCM12" s="314"/>
      <c r="JCN12" s="314"/>
      <c r="JCO12" s="314"/>
      <c r="JCP12" s="314"/>
      <c r="JCQ12" s="314"/>
      <c r="JCR12" s="314"/>
      <c r="JCS12" s="314"/>
      <c r="JCT12" s="314"/>
      <c r="JCU12" s="314"/>
      <c r="JCV12" s="314"/>
      <c r="JCW12" s="314"/>
      <c r="JCX12" s="314"/>
      <c r="JCY12" s="314"/>
      <c r="JCZ12" s="314"/>
      <c r="JDA12" s="314"/>
      <c r="JDB12" s="314"/>
      <c r="JDC12" s="314"/>
      <c r="JDD12" s="314"/>
      <c r="JDE12" s="314"/>
      <c r="JDF12" s="314"/>
      <c r="JDG12" s="314"/>
      <c r="JDH12" s="314"/>
      <c r="JDI12" s="314"/>
      <c r="JDJ12" s="314"/>
      <c r="JDK12" s="314"/>
      <c r="JDL12" s="314"/>
      <c r="JDM12" s="314"/>
      <c r="JDN12" s="314"/>
      <c r="JDO12" s="314"/>
      <c r="JDP12" s="314"/>
      <c r="JDQ12" s="314"/>
      <c r="JDR12" s="314"/>
      <c r="JDS12" s="314"/>
      <c r="JDT12" s="314"/>
      <c r="JDU12" s="314"/>
      <c r="JDV12" s="314"/>
      <c r="JDW12" s="314"/>
      <c r="JDX12" s="314"/>
      <c r="JDY12" s="314"/>
      <c r="JDZ12" s="314"/>
      <c r="JEA12" s="314"/>
      <c r="JEB12" s="314"/>
      <c r="JEC12" s="314"/>
      <c r="JED12" s="314"/>
      <c r="JEE12" s="314"/>
      <c r="JEF12" s="314"/>
      <c r="JEG12" s="314"/>
      <c r="JEH12" s="314"/>
      <c r="JEI12" s="314"/>
      <c r="JEJ12" s="314"/>
      <c r="JEK12" s="314"/>
      <c r="JEL12" s="314"/>
      <c r="JEM12" s="314"/>
      <c r="JEN12" s="314"/>
      <c r="JEO12" s="314"/>
      <c r="JEP12" s="314"/>
      <c r="JEQ12" s="314"/>
      <c r="JER12" s="314"/>
      <c r="JES12" s="314"/>
      <c r="JET12" s="314"/>
      <c r="JEU12" s="314"/>
      <c r="JEV12" s="314"/>
      <c r="JEW12" s="314"/>
      <c r="JEX12" s="314"/>
      <c r="JEY12" s="314"/>
      <c r="JEZ12" s="314"/>
      <c r="JFA12" s="314"/>
      <c r="JFB12" s="314"/>
      <c r="JFC12" s="314"/>
      <c r="JFD12" s="314"/>
      <c r="JFE12" s="314"/>
      <c r="JFF12" s="314"/>
      <c r="JFG12" s="314"/>
      <c r="JFH12" s="314"/>
      <c r="JFI12" s="314"/>
      <c r="JFJ12" s="314"/>
      <c r="JFK12" s="314"/>
      <c r="JFL12" s="314"/>
      <c r="JFM12" s="314"/>
      <c r="JFN12" s="314"/>
      <c r="JFO12" s="314"/>
      <c r="JFP12" s="314"/>
      <c r="JFQ12" s="314"/>
      <c r="JFR12" s="314"/>
      <c r="JFS12" s="314"/>
      <c r="JFT12" s="314"/>
      <c r="JFU12" s="314"/>
      <c r="JFV12" s="314"/>
      <c r="JFW12" s="314"/>
      <c r="JFX12" s="314"/>
      <c r="JFY12" s="314"/>
      <c r="JFZ12" s="314"/>
      <c r="JGA12" s="314"/>
      <c r="JGB12" s="314"/>
      <c r="JGC12" s="314"/>
      <c r="JGD12" s="314"/>
      <c r="JGE12" s="314"/>
      <c r="JGF12" s="314"/>
      <c r="JGG12" s="314"/>
      <c r="JGH12" s="314"/>
      <c r="JGI12" s="314"/>
      <c r="JGJ12" s="314"/>
      <c r="JGK12" s="314"/>
      <c r="JGL12" s="314"/>
      <c r="JGM12" s="314"/>
      <c r="JGN12" s="314"/>
      <c r="JGO12" s="314"/>
      <c r="JGP12" s="314"/>
      <c r="JGQ12" s="314"/>
      <c r="JGR12" s="314"/>
      <c r="JGS12" s="314"/>
      <c r="JGT12" s="314"/>
      <c r="JGU12" s="314"/>
      <c r="JGV12" s="314"/>
      <c r="JGW12" s="314"/>
      <c r="JGX12" s="314"/>
      <c r="JGY12" s="314"/>
      <c r="JGZ12" s="314"/>
      <c r="JHA12" s="314"/>
      <c r="JHB12" s="314"/>
      <c r="JHC12" s="314"/>
      <c r="JHD12" s="314"/>
      <c r="JHE12" s="314"/>
      <c r="JHF12" s="314"/>
      <c r="JHG12" s="314"/>
      <c r="JHH12" s="314"/>
      <c r="JHI12" s="314"/>
      <c r="JHJ12" s="314"/>
      <c r="JHK12" s="314"/>
      <c r="JHL12" s="314"/>
      <c r="JHM12" s="314"/>
      <c r="JHN12" s="314"/>
      <c r="JHO12" s="314"/>
      <c r="JHP12" s="314"/>
      <c r="JHQ12" s="314"/>
      <c r="JHR12" s="314"/>
      <c r="JHS12" s="314"/>
      <c r="JHT12" s="314"/>
      <c r="JHU12" s="314"/>
      <c r="JHV12" s="314"/>
      <c r="JHW12" s="314"/>
      <c r="JHX12" s="314"/>
      <c r="JHY12" s="314"/>
      <c r="JHZ12" s="314"/>
      <c r="JIA12" s="314"/>
      <c r="JIB12" s="314"/>
      <c r="JIC12" s="314"/>
      <c r="JID12" s="314"/>
      <c r="JIE12" s="314"/>
      <c r="JIF12" s="314"/>
      <c r="JIG12" s="314"/>
      <c r="JIH12" s="314"/>
      <c r="JII12" s="314"/>
      <c r="JIJ12" s="314"/>
      <c r="JIK12" s="314"/>
      <c r="JIL12" s="314"/>
      <c r="JIM12" s="314"/>
      <c r="JIN12" s="314"/>
      <c r="JIO12" s="314"/>
      <c r="JIP12" s="314"/>
      <c r="JIQ12" s="314"/>
      <c r="JIR12" s="314"/>
      <c r="JIS12" s="314"/>
      <c r="JIT12" s="314"/>
      <c r="JIU12" s="314"/>
      <c r="JIV12" s="314"/>
      <c r="JIW12" s="314"/>
      <c r="JIX12" s="314"/>
      <c r="JIY12" s="314"/>
      <c r="JIZ12" s="314"/>
      <c r="JJA12" s="314"/>
      <c r="JJB12" s="314"/>
      <c r="JJC12" s="314"/>
      <c r="JJD12" s="314"/>
      <c r="JJE12" s="314"/>
      <c r="JJF12" s="314"/>
      <c r="JJG12" s="314"/>
      <c r="JJH12" s="314"/>
      <c r="JJI12" s="314"/>
      <c r="JJJ12" s="314"/>
      <c r="JJK12" s="314"/>
      <c r="JJL12" s="314"/>
      <c r="JJM12" s="314"/>
      <c r="JJN12" s="314"/>
      <c r="JJO12" s="314"/>
      <c r="JJP12" s="314"/>
      <c r="JJQ12" s="314"/>
      <c r="JJR12" s="314"/>
      <c r="JJS12" s="314"/>
      <c r="JJT12" s="314"/>
      <c r="JJU12" s="314"/>
      <c r="JJV12" s="314"/>
      <c r="JJW12" s="314"/>
      <c r="JJX12" s="314"/>
      <c r="JJY12" s="314"/>
      <c r="JJZ12" s="314"/>
      <c r="JKA12" s="314"/>
      <c r="JKB12" s="314"/>
      <c r="JKC12" s="314"/>
      <c r="JKD12" s="314"/>
      <c r="JKE12" s="314"/>
      <c r="JKF12" s="314"/>
      <c r="JKG12" s="314"/>
      <c r="JKH12" s="314"/>
      <c r="JKI12" s="314"/>
      <c r="JKJ12" s="314"/>
      <c r="JKK12" s="314"/>
      <c r="JKL12" s="314"/>
      <c r="JKM12" s="314"/>
      <c r="JKN12" s="314"/>
      <c r="JKO12" s="314"/>
      <c r="JKP12" s="314"/>
      <c r="JKQ12" s="314"/>
      <c r="JKR12" s="314"/>
      <c r="JKS12" s="314"/>
      <c r="JKT12" s="314"/>
      <c r="JKU12" s="314"/>
      <c r="JKV12" s="314"/>
      <c r="JKW12" s="314"/>
      <c r="JKX12" s="314"/>
      <c r="JKY12" s="314"/>
      <c r="JKZ12" s="314"/>
      <c r="JLA12" s="314"/>
      <c r="JLB12" s="314"/>
      <c r="JLC12" s="314"/>
      <c r="JLD12" s="314"/>
      <c r="JLE12" s="314"/>
      <c r="JLF12" s="314"/>
      <c r="JLG12" s="314"/>
      <c r="JLH12" s="314"/>
      <c r="JLI12" s="314"/>
      <c r="JLJ12" s="314"/>
      <c r="JLK12" s="314"/>
      <c r="JLL12" s="314"/>
      <c r="JLM12" s="314"/>
      <c r="JLN12" s="314"/>
      <c r="JLO12" s="314"/>
      <c r="JLP12" s="314"/>
      <c r="JLQ12" s="314"/>
      <c r="JLR12" s="314"/>
      <c r="JLS12" s="314"/>
      <c r="JLT12" s="314"/>
      <c r="JLU12" s="314"/>
      <c r="JLV12" s="314"/>
      <c r="JLW12" s="314"/>
      <c r="JLX12" s="314"/>
      <c r="JLY12" s="314"/>
      <c r="JLZ12" s="314"/>
      <c r="JMA12" s="314"/>
      <c r="JMB12" s="314"/>
      <c r="JMC12" s="314"/>
      <c r="JMD12" s="314"/>
      <c r="JME12" s="314"/>
      <c r="JMF12" s="314"/>
      <c r="JMG12" s="314"/>
      <c r="JMH12" s="314"/>
      <c r="JMI12" s="314"/>
      <c r="JMJ12" s="314"/>
      <c r="JMK12" s="314"/>
      <c r="JML12" s="314"/>
      <c r="JMM12" s="314"/>
      <c r="JMN12" s="314"/>
      <c r="JMO12" s="314"/>
      <c r="JMP12" s="314"/>
      <c r="JMQ12" s="314"/>
      <c r="JMR12" s="314"/>
      <c r="JMS12" s="314"/>
      <c r="JMT12" s="314"/>
      <c r="JMU12" s="314"/>
      <c r="JMV12" s="314"/>
      <c r="JMW12" s="314"/>
      <c r="JMX12" s="314"/>
      <c r="JMY12" s="314"/>
      <c r="JMZ12" s="314"/>
      <c r="JNA12" s="314"/>
      <c r="JNB12" s="314"/>
      <c r="JNC12" s="314"/>
      <c r="JND12" s="314"/>
      <c r="JNE12" s="314"/>
      <c r="JNF12" s="314"/>
      <c r="JNG12" s="314"/>
      <c r="JNH12" s="314"/>
      <c r="JNI12" s="314"/>
      <c r="JNJ12" s="314"/>
      <c r="JNK12" s="314"/>
      <c r="JNL12" s="314"/>
      <c r="JNM12" s="314"/>
      <c r="JNN12" s="314"/>
      <c r="JNO12" s="314"/>
      <c r="JNP12" s="314"/>
      <c r="JNQ12" s="314"/>
      <c r="JNR12" s="314"/>
      <c r="JNS12" s="314"/>
      <c r="JNT12" s="314"/>
      <c r="JNU12" s="314"/>
      <c r="JNV12" s="314"/>
      <c r="JNW12" s="314"/>
      <c r="JNX12" s="314"/>
      <c r="JNY12" s="314"/>
      <c r="JNZ12" s="314"/>
      <c r="JOA12" s="314"/>
      <c r="JOB12" s="314"/>
      <c r="JOC12" s="314"/>
      <c r="JOD12" s="314"/>
      <c r="JOE12" s="314"/>
      <c r="JOF12" s="314"/>
      <c r="JOG12" s="314"/>
      <c r="JOH12" s="314"/>
      <c r="JOI12" s="314"/>
      <c r="JOJ12" s="314"/>
      <c r="JOK12" s="314"/>
      <c r="JOL12" s="314"/>
      <c r="JOM12" s="314"/>
      <c r="JON12" s="314"/>
      <c r="JOO12" s="314"/>
      <c r="JOP12" s="314"/>
      <c r="JOQ12" s="314"/>
      <c r="JOR12" s="314"/>
      <c r="JOS12" s="314"/>
      <c r="JOT12" s="314"/>
      <c r="JOU12" s="314"/>
      <c r="JOV12" s="314"/>
      <c r="JOW12" s="314"/>
      <c r="JOX12" s="314"/>
      <c r="JOY12" s="314"/>
      <c r="JOZ12" s="314"/>
      <c r="JPA12" s="314"/>
      <c r="JPB12" s="314"/>
      <c r="JPC12" s="314"/>
      <c r="JPD12" s="314"/>
      <c r="JPE12" s="314"/>
      <c r="JPF12" s="314"/>
      <c r="JPG12" s="314"/>
      <c r="JPH12" s="314"/>
      <c r="JPI12" s="314"/>
      <c r="JPJ12" s="314"/>
      <c r="JPK12" s="314"/>
      <c r="JPL12" s="314"/>
      <c r="JPM12" s="314"/>
      <c r="JPN12" s="314"/>
      <c r="JPO12" s="314"/>
      <c r="JPP12" s="314"/>
      <c r="JPQ12" s="314"/>
      <c r="JPR12" s="314"/>
      <c r="JPS12" s="314"/>
      <c r="JPT12" s="314"/>
      <c r="JPU12" s="314"/>
      <c r="JPV12" s="314"/>
      <c r="JPW12" s="314"/>
      <c r="JPX12" s="314"/>
      <c r="JPY12" s="314"/>
      <c r="JPZ12" s="314"/>
      <c r="JQA12" s="314"/>
      <c r="JQB12" s="314"/>
      <c r="JQC12" s="314"/>
      <c r="JQD12" s="314"/>
      <c r="JQE12" s="314"/>
      <c r="JQF12" s="314"/>
      <c r="JQG12" s="314"/>
      <c r="JQH12" s="314"/>
      <c r="JQI12" s="314"/>
      <c r="JQJ12" s="314"/>
      <c r="JQK12" s="314"/>
      <c r="JQL12" s="314"/>
      <c r="JQM12" s="314"/>
      <c r="JQN12" s="314"/>
      <c r="JQO12" s="314"/>
      <c r="JQP12" s="314"/>
      <c r="JQQ12" s="314"/>
      <c r="JQR12" s="314"/>
      <c r="JQS12" s="314"/>
      <c r="JQT12" s="314"/>
      <c r="JQU12" s="314"/>
      <c r="JQV12" s="314"/>
      <c r="JQW12" s="314"/>
      <c r="JQX12" s="314"/>
      <c r="JQY12" s="314"/>
      <c r="JQZ12" s="314"/>
      <c r="JRA12" s="314"/>
      <c r="JRB12" s="314"/>
      <c r="JRC12" s="314"/>
      <c r="JRD12" s="314"/>
      <c r="JRE12" s="314"/>
      <c r="JRF12" s="314"/>
      <c r="JRG12" s="314"/>
      <c r="JRH12" s="314"/>
      <c r="JRI12" s="314"/>
      <c r="JRJ12" s="314"/>
      <c r="JRK12" s="314"/>
      <c r="JRL12" s="314"/>
      <c r="JRM12" s="314"/>
      <c r="JRN12" s="314"/>
      <c r="JRO12" s="314"/>
      <c r="JRP12" s="314"/>
      <c r="JRQ12" s="314"/>
      <c r="JRR12" s="314"/>
      <c r="JRS12" s="314"/>
      <c r="JRT12" s="314"/>
      <c r="JRU12" s="314"/>
      <c r="JRV12" s="314"/>
      <c r="JRW12" s="314"/>
      <c r="JRX12" s="314"/>
      <c r="JRY12" s="314"/>
      <c r="JRZ12" s="314"/>
      <c r="JSA12" s="314"/>
      <c r="JSB12" s="314"/>
      <c r="JSC12" s="314"/>
      <c r="JSD12" s="314"/>
      <c r="JSE12" s="314"/>
      <c r="JSF12" s="314"/>
      <c r="JSG12" s="314"/>
      <c r="JSH12" s="314"/>
      <c r="JSI12" s="314"/>
      <c r="JSJ12" s="314"/>
      <c r="JSK12" s="314"/>
      <c r="JSL12" s="314"/>
      <c r="JSM12" s="314"/>
      <c r="JSN12" s="314"/>
      <c r="JSO12" s="314"/>
      <c r="JSP12" s="314"/>
      <c r="JSQ12" s="314"/>
      <c r="JSR12" s="314"/>
      <c r="JSS12" s="314"/>
      <c r="JST12" s="314"/>
      <c r="JSU12" s="314"/>
      <c r="JSV12" s="314"/>
      <c r="JSW12" s="314"/>
      <c r="JSX12" s="314"/>
      <c r="JSY12" s="314"/>
      <c r="JSZ12" s="314"/>
      <c r="JTA12" s="314"/>
      <c r="JTB12" s="314"/>
      <c r="JTC12" s="314"/>
      <c r="JTD12" s="314"/>
      <c r="JTE12" s="314"/>
      <c r="JTF12" s="314"/>
      <c r="JTG12" s="314"/>
      <c r="JTH12" s="314"/>
      <c r="JTI12" s="314"/>
      <c r="JTJ12" s="314"/>
      <c r="JTK12" s="314"/>
      <c r="JTL12" s="314"/>
      <c r="JTM12" s="314"/>
      <c r="JTN12" s="314"/>
      <c r="JTO12" s="314"/>
      <c r="JTP12" s="314"/>
      <c r="JTQ12" s="314"/>
      <c r="JTR12" s="314"/>
      <c r="JTS12" s="314"/>
      <c r="JTT12" s="314"/>
      <c r="JTU12" s="314"/>
      <c r="JTV12" s="314"/>
      <c r="JTW12" s="314"/>
      <c r="JTX12" s="314"/>
      <c r="JTY12" s="314"/>
      <c r="JTZ12" s="314"/>
      <c r="JUA12" s="314"/>
      <c r="JUB12" s="314"/>
      <c r="JUC12" s="314"/>
      <c r="JUD12" s="314"/>
      <c r="JUE12" s="314"/>
      <c r="JUF12" s="314"/>
      <c r="JUG12" s="314"/>
      <c r="JUH12" s="314"/>
      <c r="JUI12" s="314"/>
      <c r="JUJ12" s="314"/>
      <c r="JUK12" s="314"/>
      <c r="JUL12" s="314"/>
      <c r="JUM12" s="314"/>
      <c r="JUN12" s="314"/>
      <c r="JUO12" s="314"/>
      <c r="JUP12" s="314"/>
      <c r="JUQ12" s="314"/>
      <c r="JUR12" s="314"/>
      <c r="JUS12" s="314"/>
      <c r="JUT12" s="314"/>
      <c r="JUU12" s="314"/>
      <c r="JUV12" s="314"/>
      <c r="JUW12" s="314"/>
      <c r="JUX12" s="314"/>
      <c r="JUY12" s="314"/>
      <c r="JUZ12" s="314"/>
      <c r="JVA12" s="314"/>
      <c r="JVB12" s="314"/>
      <c r="JVC12" s="314"/>
      <c r="JVD12" s="314"/>
      <c r="JVE12" s="314"/>
      <c r="JVF12" s="314"/>
      <c r="JVG12" s="314"/>
      <c r="JVH12" s="314"/>
      <c r="JVI12" s="314"/>
      <c r="JVJ12" s="314"/>
      <c r="JVK12" s="314"/>
      <c r="JVL12" s="314"/>
      <c r="JVM12" s="314"/>
      <c r="JVN12" s="314"/>
      <c r="JVO12" s="314"/>
      <c r="JVP12" s="314"/>
      <c r="JVQ12" s="314"/>
      <c r="JVR12" s="314"/>
      <c r="JVS12" s="314"/>
      <c r="JVT12" s="314"/>
      <c r="JVU12" s="314"/>
      <c r="JVV12" s="314"/>
      <c r="JVW12" s="314"/>
      <c r="JVX12" s="314"/>
      <c r="JVY12" s="314"/>
      <c r="JVZ12" s="314"/>
      <c r="JWA12" s="314"/>
      <c r="JWB12" s="314"/>
      <c r="JWC12" s="314"/>
      <c r="JWD12" s="314"/>
      <c r="JWE12" s="314"/>
      <c r="JWF12" s="314"/>
      <c r="JWG12" s="314"/>
      <c r="JWH12" s="314"/>
      <c r="JWI12" s="314"/>
      <c r="JWJ12" s="314"/>
      <c r="JWK12" s="314"/>
      <c r="JWL12" s="314"/>
      <c r="JWM12" s="314"/>
      <c r="JWN12" s="314"/>
      <c r="JWO12" s="314"/>
      <c r="JWP12" s="314"/>
      <c r="JWQ12" s="314"/>
      <c r="JWR12" s="314"/>
      <c r="JWS12" s="314"/>
      <c r="JWT12" s="314"/>
      <c r="JWU12" s="314"/>
      <c r="JWV12" s="314"/>
      <c r="JWW12" s="314"/>
      <c r="JWX12" s="314"/>
      <c r="JWY12" s="314"/>
      <c r="JWZ12" s="314"/>
      <c r="JXA12" s="314"/>
      <c r="JXB12" s="314"/>
      <c r="JXC12" s="314"/>
      <c r="JXD12" s="314"/>
      <c r="JXE12" s="314"/>
      <c r="JXF12" s="314"/>
      <c r="JXG12" s="314"/>
      <c r="JXH12" s="314"/>
      <c r="JXI12" s="314"/>
      <c r="JXJ12" s="314"/>
      <c r="JXK12" s="314"/>
      <c r="JXL12" s="314"/>
      <c r="JXM12" s="314"/>
      <c r="JXN12" s="314"/>
      <c r="JXO12" s="314"/>
      <c r="JXP12" s="314"/>
      <c r="JXQ12" s="314"/>
      <c r="JXR12" s="314"/>
      <c r="JXS12" s="314"/>
      <c r="JXT12" s="314"/>
      <c r="JXU12" s="314"/>
      <c r="JXV12" s="314"/>
      <c r="JXW12" s="314"/>
      <c r="JXX12" s="314"/>
      <c r="JXY12" s="314"/>
      <c r="JXZ12" s="314"/>
      <c r="JYA12" s="314"/>
      <c r="JYB12" s="314"/>
      <c r="JYC12" s="314"/>
      <c r="JYD12" s="314"/>
      <c r="JYE12" s="314"/>
      <c r="JYF12" s="314"/>
      <c r="JYG12" s="314"/>
      <c r="JYH12" s="314"/>
      <c r="JYI12" s="314"/>
      <c r="JYJ12" s="314"/>
      <c r="JYK12" s="314"/>
      <c r="JYL12" s="314"/>
      <c r="JYM12" s="314"/>
      <c r="JYN12" s="314"/>
      <c r="JYO12" s="314"/>
      <c r="JYP12" s="314"/>
      <c r="JYQ12" s="314"/>
      <c r="JYR12" s="314"/>
      <c r="JYS12" s="314"/>
      <c r="JYT12" s="314"/>
      <c r="JYU12" s="314"/>
      <c r="JYV12" s="314"/>
      <c r="JYW12" s="314"/>
      <c r="JYX12" s="314"/>
      <c r="JYY12" s="314"/>
      <c r="JYZ12" s="314"/>
      <c r="JZA12" s="314"/>
      <c r="JZB12" s="314"/>
      <c r="JZC12" s="314"/>
      <c r="JZD12" s="314"/>
      <c r="JZE12" s="314"/>
      <c r="JZF12" s="314"/>
      <c r="JZG12" s="314"/>
      <c r="JZH12" s="314"/>
      <c r="JZI12" s="314"/>
      <c r="JZJ12" s="314"/>
      <c r="JZK12" s="314"/>
      <c r="JZL12" s="314"/>
      <c r="JZM12" s="314"/>
      <c r="JZN12" s="314"/>
      <c r="JZO12" s="314"/>
      <c r="JZP12" s="314"/>
      <c r="JZQ12" s="314"/>
      <c r="JZR12" s="314"/>
      <c r="JZS12" s="314"/>
      <c r="JZT12" s="314"/>
      <c r="JZU12" s="314"/>
      <c r="JZV12" s="314"/>
      <c r="JZW12" s="314"/>
      <c r="JZX12" s="314"/>
      <c r="JZY12" s="314"/>
      <c r="JZZ12" s="314"/>
      <c r="KAA12" s="314"/>
      <c r="KAB12" s="314"/>
      <c r="KAC12" s="314"/>
      <c r="KAD12" s="314"/>
      <c r="KAE12" s="314"/>
      <c r="KAF12" s="314"/>
      <c r="KAG12" s="314"/>
      <c r="KAH12" s="314"/>
      <c r="KAI12" s="314"/>
      <c r="KAJ12" s="314"/>
      <c r="KAK12" s="314"/>
      <c r="KAL12" s="314"/>
      <c r="KAM12" s="314"/>
      <c r="KAN12" s="314"/>
      <c r="KAO12" s="314"/>
      <c r="KAP12" s="314"/>
      <c r="KAQ12" s="314"/>
      <c r="KAR12" s="314"/>
      <c r="KAS12" s="314"/>
      <c r="KAT12" s="314"/>
      <c r="KAU12" s="314"/>
      <c r="KAV12" s="314"/>
      <c r="KAW12" s="314"/>
      <c r="KAX12" s="314"/>
      <c r="KAY12" s="314"/>
      <c r="KAZ12" s="314"/>
      <c r="KBA12" s="314"/>
      <c r="KBB12" s="314"/>
      <c r="KBC12" s="314"/>
      <c r="KBD12" s="314"/>
      <c r="KBE12" s="314"/>
      <c r="KBF12" s="314"/>
      <c r="KBG12" s="314"/>
      <c r="KBH12" s="314"/>
      <c r="KBI12" s="314"/>
      <c r="KBJ12" s="314"/>
      <c r="KBK12" s="314"/>
      <c r="KBL12" s="314"/>
      <c r="KBM12" s="314"/>
      <c r="KBN12" s="314"/>
      <c r="KBO12" s="314"/>
      <c r="KBP12" s="314"/>
      <c r="KBQ12" s="314"/>
      <c r="KBR12" s="314"/>
      <c r="KBS12" s="314"/>
      <c r="KBT12" s="314"/>
      <c r="KBU12" s="314"/>
      <c r="KBV12" s="314"/>
      <c r="KBW12" s="314"/>
      <c r="KBX12" s="314"/>
      <c r="KBY12" s="314"/>
      <c r="KBZ12" s="314"/>
      <c r="KCA12" s="314"/>
      <c r="KCB12" s="314"/>
      <c r="KCC12" s="314"/>
      <c r="KCD12" s="314"/>
      <c r="KCE12" s="314"/>
      <c r="KCF12" s="314"/>
      <c r="KCG12" s="314"/>
      <c r="KCH12" s="314"/>
      <c r="KCI12" s="314"/>
      <c r="KCJ12" s="314"/>
      <c r="KCK12" s="314"/>
      <c r="KCL12" s="314"/>
      <c r="KCM12" s="314"/>
      <c r="KCN12" s="314"/>
      <c r="KCO12" s="314"/>
      <c r="KCP12" s="314"/>
      <c r="KCQ12" s="314"/>
      <c r="KCR12" s="314"/>
      <c r="KCS12" s="314"/>
      <c r="KCT12" s="314"/>
      <c r="KCU12" s="314"/>
      <c r="KCV12" s="314"/>
      <c r="KCW12" s="314"/>
      <c r="KCX12" s="314"/>
      <c r="KCY12" s="314"/>
      <c r="KCZ12" s="314"/>
      <c r="KDA12" s="314"/>
      <c r="KDB12" s="314"/>
      <c r="KDC12" s="314"/>
      <c r="KDD12" s="314"/>
      <c r="KDE12" s="314"/>
      <c r="KDF12" s="314"/>
      <c r="KDG12" s="314"/>
      <c r="KDH12" s="314"/>
      <c r="KDI12" s="314"/>
      <c r="KDJ12" s="314"/>
      <c r="KDK12" s="314"/>
      <c r="KDL12" s="314"/>
      <c r="KDM12" s="314"/>
      <c r="KDN12" s="314"/>
      <c r="KDO12" s="314"/>
      <c r="KDP12" s="314"/>
      <c r="KDQ12" s="314"/>
      <c r="KDR12" s="314"/>
      <c r="KDS12" s="314"/>
      <c r="KDT12" s="314"/>
      <c r="KDU12" s="314"/>
      <c r="KDV12" s="314"/>
      <c r="KDW12" s="314"/>
      <c r="KDX12" s="314"/>
      <c r="KDY12" s="314"/>
      <c r="KDZ12" s="314"/>
      <c r="KEA12" s="314"/>
      <c r="KEB12" s="314"/>
      <c r="KEC12" s="314"/>
      <c r="KED12" s="314"/>
      <c r="KEE12" s="314"/>
      <c r="KEF12" s="314"/>
      <c r="KEG12" s="314"/>
      <c r="KEH12" s="314"/>
      <c r="KEI12" s="314"/>
      <c r="KEJ12" s="314"/>
      <c r="KEK12" s="314"/>
      <c r="KEL12" s="314"/>
      <c r="KEM12" s="314"/>
      <c r="KEN12" s="314"/>
      <c r="KEO12" s="314"/>
      <c r="KEP12" s="314"/>
      <c r="KEQ12" s="314"/>
      <c r="KER12" s="314"/>
      <c r="KES12" s="314"/>
      <c r="KET12" s="314"/>
      <c r="KEU12" s="314"/>
      <c r="KEV12" s="314"/>
      <c r="KEW12" s="314"/>
      <c r="KEX12" s="314"/>
      <c r="KEY12" s="314"/>
      <c r="KEZ12" s="314"/>
      <c r="KFA12" s="314"/>
      <c r="KFB12" s="314"/>
      <c r="KFC12" s="314"/>
      <c r="KFD12" s="314"/>
      <c r="KFE12" s="314"/>
      <c r="KFF12" s="314"/>
      <c r="KFG12" s="314"/>
      <c r="KFH12" s="314"/>
      <c r="KFI12" s="314"/>
      <c r="KFJ12" s="314"/>
      <c r="KFK12" s="314"/>
      <c r="KFL12" s="314"/>
      <c r="KFM12" s="314"/>
      <c r="KFN12" s="314"/>
      <c r="KFO12" s="314"/>
      <c r="KFP12" s="314"/>
      <c r="KFQ12" s="314"/>
      <c r="KFR12" s="314"/>
      <c r="KFS12" s="314"/>
      <c r="KFT12" s="314"/>
      <c r="KFU12" s="314"/>
      <c r="KFV12" s="314"/>
      <c r="KFW12" s="314"/>
      <c r="KFX12" s="314"/>
      <c r="KFY12" s="314"/>
      <c r="KFZ12" s="314"/>
      <c r="KGA12" s="314"/>
      <c r="KGB12" s="314"/>
      <c r="KGC12" s="314"/>
      <c r="KGD12" s="314"/>
      <c r="KGE12" s="314"/>
      <c r="KGF12" s="314"/>
      <c r="KGG12" s="314"/>
      <c r="KGH12" s="314"/>
      <c r="KGI12" s="314"/>
      <c r="KGJ12" s="314"/>
      <c r="KGK12" s="314"/>
      <c r="KGL12" s="314"/>
      <c r="KGM12" s="314"/>
      <c r="KGN12" s="314"/>
      <c r="KGO12" s="314"/>
      <c r="KGP12" s="314"/>
      <c r="KGQ12" s="314"/>
      <c r="KGR12" s="314"/>
      <c r="KGS12" s="314"/>
      <c r="KGT12" s="314"/>
      <c r="KGU12" s="314"/>
      <c r="KGV12" s="314"/>
      <c r="KGW12" s="314"/>
      <c r="KGX12" s="314"/>
      <c r="KGY12" s="314"/>
      <c r="KGZ12" s="314"/>
      <c r="KHA12" s="314"/>
      <c r="KHB12" s="314"/>
      <c r="KHC12" s="314"/>
      <c r="KHD12" s="314"/>
      <c r="KHE12" s="314"/>
      <c r="KHF12" s="314"/>
      <c r="KHG12" s="314"/>
      <c r="KHH12" s="314"/>
      <c r="KHI12" s="314"/>
      <c r="KHJ12" s="314"/>
      <c r="KHK12" s="314"/>
      <c r="KHL12" s="314"/>
      <c r="KHM12" s="314"/>
      <c r="KHN12" s="314"/>
      <c r="KHO12" s="314"/>
      <c r="KHP12" s="314"/>
      <c r="KHQ12" s="314"/>
      <c r="KHR12" s="314"/>
      <c r="KHS12" s="314"/>
      <c r="KHT12" s="314"/>
      <c r="KHU12" s="314"/>
      <c r="KHV12" s="314"/>
      <c r="KHW12" s="314"/>
      <c r="KHX12" s="314"/>
      <c r="KHY12" s="314"/>
      <c r="KHZ12" s="314"/>
      <c r="KIA12" s="314"/>
      <c r="KIB12" s="314"/>
      <c r="KIC12" s="314"/>
      <c r="KID12" s="314"/>
      <c r="KIE12" s="314"/>
      <c r="KIF12" s="314"/>
      <c r="KIG12" s="314"/>
      <c r="KIH12" s="314"/>
      <c r="KII12" s="314"/>
      <c r="KIJ12" s="314"/>
      <c r="KIK12" s="314"/>
      <c r="KIL12" s="314"/>
      <c r="KIM12" s="314"/>
      <c r="KIN12" s="314"/>
      <c r="KIO12" s="314"/>
      <c r="KIP12" s="314"/>
      <c r="KIQ12" s="314"/>
      <c r="KIR12" s="314"/>
      <c r="KIS12" s="314"/>
      <c r="KIT12" s="314"/>
      <c r="KIU12" s="314"/>
      <c r="KIV12" s="314"/>
      <c r="KIW12" s="314"/>
      <c r="KIX12" s="314"/>
      <c r="KIY12" s="314"/>
      <c r="KIZ12" s="314"/>
      <c r="KJA12" s="314"/>
      <c r="KJB12" s="314"/>
      <c r="KJC12" s="314"/>
      <c r="KJD12" s="314"/>
      <c r="KJE12" s="314"/>
      <c r="KJF12" s="314"/>
      <c r="KJG12" s="314"/>
      <c r="KJH12" s="314"/>
      <c r="KJI12" s="314"/>
      <c r="KJJ12" s="314"/>
      <c r="KJK12" s="314"/>
      <c r="KJL12" s="314"/>
      <c r="KJM12" s="314"/>
      <c r="KJN12" s="314"/>
      <c r="KJO12" s="314"/>
      <c r="KJP12" s="314"/>
      <c r="KJQ12" s="314"/>
      <c r="KJR12" s="314"/>
      <c r="KJS12" s="314"/>
      <c r="KJT12" s="314"/>
      <c r="KJU12" s="314"/>
      <c r="KJV12" s="314"/>
      <c r="KJW12" s="314"/>
      <c r="KJX12" s="314"/>
      <c r="KJY12" s="314"/>
      <c r="KJZ12" s="314"/>
      <c r="KKA12" s="314"/>
      <c r="KKB12" s="314"/>
      <c r="KKC12" s="314"/>
      <c r="KKD12" s="314"/>
      <c r="KKE12" s="314"/>
      <c r="KKF12" s="314"/>
      <c r="KKG12" s="314"/>
      <c r="KKH12" s="314"/>
      <c r="KKI12" s="314"/>
      <c r="KKJ12" s="314"/>
      <c r="KKK12" s="314"/>
      <c r="KKL12" s="314"/>
      <c r="KKM12" s="314"/>
      <c r="KKN12" s="314"/>
      <c r="KKO12" s="314"/>
      <c r="KKP12" s="314"/>
      <c r="KKQ12" s="314"/>
      <c r="KKR12" s="314"/>
      <c r="KKS12" s="314"/>
      <c r="KKT12" s="314"/>
      <c r="KKU12" s="314"/>
      <c r="KKV12" s="314"/>
      <c r="KKW12" s="314"/>
      <c r="KKX12" s="314"/>
      <c r="KKY12" s="314"/>
      <c r="KKZ12" s="314"/>
      <c r="KLA12" s="314"/>
      <c r="KLB12" s="314"/>
      <c r="KLC12" s="314"/>
      <c r="KLD12" s="314"/>
      <c r="KLE12" s="314"/>
      <c r="KLF12" s="314"/>
      <c r="KLG12" s="314"/>
      <c r="KLH12" s="314"/>
      <c r="KLI12" s="314"/>
      <c r="KLJ12" s="314"/>
      <c r="KLK12" s="314"/>
      <c r="KLL12" s="314"/>
      <c r="KLM12" s="314"/>
      <c r="KLN12" s="314"/>
      <c r="KLO12" s="314"/>
      <c r="KLP12" s="314"/>
      <c r="KLQ12" s="314"/>
      <c r="KLR12" s="314"/>
      <c r="KLS12" s="314"/>
      <c r="KLT12" s="314"/>
      <c r="KLU12" s="314"/>
      <c r="KLV12" s="314"/>
      <c r="KLW12" s="314"/>
      <c r="KLX12" s="314"/>
      <c r="KLY12" s="314"/>
      <c r="KLZ12" s="314"/>
      <c r="KMA12" s="314"/>
      <c r="KMB12" s="314"/>
      <c r="KMC12" s="314"/>
      <c r="KMD12" s="314"/>
      <c r="KME12" s="314"/>
      <c r="KMF12" s="314"/>
      <c r="KMG12" s="314"/>
      <c r="KMH12" s="314"/>
      <c r="KMI12" s="314"/>
      <c r="KMJ12" s="314"/>
      <c r="KMK12" s="314"/>
      <c r="KML12" s="314"/>
      <c r="KMM12" s="314"/>
      <c r="KMN12" s="314"/>
      <c r="KMO12" s="314"/>
      <c r="KMP12" s="314"/>
      <c r="KMQ12" s="314"/>
      <c r="KMR12" s="314"/>
      <c r="KMS12" s="314"/>
      <c r="KMT12" s="314"/>
      <c r="KMU12" s="314"/>
      <c r="KMV12" s="314"/>
      <c r="KMW12" s="314"/>
      <c r="KMX12" s="314"/>
      <c r="KMY12" s="314"/>
      <c r="KMZ12" s="314"/>
      <c r="KNA12" s="314"/>
      <c r="KNB12" s="314"/>
      <c r="KNC12" s="314"/>
      <c r="KND12" s="314"/>
      <c r="KNE12" s="314"/>
      <c r="KNF12" s="314"/>
      <c r="KNG12" s="314"/>
      <c r="KNH12" s="314"/>
      <c r="KNI12" s="314"/>
      <c r="KNJ12" s="314"/>
      <c r="KNK12" s="314"/>
      <c r="KNL12" s="314"/>
      <c r="KNM12" s="314"/>
      <c r="KNN12" s="314"/>
      <c r="KNO12" s="314"/>
      <c r="KNP12" s="314"/>
      <c r="KNQ12" s="314"/>
      <c r="KNR12" s="314"/>
      <c r="KNS12" s="314"/>
      <c r="KNT12" s="314"/>
      <c r="KNU12" s="314"/>
      <c r="KNV12" s="314"/>
      <c r="KNW12" s="314"/>
      <c r="KNX12" s="314"/>
      <c r="KNY12" s="314"/>
      <c r="KNZ12" s="314"/>
      <c r="KOA12" s="314"/>
      <c r="KOB12" s="314"/>
      <c r="KOC12" s="314"/>
      <c r="KOD12" s="314"/>
      <c r="KOE12" s="314"/>
      <c r="KOF12" s="314"/>
      <c r="KOG12" s="314"/>
      <c r="KOH12" s="314"/>
      <c r="KOI12" s="314"/>
      <c r="KOJ12" s="314"/>
      <c r="KOK12" s="314"/>
      <c r="KOL12" s="314"/>
      <c r="KOM12" s="314"/>
      <c r="KON12" s="314"/>
      <c r="KOO12" s="314"/>
      <c r="KOP12" s="314"/>
      <c r="KOQ12" s="314"/>
      <c r="KOR12" s="314"/>
      <c r="KOS12" s="314"/>
      <c r="KOT12" s="314"/>
      <c r="KOU12" s="314"/>
      <c r="KOV12" s="314"/>
      <c r="KOW12" s="314"/>
      <c r="KOX12" s="314"/>
      <c r="KOY12" s="314"/>
      <c r="KOZ12" s="314"/>
      <c r="KPA12" s="314"/>
      <c r="KPB12" s="314"/>
      <c r="KPC12" s="314"/>
      <c r="KPD12" s="314"/>
      <c r="KPE12" s="314"/>
      <c r="KPF12" s="314"/>
      <c r="KPG12" s="314"/>
      <c r="KPH12" s="314"/>
      <c r="KPI12" s="314"/>
      <c r="KPJ12" s="314"/>
      <c r="KPK12" s="314"/>
      <c r="KPL12" s="314"/>
      <c r="KPM12" s="314"/>
      <c r="KPN12" s="314"/>
      <c r="KPO12" s="314"/>
      <c r="KPP12" s="314"/>
      <c r="KPQ12" s="314"/>
      <c r="KPR12" s="314"/>
      <c r="KPS12" s="314"/>
      <c r="KPT12" s="314"/>
      <c r="KPU12" s="314"/>
      <c r="KPV12" s="314"/>
      <c r="KPW12" s="314"/>
      <c r="KPX12" s="314"/>
      <c r="KPY12" s="314"/>
      <c r="KPZ12" s="314"/>
      <c r="KQA12" s="314"/>
      <c r="KQB12" s="314"/>
      <c r="KQC12" s="314"/>
      <c r="KQD12" s="314"/>
      <c r="KQE12" s="314"/>
      <c r="KQF12" s="314"/>
      <c r="KQG12" s="314"/>
      <c r="KQH12" s="314"/>
      <c r="KQI12" s="314"/>
      <c r="KQJ12" s="314"/>
      <c r="KQK12" s="314"/>
      <c r="KQL12" s="314"/>
      <c r="KQM12" s="314"/>
      <c r="KQN12" s="314"/>
      <c r="KQO12" s="314"/>
      <c r="KQP12" s="314"/>
      <c r="KQQ12" s="314"/>
      <c r="KQR12" s="314"/>
      <c r="KQS12" s="314"/>
      <c r="KQT12" s="314"/>
      <c r="KQU12" s="314"/>
      <c r="KQV12" s="314"/>
      <c r="KQW12" s="314"/>
      <c r="KQX12" s="314"/>
      <c r="KQY12" s="314"/>
      <c r="KQZ12" s="314"/>
      <c r="KRA12" s="314"/>
      <c r="KRB12" s="314"/>
      <c r="KRC12" s="314"/>
      <c r="KRD12" s="314"/>
      <c r="KRE12" s="314"/>
      <c r="KRF12" s="314"/>
      <c r="KRG12" s="314"/>
      <c r="KRH12" s="314"/>
      <c r="KRI12" s="314"/>
      <c r="KRJ12" s="314"/>
      <c r="KRK12" s="314"/>
      <c r="KRL12" s="314"/>
      <c r="KRM12" s="314"/>
      <c r="KRN12" s="314"/>
      <c r="KRO12" s="314"/>
      <c r="KRP12" s="314"/>
      <c r="KRQ12" s="314"/>
      <c r="KRR12" s="314"/>
      <c r="KRS12" s="314"/>
      <c r="KRT12" s="314"/>
      <c r="KRU12" s="314"/>
      <c r="KRV12" s="314"/>
      <c r="KRW12" s="314"/>
      <c r="KRX12" s="314"/>
      <c r="KRY12" s="314"/>
      <c r="KRZ12" s="314"/>
      <c r="KSA12" s="314"/>
      <c r="KSB12" s="314"/>
      <c r="KSC12" s="314"/>
      <c r="KSD12" s="314"/>
      <c r="KSE12" s="314"/>
      <c r="KSF12" s="314"/>
      <c r="KSG12" s="314"/>
      <c r="KSH12" s="314"/>
      <c r="KSI12" s="314"/>
      <c r="KSJ12" s="314"/>
      <c r="KSK12" s="314"/>
      <c r="KSL12" s="314"/>
      <c r="KSM12" s="314"/>
      <c r="KSN12" s="314"/>
      <c r="KSO12" s="314"/>
      <c r="KSP12" s="314"/>
      <c r="KSQ12" s="314"/>
      <c r="KSR12" s="314"/>
      <c r="KSS12" s="314"/>
      <c r="KST12" s="314"/>
      <c r="KSU12" s="314"/>
      <c r="KSV12" s="314"/>
      <c r="KSW12" s="314"/>
      <c r="KSX12" s="314"/>
      <c r="KSY12" s="314"/>
      <c r="KSZ12" s="314"/>
      <c r="KTA12" s="314"/>
      <c r="KTB12" s="314"/>
      <c r="KTC12" s="314"/>
      <c r="KTD12" s="314"/>
      <c r="KTE12" s="314"/>
      <c r="KTF12" s="314"/>
      <c r="KTG12" s="314"/>
      <c r="KTH12" s="314"/>
      <c r="KTI12" s="314"/>
      <c r="KTJ12" s="314"/>
      <c r="KTK12" s="314"/>
      <c r="KTL12" s="314"/>
      <c r="KTM12" s="314"/>
      <c r="KTN12" s="314"/>
      <c r="KTO12" s="314"/>
      <c r="KTP12" s="314"/>
      <c r="KTQ12" s="314"/>
      <c r="KTR12" s="314"/>
      <c r="KTS12" s="314"/>
      <c r="KTT12" s="314"/>
      <c r="KTU12" s="314"/>
      <c r="KTV12" s="314"/>
      <c r="KTW12" s="314"/>
      <c r="KTX12" s="314"/>
      <c r="KTY12" s="314"/>
      <c r="KTZ12" s="314"/>
      <c r="KUA12" s="314"/>
      <c r="KUB12" s="314"/>
      <c r="KUC12" s="314"/>
      <c r="KUD12" s="314"/>
      <c r="KUE12" s="314"/>
      <c r="KUF12" s="314"/>
      <c r="KUG12" s="314"/>
      <c r="KUH12" s="314"/>
      <c r="KUI12" s="314"/>
      <c r="KUJ12" s="314"/>
      <c r="KUK12" s="314"/>
      <c r="KUL12" s="314"/>
      <c r="KUM12" s="314"/>
      <c r="KUN12" s="314"/>
      <c r="KUO12" s="314"/>
      <c r="KUP12" s="314"/>
      <c r="KUQ12" s="314"/>
      <c r="KUR12" s="314"/>
      <c r="KUS12" s="314"/>
      <c r="KUT12" s="314"/>
      <c r="KUU12" s="314"/>
      <c r="KUV12" s="314"/>
      <c r="KUW12" s="314"/>
      <c r="KUX12" s="314"/>
      <c r="KUY12" s="314"/>
      <c r="KUZ12" s="314"/>
      <c r="KVA12" s="314"/>
      <c r="KVB12" s="314"/>
      <c r="KVC12" s="314"/>
      <c r="KVD12" s="314"/>
      <c r="KVE12" s="314"/>
      <c r="KVF12" s="314"/>
      <c r="KVG12" s="314"/>
      <c r="KVH12" s="314"/>
      <c r="KVI12" s="314"/>
      <c r="KVJ12" s="314"/>
      <c r="KVK12" s="314"/>
      <c r="KVL12" s="314"/>
      <c r="KVM12" s="314"/>
      <c r="KVN12" s="314"/>
      <c r="KVO12" s="314"/>
      <c r="KVP12" s="314"/>
      <c r="KVQ12" s="314"/>
      <c r="KVR12" s="314"/>
      <c r="KVS12" s="314"/>
      <c r="KVT12" s="314"/>
      <c r="KVU12" s="314"/>
      <c r="KVV12" s="314"/>
      <c r="KVW12" s="314"/>
      <c r="KVX12" s="314"/>
      <c r="KVY12" s="314"/>
      <c r="KVZ12" s="314"/>
      <c r="KWA12" s="314"/>
      <c r="KWB12" s="314"/>
      <c r="KWC12" s="314"/>
      <c r="KWD12" s="314"/>
      <c r="KWE12" s="314"/>
      <c r="KWF12" s="314"/>
      <c r="KWG12" s="314"/>
      <c r="KWH12" s="314"/>
      <c r="KWI12" s="314"/>
      <c r="KWJ12" s="314"/>
      <c r="KWK12" s="314"/>
      <c r="KWL12" s="314"/>
      <c r="KWM12" s="314"/>
      <c r="KWN12" s="314"/>
      <c r="KWO12" s="314"/>
      <c r="KWP12" s="314"/>
      <c r="KWQ12" s="314"/>
      <c r="KWR12" s="314"/>
      <c r="KWS12" s="314"/>
      <c r="KWT12" s="314"/>
      <c r="KWU12" s="314"/>
      <c r="KWV12" s="314"/>
      <c r="KWW12" s="314"/>
      <c r="KWX12" s="314"/>
      <c r="KWY12" s="314"/>
      <c r="KWZ12" s="314"/>
      <c r="KXA12" s="314"/>
      <c r="KXB12" s="314"/>
      <c r="KXC12" s="314"/>
      <c r="KXD12" s="314"/>
      <c r="KXE12" s="314"/>
      <c r="KXF12" s="314"/>
      <c r="KXG12" s="314"/>
      <c r="KXH12" s="314"/>
      <c r="KXI12" s="314"/>
      <c r="KXJ12" s="314"/>
      <c r="KXK12" s="314"/>
      <c r="KXL12" s="314"/>
      <c r="KXM12" s="314"/>
      <c r="KXN12" s="314"/>
      <c r="KXO12" s="314"/>
      <c r="KXP12" s="314"/>
      <c r="KXQ12" s="314"/>
      <c r="KXR12" s="314"/>
      <c r="KXS12" s="314"/>
      <c r="KXT12" s="314"/>
      <c r="KXU12" s="314"/>
      <c r="KXV12" s="314"/>
      <c r="KXW12" s="314"/>
      <c r="KXX12" s="314"/>
      <c r="KXY12" s="314"/>
      <c r="KXZ12" s="314"/>
      <c r="KYA12" s="314"/>
      <c r="KYB12" s="314"/>
      <c r="KYC12" s="314"/>
      <c r="KYD12" s="314"/>
      <c r="KYE12" s="314"/>
      <c r="KYF12" s="314"/>
      <c r="KYG12" s="314"/>
      <c r="KYH12" s="314"/>
      <c r="KYI12" s="314"/>
      <c r="KYJ12" s="314"/>
      <c r="KYK12" s="314"/>
      <c r="KYL12" s="314"/>
      <c r="KYM12" s="314"/>
      <c r="KYN12" s="314"/>
      <c r="KYO12" s="314"/>
      <c r="KYP12" s="314"/>
      <c r="KYQ12" s="314"/>
      <c r="KYR12" s="314"/>
      <c r="KYS12" s="314"/>
      <c r="KYT12" s="314"/>
      <c r="KYU12" s="314"/>
      <c r="KYV12" s="314"/>
      <c r="KYW12" s="314"/>
      <c r="KYX12" s="314"/>
      <c r="KYY12" s="314"/>
      <c r="KYZ12" s="314"/>
      <c r="KZA12" s="314"/>
      <c r="KZB12" s="314"/>
      <c r="KZC12" s="314"/>
      <c r="KZD12" s="314"/>
      <c r="KZE12" s="314"/>
      <c r="KZF12" s="314"/>
      <c r="KZG12" s="314"/>
      <c r="KZH12" s="314"/>
      <c r="KZI12" s="314"/>
      <c r="KZJ12" s="314"/>
      <c r="KZK12" s="314"/>
      <c r="KZL12" s="314"/>
      <c r="KZM12" s="314"/>
      <c r="KZN12" s="314"/>
      <c r="KZO12" s="314"/>
      <c r="KZP12" s="314"/>
      <c r="KZQ12" s="314"/>
      <c r="KZR12" s="314"/>
      <c r="KZS12" s="314"/>
      <c r="KZT12" s="314"/>
      <c r="KZU12" s="314"/>
      <c r="KZV12" s="314"/>
      <c r="KZW12" s="314"/>
      <c r="KZX12" s="314"/>
      <c r="KZY12" s="314"/>
      <c r="KZZ12" s="314"/>
      <c r="LAA12" s="314"/>
      <c r="LAB12" s="314"/>
      <c r="LAC12" s="314"/>
      <c r="LAD12" s="314"/>
      <c r="LAE12" s="314"/>
      <c r="LAF12" s="314"/>
      <c r="LAG12" s="314"/>
      <c r="LAH12" s="314"/>
      <c r="LAI12" s="314"/>
      <c r="LAJ12" s="314"/>
      <c r="LAK12" s="314"/>
      <c r="LAL12" s="314"/>
      <c r="LAM12" s="314"/>
      <c r="LAN12" s="314"/>
      <c r="LAO12" s="314"/>
      <c r="LAP12" s="314"/>
      <c r="LAQ12" s="314"/>
      <c r="LAR12" s="314"/>
      <c r="LAS12" s="314"/>
      <c r="LAT12" s="314"/>
      <c r="LAU12" s="314"/>
      <c r="LAV12" s="314"/>
      <c r="LAW12" s="314"/>
      <c r="LAX12" s="314"/>
      <c r="LAY12" s="314"/>
      <c r="LAZ12" s="314"/>
      <c r="LBA12" s="314"/>
      <c r="LBB12" s="314"/>
      <c r="LBC12" s="314"/>
      <c r="LBD12" s="314"/>
      <c r="LBE12" s="314"/>
      <c r="LBF12" s="314"/>
      <c r="LBG12" s="314"/>
      <c r="LBH12" s="314"/>
      <c r="LBI12" s="314"/>
      <c r="LBJ12" s="314"/>
      <c r="LBK12" s="314"/>
      <c r="LBL12" s="314"/>
      <c r="LBM12" s="314"/>
      <c r="LBN12" s="314"/>
      <c r="LBO12" s="314"/>
      <c r="LBP12" s="314"/>
      <c r="LBQ12" s="314"/>
      <c r="LBR12" s="314"/>
      <c r="LBS12" s="314"/>
      <c r="LBT12" s="314"/>
      <c r="LBU12" s="314"/>
      <c r="LBV12" s="314"/>
      <c r="LBW12" s="314"/>
      <c r="LBX12" s="314"/>
      <c r="LBY12" s="314"/>
      <c r="LBZ12" s="314"/>
      <c r="LCA12" s="314"/>
      <c r="LCB12" s="314"/>
      <c r="LCC12" s="314"/>
      <c r="LCD12" s="314"/>
      <c r="LCE12" s="314"/>
      <c r="LCF12" s="314"/>
      <c r="LCG12" s="314"/>
      <c r="LCH12" s="314"/>
      <c r="LCI12" s="314"/>
      <c r="LCJ12" s="314"/>
      <c r="LCK12" s="314"/>
      <c r="LCL12" s="314"/>
      <c r="LCM12" s="314"/>
      <c r="LCN12" s="314"/>
      <c r="LCO12" s="314"/>
      <c r="LCP12" s="314"/>
      <c r="LCQ12" s="314"/>
      <c r="LCR12" s="314"/>
      <c r="LCS12" s="314"/>
      <c r="LCT12" s="314"/>
      <c r="LCU12" s="314"/>
      <c r="LCV12" s="314"/>
      <c r="LCW12" s="314"/>
      <c r="LCX12" s="314"/>
      <c r="LCY12" s="314"/>
      <c r="LCZ12" s="314"/>
      <c r="LDA12" s="314"/>
      <c r="LDB12" s="314"/>
      <c r="LDC12" s="314"/>
      <c r="LDD12" s="314"/>
      <c r="LDE12" s="314"/>
      <c r="LDF12" s="314"/>
      <c r="LDG12" s="314"/>
      <c r="LDH12" s="314"/>
      <c r="LDI12" s="314"/>
      <c r="LDJ12" s="314"/>
      <c r="LDK12" s="314"/>
      <c r="LDL12" s="314"/>
      <c r="LDM12" s="314"/>
      <c r="LDN12" s="314"/>
      <c r="LDO12" s="314"/>
      <c r="LDP12" s="314"/>
      <c r="LDQ12" s="314"/>
      <c r="LDR12" s="314"/>
      <c r="LDS12" s="314"/>
      <c r="LDT12" s="314"/>
      <c r="LDU12" s="314"/>
      <c r="LDV12" s="314"/>
      <c r="LDW12" s="314"/>
      <c r="LDX12" s="314"/>
      <c r="LDY12" s="314"/>
      <c r="LDZ12" s="314"/>
      <c r="LEA12" s="314"/>
      <c r="LEB12" s="314"/>
      <c r="LEC12" s="314"/>
      <c r="LED12" s="314"/>
      <c r="LEE12" s="314"/>
      <c r="LEF12" s="314"/>
      <c r="LEG12" s="314"/>
      <c r="LEH12" s="314"/>
      <c r="LEI12" s="314"/>
      <c r="LEJ12" s="314"/>
      <c r="LEK12" s="314"/>
      <c r="LEL12" s="314"/>
      <c r="LEM12" s="314"/>
      <c r="LEN12" s="314"/>
      <c r="LEO12" s="314"/>
      <c r="LEP12" s="314"/>
      <c r="LEQ12" s="314"/>
      <c r="LER12" s="314"/>
      <c r="LES12" s="314"/>
      <c r="LET12" s="314"/>
      <c r="LEU12" s="314"/>
      <c r="LEV12" s="314"/>
      <c r="LEW12" s="314"/>
      <c r="LEX12" s="314"/>
      <c r="LEY12" s="314"/>
      <c r="LEZ12" s="314"/>
      <c r="LFA12" s="314"/>
      <c r="LFB12" s="314"/>
      <c r="LFC12" s="314"/>
      <c r="LFD12" s="314"/>
      <c r="LFE12" s="314"/>
      <c r="LFF12" s="314"/>
      <c r="LFG12" s="314"/>
      <c r="LFH12" s="314"/>
      <c r="LFI12" s="314"/>
      <c r="LFJ12" s="314"/>
      <c r="LFK12" s="314"/>
      <c r="LFL12" s="314"/>
      <c r="LFM12" s="314"/>
      <c r="LFN12" s="314"/>
      <c r="LFO12" s="314"/>
      <c r="LFP12" s="314"/>
      <c r="LFQ12" s="314"/>
      <c r="LFR12" s="314"/>
      <c r="LFS12" s="314"/>
      <c r="LFT12" s="314"/>
      <c r="LFU12" s="314"/>
      <c r="LFV12" s="314"/>
      <c r="LFW12" s="314"/>
      <c r="LFX12" s="314"/>
      <c r="LFY12" s="314"/>
      <c r="LFZ12" s="314"/>
      <c r="LGA12" s="314"/>
      <c r="LGB12" s="314"/>
      <c r="LGC12" s="314"/>
      <c r="LGD12" s="314"/>
      <c r="LGE12" s="314"/>
      <c r="LGF12" s="314"/>
      <c r="LGG12" s="314"/>
      <c r="LGH12" s="314"/>
      <c r="LGI12" s="314"/>
      <c r="LGJ12" s="314"/>
      <c r="LGK12" s="314"/>
      <c r="LGL12" s="314"/>
      <c r="LGM12" s="314"/>
      <c r="LGN12" s="314"/>
      <c r="LGO12" s="314"/>
      <c r="LGP12" s="314"/>
      <c r="LGQ12" s="314"/>
      <c r="LGR12" s="314"/>
      <c r="LGS12" s="314"/>
      <c r="LGT12" s="314"/>
      <c r="LGU12" s="314"/>
      <c r="LGV12" s="314"/>
      <c r="LGW12" s="314"/>
      <c r="LGX12" s="314"/>
      <c r="LGY12" s="314"/>
      <c r="LGZ12" s="314"/>
      <c r="LHA12" s="314"/>
      <c r="LHB12" s="314"/>
      <c r="LHC12" s="314"/>
      <c r="LHD12" s="314"/>
      <c r="LHE12" s="314"/>
      <c r="LHF12" s="314"/>
      <c r="LHG12" s="314"/>
      <c r="LHH12" s="314"/>
      <c r="LHI12" s="314"/>
      <c r="LHJ12" s="314"/>
      <c r="LHK12" s="314"/>
      <c r="LHL12" s="314"/>
      <c r="LHM12" s="314"/>
      <c r="LHN12" s="314"/>
      <c r="LHO12" s="314"/>
      <c r="LHP12" s="314"/>
      <c r="LHQ12" s="314"/>
      <c r="LHR12" s="314"/>
      <c r="LHS12" s="314"/>
      <c r="LHT12" s="314"/>
      <c r="LHU12" s="314"/>
      <c r="LHV12" s="314"/>
      <c r="LHW12" s="314"/>
      <c r="LHX12" s="314"/>
      <c r="LHY12" s="314"/>
      <c r="LHZ12" s="314"/>
      <c r="LIA12" s="314"/>
      <c r="LIB12" s="314"/>
      <c r="LIC12" s="314"/>
      <c r="LID12" s="314"/>
      <c r="LIE12" s="314"/>
      <c r="LIF12" s="314"/>
      <c r="LIG12" s="314"/>
      <c r="LIH12" s="314"/>
      <c r="LII12" s="314"/>
      <c r="LIJ12" s="314"/>
      <c r="LIK12" s="314"/>
      <c r="LIL12" s="314"/>
      <c r="LIM12" s="314"/>
      <c r="LIN12" s="314"/>
      <c r="LIO12" s="314"/>
      <c r="LIP12" s="314"/>
      <c r="LIQ12" s="314"/>
      <c r="LIR12" s="314"/>
      <c r="LIS12" s="314"/>
      <c r="LIT12" s="314"/>
      <c r="LIU12" s="314"/>
      <c r="LIV12" s="314"/>
      <c r="LIW12" s="314"/>
      <c r="LIX12" s="314"/>
      <c r="LIY12" s="314"/>
      <c r="LIZ12" s="314"/>
      <c r="LJA12" s="314"/>
      <c r="LJB12" s="314"/>
      <c r="LJC12" s="314"/>
      <c r="LJD12" s="314"/>
      <c r="LJE12" s="314"/>
      <c r="LJF12" s="314"/>
      <c r="LJG12" s="314"/>
      <c r="LJH12" s="314"/>
      <c r="LJI12" s="314"/>
      <c r="LJJ12" s="314"/>
      <c r="LJK12" s="314"/>
      <c r="LJL12" s="314"/>
      <c r="LJM12" s="314"/>
      <c r="LJN12" s="314"/>
      <c r="LJO12" s="314"/>
      <c r="LJP12" s="314"/>
      <c r="LJQ12" s="314"/>
      <c r="LJR12" s="314"/>
      <c r="LJS12" s="314"/>
      <c r="LJT12" s="314"/>
      <c r="LJU12" s="314"/>
      <c r="LJV12" s="314"/>
      <c r="LJW12" s="314"/>
      <c r="LJX12" s="314"/>
      <c r="LJY12" s="314"/>
      <c r="LJZ12" s="314"/>
      <c r="LKA12" s="314"/>
      <c r="LKB12" s="314"/>
      <c r="LKC12" s="314"/>
      <c r="LKD12" s="314"/>
      <c r="LKE12" s="314"/>
      <c r="LKF12" s="314"/>
      <c r="LKG12" s="314"/>
      <c r="LKH12" s="314"/>
      <c r="LKI12" s="314"/>
      <c r="LKJ12" s="314"/>
      <c r="LKK12" s="314"/>
      <c r="LKL12" s="314"/>
      <c r="LKM12" s="314"/>
      <c r="LKN12" s="314"/>
      <c r="LKO12" s="314"/>
      <c r="LKP12" s="314"/>
      <c r="LKQ12" s="314"/>
      <c r="LKR12" s="314"/>
      <c r="LKS12" s="314"/>
      <c r="LKT12" s="314"/>
      <c r="LKU12" s="314"/>
      <c r="LKV12" s="314"/>
      <c r="LKW12" s="314"/>
      <c r="LKX12" s="314"/>
      <c r="LKY12" s="314"/>
      <c r="LKZ12" s="314"/>
      <c r="LLA12" s="314"/>
      <c r="LLB12" s="314"/>
      <c r="LLC12" s="314"/>
      <c r="LLD12" s="314"/>
      <c r="LLE12" s="314"/>
      <c r="LLF12" s="314"/>
      <c r="LLG12" s="314"/>
      <c r="LLH12" s="314"/>
      <c r="LLI12" s="314"/>
      <c r="LLJ12" s="314"/>
      <c r="LLK12" s="314"/>
      <c r="LLL12" s="314"/>
      <c r="LLM12" s="314"/>
      <c r="LLN12" s="314"/>
      <c r="LLO12" s="314"/>
      <c r="LLP12" s="314"/>
      <c r="LLQ12" s="314"/>
      <c r="LLR12" s="314"/>
      <c r="LLS12" s="314"/>
      <c r="LLT12" s="314"/>
      <c r="LLU12" s="314"/>
      <c r="LLV12" s="314"/>
      <c r="LLW12" s="314"/>
      <c r="LLX12" s="314"/>
      <c r="LLY12" s="314"/>
      <c r="LLZ12" s="314"/>
      <c r="LMA12" s="314"/>
      <c r="LMB12" s="314"/>
      <c r="LMC12" s="314"/>
      <c r="LMD12" s="314"/>
      <c r="LME12" s="314"/>
      <c r="LMF12" s="314"/>
      <c r="LMG12" s="314"/>
      <c r="LMH12" s="314"/>
      <c r="LMI12" s="314"/>
      <c r="LMJ12" s="314"/>
      <c r="LMK12" s="314"/>
      <c r="LML12" s="314"/>
      <c r="LMM12" s="314"/>
      <c r="LMN12" s="314"/>
      <c r="LMO12" s="314"/>
      <c r="LMP12" s="314"/>
      <c r="LMQ12" s="314"/>
      <c r="LMR12" s="314"/>
      <c r="LMS12" s="314"/>
      <c r="LMT12" s="314"/>
      <c r="LMU12" s="314"/>
      <c r="LMV12" s="314"/>
      <c r="LMW12" s="314"/>
      <c r="LMX12" s="314"/>
      <c r="LMY12" s="314"/>
      <c r="LMZ12" s="314"/>
      <c r="LNA12" s="314"/>
      <c r="LNB12" s="314"/>
      <c r="LNC12" s="314"/>
      <c r="LND12" s="314"/>
      <c r="LNE12" s="314"/>
      <c r="LNF12" s="314"/>
      <c r="LNG12" s="314"/>
      <c r="LNH12" s="314"/>
      <c r="LNI12" s="314"/>
      <c r="LNJ12" s="314"/>
      <c r="LNK12" s="314"/>
      <c r="LNL12" s="314"/>
      <c r="LNM12" s="314"/>
      <c r="LNN12" s="314"/>
      <c r="LNO12" s="314"/>
      <c r="LNP12" s="314"/>
      <c r="LNQ12" s="314"/>
      <c r="LNR12" s="314"/>
      <c r="LNS12" s="314"/>
      <c r="LNT12" s="314"/>
      <c r="LNU12" s="314"/>
      <c r="LNV12" s="314"/>
      <c r="LNW12" s="314"/>
      <c r="LNX12" s="314"/>
      <c r="LNY12" s="314"/>
      <c r="LNZ12" s="314"/>
      <c r="LOA12" s="314"/>
      <c r="LOB12" s="314"/>
      <c r="LOC12" s="314"/>
      <c r="LOD12" s="314"/>
      <c r="LOE12" s="314"/>
      <c r="LOF12" s="314"/>
      <c r="LOG12" s="314"/>
      <c r="LOH12" s="314"/>
      <c r="LOI12" s="314"/>
      <c r="LOJ12" s="314"/>
      <c r="LOK12" s="314"/>
      <c r="LOL12" s="314"/>
      <c r="LOM12" s="314"/>
      <c r="LON12" s="314"/>
      <c r="LOO12" s="314"/>
      <c r="LOP12" s="314"/>
      <c r="LOQ12" s="314"/>
      <c r="LOR12" s="314"/>
      <c r="LOS12" s="314"/>
      <c r="LOT12" s="314"/>
      <c r="LOU12" s="314"/>
      <c r="LOV12" s="314"/>
      <c r="LOW12" s="314"/>
      <c r="LOX12" s="314"/>
      <c r="LOY12" s="314"/>
      <c r="LOZ12" s="314"/>
      <c r="LPA12" s="314"/>
      <c r="LPB12" s="314"/>
      <c r="LPC12" s="314"/>
      <c r="LPD12" s="314"/>
      <c r="LPE12" s="314"/>
      <c r="LPF12" s="314"/>
      <c r="LPG12" s="314"/>
      <c r="LPH12" s="314"/>
      <c r="LPI12" s="314"/>
      <c r="LPJ12" s="314"/>
      <c r="LPK12" s="314"/>
      <c r="LPL12" s="314"/>
      <c r="LPM12" s="314"/>
      <c r="LPN12" s="314"/>
      <c r="LPO12" s="314"/>
      <c r="LPP12" s="314"/>
      <c r="LPQ12" s="314"/>
      <c r="LPR12" s="314"/>
      <c r="LPS12" s="314"/>
      <c r="LPT12" s="314"/>
      <c r="LPU12" s="314"/>
      <c r="LPV12" s="314"/>
      <c r="LPW12" s="314"/>
      <c r="LPX12" s="314"/>
      <c r="LPY12" s="314"/>
      <c r="LPZ12" s="314"/>
      <c r="LQA12" s="314"/>
      <c r="LQB12" s="314"/>
      <c r="LQC12" s="314"/>
      <c r="LQD12" s="314"/>
      <c r="LQE12" s="314"/>
      <c r="LQF12" s="314"/>
      <c r="LQG12" s="314"/>
      <c r="LQH12" s="314"/>
      <c r="LQI12" s="314"/>
      <c r="LQJ12" s="314"/>
      <c r="LQK12" s="314"/>
      <c r="LQL12" s="314"/>
      <c r="LQM12" s="314"/>
      <c r="LQN12" s="314"/>
      <c r="LQO12" s="314"/>
      <c r="LQP12" s="314"/>
      <c r="LQQ12" s="314"/>
      <c r="LQR12" s="314"/>
      <c r="LQS12" s="314"/>
      <c r="LQT12" s="314"/>
      <c r="LQU12" s="314"/>
      <c r="LQV12" s="314"/>
      <c r="LQW12" s="314"/>
      <c r="LQX12" s="314"/>
      <c r="LQY12" s="314"/>
      <c r="LQZ12" s="314"/>
      <c r="LRA12" s="314"/>
      <c r="LRB12" s="314"/>
      <c r="LRC12" s="314"/>
      <c r="LRD12" s="314"/>
      <c r="LRE12" s="314"/>
      <c r="LRF12" s="314"/>
      <c r="LRG12" s="314"/>
      <c r="LRH12" s="314"/>
      <c r="LRI12" s="314"/>
      <c r="LRJ12" s="314"/>
      <c r="LRK12" s="314"/>
      <c r="LRL12" s="314"/>
      <c r="LRM12" s="314"/>
      <c r="LRN12" s="314"/>
      <c r="LRO12" s="314"/>
      <c r="LRP12" s="314"/>
      <c r="LRQ12" s="314"/>
      <c r="LRR12" s="314"/>
      <c r="LRS12" s="314"/>
      <c r="LRT12" s="314"/>
      <c r="LRU12" s="314"/>
      <c r="LRV12" s="314"/>
      <c r="LRW12" s="314"/>
      <c r="LRX12" s="314"/>
      <c r="LRY12" s="314"/>
      <c r="LRZ12" s="314"/>
      <c r="LSA12" s="314"/>
      <c r="LSB12" s="314"/>
      <c r="LSC12" s="314"/>
      <c r="LSD12" s="314"/>
      <c r="LSE12" s="314"/>
      <c r="LSF12" s="314"/>
      <c r="LSG12" s="314"/>
      <c r="LSH12" s="314"/>
      <c r="LSI12" s="314"/>
      <c r="LSJ12" s="314"/>
      <c r="LSK12" s="314"/>
      <c r="LSL12" s="314"/>
      <c r="LSM12" s="314"/>
      <c r="LSN12" s="314"/>
      <c r="LSO12" s="314"/>
      <c r="LSP12" s="314"/>
      <c r="LSQ12" s="314"/>
      <c r="LSR12" s="314"/>
      <c r="LSS12" s="314"/>
      <c r="LST12" s="314"/>
      <c r="LSU12" s="314"/>
      <c r="LSV12" s="314"/>
      <c r="LSW12" s="314"/>
      <c r="LSX12" s="314"/>
      <c r="LSY12" s="314"/>
      <c r="LSZ12" s="314"/>
      <c r="LTA12" s="314"/>
      <c r="LTB12" s="314"/>
      <c r="LTC12" s="314"/>
      <c r="LTD12" s="314"/>
      <c r="LTE12" s="314"/>
      <c r="LTF12" s="314"/>
      <c r="LTG12" s="314"/>
      <c r="LTH12" s="314"/>
      <c r="LTI12" s="314"/>
      <c r="LTJ12" s="314"/>
      <c r="LTK12" s="314"/>
      <c r="LTL12" s="314"/>
      <c r="LTM12" s="314"/>
      <c r="LTN12" s="314"/>
      <c r="LTO12" s="314"/>
      <c r="LTP12" s="314"/>
      <c r="LTQ12" s="314"/>
      <c r="LTR12" s="314"/>
      <c r="LTS12" s="314"/>
      <c r="LTT12" s="314"/>
      <c r="LTU12" s="314"/>
      <c r="LTV12" s="314"/>
      <c r="LTW12" s="314"/>
      <c r="LTX12" s="314"/>
      <c r="LTY12" s="314"/>
      <c r="LTZ12" s="314"/>
      <c r="LUA12" s="314"/>
      <c r="LUB12" s="314"/>
      <c r="LUC12" s="314"/>
      <c r="LUD12" s="314"/>
      <c r="LUE12" s="314"/>
      <c r="LUF12" s="314"/>
      <c r="LUG12" s="314"/>
      <c r="LUH12" s="314"/>
      <c r="LUI12" s="314"/>
      <c r="LUJ12" s="314"/>
      <c r="LUK12" s="314"/>
      <c r="LUL12" s="314"/>
      <c r="LUM12" s="314"/>
      <c r="LUN12" s="314"/>
      <c r="LUO12" s="314"/>
      <c r="LUP12" s="314"/>
      <c r="LUQ12" s="314"/>
      <c r="LUR12" s="314"/>
      <c r="LUS12" s="314"/>
      <c r="LUT12" s="314"/>
      <c r="LUU12" s="314"/>
      <c r="LUV12" s="314"/>
      <c r="LUW12" s="314"/>
      <c r="LUX12" s="314"/>
      <c r="LUY12" s="314"/>
      <c r="LUZ12" s="314"/>
      <c r="LVA12" s="314"/>
      <c r="LVB12" s="314"/>
      <c r="LVC12" s="314"/>
      <c r="LVD12" s="314"/>
      <c r="LVE12" s="314"/>
      <c r="LVF12" s="314"/>
      <c r="LVG12" s="314"/>
      <c r="LVH12" s="314"/>
      <c r="LVI12" s="314"/>
      <c r="LVJ12" s="314"/>
      <c r="LVK12" s="314"/>
      <c r="LVL12" s="314"/>
      <c r="LVM12" s="314"/>
      <c r="LVN12" s="314"/>
      <c r="LVO12" s="314"/>
      <c r="LVP12" s="314"/>
      <c r="LVQ12" s="314"/>
      <c r="LVR12" s="314"/>
      <c r="LVS12" s="314"/>
      <c r="LVT12" s="314"/>
      <c r="LVU12" s="314"/>
      <c r="LVV12" s="314"/>
      <c r="LVW12" s="314"/>
      <c r="LVX12" s="314"/>
      <c r="LVY12" s="314"/>
      <c r="LVZ12" s="314"/>
      <c r="LWA12" s="314"/>
      <c r="LWB12" s="314"/>
      <c r="LWC12" s="314"/>
      <c r="LWD12" s="314"/>
      <c r="LWE12" s="314"/>
      <c r="LWF12" s="314"/>
      <c r="LWG12" s="314"/>
      <c r="LWH12" s="314"/>
      <c r="LWI12" s="314"/>
      <c r="LWJ12" s="314"/>
      <c r="LWK12" s="314"/>
      <c r="LWL12" s="314"/>
      <c r="LWM12" s="314"/>
      <c r="LWN12" s="314"/>
      <c r="LWO12" s="314"/>
      <c r="LWP12" s="314"/>
      <c r="LWQ12" s="314"/>
      <c r="LWR12" s="314"/>
      <c r="LWS12" s="314"/>
      <c r="LWT12" s="314"/>
      <c r="LWU12" s="314"/>
      <c r="LWV12" s="314"/>
      <c r="LWW12" s="314"/>
      <c r="LWX12" s="314"/>
      <c r="LWY12" s="314"/>
      <c r="LWZ12" s="314"/>
      <c r="LXA12" s="314"/>
      <c r="LXB12" s="314"/>
      <c r="LXC12" s="314"/>
      <c r="LXD12" s="314"/>
      <c r="LXE12" s="314"/>
      <c r="LXF12" s="314"/>
      <c r="LXG12" s="314"/>
      <c r="LXH12" s="314"/>
      <c r="LXI12" s="314"/>
      <c r="LXJ12" s="314"/>
      <c r="LXK12" s="314"/>
      <c r="LXL12" s="314"/>
      <c r="LXM12" s="314"/>
      <c r="LXN12" s="314"/>
      <c r="LXO12" s="314"/>
      <c r="LXP12" s="314"/>
      <c r="LXQ12" s="314"/>
      <c r="LXR12" s="314"/>
      <c r="LXS12" s="314"/>
      <c r="LXT12" s="314"/>
      <c r="LXU12" s="314"/>
      <c r="LXV12" s="314"/>
      <c r="LXW12" s="314"/>
      <c r="LXX12" s="314"/>
      <c r="LXY12" s="314"/>
      <c r="LXZ12" s="314"/>
      <c r="LYA12" s="314"/>
      <c r="LYB12" s="314"/>
      <c r="LYC12" s="314"/>
      <c r="LYD12" s="314"/>
      <c r="LYE12" s="314"/>
      <c r="LYF12" s="314"/>
      <c r="LYG12" s="314"/>
      <c r="LYH12" s="314"/>
      <c r="LYI12" s="314"/>
      <c r="LYJ12" s="314"/>
      <c r="LYK12" s="314"/>
      <c r="LYL12" s="314"/>
      <c r="LYM12" s="314"/>
      <c r="LYN12" s="314"/>
      <c r="LYO12" s="314"/>
      <c r="LYP12" s="314"/>
      <c r="LYQ12" s="314"/>
      <c r="LYR12" s="314"/>
      <c r="LYS12" s="314"/>
      <c r="LYT12" s="314"/>
      <c r="LYU12" s="314"/>
      <c r="LYV12" s="314"/>
      <c r="LYW12" s="314"/>
      <c r="LYX12" s="314"/>
      <c r="LYY12" s="314"/>
      <c r="LYZ12" s="314"/>
      <c r="LZA12" s="314"/>
      <c r="LZB12" s="314"/>
      <c r="LZC12" s="314"/>
      <c r="LZD12" s="314"/>
      <c r="LZE12" s="314"/>
      <c r="LZF12" s="314"/>
      <c r="LZG12" s="314"/>
      <c r="LZH12" s="314"/>
      <c r="LZI12" s="314"/>
      <c r="LZJ12" s="314"/>
      <c r="LZK12" s="314"/>
      <c r="LZL12" s="314"/>
      <c r="LZM12" s="314"/>
      <c r="LZN12" s="314"/>
      <c r="LZO12" s="314"/>
      <c r="LZP12" s="314"/>
      <c r="LZQ12" s="314"/>
      <c r="LZR12" s="314"/>
      <c r="LZS12" s="314"/>
      <c r="LZT12" s="314"/>
      <c r="LZU12" s="314"/>
      <c r="LZV12" s="314"/>
      <c r="LZW12" s="314"/>
      <c r="LZX12" s="314"/>
      <c r="LZY12" s="314"/>
      <c r="LZZ12" s="314"/>
      <c r="MAA12" s="314"/>
      <c r="MAB12" s="314"/>
      <c r="MAC12" s="314"/>
      <c r="MAD12" s="314"/>
      <c r="MAE12" s="314"/>
      <c r="MAF12" s="314"/>
      <c r="MAG12" s="314"/>
      <c r="MAH12" s="314"/>
      <c r="MAI12" s="314"/>
      <c r="MAJ12" s="314"/>
      <c r="MAK12" s="314"/>
      <c r="MAL12" s="314"/>
      <c r="MAM12" s="314"/>
      <c r="MAN12" s="314"/>
      <c r="MAO12" s="314"/>
      <c r="MAP12" s="314"/>
      <c r="MAQ12" s="314"/>
      <c r="MAR12" s="314"/>
      <c r="MAS12" s="314"/>
      <c r="MAT12" s="314"/>
      <c r="MAU12" s="314"/>
      <c r="MAV12" s="314"/>
      <c r="MAW12" s="314"/>
      <c r="MAX12" s="314"/>
      <c r="MAY12" s="314"/>
      <c r="MAZ12" s="314"/>
      <c r="MBA12" s="314"/>
      <c r="MBB12" s="314"/>
      <c r="MBC12" s="314"/>
      <c r="MBD12" s="314"/>
      <c r="MBE12" s="314"/>
      <c r="MBF12" s="314"/>
      <c r="MBG12" s="314"/>
      <c r="MBH12" s="314"/>
      <c r="MBI12" s="314"/>
      <c r="MBJ12" s="314"/>
      <c r="MBK12" s="314"/>
      <c r="MBL12" s="314"/>
      <c r="MBM12" s="314"/>
      <c r="MBN12" s="314"/>
      <c r="MBO12" s="314"/>
      <c r="MBP12" s="314"/>
      <c r="MBQ12" s="314"/>
      <c r="MBR12" s="314"/>
      <c r="MBS12" s="314"/>
      <c r="MBT12" s="314"/>
      <c r="MBU12" s="314"/>
      <c r="MBV12" s="314"/>
      <c r="MBW12" s="314"/>
      <c r="MBX12" s="314"/>
      <c r="MBY12" s="314"/>
      <c r="MBZ12" s="314"/>
      <c r="MCA12" s="314"/>
      <c r="MCB12" s="314"/>
      <c r="MCC12" s="314"/>
      <c r="MCD12" s="314"/>
      <c r="MCE12" s="314"/>
      <c r="MCF12" s="314"/>
      <c r="MCG12" s="314"/>
      <c r="MCH12" s="314"/>
      <c r="MCI12" s="314"/>
      <c r="MCJ12" s="314"/>
      <c r="MCK12" s="314"/>
      <c r="MCL12" s="314"/>
      <c r="MCM12" s="314"/>
      <c r="MCN12" s="314"/>
      <c r="MCO12" s="314"/>
      <c r="MCP12" s="314"/>
      <c r="MCQ12" s="314"/>
      <c r="MCR12" s="314"/>
      <c r="MCS12" s="314"/>
      <c r="MCT12" s="314"/>
      <c r="MCU12" s="314"/>
      <c r="MCV12" s="314"/>
      <c r="MCW12" s="314"/>
      <c r="MCX12" s="314"/>
      <c r="MCY12" s="314"/>
      <c r="MCZ12" s="314"/>
      <c r="MDA12" s="314"/>
      <c r="MDB12" s="314"/>
      <c r="MDC12" s="314"/>
      <c r="MDD12" s="314"/>
      <c r="MDE12" s="314"/>
      <c r="MDF12" s="314"/>
      <c r="MDG12" s="314"/>
      <c r="MDH12" s="314"/>
      <c r="MDI12" s="314"/>
      <c r="MDJ12" s="314"/>
      <c r="MDK12" s="314"/>
      <c r="MDL12" s="314"/>
      <c r="MDM12" s="314"/>
      <c r="MDN12" s="314"/>
      <c r="MDO12" s="314"/>
      <c r="MDP12" s="314"/>
      <c r="MDQ12" s="314"/>
      <c r="MDR12" s="314"/>
      <c r="MDS12" s="314"/>
      <c r="MDT12" s="314"/>
      <c r="MDU12" s="314"/>
      <c r="MDV12" s="314"/>
      <c r="MDW12" s="314"/>
      <c r="MDX12" s="314"/>
      <c r="MDY12" s="314"/>
      <c r="MDZ12" s="314"/>
      <c r="MEA12" s="314"/>
      <c r="MEB12" s="314"/>
      <c r="MEC12" s="314"/>
      <c r="MED12" s="314"/>
      <c r="MEE12" s="314"/>
      <c r="MEF12" s="314"/>
      <c r="MEG12" s="314"/>
      <c r="MEH12" s="314"/>
      <c r="MEI12" s="314"/>
      <c r="MEJ12" s="314"/>
      <c r="MEK12" s="314"/>
      <c r="MEL12" s="314"/>
      <c r="MEM12" s="314"/>
      <c r="MEN12" s="314"/>
      <c r="MEO12" s="314"/>
      <c r="MEP12" s="314"/>
      <c r="MEQ12" s="314"/>
      <c r="MER12" s="314"/>
      <c r="MES12" s="314"/>
      <c r="MET12" s="314"/>
      <c r="MEU12" s="314"/>
      <c r="MEV12" s="314"/>
      <c r="MEW12" s="314"/>
      <c r="MEX12" s="314"/>
      <c r="MEY12" s="314"/>
      <c r="MEZ12" s="314"/>
      <c r="MFA12" s="314"/>
      <c r="MFB12" s="314"/>
      <c r="MFC12" s="314"/>
      <c r="MFD12" s="314"/>
      <c r="MFE12" s="314"/>
      <c r="MFF12" s="314"/>
      <c r="MFG12" s="314"/>
      <c r="MFH12" s="314"/>
      <c r="MFI12" s="314"/>
      <c r="MFJ12" s="314"/>
      <c r="MFK12" s="314"/>
      <c r="MFL12" s="314"/>
      <c r="MFM12" s="314"/>
      <c r="MFN12" s="314"/>
      <c r="MFO12" s="314"/>
      <c r="MFP12" s="314"/>
      <c r="MFQ12" s="314"/>
      <c r="MFR12" s="314"/>
      <c r="MFS12" s="314"/>
      <c r="MFT12" s="314"/>
      <c r="MFU12" s="314"/>
      <c r="MFV12" s="314"/>
      <c r="MFW12" s="314"/>
      <c r="MFX12" s="314"/>
      <c r="MFY12" s="314"/>
      <c r="MFZ12" s="314"/>
      <c r="MGA12" s="314"/>
      <c r="MGB12" s="314"/>
      <c r="MGC12" s="314"/>
      <c r="MGD12" s="314"/>
      <c r="MGE12" s="314"/>
      <c r="MGF12" s="314"/>
      <c r="MGG12" s="314"/>
      <c r="MGH12" s="314"/>
      <c r="MGI12" s="314"/>
      <c r="MGJ12" s="314"/>
      <c r="MGK12" s="314"/>
      <c r="MGL12" s="314"/>
      <c r="MGM12" s="314"/>
      <c r="MGN12" s="314"/>
      <c r="MGO12" s="314"/>
      <c r="MGP12" s="314"/>
      <c r="MGQ12" s="314"/>
      <c r="MGR12" s="314"/>
      <c r="MGS12" s="314"/>
      <c r="MGT12" s="314"/>
      <c r="MGU12" s="314"/>
      <c r="MGV12" s="314"/>
      <c r="MGW12" s="314"/>
      <c r="MGX12" s="314"/>
      <c r="MGY12" s="314"/>
      <c r="MGZ12" s="314"/>
      <c r="MHA12" s="314"/>
      <c r="MHB12" s="314"/>
      <c r="MHC12" s="314"/>
      <c r="MHD12" s="314"/>
      <c r="MHE12" s="314"/>
      <c r="MHF12" s="314"/>
      <c r="MHG12" s="314"/>
      <c r="MHH12" s="314"/>
      <c r="MHI12" s="314"/>
      <c r="MHJ12" s="314"/>
      <c r="MHK12" s="314"/>
      <c r="MHL12" s="314"/>
      <c r="MHM12" s="314"/>
      <c r="MHN12" s="314"/>
      <c r="MHO12" s="314"/>
      <c r="MHP12" s="314"/>
      <c r="MHQ12" s="314"/>
      <c r="MHR12" s="314"/>
      <c r="MHS12" s="314"/>
      <c r="MHT12" s="314"/>
      <c r="MHU12" s="314"/>
      <c r="MHV12" s="314"/>
      <c r="MHW12" s="314"/>
      <c r="MHX12" s="314"/>
      <c r="MHY12" s="314"/>
      <c r="MHZ12" s="314"/>
      <c r="MIA12" s="314"/>
      <c r="MIB12" s="314"/>
      <c r="MIC12" s="314"/>
      <c r="MID12" s="314"/>
      <c r="MIE12" s="314"/>
      <c r="MIF12" s="314"/>
      <c r="MIG12" s="314"/>
      <c r="MIH12" s="314"/>
      <c r="MII12" s="314"/>
      <c r="MIJ12" s="314"/>
      <c r="MIK12" s="314"/>
      <c r="MIL12" s="314"/>
      <c r="MIM12" s="314"/>
      <c r="MIN12" s="314"/>
      <c r="MIO12" s="314"/>
      <c r="MIP12" s="314"/>
      <c r="MIQ12" s="314"/>
      <c r="MIR12" s="314"/>
      <c r="MIS12" s="314"/>
      <c r="MIT12" s="314"/>
      <c r="MIU12" s="314"/>
      <c r="MIV12" s="314"/>
      <c r="MIW12" s="314"/>
      <c r="MIX12" s="314"/>
      <c r="MIY12" s="314"/>
      <c r="MIZ12" s="314"/>
      <c r="MJA12" s="314"/>
      <c r="MJB12" s="314"/>
      <c r="MJC12" s="314"/>
      <c r="MJD12" s="314"/>
      <c r="MJE12" s="314"/>
      <c r="MJF12" s="314"/>
      <c r="MJG12" s="314"/>
      <c r="MJH12" s="314"/>
      <c r="MJI12" s="314"/>
      <c r="MJJ12" s="314"/>
      <c r="MJK12" s="314"/>
      <c r="MJL12" s="314"/>
      <c r="MJM12" s="314"/>
      <c r="MJN12" s="314"/>
      <c r="MJO12" s="314"/>
      <c r="MJP12" s="314"/>
      <c r="MJQ12" s="314"/>
      <c r="MJR12" s="314"/>
      <c r="MJS12" s="314"/>
      <c r="MJT12" s="314"/>
      <c r="MJU12" s="314"/>
      <c r="MJV12" s="314"/>
      <c r="MJW12" s="314"/>
      <c r="MJX12" s="314"/>
      <c r="MJY12" s="314"/>
      <c r="MJZ12" s="314"/>
      <c r="MKA12" s="314"/>
      <c r="MKB12" s="314"/>
      <c r="MKC12" s="314"/>
      <c r="MKD12" s="314"/>
      <c r="MKE12" s="314"/>
      <c r="MKF12" s="314"/>
      <c r="MKG12" s="314"/>
      <c r="MKH12" s="314"/>
      <c r="MKI12" s="314"/>
      <c r="MKJ12" s="314"/>
      <c r="MKK12" s="314"/>
      <c r="MKL12" s="314"/>
      <c r="MKM12" s="314"/>
      <c r="MKN12" s="314"/>
      <c r="MKO12" s="314"/>
      <c r="MKP12" s="314"/>
      <c r="MKQ12" s="314"/>
      <c r="MKR12" s="314"/>
      <c r="MKS12" s="314"/>
      <c r="MKT12" s="314"/>
      <c r="MKU12" s="314"/>
      <c r="MKV12" s="314"/>
      <c r="MKW12" s="314"/>
      <c r="MKX12" s="314"/>
      <c r="MKY12" s="314"/>
      <c r="MKZ12" s="314"/>
      <c r="MLA12" s="314"/>
      <c r="MLB12" s="314"/>
      <c r="MLC12" s="314"/>
      <c r="MLD12" s="314"/>
      <c r="MLE12" s="314"/>
      <c r="MLF12" s="314"/>
      <c r="MLG12" s="314"/>
      <c r="MLH12" s="314"/>
      <c r="MLI12" s="314"/>
      <c r="MLJ12" s="314"/>
      <c r="MLK12" s="314"/>
      <c r="MLL12" s="314"/>
      <c r="MLM12" s="314"/>
      <c r="MLN12" s="314"/>
      <c r="MLO12" s="314"/>
      <c r="MLP12" s="314"/>
      <c r="MLQ12" s="314"/>
      <c r="MLR12" s="314"/>
      <c r="MLS12" s="314"/>
      <c r="MLT12" s="314"/>
      <c r="MLU12" s="314"/>
      <c r="MLV12" s="314"/>
      <c r="MLW12" s="314"/>
      <c r="MLX12" s="314"/>
      <c r="MLY12" s="314"/>
      <c r="MLZ12" s="314"/>
      <c r="MMA12" s="314"/>
      <c r="MMB12" s="314"/>
      <c r="MMC12" s="314"/>
      <c r="MMD12" s="314"/>
      <c r="MME12" s="314"/>
      <c r="MMF12" s="314"/>
      <c r="MMG12" s="314"/>
      <c r="MMH12" s="314"/>
      <c r="MMI12" s="314"/>
      <c r="MMJ12" s="314"/>
      <c r="MMK12" s="314"/>
      <c r="MML12" s="314"/>
      <c r="MMM12" s="314"/>
      <c r="MMN12" s="314"/>
      <c r="MMO12" s="314"/>
      <c r="MMP12" s="314"/>
      <c r="MMQ12" s="314"/>
      <c r="MMR12" s="314"/>
      <c r="MMS12" s="314"/>
      <c r="MMT12" s="314"/>
      <c r="MMU12" s="314"/>
      <c r="MMV12" s="314"/>
      <c r="MMW12" s="314"/>
      <c r="MMX12" s="314"/>
      <c r="MMY12" s="314"/>
      <c r="MMZ12" s="314"/>
      <c r="MNA12" s="314"/>
      <c r="MNB12" s="314"/>
      <c r="MNC12" s="314"/>
      <c r="MND12" s="314"/>
      <c r="MNE12" s="314"/>
      <c r="MNF12" s="314"/>
      <c r="MNG12" s="314"/>
      <c r="MNH12" s="314"/>
      <c r="MNI12" s="314"/>
      <c r="MNJ12" s="314"/>
      <c r="MNK12" s="314"/>
      <c r="MNL12" s="314"/>
      <c r="MNM12" s="314"/>
      <c r="MNN12" s="314"/>
      <c r="MNO12" s="314"/>
      <c r="MNP12" s="314"/>
      <c r="MNQ12" s="314"/>
      <c r="MNR12" s="314"/>
      <c r="MNS12" s="314"/>
      <c r="MNT12" s="314"/>
      <c r="MNU12" s="314"/>
      <c r="MNV12" s="314"/>
      <c r="MNW12" s="314"/>
      <c r="MNX12" s="314"/>
      <c r="MNY12" s="314"/>
      <c r="MNZ12" s="314"/>
      <c r="MOA12" s="314"/>
      <c r="MOB12" s="314"/>
      <c r="MOC12" s="314"/>
      <c r="MOD12" s="314"/>
      <c r="MOE12" s="314"/>
      <c r="MOF12" s="314"/>
      <c r="MOG12" s="314"/>
      <c r="MOH12" s="314"/>
      <c r="MOI12" s="314"/>
      <c r="MOJ12" s="314"/>
      <c r="MOK12" s="314"/>
      <c r="MOL12" s="314"/>
      <c r="MOM12" s="314"/>
      <c r="MON12" s="314"/>
      <c r="MOO12" s="314"/>
      <c r="MOP12" s="314"/>
      <c r="MOQ12" s="314"/>
      <c r="MOR12" s="314"/>
      <c r="MOS12" s="314"/>
      <c r="MOT12" s="314"/>
      <c r="MOU12" s="314"/>
      <c r="MOV12" s="314"/>
      <c r="MOW12" s="314"/>
      <c r="MOX12" s="314"/>
      <c r="MOY12" s="314"/>
      <c r="MOZ12" s="314"/>
      <c r="MPA12" s="314"/>
      <c r="MPB12" s="314"/>
      <c r="MPC12" s="314"/>
      <c r="MPD12" s="314"/>
      <c r="MPE12" s="314"/>
      <c r="MPF12" s="314"/>
      <c r="MPG12" s="314"/>
      <c r="MPH12" s="314"/>
      <c r="MPI12" s="314"/>
      <c r="MPJ12" s="314"/>
      <c r="MPK12" s="314"/>
      <c r="MPL12" s="314"/>
      <c r="MPM12" s="314"/>
      <c r="MPN12" s="314"/>
      <c r="MPO12" s="314"/>
      <c r="MPP12" s="314"/>
      <c r="MPQ12" s="314"/>
      <c r="MPR12" s="314"/>
      <c r="MPS12" s="314"/>
      <c r="MPT12" s="314"/>
      <c r="MPU12" s="314"/>
      <c r="MPV12" s="314"/>
      <c r="MPW12" s="314"/>
      <c r="MPX12" s="314"/>
      <c r="MPY12" s="314"/>
      <c r="MPZ12" s="314"/>
      <c r="MQA12" s="314"/>
      <c r="MQB12" s="314"/>
      <c r="MQC12" s="314"/>
      <c r="MQD12" s="314"/>
      <c r="MQE12" s="314"/>
      <c r="MQF12" s="314"/>
      <c r="MQG12" s="314"/>
      <c r="MQH12" s="314"/>
      <c r="MQI12" s="314"/>
      <c r="MQJ12" s="314"/>
      <c r="MQK12" s="314"/>
      <c r="MQL12" s="314"/>
      <c r="MQM12" s="314"/>
      <c r="MQN12" s="314"/>
      <c r="MQO12" s="314"/>
      <c r="MQP12" s="314"/>
      <c r="MQQ12" s="314"/>
      <c r="MQR12" s="314"/>
      <c r="MQS12" s="314"/>
      <c r="MQT12" s="314"/>
      <c r="MQU12" s="314"/>
      <c r="MQV12" s="314"/>
      <c r="MQW12" s="314"/>
      <c r="MQX12" s="314"/>
      <c r="MQY12" s="314"/>
      <c r="MQZ12" s="314"/>
      <c r="MRA12" s="314"/>
      <c r="MRB12" s="314"/>
      <c r="MRC12" s="314"/>
      <c r="MRD12" s="314"/>
      <c r="MRE12" s="314"/>
      <c r="MRF12" s="314"/>
      <c r="MRG12" s="314"/>
      <c r="MRH12" s="314"/>
      <c r="MRI12" s="314"/>
      <c r="MRJ12" s="314"/>
      <c r="MRK12" s="314"/>
      <c r="MRL12" s="314"/>
      <c r="MRM12" s="314"/>
      <c r="MRN12" s="314"/>
      <c r="MRO12" s="314"/>
      <c r="MRP12" s="314"/>
      <c r="MRQ12" s="314"/>
      <c r="MRR12" s="314"/>
      <c r="MRS12" s="314"/>
      <c r="MRT12" s="314"/>
      <c r="MRU12" s="314"/>
      <c r="MRV12" s="314"/>
      <c r="MRW12" s="314"/>
      <c r="MRX12" s="314"/>
      <c r="MRY12" s="314"/>
      <c r="MRZ12" s="314"/>
      <c r="MSA12" s="314"/>
      <c r="MSB12" s="314"/>
      <c r="MSC12" s="314"/>
      <c r="MSD12" s="314"/>
      <c r="MSE12" s="314"/>
      <c r="MSF12" s="314"/>
      <c r="MSG12" s="314"/>
      <c r="MSH12" s="314"/>
      <c r="MSI12" s="314"/>
      <c r="MSJ12" s="314"/>
      <c r="MSK12" s="314"/>
      <c r="MSL12" s="314"/>
      <c r="MSM12" s="314"/>
      <c r="MSN12" s="314"/>
      <c r="MSO12" s="314"/>
      <c r="MSP12" s="314"/>
      <c r="MSQ12" s="314"/>
      <c r="MSR12" s="314"/>
      <c r="MSS12" s="314"/>
      <c r="MST12" s="314"/>
      <c r="MSU12" s="314"/>
      <c r="MSV12" s="314"/>
      <c r="MSW12" s="314"/>
      <c r="MSX12" s="314"/>
      <c r="MSY12" s="314"/>
      <c r="MSZ12" s="314"/>
      <c r="MTA12" s="314"/>
      <c r="MTB12" s="314"/>
      <c r="MTC12" s="314"/>
      <c r="MTD12" s="314"/>
      <c r="MTE12" s="314"/>
      <c r="MTF12" s="314"/>
      <c r="MTG12" s="314"/>
      <c r="MTH12" s="314"/>
      <c r="MTI12" s="314"/>
      <c r="MTJ12" s="314"/>
      <c r="MTK12" s="314"/>
      <c r="MTL12" s="314"/>
      <c r="MTM12" s="314"/>
      <c r="MTN12" s="314"/>
      <c r="MTO12" s="314"/>
      <c r="MTP12" s="314"/>
      <c r="MTQ12" s="314"/>
      <c r="MTR12" s="314"/>
      <c r="MTS12" s="314"/>
      <c r="MTT12" s="314"/>
      <c r="MTU12" s="314"/>
      <c r="MTV12" s="314"/>
      <c r="MTW12" s="314"/>
      <c r="MTX12" s="314"/>
      <c r="MTY12" s="314"/>
      <c r="MTZ12" s="314"/>
      <c r="MUA12" s="314"/>
      <c r="MUB12" s="314"/>
      <c r="MUC12" s="314"/>
      <c r="MUD12" s="314"/>
      <c r="MUE12" s="314"/>
      <c r="MUF12" s="314"/>
      <c r="MUG12" s="314"/>
      <c r="MUH12" s="314"/>
      <c r="MUI12" s="314"/>
      <c r="MUJ12" s="314"/>
      <c r="MUK12" s="314"/>
      <c r="MUL12" s="314"/>
      <c r="MUM12" s="314"/>
      <c r="MUN12" s="314"/>
      <c r="MUO12" s="314"/>
      <c r="MUP12" s="314"/>
      <c r="MUQ12" s="314"/>
      <c r="MUR12" s="314"/>
      <c r="MUS12" s="314"/>
      <c r="MUT12" s="314"/>
      <c r="MUU12" s="314"/>
      <c r="MUV12" s="314"/>
      <c r="MUW12" s="314"/>
      <c r="MUX12" s="314"/>
      <c r="MUY12" s="314"/>
      <c r="MUZ12" s="314"/>
      <c r="MVA12" s="314"/>
      <c r="MVB12" s="314"/>
      <c r="MVC12" s="314"/>
      <c r="MVD12" s="314"/>
      <c r="MVE12" s="314"/>
      <c r="MVF12" s="314"/>
      <c r="MVG12" s="314"/>
      <c r="MVH12" s="314"/>
      <c r="MVI12" s="314"/>
      <c r="MVJ12" s="314"/>
      <c r="MVK12" s="314"/>
      <c r="MVL12" s="314"/>
      <c r="MVM12" s="314"/>
      <c r="MVN12" s="314"/>
      <c r="MVO12" s="314"/>
      <c r="MVP12" s="314"/>
      <c r="MVQ12" s="314"/>
      <c r="MVR12" s="314"/>
      <c r="MVS12" s="314"/>
      <c r="MVT12" s="314"/>
      <c r="MVU12" s="314"/>
      <c r="MVV12" s="314"/>
      <c r="MVW12" s="314"/>
      <c r="MVX12" s="314"/>
      <c r="MVY12" s="314"/>
      <c r="MVZ12" s="314"/>
      <c r="MWA12" s="314"/>
      <c r="MWB12" s="314"/>
      <c r="MWC12" s="314"/>
      <c r="MWD12" s="314"/>
      <c r="MWE12" s="314"/>
      <c r="MWF12" s="314"/>
      <c r="MWG12" s="314"/>
      <c r="MWH12" s="314"/>
      <c r="MWI12" s="314"/>
      <c r="MWJ12" s="314"/>
      <c r="MWK12" s="314"/>
      <c r="MWL12" s="314"/>
      <c r="MWM12" s="314"/>
      <c r="MWN12" s="314"/>
      <c r="MWO12" s="314"/>
      <c r="MWP12" s="314"/>
      <c r="MWQ12" s="314"/>
      <c r="MWR12" s="314"/>
      <c r="MWS12" s="314"/>
      <c r="MWT12" s="314"/>
      <c r="MWU12" s="314"/>
      <c r="MWV12" s="314"/>
      <c r="MWW12" s="314"/>
      <c r="MWX12" s="314"/>
      <c r="MWY12" s="314"/>
      <c r="MWZ12" s="314"/>
      <c r="MXA12" s="314"/>
      <c r="MXB12" s="314"/>
      <c r="MXC12" s="314"/>
      <c r="MXD12" s="314"/>
      <c r="MXE12" s="314"/>
      <c r="MXF12" s="314"/>
      <c r="MXG12" s="314"/>
      <c r="MXH12" s="314"/>
      <c r="MXI12" s="314"/>
      <c r="MXJ12" s="314"/>
      <c r="MXK12" s="314"/>
      <c r="MXL12" s="314"/>
      <c r="MXM12" s="314"/>
      <c r="MXN12" s="314"/>
      <c r="MXO12" s="314"/>
      <c r="MXP12" s="314"/>
      <c r="MXQ12" s="314"/>
      <c r="MXR12" s="314"/>
      <c r="MXS12" s="314"/>
      <c r="MXT12" s="314"/>
      <c r="MXU12" s="314"/>
      <c r="MXV12" s="314"/>
      <c r="MXW12" s="314"/>
      <c r="MXX12" s="314"/>
      <c r="MXY12" s="314"/>
      <c r="MXZ12" s="314"/>
      <c r="MYA12" s="314"/>
      <c r="MYB12" s="314"/>
      <c r="MYC12" s="314"/>
      <c r="MYD12" s="314"/>
      <c r="MYE12" s="314"/>
      <c r="MYF12" s="314"/>
      <c r="MYG12" s="314"/>
      <c r="MYH12" s="314"/>
      <c r="MYI12" s="314"/>
      <c r="MYJ12" s="314"/>
      <c r="MYK12" s="314"/>
      <c r="MYL12" s="314"/>
      <c r="MYM12" s="314"/>
      <c r="MYN12" s="314"/>
      <c r="MYO12" s="314"/>
      <c r="MYP12" s="314"/>
      <c r="MYQ12" s="314"/>
      <c r="MYR12" s="314"/>
      <c r="MYS12" s="314"/>
      <c r="MYT12" s="314"/>
      <c r="MYU12" s="314"/>
      <c r="MYV12" s="314"/>
      <c r="MYW12" s="314"/>
      <c r="MYX12" s="314"/>
      <c r="MYY12" s="314"/>
      <c r="MYZ12" s="314"/>
      <c r="MZA12" s="314"/>
      <c r="MZB12" s="314"/>
      <c r="MZC12" s="314"/>
      <c r="MZD12" s="314"/>
      <c r="MZE12" s="314"/>
      <c r="MZF12" s="314"/>
      <c r="MZG12" s="314"/>
      <c r="MZH12" s="314"/>
      <c r="MZI12" s="314"/>
      <c r="MZJ12" s="314"/>
      <c r="MZK12" s="314"/>
      <c r="MZL12" s="314"/>
      <c r="MZM12" s="314"/>
      <c r="MZN12" s="314"/>
      <c r="MZO12" s="314"/>
      <c r="MZP12" s="314"/>
      <c r="MZQ12" s="314"/>
      <c r="MZR12" s="314"/>
      <c r="MZS12" s="314"/>
      <c r="MZT12" s="314"/>
      <c r="MZU12" s="314"/>
      <c r="MZV12" s="314"/>
      <c r="MZW12" s="314"/>
      <c r="MZX12" s="314"/>
      <c r="MZY12" s="314"/>
      <c r="MZZ12" s="314"/>
      <c r="NAA12" s="314"/>
      <c r="NAB12" s="314"/>
      <c r="NAC12" s="314"/>
      <c r="NAD12" s="314"/>
      <c r="NAE12" s="314"/>
      <c r="NAF12" s="314"/>
      <c r="NAG12" s="314"/>
      <c r="NAH12" s="314"/>
      <c r="NAI12" s="314"/>
      <c r="NAJ12" s="314"/>
      <c r="NAK12" s="314"/>
      <c r="NAL12" s="314"/>
      <c r="NAM12" s="314"/>
      <c r="NAN12" s="314"/>
      <c r="NAO12" s="314"/>
      <c r="NAP12" s="314"/>
      <c r="NAQ12" s="314"/>
      <c r="NAR12" s="314"/>
      <c r="NAS12" s="314"/>
      <c r="NAT12" s="314"/>
      <c r="NAU12" s="314"/>
      <c r="NAV12" s="314"/>
      <c r="NAW12" s="314"/>
      <c r="NAX12" s="314"/>
      <c r="NAY12" s="314"/>
      <c r="NAZ12" s="314"/>
      <c r="NBA12" s="314"/>
      <c r="NBB12" s="314"/>
      <c r="NBC12" s="314"/>
      <c r="NBD12" s="314"/>
      <c r="NBE12" s="314"/>
      <c r="NBF12" s="314"/>
      <c r="NBG12" s="314"/>
      <c r="NBH12" s="314"/>
      <c r="NBI12" s="314"/>
      <c r="NBJ12" s="314"/>
      <c r="NBK12" s="314"/>
      <c r="NBL12" s="314"/>
      <c r="NBM12" s="314"/>
      <c r="NBN12" s="314"/>
      <c r="NBO12" s="314"/>
      <c r="NBP12" s="314"/>
      <c r="NBQ12" s="314"/>
      <c r="NBR12" s="314"/>
      <c r="NBS12" s="314"/>
      <c r="NBT12" s="314"/>
      <c r="NBU12" s="314"/>
      <c r="NBV12" s="314"/>
      <c r="NBW12" s="314"/>
      <c r="NBX12" s="314"/>
      <c r="NBY12" s="314"/>
      <c r="NBZ12" s="314"/>
      <c r="NCA12" s="314"/>
      <c r="NCB12" s="314"/>
      <c r="NCC12" s="314"/>
      <c r="NCD12" s="314"/>
      <c r="NCE12" s="314"/>
      <c r="NCF12" s="314"/>
      <c r="NCG12" s="314"/>
      <c r="NCH12" s="314"/>
      <c r="NCI12" s="314"/>
      <c r="NCJ12" s="314"/>
      <c r="NCK12" s="314"/>
      <c r="NCL12" s="314"/>
      <c r="NCM12" s="314"/>
      <c r="NCN12" s="314"/>
      <c r="NCO12" s="314"/>
      <c r="NCP12" s="314"/>
      <c r="NCQ12" s="314"/>
      <c r="NCR12" s="314"/>
      <c r="NCS12" s="314"/>
      <c r="NCT12" s="314"/>
      <c r="NCU12" s="314"/>
      <c r="NCV12" s="314"/>
      <c r="NCW12" s="314"/>
      <c r="NCX12" s="314"/>
      <c r="NCY12" s="314"/>
      <c r="NCZ12" s="314"/>
      <c r="NDA12" s="314"/>
      <c r="NDB12" s="314"/>
      <c r="NDC12" s="314"/>
      <c r="NDD12" s="314"/>
      <c r="NDE12" s="314"/>
      <c r="NDF12" s="314"/>
      <c r="NDG12" s="314"/>
      <c r="NDH12" s="314"/>
      <c r="NDI12" s="314"/>
      <c r="NDJ12" s="314"/>
      <c r="NDK12" s="314"/>
      <c r="NDL12" s="314"/>
      <c r="NDM12" s="314"/>
      <c r="NDN12" s="314"/>
      <c r="NDO12" s="314"/>
      <c r="NDP12" s="314"/>
      <c r="NDQ12" s="314"/>
      <c r="NDR12" s="314"/>
      <c r="NDS12" s="314"/>
      <c r="NDT12" s="314"/>
      <c r="NDU12" s="314"/>
      <c r="NDV12" s="314"/>
      <c r="NDW12" s="314"/>
      <c r="NDX12" s="314"/>
      <c r="NDY12" s="314"/>
      <c r="NDZ12" s="314"/>
      <c r="NEA12" s="314"/>
      <c r="NEB12" s="314"/>
      <c r="NEC12" s="314"/>
      <c r="NED12" s="314"/>
      <c r="NEE12" s="314"/>
      <c r="NEF12" s="314"/>
      <c r="NEG12" s="314"/>
      <c r="NEH12" s="314"/>
      <c r="NEI12" s="314"/>
      <c r="NEJ12" s="314"/>
      <c r="NEK12" s="314"/>
      <c r="NEL12" s="314"/>
      <c r="NEM12" s="314"/>
      <c r="NEN12" s="314"/>
      <c r="NEO12" s="314"/>
      <c r="NEP12" s="314"/>
      <c r="NEQ12" s="314"/>
      <c r="NER12" s="314"/>
      <c r="NES12" s="314"/>
      <c r="NET12" s="314"/>
      <c r="NEU12" s="314"/>
      <c r="NEV12" s="314"/>
      <c r="NEW12" s="314"/>
      <c r="NEX12" s="314"/>
      <c r="NEY12" s="314"/>
      <c r="NEZ12" s="314"/>
      <c r="NFA12" s="314"/>
      <c r="NFB12" s="314"/>
      <c r="NFC12" s="314"/>
      <c r="NFD12" s="314"/>
      <c r="NFE12" s="314"/>
      <c r="NFF12" s="314"/>
      <c r="NFG12" s="314"/>
      <c r="NFH12" s="314"/>
      <c r="NFI12" s="314"/>
      <c r="NFJ12" s="314"/>
      <c r="NFK12" s="314"/>
      <c r="NFL12" s="314"/>
      <c r="NFM12" s="314"/>
      <c r="NFN12" s="314"/>
      <c r="NFO12" s="314"/>
      <c r="NFP12" s="314"/>
      <c r="NFQ12" s="314"/>
      <c r="NFR12" s="314"/>
      <c r="NFS12" s="314"/>
      <c r="NFT12" s="314"/>
      <c r="NFU12" s="314"/>
      <c r="NFV12" s="314"/>
      <c r="NFW12" s="314"/>
      <c r="NFX12" s="314"/>
      <c r="NFY12" s="314"/>
      <c r="NFZ12" s="314"/>
      <c r="NGA12" s="314"/>
      <c r="NGB12" s="314"/>
      <c r="NGC12" s="314"/>
      <c r="NGD12" s="314"/>
      <c r="NGE12" s="314"/>
      <c r="NGF12" s="314"/>
      <c r="NGG12" s="314"/>
      <c r="NGH12" s="314"/>
      <c r="NGI12" s="314"/>
      <c r="NGJ12" s="314"/>
      <c r="NGK12" s="314"/>
      <c r="NGL12" s="314"/>
      <c r="NGM12" s="314"/>
      <c r="NGN12" s="314"/>
      <c r="NGO12" s="314"/>
      <c r="NGP12" s="314"/>
      <c r="NGQ12" s="314"/>
      <c r="NGR12" s="314"/>
      <c r="NGS12" s="314"/>
      <c r="NGT12" s="314"/>
      <c r="NGU12" s="314"/>
      <c r="NGV12" s="314"/>
      <c r="NGW12" s="314"/>
      <c r="NGX12" s="314"/>
      <c r="NGY12" s="314"/>
      <c r="NGZ12" s="314"/>
      <c r="NHA12" s="314"/>
      <c r="NHB12" s="314"/>
      <c r="NHC12" s="314"/>
      <c r="NHD12" s="314"/>
      <c r="NHE12" s="314"/>
      <c r="NHF12" s="314"/>
      <c r="NHG12" s="314"/>
      <c r="NHH12" s="314"/>
      <c r="NHI12" s="314"/>
      <c r="NHJ12" s="314"/>
      <c r="NHK12" s="314"/>
      <c r="NHL12" s="314"/>
      <c r="NHM12" s="314"/>
      <c r="NHN12" s="314"/>
      <c r="NHO12" s="314"/>
      <c r="NHP12" s="314"/>
      <c r="NHQ12" s="314"/>
      <c r="NHR12" s="314"/>
      <c r="NHS12" s="314"/>
      <c r="NHT12" s="314"/>
      <c r="NHU12" s="314"/>
      <c r="NHV12" s="314"/>
      <c r="NHW12" s="314"/>
      <c r="NHX12" s="314"/>
      <c r="NHY12" s="314"/>
      <c r="NHZ12" s="314"/>
      <c r="NIA12" s="314"/>
      <c r="NIB12" s="314"/>
      <c r="NIC12" s="314"/>
      <c r="NID12" s="314"/>
      <c r="NIE12" s="314"/>
      <c r="NIF12" s="314"/>
      <c r="NIG12" s="314"/>
      <c r="NIH12" s="314"/>
      <c r="NII12" s="314"/>
      <c r="NIJ12" s="314"/>
      <c r="NIK12" s="314"/>
      <c r="NIL12" s="314"/>
      <c r="NIM12" s="314"/>
      <c r="NIN12" s="314"/>
      <c r="NIO12" s="314"/>
      <c r="NIP12" s="314"/>
      <c r="NIQ12" s="314"/>
      <c r="NIR12" s="314"/>
      <c r="NIS12" s="314"/>
      <c r="NIT12" s="314"/>
      <c r="NIU12" s="314"/>
      <c r="NIV12" s="314"/>
      <c r="NIW12" s="314"/>
      <c r="NIX12" s="314"/>
      <c r="NIY12" s="314"/>
      <c r="NIZ12" s="314"/>
      <c r="NJA12" s="314"/>
      <c r="NJB12" s="314"/>
      <c r="NJC12" s="314"/>
      <c r="NJD12" s="314"/>
      <c r="NJE12" s="314"/>
      <c r="NJF12" s="314"/>
      <c r="NJG12" s="314"/>
      <c r="NJH12" s="314"/>
      <c r="NJI12" s="314"/>
      <c r="NJJ12" s="314"/>
      <c r="NJK12" s="314"/>
      <c r="NJL12" s="314"/>
      <c r="NJM12" s="314"/>
      <c r="NJN12" s="314"/>
      <c r="NJO12" s="314"/>
      <c r="NJP12" s="314"/>
      <c r="NJQ12" s="314"/>
      <c r="NJR12" s="314"/>
      <c r="NJS12" s="314"/>
      <c r="NJT12" s="314"/>
      <c r="NJU12" s="314"/>
      <c r="NJV12" s="314"/>
      <c r="NJW12" s="314"/>
      <c r="NJX12" s="314"/>
      <c r="NJY12" s="314"/>
      <c r="NJZ12" s="314"/>
      <c r="NKA12" s="314"/>
      <c r="NKB12" s="314"/>
      <c r="NKC12" s="314"/>
      <c r="NKD12" s="314"/>
      <c r="NKE12" s="314"/>
      <c r="NKF12" s="314"/>
      <c r="NKG12" s="314"/>
      <c r="NKH12" s="314"/>
      <c r="NKI12" s="314"/>
      <c r="NKJ12" s="314"/>
      <c r="NKK12" s="314"/>
      <c r="NKL12" s="314"/>
      <c r="NKM12" s="314"/>
      <c r="NKN12" s="314"/>
      <c r="NKO12" s="314"/>
      <c r="NKP12" s="314"/>
      <c r="NKQ12" s="314"/>
      <c r="NKR12" s="314"/>
      <c r="NKS12" s="314"/>
      <c r="NKT12" s="314"/>
      <c r="NKU12" s="314"/>
      <c r="NKV12" s="314"/>
      <c r="NKW12" s="314"/>
      <c r="NKX12" s="314"/>
      <c r="NKY12" s="314"/>
      <c r="NKZ12" s="314"/>
      <c r="NLA12" s="314"/>
      <c r="NLB12" s="314"/>
      <c r="NLC12" s="314"/>
      <c r="NLD12" s="314"/>
      <c r="NLE12" s="314"/>
      <c r="NLF12" s="314"/>
      <c r="NLG12" s="314"/>
      <c r="NLH12" s="314"/>
      <c r="NLI12" s="314"/>
      <c r="NLJ12" s="314"/>
      <c r="NLK12" s="314"/>
      <c r="NLL12" s="314"/>
      <c r="NLM12" s="314"/>
      <c r="NLN12" s="314"/>
      <c r="NLO12" s="314"/>
      <c r="NLP12" s="314"/>
      <c r="NLQ12" s="314"/>
      <c r="NLR12" s="314"/>
      <c r="NLS12" s="314"/>
      <c r="NLT12" s="314"/>
      <c r="NLU12" s="314"/>
      <c r="NLV12" s="314"/>
      <c r="NLW12" s="314"/>
      <c r="NLX12" s="314"/>
      <c r="NLY12" s="314"/>
      <c r="NLZ12" s="314"/>
      <c r="NMA12" s="314"/>
      <c r="NMB12" s="314"/>
      <c r="NMC12" s="314"/>
      <c r="NMD12" s="314"/>
      <c r="NME12" s="314"/>
      <c r="NMF12" s="314"/>
      <c r="NMG12" s="314"/>
      <c r="NMH12" s="314"/>
      <c r="NMI12" s="314"/>
      <c r="NMJ12" s="314"/>
      <c r="NMK12" s="314"/>
      <c r="NML12" s="314"/>
      <c r="NMM12" s="314"/>
      <c r="NMN12" s="314"/>
      <c r="NMO12" s="314"/>
      <c r="NMP12" s="314"/>
      <c r="NMQ12" s="314"/>
      <c r="NMR12" s="314"/>
      <c r="NMS12" s="314"/>
      <c r="NMT12" s="314"/>
      <c r="NMU12" s="314"/>
      <c r="NMV12" s="314"/>
      <c r="NMW12" s="314"/>
      <c r="NMX12" s="314"/>
      <c r="NMY12" s="314"/>
      <c r="NMZ12" s="314"/>
      <c r="NNA12" s="314"/>
      <c r="NNB12" s="314"/>
      <c r="NNC12" s="314"/>
      <c r="NND12" s="314"/>
      <c r="NNE12" s="314"/>
      <c r="NNF12" s="314"/>
      <c r="NNG12" s="314"/>
      <c r="NNH12" s="314"/>
      <c r="NNI12" s="314"/>
      <c r="NNJ12" s="314"/>
      <c r="NNK12" s="314"/>
      <c r="NNL12" s="314"/>
      <c r="NNM12" s="314"/>
      <c r="NNN12" s="314"/>
      <c r="NNO12" s="314"/>
      <c r="NNP12" s="314"/>
      <c r="NNQ12" s="314"/>
      <c r="NNR12" s="314"/>
      <c r="NNS12" s="314"/>
      <c r="NNT12" s="314"/>
      <c r="NNU12" s="314"/>
      <c r="NNV12" s="314"/>
      <c r="NNW12" s="314"/>
      <c r="NNX12" s="314"/>
      <c r="NNY12" s="314"/>
      <c r="NNZ12" s="314"/>
      <c r="NOA12" s="314"/>
      <c r="NOB12" s="314"/>
      <c r="NOC12" s="314"/>
      <c r="NOD12" s="314"/>
      <c r="NOE12" s="314"/>
      <c r="NOF12" s="314"/>
      <c r="NOG12" s="314"/>
      <c r="NOH12" s="314"/>
      <c r="NOI12" s="314"/>
      <c r="NOJ12" s="314"/>
      <c r="NOK12" s="314"/>
      <c r="NOL12" s="314"/>
      <c r="NOM12" s="314"/>
      <c r="NON12" s="314"/>
      <c r="NOO12" s="314"/>
      <c r="NOP12" s="314"/>
      <c r="NOQ12" s="314"/>
      <c r="NOR12" s="314"/>
      <c r="NOS12" s="314"/>
      <c r="NOT12" s="314"/>
      <c r="NOU12" s="314"/>
      <c r="NOV12" s="314"/>
      <c r="NOW12" s="314"/>
      <c r="NOX12" s="314"/>
      <c r="NOY12" s="314"/>
      <c r="NOZ12" s="314"/>
      <c r="NPA12" s="314"/>
      <c r="NPB12" s="314"/>
      <c r="NPC12" s="314"/>
      <c r="NPD12" s="314"/>
      <c r="NPE12" s="314"/>
      <c r="NPF12" s="314"/>
      <c r="NPG12" s="314"/>
      <c r="NPH12" s="314"/>
      <c r="NPI12" s="314"/>
      <c r="NPJ12" s="314"/>
      <c r="NPK12" s="314"/>
      <c r="NPL12" s="314"/>
      <c r="NPM12" s="314"/>
      <c r="NPN12" s="314"/>
      <c r="NPO12" s="314"/>
      <c r="NPP12" s="314"/>
      <c r="NPQ12" s="314"/>
      <c r="NPR12" s="314"/>
      <c r="NPS12" s="314"/>
      <c r="NPT12" s="314"/>
      <c r="NPU12" s="314"/>
      <c r="NPV12" s="314"/>
      <c r="NPW12" s="314"/>
      <c r="NPX12" s="314"/>
      <c r="NPY12" s="314"/>
      <c r="NPZ12" s="314"/>
      <c r="NQA12" s="314"/>
      <c r="NQB12" s="314"/>
      <c r="NQC12" s="314"/>
      <c r="NQD12" s="314"/>
      <c r="NQE12" s="314"/>
      <c r="NQF12" s="314"/>
      <c r="NQG12" s="314"/>
      <c r="NQH12" s="314"/>
      <c r="NQI12" s="314"/>
      <c r="NQJ12" s="314"/>
      <c r="NQK12" s="314"/>
      <c r="NQL12" s="314"/>
      <c r="NQM12" s="314"/>
      <c r="NQN12" s="314"/>
      <c r="NQO12" s="314"/>
      <c r="NQP12" s="314"/>
      <c r="NQQ12" s="314"/>
      <c r="NQR12" s="314"/>
      <c r="NQS12" s="314"/>
      <c r="NQT12" s="314"/>
      <c r="NQU12" s="314"/>
      <c r="NQV12" s="314"/>
      <c r="NQW12" s="314"/>
      <c r="NQX12" s="314"/>
      <c r="NQY12" s="314"/>
      <c r="NQZ12" s="314"/>
      <c r="NRA12" s="314"/>
      <c r="NRB12" s="314"/>
      <c r="NRC12" s="314"/>
      <c r="NRD12" s="314"/>
      <c r="NRE12" s="314"/>
      <c r="NRF12" s="314"/>
      <c r="NRG12" s="314"/>
      <c r="NRH12" s="314"/>
      <c r="NRI12" s="314"/>
      <c r="NRJ12" s="314"/>
      <c r="NRK12" s="314"/>
      <c r="NRL12" s="314"/>
      <c r="NRM12" s="314"/>
      <c r="NRN12" s="314"/>
      <c r="NRO12" s="314"/>
      <c r="NRP12" s="314"/>
      <c r="NRQ12" s="314"/>
      <c r="NRR12" s="314"/>
      <c r="NRS12" s="314"/>
      <c r="NRT12" s="314"/>
      <c r="NRU12" s="314"/>
      <c r="NRV12" s="314"/>
      <c r="NRW12" s="314"/>
      <c r="NRX12" s="314"/>
      <c r="NRY12" s="314"/>
      <c r="NRZ12" s="314"/>
      <c r="NSA12" s="314"/>
      <c r="NSB12" s="314"/>
      <c r="NSC12" s="314"/>
      <c r="NSD12" s="314"/>
      <c r="NSE12" s="314"/>
      <c r="NSF12" s="314"/>
      <c r="NSG12" s="314"/>
      <c r="NSH12" s="314"/>
      <c r="NSI12" s="314"/>
      <c r="NSJ12" s="314"/>
      <c r="NSK12" s="314"/>
      <c r="NSL12" s="314"/>
      <c r="NSM12" s="314"/>
      <c r="NSN12" s="314"/>
      <c r="NSO12" s="314"/>
      <c r="NSP12" s="314"/>
      <c r="NSQ12" s="314"/>
      <c r="NSR12" s="314"/>
      <c r="NSS12" s="314"/>
      <c r="NST12" s="314"/>
      <c r="NSU12" s="314"/>
      <c r="NSV12" s="314"/>
      <c r="NSW12" s="314"/>
      <c r="NSX12" s="314"/>
      <c r="NSY12" s="314"/>
      <c r="NSZ12" s="314"/>
      <c r="NTA12" s="314"/>
      <c r="NTB12" s="314"/>
      <c r="NTC12" s="314"/>
      <c r="NTD12" s="314"/>
      <c r="NTE12" s="314"/>
      <c r="NTF12" s="314"/>
      <c r="NTG12" s="314"/>
      <c r="NTH12" s="314"/>
      <c r="NTI12" s="314"/>
      <c r="NTJ12" s="314"/>
      <c r="NTK12" s="314"/>
      <c r="NTL12" s="314"/>
      <c r="NTM12" s="314"/>
      <c r="NTN12" s="314"/>
      <c r="NTO12" s="314"/>
      <c r="NTP12" s="314"/>
      <c r="NTQ12" s="314"/>
      <c r="NTR12" s="314"/>
      <c r="NTS12" s="314"/>
      <c r="NTT12" s="314"/>
      <c r="NTU12" s="314"/>
      <c r="NTV12" s="314"/>
      <c r="NTW12" s="314"/>
      <c r="NTX12" s="314"/>
      <c r="NTY12" s="314"/>
      <c r="NTZ12" s="314"/>
      <c r="NUA12" s="314"/>
      <c r="NUB12" s="314"/>
      <c r="NUC12" s="314"/>
      <c r="NUD12" s="314"/>
      <c r="NUE12" s="314"/>
      <c r="NUF12" s="314"/>
      <c r="NUG12" s="314"/>
      <c r="NUH12" s="314"/>
      <c r="NUI12" s="314"/>
      <c r="NUJ12" s="314"/>
      <c r="NUK12" s="314"/>
      <c r="NUL12" s="314"/>
      <c r="NUM12" s="314"/>
      <c r="NUN12" s="314"/>
      <c r="NUO12" s="314"/>
      <c r="NUP12" s="314"/>
      <c r="NUQ12" s="314"/>
      <c r="NUR12" s="314"/>
      <c r="NUS12" s="314"/>
      <c r="NUT12" s="314"/>
      <c r="NUU12" s="314"/>
      <c r="NUV12" s="314"/>
      <c r="NUW12" s="314"/>
      <c r="NUX12" s="314"/>
      <c r="NUY12" s="314"/>
      <c r="NUZ12" s="314"/>
      <c r="NVA12" s="314"/>
      <c r="NVB12" s="314"/>
      <c r="NVC12" s="314"/>
      <c r="NVD12" s="314"/>
      <c r="NVE12" s="314"/>
      <c r="NVF12" s="314"/>
      <c r="NVG12" s="314"/>
      <c r="NVH12" s="314"/>
      <c r="NVI12" s="314"/>
      <c r="NVJ12" s="314"/>
      <c r="NVK12" s="314"/>
      <c r="NVL12" s="314"/>
      <c r="NVM12" s="314"/>
      <c r="NVN12" s="314"/>
      <c r="NVO12" s="314"/>
      <c r="NVP12" s="314"/>
      <c r="NVQ12" s="314"/>
      <c r="NVR12" s="314"/>
      <c r="NVS12" s="314"/>
      <c r="NVT12" s="314"/>
      <c r="NVU12" s="314"/>
      <c r="NVV12" s="314"/>
      <c r="NVW12" s="314"/>
      <c r="NVX12" s="314"/>
      <c r="NVY12" s="314"/>
      <c r="NVZ12" s="314"/>
      <c r="NWA12" s="314"/>
      <c r="NWB12" s="314"/>
      <c r="NWC12" s="314"/>
      <c r="NWD12" s="314"/>
      <c r="NWE12" s="314"/>
      <c r="NWF12" s="314"/>
      <c r="NWG12" s="314"/>
      <c r="NWH12" s="314"/>
      <c r="NWI12" s="314"/>
      <c r="NWJ12" s="314"/>
      <c r="NWK12" s="314"/>
      <c r="NWL12" s="314"/>
      <c r="NWM12" s="314"/>
      <c r="NWN12" s="314"/>
      <c r="NWO12" s="314"/>
      <c r="NWP12" s="314"/>
      <c r="NWQ12" s="314"/>
      <c r="NWR12" s="314"/>
      <c r="NWS12" s="314"/>
      <c r="NWT12" s="314"/>
      <c r="NWU12" s="314"/>
      <c r="NWV12" s="314"/>
      <c r="NWW12" s="314"/>
      <c r="NWX12" s="314"/>
      <c r="NWY12" s="314"/>
      <c r="NWZ12" s="314"/>
      <c r="NXA12" s="314"/>
      <c r="NXB12" s="314"/>
      <c r="NXC12" s="314"/>
      <c r="NXD12" s="314"/>
      <c r="NXE12" s="314"/>
      <c r="NXF12" s="314"/>
      <c r="NXG12" s="314"/>
      <c r="NXH12" s="314"/>
      <c r="NXI12" s="314"/>
      <c r="NXJ12" s="314"/>
      <c r="NXK12" s="314"/>
      <c r="NXL12" s="314"/>
      <c r="NXM12" s="314"/>
      <c r="NXN12" s="314"/>
      <c r="NXO12" s="314"/>
      <c r="NXP12" s="314"/>
      <c r="NXQ12" s="314"/>
      <c r="NXR12" s="314"/>
      <c r="NXS12" s="314"/>
      <c r="NXT12" s="314"/>
      <c r="NXU12" s="314"/>
      <c r="NXV12" s="314"/>
      <c r="NXW12" s="314"/>
      <c r="NXX12" s="314"/>
      <c r="NXY12" s="314"/>
      <c r="NXZ12" s="314"/>
      <c r="NYA12" s="314"/>
      <c r="NYB12" s="314"/>
      <c r="NYC12" s="314"/>
      <c r="NYD12" s="314"/>
      <c r="NYE12" s="314"/>
      <c r="NYF12" s="314"/>
      <c r="NYG12" s="314"/>
      <c r="NYH12" s="314"/>
      <c r="NYI12" s="314"/>
      <c r="NYJ12" s="314"/>
      <c r="NYK12" s="314"/>
      <c r="NYL12" s="314"/>
      <c r="NYM12" s="314"/>
      <c r="NYN12" s="314"/>
      <c r="NYO12" s="314"/>
      <c r="NYP12" s="314"/>
      <c r="NYQ12" s="314"/>
      <c r="NYR12" s="314"/>
      <c r="NYS12" s="314"/>
      <c r="NYT12" s="314"/>
      <c r="NYU12" s="314"/>
      <c r="NYV12" s="314"/>
      <c r="NYW12" s="314"/>
      <c r="NYX12" s="314"/>
      <c r="NYY12" s="314"/>
      <c r="NYZ12" s="314"/>
      <c r="NZA12" s="314"/>
      <c r="NZB12" s="314"/>
      <c r="NZC12" s="314"/>
      <c r="NZD12" s="314"/>
      <c r="NZE12" s="314"/>
      <c r="NZF12" s="314"/>
      <c r="NZG12" s="314"/>
      <c r="NZH12" s="314"/>
      <c r="NZI12" s="314"/>
      <c r="NZJ12" s="314"/>
      <c r="NZK12" s="314"/>
      <c r="NZL12" s="314"/>
      <c r="NZM12" s="314"/>
      <c r="NZN12" s="314"/>
      <c r="NZO12" s="314"/>
      <c r="NZP12" s="314"/>
      <c r="NZQ12" s="314"/>
      <c r="NZR12" s="314"/>
      <c r="NZS12" s="314"/>
      <c r="NZT12" s="314"/>
      <c r="NZU12" s="314"/>
      <c r="NZV12" s="314"/>
      <c r="NZW12" s="314"/>
      <c r="NZX12" s="314"/>
      <c r="NZY12" s="314"/>
      <c r="NZZ12" s="314"/>
      <c r="OAA12" s="314"/>
      <c r="OAB12" s="314"/>
      <c r="OAC12" s="314"/>
      <c r="OAD12" s="314"/>
      <c r="OAE12" s="314"/>
      <c r="OAF12" s="314"/>
      <c r="OAG12" s="314"/>
      <c r="OAH12" s="314"/>
      <c r="OAI12" s="314"/>
      <c r="OAJ12" s="314"/>
      <c r="OAK12" s="314"/>
      <c r="OAL12" s="314"/>
      <c r="OAM12" s="314"/>
      <c r="OAN12" s="314"/>
      <c r="OAO12" s="314"/>
      <c r="OAP12" s="314"/>
      <c r="OAQ12" s="314"/>
      <c r="OAR12" s="314"/>
      <c r="OAS12" s="314"/>
      <c r="OAT12" s="314"/>
      <c r="OAU12" s="314"/>
      <c r="OAV12" s="314"/>
      <c r="OAW12" s="314"/>
      <c r="OAX12" s="314"/>
      <c r="OAY12" s="314"/>
      <c r="OAZ12" s="314"/>
      <c r="OBA12" s="314"/>
      <c r="OBB12" s="314"/>
      <c r="OBC12" s="314"/>
      <c r="OBD12" s="314"/>
      <c r="OBE12" s="314"/>
      <c r="OBF12" s="314"/>
      <c r="OBG12" s="314"/>
      <c r="OBH12" s="314"/>
      <c r="OBI12" s="314"/>
      <c r="OBJ12" s="314"/>
      <c r="OBK12" s="314"/>
      <c r="OBL12" s="314"/>
      <c r="OBM12" s="314"/>
      <c r="OBN12" s="314"/>
      <c r="OBO12" s="314"/>
      <c r="OBP12" s="314"/>
      <c r="OBQ12" s="314"/>
      <c r="OBR12" s="314"/>
      <c r="OBS12" s="314"/>
      <c r="OBT12" s="314"/>
      <c r="OBU12" s="314"/>
      <c r="OBV12" s="314"/>
      <c r="OBW12" s="314"/>
      <c r="OBX12" s="314"/>
      <c r="OBY12" s="314"/>
      <c r="OBZ12" s="314"/>
      <c r="OCA12" s="314"/>
      <c r="OCB12" s="314"/>
      <c r="OCC12" s="314"/>
      <c r="OCD12" s="314"/>
      <c r="OCE12" s="314"/>
      <c r="OCF12" s="314"/>
      <c r="OCG12" s="314"/>
      <c r="OCH12" s="314"/>
      <c r="OCI12" s="314"/>
      <c r="OCJ12" s="314"/>
      <c r="OCK12" s="314"/>
      <c r="OCL12" s="314"/>
      <c r="OCM12" s="314"/>
      <c r="OCN12" s="314"/>
      <c r="OCO12" s="314"/>
      <c r="OCP12" s="314"/>
      <c r="OCQ12" s="314"/>
      <c r="OCR12" s="314"/>
      <c r="OCS12" s="314"/>
      <c r="OCT12" s="314"/>
      <c r="OCU12" s="314"/>
      <c r="OCV12" s="314"/>
      <c r="OCW12" s="314"/>
      <c r="OCX12" s="314"/>
      <c r="OCY12" s="314"/>
      <c r="OCZ12" s="314"/>
      <c r="ODA12" s="314"/>
      <c r="ODB12" s="314"/>
      <c r="ODC12" s="314"/>
      <c r="ODD12" s="314"/>
      <c r="ODE12" s="314"/>
      <c r="ODF12" s="314"/>
      <c r="ODG12" s="314"/>
      <c r="ODH12" s="314"/>
      <c r="ODI12" s="314"/>
      <c r="ODJ12" s="314"/>
      <c r="ODK12" s="314"/>
      <c r="ODL12" s="314"/>
      <c r="ODM12" s="314"/>
      <c r="ODN12" s="314"/>
      <c r="ODO12" s="314"/>
      <c r="ODP12" s="314"/>
      <c r="ODQ12" s="314"/>
      <c r="ODR12" s="314"/>
      <c r="ODS12" s="314"/>
      <c r="ODT12" s="314"/>
      <c r="ODU12" s="314"/>
      <c r="ODV12" s="314"/>
      <c r="ODW12" s="314"/>
      <c r="ODX12" s="314"/>
      <c r="ODY12" s="314"/>
      <c r="ODZ12" s="314"/>
      <c r="OEA12" s="314"/>
      <c r="OEB12" s="314"/>
      <c r="OEC12" s="314"/>
      <c r="OED12" s="314"/>
      <c r="OEE12" s="314"/>
      <c r="OEF12" s="314"/>
      <c r="OEG12" s="314"/>
      <c r="OEH12" s="314"/>
      <c r="OEI12" s="314"/>
      <c r="OEJ12" s="314"/>
      <c r="OEK12" s="314"/>
      <c r="OEL12" s="314"/>
      <c r="OEM12" s="314"/>
      <c r="OEN12" s="314"/>
      <c r="OEO12" s="314"/>
      <c r="OEP12" s="314"/>
      <c r="OEQ12" s="314"/>
      <c r="OER12" s="314"/>
      <c r="OES12" s="314"/>
      <c r="OET12" s="314"/>
      <c r="OEU12" s="314"/>
      <c r="OEV12" s="314"/>
      <c r="OEW12" s="314"/>
      <c r="OEX12" s="314"/>
      <c r="OEY12" s="314"/>
      <c r="OEZ12" s="314"/>
      <c r="OFA12" s="314"/>
      <c r="OFB12" s="314"/>
      <c r="OFC12" s="314"/>
      <c r="OFD12" s="314"/>
      <c r="OFE12" s="314"/>
      <c r="OFF12" s="314"/>
      <c r="OFG12" s="314"/>
      <c r="OFH12" s="314"/>
      <c r="OFI12" s="314"/>
      <c r="OFJ12" s="314"/>
      <c r="OFK12" s="314"/>
      <c r="OFL12" s="314"/>
      <c r="OFM12" s="314"/>
      <c r="OFN12" s="314"/>
      <c r="OFO12" s="314"/>
      <c r="OFP12" s="314"/>
      <c r="OFQ12" s="314"/>
      <c r="OFR12" s="314"/>
      <c r="OFS12" s="314"/>
      <c r="OFT12" s="314"/>
      <c r="OFU12" s="314"/>
      <c r="OFV12" s="314"/>
      <c r="OFW12" s="314"/>
      <c r="OFX12" s="314"/>
      <c r="OFY12" s="314"/>
      <c r="OFZ12" s="314"/>
      <c r="OGA12" s="314"/>
      <c r="OGB12" s="314"/>
      <c r="OGC12" s="314"/>
      <c r="OGD12" s="314"/>
      <c r="OGE12" s="314"/>
      <c r="OGF12" s="314"/>
      <c r="OGG12" s="314"/>
      <c r="OGH12" s="314"/>
      <c r="OGI12" s="314"/>
      <c r="OGJ12" s="314"/>
      <c r="OGK12" s="314"/>
      <c r="OGL12" s="314"/>
      <c r="OGM12" s="314"/>
      <c r="OGN12" s="314"/>
      <c r="OGO12" s="314"/>
      <c r="OGP12" s="314"/>
      <c r="OGQ12" s="314"/>
      <c r="OGR12" s="314"/>
      <c r="OGS12" s="314"/>
      <c r="OGT12" s="314"/>
      <c r="OGU12" s="314"/>
      <c r="OGV12" s="314"/>
      <c r="OGW12" s="314"/>
      <c r="OGX12" s="314"/>
      <c r="OGY12" s="314"/>
      <c r="OGZ12" s="314"/>
      <c r="OHA12" s="314"/>
      <c r="OHB12" s="314"/>
      <c r="OHC12" s="314"/>
      <c r="OHD12" s="314"/>
      <c r="OHE12" s="314"/>
      <c r="OHF12" s="314"/>
      <c r="OHG12" s="314"/>
      <c r="OHH12" s="314"/>
      <c r="OHI12" s="314"/>
      <c r="OHJ12" s="314"/>
      <c r="OHK12" s="314"/>
      <c r="OHL12" s="314"/>
      <c r="OHM12" s="314"/>
      <c r="OHN12" s="314"/>
      <c r="OHO12" s="314"/>
      <c r="OHP12" s="314"/>
      <c r="OHQ12" s="314"/>
      <c r="OHR12" s="314"/>
      <c r="OHS12" s="314"/>
      <c r="OHT12" s="314"/>
      <c r="OHU12" s="314"/>
      <c r="OHV12" s="314"/>
      <c r="OHW12" s="314"/>
      <c r="OHX12" s="314"/>
      <c r="OHY12" s="314"/>
      <c r="OHZ12" s="314"/>
      <c r="OIA12" s="314"/>
      <c r="OIB12" s="314"/>
      <c r="OIC12" s="314"/>
      <c r="OID12" s="314"/>
      <c r="OIE12" s="314"/>
      <c r="OIF12" s="314"/>
      <c r="OIG12" s="314"/>
      <c r="OIH12" s="314"/>
      <c r="OII12" s="314"/>
      <c r="OIJ12" s="314"/>
      <c r="OIK12" s="314"/>
      <c r="OIL12" s="314"/>
      <c r="OIM12" s="314"/>
      <c r="OIN12" s="314"/>
      <c r="OIO12" s="314"/>
      <c r="OIP12" s="314"/>
      <c r="OIQ12" s="314"/>
      <c r="OIR12" s="314"/>
      <c r="OIS12" s="314"/>
      <c r="OIT12" s="314"/>
      <c r="OIU12" s="314"/>
      <c r="OIV12" s="314"/>
      <c r="OIW12" s="314"/>
      <c r="OIX12" s="314"/>
      <c r="OIY12" s="314"/>
      <c r="OIZ12" s="314"/>
      <c r="OJA12" s="314"/>
      <c r="OJB12" s="314"/>
      <c r="OJC12" s="314"/>
      <c r="OJD12" s="314"/>
      <c r="OJE12" s="314"/>
      <c r="OJF12" s="314"/>
      <c r="OJG12" s="314"/>
      <c r="OJH12" s="314"/>
      <c r="OJI12" s="314"/>
      <c r="OJJ12" s="314"/>
      <c r="OJK12" s="314"/>
      <c r="OJL12" s="314"/>
      <c r="OJM12" s="314"/>
      <c r="OJN12" s="314"/>
      <c r="OJO12" s="314"/>
      <c r="OJP12" s="314"/>
      <c r="OJQ12" s="314"/>
      <c r="OJR12" s="314"/>
      <c r="OJS12" s="314"/>
      <c r="OJT12" s="314"/>
      <c r="OJU12" s="314"/>
      <c r="OJV12" s="314"/>
      <c r="OJW12" s="314"/>
      <c r="OJX12" s="314"/>
      <c r="OJY12" s="314"/>
      <c r="OJZ12" s="314"/>
      <c r="OKA12" s="314"/>
      <c r="OKB12" s="314"/>
      <c r="OKC12" s="314"/>
      <c r="OKD12" s="314"/>
      <c r="OKE12" s="314"/>
      <c r="OKF12" s="314"/>
      <c r="OKG12" s="314"/>
      <c r="OKH12" s="314"/>
      <c r="OKI12" s="314"/>
      <c r="OKJ12" s="314"/>
      <c r="OKK12" s="314"/>
      <c r="OKL12" s="314"/>
      <c r="OKM12" s="314"/>
      <c r="OKN12" s="314"/>
      <c r="OKO12" s="314"/>
      <c r="OKP12" s="314"/>
      <c r="OKQ12" s="314"/>
      <c r="OKR12" s="314"/>
      <c r="OKS12" s="314"/>
      <c r="OKT12" s="314"/>
      <c r="OKU12" s="314"/>
      <c r="OKV12" s="314"/>
      <c r="OKW12" s="314"/>
      <c r="OKX12" s="314"/>
      <c r="OKY12" s="314"/>
      <c r="OKZ12" s="314"/>
      <c r="OLA12" s="314"/>
      <c r="OLB12" s="314"/>
      <c r="OLC12" s="314"/>
      <c r="OLD12" s="314"/>
      <c r="OLE12" s="314"/>
      <c r="OLF12" s="314"/>
      <c r="OLG12" s="314"/>
      <c r="OLH12" s="314"/>
      <c r="OLI12" s="314"/>
      <c r="OLJ12" s="314"/>
      <c r="OLK12" s="314"/>
      <c r="OLL12" s="314"/>
      <c r="OLM12" s="314"/>
      <c r="OLN12" s="314"/>
      <c r="OLO12" s="314"/>
      <c r="OLP12" s="314"/>
      <c r="OLQ12" s="314"/>
      <c r="OLR12" s="314"/>
      <c r="OLS12" s="314"/>
      <c r="OLT12" s="314"/>
      <c r="OLU12" s="314"/>
      <c r="OLV12" s="314"/>
      <c r="OLW12" s="314"/>
      <c r="OLX12" s="314"/>
      <c r="OLY12" s="314"/>
      <c r="OLZ12" s="314"/>
      <c r="OMA12" s="314"/>
      <c r="OMB12" s="314"/>
      <c r="OMC12" s="314"/>
      <c r="OMD12" s="314"/>
      <c r="OME12" s="314"/>
      <c r="OMF12" s="314"/>
      <c r="OMG12" s="314"/>
      <c r="OMH12" s="314"/>
      <c r="OMI12" s="314"/>
      <c r="OMJ12" s="314"/>
      <c r="OMK12" s="314"/>
      <c r="OML12" s="314"/>
      <c r="OMM12" s="314"/>
      <c r="OMN12" s="314"/>
      <c r="OMO12" s="314"/>
      <c r="OMP12" s="314"/>
      <c r="OMQ12" s="314"/>
      <c r="OMR12" s="314"/>
      <c r="OMS12" s="314"/>
      <c r="OMT12" s="314"/>
      <c r="OMU12" s="314"/>
      <c r="OMV12" s="314"/>
      <c r="OMW12" s="314"/>
      <c r="OMX12" s="314"/>
      <c r="OMY12" s="314"/>
      <c r="OMZ12" s="314"/>
      <c r="ONA12" s="314"/>
      <c r="ONB12" s="314"/>
      <c r="ONC12" s="314"/>
      <c r="OND12" s="314"/>
      <c r="ONE12" s="314"/>
      <c r="ONF12" s="314"/>
      <c r="ONG12" s="314"/>
      <c r="ONH12" s="314"/>
      <c r="ONI12" s="314"/>
      <c r="ONJ12" s="314"/>
      <c r="ONK12" s="314"/>
      <c r="ONL12" s="314"/>
      <c r="ONM12" s="314"/>
      <c r="ONN12" s="314"/>
      <c r="ONO12" s="314"/>
      <c r="ONP12" s="314"/>
      <c r="ONQ12" s="314"/>
      <c r="ONR12" s="314"/>
      <c r="ONS12" s="314"/>
      <c r="ONT12" s="314"/>
      <c r="ONU12" s="314"/>
      <c r="ONV12" s="314"/>
      <c r="ONW12" s="314"/>
      <c r="ONX12" s="314"/>
      <c r="ONY12" s="314"/>
      <c r="ONZ12" s="314"/>
      <c r="OOA12" s="314"/>
      <c r="OOB12" s="314"/>
      <c r="OOC12" s="314"/>
      <c r="OOD12" s="314"/>
      <c r="OOE12" s="314"/>
      <c r="OOF12" s="314"/>
      <c r="OOG12" s="314"/>
      <c r="OOH12" s="314"/>
      <c r="OOI12" s="314"/>
      <c r="OOJ12" s="314"/>
      <c r="OOK12" s="314"/>
      <c r="OOL12" s="314"/>
      <c r="OOM12" s="314"/>
      <c r="OON12" s="314"/>
      <c r="OOO12" s="314"/>
      <c r="OOP12" s="314"/>
      <c r="OOQ12" s="314"/>
      <c r="OOR12" s="314"/>
      <c r="OOS12" s="314"/>
      <c r="OOT12" s="314"/>
      <c r="OOU12" s="314"/>
      <c r="OOV12" s="314"/>
      <c r="OOW12" s="314"/>
      <c r="OOX12" s="314"/>
      <c r="OOY12" s="314"/>
      <c r="OOZ12" s="314"/>
      <c r="OPA12" s="314"/>
      <c r="OPB12" s="314"/>
      <c r="OPC12" s="314"/>
      <c r="OPD12" s="314"/>
      <c r="OPE12" s="314"/>
      <c r="OPF12" s="314"/>
      <c r="OPG12" s="314"/>
      <c r="OPH12" s="314"/>
      <c r="OPI12" s="314"/>
      <c r="OPJ12" s="314"/>
      <c r="OPK12" s="314"/>
      <c r="OPL12" s="314"/>
      <c r="OPM12" s="314"/>
      <c r="OPN12" s="314"/>
      <c r="OPO12" s="314"/>
      <c r="OPP12" s="314"/>
      <c r="OPQ12" s="314"/>
      <c r="OPR12" s="314"/>
      <c r="OPS12" s="314"/>
      <c r="OPT12" s="314"/>
      <c r="OPU12" s="314"/>
      <c r="OPV12" s="314"/>
      <c r="OPW12" s="314"/>
      <c r="OPX12" s="314"/>
      <c r="OPY12" s="314"/>
      <c r="OPZ12" s="314"/>
      <c r="OQA12" s="314"/>
      <c r="OQB12" s="314"/>
      <c r="OQC12" s="314"/>
      <c r="OQD12" s="314"/>
      <c r="OQE12" s="314"/>
      <c r="OQF12" s="314"/>
      <c r="OQG12" s="314"/>
      <c r="OQH12" s="314"/>
      <c r="OQI12" s="314"/>
      <c r="OQJ12" s="314"/>
      <c r="OQK12" s="314"/>
      <c r="OQL12" s="314"/>
      <c r="OQM12" s="314"/>
      <c r="OQN12" s="314"/>
      <c r="OQO12" s="314"/>
      <c r="OQP12" s="314"/>
      <c r="OQQ12" s="314"/>
      <c r="OQR12" s="314"/>
      <c r="OQS12" s="314"/>
      <c r="OQT12" s="314"/>
      <c r="OQU12" s="314"/>
      <c r="OQV12" s="314"/>
      <c r="OQW12" s="314"/>
      <c r="OQX12" s="314"/>
      <c r="OQY12" s="314"/>
      <c r="OQZ12" s="314"/>
      <c r="ORA12" s="314"/>
      <c r="ORB12" s="314"/>
      <c r="ORC12" s="314"/>
      <c r="ORD12" s="314"/>
      <c r="ORE12" s="314"/>
      <c r="ORF12" s="314"/>
      <c r="ORG12" s="314"/>
      <c r="ORH12" s="314"/>
      <c r="ORI12" s="314"/>
      <c r="ORJ12" s="314"/>
      <c r="ORK12" s="314"/>
      <c r="ORL12" s="314"/>
      <c r="ORM12" s="314"/>
      <c r="ORN12" s="314"/>
      <c r="ORO12" s="314"/>
      <c r="ORP12" s="314"/>
      <c r="ORQ12" s="314"/>
      <c r="ORR12" s="314"/>
      <c r="ORS12" s="314"/>
      <c r="ORT12" s="314"/>
      <c r="ORU12" s="314"/>
      <c r="ORV12" s="314"/>
      <c r="ORW12" s="314"/>
      <c r="ORX12" s="314"/>
      <c r="ORY12" s="314"/>
      <c r="ORZ12" s="314"/>
      <c r="OSA12" s="314"/>
      <c r="OSB12" s="314"/>
      <c r="OSC12" s="314"/>
      <c r="OSD12" s="314"/>
      <c r="OSE12" s="314"/>
      <c r="OSF12" s="314"/>
      <c r="OSG12" s="314"/>
      <c r="OSH12" s="314"/>
      <c r="OSI12" s="314"/>
      <c r="OSJ12" s="314"/>
      <c r="OSK12" s="314"/>
      <c r="OSL12" s="314"/>
      <c r="OSM12" s="314"/>
      <c r="OSN12" s="314"/>
      <c r="OSO12" s="314"/>
      <c r="OSP12" s="314"/>
      <c r="OSQ12" s="314"/>
      <c r="OSR12" s="314"/>
      <c r="OSS12" s="314"/>
      <c r="OST12" s="314"/>
      <c r="OSU12" s="314"/>
      <c r="OSV12" s="314"/>
      <c r="OSW12" s="314"/>
      <c r="OSX12" s="314"/>
      <c r="OSY12" s="314"/>
      <c r="OSZ12" s="314"/>
      <c r="OTA12" s="314"/>
      <c r="OTB12" s="314"/>
      <c r="OTC12" s="314"/>
      <c r="OTD12" s="314"/>
      <c r="OTE12" s="314"/>
      <c r="OTF12" s="314"/>
      <c r="OTG12" s="314"/>
      <c r="OTH12" s="314"/>
      <c r="OTI12" s="314"/>
      <c r="OTJ12" s="314"/>
      <c r="OTK12" s="314"/>
      <c r="OTL12" s="314"/>
      <c r="OTM12" s="314"/>
      <c r="OTN12" s="314"/>
      <c r="OTO12" s="314"/>
      <c r="OTP12" s="314"/>
      <c r="OTQ12" s="314"/>
      <c r="OTR12" s="314"/>
      <c r="OTS12" s="314"/>
      <c r="OTT12" s="314"/>
      <c r="OTU12" s="314"/>
      <c r="OTV12" s="314"/>
      <c r="OTW12" s="314"/>
      <c r="OTX12" s="314"/>
      <c r="OTY12" s="314"/>
      <c r="OTZ12" s="314"/>
      <c r="OUA12" s="314"/>
      <c r="OUB12" s="314"/>
      <c r="OUC12" s="314"/>
      <c r="OUD12" s="314"/>
      <c r="OUE12" s="314"/>
      <c r="OUF12" s="314"/>
      <c r="OUG12" s="314"/>
      <c r="OUH12" s="314"/>
      <c r="OUI12" s="314"/>
      <c r="OUJ12" s="314"/>
      <c r="OUK12" s="314"/>
      <c r="OUL12" s="314"/>
      <c r="OUM12" s="314"/>
      <c r="OUN12" s="314"/>
      <c r="OUO12" s="314"/>
      <c r="OUP12" s="314"/>
      <c r="OUQ12" s="314"/>
      <c r="OUR12" s="314"/>
      <c r="OUS12" s="314"/>
      <c r="OUT12" s="314"/>
      <c r="OUU12" s="314"/>
      <c r="OUV12" s="314"/>
      <c r="OUW12" s="314"/>
      <c r="OUX12" s="314"/>
      <c r="OUY12" s="314"/>
      <c r="OUZ12" s="314"/>
      <c r="OVA12" s="314"/>
      <c r="OVB12" s="314"/>
      <c r="OVC12" s="314"/>
      <c r="OVD12" s="314"/>
      <c r="OVE12" s="314"/>
      <c r="OVF12" s="314"/>
      <c r="OVG12" s="314"/>
      <c r="OVH12" s="314"/>
      <c r="OVI12" s="314"/>
      <c r="OVJ12" s="314"/>
      <c r="OVK12" s="314"/>
      <c r="OVL12" s="314"/>
      <c r="OVM12" s="314"/>
      <c r="OVN12" s="314"/>
      <c r="OVO12" s="314"/>
      <c r="OVP12" s="314"/>
      <c r="OVQ12" s="314"/>
      <c r="OVR12" s="314"/>
      <c r="OVS12" s="314"/>
      <c r="OVT12" s="314"/>
      <c r="OVU12" s="314"/>
      <c r="OVV12" s="314"/>
      <c r="OVW12" s="314"/>
      <c r="OVX12" s="314"/>
      <c r="OVY12" s="314"/>
      <c r="OVZ12" s="314"/>
      <c r="OWA12" s="314"/>
      <c r="OWB12" s="314"/>
      <c r="OWC12" s="314"/>
      <c r="OWD12" s="314"/>
      <c r="OWE12" s="314"/>
      <c r="OWF12" s="314"/>
      <c r="OWG12" s="314"/>
      <c r="OWH12" s="314"/>
      <c r="OWI12" s="314"/>
      <c r="OWJ12" s="314"/>
      <c r="OWK12" s="314"/>
      <c r="OWL12" s="314"/>
      <c r="OWM12" s="314"/>
      <c r="OWN12" s="314"/>
      <c r="OWO12" s="314"/>
      <c r="OWP12" s="314"/>
      <c r="OWQ12" s="314"/>
      <c r="OWR12" s="314"/>
      <c r="OWS12" s="314"/>
      <c r="OWT12" s="314"/>
      <c r="OWU12" s="314"/>
      <c r="OWV12" s="314"/>
      <c r="OWW12" s="314"/>
      <c r="OWX12" s="314"/>
      <c r="OWY12" s="314"/>
      <c r="OWZ12" s="314"/>
      <c r="OXA12" s="314"/>
      <c r="OXB12" s="314"/>
      <c r="OXC12" s="314"/>
      <c r="OXD12" s="314"/>
      <c r="OXE12" s="314"/>
      <c r="OXF12" s="314"/>
      <c r="OXG12" s="314"/>
      <c r="OXH12" s="314"/>
      <c r="OXI12" s="314"/>
      <c r="OXJ12" s="314"/>
      <c r="OXK12" s="314"/>
      <c r="OXL12" s="314"/>
      <c r="OXM12" s="314"/>
      <c r="OXN12" s="314"/>
      <c r="OXO12" s="314"/>
      <c r="OXP12" s="314"/>
      <c r="OXQ12" s="314"/>
      <c r="OXR12" s="314"/>
      <c r="OXS12" s="314"/>
      <c r="OXT12" s="314"/>
      <c r="OXU12" s="314"/>
      <c r="OXV12" s="314"/>
      <c r="OXW12" s="314"/>
      <c r="OXX12" s="314"/>
      <c r="OXY12" s="314"/>
      <c r="OXZ12" s="314"/>
      <c r="OYA12" s="314"/>
      <c r="OYB12" s="314"/>
      <c r="OYC12" s="314"/>
      <c r="OYD12" s="314"/>
      <c r="OYE12" s="314"/>
      <c r="OYF12" s="314"/>
      <c r="OYG12" s="314"/>
      <c r="OYH12" s="314"/>
      <c r="OYI12" s="314"/>
      <c r="OYJ12" s="314"/>
      <c r="OYK12" s="314"/>
      <c r="OYL12" s="314"/>
      <c r="OYM12" s="314"/>
      <c r="OYN12" s="314"/>
      <c r="OYO12" s="314"/>
      <c r="OYP12" s="314"/>
      <c r="OYQ12" s="314"/>
      <c r="OYR12" s="314"/>
      <c r="OYS12" s="314"/>
      <c r="OYT12" s="314"/>
      <c r="OYU12" s="314"/>
      <c r="OYV12" s="314"/>
      <c r="OYW12" s="314"/>
      <c r="OYX12" s="314"/>
      <c r="OYY12" s="314"/>
      <c r="OYZ12" s="314"/>
      <c r="OZA12" s="314"/>
      <c r="OZB12" s="314"/>
      <c r="OZC12" s="314"/>
      <c r="OZD12" s="314"/>
      <c r="OZE12" s="314"/>
      <c r="OZF12" s="314"/>
      <c r="OZG12" s="314"/>
      <c r="OZH12" s="314"/>
      <c r="OZI12" s="314"/>
      <c r="OZJ12" s="314"/>
      <c r="OZK12" s="314"/>
      <c r="OZL12" s="314"/>
      <c r="OZM12" s="314"/>
      <c r="OZN12" s="314"/>
      <c r="OZO12" s="314"/>
      <c r="OZP12" s="314"/>
      <c r="OZQ12" s="314"/>
      <c r="OZR12" s="314"/>
      <c r="OZS12" s="314"/>
      <c r="OZT12" s="314"/>
      <c r="OZU12" s="314"/>
      <c r="OZV12" s="314"/>
      <c r="OZW12" s="314"/>
      <c r="OZX12" s="314"/>
      <c r="OZY12" s="314"/>
      <c r="OZZ12" s="314"/>
      <c r="PAA12" s="314"/>
      <c r="PAB12" s="314"/>
      <c r="PAC12" s="314"/>
      <c r="PAD12" s="314"/>
      <c r="PAE12" s="314"/>
      <c r="PAF12" s="314"/>
      <c r="PAG12" s="314"/>
      <c r="PAH12" s="314"/>
      <c r="PAI12" s="314"/>
      <c r="PAJ12" s="314"/>
      <c r="PAK12" s="314"/>
      <c r="PAL12" s="314"/>
      <c r="PAM12" s="314"/>
      <c r="PAN12" s="314"/>
      <c r="PAO12" s="314"/>
      <c r="PAP12" s="314"/>
      <c r="PAQ12" s="314"/>
      <c r="PAR12" s="314"/>
      <c r="PAS12" s="314"/>
      <c r="PAT12" s="314"/>
      <c r="PAU12" s="314"/>
      <c r="PAV12" s="314"/>
      <c r="PAW12" s="314"/>
      <c r="PAX12" s="314"/>
      <c r="PAY12" s="314"/>
      <c r="PAZ12" s="314"/>
      <c r="PBA12" s="314"/>
      <c r="PBB12" s="314"/>
      <c r="PBC12" s="314"/>
      <c r="PBD12" s="314"/>
      <c r="PBE12" s="314"/>
      <c r="PBF12" s="314"/>
      <c r="PBG12" s="314"/>
      <c r="PBH12" s="314"/>
      <c r="PBI12" s="314"/>
      <c r="PBJ12" s="314"/>
      <c r="PBK12" s="314"/>
      <c r="PBL12" s="314"/>
      <c r="PBM12" s="314"/>
      <c r="PBN12" s="314"/>
      <c r="PBO12" s="314"/>
      <c r="PBP12" s="314"/>
      <c r="PBQ12" s="314"/>
      <c r="PBR12" s="314"/>
      <c r="PBS12" s="314"/>
      <c r="PBT12" s="314"/>
      <c r="PBU12" s="314"/>
      <c r="PBV12" s="314"/>
      <c r="PBW12" s="314"/>
      <c r="PBX12" s="314"/>
      <c r="PBY12" s="314"/>
      <c r="PBZ12" s="314"/>
      <c r="PCA12" s="314"/>
      <c r="PCB12" s="314"/>
      <c r="PCC12" s="314"/>
      <c r="PCD12" s="314"/>
      <c r="PCE12" s="314"/>
      <c r="PCF12" s="314"/>
      <c r="PCG12" s="314"/>
      <c r="PCH12" s="314"/>
      <c r="PCI12" s="314"/>
      <c r="PCJ12" s="314"/>
      <c r="PCK12" s="314"/>
      <c r="PCL12" s="314"/>
      <c r="PCM12" s="314"/>
      <c r="PCN12" s="314"/>
      <c r="PCO12" s="314"/>
      <c r="PCP12" s="314"/>
      <c r="PCQ12" s="314"/>
      <c r="PCR12" s="314"/>
      <c r="PCS12" s="314"/>
      <c r="PCT12" s="314"/>
      <c r="PCU12" s="314"/>
      <c r="PCV12" s="314"/>
      <c r="PCW12" s="314"/>
      <c r="PCX12" s="314"/>
      <c r="PCY12" s="314"/>
      <c r="PCZ12" s="314"/>
      <c r="PDA12" s="314"/>
      <c r="PDB12" s="314"/>
      <c r="PDC12" s="314"/>
      <c r="PDD12" s="314"/>
      <c r="PDE12" s="314"/>
      <c r="PDF12" s="314"/>
      <c r="PDG12" s="314"/>
      <c r="PDH12" s="314"/>
      <c r="PDI12" s="314"/>
      <c r="PDJ12" s="314"/>
      <c r="PDK12" s="314"/>
      <c r="PDL12" s="314"/>
      <c r="PDM12" s="314"/>
      <c r="PDN12" s="314"/>
      <c r="PDO12" s="314"/>
      <c r="PDP12" s="314"/>
      <c r="PDQ12" s="314"/>
      <c r="PDR12" s="314"/>
      <c r="PDS12" s="314"/>
      <c r="PDT12" s="314"/>
      <c r="PDU12" s="314"/>
      <c r="PDV12" s="314"/>
      <c r="PDW12" s="314"/>
      <c r="PDX12" s="314"/>
      <c r="PDY12" s="314"/>
      <c r="PDZ12" s="314"/>
      <c r="PEA12" s="314"/>
      <c r="PEB12" s="314"/>
      <c r="PEC12" s="314"/>
      <c r="PED12" s="314"/>
      <c r="PEE12" s="314"/>
      <c r="PEF12" s="314"/>
      <c r="PEG12" s="314"/>
      <c r="PEH12" s="314"/>
      <c r="PEI12" s="314"/>
      <c r="PEJ12" s="314"/>
      <c r="PEK12" s="314"/>
      <c r="PEL12" s="314"/>
      <c r="PEM12" s="314"/>
      <c r="PEN12" s="314"/>
      <c r="PEO12" s="314"/>
      <c r="PEP12" s="314"/>
      <c r="PEQ12" s="314"/>
      <c r="PER12" s="314"/>
      <c r="PES12" s="314"/>
      <c r="PET12" s="314"/>
      <c r="PEU12" s="314"/>
      <c r="PEV12" s="314"/>
      <c r="PEW12" s="314"/>
      <c r="PEX12" s="314"/>
      <c r="PEY12" s="314"/>
      <c r="PEZ12" s="314"/>
      <c r="PFA12" s="314"/>
      <c r="PFB12" s="314"/>
      <c r="PFC12" s="314"/>
      <c r="PFD12" s="314"/>
      <c r="PFE12" s="314"/>
      <c r="PFF12" s="314"/>
      <c r="PFG12" s="314"/>
      <c r="PFH12" s="314"/>
      <c r="PFI12" s="314"/>
      <c r="PFJ12" s="314"/>
      <c r="PFK12" s="314"/>
      <c r="PFL12" s="314"/>
      <c r="PFM12" s="314"/>
      <c r="PFN12" s="314"/>
      <c r="PFO12" s="314"/>
      <c r="PFP12" s="314"/>
      <c r="PFQ12" s="314"/>
      <c r="PFR12" s="314"/>
      <c r="PFS12" s="314"/>
      <c r="PFT12" s="314"/>
      <c r="PFU12" s="314"/>
      <c r="PFV12" s="314"/>
      <c r="PFW12" s="314"/>
      <c r="PFX12" s="314"/>
      <c r="PFY12" s="314"/>
      <c r="PFZ12" s="314"/>
      <c r="PGA12" s="314"/>
      <c r="PGB12" s="314"/>
      <c r="PGC12" s="314"/>
      <c r="PGD12" s="314"/>
      <c r="PGE12" s="314"/>
      <c r="PGF12" s="314"/>
      <c r="PGG12" s="314"/>
      <c r="PGH12" s="314"/>
      <c r="PGI12" s="314"/>
      <c r="PGJ12" s="314"/>
      <c r="PGK12" s="314"/>
      <c r="PGL12" s="314"/>
      <c r="PGM12" s="314"/>
      <c r="PGN12" s="314"/>
      <c r="PGO12" s="314"/>
      <c r="PGP12" s="314"/>
      <c r="PGQ12" s="314"/>
      <c r="PGR12" s="314"/>
      <c r="PGS12" s="314"/>
      <c r="PGT12" s="314"/>
      <c r="PGU12" s="314"/>
      <c r="PGV12" s="314"/>
      <c r="PGW12" s="314"/>
      <c r="PGX12" s="314"/>
      <c r="PGY12" s="314"/>
      <c r="PGZ12" s="314"/>
      <c r="PHA12" s="314"/>
      <c r="PHB12" s="314"/>
      <c r="PHC12" s="314"/>
      <c r="PHD12" s="314"/>
      <c r="PHE12" s="314"/>
      <c r="PHF12" s="314"/>
      <c r="PHG12" s="314"/>
      <c r="PHH12" s="314"/>
      <c r="PHI12" s="314"/>
      <c r="PHJ12" s="314"/>
      <c r="PHK12" s="314"/>
      <c r="PHL12" s="314"/>
      <c r="PHM12" s="314"/>
      <c r="PHN12" s="314"/>
      <c r="PHO12" s="314"/>
      <c r="PHP12" s="314"/>
      <c r="PHQ12" s="314"/>
      <c r="PHR12" s="314"/>
      <c r="PHS12" s="314"/>
      <c r="PHT12" s="314"/>
      <c r="PHU12" s="314"/>
      <c r="PHV12" s="314"/>
      <c r="PHW12" s="314"/>
      <c r="PHX12" s="314"/>
      <c r="PHY12" s="314"/>
      <c r="PHZ12" s="314"/>
      <c r="PIA12" s="314"/>
      <c r="PIB12" s="314"/>
      <c r="PIC12" s="314"/>
      <c r="PID12" s="314"/>
      <c r="PIE12" s="314"/>
      <c r="PIF12" s="314"/>
      <c r="PIG12" s="314"/>
      <c r="PIH12" s="314"/>
      <c r="PII12" s="314"/>
      <c r="PIJ12" s="314"/>
      <c r="PIK12" s="314"/>
      <c r="PIL12" s="314"/>
      <c r="PIM12" s="314"/>
      <c r="PIN12" s="314"/>
      <c r="PIO12" s="314"/>
      <c r="PIP12" s="314"/>
      <c r="PIQ12" s="314"/>
      <c r="PIR12" s="314"/>
      <c r="PIS12" s="314"/>
      <c r="PIT12" s="314"/>
      <c r="PIU12" s="314"/>
      <c r="PIV12" s="314"/>
      <c r="PIW12" s="314"/>
      <c r="PIX12" s="314"/>
      <c r="PIY12" s="314"/>
      <c r="PIZ12" s="314"/>
      <c r="PJA12" s="314"/>
      <c r="PJB12" s="314"/>
      <c r="PJC12" s="314"/>
      <c r="PJD12" s="314"/>
      <c r="PJE12" s="314"/>
      <c r="PJF12" s="314"/>
      <c r="PJG12" s="314"/>
      <c r="PJH12" s="314"/>
      <c r="PJI12" s="314"/>
      <c r="PJJ12" s="314"/>
      <c r="PJK12" s="314"/>
      <c r="PJL12" s="314"/>
      <c r="PJM12" s="314"/>
      <c r="PJN12" s="314"/>
      <c r="PJO12" s="314"/>
      <c r="PJP12" s="314"/>
      <c r="PJQ12" s="314"/>
      <c r="PJR12" s="314"/>
      <c r="PJS12" s="314"/>
      <c r="PJT12" s="314"/>
      <c r="PJU12" s="314"/>
      <c r="PJV12" s="314"/>
      <c r="PJW12" s="314"/>
      <c r="PJX12" s="314"/>
      <c r="PJY12" s="314"/>
      <c r="PJZ12" s="314"/>
      <c r="PKA12" s="314"/>
      <c r="PKB12" s="314"/>
      <c r="PKC12" s="314"/>
      <c r="PKD12" s="314"/>
      <c r="PKE12" s="314"/>
      <c r="PKF12" s="314"/>
      <c r="PKG12" s="314"/>
      <c r="PKH12" s="314"/>
      <c r="PKI12" s="314"/>
      <c r="PKJ12" s="314"/>
      <c r="PKK12" s="314"/>
      <c r="PKL12" s="314"/>
      <c r="PKM12" s="314"/>
      <c r="PKN12" s="314"/>
      <c r="PKO12" s="314"/>
      <c r="PKP12" s="314"/>
      <c r="PKQ12" s="314"/>
      <c r="PKR12" s="314"/>
      <c r="PKS12" s="314"/>
      <c r="PKT12" s="314"/>
      <c r="PKU12" s="314"/>
      <c r="PKV12" s="314"/>
      <c r="PKW12" s="314"/>
      <c r="PKX12" s="314"/>
      <c r="PKY12" s="314"/>
      <c r="PKZ12" s="314"/>
      <c r="PLA12" s="314"/>
      <c r="PLB12" s="314"/>
      <c r="PLC12" s="314"/>
      <c r="PLD12" s="314"/>
      <c r="PLE12" s="314"/>
      <c r="PLF12" s="314"/>
      <c r="PLG12" s="314"/>
      <c r="PLH12" s="314"/>
      <c r="PLI12" s="314"/>
      <c r="PLJ12" s="314"/>
      <c r="PLK12" s="314"/>
      <c r="PLL12" s="314"/>
      <c r="PLM12" s="314"/>
      <c r="PLN12" s="314"/>
      <c r="PLO12" s="314"/>
      <c r="PLP12" s="314"/>
      <c r="PLQ12" s="314"/>
      <c r="PLR12" s="314"/>
      <c r="PLS12" s="314"/>
      <c r="PLT12" s="314"/>
      <c r="PLU12" s="314"/>
      <c r="PLV12" s="314"/>
      <c r="PLW12" s="314"/>
      <c r="PLX12" s="314"/>
      <c r="PLY12" s="314"/>
      <c r="PLZ12" s="314"/>
      <c r="PMA12" s="314"/>
      <c r="PMB12" s="314"/>
      <c r="PMC12" s="314"/>
      <c r="PMD12" s="314"/>
      <c r="PME12" s="314"/>
      <c r="PMF12" s="314"/>
      <c r="PMG12" s="314"/>
      <c r="PMH12" s="314"/>
      <c r="PMI12" s="314"/>
      <c r="PMJ12" s="314"/>
      <c r="PMK12" s="314"/>
      <c r="PML12" s="314"/>
      <c r="PMM12" s="314"/>
      <c r="PMN12" s="314"/>
      <c r="PMO12" s="314"/>
      <c r="PMP12" s="314"/>
      <c r="PMQ12" s="314"/>
      <c r="PMR12" s="314"/>
      <c r="PMS12" s="314"/>
      <c r="PMT12" s="314"/>
      <c r="PMU12" s="314"/>
      <c r="PMV12" s="314"/>
      <c r="PMW12" s="314"/>
      <c r="PMX12" s="314"/>
      <c r="PMY12" s="314"/>
      <c r="PMZ12" s="314"/>
      <c r="PNA12" s="314"/>
      <c r="PNB12" s="314"/>
      <c r="PNC12" s="314"/>
      <c r="PND12" s="314"/>
      <c r="PNE12" s="314"/>
      <c r="PNF12" s="314"/>
      <c r="PNG12" s="314"/>
      <c r="PNH12" s="314"/>
      <c r="PNI12" s="314"/>
      <c r="PNJ12" s="314"/>
      <c r="PNK12" s="314"/>
      <c r="PNL12" s="314"/>
      <c r="PNM12" s="314"/>
      <c r="PNN12" s="314"/>
      <c r="PNO12" s="314"/>
      <c r="PNP12" s="314"/>
      <c r="PNQ12" s="314"/>
      <c r="PNR12" s="314"/>
      <c r="PNS12" s="314"/>
      <c r="PNT12" s="314"/>
      <c r="PNU12" s="314"/>
      <c r="PNV12" s="314"/>
      <c r="PNW12" s="314"/>
      <c r="PNX12" s="314"/>
      <c r="PNY12" s="314"/>
      <c r="PNZ12" s="314"/>
      <c r="POA12" s="314"/>
      <c r="POB12" s="314"/>
      <c r="POC12" s="314"/>
      <c r="POD12" s="314"/>
      <c r="POE12" s="314"/>
      <c r="POF12" s="314"/>
      <c r="POG12" s="314"/>
      <c r="POH12" s="314"/>
      <c r="POI12" s="314"/>
      <c r="POJ12" s="314"/>
      <c r="POK12" s="314"/>
      <c r="POL12" s="314"/>
      <c r="POM12" s="314"/>
      <c r="PON12" s="314"/>
      <c r="POO12" s="314"/>
      <c r="POP12" s="314"/>
      <c r="POQ12" s="314"/>
      <c r="POR12" s="314"/>
      <c r="POS12" s="314"/>
      <c r="POT12" s="314"/>
      <c r="POU12" s="314"/>
      <c r="POV12" s="314"/>
      <c r="POW12" s="314"/>
      <c r="POX12" s="314"/>
      <c r="POY12" s="314"/>
      <c r="POZ12" s="314"/>
      <c r="PPA12" s="314"/>
      <c r="PPB12" s="314"/>
      <c r="PPC12" s="314"/>
      <c r="PPD12" s="314"/>
      <c r="PPE12" s="314"/>
      <c r="PPF12" s="314"/>
      <c r="PPG12" s="314"/>
      <c r="PPH12" s="314"/>
      <c r="PPI12" s="314"/>
      <c r="PPJ12" s="314"/>
      <c r="PPK12" s="314"/>
      <c r="PPL12" s="314"/>
      <c r="PPM12" s="314"/>
      <c r="PPN12" s="314"/>
      <c r="PPO12" s="314"/>
      <c r="PPP12" s="314"/>
      <c r="PPQ12" s="314"/>
      <c r="PPR12" s="314"/>
      <c r="PPS12" s="314"/>
      <c r="PPT12" s="314"/>
      <c r="PPU12" s="314"/>
      <c r="PPV12" s="314"/>
      <c r="PPW12" s="314"/>
      <c r="PPX12" s="314"/>
      <c r="PPY12" s="314"/>
      <c r="PPZ12" s="314"/>
      <c r="PQA12" s="314"/>
      <c r="PQB12" s="314"/>
      <c r="PQC12" s="314"/>
      <c r="PQD12" s="314"/>
      <c r="PQE12" s="314"/>
      <c r="PQF12" s="314"/>
      <c r="PQG12" s="314"/>
      <c r="PQH12" s="314"/>
      <c r="PQI12" s="314"/>
      <c r="PQJ12" s="314"/>
      <c r="PQK12" s="314"/>
      <c r="PQL12" s="314"/>
      <c r="PQM12" s="314"/>
      <c r="PQN12" s="314"/>
      <c r="PQO12" s="314"/>
      <c r="PQP12" s="314"/>
      <c r="PQQ12" s="314"/>
      <c r="PQR12" s="314"/>
      <c r="PQS12" s="314"/>
      <c r="PQT12" s="314"/>
      <c r="PQU12" s="314"/>
      <c r="PQV12" s="314"/>
      <c r="PQW12" s="314"/>
      <c r="PQX12" s="314"/>
      <c r="PQY12" s="314"/>
      <c r="PQZ12" s="314"/>
      <c r="PRA12" s="314"/>
      <c r="PRB12" s="314"/>
      <c r="PRC12" s="314"/>
      <c r="PRD12" s="314"/>
      <c r="PRE12" s="314"/>
      <c r="PRF12" s="314"/>
      <c r="PRG12" s="314"/>
      <c r="PRH12" s="314"/>
      <c r="PRI12" s="314"/>
      <c r="PRJ12" s="314"/>
      <c r="PRK12" s="314"/>
      <c r="PRL12" s="314"/>
      <c r="PRM12" s="314"/>
      <c r="PRN12" s="314"/>
      <c r="PRO12" s="314"/>
      <c r="PRP12" s="314"/>
      <c r="PRQ12" s="314"/>
      <c r="PRR12" s="314"/>
      <c r="PRS12" s="314"/>
      <c r="PRT12" s="314"/>
      <c r="PRU12" s="314"/>
      <c r="PRV12" s="314"/>
      <c r="PRW12" s="314"/>
      <c r="PRX12" s="314"/>
      <c r="PRY12" s="314"/>
      <c r="PRZ12" s="314"/>
      <c r="PSA12" s="314"/>
      <c r="PSB12" s="314"/>
      <c r="PSC12" s="314"/>
      <c r="PSD12" s="314"/>
      <c r="PSE12" s="314"/>
      <c r="PSF12" s="314"/>
      <c r="PSG12" s="314"/>
      <c r="PSH12" s="314"/>
      <c r="PSI12" s="314"/>
      <c r="PSJ12" s="314"/>
      <c r="PSK12" s="314"/>
      <c r="PSL12" s="314"/>
      <c r="PSM12" s="314"/>
      <c r="PSN12" s="314"/>
      <c r="PSO12" s="314"/>
      <c r="PSP12" s="314"/>
      <c r="PSQ12" s="314"/>
      <c r="PSR12" s="314"/>
      <c r="PSS12" s="314"/>
      <c r="PST12" s="314"/>
      <c r="PSU12" s="314"/>
      <c r="PSV12" s="314"/>
      <c r="PSW12" s="314"/>
      <c r="PSX12" s="314"/>
      <c r="PSY12" s="314"/>
      <c r="PSZ12" s="314"/>
      <c r="PTA12" s="314"/>
      <c r="PTB12" s="314"/>
      <c r="PTC12" s="314"/>
      <c r="PTD12" s="314"/>
      <c r="PTE12" s="314"/>
      <c r="PTF12" s="314"/>
      <c r="PTG12" s="314"/>
      <c r="PTH12" s="314"/>
      <c r="PTI12" s="314"/>
      <c r="PTJ12" s="314"/>
      <c r="PTK12" s="314"/>
      <c r="PTL12" s="314"/>
      <c r="PTM12" s="314"/>
      <c r="PTN12" s="314"/>
      <c r="PTO12" s="314"/>
      <c r="PTP12" s="314"/>
      <c r="PTQ12" s="314"/>
      <c r="PTR12" s="314"/>
      <c r="PTS12" s="314"/>
      <c r="PTT12" s="314"/>
      <c r="PTU12" s="314"/>
      <c r="PTV12" s="314"/>
      <c r="PTW12" s="314"/>
      <c r="PTX12" s="314"/>
      <c r="PTY12" s="314"/>
      <c r="PTZ12" s="314"/>
      <c r="PUA12" s="314"/>
      <c r="PUB12" s="314"/>
      <c r="PUC12" s="314"/>
      <c r="PUD12" s="314"/>
      <c r="PUE12" s="314"/>
      <c r="PUF12" s="314"/>
      <c r="PUG12" s="314"/>
      <c r="PUH12" s="314"/>
      <c r="PUI12" s="314"/>
      <c r="PUJ12" s="314"/>
      <c r="PUK12" s="314"/>
      <c r="PUL12" s="314"/>
      <c r="PUM12" s="314"/>
      <c r="PUN12" s="314"/>
      <c r="PUO12" s="314"/>
      <c r="PUP12" s="314"/>
      <c r="PUQ12" s="314"/>
      <c r="PUR12" s="314"/>
      <c r="PUS12" s="314"/>
      <c r="PUT12" s="314"/>
      <c r="PUU12" s="314"/>
      <c r="PUV12" s="314"/>
      <c r="PUW12" s="314"/>
      <c r="PUX12" s="314"/>
      <c r="PUY12" s="314"/>
      <c r="PUZ12" s="314"/>
      <c r="PVA12" s="314"/>
      <c r="PVB12" s="314"/>
      <c r="PVC12" s="314"/>
      <c r="PVD12" s="314"/>
      <c r="PVE12" s="314"/>
      <c r="PVF12" s="314"/>
      <c r="PVG12" s="314"/>
      <c r="PVH12" s="314"/>
      <c r="PVI12" s="314"/>
      <c r="PVJ12" s="314"/>
      <c r="PVK12" s="314"/>
      <c r="PVL12" s="314"/>
      <c r="PVM12" s="314"/>
      <c r="PVN12" s="314"/>
      <c r="PVO12" s="314"/>
      <c r="PVP12" s="314"/>
      <c r="PVQ12" s="314"/>
      <c r="PVR12" s="314"/>
      <c r="PVS12" s="314"/>
      <c r="PVT12" s="314"/>
      <c r="PVU12" s="314"/>
      <c r="PVV12" s="314"/>
      <c r="PVW12" s="314"/>
      <c r="PVX12" s="314"/>
      <c r="PVY12" s="314"/>
      <c r="PVZ12" s="314"/>
      <c r="PWA12" s="314"/>
      <c r="PWB12" s="314"/>
      <c r="PWC12" s="314"/>
      <c r="PWD12" s="314"/>
      <c r="PWE12" s="314"/>
      <c r="PWF12" s="314"/>
      <c r="PWG12" s="314"/>
      <c r="PWH12" s="314"/>
      <c r="PWI12" s="314"/>
      <c r="PWJ12" s="314"/>
      <c r="PWK12" s="314"/>
      <c r="PWL12" s="314"/>
      <c r="PWM12" s="314"/>
      <c r="PWN12" s="314"/>
      <c r="PWO12" s="314"/>
      <c r="PWP12" s="314"/>
      <c r="PWQ12" s="314"/>
      <c r="PWR12" s="314"/>
      <c r="PWS12" s="314"/>
      <c r="PWT12" s="314"/>
      <c r="PWU12" s="314"/>
      <c r="PWV12" s="314"/>
      <c r="PWW12" s="314"/>
      <c r="PWX12" s="314"/>
      <c r="PWY12" s="314"/>
      <c r="PWZ12" s="314"/>
      <c r="PXA12" s="314"/>
      <c r="PXB12" s="314"/>
      <c r="PXC12" s="314"/>
      <c r="PXD12" s="314"/>
      <c r="PXE12" s="314"/>
      <c r="PXF12" s="314"/>
      <c r="PXG12" s="314"/>
      <c r="PXH12" s="314"/>
      <c r="PXI12" s="314"/>
      <c r="PXJ12" s="314"/>
      <c r="PXK12" s="314"/>
      <c r="PXL12" s="314"/>
      <c r="PXM12" s="314"/>
      <c r="PXN12" s="314"/>
      <c r="PXO12" s="314"/>
      <c r="PXP12" s="314"/>
      <c r="PXQ12" s="314"/>
      <c r="PXR12" s="314"/>
      <c r="PXS12" s="314"/>
      <c r="PXT12" s="314"/>
      <c r="PXU12" s="314"/>
      <c r="PXV12" s="314"/>
      <c r="PXW12" s="314"/>
      <c r="PXX12" s="314"/>
      <c r="PXY12" s="314"/>
      <c r="PXZ12" s="314"/>
      <c r="PYA12" s="314"/>
      <c r="PYB12" s="314"/>
      <c r="PYC12" s="314"/>
      <c r="PYD12" s="314"/>
      <c r="PYE12" s="314"/>
      <c r="PYF12" s="314"/>
      <c r="PYG12" s="314"/>
      <c r="PYH12" s="314"/>
      <c r="PYI12" s="314"/>
      <c r="PYJ12" s="314"/>
      <c r="PYK12" s="314"/>
      <c r="PYL12" s="314"/>
      <c r="PYM12" s="314"/>
      <c r="PYN12" s="314"/>
      <c r="PYO12" s="314"/>
      <c r="PYP12" s="314"/>
      <c r="PYQ12" s="314"/>
      <c r="PYR12" s="314"/>
      <c r="PYS12" s="314"/>
      <c r="PYT12" s="314"/>
      <c r="PYU12" s="314"/>
      <c r="PYV12" s="314"/>
      <c r="PYW12" s="314"/>
      <c r="PYX12" s="314"/>
      <c r="PYY12" s="314"/>
      <c r="PYZ12" s="314"/>
      <c r="PZA12" s="314"/>
      <c r="PZB12" s="314"/>
      <c r="PZC12" s="314"/>
      <c r="PZD12" s="314"/>
      <c r="PZE12" s="314"/>
      <c r="PZF12" s="314"/>
      <c r="PZG12" s="314"/>
      <c r="PZH12" s="314"/>
      <c r="PZI12" s="314"/>
      <c r="PZJ12" s="314"/>
      <c r="PZK12" s="314"/>
      <c r="PZL12" s="314"/>
      <c r="PZM12" s="314"/>
      <c r="PZN12" s="314"/>
      <c r="PZO12" s="314"/>
      <c r="PZP12" s="314"/>
      <c r="PZQ12" s="314"/>
      <c r="PZR12" s="314"/>
      <c r="PZS12" s="314"/>
      <c r="PZT12" s="314"/>
      <c r="PZU12" s="314"/>
      <c r="PZV12" s="314"/>
      <c r="PZW12" s="314"/>
      <c r="PZX12" s="314"/>
      <c r="PZY12" s="314"/>
      <c r="PZZ12" s="314"/>
      <c r="QAA12" s="314"/>
      <c r="QAB12" s="314"/>
      <c r="QAC12" s="314"/>
      <c r="QAD12" s="314"/>
      <c r="QAE12" s="314"/>
      <c r="QAF12" s="314"/>
      <c r="QAG12" s="314"/>
      <c r="QAH12" s="314"/>
      <c r="QAI12" s="314"/>
      <c r="QAJ12" s="314"/>
      <c r="QAK12" s="314"/>
      <c r="QAL12" s="314"/>
      <c r="QAM12" s="314"/>
      <c r="QAN12" s="314"/>
      <c r="QAO12" s="314"/>
      <c r="QAP12" s="314"/>
      <c r="QAQ12" s="314"/>
      <c r="QAR12" s="314"/>
      <c r="QAS12" s="314"/>
      <c r="QAT12" s="314"/>
      <c r="QAU12" s="314"/>
      <c r="QAV12" s="314"/>
      <c r="QAW12" s="314"/>
      <c r="QAX12" s="314"/>
      <c r="QAY12" s="314"/>
      <c r="QAZ12" s="314"/>
      <c r="QBA12" s="314"/>
      <c r="QBB12" s="314"/>
      <c r="QBC12" s="314"/>
      <c r="QBD12" s="314"/>
      <c r="QBE12" s="314"/>
      <c r="QBF12" s="314"/>
      <c r="QBG12" s="314"/>
      <c r="QBH12" s="314"/>
      <c r="QBI12" s="314"/>
      <c r="QBJ12" s="314"/>
      <c r="QBK12" s="314"/>
      <c r="QBL12" s="314"/>
      <c r="QBM12" s="314"/>
      <c r="QBN12" s="314"/>
      <c r="QBO12" s="314"/>
      <c r="QBP12" s="314"/>
      <c r="QBQ12" s="314"/>
      <c r="QBR12" s="314"/>
      <c r="QBS12" s="314"/>
      <c r="QBT12" s="314"/>
      <c r="QBU12" s="314"/>
      <c r="QBV12" s="314"/>
      <c r="QBW12" s="314"/>
      <c r="QBX12" s="314"/>
      <c r="QBY12" s="314"/>
      <c r="QBZ12" s="314"/>
      <c r="QCA12" s="314"/>
      <c r="QCB12" s="314"/>
      <c r="QCC12" s="314"/>
      <c r="QCD12" s="314"/>
      <c r="QCE12" s="314"/>
      <c r="QCF12" s="314"/>
      <c r="QCG12" s="314"/>
      <c r="QCH12" s="314"/>
      <c r="QCI12" s="314"/>
      <c r="QCJ12" s="314"/>
      <c r="QCK12" s="314"/>
      <c r="QCL12" s="314"/>
      <c r="QCM12" s="314"/>
      <c r="QCN12" s="314"/>
      <c r="QCO12" s="314"/>
      <c r="QCP12" s="314"/>
      <c r="QCQ12" s="314"/>
      <c r="QCR12" s="314"/>
      <c r="QCS12" s="314"/>
      <c r="QCT12" s="314"/>
      <c r="QCU12" s="314"/>
      <c r="QCV12" s="314"/>
      <c r="QCW12" s="314"/>
      <c r="QCX12" s="314"/>
      <c r="QCY12" s="314"/>
      <c r="QCZ12" s="314"/>
      <c r="QDA12" s="314"/>
      <c r="QDB12" s="314"/>
      <c r="QDC12" s="314"/>
      <c r="QDD12" s="314"/>
      <c r="QDE12" s="314"/>
      <c r="QDF12" s="314"/>
      <c r="QDG12" s="314"/>
      <c r="QDH12" s="314"/>
      <c r="QDI12" s="314"/>
      <c r="QDJ12" s="314"/>
      <c r="QDK12" s="314"/>
      <c r="QDL12" s="314"/>
      <c r="QDM12" s="314"/>
      <c r="QDN12" s="314"/>
      <c r="QDO12" s="314"/>
      <c r="QDP12" s="314"/>
      <c r="QDQ12" s="314"/>
      <c r="QDR12" s="314"/>
      <c r="QDS12" s="314"/>
      <c r="QDT12" s="314"/>
      <c r="QDU12" s="314"/>
      <c r="QDV12" s="314"/>
      <c r="QDW12" s="314"/>
      <c r="QDX12" s="314"/>
      <c r="QDY12" s="314"/>
      <c r="QDZ12" s="314"/>
      <c r="QEA12" s="314"/>
      <c r="QEB12" s="314"/>
      <c r="QEC12" s="314"/>
      <c r="QED12" s="314"/>
      <c r="QEE12" s="314"/>
      <c r="QEF12" s="314"/>
      <c r="QEG12" s="314"/>
      <c r="QEH12" s="314"/>
      <c r="QEI12" s="314"/>
      <c r="QEJ12" s="314"/>
      <c r="QEK12" s="314"/>
      <c r="QEL12" s="314"/>
      <c r="QEM12" s="314"/>
      <c r="QEN12" s="314"/>
      <c r="QEO12" s="314"/>
      <c r="QEP12" s="314"/>
      <c r="QEQ12" s="314"/>
      <c r="QER12" s="314"/>
      <c r="QES12" s="314"/>
      <c r="QET12" s="314"/>
      <c r="QEU12" s="314"/>
      <c r="QEV12" s="314"/>
      <c r="QEW12" s="314"/>
      <c r="QEX12" s="314"/>
      <c r="QEY12" s="314"/>
      <c r="QEZ12" s="314"/>
      <c r="QFA12" s="314"/>
      <c r="QFB12" s="314"/>
      <c r="QFC12" s="314"/>
      <c r="QFD12" s="314"/>
      <c r="QFE12" s="314"/>
      <c r="QFF12" s="314"/>
      <c r="QFG12" s="314"/>
      <c r="QFH12" s="314"/>
      <c r="QFI12" s="314"/>
      <c r="QFJ12" s="314"/>
      <c r="QFK12" s="314"/>
      <c r="QFL12" s="314"/>
      <c r="QFM12" s="314"/>
      <c r="QFN12" s="314"/>
      <c r="QFO12" s="314"/>
      <c r="QFP12" s="314"/>
      <c r="QFQ12" s="314"/>
      <c r="QFR12" s="314"/>
      <c r="QFS12" s="314"/>
      <c r="QFT12" s="314"/>
      <c r="QFU12" s="314"/>
      <c r="QFV12" s="314"/>
      <c r="QFW12" s="314"/>
      <c r="QFX12" s="314"/>
      <c r="QFY12" s="314"/>
      <c r="QFZ12" s="314"/>
      <c r="QGA12" s="314"/>
      <c r="QGB12" s="314"/>
      <c r="QGC12" s="314"/>
      <c r="QGD12" s="314"/>
      <c r="QGE12" s="314"/>
      <c r="QGF12" s="314"/>
      <c r="QGG12" s="314"/>
      <c r="QGH12" s="314"/>
      <c r="QGI12" s="314"/>
      <c r="QGJ12" s="314"/>
      <c r="QGK12" s="314"/>
      <c r="QGL12" s="314"/>
      <c r="QGM12" s="314"/>
      <c r="QGN12" s="314"/>
      <c r="QGO12" s="314"/>
      <c r="QGP12" s="314"/>
      <c r="QGQ12" s="314"/>
      <c r="QGR12" s="314"/>
      <c r="QGS12" s="314"/>
      <c r="QGT12" s="314"/>
      <c r="QGU12" s="314"/>
      <c r="QGV12" s="314"/>
      <c r="QGW12" s="314"/>
      <c r="QGX12" s="314"/>
      <c r="QGY12" s="314"/>
      <c r="QGZ12" s="314"/>
      <c r="QHA12" s="314"/>
      <c r="QHB12" s="314"/>
      <c r="QHC12" s="314"/>
      <c r="QHD12" s="314"/>
      <c r="QHE12" s="314"/>
      <c r="QHF12" s="314"/>
      <c r="QHG12" s="314"/>
      <c r="QHH12" s="314"/>
      <c r="QHI12" s="314"/>
      <c r="QHJ12" s="314"/>
      <c r="QHK12" s="314"/>
      <c r="QHL12" s="314"/>
      <c r="QHM12" s="314"/>
      <c r="QHN12" s="314"/>
      <c r="QHO12" s="314"/>
      <c r="QHP12" s="314"/>
      <c r="QHQ12" s="314"/>
      <c r="QHR12" s="314"/>
      <c r="QHS12" s="314"/>
      <c r="QHT12" s="314"/>
      <c r="QHU12" s="314"/>
      <c r="QHV12" s="314"/>
      <c r="QHW12" s="314"/>
      <c r="QHX12" s="314"/>
      <c r="QHY12" s="314"/>
      <c r="QHZ12" s="314"/>
      <c r="QIA12" s="314"/>
      <c r="QIB12" s="314"/>
      <c r="QIC12" s="314"/>
      <c r="QID12" s="314"/>
      <c r="QIE12" s="314"/>
      <c r="QIF12" s="314"/>
      <c r="QIG12" s="314"/>
      <c r="QIH12" s="314"/>
      <c r="QII12" s="314"/>
      <c r="QIJ12" s="314"/>
      <c r="QIK12" s="314"/>
      <c r="QIL12" s="314"/>
      <c r="QIM12" s="314"/>
      <c r="QIN12" s="314"/>
      <c r="QIO12" s="314"/>
      <c r="QIP12" s="314"/>
      <c r="QIQ12" s="314"/>
      <c r="QIR12" s="314"/>
      <c r="QIS12" s="314"/>
      <c r="QIT12" s="314"/>
      <c r="QIU12" s="314"/>
      <c r="QIV12" s="314"/>
      <c r="QIW12" s="314"/>
      <c r="QIX12" s="314"/>
      <c r="QIY12" s="314"/>
      <c r="QIZ12" s="314"/>
      <c r="QJA12" s="314"/>
      <c r="QJB12" s="314"/>
      <c r="QJC12" s="314"/>
      <c r="QJD12" s="314"/>
      <c r="QJE12" s="314"/>
      <c r="QJF12" s="314"/>
      <c r="QJG12" s="314"/>
      <c r="QJH12" s="314"/>
      <c r="QJI12" s="314"/>
      <c r="QJJ12" s="314"/>
      <c r="QJK12" s="314"/>
      <c r="QJL12" s="314"/>
      <c r="QJM12" s="314"/>
      <c r="QJN12" s="314"/>
      <c r="QJO12" s="314"/>
      <c r="QJP12" s="314"/>
      <c r="QJQ12" s="314"/>
      <c r="QJR12" s="314"/>
      <c r="QJS12" s="314"/>
      <c r="QJT12" s="314"/>
      <c r="QJU12" s="314"/>
      <c r="QJV12" s="314"/>
      <c r="QJW12" s="314"/>
      <c r="QJX12" s="314"/>
      <c r="QJY12" s="314"/>
      <c r="QJZ12" s="314"/>
      <c r="QKA12" s="314"/>
      <c r="QKB12" s="314"/>
      <c r="QKC12" s="314"/>
      <c r="QKD12" s="314"/>
      <c r="QKE12" s="314"/>
      <c r="QKF12" s="314"/>
      <c r="QKG12" s="314"/>
      <c r="QKH12" s="314"/>
      <c r="QKI12" s="314"/>
      <c r="QKJ12" s="314"/>
      <c r="QKK12" s="314"/>
      <c r="QKL12" s="314"/>
      <c r="QKM12" s="314"/>
      <c r="QKN12" s="314"/>
      <c r="QKO12" s="314"/>
      <c r="QKP12" s="314"/>
      <c r="QKQ12" s="314"/>
      <c r="QKR12" s="314"/>
      <c r="QKS12" s="314"/>
      <c r="QKT12" s="314"/>
      <c r="QKU12" s="314"/>
      <c r="QKV12" s="314"/>
      <c r="QKW12" s="314"/>
      <c r="QKX12" s="314"/>
      <c r="QKY12" s="314"/>
      <c r="QKZ12" s="314"/>
      <c r="QLA12" s="314"/>
      <c r="QLB12" s="314"/>
      <c r="QLC12" s="314"/>
      <c r="QLD12" s="314"/>
      <c r="QLE12" s="314"/>
      <c r="QLF12" s="314"/>
      <c r="QLG12" s="314"/>
      <c r="QLH12" s="314"/>
      <c r="QLI12" s="314"/>
      <c r="QLJ12" s="314"/>
      <c r="QLK12" s="314"/>
      <c r="QLL12" s="314"/>
      <c r="QLM12" s="314"/>
      <c r="QLN12" s="314"/>
      <c r="QLO12" s="314"/>
      <c r="QLP12" s="314"/>
      <c r="QLQ12" s="314"/>
      <c r="QLR12" s="314"/>
      <c r="QLS12" s="314"/>
      <c r="QLT12" s="314"/>
      <c r="QLU12" s="314"/>
      <c r="QLV12" s="314"/>
      <c r="QLW12" s="314"/>
      <c r="QLX12" s="314"/>
      <c r="QLY12" s="314"/>
      <c r="QLZ12" s="314"/>
      <c r="QMA12" s="314"/>
      <c r="QMB12" s="314"/>
      <c r="QMC12" s="314"/>
      <c r="QMD12" s="314"/>
      <c r="QME12" s="314"/>
      <c r="QMF12" s="314"/>
      <c r="QMG12" s="314"/>
      <c r="QMH12" s="314"/>
      <c r="QMI12" s="314"/>
      <c r="QMJ12" s="314"/>
      <c r="QMK12" s="314"/>
      <c r="QML12" s="314"/>
      <c r="QMM12" s="314"/>
      <c r="QMN12" s="314"/>
      <c r="QMO12" s="314"/>
      <c r="QMP12" s="314"/>
      <c r="QMQ12" s="314"/>
      <c r="QMR12" s="314"/>
      <c r="QMS12" s="314"/>
      <c r="QMT12" s="314"/>
      <c r="QMU12" s="314"/>
      <c r="QMV12" s="314"/>
      <c r="QMW12" s="314"/>
      <c r="QMX12" s="314"/>
      <c r="QMY12" s="314"/>
      <c r="QMZ12" s="314"/>
      <c r="QNA12" s="314"/>
      <c r="QNB12" s="314"/>
      <c r="QNC12" s="314"/>
      <c r="QND12" s="314"/>
      <c r="QNE12" s="314"/>
      <c r="QNF12" s="314"/>
      <c r="QNG12" s="314"/>
      <c r="QNH12" s="314"/>
      <c r="QNI12" s="314"/>
      <c r="QNJ12" s="314"/>
      <c r="QNK12" s="314"/>
      <c r="QNL12" s="314"/>
      <c r="QNM12" s="314"/>
      <c r="QNN12" s="314"/>
      <c r="QNO12" s="314"/>
      <c r="QNP12" s="314"/>
      <c r="QNQ12" s="314"/>
      <c r="QNR12" s="314"/>
      <c r="QNS12" s="314"/>
      <c r="QNT12" s="314"/>
      <c r="QNU12" s="314"/>
      <c r="QNV12" s="314"/>
      <c r="QNW12" s="314"/>
      <c r="QNX12" s="314"/>
      <c r="QNY12" s="314"/>
      <c r="QNZ12" s="314"/>
      <c r="QOA12" s="314"/>
      <c r="QOB12" s="314"/>
      <c r="QOC12" s="314"/>
      <c r="QOD12" s="314"/>
      <c r="QOE12" s="314"/>
      <c r="QOF12" s="314"/>
      <c r="QOG12" s="314"/>
      <c r="QOH12" s="314"/>
      <c r="QOI12" s="314"/>
      <c r="QOJ12" s="314"/>
      <c r="QOK12" s="314"/>
      <c r="QOL12" s="314"/>
      <c r="QOM12" s="314"/>
      <c r="QON12" s="314"/>
      <c r="QOO12" s="314"/>
      <c r="QOP12" s="314"/>
      <c r="QOQ12" s="314"/>
      <c r="QOR12" s="314"/>
      <c r="QOS12" s="314"/>
      <c r="QOT12" s="314"/>
      <c r="QOU12" s="314"/>
      <c r="QOV12" s="314"/>
      <c r="QOW12" s="314"/>
      <c r="QOX12" s="314"/>
      <c r="QOY12" s="314"/>
      <c r="QOZ12" s="314"/>
      <c r="QPA12" s="314"/>
      <c r="QPB12" s="314"/>
      <c r="QPC12" s="314"/>
      <c r="QPD12" s="314"/>
      <c r="QPE12" s="314"/>
      <c r="QPF12" s="314"/>
      <c r="QPG12" s="314"/>
      <c r="QPH12" s="314"/>
      <c r="QPI12" s="314"/>
      <c r="QPJ12" s="314"/>
      <c r="QPK12" s="314"/>
      <c r="QPL12" s="314"/>
      <c r="QPM12" s="314"/>
      <c r="QPN12" s="314"/>
      <c r="QPO12" s="314"/>
      <c r="QPP12" s="314"/>
      <c r="QPQ12" s="314"/>
      <c r="QPR12" s="314"/>
      <c r="QPS12" s="314"/>
      <c r="QPT12" s="314"/>
      <c r="QPU12" s="314"/>
      <c r="QPV12" s="314"/>
      <c r="QPW12" s="314"/>
      <c r="QPX12" s="314"/>
      <c r="QPY12" s="314"/>
      <c r="QPZ12" s="314"/>
      <c r="QQA12" s="314"/>
      <c r="QQB12" s="314"/>
      <c r="QQC12" s="314"/>
      <c r="QQD12" s="314"/>
      <c r="QQE12" s="314"/>
      <c r="QQF12" s="314"/>
      <c r="QQG12" s="314"/>
      <c r="QQH12" s="314"/>
      <c r="QQI12" s="314"/>
      <c r="QQJ12" s="314"/>
      <c r="QQK12" s="314"/>
      <c r="QQL12" s="314"/>
      <c r="QQM12" s="314"/>
      <c r="QQN12" s="314"/>
      <c r="QQO12" s="314"/>
      <c r="QQP12" s="314"/>
      <c r="QQQ12" s="314"/>
      <c r="QQR12" s="314"/>
      <c r="QQS12" s="314"/>
      <c r="QQT12" s="314"/>
      <c r="QQU12" s="314"/>
      <c r="QQV12" s="314"/>
      <c r="QQW12" s="314"/>
      <c r="QQX12" s="314"/>
      <c r="QQY12" s="314"/>
      <c r="QQZ12" s="314"/>
      <c r="QRA12" s="314"/>
      <c r="QRB12" s="314"/>
      <c r="QRC12" s="314"/>
      <c r="QRD12" s="314"/>
      <c r="QRE12" s="314"/>
      <c r="QRF12" s="314"/>
      <c r="QRG12" s="314"/>
      <c r="QRH12" s="314"/>
      <c r="QRI12" s="314"/>
      <c r="QRJ12" s="314"/>
      <c r="QRK12" s="314"/>
      <c r="QRL12" s="314"/>
      <c r="QRM12" s="314"/>
      <c r="QRN12" s="314"/>
      <c r="QRO12" s="314"/>
      <c r="QRP12" s="314"/>
      <c r="QRQ12" s="314"/>
      <c r="QRR12" s="314"/>
      <c r="QRS12" s="314"/>
      <c r="QRT12" s="314"/>
      <c r="QRU12" s="314"/>
      <c r="QRV12" s="314"/>
      <c r="QRW12" s="314"/>
      <c r="QRX12" s="314"/>
      <c r="QRY12" s="314"/>
      <c r="QRZ12" s="314"/>
      <c r="QSA12" s="314"/>
      <c r="QSB12" s="314"/>
      <c r="QSC12" s="314"/>
      <c r="QSD12" s="314"/>
      <c r="QSE12" s="314"/>
      <c r="QSF12" s="314"/>
      <c r="QSG12" s="314"/>
      <c r="QSH12" s="314"/>
      <c r="QSI12" s="314"/>
      <c r="QSJ12" s="314"/>
      <c r="QSK12" s="314"/>
      <c r="QSL12" s="314"/>
      <c r="QSM12" s="314"/>
      <c r="QSN12" s="314"/>
      <c r="QSO12" s="314"/>
      <c r="QSP12" s="314"/>
      <c r="QSQ12" s="314"/>
      <c r="QSR12" s="314"/>
      <c r="QSS12" s="314"/>
      <c r="QST12" s="314"/>
      <c r="QSU12" s="314"/>
      <c r="QSV12" s="314"/>
      <c r="QSW12" s="314"/>
      <c r="QSX12" s="314"/>
      <c r="QSY12" s="314"/>
      <c r="QSZ12" s="314"/>
      <c r="QTA12" s="314"/>
      <c r="QTB12" s="314"/>
      <c r="QTC12" s="314"/>
      <c r="QTD12" s="314"/>
      <c r="QTE12" s="314"/>
      <c r="QTF12" s="314"/>
      <c r="QTG12" s="314"/>
      <c r="QTH12" s="314"/>
      <c r="QTI12" s="314"/>
      <c r="QTJ12" s="314"/>
      <c r="QTK12" s="314"/>
      <c r="QTL12" s="314"/>
      <c r="QTM12" s="314"/>
      <c r="QTN12" s="314"/>
      <c r="QTO12" s="314"/>
      <c r="QTP12" s="314"/>
      <c r="QTQ12" s="314"/>
      <c r="QTR12" s="314"/>
      <c r="QTS12" s="314"/>
      <c r="QTT12" s="314"/>
      <c r="QTU12" s="314"/>
      <c r="QTV12" s="314"/>
      <c r="QTW12" s="314"/>
      <c r="QTX12" s="314"/>
      <c r="QTY12" s="314"/>
      <c r="QTZ12" s="314"/>
      <c r="QUA12" s="314"/>
      <c r="QUB12" s="314"/>
      <c r="QUC12" s="314"/>
      <c r="QUD12" s="314"/>
      <c r="QUE12" s="314"/>
      <c r="QUF12" s="314"/>
      <c r="QUG12" s="314"/>
      <c r="QUH12" s="314"/>
      <c r="QUI12" s="314"/>
      <c r="QUJ12" s="314"/>
      <c r="QUK12" s="314"/>
      <c r="QUL12" s="314"/>
      <c r="QUM12" s="314"/>
      <c r="QUN12" s="314"/>
      <c r="QUO12" s="314"/>
      <c r="QUP12" s="314"/>
      <c r="QUQ12" s="314"/>
      <c r="QUR12" s="314"/>
      <c r="QUS12" s="314"/>
      <c r="QUT12" s="314"/>
      <c r="QUU12" s="314"/>
      <c r="QUV12" s="314"/>
      <c r="QUW12" s="314"/>
      <c r="QUX12" s="314"/>
      <c r="QUY12" s="314"/>
      <c r="QUZ12" s="314"/>
      <c r="QVA12" s="314"/>
      <c r="QVB12" s="314"/>
      <c r="QVC12" s="314"/>
      <c r="QVD12" s="314"/>
      <c r="QVE12" s="314"/>
      <c r="QVF12" s="314"/>
      <c r="QVG12" s="314"/>
      <c r="QVH12" s="314"/>
      <c r="QVI12" s="314"/>
      <c r="QVJ12" s="314"/>
      <c r="QVK12" s="314"/>
      <c r="QVL12" s="314"/>
      <c r="QVM12" s="314"/>
      <c r="QVN12" s="314"/>
      <c r="QVO12" s="314"/>
      <c r="QVP12" s="314"/>
      <c r="QVQ12" s="314"/>
      <c r="QVR12" s="314"/>
      <c r="QVS12" s="314"/>
      <c r="QVT12" s="314"/>
      <c r="QVU12" s="314"/>
      <c r="QVV12" s="314"/>
      <c r="QVW12" s="314"/>
      <c r="QVX12" s="314"/>
      <c r="QVY12" s="314"/>
      <c r="QVZ12" s="314"/>
      <c r="QWA12" s="314"/>
      <c r="QWB12" s="314"/>
      <c r="QWC12" s="314"/>
      <c r="QWD12" s="314"/>
      <c r="QWE12" s="314"/>
      <c r="QWF12" s="314"/>
      <c r="QWG12" s="314"/>
      <c r="QWH12" s="314"/>
      <c r="QWI12" s="314"/>
      <c r="QWJ12" s="314"/>
      <c r="QWK12" s="314"/>
      <c r="QWL12" s="314"/>
      <c r="QWM12" s="314"/>
      <c r="QWN12" s="314"/>
      <c r="QWO12" s="314"/>
      <c r="QWP12" s="314"/>
      <c r="QWQ12" s="314"/>
      <c r="QWR12" s="314"/>
      <c r="QWS12" s="314"/>
      <c r="QWT12" s="314"/>
      <c r="QWU12" s="314"/>
      <c r="QWV12" s="314"/>
      <c r="QWW12" s="314"/>
      <c r="QWX12" s="314"/>
      <c r="QWY12" s="314"/>
      <c r="QWZ12" s="314"/>
      <c r="QXA12" s="314"/>
      <c r="QXB12" s="314"/>
      <c r="QXC12" s="314"/>
      <c r="QXD12" s="314"/>
      <c r="QXE12" s="314"/>
      <c r="QXF12" s="314"/>
      <c r="QXG12" s="314"/>
      <c r="QXH12" s="314"/>
      <c r="QXI12" s="314"/>
      <c r="QXJ12" s="314"/>
      <c r="QXK12" s="314"/>
      <c r="QXL12" s="314"/>
      <c r="QXM12" s="314"/>
      <c r="QXN12" s="314"/>
      <c r="QXO12" s="314"/>
      <c r="QXP12" s="314"/>
      <c r="QXQ12" s="314"/>
      <c r="QXR12" s="314"/>
      <c r="QXS12" s="314"/>
      <c r="QXT12" s="314"/>
      <c r="QXU12" s="314"/>
      <c r="QXV12" s="314"/>
      <c r="QXW12" s="314"/>
      <c r="QXX12" s="314"/>
      <c r="QXY12" s="314"/>
      <c r="QXZ12" s="314"/>
      <c r="QYA12" s="314"/>
      <c r="QYB12" s="314"/>
      <c r="QYC12" s="314"/>
      <c r="QYD12" s="314"/>
      <c r="QYE12" s="314"/>
      <c r="QYF12" s="314"/>
      <c r="QYG12" s="314"/>
      <c r="QYH12" s="314"/>
      <c r="QYI12" s="314"/>
      <c r="QYJ12" s="314"/>
      <c r="QYK12" s="314"/>
      <c r="QYL12" s="314"/>
      <c r="QYM12" s="314"/>
      <c r="QYN12" s="314"/>
      <c r="QYO12" s="314"/>
      <c r="QYP12" s="314"/>
      <c r="QYQ12" s="314"/>
      <c r="QYR12" s="314"/>
      <c r="QYS12" s="314"/>
      <c r="QYT12" s="314"/>
      <c r="QYU12" s="314"/>
      <c r="QYV12" s="314"/>
      <c r="QYW12" s="314"/>
      <c r="QYX12" s="314"/>
      <c r="QYY12" s="314"/>
      <c r="QYZ12" s="314"/>
      <c r="QZA12" s="314"/>
      <c r="QZB12" s="314"/>
      <c r="QZC12" s="314"/>
      <c r="QZD12" s="314"/>
      <c r="QZE12" s="314"/>
      <c r="QZF12" s="314"/>
      <c r="QZG12" s="314"/>
      <c r="QZH12" s="314"/>
      <c r="QZI12" s="314"/>
      <c r="QZJ12" s="314"/>
      <c r="QZK12" s="314"/>
      <c r="QZL12" s="314"/>
      <c r="QZM12" s="314"/>
      <c r="QZN12" s="314"/>
      <c r="QZO12" s="314"/>
      <c r="QZP12" s="314"/>
      <c r="QZQ12" s="314"/>
      <c r="QZR12" s="314"/>
      <c r="QZS12" s="314"/>
      <c r="QZT12" s="314"/>
      <c r="QZU12" s="314"/>
      <c r="QZV12" s="314"/>
      <c r="QZW12" s="314"/>
      <c r="QZX12" s="314"/>
      <c r="QZY12" s="314"/>
      <c r="QZZ12" s="314"/>
      <c r="RAA12" s="314"/>
      <c r="RAB12" s="314"/>
      <c r="RAC12" s="314"/>
      <c r="RAD12" s="314"/>
      <c r="RAE12" s="314"/>
      <c r="RAF12" s="314"/>
      <c r="RAG12" s="314"/>
      <c r="RAH12" s="314"/>
      <c r="RAI12" s="314"/>
      <c r="RAJ12" s="314"/>
      <c r="RAK12" s="314"/>
      <c r="RAL12" s="314"/>
      <c r="RAM12" s="314"/>
      <c r="RAN12" s="314"/>
      <c r="RAO12" s="314"/>
      <c r="RAP12" s="314"/>
      <c r="RAQ12" s="314"/>
      <c r="RAR12" s="314"/>
      <c r="RAS12" s="314"/>
      <c r="RAT12" s="314"/>
      <c r="RAU12" s="314"/>
      <c r="RAV12" s="314"/>
      <c r="RAW12" s="314"/>
      <c r="RAX12" s="314"/>
      <c r="RAY12" s="314"/>
      <c r="RAZ12" s="314"/>
      <c r="RBA12" s="314"/>
      <c r="RBB12" s="314"/>
      <c r="RBC12" s="314"/>
      <c r="RBD12" s="314"/>
      <c r="RBE12" s="314"/>
      <c r="RBF12" s="314"/>
      <c r="RBG12" s="314"/>
      <c r="RBH12" s="314"/>
      <c r="RBI12" s="314"/>
      <c r="RBJ12" s="314"/>
      <c r="RBK12" s="314"/>
      <c r="RBL12" s="314"/>
      <c r="RBM12" s="314"/>
      <c r="RBN12" s="314"/>
      <c r="RBO12" s="314"/>
      <c r="RBP12" s="314"/>
      <c r="RBQ12" s="314"/>
      <c r="RBR12" s="314"/>
      <c r="RBS12" s="314"/>
      <c r="RBT12" s="314"/>
      <c r="RBU12" s="314"/>
      <c r="RBV12" s="314"/>
      <c r="RBW12" s="314"/>
      <c r="RBX12" s="314"/>
      <c r="RBY12" s="314"/>
      <c r="RBZ12" s="314"/>
      <c r="RCA12" s="314"/>
      <c r="RCB12" s="314"/>
      <c r="RCC12" s="314"/>
      <c r="RCD12" s="314"/>
      <c r="RCE12" s="314"/>
      <c r="RCF12" s="314"/>
      <c r="RCG12" s="314"/>
      <c r="RCH12" s="314"/>
      <c r="RCI12" s="314"/>
      <c r="RCJ12" s="314"/>
      <c r="RCK12" s="314"/>
      <c r="RCL12" s="314"/>
      <c r="RCM12" s="314"/>
      <c r="RCN12" s="314"/>
      <c r="RCO12" s="314"/>
      <c r="RCP12" s="314"/>
      <c r="RCQ12" s="314"/>
      <c r="RCR12" s="314"/>
      <c r="RCS12" s="314"/>
      <c r="RCT12" s="314"/>
      <c r="RCU12" s="314"/>
      <c r="RCV12" s="314"/>
      <c r="RCW12" s="314"/>
      <c r="RCX12" s="314"/>
      <c r="RCY12" s="314"/>
      <c r="RCZ12" s="314"/>
      <c r="RDA12" s="314"/>
      <c r="RDB12" s="314"/>
      <c r="RDC12" s="314"/>
      <c r="RDD12" s="314"/>
      <c r="RDE12" s="314"/>
      <c r="RDF12" s="314"/>
      <c r="RDG12" s="314"/>
      <c r="RDH12" s="314"/>
      <c r="RDI12" s="314"/>
      <c r="RDJ12" s="314"/>
      <c r="RDK12" s="314"/>
      <c r="RDL12" s="314"/>
      <c r="RDM12" s="314"/>
      <c r="RDN12" s="314"/>
      <c r="RDO12" s="314"/>
      <c r="RDP12" s="314"/>
      <c r="RDQ12" s="314"/>
      <c r="RDR12" s="314"/>
      <c r="RDS12" s="314"/>
      <c r="RDT12" s="314"/>
      <c r="RDU12" s="314"/>
      <c r="RDV12" s="314"/>
      <c r="RDW12" s="314"/>
      <c r="RDX12" s="314"/>
      <c r="RDY12" s="314"/>
      <c r="RDZ12" s="314"/>
      <c r="REA12" s="314"/>
      <c r="REB12" s="314"/>
      <c r="REC12" s="314"/>
      <c r="RED12" s="314"/>
      <c r="REE12" s="314"/>
      <c r="REF12" s="314"/>
      <c r="REG12" s="314"/>
      <c r="REH12" s="314"/>
      <c r="REI12" s="314"/>
      <c r="REJ12" s="314"/>
      <c r="REK12" s="314"/>
      <c r="REL12" s="314"/>
      <c r="REM12" s="314"/>
      <c r="REN12" s="314"/>
      <c r="REO12" s="314"/>
      <c r="REP12" s="314"/>
      <c r="REQ12" s="314"/>
      <c r="RER12" s="314"/>
      <c r="RES12" s="314"/>
      <c r="RET12" s="314"/>
      <c r="REU12" s="314"/>
      <c r="REV12" s="314"/>
      <c r="REW12" s="314"/>
      <c r="REX12" s="314"/>
      <c r="REY12" s="314"/>
      <c r="REZ12" s="314"/>
      <c r="RFA12" s="314"/>
      <c r="RFB12" s="314"/>
      <c r="RFC12" s="314"/>
      <c r="RFD12" s="314"/>
      <c r="RFE12" s="314"/>
      <c r="RFF12" s="314"/>
      <c r="RFG12" s="314"/>
      <c r="RFH12" s="314"/>
      <c r="RFI12" s="314"/>
      <c r="RFJ12" s="314"/>
      <c r="RFK12" s="314"/>
      <c r="RFL12" s="314"/>
      <c r="RFM12" s="314"/>
      <c r="RFN12" s="314"/>
      <c r="RFO12" s="314"/>
      <c r="RFP12" s="314"/>
      <c r="RFQ12" s="314"/>
      <c r="RFR12" s="314"/>
      <c r="RFS12" s="314"/>
      <c r="RFT12" s="314"/>
      <c r="RFU12" s="314"/>
      <c r="RFV12" s="314"/>
      <c r="RFW12" s="314"/>
      <c r="RFX12" s="314"/>
      <c r="RFY12" s="314"/>
      <c r="RFZ12" s="314"/>
      <c r="RGA12" s="314"/>
      <c r="RGB12" s="314"/>
      <c r="RGC12" s="314"/>
      <c r="RGD12" s="314"/>
      <c r="RGE12" s="314"/>
      <c r="RGF12" s="314"/>
      <c r="RGG12" s="314"/>
      <c r="RGH12" s="314"/>
      <c r="RGI12" s="314"/>
      <c r="RGJ12" s="314"/>
      <c r="RGK12" s="314"/>
      <c r="RGL12" s="314"/>
      <c r="RGM12" s="314"/>
      <c r="RGN12" s="314"/>
      <c r="RGO12" s="314"/>
      <c r="RGP12" s="314"/>
      <c r="RGQ12" s="314"/>
      <c r="RGR12" s="314"/>
      <c r="RGS12" s="314"/>
      <c r="RGT12" s="314"/>
      <c r="RGU12" s="314"/>
      <c r="RGV12" s="314"/>
      <c r="RGW12" s="314"/>
      <c r="RGX12" s="314"/>
      <c r="RGY12" s="314"/>
      <c r="RGZ12" s="314"/>
      <c r="RHA12" s="314"/>
      <c r="RHB12" s="314"/>
      <c r="RHC12" s="314"/>
      <c r="RHD12" s="314"/>
      <c r="RHE12" s="314"/>
      <c r="RHF12" s="314"/>
      <c r="RHG12" s="314"/>
      <c r="RHH12" s="314"/>
      <c r="RHI12" s="314"/>
      <c r="RHJ12" s="314"/>
      <c r="RHK12" s="314"/>
      <c r="RHL12" s="314"/>
      <c r="RHM12" s="314"/>
      <c r="RHN12" s="314"/>
      <c r="RHO12" s="314"/>
      <c r="RHP12" s="314"/>
      <c r="RHQ12" s="314"/>
      <c r="RHR12" s="314"/>
      <c r="RHS12" s="314"/>
      <c r="RHT12" s="314"/>
      <c r="RHU12" s="314"/>
      <c r="RHV12" s="314"/>
      <c r="RHW12" s="314"/>
      <c r="RHX12" s="314"/>
      <c r="RHY12" s="314"/>
      <c r="RHZ12" s="314"/>
      <c r="RIA12" s="314"/>
      <c r="RIB12" s="314"/>
      <c r="RIC12" s="314"/>
      <c r="RID12" s="314"/>
      <c r="RIE12" s="314"/>
      <c r="RIF12" s="314"/>
      <c r="RIG12" s="314"/>
      <c r="RIH12" s="314"/>
      <c r="RII12" s="314"/>
      <c r="RIJ12" s="314"/>
      <c r="RIK12" s="314"/>
      <c r="RIL12" s="314"/>
      <c r="RIM12" s="314"/>
      <c r="RIN12" s="314"/>
      <c r="RIO12" s="314"/>
      <c r="RIP12" s="314"/>
      <c r="RIQ12" s="314"/>
      <c r="RIR12" s="314"/>
      <c r="RIS12" s="314"/>
      <c r="RIT12" s="314"/>
      <c r="RIU12" s="314"/>
      <c r="RIV12" s="314"/>
      <c r="RIW12" s="314"/>
      <c r="RIX12" s="314"/>
      <c r="RIY12" s="314"/>
      <c r="RIZ12" s="314"/>
      <c r="RJA12" s="314"/>
      <c r="RJB12" s="314"/>
      <c r="RJC12" s="314"/>
      <c r="RJD12" s="314"/>
      <c r="RJE12" s="314"/>
      <c r="RJF12" s="314"/>
      <c r="RJG12" s="314"/>
      <c r="RJH12" s="314"/>
      <c r="RJI12" s="314"/>
      <c r="RJJ12" s="314"/>
      <c r="RJK12" s="314"/>
      <c r="RJL12" s="314"/>
      <c r="RJM12" s="314"/>
      <c r="RJN12" s="314"/>
      <c r="RJO12" s="314"/>
      <c r="RJP12" s="314"/>
      <c r="RJQ12" s="314"/>
      <c r="RJR12" s="314"/>
      <c r="RJS12" s="314"/>
      <c r="RJT12" s="314"/>
      <c r="RJU12" s="314"/>
      <c r="RJV12" s="314"/>
      <c r="RJW12" s="314"/>
      <c r="RJX12" s="314"/>
      <c r="RJY12" s="314"/>
      <c r="RJZ12" s="314"/>
      <c r="RKA12" s="314"/>
      <c r="RKB12" s="314"/>
      <c r="RKC12" s="314"/>
      <c r="RKD12" s="314"/>
      <c r="RKE12" s="314"/>
      <c r="RKF12" s="314"/>
      <c r="RKG12" s="314"/>
      <c r="RKH12" s="314"/>
      <c r="RKI12" s="314"/>
      <c r="RKJ12" s="314"/>
      <c r="RKK12" s="314"/>
      <c r="RKL12" s="314"/>
      <c r="RKM12" s="314"/>
      <c r="RKN12" s="314"/>
      <c r="RKO12" s="314"/>
      <c r="RKP12" s="314"/>
      <c r="RKQ12" s="314"/>
      <c r="RKR12" s="314"/>
      <c r="RKS12" s="314"/>
      <c r="RKT12" s="314"/>
      <c r="RKU12" s="314"/>
      <c r="RKV12" s="314"/>
      <c r="RKW12" s="314"/>
      <c r="RKX12" s="314"/>
      <c r="RKY12" s="314"/>
      <c r="RKZ12" s="314"/>
      <c r="RLA12" s="314"/>
      <c r="RLB12" s="314"/>
      <c r="RLC12" s="314"/>
      <c r="RLD12" s="314"/>
      <c r="RLE12" s="314"/>
      <c r="RLF12" s="314"/>
      <c r="RLG12" s="314"/>
      <c r="RLH12" s="314"/>
      <c r="RLI12" s="314"/>
      <c r="RLJ12" s="314"/>
      <c r="RLK12" s="314"/>
      <c r="RLL12" s="314"/>
      <c r="RLM12" s="314"/>
      <c r="RLN12" s="314"/>
      <c r="RLO12" s="314"/>
      <c r="RLP12" s="314"/>
      <c r="RLQ12" s="314"/>
      <c r="RLR12" s="314"/>
      <c r="RLS12" s="314"/>
      <c r="RLT12" s="314"/>
      <c r="RLU12" s="314"/>
      <c r="RLV12" s="314"/>
      <c r="RLW12" s="314"/>
      <c r="RLX12" s="314"/>
      <c r="RLY12" s="314"/>
      <c r="RLZ12" s="314"/>
      <c r="RMA12" s="314"/>
      <c r="RMB12" s="314"/>
      <c r="RMC12" s="314"/>
      <c r="RMD12" s="314"/>
      <c r="RME12" s="314"/>
      <c r="RMF12" s="314"/>
      <c r="RMG12" s="314"/>
      <c r="RMH12" s="314"/>
      <c r="RMI12" s="314"/>
      <c r="RMJ12" s="314"/>
      <c r="RMK12" s="314"/>
      <c r="RML12" s="314"/>
      <c r="RMM12" s="314"/>
      <c r="RMN12" s="314"/>
      <c r="RMO12" s="314"/>
      <c r="RMP12" s="314"/>
      <c r="RMQ12" s="314"/>
      <c r="RMR12" s="314"/>
      <c r="RMS12" s="314"/>
      <c r="RMT12" s="314"/>
      <c r="RMU12" s="314"/>
      <c r="RMV12" s="314"/>
      <c r="RMW12" s="314"/>
      <c r="RMX12" s="314"/>
      <c r="RMY12" s="314"/>
      <c r="RMZ12" s="314"/>
      <c r="RNA12" s="314"/>
      <c r="RNB12" s="314"/>
      <c r="RNC12" s="314"/>
      <c r="RND12" s="314"/>
      <c r="RNE12" s="314"/>
      <c r="RNF12" s="314"/>
      <c r="RNG12" s="314"/>
      <c r="RNH12" s="314"/>
      <c r="RNI12" s="314"/>
      <c r="RNJ12" s="314"/>
      <c r="RNK12" s="314"/>
      <c r="RNL12" s="314"/>
      <c r="RNM12" s="314"/>
      <c r="RNN12" s="314"/>
      <c r="RNO12" s="314"/>
      <c r="RNP12" s="314"/>
      <c r="RNQ12" s="314"/>
      <c r="RNR12" s="314"/>
      <c r="RNS12" s="314"/>
      <c r="RNT12" s="314"/>
      <c r="RNU12" s="314"/>
      <c r="RNV12" s="314"/>
      <c r="RNW12" s="314"/>
      <c r="RNX12" s="314"/>
      <c r="RNY12" s="314"/>
      <c r="RNZ12" s="314"/>
      <c r="ROA12" s="314"/>
      <c r="ROB12" s="314"/>
      <c r="ROC12" s="314"/>
      <c r="ROD12" s="314"/>
      <c r="ROE12" s="314"/>
      <c r="ROF12" s="314"/>
      <c r="ROG12" s="314"/>
      <c r="ROH12" s="314"/>
      <c r="ROI12" s="314"/>
      <c r="ROJ12" s="314"/>
      <c r="ROK12" s="314"/>
      <c r="ROL12" s="314"/>
      <c r="ROM12" s="314"/>
      <c r="RON12" s="314"/>
      <c r="ROO12" s="314"/>
      <c r="ROP12" s="314"/>
      <c r="ROQ12" s="314"/>
      <c r="ROR12" s="314"/>
      <c r="ROS12" s="314"/>
      <c r="ROT12" s="314"/>
      <c r="ROU12" s="314"/>
      <c r="ROV12" s="314"/>
      <c r="ROW12" s="314"/>
      <c r="ROX12" s="314"/>
      <c r="ROY12" s="314"/>
      <c r="ROZ12" s="314"/>
      <c r="RPA12" s="314"/>
      <c r="RPB12" s="314"/>
      <c r="RPC12" s="314"/>
      <c r="RPD12" s="314"/>
      <c r="RPE12" s="314"/>
      <c r="RPF12" s="314"/>
      <c r="RPG12" s="314"/>
      <c r="RPH12" s="314"/>
      <c r="RPI12" s="314"/>
      <c r="RPJ12" s="314"/>
      <c r="RPK12" s="314"/>
      <c r="RPL12" s="314"/>
      <c r="RPM12" s="314"/>
      <c r="RPN12" s="314"/>
      <c r="RPO12" s="314"/>
      <c r="RPP12" s="314"/>
      <c r="RPQ12" s="314"/>
      <c r="RPR12" s="314"/>
      <c r="RPS12" s="314"/>
      <c r="RPT12" s="314"/>
      <c r="RPU12" s="314"/>
      <c r="RPV12" s="314"/>
      <c r="RPW12" s="314"/>
      <c r="RPX12" s="314"/>
      <c r="RPY12" s="314"/>
      <c r="RPZ12" s="314"/>
      <c r="RQA12" s="314"/>
      <c r="RQB12" s="314"/>
      <c r="RQC12" s="314"/>
      <c r="RQD12" s="314"/>
      <c r="RQE12" s="314"/>
      <c r="RQF12" s="314"/>
      <c r="RQG12" s="314"/>
      <c r="RQH12" s="314"/>
      <c r="RQI12" s="314"/>
      <c r="RQJ12" s="314"/>
      <c r="RQK12" s="314"/>
      <c r="RQL12" s="314"/>
      <c r="RQM12" s="314"/>
      <c r="RQN12" s="314"/>
      <c r="RQO12" s="314"/>
      <c r="RQP12" s="314"/>
      <c r="RQQ12" s="314"/>
      <c r="RQR12" s="314"/>
      <c r="RQS12" s="314"/>
      <c r="RQT12" s="314"/>
      <c r="RQU12" s="314"/>
      <c r="RQV12" s="314"/>
      <c r="RQW12" s="314"/>
      <c r="RQX12" s="314"/>
      <c r="RQY12" s="314"/>
      <c r="RQZ12" s="314"/>
      <c r="RRA12" s="314"/>
      <c r="RRB12" s="314"/>
      <c r="RRC12" s="314"/>
      <c r="RRD12" s="314"/>
      <c r="RRE12" s="314"/>
      <c r="RRF12" s="314"/>
      <c r="RRG12" s="314"/>
      <c r="RRH12" s="314"/>
      <c r="RRI12" s="314"/>
      <c r="RRJ12" s="314"/>
      <c r="RRK12" s="314"/>
      <c r="RRL12" s="314"/>
      <c r="RRM12" s="314"/>
      <c r="RRN12" s="314"/>
      <c r="RRO12" s="314"/>
      <c r="RRP12" s="314"/>
      <c r="RRQ12" s="314"/>
      <c r="RRR12" s="314"/>
      <c r="RRS12" s="314"/>
      <c r="RRT12" s="314"/>
      <c r="RRU12" s="314"/>
      <c r="RRV12" s="314"/>
      <c r="RRW12" s="314"/>
      <c r="RRX12" s="314"/>
      <c r="RRY12" s="314"/>
      <c r="RRZ12" s="314"/>
      <c r="RSA12" s="314"/>
      <c r="RSB12" s="314"/>
      <c r="RSC12" s="314"/>
      <c r="RSD12" s="314"/>
      <c r="RSE12" s="314"/>
      <c r="RSF12" s="314"/>
      <c r="RSG12" s="314"/>
      <c r="RSH12" s="314"/>
      <c r="RSI12" s="314"/>
      <c r="RSJ12" s="314"/>
      <c r="RSK12" s="314"/>
      <c r="RSL12" s="314"/>
      <c r="RSM12" s="314"/>
      <c r="RSN12" s="314"/>
      <c r="RSO12" s="314"/>
      <c r="RSP12" s="314"/>
      <c r="RSQ12" s="314"/>
      <c r="RSR12" s="314"/>
      <c r="RSS12" s="314"/>
      <c r="RST12" s="314"/>
      <c r="RSU12" s="314"/>
      <c r="RSV12" s="314"/>
      <c r="RSW12" s="314"/>
      <c r="RSX12" s="314"/>
      <c r="RSY12" s="314"/>
      <c r="RSZ12" s="314"/>
      <c r="RTA12" s="314"/>
      <c r="RTB12" s="314"/>
      <c r="RTC12" s="314"/>
      <c r="RTD12" s="314"/>
      <c r="RTE12" s="314"/>
      <c r="RTF12" s="314"/>
      <c r="RTG12" s="314"/>
      <c r="RTH12" s="314"/>
      <c r="RTI12" s="314"/>
      <c r="RTJ12" s="314"/>
      <c r="RTK12" s="314"/>
      <c r="RTL12" s="314"/>
      <c r="RTM12" s="314"/>
      <c r="RTN12" s="314"/>
      <c r="RTO12" s="314"/>
      <c r="RTP12" s="314"/>
      <c r="RTQ12" s="314"/>
      <c r="RTR12" s="314"/>
      <c r="RTS12" s="314"/>
      <c r="RTT12" s="314"/>
      <c r="RTU12" s="314"/>
      <c r="RTV12" s="314"/>
      <c r="RTW12" s="314"/>
      <c r="RTX12" s="314"/>
      <c r="RTY12" s="314"/>
      <c r="RTZ12" s="314"/>
      <c r="RUA12" s="314"/>
      <c r="RUB12" s="314"/>
      <c r="RUC12" s="314"/>
      <c r="RUD12" s="314"/>
      <c r="RUE12" s="314"/>
      <c r="RUF12" s="314"/>
      <c r="RUG12" s="314"/>
      <c r="RUH12" s="314"/>
      <c r="RUI12" s="314"/>
      <c r="RUJ12" s="314"/>
      <c r="RUK12" s="314"/>
      <c r="RUL12" s="314"/>
      <c r="RUM12" s="314"/>
      <c r="RUN12" s="314"/>
      <c r="RUO12" s="314"/>
      <c r="RUP12" s="314"/>
      <c r="RUQ12" s="314"/>
      <c r="RUR12" s="314"/>
      <c r="RUS12" s="314"/>
      <c r="RUT12" s="314"/>
      <c r="RUU12" s="314"/>
      <c r="RUV12" s="314"/>
      <c r="RUW12" s="314"/>
      <c r="RUX12" s="314"/>
      <c r="RUY12" s="314"/>
      <c r="RUZ12" s="314"/>
      <c r="RVA12" s="314"/>
      <c r="RVB12" s="314"/>
      <c r="RVC12" s="314"/>
      <c r="RVD12" s="314"/>
      <c r="RVE12" s="314"/>
      <c r="RVF12" s="314"/>
      <c r="RVG12" s="314"/>
      <c r="RVH12" s="314"/>
      <c r="RVI12" s="314"/>
      <c r="RVJ12" s="314"/>
      <c r="RVK12" s="314"/>
      <c r="RVL12" s="314"/>
      <c r="RVM12" s="314"/>
      <c r="RVN12" s="314"/>
      <c r="RVO12" s="314"/>
      <c r="RVP12" s="314"/>
      <c r="RVQ12" s="314"/>
      <c r="RVR12" s="314"/>
      <c r="RVS12" s="314"/>
      <c r="RVT12" s="314"/>
      <c r="RVU12" s="314"/>
      <c r="RVV12" s="314"/>
      <c r="RVW12" s="314"/>
      <c r="RVX12" s="314"/>
      <c r="RVY12" s="314"/>
      <c r="RVZ12" s="314"/>
      <c r="RWA12" s="314"/>
      <c r="RWB12" s="314"/>
      <c r="RWC12" s="314"/>
      <c r="RWD12" s="314"/>
      <c r="RWE12" s="314"/>
      <c r="RWF12" s="314"/>
      <c r="RWG12" s="314"/>
      <c r="RWH12" s="314"/>
      <c r="RWI12" s="314"/>
      <c r="RWJ12" s="314"/>
      <c r="RWK12" s="314"/>
      <c r="RWL12" s="314"/>
      <c r="RWM12" s="314"/>
      <c r="RWN12" s="314"/>
      <c r="RWO12" s="314"/>
      <c r="RWP12" s="314"/>
      <c r="RWQ12" s="314"/>
      <c r="RWR12" s="314"/>
      <c r="RWS12" s="314"/>
      <c r="RWT12" s="314"/>
      <c r="RWU12" s="314"/>
      <c r="RWV12" s="314"/>
      <c r="RWW12" s="314"/>
      <c r="RWX12" s="314"/>
      <c r="RWY12" s="314"/>
      <c r="RWZ12" s="314"/>
      <c r="RXA12" s="314"/>
      <c r="RXB12" s="314"/>
      <c r="RXC12" s="314"/>
      <c r="RXD12" s="314"/>
      <c r="RXE12" s="314"/>
      <c r="RXF12" s="314"/>
      <c r="RXG12" s="314"/>
      <c r="RXH12" s="314"/>
      <c r="RXI12" s="314"/>
      <c r="RXJ12" s="314"/>
      <c r="RXK12" s="314"/>
      <c r="RXL12" s="314"/>
      <c r="RXM12" s="314"/>
      <c r="RXN12" s="314"/>
      <c r="RXO12" s="314"/>
      <c r="RXP12" s="314"/>
      <c r="RXQ12" s="314"/>
      <c r="RXR12" s="314"/>
      <c r="RXS12" s="314"/>
      <c r="RXT12" s="314"/>
      <c r="RXU12" s="314"/>
      <c r="RXV12" s="314"/>
      <c r="RXW12" s="314"/>
      <c r="RXX12" s="314"/>
      <c r="RXY12" s="314"/>
      <c r="RXZ12" s="314"/>
      <c r="RYA12" s="314"/>
      <c r="RYB12" s="314"/>
      <c r="RYC12" s="314"/>
      <c r="RYD12" s="314"/>
      <c r="RYE12" s="314"/>
      <c r="RYF12" s="314"/>
      <c r="RYG12" s="314"/>
      <c r="RYH12" s="314"/>
      <c r="RYI12" s="314"/>
      <c r="RYJ12" s="314"/>
      <c r="RYK12" s="314"/>
      <c r="RYL12" s="314"/>
      <c r="RYM12" s="314"/>
      <c r="RYN12" s="314"/>
      <c r="RYO12" s="314"/>
      <c r="RYP12" s="314"/>
      <c r="RYQ12" s="314"/>
      <c r="RYR12" s="314"/>
      <c r="RYS12" s="314"/>
      <c r="RYT12" s="314"/>
      <c r="RYU12" s="314"/>
      <c r="RYV12" s="314"/>
      <c r="RYW12" s="314"/>
      <c r="RYX12" s="314"/>
      <c r="RYY12" s="314"/>
      <c r="RYZ12" s="314"/>
      <c r="RZA12" s="314"/>
      <c r="RZB12" s="314"/>
      <c r="RZC12" s="314"/>
      <c r="RZD12" s="314"/>
      <c r="RZE12" s="314"/>
      <c r="RZF12" s="314"/>
      <c r="RZG12" s="314"/>
      <c r="RZH12" s="314"/>
      <c r="RZI12" s="314"/>
      <c r="RZJ12" s="314"/>
      <c r="RZK12" s="314"/>
      <c r="RZL12" s="314"/>
      <c r="RZM12" s="314"/>
      <c r="RZN12" s="314"/>
      <c r="RZO12" s="314"/>
      <c r="RZP12" s="314"/>
      <c r="RZQ12" s="314"/>
      <c r="RZR12" s="314"/>
      <c r="RZS12" s="314"/>
      <c r="RZT12" s="314"/>
      <c r="RZU12" s="314"/>
      <c r="RZV12" s="314"/>
      <c r="RZW12" s="314"/>
      <c r="RZX12" s="314"/>
      <c r="RZY12" s="314"/>
      <c r="RZZ12" s="314"/>
      <c r="SAA12" s="314"/>
      <c r="SAB12" s="314"/>
      <c r="SAC12" s="314"/>
      <c r="SAD12" s="314"/>
      <c r="SAE12" s="314"/>
      <c r="SAF12" s="314"/>
      <c r="SAG12" s="314"/>
      <c r="SAH12" s="314"/>
      <c r="SAI12" s="314"/>
      <c r="SAJ12" s="314"/>
      <c r="SAK12" s="314"/>
      <c r="SAL12" s="314"/>
      <c r="SAM12" s="314"/>
      <c r="SAN12" s="314"/>
      <c r="SAO12" s="314"/>
      <c r="SAP12" s="314"/>
      <c r="SAQ12" s="314"/>
      <c r="SAR12" s="314"/>
      <c r="SAS12" s="314"/>
      <c r="SAT12" s="314"/>
      <c r="SAU12" s="314"/>
      <c r="SAV12" s="314"/>
      <c r="SAW12" s="314"/>
      <c r="SAX12" s="314"/>
      <c r="SAY12" s="314"/>
      <c r="SAZ12" s="314"/>
      <c r="SBA12" s="314"/>
      <c r="SBB12" s="314"/>
      <c r="SBC12" s="314"/>
      <c r="SBD12" s="314"/>
      <c r="SBE12" s="314"/>
      <c r="SBF12" s="314"/>
      <c r="SBG12" s="314"/>
      <c r="SBH12" s="314"/>
      <c r="SBI12" s="314"/>
      <c r="SBJ12" s="314"/>
      <c r="SBK12" s="314"/>
      <c r="SBL12" s="314"/>
      <c r="SBM12" s="314"/>
      <c r="SBN12" s="314"/>
      <c r="SBO12" s="314"/>
      <c r="SBP12" s="314"/>
      <c r="SBQ12" s="314"/>
      <c r="SBR12" s="314"/>
      <c r="SBS12" s="314"/>
      <c r="SBT12" s="314"/>
      <c r="SBU12" s="314"/>
      <c r="SBV12" s="314"/>
      <c r="SBW12" s="314"/>
      <c r="SBX12" s="314"/>
      <c r="SBY12" s="314"/>
      <c r="SBZ12" s="314"/>
      <c r="SCA12" s="314"/>
      <c r="SCB12" s="314"/>
      <c r="SCC12" s="314"/>
      <c r="SCD12" s="314"/>
      <c r="SCE12" s="314"/>
      <c r="SCF12" s="314"/>
      <c r="SCG12" s="314"/>
      <c r="SCH12" s="314"/>
      <c r="SCI12" s="314"/>
      <c r="SCJ12" s="314"/>
      <c r="SCK12" s="314"/>
      <c r="SCL12" s="314"/>
      <c r="SCM12" s="314"/>
      <c r="SCN12" s="314"/>
      <c r="SCO12" s="314"/>
      <c r="SCP12" s="314"/>
      <c r="SCQ12" s="314"/>
      <c r="SCR12" s="314"/>
      <c r="SCS12" s="314"/>
      <c r="SCT12" s="314"/>
      <c r="SCU12" s="314"/>
      <c r="SCV12" s="314"/>
      <c r="SCW12" s="314"/>
      <c r="SCX12" s="314"/>
      <c r="SCY12" s="314"/>
      <c r="SCZ12" s="314"/>
      <c r="SDA12" s="314"/>
      <c r="SDB12" s="314"/>
      <c r="SDC12" s="314"/>
      <c r="SDD12" s="314"/>
      <c r="SDE12" s="314"/>
      <c r="SDF12" s="314"/>
      <c r="SDG12" s="314"/>
      <c r="SDH12" s="314"/>
      <c r="SDI12" s="314"/>
      <c r="SDJ12" s="314"/>
      <c r="SDK12" s="314"/>
      <c r="SDL12" s="314"/>
      <c r="SDM12" s="314"/>
      <c r="SDN12" s="314"/>
      <c r="SDO12" s="314"/>
      <c r="SDP12" s="314"/>
      <c r="SDQ12" s="314"/>
      <c r="SDR12" s="314"/>
      <c r="SDS12" s="314"/>
      <c r="SDT12" s="314"/>
      <c r="SDU12" s="314"/>
      <c r="SDV12" s="314"/>
      <c r="SDW12" s="314"/>
      <c r="SDX12" s="314"/>
      <c r="SDY12" s="314"/>
      <c r="SDZ12" s="314"/>
      <c r="SEA12" s="314"/>
      <c r="SEB12" s="314"/>
      <c r="SEC12" s="314"/>
      <c r="SED12" s="314"/>
      <c r="SEE12" s="314"/>
      <c r="SEF12" s="314"/>
      <c r="SEG12" s="314"/>
      <c r="SEH12" s="314"/>
      <c r="SEI12" s="314"/>
      <c r="SEJ12" s="314"/>
      <c r="SEK12" s="314"/>
      <c r="SEL12" s="314"/>
      <c r="SEM12" s="314"/>
      <c r="SEN12" s="314"/>
      <c r="SEO12" s="314"/>
      <c r="SEP12" s="314"/>
      <c r="SEQ12" s="314"/>
      <c r="SER12" s="314"/>
      <c r="SES12" s="314"/>
      <c r="SET12" s="314"/>
      <c r="SEU12" s="314"/>
      <c r="SEV12" s="314"/>
      <c r="SEW12" s="314"/>
      <c r="SEX12" s="314"/>
      <c r="SEY12" s="314"/>
      <c r="SEZ12" s="314"/>
      <c r="SFA12" s="314"/>
      <c r="SFB12" s="314"/>
      <c r="SFC12" s="314"/>
      <c r="SFD12" s="314"/>
      <c r="SFE12" s="314"/>
      <c r="SFF12" s="314"/>
      <c r="SFG12" s="314"/>
      <c r="SFH12" s="314"/>
      <c r="SFI12" s="314"/>
      <c r="SFJ12" s="314"/>
      <c r="SFK12" s="314"/>
      <c r="SFL12" s="314"/>
      <c r="SFM12" s="314"/>
      <c r="SFN12" s="314"/>
      <c r="SFO12" s="314"/>
      <c r="SFP12" s="314"/>
      <c r="SFQ12" s="314"/>
      <c r="SFR12" s="314"/>
      <c r="SFS12" s="314"/>
      <c r="SFT12" s="314"/>
      <c r="SFU12" s="314"/>
      <c r="SFV12" s="314"/>
      <c r="SFW12" s="314"/>
      <c r="SFX12" s="314"/>
      <c r="SFY12" s="314"/>
      <c r="SFZ12" s="314"/>
      <c r="SGA12" s="314"/>
      <c r="SGB12" s="314"/>
      <c r="SGC12" s="314"/>
      <c r="SGD12" s="314"/>
      <c r="SGE12" s="314"/>
      <c r="SGF12" s="314"/>
      <c r="SGG12" s="314"/>
      <c r="SGH12" s="314"/>
      <c r="SGI12" s="314"/>
      <c r="SGJ12" s="314"/>
      <c r="SGK12" s="314"/>
      <c r="SGL12" s="314"/>
      <c r="SGM12" s="314"/>
      <c r="SGN12" s="314"/>
      <c r="SGO12" s="314"/>
      <c r="SGP12" s="314"/>
      <c r="SGQ12" s="314"/>
      <c r="SGR12" s="314"/>
      <c r="SGS12" s="314"/>
      <c r="SGT12" s="314"/>
      <c r="SGU12" s="314"/>
      <c r="SGV12" s="314"/>
      <c r="SGW12" s="314"/>
      <c r="SGX12" s="314"/>
      <c r="SGY12" s="314"/>
      <c r="SGZ12" s="314"/>
      <c r="SHA12" s="314"/>
      <c r="SHB12" s="314"/>
      <c r="SHC12" s="314"/>
      <c r="SHD12" s="314"/>
      <c r="SHE12" s="314"/>
      <c r="SHF12" s="314"/>
      <c r="SHG12" s="314"/>
      <c r="SHH12" s="314"/>
      <c r="SHI12" s="314"/>
      <c r="SHJ12" s="314"/>
      <c r="SHK12" s="314"/>
      <c r="SHL12" s="314"/>
      <c r="SHM12" s="314"/>
      <c r="SHN12" s="314"/>
      <c r="SHO12" s="314"/>
      <c r="SHP12" s="314"/>
      <c r="SHQ12" s="314"/>
      <c r="SHR12" s="314"/>
      <c r="SHS12" s="314"/>
      <c r="SHT12" s="314"/>
      <c r="SHU12" s="314"/>
      <c r="SHV12" s="314"/>
      <c r="SHW12" s="314"/>
      <c r="SHX12" s="314"/>
      <c r="SHY12" s="314"/>
      <c r="SHZ12" s="314"/>
      <c r="SIA12" s="314"/>
      <c r="SIB12" s="314"/>
      <c r="SIC12" s="314"/>
      <c r="SID12" s="314"/>
      <c r="SIE12" s="314"/>
      <c r="SIF12" s="314"/>
      <c r="SIG12" s="314"/>
      <c r="SIH12" s="314"/>
      <c r="SII12" s="314"/>
      <c r="SIJ12" s="314"/>
      <c r="SIK12" s="314"/>
      <c r="SIL12" s="314"/>
      <c r="SIM12" s="314"/>
      <c r="SIN12" s="314"/>
      <c r="SIO12" s="314"/>
      <c r="SIP12" s="314"/>
      <c r="SIQ12" s="314"/>
      <c r="SIR12" s="314"/>
      <c r="SIS12" s="314"/>
      <c r="SIT12" s="314"/>
      <c r="SIU12" s="314"/>
      <c r="SIV12" s="314"/>
      <c r="SIW12" s="314"/>
      <c r="SIX12" s="314"/>
      <c r="SIY12" s="314"/>
      <c r="SIZ12" s="314"/>
      <c r="SJA12" s="314"/>
      <c r="SJB12" s="314"/>
      <c r="SJC12" s="314"/>
      <c r="SJD12" s="314"/>
      <c r="SJE12" s="314"/>
      <c r="SJF12" s="314"/>
      <c r="SJG12" s="314"/>
      <c r="SJH12" s="314"/>
      <c r="SJI12" s="314"/>
      <c r="SJJ12" s="314"/>
      <c r="SJK12" s="314"/>
      <c r="SJL12" s="314"/>
      <c r="SJM12" s="314"/>
      <c r="SJN12" s="314"/>
      <c r="SJO12" s="314"/>
      <c r="SJP12" s="314"/>
      <c r="SJQ12" s="314"/>
      <c r="SJR12" s="314"/>
      <c r="SJS12" s="314"/>
      <c r="SJT12" s="314"/>
      <c r="SJU12" s="314"/>
      <c r="SJV12" s="314"/>
      <c r="SJW12" s="314"/>
      <c r="SJX12" s="314"/>
      <c r="SJY12" s="314"/>
      <c r="SJZ12" s="314"/>
      <c r="SKA12" s="314"/>
      <c r="SKB12" s="314"/>
      <c r="SKC12" s="314"/>
      <c r="SKD12" s="314"/>
      <c r="SKE12" s="314"/>
      <c r="SKF12" s="314"/>
      <c r="SKG12" s="314"/>
      <c r="SKH12" s="314"/>
      <c r="SKI12" s="314"/>
      <c r="SKJ12" s="314"/>
      <c r="SKK12" s="314"/>
      <c r="SKL12" s="314"/>
      <c r="SKM12" s="314"/>
      <c r="SKN12" s="314"/>
      <c r="SKO12" s="314"/>
      <c r="SKP12" s="314"/>
      <c r="SKQ12" s="314"/>
      <c r="SKR12" s="314"/>
      <c r="SKS12" s="314"/>
      <c r="SKT12" s="314"/>
      <c r="SKU12" s="314"/>
      <c r="SKV12" s="314"/>
      <c r="SKW12" s="314"/>
      <c r="SKX12" s="314"/>
      <c r="SKY12" s="314"/>
      <c r="SKZ12" s="314"/>
      <c r="SLA12" s="314"/>
      <c r="SLB12" s="314"/>
      <c r="SLC12" s="314"/>
      <c r="SLD12" s="314"/>
      <c r="SLE12" s="314"/>
      <c r="SLF12" s="314"/>
      <c r="SLG12" s="314"/>
      <c r="SLH12" s="314"/>
      <c r="SLI12" s="314"/>
      <c r="SLJ12" s="314"/>
      <c r="SLK12" s="314"/>
      <c r="SLL12" s="314"/>
      <c r="SLM12" s="314"/>
      <c r="SLN12" s="314"/>
      <c r="SLO12" s="314"/>
      <c r="SLP12" s="314"/>
      <c r="SLQ12" s="314"/>
      <c r="SLR12" s="314"/>
      <c r="SLS12" s="314"/>
      <c r="SLT12" s="314"/>
      <c r="SLU12" s="314"/>
      <c r="SLV12" s="314"/>
      <c r="SLW12" s="314"/>
      <c r="SLX12" s="314"/>
      <c r="SLY12" s="314"/>
      <c r="SLZ12" s="314"/>
      <c r="SMA12" s="314"/>
      <c r="SMB12" s="314"/>
      <c r="SMC12" s="314"/>
      <c r="SMD12" s="314"/>
      <c r="SME12" s="314"/>
      <c r="SMF12" s="314"/>
      <c r="SMG12" s="314"/>
      <c r="SMH12" s="314"/>
      <c r="SMI12" s="314"/>
      <c r="SMJ12" s="314"/>
      <c r="SMK12" s="314"/>
      <c r="SML12" s="314"/>
      <c r="SMM12" s="314"/>
      <c r="SMN12" s="314"/>
      <c r="SMO12" s="314"/>
      <c r="SMP12" s="314"/>
      <c r="SMQ12" s="314"/>
      <c r="SMR12" s="314"/>
      <c r="SMS12" s="314"/>
      <c r="SMT12" s="314"/>
      <c r="SMU12" s="314"/>
      <c r="SMV12" s="314"/>
      <c r="SMW12" s="314"/>
      <c r="SMX12" s="314"/>
      <c r="SMY12" s="314"/>
      <c r="SMZ12" s="314"/>
      <c r="SNA12" s="314"/>
      <c r="SNB12" s="314"/>
      <c r="SNC12" s="314"/>
      <c r="SND12" s="314"/>
      <c r="SNE12" s="314"/>
      <c r="SNF12" s="314"/>
      <c r="SNG12" s="314"/>
      <c r="SNH12" s="314"/>
      <c r="SNI12" s="314"/>
      <c r="SNJ12" s="314"/>
      <c r="SNK12" s="314"/>
      <c r="SNL12" s="314"/>
      <c r="SNM12" s="314"/>
      <c r="SNN12" s="314"/>
      <c r="SNO12" s="314"/>
      <c r="SNP12" s="314"/>
      <c r="SNQ12" s="314"/>
      <c r="SNR12" s="314"/>
      <c r="SNS12" s="314"/>
      <c r="SNT12" s="314"/>
      <c r="SNU12" s="314"/>
      <c r="SNV12" s="314"/>
      <c r="SNW12" s="314"/>
      <c r="SNX12" s="314"/>
      <c r="SNY12" s="314"/>
      <c r="SNZ12" s="314"/>
      <c r="SOA12" s="314"/>
      <c r="SOB12" s="314"/>
      <c r="SOC12" s="314"/>
      <c r="SOD12" s="314"/>
      <c r="SOE12" s="314"/>
      <c r="SOF12" s="314"/>
      <c r="SOG12" s="314"/>
      <c r="SOH12" s="314"/>
      <c r="SOI12" s="314"/>
      <c r="SOJ12" s="314"/>
      <c r="SOK12" s="314"/>
      <c r="SOL12" s="314"/>
      <c r="SOM12" s="314"/>
      <c r="SON12" s="314"/>
      <c r="SOO12" s="314"/>
      <c r="SOP12" s="314"/>
      <c r="SOQ12" s="314"/>
      <c r="SOR12" s="314"/>
      <c r="SOS12" s="314"/>
      <c r="SOT12" s="314"/>
      <c r="SOU12" s="314"/>
      <c r="SOV12" s="314"/>
      <c r="SOW12" s="314"/>
      <c r="SOX12" s="314"/>
      <c r="SOY12" s="314"/>
      <c r="SOZ12" s="314"/>
      <c r="SPA12" s="314"/>
      <c r="SPB12" s="314"/>
      <c r="SPC12" s="314"/>
      <c r="SPD12" s="314"/>
      <c r="SPE12" s="314"/>
      <c r="SPF12" s="314"/>
      <c r="SPG12" s="314"/>
      <c r="SPH12" s="314"/>
      <c r="SPI12" s="314"/>
      <c r="SPJ12" s="314"/>
      <c r="SPK12" s="314"/>
      <c r="SPL12" s="314"/>
      <c r="SPM12" s="314"/>
      <c r="SPN12" s="314"/>
      <c r="SPO12" s="314"/>
      <c r="SPP12" s="314"/>
      <c r="SPQ12" s="314"/>
      <c r="SPR12" s="314"/>
      <c r="SPS12" s="314"/>
      <c r="SPT12" s="314"/>
      <c r="SPU12" s="314"/>
      <c r="SPV12" s="314"/>
      <c r="SPW12" s="314"/>
      <c r="SPX12" s="314"/>
      <c r="SPY12" s="314"/>
      <c r="SPZ12" s="314"/>
      <c r="SQA12" s="314"/>
      <c r="SQB12" s="314"/>
      <c r="SQC12" s="314"/>
      <c r="SQD12" s="314"/>
      <c r="SQE12" s="314"/>
      <c r="SQF12" s="314"/>
      <c r="SQG12" s="314"/>
      <c r="SQH12" s="314"/>
      <c r="SQI12" s="314"/>
      <c r="SQJ12" s="314"/>
      <c r="SQK12" s="314"/>
      <c r="SQL12" s="314"/>
      <c r="SQM12" s="314"/>
      <c r="SQN12" s="314"/>
      <c r="SQO12" s="314"/>
      <c r="SQP12" s="314"/>
      <c r="SQQ12" s="314"/>
      <c r="SQR12" s="314"/>
      <c r="SQS12" s="314"/>
      <c r="SQT12" s="314"/>
      <c r="SQU12" s="314"/>
      <c r="SQV12" s="314"/>
      <c r="SQW12" s="314"/>
      <c r="SQX12" s="314"/>
      <c r="SQY12" s="314"/>
      <c r="SQZ12" s="314"/>
      <c r="SRA12" s="314"/>
      <c r="SRB12" s="314"/>
      <c r="SRC12" s="314"/>
      <c r="SRD12" s="314"/>
      <c r="SRE12" s="314"/>
      <c r="SRF12" s="314"/>
      <c r="SRG12" s="314"/>
      <c r="SRH12" s="314"/>
      <c r="SRI12" s="314"/>
      <c r="SRJ12" s="314"/>
      <c r="SRK12" s="314"/>
      <c r="SRL12" s="314"/>
      <c r="SRM12" s="314"/>
      <c r="SRN12" s="314"/>
      <c r="SRO12" s="314"/>
      <c r="SRP12" s="314"/>
      <c r="SRQ12" s="314"/>
      <c r="SRR12" s="314"/>
      <c r="SRS12" s="314"/>
      <c r="SRT12" s="314"/>
      <c r="SRU12" s="314"/>
      <c r="SRV12" s="314"/>
      <c r="SRW12" s="314"/>
      <c r="SRX12" s="314"/>
      <c r="SRY12" s="314"/>
      <c r="SRZ12" s="314"/>
      <c r="SSA12" s="314"/>
      <c r="SSB12" s="314"/>
      <c r="SSC12" s="314"/>
      <c r="SSD12" s="314"/>
      <c r="SSE12" s="314"/>
      <c r="SSF12" s="314"/>
      <c r="SSG12" s="314"/>
      <c r="SSH12" s="314"/>
      <c r="SSI12" s="314"/>
      <c r="SSJ12" s="314"/>
      <c r="SSK12" s="314"/>
      <c r="SSL12" s="314"/>
      <c r="SSM12" s="314"/>
      <c r="SSN12" s="314"/>
      <c r="SSO12" s="314"/>
      <c r="SSP12" s="314"/>
      <c r="SSQ12" s="314"/>
      <c r="SSR12" s="314"/>
      <c r="SSS12" s="314"/>
      <c r="SST12" s="314"/>
      <c r="SSU12" s="314"/>
      <c r="SSV12" s="314"/>
      <c r="SSW12" s="314"/>
      <c r="SSX12" s="314"/>
      <c r="SSY12" s="314"/>
      <c r="SSZ12" s="314"/>
      <c r="STA12" s="314"/>
      <c r="STB12" s="314"/>
      <c r="STC12" s="314"/>
      <c r="STD12" s="314"/>
      <c r="STE12" s="314"/>
      <c r="STF12" s="314"/>
      <c r="STG12" s="314"/>
      <c r="STH12" s="314"/>
      <c r="STI12" s="314"/>
      <c r="STJ12" s="314"/>
      <c r="STK12" s="314"/>
      <c r="STL12" s="314"/>
      <c r="STM12" s="314"/>
      <c r="STN12" s="314"/>
      <c r="STO12" s="314"/>
      <c r="STP12" s="314"/>
      <c r="STQ12" s="314"/>
      <c r="STR12" s="314"/>
      <c r="STS12" s="314"/>
      <c r="STT12" s="314"/>
      <c r="STU12" s="314"/>
      <c r="STV12" s="314"/>
      <c r="STW12" s="314"/>
      <c r="STX12" s="314"/>
      <c r="STY12" s="314"/>
      <c r="STZ12" s="314"/>
      <c r="SUA12" s="314"/>
      <c r="SUB12" s="314"/>
      <c r="SUC12" s="314"/>
      <c r="SUD12" s="314"/>
      <c r="SUE12" s="314"/>
      <c r="SUF12" s="314"/>
      <c r="SUG12" s="314"/>
      <c r="SUH12" s="314"/>
      <c r="SUI12" s="314"/>
      <c r="SUJ12" s="314"/>
      <c r="SUK12" s="314"/>
      <c r="SUL12" s="314"/>
      <c r="SUM12" s="314"/>
      <c r="SUN12" s="314"/>
      <c r="SUO12" s="314"/>
      <c r="SUP12" s="314"/>
      <c r="SUQ12" s="314"/>
      <c r="SUR12" s="314"/>
      <c r="SUS12" s="314"/>
      <c r="SUT12" s="314"/>
      <c r="SUU12" s="314"/>
      <c r="SUV12" s="314"/>
      <c r="SUW12" s="314"/>
      <c r="SUX12" s="314"/>
      <c r="SUY12" s="314"/>
      <c r="SUZ12" s="314"/>
      <c r="SVA12" s="314"/>
      <c r="SVB12" s="314"/>
      <c r="SVC12" s="314"/>
      <c r="SVD12" s="314"/>
      <c r="SVE12" s="314"/>
      <c r="SVF12" s="314"/>
      <c r="SVG12" s="314"/>
      <c r="SVH12" s="314"/>
      <c r="SVI12" s="314"/>
      <c r="SVJ12" s="314"/>
      <c r="SVK12" s="314"/>
      <c r="SVL12" s="314"/>
      <c r="SVM12" s="314"/>
      <c r="SVN12" s="314"/>
      <c r="SVO12" s="314"/>
      <c r="SVP12" s="314"/>
      <c r="SVQ12" s="314"/>
      <c r="SVR12" s="314"/>
      <c r="SVS12" s="314"/>
      <c r="SVT12" s="314"/>
      <c r="SVU12" s="314"/>
      <c r="SVV12" s="314"/>
      <c r="SVW12" s="314"/>
      <c r="SVX12" s="314"/>
      <c r="SVY12" s="314"/>
      <c r="SVZ12" s="314"/>
      <c r="SWA12" s="314"/>
      <c r="SWB12" s="314"/>
      <c r="SWC12" s="314"/>
      <c r="SWD12" s="314"/>
      <c r="SWE12" s="314"/>
      <c r="SWF12" s="314"/>
      <c r="SWG12" s="314"/>
      <c r="SWH12" s="314"/>
      <c r="SWI12" s="314"/>
      <c r="SWJ12" s="314"/>
      <c r="SWK12" s="314"/>
      <c r="SWL12" s="314"/>
      <c r="SWM12" s="314"/>
      <c r="SWN12" s="314"/>
      <c r="SWO12" s="314"/>
      <c r="SWP12" s="314"/>
      <c r="SWQ12" s="314"/>
      <c r="SWR12" s="314"/>
      <c r="SWS12" s="314"/>
      <c r="SWT12" s="314"/>
      <c r="SWU12" s="314"/>
      <c r="SWV12" s="314"/>
      <c r="SWW12" s="314"/>
      <c r="SWX12" s="314"/>
      <c r="SWY12" s="314"/>
      <c r="SWZ12" s="314"/>
      <c r="SXA12" s="314"/>
      <c r="SXB12" s="314"/>
      <c r="SXC12" s="314"/>
      <c r="SXD12" s="314"/>
      <c r="SXE12" s="314"/>
      <c r="SXF12" s="314"/>
      <c r="SXG12" s="314"/>
      <c r="SXH12" s="314"/>
      <c r="SXI12" s="314"/>
      <c r="SXJ12" s="314"/>
      <c r="SXK12" s="314"/>
      <c r="SXL12" s="314"/>
      <c r="SXM12" s="314"/>
      <c r="SXN12" s="314"/>
      <c r="SXO12" s="314"/>
      <c r="SXP12" s="314"/>
      <c r="SXQ12" s="314"/>
      <c r="SXR12" s="314"/>
      <c r="SXS12" s="314"/>
      <c r="SXT12" s="314"/>
      <c r="SXU12" s="314"/>
      <c r="SXV12" s="314"/>
      <c r="SXW12" s="314"/>
      <c r="SXX12" s="314"/>
      <c r="SXY12" s="314"/>
      <c r="SXZ12" s="314"/>
      <c r="SYA12" s="314"/>
      <c r="SYB12" s="314"/>
      <c r="SYC12" s="314"/>
      <c r="SYD12" s="314"/>
      <c r="SYE12" s="314"/>
      <c r="SYF12" s="314"/>
      <c r="SYG12" s="314"/>
      <c r="SYH12" s="314"/>
      <c r="SYI12" s="314"/>
      <c r="SYJ12" s="314"/>
      <c r="SYK12" s="314"/>
      <c r="SYL12" s="314"/>
      <c r="SYM12" s="314"/>
      <c r="SYN12" s="314"/>
      <c r="SYO12" s="314"/>
      <c r="SYP12" s="314"/>
      <c r="SYQ12" s="314"/>
      <c r="SYR12" s="314"/>
      <c r="SYS12" s="314"/>
      <c r="SYT12" s="314"/>
      <c r="SYU12" s="314"/>
      <c r="SYV12" s="314"/>
      <c r="SYW12" s="314"/>
      <c r="SYX12" s="314"/>
      <c r="SYY12" s="314"/>
      <c r="SYZ12" s="314"/>
      <c r="SZA12" s="314"/>
      <c r="SZB12" s="314"/>
      <c r="SZC12" s="314"/>
      <c r="SZD12" s="314"/>
      <c r="SZE12" s="314"/>
      <c r="SZF12" s="314"/>
      <c r="SZG12" s="314"/>
      <c r="SZH12" s="314"/>
      <c r="SZI12" s="314"/>
      <c r="SZJ12" s="314"/>
      <c r="SZK12" s="314"/>
      <c r="SZL12" s="314"/>
      <c r="SZM12" s="314"/>
      <c r="SZN12" s="314"/>
      <c r="SZO12" s="314"/>
      <c r="SZP12" s="314"/>
      <c r="SZQ12" s="314"/>
      <c r="SZR12" s="314"/>
      <c r="SZS12" s="314"/>
      <c r="SZT12" s="314"/>
      <c r="SZU12" s="314"/>
      <c r="SZV12" s="314"/>
      <c r="SZW12" s="314"/>
      <c r="SZX12" s="314"/>
      <c r="SZY12" s="314"/>
      <c r="SZZ12" s="314"/>
      <c r="TAA12" s="314"/>
      <c r="TAB12" s="314"/>
      <c r="TAC12" s="314"/>
      <c r="TAD12" s="314"/>
      <c r="TAE12" s="314"/>
      <c r="TAF12" s="314"/>
      <c r="TAG12" s="314"/>
      <c r="TAH12" s="314"/>
      <c r="TAI12" s="314"/>
      <c r="TAJ12" s="314"/>
      <c r="TAK12" s="314"/>
      <c r="TAL12" s="314"/>
      <c r="TAM12" s="314"/>
      <c r="TAN12" s="314"/>
      <c r="TAO12" s="314"/>
      <c r="TAP12" s="314"/>
      <c r="TAQ12" s="314"/>
      <c r="TAR12" s="314"/>
      <c r="TAS12" s="314"/>
      <c r="TAT12" s="314"/>
      <c r="TAU12" s="314"/>
      <c r="TAV12" s="314"/>
      <c r="TAW12" s="314"/>
      <c r="TAX12" s="314"/>
      <c r="TAY12" s="314"/>
      <c r="TAZ12" s="314"/>
      <c r="TBA12" s="314"/>
      <c r="TBB12" s="314"/>
      <c r="TBC12" s="314"/>
      <c r="TBD12" s="314"/>
      <c r="TBE12" s="314"/>
      <c r="TBF12" s="314"/>
      <c r="TBG12" s="314"/>
      <c r="TBH12" s="314"/>
      <c r="TBI12" s="314"/>
      <c r="TBJ12" s="314"/>
      <c r="TBK12" s="314"/>
      <c r="TBL12" s="314"/>
      <c r="TBM12" s="314"/>
      <c r="TBN12" s="314"/>
      <c r="TBO12" s="314"/>
      <c r="TBP12" s="314"/>
      <c r="TBQ12" s="314"/>
      <c r="TBR12" s="314"/>
      <c r="TBS12" s="314"/>
      <c r="TBT12" s="314"/>
      <c r="TBU12" s="314"/>
      <c r="TBV12" s="314"/>
      <c r="TBW12" s="314"/>
      <c r="TBX12" s="314"/>
      <c r="TBY12" s="314"/>
      <c r="TBZ12" s="314"/>
      <c r="TCA12" s="314"/>
      <c r="TCB12" s="314"/>
      <c r="TCC12" s="314"/>
      <c r="TCD12" s="314"/>
      <c r="TCE12" s="314"/>
      <c r="TCF12" s="314"/>
      <c r="TCG12" s="314"/>
      <c r="TCH12" s="314"/>
      <c r="TCI12" s="314"/>
      <c r="TCJ12" s="314"/>
      <c r="TCK12" s="314"/>
      <c r="TCL12" s="314"/>
      <c r="TCM12" s="314"/>
      <c r="TCN12" s="314"/>
      <c r="TCO12" s="314"/>
      <c r="TCP12" s="314"/>
      <c r="TCQ12" s="314"/>
      <c r="TCR12" s="314"/>
      <c r="TCS12" s="314"/>
      <c r="TCT12" s="314"/>
      <c r="TCU12" s="314"/>
      <c r="TCV12" s="314"/>
      <c r="TCW12" s="314"/>
      <c r="TCX12" s="314"/>
      <c r="TCY12" s="314"/>
      <c r="TCZ12" s="314"/>
      <c r="TDA12" s="314"/>
      <c r="TDB12" s="314"/>
      <c r="TDC12" s="314"/>
      <c r="TDD12" s="314"/>
      <c r="TDE12" s="314"/>
      <c r="TDF12" s="314"/>
      <c r="TDG12" s="314"/>
      <c r="TDH12" s="314"/>
      <c r="TDI12" s="314"/>
      <c r="TDJ12" s="314"/>
      <c r="TDK12" s="314"/>
      <c r="TDL12" s="314"/>
      <c r="TDM12" s="314"/>
      <c r="TDN12" s="314"/>
      <c r="TDO12" s="314"/>
      <c r="TDP12" s="314"/>
      <c r="TDQ12" s="314"/>
      <c r="TDR12" s="314"/>
      <c r="TDS12" s="314"/>
      <c r="TDT12" s="314"/>
      <c r="TDU12" s="314"/>
      <c r="TDV12" s="314"/>
      <c r="TDW12" s="314"/>
      <c r="TDX12" s="314"/>
      <c r="TDY12" s="314"/>
      <c r="TDZ12" s="314"/>
      <c r="TEA12" s="314"/>
      <c r="TEB12" s="314"/>
      <c r="TEC12" s="314"/>
      <c r="TED12" s="314"/>
      <c r="TEE12" s="314"/>
      <c r="TEF12" s="314"/>
      <c r="TEG12" s="314"/>
      <c r="TEH12" s="314"/>
      <c r="TEI12" s="314"/>
      <c r="TEJ12" s="314"/>
      <c r="TEK12" s="314"/>
      <c r="TEL12" s="314"/>
      <c r="TEM12" s="314"/>
      <c r="TEN12" s="314"/>
      <c r="TEO12" s="314"/>
      <c r="TEP12" s="314"/>
      <c r="TEQ12" s="314"/>
      <c r="TER12" s="314"/>
      <c r="TES12" s="314"/>
      <c r="TET12" s="314"/>
      <c r="TEU12" s="314"/>
      <c r="TEV12" s="314"/>
      <c r="TEW12" s="314"/>
      <c r="TEX12" s="314"/>
      <c r="TEY12" s="314"/>
      <c r="TEZ12" s="314"/>
      <c r="TFA12" s="314"/>
      <c r="TFB12" s="314"/>
      <c r="TFC12" s="314"/>
      <c r="TFD12" s="314"/>
      <c r="TFE12" s="314"/>
      <c r="TFF12" s="314"/>
      <c r="TFG12" s="314"/>
      <c r="TFH12" s="314"/>
      <c r="TFI12" s="314"/>
      <c r="TFJ12" s="314"/>
      <c r="TFK12" s="314"/>
      <c r="TFL12" s="314"/>
      <c r="TFM12" s="314"/>
      <c r="TFN12" s="314"/>
      <c r="TFO12" s="314"/>
      <c r="TFP12" s="314"/>
      <c r="TFQ12" s="314"/>
      <c r="TFR12" s="314"/>
      <c r="TFS12" s="314"/>
      <c r="TFT12" s="314"/>
      <c r="TFU12" s="314"/>
      <c r="TFV12" s="314"/>
      <c r="TFW12" s="314"/>
      <c r="TFX12" s="314"/>
      <c r="TFY12" s="314"/>
      <c r="TFZ12" s="314"/>
      <c r="TGA12" s="314"/>
      <c r="TGB12" s="314"/>
      <c r="TGC12" s="314"/>
      <c r="TGD12" s="314"/>
      <c r="TGE12" s="314"/>
      <c r="TGF12" s="314"/>
      <c r="TGG12" s="314"/>
      <c r="TGH12" s="314"/>
      <c r="TGI12" s="314"/>
      <c r="TGJ12" s="314"/>
      <c r="TGK12" s="314"/>
      <c r="TGL12" s="314"/>
      <c r="TGM12" s="314"/>
      <c r="TGN12" s="314"/>
      <c r="TGO12" s="314"/>
      <c r="TGP12" s="314"/>
      <c r="TGQ12" s="314"/>
      <c r="TGR12" s="314"/>
      <c r="TGS12" s="314"/>
      <c r="TGT12" s="314"/>
      <c r="TGU12" s="314"/>
      <c r="TGV12" s="314"/>
      <c r="TGW12" s="314"/>
      <c r="TGX12" s="314"/>
      <c r="TGY12" s="314"/>
      <c r="TGZ12" s="314"/>
      <c r="THA12" s="314"/>
      <c r="THB12" s="314"/>
      <c r="THC12" s="314"/>
      <c r="THD12" s="314"/>
      <c r="THE12" s="314"/>
      <c r="THF12" s="314"/>
      <c r="THG12" s="314"/>
      <c r="THH12" s="314"/>
      <c r="THI12" s="314"/>
      <c r="THJ12" s="314"/>
      <c r="THK12" s="314"/>
      <c r="THL12" s="314"/>
      <c r="THM12" s="314"/>
      <c r="THN12" s="314"/>
      <c r="THO12" s="314"/>
      <c r="THP12" s="314"/>
      <c r="THQ12" s="314"/>
      <c r="THR12" s="314"/>
      <c r="THS12" s="314"/>
      <c r="THT12" s="314"/>
      <c r="THU12" s="314"/>
      <c r="THV12" s="314"/>
      <c r="THW12" s="314"/>
      <c r="THX12" s="314"/>
      <c r="THY12" s="314"/>
      <c r="THZ12" s="314"/>
      <c r="TIA12" s="314"/>
      <c r="TIB12" s="314"/>
      <c r="TIC12" s="314"/>
      <c r="TID12" s="314"/>
      <c r="TIE12" s="314"/>
      <c r="TIF12" s="314"/>
      <c r="TIG12" s="314"/>
      <c r="TIH12" s="314"/>
      <c r="TII12" s="314"/>
      <c r="TIJ12" s="314"/>
      <c r="TIK12" s="314"/>
      <c r="TIL12" s="314"/>
      <c r="TIM12" s="314"/>
      <c r="TIN12" s="314"/>
      <c r="TIO12" s="314"/>
      <c r="TIP12" s="314"/>
      <c r="TIQ12" s="314"/>
      <c r="TIR12" s="314"/>
      <c r="TIS12" s="314"/>
      <c r="TIT12" s="314"/>
      <c r="TIU12" s="314"/>
      <c r="TIV12" s="314"/>
      <c r="TIW12" s="314"/>
      <c r="TIX12" s="314"/>
      <c r="TIY12" s="314"/>
      <c r="TIZ12" s="314"/>
      <c r="TJA12" s="314"/>
      <c r="TJB12" s="314"/>
      <c r="TJC12" s="314"/>
      <c r="TJD12" s="314"/>
      <c r="TJE12" s="314"/>
      <c r="TJF12" s="314"/>
      <c r="TJG12" s="314"/>
      <c r="TJH12" s="314"/>
      <c r="TJI12" s="314"/>
      <c r="TJJ12" s="314"/>
      <c r="TJK12" s="314"/>
      <c r="TJL12" s="314"/>
      <c r="TJM12" s="314"/>
      <c r="TJN12" s="314"/>
      <c r="TJO12" s="314"/>
      <c r="TJP12" s="314"/>
      <c r="TJQ12" s="314"/>
      <c r="TJR12" s="314"/>
      <c r="TJS12" s="314"/>
      <c r="TJT12" s="314"/>
      <c r="TJU12" s="314"/>
      <c r="TJV12" s="314"/>
      <c r="TJW12" s="314"/>
      <c r="TJX12" s="314"/>
      <c r="TJY12" s="314"/>
      <c r="TJZ12" s="314"/>
      <c r="TKA12" s="314"/>
      <c r="TKB12" s="314"/>
      <c r="TKC12" s="314"/>
      <c r="TKD12" s="314"/>
      <c r="TKE12" s="314"/>
      <c r="TKF12" s="314"/>
      <c r="TKG12" s="314"/>
      <c r="TKH12" s="314"/>
      <c r="TKI12" s="314"/>
      <c r="TKJ12" s="314"/>
      <c r="TKK12" s="314"/>
      <c r="TKL12" s="314"/>
      <c r="TKM12" s="314"/>
      <c r="TKN12" s="314"/>
      <c r="TKO12" s="314"/>
      <c r="TKP12" s="314"/>
      <c r="TKQ12" s="314"/>
      <c r="TKR12" s="314"/>
      <c r="TKS12" s="314"/>
      <c r="TKT12" s="314"/>
      <c r="TKU12" s="314"/>
      <c r="TKV12" s="314"/>
      <c r="TKW12" s="314"/>
      <c r="TKX12" s="314"/>
      <c r="TKY12" s="314"/>
      <c r="TKZ12" s="314"/>
      <c r="TLA12" s="314"/>
      <c r="TLB12" s="314"/>
      <c r="TLC12" s="314"/>
      <c r="TLD12" s="314"/>
      <c r="TLE12" s="314"/>
      <c r="TLF12" s="314"/>
      <c r="TLG12" s="314"/>
      <c r="TLH12" s="314"/>
      <c r="TLI12" s="314"/>
      <c r="TLJ12" s="314"/>
      <c r="TLK12" s="314"/>
      <c r="TLL12" s="314"/>
      <c r="TLM12" s="314"/>
      <c r="TLN12" s="314"/>
      <c r="TLO12" s="314"/>
      <c r="TLP12" s="314"/>
      <c r="TLQ12" s="314"/>
      <c r="TLR12" s="314"/>
      <c r="TLS12" s="314"/>
      <c r="TLT12" s="314"/>
      <c r="TLU12" s="314"/>
      <c r="TLV12" s="314"/>
      <c r="TLW12" s="314"/>
      <c r="TLX12" s="314"/>
      <c r="TLY12" s="314"/>
      <c r="TLZ12" s="314"/>
      <c r="TMA12" s="314"/>
      <c r="TMB12" s="314"/>
      <c r="TMC12" s="314"/>
      <c r="TMD12" s="314"/>
      <c r="TME12" s="314"/>
      <c r="TMF12" s="314"/>
      <c r="TMG12" s="314"/>
      <c r="TMH12" s="314"/>
      <c r="TMI12" s="314"/>
      <c r="TMJ12" s="314"/>
      <c r="TMK12" s="314"/>
      <c r="TML12" s="314"/>
      <c r="TMM12" s="314"/>
      <c r="TMN12" s="314"/>
      <c r="TMO12" s="314"/>
      <c r="TMP12" s="314"/>
      <c r="TMQ12" s="314"/>
      <c r="TMR12" s="314"/>
      <c r="TMS12" s="314"/>
      <c r="TMT12" s="314"/>
      <c r="TMU12" s="314"/>
      <c r="TMV12" s="314"/>
      <c r="TMW12" s="314"/>
      <c r="TMX12" s="314"/>
      <c r="TMY12" s="314"/>
      <c r="TMZ12" s="314"/>
      <c r="TNA12" s="314"/>
      <c r="TNB12" s="314"/>
      <c r="TNC12" s="314"/>
      <c r="TND12" s="314"/>
      <c r="TNE12" s="314"/>
      <c r="TNF12" s="314"/>
      <c r="TNG12" s="314"/>
      <c r="TNH12" s="314"/>
      <c r="TNI12" s="314"/>
      <c r="TNJ12" s="314"/>
      <c r="TNK12" s="314"/>
      <c r="TNL12" s="314"/>
      <c r="TNM12" s="314"/>
      <c r="TNN12" s="314"/>
      <c r="TNO12" s="314"/>
      <c r="TNP12" s="314"/>
      <c r="TNQ12" s="314"/>
      <c r="TNR12" s="314"/>
      <c r="TNS12" s="314"/>
      <c r="TNT12" s="314"/>
      <c r="TNU12" s="314"/>
      <c r="TNV12" s="314"/>
      <c r="TNW12" s="314"/>
      <c r="TNX12" s="314"/>
      <c r="TNY12" s="314"/>
      <c r="TNZ12" s="314"/>
      <c r="TOA12" s="314"/>
      <c r="TOB12" s="314"/>
      <c r="TOC12" s="314"/>
      <c r="TOD12" s="314"/>
      <c r="TOE12" s="314"/>
      <c r="TOF12" s="314"/>
      <c r="TOG12" s="314"/>
      <c r="TOH12" s="314"/>
      <c r="TOI12" s="314"/>
      <c r="TOJ12" s="314"/>
      <c r="TOK12" s="314"/>
      <c r="TOL12" s="314"/>
      <c r="TOM12" s="314"/>
      <c r="TON12" s="314"/>
      <c r="TOO12" s="314"/>
      <c r="TOP12" s="314"/>
      <c r="TOQ12" s="314"/>
      <c r="TOR12" s="314"/>
      <c r="TOS12" s="314"/>
      <c r="TOT12" s="314"/>
      <c r="TOU12" s="314"/>
      <c r="TOV12" s="314"/>
      <c r="TOW12" s="314"/>
      <c r="TOX12" s="314"/>
      <c r="TOY12" s="314"/>
      <c r="TOZ12" s="314"/>
      <c r="TPA12" s="314"/>
      <c r="TPB12" s="314"/>
      <c r="TPC12" s="314"/>
      <c r="TPD12" s="314"/>
      <c r="TPE12" s="314"/>
      <c r="TPF12" s="314"/>
      <c r="TPG12" s="314"/>
      <c r="TPH12" s="314"/>
      <c r="TPI12" s="314"/>
      <c r="TPJ12" s="314"/>
      <c r="TPK12" s="314"/>
      <c r="TPL12" s="314"/>
      <c r="TPM12" s="314"/>
      <c r="TPN12" s="314"/>
      <c r="TPO12" s="314"/>
      <c r="TPP12" s="314"/>
      <c r="TPQ12" s="314"/>
      <c r="TPR12" s="314"/>
      <c r="TPS12" s="314"/>
      <c r="TPT12" s="314"/>
      <c r="TPU12" s="314"/>
      <c r="TPV12" s="314"/>
      <c r="TPW12" s="314"/>
      <c r="TPX12" s="314"/>
      <c r="TPY12" s="314"/>
      <c r="TPZ12" s="314"/>
      <c r="TQA12" s="314"/>
      <c r="TQB12" s="314"/>
      <c r="TQC12" s="314"/>
      <c r="TQD12" s="314"/>
      <c r="TQE12" s="314"/>
      <c r="TQF12" s="314"/>
      <c r="TQG12" s="314"/>
      <c r="TQH12" s="314"/>
      <c r="TQI12" s="314"/>
      <c r="TQJ12" s="314"/>
      <c r="TQK12" s="314"/>
      <c r="TQL12" s="314"/>
      <c r="TQM12" s="314"/>
      <c r="TQN12" s="314"/>
      <c r="TQO12" s="314"/>
      <c r="TQP12" s="314"/>
      <c r="TQQ12" s="314"/>
      <c r="TQR12" s="314"/>
      <c r="TQS12" s="314"/>
      <c r="TQT12" s="314"/>
      <c r="TQU12" s="314"/>
      <c r="TQV12" s="314"/>
      <c r="TQW12" s="314"/>
      <c r="TQX12" s="314"/>
      <c r="TQY12" s="314"/>
      <c r="TQZ12" s="314"/>
      <c r="TRA12" s="314"/>
      <c r="TRB12" s="314"/>
      <c r="TRC12" s="314"/>
      <c r="TRD12" s="314"/>
      <c r="TRE12" s="314"/>
      <c r="TRF12" s="314"/>
      <c r="TRG12" s="314"/>
      <c r="TRH12" s="314"/>
      <c r="TRI12" s="314"/>
      <c r="TRJ12" s="314"/>
      <c r="TRK12" s="314"/>
      <c r="TRL12" s="314"/>
      <c r="TRM12" s="314"/>
      <c r="TRN12" s="314"/>
      <c r="TRO12" s="314"/>
      <c r="TRP12" s="314"/>
      <c r="TRQ12" s="314"/>
      <c r="TRR12" s="314"/>
      <c r="TRS12" s="314"/>
      <c r="TRT12" s="314"/>
      <c r="TRU12" s="314"/>
      <c r="TRV12" s="314"/>
      <c r="TRW12" s="314"/>
      <c r="TRX12" s="314"/>
      <c r="TRY12" s="314"/>
      <c r="TRZ12" s="314"/>
      <c r="TSA12" s="314"/>
      <c r="TSB12" s="314"/>
      <c r="TSC12" s="314"/>
      <c r="TSD12" s="314"/>
      <c r="TSE12" s="314"/>
      <c r="TSF12" s="314"/>
      <c r="TSG12" s="314"/>
      <c r="TSH12" s="314"/>
      <c r="TSI12" s="314"/>
      <c r="TSJ12" s="314"/>
      <c r="TSK12" s="314"/>
      <c r="TSL12" s="314"/>
      <c r="TSM12" s="314"/>
      <c r="TSN12" s="314"/>
      <c r="TSO12" s="314"/>
      <c r="TSP12" s="314"/>
      <c r="TSQ12" s="314"/>
      <c r="TSR12" s="314"/>
      <c r="TSS12" s="314"/>
      <c r="TST12" s="314"/>
      <c r="TSU12" s="314"/>
      <c r="TSV12" s="314"/>
      <c r="TSW12" s="314"/>
      <c r="TSX12" s="314"/>
      <c r="TSY12" s="314"/>
      <c r="TSZ12" s="314"/>
      <c r="TTA12" s="314"/>
      <c r="TTB12" s="314"/>
      <c r="TTC12" s="314"/>
      <c r="TTD12" s="314"/>
      <c r="TTE12" s="314"/>
      <c r="TTF12" s="314"/>
      <c r="TTG12" s="314"/>
      <c r="TTH12" s="314"/>
      <c r="TTI12" s="314"/>
      <c r="TTJ12" s="314"/>
      <c r="TTK12" s="314"/>
      <c r="TTL12" s="314"/>
      <c r="TTM12" s="314"/>
      <c r="TTN12" s="314"/>
      <c r="TTO12" s="314"/>
      <c r="TTP12" s="314"/>
      <c r="TTQ12" s="314"/>
      <c r="TTR12" s="314"/>
      <c r="TTS12" s="314"/>
      <c r="TTT12" s="314"/>
      <c r="TTU12" s="314"/>
      <c r="TTV12" s="314"/>
      <c r="TTW12" s="314"/>
      <c r="TTX12" s="314"/>
      <c r="TTY12" s="314"/>
      <c r="TTZ12" s="314"/>
      <c r="TUA12" s="314"/>
      <c r="TUB12" s="314"/>
      <c r="TUC12" s="314"/>
      <c r="TUD12" s="314"/>
      <c r="TUE12" s="314"/>
      <c r="TUF12" s="314"/>
      <c r="TUG12" s="314"/>
      <c r="TUH12" s="314"/>
      <c r="TUI12" s="314"/>
      <c r="TUJ12" s="314"/>
      <c r="TUK12" s="314"/>
      <c r="TUL12" s="314"/>
      <c r="TUM12" s="314"/>
      <c r="TUN12" s="314"/>
      <c r="TUO12" s="314"/>
      <c r="TUP12" s="314"/>
      <c r="TUQ12" s="314"/>
      <c r="TUR12" s="314"/>
      <c r="TUS12" s="314"/>
      <c r="TUT12" s="314"/>
      <c r="TUU12" s="314"/>
      <c r="TUV12" s="314"/>
      <c r="TUW12" s="314"/>
      <c r="TUX12" s="314"/>
      <c r="TUY12" s="314"/>
      <c r="TUZ12" s="314"/>
      <c r="TVA12" s="314"/>
      <c r="TVB12" s="314"/>
      <c r="TVC12" s="314"/>
      <c r="TVD12" s="314"/>
      <c r="TVE12" s="314"/>
      <c r="TVF12" s="314"/>
      <c r="TVG12" s="314"/>
      <c r="TVH12" s="314"/>
      <c r="TVI12" s="314"/>
      <c r="TVJ12" s="314"/>
      <c r="TVK12" s="314"/>
      <c r="TVL12" s="314"/>
      <c r="TVM12" s="314"/>
      <c r="TVN12" s="314"/>
      <c r="TVO12" s="314"/>
      <c r="TVP12" s="314"/>
      <c r="TVQ12" s="314"/>
      <c r="TVR12" s="314"/>
      <c r="TVS12" s="314"/>
      <c r="TVT12" s="314"/>
      <c r="TVU12" s="314"/>
      <c r="TVV12" s="314"/>
      <c r="TVW12" s="314"/>
      <c r="TVX12" s="314"/>
      <c r="TVY12" s="314"/>
      <c r="TVZ12" s="314"/>
      <c r="TWA12" s="314"/>
      <c r="TWB12" s="314"/>
      <c r="TWC12" s="314"/>
      <c r="TWD12" s="314"/>
      <c r="TWE12" s="314"/>
      <c r="TWF12" s="314"/>
      <c r="TWG12" s="314"/>
      <c r="TWH12" s="314"/>
      <c r="TWI12" s="314"/>
      <c r="TWJ12" s="314"/>
      <c r="TWK12" s="314"/>
      <c r="TWL12" s="314"/>
      <c r="TWM12" s="314"/>
      <c r="TWN12" s="314"/>
      <c r="TWO12" s="314"/>
      <c r="TWP12" s="314"/>
      <c r="TWQ12" s="314"/>
      <c r="TWR12" s="314"/>
      <c r="TWS12" s="314"/>
      <c r="TWT12" s="314"/>
      <c r="TWU12" s="314"/>
      <c r="TWV12" s="314"/>
      <c r="TWW12" s="314"/>
      <c r="TWX12" s="314"/>
      <c r="TWY12" s="314"/>
      <c r="TWZ12" s="314"/>
      <c r="TXA12" s="314"/>
      <c r="TXB12" s="314"/>
      <c r="TXC12" s="314"/>
      <c r="TXD12" s="314"/>
      <c r="TXE12" s="314"/>
      <c r="TXF12" s="314"/>
      <c r="TXG12" s="314"/>
      <c r="TXH12" s="314"/>
      <c r="TXI12" s="314"/>
      <c r="TXJ12" s="314"/>
      <c r="TXK12" s="314"/>
      <c r="TXL12" s="314"/>
      <c r="TXM12" s="314"/>
      <c r="TXN12" s="314"/>
      <c r="TXO12" s="314"/>
      <c r="TXP12" s="314"/>
      <c r="TXQ12" s="314"/>
      <c r="TXR12" s="314"/>
      <c r="TXS12" s="314"/>
      <c r="TXT12" s="314"/>
      <c r="TXU12" s="314"/>
      <c r="TXV12" s="314"/>
      <c r="TXW12" s="314"/>
      <c r="TXX12" s="314"/>
      <c r="TXY12" s="314"/>
      <c r="TXZ12" s="314"/>
      <c r="TYA12" s="314"/>
      <c r="TYB12" s="314"/>
      <c r="TYC12" s="314"/>
      <c r="TYD12" s="314"/>
      <c r="TYE12" s="314"/>
      <c r="TYF12" s="314"/>
      <c r="TYG12" s="314"/>
      <c r="TYH12" s="314"/>
      <c r="TYI12" s="314"/>
      <c r="TYJ12" s="314"/>
      <c r="TYK12" s="314"/>
      <c r="TYL12" s="314"/>
      <c r="TYM12" s="314"/>
      <c r="TYN12" s="314"/>
      <c r="TYO12" s="314"/>
      <c r="TYP12" s="314"/>
      <c r="TYQ12" s="314"/>
      <c r="TYR12" s="314"/>
      <c r="TYS12" s="314"/>
      <c r="TYT12" s="314"/>
      <c r="TYU12" s="314"/>
      <c r="TYV12" s="314"/>
      <c r="TYW12" s="314"/>
      <c r="TYX12" s="314"/>
      <c r="TYY12" s="314"/>
      <c r="TYZ12" s="314"/>
      <c r="TZA12" s="314"/>
      <c r="TZB12" s="314"/>
      <c r="TZC12" s="314"/>
      <c r="TZD12" s="314"/>
      <c r="TZE12" s="314"/>
      <c r="TZF12" s="314"/>
      <c r="TZG12" s="314"/>
      <c r="TZH12" s="314"/>
      <c r="TZI12" s="314"/>
      <c r="TZJ12" s="314"/>
      <c r="TZK12" s="314"/>
      <c r="TZL12" s="314"/>
      <c r="TZM12" s="314"/>
      <c r="TZN12" s="314"/>
      <c r="TZO12" s="314"/>
      <c r="TZP12" s="314"/>
      <c r="TZQ12" s="314"/>
      <c r="TZR12" s="314"/>
      <c r="TZS12" s="314"/>
      <c r="TZT12" s="314"/>
      <c r="TZU12" s="314"/>
      <c r="TZV12" s="314"/>
      <c r="TZW12" s="314"/>
      <c r="TZX12" s="314"/>
      <c r="TZY12" s="314"/>
      <c r="TZZ12" s="314"/>
      <c r="UAA12" s="314"/>
      <c r="UAB12" s="314"/>
      <c r="UAC12" s="314"/>
      <c r="UAD12" s="314"/>
      <c r="UAE12" s="314"/>
      <c r="UAF12" s="314"/>
      <c r="UAG12" s="314"/>
      <c r="UAH12" s="314"/>
      <c r="UAI12" s="314"/>
      <c r="UAJ12" s="314"/>
      <c r="UAK12" s="314"/>
      <c r="UAL12" s="314"/>
      <c r="UAM12" s="314"/>
      <c r="UAN12" s="314"/>
      <c r="UAO12" s="314"/>
      <c r="UAP12" s="314"/>
      <c r="UAQ12" s="314"/>
      <c r="UAR12" s="314"/>
      <c r="UAS12" s="314"/>
      <c r="UAT12" s="314"/>
      <c r="UAU12" s="314"/>
      <c r="UAV12" s="314"/>
      <c r="UAW12" s="314"/>
      <c r="UAX12" s="314"/>
      <c r="UAY12" s="314"/>
      <c r="UAZ12" s="314"/>
      <c r="UBA12" s="314"/>
      <c r="UBB12" s="314"/>
      <c r="UBC12" s="314"/>
      <c r="UBD12" s="314"/>
      <c r="UBE12" s="314"/>
      <c r="UBF12" s="314"/>
      <c r="UBG12" s="314"/>
      <c r="UBH12" s="314"/>
      <c r="UBI12" s="314"/>
      <c r="UBJ12" s="314"/>
      <c r="UBK12" s="314"/>
      <c r="UBL12" s="314"/>
      <c r="UBM12" s="314"/>
      <c r="UBN12" s="314"/>
      <c r="UBO12" s="314"/>
      <c r="UBP12" s="314"/>
      <c r="UBQ12" s="314"/>
      <c r="UBR12" s="314"/>
      <c r="UBS12" s="314"/>
      <c r="UBT12" s="314"/>
      <c r="UBU12" s="314"/>
      <c r="UBV12" s="314"/>
      <c r="UBW12" s="314"/>
      <c r="UBX12" s="314"/>
      <c r="UBY12" s="314"/>
      <c r="UBZ12" s="314"/>
      <c r="UCA12" s="314"/>
      <c r="UCB12" s="314"/>
      <c r="UCC12" s="314"/>
      <c r="UCD12" s="314"/>
      <c r="UCE12" s="314"/>
      <c r="UCF12" s="314"/>
      <c r="UCG12" s="314"/>
      <c r="UCH12" s="314"/>
      <c r="UCI12" s="314"/>
      <c r="UCJ12" s="314"/>
      <c r="UCK12" s="314"/>
      <c r="UCL12" s="314"/>
      <c r="UCM12" s="314"/>
      <c r="UCN12" s="314"/>
      <c r="UCO12" s="314"/>
      <c r="UCP12" s="314"/>
      <c r="UCQ12" s="314"/>
      <c r="UCR12" s="314"/>
      <c r="UCS12" s="314"/>
      <c r="UCT12" s="314"/>
      <c r="UCU12" s="314"/>
      <c r="UCV12" s="314"/>
      <c r="UCW12" s="314"/>
      <c r="UCX12" s="314"/>
      <c r="UCY12" s="314"/>
      <c r="UCZ12" s="314"/>
      <c r="UDA12" s="314"/>
      <c r="UDB12" s="314"/>
      <c r="UDC12" s="314"/>
      <c r="UDD12" s="314"/>
      <c r="UDE12" s="314"/>
      <c r="UDF12" s="314"/>
      <c r="UDG12" s="314"/>
      <c r="UDH12" s="314"/>
      <c r="UDI12" s="314"/>
      <c r="UDJ12" s="314"/>
      <c r="UDK12" s="314"/>
      <c r="UDL12" s="314"/>
      <c r="UDM12" s="314"/>
      <c r="UDN12" s="314"/>
      <c r="UDO12" s="314"/>
      <c r="UDP12" s="314"/>
      <c r="UDQ12" s="314"/>
      <c r="UDR12" s="314"/>
      <c r="UDS12" s="314"/>
      <c r="UDT12" s="314"/>
      <c r="UDU12" s="314"/>
      <c r="UDV12" s="314"/>
      <c r="UDW12" s="314"/>
      <c r="UDX12" s="314"/>
      <c r="UDY12" s="314"/>
      <c r="UDZ12" s="314"/>
      <c r="UEA12" s="314"/>
      <c r="UEB12" s="314"/>
      <c r="UEC12" s="314"/>
      <c r="UED12" s="314"/>
      <c r="UEE12" s="314"/>
      <c r="UEF12" s="314"/>
      <c r="UEG12" s="314"/>
      <c r="UEH12" s="314"/>
      <c r="UEI12" s="314"/>
      <c r="UEJ12" s="314"/>
      <c r="UEK12" s="314"/>
      <c r="UEL12" s="314"/>
      <c r="UEM12" s="314"/>
      <c r="UEN12" s="314"/>
      <c r="UEO12" s="314"/>
      <c r="UEP12" s="314"/>
      <c r="UEQ12" s="314"/>
      <c r="UER12" s="314"/>
      <c r="UES12" s="314"/>
      <c r="UET12" s="314"/>
      <c r="UEU12" s="314"/>
      <c r="UEV12" s="314"/>
      <c r="UEW12" s="314"/>
      <c r="UEX12" s="314"/>
      <c r="UEY12" s="314"/>
      <c r="UEZ12" s="314"/>
      <c r="UFA12" s="314"/>
      <c r="UFB12" s="314"/>
      <c r="UFC12" s="314"/>
      <c r="UFD12" s="314"/>
      <c r="UFE12" s="314"/>
      <c r="UFF12" s="314"/>
      <c r="UFG12" s="314"/>
      <c r="UFH12" s="314"/>
      <c r="UFI12" s="314"/>
      <c r="UFJ12" s="314"/>
      <c r="UFK12" s="314"/>
      <c r="UFL12" s="314"/>
      <c r="UFM12" s="314"/>
      <c r="UFN12" s="314"/>
      <c r="UFO12" s="314"/>
      <c r="UFP12" s="314"/>
      <c r="UFQ12" s="314"/>
      <c r="UFR12" s="314"/>
      <c r="UFS12" s="314"/>
      <c r="UFT12" s="314"/>
      <c r="UFU12" s="314"/>
      <c r="UFV12" s="314"/>
      <c r="UFW12" s="314"/>
      <c r="UFX12" s="314"/>
      <c r="UFY12" s="314"/>
      <c r="UFZ12" s="314"/>
      <c r="UGA12" s="314"/>
      <c r="UGB12" s="314"/>
      <c r="UGC12" s="314"/>
      <c r="UGD12" s="314"/>
      <c r="UGE12" s="314"/>
      <c r="UGF12" s="314"/>
      <c r="UGG12" s="314"/>
      <c r="UGH12" s="314"/>
      <c r="UGI12" s="314"/>
      <c r="UGJ12" s="314"/>
      <c r="UGK12" s="314"/>
      <c r="UGL12" s="314"/>
      <c r="UGM12" s="314"/>
      <c r="UGN12" s="314"/>
      <c r="UGO12" s="314"/>
      <c r="UGP12" s="314"/>
      <c r="UGQ12" s="314"/>
      <c r="UGR12" s="314"/>
      <c r="UGS12" s="314"/>
      <c r="UGT12" s="314"/>
      <c r="UGU12" s="314"/>
      <c r="UGV12" s="314"/>
      <c r="UGW12" s="314"/>
      <c r="UGX12" s="314"/>
      <c r="UGY12" s="314"/>
      <c r="UGZ12" s="314"/>
      <c r="UHA12" s="314"/>
      <c r="UHB12" s="314"/>
      <c r="UHC12" s="314"/>
      <c r="UHD12" s="314"/>
      <c r="UHE12" s="314"/>
      <c r="UHF12" s="314"/>
      <c r="UHG12" s="314"/>
      <c r="UHH12" s="314"/>
      <c r="UHI12" s="314"/>
      <c r="UHJ12" s="314"/>
      <c r="UHK12" s="314"/>
      <c r="UHL12" s="314"/>
      <c r="UHM12" s="314"/>
      <c r="UHN12" s="314"/>
      <c r="UHO12" s="314"/>
      <c r="UHP12" s="314"/>
      <c r="UHQ12" s="314"/>
      <c r="UHR12" s="314"/>
      <c r="UHS12" s="314"/>
      <c r="UHT12" s="314"/>
      <c r="UHU12" s="314"/>
      <c r="UHV12" s="314"/>
      <c r="UHW12" s="314"/>
      <c r="UHX12" s="314"/>
      <c r="UHY12" s="314"/>
      <c r="UHZ12" s="314"/>
      <c r="UIA12" s="314"/>
      <c r="UIB12" s="314"/>
      <c r="UIC12" s="314"/>
      <c r="UID12" s="314"/>
      <c r="UIE12" s="314"/>
      <c r="UIF12" s="314"/>
      <c r="UIG12" s="314"/>
      <c r="UIH12" s="314"/>
      <c r="UII12" s="314"/>
      <c r="UIJ12" s="314"/>
      <c r="UIK12" s="314"/>
      <c r="UIL12" s="314"/>
      <c r="UIM12" s="314"/>
      <c r="UIN12" s="314"/>
      <c r="UIO12" s="314"/>
      <c r="UIP12" s="314"/>
      <c r="UIQ12" s="314"/>
      <c r="UIR12" s="314"/>
      <c r="UIS12" s="314"/>
      <c r="UIT12" s="314"/>
      <c r="UIU12" s="314"/>
      <c r="UIV12" s="314"/>
      <c r="UIW12" s="314"/>
      <c r="UIX12" s="314"/>
      <c r="UIY12" s="314"/>
      <c r="UIZ12" s="314"/>
      <c r="UJA12" s="314"/>
      <c r="UJB12" s="314"/>
      <c r="UJC12" s="314"/>
      <c r="UJD12" s="314"/>
      <c r="UJE12" s="314"/>
      <c r="UJF12" s="314"/>
      <c r="UJG12" s="314"/>
      <c r="UJH12" s="314"/>
      <c r="UJI12" s="314"/>
      <c r="UJJ12" s="314"/>
      <c r="UJK12" s="314"/>
      <c r="UJL12" s="314"/>
      <c r="UJM12" s="314"/>
      <c r="UJN12" s="314"/>
      <c r="UJO12" s="314"/>
      <c r="UJP12" s="314"/>
      <c r="UJQ12" s="314"/>
      <c r="UJR12" s="314"/>
      <c r="UJS12" s="314"/>
      <c r="UJT12" s="314"/>
      <c r="UJU12" s="314"/>
      <c r="UJV12" s="314"/>
      <c r="UJW12" s="314"/>
      <c r="UJX12" s="314"/>
      <c r="UJY12" s="314"/>
      <c r="UJZ12" s="314"/>
      <c r="UKA12" s="314"/>
      <c r="UKB12" s="314"/>
      <c r="UKC12" s="314"/>
      <c r="UKD12" s="314"/>
      <c r="UKE12" s="314"/>
      <c r="UKF12" s="314"/>
      <c r="UKG12" s="314"/>
      <c r="UKH12" s="314"/>
      <c r="UKI12" s="314"/>
      <c r="UKJ12" s="314"/>
      <c r="UKK12" s="314"/>
      <c r="UKL12" s="314"/>
      <c r="UKM12" s="314"/>
      <c r="UKN12" s="314"/>
      <c r="UKO12" s="314"/>
      <c r="UKP12" s="314"/>
      <c r="UKQ12" s="314"/>
      <c r="UKR12" s="314"/>
      <c r="UKS12" s="314"/>
      <c r="UKT12" s="314"/>
      <c r="UKU12" s="314"/>
      <c r="UKV12" s="314"/>
      <c r="UKW12" s="314"/>
      <c r="UKX12" s="314"/>
      <c r="UKY12" s="314"/>
      <c r="UKZ12" s="314"/>
      <c r="ULA12" s="314"/>
      <c r="ULB12" s="314"/>
      <c r="ULC12" s="314"/>
      <c r="ULD12" s="314"/>
      <c r="ULE12" s="314"/>
      <c r="ULF12" s="314"/>
      <c r="ULG12" s="314"/>
      <c r="ULH12" s="314"/>
      <c r="ULI12" s="314"/>
      <c r="ULJ12" s="314"/>
      <c r="ULK12" s="314"/>
      <c r="ULL12" s="314"/>
      <c r="ULM12" s="314"/>
      <c r="ULN12" s="314"/>
      <c r="ULO12" s="314"/>
      <c r="ULP12" s="314"/>
      <c r="ULQ12" s="314"/>
      <c r="ULR12" s="314"/>
      <c r="ULS12" s="314"/>
      <c r="ULT12" s="314"/>
      <c r="ULU12" s="314"/>
      <c r="ULV12" s="314"/>
      <c r="ULW12" s="314"/>
      <c r="ULX12" s="314"/>
      <c r="ULY12" s="314"/>
      <c r="ULZ12" s="314"/>
      <c r="UMA12" s="314"/>
      <c r="UMB12" s="314"/>
      <c r="UMC12" s="314"/>
      <c r="UMD12" s="314"/>
      <c r="UME12" s="314"/>
      <c r="UMF12" s="314"/>
      <c r="UMG12" s="314"/>
      <c r="UMH12" s="314"/>
      <c r="UMI12" s="314"/>
      <c r="UMJ12" s="314"/>
      <c r="UMK12" s="314"/>
      <c r="UML12" s="314"/>
      <c r="UMM12" s="314"/>
      <c r="UMN12" s="314"/>
      <c r="UMO12" s="314"/>
      <c r="UMP12" s="314"/>
      <c r="UMQ12" s="314"/>
      <c r="UMR12" s="314"/>
      <c r="UMS12" s="314"/>
      <c r="UMT12" s="314"/>
      <c r="UMU12" s="314"/>
      <c r="UMV12" s="314"/>
      <c r="UMW12" s="314"/>
      <c r="UMX12" s="314"/>
      <c r="UMY12" s="314"/>
      <c r="UMZ12" s="314"/>
      <c r="UNA12" s="314"/>
      <c r="UNB12" s="314"/>
      <c r="UNC12" s="314"/>
      <c r="UND12" s="314"/>
      <c r="UNE12" s="314"/>
      <c r="UNF12" s="314"/>
      <c r="UNG12" s="314"/>
      <c r="UNH12" s="314"/>
      <c r="UNI12" s="314"/>
      <c r="UNJ12" s="314"/>
      <c r="UNK12" s="314"/>
      <c r="UNL12" s="314"/>
      <c r="UNM12" s="314"/>
      <c r="UNN12" s="314"/>
      <c r="UNO12" s="314"/>
      <c r="UNP12" s="314"/>
      <c r="UNQ12" s="314"/>
      <c r="UNR12" s="314"/>
      <c r="UNS12" s="314"/>
      <c r="UNT12" s="314"/>
      <c r="UNU12" s="314"/>
      <c r="UNV12" s="314"/>
      <c r="UNW12" s="314"/>
      <c r="UNX12" s="314"/>
      <c r="UNY12" s="314"/>
      <c r="UNZ12" s="314"/>
      <c r="UOA12" s="314"/>
      <c r="UOB12" s="314"/>
      <c r="UOC12" s="314"/>
      <c r="UOD12" s="314"/>
      <c r="UOE12" s="314"/>
      <c r="UOF12" s="314"/>
      <c r="UOG12" s="314"/>
      <c r="UOH12" s="314"/>
      <c r="UOI12" s="314"/>
      <c r="UOJ12" s="314"/>
      <c r="UOK12" s="314"/>
      <c r="UOL12" s="314"/>
      <c r="UOM12" s="314"/>
      <c r="UON12" s="314"/>
      <c r="UOO12" s="314"/>
      <c r="UOP12" s="314"/>
      <c r="UOQ12" s="314"/>
      <c r="UOR12" s="314"/>
      <c r="UOS12" s="314"/>
      <c r="UOT12" s="314"/>
      <c r="UOU12" s="314"/>
      <c r="UOV12" s="314"/>
      <c r="UOW12" s="314"/>
      <c r="UOX12" s="314"/>
      <c r="UOY12" s="314"/>
      <c r="UOZ12" s="314"/>
      <c r="UPA12" s="314"/>
      <c r="UPB12" s="314"/>
      <c r="UPC12" s="314"/>
      <c r="UPD12" s="314"/>
      <c r="UPE12" s="314"/>
      <c r="UPF12" s="314"/>
      <c r="UPG12" s="314"/>
      <c r="UPH12" s="314"/>
      <c r="UPI12" s="314"/>
      <c r="UPJ12" s="314"/>
      <c r="UPK12" s="314"/>
      <c r="UPL12" s="314"/>
      <c r="UPM12" s="314"/>
      <c r="UPN12" s="314"/>
      <c r="UPO12" s="314"/>
      <c r="UPP12" s="314"/>
      <c r="UPQ12" s="314"/>
      <c r="UPR12" s="314"/>
      <c r="UPS12" s="314"/>
      <c r="UPT12" s="314"/>
      <c r="UPU12" s="314"/>
      <c r="UPV12" s="314"/>
      <c r="UPW12" s="314"/>
      <c r="UPX12" s="314"/>
      <c r="UPY12" s="314"/>
      <c r="UPZ12" s="314"/>
      <c r="UQA12" s="314"/>
      <c r="UQB12" s="314"/>
      <c r="UQC12" s="314"/>
      <c r="UQD12" s="314"/>
      <c r="UQE12" s="314"/>
      <c r="UQF12" s="314"/>
      <c r="UQG12" s="314"/>
      <c r="UQH12" s="314"/>
      <c r="UQI12" s="314"/>
      <c r="UQJ12" s="314"/>
      <c r="UQK12" s="314"/>
      <c r="UQL12" s="314"/>
      <c r="UQM12" s="314"/>
      <c r="UQN12" s="314"/>
      <c r="UQO12" s="314"/>
      <c r="UQP12" s="314"/>
      <c r="UQQ12" s="314"/>
      <c r="UQR12" s="314"/>
      <c r="UQS12" s="314"/>
      <c r="UQT12" s="314"/>
      <c r="UQU12" s="314"/>
      <c r="UQV12" s="314"/>
      <c r="UQW12" s="314"/>
      <c r="UQX12" s="314"/>
      <c r="UQY12" s="314"/>
      <c r="UQZ12" s="314"/>
      <c r="URA12" s="314"/>
      <c r="URB12" s="314"/>
      <c r="URC12" s="314"/>
      <c r="URD12" s="314"/>
      <c r="URE12" s="314"/>
      <c r="URF12" s="314"/>
      <c r="URG12" s="314"/>
      <c r="URH12" s="314"/>
      <c r="URI12" s="314"/>
      <c r="URJ12" s="314"/>
      <c r="URK12" s="314"/>
      <c r="URL12" s="314"/>
      <c r="URM12" s="314"/>
      <c r="URN12" s="314"/>
      <c r="URO12" s="314"/>
      <c r="URP12" s="314"/>
      <c r="URQ12" s="314"/>
      <c r="URR12" s="314"/>
      <c r="URS12" s="314"/>
      <c r="URT12" s="314"/>
      <c r="URU12" s="314"/>
      <c r="URV12" s="314"/>
      <c r="URW12" s="314"/>
      <c r="URX12" s="314"/>
      <c r="URY12" s="314"/>
      <c r="URZ12" s="314"/>
      <c r="USA12" s="314"/>
      <c r="USB12" s="314"/>
      <c r="USC12" s="314"/>
      <c r="USD12" s="314"/>
      <c r="USE12" s="314"/>
      <c r="USF12" s="314"/>
      <c r="USG12" s="314"/>
      <c r="USH12" s="314"/>
      <c r="USI12" s="314"/>
      <c r="USJ12" s="314"/>
      <c r="USK12" s="314"/>
      <c r="USL12" s="314"/>
      <c r="USM12" s="314"/>
      <c r="USN12" s="314"/>
      <c r="USO12" s="314"/>
      <c r="USP12" s="314"/>
      <c r="USQ12" s="314"/>
      <c r="USR12" s="314"/>
      <c r="USS12" s="314"/>
      <c r="UST12" s="314"/>
      <c r="USU12" s="314"/>
      <c r="USV12" s="314"/>
      <c r="USW12" s="314"/>
      <c r="USX12" s="314"/>
      <c r="USY12" s="314"/>
      <c r="USZ12" s="314"/>
      <c r="UTA12" s="314"/>
      <c r="UTB12" s="314"/>
      <c r="UTC12" s="314"/>
      <c r="UTD12" s="314"/>
      <c r="UTE12" s="314"/>
      <c r="UTF12" s="314"/>
      <c r="UTG12" s="314"/>
      <c r="UTH12" s="314"/>
      <c r="UTI12" s="314"/>
      <c r="UTJ12" s="314"/>
      <c r="UTK12" s="314"/>
      <c r="UTL12" s="314"/>
      <c r="UTM12" s="314"/>
      <c r="UTN12" s="314"/>
      <c r="UTO12" s="314"/>
      <c r="UTP12" s="314"/>
      <c r="UTQ12" s="314"/>
      <c r="UTR12" s="314"/>
      <c r="UTS12" s="314"/>
      <c r="UTT12" s="314"/>
      <c r="UTU12" s="314"/>
      <c r="UTV12" s="314"/>
      <c r="UTW12" s="314"/>
      <c r="UTX12" s="314"/>
      <c r="UTY12" s="314"/>
      <c r="UTZ12" s="314"/>
      <c r="UUA12" s="314"/>
      <c r="UUB12" s="314"/>
      <c r="UUC12" s="314"/>
      <c r="UUD12" s="314"/>
      <c r="UUE12" s="314"/>
      <c r="UUF12" s="314"/>
      <c r="UUG12" s="314"/>
      <c r="UUH12" s="314"/>
      <c r="UUI12" s="314"/>
      <c r="UUJ12" s="314"/>
      <c r="UUK12" s="314"/>
      <c r="UUL12" s="314"/>
      <c r="UUM12" s="314"/>
      <c r="UUN12" s="314"/>
      <c r="UUO12" s="314"/>
      <c r="UUP12" s="314"/>
      <c r="UUQ12" s="314"/>
      <c r="UUR12" s="314"/>
      <c r="UUS12" s="314"/>
      <c r="UUT12" s="314"/>
      <c r="UUU12" s="314"/>
      <c r="UUV12" s="314"/>
      <c r="UUW12" s="314"/>
      <c r="UUX12" s="314"/>
      <c r="UUY12" s="314"/>
      <c r="UUZ12" s="314"/>
      <c r="UVA12" s="314"/>
      <c r="UVB12" s="314"/>
      <c r="UVC12" s="314"/>
      <c r="UVD12" s="314"/>
      <c r="UVE12" s="314"/>
      <c r="UVF12" s="314"/>
      <c r="UVG12" s="314"/>
      <c r="UVH12" s="314"/>
      <c r="UVI12" s="314"/>
      <c r="UVJ12" s="314"/>
      <c r="UVK12" s="314"/>
      <c r="UVL12" s="314"/>
      <c r="UVM12" s="314"/>
      <c r="UVN12" s="314"/>
      <c r="UVO12" s="314"/>
      <c r="UVP12" s="314"/>
      <c r="UVQ12" s="314"/>
      <c r="UVR12" s="314"/>
      <c r="UVS12" s="314"/>
      <c r="UVT12" s="314"/>
      <c r="UVU12" s="314"/>
      <c r="UVV12" s="314"/>
      <c r="UVW12" s="314"/>
      <c r="UVX12" s="314"/>
      <c r="UVY12" s="314"/>
      <c r="UVZ12" s="314"/>
      <c r="UWA12" s="314"/>
      <c r="UWB12" s="314"/>
      <c r="UWC12" s="314"/>
      <c r="UWD12" s="314"/>
      <c r="UWE12" s="314"/>
      <c r="UWF12" s="314"/>
      <c r="UWG12" s="314"/>
      <c r="UWH12" s="314"/>
      <c r="UWI12" s="314"/>
      <c r="UWJ12" s="314"/>
      <c r="UWK12" s="314"/>
      <c r="UWL12" s="314"/>
      <c r="UWM12" s="314"/>
      <c r="UWN12" s="314"/>
      <c r="UWO12" s="314"/>
      <c r="UWP12" s="314"/>
      <c r="UWQ12" s="314"/>
      <c r="UWR12" s="314"/>
      <c r="UWS12" s="314"/>
      <c r="UWT12" s="314"/>
      <c r="UWU12" s="314"/>
      <c r="UWV12" s="314"/>
      <c r="UWW12" s="314"/>
      <c r="UWX12" s="314"/>
      <c r="UWY12" s="314"/>
      <c r="UWZ12" s="314"/>
      <c r="UXA12" s="314"/>
      <c r="UXB12" s="314"/>
      <c r="UXC12" s="314"/>
      <c r="UXD12" s="314"/>
      <c r="UXE12" s="314"/>
      <c r="UXF12" s="314"/>
      <c r="UXG12" s="314"/>
      <c r="UXH12" s="314"/>
      <c r="UXI12" s="314"/>
      <c r="UXJ12" s="314"/>
      <c r="UXK12" s="314"/>
      <c r="UXL12" s="314"/>
      <c r="UXM12" s="314"/>
      <c r="UXN12" s="314"/>
      <c r="UXO12" s="314"/>
      <c r="UXP12" s="314"/>
      <c r="UXQ12" s="314"/>
      <c r="UXR12" s="314"/>
      <c r="UXS12" s="314"/>
      <c r="UXT12" s="314"/>
      <c r="UXU12" s="314"/>
      <c r="UXV12" s="314"/>
      <c r="UXW12" s="314"/>
      <c r="UXX12" s="314"/>
      <c r="UXY12" s="314"/>
      <c r="UXZ12" s="314"/>
      <c r="UYA12" s="314"/>
      <c r="UYB12" s="314"/>
      <c r="UYC12" s="314"/>
      <c r="UYD12" s="314"/>
      <c r="UYE12" s="314"/>
      <c r="UYF12" s="314"/>
      <c r="UYG12" s="314"/>
      <c r="UYH12" s="314"/>
      <c r="UYI12" s="314"/>
      <c r="UYJ12" s="314"/>
      <c r="UYK12" s="314"/>
      <c r="UYL12" s="314"/>
      <c r="UYM12" s="314"/>
      <c r="UYN12" s="314"/>
      <c r="UYO12" s="314"/>
      <c r="UYP12" s="314"/>
      <c r="UYQ12" s="314"/>
      <c r="UYR12" s="314"/>
      <c r="UYS12" s="314"/>
      <c r="UYT12" s="314"/>
      <c r="UYU12" s="314"/>
      <c r="UYV12" s="314"/>
      <c r="UYW12" s="314"/>
      <c r="UYX12" s="314"/>
      <c r="UYY12" s="314"/>
      <c r="UYZ12" s="314"/>
      <c r="UZA12" s="314"/>
      <c r="UZB12" s="314"/>
      <c r="UZC12" s="314"/>
      <c r="UZD12" s="314"/>
      <c r="UZE12" s="314"/>
      <c r="UZF12" s="314"/>
      <c r="UZG12" s="314"/>
      <c r="UZH12" s="314"/>
      <c r="UZI12" s="314"/>
      <c r="UZJ12" s="314"/>
      <c r="UZK12" s="314"/>
      <c r="UZL12" s="314"/>
      <c r="UZM12" s="314"/>
      <c r="UZN12" s="314"/>
      <c r="UZO12" s="314"/>
      <c r="UZP12" s="314"/>
      <c r="UZQ12" s="314"/>
      <c r="UZR12" s="314"/>
      <c r="UZS12" s="314"/>
      <c r="UZT12" s="314"/>
      <c r="UZU12" s="314"/>
      <c r="UZV12" s="314"/>
      <c r="UZW12" s="314"/>
      <c r="UZX12" s="314"/>
      <c r="UZY12" s="314"/>
      <c r="UZZ12" s="314"/>
      <c r="VAA12" s="314"/>
      <c r="VAB12" s="314"/>
      <c r="VAC12" s="314"/>
      <c r="VAD12" s="314"/>
      <c r="VAE12" s="314"/>
      <c r="VAF12" s="314"/>
      <c r="VAG12" s="314"/>
      <c r="VAH12" s="314"/>
      <c r="VAI12" s="314"/>
      <c r="VAJ12" s="314"/>
      <c r="VAK12" s="314"/>
      <c r="VAL12" s="314"/>
      <c r="VAM12" s="314"/>
      <c r="VAN12" s="314"/>
      <c r="VAO12" s="314"/>
      <c r="VAP12" s="314"/>
      <c r="VAQ12" s="314"/>
      <c r="VAR12" s="314"/>
      <c r="VAS12" s="314"/>
      <c r="VAT12" s="314"/>
      <c r="VAU12" s="314"/>
      <c r="VAV12" s="314"/>
      <c r="VAW12" s="314"/>
      <c r="VAX12" s="314"/>
      <c r="VAY12" s="314"/>
      <c r="VAZ12" s="314"/>
      <c r="VBA12" s="314"/>
      <c r="VBB12" s="314"/>
      <c r="VBC12" s="314"/>
      <c r="VBD12" s="314"/>
      <c r="VBE12" s="314"/>
      <c r="VBF12" s="314"/>
      <c r="VBG12" s="314"/>
      <c r="VBH12" s="314"/>
      <c r="VBI12" s="314"/>
      <c r="VBJ12" s="314"/>
      <c r="VBK12" s="314"/>
      <c r="VBL12" s="314"/>
      <c r="VBM12" s="314"/>
      <c r="VBN12" s="314"/>
      <c r="VBO12" s="314"/>
      <c r="VBP12" s="314"/>
      <c r="VBQ12" s="314"/>
      <c r="VBR12" s="314"/>
      <c r="VBS12" s="314"/>
      <c r="VBT12" s="314"/>
      <c r="VBU12" s="314"/>
      <c r="VBV12" s="314"/>
      <c r="VBW12" s="314"/>
      <c r="VBX12" s="314"/>
      <c r="VBY12" s="314"/>
      <c r="VBZ12" s="314"/>
      <c r="VCA12" s="314"/>
      <c r="VCB12" s="314"/>
      <c r="VCC12" s="314"/>
      <c r="VCD12" s="314"/>
      <c r="VCE12" s="314"/>
      <c r="VCF12" s="314"/>
      <c r="VCG12" s="314"/>
      <c r="VCH12" s="314"/>
      <c r="VCI12" s="314"/>
      <c r="VCJ12" s="314"/>
      <c r="VCK12" s="314"/>
      <c r="VCL12" s="314"/>
      <c r="VCM12" s="314"/>
      <c r="VCN12" s="314"/>
      <c r="VCO12" s="314"/>
      <c r="VCP12" s="314"/>
      <c r="VCQ12" s="314"/>
      <c r="VCR12" s="314"/>
      <c r="VCS12" s="314"/>
      <c r="VCT12" s="314"/>
      <c r="VCU12" s="314"/>
      <c r="VCV12" s="314"/>
      <c r="VCW12" s="314"/>
      <c r="VCX12" s="314"/>
      <c r="VCY12" s="314"/>
      <c r="VCZ12" s="314"/>
      <c r="VDA12" s="314"/>
      <c r="VDB12" s="314"/>
      <c r="VDC12" s="314"/>
      <c r="VDD12" s="314"/>
      <c r="VDE12" s="314"/>
      <c r="VDF12" s="314"/>
      <c r="VDG12" s="314"/>
      <c r="VDH12" s="314"/>
      <c r="VDI12" s="314"/>
      <c r="VDJ12" s="314"/>
      <c r="VDK12" s="314"/>
      <c r="VDL12" s="314"/>
      <c r="VDM12" s="314"/>
      <c r="VDN12" s="314"/>
      <c r="VDO12" s="314"/>
      <c r="VDP12" s="314"/>
      <c r="VDQ12" s="314"/>
      <c r="VDR12" s="314"/>
      <c r="VDS12" s="314"/>
      <c r="VDT12" s="314"/>
      <c r="VDU12" s="314"/>
      <c r="VDV12" s="314"/>
      <c r="VDW12" s="314"/>
      <c r="VDX12" s="314"/>
      <c r="VDY12" s="314"/>
      <c r="VDZ12" s="314"/>
      <c r="VEA12" s="314"/>
      <c r="VEB12" s="314"/>
      <c r="VEC12" s="314"/>
      <c r="VED12" s="314"/>
      <c r="VEE12" s="314"/>
      <c r="VEF12" s="314"/>
      <c r="VEG12" s="314"/>
      <c r="VEH12" s="314"/>
      <c r="VEI12" s="314"/>
      <c r="VEJ12" s="314"/>
      <c r="VEK12" s="314"/>
      <c r="VEL12" s="314"/>
      <c r="VEM12" s="314"/>
      <c r="VEN12" s="314"/>
      <c r="VEO12" s="314"/>
      <c r="VEP12" s="314"/>
      <c r="VEQ12" s="314"/>
      <c r="VER12" s="314"/>
      <c r="VES12" s="314"/>
      <c r="VET12" s="314"/>
      <c r="VEU12" s="314"/>
      <c r="VEV12" s="314"/>
      <c r="VEW12" s="314"/>
      <c r="VEX12" s="314"/>
      <c r="VEY12" s="314"/>
      <c r="VEZ12" s="314"/>
      <c r="VFA12" s="314"/>
      <c r="VFB12" s="314"/>
      <c r="VFC12" s="314"/>
      <c r="VFD12" s="314"/>
      <c r="VFE12" s="314"/>
      <c r="VFF12" s="314"/>
      <c r="VFG12" s="314"/>
      <c r="VFH12" s="314"/>
      <c r="VFI12" s="314"/>
      <c r="VFJ12" s="314"/>
      <c r="VFK12" s="314"/>
      <c r="VFL12" s="314"/>
      <c r="VFM12" s="314"/>
      <c r="VFN12" s="314"/>
      <c r="VFO12" s="314"/>
      <c r="VFP12" s="314"/>
      <c r="VFQ12" s="314"/>
      <c r="VFR12" s="314"/>
      <c r="VFS12" s="314"/>
      <c r="VFT12" s="314"/>
      <c r="VFU12" s="314"/>
      <c r="VFV12" s="314"/>
      <c r="VFW12" s="314"/>
      <c r="VFX12" s="314"/>
      <c r="VFY12" s="314"/>
      <c r="VFZ12" s="314"/>
      <c r="VGA12" s="314"/>
      <c r="VGB12" s="314"/>
      <c r="VGC12" s="314"/>
      <c r="VGD12" s="314"/>
      <c r="VGE12" s="314"/>
      <c r="VGF12" s="314"/>
      <c r="VGG12" s="314"/>
      <c r="VGH12" s="314"/>
      <c r="VGI12" s="314"/>
      <c r="VGJ12" s="314"/>
      <c r="VGK12" s="314"/>
      <c r="VGL12" s="314"/>
      <c r="VGM12" s="314"/>
      <c r="VGN12" s="314"/>
      <c r="VGO12" s="314"/>
      <c r="VGP12" s="314"/>
      <c r="VGQ12" s="314"/>
      <c r="VGR12" s="314"/>
      <c r="VGS12" s="314"/>
      <c r="VGT12" s="314"/>
      <c r="VGU12" s="314"/>
      <c r="VGV12" s="314"/>
      <c r="VGW12" s="314"/>
      <c r="VGX12" s="314"/>
      <c r="VGY12" s="314"/>
      <c r="VGZ12" s="314"/>
      <c r="VHA12" s="314"/>
      <c r="VHB12" s="314"/>
      <c r="VHC12" s="314"/>
      <c r="VHD12" s="314"/>
      <c r="VHE12" s="314"/>
      <c r="VHF12" s="314"/>
      <c r="VHG12" s="314"/>
      <c r="VHH12" s="314"/>
      <c r="VHI12" s="314"/>
      <c r="VHJ12" s="314"/>
      <c r="VHK12" s="314"/>
      <c r="VHL12" s="314"/>
      <c r="VHM12" s="314"/>
      <c r="VHN12" s="314"/>
      <c r="VHO12" s="314"/>
      <c r="VHP12" s="314"/>
      <c r="VHQ12" s="314"/>
      <c r="VHR12" s="314"/>
      <c r="VHS12" s="314"/>
      <c r="VHT12" s="314"/>
      <c r="VHU12" s="314"/>
      <c r="VHV12" s="314"/>
      <c r="VHW12" s="314"/>
      <c r="VHX12" s="314"/>
      <c r="VHY12" s="314"/>
      <c r="VHZ12" s="314"/>
      <c r="VIA12" s="314"/>
      <c r="VIB12" s="314"/>
      <c r="VIC12" s="314"/>
      <c r="VID12" s="314"/>
      <c r="VIE12" s="314"/>
      <c r="VIF12" s="314"/>
      <c r="VIG12" s="314"/>
      <c r="VIH12" s="314"/>
      <c r="VII12" s="314"/>
      <c r="VIJ12" s="314"/>
      <c r="VIK12" s="314"/>
      <c r="VIL12" s="314"/>
      <c r="VIM12" s="314"/>
      <c r="VIN12" s="314"/>
      <c r="VIO12" s="314"/>
      <c r="VIP12" s="314"/>
      <c r="VIQ12" s="314"/>
      <c r="VIR12" s="314"/>
      <c r="VIS12" s="314"/>
      <c r="VIT12" s="314"/>
      <c r="VIU12" s="314"/>
      <c r="VIV12" s="314"/>
      <c r="VIW12" s="314"/>
      <c r="VIX12" s="314"/>
      <c r="VIY12" s="314"/>
      <c r="VIZ12" s="314"/>
      <c r="VJA12" s="314"/>
      <c r="VJB12" s="314"/>
      <c r="VJC12" s="314"/>
      <c r="VJD12" s="314"/>
      <c r="VJE12" s="314"/>
      <c r="VJF12" s="314"/>
      <c r="VJG12" s="314"/>
      <c r="VJH12" s="314"/>
      <c r="VJI12" s="314"/>
      <c r="VJJ12" s="314"/>
      <c r="VJK12" s="314"/>
      <c r="VJL12" s="314"/>
      <c r="VJM12" s="314"/>
      <c r="VJN12" s="314"/>
      <c r="VJO12" s="314"/>
      <c r="VJP12" s="314"/>
      <c r="VJQ12" s="314"/>
      <c r="VJR12" s="314"/>
      <c r="VJS12" s="314"/>
      <c r="VJT12" s="314"/>
      <c r="VJU12" s="314"/>
      <c r="VJV12" s="314"/>
      <c r="VJW12" s="314"/>
      <c r="VJX12" s="314"/>
      <c r="VJY12" s="314"/>
      <c r="VJZ12" s="314"/>
      <c r="VKA12" s="314"/>
      <c r="VKB12" s="314"/>
      <c r="VKC12" s="314"/>
      <c r="VKD12" s="314"/>
      <c r="VKE12" s="314"/>
      <c r="VKF12" s="314"/>
      <c r="VKG12" s="314"/>
      <c r="VKH12" s="314"/>
      <c r="VKI12" s="314"/>
      <c r="VKJ12" s="314"/>
      <c r="VKK12" s="314"/>
      <c r="VKL12" s="314"/>
      <c r="VKM12" s="314"/>
      <c r="VKN12" s="314"/>
      <c r="VKO12" s="314"/>
      <c r="VKP12" s="314"/>
      <c r="VKQ12" s="314"/>
      <c r="VKR12" s="314"/>
      <c r="VKS12" s="314"/>
      <c r="VKT12" s="314"/>
      <c r="VKU12" s="314"/>
      <c r="VKV12" s="314"/>
      <c r="VKW12" s="314"/>
      <c r="VKX12" s="314"/>
      <c r="VKY12" s="314"/>
      <c r="VKZ12" s="314"/>
      <c r="VLA12" s="314"/>
      <c r="VLB12" s="314"/>
      <c r="VLC12" s="314"/>
      <c r="VLD12" s="314"/>
      <c r="VLE12" s="314"/>
      <c r="VLF12" s="314"/>
      <c r="VLG12" s="314"/>
      <c r="VLH12" s="314"/>
      <c r="VLI12" s="314"/>
      <c r="VLJ12" s="314"/>
      <c r="VLK12" s="314"/>
      <c r="VLL12" s="314"/>
      <c r="VLM12" s="314"/>
      <c r="VLN12" s="314"/>
      <c r="VLO12" s="314"/>
      <c r="VLP12" s="314"/>
      <c r="VLQ12" s="314"/>
      <c r="VLR12" s="314"/>
      <c r="VLS12" s="314"/>
      <c r="VLT12" s="314"/>
      <c r="VLU12" s="314"/>
      <c r="VLV12" s="314"/>
      <c r="VLW12" s="314"/>
      <c r="VLX12" s="314"/>
      <c r="VLY12" s="314"/>
      <c r="VLZ12" s="314"/>
      <c r="VMA12" s="314"/>
      <c r="VMB12" s="314"/>
      <c r="VMC12" s="314"/>
      <c r="VMD12" s="314"/>
      <c r="VME12" s="314"/>
      <c r="VMF12" s="314"/>
      <c r="VMG12" s="314"/>
      <c r="VMH12" s="314"/>
      <c r="VMI12" s="314"/>
      <c r="VMJ12" s="314"/>
      <c r="VMK12" s="314"/>
      <c r="VML12" s="314"/>
      <c r="VMM12" s="314"/>
      <c r="VMN12" s="314"/>
      <c r="VMO12" s="314"/>
      <c r="VMP12" s="314"/>
      <c r="VMQ12" s="314"/>
      <c r="VMR12" s="314"/>
      <c r="VMS12" s="314"/>
      <c r="VMT12" s="314"/>
      <c r="VMU12" s="314"/>
      <c r="VMV12" s="314"/>
      <c r="VMW12" s="314"/>
      <c r="VMX12" s="314"/>
      <c r="VMY12" s="314"/>
      <c r="VMZ12" s="314"/>
      <c r="VNA12" s="314"/>
      <c r="VNB12" s="314"/>
      <c r="VNC12" s="314"/>
      <c r="VND12" s="314"/>
      <c r="VNE12" s="314"/>
      <c r="VNF12" s="314"/>
      <c r="VNG12" s="314"/>
      <c r="VNH12" s="314"/>
      <c r="VNI12" s="314"/>
      <c r="VNJ12" s="314"/>
      <c r="VNK12" s="314"/>
      <c r="VNL12" s="314"/>
      <c r="VNM12" s="314"/>
      <c r="VNN12" s="314"/>
      <c r="VNO12" s="314"/>
      <c r="VNP12" s="314"/>
      <c r="VNQ12" s="314"/>
      <c r="VNR12" s="314"/>
      <c r="VNS12" s="314"/>
      <c r="VNT12" s="314"/>
      <c r="VNU12" s="314"/>
      <c r="VNV12" s="314"/>
      <c r="VNW12" s="314"/>
      <c r="VNX12" s="314"/>
      <c r="VNY12" s="314"/>
      <c r="VNZ12" s="314"/>
      <c r="VOA12" s="314"/>
      <c r="VOB12" s="314"/>
      <c r="VOC12" s="314"/>
      <c r="VOD12" s="314"/>
      <c r="VOE12" s="314"/>
      <c r="VOF12" s="314"/>
      <c r="VOG12" s="314"/>
      <c r="VOH12" s="314"/>
      <c r="VOI12" s="314"/>
      <c r="VOJ12" s="314"/>
      <c r="VOK12" s="314"/>
      <c r="VOL12" s="314"/>
      <c r="VOM12" s="314"/>
      <c r="VON12" s="314"/>
      <c r="VOO12" s="314"/>
      <c r="VOP12" s="314"/>
      <c r="VOQ12" s="314"/>
      <c r="VOR12" s="314"/>
      <c r="VOS12" s="314"/>
      <c r="VOT12" s="314"/>
      <c r="VOU12" s="314"/>
      <c r="VOV12" s="314"/>
      <c r="VOW12" s="314"/>
      <c r="VOX12" s="314"/>
      <c r="VOY12" s="314"/>
      <c r="VOZ12" s="314"/>
      <c r="VPA12" s="314"/>
      <c r="VPB12" s="314"/>
      <c r="VPC12" s="314"/>
      <c r="VPD12" s="314"/>
      <c r="VPE12" s="314"/>
      <c r="VPF12" s="314"/>
      <c r="VPG12" s="314"/>
      <c r="VPH12" s="314"/>
      <c r="VPI12" s="314"/>
      <c r="VPJ12" s="314"/>
      <c r="VPK12" s="314"/>
      <c r="VPL12" s="314"/>
      <c r="VPM12" s="314"/>
      <c r="VPN12" s="314"/>
      <c r="VPO12" s="314"/>
      <c r="VPP12" s="314"/>
      <c r="VPQ12" s="314"/>
      <c r="VPR12" s="314"/>
      <c r="VPS12" s="314"/>
      <c r="VPT12" s="314"/>
      <c r="VPU12" s="314"/>
      <c r="VPV12" s="314"/>
      <c r="VPW12" s="314"/>
      <c r="VPX12" s="314"/>
      <c r="VPY12" s="314"/>
      <c r="VPZ12" s="314"/>
      <c r="VQA12" s="314"/>
      <c r="VQB12" s="314"/>
      <c r="VQC12" s="314"/>
      <c r="VQD12" s="314"/>
      <c r="VQE12" s="314"/>
      <c r="VQF12" s="314"/>
      <c r="VQG12" s="314"/>
      <c r="VQH12" s="314"/>
      <c r="VQI12" s="314"/>
      <c r="VQJ12" s="314"/>
      <c r="VQK12" s="314"/>
      <c r="VQL12" s="314"/>
      <c r="VQM12" s="314"/>
      <c r="VQN12" s="314"/>
      <c r="VQO12" s="314"/>
      <c r="VQP12" s="314"/>
      <c r="VQQ12" s="314"/>
      <c r="VQR12" s="314"/>
      <c r="VQS12" s="314"/>
      <c r="VQT12" s="314"/>
      <c r="VQU12" s="314"/>
      <c r="VQV12" s="314"/>
      <c r="VQW12" s="314"/>
      <c r="VQX12" s="314"/>
      <c r="VQY12" s="314"/>
      <c r="VQZ12" s="314"/>
      <c r="VRA12" s="314"/>
      <c r="VRB12" s="314"/>
      <c r="VRC12" s="314"/>
      <c r="VRD12" s="314"/>
      <c r="VRE12" s="314"/>
      <c r="VRF12" s="314"/>
      <c r="VRG12" s="314"/>
      <c r="VRH12" s="314"/>
      <c r="VRI12" s="314"/>
      <c r="VRJ12" s="314"/>
      <c r="VRK12" s="314"/>
      <c r="VRL12" s="314"/>
      <c r="VRM12" s="314"/>
      <c r="VRN12" s="314"/>
      <c r="VRO12" s="314"/>
      <c r="VRP12" s="314"/>
      <c r="VRQ12" s="314"/>
      <c r="VRR12" s="314"/>
      <c r="VRS12" s="314"/>
      <c r="VRT12" s="314"/>
      <c r="VRU12" s="314"/>
      <c r="VRV12" s="314"/>
      <c r="VRW12" s="314"/>
      <c r="VRX12" s="314"/>
      <c r="VRY12" s="314"/>
      <c r="VRZ12" s="314"/>
      <c r="VSA12" s="314"/>
      <c r="VSB12" s="314"/>
      <c r="VSC12" s="314"/>
      <c r="VSD12" s="314"/>
      <c r="VSE12" s="314"/>
      <c r="VSF12" s="314"/>
      <c r="VSG12" s="314"/>
      <c r="VSH12" s="314"/>
      <c r="VSI12" s="314"/>
      <c r="VSJ12" s="314"/>
      <c r="VSK12" s="314"/>
      <c r="VSL12" s="314"/>
      <c r="VSM12" s="314"/>
      <c r="VSN12" s="314"/>
      <c r="VSO12" s="314"/>
      <c r="VSP12" s="314"/>
      <c r="VSQ12" s="314"/>
      <c r="VSR12" s="314"/>
      <c r="VSS12" s="314"/>
      <c r="VST12" s="314"/>
      <c r="VSU12" s="314"/>
      <c r="VSV12" s="314"/>
      <c r="VSW12" s="314"/>
      <c r="VSX12" s="314"/>
      <c r="VSY12" s="314"/>
      <c r="VSZ12" s="314"/>
      <c r="VTA12" s="314"/>
      <c r="VTB12" s="314"/>
      <c r="VTC12" s="314"/>
      <c r="VTD12" s="314"/>
      <c r="VTE12" s="314"/>
      <c r="VTF12" s="314"/>
      <c r="VTG12" s="314"/>
      <c r="VTH12" s="314"/>
      <c r="VTI12" s="314"/>
      <c r="VTJ12" s="314"/>
      <c r="VTK12" s="314"/>
      <c r="VTL12" s="314"/>
      <c r="VTM12" s="314"/>
      <c r="VTN12" s="314"/>
      <c r="VTO12" s="314"/>
      <c r="VTP12" s="314"/>
      <c r="VTQ12" s="314"/>
      <c r="VTR12" s="314"/>
      <c r="VTS12" s="314"/>
      <c r="VTT12" s="314"/>
      <c r="VTU12" s="314"/>
      <c r="VTV12" s="314"/>
      <c r="VTW12" s="314"/>
      <c r="VTX12" s="314"/>
      <c r="VTY12" s="314"/>
      <c r="VTZ12" s="314"/>
      <c r="VUA12" s="314"/>
      <c r="VUB12" s="314"/>
      <c r="VUC12" s="314"/>
      <c r="VUD12" s="314"/>
      <c r="VUE12" s="314"/>
      <c r="VUF12" s="314"/>
      <c r="VUG12" s="314"/>
      <c r="VUH12" s="314"/>
      <c r="VUI12" s="314"/>
      <c r="VUJ12" s="314"/>
      <c r="VUK12" s="314"/>
      <c r="VUL12" s="314"/>
      <c r="VUM12" s="314"/>
      <c r="VUN12" s="314"/>
      <c r="VUO12" s="314"/>
      <c r="VUP12" s="314"/>
      <c r="VUQ12" s="314"/>
      <c r="VUR12" s="314"/>
      <c r="VUS12" s="314"/>
      <c r="VUT12" s="314"/>
      <c r="VUU12" s="314"/>
      <c r="VUV12" s="314"/>
      <c r="VUW12" s="314"/>
      <c r="VUX12" s="314"/>
      <c r="VUY12" s="314"/>
      <c r="VUZ12" s="314"/>
      <c r="VVA12" s="314"/>
      <c r="VVB12" s="314"/>
      <c r="VVC12" s="314"/>
      <c r="VVD12" s="314"/>
      <c r="VVE12" s="314"/>
      <c r="VVF12" s="314"/>
      <c r="VVG12" s="314"/>
      <c r="VVH12" s="314"/>
      <c r="VVI12" s="314"/>
      <c r="VVJ12" s="314"/>
      <c r="VVK12" s="314"/>
      <c r="VVL12" s="314"/>
      <c r="VVM12" s="314"/>
      <c r="VVN12" s="314"/>
      <c r="VVO12" s="314"/>
      <c r="VVP12" s="314"/>
      <c r="VVQ12" s="314"/>
      <c r="VVR12" s="314"/>
      <c r="VVS12" s="314"/>
      <c r="VVT12" s="314"/>
      <c r="VVU12" s="314"/>
      <c r="VVV12" s="314"/>
      <c r="VVW12" s="314"/>
      <c r="VVX12" s="314"/>
      <c r="VVY12" s="314"/>
      <c r="VVZ12" s="314"/>
      <c r="VWA12" s="314"/>
      <c r="VWB12" s="314"/>
      <c r="VWC12" s="314"/>
      <c r="VWD12" s="314"/>
      <c r="VWE12" s="314"/>
      <c r="VWF12" s="314"/>
      <c r="VWG12" s="314"/>
      <c r="VWH12" s="314"/>
      <c r="VWI12" s="314"/>
      <c r="VWJ12" s="314"/>
      <c r="VWK12" s="314"/>
      <c r="VWL12" s="314"/>
      <c r="VWM12" s="314"/>
      <c r="VWN12" s="314"/>
      <c r="VWO12" s="314"/>
      <c r="VWP12" s="314"/>
      <c r="VWQ12" s="314"/>
      <c r="VWR12" s="314"/>
      <c r="VWS12" s="314"/>
      <c r="VWT12" s="314"/>
      <c r="VWU12" s="314"/>
      <c r="VWV12" s="314"/>
      <c r="VWW12" s="314"/>
      <c r="VWX12" s="314"/>
      <c r="VWY12" s="314"/>
      <c r="VWZ12" s="314"/>
      <c r="VXA12" s="314"/>
      <c r="VXB12" s="314"/>
      <c r="VXC12" s="314"/>
      <c r="VXD12" s="314"/>
      <c r="VXE12" s="314"/>
      <c r="VXF12" s="314"/>
      <c r="VXG12" s="314"/>
      <c r="VXH12" s="314"/>
      <c r="VXI12" s="314"/>
      <c r="VXJ12" s="314"/>
      <c r="VXK12" s="314"/>
      <c r="VXL12" s="314"/>
      <c r="VXM12" s="314"/>
      <c r="VXN12" s="314"/>
      <c r="VXO12" s="314"/>
      <c r="VXP12" s="314"/>
      <c r="VXQ12" s="314"/>
      <c r="VXR12" s="314"/>
      <c r="VXS12" s="314"/>
      <c r="VXT12" s="314"/>
      <c r="VXU12" s="314"/>
      <c r="VXV12" s="314"/>
      <c r="VXW12" s="314"/>
      <c r="VXX12" s="314"/>
      <c r="VXY12" s="314"/>
      <c r="VXZ12" s="314"/>
      <c r="VYA12" s="314"/>
      <c r="VYB12" s="314"/>
      <c r="VYC12" s="314"/>
      <c r="VYD12" s="314"/>
      <c r="VYE12" s="314"/>
      <c r="VYF12" s="314"/>
      <c r="VYG12" s="314"/>
      <c r="VYH12" s="314"/>
      <c r="VYI12" s="314"/>
      <c r="VYJ12" s="314"/>
      <c r="VYK12" s="314"/>
      <c r="VYL12" s="314"/>
      <c r="VYM12" s="314"/>
      <c r="VYN12" s="314"/>
      <c r="VYO12" s="314"/>
      <c r="VYP12" s="314"/>
      <c r="VYQ12" s="314"/>
      <c r="VYR12" s="314"/>
      <c r="VYS12" s="314"/>
      <c r="VYT12" s="314"/>
      <c r="VYU12" s="314"/>
      <c r="VYV12" s="314"/>
      <c r="VYW12" s="314"/>
      <c r="VYX12" s="314"/>
      <c r="VYY12" s="314"/>
      <c r="VYZ12" s="314"/>
      <c r="VZA12" s="314"/>
      <c r="VZB12" s="314"/>
      <c r="VZC12" s="314"/>
      <c r="VZD12" s="314"/>
      <c r="VZE12" s="314"/>
      <c r="VZF12" s="314"/>
      <c r="VZG12" s="314"/>
      <c r="VZH12" s="314"/>
      <c r="VZI12" s="314"/>
      <c r="VZJ12" s="314"/>
      <c r="VZK12" s="314"/>
      <c r="VZL12" s="314"/>
      <c r="VZM12" s="314"/>
      <c r="VZN12" s="314"/>
      <c r="VZO12" s="314"/>
      <c r="VZP12" s="314"/>
      <c r="VZQ12" s="314"/>
      <c r="VZR12" s="314"/>
      <c r="VZS12" s="314"/>
      <c r="VZT12" s="314"/>
      <c r="VZU12" s="314"/>
      <c r="VZV12" s="314"/>
      <c r="VZW12" s="314"/>
      <c r="VZX12" s="314"/>
      <c r="VZY12" s="314"/>
      <c r="VZZ12" s="314"/>
      <c r="WAA12" s="314"/>
      <c r="WAB12" s="314"/>
      <c r="WAC12" s="314"/>
      <c r="WAD12" s="314"/>
      <c r="WAE12" s="314"/>
      <c r="WAF12" s="314"/>
      <c r="WAG12" s="314"/>
      <c r="WAH12" s="314"/>
      <c r="WAI12" s="314"/>
      <c r="WAJ12" s="314"/>
      <c r="WAK12" s="314"/>
      <c r="WAL12" s="314"/>
      <c r="WAM12" s="314"/>
      <c r="WAN12" s="314"/>
      <c r="WAO12" s="314"/>
      <c r="WAP12" s="314"/>
      <c r="WAQ12" s="314"/>
      <c r="WAR12" s="314"/>
      <c r="WAS12" s="314"/>
      <c r="WAT12" s="314"/>
      <c r="WAU12" s="314"/>
      <c r="WAV12" s="314"/>
      <c r="WAW12" s="314"/>
      <c r="WAX12" s="314"/>
      <c r="WAY12" s="314"/>
      <c r="WAZ12" s="314"/>
      <c r="WBA12" s="314"/>
      <c r="WBB12" s="314"/>
      <c r="WBC12" s="314"/>
      <c r="WBD12" s="314"/>
      <c r="WBE12" s="314"/>
      <c r="WBF12" s="314"/>
      <c r="WBG12" s="314"/>
      <c r="WBH12" s="314"/>
      <c r="WBI12" s="314"/>
      <c r="WBJ12" s="314"/>
      <c r="WBK12" s="314"/>
      <c r="WBL12" s="314"/>
      <c r="WBM12" s="314"/>
      <c r="WBN12" s="314"/>
      <c r="WBO12" s="314"/>
      <c r="WBP12" s="314"/>
      <c r="WBQ12" s="314"/>
      <c r="WBR12" s="314"/>
      <c r="WBS12" s="314"/>
      <c r="WBT12" s="314"/>
      <c r="WBU12" s="314"/>
      <c r="WBV12" s="314"/>
      <c r="WBW12" s="314"/>
      <c r="WBX12" s="314"/>
      <c r="WBY12" s="314"/>
      <c r="WBZ12" s="314"/>
      <c r="WCA12" s="314"/>
      <c r="WCB12" s="314"/>
      <c r="WCC12" s="314"/>
      <c r="WCD12" s="314"/>
      <c r="WCE12" s="314"/>
      <c r="WCF12" s="314"/>
      <c r="WCG12" s="314"/>
      <c r="WCH12" s="314"/>
      <c r="WCI12" s="314"/>
      <c r="WCJ12" s="314"/>
      <c r="WCK12" s="314"/>
      <c r="WCL12" s="314"/>
      <c r="WCM12" s="314"/>
      <c r="WCN12" s="314"/>
      <c r="WCO12" s="314"/>
      <c r="WCP12" s="314"/>
      <c r="WCQ12" s="314"/>
      <c r="WCR12" s="314"/>
      <c r="WCS12" s="314"/>
      <c r="WCT12" s="314"/>
      <c r="WCU12" s="314"/>
      <c r="WCV12" s="314"/>
      <c r="WCW12" s="314"/>
      <c r="WCX12" s="314"/>
      <c r="WCY12" s="314"/>
      <c r="WCZ12" s="314"/>
      <c r="WDA12" s="314"/>
      <c r="WDB12" s="314"/>
      <c r="WDC12" s="314"/>
      <c r="WDD12" s="314"/>
      <c r="WDE12" s="314"/>
      <c r="WDF12" s="314"/>
      <c r="WDG12" s="314"/>
      <c r="WDH12" s="314"/>
      <c r="WDI12" s="314"/>
      <c r="WDJ12" s="314"/>
      <c r="WDK12" s="314"/>
      <c r="WDL12" s="314"/>
      <c r="WDM12" s="314"/>
      <c r="WDN12" s="314"/>
      <c r="WDO12" s="314"/>
      <c r="WDP12" s="314"/>
      <c r="WDQ12" s="314"/>
      <c r="WDR12" s="314"/>
      <c r="WDS12" s="314"/>
      <c r="WDT12" s="314"/>
      <c r="WDU12" s="314"/>
      <c r="WDV12" s="314"/>
      <c r="WDW12" s="314"/>
      <c r="WDX12" s="314"/>
      <c r="WDY12" s="314"/>
      <c r="WDZ12" s="314"/>
      <c r="WEA12" s="314"/>
      <c r="WEB12" s="314"/>
      <c r="WEC12" s="314"/>
      <c r="WED12" s="314"/>
      <c r="WEE12" s="314"/>
      <c r="WEF12" s="314"/>
      <c r="WEG12" s="314"/>
      <c r="WEH12" s="314"/>
      <c r="WEI12" s="314"/>
      <c r="WEJ12" s="314"/>
      <c r="WEK12" s="314"/>
      <c r="WEL12" s="314"/>
      <c r="WEM12" s="314"/>
      <c r="WEN12" s="314"/>
      <c r="WEO12" s="314"/>
      <c r="WEP12" s="314"/>
      <c r="WEQ12" s="314"/>
      <c r="WER12" s="314"/>
      <c r="WES12" s="314"/>
      <c r="WET12" s="314"/>
      <c r="WEU12" s="314"/>
      <c r="WEV12" s="314"/>
      <c r="WEW12" s="314"/>
      <c r="WEX12" s="314"/>
      <c r="WEY12" s="314"/>
      <c r="WEZ12" s="314"/>
      <c r="WFA12" s="314"/>
      <c r="WFB12" s="314"/>
      <c r="WFC12" s="314"/>
      <c r="WFD12" s="314"/>
      <c r="WFE12" s="314"/>
      <c r="WFF12" s="314"/>
      <c r="WFG12" s="314"/>
      <c r="WFH12" s="314"/>
      <c r="WFI12" s="314"/>
      <c r="WFJ12" s="314"/>
      <c r="WFK12" s="314"/>
      <c r="WFL12" s="314"/>
      <c r="WFM12" s="314"/>
      <c r="WFN12" s="314"/>
      <c r="WFO12" s="314"/>
      <c r="WFP12" s="314"/>
      <c r="WFQ12" s="314"/>
      <c r="WFR12" s="314"/>
      <c r="WFS12" s="314"/>
      <c r="WFT12" s="314"/>
      <c r="WFU12" s="314"/>
      <c r="WFV12" s="314"/>
      <c r="WFW12" s="314"/>
      <c r="WFX12" s="314"/>
      <c r="WFY12" s="314"/>
      <c r="WFZ12" s="314"/>
      <c r="WGA12" s="314"/>
      <c r="WGB12" s="314"/>
      <c r="WGC12" s="314"/>
      <c r="WGD12" s="314"/>
      <c r="WGE12" s="314"/>
      <c r="WGF12" s="314"/>
      <c r="WGG12" s="314"/>
      <c r="WGH12" s="314"/>
      <c r="WGI12" s="314"/>
      <c r="WGJ12" s="314"/>
      <c r="WGK12" s="314"/>
      <c r="WGL12" s="314"/>
      <c r="WGM12" s="314"/>
      <c r="WGN12" s="314"/>
      <c r="WGO12" s="314"/>
      <c r="WGP12" s="314"/>
      <c r="WGQ12" s="314"/>
      <c r="WGR12" s="314"/>
      <c r="WGS12" s="314"/>
      <c r="WGT12" s="314"/>
      <c r="WGU12" s="314"/>
      <c r="WGV12" s="314"/>
      <c r="WGW12" s="314"/>
      <c r="WGX12" s="314"/>
      <c r="WGY12" s="314"/>
      <c r="WGZ12" s="314"/>
      <c r="WHA12" s="314"/>
      <c r="WHB12" s="314"/>
      <c r="WHC12" s="314"/>
      <c r="WHD12" s="314"/>
      <c r="WHE12" s="314"/>
      <c r="WHF12" s="314"/>
      <c r="WHG12" s="314"/>
      <c r="WHH12" s="314"/>
      <c r="WHI12" s="314"/>
      <c r="WHJ12" s="314"/>
      <c r="WHK12" s="314"/>
      <c r="WHL12" s="314"/>
      <c r="WHM12" s="314"/>
      <c r="WHN12" s="314"/>
      <c r="WHO12" s="314"/>
      <c r="WHP12" s="314"/>
      <c r="WHQ12" s="314"/>
      <c r="WHR12" s="314"/>
      <c r="WHS12" s="314"/>
      <c r="WHT12" s="314"/>
      <c r="WHU12" s="314"/>
      <c r="WHV12" s="314"/>
      <c r="WHW12" s="314"/>
      <c r="WHX12" s="314"/>
      <c r="WHY12" s="314"/>
      <c r="WHZ12" s="314"/>
      <c r="WIA12" s="314"/>
      <c r="WIB12" s="314"/>
      <c r="WIC12" s="314"/>
      <c r="WID12" s="314"/>
      <c r="WIE12" s="314"/>
      <c r="WIF12" s="314"/>
      <c r="WIG12" s="314"/>
      <c r="WIH12" s="314"/>
      <c r="WII12" s="314"/>
      <c r="WIJ12" s="314"/>
      <c r="WIK12" s="314"/>
      <c r="WIL12" s="314"/>
      <c r="WIM12" s="314"/>
      <c r="WIN12" s="314"/>
      <c r="WIO12" s="314"/>
      <c r="WIP12" s="314"/>
      <c r="WIQ12" s="314"/>
      <c r="WIR12" s="314"/>
      <c r="WIS12" s="314"/>
      <c r="WIT12" s="314"/>
      <c r="WIU12" s="314"/>
      <c r="WIV12" s="314"/>
      <c r="WIW12" s="314"/>
      <c r="WIX12" s="314"/>
      <c r="WIY12" s="314"/>
      <c r="WIZ12" s="314"/>
      <c r="WJA12" s="314"/>
      <c r="WJB12" s="314"/>
      <c r="WJC12" s="314"/>
      <c r="WJD12" s="314"/>
      <c r="WJE12" s="314"/>
      <c r="WJF12" s="314"/>
      <c r="WJG12" s="314"/>
      <c r="WJH12" s="314"/>
      <c r="WJI12" s="314"/>
      <c r="WJJ12" s="314"/>
      <c r="WJK12" s="314"/>
      <c r="WJL12" s="314"/>
      <c r="WJM12" s="314"/>
      <c r="WJN12" s="314"/>
      <c r="WJO12" s="314"/>
      <c r="WJP12" s="314"/>
      <c r="WJQ12" s="314"/>
      <c r="WJR12" s="314"/>
      <c r="WJS12" s="314"/>
      <c r="WJT12" s="314"/>
      <c r="WJU12" s="314"/>
      <c r="WJV12" s="314"/>
      <c r="WJW12" s="314"/>
      <c r="WJX12" s="314"/>
      <c r="WJY12" s="314"/>
      <c r="WJZ12" s="314"/>
      <c r="WKA12" s="314"/>
      <c r="WKB12" s="314"/>
      <c r="WKC12" s="314"/>
      <c r="WKD12" s="314"/>
      <c r="WKE12" s="314"/>
      <c r="WKF12" s="314"/>
      <c r="WKG12" s="314"/>
      <c r="WKH12" s="314"/>
      <c r="WKI12" s="314"/>
      <c r="WKJ12" s="314"/>
      <c r="WKK12" s="314"/>
      <c r="WKL12" s="314"/>
      <c r="WKM12" s="314"/>
      <c r="WKN12" s="314"/>
      <c r="WKO12" s="314"/>
      <c r="WKP12" s="314"/>
      <c r="WKQ12" s="314"/>
      <c r="WKR12" s="314"/>
      <c r="WKS12" s="314"/>
      <c r="WKT12" s="314"/>
      <c r="WKU12" s="314"/>
      <c r="WKV12" s="314"/>
      <c r="WKW12" s="314"/>
      <c r="WKX12" s="314"/>
      <c r="WKY12" s="314"/>
      <c r="WKZ12" s="314"/>
      <c r="WLA12" s="314"/>
      <c r="WLB12" s="314"/>
      <c r="WLC12" s="314"/>
      <c r="WLD12" s="314"/>
      <c r="WLE12" s="314"/>
      <c r="WLF12" s="314"/>
      <c r="WLG12" s="314"/>
      <c r="WLH12" s="314"/>
      <c r="WLI12" s="314"/>
      <c r="WLJ12" s="314"/>
      <c r="WLK12" s="314"/>
      <c r="WLL12" s="314"/>
      <c r="WLM12" s="314"/>
      <c r="WLN12" s="314"/>
      <c r="WLO12" s="314"/>
      <c r="WLP12" s="314"/>
      <c r="WLQ12" s="314"/>
      <c r="WLR12" s="314"/>
      <c r="WLS12" s="314"/>
      <c r="WLT12" s="314"/>
      <c r="WLU12" s="314"/>
      <c r="WLV12" s="314"/>
      <c r="WLW12" s="314"/>
      <c r="WLX12" s="314"/>
      <c r="WLY12" s="314"/>
      <c r="WLZ12" s="314"/>
      <c r="WMA12" s="314"/>
      <c r="WMB12" s="314"/>
      <c r="WMC12" s="314"/>
      <c r="WMD12" s="314"/>
      <c r="WME12" s="314"/>
      <c r="WMF12" s="314"/>
      <c r="WMG12" s="314"/>
      <c r="WMH12" s="314"/>
      <c r="WMI12" s="314"/>
      <c r="WMJ12" s="314"/>
      <c r="WMK12" s="314"/>
      <c r="WML12" s="314"/>
      <c r="WMM12" s="314"/>
      <c r="WMN12" s="314"/>
      <c r="WMO12" s="314"/>
      <c r="WMP12" s="314"/>
      <c r="WMQ12" s="314"/>
      <c r="WMR12" s="314"/>
      <c r="WMS12" s="314"/>
      <c r="WMT12" s="314"/>
      <c r="WMU12" s="314"/>
      <c r="WMV12" s="314"/>
      <c r="WMW12" s="314"/>
      <c r="WMX12" s="314"/>
      <c r="WMY12" s="314"/>
      <c r="WMZ12" s="314"/>
      <c r="WNA12" s="314"/>
      <c r="WNB12" s="314"/>
      <c r="WNC12" s="314"/>
      <c r="WND12" s="314"/>
      <c r="WNE12" s="314"/>
      <c r="WNF12" s="314"/>
      <c r="WNG12" s="314"/>
      <c r="WNH12" s="314"/>
      <c r="WNI12" s="314"/>
      <c r="WNJ12" s="314"/>
      <c r="WNK12" s="314"/>
      <c r="WNL12" s="314"/>
      <c r="WNM12" s="314"/>
      <c r="WNN12" s="314"/>
      <c r="WNO12" s="314"/>
      <c r="WNP12" s="314"/>
      <c r="WNQ12" s="314"/>
      <c r="WNR12" s="314"/>
      <c r="WNS12" s="314"/>
      <c r="WNT12" s="314"/>
      <c r="WNU12" s="314"/>
      <c r="WNV12" s="314"/>
      <c r="WNW12" s="314"/>
      <c r="WNX12" s="314"/>
      <c r="WNY12" s="314"/>
      <c r="WNZ12" s="314"/>
      <c r="WOA12" s="314"/>
      <c r="WOB12" s="314"/>
      <c r="WOC12" s="314"/>
      <c r="WOD12" s="314"/>
      <c r="WOE12" s="314"/>
      <c r="WOF12" s="314"/>
      <c r="WOG12" s="314"/>
      <c r="WOH12" s="314"/>
      <c r="WOI12" s="314"/>
      <c r="WOJ12" s="314"/>
      <c r="WOK12" s="314"/>
      <c r="WOL12" s="314"/>
      <c r="WOM12" s="314"/>
      <c r="WON12" s="314"/>
      <c r="WOO12" s="314"/>
      <c r="WOP12" s="314"/>
      <c r="WOQ12" s="314"/>
      <c r="WOR12" s="314"/>
      <c r="WOS12" s="314"/>
      <c r="WOT12" s="314"/>
      <c r="WOU12" s="314"/>
      <c r="WOV12" s="314"/>
      <c r="WOW12" s="314"/>
      <c r="WOX12" s="314"/>
      <c r="WOY12" s="314"/>
      <c r="WOZ12" s="314"/>
      <c r="WPA12" s="314"/>
      <c r="WPB12" s="314"/>
      <c r="WPC12" s="314"/>
      <c r="WPD12" s="314"/>
      <c r="WPE12" s="314"/>
      <c r="WPF12" s="314"/>
      <c r="WPG12" s="314"/>
      <c r="WPH12" s="314"/>
      <c r="WPI12" s="314"/>
      <c r="WPJ12" s="314"/>
      <c r="WPK12" s="314"/>
      <c r="WPL12" s="314"/>
      <c r="WPM12" s="314"/>
      <c r="WPN12" s="314"/>
      <c r="WPO12" s="314"/>
      <c r="WPP12" s="314"/>
      <c r="WPQ12" s="314"/>
      <c r="WPR12" s="314"/>
      <c r="WPS12" s="314"/>
      <c r="WPT12" s="314"/>
      <c r="WPU12" s="314"/>
      <c r="WPV12" s="314"/>
      <c r="WPW12" s="314"/>
      <c r="WPX12" s="314"/>
      <c r="WPY12" s="314"/>
      <c r="WPZ12" s="314"/>
      <c r="WQA12" s="314"/>
      <c r="WQB12" s="314"/>
      <c r="WQC12" s="314"/>
      <c r="WQD12" s="314"/>
      <c r="WQE12" s="314"/>
      <c r="WQF12" s="314"/>
      <c r="WQG12" s="314"/>
      <c r="WQH12" s="314"/>
      <c r="WQI12" s="314"/>
      <c r="WQJ12" s="314"/>
      <c r="WQK12" s="314"/>
      <c r="WQL12" s="314"/>
      <c r="WQM12" s="314"/>
      <c r="WQN12" s="314"/>
      <c r="WQO12" s="314"/>
      <c r="WQP12" s="314"/>
      <c r="WQQ12" s="314"/>
      <c r="WQR12" s="314"/>
      <c r="WQS12" s="314"/>
      <c r="WQT12" s="314"/>
      <c r="WQU12" s="314"/>
      <c r="WQV12" s="314"/>
      <c r="WQW12" s="314"/>
      <c r="WQX12" s="314"/>
      <c r="WQY12" s="314"/>
      <c r="WQZ12" s="314"/>
      <c r="WRA12" s="314"/>
      <c r="WRB12" s="314"/>
      <c r="WRC12" s="314"/>
      <c r="WRD12" s="314"/>
      <c r="WRE12" s="314"/>
      <c r="WRF12" s="314"/>
      <c r="WRG12" s="314"/>
      <c r="WRH12" s="314"/>
      <c r="WRI12" s="314"/>
      <c r="WRJ12" s="314"/>
      <c r="WRK12" s="314"/>
      <c r="WRL12" s="314"/>
      <c r="WRM12" s="314"/>
      <c r="WRN12" s="314"/>
      <c r="WRO12" s="314"/>
      <c r="WRP12" s="314"/>
      <c r="WRQ12" s="314"/>
      <c r="WRR12" s="314"/>
      <c r="WRS12" s="314"/>
      <c r="WRT12" s="314"/>
      <c r="WRU12" s="314"/>
      <c r="WRV12" s="314"/>
      <c r="WRW12" s="314"/>
      <c r="WRX12" s="314"/>
      <c r="WRY12" s="314"/>
      <c r="WRZ12" s="314"/>
      <c r="WSA12" s="314"/>
      <c r="WSB12" s="314"/>
      <c r="WSC12" s="314"/>
      <c r="WSD12" s="314"/>
      <c r="WSE12" s="314"/>
      <c r="WSF12" s="314"/>
      <c r="WSG12" s="314"/>
      <c r="WSH12" s="314"/>
      <c r="WSI12" s="314"/>
      <c r="WSJ12" s="314"/>
      <c r="WSK12" s="314"/>
      <c r="WSL12" s="314"/>
      <c r="WSM12" s="314"/>
      <c r="WSN12" s="314"/>
      <c r="WSO12" s="314"/>
      <c r="WSP12" s="314"/>
      <c r="WSQ12" s="314"/>
      <c r="WSR12" s="314"/>
      <c r="WSS12" s="314"/>
      <c r="WST12" s="314"/>
      <c r="WSU12" s="314"/>
      <c r="WSV12" s="314"/>
      <c r="WSW12" s="314"/>
      <c r="WSX12" s="314"/>
      <c r="WSY12" s="314"/>
      <c r="WSZ12" s="314"/>
      <c r="WTA12" s="314"/>
      <c r="WTB12" s="314"/>
      <c r="WTC12" s="314"/>
      <c r="WTD12" s="314"/>
      <c r="WTE12" s="314"/>
      <c r="WTF12" s="314"/>
      <c r="WTG12" s="314"/>
      <c r="WTH12" s="314"/>
      <c r="WTI12" s="314"/>
      <c r="WTJ12" s="314"/>
      <c r="WTK12" s="314"/>
      <c r="WTL12" s="314"/>
      <c r="WTM12" s="314"/>
      <c r="WTN12" s="314"/>
      <c r="WTO12" s="314"/>
      <c r="WTP12" s="314"/>
      <c r="WTQ12" s="314"/>
      <c r="WTR12" s="314"/>
      <c r="WTS12" s="314"/>
      <c r="WTT12" s="314"/>
      <c r="WTU12" s="314"/>
      <c r="WTV12" s="314"/>
      <c r="WTW12" s="314"/>
      <c r="WTX12" s="314"/>
      <c r="WTY12" s="314"/>
      <c r="WTZ12" s="314"/>
      <c r="WUA12" s="314"/>
      <c r="WUB12" s="314"/>
      <c r="WUC12" s="314"/>
      <c r="WUD12" s="314"/>
      <c r="WUE12" s="314"/>
      <c r="WUF12" s="314"/>
      <c r="WUG12" s="314"/>
      <c r="WUH12" s="314"/>
      <c r="WUI12" s="314"/>
      <c r="WUJ12" s="314"/>
      <c r="WUK12" s="314"/>
      <c r="WUL12" s="314"/>
      <c r="WUM12" s="314"/>
      <c r="WUN12" s="314"/>
      <c r="WUO12" s="314"/>
      <c r="WUP12" s="314"/>
      <c r="WUQ12" s="314"/>
      <c r="WUR12" s="314"/>
      <c r="WUS12" s="314"/>
      <c r="WUT12" s="314"/>
      <c r="WUU12" s="314"/>
      <c r="WUV12" s="314"/>
      <c r="WUW12" s="314"/>
      <c r="WUX12" s="314"/>
      <c r="WUY12" s="314"/>
      <c r="WUZ12" s="314"/>
      <c r="WVA12" s="314"/>
      <c r="WVB12" s="314"/>
      <c r="WVC12" s="314"/>
      <c r="WVD12" s="314"/>
      <c r="WVE12" s="314"/>
      <c r="WVF12" s="314"/>
      <c r="WVG12" s="314"/>
      <c r="WVH12" s="314"/>
      <c r="WVI12" s="314"/>
      <c r="WVJ12" s="314"/>
      <c r="WVK12" s="314"/>
      <c r="WVL12" s="314"/>
      <c r="WVM12" s="314"/>
      <c r="WVN12" s="314"/>
      <c r="WVO12" s="314"/>
      <c r="WVP12" s="314"/>
      <c r="WVQ12" s="314"/>
      <c r="WVR12" s="314"/>
      <c r="WVS12" s="314"/>
      <c r="WVT12" s="314"/>
      <c r="WVU12" s="314"/>
      <c r="WVV12" s="314"/>
      <c r="WVW12" s="314"/>
      <c r="WVX12" s="314"/>
      <c r="WVY12" s="314"/>
      <c r="WVZ12" s="314"/>
      <c r="WWA12" s="314"/>
      <c r="WWB12" s="314"/>
      <c r="WWC12" s="314"/>
      <c r="WWD12" s="314"/>
      <c r="WWE12" s="314"/>
      <c r="WWF12" s="314"/>
      <c r="WWG12" s="314"/>
      <c r="WWH12" s="314"/>
      <c r="WWI12" s="314"/>
      <c r="WWJ12" s="314"/>
      <c r="WWK12" s="314"/>
      <c r="WWL12" s="314"/>
      <c r="WWM12" s="314"/>
      <c r="WWN12" s="314"/>
      <c r="WWO12" s="314"/>
      <c r="WWP12" s="314"/>
      <c r="WWQ12" s="314"/>
      <c r="WWR12" s="314"/>
      <c r="WWS12" s="314"/>
      <c r="WWT12" s="314"/>
      <c r="WWU12" s="314"/>
      <c r="WWV12" s="314"/>
      <c r="WWW12" s="314"/>
      <c r="WWX12" s="314"/>
      <c r="WWY12" s="314"/>
      <c r="WWZ12" s="314"/>
      <c r="WXA12" s="314"/>
      <c r="WXB12" s="314"/>
      <c r="WXC12" s="314"/>
      <c r="WXD12" s="314"/>
      <c r="WXE12" s="314"/>
      <c r="WXF12" s="314"/>
      <c r="WXG12" s="314"/>
      <c r="WXH12" s="314"/>
      <c r="WXI12" s="314"/>
      <c r="WXJ12" s="314"/>
      <c r="WXK12" s="314"/>
      <c r="WXL12" s="314"/>
      <c r="WXM12" s="314"/>
      <c r="WXN12" s="314"/>
      <c r="WXO12" s="314"/>
      <c r="WXP12" s="314"/>
      <c r="WXQ12" s="314"/>
      <c r="WXR12" s="314"/>
      <c r="WXS12" s="314"/>
      <c r="WXT12" s="314"/>
      <c r="WXU12" s="314"/>
      <c r="WXV12" s="314"/>
      <c r="WXW12" s="314"/>
      <c r="WXX12" s="314"/>
      <c r="WXY12" s="314"/>
      <c r="WXZ12" s="314"/>
      <c r="WYA12" s="314"/>
      <c r="WYB12" s="314"/>
      <c r="WYC12" s="314"/>
      <c r="WYD12" s="314"/>
      <c r="WYE12" s="314"/>
      <c r="WYF12" s="314"/>
      <c r="WYG12" s="314"/>
      <c r="WYH12" s="314"/>
      <c r="WYI12" s="314"/>
      <c r="WYJ12" s="314"/>
      <c r="WYK12" s="314"/>
      <c r="WYL12" s="314"/>
      <c r="WYM12" s="314"/>
      <c r="WYN12" s="314"/>
      <c r="WYO12" s="314"/>
      <c r="WYP12" s="314"/>
      <c r="WYQ12" s="314"/>
      <c r="WYR12" s="314"/>
      <c r="WYS12" s="314"/>
      <c r="WYT12" s="314"/>
      <c r="WYU12" s="314"/>
      <c r="WYV12" s="314"/>
      <c r="WYW12" s="314"/>
      <c r="WYX12" s="314"/>
      <c r="WYY12" s="314"/>
      <c r="WYZ12" s="314"/>
      <c r="WZA12" s="314"/>
      <c r="WZB12" s="314"/>
      <c r="WZC12" s="314"/>
      <c r="WZD12" s="314"/>
      <c r="WZE12" s="314"/>
      <c r="WZF12" s="314"/>
      <c r="WZG12" s="314"/>
      <c r="WZH12" s="314"/>
      <c r="WZI12" s="314"/>
      <c r="WZJ12" s="314"/>
      <c r="WZK12" s="314"/>
      <c r="WZL12" s="314"/>
      <c r="WZM12" s="314"/>
      <c r="WZN12" s="314"/>
      <c r="WZO12" s="314"/>
      <c r="WZP12" s="314"/>
      <c r="WZQ12" s="314"/>
      <c r="WZR12" s="314"/>
      <c r="WZS12" s="314"/>
      <c r="WZT12" s="314"/>
      <c r="WZU12" s="314"/>
      <c r="WZV12" s="314"/>
      <c r="WZW12" s="314"/>
      <c r="WZX12" s="314"/>
      <c r="WZY12" s="314"/>
      <c r="WZZ12" s="314"/>
      <c r="XAA12" s="314"/>
      <c r="XAB12" s="314"/>
      <c r="XAC12" s="314"/>
      <c r="XAD12" s="314"/>
      <c r="XAE12" s="314"/>
      <c r="XAF12" s="314"/>
      <c r="XAG12" s="314"/>
      <c r="XAH12" s="314"/>
      <c r="XAI12" s="314"/>
      <c r="XAJ12" s="314"/>
      <c r="XAK12" s="314"/>
      <c r="XAL12" s="314"/>
      <c r="XAM12" s="314"/>
      <c r="XAN12" s="314"/>
      <c r="XAO12" s="314"/>
      <c r="XAP12" s="314"/>
      <c r="XAQ12" s="314"/>
      <c r="XAR12" s="314"/>
      <c r="XAS12" s="314"/>
      <c r="XAT12" s="314"/>
      <c r="XAU12" s="314"/>
      <c r="XAV12" s="314"/>
      <c r="XAW12" s="314"/>
      <c r="XAX12" s="314"/>
      <c r="XAY12" s="314"/>
      <c r="XAZ12" s="314"/>
      <c r="XBA12" s="314"/>
      <c r="XBB12" s="314"/>
      <c r="XBC12" s="314"/>
      <c r="XBD12" s="314"/>
      <c r="XBE12" s="314"/>
      <c r="XBF12" s="314"/>
      <c r="XBG12" s="314"/>
      <c r="XBH12" s="314"/>
      <c r="XBI12" s="314"/>
      <c r="XBJ12" s="314"/>
      <c r="XBK12" s="314"/>
      <c r="XBL12" s="314"/>
      <c r="XBM12" s="314"/>
      <c r="XBN12" s="314"/>
      <c r="XBO12" s="314"/>
      <c r="XBP12" s="314"/>
      <c r="XBQ12" s="314"/>
      <c r="XBR12" s="314"/>
      <c r="XBS12" s="314"/>
      <c r="XBT12" s="314"/>
      <c r="XBU12" s="314"/>
      <c r="XBV12" s="314"/>
      <c r="XBW12" s="314"/>
      <c r="XBX12" s="314"/>
      <c r="XBY12" s="314"/>
      <c r="XBZ12" s="314"/>
      <c r="XCA12" s="314"/>
      <c r="XCB12" s="314"/>
      <c r="XCC12" s="314"/>
      <c r="XCD12" s="314"/>
      <c r="XCE12" s="314"/>
      <c r="XCF12" s="314"/>
      <c r="XCG12" s="314"/>
      <c r="XCH12" s="314"/>
      <c r="XCI12" s="314"/>
      <c r="XCJ12" s="314"/>
      <c r="XCK12" s="314"/>
      <c r="XCL12" s="314"/>
      <c r="XCM12" s="314"/>
      <c r="XCN12" s="314"/>
      <c r="XCO12" s="314"/>
      <c r="XCP12" s="314"/>
      <c r="XCQ12" s="314"/>
      <c r="XCR12" s="314"/>
      <c r="XCS12" s="314"/>
      <c r="XCT12" s="314"/>
      <c r="XCU12" s="314"/>
      <c r="XCV12" s="314"/>
      <c r="XCW12" s="314"/>
      <c r="XCX12" s="314"/>
      <c r="XCY12" s="314"/>
      <c r="XCZ12" s="314"/>
      <c r="XDA12" s="314"/>
      <c r="XDB12" s="314"/>
      <c r="XDC12" s="314"/>
      <c r="XDD12" s="314"/>
      <c r="XDE12" s="314"/>
      <c r="XDF12" s="314"/>
      <c r="XDG12" s="314"/>
      <c r="XDH12" s="314"/>
      <c r="XDI12" s="314"/>
      <c r="XDJ12" s="314"/>
      <c r="XDK12" s="314"/>
      <c r="XDL12" s="314"/>
      <c r="XDM12" s="314"/>
      <c r="XDN12" s="314"/>
      <c r="XDO12" s="314"/>
      <c r="XDP12" s="314"/>
      <c r="XDQ12" s="314"/>
      <c r="XDR12" s="314"/>
      <c r="XDS12" s="314"/>
      <c r="XDT12" s="314"/>
      <c r="XDU12" s="314"/>
      <c r="XDV12" s="314"/>
      <c r="XDW12" s="314"/>
      <c r="XDX12" s="314"/>
      <c r="XDY12" s="314"/>
      <c r="XDZ12" s="314"/>
      <c r="XEA12" s="314"/>
      <c r="XEB12" s="314"/>
      <c r="XEC12" s="314"/>
      <c r="XED12" s="314"/>
      <c r="XEE12" s="314"/>
      <c r="XEF12" s="314"/>
      <c r="XEG12" s="314"/>
      <c r="XEH12" s="314"/>
      <c r="XEI12" s="314"/>
      <c r="XEJ12" s="314"/>
      <c r="XEK12" s="314"/>
      <c r="XEL12" s="314"/>
      <c r="XEM12" s="314"/>
      <c r="XEN12" s="314"/>
      <c r="XEO12" s="314"/>
      <c r="XEP12" s="314"/>
      <c r="XEQ12" s="314"/>
      <c r="XER12" s="314"/>
      <c r="XES12" s="314"/>
      <c r="XET12" s="314"/>
      <c r="XEU12" s="314"/>
      <c r="XEV12" s="314"/>
      <c r="XEW12" s="314"/>
      <c r="XEX12" s="314"/>
      <c r="XEY12" s="314"/>
      <c r="XEZ12" s="314"/>
      <c r="XFA12" s="314"/>
      <c r="XFB12" s="314"/>
      <c r="XFC12" s="314"/>
      <c r="XFD12" s="314"/>
    </row>
    <row r="13" spans="1:16384" s="494" customFormat="1">
      <c r="A13" s="344" t="s">
        <v>28</v>
      </c>
      <c r="B13" s="344" t="s">
        <v>72</v>
      </c>
      <c r="C13" s="361">
        <f ca="1">INDIRECT(C$5&amp;"T!"&amp;ADDRESS(MATCH($C$2,INDIRECT(C$5&amp;"T!B6:B32"),0)+5,VLOOKUP($B13,lookup!$C$1:$D$36,2,FALSE)+1))</f>
        <v>5.074403168825607</v>
      </c>
      <c r="D13" s="361">
        <f ca="1">INDIRECT(D$5&amp;"T!"&amp;ADDRESS(MATCH($C$2,INDIRECT(D$5&amp;"T!B6:B32"),0)+5,VLOOKUP($B13,lookup!$C$1:$D$36,2,FALSE)+1))</f>
        <v>7.8099233528464502</v>
      </c>
      <c r="E13" s="361">
        <f ca="1">INDIRECT(E$5&amp;"T!"&amp;ADDRESS(MATCH($C$2,INDIRECT(E$5&amp;"T!B6:B32"),0)+5,VLOOKUP($B13,lookup!$C$1:$D$36,2,FALSE)+1))</f>
        <v>7.9100255666068682</v>
      </c>
      <c r="F13" s="361">
        <f ca="1">INDIRECT(F$5&amp;"T!"&amp;ADDRESS(MATCH($C$2,INDIRECT(F$5&amp;"T!B6:B32"),0)+5,VLOOKUP($B13,lookup!$C$1:$D$36,2,FALSE)+1))</f>
        <v>64.973789620818252</v>
      </c>
      <c r="G13" s="361">
        <f ca="1">INDIRECT(G$5&amp;"T!"&amp;ADDRESS(MATCH($C$2,INDIRECT(G$5&amp;"T!B6:B32"),0)+5,VLOOKUP($B13,lookup!$C$1:$D$36,2,FALSE)+1))</f>
        <v>64.151539411551525</v>
      </c>
      <c r="H13" s="515">
        <f ca="1">C13</f>
        <v>5.074403168825607</v>
      </c>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4"/>
      <c r="BP13" s="314"/>
      <c r="BQ13" s="314"/>
      <c r="BR13" s="314"/>
      <c r="BS13" s="314"/>
      <c r="BT13" s="314"/>
      <c r="BU13" s="314"/>
      <c r="BV13" s="314"/>
      <c r="BW13" s="314"/>
      <c r="BX13" s="314"/>
      <c r="BY13" s="314"/>
      <c r="BZ13" s="314"/>
      <c r="CA13" s="314"/>
      <c r="CB13" s="314"/>
      <c r="CC13" s="314"/>
      <c r="CD13" s="314"/>
      <c r="CE13" s="314"/>
      <c r="CF13" s="314"/>
      <c r="CG13" s="314"/>
      <c r="CH13" s="314"/>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4"/>
      <c r="ET13" s="314"/>
      <c r="EU13" s="314"/>
      <c r="EV13" s="314"/>
      <c r="EW13" s="314"/>
      <c r="EX13" s="314"/>
      <c r="EY13" s="314"/>
      <c r="EZ13" s="314"/>
      <c r="FA13" s="314"/>
      <c r="FB13" s="314"/>
      <c r="FC13" s="314"/>
      <c r="FD13" s="314"/>
      <c r="FE13" s="314"/>
      <c r="FF13" s="314"/>
      <c r="FG13" s="314"/>
      <c r="FH13" s="314"/>
      <c r="FI13" s="314"/>
      <c r="FJ13" s="314"/>
      <c r="FK13" s="314"/>
      <c r="FL13" s="314"/>
      <c r="FM13" s="314"/>
      <c r="FN13" s="314"/>
      <c r="FO13" s="314"/>
      <c r="FP13" s="314"/>
      <c r="FQ13" s="314"/>
      <c r="FR13" s="314"/>
      <c r="FS13" s="314"/>
      <c r="FT13" s="314"/>
      <c r="FU13" s="314"/>
      <c r="FV13" s="314"/>
      <c r="FW13" s="314"/>
      <c r="FX13" s="314"/>
      <c r="FY13" s="314"/>
      <c r="FZ13" s="314"/>
      <c r="GA13" s="314"/>
      <c r="GB13" s="314"/>
      <c r="GC13" s="314"/>
      <c r="GD13" s="314"/>
      <c r="GE13" s="314"/>
      <c r="GF13" s="314"/>
      <c r="GG13" s="314"/>
      <c r="GH13" s="314"/>
      <c r="GI13" s="314"/>
      <c r="GJ13" s="314"/>
      <c r="GK13" s="314"/>
      <c r="GL13" s="314"/>
      <c r="GM13" s="314"/>
      <c r="GN13" s="314"/>
      <c r="GO13" s="314"/>
      <c r="GP13" s="314"/>
      <c r="GQ13" s="314"/>
      <c r="GR13" s="314"/>
      <c r="GS13" s="314"/>
      <c r="GT13" s="314"/>
      <c r="GU13" s="314"/>
      <c r="GV13" s="314"/>
      <c r="GW13" s="314"/>
      <c r="GX13" s="314"/>
      <c r="GY13" s="314"/>
      <c r="GZ13" s="314"/>
      <c r="HA13" s="314"/>
      <c r="HB13" s="314"/>
      <c r="HC13" s="314"/>
      <c r="HD13" s="314"/>
      <c r="HE13" s="314"/>
      <c r="HF13" s="314"/>
      <c r="HG13" s="314"/>
      <c r="HH13" s="314"/>
      <c r="HI13" s="314"/>
      <c r="HJ13" s="314"/>
      <c r="HK13" s="314"/>
      <c r="HL13" s="314"/>
      <c r="HM13" s="314"/>
      <c r="HN13" s="314"/>
      <c r="HO13" s="314"/>
      <c r="HP13" s="314"/>
      <c r="HQ13" s="314"/>
      <c r="HR13" s="314"/>
      <c r="HS13" s="314"/>
      <c r="HT13" s="314"/>
      <c r="HU13" s="314"/>
      <c r="HV13" s="314"/>
      <c r="HW13" s="314"/>
      <c r="HX13" s="314"/>
      <c r="HY13" s="314"/>
      <c r="HZ13" s="314"/>
      <c r="IA13" s="314"/>
      <c r="IB13" s="314"/>
      <c r="IC13" s="314"/>
      <c r="ID13" s="314"/>
      <c r="IE13" s="314"/>
      <c r="IF13" s="314"/>
      <c r="IG13" s="314"/>
      <c r="IH13" s="314"/>
      <c r="II13" s="314"/>
      <c r="IJ13" s="314"/>
      <c r="IK13" s="314"/>
      <c r="IL13" s="314"/>
      <c r="IM13" s="314"/>
      <c r="IN13" s="314"/>
      <c r="IO13" s="314"/>
      <c r="IP13" s="314"/>
      <c r="IQ13" s="314"/>
      <c r="IR13" s="314"/>
      <c r="IS13" s="314"/>
      <c r="IT13" s="314"/>
      <c r="IU13" s="314"/>
      <c r="IV13" s="314"/>
      <c r="IW13" s="314"/>
      <c r="IX13" s="314"/>
      <c r="IY13" s="314"/>
      <c r="IZ13" s="314"/>
      <c r="JA13" s="314"/>
      <c r="JB13" s="314"/>
      <c r="JC13" s="314"/>
      <c r="JD13" s="314"/>
      <c r="JE13" s="314"/>
      <c r="JF13" s="314"/>
      <c r="JG13" s="314"/>
      <c r="JH13" s="314"/>
      <c r="JI13" s="314"/>
      <c r="JJ13" s="314"/>
      <c r="JK13" s="314"/>
      <c r="JL13" s="314"/>
      <c r="JM13" s="314"/>
      <c r="JN13" s="314"/>
      <c r="JO13" s="314"/>
      <c r="JP13" s="314"/>
      <c r="JQ13" s="314"/>
      <c r="JR13" s="314"/>
      <c r="JS13" s="314"/>
      <c r="JT13" s="314"/>
      <c r="JU13" s="314"/>
      <c r="JV13" s="314"/>
      <c r="JW13" s="314"/>
      <c r="JX13" s="314"/>
      <c r="JY13" s="314"/>
      <c r="JZ13" s="314"/>
      <c r="KA13" s="314"/>
      <c r="KB13" s="314"/>
      <c r="KC13" s="314"/>
      <c r="KD13" s="314"/>
      <c r="KE13" s="314"/>
      <c r="KF13" s="314"/>
      <c r="KG13" s="314"/>
      <c r="KH13" s="314"/>
      <c r="KI13" s="314"/>
      <c r="KJ13" s="314"/>
      <c r="KK13" s="314"/>
      <c r="KL13" s="314"/>
      <c r="KM13" s="314"/>
      <c r="KN13" s="314"/>
      <c r="KO13" s="314"/>
      <c r="KP13" s="314"/>
      <c r="KQ13" s="314"/>
      <c r="KR13" s="314"/>
      <c r="KS13" s="314"/>
      <c r="KT13" s="314"/>
      <c r="KU13" s="314"/>
      <c r="KV13" s="314"/>
      <c r="KW13" s="314"/>
      <c r="KX13" s="314"/>
      <c r="KY13" s="314"/>
      <c r="KZ13" s="314"/>
      <c r="LA13" s="314"/>
      <c r="LB13" s="314"/>
      <c r="LC13" s="314"/>
      <c r="LD13" s="314"/>
      <c r="LE13" s="314"/>
      <c r="LF13" s="314"/>
      <c r="LG13" s="314"/>
      <c r="LH13" s="314"/>
      <c r="LI13" s="314"/>
      <c r="LJ13" s="314"/>
      <c r="LK13" s="314"/>
      <c r="LL13" s="314"/>
      <c r="LM13" s="314"/>
      <c r="LN13" s="314"/>
      <c r="LO13" s="314"/>
      <c r="LP13" s="314"/>
      <c r="LQ13" s="314"/>
      <c r="LR13" s="314"/>
      <c r="LS13" s="314"/>
      <c r="LT13" s="314"/>
      <c r="LU13" s="314"/>
      <c r="LV13" s="314"/>
      <c r="LW13" s="314"/>
      <c r="LX13" s="314"/>
      <c r="LY13" s="314"/>
      <c r="LZ13" s="314"/>
      <c r="MA13" s="314"/>
      <c r="MB13" s="314"/>
      <c r="MC13" s="314"/>
      <c r="MD13" s="314"/>
      <c r="ME13" s="314"/>
      <c r="MF13" s="314"/>
      <c r="MG13" s="314"/>
      <c r="MH13" s="314"/>
      <c r="MI13" s="314"/>
      <c r="MJ13" s="314"/>
      <c r="MK13" s="314"/>
      <c r="ML13" s="314"/>
      <c r="MM13" s="314"/>
      <c r="MN13" s="314"/>
      <c r="MO13" s="314"/>
      <c r="MP13" s="314"/>
      <c r="MQ13" s="314"/>
      <c r="MR13" s="314"/>
      <c r="MS13" s="314"/>
      <c r="MT13" s="314"/>
      <c r="MU13" s="314"/>
      <c r="MV13" s="314"/>
      <c r="MW13" s="314"/>
      <c r="MX13" s="314"/>
      <c r="MY13" s="314"/>
      <c r="MZ13" s="314"/>
      <c r="NA13" s="314"/>
      <c r="NB13" s="314"/>
      <c r="NC13" s="314"/>
      <c r="ND13" s="314"/>
      <c r="NE13" s="314"/>
      <c r="NF13" s="314"/>
      <c r="NG13" s="314"/>
      <c r="NH13" s="314"/>
      <c r="NI13" s="314"/>
      <c r="NJ13" s="314"/>
      <c r="NK13" s="314"/>
      <c r="NL13" s="314"/>
      <c r="NM13" s="314"/>
      <c r="NN13" s="314"/>
      <c r="NO13" s="314"/>
      <c r="NP13" s="314"/>
      <c r="NQ13" s="314"/>
      <c r="NR13" s="314"/>
      <c r="NS13" s="314"/>
      <c r="NT13" s="314"/>
      <c r="NU13" s="314"/>
      <c r="NV13" s="314"/>
      <c r="NW13" s="314"/>
      <c r="NX13" s="314"/>
      <c r="NY13" s="314"/>
      <c r="NZ13" s="314"/>
      <c r="OA13" s="314"/>
      <c r="OB13" s="314"/>
      <c r="OC13" s="314"/>
      <c r="OD13" s="314"/>
      <c r="OE13" s="314"/>
      <c r="OF13" s="314"/>
      <c r="OG13" s="314"/>
      <c r="OH13" s="314"/>
      <c r="OI13" s="314"/>
      <c r="OJ13" s="314"/>
      <c r="OK13" s="314"/>
      <c r="OL13" s="314"/>
      <c r="OM13" s="314"/>
      <c r="ON13" s="314"/>
      <c r="OO13" s="314"/>
      <c r="OP13" s="314"/>
      <c r="OQ13" s="314"/>
      <c r="OR13" s="314"/>
      <c r="OS13" s="314"/>
      <c r="OT13" s="314"/>
      <c r="OU13" s="314"/>
      <c r="OV13" s="314"/>
      <c r="OW13" s="314"/>
      <c r="OX13" s="314"/>
      <c r="OY13" s="314"/>
      <c r="OZ13" s="314"/>
      <c r="PA13" s="314"/>
      <c r="PB13" s="314"/>
      <c r="PC13" s="314"/>
      <c r="PD13" s="314"/>
      <c r="PE13" s="314"/>
      <c r="PF13" s="314"/>
      <c r="PG13" s="314"/>
      <c r="PH13" s="314"/>
      <c r="PI13" s="314"/>
      <c r="PJ13" s="314"/>
      <c r="PK13" s="314"/>
      <c r="PL13" s="314"/>
      <c r="PM13" s="314"/>
      <c r="PN13" s="314"/>
      <c r="PO13" s="314"/>
      <c r="PP13" s="314"/>
      <c r="PQ13" s="314"/>
      <c r="PR13" s="314"/>
      <c r="PS13" s="314"/>
      <c r="PT13" s="314"/>
      <c r="PU13" s="314"/>
      <c r="PV13" s="314"/>
      <c r="PW13" s="314"/>
      <c r="PX13" s="314"/>
      <c r="PY13" s="314"/>
      <c r="PZ13" s="314"/>
      <c r="QA13" s="314"/>
      <c r="QB13" s="314"/>
      <c r="QC13" s="314"/>
      <c r="QD13" s="314"/>
      <c r="QE13" s="314"/>
      <c r="QF13" s="314"/>
      <c r="QG13" s="314"/>
      <c r="QH13" s="314"/>
      <c r="QI13" s="314"/>
      <c r="QJ13" s="314"/>
      <c r="QK13" s="314"/>
      <c r="QL13" s="314"/>
      <c r="QM13" s="314"/>
      <c r="QN13" s="314"/>
      <c r="QO13" s="314"/>
      <c r="QP13" s="314"/>
      <c r="QQ13" s="314"/>
      <c r="QR13" s="314"/>
      <c r="QS13" s="314"/>
      <c r="QT13" s="314"/>
      <c r="QU13" s="314"/>
      <c r="QV13" s="314"/>
      <c r="QW13" s="314"/>
      <c r="QX13" s="314"/>
      <c r="QY13" s="314"/>
      <c r="QZ13" s="314"/>
      <c r="RA13" s="314"/>
      <c r="RB13" s="314"/>
      <c r="RC13" s="314"/>
      <c r="RD13" s="314"/>
      <c r="RE13" s="314"/>
      <c r="RF13" s="314"/>
      <c r="RG13" s="314"/>
      <c r="RH13" s="314"/>
      <c r="RI13" s="314"/>
      <c r="RJ13" s="314"/>
      <c r="RK13" s="314"/>
      <c r="RL13" s="314"/>
      <c r="RM13" s="314"/>
      <c r="RN13" s="314"/>
      <c r="RO13" s="314"/>
      <c r="RP13" s="314"/>
      <c r="RQ13" s="314"/>
      <c r="RR13" s="314"/>
      <c r="RS13" s="314"/>
      <c r="RT13" s="314"/>
      <c r="RU13" s="314"/>
      <c r="RV13" s="314"/>
      <c r="RW13" s="314"/>
      <c r="RX13" s="314"/>
      <c r="RY13" s="314"/>
      <c r="RZ13" s="314"/>
      <c r="SA13" s="314"/>
      <c r="SB13" s="314"/>
      <c r="SC13" s="314"/>
      <c r="SD13" s="314"/>
      <c r="SE13" s="314"/>
      <c r="SF13" s="314"/>
      <c r="SG13" s="314"/>
      <c r="SH13" s="314"/>
      <c r="SI13" s="314"/>
      <c r="SJ13" s="314"/>
      <c r="SK13" s="314"/>
      <c r="SL13" s="314"/>
      <c r="SM13" s="314"/>
      <c r="SN13" s="314"/>
      <c r="SO13" s="314"/>
      <c r="SP13" s="314"/>
      <c r="SQ13" s="314"/>
      <c r="SR13" s="314"/>
      <c r="SS13" s="314"/>
      <c r="ST13" s="314"/>
      <c r="SU13" s="314"/>
      <c r="SV13" s="314"/>
      <c r="SW13" s="314"/>
      <c r="SX13" s="314"/>
      <c r="SY13" s="314"/>
      <c r="SZ13" s="314"/>
      <c r="TA13" s="314"/>
      <c r="TB13" s="314"/>
      <c r="TC13" s="314"/>
      <c r="TD13" s="314"/>
      <c r="TE13" s="314"/>
      <c r="TF13" s="314"/>
      <c r="TG13" s="314"/>
      <c r="TH13" s="314"/>
      <c r="TI13" s="314"/>
      <c r="TJ13" s="314"/>
      <c r="TK13" s="314"/>
      <c r="TL13" s="314"/>
      <c r="TM13" s="314"/>
      <c r="TN13" s="314"/>
      <c r="TO13" s="314"/>
      <c r="TP13" s="314"/>
      <c r="TQ13" s="314"/>
      <c r="TR13" s="314"/>
      <c r="TS13" s="314"/>
      <c r="TT13" s="314"/>
      <c r="TU13" s="314"/>
      <c r="TV13" s="314"/>
      <c r="TW13" s="314"/>
      <c r="TX13" s="314"/>
      <c r="TY13" s="314"/>
      <c r="TZ13" s="314"/>
      <c r="UA13" s="314"/>
      <c r="UB13" s="314"/>
      <c r="UC13" s="314"/>
      <c r="UD13" s="314"/>
      <c r="UE13" s="314"/>
      <c r="UF13" s="314"/>
      <c r="UG13" s="314"/>
      <c r="UH13" s="314"/>
      <c r="UI13" s="314"/>
      <c r="UJ13" s="314"/>
      <c r="UK13" s="314"/>
      <c r="UL13" s="314"/>
      <c r="UM13" s="314"/>
      <c r="UN13" s="314"/>
      <c r="UO13" s="314"/>
      <c r="UP13" s="314"/>
      <c r="UQ13" s="314"/>
      <c r="UR13" s="314"/>
      <c r="US13" s="314"/>
      <c r="UT13" s="314"/>
      <c r="UU13" s="314"/>
      <c r="UV13" s="314"/>
      <c r="UW13" s="314"/>
      <c r="UX13" s="314"/>
      <c r="UY13" s="314"/>
      <c r="UZ13" s="314"/>
      <c r="VA13" s="314"/>
      <c r="VB13" s="314"/>
      <c r="VC13" s="314"/>
      <c r="VD13" s="314"/>
      <c r="VE13" s="314"/>
      <c r="VF13" s="314"/>
      <c r="VG13" s="314"/>
      <c r="VH13" s="314"/>
      <c r="VI13" s="314"/>
      <c r="VJ13" s="314"/>
      <c r="VK13" s="314"/>
      <c r="VL13" s="314"/>
      <c r="VM13" s="314"/>
      <c r="VN13" s="314"/>
      <c r="VO13" s="314"/>
      <c r="VP13" s="314"/>
      <c r="VQ13" s="314"/>
      <c r="VR13" s="314"/>
      <c r="VS13" s="314"/>
      <c r="VT13" s="314"/>
      <c r="VU13" s="314"/>
      <c r="VV13" s="314"/>
      <c r="VW13" s="314"/>
      <c r="VX13" s="314"/>
      <c r="VY13" s="314"/>
      <c r="VZ13" s="314"/>
      <c r="WA13" s="314"/>
      <c r="WB13" s="314"/>
      <c r="WC13" s="314"/>
      <c r="WD13" s="314"/>
      <c r="WE13" s="314"/>
      <c r="WF13" s="314"/>
      <c r="WG13" s="314"/>
      <c r="WH13" s="314"/>
      <c r="WI13" s="314"/>
      <c r="WJ13" s="314"/>
      <c r="WK13" s="314"/>
      <c r="WL13" s="314"/>
      <c r="WM13" s="314"/>
      <c r="WN13" s="314"/>
      <c r="WO13" s="314"/>
      <c r="WP13" s="314"/>
      <c r="WQ13" s="314"/>
      <c r="WR13" s="314"/>
      <c r="WS13" s="314"/>
      <c r="WT13" s="314"/>
      <c r="WU13" s="314"/>
      <c r="WV13" s="314"/>
      <c r="WW13" s="314"/>
      <c r="WX13" s="314"/>
      <c r="WY13" s="314"/>
      <c r="WZ13" s="314"/>
      <c r="XA13" s="314"/>
      <c r="XB13" s="314"/>
      <c r="XC13" s="314"/>
      <c r="XD13" s="314"/>
      <c r="XE13" s="314"/>
      <c r="XF13" s="314"/>
      <c r="XG13" s="314"/>
      <c r="XH13" s="314"/>
      <c r="XI13" s="314"/>
      <c r="XJ13" s="314"/>
      <c r="XK13" s="314"/>
      <c r="XL13" s="314"/>
      <c r="XM13" s="314"/>
      <c r="XN13" s="314"/>
      <c r="XO13" s="314"/>
      <c r="XP13" s="314"/>
      <c r="XQ13" s="314"/>
      <c r="XR13" s="314"/>
      <c r="XS13" s="314"/>
      <c r="XT13" s="314"/>
      <c r="XU13" s="314"/>
      <c r="XV13" s="314"/>
      <c r="XW13" s="314"/>
      <c r="XX13" s="314"/>
      <c r="XY13" s="314"/>
      <c r="XZ13" s="314"/>
      <c r="YA13" s="314"/>
      <c r="YB13" s="314"/>
      <c r="YC13" s="314"/>
      <c r="YD13" s="314"/>
      <c r="YE13" s="314"/>
      <c r="YF13" s="314"/>
      <c r="YG13" s="314"/>
      <c r="YH13" s="314"/>
      <c r="YI13" s="314"/>
      <c r="YJ13" s="314"/>
      <c r="YK13" s="314"/>
      <c r="YL13" s="314"/>
      <c r="YM13" s="314"/>
      <c r="YN13" s="314"/>
      <c r="YO13" s="314"/>
      <c r="YP13" s="314"/>
      <c r="YQ13" s="314"/>
      <c r="YR13" s="314"/>
      <c r="YS13" s="314"/>
      <c r="YT13" s="314"/>
      <c r="YU13" s="314"/>
      <c r="YV13" s="314"/>
      <c r="YW13" s="314"/>
      <c r="YX13" s="314"/>
      <c r="YY13" s="314"/>
      <c r="YZ13" s="314"/>
      <c r="ZA13" s="314"/>
      <c r="ZB13" s="314"/>
      <c r="ZC13" s="314"/>
      <c r="ZD13" s="314"/>
      <c r="ZE13" s="314"/>
      <c r="ZF13" s="314"/>
      <c r="ZG13" s="314"/>
      <c r="ZH13" s="314"/>
      <c r="ZI13" s="314"/>
      <c r="ZJ13" s="314"/>
      <c r="ZK13" s="314"/>
      <c r="ZL13" s="314"/>
      <c r="ZM13" s="314"/>
      <c r="ZN13" s="314"/>
      <c r="ZO13" s="314"/>
      <c r="ZP13" s="314"/>
      <c r="ZQ13" s="314"/>
      <c r="ZR13" s="314"/>
      <c r="ZS13" s="314"/>
      <c r="ZT13" s="314"/>
      <c r="ZU13" s="314"/>
      <c r="ZV13" s="314"/>
      <c r="ZW13" s="314"/>
      <c r="ZX13" s="314"/>
      <c r="ZY13" s="314"/>
      <c r="ZZ13" s="314"/>
      <c r="AAA13" s="314"/>
      <c r="AAB13" s="314"/>
      <c r="AAC13" s="314"/>
      <c r="AAD13" s="314"/>
      <c r="AAE13" s="314"/>
      <c r="AAF13" s="314"/>
      <c r="AAG13" s="314"/>
      <c r="AAH13" s="314"/>
      <c r="AAI13" s="314"/>
      <c r="AAJ13" s="314"/>
      <c r="AAK13" s="314"/>
      <c r="AAL13" s="314"/>
      <c r="AAM13" s="314"/>
      <c r="AAN13" s="314"/>
      <c r="AAO13" s="314"/>
      <c r="AAP13" s="314"/>
      <c r="AAQ13" s="314"/>
      <c r="AAR13" s="314"/>
      <c r="AAS13" s="314"/>
      <c r="AAT13" s="314"/>
      <c r="AAU13" s="314"/>
      <c r="AAV13" s="314"/>
      <c r="AAW13" s="314"/>
      <c r="AAX13" s="314"/>
      <c r="AAY13" s="314"/>
      <c r="AAZ13" s="314"/>
      <c r="ABA13" s="314"/>
      <c r="ABB13" s="314"/>
      <c r="ABC13" s="314"/>
      <c r="ABD13" s="314"/>
      <c r="ABE13" s="314"/>
      <c r="ABF13" s="314"/>
      <c r="ABG13" s="314"/>
      <c r="ABH13" s="314"/>
      <c r="ABI13" s="314"/>
      <c r="ABJ13" s="314"/>
      <c r="ABK13" s="314"/>
      <c r="ABL13" s="314"/>
      <c r="ABM13" s="314"/>
      <c r="ABN13" s="314"/>
      <c r="ABO13" s="314"/>
      <c r="ABP13" s="314"/>
      <c r="ABQ13" s="314"/>
      <c r="ABR13" s="314"/>
      <c r="ABS13" s="314"/>
      <c r="ABT13" s="314"/>
      <c r="ABU13" s="314"/>
      <c r="ABV13" s="314"/>
      <c r="ABW13" s="314"/>
      <c r="ABX13" s="314"/>
      <c r="ABY13" s="314"/>
      <c r="ABZ13" s="314"/>
      <c r="ACA13" s="314"/>
      <c r="ACB13" s="314"/>
      <c r="ACC13" s="314"/>
      <c r="ACD13" s="314"/>
      <c r="ACE13" s="314"/>
      <c r="ACF13" s="314"/>
      <c r="ACG13" s="314"/>
      <c r="ACH13" s="314"/>
      <c r="ACI13" s="314"/>
      <c r="ACJ13" s="314"/>
      <c r="ACK13" s="314"/>
      <c r="ACL13" s="314"/>
      <c r="ACM13" s="314"/>
      <c r="ACN13" s="314"/>
      <c r="ACO13" s="314"/>
      <c r="ACP13" s="314"/>
      <c r="ACQ13" s="314"/>
      <c r="ACR13" s="314"/>
      <c r="ACS13" s="314"/>
      <c r="ACT13" s="314"/>
      <c r="ACU13" s="314"/>
      <c r="ACV13" s="314"/>
      <c r="ACW13" s="314"/>
      <c r="ACX13" s="314"/>
      <c r="ACY13" s="314"/>
      <c r="ACZ13" s="314"/>
      <c r="ADA13" s="314"/>
      <c r="ADB13" s="314"/>
      <c r="ADC13" s="314"/>
      <c r="ADD13" s="314"/>
      <c r="ADE13" s="314"/>
      <c r="ADF13" s="314"/>
      <c r="ADG13" s="314"/>
      <c r="ADH13" s="314"/>
      <c r="ADI13" s="314"/>
      <c r="ADJ13" s="314"/>
      <c r="ADK13" s="314"/>
      <c r="ADL13" s="314"/>
      <c r="ADM13" s="314"/>
      <c r="ADN13" s="314"/>
      <c r="ADO13" s="314"/>
      <c r="ADP13" s="314"/>
      <c r="ADQ13" s="314"/>
      <c r="ADR13" s="314"/>
      <c r="ADS13" s="314"/>
      <c r="ADT13" s="314"/>
      <c r="ADU13" s="314"/>
      <c r="ADV13" s="314"/>
      <c r="ADW13" s="314"/>
      <c r="ADX13" s="314"/>
      <c r="ADY13" s="314"/>
      <c r="ADZ13" s="314"/>
      <c r="AEA13" s="314"/>
      <c r="AEB13" s="314"/>
      <c r="AEC13" s="314"/>
      <c r="AED13" s="314"/>
      <c r="AEE13" s="314"/>
      <c r="AEF13" s="314"/>
      <c r="AEG13" s="314"/>
      <c r="AEH13" s="314"/>
      <c r="AEI13" s="314"/>
      <c r="AEJ13" s="314"/>
      <c r="AEK13" s="314"/>
      <c r="AEL13" s="314"/>
      <c r="AEM13" s="314"/>
      <c r="AEN13" s="314"/>
      <c r="AEO13" s="314"/>
      <c r="AEP13" s="314"/>
      <c r="AEQ13" s="314"/>
      <c r="AER13" s="314"/>
      <c r="AES13" s="314"/>
      <c r="AET13" s="314"/>
      <c r="AEU13" s="314"/>
      <c r="AEV13" s="314"/>
      <c r="AEW13" s="314"/>
      <c r="AEX13" s="314"/>
      <c r="AEY13" s="314"/>
      <c r="AEZ13" s="314"/>
      <c r="AFA13" s="314"/>
      <c r="AFB13" s="314"/>
      <c r="AFC13" s="314"/>
      <c r="AFD13" s="314"/>
      <c r="AFE13" s="314"/>
      <c r="AFF13" s="314"/>
      <c r="AFG13" s="314"/>
      <c r="AFH13" s="314"/>
      <c r="AFI13" s="314"/>
      <c r="AFJ13" s="314"/>
      <c r="AFK13" s="314"/>
      <c r="AFL13" s="314"/>
      <c r="AFM13" s="314"/>
      <c r="AFN13" s="314"/>
      <c r="AFO13" s="314"/>
      <c r="AFP13" s="314"/>
      <c r="AFQ13" s="314"/>
      <c r="AFR13" s="314"/>
      <c r="AFS13" s="314"/>
      <c r="AFT13" s="314"/>
      <c r="AFU13" s="314"/>
      <c r="AFV13" s="314"/>
      <c r="AFW13" s="314"/>
      <c r="AFX13" s="314"/>
      <c r="AFY13" s="314"/>
      <c r="AFZ13" s="314"/>
      <c r="AGA13" s="314"/>
      <c r="AGB13" s="314"/>
      <c r="AGC13" s="314"/>
      <c r="AGD13" s="314"/>
      <c r="AGE13" s="314"/>
      <c r="AGF13" s="314"/>
      <c r="AGG13" s="314"/>
      <c r="AGH13" s="314"/>
      <c r="AGI13" s="314"/>
      <c r="AGJ13" s="314"/>
      <c r="AGK13" s="314"/>
      <c r="AGL13" s="314"/>
      <c r="AGM13" s="314"/>
      <c r="AGN13" s="314"/>
      <c r="AGO13" s="314"/>
      <c r="AGP13" s="314"/>
      <c r="AGQ13" s="314"/>
      <c r="AGR13" s="314"/>
      <c r="AGS13" s="314"/>
      <c r="AGT13" s="314"/>
      <c r="AGU13" s="314"/>
      <c r="AGV13" s="314"/>
      <c r="AGW13" s="314"/>
      <c r="AGX13" s="314"/>
      <c r="AGY13" s="314"/>
      <c r="AGZ13" s="314"/>
      <c r="AHA13" s="314"/>
      <c r="AHB13" s="314"/>
      <c r="AHC13" s="314"/>
      <c r="AHD13" s="314"/>
      <c r="AHE13" s="314"/>
      <c r="AHF13" s="314"/>
      <c r="AHG13" s="314"/>
      <c r="AHH13" s="314"/>
      <c r="AHI13" s="314"/>
      <c r="AHJ13" s="314"/>
      <c r="AHK13" s="314"/>
      <c r="AHL13" s="314"/>
      <c r="AHM13" s="314"/>
      <c r="AHN13" s="314"/>
      <c r="AHO13" s="314"/>
      <c r="AHP13" s="314"/>
      <c r="AHQ13" s="314"/>
      <c r="AHR13" s="314"/>
      <c r="AHS13" s="314"/>
      <c r="AHT13" s="314"/>
      <c r="AHU13" s="314"/>
      <c r="AHV13" s="314"/>
      <c r="AHW13" s="314"/>
      <c r="AHX13" s="314"/>
      <c r="AHY13" s="314"/>
      <c r="AHZ13" s="314"/>
      <c r="AIA13" s="314"/>
      <c r="AIB13" s="314"/>
      <c r="AIC13" s="314"/>
      <c r="AID13" s="314"/>
      <c r="AIE13" s="314"/>
      <c r="AIF13" s="314"/>
      <c r="AIG13" s="314"/>
      <c r="AIH13" s="314"/>
      <c r="AII13" s="314"/>
      <c r="AIJ13" s="314"/>
      <c r="AIK13" s="314"/>
      <c r="AIL13" s="314"/>
      <c r="AIM13" s="314"/>
      <c r="AIN13" s="314"/>
      <c r="AIO13" s="314"/>
      <c r="AIP13" s="314"/>
      <c r="AIQ13" s="314"/>
      <c r="AIR13" s="314"/>
      <c r="AIS13" s="314"/>
      <c r="AIT13" s="314"/>
      <c r="AIU13" s="314"/>
      <c r="AIV13" s="314"/>
      <c r="AIW13" s="314"/>
      <c r="AIX13" s="314"/>
      <c r="AIY13" s="314"/>
      <c r="AIZ13" s="314"/>
      <c r="AJA13" s="314"/>
      <c r="AJB13" s="314"/>
      <c r="AJC13" s="314"/>
      <c r="AJD13" s="314"/>
      <c r="AJE13" s="314"/>
      <c r="AJF13" s="314"/>
      <c r="AJG13" s="314"/>
      <c r="AJH13" s="314"/>
      <c r="AJI13" s="314"/>
      <c r="AJJ13" s="314"/>
      <c r="AJK13" s="314"/>
      <c r="AJL13" s="314"/>
      <c r="AJM13" s="314"/>
      <c r="AJN13" s="314"/>
      <c r="AJO13" s="314"/>
      <c r="AJP13" s="314"/>
      <c r="AJQ13" s="314"/>
      <c r="AJR13" s="314"/>
      <c r="AJS13" s="314"/>
      <c r="AJT13" s="314"/>
      <c r="AJU13" s="314"/>
      <c r="AJV13" s="314"/>
      <c r="AJW13" s="314"/>
      <c r="AJX13" s="314"/>
      <c r="AJY13" s="314"/>
      <c r="AJZ13" s="314"/>
      <c r="AKA13" s="314"/>
      <c r="AKB13" s="314"/>
      <c r="AKC13" s="314"/>
      <c r="AKD13" s="314"/>
      <c r="AKE13" s="314"/>
      <c r="AKF13" s="314"/>
      <c r="AKG13" s="314"/>
      <c r="AKH13" s="314"/>
      <c r="AKI13" s="314"/>
      <c r="AKJ13" s="314"/>
      <c r="AKK13" s="314"/>
      <c r="AKL13" s="314"/>
      <c r="AKM13" s="314"/>
      <c r="AKN13" s="314"/>
      <c r="AKO13" s="314"/>
      <c r="AKP13" s="314"/>
      <c r="AKQ13" s="314"/>
      <c r="AKR13" s="314"/>
      <c r="AKS13" s="314"/>
      <c r="AKT13" s="314"/>
      <c r="AKU13" s="314"/>
      <c r="AKV13" s="314"/>
      <c r="AKW13" s="314"/>
      <c r="AKX13" s="314"/>
      <c r="AKY13" s="314"/>
      <c r="AKZ13" s="314"/>
      <c r="ALA13" s="314"/>
      <c r="ALB13" s="314"/>
      <c r="ALC13" s="314"/>
      <c r="ALD13" s="314"/>
      <c r="ALE13" s="314"/>
      <c r="ALF13" s="314"/>
      <c r="ALG13" s="314"/>
      <c r="ALH13" s="314"/>
      <c r="ALI13" s="314"/>
      <c r="ALJ13" s="314"/>
      <c r="ALK13" s="314"/>
      <c r="ALL13" s="314"/>
      <c r="ALM13" s="314"/>
      <c r="ALN13" s="314"/>
      <c r="ALO13" s="314"/>
      <c r="ALP13" s="314"/>
      <c r="ALQ13" s="314"/>
      <c r="ALR13" s="314"/>
      <c r="ALS13" s="314"/>
      <c r="ALT13" s="314"/>
      <c r="ALU13" s="314"/>
      <c r="ALV13" s="314"/>
      <c r="ALW13" s="314"/>
      <c r="ALX13" s="314"/>
      <c r="ALY13" s="314"/>
      <c r="ALZ13" s="314"/>
      <c r="AMA13" s="314"/>
      <c r="AMB13" s="314"/>
      <c r="AMC13" s="314"/>
      <c r="AMD13" s="314"/>
      <c r="AME13" s="314"/>
      <c r="AMF13" s="314"/>
      <c r="AMG13" s="314"/>
      <c r="AMH13" s="314"/>
      <c r="AMI13" s="314"/>
      <c r="AMJ13" s="314"/>
      <c r="AMK13" s="314"/>
      <c r="AML13" s="314"/>
      <c r="AMM13" s="314"/>
      <c r="AMN13" s="314"/>
      <c r="AMO13" s="314"/>
      <c r="AMP13" s="314"/>
      <c r="AMQ13" s="314"/>
      <c r="AMR13" s="314"/>
      <c r="AMS13" s="314"/>
      <c r="AMT13" s="314"/>
      <c r="AMU13" s="314"/>
      <c r="AMV13" s="314"/>
      <c r="AMW13" s="314"/>
      <c r="AMX13" s="314"/>
      <c r="AMY13" s="314"/>
      <c r="AMZ13" s="314"/>
      <c r="ANA13" s="314"/>
      <c r="ANB13" s="314"/>
      <c r="ANC13" s="314"/>
      <c r="AND13" s="314"/>
      <c r="ANE13" s="314"/>
      <c r="ANF13" s="314"/>
      <c r="ANG13" s="314"/>
      <c r="ANH13" s="314"/>
      <c r="ANI13" s="314"/>
      <c r="ANJ13" s="314"/>
      <c r="ANK13" s="314"/>
      <c r="ANL13" s="314"/>
      <c r="ANM13" s="314"/>
      <c r="ANN13" s="314"/>
      <c r="ANO13" s="314"/>
      <c r="ANP13" s="314"/>
      <c r="ANQ13" s="314"/>
      <c r="ANR13" s="314"/>
      <c r="ANS13" s="314"/>
      <c r="ANT13" s="314"/>
      <c r="ANU13" s="314"/>
      <c r="ANV13" s="314"/>
      <c r="ANW13" s="314"/>
      <c r="ANX13" s="314"/>
      <c r="ANY13" s="314"/>
      <c r="ANZ13" s="314"/>
      <c r="AOA13" s="314"/>
      <c r="AOB13" s="314"/>
      <c r="AOC13" s="314"/>
      <c r="AOD13" s="314"/>
      <c r="AOE13" s="314"/>
      <c r="AOF13" s="314"/>
      <c r="AOG13" s="314"/>
      <c r="AOH13" s="314"/>
      <c r="AOI13" s="314"/>
      <c r="AOJ13" s="314"/>
      <c r="AOK13" s="314"/>
      <c r="AOL13" s="314"/>
      <c r="AOM13" s="314"/>
      <c r="AON13" s="314"/>
      <c r="AOO13" s="314"/>
      <c r="AOP13" s="314"/>
      <c r="AOQ13" s="314"/>
      <c r="AOR13" s="314"/>
      <c r="AOS13" s="314"/>
      <c r="AOT13" s="314"/>
      <c r="AOU13" s="314"/>
      <c r="AOV13" s="314"/>
      <c r="AOW13" s="314"/>
      <c r="AOX13" s="314"/>
      <c r="AOY13" s="314"/>
      <c r="AOZ13" s="314"/>
      <c r="APA13" s="314"/>
      <c r="APB13" s="314"/>
      <c r="APC13" s="314"/>
      <c r="APD13" s="314"/>
      <c r="APE13" s="314"/>
      <c r="APF13" s="314"/>
      <c r="APG13" s="314"/>
      <c r="APH13" s="314"/>
      <c r="API13" s="314"/>
      <c r="APJ13" s="314"/>
      <c r="APK13" s="314"/>
      <c r="APL13" s="314"/>
      <c r="APM13" s="314"/>
      <c r="APN13" s="314"/>
      <c r="APO13" s="314"/>
      <c r="APP13" s="314"/>
      <c r="APQ13" s="314"/>
      <c r="APR13" s="314"/>
      <c r="APS13" s="314"/>
      <c r="APT13" s="314"/>
      <c r="APU13" s="314"/>
      <c r="APV13" s="314"/>
      <c r="APW13" s="314"/>
      <c r="APX13" s="314"/>
      <c r="APY13" s="314"/>
      <c r="APZ13" s="314"/>
      <c r="AQA13" s="314"/>
      <c r="AQB13" s="314"/>
      <c r="AQC13" s="314"/>
      <c r="AQD13" s="314"/>
      <c r="AQE13" s="314"/>
      <c r="AQF13" s="314"/>
      <c r="AQG13" s="314"/>
      <c r="AQH13" s="314"/>
      <c r="AQI13" s="314"/>
      <c r="AQJ13" s="314"/>
      <c r="AQK13" s="314"/>
      <c r="AQL13" s="314"/>
      <c r="AQM13" s="314"/>
      <c r="AQN13" s="314"/>
      <c r="AQO13" s="314"/>
      <c r="AQP13" s="314"/>
      <c r="AQQ13" s="314"/>
      <c r="AQR13" s="314"/>
      <c r="AQS13" s="314"/>
      <c r="AQT13" s="314"/>
      <c r="AQU13" s="314"/>
      <c r="AQV13" s="314"/>
      <c r="AQW13" s="314"/>
      <c r="AQX13" s="314"/>
      <c r="AQY13" s="314"/>
      <c r="AQZ13" s="314"/>
      <c r="ARA13" s="314"/>
      <c r="ARB13" s="314"/>
      <c r="ARC13" s="314"/>
      <c r="ARD13" s="314"/>
      <c r="ARE13" s="314"/>
      <c r="ARF13" s="314"/>
      <c r="ARG13" s="314"/>
      <c r="ARH13" s="314"/>
      <c r="ARI13" s="314"/>
      <c r="ARJ13" s="314"/>
      <c r="ARK13" s="314"/>
      <c r="ARL13" s="314"/>
      <c r="ARM13" s="314"/>
      <c r="ARN13" s="314"/>
      <c r="ARO13" s="314"/>
      <c r="ARP13" s="314"/>
      <c r="ARQ13" s="314"/>
      <c r="ARR13" s="314"/>
      <c r="ARS13" s="314"/>
      <c r="ART13" s="314"/>
      <c r="ARU13" s="314"/>
      <c r="ARV13" s="314"/>
      <c r="ARW13" s="314"/>
      <c r="ARX13" s="314"/>
      <c r="ARY13" s="314"/>
      <c r="ARZ13" s="314"/>
      <c r="ASA13" s="314"/>
      <c r="ASB13" s="314"/>
      <c r="ASC13" s="314"/>
      <c r="ASD13" s="314"/>
      <c r="ASE13" s="314"/>
      <c r="ASF13" s="314"/>
      <c r="ASG13" s="314"/>
      <c r="ASH13" s="314"/>
      <c r="ASI13" s="314"/>
      <c r="ASJ13" s="314"/>
      <c r="ASK13" s="314"/>
      <c r="ASL13" s="314"/>
      <c r="ASM13" s="314"/>
      <c r="ASN13" s="314"/>
      <c r="ASO13" s="314"/>
      <c r="ASP13" s="314"/>
      <c r="ASQ13" s="314"/>
      <c r="ASR13" s="314"/>
      <c r="ASS13" s="314"/>
      <c r="AST13" s="314"/>
      <c r="ASU13" s="314"/>
      <c r="ASV13" s="314"/>
      <c r="ASW13" s="314"/>
      <c r="ASX13" s="314"/>
      <c r="ASY13" s="314"/>
      <c r="ASZ13" s="314"/>
      <c r="ATA13" s="314"/>
      <c r="ATB13" s="314"/>
      <c r="ATC13" s="314"/>
      <c r="ATD13" s="314"/>
      <c r="ATE13" s="314"/>
      <c r="ATF13" s="314"/>
      <c r="ATG13" s="314"/>
      <c r="ATH13" s="314"/>
      <c r="ATI13" s="314"/>
      <c r="ATJ13" s="314"/>
      <c r="ATK13" s="314"/>
      <c r="ATL13" s="314"/>
      <c r="ATM13" s="314"/>
      <c r="ATN13" s="314"/>
      <c r="ATO13" s="314"/>
      <c r="ATP13" s="314"/>
      <c r="ATQ13" s="314"/>
      <c r="ATR13" s="314"/>
      <c r="ATS13" s="314"/>
      <c r="ATT13" s="314"/>
      <c r="ATU13" s="314"/>
      <c r="ATV13" s="314"/>
      <c r="ATW13" s="314"/>
      <c r="ATX13" s="314"/>
      <c r="ATY13" s="314"/>
      <c r="ATZ13" s="314"/>
      <c r="AUA13" s="314"/>
      <c r="AUB13" s="314"/>
      <c r="AUC13" s="314"/>
      <c r="AUD13" s="314"/>
      <c r="AUE13" s="314"/>
      <c r="AUF13" s="314"/>
      <c r="AUG13" s="314"/>
      <c r="AUH13" s="314"/>
      <c r="AUI13" s="314"/>
      <c r="AUJ13" s="314"/>
      <c r="AUK13" s="314"/>
      <c r="AUL13" s="314"/>
      <c r="AUM13" s="314"/>
      <c r="AUN13" s="314"/>
      <c r="AUO13" s="314"/>
      <c r="AUP13" s="314"/>
      <c r="AUQ13" s="314"/>
      <c r="AUR13" s="314"/>
      <c r="AUS13" s="314"/>
      <c r="AUT13" s="314"/>
      <c r="AUU13" s="314"/>
      <c r="AUV13" s="314"/>
      <c r="AUW13" s="314"/>
      <c r="AUX13" s="314"/>
      <c r="AUY13" s="314"/>
      <c r="AUZ13" s="314"/>
      <c r="AVA13" s="314"/>
      <c r="AVB13" s="314"/>
      <c r="AVC13" s="314"/>
      <c r="AVD13" s="314"/>
      <c r="AVE13" s="314"/>
      <c r="AVF13" s="314"/>
      <c r="AVG13" s="314"/>
      <c r="AVH13" s="314"/>
      <c r="AVI13" s="314"/>
      <c r="AVJ13" s="314"/>
      <c r="AVK13" s="314"/>
      <c r="AVL13" s="314"/>
      <c r="AVM13" s="314"/>
      <c r="AVN13" s="314"/>
      <c r="AVO13" s="314"/>
      <c r="AVP13" s="314"/>
      <c r="AVQ13" s="314"/>
      <c r="AVR13" s="314"/>
      <c r="AVS13" s="314"/>
      <c r="AVT13" s="314"/>
      <c r="AVU13" s="314"/>
      <c r="AVV13" s="314"/>
      <c r="AVW13" s="314"/>
      <c r="AVX13" s="314"/>
      <c r="AVY13" s="314"/>
      <c r="AVZ13" s="314"/>
      <c r="AWA13" s="314"/>
      <c r="AWB13" s="314"/>
      <c r="AWC13" s="314"/>
      <c r="AWD13" s="314"/>
      <c r="AWE13" s="314"/>
      <c r="AWF13" s="314"/>
      <c r="AWG13" s="314"/>
      <c r="AWH13" s="314"/>
      <c r="AWI13" s="314"/>
      <c r="AWJ13" s="314"/>
      <c r="AWK13" s="314"/>
      <c r="AWL13" s="314"/>
      <c r="AWM13" s="314"/>
      <c r="AWN13" s="314"/>
      <c r="AWO13" s="314"/>
      <c r="AWP13" s="314"/>
      <c r="AWQ13" s="314"/>
      <c r="AWR13" s="314"/>
      <c r="AWS13" s="314"/>
      <c r="AWT13" s="314"/>
      <c r="AWU13" s="314"/>
      <c r="AWV13" s="314"/>
      <c r="AWW13" s="314"/>
      <c r="AWX13" s="314"/>
      <c r="AWY13" s="314"/>
      <c r="AWZ13" s="314"/>
      <c r="AXA13" s="314"/>
      <c r="AXB13" s="314"/>
      <c r="AXC13" s="314"/>
      <c r="AXD13" s="314"/>
      <c r="AXE13" s="314"/>
      <c r="AXF13" s="314"/>
      <c r="AXG13" s="314"/>
      <c r="AXH13" s="314"/>
      <c r="AXI13" s="314"/>
      <c r="AXJ13" s="314"/>
      <c r="AXK13" s="314"/>
      <c r="AXL13" s="314"/>
      <c r="AXM13" s="314"/>
      <c r="AXN13" s="314"/>
      <c r="AXO13" s="314"/>
      <c r="AXP13" s="314"/>
      <c r="AXQ13" s="314"/>
      <c r="AXR13" s="314"/>
      <c r="AXS13" s="314"/>
      <c r="AXT13" s="314"/>
      <c r="AXU13" s="314"/>
      <c r="AXV13" s="314"/>
      <c r="AXW13" s="314"/>
      <c r="AXX13" s="314"/>
      <c r="AXY13" s="314"/>
      <c r="AXZ13" s="314"/>
      <c r="AYA13" s="314"/>
      <c r="AYB13" s="314"/>
      <c r="AYC13" s="314"/>
      <c r="AYD13" s="314"/>
      <c r="AYE13" s="314"/>
      <c r="AYF13" s="314"/>
      <c r="AYG13" s="314"/>
      <c r="AYH13" s="314"/>
      <c r="AYI13" s="314"/>
      <c r="AYJ13" s="314"/>
      <c r="AYK13" s="314"/>
      <c r="AYL13" s="314"/>
      <c r="AYM13" s="314"/>
      <c r="AYN13" s="314"/>
      <c r="AYO13" s="314"/>
      <c r="AYP13" s="314"/>
      <c r="AYQ13" s="314"/>
      <c r="AYR13" s="314"/>
      <c r="AYS13" s="314"/>
      <c r="AYT13" s="314"/>
      <c r="AYU13" s="314"/>
      <c r="AYV13" s="314"/>
      <c r="AYW13" s="314"/>
      <c r="AYX13" s="314"/>
      <c r="AYY13" s="314"/>
      <c r="AYZ13" s="314"/>
      <c r="AZA13" s="314"/>
      <c r="AZB13" s="314"/>
      <c r="AZC13" s="314"/>
      <c r="AZD13" s="314"/>
      <c r="AZE13" s="314"/>
      <c r="AZF13" s="314"/>
      <c r="AZG13" s="314"/>
      <c r="AZH13" s="314"/>
      <c r="AZI13" s="314"/>
      <c r="AZJ13" s="314"/>
      <c r="AZK13" s="314"/>
      <c r="AZL13" s="314"/>
      <c r="AZM13" s="314"/>
      <c r="AZN13" s="314"/>
      <c r="AZO13" s="314"/>
      <c r="AZP13" s="314"/>
      <c r="AZQ13" s="314"/>
      <c r="AZR13" s="314"/>
      <c r="AZS13" s="314"/>
      <c r="AZT13" s="314"/>
      <c r="AZU13" s="314"/>
      <c r="AZV13" s="314"/>
      <c r="AZW13" s="314"/>
      <c r="AZX13" s="314"/>
      <c r="AZY13" s="314"/>
      <c r="AZZ13" s="314"/>
      <c r="BAA13" s="314"/>
      <c r="BAB13" s="314"/>
      <c r="BAC13" s="314"/>
      <c r="BAD13" s="314"/>
      <c r="BAE13" s="314"/>
      <c r="BAF13" s="314"/>
      <c r="BAG13" s="314"/>
      <c r="BAH13" s="314"/>
      <c r="BAI13" s="314"/>
      <c r="BAJ13" s="314"/>
      <c r="BAK13" s="314"/>
      <c r="BAL13" s="314"/>
      <c r="BAM13" s="314"/>
      <c r="BAN13" s="314"/>
      <c r="BAO13" s="314"/>
      <c r="BAP13" s="314"/>
      <c r="BAQ13" s="314"/>
      <c r="BAR13" s="314"/>
      <c r="BAS13" s="314"/>
      <c r="BAT13" s="314"/>
      <c r="BAU13" s="314"/>
      <c r="BAV13" s="314"/>
      <c r="BAW13" s="314"/>
      <c r="BAX13" s="314"/>
      <c r="BAY13" s="314"/>
      <c r="BAZ13" s="314"/>
      <c r="BBA13" s="314"/>
      <c r="BBB13" s="314"/>
      <c r="BBC13" s="314"/>
      <c r="BBD13" s="314"/>
      <c r="BBE13" s="314"/>
      <c r="BBF13" s="314"/>
      <c r="BBG13" s="314"/>
      <c r="BBH13" s="314"/>
      <c r="BBI13" s="314"/>
      <c r="BBJ13" s="314"/>
      <c r="BBK13" s="314"/>
      <c r="BBL13" s="314"/>
      <c r="BBM13" s="314"/>
      <c r="BBN13" s="314"/>
      <c r="BBO13" s="314"/>
      <c r="BBP13" s="314"/>
      <c r="BBQ13" s="314"/>
      <c r="BBR13" s="314"/>
      <c r="BBS13" s="314"/>
      <c r="BBT13" s="314"/>
      <c r="BBU13" s="314"/>
      <c r="BBV13" s="314"/>
      <c r="BBW13" s="314"/>
      <c r="BBX13" s="314"/>
      <c r="BBY13" s="314"/>
      <c r="BBZ13" s="314"/>
      <c r="BCA13" s="314"/>
      <c r="BCB13" s="314"/>
      <c r="BCC13" s="314"/>
      <c r="BCD13" s="314"/>
      <c r="BCE13" s="314"/>
      <c r="BCF13" s="314"/>
      <c r="BCG13" s="314"/>
      <c r="BCH13" s="314"/>
      <c r="BCI13" s="314"/>
      <c r="BCJ13" s="314"/>
      <c r="BCK13" s="314"/>
      <c r="BCL13" s="314"/>
      <c r="BCM13" s="314"/>
      <c r="BCN13" s="314"/>
      <c r="BCO13" s="314"/>
      <c r="BCP13" s="314"/>
      <c r="BCQ13" s="314"/>
      <c r="BCR13" s="314"/>
      <c r="BCS13" s="314"/>
      <c r="BCT13" s="314"/>
      <c r="BCU13" s="314"/>
      <c r="BCV13" s="314"/>
      <c r="BCW13" s="314"/>
      <c r="BCX13" s="314"/>
      <c r="BCY13" s="314"/>
      <c r="BCZ13" s="314"/>
      <c r="BDA13" s="314"/>
      <c r="BDB13" s="314"/>
      <c r="BDC13" s="314"/>
      <c r="BDD13" s="314"/>
      <c r="BDE13" s="314"/>
      <c r="BDF13" s="314"/>
      <c r="BDG13" s="314"/>
      <c r="BDH13" s="314"/>
      <c r="BDI13" s="314"/>
      <c r="BDJ13" s="314"/>
      <c r="BDK13" s="314"/>
      <c r="BDL13" s="314"/>
      <c r="BDM13" s="314"/>
      <c r="BDN13" s="314"/>
      <c r="BDO13" s="314"/>
      <c r="BDP13" s="314"/>
      <c r="BDQ13" s="314"/>
      <c r="BDR13" s="314"/>
      <c r="BDS13" s="314"/>
      <c r="BDT13" s="314"/>
      <c r="BDU13" s="314"/>
      <c r="BDV13" s="314"/>
      <c r="BDW13" s="314"/>
      <c r="BDX13" s="314"/>
      <c r="BDY13" s="314"/>
      <c r="BDZ13" s="314"/>
      <c r="BEA13" s="314"/>
      <c r="BEB13" s="314"/>
      <c r="BEC13" s="314"/>
      <c r="BED13" s="314"/>
      <c r="BEE13" s="314"/>
      <c r="BEF13" s="314"/>
      <c r="BEG13" s="314"/>
      <c r="BEH13" s="314"/>
      <c r="BEI13" s="314"/>
      <c r="BEJ13" s="314"/>
      <c r="BEK13" s="314"/>
      <c r="BEL13" s="314"/>
      <c r="BEM13" s="314"/>
      <c r="BEN13" s="314"/>
      <c r="BEO13" s="314"/>
      <c r="BEP13" s="314"/>
      <c r="BEQ13" s="314"/>
      <c r="BER13" s="314"/>
      <c r="BES13" s="314"/>
      <c r="BET13" s="314"/>
      <c r="BEU13" s="314"/>
      <c r="BEV13" s="314"/>
      <c r="BEW13" s="314"/>
      <c r="BEX13" s="314"/>
      <c r="BEY13" s="314"/>
      <c r="BEZ13" s="314"/>
      <c r="BFA13" s="314"/>
      <c r="BFB13" s="314"/>
      <c r="BFC13" s="314"/>
      <c r="BFD13" s="314"/>
      <c r="BFE13" s="314"/>
      <c r="BFF13" s="314"/>
      <c r="BFG13" s="314"/>
      <c r="BFH13" s="314"/>
      <c r="BFI13" s="314"/>
      <c r="BFJ13" s="314"/>
      <c r="BFK13" s="314"/>
      <c r="BFL13" s="314"/>
      <c r="BFM13" s="314"/>
      <c r="BFN13" s="314"/>
      <c r="BFO13" s="314"/>
      <c r="BFP13" s="314"/>
      <c r="BFQ13" s="314"/>
      <c r="BFR13" s="314"/>
      <c r="BFS13" s="314"/>
      <c r="BFT13" s="314"/>
      <c r="BFU13" s="314"/>
      <c r="BFV13" s="314"/>
      <c r="BFW13" s="314"/>
      <c r="BFX13" s="314"/>
      <c r="BFY13" s="314"/>
      <c r="BFZ13" s="314"/>
      <c r="BGA13" s="314"/>
      <c r="BGB13" s="314"/>
      <c r="BGC13" s="314"/>
      <c r="BGD13" s="314"/>
      <c r="BGE13" s="314"/>
      <c r="BGF13" s="314"/>
      <c r="BGG13" s="314"/>
      <c r="BGH13" s="314"/>
      <c r="BGI13" s="314"/>
      <c r="BGJ13" s="314"/>
      <c r="BGK13" s="314"/>
      <c r="BGL13" s="314"/>
      <c r="BGM13" s="314"/>
      <c r="BGN13" s="314"/>
      <c r="BGO13" s="314"/>
      <c r="BGP13" s="314"/>
      <c r="BGQ13" s="314"/>
      <c r="BGR13" s="314"/>
      <c r="BGS13" s="314"/>
      <c r="BGT13" s="314"/>
      <c r="BGU13" s="314"/>
      <c r="BGV13" s="314"/>
      <c r="BGW13" s="314"/>
      <c r="BGX13" s="314"/>
      <c r="BGY13" s="314"/>
      <c r="BGZ13" s="314"/>
      <c r="BHA13" s="314"/>
      <c r="BHB13" s="314"/>
      <c r="BHC13" s="314"/>
      <c r="BHD13" s="314"/>
      <c r="BHE13" s="314"/>
      <c r="BHF13" s="314"/>
      <c r="BHG13" s="314"/>
      <c r="BHH13" s="314"/>
      <c r="BHI13" s="314"/>
      <c r="BHJ13" s="314"/>
      <c r="BHK13" s="314"/>
      <c r="BHL13" s="314"/>
      <c r="BHM13" s="314"/>
      <c r="BHN13" s="314"/>
      <c r="BHO13" s="314"/>
      <c r="BHP13" s="314"/>
      <c r="BHQ13" s="314"/>
      <c r="BHR13" s="314"/>
      <c r="BHS13" s="314"/>
      <c r="BHT13" s="314"/>
      <c r="BHU13" s="314"/>
      <c r="BHV13" s="314"/>
      <c r="BHW13" s="314"/>
      <c r="BHX13" s="314"/>
      <c r="BHY13" s="314"/>
      <c r="BHZ13" s="314"/>
      <c r="BIA13" s="314"/>
      <c r="BIB13" s="314"/>
      <c r="BIC13" s="314"/>
      <c r="BID13" s="314"/>
      <c r="BIE13" s="314"/>
      <c r="BIF13" s="314"/>
      <c r="BIG13" s="314"/>
      <c r="BIH13" s="314"/>
      <c r="BII13" s="314"/>
      <c r="BIJ13" s="314"/>
      <c r="BIK13" s="314"/>
      <c r="BIL13" s="314"/>
      <c r="BIM13" s="314"/>
      <c r="BIN13" s="314"/>
      <c r="BIO13" s="314"/>
      <c r="BIP13" s="314"/>
      <c r="BIQ13" s="314"/>
      <c r="BIR13" s="314"/>
      <c r="BIS13" s="314"/>
      <c r="BIT13" s="314"/>
      <c r="BIU13" s="314"/>
      <c r="BIV13" s="314"/>
      <c r="BIW13" s="314"/>
      <c r="BIX13" s="314"/>
      <c r="BIY13" s="314"/>
      <c r="BIZ13" s="314"/>
      <c r="BJA13" s="314"/>
      <c r="BJB13" s="314"/>
      <c r="BJC13" s="314"/>
      <c r="BJD13" s="314"/>
      <c r="BJE13" s="314"/>
      <c r="BJF13" s="314"/>
      <c r="BJG13" s="314"/>
      <c r="BJH13" s="314"/>
      <c r="BJI13" s="314"/>
      <c r="BJJ13" s="314"/>
      <c r="BJK13" s="314"/>
      <c r="BJL13" s="314"/>
      <c r="BJM13" s="314"/>
      <c r="BJN13" s="314"/>
      <c r="BJO13" s="314"/>
      <c r="BJP13" s="314"/>
      <c r="BJQ13" s="314"/>
      <c r="BJR13" s="314"/>
      <c r="BJS13" s="314"/>
      <c r="BJT13" s="314"/>
      <c r="BJU13" s="314"/>
      <c r="BJV13" s="314"/>
      <c r="BJW13" s="314"/>
      <c r="BJX13" s="314"/>
      <c r="BJY13" s="314"/>
      <c r="BJZ13" s="314"/>
      <c r="BKA13" s="314"/>
      <c r="BKB13" s="314"/>
      <c r="BKC13" s="314"/>
      <c r="BKD13" s="314"/>
      <c r="BKE13" s="314"/>
      <c r="BKF13" s="314"/>
      <c r="BKG13" s="314"/>
      <c r="BKH13" s="314"/>
      <c r="BKI13" s="314"/>
      <c r="BKJ13" s="314"/>
      <c r="BKK13" s="314"/>
      <c r="BKL13" s="314"/>
      <c r="BKM13" s="314"/>
      <c r="BKN13" s="314"/>
      <c r="BKO13" s="314"/>
      <c r="BKP13" s="314"/>
      <c r="BKQ13" s="314"/>
      <c r="BKR13" s="314"/>
      <c r="BKS13" s="314"/>
      <c r="BKT13" s="314"/>
      <c r="BKU13" s="314"/>
      <c r="BKV13" s="314"/>
      <c r="BKW13" s="314"/>
      <c r="BKX13" s="314"/>
      <c r="BKY13" s="314"/>
      <c r="BKZ13" s="314"/>
      <c r="BLA13" s="314"/>
      <c r="BLB13" s="314"/>
      <c r="BLC13" s="314"/>
      <c r="BLD13" s="314"/>
      <c r="BLE13" s="314"/>
      <c r="BLF13" s="314"/>
      <c r="BLG13" s="314"/>
      <c r="BLH13" s="314"/>
      <c r="BLI13" s="314"/>
      <c r="BLJ13" s="314"/>
      <c r="BLK13" s="314"/>
      <c r="BLL13" s="314"/>
      <c r="BLM13" s="314"/>
      <c r="BLN13" s="314"/>
      <c r="BLO13" s="314"/>
      <c r="BLP13" s="314"/>
      <c r="BLQ13" s="314"/>
      <c r="BLR13" s="314"/>
      <c r="BLS13" s="314"/>
      <c r="BLT13" s="314"/>
      <c r="BLU13" s="314"/>
      <c r="BLV13" s="314"/>
      <c r="BLW13" s="314"/>
      <c r="BLX13" s="314"/>
      <c r="BLY13" s="314"/>
      <c r="BLZ13" s="314"/>
      <c r="BMA13" s="314"/>
      <c r="BMB13" s="314"/>
      <c r="BMC13" s="314"/>
      <c r="BMD13" s="314"/>
      <c r="BME13" s="314"/>
      <c r="BMF13" s="314"/>
      <c r="BMG13" s="314"/>
      <c r="BMH13" s="314"/>
      <c r="BMI13" s="314"/>
      <c r="BMJ13" s="314"/>
      <c r="BMK13" s="314"/>
      <c r="BML13" s="314"/>
      <c r="BMM13" s="314"/>
      <c r="BMN13" s="314"/>
      <c r="BMO13" s="314"/>
      <c r="BMP13" s="314"/>
      <c r="BMQ13" s="314"/>
      <c r="BMR13" s="314"/>
      <c r="BMS13" s="314"/>
      <c r="BMT13" s="314"/>
      <c r="BMU13" s="314"/>
      <c r="BMV13" s="314"/>
      <c r="BMW13" s="314"/>
      <c r="BMX13" s="314"/>
      <c r="BMY13" s="314"/>
      <c r="BMZ13" s="314"/>
      <c r="BNA13" s="314"/>
      <c r="BNB13" s="314"/>
      <c r="BNC13" s="314"/>
      <c r="BND13" s="314"/>
      <c r="BNE13" s="314"/>
      <c r="BNF13" s="314"/>
      <c r="BNG13" s="314"/>
      <c r="BNH13" s="314"/>
      <c r="BNI13" s="314"/>
      <c r="BNJ13" s="314"/>
      <c r="BNK13" s="314"/>
      <c r="BNL13" s="314"/>
      <c r="BNM13" s="314"/>
      <c r="BNN13" s="314"/>
      <c r="BNO13" s="314"/>
      <c r="BNP13" s="314"/>
      <c r="BNQ13" s="314"/>
      <c r="BNR13" s="314"/>
      <c r="BNS13" s="314"/>
      <c r="BNT13" s="314"/>
      <c r="BNU13" s="314"/>
      <c r="BNV13" s="314"/>
      <c r="BNW13" s="314"/>
      <c r="BNX13" s="314"/>
      <c r="BNY13" s="314"/>
      <c r="BNZ13" s="314"/>
      <c r="BOA13" s="314"/>
      <c r="BOB13" s="314"/>
      <c r="BOC13" s="314"/>
      <c r="BOD13" s="314"/>
      <c r="BOE13" s="314"/>
      <c r="BOF13" s="314"/>
      <c r="BOG13" s="314"/>
      <c r="BOH13" s="314"/>
      <c r="BOI13" s="314"/>
      <c r="BOJ13" s="314"/>
      <c r="BOK13" s="314"/>
      <c r="BOL13" s="314"/>
      <c r="BOM13" s="314"/>
      <c r="BON13" s="314"/>
      <c r="BOO13" s="314"/>
      <c r="BOP13" s="314"/>
      <c r="BOQ13" s="314"/>
      <c r="BOR13" s="314"/>
      <c r="BOS13" s="314"/>
      <c r="BOT13" s="314"/>
      <c r="BOU13" s="314"/>
      <c r="BOV13" s="314"/>
      <c r="BOW13" s="314"/>
      <c r="BOX13" s="314"/>
      <c r="BOY13" s="314"/>
      <c r="BOZ13" s="314"/>
      <c r="BPA13" s="314"/>
      <c r="BPB13" s="314"/>
      <c r="BPC13" s="314"/>
      <c r="BPD13" s="314"/>
      <c r="BPE13" s="314"/>
      <c r="BPF13" s="314"/>
      <c r="BPG13" s="314"/>
      <c r="BPH13" s="314"/>
      <c r="BPI13" s="314"/>
      <c r="BPJ13" s="314"/>
      <c r="BPK13" s="314"/>
      <c r="BPL13" s="314"/>
      <c r="BPM13" s="314"/>
      <c r="BPN13" s="314"/>
      <c r="BPO13" s="314"/>
      <c r="BPP13" s="314"/>
      <c r="BPQ13" s="314"/>
      <c r="BPR13" s="314"/>
      <c r="BPS13" s="314"/>
      <c r="BPT13" s="314"/>
      <c r="BPU13" s="314"/>
      <c r="BPV13" s="314"/>
      <c r="BPW13" s="314"/>
      <c r="BPX13" s="314"/>
      <c r="BPY13" s="314"/>
      <c r="BPZ13" s="314"/>
      <c r="BQA13" s="314"/>
      <c r="BQB13" s="314"/>
      <c r="BQC13" s="314"/>
      <c r="BQD13" s="314"/>
      <c r="BQE13" s="314"/>
      <c r="BQF13" s="314"/>
      <c r="BQG13" s="314"/>
      <c r="BQH13" s="314"/>
      <c r="BQI13" s="314"/>
      <c r="BQJ13" s="314"/>
      <c r="BQK13" s="314"/>
      <c r="BQL13" s="314"/>
      <c r="BQM13" s="314"/>
      <c r="BQN13" s="314"/>
      <c r="BQO13" s="314"/>
      <c r="BQP13" s="314"/>
      <c r="BQQ13" s="314"/>
      <c r="BQR13" s="314"/>
      <c r="BQS13" s="314"/>
      <c r="BQT13" s="314"/>
      <c r="BQU13" s="314"/>
      <c r="BQV13" s="314"/>
      <c r="BQW13" s="314"/>
      <c r="BQX13" s="314"/>
      <c r="BQY13" s="314"/>
      <c r="BQZ13" s="314"/>
      <c r="BRA13" s="314"/>
      <c r="BRB13" s="314"/>
      <c r="BRC13" s="314"/>
      <c r="BRD13" s="314"/>
      <c r="BRE13" s="314"/>
      <c r="BRF13" s="314"/>
      <c r="BRG13" s="314"/>
      <c r="BRH13" s="314"/>
      <c r="BRI13" s="314"/>
      <c r="BRJ13" s="314"/>
      <c r="BRK13" s="314"/>
      <c r="BRL13" s="314"/>
      <c r="BRM13" s="314"/>
      <c r="BRN13" s="314"/>
      <c r="BRO13" s="314"/>
      <c r="BRP13" s="314"/>
      <c r="BRQ13" s="314"/>
      <c r="BRR13" s="314"/>
      <c r="BRS13" s="314"/>
      <c r="BRT13" s="314"/>
      <c r="BRU13" s="314"/>
      <c r="BRV13" s="314"/>
      <c r="BRW13" s="314"/>
      <c r="BRX13" s="314"/>
      <c r="BRY13" s="314"/>
      <c r="BRZ13" s="314"/>
      <c r="BSA13" s="314"/>
      <c r="BSB13" s="314"/>
      <c r="BSC13" s="314"/>
      <c r="BSD13" s="314"/>
      <c r="BSE13" s="314"/>
      <c r="BSF13" s="314"/>
      <c r="BSG13" s="314"/>
      <c r="BSH13" s="314"/>
      <c r="BSI13" s="314"/>
      <c r="BSJ13" s="314"/>
      <c r="BSK13" s="314"/>
      <c r="BSL13" s="314"/>
      <c r="BSM13" s="314"/>
      <c r="BSN13" s="314"/>
      <c r="BSO13" s="314"/>
      <c r="BSP13" s="314"/>
      <c r="BSQ13" s="314"/>
      <c r="BSR13" s="314"/>
      <c r="BSS13" s="314"/>
      <c r="BST13" s="314"/>
      <c r="BSU13" s="314"/>
      <c r="BSV13" s="314"/>
      <c r="BSW13" s="314"/>
      <c r="BSX13" s="314"/>
      <c r="BSY13" s="314"/>
      <c r="BSZ13" s="314"/>
      <c r="BTA13" s="314"/>
      <c r="BTB13" s="314"/>
      <c r="BTC13" s="314"/>
      <c r="BTD13" s="314"/>
      <c r="BTE13" s="314"/>
      <c r="BTF13" s="314"/>
      <c r="BTG13" s="314"/>
      <c r="BTH13" s="314"/>
      <c r="BTI13" s="314"/>
      <c r="BTJ13" s="314"/>
      <c r="BTK13" s="314"/>
      <c r="BTL13" s="314"/>
      <c r="BTM13" s="314"/>
      <c r="BTN13" s="314"/>
      <c r="BTO13" s="314"/>
      <c r="BTP13" s="314"/>
      <c r="BTQ13" s="314"/>
      <c r="BTR13" s="314"/>
      <c r="BTS13" s="314"/>
      <c r="BTT13" s="314"/>
      <c r="BTU13" s="314"/>
      <c r="BTV13" s="314"/>
      <c r="BTW13" s="314"/>
      <c r="BTX13" s="314"/>
      <c r="BTY13" s="314"/>
      <c r="BTZ13" s="314"/>
      <c r="BUA13" s="314"/>
      <c r="BUB13" s="314"/>
      <c r="BUC13" s="314"/>
      <c r="BUD13" s="314"/>
      <c r="BUE13" s="314"/>
      <c r="BUF13" s="314"/>
      <c r="BUG13" s="314"/>
      <c r="BUH13" s="314"/>
      <c r="BUI13" s="314"/>
      <c r="BUJ13" s="314"/>
      <c r="BUK13" s="314"/>
      <c r="BUL13" s="314"/>
      <c r="BUM13" s="314"/>
      <c r="BUN13" s="314"/>
      <c r="BUO13" s="314"/>
      <c r="BUP13" s="314"/>
      <c r="BUQ13" s="314"/>
      <c r="BUR13" s="314"/>
      <c r="BUS13" s="314"/>
      <c r="BUT13" s="314"/>
      <c r="BUU13" s="314"/>
      <c r="BUV13" s="314"/>
      <c r="BUW13" s="314"/>
      <c r="BUX13" s="314"/>
      <c r="BUY13" s="314"/>
      <c r="BUZ13" s="314"/>
      <c r="BVA13" s="314"/>
      <c r="BVB13" s="314"/>
      <c r="BVC13" s="314"/>
      <c r="BVD13" s="314"/>
      <c r="BVE13" s="314"/>
      <c r="BVF13" s="314"/>
      <c r="BVG13" s="314"/>
      <c r="BVH13" s="314"/>
      <c r="BVI13" s="314"/>
      <c r="BVJ13" s="314"/>
      <c r="BVK13" s="314"/>
      <c r="BVL13" s="314"/>
      <c r="BVM13" s="314"/>
      <c r="BVN13" s="314"/>
      <c r="BVO13" s="314"/>
      <c r="BVP13" s="314"/>
      <c r="BVQ13" s="314"/>
      <c r="BVR13" s="314"/>
      <c r="BVS13" s="314"/>
      <c r="BVT13" s="314"/>
      <c r="BVU13" s="314"/>
      <c r="BVV13" s="314"/>
      <c r="BVW13" s="314"/>
      <c r="BVX13" s="314"/>
      <c r="BVY13" s="314"/>
      <c r="BVZ13" s="314"/>
      <c r="BWA13" s="314"/>
      <c r="BWB13" s="314"/>
      <c r="BWC13" s="314"/>
      <c r="BWD13" s="314"/>
      <c r="BWE13" s="314"/>
      <c r="BWF13" s="314"/>
      <c r="BWG13" s="314"/>
      <c r="BWH13" s="314"/>
      <c r="BWI13" s="314"/>
      <c r="BWJ13" s="314"/>
      <c r="BWK13" s="314"/>
      <c r="BWL13" s="314"/>
      <c r="BWM13" s="314"/>
      <c r="BWN13" s="314"/>
      <c r="BWO13" s="314"/>
      <c r="BWP13" s="314"/>
      <c r="BWQ13" s="314"/>
      <c r="BWR13" s="314"/>
      <c r="BWS13" s="314"/>
      <c r="BWT13" s="314"/>
      <c r="BWU13" s="314"/>
      <c r="BWV13" s="314"/>
      <c r="BWW13" s="314"/>
      <c r="BWX13" s="314"/>
      <c r="BWY13" s="314"/>
      <c r="BWZ13" s="314"/>
      <c r="BXA13" s="314"/>
      <c r="BXB13" s="314"/>
      <c r="BXC13" s="314"/>
      <c r="BXD13" s="314"/>
      <c r="BXE13" s="314"/>
      <c r="BXF13" s="314"/>
      <c r="BXG13" s="314"/>
      <c r="BXH13" s="314"/>
      <c r="BXI13" s="314"/>
      <c r="BXJ13" s="314"/>
      <c r="BXK13" s="314"/>
      <c r="BXL13" s="314"/>
      <c r="BXM13" s="314"/>
      <c r="BXN13" s="314"/>
      <c r="BXO13" s="314"/>
      <c r="BXP13" s="314"/>
      <c r="BXQ13" s="314"/>
      <c r="BXR13" s="314"/>
      <c r="BXS13" s="314"/>
      <c r="BXT13" s="314"/>
      <c r="BXU13" s="314"/>
      <c r="BXV13" s="314"/>
      <c r="BXW13" s="314"/>
      <c r="BXX13" s="314"/>
      <c r="BXY13" s="314"/>
      <c r="BXZ13" s="314"/>
      <c r="BYA13" s="314"/>
      <c r="BYB13" s="314"/>
      <c r="BYC13" s="314"/>
      <c r="BYD13" s="314"/>
      <c r="BYE13" s="314"/>
      <c r="BYF13" s="314"/>
      <c r="BYG13" s="314"/>
      <c r="BYH13" s="314"/>
      <c r="BYI13" s="314"/>
      <c r="BYJ13" s="314"/>
      <c r="BYK13" s="314"/>
      <c r="BYL13" s="314"/>
      <c r="BYM13" s="314"/>
      <c r="BYN13" s="314"/>
      <c r="BYO13" s="314"/>
      <c r="BYP13" s="314"/>
      <c r="BYQ13" s="314"/>
      <c r="BYR13" s="314"/>
      <c r="BYS13" s="314"/>
      <c r="BYT13" s="314"/>
      <c r="BYU13" s="314"/>
      <c r="BYV13" s="314"/>
      <c r="BYW13" s="314"/>
      <c r="BYX13" s="314"/>
      <c r="BYY13" s="314"/>
      <c r="BYZ13" s="314"/>
      <c r="BZA13" s="314"/>
      <c r="BZB13" s="314"/>
      <c r="BZC13" s="314"/>
      <c r="BZD13" s="314"/>
      <c r="BZE13" s="314"/>
      <c r="BZF13" s="314"/>
      <c r="BZG13" s="314"/>
      <c r="BZH13" s="314"/>
      <c r="BZI13" s="314"/>
      <c r="BZJ13" s="314"/>
      <c r="BZK13" s="314"/>
      <c r="BZL13" s="314"/>
      <c r="BZM13" s="314"/>
      <c r="BZN13" s="314"/>
      <c r="BZO13" s="314"/>
      <c r="BZP13" s="314"/>
      <c r="BZQ13" s="314"/>
      <c r="BZR13" s="314"/>
      <c r="BZS13" s="314"/>
      <c r="BZT13" s="314"/>
      <c r="BZU13" s="314"/>
      <c r="BZV13" s="314"/>
      <c r="BZW13" s="314"/>
      <c r="BZX13" s="314"/>
      <c r="BZY13" s="314"/>
      <c r="BZZ13" s="314"/>
      <c r="CAA13" s="314"/>
      <c r="CAB13" s="314"/>
      <c r="CAC13" s="314"/>
      <c r="CAD13" s="314"/>
      <c r="CAE13" s="314"/>
      <c r="CAF13" s="314"/>
      <c r="CAG13" s="314"/>
      <c r="CAH13" s="314"/>
      <c r="CAI13" s="314"/>
      <c r="CAJ13" s="314"/>
      <c r="CAK13" s="314"/>
      <c r="CAL13" s="314"/>
      <c r="CAM13" s="314"/>
      <c r="CAN13" s="314"/>
      <c r="CAO13" s="314"/>
      <c r="CAP13" s="314"/>
      <c r="CAQ13" s="314"/>
      <c r="CAR13" s="314"/>
      <c r="CAS13" s="314"/>
      <c r="CAT13" s="314"/>
      <c r="CAU13" s="314"/>
      <c r="CAV13" s="314"/>
      <c r="CAW13" s="314"/>
      <c r="CAX13" s="314"/>
      <c r="CAY13" s="314"/>
      <c r="CAZ13" s="314"/>
      <c r="CBA13" s="314"/>
      <c r="CBB13" s="314"/>
      <c r="CBC13" s="314"/>
      <c r="CBD13" s="314"/>
      <c r="CBE13" s="314"/>
      <c r="CBF13" s="314"/>
      <c r="CBG13" s="314"/>
      <c r="CBH13" s="314"/>
      <c r="CBI13" s="314"/>
      <c r="CBJ13" s="314"/>
      <c r="CBK13" s="314"/>
      <c r="CBL13" s="314"/>
      <c r="CBM13" s="314"/>
      <c r="CBN13" s="314"/>
      <c r="CBO13" s="314"/>
      <c r="CBP13" s="314"/>
      <c r="CBQ13" s="314"/>
      <c r="CBR13" s="314"/>
      <c r="CBS13" s="314"/>
      <c r="CBT13" s="314"/>
      <c r="CBU13" s="314"/>
      <c r="CBV13" s="314"/>
      <c r="CBW13" s="314"/>
      <c r="CBX13" s="314"/>
      <c r="CBY13" s="314"/>
      <c r="CBZ13" s="314"/>
      <c r="CCA13" s="314"/>
      <c r="CCB13" s="314"/>
      <c r="CCC13" s="314"/>
      <c r="CCD13" s="314"/>
      <c r="CCE13" s="314"/>
      <c r="CCF13" s="314"/>
      <c r="CCG13" s="314"/>
      <c r="CCH13" s="314"/>
      <c r="CCI13" s="314"/>
      <c r="CCJ13" s="314"/>
      <c r="CCK13" s="314"/>
      <c r="CCL13" s="314"/>
      <c r="CCM13" s="314"/>
      <c r="CCN13" s="314"/>
      <c r="CCO13" s="314"/>
      <c r="CCP13" s="314"/>
      <c r="CCQ13" s="314"/>
      <c r="CCR13" s="314"/>
      <c r="CCS13" s="314"/>
      <c r="CCT13" s="314"/>
      <c r="CCU13" s="314"/>
      <c r="CCV13" s="314"/>
      <c r="CCW13" s="314"/>
      <c r="CCX13" s="314"/>
      <c r="CCY13" s="314"/>
      <c r="CCZ13" s="314"/>
      <c r="CDA13" s="314"/>
      <c r="CDB13" s="314"/>
      <c r="CDC13" s="314"/>
      <c r="CDD13" s="314"/>
      <c r="CDE13" s="314"/>
      <c r="CDF13" s="314"/>
      <c r="CDG13" s="314"/>
      <c r="CDH13" s="314"/>
      <c r="CDI13" s="314"/>
      <c r="CDJ13" s="314"/>
      <c r="CDK13" s="314"/>
      <c r="CDL13" s="314"/>
      <c r="CDM13" s="314"/>
      <c r="CDN13" s="314"/>
      <c r="CDO13" s="314"/>
      <c r="CDP13" s="314"/>
      <c r="CDQ13" s="314"/>
      <c r="CDR13" s="314"/>
      <c r="CDS13" s="314"/>
      <c r="CDT13" s="314"/>
      <c r="CDU13" s="314"/>
      <c r="CDV13" s="314"/>
      <c r="CDW13" s="314"/>
      <c r="CDX13" s="314"/>
      <c r="CDY13" s="314"/>
      <c r="CDZ13" s="314"/>
      <c r="CEA13" s="314"/>
      <c r="CEB13" s="314"/>
      <c r="CEC13" s="314"/>
      <c r="CED13" s="314"/>
      <c r="CEE13" s="314"/>
      <c r="CEF13" s="314"/>
      <c r="CEG13" s="314"/>
      <c r="CEH13" s="314"/>
      <c r="CEI13" s="314"/>
      <c r="CEJ13" s="314"/>
      <c r="CEK13" s="314"/>
      <c r="CEL13" s="314"/>
      <c r="CEM13" s="314"/>
      <c r="CEN13" s="314"/>
      <c r="CEO13" s="314"/>
      <c r="CEP13" s="314"/>
      <c r="CEQ13" s="314"/>
      <c r="CER13" s="314"/>
      <c r="CES13" s="314"/>
      <c r="CET13" s="314"/>
      <c r="CEU13" s="314"/>
      <c r="CEV13" s="314"/>
      <c r="CEW13" s="314"/>
      <c r="CEX13" s="314"/>
      <c r="CEY13" s="314"/>
      <c r="CEZ13" s="314"/>
      <c r="CFA13" s="314"/>
      <c r="CFB13" s="314"/>
      <c r="CFC13" s="314"/>
      <c r="CFD13" s="314"/>
      <c r="CFE13" s="314"/>
      <c r="CFF13" s="314"/>
      <c r="CFG13" s="314"/>
      <c r="CFH13" s="314"/>
      <c r="CFI13" s="314"/>
      <c r="CFJ13" s="314"/>
      <c r="CFK13" s="314"/>
      <c r="CFL13" s="314"/>
      <c r="CFM13" s="314"/>
      <c r="CFN13" s="314"/>
      <c r="CFO13" s="314"/>
      <c r="CFP13" s="314"/>
      <c r="CFQ13" s="314"/>
      <c r="CFR13" s="314"/>
      <c r="CFS13" s="314"/>
      <c r="CFT13" s="314"/>
      <c r="CFU13" s="314"/>
      <c r="CFV13" s="314"/>
      <c r="CFW13" s="314"/>
      <c r="CFX13" s="314"/>
      <c r="CFY13" s="314"/>
      <c r="CFZ13" s="314"/>
      <c r="CGA13" s="314"/>
      <c r="CGB13" s="314"/>
      <c r="CGC13" s="314"/>
      <c r="CGD13" s="314"/>
      <c r="CGE13" s="314"/>
      <c r="CGF13" s="314"/>
      <c r="CGG13" s="314"/>
      <c r="CGH13" s="314"/>
      <c r="CGI13" s="314"/>
      <c r="CGJ13" s="314"/>
      <c r="CGK13" s="314"/>
      <c r="CGL13" s="314"/>
      <c r="CGM13" s="314"/>
      <c r="CGN13" s="314"/>
      <c r="CGO13" s="314"/>
      <c r="CGP13" s="314"/>
      <c r="CGQ13" s="314"/>
      <c r="CGR13" s="314"/>
      <c r="CGS13" s="314"/>
      <c r="CGT13" s="314"/>
      <c r="CGU13" s="314"/>
      <c r="CGV13" s="314"/>
      <c r="CGW13" s="314"/>
      <c r="CGX13" s="314"/>
      <c r="CGY13" s="314"/>
      <c r="CGZ13" s="314"/>
      <c r="CHA13" s="314"/>
      <c r="CHB13" s="314"/>
      <c r="CHC13" s="314"/>
      <c r="CHD13" s="314"/>
      <c r="CHE13" s="314"/>
      <c r="CHF13" s="314"/>
      <c r="CHG13" s="314"/>
      <c r="CHH13" s="314"/>
      <c r="CHI13" s="314"/>
      <c r="CHJ13" s="314"/>
      <c r="CHK13" s="314"/>
      <c r="CHL13" s="314"/>
      <c r="CHM13" s="314"/>
      <c r="CHN13" s="314"/>
      <c r="CHO13" s="314"/>
      <c r="CHP13" s="314"/>
      <c r="CHQ13" s="314"/>
      <c r="CHR13" s="314"/>
      <c r="CHS13" s="314"/>
      <c r="CHT13" s="314"/>
      <c r="CHU13" s="314"/>
      <c r="CHV13" s="314"/>
      <c r="CHW13" s="314"/>
      <c r="CHX13" s="314"/>
      <c r="CHY13" s="314"/>
      <c r="CHZ13" s="314"/>
      <c r="CIA13" s="314"/>
      <c r="CIB13" s="314"/>
      <c r="CIC13" s="314"/>
      <c r="CID13" s="314"/>
      <c r="CIE13" s="314"/>
      <c r="CIF13" s="314"/>
      <c r="CIG13" s="314"/>
      <c r="CIH13" s="314"/>
      <c r="CII13" s="314"/>
      <c r="CIJ13" s="314"/>
      <c r="CIK13" s="314"/>
      <c r="CIL13" s="314"/>
      <c r="CIM13" s="314"/>
      <c r="CIN13" s="314"/>
      <c r="CIO13" s="314"/>
      <c r="CIP13" s="314"/>
      <c r="CIQ13" s="314"/>
      <c r="CIR13" s="314"/>
      <c r="CIS13" s="314"/>
      <c r="CIT13" s="314"/>
      <c r="CIU13" s="314"/>
      <c r="CIV13" s="314"/>
      <c r="CIW13" s="314"/>
      <c r="CIX13" s="314"/>
      <c r="CIY13" s="314"/>
      <c r="CIZ13" s="314"/>
      <c r="CJA13" s="314"/>
      <c r="CJB13" s="314"/>
      <c r="CJC13" s="314"/>
      <c r="CJD13" s="314"/>
      <c r="CJE13" s="314"/>
      <c r="CJF13" s="314"/>
      <c r="CJG13" s="314"/>
      <c r="CJH13" s="314"/>
      <c r="CJI13" s="314"/>
      <c r="CJJ13" s="314"/>
      <c r="CJK13" s="314"/>
      <c r="CJL13" s="314"/>
      <c r="CJM13" s="314"/>
      <c r="CJN13" s="314"/>
      <c r="CJO13" s="314"/>
      <c r="CJP13" s="314"/>
      <c r="CJQ13" s="314"/>
      <c r="CJR13" s="314"/>
      <c r="CJS13" s="314"/>
      <c r="CJT13" s="314"/>
      <c r="CJU13" s="314"/>
      <c r="CJV13" s="314"/>
      <c r="CJW13" s="314"/>
      <c r="CJX13" s="314"/>
      <c r="CJY13" s="314"/>
      <c r="CJZ13" s="314"/>
      <c r="CKA13" s="314"/>
      <c r="CKB13" s="314"/>
      <c r="CKC13" s="314"/>
      <c r="CKD13" s="314"/>
      <c r="CKE13" s="314"/>
      <c r="CKF13" s="314"/>
      <c r="CKG13" s="314"/>
      <c r="CKH13" s="314"/>
      <c r="CKI13" s="314"/>
      <c r="CKJ13" s="314"/>
      <c r="CKK13" s="314"/>
      <c r="CKL13" s="314"/>
      <c r="CKM13" s="314"/>
      <c r="CKN13" s="314"/>
      <c r="CKO13" s="314"/>
      <c r="CKP13" s="314"/>
      <c r="CKQ13" s="314"/>
      <c r="CKR13" s="314"/>
      <c r="CKS13" s="314"/>
      <c r="CKT13" s="314"/>
      <c r="CKU13" s="314"/>
      <c r="CKV13" s="314"/>
      <c r="CKW13" s="314"/>
      <c r="CKX13" s="314"/>
      <c r="CKY13" s="314"/>
      <c r="CKZ13" s="314"/>
      <c r="CLA13" s="314"/>
      <c r="CLB13" s="314"/>
      <c r="CLC13" s="314"/>
      <c r="CLD13" s="314"/>
      <c r="CLE13" s="314"/>
      <c r="CLF13" s="314"/>
      <c r="CLG13" s="314"/>
      <c r="CLH13" s="314"/>
      <c r="CLI13" s="314"/>
      <c r="CLJ13" s="314"/>
      <c r="CLK13" s="314"/>
      <c r="CLL13" s="314"/>
      <c r="CLM13" s="314"/>
      <c r="CLN13" s="314"/>
      <c r="CLO13" s="314"/>
      <c r="CLP13" s="314"/>
      <c r="CLQ13" s="314"/>
      <c r="CLR13" s="314"/>
      <c r="CLS13" s="314"/>
      <c r="CLT13" s="314"/>
      <c r="CLU13" s="314"/>
      <c r="CLV13" s="314"/>
      <c r="CLW13" s="314"/>
      <c r="CLX13" s="314"/>
      <c r="CLY13" s="314"/>
      <c r="CLZ13" s="314"/>
      <c r="CMA13" s="314"/>
      <c r="CMB13" s="314"/>
      <c r="CMC13" s="314"/>
      <c r="CMD13" s="314"/>
      <c r="CME13" s="314"/>
      <c r="CMF13" s="314"/>
      <c r="CMG13" s="314"/>
      <c r="CMH13" s="314"/>
      <c r="CMI13" s="314"/>
      <c r="CMJ13" s="314"/>
      <c r="CMK13" s="314"/>
      <c r="CML13" s="314"/>
      <c r="CMM13" s="314"/>
      <c r="CMN13" s="314"/>
      <c r="CMO13" s="314"/>
      <c r="CMP13" s="314"/>
      <c r="CMQ13" s="314"/>
      <c r="CMR13" s="314"/>
      <c r="CMS13" s="314"/>
      <c r="CMT13" s="314"/>
      <c r="CMU13" s="314"/>
      <c r="CMV13" s="314"/>
      <c r="CMW13" s="314"/>
      <c r="CMX13" s="314"/>
      <c r="CMY13" s="314"/>
      <c r="CMZ13" s="314"/>
      <c r="CNA13" s="314"/>
      <c r="CNB13" s="314"/>
      <c r="CNC13" s="314"/>
      <c r="CND13" s="314"/>
      <c r="CNE13" s="314"/>
      <c r="CNF13" s="314"/>
      <c r="CNG13" s="314"/>
      <c r="CNH13" s="314"/>
      <c r="CNI13" s="314"/>
      <c r="CNJ13" s="314"/>
      <c r="CNK13" s="314"/>
      <c r="CNL13" s="314"/>
      <c r="CNM13" s="314"/>
      <c r="CNN13" s="314"/>
      <c r="CNO13" s="314"/>
      <c r="CNP13" s="314"/>
      <c r="CNQ13" s="314"/>
      <c r="CNR13" s="314"/>
      <c r="CNS13" s="314"/>
      <c r="CNT13" s="314"/>
      <c r="CNU13" s="314"/>
      <c r="CNV13" s="314"/>
      <c r="CNW13" s="314"/>
      <c r="CNX13" s="314"/>
      <c r="CNY13" s="314"/>
      <c r="CNZ13" s="314"/>
      <c r="COA13" s="314"/>
      <c r="COB13" s="314"/>
      <c r="COC13" s="314"/>
      <c r="COD13" s="314"/>
      <c r="COE13" s="314"/>
      <c r="COF13" s="314"/>
      <c r="COG13" s="314"/>
      <c r="COH13" s="314"/>
      <c r="COI13" s="314"/>
      <c r="COJ13" s="314"/>
      <c r="COK13" s="314"/>
      <c r="COL13" s="314"/>
      <c r="COM13" s="314"/>
      <c r="CON13" s="314"/>
      <c r="COO13" s="314"/>
      <c r="COP13" s="314"/>
      <c r="COQ13" s="314"/>
      <c r="COR13" s="314"/>
      <c r="COS13" s="314"/>
      <c r="COT13" s="314"/>
      <c r="COU13" s="314"/>
      <c r="COV13" s="314"/>
      <c r="COW13" s="314"/>
      <c r="COX13" s="314"/>
      <c r="COY13" s="314"/>
      <c r="COZ13" s="314"/>
      <c r="CPA13" s="314"/>
      <c r="CPB13" s="314"/>
      <c r="CPC13" s="314"/>
      <c r="CPD13" s="314"/>
      <c r="CPE13" s="314"/>
      <c r="CPF13" s="314"/>
      <c r="CPG13" s="314"/>
      <c r="CPH13" s="314"/>
      <c r="CPI13" s="314"/>
      <c r="CPJ13" s="314"/>
      <c r="CPK13" s="314"/>
      <c r="CPL13" s="314"/>
      <c r="CPM13" s="314"/>
      <c r="CPN13" s="314"/>
      <c r="CPO13" s="314"/>
      <c r="CPP13" s="314"/>
      <c r="CPQ13" s="314"/>
      <c r="CPR13" s="314"/>
      <c r="CPS13" s="314"/>
      <c r="CPT13" s="314"/>
      <c r="CPU13" s="314"/>
      <c r="CPV13" s="314"/>
      <c r="CPW13" s="314"/>
      <c r="CPX13" s="314"/>
      <c r="CPY13" s="314"/>
      <c r="CPZ13" s="314"/>
      <c r="CQA13" s="314"/>
      <c r="CQB13" s="314"/>
      <c r="CQC13" s="314"/>
      <c r="CQD13" s="314"/>
      <c r="CQE13" s="314"/>
      <c r="CQF13" s="314"/>
      <c r="CQG13" s="314"/>
      <c r="CQH13" s="314"/>
      <c r="CQI13" s="314"/>
      <c r="CQJ13" s="314"/>
      <c r="CQK13" s="314"/>
      <c r="CQL13" s="314"/>
      <c r="CQM13" s="314"/>
      <c r="CQN13" s="314"/>
      <c r="CQO13" s="314"/>
      <c r="CQP13" s="314"/>
      <c r="CQQ13" s="314"/>
      <c r="CQR13" s="314"/>
      <c r="CQS13" s="314"/>
      <c r="CQT13" s="314"/>
      <c r="CQU13" s="314"/>
      <c r="CQV13" s="314"/>
      <c r="CQW13" s="314"/>
      <c r="CQX13" s="314"/>
      <c r="CQY13" s="314"/>
      <c r="CQZ13" s="314"/>
      <c r="CRA13" s="314"/>
      <c r="CRB13" s="314"/>
      <c r="CRC13" s="314"/>
      <c r="CRD13" s="314"/>
      <c r="CRE13" s="314"/>
      <c r="CRF13" s="314"/>
      <c r="CRG13" s="314"/>
      <c r="CRH13" s="314"/>
      <c r="CRI13" s="314"/>
      <c r="CRJ13" s="314"/>
      <c r="CRK13" s="314"/>
      <c r="CRL13" s="314"/>
      <c r="CRM13" s="314"/>
      <c r="CRN13" s="314"/>
      <c r="CRO13" s="314"/>
      <c r="CRP13" s="314"/>
      <c r="CRQ13" s="314"/>
      <c r="CRR13" s="314"/>
      <c r="CRS13" s="314"/>
      <c r="CRT13" s="314"/>
      <c r="CRU13" s="314"/>
      <c r="CRV13" s="314"/>
      <c r="CRW13" s="314"/>
      <c r="CRX13" s="314"/>
      <c r="CRY13" s="314"/>
      <c r="CRZ13" s="314"/>
      <c r="CSA13" s="314"/>
      <c r="CSB13" s="314"/>
      <c r="CSC13" s="314"/>
      <c r="CSD13" s="314"/>
      <c r="CSE13" s="314"/>
      <c r="CSF13" s="314"/>
      <c r="CSG13" s="314"/>
      <c r="CSH13" s="314"/>
      <c r="CSI13" s="314"/>
      <c r="CSJ13" s="314"/>
      <c r="CSK13" s="314"/>
      <c r="CSL13" s="314"/>
      <c r="CSM13" s="314"/>
      <c r="CSN13" s="314"/>
      <c r="CSO13" s="314"/>
      <c r="CSP13" s="314"/>
      <c r="CSQ13" s="314"/>
      <c r="CSR13" s="314"/>
      <c r="CSS13" s="314"/>
      <c r="CST13" s="314"/>
      <c r="CSU13" s="314"/>
      <c r="CSV13" s="314"/>
      <c r="CSW13" s="314"/>
      <c r="CSX13" s="314"/>
      <c r="CSY13" s="314"/>
      <c r="CSZ13" s="314"/>
      <c r="CTA13" s="314"/>
      <c r="CTB13" s="314"/>
      <c r="CTC13" s="314"/>
      <c r="CTD13" s="314"/>
      <c r="CTE13" s="314"/>
      <c r="CTF13" s="314"/>
      <c r="CTG13" s="314"/>
      <c r="CTH13" s="314"/>
      <c r="CTI13" s="314"/>
      <c r="CTJ13" s="314"/>
      <c r="CTK13" s="314"/>
      <c r="CTL13" s="314"/>
      <c r="CTM13" s="314"/>
      <c r="CTN13" s="314"/>
      <c r="CTO13" s="314"/>
      <c r="CTP13" s="314"/>
      <c r="CTQ13" s="314"/>
      <c r="CTR13" s="314"/>
      <c r="CTS13" s="314"/>
      <c r="CTT13" s="314"/>
      <c r="CTU13" s="314"/>
      <c r="CTV13" s="314"/>
      <c r="CTW13" s="314"/>
      <c r="CTX13" s="314"/>
      <c r="CTY13" s="314"/>
      <c r="CTZ13" s="314"/>
      <c r="CUA13" s="314"/>
      <c r="CUB13" s="314"/>
      <c r="CUC13" s="314"/>
      <c r="CUD13" s="314"/>
      <c r="CUE13" s="314"/>
      <c r="CUF13" s="314"/>
      <c r="CUG13" s="314"/>
      <c r="CUH13" s="314"/>
      <c r="CUI13" s="314"/>
      <c r="CUJ13" s="314"/>
      <c r="CUK13" s="314"/>
      <c r="CUL13" s="314"/>
      <c r="CUM13" s="314"/>
      <c r="CUN13" s="314"/>
      <c r="CUO13" s="314"/>
      <c r="CUP13" s="314"/>
      <c r="CUQ13" s="314"/>
      <c r="CUR13" s="314"/>
      <c r="CUS13" s="314"/>
      <c r="CUT13" s="314"/>
      <c r="CUU13" s="314"/>
      <c r="CUV13" s="314"/>
      <c r="CUW13" s="314"/>
      <c r="CUX13" s="314"/>
      <c r="CUY13" s="314"/>
      <c r="CUZ13" s="314"/>
      <c r="CVA13" s="314"/>
      <c r="CVB13" s="314"/>
      <c r="CVC13" s="314"/>
      <c r="CVD13" s="314"/>
      <c r="CVE13" s="314"/>
      <c r="CVF13" s="314"/>
      <c r="CVG13" s="314"/>
      <c r="CVH13" s="314"/>
      <c r="CVI13" s="314"/>
      <c r="CVJ13" s="314"/>
      <c r="CVK13" s="314"/>
      <c r="CVL13" s="314"/>
      <c r="CVM13" s="314"/>
      <c r="CVN13" s="314"/>
      <c r="CVO13" s="314"/>
      <c r="CVP13" s="314"/>
      <c r="CVQ13" s="314"/>
      <c r="CVR13" s="314"/>
      <c r="CVS13" s="314"/>
      <c r="CVT13" s="314"/>
      <c r="CVU13" s="314"/>
      <c r="CVV13" s="314"/>
      <c r="CVW13" s="314"/>
      <c r="CVX13" s="314"/>
      <c r="CVY13" s="314"/>
      <c r="CVZ13" s="314"/>
      <c r="CWA13" s="314"/>
      <c r="CWB13" s="314"/>
      <c r="CWC13" s="314"/>
      <c r="CWD13" s="314"/>
      <c r="CWE13" s="314"/>
      <c r="CWF13" s="314"/>
      <c r="CWG13" s="314"/>
      <c r="CWH13" s="314"/>
      <c r="CWI13" s="314"/>
      <c r="CWJ13" s="314"/>
      <c r="CWK13" s="314"/>
      <c r="CWL13" s="314"/>
      <c r="CWM13" s="314"/>
      <c r="CWN13" s="314"/>
      <c r="CWO13" s="314"/>
      <c r="CWP13" s="314"/>
      <c r="CWQ13" s="314"/>
      <c r="CWR13" s="314"/>
      <c r="CWS13" s="314"/>
      <c r="CWT13" s="314"/>
      <c r="CWU13" s="314"/>
      <c r="CWV13" s="314"/>
      <c r="CWW13" s="314"/>
      <c r="CWX13" s="314"/>
      <c r="CWY13" s="314"/>
      <c r="CWZ13" s="314"/>
      <c r="CXA13" s="314"/>
      <c r="CXB13" s="314"/>
      <c r="CXC13" s="314"/>
      <c r="CXD13" s="314"/>
      <c r="CXE13" s="314"/>
      <c r="CXF13" s="314"/>
      <c r="CXG13" s="314"/>
      <c r="CXH13" s="314"/>
      <c r="CXI13" s="314"/>
      <c r="CXJ13" s="314"/>
      <c r="CXK13" s="314"/>
      <c r="CXL13" s="314"/>
      <c r="CXM13" s="314"/>
      <c r="CXN13" s="314"/>
      <c r="CXO13" s="314"/>
      <c r="CXP13" s="314"/>
      <c r="CXQ13" s="314"/>
      <c r="CXR13" s="314"/>
      <c r="CXS13" s="314"/>
      <c r="CXT13" s="314"/>
      <c r="CXU13" s="314"/>
      <c r="CXV13" s="314"/>
      <c r="CXW13" s="314"/>
      <c r="CXX13" s="314"/>
      <c r="CXY13" s="314"/>
      <c r="CXZ13" s="314"/>
      <c r="CYA13" s="314"/>
      <c r="CYB13" s="314"/>
      <c r="CYC13" s="314"/>
      <c r="CYD13" s="314"/>
      <c r="CYE13" s="314"/>
      <c r="CYF13" s="314"/>
      <c r="CYG13" s="314"/>
      <c r="CYH13" s="314"/>
      <c r="CYI13" s="314"/>
      <c r="CYJ13" s="314"/>
      <c r="CYK13" s="314"/>
      <c r="CYL13" s="314"/>
      <c r="CYM13" s="314"/>
      <c r="CYN13" s="314"/>
      <c r="CYO13" s="314"/>
      <c r="CYP13" s="314"/>
      <c r="CYQ13" s="314"/>
      <c r="CYR13" s="314"/>
      <c r="CYS13" s="314"/>
      <c r="CYT13" s="314"/>
      <c r="CYU13" s="314"/>
      <c r="CYV13" s="314"/>
      <c r="CYW13" s="314"/>
      <c r="CYX13" s="314"/>
      <c r="CYY13" s="314"/>
      <c r="CYZ13" s="314"/>
      <c r="CZA13" s="314"/>
      <c r="CZB13" s="314"/>
      <c r="CZC13" s="314"/>
      <c r="CZD13" s="314"/>
      <c r="CZE13" s="314"/>
      <c r="CZF13" s="314"/>
      <c r="CZG13" s="314"/>
      <c r="CZH13" s="314"/>
      <c r="CZI13" s="314"/>
      <c r="CZJ13" s="314"/>
      <c r="CZK13" s="314"/>
      <c r="CZL13" s="314"/>
      <c r="CZM13" s="314"/>
      <c r="CZN13" s="314"/>
      <c r="CZO13" s="314"/>
      <c r="CZP13" s="314"/>
      <c r="CZQ13" s="314"/>
      <c r="CZR13" s="314"/>
      <c r="CZS13" s="314"/>
      <c r="CZT13" s="314"/>
      <c r="CZU13" s="314"/>
      <c r="CZV13" s="314"/>
      <c r="CZW13" s="314"/>
      <c r="CZX13" s="314"/>
      <c r="CZY13" s="314"/>
      <c r="CZZ13" s="314"/>
      <c r="DAA13" s="314"/>
      <c r="DAB13" s="314"/>
      <c r="DAC13" s="314"/>
      <c r="DAD13" s="314"/>
      <c r="DAE13" s="314"/>
      <c r="DAF13" s="314"/>
      <c r="DAG13" s="314"/>
      <c r="DAH13" s="314"/>
      <c r="DAI13" s="314"/>
      <c r="DAJ13" s="314"/>
      <c r="DAK13" s="314"/>
      <c r="DAL13" s="314"/>
      <c r="DAM13" s="314"/>
      <c r="DAN13" s="314"/>
      <c r="DAO13" s="314"/>
      <c r="DAP13" s="314"/>
      <c r="DAQ13" s="314"/>
      <c r="DAR13" s="314"/>
      <c r="DAS13" s="314"/>
      <c r="DAT13" s="314"/>
      <c r="DAU13" s="314"/>
      <c r="DAV13" s="314"/>
      <c r="DAW13" s="314"/>
      <c r="DAX13" s="314"/>
      <c r="DAY13" s="314"/>
      <c r="DAZ13" s="314"/>
      <c r="DBA13" s="314"/>
      <c r="DBB13" s="314"/>
      <c r="DBC13" s="314"/>
      <c r="DBD13" s="314"/>
      <c r="DBE13" s="314"/>
      <c r="DBF13" s="314"/>
      <c r="DBG13" s="314"/>
      <c r="DBH13" s="314"/>
      <c r="DBI13" s="314"/>
      <c r="DBJ13" s="314"/>
      <c r="DBK13" s="314"/>
      <c r="DBL13" s="314"/>
      <c r="DBM13" s="314"/>
      <c r="DBN13" s="314"/>
      <c r="DBO13" s="314"/>
      <c r="DBP13" s="314"/>
      <c r="DBQ13" s="314"/>
      <c r="DBR13" s="314"/>
      <c r="DBS13" s="314"/>
      <c r="DBT13" s="314"/>
      <c r="DBU13" s="314"/>
      <c r="DBV13" s="314"/>
      <c r="DBW13" s="314"/>
      <c r="DBX13" s="314"/>
      <c r="DBY13" s="314"/>
      <c r="DBZ13" s="314"/>
      <c r="DCA13" s="314"/>
      <c r="DCB13" s="314"/>
      <c r="DCC13" s="314"/>
      <c r="DCD13" s="314"/>
      <c r="DCE13" s="314"/>
      <c r="DCF13" s="314"/>
      <c r="DCG13" s="314"/>
      <c r="DCH13" s="314"/>
      <c r="DCI13" s="314"/>
      <c r="DCJ13" s="314"/>
      <c r="DCK13" s="314"/>
      <c r="DCL13" s="314"/>
      <c r="DCM13" s="314"/>
      <c r="DCN13" s="314"/>
      <c r="DCO13" s="314"/>
      <c r="DCP13" s="314"/>
      <c r="DCQ13" s="314"/>
      <c r="DCR13" s="314"/>
      <c r="DCS13" s="314"/>
      <c r="DCT13" s="314"/>
      <c r="DCU13" s="314"/>
      <c r="DCV13" s="314"/>
      <c r="DCW13" s="314"/>
      <c r="DCX13" s="314"/>
      <c r="DCY13" s="314"/>
      <c r="DCZ13" s="314"/>
      <c r="DDA13" s="314"/>
      <c r="DDB13" s="314"/>
      <c r="DDC13" s="314"/>
      <c r="DDD13" s="314"/>
      <c r="DDE13" s="314"/>
      <c r="DDF13" s="314"/>
      <c r="DDG13" s="314"/>
      <c r="DDH13" s="314"/>
      <c r="DDI13" s="314"/>
      <c r="DDJ13" s="314"/>
      <c r="DDK13" s="314"/>
      <c r="DDL13" s="314"/>
      <c r="DDM13" s="314"/>
      <c r="DDN13" s="314"/>
      <c r="DDO13" s="314"/>
      <c r="DDP13" s="314"/>
      <c r="DDQ13" s="314"/>
      <c r="DDR13" s="314"/>
      <c r="DDS13" s="314"/>
      <c r="DDT13" s="314"/>
      <c r="DDU13" s="314"/>
      <c r="DDV13" s="314"/>
      <c r="DDW13" s="314"/>
      <c r="DDX13" s="314"/>
      <c r="DDY13" s="314"/>
      <c r="DDZ13" s="314"/>
      <c r="DEA13" s="314"/>
      <c r="DEB13" s="314"/>
      <c r="DEC13" s="314"/>
      <c r="DED13" s="314"/>
      <c r="DEE13" s="314"/>
      <c r="DEF13" s="314"/>
      <c r="DEG13" s="314"/>
      <c r="DEH13" s="314"/>
      <c r="DEI13" s="314"/>
      <c r="DEJ13" s="314"/>
      <c r="DEK13" s="314"/>
      <c r="DEL13" s="314"/>
      <c r="DEM13" s="314"/>
      <c r="DEN13" s="314"/>
      <c r="DEO13" s="314"/>
      <c r="DEP13" s="314"/>
      <c r="DEQ13" s="314"/>
      <c r="DER13" s="314"/>
      <c r="DES13" s="314"/>
      <c r="DET13" s="314"/>
      <c r="DEU13" s="314"/>
      <c r="DEV13" s="314"/>
      <c r="DEW13" s="314"/>
      <c r="DEX13" s="314"/>
      <c r="DEY13" s="314"/>
      <c r="DEZ13" s="314"/>
      <c r="DFA13" s="314"/>
      <c r="DFB13" s="314"/>
      <c r="DFC13" s="314"/>
      <c r="DFD13" s="314"/>
      <c r="DFE13" s="314"/>
      <c r="DFF13" s="314"/>
      <c r="DFG13" s="314"/>
      <c r="DFH13" s="314"/>
      <c r="DFI13" s="314"/>
      <c r="DFJ13" s="314"/>
      <c r="DFK13" s="314"/>
      <c r="DFL13" s="314"/>
      <c r="DFM13" s="314"/>
      <c r="DFN13" s="314"/>
      <c r="DFO13" s="314"/>
      <c r="DFP13" s="314"/>
      <c r="DFQ13" s="314"/>
      <c r="DFR13" s="314"/>
      <c r="DFS13" s="314"/>
      <c r="DFT13" s="314"/>
      <c r="DFU13" s="314"/>
      <c r="DFV13" s="314"/>
      <c r="DFW13" s="314"/>
      <c r="DFX13" s="314"/>
      <c r="DFY13" s="314"/>
      <c r="DFZ13" s="314"/>
      <c r="DGA13" s="314"/>
      <c r="DGB13" s="314"/>
      <c r="DGC13" s="314"/>
      <c r="DGD13" s="314"/>
      <c r="DGE13" s="314"/>
      <c r="DGF13" s="314"/>
      <c r="DGG13" s="314"/>
      <c r="DGH13" s="314"/>
      <c r="DGI13" s="314"/>
      <c r="DGJ13" s="314"/>
      <c r="DGK13" s="314"/>
      <c r="DGL13" s="314"/>
      <c r="DGM13" s="314"/>
      <c r="DGN13" s="314"/>
      <c r="DGO13" s="314"/>
      <c r="DGP13" s="314"/>
      <c r="DGQ13" s="314"/>
      <c r="DGR13" s="314"/>
      <c r="DGS13" s="314"/>
      <c r="DGT13" s="314"/>
      <c r="DGU13" s="314"/>
      <c r="DGV13" s="314"/>
      <c r="DGW13" s="314"/>
      <c r="DGX13" s="314"/>
      <c r="DGY13" s="314"/>
      <c r="DGZ13" s="314"/>
      <c r="DHA13" s="314"/>
      <c r="DHB13" s="314"/>
      <c r="DHC13" s="314"/>
      <c r="DHD13" s="314"/>
      <c r="DHE13" s="314"/>
      <c r="DHF13" s="314"/>
      <c r="DHG13" s="314"/>
      <c r="DHH13" s="314"/>
      <c r="DHI13" s="314"/>
      <c r="DHJ13" s="314"/>
      <c r="DHK13" s="314"/>
      <c r="DHL13" s="314"/>
      <c r="DHM13" s="314"/>
      <c r="DHN13" s="314"/>
      <c r="DHO13" s="314"/>
      <c r="DHP13" s="314"/>
      <c r="DHQ13" s="314"/>
      <c r="DHR13" s="314"/>
      <c r="DHS13" s="314"/>
      <c r="DHT13" s="314"/>
      <c r="DHU13" s="314"/>
      <c r="DHV13" s="314"/>
      <c r="DHW13" s="314"/>
      <c r="DHX13" s="314"/>
      <c r="DHY13" s="314"/>
      <c r="DHZ13" s="314"/>
      <c r="DIA13" s="314"/>
      <c r="DIB13" s="314"/>
      <c r="DIC13" s="314"/>
      <c r="DID13" s="314"/>
      <c r="DIE13" s="314"/>
      <c r="DIF13" s="314"/>
      <c r="DIG13" s="314"/>
      <c r="DIH13" s="314"/>
      <c r="DII13" s="314"/>
      <c r="DIJ13" s="314"/>
      <c r="DIK13" s="314"/>
      <c r="DIL13" s="314"/>
      <c r="DIM13" s="314"/>
      <c r="DIN13" s="314"/>
      <c r="DIO13" s="314"/>
      <c r="DIP13" s="314"/>
      <c r="DIQ13" s="314"/>
      <c r="DIR13" s="314"/>
      <c r="DIS13" s="314"/>
      <c r="DIT13" s="314"/>
      <c r="DIU13" s="314"/>
      <c r="DIV13" s="314"/>
      <c r="DIW13" s="314"/>
      <c r="DIX13" s="314"/>
      <c r="DIY13" s="314"/>
      <c r="DIZ13" s="314"/>
      <c r="DJA13" s="314"/>
      <c r="DJB13" s="314"/>
      <c r="DJC13" s="314"/>
      <c r="DJD13" s="314"/>
      <c r="DJE13" s="314"/>
      <c r="DJF13" s="314"/>
      <c r="DJG13" s="314"/>
      <c r="DJH13" s="314"/>
      <c r="DJI13" s="314"/>
      <c r="DJJ13" s="314"/>
      <c r="DJK13" s="314"/>
      <c r="DJL13" s="314"/>
      <c r="DJM13" s="314"/>
      <c r="DJN13" s="314"/>
      <c r="DJO13" s="314"/>
      <c r="DJP13" s="314"/>
      <c r="DJQ13" s="314"/>
      <c r="DJR13" s="314"/>
      <c r="DJS13" s="314"/>
      <c r="DJT13" s="314"/>
      <c r="DJU13" s="314"/>
      <c r="DJV13" s="314"/>
      <c r="DJW13" s="314"/>
      <c r="DJX13" s="314"/>
      <c r="DJY13" s="314"/>
      <c r="DJZ13" s="314"/>
      <c r="DKA13" s="314"/>
      <c r="DKB13" s="314"/>
      <c r="DKC13" s="314"/>
      <c r="DKD13" s="314"/>
      <c r="DKE13" s="314"/>
      <c r="DKF13" s="314"/>
      <c r="DKG13" s="314"/>
      <c r="DKH13" s="314"/>
      <c r="DKI13" s="314"/>
      <c r="DKJ13" s="314"/>
      <c r="DKK13" s="314"/>
      <c r="DKL13" s="314"/>
      <c r="DKM13" s="314"/>
      <c r="DKN13" s="314"/>
      <c r="DKO13" s="314"/>
      <c r="DKP13" s="314"/>
      <c r="DKQ13" s="314"/>
      <c r="DKR13" s="314"/>
      <c r="DKS13" s="314"/>
      <c r="DKT13" s="314"/>
      <c r="DKU13" s="314"/>
      <c r="DKV13" s="314"/>
      <c r="DKW13" s="314"/>
      <c r="DKX13" s="314"/>
      <c r="DKY13" s="314"/>
      <c r="DKZ13" s="314"/>
      <c r="DLA13" s="314"/>
      <c r="DLB13" s="314"/>
      <c r="DLC13" s="314"/>
      <c r="DLD13" s="314"/>
      <c r="DLE13" s="314"/>
      <c r="DLF13" s="314"/>
      <c r="DLG13" s="314"/>
      <c r="DLH13" s="314"/>
      <c r="DLI13" s="314"/>
      <c r="DLJ13" s="314"/>
      <c r="DLK13" s="314"/>
      <c r="DLL13" s="314"/>
      <c r="DLM13" s="314"/>
      <c r="DLN13" s="314"/>
      <c r="DLO13" s="314"/>
      <c r="DLP13" s="314"/>
      <c r="DLQ13" s="314"/>
      <c r="DLR13" s="314"/>
      <c r="DLS13" s="314"/>
      <c r="DLT13" s="314"/>
      <c r="DLU13" s="314"/>
      <c r="DLV13" s="314"/>
      <c r="DLW13" s="314"/>
      <c r="DLX13" s="314"/>
      <c r="DLY13" s="314"/>
      <c r="DLZ13" s="314"/>
      <c r="DMA13" s="314"/>
      <c r="DMB13" s="314"/>
      <c r="DMC13" s="314"/>
      <c r="DMD13" s="314"/>
      <c r="DME13" s="314"/>
      <c r="DMF13" s="314"/>
      <c r="DMG13" s="314"/>
      <c r="DMH13" s="314"/>
      <c r="DMI13" s="314"/>
      <c r="DMJ13" s="314"/>
      <c r="DMK13" s="314"/>
      <c r="DML13" s="314"/>
      <c r="DMM13" s="314"/>
      <c r="DMN13" s="314"/>
      <c r="DMO13" s="314"/>
      <c r="DMP13" s="314"/>
      <c r="DMQ13" s="314"/>
      <c r="DMR13" s="314"/>
      <c r="DMS13" s="314"/>
      <c r="DMT13" s="314"/>
      <c r="DMU13" s="314"/>
      <c r="DMV13" s="314"/>
      <c r="DMW13" s="314"/>
      <c r="DMX13" s="314"/>
      <c r="DMY13" s="314"/>
      <c r="DMZ13" s="314"/>
      <c r="DNA13" s="314"/>
      <c r="DNB13" s="314"/>
      <c r="DNC13" s="314"/>
      <c r="DND13" s="314"/>
      <c r="DNE13" s="314"/>
      <c r="DNF13" s="314"/>
      <c r="DNG13" s="314"/>
      <c r="DNH13" s="314"/>
      <c r="DNI13" s="314"/>
      <c r="DNJ13" s="314"/>
      <c r="DNK13" s="314"/>
      <c r="DNL13" s="314"/>
      <c r="DNM13" s="314"/>
      <c r="DNN13" s="314"/>
      <c r="DNO13" s="314"/>
      <c r="DNP13" s="314"/>
      <c r="DNQ13" s="314"/>
      <c r="DNR13" s="314"/>
      <c r="DNS13" s="314"/>
      <c r="DNT13" s="314"/>
      <c r="DNU13" s="314"/>
      <c r="DNV13" s="314"/>
      <c r="DNW13" s="314"/>
      <c r="DNX13" s="314"/>
      <c r="DNY13" s="314"/>
      <c r="DNZ13" s="314"/>
      <c r="DOA13" s="314"/>
      <c r="DOB13" s="314"/>
      <c r="DOC13" s="314"/>
      <c r="DOD13" s="314"/>
      <c r="DOE13" s="314"/>
      <c r="DOF13" s="314"/>
      <c r="DOG13" s="314"/>
      <c r="DOH13" s="314"/>
      <c r="DOI13" s="314"/>
      <c r="DOJ13" s="314"/>
      <c r="DOK13" s="314"/>
      <c r="DOL13" s="314"/>
      <c r="DOM13" s="314"/>
      <c r="DON13" s="314"/>
      <c r="DOO13" s="314"/>
      <c r="DOP13" s="314"/>
      <c r="DOQ13" s="314"/>
      <c r="DOR13" s="314"/>
      <c r="DOS13" s="314"/>
      <c r="DOT13" s="314"/>
      <c r="DOU13" s="314"/>
      <c r="DOV13" s="314"/>
      <c r="DOW13" s="314"/>
      <c r="DOX13" s="314"/>
      <c r="DOY13" s="314"/>
      <c r="DOZ13" s="314"/>
      <c r="DPA13" s="314"/>
      <c r="DPB13" s="314"/>
      <c r="DPC13" s="314"/>
      <c r="DPD13" s="314"/>
      <c r="DPE13" s="314"/>
      <c r="DPF13" s="314"/>
      <c r="DPG13" s="314"/>
      <c r="DPH13" s="314"/>
      <c r="DPI13" s="314"/>
      <c r="DPJ13" s="314"/>
      <c r="DPK13" s="314"/>
      <c r="DPL13" s="314"/>
      <c r="DPM13" s="314"/>
      <c r="DPN13" s="314"/>
      <c r="DPO13" s="314"/>
      <c r="DPP13" s="314"/>
      <c r="DPQ13" s="314"/>
      <c r="DPR13" s="314"/>
      <c r="DPS13" s="314"/>
      <c r="DPT13" s="314"/>
      <c r="DPU13" s="314"/>
      <c r="DPV13" s="314"/>
      <c r="DPW13" s="314"/>
      <c r="DPX13" s="314"/>
      <c r="DPY13" s="314"/>
      <c r="DPZ13" s="314"/>
      <c r="DQA13" s="314"/>
      <c r="DQB13" s="314"/>
      <c r="DQC13" s="314"/>
      <c r="DQD13" s="314"/>
      <c r="DQE13" s="314"/>
      <c r="DQF13" s="314"/>
      <c r="DQG13" s="314"/>
      <c r="DQH13" s="314"/>
      <c r="DQI13" s="314"/>
      <c r="DQJ13" s="314"/>
      <c r="DQK13" s="314"/>
      <c r="DQL13" s="314"/>
      <c r="DQM13" s="314"/>
      <c r="DQN13" s="314"/>
      <c r="DQO13" s="314"/>
      <c r="DQP13" s="314"/>
      <c r="DQQ13" s="314"/>
      <c r="DQR13" s="314"/>
      <c r="DQS13" s="314"/>
      <c r="DQT13" s="314"/>
      <c r="DQU13" s="314"/>
      <c r="DQV13" s="314"/>
      <c r="DQW13" s="314"/>
      <c r="DQX13" s="314"/>
      <c r="DQY13" s="314"/>
      <c r="DQZ13" s="314"/>
      <c r="DRA13" s="314"/>
      <c r="DRB13" s="314"/>
      <c r="DRC13" s="314"/>
      <c r="DRD13" s="314"/>
      <c r="DRE13" s="314"/>
      <c r="DRF13" s="314"/>
      <c r="DRG13" s="314"/>
      <c r="DRH13" s="314"/>
      <c r="DRI13" s="314"/>
      <c r="DRJ13" s="314"/>
      <c r="DRK13" s="314"/>
      <c r="DRL13" s="314"/>
      <c r="DRM13" s="314"/>
      <c r="DRN13" s="314"/>
      <c r="DRO13" s="314"/>
      <c r="DRP13" s="314"/>
      <c r="DRQ13" s="314"/>
      <c r="DRR13" s="314"/>
      <c r="DRS13" s="314"/>
      <c r="DRT13" s="314"/>
      <c r="DRU13" s="314"/>
      <c r="DRV13" s="314"/>
      <c r="DRW13" s="314"/>
      <c r="DRX13" s="314"/>
      <c r="DRY13" s="314"/>
      <c r="DRZ13" s="314"/>
      <c r="DSA13" s="314"/>
      <c r="DSB13" s="314"/>
      <c r="DSC13" s="314"/>
      <c r="DSD13" s="314"/>
      <c r="DSE13" s="314"/>
      <c r="DSF13" s="314"/>
      <c r="DSG13" s="314"/>
      <c r="DSH13" s="314"/>
      <c r="DSI13" s="314"/>
      <c r="DSJ13" s="314"/>
      <c r="DSK13" s="314"/>
      <c r="DSL13" s="314"/>
      <c r="DSM13" s="314"/>
      <c r="DSN13" s="314"/>
      <c r="DSO13" s="314"/>
      <c r="DSP13" s="314"/>
      <c r="DSQ13" s="314"/>
      <c r="DSR13" s="314"/>
      <c r="DSS13" s="314"/>
      <c r="DST13" s="314"/>
      <c r="DSU13" s="314"/>
      <c r="DSV13" s="314"/>
      <c r="DSW13" s="314"/>
      <c r="DSX13" s="314"/>
      <c r="DSY13" s="314"/>
      <c r="DSZ13" s="314"/>
      <c r="DTA13" s="314"/>
      <c r="DTB13" s="314"/>
      <c r="DTC13" s="314"/>
      <c r="DTD13" s="314"/>
      <c r="DTE13" s="314"/>
      <c r="DTF13" s="314"/>
      <c r="DTG13" s="314"/>
      <c r="DTH13" s="314"/>
      <c r="DTI13" s="314"/>
      <c r="DTJ13" s="314"/>
      <c r="DTK13" s="314"/>
      <c r="DTL13" s="314"/>
      <c r="DTM13" s="314"/>
      <c r="DTN13" s="314"/>
      <c r="DTO13" s="314"/>
      <c r="DTP13" s="314"/>
      <c r="DTQ13" s="314"/>
      <c r="DTR13" s="314"/>
      <c r="DTS13" s="314"/>
      <c r="DTT13" s="314"/>
      <c r="DTU13" s="314"/>
      <c r="DTV13" s="314"/>
      <c r="DTW13" s="314"/>
      <c r="DTX13" s="314"/>
      <c r="DTY13" s="314"/>
      <c r="DTZ13" s="314"/>
      <c r="DUA13" s="314"/>
      <c r="DUB13" s="314"/>
      <c r="DUC13" s="314"/>
      <c r="DUD13" s="314"/>
      <c r="DUE13" s="314"/>
      <c r="DUF13" s="314"/>
      <c r="DUG13" s="314"/>
      <c r="DUH13" s="314"/>
      <c r="DUI13" s="314"/>
      <c r="DUJ13" s="314"/>
      <c r="DUK13" s="314"/>
      <c r="DUL13" s="314"/>
      <c r="DUM13" s="314"/>
      <c r="DUN13" s="314"/>
      <c r="DUO13" s="314"/>
      <c r="DUP13" s="314"/>
      <c r="DUQ13" s="314"/>
      <c r="DUR13" s="314"/>
      <c r="DUS13" s="314"/>
      <c r="DUT13" s="314"/>
      <c r="DUU13" s="314"/>
      <c r="DUV13" s="314"/>
      <c r="DUW13" s="314"/>
      <c r="DUX13" s="314"/>
      <c r="DUY13" s="314"/>
      <c r="DUZ13" s="314"/>
      <c r="DVA13" s="314"/>
      <c r="DVB13" s="314"/>
      <c r="DVC13" s="314"/>
      <c r="DVD13" s="314"/>
      <c r="DVE13" s="314"/>
      <c r="DVF13" s="314"/>
      <c r="DVG13" s="314"/>
      <c r="DVH13" s="314"/>
      <c r="DVI13" s="314"/>
      <c r="DVJ13" s="314"/>
      <c r="DVK13" s="314"/>
      <c r="DVL13" s="314"/>
      <c r="DVM13" s="314"/>
      <c r="DVN13" s="314"/>
      <c r="DVO13" s="314"/>
      <c r="DVP13" s="314"/>
      <c r="DVQ13" s="314"/>
      <c r="DVR13" s="314"/>
      <c r="DVS13" s="314"/>
      <c r="DVT13" s="314"/>
      <c r="DVU13" s="314"/>
      <c r="DVV13" s="314"/>
      <c r="DVW13" s="314"/>
      <c r="DVX13" s="314"/>
      <c r="DVY13" s="314"/>
      <c r="DVZ13" s="314"/>
      <c r="DWA13" s="314"/>
      <c r="DWB13" s="314"/>
      <c r="DWC13" s="314"/>
      <c r="DWD13" s="314"/>
      <c r="DWE13" s="314"/>
      <c r="DWF13" s="314"/>
      <c r="DWG13" s="314"/>
      <c r="DWH13" s="314"/>
      <c r="DWI13" s="314"/>
      <c r="DWJ13" s="314"/>
      <c r="DWK13" s="314"/>
      <c r="DWL13" s="314"/>
      <c r="DWM13" s="314"/>
      <c r="DWN13" s="314"/>
      <c r="DWO13" s="314"/>
      <c r="DWP13" s="314"/>
      <c r="DWQ13" s="314"/>
      <c r="DWR13" s="314"/>
      <c r="DWS13" s="314"/>
      <c r="DWT13" s="314"/>
      <c r="DWU13" s="314"/>
      <c r="DWV13" s="314"/>
      <c r="DWW13" s="314"/>
      <c r="DWX13" s="314"/>
      <c r="DWY13" s="314"/>
      <c r="DWZ13" s="314"/>
      <c r="DXA13" s="314"/>
      <c r="DXB13" s="314"/>
      <c r="DXC13" s="314"/>
      <c r="DXD13" s="314"/>
      <c r="DXE13" s="314"/>
      <c r="DXF13" s="314"/>
      <c r="DXG13" s="314"/>
      <c r="DXH13" s="314"/>
      <c r="DXI13" s="314"/>
      <c r="DXJ13" s="314"/>
      <c r="DXK13" s="314"/>
      <c r="DXL13" s="314"/>
      <c r="DXM13" s="314"/>
      <c r="DXN13" s="314"/>
      <c r="DXO13" s="314"/>
      <c r="DXP13" s="314"/>
      <c r="DXQ13" s="314"/>
      <c r="DXR13" s="314"/>
      <c r="DXS13" s="314"/>
      <c r="DXT13" s="314"/>
      <c r="DXU13" s="314"/>
      <c r="DXV13" s="314"/>
      <c r="DXW13" s="314"/>
      <c r="DXX13" s="314"/>
      <c r="DXY13" s="314"/>
      <c r="DXZ13" s="314"/>
      <c r="DYA13" s="314"/>
      <c r="DYB13" s="314"/>
      <c r="DYC13" s="314"/>
      <c r="DYD13" s="314"/>
      <c r="DYE13" s="314"/>
      <c r="DYF13" s="314"/>
      <c r="DYG13" s="314"/>
      <c r="DYH13" s="314"/>
      <c r="DYI13" s="314"/>
      <c r="DYJ13" s="314"/>
      <c r="DYK13" s="314"/>
      <c r="DYL13" s="314"/>
      <c r="DYM13" s="314"/>
      <c r="DYN13" s="314"/>
      <c r="DYO13" s="314"/>
      <c r="DYP13" s="314"/>
      <c r="DYQ13" s="314"/>
      <c r="DYR13" s="314"/>
      <c r="DYS13" s="314"/>
      <c r="DYT13" s="314"/>
      <c r="DYU13" s="314"/>
      <c r="DYV13" s="314"/>
      <c r="DYW13" s="314"/>
      <c r="DYX13" s="314"/>
      <c r="DYY13" s="314"/>
      <c r="DYZ13" s="314"/>
      <c r="DZA13" s="314"/>
      <c r="DZB13" s="314"/>
      <c r="DZC13" s="314"/>
      <c r="DZD13" s="314"/>
      <c r="DZE13" s="314"/>
      <c r="DZF13" s="314"/>
      <c r="DZG13" s="314"/>
      <c r="DZH13" s="314"/>
      <c r="DZI13" s="314"/>
      <c r="DZJ13" s="314"/>
      <c r="DZK13" s="314"/>
      <c r="DZL13" s="314"/>
      <c r="DZM13" s="314"/>
      <c r="DZN13" s="314"/>
      <c r="DZO13" s="314"/>
      <c r="DZP13" s="314"/>
      <c r="DZQ13" s="314"/>
      <c r="DZR13" s="314"/>
      <c r="DZS13" s="314"/>
      <c r="DZT13" s="314"/>
      <c r="DZU13" s="314"/>
      <c r="DZV13" s="314"/>
      <c r="DZW13" s="314"/>
      <c r="DZX13" s="314"/>
      <c r="DZY13" s="314"/>
      <c r="DZZ13" s="314"/>
      <c r="EAA13" s="314"/>
      <c r="EAB13" s="314"/>
      <c r="EAC13" s="314"/>
      <c r="EAD13" s="314"/>
      <c r="EAE13" s="314"/>
      <c r="EAF13" s="314"/>
      <c r="EAG13" s="314"/>
      <c r="EAH13" s="314"/>
      <c r="EAI13" s="314"/>
      <c r="EAJ13" s="314"/>
      <c r="EAK13" s="314"/>
      <c r="EAL13" s="314"/>
      <c r="EAM13" s="314"/>
      <c r="EAN13" s="314"/>
      <c r="EAO13" s="314"/>
      <c r="EAP13" s="314"/>
      <c r="EAQ13" s="314"/>
      <c r="EAR13" s="314"/>
      <c r="EAS13" s="314"/>
      <c r="EAT13" s="314"/>
      <c r="EAU13" s="314"/>
      <c r="EAV13" s="314"/>
      <c r="EAW13" s="314"/>
      <c r="EAX13" s="314"/>
      <c r="EAY13" s="314"/>
      <c r="EAZ13" s="314"/>
      <c r="EBA13" s="314"/>
      <c r="EBB13" s="314"/>
      <c r="EBC13" s="314"/>
      <c r="EBD13" s="314"/>
      <c r="EBE13" s="314"/>
      <c r="EBF13" s="314"/>
      <c r="EBG13" s="314"/>
      <c r="EBH13" s="314"/>
      <c r="EBI13" s="314"/>
      <c r="EBJ13" s="314"/>
      <c r="EBK13" s="314"/>
      <c r="EBL13" s="314"/>
      <c r="EBM13" s="314"/>
      <c r="EBN13" s="314"/>
      <c r="EBO13" s="314"/>
      <c r="EBP13" s="314"/>
      <c r="EBQ13" s="314"/>
      <c r="EBR13" s="314"/>
      <c r="EBS13" s="314"/>
      <c r="EBT13" s="314"/>
      <c r="EBU13" s="314"/>
      <c r="EBV13" s="314"/>
      <c r="EBW13" s="314"/>
      <c r="EBX13" s="314"/>
      <c r="EBY13" s="314"/>
      <c r="EBZ13" s="314"/>
      <c r="ECA13" s="314"/>
      <c r="ECB13" s="314"/>
      <c r="ECC13" s="314"/>
      <c r="ECD13" s="314"/>
      <c r="ECE13" s="314"/>
      <c r="ECF13" s="314"/>
      <c r="ECG13" s="314"/>
      <c r="ECH13" s="314"/>
      <c r="ECI13" s="314"/>
      <c r="ECJ13" s="314"/>
      <c r="ECK13" s="314"/>
      <c r="ECL13" s="314"/>
      <c r="ECM13" s="314"/>
      <c r="ECN13" s="314"/>
      <c r="ECO13" s="314"/>
      <c r="ECP13" s="314"/>
      <c r="ECQ13" s="314"/>
      <c r="ECR13" s="314"/>
      <c r="ECS13" s="314"/>
      <c r="ECT13" s="314"/>
      <c r="ECU13" s="314"/>
      <c r="ECV13" s="314"/>
      <c r="ECW13" s="314"/>
      <c r="ECX13" s="314"/>
      <c r="ECY13" s="314"/>
      <c r="ECZ13" s="314"/>
      <c r="EDA13" s="314"/>
      <c r="EDB13" s="314"/>
      <c r="EDC13" s="314"/>
      <c r="EDD13" s="314"/>
      <c r="EDE13" s="314"/>
      <c r="EDF13" s="314"/>
      <c r="EDG13" s="314"/>
      <c r="EDH13" s="314"/>
      <c r="EDI13" s="314"/>
      <c r="EDJ13" s="314"/>
      <c r="EDK13" s="314"/>
      <c r="EDL13" s="314"/>
      <c r="EDM13" s="314"/>
      <c r="EDN13" s="314"/>
      <c r="EDO13" s="314"/>
      <c r="EDP13" s="314"/>
      <c r="EDQ13" s="314"/>
      <c r="EDR13" s="314"/>
      <c r="EDS13" s="314"/>
      <c r="EDT13" s="314"/>
      <c r="EDU13" s="314"/>
      <c r="EDV13" s="314"/>
      <c r="EDW13" s="314"/>
      <c r="EDX13" s="314"/>
      <c r="EDY13" s="314"/>
      <c r="EDZ13" s="314"/>
      <c r="EEA13" s="314"/>
      <c r="EEB13" s="314"/>
      <c r="EEC13" s="314"/>
      <c r="EED13" s="314"/>
      <c r="EEE13" s="314"/>
      <c r="EEF13" s="314"/>
      <c r="EEG13" s="314"/>
      <c r="EEH13" s="314"/>
      <c r="EEI13" s="314"/>
      <c r="EEJ13" s="314"/>
      <c r="EEK13" s="314"/>
      <c r="EEL13" s="314"/>
      <c r="EEM13" s="314"/>
      <c r="EEN13" s="314"/>
      <c r="EEO13" s="314"/>
      <c r="EEP13" s="314"/>
      <c r="EEQ13" s="314"/>
      <c r="EER13" s="314"/>
      <c r="EES13" s="314"/>
      <c r="EET13" s="314"/>
      <c r="EEU13" s="314"/>
      <c r="EEV13" s="314"/>
      <c r="EEW13" s="314"/>
      <c r="EEX13" s="314"/>
      <c r="EEY13" s="314"/>
      <c r="EEZ13" s="314"/>
      <c r="EFA13" s="314"/>
      <c r="EFB13" s="314"/>
      <c r="EFC13" s="314"/>
      <c r="EFD13" s="314"/>
      <c r="EFE13" s="314"/>
      <c r="EFF13" s="314"/>
      <c r="EFG13" s="314"/>
      <c r="EFH13" s="314"/>
      <c r="EFI13" s="314"/>
      <c r="EFJ13" s="314"/>
      <c r="EFK13" s="314"/>
      <c r="EFL13" s="314"/>
      <c r="EFM13" s="314"/>
      <c r="EFN13" s="314"/>
      <c r="EFO13" s="314"/>
      <c r="EFP13" s="314"/>
      <c r="EFQ13" s="314"/>
      <c r="EFR13" s="314"/>
      <c r="EFS13" s="314"/>
      <c r="EFT13" s="314"/>
      <c r="EFU13" s="314"/>
      <c r="EFV13" s="314"/>
      <c r="EFW13" s="314"/>
      <c r="EFX13" s="314"/>
      <c r="EFY13" s="314"/>
      <c r="EFZ13" s="314"/>
      <c r="EGA13" s="314"/>
      <c r="EGB13" s="314"/>
      <c r="EGC13" s="314"/>
      <c r="EGD13" s="314"/>
      <c r="EGE13" s="314"/>
      <c r="EGF13" s="314"/>
      <c r="EGG13" s="314"/>
      <c r="EGH13" s="314"/>
      <c r="EGI13" s="314"/>
      <c r="EGJ13" s="314"/>
      <c r="EGK13" s="314"/>
      <c r="EGL13" s="314"/>
      <c r="EGM13" s="314"/>
      <c r="EGN13" s="314"/>
      <c r="EGO13" s="314"/>
      <c r="EGP13" s="314"/>
      <c r="EGQ13" s="314"/>
      <c r="EGR13" s="314"/>
      <c r="EGS13" s="314"/>
      <c r="EGT13" s="314"/>
      <c r="EGU13" s="314"/>
      <c r="EGV13" s="314"/>
      <c r="EGW13" s="314"/>
      <c r="EGX13" s="314"/>
      <c r="EGY13" s="314"/>
      <c r="EGZ13" s="314"/>
      <c r="EHA13" s="314"/>
      <c r="EHB13" s="314"/>
      <c r="EHC13" s="314"/>
      <c r="EHD13" s="314"/>
      <c r="EHE13" s="314"/>
      <c r="EHF13" s="314"/>
      <c r="EHG13" s="314"/>
      <c r="EHH13" s="314"/>
      <c r="EHI13" s="314"/>
      <c r="EHJ13" s="314"/>
      <c r="EHK13" s="314"/>
      <c r="EHL13" s="314"/>
      <c r="EHM13" s="314"/>
      <c r="EHN13" s="314"/>
      <c r="EHO13" s="314"/>
      <c r="EHP13" s="314"/>
      <c r="EHQ13" s="314"/>
      <c r="EHR13" s="314"/>
      <c r="EHS13" s="314"/>
      <c r="EHT13" s="314"/>
      <c r="EHU13" s="314"/>
      <c r="EHV13" s="314"/>
      <c r="EHW13" s="314"/>
      <c r="EHX13" s="314"/>
      <c r="EHY13" s="314"/>
      <c r="EHZ13" s="314"/>
      <c r="EIA13" s="314"/>
      <c r="EIB13" s="314"/>
      <c r="EIC13" s="314"/>
      <c r="EID13" s="314"/>
      <c r="EIE13" s="314"/>
      <c r="EIF13" s="314"/>
      <c r="EIG13" s="314"/>
      <c r="EIH13" s="314"/>
      <c r="EII13" s="314"/>
      <c r="EIJ13" s="314"/>
      <c r="EIK13" s="314"/>
      <c r="EIL13" s="314"/>
      <c r="EIM13" s="314"/>
      <c r="EIN13" s="314"/>
      <c r="EIO13" s="314"/>
      <c r="EIP13" s="314"/>
      <c r="EIQ13" s="314"/>
      <c r="EIR13" s="314"/>
      <c r="EIS13" s="314"/>
      <c r="EIT13" s="314"/>
      <c r="EIU13" s="314"/>
      <c r="EIV13" s="314"/>
      <c r="EIW13" s="314"/>
      <c r="EIX13" s="314"/>
      <c r="EIY13" s="314"/>
      <c r="EIZ13" s="314"/>
      <c r="EJA13" s="314"/>
      <c r="EJB13" s="314"/>
      <c r="EJC13" s="314"/>
      <c r="EJD13" s="314"/>
      <c r="EJE13" s="314"/>
      <c r="EJF13" s="314"/>
      <c r="EJG13" s="314"/>
      <c r="EJH13" s="314"/>
      <c r="EJI13" s="314"/>
      <c r="EJJ13" s="314"/>
      <c r="EJK13" s="314"/>
      <c r="EJL13" s="314"/>
      <c r="EJM13" s="314"/>
      <c r="EJN13" s="314"/>
      <c r="EJO13" s="314"/>
      <c r="EJP13" s="314"/>
      <c r="EJQ13" s="314"/>
      <c r="EJR13" s="314"/>
      <c r="EJS13" s="314"/>
      <c r="EJT13" s="314"/>
      <c r="EJU13" s="314"/>
      <c r="EJV13" s="314"/>
      <c r="EJW13" s="314"/>
      <c r="EJX13" s="314"/>
      <c r="EJY13" s="314"/>
      <c r="EJZ13" s="314"/>
      <c r="EKA13" s="314"/>
      <c r="EKB13" s="314"/>
      <c r="EKC13" s="314"/>
      <c r="EKD13" s="314"/>
      <c r="EKE13" s="314"/>
      <c r="EKF13" s="314"/>
      <c r="EKG13" s="314"/>
      <c r="EKH13" s="314"/>
      <c r="EKI13" s="314"/>
      <c r="EKJ13" s="314"/>
      <c r="EKK13" s="314"/>
      <c r="EKL13" s="314"/>
      <c r="EKM13" s="314"/>
      <c r="EKN13" s="314"/>
      <c r="EKO13" s="314"/>
      <c r="EKP13" s="314"/>
      <c r="EKQ13" s="314"/>
      <c r="EKR13" s="314"/>
      <c r="EKS13" s="314"/>
      <c r="EKT13" s="314"/>
      <c r="EKU13" s="314"/>
      <c r="EKV13" s="314"/>
      <c r="EKW13" s="314"/>
      <c r="EKX13" s="314"/>
      <c r="EKY13" s="314"/>
      <c r="EKZ13" s="314"/>
      <c r="ELA13" s="314"/>
      <c r="ELB13" s="314"/>
      <c r="ELC13" s="314"/>
      <c r="ELD13" s="314"/>
      <c r="ELE13" s="314"/>
      <c r="ELF13" s="314"/>
      <c r="ELG13" s="314"/>
      <c r="ELH13" s="314"/>
      <c r="ELI13" s="314"/>
      <c r="ELJ13" s="314"/>
      <c r="ELK13" s="314"/>
      <c r="ELL13" s="314"/>
      <c r="ELM13" s="314"/>
      <c r="ELN13" s="314"/>
      <c r="ELO13" s="314"/>
      <c r="ELP13" s="314"/>
      <c r="ELQ13" s="314"/>
      <c r="ELR13" s="314"/>
      <c r="ELS13" s="314"/>
      <c r="ELT13" s="314"/>
      <c r="ELU13" s="314"/>
      <c r="ELV13" s="314"/>
      <c r="ELW13" s="314"/>
      <c r="ELX13" s="314"/>
      <c r="ELY13" s="314"/>
      <c r="ELZ13" s="314"/>
      <c r="EMA13" s="314"/>
      <c r="EMB13" s="314"/>
      <c r="EMC13" s="314"/>
      <c r="EMD13" s="314"/>
      <c r="EME13" s="314"/>
      <c r="EMF13" s="314"/>
      <c r="EMG13" s="314"/>
      <c r="EMH13" s="314"/>
      <c r="EMI13" s="314"/>
      <c r="EMJ13" s="314"/>
      <c r="EMK13" s="314"/>
      <c r="EML13" s="314"/>
      <c r="EMM13" s="314"/>
      <c r="EMN13" s="314"/>
      <c r="EMO13" s="314"/>
      <c r="EMP13" s="314"/>
      <c r="EMQ13" s="314"/>
      <c r="EMR13" s="314"/>
      <c r="EMS13" s="314"/>
      <c r="EMT13" s="314"/>
      <c r="EMU13" s="314"/>
      <c r="EMV13" s="314"/>
      <c r="EMW13" s="314"/>
      <c r="EMX13" s="314"/>
      <c r="EMY13" s="314"/>
      <c r="EMZ13" s="314"/>
      <c r="ENA13" s="314"/>
      <c r="ENB13" s="314"/>
      <c r="ENC13" s="314"/>
      <c r="END13" s="314"/>
      <c r="ENE13" s="314"/>
      <c r="ENF13" s="314"/>
      <c r="ENG13" s="314"/>
      <c r="ENH13" s="314"/>
      <c r="ENI13" s="314"/>
      <c r="ENJ13" s="314"/>
      <c r="ENK13" s="314"/>
      <c r="ENL13" s="314"/>
      <c r="ENM13" s="314"/>
      <c r="ENN13" s="314"/>
      <c r="ENO13" s="314"/>
      <c r="ENP13" s="314"/>
      <c r="ENQ13" s="314"/>
      <c r="ENR13" s="314"/>
      <c r="ENS13" s="314"/>
      <c r="ENT13" s="314"/>
      <c r="ENU13" s="314"/>
      <c r="ENV13" s="314"/>
      <c r="ENW13" s="314"/>
      <c r="ENX13" s="314"/>
      <c r="ENY13" s="314"/>
      <c r="ENZ13" s="314"/>
      <c r="EOA13" s="314"/>
      <c r="EOB13" s="314"/>
      <c r="EOC13" s="314"/>
      <c r="EOD13" s="314"/>
      <c r="EOE13" s="314"/>
      <c r="EOF13" s="314"/>
      <c r="EOG13" s="314"/>
      <c r="EOH13" s="314"/>
      <c r="EOI13" s="314"/>
      <c r="EOJ13" s="314"/>
      <c r="EOK13" s="314"/>
      <c r="EOL13" s="314"/>
      <c r="EOM13" s="314"/>
      <c r="EON13" s="314"/>
      <c r="EOO13" s="314"/>
      <c r="EOP13" s="314"/>
      <c r="EOQ13" s="314"/>
      <c r="EOR13" s="314"/>
      <c r="EOS13" s="314"/>
      <c r="EOT13" s="314"/>
      <c r="EOU13" s="314"/>
      <c r="EOV13" s="314"/>
      <c r="EOW13" s="314"/>
      <c r="EOX13" s="314"/>
      <c r="EOY13" s="314"/>
      <c r="EOZ13" s="314"/>
      <c r="EPA13" s="314"/>
      <c r="EPB13" s="314"/>
      <c r="EPC13" s="314"/>
      <c r="EPD13" s="314"/>
      <c r="EPE13" s="314"/>
      <c r="EPF13" s="314"/>
      <c r="EPG13" s="314"/>
      <c r="EPH13" s="314"/>
      <c r="EPI13" s="314"/>
      <c r="EPJ13" s="314"/>
      <c r="EPK13" s="314"/>
      <c r="EPL13" s="314"/>
      <c r="EPM13" s="314"/>
      <c r="EPN13" s="314"/>
      <c r="EPO13" s="314"/>
      <c r="EPP13" s="314"/>
      <c r="EPQ13" s="314"/>
      <c r="EPR13" s="314"/>
      <c r="EPS13" s="314"/>
      <c r="EPT13" s="314"/>
      <c r="EPU13" s="314"/>
      <c r="EPV13" s="314"/>
      <c r="EPW13" s="314"/>
      <c r="EPX13" s="314"/>
      <c r="EPY13" s="314"/>
      <c r="EPZ13" s="314"/>
      <c r="EQA13" s="314"/>
      <c r="EQB13" s="314"/>
      <c r="EQC13" s="314"/>
      <c r="EQD13" s="314"/>
      <c r="EQE13" s="314"/>
      <c r="EQF13" s="314"/>
      <c r="EQG13" s="314"/>
      <c r="EQH13" s="314"/>
      <c r="EQI13" s="314"/>
      <c r="EQJ13" s="314"/>
      <c r="EQK13" s="314"/>
      <c r="EQL13" s="314"/>
      <c r="EQM13" s="314"/>
      <c r="EQN13" s="314"/>
      <c r="EQO13" s="314"/>
      <c r="EQP13" s="314"/>
      <c r="EQQ13" s="314"/>
      <c r="EQR13" s="314"/>
      <c r="EQS13" s="314"/>
      <c r="EQT13" s="314"/>
      <c r="EQU13" s="314"/>
      <c r="EQV13" s="314"/>
      <c r="EQW13" s="314"/>
      <c r="EQX13" s="314"/>
      <c r="EQY13" s="314"/>
      <c r="EQZ13" s="314"/>
      <c r="ERA13" s="314"/>
      <c r="ERB13" s="314"/>
      <c r="ERC13" s="314"/>
      <c r="ERD13" s="314"/>
      <c r="ERE13" s="314"/>
      <c r="ERF13" s="314"/>
      <c r="ERG13" s="314"/>
      <c r="ERH13" s="314"/>
      <c r="ERI13" s="314"/>
      <c r="ERJ13" s="314"/>
      <c r="ERK13" s="314"/>
      <c r="ERL13" s="314"/>
      <c r="ERM13" s="314"/>
      <c r="ERN13" s="314"/>
      <c r="ERO13" s="314"/>
      <c r="ERP13" s="314"/>
      <c r="ERQ13" s="314"/>
      <c r="ERR13" s="314"/>
      <c r="ERS13" s="314"/>
      <c r="ERT13" s="314"/>
      <c r="ERU13" s="314"/>
      <c r="ERV13" s="314"/>
      <c r="ERW13" s="314"/>
      <c r="ERX13" s="314"/>
      <c r="ERY13" s="314"/>
      <c r="ERZ13" s="314"/>
      <c r="ESA13" s="314"/>
      <c r="ESB13" s="314"/>
      <c r="ESC13" s="314"/>
      <c r="ESD13" s="314"/>
      <c r="ESE13" s="314"/>
      <c r="ESF13" s="314"/>
      <c r="ESG13" s="314"/>
      <c r="ESH13" s="314"/>
      <c r="ESI13" s="314"/>
      <c r="ESJ13" s="314"/>
      <c r="ESK13" s="314"/>
      <c r="ESL13" s="314"/>
      <c r="ESM13" s="314"/>
      <c r="ESN13" s="314"/>
      <c r="ESO13" s="314"/>
      <c r="ESP13" s="314"/>
      <c r="ESQ13" s="314"/>
      <c r="ESR13" s="314"/>
      <c r="ESS13" s="314"/>
      <c r="EST13" s="314"/>
      <c r="ESU13" s="314"/>
      <c r="ESV13" s="314"/>
      <c r="ESW13" s="314"/>
      <c r="ESX13" s="314"/>
      <c r="ESY13" s="314"/>
      <c r="ESZ13" s="314"/>
      <c r="ETA13" s="314"/>
      <c r="ETB13" s="314"/>
      <c r="ETC13" s="314"/>
      <c r="ETD13" s="314"/>
      <c r="ETE13" s="314"/>
      <c r="ETF13" s="314"/>
      <c r="ETG13" s="314"/>
      <c r="ETH13" s="314"/>
      <c r="ETI13" s="314"/>
      <c r="ETJ13" s="314"/>
      <c r="ETK13" s="314"/>
      <c r="ETL13" s="314"/>
      <c r="ETM13" s="314"/>
      <c r="ETN13" s="314"/>
      <c r="ETO13" s="314"/>
      <c r="ETP13" s="314"/>
      <c r="ETQ13" s="314"/>
      <c r="ETR13" s="314"/>
      <c r="ETS13" s="314"/>
      <c r="ETT13" s="314"/>
      <c r="ETU13" s="314"/>
      <c r="ETV13" s="314"/>
      <c r="ETW13" s="314"/>
      <c r="ETX13" s="314"/>
      <c r="ETY13" s="314"/>
      <c r="ETZ13" s="314"/>
      <c r="EUA13" s="314"/>
      <c r="EUB13" s="314"/>
      <c r="EUC13" s="314"/>
      <c r="EUD13" s="314"/>
      <c r="EUE13" s="314"/>
      <c r="EUF13" s="314"/>
      <c r="EUG13" s="314"/>
      <c r="EUH13" s="314"/>
      <c r="EUI13" s="314"/>
      <c r="EUJ13" s="314"/>
      <c r="EUK13" s="314"/>
      <c r="EUL13" s="314"/>
      <c r="EUM13" s="314"/>
      <c r="EUN13" s="314"/>
      <c r="EUO13" s="314"/>
      <c r="EUP13" s="314"/>
      <c r="EUQ13" s="314"/>
      <c r="EUR13" s="314"/>
      <c r="EUS13" s="314"/>
      <c r="EUT13" s="314"/>
      <c r="EUU13" s="314"/>
      <c r="EUV13" s="314"/>
      <c r="EUW13" s="314"/>
      <c r="EUX13" s="314"/>
      <c r="EUY13" s="314"/>
      <c r="EUZ13" s="314"/>
      <c r="EVA13" s="314"/>
      <c r="EVB13" s="314"/>
      <c r="EVC13" s="314"/>
      <c r="EVD13" s="314"/>
      <c r="EVE13" s="314"/>
      <c r="EVF13" s="314"/>
      <c r="EVG13" s="314"/>
      <c r="EVH13" s="314"/>
      <c r="EVI13" s="314"/>
      <c r="EVJ13" s="314"/>
      <c r="EVK13" s="314"/>
      <c r="EVL13" s="314"/>
      <c r="EVM13" s="314"/>
      <c r="EVN13" s="314"/>
      <c r="EVO13" s="314"/>
      <c r="EVP13" s="314"/>
      <c r="EVQ13" s="314"/>
      <c r="EVR13" s="314"/>
      <c r="EVS13" s="314"/>
      <c r="EVT13" s="314"/>
      <c r="EVU13" s="314"/>
      <c r="EVV13" s="314"/>
      <c r="EVW13" s="314"/>
      <c r="EVX13" s="314"/>
      <c r="EVY13" s="314"/>
      <c r="EVZ13" s="314"/>
      <c r="EWA13" s="314"/>
      <c r="EWB13" s="314"/>
      <c r="EWC13" s="314"/>
      <c r="EWD13" s="314"/>
      <c r="EWE13" s="314"/>
      <c r="EWF13" s="314"/>
      <c r="EWG13" s="314"/>
      <c r="EWH13" s="314"/>
      <c r="EWI13" s="314"/>
      <c r="EWJ13" s="314"/>
      <c r="EWK13" s="314"/>
      <c r="EWL13" s="314"/>
      <c r="EWM13" s="314"/>
      <c r="EWN13" s="314"/>
      <c r="EWO13" s="314"/>
      <c r="EWP13" s="314"/>
      <c r="EWQ13" s="314"/>
      <c r="EWR13" s="314"/>
      <c r="EWS13" s="314"/>
      <c r="EWT13" s="314"/>
      <c r="EWU13" s="314"/>
      <c r="EWV13" s="314"/>
      <c r="EWW13" s="314"/>
      <c r="EWX13" s="314"/>
      <c r="EWY13" s="314"/>
      <c r="EWZ13" s="314"/>
      <c r="EXA13" s="314"/>
      <c r="EXB13" s="314"/>
      <c r="EXC13" s="314"/>
      <c r="EXD13" s="314"/>
      <c r="EXE13" s="314"/>
      <c r="EXF13" s="314"/>
      <c r="EXG13" s="314"/>
      <c r="EXH13" s="314"/>
      <c r="EXI13" s="314"/>
      <c r="EXJ13" s="314"/>
      <c r="EXK13" s="314"/>
      <c r="EXL13" s="314"/>
      <c r="EXM13" s="314"/>
      <c r="EXN13" s="314"/>
      <c r="EXO13" s="314"/>
      <c r="EXP13" s="314"/>
      <c r="EXQ13" s="314"/>
      <c r="EXR13" s="314"/>
      <c r="EXS13" s="314"/>
      <c r="EXT13" s="314"/>
      <c r="EXU13" s="314"/>
      <c r="EXV13" s="314"/>
      <c r="EXW13" s="314"/>
      <c r="EXX13" s="314"/>
      <c r="EXY13" s="314"/>
      <c r="EXZ13" s="314"/>
      <c r="EYA13" s="314"/>
      <c r="EYB13" s="314"/>
      <c r="EYC13" s="314"/>
      <c r="EYD13" s="314"/>
      <c r="EYE13" s="314"/>
      <c r="EYF13" s="314"/>
      <c r="EYG13" s="314"/>
      <c r="EYH13" s="314"/>
      <c r="EYI13" s="314"/>
      <c r="EYJ13" s="314"/>
      <c r="EYK13" s="314"/>
      <c r="EYL13" s="314"/>
      <c r="EYM13" s="314"/>
      <c r="EYN13" s="314"/>
      <c r="EYO13" s="314"/>
      <c r="EYP13" s="314"/>
      <c r="EYQ13" s="314"/>
      <c r="EYR13" s="314"/>
      <c r="EYS13" s="314"/>
      <c r="EYT13" s="314"/>
      <c r="EYU13" s="314"/>
      <c r="EYV13" s="314"/>
      <c r="EYW13" s="314"/>
      <c r="EYX13" s="314"/>
      <c r="EYY13" s="314"/>
      <c r="EYZ13" s="314"/>
      <c r="EZA13" s="314"/>
      <c r="EZB13" s="314"/>
      <c r="EZC13" s="314"/>
      <c r="EZD13" s="314"/>
      <c r="EZE13" s="314"/>
      <c r="EZF13" s="314"/>
      <c r="EZG13" s="314"/>
      <c r="EZH13" s="314"/>
      <c r="EZI13" s="314"/>
      <c r="EZJ13" s="314"/>
      <c r="EZK13" s="314"/>
      <c r="EZL13" s="314"/>
      <c r="EZM13" s="314"/>
      <c r="EZN13" s="314"/>
      <c r="EZO13" s="314"/>
      <c r="EZP13" s="314"/>
      <c r="EZQ13" s="314"/>
      <c r="EZR13" s="314"/>
      <c r="EZS13" s="314"/>
      <c r="EZT13" s="314"/>
      <c r="EZU13" s="314"/>
      <c r="EZV13" s="314"/>
      <c r="EZW13" s="314"/>
      <c r="EZX13" s="314"/>
      <c r="EZY13" s="314"/>
      <c r="EZZ13" s="314"/>
      <c r="FAA13" s="314"/>
      <c r="FAB13" s="314"/>
      <c r="FAC13" s="314"/>
      <c r="FAD13" s="314"/>
      <c r="FAE13" s="314"/>
      <c r="FAF13" s="314"/>
      <c r="FAG13" s="314"/>
      <c r="FAH13" s="314"/>
      <c r="FAI13" s="314"/>
      <c r="FAJ13" s="314"/>
      <c r="FAK13" s="314"/>
      <c r="FAL13" s="314"/>
      <c r="FAM13" s="314"/>
      <c r="FAN13" s="314"/>
      <c r="FAO13" s="314"/>
      <c r="FAP13" s="314"/>
      <c r="FAQ13" s="314"/>
      <c r="FAR13" s="314"/>
      <c r="FAS13" s="314"/>
      <c r="FAT13" s="314"/>
      <c r="FAU13" s="314"/>
      <c r="FAV13" s="314"/>
      <c r="FAW13" s="314"/>
      <c r="FAX13" s="314"/>
      <c r="FAY13" s="314"/>
      <c r="FAZ13" s="314"/>
      <c r="FBA13" s="314"/>
      <c r="FBB13" s="314"/>
      <c r="FBC13" s="314"/>
      <c r="FBD13" s="314"/>
      <c r="FBE13" s="314"/>
      <c r="FBF13" s="314"/>
      <c r="FBG13" s="314"/>
      <c r="FBH13" s="314"/>
      <c r="FBI13" s="314"/>
      <c r="FBJ13" s="314"/>
      <c r="FBK13" s="314"/>
      <c r="FBL13" s="314"/>
      <c r="FBM13" s="314"/>
      <c r="FBN13" s="314"/>
      <c r="FBO13" s="314"/>
      <c r="FBP13" s="314"/>
      <c r="FBQ13" s="314"/>
      <c r="FBR13" s="314"/>
      <c r="FBS13" s="314"/>
      <c r="FBT13" s="314"/>
      <c r="FBU13" s="314"/>
      <c r="FBV13" s="314"/>
      <c r="FBW13" s="314"/>
      <c r="FBX13" s="314"/>
      <c r="FBY13" s="314"/>
      <c r="FBZ13" s="314"/>
      <c r="FCA13" s="314"/>
      <c r="FCB13" s="314"/>
      <c r="FCC13" s="314"/>
      <c r="FCD13" s="314"/>
      <c r="FCE13" s="314"/>
      <c r="FCF13" s="314"/>
      <c r="FCG13" s="314"/>
      <c r="FCH13" s="314"/>
      <c r="FCI13" s="314"/>
      <c r="FCJ13" s="314"/>
      <c r="FCK13" s="314"/>
      <c r="FCL13" s="314"/>
      <c r="FCM13" s="314"/>
      <c r="FCN13" s="314"/>
      <c r="FCO13" s="314"/>
      <c r="FCP13" s="314"/>
      <c r="FCQ13" s="314"/>
      <c r="FCR13" s="314"/>
      <c r="FCS13" s="314"/>
      <c r="FCT13" s="314"/>
      <c r="FCU13" s="314"/>
      <c r="FCV13" s="314"/>
      <c r="FCW13" s="314"/>
      <c r="FCX13" s="314"/>
      <c r="FCY13" s="314"/>
      <c r="FCZ13" s="314"/>
      <c r="FDA13" s="314"/>
      <c r="FDB13" s="314"/>
      <c r="FDC13" s="314"/>
      <c r="FDD13" s="314"/>
      <c r="FDE13" s="314"/>
      <c r="FDF13" s="314"/>
      <c r="FDG13" s="314"/>
      <c r="FDH13" s="314"/>
      <c r="FDI13" s="314"/>
      <c r="FDJ13" s="314"/>
      <c r="FDK13" s="314"/>
      <c r="FDL13" s="314"/>
      <c r="FDM13" s="314"/>
      <c r="FDN13" s="314"/>
      <c r="FDO13" s="314"/>
      <c r="FDP13" s="314"/>
      <c r="FDQ13" s="314"/>
      <c r="FDR13" s="314"/>
      <c r="FDS13" s="314"/>
      <c r="FDT13" s="314"/>
      <c r="FDU13" s="314"/>
      <c r="FDV13" s="314"/>
      <c r="FDW13" s="314"/>
      <c r="FDX13" s="314"/>
      <c r="FDY13" s="314"/>
      <c r="FDZ13" s="314"/>
      <c r="FEA13" s="314"/>
      <c r="FEB13" s="314"/>
      <c r="FEC13" s="314"/>
      <c r="FED13" s="314"/>
      <c r="FEE13" s="314"/>
      <c r="FEF13" s="314"/>
      <c r="FEG13" s="314"/>
      <c r="FEH13" s="314"/>
      <c r="FEI13" s="314"/>
      <c r="FEJ13" s="314"/>
      <c r="FEK13" s="314"/>
      <c r="FEL13" s="314"/>
      <c r="FEM13" s="314"/>
      <c r="FEN13" s="314"/>
      <c r="FEO13" s="314"/>
      <c r="FEP13" s="314"/>
      <c r="FEQ13" s="314"/>
      <c r="FER13" s="314"/>
      <c r="FES13" s="314"/>
      <c r="FET13" s="314"/>
      <c r="FEU13" s="314"/>
      <c r="FEV13" s="314"/>
      <c r="FEW13" s="314"/>
      <c r="FEX13" s="314"/>
      <c r="FEY13" s="314"/>
      <c r="FEZ13" s="314"/>
      <c r="FFA13" s="314"/>
      <c r="FFB13" s="314"/>
      <c r="FFC13" s="314"/>
      <c r="FFD13" s="314"/>
      <c r="FFE13" s="314"/>
      <c r="FFF13" s="314"/>
      <c r="FFG13" s="314"/>
      <c r="FFH13" s="314"/>
      <c r="FFI13" s="314"/>
      <c r="FFJ13" s="314"/>
      <c r="FFK13" s="314"/>
      <c r="FFL13" s="314"/>
      <c r="FFM13" s="314"/>
      <c r="FFN13" s="314"/>
      <c r="FFO13" s="314"/>
      <c r="FFP13" s="314"/>
      <c r="FFQ13" s="314"/>
      <c r="FFR13" s="314"/>
      <c r="FFS13" s="314"/>
      <c r="FFT13" s="314"/>
      <c r="FFU13" s="314"/>
      <c r="FFV13" s="314"/>
      <c r="FFW13" s="314"/>
      <c r="FFX13" s="314"/>
      <c r="FFY13" s="314"/>
      <c r="FFZ13" s="314"/>
      <c r="FGA13" s="314"/>
      <c r="FGB13" s="314"/>
      <c r="FGC13" s="314"/>
      <c r="FGD13" s="314"/>
      <c r="FGE13" s="314"/>
      <c r="FGF13" s="314"/>
      <c r="FGG13" s="314"/>
      <c r="FGH13" s="314"/>
      <c r="FGI13" s="314"/>
      <c r="FGJ13" s="314"/>
      <c r="FGK13" s="314"/>
      <c r="FGL13" s="314"/>
      <c r="FGM13" s="314"/>
      <c r="FGN13" s="314"/>
      <c r="FGO13" s="314"/>
      <c r="FGP13" s="314"/>
      <c r="FGQ13" s="314"/>
      <c r="FGR13" s="314"/>
      <c r="FGS13" s="314"/>
      <c r="FGT13" s="314"/>
      <c r="FGU13" s="314"/>
      <c r="FGV13" s="314"/>
      <c r="FGW13" s="314"/>
      <c r="FGX13" s="314"/>
      <c r="FGY13" s="314"/>
      <c r="FGZ13" s="314"/>
      <c r="FHA13" s="314"/>
      <c r="FHB13" s="314"/>
      <c r="FHC13" s="314"/>
      <c r="FHD13" s="314"/>
      <c r="FHE13" s="314"/>
      <c r="FHF13" s="314"/>
      <c r="FHG13" s="314"/>
      <c r="FHH13" s="314"/>
      <c r="FHI13" s="314"/>
      <c r="FHJ13" s="314"/>
      <c r="FHK13" s="314"/>
      <c r="FHL13" s="314"/>
      <c r="FHM13" s="314"/>
      <c r="FHN13" s="314"/>
      <c r="FHO13" s="314"/>
      <c r="FHP13" s="314"/>
      <c r="FHQ13" s="314"/>
      <c r="FHR13" s="314"/>
      <c r="FHS13" s="314"/>
      <c r="FHT13" s="314"/>
      <c r="FHU13" s="314"/>
      <c r="FHV13" s="314"/>
      <c r="FHW13" s="314"/>
      <c r="FHX13" s="314"/>
      <c r="FHY13" s="314"/>
      <c r="FHZ13" s="314"/>
      <c r="FIA13" s="314"/>
      <c r="FIB13" s="314"/>
      <c r="FIC13" s="314"/>
      <c r="FID13" s="314"/>
      <c r="FIE13" s="314"/>
      <c r="FIF13" s="314"/>
      <c r="FIG13" s="314"/>
      <c r="FIH13" s="314"/>
      <c r="FII13" s="314"/>
      <c r="FIJ13" s="314"/>
      <c r="FIK13" s="314"/>
      <c r="FIL13" s="314"/>
      <c r="FIM13" s="314"/>
      <c r="FIN13" s="314"/>
      <c r="FIO13" s="314"/>
      <c r="FIP13" s="314"/>
      <c r="FIQ13" s="314"/>
      <c r="FIR13" s="314"/>
      <c r="FIS13" s="314"/>
      <c r="FIT13" s="314"/>
      <c r="FIU13" s="314"/>
      <c r="FIV13" s="314"/>
      <c r="FIW13" s="314"/>
      <c r="FIX13" s="314"/>
      <c r="FIY13" s="314"/>
      <c r="FIZ13" s="314"/>
      <c r="FJA13" s="314"/>
      <c r="FJB13" s="314"/>
      <c r="FJC13" s="314"/>
      <c r="FJD13" s="314"/>
      <c r="FJE13" s="314"/>
      <c r="FJF13" s="314"/>
      <c r="FJG13" s="314"/>
      <c r="FJH13" s="314"/>
      <c r="FJI13" s="314"/>
      <c r="FJJ13" s="314"/>
      <c r="FJK13" s="314"/>
      <c r="FJL13" s="314"/>
      <c r="FJM13" s="314"/>
      <c r="FJN13" s="314"/>
      <c r="FJO13" s="314"/>
      <c r="FJP13" s="314"/>
      <c r="FJQ13" s="314"/>
      <c r="FJR13" s="314"/>
      <c r="FJS13" s="314"/>
      <c r="FJT13" s="314"/>
      <c r="FJU13" s="314"/>
      <c r="FJV13" s="314"/>
      <c r="FJW13" s="314"/>
      <c r="FJX13" s="314"/>
      <c r="FJY13" s="314"/>
      <c r="FJZ13" s="314"/>
      <c r="FKA13" s="314"/>
      <c r="FKB13" s="314"/>
      <c r="FKC13" s="314"/>
      <c r="FKD13" s="314"/>
      <c r="FKE13" s="314"/>
      <c r="FKF13" s="314"/>
      <c r="FKG13" s="314"/>
      <c r="FKH13" s="314"/>
      <c r="FKI13" s="314"/>
      <c r="FKJ13" s="314"/>
      <c r="FKK13" s="314"/>
      <c r="FKL13" s="314"/>
      <c r="FKM13" s="314"/>
      <c r="FKN13" s="314"/>
      <c r="FKO13" s="314"/>
      <c r="FKP13" s="314"/>
      <c r="FKQ13" s="314"/>
      <c r="FKR13" s="314"/>
      <c r="FKS13" s="314"/>
      <c r="FKT13" s="314"/>
      <c r="FKU13" s="314"/>
      <c r="FKV13" s="314"/>
      <c r="FKW13" s="314"/>
      <c r="FKX13" s="314"/>
      <c r="FKY13" s="314"/>
      <c r="FKZ13" s="314"/>
      <c r="FLA13" s="314"/>
      <c r="FLB13" s="314"/>
      <c r="FLC13" s="314"/>
      <c r="FLD13" s="314"/>
      <c r="FLE13" s="314"/>
      <c r="FLF13" s="314"/>
      <c r="FLG13" s="314"/>
      <c r="FLH13" s="314"/>
      <c r="FLI13" s="314"/>
      <c r="FLJ13" s="314"/>
      <c r="FLK13" s="314"/>
      <c r="FLL13" s="314"/>
      <c r="FLM13" s="314"/>
      <c r="FLN13" s="314"/>
      <c r="FLO13" s="314"/>
      <c r="FLP13" s="314"/>
      <c r="FLQ13" s="314"/>
      <c r="FLR13" s="314"/>
      <c r="FLS13" s="314"/>
      <c r="FLT13" s="314"/>
      <c r="FLU13" s="314"/>
      <c r="FLV13" s="314"/>
      <c r="FLW13" s="314"/>
      <c r="FLX13" s="314"/>
      <c r="FLY13" s="314"/>
      <c r="FLZ13" s="314"/>
      <c r="FMA13" s="314"/>
      <c r="FMB13" s="314"/>
      <c r="FMC13" s="314"/>
      <c r="FMD13" s="314"/>
      <c r="FME13" s="314"/>
      <c r="FMF13" s="314"/>
      <c r="FMG13" s="314"/>
      <c r="FMH13" s="314"/>
      <c r="FMI13" s="314"/>
      <c r="FMJ13" s="314"/>
      <c r="FMK13" s="314"/>
      <c r="FML13" s="314"/>
      <c r="FMM13" s="314"/>
      <c r="FMN13" s="314"/>
      <c r="FMO13" s="314"/>
      <c r="FMP13" s="314"/>
      <c r="FMQ13" s="314"/>
      <c r="FMR13" s="314"/>
      <c r="FMS13" s="314"/>
      <c r="FMT13" s="314"/>
      <c r="FMU13" s="314"/>
      <c r="FMV13" s="314"/>
      <c r="FMW13" s="314"/>
      <c r="FMX13" s="314"/>
      <c r="FMY13" s="314"/>
      <c r="FMZ13" s="314"/>
      <c r="FNA13" s="314"/>
      <c r="FNB13" s="314"/>
      <c r="FNC13" s="314"/>
      <c r="FND13" s="314"/>
      <c r="FNE13" s="314"/>
      <c r="FNF13" s="314"/>
      <c r="FNG13" s="314"/>
      <c r="FNH13" s="314"/>
      <c r="FNI13" s="314"/>
      <c r="FNJ13" s="314"/>
      <c r="FNK13" s="314"/>
      <c r="FNL13" s="314"/>
      <c r="FNM13" s="314"/>
      <c r="FNN13" s="314"/>
      <c r="FNO13" s="314"/>
      <c r="FNP13" s="314"/>
      <c r="FNQ13" s="314"/>
      <c r="FNR13" s="314"/>
      <c r="FNS13" s="314"/>
      <c r="FNT13" s="314"/>
      <c r="FNU13" s="314"/>
      <c r="FNV13" s="314"/>
      <c r="FNW13" s="314"/>
      <c r="FNX13" s="314"/>
      <c r="FNY13" s="314"/>
      <c r="FNZ13" s="314"/>
      <c r="FOA13" s="314"/>
      <c r="FOB13" s="314"/>
      <c r="FOC13" s="314"/>
      <c r="FOD13" s="314"/>
      <c r="FOE13" s="314"/>
      <c r="FOF13" s="314"/>
      <c r="FOG13" s="314"/>
      <c r="FOH13" s="314"/>
      <c r="FOI13" s="314"/>
      <c r="FOJ13" s="314"/>
      <c r="FOK13" s="314"/>
      <c r="FOL13" s="314"/>
      <c r="FOM13" s="314"/>
      <c r="FON13" s="314"/>
      <c r="FOO13" s="314"/>
      <c r="FOP13" s="314"/>
      <c r="FOQ13" s="314"/>
      <c r="FOR13" s="314"/>
      <c r="FOS13" s="314"/>
      <c r="FOT13" s="314"/>
      <c r="FOU13" s="314"/>
      <c r="FOV13" s="314"/>
      <c r="FOW13" s="314"/>
      <c r="FOX13" s="314"/>
      <c r="FOY13" s="314"/>
      <c r="FOZ13" s="314"/>
      <c r="FPA13" s="314"/>
      <c r="FPB13" s="314"/>
      <c r="FPC13" s="314"/>
      <c r="FPD13" s="314"/>
      <c r="FPE13" s="314"/>
      <c r="FPF13" s="314"/>
      <c r="FPG13" s="314"/>
      <c r="FPH13" s="314"/>
      <c r="FPI13" s="314"/>
      <c r="FPJ13" s="314"/>
      <c r="FPK13" s="314"/>
      <c r="FPL13" s="314"/>
      <c r="FPM13" s="314"/>
      <c r="FPN13" s="314"/>
      <c r="FPO13" s="314"/>
      <c r="FPP13" s="314"/>
      <c r="FPQ13" s="314"/>
      <c r="FPR13" s="314"/>
      <c r="FPS13" s="314"/>
      <c r="FPT13" s="314"/>
      <c r="FPU13" s="314"/>
      <c r="FPV13" s="314"/>
      <c r="FPW13" s="314"/>
      <c r="FPX13" s="314"/>
      <c r="FPY13" s="314"/>
      <c r="FPZ13" s="314"/>
      <c r="FQA13" s="314"/>
      <c r="FQB13" s="314"/>
      <c r="FQC13" s="314"/>
      <c r="FQD13" s="314"/>
      <c r="FQE13" s="314"/>
      <c r="FQF13" s="314"/>
      <c r="FQG13" s="314"/>
      <c r="FQH13" s="314"/>
      <c r="FQI13" s="314"/>
      <c r="FQJ13" s="314"/>
      <c r="FQK13" s="314"/>
      <c r="FQL13" s="314"/>
      <c r="FQM13" s="314"/>
      <c r="FQN13" s="314"/>
      <c r="FQO13" s="314"/>
      <c r="FQP13" s="314"/>
      <c r="FQQ13" s="314"/>
      <c r="FQR13" s="314"/>
      <c r="FQS13" s="314"/>
      <c r="FQT13" s="314"/>
      <c r="FQU13" s="314"/>
      <c r="FQV13" s="314"/>
      <c r="FQW13" s="314"/>
      <c r="FQX13" s="314"/>
      <c r="FQY13" s="314"/>
      <c r="FQZ13" s="314"/>
      <c r="FRA13" s="314"/>
      <c r="FRB13" s="314"/>
      <c r="FRC13" s="314"/>
      <c r="FRD13" s="314"/>
      <c r="FRE13" s="314"/>
      <c r="FRF13" s="314"/>
      <c r="FRG13" s="314"/>
      <c r="FRH13" s="314"/>
      <c r="FRI13" s="314"/>
      <c r="FRJ13" s="314"/>
      <c r="FRK13" s="314"/>
      <c r="FRL13" s="314"/>
      <c r="FRM13" s="314"/>
      <c r="FRN13" s="314"/>
      <c r="FRO13" s="314"/>
      <c r="FRP13" s="314"/>
      <c r="FRQ13" s="314"/>
      <c r="FRR13" s="314"/>
      <c r="FRS13" s="314"/>
      <c r="FRT13" s="314"/>
      <c r="FRU13" s="314"/>
      <c r="FRV13" s="314"/>
      <c r="FRW13" s="314"/>
      <c r="FRX13" s="314"/>
      <c r="FRY13" s="314"/>
      <c r="FRZ13" s="314"/>
      <c r="FSA13" s="314"/>
      <c r="FSB13" s="314"/>
      <c r="FSC13" s="314"/>
      <c r="FSD13" s="314"/>
      <c r="FSE13" s="314"/>
      <c r="FSF13" s="314"/>
      <c r="FSG13" s="314"/>
      <c r="FSH13" s="314"/>
      <c r="FSI13" s="314"/>
      <c r="FSJ13" s="314"/>
      <c r="FSK13" s="314"/>
      <c r="FSL13" s="314"/>
      <c r="FSM13" s="314"/>
      <c r="FSN13" s="314"/>
      <c r="FSO13" s="314"/>
      <c r="FSP13" s="314"/>
      <c r="FSQ13" s="314"/>
      <c r="FSR13" s="314"/>
      <c r="FSS13" s="314"/>
      <c r="FST13" s="314"/>
      <c r="FSU13" s="314"/>
      <c r="FSV13" s="314"/>
      <c r="FSW13" s="314"/>
      <c r="FSX13" s="314"/>
      <c r="FSY13" s="314"/>
      <c r="FSZ13" s="314"/>
      <c r="FTA13" s="314"/>
      <c r="FTB13" s="314"/>
      <c r="FTC13" s="314"/>
      <c r="FTD13" s="314"/>
      <c r="FTE13" s="314"/>
      <c r="FTF13" s="314"/>
      <c r="FTG13" s="314"/>
      <c r="FTH13" s="314"/>
      <c r="FTI13" s="314"/>
      <c r="FTJ13" s="314"/>
      <c r="FTK13" s="314"/>
      <c r="FTL13" s="314"/>
      <c r="FTM13" s="314"/>
      <c r="FTN13" s="314"/>
      <c r="FTO13" s="314"/>
      <c r="FTP13" s="314"/>
      <c r="FTQ13" s="314"/>
      <c r="FTR13" s="314"/>
      <c r="FTS13" s="314"/>
      <c r="FTT13" s="314"/>
      <c r="FTU13" s="314"/>
      <c r="FTV13" s="314"/>
      <c r="FTW13" s="314"/>
      <c r="FTX13" s="314"/>
      <c r="FTY13" s="314"/>
      <c r="FTZ13" s="314"/>
      <c r="FUA13" s="314"/>
      <c r="FUB13" s="314"/>
      <c r="FUC13" s="314"/>
      <c r="FUD13" s="314"/>
      <c r="FUE13" s="314"/>
      <c r="FUF13" s="314"/>
      <c r="FUG13" s="314"/>
      <c r="FUH13" s="314"/>
      <c r="FUI13" s="314"/>
      <c r="FUJ13" s="314"/>
      <c r="FUK13" s="314"/>
      <c r="FUL13" s="314"/>
      <c r="FUM13" s="314"/>
      <c r="FUN13" s="314"/>
      <c r="FUO13" s="314"/>
      <c r="FUP13" s="314"/>
      <c r="FUQ13" s="314"/>
      <c r="FUR13" s="314"/>
      <c r="FUS13" s="314"/>
      <c r="FUT13" s="314"/>
      <c r="FUU13" s="314"/>
      <c r="FUV13" s="314"/>
      <c r="FUW13" s="314"/>
      <c r="FUX13" s="314"/>
      <c r="FUY13" s="314"/>
      <c r="FUZ13" s="314"/>
      <c r="FVA13" s="314"/>
      <c r="FVB13" s="314"/>
      <c r="FVC13" s="314"/>
      <c r="FVD13" s="314"/>
      <c r="FVE13" s="314"/>
      <c r="FVF13" s="314"/>
      <c r="FVG13" s="314"/>
      <c r="FVH13" s="314"/>
      <c r="FVI13" s="314"/>
      <c r="FVJ13" s="314"/>
      <c r="FVK13" s="314"/>
      <c r="FVL13" s="314"/>
      <c r="FVM13" s="314"/>
      <c r="FVN13" s="314"/>
      <c r="FVO13" s="314"/>
      <c r="FVP13" s="314"/>
      <c r="FVQ13" s="314"/>
      <c r="FVR13" s="314"/>
      <c r="FVS13" s="314"/>
      <c r="FVT13" s="314"/>
      <c r="FVU13" s="314"/>
      <c r="FVV13" s="314"/>
      <c r="FVW13" s="314"/>
      <c r="FVX13" s="314"/>
      <c r="FVY13" s="314"/>
      <c r="FVZ13" s="314"/>
      <c r="FWA13" s="314"/>
      <c r="FWB13" s="314"/>
      <c r="FWC13" s="314"/>
      <c r="FWD13" s="314"/>
      <c r="FWE13" s="314"/>
      <c r="FWF13" s="314"/>
      <c r="FWG13" s="314"/>
      <c r="FWH13" s="314"/>
      <c r="FWI13" s="314"/>
      <c r="FWJ13" s="314"/>
      <c r="FWK13" s="314"/>
      <c r="FWL13" s="314"/>
      <c r="FWM13" s="314"/>
      <c r="FWN13" s="314"/>
      <c r="FWO13" s="314"/>
      <c r="FWP13" s="314"/>
      <c r="FWQ13" s="314"/>
      <c r="FWR13" s="314"/>
      <c r="FWS13" s="314"/>
      <c r="FWT13" s="314"/>
      <c r="FWU13" s="314"/>
      <c r="FWV13" s="314"/>
      <c r="FWW13" s="314"/>
      <c r="FWX13" s="314"/>
      <c r="FWY13" s="314"/>
      <c r="FWZ13" s="314"/>
      <c r="FXA13" s="314"/>
      <c r="FXB13" s="314"/>
      <c r="FXC13" s="314"/>
      <c r="FXD13" s="314"/>
      <c r="FXE13" s="314"/>
      <c r="FXF13" s="314"/>
      <c r="FXG13" s="314"/>
      <c r="FXH13" s="314"/>
      <c r="FXI13" s="314"/>
      <c r="FXJ13" s="314"/>
      <c r="FXK13" s="314"/>
      <c r="FXL13" s="314"/>
      <c r="FXM13" s="314"/>
      <c r="FXN13" s="314"/>
      <c r="FXO13" s="314"/>
      <c r="FXP13" s="314"/>
      <c r="FXQ13" s="314"/>
      <c r="FXR13" s="314"/>
      <c r="FXS13" s="314"/>
      <c r="FXT13" s="314"/>
      <c r="FXU13" s="314"/>
      <c r="FXV13" s="314"/>
      <c r="FXW13" s="314"/>
      <c r="FXX13" s="314"/>
      <c r="FXY13" s="314"/>
      <c r="FXZ13" s="314"/>
      <c r="FYA13" s="314"/>
      <c r="FYB13" s="314"/>
      <c r="FYC13" s="314"/>
      <c r="FYD13" s="314"/>
      <c r="FYE13" s="314"/>
      <c r="FYF13" s="314"/>
      <c r="FYG13" s="314"/>
      <c r="FYH13" s="314"/>
      <c r="FYI13" s="314"/>
      <c r="FYJ13" s="314"/>
      <c r="FYK13" s="314"/>
      <c r="FYL13" s="314"/>
      <c r="FYM13" s="314"/>
      <c r="FYN13" s="314"/>
      <c r="FYO13" s="314"/>
      <c r="FYP13" s="314"/>
      <c r="FYQ13" s="314"/>
      <c r="FYR13" s="314"/>
      <c r="FYS13" s="314"/>
      <c r="FYT13" s="314"/>
      <c r="FYU13" s="314"/>
      <c r="FYV13" s="314"/>
      <c r="FYW13" s="314"/>
      <c r="FYX13" s="314"/>
      <c r="FYY13" s="314"/>
      <c r="FYZ13" s="314"/>
      <c r="FZA13" s="314"/>
      <c r="FZB13" s="314"/>
      <c r="FZC13" s="314"/>
      <c r="FZD13" s="314"/>
      <c r="FZE13" s="314"/>
      <c r="FZF13" s="314"/>
      <c r="FZG13" s="314"/>
      <c r="FZH13" s="314"/>
      <c r="FZI13" s="314"/>
      <c r="FZJ13" s="314"/>
      <c r="FZK13" s="314"/>
      <c r="FZL13" s="314"/>
      <c r="FZM13" s="314"/>
      <c r="FZN13" s="314"/>
      <c r="FZO13" s="314"/>
      <c r="FZP13" s="314"/>
      <c r="FZQ13" s="314"/>
      <c r="FZR13" s="314"/>
      <c r="FZS13" s="314"/>
      <c r="FZT13" s="314"/>
      <c r="FZU13" s="314"/>
      <c r="FZV13" s="314"/>
      <c r="FZW13" s="314"/>
      <c r="FZX13" s="314"/>
      <c r="FZY13" s="314"/>
      <c r="FZZ13" s="314"/>
      <c r="GAA13" s="314"/>
      <c r="GAB13" s="314"/>
      <c r="GAC13" s="314"/>
      <c r="GAD13" s="314"/>
      <c r="GAE13" s="314"/>
      <c r="GAF13" s="314"/>
      <c r="GAG13" s="314"/>
      <c r="GAH13" s="314"/>
      <c r="GAI13" s="314"/>
      <c r="GAJ13" s="314"/>
      <c r="GAK13" s="314"/>
      <c r="GAL13" s="314"/>
      <c r="GAM13" s="314"/>
      <c r="GAN13" s="314"/>
      <c r="GAO13" s="314"/>
      <c r="GAP13" s="314"/>
      <c r="GAQ13" s="314"/>
      <c r="GAR13" s="314"/>
      <c r="GAS13" s="314"/>
      <c r="GAT13" s="314"/>
      <c r="GAU13" s="314"/>
      <c r="GAV13" s="314"/>
      <c r="GAW13" s="314"/>
      <c r="GAX13" s="314"/>
      <c r="GAY13" s="314"/>
      <c r="GAZ13" s="314"/>
      <c r="GBA13" s="314"/>
      <c r="GBB13" s="314"/>
      <c r="GBC13" s="314"/>
      <c r="GBD13" s="314"/>
      <c r="GBE13" s="314"/>
      <c r="GBF13" s="314"/>
      <c r="GBG13" s="314"/>
      <c r="GBH13" s="314"/>
      <c r="GBI13" s="314"/>
      <c r="GBJ13" s="314"/>
      <c r="GBK13" s="314"/>
      <c r="GBL13" s="314"/>
      <c r="GBM13" s="314"/>
      <c r="GBN13" s="314"/>
      <c r="GBO13" s="314"/>
      <c r="GBP13" s="314"/>
      <c r="GBQ13" s="314"/>
      <c r="GBR13" s="314"/>
      <c r="GBS13" s="314"/>
      <c r="GBT13" s="314"/>
      <c r="GBU13" s="314"/>
      <c r="GBV13" s="314"/>
      <c r="GBW13" s="314"/>
      <c r="GBX13" s="314"/>
      <c r="GBY13" s="314"/>
      <c r="GBZ13" s="314"/>
      <c r="GCA13" s="314"/>
      <c r="GCB13" s="314"/>
      <c r="GCC13" s="314"/>
      <c r="GCD13" s="314"/>
      <c r="GCE13" s="314"/>
      <c r="GCF13" s="314"/>
      <c r="GCG13" s="314"/>
      <c r="GCH13" s="314"/>
      <c r="GCI13" s="314"/>
      <c r="GCJ13" s="314"/>
      <c r="GCK13" s="314"/>
      <c r="GCL13" s="314"/>
      <c r="GCM13" s="314"/>
      <c r="GCN13" s="314"/>
      <c r="GCO13" s="314"/>
      <c r="GCP13" s="314"/>
      <c r="GCQ13" s="314"/>
      <c r="GCR13" s="314"/>
      <c r="GCS13" s="314"/>
      <c r="GCT13" s="314"/>
      <c r="GCU13" s="314"/>
      <c r="GCV13" s="314"/>
      <c r="GCW13" s="314"/>
      <c r="GCX13" s="314"/>
      <c r="GCY13" s="314"/>
      <c r="GCZ13" s="314"/>
      <c r="GDA13" s="314"/>
      <c r="GDB13" s="314"/>
      <c r="GDC13" s="314"/>
      <c r="GDD13" s="314"/>
      <c r="GDE13" s="314"/>
      <c r="GDF13" s="314"/>
      <c r="GDG13" s="314"/>
      <c r="GDH13" s="314"/>
      <c r="GDI13" s="314"/>
      <c r="GDJ13" s="314"/>
      <c r="GDK13" s="314"/>
      <c r="GDL13" s="314"/>
      <c r="GDM13" s="314"/>
      <c r="GDN13" s="314"/>
      <c r="GDO13" s="314"/>
      <c r="GDP13" s="314"/>
      <c r="GDQ13" s="314"/>
      <c r="GDR13" s="314"/>
      <c r="GDS13" s="314"/>
      <c r="GDT13" s="314"/>
      <c r="GDU13" s="314"/>
      <c r="GDV13" s="314"/>
      <c r="GDW13" s="314"/>
      <c r="GDX13" s="314"/>
      <c r="GDY13" s="314"/>
      <c r="GDZ13" s="314"/>
      <c r="GEA13" s="314"/>
      <c r="GEB13" s="314"/>
      <c r="GEC13" s="314"/>
      <c r="GED13" s="314"/>
      <c r="GEE13" s="314"/>
      <c r="GEF13" s="314"/>
      <c r="GEG13" s="314"/>
      <c r="GEH13" s="314"/>
      <c r="GEI13" s="314"/>
      <c r="GEJ13" s="314"/>
      <c r="GEK13" s="314"/>
      <c r="GEL13" s="314"/>
      <c r="GEM13" s="314"/>
      <c r="GEN13" s="314"/>
      <c r="GEO13" s="314"/>
      <c r="GEP13" s="314"/>
      <c r="GEQ13" s="314"/>
      <c r="GER13" s="314"/>
      <c r="GES13" s="314"/>
      <c r="GET13" s="314"/>
      <c r="GEU13" s="314"/>
      <c r="GEV13" s="314"/>
      <c r="GEW13" s="314"/>
      <c r="GEX13" s="314"/>
      <c r="GEY13" s="314"/>
      <c r="GEZ13" s="314"/>
      <c r="GFA13" s="314"/>
      <c r="GFB13" s="314"/>
      <c r="GFC13" s="314"/>
      <c r="GFD13" s="314"/>
      <c r="GFE13" s="314"/>
      <c r="GFF13" s="314"/>
      <c r="GFG13" s="314"/>
      <c r="GFH13" s="314"/>
      <c r="GFI13" s="314"/>
      <c r="GFJ13" s="314"/>
      <c r="GFK13" s="314"/>
      <c r="GFL13" s="314"/>
      <c r="GFM13" s="314"/>
      <c r="GFN13" s="314"/>
      <c r="GFO13" s="314"/>
      <c r="GFP13" s="314"/>
      <c r="GFQ13" s="314"/>
      <c r="GFR13" s="314"/>
      <c r="GFS13" s="314"/>
      <c r="GFT13" s="314"/>
      <c r="GFU13" s="314"/>
      <c r="GFV13" s="314"/>
      <c r="GFW13" s="314"/>
      <c r="GFX13" s="314"/>
      <c r="GFY13" s="314"/>
      <c r="GFZ13" s="314"/>
      <c r="GGA13" s="314"/>
      <c r="GGB13" s="314"/>
      <c r="GGC13" s="314"/>
      <c r="GGD13" s="314"/>
      <c r="GGE13" s="314"/>
      <c r="GGF13" s="314"/>
      <c r="GGG13" s="314"/>
      <c r="GGH13" s="314"/>
      <c r="GGI13" s="314"/>
      <c r="GGJ13" s="314"/>
      <c r="GGK13" s="314"/>
      <c r="GGL13" s="314"/>
      <c r="GGM13" s="314"/>
      <c r="GGN13" s="314"/>
      <c r="GGO13" s="314"/>
      <c r="GGP13" s="314"/>
      <c r="GGQ13" s="314"/>
      <c r="GGR13" s="314"/>
      <c r="GGS13" s="314"/>
      <c r="GGT13" s="314"/>
      <c r="GGU13" s="314"/>
      <c r="GGV13" s="314"/>
      <c r="GGW13" s="314"/>
      <c r="GGX13" s="314"/>
      <c r="GGY13" s="314"/>
      <c r="GGZ13" s="314"/>
      <c r="GHA13" s="314"/>
      <c r="GHB13" s="314"/>
      <c r="GHC13" s="314"/>
      <c r="GHD13" s="314"/>
      <c r="GHE13" s="314"/>
      <c r="GHF13" s="314"/>
      <c r="GHG13" s="314"/>
      <c r="GHH13" s="314"/>
      <c r="GHI13" s="314"/>
      <c r="GHJ13" s="314"/>
      <c r="GHK13" s="314"/>
      <c r="GHL13" s="314"/>
      <c r="GHM13" s="314"/>
      <c r="GHN13" s="314"/>
      <c r="GHO13" s="314"/>
      <c r="GHP13" s="314"/>
      <c r="GHQ13" s="314"/>
      <c r="GHR13" s="314"/>
      <c r="GHS13" s="314"/>
      <c r="GHT13" s="314"/>
      <c r="GHU13" s="314"/>
      <c r="GHV13" s="314"/>
      <c r="GHW13" s="314"/>
      <c r="GHX13" s="314"/>
      <c r="GHY13" s="314"/>
      <c r="GHZ13" s="314"/>
      <c r="GIA13" s="314"/>
      <c r="GIB13" s="314"/>
      <c r="GIC13" s="314"/>
      <c r="GID13" s="314"/>
      <c r="GIE13" s="314"/>
      <c r="GIF13" s="314"/>
      <c r="GIG13" s="314"/>
      <c r="GIH13" s="314"/>
      <c r="GII13" s="314"/>
      <c r="GIJ13" s="314"/>
      <c r="GIK13" s="314"/>
      <c r="GIL13" s="314"/>
      <c r="GIM13" s="314"/>
      <c r="GIN13" s="314"/>
      <c r="GIO13" s="314"/>
      <c r="GIP13" s="314"/>
      <c r="GIQ13" s="314"/>
      <c r="GIR13" s="314"/>
      <c r="GIS13" s="314"/>
      <c r="GIT13" s="314"/>
      <c r="GIU13" s="314"/>
      <c r="GIV13" s="314"/>
      <c r="GIW13" s="314"/>
      <c r="GIX13" s="314"/>
      <c r="GIY13" s="314"/>
      <c r="GIZ13" s="314"/>
      <c r="GJA13" s="314"/>
      <c r="GJB13" s="314"/>
      <c r="GJC13" s="314"/>
      <c r="GJD13" s="314"/>
      <c r="GJE13" s="314"/>
      <c r="GJF13" s="314"/>
      <c r="GJG13" s="314"/>
      <c r="GJH13" s="314"/>
      <c r="GJI13" s="314"/>
      <c r="GJJ13" s="314"/>
      <c r="GJK13" s="314"/>
      <c r="GJL13" s="314"/>
      <c r="GJM13" s="314"/>
      <c r="GJN13" s="314"/>
      <c r="GJO13" s="314"/>
      <c r="GJP13" s="314"/>
      <c r="GJQ13" s="314"/>
      <c r="GJR13" s="314"/>
      <c r="GJS13" s="314"/>
      <c r="GJT13" s="314"/>
      <c r="GJU13" s="314"/>
      <c r="GJV13" s="314"/>
      <c r="GJW13" s="314"/>
      <c r="GJX13" s="314"/>
      <c r="GJY13" s="314"/>
      <c r="GJZ13" s="314"/>
      <c r="GKA13" s="314"/>
      <c r="GKB13" s="314"/>
      <c r="GKC13" s="314"/>
      <c r="GKD13" s="314"/>
      <c r="GKE13" s="314"/>
      <c r="GKF13" s="314"/>
      <c r="GKG13" s="314"/>
      <c r="GKH13" s="314"/>
      <c r="GKI13" s="314"/>
      <c r="GKJ13" s="314"/>
      <c r="GKK13" s="314"/>
      <c r="GKL13" s="314"/>
      <c r="GKM13" s="314"/>
      <c r="GKN13" s="314"/>
      <c r="GKO13" s="314"/>
      <c r="GKP13" s="314"/>
      <c r="GKQ13" s="314"/>
      <c r="GKR13" s="314"/>
      <c r="GKS13" s="314"/>
      <c r="GKT13" s="314"/>
      <c r="GKU13" s="314"/>
      <c r="GKV13" s="314"/>
      <c r="GKW13" s="314"/>
      <c r="GKX13" s="314"/>
      <c r="GKY13" s="314"/>
      <c r="GKZ13" s="314"/>
      <c r="GLA13" s="314"/>
      <c r="GLB13" s="314"/>
      <c r="GLC13" s="314"/>
      <c r="GLD13" s="314"/>
      <c r="GLE13" s="314"/>
      <c r="GLF13" s="314"/>
      <c r="GLG13" s="314"/>
      <c r="GLH13" s="314"/>
      <c r="GLI13" s="314"/>
      <c r="GLJ13" s="314"/>
      <c r="GLK13" s="314"/>
      <c r="GLL13" s="314"/>
      <c r="GLM13" s="314"/>
      <c r="GLN13" s="314"/>
      <c r="GLO13" s="314"/>
      <c r="GLP13" s="314"/>
      <c r="GLQ13" s="314"/>
      <c r="GLR13" s="314"/>
      <c r="GLS13" s="314"/>
      <c r="GLT13" s="314"/>
      <c r="GLU13" s="314"/>
      <c r="GLV13" s="314"/>
      <c r="GLW13" s="314"/>
      <c r="GLX13" s="314"/>
      <c r="GLY13" s="314"/>
      <c r="GLZ13" s="314"/>
      <c r="GMA13" s="314"/>
      <c r="GMB13" s="314"/>
      <c r="GMC13" s="314"/>
      <c r="GMD13" s="314"/>
      <c r="GME13" s="314"/>
      <c r="GMF13" s="314"/>
      <c r="GMG13" s="314"/>
      <c r="GMH13" s="314"/>
      <c r="GMI13" s="314"/>
      <c r="GMJ13" s="314"/>
      <c r="GMK13" s="314"/>
      <c r="GML13" s="314"/>
      <c r="GMM13" s="314"/>
      <c r="GMN13" s="314"/>
      <c r="GMO13" s="314"/>
      <c r="GMP13" s="314"/>
      <c r="GMQ13" s="314"/>
      <c r="GMR13" s="314"/>
      <c r="GMS13" s="314"/>
      <c r="GMT13" s="314"/>
      <c r="GMU13" s="314"/>
      <c r="GMV13" s="314"/>
      <c r="GMW13" s="314"/>
      <c r="GMX13" s="314"/>
      <c r="GMY13" s="314"/>
      <c r="GMZ13" s="314"/>
      <c r="GNA13" s="314"/>
      <c r="GNB13" s="314"/>
      <c r="GNC13" s="314"/>
      <c r="GND13" s="314"/>
      <c r="GNE13" s="314"/>
      <c r="GNF13" s="314"/>
      <c r="GNG13" s="314"/>
      <c r="GNH13" s="314"/>
      <c r="GNI13" s="314"/>
      <c r="GNJ13" s="314"/>
      <c r="GNK13" s="314"/>
      <c r="GNL13" s="314"/>
      <c r="GNM13" s="314"/>
      <c r="GNN13" s="314"/>
      <c r="GNO13" s="314"/>
      <c r="GNP13" s="314"/>
      <c r="GNQ13" s="314"/>
      <c r="GNR13" s="314"/>
      <c r="GNS13" s="314"/>
      <c r="GNT13" s="314"/>
      <c r="GNU13" s="314"/>
      <c r="GNV13" s="314"/>
      <c r="GNW13" s="314"/>
      <c r="GNX13" s="314"/>
      <c r="GNY13" s="314"/>
      <c r="GNZ13" s="314"/>
      <c r="GOA13" s="314"/>
      <c r="GOB13" s="314"/>
      <c r="GOC13" s="314"/>
      <c r="GOD13" s="314"/>
      <c r="GOE13" s="314"/>
      <c r="GOF13" s="314"/>
      <c r="GOG13" s="314"/>
      <c r="GOH13" s="314"/>
      <c r="GOI13" s="314"/>
      <c r="GOJ13" s="314"/>
      <c r="GOK13" s="314"/>
      <c r="GOL13" s="314"/>
      <c r="GOM13" s="314"/>
      <c r="GON13" s="314"/>
      <c r="GOO13" s="314"/>
      <c r="GOP13" s="314"/>
      <c r="GOQ13" s="314"/>
      <c r="GOR13" s="314"/>
      <c r="GOS13" s="314"/>
      <c r="GOT13" s="314"/>
      <c r="GOU13" s="314"/>
      <c r="GOV13" s="314"/>
      <c r="GOW13" s="314"/>
      <c r="GOX13" s="314"/>
      <c r="GOY13" s="314"/>
      <c r="GOZ13" s="314"/>
      <c r="GPA13" s="314"/>
      <c r="GPB13" s="314"/>
      <c r="GPC13" s="314"/>
      <c r="GPD13" s="314"/>
      <c r="GPE13" s="314"/>
      <c r="GPF13" s="314"/>
      <c r="GPG13" s="314"/>
      <c r="GPH13" s="314"/>
      <c r="GPI13" s="314"/>
      <c r="GPJ13" s="314"/>
      <c r="GPK13" s="314"/>
      <c r="GPL13" s="314"/>
      <c r="GPM13" s="314"/>
      <c r="GPN13" s="314"/>
      <c r="GPO13" s="314"/>
      <c r="GPP13" s="314"/>
      <c r="GPQ13" s="314"/>
      <c r="GPR13" s="314"/>
      <c r="GPS13" s="314"/>
      <c r="GPT13" s="314"/>
      <c r="GPU13" s="314"/>
      <c r="GPV13" s="314"/>
      <c r="GPW13" s="314"/>
      <c r="GPX13" s="314"/>
      <c r="GPY13" s="314"/>
      <c r="GPZ13" s="314"/>
      <c r="GQA13" s="314"/>
      <c r="GQB13" s="314"/>
      <c r="GQC13" s="314"/>
      <c r="GQD13" s="314"/>
      <c r="GQE13" s="314"/>
      <c r="GQF13" s="314"/>
      <c r="GQG13" s="314"/>
      <c r="GQH13" s="314"/>
      <c r="GQI13" s="314"/>
      <c r="GQJ13" s="314"/>
      <c r="GQK13" s="314"/>
      <c r="GQL13" s="314"/>
      <c r="GQM13" s="314"/>
      <c r="GQN13" s="314"/>
      <c r="GQO13" s="314"/>
      <c r="GQP13" s="314"/>
      <c r="GQQ13" s="314"/>
      <c r="GQR13" s="314"/>
      <c r="GQS13" s="314"/>
      <c r="GQT13" s="314"/>
      <c r="GQU13" s="314"/>
      <c r="GQV13" s="314"/>
      <c r="GQW13" s="314"/>
      <c r="GQX13" s="314"/>
      <c r="GQY13" s="314"/>
      <c r="GQZ13" s="314"/>
      <c r="GRA13" s="314"/>
      <c r="GRB13" s="314"/>
      <c r="GRC13" s="314"/>
      <c r="GRD13" s="314"/>
      <c r="GRE13" s="314"/>
      <c r="GRF13" s="314"/>
      <c r="GRG13" s="314"/>
      <c r="GRH13" s="314"/>
      <c r="GRI13" s="314"/>
      <c r="GRJ13" s="314"/>
      <c r="GRK13" s="314"/>
      <c r="GRL13" s="314"/>
      <c r="GRM13" s="314"/>
      <c r="GRN13" s="314"/>
      <c r="GRO13" s="314"/>
      <c r="GRP13" s="314"/>
      <c r="GRQ13" s="314"/>
      <c r="GRR13" s="314"/>
      <c r="GRS13" s="314"/>
      <c r="GRT13" s="314"/>
      <c r="GRU13" s="314"/>
      <c r="GRV13" s="314"/>
      <c r="GRW13" s="314"/>
      <c r="GRX13" s="314"/>
      <c r="GRY13" s="314"/>
      <c r="GRZ13" s="314"/>
      <c r="GSA13" s="314"/>
      <c r="GSB13" s="314"/>
      <c r="GSC13" s="314"/>
      <c r="GSD13" s="314"/>
      <c r="GSE13" s="314"/>
      <c r="GSF13" s="314"/>
      <c r="GSG13" s="314"/>
      <c r="GSH13" s="314"/>
      <c r="GSI13" s="314"/>
      <c r="GSJ13" s="314"/>
      <c r="GSK13" s="314"/>
      <c r="GSL13" s="314"/>
      <c r="GSM13" s="314"/>
      <c r="GSN13" s="314"/>
      <c r="GSO13" s="314"/>
      <c r="GSP13" s="314"/>
      <c r="GSQ13" s="314"/>
      <c r="GSR13" s="314"/>
      <c r="GSS13" s="314"/>
      <c r="GST13" s="314"/>
      <c r="GSU13" s="314"/>
      <c r="GSV13" s="314"/>
      <c r="GSW13" s="314"/>
      <c r="GSX13" s="314"/>
      <c r="GSY13" s="314"/>
      <c r="GSZ13" s="314"/>
      <c r="GTA13" s="314"/>
      <c r="GTB13" s="314"/>
      <c r="GTC13" s="314"/>
      <c r="GTD13" s="314"/>
      <c r="GTE13" s="314"/>
      <c r="GTF13" s="314"/>
      <c r="GTG13" s="314"/>
      <c r="GTH13" s="314"/>
      <c r="GTI13" s="314"/>
      <c r="GTJ13" s="314"/>
      <c r="GTK13" s="314"/>
      <c r="GTL13" s="314"/>
      <c r="GTM13" s="314"/>
      <c r="GTN13" s="314"/>
      <c r="GTO13" s="314"/>
      <c r="GTP13" s="314"/>
      <c r="GTQ13" s="314"/>
      <c r="GTR13" s="314"/>
      <c r="GTS13" s="314"/>
      <c r="GTT13" s="314"/>
      <c r="GTU13" s="314"/>
      <c r="GTV13" s="314"/>
      <c r="GTW13" s="314"/>
      <c r="GTX13" s="314"/>
      <c r="GTY13" s="314"/>
      <c r="GTZ13" s="314"/>
      <c r="GUA13" s="314"/>
      <c r="GUB13" s="314"/>
      <c r="GUC13" s="314"/>
      <c r="GUD13" s="314"/>
      <c r="GUE13" s="314"/>
      <c r="GUF13" s="314"/>
      <c r="GUG13" s="314"/>
      <c r="GUH13" s="314"/>
      <c r="GUI13" s="314"/>
      <c r="GUJ13" s="314"/>
      <c r="GUK13" s="314"/>
      <c r="GUL13" s="314"/>
      <c r="GUM13" s="314"/>
      <c r="GUN13" s="314"/>
      <c r="GUO13" s="314"/>
      <c r="GUP13" s="314"/>
      <c r="GUQ13" s="314"/>
      <c r="GUR13" s="314"/>
      <c r="GUS13" s="314"/>
      <c r="GUT13" s="314"/>
      <c r="GUU13" s="314"/>
      <c r="GUV13" s="314"/>
      <c r="GUW13" s="314"/>
      <c r="GUX13" s="314"/>
      <c r="GUY13" s="314"/>
      <c r="GUZ13" s="314"/>
      <c r="GVA13" s="314"/>
      <c r="GVB13" s="314"/>
      <c r="GVC13" s="314"/>
      <c r="GVD13" s="314"/>
      <c r="GVE13" s="314"/>
      <c r="GVF13" s="314"/>
      <c r="GVG13" s="314"/>
      <c r="GVH13" s="314"/>
      <c r="GVI13" s="314"/>
      <c r="GVJ13" s="314"/>
      <c r="GVK13" s="314"/>
      <c r="GVL13" s="314"/>
      <c r="GVM13" s="314"/>
      <c r="GVN13" s="314"/>
      <c r="GVO13" s="314"/>
      <c r="GVP13" s="314"/>
      <c r="GVQ13" s="314"/>
      <c r="GVR13" s="314"/>
      <c r="GVS13" s="314"/>
      <c r="GVT13" s="314"/>
      <c r="GVU13" s="314"/>
      <c r="GVV13" s="314"/>
      <c r="GVW13" s="314"/>
      <c r="GVX13" s="314"/>
      <c r="GVY13" s="314"/>
      <c r="GVZ13" s="314"/>
      <c r="GWA13" s="314"/>
      <c r="GWB13" s="314"/>
      <c r="GWC13" s="314"/>
      <c r="GWD13" s="314"/>
      <c r="GWE13" s="314"/>
      <c r="GWF13" s="314"/>
      <c r="GWG13" s="314"/>
      <c r="GWH13" s="314"/>
      <c r="GWI13" s="314"/>
      <c r="GWJ13" s="314"/>
      <c r="GWK13" s="314"/>
      <c r="GWL13" s="314"/>
      <c r="GWM13" s="314"/>
      <c r="GWN13" s="314"/>
      <c r="GWO13" s="314"/>
      <c r="GWP13" s="314"/>
      <c r="GWQ13" s="314"/>
      <c r="GWR13" s="314"/>
      <c r="GWS13" s="314"/>
      <c r="GWT13" s="314"/>
      <c r="GWU13" s="314"/>
      <c r="GWV13" s="314"/>
      <c r="GWW13" s="314"/>
      <c r="GWX13" s="314"/>
      <c r="GWY13" s="314"/>
      <c r="GWZ13" s="314"/>
      <c r="GXA13" s="314"/>
      <c r="GXB13" s="314"/>
      <c r="GXC13" s="314"/>
      <c r="GXD13" s="314"/>
      <c r="GXE13" s="314"/>
      <c r="GXF13" s="314"/>
      <c r="GXG13" s="314"/>
      <c r="GXH13" s="314"/>
      <c r="GXI13" s="314"/>
      <c r="GXJ13" s="314"/>
      <c r="GXK13" s="314"/>
      <c r="GXL13" s="314"/>
      <c r="GXM13" s="314"/>
      <c r="GXN13" s="314"/>
      <c r="GXO13" s="314"/>
      <c r="GXP13" s="314"/>
      <c r="GXQ13" s="314"/>
      <c r="GXR13" s="314"/>
      <c r="GXS13" s="314"/>
      <c r="GXT13" s="314"/>
      <c r="GXU13" s="314"/>
      <c r="GXV13" s="314"/>
      <c r="GXW13" s="314"/>
      <c r="GXX13" s="314"/>
      <c r="GXY13" s="314"/>
      <c r="GXZ13" s="314"/>
      <c r="GYA13" s="314"/>
      <c r="GYB13" s="314"/>
      <c r="GYC13" s="314"/>
      <c r="GYD13" s="314"/>
      <c r="GYE13" s="314"/>
      <c r="GYF13" s="314"/>
      <c r="GYG13" s="314"/>
      <c r="GYH13" s="314"/>
      <c r="GYI13" s="314"/>
      <c r="GYJ13" s="314"/>
      <c r="GYK13" s="314"/>
      <c r="GYL13" s="314"/>
      <c r="GYM13" s="314"/>
      <c r="GYN13" s="314"/>
      <c r="GYO13" s="314"/>
      <c r="GYP13" s="314"/>
      <c r="GYQ13" s="314"/>
      <c r="GYR13" s="314"/>
      <c r="GYS13" s="314"/>
      <c r="GYT13" s="314"/>
      <c r="GYU13" s="314"/>
      <c r="GYV13" s="314"/>
      <c r="GYW13" s="314"/>
      <c r="GYX13" s="314"/>
      <c r="GYY13" s="314"/>
      <c r="GYZ13" s="314"/>
      <c r="GZA13" s="314"/>
      <c r="GZB13" s="314"/>
      <c r="GZC13" s="314"/>
      <c r="GZD13" s="314"/>
      <c r="GZE13" s="314"/>
      <c r="GZF13" s="314"/>
      <c r="GZG13" s="314"/>
      <c r="GZH13" s="314"/>
      <c r="GZI13" s="314"/>
      <c r="GZJ13" s="314"/>
      <c r="GZK13" s="314"/>
      <c r="GZL13" s="314"/>
      <c r="GZM13" s="314"/>
      <c r="GZN13" s="314"/>
      <c r="GZO13" s="314"/>
      <c r="GZP13" s="314"/>
      <c r="GZQ13" s="314"/>
      <c r="GZR13" s="314"/>
      <c r="GZS13" s="314"/>
      <c r="GZT13" s="314"/>
      <c r="GZU13" s="314"/>
      <c r="GZV13" s="314"/>
      <c r="GZW13" s="314"/>
      <c r="GZX13" s="314"/>
      <c r="GZY13" s="314"/>
      <c r="GZZ13" s="314"/>
      <c r="HAA13" s="314"/>
      <c r="HAB13" s="314"/>
      <c r="HAC13" s="314"/>
      <c r="HAD13" s="314"/>
      <c r="HAE13" s="314"/>
      <c r="HAF13" s="314"/>
      <c r="HAG13" s="314"/>
      <c r="HAH13" s="314"/>
      <c r="HAI13" s="314"/>
      <c r="HAJ13" s="314"/>
      <c r="HAK13" s="314"/>
      <c r="HAL13" s="314"/>
      <c r="HAM13" s="314"/>
      <c r="HAN13" s="314"/>
      <c r="HAO13" s="314"/>
      <c r="HAP13" s="314"/>
      <c r="HAQ13" s="314"/>
      <c r="HAR13" s="314"/>
      <c r="HAS13" s="314"/>
      <c r="HAT13" s="314"/>
      <c r="HAU13" s="314"/>
      <c r="HAV13" s="314"/>
      <c r="HAW13" s="314"/>
      <c r="HAX13" s="314"/>
      <c r="HAY13" s="314"/>
      <c r="HAZ13" s="314"/>
      <c r="HBA13" s="314"/>
      <c r="HBB13" s="314"/>
      <c r="HBC13" s="314"/>
      <c r="HBD13" s="314"/>
      <c r="HBE13" s="314"/>
      <c r="HBF13" s="314"/>
      <c r="HBG13" s="314"/>
      <c r="HBH13" s="314"/>
      <c r="HBI13" s="314"/>
      <c r="HBJ13" s="314"/>
      <c r="HBK13" s="314"/>
      <c r="HBL13" s="314"/>
      <c r="HBM13" s="314"/>
      <c r="HBN13" s="314"/>
      <c r="HBO13" s="314"/>
      <c r="HBP13" s="314"/>
      <c r="HBQ13" s="314"/>
      <c r="HBR13" s="314"/>
      <c r="HBS13" s="314"/>
      <c r="HBT13" s="314"/>
      <c r="HBU13" s="314"/>
      <c r="HBV13" s="314"/>
      <c r="HBW13" s="314"/>
      <c r="HBX13" s="314"/>
      <c r="HBY13" s="314"/>
      <c r="HBZ13" s="314"/>
      <c r="HCA13" s="314"/>
      <c r="HCB13" s="314"/>
      <c r="HCC13" s="314"/>
      <c r="HCD13" s="314"/>
      <c r="HCE13" s="314"/>
      <c r="HCF13" s="314"/>
      <c r="HCG13" s="314"/>
      <c r="HCH13" s="314"/>
      <c r="HCI13" s="314"/>
      <c r="HCJ13" s="314"/>
      <c r="HCK13" s="314"/>
      <c r="HCL13" s="314"/>
      <c r="HCM13" s="314"/>
      <c r="HCN13" s="314"/>
      <c r="HCO13" s="314"/>
      <c r="HCP13" s="314"/>
      <c r="HCQ13" s="314"/>
      <c r="HCR13" s="314"/>
      <c r="HCS13" s="314"/>
      <c r="HCT13" s="314"/>
      <c r="HCU13" s="314"/>
      <c r="HCV13" s="314"/>
      <c r="HCW13" s="314"/>
      <c r="HCX13" s="314"/>
      <c r="HCY13" s="314"/>
      <c r="HCZ13" s="314"/>
      <c r="HDA13" s="314"/>
      <c r="HDB13" s="314"/>
      <c r="HDC13" s="314"/>
      <c r="HDD13" s="314"/>
      <c r="HDE13" s="314"/>
      <c r="HDF13" s="314"/>
      <c r="HDG13" s="314"/>
      <c r="HDH13" s="314"/>
      <c r="HDI13" s="314"/>
      <c r="HDJ13" s="314"/>
      <c r="HDK13" s="314"/>
      <c r="HDL13" s="314"/>
      <c r="HDM13" s="314"/>
      <c r="HDN13" s="314"/>
      <c r="HDO13" s="314"/>
      <c r="HDP13" s="314"/>
      <c r="HDQ13" s="314"/>
      <c r="HDR13" s="314"/>
      <c r="HDS13" s="314"/>
      <c r="HDT13" s="314"/>
      <c r="HDU13" s="314"/>
      <c r="HDV13" s="314"/>
      <c r="HDW13" s="314"/>
      <c r="HDX13" s="314"/>
      <c r="HDY13" s="314"/>
      <c r="HDZ13" s="314"/>
      <c r="HEA13" s="314"/>
      <c r="HEB13" s="314"/>
      <c r="HEC13" s="314"/>
      <c r="HED13" s="314"/>
      <c r="HEE13" s="314"/>
      <c r="HEF13" s="314"/>
      <c r="HEG13" s="314"/>
      <c r="HEH13" s="314"/>
      <c r="HEI13" s="314"/>
      <c r="HEJ13" s="314"/>
      <c r="HEK13" s="314"/>
      <c r="HEL13" s="314"/>
      <c r="HEM13" s="314"/>
      <c r="HEN13" s="314"/>
      <c r="HEO13" s="314"/>
      <c r="HEP13" s="314"/>
      <c r="HEQ13" s="314"/>
      <c r="HER13" s="314"/>
      <c r="HES13" s="314"/>
      <c r="HET13" s="314"/>
      <c r="HEU13" s="314"/>
      <c r="HEV13" s="314"/>
      <c r="HEW13" s="314"/>
      <c r="HEX13" s="314"/>
      <c r="HEY13" s="314"/>
      <c r="HEZ13" s="314"/>
      <c r="HFA13" s="314"/>
      <c r="HFB13" s="314"/>
      <c r="HFC13" s="314"/>
      <c r="HFD13" s="314"/>
      <c r="HFE13" s="314"/>
      <c r="HFF13" s="314"/>
      <c r="HFG13" s="314"/>
      <c r="HFH13" s="314"/>
      <c r="HFI13" s="314"/>
      <c r="HFJ13" s="314"/>
      <c r="HFK13" s="314"/>
      <c r="HFL13" s="314"/>
      <c r="HFM13" s="314"/>
      <c r="HFN13" s="314"/>
      <c r="HFO13" s="314"/>
      <c r="HFP13" s="314"/>
      <c r="HFQ13" s="314"/>
      <c r="HFR13" s="314"/>
      <c r="HFS13" s="314"/>
      <c r="HFT13" s="314"/>
      <c r="HFU13" s="314"/>
      <c r="HFV13" s="314"/>
      <c r="HFW13" s="314"/>
      <c r="HFX13" s="314"/>
      <c r="HFY13" s="314"/>
      <c r="HFZ13" s="314"/>
      <c r="HGA13" s="314"/>
      <c r="HGB13" s="314"/>
      <c r="HGC13" s="314"/>
      <c r="HGD13" s="314"/>
      <c r="HGE13" s="314"/>
      <c r="HGF13" s="314"/>
      <c r="HGG13" s="314"/>
      <c r="HGH13" s="314"/>
      <c r="HGI13" s="314"/>
      <c r="HGJ13" s="314"/>
      <c r="HGK13" s="314"/>
      <c r="HGL13" s="314"/>
      <c r="HGM13" s="314"/>
      <c r="HGN13" s="314"/>
      <c r="HGO13" s="314"/>
      <c r="HGP13" s="314"/>
      <c r="HGQ13" s="314"/>
      <c r="HGR13" s="314"/>
      <c r="HGS13" s="314"/>
      <c r="HGT13" s="314"/>
      <c r="HGU13" s="314"/>
      <c r="HGV13" s="314"/>
      <c r="HGW13" s="314"/>
      <c r="HGX13" s="314"/>
      <c r="HGY13" s="314"/>
      <c r="HGZ13" s="314"/>
      <c r="HHA13" s="314"/>
      <c r="HHB13" s="314"/>
      <c r="HHC13" s="314"/>
      <c r="HHD13" s="314"/>
      <c r="HHE13" s="314"/>
      <c r="HHF13" s="314"/>
      <c r="HHG13" s="314"/>
      <c r="HHH13" s="314"/>
      <c r="HHI13" s="314"/>
      <c r="HHJ13" s="314"/>
      <c r="HHK13" s="314"/>
      <c r="HHL13" s="314"/>
      <c r="HHM13" s="314"/>
      <c r="HHN13" s="314"/>
      <c r="HHO13" s="314"/>
      <c r="HHP13" s="314"/>
      <c r="HHQ13" s="314"/>
      <c r="HHR13" s="314"/>
      <c r="HHS13" s="314"/>
      <c r="HHT13" s="314"/>
      <c r="HHU13" s="314"/>
      <c r="HHV13" s="314"/>
      <c r="HHW13" s="314"/>
      <c r="HHX13" s="314"/>
      <c r="HHY13" s="314"/>
      <c r="HHZ13" s="314"/>
      <c r="HIA13" s="314"/>
      <c r="HIB13" s="314"/>
      <c r="HIC13" s="314"/>
      <c r="HID13" s="314"/>
      <c r="HIE13" s="314"/>
      <c r="HIF13" s="314"/>
      <c r="HIG13" s="314"/>
      <c r="HIH13" s="314"/>
      <c r="HII13" s="314"/>
      <c r="HIJ13" s="314"/>
      <c r="HIK13" s="314"/>
      <c r="HIL13" s="314"/>
      <c r="HIM13" s="314"/>
      <c r="HIN13" s="314"/>
      <c r="HIO13" s="314"/>
      <c r="HIP13" s="314"/>
      <c r="HIQ13" s="314"/>
      <c r="HIR13" s="314"/>
      <c r="HIS13" s="314"/>
      <c r="HIT13" s="314"/>
      <c r="HIU13" s="314"/>
      <c r="HIV13" s="314"/>
      <c r="HIW13" s="314"/>
      <c r="HIX13" s="314"/>
      <c r="HIY13" s="314"/>
      <c r="HIZ13" s="314"/>
      <c r="HJA13" s="314"/>
      <c r="HJB13" s="314"/>
      <c r="HJC13" s="314"/>
      <c r="HJD13" s="314"/>
      <c r="HJE13" s="314"/>
      <c r="HJF13" s="314"/>
      <c r="HJG13" s="314"/>
      <c r="HJH13" s="314"/>
      <c r="HJI13" s="314"/>
      <c r="HJJ13" s="314"/>
      <c r="HJK13" s="314"/>
      <c r="HJL13" s="314"/>
      <c r="HJM13" s="314"/>
      <c r="HJN13" s="314"/>
      <c r="HJO13" s="314"/>
      <c r="HJP13" s="314"/>
      <c r="HJQ13" s="314"/>
      <c r="HJR13" s="314"/>
      <c r="HJS13" s="314"/>
      <c r="HJT13" s="314"/>
      <c r="HJU13" s="314"/>
      <c r="HJV13" s="314"/>
      <c r="HJW13" s="314"/>
      <c r="HJX13" s="314"/>
      <c r="HJY13" s="314"/>
      <c r="HJZ13" s="314"/>
      <c r="HKA13" s="314"/>
      <c r="HKB13" s="314"/>
      <c r="HKC13" s="314"/>
      <c r="HKD13" s="314"/>
      <c r="HKE13" s="314"/>
      <c r="HKF13" s="314"/>
      <c r="HKG13" s="314"/>
      <c r="HKH13" s="314"/>
      <c r="HKI13" s="314"/>
      <c r="HKJ13" s="314"/>
      <c r="HKK13" s="314"/>
      <c r="HKL13" s="314"/>
      <c r="HKM13" s="314"/>
      <c r="HKN13" s="314"/>
      <c r="HKO13" s="314"/>
      <c r="HKP13" s="314"/>
      <c r="HKQ13" s="314"/>
      <c r="HKR13" s="314"/>
      <c r="HKS13" s="314"/>
      <c r="HKT13" s="314"/>
      <c r="HKU13" s="314"/>
      <c r="HKV13" s="314"/>
      <c r="HKW13" s="314"/>
      <c r="HKX13" s="314"/>
      <c r="HKY13" s="314"/>
      <c r="HKZ13" s="314"/>
      <c r="HLA13" s="314"/>
      <c r="HLB13" s="314"/>
      <c r="HLC13" s="314"/>
      <c r="HLD13" s="314"/>
      <c r="HLE13" s="314"/>
      <c r="HLF13" s="314"/>
      <c r="HLG13" s="314"/>
      <c r="HLH13" s="314"/>
      <c r="HLI13" s="314"/>
      <c r="HLJ13" s="314"/>
      <c r="HLK13" s="314"/>
      <c r="HLL13" s="314"/>
      <c r="HLM13" s="314"/>
      <c r="HLN13" s="314"/>
      <c r="HLO13" s="314"/>
      <c r="HLP13" s="314"/>
      <c r="HLQ13" s="314"/>
      <c r="HLR13" s="314"/>
      <c r="HLS13" s="314"/>
      <c r="HLT13" s="314"/>
      <c r="HLU13" s="314"/>
      <c r="HLV13" s="314"/>
      <c r="HLW13" s="314"/>
      <c r="HLX13" s="314"/>
      <c r="HLY13" s="314"/>
      <c r="HLZ13" s="314"/>
      <c r="HMA13" s="314"/>
      <c r="HMB13" s="314"/>
      <c r="HMC13" s="314"/>
      <c r="HMD13" s="314"/>
      <c r="HME13" s="314"/>
      <c r="HMF13" s="314"/>
      <c r="HMG13" s="314"/>
      <c r="HMH13" s="314"/>
      <c r="HMI13" s="314"/>
      <c r="HMJ13" s="314"/>
      <c r="HMK13" s="314"/>
      <c r="HML13" s="314"/>
      <c r="HMM13" s="314"/>
      <c r="HMN13" s="314"/>
      <c r="HMO13" s="314"/>
      <c r="HMP13" s="314"/>
      <c r="HMQ13" s="314"/>
      <c r="HMR13" s="314"/>
      <c r="HMS13" s="314"/>
      <c r="HMT13" s="314"/>
      <c r="HMU13" s="314"/>
      <c r="HMV13" s="314"/>
      <c r="HMW13" s="314"/>
      <c r="HMX13" s="314"/>
      <c r="HMY13" s="314"/>
      <c r="HMZ13" s="314"/>
      <c r="HNA13" s="314"/>
      <c r="HNB13" s="314"/>
      <c r="HNC13" s="314"/>
      <c r="HND13" s="314"/>
      <c r="HNE13" s="314"/>
      <c r="HNF13" s="314"/>
      <c r="HNG13" s="314"/>
      <c r="HNH13" s="314"/>
      <c r="HNI13" s="314"/>
      <c r="HNJ13" s="314"/>
      <c r="HNK13" s="314"/>
      <c r="HNL13" s="314"/>
      <c r="HNM13" s="314"/>
      <c r="HNN13" s="314"/>
      <c r="HNO13" s="314"/>
      <c r="HNP13" s="314"/>
      <c r="HNQ13" s="314"/>
      <c r="HNR13" s="314"/>
      <c r="HNS13" s="314"/>
      <c r="HNT13" s="314"/>
      <c r="HNU13" s="314"/>
      <c r="HNV13" s="314"/>
      <c r="HNW13" s="314"/>
      <c r="HNX13" s="314"/>
      <c r="HNY13" s="314"/>
      <c r="HNZ13" s="314"/>
      <c r="HOA13" s="314"/>
      <c r="HOB13" s="314"/>
      <c r="HOC13" s="314"/>
      <c r="HOD13" s="314"/>
      <c r="HOE13" s="314"/>
      <c r="HOF13" s="314"/>
      <c r="HOG13" s="314"/>
      <c r="HOH13" s="314"/>
      <c r="HOI13" s="314"/>
      <c r="HOJ13" s="314"/>
      <c r="HOK13" s="314"/>
      <c r="HOL13" s="314"/>
      <c r="HOM13" s="314"/>
      <c r="HON13" s="314"/>
      <c r="HOO13" s="314"/>
      <c r="HOP13" s="314"/>
      <c r="HOQ13" s="314"/>
      <c r="HOR13" s="314"/>
      <c r="HOS13" s="314"/>
      <c r="HOT13" s="314"/>
      <c r="HOU13" s="314"/>
      <c r="HOV13" s="314"/>
      <c r="HOW13" s="314"/>
      <c r="HOX13" s="314"/>
      <c r="HOY13" s="314"/>
      <c r="HOZ13" s="314"/>
      <c r="HPA13" s="314"/>
      <c r="HPB13" s="314"/>
      <c r="HPC13" s="314"/>
      <c r="HPD13" s="314"/>
      <c r="HPE13" s="314"/>
      <c r="HPF13" s="314"/>
      <c r="HPG13" s="314"/>
      <c r="HPH13" s="314"/>
      <c r="HPI13" s="314"/>
      <c r="HPJ13" s="314"/>
      <c r="HPK13" s="314"/>
      <c r="HPL13" s="314"/>
      <c r="HPM13" s="314"/>
      <c r="HPN13" s="314"/>
      <c r="HPO13" s="314"/>
      <c r="HPP13" s="314"/>
      <c r="HPQ13" s="314"/>
      <c r="HPR13" s="314"/>
      <c r="HPS13" s="314"/>
      <c r="HPT13" s="314"/>
      <c r="HPU13" s="314"/>
      <c r="HPV13" s="314"/>
      <c r="HPW13" s="314"/>
      <c r="HPX13" s="314"/>
      <c r="HPY13" s="314"/>
      <c r="HPZ13" s="314"/>
      <c r="HQA13" s="314"/>
      <c r="HQB13" s="314"/>
      <c r="HQC13" s="314"/>
      <c r="HQD13" s="314"/>
      <c r="HQE13" s="314"/>
      <c r="HQF13" s="314"/>
      <c r="HQG13" s="314"/>
      <c r="HQH13" s="314"/>
      <c r="HQI13" s="314"/>
      <c r="HQJ13" s="314"/>
      <c r="HQK13" s="314"/>
      <c r="HQL13" s="314"/>
      <c r="HQM13" s="314"/>
      <c r="HQN13" s="314"/>
      <c r="HQO13" s="314"/>
      <c r="HQP13" s="314"/>
      <c r="HQQ13" s="314"/>
      <c r="HQR13" s="314"/>
      <c r="HQS13" s="314"/>
      <c r="HQT13" s="314"/>
      <c r="HQU13" s="314"/>
      <c r="HQV13" s="314"/>
      <c r="HQW13" s="314"/>
      <c r="HQX13" s="314"/>
      <c r="HQY13" s="314"/>
      <c r="HQZ13" s="314"/>
      <c r="HRA13" s="314"/>
      <c r="HRB13" s="314"/>
      <c r="HRC13" s="314"/>
      <c r="HRD13" s="314"/>
      <c r="HRE13" s="314"/>
      <c r="HRF13" s="314"/>
      <c r="HRG13" s="314"/>
      <c r="HRH13" s="314"/>
      <c r="HRI13" s="314"/>
      <c r="HRJ13" s="314"/>
      <c r="HRK13" s="314"/>
      <c r="HRL13" s="314"/>
      <c r="HRM13" s="314"/>
      <c r="HRN13" s="314"/>
      <c r="HRO13" s="314"/>
      <c r="HRP13" s="314"/>
      <c r="HRQ13" s="314"/>
      <c r="HRR13" s="314"/>
      <c r="HRS13" s="314"/>
      <c r="HRT13" s="314"/>
      <c r="HRU13" s="314"/>
      <c r="HRV13" s="314"/>
      <c r="HRW13" s="314"/>
      <c r="HRX13" s="314"/>
      <c r="HRY13" s="314"/>
      <c r="HRZ13" s="314"/>
      <c r="HSA13" s="314"/>
      <c r="HSB13" s="314"/>
      <c r="HSC13" s="314"/>
      <c r="HSD13" s="314"/>
      <c r="HSE13" s="314"/>
      <c r="HSF13" s="314"/>
      <c r="HSG13" s="314"/>
      <c r="HSH13" s="314"/>
      <c r="HSI13" s="314"/>
      <c r="HSJ13" s="314"/>
      <c r="HSK13" s="314"/>
      <c r="HSL13" s="314"/>
      <c r="HSM13" s="314"/>
      <c r="HSN13" s="314"/>
      <c r="HSO13" s="314"/>
      <c r="HSP13" s="314"/>
      <c r="HSQ13" s="314"/>
      <c r="HSR13" s="314"/>
      <c r="HSS13" s="314"/>
      <c r="HST13" s="314"/>
      <c r="HSU13" s="314"/>
      <c r="HSV13" s="314"/>
      <c r="HSW13" s="314"/>
      <c r="HSX13" s="314"/>
      <c r="HSY13" s="314"/>
      <c r="HSZ13" s="314"/>
      <c r="HTA13" s="314"/>
      <c r="HTB13" s="314"/>
      <c r="HTC13" s="314"/>
      <c r="HTD13" s="314"/>
      <c r="HTE13" s="314"/>
      <c r="HTF13" s="314"/>
      <c r="HTG13" s="314"/>
      <c r="HTH13" s="314"/>
      <c r="HTI13" s="314"/>
      <c r="HTJ13" s="314"/>
      <c r="HTK13" s="314"/>
      <c r="HTL13" s="314"/>
      <c r="HTM13" s="314"/>
      <c r="HTN13" s="314"/>
      <c r="HTO13" s="314"/>
      <c r="HTP13" s="314"/>
      <c r="HTQ13" s="314"/>
      <c r="HTR13" s="314"/>
      <c r="HTS13" s="314"/>
      <c r="HTT13" s="314"/>
      <c r="HTU13" s="314"/>
      <c r="HTV13" s="314"/>
      <c r="HTW13" s="314"/>
      <c r="HTX13" s="314"/>
      <c r="HTY13" s="314"/>
      <c r="HTZ13" s="314"/>
      <c r="HUA13" s="314"/>
      <c r="HUB13" s="314"/>
      <c r="HUC13" s="314"/>
      <c r="HUD13" s="314"/>
      <c r="HUE13" s="314"/>
      <c r="HUF13" s="314"/>
      <c r="HUG13" s="314"/>
      <c r="HUH13" s="314"/>
      <c r="HUI13" s="314"/>
      <c r="HUJ13" s="314"/>
      <c r="HUK13" s="314"/>
      <c r="HUL13" s="314"/>
      <c r="HUM13" s="314"/>
      <c r="HUN13" s="314"/>
      <c r="HUO13" s="314"/>
      <c r="HUP13" s="314"/>
      <c r="HUQ13" s="314"/>
      <c r="HUR13" s="314"/>
      <c r="HUS13" s="314"/>
      <c r="HUT13" s="314"/>
      <c r="HUU13" s="314"/>
      <c r="HUV13" s="314"/>
      <c r="HUW13" s="314"/>
      <c r="HUX13" s="314"/>
      <c r="HUY13" s="314"/>
      <c r="HUZ13" s="314"/>
      <c r="HVA13" s="314"/>
      <c r="HVB13" s="314"/>
      <c r="HVC13" s="314"/>
      <c r="HVD13" s="314"/>
      <c r="HVE13" s="314"/>
      <c r="HVF13" s="314"/>
      <c r="HVG13" s="314"/>
      <c r="HVH13" s="314"/>
      <c r="HVI13" s="314"/>
      <c r="HVJ13" s="314"/>
      <c r="HVK13" s="314"/>
      <c r="HVL13" s="314"/>
      <c r="HVM13" s="314"/>
      <c r="HVN13" s="314"/>
      <c r="HVO13" s="314"/>
      <c r="HVP13" s="314"/>
      <c r="HVQ13" s="314"/>
      <c r="HVR13" s="314"/>
      <c r="HVS13" s="314"/>
      <c r="HVT13" s="314"/>
      <c r="HVU13" s="314"/>
      <c r="HVV13" s="314"/>
      <c r="HVW13" s="314"/>
      <c r="HVX13" s="314"/>
      <c r="HVY13" s="314"/>
      <c r="HVZ13" s="314"/>
      <c r="HWA13" s="314"/>
      <c r="HWB13" s="314"/>
      <c r="HWC13" s="314"/>
      <c r="HWD13" s="314"/>
      <c r="HWE13" s="314"/>
      <c r="HWF13" s="314"/>
      <c r="HWG13" s="314"/>
      <c r="HWH13" s="314"/>
      <c r="HWI13" s="314"/>
      <c r="HWJ13" s="314"/>
      <c r="HWK13" s="314"/>
      <c r="HWL13" s="314"/>
      <c r="HWM13" s="314"/>
      <c r="HWN13" s="314"/>
      <c r="HWO13" s="314"/>
      <c r="HWP13" s="314"/>
      <c r="HWQ13" s="314"/>
      <c r="HWR13" s="314"/>
      <c r="HWS13" s="314"/>
      <c r="HWT13" s="314"/>
      <c r="HWU13" s="314"/>
      <c r="HWV13" s="314"/>
      <c r="HWW13" s="314"/>
      <c r="HWX13" s="314"/>
      <c r="HWY13" s="314"/>
      <c r="HWZ13" s="314"/>
      <c r="HXA13" s="314"/>
      <c r="HXB13" s="314"/>
      <c r="HXC13" s="314"/>
      <c r="HXD13" s="314"/>
      <c r="HXE13" s="314"/>
      <c r="HXF13" s="314"/>
      <c r="HXG13" s="314"/>
      <c r="HXH13" s="314"/>
      <c r="HXI13" s="314"/>
      <c r="HXJ13" s="314"/>
      <c r="HXK13" s="314"/>
      <c r="HXL13" s="314"/>
      <c r="HXM13" s="314"/>
      <c r="HXN13" s="314"/>
      <c r="HXO13" s="314"/>
      <c r="HXP13" s="314"/>
      <c r="HXQ13" s="314"/>
      <c r="HXR13" s="314"/>
      <c r="HXS13" s="314"/>
      <c r="HXT13" s="314"/>
      <c r="HXU13" s="314"/>
      <c r="HXV13" s="314"/>
      <c r="HXW13" s="314"/>
      <c r="HXX13" s="314"/>
      <c r="HXY13" s="314"/>
      <c r="HXZ13" s="314"/>
      <c r="HYA13" s="314"/>
      <c r="HYB13" s="314"/>
      <c r="HYC13" s="314"/>
      <c r="HYD13" s="314"/>
      <c r="HYE13" s="314"/>
      <c r="HYF13" s="314"/>
      <c r="HYG13" s="314"/>
      <c r="HYH13" s="314"/>
      <c r="HYI13" s="314"/>
      <c r="HYJ13" s="314"/>
      <c r="HYK13" s="314"/>
      <c r="HYL13" s="314"/>
      <c r="HYM13" s="314"/>
      <c r="HYN13" s="314"/>
      <c r="HYO13" s="314"/>
      <c r="HYP13" s="314"/>
      <c r="HYQ13" s="314"/>
      <c r="HYR13" s="314"/>
      <c r="HYS13" s="314"/>
      <c r="HYT13" s="314"/>
      <c r="HYU13" s="314"/>
      <c r="HYV13" s="314"/>
      <c r="HYW13" s="314"/>
      <c r="HYX13" s="314"/>
      <c r="HYY13" s="314"/>
      <c r="HYZ13" s="314"/>
      <c r="HZA13" s="314"/>
      <c r="HZB13" s="314"/>
      <c r="HZC13" s="314"/>
      <c r="HZD13" s="314"/>
      <c r="HZE13" s="314"/>
      <c r="HZF13" s="314"/>
      <c r="HZG13" s="314"/>
      <c r="HZH13" s="314"/>
      <c r="HZI13" s="314"/>
      <c r="HZJ13" s="314"/>
      <c r="HZK13" s="314"/>
      <c r="HZL13" s="314"/>
      <c r="HZM13" s="314"/>
      <c r="HZN13" s="314"/>
      <c r="HZO13" s="314"/>
      <c r="HZP13" s="314"/>
      <c r="HZQ13" s="314"/>
      <c r="HZR13" s="314"/>
      <c r="HZS13" s="314"/>
      <c r="HZT13" s="314"/>
      <c r="HZU13" s="314"/>
      <c r="HZV13" s="314"/>
      <c r="HZW13" s="314"/>
      <c r="HZX13" s="314"/>
      <c r="HZY13" s="314"/>
      <c r="HZZ13" s="314"/>
      <c r="IAA13" s="314"/>
      <c r="IAB13" s="314"/>
      <c r="IAC13" s="314"/>
      <c r="IAD13" s="314"/>
      <c r="IAE13" s="314"/>
      <c r="IAF13" s="314"/>
      <c r="IAG13" s="314"/>
      <c r="IAH13" s="314"/>
      <c r="IAI13" s="314"/>
      <c r="IAJ13" s="314"/>
      <c r="IAK13" s="314"/>
      <c r="IAL13" s="314"/>
      <c r="IAM13" s="314"/>
      <c r="IAN13" s="314"/>
      <c r="IAO13" s="314"/>
      <c r="IAP13" s="314"/>
      <c r="IAQ13" s="314"/>
      <c r="IAR13" s="314"/>
      <c r="IAS13" s="314"/>
      <c r="IAT13" s="314"/>
      <c r="IAU13" s="314"/>
      <c r="IAV13" s="314"/>
      <c r="IAW13" s="314"/>
      <c r="IAX13" s="314"/>
      <c r="IAY13" s="314"/>
      <c r="IAZ13" s="314"/>
      <c r="IBA13" s="314"/>
      <c r="IBB13" s="314"/>
      <c r="IBC13" s="314"/>
      <c r="IBD13" s="314"/>
      <c r="IBE13" s="314"/>
      <c r="IBF13" s="314"/>
      <c r="IBG13" s="314"/>
      <c r="IBH13" s="314"/>
      <c r="IBI13" s="314"/>
      <c r="IBJ13" s="314"/>
      <c r="IBK13" s="314"/>
      <c r="IBL13" s="314"/>
      <c r="IBM13" s="314"/>
      <c r="IBN13" s="314"/>
      <c r="IBO13" s="314"/>
      <c r="IBP13" s="314"/>
      <c r="IBQ13" s="314"/>
      <c r="IBR13" s="314"/>
      <c r="IBS13" s="314"/>
      <c r="IBT13" s="314"/>
      <c r="IBU13" s="314"/>
      <c r="IBV13" s="314"/>
      <c r="IBW13" s="314"/>
      <c r="IBX13" s="314"/>
      <c r="IBY13" s="314"/>
      <c r="IBZ13" s="314"/>
      <c r="ICA13" s="314"/>
      <c r="ICB13" s="314"/>
      <c r="ICC13" s="314"/>
      <c r="ICD13" s="314"/>
      <c r="ICE13" s="314"/>
      <c r="ICF13" s="314"/>
      <c r="ICG13" s="314"/>
      <c r="ICH13" s="314"/>
      <c r="ICI13" s="314"/>
      <c r="ICJ13" s="314"/>
      <c r="ICK13" s="314"/>
      <c r="ICL13" s="314"/>
      <c r="ICM13" s="314"/>
      <c r="ICN13" s="314"/>
      <c r="ICO13" s="314"/>
      <c r="ICP13" s="314"/>
      <c r="ICQ13" s="314"/>
      <c r="ICR13" s="314"/>
      <c r="ICS13" s="314"/>
      <c r="ICT13" s="314"/>
      <c r="ICU13" s="314"/>
      <c r="ICV13" s="314"/>
      <c r="ICW13" s="314"/>
      <c r="ICX13" s="314"/>
      <c r="ICY13" s="314"/>
      <c r="ICZ13" s="314"/>
      <c r="IDA13" s="314"/>
      <c r="IDB13" s="314"/>
      <c r="IDC13" s="314"/>
      <c r="IDD13" s="314"/>
      <c r="IDE13" s="314"/>
      <c r="IDF13" s="314"/>
      <c r="IDG13" s="314"/>
      <c r="IDH13" s="314"/>
      <c r="IDI13" s="314"/>
      <c r="IDJ13" s="314"/>
      <c r="IDK13" s="314"/>
      <c r="IDL13" s="314"/>
      <c r="IDM13" s="314"/>
      <c r="IDN13" s="314"/>
      <c r="IDO13" s="314"/>
      <c r="IDP13" s="314"/>
      <c r="IDQ13" s="314"/>
      <c r="IDR13" s="314"/>
      <c r="IDS13" s="314"/>
      <c r="IDT13" s="314"/>
      <c r="IDU13" s="314"/>
      <c r="IDV13" s="314"/>
      <c r="IDW13" s="314"/>
      <c r="IDX13" s="314"/>
      <c r="IDY13" s="314"/>
      <c r="IDZ13" s="314"/>
      <c r="IEA13" s="314"/>
      <c r="IEB13" s="314"/>
      <c r="IEC13" s="314"/>
      <c r="IED13" s="314"/>
      <c r="IEE13" s="314"/>
      <c r="IEF13" s="314"/>
      <c r="IEG13" s="314"/>
      <c r="IEH13" s="314"/>
      <c r="IEI13" s="314"/>
      <c r="IEJ13" s="314"/>
      <c r="IEK13" s="314"/>
      <c r="IEL13" s="314"/>
      <c r="IEM13" s="314"/>
      <c r="IEN13" s="314"/>
      <c r="IEO13" s="314"/>
      <c r="IEP13" s="314"/>
      <c r="IEQ13" s="314"/>
      <c r="IER13" s="314"/>
      <c r="IES13" s="314"/>
      <c r="IET13" s="314"/>
      <c r="IEU13" s="314"/>
      <c r="IEV13" s="314"/>
      <c r="IEW13" s="314"/>
      <c r="IEX13" s="314"/>
      <c r="IEY13" s="314"/>
      <c r="IEZ13" s="314"/>
      <c r="IFA13" s="314"/>
      <c r="IFB13" s="314"/>
      <c r="IFC13" s="314"/>
      <c r="IFD13" s="314"/>
      <c r="IFE13" s="314"/>
      <c r="IFF13" s="314"/>
      <c r="IFG13" s="314"/>
      <c r="IFH13" s="314"/>
      <c r="IFI13" s="314"/>
      <c r="IFJ13" s="314"/>
      <c r="IFK13" s="314"/>
      <c r="IFL13" s="314"/>
      <c r="IFM13" s="314"/>
      <c r="IFN13" s="314"/>
      <c r="IFO13" s="314"/>
      <c r="IFP13" s="314"/>
      <c r="IFQ13" s="314"/>
      <c r="IFR13" s="314"/>
      <c r="IFS13" s="314"/>
      <c r="IFT13" s="314"/>
      <c r="IFU13" s="314"/>
      <c r="IFV13" s="314"/>
      <c r="IFW13" s="314"/>
      <c r="IFX13" s="314"/>
      <c r="IFY13" s="314"/>
      <c r="IFZ13" s="314"/>
      <c r="IGA13" s="314"/>
      <c r="IGB13" s="314"/>
      <c r="IGC13" s="314"/>
      <c r="IGD13" s="314"/>
      <c r="IGE13" s="314"/>
      <c r="IGF13" s="314"/>
      <c r="IGG13" s="314"/>
      <c r="IGH13" s="314"/>
      <c r="IGI13" s="314"/>
      <c r="IGJ13" s="314"/>
      <c r="IGK13" s="314"/>
      <c r="IGL13" s="314"/>
      <c r="IGM13" s="314"/>
      <c r="IGN13" s="314"/>
      <c r="IGO13" s="314"/>
      <c r="IGP13" s="314"/>
      <c r="IGQ13" s="314"/>
      <c r="IGR13" s="314"/>
      <c r="IGS13" s="314"/>
      <c r="IGT13" s="314"/>
      <c r="IGU13" s="314"/>
      <c r="IGV13" s="314"/>
      <c r="IGW13" s="314"/>
      <c r="IGX13" s="314"/>
      <c r="IGY13" s="314"/>
      <c r="IGZ13" s="314"/>
      <c r="IHA13" s="314"/>
      <c r="IHB13" s="314"/>
      <c r="IHC13" s="314"/>
      <c r="IHD13" s="314"/>
      <c r="IHE13" s="314"/>
      <c r="IHF13" s="314"/>
      <c r="IHG13" s="314"/>
      <c r="IHH13" s="314"/>
      <c r="IHI13" s="314"/>
      <c r="IHJ13" s="314"/>
      <c r="IHK13" s="314"/>
      <c r="IHL13" s="314"/>
      <c r="IHM13" s="314"/>
      <c r="IHN13" s="314"/>
      <c r="IHO13" s="314"/>
      <c r="IHP13" s="314"/>
      <c r="IHQ13" s="314"/>
      <c r="IHR13" s="314"/>
      <c r="IHS13" s="314"/>
      <c r="IHT13" s="314"/>
      <c r="IHU13" s="314"/>
      <c r="IHV13" s="314"/>
      <c r="IHW13" s="314"/>
      <c r="IHX13" s="314"/>
      <c r="IHY13" s="314"/>
      <c r="IHZ13" s="314"/>
      <c r="IIA13" s="314"/>
      <c r="IIB13" s="314"/>
      <c r="IIC13" s="314"/>
      <c r="IID13" s="314"/>
      <c r="IIE13" s="314"/>
      <c r="IIF13" s="314"/>
      <c r="IIG13" s="314"/>
      <c r="IIH13" s="314"/>
      <c r="III13" s="314"/>
      <c r="IIJ13" s="314"/>
      <c r="IIK13" s="314"/>
      <c r="IIL13" s="314"/>
      <c r="IIM13" s="314"/>
      <c r="IIN13" s="314"/>
      <c r="IIO13" s="314"/>
      <c r="IIP13" s="314"/>
      <c r="IIQ13" s="314"/>
      <c r="IIR13" s="314"/>
      <c r="IIS13" s="314"/>
      <c r="IIT13" s="314"/>
      <c r="IIU13" s="314"/>
      <c r="IIV13" s="314"/>
      <c r="IIW13" s="314"/>
      <c r="IIX13" s="314"/>
      <c r="IIY13" s="314"/>
      <c r="IIZ13" s="314"/>
      <c r="IJA13" s="314"/>
      <c r="IJB13" s="314"/>
      <c r="IJC13" s="314"/>
      <c r="IJD13" s="314"/>
      <c r="IJE13" s="314"/>
      <c r="IJF13" s="314"/>
      <c r="IJG13" s="314"/>
      <c r="IJH13" s="314"/>
      <c r="IJI13" s="314"/>
      <c r="IJJ13" s="314"/>
      <c r="IJK13" s="314"/>
      <c r="IJL13" s="314"/>
      <c r="IJM13" s="314"/>
      <c r="IJN13" s="314"/>
      <c r="IJO13" s="314"/>
      <c r="IJP13" s="314"/>
      <c r="IJQ13" s="314"/>
      <c r="IJR13" s="314"/>
      <c r="IJS13" s="314"/>
      <c r="IJT13" s="314"/>
      <c r="IJU13" s="314"/>
      <c r="IJV13" s="314"/>
      <c r="IJW13" s="314"/>
      <c r="IJX13" s="314"/>
      <c r="IJY13" s="314"/>
      <c r="IJZ13" s="314"/>
      <c r="IKA13" s="314"/>
      <c r="IKB13" s="314"/>
      <c r="IKC13" s="314"/>
      <c r="IKD13" s="314"/>
      <c r="IKE13" s="314"/>
      <c r="IKF13" s="314"/>
      <c r="IKG13" s="314"/>
      <c r="IKH13" s="314"/>
      <c r="IKI13" s="314"/>
      <c r="IKJ13" s="314"/>
      <c r="IKK13" s="314"/>
      <c r="IKL13" s="314"/>
      <c r="IKM13" s="314"/>
      <c r="IKN13" s="314"/>
      <c r="IKO13" s="314"/>
      <c r="IKP13" s="314"/>
      <c r="IKQ13" s="314"/>
      <c r="IKR13" s="314"/>
      <c r="IKS13" s="314"/>
      <c r="IKT13" s="314"/>
      <c r="IKU13" s="314"/>
      <c r="IKV13" s="314"/>
      <c r="IKW13" s="314"/>
      <c r="IKX13" s="314"/>
      <c r="IKY13" s="314"/>
      <c r="IKZ13" s="314"/>
      <c r="ILA13" s="314"/>
      <c r="ILB13" s="314"/>
      <c r="ILC13" s="314"/>
      <c r="ILD13" s="314"/>
      <c r="ILE13" s="314"/>
      <c r="ILF13" s="314"/>
      <c r="ILG13" s="314"/>
      <c r="ILH13" s="314"/>
      <c r="ILI13" s="314"/>
      <c r="ILJ13" s="314"/>
      <c r="ILK13" s="314"/>
      <c r="ILL13" s="314"/>
      <c r="ILM13" s="314"/>
      <c r="ILN13" s="314"/>
      <c r="ILO13" s="314"/>
      <c r="ILP13" s="314"/>
      <c r="ILQ13" s="314"/>
      <c r="ILR13" s="314"/>
      <c r="ILS13" s="314"/>
      <c r="ILT13" s="314"/>
      <c r="ILU13" s="314"/>
      <c r="ILV13" s="314"/>
      <c r="ILW13" s="314"/>
      <c r="ILX13" s="314"/>
      <c r="ILY13" s="314"/>
      <c r="ILZ13" s="314"/>
      <c r="IMA13" s="314"/>
      <c r="IMB13" s="314"/>
      <c r="IMC13" s="314"/>
      <c r="IMD13" s="314"/>
      <c r="IME13" s="314"/>
      <c r="IMF13" s="314"/>
      <c r="IMG13" s="314"/>
      <c r="IMH13" s="314"/>
      <c r="IMI13" s="314"/>
      <c r="IMJ13" s="314"/>
      <c r="IMK13" s="314"/>
      <c r="IML13" s="314"/>
      <c r="IMM13" s="314"/>
      <c r="IMN13" s="314"/>
      <c r="IMO13" s="314"/>
      <c r="IMP13" s="314"/>
      <c r="IMQ13" s="314"/>
      <c r="IMR13" s="314"/>
      <c r="IMS13" s="314"/>
      <c r="IMT13" s="314"/>
      <c r="IMU13" s="314"/>
      <c r="IMV13" s="314"/>
      <c r="IMW13" s="314"/>
      <c r="IMX13" s="314"/>
      <c r="IMY13" s="314"/>
      <c r="IMZ13" s="314"/>
      <c r="INA13" s="314"/>
      <c r="INB13" s="314"/>
      <c r="INC13" s="314"/>
      <c r="IND13" s="314"/>
      <c r="INE13" s="314"/>
      <c r="INF13" s="314"/>
      <c r="ING13" s="314"/>
      <c r="INH13" s="314"/>
      <c r="INI13" s="314"/>
      <c r="INJ13" s="314"/>
      <c r="INK13" s="314"/>
      <c r="INL13" s="314"/>
      <c r="INM13" s="314"/>
      <c r="INN13" s="314"/>
      <c r="INO13" s="314"/>
      <c r="INP13" s="314"/>
      <c r="INQ13" s="314"/>
      <c r="INR13" s="314"/>
      <c r="INS13" s="314"/>
      <c r="INT13" s="314"/>
      <c r="INU13" s="314"/>
      <c r="INV13" s="314"/>
      <c r="INW13" s="314"/>
      <c r="INX13" s="314"/>
      <c r="INY13" s="314"/>
      <c r="INZ13" s="314"/>
      <c r="IOA13" s="314"/>
      <c r="IOB13" s="314"/>
      <c r="IOC13" s="314"/>
      <c r="IOD13" s="314"/>
      <c r="IOE13" s="314"/>
      <c r="IOF13" s="314"/>
      <c r="IOG13" s="314"/>
      <c r="IOH13" s="314"/>
      <c r="IOI13" s="314"/>
      <c r="IOJ13" s="314"/>
      <c r="IOK13" s="314"/>
      <c r="IOL13" s="314"/>
      <c r="IOM13" s="314"/>
      <c r="ION13" s="314"/>
      <c r="IOO13" s="314"/>
      <c r="IOP13" s="314"/>
      <c r="IOQ13" s="314"/>
      <c r="IOR13" s="314"/>
      <c r="IOS13" s="314"/>
      <c r="IOT13" s="314"/>
      <c r="IOU13" s="314"/>
      <c r="IOV13" s="314"/>
      <c r="IOW13" s="314"/>
      <c r="IOX13" s="314"/>
      <c r="IOY13" s="314"/>
      <c r="IOZ13" s="314"/>
      <c r="IPA13" s="314"/>
      <c r="IPB13" s="314"/>
      <c r="IPC13" s="314"/>
      <c r="IPD13" s="314"/>
      <c r="IPE13" s="314"/>
      <c r="IPF13" s="314"/>
      <c r="IPG13" s="314"/>
      <c r="IPH13" s="314"/>
      <c r="IPI13" s="314"/>
      <c r="IPJ13" s="314"/>
      <c r="IPK13" s="314"/>
      <c r="IPL13" s="314"/>
      <c r="IPM13" s="314"/>
      <c r="IPN13" s="314"/>
      <c r="IPO13" s="314"/>
      <c r="IPP13" s="314"/>
      <c r="IPQ13" s="314"/>
      <c r="IPR13" s="314"/>
      <c r="IPS13" s="314"/>
      <c r="IPT13" s="314"/>
      <c r="IPU13" s="314"/>
      <c r="IPV13" s="314"/>
      <c r="IPW13" s="314"/>
      <c r="IPX13" s="314"/>
      <c r="IPY13" s="314"/>
      <c r="IPZ13" s="314"/>
      <c r="IQA13" s="314"/>
      <c r="IQB13" s="314"/>
      <c r="IQC13" s="314"/>
      <c r="IQD13" s="314"/>
      <c r="IQE13" s="314"/>
      <c r="IQF13" s="314"/>
      <c r="IQG13" s="314"/>
      <c r="IQH13" s="314"/>
      <c r="IQI13" s="314"/>
      <c r="IQJ13" s="314"/>
      <c r="IQK13" s="314"/>
      <c r="IQL13" s="314"/>
      <c r="IQM13" s="314"/>
      <c r="IQN13" s="314"/>
      <c r="IQO13" s="314"/>
      <c r="IQP13" s="314"/>
      <c r="IQQ13" s="314"/>
      <c r="IQR13" s="314"/>
      <c r="IQS13" s="314"/>
      <c r="IQT13" s="314"/>
      <c r="IQU13" s="314"/>
      <c r="IQV13" s="314"/>
      <c r="IQW13" s="314"/>
      <c r="IQX13" s="314"/>
      <c r="IQY13" s="314"/>
      <c r="IQZ13" s="314"/>
      <c r="IRA13" s="314"/>
      <c r="IRB13" s="314"/>
      <c r="IRC13" s="314"/>
      <c r="IRD13" s="314"/>
      <c r="IRE13" s="314"/>
      <c r="IRF13" s="314"/>
      <c r="IRG13" s="314"/>
      <c r="IRH13" s="314"/>
      <c r="IRI13" s="314"/>
      <c r="IRJ13" s="314"/>
      <c r="IRK13" s="314"/>
      <c r="IRL13" s="314"/>
      <c r="IRM13" s="314"/>
      <c r="IRN13" s="314"/>
      <c r="IRO13" s="314"/>
      <c r="IRP13" s="314"/>
      <c r="IRQ13" s="314"/>
      <c r="IRR13" s="314"/>
      <c r="IRS13" s="314"/>
      <c r="IRT13" s="314"/>
      <c r="IRU13" s="314"/>
      <c r="IRV13" s="314"/>
      <c r="IRW13" s="314"/>
      <c r="IRX13" s="314"/>
      <c r="IRY13" s="314"/>
      <c r="IRZ13" s="314"/>
      <c r="ISA13" s="314"/>
      <c r="ISB13" s="314"/>
      <c r="ISC13" s="314"/>
      <c r="ISD13" s="314"/>
      <c r="ISE13" s="314"/>
      <c r="ISF13" s="314"/>
      <c r="ISG13" s="314"/>
      <c r="ISH13" s="314"/>
      <c r="ISI13" s="314"/>
      <c r="ISJ13" s="314"/>
      <c r="ISK13" s="314"/>
      <c r="ISL13" s="314"/>
      <c r="ISM13" s="314"/>
      <c r="ISN13" s="314"/>
      <c r="ISO13" s="314"/>
      <c r="ISP13" s="314"/>
      <c r="ISQ13" s="314"/>
      <c r="ISR13" s="314"/>
      <c r="ISS13" s="314"/>
      <c r="IST13" s="314"/>
      <c r="ISU13" s="314"/>
      <c r="ISV13" s="314"/>
      <c r="ISW13" s="314"/>
      <c r="ISX13" s="314"/>
      <c r="ISY13" s="314"/>
      <c r="ISZ13" s="314"/>
      <c r="ITA13" s="314"/>
      <c r="ITB13" s="314"/>
      <c r="ITC13" s="314"/>
      <c r="ITD13" s="314"/>
      <c r="ITE13" s="314"/>
      <c r="ITF13" s="314"/>
      <c r="ITG13" s="314"/>
      <c r="ITH13" s="314"/>
      <c r="ITI13" s="314"/>
      <c r="ITJ13" s="314"/>
      <c r="ITK13" s="314"/>
      <c r="ITL13" s="314"/>
      <c r="ITM13" s="314"/>
      <c r="ITN13" s="314"/>
      <c r="ITO13" s="314"/>
      <c r="ITP13" s="314"/>
      <c r="ITQ13" s="314"/>
      <c r="ITR13" s="314"/>
      <c r="ITS13" s="314"/>
      <c r="ITT13" s="314"/>
      <c r="ITU13" s="314"/>
      <c r="ITV13" s="314"/>
      <c r="ITW13" s="314"/>
      <c r="ITX13" s="314"/>
      <c r="ITY13" s="314"/>
      <c r="ITZ13" s="314"/>
      <c r="IUA13" s="314"/>
      <c r="IUB13" s="314"/>
      <c r="IUC13" s="314"/>
      <c r="IUD13" s="314"/>
      <c r="IUE13" s="314"/>
      <c r="IUF13" s="314"/>
      <c r="IUG13" s="314"/>
      <c r="IUH13" s="314"/>
      <c r="IUI13" s="314"/>
      <c r="IUJ13" s="314"/>
      <c r="IUK13" s="314"/>
      <c r="IUL13" s="314"/>
      <c r="IUM13" s="314"/>
      <c r="IUN13" s="314"/>
      <c r="IUO13" s="314"/>
      <c r="IUP13" s="314"/>
      <c r="IUQ13" s="314"/>
      <c r="IUR13" s="314"/>
      <c r="IUS13" s="314"/>
      <c r="IUT13" s="314"/>
      <c r="IUU13" s="314"/>
      <c r="IUV13" s="314"/>
      <c r="IUW13" s="314"/>
      <c r="IUX13" s="314"/>
      <c r="IUY13" s="314"/>
      <c r="IUZ13" s="314"/>
      <c r="IVA13" s="314"/>
      <c r="IVB13" s="314"/>
      <c r="IVC13" s="314"/>
      <c r="IVD13" s="314"/>
      <c r="IVE13" s="314"/>
      <c r="IVF13" s="314"/>
      <c r="IVG13" s="314"/>
      <c r="IVH13" s="314"/>
      <c r="IVI13" s="314"/>
      <c r="IVJ13" s="314"/>
      <c r="IVK13" s="314"/>
      <c r="IVL13" s="314"/>
      <c r="IVM13" s="314"/>
      <c r="IVN13" s="314"/>
      <c r="IVO13" s="314"/>
      <c r="IVP13" s="314"/>
      <c r="IVQ13" s="314"/>
      <c r="IVR13" s="314"/>
      <c r="IVS13" s="314"/>
      <c r="IVT13" s="314"/>
      <c r="IVU13" s="314"/>
      <c r="IVV13" s="314"/>
      <c r="IVW13" s="314"/>
      <c r="IVX13" s="314"/>
      <c r="IVY13" s="314"/>
      <c r="IVZ13" s="314"/>
      <c r="IWA13" s="314"/>
      <c r="IWB13" s="314"/>
      <c r="IWC13" s="314"/>
      <c r="IWD13" s="314"/>
      <c r="IWE13" s="314"/>
      <c r="IWF13" s="314"/>
      <c r="IWG13" s="314"/>
      <c r="IWH13" s="314"/>
      <c r="IWI13" s="314"/>
      <c r="IWJ13" s="314"/>
      <c r="IWK13" s="314"/>
      <c r="IWL13" s="314"/>
      <c r="IWM13" s="314"/>
      <c r="IWN13" s="314"/>
      <c r="IWO13" s="314"/>
      <c r="IWP13" s="314"/>
      <c r="IWQ13" s="314"/>
      <c r="IWR13" s="314"/>
      <c r="IWS13" s="314"/>
      <c r="IWT13" s="314"/>
      <c r="IWU13" s="314"/>
      <c r="IWV13" s="314"/>
      <c r="IWW13" s="314"/>
      <c r="IWX13" s="314"/>
      <c r="IWY13" s="314"/>
      <c r="IWZ13" s="314"/>
      <c r="IXA13" s="314"/>
      <c r="IXB13" s="314"/>
      <c r="IXC13" s="314"/>
      <c r="IXD13" s="314"/>
      <c r="IXE13" s="314"/>
      <c r="IXF13" s="314"/>
      <c r="IXG13" s="314"/>
      <c r="IXH13" s="314"/>
      <c r="IXI13" s="314"/>
      <c r="IXJ13" s="314"/>
      <c r="IXK13" s="314"/>
      <c r="IXL13" s="314"/>
      <c r="IXM13" s="314"/>
      <c r="IXN13" s="314"/>
      <c r="IXO13" s="314"/>
      <c r="IXP13" s="314"/>
      <c r="IXQ13" s="314"/>
      <c r="IXR13" s="314"/>
      <c r="IXS13" s="314"/>
      <c r="IXT13" s="314"/>
      <c r="IXU13" s="314"/>
      <c r="IXV13" s="314"/>
      <c r="IXW13" s="314"/>
      <c r="IXX13" s="314"/>
      <c r="IXY13" s="314"/>
      <c r="IXZ13" s="314"/>
      <c r="IYA13" s="314"/>
      <c r="IYB13" s="314"/>
      <c r="IYC13" s="314"/>
      <c r="IYD13" s="314"/>
      <c r="IYE13" s="314"/>
      <c r="IYF13" s="314"/>
      <c r="IYG13" s="314"/>
      <c r="IYH13" s="314"/>
      <c r="IYI13" s="314"/>
      <c r="IYJ13" s="314"/>
      <c r="IYK13" s="314"/>
      <c r="IYL13" s="314"/>
      <c r="IYM13" s="314"/>
      <c r="IYN13" s="314"/>
      <c r="IYO13" s="314"/>
      <c r="IYP13" s="314"/>
      <c r="IYQ13" s="314"/>
      <c r="IYR13" s="314"/>
      <c r="IYS13" s="314"/>
      <c r="IYT13" s="314"/>
      <c r="IYU13" s="314"/>
      <c r="IYV13" s="314"/>
      <c r="IYW13" s="314"/>
      <c r="IYX13" s="314"/>
      <c r="IYY13" s="314"/>
      <c r="IYZ13" s="314"/>
      <c r="IZA13" s="314"/>
      <c r="IZB13" s="314"/>
      <c r="IZC13" s="314"/>
      <c r="IZD13" s="314"/>
      <c r="IZE13" s="314"/>
      <c r="IZF13" s="314"/>
      <c r="IZG13" s="314"/>
      <c r="IZH13" s="314"/>
      <c r="IZI13" s="314"/>
      <c r="IZJ13" s="314"/>
      <c r="IZK13" s="314"/>
      <c r="IZL13" s="314"/>
      <c r="IZM13" s="314"/>
      <c r="IZN13" s="314"/>
      <c r="IZO13" s="314"/>
      <c r="IZP13" s="314"/>
      <c r="IZQ13" s="314"/>
      <c r="IZR13" s="314"/>
      <c r="IZS13" s="314"/>
      <c r="IZT13" s="314"/>
      <c r="IZU13" s="314"/>
      <c r="IZV13" s="314"/>
      <c r="IZW13" s="314"/>
      <c r="IZX13" s="314"/>
      <c r="IZY13" s="314"/>
      <c r="IZZ13" s="314"/>
      <c r="JAA13" s="314"/>
      <c r="JAB13" s="314"/>
      <c r="JAC13" s="314"/>
      <c r="JAD13" s="314"/>
      <c r="JAE13" s="314"/>
      <c r="JAF13" s="314"/>
      <c r="JAG13" s="314"/>
      <c r="JAH13" s="314"/>
      <c r="JAI13" s="314"/>
      <c r="JAJ13" s="314"/>
      <c r="JAK13" s="314"/>
      <c r="JAL13" s="314"/>
      <c r="JAM13" s="314"/>
      <c r="JAN13" s="314"/>
      <c r="JAO13" s="314"/>
      <c r="JAP13" s="314"/>
      <c r="JAQ13" s="314"/>
      <c r="JAR13" s="314"/>
      <c r="JAS13" s="314"/>
      <c r="JAT13" s="314"/>
      <c r="JAU13" s="314"/>
      <c r="JAV13" s="314"/>
      <c r="JAW13" s="314"/>
      <c r="JAX13" s="314"/>
      <c r="JAY13" s="314"/>
      <c r="JAZ13" s="314"/>
      <c r="JBA13" s="314"/>
      <c r="JBB13" s="314"/>
      <c r="JBC13" s="314"/>
      <c r="JBD13" s="314"/>
      <c r="JBE13" s="314"/>
      <c r="JBF13" s="314"/>
      <c r="JBG13" s="314"/>
      <c r="JBH13" s="314"/>
      <c r="JBI13" s="314"/>
      <c r="JBJ13" s="314"/>
      <c r="JBK13" s="314"/>
      <c r="JBL13" s="314"/>
      <c r="JBM13" s="314"/>
      <c r="JBN13" s="314"/>
      <c r="JBO13" s="314"/>
      <c r="JBP13" s="314"/>
      <c r="JBQ13" s="314"/>
      <c r="JBR13" s="314"/>
      <c r="JBS13" s="314"/>
      <c r="JBT13" s="314"/>
      <c r="JBU13" s="314"/>
      <c r="JBV13" s="314"/>
      <c r="JBW13" s="314"/>
      <c r="JBX13" s="314"/>
      <c r="JBY13" s="314"/>
      <c r="JBZ13" s="314"/>
      <c r="JCA13" s="314"/>
      <c r="JCB13" s="314"/>
      <c r="JCC13" s="314"/>
      <c r="JCD13" s="314"/>
      <c r="JCE13" s="314"/>
      <c r="JCF13" s="314"/>
      <c r="JCG13" s="314"/>
      <c r="JCH13" s="314"/>
      <c r="JCI13" s="314"/>
      <c r="JCJ13" s="314"/>
      <c r="JCK13" s="314"/>
      <c r="JCL13" s="314"/>
      <c r="JCM13" s="314"/>
      <c r="JCN13" s="314"/>
      <c r="JCO13" s="314"/>
      <c r="JCP13" s="314"/>
      <c r="JCQ13" s="314"/>
      <c r="JCR13" s="314"/>
      <c r="JCS13" s="314"/>
      <c r="JCT13" s="314"/>
      <c r="JCU13" s="314"/>
      <c r="JCV13" s="314"/>
      <c r="JCW13" s="314"/>
      <c r="JCX13" s="314"/>
      <c r="JCY13" s="314"/>
      <c r="JCZ13" s="314"/>
      <c r="JDA13" s="314"/>
      <c r="JDB13" s="314"/>
      <c r="JDC13" s="314"/>
      <c r="JDD13" s="314"/>
      <c r="JDE13" s="314"/>
      <c r="JDF13" s="314"/>
      <c r="JDG13" s="314"/>
      <c r="JDH13" s="314"/>
      <c r="JDI13" s="314"/>
      <c r="JDJ13" s="314"/>
      <c r="JDK13" s="314"/>
      <c r="JDL13" s="314"/>
      <c r="JDM13" s="314"/>
      <c r="JDN13" s="314"/>
      <c r="JDO13" s="314"/>
      <c r="JDP13" s="314"/>
      <c r="JDQ13" s="314"/>
      <c r="JDR13" s="314"/>
      <c r="JDS13" s="314"/>
      <c r="JDT13" s="314"/>
      <c r="JDU13" s="314"/>
      <c r="JDV13" s="314"/>
      <c r="JDW13" s="314"/>
      <c r="JDX13" s="314"/>
      <c r="JDY13" s="314"/>
      <c r="JDZ13" s="314"/>
      <c r="JEA13" s="314"/>
      <c r="JEB13" s="314"/>
      <c r="JEC13" s="314"/>
      <c r="JED13" s="314"/>
      <c r="JEE13" s="314"/>
      <c r="JEF13" s="314"/>
      <c r="JEG13" s="314"/>
      <c r="JEH13" s="314"/>
      <c r="JEI13" s="314"/>
      <c r="JEJ13" s="314"/>
      <c r="JEK13" s="314"/>
      <c r="JEL13" s="314"/>
      <c r="JEM13" s="314"/>
      <c r="JEN13" s="314"/>
      <c r="JEO13" s="314"/>
      <c r="JEP13" s="314"/>
      <c r="JEQ13" s="314"/>
      <c r="JER13" s="314"/>
      <c r="JES13" s="314"/>
      <c r="JET13" s="314"/>
      <c r="JEU13" s="314"/>
      <c r="JEV13" s="314"/>
      <c r="JEW13" s="314"/>
      <c r="JEX13" s="314"/>
      <c r="JEY13" s="314"/>
      <c r="JEZ13" s="314"/>
      <c r="JFA13" s="314"/>
      <c r="JFB13" s="314"/>
      <c r="JFC13" s="314"/>
      <c r="JFD13" s="314"/>
      <c r="JFE13" s="314"/>
      <c r="JFF13" s="314"/>
      <c r="JFG13" s="314"/>
      <c r="JFH13" s="314"/>
      <c r="JFI13" s="314"/>
      <c r="JFJ13" s="314"/>
      <c r="JFK13" s="314"/>
      <c r="JFL13" s="314"/>
      <c r="JFM13" s="314"/>
      <c r="JFN13" s="314"/>
      <c r="JFO13" s="314"/>
      <c r="JFP13" s="314"/>
      <c r="JFQ13" s="314"/>
      <c r="JFR13" s="314"/>
      <c r="JFS13" s="314"/>
      <c r="JFT13" s="314"/>
      <c r="JFU13" s="314"/>
      <c r="JFV13" s="314"/>
      <c r="JFW13" s="314"/>
      <c r="JFX13" s="314"/>
      <c r="JFY13" s="314"/>
      <c r="JFZ13" s="314"/>
      <c r="JGA13" s="314"/>
      <c r="JGB13" s="314"/>
      <c r="JGC13" s="314"/>
      <c r="JGD13" s="314"/>
      <c r="JGE13" s="314"/>
      <c r="JGF13" s="314"/>
      <c r="JGG13" s="314"/>
      <c r="JGH13" s="314"/>
      <c r="JGI13" s="314"/>
      <c r="JGJ13" s="314"/>
      <c r="JGK13" s="314"/>
      <c r="JGL13" s="314"/>
      <c r="JGM13" s="314"/>
      <c r="JGN13" s="314"/>
      <c r="JGO13" s="314"/>
      <c r="JGP13" s="314"/>
      <c r="JGQ13" s="314"/>
      <c r="JGR13" s="314"/>
      <c r="JGS13" s="314"/>
      <c r="JGT13" s="314"/>
      <c r="JGU13" s="314"/>
      <c r="JGV13" s="314"/>
      <c r="JGW13" s="314"/>
      <c r="JGX13" s="314"/>
      <c r="JGY13" s="314"/>
      <c r="JGZ13" s="314"/>
      <c r="JHA13" s="314"/>
      <c r="JHB13" s="314"/>
      <c r="JHC13" s="314"/>
      <c r="JHD13" s="314"/>
      <c r="JHE13" s="314"/>
      <c r="JHF13" s="314"/>
      <c r="JHG13" s="314"/>
      <c r="JHH13" s="314"/>
      <c r="JHI13" s="314"/>
      <c r="JHJ13" s="314"/>
      <c r="JHK13" s="314"/>
      <c r="JHL13" s="314"/>
      <c r="JHM13" s="314"/>
      <c r="JHN13" s="314"/>
      <c r="JHO13" s="314"/>
      <c r="JHP13" s="314"/>
      <c r="JHQ13" s="314"/>
      <c r="JHR13" s="314"/>
      <c r="JHS13" s="314"/>
      <c r="JHT13" s="314"/>
      <c r="JHU13" s="314"/>
      <c r="JHV13" s="314"/>
      <c r="JHW13" s="314"/>
      <c r="JHX13" s="314"/>
      <c r="JHY13" s="314"/>
      <c r="JHZ13" s="314"/>
      <c r="JIA13" s="314"/>
      <c r="JIB13" s="314"/>
      <c r="JIC13" s="314"/>
      <c r="JID13" s="314"/>
      <c r="JIE13" s="314"/>
      <c r="JIF13" s="314"/>
      <c r="JIG13" s="314"/>
      <c r="JIH13" s="314"/>
      <c r="JII13" s="314"/>
      <c r="JIJ13" s="314"/>
      <c r="JIK13" s="314"/>
      <c r="JIL13" s="314"/>
      <c r="JIM13" s="314"/>
      <c r="JIN13" s="314"/>
      <c r="JIO13" s="314"/>
      <c r="JIP13" s="314"/>
      <c r="JIQ13" s="314"/>
      <c r="JIR13" s="314"/>
      <c r="JIS13" s="314"/>
      <c r="JIT13" s="314"/>
      <c r="JIU13" s="314"/>
      <c r="JIV13" s="314"/>
      <c r="JIW13" s="314"/>
      <c r="JIX13" s="314"/>
      <c r="JIY13" s="314"/>
      <c r="JIZ13" s="314"/>
      <c r="JJA13" s="314"/>
      <c r="JJB13" s="314"/>
      <c r="JJC13" s="314"/>
      <c r="JJD13" s="314"/>
      <c r="JJE13" s="314"/>
      <c r="JJF13" s="314"/>
      <c r="JJG13" s="314"/>
      <c r="JJH13" s="314"/>
      <c r="JJI13" s="314"/>
      <c r="JJJ13" s="314"/>
      <c r="JJK13" s="314"/>
      <c r="JJL13" s="314"/>
      <c r="JJM13" s="314"/>
      <c r="JJN13" s="314"/>
      <c r="JJO13" s="314"/>
      <c r="JJP13" s="314"/>
      <c r="JJQ13" s="314"/>
      <c r="JJR13" s="314"/>
      <c r="JJS13" s="314"/>
      <c r="JJT13" s="314"/>
      <c r="JJU13" s="314"/>
      <c r="JJV13" s="314"/>
      <c r="JJW13" s="314"/>
      <c r="JJX13" s="314"/>
      <c r="JJY13" s="314"/>
      <c r="JJZ13" s="314"/>
      <c r="JKA13" s="314"/>
      <c r="JKB13" s="314"/>
      <c r="JKC13" s="314"/>
      <c r="JKD13" s="314"/>
      <c r="JKE13" s="314"/>
      <c r="JKF13" s="314"/>
      <c r="JKG13" s="314"/>
      <c r="JKH13" s="314"/>
      <c r="JKI13" s="314"/>
      <c r="JKJ13" s="314"/>
      <c r="JKK13" s="314"/>
      <c r="JKL13" s="314"/>
      <c r="JKM13" s="314"/>
      <c r="JKN13" s="314"/>
      <c r="JKO13" s="314"/>
      <c r="JKP13" s="314"/>
      <c r="JKQ13" s="314"/>
      <c r="JKR13" s="314"/>
      <c r="JKS13" s="314"/>
      <c r="JKT13" s="314"/>
      <c r="JKU13" s="314"/>
      <c r="JKV13" s="314"/>
      <c r="JKW13" s="314"/>
      <c r="JKX13" s="314"/>
      <c r="JKY13" s="314"/>
      <c r="JKZ13" s="314"/>
      <c r="JLA13" s="314"/>
      <c r="JLB13" s="314"/>
      <c r="JLC13" s="314"/>
      <c r="JLD13" s="314"/>
      <c r="JLE13" s="314"/>
      <c r="JLF13" s="314"/>
      <c r="JLG13" s="314"/>
      <c r="JLH13" s="314"/>
      <c r="JLI13" s="314"/>
      <c r="JLJ13" s="314"/>
      <c r="JLK13" s="314"/>
      <c r="JLL13" s="314"/>
      <c r="JLM13" s="314"/>
      <c r="JLN13" s="314"/>
      <c r="JLO13" s="314"/>
      <c r="JLP13" s="314"/>
      <c r="JLQ13" s="314"/>
      <c r="JLR13" s="314"/>
      <c r="JLS13" s="314"/>
      <c r="JLT13" s="314"/>
      <c r="JLU13" s="314"/>
      <c r="JLV13" s="314"/>
      <c r="JLW13" s="314"/>
      <c r="JLX13" s="314"/>
      <c r="JLY13" s="314"/>
      <c r="JLZ13" s="314"/>
      <c r="JMA13" s="314"/>
      <c r="JMB13" s="314"/>
      <c r="JMC13" s="314"/>
      <c r="JMD13" s="314"/>
      <c r="JME13" s="314"/>
      <c r="JMF13" s="314"/>
      <c r="JMG13" s="314"/>
      <c r="JMH13" s="314"/>
      <c r="JMI13" s="314"/>
      <c r="JMJ13" s="314"/>
      <c r="JMK13" s="314"/>
      <c r="JML13" s="314"/>
      <c r="JMM13" s="314"/>
      <c r="JMN13" s="314"/>
      <c r="JMO13" s="314"/>
      <c r="JMP13" s="314"/>
      <c r="JMQ13" s="314"/>
      <c r="JMR13" s="314"/>
      <c r="JMS13" s="314"/>
      <c r="JMT13" s="314"/>
      <c r="JMU13" s="314"/>
      <c r="JMV13" s="314"/>
      <c r="JMW13" s="314"/>
      <c r="JMX13" s="314"/>
      <c r="JMY13" s="314"/>
      <c r="JMZ13" s="314"/>
      <c r="JNA13" s="314"/>
      <c r="JNB13" s="314"/>
      <c r="JNC13" s="314"/>
      <c r="JND13" s="314"/>
      <c r="JNE13" s="314"/>
      <c r="JNF13" s="314"/>
      <c r="JNG13" s="314"/>
      <c r="JNH13" s="314"/>
      <c r="JNI13" s="314"/>
      <c r="JNJ13" s="314"/>
      <c r="JNK13" s="314"/>
      <c r="JNL13" s="314"/>
      <c r="JNM13" s="314"/>
      <c r="JNN13" s="314"/>
      <c r="JNO13" s="314"/>
      <c r="JNP13" s="314"/>
      <c r="JNQ13" s="314"/>
      <c r="JNR13" s="314"/>
      <c r="JNS13" s="314"/>
      <c r="JNT13" s="314"/>
      <c r="JNU13" s="314"/>
      <c r="JNV13" s="314"/>
      <c r="JNW13" s="314"/>
      <c r="JNX13" s="314"/>
      <c r="JNY13" s="314"/>
      <c r="JNZ13" s="314"/>
      <c r="JOA13" s="314"/>
      <c r="JOB13" s="314"/>
      <c r="JOC13" s="314"/>
      <c r="JOD13" s="314"/>
      <c r="JOE13" s="314"/>
      <c r="JOF13" s="314"/>
      <c r="JOG13" s="314"/>
      <c r="JOH13" s="314"/>
      <c r="JOI13" s="314"/>
      <c r="JOJ13" s="314"/>
      <c r="JOK13" s="314"/>
      <c r="JOL13" s="314"/>
      <c r="JOM13" s="314"/>
      <c r="JON13" s="314"/>
      <c r="JOO13" s="314"/>
      <c r="JOP13" s="314"/>
      <c r="JOQ13" s="314"/>
      <c r="JOR13" s="314"/>
      <c r="JOS13" s="314"/>
      <c r="JOT13" s="314"/>
      <c r="JOU13" s="314"/>
      <c r="JOV13" s="314"/>
      <c r="JOW13" s="314"/>
      <c r="JOX13" s="314"/>
      <c r="JOY13" s="314"/>
      <c r="JOZ13" s="314"/>
      <c r="JPA13" s="314"/>
      <c r="JPB13" s="314"/>
      <c r="JPC13" s="314"/>
      <c r="JPD13" s="314"/>
      <c r="JPE13" s="314"/>
      <c r="JPF13" s="314"/>
      <c r="JPG13" s="314"/>
      <c r="JPH13" s="314"/>
      <c r="JPI13" s="314"/>
      <c r="JPJ13" s="314"/>
      <c r="JPK13" s="314"/>
      <c r="JPL13" s="314"/>
      <c r="JPM13" s="314"/>
      <c r="JPN13" s="314"/>
      <c r="JPO13" s="314"/>
      <c r="JPP13" s="314"/>
      <c r="JPQ13" s="314"/>
      <c r="JPR13" s="314"/>
      <c r="JPS13" s="314"/>
      <c r="JPT13" s="314"/>
      <c r="JPU13" s="314"/>
      <c r="JPV13" s="314"/>
      <c r="JPW13" s="314"/>
      <c r="JPX13" s="314"/>
      <c r="JPY13" s="314"/>
      <c r="JPZ13" s="314"/>
      <c r="JQA13" s="314"/>
      <c r="JQB13" s="314"/>
      <c r="JQC13" s="314"/>
      <c r="JQD13" s="314"/>
      <c r="JQE13" s="314"/>
      <c r="JQF13" s="314"/>
      <c r="JQG13" s="314"/>
      <c r="JQH13" s="314"/>
      <c r="JQI13" s="314"/>
      <c r="JQJ13" s="314"/>
      <c r="JQK13" s="314"/>
      <c r="JQL13" s="314"/>
      <c r="JQM13" s="314"/>
      <c r="JQN13" s="314"/>
      <c r="JQO13" s="314"/>
      <c r="JQP13" s="314"/>
      <c r="JQQ13" s="314"/>
      <c r="JQR13" s="314"/>
      <c r="JQS13" s="314"/>
      <c r="JQT13" s="314"/>
      <c r="JQU13" s="314"/>
      <c r="JQV13" s="314"/>
      <c r="JQW13" s="314"/>
      <c r="JQX13" s="314"/>
      <c r="JQY13" s="314"/>
      <c r="JQZ13" s="314"/>
      <c r="JRA13" s="314"/>
      <c r="JRB13" s="314"/>
      <c r="JRC13" s="314"/>
      <c r="JRD13" s="314"/>
      <c r="JRE13" s="314"/>
      <c r="JRF13" s="314"/>
      <c r="JRG13" s="314"/>
      <c r="JRH13" s="314"/>
      <c r="JRI13" s="314"/>
      <c r="JRJ13" s="314"/>
      <c r="JRK13" s="314"/>
      <c r="JRL13" s="314"/>
      <c r="JRM13" s="314"/>
      <c r="JRN13" s="314"/>
      <c r="JRO13" s="314"/>
      <c r="JRP13" s="314"/>
      <c r="JRQ13" s="314"/>
      <c r="JRR13" s="314"/>
      <c r="JRS13" s="314"/>
      <c r="JRT13" s="314"/>
      <c r="JRU13" s="314"/>
      <c r="JRV13" s="314"/>
      <c r="JRW13" s="314"/>
      <c r="JRX13" s="314"/>
      <c r="JRY13" s="314"/>
      <c r="JRZ13" s="314"/>
      <c r="JSA13" s="314"/>
      <c r="JSB13" s="314"/>
      <c r="JSC13" s="314"/>
      <c r="JSD13" s="314"/>
      <c r="JSE13" s="314"/>
      <c r="JSF13" s="314"/>
      <c r="JSG13" s="314"/>
      <c r="JSH13" s="314"/>
      <c r="JSI13" s="314"/>
      <c r="JSJ13" s="314"/>
      <c r="JSK13" s="314"/>
      <c r="JSL13" s="314"/>
      <c r="JSM13" s="314"/>
      <c r="JSN13" s="314"/>
      <c r="JSO13" s="314"/>
      <c r="JSP13" s="314"/>
      <c r="JSQ13" s="314"/>
      <c r="JSR13" s="314"/>
      <c r="JSS13" s="314"/>
      <c r="JST13" s="314"/>
      <c r="JSU13" s="314"/>
      <c r="JSV13" s="314"/>
      <c r="JSW13" s="314"/>
      <c r="JSX13" s="314"/>
      <c r="JSY13" s="314"/>
      <c r="JSZ13" s="314"/>
      <c r="JTA13" s="314"/>
      <c r="JTB13" s="314"/>
      <c r="JTC13" s="314"/>
      <c r="JTD13" s="314"/>
      <c r="JTE13" s="314"/>
      <c r="JTF13" s="314"/>
      <c r="JTG13" s="314"/>
      <c r="JTH13" s="314"/>
      <c r="JTI13" s="314"/>
      <c r="JTJ13" s="314"/>
      <c r="JTK13" s="314"/>
      <c r="JTL13" s="314"/>
      <c r="JTM13" s="314"/>
      <c r="JTN13" s="314"/>
      <c r="JTO13" s="314"/>
      <c r="JTP13" s="314"/>
      <c r="JTQ13" s="314"/>
      <c r="JTR13" s="314"/>
      <c r="JTS13" s="314"/>
      <c r="JTT13" s="314"/>
      <c r="JTU13" s="314"/>
      <c r="JTV13" s="314"/>
      <c r="JTW13" s="314"/>
      <c r="JTX13" s="314"/>
      <c r="JTY13" s="314"/>
      <c r="JTZ13" s="314"/>
      <c r="JUA13" s="314"/>
      <c r="JUB13" s="314"/>
      <c r="JUC13" s="314"/>
      <c r="JUD13" s="314"/>
      <c r="JUE13" s="314"/>
      <c r="JUF13" s="314"/>
      <c r="JUG13" s="314"/>
      <c r="JUH13" s="314"/>
      <c r="JUI13" s="314"/>
      <c r="JUJ13" s="314"/>
      <c r="JUK13" s="314"/>
      <c r="JUL13" s="314"/>
      <c r="JUM13" s="314"/>
      <c r="JUN13" s="314"/>
      <c r="JUO13" s="314"/>
      <c r="JUP13" s="314"/>
      <c r="JUQ13" s="314"/>
      <c r="JUR13" s="314"/>
      <c r="JUS13" s="314"/>
      <c r="JUT13" s="314"/>
      <c r="JUU13" s="314"/>
      <c r="JUV13" s="314"/>
      <c r="JUW13" s="314"/>
      <c r="JUX13" s="314"/>
      <c r="JUY13" s="314"/>
      <c r="JUZ13" s="314"/>
      <c r="JVA13" s="314"/>
      <c r="JVB13" s="314"/>
      <c r="JVC13" s="314"/>
      <c r="JVD13" s="314"/>
      <c r="JVE13" s="314"/>
      <c r="JVF13" s="314"/>
      <c r="JVG13" s="314"/>
      <c r="JVH13" s="314"/>
      <c r="JVI13" s="314"/>
      <c r="JVJ13" s="314"/>
      <c r="JVK13" s="314"/>
      <c r="JVL13" s="314"/>
      <c r="JVM13" s="314"/>
      <c r="JVN13" s="314"/>
      <c r="JVO13" s="314"/>
      <c r="JVP13" s="314"/>
      <c r="JVQ13" s="314"/>
      <c r="JVR13" s="314"/>
      <c r="JVS13" s="314"/>
      <c r="JVT13" s="314"/>
      <c r="JVU13" s="314"/>
      <c r="JVV13" s="314"/>
      <c r="JVW13" s="314"/>
      <c r="JVX13" s="314"/>
      <c r="JVY13" s="314"/>
      <c r="JVZ13" s="314"/>
      <c r="JWA13" s="314"/>
      <c r="JWB13" s="314"/>
      <c r="JWC13" s="314"/>
      <c r="JWD13" s="314"/>
      <c r="JWE13" s="314"/>
      <c r="JWF13" s="314"/>
      <c r="JWG13" s="314"/>
      <c r="JWH13" s="314"/>
      <c r="JWI13" s="314"/>
      <c r="JWJ13" s="314"/>
      <c r="JWK13" s="314"/>
      <c r="JWL13" s="314"/>
      <c r="JWM13" s="314"/>
      <c r="JWN13" s="314"/>
      <c r="JWO13" s="314"/>
      <c r="JWP13" s="314"/>
      <c r="JWQ13" s="314"/>
      <c r="JWR13" s="314"/>
      <c r="JWS13" s="314"/>
      <c r="JWT13" s="314"/>
      <c r="JWU13" s="314"/>
      <c r="JWV13" s="314"/>
      <c r="JWW13" s="314"/>
      <c r="JWX13" s="314"/>
      <c r="JWY13" s="314"/>
      <c r="JWZ13" s="314"/>
      <c r="JXA13" s="314"/>
      <c r="JXB13" s="314"/>
      <c r="JXC13" s="314"/>
      <c r="JXD13" s="314"/>
      <c r="JXE13" s="314"/>
      <c r="JXF13" s="314"/>
      <c r="JXG13" s="314"/>
      <c r="JXH13" s="314"/>
      <c r="JXI13" s="314"/>
      <c r="JXJ13" s="314"/>
      <c r="JXK13" s="314"/>
      <c r="JXL13" s="314"/>
      <c r="JXM13" s="314"/>
      <c r="JXN13" s="314"/>
      <c r="JXO13" s="314"/>
      <c r="JXP13" s="314"/>
      <c r="JXQ13" s="314"/>
      <c r="JXR13" s="314"/>
      <c r="JXS13" s="314"/>
      <c r="JXT13" s="314"/>
      <c r="JXU13" s="314"/>
      <c r="JXV13" s="314"/>
      <c r="JXW13" s="314"/>
      <c r="JXX13" s="314"/>
      <c r="JXY13" s="314"/>
      <c r="JXZ13" s="314"/>
      <c r="JYA13" s="314"/>
      <c r="JYB13" s="314"/>
      <c r="JYC13" s="314"/>
      <c r="JYD13" s="314"/>
      <c r="JYE13" s="314"/>
      <c r="JYF13" s="314"/>
      <c r="JYG13" s="314"/>
      <c r="JYH13" s="314"/>
      <c r="JYI13" s="314"/>
      <c r="JYJ13" s="314"/>
      <c r="JYK13" s="314"/>
      <c r="JYL13" s="314"/>
      <c r="JYM13" s="314"/>
      <c r="JYN13" s="314"/>
      <c r="JYO13" s="314"/>
      <c r="JYP13" s="314"/>
      <c r="JYQ13" s="314"/>
      <c r="JYR13" s="314"/>
      <c r="JYS13" s="314"/>
      <c r="JYT13" s="314"/>
      <c r="JYU13" s="314"/>
      <c r="JYV13" s="314"/>
      <c r="JYW13" s="314"/>
      <c r="JYX13" s="314"/>
      <c r="JYY13" s="314"/>
      <c r="JYZ13" s="314"/>
      <c r="JZA13" s="314"/>
      <c r="JZB13" s="314"/>
      <c r="JZC13" s="314"/>
      <c r="JZD13" s="314"/>
      <c r="JZE13" s="314"/>
      <c r="JZF13" s="314"/>
      <c r="JZG13" s="314"/>
      <c r="JZH13" s="314"/>
      <c r="JZI13" s="314"/>
      <c r="JZJ13" s="314"/>
      <c r="JZK13" s="314"/>
      <c r="JZL13" s="314"/>
      <c r="JZM13" s="314"/>
      <c r="JZN13" s="314"/>
      <c r="JZO13" s="314"/>
      <c r="JZP13" s="314"/>
      <c r="JZQ13" s="314"/>
      <c r="JZR13" s="314"/>
      <c r="JZS13" s="314"/>
      <c r="JZT13" s="314"/>
      <c r="JZU13" s="314"/>
      <c r="JZV13" s="314"/>
      <c r="JZW13" s="314"/>
      <c r="JZX13" s="314"/>
      <c r="JZY13" s="314"/>
      <c r="JZZ13" s="314"/>
      <c r="KAA13" s="314"/>
      <c r="KAB13" s="314"/>
      <c r="KAC13" s="314"/>
      <c r="KAD13" s="314"/>
      <c r="KAE13" s="314"/>
      <c r="KAF13" s="314"/>
      <c r="KAG13" s="314"/>
      <c r="KAH13" s="314"/>
      <c r="KAI13" s="314"/>
      <c r="KAJ13" s="314"/>
      <c r="KAK13" s="314"/>
      <c r="KAL13" s="314"/>
      <c r="KAM13" s="314"/>
      <c r="KAN13" s="314"/>
      <c r="KAO13" s="314"/>
      <c r="KAP13" s="314"/>
      <c r="KAQ13" s="314"/>
      <c r="KAR13" s="314"/>
      <c r="KAS13" s="314"/>
      <c r="KAT13" s="314"/>
      <c r="KAU13" s="314"/>
      <c r="KAV13" s="314"/>
      <c r="KAW13" s="314"/>
      <c r="KAX13" s="314"/>
      <c r="KAY13" s="314"/>
      <c r="KAZ13" s="314"/>
      <c r="KBA13" s="314"/>
      <c r="KBB13" s="314"/>
      <c r="KBC13" s="314"/>
      <c r="KBD13" s="314"/>
      <c r="KBE13" s="314"/>
      <c r="KBF13" s="314"/>
      <c r="KBG13" s="314"/>
      <c r="KBH13" s="314"/>
      <c r="KBI13" s="314"/>
      <c r="KBJ13" s="314"/>
      <c r="KBK13" s="314"/>
      <c r="KBL13" s="314"/>
      <c r="KBM13" s="314"/>
      <c r="KBN13" s="314"/>
      <c r="KBO13" s="314"/>
      <c r="KBP13" s="314"/>
      <c r="KBQ13" s="314"/>
      <c r="KBR13" s="314"/>
      <c r="KBS13" s="314"/>
      <c r="KBT13" s="314"/>
      <c r="KBU13" s="314"/>
      <c r="KBV13" s="314"/>
      <c r="KBW13" s="314"/>
      <c r="KBX13" s="314"/>
      <c r="KBY13" s="314"/>
      <c r="KBZ13" s="314"/>
      <c r="KCA13" s="314"/>
      <c r="KCB13" s="314"/>
      <c r="KCC13" s="314"/>
      <c r="KCD13" s="314"/>
      <c r="KCE13" s="314"/>
      <c r="KCF13" s="314"/>
      <c r="KCG13" s="314"/>
      <c r="KCH13" s="314"/>
      <c r="KCI13" s="314"/>
      <c r="KCJ13" s="314"/>
      <c r="KCK13" s="314"/>
      <c r="KCL13" s="314"/>
      <c r="KCM13" s="314"/>
      <c r="KCN13" s="314"/>
      <c r="KCO13" s="314"/>
      <c r="KCP13" s="314"/>
      <c r="KCQ13" s="314"/>
      <c r="KCR13" s="314"/>
      <c r="KCS13" s="314"/>
      <c r="KCT13" s="314"/>
      <c r="KCU13" s="314"/>
      <c r="KCV13" s="314"/>
      <c r="KCW13" s="314"/>
      <c r="KCX13" s="314"/>
      <c r="KCY13" s="314"/>
      <c r="KCZ13" s="314"/>
      <c r="KDA13" s="314"/>
      <c r="KDB13" s="314"/>
      <c r="KDC13" s="314"/>
      <c r="KDD13" s="314"/>
      <c r="KDE13" s="314"/>
      <c r="KDF13" s="314"/>
      <c r="KDG13" s="314"/>
      <c r="KDH13" s="314"/>
      <c r="KDI13" s="314"/>
      <c r="KDJ13" s="314"/>
      <c r="KDK13" s="314"/>
      <c r="KDL13" s="314"/>
      <c r="KDM13" s="314"/>
      <c r="KDN13" s="314"/>
      <c r="KDO13" s="314"/>
      <c r="KDP13" s="314"/>
      <c r="KDQ13" s="314"/>
      <c r="KDR13" s="314"/>
      <c r="KDS13" s="314"/>
      <c r="KDT13" s="314"/>
      <c r="KDU13" s="314"/>
      <c r="KDV13" s="314"/>
      <c r="KDW13" s="314"/>
      <c r="KDX13" s="314"/>
      <c r="KDY13" s="314"/>
      <c r="KDZ13" s="314"/>
      <c r="KEA13" s="314"/>
      <c r="KEB13" s="314"/>
      <c r="KEC13" s="314"/>
      <c r="KED13" s="314"/>
      <c r="KEE13" s="314"/>
      <c r="KEF13" s="314"/>
      <c r="KEG13" s="314"/>
      <c r="KEH13" s="314"/>
      <c r="KEI13" s="314"/>
      <c r="KEJ13" s="314"/>
      <c r="KEK13" s="314"/>
      <c r="KEL13" s="314"/>
      <c r="KEM13" s="314"/>
      <c r="KEN13" s="314"/>
      <c r="KEO13" s="314"/>
      <c r="KEP13" s="314"/>
      <c r="KEQ13" s="314"/>
      <c r="KER13" s="314"/>
      <c r="KES13" s="314"/>
      <c r="KET13" s="314"/>
      <c r="KEU13" s="314"/>
      <c r="KEV13" s="314"/>
      <c r="KEW13" s="314"/>
      <c r="KEX13" s="314"/>
      <c r="KEY13" s="314"/>
      <c r="KEZ13" s="314"/>
      <c r="KFA13" s="314"/>
      <c r="KFB13" s="314"/>
      <c r="KFC13" s="314"/>
      <c r="KFD13" s="314"/>
      <c r="KFE13" s="314"/>
      <c r="KFF13" s="314"/>
      <c r="KFG13" s="314"/>
      <c r="KFH13" s="314"/>
      <c r="KFI13" s="314"/>
      <c r="KFJ13" s="314"/>
      <c r="KFK13" s="314"/>
      <c r="KFL13" s="314"/>
      <c r="KFM13" s="314"/>
      <c r="KFN13" s="314"/>
      <c r="KFO13" s="314"/>
      <c r="KFP13" s="314"/>
      <c r="KFQ13" s="314"/>
      <c r="KFR13" s="314"/>
      <c r="KFS13" s="314"/>
      <c r="KFT13" s="314"/>
      <c r="KFU13" s="314"/>
      <c r="KFV13" s="314"/>
      <c r="KFW13" s="314"/>
      <c r="KFX13" s="314"/>
      <c r="KFY13" s="314"/>
      <c r="KFZ13" s="314"/>
      <c r="KGA13" s="314"/>
      <c r="KGB13" s="314"/>
      <c r="KGC13" s="314"/>
      <c r="KGD13" s="314"/>
      <c r="KGE13" s="314"/>
      <c r="KGF13" s="314"/>
      <c r="KGG13" s="314"/>
      <c r="KGH13" s="314"/>
      <c r="KGI13" s="314"/>
      <c r="KGJ13" s="314"/>
      <c r="KGK13" s="314"/>
      <c r="KGL13" s="314"/>
      <c r="KGM13" s="314"/>
      <c r="KGN13" s="314"/>
      <c r="KGO13" s="314"/>
      <c r="KGP13" s="314"/>
      <c r="KGQ13" s="314"/>
      <c r="KGR13" s="314"/>
      <c r="KGS13" s="314"/>
      <c r="KGT13" s="314"/>
      <c r="KGU13" s="314"/>
      <c r="KGV13" s="314"/>
      <c r="KGW13" s="314"/>
      <c r="KGX13" s="314"/>
      <c r="KGY13" s="314"/>
      <c r="KGZ13" s="314"/>
      <c r="KHA13" s="314"/>
      <c r="KHB13" s="314"/>
      <c r="KHC13" s="314"/>
      <c r="KHD13" s="314"/>
      <c r="KHE13" s="314"/>
      <c r="KHF13" s="314"/>
      <c r="KHG13" s="314"/>
      <c r="KHH13" s="314"/>
      <c r="KHI13" s="314"/>
      <c r="KHJ13" s="314"/>
      <c r="KHK13" s="314"/>
      <c r="KHL13" s="314"/>
      <c r="KHM13" s="314"/>
      <c r="KHN13" s="314"/>
      <c r="KHO13" s="314"/>
      <c r="KHP13" s="314"/>
      <c r="KHQ13" s="314"/>
      <c r="KHR13" s="314"/>
      <c r="KHS13" s="314"/>
      <c r="KHT13" s="314"/>
      <c r="KHU13" s="314"/>
      <c r="KHV13" s="314"/>
      <c r="KHW13" s="314"/>
      <c r="KHX13" s="314"/>
      <c r="KHY13" s="314"/>
      <c r="KHZ13" s="314"/>
      <c r="KIA13" s="314"/>
      <c r="KIB13" s="314"/>
      <c r="KIC13" s="314"/>
      <c r="KID13" s="314"/>
      <c r="KIE13" s="314"/>
      <c r="KIF13" s="314"/>
      <c r="KIG13" s="314"/>
      <c r="KIH13" s="314"/>
      <c r="KII13" s="314"/>
      <c r="KIJ13" s="314"/>
      <c r="KIK13" s="314"/>
      <c r="KIL13" s="314"/>
      <c r="KIM13" s="314"/>
      <c r="KIN13" s="314"/>
      <c r="KIO13" s="314"/>
      <c r="KIP13" s="314"/>
      <c r="KIQ13" s="314"/>
      <c r="KIR13" s="314"/>
      <c r="KIS13" s="314"/>
      <c r="KIT13" s="314"/>
      <c r="KIU13" s="314"/>
      <c r="KIV13" s="314"/>
      <c r="KIW13" s="314"/>
      <c r="KIX13" s="314"/>
      <c r="KIY13" s="314"/>
      <c r="KIZ13" s="314"/>
      <c r="KJA13" s="314"/>
      <c r="KJB13" s="314"/>
      <c r="KJC13" s="314"/>
      <c r="KJD13" s="314"/>
      <c r="KJE13" s="314"/>
      <c r="KJF13" s="314"/>
      <c r="KJG13" s="314"/>
      <c r="KJH13" s="314"/>
      <c r="KJI13" s="314"/>
      <c r="KJJ13" s="314"/>
      <c r="KJK13" s="314"/>
      <c r="KJL13" s="314"/>
      <c r="KJM13" s="314"/>
      <c r="KJN13" s="314"/>
      <c r="KJO13" s="314"/>
      <c r="KJP13" s="314"/>
      <c r="KJQ13" s="314"/>
      <c r="KJR13" s="314"/>
      <c r="KJS13" s="314"/>
      <c r="KJT13" s="314"/>
      <c r="KJU13" s="314"/>
      <c r="KJV13" s="314"/>
      <c r="KJW13" s="314"/>
      <c r="KJX13" s="314"/>
      <c r="KJY13" s="314"/>
      <c r="KJZ13" s="314"/>
      <c r="KKA13" s="314"/>
      <c r="KKB13" s="314"/>
      <c r="KKC13" s="314"/>
      <c r="KKD13" s="314"/>
      <c r="KKE13" s="314"/>
      <c r="KKF13" s="314"/>
      <c r="KKG13" s="314"/>
      <c r="KKH13" s="314"/>
      <c r="KKI13" s="314"/>
      <c r="KKJ13" s="314"/>
      <c r="KKK13" s="314"/>
      <c r="KKL13" s="314"/>
      <c r="KKM13" s="314"/>
      <c r="KKN13" s="314"/>
      <c r="KKO13" s="314"/>
      <c r="KKP13" s="314"/>
      <c r="KKQ13" s="314"/>
      <c r="KKR13" s="314"/>
      <c r="KKS13" s="314"/>
      <c r="KKT13" s="314"/>
      <c r="KKU13" s="314"/>
      <c r="KKV13" s="314"/>
      <c r="KKW13" s="314"/>
      <c r="KKX13" s="314"/>
      <c r="KKY13" s="314"/>
      <c r="KKZ13" s="314"/>
      <c r="KLA13" s="314"/>
      <c r="KLB13" s="314"/>
      <c r="KLC13" s="314"/>
      <c r="KLD13" s="314"/>
      <c r="KLE13" s="314"/>
      <c r="KLF13" s="314"/>
      <c r="KLG13" s="314"/>
      <c r="KLH13" s="314"/>
      <c r="KLI13" s="314"/>
      <c r="KLJ13" s="314"/>
      <c r="KLK13" s="314"/>
      <c r="KLL13" s="314"/>
      <c r="KLM13" s="314"/>
      <c r="KLN13" s="314"/>
      <c r="KLO13" s="314"/>
      <c r="KLP13" s="314"/>
      <c r="KLQ13" s="314"/>
      <c r="KLR13" s="314"/>
      <c r="KLS13" s="314"/>
      <c r="KLT13" s="314"/>
      <c r="KLU13" s="314"/>
      <c r="KLV13" s="314"/>
      <c r="KLW13" s="314"/>
      <c r="KLX13" s="314"/>
      <c r="KLY13" s="314"/>
      <c r="KLZ13" s="314"/>
      <c r="KMA13" s="314"/>
      <c r="KMB13" s="314"/>
      <c r="KMC13" s="314"/>
      <c r="KMD13" s="314"/>
      <c r="KME13" s="314"/>
      <c r="KMF13" s="314"/>
      <c r="KMG13" s="314"/>
      <c r="KMH13" s="314"/>
      <c r="KMI13" s="314"/>
      <c r="KMJ13" s="314"/>
      <c r="KMK13" s="314"/>
      <c r="KML13" s="314"/>
      <c r="KMM13" s="314"/>
      <c r="KMN13" s="314"/>
      <c r="KMO13" s="314"/>
      <c r="KMP13" s="314"/>
      <c r="KMQ13" s="314"/>
      <c r="KMR13" s="314"/>
      <c r="KMS13" s="314"/>
      <c r="KMT13" s="314"/>
      <c r="KMU13" s="314"/>
      <c r="KMV13" s="314"/>
      <c r="KMW13" s="314"/>
      <c r="KMX13" s="314"/>
      <c r="KMY13" s="314"/>
      <c r="KMZ13" s="314"/>
      <c r="KNA13" s="314"/>
      <c r="KNB13" s="314"/>
      <c r="KNC13" s="314"/>
      <c r="KND13" s="314"/>
      <c r="KNE13" s="314"/>
      <c r="KNF13" s="314"/>
      <c r="KNG13" s="314"/>
      <c r="KNH13" s="314"/>
      <c r="KNI13" s="314"/>
      <c r="KNJ13" s="314"/>
      <c r="KNK13" s="314"/>
      <c r="KNL13" s="314"/>
      <c r="KNM13" s="314"/>
      <c r="KNN13" s="314"/>
      <c r="KNO13" s="314"/>
      <c r="KNP13" s="314"/>
      <c r="KNQ13" s="314"/>
      <c r="KNR13" s="314"/>
      <c r="KNS13" s="314"/>
      <c r="KNT13" s="314"/>
      <c r="KNU13" s="314"/>
      <c r="KNV13" s="314"/>
      <c r="KNW13" s="314"/>
      <c r="KNX13" s="314"/>
      <c r="KNY13" s="314"/>
      <c r="KNZ13" s="314"/>
      <c r="KOA13" s="314"/>
      <c r="KOB13" s="314"/>
      <c r="KOC13" s="314"/>
      <c r="KOD13" s="314"/>
      <c r="KOE13" s="314"/>
      <c r="KOF13" s="314"/>
      <c r="KOG13" s="314"/>
      <c r="KOH13" s="314"/>
      <c r="KOI13" s="314"/>
      <c r="KOJ13" s="314"/>
      <c r="KOK13" s="314"/>
      <c r="KOL13" s="314"/>
      <c r="KOM13" s="314"/>
      <c r="KON13" s="314"/>
      <c r="KOO13" s="314"/>
      <c r="KOP13" s="314"/>
      <c r="KOQ13" s="314"/>
      <c r="KOR13" s="314"/>
      <c r="KOS13" s="314"/>
      <c r="KOT13" s="314"/>
      <c r="KOU13" s="314"/>
      <c r="KOV13" s="314"/>
      <c r="KOW13" s="314"/>
      <c r="KOX13" s="314"/>
      <c r="KOY13" s="314"/>
      <c r="KOZ13" s="314"/>
      <c r="KPA13" s="314"/>
      <c r="KPB13" s="314"/>
      <c r="KPC13" s="314"/>
      <c r="KPD13" s="314"/>
      <c r="KPE13" s="314"/>
      <c r="KPF13" s="314"/>
      <c r="KPG13" s="314"/>
      <c r="KPH13" s="314"/>
      <c r="KPI13" s="314"/>
      <c r="KPJ13" s="314"/>
      <c r="KPK13" s="314"/>
      <c r="KPL13" s="314"/>
      <c r="KPM13" s="314"/>
      <c r="KPN13" s="314"/>
      <c r="KPO13" s="314"/>
      <c r="KPP13" s="314"/>
      <c r="KPQ13" s="314"/>
      <c r="KPR13" s="314"/>
      <c r="KPS13" s="314"/>
      <c r="KPT13" s="314"/>
      <c r="KPU13" s="314"/>
      <c r="KPV13" s="314"/>
      <c r="KPW13" s="314"/>
      <c r="KPX13" s="314"/>
      <c r="KPY13" s="314"/>
      <c r="KPZ13" s="314"/>
      <c r="KQA13" s="314"/>
      <c r="KQB13" s="314"/>
      <c r="KQC13" s="314"/>
      <c r="KQD13" s="314"/>
      <c r="KQE13" s="314"/>
      <c r="KQF13" s="314"/>
      <c r="KQG13" s="314"/>
      <c r="KQH13" s="314"/>
      <c r="KQI13" s="314"/>
      <c r="KQJ13" s="314"/>
      <c r="KQK13" s="314"/>
      <c r="KQL13" s="314"/>
      <c r="KQM13" s="314"/>
      <c r="KQN13" s="314"/>
      <c r="KQO13" s="314"/>
      <c r="KQP13" s="314"/>
      <c r="KQQ13" s="314"/>
      <c r="KQR13" s="314"/>
      <c r="KQS13" s="314"/>
      <c r="KQT13" s="314"/>
      <c r="KQU13" s="314"/>
      <c r="KQV13" s="314"/>
      <c r="KQW13" s="314"/>
      <c r="KQX13" s="314"/>
      <c r="KQY13" s="314"/>
      <c r="KQZ13" s="314"/>
      <c r="KRA13" s="314"/>
      <c r="KRB13" s="314"/>
      <c r="KRC13" s="314"/>
      <c r="KRD13" s="314"/>
      <c r="KRE13" s="314"/>
      <c r="KRF13" s="314"/>
      <c r="KRG13" s="314"/>
      <c r="KRH13" s="314"/>
      <c r="KRI13" s="314"/>
      <c r="KRJ13" s="314"/>
      <c r="KRK13" s="314"/>
      <c r="KRL13" s="314"/>
      <c r="KRM13" s="314"/>
      <c r="KRN13" s="314"/>
      <c r="KRO13" s="314"/>
      <c r="KRP13" s="314"/>
      <c r="KRQ13" s="314"/>
      <c r="KRR13" s="314"/>
      <c r="KRS13" s="314"/>
      <c r="KRT13" s="314"/>
      <c r="KRU13" s="314"/>
      <c r="KRV13" s="314"/>
      <c r="KRW13" s="314"/>
      <c r="KRX13" s="314"/>
      <c r="KRY13" s="314"/>
      <c r="KRZ13" s="314"/>
      <c r="KSA13" s="314"/>
      <c r="KSB13" s="314"/>
      <c r="KSC13" s="314"/>
      <c r="KSD13" s="314"/>
      <c r="KSE13" s="314"/>
      <c r="KSF13" s="314"/>
      <c r="KSG13" s="314"/>
      <c r="KSH13" s="314"/>
      <c r="KSI13" s="314"/>
      <c r="KSJ13" s="314"/>
      <c r="KSK13" s="314"/>
      <c r="KSL13" s="314"/>
      <c r="KSM13" s="314"/>
      <c r="KSN13" s="314"/>
      <c r="KSO13" s="314"/>
      <c r="KSP13" s="314"/>
      <c r="KSQ13" s="314"/>
      <c r="KSR13" s="314"/>
      <c r="KSS13" s="314"/>
      <c r="KST13" s="314"/>
      <c r="KSU13" s="314"/>
      <c r="KSV13" s="314"/>
      <c r="KSW13" s="314"/>
      <c r="KSX13" s="314"/>
      <c r="KSY13" s="314"/>
      <c r="KSZ13" s="314"/>
      <c r="KTA13" s="314"/>
      <c r="KTB13" s="314"/>
      <c r="KTC13" s="314"/>
      <c r="KTD13" s="314"/>
      <c r="KTE13" s="314"/>
      <c r="KTF13" s="314"/>
      <c r="KTG13" s="314"/>
      <c r="KTH13" s="314"/>
      <c r="KTI13" s="314"/>
      <c r="KTJ13" s="314"/>
      <c r="KTK13" s="314"/>
      <c r="KTL13" s="314"/>
      <c r="KTM13" s="314"/>
      <c r="KTN13" s="314"/>
      <c r="KTO13" s="314"/>
      <c r="KTP13" s="314"/>
      <c r="KTQ13" s="314"/>
      <c r="KTR13" s="314"/>
      <c r="KTS13" s="314"/>
      <c r="KTT13" s="314"/>
      <c r="KTU13" s="314"/>
      <c r="KTV13" s="314"/>
      <c r="KTW13" s="314"/>
      <c r="KTX13" s="314"/>
      <c r="KTY13" s="314"/>
      <c r="KTZ13" s="314"/>
      <c r="KUA13" s="314"/>
      <c r="KUB13" s="314"/>
      <c r="KUC13" s="314"/>
      <c r="KUD13" s="314"/>
      <c r="KUE13" s="314"/>
      <c r="KUF13" s="314"/>
      <c r="KUG13" s="314"/>
      <c r="KUH13" s="314"/>
      <c r="KUI13" s="314"/>
      <c r="KUJ13" s="314"/>
      <c r="KUK13" s="314"/>
      <c r="KUL13" s="314"/>
      <c r="KUM13" s="314"/>
      <c r="KUN13" s="314"/>
      <c r="KUO13" s="314"/>
      <c r="KUP13" s="314"/>
      <c r="KUQ13" s="314"/>
      <c r="KUR13" s="314"/>
      <c r="KUS13" s="314"/>
      <c r="KUT13" s="314"/>
      <c r="KUU13" s="314"/>
      <c r="KUV13" s="314"/>
      <c r="KUW13" s="314"/>
      <c r="KUX13" s="314"/>
      <c r="KUY13" s="314"/>
      <c r="KUZ13" s="314"/>
      <c r="KVA13" s="314"/>
      <c r="KVB13" s="314"/>
      <c r="KVC13" s="314"/>
      <c r="KVD13" s="314"/>
      <c r="KVE13" s="314"/>
      <c r="KVF13" s="314"/>
      <c r="KVG13" s="314"/>
      <c r="KVH13" s="314"/>
      <c r="KVI13" s="314"/>
      <c r="KVJ13" s="314"/>
      <c r="KVK13" s="314"/>
      <c r="KVL13" s="314"/>
      <c r="KVM13" s="314"/>
      <c r="KVN13" s="314"/>
      <c r="KVO13" s="314"/>
      <c r="KVP13" s="314"/>
      <c r="KVQ13" s="314"/>
      <c r="KVR13" s="314"/>
      <c r="KVS13" s="314"/>
      <c r="KVT13" s="314"/>
      <c r="KVU13" s="314"/>
      <c r="KVV13" s="314"/>
      <c r="KVW13" s="314"/>
      <c r="KVX13" s="314"/>
      <c r="KVY13" s="314"/>
      <c r="KVZ13" s="314"/>
      <c r="KWA13" s="314"/>
      <c r="KWB13" s="314"/>
      <c r="KWC13" s="314"/>
      <c r="KWD13" s="314"/>
      <c r="KWE13" s="314"/>
      <c r="KWF13" s="314"/>
      <c r="KWG13" s="314"/>
      <c r="KWH13" s="314"/>
      <c r="KWI13" s="314"/>
      <c r="KWJ13" s="314"/>
      <c r="KWK13" s="314"/>
      <c r="KWL13" s="314"/>
      <c r="KWM13" s="314"/>
      <c r="KWN13" s="314"/>
      <c r="KWO13" s="314"/>
      <c r="KWP13" s="314"/>
      <c r="KWQ13" s="314"/>
      <c r="KWR13" s="314"/>
      <c r="KWS13" s="314"/>
      <c r="KWT13" s="314"/>
      <c r="KWU13" s="314"/>
      <c r="KWV13" s="314"/>
      <c r="KWW13" s="314"/>
      <c r="KWX13" s="314"/>
      <c r="KWY13" s="314"/>
      <c r="KWZ13" s="314"/>
      <c r="KXA13" s="314"/>
      <c r="KXB13" s="314"/>
      <c r="KXC13" s="314"/>
      <c r="KXD13" s="314"/>
      <c r="KXE13" s="314"/>
      <c r="KXF13" s="314"/>
      <c r="KXG13" s="314"/>
      <c r="KXH13" s="314"/>
      <c r="KXI13" s="314"/>
      <c r="KXJ13" s="314"/>
      <c r="KXK13" s="314"/>
      <c r="KXL13" s="314"/>
      <c r="KXM13" s="314"/>
      <c r="KXN13" s="314"/>
      <c r="KXO13" s="314"/>
      <c r="KXP13" s="314"/>
      <c r="KXQ13" s="314"/>
      <c r="KXR13" s="314"/>
      <c r="KXS13" s="314"/>
      <c r="KXT13" s="314"/>
      <c r="KXU13" s="314"/>
      <c r="KXV13" s="314"/>
      <c r="KXW13" s="314"/>
      <c r="KXX13" s="314"/>
      <c r="KXY13" s="314"/>
      <c r="KXZ13" s="314"/>
      <c r="KYA13" s="314"/>
      <c r="KYB13" s="314"/>
      <c r="KYC13" s="314"/>
      <c r="KYD13" s="314"/>
      <c r="KYE13" s="314"/>
      <c r="KYF13" s="314"/>
      <c r="KYG13" s="314"/>
      <c r="KYH13" s="314"/>
      <c r="KYI13" s="314"/>
      <c r="KYJ13" s="314"/>
      <c r="KYK13" s="314"/>
      <c r="KYL13" s="314"/>
      <c r="KYM13" s="314"/>
      <c r="KYN13" s="314"/>
      <c r="KYO13" s="314"/>
      <c r="KYP13" s="314"/>
      <c r="KYQ13" s="314"/>
      <c r="KYR13" s="314"/>
      <c r="KYS13" s="314"/>
      <c r="KYT13" s="314"/>
      <c r="KYU13" s="314"/>
      <c r="KYV13" s="314"/>
      <c r="KYW13" s="314"/>
      <c r="KYX13" s="314"/>
      <c r="KYY13" s="314"/>
      <c r="KYZ13" s="314"/>
      <c r="KZA13" s="314"/>
      <c r="KZB13" s="314"/>
      <c r="KZC13" s="314"/>
      <c r="KZD13" s="314"/>
      <c r="KZE13" s="314"/>
      <c r="KZF13" s="314"/>
      <c r="KZG13" s="314"/>
      <c r="KZH13" s="314"/>
      <c r="KZI13" s="314"/>
      <c r="KZJ13" s="314"/>
      <c r="KZK13" s="314"/>
      <c r="KZL13" s="314"/>
      <c r="KZM13" s="314"/>
      <c r="KZN13" s="314"/>
      <c r="KZO13" s="314"/>
      <c r="KZP13" s="314"/>
      <c r="KZQ13" s="314"/>
      <c r="KZR13" s="314"/>
      <c r="KZS13" s="314"/>
      <c r="KZT13" s="314"/>
      <c r="KZU13" s="314"/>
      <c r="KZV13" s="314"/>
      <c r="KZW13" s="314"/>
      <c r="KZX13" s="314"/>
      <c r="KZY13" s="314"/>
      <c r="KZZ13" s="314"/>
      <c r="LAA13" s="314"/>
      <c r="LAB13" s="314"/>
      <c r="LAC13" s="314"/>
      <c r="LAD13" s="314"/>
      <c r="LAE13" s="314"/>
      <c r="LAF13" s="314"/>
      <c r="LAG13" s="314"/>
      <c r="LAH13" s="314"/>
      <c r="LAI13" s="314"/>
      <c r="LAJ13" s="314"/>
      <c r="LAK13" s="314"/>
      <c r="LAL13" s="314"/>
      <c r="LAM13" s="314"/>
      <c r="LAN13" s="314"/>
      <c r="LAO13" s="314"/>
      <c r="LAP13" s="314"/>
      <c r="LAQ13" s="314"/>
      <c r="LAR13" s="314"/>
      <c r="LAS13" s="314"/>
      <c r="LAT13" s="314"/>
      <c r="LAU13" s="314"/>
      <c r="LAV13" s="314"/>
      <c r="LAW13" s="314"/>
      <c r="LAX13" s="314"/>
      <c r="LAY13" s="314"/>
      <c r="LAZ13" s="314"/>
      <c r="LBA13" s="314"/>
      <c r="LBB13" s="314"/>
      <c r="LBC13" s="314"/>
      <c r="LBD13" s="314"/>
      <c r="LBE13" s="314"/>
      <c r="LBF13" s="314"/>
      <c r="LBG13" s="314"/>
      <c r="LBH13" s="314"/>
      <c r="LBI13" s="314"/>
      <c r="LBJ13" s="314"/>
      <c r="LBK13" s="314"/>
      <c r="LBL13" s="314"/>
      <c r="LBM13" s="314"/>
      <c r="LBN13" s="314"/>
      <c r="LBO13" s="314"/>
      <c r="LBP13" s="314"/>
      <c r="LBQ13" s="314"/>
      <c r="LBR13" s="314"/>
      <c r="LBS13" s="314"/>
      <c r="LBT13" s="314"/>
      <c r="LBU13" s="314"/>
      <c r="LBV13" s="314"/>
      <c r="LBW13" s="314"/>
      <c r="LBX13" s="314"/>
      <c r="LBY13" s="314"/>
      <c r="LBZ13" s="314"/>
      <c r="LCA13" s="314"/>
      <c r="LCB13" s="314"/>
      <c r="LCC13" s="314"/>
      <c r="LCD13" s="314"/>
      <c r="LCE13" s="314"/>
      <c r="LCF13" s="314"/>
      <c r="LCG13" s="314"/>
      <c r="LCH13" s="314"/>
      <c r="LCI13" s="314"/>
      <c r="LCJ13" s="314"/>
      <c r="LCK13" s="314"/>
      <c r="LCL13" s="314"/>
      <c r="LCM13" s="314"/>
      <c r="LCN13" s="314"/>
      <c r="LCO13" s="314"/>
      <c r="LCP13" s="314"/>
      <c r="LCQ13" s="314"/>
      <c r="LCR13" s="314"/>
      <c r="LCS13" s="314"/>
      <c r="LCT13" s="314"/>
      <c r="LCU13" s="314"/>
      <c r="LCV13" s="314"/>
      <c r="LCW13" s="314"/>
      <c r="LCX13" s="314"/>
      <c r="LCY13" s="314"/>
      <c r="LCZ13" s="314"/>
      <c r="LDA13" s="314"/>
      <c r="LDB13" s="314"/>
      <c r="LDC13" s="314"/>
      <c r="LDD13" s="314"/>
      <c r="LDE13" s="314"/>
      <c r="LDF13" s="314"/>
      <c r="LDG13" s="314"/>
      <c r="LDH13" s="314"/>
      <c r="LDI13" s="314"/>
      <c r="LDJ13" s="314"/>
      <c r="LDK13" s="314"/>
      <c r="LDL13" s="314"/>
      <c r="LDM13" s="314"/>
      <c r="LDN13" s="314"/>
      <c r="LDO13" s="314"/>
      <c r="LDP13" s="314"/>
      <c r="LDQ13" s="314"/>
      <c r="LDR13" s="314"/>
      <c r="LDS13" s="314"/>
      <c r="LDT13" s="314"/>
      <c r="LDU13" s="314"/>
      <c r="LDV13" s="314"/>
      <c r="LDW13" s="314"/>
      <c r="LDX13" s="314"/>
      <c r="LDY13" s="314"/>
      <c r="LDZ13" s="314"/>
      <c r="LEA13" s="314"/>
      <c r="LEB13" s="314"/>
      <c r="LEC13" s="314"/>
      <c r="LED13" s="314"/>
      <c r="LEE13" s="314"/>
      <c r="LEF13" s="314"/>
      <c r="LEG13" s="314"/>
      <c r="LEH13" s="314"/>
      <c r="LEI13" s="314"/>
      <c r="LEJ13" s="314"/>
      <c r="LEK13" s="314"/>
      <c r="LEL13" s="314"/>
      <c r="LEM13" s="314"/>
      <c r="LEN13" s="314"/>
      <c r="LEO13" s="314"/>
      <c r="LEP13" s="314"/>
      <c r="LEQ13" s="314"/>
      <c r="LER13" s="314"/>
      <c r="LES13" s="314"/>
      <c r="LET13" s="314"/>
      <c r="LEU13" s="314"/>
      <c r="LEV13" s="314"/>
      <c r="LEW13" s="314"/>
      <c r="LEX13" s="314"/>
      <c r="LEY13" s="314"/>
      <c r="LEZ13" s="314"/>
      <c r="LFA13" s="314"/>
      <c r="LFB13" s="314"/>
      <c r="LFC13" s="314"/>
      <c r="LFD13" s="314"/>
      <c r="LFE13" s="314"/>
      <c r="LFF13" s="314"/>
      <c r="LFG13" s="314"/>
      <c r="LFH13" s="314"/>
      <c r="LFI13" s="314"/>
      <c r="LFJ13" s="314"/>
      <c r="LFK13" s="314"/>
      <c r="LFL13" s="314"/>
      <c r="LFM13" s="314"/>
      <c r="LFN13" s="314"/>
      <c r="LFO13" s="314"/>
      <c r="LFP13" s="314"/>
      <c r="LFQ13" s="314"/>
      <c r="LFR13" s="314"/>
      <c r="LFS13" s="314"/>
      <c r="LFT13" s="314"/>
      <c r="LFU13" s="314"/>
      <c r="LFV13" s="314"/>
      <c r="LFW13" s="314"/>
      <c r="LFX13" s="314"/>
      <c r="LFY13" s="314"/>
      <c r="LFZ13" s="314"/>
      <c r="LGA13" s="314"/>
      <c r="LGB13" s="314"/>
      <c r="LGC13" s="314"/>
      <c r="LGD13" s="314"/>
      <c r="LGE13" s="314"/>
      <c r="LGF13" s="314"/>
      <c r="LGG13" s="314"/>
      <c r="LGH13" s="314"/>
      <c r="LGI13" s="314"/>
      <c r="LGJ13" s="314"/>
      <c r="LGK13" s="314"/>
      <c r="LGL13" s="314"/>
      <c r="LGM13" s="314"/>
      <c r="LGN13" s="314"/>
      <c r="LGO13" s="314"/>
      <c r="LGP13" s="314"/>
      <c r="LGQ13" s="314"/>
      <c r="LGR13" s="314"/>
      <c r="LGS13" s="314"/>
      <c r="LGT13" s="314"/>
      <c r="LGU13" s="314"/>
      <c r="LGV13" s="314"/>
      <c r="LGW13" s="314"/>
      <c r="LGX13" s="314"/>
      <c r="LGY13" s="314"/>
      <c r="LGZ13" s="314"/>
      <c r="LHA13" s="314"/>
      <c r="LHB13" s="314"/>
      <c r="LHC13" s="314"/>
      <c r="LHD13" s="314"/>
      <c r="LHE13" s="314"/>
      <c r="LHF13" s="314"/>
      <c r="LHG13" s="314"/>
      <c r="LHH13" s="314"/>
      <c r="LHI13" s="314"/>
      <c r="LHJ13" s="314"/>
      <c r="LHK13" s="314"/>
      <c r="LHL13" s="314"/>
      <c r="LHM13" s="314"/>
      <c r="LHN13" s="314"/>
      <c r="LHO13" s="314"/>
      <c r="LHP13" s="314"/>
      <c r="LHQ13" s="314"/>
      <c r="LHR13" s="314"/>
      <c r="LHS13" s="314"/>
      <c r="LHT13" s="314"/>
      <c r="LHU13" s="314"/>
      <c r="LHV13" s="314"/>
      <c r="LHW13" s="314"/>
      <c r="LHX13" s="314"/>
      <c r="LHY13" s="314"/>
      <c r="LHZ13" s="314"/>
      <c r="LIA13" s="314"/>
      <c r="LIB13" s="314"/>
      <c r="LIC13" s="314"/>
      <c r="LID13" s="314"/>
      <c r="LIE13" s="314"/>
      <c r="LIF13" s="314"/>
      <c r="LIG13" s="314"/>
      <c r="LIH13" s="314"/>
      <c r="LII13" s="314"/>
      <c r="LIJ13" s="314"/>
      <c r="LIK13" s="314"/>
      <c r="LIL13" s="314"/>
      <c r="LIM13" s="314"/>
      <c r="LIN13" s="314"/>
      <c r="LIO13" s="314"/>
      <c r="LIP13" s="314"/>
      <c r="LIQ13" s="314"/>
      <c r="LIR13" s="314"/>
      <c r="LIS13" s="314"/>
      <c r="LIT13" s="314"/>
      <c r="LIU13" s="314"/>
      <c r="LIV13" s="314"/>
      <c r="LIW13" s="314"/>
      <c r="LIX13" s="314"/>
      <c r="LIY13" s="314"/>
      <c r="LIZ13" s="314"/>
      <c r="LJA13" s="314"/>
      <c r="LJB13" s="314"/>
      <c r="LJC13" s="314"/>
      <c r="LJD13" s="314"/>
      <c r="LJE13" s="314"/>
      <c r="LJF13" s="314"/>
      <c r="LJG13" s="314"/>
      <c r="LJH13" s="314"/>
      <c r="LJI13" s="314"/>
      <c r="LJJ13" s="314"/>
      <c r="LJK13" s="314"/>
      <c r="LJL13" s="314"/>
      <c r="LJM13" s="314"/>
      <c r="LJN13" s="314"/>
      <c r="LJO13" s="314"/>
      <c r="LJP13" s="314"/>
      <c r="LJQ13" s="314"/>
      <c r="LJR13" s="314"/>
      <c r="LJS13" s="314"/>
      <c r="LJT13" s="314"/>
      <c r="LJU13" s="314"/>
      <c r="LJV13" s="314"/>
      <c r="LJW13" s="314"/>
      <c r="LJX13" s="314"/>
      <c r="LJY13" s="314"/>
      <c r="LJZ13" s="314"/>
      <c r="LKA13" s="314"/>
      <c r="LKB13" s="314"/>
      <c r="LKC13" s="314"/>
      <c r="LKD13" s="314"/>
      <c r="LKE13" s="314"/>
      <c r="LKF13" s="314"/>
      <c r="LKG13" s="314"/>
      <c r="LKH13" s="314"/>
      <c r="LKI13" s="314"/>
      <c r="LKJ13" s="314"/>
      <c r="LKK13" s="314"/>
      <c r="LKL13" s="314"/>
      <c r="LKM13" s="314"/>
      <c r="LKN13" s="314"/>
      <c r="LKO13" s="314"/>
      <c r="LKP13" s="314"/>
      <c r="LKQ13" s="314"/>
      <c r="LKR13" s="314"/>
      <c r="LKS13" s="314"/>
      <c r="LKT13" s="314"/>
      <c r="LKU13" s="314"/>
      <c r="LKV13" s="314"/>
      <c r="LKW13" s="314"/>
      <c r="LKX13" s="314"/>
      <c r="LKY13" s="314"/>
      <c r="LKZ13" s="314"/>
      <c r="LLA13" s="314"/>
      <c r="LLB13" s="314"/>
      <c r="LLC13" s="314"/>
      <c r="LLD13" s="314"/>
      <c r="LLE13" s="314"/>
      <c r="LLF13" s="314"/>
      <c r="LLG13" s="314"/>
      <c r="LLH13" s="314"/>
      <c r="LLI13" s="314"/>
      <c r="LLJ13" s="314"/>
      <c r="LLK13" s="314"/>
      <c r="LLL13" s="314"/>
      <c r="LLM13" s="314"/>
      <c r="LLN13" s="314"/>
      <c r="LLO13" s="314"/>
      <c r="LLP13" s="314"/>
      <c r="LLQ13" s="314"/>
      <c r="LLR13" s="314"/>
      <c r="LLS13" s="314"/>
      <c r="LLT13" s="314"/>
      <c r="LLU13" s="314"/>
      <c r="LLV13" s="314"/>
      <c r="LLW13" s="314"/>
      <c r="LLX13" s="314"/>
      <c r="LLY13" s="314"/>
      <c r="LLZ13" s="314"/>
      <c r="LMA13" s="314"/>
      <c r="LMB13" s="314"/>
      <c r="LMC13" s="314"/>
      <c r="LMD13" s="314"/>
      <c r="LME13" s="314"/>
      <c r="LMF13" s="314"/>
      <c r="LMG13" s="314"/>
      <c r="LMH13" s="314"/>
      <c r="LMI13" s="314"/>
      <c r="LMJ13" s="314"/>
      <c r="LMK13" s="314"/>
      <c r="LML13" s="314"/>
      <c r="LMM13" s="314"/>
      <c r="LMN13" s="314"/>
      <c r="LMO13" s="314"/>
      <c r="LMP13" s="314"/>
      <c r="LMQ13" s="314"/>
      <c r="LMR13" s="314"/>
      <c r="LMS13" s="314"/>
      <c r="LMT13" s="314"/>
      <c r="LMU13" s="314"/>
      <c r="LMV13" s="314"/>
      <c r="LMW13" s="314"/>
      <c r="LMX13" s="314"/>
      <c r="LMY13" s="314"/>
      <c r="LMZ13" s="314"/>
      <c r="LNA13" s="314"/>
      <c r="LNB13" s="314"/>
      <c r="LNC13" s="314"/>
      <c r="LND13" s="314"/>
      <c r="LNE13" s="314"/>
      <c r="LNF13" s="314"/>
      <c r="LNG13" s="314"/>
      <c r="LNH13" s="314"/>
      <c r="LNI13" s="314"/>
      <c r="LNJ13" s="314"/>
      <c r="LNK13" s="314"/>
      <c r="LNL13" s="314"/>
      <c r="LNM13" s="314"/>
      <c r="LNN13" s="314"/>
      <c r="LNO13" s="314"/>
      <c r="LNP13" s="314"/>
      <c r="LNQ13" s="314"/>
      <c r="LNR13" s="314"/>
      <c r="LNS13" s="314"/>
      <c r="LNT13" s="314"/>
      <c r="LNU13" s="314"/>
      <c r="LNV13" s="314"/>
      <c r="LNW13" s="314"/>
      <c r="LNX13" s="314"/>
      <c r="LNY13" s="314"/>
      <c r="LNZ13" s="314"/>
      <c r="LOA13" s="314"/>
      <c r="LOB13" s="314"/>
      <c r="LOC13" s="314"/>
      <c r="LOD13" s="314"/>
      <c r="LOE13" s="314"/>
      <c r="LOF13" s="314"/>
      <c r="LOG13" s="314"/>
      <c r="LOH13" s="314"/>
      <c r="LOI13" s="314"/>
      <c r="LOJ13" s="314"/>
      <c r="LOK13" s="314"/>
      <c r="LOL13" s="314"/>
      <c r="LOM13" s="314"/>
      <c r="LON13" s="314"/>
      <c r="LOO13" s="314"/>
      <c r="LOP13" s="314"/>
      <c r="LOQ13" s="314"/>
      <c r="LOR13" s="314"/>
      <c r="LOS13" s="314"/>
      <c r="LOT13" s="314"/>
      <c r="LOU13" s="314"/>
      <c r="LOV13" s="314"/>
      <c r="LOW13" s="314"/>
      <c r="LOX13" s="314"/>
      <c r="LOY13" s="314"/>
      <c r="LOZ13" s="314"/>
      <c r="LPA13" s="314"/>
      <c r="LPB13" s="314"/>
      <c r="LPC13" s="314"/>
      <c r="LPD13" s="314"/>
      <c r="LPE13" s="314"/>
      <c r="LPF13" s="314"/>
      <c r="LPG13" s="314"/>
      <c r="LPH13" s="314"/>
      <c r="LPI13" s="314"/>
      <c r="LPJ13" s="314"/>
      <c r="LPK13" s="314"/>
      <c r="LPL13" s="314"/>
      <c r="LPM13" s="314"/>
      <c r="LPN13" s="314"/>
      <c r="LPO13" s="314"/>
      <c r="LPP13" s="314"/>
      <c r="LPQ13" s="314"/>
      <c r="LPR13" s="314"/>
      <c r="LPS13" s="314"/>
      <c r="LPT13" s="314"/>
      <c r="LPU13" s="314"/>
      <c r="LPV13" s="314"/>
      <c r="LPW13" s="314"/>
      <c r="LPX13" s="314"/>
      <c r="LPY13" s="314"/>
      <c r="LPZ13" s="314"/>
      <c r="LQA13" s="314"/>
      <c r="LQB13" s="314"/>
      <c r="LQC13" s="314"/>
      <c r="LQD13" s="314"/>
      <c r="LQE13" s="314"/>
      <c r="LQF13" s="314"/>
      <c r="LQG13" s="314"/>
      <c r="LQH13" s="314"/>
      <c r="LQI13" s="314"/>
      <c r="LQJ13" s="314"/>
      <c r="LQK13" s="314"/>
      <c r="LQL13" s="314"/>
      <c r="LQM13" s="314"/>
      <c r="LQN13" s="314"/>
      <c r="LQO13" s="314"/>
      <c r="LQP13" s="314"/>
      <c r="LQQ13" s="314"/>
      <c r="LQR13" s="314"/>
      <c r="LQS13" s="314"/>
      <c r="LQT13" s="314"/>
      <c r="LQU13" s="314"/>
      <c r="LQV13" s="314"/>
      <c r="LQW13" s="314"/>
      <c r="LQX13" s="314"/>
      <c r="LQY13" s="314"/>
      <c r="LQZ13" s="314"/>
      <c r="LRA13" s="314"/>
      <c r="LRB13" s="314"/>
      <c r="LRC13" s="314"/>
      <c r="LRD13" s="314"/>
      <c r="LRE13" s="314"/>
      <c r="LRF13" s="314"/>
      <c r="LRG13" s="314"/>
      <c r="LRH13" s="314"/>
      <c r="LRI13" s="314"/>
      <c r="LRJ13" s="314"/>
      <c r="LRK13" s="314"/>
      <c r="LRL13" s="314"/>
      <c r="LRM13" s="314"/>
      <c r="LRN13" s="314"/>
      <c r="LRO13" s="314"/>
      <c r="LRP13" s="314"/>
      <c r="LRQ13" s="314"/>
      <c r="LRR13" s="314"/>
      <c r="LRS13" s="314"/>
      <c r="LRT13" s="314"/>
      <c r="LRU13" s="314"/>
      <c r="LRV13" s="314"/>
      <c r="LRW13" s="314"/>
      <c r="LRX13" s="314"/>
      <c r="LRY13" s="314"/>
      <c r="LRZ13" s="314"/>
      <c r="LSA13" s="314"/>
      <c r="LSB13" s="314"/>
      <c r="LSC13" s="314"/>
      <c r="LSD13" s="314"/>
      <c r="LSE13" s="314"/>
      <c r="LSF13" s="314"/>
      <c r="LSG13" s="314"/>
      <c r="LSH13" s="314"/>
      <c r="LSI13" s="314"/>
      <c r="LSJ13" s="314"/>
      <c r="LSK13" s="314"/>
      <c r="LSL13" s="314"/>
      <c r="LSM13" s="314"/>
      <c r="LSN13" s="314"/>
      <c r="LSO13" s="314"/>
      <c r="LSP13" s="314"/>
      <c r="LSQ13" s="314"/>
      <c r="LSR13" s="314"/>
      <c r="LSS13" s="314"/>
      <c r="LST13" s="314"/>
      <c r="LSU13" s="314"/>
      <c r="LSV13" s="314"/>
      <c r="LSW13" s="314"/>
      <c r="LSX13" s="314"/>
      <c r="LSY13" s="314"/>
      <c r="LSZ13" s="314"/>
      <c r="LTA13" s="314"/>
      <c r="LTB13" s="314"/>
      <c r="LTC13" s="314"/>
      <c r="LTD13" s="314"/>
      <c r="LTE13" s="314"/>
      <c r="LTF13" s="314"/>
      <c r="LTG13" s="314"/>
      <c r="LTH13" s="314"/>
      <c r="LTI13" s="314"/>
      <c r="LTJ13" s="314"/>
      <c r="LTK13" s="314"/>
      <c r="LTL13" s="314"/>
      <c r="LTM13" s="314"/>
      <c r="LTN13" s="314"/>
      <c r="LTO13" s="314"/>
      <c r="LTP13" s="314"/>
      <c r="LTQ13" s="314"/>
      <c r="LTR13" s="314"/>
      <c r="LTS13" s="314"/>
      <c r="LTT13" s="314"/>
      <c r="LTU13" s="314"/>
      <c r="LTV13" s="314"/>
      <c r="LTW13" s="314"/>
      <c r="LTX13" s="314"/>
      <c r="LTY13" s="314"/>
      <c r="LTZ13" s="314"/>
      <c r="LUA13" s="314"/>
      <c r="LUB13" s="314"/>
      <c r="LUC13" s="314"/>
      <c r="LUD13" s="314"/>
      <c r="LUE13" s="314"/>
      <c r="LUF13" s="314"/>
      <c r="LUG13" s="314"/>
      <c r="LUH13" s="314"/>
      <c r="LUI13" s="314"/>
      <c r="LUJ13" s="314"/>
      <c r="LUK13" s="314"/>
      <c r="LUL13" s="314"/>
      <c r="LUM13" s="314"/>
      <c r="LUN13" s="314"/>
      <c r="LUO13" s="314"/>
      <c r="LUP13" s="314"/>
      <c r="LUQ13" s="314"/>
      <c r="LUR13" s="314"/>
      <c r="LUS13" s="314"/>
      <c r="LUT13" s="314"/>
      <c r="LUU13" s="314"/>
      <c r="LUV13" s="314"/>
      <c r="LUW13" s="314"/>
      <c r="LUX13" s="314"/>
      <c r="LUY13" s="314"/>
      <c r="LUZ13" s="314"/>
      <c r="LVA13" s="314"/>
      <c r="LVB13" s="314"/>
      <c r="LVC13" s="314"/>
      <c r="LVD13" s="314"/>
      <c r="LVE13" s="314"/>
      <c r="LVF13" s="314"/>
      <c r="LVG13" s="314"/>
      <c r="LVH13" s="314"/>
      <c r="LVI13" s="314"/>
      <c r="LVJ13" s="314"/>
      <c r="LVK13" s="314"/>
      <c r="LVL13" s="314"/>
      <c r="LVM13" s="314"/>
      <c r="LVN13" s="314"/>
      <c r="LVO13" s="314"/>
      <c r="LVP13" s="314"/>
      <c r="LVQ13" s="314"/>
      <c r="LVR13" s="314"/>
      <c r="LVS13" s="314"/>
      <c r="LVT13" s="314"/>
      <c r="LVU13" s="314"/>
      <c r="LVV13" s="314"/>
      <c r="LVW13" s="314"/>
      <c r="LVX13" s="314"/>
      <c r="LVY13" s="314"/>
      <c r="LVZ13" s="314"/>
      <c r="LWA13" s="314"/>
      <c r="LWB13" s="314"/>
      <c r="LWC13" s="314"/>
      <c r="LWD13" s="314"/>
      <c r="LWE13" s="314"/>
      <c r="LWF13" s="314"/>
      <c r="LWG13" s="314"/>
      <c r="LWH13" s="314"/>
      <c r="LWI13" s="314"/>
      <c r="LWJ13" s="314"/>
      <c r="LWK13" s="314"/>
      <c r="LWL13" s="314"/>
      <c r="LWM13" s="314"/>
      <c r="LWN13" s="314"/>
      <c r="LWO13" s="314"/>
      <c r="LWP13" s="314"/>
      <c r="LWQ13" s="314"/>
      <c r="LWR13" s="314"/>
      <c r="LWS13" s="314"/>
      <c r="LWT13" s="314"/>
      <c r="LWU13" s="314"/>
      <c r="LWV13" s="314"/>
      <c r="LWW13" s="314"/>
      <c r="LWX13" s="314"/>
      <c r="LWY13" s="314"/>
      <c r="LWZ13" s="314"/>
      <c r="LXA13" s="314"/>
      <c r="LXB13" s="314"/>
      <c r="LXC13" s="314"/>
      <c r="LXD13" s="314"/>
      <c r="LXE13" s="314"/>
      <c r="LXF13" s="314"/>
      <c r="LXG13" s="314"/>
      <c r="LXH13" s="314"/>
      <c r="LXI13" s="314"/>
      <c r="LXJ13" s="314"/>
      <c r="LXK13" s="314"/>
      <c r="LXL13" s="314"/>
      <c r="LXM13" s="314"/>
      <c r="LXN13" s="314"/>
      <c r="LXO13" s="314"/>
      <c r="LXP13" s="314"/>
      <c r="LXQ13" s="314"/>
      <c r="LXR13" s="314"/>
      <c r="LXS13" s="314"/>
      <c r="LXT13" s="314"/>
      <c r="LXU13" s="314"/>
      <c r="LXV13" s="314"/>
      <c r="LXW13" s="314"/>
      <c r="LXX13" s="314"/>
      <c r="LXY13" s="314"/>
      <c r="LXZ13" s="314"/>
      <c r="LYA13" s="314"/>
      <c r="LYB13" s="314"/>
      <c r="LYC13" s="314"/>
      <c r="LYD13" s="314"/>
      <c r="LYE13" s="314"/>
      <c r="LYF13" s="314"/>
      <c r="LYG13" s="314"/>
      <c r="LYH13" s="314"/>
      <c r="LYI13" s="314"/>
      <c r="LYJ13" s="314"/>
      <c r="LYK13" s="314"/>
      <c r="LYL13" s="314"/>
      <c r="LYM13" s="314"/>
      <c r="LYN13" s="314"/>
      <c r="LYO13" s="314"/>
      <c r="LYP13" s="314"/>
      <c r="LYQ13" s="314"/>
      <c r="LYR13" s="314"/>
      <c r="LYS13" s="314"/>
      <c r="LYT13" s="314"/>
      <c r="LYU13" s="314"/>
      <c r="LYV13" s="314"/>
      <c r="LYW13" s="314"/>
      <c r="LYX13" s="314"/>
      <c r="LYY13" s="314"/>
      <c r="LYZ13" s="314"/>
      <c r="LZA13" s="314"/>
      <c r="LZB13" s="314"/>
      <c r="LZC13" s="314"/>
      <c r="LZD13" s="314"/>
      <c r="LZE13" s="314"/>
      <c r="LZF13" s="314"/>
      <c r="LZG13" s="314"/>
      <c r="LZH13" s="314"/>
      <c r="LZI13" s="314"/>
      <c r="LZJ13" s="314"/>
      <c r="LZK13" s="314"/>
      <c r="LZL13" s="314"/>
      <c r="LZM13" s="314"/>
      <c r="LZN13" s="314"/>
      <c r="LZO13" s="314"/>
      <c r="LZP13" s="314"/>
      <c r="LZQ13" s="314"/>
      <c r="LZR13" s="314"/>
      <c r="LZS13" s="314"/>
      <c r="LZT13" s="314"/>
      <c r="LZU13" s="314"/>
      <c r="LZV13" s="314"/>
      <c r="LZW13" s="314"/>
      <c r="LZX13" s="314"/>
      <c r="LZY13" s="314"/>
      <c r="LZZ13" s="314"/>
      <c r="MAA13" s="314"/>
      <c r="MAB13" s="314"/>
      <c r="MAC13" s="314"/>
      <c r="MAD13" s="314"/>
      <c r="MAE13" s="314"/>
      <c r="MAF13" s="314"/>
      <c r="MAG13" s="314"/>
      <c r="MAH13" s="314"/>
      <c r="MAI13" s="314"/>
      <c r="MAJ13" s="314"/>
      <c r="MAK13" s="314"/>
      <c r="MAL13" s="314"/>
      <c r="MAM13" s="314"/>
      <c r="MAN13" s="314"/>
      <c r="MAO13" s="314"/>
      <c r="MAP13" s="314"/>
      <c r="MAQ13" s="314"/>
      <c r="MAR13" s="314"/>
      <c r="MAS13" s="314"/>
      <c r="MAT13" s="314"/>
      <c r="MAU13" s="314"/>
      <c r="MAV13" s="314"/>
      <c r="MAW13" s="314"/>
      <c r="MAX13" s="314"/>
      <c r="MAY13" s="314"/>
      <c r="MAZ13" s="314"/>
      <c r="MBA13" s="314"/>
      <c r="MBB13" s="314"/>
      <c r="MBC13" s="314"/>
      <c r="MBD13" s="314"/>
      <c r="MBE13" s="314"/>
      <c r="MBF13" s="314"/>
      <c r="MBG13" s="314"/>
      <c r="MBH13" s="314"/>
      <c r="MBI13" s="314"/>
      <c r="MBJ13" s="314"/>
      <c r="MBK13" s="314"/>
      <c r="MBL13" s="314"/>
      <c r="MBM13" s="314"/>
      <c r="MBN13" s="314"/>
      <c r="MBO13" s="314"/>
      <c r="MBP13" s="314"/>
      <c r="MBQ13" s="314"/>
      <c r="MBR13" s="314"/>
      <c r="MBS13" s="314"/>
      <c r="MBT13" s="314"/>
      <c r="MBU13" s="314"/>
      <c r="MBV13" s="314"/>
      <c r="MBW13" s="314"/>
      <c r="MBX13" s="314"/>
      <c r="MBY13" s="314"/>
      <c r="MBZ13" s="314"/>
      <c r="MCA13" s="314"/>
      <c r="MCB13" s="314"/>
      <c r="MCC13" s="314"/>
      <c r="MCD13" s="314"/>
      <c r="MCE13" s="314"/>
      <c r="MCF13" s="314"/>
      <c r="MCG13" s="314"/>
      <c r="MCH13" s="314"/>
      <c r="MCI13" s="314"/>
      <c r="MCJ13" s="314"/>
      <c r="MCK13" s="314"/>
      <c r="MCL13" s="314"/>
      <c r="MCM13" s="314"/>
      <c r="MCN13" s="314"/>
      <c r="MCO13" s="314"/>
      <c r="MCP13" s="314"/>
      <c r="MCQ13" s="314"/>
      <c r="MCR13" s="314"/>
      <c r="MCS13" s="314"/>
      <c r="MCT13" s="314"/>
      <c r="MCU13" s="314"/>
      <c r="MCV13" s="314"/>
      <c r="MCW13" s="314"/>
      <c r="MCX13" s="314"/>
      <c r="MCY13" s="314"/>
      <c r="MCZ13" s="314"/>
      <c r="MDA13" s="314"/>
      <c r="MDB13" s="314"/>
      <c r="MDC13" s="314"/>
      <c r="MDD13" s="314"/>
      <c r="MDE13" s="314"/>
      <c r="MDF13" s="314"/>
      <c r="MDG13" s="314"/>
      <c r="MDH13" s="314"/>
      <c r="MDI13" s="314"/>
      <c r="MDJ13" s="314"/>
      <c r="MDK13" s="314"/>
      <c r="MDL13" s="314"/>
      <c r="MDM13" s="314"/>
      <c r="MDN13" s="314"/>
      <c r="MDO13" s="314"/>
      <c r="MDP13" s="314"/>
      <c r="MDQ13" s="314"/>
      <c r="MDR13" s="314"/>
      <c r="MDS13" s="314"/>
      <c r="MDT13" s="314"/>
      <c r="MDU13" s="314"/>
      <c r="MDV13" s="314"/>
      <c r="MDW13" s="314"/>
      <c r="MDX13" s="314"/>
      <c r="MDY13" s="314"/>
      <c r="MDZ13" s="314"/>
      <c r="MEA13" s="314"/>
      <c r="MEB13" s="314"/>
      <c r="MEC13" s="314"/>
      <c r="MED13" s="314"/>
      <c r="MEE13" s="314"/>
      <c r="MEF13" s="314"/>
      <c r="MEG13" s="314"/>
      <c r="MEH13" s="314"/>
      <c r="MEI13" s="314"/>
      <c r="MEJ13" s="314"/>
      <c r="MEK13" s="314"/>
      <c r="MEL13" s="314"/>
      <c r="MEM13" s="314"/>
      <c r="MEN13" s="314"/>
      <c r="MEO13" s="314"/>
      <c r="MEP13" s="314"/>
      <c r="MEQ13" s="314"/>
      <c r="MER13" s="314"/>
      <c r="MES13" s="314"/>
      <c r="MET13" s="314"/>
      <c r="MEU13" s="314"/>
      <c r="MEV13" s="314"/>
      <c r="MEW13" s="314"/>
      <c r="MEX13" s="314"/>
      <c r="MEY13" s="314"/>
      <c r="MEZ13" s="314"/>
      <c r="MFA13" s="314"/>
      <c r="MFB13" s="314"/>
      <c r="MFC13" s="314"/>
      <c r="MFD13" s="314"/>
      <c r="MFE13" s="314"/>
      <c r="MFF13" s="314"/>
      <c r="MFG13" s="314"/>
      <c r="MFH13" s="314"/>
      <c r="MFI13" s="314"/>
      <c r="MFJ13" s="314"/>
      <c r="MFK13" s="314"/>
      <c r="MFL13" s="314"/>
      <c r="MFM13" s="314"/>
      <c r="MFN13" s="314"/>
      <c r="MFO13" s="314"/>
      <c r="MFP13" s="314"/>
      <c r="MFQ13" s="314"/>
      <c r="MFR13" s="314"/>
      <c r="MFS13" s="314"/>
      <c r="MFT13" s="314"/>
      <c r="MFU13" s="314"/>
      <c r="MFV13" s="314"/>
      <c r="MFW13" s="314"/>
      <c r="MFX13" s="314"/>
      <c r="MFY13" s="314"/>
      <c r="MFZ13" s="314"/>
      <c r="MGA13" s="314"/>
      <c r="MGB13" s="314"/>
      <c r="MGC13" s="314"/>
      <c r="MGD13" s="314"/>
      <c r="MGE13" s="314"/>
      <c r="MGF13" s="314"/>
      <c r="MGG13" s="314"/>
      <c r="MGH13" s="314"/>
      <c r="MGI13" s="314"/>
      <c r="MGJ13" s="314"/>
      <c r="MGK13" s="314"/>
      <c r="MGL13" s="314"/>
      <c r="MGM13" s="314"/>
      <c r="MGN13" s="314"/>
      <c r="MGO13" s="314"/>
      <c r="MGP13" s="314"/>
      <c r="MGQ13" s="314"/>
      <c r="MGR13" s="314"/>
      <c r="MGS13" s="314"/>
      <c r="MGT13" s="314"/>
      <c r="MGU13" s="314"/>
      <c r="MGV13" s="314"/>
      <c r="MGW13" s="314"/>
      <c r="MGX13" s="314"/>
      <c r="MGY13" s="314"/>
      <c r="MGZ13" s="314"/>
      <c r="MHA13" s="314"/>
      <c r="MHB13" s="314"/>
      <c r="MHC13" s="314"/>
      <c r="MHD13" s="314"/>
      <c r="MHE13" s="314"/>
      <c r="MHF13" s="314"/>
      <c r="MHG13" s="314"/>
      <c r="MHH13" s="314"/>
      <c r="MHI13" s="314"/>
      <c r="MHJ13" s="314"/>
      <c r="MHK13" s="314"/>
      <c r="MHL13" s="314"/>
      <c r="MHM13" s="314"/>
      <c r="MHN13" s="314"/>
      <c r="MHO13" s="314"/>
      <c r="MHP13" s="314"/>
      <c r="MHQ13" s="314"/>
      <c r="MHR13" s="314"/>
      <c r="MHS13" s="314"/>
      <c r="MHT13" s="314"/>
      <c r="MHU13" s="314"/>
      <c r="MHV13" s="314"/>
      <c r="MHW13" s="314"/>
      <c r="MHX13" s="314"/>
      <c r="MHY13" s="314"/>
      <c r="MHZ13" s="314"/>
      <c r="MIA13" s="314"/>
      <c r="MIB13" s="314"/>
      <c r="MIC13" s="314"/>
      <c r="MID13" s="314"/>
      <c r="MIE13" s="314"/>
      <c r="MIF13" s="314"/>
      <c r="MIG13" s="314"/>
      <c r="MIH13" s="314"/>
      <c r="MII13" s="314"/>
      <c r="MIJ13" s="314"/>
      <c r="MIK13" s="314"/>
      <c r="MIL13" s="314"/>
      <c r="MIM13" s="314"/>
      <c r="MIN13" s="314"/>
      <c r="MIO13" s="314"/>
      <c r="MIP13" s="314"/>
      <c r="MIQ13" s="314"/>
      <c r="MIR13" s="314"/>
      <c r="MIS13" s="314"/>
      <c r="MIT13" s="314"/>
      <c r="MIU13" s="314"/>
      <c r="MIV13" s="314"/>
      <c r="MIW13" s="314"/>
      <c r="MIX13" s="314"/>
      <c r="MIY13" s="314"/>
      <c r="MIZ13" s="314"/>
      <c r="MJA13" s="314"/>
      <c r="MJB13" s="314"/>
      <c r="MJC13" s="314"/>
      <c r="MJD13" s="314"/>
      <c r="MJE13" s="314"/>
      <c r="MJF13" s="314"/>
      <c r="MJG13" s="314"/>
      <c r="MJH13" s="314"/>
      <c r="MJI13" s="314"/>
      <c r="MJJ13" s="314"/>
      <c r="MJK13" s="314"/>
      <c r="MJL13" s="314"/>
      <c r="MJM13" s="314"/>
      <c r="MJN13" s="314"/>
      <c r="MJO13" s="314"/>
      <c r="MJP13" s="314"/>
      <c r="MJQ13" s="314"/>
      <c r="MJR13" s="314"/>
      <c r="MJS13" s="314"/>
      <c r="MJT13" s="314"/>
      <c r="MJU13" s="314"/>
      <c r="MJV13" s="314"/>
      <c r="MJW13" s="314"/>
      <c r="MJX13" s="314"/>
      <c r="MJY13" s="314"/>
      <c r="MJZ13" s="314"/>
      <c r="MKA13" s="314"/>
      <c r="MKB13" s="314"/>
      <c r="MKC13" s="314"/>
      <c r="MKD13" s="314"/>
      <c r="MKE13" s="314"/>
      <c r="MKF13" s="314"/>
      <c r="MKG13" s="314"/>
      <c r="MKH13" s="314"/>
      <c r="MKI13" s="314"/>
      <c r="MKJ13" s="314"/>
      <c r="MKK13" s="314"/>
      <c r="MKL13" s="314"/>
      <c r="MKM13" s="314"/>
      <c r="MKN13" s="314"/>
      <c r="MKO13" s="314"/>
      <c r="MKP13" s="314"/>
      <c r="MKQ13" s="314"/>
      <c r="MKR13" s="314"/>
      <c r="MKS13" s="314"/>
      <c r="MKT13" s="314"/>
      <c r="MKU13" s="314"/>
      <c r="MKV13" s="314"/>
      <c r="MKW13" s="314"/>
      <c r="MKX13" s="314"/>
      <c r="MKY13" s="314"/>
      <c r="MKZ13" s="314"/>
      <c r="MLA13" s="314"/>
      <c r="MLB13" s="314"/>
      <c r="MLC13" s="314"/>
      <c r="MLD13" s="314"/>
      <c r="MLE13" s="314"/>
      <c r="MLF13" s="314"/>
      <c r="MLG13" s="314"/>
      <c r="MLH13" s="314"/>
      <c r="MLI13" s="314"/>
      <c r="MLJ13" s="314"/>
      <c r="MLK13" s="314"/>
      <c r="MLL13" s="314"/>
      <c r="MLM13" s="314"/>
      <c r="MLN13" s="314"/>
      <c r="MLO13" s="314"/>
      <c r="MLP13" s="314"/>
      <c r="MLQ13" s="314"/>
      <c r="MLR13" s="314"/>
      <c r="MLS13" s="314"/>
      <c r="MLT13" s="314"/>
      <c r="MLU13" s="314"/>
      <c r="MLV13" s="314"/>
      <c r="MLW13" s="314"/>
      <c r="MLX13" s="314"/>
      <c r="MLY13" s="314"/>
      <c r="MLZ13" s="314"/>
      <c r="MMA13" s="314"/>
      <c r="MMB13" s="314"/>
      <c r="MMC13" s="314"/>
      <c r="MMD13" s="314"/>
      <c r="MME13" s="314"/>
      <c r="MMF13" s="314"/>
      <c r="MMG13" s="314"/>
      <c r="MMH13" s="314"/>
      <c r="MMI13" s="314"/>
      <c r="MMJ13" s="314"/>
      <c r="MMK13" s="314"/>
      <c r="MML13" s="314"/>
      <c r="MMM13" s="314"/>
      <c r="MMN13" s="314"/>
      <c r="MMO13" s="314"/>
      <c r="MMP13" s="314"/>
      <c r="MMQ13" s="314"/>
      <c r="MMR13" s="314"/>
      <c r="MMS13" s="314"/>
      <c r="MMT13" s="314"/>
      <c r="MMU13" s="314"/>
      <c r="MMV13" s="314"/>
      <c r="MMW13" s="314"/>
      <c r="MMX13" s="314"/>
      <c r="MMY13" s="314"/>
      <c r="MMZ13" s="314"/>
      <c r="MNA13" s="314"/>
      <c r="MNB13" s="314"/>
      <c r="MNC13" s="314"/>
      <c r="MND13" s="314"/>
      <c r="MNE13" s="314"/>
      <c r="MNF13" s="314"/>
      <c r="MNG13" s="314"/>
      <c r="MNH13" s="314"/>
      <c r="MNI13" s="314"/>
      <c r="MNJ13" s="314"/>
      <c r="MNK13" s="314"/>
      <c r="MNL13" s="314"/>
      <c r="MNM13" s="314"/>
      <c r="MNN13" s="314"/>
      <c r="MNO13" s="314"/>
      <c r="MNP13" s="314"/>
      <c r="MNQ13" s="314"/>
      <c r="MNR13" s="314"/>
      <c r="MNS13" s="314"/>
      <c r="MNT13" s="314"/>
      <c r="MNU13" s="314"/>
      <c r="MNV13" s="314"/>
      <c r="MNW13" s="314"/>
      <c r="MNX13" s="314"/>
      <c r="MNY13" s="314"/>
      <c r="MNZ13" s="314"/>
      <c r="MOA13" s="314"/>
      <c r="MOB13" s="314"/>
      <c r="MOC13" s="314"/>
      <c r="MOD13" s="314"/>
      <c r="MOE13" s="314"/>
      <c r="MOF13" s="314"/>
      <c r="MOG13" s="314"/>
      <c r="MOH13" s="314"/>
      <c r="MOI13" s="314"/>
      <c r="MOJ13" s="314"/>
      <c r="MOK13" s="314"/>
      <c r="MOL13" s="314"/>
      <c r="MOM13" s="314"/>
      <c r="MON13" s="314"/>
      <c r="MOO13" s="314"/>
      <c r="MOP13" s="314"/>
      <c r="MOQ13" s="314"/>
      <c r="MOR13" s="314"/>
      <c r="MOS13" s="314"/>
      <c r="MOT13" s="314"/>
      <c r="MOU13" s="314"/>
      <c r="MOV13" s="314"/>
      <c r="MOW13" s="314"/>
      <c r="MOX13" s="314"/>
      <c r="MOY13" s="314"/>
      <c r="MOZ13" s="314"/>
      <c r="MPA13" s="314"/>
      <c r="MPB13" s="314"/>
      <c r="MPC13" s="314"/>
      <c r="MPD13" s="314"/>
      <c r="MPE13" s="314"/>
      <c r="MPF13" s="314"/>
      <c r="MPG13" s="314"/>
      <c r="MPH13" s="314"/>
      <c r="MPI13" s="314"/>
      <c r="MPJ13" s="314"/>
      <c r="MPK13" s="314"/>
      <c r="MPL13" s="314"/>
      <c r="MPM13" s="314"/>
      <c r="MPN13" s="314"/>
      <c r="MPO13" s="314"/>
      <c r="MPP13" s="314"/>
      <c r="MPQ13" s="314"/>
      <c r="MPR13" s="314"/>
      <c r="MPS13" s="314"/>
      <c r="MPT13" s="314"/>
      <c r="MPU13" s="314"/>
      <c r="MPV13" s="314"/>
      <c r="MPW13" s="314"/>
      <c r="MPX13" s="314"/>
      <c r="MPY13" s="314"/>
      <c r="MPZ13" s="314"/>
      <c r="MQA13" s="314"/>
      <c r="MQB13" s="314"/>
      <c r="MQC13" s="314"/>
      <c r="MQD13" s="314"/>
      <c r="MQE13" s="314"/>
      <c r="MQF13" s="314"/>
      <c r="MQG13" s="314"/>
      <c r="MQH13" s="314"/>
      <c r="MQI13" s="314"/>
      <c r="MQJ13" s="314"/>
      <c r="MQK13" s="314"/>
      <c r="MQL13" s="314"/>
      <c r="MQM13" s="314"/>
      <c r="MQN13" s="314"/>
      <c r="MQO13" s="314"/>
      <c r="MQP13" s="314"/>
      <c r="MQQ13" s="314"/>
      <c r="MQR13" s="314"/>
      <c r="MQS13" s="314"/>
      <c r="MQT13" s="314"/>
      <c r="MQU13" s="314"/>
      <c r="MQV13" s="314"/>
      <c r="MQW13" s="314"/>
      <c r="MQX13" s="314"/>
      <c r="MQY13" s="314"/>
      <c r="MQZ13" s="314"/>
      <c r="MRA13" s="314"/>
      <c r="MRB13" s="314"/>
      <c r="MRC13" s="314"/>
      <c r="MRD13" s="314"/>
      <c r="MRE13" s="314"/>
      <c r="MRF13" s="314"/>
      <c r="MRG13" s="314"/>
      <c r="MRH13" s="314"/>
      <c r="MRI13" s="314"/>
      <c r="MRJ13" s="314"/>
      <c r="MRK13" s="314"/>
      <c r="MRL13" s="314"/>
      <c r="MRM13" s="314"/>
      <c r="MRN13" s="314"/>
      <c r="MRO13" s="314"/>
      <c r="MRP13" s="314"/>
      <c r="MRQ13" s="314"/>
      <c r="MRR13" s="314"/>
      <c r="MRS13" s="314"/>
      <c r="MRT13" s="314"/>
      <c r="MRU13" s="314"/>
      <c r="MRV13" s="314"/>
      <c r="MRW13" s="314"/>
      <c r="MRX13" s="314"/>
      <c r="MRY13" s="314"/>
      <c r="MRZ13" s="314"/>
      <c r="MSA13" s="314"/>
      <c r="MSB13" s="314"/>
      <c r="MSC13" s="314"/>
      <c r="MSD13" s="314"/>
      <c r="MSE13" s="314"/>
      <c r="MSF13" s="314"/>
      <c r="MSG13" s="314"/>
      <c r="MSH13" s="314"/>
      <c r="MSI13" s="314"/>
      <c r="MSJ13" s="314"/>
      <c r="MSK13" s="314"/>
      <c r="MSL13" s="314"/>
      <c r="MSM13" s="314"/>
      <c r="MSN13" s="314"/>
      <c r="MSO13" s="314"/>
      <c r="MSP13" s="314"/>
      <c r="MSQ13" s="314"/>
      <c r="MSR13" s="314"/>
      <c r="MSS13" s="314"/>
      <c r="MST13" s="314"/>
      <c r="MSU13" s="314"/>
      <c r="MSV13" s="314"/>
      <c r="MSW13" s="314"/>
      <c r="MSX13" s="314"/>
      <c r="MSY13" s="314"/>
      <c r="MSZ13" s="314"/>
      <c r="MTA13" s="314"/>
      <c r="MTB13" s="314"/>
      <c r="MTC13" s="314"/>
      <c r="MTD13" s="314"/>
      <c r="MTE13" s="314"/>
      <c r="MTF13" s="314"/>
      <c r="MTG13" s="314"/>
      <c r="MTH13" s="314"/>
      <c r="MTI13" s="314"/>
      <c r="MTJ13" s="314"/>
      <c r="MTK13" s="314"/>
      <c r="MTL13" s="314"/>
      <c r="MTM13" s="314"/>
      <c r="MTN13" s="314"/>
      <c r="MTO13" s="314"/>
      <c r="MTP13" s="314"/>
      <c r="MTQ13" s="314"/>
      <c r="MTR13" s="314"/>
      <c r="MTS13" s="314"/>
      <c r="MTT13" s="314"/>
      <c r="MTU13" s="314"/>
      <c r="MTV13" s="314"/>
      <c r="MTW13" s="314"/>
      <c r="MTX13" s="314"/>
      <c r="MTY13" s="314"/>
      <c r="MTZ13" s="314"/>
      <c r="MUA13" s="314"/>
      <c r="MUB13" s="314"/>
      <c r="MUC13" s="314"/>
      <c r="MUD13" s="314"/>
      <c r="MUE13" s="314"/>
      <c r="MUF13" s="314"/>
      <c r="MUG13" s="314"/>
      <c r="MUH13" s="314"/>
      <c r="MUI13" s="314"/>
      <c r="MUJ13" s="314"/>
      <c r="MUK13" s="314"/>
      <c r="MUL13" s="314"/>
      <c r="MUM13" s="314"/>
      <c r="MUN13" s="314"/>
      <c r="MUO13" s="314"/>
      <c r="MUP13" s="314"/>
      <c r="MUQ13" s="314"/>
      <c r="MUR13" s="314"/>
      <c r="MUS13" s="314"/>
      <c r="MUT13" s="314"/>
      <c r="MUU13" s="314"/>
      <c r="MUV13" s="314"/>
      <c r="MUW13" s="314"/>
      <c r="MUX13" s="314"/>
      <c r="MUY13" s="314"/>
      <c r="MUZ13" s="314"/>
      <c r="MVA13" s="314"/>
      <c r="MVB13" s="314"/>
      <c r="MVC13" s="314"/>
      <c r="MVD13" s="314"/>
      <c r="MVE13" s="314"/>
      <c r="MVF13" s="314"/>
      <c r="MVG13" s="314"/>
      <c r="MVH13" s="314"/>
      <c r="MVI13" s="314"/>
      <c r="MVJ13" s="314"/>
      <c r="MVK13" s="314"/>
      <c r="MVL13" s="314"/>
      <c r="MVM13" s="314"/>
      <c r="MVN13" s="314"/>
      <c r="MVO13" s="314"/>
      <c r="MVP13" s="314"/>
      <c r="MVQ13" s="314"/>
      <c r="MVR13" s="314"/>
      <c r="MVS13" s="314"/>
      <c r="MVT13" s="314"/>
      <c r="MVU13" s="314"/>
      <c r="MVV13" s="314"/>
      <c r="MVW13" s="314"/>
      <c r="MVX13" s="314"/>
      <c r="MVY13" s="314"/>
      <c r="MVZ13" s="314"/>
      <c r="MWA13" s="314"/>
      <c r="MWB13" s="314"/>
      <c r="MWC13" s="314"/>
      <c r="MWD13" s="314"/>
      <c r="MWE13" s="314"/>
      <c r="MWF13" s="314"/>
      <c r="MWG13" s="314"/>
      <c r="MWH13" s="314"/>
      <c r="MWI13" s="314"/>
      <c r="MWJ13" s="314"/>
      <c r="MWK13" s="314"/>
      <c r="MWL13" s="314"/>
      <c r="MWM13" s="314"/>
      <c r="MWN13" s="314"/>
      <c r="MWO13" s="314"/>
      <c r="MWP13" s="314"/>
      <c r="MWQ13" s="314"/>
      <c r="MWR13" s="314"/>
      <c r="MWS13" s="314"/>
      <c r="MWT13" s="314"/>
      <c r="MWU13" s="314"/>
      <c r="MWV13" s="314"/>
      <c r="MWW13" s="314"/>
      <c r="MWX13" s="314"/>
      <c r="MWY13" s="314"/>
      <c r="MWZ13" s="314"/>
      <c r="MXA13" s="314"/>
      <c r="MXB13" s="314"/>
      <c r="MXC13" s="314"/>
      <c r="MXD13" s="314"/>
      <c r="MXE13" s="314"/>
      <c r="MXF13" s="314"/>
      <c r="MXG13" s="314"/>
      <c r="MXH13" s="314"/>
      <c r="MXI13" s="314"/>
      <c r="MXJ13" s="314"/>
      <c r="MXK13" s="314"/>
      <c r="MXL13" s="314"/>
      <c r="MXM13" s="314"/>
      <c r="MXN13" s="314"/>
      <c r="MXO13" s="314"/>
      <c r="MXP13" s="314"/>
      <c r="MXQ13" s="314"/>
      <c r="MXR13" s="314"/>
      <c r="MXS13" s="314"/>
      <c r="MXT13" s="314"/>
      <c r="MXU13" s="314"/>
      <c r="MXV13" s="314"/>
      <c r="MXW13" s="314"/>
      <c r="MXX13" s="314"/>
      <c r="MXY13" s="314"/>
      <c r="MXZ13" s="314"/>
      <c r="MYA13" s="314"/>
      <c r="MYB13" s="314"/>
      <c r="MYC13" s="314"/>
      <c r="MYD13" s="314"/>
      <c r="MYE13" s="314"/>
      <c r="MYF13" s="314"/>
      <c r="MYG13" s="314"/>
      <c r="MYH13" s="314"/>
      <c r="MYI13" s="314"/>
      <c r="MYJ13" s="314"/>
      <c r="MYK13" s="314"/>
      <c r="MYL13" s="314"/>
      <c r="MYM13" s="314"/>
      <c r="MYN13" s="314"/>
      <c r="MYO13" s="314"/>
      <c r="MYP13" s="314"/>
      <c r="MYQ13" s="314"/>
      <c r="MYR13" s="314"/>
      <c r="MYS13" s="314"/>
      <c r="MYT13" s="314"/>
      <c r="MYU13" s="314"/>
      <c r="MYV13" s="314"/>
      <c r="MYW13" s="314"/>
      <c r="MYX13" s="314"/>
      <c r="MYY13" s="314"/>
      <c r="MYZ13" s="314"/>
      <c r="MZA13" s="314"/>
      <c r="MZB13" s="314"/>
      <c r="MZC13" s="314"/>
      <c r="MZD13" s="314"/>
      <c r="MZE13" s="314"/>
      <c r="MZF13" s="314"/>
      <c r="MZG13" s="314"/>
      <c r="MZH13" s="314"/>
      <c r="MZI13" s="314"/>
      <c r="MZJ13" s="314"/>
      <c r="MZK13" s="314"/>
      <c r="MZL13" s="314"/>
      <c r="MZM13" s="314"/>
      <c r="MZN13" s="314"/>
      <c r="MZO13" s="314"/>
      <c r="MZP13" s="314"/>
      <c r="MZQ13" s="314"/>
      <c r="MZR13" s="314"/>
      <c r="MZS13" s="314"/>
      <c r="MZT13" s="314"/>
      <c r="MZU13" s="314"/>
      <c r="MZV13" s="314"/>
      <c r="MZW13" s="314"/>
      <c r="MZX13" s="314"/>
      <c r="MZY13" s="314"/>
      <c r="MZZ13" s="314"/>
      <c r="NAA13" s="314"/>
      <c r="NAB13" s="314"/>
      <c r="NAC13" s="314"/>
      <c r="NAD13" s="314"/>
      <c r="NAE13" s="314"/>
      <c r="NAF13" s="314"/>
      <c r="NAG13" s="314"/>
      <c r="NAH13" s="314"/>
      <c r="NAI13" s="314"/>
      <c r="NAJ13" s="314"/>
      <c r="NAK13" s="314"/>
      <c r="NAL13" s="314"/>
      <c r="NAM13" s="314"/>
      <c r="NAN13" s="314"/>
      <c r="NAO13" s="314"/>
      <c r="NAP13" s="314"/>
      <c r="NAQ13" s="314"/>
      <c r="NAR13" s="314"/>
      <c r="NAS13" s="314"/>
      <c r="NAT13" s="314"/>
      <c r="NAU13" s="314"/>
      <c r="NAV13" s="314"/>
      <c r="NAW13" s="314"/>
      <c r="NAX13" s="314"/>
      <c r="NAY13" s="314"/>
      <c r="NAZ13" s="314"/>
      <c r="NBA13" s="314"/>
      <c r="NBB13" s="314"/>
      <c r="NBC13" s="314"/>
      <c r="NBD13" s="314"/>
      <c r="NBE13" s="314"/>
      <c r="NBF13" s="314"/>
      <c r="NBG13" s="314"/>
      <c r="NBH13" s="314"/>
      <c r="NBI13" s="314"/>
      <c r="NBJ13" s="314"/>
      <c r="NBK13" s="314"/>
      <c r="NBL13" s="314"/>
      <c r="NBM13" s="314"/>
      <c r="NBN13" s="314"/>
      <c r="NBO13" s="314"/>
      <c r="NBP13" s="314"/>
      <c r="NBQ13" s="314"/>
      <c r="NBR13" s="314"/>
      <c r="NBS13" s="314"/>
      <c r="NBT13" s="314"/>
      <c r="NBU13" s="314"/>
      <c r="NBV13" s="314"/>
      <c r="NBW13" s="314"/>
      <c r="NBX13" s="314"/>
      <c r="NBY13" s="314"/>
      <c r="NBZ13" s="314"/>
      <c r="NCA13" s="314"/>
      <c r="NCB13" s="314"/>
      <c r="NCC13" s="314"/>
      <c r="NCD13" s="314"/>
      <c r="NCE13" s="314"/>
      <c r="NCF13" s="314"/>
      <c r="NCG13" s="314"/>
      <c r="NCH13" s="314"/>
      <c r="NCI13" s="314"/>
      <c r="NCJ13" s="314"/>
      <c r="NCK13" s="314"/>
      <c r="NCL13" s="314"/>
      <c r="NCM13" s="314"/>
      <c r="NCN13" s="314"/>
      <c r="NCO13" s="314"/>
      <c r="NCP13" s="314"/>
      <c r="NCQ13" s="314"/>
      <c r="NCR13" s="314"/>
      <c r="NCS13" s="314"/>
      <c r="NCT13" s="314"/>
      <c r="NCU13" s="314"/>
      <c r="NCV13" s="314"/>
      <c r="NCW13" s="314"/>
      <c r="NCX13" s="314"/>
      <c r="NCY13" s="314"/>
      <c r="NCZ13" s="314"/>
      <c r="NDA13" s="314"/>
      <c r="NDB13" s="314"/>
      <c r="NDC13" s="314"/>
      <c r="NDD13" s="314"/>
      <c r="NDE13" s="314"/>
      <c r="NDF13" s="314"/>
      <c r="NDG13" s="314"/>
      <c r="NDH13" s="314"/>
      <c r="NDI13" s="314"/>
      <c r="NDJ13" s="314"/>
      <c r="NDK13" s="314"/>
      <c r="NDL13" s="314"/>
      <c r="NDM13" s="314"/>
      <c r="NDN13" s="314"/>
      <c r="NDO13" s="314"/>
      <c r="NDP13" s="314"/>
      <c r="NDQ13" s="314"/>
      <c r="NDR13" s="314"/>
      <c r="NDS13" s="314"/>
      <c r="NDT13" s="314"/>
      <c r="NDU13" s="314"/>
      <c r="NDV13" s="314"/>
      <c r="NDW13" s="314"/>
      <c r="NDX13" s="314"/>
      <c r="NDY13" s="314"/>
      <c r="NDZ13" s="314"/>
      <c r="NEA13" s="314"/>
      <c r="NEB13" s="314"/>
      <c r="NEC13" s="314"/>
      <c r="NED13" s="314"/>
      <c r="NEE13" s="314"/>
      <c r="NEF13" s="314"/>
      <c r="NEG13" s="314"/>
      <c r="NEH13" s="314"/>
      <c r="NEI13" s="314"/>
      <c r="NEJ13" s="314"/>
      <c r="NEK13" s="314"/>
      <c r="NEL13" s="314"/>
      <c r="NEM13" s="314"/>
      <c r="NEN13" s="314"/>
      <c r="NEO13" s="314"/>
      <c r="NEP13" s="314"/>
      <c r="NEQ13" s="314"/>
      <c r="NER13" s="314"/>
      <c r="NES13" s="314"/>
      <c r="NET13" s="314"/>
      <c r="NEU13" s="314"/>
      <c r="NEV13" s="314"/>
      <c r="NEW13" s="314"/>
      <c r="NEX13" s="314"/>
      <c r="NEY13" s="314"/>
      <c r="NEZ13" s="314"/>
      <c r="NFA13" s="314"/>
      <c r="NFB13" s="314"/>
      <c r="NFC13" s="314"/>
      <c r="NFD13" s="314"/>
      <c r="NFE13" s="314"/>
      <c r="NFF13" s="314"/>
      <c r="NFG13" s="314"/>
      <c r="NFH13" s="314"/>
      <c r="NFI13" s="314"/>
      <c r="NFJ13" s="314"/>
      <c r="NFK13" s="314"/>
      <c r="NFL13" s="314"/>
      <c r="NFM13" s="314"/>
      <c r="NFN13" s="314"/>
      <c r="NFO13" s="314"/>
      <c r="NFP13" s="314"/>
      <c r="NFQ13" s="314"/>
      <c r="NFR13" s="314"/>
      <c r="NFS13" s="314"/>
      <c r="NFT13" s="314"/>
      <c r="NFU13" s="314"/>
      <c r="NFV13" s="314"/>
      <c r="NFW13" s="314"/>
      <c r="NFX13" s="314"/>
      <c r="NFY13" s="314"/>
      <c r="NFZ13" s="314"/>
      <c r="NGA13" s="314"/>
      <c r="NGB13" s="314"/>
      <c r="NGC13" s="314"/>
      <c r="NGD13" s="314"/>
      <c r="NGE13" s="314"/>
      <c r="NGF13" s="314"/>
      <c r="NGG13" s="314"/>
      <c r="NGH13" s="314"/>
      <c r="NGI13" s="314"/>
      <c r="NGJ13" s="314"/>
      <c r="NGK13" s="314"/>
      <c r="NGL13" s="314"/>
      <c r="NGM13" s="314"/>
      <c r="NGN13" s="314"/>
      <c r="NGO13" s="314"/>
      <c r="NGP13" s="314"/>
      <c r="NGQ13" s="314"/>
      <c r="NGR13" s="314"/>
      <c r="NGS13" s="314"/>
      <c r="NGT13" s="314"/>
      <c r="NGU13" s="314"/>
      <c r="NGV13" s="314"/>
      <c r="NGW13" s="314"/>
      <c r="NGX13" s="314"/>
      <c r="NGY13" s="314"/>
      <c r="NGZ13" s="314"/>
      <c r="NHA13" s="314"/>
      <c r="NHB13" s="314"/>
      <c r="NHC13" s="314"/>
      <c r="NHD13" s="314"/>
      <c r="NHE13" s="314"/>
      <c r="NHF13" s="314"/>
      <c r="NHG13" s="314"/>
      <c r="NHH13" s="314"/>
      <c r="NHI13" s="314"/>
      <c r="NHJ13" s="314"/>
      <c r="NHK13" s="314"/>
      <c r="NHL13" s="314"/>
      <c r="NHM13" s="314"/>
      <c r="NHN13" s="314"/>
      <c r="NHO13" s="314"/>
      <c r="NHP13" s="314"/>
      <c r="NHQ13" s="314"/>
      <c r="NHR13" s="314"/>
      <c r="NHS13" s="314"/>
      <c r="NHT13" s="314"/>
      <c r="NHU13" s="314"/>
      <c r="NHV13" s="314"/>
      <c r="NHW13" s="314"/>
      <c r="NHX13" s="314"/>
      <c r="NHY13" s="314"/>
      <c r="NHZ13" s="314"/>
      <c r="NIA13" s="314"/>
      <c r="NIB13" s="314"/>
      <c r="NIC13" s="314"/>
      <c r="NID13" s="314"/>
      <c r="NIE13" s="314"/>
      <c r="NIF13" s="314"/>
      <c r="NIG13" s="314"/>
      <c r="NIH13" s="314"/>
      <c r="NII13" s="314"/>
      <c r="NIJ13" s="314"/>
      <c r="NIK13" s="314"/>
      <c r="NIL13" s="314"/>
      <c r="NIM13" s="314"/>
      <c r="NIN13" s="314"/>
      <c r="NIO13" s="314"/>
      <c r="NIP13" s="314"/>
      <c r="NIQ13" s="314"/>
      <c r="NIR13" s="314"/>
      <c r="NIS13" s="314"/>
      <c r="NIT13" s="314"/>
      <c r="NIU13" s="314"/>
      <c r="NIV13" s="314"/>
      <c r="NIW13" s="314"/>
      <c r="NIX13" s="314"/>
      <c r="NIY13" s="314"/>
      <c r="NIZ13" s="314"/>
      <c r="NJA13" s="314"/>
      <c r="NJB13" s="314"/>
      <c r="NJC13" s="314"/>
      <c r="NJD13" s="314"/>
      <c r="NJE13" s="314"/>
      <c r="NJF13" s="314"/>
      <c r="NJG13" s="314"/>
      <c r="NJH13" s="314"/>
      <c r="NJI13" s="314"/>
      <c r="NJJ13" s="314"/>
      <c r="NJK13" s="314"/>
      <c r="NJL13" s="314"/>
      <c r="NJM13" s="314"/>
      <c r="NJN13" s="314"/>
      <c r="NJO13" s="314"/>
      <c r="NJP13" s="314"/>
      <c r="NJQ13" s="314"/>
      <c r="NJR13" s="314"/>
      <c r="NJS13" s="314"/>
      <c r="NJT13" s="314"/>
      <c r="NJU13" s="314"/>
      <c r="NJV13" s="314"/>
      <c r="NJW13" s="314"/>
      <c r="NJX13" s="314"/>
      <c r="NJY13" s="314"/>
      <c r="NJZ13" s="314"/>
      <c r="NKA13" s="314"/>
      <c r="NKB13" s="314"/>
      <c r="NKC13" s="314"/>
      <c r="NKD13" s="314"/>
      <c r="NKE13" s="314"/>
      <c r="NKF13" s="314"/>
      <c r="NKG13" s="314"/>
      <c r="NKH13" s="314"/>
      <c r="NKI13" s="314"/>
      <c r="NKJ13" s="314"/>
      <c r="NKK13" s="314"/>
      <c r="NKL13" s="314"/>
      <c r="NKM13" s="314"/>
      <c r="NKN13" s="314"/>
      <c r="NKO13" s="314"/>
      <c r="NKP13" s="314"/>
      <c r="NKQ13" s="314"/>
      <c r="NKR13" s="314"/>
      <c r="NKS13" s="314"/>
      <c r="NKT13" s="314"/>
      <c r="NKU13" s="314"/>
      <c r="NKV13" s="314"/>
      <c r="NKW13" s="314"/>
      <c r="NKX13" s="314"/>
      <c r="NKY13" s="314"/>
      <c r="NKZ13" s="314"/>
      <c r="NLA13" s="314"/>
      <c r="NLB13" s="314"/>
      <c r="NLC13" s="314"/>
      <c r="NLD13" s="314"/>
      <c r="NLE13" s="314"/>
      <c r="NLF13" s="314"/>
      <c r="NLG13" s="314"/>
      <c r="NLH13" s="314"/>
      <c r="NLI13" s="314"/>
      <c r="NLJ13" s="314"/>
      <c r="NLK13" s="314"/>
      <c r="NLL13" s="314"/>
      <c r="NLM13" s="314"/>
      <c r="NLN13" s="314"/>
      <c r="NLO13" s="314"/>
      <c r="NLP13" s="314"/>
      <c r="NLQ13" s="314"/>
      <c r="NLR13" s="314"/>
      <c r="NLS13" s="314"/>
      <c r="NLT13" s="314"/>
      <c r="NLU13" s="314"/>
      <c r="NLV13" s="314"/>
      <c r="NLW13" s="314"/>
      <c r="NLX13" s="314"/>
      <c r="NLY13" s="314"/>
      <c r="NLZ13" s="314"/>
      <c r="NMA13" s="314"/>
      <c r="NMB13" s="314"/>
      <c r="NMC13" s="314"/>
      <c r="NMD13" s="314"/>
      <c r="NME13" s="314"/>
      <c r="NMF13" s="314"/>
      <c r="NMG13" s="314"/>
      <c r="NMH13" s="314"/>
      <c r="NMI13" s="314"/>
      <c r="NMJ13" s="314"/>
      <c r="NMK13" s="314"/>
      <c r="NML13" s="314"/>
      <c r="NMM13" s="314"/>
      <c r="NMN13" s="314"/>
      <c r="NMO13" s="314"/>
      <c r="NMP13" s="314"/>
      <c r="NMQ13" s="314"/>
      <c r="NMR13" s="314"/>
      <c r="NMS13" s="314"/>
      <c r="NMT13" s="314"/>
      <c r="NMU13" s="314"/>
      <c r="NMV13" s="314"/>
      <c r="NMW13" s="314"/>
      <c r="NMX13" s="314"/>
      <c r="NMY13" s="314"/>
      <c r="NMZ13" s="314"/>
      <c r="NNA13" s="314"/>
      <c r="NNB13" s="314"/>
      <c r="NNC13" s="314"/>
      <c r="NND13" s="314"/>
      <c r="NNE13" s="314"/>
      <c r="NNF13" s="314"/>
      <c r="NNG13" s="314"/>
      <c r="NNH13" s="314"/>
      <c r="NNI13" s="314"/>
      <c r="NNJ13" s="314"/>
      <c r="NNK13" s="314"/>
      <c r="NNL13" s="314"/>
      <c r="NNM13" s="314"/>
      <c r="NNN13" s="314"/>
      <c r="NNO13" s="314"/>
      <c r="NNP13" s="314"/>
      <c r="NNQ13" s="314"/>
      <c r="NNR13" s="314"/>
      <c r="NNS13" s="314"/>
      <c r="NNT13" s="314"/>
      <c r="NNU13" s="314"/>
      <c r="NNV13" s="314"/>
      <c r="NNW13" s="314"/>
      <c r="NNX13" s="314"/>
      <c r="NNY13" s="314"/>
      <c r="NNZ13" s="314"/>
      <c r="NOA13" s="314"/>
      <c r="NOB13" s="314"/>
      <c r="NOC13" s="314"/>
      <c r="NOD13" s="314"/>
      <c r="NOE13" s="314"/>
      <c r="NOF13" s="314"/>
      <c r="NOG13" s="314"/>
      <c r="NOH13" s="314"/>
      <c r="NOI13" s="314"/>
      <c r="NOJ13" s="314"/>
      <c r="NOK13" s="314"/>
      <c r="NOL13" s="314"/>
      <c r="NOM13" s="314"/>
      <c r="NON13" s="314"/>
      <c r="NOO13" s="314"/>
      <c r="NOP13" s="314"/>
      <c r="NOQ13" s="314"/>
      <c r="NOR13" s="314"/>
      <c r="NOS13" s="314"/>
      <c r="NOT13" s="314"/>
      <c r="NOU13" s="314"/>
      <c r="NOV13" s="314"/>
      <c r="NOW13" s="314"/>
      <c r="NOX13" s="314"/>
      <c r="NOY13" s="314"/>
      <c r="NOZ13" s="314"/>
      <c r="NPA13" s="314"/>
      <c r="NPB13" s="314"/>
      <c r="NPC13" s="314"/>
      <c r="NPD13" s="314"/>
      <c r="NPE13" s="314"/>
      <c r="NPF13" s="314"/>
      <c r="NPG13" s="314"/>
      <c r="NPH13" s="314"/>
      <c r="NPI13" s="314"/>
      <c r="NPJ13" s="314"/>
      <c r="NPK13" s="314"/>
      <c r="NPL13" s="314"/>
      <c r="NPM13" s="314"/>
      <c r="NPN13" s="314"/>
      <c r="NPO13" s="314"/>
      <c r="NPP13" s="314"/>
      <c r="NPQ13" s="314"/>
      <c r="NPR13" s="314"/>
      <c r="NPS13" s="314"/>
      <c r="NPT13" s="314"/>
      <c r="NPU13" s="314"/>
      <c r="NPV13" s="314"/>
      <c r="NPW13" s="314"/>
      <c r="NPX13" s="314"/>
      <c r="NPY13" s="314"/>
      <c r="NPZ13" s="314"/>
      <c r="NQA13" s="314"/>
      <c r="NQB13" s="314"/>
      <c r="NQC13" s="314"/>
      <c r="NQD13" s="314"/>
      <c r="NQE13" s="314"/>
      <c r="NQF13" s="314"/>
      <c r="NQG13" s="314"/>
      <c r="NQH13" s="314"/>
      <c r="NQI13" s="314"/>
      <c r="NQJ13" s="314"/>
      <c r="NQK13" s="314"/>
      <c r="NQL13" s="314"/>
      <c r="NQM13" s="314"/>
      <c r="NQN13" s="314"/>
      <c r="NQO13" s="314"/>
      <c r="NQP13" s="314"/>
      <c r="NQQ13" s="314"/>
      <c r="NQR13" s="314"/>
      <c r="NQS13" s="314"/>
      <c r="NQT13" s="314"/>
      <c r="NQU13" s="314"/>
      <c r="NQV13" s="314"/>
      <c r="NQW13" s="314"/>
      <c r="NQX13" s="314"/>
      <c r="NQY13" s="314"/>
      <c r="NQZ13" s="314"/>
      <c r="NRA13" s="314"/>
      <c r="NRB13" s="314"/>
      <c r="NRC13" s="314"/>
      <c r="NRD13" s="314"/>
      <c r="NRE13" s="314"/>
      <c r="NRF13" s="314"/>
      <c r="NRG13" s="314"/>
      <c r="NRH13" s="314"/>
      <c r="NRI13" s="314"/>
      <c r="NRJ13" s="314"/>
      <c r="NRK13" s="314"/>
      <c r="NRL13" s="314"/>
      <c r="NRM13" s="314"/>
      <c r="NRN13" s="314"/>
      <c r="NRO13" s="314"/>
      <c r="NRP13" s="314"/>
      <c r="NRQ13" s="314"/>
      <c r="NRR13" s="314"/>
      <c r="NRS13" s="314"/>
      <c r="NRT13" s="314"/>
      <c r="NRU13" s="314"/>
      <c r="NRV13" s="314"/>
      <c r="NRW13" s="314"/>
      <c r="NRX13" s="314"/>
      <c r="NRY13" s="314"/>
      <c r="NRZ13" s="314"/>
      <c r="NSA13" s="314"/>
      <c r="NSB13" s="314"/>
      <c r="NSC13" s="314"/>
      <c r="NSD13" s="314"/>
      <c r="NSE13" s="314"/>
      <c r="NSF13" s="314"/>
      <c r="NSG13" s="314"/>
      <c r="NSH13" s="314"/>
      <c r="NSI13" s="314"/>
      <c r="NSJ13" s="314"/>
      <c r="NSK13" s="314"/>
      <c r="NSL13" s="314"/>
      <c r="NSM13" s="314"/>
      <c r="NSN13" s="314"/>
      <c r="NSO13" s="314"/>
      <c r="NSP13" s="314"/>
      <c r="NSQ13" s="314"/>
      <c r="NSR13" s="314"/>
      <c r="NSS13" s="314"/>
      <c r="NST13" s="314"/>
      <c r="NSU13" s="314"/>
      <c r="NSV13" s="314"/>
      <c r="NSW13" s="314"/>
      <c r="NSX13" s="314"/>
      <c r="NSY13" s="314"/>
      <c r="NSZ13" s="314"/>
      <c r="NTA13" s="314"/>
      <c r="NTB13" s="314"/>
      <c r="NTC13" s="314"/>
      <c r="NTD13" s="314"/>
      <c r="NTE13" s="314"/>
      <c r="NTF13" s="314"/>
      <c r="NTG13" s="314"/>
      <c r="NTH13" s="314"/>
      <c r="NTI13" s="314"/>
      <c r="NTJ13" s="314"/>
      <c r="NTK13" s="314"/>
      <c r="NTL13" s="314"/>
      <c r="NTM13" s="314"/>
      <c r="NTN13" s="314"/>
      <c r="NTO13" s="314"/>
      <c r="NTP13" s="314"/>
      <c r="NTQ13" s="314"/>
      <c r="NTR13" s="314"/>
      <c r="NTS13" s="314"/>
      <c r="NTT13" s="314"/>
      <c r="NTU13" s="314"/>
      <c r="NTV13" s="314"/>
      <c r="NTW13" s="314"/>
      <c r="NTX13" s="314"/>
      <c r="NTY13" s="314"/>
      <c r="NTZ13" s="314"/>
      <c r="NUA13" s="314"/>
      <c r="NUB13" s="314"/>
      <c r="NUC13" s="314"/>
      <c r="NUD13" s="314"/>
      <c r="NUE13" s="314"/>
      <c r="NUF13" s="314"/>
      <c r="NUG13" s="314"/>
      <c r="NUH13" s="314"/>
      <c r="NUI13" s="314"/>
      <c r="NUJ13" s="314"/>
      <c r="NUK13" s="314"/>
      <c r="NUL13" s="314"/>
      <c r="NUM13" s="314"/>
      <c r="NUN13" s="314"/>
      <c r="NUO13" s="314"/>
      <c r="NUP13" s="314"/>
      <c r="NUQ13" s="314"/>
      <c r="NUR13" s="314"/>
      <c r="NUS13" s="314"/>
      <c r="NUT13" s="314"/>
      <c r="NUU13" s="314"/>
      <c r="NUV13" s="314"/>
      <c r="NUW13" s="314"/>
      <c r="NUX13" s="314"/>
      <c r="NUY13" s="314"/>
      <c r="NUZ13" s="314"/>
      <c r="NVA13" s="314"/>
      <c r="NVB13" s="314"/>
      <c r="NVC13" s="314"/>
      <c r="NVD13" s="314"/>
      <c r="NVE13" s="314"/>
      <c r="NVF13" s="314"/>
      <c r="NVG13" s="314"/>
      <c r="NVH13" s="314"/>
      <c r="NVI13" s="314"/>
      <c r="NVJ13" s="314"/>
      <c r="NVK13" s="314"/>
      <c r="NVL13" s="314"/>
      <c r="NVM13" s="314"/>
      <c r="NVN13" s="314"/>
      <c r="NVO13" s="314"/>
      <c r="NVP13" s="314"/>
      <c r="NVQ13" s="314"/>
      <c r="NVR13" s="314"/>
      <c r="NVS13" s="314"/>
      <c r="NVT13" s="314"/>
      <c r="NVU13" s="314"/>
      <c r="NVV13" s="314"/>
      <c r="NVW13" s="314"/>
      <c r="NVX13" s="314"/>
      <c r="NVY13" s="314"/>
      <c r="NVZ13" s="314"/>
      <c r="NWA13" s="314"/>
      <c r="NWB13" s="314"/>
      <c r="NWC13" s="314"/>
      <c r="NWD13" s="314"/>
      <c r="NWE13" s="314"/>
      <c r="NWF13" s="314"/>
      <c r="NWG13" s="314"/>
      <c r="NWH13" s="314"/>
      <c r="NWI13" s="314"/>
      <c r="NWJ13" s="314"/>
      <c r="NWK13" s="314"/>
      <c r="NWL13" s="314"/>
      <c r="NWM13" s="314"/>
      <c r="NWN13" s="314"/>
      <c r="NWO13" s="314"/>
      <c r="NWP13" s="314"/>
      <c r="NWQ13" s="314"/>
      <c r="NWR13" s="314"/>
      <c r="NWS13" s="314"/>
      <c r="NWT13" s="314"/>
      <c r="NWU13" s="314"/>
      <c r="NWV13" s="314"/>
      <c r="NWW13" s="314"/>
      <c r="NWX13" s="314"/>
      <c r="NWY13" s="314"/>
      <c r="NWZ13" s="314"/>
      <c r="NXA13" s="314"/>
      <c r="NXB13" s="314"/>
      <c r="NXC13" s="314"/>
      <c r="NXD13" s="314"/>
      <c r="NXE13" s="314"/>
      <c r="NXF13" s="314"/>
      <c r="NXG13" s="314"/>
      <c r="NXH13" s="314"/>
      <c r="NXI13" s="314"/>
      <c r="NXJ13" s="314"/>
      <c r="NXK13" s="314"/>
      <c r="NXL13" s="314"/>
      <c r="NXM13" s="314"/>
      <c r="NXN13" s="314"/>
      <c r="NXO13" s="314"/>
      <c r="NXP13" s="314"/>
      <c r="NXQ13" s="314"/>
      <c r="NXR13" s="314"/>
      <c r="NXS13" s="314"/>
      <c r="NXT13" s="314"/>
      <c r="NXU13" s="314"/>
      <c r="NXV13" s="314"/>
      <c r="NXW13" s="314"/>
      <c r="NXX13" s="314"/>
      <c r="NXY13" s="314"/>
      <c r="NXZ13" s="314"/>
      <c r="NYA13" s="314"/>
      <c r="NYB13" s="314"/>
      <c r="NYC13" s="314"/>
      <c r="NYD13" s="314"/>
      <c r="NYE13" s="314"/>
      <c r="NYF13" s="314"/>
      <c r="NYG13" s="314"/>
      <c r="NYH13" s="314"/>
      <c r="NYI13" s="314"/>
      <c r="NYJ13" s="314"/>
      <c r="NYK13" s="314"/>
      <c r="NYL13" s="314"/>
      <c r="NYM13" s="314"/>
      <c r="NYN13" s="314"/>
      <c r="NYO13" s="314"/>
      <c r="NYP13" s="314"/>
      <c r="NYQ13" s="314"/>
      <c r="NYR13" s="314"/>
      <c r="NYS13" s="314"/>
      <c r="NYT13" s="314"/>
      <c r="NYU13" s="314"/>
      <c r="NYV13" s="314"/>
      <c r="NYW13" s="314"/>
      <c r="NYX13" s="314"/>
      <c r="NYY13" s="314"/>
      <c r="NYZ13" s="314"/>
      <c r="NZA13" s="314"/>
      <c r="NZB13" s="314"/>
      <c r="NZC13" s="314"/>
      <c r="NZD13" s="314"/>
      <c r="NZE13" s="314"/>
      <c r="NZF13" s="314"/>
      <c r="NZG13" s="314"/>
      <c r="NZH13" s="314"/>
      <c r="NZI13" s="314"/>
      <c r="NZJ13" s="314"/>
      <c r="NZK13" s="314"/>
      <c r="NZL13" s="314"/>
      <c r="NZM13" s="314"/>
      <c r="NZN13" s="314"/>
      <c r="NZO13" s="314"/>
      <c r="NZP13" s="314"/>
      <c r="NZQ13" s="314"/>
      <c r="NZR13" s="314"/>
      <c r="NZS13" s="314"/>
      <c r="NZT13" s="314"/>
      <c r="NZU13" s="314"/>
      <c r="NZV13" s="314"/>
      <c r="NZW13" s="314"/>
      <c r="NZX13" s="314"/>
      <c r="NZY13" s="314"/>
      <c r="NZZ13" s="314"/>
      <c r="OAA13" s="314"/>
      <c r="OAB13" s="314"/>
      <c r="OAC13" s="314"/>
      <c r="OAD13" s="314"/>
      <c r="OAE13" s="314"/>
      <c r="OAF13" s="314"/>
      <c r="OAG13" s="314"/>
      <c r="OAH13" s="314"/>
      <c r="OAI13" s="314"/>
      <c r="OAJ13" s="314"/>
      <c r="OAK13" s="314"/>
      <c r="OAL13" s="314"/>
      <c r="OAM13" s="314"/>
      <c r="OAN13" s="314"/>
      <c r="OAO13" s="314"/>
      <c r="OAP13" s="314"/>
      <c r="OAQ13" s="314"/>
      <c r="OAR13" s="314"/>
      <c r="OAS13" s="314"/>
      <c r="OAT13" s="314"/>
      <c r="OAU13" s="314"/>
      <c r="OAV13" s="314"/>
      <c r="OAW13" s="314"/>
      <c r="OAX13" s="314"/>
      <c r="OAY13" s="314"/>
      <c r="OAZ13" s="314"/>
      <c r="OBA13" s="314"/>
      <c r="OBB13" s="314"/>
      <c r="OBC13" s="314"/>
      <c r="OBD13" s="314"/>
      <c r="OBE13" s="314"/>
      <c r="OBF13" s="314"/>
      <c r="OBG13" s="314"/>
      <c r="OBH13" s="314"/>
      <c r="OBI13" s="314"/>
      <c r="OBJ13" s="314"/>
      <c r="OBK13" s="314"/>
      <c r="OBL13" s="314"/>
      <c r="OBM13" s="314"/>
      <c r="OBN13" s="314"/>
      <c r="OBO13" s="314"/>
      <c r="OBP13" s="314"/>
      <c r="OBQ13" s="314"/>
      <c r="OBR13" s="314"/>
      <c r="OBS13" s="314"/>
      <c r="OBT13" s="314"/>
      <c r="OBU13" s="314"/>
      <c r="OBV13" s="314"/>
      <c r="OBW13" s="314"/>
      <c r="OBX13" s="314"/>
      <c r="OBY13" s="314"/>
      <c r="OBZ13" s="314"/>
      <c r="OCA13" s="314"/>
      <c r="OCB13" s="314"/>
      <c r="OCC13" s="314"/>
      <c r="OCD13" s="314"/>
      <c r="OCE13" s="314"/>
      <c r="OCF13" s="314"/>
      <c r="OCG13" s="314"/>
      <c r="OCH13" s="314"/>
      <c r="OCI13" s="314"/>
      <c r="OCJ13" s="314"/>
      <c r="OCK13" s="314"/>
      <c r="OCL13" s="314"/>
      <c r="OCM13" s="314"/>
      <c r="OCN13" s="314"/>
      <c r="OCO13" s="314"/>
      <c r="OCP13" s="314"/>
      <c r="OCQ13" s="314"/>
      <c r="OCR13" s="314"/>
      <c r="OCS13" s="314"/>
      <c r="OCT13" s="314"/>
      <c r="OCU13" s="314"/>
      <c r="OCV13" s="314"/>
      <c r="OCW13" s="314"/>
      <c r="OCX13" s="314"/>
      <c r="OCY13" s="314"/>
      <c r="OCZ13" s="314"/>
      <c r="ODA13" s="314"/>
      <c r="ODB13" s="314"/>
      <c r="ODC13" s="314"/>
      <c r="ODD13" s="314"/>
      <c r="ODE13" s="314"/>
      <c r="ODF13" s="314"/>
      <c r="ODG13" s="314"/>
      <c r="ODH13" s="314"/>
      <c r="ODI13" s="314"/>
      <c r="ODJ13" s="314"/>
      <c r="ODK13" s="314"/>
      <c r="ODL13" s="314"/>
      <c r="ODM13" s="314"/>
      <c r="ODN13" s="314"/>
      <c r="ODO13" s="314"/>
      <c r="ODP13" s="314"/>
      <c r="ODQ13" s="314"/>
      <c r="ODR13" s="314"/>
      <c r="ODS13" s="314"/>
      <c r="ODT13" s="314"/>
      <c r="ODU13" s="314"/>
      <c r="ODV13" s="314"/>
      <c r="ODW13" s="314"/>
      <c r="ODX13" s="314"/>
      <c r="ODY13" s="314"/>
      <c r="ODZ13" s="314"/>
      <c r="OEA13" s="314"/>
      <c r="OEB13" s="314"/>
      <c r="OEC13" s="314"/>
      <c r="OED13" s="314"/>
      <c r="OEE13" s="314"/>
      <c r="OEF13" s="314"/>
      <c r="OEG13" s="314"/>
      <c r="OEH13" s="314"/>
      <c r="OEI13" s="314"/>
      <c r="OEJ13" s="314"/>
      <c r="OEK13" s="314"/>
      <c r="OEL13" s="314"/>
      <c r="OEM13" s="314"/>
      <c r="OEN13" s="314"/>
      <c r="OEO13" s="314"/>
      <c r="OEP13" s="314"/>
      <c r="OEQ13" s="314"/>
      <c r="OER13" s="314"/>
      <c r="OES13" s="314"/>
      <c r="OET13" s="314"/>
      <c r="OEU13" s="314"/>
      <c r="OEV13" s="314"/>
      <c r="OEW13" s="314"/>
      <c r="OEX13" s="314"/>
      <c r="OEY13" s="314"/>
      <c r="OEZ13" s="314"/>
      <c r="OFA13" s="314"/>
      <c r="OFB13" s="314"/>
      <c r="OFC13" s="314"/>
      <c r="OFD13" s="314"/>
      <c r="OFE13" s="314"/>
      <c r="OFF13" s="314"/>
      <c r="OFG13" s="314"/>
      <c r="OFH13" s="314"/>
      <c r="OFI13" s="314"/>
      <c r="OFJ13" s="314"/>
      <c r="OFK13" s="314"/>
      <c r="OFL13" s="314"/>
      <c r="OFM13" s="314"/>
      <c r="OFN13" s="314"/>
      <c r="OFO13" s="314"/>
      <c r="OFP13" s="314"/>
      <c r="OFQ13" s="314"/>
      <c r="OFR13" s="314"/>
      <c r="OFS13" s="314"/>
      <c r="OFT13" s="314"/>
      <c r="OFU13" s="314"/>
      <c r="OFV13" s="314"/>
      <c r="OFW13" s="314"/>
      <c r="OFX13" s="314"/>
      <c r="OFY13" s="314"/>
      <c r="OFZ13" s="314"/>
      <c r="OGA13" s="314"/>
      <c r="OGB13" s="314"/>
      <c r="OGC13" s="314"/>
      <c r="OGD13" s="314"/>
      <c r="OGE13" s="314"/>
      <c r="OGF13" s="314"/>
      <c r="OGG13" s="314"/>
      <c r="OGH13" s="314"/>
      <c r="OGI13" s="314"/>
      <c r="OGJ13" s="314"/>
      <c r="OGK13" s="314"/>
      <c r="OGL13" s="314"/>
      <c r="OGM13" s="314"/>
      <c r="OGN13" s="314"/>
      <c r="OGO13" s="314"/>
      <c r="OGP13" s="314"/>
      <c r="OGQ13" s="314"/>
      <c r="OGR13" s="314"/>
      <c r="OGS13" s="314"/>
      <c r="OGT13" s="314"/>
      <c r="OGU13" s="314"/>
      <c r="OGV13" s="314"/>
      <c r="OGW13" s="314"/>
      <c r="OGX13" s="314"/>
      <c r="OGY13" s="314"/>
      <c r="OGZ13" s="314"/>
      <c r="OHA13" s="314"/>
      <c r="OHB13" s="314"/>
      <c r="OHC13" s="314"/>
      <c r="OHD13" s="314"/>
      <c r="OHE13" s="314"/>
      <c r="OHF13" s="314"/>
      <c r="OHG13" s="314"/>
      <c r="OHH13" s="314"/>
      <c r="OHI13" s="314"/>
      <c r="OHJ13" s="314"/>
      <c r="OHK13" s="314"/>
      <c r="OHL13" s="314"/>
      <c r="OHM13" s="314"/>
      <c r="OHN13" s="314"/>
      <c r="OHO13" s="314"/>
      <c r="OHP13" s="314"/>
      <c r="OHQ13" s="314"/>
      <c r="OHR13" s="314"/>
      <c r="OHS13" s="314"/>
      <c r="OHT13" s="314"/>
      <c r="OHU13" s="314"/>
      <c r="OHV13" s="314"/>
      <c r="OHW13" s="314"/>
      <c r="OHX13" s="314"/>
      <c r="OHY13" s="314"/>
      <c r="OHZ13" s="314"/>
      <c r="OIA13" s="314"/>
      <c r="OIB13" s="314"/>
      <c r="OIC13" s="314"/>
      <c r="OID13" s="314"/>
      <c r="OIE13" s="314"/>
      <c r="OIF13" s="314"/>
      <c r="OIG13" s="314"/>
      <c r="OIH13" s="314"/>
      <c r="OII13" s="314"/>
      <c r="OIJ13" s="314"/>
      <c r="OIK13" s="314"/>
      <c r="OIL13" s="314"/>
      <c r="OIM13" s="314"/>
      <c r="OIN13" s="314"/>
      <c r="OIO13" s="314"/>
      <c r="OIP13" s="314"/>
      <c r="OIQ13" s="314"/>
      <c r="OIR13" s="314"/>
      <c r="OIS13" s="314"/>
      <c r="OIT13" s="314"/>
      <c r="OIU13" s="314"/>
      <c r="OIV13" s="314"/>
      <c r="OIW13" s="314"/>
      <c r="OIX13" s="314"/>
      <c r="OIY13" s="314"/>
      <c r="OIZ13" s="314"/>
      <c r="OJA13" s="314"/>
      <c r="OJB13" s="314"/>
      <c r="OJC13" s="314"/>
      <c r="OJD13" s="314"/>
      <c r="OJE13" s="314"/>
      <c r="OJF13" s="314"/>
      <c r="OJG13" s="314"/>
      <c r="OJH13" s="314"/>
      <c r="OJI13" s="314"/>
      <c r="OJJ13" s="314"/>
      <c r="OJK13" s="314"/>
      <c r="OJL13" s="314"/>
      <c r="OJM13" s="314"/>
      <c r="OJN13" s="314"/>
      <c r="OJO13" s="314"/>
      <c r="OJP13" s="314"/>
      <c r="OJQ13" s="314"/>
      <c r="OJR13" s="314"/>
      <c r="OJS13" s="314"/>
      <c r="OJT13" s="314"/>
      <c r="OJU13" s="314"/>
      <c r="OJV13" s="314"/>
      <c r="OJW13" s="314"/>
      <c r="OJX13" s="314"/>
      <c r="OJY13" s="314"/>
      <c r="OJZ13" s="314"/>
      <c r="OKA13" s="314"/>
      <c r="OKB13" s="314"/>
      <c r="OKC13" s="314"/>
      <c r="OKD13" s="314"/>
      <c r="OKE13" s="314"/>
      <c r="OKF13" s="314"/>
      <c r="OKG13" s="314"/>
      <c r="OKH13" s="314"/>
      <c r="OKI13" s="314"/>
      <c r="OKJ13" s="314"/>
      <c r="OKK13" s="314"/>
      <c r="OKL13" s="314"/>
      <c r="OKM13" s="314"/>
      <c r="OKN13" s="314"/>
      <c r="OKO13" s="314"/>
      <c r="OKP13" s="314"/>
      <c r="OKQ13" s="314"/>
      <c r="OKR13" s="314"/>
      <c r="OKS13" s="314"/>
      <c r="OKT13" s="314"/>
      <c r="OKU13" s="314"/>
      <c r="OKV13" s="314"/>
      <c r="OKW13" s="314"/>
      <c r="OKX13" s="314"/>
      <c r="OKY13" s="314"/>
      <c r="OKZ13" s="314"/>
      <c r="OLA13" s="314"/>
      <c r="OLB13" s="314"/>
      <c r="OLC13" s="314"/>
      <c r="OLD13" s="314"/>
      <c r="OLE13" s="314"/>
      <c r="OLF13" s="314"/>
      <c r="OLG13" s="314"/>
      <c r="OLH13" s="314"/>
      <c r="OLI13" s="314"/>
      <c r="OLJ13" s="314"/>
      <c r="OLK13" s="314"/>
      <c r="OLL13" s="314"/>
      <c r="OLM13" s="314"/>
      <c r="OLN13" s="314"/>
      <c r="OLO13" s="314"/>
      <c r="OLP13" s="314"/>
      <c r="OLQ13" s="314"/>
      <c r="OLR13" s="314"/>
      <c r="OLS13" s="314"/>
      <c r="OLT13" s="314"/>
      <c r="OLU13" s="314"/>
      <c r="OLV13" s="314"/>
      <c r="OLW13" s="314"/>
      <c r="OLX13" s="314"/>
      <c r="OLY13" s="314"/>
      <c r="OLZ13" s="314"/>
      <c r="OMA13" s="314"/>
      <c r="OMB13" s="314"/>
      <c r="OMC13" s="314"/>
      <c r="OMD13" s="314"/>
      <c r="OME13" s="314"/>
      <c r="OMF13" s="314"/>
      <c r="OMG13" s="314"/>
      <c r="OMH13" s="314"/>
      <c r="OMI13" s="314"/>
      <c r="OMJ13" s="314"/>
      <c r="OMK13" s="314"/>
      <c r="OML13" s="314"/>
      <c r="OMM13" s="314"/>
      <c r="OMN13" s="314"/>
      <c r="OMO13" s="314"/>
      <c r="OMP13" s="314"/>
      <c r="OMQ13" s="314"/>
      <c r="OMR13" s="314"/>
      <c r="OMS13" s="314"/>
      <c r="OMT13" s="314"/>
      <c r="OMU13" s="314"/>
      <c r="OMV13" s="314"/>
      <c r="OMW13" s="314"/>
      <c r="OMX13" s="314"/>
      <c r="OMY13" s="314"/>
      <c r="OMZ13" s="314"/>
      <c r="ONA13" s="314"/>
      <c r="ONB13" s="314"/>
      <c r="ONC13" s="314"/>
      <c r="OND13" s="314"/>
      <c r="ONE13" s="314"/>
      <c r="ONF13" s="314"/>
      <c r="ONG13" s="314"/>
      <c r="ONH13" s="314"/>
      <c r="ONI13" s="314"/>
      <c r="ONJ13" s="314"/>
      <c r="ONK13" s="314"/>
      <c r="ONL13" s="314"/>
      <c r="ONM13" s="314"/>
      <c r="ONN13" s="314"/>
      <c r="ONO13" s="314"/>
      <c r="ONP13" s="314"/>
      <c r="ONQ13" s="314"/>
      <c r="ONR13" s="314"/>
      <c r="ONS13" s="314"/>
      <c r="ONT13" s="314"/>
      <c r="ONU13" s="314"/>
      <c r="ONV13" s="314"/>
      <c r="ONW13" s="314"/>
      <c r="ONX13" s="314"/>
      <c r="ONY13" s="314"/>
      <c r="ONZ13" s="314"/>
      <c r="OOA13" s="314"/>
      <c r="OOB13" s="314"/>
      <c r="OOC13" s="314"/>
      <c r="OOD13" s="314"/>
      <c r="OOE13" s="314"/>
      <c r="OOF13" s="314"/>
      <c r="OOG13" s="314"/>
      <c r="OOH13" s="314"/>
      <c r="OOI13" s="314"/>
      <c r="OOJ13" s="314"/>
      <c r="OOK13" s="314"/>
      <c r="OOL13" s="314"/>
      <c r="OOM13" s="314"/>
      <c r="OON13" s="314"/>
      <c r="OOO13" s="314"/>
      <c r="OOP13" s="314"/>
      <c r="OOQ13" s="314"/>
      <c r="OOR13" s="314"/>
      <c r="OOS13" s="314"/>
      <c r="OOT13" s="314"/>
      <c r="OOU13" s="314"/>
      <c r="OOV13" s="314"/>
      <c r="OOW13" s="314"/>
      <c r="OOX13" s="314"/>
      <c r="OOY13" s="314"/>
      <c r="OOZ13" s="314"/>
      <c r="OPA13" s="314"/>
      <c r="OPB13" s="314"/>
      <c r="OPC13" s="314"/>
      <c r="OPD13" s="314"/>
      <c r="OPE13" s="314"/>
      <c r="OPF13" s="314"/>
      <c r="OPG13" s="314"/>
      <c r="OPH13" s="314"/>
      <c r="OPI13" s="314"/>
      <c r="OPJ13" s="314"/>
      <c r="OPK13" s="314"/>
      <c r="OPL13" s="314"/>
      <c r="OPM13" s="314"/>
      <c r="OPN13" s="314"/>
      <c r="OPO13" s="314"/>
      <c r="OPP13" s="314"/>
      <c r="OPQ13" s="314"/>
      <c r="OPR13" s="314"/>
      <c r="OPS13" s="314"/>
      <c r="OPT13" s="314"/>
      <c r="OPU13" s="314"/>
      <c r="OPV13" s="314"/>
      <c r="OPW13" s="314"/>
      <c r="OPX13" s="314"/>
      <c r="OPY13" s="314"/>
      <c r="OPZ13" s="314"/>
      <c r="OQA13" s="314"/>
      <c r="OQB13" s="314"/>
      <c r="OQC13" s="314"/>
      <c r="OQD13" s="314"/>
      <c r="OQE13" s="314"/>
      <c r="OQF13" s="314"/>
      <c r="OQG13" s="314"/>
      <c r="OQH13" s="314"/>
      <c r="OQI13" s="314"/>
      <c r="OQJ13" s="314"/>
      <c r="OQK13" s="314"/>
      <c r="OQL13" s="314"/>
      <c r="OQM13" s="314"/>
      <c r="OQN13" s="314"/>
      <c r="OQO13" s="314"/>
      <c r="OQP13" s="314"/>
      <c r="OQQ13" s="314"/>
      <c r="OQR13" s="314"/>
      <c r="OQS13" s="314"/>
      <c r="OQT13" s="314"/>
      <c r="OQU13" s="314"/>
      <c r="OQV13" s="314"/>
      <c r="OQW13" s="314"/>
      <c r="OQX13" s="314"/>
      <c r="OQY13" s="314"/>
      <c r="OQZ13" s="314"/>
      <c r="ORA13" s="314"/>
      <c r="ORB13" s="314"/>
      <c r="ORC13" s="314"/>
      <c r="ORD13" s="314"/>
      <c r="ORE13" s="314"/>
      <c r="ORF13" s="314"/>
      <c r="ORG13" s="314"/>
      <c r="ORH13" s="314"/>
      <c r="ORI13" s="314"/>
      <c r="ORJ13" s="314"/>
      <c r="ORK13" s="314"/>
      <c r="ORL13" s="314"/>
      <c r="ORM13" s="314"/>
      <c r="ORN13" s="314"/>
      <c r="ORO13" s="314"/>
      <c r="ORP13" s="314"/>
      <c r="ORQ13" s="314"/>
      <c r="ORR13" s="314"/>
      <c r="ORS13" s="314"/>
      <c r="ORT13" s="314"/>
      <c r="ORU13" s="314"/>
      <c r="ORV13" s="314"/>
      <c r="ORW13" s="314"/>
      <c r="ORX13" s="314"/>
      <c r="ORY13" s="314"/>
      <c r="ORZ13" s="314"/>
      <c r="OSA13" s="314"/>
      <c r="OSB13" s="314"/>
      <c r="OSC13" s="314"/>
      <c r="OSD13" s="314"/>
      <c r="OSE13" s="314"/>
      <c r="OSF13" s="314"/>
      <c r="OSG13" s="314"/>
      <c r="OSH13" s="314"/>
      <c r="OSI13" s="314"/>
      <c r="OSJ13" s="314"/>
      <c r="OSK13" s="314"/>
      <c r="OSL13" s="314"/>
      <c r="OSM13" s="314"/>
      <c r="OSN13" s="314"/>
      <c r="OSO13" s="314"/>
      <c r="OSP13" s="314"/>
      <c r="OSQ13" s="314"/>
      <c r="OSR13" s="314"/>
      <c r="OSS13" s="314"/>
      <c r="OST13" s="314"/>
      <c r="OSU13" s="314"/>
      <c r="OSV13" s="314"/>
      <c r="OSW13" s="314"/>
      <c r="OSX13" s="314"/>
      <c r="OSY13" s="314"/>
      <c r="OSZ13" s="314"/>
      <c r="OTA13" s="314"/>
      <c r="OTB13" s="314"/>
      <c r="OTC13" s="314"/>
      <c r="OTD13" s="314"/>
      <c r="OTE13" s="314"/>
      <c r="OTF13" s="314"/>
      <c r="OTG13" s="314"/>
      <c r="OTH13" s="314"/>
      <c r="OTI13" s="314"/>
      <c r="OTJ13" s="314"/>
      <c r="OTK13" s="314"/>
      <c r="OTL13" s="314"/>
      <c r="OTM13" s="314"/>
      <c r="OTN13" s="314"/>
      <c r="OTO13" s="314"/>
      <c r="OTP13" s="314"/>
      <c r="OTQ13" s="314"/>
      <c r="OTR13" s="314"/>
      <c r="OTS13" s="314"/>
      <c r="OTT13" s="314"/>
      <c r="OTU13" s="314"/>
      <c r="OTV13" s="314"/>
      <c r="OTW13" s="314"/>
      <c r="OTX13" s="314"/>
      <c r="OTY13" s="314"/>
      <c r="OTZ13" s="314"/>
      <c r="OUA13" s="314"/>
      <c r="OUB13" s="314"/>
      <c r="OUC13" s="314"/>
      <c r="OUD13" s="314"/>
      <c r="OUE13" s="314"/>
      <c r="OUF13" s="314"/>
      <c r="OUG13" s="314"/>
      <c r="OUH13" s="314"/>
      <c r="OUI13" s="314"/>
      <c r="OUJ13" s="314"/>
      <c r="OUK13" s="314"/>
      <c r="OUL13" s="314"/>
      <c r="OUM13" s="314"/>
      <c r="OUN13" s="314"/>
      <c r="OUO13" s="314"/>
      <c r="OUP13" s="314"/>
      <c r="OUQ13" s="314"/>
      <c r="OUR13" s="314"/>
      <c r="OUS13" s="314"/>
      <c r="OUT13" s="314"/>
      <c r="OUU13" s="314"/>
      <c r="OUV13" s="314"/>
      <c r="OUW13" s="314"/>
      <c r="OUX13" s="314"/>
      <c r="OUY13" s="314"/>
      <c r="OUZ13" s="314"/>
      <c r="OVA13" s="314"/>
      <c r="OVB13" s="314"/>
      <c r="OVC13" s="314"/>
      <c r="OVD13" s="314"/>
      <c r="OVE13" s="314"/>
      <c r="OVF13" s="314"/>
      <c r="OVG13" s="314"/>
      <c r="OVH13" s="314"/>
      <c r="OVI13" s="314"/>
      <c r="OVJ13" s="314"/>
      <c r="OVK13" s="314"/>
      <c r="OVL13" s="314"/>
      <c r="OVM13" s="314"/>
      <c r="OVN13" s="314"/>
      <c r="OVO13" s="314"/>
      <c r="OVP13" s="314"/>
      <c r="OVQ13" s="314"/>
      <c r="OVR13" s="314"/>
      <c r="OVS13" s="314"/>
      <c r="OVT13" s="314"/>
      <c r="OVU13" s="314"/>
      <c r="OVV13" s="314"/>
      <c r="OVW13" s="314"/>
      <c r="OVX13" s="314"/>
      <c r="OVY13" s="314"/>
      <c r="OVZ13" s="314"/>
      <c r="OWA13" s="314"/>
      <c r="OWB13" s="314"/>
      <c r="OWC13" s="314"/>
      <c r="OWD13" s="314"/>
      <c r="OWE13" s="314"/>
      <c r="OWF13" s="314"/>
      <c r="OWG13" s="314"/>
      <c r="OWH13" s="314"/>
      <c r="OWI13" s="314"/>
      <c r="OWJ13" s="314"/>
      <c r="OWK13" s="314"/>
      <c r="OWL13" s="314"/>
      <c r="OWM13" s="314"/>
      <c r="OWN13" s="314"/>
      <c r="OWO13" s="314"/>
      <c r="OWP13" s="314"/>
      <c r="OWQ13" s="314"/>
      <c r="OWR13" s="314"/>
      <c r="OWS13" s="314"/>
      <c r="OWT13" s="314"/>
      <c r="OWU13" s="314"/>
      <c r="OWV13" s="314"/>
      <c r="OWW13" s="314"/>
      <c r="OWX13" s="314"/>
      <c r="OWY13" s="314"/>
      <c r="OWZ13" s="314"/>
      <c r="OXA13" s="314"/>
      <c r="OXB13" s="314"/>
      <c r="OXC13" s="314"/>
      <c r="OXD13" s="314"/>
      <c r="OXE13" s="314"/>
      <c r="OXF13" s="314"/>
      <c r="OXG13" s="314"/>
      <c r="OXH13" s="314"/>
      <c r="OXI13" s="314"/>
      <c r="OXJ13" s="314"/>
      <c r="OXK13" s="314"/>
      <c r="OXL13" s="314"/>
      <c r="OXM13" s="314"/>
      <c r="OXN13" s="314"/>
      <c r="OXO13" s="314"/>
      <c r="OXP13" s="314"/>
      <c r="OXQ13" s="314"/>
      <c r="OXR13" s="314"/>
      <c r="OXS13" s="314"/>
      <c r="OXT13" s="314"/>
      <c r="OXU13" s="314"/>
      <c r="OXV13" s="314"/>
      <c r="OXW13" s="314"/>
      <c r="OXX13" s="314"/>
      <c r="OXY13" s="314"/>
      <c r="OXZ13" s="314"/>
      <c r="OYA13" s="314"/>
      <c r="OYB13" s="314"/>
      <c r="OYC13" s="314"/>
      <c r="OYD13" s="314"/>
      <c r="OYE13" s="314"/>
      <c r="OYF13" s="314"/>
      <c r="OYG13" s="314"/>
      <c r="OYH13" s="314"/>
      <c r="OYI13" s="314"/>
      <c r="OYJ13" s="314"/>
      <c r="OYK13" s="314"/>
      <c r="OYL13" s="314"/>
      <c r="OYM13" s="314"/>
      <c r="OYN13" s="314"/>
      <c r="OYO13" s="314"/>
      <c r="OYP13" s="314"/>
      <c r="OYQ13" s="314"/>
      <c r="OYR13" s="314"/>
      <c r="OYS13" s="314"/>
      <c r="OYT13" s="314"/>
      <c r="OYU13" s="314"/>
      <c r="OYV13" s="314"/>
      <c r="OYW13" s="314"/>
      <c r="OYX13" s="314"/>
      <c r="OYY13" s="314"/>
      <c r="OYZ13" s="314"/>
      <c r="OZA13" s="314"/>
      <c r="OZB13" s="314"/>
      <c r="OZC13" s="314"/>
      <c r="OZD13" s="314"/>
      <c r="OZE13" s="314"/>
      <c r="OZF13" s="314"/>
      <c r="OZG13" s="314"/>
      <c r="OZH13" s="314"/>
      <c r="OZI13" s="314"/>
      <c r="OZJ13" s="314"/>
      <c r="OZK13" s="314"/>
      <c r="OZL13" s="314"/>
      <c r="OZM13" s="314"/>
      <c r="OZN13" s="314"/>
      <c r="OZO13" s="314"/>
      <c r="OZP13" s="314"/>
      <c r="OZQ13" s="314"/>
      <c r="OZR13" s="314"/>
      <c r="OZS13" s="314"/>
      <c r="OZT13" s="314"/>
      <c r="OZU13" s="314"/>
      <c r="OZV13" s="314"/>
      <c r="OZW13" s="314"/>
      <c r="OZX13" s="314"/>
      <c r="OZY13" s="314"/>
      <c r="OZZ13" s="314"/>
      <c r="PAA13" s="314"/>
      <c r="PAB13" s="314"/>
      <c r="PAC13" s="314"/>
      <c r="PAD13" s="314"/>
      <c r="PAE13" s="314"/>
      <c r="PAF13" s="314"/>
      <c r="PAG13" s="314"/>
      <c r="PAH13" s="314"/>
      <c r="PAI13" s="314"/>
      <c r="PAJ13" s="314"/>
      <c r="PAK13" s="314"/>
      <c r="PAL13" s="314"/>
      <c r="PAM13" s="314"/>
      <c r="PAN13" s="314"/>
      <c r="PAO13" s="314"/>
      <c r="PAP13" s="314"/>
      <c r="PAQ13" s="314"/>
      <c r="PAR13" s="314"/>
      <c r="PAS13" s="314"/>
      <c r="PAT13" s="314"/>
      <c r="PAU13" s="314"/>
      <c r="PAV13" s="314"/>
      <c r="PAW13" s="314"/>
      <c r="PAX13" s="314"/>
      <c r="PAY13" s="314"/>
      <c r="PAZ13" s="314"/>
      <c r="PBA13" s="314"/>
      <c r="PBB13" s="314"/>
      <c r="PBC13" s="314"/>
      <c r="PBD13" s="314"/>
      <c r="PBE13" s="314"/>
      <c r="PBF13" s="314"/>
      <c r="PBG13" s="314"/>
      <c r="PBH13" s="314"/>
      <c r="PBI13" s="314"/>
      <c r="PBJ13" s="314"/>
      <c r="PBK13" s="314"/>
      <c r="PBL13" s="314"/>
      <c r="PBM13" s="314"/>
      <c r="PBN13" s="314"/>
      <c r="PBO13" s="314"/>
      <c r="PBP13" s="314"/>
      <c r="PBQ13" s="314"/>
      <c r="PBR13" s="314"/>
      <c r="PBS13" s="314"/>
      <c r="PBT13" s="314"/>
      <c r="PBU13" s="314"/>
      <c r="PBV13" s="314"/>
      <c r="PBW13" s="314"/>
      <c r="PBX13" s="314"/>
      <c r="PBY13" s="314"/>
      <c r="PBZ13" s="314"/>
      <c r="PCA13" s="314"/>
      <c r="PCB13" s="314"/>
      <c r="PCC13" s="314"/>
      <c r="PCD13" s="314"/>
      <c r="PCE13" s="314"/>
      <c r="PCF13" s="314"/>
      <c r="PCG13" s="314"/>
      <c r="PCH13" s="314"/>
      <c r="PCI13" s="314"/>
      <c r="PCJ13" s="314"/>
      <c r="PCK13" s="314"/>
      <c r="PCL13" s="314"/>
      <c r="PCM13" s="314"/>
      <c r="PCN13" s="314"/>
      <c r="PCO13" s="314"/>
      <c r="PCP13" s="314"/>
      <c r="PCQ13" s="314"/>
      <c r="PCR13" s="314"/>
      <c r="PCS13" s="314"/>
      <c r="PCT13" s="314"/>
      <c r="PCU13" s="314"/>
      <c r="PCV13" s="314"/>
      <c r="PCW13" s="314"/>
      <c r="PCX13" s="314"/>
      <c r="PCY13" s="314"/>
      <c r="PCZ13" s="314"/>
      <c r="PDA13" s="314"/>
      <c r="PDB13" s="314"/>
      <c r="PDC13" s="314"/>
      <c r="PDD13" s="314"/>
      <c r="PDE13" s="314"/>
      <c r="PDF13" s="314"/>
      <c r="PDG13" s="314"/>
      <c r="PDH13" s="314"/>
      <c r="PDI13" s="314"/>
      <c r="PDJ13" s="314"/>
      <c r="PDK13" s="314"/>
      <c r="PDL13" s="314"/>
      <c r="PDM13" s="314"/>
      <c r="PDN13" s="314"/>
      <c r="PDO13" s="314"/>
      <c r="PDP13" s="314"/>
      <c r="PDQ13" s="314"/>
      <c r="PDR13" s="314"/>
      <c r="PDS13" s="314"/>
      <c r="PDT13" s="314"/>
      <c r="PDU13" s="314"/>
      <c r="PDV13" s="314"/>
      <c r="PDW13" s="314"/>
      <c r="PDX13" s="314"/>
      <c r="PDY13" s="314"/>
      <c r="PDZ13" s="314"/>
      <c r="PEA13" s="314"/>
      <c r="PEB13" s="314"/>
      <c r="PEC13" s="314"/>
      <c r="PED13" s="314"/>
      <c r="PEE13" s="314"/>
      <c r="PEF13" s="314"/>
      <c r="PEG13" s="314"/>
      <c r="PEH13" s="314"/>
      <c r="PEI13" s="314"/>
      <c r="PEJ13" s="314"/>
      <c r="PEK13" s="314"/>
      <c r="PEL13" s="314"/>
      <c r="PEM13" s="314"/>
      <c r="PEN13" s="314"/>
      <c r="PEO13" s="314"/>
      <c r="PEP13" s="314"/>
      <c r="PEQ13" s="314"/>
      <c r="PER13" s="314"/>
      <c r="PES13" s="314"/>
      <c r="PET13" s="314"/>
      <c r="PEU13" s="314"/>
      <c r="PEV13" s="314"/>
      <c r="PEW13" s="314"/>
      <c r="PEX13" s="314"/>
      <c r="PEY13" s="314"/>
      <c r="PEZ13" s="314"/>
      <c r="PFA13" s="314"/>
      <c r="PFB13" s="314"/>
      <c r="PFC13" s="314"/>
      <c r="PFD13" s="314"/>
      <c r="PFE13" s="314"/>
      <c r="PFF13" s="314"/>
      <c r="PFG13" s="314"/>
      <c r="PFH13" s="314"/>
      <c r="PFI13" s="314"/>
      <c r="PFJ13" s="314"/>
      <c r="PFK13" s="314"/>
      <c r="PFL13" s="314"/>
      <c r="PFM13" s="314"/>
      <c r="PFN13" s="314"/>
      <c r="PFO13" s="314"/>
      <c r="PFP13" s="314"/>
      <c r="PFQ13" s="314"/>
      <c r="PFR13" s="314"/>
      <c r="PFS13" s="314"/>
      <c r="PFT13" s="314"/>
      <c r="PFU13" s="314"/>
      <c r="PFV13" s="314"/>
      <c r="PFW13" s="314"/>
      <c r="PFX13" s="314"/>
      <c r="PFY13" s="314"/>
      <c r="PFZ13" s="314"/>
      <c r="PGA13" s="314"/>
      <c r="PGB13" s="314"/>
      <c r="PGC13" s="314"/>
      <c r="PGD13" s="314"/>
      <c r="PGE13" s="314"/>
      <c r="PGF13" s="314"/>
      <c r="PGG13" s="314"/>
      <c r="PGH13" s="314"/>
      <c r="PGI13" s="314"/>
      <c r="PGJ13" s="314"/>
      <c r="PGK13" s="314"/>
      <c r="PGL13" s="314"/>
      <c r="PGM13" s="314"/>
      <c r="PGN13" s="314"/>
      <c r="PGO13" s="314"/>
      <c r="PGP13" s="314"/>
      <c r="PGQ13" s="314"/>
      <c r="PGR13" s="314"/>
      <c r="PGS13" s="314"/>
      <c r="PGT13" s="314"/>
      <c r="PGU13" s="314"/>
      <c r="PGV13" s="314"/>
      <c r="PGW13" s="314"/>
      <c r="PGX13" s="314"/>
      <c r="PGY13" s="314"/>
      <c r="PGZ13" s="314"/>
      <c r="PHA13" s="314"/>
      <c r="PHB13" s="314"/>
      <c r="PHC13" s="314"/>
      <c r="PHD13" s="314"/>
      <c r="PHE13" s="314"/>
      <c r="PHF13" s="314"/>
      <c r="PHG13" s="314"/>
      <c r="PHH13" s="314"/>
      <c r="PHI13" s="314"/>
      <c r="PHJ13" s="314"/>
      <c r="PHK13" s="314"/>
      <c r="PHL13" s="314"/>
      <c r="PHM13" s="314"/>
      <c r="PHN13" s="314"/>
      <c r="PHO13" s="314"/>
      <c r="PHP13" s="314"/>
      <c r="PHQ13" s="314"/>
      <c r="PHR13" s="314"/>
      <c r="PHS13" s="314"/>
      <c r="PHT13" s="314"/>
      <c r="PHU13" s="314"/>
      <c r="PHV13" s="314"/>
      <c r="PHW13" s="314"/>
      <c r="PHX13" s="314"/>
      <c r="PHY13" s="314"/>
      <c r="PHZ13" s="314"/>
      <c r="PIA13" s="314"/>
      <c r="PIB13" s="314"/>
      <c r="PIC13" s="314"/>
      <c r="PID13" s="314"/>
      <c r="PIE13" s="314"/>
      <c r="PIF13" s="314"/>
      <c r="PIG13" s="314"/>
      <c r="PIH13" s="314"/>
      <c r="PII13" s="314"/>
      <c r="PIJ13" s="314"/>
      <c r="PIK13" s="314"/>
      <c r="PIL13" s="314"/>
      <c r="PIM13" s="314"/>
      <c r="PIN13" s="314"/>
      <c r="PIO13" s="314"/>
      <c r="PIP13" s="314"/>
      <c r="PIQ13" s="314"/>
      <c r="PIR13" s="314"/>
      <c r="PIS13" s="314"/>
      <c r="PIT13" s="314"/>
      <c r="PIU13" s="314"/>
      <c r="PIV13" s="314"/>
      <c r="PIW13" s="314"/>
      <c r="PIX13" s="314"/>
      <c r="PIY13" s="314"/>
      <c r="PIZ13" s="314"/>
      <c r="PJA13" s="314"/>
      <c r="PJB13" s="314"/>
      <c r="PJC13" s="314"/>
      <c r="PJD13" s="314"/>
      <c r="PJE13" s="314"/>
      <c r="PJF13" s="314"/>
      <c r="PJG13" s="314"/>
      <c r="PJH13" s="314"/>
      <c r="PJI13" s="314"/>
      <c r="PJJ13" s="314"/>
      <c r="PJK13" s="314"/>
      <c r="PJL13" s="314"/>
      <c r="PJM13" s="314"/>
      <c r="PJN13" s="314"/>
      <c r="PJO13" s="314"/>
      <c r="PJP13" s="314"/>
      <c r="PJQ13" s="314"/>
      <c r="PJR13" s="314"/>
      <c r="PJS13" s="314"/>
      <c r="PJT13" s="314"/>
      <c r="PJU13" s="314"/>
      <c r="PJV13" s="314"/>
      <c r="PJW13" s="314"/>
      <c r="PJX13" s="314"/>
      <c r="PJY13" s="314"/>
      <c r="PJZ13" s="314"/>
      <c r="PKA13" s="314"/>
      <c r="PKB13" s="314"/>
      <c r="PKC13" s="314"/>
      <c r="PKD13" s="314"/>
      <c r="PKE13" s="314"/>
      <c r="PKF13" s="314"/>
      <c r="PKG13" s="314"/>
      <c r="PKH13" s="314"/>
      <c r="PKI13" s="314"/>
      <c r="PKJ13" s="314"/>
      <c r="PKK13" s="314"/>
      <c r="PKL13" s="314"/>
      <c r="PKM13" s="314"/>
      <c r="PKN13" s="314"/>
      <c r="PKO13" s="314"/>
      <c r="PKP13" s="314"/>
      <c r="PKQ13" s="314"/>
      <c r="PKR13" s="314"/>
      <c r="PKS13" s="314"/>
      <c r="PKT13" s="314"/>
      <c r="PKU13" s="314"/>
      <c r="PKV13" s="314"/>
      <c r="PKW13" s="314"/>
      <c r="PKX13" s="314"/>
      <c r="PKY13" s="314"/>
      <c r="PKZ13" s="314"/>
      <c r="PLA13" s="314"/>
      <c r="PLB13" s="314"/>
      <c r="PLC13" s="314"/>
      <c r="PLD13" s="314"/>
      <c r="PLE13" s="314"/>
      <c r="PLF13" s="314"/>
      <c r="PLG13" s="314"/>
      <c r="PLH13" s="314"/>
      <c r="PLI13" s="314"/>
      <c r="PLJ13" s="314"/>
      <c r="PLK13" s="314"/>
      <c r="PLL13" s="314"/>
      <c r="PLM13" s="314"/>
      <c r="PLN13" s="314"/>
      <c r="PLO13" s="314"/>
      <c r="PLP13" s="314"/>
      <c r="PLQ13" s="314"/>
      <c r="PLR13" s="314"/>
      <c r="PLS13" s="314"/>
      <c r="PLT13" s="314"/>
      <c r="PLU13" s="314"/>
      <c r="PLV13" s="314"/>
      <c r="PLW13" s="314"/>
      <c r="PLX13" s="314"/>
      <c r="PLY13" s="314"/>
      <c r="PLZ13" s="314"/>
      <c r="PMA13" s="314"/>
      <c r="PMB13" s="314"/>
      <c r="PMC13" s="314"/>
      <c r="PMD13" s="314"/>
      <c r="PME13" s="314"/>
      <c r="PMF13" s="314"/>
      <c r="PMG13" s="314"/>
      <c r="PMH13" s="314"/>
      <c r="PMI13" s="314"/>
      <c r="PMJ13" s="314"/>
      <c r="PMK13" s="314"/>
      <c r="PML13" s="314"/>
      <c r="PMM13" s="314"/>
      <c r="PMN13" s="314"/>
      <c r="PMO13" s="314"/>
      <c r="PMP13" s="314"/>
      <c r="PMQ13" s="314"/>
      <c r="PMR13" s="314"/>
      <c r="PMS13" s="314"/>
      <c r="PMT13" s="314"/>
      <c r="PMU13" s="314"/>
      <c r="PMV13" s="314"/>
      <c r="PMW13" s="314"/>
      <c r="PMX13" s="314"/>
      <c r="PMY13" s="314"/>
      <c r="PMZ13" s="314"/>
      <c r="PNA13" s="314"/>
      <c r="PNB13" s="314"/>
      <c r="PNC13" s="314"/>
      <c r="PND13" s="314"/>
      <c r="PNE13" s="314"/>
      <c r="PNF13" s="314"/>
      <c r="PNG13" s="314"/>
      <c r="PNH13" s="314"/>
      <c r="PNI13" s="314"/>
      <c r="PNJ13" s="314"/>
      <c r="PNK13" s="314"/>
      <c r="PNL13" s="314"/>
      <c r="PNM13" s="314"/>
      <c r="PNN13" s="314"/>
      <c r="PNO13" s="314"/>
      <c r="PNP13" s="314"/>
      <c r="PNQ13" s="314"/>
      <c r="PNR13" s="314"/>
      <c r="PNS13" s="314"/>
      <c r="PNT13" s="314"/>
      <c r="PNU13" s="314"/>
      <c r="PNV13" s="314"/>
      <c r="PNW13" s="314"/>
      <c r="PNX13" s="314"/>
      <c r="PNY13" s="314"/>
      <c r="PNZ13" s="314"/>
      <c r="POA13" s="314"/>
      <c r="POB13" s="314"/>
      <c r="POC13" s="314"/>
      <c r="POD13" s="314"/>
      <c r="POE13" s="314"/>
      <c r="POF13" s="314"/>
      <c r="POG13" s="314"/>
      <c r="POH13" s="314"/>
      <c r="POI13" s="314"/>
      <c r="POJ13" s="314"/>
      <c r="POK13" s="314"/>
      <c r="POL13" s="314"/>
      <c r="POM13" s="314"/>
      <c r="PON13" s="314"/>
      <c r="POO13" s="314"/>
      <c r="POP13" s="314"/>
      <c r="POQ13" s="314"/>
      <c r="POR13" s="314"/>
      <c r="POS13" s="314"/>
      <c r="POT13" s="314"/>
      <c r="POU13" s="314"/>
      <c r="POV13" s="314"/>
      <c r="POW13" s="314"/>
      <c r="POX13" s="314"/>
      <c r="POY13" s="314"/>
      <c r="POZ13" s="314"/>
      <c r="PPA13" s="314"/>
      <c r="PPB13" s="314"/>
      <c r="PPC13" s="314"/>
      <c r="PPD13" s="314"/>
      <c r="PPE13" s="314"/>
      <c r="PPF13" s="314"/>
      <c r="PPG13" s="314"/>
      <c r="PPH13" s="314"/>
      <c r="PPI13" s="314"/>
      <c r="PPJ13" s="314"/>
      <c r="PPK13" s="314"/>
      <c r="PPL13" s="314"/>
      <c r="PPM13" s="314"/>
      <c r="PPN13" s="314"/>
      <c r="PPO13" s="314"/>
      <c r="PPP13" s="314"/>
      <c r="PPQ13" s="314"/>
      <c r="PPR13" s="314"/>
      <c r="PPS13" s="314"/>
      <c r="PPT13" s="314"/>
      <c r="PPU13" s="314"/>
      <c r="PPV13" s="314"/>
      <c r="PPW13" s="314"/>
      <c r="PPX13" s="314"/>
      <c r="PPY13" s="314"/>
      <c r="PPZ13" s="314"/>
      <c r="PQA13" s="314"/>
      <c r="PQB13" s="314"/>
      <c r="PQC13" s="314"/>
      <c r="PQD13" s="314"/>
      <c r="PQE13" s="314"/>
      <c r="PQF13" s="314"/>
      <c r="PQG13" s="314"/>
      <c r="PQH13" s="314"/>
      <c r="PQI13" s="314"/>
      <c r="PQJ13" s="314"/>
      <c r="PQK13" s="314"/>
      <c r="PQL13" s="314"/>
      <c r="PQM13" s="314"/>
      <c r="PQN13" s="314"/>
      <c r="PQO13" s="314"/>
      <c r="PQP13" s="314"/>
      <c r="PQQ13" s="314"/>
      <c r="PQR13" s="314"/>
      <c r="PQS13" s="314"/>
      <c r="PQT13" s="314"/>
      <c r="PQU13" s="314"/>
      <c r="PQV13" s="314"/>
      <c r="PQW13" s="314"/>
      <c r="PQX13" s="314"/>
      <c r="PQY13" s="314"/>
      <c r="PQZ13" s="314"/>
      <c r="PRA13" s="314"/>
      <c r="PRB13" s="314"/>
      <c r="PRC13" s="314"/>
      <c r="PRD13" s="314"/>
      <c r="PRE13" s="314"/>
      <c r="PRF13" s="314"/>
      <c r="PRG13" s="314"/>
      <c r="PRH13" s="314"/>
      <c r="PRI13" s="314"/>
      <c r="PRJ13" s="314"/>
      <c r="PRK13" s="314"/>
      <c r="PRL13" s="314"/>
      <c r="PRM13" s="314"/>
      <c r="PRN13" s="314"/>
      <c r="PRO13" s="314"/>
      <c r="PRP13" s="314"/>
      <c r="PRQ13" s="314"/>
      <c r="PRR13" s="314"/>
      <c r="PRS13" s="314"/>
      <c r="PRT13" s="314"/>
      <c r="PRU13" s="314"/>
      <c r="PRV13" s="314"/>
      <c r="PRW13" s="314"/>
      <c r="PRX13" s="314"/>
      <c r="PRY13" s="314"/>
      <c r="PRZ13" s="314"/>
      <c r="PSA13" s="314"/>
      <c r="PSB13" s="314"/>
      <c r="PSC13" s="314"/>
      <c r="PSD13" s="314"/>
      <c r="PSE13" s="314"/>
      <c r="PSF13" s="314"/>
      <c r="PSG13" s="314"/>
      <c r="PSH13" s="314"/>
      <c r="PSI13" s="314"/>
      <c r="PSJ13" s="314"/>
      <c r="PSK13" s="314"/>
      <c r="PSL13" s="314"/>
      <c r="PSM13" s="314"/>
      <c r="PSN13" s="314"/>
      <c r="PSO13" s="314"/>
      <c r="PSP13" s="314"/>
      <c r="PSQ13" s="314"/>
      <c r="PSR13" s="314"/>
      <c r="PSS13" s="314"/>
      <c r="PST13" s="314"/>
      <c r="PSU13" s="314"/>
      <c r="PSV13" s="314"/>
      <c r="PSW13" s="314"/>
      <c r="PSX13" s="314"/>
      <c r="PSY13" s="314"/>
      <c r="PSZ13" s="314"/>
      <c r="PTA13" s="314"/>
      <c r="PTB13" s="314"/>
      <c r="PTC13" s="314"/>
      <c r="PTD13" s="314"/>
      <c r="PTE13" s="314"/>
      <c r="PTF13" s="314"/>
      <c r="PTG13" s="314"/>
      <c r="PTH13" s="314"/>
      <c r="PTI13" s="314"/>
      <c r="PTJ13" s="314"/>
      <c r="PTK13" s="314"/>
      <c r="PTL13" s="314"/>
      <c r="PTM13" s="314"/>
      <c r="PTN13" s="314"/>
      <c r="PTO13" s="314"/>
      <c r="PTP13" s="314"/>
      <c r="PTQ13" s="314"/>
      <c r="PTR13" s="314"/>
      <c r="PTS13" s="314"/>
      <c r="PTT13" s="314"/>
      <c r="PTU13" s="314"/>
      <c r="PTV13" s="314"/>
      <c r="PTW13" s="314"/>
      <c r="PTX13" s="314"/>
      <c r="PTY13" s="314"/>
      <c r="PTZ13" s="314"/>
      <c r="PUA13" s="314"/>
      <c r="PUB13" s="314"/>
      <c r="PUC13" s="314"/>
      <c r="PUD13" s="314"/>
      <c r="PUE13" s="314"/>
      <c r="PUF13" s="314"/>
      <c r="PUG13" s="314"/>
      <c r="PUH13" s="314"/>
      <c r="PUI13" s="314"/>
      <c r="PUJ13" s="314"/>
      <c r="PUK13" s="314"/>
      <c r="PUL13" s="314"/>
      <c r="PUM13" s="314"/>
      <c r="PUN13" s="314"/>
      <c r="PUO13" s="314"/>
      <c r="PUP13" s="314"/>
      <c r="PUQ13" s="314"/>
      <c r="PUR13" s="314"/>
      <c r="PUS13" s="314"/>
      <c r="PUT13" s="314"/>
      <c r="PUU13" s="314"/>
      <c r="PUV13" s="314"/>
      <c r="PUW13" s="314"/>
      <c r="PUX13" s="314"/>
      <c r="PUY13" s="314"/>
      <c r="PUZ13" s="314"/>
      <c r="PVA13" s="314"/>
      <c r="PVB13" s="314"/>
      <c r="PVC13" s="314"/>
      <c r="PVD13" s="314"/>
      <c r="PVE13" s="314"/>
      <c r="PVF13" s="314"/>
      <c r="PVG13" s="314"/>
      <c r="PVH13" s="314"/>
      <c r="PVI13" s="314"/>
      <c r="PVJ13" s="314"/>
      <c r="PVK13" s="314"/>
      <c r="PVL13" s="314"/>
      <c r="PVM13" s="314"/>
      <c r="PVN13" s="314"/>
      <c r="PVO13" s="314"/>
      <c r="PVP13" s="314"/>
      <c r="PVQ13" s="314"/>
      <c r="PVR13" s="314"/>
      <c r="PVS13" s="314"/>
      <c r="PVT13" s="314"/>
      <c r="PVU13" s="314"/>
      <c r="PVV13" s="314"/>
      <c r="PVW13" s="314"/>
      <c r="PVX13" s="314"/>
      <c r="PVY13" s="314"/>
      <c r="PVZ13" s="314"/>
      <c r="PWA13" s="314"/>
      <c r="PWB13" s="314"/>
      <c r="PWC13" s="314"/>
      <c r="PWD13" s="314"/>
      <c r="PWE13" s="314"/>
      <c r="PWF13" s="314"/>
      <c r="PWG13" s="314"/>
      <c r="PWH13" s="314"/>
      <c r="PWI13" s="314"/>
      <c r="PWJ13" s="314"/>
      <c r="PWK13" s="314"/>
      <c r="PWL13" s="314"/>
      <c r="PWM13" s="314"/>
      <c r="PWN13" s="314"/>
      <c r="PWO13" s="314"/>
      <c r="PWP13" s="314"/>
      <c r="PWQ13" s="314"/>
      <c r="PWR13" s="314"/>
      <c r="PWS13" s="314"/>
      <c r="PWT13" s="314"/>
      <c r="PWU13" s="314"/>
      <c r="PWV13" s="314"/>
      <c r="PWW13" s="314"/>
      <c r="PWX13" s="314"/>
      <c r="PWY13" s="314"/>
      <c r="PWZ13" s="314"/>
      <c r="PXA13" s="314"/>
      <c r="PXB13" s="314"/>
      <c r="PXC13" s="314"/>
      <c r="PXD13" s="314"/>
      <c r="PXE13" s="314"/>
      <c r="PXF13" s="314"/>
      <c r="PXG13" s="314"/>
      <c r="PXH13" s="314"/>
      <c r="PXI13" s="314"/>
      <c r="PXJ13" s="314"/>
      <c r="PXK13" s="314"/>
      <c r="PXL13" s="314"/>
      <c r="PXM13" s="314"/>
      <c r="PXN13" s="314"/>
      <c r="PXO13" s="314"/>
      <c r="PXP13" s="314"/>
      <c r="PXQ13" s="314"/>
      <c r="PXR13" s="314"/>
      <c r="PXS13" s="314"/>
      <c r="PXT13" s="314"/>
      <c r="PXU13" s="314"/>
      <c r="PXV13" s="314"/>
      <c r="PXW13" s="314"/>
      <c r="PXX13" s="314"/>
      <c r="PXY13" s="314"/>
      <c r="PXZ13" s="314"/>
      <c r="PYA13" s="314"/>
      <c r="PYB13" s="314"/>
      <c r="PYC13" s="314"/>
      <c r="PYD13" s="314"/>
      <c r="PYE13" s="314"/>
      <c r="PYF13" s="314"/>
      <c r="PYG13" s="314"/>
      <c r="PYH13" s="314"/>
      <c r="PYI13" s="314"/>
      <c r="PYJ13" s="314"/>
      <c r="PYK13" s="314"/>
      <c r="PYL13" s="314"/>
      <c r="PYM13" s="314"/>
      <c r="PYN13" s="314"/>
      <c r="PYO13" s="314"/>
      <c r="PYP13" s="314"/>
      <c r="PYQ13" s="314"/>
      <c r="PYR13" s="314"/>
      <c r="PYS13" s="314"/>
      <c r="PYT13" s="314"/>
      <c r="PYU13" s="314"/>
      <c r="PYV13" s="314"/>
      <c r="PYW13" s="314"/>
      <c r="PYX13" s="314"/>
      <c r="PYY13" s="314"/>
      <c r="PYZ13" s="314"/>
      <c r="PZA13" s="314"/>
      <c r="PZB13" s="314"/>
      <c r="PZC13" s="314"/>
      <c r="PZD13" s="314"/>
      <c r="PZE13" s="314"/>
      <c r="PZF13" s="314"/>
      <c r="PZG13" s="314"/>
      <c r="PZH13" s="314"/>
      <c r="PZI13" s="314"/>
      <c r="PZJ13" s="314"/>
      <c r="PZK13" s="314"/>
      <c r="PZL13" s="314"/>
      <c r="PZM13" s="314"/>
      <c r="PZN13" s="314"/>
      <c r="PZO13" s="314"/>
      <c r="PZP13" s="314"/>
      <c r="PZQ13" s="314"/>
      <c r="PZR13" s="314"/>
      <c r="PZS13" s="314"/>
      <c r="PZT13" s="314"/>
      <c r="PZU13" s="314"/>
      <c r="PZV13" s="314"/>
      <c r="PZW13" s="314"/>
      <c r="PZX13" s="314"/>
      <c r="PZY13" s="314"/>
      <c r="PZZ13" s="314"/>
      <c r="QAA13" s="314"/>
      <c r="QAB13" s="314"/>
      <c r="QAC13" s="314"/>
      <c r="QAD13" s="314"/>
      <c r="QAE13" s="314"/>
      <c r="QAF13" s="314"/>
      <c r="QAG13" s="314"/>
      <c r="QAH13" s="314"/>
      <c r="QAI13" s="314"/>
      <c r="QAJ13" s="314"/>
      <c r="QAK13" s="314"/>
      <c r="QAL13" s="314"/>
      <c r="QAM13" s="314"/>
      <c r="QAN13" s="314"/>
      <c r="QAO13" s="314"/>
      <c r="QAP13" s="314"/>
      <c r="QAQ13" s="314"/>
      <c r="QAR13" s="314"/>
      <c r="QAS13" s="314"/>
      <c r="QAT13" s="314"/>
      <c r="QAU13" s="314"/>
      <c r="QAV13" s="314"/>
      <c r="QAW13" s="314"/>
      <c r="QAX13" s="314"/>
      <c r="QAY13" s="314"/>
      <c r="QAZ13" s="314"/>
      <c r="QBA13" s="314"/>
      <c r="QBB13" s="314"/>
      <c r="QBC13" s="314"/>
      <c r="QBD13" s="314"/>
      <c r="QBE13" s="314"/>
      <c r="QBF13" s="314"/>
      <c r="QBG13" s="314"/>
      <c r="QBH13" s="314"/>
      <c r="QBI13" s="314"/>
      <c r="QBJ13" s="314"/>
      <c r="QBK13" s="314"/>
      <c r="QBL13" s="314"/>
      <c r="QBM13" s="314"/>
      <c r="QBN13" s="314"/>
      <c r="QBO13" s="314"/>
      <c r="QBP13" s="314"/>
      <c r="QBQ13" s="314"/>
      <c r="QBR13" s="314"/>
      <c r="QBS13" s="314"/>
      <c r="QBT13" s="314"/>
      <c r="QBU13" s="314"/>
      <c r="QBV13" s="314"/>
      <c r="QBW13" s="314"/>
      <c r="QBX13" s="314"/>
      <c r="QBY13" s="314"/>
      <c r="QBZ13" s="314"/>
      <c r="QCA13" s="314"/>
      <c r="QCB13" s="314"/>
      <c r="QCC13" s="314"/>
      <c r="QCD13" s="314"/>
      <c r="QCE13" s="314"/>
      <c r="QCF13" s="314"/>
      <c r="QCG13" s="314"/>
      <c r="QCH13" s="314"/>
      <c r="QCI13" s="314"/>
      <c r="QCJ13" s="314"/>
      <c r="QCK13" s="314"/>
      <c r="QCL13" s="314"/>
      <c r="QCM13" s="314"/>
      <c r="QCN13" s="314"/>
      <c r="QCO13" s="314"/>
      <c r="QCP13" s="314"/>
      <c r="QCQ13" s="314"/>
      <c r="QCR13" s="314"/>
      <c r="QCS13" s="314"/>
      <c r="QCT13" s="314"/>
      <c r="QCU13" s="314"/>
      <c r="QCV13" s="314"/>
      <c r="QCW13" s="314"/>
      <c r="QCX13" s="314"/>
      <c r="QCY13" s="314"/>
      <c r="QCZ13" s="314"/>
      <c r="QDA13" s="314"/>
      <c r="QDB13" s="314"/>
      <c r="QDC13" s="314"/>
      <c r="QDD13" s="314"/>
      <c r="QDE13" s="314"/>
      <c r="QDF13" s="314"/>
      <c r="QDG13" s="314"/>
      <c r="QDH13" s="314"/>
      <c r="QDI13" s="314"/>
      <c r="QDJ13" s="314"/>
      <c r="QDK13" s="314"/>
      <c r="QDL13" s="314"/>
      <c r="QDM13" s="314"/>
      <c r="QDN13" s="314"/>
      <c r="QDO13" s="314"/>
      <c r="QDP13" s="314"/>
      <c r="QDQ13" s="314"/>
      <c r="QDR13" s="314"/>
      <c r="QDS13" s="314"/>
      <c r="QDT13" s="314"/>
      <c r="QDU13" s="314"/>
      <c r="QDV13" s="314"/>
      <c r="QDW13" s="314"/>
      <c r="QDX13" s="314"/>
      <c r="QDY13" s="314"/>
      <c r="QDZ13" s="314"/>
      <c r="QEA13" s="314"/>
      <c r="QEB13" s="314"/>
      <c r="QEC13" s="314"/>
      <c r="QED13" s="314"/>
      <c r="QEE13" s="314"/>
      <c r="QEF13" s="314"/>
      <c r="QEG13" s="314"/>
      <c r="QEH13" s="314"/>
      <c r="QEI13" s="314"/>
      <c r="QEJ13" s="314"/>
      <c r="QEK13" s="314"/>
      <c r="QEL13" s="314"/>
      <c r="QEM13" s="314"/>
      <c r="QEN13" s="314"/>
      <c r="QEO13" s="314"/>
      <c r="QEP13" s="314"/>
      <c r="QEQ13" s="314"/>
      <c r="QER13" s="314"/>
      <c r="QES13" s="314"/>
      <c r="QET13" s="314"/>
      <c r="QEU13" s="314"/>
      <c r="QEV13" s="314"/>
      <c r="QEW13" s="314"/>
      <c r="QEX13" s="314"/>
      <c r="QEY13" s="314"/>
      <c r="QEZ13" s="314"/>
      <c r="QFA13" s="314"/>
      <c r="QFB13" s="314"/>
      <c r="QFC13" s="314"/>
      <c r="QFD13" s="314"/>
      <c r="QFE13" s="314"/>
      <c r="QFF13" s="314"/>
      <c r="QFG13" s="314"/>
      <c r="QFH13" s="314"/>
      <c r="QFI13" s="314"/>
      <c r="QFJ13" s="314"/>
      <c r="QFK13" s="314"/>
      <c r="QFL13" s="314"/>
      <c r="QFM13" s="314"/>
      <c r="QFN13" s="314"/>
      <c r="QFO13" s="314"/>
      <c r="QFP13" s="314"/>
      <c r="QFQ13" s="314"/>
      <c r="QFR13" s="314"/>
      <c r="QFS13" s="314"/>
      <c r="QFT13" s="314"/>
      <c r="QFU13" s="314"/>
      <c r="QFV13" s="314"/>
      <c r="QFW13" s="314"/>
      <c r="QFX13" s="314"/>
      <c r="QFY13" s="314"/>
      <c r="QFZ13" s="314"/>
      <c r="QGA13" s="314"/>
      <c r="QGB13" s="314"/>
      <c r="QGC13" s="314"/>
      <c r="QGD13" s="314"/>
      <c r="QGE13" s="314"/>
      <c r="QGF13" s="314"/>
      <c r="QGG13" s="314"/>
      <c r="QGH13" s="314"/>
      <c r="QGI13" s="314"/>
      <c r="QGJ13" s="314"/>
      <c r="QGK13" s="314"/>
      <c r="QGL13" s="314"/>
      <c r="QGM13" s="314"/>
      <c r="QGN13" s="314"/>
      <c r="QGO13" s="314"/>
      <c r="QGP13" s="314"/>
      <c r="QGQ13" s="314"/>
      <c r="QGR13" s="314"/>
      <c r="QGS13" s="314"/>
      <c r="QGT13" s="314"/>
      <c r="QGU13" s="314"/>
      <c r="QGV13" s="314"/>
      <c r="QGW13" s="314"/>
      <c r="QGX13" s="314"/>
      <c r="QGY13" s="314"/>
      <c r="QGZ13" s="314"/>
      <c r="QHA13" s="314"/>
      <c r="QHB13" s="314"/>
      <c r="QHC13" s="314"/>
      <c r="QHD13" s="314"/>
      <c r="QHE13" s="314"/>
      <c r="QHF13" s="314"/>
      <c r="QHG13" s="314"/>
      <c r="QHH13" s="314"/>
      <c r="QHI13" s="314"/>
      <c r="QHJ13" s="314"/>
      <c r="QHK13" s="314"/>
      <c r="QHL13" s="314"/>
      <c r="QHM13" s="314"/>
      <c r="QHN13" s="314"/>
      <c r="QHO13" s="314"/>
      <c r="QHP13" s="314"/>
      <c r="QHQ13" s="314"/>
      <c r="QHR13" s="314"/>
      <c r="QHS13" s="314"/>
      <c r="QHT13" s="314"/>
      <c r="QHU13" s="314"/>
      <c r="QHV13" s="314"/>
      <c r="QHW13" s="314"/>
      <c r="QHX13" s="314"/>
      <c r="QHY13" s="314"/>
      <c r="QHZ13" s="314"/>
      <c r="QIA13" s="314"/>
      <c r="QIB13" s="314"/>
      <c r="QIC13" s="314"/>
      <c r="QID13" s="314"/>
      <c r="QIE13" s="314"/>
      <c r="QIF13" s="314"/>
      <c r="QIG13" s="314"/>
      <c r="QIH13" s="314"/>
      <c r="QII13" s="314"/>
      <c r="QIJ13" s="314"/>
      <c r="QIK13" s="314"/>
      <c r="QIL13" s="314"/>
      <c r="QIM13" s="314"/>
      <c r="QIN13" s="314"/>
      <c r="QIO13" s="314"/>
      <c r="QIP13" s="314"/>
      <c r="QIQ13" s="314"/>
      <c r="QIR13" s="314"/>
      <c r="QIS13" s="314"/>
      <c r="QIT13" s="314"/>
      <c r="QIU13" s="314"/>
      <c r="QIV13" s="314"/>
      <c r="QIW13" s="314"/>
      <c r="QIX13" s="314"/>
      <c r="QIY13" s="314"/>
      <c r="QIZ13" s="314"/>
      <c r="QJA13" s="314"/>
      <c r="QJB13" s="314"/>
      <c r="QJC13" s="314"/>
      <c r="QJD13" s="314"/>
      <c r="QJE13" s="314"/>
      <c r="QJF13" s="314"/>
      <c r="QJG13" s="314"/>
      <c r="QJH13" s="314"/>
      <c r="QJI13" s="314"/>
      <c r="QJJ13" s="314"/>
      <c r="QJK13" s="314"/>
      <c r="QJL13" s="314"/>
      <c r="QJM13" s="314"/>
      <c r="QJN13" s="314"/>
      <c r="QJO13" s="314"/>
      <c r="QJP13" s="314"/>
      <c r="QJQ13" s="314"/>
      <c r="QJR13" s="314"/>
      <c r="QJS13" s="314"/>
      <c r="QJT13" s="314"/>
      <c r="QJU13" s="314"/>
      <c r="QJV13" s="314"/>
      <c r="QJW13" s="314"/>
      <c r="QJX13" s="314"/>
      <c r="QJY13" s="314"/>
      <c r="QJZ13" s="314"/>
      <c r="QKA13" s="314"/>
      <c r="QKB13" s="314"/>
      <c r="QKC13" s="314"/>
      <c r="QKD13" s="314"/>
      <c r="QKE13" s="314"/>
      <c r="QKF13" s="314"/>
      <c r="QKG13" s="314"/>
      <c r="QKH13" s="314"/>
      <c r="QKI13" s="314"/>
      <c r="QKJ13" s="314"/>
      <c r="QKK13" s="314"/>
      <c r="QKL13" s="314"/>
      <c r="QKM13" s="314"/>
      <c r="QKN13" s="314"/>
      <c r="QKO13" s="314"/>
      <c r="QKP13" s="314"/>
      <c r="QKQ13" s="314"/>
      <c r="QKR13" s="314"/>
      <c r="QKS13" s="314"/>
      <c r="QKT13" s="314"/>
      <c r="QKU13" s="314"/>
      <c r="QKV13" s="314"/>
      <c r="QKW13" s="314"/>
      <c r="QKX13" s="314"/>
      <c r="QKY13" s="314"/>
      <c r="QKZ13" s="314"/>
      <c r="QLA13" s="314"/>
      <c r="QLB13" s="314"/>
      <c r="QLC13" s="314"/>
      <c r="QLD13" s="314"/>
      <c r="QLE13" s="314"/>
      <c r="QLF13" s="314"/>
      <c r="QLG13" s="314"/>
      <c r="QLH13" s="314"/>
      <c r="QLI13" s="314"/>
      <c r="QLJ13" s="314"/>
      <c r="QLK13" s="314"/>
      <c r="QLL13" s="314"/>
      <c r="QLM13" s="314"/>
      <c r="QLN13" s="314"/>
      <c r="QLO13" s="314"/>
      <c r="QLP13" s="314"/>
      <c r="QLQ13" s="314"/>
      <c r="QLR13" s="314"/>
      <c r="QLS13" s="314"/>
      <c r="QLT13" s="314"/>
      <c r="QLU13" s="314"/>
      <c r="QLV13" s="314"/>
      <c r="QLW13" s="314"/>
      <c r="QLX13" s="314"/>
      <c r="QLY13" s="314"/>
      <c r="QLZ13" s="314"/>
      <c r="QMA13" s="314"/>
      <c r="QMB13" s="314"/>
      <c r="QMC13" s="314"/>
      <c r="QMD13" s="314"/>
      <c r="QME13" s="314"/>
      <c r="QMF13" s="314"/>
      <c r="QMG13" s="314"/>
      <c r="QMH13" s="314"/>
      <c r="QMI13" s="314"/>
      <c r="QMJ13" s="314"/>
      <c r="QMK13" s="314"/>
      <c r="QML13" s="314"/>
      <c r="QMM13" s="314"/>
      <c r="QMN13" s="314"/>
      <c r="QMO13" s="314"/>
      <c r="QMP13" s="314"/>
      <c r="QMQ13" s="314"/>
      <c r="QMR13" s="314"/>
      <c r="QMS13" s="314"/>
      <c r="QMT13" s="314"/>
      <c r="QMU13" s="314"/>
      <c r="QMV13" s="314"/>
      <c r="QMW13" s="314"/>
      <c r="QMX13" s="314"/>
      <c r="QMY13" s="314"/>
      <c r="QMZ13" s="314"/>
      <c r="QNA13" s="314"/>
      <c r="QNB13" s="314"/>
      <c r="QNC13" s="314"/>
      <c r="QND13" s="314"/>
      <c r="QNE13" s="314"/>
      <c r="QNF13" s="314"/>
      <c r="QNG13" s="314"/>
      <c r="QNH13" s="314"/>
      <c r="QNI13" s="314"/>
      <c r="QNJ13" s="314"/>
      <c r="QNK13" s="314"/>
      <c r="QNL13" s="314"/>
      <c r="QNM13" s="314"/>
      <c r="QNN13" s="314"/>
      <c r="QNO13" s="314"/>
      <c r="QNP13" s="314"/>
      <c r="QNQ13" s="314"/>
      <c r="QNR13" s="314"/>
      <c r="QNS13" s="314"/>
      <c r="QNT13" s="314"/>
      <c r="QNU13" s="314"/>
      <c r="QNV13" s="314"/>
      <c r="QNW13" s="314"/>
      <c r="QNX13" s="314"/>
      <c r="QNY13" s="314"/>
      <c r="QNZ13" s="314"/>
      <c r="QOA13" s="314"/>
      <c r="QOB13" s="314"/>
      <c r="QOC13" s="314"/>
      <c r="QOD13" s="314"/>
      <c r="QOE13" s="314"/>
      <c r="QOF13" s="314"/>
      <c r="QOG13" s="314"/>
      <c r="QOH13" s="314"/>
      <c r="QOI13" s="314"/>
      <c r="QOJ13" s="314"/>
      <c r="QOK13" s="314"/>
      <c r="QOL13" s="314"/>
      <c r="QOM13" s="314"/>
      <c r="QON13" s="314"/>
      <c r="QOO13" s="314"/>
      <c r="QOP13" s="314"/>
      <c r="QOQ13" s="314"/>
      <c r="QOR13" s="314"/>
      <c r="QOS13" s="314"/>
      <c r="QOT13" s="314"/>
      <c r="QOU13" s="314"/>
      <c r="QOV13" s="314"/>
      <c r="QOW13" s="314"/>
      <c r="QOX13" s="314"/>
      <c r="QOY13" s="314"/>
      <c r="QOZ13" s="314"/>
      <c r="QPA13" s="314"/>
      <c r="QPB13" s="314"/>
      <c r="QPC13" s="314"/>
      <c r="QPD13" s="314"/>
      <c r="QPE13" s="314"/>
      <c r="QPF13" s="314"/>
      <c r="QPG13" s="314"/>
      <c r="QPH13" s="314"/>
      <c r="QPI13" s="314"/>
      <c r="QPJ13" s="314"/>
      <c r="QPK13" s="314"/>
      <c r="QPL13" s="314"/>
      <c r="QPM13" s="314"/>
      <c r="QPN13" s="314"/>
      <c r="QPO13" s="314"/>
      <c r="QPP13" s="314"/>
      <c r="QPQ13" s="314"/>
      <c r="QPR13" s="314"/>
      <c r="QPS13" s="314"/>
      <c r="QPT13" s="314"/>
      <c r="QPU13" s="314"/>
      <c r="QPV13" s="314"/>
      <c r="QPW13" s="314"/>
      <c r="QPX13" s="314"/>
      <c r="QPY13" s="314"/>
      <c r="QPZ13" s="314"/>
      <c r="QQA13" s="314"/>
      <c r="QQB13" s="314"/>
      <c r="QQC13" s="314"/>
      <c r="QQD13" s="314"/>
      <c r="QQE13" s="314"/>
      <c r="QQF13" s="314"/>
      <c r="QQG13" s="314"/>
      <c r="QQH13" s="314"/>
      <c r="QQI13" s="314"/>
      <c r="QQJ13" s="314"/>
      <c r="QQK13" s="314"/>
      <c r="QQL13" s="314"/>
      <c r="QQM13" s="314"/>
      <c r="QQN13" s="314"/>
      <c r="QQO13" s="314"/>
      <c r="QQP13" s="314"/>
      <c r="QQQ13" s="314"/>
      <c r="QQR13" s="314"/>
      <c r="QQS13" s="314"/>
      <c r="QQT13" s="314"/>
      <c r="QQU13" s="314"/>
      <c r="QQV13" s="314"/>
      <c r="QQW13" s="314"/>
      <c r="QQX13" s="314"/>
      <c r="QQY13" s="314"/>
      <c r="QQZ13" s="314"/>
      <c r="QRA13" s="314"/>
      <c r="QRB13" s="314"/>
      <c r="QRC13" s="314"/>
      <c r="QRD13" s="314"/>
      <c r="QRE13" s="314"/>
      <c r="QRF13" s="314"/>
      <c r="QRG13" s="314"/>
      <c r="QRH13" s="314"/>
      <c r="QRI13" s="314"/>
      <c r="QRJ13" s="314"/>
      <c r="QRK13" s="314"/>
      <c r="QRL13" s="314"/>
      <c r="QRM13" s="314"/>
      <c r="QRN13" s="314"/>
      <c r="QRO13" s="314"/>
      <c r="QRP13" s="314"/>
      <c r="QRQ13" s="314"/>
      <c r="QRR13" s="314"/>
      <c r="QRS13" s="314"/>
      <c r="QRT13" s="314"/>
      <c r="QRU13" s="314"/>
      <c r="QRV13" s="314"/>
      <c r="QRW13" s="314"/>
      <c r="QRX13" s="314"/>
      <c r="QRY13" s="314"/>
      <c r="QRZ13" s="314"/>
      <c r="QSA13" s="314"/>
      <c r="QSB13" s="314"/>
      <c r="QSC13" s="314"/>
      <c r="QSD13" s="314"/>
      <c r="QSE13" s="314"/>
      <c r="QSF13" s="314"/>
      <c r="QSG13" s="314"/>
      <c r="QSH13" s="314"/>
      <c r="QSI13" s="314"/>
      <c r="QSJ13" s="314"/>
      <c r="QSK13" s="314"/>
      <c r="QSL13" s="314"/>
      <c r="QSM13" s="314"/>
      <c r="QSN13" s="314"/>
      <c r="QSO13" s="314"/>
      <c r="QSP13" s="314"/>
      <c r="QSQ13" s="314"/>
      <c r="QSR13" s="314"/>
      <c r="QSS13" s="314"/>
      <c r="QST13" s="314"/>
      <c r="QSU13" s="314"/>
      <c r="QSV13" s="314"/>
      <c r="QSW13" s="314"/>
      <c r="QSX13" s="314"/>
      <c r="QSY13" s="314"/>
      <c r="QSZ13" s="314"/>
      <c r="QTA13" s="314"/>
      <c r="QTB13" s="314"/>
      <c r="QTC13" s="314"/>
      <c r="QTD13" s="314"/>
      <c r="QTE13" s="314"/>
      <c r="QTF13" s="314"/>
      <c r="QTG13" s="314"/>
      <c r="QTH13" s="314"/>
      <c r="QTI13" s="314"/>
      <c r="QTJ13" s="314"/>
      <c r="QTK13" s="314"/>
      <c r="QTL13" s="314"/>
      <c r="QTM13" s="314"/>
      <c r="QTN13" s="314"/>
      <c r="QTO13" s="314"/>
      <c r="QTP13" s="314"/>
      <c r="QTQ13" s="314"/>
      <c r="QTR13" s="314"/>
      <c r="QTS13" s="314"/>
      <c r="QTT13" s="314"/>
      <c r="QTU13" s="314"/>
      <c r="QTV13" s="314"/>
      <c r="QTW13" s="314"/>
      <c r="QTX13" s="314"/>
      <c r="QTY13" s="314"/>
      <c r="QTZ13" s="314"/>
      <c r="QUA13" s="314"/>
      <c r="QUB13" s="314"/>
      <c r="QUC13" s="314"/>
      <c r="QUD13" s="314"/>
      <c r="QUE13" s="314"/>
      <c r="QUF13" s="314"/>
      <c r="QUG13" s="314"/>
      <c r="QUH13" s="314"/>
      <c r="QUI13" s="314"/>
      <c r="QUJ13" s="314"/>
      <c r="QUK13" s="314"/>
      <c r="QUL13" s="314"/>
      <c r="QUM13" s="314"/>
      <c r="QUN13" s="314"/>
      <c r="QUO13" s="314"/>
      <c r="QUP13" s="314"/>
      <c r="QUQ13" s="314"/>
      <c r="QUR13" s="314"/>
      <c r="QUS13" s="314"/>
      <c r="QUT13" s="314"/>
      <c r="QUU13" s="314"/>
      <c r="QUV13" s="314"/>
      <c r="QUW13" s="314"/>
      <c r="QUX13" s="314"/>
      <c r="QUY13" s="314"/>
      <c r="QUZ13" s="314"/>
      <c r="QVA13" s="314"/>
      <c r="QVB13" s="314"/>
      <c r="QVC13" s="314"/>
      <c r="QVD13" s="314"/>
      <c r="QVE13" s="314"/>
      <c r="QVF13" s="314"/>
      <c r="QVG13" s="314"/>
      <c r="QVH13" s="314"/>
      <c r="QVI13" s="314"/>
      <c r="QVJ13" s="314"/>
      <c r="QVK13" s="314"/>
      <c r="QVL13" s="314"/>
      <c r="QVM13" s="314"/>
      <c r="QVN13" s="314"/>
      <c r="QVO13" s="314"/>
      <c r="QVP13" s="314"/>
      <c r="QVQ13" s="314"/>
      <c r="QVR13" s="314"/>
      <c r="QVS13" s="314"/>
      <c r="QVT13" s="314"/>
      <c r="QVU13" s="314"/>
      <c r="QVV13" s="314"/>
      <c r="QVW13" s="314"/>
      <c r="QVX13" s="314"/>
      <c r="QVY13" s="314"/>
      <c r="QVZ13" s="314"/>
      <c r="QWA13" s="314"/>
      <c r="QWB13" s="314"/>
      <c r="QWC13" s="314"/>
      <c r="QWD13" s="314"/>
      <c r="QWE13" s="314"/>
      <c r="QWF13" s="314"/>
      <c r="QWG13" s="314"/>
      <c r="QWH13" s="314"/>
      <c r="QWI13" s="314"/>
      <c r="QWJ13" s="314"/>
      <c r="QWK13" s="314"/>
      <c r="QWL13" s="314"/>
      <c r="QWM13" s="314"/>
      <c r="QWN13" s="314"/>
      <c r="QWO13" s="314"/>
      <c r="QWP13" s="314"/>
      <c r="QWQ13" s="314"/>
      <c r="QWR13" s="314"/>
      <c r="QWS13" s="314"/>
      <c r="QWT13" s="314"/>
      <c r="QWU13" s="314"/>
      <c r="QWV13" s="314"/>
      <c r="QWW13" s="314"/>
      <c r="QWX13" s="314"/>
      <c r="QWY13" s="314"/>
      <c r="QWZ13" s="314"/>
      <c r="QXA13" s="314"/>
      <c r="QXB13" s="314"/>
      <c r="QXC13" s="314"/>
      <c r="QXD13" s="314"/>
      <c r="QXE13" s="314"/>
      <c r="QXF13" s="314"/>
      <c r="QXG13" s="314"/>
      <c r="QXH13" s="314"/>
      <c r="QXI13" s="314"/>
      <c r="QXJ13" s="314"/>
      <c r="QXK13" s="314"/>
      <c r="QXL13" s="314"/>
      <c r="QXM13" s="314"/>
      <c r="QXN13" s="314"/>
      <c r="QXO13" s="314"/>
      <c r="QXP13" s="314"/>
      <c r="QXQ13" s="314"/>
      <c r="QXR13" s="314"/>
      <c r="QXS13" s="314"/>
      <c r="QXT13" s="314"/>
      <c r="QXU13" s="314"/>
      <c r="QXV13" s="314"/>
      <c r="QXW13" s="314"/>
      <c r="QXX13" s="314"/>
      <c r="QXY13" s="314"/>
      <c r="QXZ13" s="314"/>
      <c r="QYA13" s="314"/>
      <c r="QYB13" s="314"/>
      <c r="QYC13" s="314"/>
      <c r="QYD13" s="314"/>
      <c r="QYE13" s="314"/>
      <c r="QYF13" s="314"/>
      <c r="QYG13" s="314"/>
      <c r="QYH13" s="314"/>
      <c r="QYI13" s="314"/>
      <c r="QYJ13" s="314"/>
      <c r="QYK13" s="314"/>
      <c r="QYL13" s="314"/>
      <c r="QYM13" s="314"/>
      <c r="QYN13" s="314"/>
      <c r="QYO13" s="314"/>
      <c r="QYP13" s="314"/>
      <c r="QYQ13" s="314"/>
      <c r="QYR13" s="314"/>
      <c r="QYS13" s="314"/>
      <c r="QYT13" s="314"/>
      <c r="QYU13" s="314"/>
      <c r="QYV13" s="314"/>
      <c r="QYW13" s="314"/>
      <c r="QYX13" s="314"/>
      <c r="QYY13" s="314"/>
      <c r="QYZ13" s="314"/>
      <c r="QZA13" s="314"/>
      <c r="QZB13" s="314"/>
      <c r="QZC13" s="314"/>
      <c r="QZD13" s="314"/>
      <c r="QZE13" s="314"/>
      <c r="QZF13" s="314"/>
      <c r="QZG13" s="314"/>
      <c r="QZH13" s="314"/>
      <c r="QZI13" s="314"/>
      <c r="QZJ13" s="314"/>
      <c r="QZK13" s="314"/>
      <c r="QZL13" s="314"/>
      <c r="QZM13" s="314"/>
      <c r="QZN13" s="314"/>
      <c r="QZO13" s="314"/>
      <c r="QZP13" s="314"/>
      <c r="QZQ13" s="314"/>
      <c r="QZR13" s="314"/>
      <c r="QZS13" s="314"/>
      <c r="QZT13" s="314"/>
      <c r="QZU13" s="314"/>
      <c r="QZV13" s="314"/>
      <c r="QZW13" s="314"/>
      <c r="QZX13" s="314"/>
      <c r="QZY13" s="314"/>
      <c r="QZZ13" s="314"/>
      <c r="RAA13" s="314"/>
      <c r="RAB13" s="314"/>
      <c r="RAC13" s="314"/>
      <c r="RAD13" s="314"/>
      <c r="RAE13" s="314"/>
      <c r="RAF13" s="314"/>
      <c r="RAG13" s="314"/>
      <c r="RAH13" s="314"/>
      <c r="RAI13" s="314"/>
      <c r="RAJ13" s="314"/>
      <c r="RAK13" s="314"/>
      <c r="RAL13" s="314"/>
      <c r="RAM13" s="314"/>
      <c r="RAN13" s="314"/>
      <c r="RAO13" s="314"/>
      <c r="RAP13" s="314"/>
      <c r="RAQ13" s="314"/>
      <c r="RAR13" s="314"/>
      <c r="RAS13" s="314"/>
      <c r="RAT13" s="314"/>
      <c r="RAU13" s="314"/>
      <c r="RAV13" s="314"/>
      <c r="RAW13" s="314"/>
      <c r="RAX13" s="314"/>
      <c r="RAY13" s="314"/>
      <c r="RAZ13" s="314"/>
      <c r="RBA13" s="314"/>
      <c r="RBB13" s="314"/>
      <c r="RBC13" s="314"/>
      <c r="RBD13" s="314"/>
      <c r="RBE13" s="314"/>
      <c r="RBF13" s="314"/>
      <c r="RBG13" s="314"/>
      <c r="RBH13" s="314"/>
      <c r="RBI13" s="314"/>
      <c r="RBJ13" s="314"/>
      <c r="RBK13" s="314"/>
      <c r="RBL13" s="314"/>
      <c r="RBM13" s="314"/>
      <c r="RBN13" s="314"/>
      <c r="RBO13" s="314"/>
      <c r="RBP13" s="314"/>
      <c r="RBQ13" s="314"/>
      <c r="RBR13" s="314"/>
      <c r="RBS13" s="314"/>
      <c r="RBT13" s="314"/>
      <c r="RBU13" s="314"/>
      <c r="RBV13" s="314"/>
      <c r="RBW13" s="314"/>
      <c r="RBX13" s="314"/>
      <c r="RBY13" s="314"/>
      <c r="RBZ13" s="314"/>
      <c r="RCA13" s="314"/>
      <c r="RCB13" s="314"/>
      <c r="RCC13" s="314"/>
      <c r="RCD13" s="314"/>
      <c r="RCE13" s="314"/>
      <c r="RCF13" s="314"/>
      <c r="RCG13" s="314"/>
      <c r="RCH13" s="314"/>
      <c r="RCI13" s="314"/>
      <c r="RCJ13" s="314"/>
      <c r="RCK13" s="314"/>
      <c r="RCL13" s="314"/>
      <c r="RCM13" s="314"/>
      <c r="RCN13" s="314"/>
      <c r="RCO13" s="314"/>
      <c r="RCP13" s="314"/>
      <c r="RCQ13" s="314"/>
      <c r="RCR13" s="314"/>
      <c r="RCS13" s="314"/>
      <c r="RCT13" s="314"/>
      <c r="RCU13" s="314"/>
      <c r="RCV13" s="314"/>
      <c r="RCW13" s="314"/>
      <c r="RCX13" s="314"/>
      <c r="RCY13" s="314"/>
      <c r="RCZ13" s="314"/>
      <c r="RDA13" s="314"/>
      <c r="RDB13" s="314"/>
      <c r="RDC13" s="314"/>
      <c r="RDD13" s="314"/>
      <c r="RDE13" s="314"/>
      <c r="RDF13" s="314"/>
      <c r="RDG13" s="314"/>
      <c r="RDH13" s="314"/>
      <c r="RDI13" s="314"/>
      <c r="RDJ13" s="314"/>
      <c r="RDK13" s="314"/>
      <c r="RDL13" s="314"/>
      <c r="RDM13" s="314"/>
      <c r="RDN13" s="314"/>
      <c r="RDO13" s="314"/>
      <c r="RDP13" s="314"/>
      <c r="RDQ13" s="314"/>
      <c r="RDR13" s="314"/>
      <c r="RDS13" s="314"/>
      <c r="RDT13" s="314"/>
      <c r="RDU13" s="314"/>
      <c r="RDV13" s="314"/>
      <c r="RDW13" s="314"/>
      <c r="RDX13" s="314"/>
      <c r="RDY13" s="314"/>
      <c r="RDZ13" s="314"/>
      <c r="REA13" s="314"/>
      <c r="REB13" s="314"/>
      <c r="REC13" s="314"/>
      <c r="RED13" s="314"/>
      <c r="REE13" s="314"/>
      <c r="REF13" s="314"/>
      <c r="REG13" s="314"/>
      <c r="REH13" s="314"/>
      <c r="REI13" s="314"/>
      <c r="REJ13" s="314"/>
      <c r="REK13" s="314"/>
      <c r="REL13" s="314"/>
      <c r="REM13" s="314"/>
      <c r="REN13" s="314"/>
      <c r="REO13" s="314"/>
      <c r="REP13" s="314"/>
      <c r="REQ13" s="314"/>
      <c r="RER13" s="314"/>
      <c r="RES13" s="314"/>
      <c r="RET13" s="314"/>
      <c r="REU13" s="314"/>
      <c r="REV13" s="314"/>
      <c r="REW13" s="314"/>
      <c r="REX13" s="314"/>
      <c r="REY13" s="314"/>
      <c r="REZ13" s="314"/>
      <c r="RFA13" s="314"/>
      <c r="RFB13" s="314"/>
      <c r="RFC13" s="314"/>
      <c r="RFD13" s="314"/>
      <c r="RFE13" s="314"/>
      <c r="RFF13" s="314"/>
      <c r="RFG13" s="314"/>
      <c r="RFH13" s="314"/>
      <c r="RFI13" s="314"/>
      <c r="RFJ13" s="314"/>
      <c r="RFK13" s="314"/>
      <c r="RFL13" s="314"/>
      <c r="RFM13" s="314"/>
      <c r="RFN13" s="314"/>
      <c r="RFO13" s="314"/>
      <c r="RFP13" s="314"/>
      <c r="RFQ13" s="314"/>
      <c r="RFR13" s="314"/>
      <c r="RFS13" s="314"/>
      <c r="RFT13" s="314"/>
      <c r="RFU13" s="314"/>
      <c r="RFV13" s="314"/>
      <c r="RFW13" s="314"/>
      <c r="RFX13" s="314"/>
      <c r="RFY13" s="314"/>
      <c r="RFZ13" s="314"/>
      <c r="RGA13" s="314"/>
      <c r="RGB13" s="314"/>
      <c r="RGC13" s="314"/>
      <c r="RGD13" s="314"/>
      <c r="RGE13" s="314"/>
      <c r="RGF13" s="314"/>
      <c r="RGG13" s="314"/>
      <c r="RGH13" s="314"/>
      <c r="RGI13" s="314"/>
      <c r="RGJ13" s="314"/>
      <c r="RGK13" s="314"/>
      <c r="RGL13" s="314"/>
      <c r="RGM13" s="314"/>
      <c r="RGN13" s="314"/>
      <c r="RGO13" s="314"/>
      <c r="RGP13" s="314"/>
      <c r="RGQ13" s="314"/>
      <c r="RGR13" s="314"/>
      <c r="RGS13" s="314"/>
      <c r="RGT13" s="314"/>
      <c r="RGU13" s="314"/>
      <c r="RGV13" s="314"/>
      <c r="RGW13" s="314"/>
      <c r="RGX13" s="314"/>
      <c r="RGY13" s="314"/>
      <c r="RGZ13" s="314"/>
      <c r="RHA13" s="314"/>
      <c r="RHB13" s="314"/>
      <c r="RHC13" s="314"/>
      <c r="RHD13" s="314"/>
      <c r="RHE13" s="314"/>
      <c r="RHF13" s="314"/>
      <c r="RHG13" s="314"/>
      <c r="RHH13" s="314"/>
      <c r="RHI13" s="314"/>
      <c r="RHJ13" s="314"/>
      <c r="RHK13" s="314"/>
      <c r="RHL13" s="314"/>
      <c r="RHM13" s="314"/>
      <c r="RHN13" s="314"/>
      <c r="RHO13" s="314"/>
      <c r="RHP13" s="314"/>
      <c r="RHQ13" s="314"/>
      <c r="RHR13" s="314"/>
      <c r="RHS13" s="314"/>
      <c r="RHT13" s="314"/>
      <c r="RHU13" s="314"/>
      <c r="RHV13" s="314"/>
      <c r="RHW13" s="314"/>
      <c r="RHX13" s="314"/>
      <c r="RHY13" s="314"/>
      <c r="RHZ13" s="314"/>
      <c r="RIA13" s="314"/>
      <c r="RIB13" s="314"/>
      <c r="RIC13" s="314"/>
      <c r="RID13" s="314"/>
      <c r="RIE13" s="314"/>
      <c r="RIF13" s="314"/>
      <c r="RIG13" s="314"/>
      <c r="RIH13" s="314"/>
      <c r="RII13" s="314"/>
      <c r="RIJ13" s="314"/>
      <c r="RIK13" s="314"/>
      <c r="RIL13" s="314"/>
      <c r="RIM13" s="314"/>
      <c r="RIN13" s="314"/>
      <c r="RIO13" s="314"/>
      <c r="RIP13" s="314"/>
      <c r="RIQ13" s="314"/>
      <c r="RIR13" s="314"/>
      <c r="RIS13" s="314"/>
      <c r="RIT13" s="314"/>
      <c r="RIU13" s="314"/>
      <c r="RIV13" s="314"/>
      <c r="RIW13" s="314"/>
      <c r="RIX13" s="314"/>
      <c r="RIY13" s="314"/>
      <c r="RIZ13" s="314"/>
      <c r="RJA13" s="314"/>
      <c r="RJB13" s="314"/>
      <c r="RJC13" s="314"/>
      <c r="RJD13" s="314"/>
      <c r="RJE13" s="314"/>
      <c r="RJF13" s="314"/>
      <c r="RJG13" s="314"/>
      <c r="RJH13" s="314"/>
      <c r="RJI13" s="314"/>
      <c r="RJJ13" s="314"/>
      <c r="RJK13" s="314"/>
      <c r="RJL13" s="314"/>
      <c r="RJM13" s="314"/>
      <c r="RJN13" s="314"/>
      <c r="RJO13" s="314"/>
      <c r="RJP13" s="314"/>
      <c r="RJQ13" s="314"/>
      <c r="RJR13" s="314"/>
      <c r="RJS13" s="314"/>
      <c r="RJT13" s="314"/>
      <c r="RJU13" s="314"/>
      <c r="RJV13" s="314"/>
      <c r="RJW13" s="314"/>
      <c r="RJX13" s="314"/>
      <c r="RJY13" s="314"/>
      <c r="RJZ13" s="314"/>
      <c r="RKA13" s="314"/>
      <c r="RKB13" s="314"/>
      <c r="RKC13" s="314"/>
      <c r="RKD13" s="314"/>
      <c r="RKE13" s="314"/>
      <c r="RKF13" s="314"/>
      <c r="RKG13" s="314"/>
      <c r="RKH13" s="314"/>
      <c r="RKI13" s="314"/>
      <c r="RKJ13" s="314"/>
      <c r="RKK13" s="314"/>
      <c r="RKL13" s="314"/>
      <c r="RKM13" s="314"/>
      <c r="RKN13" s="314"/>
      <c r="RKO13" s="314"/>
      <c r="RKP13" s="314"/>
      <c r="RKQ13" s="314"/>
      <c r="RKR13" s="314"/>
      <c r="RKS13" s="314"/>
      <c r="RKT13" s="314"/>
      <c r="RKU13" s="314"/>
      <c r="RKV13" s="314"/>
      <c r="RKW13" s="314"/>
      <c r="RKX13" s="314"/>
      <c r="RKY13" s="314"/>
      <c r="RKZ13" s="314"/>
      <c r="RLA13" s="314"/>
      <c r="RLB13" s="314"/>
      <c r="RLC13" s="314"/>
      <c r="RLD13" s="314"/>
      <c r="RLE13" s="314"/>
      <c r="RLF13" s="314"/>
      <c r="RLG13" s="314"/>
      <c r="RLH13" s="314"/>
      <c r="RLI13" s="314"/>
      <c r="RLJ13" s="314"/>
      <c r="RLK13" s="314"/>
      <c r="RLL13" s="314"/>
      <c r="RLM13" s="314"/>
      <c r="RLN13" s="314"/>
      <c r="RLO13" s="314"/>
      <c r="RLP13" s="314"/>
      <c r="RLQ13" s="314"/>
      <c r="RLR13" s="314"/>
      <c r="RLS13" s="314"/>
      <c r="RLT13" s="314"/>
      <c r="RLU13" s="314"/>
      <c r="RLV13" s="314"/>
      <c r="RLW13" s="314"/>
      <c r="RLX13" s="314"/>
      <c r="RLY13" s="314"/>
      <c r="RLZ13" s="314"/>
      <c r="RMA13" s="314"/>
      <c r="RMB13" s="314"/>
      <c r="RMC13" s="314"/>
      <c r="RMD13" s="314"/>
      <c r="RME13" s="314"/>
      <c r="RMF13" s="314"/>
      <c r="RMG13" s="314"/>
      <c r="RMH13" s="314"/>
      <c r="RMI13" s="314"/>
      <c r="RMJ13" s="314"/>
      <c r="RMK13" s="314"/>
      <c r="RML13" s="314"/>
      <c r="RMM13" s="314"/>
      <c r="RMN13" s="314"/>
      <c r="RMO13" s="314"/>
      <c r="RMP13" s="314"/>
      <c r="RMQ13" s="314"/>
      <c r="RMR13" s="314"/>
      <c r="RMS13" s="314"/>
      <c r="RMT13" s="314"/>
      <c r="RMU13" s="314"/>
      <c r="RMV13" s="314"/>
      <c r="RMW13" s="314"/>
      <c r="RMX13" s="314"/>
      <c r="RMY13" s="314"/>
      <c r="RMZ13" s="314"/>
      <c r="RNA13" s="314"/>
      <c r="RNB13" s="314"/>
      <c r="RNC13" s="314"/>
      <c r="RND13" s="314"/>
      <c r="RNE13" s="314"/>
      <c r="RNF13" s="314"/>
      <c r="RNG13" s="314"/>
      <c r="RNH13" s="314"/>
      <c r="RNI13" s="314"/>
      <c r="RNJ13" s="314"/>
      <c r="RNK13" s="314"/>
      <c r="RNL13" s="314"/>
      <c r="RNM13" s="314"/>
      <c r="RNN13" s="314"/>
      <c r="RNO13" s="314"/>
      <c r="RNP13" s="314"/>
      <c r="RNQ13" s="314"/>
      <c r="RNR13" s="314"/>
      <c r="RNS13" s="314"/>
      <c r="RNT13" s="314"/>
      <c r="RNU13" s="314"/>
      <c r="RNV13" s="314"/>
      <c r="RNW13" s="314"/>
      <c r="RNX13" s="314"/>
      <c r="RNY13" s="314"/>
      <c r="RNZ13" s="314"/>
      <c r="ROA13" s="314"/>
      <c r="ROB13" s="314"/>
      <c r="ROC13" s="314"/>
      <c r="ROD13" s="314"/>
      <c r="ROE13" s="314"/>
      <c r="ROF13" s="314"/>
      <c r="ROG13" s="314"/>
      <c r="ROH13" s="314"/>
      <c r="ROI13" s="314"/>
      <c r="ROJ13" s="314"/>
      <c r="ROK13" s="314"/>
      <c r="ROL13" s="314"/>
      <c r="ROM13" s="314"/>
      <c r="RON13" s="314"/>
      <c r="ROO13" s="314"/>
      <c r="ROP13" s="314"/>
      <c r="ROQ13" s="314"/>
      <c r="ROR13" s="314"/>
      <c r="ROS13" s="314"/>
      <c r="ROT13" s="314"/>
      <c r="ROU13" s="314"/>
      <c r="ROV13" s="314"/>
      <c r="ROW13" s="314"/>
      <c r="ROX13" s="314"/>
      <c r="ROY13" s="314"/>
      <c r="ROZ13" s="314"/>
      <c r="RPA13" s="314"/>
      <c r="RPB13" s="314"/>
      <c r="RPC13" s="314"/>
      <c r="RPD13" s="314"/>
      <c r="RPE13" s="314"/>
      <c r="RPF13" s="314"/>
      <c r="RPG13" s="314"/>
      <c r="RPH13" s="314"/>
      <c r="RPI13" s="314"/>
      <c r="RPJ13" s="314"/>
      <c r="RPK13" s="314"/>
      <c r="RPL13" s="314"/>
      <c r="RPM13" s="314"/>
      <c r="RPN13" s="314"/>
      <c r="RPO13" s="314"/>
      <c r="RPP13" s="314"/>
      <c r="RPQ13" s="314"/>
      <c r="RPR13" s="314"/>
      <c r="RPS13" s="314"/>
      <c r="RPT13" s="314"/>
      <c r="RPU13" s="314"/>
      <c r="RPV13" s="314"/>
      <c r="RPW13" s="314"/>
      <c r="RPX13" s="314"/>
      <c r="RPY13" s="314"/>
      <c r="RPZ13" s="314"/>
      <c r="RQA13" s="314"/>
      <c r="RQB13" s="314"/>
      <c r="RQC13" s="314"/>
      <c r="RQD13" s="314"/>
      <c r="RQE13" s="314"/>
      <c r="RQF13" s="314"/>
      <c r="RQG13" s="314"/>
      <c r="RQH13" s="314"/>
      <c r="RQI13" s="314"/>
      <c r="RQJ13" s="314"/>
      <c r="RQK13" s="314"/>
      <c r="RQL13" s="314"/>
      <c r="RQM13" s="314"/>
      <c r="RQN13" s="314"/>
      <c r="RQO13" s="314"/>
      <c r="RQP13" s="314"/>
      <c r="RQQ13" s="314"/>
      <c r="RQR13" s="314"/>
      <c r="RQS13" s="314"/>
      <c r="RQT13" s="314"/>
      <c r="RQU13" s="314"/>
      <c r="RQV13" s="314"/>
      <c r="RQW13" s="314"/>
      <c r="RQX13" s="314"/>
      <c r="RQY13" s="314"/>
      <c r="RQZ13" s="314"/>
      <c r="RRA13" s="314"/>
      <c r="RRB13" s="314"/>
      <c r="RRC13" s="314"/>
      <c r="RRD13" s="314"/>
      <c r="RRE13" s="314"/>
      <c r="RRF13" s="314"/>
      <c r="RRG13" s="314"/>
      <c r="RRH13" s="314"/>
      <c r="RRI13" s="314"/>
      <c r="RRJ13" s="314"/>
      <c r="RRK13" s="314"/>
      <c r="RRL13" s="314"/>
      <c r="RRM13" s="314"/>
      <c r="RRN13" s="314"/>
      <c r="RRO13" s="314"/>
      <c r="RRP13" s="314"/>
      <c r="RRQ13" s="314"/>
      <c r="RRR13" s="314"/>
      <c r="RRS13" s="314"/>
      <c r="RRT13" s="314"/>
      <c r="RRU13" s="314"/>
      <c r="RRV13" s="314"/>
      <c r="RRW13" s="314"/>
      <c r="RRX13" s="314"/>
      <c r="RRY13" s="314"/>
      <c r="RRZ13" s="314"/>
      <c r="RSA13" s="314"/>
      <c r="RSB13" s="314"/>
      <c r="RSC13" s="314"/>
      <c r="RSD13" s="314"/>
      <c r="RSE13" s="314"/>
      <c r="RSF13" s="314"/>
      <c r="RSG13" s="314"/>
      <c r="RSH13" s="314"/>
      <c r="RSI13" s="314"/>
      <c r="RSJ13" s="314"/>
      <c r="RSK13" s="314"/>
      <c r="RSL13" s="314"/>
      <c r="RSM13" s="314"/>
      <c r="RSN13" s="314"/>
      <c r="RSO13" s="314"/>
      <c r="RSP13" s="314"/>
      <c r="RSQ13" s="314"/>
      <c r="RSR13" s="314"/>
      <c r="RSS13" s="314"/>
      <c r="RST13" s="314"/>
      <c r="RSU13" s="314"/>
      <c r="RSV13" s="314"/>
      <c r="RSW13" s="314"/>
      <c r="RSX13" s="314"/>
      <c r="RSY13" s="314"/>
      <c r="RSZ13" s="314"/>
      <c r="RTA13" s="314"/>
      <c r="RTB13" s="314"/>
      <c r="RTC13" s="314"/>
      <c r="RTD13" s="314"/>
      <c r="RTE13" s="314"/>
      <c r="RTF13" s="314"/>
      <c r="RTG13" s="314"/>
      <c r="RTH13" s="314"/>
      <c r="RTI13" s="314"/>
      <c r="RTJ13" s="314"/>
      <c r="RTK13" s="314"/>
      <c r="RTL13" s="314"/>
      <c r="RTM13" s="314"/>
      <c r="RTN13" s="314"/>
      <c r="RTO13" s="314"/>
      <c r="RTP13" s="314"/>
      <c r="RTQ13" s="314"/>
      <c r="RTR13" s="314"/>
      <c r="RTS13" s="314"/>
      <c r="RTT13" s="314"/>
      <c r="RTU13" s="314"/>
      <c r="RTV13" s="314"/>
      <c r="RTW13" s="314"/>
      <c r="RTX13" s="314"/>
      <c r="RTY13" s="314"/>
      <c r="RTZ13" s="314"/>
      <c r="RUA13" s="314"/>
      <c r="RUB13" s="314"/>
      <c r="RUC13" s="314"/>
      <c r="RUD13" s="314"/>
      <c r="RUE13" s="314"/>
      <c r="RUF13" s="314"/>
      <c r="RUG13" s="314"/>
      <c r="RUH13" s="314"/>
      <c r="RUI13" s="314"/>
      <c r="RUJ13" s="314"/>
      <c r="RUK13" s="314"/>
      <c r="RUL13" s="314"/>
      <c r="RUM13" s="314"/>
      <c r="RUN13" s="314"/>
      <c r="RUO13" s="314"/>
      <c r="RUP13" s="314"/>
      <c r="RUQ13" s="314"/>
      <c r="RUR13" s="314"/>
      <c r="RUS13" s="314"/>
      <c r="RUT13" s="314"/>
      <c r="RUU13" s="314"/>
      <c r="RUV13" s="314"/>
      <c r="RUW13" s="314"/>
      <c r="RUX13" s="314"/>
      <c r="RUY13" s="314"/>
      <c r="RUZ13" s="314"/>
      <c r="RVA13" s="314"/>
      <c r="RVB13" s="314"/>
      <c r="RVC13" s="314"/>
      <c r="RVD13" s="314"/>
      <c r="RVE13" s="314"/>
      <c r="RVF13" s="314"/>
      <c r="RVG13" s="314"/>
      <c r="RVH13" s="314"/>
      <c r="RVI13" s="314"/>
      <c r="RVJ13" s="314"/>
      <c r="RVK13" s="314"/>
      <c r="RVL13" s="314"/>
      <c r="RVM13" s="314"/>
      <c r="RVN13" s="314"/>
      <c r="RVO13" s="314"/>
      <c r="RVP13" s="314"/>
      <c r="RVQ13" s="314"/>
      <c r="RVR13" s="314"/>
      <c r="RVS13" s="314"/>
      <c r="RVT13" s="314"/>
      <c r="RVU13" s="314"/>
      <c r="RVV13" s="314"/>
      <c r="RVW13" s="314"/>
      <c r="RVX13" s="314"/>
      <c r="RVY13" s="314"/>
      <c r="RVZ13" s="314"/>
      <c r="RWA13" s="314"/>
      <c r="RWB13" s="314"/>
      <c r="RWC13" s="314"/>
      <c r="RWD13" s="314"/>
      <c r="RWE13" s="314"/>
      <c r="RWF13" s="314"/>
      <c r="RWG13" s="314"/>
      <c r="RWH13" s="314"/>
      <c r="RWI13" s="314"/>
      <c r="RWJ13" s="314"/>
      <c r="RWK13" s="314"/>
      <c r="RWL13" s="314"/>
      <c r="RWM13" s="314"/>
      <c r="RWN13" s="314"/>
      <c r="RWO13" s="314"/>
      <c r="RWP13" s="314"/>
      <c r="RWQ13" s="314"/>
      <c r="RWR13" s="314"/>
      <c r="RWS13" s="314"/>
      <c r="RWT13" s="314"/>
      <c r="RWU13" s="314"/>
      <c r="RWV13" s="314"/>
      <c r="RWW13" s="314"/>
      <c r="RWX13" s="314"/>
      <c r="RWY13" s="314"/>
      <c r="RWZ13" s="314"/>
      <c r="RXA13" s="314"/>
      <c r="RXB13" s="314"/>
      <c r="RXC13" s="314"/>
      <c r="RXD13" s="314"/>
      <c r="RXE13" s="314"/>
      <c r="RXF13" s="314"/>
      <c r="RXG13" s="314"/>
      <c r="RXH13" s="314"/>
      <c r="RXI13" s="314"/>
      <c r="RXJ13" s="314"/>
      <c r="RXK13" s="314"/>
      <c r="RXL13" s="314"/>
      <c r="RXM13" s="314"/>
      <c r="RXN13" s="314"/>
      <c r="RXO13" s="314"/>
      <c r="RXP13" s="314"/>
      <c r="RXQ13" s="314"/>
      <c r="RXR13" s="314"/>
      <c r="RXS13" s="314"/>
      <c r="RXT13" s="314"/>
      <c r="RXU13" s="314"/>
      <c r="RXV13" s="314"/>
      <c r="RXW13" s="314"/>
      <c r="RXX13" s="314"/>
      <c r="RXY13" s="314"/>
      <c r="RXZ13" s="314"/>
      <c r="RYA13" s="314"/>
      <c r="RYB13" s="314"/>
      <c r="RYC13" s="314"/>
      <c r="RYD13" s="314"/>
      <c r="RYE13" s="314"/>
      <c r="RYF13" s="314"/>
      <c r="RYG13" s="314"/>
      <c r="RYH13" s="314"/>
      <c r="RYI13" s="314"/>
      <c r="RYJ13" s="314"/>
      <c r="RYK13" s="314"/>
      <c r="RYL13" s="314"/>
      <c r="RYM13" s="314"/>
      <c r="RYN13" s="314"/>
      <c r="RYO13" s="314"/>
      <c r="RYP13" s="314"/>
      <c r="RYQ13" s="314"/>
      <c r="RYR13" s="314"/>
      <c r="RYS13" s="314"/>
      <c r="RYT13" s="314"/>
      <c r="RYU13" s="314"/>
      <c r="RYV13" s="314"/>
      <c r="RYW13" s="314"/>
      <c r="RYX13" s="314"/>
      <c r="RYY13" s="314"/>
      <c r="RYZ13" s="314"/>
      <c r="RZA13" s="314"/>
      <c r="RZB13" s="314"/>
      <c r="RZC13" s="314"/>
      <c r="RZD13" s="314"/>
      <c r="RZE13" s="314"/>
      <c r="RZF13" s="314"/>
      <c r="RZG13" s="314"/>
      <c r="RZH13" s="314"/>
      <c r="RZI13" s="314"/>
      <c r="RZJ13" s="314"/>
      <c r="RZK13" s="314"/>
      <c r="RZL13" s="314"/>
      <c r="RZM13" s="314"/>
      <c r="RZN13" s="314"/>
      <c r="RZO13" s="314"/>
      <c r="RZP13" s="314"/>
      <c r="RZQ13" s="314"/>
      <c r="RZR13" s="314"/>
      <c r="RZS13" s="314"/>
      <c r="RZT13" s="314"/>
      <c r="RZU13" s="314"/>
      <c r="RZV13" s="314"/>
      <c r="RZW13" s="314"/>
      <c r="RZX13" s="314"/>
      <c r="RZY13" s="314"/>
      <c r="RZZ13" s="314"/>
      <c r="SAA13" s="314"/>
      <c r="SAB13" s="314"/>
      <c r="SAC13" s="314"/>
      <c r="SAD13" s="314"/>
      <c r="SAE13" s="314"/>
      <c r="SAF13" s="314"/>
      <c r="SAG13" s="314"/>
      <c r="SAH13" s="314"/>
      <c r="SAI13" s="314"/>
      <c r="SAJ13" s="314"/>
      <c r="SAK13" s="314"/>
      <c r="SAL13" s="314"/>
      <c r="SAM13" s="314"/>
      <c r="SAN13" s="314"/>
      <c r="SAO13" s="314"/>
      <c r="SAP13" s="314"/>
      <c r="SAQ13" s="314"/>
      <c r="SAR13" s="314"/>
      <c r="SAS13" s="314"/>
      <c r="SAT13" s="314"/>
      <c r="SAU13" s="314"/>
      <c r="SAV13" s="314"/>
      <c r="SAW13" s="314"/>
      <c r="SAX13" s="314"/>
      <c r="SAY13" s="314"/>
      <c r="SAZ13" s="314"/>
      <c r="SBA13" s="314"/>
      <c r="SBB13" s="314"/>
      <c r="SBC13" s="314"/>
      <c r="SBD13" s="314"/>
      <c r="SBE13" s="314"/>
      <c r="SBF13" s="314"/>
      <c r="SBG13" s="314"/>
      <c r="SBH13" s="314"/>
      <c r="SBI13" s="314"/>
      <c r="SBJ13" s="314"/>
      <c r="SBK13" s="314"/>
      <c r="SBL13" s="314"/>
      <c r="SBM13" s="314"/>
      <c r="SBN13" s="314"/>
      <c r="SBO13" s="314"/>
      <c r="SBP13" s="314"/>
      <c r="SBQ13" s="314"/>
      <c r="SBR13" s="314"/>
      <c r="SBS13" s="314"/>
      <c r="SBT13" s="314"/>
      <c r="SBU13" s="314"/>
      <c r="SBV13" s="314"/>
      <c r="SBW13" s="314"/>
      <c r="SBX13" s="314"/>
      <c r="SBY13" s="314"/>
      <c r="SBZ13" s="314"/>
      <c r="SCA13" s="314"/>
      <c r="SCB13" s="314"/>
      <c r="SCC13" s="314"/>
      <c r="SCD13" s="314"/>
      <c r="SCE13" s="314"/>
      <c r="SCF13" s="314"/>
      <c r="SCG13" s="314"/>
      <c r="SCH13" s="314"/>
      <c r="SCI13" s="314"/>
      <c r="SCJ13" s="314"/>
      <c r="SCK13" s="314"/>
      <c r="SCL13" s="314"/>
      <c r="SCM13" s="314"/>
      <c r="SCN13" s="314"/>
      <c r="SCO13" s="314"/>
      <c r="SCP13" s="314"/>
      <c r="SCQ13" s="314"/>
      <c r="SCR13" s="314"/>
      <c r="SCS13" s="314"/>
      <c r="SCT13" s="314"/>
      <c r="SCU13" s="314"/>
      <c r="SCV13" s="314"/>
      <c r="SCW13" s="314"/>
      <c r="SCX13" s="314"/>
      <c r="SCY13" s="314"/>
      <c r="SCZ13" s="314"/>
      <c r="SDA13" s="314"/>
      <c r="SDB13" s="314"/>
      <c r="SDC13" s="314"/>
      <c r="SDD13" s="314"/>
      <c r="SDE13" s="314"/>
      <c r="SDF13" s="314"/>
      <c r="SDG13" s="314"/>
      <c r="SDH13" s="314"/>
      <c r="SDI13" s="314"/>
      <c r="SDJ13" s="314"/>
      <c r="SDK13" s="314"/>
      <c r="SDL13" s="314"/>
      <c r="SDM13" s="314"/>
      <c r="SDN13" s="314"/>
      <c r="SDO13" s="314"/>
      <c r="SDP13" s="314"/>
      <c r="SDQ13" s="314"/>
      <c r="SDR13" s="314"/>
      <c r="SDS13" s="314"/>
      <c r="SDT13" s="314"/>
      <c r="SDU13" s="314"/>
      <c r="SDV13" s="314"/>
      <c r="SDW13" s="314"/>
      <c r="SDX13" s="314"/>
      <c r="SDY13" s="314"/>
      <c r="SDZ13" s="314"/>
      <c r="SEA13" s="314"/>
      <c r="SEB13" s="314"/>
      <c r="SEC13" s="314"/>
      <c r="SED13" s="314"/>
      <c r="SEE13" s="314"/>
      <c r="SEF13" s="314"/>
      <c r="SEG13" s="314"/>
      <c r="SEH13" s="314"/>
      <c r="SEI13" s="314"/>
      <c r="SEJ13" s="314"/>
      <c r="SEK13" s="314"/>
      <c r="SEL13" s="314"/>
      <c r="SEM13" s="314"/>
      <c r="SEN13" s="314"/>
      <c r="SEO13" s="314"/>
      <c r="SEP13" s="314"/>
      <c r="SEQ13" s="314"/>
      <c r="SER13" s="314"/>
      <c r="SES13" s="314"/>
      <c r="SET13" s="314"/>
      <c r="SEU13" s="314"/>
      <c r="SEV13" s="314"/>
      <c r="SEW13" s="314"/>
      <c r="SEX13" s="314"/>
      <c r="SEY13" s="314"/>
      <c r="SEZ13" s="314"/>
      <c r="SFA13" s="314"/>
      <c r="SFB13" s="314"/>
      <c r="SFC13" s="314"/>
      <c r="SFD13" s="314"/>
      <c r="SFE13" s="314"/>
      <c r="SFF13" s="314"/>
      <c r="SFG13" s="314"/>
      <c r="SFH13" s="314"/>
      <c r="SFI13" s="314"/>
      <c r="SFJ13" s="314"/>
      <c r="SFK13" s="314"/>
      <c r="SFL13" s="314"/>
      <c r="SFM13" s="314"/>
      <c r="SFN13" s="314"/>
      <c r="SFO13" s="314"/>
      <c r="SFP13" s="314"/>
      <c r="SFQ13" s="314"/>
      <c r="SFR13" s="314"/>
      <c r="SFS13" s="314"/>
      <c r="SFT13" s="314"/>
      <c r="SFU13" s="314"/>
      <c r="SFV13" s="314"/>
      <c r="SFW13" s="314"/>
      <c r="SFX13" s="314"/>
      <c r="SFY13" s="314"/>
      <c r="SFZ13" s="314"/>
      <c r="SGA13" s="314"/>
      <c r="SGB13" s="314"/>
      <c r="SGC13" s="314"/>
      <c r="SGD13" s="314"/>
      <c r="SGE13" s="314"/>
      <c r="SGF13" s="314"/>
      <c r="SGG13" s="314"/>
      <c r="SGH13" s="314"/>
      <c r="SGI13" s="314"/>
      <c r="SGJ13" s="314"/>
      <c r="SGK13" s="314"/>
      <c r="SGL13" s="314"/>
      <c r="SGM13" s="314"/>
      <c r="SGN13" s="314"/>
      <c r="SGO13" s="314"/>
      <c r="SGP13" s="314"/>
      <c r="SGQ13" s="314"/>
      <c r="SGR13" s="314"/>
      <c r="SGS13" s="314"/>
      <c r="SGT13" s="314"/>
      <c r="SGU13" s="314"/>
      <c r="SGV13" s="314"/>
      <c r="SGW13" s="314"/>
      <c r="SGX13" s="314"/>
      <c r="SGY13" s="314"/>
      <c r="SGZ13" s="314"/>
      <c r="SHA13" s="314"/>
      <c r="SHB13" s="314"/>
      <c r="SHC13" s="314"/>
      <c r="SHD13" s="314"/>
      <c r="SHE13" s="314"/>
      <c r="SHF13" s="314"/>
      <c r="SHG13" s="314"/>
      <c r="SHH13" s="314"/>
      <c r="SHI13" s="314"/>
      <c r="SHJ13" s="314"/>
      <c r="SHK13" s="314"/>
      <c r="SHL13" s="314"/>
      <c r="SHM13" s="314"/>
      <c r="SHN13" s="314"/>
      <c r="SHO13" s="314"/>
      <c r="SHP13" s="314"/>
      <c r="SHQ13" s="314"/>
      <c r="SHR13" s="314"/>
      <c r="SHS13" s="314"/>
      <c r="SHT13" s="314"/>
      <c r="SHU13" s="314"/>
      <c r="SHV13" s="314"/>
      <c r="SHW13" s="314"/>
      <c r="SHX13" s="314"/>
      <c r="SHY13" s="314"/>
      <c r="SHZ13" s="314"/>
      <c r="SIA13" s="314"/>
      <c r="SIB13" s="314"/>
      <c r="SIC13" s="314"/>
      <c r="SID13" s="314"/>
      <c r="SIE13" s="314"/>
      <c r="SIF13" s="314"/>
      <c r="SIG13" s="314"/>
      <c r="SIH13" s="314"/>
      <c r="SII13" s="314"/>
      <c r="SIJ13" s="314"/>
      <c r="SIK13" s="314"/>
      <c r="SIL13" s="314"/>
      <c r="SIM13" s="314"/>
      <c r="SIN13" s="314"/>
      <c r="SIO13" s="314"/>
      <c r="SIP13" s="314"/>
      <c r="SIQ13" s="314"/>
      <c r="SIR13" s="314"/>
      <c r="SIS13" s="314"/>
      <c r="SIT13" s="314"/>
      <c r="SIU13" s="314"/>
      <c r="SIV13" s="314"/>
      <c r="SIW13" s="314"/>
      <c r="SIX13" s="314"/>
      <c r="SIY13" s="314"/>
      <c r="SIZ13" s="314"/>
      <c r="SJA13" s="314"/>
      <c r="SJB13" s="314"/>
      <c r="SJC13" s="314"/>
      <c r="SJD13" s="314"/>
      <c r="SJE13" s="314"/>
      <c r="SJF13" s="314"/>
      <c r="SJG13" s="314"/>
      <c r="SJH13" s="314"/>
      <c r="SJI13" s="314"/>
      <c r="SJJ13" s="314"/>
      <c r="SJK13" s="314"/>
      <c r="SJL13" s="314"/>
      <c r="SJM13" s="314"/>
      <c r="SJN13" s="314"/>
      <c r="SJO13" s="314"/>
      <c r="SJP13" s="314"/>
      <c r="SJQ13" s="314"/>
      <c r="SJR13" s="314"/>
      <c r="SJS13" s="314"/>
      <c r="SJT13" s="314"/>
      <c r="SJU13" s="314"/>
      <c r="SJV13" s="314"/>
      <c r="SJW13" s="314"/>
      <c r="SJX13" s="314"/>
      <c r="SJY13" s="314"/>
      <c r="SJZ13" s="314"/>
      <c r="SKA13" s="314"/>
      <c r="SKB13" s="314"/>
      <c r="SKC13" s="314"/>
      <c r="SKD13" s="314"/>
      <c r="SKE13" s="314"/>
      <c r="SKF13" s="314"/>
      <c r="SKG13" s="314"/>
      <c r="SKH13" s="314"/>
      <c r="SKI13" s="314"/>
      <c r="SKJ13" s="314"/>
      <c r="SKK13" s="314"/>
      <c r="SKL13" s="314"/>
      <c r="SKM13" s="314"/>
      <c r="SKN13" s="314"/>
      <c r="SKO13" s="314"/>
      <c r="SKP13" s="314"/>
      <c r="SKQ13" s="314"/>
      <c r="SKR13" s="314"/>
      <c r="SKS13" s="314"/>
      <c r="SKT13" s="314"/>
      <c r="SKU13" s="314"/>
      <c r="SKV13" s="314"/>
      <c r="SKW13" s="314"/>
      <c r="SKX13" s="314"/>
      <c r="SKY13" s="314"/>
      <c r="SKZ13" s="314"/>
      <c r="SLA13" s="314"/>
      <c r="SLB13" s="314"/>
      <c r="SLC13" s="314"/>
      <c r="SLD13" s="314"/>
      <c r="SLE13" s="314"/>
      <c r="SLF13" s="314"/>
      <c r="SLG13" s="314"/>
      <c r="SLH13" s="314"/>
      <c r="SLI13" s="314"/>
      <c r="SLJ13" s="314"/>
      <c r="SLK13" s="314"/>
      <c r="SLL13" s="314"/>
      <c r="SLM13" s="314"/>
      <c r="SLN13" s="314"/>
      <c r="SLO13" s="314"/>
      <c r="SLP13" s="314"/>
      <c r="SLQ13" s="314"/>
      <c r="SLR13" s="314"/>
      <c r="SLS13" s="314"/>
      <c r="SLT13" s="314"/>
      <c r="SLU13" s="314"/>
      <c r="SLV13" s="314"/>
      <c r="SLW13" s="314"/>
      <c r="SLX13" s="314"/>
      <c r="SLY13" s="314"/>
      <c r="SLZ13" s="314"/>
      <c r="SMA13" s="314"/>
      <c r="SMB13" s="314"/>
      <c r="SMC13" s="314"/>
      <c r="SMD13" s="314"/>
      <c r="SME13" s="314"/>
      <c r="SMF13" s="314"/>
      <c r="SMG13" s="314"/>
      <c r="SMH13" s="314"/>
      <c r="SMI13" s="314"/>
      <c r="SMJ13" s="314"/>
      <c r="SMK13" s="314"/>
      <c r="SML13" s="314"/>
      <c r="SMM13" s="314"/>
      <c r="SMN13" s="314"/>
      <c r="SMO13" s="314"/>
      <c r="SMP13" s="314"/>
      <c r="SMQ13" s="314"/>
      <c r="SMR13" s="314"/>
      <c r="SMS13" s="314"/>
      <c r="SMT13" s="314"/>
      <c r="SMU13" s="314"/>
      <c r="SMV13" s="314"/>
      <c r="SMW13" s="314"/>
      <c r="SMX13" s="314"/>
      <c r="SMY13" s="314"/>
      <c r="SMZ13" s="314"/>
      <c r="SNA13" s="314"/>
      <c r="SNB13" s="314"/>
      <c r="SNC13" s="314"/>
      <c r="SND13" s="314"/>
      <c r="SNE13" s="314"/>
      <c r="SNF13" s="314"/>
      <c r="SNG13" s="314"/>
      <c r="SNH13" s="314"/>
      <c r="SNI13" s="314"/>
      <c r="SNJ13" s="314"/>
      <c r="SNK13" s="314"/>
      <c r="SNL13" s="314"/>
      <c r="SNM13" s="314"/>
      <c r="SNN13" s="314"/>
      <c r="SNO13" s="314"/>
      <c r="SNP13" s="314"/>
      <c r="SNQ13" s="314"/>
      <c r="SNR13" s="314"/>
      <c r="SNS13" s="314"/>
      <c r="SNT13" s="314"/>
      <c r="SNU13" s="314"/>
      <c r="SNV13" s="314"/>
      <c r="SNW13" s="314"/>
      <c r="SNX13" s="314"/>
      <c r="SNY13" s="314"/>
      <c r="SNZ13" s="314"/>
      <c r="SOA13" s="314"/>
      <c r="SOB13" s="314"/>
      <c r="SOC13" s="314"/>
      <c r="SOD13" s="314"/>
      <c r="SOE13" s="314"/>
      <c r="SOF13" s="314"/>
      <c r="SOG13" s="314"/>
      <c r="SOH13" s="314"/>
      <c r="SOI13" s="314"/>
      <c r="SOJ13" s="314"/>
      <c r="SOK13" s="314"/>
      <c r="SOL13" s="314"/>
      <c r="SOM13" s="314"/>
      <c r="SON13" s="314"/>
      <c r="SOO13" s="314"/>
      <c r="SOP13" s="314"/>
      <c r="SOQ13" s="314"/>
      <c r="SOR13" s="314"/>
      <c r="SOS13" s="314"/>
      <c r="SOT13" s="314"/>
      <c r="SOU13" s="314"/>
      <c r="SOV13" s="314"/>
      <c r="SOW13" s="314"/>
      <c r="SOX13" s="314"/>
      <c r="SOY13" s="314"/>
      <c r="SOZ13" s="314"/>
      <c r="SPA13" s="314"/>
      <c r="SPB13" s="314"/>
      <c r="SPC13" s="314"/>
      <c r="SPD13" s="314"/>
      <c r="SPE13" s="314"/>
      <c r="SPF13" s="314"/>
      <c r="SPG13" s="314"/>
      <c r="SPH13" s="314"/>
      <c r="SPI13" s="314"/>
      <c r="SPJ13" s="314"/>
      <c r="SPK13" s="314"/>
      <c r="SPL13" s="314"/>
      <c r="SPM13" s="314"/>
      <c r="SPN13" s="314"/>
      <c r="SPO13" s="314"/>
      <c r="SPP13" s="314"/>
      <c r="SPQ13" s="314"/>
      <c r="SPR13" s="314"/>
      <c r="SPS13" s="314"/>
      <c r="SPT13" s="314"/>
      <c r="SPU13" s="314"/>
      <c r="SPV13" s="314"/>
      <c r="SPW13" s="314"/>
      <c r="SPX13" s="314"/>
      <c r="SPY13" s="314"/>
      <c r="SPZ13" s="314"/>
      <c r="SQA13" s="314"/>
      <c r="SQB13" s="314"/>
      <c r="SQC13" s="314"/>
      <c r="SQD13" s="314"/>
      <c r="SQE13" s="314"/>
      <c r="SQF13" s="314"/>
      <c r="SQG13" s="314"/>
      <c r="SQH13" s="314"/>
      <c r="SQI13" s="314"/>
      <c r="SQJ13" s="314"/>
      <c r="SQK13" s="314"/>
      <c r="SQL13" s="314"/>
      <c r="SQM13" s="314"/>
      <c r="SQN13" s="314"/>
      <c r="SQO13" s="314"/>
      <c r="SQP13" s="314"/>
      <c r="SQQ13" s="314"/>
      <c r="SQR13" s="314"/>
      <c r="SQS13" s="314"/>
      <c r="SQT13" s="314"/>
      <c r="SQU13" s="314"/>
      <c r="SQV13" s="314"/>
      <c r="SQW13" s="314"/>
      <c r="SQX13" s="314"/>
      <c r="SQY13" s="314"/>
      <c r="SQZ13" s="314"/>
      <c r="SRA13" s="314"/>
      <c r="SRB13" s="314"/>
      <c r="SRC13" s="314"/>
      <c r="SRD13" s="314"/>
      <c r="SRE13" s="314"/>
      <c r="SRF13" s="314"/>
      <c r="SRG13" s="314"/>
      <c r="SRH13" s="314"/>
      <c r="SRI13" s="314"/>
      <c r="SRJ13" s="314"/>
      <c r="SRK13" s="314"/>
      <c r="SRL13" s="314"/>
      <c r="SRM13" s="314"/>
      <c r="SRN13" s="314"/>
      <c r="SRO13" s="314"/>
      <c r="SRP13" s="314"/>
      <c r="SRQ13" s="314"/>
      <c r="SRR13" s="314"/>
      <c r="SRS13" s="314"/>
      <c r="SRT13" s="314"/>
      <c r="SRU13" s="314"/>
      <c r="SRV13" s="314"/>
      <c r="SRW13" s="314"/>
      <c r="SRX13" s="314"/>
      <c r="SRY13" s="314"/>
      <c r="SRZ13" s="314"/>
      <c r="SSA13" s="314"/>
      <c r="SSB13" s="314"/>
      <c r="SSC13" s="314"/>
      <c r="SSD13" s="314"/>
      <c r="SSE13" s="314"/>
      <c r="SSF13" s="314"/>
      <c r="SSG13" s="314"/>
      <c r="SSH13" s="314"/>
      <c r="SSI13" s="314"/>
      <c r="SSJ13" s="314"/>
      <c r="SSK13" s="314"/>
      <c r="SSL13" s="314"/>
      <c r="SSM13" s="314"/>
      <c r="SSN13" s="314"/>
      <c r="SSO13" s="314"/>
      <c r="SSP13" s="314"/>
      <c r="SSQ13" s="314"/>
      <c r="SSR13" s="314"/>
      <c r="SSS13" s="314"/>
      <c r="SST13" s="314"/>
      <c r="SSU13" s="314"/>
      <c r="SSV13" s="314"/>
      <c r="SSW13" s="314"/>
      <c r="SSX13" s="314"/>
      <c r="SSY13" s="314"/>
      <c r="SSZ13" s="314"/>
      <c r="STA13" s="314"/>
      <c r="STB13" s="314"/>
      <c r="STC13" s="314"/>
      <c r="STD13" s="314"/>
      <c r="STE13" s="314"/>
      <c r="STF13" s="314"/>
      <c r="STG13" s="314"/>
      <c r="STH13" s="314"/>
      <c r="STI13" s="314"/>
      <c r="STJ13" s="314"/>
      <c r="STK13" s="314"/>
      <c r="STL13" s="314"/>
      <c r="STM13" s="314"/>
      <c r="STN13" s="314"/>
      <c r="STO13" s="314"/>
      <c r="STP13" s="314"/>
      <c r="STQ13" s="314"/>
      <c r="STR13" s="314"/>
      <c r="STS13" s="314"/>
      <c r="STT13" s="314"/>
      <c r="STU13" s="314"/>
      <c r="STV13" s="314"/>
      <c r="STW13" s="314"/>
      <c r="STX13" s="314"/>
      <c r="STY13" s="314"/>
      <c r="STZ13" s="314"/>
      <c r="SUA13" s="314"/>
      <c r="SUB13" s="314"/>
      <c r="SUC13" s="314"/>
      <c r="SUD13" s="314"/>
      <c r="SUE13" s="314"/>
      <c r="SUF13" s="314"/>
      <c r="SUG13" s="314"/>
      <c r="SUH13" s="314"/>
      <c r="SUI13" s="314"/>
      <c r="SUJ13" s="314"/>
      <c r="SUK13" s="314"/>
      <c r="SUL13" s="314"/>
      <c r="SUM13" s="314"/>
      <c r="SUN13" s="314"/>
      <c r="SUO13" s="314"/>
      <c r="SUP13" s="314"/>
      <c r="SUQ13" s="314"/>
      <c r="SUR13" s="314"/>
      <c r="SUS13" s="314"/>
      <c r="SUT13" s="314"/>
      <c r="SUU13" s="314"/>
      <c r="SUV13" s="314"/>
      <c r="SUW13" s="314"/>
      <c r="SUX13" s="314"/>
      <c r="SUY13" s="314"/>
      <c r="SUZ13" s="314"/>
      <c r="SVA13" s="314"/>
      <c r="SVB13" s="314"/>
      <c r="SVC13" s="314"/>
      <c r="SVD13" s="314"/>
      <c r="SVE13" s="314"/>
      <c r="SVF13" s="314"/>
      <c r="SVG13" s="314"/>
      <c r="SVH13" s="314"/>
      <c r="SVI13" s="314"/>
      <c r="SVJ13" s="314"/>
      <c r="SVK13" s="314"/>
      <c r="SVL13" s="314"/>
      <c r="SVM13" s="314"/>
      <c r="SVN13" s="314"/>
      <c r="SVO13" s="314"/>
      <c r="SVP13" s="314"/>
      <c r="SVQ13" s="314"/>
      <c r="SVR13" s="314"/>
      <c r="SVS13" s="314"/>
      <c r="SVT13" s="314"/>
      <c r="SVU13" s="314"/>
      <c r="SVV13" s="314"/>
      <c r="SVW13" s="314"/>
      <c r="SVX13" s="314"/>
      <c r="SVY13" s="314"/>
      <c r="SVZ13" s="314"/>
      <c r="SWA13" s="314"/>
      <c r="SWB13" s="314"/>
      <c r="SWC13" s="314"/>
      <c r="SWD13" s="314"/>
      <c r="SWE13" s="314"/>
      <c r="SWF13" s="314"/>
      <c r="SWG13" s="314"/>
      <c r="SWH13" s="314"/>
      <c r="SWI13" s="314"/>
      <c r="SWJ13" s="314"/>
      <c r="SWK13" s="314"/>
      <c r="SWL13" s="314"/>
      <c r="SWM13" s="314"/>
      <c r="SWN13" s="314"/>
      <c r="SWO13" s="314"/>
      <c r="SWP13" s="314"/>
      <c r="SWQ13" s="314"/>
      <c r="SWR13" s="314"/>
      <c r="SWS13" s="314"/>
      <c r="SWT13" s="314"/>
      <c r="SWU13" s="314"/>
      <c r="SWV13" s="314"/>
      <c r="SWW13" s="314"/>
      <c r="SWX13" s="314"/>
      <c r="SWY13" s="314"/>
      <c r="SWZ13" s="314"/>
      <c r="SXA13" s="314"/>
      <c r="SXB13" s="314"/>
      <c r="SXC13" s="314"/>
      <c r="SXD13" s="314"/>
      <c r="SXE13" s="314"/>
      <c r="SXF13" s="314"/>
      <c r="SXG13" s="314"/>
      <c r="SXH13" s="314"/>
      <c r="SXI13" s="314"/>
      <c r="SXJ13" s="314"/>
      <c r="SXK13" s="314"/>
      <c r="SXL13" s="314"/>
      <c r="SXM13" s="314"/>
      <c r="SXN13" s="314"/>
      <c r="SXO13" s="314"/>
      <c r="SXP13" s="314"/>
      <c r="SXQ13" s="314"/>
      <c r="SXR13" s="314"/>
      <c r="SXS13" s="314"/>
      <c r="SXT13" s="314"/>
      <c r="SXU13" s="314"/>
      <c r="SXV13" s="314"/>
      <c r="SXW13" s="314"/>
      <c r="SXX13" s="314"/>
      <c r="SXY13" s="314"/>
      <c r="SXZ13" s="314"/>
      <c r="SYA13" s="314"/>
      <c r="SYB13" s="314"/>
      <c r="SYC13" s="314"/>
      <c r="SYD13" s="314"/>
      <c r="SYE13" s="314"/>
      <c r="SYF13" s="314"/>
      <c r="SYG13" s="314"/>
      <c r="SYH13" s="314"/>
      <c r="SYI13" s="314"/>
      <c r="SYJ13" s="314"/>
      <c r="SYK13" s="314"/>
      <c r="SYL13" s="314"/>
      <c r="SYM13" s="314"/>
      <c r="SYN13" s="314"/>
      <c r="SYO13" s="314"/>
      <c r="SYP13" s="314"/>
      <c r="SYQ13" s="314"/>
      <c r="SYR13" s="314"/>
      <c r="SYS13" s="314"/>
      <c r="SYT13" s="314"/>
      <c r="SYU13" s="314"/>
      <c r="SYV13" s="314"/>
      <c r="SYW13" s="314"/>
      <c r="SYX13" s="314"/>
      <c r="SYY13" s="314"/>
      <c r="SYZ13" s="314"/>
      <c r="SZA13" s="314"/>
      <c r="SZB13" s="314"/>
      <c r="SZC13" s="314"/>
      <c r="SZD13" s="314"/>
      <c r="SZE13" s="314"/>
      <c r="SZF13" s="314"/>
      <c r="SZG13" s="314"/>
      <c r="SZH13" s="314"/>
      <c r="SZI13" s="314"/>
      <c r="SZJ13" s="314"/>
      <c r="SZK13" s="314"/>
      <c r="SZL13" s="314"/>
      <c r="SZM13" s="314"/>
      <c r="SZN13" s="314"/>
      <c r="SZO13" s="314"/>
      <c r="SZP13" s="314"/>
      <c r="SZQ13" s="314"/>
      <c r="SZR13" s="314"/>
      <c r="SZS13" s="314"/>
      <c r="SZT13" s="314"/>
      <c r="SZU13" s="314"/>
      <c r="SZV13" s="314"/>
      <c r="SZW13" s="314"/>
      <c r="SZX13" s="314"/>
      <c r="SZY13" s="314"/>
      <c r="SZZ13" s="314"/>
      <c r="TAA13" s="314"/>
      <c r="TAB13" s="314"/>
      <c r="TAC13" s="314"/>
      <c r="TAD13" s="314"/>
      <c r="TAE13" s="314"/>
      <c r="TAF13" s="314"/>
      <c r="TAG13" s="314"/>
      <c r="TAH13" s="314"/>
      <c r="TAI13" s="314"/>
      <c r="TAJ13" s="314"/>
      <c r="TAK13" s="314"/>
      <c r="TAL13" s="314"/>
      <c r="TAM13" s="314"/>
      <c r="TAN13" s="314"/>
      <c r="TAO13" s="314"/>
      <c r="TAP13" s="314"/>
      <c r="TAQ13" s="314"/>
      <c r="TAR13" s="314"/>
      <c r="TAS13" s="314"/>
      <c r="TAT13" s="314"/>
      <c r="TAU13" s="314"/>
      <c r="TAV13" s="314"/>
      <c r="TAW13" s="314"/>
      <c r="TAX13" s="314"/>
      <c r="TAY13" s="314"/>
      <c r="TAZ13" s="314"/>
      <c r="TBA13" s="314"/>
      <c r="TBB13" s="314"/>
      <c r="TBC13" s="314"/>
      <c r="TBD13" s="314"/>
      <c r="TBE13" s="314"/>
      <c r="TBF13" s="314"/>
      <c r="TBG13" s="314"/>
      <c r="TBH13" s="314"/>
      <c r="TBI13" s="314"/>
      <c r="TBJ13" s="314"/>
      <c r="TBK13" s="314"/>
      <c r="TBL13" s="314"/>
      <c r="TBM13" s="314"/>
      <c r="TBN13" s="314"/>
      <c r="TBO13" s="314"/>
      <c r="TBP13" s="314"/>
      <c r="TBQ13" s="314"/>
      <c r="TBR13" s="314"/>
      <c r="TBS13" s="314"/>
      <c r="TBT13" s="314"/>
      <c r="TBU13" s="314"/>
      <c r="TBV13" s="314"/>
      <c r="TBW13" s="314"/>
      <c r="TBX13" s="314"/>
      <c r="TBY13" s="314"/>
      <c r="TBZ13" s="314"/>
      <c r="TCA13" s="314"/>
      <c r="TCB13" s="314"/>
      <c r="TCC13" s="314"/>
      <c r="TCD13" s="314"/>
      <c r="TCE13" s="314"/>
      <c r="TCF13" s="314"/>
      <c r="TCG13" s="314"/>
      <c r="TCH13" s="314"/>
      <c r="TCI13" s="314"/>
      <c r="TCJ13" s="314"/>
      <c r="TCK13" s="314"/>
      <c r="TCL13" s="314"/>
      <c r="TCM13" s="314"/>
      <c r="TCN13" s="314"/>
      <c r="TCO13" s="314"/>
      <c r="TCP13" s="314"/>
      <c r="TCQ13" s="314"/>
      <c r="TCR13" s="314"/>
      <c r="TCS13" s="314"/>
      <c r="TCT13" s="314"/>
      <c r="TCU13" s="314"/>
      <c r="TCV13" s="314"/>
      <c r="TCW13" s="314"/>
      <c r="TCX13" s="314"/>
      <c r="TCY13" s="314"/>
      <c r="TCZ13" s="314"/>
      <c r="TDA13" s="314"/>
      <c r="TDB13" s="314"/>
      <c r="TDC13" s="314"/>
      <c r="TDD13" s="314"/>
      <c r="TDE13" s="314"/>
      <c r="TDF13" s="314"/>
      <c r="TDG13" s="314"/>
      <c r="TDH13" s="314"/>
      <c r="TDI13" s="314"/>
      <c r="TDJ13" s="314"/>
      <c r="TDK13" s="314"/>
      <c r="TDL13" s="314"/>
      <c r="TDM13" s="314"/>
      <c r="TDN13" s="314"/>
      <c r="TDO13" s="314"/>
      <c r="TDP13" s="314"/>
      <c r="TDQ13" s="314"/>
      <c r="TDR13" s="314"/>
      <c r="TDS13" s="314"/>
      <c r="TDT13" s="314"/>
      <c r="TDU13" s="314"/>
      <c r="TDV13" s="314"/>
      <c r="TDW13" s="314"/>
      <c r="TDX13" s="314"/>
      <c r="TDY13" s="314"/>
      <c r="TDZ13" s="314"/>
      <c r="TEA13" s="314"/>
      <c r="TEB13" s="314"/>
      <c r="TEC13" s="314"/>
      <c r="TED13" s="314"/>
      <c r="TEE13" s="314"/>
      <c r="TEF13" s="314"/>
      <c r="TEG13" s="314"/>
      <c r="TEH13" s="314"/>
      <c r="TEI13" s="314"/>
      <c r="TEJ13" s="314"/>
      <c r="TEK13" s="314"/>
      <c r="TEL13" s="314"/>
      <c r="TEM13" s="314"/>
      <c r="TEN13" s="314"/>
      <c r="TEO13" s="314"/>
      <c r="TEP13" s="314"/>
      <c r="TEQ13" s="314"/>
      <c r="TER13" s="314"/>
      <c r="TES13" s="314"/>
      <c r="TET13" s="314"/>
      <c r="TEU13" s="314"/>
      <c r="TEV13" s="314"/>
      <c r="TEW13" s="314"/>
      <c r="TEX13" s="314"/>
      <c r="TEY13" s="314"/>
      <c r="TEZ13" s="314"/>
      <c r="TFA13" s="314"/>
      <c r="TFB13" s="314"/>
      <c r="TFC13" s="314"/>
      <c r="TFD13" s="314"/>
      <c r="TFE13" s="314"/>
      <c r="TFF13" s="314"/>
      <c r="TFG13" s="314"/>
      <c r="TFH13" s="314"/>
      <c r="TFI13" s="314"/>
      <c r="TFJ13" s="314"/>
      <c r="TFK13" s="314"/>
      <c r="TFL13" s="314"/>
      <c r="TFM13" s="314"/>
      <c r="TFN13" s="314"/>
      <c r="TFO13" s="314"/>
      <c r="TFP13" s="314"/>
      <c r="TFQ13" s="314"/>
      <c r="TFR13" s="314"/>
      <c r="TFS13" s="314"/>
      <c r="TFT13" s="314"/>
      <c r="TFU13" s="314"/>
      <c r="TFV13" s="314"/>
      <c r="TFW13" s="314"/>
      <c r="TFX13" s="314"/>
      <c r="TFY13" s="314"/>
      <c r="TFZ13" s="314"/>
      <c r="TGA13" s="314"/>
      <c r="TGB13" s="314"/>
      <c r="TGC13" s="314"/>
      <c r="TGD13" s="314"/>
      <c r="TGE13" s="314"/>
      <c r="TGF13" s="314"/>
      <c r="TGG13" s="314"/>
      <c r="TGH13" s="314"/>
      <c r="TGI13" s="314"/>
      <c r="TGJ13" s="314"/>
      <c r="TGK13" s="314"/>
      <c r="TGL13" s="314"/>
      <c r="TGM13" s="314"/>
      <c r="TGN13" s="314"/>
      <c r="TGO13" s="314"/>
      <c r="TGP13" s="314"/>
      <c r="TGQ13" s="314"/>
      <c r="TGR13" s="314"/>
      <c r="TGS13" s="314"/>
      <c r="TGT13" s="314"/>
      <c r="TGU13" s="314"/>
      <c r="TGV13" s="314"/>
      <c r="TGW13" s="314"/>
      <c r="TGX13" s="314"/>
      <c r="TGY13" s="314"/>
      <c r="TGZ13" s="314"/>
      <c r="THA13" s="314"/>
      <c r="THB13" s="314"/>
      <c r="THC13" s="314"/>
      <c r="THD13" s="314"/>
      <c r="THE13" s="314"/>
      <c r="THF13" s="314"/>
      <c r="THG13" s="314"/>
      <c r="THH13" s="314"/>
      <c r="THI13" s="314"/>
      <c r="THJ13" s="314"/>
      <c r="THK13" s="314"/>
      <c r="THL13" s="314"/>
      <c r="THM13" s="314"/>
      <c r="THN13" s="314"/>
      <c r="THO13" s="314"/>
      <c r="THP13" s="314"/>
      <c r="THQ13" s="314"/>
      <c r="THR13" s="314"/>
      <c r="THS13" s="314"/>
      <c r="THT13" s="314"/>
      <c r="THU13" s="314"/>
      <c r="THV13" s="314"/>
      <c r="THW13" s="314"/>
      <c r="THX13" s="314"/>
      <c r="THY13" s="314"/>
      <c r="THZ13" s="314"/>
      <c r="TIA13" s="314"/>
      <c r="TIB13" s="314"/>
      <c r="TIC13" s="314"/>
      <c r="TID13" s="314"/>
      <c r="TIE13" s="314"/>
      <c r="TIF13" s="314"/>
      <c r="TIG13" s="314"/>
      <c r="TIH13" s="314"/>
      <c r="TII13" s="314"/>
      <c r="TIJ13" s="314"/>
      <c r="TIK13" s="314"/>
      <c r="TIL13" s="314"/>
      <c r="TIM13" s="314"/>
      <c r="TIN13" s="314"/>
      <c r="TIO13" s="314"/>
      <c r="TIP13" s="314"/>
      <c r="TIQ13" s="314"/>
      <c r="TIR13" s="314"/>
      <c r="TIS13" s="314"/>
      <c r="TIT13" s="314"/>
      <c r="TIU13" s="314"/>
      <c r="TIV13" s="314"/>
      <c r="TIW13" s="314"/>
      <c r="TIX13" s="314"/>
      <c r="TIY13" s="314"/>
      <c r="TIZ13" s="314"/>
      <c r="TJA13" s="314"/>
      <c r="TJB13" s="314"/>
      <c r="TJC13" s="314"/>
      <c r="TJD13" s="314"/>
      <c r="TJE13" s="314"/>
      <c r="TJF13" s="314"/>
      <c r="TJG13" s="314"/>
      <c r="TJH13" s="314"/>
      <c r="TJI13" s="314"/>
      <c r="TJJ13" s="314"/>
      <c r="TJK13" s="314"/>
      <c r="TJL13" s="314"/>
      <c r="TJM13" s="314"/>
      <c r="TJN13" s="314"/>
      <c r="TJO13" s="314"/>
      <c r="TJP13" s="314"/>
      <c r="TJQ13" s="314"/>
      <c r="TJR13" s="314"/>
      <c r="TJS13" s="314"/>
      <c r="TJT13" s="314"/>
      <c r="TJU13" s="314"/>
      <c r="TJV13" s="314"/>
      <c r="TJW13" s="314"/>
      <c r="TJX13" s="314"/>
      <c r="TJY13" s="314"/>
      <c r="TJZ13" s="314"/>
      <c r="TKA13" s="314"/>
      <c r="TKB13" s="314"/>
      <c r="TKC13" s="314"/>
      <c r="TKD13" s="314"/>
      <c r="TKE13" s="314"/>
      <c r="TKF13" s="314"/>
      <c r="TKG13" s="314"/>
      <c r="TKH13" s="314"/>
      <c r="TKI13" s="314"/>
      <c r="TKJ13" s="314"/>
      <c r="TKK13" s="314"/>
      <c r="TKL13" s="314"/>
      <c r="TKM13" s="314"/>
      <c r="TKN13" s="314"/>
      <c r="TKO13" s="314"/>
      <c r="TKP13" s="314"/>
      <c r="TKQ13" s="314"/>
      <c r="TKR13" s="314"/>
      <c r="TKS13" s="314"/>
      <c r="TKT13" s="314"/>
      <c r="TKU13" s="314"/>
      <c r="TKV13" s="314"/>
      <c r="TKW13" s="314"/>
      <c r="TKX13" s="314"/>
      <c r="TKY13" s="314"/>
      <c r="TKZ13" s="314"/>
      <c r="TLA13" s="314"/>
      <c r="TLB13" s="314"/>
      <c r="TLC13" s="314"/>
      <c r="TLD13" s="314"/>
      <c r="TLE13" s="314"/>
      <c r="TLF13" s="314"/>
      <c r="TLG13" s="314"/>
      <c r="TLH13" s="314"/>
      <c r="TLI13" s="314"/>
      <c r="TLJ13" s="314"/>
      <c r="TLK13" s="314"/>
      <c r="TLL13" s="314"/>
      <c r="TLM13" s="314"/>
      <c r="TLN13" s="314"/>
      <c r="TLO13" s="314"/>
      <c r="TLP13" s="314"/>
      <c r="TLQ13" s="314"/>
      <c r="TLR13" s="314"/>
      <c r="TLS13" s="314"/>
      <c r="TLT13" s="314"/>
      <c r="TLU13" s="314"/>
      <c r="TLV13" s="314"/>
      <c r="TLW13" s="314"/>
      <c r="TLX13" s="314"/>
      <c r="TLY13" s="314"/>
      <c r="TLZ13" s="314"/>
      <c r="TMA13" s="314"/>
      <c r="TMB13" s="314"/>
      <c r="TMC13" s="314"/>
      <c r="TMD13" s="314"/>
      <c r="TME13" s="314"/>
      <c r="TMF13" s="314"/>
      <c r="TMG13" s="314"/>
      <c r="TMH13" s="314"/>
      <c r="TMI13" s="314"/>
      <c r="TMJ13" s="314"/>
      <c r="TMK13" s="314"/>
      <c r="TML13" s="314"/>
      <c r="TMM13" s="314"/>
      <c r="TMN13" s="314"/>
      <c r="TMO13" s="314"/>
      <c r="TMP13" s="314"/>
      <c r="TMQ13" s="314"/>
      <c r="TMR13" s="314"/>
      <c r="TMS13" s="314"/>
      <c r="TMT13" s="314"/>
      <c r="TMU13" s="314"/>
      <c r="TMV13" s="314"/>
      <c r="TMW13" s="314"/>
      <c r="TMX13" s="314"/>
      <c r="TMY13" s="314"/>
      <c r="TMZ13" s="314"/>
      <c r="TNA13" s="314"/>
      <c r="TNB13" s="314"/>
      <c r="TNC13" s="314"/>
      <c r="TND13" s="314"/>
      <c r="TNE13" s="314"/>
      <c r="TNF13" s="314"/>
      <c r="TNG13" s="314"/>
      <c r="TNH13" s="314"/>
      <c r="TNI13" s="314"/>
      <c r="TNJ13" s="314"/>
      <c r="TNK13" s="314"/>
      <c r="TNL13" s="314"/>
      <c r="TNM13" s="314"/>
      <c r="TNN13" s="314"/>
      <c r="TNO13" s="314"/>
      <c r="TNP13" s="314"/>
      <c r="TNQ13" s="314"/>
      <c r="TNR13" s="314"/>
      <c r="TNS13" s="314"/>
      <c r="TNT13" s="314"/>
      <c r="TNU13" s="314"/>
      <c r="TNV13" s="314"/>
      <c r="TNW13" s="314"/>
      <c r="TNX13" s="314"/>
      <c r="TNY13" s="314"/>
      <c r="TNZ13" s="314"/>
      <c r="TOA13" s="314"/>
      <c r="TOB13" s="314"/>
      <c r="TOC13" s="314"/>
      <c r="TOD13" s="314"/>
      <c r="TOE13" s="314"/>
      <c r="TOF13" s="314"/>
      <c r="TOG13" s="314"/>
      <c r="TOH13" s="314"/>
      <c r="TOI13" s="314"/>
      <c r="TOJ13" s="314"/>
      <c r="TOK13" s="314"/>
      <c r="TOL13" s="314"/>
      <c r="TOM13" s="314"/>
      <c r="TON13" s="314"/>
      <c r="TOO13" s="314"/>
      <c r="TOP13" s="314"/>
      <c r="TOQ13" s="314"/>
      <c r="TOR13" s="314"/>
      <c r="TOS13" s="314"/>
      <c r="TOT13" s="314"/>
      <c r="TOU13" s="314"/>
      <c r="TOV13" s="314"/>
      <c r="TOW13" s="314"/>
      <c r="TOX13" s="314"/>
      <c r="TOY13" s="314"/>
      <c r="TOZ13" s="314"/>
      <c r="TPA13" s="314"/>
      <c r="TPB13" s="314"/>
      <c r="TPC13" s="314"/>
      <c r="TPD13" s="314"/>
      <c r="TPE13" s="314"/>
      <c r="TPF13" s="314"/>
      <c r="TPG13" s="314"/>
      <c r="TPH13" s="314"/>
      <c r="TPI13" s="314"/>
      <c r="TPJ13" s="314"/>
      <c r="TPK13" s="314"/>
      <c r="TPL13" s="314"/>
      <c r="TPM13" s="314"/>
      <c r="TPN13" s="314"/>
      <c r="TPO13" s="314"/>
      <c r="TPP13" s="314"/>
      <c r="TPQ13" s="314"/>
      <c r="TPR13" s="314"/>
      <c r="TPS13" s="314"/>
      <c r="TPT13" s="314"/>
      <c r="TPU13" s="314"/>
      <c r="TPV13" s="314"/>
      <c r="TPW13" s="314"/>
      <c r="TPX13" s="314"/>
      <c r="TPY13" s="314"/>
      <c r="TPZ13" s="314"/>
      <c r="TQA13" s="314"/>
      <c r="TQB13" s="314"/>
      <c r="TQC13" s="314"/>
      <c r="TQD13" s="314"/>
      <c r="TQE13" s="314"/>
      <c r="TQF13" s="314"/>
      <c r="TQG13" s="314"/>
      <c r="TQH13" s="314"/>
      <c r="TQI13" s="314"/>
      <c r="TQJ13" s="314"/>
      <c r="TQK13" s="314"/>
      <c r="TQL13" s="314"/>
      <c r="TQM13" s="314"/>
      <c r="TQN13" s="314"/>
      <c r="TQO13" s="314"/>
      <c r="TQP13" s="314"/>
      <c r="TQQ13" s="314"/>
      <c r="TQR13" s="314"/>
      <c r="TQS13" s="314"/>
      <c r="TQT13" s="314"/>
      <c r="TQU13" s="314"/>
      <c r="TQV13" s="314"/>
      <c r="TQW13" s="314"/>
      <c r="TQX13" s="314"/>
      <c r="TQY13" s="314"/>
      <c r="TQZ13" s="314"/>
      <c r="TRA13" s="314"/>
      <c r="TRB13" s="314"/>
      <c r="TRC13" s="314"/>
      <c r="TRD13" s="314"/>
      <c r="TRE13" s="314"/>
      <c r="TRF13" s="314"/>
      <c r="TRG13" s="314"/>
      <c r="TRH13" s="314"/>
      <c r="TRI13" s="314"/>
      <c r="TRJ13" s="314"/>
      <c r="TRK13" s="314"/>
      <c r="TRL13" s="314"/>
      <c r="TRM13" s="314"/>
      <c r="TRN13" s="314"/>
      <c r="TRO13" s="314"/>
      <c r="TRP13" s="314"/>
      <c r="TRQ13" s="314"/>
      <c r="TRR13" s="314"/>
      <c r="TRS13" s="314"/>
      <c r="TRT13" s="314"/>
      <c r="TRU13" s="314"/>
      <c r="TRV13" s="314"/>
      <c r="TRW13" s="314"/>
      <c r="TRX13" s="314"/>
      <c r="TRY13" s="314"/>
      <c r="TRZ13" s="314"/>
      <c r="TSA13" s="314"/>
      <c r="TSB13" s="314"/>
      <c r="TSC13" s="314"/>
      <c r="TSD13" s="314"/>
      <c r="TSE13" s="314"/>
      <c r="TSF13" s="314"/>
      <c r="TSG13" s="314"/>
      <c r="TSH13" s="314"/>
      <c r="TSI13" s="314"/>
      <c r="TSJ13" s="314"/>
      <c r="TSK13" s="314"/>
      <c r="TSL13" s="314"/>
      <c r="TSM13" s="314"/>
      <c r="TSN13" s="314"/>
      <c r="TSO13" s="314"/>
      <c r="TSP13" s="314"/>
      <c r="TSQ13" s="314"/>
      <c r="TSR13" s="314"/>
      <c r="TSS13" s="314"/>
      <c r="TST13" s="314"/>
      <c r="TSU13" s="314"/>
      <c r="TSV13" s="314"/>
      <c r="TSW13" s="314"/>
      <c r="TSX13" s="314"/>
      <c r="TSY13" s="314"/>
      <c r="TSZ13" s="314"/>
      <c r="TTA13" s="314"/>
      <c r="TTB13" s="314"/>
      <c r="TTC13" s="314"/>
      <c r="TTD13" s="314"/>
      <c r="TTE13" s="314"/>
      <c r="TTF13" s="314"/>
      <c r="TTG13" s="314"/>
      <c r="TTH13" s="314"/>
      <c r="TTI13" s="314"/>
      <c r="TTJ13" s="314"/>
      <c r="TTK13" s="314"/>
      <c r="TTL13" s="314"/>
      <c r="TTM13" s="314"/>
      <c r="TTN13" s="314"/>
      <c r="TTO13" s="314"/>
      <c r="TTP13" s="314"/>
      <c r="TTQ13" s="314"/>
      <c r="TTR13" s="314"/>
      <c r="TTS13" s="314"/>
      <c r="TTT13" s="314"/>
      <c r="TTU13" s="314"/>
      <c r="TTV13" s="314"/>
      <c r="TTW13" s="314"/>
      <c r="TTX13" s="314"/>
      <c r="TTY13" s="314"/>
      <c r="TTZ13" s="314"/>
      <c r="TUA13" s="314"/>
      <c r="TUB13" s="314"/>
      <c r="TUC13" s="314"/>
      <c r="TUD13" s="314"/>
      <c r="TUE13" s="314"/>
      <c r="TUF13" s="314"/>
      <c r="TUG13" s="314"/>
      <c r="TUH13" s="314"/>
      <c r="TUI13" s="314"/>
      <c r="TUJ13" s="314"/>
      <c r="TUK13" s="314"/>
      <c r="TUL13" s="314"/>
      <c r="TUM13" s="314"/>
      <c r="TUN13" s="314"/>
      <c r="TUO13" s="314"/>
      <c r="TUP13" s="314"/>
      <c r="TUQ13" s="314"/>
      <c r="TUR13" s="314"/>
      <c r="TUS13" s="314"/>
      <c r="TUT13" s="314"/>
      <c r="TUU13" s="314"/>
      <c r="TUV13" s="314"/>
      <c r="TUW13" s="314"/>
      <c r="TUX13" s="314"/>
      <c r="TUY13" s="314"/>
      <c r="TUZ13" s="314"/>
      <c r="TVA13" s="314"/>
      <c r="TVB13" s="314"/>
      <c r="TVC13" s="314"/>
      <c r="TVD13" s="314"/>
      <c r="TVE13" s="314"/>
      <c r="TVF13" s="314"/>
      <c r="TVG13" s="314"/>
      <c r="TVH13" s="314"/>
      <c r="TVI13" s="314"/>
      <c r="TVJ13" s="314"/>
      <c r="TVK13" s="314"/>
      <c r="TVL13" s="314"/>
      <c r="TVM13" s="314"/>
      <c r="TVN13" s="314"/>
      <c r="TVO13" s="314"/>
      <c r="TVP13" s="314"/>
      <c r="TVQ13" s="314"/>
      <c r="TVR13" s="314"/>
      <c r="TVS13" s="314"/>
      <c r="TVT13" s="314"/>
      <c r="TVU13" s="314"/>
      <c r="TVV13" s="314"/>
      <c r="TVW13" s="314"/>
      <c r="TVX13" s="314"/>
      <c r="TVY13" s="314"/>
      <c r="TVZ13" s="314"/>
      <c r="TWA13" s="314"/>
      <c r="TWB13" s="314"/>
      <c r="TWC13" s="314"/>
      <c r="TWD13" s="314"/>
      <c r="TWE13" s="314"/>
      <c r="TWF13" s="314"/>
      <c r="TWG13" s="314"/>
      <c r="TWH13" s="314"/>
      <c r="TWI13" s="314"/>
      <c r="TWJ13" s="314"/>
      <c r="TWK13" s="314"/>
      <c r="TWL13" s="314"/>
      <c r="TWM13" s="314"/>
      <c r="TWN13" s="314"/>
      <c r="TWO13" s="314"/>
      <c r="TWP13" s="314"/>
      <c r="TWQ13" s="314"/>
      <c r="TWR13" s="314"/>
      <c r="TWS13" s="314"/>
      <c r="TWT13" s="314"/>
      <c r="TWU13" s="314"/>
      <c r="TWV13" s="314"/>
      <c r="TWW13" s="314"/>
      <c r="TWX13" s="314"/>
      <c r="TWY13" s="314"/>
      <c r="TWZ13" s="314"/>
      <c r="TXA13" s="314"/>
      <c r="TXB13" s="314"/>
      <c r="TXC13" s="314"/>
      <c r="TXD13" s="314"/>
      <c r="TXE13" s="314"/>
      <c r="TXF13" s="314"/>
      <c r="TXG13" s="314"/>
      <c r="TXH13" s="314"/>
      <c r="TXI13" s="314"/>
      <c r="TXJ13" s="314"/>
      <c r="TXK13" s="314"/>
      <c r="TXL13" s="314"/>
      <c r="TXM13" s="314"/>
      <c r="TXN13" s="314"/>
      <c r="TXO13" s="314"/>
      <c r="TXP13" s="314"/>
      <c r="TXQ13" s="314"/>
      <c r="TXR13" s="314"/>
      <c r="TXS13" s="314"/>
      <c r="TXT13" s="314"/>
      <c r="TXU13" s="314"/>
      <c r="TXV13" s="314"/>
      <c r="TXW13" s="314"/>
      <c r="TXX13" s="314"/>
      <c r="TXY13" s="314"/>
      <c r="TXZ13" s="314"/>
      <c r="TYA13" s="314"/>
      <c r="TYB13" s="314"/>
      <c r="TYC13" s="314"/>
      <c r="TYD13" s="314"/>
      <c r="TYE13" s="314"/>
      <c r="TYF13" s="314"/>
      <c r="TYG13" s="314"/>
      <c r="TYH13" s="314"/>
      <c r="TYI13" s="314"/>
      <c r="TYJ13" s="314"/>
      <c r="TYK13" s="314"/>
      <c r="TYL13" s="314"/>
      <c r="TYM13" s="314"/>
      <c r="TYN13" s="314"/>
      <c r="TYO13" s="314"/>
      <c r="TYP13" s="314"/>
      <c r="TYQ13" s="314"/>
      <c r="TYR13" s="314"/>
      <c r="TYS13" s="314"/>
      <c r="TYT13" s="314"/>
      <c r="TYU13" s="314"/>
      <c r="TYV13" s="314"/>
      <c r="TYW13" s="314"/>
      <c r="TYX13" s="314"/>
      <c r="TYY13" s="314"/>
      <c r="TYZ13" s="314"/>
      <c r="TZA13" s="314"/>
      <c r="TZB13" s="314"/>
      <c r="TZC13" s="314"/>
      <c r="TZD13" s="314"/>
      <c r="TZE13" s="314"/>
      <c r="TZF13" s="314"/>
      <c r="TZG13" s="314"/>
      <c r="TZH13" s="314"/>
      <c r="TZI13" s="314"/>
      <c r="TZJ13" s="314"/>
      <c r="TZK13" s="314"/>
      <c r="TZL13" s="314"/>
      <c r="TZM13" s="314"/>
      <c r="TZN13" s="314"/>
      <c r="TZO13" s="314"/>
      <c r="TZP13" s="314"/>
      <c r="TZQ13" s="314"/>
      <c r="TZR13" s="314"/>
      <c r="TZS13" s="314"/>
      <c r="TZT13" s="314"/>
      <c r="TZU13" s="314"/>
      <c r="TZV13" s="314"/>
      <c r="TZW13" s="314"/>
      <c r="TZX13" s="314"/>
      <c r="TZY13" s="314"/>
      <c r="TZZ13" s="314"/>
      <c r="UAA13" s="314"/>
      <c r="UAB13" s="314"/>
      <c r="UAC13" s="314"/>
      <c r="UAD13" s="314"/>
      <c r="UAE13" s="314"/>
      <c r="UAF13" s="314"/>
      <c r="UAG13" s="314"/>
      <c r="UAH13" s="314"/>
      <c r="UAI13" s="314"/>
      <c r="UAJ13" s="314"/>
      <c r="UAK13" s="314"/>
      <c r="UAL13" s="314"/>
      <c r="UAM13" s="314"/>
      <c r="UAN13" s="314"/>
      <c r="UAO13" s="314"/>
      <c r="UAP13" s="314"/>
      <c r="UAQ13" s="314"/>
      <c r="UAR13" s="314"/>
      <c r="UAS13" s="314"/>
      <c r="UAT13" s="314"/>
      <c r="UAU13" s="314"/>
      <c r="UAV13" s="314"/>
      <c r="UAW13" s="314"/>
      <c r="UAX13" s="314"/>
      <c r="UAY13" s="314"/>
      <c r="UAZ13" s="314"/>
      <c r="UBA13" s="314"/>
      <c r="UBB13" s="314"/>
      <c r="UBC13" s="314"/>
      <c r="UBD13" s="314"/>
      <c r="UBE13" s="314"/>
      <c r="UBF13" s="314"/>
      <c r="UBG13" s="314"/>
      <c r="UBH13" s="314"/>
      <c r="UBI13" s="314"/>
      <c r="UBJ13" s="314"/>
      <c r="UBK13" s="314"/>
      <c r="UBL13" s="314"/>
      <c r="UBM13" s="314"/>
      <c r="UBN13" s="314"/>
      <c r="UBO13" s="314"/>
      <c r="UBP13" s="314"/>
      <c r="UBQ13" s="314"/>
      <c r="UBR13" s="314"/>
      <c r="UBS13" s="314"/>
      <c r="UBT13" s="314"/>
      <c r="UBU13" s="314"/>
      <c r="UBV13" s="314"/>
      <c r="UBW13" s="314"/>
      <c r="UBX13" s="314"/>
      <c r="UBY13" s="314"/>
      <c r="UBZ13" s="314"/>
      <c r="UCA13" s="314"/>
      <c r="UCB13" s="314"/>
      <c r="UCC13" s="314"/>
      <c r="UCD13" s="314"/>
      <c r="UCE13" s="314"/>
      <c r="UCF13" s="314"/>
      <c r="UCG13" s="314"/>
      <c r="UCH13" s="314"/>
      <c r="UCI13" s="314"/>
      <c r="UCJ13" s="314"/>
      <c r="UCK13" s="314"/>
      <c r="UCL13" s="314"/>
      <c r="UCM13" s="314"/>
      <c r="UCN13" s="314"/>
      <c r="UCO13" s="314"/>
      <c r="UCP13" s="314"/>
      <c r="UCQ13" s="314"/>
      <c r="UCR13" s="314"/>
      <c r="UCS13" s="314"/>
      <c r="UCT13" s="314"/>
      <c r="UCU13" s="314"/>
      <c r="UCV13" s="314"/>
      <c r="UCW13" s="314"/>
      <c r="UCX13" s="314"/>
      <c r="UCY13" s="314"/>
      <c r="UCZ13" s="314"/>
      <c r="UDA13" s="314"/>
      <c r="UDB13" s="314"/>
      <c r="UDC13" s="314"/>
      <c r="UDD13" s="314"/>
      <c r="UDE13" s="314"/>
      <c r="UDF13" s="314"/>
      <c r="UDG13" s="314"/>
      <c r="UDH13" s="314"/>
      <c r="UDI13" s="314"/>
      <c r="UDJ13" s="314"/>
      <c r="UDK13" s="314"/>
      <c r="UDL13" s="314"/>
      <c r="UDM13" s="314"/>
      <c r="UDN13" s="314"/>
      <c r="UDO13" s="314"/>
      <c r="UDP13" s="314"/>
      <c r="UDQ13" s="314"/>
      <c r="UDR13" s="314"/>
      <c r="UDS13" s="314"/>
      <c r="UDT13" s="314"/>
      <c r="UDU13" s="314"/>
      <c r="UDV13" s="314"/>
      <c r="UDW13" s="314"/>
      <c r="UDX13" s="314"/>
      <c r="UDY13" s="314"/>
      <c r="UDZ13" s="314"/>
      <c r="UEA13" s="314"/>
      <c r="UEB13" s="314"/>
      <c r="UEC13" s="314"/>
      <c r="UED13" s="314"/>
      <c r="UEE13" s="314"/>
      <c r="UEF13" s="314"/>
      <c r="UEG13" s="314"/>
      <c r="UEH13" s="314"/>
      <c r="UEI13" s="314"/>
      <c r="UEJ13" s="314"/>
      <c r="UEK13" s="314"/>
      <c r="UEL13" s="314"/>
      <c r="UEM13" s="314"/>
      <c r="UEN13" s="314"/>
      <c r="UEO13" s="314"/>
      <c r="UEP13" s="314"/>
      <c r="UEQ13" s="314"/>
      <c r="UER13" s="314"/>
      <c r="UES13" s="314"/>
      <c r="UET13" s="314"/>
      <c r="UEU13" s="314"/>
      <c r="UEV13" s="314"/>
      <c r="UEW13" s="314"/>
      <c r="UEX13" s="314"/>
      <c r="UEY13" s="314"/>
      <c r="UEZ13" s="314"/>
      <c r="UFA13" s="314"/>
      <c r="UFB13" s="314"/>
      <c r="UFC13" s="314"/>
      <c r="UFD13" s="314"/>
      <c r="UFE13" s="314"/>
      <c r="UFF13" s="314"/>
      <c r="UFG13" s="314"/>
      <c r="UFH13" s="314"/>
      <c r="UFI13" s="314"/>
      <c r="UFJ13" s="314"/>
      <c r="UFK13" s="314"/>
      <c r="UFL13" s="314"/>
      <c r="UFM13" s="314"/>
      <c r="UFN13" s="314"/>
      <c r="UFO13" s="314"/>
      <c r="UFP13" s="314"/>
      <c r="UFQ13" s="314"/>
      <c r="UFR13" s="314"/>
      <c r="UFS13" s="314"/>
      <c r="UFT13" s="314"/>
      <c r="UFU13" s="314"/>
      <c r="UFV13" s="314"/>
      <c r="UFW13" s="314"/>
      <c r="UFX13" s="314"/>
      <c r="UFY13" s="314"/>
      <c r="UFZ13" s="314"/>
      <c r="UGA13" s="314"/>
      <c r="UGB13" s="314"/>
      <c r="UGC13" s="314"/>
      <c r="UGD13" s="314"/>
      <c r="UGE13" s="314"/>
      <c r="UGF13" s="314"/>
      <c r="UGG13" s="314"/>
      <c r="UGH13" s="314"/>
      <c r="UGI13" s="314"/>
      <c r="UGJ13" s="314"/>
      <c r="UGK13" s="314"/>
      <c r="UGL13" s="314"/>
      <c r="UGM13" s="314"/>
      <c r="UGN13" s="314"/>
      <c r="UGO13" s="314"/>
      <c r="UGP13" s="314"/>
      <c r="UGQ13" s="314"/>
      <c r="UGR13" s="314"/>
      <c r="UGS13" s="314"/>
      <c r="UGT13" s="314"/>
      <c r="UGU13" s="314"/>
      <c r="UGV13" s="314"/>
      <c r="UGW13" s="314"/>
      <c r="UGX13" s="314"/>
      <c r="UGY13" s="314"/>
      <c r="UGZ13" s="314"/>
      <c r="UHA13" s="314"/>
      <c r="UHB13" s="314"/>
      <c r="UHC13" s="314"/>
      <c r="UHD13" s="314"/>
      <c r="UHE13" s="314"/>
      <c r="UHF13" s="314"/>
      <c r="UHG13" s="314"/>
      <c r="UHH13" s="314"/>
      <c r="UHI13" s="314"/>
      <c r="UHJ13" s="314"/>
      <c r="UHK13" s="314"/>
      <c r="UHL13" s="314"/>
      <c r="UHM13" s="314"/>
      <c r="UHN13" s="314"/>
      <c r="UHO13" s="314"/>
      <c r="UHP13" s="314"/>
      <c r="UHQ13" s="314"/>
      <c r="UHR13" s="314"/>
      <c r="UHS13" s="314"/>
      <c r="UHT13" s="314"/>
      <c r="UHU13" s="314"/>
      <c r="UHV13" s="314"/>
      <c r="UHW13" s="314"/>
      <c r="UHX13" s="314"/>
      <c r="UHY13" s="314"/>
      <c r="UHZ13" s="314"/>
      <c r="UIA13" s="314"/>
      <c r="UIB13" s="314"/>
      <c r="UIC13" s="314"/>
      <c r="UID13" s="314"/>
      <c r="UIE13" s="314"/>
      <c r="UIF13" s="314"/>
      <c r="UIG13" s="314"/>
      <c r="UIH13" s="314"/>
      <c r="UII13" s="314"/>
      <c r="UIJ13" s="314"/>
      <c r="UIK13" s="314"/>
      <c r="UIL13" s="314"/>
      <c r="UIM13" s="314"/>
      <c r="UIN13" s="314"/>
      <c r="UIO13" s="314"/>
      <c r="UIP13" s="314"/>
      <c r="UIQ13" s="314"/>
      <c r="UIR13" s="314"/>
      <c r="UIS13" s="314"/>
      <c r="UIT13" s="314"/>
      <c r="UIU13" s="314"/>
      <c r="UIV13" s="314"/>
      <c r="UIW13" s="314"/>
      <c r="UIX13" s="314"/>
      <c r="UIY13" s="314"/>
      <c r="UIZ13" s="314"/>
      <c r="UJA13" s="314"/>
      <c r="UJB13" s="314"/>
      <c r="UJC13" s="314"/>
      <c r="UJD13" s="314"/>
      <c r="UJE13" s="314"/>
      <c r="UJF13" s="314"/>
      <c r="UJG13" s="314"/>
      <c r="UJH13" s="314"/>
      <c r="UJI13" s="314"/>
      <c r="UJJ13" s="314"/>
      <c r="UJK13" s="314"/>
      <c r="UJL13" s="314"/>
      <c r="UJM13" s="314"/>
      <c r="UJN13" s="314"/>
      <c r="UJO13" s="314"/>
      <c r="UJP13" s="314"/>
      <c r="UJQ13" s="314"/>
      <c r="UJR13" s="314"/>
      <c r="UJS13" s="314"/>
      <c r="UJT13" s="314"/>
      <c r="UJU13" s="314"/>
      <c r="UJV13" s="314"/>
      <c r="UJW13" s="314"/>
      <c r="UJX13" s="314"/>
      <c r="UJY13" s="314"/>
      <c r="UJZ13" s="314"/>
      <c r="UKA13" s="314"/>
      <c r="UKB13" s="314"/>
      <c r="UKC13" s="314"/>
      <c r="UKD13" s="314"/>
      <c r="UKE13" s="314"/>
      <c r="UKF13" s="314"/>
      <c r="UKG13" s="314"/>
      <c r="UKH13" s="314"/>
      <c r="UKI13" s="314"/>
      <c r="UKJ13" s="314"/>
      <c r="UKK13" s="314"/>
      <c r="UKL13" s="314"/>
      <c r="UKM13" s="314"/>
      <c r="UKN13" s="314"/>
      <c r="UKO13" s="314"/>
      <c r="UKP13" s="314"/>
      <c r="UKQ13" s="314"/>
      <c r="UKR13" s="314"/>
      <c r="UKS13" s="314"/>
      <c r="UKT13" s="314"/>
      <c r="UKU13" s="314"/>
      <c r="UKV13" s="314"/>
      <c r="UKW13" s="314"/>
      <c r="UKX13" s="314"/>
      <c r="UKY13" s="314"/>
      <c r="UKZ13" s="314"/>
      <c r="ULA13" s="314"/>
      <c r="ULB13" s="314"/>
      <c r="ULC13" s="314"/>
      <c r="ULD13" s="314"/>
      <c r="ULE13" s="314"/>
      <c r="ULF13" s="314"/>
      <c r="ULG13" s="314"/>
      <c r="ULH13" s="314"/>
      <c r="ULI13" s="314"/>
      <c r="ULJ13" s="314"/>
      <c r="ULK13" s="314"/>
      <c r="ULL13" s="314"/>
      <c r="ULM13" s="314"/>
      <c r="ULN13" s="314"/>
      <c r="ULO13" s="314"/>
      <c r="ULP13" s="314"/>
      <c r="ULQ13" s="314"/>
      <c r="ULR13" s="314"/>
      <c r="ULS13" s="314"/>
      <c r="ULT13" s="314"/>
      <c r="ULU13" s="314"/>
      <c r="ULV13" s="314"/>
      <c r="ULW13" s="314"/>
      <c r="ULX13" s="314"/>
      <c r="ULY13" s="314"/>
      <c r="ULZ13" s="314"/>
      <c r="UMA13" s="314"/>
      <c r="UMB13" s="314"/>
      <c r="UMC13" s="314"/>
      <c r="UMD13" s="314"/>
      <c r="UME13" s="314"/>
      <c r="UMF13" s="314"/>
      <c r="UMG13" s="314"/>
      <c r="UMH13" s="314"/>
      <c r="UMI13" s="314"/>
      <c r="UMJ13" s="314"/>
      <c r="UMK13" s="314"/>
      <c r="UML13" s="314"/>
      <c r="UMM13" s="314"/>
      <c r="UMN13" s="314"/>
      <c r="UMO13" s="314"/>
      <c r="UMP13" s="314"/>
      <c r="UMQ13" s="314"/>
      <c r="UMR13" s="314"/>
      <c r="UMS13" s="314"/>
      <c r="UMT13" s="314"/>
      <c r="UMU13" s="314"/>
      <c r="UMV13" s="314"/>
      <c r="UMW13" s="314"/>
      <c r="UMX13" s="314"/>
      <c r="UMY13" s="314"/>
      <c r="UMZ13" s="314"/>
      <c r="UNA13" s="314"/>
      <c r="UNB13" s="314"/>
      <c r="UNC13" s="314"/>
      <c r="UND13" s="314"/>
      <c r="UNE13" s="314"/>
      <c r="UNF13" s="314"/>
      <c r="UNG13" s="314"/>
      <c r="UNH13" s="314"/>
      <c r="UNI13" s="314"/>
      <c r="UNJ13" s="314"/>
      <c r="UNK13" s="314"/>
      <c r="UNL13" s="314"/>
      <c r="UNM13" s="314"/>
      <c r="UNN13" s="314"/>
      <c r="UNO13" s="314"/>
      <c r="UNP13" s="314"/>
      <c r="UNQ13" s="314"/>
      <c r="UNR13" s="314"/>
      <c r="UNS13" s="314"/>
      <c r="UNT13" s="314"/>
      <c r="UNU13" s="314"/>
      <c r="UNV13" s="314"/>
      <c r="UNW13" s="314"/>
      <c r="UNX13" s="314"/>
      <c r="UNY13" s="314"/>
      <c r="UNZ13" s="314"/>
      <c r="UOA13" s="314"/>
      <c r="UOB13" s="314"/>
      <c r="UOC13" s="314"/>
      <c r="UOD13" s="314"/>
      <c r="UOE13" s="314"/>
      <c r="UOF13" s="314"/>
      <c r="UOG13" s="314"/>
      <c r="UOH13" s="314"/>
      <c r="UOI13" s="314"/>
      <c r="UOJ13" s="314"/>
      <c r="UOK13" s="314"/>
      <c r="UOL13" s="314"/>
      <c r="UOM13" s="314"/>
      <c r="UON13" s="314"/>
      <c r="UOO13" s="314"/>
      <c r="UOP13" s="314"/>
      <c r="UOQ13" s="314"/>
      <c r="UOR13" s="314"/>
      <c r="UOS13" s="314"/>
      <c r="UOT13" s="314"/>
      <c r="UOU13" s="314"/>
      <c r="UOV13" s="314"/>
      <c r="UOW13" s="314"/>
      <c r="UOX13" s="314"/>
      <c r="UOY13" s="314"/>
      <c r="UOZ13" s="314"/>
      <c r="UPA13" s="314"/>
      <c r="UPB13" s="314"/>
      <c r="UPC13" s="314"/>
      <c r="UPD13" s="314"/>
      <c r="UPE13" s="314"/>
      <c r="UPF13" s="314"/>
      <c r="UPG13" s="314"/>
      <c r="UPH13" s="314"/>
      <c r="UPI13" s="314"/>
      <c r="UPJ13" s="314"/>
      <c r="UPK13" s="314"/>
      <c r="UPL13" s="314"/>
      <c r="UPM13" s="314"/>
      <c r="UPN13" s="314"/>
      <c r="UPO13" s="314"/>
      <c r="UPP13" s="314"/>
      <c r="UPQ13" s="314"/>
      <c r="UPR13" s="314"/>
      <c r="UPS13" s="314"/>
      <c r="UPT13" s="314"/>
      <c r="UPU13" s="314"/>
      <c r="UPV13" s="314"/>
      <c r="UPW13" s="314"/>
      <c r="UPX13" s="314"/>
      <c r="UPY13" s="314"/>
      <c r="UPZ13" s="314"/>
      <c r="UQA13" s="314"/>
      <c r="UQB13" s="314"/>
      <c r="UQC13" s="314"/>
      <c r="UQD13" s="314"/>
      <c r="UQE13" s="314"/>
      <c r="UQF13" s="314"/>
      <c r="UQG13" s="314"/>
      <c r="UQH13" s="314"/>
      <c r="UQI13" s="314"/>
      <c r="UQJ13" s="314"/>
      <c r="UQK13" s="314"/>
      <c r="UQL13" s="314"/>
      <c r="UQM13" s="314"/>
      <c r="UQN13" s="314"/>
      <c r="UQO13" s="314"/>
      <c r="UQP13" s="314"/>
      <c r="UQQ13" s="314"/>
      <c r="UQR13" s="314"/>
      <c r="UQS13" s="314"/>
      <c r="UQT13" s="314"/>
      <c r="UQU13" s="314"/>
      <c r="UQV13" s="314"/>
      <c r="UQW13" s="314"/>
      <c r="UQX13" s="314"/>
      <c r="UQY13" s="314"/>
      <c r="UQZ13" s="314"/>
      <c r="URA13" s="314"/>
      <c r="URB13" s="314"/>
      <c r="URC13" s="314"/>
      <c r="URD13" s="314"/>
      <c r="URE13" s="314"/>
      <c r="URF13" s="314"/>
      <c r="URG13" s="314"/>
      <c r="URH13" s="314"/>
      <c r="URI13" s="314"/>
      <c r="URJ13" s="314"/>
      <c r="URK13" s="314"/>
      <c r="URL13" s="314"/>
      <c r="URM13" s="314"/>
      <c r="URN13" s="314"/>
      <c r="URO13" s="314"/>
      <c r="URP13" s="314"/>
      <c r="URQ13" s="314"/>
      <c r="URR13" s="314"/>
      <c r="URS13" s="314"/>
      <c r="URT13" s="314"/>
      <c r="URU13" s="314"/>
      <c r="URV13" s="314"/>
      <c r="URW13" s="314"/>
      <c r="URX13" s="314"/>
      <c r="URY13" s="314"/>
      <c r="URZ13" s="314"/>
      <c r="USA13" s="314"/>
      <c r="USB13" s="314"/>
      <c r="USC13" s="314"/>
      <c r="USD13" s="314"/>
      <c r="USE13" s="314"/>
      <c r="USF13" s="314"/>
      <c r="USG13" s="314"/>
      <c r="USH13" s="314"/>
      <c r="USI13" s="314"/>
      <c r="USJ13" s="314"/>
      <c r="USK13" s="314"/>
      <c r="USL13" s="314"/>
      <c r="USM13" s="314"/>
      <c r="USN13" s="314"/>
      <c r="USO13" s="314"/>
      <c r="USP13" s="314"/>
      <c r="USQ13" s="314"/>
      <c r="USR13" s="314"/>
      <c r="USS13" s="314"/>
      <c r="UST13" s="314"/>
      <c r="USU13" s="314"/>
      <c r="USV13" s="314"/>
      <c r="USW13" s="314"/>
      <c r="USX13" s="314"/>
      <c r="USY13" s="314"/>
      <c r="USZ13" s="314"/>
      <c r="UTA13" s="314"/>
      <c r="UTB13" s="314"/>
      <c r="UTC13" s="314"/>
      <c r="UTD13" s="314"/>
      <c r="UTE13" s="314"/>
      <c r="UTF13" s="314"/>
      <c r="UTG13" s="314"/>
      <c r="UTH13" s="314"/>
      <c r="UTI13" s="314"/>
      <c r="UTJ13" s="314"/>
      <c r="UTK13" s="314"/>
      <c r="UTL13" s="314"/>
      <c r="UTM13" s="314"/>
      <c r="UTN13" s="314"/>
      <c r="UTO13" s="314"/>
      <c r="UTP13" s="314"/>
      <c r="UTQ13" s="314"/>
      <c r="UTR13" s="314"/>
      <c r="UTS13" s="314"/>
      <c r="UTT13" s="314"/>
      <c r="UTU13" s="314"/>
      <c r="UTV13" s="314"/>
      <c r="UTW13" s="314"/>
      <c r="UTX13" s="314"/>
      <c r="UTY13" s="314"/>
      <c r="UTZ13" s="314"/>
      <c r="UUA13" s="314"/>
      <c r="UUB13" s="314"/>
      <c r="UUC13" s="314"/>
      <c r="UUD13" s="314"/>
      <c r="UUE13" s="314"/>
      <c r="UUF13" s="314"/>
      <c r="UUG13" s="314"/>
      <c r="UUH13" s="314"/>
      <c r="UUI13" s="314"/>
      <c r="UUJ13" s="314"/>
      <c r="UUK13" s="314"/>
      <c r="UUL13" s="314"/>
      <c r="UUM13" s="314"/>
      <c r="UUN13" s="314"/>
      <c r="UUO13" s="314"/>
      <c r="UUP13" s="314"/>
      <c r="UUQ13" s="314"/>
      <c r="UUR13" s="314"/>
      <c r="UUS13" s="314"/>
      <c r="UUT13" s="314"/>
      <c r="UUU13" s="314"/>
      <c r="UUV13" s="314"/>
      <c r="UUW13" s="314"/>
      <c r="UUX13" s="314"/>
      <c r="UUY13" s="314"/>
      <c r="UUZ13" s="314"/>
      <c r="UVA13" s="314"/>
      <c r="UVB13" s="314"/>
      <c r="UVC13" s="314"/>
      <c r="UVD13" s="314"/>
      <c r="UVE13" s="314"/>
      <c r="UVF13" s="314"/>
      <c r="UVG13" s="314"/>
      <c r="UVH13" s="314"/>
      <c r="UVI13" s="314"/>
      <c r="UVJ13" s="314"/>
      <c r="UVK13" s="314"/>
      <c r="UVL13" s="314"/>
      <c r="UVM13" s="314"/>
      <c r="UVN13" s="314"/>
      <c r="UVO13" s="314"/>
      <c r="UVP13" s="314"/>
      <c r="UVQ13" s="314"/>
      <c r="UVR13" s="314"/>
      <c r="UVS13" s="314"/>
      <c r="UVT13" s="314"/>
      <c r="UVU13" s="314"/>
      <c r="UVV13" s="314"/>
      <c r="UVW13" s="314"/>
      <c r="UVX13" s="314"/>
      <c r="UVY13" s="314"/>
      <c r="UVZ13" s="314"/>
      <c r="UWA13" s="314"/>
      <c r="UWB13" s="314"/>
      <c r="UWC13" s="314"/>
      <c r="UWD13" s="314"/>
      <c r="UWE13" s="314"/>
      <c r="UWF13" s="314"/>
      <c r="UWG13" s="314"/>
      <c r="UWH13" s="314"/>
      <c r="UWI13" s="314"/>
      <c r="UWJ13" s="314"/>
      <c r="UWK13" s="314"/>
      <c r="UWL13" s="314"/>
      <c r="UWM13" s="314"/>
      <c r="UWN13" s="314"/>
      <c r="UWO13" s="314"/>
      <c r="UWP13" s="314"/>
      <c r="UWQ13" s="314"/>
      <c r="UWR13" s="314"/>
      <c r="UWS13" s="314"/>
      <c r="UWT13" s="314"/>
      <c r="UWU13" s="314"/>
      <c r="UWV13" s="314"/>
      <c r="UWW13" s="314"/>
      <c r="UWX13" s="314"/>
      <c r="UWY13" s="314"/>
      <c r="UWZ13" s="314"/>
      <c r="UXA13" s="314"/>
      <c r="UXB13" s="314"/>
      <c r="UXC13" s="314"/>
      <c r="UXD13" s="314"/>
      <c r="UXE13" s="314"/>
      <c r="UXF13" s="314"/>
      <c r="UXG13" s="314"/>
      <c r="UXH13" s="314"/>
      <c r="UXI13" s="314"/>
      <c r="UXJ13" s="314"/>
      <c r="UXK13" s="314"/>
      <c r="UXL13" s="314"/>
      <c r="UXM13" s="314"/>
      <c r="UXN13" s="314"/>
      <c r="UXO13" s="314"/>
      <c r="UXP13" s="314"/>
      <c r="UXQ13" s="314"/>
      <c r="UXR13" s="314"/>
      <c r="UXS13" s="314"/>
      <c r="UXT13" s="314"/>
      <c r="UXU13" s="314"/>
      <c r="UXV13" s="314"/>
      <c r="UXW13" s="314"/>
      <c r="UXX13" s="314"/>
      <c r="UXY13" s="314"/>
      <c r="UXZ13" s="314"/>
      <c r="UYA13" s="314"/>
      <c r="UYB13" s="314"/>
      <c r="UYC13" s="314"/>
      <c r="UYD13" s="314"/>
      <c r="UYE13" s="314"/>
      <c r="UYF13" s="314"/>
      <c r="UYG13" s="314"/>
      <c r="UYH13" s="314"/>
      <c r="UYI13" s="314"/>
      <c r="UYJ13" s="314"/>
      <c r="UYK13" s="314"/>
      <c r="UYL13" s="314"/>
      <c r="UYM13" s="314"/>
      <c r="UYN13" s="314"/>
      <c r="UYO13" s="314"/>
      <c r="UYP13" s="314"/>
      <c r="UYQ13" s="314"/>
      <c r="UYR13" s="314"/>
      <c r="UYS13" s="314"/>
      <c r="UYT13" s="314"/>
      <c r="UYU13" s="314"/>
      <c r="UYV13" s="314"/>
      <c r="UYW13" s="314"/>
      <c r="UYX13" s="314"/>
      <c r="UYY13" s="314"/>
      <c r="UYZ13" s="314"/>
      <c r="UZA13" s="314"/>
      <c r="UZB13" s="314"/>
      <c r="UZC13" s="314"/>
      <c r="UZD13" s="314"/>
      <c r="UZE13" s="314"/>
      <c r="UZF13" s="314"/>
      <c r="UZG13" s="314"/>
      <c r="UZH13" s="314"/>
      <c r="UZI13" s="314"/>
      <c r="UZJ13" s="314"/>
      <c r="UZK13" s="314"/>
      <c r="UZL13" s="314"/>
      <c r="UZM13" s="314"/>
      <c r="UZN13" s="314"/>
      <c r="UZO13" s="314"/>
      <c r="UZP13" s="314"/>
      <c r="UZQ13" s="314"/>
      <c r="UZR13" s="314"/>
      <c r="UZS13" s="314"/>
      <c r="UZT13" s="314"/>
      <c r="UZU13" s="314"/>
      <c r="UZV13" s="314"/>
      <c r="UZW13" s="314"/>
      <c r="UZX13" s="314"/>
      <c r="UZY13" s="314"/>
      <c r="UZZ13" s="314"/>
      <c r="VAA13" s="314"/>
      <c r="VAB13" s="314"/>
      <c r="VAC13" s="314"/>
      <c r="VAD13" s="314"/>
      <c r="VAE13" s="314"/>
      <c r="VAF13" s="314"/>
      <c r="VAG13" s="314"/>
      <c r="VAH13" s="314"/>
      <c r="VAI13" s="314"/>
      <c r="VAJ13" s="314"/>
      <c r="VAK13" s="314"/>
      <c r="VAL13" s="314"/>
      <c r="VAM13" s="314"/>
      <c r="VAN13" s="314"/>
      <c r="VAO13" s="314"/>
      <c r="VAP13" s="314"/>
      <c r="VAQ13" s="314"/>
      <c r="VAR13" s="314"/>
      <c r="VAS13" s="314"/>
      <c r="VAT13" s="314"/>
      <c r="VAU13" s="314"/>
      <c r="VAV13" s="314"/>
      <c r="VAW13" s="314"/>
      <c r="VAX13" s="314"/>
      <c r="VAY13" s="314"/>
      <c r="VAZ13" s="314"/>
      <c r="VBA13" s="314"/>
      <c r="VBB13" s="314"/>
      <c r="VBC13" s="314"/>
      <c r="VBD13" s="314"/>
      <c r="VBE13" s="314"/>
      <c r="VBF13" s="314"/>
      <c r="VBG13" s="314"/>
      <c r="VBH13" s="314"/>
      <c r="VBI13" s="314"/>
      <c r="VBJ13" s="314"/>
      <c r="VBK13" s="314"/>
      <c r="VBL13" s="314"/>
      <c r="VBM13" s="314"/>
      <c r="VBN13" s="314"/>
      <c r="VBO13" s="314"/>
      <c r="VBP13" s="314"/>
      <c r="VBQ13" s="314"/>
      <c r="VBR13" s="314"/>
      <c r="VBS13" s="314"/>
      <c r="VBT13" s="314"/>
      <c r="VBU13" s="314"/>
      <c r="VBV13" s="314"/>
      <c r="VBW13" s="314"/>
      <c r="VBX13" s="314"/>
      <c r="VBY13" s="314"/>
      <c r="VBZ13" s="314"/>
      <c r="VCA13" s="314"/>
      <c r="VCB13" s="314"/>
      <c r="VCC13" s="314"/>
      <c r="VCD13" s="314"/>
      <c r="VCE13" s="314"/>
      <c r="VCF13" s="314"/>
      <c r="VCG13" s="314"/>
      <c r="VCH13" s="314"/>
      <c r="VCI13" s="314"/>
      <c r="VCJ13" s="314"/>
      <c r="VCK13" s="314"/>
      <c r="VCL13" s="314"/>
      <c r="VCM13" s="314"/>
      <c r="VCN13" s="314"/>
      <c r="VCO13" s="314"/>
      <c r="VCP13" s="314"/>
      <c r="VCQ13" s="314"/>
      <c r="VCR13" s="314"/>
      <c r="VCS13" s="314"/>
      <c r="VCT13" s="314"/>
      <c r="VCU13" s="314"/>
      <c r="VCV13" s="314"/>
      <c r="VCW13" s="314"/>
      <c r="VCX13" s="314"/>
      <c r="VCY13" s="314"/>
      <c r="VCZ13" s="314"/>
      <c r="VDA13" s="314"/>
      <c r="VDB13" s="314"/>
      <c r="VDC13" s="314"/>
      <c r="VDD13" s="314"/>
      <c r="VDE13" s="314"/>
      <c r="VDF13" s="314"/>
      <c r="VDG13" s="314"/>
      <c r="VDH13" s="314"/>
      <c r="VDI13" s="314"/>
      <c r="VDJ13" s="314"/>
      <c r="VDK13" s="314"/>
      <c r="VDL13" s="314"/>
      <c r="VDM13" s="314"/>
      <c r="VDN13" s="314"/>
      <c r="VDO13" s="314"/>
      <c r="VDP13" s="314"/>
      <c r="VDQ13" s="314"/>
      <c r="VDR13" s="314"/>
      <c r="VDS13" s="314"/>
      <c r="VDT13" s="314"/>
      <c r="VDU13" s="314"/>
      <c r="VDV13" s="314"/>
      <c r="VDW13" s="314"/>
      <c r="VDX13" s="314"/>
      <c r="VDY13" s="314"/>
      <c r="VDZ13" s="314"/>
      <c r="VEA13" s="314"/>
      <c r="VEB13" s="314"/>
      <c r="VEC13" s="314"/>
      <c r="VED13" s="314"/>
      <c r="VEE13" s="314"/>
      <c r="VEF13" s="314"/>
      <c r="VEG13" s="314"/>
      <c r="VEH13" s="314"/>
      <c r="VEI13" s="314"/>
      <c r="VEJ13" s="314"/>
      <c r="VEK13" s="314"/>
      <c r="VEL13" s="314"/>
      <c r="VEM13" s="314"/>
      <c r="VEN13" s="314"/>
      <c r="VEO13" s="314"/>
      <c r="VEP13" s="314"/>
      <c r="VEQ13" s="314"/>
      <c r="VER13" s="314"/>
      <c r="VES13" s="314"/>
      <c r="VET13" s="314"/>
      <c r="VEU13" s="314"/>
      <c r="VEV13" s="314"/>
      <c r="VEW13" s="314"/>
      <c r="VEX13" s="314"/>
      <c r="VEY13" s="314"/>
      <c r="VEZ13" s="314"/>
      <c r="VFA13" s="314"/>
      <c r="VFB13" s="314"/>
      <c r="VFC13" s="314"/>
      <c r="VFD13" s="314"/>
      <c r="VFE13" s="314"/>
      <c r="VFF13" s="314"/>
      <c r="VFG13" s="314"/>
      <c r="VFH13" s="314"/>
      <c r="VFI13" s="314"/>
      <c r="VFJ13" s="314"/>
      <c r="VFK13" s="314"/>
      <c r="VFL13" s="314"/>
      <c r="VFM13" s="314"/>
      <c r="VFN13" s="314"/>
      <c r="VFO13" s="314"/>
      <c r="VFP13" s="314"/>
      <c r="VFQ13" s="314"/>
      <c r="VFR13" s="314"/>
      <c r="VFS13" s="314"/>
      <c r="VFT13" s="314"/>
      <c r="VFU13" s="314"/>
      <c r="VFV13" s="314"/>
      <c r="VFW13" s="314"/>
      <c r="VFX13" s="314"/>
      <c r="VFY13" s="314"/>
      <c r="VFZ13" s="314"/>
      <c r="VGA13" s="314"/>
      <c r="VGB13" s="314"/>
      <c r="VGC13" s="314"/>
      <c r="VGD13" s="314"/>
      <c r="VGE13" s="314"/>
      <c r="VGF13" s="314"/>
      <c r="VGG13" s="314"/>
      <c r="VGH13" s="314"/>
      <c r="VGI13" s="314"/>
      <c r="VGJ13" s="314"/>
      <c r="VGK13" s="314"/>
      <c r="VGL13" s="314"/>
      <c r="VGM13" s="314"/>
      <c r="VGN13" s="314"/>
      <c r="VGO13" s="314"/>
      <c r="VGP13" s="314"/>
      <c r="VGQ13" s="314"/>
      <c r="VGR13" s="314"/>
      <c r="VGS13" s="314"/>
      <c r="VGT13" s="314"/>
      <c r="VGU13" s="314"/>
      <c r="VGV13" s="314"/>
      <c r="VGW13" s="314"/>
      <c r="VGX13" s="314"/>
      <c r="VGY13" s="314"/>
      <c r="VGZ13" s="314"/>
      <c r="VHA13" s="314"/>
      <c r="VHB13" s="314"/>
      <c r="VHC13" s="314"/>
      <c r="VHD13" s="314"/>
      <c r="VHE13" s="314"/>
      <c r="VHF13" s="314"/>
      <c r="VHG13" s="314"/>
      <c r="VHH13" s="314"/>
      <c r="VHI13" s="314"/>
      <c r="VHJ13" s="314"/>
      <c r="VHK13" s="314"/>
      <c r="VHL13" s="314"/>
      <c r="VHM13" s="314"/>
      <c r="VHN13" s="314"/>
      <c r="VHO13" s="314"/>
      <c r="VHP13" s="314"/>
      <c r="VHQ13" s="314"/>
      <c r="VHR13" s="314"/>
      <c r="VHS13" s="314"/>
      <c r="VHT13" s="314"/>
      <c r="VHU13" s="314"/>
      <c r="VHV13" s="314"/>
      <c r="VHW13" s="314"/>
      <c r="VHX13" s="314"/>
      <c r="VHY13" s="314"/>
      <c r="VHZ13" s="314"/>
      <c r="VIA13" s="314"/>
      <c r="VIB13" s="314"/>
      <c r="VIC13" s="314"/>
      <c r="VID13" s="314"/>
      <c r="VIE13" s="314"/>
      <c r="VIF13" s="314"/>
      <c r="VIG13" s="314"/>
      <c r="VIH13" s="314"/>
      <c r="VII13" s="314"/>
      <c r="VIJ13" s="314"/>
      <c r="VIK13" s="314"/>
      <c r="VIL13" s="314"/>
      <c r="VIM13" s="314"/>
      <c r="VIN13" s="314"/>
      <c r="VIO13" s="314"/>
      <c r="VIP13" s="314"/>
      <c r="VIQ13" s="314"/>
      <c r="VIR13" s="314"/>
      <c r="VIS13" s="314"/>
      <c r="VIT13" s="314"/>
      <c r="VIU13" s="314"/>
      <c r="VIV13" s="314"/>
      <c r="VIW13" s="314"/>
      <c r="VIX13" s="314"/>
      <c r="VIY13" s="314"/>
      <c r="VIZ13" s="314"/>
      <c r="VJA13" s="314"/>
      <c r="VJB13" s="314"/>
      <c r="VJC13" s="314"/>
      <c r="VJD13" s="314"/>
      <c r="VJE13" s="314"/>
      <c r="VJF13" s="314"/>
      <c r="VJG13" s="314"/>
      <c r="VJH13" s="314"/>
      <c r="VJI13" s="314"/>
      <c r="VJJ13" s="314"/>
      <c r="VJK13" s="314"/>
      <c r="VJL13" s="314"/>
      <c r="VJM13" s="314"/>
      <c r="VJN13" s="314"/>
      <c r="VJO13" s="314"/>
      <c r="VJP13" s="314"/>
      <c r="VJQ13" s="314"/>
      <c r="VJR13" s="314"/>
      <c r="VJS13" s="314"/>
      <c r="VJT13" s="314"/>
      <c r="VJU13" s="314"/>
      <c r="VJV13" s="314"/>
      <c r="VJW13" s="314"/>
      <c r="VJX13" s="314"/>
      <c r="VJY13" s="314"/>
      <c r="VJZ13" s="314"/>
      <c r="VKA13" s="314"/>
      <c r="VKB13" s="314"/>
      <c r="VKC13" s="314"/>
      <c r="VKD13" s="314"/>
      <c r="VKE13" s="314"/>
      <c r="VKF13" s="314"/>
      <c r="VKG13" s="314"/>
      <c r="VKH13" s="314"/>
      <c r="VKI13" s="314"/>
      <c r="VKJ13" s="314"/>
      <c r="VKK13" s="314"/>
      <c r="VKL13" s="314"/>
      <c r="VKM13" s="314"/>
      <c r="VKN13" s="314"/>
      <c r="VKO13" s="314"/>
      <c r="VKP13" s="314"/>
      <c r="VKQ13" s="314"/>
      <c r="VKR13" s="314"/>
      <c r="VKS13" s="314"/>
      <c r="VKT13" s="314"/>
      <c r="VKU13" s="314"/>
      <c r="VKV13" s="314"/>
      <c r="VKW13" s="314"/>
      <c r="VKX13" s="314"/>
      <c r="VKY13" s="314"/>
      <c r="VKZ13" s="314"/>
      <c r="VLA13" s="314"/>
      <c r="VLB13" s="314"/>
      <c r="VLC13" s="314"/>
      <c r="VLD13" s="314"/>
      <c r="VLE13" s="314"/>
      <c r="VLF13" s="314"/>
      <c r="VLG13" s="314"/>
      <c r="VLH13" s="314"/>
      <c r="VLI13" s="314"/>
      <c r="VLJ13" s="314"/>
      <c r="VLK13" s="314"/>
      <c r="VLL13" s="314"/>
      <c r="VLM13" s="314"/>
      <c r="VLN13" s="314"/>
      <c r="VLO13" s="314"/>
      <c r="VLP13" s="314"/>
      <c r="VLQ13" s="314"/>
      <c r="VLR13" s="314"/>
      <c r="VLS13" s="314"/>
      <c r="VLT13" s="314"/>
      <c r="VLU13" s="314"/>
      <c r="VLV13" s="314"/>
      <c r="VLW13" s="314"/>
      <c r="VLX13" s="314"/>
      <c r="VLY13" s="314"/>
      <c r="VLZ13" s="314"/>
      <c r="VMA13" s="314"/>
      <c r="VMB13" s="314"/>
      <c r="VMC13" s="314"/>
      <c r="VMD13" s="314"/>
      <c r="VME13" s="314"/>
      <c r="VMF13" s="314"/>
      <c r="VMG13" s="314"/>
      <c r="VMH13" s="314"/>
      <c r="VMI13" s="314"/>
      <c r="VMJ13" s="314"/>
      <c r="VMK13" s="314"/>
      <c r="VML13" s="314"/>
      <c r="VMM13" s="314"/>
      <c r="VMN13" s="314"/>
      <c r="VMO13" s="314"/>
      <c r="VMP13" s="314"/>
      <c r="VMQ13" s="314"/>
      <c r="VMR13" s="314"/>
      <c r="VMS13" s="314"/>
      <c r="VMT13" s="314"/>
      <c r="VMU13" s="314"/>
      <c r="VMV13" s="314"/>
      <c r="VMW13" s="314"/>
      <c r="VMX13" s="314"/>
      <c r="VMY13" s="314"/>
      <c r="VMZ13" s="314"/>
      <c r="VNA13" s="314"/>
      <c r="VNB13" s="314"/>
      <c r="VNC13" s="314"/>
      <c r="VND13" s="314"/>
      <c r="VNE13" s="314"/>
      <c r="VNF13" s="314"/>
      <c r="VNG13" s="314"/>
      <c r="VNH13" s="314"/>
      <c r="VNI13" s="314"/>
      <c r="VNJ13" s="314"/>
      <c r="VNK13" s="314"/>
      <c r="VNL13" s="314"/>
      <c r="VNM13" s="314"/>
      <c r="VNN13" s="314"/>
      <c r="VNO13" s="314"/>
      <c r="VNP13" s="314"/>
      <c r="VNQ13" s="314"/>
      <c r="VNR13" s="314"/>
      <c r="VNS13" s="314"/>
      <c r="VNT13" s="314"/>
      <c r="VNU13" s="314"/>
      <c r="VNV13" s="314"/>
      <c r="VNW13" s="314"/>
      <c r="VNX13" s="314"/>
      <c r="VNY13" s="314"/>
      <c r="VNZ13" s="314"/>
      <c r="VOA13" s="314"/>
      <c r="VOB13" s="314"/>
      <c r="VOC13" s="314"/>
      <c r="VOD13" s="314"/>
      <c r="VOE13" s="314"/>
      <c r="VOF13" s="314"/>
      <c r="VOG13" s="314"/>
      <c r="VOH13" s="314"/>
      <c r="VOI13" s="314"/>
      <c r="VOJ13" s="314"/>
      <c r="VOK13" s="314"/>
      <c r="VOL13" s="314"/>
      <c r="VOM13" s="314"/>
      <c r="VON13" s="314"/>
      <c r="VOO13" s="314"/>
      <c r="VOP13" s="314"/>
      <c r="VOQ13" s="314"/>
      <c r="VOR13" s="314"/>
      <c r="VOS13" s="314"/>
      <c r="VOT13" s="314"/>
      <c r="VOU13" s="314"/>
      <c r="VOV13" s="314"/>
      <c r="VOW13" s="314"/>
      <c r="VOX13" s="314"/>
      <c r="VOY13" s="314"/>
      <c r="VOZ13" s="314"/>
      <c r="VPA13" s="314"/>
      <c r="VPB13" s="314"/>
      <c r="VPC13" s="314"/>
      <c r="VPD13" s="314"/>
      <c r="VPE13" s="314"/>
      <c r="VPF13" s="314"/>
      <c r="VPG13" s="314"/>
      <c r="VPH13" s="314"/>
      <c r="VPI13" s="314"/>
      <c r="VPJ13" s="314"/>
      <c r="VPK13" s="314"/>
      <c r="VPL13" s="314"/>
      <c r="VPM13" s="314"/>
      <c r="VPN13" s="314"/>
      <c r="VPO13" s="314"/>
      <c r="VPP13" s="314"/>
      <c r="VPQ13" s="314"/>
      <c r="VPR13" s="314"/>
      <c r="VPS13" s="314"/>
      <c r="VPT13" s="314"/>
      <c r="VPU13" s="314"/>
      <c r="VPV13" s="314"/>
      <c r="VPW13" s="314"/>
      <c r="VPX13" s="314"/>
      <c r="VPY13" s="314"/>
      <c r="VPZ13" s="314"/>
      <c r="VQA13" s="314"/>
      <c r="VQB13" s="314"/>
      <c r="VQC13" s="314"/>
      <c r="VQD13" s="314"/>
      <c r="VQE13" s="314"/>
      <c r="VQF13" s="314"/>
      <c r="VQG13" s="314"/>
      <c r="VQH13" s="314"/>
      <c r="VQI13" s="314"/>
      <c r="VQJ13" s="314"/>
      <c r="VQK13" s="314"/>
      <c r="VQL13" s="314"/>
      <c r="VQM13" s="314"/>
      <c r="VQN13" s="314"/>
      <c r="VQO13" s="314"/>
      <c r="VQP13" s="314"/>
      <c r="VQQ13" s="314"/>
      <c r="VQR13" s="314"/>
      <c r="VQS13" s="314"/>
      <c r="VQT13" s="314"/>
      <c r="VQU13" s="314"/>
      <c r="VQV13" s="314"/>
      <c r="VQW13" s="314"/>
      <c r="VQX13" s="314"/>
      <c r="VQY13" s="314"/>
      <c r="VQZ13" s="314"/>
      <c r="VRA13" s="314"/>
      <c r="VRB13" s="314"/>
      <c r="VRC13" s="314"/>
      <c r="VRD13" s="314"/>
      <c r="VRE13" s="314"/>
      <c r="VRF13" s="314"/>
      <c r="VRG13" s="314"/>
      <c r="VRH13" s="314"/>
      <c r="VRI13" s="314"/>
      <c r="VRJ13" s="314"/>
      <c r="VRK13" s="314"/>
      <c r="VRL13" s="314"/>
      <c r="VRM13" s="314"/>
      <c r="VRN13" s="314"/>
      <c r="VRO13" s="314"/>
      <c r="VRP13" s="314"/>
      <c r="VRQ13" s="314"/>
      <c r="VRR13" s="314"/>
      <c r="VRS13" s="314"/>
      <c r="VRT13" s="314"/>
      <c r="VRU13" s="314"/>
      <c r="VRV13" s="314"/>
      <c r="VRW13" s="314"/>
      <c r="VRX13" s="314"/>
      <c r="VRY13" s="314"/>
      <c r="VRZ13" s="314"/>
      <c r="VSA13" s="314"/>
      <c r="VSB13" s="314"/>
      <c r="VSC13" s="314"/>
      <c r="VSD13" s="314"/>
      <c r="VSE13" s="314"/>
      <c r="VSF13" s="314"/>
      <c r="VSG13" s="314"/>
      <c r="VSH13" s="314"/>
      <c r="VSI13" s="314"/>
      <c r="VSJ13" s="314"/>
      <c r="VSK13" s="314"/>
      <c r="VSL13" s="314"/>
      <c r="VSM13" s="314"/>
      <c r="VSN13" s="314"/>
      <c r="VSO13" s="314"/>
      <c r="VSP13" s="314"/>
      <c r="VSQ13" s="314"/>
      <c r="VSR13" s="314"/>
      <c r="VSS13" s="314"/>
      <c r="VST13" s="314"/>
      <c r="VSU13" s="314"/>
      <c r="VSV13" s="314"/>
      <c r="VSW13" s="314"/>
      <c r="VSX13" s="314"/>
      <c r="VSY13" s="314"/>
      <c r="VSZ13" s="314"/>
      <c r="VTA13" s="314"/>
      <c r="VTB13" s="314"/>
      <c r="VTC13" s="314"/>
      <c r="VTD13" s="314"/>
      <c r="VTE13" s="314"/>
      <c r="VTF13" s="314"/>
      <c r="VTG13" s="314"/>
      <c r="VTH13" s="314"/>
      <c r="VTI13" s="314"/>
      <c r="VTJ13" s="314"/>
      <c r="VTK13" s="314"/>
      <c r="VTL13" s="314"/>
      <c r="VTM13" s="314"/>
      <c r="VTN13" s="314"/>
      <c r="VTO13" s="314"/>
      <c r="VTP13" s="314"/>
      <c r="VTQ13" s="314"/>
      <c r="VTR13" s="314"/>
      <c r="VTS13" s="314"/>
      <c r="VTT13" s="314"/>
      <c r="VTU13" s="314"/>
      <c r="VTV13" s="314"/>
      <c r="VTW13" s="314"/>
      <c r="VTX13" s="314"/>
      <c r="VTY13" s="314"/>
      <c r="VTZ13" s="314"/>
      <c r="VUA13" s="314"/>
      <c r="VUB13" s="314"/>
      <c r="VUC13" s="314"/>
      <c r="VUD13" s="314"/>
      <c r="VUE13" s="314"/>
      <c r="VUF13" s="314"/>
      <c r="VUG13" s="314"/>
      <c r="VUH13" s="314"/>
      <c r="VUI13" s="314"/>
      <c r="VUJ13" s="314"/>
      <c r="VUK13" s="314"/>
      <c r="VUL13" s="314"/>
      <c r="VUM13" s="314"/>
      <c r="VUN13" s="314"/>
      <c r="VUO13" s="314"/>
      <c r="VUP13" s="314"/>
      <c r="VUQ13" s="314"/>
      <c r="VUR13" s="314"/>
      <c r="VUS13" s="314"/>
      <c r="VUT13" s="314"/>
      <c r="VUU13" s="314"/>
      <c r="VUV13" s="314"/>
      <c r="VUW13" s="314"/>
      <c r="VUX13" s="314"/>
      <c r="VUY13" s="314"/>
      <c r="VUZ13" s="314"/>
      <c r="VVA13" s="314"/>
      <c r="VVB13" s="314"/>
      <c r="VVC13" s="314"/>
      <c r="VVD13" s="314"/>
      <c r="VVE13" s="314"/>
      <c r="VVF13" s="314"/>
      <c r="VVG13" s="314"/>
      <c r="VVH13" s="314"/>
      <c r="VVI13" s="314"/>
      <c r="VVJ13" s="314"/>
      <c r="VVK13" s="314"/>
      <c r="VVL13" s="314"/>
      <c r="VVM13" s="314"/>
      <c r="VVN13" s="314"/>
      <c r="VVO13" s="314"/>
      <c r="VVP13" s="314"/>
      <c r="VVQ13" s="314"/>
      <c r="VVR13" s="314"/>
      <c r="VVS13" s="314"/>
      <c r="VVT13" s="314"/>
      <c r="VVU13" s="314"/>
      <c r="VVV13" s="314"/>
      <c r="VVW13" s="314"/>
      <c r="VVX13" s="314"/>
      <c r="VVY13" s="314"/>
      <c r="VVZ13" s="314"/>
      <c r="VWA13" s="314"/>
      <c r="VWB13" s="314"/>
      <c r="VWC13" s="314"/>
      <c r="VWD13" s="314"/>
      <c r="VWE13" s="314"/>
      <c r="VWF13" s="314"/>
      <c r="VWG13" s="314"/>
      <c r="VWH13" s="314"/>
      <c r="VWI13" s="314"/>
      <c r="VWJ13" s="314"/>
      <c r="VWK13" s="314"/>
      <c r="VWL13" s="314"/>
      <c r="VWM13" s="314"/>
      <c r="VWN13" s="314"/>
      <c r="VWO13" s="314"/>
      <c r="VWP13" s="314"/>
      <c r="VWQ13" s="314"/>
      <c r="VWR13" s="314"/>
      <c r="VWS13" s="314"/>
      <c r="VWT13" s="314"/>
      <c r="VWU13" s="314"/>
      <c r="VWV13" s="314"/>
      <c r="VWW13" s="314"/>
      <c r="VWX13" s="314"/>
      <c r="VWY13" s="314"/>
      <c r="VWZ13" s="314"/>
      <c r="VXA13" s="314"/>
      <c r="VXB13" s="314"/>
      <c r="VXC13" s="314"/>
      <c r="VXD13" s="314"/>
      <c r="VXE13" s="314"/>
      <c r="VXF13" s="314"/>
      <c r="VXG13" s="314"/>
      <c r="VXH13" s="314"/>
      <c r="VXI13" s="314"/>
      <c r="VXJ13" s="314"/>
      <c r="VXK13" s="314"/>
      <c r="VXL13" s="314"/>
      <c r="VXM13" s="314"/>
      <c r="VXN13" s="314"/>
      <c r="VXO13" s="314"/>
      <c r="VXP13" s="314"/>
      <c r="VXQ13" s="314"/>
      <c r="VXR13" s="314"/>
      <c r="VXS13" s="314"/>
      <c r="VXT13" s="314"/>
      <c r="VXU13" s="314"/>
      <c r="VXV13" s="314"/>
      <c r="VXW13" s="314"/>
      <c r="VXX13" s="314"/>
      <c r="VXY13" s="314"/>
      <c r="VXZ13" s="314"/>
      <c r="VYA13" s="314"/>
      <c r="VYB13" s="314"/>
      <c r="VYC13" s="314"/>
      <c r="VYD13" s="314"/>
      <c r="VYE13" s="314"/>
      <c r="VYF13" s="314"/>
      <c r="VYG13" s="314"/>
      <c r="VYH13" s="314"/>
      <c r="VYI13" s="314"/>
      <c r="VYJ13" s="314"/>
      <c r="VYK13" s="314"/>
      <c r="VYL13" s="314"/>
      <c r="VYM13" s="314"/>
      <c r="VYN13" s="314"/>
      <c r="VYO13" s="314"/>
      <c r="VYP13" s="314"/>
      <c r="VYQ13" s="314"/>
      <c r="VYR13" s="314"/>
      <c r="VYS13" s="314"/>
      <c r="VYT13" s="314"/>
      <c r="VYU13" s="314"/>
      <c r="VYV13" s="314"/>
      <c r="VYW13" s="314"/>
      <c r="VYX13" s="314"/>
      <c r="VYY13" s="314"/>
      <c r="VYZ13" s="314"/>
      <c r="VZA13" s="314"/>
      <c r="VZB13" s="314"/>
      <c r="VZC13" s="314"/>
      <c r="VZD13" s="314"/>
      <c r="VZE13" s="314"/>
      <c r="VZF13" s="314"/>
      <c r="VZG13" s="314"/>
      <c r="VZH13" s="314"/>
      <c r="VZI13" s="314"/>
      <c r="VZJ13" s="314"/>
      <c r="VZK13" s="314"/>
      <c r="VZL13" s="314"/>
      <c r="VZM13" s="314"/>
      <c r="VZN13" s="314"/>
      <c r="VZO13" s="314"/>
      <c r="VZP13" s="314"/>
      <c r="VZQ13" s="314"/>
      <c r="VZR13" s="314"/>
      <c r="VZS13" s="314"/>
      <c r="VZT13" s="314"/>
      <c r="VZU13" s="314"/>
      <c r="VZV13" s="314"/>
      <c r="VZW13" s="314"/>
      <c r="VZX13" s="314"/>
      <c r="VZY13" s="314"/>
      <c r="VZZ13" s="314"/>
      <c r="WAA13" s="314"/>
      <c r="WAB13" s="314"/>
      <c r="WAC13" s="314"/>
      <c r="WAD13" s="314"/>
      <c r="WAE13" s="314"/>
      <c r="WAF13" s="314"/>
      <c r="WAG13" s="314"/>
      <c r="WAH13" s="314"/>
      <c r="WAI13" s="314"/>
      <c r="WAJ13" s="314"/>
      <c r="WAK13" s="314"/>
      <c r="WAL13" s="314"/>
      <c r="WAM13" s="314"/>
      <c r="WAN13" s="314"/>
      <c r="WAO13" s="314"/>
      <c r="WAP13" s="314"/>
      <c r="WAQ13" s="314"/>
      <c r="WAR13" s="314"/>
      <c r="WAS13" s="314"/>
      <c r="WAT13" s="314"/>
      <c r="WAU13" s="314"/>
      <c r="WAV13" s="314"/>
      <c r="WAW13" s="314"/>
      <c r="WAX13" s="314"/>
      <c r="WAY13" s="314"/>
      <c r="WAZ13" s="314"/>
      <c r="WBA13" s="314"/>
      <c r="WBB13" s="314"/>
      <c r="WBC13" s="314"/>
      <c r="WBD13" s="314"/>
      <c r="WBE13" s="314"/>
      <c r="WBF13" s="314"/>
      <c r="WBG13" s="314"/>
      <c r="WBH13" s="314"/>
      <c r="WBI13" s="314"/>
      <c r="WBJ13" s="314"/>
      <c r="WBK13" s="314"/>
      <c r="WBL13" s="314"/>
      <c r="WBM13" s="314"/>
      <c r="WBN13" s="314"/>
      <c r="WBO13" s="314"/>
      <c r="WBP13" s="314"/>
      <c r="WBQ13" s="314"/>
      <c r="WBR13" s="314"/>
      <c r="WBS13" s="314"/>
      <c r="WBT13" s="314"/>
      <c r="WBU13" s="314"/>
      <c r="WBV13" s="314"/>
      <c r="WBW13" s="314"/>
      <c r="WBX13" s="314"/>
      <c r="WBY13" s="314"/>
      <c r="WBZ13" s="314"/>
      <c r="WCA13" s="314"/>
      <c r="WCB13" s="314"/>
      <c r="WCC13" s="314"/>
      <c r="WCD13" s="314"/>
      <c r="WCE13" s="314"/>
      <c r="WCF13" s="314"/>
      <c r="WCG13" s="314"/>
      <c r="WCH13" s="314"/>
      <c r="WCI13" s="314"/>
      <c r="WCJ13" s="314"/>
      <c r="WCK13" s="314"/>
      <c r="WCL13" s="314"/>
      <c r="WCM13" s="314"/>
      <c r="WCN13" s="314"/>
      <c r="WCO13" s="314"/>
      <c r="WCP13" s="314"/>
      <c r="WCQ13" s="314"/>
      <c r="WCR13" s="314"/>
      <c r="WCS13" s="314"/>
      <c r="WCT13" s="314"/>
      <c r="WCU13" s="314"/>
      <c r="WCV13" s="314"/>
      <c r="WCW13" s="314"/>
      <c r="WCX13" s="314"/>
      <c r="WCY13" s="314"/>
      <c r="WCZ13" s="314"/>
      <c r="WDA13" s="314"/>
      <c r="WDB13" s="314"/>
      <c r="WDC13" s="314"/>
      <c r="WDD13" s="314"/>
      <c r="WDE13" s="314"/>
      <c r="WDF13" s="314"/>
      <c r="WDG13" s="314"/>
      <c r="WDH13" s="314"/>
      <c r="WDI13" s="314"/>
      <c r="WDJ13" s="314"/>
      <c r="WDK13" s="314"/>
      <c r="WDL13" s="314"/>
      <c r="WDM13" s="314"/>
      <c r="WDN13" s="314"/>
      <c r="WDO13" s="314"/>
      <c r="WDP13" s="314"/>
      <c r="WDQ13" s="314"/>
      <c r="WDR13" s="314"/>
      <c r="WDS13" s="314"/>
      <c r="WDT13" s="314"/>
      <c r="WDU13" s="314"/>
      <c r="WDV13" s="314"/>
      <c r="WDW13" s="314"/>
      <c r="WDX13" s="314"/>
      <c r="WDY13" s="314"/>
      <c r="WDZ13" s="314"/>
      <c r="WEA13" s="314"/>
      <c r="WEB13" s="314"/>
      <c r="WEC13" s="314"/>
      <c r="WED13" s="314"/>
      <c r="WEE13" s="314"/>
      <c r="WEF13" s="314"/>
      <c r="WEG13" s="314"/>
      <c r="WEH13" s="314"/>
      <c r="WEI13" s="314"/>
      <c r="WEJ13" s="314"/>
      <c r="WEK13" s="314"/>
      <c r="WEL13" s="314"/>
      <c r="WEM13" s="314"/>
      <c r="WEN13" s="314"/>
      <c r="WEO13" s="314"/>
      <c r="WEP13" s="314"/>
      <c r="WEQ13" s="314"/>
      <c r="WER13" s="314"/>
      <c r="WES13" s="314"/>
      <c r="WET13" s="314"/>
      <c r="WEU13" s="314"/>
      <c r="WEV13" s="314"/>
      <c r="WEW13" s="314"/>
      <c r="WEX13" s="314"/>
      <c r="WEY13" s="314"/>
      <c r="WEZ13" s="314"/>
      <c r="WFA13" s="314"/>
      <c r="WFB13" s="314"/>
      <c r="WFC13" s="314"/>
      <c r="WFD13" s="314"/>
      <c r="WFE13" s="314"/>
      <c r="WFF13" s="314"/>
      <c r="WFG13" s="314"/>
      <c r="WFH13" s="314"/>
      <c r="WFI13" s="314"/>
      <c r="WFJ13" s="314"/>
      <c r="WFK13" s="314"/>
      <c r="WFL13" s="314"/>
      <c r="WFM13" s="314"/>
      <c r="WFN13" s="314"/>
      <c r="WFO13" s="314"/>
      <c r="WFP13" s="314"/>
      <c r="WFQ13" s="314"/>
      <c r="WFR13" s="314"/>
      <c r="WFS13" s="314"/>
      <c r="WFT13" s="314"/>
      <c r="WFU13" s="314"/>
      <c r="WFV13" s="314"/>
      <c r="WFW13" s="314"/>
      <c r="WFX13" s="314"/>
      <c r="WFY13" s="314"/>
      <c r="WFZ13" s="314"/>
      <c r="WGA13" s="314"/>
      <c r="WGB13" s="314"/>
      <c r="WGC13" s="314"/>
      <c r="WGD13" s="314"/>
      <c r="WGE13" s="314"/>
      <c r="WGF13" s="314"/>
      <c r="WGG13" s="314"/>
      <c r="WGH13" s="314"/>
      <c r="WGI13" s="314"/>
      <c r="WGJ13" s="314"/>
      <c r="WGK13" s="314"/>
      <c r="WGL13" s="314"/>
      <c r="WGM13" s="314"/>
      <c r="WGN13" s="314"/>
      <c r="WGO13" s="314"/>
      <c r="WGP13" s="314"/>
      <c r="WGQ13" s="314"/>
      <c r="WGR13" s="314"/>
      <c r="WGS13" s="314"/>
      <c r="WGT13" s="314"/>
      <c r="WGU13" s="314"/>
      <c r="WGV13" s="314"/>
      <c r="WGW13" s="314"/>
      <c r="WGX13" s="314"/>
      <c r="WGY13" s="314"/>
      <c r="WGZ13" s="314"/>
      <c r="WHA13" s="314"/>
      <c r="WHB13" s="314"/>
      <c r="WHC13" s="314"/>
      <c r="WHD13" s="314"/>
      <c r="WHE13" s="314"/>
      <c r="WHF13" s="314"/>
      <c r="WHG13" s="314"/>
      <c r="WHH13" s="314"/>
      <c r="WHI13" s="314"/>
      <c r="WHJ13" s="314"/>
      <c r="WHK13" s="314"/>
      <c r="WHL13" s="314"/>
      <c r="WHM13" s="314"/>
      <c r="WHN13" s="314"/>
      <c r="WHO13" s="314"/>
      <c r="WHP13" s="314"/>
      <c r="WHQ13" s="314"/>
      <c r="WHR13" s="314"/>
      <c r="WHS13" s="314"/>
      <c r="WHT13" s="314"/>
      <c r="WHU13" s="314"/>
      <c r="WHV13" s="314"/>
      <c r="WHW13" s="314"/>
      <c r="WHX13" s="314"/>
      <c r="WHY13" s="314"/>
      <c r="WHZ13" s="314"/>
      <c r="WIA13" s="314"/>
      <c r="WIB13" s="314"/>
      <c r="WIC13" s="314"/>
      <c r="WID13" s="314"/>
      <c r="WIE13" s="314"/>
      <c r="WIF13" s="314"/>
      <c r="WIG13" s="314"/>
      <c r="WIH13" s="314"/>
      <c r="WII13" s="314"/>
      <c r="WIJ13" s="314"/>
      <c r="WIK13" s="314"/>
      <c r="WIL13" s="314"/>
      <c r="WIM13" s="314"/>
      <c r="WIN13" s="314"/>
      <c r="WIO13" s="314"/>
      <c r="WIP13" s="314"/>
      <c r="WIQ13" s="314"/>
      <c r="WIR13" s="314"/>
      <c r="WIS13" s="314"/>
      <c r="WIT13" s="314"/>
      <c r="WIU13" s="314"/>
      <c r="WIV13" s="314"/>
      <c r="WIW13" s="314"/>
      <c r="WIX13" s="314"/>
      <c r="WIY13" s="314"/>
      <c r="WIZ13" s="314"/>
      <c r="WJA13" s="314"/>
      <c r="WJB13" s="314"/>
      <c r="WJC13" s="314"/>
      <c r="WJD13" s="314"/>
      <c r="WJE13" s="314"/>
      <c r="WJF13" s="314"/>
      <c r="WJG13" s="314"/>
      <c r="WJH13" s="314"/>
      <c r="WJI13" s="314"/>
      <c r="WJJ13" s="314"/>
      <c r="WJK13" s="314"/>
      <c r="WJL13" s="314"/>
      <c r="WJM13" s="314"/>
      <c r="WJN13" s="314"/>
      <c r="WJO13" s="314"/>
      <c r="WJP13" s="314"/>
      <c r="WJQ13" s="314"/>
      <c r="WJR13" s="314"/>
      <c r="WJS13" s="314"/>
      <c r="WJT13" s="314"/>
      <c r="WJU13" s="314"/>
      <c r="WJV13" s="314"/>
      <c r="WJW13" s="314"/>
      <c r="WJX13" s="314"/>
      <c r="WJY13" s="314"/>
      <c r="WJZ13" s="314"/>
      <c r="WKA13" s="314"/>
      <c r="WKB13" s="314"/>
      <c r="WKC13" s="314"/>
      <c r="WKD13" s="314"/>
      <c r="WKE13" s="314"/>
      <c r="WKF13" s="314"/>
      <c r="WKG13" s="314"/>
      <c r="WKH13" s="314"/>
      <c r="WKI13" s="314"/>
      <c r="WKJ13" s="314"/>
      <c r="WKK13" s="314"/>
      <c r="WKL13" s="314"/>
      <c r="WKM13" s="314"/>
      <c r="WKN13" s="314"/>
      <c r="WKO13" s="314"/>
      <c r="WKP13" s="314"/>
      <c r="WKQ13" s="314"/>
      <c r="WKR13" s="314"/>
      <c r="WKS13" s="314"/>
      <c r="WKT13" s="314"/>
      <c r="WKU13" s="314"/>
      <c r="WKV13" s="314"/>
      <c r="WKW13" s="314"/>
      <c r="WKX13" s="314"/>
      <c r="WKY13" s="314"/>
      <c r="WKZ13" s="314"/>
      <c r="WLA13" s="314"/>
      <c r="WLB13" s="314"/>
      <c r="WLC13" s="314"/>
      <c r="WLD13" s="314"/>
      <c r="WLE13" s="314"/>
      <c r="WLF13" s="314"/>
      <c r="WLG13" s="314"/>
      <c r="WLH13" s="314"/>
      <c r="WLI13" s="314"/>
      <c r="WLJ13" s="314"/>
      <c r="WLK13" s="314"/>
      <c r="WLL13" s="314"/>
      <c r="WLM13" s="314"/>
      <c r="WLN13" s="314"/>
      <c r="WLO13" s="314"/>
      <c r="WLP13" s="314"/>
      <c r="WLQ13" s="314"/>
      <c r="WLR13" s="314"/>
      <c r="WLS13" s="314"/>
      <c r="WLT13" s="314"/>
      <c r="WLU13" s="314"/>
      <c r="WLV13" s="314"/>
      <c r="WLW13" s="314"/>
      <c r="WLX13" s="314"/>
      <c r="WLY13" s="314"/>
      <c r="WLZ13" s="314"/>
      <c r="WMA13" s="314"/>
      <c r="WMB13" s="314"/>
      <c r="WMC13" s="314"/>
      <c r="WMD13" s="314"/>
      <c r="WME13" s="314"/>
      <c r="WMF13" s="314"/>
      <c r="WMG13" s="314"/>
      <c r="WMH13" s="314"/>
      <c r="WMI13" s="314"/>
      <c r="WMJ13" s="314"/>
      <c r="WMK13" s="314"/>
      <c r="WML13" s="314"/>
      <c r="WMM13" s="314"/>
      <c r="WMN13" s="314"/>
      <c r="WMO13" s="314"/>
      <c r="WMP13" s="314"/>
      <c r="WMQ13" s="314"/>
      <c r="WMR13" s="314"/>
      <c r="WMS13" s="314"/>
      <c r="WMT13" s="314"/>
      <c r="WMU13" s="314"/>
      <c r="WMV13" s="314"/>
      <c r="WMW13" s="314"/>
      <c r="WMX13" s="314"/>
      <c r="WMY13" s="314"/>
      <c r="WMZ13" s="314"/>
      <c r="WNA13" s="314"/>
      <c r="WNB13" s="314"/>
      <c r="WNC13" s="314"/>
      <c r="WND13" s="314"/>
      <c r="WNE13" s="314"/>
      <c r="WNF13" s="314"/>
      <c r="WNG13" s="314"/>
      <c r="WNH13" s="314"/>
      <c r="WNI13" s="314"/>
      <c r="WNJ13" s="314"/>
      <c r="WNK13" s="314"/>
      <c r="WNL13" s="314"/>
      <c r="WNM13" s="314"/>
      <c r="WNN13" s="314"/>
      <c r="WNO13" s="314"/>
      <c r="WNP13" s="314"/>
      <c r="WNQ13" s="314"/>
      <c r="WNR13" s="314"/>
      <c r="WNS13" s="314"/>
      <c r="WNT13" s="314"/>
      <c r="WNU13" s="314"/>
      <c r="WNV13" s="314"/>
      <c r="WNW13" s="314"/>
      <c r="WNX13" s="314"/>
      <c r="WNY13" s="314"/>
      <c r="WNZ13" s="314"/>
      <c r="WOA13" s="314"/>
      <c r="WOB13" s="314"/>
      <c r="WOC13" s="314"/>
      <c r="WOD13" s="314"/>
      <c r="WOE13" s="314"/>
      <c r="WOF13" s="314"/>
      <c r="WOG13" s="314"/>
      <c r="WOH13" s="314"/>
      <c r="WOI13" s="314"/>
      <c r="WOJ13" s="314"/>
      <c r="WOK13" s="314"/>
      <c r="WOL13" s="314"/>
      <c r="WOM13" s="314"/>
      <c r="WON13" s="314"/>
      <c r="WOO13" s="314"/>
      <c r="WOP13" s="314"/>
      <c r="WOQ13" s="314"/>
      <c r="WOR13" s="314"/>
      <c r="WOS13" s="314"/>
      <c r="WOT13" s="314"/>
      <c r="WOU13" s="314"/>
      <c r="WOV13" s="314"/>
      <c r="WOW13" s="314"/>
      <c r="WOX13" s="314"/>
      <c r="WOY13" s="314"/>
      <c r="WOZ13" s="314"/>
      <c r="WPA13" s="314"/>
      <c r="WPB13" s="314"/>
      <c r="WPC13" s="314"/>
      <c r="WPD13" s="314"/>
      <c r="WPE13" s="314"/>
      <c r="WPF13" s="314"/>
      <c r="WPG13" s="314"/>
      <c r="WPH13" s="314"/>
      <c r="WPI13" s="314"/>
      <c r="WPJ13" s="314"/>
      <c r="WPK13" s="314"/>
      <c r="WPL13" s="314"/>
      <c r="WPM13" s="314"/>
      <c r="WPN13" s="314"/>
      <c r="WPO13" s="314"/>
      <c r="WPP13" s="314"/>
      <c r="WPQ13" s="314"/>
      <c r="WPR13" s="314"/>
      <c r="WPS13" s="314"/>
      <c r="WPT13" s="314"/>
      <c r="WPU13" s="314"/>
      <c r="WPV13" s="314"/>
      <c r="WPW13" s="314"/>
      <c r="WPX13" s="314"/>
      <c r="WPY13" s="314"/>
      <c r="WPZ13" s="314"/>
      <c r="WQA13" s="314"/>
      <c r="WQB13" s="314"/>
      <c r="WQC13" s="314"/>
      <c r="WQD13" s="314"/>
      <c r="WQE13" s="314"/>
      <c r="WQF13" s="314"/>
      <c r="WQG13" s="314"/>
      <c r="WQH13" s="314"/>
      <c r="WQI13" s="314"/>
      <c r="WQJ13" s="314"/>
      <c r="WQK13" s="314"/>
      <c r="WQL13" s="314"/>
      <c r="WQM13" s="314"/>
      <c r="WQN13" s="314"/>
      <c r="WQO13" s="314"/>
      <c r="WQP13" s="314"/>
      <c r="WQQ13" s="314"/>
      <c r="WQR13" s="314"/>
      <c r="WQS13" s="314"/>
      <c r="WQT13" s="314"/>
      <c r="WQU13" s="314"/>
      <c r="WQV13" s="314"/>
      <c r="WQW13" s="314"/>
      <c r="WQX13" s="314"/>
      <c r="WQY13" s="314"/>
      <c r="WQZ13" s="314"/>
      <c r="WRA13" s="314"/>
      <c r="WRB13" s="314"/>
      <c r="WRC13" s="314"/>
      <c r="WRD13" s="314"/>
      <c r="WRE13" s="314"/>
      <c r="WRF13" s="314"/>
      <c r="WRG13" s="314"/>
      <c r="WRH13" s="314"/>
      <c r="WRI13" s="314"/>
      <c r="WRJ13" s="314"/>
      <c r="WRK13" s="314"/>
      <c r="WRL13" s="314"/>
      <c r="WRM13" s="314"/>
      <c r="WRN13" s="314"/>
      <c r="WRO13" s="314"/>
      <c r="WRP13" s="314"/>
      <c r="WRQ13" s="314"/>
      <c r="WRR13" s="314"/>
      <c r="WRS13" s="314"/>
      <c r="WRT13" s="314"/>
      <c r="WRU13" s="314"/>
      <c r="WRV13" s="314"/>
      <c r="WRW13" s="314"/>
      <c r="WRX13" s="314"/>
      <c r="WRY13" s="314"/>
      <c r="WRZ13" s="314"/>
      <c r="WSA13" s="314"/>
      <c r="WSB13" s="314"/>
      <c r="WSC13" s="314"/>
      <c r="WSD13" s="314"/>
      <c r="WSE13" s="314"/>
      <c r="WSF13" s="314"/>
      <c r="WSG13" s="314"/>
      <c r="WSH13" s="314"/>
      <c r="WSI13" s="314"/>
      <c r="WSJ13" s="314"/>
      <c r="WSK13" s="314"/>
      <c r="WSL13" s="314"/>
      <c r="WSM13" s="314"/>
      <c r="WSN13" s="314"/>
      <c r="WSO13" s="314"/>
      <c r="WSP13" s="314"/>
      <c r="WSQ13" s="314"/>
      <c r="WSR13" s="314"/>
      <c r="WSS13" s="314"/>
      <c r="WST13" s="314"/>
      <c r="WSU13" s="314"/>
      <c r="WSV13" s="314"/>
      <c r="WSW13" s="314"/>
      <c r="WSX13" s="314"/>
      <c r="WSY13" s="314"/>
      <c r="WSZ13" s="314"/>
      <c r="WTA13" s="314"/>
      <c r="WTB13" s="314"/>
      <c r="WTC13" s="314"/>
      <c r="WTD13" s="314"/>
      <c r="WTE13" s="314"/>
      <c r="WTF13" s="314"/>
      <c r="WTG13" s="314"/>
      <c r="WTH13" s="314"/>
      <c r="WTI13" s="314"/>
      <c r="WTJ13" s="314"/>
      <c r="WTK13" s="314"/>
      <c r="WTL13" s="314"/>
      <c r="WTM13" s="314"/>
      <c r="WTN13" s="314"/>
      <c r="WTO13" s="314"/>
      <c r="WTP13" s="314"/>
      <c r="WTQ13" s="314"/>
      <c r="WTR13" s="314"/>
      <c r="WTS13" s="314"/>
      <c r="WTT13" s="314"/>
      <c r="WTU13" s="314"/>
      <c r="WTV13" s="314"/>
      <c r="WTW13" s="314"/>
      <c r="WTX13" s="314"/>
      <c r="WTY13" s="314"/>
      <c r="WTZ13" s="314"/>
      <c r="WUA13" s="314"/>
      <c r="WUB13" s="314"/>
      <c r="WUC13" s="314"/>
      <c r="WUD13" s="314"/>
      <c r="WUE13" s="314"/>
      <c r="WUF13" s="314"/>
      <c r="WUG13" s="314"/>
      <c r="WUH13" s="314"/>
      <c r="WUI13" s="314"/>
      <c r="WUJ13" s="314"/>
      <c r="WUK13" s="314"/>
      <c r="WUL13" s="314"/>
      <c r="WUM13" s="314"/>
      <c r="WUN13" s="314"/>
      <c r="WUO13" s="314"/>
      <c r="WUP13" s="314"/>
      <c r="WUQ13" s="314"/>
      <c r="WUR13" s="314"/>
      <c r="WUS13" s="314"/>
      <c r="WUT13" s="314"/>
      <c r="WUU13" s="314"/>
      <c r="WUV13" s="314"/>
      <c r="WUW13" s="314"/>
      <c r="WUX13" s="314"/>
      <c r="WUY13" s="314"/>
      <c r="WUZ13" s="314"/>
      <c r="WVA13" s="314"/>
      <c r="WVB13" s="314"/>
      <c r="WVC13" s="314"/>
      <c r="WVD13" s="314"/>
      <c r="WVE13" s="314"/>
      <c r="WVF13" s="314"/>
      <c r="WVG13" s="314"/>
      <c r="WVH13" s="314"/>
      <c r="WVI13" s="314"/>
      <c r="WVJ13" s="314"/>
      <c r="WVK13" s="314"/>
      <c r="WVL13" s="314"/>
      <c r="WVM13" s="314"/>
      <c r="WVN13" s="314"/>
      <c r="WVO13" s="314"/>
      <c r="WVP13" s="314"/>
      <c r="WVQ13" s="314"/>
      <c r="WVR13" s="314"/>
      <c r="WVS13" s="314"/>
      <c r="WVT13" s="314"/>
      <c r="WVU13" s="314"/>
      <c r="WVV13" s="314"/>
      <c r="WVW13" s="314"/>
      <c r="WVX13" s="314"/>
      <c r="WVY13" s="314"/>
      <c r="WVZ13" s="314"/>
      <c r="WWA13" s="314"/>
      <c r="WWB13" s="314"/>
      <c r="WWC13" s="314"/>
      <c r="WWD13" s="314"/>
      <c r="WWE13" s="314"/>
      <c r="WWF13" s="314"/>
      <c r="WWG13" s="314"/>
      <c r="WWH13" s="314"/>
      <c r="WWI13" s="314"/>
      <c r="WWJ13" s="314"/>
      <c r="WWK13" s="314"/>
      <c r="WWL13" s="314"/>
      <c r="WWM13" s="314"/>
      <c r="WWN13" s="314"/>
      <c r="WWO13" s="314"/>
      <c r="WWP13" s="314"/>
      <c r="WWQ13" s="314"/>
      <c r="WWR13" s="314"/>
      <c r="WWS13" s="314"/>
      <c r="WWT13" s="314"/>
      <c r="WWU13" s="314"/>
      <c r="WWV13" s="314"/>
      <c r="WWW13" s="314"/>
      <c r="WWX13" s="314"/>
      <c r="WWY13" s="314"/>
      <c r="WWZ13" s="314"/>
      <c r="WXA13" s="314"/>
      <c r="WXB13" s="314"/>
      <c r="WXC13" s="314"/>
      <c r="WXD13" s="314"/>
      <c r="WXE13" s="314"/>
      <c r="WXF13" s="314"/>
      <c r="WXG13" s="314"/>
      <c r="WXH13" s="314"/>
      <c r="WXI13" s="314"/>
      <c r="WXJ13" s="314"/>
      <c r="WXK13" s="314"/>
      <c r="WXL13" s="314"/>
      <c r="WXM13" s="314"/>
      <c r="WXN13" s="314"/>
      <c r="WXO13" s="314"/>
      <c r="WXP13" s="314"/>
      <c r="WXQ13" s="314"/>
      <c r="WXR13" s="314"/>
      <c r="WXS13" s="314"/>
      <c r="WXT13" s="314"/>
      <c r="WXU13" s="314"/>
      <c r="WXV13" s="314"/>
      <c r="WXW13" s="314"/>
      <c r="WXX13" s="314"/>
      <c r="WXY13" s="314"/>
      <c r="WXZ13" s="314"/>
      <c r="WYA13" s="314"/>
      <c r="WYB13" s="314"/>
      <c r="WYC13" s="314"/>
      <c r="WYD13" s="314"/>
      <c r="WYE13" s="314"/>
      <c r="WYF13" s="314"/>
      <c r="WYG13" s="314"/>
      <c r="WYH13" s="314"/>
      <c r="WYI13" s="314"/>
      <c r="WYJ13" s="314"/>
      <c r="WYK13" s="314"/>
      <c r="WYL13" s="314"/>
      <c r="WYM13" s="314"/>
      <c r="WYN13" s="314"/>
      <c r="WYO13" s="314"/>
      <c r="WYP13" s="314"/>
      <c r="WYQ13" s="314"/>
      <c r="WYR13" s="314"/>
      <c r="WYS13" s="314"/>
      <c r="WYT13" s="314"/>
      <c r="WYU13" s="314"/>
      <c r="WYV13" s="314"/>
      <c r="WYW13" s="314"/>
      <c r="WYX13" s="314"/>
      <c r="WYY13" s="314"/>
      <c r="WYZ13" s="314"/>
      <c r="WZA13" s="314"/>
      <c r="WZB13" s="314"/>
      <c r="WZC13" s="314"/>
      <c r="WZD13" s="314"/>
      <c r="WZE13" s="314"/>
      <c r="WZF13" s="314"/>
      <c r="WZG13" s="314"/>
      <c r="WZH13" s="314"/>
      <c r="WZI13" s="314"/>
      <c r="WZJ13" s="314"/>
      <c r="WZK13" s="314"/>
      <c r="WZL13" s="314"/>
      <c r="WZM13" s="314"/>
      <c r="WZN13" s="314"/>
      <c r="WZO13" s="314"/>
      <c r="WZP13" s="314"/>
      <c r="WZQ13" s="314"/>
      <c r="WZR13" s="314"/>
      <c r="WZS13" s="314"/>
      <c r="WZT13" s="314"/>
      <c r="WZU13" s="314"/>
      <c r="WZV13" s="314"/>
      <c r="WZW13" s="314"/>
      <c r="WZX13" s="314"/>
      <c r="WZY13" s="314"/>
      <c r="WZZ13" s="314"/>
      <c r="XAA13" s="314"/>
      <c r="XAB13" s="314"/>
      <c r="XAC13" s="314"/>
      <c r="XAD13" s="314"/>
      <c r="XAE13" s="314"/>
      <c r="XAF13" s="314"/>
      <c r="XAG13" s="314"/>
      <c r="XAH13" s="314"/>
      <c r="XAI13" s="314"/>
      <c r="XAJ13" s="314"/>
      <c r="XAK13" s="314"/>
      <c r="XAL13" s="314"/>
      <c r="XAM13" s="314"/>
      <c r="XAN13" s="314"/>
      <c r="XAO13" s="314"/>
      <c r="XAP13" s="314"/>
      <c r="XAQ13" s="314"/>
      <c r="XAR13" s="314"/>
      <c r="XAS13" s="314"/>
      <c r="XAT13" s="314"/>
      <c r="XAU13" s="314"/>
      <c r="XAV13" s="314"/>
      <c r="XAW13" s="314"/>
      <c r="XAX13" s="314"/>
      <c r="XAY13" s="314"/>
      <c r="XAZ13" s="314"/>
      <c r="XBA13" s="314"/>
      <c r="XBB13" s="314"/>
      <c r="XBC13" s="314"/>
      <c r="XBD13" s="314"/>
      <c r="XBE13" s="314"/>
      <c r="XBF13" s="314"/>
      <c r="XBG13" s="314"/>
      <c r="XBH13" s="314"/>
      <c r="XBI13" s="314"/>
      <c r="XBJ13" s="314"/>
      <c r="XBK13" s="314"/>
      <c r="XBL13" s="314"/>
      <c r="XBM13" s="314"/>
      <c r="XBN13" s="314"/>
      <c r="XBO13" s="314"/>
      <c r="XBP13" s="314"/>
      <c r="XBQ13" s="314"/>
      <c r="XBR13" s="314"/>
      <c r="XBS13" s="314"/>
      <c r="XBT13" s="314"/>
      <c r="XBU13" s="314"/>
      <c r="XBV13" s="314"/>
      <c r="XBW13" s="314"/>
      <c r="XBX13" s="314"/>
      <c r="XBY13" s="314"/>
      <c r="XBZ13" s="314"/>
      <c r="XCA13" s="314"/>
      <c r="XCB13" s="314"/>
      <c r="XCC13" s="314"/>
      <c r="XCD13" s="314"/>
      <c r="XCE13" s="314"/>
      <c r="XCF13" s="314"/>
      <c r="XCG13" s="314"/>
      <c r="XCH13" s="314"/>
      <c r="XCI13" s="314"/>
      <c r="XCJ13" s="314"/>
      <c r="XCK13" s="314"/>
      <c r="XCL13" s="314"/>
      <c r="XCM13" s="314"/>
      <c r="XCN13" s="314"/>
      <c r="XCO13" s="314"/>
      <c r="XCP13" s="314"/>
      <c r="XCQ13" s="314"/>
      <c r="XCR13" s="314"/>
      <c r="XCS13" s="314"/>
      <c r="XCT13" s="314"/>
      <c r="XCU13" s="314"/>
      <c r="XCV13" s="314"/>
      <c r="XCW13" s="314"/>
      <c r="XCX13" s="314"/>
      <c r="XCY13" s="314"/>
      <c r="XCZ13" s="314"/>
      <c r="XDA13" s="314"/>
      <c r="XDB13" s="314"/>
      <c r="XDC13" s="314"/>
      <c r="XDD13" s="314"/>
      <c r="XDE13" s="314"/>
      <c r="XDF13" s="314"/>
      <c r="XDG13" s="314"/>
      <c r="XDH13" s="314"/>
      <c r="XDI13" s="314"/>
      <c r="XDJ13" s="314"/>
      <c r="XDK13" s="314"/>
      <c r="XDL13" s="314"/>
      <c r="XDM13" s="314"/>
      <c r="XDN13" s="314"/>
      <c r="XDO13" s="314"/>
      <c r="XDP13" s="314"/>
      <c r="XDQ13" s="314"/>
      <c r="XDR13" s="314"/>
      <c r="XDS13" s="314"/>
      <c r="XDT13" s="314"/>
      <c r="XDU13" s="314"/>
      <c r="XDV13" s="314"/>
      <c r="XDW13" s="314"/>
      <c r="XDX13" s="314"/>
      <c r="XDY13" s="314"/>
      <c r="XDZ13" s="314"/>
      <c r="XEA13" s="314"/>
      <c r="XEB13" s="314"/>
      <c r="XEC13" s="314"/>
      <c r="XED13" s="314"/>
      <c r="XEE13" s="314"/>
      <c r="XEF13" s="314"/>
      <c r="XEG13" s="314"/>
      <c r="XEH13" s="314"/>
      <c r="XEI13" s="314"/>
      <c r="XEJ13" s="314"/>
      <c r="XEK13" s="314"/>
      <c r="XEL13" s="314"/>
      <c r="XEM13" s="314"/>
      <c r="XEN13" s="314"/>
      <c r="XEO13" s="314"/>
      <c r="XEP13" s="314"/>
      <c r="XEQ13" s="314"/>
      <c r="XER13" s="314"/>
      <c r="XES13" s="314"/>
      <c r="XET13" s="314"/>
      <c r="XEU13" s="314"/>
      <c r="XEV13" s="314"/>
      <c r="XEW13" s="314"/>
      <c r="XEX13" s="314"/>
      <c r="XEY13" s="314"/>
      <c r="XEZ13" s="314"/>
      <c r="XFA13" s="314"/>
      <c r="XFB13" s="314"/>
      <c r="XFC13" s="314"/>
      <c r="XFD13" s="314"/>
    </row>
    <row r="14" spans="1:16384" s="494" customFormat="1">
      <c r="A14" s="500" t="s">
        <v>29</v>
      </c>
      <c r="B14" s="500" t="s">
        <v>98</v>
      </c>
      <c r="C14" s="499">
        <f ca="1">INDIRECT(C$5&amp;"T!"&amp;ADDRESS(MATCH($C$2,INDIRECT(C$5&amp;"T!B6:B32"),0)+5,VLOOKUP($B14,lookup!$C$1:$D$36,2,FALSE)+1))</f>
        <v>1.683470090744787</v>
      </c>
      <c r="D14" s="499">
        <f ca="1">INDIRECT(D$5&amp;"T!"&amp;ADDRESS(MATCH($C$2,INDIRECT(D$5&amp;"T!B6:B32"),0)+5,VLOOKUP($B14,lookup!$C$1:$D$36,2,FALSE)+1))</f>
        <v>0.38689879672953714</v>
      </c>
      <c r="E14" s="499">
        <f ca="1">INDIRECT(E$5&amp;"T!"&amp;ADDRESS(MATCH($C$2,INDIRECT(E$5&amp;"T!B6:B32"),0)+5,VLOOKUP($B14,lookup!$C$1:$D$36,2,FALSE)+1))</f>
        <v>0.35956547601200972</v>
      </c>
      <c r="F14" s="499">
        <f ca="1">INDIRECT(F$5&amp;"T!"&amp;ADDRESS(MATCH($C$2,INDIRECT(F$5&amp;"T!B6:B32"),0)+5,VLOOKUP($B14,lookup!$C$1:$D$36,2,FALSE)+1))</f>
        <v>435.11897813464191</v>
      </c>
      <c r="G14" s="499">
        <f ca="1">INDIRECT(G$5&amp;"T!"&amp;ADDRESS(MATCH($C$2,INDIRECT(G$5&amp;"T!B6:B32"),0)+5,VLOOKUP($B14,lookup!$C$1:$D$36,2,FALSE)+1))</f>
        <v>468.1956981566712</v>
      </c>
      <c r="H14" s="515">
        <f ca="1">C14</f>
        <v>1.683470090744787</v>
      </c>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4"/>
      <c r="BP14" s="314"/>
      <c r="BQ14" s="314"/>
      <c r="BR14" s="314"/>
      <c r="BS14" s="314"/>
      <c r="BT14" s="314"/>
      <c r="BU14" s="314"/>
      <c r="BV14" s="314"/>
      <c r="BW14" s="314"/>
      <c r="BX14" s="314"/>
      <c r="BY14" s="314"/>
      <c r="BZ14" s="314"/>
      <c r="CA14" s="314"/>
      <c r="CB14" s="314"/>
      <c r="CC14" s="314"/>
      <c r="CD14" s="314"/>
      <c r="CE14" s="314"/>
      <c r="CF14" s="314"/>
      <c r="CG14" s="314"/>
      <c r="CH14" s="314"/>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4"/>
      <c r="ET14" s="314"/>
      <c r="EU14" s="314"/>
      <c r="EV14" s="314"/>
      <c r="EW14" s="314"/>
      <c r="EX14" s="314"/>
      <c r="EY14" s="314"/>
      <c r="EZ14" s="314"/>
      <c r="FA14" s="314"/>
      <c r="FB14" s="314"/>
      <c r="FC14" s="314"/>
      <c r="FD14" s="314"/>
      <c r="FE14" s="314"/>
      <c r="FF14" s="314"/>
      <c r="FG14" s="314"/>
      <c r="FH14" s="314"/>
      <c r="FI14" s="314"/>
      <c r="FJ14" s="314"/>
      <c r="FK14" s="314"/>
      <c r="FL14" s="314"/>
      <c r="FM14" s="314"/>
      <c r="FN14" s="314"/>
      <c r="FO14" s="314"/>
      <c r="FP14" s="314"/>
      <c r="FQ14" s="314"/>
      <c r="FR14" s="314"/>
      <c r="FS14" s="314"/>
      <c r="FT14" s="314"/>
      <c r="FU14" s="314"/>
      <c r="FV14" s="314"/>
      <c r="FW14" s="314"/>
      <c r="FX14" s="314"/>
      <c r="FY14" s="314"/>
      <c r="FZ14" s="314"/>
      <c r="GA14" s="314"/>
      <c r="GB14" s="314"/>
      <c r="GC14" s="314"/>
      <c r="GD14" s="314"/>
      <c r="GE14" s="314"/>
      <c r="GF14" s="314"/>
      <c r="GG14" s="314"/>
      <c r="GH14" s="314"/>
      <c r="GI14" s="314"/>
      <c r="GJ14" s="314"/>
      <c r="GK14" s="314"/>
      <c r="GL14" s="314"/>
      <c r="GM14" s="314"/>
      <c r="GN14" s="314"/>
      <c r="GO14" s="314"/>
      <c r="GP14" s="314"/>
      <c r="GQ14" s="314"/>
      <c r="GR14" s="314"/>
      <c r="GS14" s="314"/>
      <c r="GT14" s="314"/>
      <c r="GU14" s="314"/>
      <c r="GV14" s="314"/>
      <c r="GW14" s="314"/>
      <c r="GX14" s="314"/>
      <c r="GY14" s="314"/>
      <c r="GZ14" s="314"/>
      <c r="HA14" s="314"/>
      <c r="HB14" s="314"/>
      <c r="HC14" s="314"/>
      <c r="HD14" s="314"/>
      <c r="HE14" s="314"/>
      <c r="HF14" s="314"/>
      <c r="HG14" s="314"/>
      <c r="HH14" s="314"/>
      <c r="HI14" s="314"/>
      <c r="HJ14" s="314"/>
      <c r="HK14" s="314"/>
      <c r="HL14" s="314"/>
      <c r="HM14" s="314"/>
      <c r="HN14" s="314"/>
      <c r="HO14" s="314"/>
      <c r="HP14" s="314"/>
      <c r="HQ14" s="314"/>
      <c r="HR14" s="314"/>
      <c r="HS14" s="314"/>
      <c r="HT14" s="314"/>
      <c r="HU14" s="314"/>
      <c r="HV14" s="314"/>
      <c r="HW14" s="314"/>
      <c r="HX14" s="314"/>
      <c r="HY14" s="314"/>
      <c r="HZ14" s="314"/>
      <c r="IA14" s="314"/>
      <c r="IB14" s="314"/>
      <c r="IC14" s="314"/>
      <c r="ID14" s="314"/>
      <c r="IE14" s="314"/>
      <c r="IF14" s="314"/>
      <c r="IG14" s="314"/>
      <c r="IH14" s="314"/>
      <c r="II14" s="314"/>
      <c r="IJ14" s="314"/>
      <c r="IK14" s="314"/>
      <c r="IL14" s="314"/>
      <c r="IM14" s="314"/>
      <c r="IN14" s="314"/>
      <c r="IO14" s="314"/>
      <c r="IP14" s="314"/>
      <c r="IQ14" s="314"/>
      <c r="IR14" s="314"/>
      <c r="IS14" s="314"/>
      <c r="IT14" s="314"/>
      <c r="IU14" s="314"/>
      <c r="IV14" s="314"/>
      <c r="IW14" s="314"/>
      <c r="IX14" s="314"/>
      <c r="IY14" s="314"/>
      <c r="IZ14" s="314"/>
      <c r="JA14" s="314"/>
      <c r="JB14" s="314"/>
      <c r="JC14" s="314"/>
      <c r="JD14" s="314"/>
      <c r="JE14" s="314"/>
      <c r="JF14" s="314"/>
      <c r="JG14" s="314"/>
      <c r="JH14" s="314"/>
      <c r="JI14" s="314"/>
      <c r="JJ14" s="314"/>
      <c r="JK14" s="314"/>
      <c r="JL14" s="314"/>
      <c r="JM14" s="314"/>
      <c r="JN14" s="314"/>
      <c r="JO14" s="314"/>
      <c r="JP14" s="314"/>
      <c r="JQ14" s="314"/>
      <c r="JR14" s="314"/>
      <c r="JS14" s="314"/>
      <c r="JT14" s="314"/>
      <c r="JU14" s="314"/>
      <c r="JV14" s="314"/>
      <c r="JW14" s="314"/>
      <c r="JX14" s="314"/>
      <c r="JY14" s="314"/>
      <c r="JZ14" s="314"/>
      <c r="KA14" s="314"/>
      <c r="KB14" s="314"/>
      <c r="KC14" s="314"/>
      <c r="KD14" s="314"/>
      <c r="KE14" s="314"/>
      <c r="KF14" s="314"/>
      <c r="KG14" s="314"/>
      <c r="KH14" s="314"/>
      <c r="KI14" s="314"/>
      <c r="KJ14" s="314"/>
      <c r="KK14" s="314"/>
      <c r="KL14" s="314"/>
      <c r="KM14" s="314"/>
      <c r="KN14" s="314"/>
      <c r="KO14" s="314"/>
      <c r="KP14" s="314"/>
      <c r="KQ14" s="314"/>
      <c r="KR14" s="314"/>
      <c r="KS14" s="314"/>
      <c r="KT14" s="314"/>
      <c r="KU14" s="314"/>
      <c r="KV14" s="314"/>
      <c r="KW14" s="314"/>
      <c r="KX14" s="314"/>
      <c r="KY14" s="314"/>
      <c r="KZ14" s="314"/>
      <c r="LA14" s="314"/>
      <c r="LB14" s="314"/>
      <c r="LC14" s="314"/>
      <c r="LD14" s="314"/>
      <c r="LE14" s="314"/>
      <c r="LF14" s="314"/>
      <c r="LG14" s="314"/>
      <c r="LH14" s="314"/>
      <c r="LI14" s="314"/>
      <c r="LJ14" s="314"/>
      <c r="LK14" s="314"/>
      <c r="LL14" s="314"/>
      <c r="LM14" s="314"/>
      <c r="LN14" s="314"/>
      <c r="LO14" s="314"/>
      <c r="LP14" s="314"/>
      <c r="LQ14" s="314"/>
      <c r="LR14" s="314"/>
      <c r="LS14" s="314"/>
      <c r="LT14" s="314"/>
      <c r="LU14" s="314"/>
      <c r="LV14" s="314"/>
      <c r="LW14" s="314"/>
      <c r="LX14" s="314"/>
      <c r="LY14" s="314"/>
      <c r="LZ14" s="314"/>
      <c r="MA14" s="314"/>
      <c r="MB14" s="314"/>
      <c r="MC14" s="314"/>
      <c r="MD14" s="314"/>
      <c r="ME14" s="314"/>
      <c r="MF14" s="314"/>
      <c r="MG14" s="314"/>
      <c r="MH14" s="314"/>
      <c r="MI14" s="314"/>
      <c r="MJ14" s="314"/>
      <c r="MK14" s="314"/>
      <c r="ML14" s="314"/>
      <c r="MM14" s="314"/>
      <c r="MN14" s="314"/>
      <c r="MO14" s="314"/>
      <c r="MP14" s="314"/>
      <c r="MQ14" s="314"/>
      <c r="MR14" s="314"/>
      <c r="MS14" s="314"/>
      <c r="MT14" s="314"/>
      <c r="MU14" s="314"/>
      <c r="MV14" s="314"/>
      <c r="MW14" s="314"/>
      <c r="MX14" s="314"/>
      <c r="MY14" s="314"/>
      <c r="MZ14" s="314"/>
      <c r="NA14" s="314"/>
      <c r="NB14" s="314"/>
      <c r="NC14" s="314"/>
      <c r="ND14" s="314"/>
      <c r="NE14" s="314"/>
      <c r="NF14" s="314"/>
      <c r="NG14" s="314"/>
      <c r="NH14" s="314"/>
      <c r="NI14" s="314"/>
      <c r="NJ14" s="314"/>
      <c r="NK14" s="314"/>
      <c r="NL14" s="314"/>
      <c r="NM14" s="314"/>
      <c r="NN14" s="314"/>
      <c r="NO14" s="314"/>
      <c r="NP14" s="314"/>
      <c r="NQ14" s="314"/>
      <c r="NR14" s="314"/>
      <c r="NS14" s="314"/>
      <c r="NT14" s="314"/>
      <c r="NU14" s="314"/>
      <c r="NV14" s="314"/>
      <c r="NW14" s="314"/>
      <c r="NX14" s="314"/>
      <c r="NY14" s="314"/>
      <c r="NZ14" s="314"/>
      <c r="OA14" s="314"/>
      <c r="OB14" s="314"/>
      <c r="OC14" s="314"/>
      <c r="OD14" s="314"/>
      <c r="OE14" s="314"/>
      <c r="OF14" s="314"/>
      <c r="OG14" s="314"/>
      <c r="OH14" s="314"/>
      <c r="OI14" s="314"/>
      <c r="OJ14" s="314"/>
      <c r="OK14" s="314"/>
      <c r="OL14" s="314"/>
      <c r="OM14" s="314"/>
      <c r="ON14" s="314"/>
      <c r="OO14" s="314"/>
      <c r="OP14" s="314"/>
      <c r="OQ14" s="314"/>
      <c r="OR14" s="314"/>
      <c r="OS14" s="314"/>
      <c r="OT14" s="314"/>
      <c r="OU14" s="314"/>
      <c r="OV14" s="314"/>
      <c r="OW14" s="314"/>
      <c r="OX14" s="314"/>
      <c r="OY14" s="314"/>
      <c r="OZ14" s="314"/>
      <c r="PA14" s="314"/>
      <c r="PB14" s="314"/>
      <c r="PC14" s="314"/>
      <c r="PD14" s="314"/>
      <c r="PE14" s="314"/>
      <c r="PF14" s="314"/>
      <c r="PG14" s="314"/>
      <c r="PH14" s="314"/>
      <c r="PI14" s="314"/>
      <c r="PJ14" s="314"/>
      <c r="PK14" s="314"/>
      <c r="PL14" s="314"/>
      <c r="PM14" s="314"/>
      <c r="PN14" s="314"/>
      <c r="PO14" s="314"/>
      <c r="PP14" s="314"/>
      <c r="PQ14" s="314"/>
      <c r="PR14" s="314"/>
      <c r="PS14" s="314"/>
      <c r="PT14" s="314"/>
      <c r="PU14" s="314"/>
      <c r="PV14" s="314"/>
      <c r="PW14" s="314"/>
      <c r="PX14" s="314"/>
      <c r="PY14" s="314"/>
      <c r="PZ14" s="314"/>
      <c r="QA14" s="314"/>
      <c r="QB14" s="314"/>
      <c r="QC14" s="314"/>
      <c r="QD14" s="314"/>
      <c r="QE14" s="314"/>
      <c r="QF14" s="314"/>
      <c r="QG14" s="314"/>
      <c r="QH14" s="314"/>
      <c r="QI14" s="314"/>
      <c r="QJ14" s="314"/>
      <c r="QK14" s="314"/>
      <c r="QL14" s="314"/>
      <c r="QM14" s="314"/>
      <c r="QN14" s="314"/>
      <c r="QO14" s="314"/>
      <c r="QP14" s="314"/>
      <c r="QQ14" s="314"/>
      <c r="QR14" s="314"/>
      <c r="QS14" s="314"/>
      <c r="QT14" s="314"/>
      <c r="QU14" s="314"/>
      <c r="QV14" s="314"/>
      <c r="QW14" s="314"/>
      <c r="QX14" s="314"/>
      <c r="QY14" s="314"/>
      <c r="QZ14" s="314"/>
      <c r="RA14" s="314"/>
      <c r="RB14" s="314"/>
      <c r="RC14" s="314"/>
      <c r="RD14" s="314"/>
      <c r="RE14" s="314"/>
      <c r="RF14" s="314"/>
      <c r="RG14" s="314"/>
      <c r="RH14" s="314"/>
      <c r="RI14" s="314"/>
      <c r="RJ14" s="314"/>
      <c r="RK14" s="314"/>
      <c r="RL14" s="314"/>
      <c r="RM14" s="314"/>
      <c r="RN14" s="314"/>
      <c r="RO14" s="314"/>
      <c r="RP14" s="314"/>
      <c r="RQ14" s="314"/>
      <c r="RR14" s="314"/>
      <c r="RS14" s="314"/>
      <c r="RT14" s="314"/>
      <c r="RU14" s="314"/>
      <c r="RV14" s="314"/>
      <c r="RW14" s="314"/>
      <c r="RX14" s="314"/>
      <c r="RY14" s="314"/>
      <c r="RZ14" s="314"/>
      <c r="SA14" s="314"/>
      <c r="SB14" s="314"/>
      <c r="SC14" s="314"/>
      <c r="SD14" s="314"/>
      <c r="SE14" s="314"/>
      <c r="SF14" s="314"/>
      <c r="SG14" s="314"/>
      <c r="SH14" s="314"/>
      <c r="SI14" s="314"/>
      <c r="SJ14" s="314"/>
      <c r="SK14" s="314"/>
      <c r="SL14" s="314"/>
      <c r="SM14" s="314"/>
      <c r="SN14" s="314"/>
      <c r="SO14" s="314"/>
      <c r="SP14" s="314"/>
      <c r="SQ14" s="314"/>
      <c r="SR14" s="314"/>
      <c r="SS14" s="314"/>
      <c r="ST14" s="314"/>
      <c r="SU14" s="314"/>
      <c r="SV14" s="314"/>
      <c r="SW14" s="314"/>
      <c r="SX14" s="314"/>
      <c r="SY14" s="314"/>
      <c r="SZ14" s="314"/>
      <c r="TA14" s="314"/>
      <c r="TB14" s="314"/>
      <c r="TC14" s="314"/>
      <c r="TD14" s="314"/>
      <c r="TE14" s="314"/>
      <c r="TF14" s="314"/>
      <c r="TG14" s="314"/>
      <c r="TH14" s="314"/>
      <c r="TI14" s="314"/>
      <c r="TJ14" s="314"/>
      <c r="TK14" s="314"/>
      <c r="TL14" s="314"/>
      <c r="TM14" s="314"/>
      <c r="TN14" s="314"/>
      <c r="TO14" s="314"/>
      <c r="TP14" s="314"/>
      <c r="TQ14" s="314"/>
      <c r="TR14" s="314"/>
      <c r="TS14" s="314"/>
      <c r="TT14" s="314"/>
      <c r="TU14" s="314"/>
      <c r="TV14" s="314"/>
      <c r="TW14" s="314"/>
      <c r="TX14" s="314"/>
      <c r="TY14" s="314"/>
      <c r="TZ14" s="314"/>
      <c r="UA14" s="314"/>
      <c r="UB14" s="314"/>
      <c r="UC14" s="314"/>
      <c r="UD14" s="314"/>
      <c r="UE14" s="314"/>
      <c r="UF14" s="314"/>
      <c r="UG14" s="314"/>
      <c r="UH14" s="314"/>
      <c r="UI14" s="314"/>
      <c r="UJ14" s="314"/>
      <c r="UK14" s="314"/>
      <c r="UL14" s="314"/>
      <c r="UM14" s="314"/>
      <c r="UN14" s="314"/>
      <c r="UO14" s="314"/>
      <c r="UP14" s="314"/>
      <c r="UQ14" s="314"/>
      <c r="UR14" s="314"/>
      <c r="US14" s="314"/>
      <c r="UT14" s="314"/>
      <c r="UU14" s="314"/>
      <c r="UV14" s="314"/>
      <c r="UW14" s="314"/>
      <c r="UX14" s="314"/>
      <c r="UY14" s="314"/>
      <c r="UZ14" s="314"/>
      <c r="VA14" s="314"/>
      <c r="VB14" s="314"/>
      <c r="VC14" s="314"/>
      <c r="VD14" s="314"/>
      <c r="VE14" s="314"/>
      <c r="VF14" s="314"/>
      <c r="VG14" s="314"/>
      <c r="VH14" s="314"/>
      <c r="VI14" s="314"/>
      <c r="VJ14" s="314"/>
      <c r="VK14" s="314"/>
      <c r="VL14" s="314"/>
      <c r="VM14" s="314"/>
      <c r="VN14" s="314"/>
      <c r="VO14" s="314"/>
      <c r="VP14" s="314"/>
      <c r="VQ14" s="314"/>
      <c r="VR14" s="314"/>
      <c r="VS14" s="314"/>
      <c r="VT14" s="314"/>
      <c r="VU14" s="314"/>
      <c r="VV14" s="314"/>
      <c r="VW14" s="314"/>
      <c r="VX14" s="314"/>
      <c r="VY14" s="314"/>
      <c r="VZ14" s="314"/>
      <c r="WA14" s="314"/>
      <c r="WB14" s="314"/>
      <c r="WC14" s="314"/>
      <c r="WD14" s="314"/>
      <c r="WE14" s="314"/>
      <c r="WF14" s="314"/>
      <c r="WG14" s="314"/>
      <c r="WH14" s="314"/>
      <c r="WI14" s="314"/>
      <c r="WJ14" s="314"/>
      <c r="WK14" s="314"/>
      <c r="WL14" s="314"/>
      <c r="WM14" s="314"/>
      <c r="WN14" s="314"/>
      <c r="WO14" s="314"/>
      <c r="WP14" s="314"/>
      <c r="WQ14" s="314"/>
      <c r="WR14" s="314"/>
      <c r="WS14" s="314"/>
      <c r="WT14" s="314"/>
      <c r="WU14" s="314"/>
      <c r="WV14" s="314"/>
      <c r="WW14" s="314"/>
      <c r="WX14" s="314"/>
      <c r="WY14" s="314"/>
      <c r="WZ14" s="314"/>
      <c r="XA14" s="314"/>
      <c r="XB14" s="314"/>
      <c r="XC14" s="314"/>
      <c r="XD14" s="314"/>
      <c r="XE14" s="314"/>
      <c r="XF14" s="314"/>
      <c r="XG14" s="314"/>
      <c r="XH14" s="314"/>
      <c r="XI14" s="314"/>
      <c r="XJ14" s="314"/>
      <c r="XK14" s="314"/>
      <c r="XL14" s="314"/>
      <c r="XM14" s="314"/>
      <c r="XN14" s="314"/>
      <c r="XO14" s="314"/>
      <c r="XP14" s="314"/>
      <c r="XQ14" s="314"/>
      <c r="XR14" s="314"/>
      <c r="XS14" s="314"/>
      <c r="XT14" s="314"/>
      <c r="XU14" s="314"/>
      <c r="XV14" s="314"/>
      <c r="XW14" s="314"/>
      <c r="XX14" s="314"/>
      <c r="XY14" s="314"/>
      <c r="XZ14" s="314"/>
      <c r="YA14" s="314"/>
      <c r="YB14" s="314"/>
      <c r="YC14" s="314"/>
      <c r="YD14" s="314"/>
      <c r="YE14" s="314"/>
      <c r="YF14" s="314"/>
      <c r="YG14" s="314"/>
      <c r="YH14" s="314"/>
      <c r="YI14" s="314"/>
      <c r="YJ14" s="314"/>
      <c r="YK14" s="314"/>
      <c r="YL14" s="314"/>
      <c r="YM14" s="314"/>
      <c r="YN14" s="314"/>
      <c r="YO14" s="314"/>
      <c r="YP14" s="314"/>
      <c r="YQ14" s="314"/>
      <c r="YR14" s="314"/>
      <c r="YS14" s="314"/>
      <c r="YT14" s="314"/>
      <c r="YU14" s="314"/>
      <c r="YV14" s="314"/>
      <c r="YW14" s="314"/>
      <c r="YX14" s="314"/>
      <c r="YY14" s="314"/>
      <c r="YZ14" s="314"/>
      <c r="ZA14" s="314"/>
      <c r="ZB14" s="314"/>
      <c r="ZC14" s="314"/>
      <c r="ZD14" s="314"/>
      <c r="ZE14" s="314"/>
      <c r="ZF14" s="314"/>
      <c r="ZG14" s="314"/>
      <c r="ZH14" s="314"/>
      <c r="ZI14" s="314"/>
      <c r="ZJ14" s="314"/>
      <c r="ZK14" s="314"/>
      <c r="ZL14" s="314"/>
      <c r="ZM14" s="314"/>
      <c r="ZN14" s="314"/>
      <c r="ZO14" s="314"/>
      <c r="ZP14" s="314"/>
      <c r="ZQ14" s="314"/>
      <c r="ZR14" s="314"/>
      <c r="ZS14" s="314"/>
      <c r="ZT14" s="314"/>
      <c r="ZU14" s="314"/>
      <c r="ZV14" s="314"/>
      <c r="ZW14" s="314"/>
      <c r="ZX14" s="314"/>
      <c r="ZY14" s="314"/>
      <c r="ZZ14" s="314"/>
      <c r="AAA14" s="314"/>
      <c r="AAB14" s="314"/>
      <c r="AAC14" s="314"/>
      <c r="AAD14" s="314"/>
      <c r="AAE14" s="314"/>
      <c r="AAF14" s="314"/>
      <c r="AAG14" s="314"/>
      <c r="AAH14" s="314"/>
      <c r="AAI14" s="314"/>
      <c r="AAJ14" s="314"/>
      <c r="AAK14" s="314"/>
      <c r="AAL14" s="314"/>
      <c r="AAM14" s="314"/>
      <c r="AAN14" s="314"/>
      <c r="AAO14" s="314"/>
      <c r="AAP14" s="314"/>
      <c r="AAQ14" s="314"/>
      <c r="AAR14" s="314"/>
      <c r="AAS14" s="314"/>
      <c r="AAT14" s="314"/>
      <c r="AAU14" s="314"/>
      <c r="AAV14" s="314"/>
      <c r="AAW14" s="314"/>
      <c r="AAX14" s="314"/>
      <c r="AAY14" s="314"/>
      <c r="AAZ14" s="314"/>
      <c r="ABA14" s="314"/>
      <c r="ABB14" s="314"/>
      <c r="ABC14" s="314"/>
      <c r="ABD14" s="314"/>
      <c r="ABE14" s="314"/>
      <c r="ABF14" s="314"/>
      <c r="ABG14" s="314"/>
      <c r="ABH14" s="314"/>
      <c r="ABI14" s="314"/>
      <c r="ABJ14" s="314"/>
      <c r="ABK14" s="314"/>
      <c r="ABL14" s="314"/>
      <c r="ABM14" s="314"/>
      <c r="ABN14" s="314"/>
      <c r="ABO14" s="314"/>
      <c r="ABP14" s="314"/>
      <c r="ABQ14" s="314"/>
      <c r="ABR14" s="314"/>
      <c r="ABS14" s="314"/>
      <c r="ABT14" s="314"/>
      <c r="ABU14" s="314"/>
      <c r="ABV14" s="314"/>
      <c r="ABW14" s="314"/>
      <c r="ABX14" s="314"/>
      <c r="ABY14" s="314"/>
      <c r="ABZ14" s="314"/>
      <c r="ACA14" s="314"/>
      <c r="ACB14" s="314"/>
      <c r="ACC14" s="314"/>
      <c r="ACD14" s="314"/>
      <c r="ACE14" s="314"/>
      <c r="ACF14" s="314"/>
      <c r="ACG14" s="314"/>
      <c r="ACH14" s="314"/>
      <c r="ACI14" s="314"/>
      <c r="ACJ14" s="314"/>
      <c r="ACK14" s="314"/>
      <c r="ACL14" s="314"/>
      <c r="ACM14" s="314"/>
      <c r="ACN14" s="314"/>
      <c r="ACO14" s="314"/>
      <c r="ACP14" s="314"/>
      <c r="ACQ14" s="314"/>
      <c r="ACR14" s="314"/>
      <c r="ACS14" s="314"/>
      <c r="ACT14" s="314"/>
      <c r="ACU14" s="314"/>
      <c r="ACV14" s="314"/>
      <c r="ACW14" s="314"/>
      <c r="ACX14" s="314"/>
      <c r="ACY14" s="314"/>
      <c r="ACZ14" s="314"/>
      <c r="ADA14" s="314"/>
      <c r="ADB14" s="314"/>
      <c r="ADC14" s="314"/>
      <c r="ADD14" s="314"/>
      <c r="ADE14" s="314"/>
      <c r="ADF14" s="314"/>
      <c r="ADG14" s="314"/>
      <c r="ADH14" s="314"/>
      <c r="ADI14" s="314"/>
      <c r="ADJ14" s="314"/>
      <c r="ADK14" s="314"/>
      <c r="ADL14" s="314"/>
      <c r="ADM14" s="314"/>
      <c r="ADN14" s="314"/>
      <c r="ADO14" s="314"/>
      <c r="ADP14" s="314"/>
      <c r="ADQ14" s="314"/>
      <c r="ADR14" s="314"/>
      <c r="ADS14" s="314"/>
      <c r="ADT14" s="314"/>
      <c r="ADU14" s="314"/>
      <c r="ADV14" s="314"/>
      <c r="ADW14" s="314"/>
      <c r="ADX14" s="314"/>
      <c r="ADY14" s="314"/>
      <c r="ADZ14" s="314"/>
      <c r="AEA14" s="314"/>
      <c r="AEB14" s="314"/>
      <c r="AEC14" s="314"/>
      <c r="AED14" s="314"/>
      <c r="AEE14" s="314"/>
      <c r="AEF14" s="314"/>
      <c r="AEG14" s="314"/>
      <c r="AEH14" s="314"/>
      <c r="AEI14" s="314"/>
      <c r="AEJ14" s="314"/>
      <c r="AEK14" s="314"/>
      <c r="AEL14" s="314"/>
      <c r="AEM14" s="314"/>
      <c r="AEN14" s="314"/>
      <c r="AEO14" s="314"/>
      <c r="AEP14" s="314"/>
      <c r="AEQ14" s="314"/>
      <c r="AER14" s="314"/>
      <c r="AES14" s="314"/>
      <c r="AET14" s="314"/>
      <c r="AEU14" s="314"/>
      <c r="AEV14" s="314"/>
      <c r="AEW14" s="314"/>
      <c r="AEX14" s="314"/>
      <c r="AEY14" s="314"/>
      <c r="AEZ14" s="314"/>
      <c r="AFA14" s="314"/>
      <c r="AFB14" s="314"/>
      <c r="AFC14" s="314"/>
      <c r="AFD14" s="314"/>
      <c r="AFE14" s="314"/>
      <c r="AFF14" s="314"/>
      <c r="AFG14" s="314"/>
      <c r="AFH14" s="314"/>
      <c r="AFI14" s="314"/>
      <c r="AFJ14" s="314"/>
      <c r="AFK14" s="314"/>
      <c r="AFL14" s="314"/>
      <c r="AFM14" s="314"/>
      <c r="AFN14" s="314"/>
      <c r="AFO14" s="314"/>
      <c r="AFP14" s="314"/>
      <c r="AFQ14" s="314"/>
      <c r="AFR14" s="314"/>
      <c r="AFS14" s="314"/>
      <c r="AFT14" s="314"/>
      <c r="AFU14" s="314"/>
      <c r="AFV14" s="314"/>
      <c r="AFW14" s="314"/>
      <c r="AFX14" s="314"/>
      <c r="AFY14" s="314"/>
      <c r="AFZ14" s="314"/>
      <c r="AGA14" s="314"/>
      <c r="AGB14" s="314"/>
      <c r="AGC14" s="314"/>
      <c r="AGD14" s="314"/>
      <c r="AGE14" s="314"/>
      <c r="AGF14" s="314"/>
      <c r="AGG14" s="314"/>
      <c r="AGH14" s="314"/>
      <c r="AGI14" s="314"/>
      <c r="AGJ14" s="314"/>
      <c r="AGK14" s="314"/>
      <c r="AGL14" s="314"/>
      <c r="AGM14" s="314"/>
      <c r="AGN14" s="314"/>
      <c r="AGO14" s="314"/>
      <c r="AGP14" s="314"/>
      <c r="AGQ14" s="314"/>
      <c r="AGR14" s="314"/>
      <c r="AGS14" s="314"/>
      <c r="AGT14" s="314"/>
      <c r="AGU14" s="314"/>
      <c r="AGV14" s="314"/>
      <c r="AGW14" s="314"/>
      <c r="AGX14" s="314"/>
      <c r="AGY14" s="314"/>
      <c r="AGZ14" s="314"/>
      <c r="AHA14" s="314"/>
      <c r="AHB14" s="314"/>
      <c r="AHC14" s="314"/>
      <c r="AHD14" s="314"/>
      <c r="AHE14" s="314"/>
      <c r="AHF14" s="314"/>
      <c r="AHG14" s="314"/>
      <c r="AHH14" s="314"/>
      <c r="AHI14" s="314"/>
      <c r="AHJ14" s="314"/>
      <c r="AHK14" s="314"/>
      <c r="AHL14" s="314"/>
      <c r="AHM14" s="314"/>
      <c r="AHN14" s="314"/>
      <c r="AHO14" s="314"/>
      <c r="AHP14" s="314"/>
      <c r="AHQ14" s="314"/>
      <c r="AHR14" s="314"/>
      <c r="AHS14" s="314"/>
      <c r="AHT14" s="314"/>
      <c r="AHU14" s="314"/>
      <c r="AHV14" s="314"/>
      <c r="AHW14" s="314"/>
      <c r="AHX14" s="314"/>
      <c r="AHY14" s="314"/>
      <c r="AHZ14" s="314"/>
      <c r="AIA14" s="314"/>
      <c r="AIB14" s="314"/>
      <c r="AIC14" s="314"/>
      <c r="AID14" s="314"/>
      <c r="AIE14" s="314"/>
      <c r="AIF14" s="314"/>
      <c r="AIG14" s="314"/>
      <c r="AIH14" s="314"/>
      <c r="AII14" s="314"/>
      <c r="AIJ14" s="314"/>
      <c r="AIK14" s="314"/>
      <c r="AIL14" s="314"/>
      <c r="AIM14" s="314"/>
      <c r="AIN14" s="314"/>
      <c r="AIO14" s="314"/>
      <c r="AIP14" s="314"/>
      <c r="AIQ14" s="314"/>
      <c r="AIR14" s="314"/>
      <c r="AIS14" s="314"/>
      <c r="AIT14" s="314"/>
      <c r="AIU14" s="314"/>
      <c r="AIV14" s="314"/>
      <c r="AIW14" s="314"/>
      <c r="AIX14" s="314"/>
      <c r="AIY14" s="314"/>
      <c r="AIZ14" s="314"/>
      <c r="AJA14" s="314"/>
      <c r="AJB14" s="314"/>
      <c r="AJC14" s="314"/>
      <c r="AJD14" s="314"/>
      <c r="AJE14" s="314"/>
      <c r="AJF14" s="314"/>
      <c r="AJG14" s="314"/>
      <c r="AJH14" s="314"/>
      <c r="AJI14" s="314"/>
      <c r="AJJ14" s="314"/>
      <c r="AJK14" s="314"/>
      <c r="AJL14" s="314"/>
      <c r="AJM14" s="314"/>
      <c r="AJN14" s="314"/>
      <c r="AJO14" s="314"/>
      <c r="AJP14" s="314"/>
      <c r="AJQ14" s="314"/>
      <c r="AJR14" s="314"/>
      <c r="AJS14" s="314"/>
      <c r="AJT14" s="314"/>
      <c r="AJU14" s="314"/>
      <c r="AJV14" s="314"/>
      <c r="AJW14" s="314"/>
      <c r="AJX14" s="314"/>
      <c r="AJY14" s="314"/>
      <c r="AJZ14" s="314"/>
      <c r="AKA14" s="314"/>
      <c r="AKB14" s="314"/>
      <c r="AKC14" s="314"/>
      <c r="AKD14" s="314"/>
      <c r="AKE14" s="314"/>
      <c r="AKF14" s="314"/>
      <c r="AKG14" s="314"/>
      <c r="AKH14" s="314"/>
      <c r="AKI14" s="314"/>
      <c r="AKJ14" s="314"/>
      <c r="AKK14" s="314"/>
      <c r="AKL14" s="314"/>
      <c r="AKM14" s="314"/>
      <c r="AKN14" s="314"/>
      <c r="AKO14" s="314"/>
      <c r="AKP14" s="314"/>
      <c r="AKQ14" s="314"/>
      <c r="AKR14" s="314"/>
      <c r="AKS14" s="314"/>
      <c r="AKT14" s="314"/>
      <c r="AKU14" s="314"/>
      <c r="AKV14" s="314"/>
      <c r="AKW14" s="314"/>
      <c r="AKX14" s="314"/>
      <c r="AKY14" s="314"/>
      <c r="AKZ14" s="314"/>
      <c r="ALA14" s="314"/>
      <c r="ALB14" s="314"/>
      <c r="ALC14" s="314"/>
      <c r="ALD14" s="314"/>
      <c r="ALE14" s="314"/>
      <c r="ALF14" s="314"/>
      <c r="ALG14" s="314"/>
      <c r="ALH14" s="314"/>
      <c r="ALI14" s="314"/>
      <c r="ALJ14" s="314"/>
      <c r="ALK14" s="314"/>
      <c r="ALL14" s="314"/>
      <c r="ALM14" s="314"/>
      <c r="ALN14" s="314"/>
      <c r="ALO14" s="314"/>
      <c r="ALP14" s="314"/>
      <c r="ALQ14" s="314"/>
      <c r="ALR14" s="314"/>
      <c r="ALS14" s="314"/>
      <c r="ALT14" s="314"/>
      <c r="ALU14" s="314"/>
      <c r="ALV14" s="314"/>
      <c r="ALW14" s="314"/>
      <c r="ALX14" s="314"/>
      <c r="ALY14" s="314"/>
      <c r="ALZ14" s="314"/>
      <c r="AMA14" s="314"/>
      <c r="AMB14" s="314"/>
      <c r="AMC14" s="314"/>
      <c r="AMD14" s="314"/>
      <c r="AME14" s="314"/>
      <c r="AMF14" s="314"/>
      <c r="AMG14" s="314"/>
      <c r="AMH14" s="314"/>
      <c r="AMI14" s="314"/>
      <c r="AMJ14" s="314"/>
      <c r="AMK14" s="314"/>
      <c r="AML14" s="314"/>
      <c r="AMM14" s="314"/>
      <c r="AMN14" s="314"/>
      <c r="AMO14" s="314"/>
      <c r="AMP14" s="314"/>
      <c r="AMQ14" s="314"/>
      <c r="AMR14" s="314"/>
      <c r="AMS14" s="314"/>
      <c r="AMT14" s="314"/>
      <c r="AMU14" s="314"/>
      <c r="AMV14" s="314"/>
      <c r="AMW14" s="314"/>
      <c r="AMX14" s="314"/>
      <c r="AMY14" s="314"/>
      <c r="AMZ14" s="314"/>
      <c r="ANA14" s="314"/>
      <c r="ANB14" s="314"/>
      <c r="ANC14" s="314"/>
      <c r="AND14" s="314"/>
      <c r="ANE14" s="314"/>
      <c r="ANF14" s="314"/>
      <c r="ANG14" s="314"/>
      <c r="ANH14" s="314"/>
      <c r="ANI14" s="314"/>
      <c r="ANJ14" s="314"/>
      <c r="ANK14" s="314"/>
      <c r="ANL14" s="314"/>
      <c r="ANM14" s="314"/>
      <c r="ANN14" s="314"/>
      <c r="ANO14" s="314"/>
      <c r="ANP14" s="314"/>
      <c r="ANQ14" s="314"/>
      <c r="ANR14" s="314"/>
      <c r="ANS14" s="314"/>
      <c r="ANT14" s="314"/>
      <c r="ANU14" s="314"/>
      <c r="ANV14" s="314"/>
      <c r="ANW14" s="314"/>
      <c r="ANX14" s="314"/>
      <c r="ANY14" s="314"/>
      <c r="ANZ14" s="314"/>
      <c r="AOA14" s="314"/>
      <c r="AOB14" s="314"/>
      <c r="AOC14" s="314"/>
      <c r="AOD14" s="314"/>
      <c r="AOE14" s="314"/>
      <c r="AOF14" s="314"/>
      <c r="AOG14" s="314"/>
      <c r="AOH14" s="314"/>
      <c r="AOI14" s="314"/>
      <c r="AOJ14" s="314"/>
      <c r="AOK14" s="314"/>
      <c r="AOL14" s="314"/>
      <c r="AOM14" s="314"/>
      <c r="AON14" s="314"/>
      <c r="AOO14" s="314"/>
      <c r="AOP14" s="314"/>
      <c r="AOQ14" s="314"/>
      <c r="AOR14" s="314"/>
      <c r="AOS14" s="314"/>
      <c r="AOT14" s="314"/>
      <c r="AOU14" s="314"/>
      <c r="AOV14" s="314"/>
      <c r="AOW14" s="314"/>
      <c r="AOX14" s="314"/>
      <c r="AOY14" s="314"/>
      <c r="AOZ14" s="314"/>
      <c r="APA14" s="314"/>
      <c r="APB14" s="314"/>
      <c r="APC14" s="314"/>
      <c r="APD14" s="314"/>
      <c r="APE14" s="314"/>
      <c r="APF14" s="314"/>
      <c r="APG14" s="314"/>
      <c r="APH14" s="314"/>
      <c r="API14" s="314"/>
      <c r="APJ14" s="314"/>
      <c r="APK14" s="314"/>
      <c r="APL14" s="314"/>
      <c r="APM14" s="314"/>
      <c r="APN14" s="314"/>
      <c r="APO14" s="314"/>
      <c r="APP14" s="314"/>
      <c r="APQ14" s="314"/>
      <c r="APR14" s="314"/>
      <c r="APS14" s="314"/>
      <c r="APT14" s="314"/>
      <c r="APU14" s="314"/>
      <c r="APV14" s="314"/>
      <c r="APW14" s="314"/>
      <c r="APX14" s="314"/>
      <c r="APY14" s="314"/>
      <c r="APZ14" s="314"/>
      <c r="AQA14" s="314"/>
      <c r="AQB14" s="314"/>
      <c r="AQC14" s="314"/>
      <c r="AQD14" s="314"/>
      <c r="AQE14" s="314"/>
      <c r="AQF14" s="314"/>
      <c r="AQG14" s="314"/>
      <c r="AQH14" s="314"/>
      <c r="AQI14" s="314"/>
      <c r="AQJ14" s="314"/>
      <c r="AQK14" s="314"/>
      <c r="AQL14" s="314"/>
      <c r="AQM14" s="314"/>
      <c r="AQN14" s="314"/>
      <c r="AQO14" s="314"/>
      <c r="AQP14" s="314"/>
      <c r="AQQ14" s="314"/>
      <c r="AQR14" s="314"/>
      <c r="AQS14" s="314"/>
      <c r="AQT14" s="314"/>
      <c r="AQU14" s="314"/>
      <c r="AQV14" s="314"/>
      <c r="AQW14" s="314"/>
      <c r="AQX14" s="314"/>
      <c r="AQY14" s="314"/>
      <c r="AQZ14" s="314"/>
      <c r="ARA14" s="314"/>
      <c r="ARB14" s="314"/>
      <c r="ARC14" s="314"/>
      <c r="ARD14" s="314"/>
      <c r="ARE14" s="314"/>
      <c r="ARF14" s="314"/>
      <c r="ARG14" s="314"/>
      <c r="ARH14" s="314"/>
      <c r="ARI14" s="314"/>
      <c r="ARJ14" s="314"/>
      <c r="ARK14" s="314"/>
      <c r="ARL14" s="314"/>
      <c r="ARM14" s="314"/>
      <c r="ARN14" s="314"/>
      <c r="ARO14" s="314"/>
      <c r="ARP14" s="314"/>
      <c r="ARQ14" s="314"/>
      <c r="ARR14" s="314"/>
      <c r="ARS14" s="314"/>
      <c r="ART14" s="314"/>
      <c r="ARU14" s="314"/>
      <c r="ARV14" s="314"/>
      <c r="ARW14" s="314"/>
      <c r="ARX14" s="314"/>
      <c r="ARY14" s="314"/>
      <c r="ARZ14" s="314"/>
      <c r="ASA14" s="314"/>
      <c r="ASB14" s="314"/>
      <c r="ASC14" s="314"/>
      <c r="ASD14" s="314"/>
      <c r="ASE14" s="314"/>
      <c r="ASF14" s="314"/>
      <c r="ASG14" s="314"/>
      <c r="ASH14" s="314"/>
      <c r="ASI14" s="314"/>
      <c r="ASJ14" s="314"/>
      <c r="ASK14" s="314"/>
      <c r="ASL14" s="314"/>
      <c r="ASM14" s="314"/>
      <c r="ASN14" s="314"/>
      <c r="ASO14" s="314"/>
      <c r="ASP14" s="314"/>
      <c r="ASQ14" s="314"/>
      <c r="ASR14" s="314"/>
      <c r="ASS14" s="314"/>
      <c r="AST14" s="314"/>
      <c r="ASU14" s="314"/>
      <c r="ASV14" s="314"/>
      <c r="ASW14" s="314"/>
      <c r="ASX14" s="314"/>
      <c r="ASY14" s="314"/>
      <c r="ASZ14" s="314"/>
      <c r="ATA14" s="314"/>
      <c r="ATB14" s="314"/>
      <c r="ATC14" s="314"/>
      <c r="ATD14" s="314"/>
      <c r="ATE14" s="314"/>
      <c r="ATF14" s="314"/>
      <c r="ATG14" s="314"/>
      <c r="ATH14" s="314"/>
      <c r="ATI14" s="314"/>
      <c r="ATJ14" s="314"/>
      <c r="ATK14" s="314"/>
      <c r="ATL14" s="314"/>
      <c r="ATM14" s="314"/>
      <c r="ATN14" s="314"/>
      <c r="ATO14" s="314"/>
      <c r="ATP14" s="314"/>
      <c r="ATQ14" s="314"/>
      <c r="ATR14" s="314"/>
      <c r="ATS14" s="314"/>
      <c r="ATT14" s="314"/>
      <c r="ATU14" s="314"/>
      <c r="ATV14" s="314"/>
      <c r="ATW14" s="314"/>
      <c r="ATX14" s="314"/>
      <c r="ATY14" s="314"/>
      <c r="ATZ14" s="314"/>
      <c r="AUA14" s="314"/>
      <c r="AUB14" s="314"/>
      <c r="AUC14" s="314"/>
      <c r="AUD14" s="314"/>
      <c r="AUE14" s="314"/>
      <c r="AUF14" s="314"/>
      <c r="AUG14" s="314"/>
      <c r="AUH14" s="314"/>
      <c r="AUI14" s="314"/>
      <c r="AUJ14" s="314"/>
      <c r="AUK14" s="314"/>
      <c r="AUL14" s="314"/>
      <c r="AUM14" s="314"/>
      <c r="AUN14" s="314"/>
      <c r="AUO14" s="314"/>
      <c r="AUP14" s="314"/>
      <c r="AUQ14" s="314"/>
      <c r="AUR14" s="314"/>
      <c r="AUS14" s="314"/>
      <c r="AUT14" s="314"/>
      <c r="AUU14" s="314"/>
      <c r="AUV14" s="314"/>
      <c r="AUW14" s="314"/>
      <c r="AUX14" s="314"/>
      <c r="AUY14" s="314"/>
      <c r="AUZ14" s="314"/>
      <c r="AVA14" s="314"/>
      <c r="AVB14" s="314"/>
      <c r="AVC14" s="314"/>
      <c r="AVD14" s="314"/>
      <c r="AVE14" s="314"/>
      <c r="AVF14" s="314"/>
      <c r="AVG14" s="314"/>
      <c r="AVH14" s="314"/>
      <c r="AVI14" s="314"/>
      <c r="AVJ14" s="314"/>
      <c r="AVK14" s="314"/>
      <c r="AVL14" s="314"/>
      <c r="AVM14" s="314"/>
      <c r="AVN14" s="314"/>
      <c r="AVO14" s="314"/>
      <c r="AVP14" s="314"/>
      <c r="AVQ14" s="314"/>
      <c r="AVR14" s="314"/>
      <c r="AVS14" s="314"/>
      <c r="AVT14" s="314"/>
      <c r="AVU14" s="314"/>
      <c r="AVV14" s="314"/>
      <c r="AVW14" s="314"/>
      <c r="AVX14" s="314"/>
      <c r="AVY14" s="314"/>
      <c r="AVZ14" s="314"/>
      <c r="AWA14" s="314"/>
      <c r="AWB14" s="314"/>
      <c r="AWC14" s="314"/>
      <c r="AWD14" s="314"/>
      <c r="AWE14" s="314"/>
      <c r="AWF14" s="314"/>
      <c r="AWG14" s="314"/>
      <c r="AWH14" s="314"/>
      <c r="AWI14" s="314"/>
      <c r="AWJ14" s="314"/>
      <c r="AWK14" s="314"/>
      <c r="AWL14" s="314"/>
      <c r="AWM14" s="314"/>
      <c r="AWN14" s="314"/>
      <c r="AWO14" s="314"/>
      <c r="AWP14" s="314"/>
      <c r="AWQ14" s="314"/>
      <c r="AWR14" s="314"/>
      <c r="AWS14" s="314"/>
      <c r="AWT14" s="314"/>
      <c r="AWU14" s="314"/>
      <c r="AWV14" s="314"/>
      <c r="AWW14" s="314"/>
      <c r="AWX14" s="314"/>
      <c r="AWY14" s="314"/>
      <c r="AWZ14" s="314"/>
      <c r="AXA14" s="314"/>
      <c r="AXB14" s="314"/>
      <c r="AXC14" s="314"/>
      <c r="AXD14" s="314"/>
      <c r="AXE14" s="314"/>
      <c r="AXF14" s="314"/>
      <c r="AXG14" s="314"/>
      <c r="AXH14" s="314"/>
      <c r="AXI14" s="314"/>
      <c r="AXJ14" s="314"/>
      <c r="AXK14" s="314"/>
      <c r="AXL14" s="314"/>
      <c r="AXM14" s="314"/>
      <c r="AXN14" s="314"/>
      <c r="AXO14" s="314"/>
      <c r="AXP14" s="314"/>
      <c r="AXQ14" s="314"/>
      <c r="AXR14" s="314"/>
      <c r="AXS14" s="314"/>
      <c r="AXT14" s="314"/>
      <c r="AXU14" s="314"/>
      <c r="AXV14" s="314"/>
      <c r="AXW14" s="314"/>
      <c r="AXX14" s="314"/>
      <c r="AXY14" s="314"/>
      <c r="AXZ14" s="314"/>
      <c r="AYA14" s="314"/>
      <c r="AYB14" s="314"/>
      <c r="AYC14" s="314"/>
      <c r="AYD14" s="314"/>
      <c r="AYE14" s="314"/>
      <c r="AYF14" s="314"/>
      <c r="AYG14" s="314"/>
      <c r="AYH14" s="314"/>
      <c r="AYI14" s="314"/>
      <c r="AYJ14" s="314"/>
      <c r="AYK14" s="314"/>
      <c r="AYL14" s="314"/>
      <c r="AYM14" s="314"/>
      <c r="AYN14" s="314"/>
      <c r="AYO14" s="314"/>
      <c r="AYP14" s="314"/>
      <c r="AYQ14" s="314"/>
      <c r="AYR14" s="314"/>
      <c r="AYS14" s="314"/>
      <c r="AYT14" s="314"/>
      <c r="AYU14" s="314"/>
      <c r="AYV14" s="314"/>
      <c r="AYW14" s="314"/>
      <c r="AYX14" s="314"/>
      <c r="AYY14" s="314"/>
      <c r="AYZ14" s="314"/>
      <c r="AZA14" s="314"/>
      <c r="AZB14" s="314"/>
      <c r="AZC14" s="314"/>
      <c r="AZD14" s="314"/>
      <c r="AZE14" s="314"/>
      <c r="AZF14" s="314"/>
      <c r="AZG14" s="314"/>
      <c r="AZH14" s="314"/>
      <c r="AZI14" s="314"/>
      <c r="AZJ14" s="314"/>
      <c r="AZK14" s="314"/>
      <c r="AZL14" s="314"/>
      <c r="AZM14" s="314"/>
      <c r="AZN14" s="314"/>
      <c r="AZO14" s="314"/>
      <c r="AZP14" s="314"/>
      <c r="AZQ14" s="314"/>
      <c r="AZR14" s="314"/>
      <c r="AZS14" s="314"/>
      <c r="AZT14" s="314"/>
      <c r="AZU14" s="314"/>
      <c r="AZV14" s="314"/>
      <c r="AZW14" s="314"/>
      <c r="AZX14" s="314"/>
      <c r="AZY14" s="314"/>
      <c r="AZZ14" s="314"/>
      <c r="BAA14" s="314"/>
      <c r="BAB14" s="314"/>
      <c r="BAC14" s="314"/>
      <c r="BAD14" s="314"/>
      <c r="BAE14" s="314"/>
      <c r="BAF14" s="314"/>
      <c r="BAG14" s="314"/>
      <c r="BAH14" s="314"/>
      <c r="BAI14" s="314"/>
      <c r="BAJ14" s="314"/>
      <c r="BAK14" s="314"/>
      <c r="BAL14" s="314"/>
      <c r="BAM14" s="314"/>
      <c r="BAN14" s="314"/>
      <c r="BAO14" s="314"/>
      <c r="BAP14" s="314"/>
      <c r="BAQ14" s="314"/>
      <c r="BAR14" s="314"/>
      <c r="BAS14" s="314"/>
      <c r="BAT14" s="314"/>
      <c r="BAU14" s="314"/>
      <c r="BAV14" s="314"/>
      <c r="BAW14" s="314"/>
      <c r="BAX14" s="314"/>
      <c r="BAY14" s="314"/>
      <c r="BAZ14" s="314"/>
      <c r="BBA14" s="314"/>
      <c r="BBB14" s="314"/>
      <c r="BBC14" s="314"/>
      <c r="BBD14" s="314"/>
      <c r="BBE14" s="314"/>
      <c r="BBF14" s="314"/>
      <c r="BBG14" s="314"/>
      <c r="BBH14" s="314"/>
      <c r="BBI14" s="314"/>
      <c r="BBJ14" s="314"/>
      <c r="BBK14" s="314"/>
      <c r="BBL14" s="314"/>
      <c r="BBM14" s="314"/>
      <c r="BBN14" s="314"/>
      <c r="BBO14" s="314"/>
      <c r="BBP14" s="314"/>
      <c r="BBQ14" s="314"/>
      <c r="BBR14" s="314"/>
      <c r="BBS14" s="314"/>
      <c r="BBT14" s="314"/>
      <c r="BBU14" s="314"/>
      <c r="BBV14" s="314"/>
      <c r="BBW14" s="314"/>
      <c r="BBX14" s="314"/>
      <c r="BBY14" s="314"/>
      <c r="BBZ14" s="314"/>
      <c r="BCA14" s="314"/>
      <c r="BCB14" s="314"/>
      <c r="BCC14" s="314"/>
      <c r="BCD14" s="314"/>
      <c r="BCE14" s="314"/>
      <c r="BCF14" s="314"/>
      <c r="BCG14" s="314"/>
      <c r="BCH14" s="314"/>
      <c r="BCI14" s="314"/>
      <c r="BCJ14" s="314"/>
      <c r="BCK14" s="314"/>
      <c r="BCL14" s="314"/>
      <c r="BCM14" s="314"/>
      <c r="BCN14" s="314"/>
      <c r="BCO14" s="314"/>
      <c r="BCP14" s="314"/>
      <c r="BCQ14" s="314"/>
      <c r="BCR14" s="314"/>
      <c r="BCS14" s="314"/>
      <c r="BCT14" s="314"/>
      <c r="BCU14" s="314"/>
      <c r="BCV14" s="314"/>
      <c r="BCW14" s="314"/>
      <c r="BCX14" s="314"/>
      <c r="BCY14" s="314"/>
      <c r="BCZ14" s="314"/>
      <c r="BDA14" s="314"/>
      <c r="BDB14" s="314"/>
      <c r="BDC14" s="314"/>
      <c r="BDD14" s="314"/>
      <c r="BDE14" s="314"/>
      <c r="BDF14" s="314"/>
      <c r="BDG14" s="314"/>
      <c r="BDH14" s="314"/>
      <c r="BDI14" s="314"/>
      <c r="BDJ14" s="314"/>
      <c r="BDK14" s="314"/>
      <c r="BDL14" s="314"/>
      <c r="BDM14" s="314"/>
      <c r="BDN14" s="314"/>
      <c r="BDO14" s="314"/>
      <c r="BDP14" s="314"/>
      <c r="BDQ14" s="314"/>
      <c r="BDR14" s="314"/>
      <c r="BDS14" s="314"/>
      <c r="BDT14" s="314"/>
      <c r="BDU14" s="314"/>
      <c r="BDV14" s="314"/>
      <c r="BDW14" s="314"/>
      <c r="BDX14" s="314"/>
      <c r="BDY14" s="314"/>
      <c r="BDZ14" s="314"/>
      <c r="BEA14" s="314"/>
      <c r="BEB14" s="314"/>
      <c r="BEC14" s="314"/>
      <c r="BED14" s="314"/>
      <c r="BEE14" s="314"/>
      <c r="BEF14" s="314"/>
      <c r="BEG14" s="314"/>
      <c r="BEH14" s="314"/>
      <c r="BEI14" s="314"/>
      <c r="BEJ14" s="314"/>
      <c r="BEK14" s="314"/>
      <c r="BEL14" s="314"/>
      <c r="BEM14" s="314"/>
      <c r="BEN14" s="314"/>
      <c r="BEO14" s="314"/>
      <c r="BEP14" s="314"/>
      <c r="BEQ14" s="314"/>
      <c r="BER14" s="314"/>
      <c r="BES14" s="314"/>
      <c r="BET14" s="314"/>
      <c r="BEU14" s="314"/>
      <c r="BEV14" s="314"/>
      <c r="BEW14" s="314"/>
      <c r="BEX14" s="314"/>
      <c r="BEY14" s="314"/>
      <c r="BEZ14" s="314"/>
      <c r="BFA14" s="314"/>
      <c r="BFB14" s="314"/>
      <c r="BFC14" s="314"/>
      <c r="BFD14" s="314"/>
      <c r="BFE14" s="314"/>
      <c r="BFF14" s="314"/>
      <c r="BFG14" s="314"/>
      <c r="BFH14" s="314"/>
      <c r="BFI14" s="314"/>
      <c r="BFJ14" s="314"/>
      <c r="BFK14" s="314"/>
      <c r="BFL14" s="314"/>
      <c r="BFM14" s="314"/>
      <c r="BFN14" s="314"/>
      <c r="BFO14" s="314"/>
      <c r="BFP14" s="314"/>
      <c r="BFQ14" s="314"/>
      <c r="BFR14" s="314"/>
      <c r="BFS14" s="314"/>
      <c r="BFT14" s="314"/>
      <c r="BFU14" s="314"/>
      <c r="BFV14" s="314"/>
      <c r="BFW14" s="314"/>
      <c r="BFX14" s="314"/>
      <c r="BFY14" s="314"/>
      <c r="BFZ14" s="314"/>
      <c r="BGA14" s="314"/>
      <c r="BGB14" s="314"/>
      <c r="BGC14" s="314"/>
      <c r="BGD14" s="314"/>
      <c r="BGE14" s="314"/>
      <c r="BGF14" s="314"/>
      <c r="BGG14" s="314"/>
      <c r="BGH14" s="314"/>
      <c r="BGI14" s="314"/>
      <c r="BGJ14" s="314"/>
      <c r="BGK14" s="314"/>
      <c r="BGL14" s="314"/>
      <c r="BGM14" s="314"/>
      <c r="BGN14" s="314"/>
      <c r="BGO14" s="314"/>
      <c r="BGP14" s="314"/>
      <c r="BGQ14" s="314"/>
      <c r="BGR14" s="314"/>
      <c r="BGS14" s="314"/>
      <c r="BGT14" s="314"/>
      <c r="BGU14" s="314"/>
      <c r="BGV14" s="314"/>
      <c r="BGW14" s="314"/>
      <c r="BGX14" s="314"/>
      <c r="BGY14" s="314"/>
      <c r="BGZ14" s="314"/>
      <c r="BHA14" s="314"/>
      <c r="BHB14" s="314"/>
      <c r="BHC14" s="314"/>
      <c r="BHD14" s="314"/>
      <c r="BHE14" s="314"/>
      <c r="BHF14" s="314"/>
      <c r="BHG14" s="314"/>
      <c r="BHH14" s="314"/>
      <c r="BHI14" s="314"/>
      <c r="BHJ14" s="314"/>
      <c r="BHK14" s="314"/>
      <c r="BHL14" s="314"/>
      <c r="BHM14" s="314"/>
      <c r="BHN14" s="314"/>
      <c r="BHO14" s="314"/>
      <c r="BHP14" s="314"/>
      <c r="BHQ14" s="314"/>
      <c r="BHR14" s="314"/>
      <c r="BHS14" s="314"/>
      <c r="BHT14" s="314"/>
      <c r="BHU14" s="314"/>
      <c r="BHV14" s="314"/>
      <c r="BHW14" s="314"/>
      <c r="BHX14" s="314"/>
      <c r="BHY14" s="314"/>
      <c r="BHZ14" s="314"/>
      <c r="BIA14" s="314"/>
      <c r="BIB14" s="314"/>
      <c r="BIC14" s="314"/>
      <c r="BID14" s="314"/>
      <c r="BIE14" s="314"/>
      <c r="BIF14" s="314"/>
      <c r="BIG14" s="314"/>
      <c r="BIH14" s="314"/>
      <c r="BII14" s="314"/>
      <c r="BIJ14" s="314"/>
      <c r="BIK14" s="314"/>
      <c r="BIL14" s="314"/>
      <c r="BIM14" s="314"/>
      <c r="BIN14" s="314"/>
      <c r="BIO14" s="314"/>
      <c r="BIP14" s="314"/>
      <c r="BIQ14" s="314"/>
      <c r="BIR14" s="314"/>
      <c r="BIS14" s="314"/>
      <c r="BIT14" s="314"/>
      <c r="BIU14" s="314"/>
      <c r="BIV14" s="314"/>
      <c r="BIW14" s="314"/>
      <c r="BIX14" s="314"/>
      <c r="BIY14" s="314"/>
      <c r="BIZ14" s="314"/>
      <c r="BJA14" s="314"/>
      <c r="BJB14" s="314"/>
      <c r="BJC14" s="314"/>
      <c r="BJD14" s="314"/>
      <c r="BJE14" s="314"/>
      <c r="BJF14" s="314"/>
      <c r="BJG14" s="314"/>
      <c r="BJH14" s="314"/>
      <c r="BJI14" s="314"/>
      <c r="BJJ14" s="314"/>
      <c r="BJK14" s="314"/>
      <c r="BJL14" s="314"/>
      <c r="BJM14" s="314"/>
      <c r="BJN14" s="314"/>
      <c r="BJO14" s="314"/>
      <c r="BJP14" s="314"/>
      <c r="BJQ14" s="314"/>
      <c r="BJR14" s="314"/>
      <c r="BJS14" s="314"/>
      <c r="BJT14" s="314"/>
      <c r="BJU14" s="314"/>
      <c r="BJV14" s="314"/>
      <c r="BJW14" s="314"/>
      <c r="BJX14" s="314"/>
      <c r="BJY14" s="314"/>
      <c r="BJZ14" s="314"/>
      <c r="BKA14" s="314"/>
      <c r="BKB14" s="314"/>
      <c r="BKC14" s="314"/>
      <c r="BKD14" s="314"/>
      <c r="BKE14" s="314"/>
      <c r="BKF14" s="314"/>
      <c r="BKG14" s="314"/>
      <c r="BKH14" s="314"/>
      <c r="BKI14" s="314"/>
      <c r="BKJ14" s="314"/>
      <c r="BKK14" s="314"/>
      <c r="BKL14" s="314"/>
      <c r="BKM14" s="314"/>
      <c r="BKN14" s="314"/>
      <c r="BKO14" s="314"/>
      <c r="BKP14" s="314"/>
      <c r="BKQ14" s="314"/>
      <c r="BKR14" s="314"/>
      <c r="BKS14" s="314"/>
      <c r="BKT14" s="314"/>
      <c r="BKU14" s="314"/>
      <c r="BKV14" s="314"/>
      <c r="BKW14" s="314"/>
      <c r="BKX14" s="314"/>
      <c r="BKY14" s="314"/>
      <c r="BKZ14" s="314"/>
      <c r="BLA14" s="314"/>
      <c r="BLB14" s="314"/>
      <c r="BLC14" s="314"/>
      <c r="BLD14" s="314"/>
      <c r="BLE14" s="314"/>
      <c r="BLF14" s="314"/>
      <c r="BLG14" s="314"/>
      <c r="BLH14" s="314"/>
      <c r="BLI14" s="314"/>
      <c r="BLJ14" s="314"/>
      <c r="BLK14" s="314"/>
      <c r="BLL14" s="314"/>
      <c r="BLM14" s="314"/>
      <c r="BLN14" s="314"/>
      <c r="BLO14" s="314"/>
      <c r="BLP14" s="314"/>
      <c r="BLQ14" s="314"/>
      <c r="BLR14" s="314"/>
      <c r="BLS14" s="314"/>
      <c r="BLT14" s="314"/>
      <c r="BLU14" s="314"/>
      <c r="BLV14" s="314"/>
      <c r="BLW14" s="314"/>
      <c r="BLX14" s="314"/>
      <c r="BLY14" s="314"/>
      <c r="BLZ14" s="314"/>
      <c r="BMA14" s="314"/>
      <c r="BMB14" s="314"/>
      <c r="BMC14" s="314"/>
      <c r="BMD14" s="314"/>
      <c r="BME14" s="314"/>
      <c r="BMF14" s="314"/>
      <c r="BMG14" s="314"/>
      <c r="BMH14" s="314"/>
      <c r="BMI14" s="314"/>
      <c r="BMJ14" s="314"/>
      <c r="BMK14" s="314"/>
      <c r="BML14" s="314"/>
      <c r="BMM14" s="314"/>
      <c r="BMN14" s="314"/>
      <c r="BMO14" s="314"/>
      <c r="BMP14" s="314"/>
      <c r="BMQ14" s="314"/>
      <c r="BMR14" s="314"/>
      <c r="BMS14" s="314"/>
      <c r="BMT14" s="314"/>
      <c r="BMU14" s="314"/>
      <c r="BMV14" s="314"/>
      <c r="BMW14" s="314"/>
      <c r="BMX14" s="314"/>
      <c r="BMY14" s="314"/>
      <c r="BMZ14" s="314"/>
      <c r="BNA14" s="314"/>
      <c r="BNB14" s="314"/>
      <c r="BNC14" s="314"/>
      <c r="BND14" s="314"/>
      <c r="BNE14" s="314"/>
      <c r="BNF14" s="314"/>
      <c r="BNG14" s="314"/>
      <c r="BNH14" s="314"/>
      <c r="BNI14" s="314"/>
      <c r="BNJ14" s="314"/>
      <c r="BNK14" s="314"/>
      <c r="BNL14" s="314"/>
      <c r="BNM14" s="314"/>
      <c r="BNN14" s="314"/>
      <c r="BNO14" s="314"/>
      <c r="BNP14" s="314"/>
      <c r="BNQ14" s="314"/>
      <c r="BNR14" s="314"/>
      <c r="BNS14" s="314"/>
      <c r="BNT14" s="314"/>
      <c r="BNU14" s="314"/>
      <c r="BNV14" s="314"/>
      <c r="BNW14" s="314"/>
      <c r="BNX14" s="314"/>
      <c r="BNY14" s="314"/>
      <c r="BNZ14" s="314"/>
      <c r="BOA14" s="314"/>
      <c r="BOB14" s="314"/>
      <c r="BOC14" s="314"/>
      <c r="BOD14" s="314"/>
      <c r="BOE14" s="314"/>
      <c r="BOF14" s="314"/>
      <c r="BOG14" s="314"/>
      <c r="BOH14" s="314"/>
      <c r="BOI14" s="314"/>
      <c r="BOJ14" s="314"/>
      <c r="BOK14" s="314"/>
      <c r="BOL14" s="314"/>
      <c r="BOM14" s="314"/>
      <c r="BON14" s="314"/>
      <c r="BOO14" s="314"/>
      <c r="BOP14" s="314"/>
      <c r="BOQ14" s="314"/>
      <c r="BOR14" s="314"/>
      <c r="BOS14" s="314"/>
      <c r="BOT14" s="314"/>
      <c r="BOU14" s="314"/>
      <c r="BOV14" s="314"/>
      <c r="BOW14" s="314"/>
      <c r="BOX14" s="314"/>
      <c r="BOY14" s="314"/>
      <c r="BOZ14" s="314"/>
      <c r="BPA14" s="314"/>
      <c r="BPB14" s="314"/>
      <c r="BPC14" s="314"/>
      <c r="BPD14" s="314"/>
      <c r="BPE14" s="314"/>
      <c r="BPF14" s="314"/>
      <c r="BPG14" s="314"/>
      <c r="BPH14" s="314"/>
      <c r="BPI14" s="314"/>
      <c r="BPJ14" s="314"/>
      <c r="BPK14" s="314"/>
      <c r="BPL14" s="314"/>
      <c r="BPM14" s="314"/>
      <c r="BPN14" s="314"/>
      <c r="BPO14" s="314"/>
      <c r="BPP14" s="314"/>
      <c r="BPQ14" s="314"/>
      <c r="BPR14" s="314"/>
      <c r="BPS14" s="314"/>
      <c r="BPT14" s="314"/>
      <c r="BPU14" s="314"/>
      <c r="BPV14" s="314"/>
      <c r="BPW14" s="314"/>
      <c r="BPX14" s="314"/>
      <c r="BPY14" s="314"/>
      <c r="BPZ14" s="314"/>
      <c r="BQA14" s="314"/>
      <c r="BQB14" s="314"/>
      <c r="BQC14" s="314"/>
      <c r="BQD14" s="314"/>
      <c r="BQE14" s="314"/>
      <c r="BQF14" s="314"/>
      <c r="BQG14" s="314"/>
      <c r="BQH14" s="314"/>
      <c r="BQI14" s="314"/>
      <c r="BQJ14" s="314"/>
      <c r="BQK14" s="314"/>
      <c r="BQL14" s="314"/>
      <c r="BQM14" s="314"/>
      <c r="BQN14" s="314"/>
      <c r="BQO14" s="314"/>
      <c r="BQP14" s="314"/>
      <c r="BQQ14" s="314"/>
      <c r="BQR14" s="314"/>
      <c r="BQS14" s="314"/>
      <c r="BQT14" s="314"/>
      <c r="BQU14" s="314"/>
      <c r="BQV14" s="314"/>
      <c r="BQW14" s="314"/>
      <c r="BQX14" s="314"/>
      <c r="BQY14" s="314"/>
      <c r="BQZ14" s="314"/>
      <c r="BRA14" s="314"/>
      <c r="BRB14" s="314"/>
      <c r="BRC14" s="314"/>
      <c r="BRD14" s="314"/>
      <c r="BRE14" s="314"/>
      <c r="BRF14" s="314"/>
      <c r="BRG14" s="314"/>
      <c r="BRH14" s="314"/>
      <c r="BRI14" s="314"/>
      <c r="BRJ14" s="314"/>
      <c r="BRK14" s="314"/>
      <c r="BRL14" s="314"/>
      <c r="BRM14" s="314"/>
      <c r="BRN14" s="314"/>
      <c r="BRO14" s="314"/>
      <c r="BRP14" s="314"/>
      <c r="BRQ14" s="314"/>
      <c r="BRR14" s="314"/>
      <c r="BRS14" s="314"/>
      <c r="BRT14" s="314"/>
      <c r="BRU14" s="314"/>
      <c r="BRV14" s="314"/>
      <c r="BRW14" s="314"/>
      <c r="BRX14" s="314"/>
      <c r="BRY14" s="314"/>
      <c r="BRZ14" s="314"/>
      <c r="BSA14" s="314"/>
      <c r="BSB14" s="314"/>
      <c r="BSC14" s="314"/>
      <c r="BSD14" s="314"/>
      <c r="BSE14" s="314"/>
      <c r="BSF14" s="314"/>
      <c r="BSG14" s="314"/>
      <c r="BSH14" s="314"/>
      <c r="BSI14" s="314"/>
      <c r="BSJ14" s="314"/>
      <c r="BSK14" s="314"/>
      <c r="BSL14" s="314"/>
      <c r="BSM14" s="314"/>
      <c r="BSN14" s="314"/>
      <c r="BSO14" s="314"/>
      <c r="BSP14" s="314"/>
      <c r="BSQ14" s="314"/>
      <c r="BSR14" s="314"/>
      <c r="BSS14" s="314"/>
      <c r="BST14" s="314"/>
      <c r="BSU14" s="314"/>
      <c r="BSV14" s="314"/>
      <c r="BSW14" s="314"/>
      <c r="BSX14" s="314"/>
      <c r="BSY14" s="314"/>
      <c r="BSZ14" s="314"/>
      <c r="BTA14" s="314"/>
      <c r="BTB14" s="314"/>
      <c r="BTC14" s="314"/>
      <c r="BTD14" s="314"/>
      <c r="BTE14" s="314"/>
      <c r="BTF14" s="314"/>
      <c r="BTG14" s="314"/>
      <c r="BTH14" s="314"/>
      <c r="BTI14" s="314"/>
      <c r="BTJ14" s="314"/>
      <c r="BTK14" s="314"/>
      <c r="BTL14" s="314"/>
      <c r="BTM14" s="314"/>
      <c r="BTN14" s="314"/>
      <c r="BTO14" s="314"/>
      <c r="BTP14" s="314"/>
      <c r="BTQ14" s="314"/>
      <c r="BTR14" s="314"/>
      <c r="BTS14" s="314"/>
      <c r="BTT14" s="314"/>
      <c r="BTU14" s="314"/>
      <c r="BTV14" s="314"/>
      <c r="BTW14" s="314"/>
      <c r="BTX14" s="314"/>
      <c r="BTY14" s="314"/>
      <c r="BTZ14" s="314"/>
      <c r="BUA14" s="314"/>
      <c r="BUB14" s="314"/>
      <c r="BUC14" s="314"/>
      <c r="BUD14" s="314"/>
      <c r="BUE14" s="314"/>
      <c r="BUF14" s="314"/>
      <c r="BUG14" s="314"/>
      <c r="BUH14" s="314"/>
      <c r="BUI14" s="314"/>
      <c r="BUJ14" s="314"/>
      <c r="BUK14" s="314"/>
      <c r="BUL14" s="314"/>
      <c r="BUM14" s="314"/>
      <c r="BUN14" s="314"/>
      <c r="BUO14" s="314"/>
      <c r="BUP14" s="314"/>
      <c r="BUQ14" s="314"/>
      <c r="BUR14" s="314"/>
      <c r="BUS14" s="314"/>
      <c r="BUT14" s="314"/>
      <c r="BUU14" s="314"/>
      <c r="BUV14" s="314"/>
      <c r="BUW14" s="314"/>
      <c r="BUX14" s="314"/>
      <c r="BUY14" s="314"/>
      <c r="BUZ14" s="314"/>
      <c r="BVA14" s="314"/>
      <c r="BVB14" s="314"/>
      <c r="BVC14" s="314"/>
      <c r="BVD14" s="314"/>
      <c r="BVE14" s="314"/>
      <c r="BVF14" s="314"/>
      <c r="BVG14" s="314"/>
      <c r="BVH14" s="314"/>
      <c r="BVI14" s="314"/>
      <c r="BVJ14" s="314"/>
      <c r="BVK14" s="314"/>
      <c r="BVL14" s="314"/>
      <c r="BVM14" s="314"/>
      <c r="BVN14" s="314"/>
      <c r="BVO14" s="314"/>
      <c r="BVP14" s="314"/>
      <c r="BVQ14" s="314"/>
      <c r="BVR14" s="314"/>
      <c r="BVS14" s="314"/>
      <c r="BVT14" s="314"/>
      <c r="BVU14" s="314"/>
      <c r="BVV14" s="314"/>
      <c r="BVW14" s="314"/>
      <c r="BVX14" s="314"/>
      <c r="BVY14" s="314"/>
      <c r="BVZ14" s="314"/>
      <c r="BWA14" s="314"/>
      <c r="BWB14" s="314"/>
      <c r="BWC14" s="314"/>
      <c r="BWD14" s="314"/>
      <c r="BWE14" s="314"/>
      <c r="BWF14" s="314"/>
      <c r="BWG14" s="314"/>
      <c r="BWH14" s="314"/>
      <c r="BWI14" s="314"/>
      <c r="BWJ14" s="314"/>
      <c r="BWK14" s="314"/>
      <c r="BWL14" s="314"/>
      <c r="BWM14" s="314"/>
      <c r="BWN14" s="314"/>
      <c r="BWO14" s="314"/>
      <c r="BWP14" s="314"/>
      <c r="BWQ14" s="314"/>
      <c r="BWR14" s="314"/>
      <c r="BWS14" s="314"/>
      <c r="BWT14" s="314"/>
      <c r="BWU14" s="314"/>
      <c r="BWV14" s="314"/>
      <c r="BWW14" s="314"/>
      <c r="BWX14" s="314"/>
      <c r="BWY14" s="314"/>
      <c r="BWZ14" s="314"/>
      <c r="BXA14" s="314"/>
      <c r="BXB14" s="314"/>
      <c r="BXC14" s="314"/>
      <c r="BXD14" s="314"/>
      <c r="BXE14" s="314"/>
      <c r="BXF14" s="314"/>
      <c r="BXG14" s="314"/>
      <c r="BXH14" s="314"/>
      <c r="BXI14" s="314"/>
      <c r="BXJ14" s="314"/>
      <c r="BXK14" s="314"/>
      <c r="BXL14" s="314"/>
      <c r="BXM14" s="314"/>
      <c r="BXN14" s="314"/>
      <c r="BXO14" s="314"/>
      <c r="BXP14" s="314"/>
      <c r="BXQ14" s="314"/>
      <c r="BXR14" s="314"/>
      <c r="BXS14" s="314"/>
      <c r="BXT14" s="314"/>
      <c r="BXU14" s="314"/>
      <c r="BXV14" s="314"/>
      <c r="BXW14" s="314"/>
      <c r="BXX14" s="314"/>
      <c r="BXY14" s="314"/>
      <c r="BXZ14" s="314"/>
      <c r="BYA14" s="314"/>
      <c r="BYB14" s="314"/>
      <c r="BYC14" s="314"/>
      <c r="BYD14" s="314"/>
      <c r="BYE14" s="314"/>
      <c r="BYF14" s="314"/>
      <c r="BYG14" s="314"/>
      <c r="BYH14" s="314"/>
      <c r="BYI14" s="314"/>
      <c r="BYJ14" s="314"/>
      <c r="BYK14" s="314"/>
      <c r="BYL14" s="314"/>
      <c r="BYM14" s="314"/>
      <c r="BYN14" s="314"/>
      <c r="BYO14" s="314"/>
      <c r="BYP14" s="314"/>
      <c r="BYQ14" s="314"/>
      <c r="BYR14" s="314"/>
      <c r="BYS14" s="314"/>
      <c r="BYT14" s="314"/>
      <c r="BYU14" s="314"/>
      <c r="BYV14" s="314"/>
      <c r="BYW14" s="314"/>
      <c r="BYX14" s="314"/>
      <c r="BYY14" s="314"/>
      <c r="BYZ14" s="314"/>
      <c r="BZA14" s="314"/>
      <c r="BZB14" s="314"/>
      <c r="BZC14" s="314"/>
      <c r="BZD14" s="314"/>
      <c r="BZE14" s="314"/>
      <c r="BZF14" s="314"/>
      <c r="BZG14" s="314"/>
      <c r="BZH14" s="314"/>
      <c r="BZI14" s="314"/>
      <c r="BZJ14" s="314"/>
      <c r="BZK14" s="314"/>
      <c r="BZL14" s="314"/>
      <c r="BZM14" s="314"/>
      <c r="BZN14" s="314"/>
      <c r="BZO14" s="314"/>
      <c r="BZP14" s="314"/>
      <c r="BZQ14" s="314"/>
      <c r="BZR14" s="314"/>
      <c r="BZS14" s="314"/>
      <c r="BZT14" s="314"/>
      <c r="BZU14" s="314"/>
      <c r="BZV14" s="314"/>
      <c r="BZW14" s="314"/>
      <c r="BZX14" s="314"/>
      <c r="BZY14" s="314"/>
      <c r="BZZ14" s="314"/>
      <c r="CAA14" s="314"/>
      <c r="CAB14" s="314"/>
      <c r="CAC14" s="314"/>
      <c r="CAD14" s="314"/>
      <c r="CAE14" s="314"/>
      <c r="CAF14" s="314"/>
      <c r="CAG14" s="314"/>
      <c r="CAH14" s="314"/>
      <c r="CAI14" s="314"/>
      <c r="CAJ14" s="314"/>
      <c r="CAK14" s="314"/>
      <c r="CAL14" s="314"/>
      <c r="CAM14" s="314"/>
      <c r="CAN14" s="314"/>
      <c r="CAO14" s="314"/>
      <c r="CAP14" s="314"/>
      <c r="CAQ14" s="314"/>
      <c r="CAR14" s="314"/>
      <c r="CAS14" s="314"/>
      <c r="CAT14" s="314"/>
      <c r="CAU14" s="314"/>
      <c r="CAV14" s="314"/>
      <c r="CAW14" s="314"/>
      <c r="CAX14" s="314"/>
      <c r="CAY14" s="314"/>
      <c r="CAZ14" s="314"/>
      <c r="CBA14" s="314"/>
      <c r="CBB14" s="314"/>
      <c r="CBC14" s="314"/>
      <c r="CBD14" s="314"/>
      <c r="CBE14" s="314"/>
      <c r="CBF14" s="314"/>
      <c r="CBG14" s="314"/>
      <c r="CBH14" s="314"/>
      <c r="CBI14" s="314"/>
      <c r="CBJ14" s="314"/>
      <c r="CBK14" s="314"/>
      <c r="CBL14" s="314"/>
      <c r="CBM14" s="314"/>
      <c r="CBN14" s="314"/>
      <c r="CBO14" s="314"/>
      <c r="CBP14" s="314"/>
      <c r="CBQ14" s="314"/>
      <c r="CBR14" s="314"/>
      <c r="CBS14" s="314"/>
      <c r="CBT14" s="314"/>
      <c r="CBU14" s="314"/>
      <c r="CBV14" s="314"/>
      <c r="CBW14" s="314"/>
      <c r="CBX14" s="314"/>
      <c r="CBY14" s="314"/>
      <c r="CBZ14" s="314"/>
      <c r="CCA14" s="314"/>
      <c r="CCB14" s="314"/>
      <c r="CCC14" s="314"/>
      <c r="CCD14" s="314"/>
      <c r="CCE14" s="314"/>
      <c r="CCF14" s="314"/>
      <c r="CCG14" s="314"/>
      <c r="CCH14" s="314"/>
      <c r="CCI14" s="314"/>
      <c r="CCJ14" s="314"/>
      <c r="CCK14" s="314"/>
      <c r="CCL14" s="314"/>
      <c r="CCM14" s="314"/>
      <c r="CCN14" s="314"/>
      <c r="CCO14" s="314"/>
      <c r="CCP14" s="314"/>
      <c r="CCQ14" s="314"/>
      <c r="CCR14" s="314"/>
      <c r="CCS14" s="314"/>
      <c r="CCT14" s="314"/>
      <c r="CCU14" s="314"/>
      <c r="CCV14" s="314"/>
      <c r="CCW14" s="314"/>
      <c r="CCX14" s="314"/>
      <c r="CCY14" s="314"/>
      <c r="CCZ14" s="314"/>
      <c r="CDA14" s="314"/>
      <c r="CDB14" s="314"/>
      <c r="CDC14" s="314"/>
      <c r="CDD14" s="314"/>
      <c r="CDE14" s="314"/>
      <c r="CDF14" s="314"/>
      <c r="CDG14" s="314"/>
      <c r="CDH14" s="314"/>
      <c r="CDI14" s="314"/>
      <c r="CDJ14" s="314"/>
      <c r="CDK14" s="314"/>
      <c r="CDL14" s="314"/>
      <c r="CDM14" s="314"/>
      <c r="CDN14" s="314"/>
      <c r="CDO14" s="314"/>
      <c r="CDP14" s="314"/>
      <c r="CDQ14" s="314"/>
      <c r="CDR14" s="314"/>
      <c r="CDS14" s="314"/>
      <c r="CDT14" s="314"/>
      <c r="CDU14" s="314"/>
      <c r="CDV14" s="314"/>
      <c r="CDW14" s="314"/>
      <c r="CDX14" s="314"/>
      <c r="CDY14" s="314"/>
      <c r="CDZ14" s="314"/>
      <c r="CEA14" s="314"/>
      <c r="CEB14" s="314"/>
      <c r="CEC14" s="314"/>
      <c r="CED14" s="314"/>
      <c r="CEE14" s="314"/>
      <c r="CEF14" s="314"/>
      <c r="CEG14" s="314"/>
      <c r="CEH14" s="314"/>
      <c r="CEI14" s="314"/>
      <c r="CEJ14" s="314"/>
      <c r="CEK14" s="314"/>
      <c r="CEL14" s="314"/>
      <c r="CEM14" s="314"/>
      <c r="CEN14" s="314"/>
      <c r="CEO14" s="314"/>
      <c r="CEP14" s="314"/>
      <c r="CEQ14" s="314"/>
      <c r="CER14" s="314"/>
      <c r="CES14" s="314"/>
      <c r="CET14" s="314"/>
      <c r="CEU14" s="314"/>
      <c r="CEV14" s="314"/>
      <c r="CEW14" s="314"/>
      <c r="CEX14" s="314"/>
      <c r="CEY14" s="314"/>
      <c r="CEZ14" s="314"/>
      <c r="CFA14" s="314"/>
      <c r="CFB14" s="314"/>
      <c r="CFC14" s="314"/>
      <c r="CFD14" s="314"/>
      <c r="CFE14" s="314"/>
      <c r="CFF14" s="314"/>
      <c r="CFG14" s="314"/>
      <c r="CFH14" s="314"/>
      <c r="CFI14" s="314"/>
      <c r="CFJ14" s="314"/>
      <c r="CFK14" s="314"/>
      <c r="CFL14" s="314"/>
      <c r="CFM14" s="314"/>
      <c r="CFN14" s="314"/>
      <c r="CFO14" s="314"/>
      <c r="CFP14" s="314"/>
      <c r="CFQ14" s="314"/>
      <c r="CFR14" s="314"/>
      <c r="CFS14" s="314"/>
      <c r="CFT14" s="314"/>
      <c r="CFU14" s="314"/>
      <c r="CFV14" s="314"/>
      <c r="CFW14" s="314"/>
      <c r="CFX14" s="314"/>
      <c r="CFY14" s="314"/>
      <c r="CFZ14" s="314"/>
      <c r="CGA14" s="314"/>
      <c r="CGB14" s="314"/>
      <c r="CGC14" s="314"/>
      <c r="CGD14" s="314"/>
      <c r="CGE14" s="314"/>
      <c r="CGF14" s="314"/>
      <c r="CGG14" s="314"/>
      <c r="CGH14" s="314"/>
      <c r="CGI14" s="314"/>
      <c r="CGJ14" s="314"/>
      <c r="CGK14" s="314"/>
      <c r="CGL14" s="314"/>
      <c r="CGM14" s="314"/>
      <c r="CGN14" s="314"/>
      <c r="CGO14" s="314"/>
      <c r="CGP14" s="314"/>
      <c r="CGQ14" s="314"/>
      <c r="CGR14" s="314"/>
      <c r="CGS14" s="314"/>
      <c r="CGT14" s="314"/>
      <c r="CGU14" s="314"/>
      <c r="CGV14" s="314"/>
      <c r="CGW14" s="314"/>
      <c r="CGX14" s="314"/>
      <c r="CGY14" s="314"/>
      <c r="CGZ14" s="314"/>
      <c r="CHA14" s="314"/>
      <c r="CHB14" s="314"/>
      <c r="CHC14" s="314"/>
      <c r="CHD14" s="314"/>
      <c r="CHE14" s="314"/>
      <c r="CHF14" s="314"/>
      <c r="CHG14" s="314"/>
      <c r="CHH14" s="314"/>
      <c r="CHI14" s="314"/>
      <c r="CHJ14" s="314"/>
      <c r="CHK14" s="314"/>
      <c r="CHL14" s="314"/>
      <c r="CHM14" s="314"/>
      <c r="CHN14" s="314"/>
      <c r="CHO14" s="314"/>
      <c r="CHP14" s="314"/>
      <c r="CHQ14" s="314"/>
      <c r="CHR14" s="314"/>
      <c r="CHS14" s="314"/>
      <c r="CHT14" s="314"/>
      <c r="CHU14" s="314"/>
      <c r="CHV14" s="314"/>
      <c r="CHW14" s="314"/>
      <c r="CHX14" s="314"/>
      <c r="CHY14" s="314"/>
      <c r="CHZ14" s="314"/>
      <c r="CIA14" s="314"/>
      <c r="CIB14" s="314"/>
      <c r="CIC14" s="314"/>
      <c r="CID14" s="314"/>
      <c r="CIE14" s="314"/>
      <c r="CIF14" s="314"/>
      <c r="CIG14" s="314"/>
      <c r="CIH14" s="314"/>
      <c r="CII14" s="314"/>
      <c r="CIJ14" s="314"/>
      <c r="CIK14" s="314"/>
      <c r="CIL14" s="314"/>
      <c r="CIM14" s="314"/>
      <c r="CIN14" s="314"/>
      <c r="CIO14" s="314"/>
      <c r="CIP14" s="314"/>
      <c r="CIQ14" s="314"/>
      <c r="CIR14" s="314"/>
      <c r="CIS14" s="314"/>
      <c r="CIT14" s="314"/>
      <c r="CIU14" s="314"/>
      <c r="CIV14" s="314"/>
      <c r="CIW14" s="314"/>
      <c r="CIX14" s="314"/>
      <c r="CIY14" s="314"/>
      <c r="CIZ14" s="314"/>
      <c r="CJA14" s="314"/>
      <c r="CJB14" s="314"/>
      <c r="CJC14" s="314"/>
      <c r="CJD14" s="314"/>
      <c r="CJE14" s="314"/>
      <c r="CJF14" s="314"/>
      <c r="CJG14" s="314"/>
      <c r="CJH14" s="314"/>
      <c r="CJI14" s="314"/>
      <c r="CJJ14" s="314"/>
      <c r="CJK14" s="314"/>
      <c r="CJL14" s="314"/>
      <c r="CJM14" s="314"/>
      <c r="CJN14" s="314"/>
      <c r="CJO14" s="314"/>
      <c r="CJP14" s="314"/>
      <c r="CJQ14" s="314"/>
      <c r="CJR14" s="314"/>
      <c r="CJS14" s="314"/>
      <c r="CJT14" s="314"/>
      <c r="CJU14" s="314"/>
      <c r="CJV14" s="314"/>
      <c r="CJW14" s="314"/>
      <c r="CJX14" s="314"/>
      <c r="CJY14" s="314"/>
      <c r="CJZ14" s="314"/>
      <c r="CKA14" s="314"/>
      <c r="CKB14" s="314"/>
      <c r="CKC14" s="314"/>
      <c r="CKD14" s="314"/>
      <c r="CKE14" s="314"/>
      <c r="CKF14" s="314"/>
      <c r="CKG14" s="314"/>
      <c r="CKH14" s="314"/>
      <c r="CKI14" s="314"/>
      <c r="CKJ14" s="314"/>
      <c r="CKK14" s="314"/>
      <c r="CKL14" s="314"/>
      <c r="CKM14" s="314"/>
      <c r="CKN14" s="314"/>
      <c r="CKO14" s="314"/>
      <c r="CKP14" s="314"/>
      <c r="CKQ14" s="314"/>
      <c r="CKR14" s="314"/>
      <c r="CKS14" s="314"/>
      <c r="CKT14" s="314"/>
      <c r="CKU14" s="314"/>
      <c r="CKV14" s="314"/>
      <c r="CKW14" s="314"/>
      <c r="CKX14" s="314"/>
      <c r="CKY14" s="314"/>
      <c r="CKZ14" s="314"/>
      <c r="CLA14" s="314"/>
      <c r="CLB14" s="314"/>
      <c r="CLC14" s="314"/>
      <c r="CLD14" s="314"/>
      <c r="CLE14" s="314"/>
      <c r="CLF14" s="314"/>
      <c r="CLG14" s="314"/>
      <c r="CLH14" s="314"/>
      <c r="CLI14" s="314"/>
      <c r="CLJ14" s="314"/>
      <c r="CLK14" s="314"/>
      <c r="CLL14" s="314"/>
      <c r="CLM14" s="314"/>
      <c r="CLN14" s="314"/>
      <c r="CLO14" s="314"/>
      <c r="CLP14" s="314"/>
      <c r="CLQ14" s="314"/>
      <c r="CLR14" s="314"/>
      <c r="CLS14" s="314"/>
      <c r="CLT14" s="314"/>
      <c r="CLU14" s="314"/>
      <c r="CLV14" s="314"/>
      <c r="CLW14" s="314"/>
      <c r="CLX14" s="314"/>
      <c r="CLY14" s="314"/>
      <c r="CLZ14" s="314"/>
      <c r="CMA14" s="314"/>
      <c r="CMB14" s="314"/>
      <c r="CMC14" s="314"/>
      <c r="CMD14" s="314"/>
      <c r="CME14" s="314"/>
      <c r="CMF14" s="314"/>
      <c r="CMG14" s="314"/>
      <c r="CMH14" s="314"/>
      <c r="CMI14" s="314"/>
      <c r="CMJ14" s="314"/>
      <c r="CMK14" s="314"/>
      <c r="CML14" s="314"/>
      <c r="CMM14" s="314"/>
      <c r="CMN14" s="314"/>
      <c r="CMO14" s="314"/>
      <c r="CMP14" s="314"/>
      <c r="CMQ14" s="314"/>
      <c r="CMR14" s="314"/>
      <c r="CMS14" s="314"/>
      <c r="CMT14" s="314"/>
      <c r="CMU14" s="314"/>
      <c r="CMV14" s="314"/>
      <c r="CMW14" s="314"/>
      <c r="CMX14" s="314"/>
      <c r="CMY14" s="314"/>
      <c r="CMZ14" s="314"/>
      <c r="CNA14" s="314"/>
      <c r="CNB14" s="314"/>
      <c r="CNC14" s="314"/>
      <c r="CND14" s="314"/>
      <c r="CNE14" s="314"/>
      <c r="CNF14" s="314"/>
      <c r="CNG14" s="314"/>
      <c r="CNH14" s="314"/>
      <c r="CNI14" s="314"/>
      <c r="CNJ14" s="314"/>
      <c r="CNK14" s="314"/>
      <c r="CNL14" s="314"/>
      <c r="CNM14" s="314"/>
      <c r="CNN14" s="314"/>
      <c r="CNO14" s="314"/>
      <c r="CNP14" s="314"/>
      <c r="CNQ14" s="314"/>
      <c r="CNR14" s="314"/>
      <c r="CNS14" s="314"/>
      <c r="CNT14" s="314"/>
      <c r="CNU14" s="314"/>
      <c r="CNV14" s="314"/>
      <c r="CNW14" s="314"/>
      <c r="CNX14" s="314"/>
      <c r="CNY14" s="314"/>
      <c r="CNZ14" s="314"/>
      <c r="COA14" s="314"/>
      <c r="COB14" s="314"/>
      <c r="COC14" s="314"/>
      <c r="COD14" s="314"/>
      <c r="COE14" s="314"/>
      <c r="COF14" s="314"/>
      <c r="COG14" s="314"/>
      <c r="COH14" s="314"/>
      <c r="COI14" s="314"/>
      <c r="COJ14" s="314"/>
      <c r="COK14" s="314"/>
      <c r="COL14" s="314"/>
      <c r="COM14" s="314"/>
      <c r="CON14" s="314"/>
      <c r="COO14" s="314"/>
      <c r="COP14" s="314"/>
      <c r="COQ14" s="314"/>
      <c r="COR14" s="314"/>
      <c r="COS14" s="314"/>
      <c r="COT14" s="314"/>
      <c r="COU14" s="314"/>
      <c r="COV14" s="314"/>
      <c r="COW14" s="314"/>
      <c r="COX14" s="314"/>
      <c r="COY14" s="314"/>
      <c r="COZ14" s="314"/>
      <c r="CPA14" s="314"/>
      <c r="CPB14" s="314"/>
      <c r="CPC14" s="314"/>
      <c r="CPD14" s="314"/>
      <c r="CPE14" s="314"/>
      <c r="CPF14" s="314"/>
      <c r="CPG14" s="314"/>
      <c r="CPH14" s="314"/>
      <c r="CPI14" s="314"/>
      <c r="CPJ14" s="314"/>
      <c r="CPK14" s="314"/>
      <c r="CPL14" s="314"/>
      <c r="CPM14" s="314"/>
      <c r="CPN14" s="314"/>
      <c r="CPO14" s="314"/>
      <c r="CPP14" s="314"/>
      <c r="CPQ14" s="314"/>
      <c r="CPR14" s="314"/>
      <c r="CPS14" s="314"/>
      <c r="CPT14" s="314"/>
      <c r="CPU14" s="314"/>
      <c r="CPV14" s="314"/>
      <c r="CPW14" s="314"/>
      <c r="CPX14" s="314"/>
      <c r="CPY14" s="314"/>
      <c r="CPZ14" s="314"/>
      <c r="CQA14" s="314"/>
      <c r="CQB14" s="314"/>
      <c r="CQC14" s="314"/>
      <c r="CQD14" s="314"/>
      <c r="CQE14" s="314"/>
      <c r="CQF14" s="314"/>
      <c r="CQG14" s="314"/>
      <c r="CQH14" s="314"/>
      <c r="CQI14" s="314"/>
      <c r="CQJ14" s="314"/>
      <c r="CQK14" s="314"/>
      <c r="CQL14" s="314"/>
      <c r="CQM14" s="314"/>
      <c r="CQN14" s="314"/>
      <c r="CQO14" s="314"/>
      <c r="CQP14" s="314"/>
      <c r="CQQ14" s="314"/>
      <c r="CQR14" s="314"/>
      <c r="CQS14" s="314"/>
      <c r="CQT14" s="314"/>
      <c r="CQU14" s="314"/>
      <c r="CQV14" s="314"/>
      <c r="CQW14" s="314"/>
      <c r="CQX14" s="314"/>
      <c r="CQY14" s="314"/>
      <c r="CQZ14" s="314"/>
      <c r="CRA14" s="314"/>
      <c r="CRB14" s="314"/>
      <c r="CRC14" s="314"/>
      <c r="CRD14" s="314"/>
      <c r="CRE14" s="314"/>
      <c r="CRF14" s="314"/>
      <c r="CRG14" s="314"/>
      <c r="CRH14" s="314"/>
      <c r="CRI14" s="314"/>
      <c r="CRJ14" s="314"/>
      <c r="CRK14" s="314"/>
      <c r="CRL14" s="314"/>
      <c r="CRM14" s="314"/>
      <c r="CRN14" s="314"/>
      <c r="CRO14" s="314"/>
      <c r="CRP14" s="314"/>
      <c r="CRQ14" s="314"/>
      <c r="CRR14" s="314"/>
      <c r="CRS14" s="314"/>
      <c r="CRT14" s="314"/>
      <c r="CRU14" s="314"/>
      <c r="CRV14" s="314"/>
      <c r="CRW14" s="314"/>
      <c r="CRX14" s="314"/>
      <c r="CRY14" s="314"/>
      <c r="CRZ14" s="314"/>
      <c r="CSA14" s="314"/>
      <c r="CSB14" s="314"/>
      <c r="CSC14" s="314"/>
      <c r="CSD14" s="314"/>
      <c r="CSE14" s="314"/>
      <c r="CSF14" s="314"/>
      <c r="CSG14" s="314"/>
      <c r="CSH14" s="314"/>
      <c r="CSI14" s="314"/>
      <c r="CSJ14" s="314"/>
      <c r="CSK14" s="314"/>
      <c r="CSL14" s="314"/>
      <c r="CSM14" s="314"/>
      <c r="CSN14" s="314"/>
      <c r="CSO14" s="314"/>
      <c r="CSP14" s="314"/>
      <c r="CSQ14" s="314"/>
      <c r="CSR14" s="314"/>
      <c r="CSS14" s="314"/>
      <c r="CST14" s="314"/>
      <c r="CSU14" s="314"/>
      <c r="CSV14" s="314"/>
      <c r="CSW14" s="314"/>
      <c r="CSX14" s="314"/>
      <c r="CSY14" s="314"/>
      <c r="CSZ14" s="314"/>
      <c r="CTA14" s="314"/>
      <c r="CTB14" s="314"/>
      <c r="CTC14" s="314"/>
      <c r="CTD14" s="314"/>
      <c r="CTE14" s="314"/>
      <c r="CTF14" s="314"/>
      <c r="CTG14" s="314"/>
      <c r="CTH14" s="314"/>
      <c r="CTI14" s="314"/>
      <c r="CTJ14" s="314"/>
      <c r="CTK14" s="314"/>
      <c r="CTL14" s="314"/>
      <c r="CTM14" s="314"/>
      <c r="CTN14" s="314"/>
      <c r="CTO14" s="314"/>
      <c r="CTP14" s="314"/>
      <c r="CTQ14" s="314"/>
      <c r="CTR14" s="314"/>
      <c r="CTS14" s="314"/>
      <c r="CTT14" s="314"/>
      <c r="CTU14" s="314"/>
      <c r="CTV14" s="314"/>
      <c r="CTW14" s="314"/>
      <c r="CTX14" s="314"/>
      <c r="CTY14" s="314"/>
      <c r="CTZ14" s="314"/>
      <c r="CUA14" s="314"/>
      <c r="CUB14" s="314"/>
      <c r="CUC14" s="314"/>
      <c r="CUD14" s="314"/>
      <c r="CUE14" s="314"/>
      <c r="CUF14" s="314"/>
      <c r="CUG14" s="314"/>
      <c r="CUH14" s="314"/>
      <c r="CUI14" s="314"/>
      <c r="CUJ14" s="314"/>
      <c r="CUK14" s="314"/>
      <c r="CUL14" s="314"/>
      <c r="CUM14" s="314"/>
      <c r="CUN14" s="314"/>
      <c r="CUO14" s="314"/>
      <c r="CUP14" s="314"/>
      <c r="CUQ14" s="314"/>
      <c r="CUR14" s="314"/>
      <c r="CUS14" s="314"/>
      <c r="CUT14" s="314"/>
      <c r="CUU14" s="314"/>
      <c r="CUV14" s="314"/>
      <c r="CUW14" s="314"/>
      <c r="CUX14" s="314"/>
      <c r="CUY14" s="314"/>
      <c r="CUZ14" s="314"/>
      <c r="CVA14" s="314"/>
      <c r="CVB14" s="314"/>
      <c r="CVC14" s="314"/>
      <c r="CVD14" s="314"/>
      <c r="CVE14" s="314"/>
      <c r="CVF14" s="314"/>
      <c r="CVG14" s="314"/>
      <c r="CVH14" s="314"/>
      <c r="CVI14" s="314"/>
      <c r="CVJ14" s="314"/>
      <c r="CVK14" s="314"/>
      <c r="CVL14" s="314"/>
      <c r="CVM14" s="314"/>
      <c r="CVN14" s="314"/>
      <c r="CVO14" s="314"/>
      <c r="CVP14" s="314"/>
      <c r="CVQ14" s="314"/>
      <c r="CVR14" s="314"/>
      <c r="CVS14" s="314"/>
      <c r="CVT14" s="314"/>
      <c r="CVU14" s="314"/>
      <c r="CVV14" s="314"/>
      <c r="CVW14" s="314"/>
      <c r="CVX14" s="314"/>
      <c r="CVY14" s="314"/>
      <c r="CVZ14" s="314"/>
      <c r="CWA14" s="314"/>
      <c r="CWB14" s="314"/>
      <c r="CWC14" s="314"/>
      <c r="CWD14" s="314"/>
      <c r="CWE14" s="314"/>
      <c r="CWF14" s="314"/>
      <c r="CWG14" s="314"/>
      <c r="CWH14" s="314"/>
      <c r="CWI14" s="314"/>
      <c r="CWJ14" s="314"/>
      <c r="CWK14" s="314"/>
      <c r="CWL14" s="314"/>
      <c r="CWM14" s="314"/>
      <c r="CWN14" s="314"/>
      <c r="CWO14" s="314"/>
      <c r="CWP14" s="314"/>
      <c r="CWQ14" s="314"/>
      <c r="CWR14" s="314"/>
      <c r="CWS14" s="314"/>
      <c r="CWT14" s="314"/>
      <c r="CWU14" s="314"/>
      <c r="CWV14" s="314"/>
      <c r="CWW14" s="314"/>
      <c r="CWX14" s="314"/>
      <c r="CWY14" s="314"/>
      <c r="CWZ14" s="314"/>
      <c r="CXA14" s="314"/>
      <c r="CXB14" s="314"/>
      <c r="CXC14" s="314"/>
      <c r="CXD14" s="314"/>
      <c r="CXE14" s="314"/>
      <c r="CXF14" s="314"/>
      <c r="CXG14" s="314"/>
      <c r="CXH14" s="314"/>
      <c r="CXI14" s="314"/>
      <c r="CXJ14" s="314"/>
      <c r="CXK14" s="314"/>
      <c r="CXL14" s="314"/>
      <c r="CXM14" s="314"/>
      <c r="CXN14" s="314"/>
      <c r="CXO14" s="314"/>
      <c r="CXP14" s="314"/>
      <c r="CXQ14" s="314"/>
      <c r="CXR14" s="314"/>
      <c r="CXS14" s="314"/>
      <c r="CXT14" s="314"/>
      <c r="CXU14" s="314"/>
      <c r="CXV14" s="314"/>
      <c r="CXW14" s="314"/>
      <c r="CXX14" s="314"/>
      <c r="CXY14" s="314"/>
      <c r="CXZ14" s="314"/>
      <c r="CYA14" s="314"/>
      <c r="CYB14" s="314"/>
      <c r="CYC14" s="314"/>
      <c r="CYD14" s="314"/>
      <c r="CYE14" s="314"/>
      <c r="CYF14" s="314"/>
      <c r="CYG14" s="314"/>
      <c r="CYH14" s="314"/>
      <c r="CYI14" s="314"/>
      <c r="CYJ14" s="314"/>
      <c r="CYK14" s="314"/>
      <c r="CYL14" s="314"/>
      <c r="CYM14" s="314"/>
      <c r="CYN14" s="314"/>
      <c r="CYO14" s="314"/>
      <c r="CYP14" s="314"/>
      <c r="CYQ14" s="314"/>
      <c r="CYR14" s="314"/>
      <c r="CYS14" s="314"/>
      <c r="CYT14" s="314"/>
      <c r="CYU14" s="314"/>
      <c r="CYV14" s="314"/>
      <c r="CYW14" s="314"/>
      <c r="CYX14" s="314"/>
      <c r="CYY14" s="314"/>
      <c r="CYZ14" s="314"/>
      <c r="CZA14" s="314"/>
      <c r="CZB14" s="314"/>
      <c r="CZC14" s="314"/>
      <c r="CZD14" s="314"/>
      <c r="CZE14" s="314"/>
      <c r="CZF14" s="314"/>
      <c r="CZG14" s="314"/>
      <c r="CZH14" s="314"/>
      <c r="CZI14" s="314"/>
      <c r="CZJ14" s="314"/>
      <c r="CZK14" s="314"/>
      <c r="CZL14" s="314"/>
      <c r="CZM14" s="314"/>
      <c r="CZN14" s="314"/>
      <c r="CZO14" s="314"/>
      <c r="CZP14" s="314"/>
      <c r="CZQ14" s="314"/>
      <c r="CZR14" s="314"/>
      <c r="CZS14" s="314"/>
      <c r="CZT14" s="314"/>
      <c r="CZU14" s="314"/>
      <c r="CZV14" s="314"/>
      <c r="CZW14" s="314"/>
      <c r="CZX14" s="314"/>
      <c r="CZY14" s="314"/>
      <c r="CZZ14" s="314"/>
      <c r="DAA14" s="314"/>
      <c r="DAB14" s="314"/>
      <c r="DAC14" s="314"/>
      <c r="DAD14" s="314"/>
      <c r="DAE14" s="314"/>
      <c r="DAF14" s="314"/>
      <c r="DAG14" s="314"/>
      <c r="DAH14" s="314"/>
      <c r="DAI14" s="314"/>
      <c r="DAJ14" s="314"/>
      <c r="DAK14" s="314"/>
      <c r="DAL14" s="314"/>
      <c r="DAM14" s="314"/>
      <c r="DAN14" s="314"/>
      <c r="DAO14" s="314"/>
      <c r="DAP14" s="314"/>
      <c r="DAQ14" s="314"/>
      <c r="DAR14" s="314"/>
      <c r="DAS14" s="314"/>
      <c r="DAT14" s="314"/>
      <c r="DAU14" s="314"/>
      <c r="DAV14" s="314"/>
      <c r="DAW14" s="314"/>
      <c r="DAX14" s="314"/>
      <c r="DAY14" s="314"/>
      <c r="DAZ14" s="314"/>
      <c r="DBA14" s="314"/>
      <c r="DBB14" s="314"/>
      <c r="DBC14" s="314"/>
      <c r="DBD14" s="314"/>
      <c r="DBE14" s="314"/>
      <c r="DBF14" s="314"/>
      <c r="DBG14" s="314"/>
      <c r="DBH14" s="314"/>
      <c r="DBI14" s="314"/>
      <c r="DBJ14" s="314"/>
      <c r="DBK14" s="314"/>
      <c r="DBL14" s="314"/>
      <c r="DBM14" s="314"/>
      <c r="DBN14" s="314"/>
      <c r="DBO14" s="314"/>
      <c r="DBP14" s="314"/>
      <c r="DBQ14" s="314"/>
      <c r="DBR14" s="314"/>
      <c r="DBS14" s="314"/>
      <c r="DBT14" s="314"/>
      <c r="DBU14" s="314"/>
      <c r="DBV14" s="314"/>
      <c r="DBW14" s="314"/>
      <c r="DBX14" s="314"/>
      <c r="DBY14" s="314"/>
      <c r="DBZ14" s="314"/>
      <c r="DCA14" s="314"/>
      <c r="DCB14" s="314"/>
      <c r="DCC14" s="314"/>
      <c r="DCD14" s="314"/>
      <c r="DCE14" s="314"/>
      <c r="DCF14" s="314"/>
      <c r="DCG14" s="314"/>
      <c r="DCH14" s="314"/>
      <c r="DCI14" s="314"/>
      <c r="DCJ14" s="314"/>
      <c r="DCK14" s="314"/>
      <c r="DCL14" s="314"/>
      <c r="DCM14" s="314"/>
      <c r="DCN14" s="314"/>
      <c r="DCO14" s="314"/>
      <c r="DCP14" s="314"/>
      <c r="DCQ14" s="314"/>
      <c r="DCR14" s="314"/>
      <c r="DCS14" s="314"/>
      <c r="DCT14" s="314"/>
      <c r="DCU14" s="314"/>
      <c r="DCV14" s="314"/>
      <c r="DCW14" s="314"/>
      <c r="DCX14" s="314"/>
      <c r="DCY14" s="314"/>
      <c r="DCZ14" s="314"/>
      <c r="DDA14" s="314"/>
      <c r="DDB14" s="314"/>
      <c r="DDC14" s="314"/>
      <c r="DDD14" s="314"/>
      <c r="DDE14" s="314"/>
      <c r="DDF14" s="314"/>
      <c r="DDG14" s="314"/>
      <c r="DDH14" s="314"/>
      <c r="DDI14" s="314"/>
      <c r="DDJ14" s="314"/>
      <c r="DDK14" s="314"/>
      <c r="DDL14" s="314"/>
      <c r="DDM14" s="314"/>
      <c r="DDN14" s="314"/>
      <c r="DDO14" s="314"/>
      <c r="DDP14" s="314"/>
      <c r="DDQ14" s="314"/>
      <c r="DDR14" s="314"/>
      <c r="DDS14" s="314"/>
      <c r="DDT14" s="314"/>
      <c r="DDU14" s="314"/>
      <c r="DDV14" s="314"/>
      <c r="DDW14" s="314"/>
      <c r="DDX14" s="314"/>
      <c r="DDY14" s="314"/>
      <c r="DDZ14" s="314"/>
      <c r="DEA14" s="314"/>
      <c r="DEB14" s="314"/>
      <c r="DEC14" s="314"/>
      <c r="DED14" s="314"/>
      <c r="DEE14" s="314"/>
      <c r="DEF14" s="314"/>
      <c r="DEG14" s="314"/>
      <c r="DEH14" s="314"/>
      <c r="DEI14" s="314"/>
      <c r="DEJ14" s="314"/>
      <c r="DEK14" s="314"/>
      <c r="DEL14" s="314"/>
      <c r="DEM14" s="314"/>
      <c r="DEN14" s="314"/>
      <c r="DEO14" s="314"/>
      <c r="DEP14" s="314"/>
      <c r="DEQ14" s="314"/>
      <c r="DER14" s="314"/>
      <c r="DES14" s="314"/>
      <c r="DET14" s="314"/>
      <c r="DEU14" s="314"/>
      <c r="DEV14" s="314"/>
      <c r="DEW14" s="314"/>
      <c r="DEX14" s="314"/>
      <c r="DEY14" s="314"/>
      <c r="DEZ14" s="314"/>
      <c r="DFA14" s="314"/>
      <c r="DFB14" s="314"/>
      <c r="DFC14" s="314"/>
      <c r="DFD14" s="314"/>
      <c r="DFE14" s="314"/>
      <c r="DFF14" s="314"/>
      <c r="DFG14" s="314"/>
      <c r="DFH14" s="314"/>
      <c r="DFI14" s="314"/>
      <c r="DFJ14" s="314"/>
      <c r="DFK14" s="314"/>
      <c r="DFL14" s="314"/>
      <c r="DFM14" s="314"/>
      <c r="DFN14" s="314"/>
      <c r="DFO14" s="314"/>
      <c r="DFP14" s="314"/>
      <c r="DFQ14" s="314"/>
      <c r="DFR14" s="314"/>
      <c r="DFS14" s="314"/>
      <c r="DFT14" s="314"/>
      <c r="DFU14" s="314"/>
      <c r="DFV14" s="314"/>
      <c r="DFW14" s="314"/>
      <c r="DFX14" s="314"/>
      <c r="DFY14" s="314"/>
      <c r="DFZ14" s="314"/>
      <c r="DGA14" s="314"/>
      <c r="DGB14" s="314"/>
      <c r="DGC14" s="314"/>
      <c r="DGD14" s="314"/>
      <c r="DGE14" s="314"/>
      <c r="DGF14" s="314"/>
      <c r="DGG14" s="314"/>
      <c r="DGH14" s="314"/>
      <c r="DGI14" s="314"/>
      <c r="DGJ14" s="314"/>
      <c r="DGK14" s="314"/>
      <c r="DGL14" s="314"/>
      <c r="DGM14" s="314"/>
      <c r="DGN14" s="314"/>
      <c r="DGO14" s="314"/>
      <c r="DGP14" s="314"/>
      <c r="DGQ14" s="314"/>
      <c r="DGR14" s="314"/>
      <c r="DGS14" s="314"/>
      <c r="DGT14" s="314"/>
      <c r="DGU14" s="314"/>
      <c r="DGV14" s="314"/>
      <c r="DGW14" s="314"/>
      <c r="DGX14" s="314"/>
      <c r="DGY14" s="314"/>
      <c r="DGZ14" s="314"/>
      <c r="DHA14" s="314"/>
      <c r="DHB14" s="314"/>
      <c r="DHC14" s="314"/>
      <c r="DHD14" s="314"/>
      <c r="DHE14" s="314"/>
      <c r="DHF14" s="314"/>
      <c r="DHG14" s="314"/>
      <c r="DHH14" s="314"/>
      <c r="DHI14" s="314"/>
      <c r="DHJ14" s="314"/>
      <c r="DHK14" s="314"/>
      <c r="DHL14" s="314"/>
      <c r="DHM14" s="314"/>
      <c r="DHN14" s="314"/>
      <c r="DHO14" s="314"/>
      <c r="DHP14" s="314"/>
      <c r="DHQ14" s="314"/>
      <c r="DHR14" s="314"/>
      <c r="DHS14" s="314"/>
      <c r="DHT14" s="314"/>
      <c r="DHU14" s="314"/>
      <c r="DHV14" s="314"/>
      <c r="DHW14" s="314"/>
      <c r="DHX14" s="314"/>
      <c r="DHY14" s="314"/>
      <c r="DHZ14" s="314"/>
      <c r="DIA14" s="314"/>
      <c r="DIB14" s="314"/>
      <c r="DIC14" s="314"/>
      <c r="DID14" s="314"/>
      <c r="DIE14" s="314"/>
      <c r="DIF14" s="314"/>
      <c r="DIG14" s="314"/>
      <c r="DIH14" s="314"/>
      <c r="DII14" s="314"/>
      <c r="DIJ14" s="314"/>
      <c r="DIK14" s="314"/>
      <c r="DIL14" s="314"/>
      <c r="DIM14" s="314"/>
      <c r="DIN14" s="314"/>
      <c r="DIO14" s="314"/>
      <c r="DIP14" s="314"/>
      <c r="DIQ14" s="314"/>
      <c r="DIR14" s="314"/>
      <c r="DIS14" s="314"/>
      <c r="DIT14" s="314"/>
      <c r="DIU14" s="314"/>
      <c r="DIV14" s="314"/>
      <c r="DIW14" s="314"/>
      <c r="DIX14" s="314"/>
      <c r="DIY14" s="314"/>
      <c r="DIZ14" s="314"/>
      <c r="DJA14" s="314"/>
      <c r="DJB14" s="314"/>
      <c r="DJC14" s="314"/>
      <c r="DJD14" s="314"/>
      <c r="DJE14" s="314"/>
      <c r="DJF14" s="314"/>
      <c r="DJG14" s="314"/>
      <c r="DJH14" s="314"/>
      <c r="DJI14" s="314"/>
      <c r="DJJ14" s="314"/>
      <c r="DJK14" s="314"/>
      <c r="DJL14" s="314"/>
      <c r="DJM14" s="314"/>
      <c r="DJN14" s="314"/>
      <c r="DJO14" s="314"/>
      <c r="DJP14" s="314"/>
      <c r="DJQ14" s="314"/>
      <c r="DJR14" s="314"/>
      <c r="DJS14" s="314"/>
      <c r="DJT14" s="314"/>
      <c r="DJU14" s="314"/>
      <c r="DJV14" s="314"/>
      <c r="DJW14" s="314"/>
      <c r="DJX14" s="314"/>
      <c r="DJY14" s="314"/>
      <c r="DJZ14" s="314"/>
      <c r="DKA14" s="314"/>
      <c r="DKB14" s="314"/>
      <c r="DKC14" s="314"/>
      <c r="DKD14" s="314"/>
      <c r="DKE14" s="314"/>
      <c r="DKF14" s="314"/>
      <c r="DKG14" s="314"/>
      <c r="DKH14" s="314"/>
      <c r="DKI14" s="314"/>
      <c r="DKJ14" s="314"/>
      <c r="DKK14" s="314"/>
      <c r="DKL14" s="314"/>
      <c r="DKM14" s="314"/>
      <c r="DKN14" s="314"/>
      <c r="DKO14" s="314"/>
      <c r="DKP14" s="314"/>
      <c r="DKQ14" s="314"/>
      <c r="DKR14" s="314"/>
      <c r="DKS14" s="314"/>
      <c r="DKT14" s="314"/>
      <c r="DKU14" s="314"/>
      <c r="DKV14" s="314"/>
      <c r="DKW14" s="314"/>
      <c r="DKX14" s="314"/>
      <c r="DKY14" s="314"/>
      <c r="DKZ14" s="314"/>
      <c r="DLA14" s="314"/>
      <c r="DLB14" s="314"/>
      <c r="DLC14" s="314"/>
      <c r="DLD14" s="314"/>
      <c r="DLE14" s="314"/>
      <c r="DLF14" s="314"/>
      <c r="DLG14" s="314"/>
      <c r="DLH14" s="314"/>
      <c r="DLI14" s="314"/>
      <c r="DLJ14" s="314"/>
      <c r="DLK14" s="314"/>
      <c r="DLL14" s="314"/>
      <c r="DLM14" s="314"/>
      <c r="DLN14" s="314"/>
      <c r="DLO14" s="314"/>
      <c r="DLP14" s="314"/>
      <c r="DLQ14" s="314"/>
      <c r="DLR14" s="314"/>
      <c r="DLS14" s="314"/>
      <c r="DLT14" s="314"/>
      <c r="DLU14" s="314"/>
      <c r="DLV14" s="314"/>
      <c r="DLW14" s="314"/>
      <c r="DLX14" s="314"/>
      <c r="DLY14" s="314"/>
      <c r="DLZ14" s="314"/>
      <c r="DMA14" s="314"/>
      <c r="DMB14" s="314"/>
      <c r="DMC14" s="314"/>
      <c r="DMD14" s="314"/>
      <c r="DME14" s="314"/>
      <c r="DMF14" s="314"/>
      <c r="DMG14" s="314"/>
      <c r="DMH14" s="314"/>
      <c r="DMI14" s="314"/>
      <c r="DMJ14" s="314"/>
      <c r="DMK14" s="314"/>
      <c r="DML14" s="314"/>
      <c r="DMM14" s="314"/>
      <c r="DMN14" s="314"/>
      <c r="DMO14" s="314"/>
      <c r="DMP14" s="314"/>
      <c r="DMQ14" s="314"/>
      <c r="DMR14" s="314"/>
      <c r="DMS14" s="314"/>
      <c r="DMT14" s="314"/>
      <c r="DMU14" s="314"/>
      <c r="DMV14" s="314"/>
      <c r="DMW14" s="314"/>
      <c r="DMX14" s="314"/>
      <c r="DMY14" s="314"/>
      <c r="DMZ14" s="314"/>
      <c r="DNA14" s="314"/>
      <c r="DNB14" s="314"/>
      <c r="DNC14" s="314"/>
      <c r="DND14" s="314"/>
      <c r="DNE14" s="314"/>
      <c r="DNF14" s="314"/>
      <c r="DNG14" s="314"/>
      <c r="DNH14" s="314"/>
      <c r="DNI14" s="314"/>
      <c r="DNJ14" s="314"/>
      <c r="DNK14" s="314"/>
      <c r="DNL14" s="314"/>
      <c r="DNM14" s="314"/>
      <c r="DNN14" s="314"/>
      <c r="DNO14" s="314"/>
      <c r="DNP14" s="314"/>
      <c r="DNQ14" s="314"/>
      <c r="DNR14" s="314"/>
      <c r="DNS14" s="314"/>
      <c r="DNT14" s="314"/>
      <c r="DNU14" s="314"/>
      <c r="DNV14" s="314"/>
      <c r="DNW14" s="314"/>
      <c r="DNX14" s="314"/>
      <c r="DNY14" s="314"/>
      <c r="DNZ14" s="314"/>
      <c r="DOA14" s="314"/>
      <c r="DOB14" s="314"/>
      <c r="DOC14" s="314"/>
      <c r="DOD14" s="314"/>
      <c r="DOE14" s="314"/>
      <c r="DOF14" s="314"/>
      <c r="DOG14" s="314"/>
      <c r="DOH14" s="314"/>
      <c r="DOI14" s="314"/>
      <c r="DOJ14" s="314"/>
      <c r="DOK14" s="314"/>
      <c r="DOL14" s="314"/>
      <c r="DOM14" s="314"/>
      <c r="DON14" s="314"/>
      <c r="DOO14" s="314"/>
      <c r="DOP14" s="314"/>
      <c r="DOQ14" s="314"/>
      <c r="DOR14" s="314"/>
      <c r="DOS14" s="314"/>
      <c r="DOT14" s="314"/>
      <c r="DOU14" s="314"/>
      <c r="DOV14" s="314"/>
      <c r="DOW14" s="314"/>
      <c r="DOX14" s="314"/>
      <c r="DOY14" s="314"/>
      <c r="DOZ14" s="314"/>
      <c r="DPA14" s="314"/>
      <c r="DPB14" s="314"/>
      <c r="DPC14" s="314"/>
      <c r="DPD14" s="314"/>
      <c r="DPE14" s="314"/>
      <c r="DPF14" s="314"/>
      <c r="DPG14" s="314"/>
      <c r="DPH14" s="314"/>
      <c r="DPI14" s="314"/>
      <c r="DPJ14" s="314"/>
      <c r="DPK14" s="314"/>
      <c r="DPL14" s="314"/>
      <c r="DPM14" s="314"/>
      <c r="DPN14" s="314"/>
      <c r="DPO14" s="314"/>
      <c r="DPP14" s="314"/>
      <c r="DPQ14" s="314"/>
      <c r="DPR14" s="314"/>
      <c r="DPS14" s="314"/>
      <c r="DPT14" s="314"/>
      <c r="DPU14" s="314"/>
      <c r="DPV14" s="314"/>
      <c r="DPW14" s="314"/>
      <c r="DPX14" s="314"/>
      <c r="DPY14" s="314"/>
      <c r="DPZ14" s="314"/>
      <c r="DQA14" s="314"/>
      <c r="DQB14" s="314"/>
      <c r="DQC14" s="314"/>
      <c r="DQD14" s="314"/>
      <c r="DQE14" s="314"/>
      <c r="DQF14" s="314"/>
      <c r="DQG14" s="314"/>
      <c r="DQH14" s="314"/>
      <c r="DQI14" s="314"/>
      <c r="DQJ14" s="314"/>
      <c r="DQK14" s="314"/>
      <c r="DQL14" s="314"/>
      <c r="DQM14" s="314"/>
      <c r="DQN14" s="314"/>
      <c r="DQO14" s="314"/>
      <c r="DQP14" s="314"/>
      <c r="DQQ14" s="314"/>
      <c r="DQR14" s="314"/>
      <c r="DQS14" s="314"/>
      <c r="DQT14" s="314"/>
      <c r="DQU14" s="314"/>
      <c r="DQV14" s="314"/>
      <c r="DQW14" s="314"/>
      <c r="DQX14" s="314"/>
      <c r="DQY14" s="314"/>
      <c r="DQZ14" s="314"/>
      <c r="DRA14" s="314"/>
      <c r="DRB14" s="314"/>
      <c r="DRC14" s="314"/>
      <c r="DRD14" s="314"/>
      <c r="DRE14" s="314"/>
      <c r="DRF14" s="314"/>
      <c r="DRG14" s="314"/>
      <c r="DRH14" s="314"/>
      <c r="DRI14" s="314"/>
      <c r="DRJ14" s="314"/>
      <c r="DRK14" s="314"/>
      <c r="DRL14" s="314"/>
      <c r="DRM14" s="314"/>
      <c r="DRN14" s="314"/>
      <c r="DRO14" s="314"/>
      <c r="DRP14" s="314"/>
      <c r="DRQ14" s="314"/>
      <c r="DRR14" s="314"/>
      <c r="DRS14" s="314"/>
      <c r="DRT14" s="314"/>
      <c r="DRU14" s="314"/>
      <c r="DRV14" s="314"/>
      <c r="DRW14" s="314"/>
      <c r="DRX14" s="314"/>
      <c r="DRY14" s="314"/>
      <c r="DRZ14" s="314"/>
      <c r="DSA14" s="314"/>
      <c r="DSB14" s="314"/>
      <c r="DSC14" s="314"/>
      <c r="DSD14" s="314"/>
      <c r="DSE14" s="314"/>
      <c r="DSF14" s="314"/>
      <c r="DSG14" s="314"/>
      <c r="DSH14" s="314"/>
      <c r="DSI14" s="314"/>
      <c r="DSJ14" s="314"/>
      <c r="DSK14" s="314"/>
      <c r="DSL14" s="314"/>
      <c r="DSM14" s="314"/>
      <c r="DSN14" s="314"/>
      <c r="DSO14" s="314"/>
      <c r="DSP14" s="314"/>
      <c r="DSQ14" s="314"/>
      <c r="DSR14" s="314"/>
      <c r="DSS14" s="314"/>
      <c r="DST14" s="314"/>
      <c r="DSU14" s="314"/>
      <c r="DSV14" s="314"/>
      <c r="DSW14" s="314"/>
      <c r="DSX14" s="314"/>
      <c r="DSY14" s="314"/>
      <c r="DSZ14" s="314"/>
      <c r="DTA14" s="314"/>
      <c r="DTB14" s="314"/>
      <c r="DTC14" s="314"/>
      <c r="DTD14" s="314"/>
      <c r="DTE14" s="314"/>
      <c r="DTF14" s="314"/>
      <c r="DTG14" s="314"/>
      <c r="DTH14" s="314"/>
      <c r="DTI14" s="314"/>
      <c r="DTJ14" s="314"/>
      <c r="DTK14" s="314"/>
      <c r="DTL14" s="314"/>
      <c r="DTM14" s="314"/>
      <c r="DTN14" s="314"/>
      <c r="DTO14" s="314"/>
      <c r="DTP14" s="314"/>
      <c r="DTQ14" s="314"/>
      <c r="DTR14" s="314"/>
      <c r="DTS14" s="314"/>
      <c r="DTT14" s="314"/>
      <c r="DTU14" s="314"/>
      <c r="DTV14" s="314"/>
      <c r="DTW14" s="314"/>
      <c r="DTX14" s="314"/>
      <c r="DTY14" s="314"/>
      <c r="DTZ14" s="314"/>
      <c r="DUA14" s="314"/>
      <c r="DUB14" s="314"/>
      <c r="DUC14" s="314"/>
      <c r="DUD14" s="314"/>
      <c r="DUE14" s="314"/>
      <c r="DUF14" s="314"/>
      <c r="DUG14" s="314"/>
      <c r="DUH14" s="314"/>
      <c r="DUI14" s="314"/>
      <c r="DUJ14" s="314"/>
      <c r="DUK14" s="314"/>
      <c r="DUL14" s="314"/>
      <c r="DUM14" s="314"/>
      <c r="DUN14" s="314"/>
      <c r="DUO14" s="314"/>
      <c r="DUP14" s="314"/>
      <c r="DUQ14" s="314"/>
      <c r="DUR14" s="314"/>
      <c r="DUS14" s="314"/>
      <c r="DUT14" s="314"/>
      <c r="DUU14" s="314"/>
      <c r="DUV14" s="314"/>
      <c r="DUW14" s="314"/>
      <c r="DUX14" s="314"/>
      <c r="DUY14" s="314"/>
      <c r="DUZ14" s="314"/>
      <c r="DVA14" s="314"/>
      <c r="DVB14" s="314"/>
      <c r="DVC14" s="314"/>
      <c r="DVD14" s="314"/>
      <c r="DVE14" s="314"/>
      <c r="DVF14" s="314"/>
      <c r="DVG14" s="314"/>
      <c r="DVH14" s="314"/>
      <c r="DVI14" s="314"/>
      <c r="DVJ14" s="314"/>
      <c r="DVK14" s="314"/>
      <c r="DVL14" s="314"/>
      <c r="DVM14" s="314"/>
      <c r="DVN14" s="314"/>
      <c r="DVO14" s="314"/>
      <c r="DVP14" s="314"/>
      <c r="DVQ14" s="314"/>
      <c r="DVR14" s="314"/>
      <c r="DVS14" s="314"/>
      <c r="DVT14" s="314"/>
      <c r="DVU14" s="314"/>
      <c r="DVV14" s="314"/>
      <c r="DVW14" s="314"/>
      <c r="DVX14" s="314"/>
      <c r="DVY14" s="314"/>
      <c r="DVZ14" s="314"/>
      <c r="DWA14" s="314"/>
      <c r="DWB14" s="314"/>
      <c r="DWC14" s="314"/>
      <c r="DWD14" s="314"/>
      <c r="DWE14" s="314"/>
      <c r="DWF14" s="314"/>
      <c r="DWG14" s="314"/>
      <c r="DWH14" s="314"/>
      <c r="DWI14" s="314"/>
      <c r="DWJ14" s="314"/>
      <c r="DWK14" s="314"/>
      <c r="DWL14" s="314"/>
      <c r="DWM14" s="314"/>
      <c r="DWN14" s="314"/>
      <c r="DWO14" s="314"/>
      <c r="DWP14" s="314"/>
      <c r="DWQ14" s="314"/>
      <c r="DWR14" s="314"/>
      <c r="DWS14" s="314"/>
      <c r="DWT14" s="314"/>
      <c r="DWU14" s="314"/>
      <c r="DWV14" s="314"/>
      <c r="DWW14" s="314"/>
      <c r="DWX14" s="314"/>
      <c r="DWY14" s="314"/>
      <c r="DWZ14" s="314"/>
      <c r="DXA14" s="314"/>
      <c r="DXB14" s="314"/>
      <c r="DXC14" s="314"/>
      <c r="DXD14" s="314"/>
      <c r="DXE14" s="314"/>
      <c r="DXF14" s="314"/>
      <c r="DXG14" s="314"/>
      <c r="DXH14" s="314"/>
      <c r="DXI14" s="314"/>
      <c r="DXJ14" s="314"/>
      <c r="DXK14" s="314"/>
      <c r="DXL14" s="314"/>
      <c r="DXM14" s="314"/>
      <c r="DXN14" s="314"/>
      <c r="DXO14" s="314"/>
      <c r="DXP14" s="314"/>
      <c r="DXQ14" s="314"/>
      <c r="DXR14" s="314"/>
      <c r="DXS14" s="314"/>
      <c r="DXT14" s="314"/>
      <c r="DXU14" s="314"/>
      <c r="DXV14" s="314"/>
      <c r="DXW14" s="314"/>
      <c r="DXX14" s="314"/>
      <c r="DXY14" s="314"/>
      <c r="DXZ14" s="314"/>
      <c r="DYA14" s="314"/>
      <c r="DYB14" s="314"/>
      <c r="DYC14" s="314"/>
      <c r="DYD14" s="314"/>
      <c r="DYE14" s="314"/>
      <c r="DYF14" s="314"/>
      <c r="DYG14" s="314"/>
      <c r="DYH14" s="314"/>
      <c r="DYI14" s="314"/>
      <c r="DYJ14" s="314"/>
      <c r="DYK14" s="314"/>
      <c r="DYL14" s="314"/>
      <c r="DYM14" s="314"/>
      <c r="DYN14" s="314"/>
      <c r="DYO14" s="314"/>
      <c r="DYP14" s="314"/>
      <c r="DYQ14" s="314"/>
      <c r="DYR14" s="314"/>
      <c r="DYS14" s="314"/>
      <c r="DYT14" s="314"/>
      <c r="DYU14" s="314"/>
      <c r="DYV14" s="314"/>
      <c r="DYW14" s="314"/>
      <c r="DYX14" s="314"/>
      <c r="DYY14" s="314"/>
      <c r="DYZ14" s="314"/>
      <c r="DZA14" s="314"/>
      <c r="DZB14" s="314"/>
      <c r="DZC14" s="314"/>
      <c r="DZD14" s="314"/>
      <c r="DZE14" s="314"/>
      <c r="DZF14" s="314"/>
      <c r="DZG14" s="314"/>
      <c r="DZH14" s="314"/>
      <c r="DZI14" s="314"/>
      <c r="DZJ14" s="314"/>
      <c r="DZK14" s="314"/>
      <c r="DZL14" s="314"/>
      <c r="DZM14" s="314"/>
      <c r="DZN14" s="314"/>
      <c r="DZO14" s="314"/>
      <c r="DZP14" s="314"/>
      <c r="DZQ14" s="314"/>
      <c r="DZR14" s="314"/>
      <c r="DZS14" s="314"/>
      <c r="DZT14" s="314"/>
      <c r="DZU14" s="314"/>
      <c r="DZV14" s="314"/>
      <c r="DZW14" s="314"/>
      <c r="DZX14" s="314"/>
      <c r="DZY14" s="314"/>
      <c r="DZZ14" s="314"/>
      <c r="EAA14" s="314"/>
      <c r="EAB14" s="314"/>
      <c r="EAC14" s="314"/>
      <c r="EAD14" s="314"/>
      <c r="EAE14" s="314"/>
      <c r="EAF14" s="314"/>
      <c r="EAG14" s="314"/>
      <c r="EAH14" s="314"/>
      <c r="EAI14" s="314"/>
      <c r="EAJ14" s="314"/>
      <c r="EAK14" s="314"/>
      <c r="EAL14" s="314"/>
      <c r="EAM14" s="314"/>
      <c r="EAN14" s="314"/>
      <c r="EAO14" s="314"/>
      <c r="EAP14" s="314"/>
      <c r="EAQ14" s="314"/>
      <c r="EAR14" s="314"/>
      <c r="EAS14" s="314"/>
      <c r="EAT14" s="314"/>
      <c r="EAU14" s="314"/>
      <c r="EAV14" s="314"/>
      <c r="EAW14" s="314"/>
      <c r="EAX14" s="314"/>
      <c r="EAY14" s="314"/>
      <c r="EAZ14" s="314"/>
      <c r="EBA14" s="314"/>
      <c r="EBB14" s="314"/>
      <c r="EBC14" s="314"/>
      <c r="EBD14" s="314"/>
      <c r="EBE14" s="314"/>
      <c r="EBF14" s="314"/>
      <c r="EBG14" s="314"/>
      <c r="EBH14" s="314"/>
      <c r="EBI14" s="314"/>
      <c r="EBJ14" s="314"/>
      <c r="EBK14" s="314"/>
      <c r="EBL14" s="314"/>
      <c r="EBM14" s="314"/>
      <c r="EBN14" s="314"/>
      <c r="EBO14" s="314"/>
      <c r="EBP14" s="314"/>
      <c r="EBQ14" s="314"/>
      <c r="EBR14" s="314"/>
      <c r="EBS14" s="314"/>
      <c r="EBT14" s="314"/>
      <c r="EBU14" s="314"/>
      <c r="EBV14" s="314"/>
      <c r="EBW14" s="314"/>
      <c r="EBX14" s="314"/>
      <c r="EBY14" s="314"/>
      <c r="EBZ14" s="314"/>
      <c r="ECA14" s="314"/>
      <c r="ECB14" s="314"/>
      <c r="ECC14" s="314"/>
      <c r="ECD14" s="314"/>
      <c r="ECE14" s="314"/>
      <c r="ECF14" s="314"/>
      <c r="ECG14" s="314"/>
      <c r="ECH14" s="314"/>
      <c r="ECI14" s="314"/>
      <c r="ECJ14" s="314"/>
      <c r="ECK14" s="314"/>
      <c r="ECL14" s="314"/>
      <c r="ECM14" s="314"/>
      <c r="ECN14" s="314"/>
      <c r="ECO14" s="314"/>
      <c r="ECP14" s="314"/>
      <c r="ECQ14" s="314"/>
      <c r="ECR14" s="314"/>
      <c r="ECS14" s="314"/>
      <c r="ECT14" s="314"/>
      <c r="ECU14" s="314"/>
      <c r="ECV14" s="314"/>
      <c r="ECW14" s="314"/>
      <c r="ECX14" s="314"/>
      <c r="ECY14" s="314"/>
      <c r="ECZ14" s="314"/>
      <c r="EDA14" s="314"/>
      <c r="EDB14" s="314"/>
      <c r="EDC14" s="314"/>
      <c r="EDD14" s="314"/>
      <c r="EDE14" s="314"/>
      <c r="EDF14" s="314"/>
      <c r="EDG14" s="314"/>
      <c r="EDH14" s="314"/>
      <c r="EDI14" s="314"/>
      <c r="EDJ14" s="314"/>
      <c r="EDK14" s="314"/>
      <c r="EDL14" s="314"/>
      <c r="EDM14" s="314"/>
      <c r="EDN14" s="314"/>
      <c r="EDO14" s="314"/>
      <c r="EDP14" s="314"/>
      <c r="EDQ14" s="314"/>
      <c r="EDR14" s="314"/>
      <c r="EDS14" s="314"/>
      <c r="EDT14" s="314"/>
      <c r="EDU14" s="314"/>
      <c r="EDV14" s="314"/>
      <c r="EDW14" s="314"/>
      <c r="EDX14" s="314"/>
      <c r="EDY14" s="314"/>
      <c r="EDZ14" s="314"/>
      <c r="EEA14" s="314"/>
      <c r="EEB14" s="314"/>
      <c r="EEC14" s="314"/>
      <c r="EED14" s="314"/>
      <c r="EEE14" s="314"/>
      <c r="EEF14" s="314"/>
      <c r="EEG14" s="314"/>
      <c r="EEH14" s="314"/>
      <c r="EEI14" s="314"/>
      <c r="EEJ14" s="314"/>
      <c r="EEK14" s="314"/>
      <c r="EEL14" s="314"/>
      <c r="EEM14" s="314"/>
      <c r="EEN14" s="314"/>
      <c r="EEO14" s="314"/>
      <c r="EEP14" s="314"/>
      <c r="EEQ14" s="314"/>
      <c r="EER14" s="314"/>
      <c r="EES14" s="314"/>
      <c r="EET14" s="314"/>
      <c r="EEU14" s="314"/>
      <c r="EEV14" s="314"/>
      <c r="EEW14" s="314"/>
      <c r="EEX14" s="314"/>
      <c r="EEY14" s="314"/>
      <c r="EEZ14" s="314"/>
      <c r="EFA14" s="314"/>
      <c r="EFB14" s="314"/>
      <c r="EFC14" s="314"/>
      <c r="EFD14" s="314"/>
      <c r="EFE14" s="314"/>
      <c r="EFF14" s="314"/>
      <c r="EFG14" s="314"/>
      <c r="EFH14" s="314"/>
      <c r="EFI14" s="314"/>
      <c r="EFJ14" s="314"/>
      <c r="EFK14" s="314"/>
      <c r="EFL14" s="314"/>
      <c r="EFM14" s="314"/>
      <c r="EFN14" s="314"/>
      <c r="EFO14" s="314"/>
      <c r="EFP14" s="314"/>
      <c r="EFQ14" s="314"/>
      <c r="EFR14" s="314"/>
      <c r="EFS14" s="314"/>
      <c r="EFT14" s="314"/>
      <c r="EFU14" s="314"/>
      <c r="EFV14" s="314"/>
      <c r="EFW14" s="314"/>
      <c r="EFX14" s="314"/>
      <c r="EFY14" s="314"/>
      <c r="EFZ14" s="314"/>
      <c r="EGA14" s="314"/>
      <c r="EGB14" s="314"/>
      <c r="EGC14" s="314"/>
      <c r="EGD14" s="314"/>
      <c r="EGE14" s="314"/>
      <c r="EGF14" s="314"/>
      <c r="EGG14" s="314"/>
      <c r="EGH14" s="314"/>
      <c r="EGI14" s="314"/>
      <c r="EGJ14" s="314"/>
      <c r="EGK14" s="314"/>
      <c r="EGL14" s="314"/>
      <c r="EGM14" s="314"/>
      <c r="EGN14" s="314"/>
      <c r="EGO14" s="314"/>
      <c r="EGP14" s="314"/>
      <c r="EGQ14" s="314"/>
      <c r="EGR14" s="314"/>
      <c r="EGS14" s="314"/>
      <c r="EGT14" s="314"/>
      <c r="EGU14" s="314"/>
      <c r="EGV14" s="314"/>
      <c r="EGW14" s="314"/>
      <c r="EGX14" s="314"/>
      <c r="EGY14" s="314"/>
      <c r="EGZ14" s="314"/>
      <c r="EHA14" s="314"/>
      <c r="EHB14" s="314"/>
      <c r="EHC14" s="314"/>
      <c r="EHD14" s="314"/>
      <c r="EHE14" s="314"/>
      <c r="EHF14" s="314"/>
      <c r="EHG14" s="314"/>
      <c r="EHH14" s="314"/>
      <c r="EHI14" s="314"/>
      <c r="EHJ14" s="314"/>
      <c r="EHK14" s="314"/>
      <c r="EHL14" s="314"/>
      <c r="EHM14" s="314"/>
      <c r="EHN14" s="314"/>
      <c r="EHO14" s="314"/>
      <c r="EHP14" s="314"/>
      <c r="EHQ14" s="314"/>
      <c r="EHR14" s="314"/>
      <c r="EHS14" s="314"/>
      <c r="EHT14" s="314"/>
      <c r="EHU14" s="314"/>
      <c r="EHV14" s="314"/>
      <c r="EHW14" s="314"/>
      <c r="EHX14" s="314"/>
      <c r="EHY14" s="314"/>
      <c r="EHZ14" s="314"/>
      <c r="EIA14" s="314"/>
      <c r="EIB14" s="314"/>
      <c r="EIC14" s="314"/>
      <c r="EID14" s="314"/>
      <c r="EIE14" s="314"/>
      <c r="EIF14" s="314"/>
      <c r="EIG14" s="314"/>
      <c r="EIH14" s="314"/>
      <c r="EII14" s="314"/>
      <c r="EIJ14" s="314"/>
      <c r="EIK14" s="314"/>
      <c r="EIL14" s="314"/>
      <c r="EIM14" s="314"/>
      <c r="EIN14" s="314"/>
      <c r="EIO14" s="314"/>
      <c r="EIP14" s="314"/>
      <c r="EIQ14" s="314"/>
      <c r="EIR14" s="314"/>
      <c r="EIS14" s="314"/>
      <c r="EIT14" s="314"/>
      <c r="EIU14" s="314"/>
      <c r="EIV14" s="314"/>
      <c r="EIW14" s="314"/>
      <c r="EIX14" s="314"/>
      <c r="EIY14" s="314"/>
      <c r="EIZ14" s="314"/>
      <c r="EJA14" s="314"/>
      <c r="EJB14" s="314"/>
      <c r="EJC14" s="314"/>
      <c r="EJD14" s="314"/>
      <c r="EJE14" s="314"/>
      <c r="EJF14" s="314"/>
      <c r="EJG14" s="314"/>
      <c r="EJH14" s="314"/>
      <c r="EJI14" s="314"/>
      <c r="EJJ14" s="314"/>
      <c r="EJK14" s="314"/>
      <c r="EJL14" s="314"/>
      <c r="EJM14" s="314"/>
      <c r="EJN14" s="314"/>
      <c r="EJO14" s="314"/>
      <c r="EJP14" s="314"/>
      <c r="EJQ14" s="314"/>
      <c r="EJR14" s="314"/>
      <c r="EJS14" s="314"/>
      <c r="EJT14" s="314"/>
      <c r="EJU14" s="314"/>
      <c r="EJV14" s="314"/>
      <c r="EJW14" s="314"/>
      <c r="EJX14" s="314"/>
      <c r="EJY14" s="314"/>
      <c r="EJZ14" s="314"/>
      <c r="EKA14" s="314"/>
      <c r="EKB14" s="314"/>
      <c r="EKC14" s="314"/>
      <c r="EKD14" s="314"/>
      <c r="EKE14" s="314"/>
      <c r="EKF14" s="314"/>
      <c r="EKG14" s="314"/>
      <c r="EKH14" s="314"/>
      <c r="EKI14" s="314"/>
      <c r="EKJ14" s="314"/>
      <c r="EKK14" s="314"/>
      <c r="EKL14" s="314"/>
      <c r="EKM14" s="314"/>
      <c r="EKN14" s="314"/>
      <c r="EKO14" s="314"/>
      <c r="EKP14" s="314"/>
      <c r="EKQ14" s="314"/>
      <c r="EKR14" s="314"/>
      <c r="EKS14" s="314"/>
      <c r="EKT14" s="314"/>
      <c r="EKU14" s="314"/>
      <c r="EKV14" s="314"/>
      <c r="EKW14" s="314"/>
      <c r="EKX14" s="314"/>
      <c r="EKY14" s="314"/>
      <c r="EKZ14" s="314"/>
      <c r="ELA14" s="314"/>
      <c r="ELB14" s="314"/>
      <c r="ELC14" s="314"/>
      <c r="ELD14" s="314"/>
      <c r="ELE14" s="314"/>
      <c r="ELF14" s="314"/>
      <c r="ELG14" s="314"/>
      <c r="ELH14" s="314"/>
      <c r="ELI14" s="314"/>
      <c r="ELJ14" s="314"/>
      <c r="ELK14" s="314"/>
      <c r="ELL14" s="314"/>
      <c r="ELM14" s="314"/>
      <c r="ELN14" s="314"/>
      <c r="ELO14" s="314"/>
      <c r="ELP14" s="314"/>
      <c r="ELQ14" s="314"/>
      <c r="ELR14" s="314"/>
      <c r="ELS14" s="314"/>
      <c r="ELT14" s="314"/>
      <c r="ELU14" s="314"/>
      <c r="ELV14" s="314"/>
      <c r="ELW14" s="314"/>
      <c r="ELX14" s="314"/>
      <c r="ELY14" s="314"/>
      <c r="ELZ14" s="314"/>
      <c r="EMA14" s="314"/>
      <c r="EMB14" s="314"/>
      <c r="EMC14" s="314"/>
      <c r="EMD14" s="314"/>
      <c r="EME14" s="314"/>
      <c r="EMF14" s="314"/>
      <c r="EMG14" s="314"/>
      <c r="EMH14" s="314"/>
      <c r="EMI14" s="314"/>
      <c r="EMJ14" s="314"/>
      <c r="EMK14" s="314"/>
      <c r="EML14" s="314"/>
      <c r="EMM14" s="314"/>
      <c r="EMN14" s="314"/>
      <c r="EMO14" s="314"/>
      <c r="EMP14" s="314"/>
      <c r="EMQ14" s="314"/>
      <c r="EMR14" s="314"/>
      <c r="EMS14" s="314"/>
      <c r="EMT14" s="314"/>
      <c r="EMU14" s="314"/>
      <c r="EMV14" s="314"/>
      <c r="EMW14" s="314"/>
      <c r="EMX14" s="314"/>
      <c r="EMY14" s="314"/>
      <c r="EMZ14" s="314"/>
      <c r="ENA14" s="314"/>
      <c r="ENB14" s="314"/>
      <c r="ENC14" s="314"/>
      <c r="END14" s="314"/>
      <c r="ENE14" s="314"/>
      <c r="ENF14" s="314"/>
      <c r="ENG14" s="314"/>
      <c r="ENH14" s="314"/>
      <c r="ENI14" s="314"/>
      <c r="ENJ14" s="314"/>
      <c r="ENK14" s="314"/>
      <c r="ENL14" s="314"/>
      <c r="ENM14" s="314"/>
      <c r="ENN14" s="314"/>
      <c r="ENO14" s="314"/>
      <c r="ENP14" s="314"/>
      <c r="ENQ14" s="314"/>
      <c r="ENR14" s="314"/>
      <c r="ENS14" s="314"/>
      <c r="ENT14" s="314"/>
      <c r="ENU14" s="314"/>
      <c r="ENV14" s="314"/>
      <c r="ENW14" s="314"/>
      <c r="ENX14" s="314"/>
      <c r="ENY14" s="314"/>
      <c r="ENZ14" s="314"/>
      <c r="EOA14" s="314"/>
      <c r="EOB14" s="314"/>
      <c r="EOC14" s="314"/>
      <c r="EOD14" s="314"/>
      <c r="EOE14" s="314"/>
      <c r="EOF14" s="314"/>
      <c r="EOG14" s="314"/>
      <c r="EOH14" s="314"/>
      <c r="EOI14" s="314"/>
      <c r="EOJ14" s="314"/>
      <c r="EOK14" s="314"/>
      <c r="EOL14" s="314"/>
      <c r="EOM14" s="314"/>
      <c r="EON14" s="314"/>
      <c r="EOO14" s="314"/>
      <c r="EOP14" s="314"/>
      <c r="EOQ14" s="314"/>
      <c r="EOR14" s="314"/>
      <c r="EOS14" s="314"/>
      <c r="EOT14" s="314"/>
      <c r="EOU14" s="314"/>
      <c r="EOV14" s="314"/>
      <c r="EOW14" s="314"/>
      <c r="EOX14" s="314"/>
      <c r="EOY14" s="314"/>
      <c r="EOZ14" s="314"/>
      <c r="EPA14" s="314"/>
      <c r="EPB14" s="314"/>
      <c r="EPC14" s="314"/>
      <c r="EPD14" s="314"/>
      <c r="EPE14" s="314"/>
      <c r="EPF14" s="314"/>
      <c r="EPG14" s="314"/>
      <c r="EPH14" s="314"/>
      <c r="EPI14" s="314"/>
      <c r="EPJ14" s="314"/>
      <c r="EPK14" s="314"/>
      <c r="EPL14" s="314"/>
      <c r="EPM14" s="314"/>
      <c r="EPN14" s="314"/>
      <c r="EPO14" s="314"/>
      <c r="EPP14" s="314"/>
      <c r="EPQ14" s="314"/>
      <c r="EPR14" s="314"/>
      <c r="EPS14" s="314"/>
      <c r="EPT14" s="314"/>
      <c r="EPU14" s="314"/>
      <c r="EPV14" s="314"/>
      <c r="EPW14" s="314"/>
      <c r="EPX14" s="314"/>
      <c r="EPY14" s="314"/>
      <c r="EPZ14" s="314"/>
      <c r="EQA14" s="314"/>
      <c r="EQB14" s="314"/>
      <c r="EQC14" s="314"/>
      <c r="EQD14" s="314"/>
      <c r="EQE14" s="314"/>
      <c r="EQF14" s="314"/>
      <c r="EQG14" s="314"/>
      <c r="EQH14" s="314"/>
      <c r="EQI14" s="314"/>
      <c r="EQJ14" s="314"/>
      <c r="EQK14" s="314"/>
      <c r="EQL14" s="314"/>
      <c r="EQM14" s="314"/>
      <c r="EQN14" s="314"/>
      <c r="EQO14" s="314"/>
      <c r="EQP14" s="314"/>
      <c r="EQQ14" s="314"/>
      <c r="EQR14" s="314"/>
      <c r="EQS14" s="314"/>
      <c r="EQT14" s="314"/>
      <c r="EQU14" s="314"/>
      <c r="EQV14" s="314"/>
      <c r="EQW14" s="314"/>
      <c r="EQX14" s="314"/>
      <c r="EQY14" s="314"/>
      <c r="EQZ14" s="314"/>
      <c r="ERA14" s="314"/>
      <c r="ERB14" s="314"/>
      <c r="ERC14" s="314"/>
      <c r="ERD14" s="314"/>
      <c r="ERE14" s="314"/>
      <c r="ERF14" s="314"/>
      <c r="ERG14" s="314"/>
      <c r="ERH14" s="314"/>
      <c r="ERI14" s="314"/>
      <c r="ERJ14" s="314"/>
      <c r="ERK14" s="314"/>
      <c r="ERL14" s="314"/>
      <c r="ERM14" s="314"/>
      <c r="ERN14" s="314"/>
      <c r="ERO14" s="314"/>
      <c r="ERP14" s="314"/>
      <c r="ERQ14" s="314"/>
      <c r="ERR14" s="314"/>
      <c r="ERS14" s="314"/>
      <c r="ERT14" s="314"/>
      <c r="ERU14" s="314"/>
      <c r="ERV14" s="314"/>
      <c r="ERW14" s="314"/>
      <c r="ERX14" s="314"/>
      <c r="ERY14" s="314"/>
      <c r="ERZ14" s="314"/>
      <c r="ESA14" s="314"/>
      <c r="ESB14" s="314"/>
      <c r="ESC14" s="314"/>
      <c r="ESD14" s="314"/>
      <c r="ESE14" s="314"/>
      <c r="ESF14" s="314"/>
      <c r="ESG14" s="314"/>
      <c r="ESH14" s="314"/>
      <c r="ESI14" s="314"/>
      <c r="ESJ14" s="314"/>
      <c r="ESK14" s="314"/>
      <c r="ESL14" s="314"/>
      <c r="ESM14" s="314"/>
      <c r="ESN14" s="314"/>
      <c r="ESO14" s="314"/>
      <c r="ESP14" s="314"/>
      <c r="ESQ14" s="314"/>
      <c r="ESR14" s="314"/>
      <c r="ESS14" s="314"/>
      <c r="EST14" s="314"/>
      <c r="ESU14" s="314"/>
      <c r="ESV14" s="314"/>
      <c r="ESW14" s="314"/>
      <c r="ESX14" s="314"/>
      <c r="ESY14" s="314"/>
      <c r="ESZ14" s="314"/>
      <c r="ETA14" s="314"/>
      <c r="ETB14" s="314"/>
      <c r="ETC14" s="314"/>
      <c r="ETD14" s="314"/>
      <c r="ETE14" s="314"/>
      <c r="ETF14" s="314"/>
      <c r="ETG14" s="314"/>
      <c r="ETH14" s="314"/>
      <c r="ETI14" s="314"/>
      <c r="ETJ14" s="314"/>
      <c r="ETK14" s="314"/>
      <c r="ETL14" s="314"/>
      <c r="ETM14" s="314"/>
      <c r="ETN14" s="314"/>
      <c r="ETO14" s="314"/>
      <c r="ETP14" s="314"/>
      <c r="ETQ14" s="314"/>
      <c r="ETR14" s="314"/>
      <c r="ETS14" s="314"/>
      <c r="ETT14" s="314"/>
      <c r="ETU14" s="314"/>
      <c r="ETV14" s="314"/>
      <c r="ETW14" s="314"/>
      <c r="ETX14" s="314"/>
      <c r="ETY14" s="314"/>
      <c r="ETZ14" s="314"/>
      <c r="EUA14" s="314"/>
      <c r="EUB14" s="314"/>
      <c r="EUC14" s="314"/>
      <c r="EUD14" s="314"/>
      <c r="EUE14" s="314"/>
      <c r="EUF14" s="314"/>
      <c r="EUG14" s="314"/>
      <c r="EUH14" s="314"/>
      <c r="EUI14" s="314"/>
      <c r="EUJ14" s="314"/>
      <c r="EUK14" s="314"/>
      <c r="EUL14" s="314"/>
      <c r="EUM14" s="314"/>
      <c r="EUN14" s="314"/>
      <c r="EUO14" s="314"/>
      <c r="EUP14" s="314"/>
      <c r="EUQ14" s="314"/>
      <c r="EUR14" s="314"/>
      <c r="EUS14" s="314"/>
      <c r="EUT14" s="314"/>
      <c r="EUU14" s="314"/>
      <c r="EUV14" s="314"/>
      <c r="EUW14" s="314"/>
      <c r="EUX14" s="314"/>
      <c r="EUY14" s="314"/>
      <c r="EUZ14" s="314"/>
      <c r="EVA14" s="314"/>
      <c r="EVB14" s="314"/>
      <c r="EVC14" s="314"/>
      <c r="EVD14" s="314"/>
      <c r="EVE14" s="314"/>
      <c r="EVF14" s="314"/>
      <c r="EVG14" s="314"/>
      <c r="EVH14" s="314"/>
      <c r="EVI14" s="314"/>
      <c r="EVJ14" s="314"/>
      <c r="EVK14" s="314"/>
      <c r="EVL14" s="314"/>
      <c r="EVM14" s="314"/>
      <c r="EVN14" s="314"/>
      <c r="EVO14" s="314"/>
      <c r="EVP14" s="314"/>
      <c r="EVQ14" s="314"/>
      <c r="EVR14" s="314"/>
      <c r="EVS14" s="314"/>
      <c r="EVT14" s="314"/>
      <c r="EVU14" s="314"/>
      <c r="EVV14" s="314"/>
      <c r="EVW14" s="314"/>
      <c r="EVX14" s="314"/>
      <c r="EVY14" s="314"/>
      <c r="EVZ14" s="314"/>
      <c r="EWA14" s="314"/>
      <c r="EWB14" s="314"/>
      <c r="EWC14" s="314"/>
      <c r="EWD14" s="314"/>
      <c r="EWE14" s="314"/>
      <c r="EWF14" s="314"/>
      <c r="EWG14" s="314"/>
      <c r="EWH14" s="314"/>
      <c r="EWI14" s="314"/>
      <c r="EWJ14" s="314"/>
      <c r="EWK14" s="314"/>
      <c r="EWL14" s="314"/>
      <c r="EWM14" s="314"/>
      <c r="EWN14" s="314"/>
      <c r="EWO14" s="314"/>
      <c r="EWP14" s="314"/>
      <c r="EWQ14" s="314"/>
      <c r="EWR14" s="314"/>
      <c r="EWS14" s="314"/>
      <c r="EWT14" s="314"/>
      <c r="EWU14" s="314"/>
      <c r="EWV14" s="314"/>
      <c r="EWW14" s="314"/>
      <c r="EWX14" s="314"/>
      <c r="EWY14" s="314"/>
      <c r="EWZ14" s="314"/>
      <c r="EXA14" s="314"/>
      <c r="EXB14" s="314"/>
      <c r="EXC14" s="314"/>
      <c r="EXD14" s="314"/>
      <c r="EXE14" s="314"/>
      <c r="EXF14" s="314"/>
      <c r="EXG14" s="314"/>
      <c r="EXH14" s="314"/>
      <c r="EXI14" s="314"/>
      <c r="EXJ14" s="314"/>
      <c r="EXK14" s="314"/>
      <c r="EXL14" s="314"/>
      <c r="EXM14" s="314"/>
      <c r="EXN14" s="314"/>
      <c r="EXO14" s="314"/>
      <c r="EXP14" s="314"/>
      <c r="EXQ14" s="314"/>
      <c r="EXR14" s="314"/>
      <c r="EXS14" s="314"/>
      <c r="EXT14" s="314"/>
      <c r="EXU14" s="314"/>
      <c r="EXV14" s="314"/>
      <c r="EXW14" s="314"/>
      <c r="EXX14" s="314"/>
      <c r="EXY14" s="314"/>
      <c r="EXZ14" s="314"/>
      <c r="EYA14" s="314"/>
      <c r="EYB14" s="314"/>
      <c r="EYC14" s="314"/>
      <c r="EYD14" s="314"/>
      <c r="EYE14" s="314"/>
      <c r="EYF14" s="314"/>
      <c r="EYG14" s="314"/>
      <c r="EYH14" s="314"/>
      <c r="EYI14" s="314"/>
      <c r="EYJ14" s="314"/>
      <c r="EYK14" s="314"/>
      <c r="EYL14" s="314"/>
      <c r="EYM14" s="314"/>
      <c r="EYN14" s="314"/>
      <c r="EYO14" s="314"/>
      <c r="EYP14" s="314"/>
      <c r="EYQ14" s="314"/>
      <c r="EYR14" s="314"/>
      <c r="EYS14" s="314"/>
      <c r="EYT14" s="314"/>
      <c r="EYU14" s="314"/>
      <c r="EYV14" s="314"/>
      <c r="EYW14" s="314"/>
      <c r="EYX14" s="314"/>
      <c r="EYY14" s="314"/>
      <c r="EYZ14" s="314"/>
      <c r="EZA14" s="314"/>
      <c r="EZB14" s="314"/>
      <c r="EZC14" s="314"/>
      <c r="EZD14" s="314"/>
      <c r="EZE14" s="314"/>
      <c r="EZF14" s="314"/>
      <c r="EZG14" s="314"/>
      <c r="EZH14" s="314"/>
      <c r="EZI14" s="314"/>
      <c r="EZJ14" s="314"/>
      <c r="EZK14" s="314"/>
      <c r="EZL14" s="314"/>
      <c r="EZM14" s="314"/>
      <c r="EZN14" s="314"/>
      <c r="EZO14" s="314"/>
      <c r="EZP14" s="314"/>
      <c r="EZQ14" s="314"/>
      <c r="EZR14" s="314"/>
      <c r="EZS14" s="314"/>
      <c r="EZT14" s="314"/>
      <c r="EZU14" s="314"/>
      <c r="EZV14" s="314"/>
      <c r="EZW14" s="314"/>
      <c r="EZX14" s="314"/>
      <c r="EZY14" s="314"/>
      <c r="EZZ14" s="314"/>
      <c r="FAA14" s="314"/>
      <c r="FAB14" s="314"/>
      <c r="FAC14" s="314"/>
      <c r="FAD14" s="314"/>
      <c r="FAE14" s="314"/>
      <c r="FAF14" s="314"/>
      <c r="FAG14" s="314"/>
      <c r="FAH14" s="314"/>
      <c r="FAI14" s="314"/>
      <c r="FAJ14" s="314"/>
      <c r="FAK14" s="314"/>
      <c r="FAL14" s="314"/>
      <c r="FAM14" s="314"/>
      <c r="FAN14" s="314"/>
      <c r="FAO14" s="314"/>
      <c r="FAP14" s="314"/>
      <c r="FAQ14" s="314"/>
      <c r="FAR14" s="314"/>
      <c r="FAS14" s="314"/>
      <c r="FAT14" s="314"/>
      <c r="FAU14" s="314"/>
      <c r="FAV14" s="314"/>
      <c r="FAW14" s="314"/>
      <c r="FAX14" s="314"/>
      <c r="FAY14" s="314"/>
      <c r="FAZ14" s="314"/>
      <c r="FBA14" s="314"/>
      <c r="FBB14" s="314"/>
      <c r="FBC14" s="314"/>
      <c r="FBD14" s="314"/>
      <c r="FBE14" s="314"/>
      <c r="FBF14" s="314"/>
      <c r="FBG14" s="314"/>
      <c r="FBH14" s="314"/>
      <c r="FBI14" s="314"/>
      <c r="FBJ14" s="314"/>
      <c r="FBK14" s="314"/>
      <c r="FBL14" s="314"/>
      <c r="FBM14" s="314"/>
      <c r="FBN14" s="314"/>
      <c r="FBO14" s="314"/>
      <c r="FBP14" s="314"/>
      <c r="FBQ14" s="314"/>
      <c r="FBR14" s="314"/>
      <c r="FBS14" s="314"/>
      <c r="FBT14" s="314"/>
      <c r="FBU14" s="314"/>
      <c r="FBV14" s="314"/>
      <c r="FBW14" s="314"/>
      <c r="FBX14" s="314"/>
      <c r="FBY14" s="314"/>
      <c r="FBZ14" s="314"/>
      <c r="FCA14" s="314"/>
      <c r="FCB14" s="314"/>
      <c r="FCC14" s="314"/>
      <c r="FCD14" s="314"/>
      <c r="FCE14" s="314"/>
      <c r="FCF14" s="314"/>
      <c r="FCG14" s="314"/>
      <c r="FCH14" s="314"/>
      <c r="FCI14" s="314"/>
      <c r="FCJ14" s="314"/>
      <c r="FCK14" s="314"/>
      <c r="FCL14" s="314"/>
      <c r="FCM14" s="314"/>
      <c r="FCN14" s="314"/>
      <c r="FCO14" s="314"/>
      <c r="FCP14" s="314"/>
      <c r="FCQ14" s="314"/>
      <c r="FCR14" s="314"/>
      <c r="FCS14" s="314"/>
      <c r="FCT14" s="314"/>
      <c r="FCU14" s="314"/>
      <c r="FCV14" s="314"/>
      <c r="FCW14" s="314"/>
      <c r="FCX14" s="314"/>
      <c r="FCY14" s="314"/>
      <c r="FCZ14" s="314"/>
      <c r="FDA14" s="314"/>
      <c r="FDB14" s="314"/>
      <c r="FDC14" s="314"/>
      <c r="FDD14" s="314"/>
      <c r="FDE14" s="314"/>
      <c r="FDF14" s="314"/>
      <c r="FDG14" s="314"/>
      <c r="FDH14" s="314"/>
      <c r="FDI14" s="314"/>
      <c r="FDJ14" s="314"/>
      <c r="FDK14" s="314"/>
      <c r="FDL14" s="314"/>
      <c r="FDM14" s="314"/>
      <c r="FDN14" s="314"/>
      <c r="FDO14" s="314"/>
      <c r="FDP14" s="314"/>
      <c r="FDQ14" s="314"/>
      <c r="FDR14" s="314"/>
      <c r="FDS14" s="314"/>
      <c r="FDT14" s="314"/>
      <c r="FDU14" s="314"/>
      <c r="FDV14" s="314"/>
      <c r="FDW14" s="314"/>
      <c r="FDX14" s="314"/>
      <c r="FDY14" s="314"/>
      <c r="FDZ14" s="314"/>
      <c r="FEA14" s="314"/>
      <c r="FEB14" s="314"/>
      <c r="FEC14" s="314"/>
      <c r="FED14" s="314"/>
      <c r="FEE14" s="314"/>
      <c r="FEF14" s="314"/>
      <c r="FEG14" s="314"/>
      <c r="FEH14" s="314"/>
      <c r="FEI14" s="314"/>
      <c r="FEJ14" s="314"/>
      <c r="FEK14" s="314"/>
      <c r="FEL14" s="314"/>
      <c r="FEM14" s="314"/>
      <c r="FEN14" s="314"/>
      <c r="FEO14" s="314"/>
      <c r="FEP14" s="314"/>
      <c r="FEQ14" s="314"/>
      <c r="FER14" s="314"/>
      <c r="FES14" s="314"/>
      <c r="FET14" s="314"/>
      <c r="FEU14" s="314"/>
      <c r="FEV14" s="314"/>
      <c r="FEW14" s="314"/>
      <c r="FEX14" s="314"/>
      <c r="FEY14" s="314"/>
      <c r="FEZ14" s="314"/>
      <c r="FFA14" s="314"/>
      <c r="FFB14" s="314"/>
      <c r="FFC14" s="314"/>
      <c r="FFD14" s="314"/>
      <c r="FFE14" s="314"/>
      <c r="FFF14" s="314"/>
      <c r="FFG14" s="314"/>
      <c r="FFH14" s="314"/>
      <c r="FFI14" s="314"/>
      <c r="FFJ14" s="314"/>
      <c r="FFK14" s="314"/>
      <c r="FFL14" s="314"/>
      <c r="FFM14" s="314"/>
      <c r="FFN14" s="314"/>
      <c r="FFO14" s="314"/>
      <c r="FFP14" s="314"/>
      <c r="FFQ14" s="314"/>
      <c r="FFR14" s="314"/>
      <c r="FFS14" s="314"/>
      <c r="FFT14" s="314"/>
      <c r="FFU14" s="314"/>
      <c r="FFV14" s="314"/>
      <c r="FFW14" s="314"/>
      <c r="FFX14" s="314"/>
      <c r="FFY14" s="314"/>
      <c r="FFZ14" s="314"/>
      <c r="FGA14" s="314"/>
      <c r="FGB14" s="314"/>
      <c r="FGC14" s="314"/>
      <c r="FGD14" s="314"/>
      <c r="FGE14" s="314"/>
      <c r="FGF14" s="314"/>
      <c r="FGG14" s="314"/>
      <c r="FGH14" s="314"/>
      <c r="FGI14" s="314"/>
      <c r="FGJ14" s="314"/>
      <c r="FGK14" s="314"/>
      <c r="FGL14" s="314"/>
      <c r="FGM14" s="314"/>
      <c r="FGN14" s="314"/>
      <c r="FGO14" s="314"/>
      <c r="FGP14" s="314"/>
      <c r="FGQ14" s="314"/>
      <c r="FGR14" s="314"/>
      <c r="FGS14" s="314"/>
      <c r="FGT14" s="314"/>
      <c r="FGU14" s="314"/>
      <c r="FGV14" s="314"/>
      <c r="FGW14" s="314"/>
      <c r="FGX14" s="314"/>
      <c r="FGY14" s="314"/>
      <c r="FGZ14" s="314"/>
      <c r="FHA14" s="314"/>
      <c r="FHB14" s="314"/>
      <c r="FHC14" s="314"/>
      <c r="FHD14" s="314"/>
      <c r="FHE14" s="314"/>
      <c r="FHF14" s="314"/>
      <c r="FHG14" s="314"/>
      <c r="FHH14" s="314"/>
      <c r="FHI14" s="314"/>
      <c r="FHJ14" s="314"/>
      <c r="FHK14" s="314"/>
      <c r="FHL14" s="314"/>
      <c r="FHM14" s="314"/>
      <c r="FHN14" s="314"/>
      <c r="FHO14" s="314"/>
      <c r="FHP14" s="314"/>
      <c r="FHQ14" s="314"/>
      <c r="FHR14" s="314"/>
      <c r="FHS14" s="314"/>
      <c r="FHT14" s="314"/>
      <c r="FHU14" s="314"/>
      <c r="FHV14" s="314"/>
      <c r="FHW14" s="314"/>
      <c r="FHX14" s="314"/>
      <c r="FHY14" s="314"/>
      <c r="FHZ14" s="314"/>
      <c r="FIA14" s="314"/>
      <c r="FIB14" s="314"/>
      <c r="FIC14" s="314"/>
      <c r="FID14" s="314"/>
      <c r="FIE14" s="314"/>
      <c r="FIF14" s="314"/>
      <c r="FIG14" s="314"/>
      <c r="FIH14" s="314"/>
      <c r="FII14" s="314"/>
      <c r="FIJ14" s="314"/>
      <c r="FIK14" s="314"/>
      <c r="FIL14" s="314"/>
      <c r="FIM14" s="314"/>
      <c r="FIN14" s="314"/>
      <c r="FIO14" s="314"/>
      <c r="FIP14" s="314"/>
      <c r="FIQ14" s="314"/>
      <c r="FIR14" s="314"/>
      <c r="FIS14" s="314"/>
      <c r="FIT14" s="314"/>
      <c r="FIU14" s="314"/>
      <c r="FIV14" s="314"/>
      <c r="FIW14" s="314"/>
      <c r="FIX14" s="314"/>
      <c r="FIY14" s="314"/>
      <c r="FIZ14" s="314"/>
      <c r="FJA14" s="314"/>
      <c r="FJB14" s="314"/>
      <c r="FJC14" s="314"/>
      <c r="FJD14" s="314"/>
      <c r="FJE14" s="314"/>
      <c r="FJF14" s="314"/>
      <c r="FJG14" s="314"/>
      <c r="FJH14" s="314"/>
      <c r="FJI14" s="314"/>
      <c r="FJJ14" s="314"/>
      <c r="FJK14" s="314"/>
      <c r="FJL14" s="314"/>
      <c r="FJM14" s="314"/>
      <c r="FJN14" s="314"/>
      <c r="FJO14" s="314"/>
      <c r="FJP14" s="314"/>
      <c r="FJQ14" s="314"/>
      <c r="FJR14" s="314"/>
      <c r="FJS14" s="314"/>
      <c r="FJT14" s="314"/>
      <c r="FJU14" s="314"/>
      <c r="FJV14" s="314"/>
      <c r="FJW14" s="314"/>
      <c r="FJX14" s="314"/>
      <c r="FJY14" s="314"/>
      <c r="FJZ14" s="314"/>
      <c r="FKA14" s="314"/>
      <c r="FKB14" s="314"/>
      <c r="FKC14" s="314"/>
      <c r="FKD14" s="314"/>
      <c r="FKE14" s="314"/>
      <c r="FKF14" s="314"/>
      <c r="FKG14" s="314"/>
      <c r="FKH14" s="314"/>
      <c r="FKI14" s="314"/>
      <c r="FKJ14" s="314"/>
      <c r="FKK14" s="314"/>
      <c r="FKL14" s="314"/>
      <c r="FKM14" s="314"/>
      <c r="FKN14" s="314"/>
      <c r="FKO14" s="314"/>
      <c r="FKP14" s="314"/>
      <c r="FKQ14" s="314"/>
      <c r="FKR14" s="314"/>
      <c r="FKS14" s="314"/>
      <c r="FKT14" s="314"/>
      <c r="FKU14" s="314"/>
      <c r="FKV14" s="314"/>
      <c r="FKW14" s="314"/>
      <c r="FKX14" s="314"/>
      <c r="FKY14" s="314"/>
      <c r="FKZ14" s="314"/>
      <c r="FLA14" s="314"/>
      <c r="FLB14" s="314"/>
      <c r="FLC14" s="314"/>
      <c r="FLD14" s="314"/>
      <c r="FLE14" s="314"/>
      <c r="FLF14" s="314"/>
      <c r="FLG14" s="314"/>
      <c r="FLH14" s="314"/>
      <c r="FLI14" s="314"/>
      <c r="FLJ14" s="314"/>
      <c r="FLK14" s="314"/>
      <c r="FLL14" s="314"/>
      <c r="FLM14" s="314"/>
      <c r="FLN14" s="314"/>
      <c r="FLO14" s="314"/>
      <c r="FLP14" s="314"/>
      <c r="FLQ14" s="314"/>
      <c r="FLR14" s="314"/>
      <c r="FLS14" s="314"/>
      <c r="FLT14" s="314"/>
      <c r="FLU14" s="314"/>
      <c r="FLV14" s="314"/>
      <c r="FLW14" s="314"/>
      <c r="FLX14" s="314"/>
      <c r="FLY14" s="314"/>
      <c r="FLZ14" s="314"/>
      <c r="FMA14" s="314"/>
      <c r="FMB14" s="314"/>
      <c r="FMC14" s="314"/>
      <c r="FMD14" s="314"/>
      <c r="FME14" s="314"/>
      <c r="FMF14" s="314"/>
      <c r="FMG14" s="314"/>
      <c r="FMH14" s="314"/>
      <c r="FMI14" s="314"/>
      <c r="FMJ14" s="314"/>
      <c r="FMK14" s="314"/>
      <c r="FML14" s="314"/>
      <c r="FMM14" s="314"/>
      <c r="FMN14" s="314"/>
      <c r="FMO14" s="314"/>
      <c r="FMP14" s="314"/>
      <c r="FMQ14" s="314"/>
      <c r="FMR14" s="314"/>
      <c r="FMS14" s="314"/>
      <c r="FMT14" s="314"/>
      <c r="FMU14" s="314"/>
      <c r="FMV14" s="314"/>
      <c r="FMW14" s="314"/>
      <c r="FMX14" s="314"/>
      <c r="FMY14" s="314"/>
      <c r="FMZ14" s="314"/>
      <c r="FNA14" s="314"/>
      <c r="FNB14" s="314"/>
      <c r="FNC14" s="314"/>
      <c r="FND14" s="314"/>
      <c r="FNE14" s="314"/>
      <c r="FNF14" s="314"/>
      <c r="FNG14" s="314"/>
      <c r="FNH14" s="314"/>
      <c r="FNI14" s="314"/>
      <c r="FNJ14" s="314"/>
      <c r="FNK14" s="314"/>
      <c r="FNL14" s="314"/>
      <c r="FNM14" s="314"/>
      <c r="FNN14" s="314"/>
      <c r="FNO14" s="314"/>
      <c r="FNP14" s="314"/>
      <c r="FNQ14" s="314"/>
      <c r="FNR14" s="314"/>
      <c r="FNS14" s="314"/>
      <c r="FNT14" s="314"/>
      <c r="FNU14" s="314"/>
      <c r="FNV14" s="314"/>
      <c r="FNW14" s="314"/>
      <c r="FNX14" s="314"/>
      <c r="FNY14" s="314"/>
      <c r="FNZ14" s="314"/>
      <c r="FOA14" s="314"/>
      <c r="FOB14" s="314"/>
      <c r="FOC14" s="314"/>
      <c r="FOD14" s="314"/>
      <c r="FOE14" s="314"/>
      <c r="FOF14" s="314"/>
      <c r="FOG14" s="314"/>
      <c r="FOH14" s="314"/>
      <c r="FOI14" s="314"/>
      <c r="FOJ14" s="314"/>
      <c r="FOK14" s="314"/>
      <c r="FOL14" s="314"/>
      <c r="FOM14" s="314"/>
      <c r="FON14" s="314"/>
      <c r="FOO14" s="314"/>
      <c r="FOP14" s="314"/>
      <c r="FOQ14" s="314"/>
      <c r="FOR14" s="314"/>
      <c r="FOS14" s="314"/>
      <c r="FOT14" s="314"/>
      <c r="FOU14" s="314"/>
      <c r="FOV14" s="314"/>
      <c r="FOW14" s="314"/>
      <c r="FOX14" s="314"/>
      <c r="FOY14" s="314"/>
      <c r="FOZ14" s="314"/>
      <c r="FPA14" s="314"/>
      <c r="FPB14" s="314"/>
      <c r="FPC14" s="314"/>
      <c r="FPD14" s="314"/>
      <c r="FPE14" s="314"/>
      <c r="FPF14" s="314"/>
      <c r="FPG14" s="314"/>
      <c r="FPH14" s="314"/>
      <c r="FPI14" s="314"/>
      <c r="FPJ14" s="314"/>
      <c r="FPK14" s="314"/>
      <c r="FPL14" s="314"/>
      <c r="FPM14" s="314"/>
      <c r="FPN14" s="314"/>
      <c r="FPO14" s="314"/>
      <c r="FPP14" s="314"/>
      <c r="FPQ14" s="314"/>
      <c r="FPR14" s="314"/>
      <c r="FPS14" s="314"/>
      <c r="FPT14" s="314"/>
      <c r="FPU14" s="314"/>
      <c r="FPV14" s="314"/>
      <c r="FPW14" s="314"/>
      <c r="FPX14" s="314"/>
      <c r="FPY14" s="314"/>
      <c r="FPZ14" s="314"/>
      <c r="FQA14" s="314"/>
      <c r="FQB14" s="314"/>
      <c r="FQC14" s="314"/>
      <c r="FQD14" s="314"/>
      <c r="FQE14" s="314"/>
      <c r="FQF14" s="314"/>
      <c r="FQG14" s="314"/>
      <c r="FQH14" s="314"/>
      <c r="FQI14" s="314"/>
      <c r="FQJ14" s="314"/>
      <c r="FQK14" s="314"/>
      <c r="FQL14" s="314"/>
      <c r="FQM14" s="314"/>
      <c r="FQN14" s="314"/>
      <c r="FQO14" s="314"/>
      <c r="FQP14" s="314"/>
      <c r="FQQ14" s="314"/>
      <c r="FQR14" s="314"/>
      <c r="FQS14" s="314"/>
      <c r="FQT14" s="314"/>
      <c r="FQU14" s="314"/>
      <c r="FQV14" s="314"/>
      <c r="FQW14" s="314"/>
      <c r="FQX14" s="314"/>
      <c r="FQY14" s="314"/>
      <c r="FQZ14" s="314"/>
      <c r="FRA14" s="314"/>
      <c r="FRB14" s="314"/>
      <c r="FRC14" s="314"/>
      <c r="FRD14" s="314"/>
      <c r="FRE14" s="314"/>
      <c r="FRF14" s="314"/>
      <c r="FRG14" s="314"/>
      <c r="FRH14" s="314"/>
      <c r="FRI14" s="314"/>
      <c r="FRJ14" s="314"/>
      <c r="FRK14" s="314"/>
      <c r="FRL14" s="314"/>
      <c r="FRM14" s="314"/>
      <c r="FRN14" s="314"/>
      <c r="FRO14" s="314"/>
      <c r="FRP14" s="314"/>
      <c r="FRQ14" s="314"/>
      <c r="FRR14" s="314"/>
      <c r="FRS14" s="314"/>
      <c r="FRT14" s="314"/>
      <c r="FRU14" s="314"/>
      <c r="FRV14" s="314"/>
      <c r="FRW14" s="314"/>
      <c r="FRX14" s="314"/>
      <c r="FRY14" s="314"/>
      <c r="FRZ14" s="314"/>
      <c r="FSA14" s="314"/>
      <c r="FSB14" s="314"/>
      <c r="FSC14" s="314"/>
      <c r="FSD14" s="314"/>
      <c r="FSE14" s="314"/>
      <c r="FSF14" s="314"/>
      <c r="FSG14" s="314"/>
      <c r="FSH14" s="314"/>
      <c r="FSI14" s="314"/>
      <c r="FSJ14" s="314"/>
      <c r="FSK14" s="314"/>
      <c r="FSL14" s="314"/>
      <c r="FSM14" s="314"/>
      <c r="FSN14" s="314"/>
      <c r="FSO14" s="314"/>
      <c r="FSP14" s="314"/>
      <c r="FSQ14" s="314"/>
      <c r="FSR14" s="314"/>
      <c r="FSS14" s="314"/>
      <c r="FST14" s="314"/>
      <c r="FSU14" s="314"/>
      <c r="FSV14" s="314"/>
      <c r="FSW14" s="314"/>
      <c r="FSX14" s="314"/>
      <c r="FSY14" s="314"/>
      <c r="FSZ14" s="314"/>
      <c r="FTA14" s="314"/>
      <c r="FTB14" s="314"/>
      <c r="FTC14" s="314"/>
      <c r="FTD14" s="314"/>
      <c r="FTE14" s="314"/>
      <c r="FTF14" s="314"/>
      <c r="FTG14" s="314"/>
      <c r="FTH14" s="314"/>
      <c r="FTI14" s="314"/>
      <c r="FTJ14" s="314"/>
      <c r="FTK14" s="314"/>
      <c r="FTL14" s="314"/>
      <c r="FTM14" s="314"/>
      <c r="FTN14" s="314"/>
      <c r="FTO14" s="314"/>
      <c r="FTP14" s="314"/>
      <c r="FTQ14" s="314"/>
      <c r="FTR14" s="314"/>
      <c r="FTS14" s="314"/>
      <c r="FTT14" s="314"/>
      <c r="FTU14" s="314"/>
      <c r="FTV14" s="314"/>
      <c r="FTW14" s="314"/>
      <c r="FTX14" s="314"/>
      <c r="FTY14" s="314"/>
      <c r="FTZ14" s="314"/>
      <c r="FUA14" s="314"/>
      <c r="FUB14" s="314"/>
      <c r="FUC14" s="314"/>
      <c r="FUD14" s="314"/>
      <c r="FUE14" s="314"/>
      <c r="FUF14" s="314"/>
      <c r="FUG14" s="314"/>
      <c r="FUH14" s="314"/>
      <c r="FUI14" s="314"/>
      <c r="FUJ14" s="314"/>
      <c r="FUK14" s="314"/>
      <c r="FUL14" s="314"/>
      <c r="FUM14" s="314"/>
      <c r="FUN14" s="314"/>
      <c r="FUO14" s="314"/>
      <c r="FUP14" s="314"/>
      <c r="FUQ14" s="314"/>
      <c r="FUR14" s="314"/>
      <c r="FUS14" s="314"/>
      <c r="FUT14" s="314"/>
      <c r="FUU14" s="314"/>
      <c r="FUV14" s="314"/>
      <c r="FUW14" s="314"/>
      <c r="FUX14" s="314"/>
      <c r="FUY14" s="314"/>
      <c r="FUZ14" s="314"/>
      <c r="FVA14" s="314"/>
      <c r="FVB14" s="314"/>
      <c r="FVC14" s="314"/>
      <c r="FVD14" s="314"/>
      <c r="FVE14" s="314"/>
      <c r="FVF14" s="314"/>
      <c r="FVG14" s="314"/>
      <c r="FVH14" s="314"/>
      <c r="FVI14" s="314"/>
      <c r="FVJ14" s="314"/>
      <c r="FVK14" s="314"/>
      <c r="FVL14" s="314"/>
      <c r="FVM14" s="314"/>
      <c r="FVN14" s="314"/>
      <c r="FVO14" s="314"/>
      <c r="FVP14" s="314"/>
      <c r="FVQ14" s="314"/>
      <c r="FVR14" s="314"/>
      <c r="FVS14" s="314"/>
      <c r="FVT14" s="314"/>
      <c r="FVU14" s="314"/>
      <c r="FVV14" s="314"/>
      <c r="FVW14" s="314"/>
      <c r="FVX14" s="314"/>
      <c r="FVY14" s="314"/>
      <c r="FVZ14" s="314"/>
      <c r="FWA14" s="314"/>
      <c r="FWB14" s="314"/>
      <c r="FWC14" s="314"/>
      <c r="FWD14" s="314"/>
      <c r="FWE14" s="314"/>
      <c r="FWF14" s="314"/>
      <c r="FWG14" s="314"/>
      <c r="FWH14" s="314"/>
      <c r="FWI14" s="314"/>
      <c r="FWJ14" s="314"/>
      <c r="FWK14" s="314"/>
      <c r="FWL14" s="314"/>
      <c r="FWM14" s="314"/>
      <c r="FWN14" s="314"/>
      <c r="FWO14" s="314"/>
      <c r="FWP14" s="314"/>
      <c r="FWQ14" s="314"/>
      <c r="FWR14" s="314"/>
      <c r="FWS14" s="314"/>
      <c r="FWT14" s="314"/>
      <c r="FWU14" s="314"/>
      <c r="FWV14" s="314"/>
      <c r="FWW14" s="314"/>
      <c r="FWX14" s="314"/>
      <c r="FWY14" s="314"/>
      <c r="FWZ14" s="314"/>
      <c r="FXA14" s="314"/>
      <c r="FXB14" s="314"/>
      <c r="FXC14" s="314"/>
      <c r="FXD14" s="314"/>
      <c r="FXE14" s="314"/>
      <c r="FXF14" s="314"/>
      <c r="FXG14" s="314"/>
      <c r="FXH14" s="314"/>
      <c r="FXI14" s="314"/>
      <c r="FXJ14" s="314"/>
      <c r="FXK14" s="314"/>
      <c r="FXL14" s="314"/>
      <c r="FXM14" s="314"/>
      <c r="FXN14" s="314"/>
      <c r="FXO14" s="314"/>
      <c r="FXP14" s="314"/>
      <c r="FXQ14" s="314"/>
      <c r="FXR14" s="314"/>
      <c r="FXS14" s="314"/>
      <c r="FXT14" s="314"/>
      <c r="FXU14" s="314"/>
      <c r="FXV14" s="314"/>
      <c r="FXW14" s="314"/>
      <c r="FXX14" s="314"/>
      <c r="FXY14" s="314"/>
      <c r="FXZ14" s="314"/>
      <c r="FYA14" s="314"/>
      <c r="FYB14" s="314"/>
      <c r="FYC14" s="314"/>
      <c r="FYD14" s="314"/>
      <c r="FYE14" s="314"/>
      <c r="FYF14" s="314"/>
      <c r="FYG14" s="314"/>
      <c r="FYH14" s="314"/>
      <c r="FYI14" s="314"/>
      <c r="FYJ14" s="314"/>
      <c r="FYK14" s="314"/>
      <c r="FYL14" s="314"/>
      <c r="FYM14" s="314"/>
      <c r="FYN14" s="314"/>
      <c r="FYO14" s="314"/>
      <c r="FYP14" s="314"/>
      <c r="FYQ14" s="314"/>
      <c r="FYR14" s="314"/>
      <c r="FYS14" s="314"/>
      <c r="FYT14" s="314"/>
      <c r="FYU14" s="314"/>
      <c r="FYV14" s="314"/>
      <c r="FYW14" s="314"/>
      <c r="FYX14" s="314"/>
      <c r="FYY14" s="314"/>
      <c r="FYZ14" s="314"/>
      <c r="FZA14" s="314"/>
      <c r="FZB14" s="314"/>
      <c r="FZC14" s="314"/>
      <c r="FZD14" s="314"/>
      <c r="FZE14" s="314"/>
      <c r="FZF14" s="314"/>
      <c r="FZG14" s="314"/>
      <c r="FZH14" s="314"/>
      <c r="FZI14" s="314"/>
      <c r="FZJ14" s="314"/>
      <c r="FZK14" s="314"/>
      <c r="FZL14" s="314"/>
      <c r="FZM14" s="314"/>
      <c r="FZN14" s="314"/>
      <c r="FZO14" s="314"/>
      <c r="FZP14" s="314"/>
      <c r="FZQ14" s="314"/>
      <c r="FZR14" s="314"/>
      <c r="FZS14" s="314"/>
      <c r="FZT14" s="314"/>
      <c r="FZU14" s="314"/>
      <c r="FZV14" s="314"/>
      <c r="FZW14" s="314"/>
      <c r="FZX14" s="314"/>
      <c r="FZY14" s="314"/>
      <c r="FZZ14" s="314"/>
      <c r="GAA14" s="314"/>
      <c r="GAB14" s="314"/>
      <c r="GAC14" s="314"/>
      <c r="GAD14" s="314"/>
      <c r="GAE14" s="314"/>
      <c r="GAF14" s="314"/>
      <c r="GAG14" s="314"/>
      <c r="GAH14" s="314"/>
      <c r="GAI14" s="314"/>
      <c r="GAJ14" s="314"/>
      <c r="GAK14" s="314"/>
      <c r="GAL14" s="314"/>
      <c r="GAM14" s="314"/>
      <c r="GAN14" s="314"/>
      <c r="GAO14" s="314"/>
      <c r="GAP14" s="314"/>
      <c r="GAQ14" s="314"/>
      <c r="GAR14" s="314"/>
      <c r="GAS14" s="314"/>
      <c r="GAT14" s="314"/>
      <c r="GAU14" s="314"/>
      <c r="GAV14" s="314"/>
      <c r="GAW14" s="314"/>
      <c r="GAX14" s="314"/>
      <c r="GAY14" s="314"/>
      <c r="GAZ14" s="314"/>
      <c r="GBA14" s="314"/>
      <c r="GBB14" s="314"/>
      <c r="GBC14" s="314"/>
      <c r="GBD14" s="314"/>
      <c r="GBE14" s="314"/>
      <c r="GBF14" s="314"/>
      <c r="GBG14" s="314"/>
      <c r="GBH14" s="314"/>
      <c r="GBI14" s="314"/>
      <c r="GBJ14" s="314"/>
      <c r="GBK14" s="314"/>
      <c r="GBL14" s="314"/>
      <c r="GBM14" s="314"/>
      <c r="GBN14" s="314"/>
      <c r="GBO14" s="314"/>
      <c r="GBP14" s="314"/>
      <c r="GBQ14" s="314"/>
      <c r="GBR14" s="314"/>
      <c r="GBS14" s="314"/>
      <c r="GBT14" s="314"/>
      <c r="GBU14" s="314"/>
      <c r="GBV14" s="314"/>
      <c r="GBW14" s="314"/>
      <c r="GBX14" s="314"/>
      <c r="GBY14" s="314"/>
      <c r="GBZ14" s="314"/>
      <c r="GCA14" s="314"/>
      <c r="GCB14" s="314"/>
      <c r="GCC14" s="314"/>
      <c r="GCD14" s="314"/>
      <c r="GCE14" s="314"/>
      <c r="GCF14" s="314"/>
      <c r="GCG14" s="314"/>
      <c r="GCH14" s="314"/>
      <c r="GCI14" s="314"/>
      <c r="GCJ14" s="314"/>
      <c r="GCK14" s="314"/>
      <c r="GCL14" s="314"/>
      <c r="GCM14" s="314"/>
      <c r="GCN14" s="314"/>
      <c r="GCO14" s="314"/>
      <c r="GCP14" s="314"/>
      <c r="GCQ14" s="314"/>
      <c r="GCR14" s="314"/>
      <c r="GCS14" s="314"/>
      <c r="GCT14" s="314"/>
      <c r="GCU14" s="314"/>
      <c r="GCV14" s="314"/>
      <c r="GCW14" s="314"/>
      <c r="GCX14" s="314"/>
      <c r="GCY14" s="314"/>
      <c r="GCZ14" s="314"/>
      <c r="GDA14" s="314"/>
      <c r="GDB14" s="314"/>
      <c r="GDC14" s="314"/>
      <c r="GDD14" s="314"/>
      <c r="GDE14" s="314"/>
      <c r="GDF14" s="314"/>
      <c r="GDG14" s="314"/>
      <c r="GDH14" s="314"/>
      <c r="GDI14" s="314"/>
      <c r="GDJ14" s="314"/>
      <c r="GDK14" s="314"/>
      <c r="GDL14" s="314"/>
      <c r="GDM14" s="314"/>
      <c r="GDN14" s="314"/>
      <c r="GDO14" s="314"/>
      <c r="GDP14" s="314"/>
      <c r="GDQ14" s="314"/>
      <c r="GDR14" s="314"/>
      <c r="GDS14" s="314"/>
      <c r="GDT14" s="314"/>
      <c r="GDU14" s="314"/>
      <c r="GDV14" s="314"/>
      <c r="GDW14" s="314"/>
      <c r="GDX14" s="314"/>
      <c r="GDY14" s="314"/>
      <c r="GDZ14" s="314"/>
      <c r="GEA14" s="314"/>
      <c r="GEB14" s="314"/>
      <c r="GEC14" s="314"/>
      <c r="GED14" s="314"/>
      <c r="GEE14" s="314"/>
      <c r="GEF14" s="314"/>
      <c r="GEG14" s="314"/>
      <c r="GEH14" s="314"/>
      <c r="GEI14" s="314"/>
      <c r="GEJ14" s="314"/>
      <c r="GEK14" s="314"/>
      <c r="GEL14" s="314"/>
      <c r="GEM14" s="314"/>
      <c r="GEN14" s="314"/>
      <c r="GEO14" s="314"/>
      <c r="GEP14" s="314"/>
      <c r="GEQ14" s="314"/>
      <c r="GER14" s="314"/>
      <c r="GES14" s="314"/>
      <c r="GET14" s="314"/>
      <c r="GEU14" s="314"/>
      <c r="GEV14" s="314"/>
      <c r="GEW14" s="314"/>
      <c r="GEX14" s="314"/>
      <c r="GEY14" s="314"/>
      <c r="GEZ14" s="314"/>
      <c r="GFA14" s="314"/>
      <c r="GFB14" s="314"/>
      <c r="GFC14" s="314"/>
      <c r="GFD14" s="314"/>
      <c r="GFE14" s="314"/>
      <c r="GFF14" s="314"/>
      <c r="GFG14" s="314"/>
      <c r="GFH14" s="314"/>
      <c r="GFI14" s="314"/>
      <c r="GFJ14" s="314"/>
      <c r="GFK14" s="314"/>
      <c r="GFL14" s="314"/>
      <c r="GFM14" s="314"/>
      <c r="GFN14" s="314"/>
      <c r="GFO14" s="314"/>
      <c r="GFP14" s="314"/>
      <c r="GFQ14" s="314"/>
      <c r="GFR14" s="314"/>
      <c r="GFS14" s="314"/>
      <c r="GFT14" s="314"/>
      <c r="GFU14" s="314"/>
      <c r="GFV14" s="314"/>
      <c r="GFW14" s="314"/>
      <c r="GFX14" s="314"/>
      <c r="GFY14" s="314"/>
      <c r="GFZ14" s="314"/>
      <c r="GGA14" s="314"/>
      <c r="GGB14" s="314"/>
      <c r="GGC14" s="314"/>
      <c r="GGD14" s="314"/>
      <c r="GGE14" s="314"/>
      <c r="GGF14" s="314"/>
      <c r="GGG14" s="314"/>
      <c r="GGH14" s="314"/>
      <c r="GGI14" s="314"/>
      <c r="GGJ14" s="314"/>
      <c r="GGK14" s="314"/>
      <c r="GGL14" s="314"/>
      <c r="GGM14" s="314"/>
      <c r="GGN14" s="314"/>
      <c r="GGO14" s="314"/>
      <c r="GGP14" s="314"/>
      <c r="GGQ14" s="314"/>
      <c r="GGR14" s="314"/>
      <c r="GGS14" s="314"/>
      <c r="GGT14" s="314"/>
      <c r="GGU14" s="314"/>
      <c r="GGV14" s="314"/>
      <c r="GGW14" s="314"/>
      <c r="GGX14" s="314"/>
      <c r="GGY14" s="314"/>
      <c r="GGZ14" s="314"/>
      <c r="GHA14" s="314"/>
      <c r="GHB14" s="314"/>
      <c r="GHC14" s="314"/>
      <c r="GHD14" s="314"/>
      <c r="GHE14" s="314"/>
      <c r="GHF14" s="314"/>
      <c r="GHG14" s="314"/>
      <c r="GHH14" s="314"/>
      <c r="GHI14" s="314"/>
      <c r="GHJ14" s="314"/>
      <c r="GHK14" s="314"/>
      <c r="GHL14" s="314"/>
      <c r="GHM14" s="314"/>
      <c r="GHN14" s="314"/>
      <c r="GHO14" s="314"/>
      <c r="GHP14" s="314"/>
      <c r="GHQ14" s="314"/>
      <c r="GHR14" s="314"/>
      <c r="GHS14" s="314"/>
      <c r="GHT14" s="314"/>
      <c r="GHU14" s="314"/>
      <c r="GHV14" s="314"/>
      <c r="GHW14" s="314"/>
      <c r="GHX14" s="314"/>
      <c r="GHY14" s="314"/>
      <c r="GHZ14" s="314"/>
      <c r="GIA14" s="314"/>
      <c r="GIB14" s="314"/>
      <c r="GIC14" s="314"/>
      <c r="GID14" s="314"/>
      <c r="GIE14" s="314"/>
      <c r="GIF14" s="314"/>
      <c r="GIG14" s="314"/>
      <c r="GIH14" s="314"/>
      <c r="GII14" s="314"/>
      <c r="GIJ14" s="314"/>
      <c r="GIK14" s="314"/>
      <c r="GIL14" s="314"/>
      <c r="GIM14" s="314"/>
      <c r="GIN14" s="314"/>
      <c r="GIO14" s="314"/>
      <c r="GIP14" s="314"/>
      <c r="GIQ14" s="314"/>
      <c r="GIR14" s="314"/>
      <c r="GIS14" s="314"/>
      <c r="GIT14" s="314"/>
      <c r="GIU14" s="314"/>
      <c r="GIV14" s="314"/>
      <c r="GIW14" s="314"/>
      <c r="GIX14" s="314"/>
      <c r="GIY14" s="314"/>
      <c r="GIZ14" s="314"/>
      <c r="GJA14" s="314"/>
      <c r="GJB14" s="314"/>
      <c r="GJC14" s="314"/>
      <c r="GJD14" s="314"/>
      <c r="GJE14" s="314"/>
      <c r="GJF14" s="314"/>
      <c r="GJG14" s="314"/>
      <c r="GJH14" s="314"/>
      <c r="GJI14" s="314"/>
      <c r="GJJ14" s="314"/>
      <c r="GJK14" s="314"/>
      <c r="GJL14" s="314"/>
      <c r="GJM14" s="314"/>
      <c r="GJN14" s="314"/>
      <c r="GJO14" s="314"/>
      <c r="GJP14" s="314"/>
      <c r="GJQ14" s="314"/>
      <c r="GJR14" s="314"/>
      <c r="GJS14" s="314"/>
      <c r="GJT14" s="314"/>
      <c r="GJU14" s="314"/>
      <c r="GJV14" s="314"/>
      <c r="GJW14" s="314"/>
      <c r="GJX14" s="314"/>
      <c r="GJY14" s="314"/>
      <c r="GJZ14" s="314"/>
      <c r="GKA14" s="314"/>
      <c r="GKB14" s="314"/>
      <c r="GKC14" s="314"/>
      <c r="GKD14" s="314"/>
      <c r="GKE14" s="314"/>
      <c r="GKF14" s="314"/>
      <c r="GKG14" s="314"/>
      <c r="GKH14" s="314"/>
      <c r="GKI14" s="314"/>
      <c r="GKJ14" s="314"/>
      <c r="GKK14" s="314"/>
      <c r="GKL14" s="314"/>
      <c r="GKM14" s="314"/>
      <c r="GKN14" s="314"/>
      <c r="GKO14" s="314"/>
      <c r="GKP14" s="314"/>
      <c r="GKQ14" s="314"/>
      <c r="GKR14" s="314"/>
      <c r="GKS14" s="314"/>
      <c r="GKT14" s="314"/>
      <c r="GKU14" s="314"/>
      <c r="GKV14" s="314"/>
      <c r="GKW14" s="314"/>
      <c r="GKX14" s="314"/>
      <c r="GKY14" s="314"/>
      <c r="GKZ14" s="314"/>
      <c r="GLA14" s="314"/>
      <c r="GLB14" s="314"/>
      <c r="GLC14" s="314"/>
      <c r="GLD14" s="314"/>
      <c r="GLE14" s="314"/>
      <c r="GLF14" s="314"/>
      <c r="GLG14" s="314"/>
      <c r="GLH14" s="314"/>
      <c r="GLI14" s="314"/>
      <c r="GLJ14" s="314"/>
      <c r="GLK14" s="314"/>
      <c r="GLL14" s="314"/>
      <c r="GLM14" s="314"/>
      <c r="GLN14" s="314"/>
      <c r="GLO14" s="314"/>
      <c r="GLP14" s="314"/>
      <c r="GLQ14" s="314"/>
      <c r="GLR14" s="314"/>
      <c r="GLS14" s="314"/>
      <c r="GLT14" s="314"/>
      <c r="GLU14" s="314"/>
      <c r="GLV14" s="314"/>
      <c r="GLW14" s="314"/>
      <c r="GLX14" s="314"/>
      <c r="GLY14" s="314"/>
      <c r="GLZ14" s="314"/>
      <c r="GMA14" s="314"/>
      <c r="GMB14" s="314"/>
      <c r="GMC14" s="314"/>
      <c r="GMD14" s="314"/>
      <c r="GME14" s="314"/>
      <c r="GMF14" s="314"/>
      <c r="GMG14" s="314"/>
      <c r="GMH14" s="314"/>
      <c r="GMI14" s="314"/>
      <c r="GMJ14" s="314"/>
      <c r="GMK14" s="314"/>
      <c r="GML14" s="314"/>
      <c r="GMM14" s="314"/>
      <c r="GMN14" s="314"/>
      <c r="GMO14" s="314"/>
      <c r="GMP14" s="314"/>
      <c r="GMQ14" s="314"/>
      <c r="GMR14" s="314"/>
      <c r="GMS14" s="314"/>
      <c r="GMT14" s="314"/>
      <c r="GMU14" s="314"/>
      <c r="GMV14" s="314"/>
      <c r="GMW14" s="314"/>
      <c r="GMX14" s="314"/>
      <c r="GMY14" s="314"/>
      <c r="GMZ14" s="314"/>
      <c r="GNA14" s="314"/>
      <c r="GNB14" s="314"/>
      <c r="GNC14" s="314"/>
      <c r="GND14" s="314"/>
      <c r="GNE14" s="314"/>
      <c r="GNF14" s="314"/>
      <c r="GNG14" s="314"/>
      <c r="GNH14" s="314"/>
      <c r="GNI14" s="314"/>
      <c r="GNJ14" s="314"/>
      <c r="GNK14" s="314"/>
      <c r="GNL14" s="314"/>
      <c r="GNM14" s="314"/>
      <c r="GNN14" s="314"/>
      <c r="GNO14" s="314"/>
      <c r="GNP14" s="314"/>
      <c r="GNQ14" s="314"/>
      <c r="GNR14" s="314"/>
      <c r="GNS14" s="314"/>
      <c r="GNT14" s="314"/>
      <c r="GNU14" s="314"/>
      <c r="GNV14" s="314"/>
      <c r="GNW14" s="314"/>
      <c r="GNX14" s="314"/>
      <c r="GNY14" s="314"/>
      <c r="GNZ14" s="314"/>
      <c r="GOA14" s="314"/>
      <c r="GOB14" s="314"/>
      <c r="GOC14" s="314"/>
      <c r="GOD14" s="314"/>
      <c r="GOE14" s="314"/>
      <c r="GOF14" s="314"/>
      <c r="GOG14" s="314"/>
      <c r="GOH14" s="314"/>
      <c r="GOI14" s="314"/>
      <c r="GOJ14" s="314"/>
      <c r="GOK14" s="314"/>
      <c r="GOL14" s="314"/>
      <c r="GOM14" s="314"/>
      <c r="GON14" s="314"/>
      <c r="GOO14" s="314"/>
      <c r="GOP14" s="314"/>
      <c r="GOQ14" s="314"/>
      <c r="GOR14" s="314"/>
      <c r="GOS14" s="314"/>
      <c r="GOT14" s="314"/>
      <c r="GOU14" s="314"/>
      <c r="GOV14" s="314"/>
      <c r="GOW14" s="314"/>
      <c r="GOX14" s="314"/>
      <c r="GOY14" s="314"/>
      <c r="GOZ14" s="314"/>
      <c r="GPA14" s="314"/>
      <c r="GPB14" s="314"/>
      <c r="GPC14" s="314"/>
      <c r="GPD14" s="314"/>
      <c r="GPE14" s="314"/>
      <c r="GPF14" s="314"/>
      <c r="GPG14" s="314"/>
      <c r="GPH14" s="314"/>
      <c r="GPI14" s="314"/>
      <c r="GPJ14" s="314"/>
      <c r="GPK14" s="314"/>
      <c r="GPL14" s="314"/>
      <c r="GPM14" s="314"/>
      <c r="GPN14" s="314"/>
      <c r="GPO14" s="314"/>
      <c r="GPP14" s="314"/>
      <c r="GPQ14" s="314"/>
      <c r="GPR14" s="314"/>
      <c r="GPS14" s="314"/>
      <c r="GPT14" s="314"/>
      <c r="GPU14" s="314"/>
      <c r="GPV14" s="314"/>
      <c r="GPW14" s="314"/>
      <c r="GPX14" s="314"/>
      <c r="GPY14" s="314"/>
      <c r="GPZ14" s="314"/>
      <c r="GQA14" s="314"/>
      <c r="GQB14" s="314"/>
      <c r="GQC14" s="314"/>
      <c r="GQD14" s="314"/>
      <c r="GQE14" s="314"/>
      <c r="GQF14" s="314"/>
      <c r="GQG14" s="314"/>
      <c r="GQH14" s="314"/>
      <c r="GQI14" s="314"/>
      <c r="GQJ14" s="314"/>
      <c r="GQK14" s="314"/>
      <c r="GQL14" s="314"/>
      <c r="GQM14" s="314"/>
      <c r="GQN14" s="314"/>
      <c r="GQO14" s="314"/>
      <c r="GQP14" s="314"/>
      <c r="GQQ14" s="314"/>
      <c r="GQR14" s="314"/>
      <c r="GQS14" s="314"/>
      <c r="GQT14" s="314"/>
      <c r="GQU14" s="314"/>
      <c r="GQV14" s="314"/>
      <c r="GQW14" s="314"/>
      <c r="GQX14" s="314"/>
      <c r="GQY14" s="314"/>
      <c r="GQZ14" s="314"/>
      <c r="GRA14" s="314"/>
      <c r="GRB14" s="314"/>
      <c r="GRC14" s="314"/>
      <c r="GRD14" s="314"/>
      <c r="GRE14" s="314"/>
      <c r="GRF14" s="314"/>
      <c r="GRG14" s="314"/>
      <c r="GRH14" s="314"/>
      <c r="GRI14" s="314"/>
      <c r="GRJ14" s="314"/>
      <c r="GRK14" s="314"/>
      <c r="GRL14" s="314"/>
      <c r="GRM14" s="314"/>
      <c r="GRN14" s="314"/>
      <c r="GRO14" s="314"/>
      <c r="GRP14" s="314"/>
      <c r="GRQ14" s="314"/>
      <c r="GRR14" s="314"/>
      <c r="GRS14" s="314"/>
      <c r="GRT14" s="314"/>
      <c r="GRU14" s="314"/>
      <c r="GRV14" s="314"/>
      <c r="GRW14" s="314"/>
      <c r="GRX14" s="314"/>
      <c r="GRY14" s="314"/>
      <c r="GRZ14" s="314"/>
      <c r="GSA14" s="314"/>
      <c r="GSB14" s="314"/>
      <c r="GSC14" s="314"/>
      <c r="GSD14" s="314"/>
      <c r="GSE14" s="314"/>
      <c r="GSF14" s="314"/>
      <c r="GSG14" s="314"/>
      <c r="GSH14" s="314"/>
      <c r="GSI14" s="314"/>
      <c r="GSJ14" s="314"/>
      <c r="GSK14" s="314"/>
      <c r="GSL14" s="314"/>
      <c r="GSM14" s="314"/>
      <c r="GSN14" s="314"/>
      <c r="GSO14" s="314"/>
      <c r="GSP14" s="314"/>
      <c r="GSQ14" s="314"/>
      <c r="GSR14" s="314"/>
      <c r="GSS14" s="314"/>
      <c r="GST14" s="314"/>
      <c r="GSU14" s="314"/>
      <c r="GSV14" s="314"/>
      <c r="GSW14" s="314"/>
      <c r="GSX14" s="314"/>
      <c r="GSY14" s="314"/>
      <c r="GSZ14" s="314"/>
      <c r="GTA14" s="314"/>
      <c r="GTB14" s="314"/>
      <c r="GTC14" s="314"/>
      <c r="GTD14" s="314"/>
      <c r="GTE14" s="314"/>
      <c r="GTF14" s="314"/>
      <c r="GTG14" s="314"/>
      <c r="GTH14" s="314"/>
      <c r="GTI14" s="314"/>
      <c r="GTJ14" s="314"/>
      <c r="GTK14" s="314"/>
      <c r="GTL14" s="314"/>
      <c r="GTM14" s="314"/>
      <c r="GTN14" s="314"/>
      <c r="GTO14" s="314"/>
      <c r="GTP14" s="314"/>
      <c r="GTQ14" s="314"/>
      <c r="GTR14" s="314"/>
      <c r="GTS14" s="314"/>
      <c r="GTT14" s="314"/>
      <c r="GTU14" s="314"/>
      <c r="GTV14" s="314"/>
      <c r="GTW14" s="314"/>
      <c r="GTX14" s="314"/>
      <c r="GTY14" s="314"/>
      <c r="GTZ14" s="314"/>
      <c r="GUA14" s="314"/>
      <c r="GUB14" s="314"/>
      <c r="GUC14" s="314"/>
      <c r="GUD14" s="314"/>
      <c r="GUE14" s="314"/>
      <c r="GUF14" s="314"/>
      <c r="GUG14" s="314"/>
      <c r="GUH14" s="314"/>
      <c r="GUI14" s="314"/>
      <c r="GUJ14" s="314"/>
      <c r="GUK14" s="314"/>
      <c r="GUL14" s="314"/>
      <c r="GUM14" s="314"/>
      <c r="GUN14" s="314"/>
      <c r="GUO14" s="314"/>
      <c r="GUP14" s="314"/>
      <c r="GUQ14" s="314"/>
      <c r="GUR14" s="314"/>
      <c r="GUS14" s="314"/>
      <c r="GUT14" s="314"/>
      <c r="GUU14" s="314"/>
      <c r="GUV14" s="314"/>
      <c r="GUW14" s="314"/>
      <c r="GUX14" s="314"/>
      <c r="GUY14" s="314"/>
      <c r="GUZ14" s="314"/>
      <c r="GVA14" s="314"/>
      <c r="GVB14" s="314"/>
      <c r="GVC14" s="314"/>
      <c r="GVD14" s="314"/>
      <c r="GVE14" s="314"/>
      <c r="GVF14" s="314"/>
      <c r="GVG14" s="314"/>
      <c r="GVH14" s="314"/>
      <c r="GVI14" s="314"/>
      <c r="GVJ14" s="314"/>
      <c r="GVK14" s="314"/>
      <c r="GVL14" s="314"/>
      <c r="GVM14" s="314"/>
      <c r="GVN14" s="314"/>
      <c r="GVO14" s="314"/>
      <c r="GVP14" s="314"/>
      <c r="GVQ14" s="314"/>
      <c r="GVR14" s="314"/>
      <c r="GVS14" s="314"/>
      <c r="GVT14" s="314"/>
      <c r="GVU14" s="314"/>
      <c r="GVV14" s="314"/>
      <c r="GVW14" s="314"/>
      <c r="GVX14" s="314"/>
      <c r="GVY14" s="314"/>
      <c r="GVZ14" s="314"/>
      <c r="GWA14" s="314"/>
      <c r="GWB14" s="314"/>
      <c r="GWC14" s="314"/>
      <c r="GWD14" s="314"/>
      <c r="GWE14" s="314"/>
      <c r="GWF14" s="314"/>
      <c r="GWG14" s="314"/>
      <c r="GWH14" s="314"/>
      <c r="GWI14" s="314"/>
      <c r="GWJ14" s="314"/>
      <c r="GWK14" s="314"/>
      <c r="GWL14" s="314"/>
      <c r="GWM14" s="314"/>
      <c r="GWN14" s="314"/>
      <c r="GWO14" s="314"/>
      <c r="GWP14" s="314"/>
      <c r="GWQ14" s="314"/>
      <c r="GWR14" s="314"/>
      <c r="GWS14" s="314"/>
      <c r="GWT14" s="314"/>
      <c r="GWU14" s="314"/>
      <c r="GWV14" s="314"/>
      <c r="GWW14" s="314"/>
      <c r="GWX14" s="314"/>
      <c r="GWY14" s="314"/>
      <c r="GWZ14" s="314"/>
      <c r="GXA14" s="314"/>
      <c r="GXB14" s="314"/>
      <c r="GXC14" s="314"/>
      <c r="GXD14" s="314"/>
      <c r="GXE14" s="314"/>
      <c r="GXF14" s="314"/>
      <c r="GXG14" s="314"/>
      <c r="GXH14" s="314"/>
      <c r="GXI14" s="314"/>
      <c r="GXJ14" s="314"/>
      <c r="GXK14" s="314"/>
      <c r="GXL14" s="314"/>
      <c r="GXM14" s="314"/>
      <c r="GXN14" s="314"/>
      <c r="GXO14" s="314"/>
      <c r="GXP14" s="314"/>
      <c r="GXQ14" s="314"/>
      <c r="GXR14" s="314"/>
      <c r="GXS14" s="314"/>
      <c r="GXT14" s="314"/>
      <c r="GXU14" s="314"/>
      <c r="GXV14" s="314"/>
      <c r="GXW14" s="314"/>
      <c r="GXX14" s="314"/>
      <c r="GXY14" s="314"/>
      <c r="GXZ14" s="314"/>
      <c r="GYA14" s="314"/>
      <c r="GYB14" s="314"/>
      <c r="GYC14" s="314"/>
      <c r="GYD14" s="314"/>
      <c r="GYE14" s="314"/>
      <c r="GYF14" s="314"/>
      <c r="GYG14" s="314"/>
      <c r="GYH14" s="314"/>
      <c r="GYI14" s="314"/>
      <c r="GYJ14" s="314"/>
      <c r="GYK14" s="314"/>
      <c r="GYL14" s="314"/>
      <c r="GYM14" s="314"/>
      <c r="GYN14" s="314"/>
      <c r="GYO14" s="314"/>
      <c r="GYP14" s="314"/>
      <c r="GYQ14" s="314"/>
      <c r="GYR14" s="314"/>
      <c r="GYS14" s="314"/>
      <c r="GYT14" s="314"/>
      <c r="GYU14" s="314"/>
      <c r="GYV14" s="314"/>
      <c r="GYW14" s="314"/>
      <c r="GYX14" s="314"/>
      <c r="GYY14" s="314"/>
      <c r="GYZ14" s="314"/>
      <c r="GZA14" s="314"/>
      <c r="GZB14" s="314"/>
      <c r="GZC14" s="314"/>
      <c r="GZD14" s="314"/>
      <c r="GZE14" s="314"/>
      <c r="GZF14" s="314"/>
      <c r="GZG14" s="314"/>
      <c r="GZH14" s="314"/>
      <c r="GZI14" s="314"/>
      <c r="GZJ14" s="314"/>
      <c r="GZK14" s="314"/>
      <c r="GZL14" s="314"/>
      <c r="GZM14" s="314"/>
      <c r="GZN14" s="314"/>
      <c r="GZO14" s="314"/>
      <c r="GZP14" s="314"/>
      <c r="GZQ14" s="314"/>
      <c r="GZR14" s="314"/>
      <c r="GZS14" s="314"/>
      <c r="GZT14" s="314"/>
      <c r="GZU14" s="314"/>
      <c r="GZV14" s="314"/>
      <c r="GZW14" s="314"/>
      <c r="GZX14" s="314"/>
      <c r="GZY14" s="314"/>
      <c r="GZZ14" s="314"/>
      <c r="HAA14" s="314"/>
      <c r="HAB14" s="314"/>
      <c r="HAC14" s="314"/>
      <c r="HAD14" s="314"/>
      <c r="HAE14" s="314"/>
      <c r="HAF14" s="314"/>
      <c r="HAG14" s="314"/>
      <c r="HAH14" s="314"/>
      <c r="HAI14" s="314"/>
      <c r="HAJ14" s="314"/>
      <c r="HAK14" s="314"/>
      <c r="HAL14" s="314"/>
      <c r="HAM14" s="314"/>
      <c r="HAN14" s="314"/>
      <c r="HAO14" s="314"/>
      <c r="HAP14" s="314"/>
      <c r="HAQ14" s="314"/>
      <c r="HAR14" s="314"/>
      <c r="HAS14" s="314"/>
      <c r="HAT14" s="314"/>
      <c r="HAU14" s="314"/>
      <c r="HAV14" s="314"/>
      <c r="HAW14" s="314"/>
      <c r="HAX14" s="314"/>
      <c r="HAY14" s="314"/>
      <c r="HAZ14" s="314"/>
      <c r="HBA14" s="314"/>
      <c r="HBB14" s="314"/>
      <c r="HBC14" s="314"/>
      <c r="HBD14" s="314"/>
      <c r="HBE14" s="314"/>
      <c r="HBF14" s="314"/>
      <c r="HBG14" s="314"/>
      <c r="HBH14" s="314"/>
      <c r="HBI14" s="314"/>
      <c r="HBJ14" s="314"/>
      <c r="HBK14" s="314"/>
      <c r="HBL14" s="314"/>
      <c r="HBM14" s="314"/>
      <c r="HBN14" s="314"/>
      <c r="HBO14" s="314"/>
      <c r="HBP14" s="314"/>
      <c r="HBQ14" s="314"/>
      <c r="HBR14" s="314"/>
      <c r="HBS14" s="314"/>
      <c r="HBT14" s="314"/>
      <c r="HBU14" s="314"/>
      <c r="HBV14" s="314"/>
      <c r="HBW14" s="314"/>
      <c r="HBX14" s="314"/>
      <c r="HBY14" s="314"/>
      <c r="HBZ14" s="314"/>
      <c r="HCA14" s="314"/>
      <c r="HCB14" s="314"/>
      <c r="HCC14" s="314"/>
      <c r="HCD14" s="314"/>
      <c r="HCE14" s="314"/>
      <c r="HCF14" s="314"/>
      <c r="HCG14" s="314"/>
      <c r="HCH14" s="314"/>
      <c r="HCI14" s="314"/>
      <c r="HCJ14" s="314"/>
      <c r="HCK14" s="314"/>
      <c r="HCL14" s="314"/>
      <c r="HCM14" s="314"/>
      <c r="HCN14" s="314"/>
      <c r="HCO14" s="314"/>
      <c r="HCP14" s="314"/>
      <c r="HCQ14" s="314"/>
      <c r="HCR14" s="314"/>
      <c r="HCS14" s="314"/>
      <c r="HCT14" s="314"/>
      <c r="HCU14" s="314"/>
      <c r="HCV14" s="314"/>
      <c r="HCW14" s="314"/>
      <c r="HCX14" s="314"/>
      <c r="HCY14" s="314"/>
      <c r="HCZ14" s="314"/>
      <c r="HDA14" s="314"/>
      <c r="HDB14" s="314"/>
      <c r="HDC14" s="314"/>
      <c r="HDD14" s="314"/>
      <c r="HDE14" s="314"/>
      <c r="HDF14" s="314"/>
      <c r="HDG14" s="314"/>
      <c r="HDH14" s="314"/>
      <c r="HDI14" s="314"/>
      <c r="HDJ14" s="314"/>
      <c r="HDK14" s="314"/>
      <c r="HDL14" s="314"/>
      <c r="HDM14" s="314"/>
      <c r="HDN14" s="314"/>
      <c r="HDO14" s="314"/>
      <c r="HDP14" s="314"/>
      <c r="HDQ14" s="314"/>
      <c r="HDR14" s="314"/>
      <c r="HDS14" s="314"/>
      <c r="HDT14" s="314"/>
      <c r="HDU14" s="314"/>
      <c r="HDV14" s="314"/>
      <c r="HDW14" s="314"/>
      <c r="HDX14" s="314"/>
      <c r="HDY14" s="314"/>
      <c r="HDZ14" s="314"/>
      <c r="HEA14" s="314"/>
      <c r="HEB14" s="314"/>
      <c r="HEC14" s="314"/>
      <c r="HED14" s="314"/>
      <c r="HEE14" s="314"/>
      <c r="HEF14" s="314"/>
      <c r="HEG14" s="314"/>
      <c r="HEH14" s="314"/>
      <c r="HEI14" s="314"/>
      <c r="HEJ14" s="314"/>
      <c r="HEK14" s="314"/>
      <c r="HEL14" s="314"/>
      <c r="HEM14" s="314"/>
      <c r="HEN14" s="314"/>
      <c r="HEO14" s="314"/>
      <c r="HEP14" s="314"/>
      <c r="HEQ14" s="314"/>
      <c r="HER14" s="314"/>
      <c r="HES14" s="314"/>
      <c r="HET14" s="314"/>
      <c r="HEU14" s="314"/>
      <c r="HEV14" s="314"/>
      <c r="HEW14" s="314"/>
      <c r="HEX14" s="314"/>
      <c r="HEY14" s="314"/>
      <c r="HEZ14" s="314"/>
      <c r="HFA14" s="314"/>
      <c r="HFB14" s="314"/>
      <c r="HFC14" s="314"/>
      <c r="HFD14" s="314"/>
      <c r="HFE14" s="314"/>
      <c r="HFF14" s="314"/>
      <c r="HFG14" s="314"/>
      <c r="HFH14" s="314"/>
      <c r="HFI14" s="314"/>
      <c r="HFJ14" s="314"/>
      <c r="HFK14" s="314"/>
      <c r="HFL14" s="314"/>
      <c r="HFM14" s="314"/>
      <c r="HFN14" s="314"/>
      <c r="HFO14" s="314"/>
      <c r="HFP14" s="314"/>
      <c r="HFQ14" s="314"/>
      <c r="HFR14" s="314"/>
      <c r="HFS14" s="314"/>
      <c r="HFT14" s="314"/>
      <c r="HFU14" s="314"/>
      <c r="HFV14" s="314"/>
      <c r="HFW14" s="314"/>
      <c r="HFX14" s="314"/>
      <c r="HFY14" s="314"/>
      <c r="HFZ14" s="314"/>
      <c r="HGA14" s="314"/>
      <c r="HGB14" s="314"/>
      <c r="HGC14" s="314"/>
      <c r="HGD14" s="314"/>
      <c r="HGE14" s="314"/>
      <c r="HGF14" s="314"/>
      <c r="HGG14" s="314"/>
      <c r="HGH14" s="314"/>
      <c r="HGI14" s="314"/>
      <c r="HGJ14" s="314"/>
      <c r="HGK14" s="314"/>
      <c r="HGL14" s="314"/>
      <c r="HGM14" s="314"/>
      <c r="HGN14" s="314"/>
      <c r="HGO14" s="314"/>
      <c r="HGP14" s="314"/>
      <c r="HGQ14" s="314"/>
      <c r="HGR14" s="314"/>
      <c r="HGS14" s="314"/>
      <c r="HGT14" s="314"/>
      <c r="HGU14" s="314"/>
      <c r="HGV14" s="314"/>
      <c r="HGW14" s="314"/>
      <c r="HGX14" s="314"/>
      <c r="HGY14" s="314"/>
      <c r="HGZ14" s="314"/>
      <c r="HHA14" s="314"/>
      <c r="HHB14" s="314"/>
      <c r="HHC14" s="314"/>
      <c r="HHD14" s="314"/>
      <c r="HHE14" s="314"/>
      <c r="HHF14" s="314"/>
      <c r="HHG14" s="314"/>
      <c r="HHH14" s="314"/>
      <c r="HHI14" s="314"/>
      <c r="HHJ14" s="314"/>
      <c r="HHK14" s="314"/>
      <c r="HHL14" s="314"/>
      <c r="HHM14" s="314"/>
      <c r="HHN14" s="314"/>
      <c r="HHO14" s="314"/>
      <c r="HHP14" s="314"/>
      <c r="HHQ14" s="314"/>
      <c r="HHR14" s="314"/>
      <c r="HHS14" s="314"/>
      <c r="HHT14" s="314"/>
      <c r="HHU14" s="314"/>
      <c r="HHV14" s="314"/>
      <c r="HHW14" s="314"/>
      <c r="HHX14" s="314"/>
      <c r="HHY14" s="314"/>
      <c r="HHZ14" s="314"/>
      <c r="HIA14" s="314"/>
      <c r="HIB14" s="314"/>
      <c r="HIC14" s="314"/>
      <c r="HID14" s="314"/>
      <c r="HIE14" s="314"/>
      <c r="HIF14" s="314"/>
      <c r="HIG14" s="314"/>
      <c r="HIH14" s="314"/>
      <c r="HII14" s="314"/>
      <c r="HIJ14" s="314"/>
      <c r="HIK14" s="314"/>
      <c r="HIL14" s="314"/>
      <c r="HIM14" s="314"/>
      <c r="HIN14" s="314"/>
      <c r="HIO14" s="314"/>
      <c r="HIP14" s="314"/>
      <c r="HIQ14" s="314"/>
      <c r="HIR14" s="314"/>
      <c r="HIS14" s="314"/>
      <c r="HIT14" s="314"/>
      <c r="HIU14" s="314"/>
      <c r="HIV14" s="314"/>
      <c r="HIW14" s="314"/>
      <c r="HIX14" s="314"/>
      <c r="HIY14" s="314"/>
      <c r="HIZ14" s="314"/>
      <c r="HJA14" s="314"/>
      <c r="HJB14" s="314"/>
      <c r="HJC14" s="314"/>
      <c r="HJD14" s="314"/>
      <c r="HJE14" s="314"/>
      <c r="HJF14" s="314"/>
      <c r="HJG14" s="314"/>
      <c r="HJH14" s="314"/>
      <c r="HJI14" s="314"/>
      <c r="HJJ14" s="314"/>
      <c r="HJK14" s="314"/>
      <c r="HJL14" s="314"/>
      <c r="HJM14" s="314"/>
      <c r="HJN14" s="314"/>
      <c r="HJO14" s="314"/>
      <c r="HJP14" s="314"/>
      <c r="HJQ14" s="314"/>
      <c r="HJR14" s="314"/>
      <c r="HJS14" s="314"/>
      <c r="HJT14" s="314"/>
      <c r="HJU14" s="314"/>
      <c r="HJV14" s="314"/>
      <c r="HJW14" s="314"/>
      <c r="HJX14" s="314"/>
      <c r="HJY14" s="314"/>
      <c r="HJZ14" s="314"/>
      <c r="HKA14" s="314"/>
      <c r="HKB14" s="314"/>
      <c r="HKC14" s="314"/>
      <c r="HKD14" s="314"/>
      <c r="HKE14" s="314"/>
      <c r="HKF14" s="314"/>
      <c r="HKG14" s="314"/>
      <c r="HKH14" s="314"/>
      <c r="HKI14" s="314"/>
      <c r="HKJ14" s="314"/>
      <c r="HKK14" s="314"/>
      <c r="HKL14" s="314"/>
      <c r="HKM14" s="314"/>
      <c r="HKN14" s="314"/>
      <c r="HKO14" s="314"/>
      <c r="HKP14" s="314"/>
      <c r="HKQ14" s="314"/>
      <c r="HKR14" s="314"/>
      <c r="HKS14" s="314"/>
      <c r="HKT14" s="314"/>
      <c r="HKU14" s="314"/>
      <c r="HKV14" s="314"/>
      <c r="HKW14" s="314"/>
      <c r="HKX14" s="314"/>
      <c r="HKY14" s="314"/>
      <c r="HKZ14" s="314"/>
      <c r="HLA14" s="314"/>
      <c r="HLB14" s="314"/>
      <c r="HLC14" s="314"/>
      <c r="HLD14" s="314"/>
      <c r="HLE14" s="314"/>
      <c r="HLF14" s="314"/>
      <c r="HLG14" s="314"/>
      <c r="HLH14" s="314"/>
      <c r="HLI14" s="314"/>
      <c r="HLJ14" s="314"/>
      <c r="HLK14" s="314"/>
      <c r="HLL14" s="314"/>
      <c r="HLM14" s="314"/>
      <c r="HLN14" s="314"/>
      <c r="HLO14" s="314"/>
      <c r="HLP14" s="314"/>
      <c r="HLQ14" s="314"/>
      <c r="HLR14" s="314"/>
      <c r="HLS14" s="314"/>
      <c r="HLT14" s="314"/>
      <c r="HLU14" s="314"/>
      <c r="HLV14" s="314"/>
      <c r="HLW14" s="314"/>
      <c r="HLX14" s="314"/>
      <c r="HLY14" s="314"/>
      <c r="HLZ14" s="314"/>
      <c r="HMA14" s="314"/>
      <c r="HMB14" s="314"/>
      <c r="HMC14" s="314"/>
      <c r="HMD14" s="314"/>
      <c r="HME14" s="314"/>
      <c r="HMF14" s="314"/>
      <c r="HMG14" s="314"/>
      <c r="HMH14" s="314"/>
      <c r="HMI14" s="314"/>
      <c r="HMJ14" s="314"/>
      <c r="HMK14" s="314"/>
      <c r="HML14" s="314"/>
      <c r="HMM14" s="314"/>
      <c r="HMN14" s="314"/>
      <c r="HMO14" s="314"/>
      <c r="HMP14" s="314"/>
      <c r="HMQ14" s="314"/>
      <c r="HMR14" s="314"/>
      <c r="HMS14" s="314"/>
      <c r="HMT14" s="314"/>
      <c r="HMU14" s="314"/>
      <c r="HMV14" s="314"/>
      <c r="HMW14" s="314"/>
      <c r="HMX14" s="314"/>
      <c r="HMY14" s="314"/>
      <c r="HMZ14" s="314"/>
      <c r="HNA14" s="314"/>
      <c r="HNB14" s="314"/>
      <c r="HNC14" s="314"/>
      <c r="HND14" s="314"/>
      <c r="HNE14" s="314"/>
      <c r="HNF14" s="314"/>
      <c r="HNG14" s="314"/>
      <c r="HNH14" s="314"/>
      <c r="HNI14" s="314"/>
      <c r="HNJ14" s="314"/>
      <c r="HNK14" s="314"/>
      <c r="HNL14" s="314"/>
      <c r="HNM14" s="314"/>
      <c r="HNN14" s="314"/>
      <c r="HNO14" s="314"/>
      <c r="HNP14" s="314"/>
      <c r="HNQ14" s="314"/>
      <c r="HNR14" s="314"/>
      <c r="HNS14" s="314"/>
      <c r="HNT14" s="314"/>
      <c r="HNU14" s="314"/>
      <c r="HNV14" s="314"/>
      <c r="HNW14" s="314"/>
      <c r="HNX14" s="314"/>
      <c r="HNY14" s="314"/>
      <c r="HNZ14" s="314"/>
      <c r="HOA14" s="314"/>
      <c r="HOB14" s="314"/>
      <c r="HOC14" s="314"/>
      <c r="HOD14" s="314"/>
      <c r="HOE14" s="314"/>
      <c r="HOF14" s="314"/>
      <c r="HOG14" s="314"/>
      <c r="HOH14" s="314"/>
      <c r="HOI14" s="314"/>
      <c r="HOJ14" s="314"/>
      <c r="HOK14" s="314"/>
      <c r="HOL14" s="314"/>
      <c r="HOM14" s="314"/>
      <c r="HON14" s="314"/>
      <c r="HOO14" s="314"/>
      <c r="HOP14" s="314"/>
      <c r="HOQ14" s="314"/>
      <c r="HOR14" s="314"/>
      <c r="HOS14" s="314"/>
      <c r="HOT14" s="314"/>
      <c r="HOU14" s="314"/>
      <c r="HOV14" s="314"/>
      <c r="HOW14" s="314"/>
      <c r="HOX14" s="314"/>
      <c r="HOY14" s="314"/>
      <c r="HOZ14" s="314"/>
      <c r="HPA14" s="314"/>
      <c r="HPB14" s="314"/>
      <c r="HPC14" s="314"/>
      <c r="HPD14" s="314"/>
      <c r="HPE14" s="314"/>
      <c r="HPF14" s="314"/>
      <c r="HPG14" s="314"/>
      <c r="HPH14" s="314"/>
      <c r="HPI14" s="314"/>
      <c r="HPJ14" s="314"/>
      <c r="HPK14" s="314"/>
      <c r="HPL14" s="314"/>
      <c r="HPM14" s="314"/>
      <c r="HPN14" s="314"/>
      <c r="HPO14" s="314"/>
      <c r="HPP14" s="314"/>
      <c r="HPQ14" s="314"/>
      <c r="HPR14" s="314"/>
      <c r="HPS14" s="314"/>
      <c r="HPT14" s="314"/>
      <c r="HPU14" s="314"/>
      <c r="HPV14" s="314"/>
      <c r="HPW14" s="314"/>
      <c r="HPX14" s="314"/>
      <c r="HPY14" s="314"/>
      <c r="HPZ14" s="314"/>
      <c r="HQA14" s="314"/>
      <c r="HQB14" s="314"/>
      <c r="HQC14" s="314"/>
      <c r="HQD14" s="314"/>
      <c r="HQE14" s="314"/>
      <c r="HQF14" s="314"/>
      <c r="HQG14" s="314"/>
      <c r="HQH14" s="314"/>
      <c r="HQI14" s="314"/>
      <c r="HQJ14" s="314"/>
      <c r="HQK14" s="314"/>
      <c r="HQL14" s="314"/>
      <c r="HQM14" s="314"/>
      <c r="HQN14" s="314"/>
      <c r="HQO14" s="314"/>
      <c r="HQP14" s="314"/>
      <c r="HQQ14" s="314"/>
      <c r="HQR14" s="314"/>
      <c r="HQS14" s="314"/>
      <c r="HQT14" s="314"/>
      <c r="HQU14" s="314"/>
      <c r="HQV14" s="314"/>
      <c r="HQW14" s="314"/>
      <c r="HQX14" s="314"/>
      <c r="HQY14" s="314"/>
      <c r="HQZ14" s="314"/>
      <c r="HRA14" s="314"/>
      <c r="HRB14" s="314"/>
      <c r="HRC14" s="314"/>
      <c r="HRD14" s="314"/>
      <c r="HRE14" s="314"/>
      <c r="HRF14" s="314"/>
      <c r="HRG14" s="314"/>
      <c r="HRH14" s="314"/>
      <c r="HRI14" s="314"/>
      <c r="HRJ14" s="314"/>
      <c r="HRK14" s="314"/>
      <c r="HRL14" s="314"/>
      <c r="HRM14" s="314"/>
      <c r="HRN14" s="314"/>
      <c r="HRO14" s="314"/>
      <c r="HRP14" s="314"/>
      <c r="HRQ14" s="314"/>
      <c r="HRR14" s="314"/>
      <c r="HRS14" s="314"/>
      <c r="HRT14" s="314"/>
      <c r="HRU14" s="314"/>
      <c r="HRV14" s="314"/>
      <c r="HRW14" s="314"/>
      <c r="HRX14" s="314"/>
      <c r="HRY14" s="314"/>
      <c r="HRZ14" s="314"/>
      <c r="HSA14" s="314"/>
      <c r="HSB14" s="314"/>
      <c r="HSC14" s="314"/>
      <c r="HSD14" s="314"/>
      <c r="HSE14" s="314"/>
      <c r="HSF14" s="314"/>
      <c r="HSG14" s="314"/>
      <c r="HSH14" s="314"/>
      <c r="HSI14" s="314"/>
      <c r="HSJ14" s="314"/>
      <c r="HSK14" s="314"/>
      <c r="HSL14" s="314"/>
      <c r="HSM14" s="314"/>
      <c r="HSN14" s="314"/>
      <c r="HSO14" s="314"/>
      <c r="HSP14" s="314"/>
      <c r="HSQ14" s="314"/>
      <c r="HSR14" s="314"/>
      <c r="HSS14" s="314"/>
      <c r="HST14" s="314"/>
      <c r="HSU14" s="314"/>
      <c r="HSV14" s="314"/>
      <c r="HSW14" s="314"/>
      <c r="HSX14" s="314"/>
      <c r="HSY14" s="314"/>
      <c r="HSZ14" s="314"/>
      <c r="HTA14" s="314"/>
      <c r="HTB14" s="314"/>
      <c r="HTC14" s="314"/>
      <c r="HTD14" s="314"/>
      <c r="HTE14" s="314"/>
      <c r="HTF14" s="314"/>
      <c r="HTG14" s="314"/>
      <c r="HTH14" s="314"/>
      <c r="HTI14" s="314"/>
      <c r="HTJ14" s="314"/>
      <c r="HTK14" s="314"/>
      <c r="HTL14" s="314"/>
      <c r="HTM14" s="314"/>
      <c r="HTN14" s="314"/>
      <c r="HTO14" s="314"/>
      <c r="HTP14" s="314"/>
      <c r="HTQ14" s="314"/>
      <c r="HTR14" s="314"/>
      <c r="HTS14" s="314"/>
      <c r="HTT14" s="314"/>
      <c r="HTU14" s="314"/>
      <c r="HTV14" s="314"/>
      <c r="HTW14" s="314"/>
      <c r="HTX14" s="314"/>
      <c r="HTY14" s="314"/>
      <c r="HTZ14" s="314"/>
      <c r="HUA14" s="314"/>
      <c r="HUB14" s="314"/>
      <c r="HUC14" s="314"/>
      <c r="HUD14" s="314"/>
      <c r="HUE14" s="314"/>
      <c r="HUF14" s="314"/>
      <c r="HUG14" s="314"/>
      <c r="HUH14" s="314"/>
      <c r="HUI14" s="314"/>
      <c r="HUJ14" s="314"/>
      <c r="HUK14" s="314"/>
      <c r="HUL14" s="314"/>
      <c r="HUM14" s="314"/>
      <c r="HUN14" s="314"/>
      <c r="HUO14" s="314"/>
      <c r="HUP14" s="314"/>
      <c r="HUQ14" s="314"/>
      <c r="HUR14" s="314"/>
      <c r="HUS14" s="314"/>
      <c r="HUT14" s="314"/>
      <c r="HUU14" s="314"/>
      <c r="HUV14" s="314"/>
      <c r="HUW14" s="314"/>
      <c r="HUX14" s="314"/>
      <c r="HUY14" s="314"/>
      <c r="HUZ14" s="314"/>
      <c r="HVA14" s="314"/>
      <c r="HVB14" s="314"/>
      <c r="HVC14" s="314"/>
      <c r="HVD14" s="314"/>
      <c r="HVE14" s="314"/>
      <c r="HVF14" s="314"/>
      <c r="HVG14" s="314"/>
      <c r="HVH14" s="314"/>
      <c r="HVI14" s="314"/>
      <c r="HVJ14" s="314"/>
      <c r="HVK14" s="314"/>
      <c r="HVL14" s="314"/>
      <c r="HVM14" s="314"/>
      <c r="HVN14" s="314"/>
      <c r="HVO14" s="314"/>
      <c r="HVP14" s="314"/>
      <c r="HVQ14" s="314"/>
      <c r="HVR14" s="314"/>
      <c r="HVS14" s="314"/>
      <c r="HVT14" s="314"/>
      <c r="HVU14" s="314"/>
      <c r="HVV14" s="314"/>
      <c r="HVW14" s="314"/>
      <c r="HVX14" s="314"/>
      <c r="HVY14" s="314"/>
      <c r="HVZ14" s="314"/>
      <c r="HWA14" s="314"/>
      <c r="HWB14" s="314"/>
      <c r="HWC14" s="314"/>
      <c r="HWD14" s="314"/>
      <c r="HWE14" s="314"/>
      <c r="HWF14" s="314"/>
      <c r="HWG14" s="314"/>
      <c r="HWH14" s="314"/>
      <c r="HWI14" s="314"/>
      <c r="HWJ14" s="314"/>
      <c r="HWK14" s="314"/>
      <c r="HWL14" s="314"/>
      <c r="HWM14" s="314"/>
      <c r="HWN14" s="314"/>
      <c r="HWO14" s="314"/>
      <c r="HWP14" s="314"/>
      <c r="HWQ14" s="314"/>
      <c r="HWR14" s="314"/>
      <c r="HWS14" s="314"/>
      <c r="HWT14" s="314"/>
      <c r="HWU14" s="314"/>
      <c r="HWV14" s="314"/>
      <c r="HWW14" s="314"/>
      <c r="HWX14" s="314"/>
      <c r="HWY14" s="314"/>
      <c r="HWZ14" s="314"/>
      <c r="HXA14" s="314"/>
      <c r="HXB14" s="314"/>
      <c r="HXC14" s="314"/>
      <c r="HXD14" s="314"/>
      <c r="HXE14" s="314"/>
      <c r="HXF14" s="314"/>
      <c r="HXG14" s="314"/>
      <c r="HXH14" s="314"/>
      <c r="HXI14" s="314"/>
      <c r="HXJ14" s="314"/>
      <c r="HXK14" s="314"/>
      <c r="HXL14" s="314"/>
      <c r="HXM14" s="314"/>
      <c r="HXN14" s="314"/>
      <c r="HXO14" s="314"/>
      <c r="HXP14" s="314"/>
      <c r="HXQ14" s="314"/>
      <c r="HXR14" s="314"/>
      <c r="HXS14" s="314"/>
      <c r="HXT14" s="314"/>
      <c r="HXU14" s="314"/>
      <c r="HXV14" s="314"/>
      <c r="HXW14" s="314"/>
      <c r="HXX14" s="314"/>
      <c r="HXY14" s="314"/>
      <c r="HXZ14" s="314"/>
      <c r="HYA14" s="314"/>
      <c r="HYB14" s="314"/>
      <c r="HYC14" s="314"/>
      <c r="HYD14" s="314"/>
      <c r="HYE14" s="314"/>
      <c r="HYF14" s="314"/>
      <c r="HYG14" s="314"/>
      <c r="HYH14" s="314"/>
      <c r="HYI14" s="314"/>
      <c r="HYJ14" s="314"/>
      <c r="HYK14" s="314"/>
      <c r="HYL14" s="314"/>
      <c r="HYM14" s="314"/>
      <c r="HYN14" s="314"/>
      <c r="HYO14" s="314"/>
      <c r="HYP14" s="314"/>
      <c r="HYQ14" s="314"/>
      <c r="HYR14" s="314"/>
      <c r="HYS14" s="314"/>
      <c r="HYT14" s="314"/>
      <c r="HYU14" s="314"/>
      <c r="HYV14" s="314"/>
      <c r="HYW14" s="314"/>
      <c r="HYX14" s="314"/>
      <c r="HYY14" s="314"/>
      <c r="HYZ14" s="314"/>
      <c r="HZA14" s="314"/>
      <c r="HZB14" s="314"/>
      <c r="HZC14" s="314"/>
      <c r="HZD14" s="314"/>
      <c r="HZE14" s="314"/>
      <c r="HZF14" s="314"/>
      <c r="HZG14" s="314"/>
      <c r="HZH14" s="314"/>
      <c r="HZI14" s="314"/>
      <c r="HZJ14" s="314"/>
      <c r="HZK14" s="314"/>
      <c r="HZL14" s="314"/>
      <c r="HZM14" s="314"/>
      <c r="HZN14" s="314"/>
      <c r="HZO14" s="314"/>
      <c r="HZP14" s="314"/>
      <c r="HZQ14" s="314"/>
      <c r="HZR14" s="314"/>
      <c r="HZS14" s="314"/>
      <c r="HZT14" s="314"/>
      <c r="HZU14" s="314"/>
      <c r="HZV14" s="314"/>
      <c r="HZW14" s="314"/>
      <c r="HZX14" s="314"/>
      <c r="HZY14" s="314"/>
      <c r="HZZ14" s="314"/>
      <c r="IAA14" s="314"/>
      <c r="IAB14" s="314"/>
      <c r="IAC14" s="314"/>
      <c r="IAD14" s="314"/>
      <c r="IAE14" s="314"/>
      <c r="IAF14" s="314"/>
      <c r="IAG14" s="314"/>
      <c r="IAH14" s="314"/>
      <c r="IAI14" s="314"/>
      <c r="IAJ14" s="314"/>
      <c r="IAK14" s="314"/>
      <c r="IAL14" s="314"/>
      <c r="IAM14" s="314"/>
      <c r="IAN14" s="314"/>
      <c r="IAO14" s="314"/>
      <c r="IAP14" s="314"/>
      <c r="IAQ14" s="314"/>
      <c r="IAR14" s="314"/>
      <c r="IAS14" s="314"/>
      <c r="IAT14" s="314"/>
      <c r="IAU14" s="314"/>
      <c r="IAV14" s="314"/>
      <c r="IAW14" s="314"/>
      <c r="IAX14" s="314"/>
      <c r="IAY14" s="314"/>
      <c r="IAZ14" s="314"/>
      <c r="IBA14" s="314"/>
      <c r="IBB14" s="314"/>
      <c r="IBC14" s="314"/>
      <c r="IBD14" s="314"/>
      <c r="IBE14" s="314"/>
      <c r="IBF14" s="314"/>
      <c r="IBG14" s="314"/>
      <c r="IBH14" s="314"/>
      <c r="IBI14" s="314"/>
      <c r="IBJ14" s="314"/>
      <c r="IBK14" s="314"/>
      <c r="IBL14" s="314"/>
      <c r="IBM14" s="314"/>
      <c r="IBN14" s="314"/>
      <c r="IBO14" s="314"/>
      <c r="IBP14" s="314"/>
      <c r="IBQ14" s="314"/>
      <c r="IBR14" s="314"/>
      <c r="IBS14" s="314"/>
      <c r="IBT14" s="314"/>
      <c r="IBU14" s="314"/>
      <c r="IBV14" s="314"/>
      <c r="IBW14" s="314"/>
      <c r="IBX14" s="314"/>
      <c r="IBY14" s="314"/>
      <c r="IBZ14" s="314"/>
      <c r="ICA14" s="314"/>
      <c r="ICB14" s="314"/>
      <c r="ICC14" s="314"/>
      <c r="ICD14" s="314"/>
      <c r="ICE14" s="314"/>
      <c r="ICF14" s="314"/>
      <c r="ICG14" s="314"/>
      <c r="ICH14" s="314"/>
      <c r="ICI14" s="314"/>
      <c r="ICJ14" s="314"/>
      <c r="ICK14" s="314"/>
      <c r="ICL14" s="314"/>
      <c r="ICM14" s="314"/>
      <c r="ICN14" s="314"/>
      <c r="ICO14" s="314"/>
      <c r="ICP14" s="314"/>
      <c r="ICQ14" s="314"/>
      <c r="ICR14" s="314"/>
      <c r="ICS14" s="314"/>
      <c r="ICT14" s="314"/>
      <c r="ICU14" s="314"/>
      <c r="ICV14" s="314"/>
      <c r="ICW14" s="314"/>
      <c r="ICX14" s="314"/>
      <c r="ICY14" s="314"/>
      <c r="ICZ14" s="314"/>
      <c r="IDA14" s="314"/>
      <c r="IDB14" s="314"/>
      <c r="IDC14" s="314"/>
      <c r="IDD14" s="314"/>
      <c r="IDE14" s="314"/>
      <c r="IDF14" s="314"/>
      <c r="IDG14" s="314"/>
      <c r="IDH14" s="314"/>
      <c r="IDI14" s="314"/>
      <c r="IDJ14" s="314"/>
      <c r="IDK14" s="314"/>
      <c r="IDL14" s="314"/>
      <c r="IDM14" s="314"/>
      <c r="IDN14" s="314"/>
      <c r="IDO14" s="314"/>
      <c r="IDP14" s="314"/>
      <c r="IDQ14" s="314"/>
      <c r="IDR14" s="314"/>
      <c r="IDS14" s="314"/>
      <c r="IDT14" s="314"/>
      <c r="IDU14" s="314"/>
      <c r="IDV14" s="314"/>
      <c r="IDW14" s="314"/>
      <c r="IDX14" s="314"/>
      <c r="IDY14" s="314"/>
      <c r="IDZ14" s="314"/>
      <c r="IEA14" s="314"/>
      <c r="IEB14" s="314"/>
      <c r="IEC14" s="314"/>
      <c r="IED14" s="314"/>
      <c r="IEE14" s="314"/>
      <c r="IEF14" s="314"/>
      <c r="IEG14" s="314"/>
      <c r="IEH14" s="314"/>
      <c r="IEI14" s="314"/>
      <c r="IEJ14" s="314"/>
      <c r="IEK14" s="314"/>
      <c r="IEL14" s="314"/>
      <c r="IEM14" s="314"/>
      <c r="IEN14" s="314"/>
      <c r="IEO14" s="314"/>
      <c r="IEP14" s="314"/>
      <c r="IEQ14" s="314"/>
      <c r="IER14" s="314"/>
      <c r="IES14" s="314"/>
      <c r="IET14" s="314"/>
      <c r="IEU14" s="314"/>
      <c r="IEV14" s="314"/>
      <c r="IEW14" s="314"/>
      <c r="IEX14" s="314"/>
      <c r="IEY14" s="314"/>
      <c r="IEZ14" s="314"/>
      <c r="IFA14" s="314"/>
      <c r="IFB14" s="314"/>
      <c r="IFC14" s="314"/>
      <c r="IFD14" s="314"/>
      <c r="IFE14" s="314"/>
      <c r="IFF14" s="314"/>
      <c r="IFG14" s="314"/>
      <c r="IFH14" s="314"/>
      <c r="IFI14" s="314"/>
      <c r="IFJ14" s="314"/>
      <c r="IFK14" s="314"/>
      <c r="IFL14" s="314"/>
      <c r="IFM14" s="314"/>
      <c r="IFN14" s="314"/>
      <c r="IFO14" s="314"/>
      <c r="IFP14" s="314"/>
      <c r="IFQ14" s="314"/>
      <c r="IFR14" s="314"/>
      <c r="IFS14" s="314"/>
      <c r="IFT14" s="314"/>
      <c r="IFU14" s="314"/>
      <c r="IFV14" s="314"/>
      <c r="IFW14" s="314"/>
      <c r="IFX14" s="314"/>
      <c r="IFY14" s="314"/>
      <c r="IFZ14" s="314"/>
      <c r="IGA14" s="314"/>
      <c r="IGB14" s="314"/>
      <c r="IGC14" s="314"/>
      <c r="IGD14" s="314"/>
      <c r="IGE14" s="314"/>
      <c r="IGF14" s="314"/>
      <c r="IGG14" s="314"/>
      <c r="IGH14" s="314"/>
      <c r="IGI14" s="314"/>
      <c r="IGJ14" s="314"/>
      <c r="IGK14" s="314"/>
      <c r="IGL14" s="314"/>
      <c r="IGM14" s="314"/>
      <c r="IGN14" s="314"/>
      <c r="IGO14" s="314"/>
      <c r="IGP14" s="314"/>
      <c r="IGQ14" s="314"/>
      <c r="IGR14" s="314"/>
      <c r="IGS14" s="314"/>
      <c r="IGT14" s="314"/>
      <c r="IGU14" s="314"/>
      <c r="IGV14" s="314"/>
      <c r="IGW14" s="314"/>
      <c r="IGX14" s="314"/>
      <c r="IGY14" s="314"/>
      <c r="IGZ14" s="314"/>
      <c r="IHA14" s="314"/>
      <c r="IHB14" s="314"/>
      <c r="IHC14" s="314"/>
      <c r="IHD14" s="314"/>
      <c r="IHE14" s="314"/>
      <c r="IHF14" s="314"/>
      <c r="IHG14" s="314"/>
      <c r="IHH14" s="314"/>
      <c r="IHI14" s="314"/>
      <c r="IHJ14" s="314"/>
      <c r="IHK14" s="314"/>
      <c r="IHL14" s="314"/>
      <c r="IHM14" s="314"/>
      <c r="IHN14" s="314"/>
      <c r="IHO14" s="314"/>
      <c r="IHP14" s="314"/>
      <c r="IHQ14" s="314"/>
      <c r="IHR14" s="314"/>
      <c r="IHS14" s="314"/>
      <c r="IHT14" s="314"/>
      <c r="IHU14" s="314"/>
      <c r="IHV14" s="314"/>
      <c r="IHW14" s="314"/>
      <c r="IHX14" s="314"/>
      <c r="IHY14" s="314"/>
      <c r="IHZ14" s="314"/>
      <c r="IIA14" s="314"/>
      <c r="IIB14" s="314"/>
      <c r="IIC14" s="314"/>
      <c r="IID14" s="314"/>
      <c r="IIE14" s="314"/>
      <c r="IIF14" s="314"/>
      <c r="IIG14" s="314"/>
      <c r="IIH14" s="314"/>
      <c r="III14" s="314"/>
      <c r="IIJ14" s="314"/>
      <c r="IIK14" s="314"/>
      <c r="IIL14" s="314"/>
      <c r="IIM14" s="314"/>
      <c r="IIN14" s="314"/>
      <c r="IIO14" s="314"/>
      <c r="IIP14" s="314"/>
      <c r="IIQ14" s="314"/>
      <c r="IIR14" s="314"/>
      <c r="IIS14" s="314"/>
      <c r="IIT14" s="314"/>
      <c r="IIU14" s="314"/>
      <c r="IIV14" s="314"/>
      <c r="IIW14" s="314"/>
      <c r="IIX14" s="314"/>
      <c r="IIY14" s="314"/>
      <c r="IIZ14" s="314"/>
      <c r="IJA14" s="314"/>
      <c r="IJB14" s="314"/>
      <c r="IJC14" s="314"/>
      <c r="IJD14" s="314"/>
      <c r="IJE14" s="314"/>
      <c r="IJF14" s="314"/>
      <c r="IJG14" s="314"/>
      <c r="IJH14" s="314"/>
      <c r="IJI14" s="314"/>
      <c r="IJJ14" s="314"/>
      <c r="IJK14" s="314"/>
      <c r="IJL14" s="314"/>
      <c r="IJM14" s="314"/>
      <c r="IJN14" s="314"/>
      <c r="IJO14" s="314"/>
      <c r="IJP14" s="314"/>
      <c r="IJQ14" s="314"/>
      <c r="IJR14" s="314"/>
      <c r="IJS14" s="314"/>
      <c r="IJT14" s="314"/>
      <c r="IJU14" s="314"/>
      <c r="IJV14" s="314"/>
      <c r="IJW14" s="314"/>
      <c r="IJX14" s="314"/>
      <c r="IJY14" s="314"/>
      <c r="IJZ14" s="314"/>
      <c r="IKA14" s="314"/>
      <c r="IKB14" s="314"/>
      <c r="IKC14" s="314"/>
      <c r="IKD14" s="314"/>
      <c r="IKE14" s="314"/>
      <c r="IKF14" s="314"/>
      <c r="IKG14" s="314"/>
      <c r="IKH14" s="314"/>
      <c r="IKI14" s="314"/>
      <c r="IKJ14" s="314"/>
      <c r="IKK14" s="314"/>
      <c r="IKL14" s="314"/>
      <c r="IKM14" s="314"/>
      <c r="IKN14" s="314"/>
      <c r="IKO14" s="314"/>
      <c r="IKP14" s="314"/>
      <c r="IKQ14" s="314"/>
      <c r="IKR14" s="314"/>
      <c r="IKS14" s="314"/>
      <c r="IKT14" s="314"/>
      <c r="IKU14" s="314"/>
      <c r="IKV14" s="314"/>
      <c r="IKW14" s="314"/>
      <c r="IKX14" s="314"/>
      <c r="IKY14" s="314"/>
      <c r="IKZ14" s="314"/>
      <c r="ILA14" s="314"/>
      <c r="ILB14" s="314"/>
      <c r="ILC14" s="314"/>
      <c r="ILD14" s="314"/>
      <c r="ILE14" s="314"/>
      <c r="ILF14" s="314"/>
      <c r="ILG14" s="314"/>
      <c r="ILH14" s="314"/>
      <c r="ILI14" s="314"/>
      <c r="ILJ14" s="314"/>
      <c r="ILK14" s="314"/>
      <c r="ILL14" s="314"/>
      <c r="ILM14" s="314"/>
      <c r="ILN14" s="314"/>
      <c r="ILO14" s="314"/>
      <c r="ILP14" s="314"/>
      <c r="ILQ14" s="314"/>
      <c r="ILR14" s="314"/>
      <c r="ILS14" s="314"/>
      <c r="ILT14" s="314"/>
      <c r="ILU14" s="314"/>
      <c r="ILV14" s="314"/>
      <c r="ILW14" s="314"/>
      <c r="ILX14" s="314"/>
      <c r="ILY14" s="314"/>
      <c r="ILZ14" s="314"/>
      <c r="IMA14" s="314"/>
      <c r="IMB14" s="314"/>
      <c r="IMC14" s="314"/>
      <c r="IMD14" s="314"/>
      <c r="IME14" s="314"/>
      <c r="IMF14" s="314"/>
      <c r="IMG14" s="314"/>
      <c r="IMH14" s="314"/>
      <c r="IMI14" s="314"/>
      <c r="IMJ14" s="314"/>
      <c r="IMK14" s="314"/>
      <c r="IML14" s="314"/>
      <c r="IMM14" s="314"/>
      <c r="IMN14" s="314"/>
      <c r="IMO14" s="314"/>
      <c r="IMP14" s="314"/>
      <c r="IMQ14" s="314"/>
      <c r="IMR14" s="314"/>
      <c r="IMS14" s="314"/>
      <c r="IMT14" s="314"/>
      <c r="IMU14" s="314"/>
      <c r="IMV14" s="314"/>
      <c r="IMW14" s="314"/>
      <c r="IMX14" s="314"/>
      <c r="IMY14" s="314"/>
      <c r="IMZ14" s="314"/>
      <c r="INA14" s="314"/>
      <c r="INB14" s="314"/>
      <c r="INC14" s="314"/>
      <c r="IND14" s="314"/>
      <c r="INE14" s="314"/>
      <c r="INF14" s="314"/>
      <c r="ING14" s="314"/>
      <c r="INH14" s="314"/>
      <c r="INI14" s="314"/>
      <c r="INJ14" s="314"/>
      <c r="INK14" s="314"/>
      <c r="INL14" s="314"/>
      <c r="INM14" s="314"/>
      <c r="INN14" s="314"/>
      <c r="INO14" s="314"/>
      <c r="INP14" s="314"/>
      <c r="INQ14" s="314"/>
      <c r="INR14" s="314"/>
      <c r="INS14" s="314"/>
      <c r="INT14" s="314"/>
      <c r="INU14" s="314"/>
      <c r="INV14" s="314"/>
      <c r="INW14" s="314"/>
      <c r="INX14" s="314"/>
      <c r="INY14" s="314"/>
      <c r="INZ14" s="314"/>
      <c r="IOA14" s="314"/>
      <c r="IOB14" s="314"/>
      <c r="IOC14" s="314"/>
      <c r="IOD14" s="314"/>
      <c r="IOE14" s="314"/>
      <c r="IOF14" s="314"/>
      <c r="IOG14" s="314"/>
      <c r="IOH14" s="314"/>
      <c r="IOI14" s="314"/>
      <c r="IOJ14" s="314"/>
      <c r="IOK14" s="314"/>
      <c r="IOL14" s="314"/>
      <c r="IOM14" s="314"/>
      <c r="ION14" s="314"/>
      <c r="IOO14" s="314"/>
      <c r="IOP14" s="314"/>
      <c r="IOQ14" s="314"/>
      <c r="IOR14" s="314"/>
      <c r="IOS14" s="314"/>
      <c r="IOT14" s="314"/>
      <c r="IOU14" s="314"/>
      <c r="IOV14" s="314"/>
      <c r="IOW14" s="314"/>
      <c r="IOX14" s="314"/>
      <c r="IOY14" s="314"/>
      <c r="IOZ14" s="314"/>
      <c r="IPA14" s="314"/>
      <c r="IPB14" s="314"/>
      <c r="IPC14" s="314"/>
      <c r="IPD14" s="314"/>
      <c r="IPE14" s="314"/>
      <c r="IPF14" s="314"/>
      <c r="IPG14" s="314"/>
      <c r="IPH14" s="314"/>
      <c r="IPI14" s="314"/>
      <c r="IPJ14" s="314"/>
      <c r="IPK14" s="314"/>
      <c r="IPL14" s="314"/>
      <c r="IPM14" s="314"/>
      <c r="IPN14" s="314"/>
      <c r="IPO14" s="314"/>
      <c r="IPP14" s="314"/>
      <c r="IPQ14" s="314"/>
      <c r="IPR14" s="314"/>
      <c r="IPS14" s="314"/>
      <c r="IPT14" s="314"/>
      <c r="IPU14" s="314"/>
      <c r="IPV14" s="314"/>
      <c r="IPW14" s="314"/>
      <c r="IPX14" s="314"/>
      <c r="IPY14" s="314"/>
      <c r="IPZ14" s="314"/>
      <c r="IQA14" s="314"/>
      <c r="IQB14" s="314"/>
      <c r="IQC14" s="314"/>
      <c r="IQD14" s="314"/>
      <c r="IQE14" s="314"/>
      <c r="IQF14" s="314"/>
      <c r="IQG14" s="314"/>
      <c r="IQH14" s="314"/>
      <c r="IQI14" s="314"/>
      <c r="IQJ14" s="314"/>
      <c r="IQK14" s="314"/>
      <c r="IQL14" s="314"/>
      <c r="IQM14" s="314"/>
      <c r="IQN14" s="314"/>
      <c r="IQO14" s="314"/>
      <c r="IQP14" s="314"/>
      <c r="IQQ14" s="314"/>
      <c r="IQR14" s="314"/>
      <c r="IQS14" s="314"/>
      <c r="IQT14" s="314"/>
      <c r="IQU14" s="314"/>
      <c r="IQV14" s="314"/>
      <c r="IQW14" s="314"/>
      <c r="IQX14" s="314"/>
      <c r="IQY14" s="314"/>
      <c r="IQZ14" s="314"/>
      <c r="IRA14" s="314"/>
      <c r="IRB14" s="314"/>
      <c r="IRC14" s="314"/>
      <c r="IRD14" s="314"/>
      <c r="IRE14" s="314"/>
      <c r="IRF14" s="314"/>
      <c r="IRG14" s="314"/>
      <c r="IRH14" s="314"/>
      <c r="IRI14" s="314"/>
      <c r="IRJ14" s="314"/>
      <c r="IRK14" s="314"/>
      <c r="IRL14" s="314"/>
      <c r="IRM14" s="314"/>
      <c r="IRN14" s="314"/>
      <c r="IRO14" s="314"/>
      <c r="IRP14" s="314"/>
      <c r="IRQ14" s="314"/>
      <c r="IRR14" s="314"/>
      <c r="IRS14" s="314"/>
      <c r="IRT14" s="314"/>
      <c r="IRU14" s="314"/>
      <c r="IRV14" s="314"/>
      <c r="IRW14" s="314"/>
      <c r="IRX14" s="314"/>
      <c r="IRY14" s="314"/>
      <c r="IRZ14" s="314"/>
      <c r="ISA14" s="314"/>
      <c r="ISB14" s="314"/>
      <c r="ISC14" s="314"/>
      <c r="ISD14" s="314"/>
      <c r="ISE14" s="314"/>
      <c r="ISF14" s="314"/>
      <c r="ISG14" s="314"/>
      <c r="ISH14" s="314"/>
      <c r="ISI14" s="314"/>
      <c r="ISJ14" s="314"/>
      <c r="ISK14" s="314"/>
      <c r="ISL14" s="314"/>
      <c r="ISM14" s="314"/>
      <c r="ISN14" s="314"/>
      <c r="ISO14" s="314"/>
      <c r="ISP14" s="314"/>
      <c r="ISQ14" s="314"/>
      <c r="ISR14" s="314"/>
      <c r="ISS14" s="314"/>
      <c r="IST14" s="314"/>
      <c r="ISU14" s="314"/>
      <c r="ISV14" s="314"/>
      <c r="ISW14" s="314"/>
      <c r="ISX14" s="314"/>
      <c r="ISY14" s="314"/>
      <c r="ISZ14" s="314"/>
      <c r="ITA14" s="314"/>
      <c r="ITB14" s="314"/>
      <c r="ITC14" s="314"/>
      <c r="ITD14" s="314"/>
      <c r="ITE14" s="314"/>
      <c r="ITF14" s="314"/>
      <c r="ITG14" s="314"/>
      <c r="ITH14" s="314"/>
      <c r="ITI14" s="314"/>
      <c r="ITJ14" s="314"/>
      <c r="ITK14" s="314"/>
      <c r="ITL14" s="314"/>
      <c r="ITM14" s="314"/>
      <c r="ITN14" s="314"/>
      <c r="ITO14" s="314"/>
      <c r="ITP14" s="314"/>
      <c r="ITQ14" s="314"/>
      <c r="ITR14" s="314"/>
      <c r="ITS14" s="314"/>
      <c r="ITT14" s="314"/>
      <c r="ITU14" s="314"/>
      <c r="ITV14" s="314"/>
      <c r="ITW14" s="314"/>
      <c r="ITX14" s="314"/>
      <c r="ITY14" s="314"/>
      <c r="ITZ14" s="314"/>
      <c r="IUA14" s="314"/>
      <c r="IUB14" s="314"/>
      <c r="IUC14" s="314"/>
      <c r="IUD14" s="314"/>
      <c r="IUE14" s="314"/>
      <c r="IUF14" s="314"/>
      <c r="IUG14" s="314"/>
      <c r="IUH14" s="314"/>
      <c r="IUI14" s="314"/>
      <c r="IUJ14" s="314"/>
      <c r="IUK14" s="314"/>
      <c r="IUL14" s="314"/>
      <c r="IUM14" s="314"/>
      <c r="IUN14" s="314"/>
      <c r="IUO14" s="314"/>
      <c r="IUP14" s="314"/>
      <c r="IUQ14" s="314"/>
      <c r="IUR14" s="314"/>
      <c r="IUS14" s="314"/>
      <c r="IUT14" s="314"/>
      <c r="IUU14" s="314"/>
      <c r="IUV14" s="314"/>
      <c r="IUW14" s="314"/>
      <c r="IUX14" s="314"/>
      <c r="IUY14" s="314"/>
      <c r="IUZ14" s="314"/>
      <c r="IVA14" s="314"/>
      <c r="IVB14" s="314"/>
      <c r="IVC14" s="314"/>
      <c r="IVD14" s="314"/>
      <c r="IVE14" s="314"/>
      <c r="IVF14" s="314"/>
      <c r="IVG14" s="314"/>
      <c r="IVH14" s="314"/>
      <c r="IVI14" s="314"/>
      <c r="IVJ14" s="314"/>
      <c r="IVK14" s="314"/>
      <c r="IVL14" s="314"/>
      <c r="IVM14" s="314"/>
      <c r="IVN14" s="314"/>
      <c r="IVO14" s="314"/>
      <c r="IVP14" s="314"/>
      <c r="IVQ14" s="314"/>
      <c r="IVR14" s="314"/>
      <c r="IVS14" s="314"/>
      <c r="IVT14" s="314"/>
      <c r="IVU14" s="314"/>
      <c r="IVV14" s="314"/>
      <c r="IVW14" s="314"/>
      <c r="IVX14" s="314"/>
      <c r="IVY14" s="314"/>
      <c r="IVZ14" s="314"/>
      <c r="IWA14" s="314"/>
      <c r="IWB14" s="314"/>
      <c r="IWC14" s="314"/>
      <c r="IWD14" s="314"/>
      <c r="IWE14" s="314"/>
      <c r="IWF14" s="314"/>
      <c r="IWG14" s="314"/>
      <c r="IWH14" s="314"/>
      <c r="IWI14" s="314"/>
      <c r="IWJ14" s="314"/>
      <c r="IWK14" s="314"/>
      <c r="IWL14" s="314"/>
      <c r="IWM14" s="314"/>
      <c r="IWN14" s="314"/>
      <c r="IWO14" s="314"/>
      <c r="IWP14" s="314"/>
      <c r="IWQ14" s="314"/>
      <c r="IWR14" s="314"/>
      <c r="IWS14" s="314"/>
      <c r="IWT14" s="314"/>
      <c r="IWU14" s="314"/>
      <c r="IWV14" s="314"/>
      <c r="IWW14" s="314"/>
      <c r="IWX14" s="314"/>
      <c r="IWY14" s="314"/>
      <c r="IWZ14" s="314"/>
      <c r="IXA14" s="314"/>
      <c r="IXB14" s="314"/>
      <c r="IXC14" s="314"/>
      <c r="IXD14" s="314"/>
      <c r="IXE14" s="314"/>
      <c r="IXF14" s="314"/>
      <c r="IXG14" s="314"/>
      <c r="IXH14" s="314"/>
      <c r="IXI14" s="314"/>
      <c r="IXJ14" s="314"/>
      <c r="IXK14" s="314"/>
      <c r="IXL14" s="314"/>
      <c r="IXM14" s="314"/>
      <c r="IXN14" s="314"/>
      <c r="IXO14" s="314"/>
      <c r="IXP14" s="314"/>
      <c r="IXQ14" s="314"/>
      <c r="IXR14" s="314"/>
      <c r="IXS14" s="314"/>
      <c r="IXT14" s="314"/>
      <c r="IXU14" s="314"/>
      <c r="IXV14" s="314"/>
      <c r="IXW14" s="314"/>
      <c r="IXX14" s="314"/>
      <c r="IXY14" s="314"/>
      <c r="IXZ14" s="314"/>
      <c r="IYA14" s="314"/>
      <c r="IYB14" s="314"/>
      <c r="IYC14" s="314"/>
      <c r="IYD14" s="314"/>
      <c r="IYE14" s="314"/>
      <c r="IYF14" s="314"/>
      <c r="IYG14" s="314"/>
      <c r="IYH14" s="314"/>
      <c r="IYI14" s="314"/>
      <c r="IYJ14" s="314"/>
      <c r="IYK14" s="314"/>
      <c r="IYL14" s="314"/>
      <c r="IYM14" s="314"/>
      <c r="IYN14" s="314"/>
      <c r="IYO14" s="314"/>
      <c r="IYP14" s="314"/>
      <c r="IYQ14" s="314"/>
      <c r="IYR14" s="314"/>
      <c r="IYS14" s="314"/>
      <c r="IYT14" s="314"/>
      <c r="IYU14" s="314"/>
      <c r="IYV14" s="314"/>
      <c r="IYW14" s="314"/>
      <c r="IYX14" s="314"/>
      <c r="IYY14" s="314"/>
      <c r="IYZ14" s="314"/>
      <c r="IZA14" s="314"/>
      <c r="IZB14" s="314"/>
      <c r="IZC14" s="314"/>
      <c r="IZD14" s="314"/>
      <c r="IZE14" s="314"/>
      <c r="IZF14" s="314"/>
      <c r="IZG14" s="314"/>
      <c r="IZH14" s="314"/>
      <c r="IZI14" s="314"/>
      <c r="IZJ14" s="314"/>
      <c r="IZK14" s="314"/>
      <c r="IZL14" s="314"/>
      <c r="IZM14" s="314"/>
      <c r="IZN14" s="314"/>
      <c r="IZO14" s="314"/>
      <c r="IZP14" s="314"/>
      <c r="IZQ14" s="314"/>
      <c r="IZR14" s="314"/>
      <c r="IZS14" s="314"/>
      <c r="IZT14" s="314"/>
      <c r="IZU14" s="314"/>
      <c r="IZV14" s="314"/>
      <c r="IZW14" s="314"/>
      <c r="IZX14" s="314"/>
      <c r="IZY14" s="314"/>
      <c r="IZZ14" s="314"/>
      <c r="JAA14" s="314"/>
      <c r="JAB14" s="314"/>
      <c r="JAC14" s="314"/>
      <c r="JAD14" s="314"/>
      <c r="JAE14" s="314"/>
      <c r="JAF14" s="314"/>
      <c r="JAG14" s="314"/>
      <c r="JAH14" s="314"/>
      <c r="JAI14" s="314"/>
      <c r="JAJ14" s="314"/>
      <c r="JAK14" s="314"/>
      <c r="JAL14" s="314"/>
      <c r="JAM14" s="314"/>
      <c r="JAN14" s="314"/>
      <c r="JAO14" s="314"/>
      <c r="JAP14" s="314"/>
      <c r="JAQ14" s="314"/>
      <c r="JAR14" s="314"/>
      <c r="JAS14" s="314"/>
      <c r="JAT14" s="314"/>
      <c r="JAU14" s="314"/>
      <c r="JAV14" s="314"/>
      <c r="JAW14" s="314"/>
      <c r="JAX14" s="314"/>
      <c r="JAY14" s="314"/>
      <c r="JAZ14" s="314"/>
      <c r="JBA14" s="314"/>
      <c r="JBB14" s="314"/>
      <c r="JBC14" s="314"/>
      <c r="JBD14" s="314"/>
      <c r="JBE14" s="314"/>
      <c r="JBF14" s="314"/>
      <c r="JBG14" s="314"/>
      <c r="JBH14" s="314"/>
      <c r="JBI14" s="314"/>
      <c r="JBJ14" s="314"/>
      <c r="JBK14" s="314"/>
      <c r="JBL14" s="314"/>
      <c r="JBM14" s="314"/>
      <c r="JBN14" s="314"/>
      <c r="JBO14" s="314"/>
      <c r="JBP14" s="314"/>
      <c r="JBQ14" s="314"/>
      <c r="JBR14" s="314"/>
      <c r="JBS14" s="314"/>
      <c r="JBT14" s="314"/>
      <c r="JBU14" s="314"/>
      <c r="JBV14" s="314"/>
      <c r="JBW14" s="314"/>
      <c r="JBX14" s="314"/>
      <c r="JBY14" s="314"/>
      <c r="JBZ14" s="314"/>
      <c r="JCA14" s="314"/>
      <c r="JCB14" s="314"/>
      <c r="JCC14" s="314"/>
      <c r="JCD14" s="314"/>
      <c r="JCE14" s="314"/>
      <c r="JCF14" s="314"/>
      <c r="JCG14" s="314"/>
      <c r="JCH14" s="314"/>
      <c r="JCI14" s="314"/>
      <c r="JCJ14" s="314"/>
      <c r="JCK14" s="314"/>
      <c r="JCL14" s="314"/>
      <c r="JCM14" s="314"/>
      <c r="JCN14" s="314"/>
      <c r="JCO14" s="314"/>
      <c r="JCP14" s="314"/>
      <c r="JCQ14" s="314"/>
      <c r="JCR14" s="314"/>
      <c r="JCS14" s="314"/>
      <c r="JCT14" s="314"/>
      <c r="JCU14" s="314"/>
      <c r="JCV14" s="314"/>
      <c r="JCW14" s="314"/>
      <c r="JCX14" s="314"/>
      <c r="JCY14" s="314"/>
      <c r="JCZ14" s="314"/>
      <c r="JDA14" s="314"/>
      <c r="JDB14" s="314"/>
      <c r="JDC14" s="314"/>
      <c r="JDD14" s="314"/>
      <c r="JDE14" s="314"/>
      <c r="JDF14" s="314"/>
      <c r="JDG14" s="314"/>
      <c r="JDH14" s="314"/>
      <c r="JDI14" s="314"/>
      <c r="JDJ14" s="314"/>
      <c r="JDK14" s="314"/>
      <c r="JDL14" s="314"/>
      <c r="JDM14" s="314"/>
      <c r="JDN14" s="314"/>
      <c r="JDO14" s="314"/>
      <c r="JDP14" s="314"/>
      <c r="JDQ14" s="314"/>
      <c r="JDR14" s="314"/>
      <c r="JDS14" s="314"/>
      <c r="JDT14" s="314"/>
      <c r="JDU14" s="314"/>
      <c r="JDV14" s="314"/>
      <c r="JDW14" s="314"/>
      <c r="JDX14" s="314"/>
      <c r="JDY14" s="314"/>
      <c r="JDZ14" s="314"/>
      <c r="JEA14" s="314"/>
      <c r="JEB14" s="314"/>
      <c r="JEC14" s="314"/>
      <c r="JED14" s="314"/>
      <c r="JEE14" s="314"/>
      <c r="JEF14" s="314"/>
      <c r="JEG14" s="314"/>
      <c r="JEH14" s="314"/>
      <c r="JEI14" s="314"/>
      <c r="JEJ14" s="314"/>
      <c r="JEK14" s="314"/>
      <c r="JEL14" s="314"/>
      <c r="JEM14" s="314"/>
      <c r="JEN14" s="314"/>
      <c r="JEO14" s="314"/>
      <c r="JEP14" s="314"/>
      <c r="JEQ14" s="314"/>
      <c r="JER14" s="314"/>
      <c r="JES14" s="314"/>
      <c r="JET14" s="314"/>
      <c r="JEU14" s="314"/>
      <c r="JEV14" s="314"/>
      <c r="JEW14" s="314"/>
      <c r="JEX14" s="314"/>
      <c r="JEY14" s="314"/>
      <c r="JEZ14" s="314"/>
      <c r="JFA14" s="314"/>
      <c r="JFB14" s="314"/>
      <c r="JFC14" s="314"/>
      <c r="JFD14" s="314"/>
      <c r="JFE14" s="314"/>
      <c r="JFF14" s="314"/>
      <c r="JFG14" s="314"/>
      <c r="JFH14" s="314"/>
      <c r="JFI14" s="314"/>
      <c r="JFJ14" s="314"/>
      <c r="JFK14" s="314"/>
      <c r="JFL14" s="314"/>
      <c r="JFM14" s="314"/>
      <c r="JFN14" s="314"/>
      <c r="JFO14" s="314"/>
      <c r="JFP14" s="314"/>
      <c r="JFQ14" s="314"/>
      <c r="JFR14" s="314"/>
      <c r="JFS14" s="314"/>
      <c r="JFT14" s="314"/>
      <c r="JFU14" s="314"/>
      <c r="JFV14" s="314"/>
      <c r="JFW14" s="314"/>
      <c r="JFX14" s="314"/>
      <c r="JFY14" s="314"/>
      <c r="JFZ14" s="314"/>
      <c r="JGA14" s="314"/>
      <c r="JGB14" s="314"/>
      <c r="JGC14" s="314"/>
      <c r="JGD14" s="314"/>
      <c r="JGE14" s="314"/>
      <c r="JGF14" s="314"/>
      <c r="JGG14" s="314"/>
      <c r="JGH14" s="314"/>
      <c r="JGI14" s="314"/>
      <c r="JGJ14" s="314"/>
      <c r="JGK14" s="314"/>
      <c r="JGL14" s="314"/>
      <c r="JGM14" s="314"/>
      <c r="JGN14" s="314"/>
      <c r="JGO14" s="314"/>
      <c r="JGP14" s="314"/>
      <c r="JGQ14" s="314"/>
      <c r="JGR14" s="314"/>
      <c r="JGS14" s="314"/>
      <c r="JGT14" s="314"/>
      <c r="JGU14" s="314"/>
      <c r="JGV14" s="314"/>
      <c r="JGW14" s="314"/>
      <c r="JGX14" s="314"/>
      <c r="JGY14" s="314"/>
      <c r="JGZ14" s="314"/>
      <c r="JHA14" s="314"/>
      <c r="JHB14" s="314"/>
      <c r="JHC14" s="314"/>
      <c r="JHD14" s="314"/>
      <c r="JHE14" s="314"/>
      <c r="JHF14" s="314"/>
      <c r="JHG14" s="314"/>
      <c r="JHH14" s="314"/>
      <c r="JHI14" s="314"/>
      <c r="JHJ14" s="314"/>
      <c r="JHK14" s="314"/>
      <c r="JHL14" s="314"/>
      <c r="JHM14" s="314"/>
      <c r="JHN14" s="314"/>
      <c r="JHO14" s="314"/>
      <c r="JHP14" s="314"/>
      <c r="JHQ14" s="314"/>
      <c r="JHR14" s="314"/>
      <c r="JHS14" s="314"/>
      <c r="JHT14" s="314"/>
      <c r="JHU14" s="314"/>
      <c r="JHV14" s="314"/>
      <c r="JHW14" s="314"/>
      <c r="JHX14" s="314"/>
      <c r="JHY14" s="314"/>
      <c r="JHZ14" s="314"/>
      <c r="JIA14" s="314"/>
      <c r="JIB14" s="314"/>
      <c r="JIC14" s="314"/>
      <c r="JID14" s="314"/>
      <c r="JIE14" s="314"/>
      <c r="JIF14" s="314"/>
      <c r="JIG14" s="314"/>
      <c r="JIH14" s="314"/>
      <c r="JII14" s="314"/>
      <c r="JIJ14" s="314"/>
      <c r="JIK14" s="314"/>
      <c r="JIL14" s="314"/>
      <c r="JIM14" s="314"/>
      <c r="JIN14" s="314"/>
      <c r="JIO14" s="314"/>
      <c r="JIP14" s="314"/>
      <c r="JIQ14" s="314"/>
      <c r="JIR14" s="314"/>
      <c r="JIS14" s="314"/>
      <c r="JIT14" s="314"/>
      <c r="JIU14" s="314"/>
      <c r="JIV14" s="314"/>
      <c r="JIW14" s="314"/>
      <c r="JIX14" s="314"/>
      <c r="JIY14" s="314"/>
      <c r="JIZ14" s="314"/>
      <c r="JJA14" s="314"/>
      <c r="JJB14" s="314"/>
      <c r="JJC14" s="314"/>
      <c r="JJD14" s="314"/>
      <c r="JJE14" s="314"/>
      <c r="JJF14" s="314"/>
      <c r="JJG14" s="314"/>
      <c r="JJH14" s="314"/>
      <c r="JJI14" s="314"/>
      <c r="JJJ14" s="314"/>
      <c r="JJK14" s="314"/>
      <c r="JJL14" s="314"/>
      <c r="JJM14" s="314"/>
      <c r="JJN14" s="314"/>
      <c r="JJO14" s="314"/>
      <c r="JJP14" s="314"/>
      <c r="JJQ14" s="314"/>
      <c r="JJR14" s="314"/>
      <c r="JJS14" s="314"/>
      <c r="JJT14" s="314"/>
      <c r="JJU14" s="314"/>
      <c r="JJV14" s="314"/>
      <c r="JJW14" s="314"/>
      <c r="JJX14" s="314"/>
      <c r="JJY14" s="314"/>
      <c r="JJZ14" s="314"/>
      <c r="JKA14" s="314"/>
      <c r="JKB14" s="314"/>
      <c r="JKC14" s="314"/>
      <c r="JKD14" s="314"/>
      <c r="JKE14" s="314"/>
      <c r="JKF14" s="314"/>
      <c r="JKG14" s="314"/>
      <c r="JKH14" s="314"/>
      <c r="JKI14" s="314"/>
      <c r="JKJ14" s="314"/>
      <c r="JKK14" s="314"/>
      <c r="JKL14" s="314"/>
      <c r="JKM14" s="314"/>
      <c r="JKN14" s="314"/>
      <c r="JKO14" s="314"/>
      <c r="JKP14" s="314"/>
      <c r="JKQ14" s="314"/>
      <c r="JKR14" s="314"/>
      <c r="JKS14" s="314"/>
      <c r="JKT14" s="314"/>
      <c r="JKU14" s="314"/>
      <c r="JKV14" s="314"/>
      <c r="JKW14" s="314"/>
      <c r="JKX14" s="314"/>
      <c r="JKY14" s="314"/>
      <c r="JKZ14" s="314"/>
      <c r="JLA14" s="314"/>
      <c r="JLB14" s="314"/>
      <c r="JLC14" s="314"/>
      <c r="JLD14" s="314"/>
      <c r="JLE14" s="314"/>
      <c r="JLF14" s="314"/>
      <c r="JLG14" s="314"/>
      <c r="JLH14" s="314"/>
      <c r="JLI14" s="314"/>
      <c r="JLJ14" s="314"/>
      <c r="JLK14" s="314"/>
      <c r="JLL14" s="314"/>
      <c r="JLM14" s="314"/>
      <c r="JLN14" s="314"/>
      <c r="JLO14" s="314"/>
      <c r="JLP14" s="314"/>
      <c r="JLQ14" s="314"/>
      <c r="JLR14" s="314"/>
      <c r="JLS14" s="314"/>
      <c r="JLT14" s="314"/>
      <c r="JLU14" s="314"/>
      <c r="JLV14" s="314"/>
      <c r="JLW14" s="314"/>
      <c r="JLX14" s="314"/>
      <c r="JLY14" s="314"/>
      <c r="JLZ14" s="314"/>
      <c r="JMA14" s="314"/>
      <c r="JMB14" s="314"/>
      <c r="JMC14" s="314"/>
      <c r="JMD14" s="314"/>
      <c r="JME14" s="314"/>
      <c r="JMF14" s="314"/>
      <c r="JMG14" s="314"/>
      <c r="JMH14" s="314"/>
      <c r="JMI14" s="314"/>
      <c r="JMJ14" s="314"/>
      <c r="JMK14" s="314"/>
      <c r="JML14" s="314"/>
      <c r="JMM14" s="314"/>
      <c r="JMN14" s="314"/>
      <c r="JMO14" s="314"/>
      <c r="JMP14" s="314"/>
      <c r="JMQ14" s="314"/>
      <c r="JMR14" s="314"/>
      <c r="JMS14" s="314"/>
      <c r="JMT14" s="314"/>
      <c r="JMU14" s="314"/>
      <c r="JMV14" s="314"/>
      <c r="JMW14" s="314"/>
      <c r="JMX14" s="314"/>
      <c r="JMY14" s="314"/>
      <c r="JMZ14" s="314"/>
      <c r="JNA14" s="314"/>
      <c r="JNB14" s="314"/>
      <c r="JNC14" s="314"/>
      <c r="JND14" s="314"/>
      <c r="JNE14" s="314"/>
      <c r="JNF14" s="314"/>
      <c r="JNG14" s="314"/>
      <c r="JNH14" s="314"/>
      <c r="JNI14" s="314"/>
      <c r="JNJ14" s="314"/>
      <c r="JNK14" s="314"/>
      <c r="JNL14" s="314"/>
      <c r="JNM14" s="314"/>
      <c r="JNN14" s="314"/>
      <c r="JNO14" s="314"/>
      <c r="JNP14" s="314"/>
      <c r="JNQ14" s="314"/>
      <c r="JNR14" s="314"/>
      <c r="JNS14" s="314"/>
      <c r="JNT14" s="314"/>
      <c r="JNU14" s="314"/>
      <c r="JNV14" s="314"/>
      <c r="JNW14" s="314"/>
      <c r="JNX14" s="314"/>
      <c r="JNY14" s="314"/>
      <c r="JNZ14" s="314"/>
      <c r="JOA14" s="314"/>
      <c r="JOB14" s="314"/>
      <c r="JOC14" s="314"/>
      <c r="JOD14" s="314"/>
      <c r="JOE14" s="314"/>
      <c r="JOF14" s="314"/>
      <c r="JOG14" s="314"/>
      <c r="JOH14" s="314"/>
      <c r="JOI14" s="314"/>
      <c r="JOJ14" s="314"/>
      <c r="JOK14" s="314"/>
      <c r="JOL14" s="314"/>
      <c r="JOM14" s="314"/>
      <c r="JON14" s="314"/>
      <c r="JOO14" s="314"/>
      <c r="JOP14" s="314"/>
      <c r="JOQ14" s="314"/>
      <c r="JOR14" s="314"/>
      <c r="JOS14" s="314"/>
      <c r="JOT14" s="314"/>
      <c r="JOU14" s="314"/>
      <c r="JOV14" s="314"/>
      <c r="JOW14" s="314"/>
      <c r="JOX14" s="314"/>
      <c r="JOY14" s="314"/>
      <c r="JOZ14" s="314"/>
      <c r="JPA14" s="314"/>
      <c r="JPB14" s="314"/>
      <c r="JPC14" s="314"/>
      <c r="JPD14" s="314"/>
      <c r="JPE14" s="314"/>
      <c r="JPF14" s="314"/>
      <c r="JPG14" s="314"/>
      <c r="JPH14" s="314"/>
      <c r="JPI14" s="314"/>
      <c r="JPJ14" s="314"/>
      <c r="JPK14" s="314"/>
      <c r="JPL14" s="314"/>
      <c r="JPM14" s="314"/>
      <c r="JPN14" s="314"/>
      <c r="JPO14" s="314"/>
      <c r="JPP14" s="314"/>
      <c r="JPQ14" s="314"/>
      <c r="JPR14" s="314"/>
      <c r="JPS14" s="314"/>
      <c r="JPT14" s="314"/>
      <c r="JPU14" s="314"/>
      <c r="JPV14" s="314"/>
      <c r="JPW14" s="314"/>
      <c r="JPX14" s="314"/>
      <c r="JPY14" s="314"/>
      <c r="JPZ14" s="314"/>
      <c r="JQA14" s="314"/>
      <c r="JQB14" s="314"/>
      <c r="JQC14" s="314"/>
      <c r="JQD14" s="314"/>
      <c r="JQE14" s="314"/>
      <c r="JQF14" s="314"/>
      <c r="JQG14" s="314"/>
      <c r="JQH14" s="314"/>
      <c r="JQI14" s="314"/>
      <c r="JQJ14" s="314"/>
      <c r="JQK14" s="314"/>
      <c r="JQL14" s="314"/>
      <c r="JQM14" s="314"/>
      <c r="JQN14" s="314"/>
      <c r="JQO14" s="314"/>
      <c r="JQP14" s="314"/>
      <c r="JQQ14" s="314"/>
      <c r="JQR14" s="314"/>
      <c r="JQS14" s="314"/>
      <c r="JQT14" s="314"/>
      <c r="JQU14" s="314"/>
      <c r="JQV14" s="314"/>
      <c r="JQW14" s="314"/>
      <c r="JQX14" s="314"/>
      <c r="JQY14" s="314"/>
      <c r="JQZ14" s="314"/>
      <c r="JRA14" s="314"/>
      <c r="JRB14" s="314"/>
      <c r="JRC14" s="314"/>
      <c r="JRD14" s="314"/>
      <c r="JRE14" s="314"/>
      <c r="JRF14" s="314"/>
      <c r="JRG14" s="314"/>
      <c r="JRH14" s="314"/>
      <c r="JRI14" s="314"/>
      <c r="JRJ14" s="314"/>
      <c r="JRK14" s="314"/>
      <c r="JRL14" s="314"/>
      <c r="JRM14" s="314"/>
      <c r="JRN14" s="314"/>
      <c r="JRO14" s="314"/>
      <c r="JRP14" s="314"/>
      <c r="JRQ14" s="314"/>
      <c r="JRR14" s="314"/>
      <c r="JRS14" s="314"/>
      <c r="JRT14" s="314"/>
      <c r="JRU14" s="314"/>
      <c r="JRV14" s="314"/>
      <c r="JRW14" s="314"/>
      <c r="JRX14" s="314"/>
      <c r="JRY14" s="314"/>
      <c r="JRZ14" s="314"/>
      <c r="JSA14" s="314"/>
      <c r="JSB14" s="314"/>
      <c r="JSC14" s="314"/>
      <c r="JSD14" s="314"/>
      <c r="JSE14" s="314"/>
      <c r="JSF14" s="314"/>
      <c r="JSG14" s="314"/>
      <c r="JSH14" s="314"/>
      <c r="JSI14" s="314"/>
      <c r="JSJ14" s="314"/>
      <c r="JSK14" s="314"/>
      <c r="JSL14" s="314"/>
      <c r="JSM14" s="314"/>
      <c r="JSN14" s="314"/>
      <c r="JSO14" s="314"/>
      <c r="JSP14" s="314"/>
      <c r="JSQ14" s="314"/>
      <c r="JSR14" s="314"/>
      <c r="JSS14" s="314"/>
      <c r="JST14" s="314"/>
      <c r="JSU14" s="314"/>
      <c r="JSV14" s="314"/>
      <c r="JSW14" s="314"/>
      <c r="JSX14" s="314"/>
      <c r="JSY14" s="314"/>
      <c r="JSZ14" s="314"/>
      <c r="JTA14" s="314"/>
      <c r="JTB14" s="314"/>
      <c r="JTC14" s="314"/>
      <c r="JTD14" s="314"/>
      <c r="JTE14" s="314"/>
      <c r="JTF14" s="314"/>
      <c r="JTG14" s="314"/>
      <c r="JTH14" s="314"/>
      <c r="JTI14" s="314"/>
      <c r="JTJ14" s="314"/>
      <c r="JTK14" s="314"/>
      <c r="JTL14" s="314"/>
      <c r="JTM14" s="314"/>
      <c r="JTN14" s="314"/>
      <c r="JTO14" s="314"/>
      <c r="JTP14" s="314"/>
      <c r="JTQ14" s="314"/>
      <c r="JTR14" s="314"/>
      <c r="JTS14" s="314"/>
      <c r="JTT14" s="314"/>
      <c r="JTU14" s="314"/>
      <c r="JTV14" s="314"/>
      <c r="JTW14" s="314"/>
      <c r="JTX14" s="314"/>
      <c r="JTY14" s="314"/>
      <c r="JTZ14" s="314"/>
      <c r="JUA14" s="314"/>
      <c r="JUB14" s="314"/>
      <c r="JUC14" s="314"/>
      <c r="JUD14" s="314"/>
      <c r="JUE14" s="314"/>
      <c r="JUF14" s="314"/>
      <c r="JUG14" s="314"/>
      <c r="JUH14" s="314"/>
      <c r="JUI14" s="314"/>
      <c r="JUJ14" s="314"/>
      <c r="JUK14" s="314"/>
      <c r="JUL14" s="314"/>
      <c r="JUM14" s="314"/>
      <c r="JUN14" s="314"/>
      <c r="JUO14" s="314"/>
      <c r="JUP14" s="314"/>
      <c r="JUQ14" s="314"/>
      <c r="JUR14" s="314"/>
      <c r="JUS14" s="314"/>
      <c r="JUT14" s="314"/>
      <c r="JUU14" s="314"/>
      <c r="JUV14" s="314"/>
      <c r="JUW14" s="314"/>
      <c r="JUX14" s="314"/>
      <c r="JUY14" s="314"/>
      <c r="JUZ14" s="314"/>
      <c r="JVA14" s="314"/>
      <c r="JVB14" s="314"/>
      <c r="JVC14" s="314"/>
      <c r="JVD14" s="314"/>
      <c r="JVE14" s="314"/>
      <c r="JVF14" s="314"/>
      <c r="JVG14" s="314"/>
      <c r="JVH14" s="314"/>
      <c r="JVI14" s="314"/>
      <c r="JVJ14" s="314"/>
      <c r="JVK14" s="314"/>
      <c r="JVL14" s="314"/>
      <c r="JVM14" s="314"/>
      <c r="JVN14" s="314"/>
      <c r="JVO14" s="314"/>
      <c r="JVP14" s="314"/>
      <c r="JVQ14" s="314"/>
      <c r="JVR14" s="314"/>
      <c r="JVS14" s="314"/>
      <c r="JVT14" s="314"/>
      <c r="JVU14" s="314"/>
      <c r="JVV14" s="314"/>
      <c r="JVW14" s="314"/>
      <c r="JVX14" s="314"/>
      <c r="JVY14" s="314"/>
      <c r="JVZ14" s="314"/>
      <c r="JWA14" s="314"/>
      <c r="JWB14" s="314"/>
      <c r="JWC14" s="314"/>
      <c r="JWD14" s="314"/>
      <c r="JWE14" s="314"/>
      <c r="JWF14" s="314"/>
      <c r="JWG14" s="314"/>
      <c r="JWH14" s="314"/>
      <c r="JWI14" s="314"/>
      <c r="JWJ14" s="314"/>
      <c r="JWK14" s="314"/>
      <c r="JWL14" s="314"/>
      <c r="JWM14" s="314"/>
      <c r="JWN14" s="314"/>
      <c r="JWO14" s="314"/>
      <c r="JWP14" s="314"/>
      <c r="JWQ14" s="314"/>
      <c r="JWR14" s="314"/>
      <c r="JWS14" s="314"/>
      <c r="JWT14" s="314"/>
      <c r="JWU14" s="314"/>
      <c r="JWV14" s="314"/>
      <c r="JWW14" s="314"/>
      <c r="JWX14" s="314"/>
      <c r="JWY14" s="314"/>
      <c r="JWZ14" s="314"/>
      <c r="JXA14" s="314"/>
      <c r="JXB14" s="314"/>
      <c r="JXC14" s="314"/>
      <c r="JXD14" s="314"/>
      <c r="JXE14" s="314"/>
      <c r="JXF14" s="314"/>
      <c r="JXG14" s="314"/>
      <c r="JXH14" s="314"/>
      <c r="JXI14" s="314"/>
      <c r="JXJ14" s="314"/>
      <c r="JXK14" s="314"/>
      <c r="JXL14" s="314"/>
      <c r="JXM14" s="314"/>
      <c r="JXN14" s="314"/>
      <c r="JXO14" s="314"/>
      <c r="JXP14" s="314"/>
      <c r="JXQ14" s="314"/>
      <c r="JXR14" s="314"/>
      <c r="JXS14" s="314"/>
      <c r="JXT14" s="314"/>
      <c r="JXU14" s="314"/>
      <c r="JXV14" s="314"/>
      <c r="JXW14" s="314"/>
      <c r="JXX14" s="314"/>
      <c r="JXY14" s="314"/>
      <c r="JXZ14" s="314"/>
      <c r="JYA14" s="314"/>
      <c r="JYB14" s="314"/>
      <c r="JYC14" s="314"/>
      <c r="JYD14" s="314"/>
      <c r="JYE14" s="314"/>
      <c r="JYF14" s="314"/>
      <c r="JYG14" s="314"/>
      <c r="JYH14" s="314"/>
      <c r="JYI14" s="314"/>
      <c r="JYJ14" s="314"/>
      <c r="JYK14" s="314"/>
      <c r="JYL14" s="314"/>
      <c r="JYM14" s="314"/>
      <c r="JYN14" s="314"/>
      <c r="JYO14" s="314"/>
      <c r="JYP14" s="314"/>
      <c r="JYQ14" s="314"/>
      <c r="JYR14" s="314"/>
      <c r="JYS14" s="314"/>
      <c r="JYT14" s="314"/>
      <c r="JYU14" s="314"/>
      <c r="JYV14" s="314"/>
      <c r="JYW14" s="314"/>
      <c r="JYX14" s="314"/>
      <c r="JYY14" s="314"/>
      <c r="JYZ14" s="314"/>
      <c r="JZA14" s="314"/>
      <c r="JZB14" s="314"/>
      <c r="JZC14" s="314"/>
      <c r="JZD14" s="314"/>
      <c r="JZE14" s="314"/>
      <c r="JZF14" s="314"/>
      <c r="JZG14" s="314"/>
      <c r="JZH14" s="314"/>
      <c r="JZI14" s="314"/>
      <c r="JZJ14" s="314"/>
      <c r="JZK14" s="314"/>
      <c r="JZL14" s="314"/>
      <c r="JZM14" s="314"/>
      <c r="JZN14" s="314"/>
      <c r="JZO14" s="314"/>
      <c r="JZP14" s="314"/>
      <c r="JZQ14" s="314"/>
      <c r="JZR14" s="314"/>
      <c r="JZS14" s="314"/>
      <c r="JZT14" s="314"/>
      <c r="JZU14" s="314"/>
      <c r="JZV14" s="314"/>
      <c r="JZW14" s="314"/>
      <c r="JZX14" s="314"/>
      <c r="JZY14" s="314"/>
      <c r="JZZ14" s="314"/>
      <c r="KAA14" s="314"/>
      <c r="KAB14" s="314"/>
      <c r="KAC14" s="314"/>
      <c r="KAD14" s="314"/>
      <c r="KAE14" s="314"/>
      <c r="KAF14" s="314"/>
      <c r="KAG14" s="314"/>
      <c r="KAH14" s="314"/>
      <c r="KAI14" s="314"/>
      <c r="KAJ14" s="314"/>
      <c r="KAK14" s="314"/>
      <c r="KAL14" s="314"/>
      <c r="KAM14" s="314"/>
      <c r="KAN14" s="314"/>
      <c r="KAO14" s="314"/>
      <c r="KAP14" s="314"/>
      <c r="KAQ14" s="314"/>
      <c r="KAR14" s="314"/>
      <c r="KAS14" s="314"/>
      <c r="KAT14" s="314"/>
      <c r="KAU14" s="314"/>
      <c r="KAV14" s="314"/>
      <c r="KAW14" s="314"/>
      <c r="KAX14" s="314"/>
      <c r="KAY14" s="314"/>
      <c r="KAZ14" s="314"/>
      <c r="KBA14" s="314"/>
      <c r="KBB14" s="314"/>
      <c r="KBC14" s="314"/>
      <c r="KBD14" s="314"/>
      <c r="KBE14" s="314"/>
      <c r="KBF14" s="314"/>
      <c r="KBG14" s="314"/>
      <c r="KBH14" s="314"/>
      <c r="KBI14" s="314"/>
      <c r="KBJ14" s="314"/>
      <c r="KBK14" s="314"/>
      <c r="KBL14" s="314"/>
      <c r="KBM14" s="314"/>
      <c r="KBN14" s="314"/>
      <c r="KBO14" s="314"/>
      <c r="KBP14" s="314"/>
      <c r="KBQ14" s="314"/>
      <c r="KBR14" s="314"/>
      <c r="KBS14" s="314"/>
      <c r="KBT14" s="314"/>
      <c r="KBU14" s="314"/>
      <c r="KBV14" s="314"/>
      <c r="KBW14" s="314"/>
      <c r="KBX14" s="314"/>
      <c r="KBY14" s="314"/>
      <c r="KBZ14" s="314"/>
      <c r="KCA14" s="314"/>
      <c r="KCB14" s="314"/>
      <c r="KCC14" s="314"/>
      <c r="KCD14" s="314"/>
      <c r="KCE14" s="314"/>
      <c r="KCF14" s="314"/>
      <c r="KCG14" s="314"/>
      <c r="KCH14" s="314"/>
      <c r="KCI14" s="314"/>
      <c r="KCJ14" s="314"/>
      <c r="KCK14" s="314"/>
      <c r="KCL14" s="314"/>
      <c r="KCM14" s="314"/>
      <c r="KCN14" s="314"/>
      <c r="KCO14" s="314"/>
      <c r="KCP14" s="314"/>
      <c r="KCQ14" s="314"/>
      <c r="KCR14" s="314"/>
      <c r="KCS14" s="314"/>
      <c r="KCT14" s="314"/>
      <c r="KCU14" s="314"/>
      <c r="KCV14" s="314"/>
      <c r="KCW14" s="314"/>
      <c r="KCX14" s="314"/>
      <c r="KCY14" s="314"/>
      <c r="KCZ14" s="314"/>
      <c r="KDA14" s="314"/>
      <c r="KDB14" s="314"/>
      <c r="KDC14" s="314"/>
      <c r="KDD14" s="314"/>
      <c r="KDE14" s="314"/>
      <c r="KDF14" s="314"/>
      <c r="KDG14" s="314"/>
      <c r="KDH14" s="314"/>
      <c r="KDI14" s="314"/>
      <c r="KDJ14" s="314"/>
      <c r="KDK14" s="314"/>
      <c r="KDL14" s="314"/>
      <c r="KDM14" s="314"/>
      <c r="KDN14" s="314"/>
      <c r="KDO14" s="314"/>
      <c r="KDP14" s="314"/>
      <c r="KDQ14" s="314"/>
      <c r="KDR14" s="314"/>
      <c r="KDS14" s="314"/>
      <c r="KDT14" s="314"/>
      <c r="KDU14" s="314"/>
      <c r="KDV14" s="314"/>
      <c r="KDW14" s="314"/>
      <c r="KDX14" s="314"/>
      <c r="KDY14" s="314"/>
      <c r="KDZ14" s="314"/>
      <c r="KEA14" s="314"/>
      <c r="KEB14" s="314"/>
      <c r="KEC14" s="314"/>
      <c r="KED14" s="314"/>
      <c r="KEE14" s="314"/>
      <c r="KEF14" s="314"/>
      <c r="KEG14" s="314"/>
      <c r="KEH14" s="314"/>
      <c r="KEI14" s="314"/>
      <c r="KEJ14" s="314"/>
      <c r="KEK14" s="314"/>
      <c r="KEL14" s="314"/>
      <c r="KEM14" s="314"/>
      <c r="KEN14" s="314"/>
      <c r="KEO14" s="314"/>
      <c r="KEP14" s="314"/>
      <c r="KEQ14" s="314"/>
      <c r="KER14" s="314"/>
      <c r="KES14" s="314"/>
      <c r="KET14" s="314"/>
      <c r="KEU14" s="314"/>
      <c r="KEV14" s="314"/>
      <c r="KEW14" s="314"/>
      <c r="KEX14" s="314"/>
      <c r="KEY14" s="314"/>
      <c r="KEZ14" s="314"/>
      <c r="KFA14" s="314"/>
      <c r="KFB14" s="314"/>
      <c r="KFC14" s="314"/>
      <c r="KFD14" s="314"/>
      <c r="KFE14" s="314"/>
      <c r="KFF14" s="314"/>
      <c r="KFG14" s="314"/>
      <c r="KFH14" s="314"/>
      <c r="KFI14" s="314"/>
      <c r="KFJ14" s="314"/>
      <c r="KFK14" s="314"/>
      <c r="KFL14" s="314"/>
      <c r="KFM14" s="314"/>
      <c r="KFN14" s="314"/>
      <c r="KFO14" s="314"/>
      <c r="KFP14" s="314"/>
      <c r="KFQ14" s="314"/>
      <c r="KFR14" s="314"/>
      <c r="KFS14" s="314"/>
      <c r="KFT14" s="314"/>
      <c r="KFU14" s="314"/>
      <c r="KFV14" s="314"/>
      <c r="KFW14" s="314"/>
      <c r="KFX14" s="314"/>
      <c r="KFY14" s="314"/>
      <c r="KFZ14" s="314"/>
      <c r="KGA14" s="314"/>
      <c r="KGB14" s="314"/>
      <c r="KGC14" s="314"/>
      <c r="KGD14" s="314"/>
      <c r="KGE14" s="314"/>
      <c r="KGF14" s="314"/>
      <c r="KGG14" s="314"/>
      <c r="KGH14" s="314"/>
      <c r="KGI14" s="314"/>
      <c r="KGJ14" s="314"/>
      <c r="KGK14" s="314"/>
      <c r="KGL14" s="314"/>
      <c r="KGM14" s="314"/>
      <c r="KGN14" s="314"/>
      <c r="KGO14" s="314"/>
      <c r="KGP14" s="314"/>
      <c r="KGQ14" s="314"/>
      <c r="KGR14" s="314"/>
      <c r="KGS14" s="314"/>
      <c r="KGT14" s="314"/>
      <c r="KGU14" s="314"/>
      <c r="KGV14" s="314"/>
      <c r="KGW14" s="314"/>
      <c r="KGX14" s="314"/>
      <c r="KGY14" s="314"/>
      <c r="KGZ14" s="314"/>
      <c r="KHA14" s="314"/>
      <c r="KHB14" s="314"/>
      <c r="KHC14" s="314"/>
      <c r="KHD14" s="314"/>
      <c r="KHE14" s="314"/>
      <c r="KHF14" s="314"/>
      <c r="KHG14" s="314"/>
      <c r="KHH14" s="314"/>
      <c r="KHI14" s="314"/>
      <c r="KHJ14" s="314"/>
      <c r="KHK14" s="314"/>
      <c r="KHL14" s="314"/>
      <c r="KHM14" s="314"/>
      <c r="KHN14" s="314"/>
      <c r="KHO14" s="314"/>
      <c r="KHP14" s="314"/>
      <c r="KHQ14" s="314"/>
      <c r="KHR14" s="314"/>
      <c r="KHS14" s="314"/>
      <c r="KHT14" s="314"/>
      <c r="KHU14" s="314"/>
      <c r="KHV14" s="314"/>
      <c r="KHW14" s="314"/>
      <c r="KHX14" s="314"/>
      <c r="KHY14" s="314"/>
      <c r="KHZ14" s="314"/>
      <c r="KIA14" s="314"/>
      <c r="KIB14" s="314"/>
      <c r="KIC14" s="314"/>
      <c r="KID14" s="314"/>
      <c r="KIE14" s="314"/>
      <c r="KIF14" s="314"/>
      <c r="KIG14" s="314"/>
      <c r="KIH14" s="314"/>
      <c r="KII14" s="314"/>
      <c r="KIJ14" s="314"/>
      <c r="KIK14" s="314"/>
      <c r="KIL14" s="314"/>
      <c r="KIM14" s="314"/>
      <c r="KIN14" s="314"/>
      <c r="KIO14" s="314"/>
      <c r="KIP14" s="314"/>
      <c r="KIQ14" s="314"/>
      <c r="KIR14" s="314"/>
      <c r="KIS14" s="314"/>
      <c r="KIT14" s="314"/>
      <c r="KIU14" s="314"/>
      <c r="KIV14" s="314"/>
      <c r="KIW14" s="314"/>
      <c r="KIX14" s="314"/>
      <c r="KIY14" s="314"/>
      <c r="KIZ14" s="314"/>
      <c r="KJA14" s="314"/>
      <c r="KJB14" s="314"/>
      <c r="KJC14" s="314"/>
      <c r="KJD14" s="314"/>
      <c r="KJE14" s="314"/>
      <c r="KJF14" s="314"/>
      <c r="KJG14" s="314"/>
      <c r="KJH14" s="314"/>
      <c r="KJI14" s="314"/>
      <c r="KJJ14" s="314"/>
      <c r="KJK14" s="314"/>
      <c r="KJL14" s="314"/>
      <c r="KJM14" s="314"/>
      <c r="KJN14" s="314"/>
      <c r="KJO14" s="314"/>
      <c r="KJP14" s="314"/>
      <c r="KJQ14" s="314"/>
      <c r="KJR14" s="314"/>
      <c r="KJS14" s="314"/>
      <c r="KJT14" s="314"/>
      <c r="KJU14" s="314"/>
      <c r="KJV14" s="314"/>
      <c r="KJW14" s="314"/>
      <c r="KJX14" s="314"/>
      <c r="KJY14" s="314"/>
      <c r="KJZ14" s="314"/>
      <c r="KKA14" s="314"/>
      <c r="KKB14" s="314"/>
      <c r="KKC14" s="314"/>
      <c r="KKD14" s="314"/>
      <c r="KKE14" s="314"/>
      <c r="KKF14" s="314"/>
      <c r="KKG14" s="314"/>
      <c r="KKH14" s="314"/>
      <c r="KKI14" s="314"/>
      <c r="KKJ14" s="314"/>
      <c r="KKK14" s="314"/>
      <c r="KKL14" s="314"/>
      <c r="KKM14" s="314"/>
      <c r="KKN14" s="314"/>
      <c r="KKO14" s="314"/>
      <c r="KKP14" s="314"/>
      <c r="KKQ14" s="314"/>
      <c r="KKR14" s="314"/>
      <c r="KKS14" s="314"/>
      <c r="KKT14" s="314"/>
      <c r="KKU14" s="314"/>
      <c r="KKV14" s="314"/>
      <c r="KKW14" s="314"/>
      <c r="KKX14" s="314"/>
      <c r="KKY14" s="314"/>
      <c r="KKZ14" s="314"/>
      <c r="KLA14" s="314"/>
      <c r="KLB14" s="314"/>
      <c r="KLC14" s="314"/>
      <c r="KLD14" s="314"/>
      <c r="KLE14" s="314"/>
      <c r="KLF14" s="314"/>
      <c r="KLG14" s="314"/>
      <c r="KLH14" s="314"/>
      <c r="KLI14" s="314"/>
      <c r="KLJ14" s="314"/>
      <c r="KLK14" s="314"/>
      <c r="KLL14" s="314"/>
      <c r="KLM14" s="314"/>
      <c r="KLN14" s="314"/>
      <c r="KLO14" s="314"/>
      <c r="KLP14" s="314"/>
      <c r="KLQ14" s="314"/>
      <c r="KLR14" s="314"/>
      <c r="KLS14" s="314"/>
      <c r="KLT14" s="314"/>
      <c r="KLU14" s="314"/>
      <c r="KLV14" s="314"/>
      <c r="KLW14" s="314"/>
      <c r="KLX14" s="314"/>
      <c r="KLY14" s="314"/>
      <c r="KLZ14" s="314"/>
      <c r="KMA14" s="314"/>
      <c r="KMB14" s="314"/>
      <c r="KMC14" s="314"/>
      <c r="KMD14" s="314"/>
      <c r="KME14" s="314"/>
      <c r="KMF14" s="314"/>
      <c r="KMG14" s="314"/>
      <c r="KMH14" s="314"/>
      <c r="KMI14" s="314"/>
      <c r="KMJ14" s="314"/>
      <c r="KMK14" s="314"/>
      <c r="KML14" s="314"/>
      <c r="KMM14" s="314"/>
      <c r="KMN14" s="314"/>
      <c r="KMO14" s="314"/>
      <c r="KMP14" s="314"/>
      <c r="KMQ14" s="314"/>
      <c r="KMR14" s="314"/>
      <c r="KMS14" s="314"/>
      <c r="KMT14" s="314"/>
      <c r="KMU14" s="314"/>
      <c r="KMV14" s="314"/>
      <c r="KMW14" s="314"/>
      <c r="KMX14" s="314"/>
      <c r="KMY14" s="314"/>
      <c r="KMZ14" s="314"/>
      <c r="KNA14" s="314"/>
      <c r="KNB14" s="314"/>
      <c r="KNC14" s="314"/>
      <c r="KND14" s="314"/>
      <c r="KNE14" s="314"/>
      <c r="KNF14" s="314"/>
      <c r="KNG14" s="314"/>
      <c r="KNH14" s="314"/>
      <c r="KNI14" s="314"/>
      <c r="KNJ14" s="314"/>
      <c r="KNK14" s="314"/>
      <c r="KNL14" s="314"/>
      <c r="KNM14" s="314"/>
      <c r="KNN14" s="314"/>
      <c r="KNO14" s="314"/>
      <c r="KNP14" s="314"/>
      <c r="KNQ14" s="314"/>
      <c r="KNR14" s="314"/>
      <c r="KNS14" s="314"/>
      <c r="KNT14" s="314"/>
      <c r="KNU14" s="314"/>
      <c r="KNV14" s="314"/>
      <c r="KNW14" s="314"/>
      <c r="KNX14" s="314"/>
      <c r="KNY14" s="314"/>
      <c r="KNZ14" s="314"/>
      <c r="KOA14" s="314"/>
      <c r="KOB14" s="314"/>
      <c r="KOC14" s="314"/>
      <c r="KOD14" s="314"/>
      <c r="KOE14" s="314"/>
      <c r="KOF14" s="314"/>
      <c r="KOG14" s="314"/>
      <c r="KOH14" s="314"/>
      <c r="KOI14" s="314"/>
      <c r="KOJ14" s="314"/>
      <c r="KOK14" s="314"/>
      <c r="KOL14" s="314"/>
      <c r="KOM14" s="314"/>
      <c r="KON14" s="314"/>
      <c r="KOO14" s="314"/>
      <c r="KOP14" s="314"/>
      <c r="KOQ14" s="314"/>
      <c r="KOR14" s="314"/>
      <c r="KOS14" s="314"/>
      <c r="KOT14" s="314"/>
      <c r="KOU14" s="314"/>
      <c r="KOV14" s="314"/>
      <c r="KOW14" s="314"/>
      <c r="KOX14" s="314"/>
      <c r="KOY14" s="314"/>
      <c r="KOZ14" s="314"/>
      <c r="KPA14" s="314"/>
      <c r="KPB14" s="314"/>
      <c r="KPC14" s="314"/>
      <c r="KPD14" s="314"/>
      <c r="KPE14" s="314"/>
      <c r="KPF14" s="314"/>
      <c r="KPG14" s="314"/>
      <c r="KPH14" s="314"/>
      <c r="KPI14" s="314"/>
      <c r="KPJ14" s="314"/>
      <c r="KPK14" s="314"/>
      <c r="KPL14" s="314"/>
      <c r="KPM14" s="314"/>
      <c r="KPN14" s="314"/>
      <c r="KPO14" s="314"/>
      <c r="KPP14" s="314"/>
      <c r="KPQ14" s="314"/>
      <c r="KPR14" s="314"/>
      <c r="KPS14" s="314"/>
      <c r="KPT14" s="314"/>
      <c r="KPU14" s="314"/>
      <c r="KPV14" s="314"/>
      <c r="KPW14" s="314"/>
      <c r="KPX14" s="314"/>
      <c r="KPY14" s="314"/>
      <c r="KPZ14" s="314"/>
      <c r="KQA14" s="314"/>
      <c r="KQB14" s="314"/>
      <c r="KQC14" s="314"/>
      <c r="KQD14" s="314"/>
      <c r="KQE14" s="314"/>
      <c r="KQF14" s="314"/>
      <c r="KQG14" s="314"/>
      <c r="KQH14" s="314"/>
      <c r="KQI14" s="314"/>
      <c r="KQJ14" s="314"/>
      <c r="KQK14" s="314"/>
      <c r="KQL14" s="314"/>
      <c r="KQM14" s="314"/>
      <c r="KQN14" s="314"/>
      <c r="KQO14" s="314"/>
      <c r="KQP14" s="314"/>
      <c r="KQQ14" s="314"/>
      <c r="KQR14" s="314"/>
      <c r="KQS14" s="314"/>
      <c r="KQT14" s="314"/>
      <c r="KQU14" s="314"/>
      <c r="KQV14" s="314"/>
      <c r="KQW14" s="314"/>
      <c r="KQX14" s="314"/>
      <c r="KQY14" s="314"/>
      <c r="KQZ14" s="314"/>
      <c r="KRA14" s="314"/>
      <c r="KRB14" s="314"/>
      <c r="KRC14" s="314"/>
      <c r="KRD14" s="314"/>
      <c r="KRE14" s="314"/>
      <c r="KRF14" s="314"/>
      <c r="KRG14" s="314"/>
      <c r="KRH14" s="314"/>
      <c r="KRI14" s="314"/>
      <c r="KRJ14" s="314"/>
      <c r="KRK14" s="314"/>
      <c r="KRL14" s="314"/>
      <c r="KRM14" s="314"/>
      <c r="KRN14" s="314"/>
      <c r="KRO14" s="314"/>
      <c r="KRP14" s="314"/>
      <c r="KRQ14" s="314"/>
      <c r="KRR14" s="314"/>
      <c r="KRS14" s="314"/>
      <c r="KRT14" s="314"/>
      <c r="KRU14" s="314"/>
      <c r="KRV14" s="314"/>
      <c r="KRW14" s="314"/>
      <c r="KRX14" s="314"/>
      <c r="KRY14" s="314"/>
      <c r="KRZ14" s="314"/>
      <c r="KSA14" s="314"/>
      <c r="KSB14" s="314"/>
      <c r="KSC14" s="314"/>
      <c r="KSD14" s="314"/>
      <c r="KSE14" s="314"/>
      <c r="KSF14" s="314"/>
      <c r="KSG14" s="314"/>
      <c r="KSH14" s="314"/>
      <c r="KSI14" s="314"/>
      <c r="KSJ14" s="314"/>
      <c r="KSK14" s="314"/>
      <c r="KSL14" s="314"/>
      <c r="KSM14" s="314"/>
      <c r="KSN14" s="314"/>
      <c r="KSO14" s="314"/>
      <c r="KSP14" s="314"/>
      <c r="KSQ14" s="314"/>
      <c r="KSR14" s="314"/>
      <c r="KSS14" s="314"/>
      <c r="KST14" s="314"/>
      <c r="KSU14" s="314"/>
      <c r="KSV14" s="314"/>
      <c r="KSW14" s="314"/>
      <c r="KSX14" s="314"/>
      <c r="KSY14" s="314"/>
      <c r="KSZ14" s="314"/>
      <c r="KTA14" s="314"/>
      <c r="KTB14" s="314"/>
      <c r="KTC14" s="314"/>
      <c r="KTD14" s="314"/>
      <c r="KTE14" s="314"/>
      <c r="KTF14" s="314"/>
      <c r="KTG14" s="314"/>
      <c r="KTH14" s="314"/>
      <c r="KTI14" s="314"/>
      <c r="KTJ14" s="314"/>
      <c r="KTK14" s="314"/>
      <c r="KTL14" s="314"/>
      <c r="KTM14" s="314"/>
      <c r="KTN14" s="314"/>
      <c r="KTO14" s="314"/>
      <c r="KTP14" s="314"/>
      <c r="KTQ14" s="314"/>
      <c r="KTR14" s="314"/>
      <c r="KTS14" s="314"/>
      <c r="KTT14" s="314"/>
      <c r="KTU14" s="314"/>
      <c r="KTV14" s="314"/>
      <c r="KTW14" s="314"/>
      <c r="KTX14" s="314"/>
      <c r="KTY14" s="314"/>
      <c r="KTZ14" s="314"/>
      <c r="KUA14" s="314"/>
      <c r="KUB14" s="314"/>
      <c r="KUC14" s="314"/>
      <c r="KUD14" s="314"/>
      <c r="KUE14" s="314"/>
      <c r="KUF14" s="314"/>
      <c r="KUG14" s="314"/>
      <c r="KUH14" s="314"/>
      <c r="KUI14" s="314"/>
      <c r="KUJ14" s="314"/>
      <c r="KUK14" s="314"/>
      <c r="KUL14" s="314"/>
      <c r="KUM14" s="314"/>
      <c r="KUN14" s="314"/>
      <c r="KUO14" s="314"/>
      <c r="KUP14" s="314"/>
      <c r="KUQ14" s="314"/>
      <c r="KUR14" s="314"/>
      <c r="KUS14" s="314"/>
      <c r="KUT14" s="314"/>
      <c r="KUU14" s="314"/>
      <c r="KUV14" s="314"/>
      <c r="KUW14" s="314"/>
      <c r="KUX14" s="314"/>
      <c r="KUY14" s="314"/>
      <c r="KUZ14" s="314"/>
      <c r="KVA14" s="314"/>
      <c r="KVB14" s="314"/>
      <c r="KVC14" s="314"/>
      <c r="KVD14" s="314"/>
      <c r="KVE14" s="314"/>
      <c r="KVF14" s="314"/>
      <c r="KVG14" s="314"/>
      <c r="KVH14" s="314"/>
      <c r="KVI14" s="314"/>
      <c r="KVJ14" s="314"/>
      <c r="KVK14" s="314"/>
      <c r="KVL14" s="314"/>
      <c r="KVM14" s="314"/>
      <c r="KVN14" s="314"/>
      <c r="KVO14" s="314"/>
      <c r="KVP14" s="314"/>
      <c r="KVQ14" s="314"/>
      <c r="KVR14" s="314"/>
      <c r="KVS14" s="314"/>
      <c r="KVT14" s="314"/>
      <c r="KVU14" s="314"/>
      <c r="KVV14" s="314"/>
      <c r="KVW14" s="314"/>
      <c r="KVX14" s="314"/>
      <c r="KVY14" s="314"/>
      <c r="KVZ14" s="314"/>
      <c r="KWA14" s="314"/>
      <c r="KWB14" s="314"/>
      <c r="KWC14" s="314"/>
      <c r="KWD14" s="314"/>
      <c r="KWE14" s="314"/>
      <c r="KWF14" s="314"/>
      <c r="KWG14" s="314"/>
      <c r="KWH14" s="314"/>
      <c r="KWI14" s="314"/>
      <c r="KWJ14" s="314"/>
      <c r="KWK14" s="314"/>
      <c r="KWL14" s="314"/>
      <c r="KWM14" s="314"/>
      <c r="KWN14" s="314"/>
      <c r="KWO14" s="314"/>
      <c r="KWP14" s="314"/>
      <c r="KWQ14" s="314"/>
      <c r="KWR14" s="314"/>
      <c r="KWS14" s="314"/>
      <c r="KWT14" s="314"/>
      <c r="KWU14" s="314"/>
      <c r="KWV14" s="314"/>
      <c r="KWW14" s="314"/>
      <c r="KWX14" s="314"/>
      <c r="KWY14" s="314"/>
      <c r="KWZ14" s="314"/>
      <c r="KXA14" s="314"/>
      <c r="KXB14" s="314"/>
      <c r="KXC14" s="314"/>
      <c r="KXD14" s="314"/>
      <c r="KXE14" s="314"/>
      <c r="KXF14" s="314"/>
      <c r="KXG14" s="314"/>
      <c r="KXH14" s="314"/>
      <c r="KXI14" s="314"/>
      <c r="KXJ14" s="314"/>
      <c r="KXK14" s="314"/>
      <c r="KXL14" s="314"/>
      <c r="KXM14" s="314"/>
      <c r="KXN14" s="314"/>
      <c r="KXO14" s="314"/>
      <c r="KXP14" s="314"/>
      <c r="KXQ14" s="314"/>
      <c r="KXR14" s="314"/>
      <c r="KXS14" s="314"/>
      <c r="KXT14" s="314"/>
      <c r="KXU14" s="314"/>
      <c r="KXV14" s="314"/>
      <c r="KXW14" s="314"/>
      <c r="KXX14" s="314"/>
      <c r="KXY14" s="314"/>
      <c r="KXZ14" s="314"/>
      <c r="KYA14" s="314"/>
      <c r="KYB14" s="314"/>
      <c r="KYC14" s="314"/>
      <c r="KYD14" s="314"/>
      <c r="KYE14" s="314"/>
      <c r="KYF14" s="314"/>
      <c r="KYG14" s="314"/>
      <c r="KYH14" s="314"/>
      <c r="KYI14" s="314"/>
      <c r="KYJ14" s="314"/>
      <c r="KYK14" s="314"/>
      <c r="KYL14" s="314"/>
      <c r="KYM14" s="314"/>
      <c r="KYN14" s="314"/>
      <c r="KYO14" s="314"/>
      <c r="KYP14" s="314"/>
      <c r="KYQ14" s="314"/>
      <c r="KYR14" s="314"/>
      <c r="KYS14" s="314"/>
      <c r="KYT14" s="314"/>
      <c r="KYU14" s="314"/>
      <c r="KYV14" s="314"/>
      <c r="KYW14" s="314"/>
      <c r="KYX14" s="314"/>
      <c r="KYY14" s="314"/>
      <c r="KYZ14" s="314"/>
      <c r="KZA14" s="314"/>
      <c r="KZB14" s="314"/>
      <c r="KZC14" s="314"/>
      <c r="KZD14" s="314"/>
      <c r="KZE14" s="314"/>
      <c r="KZF14" s="314"/>
      <c r="KZG14" s="314"/>
      <c r="KZH14" s="314"/>
      <c r="KZI14" s="314"/>
      <c r="KZJ14" s="314"/>
      <c r="KZK14" s="314"/>
      <c r="KZL14" s="314"/>
      <c r="KZM14" s="314"/>
      <c r="KZN14" s="314"/>
      <c r="KZO14" s="314"/>
      <c r="KZP14" s="314"/>
      <c r="KZQ14" s="314"/>
      <c r="KZR14" s="314"/>
      <c r="KZS14" s="314"/>
      <c r="KZT14" s="314"/>
      <c r="KZU14" s="314"/>
      <c r="KZV14" s="314"/>
      <c r="KZW14" s="314"/>
      <c r="KZX14" s="314"/>
      <c r="KZY14" s="314"/>
      <c r="KZZ14" s="314"/>
      <c r="LAA14" s="314"/>
      <c r="LAB14" s="314"/>
      <c r="LAC14" s="314"/>
      <c r="LAD14" s="314"/>
      <c r="LAE14" s="314"/>
      <c r="LAF14" s="314"/>
      <c r="LAG14" s="314"/>
      <c r="LAH14" s="314"/>
      <c r="LAI14" s="314"/>
      <c r="LAJ14" s="314"/>
      <c r="LAK14" s="314"/>
      <c r="LAL14" s="314"/>
      <c r="LAM14" s="314"/>
      <c r="LAN14" s="314"/>
      <c r="LAO14" s="314"/>
      <c r="LAP14" s="314"/>
      <c r="LAQ14" s="314"/>
      <c r="LAR14" s="314"/>
      <c r="LAS14" s="314"/>
      <c r="LAT14" s="314"/>
      <c r="LAU14" s="314"/>
      <c r="LAV14" s="314"/>
      <c r="LAW14" s="314"/>
      <c r="LAX14" s="314"/>
      <c r="LAY14" s="314"/>
      <c r="LAZ14" s="314"/>
      <c r="LBA14" s="314"/>
      <c r="LBB14" s="314"/>
      <c r="LBC14" s="314"/>
      <c r="LBD14" s="314"/>
      <c r="LBE14" s="314"/>
      <c r="LBF14" s="314"/>
      <c r="LBG14" s="314"/>
      <c r="LBH14" s="314"/>
      <c r="LBI14" s="314"/>
      <c r="LBJ14" s="314"/>
      <c r="LBK14" s="314"/>
      <c r="LBL14" s="314"/>
      <c r="LBM14" s="314"/>
      <c r="LBN14" s="314"/>
      <c r="LBO14" s="314"/>
      <c r="LBP14" s="314"/>
      <c r="LBQ14" s="314"/>
      <c r="LBR14" s="314"/>
      <c r="LBS14" s="314"/>
      <c r="LBT14" s="314"/>
      <c r="LBU14" s="314"/>
      <c r="LBV14" s="314"/>
      <c r="LBW14" s="314"/>
      <c r="LBX14" s="314"/>
      <c r="LBY14" s="314"/>
      <c r="LBZ14" s="314"/>
      <c r="LCA14" s="314"/>
      <c r="LCB14" s="314"/>
      <c r="LCC14" s="314"/>
      <c r="LCD14" s="314"/>
      <c r="LCE14" s="314"/>
      <c r="LCF14" s="314"/>
      <c r="LCG14" s="314"/>
      <c r="LCH14" s="314"/>
      <c r="LCI14" s="314"/>
      <c r="LCJ14" s="314"/>
      <c r="LCK14" s="314"/>
      <c r="LCL14" s="314"/>
      <c r="LCM14" s="314"/>
      <c r="LCN14" s="314"/>
      <c r="LCO14" s="314"/>
      <c r="LCP14" s="314"/>
      <c r="LCQ14" s="314"/>
      <c r="LCR14" s="314"/>
      <c r="LCS14" s="314"/>
      <c r="LCT14" s="314"/>
      <c r="LCU14" s="314"/>
      <c r="LCV14" s="314"/>
      <c r="LCW14" s="314"/>
      <c r="LCX14" s="314"/>
      <c r="LCY14" s="314"/>
      <c r="LCZ14" s="314"/>
      <c r="LDA14" s="314"/>
      <c r="LDB14" s="314"/>
      <c r="LDC14" s="314"/>
      <c r="LDD14" s="314"/>
      <c r="LDE14" s="314"/>
      <c r="LDF14" s="314"/>
      <c r="LDG14" s="314"/>
      <c r="LDH14" s="314"/>
      <c r="LDI14" s="314"/>
      <c r="LDJ14" s="314"/>
      <c r="LDK14" s="314"/>
      <c r="LDL14" s="314"/>
      <c r="LDM14" s="314"/>
      <c r="LDN14" s="314"/>
      <c r="LDO14" s="314"/>
      <c r="LDP14" s="314"/>
      <c r="LDQ14" s="314"/>
      <c r="LDR14" s="314"/>
      <c r="LDS14" s="314"/>
      <c r="LDT14" s="314"/>
      <c r="LDU14" s="314"/>
      <c r="LDV14" s="314"/>
      <c r="LDW14" s="314"/>
      <c r="LDX14" s="314"/>
      <c r="LDY14" s="314"/>
      <c r="LDZ14" s="314"/>
      <c r="LEA14" s="314"/>
      <c r="LEB14" s="314"/>
      <c r="LEC14" s="314"/>
      <c r="LED14" s="314"/>
      <c r="LEE14" s="314"/>
      <c r="LEF14" s="314"/>
      <c r="LEG14" s="314"/>
      <c r="LEH14" s="314"/>
      <c r="LEI14" s="314"/>
      <c r="LEJ14" s="314"/>
      <c r="LEK14" s="314"/>
      <c r="LEL14" s="314"/>
      <c r="LEM14" s="314"/>
      <c r="LEN14" s="314"/>
      <c r="LEO14" s="314"/>
      <c r="LEP14" s="314"/>
      <c r="LEQ14" s="314"/>
      <c r="LER14" s="314"/>
      <c r="LES14" s="314"/>
      <c r="LET14" s="314"/>
      <c r="LEU14" s="314"/>
      <c r="LEV14" s="314"/>
      <c r="LEW14" s="314"/>
      <c r="LEX14" s="314"/>
      <c r="LEY14" s="314"/>
      <c r="LEZ14" s="314"/>
      <c r="LFA14" s="314"/>
      <c r="LFB14" s="314"/>
      <c r="LFC14" s="314"/>
      <c r="LFD14" s="314"/>
      <c r="LFE14" s="314"/>
      <c r="LFF14" s="314"/>
      <c r="LFG14" s="314"/>
      <c r="LFH14" s="314"/>
      <c r="LFI14" s="314"/>
      <c r="LFJ14" s="314"/>
      <c r="LFK14" s="314"/>
      <c r="LFL14" s="314"/>
      <c r="LFM14" s="314"/>
      <c r="LFN14" s="314"/>
      <c r="LFO14" s="314"/>
      <c r="LFP14" s="314"/>
      <c r="LFQ14" s="314"/>
      <c r="LFR14" s="314"/>
      <c r="LFS14" s="314"/>
      <c r="LFT14" s="314"/>
      <c r="LFU14" s="314"/>
      <c r="LFV14" s="314"/>
      <c r="LFW14" s="314"/>
      <c r="LFX14" s="314"/>
      <c r="LFY14" s="314"/>
      <c r="LFZ14" s="314"/>
      <c r="LGA14" s="314"/>
      <c r="LGB14" s="314"/>
      <c r="LGC14" s="314"/>
      <c r="LGD14" s="314"/>
      <c r="LGE14" s="314"/>
      <c r="LGF14" s="314"/>
      <c r="LGG14" s="314"/>
      <c r="LGH14" s="314"/>
      <c r="LGI14" s="314"/>
      <c r="LGJ14" s="314"/>
      <c r="LGK14" s="314"/>
      <c r="LGL14" s="314"/>
      <c r="LGM14" s="314"/>
      <c r="LGN14" s="314"/>
      <c r="LGO14" s="314"/>
      <c r="LGP14" s="314"/>
      <c r="LGQ14" s="314"/>
      <c r="LGR14" s="314"/>
      <c r="LGS14" s="314"/>
      <c r="LGT14" s="314"/>
      <c r="LGU14" s="314"/>
      <c r="LGV14" s="314"/>
      <c r="LGW14" s="314"/>
      <c r="LGX14" s="314"/>
      <c r="LGY14" s="314"/>
      <c r="LGZ14" s="314"/>
      <c r="LHA14" s="314"/>
      <c r="LHB14" s="314"/>
      <c r="LHC14" s="314"/>
      <c r="LHD14" s="314"/>
      <c r="LHE14" s="314"/>
      <c r="LHF14" s="314"/>
      <c r="LHG14" s="314"/>
      <c r="LHH14" s="314"/>
      <c r="LHI14" s="314"/>
      <c r="LHJ14" s="314"/>
      <c r="LHK14" s="314"/>
      <c r="LHL14" s="314"/>
      <c r="LHM14" s="314"/>
      <c r="LHN14" s="314"/>
      <c r="LHO14" s="314"/>
      <c r="LHP14" s="314"/>
      <c r="LHQ14" s="314"/>
      <c r="LHR14" s="314"/>
      <c r="LHS14" s="314"/>
      <c r="LHT14" s="314"/>
      <c r="LHU14" s="314"/>
      <c r="LHV14" s="314"/>
      <c r="LHW14" s="314"/>
      <c r="LHX14" s="314"/>
      <c r="LHY14" s="314"/>
      <c r="LHZ14" s="314"/>
      <c r="LIA14" s="314"/>
      <c r="LIB14" s="314"/>
      <c r="LIC14" s="314"/>
      <c r="LID14" s="314"/>
      <c r="LIE14" s="314"/>
      <c r="LIF14" s="314"/>
      <c r="LIG14" s="314"/>
      <c r="LIH14" s="314"/>
      <c r="LII14" s="314"/>
      <c r="LIJ14" s="314"/>
      <c r="LIK14" s="314"/>
      <c r="LIL14" s="314"/>
      <c r="LIM14" s="314"/>
      <c r="LIN14" s="314"/>
      <c r="LIO14" s="314"/>
      <c r="LIP14" s="314"/>
      <c r="LIQ14" s="314"/>
      <c r="LIR14" s="314"/>
      <c r="LIS14" s="314"/>
      <c r="LIT14" s="314"/>
      <c r="LIU14" s="314"/>
      <c r="LIV14" s="314"/>
      <c r="LIW14" s="314"/>
      <c r="LIX14" s="314"/>
      <c r="LIY14" s="314"/>
      <c r="LIZ14" s="314"/>
      <c r="LJA14" s="314"/>
      <c r="LJB14" s="314"/>
      <c r="LJC14" s="314"/>
      <c r="LJD14" s="314"/>
      <c r="LJE14" s="314"/>
      <c r="LJF14" s="314"/>
      <c r="LJG14" s="314"/>
      <c r="LJH14" s="314"/>
      <c r="LJI14" s="314"/>
      <c r="LJJ14" s="314"/>
      <c r="LJK14" s="314"/>
      <c r="LJL14" s="314"/>
      <c r="LJM14" s="314"/>
      <c r="LJN14" s="314"/>
      <c r="LJO14" s="314"/>
      <c r="LJP14" s="314"/>
      <c r="LJQ14" s="314"/>
      <c r="LJR14" s="314"/>
      <c r="LJS14" s="314"/>
      <c r="LJT14" s="314"/>
      <c r="LJU14" s="314"/>
      <c r="LJV14" s="314"/>
      <c r="LJW14" s="314"/>
      <c r="LJX14" s="314"/>
      <c r="LJY14" s="314"/>
      <c r="LJZ14" s="314"/>
      <c r="LKA14" s="314"/>
      <c r="LKB14" s="314"/>
      <c r="LKC14" s="314"/>
      <c r="LKD14" s="314"/>
      <c r="LKE14" s="314"/>
      <c r="LKF14" s="314"/>
      <c r="LKG14" s="314"/>
      <c r="LKH14" s="314"/>
      <c r="LKI14" s="314"/>
      <c r="LKJ14" s="314"/>
      <c r="LKK14" s="314"/>
      <c r="LKL14" s="314"/>
      <c r="LKM14" s="314"/>
      <c r="LKN14" s="314"/>
      <c r="LKO14" s="314"/>
      <c r="LKP14" s="314"/>
      <c r="LKQ14" s="314"/>
      <c r="LKR14" s="314"/>
      <c r="LKS14" s="314"/>
      <c r="LKT14" s="314"/>
      <c r="LKU14" s="314"/>
      <c r="LKV14" s="314"/>
      <c r="LKW14" s="314"/>
      <c r="LKX14" s="314"/>
      <c r="LKY14" s="314"/>
      <c r="LKZ14" s="314"/>
      <c r="LLA14" s="314"/>
      <c r="LLB14" s="314"/>
      <c r="LLC14" s="314"/>
      <c r="LLD14" s="314"/>
      <c r="LLE14" s="314"/>
      <c r="LLF14" s="314"/>
      <c r="LLG14" s="314"/>
      <c r="LLH14" s="314"/>
      <c r="LLI14" s="314"/>
      <c r="LLJ14" s="314"/>
      <c r="LLK14" s="314"/>
      <c r="LLL14" s="314"/>
      <c r="LLM14" s="314"/>
      <c r="LLN14" s="314"/>
      <c r="LLO14" s="314"/>
      <c r="LLP14" s="314"/>
      <c r="LLQ14" s="314"/>
      <c r="LLR14" s="314"/>
      <c r="LLS14" s="314"/>
      <c r="LLT14" s="314"/>
      <c r="LLU14" s="314"/>
      <c r="LLV14" s="314"/>
      <c r="LLW14" s="314"/>
      <c r="LLX14" s="314"/>
      <c r="LLY14" s="314"/>
      <c r="LLZ14" s="314"/>
      <c r="LMA14" s="314"/>
      <c r="LMB14" s="314"/>
      <c r="LMC14" s="314"/>
      <c r="LMD14" s="314"/>
      <c r="LME14" s="314"/>
      <c r="LMF14" s="314"/>
      <c r="LMG14" s="314"/>
      <c r="LMH14" s="314"/>
      <c r="LMI14" s="314"/>
      <c r="LMJ14" s="314"/>
      <c r="LMK14" s="314"/>
      <c r="LML14" s="314"/>
      <c r="LMM14" s="314"/>
      <c r="LMN14" s="314"/>
      <c r="LMO14" s="314"/>
      <c r="LMP14" s="314"/>
      <c r="LMQ14" s="314"/>
      <c r="LMR14" s="314"/>
      <c r="LMS14" s="314"/>
      <c r="LMT14" s="314"/>
      <c r="LMU14" s="314"/>
      <c r="LMV14" s="314"/>
      <c r="LMW14" s="314"/>
      <c r="LMX14" s="314"/>
      <c r="LMY14" s="314"/>
      <c r="LMZ14" s="314"/>
      <c r="LNA14" s="314"/>
      <c r="LNB14" s="314"/>
      <c r="LNC14" s="314"/>
      <c r="LND14" s="314"/>
      <c r="LNE14" s="314"/>
      <c r="LNF14" s="314"/>
      <c r="LNG14" s="314"/>
      <c r="LNH14" s="314"/>
      <c r="LNI14" s="314"/>
      <c r="LNJ14" s="314"/>
      <c r="LNK14" s="314"/>
      <c r="LNL14" s="314"/>
      <c r="LNM14" s="314"/>
      <c r="LNN14" s="314"/>
      <c r="LNO14" s="314"/>
      <c r="LNP14" s="314"/>
      <c r="LNQ14" s="314"/>
      <c r="LNR14" s="314"/>
      <c r="LNS14" s="314"/>
      <c r="LNT14" s="314"/>
      <c r="LNU14" s="314"/>
      <c r="LNV14" s="314"/>
      <c r="LNW14" s="314"/>
      <c r="LNX14" s="314"/>
      <c r="LNY14" s="314"/>
      <c r="LNZ14" s="314"/>
      <c r="LOA14" s="314"/>
      <c r="LOB14" s="314"/>
      <c r="LOC14" s="314"/>
      <c r="LOD14" s="314"/>
      <c r="LOE14" s="314"/>
      <c r="LOF14" s="314"/>
      <c r="LOG14" s="314"/>
      <c r="LOH14" s="314"/>
      <c r="LOI14" s="314"/>
      <c r="LOJ14" s="314"/>
      <c r="LOK14" s="314"/>
      <c r="LOL14" s="314"/>
      <c r="LOM14" s="314"/>
      <c r="LON14" s="314"/>
      <c r="LOO14" s="314"/>
      <c r="LOP14" s="314"/>
      <c r="LOQ14" s="314"/>
      <c r="LOR14" s="314"/>
      <c r="LOS14" s="314"/>
      <c r="LOT14" s="314"/>
      <c r="LOU14" s="314"/>
      <c r="LOV14" s="314"/>
      <c r="LOW14" s="314"/>
      <c r="LOX14" s="314"/>
      <c r="LOY14" s="314"/>
      <c r="LOZ14" s="314"/>
      <c r="LPA14" s="314"/>
      <c r="LPB14" s="314"/>
      <c r="LPC14" s="314"/>
      <c r="LPD14" s="314"/>
      <c r="LPE14" s="314"/>
      <c r="LPF14" s="314"/>
      <c r="LPG14" s="314"/>
      <c r="LPH14" s="314"/>
      <c r="LPI14" s="314"/>
      <c r="LPJ14" s="314"/>
      <c r="LPK14" s="314"/>
      <c r="LPL14" s="314"/>
      <c r="LPM14" s="314"/>
      <c r="LPN14" s="314"/>
      <c r="LPO14" s="314"/>
      <c r="LPP14" s="314"/>
      <c r="LPQ14" s="314"/>
      <c r="LPR14" s="314"/>
      <c r="LPS14" s="314"/>
      <c r="LPT14" s="314"/>
      <c r="LPU14" s="314"/>
      <c r="LPV14" s="314"/>
      <c r="LPW14" s="314"/>
      <c r="LPX14" s="314"/>
      <c r="LPY14" s="314"/>
      <c r="LPZ14" s="314"/>
      <c r="LQA14" s="314"/>
      <c r="LQB14" s="314"/>
      <c r="LQC14" s="314"/>
      <c r="LQD14" s="314"/>
      <c r="LQE14" s="314"/>
      <c r="LQF14" s="314"/>
      <c r="LQG14" s="314"/>
      <c r="LQH14" s="314"/>
      <c r="LQI14" s="314"/>
      <c r="LQJ14" s="314"/>
      <c r="LQK14" s="314"/>
      <c r="LQL14" s="314"/>
      <c r="LQM14" s="314"/>
      <c r="LQN14" s="314"/>
      <c r="LQO14" s="314"/>
      <c r="LQP14" s="314"/>
      <c r="LQQ14" s="314"/>
      <c r="LQR14" s="314"/>
      <c r="LQS14" s="314"/>
      <c r="LQT14" s="314"/>
      <c r="LQU14" s="314"/>
      <c r="LQV14" s="314"/>
      <c r="LQW14" s="314"/>
      <c r="LQX14" s="314"/>
      <c r="LQY14" s="314"/>
      <c r="LQZ14" s="314"/>
      <c r="LRA14" s="314"/>
      <c r="LRB14" s="314"/>
      <c r="LRC14" s="314"/>
      <c r="LRD14" s="314"/>
      <c r="LRE14" s="314"/>
      <c r="LRF14" s="314"/>
      <c r="LRG14" s="314"/>
      <c r="LRH14" s="314"/>
      <c r="LRI14" s="314"/>
      <c r="LRJ14" s="314"/>
      <c r="LRK14" s="314"/>
      <c r="LRL14" s="314"/>
      <c r="LRM14" s="314"/>
      <c r="LRN14" s="314"/>
      <c r="LRO14" s="314"/>
      <c r="LRP14" s="314"/>
      <c r="LRQ14" s="314"/>
      <c r="LRR14" s="314"/>
      <c r="LRS14" s="314"/>
      <c r="LRT14" s="314"/>
      <c r="LRU14" s="314"/>
      <c r="LRV14" s="314"/>
      <c r="LRW14" s="314"/>
      <c r="LRX14" s="314"/>
      <c r="LRY14" s="314"/>
      <c r="LRZ14" s="314"/>
      <c r="LSA14" s="314"/>
      <c r="LSB14" s="314"/>
      <c r="LSC14" s="314"/>
      <c r="LSD14" s="314"/>
      <c r="LSE14" s="314"/>
      <c r="LSF14" s="314"/>
      <c r="LSG14" s="314"/>
      <c r="LSH14" s="314"/>
      <c r="LSI14" s="314"/>
      <c r="LSJ14" s="314"/>
      <c r="LSK14" s="314"/>
      <c r="LSL14" s="314"/>
      <c r="LSM14" s="314"/>
      <c r="LSN14" s="314"/>
      <c r="LSO14" s="314"/>
      <c r="LSP14" s="314"/>
      <c r="LSQ14" s="314"/>
      <c r="LSR14" s="314"/>
      <c r="LSS14" s="314"/>
      <c r="LST14" s="314"/>
      <c r="LSU14" s="314"/>
      <c r="LSV14" s="314"/>
      <c r="LSW14" s="314"/>
      <c r="LSX14" s="314"/>
      <c r="LSY14" s="314"/>
      <c r="LSZ14" s="314"/>
      <c r="LTA14" s="314"/>
      <c r="LTB14" s="314"/>
      <c r="LTC14" s="314"/>
      <c r="LTD14" s="314"/>
      <c r="LTE14" s="314"/>
      <c r="LTF14" s="314"/>
      <c r="LTG14" s="314"/>
      <c r="LTH14" s="314"/>
      <c r="LTI14" s="314"/>
      <c r="LTJ14" s="314"/>
      <c r="LTK14" s="314"/>
      <c r="LTL14" s="314"/>
      <c r="LTM14" s="314"/>
      <c r="LTN14" s="314"/>
      <c r="LTO14" s="314"/>
      <c r="LTP14" s="314"/>
      <c r="LTQ14" s="314"/>
      <c r="LTR14" s="314"/>
      <c r="LTS14" s="314"/>
      <c r="LTT14" s="314"/>
      <c r="LTU14" s="314"/>
      <c r="LTV14" s="314"/>
      <c r="LTW14" s="314"/>
      <c r="LTX14" s="314"/>
      <c r="LTY14" s="314"/>
      <c r="LTZ14" s="314"/>
      <c r="LUA14" s="314"/>
      <c r="LUB14" s="314"/>
      <c r="LUC14" s="314"/>
      <c r="LUD14" s="314"/>
      <c r="LUE14" s="314"/>
      <c r="LUF14" s="314"/>
      <c r="LUG14" s="314"/>
      <c r="LUH14" s="314"/>
      <c r="LUI14" s="314"/>
      <c r="LUJ14" s="314"/>
      <c r="LUK14" s="314"/>
      <c r="LUL14" s="314"/>
      <c r="LUM14" s="314"/>
      <c r="LUN14" s="314"/>
      <c r="LUO14" s="314"/>
      <c r="LUP14" s="314"/>
      <c r="LUQ14" s="314"/>
      <c r="LUR14" s="314"/>
      <c r="LUS14" s="314"/>
      <c r="LUT14" s="314"/>
      <c r="LUU14" s="314"/>
      <c r="LUV14" s="314"/>
      <c r="LUW14" s="314"/>
      <c r="LUX14" s="314"/>
      <c r="LUY14" s="314"/>
      <c r="LUZ14" s="314"/>
      <c r="LVA14" s="314"/>
      <c r="LVB14" s="314"/>
      <c r="LVC14" s="314"/>
      <c r="LVD14" s="314"/>
      <c r="LVE14" s="314"/>
      <c r="LVF14" s="314"/>
      <c r="LVG14" s="314"/>
      <c r="LVH14" s="314"/>
      <c r="LVI14" s="314"/>
      <c r="LVJ14" s="314"/>
      <c r="LVK14" s="314"/>
      <c r="LVL14" s="314"/>
      <c r="LVM14" s="314"/>
      <c r="LVN14" s="314"/>
      <c r="LVO14" s="314"/>
      <c r="LVP14" s="314"/>
      <c r="LVQ14" s="314"/>
      <c r="LVR14" s="314"/>
      <c r="LVS14" s="314"/>
      <c r="LVT14" s="314"/>
      <c r="LVU14" s="314"/>
      <c r="LVV14" s="314"/>
      <c r="LVW14" s="314"/>
      <c r="LVX14" s="314"/>
      <c r="LVY14" s="314"/>
      <c r="LVZ14" s="314"/>
      <c r="LWA14" s="314"/>
      <c r="LWB14" s="314"/>
      <c r="LWC14" s="314"/>
      <c r="LWD14" s="314"/>
      <c r="LWE14" s="314"/>
      <c r="LWF14" s="314"/>
      <c r="LWG14" s="314"/>
      <c r="LWH14" s="314"/>
      <c r="LWI14" s="314"/>
      <c r="LWJ14" s="314"/>
      <c r="LWK14" s="314"/>
      <c r="LWL14" s="314"/>
      <c r="LWM14" s="314"/>
      <c r="LWN14" s="314"/>
      <c r="LWO14" s="314"/>
      <c r="LWP14" s="314"/>
      <c r="LWQ14" s="314"/>
      <c r="LWR14" s="314"/>
      <c r="LWS14" s="314"/>
      <c r="LWT14" s="314"/>
      <c r="LWU14" s="314"/>
      <c r="LWV14" s="314"/>
      <c r="LWW14" s="314"/>
      <c r="LWX14" s="314"/>
      <c r="LWY14" s="314"/>
      <c r="LWZ14" s="314"/>
      <c r="LXA14" s="314"/>
      <c r="LXB14" s="314"/>
      <c r="LXC14" s="314"/>
      <c r="LXD14" s="314"/>
      <c r="LXE14" s="314"/>
      <c r="LXF14" s="314"/>
      <c r="LXG14" s="314"/>
      <c r="LXH14" s="314"/>
      <c r="LXI14" s="314"/>
      <c r="LXJ14" s="314"/>
      <c r="LXK14" s="314"/>
      <c r="LXL14" s="314"/>
      <c r="LXM14" s="314"/>
      <c r="LXN14" s="314"/>
      <c r="LXO14" s="314"/>
      <c r="LXP14" s="314"/>
      <c r="LXQ14" s="314"/>
      <c r="LXR14" s="314"/>
      <c r="LXS14" s="314"/>
      <c r="LXT14" s="314"/>
      <c r="LXU14" s="314"/>
      <c r="LXV14" s="314"/>
      <c r="LXW14" s="314"/>
      <c r="LXX14" s="314"/>
      <c r="LXY14" s="314"/>
      <c r="LXZ14" s="314"/>
      <c r="LYA14" s="314"/>
      <c r="LYB14" s="314"/>
      <c r="LYC14" s="314"/>
      <c r="LYD14" s="314"/>
      <c r="LYE14" s="314"/>
      <c r="LYF14" s="314"/>
      <c r="LYG14" s="314"/>
      <c r="LYH14" s="314"/>
      <c r="LYI14" s="314"/>
      <c r="LYJ14" s="314"/>
      <c r="LYK14" s="314"/>
      <c r="LYL14" s="314"/>
      <c r="LYM14" s="314"/>
      <c r="LYN14" s="314"/>
      <c r="LYO14" s="314"/>
      <c r="LYP14" s="314"/>
      <c r="LYQ14" s="314"/>
      <c r="LYR14" s="314"/>
      <c r="LYS14" s="314"/>
      <c r="LYT14" s="314"/>
      <c r="LYU14" s="314"/>
      <c r="LYV14" s="314"/>
      <c r="LYW14" s="314"/>
      <c r="LYX14" s="314"/>
      <c r="LYY14" s="314"/>
      <c r="LYZ14" s="314"/>
      <c r="LZA14" s="314"/>
      <c r="LZB14" s="314"/>
      <c r="LZC14" s="314"/>
      <c r="LZD14" s="314"/>
      <c r="LZE14" s="314"/>
      <c r="LZF14" s="314"/>
      <c r="LZG14" s="314"/>
      <c r="LZH14" s="314"/>
      <c r="LZI14" s="314"/>
      <c r="LZJ14" s="314"/>
      <c r="LZK14" s="314"/>
      <c r="LZL14" s="314"/>
      <c r="LZM14" s="314"/>
      <c r="LZN14" s="314"/>
      <c r="LZO14" s="314"/>
      <c r="LZP14" s="314"/>
      <c r="LZQ14" s="314"/>
      <c r="LZR14" s="314"/>
      <c r="LZS14" s="314"/>
      <c r="LZT14" s="314"/>
      <c r="LZU14" s="314"/>
      <c r="LZV14" s="314"/>
      <c r="LZW14" s="314"/>
      <c r="LZX14" s="314"/>
      <c r="LZY14" s="314"/>
      <c r="LZZ14" s="314"/>
      <c r="MAA14" s="314"/>
      <c r="MAB14" s="314"/>
      <c r="MAC14" s="314"/>
      <c r="MAD14" s="314"/>
      <c r="MAE14" s="314"/>
      <c r="MAF14" s="314"/>
      <c r="MAG14" s="314"/>
      <c r="MAH14" s="314"/>
      <c r="MAI14" s="314"/>
      <c r="MAJ14" s="314"/>
      <c r="MAK14" s="314"/>
      <c r="MAL14" s="314"/>
      <c r="MAM14" s="314"/>
      <c r="MAN14" s="314"/>
      <c r="MAO14" s="314"/>
      <c r="MAP14" s="314"/>
      <c r="MAQ14" s="314"/>
      <c r="MAR14" s="314"/>
      <c r="MAS14" s="314"/>
      <c r="MAT14" s="314"/>
      <c r="MAU14" s="314"/>
      <c r="MAV14" s="314"/>
      <c r="MAW14" s="314"/>
      <c r="MAX14" s="314"/>
      <c r="MAY14" s="314"/>
      <c r="MAZ14" s="314"/>
      <c r="MBA14" s="314"/>
      <c r="MBB14" s="314"/>
      <c r="MBC14" s="314"/>
      <c r="MBD14" s="314"/>
      <c r="MBE14" s="314"/>
      <c r="MBF14" s="314"/>
      <c r="MBG14" s="314"/>
      <c r="MBH14" s="314"/>
      <c r="MBI14" s="314"/>
      <c r="MBJ14" s="314"/>
      <c r="MBK14" s="314"/>
      <c r="MBL14" s="314"/>
      <c r="MBM14" s="314"/>
      <c r="MBN14" s="314"/>
      <c r="MBO14" s="314"/>
      <c r="MBP14" s="314"/>
      <c r="MBQ14" s="314"/>
      <c r="MBR14" s="314"/>
      <c r="MBS14" s="314"/>
      <c r="MBT14" s="314"/>
      <c r="MBU14" s="314"/>
      <c r="MBV14" s="314"/>
      <c r="MBW14" s="314"/>
      <c r="MBX14" s="314"/>
      <c r="MBY14" s="314"/>
      <c r="MBZ14" s="314"/>
      <c r="MCA14" s="314"/>
      <c r="MCB14" s="314"/>
      <c r="MCC14" s="314"/>
      <c r="MCD14" s="314"/>
      <c r="MCE14" s="314"/>
      <c r="MCF14" s="314"/>
      <c r="MCG14" s="314"/>
      <c r="MCH14" s="314"/>
      <c r="MCI14" s="314"/>
      <c r="MCJ14" s="314"/>
      <c r="MCK14" s="314"/>
      <c r="MCL14" s="314"/>
      <c r="MCM14" s="314"/>
      <c r="MCN14" s="314"/>
      <c r="MCO14" s="314"/>
      <c r="MCP14" s="314"/>
      <c r="MCQ14" s="314"/>
      <c r="MCR14" s="314"/>
      <c r="MCS14" s="314"/>
      <c r="MCT14" s="314"/>
      <c r="MCU14" s="314"/>
      <c r="MCV14" s="314"/>
      <c r="MCW14" s="314"/>
      <c r="MCX14" s="314"/>
      <c r="MCY14" s="314"/>
      <c r="MCZ14" s="314"/>
      <c r="MDA14" s="314"/>
      <c r="MDB14" s="314"/>
      <c r="MDC14" s="314"/>
      <c r="MDD14" s="314"/>
      <c r="MDE14" s="314"/>
      <c r="MDF14" s="314"/>
      <c r="MDG14" s="314"/>
      <c r="MDH14" s="314"/>
      <c r="MDI14" s="314"/>
      <c r="MDJ14" s="314"/>
      <c r="MDK14" s="314"/>
      <c r="MDL14" s="314"/>
      <c r="MDM14" s="314"/>
      <c r="MDN14" s="314"/>
      <c r="MDO14" s="314"/>
      <c r="MDP14" s="314"/>
      <c r="MDQ14" s="314"/>
      <c r="MDR14" s="314"/>
      <c r="MDS14" s="314"/>
      <c r="MDT14" s="314"/>
      <c r="MDU14" s="314"/>
      <c r="MDV14" s="314"/>
      <c r="MDW14" s="314"/>
      <c r="MDX14" s="314"/>
      <c r="MDY14" s="314"/>
      <c r="MDZ14" s="314"/>
      <c r="MEA14" s="314"/>
      <c r="MEB14" s="314"/>
      <c r="MEC14" s="314"/>
      <c r="MED14" s="314"/>
      <c r="MEE14" s="314"/>
      <c r="MEF14" s="314"/>
      <c r="MEG14" s="314"/>
      <c r="MEH14" s="314"/>
      <c r="MEI14" s="314"/>
      <c r="MEJ14" s="314"/>
      <c r="MEK14" s="314"/>
      <c r="MEL14" s="314"/>
      <c r="MEM14" s="314"/>
      <c r="MEN14" s="314"/>
      <c r="MEO14" s="314"/>
      <c r="MEP14" s="314"/>
      <c r="MEQ14" s="314"/>
      <c r="MER14" s="314"/>
      <c r="MES14" s="314"/>
      <c r="MET14" s="314"/>
      <c r="MEU14" s="314"/>
      <c r="MEV14" s="314"/>
      <c r="MEW14" s="314"/>
      <c r="MEX14" s="314"/>
      <c r="MEY14" s="314"/>
      <c r="MEZ14" s="314"/>
      <c r="MFA14" s="314"/>
      <c r="MFB14" s="314"/>
      <c r="MFC14" s="314"/>
      <c r="MFD14" s="314"/>
      <c r="MFE14" s="314"/>
      <c r="MFF14" s="314"/>
      <c r="MFG14" s="314"/>
      <c r="MFH14" s="314"/>
      <c r="MFI14" s="314"/>
      <c r="MFJ14" s="314"/>
      <c r="MFK14" s="314"/>
      <c r="MFL14" s="314"/>
      <c r="MFM14" s="314"/>
      <c r="MFN14" s="314"/>
      <c r="MFO14" s="314"/>
      <c r="MFP14" s="314"/>
      <c r="MFQ14" s="314"/>
      <c r="MFR14" s="314"/>
      <c r="MFS14" s="314"/>
      <c r="MFT14" s="314"/>
      <c r="MFU14" s="314"/>
      <c r="MFV14" s="314"/>
      <c r="MFW14" s="314"/>
      <c r="MFX14" s="314"/>
      <c r="MFY14" s="314"/>
      <c r="MFZ14" s="314"/>
      <c r="MGA14" s="314"/>
      <c r="MGB14" s="314"/>
      <c r="MGC14" s="314"/>
      <c r="MGD14" s="314"/>
      <c r="MGE14" s="314"/>
      <c r="MGF14" s="314"/>
      <c r="MGG14" s="314"/>
      <c r="MGH14" s="314"/>
      <c r="MGI14" s="314"/>
      <c r="MGJ14" s="314"/>
      <c r="MGK14" s="314"/>
      <c r="MGL14" s="314"/>
      <c r="MGM14" s="314"/>
      <c r="MGN14" s="314"/>
      <c r="MGO14" s="314"/>
      <c r="MGP14" s="314"/>
      <c r="MGQ14" s="314"/>
      <c r="MGR14" s="314"/>
      <c r="MGS14" s="314"/>
      <c r="MGT14" s="314"/>
      <c r="MGU14" s="314"/>
      <c r="MGV14" s="314"/>
      <c r="MGW14" s="314"/>
      <c r="MGX14" s="314"/>
      <c r="MGY14" s="314"/>
      <c r="MGZ14" s="314"/>
      <c r="MHA14" s="314"/>
      <c r="MHB14" s="314"/>
      <c r="MHC14" s="314"/>
      <c r="MHD14" s="314"/>
      <c r="MHE14" s="314"/>
      <c r="MHF14" s="314"/>
      <c r="MHG14" s="314"/>
      <c r="MHH14" s="314"/>
      <c r="MHI14" s="314"/>
      <c r="MHJ14" s="314"/>
      <c r="MHK14" s="314"/>
      <c r="MHL14" s="314"/>
      <c r="MHM14" s="314"/>
      <c r="MHN14" s="314"/>
      <c r="MHO14" s="314"/>
      <c r="MHP14" s="314"/>
      <c r="MHQ14" s="314"/>
      <c r="MHR14" s="314"/>
      <c r="MHS14" s="314"/>
      <c r="MHT14" s="314"/>
      <c r="MHU14" s="314"/>
      <c r="MHV14" s="314"/>
      <c r="MHW14" s="314"/>
      <c r="MHX14" s="314"/>
      <c r="MHY14" s="314"/>
      <c r="MHZ14" s="314"/>
      <c r="MIA14" s="314"/>
      <c r="MIB14" s="314"/>
      <c r="MIC14" s="314"/>
      <c r="MID14" s="314"/>
      <c r="MIE14" s="314"/>
      <c r="MIF14" s="314"/>
      <c r="MIG14" s="314"/>
      <c r="MIH14" s="314"/>
      <c r="MII14" s="314"/>
      <c r="MIJ14" s="314"/>
      <c r="MIK14" s="314"/>
      <c r="MIL14" s="314"/>
      <c r="MIM14" s="314"/>
      <c r="MIN14" s="314"/>
      <c r="MIO14" s="314"/>
      <c r="MIP14" s="314"/>
      <c r="MIQ14" s="314"/>
      <c r="MIR14" s="314"/>
      <c r="MIS14" s="314"/>
      <c r="MIT14" s="314"/>
      <c r="MIU14" s="314"/>
      <c r="MIV14" s="314"/>
      <c r="MIW14" s="314"/>
      <c r="MIX14" s="314"/>
      <c r="MIY14" s="314"/>
      <c r="MIZ14" s="314"/>
      <c r="MJA14" s="314"/>
      <c r="MJB14" s="314"/>
      <c r="MJC14" s="314"/>
      <c r="MJD14" s="314"/>
      <c r="MJE14" s="314"/>
      <c r="MJF14" s="314"/>
      <c r="MJG14" s="314"/>
      <c r="MJH14" s="314"/>
      <c r="MJI14" s="314"/>
      <c r="MJJ14" s="314"/>
      <c r="MJK14" s="314"/>
      <c r="MJL14" s="314"/>
      <c r="MJM14" s="314"/>
      <c r="MJN14" s="314"/>
      <c r="MJO14" s="314"/>
      <c r="MJP14" s="314"/>
      <c r="MJQ14" s="314"/>
      <c r="MJR14" s="314"/>
      <c r="MJS14" s="314"/>
      <c r="MJT14" s="314"/>
      <c r="MJU14" s="314"/>
      <c r="MJV14" s="314"/>
      <c r="MJW14" s="314"/>
      <c r="MJX14" s="314"/>
      <c r="MJY14" s="314"/>
      <c r="MJZ14" s="314"/>
      <c r="MKA14" s="314"/>
      <c r="MKB14" s="314"/>
      <c r="MKC14" s="314"/>
      <c r="MKD14" s="314"/>
      <c r="MKE14" s="314"/>
      <c r="MKF14" s="314"/>
      <c r="MKG14" s="314"/>
      <c r="MKH14" s="314"/>
      <c r="MKI14" s="314"/>
      <c r="MKJ14" s="314"/>
      <c r="MKK14" s="314"/>
      <c r="MKL14" s="314"/>
      <c r="MKM14" s="314"/>
      <c r="MKN14" s="314"/>
      <c r="MKO14" s="314"/>
      <c r="MKP14" s="314"/>
      <c r="MKQ14" s="314"/>
      <c r="MKR14" s="314"/>
      <c r="MKS14" s="314"/>
      <c r="MKT14" s="314"/>
      <c r="MKU14" s="314"/>
      <c r="MKV14" s="314"/>
      <c r="MKW14" s="314"/>
      <c r="MKX14" s="314"/>
      <c r="MKY14" s="314"/>
      <c r="MKZ14" s="314"/>
      <c r="MLA14" s="314"/>
      <c r="MLB14" s="314"/>
      <c r="MLC14" s="314"/>
      <c r="MLD14" s="314"/>
      <c r="MLE14" s="314"/>
      <c r="MLF14" s="314"/>
      <c r="MLG14" s="314"/>
      <c r="MLH14" s="314"/>
      <c r="MLI14" s="314"/>
      <c r="MLJ14" s="314"/>
      <c r="MLK14" s="314"/>
      <c r="MLL14" s="314"/>
      <c r="MLM14" s="314"/>
      <c r="MLN14" s="314"/>
      <c r="MLO14" s="314"/>
      <c r="MLP14" s="314"/>
      <c r="MLQ14" s="314"/>
      <c r="MLR14" s="314"/>
      <c r="MLS14" s="314"/>
      <c r="MLT14" s="314"/>
      <c r="MLU14" s="314"/>
      <c r="MLV14" s="314"/>
      <c r="MLW14" s="314"/>
      <c r="MLX14" s="314"/>
      <c r="MLY14" s="314"/>
      <c r="MLZ14" s="314"/>
      <c r="MMA14" s="314"/>
      <c r="MMB14" s="314"/>
      <c r="MMC14" s="314"/>
      <c r="MMD14" s="314"/>
      <c r="MME14" s="314"/>
      <c r="MMF14" s="314"/>
      <c r="MMG14" s="314"/>
      <c r="MMH14" s="314"/>
      <c r="MMI14" s="314"/>
      <c r="MMJ14" s="314"/>
      <c r="MMK14" s="314"/>
      <c r="MML14" s="314"/>
      <c r="MMM14" s="314"/>
      <c r="MMN14" s="314"/>
      <c r="MMO14" s="314"/>
      <c r="MMP14" s="314"/>
      <c r="MMQ14" s="314"/>
      <c r="MMR14" s="314"/>
      <c r="MMS14" s="314"/>
      <c r="MMT14" s="314"/>
      <c r="MMU14" s="314"/>
      <c r="MMV14" s="314"/>
      <c r="MMW14" s="314"/>
      <c r="MMX14" s="314"/>
      <c r="MMY14" s="314"/>
      <c r="MMZ14" s="314"/>
      <c r="MNA14" s="314"/>
      <c r="MNB14" s="314"/>
      <c r="MNC14" s="314"/>
      <c r="MND14" s="314"/>
      <c r="MNE14" s="314"/>
      <c r="MNF14" s="314"/>
      <c r="MNG14" s="314"/>
      <c r="MNH14" s="314"/>
      <c r="MNI14" s="314"/>
      <c r="MNJ14" s="314"/>
      <c r="MNK14" s="314"/>
      <c r="MNL14" s="314"/>
      <c r="MNM14" s="314"/>
      <c r="MNN14" s="314"/>
      <c r="MNO14" s="314"/>
      <c r="MNP14" s="314"/>
      <c r="MNQ14" s="314"/>
      <c r="MNR14" s="314"/>
      <c r="MNS14" s="314"/>
      <c r="MNT14" s="314"/>
      <c r="MNU14" s="314"/>
      <c r="MNV14" s="314"/>
      <c r="MNW14" s="314"/>
      <c r="MNX14" s="314"/>
      <c r="MNY14" s="314"/>
      <c r="MNZ14" s="314"/>
      <c r="MOA14" s="314"/>
      <c r="MOB14" s="314"/>
      <c r="MOC14" s="314"/>
      <c r="MOD14" s="314"/>
      <c r="MOE14" s="314"/>
      <c r="MOF14" s="314"/>
      <c r="MOG14" s="314"/>
      <c r="MOH14" s="314"/>
      <c r="MOI14" s="314"/>
      <c r="MOJ14" s="314"/>
      <c r="MOK14" s="314"/>
      <c r="MOL14" s="314"/>
      <c r="MOM14" s="314"/>
      <c r="MON14" s="314"/>
      <c r="MOO14" s="314"/>
      <c r="MOP14" s="314"/>
      <c r="MOQ14" s="314"/>
      <c r="MOR14" s="314"/>
      <c r="MOS14" s="314"/>
      <c r="MOT14" s="314"/>
      <c r="MOU14" s="314"/>
      <c r="MOV14" s="314"/>
      <c r="MOW14" s="314"/>
      <c r="MOX14" s="314"/>
      <c r="MOY14" s="314"/>
      <c r="MOZ14" s="314"/>
      <c r="MPA14" s="314"/>
      <c r="MPB14" s="314"/>
      <c r="MPC14" s="314"/>
      <c r="MPD14" s="314"/>
      <c r="MPE14" s="314"/>
      <c r="MPF14" s="314"/>
      <c r="MPG14" s="314"/>
      <c r="MPH14" s="314"/>
      <c r="MPI14" s="314"/>
      <c r="MPJ14" s="314"/>
      <c r="MPK14" s="314"/>
      <c r="MPL14" s="314"/>
      <c r="MPM14" s="314"/>
      <c r="MPN14" s="314"/>
      <c r="MPO14" s="314"/>
      <c r="MPP14" s="314"/>
      <c r="MPQ14" s="314"/>
      <c r="MPR14" s="314"/>
      <c r="MPS14" s="314"/>
      <c r="MPT14" s="314"/>
      <c r="MPU14" s="314"/>
      <c r="MPV14" s="314"/>
      <c r="MPW14" s="314"/>
      <c r="MPX14" s="314"/>
      <c r="MPY14" s="314"/>
      <c r="MPZ14" s="314"/>
      <c r="MQA14" s="314"/>
      <c r="MQB14" s="314"/>
      <c r="MQC14" s="314"/>
      <c r="MQD14" s="314"/>
      <c r="MQE14" s="314"/>
      <c r="MQF14" s="314"/>
      <c r="MQG14" s="314"/>
      <c r="MQH14" s="314"/>
      <c r="MQI14" s="314"/>
      <c r="MQJ14" s="314"/>
      <c r="MQK14" s="314"/>
      <c r="MQL14" s="314"/>
      <c r="MQM14" s="314"/>
      <c r="MQN14" s="314"/>
      <c r="MQO14" s="314"/>
      <c r="MQP14" s="314"/>
      <c r="MQQ14" s="314"/>
      <c r="MQR14" s="314"/>
      <c r="MQS14" s="314"/>
      <c r="MQT14" s="314"/>
      <c r="MQU14" s="314"/>
      <c r="MQV14" s="314"/>
      <c r="MQW14" s="314"/>
      <c r="MQX14" s="314"/>
      <c r="MQY14" s="314"/>
      <c r="MQZ14" s="314"/>
      <c r="MRA14" s="314"/>
      <c r="MRB14" s="314"/>
      <c r="MRC14" s="314"/>
      <c r="MRD14" s="314"/>
      <c r="MRE14" s="314"/>
      <c r="MRF14" s="314"/>
      <c r="MRG14" s="314"/>
      <c r="MRH14" s="314"/>
      <c r="MRI14" s="314"/>
      <c r="MRJ14" s="314"/>
      <c r="MRK14" s="314"/>
      <c r="MRL14" s="314"/>
      <c r="MRM14" s="314"/>
      <c r="MRN14" s="314"/>
      <c r="MRO14" s="314"/>
      <c r="MRP14" s="314"/>
      <c r="MRQ14" s="314"/>
      <c r="MRR14" s="314"/>
      <c r="MRS14" s="314"/>
      <c r="MRT14" s="314"/>
      <c r="MRU14" s="314"/>
      <c r="MRV14" s="314"/>
      <c r="MRW14" s="314"/>
      <c r="MRX14" s="314"/>
      <c r="MRY14" s="314"/>
      <c r="MRZ14" s="314"/>
      <c r="MSA14" s="314"/>
      <c r="MSB14" s="314"/>
      <c r="MSC14" s="314"/>
      <c r="MSD14" s="314"/>
      <c r="MSE14" s="314"/>
      <c r="MSF14" s="314"/>
      <c r="MSG14" s="314"/>
      <c r="MSH14" s="314"/>
      <c r="MSI14" s="314"/>
      <c r="MSJ14" s="314"/>
      <c r="MSK14" s="314"/>
      <c r="MSL14" s="314"/>
      <c r="MSM14" s="314"/>
      <c r="MSN14" s="314"/>
      <c r="MSO14" s="314"/>
      <c r="MSP14" s="314"/>
      <c r="MSQ14" s="314"/>
      <c r="MSR14" s="314"/>
      <c r="MSS14" s="314"/>
      <c r="MST14" s="314"/>
      <c r="MSU14" s="314"/>
      <c r="MSV14" s="314"/>
      <c r="MSW14" s="314"/>
      <c r="MSX14" s="314"/>
      <c r="MSY14" s="314"/>
      <c r="MSZ14" s="314"/>
      <c r="MTA14" s="314"/>
      <c r="MTB14" s="314"/>
      <c r="MTC14" s="314"/>
      <c r="MTD14" s="314"/>
      <c r="MTE14" s="314"/>
      <c r="MTF14" s="314"/>
      <c r="MTG14" s="314"/>
      <c r="MTH14" s="314"/>
      <c r="MTI14" s="314"/>
      <c r="MTJ14" s="314"/>
      <c r="MTK14" s="314"/>
      <c r="MTL14" s="314"/>
      <c r="MTM14" s="314"/>
      <c r="MTN14" s="314"/>
      <c r="MTO14" s="314"/>
      <c r="MTP14" s="314"/>
      <c r="MTQ14" s="314"/>
      <c r="MTR14" s="314"/>
      <c r="MTS14" s="314"/>
      <c r="MTT14" s="314"/>
      <c r="MTU14" s="314"/>
      <c r="MTV14" s="314"/>
      <c r="MTW14" s="314"/>
      <c r="MTX14" s="314"/>
      <c r="MTY14" s="314"/>
      <c r="MTZ14" s="314"/>
      <c r="MUA14" s="314"/>
      <c r="MUB14" s="314"/>
      <c r="MUC14" s="314"/>
      <c r="MUD14" s="314"/>
      <c r="MUE14" s="314"/>
      <c r="MUF14" s="314"/>
      <c r="MUG14" s="314"/>
      <c r="MUH14" s="314"/>
      <c r="MUI14" s="314"/>
      <c r="MUJ14" s="314"/>
      <c r="MUK14" s="314"/>
      <c r="MUL14" s="314"/>
      <c r="MUM14" s="314"/>
      <c r="MUN14" s="314"/>
      <c r="MUO14" s="314"/>
      <c r="MUP14" s="314"/>
      <c r="MUQ14" s="314"/>
      <c r="MUR14" s="314"/>
      <c r="MUS14" s="314"/>
      <c r="MUT14" s="314"/>
      <c r="MUU14" s="314"/>
      <c r="MUV14" s="314"/>
      <c r="MUW14" s="314"/>
      <c r="MUX14" s="314"/>
      <c r="MUY14" s="314"/>
      <c r="MUZ14" s="314"/>
      <c r="MVA14" s="314"/>
      <c r="MVB14" s="314"/>
      <c r="MVC14" s="314"/>
      <c r="MVD14" s="314"/>
      <c r="MVE14" s="314"/>
      <c r="MVF14" s="314"/>
      <c r="MVG14" s="314"/>
      <c r="MVH14" s="314"/>
      <c r="MVI14" s="314"/>
      <c r="MVJ14" s="314"/>
      <c r="MVK14" s="314"/>
      <c r="MVL14" s="314"/>
      <c r="MVM14" s="314"/>
      <c r="MVN14" s="314"/>
      <c r="MVO14" s="314"/>
      <c r="MVP14" s="314"/>
      <c r="MVQ14" s="314"/>
      <c r="MVR14" s="314"/>
      <c r="MVS14" s="314"/>
      <c r="MVT14" s="314"/>
      <c r="MVU14" s="314"/>
      <c r="MVV14" s="314"/>
      <c r="MVW14" s="314"/>
      <c r="MVX14" s="314"/>
      <c r="MVY14" s="314"/>
      <c r="MVZ14" s="314"/>
      <c r="MWA14" s="314"/>
      <c r="MWB14" s="314"/>
      <c r="MWC14" s="314"/>
      <c r="MWD14" s="314"/>
      <c r="MWE14" s="314"/>
      <c r="MWF14" s="314"/>
      <c r="MWG14" s="314"/>
      <c r="MWH14" s="314"/>
      <c r="MWI14" s="314"/>
      <c r="MWJ14" s="314"/>
      <c r="MWK14" s="314"/>
      <c r="MWL14" s="314"/>
      <c r="MWM14" s="314"/>
      <c r="MWN14" s="314"/>
      <c r="MWO14" s="314"/>
      <c r="MWP14" s="314"/>
      <c r="MWQ14" s="314"/>
      <c r="MWR14" s="314"/>
      <c r="MWS14" s="314"/>
      <c r="MWT14" s="314"/>
      <c r="MWU14" s="314"/>
      <c r="MWV14" s="314"/>
      <c r="MWW14" s="314"/>
      <c r="MWX14" s="314"/>
      <c r="MWY14" s="314"/>
      <c r="MWZ14" s="314"/>
      <c r="MXA14" s="314"/>
      <c r="MXB14" s="314"/>
      <c r="MXC14" s="314"/>
      <c r="MXD14" s="314"/>
      <c r="MXE14" s="314"/>
      <c r="MXF14" s="314"/>
      <c r="MXG14" s="314"/>
      <c r="MXH14" s="314"/>
      <c r="MXI14" s="314"/>
      <c r="MXJ14" s="314"/>
      <c r="MXK14" s="314"/>
      <c r="MXL14" s="314"/>
      <c r="MXM14" s="314"/>
      <c r="MXN14" s="314"/>
      <c r="MXO14" s="314"/>
      <c r="MXP14" s="314"/>
      <c r="MXQ14" s="314"/>
      <c r="MXR14" s="314"/>
      <c r="MXS14" s="314"/>
      <c r="MXT14" s="314"/>
      <c r="MXU14" s="314"/>
      <c r="MXV14" s="314"/>
      <c r="MXW14" s="314"/>
      <c r="MXX14" s="314"/>
      <c r="MXY14" s="314"/>
      <c r="MXZ14" s="314"/>
      <c r="MYA14" s="314"/>
      <c r="MYB14" s="314"/>
      <c r="MYC14" s="314"/>
      <c r="MYD14" s="314"/>
      <c r="MYE14" s="314"/>
      <c r="MYF14" s="314"/>
      <c r="MYG14" s="314"/>
      <c r="MYH14" s="314"/>
      <c r="MYI14" s="314"/>
      <c r="MYJ14" s="314"/>
      <c r="MYK14" s="314"/>
      <c r="MYL14" s="314"/>
      <c r="MYM14" s="314"/>
      <c r="MYN14" s="314"/>
      <c r="MYO14" s="314"/>
      <c r="MYP14" s="314"/>
      <c r="MYQ14" s="314"/>
      <c r="MYR14" s="314"/>
      <c r="MYS14" s="314"/>
      <c r="MYT14" s="314"/>
      <c r="MYU14" s="314"/>
      <c r="MYV14" s="314"/>
      <c r="MYW14" s="314"/>
      <c r="MYX14" s="314"/>
      <c r="MYY14" s="314"/>
      <c r="MYZ14" s="314"/>
      <c r="MZA14" s="314"/>
      <c r="MZB14" s="314"/>
      <c r="MZC14" s="314"/>
      <c r="MZD14" s="314"/>
      <c r="MZE14" s="314"/>
      <c r="MZF14" s="314"/>
      <c r="MZG14" s="314"/>
      <c r="MZH14" s="314"/>
      <c r="MZI14" s="314"/>
      <c r="MZJ14" s="314"/>
      <c r="MZK14" s="314"/>
      <c r="MZL14" s="314"/>
      <c r="MZM14" s="314"/>
      <c r="MZN14" s="314"/>
      <c r="MZO14" s="314"/>
      <c r="MZP14" s="314"/>
      <c r="MZQ14" s="314"/>
      <c r="MZR14" s="314"/>
      <c r="MZS14" s="314"/>
      <c r="MZT14" s="314"/>
      <c r="MZU14" s="314"/>
      <c r="MZV14" s="314"/>
      <c r="MZW14" s="314"/>
      <c r="MZX14" s="314"/>
      <c r="MZY14" s="314"/>
      <c r="MZZ14" s="314"/>
      <c r="NAA14" s="314"/>
      <c r="NAB14" s="314"/>
      <c r="NAC14" s="314"/>
      <c r="NAD14" s="314"/>
      <c r="NAE14" s="314"/>
      <c r="NAF14" s="314"/>
      <c r="NAG14" s="314"/>
      <c r="NAH14" s="314"/>
      <c r="NAI14" s="314"/>
      <c r="NAJ14" s="314"/>
      <c r="NAK14" s="314"/>
      <c r="NAL14" s="314"/>
      <c r="NAM14" s="314"/>
      <c r="NAN14" s="314"/>
      <c r="NAO14" s="314"/>
      <c r="NAP14" s="314"/>
      <c r="NAQ14" s="314"/>
      <c r="NAR14" s="314"/>
      <c r="NAS14" s="314"/>
      <c r="NAT14" s="314"/>
      <c r="NAU14" s="314"/>
      <c r="NAV14" s="314"/>
      <c r="NAW14" s="314"/>
      <c r="NAX14" s="314"/>
      <c r="NAY14" s="314"/>
      <c r="NAZ14" s="314"/>
      <c r="NBA14" s="314"/>
      <c r="NBB14" s="314"/>
      <c r="NBC14" s="314"/>
      <c r="NBD14" s="314"/>
      <c r="NBE14" s="314"/>
      <c r="NBF14" s="314"/>
      <c r="NBG14" s="314"/>
      <c r="NBH14" s="314"/>
      <c r="NBI14" s="314"/>
      <c r="NBJ14" s="314"/>
      <c r="NBK14" s="314"/>
      <c r="NBL14" s="314"/>
      <c r="NBM14" s="314"/>
      <c r="NBN14" s="314"/>
      <c r="NBO14" s="314"/>
      <c r="NBP14" s="314"/>
      <c r="NBQ14" s="314"/>
      <c r="NBR14" s="314"/>
      <c r="NBS14" s="314"/>
      <c r="NBT14" s="314"/>
      <c r="NBU14" s="314"/>
      <c r="NBV14" s="314"/>
      <c r="NBW14" s="314"/>
      <c r="NBX14" s="314"/>
      <c r="NBY14" s="314"/>
      <c r="NBZ14" s="314"/>
      <c r="NCA14" s="314"/>
      <c r="NCB14" s="314"/>
      <c r="NCC14" s="314"/>
      <c r="NCD14" s="314"/>
      <c r="NCE14" s="314"/>
      <c r="NCF14" s="314"/>
      <c r="NCG14" s="314"/>
      <c r="NCH14" s="314"/>
      <c r="NCI14" s="314"/>
      <c r="NCJ14" s="314"/>
      <c r="NCK14" s="314"/>
      <c r="NCL14" s="314"/>
      <c r="NCM14" s="314"/>
      <c r="NCN14" s="314"/>
      <c r="NCO14" s="314"/>
      <c r="NCP14" s="314"/>
      <c r="NCQ14" s="314"/>
      <c r="NCR14" s="314"/>
      <c r="NCS14" s="314"/>
      <c r="NCT14" s="314"/>
      <c r="NCU14" s="314"/>
      <c r="NCV14" s="314"/>
      <c r="NCW14" s="314"/>
      <c r="NCX14" s="314"/>
      <c r="NCY14" s="314"/>
      <c r="NCZ14" s="314"/>
      <c r="NDA14" s="314"/>
      <c r="NDB14" s="314"/>
      <c r="NDC14" s="314"/>
      <c r="NDD14" s="314"/>
      <c r="NDE14" s="314"/>
      <c r="NDF14" s="314"/>
      <c r="NDG14" s="314"/>
      <c r="NDH14" s="314"/>
      <c r="NDI14" s="314"/>
      <c r="NDJ14" s="314"/>
      <c r="NDK14" s="314"/>
      <c r="NDL14" s="314"/>
      <c r="NDM14" s="314"/>
      <c r="NDN14" s="314"/>
      <c r="NDO14" s="314"/>
      <c r="NDP14" s="314"/>
      <c r="NDQ14" s="314"/>
      <c r="NDR14" s="314"/>
      <c r="NDS14" s="314"/>
      <c r="NDT14" s="314"/>
      <c r="NDU14" s="314"/>
      <c r="NDV14" s="314"/>
      <c r="NDW14" s="314"/>
      <c r="NDX14" s="314"/>
      <c r="NDY14" s="314"/>
      <c r="NDZ14" s="314"/>
      <c r="NEA14" s="314"/>
      <c r="NEB14" s="314"/>
      <c r="NEC14" s="314"/>
      <c r="NED14" s="314"/>
      <c r="NEE14" s="314"/>
      <c r="NEF14" s="314"/>
      <c r="NEG14" s="314"/>
      <c r="NEH14" s="314"/>
      <c r="NEI14" s="314"/>
      <c r="NEJ14" s="314"/>
      <c r="NEK14" s="314"/>
      <c r="NEL14" s="314"/>
      <c r="NEM14" s="314"/>
      <c r="NEN14" s="314"/>
      <c r="NEO14" s="314"/>
      <c r="NEP14" s="314"/>
      <c r="NEQ14" s="314"/>
      <c r="NER14" s="314"/>
      <c r="NES14" s="314"/>
      <c r="NET14" s="314"/>
      <c r="NEU14" s="314"/>
      <c r="NEV14" s="314"/>
      <c r="NEW14" s="314"/>
      <c r="NEX14" s="314"/>
      <c r="NEY14" s="314"/>
      <c r="NEZ14" s="314"/>
      <c r="NFA14" s="314"/>
      <c r="NFB14" s="314"/>
      <c r="NFC14" s="314"/>
      <c r="NFD14" s="314"/>
      <c r="NFE14" s="314"/>
      <c r="NFF14" s="314"/>
      <c r="NFG14" s="314"/>
      <c r="NFH14" s="314"/>
      <c r="NFI14" s="314"/>
      <c r="NFJ14" s="314"/>
      <c r="NFK14" s="314"/>
      <c r="NFL14" s="314"/>
      <c r="NFM14" s="314"/>
      <c r="NFN14" s="314"/>
      <c r="NFO14" s="314"/>
      <c r="NFP14" s="314"/>
      <c r="NFQ14" s="314"/>
      <c r="NFR14" s="314"/>
      <c r="NFS14" s="314"/>
      <c r="NFT14" s="314"/>
      <c r="NFU14" s="314"/>
      <c r="NFV14" s="314"/>
      <c r="NFW14" s="314"/>
      <c r="NFX14" s="314"/>
      <c r="NFY14" s="314"/>
      <c r="NFZ14" s="314"/>
      <c r="NGA14" s="314"/>
      <c r="NGB14" s="314"/>
      <c r="NGC14" s="314"/>
      <c r="NGD14" s="314"/>
      <c r="NGE14" s="314"/>
      <c r="NGF14" s="314"/>
      <c r="NGG14" s="314"/>
      <c r="NGH14" s="314"/>
      <c r="NGI14" s="314"/>
      <c r="NGJ14" s="314"/>
      <c r="NGK14" s="314"/>
      <c r="NGL14" s="314"/>
      <c r="NGM14" s="314"/>
      <c r="NGN14" s="314"/>
      <c r="NGO14" s="314"/>
      <c r="NGP14" s="314"/>
      <c r="NGQ14" s="314"/>
      <c r="NGR14" s="314"/>
      <c r="NGS14" s="314"/>
      <c r="NGT14" s="314"/>
      <c r="NGU14" s="314"/>
      <c r="NGV14" s="314"/>
      <c r="NGW14" s="314"/>
      <c r="NGX14" s="314"/>
      <c r="NGY14" s="314"/>
      <c r="NGZ14" s="314"/>
      <c r="NHA14" s="314"/>
      <c r="NHB14" s="314"/>
      <c r="NHC14" s="314"/>
      <c r="NHD14" s="314"/>
      <c r="NHE14" s="314"/>
      <c r="NHF14" s="314"/>
      <c r="NHG14" s="314"/>
      <c r="NHH14" s="314"/>
      <c r="NHI14" s="314"/>
      <c r="NHJ14" s="314"/>
      <c r="NHK14" s="314"/>
      <c r="NHL14" s="314"/>
      <c r="NHM14" s="314"/>
      <c r="NHN14" s="314"/>
      <c r="NHO14" s="314"/>
      <c r="NHP14" s="314"/>
      <c r="NHQ14" s="314"/>
      <c r="NHR14" s="314"/>
      <c r="NHS14" s="314"/>
      <c r="NHT14" s="314"/>
      <c r="NHU14" s="314"/>
      <c r="NHV14" s="314"/>
      <c r="NHW14" s="314"/>
      <c r="NHX14" s="314"/>
      <c r="NHY14" s="314"/>
      <c r="NHZ14" s="314"/>
      <c r="NIA14" s="314"/>
      <c r="NIB14" s="314"/>
      <c r="NIC14" s="314"/>
      <c r="NID14" s="314"/>
      <c r="NIE14" s="314"/>
      <c r="NIF14" s="314"/>
      <c r="NIG14" s="314"/>
      <c r="NIH14" s="314"/>
      <c r="NII14" s="314"/>
      <c r="NIJ14" s="314"/>
      <c r="NIK14" s="314"/>
      <c r="NIL14" s="314"/>
      <c r="NIM14" s="314"/>
      <c r="NIN14" s="314"/>
      <c r="NIO14" s="314"/>
      <c r="NIP14" s="314"/>
      <c r="NIQ14" s="314"/>
      <c r="NIR14" s="314"/>
      <c r="NIS14" s="314"/>
      <c r="NIT14" s="314"/>
      <c r="NIU14" s="314"/>
      <c r="NIV14" s="314"/>
      <c r="NIW14" s="314"/>
      <c r="NIX14" s="314"/>
      <c r="NIY14" s="314"/>
      <c r="NIZ14" s="314"/>
      <c r="NJA14" s="314"/>
      <c r="NJB14" s="314"/>
      <c r="NJC14" s="314"/>
      <c r="NJD14" s="314"/>
      <c r="NJE14" s="314"/>
      <c r="NJF14" s="314"/>
      <c r="NJG14" s="314"/>
      <c r="NJH14" s="314"/>
      <c r="NJI14" s="314"/>
      <c r="NJJ14" s="314"/>
      <c r="NJK14" s="314"/>
      <c r="NJL14" s="314"/>
      <c r="NJM14" s="314"/>
      <c r="NJN14" s="314"/>
      <c r="NJO14" s="314"/>
      <c r="NJP14" s="314"/>
      <c r="NJQ14" s="314"/>
      <c r="NJR14" s="314"/>
      <c r="NJS14" s="314"/>
      <c r="NJT14" s="314"/>
      <c r="NJU14" s="314"/>
      <c r="NJV14" s="314"/>
      <c r="NJW14" s="314"/>
      <c r="NJX14" s="314"/>
      <c r="NJY14" s="314"/>
      <c r="NJZ14" s="314"/>
      <c r="NKA14" s="314"/>
      <c r="NKB14" s="314"/>
      <c r="NKC14" s="314"/>
      <c r="NKD14" s="314"/>
      <c r="NKE14" s="314"/>
      <c r="NKF14" s="314"/>
      <c r="NKG14" s="314"/>
      <c r="NKH14" s="314"/>
      <c r="NKI14" s="314"/>
      <c r="NKJ14" s="314"/>
      <c r="NKK14" s="314"/>
      <c r="NKL14" s="314"/>
      <c r="NKM14" s="314"/>
      <c r="NKN14" s="314"/>
      <c r="NKO14" s="314"/>
      <c r="NKP14" s="314"/>
      <c r="NKQ14" s="314"/>
      <c r="NKR14" s="314"/>
      <c r="NKS14" s="314"/>
      <c r="NKT14" s="314"/>
      <c r="NKU14" s="314"/>
      <c r="NKV14" s="314"/>
      <c r="NKW14" s="314"/>
      <c r="NKX14" s="314"/>
      <c r="NKY14" s="314"/>
      <c r="NKZ14" s="314"/>
      <c r="NLA14" s="314"/>
      <c r="NLB14" s="314"/>
      <c r="NLC14" s="314"/>
      <c r="NLD14" s="314"/>
      <c r="NLE14" s="314"/>
      <c r="NLF14" s="314"/>
      <c r="NLG14" s="314"/>
      <c r="NLH14" s="314"/>
      <c r="NLI14" s="314"/>
      <c r="NLJ14" s="314"/>
      <c r="NLK14" s="314"/>
      <c r="NLL14" s="314"/>
      <c r="NLM14" s="314"/>
      <c r="NLN14" s="314"/>
      <c r="NLO14" s="314"/>
      <c r="NLP14" s="314"/>
      <c r="NLQ14" s="314"/>
      <c r="NLR14" s="314"/>
      <c r="NLS14" s="314"/>
      <c r="NLT14" s="314"/>
      <c r="NLU14" s="314"/>
      <c r="NLV14" s="314"/>
      <c r="NLW14" s="314"/>
      <c r="NLX14" s="314"/>
      <c r="NLY14" s="314"/>
      <c r="NLZ14" s="314"/>
      <c r="NMA14" s="314"/>
      <c r="NMB14" s="314"/>
      <c r="NMC14" s="314"/>
      <c r="NMD14" s="314"/>
      <c r="NME14" s="314"/>
      <c r="NMF14" s="314"/>
      <c r="NMG14" s="314"/>
      <c r="NMH14" s="314"/>
      <c r="NMI14" s="314"/>
      <c r="NMJ14" s="314"/>
      <c r="NMK14" s="314"/>
      <c r="NML14" s="314"/>
      <c r="NMM14" s="314"/>
      <c r="NMN14" s="314"/>
      <c r="NMO14" s="314"/>
      <c r="NMP14" s="314"/>
      <c r="NMQ14" s="314"/>
      <c r="NMR14" s="314"/>
      <c r="NMS14" s="314"/>
      <c r="NMT14" s="314"/>
      <c r="NMU14" s="314"/>
      <c r="NMV14" s="314"/>
      <c r="NMW14" s="314"/>
      <c r="NMX14" s="314"/>
      <c r="NMY14" s="314"/>
      <c r="NMZ14" s="314"/>
      <c r="NNA14" s="314"/>
      <c r="NNB14" s="314"/>
      <c r="NNC14" s="314"/>
      <c r="NND14" s="314"/>
      <c r="NNE14" s="314"/>
      <c r="NNF14" s="314"/>
      <c r="NNG14" s="314"/>
      <c r="NNH14" s="314"/>
      <c r="NNI14" s="314"/>
      <c r="NNJ14" s="314"/>
      <c r="NNK14" s="314"/>
      <c r="NNL14" s="314"/>
      <c r="NNM14" s="314"/>
      <c r="NNN14" s="314"/>
      <c r="NNO14" s="314"/>
      <c r="NNP14" s="314"/>
      <c r="NNQ14" s="314"/>
      <c r="NNR14" s="314"/>
      <c r="NNS14" s="314"/>
      <c r="NNT14" s="314"/>
      <c r="NNU14" s="314"/>
      <c r="NNV14" s="314"/>
      <c r="NNW14" s="314"/>
      <c r="NNX14" s="314"/>
      <c r="NNY14" s="314"/>
      <c r="NNZ14" s="314"/>
      <c r="NOA14" s="314"/>
      <c r="NOB14" s="314"/>
      <c r="NOC14" s="314"/>
      <c r="NOD14" s="314"/>
      <c r="NOE14" s="314"/>
      <c r="NOF14" s="314"/>
      <c r="NOG14" s="314"/>
      <c r="NOH14" s="314"/>
      <c r="NOI14" s="314"/>
      <c r="NOJ14" s="314"/>
      <c r="NOK14" s="314"/>
      <c r="NOL14" s="314"/>
      <c r="NOM14" s="314"/>
      <c r="NON14" s="314"/>
      <c r="NOO14" s="314"/>
      <c r="NOP14" s="314"/>
      <c r="NOQ14" s="314"/>
      <c r="NOR14" s="314"/>
      <c r="NOS14" s="314"/>
      <c r="NOT14" s="314"/>
      <c r="NOU14" s="314"/>
      <c r="NOV14" s="314"/>
      <c r="NOW14" s="314"/>
      <c r="NOX14" s="314"/>
      <c r="NOY14" s="314"/>
      <c r="NOZ14" s="314"/>
      <c r="NPA14" s="314"/>
      <c r="NPB14" s="314"/>
      <c r="NPC14" s="314"/>
      <c r="NPD14" s="314"/>
      <c r="NPE14" s="314"/>
      <c r="NPF14" s="314"/>
      <c r="NPG14" s="314"/>
      <c r="NPH14" s="314"/>
      <c r="NPI14" s="314"/>
      <c r="NPJ14" s="314"/>
      <c r="NPK14" s="314"/>
      <c r="NPL14" s="314"/>
      <c r="NPM14" s="314"/>
      <c r="NPN14" s="314"/>
      <c r="NPO14" s="314"/>
      <c r="NPP14" s="314"/>
      <c r="NPQ14" s="314"/>
      <c r="NPR14" s="314"/>
      <c r="NPS14" s="314"/>
      <c r="NPT14" s="314"/>
      <c r="NPU14" s="314"/>
      <c r="NPV14" s="314"/>
      <c r="NPW14" s="314"/>
      <c r="NPX14" s="314"/>
      <c r="NPY14" s="314"/>
      <c r="NPZ14" s="314"/>
      <c r="NQA14" s="314"/>
      <c r="NQB14" s="314"/>
      <c r="NQC14" s="314"/>
      <c r="NQD14" s="314"/>
      <c r="NQE14" s="314"/>
      <c r="NQF14" s="314"/>
      <c r="NQG14" s="314"/>
      <c r="NQH14" s="314"/>
      <c r="NQI14" s="314"/>
      <c r="NQJ14" s="314"/>
      <c r="NQK14" s="314"/>
      <c r="NQL14" s="314"/>
      <c r="NQM14" s="314"/>
      <c r="NQN14" s="314"/>
      <c r="NQO14" s="314"/>
      <c r="NQP14" s="314"/>
      <c r="NQQ14" s="314"/>
      <c r="NQR14" s="314"/>
      <c r="NQS14" s="314"/>
      <c r="NQT14" s="314"/>
      <c r="NQU14" s="314"/>
      <c r="NQV14" s="314"/>
      <c r="NQW14" s="314"/>
      <c r="NQX14" s="314"/>
      <c r="NQY14" s="314"/>
      <c r="NQZ14" s="314"/>
      <c r="NRA14" s="314"/>
      <c r="NRB14" s="314"/>
      <c r="NRC14" s="314"/>
      <c r="NRD14" s="314"/>
      <c r="NRE14" s="314"/>
      <c r="NRF14" s="314"/>
      <c r="NRG14" s="314"/>
      <c r="NRH14" s="314"/>
      <c r="NRI14" s="314"/>
      <c r="NRJ14" s="314"/>
      <c r="NRK14" s="314"/>
      <c r="NRL14" s="314"/>
      <c r="NRM14" s="314"/>
      <c r="NRN14" s="314"/>
      <c r="NRO14" s="314"/>
      <c r="NRP14" s="314"/>
      <c r="NRQ14" s="314"/>
      <c r="NRR14" s="314"/>
      <c r="NRS14" s="314"/>
      <c r="NRT14" s="314"/>
      <c r="NRU14" s="314"/>
      <c r="NRV14" s="314"/>
      <c r="NRW14" s="314"/>
      <c r="NRX14" s="314"/>
      <c r="NRY14" s="314"/>
      <c r="NRZ14" s="314"/>
      <c r="NSA14" s="314"/>
      <c r="NSB14" s="314"/>
      <c r="NSC14" s="314"/>
      <c r="NSD14" s="314"/>
      <c r="NSE14" s="314"/>
      <c r="NSF14" s="314"/>
      <c r="NSG14" s="314"/>
      <c r="NSH14" s="314"/>
      <c r="NSI14" s="314"/>
      <c r="NSJ14" s="314"/>
      <c r="NSK14" s="314"/>
      <c r="NSL14" s="314"/>
      <c r="NSM14" s="314"/>
      <c r="NSN14" s="314"/>
      <c r="NSO14" s="314"/>
      <c r="NSP14" s="314"/>
      <c r="NSQ14" s="314"/>
      <c r="NSR14" s="314"/>
      <c r="NSS14" s="314"/>
      <c r="NST14" s="314"/>
      <c r="NSU14" s="314"/>
      <c r="NSV14" s="314"/>
      <c r="NSW14" s="314"/>
      <c r="NSX14" s="314"/>
      <c r="NSY14" s="314"/>
      <c r="NSZ14" s="314"/>
      <c r="NTA14" s="314"/>
      <c r="NTB14" s="314"/>
      <c r="NTC14" s="314"/>
      <c r="NTD14" s="314"/>
      <c r="NTE14" s="314"/>
      <c r="NTF14" s="314"/>
      <c r="NTG14" s="314"/>
      <c r="NTH14" s="314"/>
      <c r="NTI14" s="314"/>
      <c r="NTJ14" s="314"/>
      <c r="NTK14" s="314"/>
      <c r="NTL14" s="314"/>
      <c r="NTM14" s="314"/>
      <c r="NTN14" s="314"/>
      <c r="NTO14" s="314"/>
      <c r="NTP14" s="314"/>
      <c r="NTQ14" s="314"/>
      <c r="NTR14" s="314"/>
      <c r="NTS14" s="314"/>
      <c r="NTT14" s="314"/>
      <c r="NTU14" s="314"/>
      <c r="NTV14" s="314"/>
      <c r="NTW14" s="314"/>
      <c r="NTX14" s="314"/>
      <c r="NTY14" s="314"/>
      <c r="NTZ14" s="314"/>
      <c r="NUA14" s="314"/>
      <c r="NUB14" s="314"/>
      <c r="NUC14" s="314"/>
      <c r="NUD14" s="314"/>
      <c r="NUE14" s="314"/>
      <c r="NUF14" s="314"/>
      <c r="NUG14" s="314"/>
      <c r="NUH14" s="314"/>
      <c r="NUI14" s="314"/>
      <c r="NUJ14" s="314"/>
      <c r="NUK14" s="314"/>
      <c r="NUL14" s="314"/>
      <c r="NUM14" s="314"/>
      <c r="NUN14" s="314"/>
      <c r="NUO14" s="314"/>
      <c r="NUP14" s="314"/>
      <c r="NUQ14" s="314"/>
      <c r="NUR14" s="314"/>
      <c r="NUS14" s="314"/>
      <c r="NUT14" s="314"/>
      <c r="NUU14" s="314"/>
      <c r="NUV14" s="314"/>
      <c r="NUW14" s="314"/>
      <c r="NUX14" s="314"/>
      <c r="NUY14" s="314"/>
      <c r="NUZ14" s="314"/>
      <c r="NVA14" s="314"/>
      <c r="NVB14" s="314"/>
      <c r="NVC14" s="314"/>
      <c r="NVD14" s="314"/>
      <c r="NVE14" s="314"/>
      <c r="NVF14" s="314"/>
      <c r="NVG14" s="314"/>
      <c r="NVH14" s="314"/>
      <c r="NVI14" s="314"/>
      <c r="NVJ14" s="314"/>
      <c r="NVK14" s="314"/>
      <c r="NVL14" s="314"/>
      <c r="NVM14" s="314"/>
      <c r="NVN14" s="314"/>
      <c r="NVO14" s="314"/>
      <c r="NVP14" s="314"/>
      <c r="NVQ14" s="314"/>
      <c r="NVR14" s="314"/>
      <c r="NVS14" s="314"/>
      <c r="NVT14" s="314"/>
      <c r="NVU14" s="314"/>
      <c r="NVV14" s="314"/>
      <c r="NVW14" s="314"/>
      <c r="NVX14" s="314"/>
      <c r="NVY14" s="314"/>
      <c r="NVZ14" s="314"/>
      <c r="NWA14" s="314"/>
      <c r="NWB14" s="314"/>
      <c r="NWC14" s="314"/>
      <c r="NWD14" s="314"/>
      <c r="NWE14" s="314"/>
      <c r="NWF14" s="314"/>
      <c r="NWG14" s="314"/>
      <c r="NWH14" s="314"/>
      <c r="NWI14" s="314"/>
      <c r="NWJ14" s="314"/>
      <c r="NWK14" s="314"/>
      <c r="NWL14" s="314"/>
      <c r="NWM14" s="314"/>
      <c r="NWN14" s="314"/>
      <c r="NWO14" s="314"/>
      <c r="NWP14" s="314"/>
      <c r="NWQ14" s="314"/>
      <c r="NWR14" s="314"/>
      <c r="NWS14" s="314"/>
      <c r="NWT14" s="314"/>
      <c r="NWU14" s="314"/>
      <c r="NWV14" s="314"/>
      <c r="NWW14" s="314"/>
      <c r="NWX14" s="314"/>
      <c r="NWY14" s="314"/>
      <c r="NWZ14" s="314"/>
      <c r="NXA14" s="314"/>
      <c r="NXB14" s="314"/>
      <c r="NXC14" s="314"/>
      <c r="NXD14" s="314"/>
      <c r="NXE14" s="314"/>
      <c r="NXF14" s="314"/>
      <c r="NXG14" s="314"/>
      <c r="NXH14" s="314"/>
      <c r="NXI14" s="314"/>
      <c r="NXJ14" s="314"/>
      <c r="NXK14" s="314"/>
      <c r="NXL14" s="314"/>
      <c r="NXM14" s="314"/>
      <c r="NXN14" s="314"/>
      <c r="NXO14" s="314"/>
      <c r="NXP14" s="314"/>
      <c r="NXQ14" s="314"/>
      <c r="NXR14" s="314"/>
      <c r="NXS14" s="314"/>
      <c r="NXT14" s="314"/>
      <c r="NXU14" s="314"/>
      <c r="NXV14" s="314"/>
      <c r="NXW14" s="314"/>
      <c r="NXX14" s="314"/>
      <c r="NXY14" s="314"/>
      <c r="NXZ14" s="314"/>
      <c r="NYA14" s="314"/>
      <c r="NYB14" s="314"/>
      <c r="NYC14" s="314"/>
      <c r="NYD14" s="314"/>
      <c r="NYE14" s="314"/>
      <c r="NYF14" s="314"/>
      <c r="NYG14" s="314"/>
      <c r="NYH14" s="314"/>
      <c r="NYI14" s="314"/>
      <c r="NYJ14" s="314"/>
      <c r="NYK14" s="314"/>
      <c r="NYL14" s="314"/>
      <c r="NYM14" s="314"/>
      <c r="NYN14" s="314"/>
      <c r="NYO14" s="314"/>
      <c r="NYP14" s="314"/>
      <c r="NYQ14" s="314"/>
      <c r="NYR14" s="314"/>
      <c r="NYS14" s="314"/>
      <c r="NYT14" s="314"/>
      <c r="NYU14" s="314"/>
      <c r="NYV14" s="314"/>
      <c r="NYW14" s="314"/>
      <c r="NYX14" s="314"/>
      <c r="NYY14" s="314"/>
      <c r="NYZ14" s="314"/>
      <c r="NZA14" s="314"/>
      <c r="NZB14" s="314"/>
      <c r="NZC14" s="314"/>
      <c r="NZD14" s="314"/>
      <c r="NZE14" s="314"/>
      <c r="NZF14" s="314"/>
      <c r="NZG14" s="314"/>
      <c r="NZH14" s="314"/>
      <c r="NZI14" s="314"/>
      <c r="NZJ14" s="314"/>
      <c r="NZK14" s="314"/>
      <c r="NZL14" s="314"/>
      <c r="NZM14" s="314"/>
      <c r="NZN14" s="314"/>
      <c r="NZO14" s="314"/>
      <c r="NZP14" s="314"/>
      <c r="NZQ14" s="314"/>
      <c r="NZR14" s="314"/>
      <c r="NZS14" s="314"/>
      <c r="NZT14" s="314"/>
      <c r="NZU14" s="314"/>
      <c r="NZV14" s="314"/>
      <c r="NZW14" s="314"/>
      <c r="NZX14" s="314"/>
      <c r="NZY14" s="314"/>
      <c r="NZZ14" s="314"/>
      <c r="OAA14" s="314"/>
      <c r="OAB14" s="314"/>
      <c r="OAC14" s="314"/>
      <c r="OAD14" s="314"/>
      <c r="OAE14" s="314"/>
      <c r="OAF14" s="314"/>
      <c r="OAG14" s="314"/>
      <c r="OAH14" s="314"/>
      <c r="OAI14" s="314"/>
      <c r="OAJ14" s="314"/>
      <c r="OAK14" s="314"/>
      <c r="OAL14" s="314"/>
      <c r="OAM14" s="314"/>
      <c r="OAN14" s="314"/>
      <c r="OAO14" s="314"/>
      <c r="OAP14" s="314"/>
      <c r="OAQ14" s="314"/>
      <c r="OAR14" s="314"/>
      <c r="OAS14" s="314"/>
      <c r="OAT14" s="314"/>
      <c r="OAU14" s="314"/>
      <c r="OAV14" s="314"/>
      <c r="OAW14" s="314"/>
      <c r="OAX14" s="314"/>
      <c r="OAY14" s="314"/>
      <c r="OAZ14" s="314"/>
      <c r="OBA14" s="314"/>
      <c r="OBB14" s="314"/>
      <c r="OBC14" s="314"/>
      <c r="OBD14" s="314"/>
      <c r="OBE14" s="314"/>
      <c r="OBF14" s="314"/>
      <c r="OBG14" s="314"/>
      <c r="OBH14" s="314"/>
      <c r="OBI14" s="314"/>
      <c r="OBJ14" s="314"/>
      <c r="OBK14" s="314"/>
      <c r="OBL14" s="314"/>
      <c r="OBM14" s="314"/>
      <c r="OBN14" s="314"/>
      <c r="OBO14" s="314"/>
      <c r="OBP14" s="314"/>
      <c r="OBQ14" s="314"/>
      <c r="OBR14" s="314"/>
      <c r="OBS14" s="314"/>
      <c r="OBT14" s="314"/>
      <c r="OBU14" s="314"/>
      <c r="OBV14" s="314"/>
      <c r="OBW14" s="314"/>
      <c r="OBX14" s="314"/>
      <c r="OBY14" s="314"/>
      <c r="OBZ14" s="314"/>
      <c r="OCA14" s="314"/>
      <c r="OCB14" s="314"/>
      <c r="OCC14" s="314"/>
      <c r="OCD14" s="314"/>
      <c r="OCE14" s="314"/>
      <c r="OCF14" s="314"/>
      <c r="OCG14" s="314"/>
      <c r="OCH14" s="314"/>
      <c r="OCI14" s="314"/>
      <c r="OCJ14" s="314"/>
      <c r="OCK14" s="314"/>
      <c r="OCL14" s="314"/>
      <c r="OCM14" s="314"/>
      <c r="OCN14" s="314"/>
      <c r="OCO14" s="314"/>
      <c r="OCP14" s="314"/>
      <c r="OCQ14" s="314"/>
      <c r="OCR14" s="314"/>
      <c r="OCS14" s="314"/>
      <c r="OCT14" s="314"/>
      <c r="OCU14" s="314"/>
      <c r="OCV14" s="314"/>
      <c r="OCW14" s="314"/>
      <c r="OCX14" s="314"/>
      <c r="OCY14" s="314"/>
      <c r="OCZ14" s="314"/>
      <c r="ODA14" s="314"/>
      <c r="ODB14" s="314"/>
      <c r="ODC14" s="314"/>
      <c r="ODD14" s="314"/>
      <c r="ODE14" s="314"/>
      <c r="ODF14" s="314"/>
      <c r="ODG14" s="314"/>
      <c r="ODH14" s="314"/>
      <c r="ODI14" s="314"/>
      <c r="ODJ14" s="314"/>
      <c r="ODK14" s="314"/>
      <c r="ODL14" s="314"/>
      <c r="ODM14" s="314"/>
      <c r="ODN14" s="314"/>
      <c r="ODO14" s="314"/>
      <c r="ODP14" s="314"/>
      <c r="ODQ14" s="314"/>
      <c r="ODR14" s="314"/>
      <c r="ODS14" s="314"/>
      <c r="ODT14" s="314"/>
      <c r="ODU14" s="314"/>
      <c r="ODV14" s="314"/>
      <c r="ODW14" s="314"/>
      <c r="ODX14" s="314"/>
      <c r="ODY14" s="314"/>
      <c r="ODZ14" s="314"/>
      <c r="OEA14" s="314"/>
      <c r="OEB14" s="314"/>
      <c r="OEC14" s="314"/>
      <c r="OED14" s="314"/>
      <c r="OEE14" s="314"/>
      <c r="OEF14" s="314"/>
      <c r="OEG14" s="314"/>
      <c r="OEH14" s="314"/>
      <c r="OEI14" s="314"/>
      <c r="OEJ14" s="314"/>
      <c r="OEK14" s="314"/>
      <c r="OEL14" s="314"/>
      <c r="OEM14" s="314"/>
      <c r="OEN14" s="314"/>
      <c r="OEO14" s="314"/>
      <c r="OEP14" s="314"/>
      <c r="OEQ14" s="314"/>
      <c r="OER14" s="314"/>
      <c r="OES14" s="314"/>
      <c r="OET14" s="314"/>
      <c r="OEU14" s="314"/>
      <c r="OEV14" s="314"/>
      <c r="OEW14" s="314"/>
      <c r="OEX14" s="314"/>
      <c r="OEY14" s="314"/>
      <c r="OEZ14" s="314"/>
      <c r="OFA14" s="314"/>
      <c r="OFB14" s="314"/>
      <c r="OFC14" s="314"/>
      <c r="OFD14" s="314"/>
      <c r="OFE14" s="314"/>
      <c r="OFF14" s="314"/>
      <c r="OFG14" s="314"/>
      <c r="OFH14" s="314"/>
      <c r="OFI14" s="314"/>
      <c r="OFJ14" s="314"/>
      <c r="OFK14" s="314"/>
      <c r="OFL14" s="314"/>
      <c r="OFM14" s="314"/>
      <c r="OFN14" s="314"/>
      <c r="OFO14" s="314"/>
      <c r="OFP14" s="314"/>
      <c r="OFQ14" s="314"/>
      <c r="OFR14" s="314"/>
      <c r="OFS14" s="314"/>
      <c r="OFT14" s="314"/>
      <c r="OFU14" s="314"/>
      <c r="OFV14" s="314"/>
      <c r="OFW14" s="314"/>
      <c r="OFX14" s="314"/>
      <c r="OFY14" s="314"/>
      <c r="OFZ14" s="314"/>
      <c r="OGA14" s="314"/>
      <c r="OGB14" s="314"/>
      <c r="OGC14" s="314"/>
      <c r="OGD14" s="314"/>
      <c r="OGE14" s="314"/>
      <c r="OGF14" s="314"/>
      <c r="OGG14" s="314"/>
      <c r="OGH14" s="314"/>
      <c r="OGI14" s="314"/>
      <c r="OGJ14" s="314"/>
      <c r="OGK14" s="314"/>
      <c r="OGL14" s="314"/>
      <c r="OGM14" s="314"/>
      <c r="OGN14" s="314"/>
      <c r="OGO14" s="314"/>
      <c r="OGP14" s="314"/>
      <c r="OGQ14" s="314"/>
      <c r="OGR14" s="314"/>
      <c r="OGS14" s="314"/>
      <c r="OGT14" s="314"/>
      <c r="OGU14" s="314"/>
      <c r="OGV14" s="314"/>
      <c r="OGW14" s="314"/>
      <c r="OGX14" s="314"/>
      <c r="OGY14" s="314"/>
      <c r="OGZ14" s="314"/>
      <c r="OHA14" s="314"/>
      <c r="OHB14" s="314"/>
      <c r="OHC14" s="314"/>
      <c r="OHD14" s="314"/>
      <c r="OHE14" s="314"/>
      <c r="OHF14" s="314"/>
      <c r="OHG14" s="314"/>
      <c r="OHH14" s="314"/>
      <c r="OHI14" s="314"/>
      <c r="OHJ14" s="314"/>
      <c r="OHK14" s="314"/>
      <c r="OHL14" s="314"/>
      <c r="OHM14" s="314"/>
      <c r="OHN14" s="314"/>
      <c r="OHO14" s="314"/>
      <c r="OHP14" s="314"/>
      <c r="OHQ14" s="314"/>
      <c r="OHR14" s="314"/>
      <c r="OHS14" s="314"/>
      <c r="OHT14" s="314"/>
      <c r="OHU14" s="314"/>
      <c r="OHV14" s="314"/>
      <c r="OHW14" s="314"/>
      <c r="OHX14" s="314"/>
      <c r="OHY14" s="314"/>
      <c r="OHZ14" s="314"/>
      <c r="OIA14" s="314"/>
      <c r="OIB14" s="314"/>
      <c r="OIC14" s="314"/>
      <c r="OID14" s="314"/>
      <c r="OIE14" s="314"/>
      <c r="OIF14" s="314"/>
      <c r="OIG14" s="314"/>
      <c r="OIH14" s="314"/>
      <c r="OII14" s="314"/>
      <c r="OIJ14" s="314"/>
      <c r="OIK14" s="314"/>
      <c r="OIL14" s="314"/>
      <c r="OIM14" s="314"/>
      <c r="OIN14" s="314"/>
      <c r="OIO14" s="314"/>
      <c r="OIP14" s="314"/>
      <c r="OIQ14" s="314"/>
      <c r="OIR14" s="314"/>
      <c r="OIS14" s="314"/>
      <c r="OIT14" s="314"/>
      <c r="OIU14" s="314"/>
      <c r="OIV14" s="314"/>
      <c r="OIW14" s="314"/>
      <c r="OIX14" s="314"/>
      <c r="OIY14" s="314"/>
      <c r="OIZ14" s="314"/>
      <c r="OJA14" s="314"/>
      <c r="OJB14" s="314"/>
      <c r="OJC14" s="314"/>
      <c r="OJD14" s="314"/>
      <c r="OJE14" s="314"/>
      <c r="OJF14" s="314"/>
      <c r="OJG14" s="314"/>
      <c r="OJH14" s="314"/>
      <c r="OJI14" s="314"/>
      <c r="OJJ14" s="314"/>
      <c r="OJK14" s="314"/>
      <c r="OJL14" s="314"/>
      <c r="OJM14" s="314"/>
      <c r="OJN14" s="314"/>
      <c r="OJO14" s="314"/>
      <c r="OJP14" s="314"/>
      <c r="OJQ14" s="314"/>
      <c r="OJR14" s="314"/>
      <c r="OJS14" s="314"/>
      <c r="OJT14" s="314"/>
      <c r="OJU14" s="314"/>
      <c r="OJV14" s="314"/>
      <c r="OJW14" s="314"/>
      <c r="OJX14" s="314"/>
      <c r="OJY14" s="314"/>
      <c r="OJZ14" s="314"/>
      <c r="OKA14" s="314"/>
      <c r="OKB14" s="314"/>
      <c r="OKC14" s="314"/>
      <c r="OKD14" s="314"/>
      <c r="OKE14" s="314"/>
      <c r="OKF14" s="314"/>
      <c r="OKG14" s="314"/>
      <c r="OKH14" s="314"/>
      <c r="OKI14" s="314"/>
      <c r="OKJ14" s="314"/>
      <c r="OKK14" s="314"/>
      <c r="OKL14" s="314"/>
      <c r="OKM14" s="314"/>
      <c r="OKN14" s="314"/>
      <c r="OKO14" s="314"/>
      <c r="OKP14" s="314"/>
      <c r="OKQ14" s="314"/>
      <c r="OKR14" s="314"/>
      <c r="OKS14" s="314"/>
      <c r="OKT14" s="314"/>
      <c r="OKU14" s="314"/>
      <c r="OKV14" s="314"/>
      <c r="OKW14" s="314"/>
      <c r="OKX14" s="314"/>
      <c r="OKY14" s="314"/>
      <c r="OKZ14" s="314"/>
      <c r="OLA14" s="314"/>
      <c r="OLB14" s="314"/>
      <c r="OLC14" s="314"/>
      <c r="OLD14" s="314"/>
      <c r="OLE14" s="314"/>
      <c r="OLF14" s="314"/>
      <c r="OLG14" s="314"/>
      <c r="OLH14" s="314"/>
      <c r="OLI14" s="314"/>
      <c r="OLJ14" s="314"/>
      <c r="OLK14" s="314"/>
      <c r="OLL14" s="314"/>
      <c r="OLM14" s="314"/>
      <c r="OLN14" s="314"/>
      <c r="OLO14" s="314"/>
      <c r="OLP14" s="314"/>
      <c r="OLQ14" s="314"/>
      <c r="OLR14" s="314"/>
      <c r="OLS14" s="314"/>
      <c r="OLT14" s="314"/>
      <c r="OLU14" s="314"/>
      <c r="OLV14" s="314"/>
      <c r="OLW14" s="314"/>
      <c r="OLX14" s="314"/>
      <c r="OLY14" s="314"/>
      <c r="OLZ14" s="314"/>
      <c r="OMA14" s="314"/>
      <c r="OMB14" s="314"/>
      <c r="OMC14" s="314"/>
      <c r="OMD14" s="314"/>
      <c r="OME14" s="314"/>
      <c r="OMF14" s="314"/>
      <c r="OMG14" s="314"/>
      <c r="OMH14" s="314"/>
      <c r="OMI14" s="314"/>
      <c r="OMJ14" s="314"/>
      <c r="OMK14" s="314"/>
      <c r="OML14" s="314"/>
      <c r="OMM14" s="314"/>
      <c r="OMN14" s="314"/>
      <c r="OMO14" s="314"/>
      <c r="OMP14" s="314"/>
      <c r="OMQ14" s="314"/>
      <c r="OMR14" s="314"/>
      <c r="OMS14" s="314"/>
      <c r="OMT14" s="314"/>
      <c r="OMU14" s="314"/>
      <c r="OMV14" s="314"/>
      <c r="OMW14" s="314"/>
      <c r="OMX14" s="314"/>
      <c r="OMY14" s="314"/>
      <c r="OMZ14" s="314"/>
      <c r="ONA14" s="314"/>
      <c r="ONB14" s="314"/>
      <c r="ONC14" s="314"/>
      <c r="OND14" s="314"/>
      <c r="ONE14" s="314"/>
      <c r="ONF14" s="314"/>
      <c r="ONG14" s="314"/>
      <c r="ONH14" s="314"/>
      <c r="ONI14" s="314"/>
      <c r="ONJ14" s="314"/>
      <c r="ONK14" s="314"/>
      <c r="ONL14" s="314"/>
      <c r="ONM14" s="314"/>
      <c r="ONN14" s="314"/>
      <c r="ONO14" s="314"/>
      <c r="ONP14" s="314"/>
      <c r="ONQ14" s="314"/>
      <c r="ONR14" s="314"/>
      <c r="ONS14" s="314"/>
      <c r="ONT14" s="314"/>
      <c r="ONU14" s="314"/>
      <c r="ONV14" s="314"/>
      <c r="ONW14" s="314"/>
      <c r="ONX14" s="314"/>
      <c r="ONY14" s="314"/>
      <c r="ONZ14" s="314"/>
      <c r="OOA14" s="314"/>
      <c r="OOB14" s="314"/>
      <c r="OOC14" s="314"/>
      <c r="OOD14" s="314"/>
      <c r="OOE14" s="314"/>
      <c r="OOF14" s="314"/>
      <c r="OOG14" s="314"/>
      <c r="OOH14" s="314"/>
      <c r="OOI14" s="314"/>
      <c r="OOJ14" s="314"/>
      <c r="OOK14" s="314"/>
      <c r="OOL14" s="314"/>
      <c r="OOM14" s="314"/>
      <c r="OON14" s="314"/>
      <c r="OOO14" s="314"/>
      <c r="OOP14" s="314"/>
      <c r="OOQ14" s="314"/>
      <c r="OOR14" s="314"/>
      <c r="OOS14" s="314"/>
      <c r="OOT14" s="314"/>
      <c r="OOU14" s="314"/>
      <c r="OOV14" s="314"/>
      <c r="OOW14" s="314"/>
      <c r="OOX14" s="314"/>
      <c r="OOY14" s="314"/>
      <c r="OOZ14" s="314"/>
      <c r="OPA14" s="314"/>
      <c r="OPB14" s="314"/>
      <c r="OPC14" s="314"/>
      <c r="OPD14" s="314"/>
      <c r="OPE14" s="314"/>
      <c r="OPF14" s="314"/>
      <c r="OPG14" s="314"/>
      <c r="OPH14" s="314"/>
      <c r="OPI14" s="314"/>
      <c r="OPJ14" s="314"/>
      <c r="OPK14" s="314"/>
      <c r="OPL14" s="314"/>
      <c r="OPM14" s="314"/>
      <c r="OPN14" s="314"/>
      <c r="OPO14" s="314"/>
      <c r="OPP14" s="314"/>
      <c r="OPQ14" s="314"/>
      <c r="OPR14" s="314"/>
      <c r="OPS14" s="314"/>
      <c r="OPT14" s="314"/>
      <c r="OPU14" s="314"/>
      <c r="OPV14" s="314"/>
      <c r="OPW14" s="314"/>
      <c r="OPX14" s="314"/>
      <c r="OPY14" s="314"/>
      <c r="OPZ14" s="314"/>
      <c r="OQA14" s="314"/>
      <c r="OQB14" s="314"/>
      <c r="OQC14" s="314"/>
      <c r="OQD14" s="314"/>
      <c r="OQE14" s="314"/>
      <c r="OQF14" s="314"/>
      <c r="OQG14" s="314"/>
      <c r="OQH14" s="314"/>
      <c r="OQI14" s="314"/>
      <c r="OQJ14" s="314"/>
      <c r="OQK14" s="314"/>
      <c r="OQL14" s="314"/>
      <c r="OQM14" s="314"/>
      <c r="OQN14" s="314"/>
      <c r="OQO14" s="314"/>
      <c r="OQP14" s="314"/>
      <c r="OQQ14" s="314"/>
      <c r="OQR14" s="314"/>
      <c r="OQS14" s="314"/>
      <c r="OQT14" s="314"/>
      <c r="OQU14" s="314"/>
      <c r="OQV14" s="314"/>
      <c r="OQW14" s="314"/>
      <c r="OQX14" s="314"/>
      <c r="OQY14" s="314"/>
      <c r="OQZ14" s="314"/>
      <c r="ORA14" s="314"/>
      <c r="ORB14" s="314"/>
      <c r="ORC14" s="314"/>
      <c r="ORD14" s="314"/>
      <c r="ORE14" s="314"/>
      <c r="ORF14" s="314"/>
      <c r="ORG14" s="314"/>
      <c r="ORH14" s="314"/>
      <c r="ORI14" s="314"/>
      <c r="ORJ14" s="314"/>
      <c r="ORK14" s="314"/>
      <c r="ORL14" s="314"/>
      <c r="ORM14" s="314"/>
      <c r="ORN14" s="314"/>
      <c r="ORO14" s="314"/>
      <c r="ORP14" s="314"/>
      <c r="ORQ14" s="314"/>
      <c r="ORR14" s="314"/>
      <c r="ORS14" s="314"/>
      <c r="ORT14" s="314"/>
      <c r="ORU14" s="314"/>
      <c r="ORV14" s="314"/>
      <c r="ORW14" s="314"/>
      <c r="ORX14" s="314"/>
      <c r="ORY14" s="314"/>
      <c r="ORZ14" s="314"/>
      <c r="OSA14" s="314"/>
      <c r="OSB14" s="314"/>
      <c r="OSC14" s="314"/>
      <c r="OSD14" s="314"/>
      <c r="OSE14" s="314"/>
      <c r="OSF14" s="314"/>
      <c r="OSG14" s="314"/>
      <c r="OSH14" s="314"/>
      <c r="OSI14" s="314"/>
      <c r="OSJ14" s="314"/>
      <c r="OSK14" s="314"/>
      <c r="OSL14" s="314"/>
      <c r="OSM14" s="314"/>
      <c r="OSN14" s="314"/>
      <c r="OSO14" s="314"/>
      <c r="OSP14" s="314"/>
      <c r="OSQ14" s="314"/>
      <c r="OSR14" s="314"/>
      <c r="OSS14" s="314"/>
      <c r="OST14" s="314"/>
      <c r="OSU14" s="314"/>
      <c r="OSV14" s="314"/>
      <c r="OSW14" s="314"/>
      <c r="OSX14" s="314"/>
      <c r="OSY14" s="314"/>
      <c r="OSZ14" s="314"/>
      <c r="OTA14" s="314"/>
      <c r="OTB14" s="314"/>
      <c r="OTC14" s="314"/>
      <c r="OTD14" s="314"/>
      <c r="OTE14" s="314"/>
      <c r="OTF14" s="314"/>
      <c r="OTG14" s="314"/>
      <c r="OTH14" s="314"/>
      <c r="OTI14" s="314"/>
      <c r="OTJ14" s="314"/>
      <c r="OTK14" s="314"/>
      <c r="OTL14" s="314"/>
      <c r="OTM14" s="314"/>
      <c r="OTN14" s="314"/>
      <c r="OTO14" s="314"/>
      <c r="OTP14" s="314"/>
      <c r="OTQ14" s="314"/>
      <c r="OTR14" s="314"/>
      <c r="OTS14" s="314"/>
      <c r="OTT14" s="314"/>
      <c r="OTU14" s="314"/>
      <c r="OTV14" s="314"/>
      <c r="OTW14" s="314"/>
      <c r="OTX14" s="314"/>
      <c r="OTY14" s="314"/>
      <c r="OTZ14" s="314"/>
      <c r="OUA14" s="314"/>
      <c r="OUB14" s="314"/>
      <c r="OUC14" s="314"/>
      <c r="OUD14" s="314"/>
      <c r="OUE14" s="314"/>
      <c r="OUF14" s="314"/>
      <c r="OUG14" s="314"/>
      <c r="OUH14" s="314"/>
      <c r="OUI14" s="314"/>
      <c r="OUJ14" s="314"/>
      <c r="OUK14" s="314"/>
      <c r="OUL14" s="314"/>
      <c r="OUM14" s="314"/>
      <c r="OUN14" s="314"/>
      <c r="OUO14" s="314"/>
      <c r="OUP14" s="314"/>
      <c r="OUQ14" s="314"/>
      <c r="OUR14" s="314"/>
      <c r="OUS14" s="314"/>
      <c r="OUT14" s="314"/>
      <c r="OUU14" s="314"/>
      <c r="OUV14" s="314"/>
      <c r="OUW14" s="314"/>
      <c r="OUX14" s="314"/>
      <c r="OUY14" s="314"/>
      <c r="OUZ14" s="314"/>
      <c r="OVA14" s="314"/>
      <c r="OVB14" s="314"/>
      <c r="OVC14" s="314"/>
      <c r="OVD14" s="314"/>
      <c r="OVE14" s="314"/>
      <c r="OVF14" s="314"/>
      <c r="OVG14" s="314"/>
      <c r="OVH14" s="314"/>
      <c r="OVI14" s="314"/>
      <c r="OVJ14" s="314"/>
      <c r="OVK14" s="314"/>
      <c r="OVL14" s="314"/>
      <c r="OVM14" s="314"/>
      <c r="OVN14" s="314"/>
      <c r="OVO14" s="314"/>
      <c r="OVP14" s="314"/>
      <c r="OVQ14" s="314"/>
      <c r="OVR14" s="314"/>
      <c r="OVS14" s="314"/>
      <c r="OVT14" s="314"/>
      <c r="OVU14" s="314"/>
      <c r="OVV14" s="314"/>
      <c r="OVW14" s="314"/>
      <c r="OVX14" s="314"/>
      <c r="OVY14" s="314"/>
      <c r="OVZ14" s="314"/>
      <c r="OWA14" s="314"/>
      <c r="OWB14" s="314"/>
      <c r="OWC14" s="314"/>
      <c r="OWD14" s="314"/>
      <c r="OWE14" s="314"/>
      <c r="OWF14" s="314"/>
      <c r="OWG14" s="314"/>
      <c r="OWH14" s="314"/>
      <c r="OWI14" s="314"/>
      <c r="OWJ14" s="314"/>
      <c r="OWK14" s="314"/>
      <c r="OWL14" s="314"/>
      <c r="OWM14" s="314"/>
      <c r="OWN14" s="314"/>
      <c r="OWO14" s="314"/>
      <c r="OWP14" s="314"/>
      <c r="OWQ14" s="314"/>
      <c r="OWR14" s="314"/>
      <c r="OWS14" s="314"/>
      <c r="OWT14" s="314"/>
      <c r="OWU14" s="314"/>
      <c r="OWV14" s="314"/>
      <c r="OWW14" s="314"/>
      <c r="OWX14" s="314"/>
      <c r="OWY14" s="314"/>
      <c r="OWZ14" s="314"/>
      <c r="OXA14" s="314"/>
      <c r="OXB14" s="314"/>
      <c r="OXC14" s="314"/>
      <c r="OXD14" s="314"/>
      <c r="OXE14" s="314"/>
      <c r="OXF14" s="314"/>
      <c r="OXG14" s="314"/>
      <c r="OXH14" s="314"/>
      <c r="OXI14" s="314"/>
      <c r="OXJ14" s="314"/>
      <c r="OXK14" s="314"/>
      <c r="OXL14" s="314"/>
      <c r="OXM14" s="314"/>
      <c r="OXN14" s="314"/>
      <c r="OXO14" s="314"/>
      <c r="OXP14" s="314"/>
      <c r="OXQ14" s="314"/>
      <c r="OXR14" s="314"/>
      <c r="OXS14" s="314"/>
      <c r="OXT14" s="314"/>
      <c r="OXU14" s="314"/>
      <c r="OXV14" s="314"/>
      <c r="OXW14" s="314"/>
      <c r="OXX14" s="314"/>
      <c r="OXY14" s="314"/>
      <c r="OXZ14" s="314"/>
      <c r="OYA14" s="314"/>
      <c r="OYB14" s="314"/>
      <c r="OYC14" s="314"/>
      <c r="OYD14" s="314"/>
      <c r="OYE14" s="314"/>
      <c r="OYF14" s="314"/>
      <c r="OYG14" s="314"/>
      <c r="OYH14" s="314"/>
      <c r="OYI14" s="314"/>
      <c r="OYJ14" s="314"/>
      <c r="OYK14" s="314"/>
      <c r="OYL14" s="314"/>
      <c r="OYM14" s="314"/>
      <c r="OYN14" s="314"/>
      <c r="OYO14" s="314"/>
      <c r="OYP14" s="314"/>
      <c r="OYQ14" s="314"/>
      <c r="OYR14" s="314"/>
      <c r="OYS14" s="314"/>
      <c r="OYT14" s="314"/>
      <c r="OYU14" s="314"/>
      <c r="OYV14" s="314"/>
      <c r="OYW14" s="314"/>
      <c r="OYX14" s="314"/>
      <c r="OYY14" s="314"/>
      <c r="OYZ14" s="314"/>
      <c r="OZA14" s="314"/>
      <c r="OZB14" s="314"/>
      <c r="OZC14" s="314"/>
      <c r="OZD14" s="314"/>
      <c r="OZE14" s="314"/>
      <c r="OZF14" s="314"/>
      <c r="OZG14" s="314"/>
      <c r="OZH14" s="314"/>
      <c r="OZI14" s="314"/>
      <c r="OZJ14" s="314"/>
      <c r="OZK14" s="314"/>
      <c r="OZL14" s="314"/>
      <c r="OZM14" s="314"/>
      <c r="OZN14" s="314"/>
      <c r="OZO14" s="314"/>
      <c r="OZP14" s="314"/>
      <c r="OZQ14" s="314"/>
      <c r="OZR14" s="314"/>
      <c r="OZS14" s="314"/>
      <c r="OZT14" s="314"/>
      <c r="OZU14" s="314"/>
      <c r="OZV14" s="314"/>
      <c r="OZW14" s="314"/>
      <c r="OZX14" s="314"/>
      <c r="OZY14" s="314"/>
      <c r="OZZ14" s="314"/>
      <c r="PAA14" s="314"/>
      <c r="PAB14" s="314"/>
      <c r="PAC14" s="314"/>
      <c r="PAD14" s="314"/>
      <c r="PAE14" s="314"/>
      <c r="PAF14" s="314"/>
      <c r="PAG14" s="314"/>
      <c r="PAH14" s="314"/>
      <c r="PAI14" s="314"/>
      <c r="PAJ14" s="314"/>
      <c r="PAK14" s="314"/>
      <c r="PAL14" s="314"/>
      <c r="PAM14" s="314"/>
      <c r="PAN14" s="314"/>
      <c r="PAO14" s="314"/>
      <c r="PAP14" s="314"/>
      <c r="PAQ14" s="314"/>
      <c r="PAR14" s="314"/>
      <c r="PAS14" s="314"/>
      <c r="PAT14" s="314"/>
      <c r="PAU14" s="314"/>
      <c r="PAV14" s="314"/>
      <c r="PAW14" s="314"/>
      <c r="PAX14" s="314"/>
      <c r="PAY14" s="314"/>
      <c r="PAZ14" s="314"/>
      <c r="PBA14" s="314"/>
      <c r="PBB14" s="314"/>
      <c r="PBC14" s="314"/>
      <c r="PBD14" s="314"/>
      <c r="PBE14" s="314"/>
      <c r="PBF14" s="314"/>
      <c r="PBG14" s="314"/>
      <c r="PBH14" s="314"/>
      <c r="PBI14" s="314"/>
      <c r="PBJ14" s="314"/>
      <c r="PBK14" s="314"/>
      <c r="PBL14" s="314"/>
      <c r="PBM14" s="314"/>
      <c r="PBN14" s="314"/>
      <c r="PBO14" s="314"/>
      <c r="PBP14" s="314"/>
      <c r="PBQ14" s="314"/>
      <c r="PBR14" s="314"/>
      <c r="PBS14" s="314"/>
      <c r="PBT14" s="314"/>
      <c r="PBU14" s="314"/>
      <c r="PBV14" s="314"/>
      <c r="PBW14" s="314"/>
      <c r="PBX14" s="314"/>
      <c r="PBY14" s="314"/>
      <c r="PBZ14" s="314"/>
      <c r="PCA14" s="314"/>
      <c r="PCB14" s="314"/>
      <c r="PCC14" s="314"/>
      <c r="PCD14" s="314"/>
      <c r="PCE14" s="314"/>
      <c r="PCF14" s="314"/>
      <c r="PCG14" s="314"/>
      <c r="PCH14" s="314"/>
      <c r="PCI14" s="314"/>
      <c r="PCJ14" s="314"/>
      <c r="PCK14" s="314"/>
      <c r="PCL14" s="314"/>
      <c r="PCM14" s="314"/>
      <c r="PCN14" s="314"/>
      <c r="PCO14" s="314"/>
      <c r="PCP14" s="314"/>
      <c r="PCQ14" s="314"/>
      <c r="PCR14" s="314"/>
      <c r="PCS14" s="314"/>
      <c r="PCT14" s="314"/>
      <c r="PCU14" s="314"/>
      <c r="PCV14" s="314"/>
      <c r="PCW14" s="314"/>
      <c r="PCX14" s="314"/>
      <c r="PCY14" s="314"/>
      <c r="PCZ14" s="314"/>
      <c r="PDA14" s="314"/>
      <c r="PDB14" s="314"/>
      <c r="PDC14" s="314"/>
      <c r="PDD14" s="314"/>
      <c r="PDE14" s="314"/>
      <c r="PDF14" s="314"/>
      <c r="PDG14" s="314"/>
      <c r="PDH14" s="314"/>
      <c r="PDI14" s="314"/>
      <c r="PDJ14" s="314"/>
      <c r="PDK14" s="314"/>
      <c r="PDL14" s="314"/>
      <c r="PDM14" s="314"/>
      <c r="PDN14" s="314"/>
      <c r="PDO14" s="314"/>
      <c r="PDP14" s="314"/>
      <c r="PDQ14" s="314"/>
      <c r="PDR14" s="314"/>
      <c r="PDS14" s="314"/>
      <c r="PDT14" s="314"/>
      <c r="PDU14" s="314"/>
      <c r="PDV14" s="314"/>
      <c r="PDW14" s="314"/>
      <c r="PDX14" s="314"/>
      <c r="PDY14" s="314"/>
      <c r="PDZ14" s="314"/>
      <c r="PEA14" s="314"/>
      <c r="PEB14" s="314"/>
      <c r="PEC14" s="314"/>
      <c r="PED14" s="314"/>
      <c r="PEE14" s="314"/>
      <c r="PEF14" s="314"/>
      <c r="PEG14" s="314"/>
      <c r="PEH14" s="314"/>
      <c r="PEI14" s="314"/>
      <c r="PEJ14" s="314"/>
      <c r="PEK14" s="314"/>
      <c r="PEL14" s="314"/>
      <c r="PEM14" s="314"/>
      <c r="PEN14" s="314"/>
      <c r="PEO14" s="314"/>
      <c r="PEP14" s="314"/>
      <c r="PEQ14" s="314"/>
      <c r="PER14" s="314"/>
      <c r="PES14" s="314"/>
      <c r="PET14" s="314"/>
      <c r="PEU14" s="314"/>
      <c r="PEV14" s="314"/>
      <c r="PEW14" s="314"/>
      <c r="PEX14" s="314"/>
      <c r="PEY14" s="314"/>
      <c r="PEZ14" s="314"/>
      <c r="PFA14" s="314"/>
      <c r="PFB14" s="314"/>
      <c r="PFC14" s="314"/>
      <c r="PFD14" s="314"/>
      <c r="PFE14" s="314"/>
      <c r="PFF14" s="314"/>
      <c r="PFG14" s="314"/>
      <c r="PFH14" s="314"/>
      <c r="PFI14" s="314"/>
      <c r="PFJ14" s="314"/>
      <c r="PFK14" s="314"/>
      <c r="PFL14" s="314"/>
      <c r="PFM14" s="314"/>
      <c r="PFN14" s="314"/>
      <c r="PFO14" s="314"/>
      <c r="PFP14" s="314"/>
      <c r="PFQ14" s="314"/>
      <c r="PFR14" s="314"/>
      <c r="PFS14" s="314"/>
      <c r="PFT14" s="314"/>
      <c r="PFU14" s="314"/>
      <c r="PFV14" s="314"/>
      <c r="PFW14" s="314"/>
      <c r="PFX14" s="314"/>
      <c r="PFY14" s="314"/>
      <c r="PFZ14" s="314"/>
      <c r="PGA14" s="314"/>
      <c r="PGB14" s="314"/>
      <c r="PGC14" s="314"/>
      <c r="PGD14" s="314"/>
      <c r="PGE14" s="314"/>
      <c r="PGF14" s="314"/>
      <c r="PGG14" s="314"/>
      <c r="PGH14" s="314"/>
      <c r="PGI14" s="314"/>
      <c r="PGJ14" s="314"/>
      <c r="PGK14" s="314"/>
      <c r="PGL14" s="314"/>
      <c r="PGM14" s="314"/>
      <c r="PGN14" s="314"/>
      <c r="PGO14" s="314"/>
      <c r="PGP14" s="314"/>
      <c r="PGQ14" s="314"/>
      <c r="PGR14" s="314"/>
      <c r="PGS14" s="314"/>
      <c r="PGT14" s="314"/>
      <c r="PGU14" s="314"/>
      <c r="PGV14" s="314"/>
      <c r="PGW14" s="314"/>
      <c r="PGX14" s="314"/>
      <c r="PGY14" s="314"/>
      <c r="PGZ14" s="314"/>
      <c r="PHA14" s="314"/>
      <c r="PHB14" s="314"/>
      <c r="PHC14" s="314"/>
      <c r="PHD14" s="314"/>
      <c r="PHE14" s="314"/>
      <c r="PHF14" s="314"/>
      <c r="PHG14" s="314"/>
      <c r="PHH14" s="314"/>
      <c r="PHI14" s="314"/>
      <c r="PHJ14" s="314"/>
      <c r="PHK14" s="314"/>
      <c r="PHL14" s="314"/>
      <c r="PHM14" s="314"/>
      <c r="PHN14" s="314"/>
      <c r="PHO14" s="314"/>
      <c r="PHP14" s="314"/>
      <c r="PHQ14" s="314"/>
      <c r="PHR14" s="314"/>
      <c r="PHS14" s="314"/>
      <c r="PHT14" s="314"/>
      <c r="PHU14" s="314"/>
      <c r="PHV14" s="314"/>
      <c r="PHW14" s="314"/>
      <c r="PHX14" s="314"/>
      <c r="PHY14" s="314"/>
      <c r="PHZ14" s="314"/>
      <c r="PIA14" s="314"/>
      <c r="PIB14" s="314"/>
      <c r="PIC14" s="314"/>
      <c r="PID14" s="314"/>
      <c r="PIE14" s="314"/>
      <c r="PIF14" s="314"/>
      <c r="PIG14" s="314"/>
      <c r="PIH14" s="314"/>
      <c r="PII14" s="314"/>
      <c r="PIJ14" s="314"/>
      <c r="PIK14" s="314"/>
      <c r="PIL14" s="314"/>
      <c r="PIM14" s="314"/>
      <c r="PIN14" s="314"/>
      <c r="PIO14" s="314"/>
      <c r="PIP14" s="314"/>
      <c r="PIQ14" s="314"/>
      <c r="PIR14" s="314"/>
      <c r="PIS14" s="314"/>
      <c r="PIT14" s="314"/>
      <c r="PIU14" s="314"/>
      <c r="PIV14" s="314"/>
      <c r="PIW14" s="314"/>
      <c r="PIX14" s="314"/>
      <c r="PIY14" s="314"/>
      <c r="PIZ14" s="314"/>
      <c r="PJA14" s="314"/>
      <c r="PJB14" s="314"/>
      <c r="PJC14" s="314"/>
      <c r="PJD14" s="314"/>
      <c r="PJE14" s="314"/>
      <c r="PJF14" s="314"/>
      <c r="PJG14" s="314"/>
      <c r="PJH14" s="314"/>
      <c r="PJI14" s="314"/>
      <c r="PJJ14" s="314"/>
      <c r="PJK14" s="314"/>
      <c r="PJL14" s="314"/>
      <c r="PJM14" s="314"/>
      <c r="PJN14" s="314"/>
      <c r="PJO14" s="314"/>
      <c r="PJP14" s="314"/>
      <c r="PJQ14" s="314"/>
      <c r="PJR14" s="314"/>
      <c r="PJS14" s="314"/>
      <c r="PJT14" s="314"/>
      <c r="PJU14" s="314"/>
      <c r="PJV14" s="314"/>
      <c r="PJW14" s="314"/>
      <c r="PJX14" s="314"/>
      <c r="PJY14" s="314"/>
      <c r="PJZ14" s="314"/>
      <c r="PKA14" s="314"/>
      <c r="PKB14" s="314"/>
      <c r="PKC14" s="314"/>
      <c r="PKD14" s="314"/>
      <c r="PKE14" s="314"/>
      <c r="PKF14" s="314"/>
      <c r="PKG14" s="314"/>
      <c r="PKH14" s="314"/>
      <c r="PKI14" s="314"/>
      <c r="PKJ14" s="314"/>
      <c r="PKK14" s="314"/>
      <c r="PKL14" s="314"/>
      <c r="PKM14" s="314"/>
      <c r="PKN14" s="314"/>
      <c r="PKO14" s="314"/>
      <c r="PKP14" s="314"/>
      <c r="PKQ14" s="314"/>
      <c r="PKR14" s="314"/>
      <c r="PKS14" s="314"/>
      <c r="PKT14" s="314"/>
      <c r="PKU14" s="314"/>
      <c r="PKV14" s="314"/>
      <c r="PKW14" s="314"/>
      <c r="PKX14" s="314"/>
      <c r="PKY14" s="314"/>
      <c r="PKZ14" s="314"/>
      <c r="PLA14" s="314"/>
      <c r="PLB14" s="314"/>
      <c r="PLC14" s="314"/>
      <c r="PLD14" s="314"/>
      <c r="PLE14" s="314"/>
      <c r="PLF14" s="314"/>
      <c r="PLG14" s="314"/>
      <c r="PLH14" s="314"/>
      <c r="PLI14" s="314"/>
      <c r="PLJ14" s="314"/>
      <c r="PLK14" s="314"/>
      <c r="PLL14" s="314"/>
      <c r="PLM14" s="314"/>
      <c r="PLN14" s="314"/>
      <c r="PLO14" s="314"/>
      <c r="PLP14" s="314"/>
      <c r="PLQ14" s="314"/>
      <c r="PLR14" s="314"/>
      <c r="PLS14" s="314"/>
      <c r="PLT14" s="314"/>
      <c r="PLU14" s="314"/>
      <c r="PLV14" s="314"/>
      <c r="PLW14" s="314"/>
      <c r="PLX14" s="314"/>
      <c r="PLY14" s="314"/>
      <c r="PLZ14" s="314"/>
      <c r="PMA14" s="314"/>
      <c r="PMB14" s="314"/>
      <c r="PMC14" s="314"/>
      <c r="PMD14" s="314"/>
      <c r="PME14" s="314"/>
      <c r="PMF14" s="314"/>
      <c r="PMG14" s="314"/>
      <c r="PMH14" s="314"/>
      <c r="PMI14" s="314"/>
      <c r="PMJ14" s="314"/>
      <c r="PMK14" s="314"/>
      <c r="PML14" s="314"/>
      <c r="PMM14" s="314"/>
      <c r="PMN14" s="314"/>
      <c r="PMO14" s="314"/>
      <c r="PMP14" s="314"/>
      <c r="PMQ14" s="314"/>
      <c r="PMR14" s="314"/>
      <c r="PMS14" s="314"/>
      <c r="PMT14" s="314"/>
      <c r="PMU14" s="314"/>
      <c r="PMV14" s="314"/>
      <c r="PMW14" s="314"/>
      <c r="PMX14" s="314"/>
      <c r="PMY14" s="314"/>
      <c r="PMZ14" s="314"/>
      <c r="PNA14" s="314"/>
      <c r="PNB14" s="314"/>
      <c r="PNC14" s="314"/>
      <c r="PND14" s="314"/>
      <c r="PNE14" s="314"/>
      <c r="PNF14" s="314"/>
      <c r="PNG14" s="314"/>
      <c r="PNH14" s="314"/>
      <c r="PNI14" s="314"/>
      <c r="PNJ14" s="314"/>
      <c r="PNK14" s="314"/>
      <c r="PNL14" s="314"/>
      <c r="PNM14" s="314"/>
      <c r="PNN14" s="314"/>
      <c r="PNO14" s="314"/>
      <c r="PNP14" s="314"/>
      <c r="PNQ14" s="314"/>
      <c r="PNR14" s="314"/>
      <c r="PNS14" s="314"/>
      <c r="PNT14" s="314"/>
      <c r="PNU14" s="314"/>
      <c r="PNV14" s="314"/>
      <c r="PNW14" s="314"/>
      <c r="PNX14" s="314"/>
      <c r="PNY14" s="314"/>
      <c r="PNZ14" s="314"/>
      <c r="POA14" s="314"/>
      <c r="POB14" s="314"/>
      <c r="POC14" s="314"/>
      <c r="POD14" s="314"/>
      <c r="POE14" s="314"/>
      <c r="POF14" s="314"/>
      <c r="POG14" s="314"/>
      <c r="POH14" s="314"/>
      <c r="POI14" s="314"/>
      <c r="POJ14" s="314"/>
      <c r="POK14" s="314"/>
      <c r="POL14" s="314"/>
      <c r="POM14" s="314"/>
      <c r="PON14" s="314"/>
      <c r="POO14" s="314"/>
      <c r="POP14" s="314"/>
      <c r="POQ14" s="314"/>
      <c r="POR14" s="314"/>
      <c r="POS14" s="314"/>
      <c r="POT14" s="314"/>
      <c r="POU14" s="314"/>
      <c r="POV14" s="314"/>
      <c r="POW14" s="314"/>
      <c r="POX14" s="314"/>
      <c r="POY14" s="314"/>
      <c r="POZ14" s="314"/>
      <c r="PPA14" s="314"/>
      <c r="PPB14" s="314"/>
      <c r="PPC14" s="314"/>
      <c r="PPD14" s="314"/>
      <c r="PPE14" s="314"/>
      <c r="PPF14" s="314"/>
      <c r="PPG14" s="314"/>
      <c r="PPH14" s="314"/>
      <c r="PPI14" s="314"/>
      <c r="PPJ14" s="314"/>
      <c r="PPK14" s="314"/>
      <c r="PPL14" s="314"/>
      <c r="PPM14" s="314"/>
      <c r="PPN14" s="314"/>
      <c r="PPO14" s="314"/>
      <c r="PPP14" s="314"/>
      <c r="PPQ14" s="314"/>
      <c r="PPR14" s="314"/>
      <c r="PPS14" s="314"/>
      <c r="PPT14" s="314"/>
      <c r="PPU14" s="314"/>
      <c r="PPV14" s="314"/>
      <c r="PPW14" s="314"/>
      <c r="PPX14" s="314"/>
      <c r="PPY14" s="314"/>
      <c r="PPZ14" s="314"/>
      <c r="PQA14" s="314"/>
      <c r="PQB14" s="314"/>
      <c r="PQC14" s="314"/>
      <c r="PQD14" s="314"/>
      <c r="PQE14" s="314"/>
      <c r="PQF14" s="314"/>
      <c r="PQG14" s="314"/>
      <c r="PQH14" s="314"/>
      <c r="PQI14" s="314"/>
      <c r="PQJ14" s="314"/>
      <c r="PQK14" s="314"/>
      <c r="PQL14" s="314"/>
      <c r="PQM14" s="314"/>
      <c r="PQN14" s="314"/>
      <c r="PQO14" s="314"/>
      <c r="PQP14" s="314"/>
      <c r="PQQ14" s="314"/>
      <c r="PQR14" s="314"/>
      <c r="PQS14" s="314"/>
      <c r="PQT14" s="314"/>
      <c r="PQU14" s="314"/>
      <c r="PQV14" s="314"/>
      <c r="PQW14" s="314"/>
      <c r="PQX14" s="314"/>
      <c r="PQY14" s="314"/>
      <c r="PQZ14" s="314"/>
      <c r="PRA14" s="314"/>
      <c r="PRB14" s="314"/>
      <c r="PRC14" s="314"/>
      <c r="PRD14" s="314"/>
      <c r="PRE14" s="314"/>
      <c r="PRF14" s="314"/>
      <c r="PRG14" s="314"/>
      <c r="PRH14" s="314"/>
      <c r="PRI14" s="314"/>
      <c r="PRJ14" s="314"/>
      <c r="PRK14" s="314"/>
      <c r="PRL14" s="314"/>
      <c r="PRM14" s="314"/>
      <c r="PRN14" s="314"/>
      <c r="PRO14" s="314"/>
      <c r="PRP14" s="314"/>
      <c r="PRQ14" s="314"/>
      <c r="PRR14" s="314"/>
      <c r="PRS14" s="314"/>
      <c r="PRT14" s="314"/>
      <c r="PRU14" s="314"/>
      <c r="PRV14" s="314"/>
      <c r="PRW14" s="314"/>
      <c r="PRX14" s="314"/>
      <c r="PRY14" s="314"/>
      <c r="PRZ14" s="314"/>
      <c r="PSA14" s="314"/>
      <c r="PSB14" s="314"/>
      <c r="PSC14" s="314"/>
      <c r="PSD14" s="314"/>
      <c r="PSE14" s="314"/>
      <c r="PSF14" s="314"/>
      <c r="PSG14" s="314"/>
      <c r="PSH14" s="314"/>
      <c r="PSI14" s="314"/>
      <c r="PSJ14" s="314"/>
      <c r="PSK14" s="314"/>
      <c r="PSL14" s="314"/>
      <c r="PSM14" s="314"/>
      <c r="PSN14" s="314"/>
      <c r="PSO14" s="314"/>
      <c r="PSP14" s="314"/>
      <c r="PSQ14" s="314"/>
      <c r="PSR14" s="314"/>
      <c r="PSS14" s="314"/>
      <c r="PST14" s="314"/>
      <c r="PSU14" s="314"/>
      <c r="PSV14" s="314"/>
      <c r="PSW14" s="314"/>
      <c r="PSX14" s="314"/>
      <c r="PSY14" s="314"/>
      <c r="PSZ14" s="314"/>
      <c r="PTA14" s="314"/>
      <c r="PTB14" s="314"/>
      <c r="PTC14" s="314"/>
      <c r="PTD14" s="314"/>
      <c r="PTE14" s="314"/>
      <c r="PTF14" s="314"/>
      <c r="PTG14" s="314"/>
      <c r="PTH14" s="314"/>
      <c r="PTI14" s="314"/>
      <c r="PTJ14" s="314"/>
      <c r="PTK14" s="314"/>
      <c r="PTL14" s="314"/>
      <c r="PTM14" s="314"/>
      <c r="PTN14" s="314"/>
      <c r="PTO14" s="314"/>
      <c r="PTP14" s="314"/>
      <c r="PTQ14" s="314"/>
      <c r="PTR14" s="314"/>
      <c r="PTS14" s="314"/>
      <c r="PTT14" s="314"/>
      <c r="PTU14" s="314"/>
      <c r="PTV14" s="314"/>
      <c r="PTW14" s="314"/>
      <c r="PTX14" s="314"/>
      <c r="PTY14" s="314"/>
      <c r="PTZ14" s="314"/>
      <c r="PUA14" s="314"/>
      <c r="PUB14" s="314"/>
      <c r="PUC14" s="314"/>
      <c r="PUD14" s="314"/>
      <c r="PUE14" s="314"/>
      <c r="PUF14" s="314"/>
      <c r="PUG14" s="314"/>
      <c r="PUH14" s="314"/>
      <c r="PUI14" s="314"/>
      <c r="PUJ14" s="314"/>
      <c r="PUK14" s="314"/>
      <c r="PUL14" s="314"/>
      <c r="PUM14" s="314"/>
      <c r="PUN14" s="314"/>
      <c r="PUO14" s="314"/>
      <c r="PUP14" s="314"/>
      <c r="PUQ14" s="314"/>
      <c r="PUR14" s="314"/>
      <c r="PUS14" s="314"/>
      <c r="PUT14" s="314"/>
      <c r="PUU14" s="314"/>
      <c r="PUV14" s="314"/>
      <c r="PUW14" s="314"/>
      <c r="PUX14" s="314"/>
      <c r="PUY14" s="314"/>
      <c r="PUZ14" s="314"/>
      <c r="PVA14" s="314"/>
      <c r="PVB14" s="314"/>
      <c r="PVC14" s="314"/>
      <c r="PVD14" s="314"/>
      <c r="PVE14" s="314"/>
      <c r="PVF14" s="314"/>
      <c r="PVG14" s="314"/>
      <c r="PVH14" s="314"/>
      <c r="PVI14" s="314"/>
      <c r="PVJ14" s="314"/>
      <c r="PVK14" s="314"/>
      <c r="PVL14" s="314"/>
      <c r="PVM14" s="314"/>
      <c r="PVN14" s="314"/>
      <c r="PVO14" s="314"/>
      <c r="PVP14" s="314"/>
      <c r="PVQ14" s="314"/>
      <c r="PVR14" s="314"/>
      <c r="PVS14" s="314"/>
      <c r="PVT14" s="314"/>
      <c r="PVU14" s="314"/>
      <c r="PVV14" s="314"/>
      <c r="PVW14" s="314"/>
      <c r="PVX14" s="314"/>
      <c r="PVY14" s="314"/>
      <c r="PVZ14" s="314"/>
      <c r="PWA14" s="314"/>
      <c r="PWB14" s="314"/>
      <c r="PWC14" s="314"/>
      <c r="PWD14" s="314"/>
      <c r="PWE14" s="314"/>
      <c r="PWF14" s="314"/>
      <c r="PWG14" s="314"/>
      <c r="PWH14" s="314"/>
      <c r="PWI14" s="314"/>
      <c r="PWJ14" s="314"/>
      <c r="PWK14" s="314"/>
      <c r="PWL14" s="314"/>
      <c r="PWM14" s="314"/>
      <c r="PWN14" s="314"/>
      <c r="PWO14" s="314"/>
      <c r="PWP14" s="314"/>
      <c r="PWQ14" s="314"/>
      <c r="PWR14" s="314"/>
      <c r="PWS14" s="314"/>
      <c r="PWT14" s="314"/>
      <c r="PWU14" s="314"/>
      <c r="PWV14" s="314"/>
      <c r="PWW14" s="314"/>
      <c r="PWX14" s="314"/>
      <c r="PWY14" s="314"/>
      <c r="PWZ14" s="314"/>
      <c r="PXA14" s="314"/>
      <c r="PXB14" s="314"/>
      <c r="PXC14" s="314"/>
      <c r="PXD14" s="314"/>
      <c r="PXE14" s="314"/>
      <c r="PXF14" s="314"/>
      <c r="PXG14" s="314"/>
      <c r="PXH14" s="314"/>
      <c r="PXI14" s="314"/>
      <c r="PXJ14" s="314"/>
      <c r="PXK14" s="314"/>
      <c r="PXL14" s="314"/>
      <c r="PXM14" s="314"/>
      <c r="PXN14" s="314"/>
      <c r="PXO14" s="314"/>
      <c r="PXP14" s="314"/>
      <c r="PXQ14" s="314"/>
      <c r="PXR14" s="314"/>
      <c r="PXS14" s="314"/>
      <c r="PXT14" s="314"/>
      <c r="PXU14" s="314"/>
      <c r="PXV14" s="314"/>
      <c r="PXW14" s="314"/>
      <c r="PXX14" s="314"/>
      <c r="PXY14" s="314"/>
      <c r="PXZ14" s="314"/>
      <c r="PYA14" s="314"/>
      <c r="PYB14" s="314"/>
      <c r="PYC14" s="314"/>
      <c r="PYD14" s="314"/>
      <c r="PYE14" s="314"/>
      <c r="PYF14" s="314"/>
      <c r="PYG14" s="314"/>
      <c r="PYH14" s="314"/>
      <c r="PYI14" s="314"/>
      <c r="PYJ14" s="314"/>
      <c r="PYK14" s="314"/>
      <c r="PYL14" s="314"/>
      <c r="PYM14" s="314"/>
      <c r="PYN14" s="314"/>
      <c r="PYO14" s="314"/>
      <c r="PYP14" s="314"/>
      <c r="PYQ14" s="314"/>
      <c r="PYR14" s="314"/>
      <c r="PYS14" s="314"/>
      <c r="PYT14" s="314"/>
      <c r="PYU14" s="314"/>
      <c r="PYV14" s="314"/>
      <c r="PYW14" s="314"/>
      <c r="PYX14" s="314"/>
      <c r="PYY14" s="314"/>
      <c r="PYZ14" s="314"/>
      <c r="PZA14" s="314"/>
      <c r="PZB14" s="314"/>
      <c r="PZC14" s="314"/>
      <c r="PZD14" s="314"/>
      <c r="PZE14" s="314"/>
      <c r="PZF14" s="314"/>
      <c r="PZG14" s="314"/>
      <c r="PZH14" s="314"/>
      <c r="PZI14" s="314"/>
      <c r="PZJ14" s="314"/>
      <c r="PZK14" s="314"/>
      <c r="PZL14" s="314"/>
      <c r="PZM14" s="314"/>
      <c r="PZN14" s="314"/>
      <c r="PZO14" s="314"/>
      <c r="PZP14" s="314"/>
      <c r="PZQ14" s="314"/>
      <c r="PZR14" s="314"/>
      <c r="PZS14" s="314"/>
      <c r="PZT14" s="314"/>
      <c r="PZU14" s="314"/>
      <c r="PZV14" s="314"/>
      <c r="PZW14" s="314"/>
      <c r="PZX14" s="314"/>
      <c r="PZY14" s="314"/>
      <c r="PZZ14" s="314"/>
      <c r="QAA14" s="314"/>
      <c r="QAB14" s="314"/>
      <c r="QAC14" s="314"/>
      <c r="QAD14" s="314"/>
      <c r="QAE14" s="314"/>
      <c r="QAF14" s="314"/>
      <c r="QAG14" s="314"/>
      <c r="QAH14" s="314"/>
      <c r="QAI14" s="314"/>
      <c r="QAJ14" s="314"/>
      <c r="QAK14" s="314"/>
      <c r="QAL14" s="314"/>
      <c r="QAM14" s="314"/>
      <c r="QAN14" s="314"/>
      <c r="QAO14" s="314"/>
      <c r="QAP14" s="314"/>
      <c r="QAQ14" s="314"/>
      <c r="QAR14" s="314"/>
      <c r="QAS14" s="314"/>
      <c r="QAT14" s="314"/>
      <c r="QAU14" s="314"/>
      <c r="QAV14" s="314"/>
      <c r="QAW14" s="314"/>
      <c r="QAX14" s="314"/>
      <c r="QAY14" s="314"/>
      <c r="QAZ14" s="314"/>
      <c r="QBA14" s="314"/>
      <c r="QBB14" s="314"/>
      <c r="QBC14" s="314"/>
      <c r="QBD14" s="314"/>
      <c r="QBE14" s="314"/>
      <c r="QBF14" s="314"/>
      <c r="QBG14" s="314"/>
      <c r="QBH14" s="314"/>
      <c r="QBI14" s="314"/>
      <c r="QBJ14" s="314"/>
      <c r="QBK14" s="314"/>
      <c r="QBL14" s="314"/>
      <c r="QBM14" s="314"/>
      <c r="QBN14" s="314"/>
      <c r="QBO14" s="314"/>
      <c r="QBP14" s="314"/>
      <c r="QBQ14" s="314"/>
      <c r="QBR14" s="314"/>
      <c r="QBS14" s="314"/>
      <c r="QBT14" s="314"/>
      <c r="QBU14" s="314"/>
      <c r="QBV14" s="314"/>
      <c r="QBW14" s="314"/>
      <c r="QBX14" s="314"/>
      <c r="QBY14" s="314"/>
      <c r="QBZ14" s="314"/>
      <c r="QCA14" s="314"/>
      <c r="QCB14" s="314"/>
      <c r="QCC14" s="314"/>
      <c r="QCD14" s="314"/>
      <c r="QCE14" s="314"/>
      <c r="QCF14" s="314"/>
      <c r="QCG14" s="314"/>
      <c r="QCH14" s="314"/>
      <c r="QCI14" s="314"/>
      <c r="QCJ14" s="314"/>
      <c r="QCK14" s="314"/>
      <c r="QCL14" s="314"/>
      <c r="QCM14" s="314"/>
      <c r="QCN14" s="314"/>
      <c r="QCO14" s="314"/>
      <c r="QCP14" s="314"/>
      <c r="QCQ14" s="314"/>
      <c r="QCR14" s="314"/>
      <c r="QCS14" s="314"/>
      <c r="QCT14" s="314"/>
      <c r="QCU14" s="314"/>
      <c r="QCV14" s="314"/>
      <c r="QCW14" s="314"/>
      <c r="QCX14" s="314"/>
      <c r="QCY14" s="314"/>
      <c r="QCZ14" s="314"/>
      <c r="QDA14" s="314"/>
      <c r="QDB14" s="314"/>
      <c r="QDC14" s="314"/>
      <c r="QDD14" s="314"/>
      <c r="QDE14" s="314"/>
      <c r="QDF14" s="314"/>
      <c r="QDG14" s="314"/>
      <c r="QDH14" s="314"/>
      <c r="QDI14" s="314"/>
      <c r="QDJ14" s="314"/>
      <c r="QDK14" s="314"/>
      <c r="QDL14" s="314"/>
      <c r="QDM14" s="314"/>
      <c r="QDN14" s="314"/>
      <c r="QDO14" s="314"/>
      <c r="QDP14" s="314"/>
      <c r="QDQ14" s="314"/>
      <c r="QDR14" s="314"/>
      <c r="QDS14" s="314"/>
      <c r="QDT14" s="314"/>
      <c r="QDU14" s="314"/>
      <c r="QDV14" s="314"/>
      <c r="QDW14" s="314"/>
      <c r="QDX14" s="314"/>
      <c r="QDY14" s="314"/>
      <c r="QDZ14" s="314"/>
      <c r="QEA14" s="314"/>
      <c r="QEB14" s="314"/>
      <c r="QEC14" s="314"/>
      <c r="QED14" s="314"/>
      <c r="QEE14" s="314"/>
      <c r="QEF14" s="314"/>
      <c r="QEG14" s="314"/>
      <c r="QEH14" s="314"/>
      <c r="QEI14" s="314"/>
      <c r="QEJ14" s="314"/>
      <c r="QEK14" s="314"/>
      <c r="QEL14" s="314"/>
      <c r="QEM14" s="314"/>
      <c r="QEN14" s="314"/>
      <c r="QEO14" s="314"/>
      <c r="QEP14" s="314"/>
      <c r="QEQ14" s="314"/>
      <c r="QER14" s="314"/>
      <c r="QES14" s="314"/>
      <c r="QET14" s="314"/>
      <c r="QEU14" s="314"/>
      <c r="QEV14" s="314"/>
      <c r="QEW14" s="314"/>
      <c r="QEX14" s="314"/>
      <c r="QEY14" s="314"/>
      <c r="QEZ14" s="314"/>
      <c r="QFA14" s="314"/>
      <c r="QFB14" s="314"/>
      <c r="QFC14" s="314"/>
      <c r="QFD14" s="314"/>
      <c r="QFE14" s="314"/>
      <c r="QFF14" s="314"/>
      <c r="QFG14" s="314"/>
      <c r="QFH14" s="314"/>
      <c r="QFI14" s="314"/>
      <c r="QFJ14" s="314"/>
      <c r="QFK14" s="314"/>
      <c r="QFL14" s="314"/>
      <c r="QFM14" s="314"/>
      <c r="QFN14" s="314"/>
      <c r="QFO14" s="314"/>
      <c r="QFP14" s="314"/>
      <c r="QFQ14" s="314"/>
      <c r="QFR14" s="314"/>
      <c r="QFS14" s="314"/>
      <c r="QFT14" s="314"/>
      <c r="QFU14" s="314"/>
      <c r="QFV14" s="314"/>
      <c r="QFW14" s="314"/>
      <c r="QFX14" s="314"/>
      <c r="QFY14" s="314"/>
      <c r="QFZ14" s="314"/>
      <c r="QGA14" s="314"/>
      <c r="QGB14" s="314"/>
      <c r="QGC14" s="314"/>
      <c r="QGD14" s="314"/>
      <c r="QGE14" s="314"/>
      <c r="QGF14" s="314"/>
      <c r="QGG14" s="314"/>
      <c r="QGH14" s="314"/>
      <c r="QGI14" s="314"/>
      <c r="QGJ14" s="314"/>
      <c r="QGK14" s="314"/>
      <c r="QGL14" s="314"/>
      <c r="QGM14" s="314"/>
      <c r="QGN14" s="314"/>
      <c r="QGO14" s="314"/>
      <c r="QGP14" s="314"/>
      <c r="QGQ14" s="314"/>
      <c r="QGR14" s="314"/>
      <c r="QGS14" s="314"/>
      <c r="QGT14" s="314"/>
      <c r="QGU14" s="314"/>
      <c r="QGV14" s="314"/>
      <c r="QGW14" s="314"/>
      <c r="QGX14" s="314"/>
      <c r="QGY14" s="314"/>
      <c r="QGZ14" s="314"/>
      <c r="QHA14" s="314"/>
      <c r="QHB14" s="314"/>
      <c r="QHC14" s="314"/>
      <c r="QHD14" s="314"/>
      <c r="QHE14" s="314"/>
      <c r="QHF14" s="314"/>
      <c r="QHG14" s="314"/>
      <c r="QHH14" s="314"/>
      <c r="QHI14" s="314"/>
      <c r="QHJ14" s="314"/>
      <c r="QHK14" s="314"/>
      <c r="QHL14" s="314"/>
      <c r="QHM14" s="314"/>
      <c r="QHN14" s="314"/>
      <c r="QHO14" s="314"/>
      <c r="QHP14" s="314"/>
      <c r="QHQ14" s="314"/>
      <c r="QHR14" s="314"/>
      <c r="QHS14" s="314"/>
      <c r="QHT14" s="314"/>
      <c r="QHU14" s="314"/>
      <c r="QHV14" s="314"/>
      <c r="QHW14" s="314"/>
      <c r="QHX14" s="314"/>
      <c r="QHY14" s="314"/>
      <c r="QHZ14" s="314"/>
      <c r="QIA14" s="314"/>
      <c r="QIB14" s="314"/>
      <c r="QIC14" s="314"/>
      <c r="QID14" s="314"/>
      <c r="QIE14" s="314"/>
      <c r="QIF14" s="314"/>
      <c r="QIG14" s="314"/>
      <c r="QIH14" s="314"/>
      <c r="QII14" s="314"/>
      <c r="QIJ14" s="314"/>
      <c r="QIK14" s="314"/>
      <c r="QIL14" s="314"/>
      <c r="QIM14" s="314"/>
      <c r="QIN14" s="314"/>
      <c r="QIO14" s="314"/>
      <c r="QIP14" s="314"/>
      <c r="QIQ14" s="314"/>
      <c r="QIR14" s="314"/>
      <c r="QIS14" s="314"/>
      <c r="QIT14" s="314"/>
      <c r="QIU14" s="314"/>
      <c r="QIV14" s="314"/>
      <c r="QIW14" s="314"/>
      <c r="QIX14" s="314"/>
      <c r="QIY14" s="314"/>
      <c r="QIZ14" s="314"/>
      <c r="QJA14" s="314"/>
      <c r="QJB14" s="314"/>
      <c r="QJC14" s="314"/>
      <c r="QJD14" s="314"/>
      <c r="QJE14" s="314"/>
      <c r="QJF14" s="314"/>
      <c r="QJG14" s="314"/>
      <c r="QJH14" s="314"/>
      <c r="QJI14" s="314"/>
      <c r="QJJ14" s="314"/>
      <c r="QJK14" s="314"/>
      <c r="QJL14" s="314"/>
      <c r="QJM14" s="314"/>
      <c r="QJN14" s="314"/>
      <c r="QJO14" s="314"/>
      <c r="QJP14" s="314"/>
      <c r="QJQ14" s="314"/>
      <c r="QJR14" s="314"/>
      <c r="QJS14" s="314"/>
      <c r="QJT14" s="314"/>
      <c r="QJU14" s="314"/>
      <c r="QJV14" s="314"/>
      <c r="QJW14" s="314"/>
      <c r="QJX14" s="314"/>
      <c r="QJY14" s="314"/>
      <c r="QJZ14" s="314"/>
      <c r="QKA14" s="314"/>
      <c r="QKB14" s="314"/>
      <c r="QKC14" s="314"/>
      <c r="QKD14" s="314"/>
      <c r="QKE14" s="314"/>
      <c r="QKF14" s="314"/>
      <c r="QKG14" s="314"/>
      <c r="QKH14" s="314"/>
      <c r="QKI14" s="314"/>
      <c r="QKJ14" s="314"/>
      <c r="QKK14" s="314"/>
      <c r="QKL14" s="314"/>
      <c r="QKM14" s="314"/>
      <c r="QKN14" s="314"/>
      <c r="QKO14" s="314"/>
      <c r="QKP14" s="314"/>
      <c r="QKQ14" s="314"/>
      <c r="QKR14" s="314"/>
      <c r="QKS14" s="314"/>
      <c r="QKT14" s="314"/>
      <c r="QKU14" s="314"/>
      <c r="QKV14" s="314"/>
      <c r="QKW14" s="314"/>
      <c r="QKX14" s="314"/>
      <c r="QKY14" s="314"/>
      <c r="QKZ14" s="314"/>
      <c r="QLA14" s="314"/>
      <c r="QLB14" s="314"/>
      <c r="QLC14" s="314"/>
      <c r="QLD14" s="314"/>
      <c r="QLE14" s="314"/>
      <c r="QLF14" s="314"/>
      <c r="QLG14" s="314"/>
      <c r="QLH14" s="314"/>
      <c r="QLI14" s="314"/>
      <c r="QLJ14" s="314"/>
      <c r="QLK14" s="314"/>
      <c r="QLL14" s="314"/>
      <c r="QLM14" s="314"/>
      <c r="QLN14" s="314"/>
      <c r="QLO14" s="314"/>
      <c r="QLP14" s="314"/>
      <c r="QLQ14" s="314"/>
      <c r="QLR14" s="314"/>
      <c r="QLS14" s="314"/>
      <c r="QLT14" s="314"/>
      <c r="QLU14" s="314"/>
      <c r="QLV14" s="314"/>
      <c r="QLW14" s="314"/>
      <c r="QLX14" s="314"/>
      <c r="QLY14" s="314"/>
      <c r="QLZ14" s="314"/>
      <c r="QMA14" s="314"/>
      <c r="QMB14" s="314"/>
      <c r="QMC14" s="314"/>
      <c r="QMD14" s="314"/>
      <c r="QME14" s="314"/>
      <c r="QMF14" s="314"/>
      <c r="QMG14" s="314"/>
      <c r="QMH14" s="314"/>
      <c r="QMI14" s="314"/>
      <c r="QMJ14" s="314"/>
      <c r="QMK14" s="314"/>
      <c r="QML14" s="314"/>
      <c r="QMM14" s="314"/>
      <c r="QMN14" s="314"/>
      <c r="QMO14" s="314"/>
      <c r="QMP14" s="314"/>
      <c r="QMQ14" s="314"/>
      <c r="QMR14" s="314"/>
      <c r="QMS14" s="314"/>
      <c r="QMT14" s="314"/>
      <c r="QMU14" s="314"/>
      <c r="QMV14" s="314"/>
      <c r="QMW14" s="314"/>
      <c r="QMX14" s="314"/>
      <c r="QMY14" s="314"/>
      <c r="QMZ14" s="314"/>
      <c r="QNA14" s="314"/>
      <c r="QNB14" s="314"/>
      <c r="QNC14" s="314"/>
      <c r="QND14" s="314"/>
      <c r="QNE14" s="314"/>
      <c r="QNF14" s="314"/>
      <c r="QNG14" s="314"/>
      <c r="QNH14" s="314"/>
      <c r="QNI14" s="314"/>
      <c r="QNJ14" s="314"/>
      <c r="QNK14" s="314"/>
      <c r="QNL14" s="314"/>
      <c r="QNM14" s="314"/>
      <c r="QNN14" s="314"/>
      <c r="QNO14" s="314"/>
      <c r="QNP14" s="314"/>
      <c r="QNQ14" s="314"/>
      <c r="QNR14" s="314"/>
      <c r="QNS14" s="314"/>
      <c r="QNT14" s="314"/>
      <c r="QNU14" s="314"/>
      <c r="QNV14" s="314"/>
      <c r="QNW14" s="314"/>
      <c r="QNX14" s="314"/>
      <c r="QNY14" s="314"/>
      <c r="QNZ14" s="314"/>
      <c r="QOA14" s="314"/>
      <c r="QOB14" s="314"/>
      <c r="QOC14" s="314"/>
      <c r="QOD14" s="314"/>
      <c r="QOE14" s="314"/>
      <c r="QOF14" s="314"/>
      <c r="QOG14" s="314"/>
      <c r="QOH14" s="314"/>
      <c r="QOI14" s="314"/>
      <c r="QOJ14" s="314"/>
      <c r="QOK14" s="314"/>
      <c r="QOL14" s="314"/>
      <c r="QOM14" s="314"/>
      <c r="QON14" s="314"/>
      <c r="QOO14" s="314"/>
      <c r="QOP14" s="314"/>
      <c r="QOQ14" s="314"/>
      <c r="QOR14" s="314"/>
      <c r="QOS14" s="314"/>
      <c r="QOT14" s="314"/>
      <c r="QOU14" s="314"/>
      <c r="QOV14" s="314"/>
      <c r="QOW14" s="314"/>
      <c r="QOX14" s="314"/>
      <c r="QOY14" s="314"/>
      <c r="QOZ14" s="314"/>
      <c r="QPA14" s="314"/>
      <c r="QPB14" s="314"/>
      <c r="QPC14" s="314"/>
      <c r="QPD14" s="314"/>
      <c r="QPE14" s="314"/>
      <c r="QPF14" s="314"/>
      <c r="QPG14" s="314"/>
      <c r="QPH14" s="314"/>
      <c r="QPI14" s="314"/>
      <c r="QPJ14" s="314"/>
      <c r="QPK14" s="314"/>
      <c r="QPL14" s="314"/>
      <c r="QPM14" s="314"/>
      <c r="QPN14" s="314"/>
      <c r="QPO14" s="314"/>
      <c r="QPP14" s="314"/>
      <c r="QPQ14" s="314"/>
      <c r="QPR14" s="314"/>
      <c r="QPS14" s="314"/>
      <c r="QPT14" s="314"/>
      <c r="QPU14" s="314"/>
      <c r="QPV14" s="314"/>
      <c r="QPW14" s="314"/>
      <c r="QPX14" s="314"/>
      <c r="QPY14" s="314"/>
      <c r="QPZ14" s="314"/>
      <c r="QQA14" s="314"/>
      <c r="QQB14" s="314"/>
      <c r="QQC14" s="314"/>
      <c r="QQD14" s="314"/>
      <c r="QQE14" s="314"/>
      <c r="QQF14" s="314"/>
      <c r="QQG14" s="314"/>
      <c r="QQH14" s="314"/>
      <c r="QQI14" s="314"/>
      <c r="QQJ14" s="314"/>
      <c r="QQK14" s="314"/>
      <c r="QQL14" s="314"/>
      <c r="QQM14" s="314"/>
      <c r="QQN14" s="314"/>
      <c r="QQO14" s="314"/>
      <c r="QQP14" s="314"/>
      <c r="QQQ14" s="314"/>
      <c r="QQR14" s="314"/>
      <c r="QQS14" s="314"/>
      <c r="QQT14" s="314"/>
      <c r="QQU14" s="314"/>
      <c r="QQV14" s="314"/>
      <c r="QQW14" s="314"/>
      <c r="QQX14" s="314"/>
      <c r="QQY14" s="314"/>
      <c r="QQZ14" s="314"/>
      <c r="QRA14" s="314"/>
      <c r="QRB14" s="314"/>
      <c r="QRC14" s="314"/>
      <c r="QRD14" s="314"/>
      <c r="QRE14" s="314"/>
      <c r="QRF14" s="314"/>
      <c r="QRG14" s="314"/>
      <c r="QRH14" s="314"/>
      <c r="QRI14" s="314"/>
      <c r="QRJ14" s="314"/>
      <c r="QRK14" s="314"/>
      <c r="QRL14" s="314"/>
      <c r="QRM14" s="314"/>
      <c r="QRN14" s="314"/>
      <c r="QRO14" s="314"/>
      <c r="QRP14" s="314"/>
      <c r="QRQ14" s="314"/>
      <c r="QRR14" s="314"/>
      <c r="QRS14" s="314"/>
      <c r="QRT14" s="314"/>
      <c r="QRU14" s="314"/>
      <c r="QRV14" s="314"/>
      <c r="QRW14" s="314"/>
      <c r="QRX14" s="314"/>
      <c r="QRY14" s="314"/>
      <c r="QRZ14" s="314"/>
      <c r="QSA14" s="314"/>
      <c r="QSB14" s="314"/>
      <c r="QSC14" s="314"/>
      <c r="QSD14" s="314"/>
      <c r="QSE14" s="314"/>
      <c r="QSF14" s="314"/>
      <c r="QSG14" s="314"/>
      <c r="QSH14" s="314"/>
      <c r="QSI14" s="314"/>
      <c r="QSJ14" s="314"/>
      <c r="QSK14" s="314"/>
      <c r="QSL14" s="314"/>
      <c r="QSM14" s="314"/>
      <c r="QSN14" s="314"/>
      <c r="QSO14" s="314"/>
      <c r="QSP14" s="314"/>
      <c r="QSQ14" s="314"/>
      <c r="QSR14" s="314"/>
      <c r="QSS14" s="314"/>
      <c r="QST14" s="314"/>
      <c r="QSU14" s="314"/>
      <c r="QSV14" s="314"/>
      <c r="QSW14" s="314"/>
      <c r="QSX14" s="314"/>
      <c r="QSY14" s="314"/>
      <c r="QSZ14" s="314"/>
      <c r="QTA14" s="314"/>
      <c r="QTB14" s="314"/>
      <c r="QTC14" s="314"/>
      <c r="QTD14" s="314"/>
      <c r="QTE14" s="314"/>
      <c r="QTF14" s="314"/>
      <c r="QTG14" s="314"/>
      <c r="QTH14" s="314"/>
      <c r="QTI14" s="314"/>
      <c r="QTJ14" s="314"/>
      <c r="QTK14" s="314"/>
      <c r="QTL14" s="314"/>
      <c r="QTM14" s="314"/>
      <c r="QTN14" s="314"/>
      <c r="QTO14" s="314"/>
      <c r="QTP14" s="314"/>
      <c r="QTQ14" s="314"/>
      <c r="QTR14" s="314"/>
      <c r="QTS14" s="314"/>
      <c r="QTT14" s="314"/>
      <c r="QTU14" s="314"/>
      <c r="QTV14" s="314"/>
      <c r="QTW14" s="314"/>
      <c r="QTX14" s="314"/>
      <c r="QTY14" s="314"/>
      <c r="QTZ14" s="314"/>
      <c r="QUA14" s="314"/>
      <c r="QUB14" s="314"/>
      <c r="QUC14" s="314"/>
      <c r="QUD14" s="314"/>
      <c r="QUE14" s="314"/>
      <c r="QUF14" s="314"/>
      <c r="QUG14" s="314"/>
      <c r="QUH14" s="314"/>
      <c r="QUI14" s="314"/>
      <c r="QUJ14" s="314"/>
      <c r="QUK14" s="314"/>
      <c r="QUL14" s="314"/>
      <c r="QUM14" s="314"/>
      <c r="QUN14" s="314"/>
      <c r="QUO14" s="314"/>
      <c r="QUP14" s="314"/>
      <c r="QUQ14" s="314"/>
      <c r="QUR14" s="314"/>
      <c r="QUS14" s="314"/>
      <c r="QUT14" s="314"/>
      <c r="QUU14" s="314"/>
      <c r="QUV14" s="314"/>
      <c r="QUW14" s="314"/>
      <c r="QUX14" s="314"/>
      <c r="QUY14" s="314"/>
      <c r="QUZ14" s="314"/>
      <c r="QVA14" s="314"/>
      <c r="QVB14" s="314"/>
      <c r="QVC14" s="314"/>
      <c r="QVD14" s="314"/>
      <c r="QVE14" s="314"/>
      <c r="QVF14" s="314"/>
      <c r="QVG14" s="314"/>
      <c r="QVH14" s="314"/>
      <c r="QVI14" s="314"/>
      <c r="QVJ14" s="314"/>
      <c r="QVK14" s="314"/>
      <c r="QVL14" s="314"/>
      <c r="QVM14" s="314"/>
      <c r="QVN14" s="314"/>
      <c r="QVO14" s="314"/>
      <c r="QVP14" s="314"/>
      <c r="QVQ14" s="314"/>
      <c r="QVR14" s="314"/>
      <c r="QVS14" s="314"/>
      <c r="QVT14" s="314"/>
      <c r="QVU14" s="314"/>
      <c r="QVV14" s="314"/>
      <c r="QVW14" s="314"/>
      <c r="QVX14" s="314"/>
      <c r="QVY14" s="314"/>
      <c r="QVZ14" s="314"/>
      <c r="QWA14" s="314"/>
      <c r="QWB14" s="314"/>
      <c r="QWC14" s="314"/>
      <c r="QWD14" s="314"/>
      <c r="QWE14" s="314"/>
      <c r="QWF14" s="314"/>
      <c r="QWG14" s="314"/>
      <c r="QWH14" s="314"/>
      <c r="QWI14" s="314"/>
      <c r="QWJ14" s="314"/>
      <c r="QWK14" s="314"/>
      <c r="QWL14" s="314"/>
      <c r="QWM14" s="314"/>
      <c r="QWN14" s="314"/>
      <c r="QWO14" s="314"/>
      <c r="QWP14" s="314"/>
      <c r="QWQ14" s="314"/>
      <c r="QWR14" s="314"/>
      <c r="QWS14" s="314"/>
      <c r="QWT14" s="314"/>
      <c r="QWU14" s="314"/>
      <c r="QWV14" s="314"/>
      <c r="QWW14" s="314"/>
      <c r="QWX14" s="314"/>
      <c r="QWY14" s="314"/>
      <c r="QWZ14" s="314"/>
      <c r="QXA14" s="314"/>
      <c r="QXB14" s="314"/>
      <c r="QXC14" s="314"/>
      <c r="QXD14" s="314"/>
      <c r="QXE14" s="314"/>
      <c r="QXF14" s="314"/>
      <c r="QXG14" s="314"/>
      <c r="QXH14" s="314"/>
      <c r="QXI14" s="314"/>
      <c r="QXJ14" s="314"/>
      <c r="QXK14" s="314"/>
      <c r="QXL14" s="314"/>
      <c r="QXM14" s="314"/>
      <c r="QXN14" s="314"/>
      <c r="QXO14" s="314"/>
      <c r="QXP14" s="314"/>
      <c r="QXQ14" s="314"/>
      <c r="QXR14" s="314"/>
      <c r="QXS14" s="314"/>
      <c r="QXT14" s="314"/>
      <c r="QXU14" s="314"/>
      <c r="QXV14" s="314"/>
      <c r="QXW14" s="314"/>
      <c r="QXX14" s="314"/>
      <c r="QXY14" s="314"/>
      <c r="QXZ14" s="314"/>
      <c r="QYA14" s="314"/>
      <c r="QYB14" s="314"/>
      <c r="QYC14" s="314"/>
      <c r="QYD14" s="314"/>
      <c r="QYE14" s="314"/>
      <c r="QYF14" s="314"/>
      <c r="QYG14" s="314"/>
      <c r="QYH14" s="314"/>
      <c r="QYI14" s="314"/>
      <c r="QYJ14" s="314"/>
      <c r="QYK14" s="314"/>
      <c r="QYL14" s="314"/>
      <c r="QYM14" s="314"/>
      <c r="QYN14" s="314"/>
      <c r="QYO14" s="314"/>
      <c r="QYP14" s="314"/>
      <c r="QYQ14" s="314"/>
      <c r="QYR14" s="314"/>
      <c r="QYS14" s="314"/>
      <c r="QYT14" s="314"/>
      <c r="QYU14" s="314"/>
      <c r="QYV14" s="314"/>
      <c r="QYW14" s="314"/>
      <c r="QYX14" s="314"/>
      <c r="QYY14" s="314"/>
      <c r="QYZ14" s="314"/>
      <c r="QZA14" s="314"/>
      <c r="QZB14" s="314"/>
      <c r="QZC14" s="314"/>
      <c r="QZD14" s="314"/>
      <c r="QZE14" s="314"/>
      <c r="QZF14" s="314"/>
      <c r="QZG14" s="314"/>
      <c r="QZH14" s="314"/>
      <c r="QZI14" s="314"/>
      <c r="QZJ14" s="314"/>
      <c r="QZK14" s="314"/>
      <c r="QZL14" s="314"/>
      <c r="QZM14" s="314"/>
      <c r="QZN14" s="314"/>
      <c r="QZO14" s="314"/>
      <c r="QZP14" s="314"/>
      <c r="QZQ14" s="314"/>
      <c r="QZR14" s="314"/>
      <c r="QZS14" s="314"/>
      <c r="QZT14" s="314"/>
      <c r="QZU14" s="314"/>
      <c r="QZV14" s="314"/>
      <c r="QZW14" s="314"/>
      <c r="QZX14" s="314"/>
      <c r="QZY14" s="314"/>
      <c r="QZZ14" s="314"/>
      <c r="RAA14" s="314"/>
      <c r="RAB14" s="314"/>
      <c r="RAC14" s="314"/>
      <c r="RAD14" s="314"/>
      <c r="RAE14" s="314"/>
      <c r="RAF14" s="314"/>
      <c r="RAG14" s="314"/>
      <c r="RAH14" s="314"/>
      <c r="RAI14" s="314"/>
      <c r="RAJ14" s="314"/>
      <c r="RAK14" s="314"/>
      <c r="RAL14" s="314"/>
      <c r="RAM14" s="314"/>
      <c r="RAN14" s="314"/>
      <c r="RAO14" s="314"/>
      <c r="RAP14" s="314"/>
      <c r="RAQ14" s="314"/>
      <c r="RAR14" s="314"/>
      <c r="RAS14" s="314"/>
      <c r="RAT14" s="314"/>
      <c r="RAU14" s="314"/>
      <c r="RAV14" s="314"/>
      <c r="RAW14" s="314"/>
      <c r="RAX14" s="314"/>
      <c r="RAY14" s="314"/>
      <c r="RAZ14" s="314"/>
      <c r="RBA14" s="314"/>
      <c r="RBB14" s="314"/>
      <c r="RBC14" s="314"/>
      <c r="RBD14" s="314"/>
      <c r="RBE14" s="314"/>
      <c r="RBF14" s="314"/>
      <c r="RBG14" s="314"/>
      <c r="RBH14" s="314"/>
      <c r="RBI14" s="314"/>
      <c r="RBJ14" s="314"/>
      <c r="RBK14" s="314"/>
      <c r="RBL14" s="314"/>
      <c r="RBM14" s="314"/>
      <c r="RBN14" s="314"/>
      <c r="RBO14" s="314"/>
      <c r="RBP14" s="314"/>
      <c r="RBQ14" s="314"/>
      <c r="RBR14" s="314"/>
      <c r="RBS14" s="314"/>
      <c r="RBT14" s="314"/>
      <c r="RBU14" s="314"/>
      <c r="RBV14" s="314"/>
      <c r="RBW14" s="314"/>
      <c r="RBX14" s="314"/>
      <c r="RBY14" s="314"/>
      <c r="RBZ14" s="314"/>
      <c r="RCA14" s="314"/>
      <c r="RCB14" s="314"/>
      <c r="RCC14" s="314"/>
      <c r="RCD14" s="314"/>
      <c r="RCE14" s="314"/>
      <c r="RCF14" s="314"/>
      <c r="RCG14" s="314"/>
      <c r="RCH14" s="314"/>
      <c r="RCI14" s="314"/>
      <c r="RCJ14" s="314"/>
      <c r="RCK14" s="314"/>
      <c r="RCL14" s="314"/>
      <c r="RCM14" s="314"/>
      <c r="RCN14" s="314"/>
      <c r="RCO14" s="314"/>
      <c r="RCP14" s="314"/>
      <c r="RCQ14" s="314"/>
      <c r="RCR14" s="314"/>
      <c r="RCS14" s="314"/>
      <c r="RCT14" s="314"/>
      <c r="RCU14" s="314"/>
      <c r="RCV14" s="314"/>
      <c r="RCW14" s="314"/>
      <c r="RCX14" s="314"/>
      <c r="RCY14" s="314"/>
      <c r="RCZ14" s="314"/>
      <c r="RDA14" s="314"/>
      <c r="RDB14" s="314"/>
      <c r="RDC14" s="314"/>
      <c r="RDD14" s="314"/>
      <c r="RDE14" s="314"/>
      <c r="RDF14" s="314"/>
      <c r="RDG14" s="314"/>
      <c r="RDH14" s="314"/>
      <c r="RDI14" s="314"/>
      <c r="RDJ14" s="314"/>
      <c r="RDK14" s="314"/>
      <c r="RDL14" s="314"/>
      <c r="RDM14" s="314"/>
      <c r="RDN14" s="314"/>
      <c r="RDO14" s="314"/>
      <c r="RDP14" s="314"/>
      <c r="RDQ14" s="314"/>
      <c r="RDR14" s="314"/>
      <c r="RDS14" s="314"/>
      <c r="RDT14" s="314"/>
      <c r="RDU14" s="314"/>
      <c r="RDV14" s="314"/>
      <c r="RDW14" s="314"/>
      <c r="RDX14" s="314"/>
      <c r="RDY14" s="314"/>
      <c r="RDZ14" s="314"/>
      <c r="REA14" s="314"/>
      <c r="REB14" s="314"/>
      <c r="REC14" s="314"/>
      <c r="RED14" s="314"/>
      <c r="REE14" s="314"/>
      <c r="REF14" s="314"/>
      <c r="REG14" s="314"/>
      <c r="REH14" s="314"/>
      <c r="REI14" s="314"/>
      <c r="REJ14" s="314"/>
      <c r="REK14" s="314"/>
      <c r="REL14" s="314"/>
      <c r="REM14" s="314"/>
      <c r="REN14" s="314"/>
      <c r="REO14" s="314"/>
      <c r="REP14" s="314"/>
      <c r="REQ14" s="314"/>
      <c r="RER14" s="314"/>
      <c r="RES14" s="314"/>
      <c r="RET14" s="314"/>
      <c r="REU14" s="314"/>
      <c r="REV14" s="314"/>
      <c r="REW14" s="314"/>
      <c r="REX14" s="314"/>
      <c r="REY14" s="314"/>
      <c r="REZ14" s="314"/>
      <c r="RFA14" s="314"/>
      <c r="RFB14" s="314"/>
      <c r="RFC14" s="314"/>
      <c r="RFD14" s="314"/>
      <c r="RFE14" s="314"/>
      <c r="RFF14" s="314"/>
      <c r="RFG14" s="314"/>
      <c r="RFH14" s="314"/>
      <c r="RFI14" s="314"/>
      <c r="RFJ14" s="314"/>
      <c r="RFK14" s="314"/>
      <c r="RFL14" s="314"/>
      <c r="RFM14" s="314"/>
      <c r="RFN14" s="314"/>
      <c r="RFO14" s="314"/>
      <c r="RFP14" s="314"/>
      <c r="RFQ14" s="314"/>
      <c r="RFR14" s="314"/>
      <c r="RFS14" s="314"/>
      <c r="RFT14" s="314"/>
      <c r="RFU14" s="314"/>
      <c r="RFV14" s="314"/>
      <c r="RFW14" s="314"/>
      <c r="RFX14" s="314"/>
      <c r="RFY14" s="314"/>
      <c r="RFZ14" s="314"/>
      <c r="RGA14" s="314"/>
      <c r="RGB14" s="314"/>
      <c r="RGC14" s="314"/>
      <c r="RGD14" s="314"/>
      <c r="RGE14" s="314"/>
      <c r="RGF14" s="314"/>
      <c r="RGG14" s="314"/>
      <c r="RGH14" s="314"/>
      <c r="RGI14" s="314"/>
      <c r="RGJ14" s="314"/>
      <c r="RGK14" s="314"/>
      <c r="RGL14" s="314"/>
      <c r="RGM14" s="314"/>
      <c r="RGN14" s="314"/>
      <c r="RGO14" s="314"/>
      <c r="RGP14" s="314"/>
      <c r="RGQ14" s="314"/>
      <c r="RGR14" s="314"/>
      <c r="RGS14" s="314"/>
      <c r="RGT14" s="314"/>
      <c r="RGU14" s="314"/>
      <c r="RGV14" s="314"/>
      <c r="RGW14" s="314"/>
      <c r="RGX14" s="314"/>
      <c r="RGY14" s="314"/>
      <c r="RGZ14" s="314"/>
      <c r="RHA14" s="314"/>
      <c r="RHB14" s="314"/>
      <c r="RHC14" s="314"/>
      <c r="RHD14" s="314"/>
      <c r="RHE14" s="314"/>
      <c r="RHF14" s="314"/>
      <c r="RHG14" s="314"/>
      <c r="RHH14" s="314"/>
      <c r="RHI14" s="314"/>
      <c r="RHJ14" s="314"/>
      <c r="RHK14" s="314"/>
      <c r="RHL14" s="314"/>
      <c r="RHM14" s="314"/>
      <c r="RHN14" s="314"/>
      <c r="RHO14" s="314"/>
      <c r="RHP14" s="314"/>
      <c r="RHQ14" s="314"/>
      <c r="RHR14" s="314"/>
      <c r="RHS14" s="314"/>
      <c r="RHT14" s="314"/>
      <c r="RHU14" s="314"/>
      <c r="RHV14" s="314"/>
      <c r="RHW14" s="314"/>
      <c r="RHX14" s="314"/>
      <c r="RHY14" s="314"/>
      <c r="RHZ14" s="314"/>
      <c r="RIA14" s="314"/>
      <c r="RIB14" s="314"/>
      <c r="RIC14" s="314"/>
      <c r="RID14" s="314"/>
      <c r="RIE14" s="314"/>
      <c r="RIF14" s="314"/>
      <c r="RIG14" s="314"/>
      <c r="RIH14" s="314"/>
      <c r="RII14" s="314"/>
      <c r="RIJ14" s="314"/>
      <c r="RIK14" s="314"/>
      <c r="RIL14" s="314"/>
      <c r="RIM14" s="314"/>
      <c r="RIN14" s="314"/>
      <c r="RIO14" s="314"/>
      <c r="RIP14" s="314"/>
      <c r="RIQ14" s="314"/>
      <c r="RIR14" s="314"/>
      <c r="RIS14" s="314"/>
      <c r="RIT14" s="314"/>
      <c r="RIU14" s="314"/>
      <c r="RIV14" s="314"/>
      <c r="RIW14" s="314"/>
      <c r="RIX14" s="314"/>
      <c r="RIY14" s="314"/>
      <c r="RIZ14" s="314"/>
      <c r="RJA14" s="314"/>
      <c r="RJB14" s="314"/>
      <c r="RJC14" s="314"/>
      <c r="RJD14" s="314"/>
      <c r="RJE14" s="314"/>
      <c r="RJF14" s="314"/>
      <c r="RJG14" s="314"/>
      <c r="RJH14" s="314"/>
      <c r="RJI14" s="314"/>
      <c r="RJJ14" s="314"/>
      <c r="RJK14" s="314"/>
      <c r="RJL14" s="314"/>
      <c r="RJM14" s="314"/>
      <c r="RJN14" s="314"/>
      <c r="RJO14" s="314"/>
      <c r="RJP14" s="314"/>
      <c r="RJQ14" s="314"/>
      <c r="RJR14" s="314"/>
      <c r="RJS14" s="314"/>
      <c r="RJT14" s="314"/>
      <c r="RJU14" s="314"/>
      <c r="RJV14" s="314"/>
      <c r="RJW14" s="314"/>
      <c r="RJX14" s="314"/>
      <c r="RJY14" s="314"/>
      <c r="RJZ14" s="314"/>
      <c r="RKA14" s="314"/>
      <c r="RKB14" s="314"/>
      <c r="RKC14" s="314"/>
      <c r="RKD14" s="314"/>
      <c r="RKE14" s="314"/>
      <c r="RKF14" s="314"/>
      <c r="RKG14" s="314"/>
      <c r="RKH14" s="314"/>
      <c r="RKI14" s="314"/>
      <c r="RKJ14" s="314"/>
      <c r="RKK14" s="314"/>
      <c r="RKL14" s="314"/>
      <c r="RKM14" s="314"/>
      <c r="RKN14" s="314"/>
      <c r="RKO14" s="314"/>
      <c r="RKP14" s="314"/>
      <c r="RKQ14" s="314"/>
      <c r="RKR14" s="314"/>
      <c r="RKS14" s="314"/>
      <c r="RKT14" s="314"/>
      <c r="RKU14" s="314"/>
      <c r="RKV14" s="314"/>
      <c r="RKW14" s="314"/>
      <c r="RKX14" s="314"/>
      <c r="RKY14" s="314"/>
      <c r="RKZ14" s="314"/>
      <c r="RLA14" s="314"/>
      <c r="RLB14" s="314"/>
      <c r="RLC14" s="314"/>
      <c r="RLD14" s="314"/>
      <c r="RLE14" s="314"/>
      <c r="RLF14" s="314"/>
      <c r="RLG14" s="314"/>
      <c r="RLH14" s="314"/>
      <c r="RLI14" s="314"/>
      <c r="RLJ14" s="314"/>
      <c r="RLK14" s="314"/>
      <c r="RLL14" s="314"/>
      <c r="RLM14" s="314"/>
      <c r="RLN14" s="314"/>
      <c r="RLO14" s="314"/>
      <c r="RLP14" s="314"/>
      <c r="RLQ14" s="314"/>
      <c r="RLR14" s="314"/>
      <c r="RLS14" s="314"/>
      <c r="RLT14" s="314"/>
      <c r="RLU14" s="314"/>
      <c r="RLV14" s="314"/>
      <c r="RLW14" s="314"/>
      <c r="RLX14" s="314"/>
      <c r="RLY14" s="314"/>
      <c r="RLZ14" s="314"/>
      <c r="RMA14" s="314"/>
      <c r="RMB14" s="314"/>
      <c r="RMC14" s="314"/>
      <c r="RMD14" s="314"/>
      <c r="RME14" s="314"/>
      <c r="RMF14" s="314"/>
      <c r="RMG14" s="314"/>
      <c r="RMH14" s="314"/>
      <c r="RMI14" s="314"/>
      <c r="RMJ14" s="314"/>
      <c r="RMK14" s="314"/>
      <c r="RML14" s="314"/>
      <c r="RMM14" s="314"/>
      <c r="RMN14" s="314"/>
      <c r="RMO14" s="314"/>
      <c r="RMP14" s="314"/>
      <c r="RMQ14" s="314"/>
      <c r="RMR14" s="314"/>
      <c r="RMS14" s="314"/>
      <c r="RMT14" s="314"/>
      <c r="RMU14" s="314"/>
      <c r="RMV14" s="314"/>
      <c r="RMW14" s="314"/>
      <c r="RMX14" s="314"/>
      <c r="RMY14" s="314"/>
      <c r="RMZ14" s="314"/>
      <c r="RNA14" s="314"/>
      <c r="RNB14" s="314"/>
      <c r="RNC14" s="314"/>
      <c r="RND14" s="314"/>
      <c r="RNE14" s="314"/>
      <c r="RNF14" s="314"/>
      <c r="RNG14" s="314"/>
      <c r="RNH14" s="314"/>
      <c r="RNI14" s="314"/>
      <c r="RNJ14" s="314"/>
      <c r="RNK14" s="314"/>
      <c r="RNL14" s="314"/>
      <c r="RNM14" s="314"/>
      <c r="RNN14" s="314"/>
      <c r="RNO14" s="314"/>
      <c r="RNP14" s="314"/>
      <c r="RNQ14" s="314"/>
      <c r="RNR14" s="314"/>
      <c r="RNS14" s="314"/>
      <c r="RNT14" s="314"/>
      <c r="RNU14" s="314"/>
      <c r="RNV14" s="314"/>
      <c r="RNW14" s="314"/>
      <c r="RNX14" s="314"/>
      <c r="RNY14" s="314"/>
      <c r="RNZ14" s="314"/>
      <c r="ROA14" s="314"/>
      <c r="ROB14" s="314"/>
      <c r="ROC14" s="314"/>
      <c r="ROD14" s="314"/>
      <c r="ROE14" s="314"/>
      <c r="ROF14" s="314"/>
      <c r="ROG14" s="314"/>
      <c r="ROH14" s="314"/>
      <c r="ROI14" s="314"/>
      <c r="ROJ14" s="314"/>
      <c r="ROK14" s="314"/>
      <c r="ROL14" s="314"/>
      <c r="ROM14" s="314"/>
      <c r="RON14" s="314"/>
      <c r="ROO14" s="314"/>
      <c r="ROP14" s="314"/>
      <c r="ROQ14" s="314"/>
      <c r="ROR14" s="314"/>
      <c r="ROS14" s="314"/>
      <c r="ROT14" s="314"/>
      <c r="ROU14" s="314"/>
      <c r="ROV14" s="314"/>
      <c r="ROW14" s="314"/>
      <c r="ROX14" s="314"/>
      <c r="ROY14" s="314"/>
      <c r="ROZ14" s="314"/>
      <c r="RPA14" s="314"/>
      <c r="RPB14" s="314"/>
      <c r="RPC14" s="314"/>
      <c r="RPD14" s="314"/>
      <c r="RPE14" s="314"/>
      <c r="RPF14" s="314"/>
      <c r="RPG14" s="314"/>
      <c r="RPH14" s="314"/>
      <c r="RPI14" s="314"/>
      <c r="RPJ14" s="314"/>
      <c r="RPK14" s="314"/>
      <c r="RPL14" s="314"/>
      <c r="RPM14" s="314"/>
      <c r="RPN14" s="314"/>
      <c r="RPO14" s="314"/>
      <c r="RPP14" s="314"/>
      <c r="RPQ14" s="314"/>
      <c r="RPR14" s="314"/>
      <c r="RPS14" s="314"/>
      <c r="RPT14" s="314"/>
      <c r="RPU14" s="314"/>
      <c r="RPV14" s="314"/>
      <c r="RPW14" s="314"/>
      <c r="RPX14" s="314"/>
      <c r="RPY14" s="314"/>
      <c r="RPZ14" s="314"/>
      <c r="RQA14" s="314"/>
      <c r="RQB14" s="314"/>
      <c r="RQC14" s="314"/>
      <c r="RQD14" s="314"/>
      <c r="RQE14" s="314"/>
      <c r="RQF14" s="314"/>
      <c r="RQG14" s="314"/>
      <c r="RQH14" s="314"/>
      <c r="RQI14" s="314"/>
      <c r="RQJ14" s="314"/>
      <c r="RQK14" s="314"/>
      <c r="RQL14" s="314"/>
      <c r="RQM14" s="314"/>
      <c r="RQN14" s="314"/>
      <c r="RQO14" s="314"/>
      <c r="RQP14" s="314"/>
      <c r="RQQ14" s="314"/>
      <c r="RQR14" s="314"/>
      <c r="RQS14" s="314"/>
      <c r="RQT14" s="314"/>
      <c r="RQU14" s="314"/>
      <c r="RQV14" s="314"/>
      <c r="RQW14" s="314"/>
      <c r="RQX14" s="314"/>
      <c r="RQY14" s="314"/>
      <c r="RQZ14" s="314"/>
      <c r="RRA14" s="314"/>
      <c r="RRB14" s="314"/>
      <c r="RRC14" s="314"/>
      <c r="RRD14" s="314"/>
      <c r="RRE14" s="314"/>
      <c r="RRF14" s="314"/>
      <c r="RRG14" s="314"/>
      <c r="RRH14" s="314"/>
      <c r="RRI14" s="314"/>
      <c r="RRJ14" s="314"/>
      <c r="RRK14" s="314"/>
      <c r="RRL14" s="314"/>
      <c r="RRM14" s="314"/>
      <c r="RRN14" s="314"/>
      <c r="RRO14" s="314"/>
      <c r="RRP14" s="314"/>
      <c r="RRQ14" s="314"/>
      <c r="RRR14" s="314"/>
      <c r="RRS14" s="314"/>
      <c r="RRT14" s="314"/>
      <c r="RRU14" s="314"/>
      <c r="RRV14" s="314"/>
      <c r="RRW14" s="314"/>
      <c r="RRX14" s="314"/>
      <c r="RRY14" s="314"/>
      <c r="RRZ14" s="314"/>
      <c r="RSA14" s="314"/>
      <c r="RSB14" s="314"/>
      <c r="RSC14" s="314"/>
      <c r="RSD14" s="314"/>
      <c r="RSE14" s="314"/>
      <c r="RSF14" s="314"/>
      <c r="RSG14" s="314"/>
      <c r="RSH14" s="314"/>
      <c r="RSI14" s="314"/>
      <c r="RSJ14" s="314"/>
      <c r="RSK14" s="314"/>
      <c r="RSL14" s="314"/>
      <c r="RSM14" s="314"/>
      <c r="RSN14" s="314"/>
      <c r="RSO14" s="314"/>
      <c r="RSP14" s="314"/>
      <c r="RSQ14" s="314"/>
      <c r="RSR14" s="314"/>
      <c r="RSS14" s="314"/>
      <c r="RST14" s="314"/>
      <c r="RSU14" s="314"/>
      <c r="RSV14" s="314"/>
      <c r="RSW14" s="314"/>
      <c r="RSX14" s="314"/>
      <c r="RSY14" s="314"/>
      <c r="RSZ14" s="314"/>
      <c r="RTA14" s="314"/>
      <c r="RTB14" s="314"/>
      <c r="RTC14" s="314"/>
      <c r="RTD14" s="314"/>
      <c r="RTE14" s="314"/>
      <c r="RTF14" s="314"/>
      <c r="RTG14" s="314"/>
      <c r="RTH14" s="314"/>
      <c r="RTI14" s="314"/>
      <c r="RTJ14" s="314"/>
      <c r="RTK14" s="314"/>
      <c r="RTL14" s="314"/>
      <c r="RTM14" s="314"/>
      <c r="RTN14" s="314"/>
      <c r="RTO14" s="314"/>
      <c r="RTP14" s="314"/>
      <c r="RTQ14" s="314"/>
      <c r="RTR14" s="314"/>
      <c r="RTS14" s="314"/>
      <c r="RTT14" s="314"/>
      <c r="RTU14" s="314"/>
      <c r="RTV14" s="314"/>
      <c r="RTW14" s="314"/>
      <c r="RTX14" s="314"/>
      <c r="RTY14" s="314"/>
      <c r="RTZ14" s="314"/>
      <c r="RUA14" s="314"/>
      <c r="RUB14" s="314"/>
      <c r="RUC14" s="314"/>
      <c r="RUD14" s="314"/>
      <c r="RUE14" s="314"/>
      <c r="RUF14" s="314"/>
      <c r="RUG14" s="314"/>
      <c r="RUH14" s="314"/>
      <c r="RUI14" s="314"/>
      <c r="RUJ14" s="314"/>
      <c r="RUK14" s="314"/>
      <c r="RUL14" s="314"/>
      <c r="RUM14" s="314"/>
      <c r="RUN14" s="314"/>
      <c r="RUO14" s="314"/>
      <c r="RUP14" s="314"/>
      <c r="RUQ14" s="314"/>
      <c r="RUR14" s="314"/>
      <c r="RUS14" s="314"/>
      <c r="RUT14" s="314"/>
      <c r="RUU14" s="314"/>
      <c r="RUV14" s="314"/>
      <c r="RUW14" s="314"/>
      <c r="RUX14" s="314"/>
      <c r="RUY14" s="314"/>
      <c r="RUZ14" s="314"/>
      <c r="RVA14" s="314"/>
      <c r="RVB14" s="314"/>
      <c r="RVC14" s="314"/>
      <c r="RVD14" s="314"/>
      <c r="RVE14" s="314"/>
      <c r="RVF14" s="314"/>
      <c r="RVG14" s="314"/>
      <c r="RVH14" s="314"/>
      <c r="RVI14" s="314"/>
      <c r="RVJ14" s="314"/>
      <c r="RVK14" s="314"/>
      <c r="RVL14" s="314"/>
      <c r="RVM14" s="314"/>
      <c r="RVN14" s="314"/>
      <c r="RVO14" s="314"/>
      <c r="RVP14" s="314"/>
      <c r="RVQ14" s="314"/>
      <c r="RVR14" s="314"/>
      <c r="RVS14" s="314"/>
      <c r="RVT14" s="314"/>
      <c r="RVU14" s="314"/>
      <c r="RVV14" s="314"/>
      <c r="RVW14" s="314"/>
      <c r="RVX14" s="314"/>
      <c r="RVY14" s="314"/>
      <c r="RVZ14" s="314"/>
      <c r="RWA14" s="314"/>
      <c r="RWB14" s="314"/>
      <c r="RWC14" s="314"/>
      <c r="RWD14" s="314"/>
      <c r="RWE14" s="314"/>
      <c r="RWF14" s="314"/>
      <c r="RWG14" s="314"/>
      <c r="RWH14" s="314"/>
      <c r="RWI14" s="314"/>
      <c r="RWJ14" s="314"/>
      <c r="RWK14" s="314"/>
      <c r="RWL14" s="314"/>
      <c r="RWM14" s="314"/>
      <c r="RWN14" s="314"/>
      <c r="RWO14" s="314"/>
      <c r="RWP14" s="314"/>
      <c r="RWQ14" s="314"/>
      <c r="RWR14" s="314"/>
      <c r="RWS14" s="314"/>
      <c r="RWT14" s="314"/>
      <c r="RWU14" s="314"/>
      <c r="RWV14" s="314"/>
      <c r="RWW14" s="314"/>
      <c r="RWX14" s="314"/>
      <c r="RWY14" s="314"/>
      <c r="RWZ14" s="314"/>
      <c r="RXA14" s="314"/>
      <c r="RXB14" s="314"/>
      <c r="RXC14" s="314"/>
      <c r="RXD14" s="314"/>
      <c r="RXE14" s="314"/>
      <c r="RXF14" s="314"/>
      <c r="RXG14" s="314"/>
      <c r="RXH14" s="314"/>
      <c r="RXI14" s="314"/>
      <c r="RXJ14" s="314"/>
      <c r="RXK14" s="314"/>
      <c r="RXL14" s="314"/>
      <c r="RXM14" s="314"/>
      <c r="RXN14" s="314"/>
      <c r="RXO14" s="314"/>
      <c r="RXP14" s="314"/>
      <c r="RXQ14" s="314"/>
      <c r="RXR14" s="314"/>
      <c r="RXS14" s="314"/>
      <c r="RXT14" s="314"/>
      <c r="RXU14" s="314"/>
      <c r="RXV14" s="314"/>
      <c r="RXW14" s="314"/>
      <c r="RXX14" s="314"/>
      <c r="RXY14" s="314"/>
      <c r="RXZ14" s="314"/>
      <c r="RYA14" s="314"/>
      <c r="RYB14" s="314"/>
      <c r="RYC14" s="314"/>
      <c r="RYD14" s="314"/>
      <c r="RYE14" s="314"/>
      <c r="RYF14" s="314"/>
      <c r="RYG14" s="314"/>
      <c r="RYH14" s="314"/>
      <c r="RYI14" s="314"/>
      <c r="RYJ14" s="314"/>
      <c r="RYK14" s="314"/>
      <c r="RYL14" s="314"/>
      <c r="RYM14" s="314"/>
      <c r="RYN14" s="314"/>
      <c r="RYO14" s="314"/>
      <c r="RYP14" s="314"/>
      <c r="RYQ14" s="314"/>
      <c r="RYR14" s="314"/>
      <c r="RYS14" s="314"/>
      <c r="RYT14" s="314"/>
      <c r="RYU14" s="314"/>
      <c r="RYV14" s="314"/>
      <c r="RYW14" s="314"/>
      <c r="RYX14" s="314"/>
      <c r="RYY14" s="314"/>
      <c r="RYZ14" s="314"/>
      <c r="RZA14" s="314"/>
      <c r="RZB14" s="314"/>
      <c r="RZC14" s="314"/>
      <c r="RZD14" s="314"/>
      <c r="RZE14" s="314"/>
      <c r="RZF14" s="314"/>
      <c r="RZG14" s="314"/>
      <c r="RZH14" s="314"/>
      <c r="RZI14" s="314"/>
      <c r="RZJ14" s="314"/>
      <c r="RZK14" s="314"/>
      <c r="RZL14" s="314"/>
      <c r="RZM14" s="314"/>
      <c r="RZN14" s="314"/>
      <c r="RZO14" s="314"/>
      <c r="RZP14" s="314"/>
      <c r="RZQ14" s="314"/>
      <c r="RZR14" s="314"/>
      <c r="RZS14" s="314"/>
      <c r="RZT14" s="314"/>
      <c r="RZU14" s="314"/>
      <c r="RZV14" s="314"/>
      <c r="RZW14" s="314"/>
      <c r="RZX14" s="314"/>
      <c r="RZY14" s="314"/>
      <c r="RZZ14" s="314"/>
      <c r="SAA14" s="314"/>
      <c r="SAB14" s="314"/>
      <c r="SAC14" s="314"/>
      <c r="SAD14" s="314"/>
      <c r="SAE14" s="314"/>
      <c r="SAF14" s="314"/>
      <c r="SAG14" s="314"/>
      <c r="SAH14" s="314"/>
      <c r="SAI14" s="314"/>
      <c r="SAJ14" s="314"/>
      <c r="SAK14" s="314"/>
      <c r="SAL14" s="314"/>
      <c r="SAM14" s="314"/>
      <c r="SAN14" s="314"/>
      <c r="SAO14" s="314"/>
      <c r="SAP14" s="314"/>
      <c r="SAQ14" s="314"/>
      <c r="SAR14" s="314"/>
      <c r="SAS14" s="314"/>
      <c r="SAT14" s="314"/>
      <c r="SAU14" s="314"/>
      <c r="SAV14" s="314"/>
      <c r="SAW14" s="314"/>
      <c r="SAX14" s="314"/>
      <c r="SAY14" s="314"/>
      <c r="SAZ14" s="314"/>
      <c r="SBA14" s="314"/>
      <c r="SBB14" s="314"/>
      <c r="SBC14" s="314"/>
      <c r="SBD14" s="314"/>
      <c r="SBE14" s="314"/>
      <c r="SBF14" s="314"/>
      <c r="SBG14" s="314"/>
      <c r="SBH14" s="314"/>
      <c r="SBI14" s="314"/>
      <c r="SBJ14" s="314"/>
      <c r="SBK14" s="314"/>
      <c r="SBL14" s="314"/>
      <c r="SBM14" s="314"/>
      <c r="SBN14" s="314"/>
      <c r="SBO14" s="314"/>
      <c r="SBP14" s="314"/>
      <c r="SBQ14" s="314"/>
      <c r="SBR14" s="314"/>
      <c r="SBS14" s="314"/>
      <c r="SBT14" s="314"/>
      <c r="SBU14" s="314"/>
      <c r="SBV14" s="314"/>
      <c r="SBW14" s="314"/>
      <c r="SBX14" s="314"/>
      <c r="SBY14" s="314"/>
      <c r="SBZ14" s="314"/>
      <c r="SCA14" s="314"/>
      <c r="SCB14" s="314"/>
      <c r="SCC14" s="314"/>
      <c r="SCD14" s="314"/>
      <c r="SCE14" s="314"/>
      <c r="SCF14" s="314"/>
      <c r="SCG14" s="314"/>
      <c r="SCH14" s="314"/>
      <c r="SCI14" s="314"/>
      <c r="SCJ14" s="314"/>
      <c r="SCK14" s="314"/>
      <c r="SCL14" s="314"/>
      <c r="SCM14" s="314"/>
      <c r="SCN14" s="314"/>
      <c r="SCO14" s="314"/>
      <c r="SCP14" s="314"/>
      <c r="SCQ14" s="314"/>
      <c r="SCR14" s="314"/>
      <c r="SCS14" s="314"/>
      <c r="SCT14" s="314"/>
      <c r="SCU14" s="314"/>
      <c r="SCV14" s="314"/>
      <c r="SCW14" s="314"/>
      <c r="SCX14" s="314"/>
      <c r="SCY14" s="314"/>
      <c r="SCZ14" s="314"/>
      <c r="SDA14" s="314"/>
      <c r="SDB14" s="314"/>
      <c r="SDC14" s="314"/>
      <c r="SDD14" s="314"/>
      <c r="SDE14" s="314"/>
      <c r="SDF14" s="314"/>
      <c r="SDG14" s="314"/>
      <c r="SDH14" s="314"/>
      <c r="SDI14" s="314"/>
      <c r="SDJ14" s="314"/>
      <c r="SDK14" s="314"/>
      <c r="SDL14" s="314"/>
      <c r="SDM14" s="314"/>
      <c r="SDN14" s="314"/>
      <c r="SDO14" s="314"/>
      <c r="SDP14" s="314"/>
      <c r="SDQ14" s="314"/>
      <c r="SDR14" s="314"/>
      <c r="SDS14" s="314"/>
      <c r="SDT14" s="314"/>
      <c r="SDU14" s="314"/>
      <c r="SDV14" s="314"/>
      <c r="SDW14" s="314"/>
      <c r="SDX14" s="314"/>
      <c r="SDY14" s="314"/>
      <c r="SDZ14" s="314"/>
      <c r="SEA14" s="314"/>
      <c r="SEB14" s="314"/>
      <c r="SEC14" s="314"/>
      <c r="SED14" s="314"/>
      <c r="SEE14" s="314"/>
      <c r="SEF14" s="314"/>
      <c r="SEG14" s="314"/>
      <c r="SEH14" s="314"/>
      <c r="SEI14" s="314"/>
      <c r="SEJ14" s="314"/>
      <c r="SEK14" s="314"/>
      <c r="SEL14" s="314"/>
      <c r="SEM14" s="314"/>
      <c r="SEN14" s="314"/>
      <c r="SEO14" s="314"/>
      <c r="SEP14" s="314"/>
      <c r="SEQ14" s="314"/>
      <c r="SER14" s="314"/>
      <c r="SES14" s="314"/>
      <c r="SET14" s="314"/>
      <c r="SEU14" s="314"/>
      <c r="SEV14" s="314"/>
      <c r="SEW14" s="314"/>
      <c r="SEX14" s="314"/>
      <c r="SEY14" s="314"/>
      <c r="SEZ14" s="314"/>
      <c r="SFA14" s="314"/>
      <c r="SFB14" s="314"/>
      <c r="SFC14" s="314"/>
      <c r="SFD14" s="314"/>
      <c r="SFE14" s="314"/>
      <c r="SFF14" s="314"/>
      <c r="SFG14" s="314"/>
      <c r="SFH14" s="314"/>
      <c r="SFI14" s="314"/>
      <c r="SFJ14" s="314"/>
      <c r="SFK14" s="314"/>
      <c r="SFL14" s="314"/>
      <c r="SFM14" s="314"/>
      <c r="SFN14" s="314"/>
      <c r="SFO14" s="314"/>
      <c r="SFP14" s="314"/>
      <c r="SFQ14" s="314"/>
      <c r="SFR14" s="314"/>
      <c r="SFS14" s="314"/>
      <c r="SFT14" s="314"/>
      <c r="SFU14" s="314"/>
      <c r="SFV14" s="314"/>
      <c r="SFW14" s="314"/>
      <c r="SFX14" s="314"/>
      <c r="SFY14" s="314"/>
      <c r="SFZ14" s="314"/>
      <c r="SGA14" s="314"/>
      <c r="SGB14" s="314"/>
      <c r="SGC14" s="314"/>
      <c r="SGD14" s="314"/>
      <c r="SGE14" s="314"/>
      <c r="SGF14" s="314"/>
      <c r="SGG14" s="314"/>
      <c r="SGH14" s="314"/>
      <c r="SGI14" s="314"/>
      <c r="SGJ14" s="314"/>
      <c r="SGK14" s="314"/>
      <c r="SGL14" s="314"/>
      <c r="SGM14" s="314"/>
      <c r="SGN14" s="314"/>
      <c r="SGO14" s="314"/>
      <c r="SGP14" s="314"/>
      <c r="SGQ14" s="314"/>
      <c r="SGR14" s="314"/>
      <c r="SGS14" s="314"/>
      <c r="SGT14" s="314"/>
      <c r="SGU14" s="314"/>
      <c r="SGV14" s="314"/>
      <c r="SGW14" s="314"/>
      <c r="SGX14" s="314"/>
      <c r="SGY14" s="314"/>
      <c r="SGZ14" s="314"/>
      <c r="SHA14" s="314"/>
      <c r="SHB14" s="314"/>
      <c r="SHC14" s="314"/>
      <c r="SHD14" s="314"/>
      <c r="SHE14" s="314"/>
      <c r="SHF14" s="314"/>
      <c r="SHG14" s="314"/>
      <c r="SHH14" s="314"/>
      <c r="SHI14" s="314"/>
      <c r="SHJ14" s="314"/>
      <c r="SHK14" s="314"/>
      <c r="SHL14" s="314"/>
      <c r="SHM14" s="314"/>
      <c r="SHN14" s="314"/>
      <c r="SHO14" s="314"/>
      <c r="SHP14" s="314"/>
      <c r="SHQ14" s="314"/>
      <c r="SHR14" s="314"/>
      <c r="SHS14" s="314"/>
      <c r="SHT14" s="314"/>
      <c r="SHU14" s="314"/>
      <c r="SHV14" s="314"/>
      <c r="SHW14" s="314"/>
      <c r="SHX14" s="314"/>
      <c r="SHY14" s="314"/>
      <c r="SHZ14" s="314"/>
      <c r="SIA14" s="314"/>
      <c r="SIB14" s="314"/>
      <c r="SIC14" s="314"/>
      <c r="SID14" s="314"/>
      <c r="SIE14" s="314"/>
      <c r="SIF14" s="314"/>
      <c r="SIG14" s="314"/>
      <c r="SIH14" s="314"/>
      <c r="SII14" s="314"/>
      <c r="SIJ14" s="314"/>
      <c r="SIK14" s="314"/>
      <c r="SIL14" s="314"/>
      <c r="SIM14" s="314"/>
      <c r="SIN14" s="314"/>
      <c r="SIO14" s="314"/>
      <c r="SIP14" s="314"/>
      <c r="SIQ14" s="314"/>
      <c r="SIR14" s="314"/>
      <c r="SIS14" s="314"/>
      <c r="SIT14" s="314"/>
      <c r="SIU14" s="314"/>
      <c r="SIV14" s="314"/>
      <c r="SIW14" s="314"/>
      <c r="SIX14" s="314"/>
      <c r="SIY14" s="314"/>
      <c r="SIZ14" s="314"/>
      <c r="SJA14" s="314"/>
      <c r="SJB14" s="314"/>
      <c r="SJC14" s="314"/>
      <c r="SJD14" s="314"/>
      <c r="SJE14" s="314"/>
      <c r="SJF14" s="314"/>
      <c r="SJG14" s="314"/>
      <c r="SJH14" s="314"/>
      <c r="SJI14" s="314"/>
      <c r="SJJ14" s="314"/>
      <c r="SJK14" s="314"/>
      <c r="SJL14" s="314"/>
      <c r="SJM14" s="314"/>
      <c r="SJN14" s="314"/>
      <c r="SJO14" s="314"/>
      <c r="SJP14" s="314"/>
      <c r="SJQ14" s="314"/>
      <c r="SJR14" s="314"/>
      <c r="SJS14" s="314"/>
      <c r="SJT14" s="314"/>
      <c r="SJU14" s="314"/>
      <c r="SJV14" s="314"/>
      <c r="SJW14" s="314"/>
      <c r="SJX14" s="314"/>
      <c r="SJY14" s="314"/>
      <c r="SJZ14" s="314"/>
      <c r="SKA14" s="314"/>
      <c r="SKB14" s="314"/>
      <c r="SKC14" s="314"/>
      <c r="SKD14" s="314"/>
      <c r="SKE14" s="314"/>
      <c r="SKF14" s="314"/>
      <c r="SKG14" s="314"/>
      <c r="SKH14" s="314"/>
      <c r="SKI14" s="314"/>
      <c r="SKJ14" s="314"/>
      <c r="SKK14" s="314"/>
      <c r="SKL14" s="314"/>
      <c r="SKM14" s="314"/>
      <c r="SKN14" s="314"/>
      <c r="SKO14" s="314"/>
      <c r="SKP14" s="314"/>
      <c r="SKQ14" s="314"/>
      <c r="SKR14" s="314"/>
      <c r="SKS14" s="314"/>
      <c r="SKT14" s="314"/>
      <c r="SKU14" s="314"/>
      <c r="SKV14" s="314"/>
      <c r="SKW14" s="314"/>
      <c r="SKX14" s="314"/>
      <c r="SKY14" s="314"/>
      <c r="SKZ14" s="314"/>
      <c r="SLA14" s="314"/>
      <c r="SLB14" s="314"/>
      <c r="SLC14" s="314"/>
      <c r="SLD14" s="314"/>
      <c r="SLE14" s="314"/>
      <c r="SLF14" s="314"/>
      <c r="SLG14" s="314"/>
      <c r="SLH14" s="314"/>
      <c r="SLI14" s="314"/>
      <c r="SLJ14" s="314"/>
      <c r="SLK14" s="314"/>
      <c r="SLL14" s="314"/>
      <c r="SLM14" s="314"/>
      <c r="SLN14" s="314"/>
      <c r="SLO14" s="314"/>
      <c r="SLP14" s="314"/>
      <c r="SLQ14" s="314"/>
      <c r="SLR14" s="314"/>
      <c r="SLS14" s="314"/>
      <c r="SLT14" s="314"/>
      <c r="SLU14" s="314"/>
      <c r="SLV14" s="314"/>
      <c r="SLW14" s="314"/>
      <c r="SLX14" s="314"/>
      <c r="SLY14" s="314"/>
      <c r="SLZ14" s="314"/>
      <c r="SMA14" s="314"/>
      <c r="SMB14" s="314"/>
      <c r="SMC14" s="314"/>
      <c r="SMD14" s="314"/>
      <c r="SME14" s="314"/>
      <c r="SMF14" s="314"/>
      <c r="SMG14" s="314"/>
      <c r="SMH14" s="314"/>
      <c r="SMI14" s="314"/>
      <c r="SMJ14" s="314"/>
      <c r="SMK14" s="314"/>
      <c r="SML14" s="314"/>
      <c r="SMM14" s="314"/>
      <c r="SMN14" s="314"/>
      <c r="SMO14" s="314"/>
      <c r="SMP14" s="314"/>
      <c r="SMQ14" s="314"/>
      <c r="SMR14" s="314"/>
      <c r="SMS14" s="314"/>
      <c r="SMT14" s="314"/>
      <c r="SMU14" s="314"/>
      <c r="SMV14" s="314"/>
      <c r="SMW14" s="314"/>
      <c r="SMX14" s="314"/>
      <c r="SMY14" s="314"/>
      <c r="SMZ14" s="314"/>
      <c r="SNA14" s="314"/>
      <c r="SNB14" s="314"/>
      <c r="SNC14" s="314"/>
      <c r="SND14" s="314"/>
      <c r="SNE14" s="314"/>
      <c r="SNF14" s="314"/>
      <c r="SNG14" s="314"/>
      <c r="SNH14" s="314"/>
      <c r="SNI14" s="314"/>
      <c r="SNJ14" s="314"/>
      <c r="SNK14" s="314"/>
      <c r="SNL14" s="314"/>
      <c r="SNM14" s="314"/>
      <c r="SNN14" s="314"/>
      <c r="SNO14" s="314"/>
      <c r="SNP14" s="314"/>
      <c r="SNQ14" s="314"/>
      <c r="SNR14" s="314"/>
      <c r="SNS14" s="314"/>
      <c r="SNT14" s="314"/>
      <c r="SNU14" s="314"/>
      <c r="SNV14" s="314"/>
      <c r="SNW14" s="314"/>
      <c r="SNX14" s="314"/>
      <c r="SNY14" s="314"/>
      <c r="SNZ14" s="314"/>
      <c r="SOA14" s="314"/>
      <c r="SOB14" s="314"/>
      <c r="SOC14" s="314"/>
      <c r="SOD14" s="314"/>
      <c r="SOE14" s="314"/>
      <c r="SOF14" s="314"/>
      <c r="SOG14" s="314"/>
      <c r="SOH14" s="314"/>
      <c r="SOI14" s="314"/>
      <c r="SOJ14" s="314"/>
      <c r="SOK14" s="314"/>
      <c r="SOL14" s="314"/>
      <c r="SOM14" s="314"/>
      <c r="SON14" s="314"/>
      <c r="SOO14" s="314"/>
      <c r="SOP14" s="314"/>
      <c r="SOQ14" s="314"/>
      <c r="SOR14" s="314"/>
      <c r="SOS14" s="314"/>
      <c r="SOT14" s="314"/>
      <c r="SOU14" s="314"/>
      <c r="SOV14" s="314"/>
      <c r="SOW14" s="314"/>
      <c r="SOX14" s="314"/>
      <c r="SOY14" s="314"/>
      <c r="SOZ14" s="314"/>
      <c r="SPA14" s="314"/>
      <c r="SPB14" s="314"/>
      <c r="SPC14" s="314"/>
      <c r="SPD14" s="314"/>
      <c r="SPE14" s="314"/>
      <c r="SPF14" s="314"/>
      <c r="SPG14" s="314"/>
      <c r="SPH14" s="314"/>
      <c r="SPI14" s="314"/>
      <c r="SPJ14" s="314"/>
      <c r="SPK14" s="314"/>
      <c r="SPL14" s="314"/>
      <c r="SPM14" s="314"/>
      <c r="SPN14" s="314"/>
      <c r="SPO14" s="314"/>
      <c r="SPP14" s="314"/>
      <c r="SPQ14" s="314"/>
      <c r="SPR14" s="314"/>
      <c r="SPS14" s="314"/>
      <c r="SPT14" s="314"/>
      <c r="SPU14" s="314"/>
      <c r="SPV14" s="314"/>
      <c r="SPW14" s="314"/>
      <c r="SPX14" s="314"/>
      <c r="SPY14" s="314"/>
      <c r="SPZ14" s="314"/>
      <c r="SQA14" s="314"/>
      <c r="SQB14" s="314"/>
      <c r="SQC14" s="314"/>
      <c r="SQD14" s="314"/>
      <c r="SQE14" s="314"/>
      <c r="SQF14" s="314"/>
      <c r="SQG14" s="314"/>
      <c r="SQH14" s="314"/>
      <c r="SQI14" s="314"/>
      <c r="SQJ14" s="314"/>
      <c r="SQK14" s="314"/>
      <c r="SQL14" s="314"/>
      <c r="SQM14" s="314"/>
      <c r="SQN14" s="314"/>
      <c r="SQO14" s="314"/>
      <c r="SQP14" s="314"/>
      <c r="SQQ14" s="314"/>
      <c r="SQR14" s="314"/>
      <c r="SQS14" s="314"/>
      <c r="SQT14" s="314"/>
      <c r="SQU14" s="314"/>
      <c r="SQV14" s="314"/>
      <c r="SQW14" s="314"/>
      <c r="SQX14" s="314"/>
      <c r="SQY14" s="314"/>
      <c r="SQZ14" s="314"/>
      <c r="SRA14" s="314"/>
      <c r="SRB14" s="314"/>
      <c r="SRC14" s="314"/>
      <c r="SRD14" s="314"/>
      <c r="SRE14" s="314"/>
      <c r="SRF14" s="314"/>
      <c r="SRG14" s="314"/>
      <c r="SRH14" s="314"/>
      <c r="SRI14" s="314"/>
      <c r="SRJ14" s="314"/>
      <c r="SRK14" s="314"/>
      <c r="SRL14" s="314"/>
      <c r="SRM14" s="314"/>
      <c r="SRN14" s="314"/>
      <c r="SRO14" s="314"/>
      <c r="SRP14" s="314"/>
      <c r="SRQ14" s="314"/>
      <c r="SRR14" s="314"/>
      <c r="SRS14" s="314"/>
      <c r="SRT14" s="314"/>
      <c r="SRU14" s="314"/>
      <c r="SRV14" s="314"/>
      <c r="SRW14" s="314"/>
      <c r="SRX14" s="314"/>
      <c r="SRY14" s="314"/>
      <c r="SRZ14" s="314"/>
      <c r="SSA14" s="314"/>
      <c r="SSB14" s="314"/>
      <c r="SSC14" s="314"/>
      <c r="SSD14" s="314"/>
      <c r="SSE14" s="314"/>
      <c r="SSF14" s="314"/>
      <c r="SSG14" s="314"/>
      <c r="SSH14" s="314"/>
      <c r="SSI14" s="314"/>
      <c r="SSJ14" s="314"/>
      <c r="SSK14" s="314"/>
      <c r="SSL14" s="314"/>
      <c r="SSM14" s="314"/>
      <c r="SSN14" s="314"/>
      <c r="SSO14" s="314"/>
      <c r="SSP14" s="314"/>
      <c r="SSQ14" s="314"/>
      <c r="SSR14" s="314"/>
      <c r="SSS14" s="314"/>
      <c r="SST14" s="314"/>
      <c r="SSU14" s="314"/>
      <c r="SSV14" s="314"/>
      <c r="SSW14" s="314"/>
      <c r="SSX14" s="314"/>
      <c r="SSY14" s="314"/>
      <c r="SSZ14" s="314"/>
      <c r="STA14" s="314"/>
      <c r="STB14" s="314"/>
      <c r="STC14" s="314"/>
      <c r="STD14" s="314"/>
      <c r="STE14" s="314"/>
      <c r="STF14" s="314"/>
      <c r="STG14" s="314"/>
      <c r="STH14" s="314"/>
      <c r="STI14" s="314"/>
      <c r="STJ14" s="314"/>
      <c r="STK14" s="314"/>
      <c r="STL14" s="314"/>
      <c r="STM14" s="314"/>
      <c r="STN14" s="314"/>
      <c r="STO14" s="314"/>
      <c r="STP14" s="314"/>
      <c r="STQ14" s="314"/>
      <c r="STR14" s="314"/>
      <c r="STS14" s="314"/>
      <c r="STT14" s="314"/>
      <c r="STU14" s="314"/>
      <c r="STV14" s="314"/>
      <c r="STW14" s="314"/>
      <c r="STX14" s="314"/>
      <c r="STY14" s="314"/>
      <c r="STZ14" s="314"/>
      <c r="SUA14" s="314"/>
      <c r="SUB14" s="314"/>
      <c r="SUC14" s="314"/>
      <c r="SUD14" s="314"/>
      <c r="SUE14" s="314"/>
      <c r="SUF14" s="314"/>
      <c r="SUG14" s="314"/>
      <c r="SUH14" s="314"/>
      <c r="SUI14" s="314"/>
      <c r="SUJ14" s="314"/>
      <c r="SUK14" s="314"/>
      <c r="SUL14" s="314"/>
      <c r="SUM14" s="314"/>
      <c r="SUN14" s="314"/>
      <c r="SUO14" s="314"/>
      <c r="SUP14" s="314"/>
      <c r="SUQ14" s="314"/>
      <c r="SUR14" s="314"/>
      <c r="SUS14" s="314"/>
      <c r="SUT14" s="314"/>
      <c r="SUU14" s="314"/>
      <c r="SUV14" s="314"/>
      <c r="SUW14" s="314"/>
      <c r="SUX14" s="314"/>
      <c r="SUY14" s="314"/>
      <c r="SUZ14" s="314"/>
      <c r="SVA14" s="314"/>
      <c r="SVB14" s="314"/>
      <c r="SVC14" s="314"/>
      <c r="SVD14" s="314"/>
      <c r="SVE14" s="314"/>
      <c r="SVF14" s="314"/>
      <c r="SVG14" s="314"/>
      <c r="SVH14" s="314"/>
      <c r="SVI14" s="314"/>
      <c r="SVJ14" s="314"/>
      <c r="SVK14" s="314"/>
      <c r="SVL14" s="314"/>
      <c r="SVM14" s="314"/>
      <c r="SVN14" s="314"/>
      <c r="SVO14" s="314"/>
      <c r="SVP14" s="314"/>
      <c r="SVQ14" s="314"/>
      <c r="SVR14" s="314"/>
      <c r="SVS14" s="314"/>
      <c r="SVT14" s="314"/>
      <c r="SVU14" s="314"/>
      <c r="SVV14" s="314"/>
      <c r="SVW14" s="314"/>
      <c r="SVX14" s="314"/>
      <c r="SVY14" s="314"/>
      <c r="SVZ14" s="314"/>
      <c r="SWA14" s="314"/>
      <c r="SWB14" s="314"/>
      <c r="SWC14" s="314"/>
      <c r="SWD14" s="314"/>
      <c r="SWE14" s="314"/>
      <c r="SWF14" s="314"/>
      <c r="SWG14" s="314"/>
      <c r="SWH14" s="314"/>
      <c r="SWI14" s="314"/>
      <c r="SWJ14" s="314"/>
      <c r="SWK14" s="314"/>
      <c r="SWL14" s="314"/>
      <c r="SWM14" s="314"/>
      <c r="SWN14" s="314"/>
      <c r="SWO14" s="314"/>
      <c r="SWP14" s="314"/>
      <c r="SWQ14" s="314"/>
      <c r="SWR14" s="314"/>
      <c r="SWS14" s="314"/>
      <c r="SWT14" s="314"/>
      <c r="SWU14" s="314"/>
      <c r="SWV14" s="314"/>
      <c r="SWW14" s="314"/>
      <c r="SWX14" s="314"/>
      <c r="SWY14" s="314"/>
      <c r="SWZ14" s="314"/>
      <c r="SXA14" s="314"/>
      <c r="SXB14" s="314"/>
      <c r="SXC14" s="314"/>
      <c r="SXD14" s="314"/>
      <c r="SXE14" s="314"/>
      <c r="SXF14" s="314"/>
      <c r="SXG14" s="314"/>
      <c r="SXH14" s="314"/>
      <c r="SXI14" s="314"/>
      <c r="SXJ14" s="314"/>
      <c r="SXK14" s="314"/>
      <c r="SXL14" s="314"/>
      <c r="SXM14" s="314"/>
      <c r="SXN14" s="314"/>
      <c r="SXO14" s="314"/>
      <c r="SXP14" s="314"/>
      <c r="SXQ14" s="314"/>
      <c r="SXR14" s="314"/>
      <c r="SXS14" s="314"/>
      <c r="SXT14" s="314"/>
      <c r="SXU14" s="314"/>
      <c r="SXV14" s="314"/>
      <c r="SXW14" s="314"/>
      <c r="SXX14" s="314"/>
      <c r="SXY14" s="314"/>
      <c r="SXZ14" s="314"/>
      <c r="SYA14" s="314"/>
      <c r="SYB14" s="314"/>
      <c r="SYC14" s="314"/>
      <c r="SYD14" s="314"/>
      <c r="SYE14" s="314"/>
      <c r="SYF14" s="314"/>
      <c r="SYG14" s="314"/>
      <c r="SYH14" s="314"/>
      <c r="SYI14" s="314"/>
      <c r="SYJ14" s="314"/>
      <c r="SYK14" s="314"/>
      <c r="SYL14" s="314"/>
      <c r="SYM14" s="314"/>
      <c r="SYN14" s="314"/>
      <c r="SYO14" s="314"/>
      <c r="SYP14" s="314"/>
      <c r="SYQ14" s="314"/>
      <c r="SYR14" s="314"/>
      <c r="SYS14" s="314"/>
      <c r="SYT14" s="314"/>
      <c r="SYU14" s="314"/>
      <c r="SYV14" s="314"/>
      <c r="SYW14" s="314"/>
      <c r="SYX14" s="314"/>
      <c r="SYY14" s="314"/>
      <c r="SYZ14" s="314"/>
      <c r="SZA14" s="314"/>
      <c r="SZB14" s="314"/>
      <c r="SZC14" s="314"/>
      <c r="SZD14" s="314"/>
      <c r="SZE14" s="314"/>
      <c r="SZF14" s="314"/>
      <c r="SZG14" s="314"/>
      <c r="SZH14" s="314"/>
      <c r="SZI14" s="314"/>
      <c r="SZJ14" s="314"/>
      <c r="SZK14" s="314"/>
      <c r="SZL14" s="314"/>
      <c r="SZM14" s="314"/>
      <c r="SZN14" s="314"/>
      <c r="SZO14" s="314"/>
      <c r="SZP14" s="314"/>
      <c r="SZQ14" s="314"/>
      <c r="SZR14" s="314"/>
      <c r="SZS14" s="314"/>
      <c r="SZT14" s="314"/>
      <c r="SZU14" s="314"/>
      <c r="SZV14" s="314"/>
      <c r="SZW14" s="314"/>
      <c r="SZX14" s="314"/>
      <c r="SZY14" s="314"/>
      <c r="SZZ14" s="314"/>
      <c r="TAA14" s="314"/>
      <c r="TAB14" s="314"/>
      <c r="TAC14" s="314"/>
      <c r="TAD14" s="314"/>
      <c r="TAE14" s="314"/>
      <c r="TAF14" s="314"/>
      <c r="TAG14" s="314"/>
      <c r="TAH14" s="314"/>
      <c r="TAI14" s="314"/>
      <c r="TAJ14" s="314"/>
      <c r="TAK14" s="314"/>
      <c r="TAL14" s="314"/>
      <c r="TAM14" s="314"/>
      <c r="TAN14" s="314"/>
      <c r="TAO14" s="314"/>
      <c r="TAP14" s="314"/>
      <c r="TAQ14" s="314"/>
      <c r="TAR14" s="314"/>
      <c r="TAS14" s="314"/>
      <c r="TAT14" s="314"/>
      <c r="TAU14" s="314"/>
      <c r="TAV14" s="314"/>
      <c r="TAW14" s="314"/>
      <c r="TAX14" s="314"/>
      <c r="TAY14" s="314"/>
      <c r="TAZ14" s="314"/>
      <c r="TBA14" s="314"/>
      <c r="TBB14" s="314"/>
      <c r="TBC14" s="314"/>
      <c r="TBD14" s="314"/>
      <c r="TBE14" s="314"/>
      <c r="TBF14" s="314"/>
      <c r="TBG14" s="314"/>
      <c r="TBH14" s="314"/>
      <c r="TBI14" s="314"/>
      <c r="TBJ14" s="314"/>
      <c r="TBK14" s="314"/>
      <c r="TBL14" s="314"/>
      <c r="TBM14" s="314"/>
      <c r="TBN14" s="314"/>
      <c r="TBO14" s="314"/>
      <c r="TBP14" s="314"/>
      <c r="TBQ14" s="314"/>
      <c r="TBR14" s="314"/>
      <c r="TBS14" s="314"/>
      <c r="TBT14" s="314"/>
      <c r="TBU14" s="314"/>
      <c r="TBV14" s="314"/>
      <c r="TBW14" s="314"/>
      <c r="TBX14" s="314"/>
      <c r="TBY14" s="314"/>
      <c r="TBZ14" s="314"/>
      <c r="TCA14" s="314"/>
      <c r="TCB14" s="314"/>
      <c r="TCC14" s="314"/>
      <c r="TCD14" s="314"/>
      <c r="TCE14" s="314"/>
      <c r="TCF14" s="314"/>
      <c r="TCG14" s="314"/>
      <c r="TCH14" s="314"/>
      <c r="TCI14" s="314"/>
      <c r="TCJ14" s="314"/>
      <c r="TCK14" s="314"/>
      <c r="TCL14" s="314"/>
      <c r="TCM14" s="314"/>
      <c r="TCN14" s="314"/>
      <c r="TCO14" s="314"/>
      <c r="TCP14" s="314"/>
      <c r="TCQ14" s="314"/>
      <c r="TCR14" s="314"/>
      <c r="TCS14" s="314"/>
      <c r="TCT14" s="314"/>
      <c r="TCU14" s="314"/>
      <c r="TCV14" s="314"/>
      <c r="TCW14" s="314"/>
      <c r="TCX14" s="314"/>
      <c r="TCY14" s="314"/>
      <c r="TCZ14" s="314"/>
      <c r="TDA14" s="314"/>
      <c r="TDB14" s="314"/>
      <c r="TDC14" s="314"/>
      <c r="TDD14" s="314"/>
      <c r="TDE14" s="314"/>
      <c r="TDF14" s="314"/>
      <c r="TDG14" s="314"/>
      <c r="TDH14" s="314"/>
      <c r="TDI14" s="314"/>
      <c r="TDJ14" s="314"/>
      <c r="TDK14" s="314"/>
      <c r="TDL14" s="314"/>
      <c r="TDM14" s="314"/>
      <c r="TDN14" s="314"/>
      <c r="TDO14" s="314"/>
      <c r="TDP14" s="314"/>
      <c r="TDQ14" s="314"/>
      <c r="TDR14" s="314"/>
      <c r="TDS14" s="314"/>
      <c r="TDT14" s="314"/>
      <c r="TDU14" s="314"/>
      <c r="TDV14" s="314"/>
      <c r="TDW14" s="314"/>
      <c r="TDX14" s="314"/>
      <c r="TDY14" s="314"/>
      <c r="TDZ14" s="314"/>
      <c r="TEA14" s="314"/>
      <c r="TEB14" s="314"/>
      <c r="TEC14" s="314"/>
      <c r="TED14" s="314"/>
      <c r="TEE14" s="314"/>
      <c r="TEF14" s="314"/>
      <c r="TEG14" s="314"/>
      <c r="TEH14" s="314"/>
      <c r="TEI14" s="314"/>
      <c r="TEJ14" s="314"/>
      <c r="TEK14" s="314"/>
      <c r="TEL14" s="314"/>
      <c r="TEM14" s="314"/>
      <c r="TEN14" s="314"/>
      <c r="TEO14" s="314"/>
      <c r="TEP14" s="314"/>
      <c r="TEQ14" s="314"/>
      <c r="TER14" s="314"/>
      <c r="TES14" s="314"/>
      <c r="TET14" s="314"/>
      <c r="TEU14" s="314"/>
      <c r="TEV14" s="314"/>
      <c r="TEW14" s="314"/>
      <c r="TEX14" s="314"/>
      <c r="TEY14" s="314"/>
      <c r="TEZ14" s="314"/>
      <c r="TFA14" s="314"/>
      <c r="TFB14" s="314"/>
      <c r="TFC14" s="314"/>
      <c r="TFD14" s="314"/>
      <c r="TFE14" s="314"/>
      <c r="TFF14" s="314"/>
      <c r="TFG14" s="314"/>
      <c r="TFH14" s="314"/>
      <c r="TFI14" s="314"/>
      <c r="TFJ14" s="314"/>
      <c r="TFK14" s="314"/>
      <c r="TFL14" s="314"/>
      <c r="TFM14" s="314"/>
      <c r="TFN14" s="314"/>
      <c r="TFO14" s="314"/>
      <c r="TFP14" s="314"/>
      <c r="TFQ14" s="314"/>
      <c r="TFR14" s="314"/>
      <c r="TFS14" s="314"/>
      <c r="TFT14" s="314"/>
      <c r="TFU14" s="314"/>
      <c r="TFV14" s="314"/>
      <c r="TFW14" s="314"/>
      <c r="TFX14" s="314"/>
      <c r="TFY14" s="314"/>
      <c r="TFZ14" s="314"/>
      <c r="TGA14" s="314"/>
      <c r="TGB14" s="314"/>
      <c r="TGC14" s="314"/>
      <c r="TGD14" s="314"/>
      <c r="TGE14" s="314"/>
      <c r="TGF14" s="314"/>
      <c r="TGG14" s="314"/>
      <c r="TGH14" s="314"/>
      <c r="TGI14" s="314"/>
      <c r="TGJ14" s="314"/>
      <c r="TGK14" s="314"/>
      <c r="TGL14" s="314"/>
      <c r="TGM14" s="314"/>
      <c r="TGN14" s="314"/>
      <c r="TGO14" s="314"/>
      <c r="TGP14" s="314"/>
      <c r="TGQ14" s="314"/>
      <c r="TGR14" s="314"/>
      <c r="TGS14" s="314"/>
      <c r="TGT14" s="314"/>
      <c r="TGU14" s="314"/>
      <c r="TGV14" s="314"/>
      <c r="TGW14" s="314"/>
      <c r="TGX14" s="314"/>
      <c r="TGY14" s="314"/>
      <c r="TGZ14" s="314"/>
      <c r="THA14" s="314"/>
      <c r="THB14" s="314"/>
      <c r="THC14" s="314"/>
      <c r="THD14" s="314"/>
      <c r="THE14" s="314"/>
      <c r="THF14" s="314"/>
      <c r="THG14" s="314"/>
      <c r="THH14" s="314"/>
      <c r="THI14" s="314"/>
      <c r="THJ14" s="314"/>
      <c r="THK14" s="314"/>
      <c r="THL14" s="314"/>
      <c r="THM14" s="314"/>
      <c r="THN14" s="314"/>
      <c r="THO14" s="314"/>
      <c r="THP14" s="314"/>
      <c r="THQ14" s="314"/>
      <c r="THR14" s="314"/>
      <c r="THS14" s="314"/>
      <c r="THT14" s="314"/>
      <c r="THU14" s="314"/>
      <c r="THV14" s="314"/>
      <c r="THW14" s="314"/>
      <c r="THX14" s="314"/>
      <c r="THY14" s="314"/>
      <c r="THZ14" s="314"/>
      <c r="TIA14" s="314"/>
      <c r="TIB14" s="314"/>
      <c r="TIC14" s="314"/>
      <c r="TID14" s="314"/>
      <c r="TIE14" s="314"/>
      <c r="TIF14" s="314"/>
      <c r="TIG14" s="314"/>
      <c r="TIH14" s="314"/>
      <c r="TII14" s="314"/>
      <c r="TIJ14" s="314"/>
      <c r="TIK14" s="314"/>
      <c r="TIL14" s="314"/>
      <c r="TIM14" s="314"/>
      <c r="TIN14" s="314"/>
      <c r="TIO14" s="314"/>
      <c r="TIP14" s="314"/>
      <c r="TIQ14" s="314"/>
      <c r="TIR14" s="314"/>
      <c r="TIS14" s="314"/>
      <c r="TIT14" s="314"/>
      <c r="TIU14" s="314"/>
      <c r="TIV14" s="314"/>
      <c r="TIW14" s="314"/>
      <c r="TIX14" s="314"/>
      <c r="TIY14" s="314"/>
      <c r="TIZ14" s="314"/>
      <c r="TJA14" s="314"/>
      <c r="TJB14" s="314"/>
      <c r="TJC14" s="314"/>
      <c r="TJD14" s="314"/>
      <c r="TJE14" s="314"/>
      <c r="TJF14" s="314"/>
      <c r="TJG14" s="314"/>
      <c r="TJH14" s="314"/>
      <c r="TJI14" s="314"/>
      <c r="TJJ14" s="314"/>
      <c r="TJK14" s="314"/>
      <c r="TJL14" s="314"/>
      <c r="TJM14" s="314"/>
      <c r="TJN14" s="314"/>
      <c r="TJO14" s="314"/>
      <c r="TJP14" s="314"/>
      <c r="TJQ14" s="314"/>
      <c r="TJR14" s="314"/>
      <c r="TJS14" s="314"/>
      <c r="TJT14" s="314"/>
      <c r="TJU14" s="314"/>
      <c r="TJV14" s="314"/>
      <c r="TJW14" s="314"/>
      <c r="TJX14" s="314"/>
      <c r="TJY14" s="314"/>
      <c r="TJZ14" s="314"/>
      <c r="TKA14" s="314"/>
      <c r="TKB14" s="314"/>
      <c r="TKC14" s="314"/>
      <c r="TKD14" s="314"/>
      <c r="TKE14" s="314"/>
      <c r="TKF14" s="314"/>
      <c r="TKG14" s="314"/>
      <c r="TKH14" s="314"/>
      <c r="TKI14" s="314"/>
      <c r="TKJ14" s="314"/>
      <c r="TKK14" s="314"/>
      <c r="TKL14" s="314"/>
      <c r="TKM14" s="314"/>
      <c r="TKN14" s="314"/>
      <c r="TKO14" s="314"/>
      <c r="TKP14" s="314"/>
      <c r="TKQ14" s="314"/>
      <c r="TKR14" s="314"/>
      <c r="TKS14" s="314"/>
      <c r="TKT14" s="314"/>
      <c r="TKU14" s="314"/>
      <c r="TKV14" s="314"/>
      <c r="TKW14" s="314"/>
      <c r="TKX14" s="314"/>
      <c r="TKY14" s="314"/>
      <c r="TKZ14" s="314"/>
      <c r="TLA14" s="314"/>
      <c r="TLB14" s="314"/>
      <c r="TLC14" s="314"/>
      <c r="TLD14" s="314"/>
      <c r="TLE14" s="314"/>
      <c r="TLF14" s="314"/>
      <c r="TLG14" s="314"/>
      <c r="TLH14" s="314"/>
      <c r="TLI14" s="314"/>
      <c r="TLJ14" s="314"/>
      <c r="TLK14" s="314"/>
      <c r="TLL14" s="314"/>
      <c r="TLM14" s="314"/>
      <c r="TLN14" s="314"/>
      <c r="TLO14" s="314"/>
      <c r="TLP14" s="314"/>
      <c r="TLQ14" s="314"/>
      <c r="TLR14" s="314"/>
      <c r="TLS14" s="314"/>
      <c r="TLT14" s="314"/>
      <c r="TLU14" s="314"/>
      <c r="TLV14" s="314"/>
      <c r="TLW14" s="314"/>
      <c r="TLX14" s="314"/>
      <c r="TLY14" s="314"/>
      <c r="TLZ14" s="314"/>
      <c r="TMA14" s="314"/>
      <c r="TMB14" s="314"/>
      <c r="TMC14" s="314"/>
      <c r="TMD14" s="314"/>
      <c r="TME14" s="314"/>
      <c r="TMF14" s="314"/>
      <c r="TMG14" s="314"/>
      <c r="TMH14" s="314"/>
      <c r="TMI14" s="314"/>
      <c r="TMJ14" s="314"/>
      <c r="TMK14" s="314"/>
      <c r="TML14" s="314"/>
      <c r="TMM14" s="314"/>
      <c r="TMN14" s="314"/>
      <c r="TMO14" s="314"/>
      <c r="TMP14" s="314"/>
      <c r="TMQ14" s="314"/>
      <c r="TMR14" s="314"/>
      <c r="TMS14" s="314"/>
      <c r="TMT14" s="314"/>
      <c r="TMU14" s="314"/>
      <c r="TMV14" s="314"/>
      <c r="TMW14" s="314"/>
      <c r="TMX14" s="314"/>
      <c r="TMY14" s="314"/>
      <c r="TMZ14" s="314"/>
      <c r="TNA14" s="314"/>
      <c r="TNB14" s="314"/>
      <c r="TNC14" s="314"/>
      <c r="TND14" s="314"/>
      <c r="TNE14" s="314"/>
      <c r="TNF14" s="314"/>
      <c r="TNG14" s="314"/>
      <c r="TNH14" s="314"/>
      <c r="TNI14" s="314"/>
      <c r="TNJ14" s="314"/>
      <c r="TNK14" s="314"/>
      <c r="TNL14" s="314"/>
      <c r="TNM14" s="314"/>
      <c r="TNN14" s="314"/>
      <c r="TNO14" s="314"/>
      <c r="TNP14" s="314"/>
      <c r="TNQ14" s="314"/>
      <c r="TNR14" s="314"/>
      <c r="TNS14" s="314"/>
      <c r="TNT14" s="314"/>
      <c r="TNU14" s="314"/>
      <c r="TNV14" s="314"/>
      <c r="TNW14" s="314"/>
      <c r="TNX14" s="314"/>
      <c r="TNY14" s="314"/>
      <c r="TNZ14" s="314"/>
      <c r="TOA14" s="314"/>
      <c r="TOB14" s="314"/>
      <c r="TOC14" s="314"/>
      <c r="TOD14" s="314"/>
      <c r="TOE14" s="314"/>
      <c r="TOF14" s="314"/>
      <c r="TOG14" s="314"/>
      <c r="TOH14" s="314"/>
      <c r="TOI14" s="314"/>
      <c r="TOJ14" s="314"/>
      <c r="TOK14" s="314"/>
      <c r="TOL14" s="314"/>
      <c r="TOM14" s="314"/>
      <c r="TON14" s="314"/>
      <c r="TOO14" s="314"/>
      <c r="TOP14" s="314"/>
      <c r="TOQ14" s="314"/>
      <c r="TOR14" s="314"/>
      <c r="TOS14" s="314"/>
      <c r="TOT14" s="314"/>
      <c r="TOU14" s="314"/>
      <c r="TOV14" s="314"/>
      <c r="TOW14" s="314"/>
      <c r="TOX14" s="314"/>
      <c r="TOY14" s="314"/>
      <c r="TOZ14" s="314"/>
      <c r="TPA14" s="314"/>
      <c r="TPB14" s="314"/>
      <c r="TPC14" s="314"/>
      <c r="TPD14" s="314"/>
      <c r="TPE14" s="314"/>
      <c r="TPF14" s="314"/>
      <c r="TPG14" s="314"/>
      <c r="TPH14" s="314"/>
      <c r="TPI14" s="314"/>
      <c r="TPJ14" s="314"/>
      <c r="TPK14" s="314"/>
      <c r="TPL14" s="314"/>
      <c r="TPM14" s="314"/>
      <c r="TPN14" s="314"/>
      <c r="TPO14" s="314"/>
      <c r="TPP14" s="314"/>
      <c r="TPQ14" s="314"/>
      <c r="TPR14" s="314"/>
      <c r="TPS14" s="314"/>
      <c r="TPT14" s="314"/>
      <c r="TPU14" s="314"/>
      <c r="TPV14" s="314"/>
      <c r="TPW14" s="314"/>
      <c r="TPX14" s="314"/>
      <c r="TPY14" s="314"/>
      <c r="TPZ14" s="314"/>
      <c r="TQA14" s="314"/>
      <c r="TQB14" s="314"/>
      <c r="TQC14" s="314"/>
      <c r="TQD14" s="314"/>
      <c r="TQE14" s="314"/>
      <c r="TQF14" s="314"/>
      <c r="TQG14" s="314"/>
      <c r="TQH14" s="314"/>
      <c r="TQI14" s="314"/>
      <c r="TQJ14" s="314"/>
      <c r="TQK14" s="314"/>
      <c r="TQL14" s="314"/>
      <c r="TQM14" s="314"/>
      <c r="TQN14" s="314"/>
      <c r="TQO14" s="314"/>
      <c r="TQP14" s="314"/>
      <c r="TQQ14" s="314"/>
      <c r="TQR14" s="314"/>
      <c r="TQS14" s="314"/>
      <c r="TQT14" s="314"/>
      <c r="TQU14" s="314"/>
      <c r="TQV14" s="314"/>
      <c r="TQW14" s="314"/>
      <c r="TQX14" s="314"/>
      <c r="TQY14" s="314"/>
      <c r="TQZ14" s="314"/>
      <c r="TRA14" s="314"/>
      <c r="TRB14" s="314"/>
      <c r="TRC14" s="314"/>
      <c r="TRD14" s="314"/>
      <c r="TRE14" s="314"/>
      <c r="TRF14" s="314"/>
      <c r="TRG14" s="314"/>
      <c r="TRH14" s="314"/>
      <c r="TRI14" s="314"/>
      <c r="TRJ14" s="314"/>
      <c r="TRK14" s="314"/>
      <c r="TRL14" s="314"/>
      <c r="TRM14" s="314"/>
      <c r="TRN14" s="314"/>
      <c r="TRO14" s="314"/>
      <c r="TRP14" s="314"/>
      <c r="TRQ14" s="314"/>
      <c r="TRR14" s="314"/>
      <c r="TRS14" s="314"/>
      <c r="TRT14" s="314"/>
      <c r="TRU14" s="314"/>
      <c r="TRV14" s="314"/>
      <c r="TRW14" s="314"/>
      <c r="TRX14" s="314"/>
      <c r="TRY14" s="314"/>
      <c r="TRZ14" s="314"/>
      <c r="TSA14" s="314"/>
      <c r="TSB14" s="314"/>
      <c r="TSC14" s="314"/>
      <c r="TSD14" s="314"/>
      <c r="TSE14" s="314"/>
      <c r="TSF14" s="314"/>
      <c r="TSG14" s="314"/>
      <c r="TSH14" s="314"/>
      <c r="TSI14" s="314"/>
      <c r="TSJ14" s="314"/>
      <c r="TSK14" s="314"/>
      <c r="TSL14" s="314"/>
      <c r="TSM14" s="314"/>
      <c r="TSN14" s="314"/>
      <c r="TSO14" s="314"/>
      <c r="TSP14" s="314"/>
      <c r="TSQ14" s="314"/>
      <c r="TSR14" s="314"/>
      <c r="TSS14" s="314"/>
      <c r="TST14" s="314"/>
      <c r="TSU14" s="314"/>
      <c r="TSV14" s="314"/>
      <c r="TSW14" s="314"/>
      <c r="TSX14" s="314"/>
      <c r="TSY14" s="314"/>
      <c r="TSZ14" s="314"/>
      <c r="TTA14" s="314"/>
      <c r="TTB14" s="314"/>
      <c r="TTC14" s="314"/>
      <c r="TTD14" s="314"/>
      <c r="TTE14" s="314"/>
      <c r="TTF14" s="314"/>
      <c r="TTG14" s="314"/>
      <c r="TTH14" s="314"/>
      <c r="TTI14" s="314"/>
      <c r="TTJ14" s="314"/>
      <c r="TTK14" s="314"/>
      <c r="TTL14" s="314"/>
      <c r="TTM14" s="314"/>
      <c r="TTN14" s="314"/>
      <c r="TTO14" s="314"/>
      <c r="TTP14" s="314"/>
      <c r="TTQ14" s="314"/>
      <c r="TTR14" s="314"/>
      <c r="TTS14" s="314"/>
      <c r="TTT14" s="314"/>
      <c r="TTU14" s="314"/>
      <c r="TTV14" s="314"/>
      <c r="TTW14" s="314"/>
      <c r="TTX14" s="314"/>
      <c r="TTY14" s="314"/>
      <c r="TTZ14" s="314"/>
      <c r="TUA14" s="314"/>
      <c r="TUB14" s="314"/>
      <c r="TUC14" s="314"/>
      <c r="TUD14" s="314"/>
      <c r="TUE14" s="314"/>
      <c r="TUF14" s="314"/>
      <c r="TUG14" s="314"/>
      <c r="TUH14" s="314"/>
      <c r="TUI14" s="314"/>
      <c r="TUJ14" s="314"/>
      <c r="TUK14" s="314"/>
      <c r="TUL14" s="314"/>
      <c r="TUM14" s="314"/>
      <c r="TUN14" s="314"/>
      <c r="TUO14" s="314"/>
      <c r="TUP14" s="314"/>
      <c r="TUQ14" s="314"/>
      <c r="TUR14" s="314"/>
      <c r="TUS14" s="314"/>
      <c r="TUT14" s="314"/>
      <c r="TUU14" s="314"/>
      <c r="TUV14" s="314"/>
      <c r="TUW14" s="314"/>
      <c r="TUX14" s="314"/>
      <c r="TUY14" s="314"/>
      <c r="TUZ14" s="314"/>
      <c r="TVA14" s="314"/>
      <c r="TVB14" s="314"/>
      <c r="TVC14" s="314"/>
      <c r="TVD14" s="314"/>
      <c r="TVE14" s="314"/>
      <c r="TVF14" s="314"/>
      <c r="TVG14" s="314"/>
      <c r="TVH14" s="314"/>
      <c r="TVI14" s="314"/>
      <c r="TVJ14" s="314"/>
      <c r="TVK14" s="314"/>
      <c r="TVL14" s="314"/>
      <c r="TVM14" s="314"/>
      <c r="TVN14" s="314"/>
      <c r="TVO14" s="314"/>
      <c r="TVP14" s="314"/>
      <c r="TVQ14" s="314"/>
      <c r="TVR14" s="314"/>
      <c r="TVS14" s="314"/>
      <c r="TVT14" s="314"/>
      <c r="TVU14" s="314"/>
      <c r="TVV14" s="314"/>
      <c r="TVW14" s="314"/>
      <c r="TVX14" s="314"/>
      <c r="TVY14" s="314"/>
      <c r="TVZ14" s="314"/>
      <c r="TWA14" s="314"/>
      <c r="TWB14" s="314"/>
      <c r="TWC14" s="314"/>
      <c r="TWD14" s="314"/>
      <c r="TWE14" s="314"/>
      <c r="TWF14" s="314"/>
      <c r="TWG14" s="314"/>
      <c r="TWH14" s="314"/>
      <c r="TWI14" s="314"/>
      <c r="TWJ14" s="314"/>
      <c r="TWK14" s="314"/>
      <c r="TWL14" s="314"/>
      <c r="TWM14" s="314"/>
      <c r="TWN14" s="314"/>
      <c r="TWO14" s="314"/>
      <c r="TWP14" s="314"/>
      <c r="TWQ14" s="314"/>
      <c r="TWR14" s="314"/>
      <c r="TWS14" s="314"/>
      <c r="TWT14" s="314"/>
      <c r="TWU14" s="314"/>
      <c r="TWV14" s="314"/>
      <c r="TWW14" s="314"/>
      <c r="TWX14" s="314"/>
      <c r="TWY14" s="314"/>
      <c r="TWZ14" s="314"/>
      <c r="TXA14" s="314"/>
      <c r="TXB14" s="314"/>
      <c r="TXC14" s="314"/>
      <c r="TXD14" s="314"/>
      <c r="TXE14" s="314"/>
      <c r="TXF14" s="314"/>
      <c r="TXG14" s="314"/>
      <c r="TXH14" s="314"/>
      <c r="TXI14" s="314"/>
      <c r="TXJ14" s="314"/>
      <c r="TXK14" s="314"/>
      <c r="TXL14" s="314"/>
      <c r="TXM14" s="314"/>
      <c r="TXN14" s="314"/>
      <c r="TXO14" s="314"/>
      <c r="TXP14" s="314"/>
      <c r="TXQ14" s="314"/>
      <c r="TXR14" s="314"/>
      <c r="TXS14" s="314"/>
      <c r="TXT14" s="314"/>
      <c r="TXU14" s="314"/>
      <c r="TXV14" s="314"/>
      <c r="TXW14" s="314"/>
      <c r="TXX14" s="314"/>
      <c r="TXY14" s="314"/>
      <c r="TXZ14" s="314"/>
      <c r="TYA14" s="314"/>
      <c r="TYB14" s="314"/>
      <c r="TYC14" s="314"/>
      <c r="TYD14" s="314"/>
      <c r="TYE14" s="314"/>
      <c r="TYF14" s="314"/>
      <c r="TYG14" s="314"/>
      <c r="TYH14" s="314"/>
      <c r="TYI14" s="314"/>
      <c r="TYJ14" s="314"/>
      <c r="TYK14" s="314"/>
      <c r="TYL14" s="314"/>
      <c r="TYM14" s="314"/>
      <c r="TYN14" s="314"/>
      <c r="TYO14" s="314"/>
      <c r="TYP14" s="314"/>
      <c r="TYQ14" s="314"/>
      <c r="TYR14" s="314"/>
      <c r="TYS14" s="314"/>
      <c r="TYT14" s="314"/>
      <c r="TYU14" s="314"/>
      <c r="TYV14" s="314"/>
      <c r="TYW14" s="314"/>
      <c r="TYX14" s="314"/>
      <c r="TYY14" s="314"/>
      <c r="TYZ14" s="314"/>
      <c r="TZA14" s="314"/>
      <c r="TZB14" s="314"/>
      <c r="TZC14" s="314"/>
      <c r="TZD14" s="314"/>
      <c r="TZE14" s="314"/>
      <c r="TZF14" s="314"/>
      <c r="TZG14" s="314"/>
      <c r="TZH14" s="314"/>
      <c r="TZI14" s="314"/>
      <c r="TZJ14" s="314"/>
      <c r="TZK14" s="314"/>
      <c r="TZL14" s="314"/>
      <c r="TZM14" s="314"/>
      <c r="TZN14" s="314"/>
      <c r="TZO14" s="314"/>
      <c r="TZP14" s="314"/>
      <c r="TZQ14" s="314"/>
      <c r="TZR14" s="314"/>
      <c r="TZS14" s="314"/>
      <c r="TZT14" s="314"/>
      <c r="TZU14" s="314"/>
      <c r="TZV14" s="314"/>
      <c r="TZW14" s="314"/>
      <c r="TZX14" s="314"/>
      <c r="TZY14" s="314"/>
      <c r="TZZ14" s="314"/>
      <c r="UAA14" s="314"/>
      <c r="UAB14" s="314"/>
      <c r="UAC14" s="314"/>
      <c r="UAD14" s="314"/>
      <c r="UAE14" s="314"/>
      <c r="UAF14" s="314"/>
      <c r="UAG14" s="314"/>
      <c r="UAH14" s="314"/>
      <c r="UAI14" s="314"/>
      <c r="UAJ14" s="314"/>
      <c r="UAK14" s="314"/>
      <c r="UAL14" s="314"/>
      <c r="UAM14" s="314"/>
      <c r="UAN14" s="314"/>
      <c r="UAO14" s="314"/>
      <c r="UAP14" s="314"/>
      <c r="UAQ14" s="314"/>
      <c r="UAR14" s="314"/>
      <c r="UAS14" s="314"/>
      <c r="UAT14" s="314"/>
      <c r="UAU14" s="314"/>
      <c r="UAV14" s="314"/>
      <c r="UAW14" s="314"/>
      <c r="UAX14" s="314"/>
      <c r="UAY14" s="314"/>
      <c r="UAZ14" s="314"/>
      <c r="UBA14" s="314"/>
      <c r="UBB14" s="314"/>
      <c r="UBC14" s="314"/>
      <c r="UBD14" s="314"/>
      <c r="UBE14" s="314"/>
      <c r="UBF14" s="314"/>
      <c r="UBG14" s="314"/>
      <c r="UBH14" s="314"/>
      <c r="UBI14" s="314"/>
      <c r="UBJ14" s="314"/>
      <c r="UBK14" s="314"/>
      <c r="UBL14" s="314"/>
      <c r="UBM14" s="314"/>
      <c r="UBN14" s="314"/>
      <c r="UBO14" s="314"/>
      <c r="UBP14" s="314"/>
      <c r="UBQ14" s="314"/>
      <c r="UBR14" s="314"/>
      <c r="UBS14" s="314"/>
      <c r="UBT14" s="314"/>
      <c r="UBU14" s="314"/>
      <c r="UBV14" s="314"/>
      <c r="UBW14" s="314"/>
      <c r="UBX14" s="314"/>
      <c r="UBY14" s="314"/>
      <c r="UBZ14" s="314"/>
      <c r="UCA14" s="314"/>
      <c r="UCB14" s="314"/>
      <c r="UCC14" s="314"/>
      <c r="UCD14" s="314"/>
      <c r="UCE14" s="314"/>
      <c r="UCF14" s="314"/>
      <c r="UCG14" s="314"/>
      <c r="UCH14" s="314"/>
      <c r="UCI14" s="314"/>
      <c r="UCJ14" s="314"/>
      <c r="UCK14" s="314"/>
      <c r="UCL14" s="314"/>
      <c r="UCM14" s="314"/>
      <c r="UCN14" s="314"/>
      <c r="UCO14" s="314"/>
      <c r="UCP14" s="314"/>
      <c r="UCQ14" s="314"/>
      <c r="UCR14" s="314"/>
      <c r="UCS14" s="314"/>
      <c r="UCT14" s="314"/>
      <c r="UCU14" s="314"/>
      <c r="UCV14" s="314"/>
      <c r="UCW14" s="314"/>
      <c r="UCX14" s="314"/>
      <c r="UCY14" s="314"/>
      <c r="UCZ14" s="314"/>
      <c r="UDA14" s="314"/>
      <c r="UDB14" s="314"/>
      <c r="UDC14" s="314"/>
      <c r="UDD14" s="314"/>
      <c r="UDE14" s="314"/>
      <c r="UDF14" s="314"/>
      <c r="UDG14" s="314"/>
      <c r="UDH14" s="314"/>
      <c r="UDI14" s="314"/>
      <c r="UDJ14" s="314"/>
      <c r="UDK14" s="314"/>
      <c r="UDL14" s="314"/>
      <c r="UDM14" s="314"/>
      <c r="UDN14" s="314"/>
      <c r="UDO14" s="314"/>
      <c r="UDP14" s="314"/>
      <c r="UDQ14" s="314"/>
      <c r="UDR14" s="314"/>
      <c r="UDS14" s="314"/>
      <c r="UDT14" s="314"/>
      <c r="UDU14" s="314"/>
      <c r="UDV14" s="314"/>
      <c r="UDW14" s="314"/>
      <c r="UDX14" s="314"/>
      <c r="UDY14" s="314"/>
      <c r="UDZ14" s="314"/>
      <c r="UEA14" s="314"/>
      <c r="UEB14" s="314"/>
      <c r="UEC14" s="314"/>
      <c r="UED14" s="314"/>
      <c r="UEE14" s="314"/>
      <c r="UEF14" s="314"/>
      <c r="UEG14" s="314"/>
      <c r="UEH14" s="314"/>
      <c r="UEI14" s="314"/>
      <c r="UEJ14" s="314"/>
      <c r="UEK14" s="314"/>
      <c r="UEL14" s="314"/>
      <c r="UEM14" s="314"/>
      <c r="UEN14" s="314"/>
      <c r="UEO14" s="314"/>
      <c r="UEP14" s="314"/>
      <c r="UEQ14" s="314"/>
      <c r="UER14" s="314"/>
      <c r="UES14" s="314"/>
      <c r="UET14" s="314"/>
      <c r="UEU14" s="314"/>
      <c r="UEV14" s="314"/>
      <c r="UEW14" s="314"/>
      <c r="UEX14" s="314"/>
      <c r="UEY14" s="314"/>
      <c r="UEZ14" s="314"/>
      <c r="UFA14" s="314"/>
      <c r="UFB14" s="314"/>
      <c r="UFC14" s="314"/>
      <c r="UFD14" s="314"/>
      <c r="UFE14" s="314"/>
      <c r="UFF14" s="314"/>
      <c r="UFG14" s="314"/>
      <c r="UFH14" s="314"/>
      <c r="UFI14" s="314"/>
      <c r="UFJ14" s="314"/>
      <c r="UFK14" s="314"/>
      <c r="UFL14" s="314"/>
      <c r="UFM14" s="314"/>
      <c r="UFN14" s="314"/>
      <c r="UFO14" s="314"/>
      <c r="UFP14" s="314"/>
      <c r="UFQ14" s="314"/>
      <c r="UFR14" s="314"/>
      <c r="UFS14" s="314"/>
      <c r="UFT14" s="314"/>
      <c r="UFU14" s="314"/>
      <c r="UFV14" s="314"/>
      <c r="UFW14" s="314"/>
      <c r="UFX14" s="314"/>
      <c r="UFY14" s="314"/>
      <c r="UFZ14" s="314"/>
      <c r="UGA14" s="314"/>
      <c r="UGB14" s="314"/>
      <c r="UGC14" s="314"/>
      <c r="UGD14" s="314"/>
      <c r="UGE14" s="314"/>
      <c r="UGF14" s="314"/>
      <c r="UGG14" s="314"/>
      <c r="UGH14" s="314"/>
      <c r="UGI14" s="314"/>
      <c r="UGJ14" s="314"/>
      <c r="UGK14" s="314"/>
      <c r="UGL14" s="314"/>
      <c r="UGM14" s="314"/>
      <c r="UGN14" s="314"/>
      <c r="UGO14" s="314"/>
      <c r="UGP14" s="314"/>
      <c r="UGQ14" s="314"/>
      <c r="UGR14" s="314"/>
      <c r="UGS14" s="314"/>
      <c r="UGT14" s="314"/>
      <c r="UGU14" s="314"/>
      <c r="UGV14" s="314"/>
      <c r="UGW14" s="314"/>
      <c r="UGX14" s="314"/>
      <c r="UGY14" s="314"/>
      <c r="UGZ14" s="314"/>
      <c r="UHA14" s="314"/>
      <c r="UHB14" s="314"/>
      <c r="UHC14" s="314"/>
      <c r="UHD14" s="314"/>
      <c r="UHE14" s="314"/>
      <c r="UHF14" s="314"/>
      <c r="UHG14" s="314"/>
      <c r="UHH14" s="314"/>
      <c r="UHI14" s="314"/>
      <c r="UHJ14" s="314"/>
      <c r="UHK14" s="314"/>
      <c r="UHL14" s="314"/>
      <c r="UHM14" s="314"/>
      <c r="UHN14" s="314"/>
      <c r="UHO14" s="314"/>
      <c r="UHP14" s="314"/>
      <c r="UHQ14" s="314"/>
      <c r="UHR14" s="314"/>
      <c r="UHS14" s="314"/>
      <c r="UHT14" s="314"/>
      <c r="UHU14" s="314"/>
      <c r="UHV14" s="314"/>
      <c r="UHW14" s="314"/>
      <c r="UHX14" s="314"/>
      <c r="UHY14" s="314"/>
      <c r="UHZ14" s="314"/>
      <c r="UIA14" s="314"/>
      <c r="UIB14" s="314"/>
      <c r="UIC14" s="314"/>
      <c r="UID14" s="314"/>
      <c r="UIE14" s="314"/>
      <c r="UIF14" s="314"/>
      <c r="UIG14" s="314"/>
      <c r="UIH14" s="314"/>
      <c r="UII14" s="314"/>
      <c r="UIJ14" s="314"/>
      <c r="UIK14" s="314"/>
      <c r="UIL14" s="314"/>
      <c r="UIM14" s="314"/>
      <c r="UIN14" s="314"/>
      <c r="UIO14" s="314"/>
      <c r="UIP14" s="314"/>
      <c r="UIQ14" s="314"/>
      <c r="UIR14" s="314"/>
      <c r="UIS14" s="314"/>
      <c r="UIT14" s="314"/>
      <c r="UIU14" s="314"/>
      <c r="UIV14" s="314"/>
      <c r="UIW14" s="314"/>
      <c r="UIX14" s="314"/>
      <c r="UIY14" s="314"/>
      <c r="UIZ14" s="314"/>
      <c r="UJA14" s="314"/>
      <c r="UJB14" s="314"/>
      <c r="UJC14" s="314"/>
      <c r="UJD14" s="314"/>
      <c r="UJE14" s="314"/>
      <c r="UJF14" s="314"/>
      <c r="UJG14" s="314"/>
      <c r="UJH14" s="314"/>
      <c r="UJI14" s="314"/>
      <c r="UJJ14" s="314"/>
      <c r="UJK14" s="314"/>
      <c r="UJL14" s="314"/>
      <c r="UJM14" s="314"/>
      <c r="UJN14" s="314"/>
      <c r="UJO14" s="314"/>
      <c r="UJP14" s="314"/>
      <c r="UJQ14" s="314"/>
      <c r="UJR14" s="314"/>
      <c r="UJS14" s="314"/>
      <c r="UJT14" s="314"/>
      <c r="UJU14" s="314"/>
      <c r="UJV14" s="314"/>
      <c r="UJW14" s="314"/>
      <c r="UJX14" s="314"/>
      <c r="UJY14" s="314"/>
      <c r="UJZ14" s="314"/>
      <c r="UKA14" s="314"/>
      <c r="UKB14" s="314"/>
      <c r="UKC14" s="314"/>
      <c r="UKD14" s="314"/>
      <c r="UKE14" s="314"/>
      <c r="UKF14" s="314"/>
      <c r="UKG14" s="314"/>
      <c r="UKH14" s="314"/>
      <c r="UKI14" s="314"/>
      <c r="UKJ14" s="314"/>
      <c r="UKK14" s="314"/>
      <c r="UKL14" s="314"/>
      <c r="UKM14" s="314"/>
      <c r="UKN14" s="314"/>
      <c r="UKO14" s="314"/>
      <c r="UKP14" s="314"/>
      <c r="UKQ14" s="314"/>
      <c r="UKR14" s="314"/>
      <c r="UKS14" s="314"/>
      <c r="UKT14" s="314"/>
      <c r="UKU14" s="314"/>
      <c r="UKV14" s="314"/>
      <c r="UKW14" s="314"/>
      <c r="UKX14" s="314"/>
      <c r="UKY14" s="314"/>
      <c r="UKZ14" s="314"/>
      <c r="ULA14" s="314"/>
      <c r="ULB14" s="314"/>
      <c r="ULC14" s="314"/>
      <c r="ULD14" s="314"/>
      <c r="ULE14" s="314"/>
      <c r="ULF14" s="314"/>
      <c r="ULG14" s="314"/>
      <c r="ULH14" s="314"/>
      <c r="ULI14" s="314"/>
      <c r="ULJ14" s="314"/>
      <c r="ULK14" s="314"/>
      <c r="ULL14" s="314"/>
      <c r="ULM14" s="314"/>
      <c r="ULN14" s="314"/>
      <c r="ULO14" s="314"/>
      <c r="ULP14" s="314"/>
      <c r="ULQ14" s="314"/>
      <c r="ULR14" s="314"/>
      <c r="ULS14" s="314"/>
      <c r="ULT14" s="314"/>
      <c r="ULU14" s="314"/>
      <c r="ULV14" s="314"/>
      <c r="ULW14" s="314"/>
      <c r="ULX14" s="314"/>
      <c r="ULY14" s="314"/>
      <c r="ULZ14" s="314"/>
      <c r="UMA14" s="314"/>
      <c r="UMB14" s="314"/>
      <c r="UMC14" s="314"/>
      <c r="UMD14" s="314"/>
      <c r="UME14" s="314"/>
      <c r="UMF14" s="314"/>
      <c r="UMG14" s="314"/>
      <c r="UMH14" s="314"/>
      <c r="UMI14" s="314"/>
      <c r="UMJ14" s="314"/>
      <c r="UMK14" s="314"/>
      <c r="UML14" s="314"/>
      <c r="UMM14" s="314"/>
      <c r="UMN14" s="314"/>
      <c r="UMO14" s="314"/>
      <c r="UMP14" s="314"/>
      <c r="UMQ14" s="314"/>
      <c r="UMR14" s="314"/>
      <c r="UMS14" s="314"/>
      <c r="UMT14" s="314"/>
      <c r="UMU14" s="314"/>
      <c r="UMV14" s="314"/>
      <c r="UMW14" s="314"/>
      <c r="UMX14" s="314"/>
      <c r="UMY14" s="314"/>
      <c r="UMZ14" s="314"/>
      <c r="UNA14" s="314"/>
      <c r="UNB14" s="314"/>
      <c r="UNC14" s="314"/>
      <c r="UND14" s="314"/>
      <c r="UNE14" s="314"/>
      <c r="UNF14" s="314"/>
      <c r="UNG14" s="314"/>
      <c r="UNH14" s="314"/>
      <c r="UNI14" s="314"/>
      <c r="UNJ14" s="314"/>
      <c r="UNK14" s="314"/>
      <c r="UNL14" s="314"/>
      <c r="UNM14" s="314"/>
      <c r="UNN14" s="314"/>
      <c r="UNO14" s="314"/>
      <c r="UNP14" s="314"/>
      <c r="UNQ14" s="314"/>
      <c r="UNR14" s="314"/>
      <c r="UNS14" s="314"/>
      <c r="UNT14" s="314"/>
      <c r="UNU14" s="314"/>
      <c r="UNV14" s="314"/>
      <c r="UNW14" s="314"/>
      <c r="UNX14" s="314"/>
      <c r="UNY14" s="314"/>
      <c r="UNZ14" s="314"/>
      <c r="UOA14" s="314"/>
      <c r="UOB14" s="314"/>
      <c r="UOC14" s="314"/>
      <c r="UOD14" s="314"/>
      <c r="UOE14" s="314"/>
      <c r="UOF14" s="314"/>
      <c r="UOG14" s="314"/>
      <c r="UOH14" s="314"/>
      <c r="UOI14" s="314"/>
      <c r="UOJ14" s="314"/>
      <c r="UOK14" s="314"/>
      <c r="UOL14" s="314"/>
      <c r="UOM14" s="314"/>
      <c r="UON14" s="314"/>
      <c r="UOO14" s="314"/>
      <c r="UOP14" s="314"/>
      <c r="UOQ14" s="314"/>
      <c r="UOR14" s="314"/>
      <c r="UOS14" s="314"/>
      <c r="UOT14" s="314"/>
      <c r="UOU14" s="314"/>
      <c r="UOV14" s="314"/>
      <c r="UOW14" s="314"/>
      <c r="UOX14" s="314"/>
      <c r="UOY14" s="314"/>
      <c r="UOZ14" s="314"/>
      <c r="UPA14" s="314"/>
      <c r="UPB14" s="314"/>
      <c r="UPC14" s="314"/>
      <c r="UPD14" s="314"/>
      <c r="UPE14" s="314"/>
      <c r="UPF14" s="314"/>
      <c r="UPG14" s="314"/>
      <c r="UPH14" s="314"/>
      <c r="UPI14" s="314"/>
      <c r="UPJ14" s="314"/>
      <c r="UPK14" s="314"/>
      <c r="UPL14" s="314"/>
      <c r="UPM14" s="314"/>
      <c r="UPN14" s="314"/>
      <c r="UPO14" s="314"/>
      <c r="UPP14" s="314"/>
      <c r="UPQ14" s="314"/>
      <c r="UPR14" s="314"/>
      <c r="UPS14" s="314"/>
      <c r="UPT14" s="314"/>
      <c r="UPU14" s="314"/>
      <c r="UPV14" s="314"/>
      <c r="UPW14" s="314"/>
      <c r="UPX14" s="314"/>
      <c r="UPY14" s="314"/>
      <c r="UPZ14" s="314"/>
      <c r="UQA14" s="314"/>
      <c r="UQB14" s="314"/>
      <c r="UQC14" s="314"/>
      <c r="UQD14" s="314"/>
      <c r="UQE14" s="314"/>
      <c r="UQF14" s="314"/>
      <c r="UQG14" s="314"/>
      <c r="UQH14" s="314"/>
      <c r="UQI14" s="314"/>
      <c r="UQJ14" s="314"/>
      <c r="UQK14" s="314"/>
      <c r="UQL14" s="314"/>
      <c r="UQM14" s="314"/>
      <c r="UQN14" s="314"/>
      <c r="UQO14" s="314"/>
      <c r="UQP14" s="314"/>
      <c r="UQQ14" s="314"/>
      <c r="UQR14" s="314"/>
      <c r="UQS14" s="314"/>
      <c r="UQT14" s="314"/>
      <c r="UQU14" s="314"/>
      <c r="UQV14" s="314"/>
      <c r="UQW14" s="314"/>
      <c r="UQX14" s="314"/>
      <c r="UQY14" s="314"/>
      <c r="UQZ14" s="314"/>
      <c r="URA14" s="314"/>
      <c r="URB14" s="314"/>
      <c r="URC14" s="314"/>
      <c r="URD14" s="314"/>
      <c r="URE14" s="314"/>
      <c r="URF14" s="314"/>
      <c r="URG14" s="314"/>
      <c r="URH14" s="314"/>
      <c r="URI14" s="314"/>
      <c r="URJ14" s="314"/>
      <c r="URK14" s="314"/>
      <c r="URL14" s="314"/>
      <c r="URM14" s="314"/>
      <c r="URN14" s="314"/>
      <c r="URO14" s="314"/>
      <c r="URP14" s="314"/>
      <c r="URQ14" s="314"/>
      <c r="URR14" s="314"/>
      <c r="URS14" s="314"/>
      <c r="URT14" s="314"/>
      <c r="URU14" s="314"/>
      <c r="URV14" s="314"/>
      <c r="URW14" s="314"/>
      <c r="URX14" s="314"/>
      <c r="URY14" s="314"/>
      <c r="URZ14" s="314"/>
      <c r="USA14" s="314"/>
      <c r="USB14" s="314"/>
      <c r="USC14" s="314"/>
      <c r="USD14" s="314"/>
      <c r="USE14" s="314"/>
      <c r="USF14" s="314"/>
      <c r="USG14" s="314"/>
      <c r="USH14" s="314"/>
      <c r="USI14" s="314"/>
      <c r="USJ14" s="314"/>
      <c r="USK14" s="314"/>
      <c r="USL14" s="314"/>
      <c r="USM14" s="314"/>
      <c r="USN14" s="314"/>
      <c r="USO14" s="314"/>
      <c r="USP14" s="314"/>
      <c r="USQ14" s="314"/>
      <c r="USR14" s="314"/>
      <c r="USS14" s="314"/>
      <c r="UST14" s="314"/>
      <c r="USU14" s="314"/>
      <c r="USV14" s="314"/>
      <c r="USW14" s="314"/>
      <c r="USX14" s="314"/>
      <c r="USY14" s="314"/>
      <c r="USZ14" s="314"/>
      <c r="UTA14" s="314"/>
      <c r="UTB14" s="314"/>
      <c r="UTC14" s="314"/>
      <c r="UTD14" s="314"/>
      <c r="UTE14" s="314"/>
      <c r="UTF14" s="314"/>
      <c r="UTG14" s="314"/>
      <c r="UTH14" s="314"/>
      <c r="UTI14" s="314"/>
      <c r="UTJ14" s="314"/>
      <c r="UTK14" s="314"/>
      <c r="UTL14" s="314"/>
      <c r="UTM14" s="314"/>
      <c r="UTN14" s="314"/>
      <c r="UTO14" s="314"/>
      <c r="UTP14" s="314"/>
      <c r="UTQ14" s="314"/>
      <c r="UTR14" s="314"/>
      <c r="UTS14" s="314"/>
      <c r="UTT14" s="314"/>
      <c r="UTU14" s="314"/>
      <c r="UTV14" s="314"/>
      <c r="UTW14" s="314"/>
      <c r="UTX14" s="314"/>
      <c r="UTY14" s="314"/>
      <c r="UTZ14" s="314"/>
      <c r="UUA14" s="314"/>
      <c r="UUB14" s="314"/>
      <c r="UUC14" s="314"/>
      <c r="UUD14" s="314"/>
      <c r="UUE14" s="314"/>
      <c r="UUF14" s="314"/>
      <c r="UUG14" s="314"/>
      <c r="UUH14" s="314"/>
      <c r="UUI14" s="314"/>
      <c r="UUJ14" s="314"/>
      <c r="UUK14" s="314"/>
      <c r="UUL14" s="314"/>
      <c r="UUM14" s="314"/>
      <c r="UUN14" s="314"/>
      <c r="UUO14" s="314"/>
      <c r="UUP14" s="314"/>
      <c r="UUQ14" s="314"/>
      <c r="UUR14" s="314"/>
      <c r="UUS14" s="314"/>
      <c r="UUT14" s="314"/>
      <c r="UUU14" s="314"/>
      <c r="UUV14" s="314"/>
      <c r="UUW14" s="314"/>
      <c r="UUX14" s="314"/>
      <c r="UUY14" s="314"/>
      <c r="UUZ14" s="314"/>
      <c r="UVA14" s="314"/>
      <c r="UVB14" s="314"/>
      <c r="UVC14" s="314"/>
      <c r="UVD14" s="314"/>
      <c r="UVE14" s="314"/>
      <c r="UVF14" s="314"/>
      <c r="UVG14" s="314"/>
      <c r="UVH14" s="314"/>
      <c r="UVI14" s="314"/>
      <c r="UVJ14" s="314"/>
      <c r="UVK14" s="314"/>
      <c r="UVL14" s="314"/>
      <c r="UVM14" s="314"/>
      <c r="UVN14" s="314"/>
      <c r="UVO14" s="314"/>
      <c r="UVP14" s="314"/>
      <c r="UVQ14" s="314"/>
      <c r="UVR14" s="314"/>
      <c r="UVS14" s="314"/>
      <c r="UVT14" s="314"/>
      <c r="UVU14" s="314"/>
      <c r="UVV14" s="314"/>
      <c r="UVW14" s="314"/>
      <c r="UVX14" s="314"/>
      <c r="UVY14" s="314"/>
      <c r="UVZ14" s="314"/>
      <c r="UWA14" s="314"/>
      <c r="UWB14" s="314"/>
      <c r="UWC14" s="314"/>
      <c r="UWD14" s="314"/>
      <c r="UWE14" s="314"/>
      <c r="UWF14" s="314"/>
      <c r="UWG14" s="314"/>
      <c r="UWH14" s="314"/>
      <c r="UWI14" s="314"/>
      <c r="UWJ14" s="314"/>
      <c r="UWK14" s="314"/>
      <c r="UWL14" s="314"/>
      <c r="UWM14" s="314"/>
      <c r="UWN14" s="314"/>
      <c r="UWO14" s="314"/>
      <c r="UWP14" s="314"/>
      <c r="UWQ14" s="314"/>
      <c r="UWR14" s="314"/>
      <c r="UWS14" s="314"/>
      <c r="UWT14" s="314"/>
      <c r="UWU14" s="314"/>
      <c r="UWV14" s="314"/>
      <c r="UWW14" s="314"/>
      <c r="UWX14" s="314"/>
      <c r="UWY14" s="314"/>
      <c r="UWZ14" s="314"/>
      <c r="UXA14" s="314"/>
      <c r="UXB14" s="314"/>
      <c r="UXC14" s="314"/>
      <c r="UXD14" s="314"/>
      <c r="UXE14" s="314"/>
      <c r="UXF14" s="314"/>
      <c r="UXG14" s="314"/>
      <c r="UXH14" s="314"/>
      <c r="UXI14" s="314"/>
      <c r="UXJ14" s="314"/>
      <c r="UXK14" s="314"/>
      <c r="UXL14" s="314"/>
      <c r="UXM14" s="314"/>
      <c r="UXN14" s="314"/>
      <c r="UXO14" s="314"/>
      <c r="UXP14" s="314"/>
      <c r="UXQ14" s="314"/>
      <c r="UXR14" s="314"/>
      <c r="UXS14" s="314"/>
      <c r="UXT14" s="314"/>
      <c r="UXU14" s="314"/>
      <c r="UXV14" s="314"/>
      <c r="UXW14" s="314"/>
      <c r="UXX14" s="314"/>
      <c r="UXY14" s="314"/>
      <c r="UXZ14" s="314"/>
      <c r="UYA14" s="314"/>
      <c r="UYB14" s="314"/>
      <c r="UYC14" s="314"/>
      <c r="UYD14" s="314"/>
      <c r="UYE14" s="314"/>
      <c r="UYF14" s="314"/>
      <c r="UYG14" s="314"/>
      <c r="UYH14" s="314"/>
      <c r="UYI14" s="314"/>
      <c r="UYJ14" s="314"/>
      <c r="UYK14" s="314"/>
      <c r="UYL14" s="314"/>
      <c r="UYM14" s="314"/>
      <c r="UYN14" s="314"/>
      <c r="UYO14" s="314"/>
      <c r="UYP14" s="314"/>
      <c r="UYQ14" s="314"/>
      <c r="UYR14" s="314"/>
      <c r="UYS14" s="314"/>
      <c r="UYT14" s="314"/>
      <c r="UYU14" s="314"/>
      <c r="UYV14" s="314"/>
      <c r="UYW14" s="314"/>
      <c r="UYX14" s="314"/>
      <c r="UYY14" s="314"/>
      <c r="UYZ14" s="314"/>
      <c r="UZA14" s="314"/>
      <c r="UZB14" s="314"/>
      <c r="UZC14" s="314"/>
      <c r="UZD14" s="314"/>
      <c r="UZE14" s="314"/>
      <c r="UZF14" s="314"/>
      <c r="UZG14" s="314"/>
      <c r="UZH14" s="314"/>
      <c r="UZI14" s="314"/>
      <c r="UZJ14" s="314"/>
      <c r="UZK14" s="314"/>
      <c r="UZL14" s="314"/>
      <c r="UZM14" s="314"/>
      <c r="UZN14" s="314"/>
      <c r="UZO14" s="314"/>
      <c r="UZP14" s="314"/>
      <c r="UZQ14" s="314"/>
      <c r="UZR14" s="314"/>
      <c r="UZS14" s="314"/>
      <c r="UZT14" s="314"/>
      <c r="UZU14" s="314"/>
      <c r="UZV14" s="314"/>
      <c r="UZW14" s="314"/>
      <c r="UZX14" s="314"/>
      <c r="UZY14" s="314"/>
      <c r="UZZ14" s="314"/>
      <c r="VAA14" s="314"/>
      <c r="VAB14" s="314"/>
      <c r="VAC14" s="314"/>
      <c r="VAD14" s="314"/>
      <c r="VAE14" s="314"/>
      <c r="VAF14" s="314"/>
      <c r="VAG14" s="314"/>
      <c r="VAH14" s="314"/>
      <c r="VAI14" s="314"/>
      <c r="VAJ14" s="314"/>
      <c r="VAK14" s="314"/>
      <c r="VAL14" s="314"/>
      <c r="VAM14" s="314"/>
      <c r="VAN14" s="314"/>
      <c r="VAO14" s="314"/>
      <c r="VAP14" s="314"/>
      <c r="VAQ14" s="314"/>
      <c r="VAR14" s="314"/>
      <c r="VAS14" s="314"/>
      <c r="VAT14" s="314"/>
      <c r="VAU14" s="314"/>
      <c r="VAV14" s="314"/>
      <c r="VAW14" s="314"/>
      <c r="VAX14" s="314"/>
      <c r="VAY14" s="314"/>
      <c r="VAZ14" s="314"/>
      <c r="VBA14" s="314"/>
      <c r="VBB14" s="314"/>
      <c r="VBC14" s="314"/>
      <c r="VBD14" s="314"/>
      <c r="VBE14" s="314"/>
      <c r="VBF14" s="314"/>
      <c r="VBG14" s="314"/>
      <c r="VBH14" s="314"/>
      <c r="VBI14" s="314"/>
      <c r="VBJ14" s="314"/>
      <c r="VBK14" s="314"/>
      <c r="VBL14" s="314"/>
      <c r="VBM14" s="314"/>
      <c r="VBN14" s="314"/>
      <c r="VBO14" s="314"/>
      <c r="VBP14" s="314"/>
      <c r="VBQ14" s="314"/>
      <c r="VBR14" s="314"/>
      <c r="VBS14" s="314"/>
      <c r="VBT14" s="314"/>
      <c r="VBU14" s="314"/>
      <c r="VBV14" s="314"/>
      <c r="VBW14" s="314"/>
      <c r="VBX14" s="314"/>
      <c r="VBY14" s="314"/>
      <c r="VBZ14" s="314"/>
      <c r="VCA14" s="314"/>
      <c r="VCB14" s="314"/>
      <c r="VCC14" s="314"/>
      <c r="VCD14" s="314"/>
      <c r="VCE14" s="314"/>
      <c r="VCF14" s="314"/>
      <c r="VCG14" s="314"/>
      <c r="VCH14" s="314"/>
      <c r="VCI14" s="314"/>
      <c r="VCJ14" s="314"/>
      <c r="VCK14" s="314"/>
      <c r="VCL14" s="314"/>
      <c r="VCM14" s="314"/>
      <c r="VCN14" s="314"/>
      <c r="VCO14" s="314"/>
      <c r="VCP14" s="314"/>
      <c r="VCQ14" s="314"/>
      <c r="VCR14" s="314"/>
      <c r="VCS14" s="314"/>
      <c r="VCT14" s="314"/>
      <c r="VCU14" s="314"/>
      <c r="VCV14" s="314"/>
      <c r="VCW14" s="314"/>
      <c r="VCX14" s="314"/>
      <c r="VCY14" s="314"/>
      <c r="VCZ14" s="314"/>
      <c r="VDA14" s="314"/>
      <c r="VDB14" s="314"/>
      <c r="VDC14" s="314"/>
      <c r="VDD14" s="314"/>
      <c r="VDE14" s="314"/>
      <c r="VDF14" s="314"/>
      <c r="VDG14" s="314"/>
      <c r="VDH14" s="314"/>
      <c r="VDI14" s="314"/>
      <c r="VDJ14" s="314"/>
      <c r="VDK14" s="314"/>
      <c r="VDL14" s="314"/>
      <c r="VDM14" s="314"/>
      <c r="VDN14" s="314"/>
      <c r="VDO14" s="314"/>
      <c r="VDP14" s="314"/>
      <c r="VDQ14" s="314"/>
      <c r="VDR14" s="314"/>
      <c r="VDS14" s="314"/>
      <c r="VDT14" s="314"/>
      <c r="VDU14" s="314"/>
      <c r="VDV14" s="314"/>
      <c r="VDW14" s="314"/>
      <c r="VDX14" s="314"/>
      <c r="VDY14" s="314"/>
      <c r="VDZ14" s="314"/>
      <c r="VEA14" s="314"/>
      <c r="VEB14" s="314"/>
      <c r="VEC14" s="314"/>
      <c r="VED14" s="314"/>
      <c r="VEE14" s="314"/>
      <c r="VEF14" s="314"/>
      <c r="VEG14" s="314"/>
      <c r="VEH14" s="314"/>
      <c r="VEI14" s="314"/>
      <c r="VEJ14" s="314"/>
      <c r="VEK14" s="314"/>
      <c r="VEL14" s="314"/>
      <c r="VEM14" s="314"/>
      <c r="VEN14" s="314"/>
      <c r="VEO14" s="314"/>
      <c r="VEP14" s="314"/>
      <c r="VEQ14" s="314"/>
      <c r="VER14" s="314"/>
      <c r="VES14" s="314"/>
      <c r="VET14" s="314"/>
      <c r="VEU14" s="314"/>
      <c r="VEV14" s="314"/>
      <c r="VEW14" s="314"/>
      <c r="VEX14" s="314"/>
      <c r="VEY14" s="314"/>
      <c r="VEZ14" s="314"/>
      <c r="VFA14" s="314"/>
      <c r="VFB14" s="314"/>
      <c r="VFC14" s="314"/>
      <c r="VFD14" s="314"/>
      <c r="VFE14" s="314"/>
      <c r="VFF14" s="314"/>
      <c r="VFG14" s="314"/>
      <c r="VFH14" s="314"/>
      <c r="VFI14" s="314"/>
      <c r="VFJ14" s="314"/>
      <c r="VFK14" s="314"/>
      <c r="VFL14" s="314"/>
      <c r="VFM14" s="314"/>
      <c r="VFN14" s="314"/>
      <c r="VFO14" s="314"/>
      <c r="VFP14" s="314"/>
      <c r="VFQ14" s="314"/>
      <c r="VFR14" s="314"/>
      <c r="VFS14" s="314"/>
      <c r="VFT14" s="314"/>
      <c r="VFU14" s="314"/>
      <c r="VFV14" s="314"/>
      <c r="VFW14" s="314"/>
      <c r="VFX14" s="314"/>
      <c r="VFY14" s="314"/>
      <c r="VFZ14" s="314"/>
      <c r="VGA14" s="314"/>
      <c r="VGB14" s="314"/>
      <c r="VGC14" s="314"/>
      <c r="VGD14" s="314"/>
      <c r="VGE14" s="314"/>
      <c r="VGF14" s="314"/>
      <c r="VGG14" s="314"/>
      <c r="VGH14" s="314"/>
      <c r="VGI14" s="314"/>
      <c r="VGJ14" s="314"/>
      <c r="VGK14" s="314"/>
      <c r="VGL14" s="314"/>
      <c r="VGM14" s="314"/>
      <c r="VGN14" s="314"/>
      <c r="VGO14" s="314"/>
      <c r="VGP14" s="314"/>
      <c r="VGQ14" s="314"/>
      <c r="VGR14" s="314"/>
      <c r="VGS14" s="314"/>
      <c r="VGT14" s="314"/>
      <c r="VGU14" s="314"/>
      <c r="VGV14" s="314"/>
      <c r="VGW14" s="314"/>
      <c r="VGX14" s="314"/>
      <c r="VGY14" s="314"/>
      <c r="VGZ14" s="314"/>
      <c r="VHA14" s="314"/>
      <c r="VHB14" s="314"/>
      <c r="VHC14" s="314"/>
      <c r="VHD14" s="314"/>
      <c r="VHE14" s="314"/>
      <c r="VHF14" s="314"/>
      <c r="VHG14" s="314"/>
      <c r="VHH14" s="314"/>
      <c r="VHI14" s="314"/>
      <c r="VHJ14" s="314"/>
      <c r="VHK14" s="314"/>
      <c r="VHL14" s="314"/>
      <c r="VHM14" s="314"/>
      <c r="VHN14" s="314"/>
      <c r="VHO14" s="314"/>
      <c r="VHP14" s="314"/>
      <c r="VHQ14" s="314"/>
      <c r="VHR14" s="314"/>
      <c r="VHS14" s="314"/>
      <c r="VHT14" s="314"/>
      <c r="VHU14" s="314"/>
      <c r="VHV14" s="314"/>
      <c r="VHW14" s="314"/>
      <c r="VHX14" s="314"/>
      <c r="VHY14" s="314"/>
      <c r="VHZ14" s="314"/>
      <c r="VIA14" s="314"/>
      <c r="VIB14" s="314"/>
      <c r="VIC14" s="314"/>
      <c r="VID14" s="314"/>
      <c r="VIE14" s="314"/>
      <c r="VIF14" s="314"/>
      <c r="VIG14" s="314"/>
      <c r="VIH14" s="314"/>
      <c r="VII14" s="314"/>
      <c r="VIJ14" s="314"/>
      <c r="VIK14" s="314"/>
      <c r="VIL14" s="314"/>
      <c r="VIM14" s="314"/>
      <c r="VIN14" s="314"/>
      <c r="VIO14" s="314"/>
      <c r="VIP14" s="314"/>
      <c r="VIQ14" s="314"/>
      <c r="VIR14" s="314"/>
      <c r="VIS14" s="314"/>
      <c r="VIT14" s="314"/>
      <c r="VIU14" s="314"/>
      <c r="VIV14" s="314"/>
      <c r="VIW14" s="314"/>
      <c r="VIX14" s="314"/>
      <c r="VIY14" s="314"/>
      <c r="VIZ14" s="314"/>
      <c r="VJA14" s="314"/>
      <c r="VJB14" s="314"/>
      <c r="VJC14" s="314"/>
      <c r="VJD14" s="314"/>
      <c r="VJE14" s="314"/>
      <c r="VJF14" s="314"/>
      <c r="VJG14" s="314"/>
      <c r="VJH14" s="314"/>
      <c r="VJI14" s="314"/>
      <c r="VJJ14" s="314"/>
      <c r="VJK14" s="314"/>
      <c r="VJL14" s="314"/>
      <c r="VJM14" s="314"/>
      <c r="VJN14" s="314"/>
      <c r="VJO14" s="314"/>
      <c r="VJP14" s="314"/>
      <c r="VJQ14" s="314"/>
      <c r="VJR14" s="314"/>
      <c r="VJS14" s="314"/>
      <c r="VJT14" s="314"/>
      <c r="VJU14" s="314"/>
      <c r="VJV14" s="314"/>
      <c r="VJW14" s="314"/>
      <c r="VJX14" s="314"/>
      <c r="VJY14" s="314"/>
      <c r="VJZ14" s="314"/>
      <c r="VKA14" s="314"/>
      <c r="VKB14" s="314"/>
      <c r="VKC14" s="314"/>
      <c r="VKD14" s="314"/>
      <c r="VKE14" s="314"/>
      <c r="VKF14" s="314"/>
      <c r="VKG14" s="314"/>
      <c r="VKH14" s="314"/>
      <c r="VKI14" s="314"/>
      <c r="VKJ14" s="314"/>
      <c r="VKK14" s="314"/>
      <c r="VKL14" s="314"/>
      <c r="VKM14" s="314"/>
      <c r="VKN14" s="314"/>
      <c r="VKO14" s="314"/>
      <c r="VKP14" s="314"/>
      <c r="VKQ14" s="314"/>
      <c r="VKR14" s="314"/>
      <c r="VKS14" s="314"/>
      <c r="VKT14" s="314"/>
      <c r="VKU14" s="314"/>
      <c r="VKV14" s="314"/>
      <c r="VKW14" s="314"/>
      <c r="VKX14" s="314"/>
      <c r="VKY14" s="314"/>
      <c r="VKZ14" s="314"/>
      <c r="VLA14" s="314"/>
      <c r="VLB14" s="314"/>
      <c r="VLC14" s="314"/>
      <c r="VLD14" s="314"/>
      <c r="VLE14" s="314"/>
      <c r="VLF14" s="314"/>
      <c r="VLG14" s="314"/>
      <c r="VLH14" s="314"/>
      <c r="VLI14" s="314"/>
      <c r="VLJ14" s="314"/>
      <c r="VLK14" s="314"/>
      <c r="VLL14" s="314"/>
      <c r="VLM14" s="314"/>
      <c r="VLN14" s="314"/>
      <c r="VLO14" s="314"/>
      <c r="VLP14" s="314"/>
      <c r="VLQ14" s="314"/>
      <c r="VLR14" s="314"/>
      <c r="VLS14" s="314"/>
      <c r="VLT14" s="314"/>
      <c r="VLU14" s="314"/>
      <c r="VLV14" s="314"/>
      <c r="VLW14" s="314"/>
      <c r="VLX14" s="314"/>
      <c r="VLY14" s="314"/>
      <c r="VLZ14" s="314"/>
      <c r="VMA14" s="314"/>
      <c r="VMB14" s="314"/>
      <c r="VMC14" s="314"/>
      <c r="VMD14" s="314"/>
      <c r="VME14" s="314"/>
      <c r="VMF14" s="314"/>
      <c r="VMG14" s="314"/>
      <c r="VMH14" s="314"/>
      <c r="VMI14" s="314"/>
      <c r="VMJ14" s="314"/>
      <c r="VMK14" s="314"/>
      <c r="VML14" s="314"/>
      <c r="VMM14" s="314"/>
      <c r="VMN14" s="314"/>
      <c r="VMO14" s="314"/>
      <c r="VMP14" s="314"/>
      <c r="VMQ14" s="314"/>
      <c r="VMR14" s="314"/>
      <c r="VMS14" s="314"/>
      <c r="VMT14" s="314"/>
      <c r="VMU14" s="314"/>
      <c r="VMV14" s="314"/>
      <c r="VMW14" s="314"/>
      <c r="VMX14" s="314"/>
      <c r="VMY14" s="314"/>
      <c r="VMZ14" s="314"/>
      <c r="VNA14" s="314"/>
      <c r="VNB14" s="314"/>
      <c r="VNC14" s="314"/>
      <c r="VND14" s="314"/>
      <c r="VNE14" s="314"/>
      <c r="VNF14" s="314"/>
      <c r="VNG14" s="314"/>
      <c r="VNH14" s="314"/>
      <c r="VNI14" s="314"/>
      <c r="VNJ14" s="314"/>
      <c r="VNK14" s="314"/>
      <c r="VNL14" s="314"/>
      <c r="VNM14" s="314"/>
      <c r="VNN14" s="314"/>
      <c r="VNO14" s="314"/>
      <c r="VNP14" s="314"/>
      <c r="VNQ14" s="314"/>
      <c r="VNR14" s="314"/>
      <c r="VNS14" s="314"/>
      <c r="VNT14" s="314"/>
      <c r="VNU14" s="314"/>
      <c r="VNV14" s="314"/>
      <c r="VNW14" s="314"/>
      <c r="VNX14" s="314"/>
      <c r="VNY14" s="314"/>
      <c r="VNZ14" s="314"/>
      <c r="VOA14" s="314"/>
      <c r="VOB14" s="314"/>
      <c r="VOC14" s="314"/>
      <c r="VOD14" s="314"/>
      <c r="VOE14" s="314"/>
      <c r="VOF14" s="314"/>
      <c r="VOG14" s="314"/>
      <c r="VOH14" s="314"/>
      <c r="VOI14" s="314"/>
      <c r="VOJ14" s="314"/>
      <c r="VOK14" s="314"/>
      <c r="VOL14" s="314"/>
      <c r="VOM14" s="314"/>
      <c r="VON14" s="314"/>
      <c r="VOO14" s="314"/>
      <c r="VOP14" s="314"/>
      <c r="VOQ14" s="314"/>
      <c r="VOR14" s="314"/>
      <c r="VOS14" s="314"/>
      <c r="VOT14" s="314"/>
      <c r="VOU14" s="314"/>
      <c r="VOV14" s="314"/>
      <c r="VOW14" s="314"/>
      <c r="VOX14" s="314"/>
      <c r="VOY14" s="314"/>
      <c r="VOZ14" s="314"/>
      <c r="VPA14" s="314"/>
      <c r="VPB14" s="314"/>
      <c r="VPC14" s="314"/>
      <c r="VPD14" s="314"/>
      <c r="VPE14" s="314"/>
      <c r="VPF14" s="314"/>
      <c r="VPG14" s="314"/>
      <c r="VPH14" s="314"/>
      <c r="VPI14" s="314"/>
      <c r="VPJ14" s="314"/>
      <c r="VPK14" s="314"/>
      <c r="VPL14" s="314"/>
      <c r="VPM14" s="314"/>
      <c r="VPN14" s="314"/>
      <c r="VPO14" s="314"/>
      <c r="VPP14" s="314"/>
      <c r="VPQ14" s="314"/>
      <c r="VPR14" s="314"/>
      <c r="VPS14" s="314"/>
      <c r="VPT14" s="314"/>
      <c r="VPU14" s="314"/>
      <c r="VPV14" s="314"/>
      <c r="VPW14" s="314"/>
      <c r="VPX14" s="314"/>
      <c r="VPY14" s="314"/>
      <c r="VPZ14" s="314"/>
      <c r="VQA14" s="314"/>
      <c r="VQB14" s="314"/>
      <c r="VQC14" s="314"/>
      <c r="VQD14" s="314"/>
      <c r="VQE14" s="314"/>
      <c r="VQF14" s="314"/>
      <c r="VQG14" s="314"/>
      <c r="VQH14" s="314"/>
      <c r="VQI14" s="314"/>
      <c r="VQJ14" s="314"/>
      <c r="VQK14" s="314"/>
      <c r="VQL14" s="314"/>
      <c r="VQM14" s="314"/>
      <c r="VQN14" s="314"/>
      <c r="VQO14" s="314"/>
      <c r="VQP14" s="314"/>
      <c r="VQQ14" s="314"/>
      <c r="VQR14" s="314"/>
      <c r="VQS14" s="314"/>
      <c r="VQT14" s="314"/>
      <c r="VQU14" s="314"/>
      <c r="VQV14" s="314"/>
      <c r="VQW14" s="314"/>
      <c r="VQX14" s="314"/>
      <c r="VQY14" s="314"/>
      <c r="VQZ14" s="314"/>
      <c r="VRA14" s="314"/>
      <c r="VRB14" s="314"/>
      <c r="VRC14" s="314"/>
      <c r="VRD14" s="314"/>
      <c r="VRE14" s="314"/>
      <c r="VRF14" s="314"/>
      <c r="VRG14" s="314"/>
      <c r="VRH14" s="314"/>
      <c r="VRI14" s="314"/>
      <c r="VRJ14" s="314"/>
      <c r="VRK14" s="314"/>
      <c r="VRL14" s="314"/>
      <c r="VRM14" s="314"/>
      <c r="VRN14" s="314"/>
      <c r="VRO14" s="314"/>
      <c r="VRP14" s="314"/>
      <c r="VRQ14" s="314"/>
      <c r="VRR14" s="314"/>
      <c r="VRS14" s="314"/>
      <c r="VRT14" s="314"/>
      <c r="VRU14" s="314"/>
      <c r="VRV14" s="314"/>
      <c r="VRW14" s="314"/>
      <c r="VRX14" s="314"/>
      <c r="VRY14" s="314"/>
      <c r="VRZ14" s="314"/>
      <c r="VSA14" s="314"/>
      <c r="VSB14" s="314"/>
      <c r="VSC14" s="314"/>
      <c r="VSD14" s="314"/>
      <c r="VSE14" s="314"/>
      <c r="VSF14" s="314"/>
      <c r="VSG14" s="314"/>
      <c r="VSH14" s="314"/>
      <c r="VSI14" s="314"/>
      <c r="VSJ14" s="314"/>
      <c r="VSK14" s="314"/>
      <c r="VSL14" s="314"/>
      <c r="VSM14" s="314"/>
      <c r="VSN14" s="314"/>
      <c r="VSO14" s="314"/>
      <c r="VSP14" s="314"/>
      <c r="VSQ14" s="314"/>
      <c r="VSR14" s="314"/>
      <c r="VSS14" s="314"/>
      <c r="VST14" s="314"/>
      <c r="VSU14" s="314"/>
      <c r="VSV14" s="314"/>
      <c r="VSW14" s="314"/>
      <c r="VSX14" s="314"/>
      <c r="VSY14" s="314"/>
      <c r="VSZ14" s="314"/>
      <c r="VTA14" s="314"/>
      <c r="VTB14" s="314"/>
      <c r="VTC14" s="314"/>
      <c r="VTD14" s="314"/>
      <c r="VTE14" s="314"/>
      <c r="VTF14" s="314"/>
      <c r="VTG14" s="314"/>
      <c r="VTH14" s="314"/>
      <c r="VTI14" s="314"/>
      <c r="VTJ14" s="314"/>
      <c r="VTK14" s="314"/>
      <c r="VTL14" s="314"/>
      <c r="VTM14" s="314"/>
      <c r="VTN14" s="314"/>
      <c r="VTO14" s="314"/>
      <c r="VTP14" s="314"/>
      <c r="VTQ14" s="314"/>
      <c r="VTR14" s="314"/>
      <c r="VTS14" s="314"/>
      <c r="VTT14" s="314"/>
      <c r="VTU14" s="314"/>
      <c r="VTV14" s="314"/>
      <c r="VTW14" s="314"/>
      <c r="VTX14" s="314"/>
      <c r="VTY14" s="314"/>
      <c r="VTZ14" s="314"/>
      <c r="VUA14" s="314"/>
      <c r="VUB14" s="314"/>
      <c r="VUC14" s="314"/>
      <c r="VUD14" s="314"/>
      <c r="VUE14" s="314"/>
      <c r="VUF14" s="314"/>
      <c r="VUG14" s="314"/>
      <c r="VUH14" s="314"/>
      <c r="VUI14" s="314"/>
      <c r="VUJ14" s="314"/>
      <c r="VUK14" s="314"/>
      <c r="VUL14" s="314"/>
      <c r="VUM14" s="314"/>
      <c r="VUN14" s="314"/>
      <c r="VUO14" s="314"/>
      <c r="VUP14" s="314"/>
      <c r="VUQ14" s="314"/>
      <c r="VUR14" s="314"/>
      <c r="VUS14" s="314"/>
      <c r="VUT14" s="314"/>
      <c r="VUU14" s="314"/>
      <c r="VUV14" s="314"/>
      <c r="VUW14" s="314"/>
      <c r="VUX14" s="314"/>
      <c r="VUY14" s="314"/>
      <c r="VUZ14" s="314"/>
      <c r="VVA14" s="314"/>
      <c r="VVB14" s="314"/>
      <c r="VVC14" s="314"/>
      <c r="VVD14" s="314"/>
      <c r="VVE14" s="314"/>
      <c r="VVF14" s="314"/>
      <c r="VVG14" s="314"/>
      <c r="VVH14" s="314"/>
      <c r="VVI14" s="314"/>
      <c r="VVJ14" s="314"/>
      <c r="VVK14" s="314"/>
      <c r="VVL14" s="314"/>
      <c r="VVM14" s="314"/>
      <c r="VVN14" s="314"/>
      <c r="VVO14" s="314"/>
      <c r="VVP14" s="314"/>
      <c r="VVQ14" s="314"/>
      <c r="VVR14" s="314"/>
      <c r="VVS14" s="314"/>
      <c r="VVT14" s="314"/>
      <c r="VVU14" s="314"/>
      <c r="VVV14" s="314"/>
      <c r="VVW14" s="314"/>
      <c r="VVX14" s="314"/>
      <c r="VVY14" s="314"/>
      <c r="VVZ14" s="314"/>
      <c r="VWA14" s="314"/>
      <c r="VWB14" s="314"/>
      <c r="VWC14" s="314"/>
      <c r="VWD14" s="314"/>
      <c r="VWE14" s="314"/>
      <c r="VWF14" s="314"/>
      <c r="VWG14" s="314"/>
      <c r="VWH14" s="314"/>
      <c r="VWI14" s="314"/>
      <c r="VWJ14" s="314"/>
      <c r="VWK14" s="314"/>
      <c r="VWL14" s="314"/>
      <c r="VWM14" s="314"/>
      <c r="VWN14" s="314"/>
      <c r="VWO14" s="314"/>
      <c r="VWP14" s="314"/>
      <c r="VWQ14" s="314"/>
      <c r="VWR14" s="314"/>
      <c r="VWS14" s="314"/>
      <c r="VWT14" s="314"/>
      <c r="VWU14" s="314"/>
      <c r="VWV14" s="314"/>
      <c r="VWW14" s="314"/>
      <c r="VWX14" s="314"/>
      <c r="VWY14" s="314"/>
      <c r="VWZ14" s="314"/>
      <c r="VXA14" s="314"/>
      <c r="VXB14" s="314"/>
      <c r="VXC14" s="314"/>
      <c r="VXD14" s="314"/>
      <c r="VXE14" s="314"/>
      <c r="VXF14" s="314"/>
      <c r="VXG14" s="314"/>
      <c r="VXH14" s="314"/>
      <c r="VXI14" s="314"/>
      <c r="VXJ14" s="314"/>
      <c r="VXK14" s="314"/>
      <c r="VXL14" s="314"/>
      <c r="VXM14" s="314"/>
      <c r="VXN14" s="314"/>
      <c r="VXO14" s="314"/>
      <c r="VXP14" s="314"/>
      <c r="VXQ14" s="314"/>
      <c r="VXR14" s="314"/>
      <c r="VXS14" s="314"/>
      <c r="VXT14" s="314"/>
      <c r="VXU14" s="314"/>
      <c r="VXV14" s="314"/>
      <c r="VXW14" s="314"/>
      <c r="VXX14" s="314"/>
      <c r="VXY14" s="314"/>
      <c r="VXZ14" s="314"/>
      <c r="VYA14" s="314"/>
      <c r="VYB14" s="314"/>
      <c r="VYC14" s="314"/>
      <c r="VYD14" s="314"/>
      <c r="VYE14" s="314"/>
      <c r="VYF14" s="314"/>
      <c r="VYG14" s="314"/>
      <c r="VYH14" s="314"/>
      <c r="VYI14" s="314"/>
      <c r="VYJ14" s="314"/>
      <c r="VYK14" s="314"/>
      <c r="VYL14" s="314"/>
      <c r="VYM14" s="314"/>
      <c r="VYN14" s="314"/>
      <c r="VYO14" s="314"/>
      <c r="VYP14" s="314"/>
      <c r="VYQ14" s="314"/>
      <c r="VYR14" s="314"/>
      <c r="VYS14" s="314"/>
      <c r="VYT14" s="314"/>
      <c r="VYU14" s="314"/>
      <c r="VYV14" s="314"/>
      <c r="VYW14" s="314"/>
      <c r="VYX14" s="314"/>
      <c r="VYY14" s="314"/>
      <c r="VYZ14" s="314"/>
      <c r="VZA14" s="314"/>
      <c r="VZB14" s="314"/>
      <c r="VZC14" s="314"/>
      <c r="VZD14" s="314"/>
      <c r="VZE14" s="314"/>
      <c r="VZF14" s="314"/>
      <c r="VZG14" s="314"/>
      <c r="VZH14" s="314"/>
      <c r="VZI14" s="314"/>
      <c r="VZJ14" s="314"/>
      <c r="VZK14" s="314"/>
      <c r="VZL14" s="314"/>
      <c r="VZM14" s="314"/>
      <c r="VZN14" s="314"/>
      <c r="VZO14" s="314"/>
      <c r="VZP14" s="314"/>
      <c r="VZQ14" s="314"/>
      <c r="VZR14" s="314"/>
      <c r="VZS14" s="314"/>
      <c r="VZT14" s="314"/>
      <c r="VZU14" s="314"/>
      <c r="VZV14" s="314"/>
      <c r="VZW14" s="314"/>
      <c r="VZX14" s="314"/>
      <c r="VZY14" s="314"/>
      <c r="VZZ14" s="314"/>
      <c r="WAA14" s="314"/>
      <c r="WAB14" s="314"/>
      <c r="WAC14" s="314"/>
      <c r="WAD14" s="314"/>
      <c r="WAE14" s="314"/>
      <c r="WAF14" s="314"/>
      <c r="WAG14" s="314"/>
      <c r="WAH14" s="314"/>
      <c r="WAI14" s="314"/>
      <c r="WAJ14" s="314"/>
      <c r="WAK14" s="314"/>
      <c r="WAL14" s="314"/>
      <c r="WAM14" s="314"/>
      <c r="WAN14" s="314"/>
      <c r="WAO14" s="314"/>
      <c r="WAP14" s="314"/>
      <c r="WAQ14" s="314"/>
      <c r="WAR14" s="314"/>
      <c r="WAS14" s="314"/>
      <c r="WAT14" s="314"/>
      <c r="WAU14" s="314"/>
      <c r="WAV14" s="314"/>
      <c r="WAW14" s="314"/>
      <c r="WAX14" s="314"/>
      <c r="WAY14" s="314"/>
      <c r="WAZ14" s="314"/>
      <c r="WBA14" s="314"/>
      <c r="WBB14" s="314"/>
      <c r="WBC14" s="314"/>
      <c r="WBD14" s="314"/>
      <c r="WBE14" s="314"/>
      <c r="WBF14" s="314"/>
      <c r="WBG14" s="314"/>
      <c r="WBH14" s="314"/>
      <c r="WBI14" s="314"/>
      <c r="WBJ14" s="314"/>
      <c r="WBK14" s="314"/>
      <c r="WBL14" s="314"/>
      <c r="WBM14" s="314"/>
      <c r="WBN14" s="314"/>
      <c r="WBO14" s="314"/>
      <c r="WBP14" s="314"/>
      <c r="WBQ14" s="314"/>
      <c r="WBR14" s="314"/>
      <c r="WBS14" s="314"/>
      <c r="WBT14" s="314"/>
      <c r="WBU14" s="314"/>
      <c r="WBV14" s="314"/>
      <c r="WBW14" s="314"/>
      <c r="WBX14" s="314"/>
      <c r="WBY14" s="314"/>
      <c r="WBZ14" s="314"/>
      <c r="WCA14" s="314"/>
      <c r="WCB14" s="314"/>
      <c r="WCC14" s="314"/>
      <c r="WCD14" s="314"/>
      <c r="WCE14" s="314"/>
      <c r="WCF14" s="314"/>
      <c r="WCG14" s="314"/>
      <c r="WCH14" s="314"/>
      <c r="WCI14" s="314"/>
      <c r="WCJ14" s="314"/>
      <c r="WCK14" s="314"/>
      <c r="WCL14" s="314"/>
      <c r="WCM14" s="314"/>
      <c r="WCN14" s="314"/>
      <c r="WCO14" s="314"/>
      <c r="WCP14" s="314"/>
      <c r="WCQ14" s="314"/>
      <c r="WCR14" s="314"/>
      <c r="WCS14" s="314"/>
      <c r="WCT14" s="314"/>
      <c r="WCU14" s="314"/>
      <c r="WCV14" s="314"/>
      <c r="WCW14" s="314"/>
      <c r="WCX14" s="314"/>
      <c r="WCY14" s="314"/>
      <c r="WCZ14" s="314"/>
      <c r="WDA14" s="314"/>
      <c r="WDB14" s="314"/>
      <c r="WDC14" s="314"/>
      <c r="WDD14" s="314"/>
      <c r="WDE14" s="314"/>
      <c r="WDF14" s="314"/>
      <c r="WDG14" s="314"/>
      <c r="WDH14" s="314"/>
      <c r="WDI14" s="314"/>
      <c r="WDJ14" s="314"/>
      <c r="WDK14" s="314"/>
      <c r="WDL14" s="314"/>
      <c r="WDM14" s="314"/>
      <c r="WDN14" s="314"/>
      <c r="WDO14" s="314"/>
      <c r="WDP14" s="314"/>
      <c r="WDQ14" s="314"/>
      <c r="WDR14" s="314"/>
      <c r="WDS14" s="314"/>
      <c r="WDT14" s="314"/>
      <c r="WDU14" s="314"/>
      <c r="WDV14" s="314"/>
      <c r="WDW14" s="314"/>
      <c r="WDX14" s="314"/>
      <c r="WDY14" s="314"/>
      <c r="WDZ14" s="314"/>
      <c r="WEA14" s="314"/>
      <c r="WEB14" s="314"/>
      <c r="WEC14" s="314"/>
      <c r="WED14" s="314"/>
      <c r="WEE14" s="314"/>
      <c r="WEF14" s="314"/>
      <c r="WEG14" s="314"/>
      <c r="WEH14" s="314"/>
      <c r="WEI14" s="314"/>
      <c r="WEJ14" s="314"/>
      <c r="WEK14" s="314"/>
      <c r="WEL14" s="314"/>
      <c r="WEM14" s="314"/>
      <c r="WEN14" s="314"/>
      <c r="WEO14" s="314"/>
      <c r="WEP14" s="314"/>
      <c r="WEQ14" s="314"/>
      <c r="WER14" s="314"/>
      <c r="WES14" s="314"/>
      <c r="WET14" s="314"/>
      <c r="WEU14" s="314"/>
      <c r="WEV14" s="314"/>
      <c r="WEW14" s="314"/>
      <c r="WEX14" s="314"/>
      <c r="WEY14" s="314"/>
      <c r="WEZ14" s="314"/>
      <c r="WFA14" s="314"/>
      <c r="WFB14" s="314"/>
      <c r="WFC14" s="314"/>
      <c r="WFD14" s="314"/>
      <c r="WFE14" s="314"/>
      <c r="WFF14" s="314"/>
      <c r="WFG14" s="314"/>
      <c r="WFH14" s="314"/>
      <c r="WFI14" s="314"/>
      <c r="WFJ14" s="314"/>
      <c r="WFK14" s="314"/>
      <c r="WFL14" s="314"/>
      <c r="WFM14" s="314"/>
      <c r="WFN14" s="314"/>
      <c r="WFO14" s="314"/>
      <c r="WFP14" s="314"/>
      <c r="WFQ14" s="314"/>
      <c r="WFR14" s="314"/>
      <c r="WFS14" s="314"/>
      <c r="WFT14" s="314"/>
      <c r="WFU14" s="314"/>
      <c r="WFV14" s="314"/>
      <c r="WFW14" s="314"/>
      <c r="WFX14" s="314"/>
      <c r="WFY14" s="314"/>
      <c r="WFZ14" s="314"/>
      <c r="WGA14" s="314"/>
      <c r="WGB14" s="314"/>
      <c r="WGC14" s="314"/>
      <c r="WGD14" s="314"/>
      <c r="WGE14" s="314"/>
      <c r="WGF14" s="314"/>
      <c r="WGG14" s="314"/>
      <c r="WGH14" s="314"/>
      <c r="WGI14" s="314"/>
      <c r="WGJ14" s="314"/>
      <c r="WGK14" s="314"/>
      <c r="WGL14" s="314"/>
      <c r="WGM14" s="314"/>
      <c r="WGN14" s="314"/>
      <c r="WGO14" s="314"/>
      <c r="WGP14" s="314"/>
      <c r="WGQ14" s="314"/>
      <c r="WGR14" s="314"/>
      <c r="WGS14" s="314"/>
      <c r="WGT14" s="314"/>
      <c r="WGU14" s="314"/>
      <c r="WGV14" s="314"/>
      <c r="WGW14" s="314"/>
      <c r="WGX14" s="314"/>
      <c r="WGY14" s="314"/>
      <c r="WGZ14" s="314"/>
      <c r="WHA14" s="314"/>
      <c r="WHB14" s="314"/>
      <c r="WHC14" s="314"/>
      <c r="WHD14" s="314"/>
      <c r="WHE14" s="314"/>
      <c r="WHF14" s="314"/>
      <c r="WHG14" s="314"/>
      <c r="WHH14" s="314"/>
      <c r="WHI14" s="314"/>
      <c r="WHJ14" s="314"/>
      <c r="WHK14" s="314"/>
      <c r="WHL14" s="314"/>
      <c r="WHM14" s="314"/>
      <c r="WHN14" s="314"/>
      <c r="WHO14" s="314"/>
      <c r="WHP14" s="314"/>
      <c r="WHQ14" s="314"/>
      <c r="WHR14" s="314"/>
      <c r="WHS14" s="314"/>
      <c r="WHT14" s="314"/>
      <c r="WHU14" s="314"/>
      <c r="WHV14" s="314"/>
      <c r="WHW14" s="314"/>
      <c r="WHX14" s="314"/>
      <c r="WHY14" s="314"/>
      <c r="WHZ14" s="314"/>
      <c r="WIA14" s="314"/>
      <c r="WIB14" s="314"/>
      <c r="WIC14" s="314"/>
      <c r="WID14" s="314"/>
      <c r="WIE14" s="314"/>
      <c r="WIF14" s="314"/>
      <c r="WIG14" s="314"/>
      <c r="WIH14" s="314"/>
      <c r="WII14" s="314"/>
      <c r="WIJ14" s="314"/>
      <c r="WIK14" s="314"/>
      <c r="WIL14" s="314"/>
      <c r="WIM14" s="314"/>
      <c r="WIN14" s="314"/>
      <c r="WIO14" s="314"/>
      <c r="WIP14" s="314"/>
      <c r="WIQ14" s="314"/>
      <c r="WIR14" s="314"/>
      <c r="WIS14" s="314"/>
      <c r="WIT14" s="314"/>
      <c r="WIU14" s="314"/>
      <c r="WIV14" s="314"/>
      <c r="WIW14" s="314"/>
      <c r="WIX14" s="314"/>
      <c r="WIY14" s="314"/>
      <c r="WIZ14" s="314"/>
      <c r="WJA14" s="314"/>
      <c r="WJB14" s="314"/>
      <c r="WJC14" s="314"/>
      <c r="WJD14" s="314"/>
      <c r="WJE14" s="314"/>
      <c r="WJF14" s="314"/>
      <c r="WJG14" s="314"/>
      <c r="WJH14" s="314"/>
      <c r="WJI14" s="314"/>
      <c r="WJJ14" s="314"/>
      <c r="WJK14" s="314"/>
      <c r="WJL14" s="314"/>
      <c r="WJM14" s="314"/>
      <c r="WJN14" s="314"/>
      <c r="WJO14" s="314"/>
      <c r="WJP14" s="314"/>
      <c r="WJQ14" s="314"/>
      <c r="WJR14" s="314"/>
      <c r="WJS14" s="314"/>
      <c r="WJT14" s="314"/>
      <c r="WJU14" s="314"/>
      <c r="WJV14" s="314"/>
      <c r="WJW14" s="314"/>
      <c r="WJX14" s="314"/>
      <c r="WJY14" s="314"/>
      <c r="WJZ14" s="314"/>
      <c r="WKA14" s="314"/>
      <c r="WKB14" s="314"/>
      <c r="WKC14" s="314"/>
      <c r="WKD14" s="314"/>
      <c r="WKE14" s="314"/>
      <c r="WKF14" s="314"/>
      <c r="WKG14" s="314"/>
      <c r="WKH14" s="314"/>
      <c r="WKI14" s="314"/>
      <c r="WKJ14" s="314"/>
      <c r="WKK14" s="314"/>
      <c r="WKL14" s="314"/>
      <c r="WKM14" s="314"/>
      <c r="WKN14" s="314"/>
      <c r="WKO14" s="314"/>
      <c r="WKP14" s="314"/>
      <c r="WKQ14" s="314"/>
      <c r="WKR14" s="314"/>
      <c r="WKS14" s="314"/>
      <c r="WKT14" s="314"/>
      <c r="WKU14" s="314"/>
      <c r="WKV14" s="314"/>
      <c r="WKW14" s="314"/>
      <c r="WKX14" s="314"/>
      <c r="WKY14" s="314"/>
      <c r="WKZ14" s="314"/>
      <c r="WLA14" s="314"/>
      <c r="WLB14" s="314"/>
      <c r="WLC14" s="314"/>
      <c r="WLD14" s="314"/>
      <c r="WLE14" s="314"/>
      <c r="WLF14" s="314"/>
      <c r="WLG14" s="314"/>
      <c r="WLH14" s="314"/>
      <c r="WLI14" s="314"/>
      <c r="WLJ14" s="314"/>
      <c r="WLK14" s="314"/>
      <c r="WLL14" s="314"/>
      <c r="WLM14" s="314"/>
      <c r="WLN14" s="314"/>
      <c r="WLO14" s="314"/>
      <c r="WLP14" s="314"/>
      <c r="WLQ14" s="314"/>
      <c r="WLR14" s="314"/>
      <c r="WLS14" s="314"/>
      <c r="WLT14" s="314"/>
      <c r="WLU14" s="314"/>
      <c r="WLV14" s="314"/>
      <c r="WLW14" s="314"/>
      <c r="WLX14" s="314"/>
      <c r="WLY14" s="314"/>
      <c r="WLZ14" s="314"/>
      <c r="WMA14" s="314"/>
      <c r="WMB14" s="314"/>
      <c r="WMC14" s="314"/>
      <c r="WMD14" s="314"/>
      <c r="WME14" s="314"/>
      <c r="WMF14" s="314"/>
      <c r="WMG14" s="314"/>
      <c r="WMH14" s="314"/>
      <c r="WMI14" s="314"/>
      <c r="WMJ14" s="314"/>
      <c r="WMK14" s="314"/>
      <c r="WML14" s="314"/>
      <c r="WMM14" s="314"/>
      <c r="WMN14" s="314"/>
      <c r="WMO14" s="314"/>
      <c r="WMP14" s="314"/>
      <c r="WMQ14" s="314"/>
      <c r="WMR14" s="314"/>
      <c r="WMS14" s="314"/>
      <c r="WMT14" s="314"/>
      <c r="WMU14" s="314"/>
      <c r="WMV14" s="314"/>
      <c r="WMW14" s="314"/>
      <c r="WMX14" s="314"/>
      <c r="WMY14" s="314"/>
      <c r="WMZ14" s="314"/>
      <c r="WNA14" s="314"/>
      <c r="WNB14" s="314"/>
      <c r="WNC14" s="314"/>
      <c r="WND14" s="314"/>
      <c r="WNE14" s="314"/>
      <c r="WNF14" s="314"/>
      <c r="WNG14" s="314"/>
      <c r="WNH14" s="314"/>
      <c r="WNI14" s="314"/>
      <c r="WNJ14" s="314"/>
      <c r="WNK14" s="314"/>
      <c r="WNL14" s="314"/>
      <c r="WNM14" s="314"/>
      <c r="WNN14" s="314"/>
      <c r="WNO14" s="314"/>
      <c r="WNP14" s="314"/>
      <c r="WNQ14" s="314"/>
      <c r="WNR14" s="314"/>
      <c r="WNS14" s="314"/>
      <c r="WNT14" s="314"/>
      <c r="WNU14" s="314"/>
      <c r="WNV14" s="314"/>
      <c r="WNW14" s="314"/>
      <c r="WNX14" s="314"/>
      <c r="WNY14" s="314"/>
      <c r="WNZ14" s="314"/>
      <c r="WOA14" s="314"/>
      <c r="WOB14" s="314"/>
      <c r="WOC14" s="314"/>
      <c r="WOD14" s="314"/>
      <c r="WOE14" s="314"/>
      <c r="WOF14" s="314"/>
      <c r="WOG14" s="314"/>
      <c r="WOH14" s="314"/>
      <c r="WOI14" s="314"/>
      <c r="WOJ14" s="314"/>
      <c r="WOK14" s="314"/>
      <c r="WOL14" s="314"/>
      <c r="WOM14" s="314"/>
      <c r="WON14" s="314"/>
      <c r="WOO14" s="314"/>
      <c r="WOP14" s="314"/>
      <c r="WOQ14" s="314"/>
      <c r="WOR14" s="314"/>
      <c r="WOS14" s="314"/>
      <c r="WOT14" s="314"/>
      <c r="WOU14" s="314"/>
      <c r="WOV14" s="314"/>
      <c r="WOW14" s="314"/>
      <c r="WOX14" s="314"/>
      <c r="WOY14" s="314"/>
      <c r="WOZ14" s="314"/>
      <c r="WPA14" s="314"/>
      <c r="WPB14" s="314"/>
      <c r="WPC14" s="314"/>
      <c r="WPD14" s="314"/>
      <c r="WPE14" s="314"/>
      <c r="WPF14" s="314"/>
      <c r="WPG14" s="314"/>
      <c r="WPH14" s="314"/>
      <c r="WPI14" s="314"/>
      <c r="WPJ14" s="314"/>
      <c r="WPK14" s="314"/>
      <c r="WPL14" s="314"/>
      <c r="WPM14" s="314"/>
      <c r="WPN14" s="314"/>
      <c r="WPO14" s="314"/>
      <c r="WPP14" s="314"/>
      <c r="WPQ14" s="314"/>
      <c r="WPR14" s="314"/>
      <c r="WPS14" s="314"/>
      <c r="WPT14" s="314"/>
      <c r="WPU14" s="314"/>
      <c r="WPV14" s="314"/>
      <c r="WPW14" s="314"/>
      <c r="WPX14" s="314"/>
      <c r="WPY14" s="314"/>
      <c r="WPZ14" s="314"/>
      <c r="WQA14" s="314"/>
      <c r="WQB14" s="314"/>
      <c r="WQC14" s="314"/>
      <c r="WQD14" s="314"/>
      <c r="WQE14" s="314"/>
      <c r="WQF14" s="314"/>
      <c r="WQG14" s="314"/>
      <c r="WQH14" s="314"/>
      <c r="WQI14" s="314"/>
      <c r="WQJ14" s="314"/>
      <c r="WQK14" s="314"/>
      <c r="WQL14" s="314"/>
      <c r="WQM14" s="314"/>
      <c r="WQN14" s="314"/>
      <c r="WQO14" s="314"/>
      <c r="WQP14" s="314"/>
      <c r="WQQ14" s="314"/>
      <c r="WQR14" s="314"/>
      <c r="WQS14" s="314"/>
      <c r="WQT14" s="314"/>
      <c r="WQU14" s="314"/>
      <c r="WQV14" s="314"/>
      <c r="WQW14" s="314"/>
      <c r="WQX14" s="314"/>
      <c r="WQY14" s="314"/>
      <c r="WQZ14" s="314"/>
      <c r="WRA14" s="314"/>
      <c r="WRB14" s="314"/>
      <c r="WRC14" s="314"/>
      <c r="WRD14" s="314"/>
      <c r="WRE14" s="314"/>
      <c r="WRF14" s="314"/>
      <c r="WRG14" s="314"/>
      <c r="WRH14" s="314"/>
      <c r="WRI14" s="314"/>
      <c r="WRJ14" s="314"/>
      <c r="WRK14" s="314"/>
      <c r="WRL14" s="314"/>
      <c r="WRM14" s="314"/>
      <c r="WRN14" s="314"/>
      <c r="WRO14" s="314"/>
      <c r="WRP14" s="314"/>
      <c r="WRQ14" s="314"/>
      <c r="WRR14" s="314"/>
      <c r="WRS14" s="314"/>
      <c r="WRT14" s="314"/>
      <c r="WRU14" s="314"/>
      <c r="WRV14" s="314"/>
      <c r="WRW14" s="314"/>
      <c r="WRX14" s="314"/>
      <c r="WRY14" s="314"/>
      <c r="WRZ14" s="314"/>
      <c r="WSA14" s="314"/>
      <c r="WSB14" s="314"/>
      <c r="WSC14" s="314"/>
      <c r="WSD14" s="314"/>
      <c r="WSE14" s="314"/>
      <c r="WSF14" s="314"/>
      <c r="WSG14" s="314"/>
      <c r="WSH14" s="314"/>
      <c r="WSI14" s="314"/>
      <c r="WSJ14" s="314"/>
      <c r="WSK14" s="314"/>
      <c r="WSL14" s="314"/>
      <c r="WSM14" s="314"/>
      <c r="WSN14" s="314"/>
      <c r="WSO14" s="314"/>
      <c r="WSP14" s="314"/>
      <c r="WSQ14" s="314"/>
      <c r="WSR14" s="314"/>
      <c r="WSS14" s="314"/>
      <c r="WST14" s="314"/>
      <c r="WSU14" s="314"/>
      <c r="WSV14" s="314"/>
      <c r="WSW14" s="314"/>
      <c r="WSX14" s="314"/>
      <c r="WSY14" s="314"/>
      <c r="WSZ14" s="314"/>
      <c r="WTA14" s="314"/>
      <c r="WTB14" s="314"/>
      <c r="WTC14" s="314"/>
      <c r="WTD14" s="314"/>
      <c r="WTE14" s="314"/>
      <c r="WTF14" s="314"/>
      <c r="WTG14" s="314"/>
      <c r="WTH14" s="314"/>
      <c r="WTI14" s="314"/>
      <c r="WTJ14" s="314"/>
      <c r="WTK14" s="314"/>
      <c r="WTL14" s="314"/>
      <c r="WTM14" s="314"/>
      <c r="WTN14" s="314"/>
      <c r="WTO14" s="314"/>
      <c r="WTP14" s="314"/>
      <c r="WTQ14" s="314"/>
      <c r="WTR14" s="314"/>
      <c r="WTS14" s="314"/>
      <c r="WTT14" s="314"/>
      <c r="WTU14" s="314"/>
      <c r="WTV14" s="314"/>
      <c r="WTW14" s="314"/>
      <c r="WTX14" s="314"/>
      <c r="WTY14" s="314"/>
      <c r="WTZ14" s="314"/>
      <c r="WUA14" s="314"/>
      <c r="WUB14" s="314"/>
      <c r="WUC14" s="314"/>
      <c r="WUD14" s="314"/>
      <c r="WUE14" s="314"/>
      <c r="WUF14" s="314"/>
      <c r="WUG14" s="314"/>
      <c r="WUH14" s="314"/>
      <c r="WUI14" s="314"/>
      <c r="WUJ14" s="314"/>
      <c r="WUK14" s="314"/>
      <c r="WUL14" s="314"/>
      <c r="WUM14" s="314"/>
      <c r="WUN14" s="314"/>
      <c r="WUO14" s="314"/>
      <c r="WUP14" s="314"/>
      <c r="WUQ14" s="314"/>
      <c r="WUR14" s="314"/>
      <c r="WUS14" s="314"/>
      <c r="WUT14" s="314"/>
      <c r="WUU14" s="314"/>
      <c r="WUV14" s="314"/>
      <c r="WUW14" s="314"/>
      <c r="WUX14" s="314"/>
      <c r="WUY14" s="314"/>
      <c r="WUZ14" s="314"/>
      <c r="WVA14" s="314"/>
      <c r="WVB14" s="314"/>
      <c r="WVC14" s="314"/>
      <c r="WVD14" s="314"/>
      <c r="WVE14" s="314"/>
      <c r="WVF14" s="314"/>
      <c r="WVG14" s="314"/>
      <c r="WVH14" s="314"/>
      <c r="WVI14" s="314"/>
      <c r="WVJ14" s="314"/>
      <c r="WVK14" s="314"/>
      <c r="WVL14" s="314"/>
      <c r="WVM14" s="314"/>
      <c r="WVN14" s="314"/>
      <c r="WVO14" s="314"/>
      <c r="WVP14" s="314"/>
      <c r="WVQ14" s="314"/>
      <c r="WVR14" s="314"/>
      <c r="WVS14" s="314"/>
      <c r="WVT14" s="314"/>
      <c r="WVU14" s="314"/>
      <c r="WVV14" s="314"/>
      <c r="WVW14" s="314"/>
      <c r="WVX14" s="314"/>
      <c r="WVY14" s="314"/>
      <c r="WVZ14" s="314"/>
      <c r="WWA14" s="314"/>
      <c r="WWB14" s="314"/>
      <c r="WWC14" s="314"/>
      <c r="WWD14" s="314"/>
      <c r="WWE14" s="314"/>
      <c r="WWF14" s="314"/>
      <c r="WWG14" s="314"/>
      <c r="WWH14" s="314"/>
      <c r="WWI14" s="314"/>
      <c r="WWJ14" s="314"/>
      <c r="WWK14" s="314"/>
      <c r="WWL14" s="314"/>
      <c r="WWM14" s="314"/>
      <c r="WWN14" s="314"/>
      <c r="WWO14" s="314"/>
      <c r="WWP14" s="314"/>
      <c r="WWQ14" s="314"/>
      <c r="WWR14" s="314"/>
      <c r="WWS14" s="314"/>
      <c r="WWT14" s="314"/>
      <c r="WWU14" s="314"/>
      <c r="WWV14" s="314"/>
      <c r="WWW14" s="314"/>
      <c r="WWX14" s="314"/>
      <c r="WWY14" s="314"/>
      <c r="WWZ14" s="314"/>
      <c r="WXA14" s="314"/>
      <c r="WXB14" s="314"/>
      <c r="WXC14" s="314"/>
      <c r="WXD14" s="314"/>
      <c r="WXE14" s="314"/>
      <c r="WXF14" s="314"/>
      <c r="WXG14" s="314"/>
      <c r="WXH14" s="314"/>
      <c r="WXI14" s="314"/>
      <c r="WXJ14" s="314"/>
      <c r="WXK14" s="314"/>
      <c r="WXL14" s="314"/>
      <c r="WXM14" s="314"/>
      <c r="WXN14" s="314"/>
      <c r="WXO14" s="314"/>
      <c r="WXP14" s="314"/>
      <c r="WXQ14" s="314"/>
      <c r="WXR14" s="314"/>
      <c r="WXS14" s="314"/>
      <c r="WXT14" s="314"/>
      <c r="WXU14" s="314"/>
      <c r="WXV14" s="314"/>
      <c r="WXW14" s="314"/>
      <c r="WXX14" s="314"/>
      <c r="WXY14" s="314"/>
      <c r="WXZ14" s="314"/>
      <c r="WYA14" s="314"/>
      <c r="WYB14" s="314"/>
      <c r="WYC14" s="314"/>
      <c r="WYD14" s="314"/>
      <c r="WYE14" s="314"/>
      <c r="WYF14" s="314"/>
      <c r="WYG14" s="314"/>
      <c r="WYH14" s="314"/>
      <c r="WYI14" s="314"/>
      <c r="WYJ14" s="314"/>
      <c r="WYK14" s="314"/>
      <c r="WYL14" s="314"/>
      <c r="WYM14" s="314"/>
      <c r="WYN14" s="314"/>
      <c r="WYO14" s="314"/>
      <c r="WYP14" s="314"/>
      <c r="WYQ14" s="314"/>
      <c r="WYR14" s="314"/>
      <c r="WYS14" s="314"/>
      <c r="WYT14" s="314"/>
      <c r="WYU14" s="314"/>
      <c r="WYV14" s="314"/>
      <c r="WYW14" s="314"/>
      <c r="WYX14" s="314"/>
      <c r="WYY14" s="314"/>
      <c r="WYZ14" s="314"/>
      <c r="WZA14" s="314"/>
      <c r="WZB14" s="314"/>
      <c r="WZC14" s="314"/>
      <c r="WZD14" s="314"/>
      <c r="WZE14" s="314"/>
      <c r="WZF14" s="314"/>
      <c r="WZG14" s="314"/>
      <c r="WZH14" s="314"/>
      <c r="WZI14" s="314"/>
      <c r="WZJ14" s="314"/>
      <c r="WZK14" s="314"/>
      <c r="WZL14" s="314"/>
      <c r="WZM14" s="314"/>
      <c r="WZN14" s="314"/>
      <c r="WZO14" s="314"/>
      <c r="WZP14" s="314"/>
      <c r="WZQ14" s="314"/>
      <c r="WZR14" s="314"/>
      <c r="WZS14" s="314"/>
      <c r="WZT14" s="314"/>
      <c r="WZU14" s="314"/>
      <c r="WZV14" s="314"/>
      <c r="WZW14" s="314"/>
      <c r="WZX14" s="314"/>
      <c r="WZY14" s="314"/>
      <c r="WZZ14" s="314"/>
      <c r="XAA14" s="314"/>
      <c r="XAB14" s="314"/>
      <c r="XAC14" s="314"/>
      <c r="XAD14" s="314"/>
      <c r="XAE14" s="314"/>
      <c r="XAF14" s="314"/>
      <c r="XAG14" s="314"/>
      <c r="XAH14" s="314"/>
      <c r="XAI14" s="314"/>
      <c r="XAJ14" s="314"/>
      <c r="XAK14" s="314"/>
      <c r="XAL14" s="314"/>
      <c r="XAM14" s="314"/>
      <c r="XAN14" s="314"/>
      <c r="XAO14" s="314"/>
      <c r="XAP14" s="314"/>
      <c r="XAQ14" s="314"/>
      <c r="XAR14" s="314"/>
      <c r="XAS14" s="314"/>
      <c r="XAT14" s="314"/>
      <c r="XAU14" s="314"/>
      <c r="XAV14" s="314"/>
      <c r="XAW14" s="314"/>
      <c r="XAX14" s="314"/>
      <c r="XAY14" s="314"/>
      <c r="XAZ14" s="314"/>
      <c r="XBA14" s="314"/>
      <c r="XBB14" s="314"/>
      <c r="XBC14" s="314"/>
      <c r="XBD14" s="314"/>
      <c r="XBE14" s="314"/>
      <c r="XBF14" s="314"/>
      <c r="XBG14" s="314"/>
      <c r="XBH14" s="314"/>
      <c r="XBI14" s="314"/>
      <c r="XBJ14" s="314"/>
      <c r="XBK14" s="314"/>
      <c r="XBL14" s="314"/>
      <c r="XBM14" s="314"/>
      <c r="XBN14" s="314"/>
      <c r="XBO14" s="314"/>
      <c r="XBP14" s="314"/>
      <c r="XBQ14" s="314"/>
      <c r="XBR14" s="314"/>
      <c r="XBS14" s="314"/>
      <c r="XBT14" s="314"/>
      <c r="XBU14" s="314"/>
      <c r="XBV14" s="314"/>
      <c r="XBW14" s="314"/>
      <c r="XBX14" s="314"/>
      <c r="XBY14" s="314"/>
      <c r="XBZ14" s="314"/>
      <c r="XCA14" s="314"/>
      <c r="XCB14" s="314"/>
      <c r="XCC14" s="314"/>
      <c r="XCD14" s="314"/>
      <c r="XCE14" s="314"/>
      <c r="XCF14" s="314"/>
      <c r="XCG14" s="314"/>
      <c r="XCH14" s="314"/>
      <c r="XCI14" s="314"/>
      <c r="XCJ14" s="314"/>
      <c r="XCK14" s="314"/>
      <c r="XCL14" s="314"/>
      <c r="XCM14" s="314"/>
      <c r="XCN14" s="314"/>
      <c r="XCO14" s="314"/>
      <c r="XCP14" s="314"/>
      <c r="XCQ14" s="314"/>
      <c r="XCR14" s="314"/>
      <c r="XCS14" s="314"/>
      <c r="XCT14" s="314"/>
      <c r="XCU14" s="314"/>
      <c r="XCV14" s="314"/>
      <c r="XCW14" s="314"/>
      <c r="XCX14" s="314"/>
      <c r="XCY14" s="314"/>
      <c r="XCZ14" s="314"/>
      <c r="XDA14" s="314"/>
      <c r="XDB14" s="314"/>
      <c r="XDC14" s="314"/>
      <c r="XDD14" s="314"/>
      <c r="XDE14" s="314"/>
      <c r="XDF14" s="314"/>
      <c r="XDG14" s="314"/>
      <c r="XDH14" s="314"/>
      <c r="XDI14" s="314"/>
      <c r="XDJ14" s="314"/>
      <c r="XDK14" s="314"/>
      <c r="XDL14" s="314"/>
      <c r="XDM14" s="314"/>
      <c r="XDN14" s="314"/>
      <c r="XDO14" s="314"/>
      <c r="XDP14" s="314"/>
      <c r="XDQ14" s="314"/>
      <c r="XDR14" s="314"/>
      <c r="XDS14" s="314"/>
      <c r="XDT14" s="314"/>
      <c r="XDU14" s="314"/>
      <c r="XDV14" s="314"/>
      <c r="XDW14" s="314"/>
      <c r="XDX14" s="314"/>
      <c r="XDY14" s="314"/>
      <c r="XDZ14" s="314"/>
      <c r="XEA14" s="314"/>
      <c r="XEB14" s="314"/>
      <c r="XEC14" s="314"/>
      <c r="XED14" s="314"/>
      <c r="XEE14" s="314"/>
      <c r="XEF14" s="314"/>
      <c r="XEG14" s="314"/>
      <c r="XEH14" s="314"/>
      <c r="XEI14" s="314"/>
      <c r="XEJ14" s="314"/>
      <c r="XEK14" s="314"/>
      <c r="XEL14" s="314"/>
      <c r="XEM14" s="314"/>
      <c r="XEN14" s="314"/>
      <c r="XEO14" s="314"/>
      <c r="XEP14" s="314"/>
      <c r="XEQ14" s="314"/>
      <c r="XER14" s="314"/>
      <c r="XES14" s="314"/>
      <c r="XET14" s="314"/>
      <c r="XEU14" s="314"/>
      <c r="XEV14" s="314"/>
      <c r="XEW14" s="314"/>
      <c r="XEX14" s="314"/>
      <c r="XEY14" s="314"/>
      <c r="XEZ14" s="314"/>
      <c r="XFA14" s="314"/>
      <c r="XFB14" s="314"/>
      <c r="XFC14" s="314"/>
      <c r="XFD14" s="314"/>
    </row>
    <row r="15" spans="1:16384" s="494" customFormat="1">
      <c r="A15" s="344" t="s">
        <v>31</v>
      </c>
      <c r="B15" s="344" t="s">
        <v>99</v>
      </c>
      <c r="C15" s="361">
        <f ca="1">INDIRECT(C$5&amp;"T!"&amp;ADDRESS(MATCH($C$2,INDIRECT(C$5&amp;"T!B6:B32"),0)+5,VLOOKUP($B15,lookup!$C$1:$D$36,2,FALSE)+1))</f>
        <v>0.98049711266585626</v>
      </c>
      <c r="D15" s="361">
        <f ca="1">INDIRECT(D$5&amp;"T!"&amp;ADDRESS(MATCH($C$2,INDIRECT(D$5&amp;"T!B6:B32"),0)+5,VLOOKUP($B15,lookup!$C$1:$D$36,2,FALSE)+1))</f>
        <v>0.63798906620406526</v>
      </c>
      <c r="E15" s="361">
        <f ca="1">INDIRECT(E$5&amp;"T!"&amp;ADDRESS(MATCH($C$2,INDIRECT(E$5&amp;"T!B6:B32"),0)+5,VLOOKUP($B15,lookup!$C$1:$D$36,2,FALSE)+1))</f>
        <v>0.60131347197374274</v>
      </c>
      <c r="F15" s="361">
        <f ca="1">INDIRECT(F$5&amp;"T!"&amp;ADDRESS(MATCH($C$2,INDIRECT(F$5&amp;"T!B6:B32"),0)+5,VLOOKUP($B15,lookup!$C$1:$D$36,2,FALSE)+1))</f>
        <v>153.68556682321534</v>
      </c>
      <c r="G15" s="361">
        <f ca="1">INDIRECT(G$5&amp;"T!"&amp;ADDRESS(MATCH($C$2,INDIRECT(G$5&amp;"T!B6:B32"),0)+5,VLOOKUP($B15,lookup!$C$1:$D$36,2,FALSE)+1))</f>
        <v>163.05922923154981</v>
      </c>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4"/>
      <c r="AW15" s="314"/>
      <c r="AX15" s="314"/>
      <c r="AY15" s="314"/>
      <c r="AZ15" s="314"/>
      <c r="BA15" s="314"/>
      <c r="BB15" s="314"/>
      <c r="BC15" s="314"/>
      <c r="BD15" s="314"/>
      <c r="BE15" s="314"/>
      <c r="BF15" s="314"/>
      <c r="BG15" s="314"/>
      <c r="BH15" s="314"/>
      <c r="BI15" s="314"/>
      <c r="BJ15" s="314"/>
      <c r="BK15" s="314"/>
      <c r="BL15" s="314"/>
      <c r="BM15" s="314"/>
      <c r="BN15" s="314"/>
      <c r="BO15" s="314"/>
      <c r="BP15" s="314"/>
      <c r="BQ15" s="314"/>
      <c r="BR15" s="314"/>
      <c r="BS15" s="314"/>
      <c r="BT15" s="314"/>
      <c r="BU15" s="314"/>
      <c r="BV15" s="314"/>
      <c r="BW15" s="314"/>
      <c r="BX15" s="314"/>
      <c r="BY15" s="314"/>
      <c r="BZ15" s="314"/>
      <c r="CA15" s="314"/>
      <c r="CB15" s="314"/>
      <c r="CC15" s="314"/>
      <c r="CD15" s="314"/>
      <c r="CE15" s="314"/>
      <c r="CF15" s="314"/>
      <c r="CG15" s="314"/>
      <c r="CH15" s="314"/>
      <c r="CI15" s="314"/>
      <c r="CJ15" s="314"/>
      <c r="CK15" s="314"/>
      <c r="CL15" s="314"/>
      <c r="CM15" s="314"/>
      <c r="CN15" s="314"/>
      <c r="CO15" s="314"/>
      <c r="CP15" s="314"/>
      <c r="CQ15" s="314"/>
      <c r="CR15" s="314"/>
      <c r="CS15" s="314"/>
      <c r="CT15" s="314"/>
      <c r="CU15" s="314"/>
      <c r="CV15" s="314"/>
      <c r="CW15" s="314"/>
      <c r="CX15" s="314"/>
      <c r="CY15" s="314"/>
      <c r="CZ15" s="314"/>
      <c r="DA15" s="314"/>
      <c r="DB15" s="314"/>
      <c r="DC15" s="314"/>
      <c r="DD15" s="314"/>
      <c r="DE15" s="314"/>
      <c r="DF15" s="314"/>
      <c r="DG15" s="314"/>
      <c r="DH15" s="314"/>
      <c r="DI15" s="314"/>
      <c r="DJ15" s="314"/>
      <c r="DK15" s="314"/>
      <c r="DL15" s="314"/>
      <c r="DM15" s="314"/>
      <c r="DN15" s="314"/>
      <c r="DO15" s="314"/>
      <c r="DP15" s="314"/>
      <c r="DQ15" s="314"/>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c r="FI15" s="314"/>
      <c r="FJ15" s="314"/>
      <c r="FK15" s="314"/>
      <c r="FL15" s="314"/>
      <c r="FM15" s="314"/>
      <c r="FN15" s="314"/>
      <c r="FO15" s="314"/>
      <c r="FP15" s="314"/>
      <c r="FQ15" s="314"/>
      <c r="FR15" s="314"/>
      <c r="FS15" s="314"/>
      <c r="FT15" s="314"/>
      <c r="FU15" s="314"/>
      <c r="FV15" s="314"/>
      <c r="FW15" s="314"/>
      <c r="FX15" s="314"/>
      <c r="FY15" s="314"/>
      <c r="FZ15" s="314"/>
      <c r="GA15" s="314"/>
      <c r="GB15" s="314"/>
      <c r="GC15" s="314"/>
      <c r="GD15" s="314"/>
      <c r="GE15" s="314"/>
      <c r="GF15" s="314"/>
      <c r="GG15" s="314"/>
      <c r="GH15" s="314"/>
      <c r="GI15" s="314"/>
      <c r="GJ15" s="314"/>
      <c r="GK15" s="314"/>
      <c r="GL15" s="314"/>
      <c r="GM15" s="314"/>
      <c r="GN15" s="314"/>
      <c r="GO15" s="314"/>
      <c r="GP15" s="314"/>
      <c r="GQ15" s="314"/>
      <c r="GR15" s="314"/>
      <c r="GS15" s="314"/>
      <c r="GT15" s="314"/>
      <c r="GU15" s="314"/>
      <c r="GV15" s="314"/>
      <c r="GW15" s="314"/>
      <c r="GX15" s="314"/>
      <c r="GY15" s="314"/>
      <c r="GZ15" s="314"/>
      <c r="HA15" s="314"/>
      <c r="HB15" s="314"/>
      <c r="HC15" s="314"/>
      <c r="HD15" s="314"/>
      <c r="HE15" s="314"/>
      <c r="HF15" s="314"/>
      <c r="HG15" s="314"/>
      <c r="HH15" s="314"/>
      <c r="HI15" s="314"/>
      <c r="HJ15" s="314"/>
      <c r="HK15" s="314"/>
      <c r="HL15" s="314"/>
      <c r="HM15" s="314"/>
      <c r="HN15" s="314"/>
      <c r="HO15" s="314"/>
      <c r="HP15" s="314"/>
      <c r="HQ15" s="314"/>
      <c r="HR15" s="314"/>
      <c r="HS15" s="314"/>
      <c r="HT15" s="314"/>
      <c r="HU15" s="314"/>
      <c r="HV15" s="314"/>
      <c r="HW15" s="314"/>
      <c r="HX15" s="314"/>
      <c r="HY15" s="314"/>
      <c r="HZ15" s="314"/>
      <c r="IA15" s="314"/>
      <c r="IB15" s="314"/>
      <c r="IC15" s="314"/>
      <c r="ID15" s="314"/>
      <c r="IE15" s="314"/>
      <c r="IF15" s="314"/>
      <c r="IG15" s="314"/>
      <c r="IH15" s="314"/>
      <c r="II15" s="314"/>
      <c r="IJ15" s="314"/>
      <c r="IK15" s="314"/>
      <c r="IL15" s="314"/>
      <c r="IM15" s="314"/>
      <c r="IN15" s="314"/>
      <c r="IO15" s="314"/>
      <c r="IP15" s="314"/>
      <c r="IQ15" s="314"/>
      <c r="IR15" s="314"/>
      <c r="IS15" s="314"/>
      <c r="IT15" s="314"/>
      <c r="IU15" s="314"/>
      <c r="IV15" s="314"/>
      <c r="IW15" s="314"/>
      <c r="IX15" s="314"/>
      <c r="IY15" s="314"/>
      <c r="IZ15" s="314"/>
      <c r="JA15" s="314"/>
      <c r="JB15" s="314"/>
      <c r="JC15" s="314"/>
      <c r="JD15" s="314"/>
      <c r="JE15" s="314"/>
      <c r="JF15" s="314"/>
      <c r="JG15" s="314"/>
      <c r="JH15" s="314"/>
      <c r="JI15" s="314"/>
      <c r="JJ15" s="314"/>
      <c r="JK15" s="314"/>
      <c r="JL15" s="314"/>
      <c r="JM15" s="314"/>
      <c r="JN15" s="314"/>
      <c r="JO15" s="314"/>
      <c r="JP15" s="314"/>
      <c r="JQ15" s="314"/>
      <c r="JR15" s="314"/>
      <c r="JS15" s="314"/>
      <c r="JT15" s="314"/>
      <c r="JU15" s="314"/>
      <c r="JV15" s="314"/>
      <c r="JW15" s="314"/>
      <c r="JX15" s="314"/>
      <c r="JY15" s="314"/>
      <c r="JZ15" s="314"/>
      <c r="KA15" s="314"/>
      <c r="KB15" s="314"/>
      <c r="KC15" s="314"/>
      <c r="KD15" s="314"/>
      <c r="KE15" s="314"/>
      <c r="KF15" s="314"/>
      <c r="KG15" s="314"/>
      <c r="KH15" s="314"/>
      <c r="KI15" s="314"/>
      <c r="KJ15" s="314"/>
      <c r="KK15" s="314"/>
      <c r="KL15" s="314"/>
      <c r="KM15" s="314"/>
      <c r="KN15" s="314"/>
      <c r="KO15" s="314"/>
      <c r="KP15" s="314"/>
      <c r="KQ15" s="314"/>
      <c r="KR15" s="314"/>
      <c r="KS15" s="314"/>
      <c r="KT15" s="314"/>
      <c r="KU15" s="314"/>
      <c r="KV15" s="314"/>
      <c r="KW15" s="314"/>
      <c r="KX15" s="314"/>
      <c r="KY15" s="314"/>
      <c r="KZ15" s="314"/>
      <c r="LA15" s="314"/>
      <c r="LB15" s="314"/>
      <c r="LC15" s="314"/>
      <c r="LD15" s="314"/>
      <c r="LE15" s="314"/>
      <c r="LF15" s="314"/>
      <c r="LG15" s="314"/>
      <c r="LH15" s="314"/>
      <c r="LI15" s="314"/>
      <c r="LJ15" s="314"/>
      <c r="LK15" s="314"/>
      <c r="LL15" s="314"/>
      <c r="LM15" s="314"/>
      <c r="LN15" s="314"/>
      <c r="LO15" s="314"/>
      <c r="LP15" s="314"/>
      <c r="LQ15" s="314"/>
      <c r="LR15" s="314"/>
      <c r="LS15" s="314"/>
      <c r="LT15" s="314"/>
      <c r="LU15" s="314"/>
      <c r="LV15" s="314"/>
      <c r="LW15" s="314"/>
      <c r="LX15" s="314"/>
      <c r="LY15" s="314"/>
      <c r="LZ15" s="314"/>
      <c r="MA15" s="314"/>
      <c r="MB15" s="314"/>
      <c r="MC15" s="314"/>
      <c r="MD15" s="314"/>
      <c r="ME15" s="314"/>
      <c r="MF15" s="314"/>
      <c r="MG15" s="314"/>
      <c r="MH15" s="314"/>
      <c r="MI15" s="314"/>
      <c r="MJ15" s="314"/>
      <c r="MK15" s="314"/>
      <c r="ML15" s="314"/>
      <c r="MM15" s="314"/>
      <c r="MN15" s="314"/>
      <c r="MO15" s="314"/>
      <c r="MP15" s="314"/>
      <c r="MQ15" s="314"/>
      <c r="MR15" s="314"/>
      <c r="MS15" s="314"/>
      <c r="MT15" s="314"/>
      <c r="MU15" s="314"/>
      <c r="MV15" s="314"/>
      <c r="MW15" s="314"/>
      <c r="MX15" s="314"/>
      <c r="MY15" s="314"/>
      <c r="MZ15" s="314"/>
      <c r="NA15" s="314"/>
      <c r="NB15" s="314"/>
      <c r="NC15" s="314"/>
      <c r="ND15" s="314"/>
      <c r="NE15" s="314"/>
      <c r="NF15" s="314"/>
      <c r="NG15" s="314"/>
      <c r="NH15" s="314"/>
      <c r="NI15" s="314"/>
      <c r="NJ15" s="314"/>
      <c r="NK15" s="314"/>
      <c r="NL15" s="314"/>
      <c r="NM15" s="314"/>
      <c r="NN15" s="314"/>
      <c r="NO15" s="314"/>
      <c r="NP15" s="314"/>
      <c r="NQ15" s="314"/>
      <c r="NR15" s="314"/>
      <c r="NS15" s="314"/>
      <c r="NT15" s="314"/>
      <c r="NU15" s="314"/>
      <c r="NV15" s="314"/>
      <c r="NW15" s="314"/>
      <c r="NX15" s="314"/>
      <c r="NY15" s="314"/>
      <c r="NZ15" s="314"/>
      <c r="OA15" s="314"/>
      <c r="OB15" s="314"/>
      <c r="OC15" s="314"/>
      <c r="OD15" s="314"/>
      <c r="OE15" s="314"/>
      <c r="OF15" s="314"/>
      <c r="OG15" s="314"/>
      <c r="OH15" s="314"/>
      <c r="OI15" s="314"/>
      <c r="OJ15" s="314"/>
      <c r="OK15" s="314"/>
      <c r="OL15" s="314"/>
      <c r="OM15" s="314"/>
      <c r="ON15" s="314"/>
      <c r="OO15" s="314"/>
      <c r="OP15" s="314"/>
      <c r="OQ15" s="314"/>
      <c r="OR15" s="314"/>
      <c r="OS15" s="314"/>
      <c r="OT15" s="314"/>
      <c r="OU15" s="314"/>
      <c r="OV15" s="314"/>
      <c r="OW15" s="314"/>
      <c r="OX15" s="314"/>
      <c r="OY15" s="314"/>
      <c r="OZ15" s="314"/>
      <c r="PA15" s="314"/>
      <c r="PB15" s="314"/>
      <c r="PC15" s="314"/>
      <c r="PD15" s="314"/>
      <c r="PE15" s="314"/>
      <c r="PF15" s="314"/>
      <c r="PG15" s="314"/>
      <c r="PH15" s="314"/>
      <c r="PI15" s="314"/>
      <c r="PJ15" s="314"/>
      <c r="PK15" s="314"/>
      <c r="PL15" s="314"/>
      <c r="PM15" s="314"/>
      <c r="PN15" s="314"/>
      <c r="PO15" s="314"/>
      <c r="PP15" s="314"/>
      <c r="PQ15" s="314"/>
      <c r="PR15" s="314"/>
      <c r="PS15" s="314"/>
      <c r="PT15" s="314"/>
      <c r="PU15" s="314"/>
      <c r="PV15" s="314"/>
      <c r="PW15" s="314"/>
      <c r="PX15" s="314"/>
      <c r="PY15" s="314"/>
      <c r="PZ15" s="314"/>
      <c r="QA15" s="314"/>
      <c r="QB15" s="314"/>
      <c r="QC15" s="314"/>
      <c r="QD15" s="314"/>
      <c r="QE15" s="314"/>
      <c r="QF15" s="314"/>
      <c r="QG15" s="314"/>
      <c r="QH15" s="314"/>
      <c r="QI15" s="314"/>
      <c r="QJ15" s="314"/>
      <c r="QK15" s="314"/>
      <c r="QL15" s="314"/>
      <c r="QM15" s="314"/>
      <c r="QN15" s="314"/>
      <c r="QO15" s="314"/>
      <c r="QP15" s="314"/>
      <c r="QQ15" s="314"/>
      <c r="QR15" s="314"/>
      <c r="QS15" s="314"/>
      <c r="QT15" s="314"/>
      <c r="QU15" s="314"/>
      <c r="QV15" s="314"/>
      <c r="QW15" s="314"/>
      <c r="QX15" s="314"/>
      <c r="QY15" s="314"/>
      <c r="QZ15" s="314"/>
      <c r="RA15" s="314"/>
      <c r="RB15" s="314"/>
      <c r="RC15" s="314"/>
      <c r="RD15" s="314"/>
      <c r="RE15" s="314"/>
      <c r="RF15" s="314"/>
      <c r="RG15" s="314"/>
      <c r="RH15" s="314"/>
      <c r="RI15" s="314"/>
      <c r="RJ15" s="314"/>
      <c r="RK15" s="314"/>
      <c r="RL15" s="314"/>
      <c r="RM15" s="314"/>
      <c r="RN15" s="314"/>
      <c r="RO15" s="314"/>
      <c r="RP15" s="314"/>
      <c r="RQ15" s="314"/>
      <c r="RR15" s="314"/>
      <c r="RS15" s="314"/>
      <c r="RT15" s="314"/>
      <c r="RU15" s="314"/>
      <c r="RV15" s="314"/>
      <c r="RW15" s="314"/>
      <c r="RX15" s="314"/>
      <c r="RY15" s="314"/>
      <c r="RZ15" s="314"/>
      <c r="SA15" s="314"/>
      <c r="SB15" s="314"/>
      <c r="SC15" s="314"/>
      <c r="SD15" s="314"/>
      <c r="SE15" s="314"/>
      <c r="SF15" s="314"/>
      <c r="SG15" s="314"/>
      <c r="SH15" s="314"/>
      <c r="SI15" s="314"/>
      <c r="SJ15" s="314"/>
      <c r="SK15" s="314"/>
      <c r="SL15" s="314"/>
      <c r="SM15" s="314"/>
      <c r="SN15" s="314"/>
      <c r="SO15" s="314"/>
      <c r="SP15" s="314"/>
      <c r="SQ15" s="314"/>
      <c r="SR15" s="314"/>
      <c r="SS15" s="314"/>
      <c r="ST15" s="314"/>
      <c r="SU15" s="314"/>
      <c r="SV15" s="314"/>
      <c r="SW15" s="314"/>
      <c r="SX15" s="314"/>
      <c r="SY15" s="314"/>
      <c r="SZ15" s="314"/>
      <c r="TA15" s="314"/>
      <c r="TB15" s="314"/>
      <c r="TC15" s="314"/>
      <c r="TD15" s="314"/>
      <c r="TE15" s="314"/>
      <c r="TF15" s="314"/>
      <c r="TG15" s="314"/>
      <c r="TH15" s="314"/>
      <c r="TI15" s="314"/>
      <c r="TJ15" s="314"/>
      <c r="TK15" s="314"/>
      <c r="TL15" s="314"/>
      <c r="TM15" s="314"/>
      <c r="TN15" s="314"/>
      <c r="TO15" s="314"/>
      <c r="TP15" s="314"/>
      <c r="TQ15" s="314"/>
      <c r="TR15" s="314"/>
      <c r="TS15" s="314"/>
      <c r="TT15" s="314"/>
      <c r="TU15" s="314"/>
      <c r="TV15" s="314"/>
      <c r="TW15" s="314"/>
      <c r="TX15" s="314"/>
      <c r="TY15" s="314"/>
      <c r="TZ15" s="314"/>
      <c r="UA15" s="314"/>
      <c r="UB15" s="314"/>
      <c r="UC15" s="314"/>
      <c r="UD15" s="314"/>
      <c r="UE15" s="314"/>
      <c r="UF15" s="314"/>
      <c r="UG15" s="314"/>
      <c r="UH15" s="314"/>
      <c r="UI15" s="314"/>
      <c r="UJ15" s="314"/>
      <c r="UK15" s="314"/>
      <c r="UL15" s="314"/>
      <c r="UM15" s="314"/>
      <c r="UN15" s="314"/>
      <c r="UO15" s="314"/>
      <c r="UP15" s="314"/>
      <c r="UQ15" s="314"/>
      <c r="UR15" s="314"/>
      <c r="US15" s="314"/>
      <c r="UT15" s="314"/>
      <c r="UU15" s="314"/>
      <c r="UV15" s="314"/>
      <c r="UW15" s="314"/>
      <c r="UX15" s="314"/>
      <c r="UY15" s="314"/>
      <c r="UZ15" s="314"/>
      <c r="VA15" s="314"/>
      <c r="VB15" s="314"/>
      <c r="VC15" s="314"/>
      <c r="VD15" s="314"/>
      <c r="VE15" s="314"/>
      <c r="VF15" s="314"/>
      <c r="VG15" s="314"/>
      <c r="VH15" s="314"/>
      <c r="VI15" s="314"/>
      <c r="VJ15" s="314"/>
      <c r="VK15" s="314"/>
      <c r="VL15" s="314"/>
      <c r="VM15" s="314"/>
      <c r="VN15" s="314"/>
      <c r="VO15" s="314"/>
      <c r="VP15" s="314"/>
      <c r="VQ15" s="314"/>
      <c r="VR15" s="314"/>
      <c r="VS15" s="314"/>
      <c r="VT15" s="314"/>
      <c r="VU15" s="314"/>
      <c r="VV15" s="314"/>
      <c r="VW15" s="314"/>
      <c r="VX15" s="314"/>
      <c r="VY15" s="314"/>
      <c r="VZ15" s="314"/>
      <c r="WA15" s="314"/>
      <c r="WB15" s="314"/>
      <c r="WC15" s="314"/>
      <c r="WD15" s="314"/>
      <c r="WE15" s="314"/>
      <c r="WF15" s="314"/>
      <c r="WG15" s="314"/>
      <c r="WH15" s="314"/>
      <c r="WI15" s="314"/>
      <c r="WJ15" s="314"/>
      <c r="WK15" s="314"/>
      <c r="WL15" s="314"/>
      <c r="WM15" s="314"/>
      <c r="WN15" s="314"/>
      <c r="WO15" s="314"/>
      <c r="WP15" s="314"/>
      <c r="WQ15" s="314"/>
      <c r="WR15" s="314"/>
      <c r="WS15" s="314"/>
      <c r="WT15" s="314"/>
      <c r="WU15" s="314"/>
      <c r="WV15" s="314"/>
      <c r="WW15" s="314"/>
      <c r="WX15" s="314"/>
      <c r="WY15" s="314"/>
      <c r="WZ15" s="314"/>
      <c r="XA15" s="314"/>
      <c r="XB15" s="314"/>
      <c r="XC15" s="314"/>
      <c r="XD15" s="314"/>
      <c r="XE15" s="314"/>
      <c r="XF15" s="314"/>
      <c r="XG15" s="314"/>
      <c r="XH15" s="314"/>
      <c r="XI15" s="314"/>
      <c r="XJ15" s="314"/>
      <c r="XK15" s="314"/>
      <c r="XL15" s="314"/>
      <c r="XM15" s="314"/>
      <c r="XN15" s="314"/>
      <c r="XO15" s="314"/>
      <c r="XP15" s="314"/>
      <c r="XQ15" s="314"/>
      <c r="XR15" s="314"/>
      <c r="XS15" s="314"/>
      <c r="XT15" s="314"/>
      <c r="XU15" s="314"/>
      <c r="XV15" s="314"/>
      <c r="XW15" s="314"/>
      <c r="XX15" s="314"/>
      <c r="XY15" s="314"/>
      <c r="XZ15" s="314"/>
      <c r="YA15" s="314"/>
      <c r="YB15" s="314"/>
      <c r="YC15" s="314"/>
      <c r="YD15" s="314"/>
      <c r="YE15" s="314"/>
      <c r="YF15" s="314"/>
      <c r="YG15" s="314"/>
      <c r="YH15" s="314"/>
      <c r="YI15" s="314"/>
      <c r="YJ15" s="314"/>
      <c r="YK15" s="314"/>
      <c r="YL15" s="314"/>
      <c r="YM15" s="314"/>
      <c r="YN15" s="314"/>
      <c r="YO15" s="314"/>
      <c r="YP15" s="314"/>
      <c r="YQ15" s="314"/>
      <c r="YR15" s="314"/>
      <c r="YS15" s="314"/>
      <c r="YT15" s="314"/>
      <c r="YU15" s="314"/>
      <c r="YV15" s="314"/>
      <c r="YW15" s="314"/>
      <c r="YX15" s="314"/>
      <c r="YY15" s="314"/>
      <c r="YZ15" s="314"/>
      <c r="ZA15" s="314"/>
      <c r="ZB15" s="314"/>
      <c r="ZC15" s="314"/>
      <c r="ZD15" s="314"/>
      <c r="ZE15" s="314"/>
      <c r="ZF15" s="314"/>
      <c r="ZG15" s="314"/>
      <c r="ZH15" s="314"/>
      <c r="ZI15" s="314"/>
      <c r="ZJ15" s="314"/>
      <c r="ZK15" s="314"/>
      <c r="ZL15" s="314"/>
      <c r="ZM15" s="314"/>
      <c r="ZN15" s="314"/>
      <c r="ZO15" s="314"/>
      <c r="ZP15" s="314"/>
      <c r="ZQ15" s="314"/>
      <c r="ZR15" s="314"/>
      <c r="ZS15" s="314"/>
      <c r="ZT15" s="314"/>
      <c r="ZU15" s="314"/>
      <c r="ZV15" s="314"/>
      <c r="ZW15" s="314"/>
      <c r="ZX15" s="314"/>
      <c r="ZY15" s="314"/>
      <c r="ZZ15" s="314"/>
      <c r="AAA15" s="314"/>
      <c r="AAB15" s="314"/>
      <c r="AAC15" s="314"/>
      <c r="AAD15" s="314"/>
      <c r="AAE15" s="314"/>
      <c r="AAF15" s="314"/>
      <c r="AAG15" s="314"/>
      <c r="AAH15" s="314"/>
      <c r="AAI15" s="314"/>
      <c r="AAJ15" s="314"/>
      <c r="AAK15" s="314"/>
      <c r="AAL15" s="314"/>
      <c r="AAM15" s="314"/>
      <c r="AAN15" s="314"/>
      <c r="AAO15" s="314"/>
      <c r="AAP15" s="314"/>
      <c r="AAQ15" s="314"/>
      <c r="AAR15" s="314"/>
      <c r="AAS15" s="314"/>
      <c r="AAT15" s="314"/>
      <c r="AAU15" s="314"/>
      <c r="AAV15" s="314"/>
      <c r="AAW15" s="314"/>
      <c r="AAX15" s="314"/>
      <c r="AAY15" s="314"/>
      <c r="AAZ15" s="314"/>
      <c r="ABA15" s="314"/>
      <c r="ABB15" s="314"/>
      <c r="ABC15" s="314"/>
      <c r="ABD15" s="314"/>
      <c r="ABE15" s="314"/>
      <c r="ABF15" s="314"/>
      <c r="ABG15" s="314"/>
      <c r="ABH15" s="314"/>
      <c r="ABI15" s="314"/>
      <c r="ABJ15" s="314"/>
      <c r="ABK15" s="314"/>
      <c r="ABL15" s="314"/>
      <c r="ABM15" s="314"/>
      <c r="ABN15" s="314"/>
      <c r="ABO15" s="314"/>
      <c r="ABP15" s="314"/>
      <c r="ABQ15" s="314"/>
      <c r="ABR15" s="314"/>
      <c r="ABS15" s="314"/>
      <c r="ABT15" s="314"/>
      <c r="ABU15" s="314"/>
      <c r="ABV15" s="314"/>
      <c r="ABW15" s="314"/>
      <c r="ABX15" s="314"/>
      <c r="ABY15" s="314"/>
      <c r="ABZ15" s="314"/>
      <c r="ACA15" s="314"/>
      <c r="ACB15" s="314"/>
      <c r="ACC15" s="314"/>
      <c r="ACD15" s="314"/>
      <c r="ACE15" s="314"/>
      <c r="ACF15" s="314"/>
      <c r="ACG15" s="314"/>
      <c r="ACH15" s="314"/>
      <c r="ACI15" s="314"/>
      <c r="ACJ15" s="314"/>
      <c r="ACK15" s="314"/>
      <c r="ACL15" s="314"/>
      <c r="ACM15" s="314"/>
      <c r="ACN15" s="314"/>
      <c r="ACO15" s="314"/>
      <c r="ACP15" s="314"/>
      <c r="ACQ15" s="314"/>
      <c r="ACR15" s="314"/>
      <c r="ACS15" s="314"/>
      <c r="ACT15" s="314"/>
      <c r="ACU15" s="314"/>
      <c r="ACV15" s="314"/>
      <c r="ACW15" s="314"/>
      <c r="ACX15" s="314"/>
      <c r="ACY15" s="314"/>
      <c r="ACZ15" s="314"/>
      <c r="ADA15" s="314"/>
      <c r="ADB15" s="314"/>
      <c r="ADC15" s="314"/>
      <c r="ADD15" s="314"/>
      <c r="ADE15" s="314"/>
      <c r="ADF15" s="314"/>
      <c r="ADG15" s="314"/>
      <c r="ADH15" s="314"/>
      <c r="ADI15" s="314"/>
      <c r="ADJ15" s="314"/>
      <c r="ADK15" s="314"/>
      <c r="ADL15" s="314"/>
      <c r="ADM15" s="314"/>
      <c r="ADN15" s="314"/>
      <c r="ADO15" s="314"/>
      <c r="ADP15" s="314"/>
      <c r="ADQ15" s="314"/>
      <c r="ADR15" s="314"/>
      <c r="ADS15" s="314"/>
      <c r="ADT15" s="314"/>
      <c r="ADU15" s="314"/>
      <c r="ADV15" s="314"/>
      <c r="ADW15" s="314"/>
      <c r="ADX15" s="314"/>
      <c r="ADY15" s="314"/>
      <c r="ADZ15" s="314"/>
      <c r="AEA15" s="314"/>
      <c r="AEB15" s="314"/>
      <c r="AEC15" s="314"/>
      <c r="AED15" s="314"/>
      <c r="AEE15" s="314"/>
      <c r="AEF15" s="314"/>
      <c r="AEG15" s="314"/>
      <c r="AEH15" s="314"/>
      <c r="AEI15" s="314"/>
      <c r="AEJ15" s="314"/>
      <c r="AEK15" s="314"/>
      <c r="AEL15" s="314"/>
      <c r="AEM15" s="314"/>
      <c r="AEN15" s="314"/>
      <c r="AEO15" s="314"/>
      <c r="AEP15" s="314"/>
      <c r="AEQ15" s="314"/>
      <c r="AER15" s="314"/>
      <c r="AES15" s="314"/>
      <c r="AET15" s="314"/>
      <c r="AEU15" s="314"/>
      <c r="AEV15" s="314"/>
      <c r="AEW15" s="314"/>
      <c r="AEX15" s="314"/>
      <c r="AEY15" s="314"/>
      <c r="AEZ15" s="314"/>
      <c r="AFA15" s="314"/>
      <c r="AFB15" s="314"/>
      <c r="AFC15" s="314"/>
      <c r="AFD15" s="314"/>
      <c r="AFE15" s="314"/>
      <c r="AFF15" s="314"/>
      <c r="AFG15" s="314"/>
      <c r="AFH15" s="314"/>
      <c r="AFI15" s="314"/>
      <c r="AFJ15" s="314"/>
      <c r="AFK15" s="314"/>
      <c r="AFL15" s="314"/>
      <c r="AFM15" s="314"/>
      <c r="AFN15" s="314"/>
      <c r="AFO15" s="314"/>
      <c r="AFP15" s="314"/>
      <c r="AFQ15" s="314"/>
      <c r="AFR15" s="314"/>
      <c r="AFS15" s="314"/>
      <c r="AFT15" s="314"/>
      <c r="AFU15" s="314"/>
      <c r="AFV15" s="314"/>
      <c r="AFW15" s="314"/>
      <c r="AFX15" s="314"/>
      <c r="AFY15" s="314"/>
      <c r="AFZ15" s="314"/>
      <c r="AGA15" s="314"/>
      <c r="AGB15" s="314"/>
      <c r="AGC15" s="314"/>
      <c r="AGD15" s="314"/>
      <c r="AGE15" s="314"/>
      <c r="AGF15" s="314"/>
      <c r="AGG15" s="314"/>
      <c r="AGH15" s="314"/>
      <c r="AGI15" s="314"/>
      <c r="AGJ15" s="314"/>
      <c r="AGK15" s="314"/>
      <c r="AGL15" s="314"/>
      <c r="AGM15" s="314"/>
      <c r="AGN15" s="314"/>
      <c r="AGO15" s="314"/>
      <c r="AGP15" s="314"/>
      <c r="AGQ15" s="314"/>
      <c r="AGR15" s="314"/>
      <c r="AGS15" s="314"/>
      <c r="AGT15" s="314"/>
      <c r="AGU15" s="314"/>
      <c r="AGV15" s="314"/>
      <c r="AGW15" s="314"/>
      <c r="AGX15" s="314"/>
      <c r="AGY15" s="314"/>
      <c r="AGZ15" s="314"/>
      <c r="AHA15" s="314"/>
      <c r="AHB15" s="314"/>
      <c r="AHC15" s="314"/>
      <c r="AHD15" s="314"/>
      <c r="AHE15" s="314"/>
      <c r="AHF15" s="314"/>
      <c r="AHG15" s="314"/>
      <c r="AHH15" s="314"/>
      <c r="AHI15" s="314"/>
      <c r="AHJ15" s="314"/>
      <c r="AHK15" s="314"/>
      <c r="AHL15" s="314"/>
      <c r="AHM15" s="314"/>
      <c r="AHN15" s="314"/>
      <c r="AHO15" s="314"/>
      <c r="AHP15" s="314"/>
      <c r="AHQ15" s="314"/>
      <c r="AHR15" s="314"/>
      <c r="AHS15" s="314"/>
      <c r="AHT15" s="314"/>
      <c r="AHU15" s="314"/>
      <c r="AHV15" s="314"/>
      <c r="AHW15" s="314"/>
      <c r="AHX15" s="314"/>
      <c r="AHY15" s="314"/>
      <c r="AHZ15" s="314"/>
      <c r="AIA15" s="314"/>
      <c r="AIB15" s="314"/>
      <c r="AIC15" s="314"/>
      <c r="AID15" s="314"/>
      <c r="AIE15" s="314"/>
      <c r="AIF15" s="314"/>
      <c r="AIG15" s="314"/>
      <c r="AIH15" s="314"/>
      <c r="AII15" s="314"/>
      <c r="AIJ15" s="314"/>
      <c r="AIK15" s="314"/>
      <c r="AIL15" s="314"/>
      <c r="AIM15" s="314"/>
      <c r="AIN15" s="314"/>
      <c r="AIO15" s="314"/>
      <c r="AIP15" s="314"/>
      <c r="AIQ15" s="314"/>
      <c r="AIR15" s="314"/>
      <c r="AIS15" s="314"/>
      <c r="AIT15" s="314"/>
      <c r="AIU15" s="314"/>
      <c r="AIV15" s="314"/>
      <c r="AIW15" s="314"/>
      <c r="AIX15" s="314"/>
      <c r="AIY15" s="314"/>
      <c r="AIZ15" s="314"/>
      <c r="AJA15" s="314"/>
      <c r="AJB15" s="314"/>
      <c r="AJC15" s="314"/>
      <c r="AJD15" s="314"/>
      <c r="AJE15" s="314"/>
      <c r="AJF15" s="314"/>
      <c r="AJG15" s="314"/>
      <c r="AJH15" s="314"/>
      <c r="AJI15" s="314"/>
      <c r="AJJ15" s="314"/>
      <c r="AJK15" s="314"/>
      <c r="AJL15" s="314"/>
      <c r="AJM15" s="314"/>
      <c r="AJN15" s="314"/>
      <c r="AJO15" s="314"/>
      <c r="AJP15" s="314"/>
      <c r="AJQ15" s="314"/>
      <c r="AJR15" s="314"/>
      <c r="AJS15" s="314"/>
      <c r="AJT15" s="314"/>
      <c r="AJU15" s="314"/>
      <c r="AJV15" s="314"/>
      <c r="AJW15" s="314"/>
      <c r="AJX15" s="314"/>
      <c r="AJY15" s="314"/>
      <c r="AJZ15" s="314"/>
      <c r="AKA15" s="314"/>
      <c r="AKB15" s="314"/>
      <c r="AKC15" s="314"/>
      <c r="AKD15" s="314"/>
      <c r="AKE15" s="314"/>
      <c r="AKF15" s="314"/>
      <c r="AKG15" s="314"/>
      <c r="AKH15" s="314"/>
      <c r="AKI15" s="314"/>
      <c r="AKJ15" s="314"/>
      <c r="AKK15" s="314"/>
      <c r="AKL15" s="314"/>
      <c r="AKM15" s="314"/>
      <c r="AKN15" s="314"/>
      <c r="AKO15" s="314"/>
      <c r="AKP15" s="314"/>
      <c r="AKQ15" s="314"/>
      <c r="AKR15" s="314"/>
      <c r="AKS15" s="314"/>
      <c r="AKT15" s="314"/>
      <c r="AKU15" s="314"/>
      <c r="AKV15" s="314"/>
      <c r="AKW15" s="314"/>
      <c r="AKX15" s="314"/>
      <c r="AKY15" s="314"/>
      <c r="AKZ15" s="314"/>
      <c r="ALA15" s="314"/>
      <c r="ALB15" s="314"/>
      <c r="ALC15" s="314"/>
      <c r="ALD15" s="314"/>
      <c r="ALE15" s="314"/>
      <c r="ALF15" s="314"/>
      <c r="ALG15" s="314"/>
      <c r="ALH15" s="314"/>
      <c r="ALI15" s="314"/>
      <c r="ALJ15" s="314"/>
      <c r="ALK15" s="314"/>
      <c r="ALL15" s="314"/>
      <c r="ALM15" s="314"/>
      <c r="ALN15" s="314"/>
      <c r="ALO15" s="314"/>
      <c r="ALP15" s="314"/>
      <c r="ALQ15" s="314"/>
      <c r="ALR15" s="314"/>
      <c r="ALS15" s="314"/>
      <c r="ALT15" s="314"/>
      <c r="ALU15" s="314"/>
      <c r="ALV15" s="314"/>
      <c r="ALW15" s="314"/>
      <c r="ALX15" s="314"/>
      <c r="ALY15" s="314"/>
      <c r="ALZ15" s="314"/>
      <c r="AMA15" s="314"/>
      <c r="AMB15" s="314"/>
      <c r="AMC15" s="314"/>
      <c r="AMD15" s="314"/>
      <c r="AME15" s="314"/>
      <c r="AMF15" s="314"/>
      <c r="AMG15" s="314"/>
      <c r="AMH15" s="314"/>
      <c r="AMI15" s="314"/>
      <c r="AMJ15" s="314"/>
      <c r="AMK15" s="314"/>
      <c r="AML15" s="314"/>
      <c r="AMM15" s="314"/>
      <c r="AMN15" s="314"/>
      <c r="AMO15" s="314"/>
      <c r="AMP15" s="314"/>
      <c r="AMQ15" s="314"/>
      <c r="AMR15" s="314"/>
      <c r="AMS15" s="314"/>
      <c r="AMT15" s="314"/>
      <c r="AMU15" s="314"/>
      <c r="AMV15" s="314"/>
      <c r="AMW15" s="314"/>
      <c r="AMX15" s="314"/>
      <c r="AMY15" s="314"/>
      <c r="AMZ15" s="314"/>
      <c r="ANA15" s="314"/>
      <c r="ANB15" s="314"/>
      <c r="ANC15" s="314"/>
      <c r="AND15" s="314"/>
      <c r="ANE15" s="314"/>
      <c r="ANF15" s="314"/>
      <c r="ANG15" s="314"/>
      <c r="ANH15" s="314"/>
      <c r="ANI15" s="314"/>
      <c r="ANJ15" s="314"/>
      <c r="ANK15" s="314"/>
      <c r="ANL15" s="314"/>
      <c r="ANM15" s="314"/>
      <c r="ANN15" s="314"/>
      <c r="ANO15" s="314"/>
      <c r="ANP15" s="314"/>
      <c r="ANQ15" s="314"/>
      <c r="ANR15" s="314"/>
      <c r="ANS15" s="314"/>
      <c r="ANT15" s="314"/>
      <c r="ANU15" s="314"/>
      <c r="ANV15" s="314"/>
      <c r="ANW15" s="314"/>
      <c r="ANX15" s="314"/>
      <c r="ANY15" s="314"/>
      <c r="ANZ15" s="314"/>
      <c r="AOA15" s="314"/>
      <c r="AOB15" s="314"/>
      <c r="AOC15" s="314"/>
      <c r="AOD15" s="314"/>
      <c r="AOE15" s="314"/>
      <c r="AOF15" s="314"/>
      <c r="AOG15" s="314"/>
      <c r="AOH15" s="314"/>
      <c r="AOI15" s="314"/>
      <c r="AOJ15" s="314"/>
      <c r="AOK15" s="314"/>
      <c r="AOL15" s="314"/>
      <c r="AOM15" s="314"/>
      <c r="AON15" s="314"/>
      <c r="AOO15" s="314"/>
      <c r="AOP15" s="314"/>
      <c r="AOQ15" s="314"/>
      <c r="AOR15" s="314"/>
      <c r="AOS15" s="314"/>
      <c r="AOT15" s="314"/>
      <c r="AOU15" s="314"/>
      <c r="AOV15" s="314"/>
      <c r="AOW15" s="314"/>
      <c r="AOX15" s="314"/>
      <c r="AOY15" s="314"/>
      <c r="AOZ15" s="314"/>
      <c r="APA15" s="314"/>
      <c r="APB15" s="314"/>
      <c r="APC15" s="314"/>
      <c r="APD15" s="314"/>
      <c r="APE15" s="314"/>
      <c r="APF15" s="314"/>
      <c r="APG15" s="314"/>
      <c r="APH15" s="314"/>
      <c r="API15" s="314"/>
      <c r="APJ15" s="314"/>
      <c r="APK15" s="314"/>
      <c r="APL15" s="314"/>
      <c r="APM15" s="314"/>
      <c r="APN15" s="314"/>
      <c r="APO15" s="314"/>
      <c r="APP15" s="314"/>
      <c r="APQ15" s="314"/>
      <c r="APR15" s="314"/>
      <c r="APS15" s="314"/>
      <c r="APT15" s="314"/>
      <c r="APU15" s="314"/>
      <c r="APV15" s="314"/>
      <c r="APW15" s="314"/>
      <c r="APX15" s="314"/>
      <c r="APY15" s="314"/>
      <c r="APZ15" s="314"/>
      <c r="AQA15" s="314"/>
      <c r="AQB15" s="314"/>
      <c r="AQC15" s="314"/>
      <c r="AQD15" s="314"/>
      <c r="AQE15" s="314"/>
      <c r="AQF15" s="314"/>
      <c r="AQG15" s="314"/>
      <c r="AQH15" s="314"/>
      <c r="AQI15" s="314"/>
      <c r="AQJ15" s="314"/>
      <c r="AQK15" s="314"/>
      <c r="AQL15" s="314"/>
      <c r="AQM15" s="314"/>
      <c r="AQN15" s="314"/>
      <c r="AQO15" s="314"/>
      <c r="AQP15" s="314"/>
      <c r="AQQ15" s="314"/>
      <c r="AQR15" s="314"/>
      <c r="AQS15" s="314"/>
      <c r="AQT15" s="314"/>
      <c r="AQU15" s="314"/>
      <c r="AQV15" s="314"/>
      <c r="AQW15" s="314"/>
      <c r="AQX15" s="314"/>
      <c r="AQY15" s="314"/>
      <c r="AQZ15" s="314"/>
      <c r="ARA15" s="314"/>
      <c r="ARB15" s="314"/>
      <c r="ARC15" s="314"/>
      <c r="ARD15" s="314"/>
      <c r="ARE15" s="314"/>
      <c r="ARF15" s="314"/>
      <c r="ARG15" s="314"/>
      <c r="ARH15" s="314"/>
      <c r="ARI15" s="314"/>
      <c r="ARJ15" s="314"/>
      <c r="ARK15" s="314"/>
      <c r="ARL15" s="314"/>
      <c r="ARM15" s="314"/>
      <c r="ARN15" s="314"/>
      <c r="ARO15" s="314"/>
      <c r="ARP15" s="314"/>
      <c r="ARQ15" s="314"/>
      <c r="ARR15" s="314"/>
      <c r="ARS15" s="314"/>
      <c r="ART15" s="314"/>
      <c r="ARU15" s="314"/>
      <c r="ARV15" s="314"/>
      <c r="ARW15" s="314"/>
      <c r="ARX15" s="314"/>
      <c r="ARY15" s="314"/>
      <c r="ARZ15" s="314"/>
      <c r="ASA15" s="314"/>
      <c r="ASB15" s="314"/>
      <c r="ASC15" s="314"/>
      <c r="ASD15" s="314"/>
      <c r="ASE15" s="314"/>
      <c r="ASF15" s="314"/>
      <c r="ASG15" s="314"/>
      <c r="ASH15" s="314"/>
      <c r="ASI15" s="314"/>
      <c r="ASJ15" s="314"/>
      <c r="ASK15" s="314"/>
      <c r="ASL15" s="314"/>
      <c r="ASM15" s="314"/>
      <c r="ASN15" s="314"/>
      <c r="ASO15" s="314"/>
      <c r="ASP15" s="314"/>
      <c r="ASQ15" s="314"/>
      <c r="ASR15" s="314"/>
      <c r="ASS15" s="314"/>
      <c r="AST15" s="314"/>
      <c r="ASU15" s="314"/>
      <c r="ASV15" s="314"/>
      <c r="ASW15" s="314"/>
      <c r="ASX15" s="314"/>
      <c r="ASY15" s="314"/>
      <c r="ASZ15" s="314"/>
      <c r="ATA15" s="314"/>
      <c r="ATB15" s="314"/>
      <c r="ATC15" s="314"/>
      <c r="ATD15" s="314"/>
      <c r="ATE15" s="314"/>
      <c r="ATF15" s="314"/>
      <c r="ATG15" s="314"/>
      <c r="ATH15" s="314"/>
      <c r="ATI15" s="314"/>
      <c r="ATJ15" s="314"/>
      <c r="ATK15" s="314"/>
      <c r="ATL15" s="314"/>
      <c r="ATM15" s="314"/>
      <c r="ATN15" s="314"/>
      <c r="ATO15" s="314"/>
      <c r="ATP15" s="314"/>
      <c r="ATQ15" s="314"/>
      <c r="ATR15" s="314"/>
      <c r="ATS15" s="314"/>
      <c r="ATT15" s="314"/>
      <c r="ATU15" s="314"/>
      <c r="ATV15" s="314"/>
      <c r="ATW15" s="314"/>
      <c r="ATX15" s="314"/>
      <c r="ATY15" s="314"/>
      <c r="ATZ15" s="314"/>
      <c r="AUA15" s="314"/>
      <c r="AUB15" s="314"/>
      <c r="AUC15" s="314"/>
      <c r="AUD15" s="314"/>
      <c r="AUE15" s="314"/>
      <c r="AUF15" s="314"/>
      <c r="AUG15" s="314"/>
      <c r="AUH15" s="314"/>
      <c r="AUI15" s="314"/>
      <c r="AUJ15" s="314"/>
      <c r="AUK15" s="314"/>
      <c r="AUL15" s="314"/>
      <c r="AUM15" s="314"/>
      <c r="AUN15" s="314"/>
      <c r="AUO15" s="314"/>
      <c r="AUP15" s="314"/>
      <c r="AUQ15" s="314"/>
      <c r="AUR15" s="314"/>
      <c r="AUS15" s="314"/>
      <c r="AUT15" s="314"/>
      <c r="AUU15" s="314"/>
      <c r="AUV15" s="314"/>
      <c r="AUW15" s="314"/>
      <c r="AUX15" s="314"/>
      <c r="AUY15" s="314"/>
      <c r="AUZ15" s="314"/>
      <c r="AVA15" s="314"/>
      <c r="AVB15" s="314"/>
      <c r="AVC15" s="314"/>
      <c r="AVD15" s="314"/>
      <c r="AVE15" s="314"/>
      <c r="AVF15" s="314"/>
      <c r="AVG15" s="314"/>
      <c r="AVH15" s="314"/>
      <c r="AVI15" s="314"/>
      <c r="AVJ15" s="314"/>
      <c r="AVK15" s="314"/>
      <c r="AVL15" s="314"/>
      <c r="AVM15" s="314"/>
      <c r="AVN15" s="314"/>
      <c r="AVO15" s="314"/>
      <c r="AVP15" s="314"/>
      <c r="AVQ15" s="314"/>
      <c r="AVR15" s="314"/>
      <c r="AVS15" s="314"/>
      <c r="AVT15" s="314"/>
      <c r="AVU15" s="314"/>
      <c r="AVV15" s="314"/>
      <c r="AVW15" s="314"/>
      <c r="AVX15" s="314"/>
      <c r="AVY15" s="314"/>
      <c r="AVZ15" s="314"/>
      <c r="AWA15" s="314"/>
      <c r="AWB15" s="314"/>
      <c r="AWC15" s="314"/>
      <c r="AWD15" s="314"/>
      <c r="AWE15" s="314"/>
      <c r="AWF15" s="314"/>
      <c r="AWG15" s="314"/>
      <c r="AWH15" s="314"/>
      <c r="AWI15" s="314"/>
      <c r="AWJ15" s="314"/>
      <c r="AWK15" s="314"/>
      <c r="AWL15" s="314"/>
      <c r="AWM15" s="314"/>
      <c r="AWN15" s="314"/>
      <c r="AWO15" s="314"/>
      <c r="AWP15" s="314"/>
      <c r="AWQ15" s="314"/>
      <c r="AWR15" s="314"/>
      <c r="AWS15" s="314"/>
      <c r="AWT15" s="314"/>
      <c r="AWU15" s="314"/>
      <c r="AWV15" s="314"/>
      <c r="AWW15" s="314"/>
      <c r="AWX15" s="314"/>
      <c r="AWY15" s="314"/>
      <c r="AWZ15" s="314"/>
      <c r="AXA15" s="314"/>
      <c r="AXB15" s="314"/>
      <c r="AXC15" s="314"/>
      <c r="AXD15" s="314"/>
      <c r="AXE15" s="314"/>
      <c r="AXF15" s="314"/>
      <c r="AXG15" s="314"/>
      <c r="AXH15" s="314"/>
      <c r="AXI15" s="314"/>
      <c r="AXJ15" s="314"/>
      <c r="AXK15" s="314"/>
      <c r="AXL15" s="314"/>
      <c r="AXM15" s="314"/>
      <c r="AXN15" s="314"/>
      <c r="AXO15" s="314"/>
      <c r="AXP15" s="314"/>
      <c r="AXQ15" s="314"/>
      <c r="AXR15" s="314"/>
      <c r="AXS15" s="314"/>
      <c r="AXT15" s="314"/>
      <c r="AXU15" s="314"/>
      <c r="AXV15" s="314"/>
      <c r="AXW15" s="314"/>
      <c r="AXX15" s="314"/>
      <c r="AXY15" s="314"/>
      <c r="AXZ15" s="314"/>
      <c r="AYA15" s="314"/>
      <c r="AYB15" s="314"/>
      <c r="AYC15" s="314"/>
      <c r="AYD15" s="314"/>
      <c r="AYE15" s="314"/>
      <c r="AYF15" s="314"/>
      <c r="AYG15" s="314"/>
      <c r="AYH15" s="314"/>
      <c r="AYI15" s="314"/>
      <c r="AYJ15" s="314"/>
      <c r="AYK15" s="314"/>
      <c r="AYL15" s="314"/>
      <c r="AYM15" s="314"/>
      <c r="AYN15" s="314"/>
      <c r="AYO15" s="314"/>
      <c r="AYP15" s="314"/>
      <c r="AYQ15" s="314"/>
      <c r="AYR15" s="314"/>
      <c r="AYS15" s="314"/>
      <c r="AYT15" s="314"/>
      <c r="AYU15" s="314"/>
      <c r="AYV15" s="314"/>
      <c r="AYW15" s="314"/>
      <c r="AYX15" s="314"/>
      <c r="AYY15" s="314"/>
      <c r="AYZ15" s="314"/>
      <c r="AZA15" s="314"/>
      <c r="AZB15" s="314"/>
      <c r="AZC15" s="314"/>
      <c r="AZD15" s="314"/>
      <c r="AZE15" s="314"/>
      <c r="AZF15" s="314"/>
      <c r="AZG15" s="314"/>
      <c r="AZH15" s="314"/>
      <c r="AZI15" s="314"/>
      <c r="AZJ15" s="314"/>
      <c r="AZK15" s="314"/>
      <c r="AZL15" s="314"/>
      <c r="AZM15" s="314"/>
      <c r="AZN15" s="314"/>
      <c r="AZO15" s="314"/>
      <c r="AZP15" s="314"/>
      <c r="AZQ15" s="314"/>
      <c r="AZR15" s="314"/>
      <c r="AZS15" s="314"/>
      <c r="AZT15" s="314"/>
      <c r="AZU15" s="314"/>
      <c r="AZV15" s="314"/>
      <c r="AZW15" s="314"/>
      <c r="AZX15" s="314"/>
      <c r="AZY15" s="314"/>
      <c r="AZZ15" s="314"/>
      <c r="BAA15" s="314"/>
      <c r="BAB15" s="314"/>
      <c r="BAC15" s="314"/>
      <c r="BAD15" s="314"/>
      <c r="BAE15" s="314"/>
      <c r="BAF15" s="314"/>
      <c r="BAG15" s="314"/>
      <c r="BAH15" s="314"/>
      <c r="BAI15" s="314"/>
      <c r="BAJ15" s="314"/>
      <c r="BAK15" s="314"/>
      <c r="BAL15" s="314"/>
      <c r="BAM15" s="314"/>
      <c r="BAN15" s="314"/>
      <c r="BAO15" s="314"/>
      <c r="BAP15" s="314"/>
      <c r="BAQ15" s="314"/>
      <c r="BAR15" s="314"/>
      <c r="BAS15" s="314"/>
      <c r="BAT15" s="314"/>
      <c r="BAU15" s="314"/>
      <c r="BAV15" s="314"/>
      <c r="BAW15" s="314"/>
      <c r="BAX15" s="314"/>
      <c r="BAY15" s="314"/>
      <c r="BAZ15" s="314"/>
      <c r="BBA15" s="314"/>
      <c r="BBB15" s="314"/>
      <c r="BBC15" s="314"/>
      <c r="BBD15" s="314"/>
      <c r="BBE15" s="314"/>
      <c r="BBF15" s="314"/>
      <c r="BBG15" s="314"/>
      <c r="BBH15" s="314"/>
      <c r="BBI15" s="314"/>
      <c r="BBJ15" s="314"/>
      <c r="BBK15" s="314"/>
      <c r="BBL15" s="314"/>
      <c r="BBM15" s="314"/>
      <c r="BBN15" s="314"/>
      <c r="BBO15" s="314"/>
      <c r="BBP15" s="314"/>
      <c r="BBQ15" s="314"/>
      <c r="BBR15" s="314"/>
      <c r="BBS15" s="314"/>
      <c r="BBT15" s="314"/>
      <c r="BBU15" s="314"/>
      <c r="BBV15" s="314"/>
      <c r="BBW15" s="314"/>
      <c r="BBX15" s="314"/>
      <c r="BBY15" s="314"/>
      <c r="BBZ15" s="314"/>
      <c r="BCA15" s="314"/>
      <c r="BCB15" s="314"/>
      <c r="BCC15" s="314"/>
      <c r="BCD15" s="314"/>
      <c r="BCE15" s="314"/>
      <c r="BCF15" s="314"/>
      <c r="BCG15" s="314"/>
      <c r="BCH15" s="314"/>
      <c r="BCI15" s="314"/>
      <c r="BCJ15" s="314"/>
      <c r="BCK15" s="314"/>
      <c r="BCL15" s="314"/>
      <c r="BCM15" s="314"/>
      <c r="BCN15" s="314"/>
      <c r="BCO15" s="314"/>
      <c r="BCP15" s="314"/>
      <c r="BCQ15" s="314"/>
      <c r="BCR15" s="314"/>
      <c r="BCS15" s="314"/>
      <c r="BCT15" s="314"/>
      <c r="BCU15" s="314"/>
      <c r="BCV15" s="314"/>
      <c r="BCW15" s="314"/>
      <c r="BCX15" s="314"/>
      <c r="BCY15" s="314"/>
      <c r="BCZ15" s="314"/>
      <c r="BDA15" s="314"/>
      <c r="BDB15" s="314"/>
      <c r="BDC15" s="314"/>
      <c r="BDD15" s="314"/>
      <c r="BDE15" s="314"/>
      <c r="BDF15" s="314"/>
      <c r="BDG15" s="314"/>
      <c r="BDH15" s="314"/>
      <c r="BDI15" s="314"/>
      <c r="BDJ15" s="314"/>
      <c r="BDK15" s="314"/>
      <c r="BDL15" s="314"/>
      <c r="BDM15" s="314"/>
      <c r="BDN15" s="314"/>
      <c r="BDO15" s="314"/>
      <c r="BDP15" s="314"/>
      <c r="BDQ15" s="314"/>
      <c r="BDR15" s="314"/>
      <c r="BDS15" s="314"/>
      <c r="BDT15" s="314"/>
      <c r="BDU15" s="314"/>
      <c r="BDV15" s="314"/>
      <c r="BDW15" s="314"/>
      <c r="BDX15" s="314"/>
      <c r="BDY15" s="314"/>
      <c r="BDZ15" s="314"/>
      <c r="BEA15" s="314"/>
      <c r="BEB15" s="314"/>
      <c r="BEC15" s="314"/>
      <c r="BED15" s="314"/>
      <c r="BEE15" s="314"/>
      <c r="BEF15" s="314"/>
      <c r="BEG15" s="314"/>
      <c r="BEH15" s="314"/>
      <c r="BEI15" s="314"/>
      <c r="BEJ15" s="314"/>
      <c r="BEK15" s="314"/>
      <c r="BEL15" s="314"/>
      <c r="BEM15" s="314"/>
      <c r="BEN15" s="314"/>
      <c r="BEO15" s="314"/>
      <c r="BEP15" s="314"/>
      <c r="BEQ15" s="314"/>
      <c r="BER15" s="314"/>
      <c r="BES15" s="314"/>
      <c r="BET15" s="314"/>
      <c r="BEU15" s="314"/>
      <c r="BEV15" s="314"/>
      <c r="BEW15" s="314"/>
      <c r="BEX15" s="314"/>
      <c r="BEY15" s="314"/>
      <c r="BEZ15" s="314"/>
      <c r="BFA15" s="314"/>
      <c r="BFB15" s="314"/>
      <c r="BFC15" s="314"/>
      <c r="BFD15" s="314"/>
      <c r="BFE15" s="314"/>
      <c r="BFF15" s="314"/>
      <c r="BFG15" s="314"/>
      <c r="BFH15" s="314"/>
      <c r="BFI15" s="314"/>
      <c r="BFJ15" s="314"/>
      <c r="BFK15" s="314"/>
      <c r="BFL15" s="314"/>
      <c r="BFM15" s="314"/>
      <c r="BFN15" s="314"/>
      <c r="BFO15" s="314"/>
      <c r="BFP15" s="314"/>
      <c r="BFQ15" s="314"/>
      <c r="BFR15" s="314"/>
      <c r="BFS15" s="314"/>
      <c r="BFT15" s="314"/>
      <c r="BFU15" s="314"/>
      <c r="BFV15" s="314"/>
      <c r="BFW15" s="314"/>
      <c r="BFX15" s="314"/>
      <c r="BFY15" s="314"/>
      <c r="BFZ15" s="314"/>
      <c r="BGA15" s="314"/>
      <c r="BGB15" s="314"/>
      <c r="BGC15" s="314"/>
      <c r="BGD15" s="314"/>
      <c r="BGE15" s="314"/>
      <c r="BGF15" s="314"/>
      <c r="BGG15" s="314"/>
      <c r="BGH15" s="314"/>
      <c r="BGI15" s="314"/>
      <c r="BGJ15" s="314"/>
      <c r="BGK15" s="314"/>
      <c r="BGL15" s="314"/>
      <c r="BGM15" s="314"/>
      <c r="BGN15" s="314"/>
      <c r="BGO15" s="314"/>
      <c r="BGP15" s="314"/>
      <c r="BGQ15" s="314"/>
      <c r="BGR15" s="314"/>
      <c r="BGS15" s="314"/>
      <c r="BGT15" s="314"/>
      <c r="BGU15" s="314"/>
      <c r="BGV15" s="314"/>
      <c r="BGW15" s="314"/>
      <c r="BGX15" s="314"/>
      <c r="BGY15" s="314"/>
      <c r="BGZ15" s="314"/>
      <c r="BHA15" s="314"/>
      <c r="BHB15" s="314"/>
      <c r="BHC15" s="314"/>
      <c r="BHD15" s="314"/>
      <c r="BHE15" s="314"/>
      <c r="BHF15" s="314"/>
      <c r="BHG15" s="314"/>
      <c r="BHH15" s="314"/>
      <c r="BHI15" s="314"/>
      <c r="BHJ15" s="314"/>
      <c r="BHK15" s="314"/>
      <c r="BHL15" s="314"/>
      <c r="BHM15" s="314"/>
      <c r="BHN15" s="314"/>
      <c r="BHO15" s="314"/>
      <c r="BHP15" s="314"/>
      <c r="BHQ15" s="314"/>
      <c r="BHR15" s="314"/>
      <c r="BHS15" s="314"/>
      <c r="BHT15" s="314"/>
      <c r="BHU15" s="314"/>
      <c r="BHV15" s="314"/>
      <c r="BHW15" s="314"/>
      <c r="BHX15" s="314"/>
      <c r="BHY15" s="314"/>
      <c r="BHZ15" s="314"/>
      <c r="BIA15" s="314"/>
      <c r="BIB15" s="314"/>
      <c r="BIC15" s="314"/>
      <c r="BID15" s="314"/>
      <c r="BIE15" s="314"/>
      <c r="BIF15" s="314"/>
      <c r="BIG15" s="314"/>
      <c r="BIH15" s="314"/>
      <c r="BII15" s="314"/>
      <c r="BIJ15" s="314"/>
      <c r="BIK15" s="314"/>
      <c r="BIL15" s="314"/>
      <c r="BIM15" s="314"/>
      <c r="BIN15" s="314"/>
      <c r="BIO15" s="314"/>
      <c r="BIP15" s="314"/>
      <c r="BIQ15" s="314"/>
      <c r="BIR15" s="314"/>
      <c r="BIS15" s="314"/>
      <c r="BIT15" s="314"/>
      <c r="BIU15" s="314"/>
      <c r="BIV15" s="314"/>
      <c r="BIW15" s="314"/>
      <c r="BIX15" s="314"/>
      <c r="BIY15" s="314"/>
      <c r="BIZ15" s="314"/>
      <c r="BJA15" s="314"/>
      <c r="BJB15" s="314"/>
      <c r="BJC15" s="314"/>
      <c r="BJD15" s="314"/>
      <c r="BJE15" s="314"/>
      <c r="BJF15" s="314"/>
      <c r="BJG15" s="314"/>
      <c r="BJH15" s="314"/>
      <c r="BJI15" s="314"/>
      <c r="BJJ15" s="314"/>
      <c r="BJK15" s="314"/>
      <c r="BJL15" s="314"/>
      <c r="BJM15" s="314"/>
      <c r="BJN15" s="314"/>
      <c r="BJO15" s="314"/>
      <c r="BJP15" s="314"/>
      <c r="BJQ15" s="314"/>
      <c r="BJR15" s="314"/>
      <c r="BJS15" s="314"/>
      <c r="BJT15" s="314"/>
      <c r="BJU15" s="314"/>
      <c r="BJV15" s="314"/>
      <c r="BJW15" s="314"/>
      <c r="BJX15" s="314"/>
      <c r="BJY15" s="314"/>
      <c r="BJZ15" s="314"/>
      <c r="BKA15" s="314"/>
      <c r="BKB15" s="314"/>
      <c r="BKC15" s="314"/>
      <c r="BKD15" s="314"/>
      <c r="BKE15" s="314"/>
      <c r="BKF15" s="314"/>
      <c r="BKG15" s="314"/>
      <c r="BKH15" s="314"/>
      <c r="BKI15" s="314"/>
      <c r="BKJ15" s="314"/>
      <c r="BKK15" s="314"/>
      <c r="BKL15" s="314"/>
      <c r="BKM15" s="314"/>
      <c r="BKN15" s="314"/>
      <c r="BKO15" s="314"/>
      <c r="BKP15" s="314"/>
      <c r="BKQ15" s="314"/>
      <c r="BKR15" s="314"/>
      <c r="BKS15" s="314"/>
      <c r="BKT15" s="314"/>
      <c r="BKU15" s="314"/>
      <c r="BKV15" s="314"/>
      <c r="BKW15" s="314"/>
      <c r="BKX15" s="314"/>
      <c r="BKY15" s="314"/>
      <c r="BKZ15" s="314"/>
      <c r="BLA15" s="314"/>
      <c r="BLB15" s="314"/>
      <c r="BLC15" s="314"/>
      <c r="BLD15" s="314"/>
      <c r="BLE15" s="314"/>
      <c r="BLF15" s="314"/>
      <c r="BLG15" s="314"/>
      <c r="BLH15" s="314"/>
      <c r="BLI15" s="314"/>
      <c r="BLJ15" s="314"/>
      <c r="BLK15" s="314"/>
      <c r="BLL15" s="314"/>
      <c r="BLM15" s="314"/>
      <c r="BLN15" s="314"/>
      <c r="BLO15" s="314"/>
      <c r="BLP15" s="314"/>
      <c r="BLQ15" s="314"/>
      <c r="BLR15" s="314"/>
      <c r="BLS15" s="314"/>
      <c r="BLT15" s="314"/>
      <c r="BLU15" s="314"/>
      <c r="BLV15" s="314"/>
      <c r="BLW15" s="314"/>
      <c r="BLX15" s="314"/>
      <c r="BLY15" s="314"/>
      <c r="BLZ15" s="314"/>
      <c r="BMA15" s="314"/>
      <c r="BMB15" s="314"/>
      <c r="BMC15" s="314"/>
      <c r="BMD15" s="314"/>
      <c r="BME15" s="314"/>
      <c r="BMF15" s="314"/>
      <c r="BMG15" s="314"/>
      <c r="BMH15" s="314"/>
      <c r="BMI15" s="314"/>
      <c r="BMJ15" s="314"/>
      <c r="BMK15" s="314"/>
      <c r="BML15" s="314"/>
      <c r="BMM15" s="314"/>
      <c r="BMN15" s="314"/>
      <c r="BMO15" s="314"/>
      <c r="BMP15" s="314"/>
      <c r="BMQ15" s="314"/>
      <c r="BMR15" s="314"/>
      <c r="BMS15" s="314"/>
      <c r="BMT15" s="314"/>
      <c r="BMU15" s="314"/>
      <c r="BMV15" s="314"/>
      <c r="BMW15" s="314"/>
      <c r="BMX15" s="314"/>
      <c r="BMY15" s="314"/>
      <c r="BMZ15" s="314"/>
      <c r="BNA15" s="314"/>
      <c r="BNB15" s="314"/>
      <c r="BNC15" s="314"/>
      <c r="BND15" s="314"/>
      <c r="BNE15" s="314"/>
      <c r="BNF15" s="314"/>
      <c r="BNG15" s="314"/>
      <c r="BNH15" s="314"/>
      <c r="BNI15" s="314"/>
      <c r="BNJ15" s="314"/>
      <c r="BNK15" s="314"/>
      <c r="BNL15" s="314"/>
      <c r="BNM15" s="314"/>
      <c r="BNN15" s="314"/>
      <c r="BNO15" s="314"/>
      <c r="BNP15" s="314"/>
      <c r="BNQ15" s="314"/>
      <c r="BNR15" s="314"/>
      <c r="BNS15" s="314"/>
      <c r="BNT15" s="314"/>
      <c r="BNU15" s="314"/>
      <c r="BNV15" s="314"/>
      <c r="BNW15" s="314"/>
      <c r="BNX15" s="314"/>
      <c r="BNY15" s="314"/>
      <c r="BNZ15" s="314"/>
      <c r="BOA15" s="314"/>
      <c r="BOB15" s="314"/>
      <c r="BOC15" s="314"/>
      <c r="BOD15" s="314"/>
      <c r="BOE15" s="314"/>
      <c r="BOF15" s="314"/>
      <c r="BOG15" s="314"/>
      <c r="BOH15" s="314"/>
      <c r="BOI15" s="314"/>
      <c r="BOJ15" s="314"/>
      <c r="BOK15" s="314"/>
      <c r="BOL15" s="314"/>
      <c r="BOM15" s="314"/>
      <c r="BON15" s="314"/>
      <c r="BOO15" s="314"/>
      <c r="BOP15" s="314"/>
      <c r="BOQ15" s="314"/>
      <c r="BOR15" s="314"/>
      <c r="BOS15" s="314"/>
      <c r="BOT15" s="314"/>
      <c r="BOU15" s="314"/>
      <c r="BOV15" s="314"/>
      <c r="BOW15" s="314"/>
      <c r="BOX15" s="314"/>
      <c r="BOY15" s="314"/>
      <c r="BOZ15" s="314"/>
      <c r="BPA15" s="314"/>
      <c r="BPB15" s="314"/>
      <c r="BPC15" s="314"/>
      <c r="BPD15" s="314"/>
      <c r="BPE15" s="314"/>
      <c r="BPF15" s="314"/>
      <c r="BPG15" s="314"/>
      <c r="BPH15" s="314"/>
      <c r="BPI15" s="314"/>
      <c r="BPJ15" s="314"/>
      <c r="BPK15" s="314"/>
      <c r="BPL15" s="314"/>
      <c r="BPM15" s="314"/>
      <c r="BPN15" s="314"/>
      <c r="BPO15" s="314"/>
      <c r="BPP15" s="314"/>
      <c r="BPQ15" s="314"/>
      <c r="BPR15" s="314"/>
      <c r="BPS15" s="314"/>
      <c r="BPT15" s="314"/>
      <c r="BPU15" s="314"/>
      <c r="BPV15" s="314"/>
      <c r="BPW15" s="314"/>
      <c r="BPX15" s="314"/>
      <c r="BPY15" s="314"/>
      <c r="BPZ15" s="314"/>
      <c r="BQA15" s="314"/>
      <c r="BQB15" s="314"/>
      <c r="BQC15" s="314"/>
      <c r="BQD15" s="314"/>
      <c r="BQE15" s="314"/>
      <c r="BQF15" s="314"/>
      <c r="BQG15" s="314"/>
      <c r="BQH15" s="314"/>
      <c r="BQI15" s="314"/>
      <c r="BQJ15" s="314"/>
      <c r="BQK15" s="314"/>
      <c r="BQL15" s="314"/>
      <c r="BQM15" s="314"/>
      <c r="BQN15" s="314"/>
      <c r="BQO15" s="314"/>
      <c r="BQP15" s="314"/>
      <c r="BQQ15" s="314"/>
      <c r="BQR15" s="314"/>
      <c r="BQS15" s="314"/>
      <c r="BQT15" s="314"/>
      <c r="BQU15" s="314"/>
      <c r="BQV15" s="314"/>
      <c r="BQW15" s="314"/>
      <c r="BQX15" s="314"/>
      <c r="BQY15" s="314"/>
      <c r="BQZ15" s="314"/>
      <c r="BRA15" s="314"/>
      <c r="BRB15" s="314"/>
      <c r="BRC15" s="314"/>
      <c r="BRD15" s="314"/>
      <c r="BRE15" s="314"/>
      <c r="BRF15" s="314"/>
      <c r="BRG15" s="314"/>
      <c r="BRH15" s="314"/>
      <c r="BRI15" s="314"/>
      <c r="BRJ15" s="314"/>
      <c r="BRK15" s="314"/>
      <c r="BRL15" s="314"/>
      <c r="BRM15" s="314"/>
      <c r="BRN15" s="314"/>
      <c r="BRO15" s="314"/>
      <c r="BRP15" s="314"/>
      <c r="BRQ15" s="314"/>
      <c r="BRR15" s="314"/>
      <c r="BRS15" s="314"/>
      <c r="BRT15" s="314"/>
      <c r="BRU15" s="314"/>
      <c r="BRV15" s="314"/>
      <c r="BRW15" s="314"/>
      <c r="BRX15" s="314"/>
      <c r="BRY15" s="314"/>
      <c r="BRZ15" s="314"/>
      <c r="BSA15" s="314"/>
      <c r="BSB15" s="314"/>
      <c r="BSC15" s="314"/>
      <c r="BSD15" s="314"/>
      <c r="BSE15" s="314"/>
      <c r="BSF15" s="314"/>
      <c r="BSG15" s="314"/>
      <c r="BSH15" s="314"/>
      <c r="BSI15" s="314"/>
      <c r="BSJ15" s="314"/>
      <c r="BSK15" s="314"/>
      <c r="BSL15" s="314"/>
      <c r="BSM15" s="314"/>
      <c r="BSN15" s="314"/>
      <c r="BSO15" s="314"/>
      <c r="BSP15" s="314"/>
      <c r="BSQ15" s="314"/>
      <c r="BSR15" s="314"/>
      <c r="BSS15" s="314"/>
      <c r="BST15" s="314"/>
      <c r="BSU15" s="314"/>
      <c r="BSV15" s="314"/>
      <c r="BSW15" s="314"/>
      <c r="BSX15" s="314"/>
      <c r="BSY15" s="314"/>
      <c r="BSZ15" s="314"/>
      <c r="BTA15" s="314"/>
      <c r="BTB15" s="314"/>
      <c r="BTC15" s="314"/>
      <c r="BTD15" s="314"/>
      <c r="BTE15" s="314"/>
      <c r="BTF15" s="314"/>
      <c r="BTG15" s="314"/>
      <c r="BTH15" s="314"/>
      <c r="BTI15" s="314"/>
      <c r="BTJ15" s="314"/>
      <c r="BTK15" s="314"/>
      <c r="BTL15" s="314"/>
      <c r="BTM15" s="314"/>
      <c r="BTN15" s="314"/>
      <c r="BTO15" s="314"/>
      <c r="BTP15" s="314"/>
      <c r="BTQ15" s="314"/>
      <c r="BTR15" s="314"/>
      <c r="BTS15" s="314"/>
      <c r="BTT15" s="314"/>
      <c r="BTU15" s="314"/>
      <c r="BTV15" s="314"/>
      <c r="BTW15" s="314"/>
      <c r="BTX15" s="314"/>
      <c r="BTY15" s="314"/>
      <c r="BTZ15" s="314"/>
      <c r="BUA15" s="314"/>
      <c r="BUB15" s="314"/>
      <c r="BUC15" s="314"/>
      <c r="BUD15" s="314"/>
      <c r="BUE15" s="314"/>
      <c r="BUF15" s="314"/>
      <c r="BUG15" s="314"/>
      <c r="BUH15" s="314"/>
      <c r="BUI15" s="314"/>
      <c r="BUJ15" s="314"/>
      <c r="BUK15" s="314"/>
      <c r="BUL15" s="314"/>
      <c r="BUM15" s="314"/>
      <c r="BUN15" s="314"/>
      <c r="BUO15" s="314"/>
      <c r="BUP15" s="314"/>
      <c r="BUQ15" s="314"/>
      <c r="BUR15" s="314"/>
      <c r="BUS15" s="314"/>
      <c r="BUT15" s="314"/>
      <c r="BUU15" s="314"/>
      <c r="BUV15" s="314"/>
      <c r="BUW15" s="314"/>
      <c r="BUX15" s="314"/>
      <c r="BUY15" s="314"/>
      <c r="BUZ15" s="314"/>
      <c r="BVA15" s="314"/>
      <c r="BVB15" s="314"/>
      <c r="BVC15" s="314"/>
      <c r="BVD15" s="314"/>
      <c r="BVE15" s="314"/>
      <c r="BVF15" s="314"/>
      <c r="BVG15" s="314"/>
      <c r="BVH15" s="314"/>
      <c r="BVI15" s="314"/>
      <c r="BVJ15" s="314"/>
      <c r="BVK15" s="314"/>
      <c r="BVL15" s="314"/>
      <c r="BVM15" s="314"/>
      <c r="BVN15" s="314"/>
      <c r="BVO15" s="314"/>
      <c r="BVP15" s="314"/>
      <c r="BVQ15" s="314"/>
      <c r="BVR15" s="314"/>
      <c r="BVS15" s="314"/>
      <c r="BVT15" s="314"/>
      <c r="BVU15" s="314"/>
      <c r="BVV15" s="314"/>
      <c r="BVW15" s="314"/>
      <c r="BVX15" s="314"/>
      <c r="BVY15" s="314"/>
      <c r="BVZ15" s="314"/>
      <c r="BWA15" s="314"/>
      <c r="BWB15" s="314"/>
      <c r="BWC15" s="314"/>
      <c r="BWD15" s="314"/>
      <c r="BWE15" s="314"/>
      <c r="BWF15" s="314"/>
      <c r="BWG15" s="314"/>
      <c r="BWH15" s="314"/>
      <c r="BWI15" s="314"/>
      <c r="BWJ15" s="314"/>
      <c r="BWK15" s="314"/>
      <c r="BWL15" s="314"/>
      <c r="BWM15" s="314"/>
      <c r="BWN15" s="314"/>
      <c r="BWO15" s="314"/>
      <c r="BWP15" s="314"/>
      <c r="BWQ15" s="314"/>
      <c r="BWR15" s="314"/>
      <c r="BWS15" s="314"/>
      <c r="BWT15" s="314"/>
      <c r="BWU15" s="314"/>
      <c r="BWV15" s="314"/>
      <c r="BWW15" s="314"/>
      <c r="BWX15" s="314"/>
      <c r="BWY15" s="314"/>
      <c r="BWZ15" s="314"/>
      <c r="BXA15" s="314"/>
      <c r="BXB15" s="314"/>
      <c r="BXC15" s="314"/>
      <c r="BXD15" s="314"/>
      <c r="BXE15" s="314"/>
      <c r="BXF15" s="314"/>
      <c r="BXG15" s="314"/>
      <c r="BXH15" s="314"/>
      <c r="BXI15" s="314"/>
      <c r="BXJ15" s="314"/>
      <c r="BXK15" s="314"/>
      <c r="BXL15" s="314"/>
      <c r="BXM15" s="314"/>
      <c r="BXN15" s="314"/>
      <c r="BXO15" s="314"/>
      <c r="BXP15" s="314"/>
      <c r="BXQ15" s="314"/>
      <c r="BXR15" s="314"/>
      <c r="BXS15" s="314"/>
      <c r="BXT15" s="314"/>
      <c r="BXU15" s="314"/>
      <c r="BXV15" s="314"/>
      <c r="BXW15" s="314"/>
      <c r="BXX15" s="314"/>
      <c r="BXY15" s="314"/>
      <c r="BXZ15" s="314"/>
      <c r="BYA15" s="314"/>
      <c r="BYB15" s="314"/>
      <c r="BYC15" s="314"/>
      <c r="BYD15" s="314"/>
      <c r="BYE15" s="314"/>
      <c r="BYF15" s="314"/>
      <c r="BYG15" s="314"/>
      <c r="BYH15" s="314"/>
      <c r="BYI15" s="314"/>
      <c r="BYJ15" s="314"/>
      <c r="BYK15" s="314"/>
      <c r="BYL15" s="314"/>
      <c r="BYM15" s="314"/>
      <c r="BYN15" s="314"/>
      <c r="BYO15" s="314"/>
      <c r="BYP15" s="314"/>
      <c r="BYQ15" s="314"/>
      <c r="BYR15" s="314"/>
      <c r="BYS15" s="314"/>
      <c r="BYT15" s="314"/>
      <c r="BYU15" s="314"/>
      <c r="BYV15" s="314"/>
      <c r="BYW15" s="314"/>
      <c r="BYX15" s="314"/>
      <c r="BYY15" s="314"/>
      <c r="BYZ15" s="314"/>
      <c r="BZA15" s="314"/>
      <c r="BZB15" s="314"/>
      <c r="BZC15" s="314"/>
      <c r="BZD15" s="314"/>
      <c r="BZE15" s="314"/>
      <c r="BZF15" s="314"/>
      <c r="BZG15" s="314"/>
      <c r="BZH15" s="314"/>
      <c r="BZI15" s="314"/>
      <c r="BZJ15" s="314"/>
      <c r="BZK15" s="314"/>
      <c r="BZL15" s="314"/>
      <c r="BZM15" s="314"/>
      <c r="BZN15" s="314"/>
      <c r="BZO15" s="314"/>
      <c r="BZP15" s="314"/>
      <c r="BZQ15" s="314"/>
      <c r="BZR15" s="314"/>
      <c r="BZS15" s="314"/>
      <c r="BZT15" s="314"/>
      <c r="BZU15" s="314"/>
      <c r="BZV15" s="314"/>
      <c r="BZW15" s="314"/>
      <c r="BZX15" s="314"/>
      <c r="BZY15" s="314"/>
      <c r="BZZ15" s="314"/>
      <c r="CAA15" s="314"/>
      <c r="CAB15" s="314"/>
      <c r="CAC15" s="314"/>
      <c r="CAD15" s="314"/>
      <c r="CAE15" s="314"/>
      <c r="CAF15" s="314"/>
      <c r="CAG15" s="314"/>
      <c r="CAH15" s="314"/>
      <c r="CAI15" s="314"/>
      <c r="CAJ15" s="314"/>
      <c r="CAK15" s="314"/>
      <c r="CAL15" s="314"/>
      <c r="CAM15" s="314"/>
      <c r="CAN15" s="314"/>
      <c r="CAO15" s="314"/>
      <c r="CAP15" s="314"/>
      <c r="CAQ15" s="314"/>
      <c r="CAR15" s="314"/>
      <c r="CAS15" s="314"/>
      <c r="CAT15" s="314"/>
      <c r="CAU15" s="314"/>
      <c r="CAV15" s="314"/>
      <c r="CAW15" s="314"/>
      <c r="CAX15" s="314"/>
      <c r="CAY15" s="314"/>
      <c r="CAZ15" s="314"/>
      <c r="CBA15" s="314"/>
      <c r="CBB15" s="314"/>
      <c r="CBC15" s="314"/>
      <c r="CBD15" s="314"/>
      <c r="CBE15" s="314"/>
      <c r="CBF15" s="314"/>
      <c r="CBG15" s="314"/>
      <c r="CBH15" s="314"/>
      <c r="CBI15" s="314"/>
      <c r="CBJ15" s="314"/>
      <c r="CBK15" s="314"/>
      <c r="CBL15" s="314"/>
      <c r="CBM15" s="314"/>
      <c r="CBN15" s="314"/>
      <c r="CBO15" s="314"/>
      <c r="CBP15" s="314"/>
      <c r="CBQ15" s="314"/>
      <c r="CBR15" s="314"/>
      <c r="CBS15" s="314"/>
      <c r="CBT15" s="314"/>
      <c r="CBU15" s="314"/>
      <c r="CBV15" s="314"/>
      <c r="CBW15" s="314"/>
      <c r="CBX15" s="314"/>
      <c r="CBY15" s="314"/>
      <c r="CBZ15" s="314"/>
      <c r="CCA15" s="314"/>
      <c r="CCB15" s="314"/>
      <c r="CCC15" s="314"/>
      <c r="CCD15" s="314"/>
      <c r="CCE15" s="314"/>
      <c r="CCF15" s="314"/>
      <c r="CCG15" s="314"/>
      <c r="CCH15" s="314"/>
      <c r="CCI15" s="314"/>
      <c r="CCJ15" s="314"/>
      <c r="CCK15" s="314"/>
      <c r="CCL15" s="314"/>
      <c r="CCM15" s="314"/>
      <c r="CCN15" s="314"/>
      <c r="CCO15" s="314"/>
      <c r="CCP15" s="314"/>
      <c r="CCQ15" s="314"/>
      <c r="CCR15" s="314"/>
      <c r="CCS15" s="314"/>
      <c r="CCT15" s="314"/>
      <c r="CCU15" s="314"/>
      <c r="CCV15" s="314"/>
      <c r="CCW15" s="314"/>
      <c r="CCX15" s="314"/>
      <c r="CCY15" s="314"/>
      <c r="CCZ15" s="314"/>
      <c r="CDA15" s="314"/>
      <c r="CDB15" s="314"/>
      <c r="CDC15" s="314"/>
      <c r="CDD15" s="314"/>
      <c r="CDE15" s="314"/>
      <c r="CDF15" s="314"/>
      <c r="CDG15" s="314"/>
      <c r="CDH15" s="314"/>
      <c r="CDI15" s="314"/>
      <c r="CDJ15" s="314"/>
      <c r="CDK15" s="314"/>
      <c r="CDL15" s="314"/>
      <c r="CDM15" s="314"/>
      <c r="CDN15" s="314"/>
      <c r="CDO15" s="314"/>
      <c r="CDP15" s="314"/>
      <c r="CDQ15" s="314"/>
      <c r="CDR15" s="314"/>
      <c r="CDS15" s="314"/>
      <c r="CDT15" s="314"/>
      <c r="CDU15" s="314"/>
      <c r="CDV15" s="314"/>
      <c r="CDW15" s="314"/>
      <c r="CDX15" s="314"/>
      <c r="CDY15" s="314"/>
      <c r="CDZ15" s="314"/>
      <c r="CEA15" s="314"/>
      <c r="CEB15" s="314"/>
      <c r="CEC15" s="314"/>
      <c r="CED15" s="314"/>
      <c r="CEE15" s="314"/>
      <c r="CEF15" s="314"/>
      <c r="CEG15" s="314"/>
      <c r="CEH15" s="314"/>
      <c r="CEI15" s="314"/>
      <c r="CEJ15" s="314"/>
      <c r="CEK15" s="314"/>
      <c r="CEL15" s="314"/>
      <c r="CEM15" s="314"/>
      <c r="CEN15" s="314"/>
      <c r="CEO15" s="314"/>
      <c r="CEP15" s="314"/>
      <c r="CEQ15" s="314"/>
      <c r="CER15" s="314"/>
      <c r="CES15" s="314"/>
      <c r="CET15" s="314"/>
      <c r="CEU15" s="314"/>
      <c r="CEV15" s="314"/>
      <c r="CEW15" s="314"/>
      <c r="CEX15" s="314"/>
      <c r="CEY15" s="314"/>
      <c r="CEZ15" s="314"/>
      <c r="CFA15" s="314"/>
      <c r="CFB15" s="314"/>
      <c r="CFC15" s="314"/>
      <c r="CFD15" s="314"/>
      <c r="CFE15" s="314"/>
      <c r="CFF15" s="314"/>
      <c r="CFG15" s="314"/>
      <c r="CFH15" s="314"/>
      <c r="CFI15" s="314"/>
      <c r="CFJ15" s="314"/>
      <c r="CFK15" s="314"/>
      <c r="CFL15" s="314"/>
      <c r="CFM15" s="314"/>
      <c r="CFN15" s="314"/>
      <c r="CFO15" s="314"/>
      <c r="CFP15" s="314"/>
      <c r="CFQ15" s="314"/>
      <c r="CFR15" s="314"/>
      <c r="CFS15" s="314"/>
      <c r="CFT15" s="314"/>
      <c r="CFU15" s="314"/>
      <c r="CFV15" s="314"/>
      <c r="CFW15" s="314"/>
      <c r="CFX15" s="314"/>
      <c r="CFY15" s="314"/>
      <c r="CFZ15" s="314"/>
      <c r="CGA15" s="314"/>
      <c r="CGB15" s="314"/>
      <c r="CGC15" s="314"/>
      <c r="CGD15" s="314"/>
      <c r="CGE15" s="314"/>
      <c r="CGF15" s="314"/>
      <c r="CGG15" s="314"/>
      <c r="CGH15" s="314"/>
      <c r="CGI15" s="314"/>
      <c r="CGJ15" s="314"/>
      <c r="CGK15" s="314"/>
      <c r="CGL15" s="314"/>
      <c r="CGM15" s="314"/>
      <c r="CGN15" s="314"/>
      <c r="CGO15" s="314"/>
      <c r="CGP15" s="314"/>
      <c r="CGQ15" s="314"/>
      <c r="CGR15" s="314"/>
      <c r="CGS15" s="314"/>
      <c r="CGT15" s="314"/>
      <c r="CGU15" s="314"/>
      <c r="CGV15" s="314"/>
      <c r="CGW15" s="314"/>
      <c r="CGX15" s="314"/>
      <c r="CGY15" s="314"/>
      <c r="CGZ15" s="314"/>
      <c r="CHA15" s="314"/>
      <c r="CHB15" s="314"/>
      <c r="CHC15" s="314"/>
      <c r="CHD15" s="314"/>
      <c r="CHE15" s="314"/>
      <c r="CHF15" s="314"/>
      <c r="CHG15" s="314"/>
      <c r="CHH15" s="314"/>
      <c r="CHI15" s="314"/>
      <c r="CHJ15" s="314"/>
      <c r="CHK15" s="314"/>
      <c r="CHL15" s="314"/>
      <c r="CHM15" s="314"/>
      <c r="CHN15" s="314"/>
      <c r="CHO15" s="314"/>
      <c r="CHP15" s="314"/>
      <c r="CHQ15" s="314"/>
      <c r="CHR15" s="314"/>
      <c r="CHS15" s="314"/>
      <c r="CHT15" s="314"/>
      <c r="CHU15" s="314"/>
      <c r="CHV15" s="314"/>
      <c r="CHW15" s="314"/>
      <c r="CHX15" s="314"/>
      <c r="CHY15" s="314"/>
      <c r="CHZ15" s="314"/>
      <c r="CIA15" s="314"/>
      <c r="CIB15" s="314"/>
      <c r="CIC15" s="314"/>
      <c r="CID15" s="314"/>
      <c r="CIE15" s="314"/>
      <c r="CIF15" s="314"/>
      <c r="CIG15" s="314"/>
      <c r="CIH15" s="314"/>
      <c r="CII15" s="314"/>
      <c r="CIJ15" s="314"/>
      <c r="CIK15" s="314"/>
      <c r="CIL15" s="314"/>
      <c r="CIM15" s="314"/>
      <c r="CIN15" s="314"/>
      <c r="CIO15" s="314"/>
      <c r="CIP15" s="314"/>
      <c r="CIQ15" s="314"/>
      <c r="CIR15" s="314"/>
      <c r="CIS15" s="314"/>
      <c r="CIT15" s="314"/>
      <c r="CIU15" s="314"/>
      <c r="CIV15" s="314"/>
      <c r="CIW15" s="314"/>
      <c r="CIX15" s="314"/>
      <c r="CIY15" s="314"/>
      <c r="CIZ15" s="314"/>
      <c r="CJA15" s="314"/>
      <c r="CJB15" s="314"/>
      <c r="CJC15" s="314"/>
      <c r="CJD15" s="314"/>
      <c r="CJE15" s="314"/>
      <c r="CJF15" s="314"/>
      <c r="CJG15" s="314"/>
      <c r="CJH15" s="314"/>
      <c r="CJI15" s="314"/>
      <c r="CJJ15" s="314"/>
      <c r="CJK15" s="314"/>
      <c r="CJL15" s="314"/>
      <c r="CJM15" s="314"/>
      <c r="CJN15" s="314"/>
      <c r="CJO15" s="314"/>
      <c r="CJP15" s="314"/>
      <c r="CJQ15" s="314"/>
      <c r="CJR15" s="314"/>
      <c r="CJS15" s="314"/>
      <c r="CJT15" s="314"/>
      <c r="CJU15" s="314"/>
      <c r="CJV15" s="314"/>
      <c r="CJW15" s="314"/>
      <c r="CJX15" s="314"/>
      <c r="CJY15" s="314"/>
      <c r="CJZ15" s="314"/>
      <c r="CKA15" s="314"/>
      <c r="CKB15" s="314"/>
      <c r="CKC15" s="314"/>
      <c r="CKD15" s="314"/>
      <c r="CKE15" s="314"/>
      <c r="CKF15" s="314"/>
      <c r="CKG15" s="314"/>
      <c r="CKH15" s="314"/>
      <c r="CKI15" s="314"/>
      <c r="CKJ15" s="314"/>
      <c r="CKK15" s="314"/>
      <c r="CKL15" s="314"/>
      <c r="CKM15" s="314"/>
      <c r="CKN15" s="314"/>
      <c r="CKO15" s="314"/>
      <c r="CKP15" s="314"/>
      <c r="CKQ15" s="314"/>
      <c r="CKR15" s="314"/>
      <c r="CKS15" s="314"/>
      <c r="CKT15" s="314"/>
      <c r="CKU15" s="314"/>
      <c r="CKV15" s="314"/>
      <c r="CKW15" s="314"/>
      <c r="CKX15" s="314"/>
      <c r="CKY15" s="314"/>
      <c r="CKZ15" s="314"/>
      <c r="CLA15" s="314"/>
      <c r="CLB15" s="314"/>
      <c r="CLC15" s="314"/>
      <c r="CLD15" s="314"/>
      <c r="CLE15" s="314"/>
      <c r="CLF15" s="314"/>
      <c r="CLG15" s="314"/>
      <c r="CLH15" s="314"/>
      <c r="CLI15" s="314"/>
      <c r="CLJ15" s="314"/>
      <c r="CLK15" s="314"/>
      <c r="CLL15" s="314"/>
      <c r="CLM15" s="314"/>
      <c r="CLN15" s="314"/>
      <c r="CLO15" s="314"/>
      <c r="CLP15" s="314"/>
      <c r="CLQ15" s="314"/>
      <c r="CLR15" s="314"/>
      <c r="CLS15" s="314"/>
      <c r="CLT15" s="314"/>
      <c r="CLU15" s="314"/>
      <c r="CLV15" s="314"/>
      <c r="CLW15" s="314"/>
      <c r="CLX15" s="314"/>
      <c r="CLY15" s="314"/>
      <c r="CLZ15" s="314"/>
      <c r="CMA15" s="314"/>
      <c r="CMB15" s="314"/>
      <c r="CMC15" s="314"/>
      <c r="CMD15" s="314"/>
      <c r="CME15" s="314"/>
      <c r="CMF15" s="314"/>
      <c r="CMG15" s="314"/>
      <c r="CMH15" s="314"/>
      <c r="CMI15" s="314"/>
      <c r="CMJ15" s="314"/>
      <c r="CMK15" s="314"/>
      <c r="CML15" s="314"/>
      <c r="CMM15" s="314"/>
      <c r="CMN15" s="314"/>
      <c r="CMO15" s="314"/>
      <c r="CMP15" s="314"/>
      <c r="CMQ15" s="314"/>
      <c r="CMR15" s="314"/>
      <c r="CMS15" s="314"/>
      <c r="CMT15" s="314"/>
      <c r="CMU15" s="314"/>
      <c r="CMV15" s="314"/>
      <c r="CMW15" s="314"/>
      <c r="CMX15" s="314"/>
      <c r="CMY15" s="314"/>
      <c r="CMZ15" s="314"/>
      <c r="CNA15" s="314"/>
      <c r="CNB15" s="314"/>
      <c r="CNC15" s="314"/>
      <c r="CND15" s="314"/>
      <c r="CNE15" s="314"/>
      <c r="CNF15" s="314"/>
      <c r="CNG15" s="314"/>
      <c r="CNH15" s="314"/>
      <c r="CNI15" s="314"/>
      <c r="CNJ15" s="314"/>
      <c r="CNK15" s="314"/>
      <c r="CNL15" s="314"/>
      <c r="CNM15" s="314"/>
      <c r="CNN15" s="314"/>
      <c r="CNO15" s="314"/>
      <c r="CNP15" s="314"/>
      <c r="CNQ15" s="314"/>
      <c r="CNR15" s="314"/>
      <c r="CNS15" s="314"/>
      <c r="CNT15" s="314"/>
      <c r="CNU15" s="314"/>
      <c r="CNV15" s="314"/>
      <c r="CNW15" s="314"/>
      <c r="CNX15" s="314"/>
      <c r="CNY15" s="314"/>
      <c r="CNZ15" s="314"/>
      <c r="COA15" s="314"/>
      <c r="COB15" s="314"/>
      <c r="COC15" s="314"/>
      <c r="COD15" s="314"/>
      <c r="COE15" s="314"/>
      <c r="COF15" s="314"/>
      <c r="COG15" s="314"/>
      <c r="COH15" s="314"/>
      <c r="COI15" s="314"/>
      <c r="COJ15" s="314"/>
      <c r="COK15" s="314"/>
      <c r="COL15" s="314"/>
      <c r="COM15" s="314"/>
      <c r="CON15" s="314"/>
      <c r="COO15" s="314"/>
      <c r="COP15" s="314"/>
      <c r="COQ15" s="314"/>
      <c r="COR15" s="314"/>
      <c r="COS15" s="314"/>
      <c r="COT15" s="314"/>
      <c r="COU15" s="314"/>
      <c r="COV15" s="314"/>
      <c r="COW15" s="314"/>
      <c r="COX15" s="314"/>
      <c r="COY15" s="314"/>
      <c r="COZ15" s="314"/>
      <c r="CPA15" s="314"/>
      <c r="CPB15" s="314"/>
      <c r="CPC15" s="314"/>
      <c r="CPD15" s="314"/>
      <c r="CPE15" s="314"/>
      <c r="CPF15" s="314"/>
      <c r="CPG15" s="314"/>
      <c r="CPH15" s="314"/>
      <c r="CPI15" s="314"/>
      <c r="CPJ15" s="314"/>
      <c r="CPK15" s="314"/>
      <c r="CPL15" s="314"/>
      <c r="CPM15" s="314"/>
      <c r="CPN15" s="314"/>
      <c r="CPO15" s="314"/>
      <c r="CPP15" s="314"/>
      <c r="CPQ15" s="314"/>
      <c r="CPR15" s="314"/>
      <c r="CPS15" s="314"/>
      <c r="CPT15" s="314"/>
      <c r="CPU15" s="314"/>
      <c r="CPV15" s="314"/>
      <c r="CPW15" s="314"/>
      <c r="CPX15" s="314"/>
      <c r="CPY15" s="314"/>
      <c r="CPZ15" s="314"/>
      <c r="CQA15" s="314"/>
      <c r="CQB15" s="314"/>
      <c r="CQC15" s="314"/>
      <c r="CQD15" s="314"/>
      <c r="CQE15" s="314"/>
      <c r="CQF15" s="314"/>
      <c r="CQG15" s="314"/>
      <c r="CQH15" s="314"/>
      <c r="CQI15" s="314"/>
      <c r="CQJ15" s="314"/>
      <c r="CQK15" s="314"/>
      <c r="CQL15" s="314"/>
      <c r="CQM15" s="314"/>
      <c r="CQN15" s="314"/>
      <c r="CQO15" s="314"/>
      <c r="CQP15" s="314"/>
      <c r="CQQ15" s="314"/>
      <c r="CQR15" s="314"/>
      <c r="CQS15" s="314"/>
      <c r="CQT15" s="314"/>
      <c r="CQU15" s="314"/>
      <c r="CQV15" s="314"/>
      <c r="CQW15" s="314"/>
      <c r="CQX15" s="314"/>
      <c r="CQY15" s="314"/>
      <c r="CQZ15" s="314"/>
      <c r="CRA15" s="314"/>
      <c r="CRB15" s="314"/>
      <c r="CRC15" s="314"/>
      <c r="CRD15" s="314"/>
      <c r="CRE15" s="314"/>
      <c r="CRF15" s="314"/>
      <c r="CRG15" s="314"/>
      <c r="CRH15" s="314"/>
      <c r="CRI15" s="314"/>
      <c r="CRJ15" s="314"/>
      <c r="CRK15" s="314"/>
      <c r="CRL15" s="314"/>
      <c r="CRM15" s="314"/>
      <c r="CRN15" s="314"/>
      <c r="CRO15" s="314"/>
      <c r="CRP15" s="314"/>
      <c r="CRQ15" s="314"/>
      <c r="CRR15" s="314"/>
      <c r="CRS15" s="314"/>
      <c r="CRT15" s="314"/>
      <c r="CRU15" s="314"/>
      <c r="CRV15" s="314"/>
      <c r="CRW15" s="314"/>
      <c r="CRX15" s="314"/>
      <c r="CRY15" s="314"/>
      <c r="CRZ15" s="314"/>
      <c r="CSA15" s="314"/>
      <c r="CSB15" s="314"/>
      <c r="CSC15" s="314"/>
      <c r="CSD15" s="314"/>
      <c r="CSE15" s="314"/>
      <c r="CSF15" s="314"/>
      <c r="CSG15" s="314"/>
      <c r="CSH15" s="314"/>
      <c r="CSI15" s="314"/>
      <c r="CSJ15" s="314"/>
      <c r="CSK15" s="314"/>
      <c r="CSL15" s="314"/>
      <c r="CSM15" s="314"/>
      <c r="CSN15" s="314"/>
      <c r="CSO15" s="314"/>
      <c r="CSP15" s="314"/>
      <c r="CSQ15" s="314"/>
      <c r="CSR15" s="314"/>
      <c r="CSS15" s="314"/>
      <c r="CST15" s="314"/>
      <c r="CSU15" s="314"/>
      <c r="CSV15" s="314"/>
      <c r="CSW15" s="314"/>
      <c r="CSX15" s="314"/>
      <c r="CSY15" s="314"/>
      <c r="CSZ15" s="314"/>
      <c r="CTA15" s="314"/>
      <c r="CTB15" s="314"/>
      <c r="CTC15" s="314"/>
      <c r="CTD15" s="314"/>
      <c r="CTE15" s="314"/>
      <c r="CTF15" s="314"/>
      <c r="CTG15" s="314"/>
      <c r="CTH15" s="314"/>
      <c r="CTI15" s="314"/>
      <c r="CTJ15" s="314"/>
      <c r="CTK15" s="314"/>
      <c r="CTL15" s="314"/>
      <c r="CTM15" s="314"/>
      <c r="CTN15" s="314"/>
      <c r="CTO15" s="314"/>
      <c r="CTP15" s="314"/>
      <c r="CTQ15" s="314"/>
      <c r="CTR15" s="314"/>
      <c r="CTS15" s="314"/>
      <c r="CTT15" s="314"/>
      <c r="CTU15" s="314"/>
      <c r="CTV15" s="314"/>
      <c r="CTW15" s="314"/>
      <c r="CTX15" s="314"/>
      <c r="CTY15" s="314"/>
      <c r="CTZ15" s="314"/>
      <c r="CUA15" s="314"/>
      <c r="CUB15" s="314"/>
      <c r="CUC15" s="314"/>
      <c r="CUD15" s="314"/>
      <c r="CUE15" s="314"/>
      <c r="CUF15" s="314"/>
      <c r="CUG15" s="314"/>
      <c r="CUH15" s="314"/>
      <c r="CUI15" s="314"/>
      <c r="CUJ15" s="314"/>
      <c r="CUK15" s="314"/>
      <c r="CUL15" s="314"/>
      <c r="CUM15" s="314"/>
      <c r="CUN15" s="314"/>
      <c r="CUO15" s="314"/>
      <c r="CUP15" s="314"/>
      <c r="CUQ15" s="314"/>
      <c r="CUR15" s="314"/>
      <c r="CUS15" s="314"/>
      <c r="CUT15" s="314"/>
      <c r="CUU15" s="314"/>
      <c r="CUV15" s="314"/>
      <c r="CUW15" s="314"/>
      <c r="CUX15" s="314"/>
      <c r="CUY15" s="314"/>
      <c r="CUZ15" s="314"/>
      <c r="CVA15" s="314"/>
      <c r="CVB15" s="314"/>
      <c r="CVC15" s="314"/>
      <c r="CVD15" s="314"/>
      <c r="CVE15" s="314"/>
      <c r="CVF15" s="314"/>
      <c r="CVG15" s="314"/>
      <c r="CVH15" s="314"/>
      <c r="CVI15" s="314"/>
      <c r="CVJ15" s="314"/>
      <c r="CVK15" s="314"/>
      <c r="CVL15" s="314"/>
      <c r="CVM15" s="314"/>
      <c r="CVN15" s="314"/>
      <c r="CVO15" s="314"/>
      <c r="CVP15" s="314"/>
      <c r="CVQ15" s="314"/>
      <c r="CVR15" s="314"/>
      <c r="CVS15" s="314"/>
      <c r="CVT15" s="314"/>
      <c r="CVU15" s="314"/>
      <c r="CVV15" s="314"/>
      <c r="CVW15" s="314"/>
      <c r="CVX15" s="314"/>
      <c r="CVY15" s="314"/>
      <c r="CVZ15" s="314"/>
      <c r="CWA15" s="314"/>
      <c r="CWB15" s="314"/>
      <c r="CWC15" s="314"/>
      <c r="CWD15" s="314"/>
      <c r="CWE15" s="314"/>
      <c r="CWF15" s="314"/>
      <c r="CWG15" s="314"/>
      <c r="CWH15" s="314"/>
      <c r="CWI15" s="314"/>
      <c r="CWJ15" s="314"/>
      <c r="CWK15" s="314"/>
      <c r="CWL15" s="314"/>
      <c r="CWM15" s="314"/>
      <c r="CWN15" s="314"/>
      <c r="CWO15" s="314"/>
      <c r="CWP15" s="314"/>
      <c r="CWQ15" s="314"/>
      <c r="CWR15" s="314"/>
      <c r="CWS15" s="314"/>
      <c r="CWT15" s="314"/>
      <c r="CWU15" s="314"/>
      <c r="CWV15" s="314"/>
      <c r="CWW15" s="314"/>
      <c r="CWX15" s="314"/>
      <c r="CWY15" s="314"/>
      <c r="CWZ15" s="314"/>
      <c r="CXA15" s="314"/>
      <c r="CXB15" s="314"/>
      <c r="CXC15" s="314"/>
      <c r="CXD15" s="314"/>
      <c r="CXE15" s="314"/>
      <c r="CXF15" s="314"/>
      <c r="CXG15" s="314"/>
      <c r="CXH15" s="314"/>
      <c r="CXI15" s="314"/>
      <c r="CXJ15" s="314"/>
      <c r="CXK15" s="314"/>
      <c r="CXL15" s="314"/>
      <c r="CXM15" s="314"/>
      <c r="CXN15" s="314"/>
      <c r="CXO15" s="314"/>
      <c r="CXP15" s="314"/>
      <c r="CXQ15" s="314"/>
      <c r="CXR15" s="314"/>
      <c r="CXS15" s="314"/>
      <c r="CXT15" s="314"/>
      <c r="CXU15" s="314"/>
      <c r="CXV15" s="314"/>
      <c r="CXW15" s="314"/>
      <c r="CXX15" s="314"/>
      <c r="CXY15" s="314"/>
      <c r="CXZ15" s="314"/>
      <c r="CYA15" s="314"/>
      <c r="CYB15" s="314"/>
      <c r="CYC15" s="314"/>
      <c r="CYD15" s="314"/>
      <c r="CYE15" s="314"/>
      <c r="CYF15" s="314"/>
      <c r="CYG15" s="314"/>
      <c r="CYH15" s="314"/>
      <c r="CYI15" s="314"/>
      <c r="CYJ15" s="314"/>
      <c r="CYK15" s="314"/>
      <c r="CYL15" s="314"/>
      <c r="CYM15" s="314"/>
      <c r="CYN15" s="314"/>
      <c r="CYO15" s="314"/>
      <c r="CYP15" s="314"/>
      <c r="CYQ15" s="314"/>
      <c r="CYR15" s="314"/>
      <c r="CYS15" s="314"/>
      <c r="CYT15" s="314"/>
      <c r="CYU15" s="314"/>
      <c r="CYV15" s="314"/>
      <c r="CYW15" s="314"/>
      <c r="CYX15" s="314"/>
      <c r="CYY15" s="314"/>
      <c r="CYZ15" s="314"/>
      <c r="CZA15" s="314"/>
      <c r="CZB15" s="314"/>
      <c r="CZC15" s="314"/>
      <c r="CZD15" s="314"/>
      <c r="CZE15" s="314"/>
      <c r="CZF15" s="314"/>
      <c r="CZG15" s="314"/>
      <c r="CZH15" s="314"/>
      <c r="CZI15" s="314"/>
      <c r="CZJ15" s="314"/>
      <c r="CZK15" s="314"/>
      <c r="CZL15" s="314"/>
      <c r="CZM15" s="314"/>
      <c r="CZN15" s="314"/>
      <c r="CZO15" s="314"/>
      <c r="CZP15" s="314"/>
      <c r="CZQ15" s="314"/>
      <c r="CZR15" s="314"/>
      <c r="CZS15" s="314"/>
      <c r="CZT15" s="314"/>
      <c r="CZU15" s="314"/>
      <c r="CZV15" s="314"/>
      <c r="CZW15" s="314"/>
      <c r="CZX15" s="314"/>
      <c r="CZY15" s="314"/>
      <c r="CZZ15" s="314"/>
      <c r="DAA15" s="314"/>
      <c r="DAB15" s="314"/>
      <c r="DAC15" s="314"/>
      <c r="DAD15" s="314"/>
      <c r="DAE15" s="314"/>
      <c r="DAF15" s="314"/>
      <c r="DAG15" s="314"/>
      <c r="DAH15" s="314"/>
      <c r="DAI15" s="314"/>
      <c r="DAJ15" s="314"/>
      <c r="DAK15" s="314"/>
      <c r="DAL15" s="314"/>
      <c r="DAM15" s="314"/>
      <c r="DAN15" s="314"/>
      <c r="DAO15" s="314"/>
      <c r="DAP15" s="314"/>
      <c r="DAQ15" s="314"/>
      <c r="DAR15" s="314"/>
      <c r="DAS15" s="314"/>
      <c r="DAT15" s="314"/>
      <c r="DAU15" s="314"/>
      <c r="DAV15" s="314"/>
      <c r="DAW15" s="314"/>
      <c r="DAX15" s="314"/>
      <c r="DAY15" s="314"/>
      <c r="DAZ15" s="314"/>
      <c r="DBA15" s="314"/>
      <c r="DBB15" s="314"/>
      <c r="DBC15" s="314"/>
      <c r="DBD15" s="314"/>
      <c r="DBE15" s="314"/>
      <c r="DBF15" s="314"/>
      <c r="DBG15" s="314"/>
      <c r="DBH15" s="314"/>
      <c r="DBI15" s="314"/>
      <c r="DBJ15" s="314"/>
      <c r="DBK15" s="314"/>
      <c r="DBL15" s="314"/>
      <c r="DBM15" s="314"/>
      <c r="DBN15" s="314"/>
      <c r="DBO15" s="314"/>
      <c r="DBP15" s="314"/>
      <c r="DBQ15" s="314"/>
      <c r="DBR15" s="314"/>
      <c r="DBS15" s="314"/>
      <c r="DBT15" s="314"/>
      <c r="DBU15" s="314"/>
      <c r="DBV15" s="314"/>
      <c r="DBW15" s="314"/>
      <c r="DBX15" s="314"/>
      <c r="DBY15" s="314"/>
      <c r="DBZ15" s="314"/>
      <c r="DCA15" s="314"/>
      <c r="DCB15" s="314"/>
      <c r="DCC15" s="314"/>
      <c r="DCD15" s="314"/>
      <c r="DCE15" s="314"/>
      <c r="DCF15" s="314"/>
      <c r="DCG15" s="314"/>
      <c r="DCH15" s="314"/>
      <c r="DCI15" s="314"/>
      <c r="DCJ15" s="314"/>
      <c r="DCK15" s="314"/>
      <c r="DCL15" s="314"/>
      <c r="DCM15" s="314"/>
      <c r="DCN15" s="314"/>
      <c r="DCO15" s="314"/>
      <c r="DCP15" s="314"/>
      <c r="DCQ15" s="314"/>
      <c r="DCR15" s="314"/>
      <c r="DCS15" s="314"/>
      <c r="DCT15" s="314"/>
      <c r="DCU15" s="314"/>
      <c r="DCV15" s="314"/>
      <c r="DCW15" s="314"/>
      <c r="DCX15" s="314"/>
      <c r="DCY15" s="314"/>
      <c r="DCZ15" s="314"/>
      <c r="DDA15" s="314"/>
      <c r="DDB15" s="314"/>
      <c r="DDC15" s="314"/>
      <c r="DDD15" s="314"/>
      <c r="DDE15" s="314"/>
      <c r="DDF15" s="314"/>
      <c r="DDG15" s="314"/>
      <c r="DDH15" s="314"/>
      <c r="DDI15" s="314"/>
      <c r="DDJ15" s="314"/>
      <c r="DDK15" s="314"/>
      <c r="DDL15" s="314"/>
      <c r="DDM15" s="314"/>
      <c r="DDN15" s="314"/>
      <c r="DDO15" s="314"/>
      <c r="DDP15" s="314"/>
      <c r="DDQ15" s="314"/>
      <c r="DDR15" s="314"/>
      <c r="DDS15" s="314"/>
      <c r="DDT15" s="314"/>
      <c r="DDU15" s="314"/>
      <c r="DDV15" s="314"/>
      <c r="DDW15" s="314"/>
      <c r="DDX15" s="314"/>
      <c r="DDY15" s="314"/>
      <c r="DDZ15" s="314"/>
      <c r="DEA15" s="314"/>
      <c r="DEB15" s="314"/>
      <c r="DEC15" s="314"/>
      <c r="DED15" s="314"/>
      <c r="DEE15" s="314"/>
      <c r="DEF15" s="314"/>
      <c r="DEG15" s="314"/>
      <c r="DEH15" s="314"/>
      <c r="DEI15" s="314"/>
      <c r="DEJ15" s="314"/>
      <c r="DEK15" s="314"/>
      <c r="DEL15" s="314"/>
      <c r="DEM15" s="314"/>
      <c r="DEN15" s="314"/>
      <c r="DEO15" s="314"/>
      <c r="DEP15" s="314"/>
      <c r="DEQ15" s="314"/>
      <c r="DER15" s="314"/>
      <c r="DES15" s="314"/>
      <c r="DET15" s="314"/>
      <c r="DEU15" s="314"/>
      <c r="DEV15" s="314"/>
      <c r="DEW15" s="314"/>
      <c r="DEX15" s="314"/>
      <c r="DEY15" s="314"/>
      <c r="DEZ15" s="314"/>
      <c r="DFA15" s="314"/>
      <c r="DFB15" s="314"/>
      <c r="DFC15" s="314"/>
      <c r="DFD15" s="314"/>
      <c r="DFE15" s="314"/>
      <c r="DFF15" s="314"/>
      <c r="DFG15" s="314"/>
      <c r="DFH15" s="314"/>
      <c r="DFI15" s="314"/>
      <c r="DFJ15" s="314"/>
      <c r="DFK15" s="314"/>
      <c r="DFL15" s="314"/>
      <c r="DFM15" s="314"/>
      <c r="DFN15" s="314"/>
      <c r="DFO15" s="314"/>
      <c r="DFP15" s="314"/>
      <c r="DFQ15" s="314"/>
      <c r="DFR15" s="314"/>
      <c r="DFS15" s="314"/>
      <c r="DFT15" s="314"/>
      <c r="DFU15" s="314"/>
      <c r="DFV15" s="314"/>
      <c r="DFW15" s="314"/>
      <c r="DFX15" s="314"/>
      <c r="DFY15" s="314"/>
      <c r="DFZ15" s="314"/>
      <c r="DGA15" s="314"/>
      <c r="DGB15" s="314"/>
      <c r="DGC15" s="314"/>
      <c r="DGD15" s="314"/>
      <c r="DGE15" s="314"/>
      <c r="DGF15" s="314"/>
      <c r="DGG15" s="314"/>
      <c r="DGH15" s="314"/>
      <c r="DGI15" s="314"/>
      <c r="DGJ15" s="314"/>
      <c r="DGK15" s="314"/>
      <c r="DGL15" s="314"/>
      <c r="DGM15" s="314"/>
      <c r="DGN15" s="314"/>
      <c r="DGO15" s="314"/>
      <c r="DGP15" s="314"/>
      <c r="DGQ15" s="314"/>
      <c r="DGR15" s="314"/>
      <c r="DGS15" s="314"/>
      <c r="DGT15" s="314"/>
      <c r="DGU15" s="314"/>
      <c r="DGV15" s="314"/>
      <c r="DGW15" s="314"/>
      <c r="DGX15" s="314"/>
      <c r="DGY15" s="314"/>
      <c r="DGZ15" s="314"/>
      <c r="DHA15" s="314"/>
      <c r="DHB15" s="314"/>
      <c r="DHC15" s="314"/>
      <c r="DHD15" s="314"/>
      <c r="DHE15" s="314"/>
      <c r="DHF15" s="314"/>
      <c r="DHG15" s="314"/>
      <c r="DHH15" s="314"/>
      <c r="DHI15" s="314"/>
      <c r="DHJ15" s="314"/>
      <c r="DHK15" s="314"/>
      <c r="DHL15" s="314"/>
      <c r="DHM15" s="314"/>
      <c r="DHN15" s="314"/>
      <c r="DHO15" s="314"/>
      <c r="DHP15" s="314"/>
      <c r="DHQ15" s="314"/>
      <c r="DHR15" s="314"/>
      <c r="DHS15" s="314"/>
      <c r="DHT15" s="314"/>
      <c r="DHU15" s="314"/>
      <c r="DHV15" s="314"/>
      <c r="DHW15" s="314"/>
      <c r="DHX15" s="314"/>
      <c r="DHY15" s="314"/>
      <c r="DHZ15" s="314"/>
      <c r="DIA15" s="314"/>
      <c r="DIB15" s="314"/>
      <c r="DIC15" s="314"/>
      <c r="DID15" s="314"/>
      <c r="DIE15" s="314"/>
      <c r="DIF15" s="314"/>
      <c r="DIG15" s="314"/>
      <c r="DIH15" s="314"/>
      <c r="DII15" s="314"/>
      <c r="DIJ15" s="314"/>
      <c r="DIK15" s="314"/>
      <c r="DIL15" s="314"/>
      <c r="DIM15" s="314"/>
      <c r="DIN15" s="314"/>
      <c r="DIO15" s="314"/>
      <c r="DIP15" s="314"/>
      <c r="DIQ15" s="314"/>
      <c r="DIR15" s="314"/>
      <c r="DIS15" s="314"/>
      <c r="DIT15" s="314"/>
      <c r="DIU15" s="314"/>
      <c r="DIV15" s="314"/>
      <c r="DIW15" s="314"/>
      <c r="DIX15" s="314"/>
      <c r="DIY15" s="314"/>
      <c r="DIZ15" s="314"/>
      <c r="DJA15" s="314"/>
      <c r="DJB15" s="314"/>
      <c r="DJC15" s="314"/>
      <c r="DJD15" s="314"/>
      <c r="DJE15" s="314"/>
      <c r="DJF15" s="314"/>
      <c r="DJG15" s="314"/>
      <c r="DJH15" s="314"/>
      <c r="DJI15" s="314"/>
      <c r="DJJ15" s="314"/>
      <c r="DJK15" s="314"/>
      <c r="DJL15" s="314"/>
      <c r="DJM15" s="314"/>
      <c r="DJN15" s="314"/>
      <c r="DJO15" s="314"/>
      <c r="DJP15" s="314"/>
      <c r="DJQ15" s="314"/>
      <c r="DJR15" s="314"/>
      <c r="DJS15" s="314"/>
      <c r="DJT15" s="314"/>
      <c r="DJU15" s="314"/>
      <c r="DJV15" s="314"/>
      <c r="DJW15" s="314"/>
      <c r="DJX15" s="314"/>
      <c r="DJY15" s="314"/>
      <c r="DJZ15" s="314"/>
      <c r="DKA15" s="314"/>
      <c r="DKB15" s="314"/>
      <c r="DKC15" s="314"/>
      <c r="DKD15" s="314"/>
      <c r="DKE15" s="314"/>
      <c r="DKF15" s="314"/>
      <c r="DKG15" s="314"/>
      <c r="DKH15" s="314"/>
      <c r="DKI15" s="314"/>
      <c r="DKJ15" s="314"/>
      <c r="DKK15" s="314"/>
      <c r="DKL15" s="314"/>
      <c r="DKM15" s="314"/>
      <c r="DKN15" s="314"/>
      <c r="DKO15" s="314"/>
      <c r="DKP15" s="314"/>
      <c r="DKQ15" s="314"/>
      <c r="DKR15" s="314"/>
      <c r="DKS15" s="314"/>
      <c r="DKT15" s="314"/>
      <c r="DKU15" s="314"/>
      <c r="DKV15" s="314"/>
      <c r="DKW15" s="314"/>
      <c r="DKX15" s="314"/>
      <c r="DKY15" s="314"/>
      <c r="DKZ15" s="314"/>
      <c r="DLA15" s="314"/>
      <c r="DLB15" s="314"/>
      <c r="DLC15" s="314"/>
      <c r="DLD15" s="314"/>
      <c r="DLE15" s="314"/>
      <c r="DLF15" s="314"/>
      <c r="DLG15" s="314"/>
      <c r="DLH15" s="314"/>
      <c r="DLI15" s="314"/>
      <c r="DLJ15" s="314"/>
      <c r="DLK15" s="314"/>
      <c r="DLL15" s="314"/>
      <c r="DLM15" s="314"/>
      <c r="DLN15" s="314"/>
      <c r="DLO15" s="314"/>
      <c r="DLP15" s="314"/>
      <c r="DLQ15" s="314"/>
      <c r="DLR15" s="314"/>
      <c r="DLS15" s="314"/>
      <c r="DLT15" s="314"/>
      <c r="DLU15" s="314"/>
      <c r="DLV15" s="314"/>
      <c r="DLW15" s="314"/>
      <c r="DLX15" s="314"/>
      <c r="DLY15" s="314"/>
      <c r="DLZ15" s="314"/>
      <c r="DMA15" s="314"/>
      <c r="DMB15" s="314"/>
      <c r="DMC15" s="314"/>
      <c r="DMD15" s="314"/>
      <c r="DME15" s="314"/>
      <c r="DMF15" s="314"/>
      <c r="DMG15" s="314"/>
      <c r="DMH15" s="314"/>
      <c r="DMI15" s="314"/>
      <c r="DMJ15" s="314"/>
      <c r="DMK15" s="314"/>
      <c r="DML15" s="314"/>
      <c r="DMM15" s="314"/>
      <c r="DMN15" s="314"/>
      <c r="DMO15" s="314"/>
      <c r="DMP15" s="314"/>
      <c r="DMQ15" s="314"/>
      <c r="DMR15" s="314"/>
      <c r="DMS15" s="314"/>
      <c r="DMT15" s="314"/>
      <c r="DMU15" s="314"/>
      <c r="DMV15" s="314"/>
      <c r="DMW15" s="314"/>
      <c r="DMX15" s="314"/>
      <c r="DMY15" s="314"/>
      <c r="DMZ15" s="314"/>
      <c r="DNA15" s="314"/>
      <c r="DNB15" s="314"/>
      <c r="DNC15" s="314"/>
      <c r="DND15" s="314"/>
      <c r="DNE15" s="314"/>
      <c r="DNF15" s="314"/>
      <c r="DNG15" s="314"/>
      <c r="DNH15" s="314"/>
      <c r="DNI15" s="314"/>
      <c r="DNJ15" s="314"/>
      <c r="DNK15" s="314"/>
      <c r="DNL15" s="314"/>
      <c r="DNM15" s="314"/>
      <c r="DNN15" s="314"/>
      <c r="DNO15" s="314"/>
      <c r="DNP15" s="314"/>
      <c r="DNQ15" s="314"/>
      <c r="DNR15" s="314"/>
      <c r="DNS15" s="314"/>
      <c r="DNT15" s="314"/>
      <c r="DNU15" s="314"/>
      <c r="DNV15" s="314"/>
      <c r="DNW15" s="314"/>
      <c r="DNX15" s="314"/>
      <c r="DNY15" s="314"/>
      <c r="DNZ15" s="314"/>
      <c r="DOA15" s="314"/>
      <c r="DOB15" s="314"/>
      <c r="DOC15" s="314"/>
      <c r="DOD15" s="314"/>
      <c r="DOE15" s="314"/>
      <c r="DOF15" s="314"/>
      <c r="DOG15" s="314"/>
      <c r="DOH15" s="314"/>
      <c r="DOI15" s="314"/>
      <c r="DOJ15" s="314"/>
      <c r="DOK15" s="314"/>
      <c r="DOL15" s="314"/>
      <c r="DOM15" s="314"/>
      <c r="DON15" s="314"/>
      <c r="DOO15" s="314"/>
      <c r="DOP15" s="314"/>
      <c r="DOQ15" s="314"/>
      <c r="DOR15" s="314"/>
      <c r="DOS15" s="314"/>
      <c r="DOT15" s="314"/>
      <c r="DOU15" s="314"/>
      <c r="DOV15" s="314"/>
      <c r="DOW15" s="314"/>
      <c r="DOX15" s="314"/>
      <c r="DOY15" s="314"/>
      <c r="DOZ15" s="314"/>
      <c r="DPA15" s="314"/>
      <c r="DPB15" s="314"/>
      <c r="DPC15" s="314"/>
      <c r="DPD15" s="314"/>
      <c r="DPE15" s="314"/>
      <c r="DPF15" s="314"/>
      <c r="DPG15" s="314"/>
      <c r="DPH15" s="314"/>
      <c r="DPI15" s="314"/>
      <c r="DPJ15" s="314"/>
      <c r="DPK15" s="314"/>
      <c r="DPL15" s="314"/>
      <c r="DPM15" s="314"/>
      <c r="DPN15" s="314"/>
      <c r="DPO15" s="314"/>
      <c r="DPP15" s="314"/>
      <c r="DPQ15" s="314"/>
      <c r="DPR15" s="314"/>
      <c r="DPS15" s="314"/>
      <c r="DPT15" s="314"/>
      <c r="DPU15" s="314"/>
      <c r="DPV15" s="314"/>
      <c r="DPW15" s="314"/>
      <c r="DPX15" s="314"/>
      <c r="DPY15" s="314"/>
      <c r="DPZ15" s="314"/>
      <c r="DQA15" s="314"/>
      <c r="DQB15" s="314"/>
      <c r="DQC15" s="314"/>
      <c r="DQD15" s="314"/>
      <c r="DQE15" s="314"/>
      <c r="DQF15" s="314"/>
      <c r="DQG15" s="314"/>
      <c r="DQH15" s="314"/>
      <c r="DQI15" s="314"/>
      <c r="DQJ15" s="314"/>
      <c r="DQK15" s="314"/>
      <c r="DQL15" s="314"/>
      <c r="DQM15" s="314"/>
      <c r="DQN15" s="314"/>
      <c r="DQO15" s="314"/>
      <c r="DQP15" s="314"/>
      <c r="DQQ15" s="314"/>
      <c r="DQR15" s="314"/>
      <c r="DQS15" s="314"/>
      <c r="DQT15" s="314"/>
      <c r="DQU15" s="314"/>
      <c r="DQV15" s="314"/>
      <c r="DQW15" s="314"/>
      <c r="DQX15" s="314"/>
      <c r="DQY15" s="314"/>
      <c r="DQZ15" s="314"/>
      <c r="DRA15" s="314"/>
      <c r="DRB15" s="314"/>
      <c r="DRC15" s="314"/>
      <c r="DRD15" s="314"/>
      <c r="DRE15" s="314"/>
      <c r="DRF15" s="314"/>
      <c r="DRG15" s="314"/>
      <c r="DRH15" s="314"/>
      <c r="DRI15" s="314"/>
      <c r="DRJ15" s="314"/>
      <c r="DRK15" s="314"/>
      <c r="DRL15" s="314"/>
      <c r="DRM15" s="314"/>
      <c r="DRN15" s="314"/>
      <c r="DRO15" s="314"/>
      <c r="DRP15" s="314"/>
      <c r="DRQ15" s="314"/>
      <c r="DRR15" s="314"/>
      <c r="DRS15" s="314"/>
      <c r="DRT15" s="314"/>
      <c r="DRU15" s="314"/>
      <c r="DRV15" s="314"/>
      <c r="DRW15" s="314"/>
      <c r="DRX15" s="314"/>
      <c r="DRY15" s="314"/>
      <c r="DRZ15" s="314"/>
      <c r="DSA15" s="314"/>
      <c r="DSB15" s="314"/>
      <c r="DSC15" s="314"/>
      <c r="DSD15" s="314"/>
      <c r="DSE15" s="314"/>
      <c r="DSF15" s="314"/>
      <c r="DSG15" s="314"/>
      <c r="DSH15" s="314"/>
      <c r="DSI15" s="314"/>
      <c r="DSJ15" s="314"/>
      <c r="DSK15" s="314"/>
      <c r="DSL15" s="314"/>
      <c r="DSM15" s="314"/>
      <c r="DSN15" s="314"/>
      <c r="DSO15" s="314"/>
      <c r="DSP15" s="314"/>
      <c r="DSQ15" s="314"/>
      <c r="DSR15" s="314"/>
      <c r="DSS15" s="314"/>
      <c r="DST15" s="314"/>
      <c r="DSU15" s="314"/>
      <c r="DSV15" s="314"/>
      <c r="DSW15" s="314"/>
      <c r="DSX15" s="314"/>
      <c r="DSY15" s="314"/>
      <c r="DSZ15" s="314"/>
      <c r="DTA15" s="314"/>
      <c r="DTB15" s="314"/>
      <c r="DTC15" s="314"/>
      <c r="DTD15" s="314"/>
      <c r="DTE15" s="314"/>
      <c r="DTF15" s="314"/>
      <c r="DTG15" s="314"/>
      <c r="DTH15" s="314"/>
      <c r="DTI15" s="314"/>
      <c r="DTJ15" s="314"/>
      <c r="DTK15" s="314"/>
      <c r="DTL15" s="314"/>
      <c r="DTM15" s="314"/>
      <c r="DTN15" s="314"/>
      <c r="DTO15" s="314"/>
      <c r="DTP15" s="314"/>
      <c r="DTQ15" s="314"/>
      <c r="DTR15" s="314"/>
      <c r="DTS15" s="314"/>
      <c r="DTT15" s="314"/>
      <c r="DTU15" s="314"/>
      <c r="DTV15" s="314"/>
      <c r="DTW15" s="314"/>
      <c r="DTX15" s="314"/>
      <c r="DTY15" s="314"/>
      <c r="DTZ15" s="314"/>
      <c r="DUA15" s="314"/>
      <c r="DUB15" s="314"/>
      <c r="DUC15" s="314"/>
      <c r="DUD15" s="314"/>
      <c r="DUE15" s="314"/>
      <c r="DUF15" s="314"/>
      <c r="DUG15" s="314"/>
      <c r="DUH15" s="314"/>
      <c r="DUI15" s="314"/>
      <c r="DUJ15" s="314"/>
      <c r="DUK15" s="314"/>
      <c r="DUL15" s="314"/>
      <c r="DUM15" s="314"/>
      <c r="DUN15" s="314"/>
      <c r="DUO15" s="314"/>
      <c r="DUP15" s="314"/>
      <c r="DUQ15" s="314"/>
      <c r="DUR15" s="314"/>
      <c r="DUS15" s="314"/>
      <c r="DUT15" s="314"/>
      <c r="DUU15" s="314"/>
      <c r="DUV15" s="314"/>
      <c r="DUW15" s="314"/>
      <c r="DUX15" s="314"/>
      <c r="DUY15" s="314"/>
      <c r="DUZ15" s="314"/>
      <c r="DVA15" s="314"/>
      <c r="DVB15" s="314"/>
      <c r="DVC15" s="314"/>
      <c r="DVD15" s="314"/>
      <c r="DVE15" s="314"/>
      <c r="DVF15" s="314"/>
      <c r="DVG15" s="314"/>
      <c r="DVH15" s="314"/>
      <c r="DVI15" s="314"/>
      <c r="DVJ15" s="314"/>
      <c r="DVK15" s="314"/>
      <c r="DVL15" s="314"/>
      <c r="DVM15" s="314"/>
      <c r="DVN15" s="314"/>
      <c r="DVO15" s="314"/>
      <c r="DVP15" s="314"/>
      <c r="DVQ15" s="314"/>
      <c r="DVR15" s="314"/>
      <c r="DVS15" s="314"/>
      <c r="DVT15" s="314"/>
      <c r="DVU15" s="314"/>
      <c r="DVV15" s="314"/>
      <c r="DVW15" s="314"/>
      <c r="DVX15" s="314"/>
      <c r="DVY15" s="314"/>
      <c r="DVZ15" s="314"/>
      <c r="DWA15" s="314"/>
      <c r="DWB15" s="314"/>
      <c r="DWC15" s="314"/>
      <c r="DWD15" s="314"/>
      <c r="DWE15" s="314"/>
      <c r="DWF15" s="314"/>
      <c r="DWG15" s="314"/>
      <c r="DWH15" s="314"/>
      <c r="DWI15" s="314"/>
      <c r="DWJ15" s="314"/>
      <c r="DWK15" s="314"/>
      <c r="DWL15" s="314"/>
      <c r="DWM15" s="314"/>
      <c r="DWN15" s="314"/>
      <c r="DWO15" s="314"/>
      <c r="DWP15" s="314"/>
      <c r="DWQ15" s="314"/>
      <c r="DWR15" s="314"/>
      <c r="DWS15" s="314"/>
      <c r="DWT15" s="314"/>
      <c r="DWU15" s="314"/>
      <c r="DWV15" s="314"/>
      <c r="DWW15" s="314"/>
      <c r="DWX15" s="314"/>
      <c r="DWY15" s="314"/>
      <c r="DWZ15" s="314"/>
      <c r="DXA15" s="314"/>
      <c r="DXB15" s="314"/>
      <c r="DXC15" s="314"/>
      <c r="DXD15" s="314"/>
      <c r="DXE15" s="314"/>
      <c r="DXF15" s="314"/>
      <c r="DXG15" s="314"/>
      <c r="DXH15" s="314"/>
      <c r="DXI15" s="314"/>
      <c r="DXJ15" s="314"/>
      <c r="DXK15" s="314"/>
      <c r="DXL15" s="314"/>
      <c r="DXM15" s="314"/>
      <c r="DXN15" s="314"/>
      <c r="DXO15" s="314"/>
      <c r="DXP15" s="314"/>
      <c r="DXQ15" s="314"/>
      <c r="DXR15" s="314"/>
      <c r="DXS15" s="314"/>
      <c r="DXT15" s="314"/>
      <c r="DXU15" s="314"/>
      <c r="DXV15" s="314"/>
      <c r="DXW15" s="314"/>
      <c r="DXX15" s="314"/>
      <c r="DXY15" s="314"/>
      <c r="DXZ15" s="314"/>
      <c r="DYA15" s="314"/>
      <c r="DYB15" s="314"/>
      <c r="DYC15" s="314"/>
      <c r="DYD15" s="314"/>
      <c r="DYE15" s="314"/>
      <c r="DYF15" s="314"/>
      <c r="DYG15" s="314"/>
      <c r="DYH15" s="314"/>
      <c r="DYI15" s="314"/>
      <c r="DYJ15" s="314"/>
      <c r="DYK15" s="314"/>
      <c r="DYL15" s="314"/>
      <c r="DYM15" s="314"/>
      <c r="DYN15" s="314"/>
      <c r="DYO15" s="314"/>
      <c r="DYP15" s="314"/>
      <c r="DYQ15" s="314"/>
      <c r="DYR15" s="314"/>
      <c r="DYS15" s="314"/>
      <c r="DYT15" s="314"/>
      <c r="DYU15" s="314"/>
      <c r="DYV15" s="314"/>
      <c r="DYW15" s="314"/>
      <c r="DYX15" s="314"/>
      <c r="DYY15" s="314"/>
      <c r="DYZ15" s="314"/>
      <c r="DZA15" s="314"/>
      <c r="DZB15" s="314"/>
      <c r="DZC15" s="314"/>
      <c r="DZD15" s="314"/>
      <c r="DZE15" s="314"/>
      <c r="DZF15" s="314"/>
      <c r="DZG15" s="314"/>
      <c r="DZH15" s="314"/>
      <c r="DZI15" s="314"/>
      <c r="DZJ15" s="314"/>
      <c r="DZK15" s="314"/>
      <c r="DZL15" s="314"/>
      <c r="DZM15" s="314"/>
      <c r="DZN15" s="314"/>
      <c r="DZO15" s="314"/>
      <c r="DZP15" s="314"/>
      <c r="DZQ15" s="314"/>
      <c r="DZR15" s="314"/>
      <c r="DZS15" s="314"/>
      <c r="DZT15" s="314"/>
      <c r="DZU15" s="314"/>
      <c r="DZV15" s="314"/>
      <c r="DZW15" s="314"/>
      <c r="DZX15" s="314"/>
      <c r="DZY15" s="314"/>
      <c r="DZZ15" s="314"/>
      <c r="EAA15" s="314"/>
      <c r="EAB15" s="314"/>
      <c r="EAC15" s="314"/>
      <c r="EAD15" s="314"/>
      <c r="EAE15" s="314"/>
      <c r="EAF15" s="314"/>
      <c r="EAG15" s="314"/>
      <c r="EAH15" s="314"/>
      <c r="EAI15" s="314"/>
      <c r="EAJ15" s="314"/>
      <c r="EAK15" s="314"/>
      <c r="EAL15" s="314"/>
      <c r="EAM15" s="314"/>
      <c r="EAN15" s="314"/>
      <c r="EAO15" s="314"/>
      <c r="EAP15" s="314"/>
      <c r="EAQ15" s="314"/>
      <c r="EAR15" s="314"/>
      <c r="EAS15" s="314"/>
      <c r="EAT15" s="314"/>
      <c r="EAU15" s="314"/>
      <c r="EAV15" s="314"/>
      <c r="EAW15" s="314"/>
      <c r="EAX15" s="314"/>
      <c r="EAY15" s="314"/>
      <c r="EAZ15" s="314"/>
      <c r="EBA15" s="314"/>
      <c r="EBB15" s="314"/>
      <c r="EBC15" s="314"/>
      <c r="EBD15" s="314"/>
      <c r="EBE15" s="314"/>
      <c r="EBF15" s="314"/>
      <c r="EBG15" s="314"/>
      <c r="EBH15" s="314"/>
      <c r="EBI15" s="314"/>
      <c r="EBJ15" s="314"/>
      <c r="EBK15" s="314"/>
      <c r="EBL15" s="314"/>
      <c r="EBM15" s="314"/>
      <c r="EBN15" s="314"/>
      <c r="EBO15" s="314"/>
      <c r="EBP15" s="314"/>
      <c r="EBQ15" s="314"/>
      <c r="EBR15" s="314"/>
      <c r="EBS15" s="314"/>
      <c r="EBT15" s="314"/>
      <c r="EBU15" s="314"/>
      <c r="EBV15" s="314"/>
      <c r="EBW15" s="314"/>
      <c r="EBX15" s="314"/>
      <c r="EBY15" s="314"/>
      <c r="EBZ15" s="314"/>
      <c r="ECA15" s="314"/>
      <c r="ECB15" s="314"/>
      <c r="ECC15" s="314"/>
      <c r="ECD15" s="314"/>
      <c r="ECE15" s="314"/>
      <c r="ECF15" s="314"/>
      <c r="ECG15" s="314"/>
      <c r="ECH15" s="314"/>
      <c r="ECI15" s="314"/>
      <c r="ECJ15" s="314"/>
      <c r="ECK15" s="314"/>
      <c r="ECL15" s="314"/>
      <c r="ECM15" s="314"/>
      <c r="ECN15" s="314"/>
      <c r="ECO15" s="314"/>
      <c r="ECP15" s="314"/>
      <c r="ECQ15" s="314"/>
      <c r="ECR15" s="314"/>
      <c r="ECS15" s="314"/>
      <c r="ECT15" s="314"/>
      <c r="ECU15" s="314"/>
      <c r="ECV15" s="314"/>
      <c r="ECW15" s="314"/>
      <c r="ECX15" s="314"/>
      <c r="ECY15" s="314"/>
      <c r="ECZ15" s="314"/>
      <c r="EDA15" s="314"/>
      <c r="EDB15" s="314"/>
      <c r="EDC15" s="314"/>
      <c r="EDD15" s="314"/>
      <c r="EDE15" s="314"/>
      <c r="EDF15" s="314"/>
      <c r="EDG15" s="314"/>
      <c r="EDH15" s="314"/>
      <c r="EDI15" s="314"/>
      <c r="EDJ15" s="314"/>
      <c r="EDK15" s="314"/>
      <c r="EDL15" s="314"/>
      <c r="EDM15" s="314"/>
      <c r="EDN15" s="314"/>
      <c r="EDO15" s="314"/>
      <c r="EDP15" s="314"/>
      <c r="EDQ15" s="314"/>
      <c r="EDR15" s="314"/>
      <c r="EDS15" s="314"/>
      <c r="EDT15" s="314"/>
      <c r="EDU15" s="314"/>
      <c r="EDV15" s="314"/>
      <c r="EDW15" s="314"/>
      <c r="EDX15" s="314"/>
      <c r="EDY15" s="314"/>
      <c r="EDZ15" s="314"/>
      <c r="EEA15" s="314"/>
      <c r="EEB15" s="314"/>
      <c r="EEC15" s="314"/>
      <c r="EED15" s="314"/>
      <c r="EEE15" s="314"/>
      <c r="EEF15" s="314"/>
      <c r="EEG15" s="314"/>
      <c r="EEH15" s="314"/>
      <c r="EEI15" s="314"/>
      <c r="EEJ15" s="314"/>
      <c r="EEK15" s="314"/>
      <c r="EEL15" s="314"/>
      <c r="EEM15" s="314"/>
      <c r="EEN15" s="314"/>
      <c r="EEO15" s="314"/>
      <c r="EEP15" s="314"/>
      <c r="EEQ15" s="314"/>
      <c r="EER15" s="314"/>
      <c r="EES15" s="314"/>
      <c r="EET15" s="314"/>
      <c r="EEU15" s="314"/>
      <c r="EEV15" s="314"/>
      <c r="EEW15" s="314"/>
      <c r="EEX15" s="314"/>
      <c r="EEY15" s="314"/>
      <c r="EEZ15" s="314"/>
      <c r="EFA15" s="314"/>
      <c r="EFB15" s="314"/>
      <c r="EFC15" s="314"/>
      <c r="EFD15" s="314"/>
      <c r="EFE15" s="314"/>
      <c r="EFF15" s="314"/>
      <c r="EFG15" s="314"/>
      <c r="EFH15" s="314"/>
      <c r="EFI15" s="314"/>
      <c r="EFJ15" s="314"/>
      <c r="EFK15" s="314"/>
      <c r="EFL15" s="314"/>
      <c r="EFM15" s="314"/>
      <c r="EFN15" s="314"/>
      <c r="EFO15" s="314"/>
      <c r="EFP15" s="314"/>
      <c r="EFQ15" s="314"/>
      <c r="EFR15" s="314"/>
      <c r="EFS15" s="314"/>
      <c r="EFT15" s="314"/>
      <c r="EFU15" s="314"/>
      <c r="EFV15" s="314"/>
      <c r="EFW15" s="314"/>
      <c r="EFX15" s="314"/>
      <c r="EFY15" s="314"/>
      <c r="EFZ15" s="314"/>
      <c r="EGA15" s="314"/>
      <c r="EGB15" s="314"/>
      <c r="EGC15" s="314"/>
      <c r="EGD15" s="314"/>
      <c r="EGE15" s="314"/>
      <c r="EGF15" s="314"/>
      <c r="EGG15" s="314"/>
      <c r="EGH15" s="314"/>
      <c r="EGI15" s="314"/>
      <c r="EGJ15" s="314"/>
      <c r="EGK15" s="314"/>
      <c r="EGL15" s="314"/>
      <c r="EGM15" s="314"/>
      <c r="EGN15" s="314"/>
      <c r="EGO15" s="314"/>
      <c r="EGP15" s="314"/>
      <c r="EGQ15" s="314"/>
      <c r="EGR15" s="314"/>
      <c r="EGS15" s="314"/>
      <c r="EGT15" s="314"/>
      <c r="EGU15" s="314"/>
      <c r="EGV15" s="314"/>
      <c r="EGW15" s="314"/>
      <c r="EGX15" s="314"/>
      <c r="EGY15" s="314"/>
      <c r="EGZ15" s="314"/>
      <c r="EHA15" s="314"/>
      <c r="EHB15" s="314"/>
      <c r="EHC15" s="314"/>
      <c r="EHD15" s="314"/>
      <c r="EHE15" s="314"/>
      <c r="EHF15" s="314"/>
      <c r="EHG15" s="314"/>
      <c r="EHH15" s="314"/>
      <c r="EHI15" s="314"/>
      <c r="EHJ15" s="314"/>
      <c r="EHK15" s="314"/>
      <c r="EHL15" s="314"/>
      <c r="EHM15" s="314"/>
      <c r="EHN15" s="314"/>
      <c r="EHO15" s="314"/>
      <c r="EHP15" s="314"/>
      <c r="EHQ15" s="314"/>
      <c r="EHR15" s="314"/>
      <c r="EHS15" s="314"/>
      <c r="EHT15" s="314"/>
      <c r="EHU15" s="314"/>
      <c r="EHV15" s="314"/>
      <c r="EHW15" s="314"/>
      <c r="EHX15" s="314"/>
      <c r="EHY15" s="314"/>
      <c r="EHZ15" s="314"/>
      <c r="EIA15" s="314"/>
      <c r="EIB15" s="314"/>
      <c r="EIC15" s="314"/>
      <c r="EID15" s="314"/>
      <c r="EIE15" s="314"/>
      <c r="EIF15" s="314"/>
      <c r="EIG15" s="314"/>
      <c r="EIH15" s="314"/>
      <c r="EII15" s="314"/>
      <c r="EIJ15" s="314"/>
      <c r="EIK15" s="314"/>
      <c r="EIL15" s="314"/>
      <c r="EIM15" s="314"/>
      <c r="EIN15" s="314"/>
      <c r="EIO15" s="314"/>
      <c r="EIP15" s="314"/>
      <c r="EIQ15" s="314"/>
      <c r="EIR15" s="314"/>
      <c r="EIS15" s="314"/>
      <c r="EIT15" s="314"/>
      <c r="EIU15" s="314"/>
      <c r="EIV15" s="314"/>
      <c r="EIW15" s="314"/>
      <c r="EIX15" s="314"/>
      <c r="EIY15" s="314"/>
      <c r="EIZ15" s="314"/>
      <c r="EJA15" s="314"/>
      <c r="EJB15" s="314"/>
      <c r="EJC15" s="314"/>
      <c r="EJD15" s="314"/>
      <c r="EJE15" s="314"/>
      <c r="EJF15" s="314"/>
      <c r="EJG15" s="314"/>
      <c r="EJH15" s="314"/>
      <c r="EJI15" s="314"/>
      <c r="EJJ15" s="314"/>
      <c r="EJK15" s="314"/>
      <c r="EJL15" s="314"/>
      <c r="EJM15" s="314"/>
      <c r="EJN15" s="314"/>
      <c r="EJO15" s="314"/>
      <c r="EJP15" s="314"/>
      <c r="EJQ15" s="314"/>
      <c r="EJR15" s="314"/>
      <c r="EJS15" s="314"/>
      <c r="EJT15" s="314"/>
      <c r="EJU15" s="314"/>
      <c r="EJV15" s="314"/>
      <c r="EJW15" s="314"/>
      <c r="EJX15" s="314"/>
      <c r="EJY15" s="314"/>
      <c r="EJZ15" s="314"/>
      <c r="EKA15" s="314"/>
      <c r="EKB15" s="314"/>
      <c r="EKC15" s="314"/>
      <c r="EKD15" s="314"/>
      <c r="EKE15" s="314"/>
      <c r="EKF15" s="314"/>
      <c r="EKG15" s="314"/>
      <c r="EKH15" s="314"/>
      <c r="EKI15" s="314"/>
      <c r="EKJ15" s="314"/>
      <c r="EKK15" s="314"/>
      <c r="EKL15" s="314"/>
      <c r="EKM15" s="314"/>
      <c r="EKN15" s="314"/>
      <c r="EKO15" s="314"/>
      <c r="EKP15" s="314"/>
      <c r="EKQ15" s="314"/>
      <c r="EKR15" s="314"/>
      <c r="EKS15" s="314"/>
      <c r="EKT15" s="314"/>
      <c r="EKU15" s="314"/>
      <c r="EKV15" s="314"/>
      <c r="EKW15" s="314"/>
      <c r="EKX15" s="314"/>
      <c r="EKY15" s="314"/>
      <c r="EKZ15" s="314"/>
      <c r="ELA15" s="314"/>
      <c r="ELB15" s="314"/>
      <c r="ELC15" s="314"/>
      <c r="ELD15" s="314"/>
      <c r="ELE15" s="314"/>
      <c r="ELF15" s="314"/>
      <c r="ELG15" s="314"/>
      <c r="ELH15" s="314"/>
      <c r="ELI15" s="314"/>
      <c r="ELJ15" s="314"/>
      <c r="ELK15" s="314"/>
      <c r="ELL15" s="314"/>
      <c r="ELM15" s="314"/>
      <c r="ELN15" s="314"/>
      <c r="ELO15" s="314"/>
      <c r="ELP15" s="314"/>
      <c r="ELQ15" s="314"/>
      <c r="ELR15" s="314"/>
      <c r="ELS15" s="314"/>
      <c r="ELT15" s="314"/>
      <c r="ELU15" s="314"/>
      <c r="ELV15" s="314"/>
      <c r="ELW15" s="314"/>
      <c r="ELX15" s="314"/>
      <c r="ELY15" s="314"/>
      <c r="ELZ15" s="314"/>
      <c r="EMA15" s="314"/>
      <c r="EMB15" s="314"/>
      <c r="EMC15" s="314"/>
      <c r="EMD15" s="314"/>
      <c r="EME15" s="314"/>
      <c r="EMF15" s="314"/>
      <c r="EMG15" s="314"/>
      <c r="EMH15" s="314"/>
      <c r="EMI15" s="314"/>
      <c r="EMJ15" s="314"/>
      <c r="EMK15" s="314"/>
      <c r="EML15" s="314"/>
      <c r="EMM15" s="314"/>
      <c r="EMN15" s="314"/>
      <c r="EMO15" s="314"/>
      <c r="EMP15" s="314"/>
      <c r="EMQ15" s="314"/>
      <c r="EMR15" s="314"/>
      <c r="EMS15" s="314"/>
      <c r="EMT15" s="314"/>
      <c r="EMU15" s="314"/>
      <c r="EMV15" s="314"/>
      <c r="EMW15" s="314"/>
      <c r="EMX15" s="314"/>
      <c r="EMY15" s="314"/>
      <c r="EMZ15" s="314"/>
      <c r="ENA15" s="314"/>
      <c r="ENB15" s="314"/>
      <c r="ENC15" s="314"/>
      <c r="END15" s="314"/>
      <c r="ENE15" s="314"/>
      <c r="ENF15" s="314"/>
      <c r="ENG15" s="314"/>
      <c r="ENH15" s="314"/>
      <c r="ENI15" s="314"/>
      <c r="ENJ15" s="314"/>
      <c r="ENK15" s="314"/>
      <c r="ENL15" s="314"/>
      <c r="ENM15" s="314"/>
      <c r="ENN15" s="314"/>
      <c r="ENO15" s="314"/>
      <c r="ENP15" s="314"/>
      <c r="ENQ15" s="314"/>
      <c r="ENR15" s="314"/>
      <c r="ENS15" s="314"/>
      <c r="ENT15" s="314"/>
      <c r="ENU15" s="314"/>
      <c r="ENV15" s="314"/>
      <c r="ENW15" s="314"/>
      <c r="ENX15" s="314"/>
      <c r="ENY15" s="314"/>
      <c r="ENZ15" s="314"/>
      <c r="EOA15" s="314"/>
      <c r="EOB15" s="314"/>
      <c r="EOC15" s="314"/>
      <c r="EOD15" s="314"/>
      <c r="EOE15" s="314"/>
      <c r="EOF15" s="314"/>
      <c r="EOG15" s="314"/>
      <c r="EOH15" s="314"/>
      <c r="EOI15" s="314"/>
      <c r="EOJ15" s="314"/>
      <c r="EOK15" s="314"/>
      <c r="EOL15" s="314"/>
      <c r="EOM15" s="314"/>
      <c r="EON15" s="314"/>
      <c r="EOO15" s="314"/>
      <c r="EOP15" s="314"/>
      <c r="EOQ15" s="314"/>
      <c r="EOR15" s="314"/>
      <c r="EOS15" s="314"/>
      <c r="EOT15" s="314"/>
      <c r="EOU15" s="314"/>
      <c r="EOV15" s="314"/>
      <c r="EOW15" s="314"/>
      <c r="EOX15" s="314"/>
      <c r="EOY15" s="314"/>
      <c r="EOZ15" s="314"/>
      <c r="EPA15" s="314"/>
      <c r="EPB15" s="314"/>
      <c r="EPC15" s="314"/>
      <c r="EPD15" s="314"/>
      <c r="EPE15" s="314"/>
      <c r="EPF15" s="314"/>
      <c r="EPG15" s="314"/>
      <c r="EPH15" s="314"/>
      <c r="EPI15" s="314"/>
      <c r="EPJ15" s="314"/>
      <c r="EPK15" s="314"/>
      <c r="EPL15" s="314"/>
      <c r="EPM15" s="314"/>
      <c r="EPN15" s="314"/>
      <c r="EPO15" s="314"/>
      <c r="EPP15" s="314"/>
      <c r="EPQ15" s="314"/>
      <c r="EPR15" s="314"/>
      <c r="EPS15" s="314"/>
      <c r="EPT15" s="314"/>
      <c r="EPU15" s="314"/>
      <c r="EPV15" s="314"/>
      <c r="EPW15" s="314"/>
      <c r="EPX15" s="314"/>
      <c r="EPY15" s="314"/>
      <c r="EPZ15" s="314"/>
      <c r="EQA15" s="314"/>
      <c r="EQB15" s="314"/>
      <c r="EQC15" s="314"/>
      <c r="EQD15" s="314"/>
      <c r="EQE15" s="314"/>
      <c r="EQF15" s="314"/>
      <c r="EQG15" s="314"/>
      <c r="EQH15" s="314"/>
      <c r="EQI15" s="314"/>
      <c r="EQJ15" s="314"/>
      <c r="EQK15" s="314"/>
      <c r="EQL15" s="314"/>
      <c r="EQM15" s="314"/>
      <c r="EQN15" s="314"/>
      <c r="EQO15" s="314"/>
      <c r="EQP15" s="314"/>
      <c r="EQQ15" s="314"/>
      <c r="EQR15" s="314"/>
      <c r="EQS15" s="314"/>
      <c r="EQT15" s="314"/>
      <c r="EQU15" s="314"/>
      <c r="EQV15" s="314"/>
      <c r="EQW15" s="314"/>
      <c r="EQX15" s="314"/>
      <c r="EQY15" s="314"/>
      <c r="EQZ15" s="314"/>
      <c r="ERA15" s="314"/>
      <c r="ERB15" s="314"/>
      <c r="ERC15" s="314"/>
      <c r="ERD15" s="314"/>
      <c r="ERE15" s="314"/>
      <c r="ERF15" s="314"/>
      <c r="ERG15" s="314"/>
      <c r="ERH15" s="314"/>
      <c r="ERI15" s="314"/>
      <c r="ERJ15" s="314"/>
      <c r="ERK15" s="314"/>
      <c r="ERL15" s="314"/>
      <c r="ERM15" s="314"/>
      <c r="ERN15" s="314"/>
      <c r="ERO15" s="314"/>
      <c r="ERP15" s="314"/>
      <c r="ERQ15" s="314"/>
      <c r="ERR15" s="314"/>
      <c r="ERS15" s="314"/>
      <c r="ERT15" s="314"/>
      <c r="ERU15" s="314"/>
      <c r="ERV15" s="314"/>
      <c r="ERW15" s="314"/>
      <c r="ERX15" s="314"/>
      <c r="ERY15" s="314"/>
      <c r="ERZ15" s="314"/>
      <c r="ESA15" s="314"/>
      <c r="ESB15" s="314"/>
      <c r="ESC15" s="314"/>
      <c r="ESD15" s="314"/>
      <c r="ESE15" s="314"/>
      <c r="ESF15" s="314"/>
      <c r="ESG15" s="314"/>
      <c r="ESH15" s="314"/>
      <c r="ESI15" s="314"/>
      <c r="ESJ15" s="314"/>
      <c r="ESK15" s="314"/>
      <c r="ESL15" s="314"/>
      <c r="ESM15" s="314"/>
      <c r="ESN15" s="314"/>
      <c r="ESO15" s="314"/>
      <c r="ESP15" s="314"/>
      <c r="ESQ15" s="314"/>
      <c r="ESR15" s="314"/>
      <c r="ESS15" s="314"/>
      <c r="EST15" s="314"/>
      <c r="ESU15" s="314"/>
      <c r="ESV15" s="314"/>
      <c r="ESW15" s="314"/>
      <c r="ESX15" s="314"/>
      <c r="ESY15" s="314"/>
      <c r="ESZ15" s="314"/>
      <c r="ETA15" s="314"/>
      <c r="ETB15" s="314"/>
      <c r="ETC15" s="314"/>
      <c r="ETD15" s="314"/>
      <c r="ETE15" s="314"/>
      <c r="ETF15" s="314"/>
      <c r="ETG15" s="314"/>
      <c r="ETH15" s="314"/>
      <c r="ETI15" s="314"/>
      <c r="ETJ15" s="314"/>
      <c r="ETK15" s="314"/>
      <c r="ETL15" s="314"/>
      <c r="ETM15" s="314"/>
      <c r="ETN15" s="314"/>
      <c r="ETO15" s="314"/>
      <c r="ETP15" s="314"/>
      <c r="ETQ15" s="314"/>
      <c r="ETR15" s="314"/>
      <c r="ETS15" s="314"/>
      <c r="ETT15" s="314"/>
      <c r="ETU15" s="314"/>
      <c r="ETV15" s="314"/>
      <c r="ETW15" s="314"/>
      <c r="ETX15" s="314"/>
      <c r="ETY15" s="314"/>
      <c r="ETZ15" s="314"/>
      <c r="EUA15" s="314"/>
      <c r="EUB15" s="314"/>
      <c r="EUC15" s="314"/>
      <c r="EUD15" s="314"/>
      <c r="EUE15" s="314"/>
      <c r="EUF15" s="314"/>
      <c r="EUG15" s="314"/>
      <c r="EUH15" s="314"/>
      <c r="EUI15" s="314"/>
      <c r="EUJ15" s="314"/>
      <c r="EUK15" s="314"/>
      <c r="EUL15" s="314"/>
      <c r="EUM15" s="314"/>
      <c r="EUN15" s="314"/>
      <c r="EUO15" s="314"/>
      <c r="EUP15" s="314"/>
      <c r="EUQ15" s="314"/>
      <c r="EUR15" s="314"/>
      <c r="EUS15" s="314"/>
      <c r="EUT15" s="314"/>
      <c r="EUU15" s="314"/>
      <c r="EUV15" s="314"/>
      <c r="EUW15" s="314"/>
      <c r="EUX15" s="314"/>
      <c r="EUY15" s="314"/>
      <c r="EUZ15" s="314"/>
      <c r="EVA15" s="314"/>
      <c r="EVB15" s="314"/>
      <c r="EVC15" s="314"/>
      <c r="EVD15" s="314"/>
      <c r="EVE15" s="314"/>
      <c r="EVF15" s="314"/>
      <c r="EVG15" s="314"/>
      <c r="EVH15" s="314"/>
      <c r="EVI15" s="314"/>
      <c r="EVJ15" s="314"/>
      <c r="EVK15" s="314"/>
      <c r="EVL15" s="314"/>
      <c r="EVM15" s="314"/>
      <c r="EVN15" s="314"/>
      <c r="EVO15" s="314"/>
      <c r="EVP15" s="314"/>
      <c r="EVQ15" s="314"/>
      <c r="EVR15" s="314"/>
      <c r="EVS15" s="314"/>
      <c r="EVT15" s="314"/>
      <c r="EVU15" s="314"/>
      <c r="EVV15" s="314"/>
      <c r="EVW15" s="314"/>
      <c r="EVX15" s="314"/>
      <c r="EVY15" s="314"/>
      <c r="EVZ15" s="314"/>
      <c r="EWA15" s="314"/>
      <c r="EWB15" s="314"/>
      <c r="EWC15" s="314"/>
      <c r="EWD15" s="314"/>
      <c r="EWE15" s="314"/>
      <c r="EWF15" s="314"/>
      <c r="EWG15" s="314"/>
      <c r="EWH15" s="314"/>
      <c r="EWI15" s="314"/>
      <c r="EWJ15" s="314"/>
      <c r="EWK15" s="314"/>
      <c r="EWL15" s="314"/>
      <c r="EWM15" s="314"/>
      <c r="EWN15" s="314"/>
      <c r="EWO15" s="314"/>
      <c r="EWP15" s="314"/>
      <c r="EWQ15" s="314"/>
      <c r="EWR15" s="314"/>
      <c r="EWS15" s="314"/>
      <c r="EWT15" s="314"/>
      <c r="EWU15" s="314"/>
      <c r="EWV15" s="314"/>
      <c r="EWW15" s="314"/>
      <c r="EWX15" s="314"/>
      <c r="EWY15" s="314"/>
      <c r="EWZ15" s="314"/>
      <c r="EXA15" s="314"/>
      <c r="EXB15" s="314"/>
      <c r="EXC15" s="314"/>
      <c r="EXD15" s="314"/>
      <c r="EXE15" s="314"/>
      <c r="EXF15" s="314"/>
      <c r="EXG15" s="314"/>
      <c r="EXH15" s="314"/>
      <c r="EXI15" s="314"/>
      <c r="EXJ15" s="314"/>
      <c r="EXK15" s="314"/>
      <c r="EXL15" s="314"/>
      <c r="EXM15" s="314"/>
      <c r="EXN15" s="314"/>
      <c r="EXO15" s="314"/>
      <c r="EXP15" s="314"/>
      <c r="EXQ15" s="314"/>
      <c r="EXR15" s="314"/>
      <c r="EXS15" s="314"/>
      <c r="EXT15" s="314"/>
      <c r="EXU15" s="314"/>
      <c r="EXV15" s="314"/>
      <c r="EXW15" s="314"/>
      <c r="EXX15" s="314"/>
      <c r="EXY15" s="314"/>
      <c r="EXZ15" s="314"/>
      <c r="EYA15" s="314"/>
      <c r="EYB15" s="314"/>
      <c r="EYC15" s="314"/>
      <c r="EYD15" s="314"/>
      <c r="EYE15" s="314"/>
      <c r="EYF15" s="314"/>
      <c r="EYG15" s="314"/>
      <c r="EYH15" s="314"/>
      <c r="EYI15" s="314"/>
      <c r="EYJ15" s="314"/>
      <c r="EYK15" s="314"/>
      <c r="EYL15" s="314"/>
      <c r="EYM15" s="314"/>
      <c r="EYN15" s="314"/>
      <c r="EYO15" s="314"/>
      <c r="EYP15" s="314"/>
      <c r="EYQ15" s="314"/>
      <c r="EYR15" s="314"/>
      <c r="EYS15" s="314"/>
      <c r="EYT15" s="314"/>
      <c r="EYU15" s="314"/>
      <c r="EYV15" s="314"/>
      <c r="EYW15" s="314"/>
      <c r="EYX15" s="314"/>
      <c r="EYY15" s="314"/>
      <c r="EYZ15" s="314"/>
      <c r="EZA15" s="314"/>
      <c r="EZB15" s="314"/>
      <c r="EZC15" s="314"/>
      <c r="EZD15" s="314"/>
      <c r="EZE15" s="314"/>
      <c r="EZF15" s="314"/>
      <c r="EZG15" s="314"/>
      <c r="EZH15" s="314"/>
      <c r="EZI15" s="314"/>
      <c r="EZJ15" s="314"/>
      <c r="EZK15" s="314"/>
      <c r="EZL15" s="314"/>
      <c r="EZM15" s="314"/>
      <c r="EZN15" s="314"/>
      <c r="EZO15" s="314"/>
      <c r="EZP15" s="314"/>
      <c r="EZQ15" s="314"/>
      <c r="EZR15" s="314"/>
      <c r="EZS15" s="314"/>
      <c r="EZT15" s="314"/>
      <c r="EZU15" s="314"/>
      <c r="EZV15" s="314"/>
      <c r="EZW15" s="314"/>
      <c r="EZX15" s="314"/>
      <c r="EZY15" s="314"/>
      <c r="EZZ15" s="314"/>
      <c r="FAA15" s="314"/>
      <c r="FAB15" s="314"/>
      <c r="FAC15" s="314"/>
      <c r="FAD15" s="314"/>
      <c r="FAE15" s="314"/>
      <c r="FAF15" s="314"/>
      <c r="FAG15" s="314"/>
      <c r="FAH15" s="314"/>
      <c r="FAI15" s="314"/>
      <c r="FAJ15" s="314"/>
      <c r="FAK15" s="314"/>
      <c r="FAL15" s="314"/>
      <c r="FAM15" s="314"/>
      <c r="FAN15" s="314"/>
      <c r="FAO15" s="314"/>
      <c r="FAP15" s="314"/>
      <c r="FAQ15" s="314"/>
      <c r="FAR15" s="314"/>
      <c r="FAS15" s="314"/>
      <c r="FAT15" s="314"/>
      <c r="FAU15" s="314"/>
      <c r="FAV15" s="314"/>
      <c r="FAW15" s="314"/>
      <c r="FAX15" s="314"/>
      <c r="FAY15" s="314"/>
      <c r="FAZ15" s="314"/>
      <c r="FBA15" s="314"/>
      <c r="FBB15" s="314"/>
      <c r="FBC15" s="314"/>
      <c r="FBD15" s="314"/>
      <c r="FBE15" s="314"/>
      <c r="FBF15" s="314"/>
      <c r="FBG15" s="314"/>
      <c r="FBH15" s="314"/>
      <c r="FBI15" s="314"/>
      <c r="FBJ15" s="314"/>
      <c r="FBK15" s="314"/>
      <c r="FBL15" s="314"/>
      <c r="FBM15" s="314"/>
      <c r="FBN15" s="314"/>
      <c r="FBO15" s="314"/>
      <c r="FBP15" s="314"/>
      <c r="FBQ15" s="314"/>
      <c r="FBR15" s="314"/>
      <c r="FBS15" s="314"/>
      <c r="FBT15" s="314"/>
      <c r="FBU15" s="314"/>
      <c r="FBV15" s="314"/>
      <c r="FBW15" s="314"/>
      <c r="FBX15" s="314"/>
      <c r="FBY15" s="314"/>
      <c r="FBZ15" s="314"/>
      <c r="FCA15" s="314"/>
      <c r="FCB15" s="314"/>
      <c r="FCC15" s="314"/>
      <c r="FCD15" s="314"/>
      <c r="FCE15" s="314"/>
      <c r="FCF15" s="314"/>
      <c r="FCG15" s="314"/>
      <c r="FCH15" s="314"/>
      <c r="FCI15" s="314"/>
      <c r="FCJ15" s="314"/>
      <c r="FCK15" s="314"/>
      <c r="FCL15" s="314"/>
      <c r="FCM15" s="314"/>
      <c r="FCN15" s="314"/>
      <c r="FCO15" s="314"/>
      <c r="FCP15" s="314"/>
      <c r="FCQ15" s="314"/>
      <c r="FCR15" s="314"/>
      <c r="FCS15" s="314"/>
      <c r="FCT15" s="314"/>
      <c r="FCU15" s="314"/>
      <c r="FCV15" s="314"/>
      <c r="FCW15" s="314"/>
      <c r="FCX15" s="314"/>
      <c r="FCY15" s="314"/>
      <c r="FCZ15" s="314"/>
      <c r="FDA15" s="314"/>
      <c r="FDB15" s="314"/>
      <c r="FDC15" s="314"/>
      <c r="FDD15" s="314"/>
      <c r="FDE15" s="314"/>
      <c r="FDF15" s="314"/>
      <c r="FDG15" s="314"/>
      <c r="FDH15" s="314"/>
      <c r="FDI15" s="314"/>
      <c r="FDJ15" s="314"/>
      <c r="FDK15" s="314"/>
      <c r="FDL15" s="314"/>
      <c r="FDM15" s="314"/>
      <c r="FDN15" s="314"/>
      <c r="FDO15" s="314"/>
      <c r="FDP15" s="314"/>
      <c r="FDQ15" s="314"/>
      <c r="FDR15" s="314"/>
      <c r="FDS15" s="314"/>
      <c r="FDT15" s="314"/>
      <c r="FDU15" s="314"/>
      <c r="FDV15" s="314"/>
      <c r="FDW15" s="314"/>
      <c r="FDX15" s="314"/>
      <c r="FDY15" s="314"/>
      <c r="FDZ15" s="314"/>
      <c r="FEA15" s="314"/>
      <c r="FEB15" s="314"/>
      <c r="FEC15" s="314"/>
      <c r="FED15" s="314"/>
      <c r="FEE15" s="314"/>
      <c r="FEF15" s="314"/>
      <c r="FEG15" s="314"/>
      <c r="FEH15" s="314"/>
      <c r="FEI15" s="314"/>
      <c r="FEJ15" s="314"/>
      <c r="FEK15" s="314"/>
      <c r="FEL15" s="314"/>
      <c r="FEM15" s="314"/>
      <c r="FEN15" s="314"/>
      <c r="FEO15" s="314"/>
      <c r="FEP15" s="314"/>
      <c r="FEQ15" s="314"/>
      <c r="FER15" s="314"/>
      <c r="FES15" s="314"/>
      <c r="FET15" s="314"/>
      <c r="FEU15" s="314"/>
      <c r="FEV15" s="314"/>
      <c r="FEW15" s="314"/>
      <c r="FEX15" s="314"/>
      <c r="FEY15" s="314"/>
      <c r="FEZ15" s="314"/>
      <c r="FFA15" s="314"/>
      <c r="FFB15" s="314"/>
      <c r="FFC15" s="314"/>
      <c r="FFD15" s="314"/>
      <c r="FFE15" s="314"/>
      <c r="FFF15" s="314"/>
      <c r="FFG15" s="314"/>
      <c r="FFH15" s="314"/>
      <c r="FFI15" s="314"/>
      <c r="FFJ15" s="314"/>
      <c r="FFK15" s="314"/>
      <c r="FFL15" s="314"/>
      <c r="FFM15" s="314"/>
      <c r="FFN15" s="314"/>
      <c r="FFO15" s="314"/>
      <c r="FFP15" s="314"/>
      <c r="FFQ15" s="314"/>
      <c r="FFR15" s="314"/>
      <c r="FFS15" s="314"/>
      <c r="FFT15" s="314"/>
      <c r="FFU15" s="314"/>
      <c r="FFV15" s="314"/>
      <c r="FFW15" s="314"/>
      <c r="FFX15" s="314"/>
      <c r="FFY15" s="314"/>
      <c r="FFZ15" s="314"/>
      <c r="FGA15" s="314"/>
      <c r="FGB15" s="314"/>
      <c r="FGC15" s="314"/>
      <c r="FGD15" s="314"/>
      <c r="FGE15" s="314"/>
      <c r="FGF15" s="314"/>
      <c r="FGG15" s="314"/>
      <c r="FGH15" s="314"/>
      <c r="FGI15" s="314"/>
      <c r="FGJ15" s="314"/>
      <c r="FGK15" s="314"/>
      <c r="FGL15" s="314"/>
      <c r="FGM15" s="314"/>
      <c r="FGN15" s="314"/>
      <c r="FGO15" s="314"/>
      <c r="FGP15" s="314"/>
      <c r="FGQ15" s="314"/>
      <c r="FGR15" s="314"/>
      <c r="FGS15" s="314"/>
      <c r="FGT15" s="314"/>
      <c r="FGU15" s="314"/>
      <c r="FGV15" s="314"/>
      <c r="FGW15" s="314"/>
      <c r="FGX15" s="314"/>
      <c r="FGY15" s="314"/>
      <c r="FGZ15" s="314"/>
      <c r="FHA15" s="314"/>
      <c r="FHB15" s="314"/>
      <c r="FHC15" s="314"/>
      <c r="FHD15" s="314"/>
      <c r="FHE15" s="314"/>
      <c r="FHF15" s="314"/>
      <c r="FHG15" s="314"/>
      <c r="FHH15" s="314"/>
      <c r="FHI15" s="314"/>
      <c r="FHJ15" s="314"/>
      <c r="FHK15" s="314"/>
      <c r="FHL15" s="314"/>
      <c r="FHM15" s="314"/>
      <c r="FHN15" s="314"/>
      <c r="FHO15" s="314"/>
      <c r="FHP15" s="314"/>
      <c r="FHQ15" s="314"/>
      <c r="FHR15" s="314"/>
      <c r="FHS15" s="314"/>
      <c r="FHT15" s="314"/>
      <c r="FHU15" s="314"/>
      <c r="FHV15" s="314"/>
      <c r="FHW15" s="314"/>
      <c r="FHX15" s="314"/>
      <c r="FHY15" s="314"/>
      <c r="FHZ15" s="314"/>
      <c r="FIA15" s="314"/>
      <c r="FIB15" s="314"/>
      <c r="FIC15" s="314"/>
      <c r="FID15" s="314"/>
      <c r="FIE15" s="314"/>
      <c r="FIF15" s="314"/>
      <c r="FIG15" s="314"/>
      <c r="FIH15" s="314"/>
      <c r="FII15" s="314"/>
      <c r="FIJ15" s="314"/>
      <c r="FIK15" s="314"/>
      <c r="FIL15" s="314"/>
      <c r="FIM15" s="314"/>
      <c r="FIN15" s="314"/>
      <c r="FIO15" s="314"/>
      <c r="FIP15" s="314"/>
      <c r="FIQ15" s="314"/>
      <c r="FIR15" s="314"/>
      <c r="FIS15" s="314"/>
      <c r="FIT15" s="314"/>
      <c r="FIU15" s="314"/>
      <c r="FIV15" s="314"/>
      <c r="FIW15" s="314"/>
      <c r="FIX15" s="314"/>
      <c r="FIY15" s="314"/>
      <c r="FIZ15" s="314"/>
      <c r="FJA15" s="314"/>
      <c r="FJB15" s="314"/>
      <c r="FJC15" s="314"/>
      <c r="FJD15" s="314"/>
      <c r="FJE15" s="314"/>
      <c r="FJF15" s="314"/>
      <c r="FJG15" s="314"/>
      <c r="FJH15" s="314"/>
      <c r="FJI15" s="314"/>
      <c r="FJJ15" s="314"/>
      <c r="FJK15" s="314"/>
      <c r="FJL15" s="314"/>
      <c r="FJM15" s="314"/>
      <c r="FJN15" s="314"/>
      <c r="FJO15" s="314"/>
      <c r="FJP15" s="314"/>
      <c r="FJQ15" s="314"/>
      <c r="FJR15" s="314"/>
      <c r="FJS15" s="314"/>
      <c r="FJT15" s="314"/>
      <c r="FJU15" s="314"/>
      <c r="FJV15" s="314"/>
      <c r="FJW15" s="314"/>
      <c r="FJX15" s="314"/>
      <c r="FJY15" s="314"/>
      <c r="FJZ15" s="314"/>
      <c r="FKA15" s="314"/>
      <c r="FKB15" s="314"/>
      <c r="FKC15" s="314"/>
      <c r="FKD15" s="314"/>
      <c r="FKE15" s="314"/>
      <c r="FKF15" s="314"/>
      <c r="FKG15" s="314"/>
      <c r="FKH15" s="314"/>
      <c r="FKI15" s="314"/>
      <c r="FKJ15" s="314"/>
      <c r="FKK15" s="314"/>
      <c r="FKL15" s="314"/>
      <c r="FKM15" s="314"/>
      <c r="FKN15" s="314"/>
      <c r="FKO15" s="314"/>
      <c r="FKP15" s="314"/>
      <c r="FKQ15" s="314"/>
      <c r="FKR15" s="314"/>
      <c r="FKS15" s="314"/>
      <c r="FKT15" s="314"/>
      <c r="FKU15" s="314"/>
      <c r="FKV15" s="314"/>
      <c r="FKW15" s="314"/>
      <c r="FKX15" s="314"/>
      <c r="FKY15" s="314"/>
      <c r="FKZ15" s="314"/>
      <c r="FLA15" s="314"/>
      <c r="FLB15" s="314"/>
      <c r="FLC15" s="314"/>
      <c r="FLD15" s="314"/>
      <c r="FLE15" s="314"/>
      <c r="FLF15" s="314"/>
      <c r="FLG15" s="314"/>
      <c r="FLH15" s="314"/>
      <c r="FLI15" s="314"/>
      <c r="FLJ15" s="314"/>
      <c r="FLK15" s="314"/>
      <c r="FLL15" s="314"/>
      <c r="FLM15" s="314"/>
      <c r="FLN15" s="314"/>
      <c r="FLO15" s="314"/>
      <c r="FLP15" s="314"/>
      <c r="FLQ15" s="314"/>
      <c r="FLR15" s="314"/>
      <c r="FLS15" s="314"/>
      <c r="FLT15" s="314"/>
      <c r="FLU15" s="314"/>
      <c r="FLV15" s="314"/>
      <c r="FLW15" s="314"/>
      <c r="FLX15" s="314"/>
      <c r="FLY15" s="314"/>
      <c r="FLZ15" s="314"/>
      <c r="FMA15" s="314"/>
      <c r="FMB15" s="314"/>
      <c r="FMC15" s="314"/>
      <c r="FMD15" s="314"/>
      <c r="FME15" s="314"/>
      <c r="FMF15" s="314"/>
      <c r="FMG15" s="314"/>
      <c r="FMH15" s="314"/>
      <c r="FMI15" s="314"/>
      <c r="FMJ15" s="314"/>
      <c r="FMK15" s="314"/>
      <c r="FML15" s="314"/>
      <c r="FMM15" s="314"/>
      <c r="FMN15" s="314"/>
      <c r="FMO15" s="314"/>
      <c r="FMP15" s="314"/>
      <c r="FMQ15" s="314"/>
      <c r="FMR15" s="314"/>
      <c r="FMS15" s="314"/>
      <c r="FMT15" s="314"/>
      <c r="FMU15" s="314"/>
      <c r="FMV15" s="314"/>
      <c r="FMW15" s="314"/>
      <c r="FMX15" s="314"/>
      <c r="FMY15" s="314"/>
      <c r="FMZ15" s="314"/>
      <c r="FNA15" s="314"/>
      <c r="FNB15" s="314"/>
      <c r="FNC15" s="314"/>
      <c r="FND15" s="314"/>
      <c r="FNE15" s="314"/>
      <c r="FNF15" s="314"/>
      <c r="FNG15" s="314"/>
      <c r="FNH15" s="314"/>
      <c r="FNI15" s="314"/>
      <c r="FNJ15" s="314"/>
      <c r="FNK15" s="314"/>
      <c r="FNL15" s="314"/>
      <c r="FNM15" s="314"/>
      <c r="FNN15" s="314"/>
      <c r="FNO15" s="314"/>
      <c r="FNP15" s="314"/>
      <c r="FNQ15" s="314"/>
      <c r="FNR15" s="314"/>
      <c r="FNS15" s="314"/>
      <c r="FNT15" s="314"/>
      <c r="FNU15" s="314"/>
      <c r="FNV15" s="314"/>
      <c r="FNW15" s="314"/>
      <c r="FNX15" s="314"/>
      <c r="FNY15" s="314"/>
      <c r="FNZ15" s="314"/>
      <c r="FOA15" s="314"/>
      <c r="FOB15" s="314"/>
      <c r="FOC15" s="314"/>
      <c r="FOD15" s="314"/>
      <c r="FOE15" s="314"/>
      <c r="FOF15" s="314"/>
      <c r="FOG15" s="314"/>
      <c r="FOH15" s="314"/>
      <c r="FOI15" s="314"/>
      <c r="FOJ15" s="314"/>
      <c r="FOK15" s="314"/>
      <c r="FOL15" s="314"/>
      <c r="FOM15" s="314"/>
      <c r="FON15" s="314"/>
      <c r="FOO15" s="314"/>
      <c r="FOP15" s="314"/>
      <c r="FOQ15" s="314"/>
      <c r="FOR15" s="314"/>
      <c r="FOS15" s="314"/>
      <c r="FOT15" s="314"/>
      <c r="FOU15" s="314"/>
      <c r="FOV15" s="314"/>
      <c r="FOW15" s="314"/>
      <c r="FOX15" s="314"/>
      <c r="FOY15" s="314"/>
      <c r="FOZ15" s="314"/>
      <c r="FPA15" s="314"/>
      <c r="FPB15" s="314"/>
      <c r="FPC15" s="314"/>
      <c r="FPD15" s="314"/>
      <c r="FPE15" s="314"/>
      <c r="FPF15" s="314"/>
      <c r="FPG15" s="314"/>
      <c r="FPH15" s="314"/>
      <c r="FPI15" s="314"/>
      <c r="FPJ15" s="314"/>
      <c r="FPK15" s="314"/>
      <c r="FPL15" s="314"/>
      <c r="FPM15" s="314"/>
      <c r="FPN15" s="314"/>
      <c r="FPO15" s="314"/>
      <c r="FPP15" s="314"/>
      <c r="FPQ15" s="314"/>
      <c r="FPR15" s="314"/>
      <c r="FPS15" s="314"/>
      <c r="FPT15" s="314"/>
      <c r="FPU15" s="314"/>
      <c r="FPV15" s="314"/>
      <c r="FPW15" s="314"/>
      <c r="FPX15" s="314"/>
      <c r="FPY15" s="314"/>
      <c r="FPZ15" s="314"/>
      <c r="FQA15" s="314"/>
      <c r="FQB15" s="314"/>
      <c r="FQC15" s="314"/>
      <c r="FQD15" s="314"/>
      <c r="FQE15" s="314"/>
      <c r="FQF15" s="314"/>
      <c r="FQG15" s="314"/>
      <c r="FQH15" s="314"/>
      <c r="FQI15" s="314"/>
      <c r="FQJ15" s="314"/>
      <c r="FQK15" s="314"/>
      <c r="FQL15" s="314"/>
      <c r="FQM15" s="314"/>
      <c r="FQN15" s="314"/>
      <c r="FQO15" s="314"/>
      <c r="FQP15" s="314"/>
      <c r="FQQ15" s="314"/>
      <c r="FQR15" s="314"/>
      <c r="FQS15" s="314"/>
      <c r="FQT15" s="314"/>
      <c r="FQU15" s="314"/>
      <c r="FQV15" s="314"/>
      <c r="FQW15" s="314"/>
      <c r="FQX15" s="314"/>
      <c r="FQY15" s="314"/>
      <c r="FQZ15" s="314"/>
      <c r="FRA15" s="314"/>
      <c r="FRB15" s="314"/>
      <c r="FRC15" s="314"/>
      <c r="FRD15" s="314"/>
      <c r="FRE15" s="314"/>
      <c r="FRF15" s="314"/>
      <c r="FRG15" s="314"/>
      <c r="FRH15" s="314"/>
      <c r="FRI15" s="314"/>
      <c r="FRJ15" s="314"/>
      <c r="FRK15" s="314"/>
      <c r="FRL15" s="314"/>
      <c r="FRM15" s="314"/>
      <c r="FRN15" s="314"/>
      <c r="FRO15" s="314"/>
      <c r="FRP15" s="314"/>
      <c r="FRQ15" s="314"/>
      <c r="FRR15" s="314"/>
      <c r="FRS15" s="314"/>
      <c r="FRT15" s="314"/>
      <c r="FRU15" s="314"/>
      <c r="FRV15" s="314"/>
      <c r="FRW15" s="314"/>
      <c r="FRX15" s="314"/>
      <c r="FRY15" s="314"/>
      <c r="FRZ15" s="314"/>
      <c r="FSA15" s="314"/>
      <c r="FSB15" s="314"/>
      <c r="FSC15" s="314"/>
      <c r="FSD15" s="314"/>
      <c r="FSE15" s="314"/>
      <c r="FSF15" s="314"/>
      <c r="FSG15" s="314"/>
      <c r="FSH15" s="314"/>
      <c r="FSI15" s="314"/>
      <c r="FSJ15" s="314"/>
      <c r="FSK15" s="314"/>
      <c r="FSL15" s="314"/>
      <c r="FSM15" s="314"/>
      <c r="FSN15" s="314"/>
      <c r="FSO15" s="314"/>
      <c r="FSP15" s="314"/>
      <c r="FSQ15" s="314"/>
      <c r="FSR15" s="314"/>
      <c r="FSS15" s="314"/>
      <c r="FST15" s="314"/>
      <c r="FSU15" s="314"/>
      <c r="FSV15" s="314"/>
      <c r="FSW15" s="314"/>
      <c r="FSX15" s="314"/>
      <c r="FSY15" s="314"/>
      <c r="FSZ15" s="314"/>
      <c r="FTA15" s="314"/>
      <c r="FTB15" s="314"/>
      <c r="FTC15" s="314"/>
      <c r="FTD15" s="314"/>
      <c r="FTE15" s="314"/>
      <c r="FTF15" s="314"/>
      <c r="FTG15" s="314"/>
      <c r="FTH15" s="314"/>
      <c r="FTI15" s="314"/>
      <c r="FTJ15" s="314"/>
      <c r="FTK15" s="314"/>
      <c r="FTL15" s="314"/>
      <c r="FTM15" s="314"/>
      <c r="FTN15" s="314"/>
      <c r="FTO15" s="314"/>
      <c r="FTP15" s="314"/>
      <c r="FTQ15" s="314"/>
      <c r="FTR15" s="314"/>
      <c r="FTS15" s="314"/>
      <c r="FTT15" s="314"/>
      <c r="FTU15" s="314"/>
      <c r="FTV15" s="314"/>
      <c r="FTW15" s="314"/>
      <c r="FTX15" s="314"/>
      <c r="FTY15" s="314"/>
      <c r="FTZ15" s="314"/>
      <c r="FUA15" s="314"/>
      <c r="FUB15" s="314"/>
      <c r="FUC15" s="314"/>
      <c r="FUD15" s="314"/>
      <c r="FUE15" s="314"/>
      <c r="FUF15" s="314"/>
      <c r="FUG15" s="314"/>
      <c r="FUH15" s="314"/>
      <c r="FUI15" s="314"/>
      <c r="FUJ15" s="314"/>
      <c r="FUK15" s="314"/>
      <c r="FUL15" s="314"/>
      <c r="FUM15" s="314"/>
      <c r="FUN15" s="314"/>
      <c r="FUO15" s="314"/>
      <c r="FUP15" s="314"/>
      <c r="FUQ15" s="314"/>
      <c r="FUR15" s="314"/>
      <c r="FUS15" s="314"/>
      <c r="FUT15" s="314"/>
      <c r="FUU15" s="314"/>
      <c r="FUV15" s="314"/>
      <c r="FUW15" s="314"/>
      <c r="FUX15" s="314"/>
      <c r="FUY15" s="314"/>
      <c r="FUZ15" s="314"/>
      <c r="FVA15" s="314"/>
      <c r="FVB15" s="314"/>
      <c r="FVC15" s="314"/>
      <c r="FVD15" s="314"/>
      <c r="FVE15" s="314"/>
      <c r="FVF15" s="314"/>
      <c r="FVG15" s="314"/>
      <c r="FVH15" s="314"/>
      <c r="FVI15" s="314"/>
      <c r="FVJ15" s="314"/>
      <c r="FVK15" s="314"/>
      <c r="FVL15" s="314"/>
      <c r="FVM15" s="314"/>
      <c r="FVN15" s="314"/>
      <c r="FVO15" s="314"/>
      <c r="FVP15" s="314"/>
      <c r="FVQ15" s="314"/>
      <c r="FVR15" s="314"/>
      <c r="FVS15" s="314"/>
      <c r="FVT15" s="314"/>
      <c r="FVU15" s="314"/>
      <c r="FVV15" s="314"/>
      <c r="FVW15" s="314"/>
      <c r="FVX15" s="314"/>
      <c r="FVY15" s="314"/>
      <c r="FVZ15" s="314"/>
      <c r="FWA15" s="314"/>
      <c r="FWB15" s="314"/>
      <c r="FWC15" s="314"/>
      <c r="FWD15" s="314"/>
      <c r="FWE15" s="314"/>
      <c r="FWF15" s="314"/>
      <c r="FWG15" s="314"/>
      <c r="FWH15" s="314"/>
      <c r="FWI15" s="314"/>
      <c r="FWJ15" s="314"/>
      <c r="FWK15" s="314"/>
      <c r="FWL15" s="314"/>
      <c r="FWM15" s="314"/>
      <c r="FWN15" s="314"/>
      <c r="FWO15" s="314"/>
      <c r="FWP15" s="314"/>
      <c r="FWQ15" s="314"/>
      <c r="FWR15" s="314"/>
      <c r="FWS15" s="314"/>
      <c r="FWT15" s="314"/>
      <c r="FWU15" s="314"/>
      <c r="FWV15" s="314"/>
      <c r="FWW15" s="314"/>
      <c r="FWX15" s="314"/>
      <c r="FWY15" s="314"/>
      <c r="FWZ15" s="314"/>
      <c r="FXA15" s="314"/>
      <c r="FXB15" s="314"/>
      <c r="FXC15" s="314"/>
      <c r="FXD15" s="314"/>
      <c r="FXE15" s="314"/>
      <c r="FXF15" s="314"/>
      <c r="FXG15" s="314"/>
      <c r="FXH15" s="314"/>
      <c r="FXI15" s="314"/>
      <c r="FXJ15" s="314"/>
      <c r="FXK15" s="314"/>
      <c r="FXL15" s="314"/>
      <c r="FXM15" s="314"/>
      <c r="FXN15" s="314"/>
      <c r="FXO15" s="314"/>
      <c r="FXP15" s="314"/>
      <c r="FXQ15" s="314"/>
      <c r="FXR15" s="314"/>
      <c r="FXS15" s="314"/>
      <c r="FXT15" s="314"/>
      <c r="FXU15" s="314"/>
      <c r="FXV15" s="314"/>
      <c r="FXW15" s="314"/>
      <c r="FXX15" s="314"/>
      <c r="FXY15" s="314"/>
      <c r="FXZ15" s="314"/>
      <c r="FYA15" s="314"/>
      <c r="FYB15" s="314"/>
      <c r="FYC15" s="314"/>
      <c r="FYD15" s="314"/>
      <c r="FYE15" s="314"/>
      <c r="FYF15" s="314"/>
      <c r="FYG15" s="314"/>
      <c r="FYH15" s="314"/>
      <c r="FYI15" s="314"/>
      <c r="FYJ15" s="314"/>
      <c r="FYK15" s="314"/>
      <c r="FYL15" s="314"/>
      <c r="FYM15" s="314"/>
      <c r="FYN15" s="314"/>
      <c r="FYO15" s="314"/>
      <c r="FYP15" s="314"/>
      <c r="FYQ15" s="314"/>
      <c r="FYR15" s="314"/>
      <c r="FYS15" s="314"/>
      <c r="FYT15" s="314"/>
      <c r="FYU15" s="314"/>
      <c r="FYV15" s="314"/>
      <c r="FYW15" s="314"/>
      <c r="FYX15" s="314"/>
      <c r="FYY15" s="314"/>
      <c r="FYZ15" s="314"/>
      <c r="FZA15" s="314"/>
      <c r="FZB15" s="314"/>
      <c r="FZC15" s="314"/>
      <c r="FZD15" s="314"/>
      <c r="FZE15" s="314"/>
      <c r="FZF15" s="314"/>
      <c r="FZG15" s="314"/>
      <c r="FZH15" s="314"/>
      <c r="FZI15" s="314"/>
      <c r="FZJ15" s="314"/>
      <c r="FZK15" s="314"/>
      <c r="FZL15" s="314"/>
      <c r="FZM15" s="314"/>
      <c r="FZN15" s="314"/>
      <c r="FZO15" s="314"/>
      <c r="FZP15" s="314"/>
      <c r="FZQ15" s="314"/>
      <c r="FZR15" s="314"/>
      <c r="FZS15" s="314"/>
      <c r="FZT15" s="314"/>
      <c r="FZU15" s="314"/>
      <c r="FZV15" s="314"/>
      <c r="FZW15" s="314"/>
      <c r="FZX15" s="314"/>
      <c r="FZY15" s="314"/>
      <c r="FZZ15" s="314"/>
      <c r="GAA15" s="314"/>
      <c r="GAB15" s="314"/>
      <c r="GAC15" s="314"/>
      <c r="GAD15" s="314"/>
      <c r="GAE15" s="314"/>
      <c r="GAF15" s="314"/>
      <c r="GAG15" s="314"/>
      <c r="GAH15" s="314"/>
      <c r="GAI15" s="314"/>
      <c r="GAJ15" s="314"/>
      <c r="GAK15" s="314"/>
      <c r="GAL15" s="314"/>
      <c r="GAM15" s="314"/>
      <c r="GAN15" s="314"/>
      <c r="GAO15" s="314"/>
      <c r="GAP15" s="314"/>
      <c r="GAQ15" s="314"/>
      <c r="GAR15" s="314"/>
      <c r="GAS15" s="314"/>
      <c r="GAT15" s="314"/>
      <c r="GAU15" s="314"/>
      <c r="GAV15" s="314"/>
      <c r="GAW15" s="314"/>
      <c r="GAX15" s="314"/>
      <c r="GAY15" s="314"/>
      <c r="GAZ15" s="314"/>
      <c r="GBA15" s="314"/>
      <c r="GBB15" s="314"/>
      <c r="GBC15" s="314"/>
      <c r="GBD15" s="314"/>
      <c r="GBE15" s="314"/>
      <c r="GBF15" s="314"/>
      <c r="GBG15" s="314"/>
      <c r="GBH15" s="314"/>
      <c r="GBI15" s="314"/>
      <c r="GBJ15" s="314"/>
      <c r="GBK15" s="314"/>
      <c r="GBL15" s="314"/>
      <c r="GBM15" s="314"/>
      <c r="GBN15" s="314"/>
      <c r="GBO15" s="314"/>
      <c r="GBP15" s="314"/>
      <c r="GBQ15" s="314"/>
      <c r="GBR15" s="314"/>
      <c r="GBS15" s="314"/>
      <c r="GBT15" s="314"/>
      <c r="GBU15" s="314"/>
      <c r="GBV15" s="314"/>
      <c r="GBW15" s="314"/>
      <c r="GBX15" s="314"/>
      <c r="GBY15" s="314"/>
      <c r="GBZ15" s="314"/>
      <c r="GCA15" s="314"/>
      <c r="GCB15" s="314"/>
      <c r="GCC15" s="314"/>
      <c r="GCD15" s="314"/>
      <c r="GCE15" s="314"/>
      <c r="GCF15" s="314"/>
      <c r="GCG15" s="314"/>
      <c r="GCH15" s="314"/>
      <c r="GCI15" s="314"/>
      <c r="GCJ15" s="314"/>
      <c r="GCK15" s="314"/>
      <c r="GCL15" s="314"/>
      <c r="GCM15" s="314"/>
      <c r="GCN15" s="314"/>
      <c r="GCO15" s="314"/>
      <c r="GCP15" s="314"/>
      <c r="GCQ15" s="314"/>
      <c r="GCR15" s="314"/>
      <c r="GCS15" s="314"/>
      <c r="GCT15" s="314"/>
      <c r="GCU15" s="314"/>
      <c r="GCV15" s="314"/>
      <c r="GCW15" s="314"/>
      <c r="GCX15" s="314"/>
      <c r="GCY15" s="314"/>
      <c r="GCZ15" s="314"/>
      <c r="GDA15" s="314"/>
      <c r="GDB15" s="314"/>
      <c r="GDC15" s="314"/>
      <c r="GDD15" s="314"/>
      <c r="GDE15" s="314"/>
      <c r="GDF15" s="314"/>
      <c r="GDG15" s="314"/>
      <c r="GDH15" s="314"/>
      <c r="GDI15" s="314"/>
      <c r="GDJ15" s="314"/>
      <c r="GDK15" s="314"/>
      <c r="GDL15" s="314"/>
      <c r="GDM15" s="314"/>
      <c r="GDN15" s="314"/>
      <c r="GDO15" s="314"/>
      <c r="GDP15" s="314"/>
      <c r="GDQ15" s="314"/>
      <c r="GDR15" s="314"/>
      <c r="GDS15" s="314"/>
      <c r="GDT15" s="314"/>
      <c r="GDU15" s="314"/>
      <c r="GDV15" s="314"/>
      <c r="GDW15" s="314"/>
      <c r="GDX15" s="314"/>
      <c r="GDY15" s="314"/>
      <c r="GDZ15" s="314"/>
      <c r="GEA15" s="314"/>
      <c r="GEB15" s="314"/>
      <c r="GEC15" s="314"/>
      <c r="GED15" s="314"/>
      <c r="GEE15" s="314"/>
      <c r="GEF15" s="314"/>
      <c r="GEG15" s="314"/>
      <c r="GEH15" s="314"/>
      <c r="GEI15" s="314"/>
      <c r="GEJ15" s="314"/>
      <c r="GEK15" s="314"/>
      <c r="GEL15" s="314"/>
      <c r="GEM15" s="314"/>
      <c r="GEN15" s="314"/>
      <c r="GEO15" s="314"/>
      <c r="GEP15" s="314"/>
      <c r="GEQ15" s="314"/>
      <c r="GER15" s="314"/>
      <c r="GES15" s="314"/>
      <c r="GET15" s="314"/>
      <c r="GEU15" s="314"/>
      <c r="GEV15" s="314"/>
      <c r="GEW15" s="314"/>
      <c r="GEX15" s="314"/>
      <c r="GEY15" s="314"/>
      <c r="GEZ15" s="314"/>
      <c r="GFA15" s="314"/>
      <c r="GFB15" s="314"/>
      <c r="GFC15" s="314"/>
      <c r="GFD15" s="314"/>
      <c r="GFE15" s="314"/>
      <c r="GFF15" s="314"/>
      <c r="GFG15" s="314"/>
      <c r="GFH15" s="314"/>
      <c r="GFI15" s="314"/>
      <c r="GFJ15" s="314"/>
      <c r="GFK15" s="314"/>
      <c r="GFL15" s="314"/>
      <c r="GFM15" s="314"/>
      <c r="GFN15" s="314"/>
      <c r="GFO15" s="314"/>
      <c r="GFP15" s="314"/>
      <c r="GFQ15" s="314"/>
      <c r="GFR15" s="314"/>
      <c r="GFS15" s="314"/>
      <c r="GFT15" s="314"/>
      <c r="GFU15" s="314"/>
      <c r="GFV15" s="314"/>
      <c r="GFW15" s="314"/>
      <c r="GFX15" s="314"/>
      <c r="GFY15" s="314"/>
      <c r="GFZ15" s="314"/>
      <c r="GGA15" s="314"/>
      <c r="GGB15" s="314"/>
      <c r="GGC15" s="314"/>
      <c r="GGD15" s="314"/>
      <c r="GGE15" s="314"/>
      <c r="GGF15" s="314"/>
      <c r="GGG15" s="314"/>
      <c r="GGH15" s="314"/>
      <c r="GGI15" s="314"/>
      <c r="GGJ15" s="314"/>
      <c r="GGK15" s="314"/>
      <c r="GGL15" s="314"/>
      <c r="GGM15" s="314"/>
      <c r="GGN15" s="314"/>
      <c r="GGO15" s="314"/>
      <c r="GGP15" s="314"/>
      <c r="GGQ15" s="314"/>
      <c r="GGR15" s="314"/>
      <c r="GGS15" s="314"/>
      <c r="GGT15" s="314"/>
      <c r="GGU15" s="314"/>
      <c r="GGV15" s="314"/>
      <c r="GGW15" s="314"/>
      <c r="GGX15" s="314"/>
      <c r="GGY15" s="314"/>
      <c r="GGZ15" s="314"/>
      <c r="GHA15" s="314"/>
      <c r="GHB15" s="314"/>
      <c r="GHC15" s="314"/>
      <c r="GHD15" s="314"/>
      <c r="GHE15" s="314"/>
      <c r="GHF15" s="314"/>
      <c r="GHG15" s="314"/>
      <c r="GHH15" s="314"/>
      <c r="GHI15" s="314"/>
      <c r="GHJ15" s="314"/>
      <c r="GHK15" s="314"/>
      <c r="GHL15" s="314"/>
      <c r="GHM15" s="314"/>
      <c r="GHN15" s="314"/>
      <c r="GHO15" s="314"/>
      <c r="GHP15" s="314"/>
      <c r="GHQ15" s="314"/>
      <c r="GHR15" s="314"/>
      <c r="GHS15" s="314"/>
      <c r="GHT15" s="314"/>
      <c r="GHU15" s="314"/>
      <c r="GHV15" s="314"/>
      <c r="GHW15" s="314"/>
      <c r="GHX15" s="314"/>
      <c r="GHY15" s="314"/>
      <c r="GHZ15" s="314"/>
      <c r="GIA15" s="314"/>
      <c r="GIB15" s="314"/>
      <c r="GIC15" s="314"/>
      <c r="GID15" s="314"/>
      <c r="GIE15" s="314"/>
      <c r="GIF15" s="314"/>
      <c r="GIG15" s="314"/>
      <c r="GIH15" s="314"/>
      <c r="GII15" s="314"/>
      <c r="GIJ15" s="314"/>
      <c r="GIK15" s="314"/>
      <c r="GIL15" s="314"/>
      <c r="GIM15" s="314"/>
      <c r="GIN15" s="314"/>
      <c r="GIO15" s="314"/>
      <c r="GIP15" s="314"/>
      <c r="GIQ15" s="314"/>
      <c r="GIR15" s="314"/>
      <c r="GIS15" s="314"/>
      <c r="GIT15" s="314"/>
      <c r="GIU15" s="314"/>
      <c r="GIV15" s="314"/>
      <c r="GIW15" s="314"/>
      <c r="GIX15" s="314"/>
      <c r="GIY15" s="314"/>
      <c r="GIZ15" s="314"/>
      <c r="GJA15" s="314"/>
      <c r="GJB15" s="314"/>
      <c r="GJC15" s="314"/>
      <c r="GJD15" s="314"/>
      <c r="GJE15" s="314"/>
      <c r="GJF15" s="314"/>
      <c r="GJG15" s="314"/>
      <c r="GJH15" s="314"/>
      <c r="GJI15" s="314"/>
      <c r="GJJ15" s="314"/>
      <c r="GJK15" s="314"/>
      <c r="GJL15" s="314"/>
      <c r="GJM15" s="314"/>
      <c r="GJN15" s="314"/>
      <c r="GJO15" s="314"/>
      <c r="GJP15" s="314"/>
      <c r="GJQ15" s="314"/>
      <c r="GJR15" s="314"/>
      <c r="GJS15" s="314"/>
      <c r="GJT15" s="314"/>
      <c r="GJU15" s="314"/>
      <c r="GJV15" s="314"/>
      <c r="GJW15" s="314"/>
      <c r="GJX15" s="314"/>
      <c r="GJY15" s="314"/>
      <c r="GJZ15" s="314"/>
      <c r="GKA15" s="314"/>
      <c r="GKB15" s="314"/>
      <c r="GKC15" s="314"/>
      <c r="GKD15" s="314"/>
      <c r="GKE15" s="314"/>
      <c r="GKF15" s="314"/>
      <c r="GKG15" s="314"/>
      <c r="GKH15" s="314"/>
      <c r="GKI15" s="314"/>
      <c r="GKJ15" s="314"/>
      <c r="GKK15" s="314"/>
      <c r="GKL15" s="314"/>
      <c r="GKM15" s="314"/>
      <c r="GKN15" s="314"/>
      <c r="GKO15" s="314"/>
      <c r="GKP15" s="314"/>
      <c r="GKQ15" s="314"/>
      <c r="GKR15" s="314"/>
      <c r="GKS15" s="314"/>
      <c r="GKT15" s="314"/>
      <c r="GKU15" s="314"/>
      <c r="GKV15" s="314"/>
      <c r="GKW15" s="314"/>
      <c r="GKX15" s="314"/>
      <c r="GKY15" s="314"/>
      <c r="GKZ15" s="314"/>
      <c r="GLA15" s="314"/>
      <c r="GLB15" s="314"/>
      <c r="GLC15" s="314"/>
      <c r="GLD15" s="314"/>
      <c r="GLE15" s="314"/>
      <c r="GLF15" s="314"/>
      <c r="GLG15" s="314"/>
      <c r="GLH15" s="314"/>
      <c r="GLI15" s="314"/>
      <c r="GLJ15" s="314"/>
      <c r="GLK15" s="314"/>
      <c r="GLL15" s="314"/>
      <c r="GLM15" s="314"/>
      <c r="GLN15" s="314"/>
      <c r="GLO15" s="314"/>
      <c r="GLP15" s="314"/>
      <c r="GLQ15" s="314"/>
      <c r="GLR15" s="314"/>
      <c r="GLS15" s="314"/>
      <c r="GLT15" s="314"/>
      <c r="GLU15" s="314"/>
      <c r="GLV15" s="314"/>
      <c r="GLW15" s="314"/>
      <c r="GLX15" s="314"/>
      <c r="GLY15" s="314"/>
      <c r="GLZ15" s="314"/>
      <c r="GMA15" s="314"/>
      <c r="GMB15" s="314"/>
      <c r="GMC15" s="314"/>
      <c r="GMD15" s="314"/>
      <c r="GME15" s="314"/>
      <c r="GMF15" s="314"/>
      <c r="GMG15" s="314"/>
      <c r="GMH15" s="314"/>
      <c r="GMI15" s="314"/>
      <c r="GMJ15" s="314"/>
      <c r="GMK15" s="314"/>
      <c r="GML15" s="314"/>
      <c r="GMM15" s="314"/>
      <c r="GMN15" s="314"/>
      <c r="GMO15" s="314"/>
      <c r="GMP15" s="314"/>
      <c r="GMQ15" s="314"/>
      <c r="GMR15" s="314"/>
      <c r="GMS15" s="314"/>
      <c r="GMT15" s="314"/>
      <c r="GMU15" s="314"/>
      <c r="GMV15" s="314"/>
      <c r="GMW15" s="314"/>
      <c r="GMX15" s="314"/>
      <c r="GMY15" s="314"/>
      <c r="GMZ15" s="314"/>
      <c r="GNA15" s="314"/>
      <c r="GNB15" s="314"/>
      <c r="GNC15" s="314"/>
      <c r="GND15" s="314"/>
      <c r="GNE15" s="314"/>
      <c r="GNF15" s="314"/>
      <c r="GNG15" s="314"/>
      <c r="GNH15" s="314"/>
      <c r="GNI15" s="314"/>
      <c r="GNJ15" s="314"/>
      <c r="GNK15" s="314"/>
      <c r="GNL15" s="314"/>
      <c r="GNM15" s="314"/>
      <c r="GNN15" s="314"/>
      <c r="GNO15" s="314"/>
      <c r="GNP15" s="314"/>
      <c r="GNQ15" s="314"/>
      <c r="GNR15" s="314"/>
      <c r="GNS15" s="314"/>
      <c r="GNT15" s="314"/>
      <c r="GNU15" s="314"/>
      <c r="GNV15" s="314"/>
      <c r="GNW15" s="314"/>
      <c r="GNX15" s="314"/>
      <c r="GNY15" s="314"/>
      <c r="GNZ15" s="314"/>
      <c r="GOA15" s="314"/>
      <c r="GOB15" s="314"/>
      <c r="GOC15" s="314"/>
      <c r="GOD15" s="314"/>
      <c r="GOE15" s="314"/>
      <c r="GOF15" s="314"/>
      <c r="GOG15" s="314"/>
      <c r="GOH15" s="314"/>
      <c r="GOI15" s="314"/>
      <c r="GOJ15" s="314"/>
      <c r="GOK15" s="314"/>
      <c r="GOL15" s="314"/>
      <c r="GOM15" s="314"/>
      <c r="GON15" s="314"/>
      <c r="GOO15" s="314"/>
      <c r="GOP15" s="314"/>
      <c r="GOQ15" s="314"/>
      <c r="GOR15" s="314"/>
      <c r="GOS15" s="314"/>
      <c r="GOT15" s="314"/>
      <c r="GOU15" s="314"/>
      <c r="GOV15" s="314"/>
      <c r="GOW15" s="314"/>
      <c r="GOX15" s="314"/>
      <c r="GOY15" s="314"/>
      <c r="GOZ15" s="314"/>
      <c r="GPA15" s="314"/>
      <c r="GPB15" s="314"/>
      <c r="GPC15" s="314"/>
      <c r="GPD15" s="314"/>
      <c r="GPE15" s="314"/>
      <c r="GPF15" s="314"/>
      <c r="GPG15" s="314"/>
      <c r="GPH15" s="314"/>
      <c r="GPI15" s="314"/>
      <c r="GPJ15" s="314"/>
      <c r="GPK15" s="314"/>
      <c r="GPL15" s="314"/>
      <c r="GPM15" s="314"/>
      <c r="GPN15" s="314"/>
      <c r="GPO15" s="314"/>
      <c r="GPP15" s="314"/>
      <c r="GPQ15" s="314"/>
      <c r="GPR15" s="314"/>
      <c r="GPS15" s="314"/>
      <c r="GPT15" s="314"/>
      <c r="GPU15" s="314"/>
      <c r="GPV15" s="314"/>
      <c r="GPW15" s="314"/>
      <c r="GPX15" s="314"/>
      <c r="GPY15" s="314"/>
      <c r="GPZ15" s="314"/>
      <c r="GQA15" s="314"/>
      <c r="GQB15" s="314"/>
      <c r="GQC15" s="314"/>
      <c r="GQD15" s="314"/>
      <c r="GQE15" s="314"/>
      <c r="GQF15" s="314"/>
      <c r="GQG15" s="314"/>
      <c r="GQH15" s="314"/>
      <c r="GQI15" s="314"/>
      <c r="GQJ15" s="314"/>
      <c r="GQK15" s="314"/>
      <c r="GQL15" s="314"/>
      <c r="GQM15" s="314"/>
      <c r="GQN15" s="314"/>
      <c r="GQO15" s="314"/>
      <c r="GQP15" s="314"/>
      <c r="GQQ15" s="314"/>
      <c r="GQR15" s="314"/>
      <c r="GQS15" s="314"/>
      <c r="GQT15" s="314"/>
      <c r="GQU15" s="314"/>
      <c r="GQV15" s="314"/>
      <c r="GQW15" s="314"/>
      <c r="GQX15" s="314"/>
      <c r="GQY15" s="314"/>
      <c r="GQZ15" s="314"/>
      <c r="GRA15" s="314"/>
      <c r="GRB15" s="314"/>
      <c r="GRC15" s="314"/>
      <c r="GRD15" s="314"/>
      <c r="GRE15" s="314"/>
      <c r="GRF15" s="314"/>
      <c r="GRG15" s="314"/>
      <c r="GRH15" s="314"/>
      <c r="GRI15" s="314"/>
      <c r="GRJ15" s="314"/>
      <c r="GRK15" s="314"/>
      <c r="GRL15" s="314"/>
      <c r="GRM15" s="314"/>
      <c r="GRN15" s="314"/>
      <c r="GRO15" s="314"/>
      <c r="GRP15" s="314"/>
      <c r="GRQ15" s="314"/>
      <c r="GRR15" s="314"/>
      <c r="GRS15" s="314"/>
      <c r="GRT15" s="314"/>
      <c r="GRU15" s="314"/>
      <c r="GRV15" s="314"/>
      <c r="GRW15" s="314"/>
      <c r="GRX15" s="314"/>
      <c r="GRY15" s="314"/>
      <c r="GRZ15" s="314"/>
      <c r="GSA15" s="314"/>
      <c r="GSB15" s="314"/>
      <c r="GSC15" s="314"/>
      <c r="GSD15" s="314"/>
      <c r="GSE15" s="314"/>
      <c r="GSF15" s="314"/>
      <c r="GSG15" s="314"/>
      <c r="GSH15" s="314"/>
      <c r="GSI15" s="314"/>
      <c r="GSJ15" s="314"/>
      <c r="GSK15" s="314"/>
      <c r="GSL15" s="314"/>
      <c r="GSM15" s="314"/>
      <c r="GSN15" s="314"/>
      <c r="GSO15" s="314"/>
      <c r="GSP15" s="314"/>
      <c r="GSQ15" s="314"/>
      <c r="GSR15" s="314"/>
      <c r="GSS15" s="314"/>
      <c r="GST15" s="314"/>
      <c r="GSU15" s="314"/>
      <c r="GSV15" s="314"/>
      <c r="GSW15" s="314"/>
      <c r="GSX15" s="314"/>
      <c r="GSY15" s="314"/>
      <c r="GSZ15" s="314"/>
      <c r="GTA15" s="314"/>
      <c r="GTB15" s="314"/>
      <c r="GTC15" s="314"/>
      <c r="GTD15" s="314"/>
      <c r="GTE15" s="314"/>
      <c r="GTF15" s="314"/>
      <c r="GTG15" s="314"/>
      <c r="GTH15" s="314"/>
      <c r="GTI15" s="314"/>
      <c r="GTJ15" s="314"/>
      <c r="GTK15" s="314"/>
      <c r="GTL15" s="314"/>
      <c r="GTM15" s="314"/>
      <c r="GTN15" s="314"/>
      <c r="GTO15" s="314"/>
      <c r="GTP15" s="314"/>
      <c r="GTQ15" s="314"/>
      <c r="GTR15" s="314"/>
      <c r="GTS15" s="314"/>
      <c r="GTT15" s="314"/>
      <c r="GTU15" s="314"/>
      <c r="GTV15" s="314"/>
      <c r="GTW15" s="314"/>
      <c r="GTX15" s="314"/>
      <c r="GTY15" s="314"/>
      <c r="GTZ15" s="314"/>
      <c r="GUA15" s="314"/>
      <c r="GUB15" s="314"/>
      <c r="GUC15" s="314"/>
      <c r="GUD15" s="314"/>
      <c r="GUE15" s="314"/>
      <c r="GUF15" s="314"/>
      <c r="GUG15" s="314"/>
      <c r="GUH15" s="314"/>
      <c r="GUI15" s="314"/>
      <c r="GUJ15" s="314"/>
      <c r="GUK15" s="314"/>
      <c r="GUL15" s="314"/>
      <c r="GUM15" s="314"/>
      <c r="GUN15" s="314"/>
      <c r="GUO15" s="314"/>
      <c r="GUP15" s="314"/>
      <c r="GUQ15" s="314"/>
      <c r="GUR15" s="314"/>
      <c r="GUS15" s="314"/>
      <c r="GUT15" s="314"/>
      <c r="GUU15" s="314"/>
      <c r="GUV15" s="314"/>
      <c r="GUW15" s="314"/>
      <c r="GUX15" s="314"/>
      <c r="GUY15" s="314"/>
      <c r="GUZ15" s="314"/>
      <c r="GVA15" s="314"/>
      <c r="GVB15" s="314"/>
      <c r="GVC15" s="314"/>
      <c r="GVD15" s="314"/>
      <c r="GVE15" s="314"/>
      <c r="GVF15" s="314"/>
      <c r="GVG15" s="314"/>
      <c r="GVH15" s="314"/>
      <c r="GVI15" s="314"/>
      <c r="GVJ15" s="314"/>
      <c r="GVK15" s="314"/>
      <c r="GVL15" s="314"/>
      <c r="GVM15" s="314"/>
      <c r="GVN15" s="314"/>
      <c r="GVO15" s="314"/>
      <c r="GVP15" s="314"/>
      <c r="GVQ15" s="314"/>
      <c r="GVR15" s="314"/>
      <c r="GVS15" s="314"/>
      <c r="GVT15" s="314"/>
      <c r="GVU15" s="314"/>
      <c r="GVV15" s="314"/>
      <c r="GVW15" s="314"/>
      <c r="GVX15" s="314"/>
      <c r="GVY15" s="314"/>
      <c r="GVZ15" s="314"/>
      <c r="GWA15" s="314"/>
      <c r="GWB15" s="314"/>
      <c r="GWC15" s="314"/>
      <c r="GWD15" s="314"/>
      <c r="GWE15" s="314"/>
      <c r="GWF15" s="314"/>
      <c r="GWG15" s="314"/>
      <c r="GWH15" s="314"/>
      <c r="GWI15" s="314"/>
      <c r="GWJ15" s="314"/>
      <c r="GWK15" s="314"/>
      <c r="GWL15" s="314"/>
      <c r="GWM15" s="314"/>
      <c r="GWN15" s="314"/>
      <c r="GWO15" s="314"/>
      <c r="GWP15" s="314"/>
      <c r="GWQ15" s="314"/>
      <c r="GWR15" s="314"/>
      <c r="GWS15" s="314"/>
      <c r="GWT15" s="314"/>
      <c r="GWU15" s="314"/>
      <c r="GWV15" s="314"/>
      <c r="GWW15" s="314"/>
      <c r="GWX15" s="314"/>
      <c r="GWY15" s="314"/>
      <c r="GWZ15" s="314"/>
      <c r="GXA15" s="314"/>
      <c r="GXB15" s="314"/>
      <c r="GXC15" s="314"/>
      <c r="GXD15" s="314"/>
      <c r="GXE15" s="314"/>
      <c r="GXF15" s="314"/>
      <c r="GXG15" s="314"/>
      <c r="GXH15" s="314"/>
      <c r="GXI15" s="314"/>
      <c r="GXJ15" s="314"/>
      <c r="GXK15" s="314"/>
      <c r="GXL15" s="314"/>
      <c r="GXM15" s="314"/>
      <c r="GXN15" s="314"/>
      <c r="GXO15" s="314"/>
      <c r="GXP15" s="314"/>
      <c r="GXQ15" s="314"/>
      <c r="GXR15" s="314"/>
      <c r="GXS15" s="314"/>
      <c r="GXT15" s="314"/>
      <c r="GXU15" s="314"/>
      <c r="GXV15" s="314"/>
      <c r="GXW15" s="314"/>
      <c r="GXX15" s="314"/>
      <c r="GXY15" s="314"/>
      <c r="GXZ15" s="314"/>
      <c r="GYA15" s="314"/>
      <c r="GYB15" s="314"/>
      <c r="GYC15" s="314"/>
      <c r="GYD15" s="314"/>
      <c r="GYE15" s="314"/>
      <c r="GYF15" s="314"/>
      <c r="GYG15" s="314"/>
      <c r="GYH15" s="314"/>
      <c r="GYI15" s="314"/>
      <c r="GYJ15" s="314"/>
      <c r="GYK15" s="314"/>
      <c r="GYL15" s="314"/>
      <c r="GYM15" s="314"/>
      <c r="GYN15" s="314"/>
      <c r="GYO15" s="314"/>
      <c r="GYP15" s="314"/>
      <c r="GYQ15" s="314"/>
      <c r="GYR15" s="314"/>
      <c r="GYS15" s="314"/>
      <c r="GYT15" s="314"/>
      <c r="GYU15" s="314"/>
      <c r="GYV15" s="314"/>
      <c r="GYW15" s="314"/>
      <c r="GYX15" s="314"/>
      <c r="GYY15" s="314"/>
      <c r="GYZ15" s="314"/>
      <c r="GZA15" s="314"/>
      <c r="GZB15" s="314"/>
      <c r="GZC15" s="314"/>
      <c r="GZD15" s="314"/>
      <c r="GZE15" s="314"/>
      <c r="GZF15" s="314"/>
      <c r="GZG15" s="314"/>
      <c r="GZH15" s="314"/>
      <c r="GZI15" s="314"/>
      <c r="GZJ15" s="314"/>
      <c r="GZK15" s="314"/>
      <c r="GZL15" s="314"/>
      <c r="GZM15" s="314"/>
      <c r="GZN15" s="314"/>
      <c r="GZO15" s="314"/>
      <c r="GZP15" s="314"/>
      <c r="GZQ15" s="314"/>
      <c r="GZR15" s="314"/>
      <c r="GZS15" s="314"/>
      <c r="GZT15" s="314"/>
      <c r="GZU15" s="314"/>
      <c r="GZV15" s="314"/>
      <c r="GZW15" s="314"/>
      <c r="GZX15" s="314"/>
      <c r="GZY15" s="314"/>
      <c r="GZZ15" s="314"/>
      <c r="HAA15" s="314"/>
      <c r="HAB15" s="314"/>
      <c r="HAC15" s="314"/>
      <c r="HAD15" s="314"/>
      <c r="HAE15" s="314"/>
      <c r="HAF15" s="314"/>
      <c r="HAG15" s="314"/>
      <c r="HAH15" s="314"/>
      <c r="HAI15" s="314"/>
      <c r="HAJ15" s="314"/>
      <c r="HAK15" s="314"/>
      <c r="HAL15" s="314"/>
      <c r="HAM15" s="314"/>
      <c r="HAN15" s="314"/>
      <c r="HAO15" s="314"/>
      <c r="HAP15" s="314"/>
      <c r="HAQ15" s="314"/>
      <c r="HAR15" s="314"/>
      <c r="HAS15" s="314"/>
      <c r="HAT15" s="314"/>
      <c r="HAU15" s="314"/>
      <c r="HAV15" s="314"/>
      <c r="HAW15" s="314"/>
      <c r="HAX15" s="314"/>
      <c r="HAY15" s="314"/>
      <c r="HAZ15" s="314"/>
      <c r="HBA15" s="314"/>
      <c r="HBB15" s="314"/>
      <c r="HBC15" s="314"/>
      <c r="HBD15" s="314"/>
      <c r="HBE15" s="314"/>
      <c r="HBF15" s="314"/>
      <c r="HBG15" s="314"/>
      <c r="HBH15" s="314"/>
      <c r="HBI15" s="314"/>
      <c r="HBJ15" s="314"/>
      <c r="HBK15" s="314"/>
      <c r="HBL15" s="314"/>
      <c r="HBM15" s="314"/>
      <c r="HBN15" s="314"/>
      <c r="HBO15" s="314"/>
      <c r="HBP15" s="314"/>
      <c r="HBQ15" s="314"/>
      <c r="HBR15" s="314"/>
      <c r="HBS15" s="314"/>
      <c r="HBT15" s="314"/>
      <c r="HBU15" s="314"/>
      <c r="HBV15" s="314"/>
      <c r="HBW15" s="314"/>
      <c r="HBX15" s="314"/>
      <c r="HBY15" s="314"/>
      <c r="HBZ15" s="314"/>
      <c r="HCA15" s="314"/>
      <c r="HCB15" s="314"/>
      <c r="HCC15" s="314"/>
      <c r="HCD15" s="314"/>
      <c r="HCE15" s="314"/>
      <c r="HCF15" s="314"/>
      <c r="HCG15" s="314"/>
      <c r="HCH15" s="314"/>
      <c r="HCI15" s="314"/>
      <c r="HCJ15" s="314"/>
      <c r="HCK15" s="314"/>
      <c r="HCL15" s="314"/>
      <c r="HCM15" s="314"/>
      <c r="HCN15" s="314"/>
      <c r="HCO15" s="314"/>
      <c r="HCP15" s="314"/>
      <c r="HCQ15" s="314"/>
      <c r="HCR15" s="314"/>
      <c r="HCS15" s="314"/>
      <c r="HCT15" s="314"/>
      <c r="HCU15" s="314"/>
      <c r="HCV15" s="314"/>
      <c r="HCW15" s="314"/>
      <c r="HCX15" s="314"/>
      <c r="HCY15" s="314"/>
      <c r="HCZ15" s="314"/>
      <c r="HDA15" s="314"/>
      <c r="HDB15" s="314"/>
      <c r="HDC15" s="314"/>
      <c r="HDD15" s="314"/>
      <c r="HDE15" s="314"/>
      <c r="HDF15" s="314"/>
      <c r="HDG15" s="314"/>
      <c r="HDH15" s="314"/>
      <c r="HDI15" s="314"/>
      <c r="HDJ15" s="314"/>
      <c r="HDK15" s="314"/>
      <c r="HDL15" s="314"/>
      <c r="HDM15" s="314"/>
      <c r="HDN15" s="314"/>
      <c r="HDO15" s="314"/>
      <c r="HDP15" s="314"/>
      <c r="HDQ15" s="314"/>
      <c r="HDR15" s="314"/>
      <c r="HDS15" s="314"/>
      <c r="HDT15" s="314"/>
      <c r="HDU15" s="314"/>
      <c r="HDV15" s="314"/>
      <c r="HDW15" s="314"/>
      <c r="HDX15" s="314"/>
      <c r="HDY15" s="314"/>
      <c r="HDZ15" s="314"/>
      <c r="HEA15" s="314"/>
      <c r="HEB15" s="314"/>
      <c r="HEC15" s="314"/>
      <c r="HED15" s="314"/>
      <c r="HEE15" s="314"/>
      <c r="HEF15" s="314"/>
      <c r="HEG15" s="314"/>
      <c r="HEH15" s="314"/>
      <c r="HEI15" s="314"/>
      <c r="HEJ15" s="314"/>
      <c r="HEK15" s="314"/>
      <c r="HEL15" s="314"/>
      <c r="HEM15" s="314"/>
      <c r="HEN15" s="314"/>
      <c r="HEO15" s="314"/>
      <c r="HEP15" s="314"/>
      <c r="HEQ15" s="314"/>
      <c r="HER15" s="314"/>
      <c r="HES15" s="314"/>
      <c r="HET15" s="314"/>
      <c r="HEU15" s="314"/>
      <c r="HEV15" s="314"/>
      <c r="HEW15" s="314"/>
      <c r="HEX15" s="314"/>
      <c r="HEY15" s="314"/>
      <c r="HEZ15" s="314"/>
      <c r="HFA15" s="314"/>
      <c r="HFB15" s="314"/>
      <c r="HFC15" s="314"/>
      <c r="HFD15" s="314"/>
      <c r="HFE15" s="314"/>
      <c r="HFF15" s="314"/>
      <c r="HFG15" s="314"/>
      <c r="HFH15" s="314"/>
      <c r="HFI15" s="314"/>
      <c r="HFJ15" s="314"/>
      <c r="HFK15" s="314"/>
      <c r="HFL15" s="314"/>
      <c r="HFM15" s="314"/>
      <c r="HFN15" s="314"/>
      <c r="HFO15" s="314"/>
      <c r="HFP15" s="314"/>
      <c r="HFQ15" s="314"/>
      <c r="HFR15" s="314"/>
      <c r="HFS15" s="314"/>
      <c r="HFT15" s="314"/>
      <c r="HFU15" s="314"/>
      <c r="HFV15" s="314"/>
      <c r="HFW15" s="314"/>
      <c r="HFX15" s="314"/>
      <c r="HFY15" s="314"/>
      <c r="HFZ15" s="314"/>
      <c r="HGA15" s="314"/>
      <c r="HGB15" s="314"/>
      <c r="HGC15" s="314"/>
      <c r="HGD15" s="314"/>
      <c r="HGE15" s="314"/>
      <c r="HGF15" s="314"/>
      <c r="HGG15" s="314"/>
      <c r="HGH15" s="314"/>
      <c r="HGI15" s="314"/>
      <c r="HGJ15" s="314"/>
      <c r="HGK15" s="314"/>
      <c r="HGL15" s="314"/>
      <c r="HGM15" s="314"/>
      <c r="HGN15" s="314"/>
      <c r="HGO15" s="314"/>
      <c r="HGP15" s="314"/>
      <c r="HGQ15" s="314"/>
      <c r="HGR15" s="314"/>
      <c r="HGS15" s="314"/>
      <c r="HGT15" s="314"/>
      <c r="HGU15" s="314"/>
      <c r="HGV15" s="314"/>
      <c r="HGW15" s="314"/>
      <c r="HGX15" s="314"/>
      <c r="HGY15" s="314"/>
      <c r="HGZ15" s="314"/>
      <c r="HHA15" s="314"/>
      <c r="HHB15" s="314"/>
      <c r="HHC15" s="314"/>
      <c r="HHD15" s="314"/>
      <c r="HHE15" s="314"/>
      <c r="HHF15" s="314"/>
      <c r="HHG15" s="314"/>
      <c r="HHH15" s="314"/>
      <c r="HHI15" s="314"/>
      <c r="HHJ15" s="314"/>
      <c r="HHK15" s="314"/>
      <c r="HHL15" s="314"/>
      <c r="HHM15" s="314"/>
      <c r="HHN15" s="314"/>
      <c r="HHO15" s="314"/>
      <c r="HHP15" s="314"/>
      <c r="HHQ15" s="314"/>
      <c r="HHR15" s="314"/>
      <c r="HHS15" s="314"/>
      <c r="HHT15" s="314"/>
      <c r="HHU15" s="314"/>
      <c r="HHV15" s="314"/>
      <c r="HHW15" s="314"/>
      <c r="HHX15" s="314"/>
      <c r="HHY15" s="314"/>
      <c r="HHZ15" s="314"/>
      <c r="HIA15" s="314"/>
      <c r="HIB15" s="314"/>
      <c r="HIC15" s="314"/>
      <c r="HID15" s="314"/>
      <c r="HIE15" s="314"/>
      <c r="HIF15" s="314"/>
      <c r="HIG15" s="314"/>
      <c r="HIH15" s="314"/>
      <c r="HII15" s="314"/>
      <c r="HIJ15" s="314"/>
      <c r="HIK15" s="314"/>
      <c r="HIL15" s="314"/>
      <c r="HIM15" s="314"/>
      <c r="HIN15" s="314"/>
      <c r="HIO15" s="314"/>
      <c r="HIP15" s="314"/>
      <c r="HIQ15" s="314"/>
      <c r="HIR15" s="314"/>
      <c r="HIS15" s="314"/>
      <c r="HIT15" s="314"/>
      <c r="HIU15" s="314"/>
      <c r="HIV15" s="314"/>
      <c r="HIW15" s="314"/>
      <c r="HIX15" s="314"/>
      <c r="HIY15" s="314"/>
      <c r="HIZ15" s="314"/>
      <c r="HJA15" s="314"/>
      <c r="HJB15" s="314"/>
      <c r="HJC15" s="314"/>
      <c r="HJD15" s="314"/>
      <c r="HJE15" s="314"/>
      <c r="HJF15" s="314"/>
      <c r="HJG15" s="314"/>
      <c r="HJH15" s="314"/>
      <c r="HJI15" s="314"/>
      <c r="HJJ15" s="314"/>
      <c r="HJK15" s="314"/>
      <c r="HJL15" s="314"/>
      <c r="HJM15" s="314"/>
      <c r="HJN15" s="314"/>
      <c r="HJO15" s="314"/>
      <c r="HJP15" s="314"/>
      <c r="HJQ15" s="314"/>
      <c r="HJR15" s="314"/>
      <c r="HJS15" s="314"/>
      <c r="HJT15" s="314"/>
      <c r="HJU15" s="314"/>
      <c r="HJV15" s="314"/>
      <c r="HJW15" s="314"/>
      <c r="HJX15" s="314"/>
      <c r="HJY15" s="314"/>
      <c r="HJZ15" s="314"/>
      <c r="HKA15" s="314"/>
      <c r="HKB15" s="314"/>
      <c r="HKC15" s="314"/>
      <c r="HKD15" s="314"/>
      <c r="HKE15" s="314"/>
      <c r="HKF15" s="314"/>
      <c r="HKG15" s="314"/>
      <c r="HKH15" s="314"/>
      <c r="HKI15" s="314"/>
      <c r="HKJ15" s="314"/>
      <c r="HKK15" s="314"/>
      <c r="HKL15" s="314"/>
      <c r="HKM15" s="314"/>
      <c r="HKN15" s="314"/>
      <c r="HKO15" s="314"/>
      <c r="HKP15" s="314"/>
      <c r="HKQ15" s="314"/>
      <c r="HKR15" s="314"/>
      <c r="HKS15" s="314"/>
      <c r="HKT15" s="314"/>
      <c r="HKU15" s="314"/>
      <c r="HKV15" s="314"/>
      <c r="HKW15" s="314"/>
      <c r="HKX15" s="314"/>
      <c r="HKY15" s="314"/>
      <c r="HKZ15" s="314"/>
      <c r="HLA15" s="314"/>
      <c r="HLB15" s="314"/>
      <c r="HLC15" s="314"/>
      <c r="HLD15" s="314"/>
      <c r="HLE15" s="314"/>
      <c r="HLF15" s="314"/>
      <c r="HLG15" s="314"/>
      <c r="HLH15" s="314"/>
      <c r="HLI15" s="314"/>
      <c r="HLJ15" s="314"/>
      <c r="HLK15" s="314"/>
      <c r="HLL15" s="314"/>
      <c r="HLM15" s="314"/>
      <c r="HLN15" s="314"/>
      <c r="HLO15" s="314"/>
      <c r="HLP15" s="314"/>
      <c r="HLQ15" s="314"/>
      <c r="HLR15" s="314"/>
      <c r="HLS15" s="314"/>
      <c r="HLT15" s="314"/>
      <c r="HLU15" s="314"/>
      <c r="HLV15" s="314"/>
      <c r="HLW15" s="314"/>
      <c r="HLX15" s="314"/>
      <c r="HLY15" s="314"/>
      <c r="HLZ15" s="314"/>
      <c r="HMA15" s="314"/>
      <c r="HMB15" s="314"/>
      <c r="HMC15" s="314"/>
      <c r="HMD15" s="314"/>
      <c r="HME15" s="314"/>
      <c r="HMF15" s="314"/>
      <c r="HMG15" s="314"/>
      <c r="HMH15" s="314"/>
      <c r="HMI15" s="314"/>
      <c r="HMJ15" s="314"/>
      <c r="HMK15" s="314"/>
      <c r="HML15" s="314"/>
      <c r="HMM15" s="314"/>
      <c r="HMN15" s="314"/>
      <c r="HMO15" s="314"/>
      <c r="HMP15" s="314"/>
      <c r="HMQ15" s="314"/>
      <c r="HMR15" s="314"/>
      <c r="HMS15" s="314"/>
      <c r="HMT15" s="314"/>
      <c r="HMU15" s="314"/>
      <c r="HMV15" s="314"/>
      <c r="HMW15" s="314"/>
      <c r="HMX15" s="314"/>
      <c r="HMY15" s="314"/>
      <c r="HMZ15" s="314"/>
      <c r="HNA15" s="314"/>
      <c r="HNB15" s="314"/>
      <c r="HNC15" s="314"/>
      <c r="HND15" s="314"/>
      <c r="HNE15" s="314"/>
      <c r="HNF15" s="314"/>
      <c r="HNG15" s="314"/>
      <c r="HNH15" s="314"/>
      <c r="HNI15" s="314"/>
      <c r="HNJ15" s="314"/>
      <c r="HNK15" s="314"/>
      <c r="HNL15" s="314"/>
      <c r="HNM15" s="314"/>
      <c r="HNN15" s="314"/>
      <c r="HNO15" s="314"/>
      <c r="HNP15" s="314"/>
      <c r="HNQ15" s="314"/>
      <c r="HNR15" s="314"/>
      <c r="HNS15" s="314"/>
      <c r="HNT15" s="314"/>
      <c r="HNU15" s="314"/>
      <c r="HNV15" s="314"/>
      <c r="HNW15" s="314"/>
      <c r="HNX15" s="314"/>
      <c r="HNY15" s="314"/>
      <c r="HNZ15" s="314"/>
      <c r="HOA15" s="314"/>
      <c r="HOB15" s="314"/>
      <c r="HOC15" s="314"/>
      <c r="HOD15" s="314"/>
      <c r="HOE15" s="314"/>
      <c r="HOF15" s="314"/>
      <c r="HOG15" s="314"/>
      <c r="HOH15" s="314"/>
      <c r="HOI15" s="314"/>
      <c r="HOJ15" s="314"/>
      <c r="HOK15" s="314"/>
      <c r="HOL15" s="314"/>
      <c r="HOM15" s="314"/>
      <c r="HON15" s="314"/>
      <c r="HOO15" s="314"/>
      <c r="HOP15" s="314"/>
      <c r="HOQ15" s="314"/>
      <c r="HOR15" s="314"/>
      <c r="HOS15" s="314"/>
      <c r="HOT15" s="314"/>
      <c r="HOU15" s="314"/>
      <c r="HOV15" s="314"/>
      <c r="HOW15" s="314"/>
      <c r="HOX15" s="314"/>
      <c r="HOY15" s="314"/>
      <c r="HOZ15" s="314"/>
      <c r="HPA15" s="314"/>
      <c r="HPB15" s="314"/>
      <c r="HPC15" s="314"/>
      <c r="HPD15" s="314"/>
      <c r="HPE15" s="314"/>
      <c r="HPF15" s="314"/>
      <c r="HPG15" s="314"/>
      <c r="HPH15" s="314"/>
      <c r="HPI15" s="314"/>
      <c r="HPJ15" s="314"/>
      <c r="HPK15" s="314"/>
      <c r="HPL15" s="314"/>
      <c r="HPM15" s="314"/>
      <c r="HPN15" s="314"/>
      <c r="HPO15" s="314"/>
      <c r="HPP15" s="314"/>
      <c r="HPQ15" s="314"/>
      <c r="HPR15" s="314"/>
      <c r="HPS15" s="314"/>
      <c r="HPT15" s="314"/>
      <c r="HPU15" s="314"/>
      <c r="HPV15" s="314"/>
      <c r="HPW15" s="314"/>
      <c r="HPX15" s="314"/>
      <c r="HPY15" s="314"/>
      <c r="HPZ15" s="314"/>
      <c r="HQA15" s="314"/>
      <c r="HQB15" s="314"/>
      <c r="HQC15" s="314"/>
      <c r="HQD15" s="314"/>
      <c r="HQE15" s="314"/>
      <c r="HQF15" s="314"/>
      <c r="HQG15" s="314"/>
      <c r="HQH15" s="314"/>
      <c r="HQI15" s="314"/>
      <c r="HQJ15" s="314"/>
      <c r="HQK15" s="314"/>
      <c r="HQL15" s="314"/>
      <c r="HQM15" s="314"/>
      <c r="HQN15" s="314"/>
      <c r="HQO15" s="314"/>
      <c r="HQP15" s="314"/>
      <c r="HQQ15" s="314"/>
      <c r="HQR15" s="314"/>
      <c r="HQS15" s="314"/>
      <c r="HQT15" s="314"/>
      <c r="HQU15" s="314"/>
      <c r="HQV15" s="314"/>
      <c r="HQW15" s="314"/>
      <c r="HQX15" s="314"/>
      <c r="HQY15" s="314"/>
      <c r="HQZ15" s="314"/>
      <c r="HRA15" s="314"/>
      <c r="HRB15" s="314"/>
      <c r="HRC15" s="314"/>
      <c r="HRD15" s="314"/>
      <c r="HRE15" s="314"/>
      <c r="HRF15" s="314"/>
      <c r="HRG15" s="314"/>
      <c r="HRH15" s="314"/>
      <c r="HRI15" s="314"/>
      <c r="HRJ15" s="314"/>
      <c r="HRK15" s="314"/>
      <c r="HRL15" s="314"/>
      <c r="HRM15" s="314"/>
      <c r="HRN15" s="314"/>
      <c r="HRO15" s="314"/>
      <c r="HRP15" s="314"/>
      <c r="HRQ15" s="314"/>
      <c r="HRR15" s="314"/>
      <c r="HRS15" s="314"/>
      <c r="HRT15" s="314"/>
      <c r="HRU15" s="314"/>
      <c r="HRV15" s="314"/>
      <c r="HRW15" s="314"/>
      <c r="HRX15" s="314"/>
      <c r="HRY15" s="314"/>
      <c r="HRZ15" s="314"/>
      <c r="HSA15" s="314"/>
      <c r="HSB15" s="314"/>
      <c r="HSC15" s="314"/>
      <c r="HSD15" s="314"/>
      <c r="HSE15" s="314"/>
      <c r="HSF15" s="314"/>
      <c r="HSG15" s="314"/>
      <c r="HSH15" s="314"/>
      <c r="HSI15" s="314"/>
      <c r="HSJ15" s="314"/>
      <c r="HSK15" s="314"/>
      <c r="HSL15" s="314"/>
      <c r="HSM15" s="314"/>
      <c r="HSN15" s="314"/>
      <c r="HSO15" s="314"/>
      <c r="HSP15" s="314"/>
      <c r="HSQ15" s="314"/>
      <c r="HSR15" s="314"/>
      <c r="HSS15" s="314"/>
      <c r="HST15" s="314"/>
      <c r="HSU15" s="314"/>
      <c r="HSV15" s="314"/>
      <c r="HSW15" s="314"/>
      <c r="HSX15" s="314"/>
      <c r="HSY15" s="314"/>
      <c r="HSZ15" s="314"/>
      <c r="HTA15" s="314"/>
      <c r="HTB15" s="314"/>
      <c r="HTC15" s="314"/>
      <c r="HTD15" s="314"/>
      <c r="HTE15" s="314"/>
      <c r="HTF15" s="314"/>
      <c r="HTG15" s="314"/>
      <c r="HTH15" s="314"/>
      <c r="HTI15" s="314"/>
      <c r="HTJ15" s="314"/>
      <c r="HTK15" s="314"/>
      <c r="HTL15" s="314"/>
      <c r="HTM15" s="314"/>
      <c r="HTN15" s="314"/>
      <c r="HTO15" s="314"/>
      <c r="HTP15" s="314"/>
      <c r="HTQ15" s="314"/>
      <c r="HTR15" s="314"/>
      <c r="HTS15" s="314"/>
      <c r="HTT15" s="314"/>
      <c r="HTU15" s="314"/>
      <c r="HTV15" s="314"/>
      <c r="HTW15" s="314"/>
      <c r="HTX15" s="314"/>
      <c r="HTY15" s="314"/>
      <c r="HTZ15" s="314"/>
      <c r="HUA15" s="314"/>
      <c r="HUB15" s="314"/>
      <c r="HUC15" s="314"/>
      <c r="HUD15" s="314"/>
      <c r="HUE15" s="314"/>
      <c r="HUF15" s="314"/>
      <c r="HUG15" s="314"/>
      <c r="HUH15" s="314"/>
      <c r="HUI15" s="314"/>
      <c r="HUJ15" s="314"/>
      <c r="HUK15" s="314"/>
      <c r="HUL15" s="314"/>
      <c r="HUM15" s="314"/>
      <c r="HUN15" s="314"/>
      <c r="HUO15" s="314"/>
      <c r="HUP15" s="314"/>
      <c r="HUQ15" s="314"/>
      <c r="HUR15" s="314"/>
      <c r="HUS15" s="314"/>
      <c r="HUT15" s="314"/>
      <c r="HUU15" s="314"/>
      <c r="HUV15" s="314"/>
      <c r="HUW15" s="314"/>
      <c r="HUX15" s="314"/>
      <c r="HUY15" s="314"/>
      <c r="HUZ15" s="314"/>
      <c r="HVA15" s="314"/>
      <c r="HVB15" s="314"/>
      <c r="HVC15" s="314"/>
      <c r="HVD15" s="314"/>
      <c r="HVE15" s="314"/>
      <c r="HVF15" s="314"/>
      <c r="HVG15" s="314"/>
      <c r="HVH15" s="314"/>
      <c r="HVI15" s="314"/>
      <c r="HVJ15" s="314"/>
      <c r="HVK15" s="314"/>
      <c r="HVL15" s="314"/>
      <c r="HVM15" s="314"/>
      <c r="HVN15" s="314"/>
      <c r="HVO15" s="314"/>
      <c r="HVP15" s="314"/>
      <c r="HVQ15" s="314"/>
      <c r="HVR15" s="314"/>
      <c r="HVS15" s="314"/>
      <c r="HVT15" s="314"/>
      <c r="HVU15" s="314"/>
      <c r="HVV15" s="314"/>
      <c r="HVW15" s="314"/>
      <c r="HVX15" s="314"/>
      <c r="HVY15" s="314"/>
      <c r="HVZ15" s="314"/>
      <c r="HWA15" s="314"/>
      <c r="HWB15" s="314"/>
      <c r="HWC15" s="314"/>
      <c r="HWD15" s="314"/>
      <c r="HWE15" s="314"/>
      <c r="HWF15" s="314"/>
      <c r="HWG15" s="314"/>
      <c r="HWH15" s="314"/>
      <c r="HWI15" s="314"/>
      <c r="HWJ15" s="314"/>
      <c r="HWK15" s="314"/>
      <c r="HWL15" s="314"/>
      <c r="HWM15" s="314"/>
      <c r="HWN15" s="314"/>
      <c r="HWO15" s="314"/>
      <c r="HWP15" s="314"/>
      <c r="HWQ15" s="314"/>
      <c r="HWR15" s="314"/>
      <c r="HWS15" s="314"/>
      <c r="HWT15" s="314"/>
      <c r="HWU15" s="314"/>
      <c r="HWV15" s="314"/>
      <c r="HWW15" s="314"/>
      <c r="HWX15" s="314"/>
      <c r="HWY15" s="314"/>
      <c r="HWZ15" s="314"/>
      <c r="HXA15" s="314"/>
      <c r="HXB15" s="314"/>
      <c r="HXC15" s="314"/>
      <c r="HXD15" s="314"/>
      <c r="HXE15" s="314"/>
      <c r="HXF15" s="314"/>
      <c r="HXG15" s="314"/>
      <c r="HXH15" s="314"/>
      <c r="HXI15" s="314"/>
      <c r="HXJ15" s="314"/>
      <c r="HXK15" s="314"/>
      <c r="HXL15" s="314"/>
      <c r="HXM15" s="314"/>
      <c r="HXN15" s="314"/>
      <c r="HXO15" s="314"/>
      <c r="HXP15" s="314"/>
      <c r="HXQ15" s="314"/>
      <c r="HXR15" s="314"/>
      <c r="HXS15" s="314"/>
      <c r="HXT15" s="314"/>
      <c r="HXU15" s="314"/>
      <c r="HXV15" s="314"/>
      <c r="HXW15" s="314"/>
      <c r="HXX15" s="314"/>
      <c r="HXY15" s="314"/>
      <c r="HXZ15" s="314"/>
      <c r="HYA15" s="314"/>
      <c r="HYB15" s="314"/>
      <c r="HYC15" s="314"/>
      <c r="HYD15" s="314"/>
      <c r="HYE15" s="314"/>
      <c r="HYF15" s="314"/>
      <c r="HYG15" s="314"/>
      <c r="HYH15" s="314"/>
      <c r="HYI15" s="314"/>
      <c r="HYJ15" s="314"/>
      <c r="HYK15" s="314"/>
      <c r="HYL15" s="314"/>
      <c r="HYM15" s="314"/>
      <c r="HYN15" s="314"/>
      <c r="HYO15" s="314"/>
      <c r="HYP15" s="314"/>
      <c r="HYQ15" s="314"/>
      <c r="HYR15" s="314"/>
      <c r="HYS15" s="314"/>
      <c r="HYT15" s="314"/>
      <c r="HYU15" s="314"/>
      <c r="HYV15" s="314"/>
      <c r="HYW15" s="314"/>
      <c r="HYX15" s="314"/>
      <c r="HYY15" s="314"/>
      <c r="HYZ15" s="314"/>
      <c r="HZA15" s="314"/>
      <c r="HZB15" s="314"/>
      <c r="HZC15" s="314"/>
      <c r="HZD15" s="314"/>
      <c r="HZE15" s="314"/>
      <c r="HZF15" s="314"/>
      <c r="HZG15" s="314"/>
      <c r="HZH15" s="314"/>
      <c r="HZI15" s="314"/>
      <c r="HZJ15" s="314"/>
      <c r="HZK15" s="314"/>
      <c r="HZL15" s="314"/>
      <c r="HZM15" s="314"/>
      <c r="HZN15" s="314"/>
      <c r="HZO15" s="314"/>
      <c r="HZP15" s="314"/>
      <c r="HZQ15" s="314"/>
      <c r="HZR15" s="314"/>
      <c r="HZS15" s="314"/>
      <c r="HZT15" s="314"/>
      <c r="HZU15" s="314"/>
      <c r="HZV15" s="314"/>
      <c r="HZW15" s="314"/>
      <c r="HZX15" s="314"/>
      <c r="HZY15" s="314"/>
      <c r="HZZ15" s="314"/>
      <c r="IAA15" s="314"/>
      <c r="IAB15" s="314"/>
      <c r="IAC15" s="314"/>
      <c r="IAD15" s="314"/>
      <c r="IAE15" s="314"/>
      <c r="IAF15" s="314"/>
      <c r="IAG15" s="314"/>
      <c r="IAH15" s="314"/>
      <c r="IAI15" s="314"/>
      <c r="IAJ15" s="314"/>
      <c r="IAK15" s="314"/>
      <c r="IAL15" s="314"/>
      <c r="IAM15" s="314"/>
      <c r="IAN15" s="314"/>
      <c r="IAO15" s="314"/>
      <c r="IAP15" s="314"/>
      <c r="IAQ15" s="314"/>
      <c r="IAR15" s="314"/>
      <c r="IAS15" s="314"/>
      <c r="IAT15" s="314"/>
      <c r="IAU15" s="314"/>
      <c r="IAV15" s="314"/>
      <c r="IAW15" s="314"/>
      <c r="IAX15" s="314"/>
      <c r="IAY15" s="314"/>
      <c r="IAZ15" s="314"/>
      <c r="IBA15" s="314"/>
      <c r="IBB15" s="314"/>
      <c r="IBC15" s="314"/>
      <c r="IBD15" s="314"/>
      <c r="IBE15" s="314"/>
      <c r="IBF15" s="314"/>
      <c r="IBG15" s="314"/>
      <c r="IBH15" s="314"/>
      <c r="IBI15" s="314"/>
      <c r="IBJ15" s="314"/>
      <c r="IBK15" s="314"/>
      <c r="IBL15" s="314"/>
      <c r="IBM15" s="314"/>
      <c r="IBN15" s="314"/>
      <c r="IBO15" s="314"/>
      <c r="IBP15" s="314"/>
      <c r="IBQ15" s="314"/>
      <c r="IBR15" s="314"/>
      <c r="IBS15" s="314"/>
      <c r="IBT15" s="314"/>
      <c r="IBU15" s="314"/>
      <c r="IBV15" s="314"/>
      <c r="IBW15" s="314"/>
      <c r="IBX15" s="314"/>
      <c r="IBY15" s="314"/>
      <c r="IBZ15" s="314"/>
      <c r="ICA15" s="314"/>
      <c r="ICB15" s="314"/>
      <c r="ICC15" s="314"/>
      <c r="ICD15" s="314"/>
      <c r="ICE15" s="314"/>
      <c r="ICF15" s="314"/>
      <c r="ICG15" s="314"/>
      <c r="ICH15" s="314"/>
      <c r="ICI15" s="314"/>
      <c r="ICJ15" s="314"/>
      <c r="ICK15" s="314"/>
      <c r="ICL15" s="314"/>
      <c r="ICM15" s="314"/>
      <c r="ICN15" s="314"/>
      <c r="ICO15" s="314"/>
      <c r="ICP15" s="314"/>
      <c r="ICQ15" s="314"/>
      <c r="ICR15" s="314"/>
      <c r="ICS15" s="314"/>
      <c r="ICT15" s="314"/>
      <c r="ICU15" s="314"/>
      <c r="ICV15" s="314"/>
      <c r="ICW15" s="314"/>
      <c r="ICX15" s="314"/>
      <c r="ICY15" s="314"/>
      <c r="ICZ15" s="314"/>
      <c r="IDA15" s="314"/>
      <c r="IDB15" s="314"/>
      <c r="IDC15" s="314"/>
      <c r="IDD15" s="314"/>
      <c r="IDE15" s="314"/>
      <c r="IDF15" s="314"/>
      <c r="IDG15" s="314"/>
      <c r="IDH15" s="314"/>
      <c r="IDI15" s="314"/>
      <c r="IDJ15" s="314"/>
      <c r="IDK15" s="314"/>
      <c r="IDL15" s="314"/>
      <c r="IDM15" s="314"/>
      <c r="IDN15" s="314"/>
      <c r="IDO15" s="314"/>
      <c r="IDP15" s="314"/>
      <c r="IDQ15" s="314"/>
      <c r="IDR15" s="314"/>
      <c r="IDS15" s="314"/>
      <c r="IDT15" s="314"/>
      <c r="IDU15" s="314"/>
      <c r="IDV15" s="314"/>
      <c r="IDW15" s="314"/>
      <c r="IDX15" s="314"/>
      <c r="IDY15" s="314"/>
      <c r="IDZ15" s="314"/>
      <c r="IEA15" s="314"/>
      <c r="IEB15" s="314"/>
      <c r="IEC15" s="314"/>
      <c r="IED15" s="314"/>
      <c r="IEE15" s="314"/>
      <c r="IEF15" s="314"/>
      <c r="IEG15" s="314"/>
      <c r="IEH15" s="314"/>
      <c r="IEI15" s="314"/>
      <c r="IEJ15" s="314"/>
      <c r="IEK15" s="314"/>
      <c r="IEL15" s="314"/>
      <c r="IEM15" s="314"/>
      <c r="IEN15" s="314"/>
      <c r="IEO15" s="314"/>
      <c r="IEP15" s="314"/>
      <c r="IEQ15" s="314"/>
      <c r="IER15" s="314"/>
      <c r="IES15" s="314"/>
      <c r="IET15" s="314"/>
      <c r="IEU15" s="314"/>
      <c r="IEV15" s="314"/>
      <c r="IEW15" s="314"/>
      <c r="IEX15" s="314"/>
      <c r="IEY15" s="314"/>
      <c r="IEZ15" s="314"/>
      <c r="IFA15" s="314"/>
      <c r="IFB15" s="314"/>
      <c r="IFC15" s="314"/>
      <c r="IFD15" s="314"/>
      <c r="IFE15" s="314"/>
      <c r="IFF15" s="314"/>
      <c r="IFG15" s="314"/>
      <c r="IFH15" s="314"/>
      <c r="IFI15" s="314"/>
      <c r="IFJ15" s="314"/>
      <c r="IFK15" s="314"/>
      <c r="IFL15" s="314"/>
      <c r="IFM15" s="314"/>
      <c r="IFN15" s="314"/>
      <c r="IFO15" s="314"/>
      <c r="IFP15" s="314"/>
      <c r="IFQ15" s="314"/>
      <c r="IFR15" s="314"/>
      <c r="IFS15" s="314"/>
      <c r="IFT15" s="314"/>
      <c r="IFU15" s="314"/>
      <c r="IFV15" s="314"/>
      <c r="IFW15" s="314"/>
      <c r="IFX15" s="314"/>
      <c r="IFY15" s="314"/>
      <c r="IFZ15" s="314"/>
      <c r="IGA15" s="314"/>
      <c r="IGB15" s="314"/>
      <c r="IGC15" s="314"/>
      <c r="IGD15" s="314"/>
      <c r="IGE15" s="314"/>
      <c r="IGF15" s="314"/>
      <c r="IGG15" s="314"/>
      <c r="IGH15" s="314"/>
      <c r="IGI15" s="314"/>
      <c r="IGJ15" s="314"/>
      <c r="IGK15" s="314"/>
      <c r="IGL15" s="314"/>
      <c r="IGM15" s="314"/>
      <c r="IGN15" s="314"/>
      <c r="IGO15" s="314"/>
      <c r="IGP15" s="314"/>
      <c r="IGQ15" s="314"/>
      <c r="IGR15" s="314"/>
      <c r="IGS15" s="314"/>
      <c r="IGT15" s="314"/>
      <c r="IGU15" s="314"/>
      <c r="IGV15" s="314"/>
      <c r="IGW15" s="314"/>
      <c r="IGX15" s="314"/>
      <c r="IGY15" s="314"/>
      <c r="IGZ15" s="314"/>
      <c r="IHA15" s="314"/>
      <c r="IHB15" s="314"/>
      <c r="IHC15" s="314"/>
      <c r="IHD15" s="314"/>
      <c r="IHE15" s="314"/>
      <c r="IHF15" s="314"/>
      <c r="IHG15" s="314"/>
      <c r="IHH15" s="314"/>
      <c r="IHI15" s="314"/>
      <c r="IHJ15" s="314"/>
      <c r="IHK15" s="314"/>
      <c r="IHL15" s="314"/>
      <c r="IHM15" s="314"/>
      <c r="IHN15" s="314"/>
      <c r="IHO15" s="314"/>
      <c r="IHP15" s="314"/>
      <c r="IHQ15" s="314"/>
      <c r="IHR15" s="314"/>
      <c r="IHS15" s="314"/>
      <c r="IHT15" s="314"/>
      <c r="IHU15" s="314"/>
      <c r="IHV15" s="314"/>
      <c r="IHW15" s="314"/>
      <c r="IHX15" s="314"/>
      <c r="IHY15" s="314"/>
      <c r="IHZ15" s="314"/>
      <c r="IIA15" s="314"/>
      <c r="IIB15" s="314"/>
      <c r="IIC15" s="314"/>
      <c r="IID15" s="314"/>
      <c r="IIE15" s="314"/>
      <c r="IIF15" s="314"/>
      <c r="IIG15" s="314"/>
      <c r="IIH15" s="314"/>
      <c r="III15" s="314"/>
      <c r="IIJ15" s="314"/>
      <c r="IIK15" s="314"/>
      <c r="IIL15" s="314"/>
      <c r="IIM15" s="314"/>
      <c r="IIN15" s="314"/>
      <c r="IIO15" s="314"/>
      <c r="IIP15" s="314"/>
      <c r="IIQ15" s="314"/>
      <c r="IIR15" s="314"/>
      <c r="IIS15" s="314"/>
      <c r="IIT15" s="314"/>
      <c r="IIU15" s="314"/>
      <c r="IIV15" s="314"/>
      <c r="IIW15" s="314"/>
      <c r="IIX15" s="314"/>
      <c r="IIY15" s="314"/>
      <c r="IIZ15" s="314"/>
      <c r="IJA15" s="314"/>
      <c r="IJB15" s="314"/>
      <c r="IJC15" s="314"/>
      <c r="IJD15" s="314"/>
      <c r="IJE15" s="314"/>
      <c r="IJF15" s="314"/>
      <c r="IJG15" s="314"/>
      <c r="IJH15" s="314"/>
      <c r="IJI15" s="314"/>
      <c r="IJJ15" s="314"/>
      <c r="IJK15" s="314"/>
      <c r="IJL15" s="314"/>
      <c r="IJM15" s="314"/>
      <c r="IJN15" s="314"/>
      <c r="IJO15" s="314"/>
      <c r="IJP15" s="314"/>
      <c r="IJQ15" s="314"/>
      <c r="IJR15" s="314"/>
      <c r="IJS15" s="314"/>
      <c r="IJT15" s="314"/>
      <c r="IJU15" s="314"/>
      <c r="IJV15" s="314"/>
      <c r="IJW15" s="314"/>
      <c r="IJX15" s="314"/>
      <c r="IJY15" s="314"/>
      <c r="IJZ15" s="314"/>
      <c r="IKA15" s="314"/>
      <c r="IKB15" s="314"/>
      <c r="IKC15" s="314"/>
      <c r="IKD15" s="314"/>
      <c r="IKE15" s="314"/>
      <c r="IKF15" s="314"/>
      <c r="IKG15" s="314"/>
      <c r="IKH15" s="314"/>
      <c r="IKI15" s="314"/>
      <c r="IKJ15" s="314"/>
      <c r="IKK15" s="314"/>
      <c r="IKL15" s="314"/>
      <c r="IKM15" s="314"/>
      <c r="IKN15" s="314"/>
      <c r="IKO15" s="314"/>
      <c r="IKP15" s="314"/>
      <c r="IKQ15" s="314"/>
      <c r="IKR15" s="314"/>
      <c r="IKS15" s="314"/>
      <c r="IKT15" s="314"/>
      <c r="IKU15" s="314"/>
      <c r="IKV15" s="314"/>
      <c r="IKW15" s="314"/>
      <c r="IKX15" s="314"/>
      <c r="IKY15" s="314"/>
      <c r="IKZ15" s="314"/>
      <c r="ILA15" s="314"/>
      <c r="ILB15" s="314"/>
      <c r="ILC15" s="314"/>
      <c r="ILD15" s="314"/>
      <c r="ILE15" s="314"/>
      <c r="ILF15" s="314"/>
      <c r="ILG15" s="314"/>
      <c r="ILH15" s="314"/>
      <c r="ILI15" s="314"/>
      <c r="ILJ15" s="314"/>
      <c r="ILK15" s="314"/>
      <c r="ILL15" s="314"/>
      <c r="ILM15" s="314"/>
      <c r="ILN15" s="314"/>
      <c r="ILO15" s="314"/>
      <c r="ILP15" s="314"/>
      <c r="ILQ15" s="314"/>
      <c r="ILR15" s="314"/>
      <c r="ILS15" s="314"/>
      <c r="ILT15" s="314"/>
      <c r="ILU15" s="314"/>
      <c r="ILV15" s="314"/>
      <c r="ILW15" s="314"/>
      <c r="ILX15" s="314"/>
      <c r="ILY15" s="314"/>
      <c r="ILZ15" s="314"/>
      <c r="IMA15" s="314"/>
      <c r="IMB15" s="314"/>
      <c r="IMC15" s="314"/>
      <c r="IMD15" s="314"/>
      <c r="IME15" s="314"/>
      <c r="IMF15" s="314"/>
      <c r="IMG15" s="314"/>
      <c r="IMH15" s="314"/>
      <c r="IMI15" s="314"/>
      <c r="IMJ15" s="314"/>
      <c r="IMK15" s="314"/>
      <c r="IML15" s="314"/>
      <c r="IMM15" s="314"/>
      <c r="IMN15" s="314"/>
      <c r="IMO15" s="314"/>
      <c r="IMP15" s="314"/>
      <c r="IMQ15" s="314"/>
      <c r="IMR15" s="314"/>
      <c r="IMS15" s="314"/>
      <c r="IMT15" s="314"/>
      <c r="IMU15" s="314"/>
      <c r="IMV15" s="314"/>
      <c r="IMW15" s="314"/>
      <c r="IMX15" s="314"/>
      <c r="IMY15" s="314"/>
      <c r="IMZ15" s="314"/>
      <c r="INA15" s="314"/>
      <c r="INB15" s="314"/>
      <c r="INC15" s="314"/>
      <c r="IND15" s="314"/>
      <c r="INE15" s="314"/>
      <c r="INF15" s="314"/>
      <c r="ING15" s="314"/>
      <c r="INH15" s="314"/>
      <c r="INI15" s="314"/>
      <c r="INJ15" s="314"/>
      <c r="INK15" s="314"/>
      <c r="INL15" s="314"/>
      <c r="INM15" s="314"/>
      <c r="INN15" s="314"/>
      <c r="INO15" s="314"/>
      <c r="INP15" s="314"/>
      <c r="INQ15" s="314"/>
      <c r="INR15" s="314"/>
      <c r="INS15" s="314"/>
      <c r="INT15" s="314"/>
      <c r="INU15" s="314"/>
      <c r="INV15" s="314"/>
      <c r="INW15" s="314"/>
      <c r="INX15" s="314"/>
      <c r="INY15" s="314"/>
      <c r="INZ15" s="314"/>
      <c r="IOA15" s="314"/>
      <c r="IOB15" s="314"/>
      <c r="IOC15" s="314"/>
      <c r="IOD15" s="314"/>
      <c r="IOE15" s="314"/>
      <c r="IOF15" s="314"/>
      <c r="IOG15" s="314"/>
      <c r="IOH15" s="314"/>
      <c r="IOI15" s="314"/>
      <c r="IOJ15" s="314"/>
      <c r="IOK15" s="314"/>
      <c r="IOL15" s="314"/>
      <c r="IOM15" s="314"/>
      <c r="ION15" s="314"/>
      <c r="IOO15" s="314"/>
      <c r="IOP15" s="314"/>
      <c r="IOQ15" s="314"/>
      <c r="IOR15" s="314"/>
      <c r="IOS15" s="314"/>
      <c r="IOT15" s="314"/>
      <c r="IOU15" s="314"/>
      <c r="IOV15" s="314"/>
      <c r="IOW15" s="314"/>
      <c r="IOX15" s="314"/>
      <c r="IOY15" s="314"/>
      <c r="IOZ15" s="314"/>
      <c r="IPA15" s="314"/>
      <c r="IPB15" s="314"/>
      <c r="IPC15" s="314"/>
      <c r="IPD15" s="314"/>
      <c r="IPE15" s="314"/>
      <c r="IPF15" s="314"/>
      <c r="IPG15" s="314"/>
      <c r="IPH15" s="314"/>
      <c r="IPI15" s="314"/>
      <c r="IPJ15" s="314"/>
      <c r="IPK15" s="314"/>
      <c r="IPL15" s="314"/>
      <c r="IPM15" s="314"/>
      <c r="IPN15" s="314"/>
      <c r="IPO15" s="314"/>
      <c r="IPP15" s="314"/>
      <c r="IPQ15" s="314"/>
      <c r="IPR15" s="314"/>
      <c r="IPS15" s="314"/>
      <c r="IPT15" s="314"/>
      <c r="IPU15" s="314"/>
      <c r="IPV15" s="314"/>
      <c r="IPW15" s="314"/>
      <c r="IPX15" s="314"/>
      <c r="IPY15" s="314"/>
      <c r="IPZ15" s="314"/>
      <c r="IQA15" s="314"/>
      <c r="IQB15" s="314"/>
      <c r="IQC15" s="314"/>
      <c r="IQD15" s="314"/>
      <c r="IQE15" s="314"/>
      <c r="IQF15" s="314"/>
      <c r="IQG15" s="314"/>
      <c r="IQH15" s="314"/>
      <c r="IQI15" s="314"/>
      <c r="IQJ15" s="314"/>
      <c r="IQK15" s="314"/>
      <c r="IQL15" s="314"/>
      <c r="IQM15" s="314"/>
      <c r="IQN15" s="314"/>
      <c r="IQO15" s="314"/>
      <c r="IQP15" s="314"/>
      <c r="IQQ15" s="314"/>
      <c r="IQR15" s="314"/>
      <c r="IQS15" s="314"/>
      <c r="IQT15" s="314"/>
      <c r="IQU15" s="314"/>
      <c r="IQV15" s="314"/>
      <c r="IQW15" s="314"/>
      <c r="IQX15" s="314"/>
      <c r="IQY15" s="314"/>
      <c r="IQZ15" s="314"/>
      <c r="IRA15" s="314"/>
      <c r="IRB15" s="314"/>
      <c r="IRC15" s="314"/>
      <c r="IRD15" s="314"/>
      <c r="IRE15" s="314"/>
      <c r="IRF15" s="314"/>
      <c r="IRG15" s="314"/>
      <c r="IRH15" s="314"/>
      <c r="IRI15" s="314"/>
      <c r="IRJ15" s="314"/>
      <c r="IRK15" s="314"/>
      <c r="IRL15" s="314"/>
      <c r="IRM15" s="314"/>
      <c r="IRN15" s="314"/>
      <c r="IRO15" s="314"/>
      <c r="IRP15" s="314"/>
      <c r="IRQ15" s="314"/>
      <c r="IRR15" s="314"/>
      <c r="IRS15" s="314"/>
      <c r="IRT15" s="314"/>
      <c r="IRU15" s="314"/>
      <c r="IRV15" s="314"/>
      <c r="IRW15" s="314"/>
      <c r="IRX15" s="314"/>
      <c r="IRY15" s="314"/>
      <c r="IRZ15" s="314"/>
      <c r="ISA15" s="314"/>
      <c r="ISB15" s="314"/>
      <c r="ISC15" s="314"/>
      <c r="ISD15" s="314"/>
      <c r="ISE15" s="314"/>
      <c r="ISF15" s="314"/>
      <c r="ISG15" s="314"/>
      <c r="ISH15" s="314"/>
      <c r="ISI15" s="314"/>
      <c r="ISJ15" s="314"/>
      <c r="ISK15" s="314"/>
      <c r="ISL15" s="314"/>
      <c r="ISM15" s="314"/>
      <c r="ISN15" s="314"/>
      <c r="ISO15" s="314"/>
      <c r="ISP15" s="314"/>
      <c r="ISQ15" s="314"/>
      <c r="ISR15" s="314"/>
      <c r="ISS15" s="314"/>
      <c r="IST15" s="314"/>
      <c r="ISU15" s="314"/>
      <c r="ISV15" s="314"/>
      <c r="ISW15" s="314"/>
      <c r="ISX15" s="314"/>
      <c r="ISY15" s="314"/>
      <c r="ISZ15" s="314"/>
      <c r="ITA15" s="314"/>
      <c r="ITB15" s="314"/>
      <c r="ITC15" s="314"/>
      <c r="ITD15" s="314"/>
      <c r="ITE15" s="314"/>
      <c r="ITF15" s="314"/>
      <c r="ITG15" s="314"/>
      <c r="ITH15" s="314"/>
      <c r="ITI15" s="314"/>
      <c r="ITJ15" s="314"/>
      <c r="ITK15" s="314"/>
      <c r="ITL15" s="314"/>
      <c r="ITM15" s="314"/>
      <c r="ITN15" s="314"/>
      <c r="ITO15" s="314"/>
      <c r="ITP15" s="314"/>
      <c r="ITQ15" s="314"/>
      <c r="ITR15" s="314"/>
      <c r="ITS15" s="314"/>
      <c r="ITT15" s="314"/>
      <c r="ITU15" s="314"/>
      <c r="ITV15" s="314"/>
      <c r="ITW15" s="314"/>
      <c r="ITX15" s="314"/>
      <c r="ITY15" s="314"/>
      <c r="ITZ15" s="314"/>
      <c r="IUA15" s="314"/>
      <c r="IUB15" s="314"/>
      <c r="IUC15" s="314"/>
      <c r="IUD15" s="314"/>
      <c r="IUE15" s="314"/>
      <c r="IUF15" s="314"/>
      <c r="IUG15" s="314"/>
      <c r="IUH15" s="314"/>
      <c r="IUI15" s="314"/>
      <c r="IUJ15" s="314"/>
      <c r="IUK15" s="314"/>
      <c r="IUL15" s="314"/>
      <c r="IUM15" s="314"/>
      <c r="IUN15" s="314"/>
      <c r="IUO15" s="314"/>
      <c r="IUP15" s="314"/>
      <c r="IUQ15" s="314"/>
      <c r="IUR15" s="314"/>
      <c r="IUS15" s="314"/>
      <c r="IUT15" s="314"/>
      <c r="IUU15" s="314"/>
      <c r="IUV15" s="314"/>
      <c r="IUW15" s="314"/>
      <c r="IUX15" s="314"/>
      <c r="IUY15" s="314"/>
      <c r="IUZ15" s="314"/>
      <c r="IVA15" s="314"/>
      <c r="IVB15" s="314"/>
      <c r="IVC15" s="314"/>
      <c r="IVD15" s="314"/>
      <c r="IVE15" s="314"/>
      <c r="IVF15" s="314"/>
      <c r="IVG15" s="314"/>
      <c r="IVH15" s="314"/>
      <c r="IVI15" s="314"/>
      <c r="IVJ15" s="314"/>
      <c r="IVK15" s="314"/>
      <c r="IVL15" s="314"/>
      <c r="IVM15" s="314"/>
      <c r="IVN15" s="314"/>
      <c r="IVO15" s="314"/>
      <c r="IVP15" s="314"/>
      <c r="IVQ15" s="314"/>
      <c r="IVR15" s="314"/>
      <c r="IVS15" s="314"/>
      <c r="IVT15" s="314"/>
      <c r="IVU15" s="314"/>
      <c r="IVV15" s="314"/>
      <c r="IVW15" s="314"/>
      <c r="IVX15" s="314"/>
      <c r="IVY15" s="314"/>
      <c r="IVZ15" s="314"/>
      <c r="IWA15" s="314"/>
      <c r="IWB15" s="314"/>
      <c r="IWC15" s="314"/>
      <c r="IWD15" s="314"/>
      <c r="IWE15" s="314"/>
      <c r="IWF15" s="314"/>
      <c r="IWG15" s="314"/>
      <c r="IWH15" s="314"/>
      <c r="IWI15" s="314"/>
      <c r="IWJ15" s="314"/>
      <c r="IWK15" s="314"/>
      <c r="IWL15" s="314"/>
      <c r="IWM15" s="314"/>
      <c r="IWN15" s="314"/>
      <c r="IWO15" s="314"/>
      <c r="IWP15" s="314"/>
      <c r="IWQ15" s="314"/>
      <c r="IWR15" s="314"/>
      <c r="IWS15" s="314"/>
      <c r="IWT15" s="314"/>
      <c r="IWU15" s="314"/>
      <c r="IWV15" s="314"/>
      <c r="IWW15" s="314"/>
      <c r="IWX15" s="314"/>
      <c r="IWY15" s="314"/>
      <c r="IWZ15" s="314"/>
      <c r="IXA15" s="314"/>
      <c r="IXB15" s="314"/>
      <c r="IXC15" s="314"/>
      <c r="IXD15" s="314"/>
      <c r="IXE15" s="314"/>
      <c r="IXF15" s="314"/>
      <c r="IXG15" s="314"/>
      <c r="IXH15" s="314"/>
      <c r="IXI15" s="314"/>
      <c r="IXJ15" s="314"/>
      <c r="IXK15" s="314"/>
      <c r="IXL15" s="314"/>
      <c r="IXM15" s="314"/>
      <c r="IXN15" s="314"/>
      <c r="IXO15" s="314"/>
      <c r="IXP15" s="314"/>
      <c r="IXQ15" s="314"/>
      <c r="IXR15" s="314"/>
      <c r="IXS15" s="314"/>
      <c r="IXT15" s="314"/>
      <c r="IXU15" s="314"/>
      <c r="IXV15" s="314"/>
      <c r="IXW15" s="314"/>
      <c r="IXX15" s="314"/>
      <c r="IXY15" s="314"/>
      <c r="IXZ15" s="314"/>
      <c r="IYA15" s="314"/>
      <c r="IYB15" s="314"/>
      <c r="IYC15" s="314"/>
      <c r="IYD15" s="314"/>
      <c r="IYE15" s="314"/>
      <c r="IYF15" s="314"/>
      <c r="IYG15" s="314"/>
      <c r="IYH15" s="314"/>
      <c r="IYI15" s="314"/>
      <c r="IYJ15" s="314"/>
      <c r="IYK15" s="314"/>
      <c r="IYL15" s="314"/>
      <c r="IYM15" s="314"/>
      <c r="IYN15" s="314"/>
      <c r="IYO15" s="314"/>
      <c r="IYP15" s="314"/>
      <c r="IYQ15" s="314"/>
      <c r="IYR15" s="314"/>
      <c r="IYS15" s="314"/>
      <c r="IYT15" s="314"/>
      <c r="IYU15" s="314"/>
      <c r="IYV15" s="314"/>
      <c r="IYW15" s="314"/>
      <c r="IYX15" s="314"/>
      <c r="IYY15" s="314"/>
      <c r="IYZ15" s="314"/>
      <c r="IZA15" s="314"/>
      <c r="IZB15" s="314"/>
      <c r="IZC15" s="314"/>
      <c r="IZD15" s="314"/>
      <c r="IZE15" s="314"/>
      <c r="IZF15" s="314"/>
      <c r="IZG15" s="314"/>
      <c r="IZH15" s="314"/>
      <c r="IZI15" s="314"/>
      <c r="IZJ15" s="314"/>
      <c r="IZK15" s="314"/>
      <c r="IZL15" s="314"/>
      <c r="IZM15" s="314"/>
      <c r="IZN15" s="314"/>
      <c r="IZO15" s="314"/>
      <c r="IZP15" s="314"/>
      <c r="IZQ15" s="314"/>
      <c r="IZR15" s="314"/>
      <c r="IZS15" s="314"/>
      <c r="IZT15" s="314"/>
      <c r="IZU15" s="314"/>
      <c r="IZV15" s="314"/>
      <c r="IZW15" s="314"/>
      <c r="IZX15" s="314"/>
      <c r="IZY15" s="314"/>
      <c r="IZZ15" s="314"/>
      <c r="JAA15" s="314"/>
      <c r="JAB15" s="314"/>
      <c r="JAC15" s="314"/>
      <c r="JAD15" s="314"/>
      <c r="JAE15" s="314"/>
      <c r="JAF15" s="314"/>
      <c r="JAG15" s="314"/>
      <c r="JAH15" s="314"/>
      <c r="JAI15" s="314"/>
      <c r="JAJ15" s="314"/>
      <c r="JAK15" s="314"/>
      <c r="JAL15" s="314"/>
      <c r="JAM15" s="314"/>
      <c r="JAN15" s="314"/>
      <c r="JAO15" s="314"/>
      <c r="JAP15" s="314"/>
      <c r="JAQ15" s="314"/>
      <c r="JAR15" s="314"/>
      <c r="JAS15" s="314"/>
      <c r="JAT15" s="314"/>
      <c r="JAU15" s="314"/>
      <c r="JAV15" s="314"/>
      <c r="JAW15" s="314"/>
      <c r="JAX15" s="314"/>
      <c r="JAY15" s="314"/>
      <c r="JAZ15" s="314"/>
      <c r="JBA15" s="314"/>
      <c r="JBB15" s="314"/>
      <c r="JBC15" s="314"/>
      <c r="JBD15" s="314"/>
      <c r="JBE15" s="314"/>
      <c r="JBF15" s="314"/>
      <c r="JBG15" s="314"/>
      <c r="JBH15" s="314"/>
      <c r="JBI15" s="314"/>
      <c r="JBJ15" s="314"/>
      <c r="JBK15" s="314"/>
      <c r="JBL15" s="314"/>
      <c r="JBM15" s="314"/>
      <c r="JBN15" s="314"/>
      <c r="JBO15" s="314"/>
      <c r="JBP15" s="314"/>
      <c r="JBQ15" s="314"/>
      <c r="JBR15" s="314"/>
      <c r="JBS15" s="314"/>
      <c r="JBT15" s="314"/>
      <c r="JBU15" s="314"/>
      <c r="JBV15" s="314"/>
      <c r="JBW15" s="314"/>
      <c r="JBX15" s="314"/>
      <c r="JBY15" s="314"/>
      <c r="JBZ15" s="314"/>
      <c r="JCA15" s="314"/>
      <c r="JCB15" s="314"/>
      <c r="JCC15" s="314"/>
      <c r="JCD15" s="314"/>
      <c r="JCE15" s="314"/>
      <c r="JCF15" s="314"/>
      <c r="JCG15" s="314"/>
      <c r="JCH15" s="314"/>
      <c r="JCI15" s="314"/>
      <c r="JCJ15" s="314"/>
      <c r="JCK15" s="314"/>
      <c r="JCL15" s="314"/>
      <c r="JCM15" s="314"/>
      <c r="JCN15" s="314"/>
      <c r="JCO15" s="314"/>
      <c r="JCP15" s="314"/>
      <c r="JCQ15" s="314"/>
      <c r="JCR15" s="314"/>
      <c r="JCS15" s="314"/>
      <c r="JCT15" s="314"/>
      <c r="JCU15" s="314"/>
      <c r="JCV15" s="314"/>
      <c r="JCW15" s="314"/>
      <c r="JCX15" s="314"/>
      <c r="JCY15" s="314"/>
      <c r="JCZ15" s="314"/>
      <c r="JDA15" s="314"/>
      <c r="JDB15" s="314"/>
      <c r="JDC15" s="314"/>
      <c r="JDD15" s="314"/>
      <c r="JDE15" s="314"/>
      <c r="JDF15" s="314"/>
      <c r="JDG15" s="314"/>
      <c r="JDH15" s="314"/>
      <c r="JDI15" s="314"/>
      <c r="JDJ15" s="314"/>
      <c r="JDK15" s="314"/>
      <c r="JDL15" s="314"/>
      <c r="JDM15" s="314"/>
      <c r="JDN15" s="314"/>
      <c r="JDO15" s="314"/>
      <c r="JDP15" s="314"/>
      <c r="JDQ15" s="314"/>
      <c r="JDR15" s="314"/>
      <c r="JDS15" s="314"/>
      <c r="JDT15" s="314"/>
      <c r="JDU15" s="314"/>
      <c r="JDV15" s="314"/>
      <c r="JDW15" s="314"/>
      <c r="JDX15" s="314"/>
      <c r="JDY15" s="314"/>
      <c r="JDZ15" s="314"/>
      <c r="JEA15" s="314"/>
      <c r="JEB15" s="314"/>
      <c r="JEC15" s="314"/>
      <c r="JED15" s="314"/>
      <c r="JEE15" s="314"/>
      <c r="JEF15" s="314"/>
      <c r="JEG15" s="314"/>
      <c r="JEH15" s="314"/>
      <c r="JEI15" s="314"/>
      <c r="JEJ15" s="314"/>
      <c r="JEK15" s="314"/>
      <c r="JEL15" s="314"/>
      <c r="JEM15" s="314"/>
      <c r="JEN15" s="314"/>
      <c r="JEO15" s="314"/>
      <c r="JEP15" s="314"/>
      <c r="JEQ15" s="314"/>
      <c r="JER15" s="314"/>
      <c r="JES15" s="314"/>
      <c r="JET15" s="314"/>
      <c r="JEU15" s="314"/>
      <c r="JEV15" s="314"/>
      <c r="JEW15" s="314"/>
      <c r="JEX15" s="314"/>
      <c r="JEY15" s="314"/>
      <c r="JEZ15" s="314"/>
      <c r="JFA15" s="314"/>
      <c r="JFB15" s="314"/>
      <c r="JFC15" s="314"/>
      <c r="JFD15" s="314"/>
      <c r="JFE15" s="314"/>
      <c r="JFF15" s="314"/>
      <c r="JFG15" s="314"/>
      <c r="JFH15" s="314"/>
      <c r="JFI15" s="314"/>
      <c r="JFJ15" s="314"/>
      <c r="JFK15" s="314"/>
      <c r="JFL15" s="314"/>
      <c r="JFM15" s="314"/>
      <c r="JFN15" s="314"/>
      <c r="JFO15" s="314"/>
      <c r="JFP15" s="314"/>
      <c r="JFQ15" s="314"/>
      <c r="JFR15" s="314"/>
      <c r="JFS15" s="314"/>
      <c r="JFT15" s="314"/>
      <c r="JFU15" s="314"/>
      <c r="JFV15" s="314"/>
      <c r="JFW15" s="314"/>
      <c r="JFX15" s="314"/>
      <c r="JFY15" s="314"/>
      <c r="JFZ15" s="314"/>
      <c r="JGA15" s="314"/>
      <c r="JGB15" s="314"/>
      <c r="JGC15" s="314"/>
      <c r="JGD15" s="314"/>
      <c r="JGE15" s="314"/>
      <c r="JGF15" s="314"/>
      <c r="JGG15" s="314"/>
      <c r="JGH15" s="314"/>
      <c r="JGI15" s="314"/>
      <c r="JGJ15" s="314"/>
      <c r="JGK15" s="314"/>
      <c r="JGL15" s="314"/>
      <c r="JGM15" s="314"/>
      <c r="JGN15" s="314"/>
      <c r="JGO15" s="314"/>
      <c r="JGP15" s="314"/>
      <c r="JGQ15" s="314"/>
      <c r="JGR15" s="314"/>
      <c r="JGS15" s="314"/>
      <c r="JGT15" s="314"/>
      <c r="JGU15" s="314"/>
      <c r="JGV15" s="314"/>
      <c r="JGW15" s="314"/>
      <c r="JGX15" s="314"/>
      <c r="JGY15" s="314"/>
      <c r="JGZ15" s="314"/>
      <c r="JHA15" s="314"/>
      <c r="JHB15" s="314"/>
      <c r="JHC15" s="314"/>
      <c r="JHD15" s="314"/>
      <c r="JHE15" s="314"/>
      <c r="JHF15" s="314"/>
      <c r="JHG15" s="314"/>
      <c r="JHH15" s="314"/>
      <c r="JHI15" s="314"/>
      <c r="JHJ15" s="314"/>
      <c r="JHK15" s="314"/>
      <c r="JHL15" s="314"/>
      <c r="JHM15" s="314"/>
      <c r="JHN15" s="314"/>
      <c r="JHO15" s="314"/>
      <c r="JHP15" s="314"/>
      <c r="JHQ15" s="314"/>
      <c r="JHR15" s="314"/>
      <c r="JHS15" s="314"/>
      <c r="JHT15" s="314"/>
      <c r="JHU15" s="314"/>
      <c r="JHV15" s="314"/>
      <c r="JHW15" s="314"/>
      <c r="JHX15" s="314"/>
      <c r="JHY15" s="314"/>
      <c r="JHZ15" s="314"/>
      <c r="JIA15" s="314"/>
      <c r="JIB15" s="314"/>
      <c r="JIC15" s="314"/>
      <c r="JID15" s="314"/>
      <c r="JIE15" s="314"/>
      <c r="JIF15" s="314"/>
      <c r="JIG15" s="314"/>
      <c r="JIH15" s="314"/>
      <c r="JII15" s="314"/>
      <c r="JIJ15" s="314"/>
      <c r="JIK15" s="314"/>
      <c r="JIL15" s="314"/>
      <c r="JIM15" s="314"/>
      <c r="JIN15" s="314"/>
      <c r="JIO15" s="314"/>
      <c r="JIP15" s="314"/>
      <c r="JIQ15" s="314"/>
      <c r="JIR15" s="314"/>
      <c r="JIS15" s="314"/>
      <c r="JIT15" s="314"/>
      <c r="JIU15" s="314"/>
      <c r="JIV15" s="314"/>
      <c r="JIW15" s="314"/>
      <c r="JIX15" s="314"/>
      <c r="JIY15" s="314"/>
      <c r="JIZ15" s="314"/>
      <c r="JJA15" s="314"/>
      <c r="JJB15" s="314"/>
      <c r="JJC15" s="314"/>
      <c r="JJD15" s="314"/>
      <c r="JJE15" s="314"/>
      <c r="JJF15" s="314"/>
      <c r="JJG15" s="314"/>
      <c r="JJH15" s="314"/>
      <c r="JJI15" s="314"/>
      <c r="JJJ15" s="314"/>
      <c r="JJK15" s="314"/>
      <c r="JJL15" s="314"/>
      <c r="JJM15" s="314"/>
      <c r="JJN15" s="314"/>
      <c r="JJO15" s="314"/>
      <c r="JJP15" s="314"/>
      <c r="JJQ15" s="314"/>
      <c r="JJR15" s="314"/>
      <c r="JJS15" s="314"/>
      <c r="JJT15" s="314"/>
      <c r="JJU15" s="314"/>
      <c r="JJV15" s="314"/>
      <c r="JJW15" s="314"/>
      <c r="JJX15" s="314"/>
      <c r="JJY15" s="314"/>
      <c r="JJZ15" s="314"/>
      <c r="JKA15" s="314"/>
      <c r="JKB15" s="314"/>
      <c r="JKC15" s="314"/>
      <c r="JKD15" s="314"/>
      <c r="JKE15" s="314"/>
      <c r="JKF15" s="314"/>
      <c r="JKG15" s="314"/>
      <c r="JKH15" s="314"/>
      <c r="JKI15" s="314"/>
      <c r="JKJ15" s="314"/>
      <c r="JKK15" s="314"/>
      <c r="JKL15" s="314"/>
      <c r="JKM15" s="314"/>
      <c r="JKN15" s="314"/>
      <c r="JKO15" s="314"/>
      <c r="JKP15" s="314"/>
      <c r="JKQ15" s="314"/>
      <c r="JKR15" s="314"/>
      <c r="JKS15" s="314"/>
      <c r="JKT15" s="314"/>
      <c r="JKU15" s="314"/>
      <c r="JKV15" s="314"/>
      <c r="JKW15" s="314"/>
      <c r="JKX15" s="314"/>
      <c r="JKY15" s="314"/>
      <c r="JKZ15" s="314"/>
      <c r="JLA15" s="314"/>
      <c r="JLB15" s="314"/>
      <c r="JLC15" s="314"/>
      <c r="JLD15" s="314"/>
      <c r="JLE15" s="314"/>
      <c r="JLF15" s="314"/>
      <c r="JLG15" s="314"/>
      <c r="JLH15" s="314"/>
      <c r="JLI15" s="314"/>
      <c r="JLJ15" s="314"/>
      <c r="JLK15" s="314"/>
      <c r="JLL15" s="314"/>
      <c r="JLM15" s="314"/>
      <c r="JLN15" s="314"/>
      <c r="JLO15" s="314"/>
      <c r="JLP15" s="314"/>
      <c r="JLQ15" s="314"/>
      <c r="JLR15" s="314"/>
      <c r="JLS15" s="314"/>
      <c r="JLT15" s="314"/>
      <c r="JLU15" s="314"/>
      <c r="JLV15" s="314"/>
      <c r="JLW15" s="314"/>
      <c r="JLX15" s="314"/>
      <c r="JLY15" s="314"/>
      <c r="JLZ15" s="314"/>
      <c r="JMA15" s="314"/>
      <c r="JMB15" s="314"/>
      <c r="JMC15" s="314"/>
      <c r="JMD15" s="314"/>
      <c r="JME15" s="314"/>
      <c r="JMF15" s="314"/>
      <c r="JMG15" s="314"/>
      <c r="JMH15" s="314"/>
      <c r="JMI15" s="314"/>
      <c r="JMJ15" s="314"/>
      <c r="JMK15" s="314"/>
      <c r="JML15" s="314"/>
      <c r="JMM15" s="314"/>
      <c r="JMN15" s="314"/>
      <c r="JMO15" s="314"/>
      <c r="JMP15" s="314"/>
      <c r="JMQ15" s="314"/>
      <c r="JMR15" s="314"/>
      <c r="JMS15" s="314"/>
      <c r="JMT15" s="314"/>
      <c r="JMU15" s="314"/>
      <c r="JMV15" s="314"/>
      <c r="JMW15" s="314"/>
      <c r="JMX15" s="314"/>
      <c r="JMY15" s="314"/>
      <c r="JMZ15" s="314"/>
      <c r="JNA15" s="314"/>
      <c r="JNB15" s="314"/>
      <c r="JNC15" s="314"/>
      <c r="JND15" s="314"/>
      <c r="JNE15" s="314"/>
      <c r="JNF15" s="314"/>
      <c r="JNG15" s="314"/>
      <c r="JNH15" s="314"/>
      <c r="JNI15" s="314"/>
      <c r="JNJ15" s="314"/>
      <c r="JNK15" s="314"/>
      <c r="JNL15" s="314"/>
      <c r="JNM15" s="314"/>
      <c r="JNN15" s="314"/>
      <c r="JNO15" s="314"/>
      <c r="JNP15" s="314"/>
      <c r="JNQ15" s="314"/>
      <c r="JNR15" s="314"/>
      <c r="JNS15" s="314"/>
      <c r="JNT15" s="314"/>
      <c r="JNU15" s="314"/>
      <c r="JNV15" s="314"/>
      <c r="JNW15" s="314"/>
      <c r="JNX15" s="314"/>
      <c r="JNY15" s="314"/>
      <c r="JNZ15" s="314"/>
      <c r="JOA15" s="314"/>
      <c r="JOB15" s="314"/>
      <c r="JOC15" s="314"/>
      <c r="JOD15" s="314"/>
      <c r="JOE15" s="314"/>
      <c r="JOF15" s="314"/>
      <c r="JOG15" s="314"/>
      <c r="JOH15" s="314"/>
      <c r="JOI15" s="314"/>
      <c r="JOJ15" s="314"/>
      <c r="JOK15" s="314"/>
      <c r="JOL15" s="314"/>
      <c r="JOM15" s="314"/>
      <c r="JON15" s="314"/>
      <c r="JOO15" s="314"/>
      <c r="JOP15" s="314"/>
      <c r="JOQ15" s="314"/>
      <c r="JOR15" s="314"/>
      <c r="JOS15" s="314"/>
      <c r="JOT15" s="314"/>
      <c r="JOU15" s="314"/>
      <c r="JOV15" s="314"/>
      <c r="JOW15" s="314"/>
      <c r="JOX15" s="314"/>
      <c r="JOY15" s="314"/>
      <c r="JOZ15" s="314"/>
      <c r="JPA15" s="314"/>
      <c r="JPB15" s="314"/>
      <c r="JPC15" s="314"/>
      <c r="JPD15" s="314"/>
      <c r="JPE15" s="314"/>
      <c r="JPF15" s="314"/>
      <c r="JPG15" s="314"/>
      <c r="JPH15" s="314"/>
      <c r="JPI15" s="314"/>
      <c r="JPJ15" s="314"/>
      <c r="JPK15" s="314"/>
      <c r="JPL15" s="314"/>
      <c r="JPM15" s="314"/>
      <c r="JPN15" s="314"/>
      <c r="JPO15" s="314"/>
      <c r="JPP15" s="314"/>
      <c r="JPQ15" s="314"/>
      <c r="JPR15" s="314"/>
      <c r="JPS15" s="314"/>
      <c r="JPT15" s="314"/>
      <c r="JPU15" s="314"/>
      <c r="JPV15" s="314"/>
      <c r="JPW15" s="314"/>
      <c r="JPX15" s="314"/>
      <c r="JPY15" s="314"/>
      <c r="JPZ15" s="314"/>
      <c r="JQA15" s="314"/>
      <c r="JQB15" s="314"/>
      <c r="JQC15" s="314"/>
      <c r="JQD15" s="314"/>
      <c r="JQE15" s="314"/>
      <c r="JQF15" s="314"/>
      <c r="JQG15" s="314"/>
      <c r="JQH15" s="314"/>
      <c r="JQI15" s="314"/>
      <c r="JQJ15" s="314"/>
      <c r="JQK15" s="314"/>
      <c r="JQL15" s="314"/>
      <c r="JQM15" s="314"/>
      <c r="JQN15" s="314"/>
      <c r="JQO15" s="314"/>
      <c r="JQP15" s="314"/>
      <c r="JQQ15" s="314"/>
      <c r="JQR15" s="314"/>
      <c r="JQS15" s="314"/>
      <c r="JQT15" s="314"/>
      <c r="JQU15" s="314"/>
      <c r="JQV15" s="314"/>
      <c r="JQW15" s="314"/>
      <c r="JQX15" s="314"/>
      <c r="JQY15" s="314"/>
      <c r="JQZ15" s="314"/>
      <c r="JRA15" s="314"/>
      <c r="JRB15" s="314"/>
      <c r="JRC15" s="314"/>
      <c r="JRD15" s="314"/>
      <c r="JRE15" s="314"/>
      <c r="JRF15" s="314"/>
      <c r="JRG15" s="314"/>
      <c r="JRH15" s="314"/>
      <c r="JRI15" s="314"/>
      <c r="JRJ15" s="314"/>
      <c r="JRK15" s="314"/>
      <c r="JRL15" s="314"/>
      <c r="JRM15" s="314"/>
      <c r="JRN15" s="314"/>
      <c r="JRO15" s="314"/>
      <c r="JRP15" s="314"/>
      <c r="JRQ15" s="314"/>
      <c r="JRR15" s="314"/>
      <c r="JRS15" s="314"/>
      <c r="JRT15" s="314"/>
      <c r="JRU15" s="314"/>
      <c r="JRV15" s="314"/>
      <c r="JRW15" s="314"/>
      <c r="JRX15" s="314"/>
      <c r="JRY15" s="314"/>
      <c r="JRZ15" s="314"/>
      <c r="JSA15" s="314"/>
      <c r="JSB15" s="314"/>
      <c r="JSC15" s="314"/>
      <c r="JSD15" s="314"/>
      <c r="JSE15" s="314"/>
      <c r="JSF15" s="314"/>
      <c r="JSG15" s="314"/>
      <c r="JSH15" s="314"/>
      <c r="JSI15" s="314"/>
      <c r="JSJ15" s="314"/>
      <c r="JSK15" s="314"/>
      <c r="JSL15" s="314"/>
      <c r="JSM15" s="314"/>
      <c r="JSN15" s="314"/>
      <c r="JSO15" s="314"/>
      <c r="JSP15" s="314"/>
      <c r="JSQ15" s="314"/>
      <c r="JSR15" s="314"/>
      <c r="JSS15" s="314"/>
      <c r="JST15" s="314"/>
      <c r="JSU15" s="314"/>
      <c r="JSV15" s="314"/>
      <c r="JSW15" s="314"/>
      <c r="JSX15" s="314"/>
      <c r="JSY15" s="314"/>
      <c r="JSZ15" s="314"/>
      <c r="JTA15" s="314"/>
      <c r="JTB15" s="314"/>
      <c r="JTC15" s="314"/>
      <c r="JTD15" s="314"/>
      <c r="JTE15" s="314"/>
      <c r="JTF15" s="314"/>
      <c r="JTG15" s="314"/>
      <c r="JTH15" s="314"/>
      <c r="JTI15" s="314"/>
      <c r="JTJ15" s="314"/>
      <c r="JTK15" s="314"/>
      <c r="JTL15" s="314"/>
      <c r="JTM15" s="314"/>
      <c r="JTN15" s="314"/>
      <c r="JTO15" s="314"/>
      <c r="JTP15" s="314"/>
      <c r="JTQ15" s="314"/>
      <c r="JTR15" s="314"/>
      <c r="JTS15" s="314"/>
      <c r="JTT15" s="314"/>
      <c r="JTU15" s="314"/>
      <c r="JTV15" s="314"/>
      <c r="JTW15" s="314"/>
      <c r="JTX15" s="314"/>
      <c r="JTY15" s="314"/>
      <c r="JTZ15" s="314"/>
      <c r="JUA15" s="314"/>
      <c r="JUB15" s="314"/>
      <c r="JUC15" s="314"/>
      <c r="JUD15" s="314"/>
      <c r="JUE15" s="314"/>
      <c r="JUF15" s="314"/>
      <c r="JUG15" s="314"/>
      <c r="JUH15" s="314"/>
      <c r="JUI15" s="314"/>
      <c r="JUJ15" s="314"/>
      <c r="JUK15" s="314"/>
      <c r="JUL15" s="314"/>
      <c r="JUM15" s="314"/>
      <c r="JUN15" s="314"/>
      <c r="JUO15" s="314"/>
      <c r="JUP15" s="314"/>
      <c r="JUQ15" s="314"/>
      <c r="JUR15" s="314"/>
      <c r="JUS15" s="314"/>
      <c r="JUT15" s="314"/>
      <c r="JUU15" s="314"/>
      <c r="JUV15" s="314"/>
      <c r="JUW15" s="314"/>
      <c r="JUX15" s="314"/>
      <c r="JUY15" s="314"/>
      <c r="JUZ15" s="314"/>
      <c r="JVA15" s="314"/>
      <c r="JVB15" s="314"/>
      <c r="JVC15" s="314"/>
      <c r="JVD15" s="314"/>
      <c r="JVE15" s="314"/>
      <c r="JVF15" s="314"/>
      <c r="JVG15" s="314"/>
      <c r="JVH15" s="314"/>
      <c r="JVI15" s="314"/>
      <c r="JVJ15" s="314"/>
      <c r="JVK15" s="314"/>
      <c r="JVL15" s="314"/>
      <c r="JVM15" s="314"/>
      <c r="JVN15" s="314"/>
      <c r="JVO15" s="314"/>
      <c r="JVP15" s="314"/>
      <c r="JVQ15" s="314"/>
      <c r="JVR15" s="314"/>
      <c r="JVS15" s="314"/>
      <c r="JVT15" s="314"/>
      <c r="JVU15" s="314"/>
      <c r="JVV15" s="314"/>
      <c r="JVW15" s="314"/>
      <c r="JVX15" s="314"/>
      <c r="JVY15" s="314"/>
      <c r="JVZ15" s="314"/>
      <c r="JWA15" s="314"/>
      <c r="JWB15" s="314"/>
      <c r="JWC15" s="314"/>
      <c r="JWD15" s="314"/>
      <c r="JWE15" s="314"/>
      <c r="JWF15" s="314"/>
      <c r="JWG15" s="314"/>
      <c r="JWH15" s="314"/>
      <c r="JWI15" s="314"/>
      <c r="JWJ15" s="314"/>
      <c r="JWK15" s="314"/>
      <c r="JWL15" s="314"/>
      <c r="JWM15" s="314"/>
      <c r="JWN15" s="314"/>
      <c r="JWO15" s="314"/>
      <c r="JWP15" s="314"/>
      <c r="JWQ15" s="314"/>
      <c r="JWR15" s="314"/>
      <c r="JWS15" s="314"/>
      <c r="JWT15" s="314"/>
      <c r="JWU15" s="314"/>
      <c r="JWV15" s="314"/>
      <c r="JWW15" s="314"/>
      <c r="JWX15" s="314"/>
      <c r="JWY15" s="314"/>
      <c r="JWZ15" s="314"/>
      <c r="JXA15" s="314"/>
      <c r="JXB15" s="314"/>
      <c r="JXC15" s="314"/>
      <c r="JXD15" s="314"/>
      <c r="JXE15" s="314"/>
      <c r="JXF15" s="314"/>
      <c r="JXG15" s="314"/>
      <c r="JXH15" s="314"/>
      <c r="JXI15" s="314"/>
      <c r="JXJ15" s="314"/>
      <c r="JXK15" s="314"/>
      <c r="JXL15" s="314"/>
      <c r="JXM15" s="314"/>
      <c r="JXN15" s="314"/>
      <c r="JXO15" s="314"/>
      <c r="JXP15" s="314"/>
      <c r="JXQ15" s="314"/>
      <c r="JXR15" s="314"/>
      <c r="JXS15" s="314"/>
      <c r="JXT15" s="314"/>
      <c r="JXU15" s="314"/>
      <c r="JXV15" s="314"/>
      <c r="JXW15" s="314"/>
      <c r="JXX15" s="314"/>
      <c r="JXY15" s="314"/>
      <c r="JXZ15" s="314"/>
      <c r="JYA15" s="314"/>
      <c r="JYB15" s="314"/>
      <c r="JYC15" s="314"/>
      <c r="JYD15" s="314"/>
      <c r="JYE15" s="314"/>
      <c r="JYF15" s="314"/>
      <c r="JYG15" s="314"/>
      <c r="JYH15" s="314"/>
      <c r="JYI15" s="314"/>
      <c r="JYJ15" s="314"/>
      <c r="JYK15" s="314"/>
      <c r="JYL15" s="314"/>
      <c r="JYM15" s="314"/>
      <c r="JYN15" s="314"/>
      <c r="JYO15" s="314"/>
      <c r="JYP15" s="314"/>
      <c r="JYQ15" s="314"/>
      <c r="JYR15" s="314"/>
      <c r="JYS15" s="314"/>
      <c r="JYT15" s="314"/>
      <c r="JYU15" s="314"/>
      <c r="JYV15" s="314"/>
      <c r="JYW15" s="314"/>
      <c r="JYX15" s="314"/>
      <c r="JYY15" s="314"/>
      <c r="JYZ15" s="314"/>
      <c r="JZA15" s="314"/>
      <c r="JZB15" s="314"/>
      <c r="JZC15" s="314"/>
      <c r="JZD15" s="314"/>
      <c r="JZE15" s="314"/>
      <c r="JZF15" s="314"/>
      <c r="JZG15" s="314"/>
      <c r="JZH15" s="314"/>
      <c r="JZI15" s="314"/>
      <c r="JZJ15" s="314"/>
      <c r="JZK15" s="314"/>
      <c r="JZL15" s="314"/>
      <c r="JZM15" s="314"/>
      <c r="JZN15" s="314"/>
      <c r="JZO15" s="314"/>
      <c r="JZP15" s="314"/>
      <c r="JZQ15" s="314"/>
      <c r="JZR15" s="314"/>
      <c r="JZS15" s="314"/>
      <c r="JZT15" s="314"/>
      <c r="JZU15" s="314"/>
      <c r="JZV15" s="314"/>
      <c r="JZW15" s="314"/>
      <c r="JZX15" s="314"/>
      <c r="JZY15" s="314"/>
      <c r="JZZ15" s="314"/>
      <c r="KAA15" s="314"/>
      <c r="KAB15" s="314"/>
      <c r="KAC15" s="314"/>
      <c r="KAD15" s="314"/>
      <c r="KAE15" s="314"/>
      <c r="KAF15" s="314"/>
      <c r="KAG15" s="314"/>
      <c r="KAH15" s="314"/>
      <c r="KAI15" s="314"/>
      <c r="KAJ15" s="314"/>
      <c r="KAK15" s="314"/>
      <c r="KAL15" s="314"/>
      <c r="KAM15" s="314"/>
      <c r="KAN15" s="314"/>
      <c r="KAO15" s="314"/>
      <c r="KAP15" s="314"/>
      <c r="KAQ15" s="314"/>
      <c r="KAR15" s="314"/>
      <c r="KAS15" s="314"/>
      <c r="KAT15" s="314"/>
      <c r="KAU15" s="314"/>
      <c r="KAV15" s="314"/>
      <c r="KAW15" s="314"/>
      <c r="KAX15" s="314"/>
      <c r="KAY15" s="314"/>
      <c r="KAZ15" s="314"/>
      <c r="KBA15" s="314"/>
      <c r="KBB15" s="314"/>
      <c r="KBC15" s="314"/>
      <c r="KBD15" s="314"/>
      <c r="KBE15" s="314"/>
      <c r="KBF15" s="314"/>
      <c r="KBG15" s="314"/>
      <c r="KBH15" s="314"/>
      <c r="KBI15" s="314"/>
      <c r="KBJ15" s="314"/>
      <c r="KBK15" s="314"/>
      <c r="KBL15" s="314"/>
      <c r="KBM15" s="314"/>
      <c r="KBN15" s="314"/>
      <c r="KBO15" s="314"/>
      <c r="KBP15" s="314"/>
      <c r="KBQ15" s="314"/>
      <c r="KBR15" s="314"/>
      <c r="KBS15" s="314"/>
      <c r="KBT15" s="314"/>
      <c r="KBU15" s="314"/>
      <c r="KBV15" s="314"/>
      <c r="KBW15" s="314"/>
      <c r="KBX15" s="314"/>
      <c r="KBY15" s="314"/>
      <c r="KBZ15" s="314"/>
      <c r="KCA15" s="314"/>
      <c r="KCB15" s="314"/>
      <c r="KCC15" s="314"/>
      <c r="KCD15" s="314"/>
      <c r="KCE15" s="314"/>
      <c r="KCF15" s="314"/>
      <c r="KCG15" s="314"/>
      <c r="KCH15" s="314"/>
      <c r="KCI15" s="314"/>
      <c r="KCJ15" s="314"/>
      <c r="KCK15" s="314"/>
      <c r="KCL15" s="314"/>
      <c r="KCM15" s="314"/>
      <c r="KCN15" s="314"/>
      <c r="KCO15" s="314"/>
      <c r="KCP15" s="314"/>
      <c r="KCQ15" s="314"/>
      <c r="KCR15" s="314"/>
      <c r="KCS15" s="314"/>
      <c r="KCT15" s="314"/>
      <c r="KCU15" s="314"/>
      <c r="KCV15" s="314"/>
      <c r="KCW15" s="314"/>
      <c r="KCX15" s="314"/>
      <c r="KCY15" s="314"/>
      <c r="KCZ15" s="314"/>
      <c r="KDA15" s="314"/>
      <c r="KDB15" s="314"/>
      <c r="KDC15" s="314"/>
      <c r="KDD15" s="314"/>
      <c r="KDE15" s="314"/>
      <c r="KDF15" s="314"/>
      <c r="KDG15" s="314"/>
      <c r="KDH15" s="314"/>
      <c r="KDI15" s="314"/>
      <c r="KDJ15" s="314"/>
      <c r="KDK15" s="314"/>
      <c r="KDL15" s="314"/>
      <c r="KDM15" s="314"/>
      <c r="KDN15" s="314"/>
      <c r="KDO15" s="314"/>
      <c r="KDP15" s="314"/>
      <c r="KDQ15" s="314"/>
      <c r="KDR15" s="314"/>
      <c r="KDS15" s="314"/>
      <c r="KDT15" s="314"/>
      <c r="KDU15" s="314"/>
      <c r="KDV15" s="314"/>
      <c r="KDW15" s="314"/>
      <c r="KDX15" s="314"/>
      <c r="KDY15" s="314"/>
      <c r="KDZ15" s="314"/>
      <c r="KEA15" s="314"/>
      <c r="KEB15" s="314"/>
      <c r="KEC15" s="314"/>
      <c r="KED15" s="314"/>
      <c r="KEE15" s="314"/>
      <c r="KEF15" s="314"/>
      <c r="KEG15" s="314"/>
      <c r="KEH15" s="314"/>
      <c r="KEI15" s="314"/>
      <c r="KEJ15" s="314"/>
      <c r="KEK15" s="314"/>
      <c r="KEL15" s="314"/>
      <c r="KEM15" s="314"/>
      <c r="KEN15" s="314"/>
      <c r="KEO15" s="314"/>
      <c r="KEP15" s="314"/>
      <c r="KEQ15" s="314"/>
      <c r="KER15" s="314"/>
      <c r="KES15" s="314"/>
      <c r="KET15" s="314"/>
      <c r="KEU15" s="314"/>
      <c r="KEV15" s="314"/>
      <c r="KEW15" s="314"/>
      <c r="KEX15" s="314"/>
      <c r="KEY15" s="314"/>
      <c r="KEZ15" s="314"/>
      <c r="KFA15" s="314"/>
      <c r="KFB15" s="314"/>
      <c r="KFC15" s="314"/>
      <c r="KFD15" s="314"/>
      <c r="KFE15" s="314"/>
      <c r="KFF15" s="314"/>
      <c r="KFG15" s="314"/>
      <c r="KFH15" s="314"/>
      <c r="KFI15" s="314"/>
      <c r="KFJ15" s="314"/>
      <c r="KFK15" s="314"/>
      <c r="KFL15" s="314"/>
      <c r="KFM15" s="314"/>
      <c r="KFN15" s="314"/>
      <c r="KFO15" s="314"/>
      <c r="KFP15" s="314"/>
      <c r="KFQ15" s="314"/>
      <c r="KFR15" s="314"/>
      <c r="KFS15" s="314"/>
      <c r="KFT15" s="314"/>
      <c r="KFU15" s="314"/>
      <c r="KFV15" s="314"/>
      <c r="KFW15" s="314"/>
      <c r="KFX15" s="314"/>
      <c r="KFY15" s="314"/>
      <c r="KFZ15" s="314"/>
      <c r="KGA15" s="314"/>
      <c r="KGB15" s="314"/>
      <c r="KGC15" s="314"/>
      <c r="KGD15" s="314"/>
      <c r="KGE15" s="314"/>
      <c r="KGF15" s="314"/>
      <c r="KGG15" s="314"/>
      <c r="KGH15" s="314"/>
      <c r="KGI15" s="314"/>
      <c r="KGJ15" s="314"/>
      <c r="KGK15" s="314"/>
      <c r="KGL15" s="314"/>
      <c r="KGM15" s="314"/>
      <c r="KGN15" s="314"/>
      <c r="KGO15" s="314"/>
      <c r="KGP15" s="314"/>
      <c r="KGQ15" s="314"/>
      <c r="KGR15" s="314"/>
      <c r="KGS15" s="314"/>
      <c r="KGT15" s="314"/>
      <c r="KGU15" s="314"/>
      <c r="KGV15" s="314"/>
      <c r="KGW15" s="314"/>
      <c r="KGX15" s="314"/>
      <c r="KGY15" s="314"/>
      <c r="KGZ15" s="314"/>
      <c r="KHA15" s="314"/>
      <c r="KHB15" s="314"/>
      <c r="KHC15" s="314"/>
      <c r="KHD15" s="314"/>
      <c r="KHE15" s="314"/>
      <c r="KHF15" s="314"/>
      <c r="KHG15" s="314"/>
      <c r="KHH15" s="314"/>
      <c r="KHI15" s="314"/>
      <c r="KHJ15" s="314"/>
      <c r="KHK15" s="314"/>
      <c r="KHL15" s="314"/>
      <c r="KHM15" s="314"/>
      <c r="KHN15" s="314"/>
      <c r="KHO15" s="314"/>
      <c r="KHP15" s="314"/>
      <c r="KHQ15" s="314"/>
      <c r="KHR15" s="314"/>
      <c r="KHS15" s="314"/>
      <c r="KHT15" s="314"/>
      <c r="KHU15" s="314"/>
      <c r="KHV15" s="314"/>
      <c r="KHW15" s="314"/>
      <c r="KHX15" s="314"/>
      <c r="KHY15" s="314"/>
      <c r="KHZ15" s="314"/>
      <c r="KIA15" s="314"/>
      <c r="KIB15" s="314"/>
      <c r="KIC15" s="314"/>
      <c r="KID15" s="314"/>
      <c r="KIE15" s="314"/>
      <c r="KIF15" s="314"/>
      <c r="KIG15" s="314"/>
      <c r="KIH15" s="314"/>
      <c r="KII15" s="314"/>
      <c r="KIJ15" s="314"/>
      <c r="KIK15" s="314"/>
      <c r="KIL15" s="314"/>
      <c r="KIM15" s="314"/>
      <c r="KIN15" s="314"/>
      <c r="KIO15" s="314"/>
      <c r="KIP15" s="314"/>
      <c r="KIQ15" s="314"/>
      <c r="KIR15" s="314"/>
      <c r="KIS15" s="314"/>
      <c r="KIT15" s="314"/>
      <c r="KIU15" s="314"/>
      <c r="KIV15" s="314"/>
      <c r="KIW15" s="314"/>
      <c r="KIX15" s="314"/>
      <c r="KIY15" s="314"/>
      <c r="KIZ15" s="314"/>
      <c r="KJA15" s="314"/>
      <c r="KJB15" s="314"/>
      <c r="KJC15" s="314"/>
      <c r="KJD15" s="314"/>
      <c r="KJE15" s="314"/>
      <c r="KJF15" s="314"/>
      <c r="KJG15" s="314"/>
      <c r="KJH15" s="314"/>
      <c r="KJI15" s="314"/>
      <c r="KJJ15" s="314"/>
      <c r="KJK15" s="314"/>
      <c r="KJL15" s="314"/>
      <c r="KJM15" s="314"/>
      <c r="KJN15" s="314"/>
      <c r="KJO15" s="314"/>
      <c r="KJP15" s="314"/>
      <c r="KJQ15" s="314"/>
      <c r="KJR15" s="314"/>
      <c r="KJS15" s="314"/>
      <c r="KJT15" s="314"/>
      <c r="KJU15" s="314"/>
      <c r="KJV15" s="314"/>
      <c r="KJW15" s="314"/>
      <c r="KJX15" s="314"/>
      <c r="KJY15" s="314"/>
      <c r="KJZ15" s="314"/>
      <c r="KKA15" s="314"/>
      <c r="KKB15" s="314"/>
      <c r="KKC15" s="314"/>
      <c r="KKD15" s="314"/>
      <c r="KKE15" s="314"/>
      <c r="KKF15" s="314"/>
      <c r="KKG15" s="314"/>
      <c r="KKH15" s="314"/>
      <c r="KKI15" s="314"/>
      <c r="KKJ15" s="314"/>
      <c r="KKK15" s="314"/>
      <c r="KKL15" s="314"/>
      <c r="KKM15" s="314"/>
      <c r="KKN15" s="314"/>
      <c r="KKO15" s="314"/>
      <c r="KKP15" s="314"/>
      <c r="KKQ15" s="314"/>
      <c r="KKR15" s="314"/>
      <c r="KKS15" s="314"/>
      <c r="KKT15" s="314"/>
      <c r="KKU15" s="314"/>
      <c r="KKV15" s="314"/>
      <c r="KKW15" s="314"/>
      <c r="KKX15" s="314"/>
      <c r="KKY15" s="314"/>
      <c r="KKZ15" s="314"/>
      <c r="KLA15" s="314"/>
      <c r="KLB15" s="314"/>
      <c r="KLC15" s="314"/>
      <c r="KLD15" s="314"/>
      <c r="KLE15" s="314"/>
      <c r="KLF15" s="314"/>
      <c r="KLG15" s="314"/>
      <c r="KLH15" s="314"/>
      <c r="KLI15" s="314"/>
      <c r="KLJ15" s="314"/>
      <c r="KLK15" s="314"/>
      <c r="KLL15" s="314"/>
      <c r="KLM15" s="314"/>
      <c r="KLN15" s="314"/>
      <c r="KLO15" s="314"/>
      <c r="KLP15" s="314"/>
      <c r="KLQ15" s="314"/>
      <c r="KLR15" s="314"/>
      <c r="KLS15" s="314"/>
      <c r="KLT15" s="314"/>
      <c r="KLU15" s="314"/>
      <c r="KLV15" s="314"/>
      <c r="KLW15" s="314"/>
      <c r="KLX15" s="314"/>
      <c r="KLY15" s="314"/>
      <c r="KLZ15" s="314"/>
      <c r="KMA15" s="314"/>
      <c r="KMB15" s="314"/>
      <c r="KMC15" s="314"/>
      <c r="KMD15" s="314"/>
      <c r="KME15" s="314"/>
      <c r="KMF15" s="314"/>
      <c r="KMG15" s="314"/>
      <c r="KMH15" s="314"/>
      <c r="KMI15" s="314"/>
      <c r="KMJ15" s="314"/>
      <c r="KMK15" s="314"/>
      <c r="KML15" s="314"/>
      <c r="KMM15" s="314"/>
      <c r="KMN15" s="314"/>
      <c r="KMO15" s="314"/>
      <c r="KMP15" s="314"/>
      <c r="KMQ15" s="314"/>
      <c r="KMR15" s="314"/>
      <c r="KMS15" s="314"/>
      <c r="KMT15" s="314"/>
      <c r="KMU15" s="314"/>
      <c r="KMV15" s="314"/>
      <c r="KMW15" s="314"/>
      <c r="KMX15" s="314"/>
      <c r="KMY15" s="314"/>
      <c r="KMZ15" s="314"/>
      <c r="KNA15" s="314"/>
      <c r="KNB15" s="314"/>
      <c r="KNC15" s="314"/>
      <c r="KND15" s="314"/>
      <c r="KNE15" s="314"/>
      <c r="KNF15" s="314"/>
      <c r="KNG15" s="314"/>
      <c r="KNH15" s="314"/>
      <c r="KNI15" s="314"/>
      <c r="KNJ15" s="314"/>
      <c r="KNK15" s="314"/>
      <c r="KNL15" s="314"/>
      <c r="KNM15" s="314"/>
      <c r="KNN15" s="314"/>
      <c r="KNO15" s="314"/>
      <c r="KNP15" s="314"/>
      <c r="KNQ15" s="314"/>
      <c r="KNR15" s="314"/>
      <c r="KNS15" s="314"/>
      <c r="KNT15" s="314"/>
      <c r="KNU15" s="314"/>
      <c r="KNV15" s="314"/>
      <c r="KNW15" s="314"/>
      <c r="KNX15" s="314"/>
      <c r="KNY15" s="314"/>
      <c r="KNZ15" s="314"/>
      <c r="KOA15" s="314"/>
      <c r="KOB15" s="314"/>
      <c r="KOC15" s="314"/>
      <c r="KOD15" s="314"/>
      <c r="KOE15" s="314"/>
      <c r="KOF15" s="314"/>
      <c r="KOG15" s="314"/>
      <c r="KOH15" s="314"/>
      <c r="KOI15" s="314"/>
      <c r="KOJ15" s="314"/>
      <c r="KOK15" s="314"/>
      <c r="KOL15" s="314"/>
      <c r="KOM15" s="314"/>
      <c r="KON15" s="314"/>
      <c r="KOO15" s="314"/>
      <c r="KOP15" s="314"/>
      <c r="KOQ15" s="314"/>
      <c r="KOR15" s="314"/>
      <c r="KOS15" s="314"/>
      <c r="KOT15" s="314"/>
      <c r="KOU15" s="314"/>
      <c r="KOV15" s="314"/>
      <c r="KOW15" s="314"/>
      <c r="KOX15" s="314"/>
      <c r="KOY15" s="314"/>
      <c r="KOZ15" s="314"/>
      <c r="KPA15" s="314"/>
      <c r="KPB15" s="314"/>
      <c r="KPC15" s="314"/>
      <c r="KPD15" s="314"/>
      <c r="KPE15" s="314"/>
      <c r="KPF15" s="314"/>
      <c r="KPG15" s="314"/>
      <c r="KPH15" s="314"/>
      <c r="KPI15" s="314"/>
      <c r="KPJ15" s="314"/>
      <c r="KPK15" s="314"/>
      <c r="KPL15" s="314"/>
      <c r="KPM15" s="314"/>
      <c r="KPN15" s="314"/>
      <c r="KPO15" s="314"/>
      <c r="KPP15" s="314"/>
      <c r="KPQ15" s="314"/>
      <c r="KPR15" s="314"/>
      <c r="KPS15" s="314"/>
      <c r="KPT15" s="314"/>
      <c r="KPU15" s="314"/>
      <c r="KPV15" s="314"/>
      <c r="KPW15" s="314"/>
      <c r="KPX15" s="314"/>
      <c r="KPY15" s="314"/>
      <c r="KPZ15" s="314"/>
      <c r="KQA15" s="314"/>
      <c r="KQB15" s="314"/>
      <c r="KQC15" s="314"/>
      <c r="KQD15" s="314"/>
      <c r="KQE15" s="314"/>
      <c r="KQF15" s="314"/>
      <c r="KQG15" s="314"/>
      <c r="KQH15" s="314"/>
      <c r="KQI15" s="314"/>
      <c r="KQJ15" s="314"/>
      <c r="KQK15" s="314"/>
      <c r="KQL15" s="314"/>
      <c r="KQM15" s="314"/>
      <c r="KQN15" s="314"/>
      <c r="KQO15" s="314"/>
      <c r="KQP15" s="314"/>
      <c r="KQQ15" s="314"/>
      <c r="KQR15" s="314"/>
      <c r="KQS15" s="314"/>
      <c r="KQT15" s="314"/>
      <c r="KQU15" s="314"/>
      <c r="KQV15" s="314"/>
      <c r="KQW15" s="314"/>
      <c r="KQX15" s="314"/>
      <c r="KQY15" s="314"/>
      <c r="KQZ15" s="314"/>
      <c r="KRA15" s="314"/>
      <c r="KRB15" s="314"/>
      <c r="KRC15" s="314"/>
      <c r="KRD15" s="314"/>
      <c r="KRE15" s="314"/>
      <c r="KRF15" s="314"/>
      <c r="KRG15" s="314"/>
      <c r="KRH15" s="314"/>
      <c r="KRI15" s="314"/>
      <c r="KRJ15" s="314"/>
      <c r="KRK15" s="314"/>
      <c r="KRL15" s="314"/>
      <c r="KRM15" s="314"/>
      <c r="KRN15" s="314"/>
      <c r="KRO15" s="314"/>
      <c r="KRP15" s="314"/>
      <c r="KRQ15" s="314"/>
      <c r="KRR15" s="314"/>
      <c r="KRS15" s="314"/>
      <c r="KRT15" s="314"/>
      <c r="KRU15" s="314"/>
      <c r="KRV15" s="314"/>
      <c r="KRW15" s="314"/>
      <c r="KRX15" s="314"/>
      <c r="KRY15" s="314"/>
      <c r="KRZ15" s="314"/>
      <c r="KSA15" s="314"/>
      <c r="KSB15" s="314"/>
      <c r="KSC15" s="314"/>
      <c r="KSD15" s="314"/>
      <c r="KSE15" s="314"/>
      <c r="KSF15" s="314"/>
      <c r="KSG15" s="314"/>
      <c r="KSH15" s="314"/>
      <c r="KSI15" s="314"/>
      <c r="KSJ15" s="314"/>
      <c r="KSK15" s="314"/>
      <c r="KSL15" s="314"/>
      <c r="KSM15" s="314"/>
      <c r="KSN15" s="314"/>
      <c r="KSO15" s="314"/>
      <c r="KSP15" s="314"/>
      <c r="KSQ15" s="314"/>
      <c r="KSR15" s="314"/>
      <c r="KSS15" s="314"/>
      <c r="KST15" s="314"/>
      <c r="KSU15" s="314"/>
      <c r="KSV15" s="314"/>
      <c r="KSW15" s="314"/>
      <c r="KSX15" s="314"/>
      <c r="KSY15" s="314"/>
      <c r="KSZ15" s="314"/>
      <c r="KTA15" s="314"/>
      <c r="KTB15" s="314"/>
      <c r="KTC15" s="314"/>
      <c r="KTD15" s="314"/>
      <c r="KTE15" s="314"/>
      <c r="KTF15" s="314"/>
      <c r="KTG15" s="314"/>
      <c r="KTH15" s="314"/>
      <c r="KTI15" s="314"/>
      <c r="KTJ15" s="314"/>
      <c r="KTK15" s="314"/>
      <c r="KTL15" s="314"/>
      <c r="KTM15" s="314"/>
      <c r="KTN15" s="314"/>
      <c r="KTO15" s="314"/>
      <c r="KTP15" s="314"/>
      <c r="KTQ15" s="314"/>
      <c r="KTR15" s="314"/>
      <c r="KTS15" s="314"/>
      <c r="KTT15" s="314"/>
      <c r="KTU15" s="314"/>
      <c r="KTV15" s="314"/>
      <c r="KTW15" s="314"/>
      <c r="KTX15" s="314"/>
      <c r="KTY15" s="314"/>
      <c r="KTZ15" s="314"/>
      <c r="KUA15" s="314"/>
      <c r="KUB15" s="314"/>
      <c r="KUC15" s="314"/>
      <c r="KUD15" s="314"/>
      <c r="KUE15" s="314"/>
      <c r="KUF15" s="314"/>
      <c r="KUG15" s="314"/>
      <c r="KUH15" s="314"/>
      <c r="KUI15" s="314"/>
      <c r="KUJ15" s="314"/>
      <c r="KUK15" s="314"/>
      <c r="KUL15" s="314"/>
      <c r="KUM15" s="314"/>
      <c r="KUN15" s="314"/>
      <c r="KUO15" s="314"/>
      <c r="KUP15" s="314"/>
      <c r="KUQ15" s="314"/>
      <c r="KUR15" s="314"/>
      <c r="KUS15" s="314"/>
      <c r="KUT15" s="314"/>
      <c r="KUU15" s="314"/>
      <c r="KUV15" s="314"/>
      <c r="KUW15" s="314"/>
      <c r="KUX15" s="314"/>
      <c r="KUY15" s="314"/>
      <c r="KUZ15" s="314"/>
      <c r="KVA15" s="314"/>
      <c r="KVB15" s="314"/>
      <c r="KVC15" s="314"/>
      <c r="KVD15" s="314"/>
      <c r="KVE15" s="314"/>
      <c r="KVF15" s="314"/>
      <c r="KVG15" s="314"/>
      <c r="KVH15" s="314"/>
      <c r="KVI15" s="314"/>
      <c r="KVJ15" s="314"/>
      <c r="KVK15" s="314"/>
      <c r="KVL15" s="314"/>
      <c r="KVM15" s="314"/>
      <c r="KVN15" s="314"/>
      <c r="KVO15" s="314"/>
      <c r="KVP15" s="314"/>
      <c r="KVQ15" s="314"/>
      <c r="KVR15" s="314"/>
      <c r="KVS15" s="314"/>
      <c r="KVT15" s="314"/>
      <c r="KVU15" s="314"/>
      <c r="KVV15" s="314"/>
      <c r="KVW15" s="314"/>
      <c r="KVX15" s="314"/>
      <c r="KVY15" s="314"/>
      <c r="KVZ15" s="314"/>
      <c r="KWA15" s="314"/>
      <c r="KWB15" s="314"/>
      <c r="KWC15" s="314"/>
      <c r="KWD15" s="314"/>
      <c r="KWE15" s="314"/>
      <c r="KWF15" s="314"/>
      <c r="KWG15" s="314"/>
      <c r="KWH15" s="314"/>
      <c r="KWI15" s="314"/>
      <c r="KWJ15" s="314"/>
      <c r="KWK15" s="314"/>
      <c r="KWL15" s="314"/>
      <c r="KWM15" s="314"/>
      <c r="KWN15" s="314"/>
      <c r="KWO15" s="314"/>
      <c r="KWP15" s="314"/>
      <c r="KWQ15" s="314"/>
      <c r="KWR15" s="314"/>
      <c r="KWS15" s="314"/>
      <c r="KWT15" s="314"/>
      <c r="KWU15" s="314"/>
      <c r="KWV15" s="314"/>
      <c r="KWW15" s="314"/>
      <c r="KWX15" s="314"/>
      <c r="KWY15" s="314"/>
      <c r="KWZ15" s="314"/>
      <c r="KXA15" s="314"/>
      <c r="KXB15" s="314"/>
      <c r="KXC15" s="314"/>
      <c r="KXD15" s="314"/>
      <c r="KXE15" s="314"/>
      <c r="KXF15" s="314"/>
      <c r="KXG15" s="314"/>
      <c r="KXH15" s="314"/>
      <c r="KXI15" s="314"/>
      <c r="KXJ15" s="314"/>
      <c r="KXK15" s="314"/>
      <c r="KXL15" s="314"/>
      <c r="KXM15" s="314"/>
      <c r="KXN15" s="314"/>
      <c r="KXO15" s="314"/>
      <c r="KXP15" s="314"/>
      <c r="KXQ15" s="314"/>
      <c r="KXR15" s="314"/>
      <c r="KXS15" s="314"/>
      <c r="KXT15" s="314"/>
      <c r="KXU15" s="314"/>
      <c r="KXV15" s="314"/>
      <c r="KXW15" s="314"/>
      <c r="KXX15" s="314"/>
      <c r="KXY15" s="314"/>
      <c r="KXZ15" s="314"/>
      <c r="KYA15" s="314"/>
      <c r="KYB15" s="314"/>
      <c r="KYC15" s="314"/>
      <c r="KYD15" s="314"/>
      <c r="KYE15" s="314"/>
      <c r="KYF15" s="314"/>
      <c r="KYG15" s="314"/>
      <c r="KYH15" s="314"/>
      <c r="KYI15" s="314"/>
      <c r="KYJ15" s="314"/>
      <c r="KYK15" s="314"/>
      <c r="KYL15" s="314"/>
      <c r="KYM15" s="314"/>
      <c r="KYN15" s="314"/>
      <c r="KYO15" s="314"/>
      <c r="KYP15" s="314"/>
      <c r="KYQ15" s="314"/>
      <c r="KYR15" s="314"/>
      <c r="KYS15" s="314"/>
      <c r="KYT15" s="314"/>
      <c r="KYU15" s="314"/>
      <c r="KYV15" s="314"/>
      <c r="KYW15" s="314"/>
      <c r="KYX15" s="314"/>
      <c r="KYY15" s="314"/>
      <c r="KYZ15" s="314"/>
      <c r="KZA15" s="314"/>
      <c r="KZB15" s="314"/>
      <c r="KZC15" s="314"/>
      <c r="KZD15" s="314"/>
      <c r="KZE15" s="314"/>
      <c r="KZF15" s="314"/>
      <c r="KZG15" s="314"/>
      <c r="KZH15" s="314"/>
      <c r="KZI15" s="314"/>
      <c r="KZJ15" s="314"/>
      <c r="KZK15" s="314"/>
      <c r="KZL15" s="314"/>
      <c r="KZM15" s="314"/>
      <c r="KZN15" s="314"/>
      <c r="KZO15" s="314"/>
      <c r="KZP15" s="314"/>
      <c r="KZQ15" s="314"/>
      <c r="KZR15" s="314"/>
      <c r="KZS15" s="314"/>
      <c r="KZT15" s="314"/>
      <c r="KZU15" s="314"/>
      <c r="KZV15" s="314"/>
      <c r="KZW15" s="314"/>
      <c r="KZX15" s="314"/>
      <c r="KZY15" s="314"/>
      <c r="KZZ15" s="314"/>
      <c r="LAA15" s="314"/>
      <c r="LAB15" s="314"/>
      <c r="LAC15" s="314"/>
      <c r="LAD15" s="314"/>
      <c r="LAE15" s="314"/>
      <c r="LAF15" s="314"/>
      <c r="LAG15" s="314"/>
      <c r="LAH15" s="314"/>
      <c r="LAI15" s="314"/>
      <c r="LAJ15" s="314"/>
      <c r="LAK15" s="314"/>
      <c r="LAL15" s="314"/>
      <c r="LAM15" s="314"/>
      <c r="LAN15" s="314"/>
      <c r="LAO15" s="314"/>
      <c r="LAP15" s="314"/>
      <c r="LAQ15" s="314"/>
      <c r="LAR15" s="314"/>
      <c r="LAS15" s="314"/>
      <c r="LAT15" s="314"/>
      <c r="LAU15" s="314"/>
      <c r="LAV15" s="314"/>
      <c r="LAW15" s="314"/>
      <c r="LAX15" s="314"/>
      <c r="LAY15" s="314"/>
      <c r="LAZ15" s="314"/>
      <c r="LBA15" s="314"/>
      <c r="LBB15" s="314"/>
      <c r="LBC15" s="314"/>
      <c r="LBD15" s="314"/>
      <c r="LBE15" s="314"/>
      <c r="LBF15" s="314"/>
      <c r="LBG15" s="314"/>
      <c r="LBH15" s="314"/>
      <c r="LBI15" s="314"/>
      <c r="LBJ15" s="314"/>
      <c r="LBK15" s="314"/>
      <c r="LBL15" s="314"/>
      <c r="LBM15" s="314"/>
      <c r="LBN15" s="314"/>
      <c r="LBO15" s="314"/>
      <c r="LBP15" s="314"/>
      <c r="LBQ15" s="314"/>
      <c r="LBR15" s="314"/>
      <c r="LBS15" s="314"/>
      <c r="LBT15" s="314"/>
      <c r="LBU15" s="314"/>
      <c r="LBV15" s="314"/>
      <c r="LBW15" s="314"/>
      <c r="LBX15" s="314"/>
      <c r="LBY15" s="314"/>
      <c r="LBZ15" s="314"/>
      <c r="LCA15" s="314"/>
      <c r="LCB15" s="314"/>
      <c r="LCC15" s="314"/>
      <c r="LCD15" s="314"/>
      <c r="LCE15" s="314"/>
      <c r="LCF15" s="314"/>
      <c r="LCG15" s="314"/>
      <c r="LCH15" s="314"/>
      <c r="LCI15" s="314"/>
      <c r="LCJ15" s="314"/>
      <c r="LCK15" s="314"/>
      <c r="LCL15" s="314"/>
      <c r="LCM15" s="314"/>
      <c r="LCN15" s="314"/>
      <c r="LCO15" s="314"/>
      <c r="LCP15" s="314"/>
      <c r="LCQ15" s="314"/>
      <c r="LCR15" s="314"/>
      <c r="LCS15" s="314"/>
      <c r="LCT15" s="314"/>
      <c r="LCU15" s="314"/>
      <c r="LCV15" s="314"/>
      <c r="LCW15" s="314"/>
      <c r="LCX15" s="314"/>
      <c r="LCY15" s="314"/>
      <c r="LCZ15" s="314"/>
      <c r="LDA15" s="314"/>
      <c r="LDB15" s="314"/>
      <c r="LDC15" s="314"/>
      <c r="LDD15" s="314"/>
      <c r="LDE15" s="314"/>
      <c r="LDF15" s="314"/>
      <c r="LDG15" s="314"/>
      <c r="LDH15" s="314"/>
      <c r="LDI15" s="314"/>
      <c r="LDJ15" s="314"/>
      <c r="LDK15" s="314"/>
      <c r="LDL15" s="314"/>
      <c r="LDM15" s="314"/>
      <c r="LDN15" s="314"/>
      <c r="LDO15" s="314"/>
      <c r="LDP15" s="314"/>
      <c r="LDQ15" s="314"/>
      <c r="LDR15" s="314"/>
      <c r="LDS15" s="314"/>
      <c r="LDT15" s="314"/>
      <c r="LDU15" s="314"/>
      <c r="LDV15" s="314"/>
      <c r="LDW15" s="314"/>
      <c r="LDX15" s="314"/>
      <c r="LDY15" s="314"/>
      <c r="LDZ15" s="314"/>
      <c r="LEA15" s="314"/>
      <c r="LEB15" s="314"/>
      <c r="LEC15" s="314"/>
      <c r="LED15" s="314"/>
      <c r="LEE15" s="314"/>
      <c r="LEF15" s="314"/>
      <c r="LEG15" s="314"/>
      <c r="LEH15" s="314"/>
      <c r="LEI15" s="314"/>
      <c r="LEJ15" s="314"/>
      <c r="LEK15" s="314"/>
      <c r="LEL15" s="314"/>
      <c r="LEM15" s="314"/>
      <c r="LEN15" s="314"/>
      <c r="LEO15" s="314"/>
      <c r="LEP15" s="314"/>
      <c r="LEQ15" s="314"/>
      <c r="LER15" s="314"/>
      <c r="LES15" s="314"/>
      <c r="LET15" s="314"/>
      <c r="LEU15" s="314"/>
      <c r="LEV15" s="314"/>
      <c r="LEW15" s="314"/>
      <c r="LEX15" s="314"/>
      <c r="LEY15" s="314"/>
      <c r="LEZ15" s="314"/>
      <c r="LFA15" s="314"/>
      <c r="LFB15" s="314"/>
      <c r="LFC15" s="314"/>
      <c r="LFD15" s="314"/>
      <c r="LFE15" s="314"/>
      <c r="LFF15" s="314"/>
      <c r="LFG15" s="314"/>
      <c r="LFH15" s="314"/>
      <c r="LFI15" s="314"/>
      <c r="LFJ15" s="314"/>
      <c r="LFK15" s="314"/>
      <c r="LFL15" s="314"/>
      <c r="LFM15" s="314"/>
      <c r="LFN15" s="314"/>
      <c r="LFO15" s="314"/>
      <c r="LFP15" s="314"/>
      <c r="LFQ15" s="314"/>
      <c r="LFR15" s="314"/>
      <c r="LFS15" s="314"/>
      <c r="LFT15" s="314"/>
      <c r="LFU15" s="314"/>
      <c r="LFV15" s="314"/>
      <c r="LFW15" s="314"/>
      <c r="LFX15" s="314"/>
      <c r="LFY15" s="314"/>
      <c r="LFZ15" s="314"/>
      <c r="LGA15" s="314"/>
      <c r="LGB15" s="314"/>
      <c r="LGC15" s="314"/>
      <c r="LGD15" s="314"/>
      <c r="LGE15" s="314"/>
      <c r="LGF15" s="314"/>
      <c r="LGG15" s="314"/>
      <c r="LGH15" s="314"/>
      <c r="LGI15" s="314"/>
      <c r="LGJ15" s="314"/>
      <c r="LGK15" s="314"/>
      <c r="LGL15" s="314"/>
      <c r="LGM15" s="314"/>
      <c r="LGN15" s="314"/>
      <c r="LGO15" s="314"/>
      <c r="LGP15" s="314"/>
      <c r="LGQ15" s="314"/>
      <c r="LGR15" s="314"/>
      <c r="LGS15" s="314"/>
      <c r="LGT15" s="314"/>
      <c r="LGU15" s="314"/>
      <c r="LGV15" s="314"/>
      <c r="LGW15" s="314"/>
      <c r="LGX15" s="314"/>
      <c r="LGY15" s="314"/>
      <c r="LGZ15" s="314"/>
      <c r="LHA15" s="314"/>
      <c r="LHB15" s="314"/>
      <c r="LHC15" s="314"/>
      <c r="LHD15" s="314"/>
      <c r="LHE15" s="314"/>
      <c r="LHF15" s="314"/>
      <c r="LHG15" s="314"/>
      <c r="LHH15" s="314"/>
      <c r="LHI15" s="314"/>
      <c r="LHJ15" s="314"/>
      <c r="LHK15" s="314"/>
      <c r="LHL15" s="314"/>
      <c r="LHM15" s="314"/>
      <c r="LHN15" s="314"/>
      <c r="LHO15" s="314"/>
      <c r="LHP15" s="314"/>
      <c r="LHQ15" s="314"/>
      <c r="LHR15" s="314"/>
      <c r="LHS15" s="314"/>
      <c r="LHT15" s="314"/>
      <c r="LHU15" s="314"/>
      <c r="LHV15" s="314"/>
      <c r="LHW15" s="314"/>
      <c r="LHX15" s="314"/>
      <c r="LHY15" s="314"/>
      <c r="LHZ15" s="314"/>
      <c r="LIA15" s="314"/>
      <c r="LIB15" s="314"/>
      <c r="LIC15" s="314"/>
      <c r="LID15" s="314"/>
      <c r="LIE15" s="314"/>
      <c r="LIF15" s="314"/>
      <c r="LIG15" s="314"/>
      <c r="LIH15" s="314"/>
      <c r="LII15" s="314"/>
      <c r="LIJ15" s="314"/>
      <c r="LIK15" s="314"/>
      <c r="LIL15" s="314"/>
      <c r="LIM15" s="314"/>
      <c r="LIN15" s="314"/>
      <c r="LIO15" s="314"/>
      <c r="LIP15" s="314"/>
      <c r="LIQ15" s="314"/>
      <c r="LIR15" s="314"/>
      <c r="LIS15" s="314"/>
      <c r="LIT15" s="314"/>
      <c r="LIU15" s="314"/>
      <c r="LIV15" s="314"/>
      <c r="LIW15" s="314"/>
      <c r="LIX15" s="314"/>
      <c r="LIY15" s="314"/>
      <c r="LIZ15" s="314"/>
      <c r="LJA15" s="314"/>
      <c r="LJB15" s="314"/>
      <c r="LJC15" s="314"/>
      <c r="LJD15" s="314"/>
      <c r="LJE15" s="314"/>
      <c r="LJF15" s="314"/>
      <c r="LJG15" s="314"/>
      <c r="LJH15" s="314"/>
      <c r="LJI15" s="314"/>
      <c r="LJJ15" s="314"/>
      <c r="LJK15" s="314"/>
      <c r="LJL15" s="314"/>
      <c r="LJM15" s="314"/>
      <c r="LJN15" s="314"/>
      <c r="LJO15" s="314"/>
      <c r="LJP15" s="314"/>
      <c r="LJQ15" s="314"/>
      <c r="LJR15" s="314"/>
      <c r="LJS15" s="314"/>
      <c r="LJT15" s="314"/>
      <c r="LJU15" s="314"/>
      <c r="LJV15" s="314"/>
      <c r="LJW15" s="314"/>
      <c r="LJX15" s="314"/>
      <c r="LJY15" s="314"/>
      <c r="LJZ15" s="314"/>
      <c r="LKA15" s="314"/>
      <c r="LKB15" s="314"/>
      <c r="LKC15" s="314"/>
      <c r="LKD15" s="314"/>
      <c r="LKE15" s="314"/>
      <c r="LKF15" s="314"/>
      <c r="LKG15" s="314"/>
      <c r="LKH15" s="314"/>
      <c r="LKI15" s="314"/>
      <c r="LKJ15" s="314"/>
      <c r="LKK15" s="314"/>
      <c r="LKL15" s="314"/>
      <c r="LKM15" s="314"/>
      <c r="LKN15" s="314"/>
      <c r="LKO15" s="314"/>
      <c r="LKP15" s="314"/>
      <c r="LKQ15" s="314"/>
      <c r="LKR15" s="314"/>
      <c r="LKS15" s="314"/>
      <c r="LKT15" s="314"/>
      <c r="LKU15" s="314"/>
      <c r="LKV15" s="314"/>
      <c r="LKW15" s="314"/>
      <c r="LKX15" s="314"/>
      <c r="LKY15" s="314"/>
      <c r="LKZ15" s="314"/>
      <c r="LLA15" s="314"/>
      <c r="LLB15" s="314"/>
      <c r="LLC15" s="314"/>
      <c r="LLD15" s="314"/>
      <c r="LLE15" s="314"/>
      <c r="LLF15" s="314"/>
      <c r="LLG15" s="314"/>
      <c r="LLH15" s="314"/>
      <c r="LLI15" s="314"/>
      <c r="LLJ15" s="314"/>
      <c r="LLK15" s="314"/>
      <c r="LLL15" s="314"/>
      <c r="LLM15" s="314"/>
      <c r="LLN15" s="314"/>
      <c r="LLO15" s="314"/>
      <c r="LLP15" s="314"/>
      <c r="LLQ15" s="314"/>
      <c r="LLR15" s="314"/>
      <c r="LLS15" s="314"/>
      <c r="LLT15" s="314"/>
      <c r="LLU15" s="314"/>
      <c r="LLV15" s="314"/>
      <c r="LLW15" s="314"/>
      <c r="LLX15" s="314"/>
      <c r="LLY15" s="314"/>
      <c r="LLZ15" s="314"/>
      <c r="LMA15" s="314"/>
      <c r="LMB15" s="314"/>
      <c r="LMC15" s="314"/>
      <c r="LMD15" s="314"/>
      <c r="LME15" s="314"/>
      <c r="LMF15" s="314"/>
      <c r="LMG15" s="314"/>
      <c r="LMH15" s="314"/>
      <c r="LMI15" s="314"/>
      <c r="LMJ15" s="314"/>
      <c r="LMK15" s="314"/>
      <c r="LML15" s="314"/>
      <c r="LMM15" s="314"/>
      <c r="LMN15" s="314"/>
      <c r="LMO15" s="314"/>
      <c r="LMP15" s="314"/>
      <c r="LMQ15" s="314"/>
      <c r="LMR15" s="314"/>
      <c r="LMS15" s="314"/>
      <c r="LMT15" s="314"/>
      <c r="LMU15" s="314"/>
      <c r="LMV15" s="314"/>
      <c r="LMW15" s="314"/>
      <c r="LMX15" s="314"/>
      <c r="LMY15" s="314"/>
      <c r="LMZ15" s="314"/>
      <c r="LNA15" s="314"/>
      <c r="LNB15" s="314"/>
      <c r="LNC15" s="314"/>
      <c r="LND15" s="314"/>
      <c r="LNE15" s="314"/>
      <c r="LNF15" s="314"/>
      <c r="LNG15" s="314"/>
      <c r="LNH15" s="314"/>
      <c r="LNI15" s="314"/>
      <c r="LNJ15" s="314"/>
      <c r="LNK15" s="314"/>
      <c r="LNL15" s="314"/>
      <c r="LNM15" s="314"/>
      <c r="LNN15" s="314"/>
      <c r="LNO15" s="314"/>
      <c r="LNP15" s="314"/>
      <c r="LNQ15" s="314"/>
      <c r="LNR15" s="314"/>
      <c r="LNS15" s="314"/>
      <c r="LNT15" s="314"/>
      <c r="LNU15" s="314"/>
      <c r="LNV15" s="314"/>
      <c r="LNW15" s="314"/>
      <c r="LNX15" s="314"/>
      <c r="LNY15" s="314"/>
      <c r="LNZ15" s="314"/>
      <c r="LOA15" s="314"/>
      <c r="LOB15" s="314"/>
      <c r="LOC15" s="314"/>
      <c r="LOD15" s="314"/>
      <c r="LOE15" s="314"/>
      <c r="LOF15" s="314"/>
      <c r="LOG15" s="314"/>
      <c r="LOH15" s="314"/>
      <c r="LOI15" s="314"/>
      <c r="LOJ15" s="314"/>
      <c r="LOK15" s="314"/>
      <c r="LOL15" s="314"/>
      <c r="LOM15" s="314"/>
      <c r="LON15" s="314"/>
      <c r="LOO15" s="314"/>
      <c r="LOP15" s="314"/>
      <c r="LOQ15" s="314"/>
      <c r="LOR15" s="314"/>
      <c r="LOS15" s="314"/>
      <c r="LOT15" s="314"/>
      <c r="LOU15" s="314"/>
      <c r="LOV15" s="314"/>
      <c r="LOW15" s="314"/>
      <c r="LOX15" s="314"/>
      <c r="LOY15" s="314"/>
      <c r="LOZ15" s="314"/>
      <c r="LPA15" s="314"/>
      <c r="LPB15" s="314"/>
      <c r="LPC15" s="314"/>
      <c r="LPD15" s="314"/>
      <c r="LPE15" s="314"/>
      <c r="LPF15" s="314"/>
      <c r="LPG15" s="314"/>
      <c r="LPH15" s="314"/>
      <c r="LPI15" s="314"/>
      <c r="LPJ15" s="314"/>
      <c r="LPK15" s="314"/>
      <c r="LPL15" s="314"/>
      <c r="LPM15" s="314"/>
      <c r="LPN15" s="314"/>
      <c r="LPO15" s="314"/>
      <c r="LPP15" s="314"/>
      <c r="LPQ15" s="314"/>
      <c r="LPR15" s="314"/>
      <c r="LPS15" s="314"/>
      <c r="LPT15" s="314"/>
      <c r="LPU15" s="314"/>
      <c r="LPV15" s="314"/>
      <c r="LPW15" s="314"/>
      <c r="LPX15" s="314"/>
      <c r="LPY15" s="314"/>
      <c r="LPZ15" s="314"/>
      <c r="LQA15" s="314"/>
      <c r="LQB15" s="314"/>
      <c r="LQC15" s="314"/>
      <c r="LQD15" s="314"/>
      <c r="LQE15" s="314"/>
      <c r="LQF15" s="314"/>
      <c r="LQG15" s="314"/>
      <c r="LQH15" s="314"/>
      <c r="LQI15" s="314"/>
      <c r="LQJ15" s="314"/>
      <c r="LQK15" s="314"/>
      <c r="LQL15" s="314"/>
      <c r="LQM15" s="314"/>
      <c r="LQN15" s="314"/>
      <c r="LQO15" s="314"/>
      <c r="LQP15" s="314"/>
      <c r="LQQ15" s="314"/>
      <c r="LQR15" s="314"/>
      <c r="LQS15" s="314"/>
      <c r="LQT15" s="314"/>
      <c r="LQU15" s="314"/>
      <c r="LQV15" s="314"/>
      <c r="LQW15" s="314"/>
      <c r="LQX15" s="314"/>
      <c r="LQY15" s="314"/>
      <c r="LQZ15" s="314"/>
      <c r="LRA15" s="314"/>
      <c r="LRB15" s="314"/>
      <c r="LRC15" s="314"/>
      <c r="LRD15" s="314"/>
      <c r="LRE15" s="314"/>
      <c r="LRF15" s="314"/>
      <c r="LRG15" s="314"/>
      <c r="LRH15" s="314"/>
      <c r="LRI15" s="314"/>
      <c r="LRJ15" s="314"/>
      <c r="LRK15" s="314"/>
      <c r="LRL15" s="314"/>
      <c r="LRM15" s="314"/>
      <c r="LRN15" s="314"/>
      <c r="LRO15" s="314"/>
      <c r="LRP15" s="314"/>
      <c r="LRQ15" s="314"/>
      <c r="LRR15" s="314"/>
      <c r="LRS15" s="314"/>
      <c r="LRT15" s="314"/>
      <c r="LRU15" s="314"/>
      <c r="LRV15" s="314"/>
      <c r="LRW15" s="314"/>
      <c r="LRX15" s="314"/>
      <c r="LRY15" s="314"/>
      <c r="LRZ15" s="314"/>
      <c r="LSA15" s="314"/>
      <c r="LSB15" s="314"/>
      <c r="LSC15" s="314"/>
      <c r="LSD15" s="314"/>
      <c r="LSE15" s="314"/>
      <c r="LSF15" s="314"/>
      <c r="LSG15" s="314"/>
      <c r="LSH15" s="314"/>
      <c r="LSI15" s="314"/>
      <c r="LSJ15" s="314"/>
      <c r="LSK15" s="314"/>
      <c r="LSL15" s="314"/>
      <c r="LSM15" s="314"/>
      <c r="LSN15" s="314"/>
      <c r="LSO15" s="314"/>
      <c r="LSP15" s="314"/>
      <c r="LSQ15" s="314"/>
      <c r="LSR15" s="314"/>
      <c r="LSS15" s="314"/>
      <c r="LST15" s="314"/>
      <c r="LSU15" s="314"/>
      <c r="LSV15" s="314"/>
      <c r="LSW15" s="314"/>
      <c r="LSX15" s="314"/>
      <c r="LSY15" s="314"/>
      <c r="LSZ15" s="314"/>
      <c r="LTA15" s="314"/>
      <c r="LTB15" s="314"/>
      <c r="LTC15" s="314"/>
      <c r="LTD15" s="314"/>
      <c r="LTE15" s="314"/>
      <c r="LTF15" s="314"/>
      <c r="LTG15" s="314"/>
      <c r="LTH15" s="314"/>
      <c r="LTI15" s="314"/>
      <c r="LTJ15" s="314"/>
      <c r="LTK15" s="314"/>
      <c r="LTL15" s="314"/>
      <c r="LTM15" s="314"/>
      <c r="LTN15" s="314"/>
      <c r="LTO15" s="314"/>
      <c r="LTP15" s="314"/>
      <c r="LTQ15" s="314"/>
      <c r="LTR15" s="314"/>
      <c r="LTS15" s="314"/>
      <c r="LTT15" s="314"/>
      <c r="LTU15" s="314"/>
      <c r="LTV15" s="314"/>
      <c r="LTW15" s="314"/>
      <c r="LTX15" s="314"/>
      <c r="LTY15" s="314"/>
      <c r="LTZ15" s="314"/>
      <c r="LUA15" s="314"/>
      <c r="LUB15" s="314"/>
      <c r="LUC15" s="314"/>
      <c r="LUD15" s="314"/>
      <c r="LUE15" s="314"/>
      <c r="LUF15" s="314"/>
      <c r="LUG15" s="314"/>
      <c r="LUH15" s="314"/>
      <c r="LUI15" s="314"/>
      <c r="LUJ15" s="314"/>
      <c r="LUK15" s="314"/>
      <c r="LUL15" s="314"/>
      <c r="LUM15" s="314"/>
      <c r="LUN15" s="314"/>
      <c r="LUO15" s="314"/>
      <c r="LUP15" s="314"/>
      <c r="LUQ15" s="314"/>
      <c r="LUR15" s="314"/>
      <c r="LUS15" s="314"/>
      <c r="LUT15" s="314"/>
      <c r="LUU15" s="314"/>
      <c r="LUV15" s="314"/>
      <c r="LUW15" s="314"/>
      <c r="LUX15" s="314"/>
      <c r="LUY15" s="314"/>
      <c r="LUZ15" s="314"/>
      <c r="LVA15" s="314"/>
      <c r="LVB15" s="314"/>
      <c r="LVC15" s="314"/>
      <c r="LVD15" s="314"/>
      <c r="LVE15" s="314"/>
      <c r="LVF15" s="314"/>
      <c r="LVG15" s="314"/>
      <c r="LVH15" s="314"/>
      <c r="LVI15" s="314"/>
      <c r="LVJ15" s="314"/>
      <c r="LVK15" s="314"/>
      <c r="LVL15" s="314"/>
      <c r="LVM15" s="314"/>
      <c r="LVN15" s="314"/>
      <c r="LVO15" s="314"/>
      <c r="LVP15" s="314"/>
      <c r="LVQ15" s="314"/>
      <c r="LVR15" s="314"/>
      <c r="LVS15" s="314"/>
      <c r="LVT15" s="314"/>
      <c r="LVU15" s="314"/>
      <c r="LVV15" s="314"/>
      <c r="LVW15" s="314"/>
      <c r="LVX15" s="314"/>
      <c r="LVY15" s="314"/>
      <c r="LVZ15" s="314"/>
      <c r="LWA15" s="314"/>
      <c r="LWB15" s="314"/>
      <c r="LWC15" s="314"/>
      <c r="LWD15" s="314"/>
      <c r="LWE15" s="314"/>
      <c r="LWF15" s="314"/>
      <c r="LWG15" s="314"/>
      <c r="LWH15" s="314"/>
      <c r="LWI15" s="314"/>
      <c r="LWJ15" s="314"/>
      <c r="LWK15" s="314"/>
      <c r="LWL15" s="314"/>
      <c r="LWM15" s="314"/>
      <c r="LWN15" s="314"/>
      <c r="LWO15" s="314"/>
      <c r="LWP15" s="314"/>
      <c r="LWQ15" s="314"/>
      <c r="LWR15" s="314"/>
      <c r="LWS15" s="314"/>
      <c r="LWT15" s="314"/>
      <c r="LWU15" s="314"/>
      <c r="LWV15" s="314"/>
      <c r="LWW15" s="314"/>
      <c r="LWX15" s="314"/>
      <c r="LWY15" s="314"/>
      <c r="LWZ15" s="314"/>
      <c r="LXA15" s="314"/>
      <c r="LXB15" s="314"/>
      <c r="LXC15" s="314"/>
      <c r="LXD15" s="314"/>
      <c r="LXE15" s="314"/>
      <c r="LXF15" s="314"/>
      <c r="LXG15" s="314"/>
      <c r="LXH15" s="314"/>
      <c r="LXI15" s="314"/>
      <c r="LXJ15" s="314"/>
      <c r="LXK15" s="314"/>
      <c r="LXL15" s="314"/>
      <c r="LXM15" s="314"/>
      <c r="LXN15" s="314"/>
      <c r="LXO15" s="314"/>
      <c r="LXP15" s="314"/>
      <c r="LXQ15" s="314"/>
      <c r="LXR15" s="314"/>
      <c r="LXS15" s="314"/>
      <c r="LXT15" s="314"/>
      <c r="LXU15" s="314"/>
      <c r="LXV15" s="314"/>
      <c r="LXW15" s="314"/>
      <c r="LXX15" s="314"/>
      <c r="LXY15" s="314"/>
      <c r="LXZ15" s="314"/>
      <c r="LYA15" s="314"/>
      <c r="LYB15" s="314"/>
      <c r="LYC15" s="314"/>
      <c r="LYD15" s="314"/>
      <c r="LYE15" s="314"/>
      <c r="LYF15" s="314"/>
      <c r="LYG15" s="314"/>
      <c r="LYH15" s="314"/>
      <c r="LYI15" s="314"/>
      <c r="LYJ15" s="314"/>
      <c r="LYK15" s="314"/>
      <c r="LYL15" s="314"/>
      <c r="LYM15" s="314"/>
      <c r="LYN15" s="314"/>
      <c r="LYO15" s="314"/>
      <c r="LYP15" s="314"/>
      <c r="LYQ15" s="314"/>
      <c r="LYR15" s="314"/>
      <c r="LYS15" s="314"/>
      <c r="LYT15" s="314"/>
      <c r="LYU15" s="314"/>
      <c r="LYV15" s="314"/>
      <c r="LYW15" s="314"/>
      <c r="LYX15" s="314"/>
      <c r="LYY15" s="314"/>
      <c r="LYZ15" s="314"/>
      <c r="LZA15" s="314"/>
      <c r="LZB15" s="314"/>
      <c r="LZC15" s="314"/>
      <c r="LZD15" s="314"/>
      <c r="LZE15" s="314"/>
      <c r="LZF15" s="314"/>
      <c r="LZG15" s="314"/>
      <c r="LZH15" s="314"/>
      <c r="LZI15" s="314"/>
      <c r="LZJ15" s="314"/>
      <c r="LZK15" s="314"/>
      <c r="LZL15" s="314"/>
      <c r="LZM15" s="314"/>
      <c r="LZN15" s="314"/>
      <c r="LZO15" s="314"/>
      <c r="LZP15" s="314"/>
      <c r="LZQ15" s="314"/>
      <c r="LZR15" s="314"/>
      <c r="LZS15" s="314"/>
      <c r="LZT15" s="314"/>
      <c r="LZU15" s="314"/>
      <c r="LZV15" s="314"/>
      <c r="LZW15" s="314"/>
      <c r="LZX15" s="314"/>
      <c r="LZY15" s="314"/>
      <c r="LZZ15" s="314"/>
      <c r="MAA15" s="314"/>
      <c r="MAB15" s="314"/>
      <c r="MAC15" s="314"/>
      <c r="MAD15" s="314"/>
      <c r="MAE15" s="314"/>
      <c r="MAF15" s="314"/>
      <c r="MAG15" s="314"/>
      <c r="MAH15" s="314"/>
      <c r="MAI15" s="314"/>
      <c r="MAJ15" s="314"/>
      <c r="MAK15" s="314"/>
      <c r="MAL15" s="314"/>
      <c r="MAM15" s="314"/>
      <c r="MAN15" s="314"/>
      <c r="MAO15" s="314"/>
      <c r="MAP15" s="314"/>
      <c r="MAQ15" s="314"/>
      <c r="MAR15" s="314"/>
      <c r="MAS15" s="314"/>
      <c r="MAT15" s="314"/>
      <c r="MAU15" s="314"/>
      <c r="MAV15" s="314"/>
      <c r="MAW15" s="314"/>
      <c r="MAX15" s="314"/>
      <c r="MAY15" s="314"/>
      <c r="MAZ15" s="314"/>
      <c r="MBA15" s="314"/>
      <c r="MBB15" s="314"/>
      <c r="MBC15" s="314"/>
      <c r="MBD15" s="314"/>
      <c r="MBE15" s="314"/>
      <c r="MBF15" s="314"/>
      <c r="MBG15" s="314"/>
      <c r="MBH15" s="314"/>
      <c r="MBI15" s="314"/>
      <c r="MBJ15" s="314"/>
      <c r="MBK15" s="314"/>
      <c r="MBL15" s="314"/>
      <c r="MBM15" s="314"/>
      <c r="MBN15" s="314"/>
      <c r="MBO15" s="314"/>
      <c r="MBP15" s="314"/>
      <c r="MBQ15" s="314"/>
      <c r="MBR15" s="314"/>
      <c r="MBS15" s="314"/>
      <c r="MBT15" s="314"/>
      <c r="MBU15" s="314"/>
      <c r="MBV15" s="314"/>
      <c r="MBW15" s="314"/>
      <c r="MBX15" s="314"/>
      <c r="MBY15" s="314"/>
      <c r="MBZ15" s="314"/>
      <c r="MCA15" s="314"/>
      <c r="MCB15" s="314"/>
      <c r="MCC15" s="314"/>
      <c r="MCD15" s="314"/>
      <c r="MCE15" s="314"/>
      <c r="MCF15" s="314"/>
      <c r="MCG15" s="314"/>
      <c r="MCH15" s="314"/>
      <c r="MCI15" s="314"/>
      <c r="MCJ15" s="314"/>
      <c r="MCK15" s="314"/>
      <c r="MCL15" s="314"/>
      <c r="MCM15" s="314"/>
      <c r="MCN15" s="314"/>
      <c r="MCO15" s="314"/>
      <c r="MCP15" s="314"/>
      <c r="MCQ15" s="314"/>
      <c r="MCR15" s="314"/>
      <c r="MCS15" s="314"/>
      <c r="MCT15" s="314"/>
      <c r="MCU15" s="314"/>
      <c r="MCV15" s="314"/>
      <c r="MCW15" s="314"/>
      <c r="MCX15" s="314"/>
      <c r="MCY15" s="314"/>
      <c r="MCZ15" s="314"/>
      <c r="MDA15" s="314"/>
      <c r="MDB15" s="314"/>
      <c r="MDC15" s="314"/>
      <c r="MDD15" s="314"/>
      <c r="MDE15" s="314"/>
      <c r="MDF15" s="314"/>
      <c r="MDG15" s="314"/>
      <c r="MDH15" s="314"/>
      <c r="MDI15" s="314"/>
      <c r="MDJ15" s="314"/>
      <c r="MDK15" s="314"/>
      <c r="MDL15" s="314"/>
      <c r="MDM15" s="314"/>
      <c r="MDN15" s="314"/>
      <c r="MDO15" s="314"/>
      <c r="MDP15" s="314"/>
      <c r="MDQ15" s="314"/>
      <c r="MDR15" s="314"/>
      <c r="MDS15" s="314"/>
      <c r="MDT15" s="314"/>
      <c r="MDU15" s="314"/>
      <c r="MDV15" s="314"/>
      <c r="MDW15" s="314"/>
      <c r="MDX15" s="314"/>
      <c r="MDY15" s="314"/>
      <c r="MDZ15" s="314"/>
      <c r="MEA15" s="314"/>
      <c r="MEB15" s="314"/>
      <c r="MEC15" s="314"/>
      <c r="MED15" s="314"/>
      <c r="MEE15" s="314"/>
      <c r="MEF15" s="314"/>
      <c r="MEG15" s="314"/>
      <c r="MEH15" s="314"/>
      <c r="MEI15" s="314"/>
      <c r="MEJ15" s="314"/>
      <c r="MEK15" s="314"/>
      <c r="MEL15" s="314"/>
      <c r="MEM15" s="314"/>
      <c r="MEN15" s="314"/>
      <c r="MEO15" s="314"/>
      <c r="MEP15" s="314"/>
      <c r="MEQ15" s="314"/>
      <c r="MER15" s="314"/>
      <c r="MES15" s="314"/>
      <c r="MET15" s="314"/>
      <c r="MEU15" s="314"/>
      <c r="MEV15" s="314"/>
      <c r="MEW15" s="314"/>
      <c r="MEX15" s="314"/>
      <c r="MEY15" s="314"/>
      <c r="MEZ15" s="314"/>
      <c r="MFA15" s="314"/>
      <c r="MFB15" s="314"/>
      <c r="MFC15" s="314"/>
      <c r="MFD15" s="314"/>
      <c r="MFE15" s="314"/>
      <c r="MFF15" s="314"/>
      <c r="MFG15" s="314"/>
      <c r="MFH15" s="314"/>
      <c r="MFI15" s="314"/>
      <c r="MFJ15" s="314"/>
      <c r="MFK15" s="314"/>
      <c r="MFL15" s="314"/>
      <c r="MFM15" s="314"/>
      <c r="MFN15" s="314"/>
      <c r="MFO15" s="314"/>
      <c r="MFP15" s="314"/>
      <c r="MFQ15" s="314"/>
      <c r="MFR15" s="314"/>
      <c r="MFS15" s="314"/>
      <c r="MFT15" s="314"/>
      <c r="MFU15" s="314"/>
      <c r="MFV15" s="314"/>
      <c r="MFW15" s="314"/>
      <c r="MFX15" s="314"/>
      <c r="MFY15" s="314"/>
      <c r="MFZ15" s="314"/>
      <c r="MGA15" s="314"/>
      <c r="MGB15" s="314"/>
      <c r="MGC15" s="314"/>
      <c r="MGD15" s="314"/>
      <c r="MGE15" s="314"/>
      <c r="MGF15" s="314"/>
      <c r="MGG15" s="314"/>
      <c r="MGH15" s="314"/>
      <c r="MGI15" s="314"/>
      <c r="MGJ15" s="314"/>
      <c r="MGK15" s="314"/>
      <c r="MGL15" s="314"/>
      <c r="MGM15" s="314"/>
      <c r="MGN15" s="314"/>
      <c r="MGO15" s="314"/>
      <c r="MGP15" s="314"/>
      <c r="MGQ15" s="314"/>
      <c r="MGR15" s="314"/>
      <c r="MGS15" s="314"/>
      <c r="MGT15" s="314"/>
      <c r="MGU15" s="314"/>
      <c r="MGV15" s="314"/>
      <c r="MGW15" s="314"/>
      <c r="MGX15" s="314"/>
      <c r="MGY15" s="314"/>
      <c r="MGZ15" s="314"/>
      <c r="MHA15" s="314"/>
      <c r="MHB15" s="314"/>
      <c r="MHC15" s="314"/>
      <c r="MHD15" s="314"/>
      <c r="MHE15" s="314"/>
      <c r="MHF15" s="314"/>
      <c r="MHG15" s="314"/>
      <c r="MHH15" s="314"/>
      <c r="MHI15" s="314"/>
      <c r="MHJ15" s="314"/>
      <c r="MHK15" s="314"/>
      <c r="MHL15" s="314"/>
      <c r="MHM15" s="314"/>
      <c r="MHN15" s="314"/>
      <c r="MHO15" s="314"/>
      <c r="MHP15" s="314"/>
      <c r="MHQ15" s="314"/>
      <c r="MHR15" s="314"/>
      <c r="MHS15" s="314"/>
      <c r="MHT15" s="314"/>
      <c r="MHU15" s="314"/>
      <c r="MHV15" s="314"/>
      <c r="MHW15" s="314"/>
      <c r="MHX15" s="314"/>
      <c r="MHY15" s="314"/>
      <c r="MHZ15" s="314"/>
      <c r="MIA15" s="314"/>
      <c r="MIB15" s="314"/>
      <c r="MIC15" s="314"/>
      <c r="MID15" s="314"/>
      <c r="MIE15" s="314"/>
      <c r="MIF15" s="314"/>
      <c r="MIG15" s="314"/>
      <c r="MIH15" s="314"/>
      <c r="MII15" s="314"/>
      <c r="MIJ15" s="314"/>
      <c r="MIK15" s="314"/>
      <c r="MIL15" s="314"/>
      <c r="MIM15" s="314"/>
      <c r="MIN15" s="314"/>
      <c r="MIO15" s="314"/>
      <c r="MIP15" s="314"/>
      <c r="MIQ15" s="314"/>
      <c r="MIR15" s="314"/>
      <c r="MIS15" s="314"/>
      <c r="MIT15" s="314"/>
      <c r="MIU15" s="314"/>
      <c r="MIV15" s="314"/>
      <c r="MIW15" s="314"/>
      <c r="MIX15" s="314"/>
      <c r="MIY15" s="314"/>
      <c r="MIZ15" s="314"/>
      <c r="MJA15" s="314"/>
      <c r="MJB15" s="314"/>
      <c r="MJC15" s="314"/>
      <c r="MJD15" s="314"/>
      <c r="MJE15" s="314"/>
      <c r="MJF15" s="314"/>
      <c r="MJG15" s="314"/>
      <c r="MJH15" s="314"/>
      <c r="MJI15" s="314"/>
      <c r="MJJ15" s="314"/>
      <c r="MJK15" s="314"/>
      <c r="MJL15" s="314"/>
      <c r="MJM15" s="314"/>
      <c r="MJN15" s="314"/>
      <c r="MJO15" s="314"/>
      <c r="MJP15" s="314"/>
      <c r="MJQ15" s="314"/>
      <c r="MJR15" s="314"/>
      <c r="MJS15" s="314"/>
      <c r="MJT15" s="314"/>
      <c r="MJU15" s="314"/>
      <c r="MJV15" s="314"/>
      <c r="MJW15" s="314"/>
      <c r="MJX15" s="314"/>
      <c r="MJY15" s="314"/>
      <c r="MJZ15" s="314"/>
      <c r="MKA15" s="314"/>
      <c r="MKB15" s="314"/>
      <c r="MKC15" s="314"/>
      <c r="MKD15" s="314"/>
      <c r="MKE15" s="314"/>
      <c r="MKF15" s="314"/>
      <c r="MKG15" s="314"/>
      <c r="MKH15" s="314"/>
      <c r="MKI15" s="314"/>
      <c r="MKJ15" s="314"/>
      <c r="MKK15" s="314"/>
      <c r="MKL15" s="314"/>
      <c r="MKM15" s="314"/>
      <c r="MKN15" s="314"/>
      <c r="MKO15" s="314"/>
      <c r="MKP15" s="314"/>
      <c r="MKQ15" s="314"/>
      <c r="MKR15" s="314"/>
      <c r="MKS15" s="314"/>
      <c r="MKT15" s="314"/>
      <c r="MKU15" s="314"/>
      <c r="MKV15" s="314"/>
      <c r="MKW15" s="314"/>
      <c r="MKX15" s="314"/>
      <c r="MKY15" s="314"/>
      <c r="MKZ15" s="314"/>
      <c r="MLA15" s="314"/>
      <c r="MLB15" s="314"/>
      <c r="MLC15" s="314"/>
      <c r="MLD15" s="314"/>
      <c r="MLE15" s="314"/>
      <c r="MLF15" s="314"/>
      <c r="MLG15" s="314"/>
      <c r="MLH15" s="314"/>
      <c r="MLI15" s="314"/>
      <c r="MLJ15" s="314"/>
      <c r="MLK15" s="314"/>
      <c r="MLL15" s="314"/>
      <c r="MLM15" s="314"/>
      <c r="MLN15" s="314"/>
      <c r="MLO15" s="314"/>
      <c r="MLP15" s="314"/>
      <c r="MLQ15" s="314"/>
      <c r="MLR15" s="314"/>
      <c r="MLS15" s="314"/>
      <c r="MLT15" s="314"/>
      <c r="MLU15" s="314"/>
      <c r="MLV15" s="314"/>
      <c r="MLW15" s="314"/>
      <c r="MLX15" s="314"/>
      <c r="MLY15" s="314"/>
      <c r="MLZ15" s="314"/>
      <c r="MMA15" s="314"/>
      <c r="MMB15" s="314"/>
      <c r="MMC15" s="314"/>
      <c r="MMD15" s="314"/>
      <c r="MME15" s="314"/>
      <c r="MMF15" s="314"/>
      <c r="MMG15" s="314"/>
      <c r="MMH15" s="314"/>
      <c r="MMI15" s="314"/>
      <c r="MMJ15" s="314"/>
      <c r="MMK15" s="314"/>
      <c r="MML15" s="314"/>
      <c r="MMM15" s="314"/>
      <c r="MMN15" s="314"/>
      <c r="MMO15" s="314"/>
      <c r="MMP15" s="314"/>
      <c r="MMQ15" s="314"/>
      <c r="MMR15" s="314"/>
      <c r="MMS15" s="314"/>
      <c r="MMT15" s="314"/>
      <c r="MMU15" s="314"/>
      <c r="MMV15" s="314"/>
      <c r="MMW15" s="314"/>
      <c r="MMX15" s="314"/>
      <c r="MMY15" s="314"/>
      <c r="MMZ15" s="314"/>
      <c r="MNA15" s="314"/>
      <c r="MNB15" s="314"/>
      <c r="MNC15" s="314"/>
      <c r="MND15" s="314"/>
      <c r="MNE15" s="314"/>
      <c r="MNF15" s="314"/>
      <c r="MNG15" s="314"/>
      <c r="MNH15" s="314"/>
      <c r="MNI15" s="314"/>
      <c r="MNJ15" s="314"/>
      <c r="MNK15" s="314"/>
      <c r="MNL15" s="314"/>
      <c r="MNM15" s="314"/>
      <c r="MNN15" s="314"/>
      <c r="MNO15" s="314"/>
      <c r="MNP15" s="314"/>
      <c r="MNQ15" s="314"/>
      <c r="MNR15" s="314"/>
      <c r="MNS15" s="314"/>
      <c r="MNT15" s="314"/>
      <c r="MNU15" s="314"/>
      <c r="MNV15" s="314"/>
      <c r="MNW15" s="314"/>
      <c r="MNX15" s="314"/>
      <c r="MNY15" s="314"/>
      <c r="MNZ15" s="314"/>
      <c r="MOA15" s="314"/>
      <c r="MOB15" s="314"/>
      <c r="MOC15" s="314"/>
      <c r="MOD15" s="314"/>
      <c r="MOE15" s="314"/>
      <c r="MOF15" s="314"/>
      <c r="MOG15" s="314"/>
      <c r="MOH15" s="314"/>
      <c r="MOI15" s="314"/>
      <c r="MOJ15" s="314"/>
      <c r="MOK15" s="314"/>
      <c r="MOL15" s="314"/>
      <c r="MOM15" s="314"/>
      <c r="MON15" s="314"/>
      <c r="MOO15" s="314"/>
      <c r="MOP15" s="314"/>
      <c r="MOQ15" s="314"/>
      <c r="MOR15" s="314"/>
      <c r="MOS15" s="314"/>
      <c r="MOT15" s="314"/>
      <c r="MOU15" s="314"/>
      <c r="MOV15" s="314"/>
      <c r="MOW15" s="314"/>
      <c r="MOX15" s="314"/>
      <c r="MOY15" s="314"/>
      <c r="MOZ15" s="314"/>
      <c r="MPA15" s="314"/>
      <c r="MPB15" s="314"/>
      <c r="MPC15" s="314"/>
      <c r="MPD15" s="314"/>
      <c r="MPE15" s="314"/>
      <c r="MPF15" s="314"/>
      <c r="MPG15" s="314"/>
      <c r="MPH15" s="314"/>
      <c r="MPI15" s="314"/>
      <c r="MPJ15" s="314"/>
      <c r="MPK15" s="314"/>
      <c r="MPL15" s="314"/>
      <c r="MPM15" s="314"/>
      <c r="MPN15" s="314"/>
      <c r="MPO15" s="314"/>
      <c r="MPP15" s="314"/>
      <c r="MPQ15" s="314"/>
      <c r="MPR15" s="314"/>
      <c r="MPS15" s="314"/>
      <c r="MPT15" s="314"/>
      <c r="MPU15" s="314"/>
      <c r="MPV15" s="314"/>
      <c r="MPW15" s="314"/>
      <c r="MPX15" s="314"/>
      <c r="MPY15" s="314"/>
      <c r="MPZ15" s="314"/>
      <c r="MQA15" s="314"/>
      <c r="MQB15" s="314"/>
      <c r="MQC15" s="314"/>
      <c r="MQD15" s="314"/>
      <c r="MQE15" s="314"/>
      <c r="MQF15" s="314"/>
      <c r="MQG15" s="314"/>
      <c r="MQH15" s="314"/>
      <c r="MQI15" s="314"/>
      <c r="MQJ15" s="314"/>
      <c r="MQK15" s="314"/>
      <c r="MQL15" s="314"/>
      <c r="MQM15" s="314"/>
      <c r="MQN15" s="314"/>
      <c r="MQO15" s="314"/>
      <c r="MQP15" s="314"/>
      <c r="MQQ15" s="314"/>
      <c r="MQR15" s="314"/>
      <c r="MQS15" s="314"/>
      <c r="MQT15" s="314"/>
      <c r="MQU15" s="314"/>
      <c r="MQV15" s="314"/>
      <c r="MQW15" s="314"/>
      <c r="MQX15" s="314"/>
      <c r="MQY15" s="314"/>
      <c r="MQZ15" s="314"/>
      <c r="MRA15" s="314"/>
      <c r="MRB15" s="314"/>
      <c r="MRC15" s="314"/>
      <c r="MRD15" s="314"/>
      <c r="MRE15" s="314"/>
      <c r="MRF15" s="314"/>
      <c r="MRG15" s="314"/>
      <c r="MRH15" s="314"/>
      <c r="MRI15" s="314"/>
      <c r="MRJ15" s="314"/>
      <c r="MRK15" s="314"/>
      <c r="MRL15" s="314"/>
      <c r="MRM15" s="314"/>
      <c r="MRN15" s="314"/>
      <c r="MRO15" s="314"/>
      <c r="MRP15" s="314"/>
      <c r="MRQ15" s="314"/>
      <c r="MRR15" s="314"/>
      <c r="MRS15" s="314"/>
      <c r="MRT15" s="314"/>
      <c r="MRU15" s="314"/>
      <c r="MRV15" s="314"/>
      <c r="MRW15" s="314"/>
      <c r="MRX15" s="314"/>
      <c r="MRY15" s="314"/>
      <c r="MRZ15" s="314"/>
      <c r="MSA15" s="314"/>
      <c r="MSB15" s="314"/>
      <c r="MSC15" s="314"/>
      <c r="MSD15" s="314"/>
      <c r="MSE15" s="314"/>
      <c r="MSF15" s="314"/>
      <c r="MSG15" s="314"/>
      <c r="MSH15" s="314"/>
      <c r="MSI15" s="314"/>
      <c r="MSJ15" s="314"/>
      <c r="MSK15" s="314"/>
      <c r="MSL15" s="314"/>
      <c r="MSM15" s="314"/>
      <c r="MSN15" s="314"/>
      <c r="MSO15" s="314"/>
      <c r="MSP15" s="314"/>
      <c r="MSQ15" s="314"/>
      <c r="MSR15" s="314"/>
      <c r="MSS15" s="314"/>
      <c r="MST15" s="314"/>
      <c r="MSU15" s="314"/>
      <c r="MSV15" s="314"/>
      <c r="MSW15" s="314"/>
      <c r="MSX15" s="314"/>
      <c r="MSY15" s="314"/>
      <c r="MSZ15" s="314"/>
      <c r="MTA15" s="314"/>
      <c r="MTB15" s="314"/>
      <c r="MTC15" s="314"/>
      <c r="MTD15" s="314"/>
      <c r="MTE15" s="314"/>
      <c r="MTF15" s="314"/>
      <c r="MTG15" s="314"/>
      <c r="MTH15" s="314"/>
      <c r="MTI15" s="314"/>
      <c r="MTJ15" s="314"/>
      <c r="MTK15" s="314"/>
      <c r="MTL15" s="314"/>
      <c r="MTM15" s="314"/>
      <c r="MTN15" s="314"/>
      <c r="MTO15" s="314"/>
      <c r="MTP15" s="314"/>
      <c r="MTQ15" s="314"/>
      <c r="MTR15" s="314"/>
      <c r="MTS15" s="314"/>
      <c r="MTT15" s="314"/>
      <c r="MTU15" s="314"/>
      <c r="MTV15" s="314"/>
      <c r="MTW15" s="314"/>
      <c r="MTX15" s="314"/>
      <c r="MTY15" s="314"/>
      <c r="MTZ15" s="314"/>
      <c r="MUA15" s="314"/>
      <c r="MUB15" s="314"/>
      <c r="MUC15" s="314"/>
      <c r="MUD15" s="314"/>
      <c r="MUE15" s="314"/>
      <c r="MUF15" s="314"/>
      <c r="MUG15" s="314"/>
      <c r="MUH15" s="314"/>
      <c r="MUI15" s="314"/>
      <c r="MUJ15" s="314"/>
      <c r="MUK15" s="314"/>
      <c r="MUL15" s="314"/>
      <c r="MUM15" s="314"/>
      <c r="MUN15" s="314"/>
      <c r="MUO15" s="314"/>
      <c r="MUP15" s="314"/>
      <c r="MUQ15" s="314"/>
      <c r="MUR15" s="314"/>
      <c r="MUS15" s="314"/>
      <c r="MUT15" s="314"/>
      <c r="MUU15" s="314"/>
      <c r="MUV15" s="314"/>
      <c r="MUW15" s="314"/>
      <c r="MUX15" s="314"/>
      <c r="MUY15" s="314"/>
      <c r="MUZ15" s="314"/>
      <c r="MVA15" s="314"/>
      <c r="MVB15" s="314"/>
      <c r="MVC15" s="314"/>
      <c r="MVD15" s="314"/>
      <c r="MVE15" s="314"/>
      <c r="MVF15" s="314"/>
      <c r="MVG15" s="314"/>
      <c r="MVH15" s="314"/>
      <c r="MVI15" s="314"/>
      <c r="MVJ15" s="314"/>
      <c r="MVK15" s="314"/>
      <c r="MVL15" s="314"/>
      <c r="MVM15" s="314"/>
      <c r="MVN15" s="314"/>
      <c r="MVO15" s="314"/>
      <c r="MVP15" s="314"/>
      <c r="MVQ15" s="314"/>
      <c r="MVR15" s="314"/>
      <c r="MVS15" s="314"/>
      <c r="MVT15" s="314"/>
      <c r="MVU15" s="314"/>
      <c r="MVV15" s="314"/>
      <c r="MVW15" s="314"/>
      <c r="MVX15" s="314"/>
      <c r="MVY15" s="314"/>
      <c r="MVZ15" s="314"/>
      <c r="MWA15" s="314"/>
      <c r="MWB15" s="314"/>
      <c r="MWC15" s="314"/>
      <c r="MWD15" s="314"/>
      <c r="MWE15" s="314"/>
      <c r="MWF15" s="314"/>
      <c r="MWG15" s="314"/>
      <c r="MWH15" s="314"/>
      <c r="MWI15" s="314"/>
      <c r="MWJ15" s="314"/>
      <c r="MWK15" s="314"/>
      <c r="MWL15" s="314"/>
      <c r="MWM15" s="314"/>
      <c r="MWN15" s="314"/>
      <c r="MWO15" s="314"/>
      <c r="MWP15" s="314"/>
      <c r="MWQ15" s="314"/>
      <c r="MWR15" s="314"/>
      <c r="MWS15" s="314"/>
      <c r="MWT15" s="314"/>
      <c r="MWU15" s="314"/>
      <c r="MWV15" s="314"/>
      <c r="MWW15" s="314"/>
      <c r="MWX15" s="314"/>
      <c r="MWY15" s="314"/>
      <c r="MWZ15" s="314"/>
      <c r="MXA15" s="314"/>
      <c r="MXB15" s="314"/>
      <c r="MXC15" s="314"/>
      <c r="MXD15" s="314"/>
      <c r="MXE15" s="314"/>
      <c r="MXF15" s="314"/>
      <c r="MXG15" s="314"/>
      <c r="MXH15" s="314"/>
      <c r="MXI15" s="314"/>
      <c r="MXJ15" s="314"/>
      <c r="MXK15" s="314"/>
      <c r="MXL15" s="314"/>
      <c r="MXM15" s="314"/>
      <c r="MXN15" s="314"/>
      <c r="MXO15" s="314"/>
      <c r="MXP15" s="314"/>
      <c r="MXQ15" s="314"/>
      <c r="MXR15" s="314"/>
      <c r="MXS15" s="314"/>
      <c r="MXT15" s="314"/>
      <c r="MXU15" s="314"/>
      <c r="MXV15" s="314"/>
      <c r="MXW15" s="314"/>
      <c r="MXX15" s="314"/>
      <c r="MXY15" s="314"/>
      <c r="MXZ15" s="314"/>
      <c r="MYA15" s="314"/>
      <c r="MYB15" s="314"/>
      <c r="MYC15" s="314"/>
      <c r="MYD15" s="314"/>
      <c r="MYE15" s="314"/>
      <c r="MYF15" s="314"/>
      <c r="MYG15" s="314"/>
      <c r="MYH15" s="314"/>
      <c r="MYI15" s="314"/>
      <c r="MYJ15" s="314"/>
      <c r="MYK15" s="314"/>
      <c r="MYL15" s="314"/>
      <c r="MYM15" s="314"/>
      <c r="MYN15" s="314"/>
      <c r="MYO15" s="314"/>
      <c r="MYP15" s="314"/>
      <c r="MYQ15" s="314"/>
      <c r="MYR15" s="314"/>
      <c r="MYS15" s="314"/>
      <c r="MYT15" s="314"/>
      <c r="MYU15" s="314"/>
      <c r="MYV15" s="314"/>
      <c r="MYW15" s="314"/>
      <c r="MYX15" s="314"/>
      <c r="MYY15" s="314"/>
      <c r="MYZ15" s="314"/>
      <c r="MZA15" s="314"/>
      <c r="MZB15" s="314"/>
      <c r="MZC15" s="314"/>
      <c r="MZD15" s="314"/>
      <c r="MZE15" s="314"/>
      <c r="MZF15" s="314"/>
      <c r="MZG15" s="314"/>
      <c r="MZH15" s="314"/>
      <c r="MZI15" s="314"/>
      <c r="MZJ15" s="314"/>
      <c r="MZK15" s="314"/>
      <c r="MZL15" s="314"/>
      <c r="MZM15" s="314"/>
      <c r="MZN15" s="314"/>
      <c r="MZO15" s="314"/>
      <c r="MZP15" s="314"/>
      <c r="MZQ15" s="314"/>
      <c r="MZR15" s="314"/>
      <c r="MZS15" s="314"/>
      <c r="MZT15" s="314"/>
      <c r="MZU15" s="314"/>
      <c r="MZV15" s="314"/>
      <c r="MZW15" s="314"/>
      <c r="MZX15" s="314"/>
      <c r="MZY15" s="314"/>
      <c r="MZZ15" s="314"/>
      <c r="NAA15" s="314"/>
      <c r="NAB15" s="314"/>
      <c r="NAC15" s="314"/>
      <c r="NAD15" s="314"/>
      <c r="NAE15" s="314"/>
      <c r="NAF15" s="314"/>
      <c r="NAG15" s="314"/>
      <c r="NAH15" s="314"/>
      <c r="NAI15" s="314"/>
      <c r="NAJ15" s="314"/>
      <c r="NAK15" s="314"/>
      <c r="NAL15" s="314"/>
      <c r="NAM15" s="314"/>
      <c r="NAN15" s="314"/>
      <c r="NAO15" s="314"/>
      <c r="NAP15" s="314"/>
      <c r="NAQ15" s="314"/>
      <c r="NAR15" s="314"/>
      <c r="NAS15" s="314"/>
      <c r="NAT15" s="314"/>
      <c r="NAU15" s="314"/>
      <c r="NAV15" s="314"/>
      <c r="NAW15" s="314"/>
      <c r="NAX15" s="314"/>
      <c r="NAY15" s="314"/>
      <c r="NAZ15" s="314"/>
      <c r="NBA15" s="314"/>
      <c r="NBB15" s="314"/>
      <c r="NBC15" s="314"/>
      <c r="NBD15" s="314"/>
      <c r="NBE15" s="314"/>
      <c r="NBF15" s="314"/>
      <c r="NBG15" s="314"/>
      <c r="NBH15" s="314"/>
      <c r="NBI15" s="314"/>
      <c r="NBJ15" s="314"/>
      <c r="NBK15" s="314"/>
      <c r="NBL15" s="314"/>
      <c r="NBM15" s="314"/>
      <c r="NBN15" s="314"/>
      <c r="NBO15" s="314"/>
      <c r="NBP15" s="314"/>
      <c r="NBQ15" s="314"/>
      <c r="NBR15" s="314"/>
      <c r="NBS15" s="314"/>
      <c r="NBT15" s="314"/>
      <c r="NBU15" s="314"/>
      <c r="NBV15" s="314"/>
      <c r="NBW15" s="314"/>
      <c r="NBX15" s="314"/>
      <c r="NBY15" s="314"/>
      <c r="NBZ15" s="314"/>
      <c r="NCA15" s="314"/>
      <c r="NCB15" s="314"/>
      <c r="NCC15" s="314"/>
      <c r="NCD15" s="314"/>
      <c r="NCE15" s="314"/>
      <c r="NCF15" s="314"/>
      <c r="NCG15" s="314"/>
      <c r="NCH15" s="314"/>
      <c r="NCI15" s="314"/>
      <c r="NCJ15" s="314"/>
      <c r="NCK15" s="314"/>
      <c r="NCL15" s="314"/>
      <c r="NCM15" s="314"/>
      <c r="NCN15" s="314"/>
      <c r="NCO15" s="314"/>
      <c r="NCP15" s="314"/>
      <c r="NCQ15" s="314"/>
      <c r="NCR15" s="314"/>
      <c r="NCS15" s="314"/>
      <c r="NCT15" s="314"/>
      <c r="NCU15" s="314"/>
      <c r="NCV15" s="314"/>
      <c r="NCW15" s="314"/>
      <c r="NCX15" s="314"/>
      <c r="NCY15" s="314"/>
      <c r="NCZ15" s="314"/>
      <c r="NDA15" s="314"/>
      <c r="NDB15" s="314"/>
      <c r="NDC15" s="314"/>
      <c r="NDD15" s="314"/>
      <c r="NDE15" s="314"/>
      <c r="NDF15" s="314"/>
      <c r="NDG15" s="314"/>
      <c r="NDH15" s="314"/>
      <c r="NDI15" s="314"/>
      <c r="NDJ15" s="314"/>
      <c r="NDK15" s="314"/>
      <c r="NDL15" s="314"/>
      <c r="NDM15" s="314"/>
      <c r="NDN15" s="314"/>
      <c r="NDO15" s="314"/>
      <c r="NDP15" s="314"/>
      <c r="NDQ15" s="314"/>
      <c r="NDR15" s="314"/>
      <c r="NDS15" s="314"/>
      <c r="NDT15" s="314"/>
      <c r="NDU15" s="314"/>
      <c r="NDV15" s="314"/>
      <c r="NDW15" s="314"/>
      <c r="NDX15" s="314"/>
      <c r="NDY15" s="314"/>
      <c r="NDZ15" s="314"/>
      <c r="NEA15" s="314"/>
      <c r="NEB15" s="314"/>
      <c r="NEC15" s="314"/>
      <c r="NED15" s="314"/>
      <c r="NEE15" s="314"/>
      <c r="NEF15" s="314"/>
      <c r="NEG15" s="314"/>
      <c r="NEH15" s="314"/>
      <c r="NEI15" s="314"/>
      <c r="NEJ15" s="314"/>
      <c r="NEK15" s="314"/>
      <c r="NEL15" s="314"/>
      <c r="NEM15" s="314"/>
      <c r="NEN15" s="314"/>
      <c r="NEO15" s="314"/>
      <c r="NEP15" s="314"/>
      <c r="NEQ15" s="314"/>
      <c r="NER15" s="314"/>
      <c r="NES15" s="314"/>
      <c r="NET15" s="314"/>
      <c r="NEU15" s="314"/>
      <c r="NEV15" s="314"/>
      <c r="NEW15" s="314"/>
      <c r="NEX15" s="314"/>
      <c r="NEY15" s="314"/>
      <c r="NEZ15" s="314"/>
      <c r="NFA15" s="314"/>
      <c r="NFB15" s="314"/>
      <c r="NFC15" s="314"/>
      <c r="NFD15" s="314"/>
      <c r="NFE15" s="314"/>
      <c r="NFF15" s="314"/>
      <c r="NFG15" s="314"/>
      <c r="NFH15" s="314"/>
      <c r="NFI15" s="314"/>
      <c r="NFJ15" s="314"/>
      <c r="NFK15" s="314"/>
      <c r="NFL15" s="314"/>
      <c r="NFM15" s="314"/>
      <c r="NFN15" s="314"/>
      <c r="NFO15" s="314"/>
      <c r="NFP15" s="314"/>
      <c r="NFQ15" s="314"/>
      <c r="NFR15" s="314"/>
      <c r="NFS15" s="314"/>
      <c r="NFT15" s="314"/>
      <c r="NFU15" s="314"/>
      <c r="NFV15" s="314"/>
      <c r="NFW15" s="314"/>
      <c r="NFX15" s="314"/>
      <c r="NFY15" s="314"/>
      <c r="NFZ15" s="314"/>
      <c r="NGA15" s="314"/>
      <c r="NGB15" s="314"/>
      <c r="NGC15" s="314"/>
      <c r="NGD15" s="314"/>
      <c r="NGE15" s="314"/>
      <c r="NGF15" s="314"/>
      <c r="NGG15" s="314"/>
      <c r="NGH15" s="314"/>
      <c r="NGI15" s="314"/>
      <c r="NGJ15" s="314"/>
      <c r="NGK15" s="314"/>
      <c r="NGL15" s="314"/>
      <c r="NGM15" s="314"/>
      <c r="NGN15" s="314"/>
      <c r="NGO15" s="314"/>
      <c r="NGP15" s="314"/>
      <c r="NGQ15" s="314"/>
      <c r="NGR15" s="314"/>
      <c r="NGS15" s="314"/>
      <c r="NGT15" s="314"/>
      <c r="NGU15" s="314"/>
      <c r="NGV15" s="314"/>
      <c r="NGW15" s="314"/>
      <c r="NGX15" s="314"/>
      <c r="NGY15" s="314"/>
      <c r="NGZ15" s="314"/>
      <c r="NHA15" s="314"/>
      <c r="NHB15" s="314"/>
      <c r="NHC15" s="314"/>
      <c r="NHD15" s="314"/>
      <c r="NHE15" s="314"/>
      <c r="NHF15" s="314"/>
      <c r="NHG15" s="314"/>
      <c r="NHH15" s="314"/>
      <c r="NHI15" s="314"/>
      <c r="NHJ15" s="314"/>
      <c r="NHK15" s="314"/>
      <c r="NHL15" s="314"/>
      <c r="NHM15" s="314"/>
      <c r="NHN15" s="314"/>
      <c r="NHO15" s="314"/>
      <c r="NHP15" s="314"/>
      <c r="NHQ15" s="314"/>
      <c r="NHR15" s="314"/>
      <c r="NHS15" s="314"/>
      <c r="NHT15" s="314"/>
      <c r="NHU15" s="314"/>
      <c r="NHV15" s="314"/>
      <c r="NHW15" s="314"/>
      <c r="NHX15" s="314"/>
      <c r="NHY15" s="314"/>
      <c r="NHZ15" s="314"/>
      <c r="NIA15" s="314"/>
      <c r="NIB15" s="314"/>
      <c r="NIC15" s="314"/>
      <c r="NID15" s="314"/>
      <c r="NIE15" s="314"/>
      <c r="NIF15" s="314"/>
      <c r="NIG15" s="314"/>
      <c r="NIH15" s="314"/>
      <c r="NII15" s="314"/>
      <c r="NIJ15" s="314"/>
      <c r="NIK15" s="314"/>
      <c r="NIL15" s="314"/>
      <c r="NIM15" s="314"/>
      <c r="NIN15" s="314"/>
      <c r="NIO15" s="314"/>
      <c r="NIP15" s="314"/>
      <c r="NIQ15" s="314"/>
      <c r="NIR15" s="314"/>
      <c r="NIS15" s="314"/>
      <c r="NIT15" s="314"/>
      <c r="NIU15" s="314"/>
      <c r="NIV15" s="314"/>
      <c r="NIW15" s="314"/>
      <c r="NIX15" s="314"/>
      <c r="NIY15" s="314"/>
      <c r="NIZ15" s="314"/>
      <c r="NJA15" s="314"/>
      <c r="NJB15" s="314"/>
      <c r="NJC15" s="314"/>
      <c r="NJD15" s="314"/>
      <c r="NJE15" s="314"/>
      <c r="NJF15" s="314"/>
      <c r="NJG15" s="314"/>
      <c r="NJH15" s="314"/>
      <c r="NJI15" s="314"/>
      <c r="NJJ15" s="314"/>
      <c r="NJK15" s="314"/>
      <c r="NJL15" s="314"/>
      <c r="NJM15" s="314"/>
      <c r="NJN15" s="314"/>
      <c r="NJO15" s="314"/>
      <c r="NJP15" s="314"/>
      <c r="NJQ15" s="314"/>
      <c r="NJR15" s="314"/>
      <c r="NJS15" s="314"/>
      <c r="NJT15" s="314"/>
      <c r="NJU15" s="314"/>
      <c r="NJV15" s="314"/>
      <c r="NJW15" s="314"/>
      <c r="NJX15" s="314"/>
      <c r="NJY15" s="314"/>
      <c r="NJZ15" s="314"/>
      <c r="NKA15" s="314"/>
      <c r="NKB15" s="314"/>
      <c r="NKC15" s="314"/>
      <c r="NKD15" s="314"/>
      <c r="NKE15" s="314"/>
      <c r="NKF15" s="314"/>
      <c r="NKG15" s="314"/>
      <c r="NKH15" s="314"/>
      <c r="NKI15" s="314"/>
      <c r="NKJ15" s="314"/>
      <c r="NKK15" s="314"/>
      <c r="NKL15" s="314"/>
      <c r="NKM15" s="314"/>
      <c r="NKN15" s="314"/>
      <c r="NKO15" s="314"/>
      <c r="NKP15" s="314"/>
      <c r="NKQ15" s="314"/>
      <c r="NKR15" s="314"/>
      <c r="NKS15" s="314"/>
      <c r="NKT15" s="314"/>
      <c r="NKU15" s="314"/>
      <c r="NKV15" s="314"/>
      <c r="NKW15" s="314"/>
      <c r="NKX15" s="314"/>
      <c r="NKY15" s="314"/>
      <c r="NKZ15" s="314"/>
      <c r="NLA15" s="314"/>
      <c r="NLB15" s="314"/>
      <c r="NLC15" s="314"/>
      <c r="NLD15" s="314"/>
      <c r="NLE15" s="314"/>
      <c r="NLF15" s="314"/>
      <c r="NLG15" s="314"/>
      <c r="NLH15" s="314"/>
      <c r="NLI15" s="314"/>
      <c r="NLJ15" s="314"/>
      <c r="NLK15" s="314"/>
      <c r="NLL15" s="314"/>
      <c r="NLM15" s="314"/>
      <c r="NLN15" s="314"/>
      <c r="NLO15" s="314"/>
      <c r="NLP15" s="314"/>
      <c r="NLQ15" s="314"/>
      <c r="NLR15" s="314"/>
      <c r="NLS15" s="314"/>
      <c r="NLT15" s="314"/>
      <c r="NLU15" s="314"/>
      <c r="NLV15" s="314"/>
      <c r="NLW15" s="314"/>
      <c r="NLX15" s="314"/>
      <c r="NLY15" s="314"/>
      <c r="NLZ15" s="314"/>
      <c r="NMA15" s="314"/>
      <c r="NMB15" s="314"/>
      <c r="NMC15" s="314"/>
      <c r="NMD15" s="314"/>
      <c r="NME15" s="314"/>
      <c r="NMF15" s="314"/>
      <c r="NMG15" s="314"/>
      <c r="NMH15" s="314"/>
      <c r="NMI15" s="314"/>
      <c r="NMJ15" s="314"/>
      <c r="NMK15" s="314"/>
      <c r="NML15" s="314"/>
      <c r="NMM15" s="314"/>
      <c r="NMN15" s="314"/>
      <c r="NMO15" s="314"/>
      <c r="NMP15" s="314"/>
      <c r="NMQ15" s="314"/>
      <c r="NMR15" s="314"/>
      <c r="NMS15" s="314"/>
      <c r="NMT15" s="314"/>
      <c r="NMU15" s="314"/>
      <c r="NMV15" s="314"/>
      <c r="NMW15" s="314"/>
      <c r="NMX15" s="314"/>
      <c r="NMY15" s="314"/>
      <c r="NMZ15" s="314"/>
      <c r="NNA15" s="314"/>
      <c r="NNB15" s="314"/>
      <c r="NNC15" s="314"/>
      <c r="NND15" s="314"/>
      <c r="NNE15" s="314"/>
      <c r="NNF15" s="314"/>
      <c r="NNG15" s="314"/>
      <c r="NNH15" s="314"/>
      <c r="NNI15" s="314"/>
      <c r="NNJ15" s="314"/>
      <c r="NNK15" s="314"/>
      <c r="NNL15" s="314"/>
      <c r="NNM15" s="314"/>
      <c r="NNN15" s="314"/>
      <c r="NNO15" s="314"/>
      <c r="NNP15" s="314"/>
      <c r="NNQ15" s="314"/>
      <c r="NNR15" s="314"/>
      <c r="NNS15" s="314"/>
      <c r="NNT15" s="314"/>
      <c r="NNU15" s="314"/>
      <c r="NNV15" s="314"/>
      <c r="NNW15" s="314"/>
      <c r="NNX15" s="314"/>
      <c r="NNY15" s="314"/>
      <c r="NNZ15" s="314"/>
      <c r="NOA15" s="314"/>
      <c r="NOB15" s="314"/>
      <c r="NOC15" s="314"/>
      <c r="NOD15" s="314"/>
      <c r="NOE15" s="314"/>
      <c r="NOF15" s="314"/>
      <c r="NOG15" s="314"/>
      <c r="NOH15" s="314"/>
      <c r="NOI15" s="314"/>
      <c r="NOJ15" s="314"/>
      <c r="NOK15" s="314"/>
      <c r="NOL15" s="314"/>
      <c r="NOM15" s="314"/>
      <c r="NON15" s="314"/>
      <c r="NOO15" s="314"/>
      <c r="NOP15" s="314"/>
      <c r="NOQ15" s="314"/>
      <c r="NOR15" s="314"/>
      <c r="NOS15" s="314"/>
      <c r="NOT15" s="314"/>
      <c r="NOU15" s="314"/>
      <c r="NOV15" s="314"/>
      <c r="NOW15" s="314"/>
      <c r="NOX15" s="314"/>
      <c r="NOY15" s="314"/>
      <c r="NOZ15" s="314"/>
      <c r="NPA15" s="314"/>
      <c r="NPB15" s="314"/>
      <c r="NPC15" s="314"/>
      <c r="NPD15" s="314"/>
      <c r="NPE15" s="314"/>
      <c r="NPF15" s="314"/>
      <c r="NPG15" s="314"/>
      <c r="NPH15" s="314"/>
      <c r="NPI15" s="314"/>
      <c r="NPJ15" s="314"/>
      <c r="NPK15" s="314"/>
      <c r="NPL15" s="314"/>
      <c r="NPM15" s="314"/>
      <c r="NPN15" s="314"/>
      <c r="NPO15" s="314"/>
      <c r="NPP15" s="314"/>
      <c r="NPQ15" s="314"/>
      <c r="NPR15" s="314"/>
      <c r="NPS15" s="314"/>
      <c r="NPT15" s="314"/>
      <c r="NPU15" s="314"/>
      <c r="NPV15" s="314"/>
      <c r="NPW15" s="314"/>
      <c r="NPX15" s="314"/>
      <c r="NPY15" s="314"/>
      <c r="NPZ15" s="314"/>
      <c r="NQA15" s="314"/>
      <c r="NQB15" s="314"/>
      <c r="NQC15" s="314"/>
      <c r="NQD15" s="314"/>
      <c r="NQE15" s="314"/>
      <c r="NQF15" s="314"/>
      <c r="NQG15" s="314"/>
      <c r="NQH15" s="314"/>
      <c r="NQI15" s="314"/>
      <c r="NQJ15" s="314"/>
      <c r="NQK15" s="314"/>
      <c r="NQL15" s="314"/>
      <c r="NQM15" s="314"/>
      <c r="NQN15" s="314"/>
      <c r="NQO15" s="314"/>
      <c r="NQP15" s="314"/>
      <c r="NQQ15" s="314"/>
      <c r="NQR15" s="314"/>
      <c r="NQS15" s="314"/>
      <c r="NQT15" s="314"/>
      <c r="NQU15" s="314"/>
      <c r="NQV15" s="314"/>
      <c r="NQW15" s="314"/>
      <c r="NQX15" s="314"/>
      <c r="NQY15" s="314"/>
      <c r="NQZ15" s="314"/>
      <c r="NRA15" s="314"/>
      <c r="NRB15" s="314"/>
      <c r="NRC15" s="314"/>
      <c r="NRD15" s="314"/>
      <c r="NRE15" s="314"/>
      <c r="NRF15" s="314"/>
      <c r="NRG15" s="314"/>
      <c r="NRH15" s="314"/>
      <c r="NRI15" s="314"/>
      <c r="NRJ15" s="314"/>
      <c r="NRK15" s="314"/>
      <c r="NRL15" s="314"/>
      <c r="NRM15" s="314"/>
      <c r="NRN15" s="314"/>
      <c r="NRO15" s="314"/>
      <c r="NRP15" s="314"/>
      <c r="NRQ15" s="314"/>
      <c r="NRR15" s="314"/>
      <c r="NRS15" s="314"/>
      <c r="NRT15" s="314"/>
      <c r="NRU15" s="314"/>
      <c r="NRV15" s="314"/>
      <c r="NRW15" s="314"/>
      <c r="NRX15" s="314"/>
      <c r="NRY15" s="314"/>
      <c r="NRZ15" s="314"/>
      <c r="NSA15" s="314"/>
      <c r="NSB15" s="314"/>
      <c r="NSC15" s="314"/>
      <c r="NSD15" s="314"/>
      <c r="NSE15" s="314"/>
      <c r="NSF15" s="314"/>
      <c r="NSG15" s="314"/>
      <c r="NSH15" s="314"/>
      <c r="NSI15" s="314"/>
      <c r="NSJ15" s="314"/>
      <c r="NSK15" s="314"/>
      <c r="NSL15" s="314"/>
      <c r="NSM15" s="314"/>
      <c r="NSN15" s="314"/>
      <c r="NSO15" s="314"/>
      <c r="NSP15" s="314"/>
      <c r="NSQ15" s="314"/>
      <c r="NSR15" s="314"/>
      <c r="NSS15" s="314"/>
      <c r="NST15" s="314"/>
      <c r="NSU15" s="314"/>
      <c r="NSV15" s="314"/>
      <c r="NSW15" s="314"/>
      <c r="NSX15" s="314"/>
      <c r="NSY15" s="314"/>
      <c r="NSZ15" s="314"/>
      <c r="NTA15" s="314"/>
      <c r="NTB15" s="314"/>
      <c r="NTC15" s="314"/>
      <c r="NTD15" s="314"/>
      <c r="NTE15" s="314"/>
      <c r="NTF15" s="314"/>
      <c r="NTG15" s="314"/>
      <c r="NTH15" s="314"/>
      <c r="NTI15" s="314"/>
      <c r="NTJ15" s="314"/>
      <c r="NTK15" s="314"/>
      <c r="NTL15" s="314"/>
      <c r="NTM15" s="314"/>
      <c r="NTN15" s="314"/>
      <c r="NTO15" s="314"/>
      <c r="NTP15" s="314"/>
      <c r="NTQ15" s="314"/>
      <c r="NTR15" s="314"/>
      <c r="NTS15" s="314"/>
      <c r="NTT15" s="314"/>
      <c r="NTU15" s="314"/>
      <c r="NTV15" s="314"/>
      <c r="NTW15" s="314"/>
      <c r="NTX15" s="314"/>
      <c r="NTY15" s="314"/>
      <c r="NTZ15" s="314"/>
      <c r="NUA15" s="314"/>
      <c r="NUB15" s="314"/>
      <c r="NUC15" s="314"/>
      <c r="NUD15" s="314"/>
      <c r="NUE15" s="314"/>
      <c r="NUF15" s="314"/>
      <c r="NUG15" s="314"/>
      <c r="NUH15" s="314"/>
      <c r="NUI15" s="314"/>
      <c r="NUJ15" s="314"/>
      <c r="NUK15" s="314"/>
      <c r="NUL15" s="314"/>
      <c r="NUM15" s="314"/>
      <c r="NUN15" s="314"/>
      <c r="NUO15" s="314"/>
      <c r="NUP15" s="314"/>
      <c r="NUQ15" s="314"/>
      <c r="NUR15" s="314"/>
      <c r="NUS15" s="314"/>
      <c r="NUT15" s="314"/>
      <c r="NUU15" s="314"/>
      <c r="NUV15" s="314"/>
      <c r="NUW15" s="314"/>
      <c r="NUX15" s="314"/>
      <c r="NUY15" s="314"/>
      <c r="NUZ15" s="314"/>
      <c r="NVA15" s="314"/>
      <c r="NVB15" s="314"/>
      <c r="NVC15" s="314"/>
      <c r="NVD15" s="314"/>
      <c r="NVE15" s="314"/>
      <c r="NVF15" s="314"/>
      <c r="NVG15" s="314"/>
      <c r="NVH15" s="314"/>
      <c r="NVI15" s="314"/>
      <c r="NVJ15" s="314"/>
      <c r="NVK15" s="314"/>
      <c r="NVL15" s="314"/>
      <c r="NVM15" s="314"/>
      <c r="NVN15" s="314"/>
      <c r="NVO15" s="314"/>
      <c r="NVP15" s="314"/>
      <c r="NVQ15" s="314"/>
      <c r="NVR15" s="314"/>
      <c r="NVS15" s="314"/>
      <c r="NVT15" s="314"/>
      <c r="NVU15" s="314"/>
      <c r="NVV15" s="314"/>
      <c r="NVW15" s="314"/>
      <c r="NVX15" s="314"/>
      <c r="NVY15" s="314"/>
      <c r="NVZ15" s="314"/>
      <c r="NWA15" s="314"/>
      <c r="NWB15" s="314"/>
      <c r="NWC15" s="314"/>
      <c r="NWD15" s="314"/>
      <c r="NWE15" s="314"/>
      <c r="NWF15" s="314"/>
      <c r="NWG15" s="314"/>
      <c r="NWH15" s="314"/>
      <c r="NWI15" s="314"/>
      <c r="NWJ15" s="314"/>
      <c r="NWK15" s="314"/>
      <c r="NWL15" s="314"/>
      <c r="NWM15" s="314"/>
      <c r="NWN15" s="314"/>
      <c r="NWO15" s="314"/>
      <c r="NWP15" s="314"/>
      <c r="NWQ15" s="314"/>
      <c r="NWR15" s="314"/>
      <c r="NWS15" s="314"/>
      <c r="NWT15" s="314"/>
      <c r="NWU15" s="314"/>
      <c r="NWV15" s="314"/>
      <c r="NWW15" s="314"/>
      <c r="NWX15" s="314"/>
      <c r="NWY15" s="314"/>
      <c r="NWZ15" s="314"/>
      <c r="NXA15" s="314"/>
      <c r="NXB15" s="314"/>
      <c r="NXC15" s="314"/>
      <c r="NXD15" s="314"/>
      <c r="NXE15" s="314"/>
      <c r="NXF15" s="314"/>
      <c r="NXG15" s="314"/>
      <c r="NXH15" s="314"/>
      <c r="NXI15" s="314"/>
      <c r="NXJ15" s="314"/>
      <c r="NXK15" s="314"/>
      <c r="NXL15" s="314"/>
      <c r="NXM15" s="314"/>
      <c r="NXN15" s="314"/>
      <c r="NXO15" s="314"/>
      <c r="NXP15" s="314"/>
      <c r="NXQ15" s="314"/>
      <c r="NXR15" s="314"/>
      <c r="NXS15" s="314"/>
      <c r="NXT15" s="314"/>
      <c r="NXU15" s="314"/>
      <c r="NXV15" s="314"/>
      <c r="NXW15" s="314"/>
      <c r="NXX15" s="314"/>
      <c r="NXY15" s="314"/>
      <c r="NXZ15" s="314"/>
      <c r="NYA15" s="314"/>
      <c r="NYB15" s="314"/>
      <c r="NYC15" s="314"/>
      <c r="NYD15" s="314"/>
      <c r="NYE15" s="314"/>
      <c r="NYF15" s="314"/>
      <c r="NYG15" s="314"/>
      <c r="NYH15" s="314"/>
      <c r="NYI15" s="314"/>
      <c r="NYJ15" s="314"/>
      <c r="NYK15" s="314"/>
      <c r="NYL15" s="314"/>
      <c r="NYM15" s="314"/>
      <c r="NYN15" s="314"/>
      <c r="NYO15" s="314"/>
      <c r="NYP15" s="314"/>
      <c r="NYQ15" s="314"/>
      <c r="NYR15" s="314"/>
      <c r="NYS15" s="314"/>
      <c r="NYT15" s="314"/>
      <c r="NYU15" s="314"/>
      <c r="NYV15" s="314"/>
      <c r="NYW15" s="314"/>
      <c r="NYX15" s="314"/>
      <c r="NYY15" s="314"/>
      <c r="NYZ15" s="314"/>
      <c r="NZA15" s="314"/>
      <c r="NZB15" s="314"/>
      <c r="NZC15" s="314"/>
      <c r="NZD15" s="314"/>
      <c r="NZE15" s="314"/>
      <c r="NZF15" s="314"/>
      <c r="NZG15" s="314"/>
      <c r="NZH15" s="314"/>
      <c r="NZI15" s="314"/>
      <c r="NZJ15" s="314"/>
      <c r="NZK15" s="314"/>
      <c r="NZL15" s="314"/>
      <c r="NZM15" s="314"/>
      <c r="NZN15" s="314"/>
      <c r="NZO15" s="314"/>
      <c r="NZP15" s="314"/>
      <c r="NZQ15" s="314"/>
      <c r="NZR15" s="314"/>
      <c r="NZS15" s="314"/>
      <c r="NZT15" s="314"/>
      <c r="NZU15" s="314"/>
      <c r="NZV15" s="314"/>
      <c r="NZW15" s="314"/>
      <c r="NZX15" s="314"/>
      <c r="NZY15" s="314"/>
      <c r="NZZ15" s="314"/>
      <c r="OAA15" s="314"/>
      <c r="OAB15" s="314"/>
      <c r="OAC15" s="314"/>
      <c r="OAD15" s="314"/>
      <c r="OAE15" s="314"/>
      <c r="OAF15" s="314"/>
      <c r="OAG15" s="314"/>
      <c r="OAH15" s="314"/>
      <c r="OAI15" s="314"/>
      <c r="OAJ15" s="314"/>
      <c r="OAK15" s="314"/>
      <c r="OAL15" s="314"/>
      <c r="OAM15" s="314"/>
      <c r="OAN15" s="314"/>
      <c r="OAO15" s="314"/>
      <c r="OAP15" s="314"/>
      <c r="OAQ15" s="314"/>
      <c r="OAR15" s="314"/>
      <c r="OAS15" s="314"/>
      <c r="OAT15" s="314"/>
      <c r="OAU15" s="314"/>
      <c r="OAV15" s="314"/>
      <c r="OAW15" s="314"/>
      <c r="OAX15" s="314"/>
      <c r="OAY15" s="314"/>
      <c r="OAZ15" s="314"/>
      <c r="OBA15" s="314"/>
      <c r="OBB15" s="314"/>
      <c r="OBC15" s="314"/>
      <c r="OBD15" s="314"/>
      <c r="OBE15" s="314"/>
      <c r="OBF15" s="314"/>
      <c r="OBG15" s="314"/>
      <c r="OBH15" s="314"/>
      <c r="OBI15" s="314"/>
      <c r="OBJ15" s="314"/>
      <c r="OBK15" s="314"/>
      <c r="OBL15" s="314"/>
      <c r="OBM15" s="314"/>
      <c r="OBN15" s="314"/>
      <c r="OBO15" s="314"/>
      <c r="OBP15" s="314"/>
      <c r="OBQ15" s="314"/>
      <c r="OBR15" s="314"/>
      <c r="OBS15" s="314"/>
      <c r="OBT15" s="314"/>
      <c r="OBU15" s="314"/>
      <c r="OBV15" s="314"/>
      <c r="OBW15" s="314"/>
      <c r="OBX15" s="314"/>
      <c r="OBY15" s="314"/>
      <c r="OBZ15" s="314"/>
      <c r="OCA15" s="314"/>
      <c r="OCB15" s="314"/>
      <c r="OCC15" s="314"/>
      <c r="OCD15" s="314"/>
      <c r="OCE15" s="314"/>
      <c r="OCF15" s="314"/>
      <c r="OCG15" s="314"/>
      <c r="OCH15" s="314"/>
      <c r="OCI15" s="314"/>
      <c r="OCJ15" s="314"/>
      <c r="OCK15" s="314"/>
      <c r="OCL15" s="314"/>
      <c r="OCM15" s="314"/>
      <c r="OCN15" s="314"/>
      <c r="OCO15" s="314"/>
      <c r="OCP15" s="314"/>
      <c r="OCQ15" s="314"/>
      <c r="OCR15" s="314"/>
      <c r="OCS15" s="314"/>
      <c r="OCT15" s="314"/>
      <c r="OCU15" s="314"/>
      <c r="OCV15" s="314"/>
      <c r="OCW15" s="314"/>
      <c r="OCX15" s="314"/>
      <c r="OCY15" s="314"/>
      <c r="OCZ15" s="314"/>
      <c r="ODA15" s="314"/>
      <c r="ODB15" s="314"/>
      <c r="ODC15" s="314"/>
      <c r="ODD15" s="314"/>
      <c r="ODE15" s="314"/>
      <c r="ODF15" s="314"/>
      <c r="ODG15" s="314"/>
      <c r="ODH15" s="314"/>
      <c r="ODI15" s="314"/>
      <c r="ODJ15" s="314"/>
      <c r="ODK15" s="314"/>
      <c r="ODL15" s="314"/>
      <c r="ODM15" s="314"/>
      <c r="ODN15" s="314"/>
      <c r="ODO15" s="314"/>
      <c r="ODP15" s="314"/>
      <c r="ODQ15" s="314"/>
      <c r="ODR15" s="314"/>
      <c r="ODS15" s="314"/>
      <c r="ODT15" s="314"/>
      <c r="ODU15" s="314"/>
      <c r="ODV15" s="314"/>
      <c r="ODW15" s="314"/>
      <c r="ODX15" s="314"/>
      <c r="ODY15" s="314"/>
      <c r="ODZ15" s="314"/>
      <c r="OEA15" s="314"/>
      <c r="OEB15" s="314"/>
      <c r="OEC15" s="314"/>
      <c r="OED15" s="314"/>
      <c r="OEE15" s="314"/>
      <c r="OEF15" s="314"/>
      <c r="OEG15" s="314"/>
      <c r="OEH15" s="314"/>
      <c r="OEI15" s="314"/>
      <c r="OEJ15" s="314"/>
      <c r="OEK15" s="314"/>
      <c r="OEL15" s="314"/>
      <c r="OEM15" s="314"/>
      <c r="OEN15" s="314"/>
      <c r="OEO15" s="314"/>
      <c r="OEP15" s="314"/>
      <c r="OEQ15" s="314"/>
      <c r="OER15" s="314"/>
      <c r="OES15" s="314"/>
      <c r="OET15" s="314"/>
      <c r="OEU15" s="314"/>
      <c r="OEV15" s="314"/>
      <c r="OEW15" s="314"/>
      <c r="OEX15" s="314"/>
      <c r="OEY15" s="314"/>
      <c r="OEZ15" s="314"/>
      <c r="OFA15" s="314"/>
      <c r="OFB15" s="314"/>
      <c r="OFC15" s="314"/>
      <c r="OFD15" s="314"/>
      <c r="OFE15" s="314"/>
      <c r="OFF15" s="314"/>
      <c r="OFG15" s="314"/>
      <c r="OFH15" s="314"/>
      <c r="OFI15" s="314"/>
      <c r="OFJ15" s="314"/>
      <c r="OFK15" s="314"/>
      <c r="OFL15" s="314"/>
      <c r="OFM15" s="314"/>
      <c r="OFN15" s="314"/>
      <c r="OFO15" s="314"/>
      <c r="OFP15" s="314"/>
      <c r="OFQ15" s="314"/>
      <c r="OFR15" s="314"/>
      <c r="OFS15" s="314"/>
      <c r="OFT15" s="314"/>
      <c r="OFU15" s="314"/>
      <c r="OFV15" s="314"/>
      <c r="OFW15" s="314"/>
      <c r="OFX15" s="314"/>
      <c r="OFY15" s="314"/>
      <c r="OFZ15" s="314"/>
      <c r="OGA15" s="314"/>
      <c r="OGB15" s="314"/>
      <c r="OGC15" s="314"/>
      <c r="OGD15" s="314"/>
      <c r="OGE15" s="314"/>
      <c r="OGF15" s="314"/>
      <c r="OGG15" s="314"/>
      <c r="OGH15" s="314"/>
      <c r="OGI15" s="314"/>
      <c r="OGJ15" s="314"/>
      <c r="OGK15" s="314"/>
      <c r="OGL15" s="314"/>
      <c r="OGM15" s="314"/>
      <c r="OGN15" s="314"/>
      <c r="OGO15" s="314"/>
      <c r="OGP15" s="314"/>
      <c r="OGQ15" s="314"/>
      <c r="OGR15" s="314"/>
      <c r="OGS15" s="314"/>
      <c r="OGT15" s="314"/>
      <c r="OGU15" s="314"/>
      <c r="OGV15" s="314"/>
      <c r="OGW15" s="314"/>
      <c r="OGX15" s="314"/>
      <c r="OGY15" s="314"/>
      <c r="OGZ15" s="314"/>
      <c r="OHA15" s="314"/>
      <c r="OHB15" s="314"/>
      <c r="OHC15" s="314"/>
      <c r="OHD15" s="314"/>
      <c r="OHE15" s="314"/>
      <c r="OHF15" s="314"/>
      <c r="OHG15" s="314"/>
      <c r="OHH15" s="314"/>
      <c r="OHI15" s="314"/>
      <c r="OHJ15" s="314"/>
      <c r="OHK15" s="314"/>
      <c r="OHL15" s="314"/>
      <c r="OHM15" s="314"/>
      <c r="OHN15" s="314"/>
      <c r="OHO15" s="314"/>
      <c r="OHP15" s="314"/>
      <c r="OHQ15" s="314"/>
      <c r="OHR15" s="314"/>
      <c r="OHS15" s="314"/>
      <c r="OHT15" s="314"/>
      <c r="OHU15" s="314"/>
      <c r="OHV15" s="314"/>
      <c r="OHW15" s="314"/>
      <c r="OHX15" s="314"/>
      <c r="OHY15" s="314"/>
      <c r="OHZ15" s="314"/>
      <c r="OIA15" s="314"/>
      <c r="OIB15" s="314"/>
      <c r="OIC15" s="314"/>
      <c r="OID15" s="314"/>
      <c r="OIE15" s="314"/>
      <c r="OIF15" s="314"/>
      <c r="OIG15" s="314"/>
      <c r="OIH15" s="314"/>
      <c r="OII15" s="314"/>
      <c r="OIJ15" s="314"/>
      <c r="OIK15" s="314"/>
      <c r="OIL15" s="314"/>
      <c r="OIM15" s="314"/>
      <c r="OIN15" s="314"/>
      <c r="OIO15" s="314"/>
      <c r="OIP15" s="314"/>
      <c r="OIQ15" s="314"/>
      <c r="OIR15" s="314"/>
      <c r="OIS15" s="314"/>
      <c r="OIT15" s="314"/>
      <c r="OIU15" s="314"/>
      <c r="OIV15" s="314"/>
      <c r="OIW15" s="314"/>
      <c r="OIX15" s="314"/>
      <c r="OIY15" s="314"/>
      <c r="OIZ15" s="314"/>
      <c r="OJA15" s="314"/>
      <c r="OJB15" s="314"/>
      <c r="OJC15" s="314"/>
      <c r="OJD15" s="314"/>
      <c r="OJE15" s="314"/>
      <c r="OJF15" s="314"/>
      <c r="OJG15" s="314"/>
      <c r="OJH15" s="314"/>
      <c r="OJI15" s="314"/>
      <c r="OJJ15" s="314"/>
      <c r="OJK15" s="314"/>
      <c r="OJL15" s="314"/>
      <c r="OJM15" s="314"/>
      <c r="OJN15" s="314"/>
      <c r="OJO15" s="314"/>
      <c r="OJP15" s="314"/>
      <c r="OJQ15" s="314"/>
      <c r="OJR15" s="314"/>
      <c r="OJS15" s="314"/>
      <c r="OJT15" s="314"/>
      <c r="OJU15" s="314"/>
      <c r="OJV15" s="314"/>
      <c r="OJW15" s="314"/>
      <c r="OJX15" s="314"/>
      <c r="OJY15" s="314"/>
      <c r="OJZ15" s="314"/>
      <c r="OKA15" s="314"/>
      <c r="OKB15" s="314"/>
      <c r="OKC15" s="314"/>
      <c r="OKD15" s="314"/>
      <c r="OKE15" s="314"/>
      <c r="OKF15" s="314"/>
      <c r="OKG15" s="314"/>
      <c r="OKH15" s="314"/>
      <c r="OKI15" s="314"/>
      <c r="OKJ15" s="314"/>
      <c r="OKK15" s="314"/>
      <c r="OKL15" s="314"/>
      <c r="OKM15" s="314"/>
      <c r="OKN15" s="314"/>
      <c r="OKO15" s="314"/>
      <c r="OKP15" s="314"/>
      <c r="OKQ15" s="314"/>
      <c r="OKR15" s="314"/>
      <c r="OKS15" s="314"/>
      <c r="OKT15" s="314"/>
      <c r="OKU15" s="314"/>
      <c r="OKV15" s="314"/>
      <c r="OKW15" s="314"/>
      <c r="OKX15" s="314"/>
      <c r="OKY15" s="314"/>
      <c r="OKZ15" s="314"/>
      <c r="OLA15" s="314"/>
      <c r="OLB15" s="314"/>
      <c r="OLC15" s="314"/>
      <c r="OLD15" s="314"/>
      <c r="OLE15" s="314"/>
      <c r="OLF15" s="314"/>
      <c r="OLG15" s="314"/>
      <c r="OLH15" s="314"/>
      <c r="OLI15" s="314"/>
      <c r="OLJ15" s="314"/>
      <c r="OLK15" s="314"/>
      <c r="OLL15" s="314"/>
      <c r="OLM15" s="314"/>
      <c r="OLN15" s="314"/>
      <c r="OLO15" s="314"/>
      <c r="OLP15" s="314"/>
      <c r="OLQ15" s="314"/>
      <c r="OLR15" s="314"/>
      <c r="OLS15" s="314"/>
      <c r="OLT15" s="314"/>
      <c r="OLU15" s="314"/>
      <c r="OLV15" s="314"/>
      <c r="OLW15" s="314"/>
      <c r="OLX15" s="314"/>
      <c r="OLY15" s="314"/>
      <c r="OLZ15" s="314"/>
      <c r="OMA15" s="314"/>
      <c r="OMB15" s="314"/>
      <c r="OMC15" s="314"/>
      <c r="OMD15" s="314"/>
      <c r="OME15" s="314"/>
      <c r="OMF15" s="314"/>
      <c r="OMG15" s="314"/>
      <c r="OMH15" s="314"/>
      <c r="OMI15" s="314"/>
      <c r="OMJ15" s="314"/>
      <c r="OMK15" s="314"/>
      <c r="OML15" s="314"/>
      <c r="OMM15" s="314"/>
      <c r="OMN15" s="314"/>
      <c r="OMO15" s="314"/>
      <c r="OMP15" s="314"/>
      <c r="OMQ15" s="314"/>
      <c r="OMR15" s="314"/>
      <c r="OMS15" s="314"/>
      <c r="OMT15" s="314"/>
      <c r="OMU15" s="314"/>
      <c r="OMV15" s="314"/>
      <c r="OMW15" s="314"/>
      <c r="OMX15" s="314"/>
      <c r="OMY15" s="314"/>
      <c r="OMZ15" s="314"/>
      <c r="ONA15" s="314"/>
      <c r="ONB15" s="314"/>
      <c r="ONC15" s="314"/>
      <c r="OND15" s="314"/>
      <c r="ONE15" s="314"/>
      <c r="ONF15" s="314"/>
      <c r="ONG15" s="314"/>
      <c r="ONH15" s="314"/>
      <c r="ONI15" s="314"/>
      <c r="ONJ15" s="314"/>
      <c r="ONK15" s="314"/>
      <c r="ONL15" s="314"/>
      <c r="ONM15" s="314"/>
      <c r="ONN15" s="314"/>
      <c r="ONO15" s="314"/>
      <c r="ONP15" s="314"/>
      <c r="ONQ15" s="314"/>
      <c r="ONR15" s="314"/>
      <c r="ONS15" s="314"/>
      <c r="ONT15" s="314"/>
      <c r="ONU15" s="314"/>
      <c r="ONV15" s="314"/>
      <c r="ONW15" s="314"/>
      <c r="ONX15" s="314"/>
      <c r="ONY15" s="314"/>
      <c r="ONZ15" s="314"/>
      <c r="OOA15" s="314"/>
      <c r="OOB15" s="314"/>
      <c r="OOC15" s="314"/>
      <c r="OOD15" s="314"/>
      <c r="OOE15" s="314"/>
      <c r="OOF15" s="314"/>
      <c r="OOG15" s="314"/>
      <c r="OOH15" s="314"/>
      <c r="OOI15" s="314"/>
      <c r="OOJ15" s="314"/>
      <c r="OOK15" s="314"/>
      <c r="OOL15" s="314"/>
      <c r="OOM15" s="314"/>
      <c r="OON15" s="314"/>
      <c r="OOO15" s="314"/>
      <c r="OOP15" s="314"/>
      <c r="OOQ15" s="314"/>
      <c r="OOR15" s="314"/>
      <c r="OOS15" s="314"/>
      <c r="OOT15" s="314"/>
      <c r="OOU15" s="314"/>
      <c r="OOV15" s="314"/>
      <c r="OOW15" s="314"/>
      <c r="OOX15" s="314"/>
      <c r="OOY15" s="314"/>
      <c r="OOZ15" s="314"/>
      <c r="OPA15" s="314"/>
      <c r="OPB15" s="314"/>
      <c r="OPC15" s="314"/>
      <c r="OPD15" s="314"/>
      <c r="OPE15" s="314"/>
      <c r="OPF15" s="314"/>
      <c r="OPG15" s="314"/>
      <c r="OPH15" s="314"/>
      <c r="OPI15" s="314"/>
      <c r="OPJ15" s="314"/>
      <c r="OPK15" s="314"/>
      <c r="OPL15" s="314"/>
      <c r="OPM15" s="314"/>
      <c r="OPN15" s="314"/>
      <c r="OPO15" s="314"/>
      <c r="OPP15" s="314"/>
      <c r="OPQ15" s="314"/>
      <c r="OPR15" s="314"/>
      <c r="OPS15" s="314"/>
      <c r="OPT15" s="314"/>
      <c r="OPU15" s="314"/>
      <c r="OPV15" s="314"/>
      <c r="OPW15" s="314"/>
      <c r="OPX15" s="314"/>
      <c r="OPY15" s="314"/>
      <c r="OPZ15" s="314"/>
      <c r="OQA15" s="314"/>
      <c r="OQB15" s="314"/>
      <c r="OQC15" s="314"/>
      <c r="OQD15" s="314"/>
      <c r="OQE15" s="314"/>
      <c r="OQF15" s="314"/>
      <c r="OQG15" s="314"/>
      <c r="OQH15" s="314"/>
      <c r="OQI15" s="314"/>
      <c r="OQJ15" s="314"/>
      <c r="OQK15" s="314"/>
      <c r="OQL15" s="314"/>
      <c r="OQM15" s="314"/>
      <c r="OQN15" s="314"/>
      <c r="OQO15" s="314"/>
      <c r="OQP15" s="314"/>
      <c r="OQQ15" s="314"/>
      <c r="OQR15" s="314"/>
      <c r="OQS15" s="314"/>
      <c r="OQT15" s="314"/>
      <c r="OQU15" s="314"/>
      <c r="OQV15" s="314"/>
      <c r="OQW15" s="314"/>
      <c r="OQX15" s="314"/>
      <c r="OQY15" s="314"/>
      <c r="OQZ15" s="314"/>
      <c r="ORA15" s="314"/>
      <c r="ORB15" s="314"/>
      <c r="ORC15" s="314"/>
      <c r="ORD15" s="314"/>
      <c r="ORE15" s="314"/>
      <c r="ORF15" s="314"/>
      <c r="ORG15" s="314"/>
      <c r="ORH15" s="314"/>
      <c r="ORI15" s="314"/>
      <c r="ORJ15" s="314"/>
      <c r="ORK15" s="314"/>
      <c r="ORL15" s="314"/>
      <c r="ORM15" s="314"/>
      <c r="ORN15" s="314"/>
      <c r="ORO15" s="314"/>
      <c r="ORP15" s="314"/>
      <c r="ORQ15" s="314"/>
      <c r="ORR15" s="314"/>
      <c r="ORS15" s="314"/>
      <c r="ORT15" s="314"/>
      <c r="ORU15" s="314"/>
      <c r="ORV15" s="314"/>
      <c r="ORW15" s="314"/>
      <c r="ORX15" s="314"/>
      <c r="ORY15" s="314"/>
      <c r="ORZ15" s="314"/>
      <c r="OSA15" s="314"/>
      <c r="OSB15" s="314"/>
      <c r="OSC15" s="314"/>
      <c r="OSD15" s="314"/>
      <c r="OSE15" s="314"/>
      <c r="OSF15" s="314"/>
      <c r="OSG15" s="314"/>
      <c r="OSH15" s="314"/>
      <c r="OSI15" s="314"/>
      <c r="OSJ15" s="314"/>
      <c r="OSK15" s="314"/>
      <c r="OSL15" s="314"/>
      <c r="OSM15" s="314"/>
      <c r="OSN15" s="314"/>
      <c r="OSO15" s="314"/>
      <c r="OSP15" s="314"/>
      <c r="OSQ15" s="314"/>
      <c r="OSR15" s="314"/>
      <c r="OSS15" s="314"/>
      <c r="OST15" s="314"/>
      <c r="OSU15" s="314"/>
      <c r="OSV15" s="314"/>
      <c r="OSW15" s="314"/>
      <c r="OSX15" s="314"/>
      <c r="OSY15" s="314"/>
      <c r="OSZ15" s="314"/>
      <c r="OTA15" s="314"/>
      <c r="OTB15" s="314"/>
      <c r="OTC15" s="314"/>
      <c r="OTD15" s="314"/>
      <c r="OTE15" s="314"/>
      <c r="OTF15" s="314"/>
      <c r="OTG15" s="314"/>
      <c r="OTH15" s="314"/>
      <c r="OTI15" s="314"/>
      <c r="OTJ15" s="314"/>
      <c r="OTK15" s="314"/>
      <c r="OTL15" s="314"/>
      <c r="OTM15" s="314"/>
      <c r="OTN15" s="314"/>
      <c r="OTO15" s="314"/>
      <c r="OTP15" s="314"/>
      <c r="OTQ15" s="314"/>
      <c r="OTR15" s="314"/>
      <c r="OTS15" s="314"/>
      <c r="OTT15" s="314"/>
      <c r="OTU15" s="314"/>
      <c r="OTV15" s="314"/>
      <c r="OTW15" s="314"/>
      <c r="OTX15" s="314"/>
      <c r="OTY15" s="314"/>
      <c r="OTZ15" s="314"/>
      <c r="OUA15" s="314"/>
      <c r="OUB15" s="314"/>
      <c r="OUC15" s="314"/>
      <c r="OUD15" s="314"/>
      <c r="OUE15" s="314"/>
      <c r="OUF15" s="314"/>
      <c r="OUG15" s="314"/>
      <c r="OUH15" s="314"/>
      <c r="OUI15" s="314"/>
      <c r="OUJ15" s="314"/>
      <c r="OUK15" s="314"/>
      <c r="OUL15" s="314"/>
      <c r="OUM15" s="314"/>
      <c r="OUN15" s="314"/>
      <c r="OUO15" s="314"/>
      <c r="OUP15" s="314"/>
      <c r="OUQ15" s="314"/>
      <c r="OUR15" s="314"/>
      <c r="OUS15" s="314"/>
      <c r="OUT15" s="314"/>
      <c r="OUU15" s="314"/>
      <c r="OUV15" s="314"/>
      <c r="OUW15" s="314"/>
      <c r="OUX15" s="314"/>
      <c r="OUY15" s="314"/>
      <c r="OUZ15" s="314"/>
      <c r="OVA15" s="314"/>
      <c r="OVB15" s="314"/>
      <c r="OVC15" s="314"/>
      <c r="OVD15" s="314"/>
      <c r="OVE15" s="314"/>
      <c r="OVF15" s="314"/>
      <c r="OVG15" s="314"/>
      <c r="OVH15" s="314"/>
      <c r="OVI15" s="314"/>
      <c r="OVJ15" s="314"/>
      <c r="OVK15" s="314"/>
      <c r="OVL15" s="314"/>
      <c r="OVM15" s="314"/>
      <c r="OVN15" s="314"/>
      <c r="OVO15" s="314"/>
      <c r="OVP15" s="314"/>
      <c r="OVQ15" s="314"/>
      <c r="OVR15" s="314"/>
      <c r="OVS15" s="314"/>
      <c r="OVT15" s="314"/>
      <c r="OVU15" s="314"/>
      <c r="OVV15" s="314"/>
      <c r="OVW15" s="314"/>
      <c r="OVX15" s="314"/>
      <c r="OVY15" s="314"/>
      <c r="OVZ15" s="314"/>
      <c r="OWA15" s="314"/>
      <c r="OWB15" s="314"/>
      <c r="OWC15" s="314"/>
      <c r="OWD15" s="314"/>
      <c r="OWE15" s="314"/>
      <c r="OWF15" s="314"/>
      <c r="OWG15" s="314"/>
      <c r="OWH15" s="314"/>
      <c r="OWI15" s="314"/>
      <c r="OWJ15" s="314"/>
      <c r="OWK15" s="314"/>
      <c r="OWL15" s="314"/>
      <c r="OWM15" s="314"/>
      <c r="OWN15" s="314"/>
      <c r="OWO15" s="314"/>
      <c r="OWP15" s="314"/>
      <c r="OWQ15" s="314"/>
      <c r="OWR15" s="314"/>
      <c r="OWS15" s="314"/>
      <c r="OWT15" s="314"/>
      <c r="OWU15" s="314"/>
      <c r="OWV15" s="314"/>
      <c r="OWW15" s="314"/>
      <c r="OWX15" s="314"/>
      <c r="OWY15" s="314"/>
      <c r="OWZ15" s="314"/>
      <c r="OXA15" s="314"/>
      <c r="OXB15" s="314"/>
      <c r="OXC15" s="314"/>
      <c r="OXD15" s="314"/>
      <c r="OXE15" s="314"/>
      <c r="OXF15" s="314"/>
      <c r="OXG15" s="314"/>
      <c r="OXH15" s="314"/>
      <c r="OXI15" s="314"/>
      <c r="OXJ15" s="314"/>
      <c r="OXK15" s="314"/>
      <c r="OXL15" s="314"/>
      <c r="OXM15" s="314"/>
      <c r="OXN15" s="314"/>
      <c r="OXO15" s="314"/>
      <c r="OXP15" s="314"/>
      <c r="OXQ15" s="314"/>
      <c r="OXR15" s="314"/>
      <c r="OXS15" s="314"/>
      <c r="OXT15" s="314"/>
      <c r="OXU15" s="314"/>
      <c r="OXV15" s="314"/>
      <c r="OXW15" s="314"/>
      <c r="OXX15" s="314"/>
      <c r="OXY15" s="314"/>
      <c r="OXZ15" s="314"/>
      <c r="OYA15" s="314"/>
      <c r="OYB15" s="314"/>
      <c r="OYC15" s="314"/>
      <c r="OYD15" s="314"/>
      <c r="OYE15" s="314"/>
      <c r="OYF15" s="314"/>
      <c r="OYG15" s="314"/>
      <c r="OYH15" s="314"/>
      <c r="OYI15" s="314"/>
      <c r="OYJ15" s="314"/>
      <c r="OYK15" s="314"/>
      <c r="OYL15" s="314"/>
      <c r="OYM15" s="314"/>
      <c r="OYN15" s="314"/>
      <c r="OYO15" s="314"/>
      <c r="OYP15" s="314"/>
      <c r="OYQ15" s="314"/>
      <c r="OYR15" s="314"/>
      <c r="OYS15" s="314"/>
      <c r="OYT15" s="314"/>
      <c r="OYU15" s="314"/>
      <c r="OYV15" s="314"/>
      <c r="OYW15" s="314"/>
      <c r="OYX15" s="314"/>
      <c r="OYY15" s="314"/>
      <c r="OYZ15" s="314"/>
      <c r="OZA15" s="314"/>
      <c r="OZB15" s="314"/>
      <c r="OZC15" s="314"/>
      <c r="OZD15" s="314"/>
      <c r="OZE15" s="314"/>
      <c r="OZF15" s="314"/>
      <c r="OZG15" s="314"/>
      <c r="OZH15" s="314"/>
      <c r="OZI15" s="314"/>
      <c r="OZJ15" s="314"/>
      <c r="OZK15" s="314"/>
      <c r="OZL15" s="314"/>
      <c r="OZM15" s="314"/>
      <c r="OZN15" s="314"/>
      <c r="OZO15" s="314"/>
      <c r="OZP15" s="314"/>
      <c r="OZQ15" s="314"/>
      <c r="OZR15" s="314"/>
      <c r="OZS15" s="314"/>
      <c r="OZT15" s="314"/>
      <c r="OZU15" s="314"/>
      <c r="OZV15" s="314"/>
      <c r="OZW15" s="314"/>
      <c r="OZX15" s="314"/>
      <c r="OZY15" s="314"/>
      <c r="OZZ15" s="314"/>
      <c r="PAA15" s="314"/>
      <c r="PAB15" s="314"/>
      <c r="PAC15" s="314"/>
      <c r="PAD15" s="314"/>
      <c r="PAE15" s="314"/>
      <c r="PAF15" s="314"/>
      <c r="PAG15" s="314"/>
      <c r="PAH15" s="314"/>
      <c r="PAI15" s="314"/>
      <c r="PAJ15" s="314"/>
      <c r="PAK15" s="314"/>
      <c r="PAL15" s="314"/>
      <c r="PAM15" s="314"/>
      <c r="PAN15" s="314"/>
      <c r="PAO15" s="314"/>
      <c r="PAP15" s="314"/>
      <c r="PAQ15" s="314"/>
      <c r="PAR15" s="314"/>
      <c r="PAS15" s="314"/>
      <c r="PAT15" s="314"/>
      <c r="PAU15" s="314"/>
      <c r="PAV15" s="314"/>
      <c r="PAW15" s="314"/>
      <c r="PAX15" s="314"/>
      <c r="PAY15" s="314"/>
      <c r="PAZ15" s="314"/>
      <c r="PBA15" s="314"/>
      <c r="PBB15" s="314"/>
      <c r="PBC15" s="314"/>
      <c r="PBD15" s="314"/>
      <c r="PBE15" s="314"/>
      <c r="PBF15" s="314"/>
      <c r="PBG15" s="314"/>
      <c r="PBH15" s="314"/>
      <c r="PBI15" s="314"/>
      <c r="PBJ15" s="314"/>
      <c r="PBK15" s="314"/>
      <c r="PBL15" s="314"/>
      <c r="PBM15" s="314"/>
      <c r="PBN15" s="314"/>
      <c r="PBO15" s="314"/>
      <c r="PBP15" s="314"/>
      <c r="PBQ15" s="314"/>
      <c r="PBR15" s="314"/>
      <c r="PBS15" s="314"/>
      <c r="PBT15" s="314"/>
      <c r="PBU15" s="314"/>
      <c r="PBV15" s="314"/>
      <c r="PBW15" s="314"/>
      <c r="PBX15" s="314"/>
      <c r="PBY15" s="314"/>
      <c r="PBZ15" s="314"/>
      <c r="PCA15" s="314"/>
      <c r="PCB15" s="314"/>
      <c r="PCC15" s="314"/>
      <c r="PCD15" s="314"/>
      <c r="PCE15" s="314"/>
      <c r="PCF15" s="314"/>
      <c r="PCG15" s="314"/>
      <c r="PCH15" s="314"/>
      <c r="PCI15" s="314"/>
      <c r="PCJ15" s="314"/>
      <c r="PCK15" s="314"/>
      <c r="PCL15" s="314"/>
      <c r="PCM15" s="314"/>
      <c r="PCN15" s="314"/>
      <c r="PCO15" s="314"/>
      <c r="PCP15" s="314"/>
      <c r="PCQ15" s="314"/>
      <c r="PCR15" s="314"/>
      <c r="PCS15" s="314"/>
      <c r="PCT15" s="314"/>
      <c r="PCU15" s="314"/>
      <c r="PCV15" s="314"/>
      <c r="PCW15" s="314"/>
      <c r="PCX15" s="314"/>
      <c r="PCY15" s="314"/>
      <c r="PCZ15" s="314"/>
      <c r="PDA15" s="314"/>
      <c r="PDB15" s="314"/>
      <c r="PDC15" s="314"/>
      <c r="PDD15" s="314"/>
      <c r="PDE15" s="314"/>
      <c r="PDF15" s="314"/>
      <c r="PDG15" s="314"/>
      <c r="PDH15" s="314"/>
      <c r="PDI15" s="314"/>
      <c r="PDJ15" s="314"/>
      <c r="PDK15" s="314"/>
      <c r="PDL15" s="314"/>
      <c r="PDM15" s="314"/>
      <c r="PDN15" s="314"/>
      <c r="PDO15" s="314"/>
      <c r="PDP15" s="314"/>
      <c r="PDQ15" s="314"/>
      <c r="PDR15" s="314"/>
      <c r="PDS15" s="314"/>
      <c r="PDT15" s="314"/>
      <c r="PDU15" s="314"/>
      <c r="PDV15" s="314"/>
      <c r="PDW15" s="314"/>
      <c r="PDX15" s="314"/>
      <c r="PDY15" s="314"/>
      <c r="PDZ15" s="314"/>
      <c r="PEA15" s="314"/>
      <c r="PEB15" s="314"/>
      <c r="PEC15" s="314"/>
      <c r="PED15" s="314"/>
      <c r="PEE15" s="314"/>
      <c r="PEF15" s="314"/>
      <c r="PEG15" s="314"/>
      <c r="PEH15" s="314"/>
      <c r="PEI15" s="314"/>
      <c r="PEJ15" s="314"/>
      <c r="PEK15" s="314"/>
      <c r="PEL15" s="314"/>
      <c r="PEM15" s="314"/>
      <c r="PEN15" s="314"/>
      <c r="PEO15" s="314"/>
      <c r="PEP15" s="314"/>
      <c r="PEQ15" s="314"/>
      <c r="PER15" s="314"/>
      <c r="PES15" s="314"/>
      <c r="PET15" s="314"/>
      <c r="PEU15" s="314"/>
      <c r="PEV15" s="314"/>
      <c r="PEW15" s="314"/>
      <c r="PEX15" s="314"/>
      <c r="PEY15" s="314"/>
      <c r="PEZ15" s="314"/>
      <c r="PFA15" s="314"/>
      <c r="PFB15" s="314"/>
      <c r="PFC15" s="314"/>
      <c r="PFD15" s="314"/>
      <c r="PFE15" s="314"/>
      <c r="PFF15" s="314"/>
      <c r="PFG15" s="314"/>
      <c r="PFH15" s="314"/>
      <c r="PFI15" s="314"/>
      <c r="PFJ15" s="314"/>
      <c r="PFK15" s="314"/>
      <c r="PFL15" s="314"/>
      <c r="PFM15" s="314"/>
      <c r="PFN15" s="314"/>
      <c r="PFO15" s="314"/>
      <c r="PFP15" s="314"/>
      <c r="PFQ15" s="314"/>
      <c r="PFR15" s="314"/>
      <c r="PFS15" s="314"/>
      <c r="PFT15" s="314"/>
      <c r="PFU15" s="314"/>
      <c r="PFV15" s="314"/>
      <c r="PFW15" s="314"/>
      <c r="PFX15" s="314"/>
      <c r="PFY15" s="314"/>
      <c r="PFZ15" s="314"/>
      <c r="PGA15" s="314"/>
      <c r="PGB15" s="314"/>
      <c r="PGC15" s="314"/>
      <c r="PGD15" s="314"/>
      <c r="PGE15" s="314"/>
      <c r="PGF15" s="314"/>
      <c r="PGG15" s="314"/>
      <c r="PGH15" s="314"/>
      <c r="PGI15" s="314"/>
      <c r="PGJ15" s="314"/>
      <c r="PGK15" s="314"/>
      <c r="PGL15" s="314"/>
      <c r="PGM15" s="314"/>
      <c r="PGN15" s="314"/>
      <c r="PGO15" s="314"/>
      <c r="PGP15" s="314"/>
      <c r="PGQ15" s="314"/>
      <c r="PGR15" s="314"/>
      <c r="PGS15" s="314"/>
      <c r="PGT15" s="314"/>
      <c r="PGU15" s="314"/>
      <c r="PGV15" s="314"/>
      <c r="PGW15" s="314"/>
      <c r="PGX15" s="314"/>
      <c r="PGY15" s="314"/>
      <c r="PGZ15" s="314"/>
      <c r="PHA15" s="314"/>
      <c r="PHB15" s="314"/>
      <c r="PHC15" s="314"/>
      <c r="PHD15" s="314"/>
      <c r="PHE15" s="314"/>
      <c r="PHF15" s="314"/>
      <c r="PHG15" s="314"/>
      <c r="PHH15" s="314"/>
      <c r="PHI15" s="314"/>
      <c r="PHJ15" s="314"/>
      <c r="PHK15" s="314"/>
      <c r="PHL15" s="314"/>
      <c r="PHM15" s="314"/>
      <c r="PHN15" s="314"/>
      <c r="PHO15" s="314"/>
      <c r="PHP15" s="314"/>
      <c r="PHQ15" s="314"/>
      <c r="PHR15" s="314"/>
      <c r="PHS15" s="314"/>
      <c r="PHT15" s="314"/>
      <c r="PHU15" s="314"/>
      <c r="PHV15" s="314"/>
      <c r="PHW15" s="314"/>
      <c r="PHX15" s="314"/>
      <c r="PHY15" s="314"/>
      <c r="PHZ15" s="314"/>
      <c r="PIA15" s="314"/>
      <c r="PIB15" s="314"/>
      <c r="PIC15" s="314"/>
      <c r="PID15" s="314"/>
      <c r="PIE15" s="314"/>
      <c r="PIF15" s="314"/>
      <c r="PIG15" s="314"/>
      <c r="PIH15" s="314"/>
      <c r="PII15" s="314"/>
      <c r="PIJ15" s="314"/>
      <c r="PIK15" s="314"/>
      <c r="PIL15" s="314"/>
      <c r="PIM15" s="314"/>
      <c r="PIN15" s="314"/>
      <c r="PIO15" s="314"/>
      <c r="PIP15" s="314"/>
      <c r="PIQ15" s="314"/>
      <c r="PIR15" s="314"/>
      <c r="PIS15" s="314"/>
      <c r="PIT15" s="314"/>
      <c r="PIU15" s="314"/>
      <c r="PIV15" s="314"/>
      <c r="PIW15" s="314"/>
      <c r="PIX15" s="314"/>
      <c r="PIY15" s="314"/>
      <c r="PIZ15" s="314"/>
      <c r="PJA15" s="314"/>
      <c r="PJB15" s="314"/>
      <c r="PJC15" s="314"/>
      <c r="PJD15" s="314"/>
      <c r="PJE15" s="314"/>
      <c r="PJF15" s="314"/>
      <c r="PJG15" s="314"/>
      <c r="PJH15" s="314"/>
      <c r="PJI15" s="314"/>
      <c r="PJJ15" s="314"/>
      <c r="PJK15" s="314"/>
      <c r="PJL15" s="314"/>
      <c r="PJM15" s="314"/>
      <c r="PJN15" s="314"/>
      <c r="PJO15" s="314"/>
      <c r="PJP15" s="314"/>
      <c r="PJQ15" s="314"/>
      <c r="PJR15" s="314"/>
      <c r="PJS15" s="314"/>
      <c r="PJT15" s="314"/>
      <c r="PJU15" s="314"/>
      <c r="PJV15" s="314"/>
      <c r="PJW15" s="314"/>
      <c r="PJX15" s="314"/>
      <c r="PJY15" s="314"/>
      <c r="PJZ15" s="314"/>
      <c r="PKA15" s="314"/>
      <c r="PKB15" s="314"/>
      <c r="PKC15" s="314"/>
      <c r="PKD15" s="314"/>
      <c r="PKE15" s="314"/>
      <c r="PKF15" s="314"/>
      <c r="PKG15" s="314"/>
      <c r="PKH15" s="314"/>
      <c r="PKI15" s="314"/>
      <c r="PKJ15" s="314"/>
      <c r="PKK15" s="314"/>
      <c r="PKL15" s="314"/>
      <c r="PKM15" s="314"/>
      <c r="PKN15" s="314"/>
      <c r="PKO15" s="314"/>
      <c r="PKP15" s="314"/>
      <c r="PKQ15" s="314"/>
      <c r="PKR15" s="314"/>
      <c r="PKS15" s="314"/>
      <c r="PKT15" s="314"/>
      <c r="PKU15" s="314"/>
      <c r="PKV15" s="314"/>
      <c r="PKW15" s="314"/>
      <c r="PKX15" s="314"/>
      <c r="PKY15" s="314"/>
      <c r="PKZ15" s="314"/>
      <c r="PLA15" s="314"/>
      <c r="PLB15" s="314"/>
      <c r="PLC15" s="314"/>
      <c r="PLD15" s="314"/>
      <c r="PLE15" s="314"/>
      <c r="PLF15" s="314"/>
      <c r="PLG15" s="314"/>
      <c r="PLH15" s="314"/>
      <c r="PLI15" s="314"/>
      <c r="PLJ15" s="314"/>
      <c r="PLK15" s="314"/>
      <c r="PLL15" s="314"/>
      <c r="PLM15" s="314"/>
      <c r="PLN15" s="314"/>
      <c r="PLO15" s="314"/>
      <c r="PLP15" s="314"/>
      <c r="PLQ15" s="314"/>
      <c r="PLR15" s="314"/>
      <c r="PLS15" s="314"/>
      <c r="PLT15" s="314"/>
      <c r="PLU15" s="314"/>
      <c r="PLV15" s="314"/>
      <c r="PLW15" s="314"/>
      <c r="PLX15" s="314"/>
      <c r="PLY15" s="314"/>
      <c r="PLZ15" s="314"/>
      <c r="PMA15" s="314"/>
      <c r="PMB15" s="314"/>
      <c r="PMC15" s="314"/>
      <c r="PMD15" s="314"/>
      <c r="PME15" s="314"/>
      <c r="PMF15" s="314"/>
      <c r="PMG15" s="314"/>
      <c r="PMH15" s="314"/>
      <c r="PMI15" s="314"/>
      <c r="PMJ15" s="314"/>
      <c r="PMK15" s="314"/>
      <c r="PML15" s="314"/>
      <c r="PMM15" s="314"/>
      <c r="PMN15" s="314"/>
      <c r="PMO15" s="314"/>
      <c r="PMP15" s="314"/>
      <c r="PMQ15" s="314"/>
      <c r="PMR15" s="314"/>
      <c r="PMS15" s="314"/>
      <c r="PMT15" s="314"/>
      <c r="PMU15" s="314"/>
      <c r="PMV15" s="314"/>
      <c r="PMW15" s="314"/>
      <c r="PMX15" s="314"/>
      <c r="PMY15" s="314"/>
      <c r="PMZ15" s="314"/>
      <c r="PNA15" s="314"/>
      <c r="PNB15" s="314"/>
      <c r="PNC15" s="314"/>
      <c r="PND15" s="314"/>
      <c r="PNE15" s="314"/>
      <c r="PNF15" s="314"/>
      <c r="PNG15" s="314"/>
      <c r="PNH15" s="314"/>
      <c r="PNI15" s="314"/>
      <c r="PNJ15" s="314"/>
      <c r="PNK15" s="314"/>
      <c r="PNL15" s="314"/>
      <c r="PNM15" s="314"/>
      <c r="PNN15" s="314"/>
      <c r="PNO15" s="314"/>
      <c r="PNP15" s="314"/>
      <c r="PNQ15" s="314"/>
      <c r="PNR15" s="314"/>
      <c r="PNS15" s="314"/>
      <c r="PNT15" s="314"/>
      <c r="PNU15" s="314"/>
      <c r="PNV15" s="314"/>
      <c r="PNW15" s="314"/>
      <c r="PNX15" s="314"/>
      <c r="PNY15" s="314"/>
      <c r="PNZ15" s="314"/>
      <c r="POA15" s="314"/>
      <c r="POB15" s="314"/>
      <c r="POC15" s="314"/>
      <c r="POD15" s="314"/>
      <c r="POE15" s="314"/>
      <c r="POF15" s="314"/>
      <c r="POG15" s="314"/>
      <c r="POH15" s="314"/>
      <c r="POI15" s="314"/>
      <c r="POJ15" s="314"/>
      <c r="POK15" s="314"/>
      <c r="POL15" s="314"/>
      <c r="POM15" s="314"/>
      <c r="PON15" s="314"/>
      <c r="POO15" s="314"/>
      <c r="POP15" s="314"/>
      <c r="POQ15" s="314"/>
      <c r="POR15" s="314"/>
      <c r="POS15" s="314"/>
      <c r="POT15" s="314"/>
      <c r="POU15" s="314"/>
      <c r="POV15" s="314"/>
      <c r="POW15" s="314"/>
      <c r="POX15" s="314"/>
      <c r="POY15" s="314"/>
      <c r="POZ15" s="314"/>
      <c r="PPA15" s="314"/>
      <c r="PPB15" s="314"/>
      <c r="PPC15" s="314"/>
      <c r="PPD15" s="314"/>
      <c r="PPE15" s="314"/>
      <c r="PPF15" s="314"/>
      <c r="PPG15" s="314"/>
      <c r="PPH15" s="314"/>
      <c r="PPI15" s="314"/>
      <c r="PPJ15" s="314"/>
      <c r="PPK15" s="314"/>
      <c r="PPL15" s="314"/>
      <c r="PPM15" s="314"/>
      <c r="PPN15" s="314"/>
      <c r="PPO15" s="314"/>
      <c r="PPP15" s="314"/>
      <c r="PPQ15" s="314"/>
      <c r="PPR15" s="314"/>
      <c r="PPS15" s="314"/>
      <c r="PPT15" s="314"/>
      <c r="PPU15" s="314"/>
      <c r="PPV15" s="314"/>
      <c r="PPW15" s="314"/>
      <c r="PPX15" s="314"/>
      <c r="PPY15" s="314"/>
      <c r="PPZ15" s="314"/>
      <c r="PQA15" s="314"/>
      <c r="PQB15" s="314"/>
      <c r="PQC15" s="314"/>
      <c r="PQD15" s="314"/>
      <c r="PQE15" s="314"/>
      <c r="PQF15" s="314"/>
      <c r="PQG15" s="314"/>
      <c r="PQH15" s="314"/>
      <c r="PQI15" s="314"/>
      <c r="PQJ15" s="314"/>
      <c r="PQK15" s="314"/>
      <c r="PQL15" s="314"/>
      <c r="PQM15" s="314"/>
      <c r="PQN15" s="314"/>
      <c r="PQO15" s="314"/>
      <c r="PQP15" s="314"/>
      <c r="PQQ15" s="314"/>
      <c r="PQR15" s="314"/>
      <c r="PQS15" s="314"/>
      <c r="PQT15" s="314"/>
      <c r="PQU15" s="314"/>
      <c r="PQV15" s="314"/>
      <c r="PQW15" s="314"/>
      <c r="PQX15" s="314"/>
      <c r="PQY15" s="314"/>
      <c r="PQZ15" s="314"/>
      <c r="PRA15" s="314"/>
      <c r="PRB15" s="314"/>
      <c r="PRC15" s="314"/>
      <c r="PRD15" s="314"/>
      <c r="PRE15" s="314"/>
      <c r="PRF15" s="314"/>
      <c r="PRG15" s="314"/>
      <c r="PRH15" s="314"/>
      <c r="PRI15" s="314"/>
      <c r="PRJ15" s="314"/>
      <c r="PRK15" s="314"/>
      <c r="PRL15" s="314"/>
      <c r="PRM15" s="314"/>
      <c r="PRN15" s="314"/>
      <c r="PRO15" s="314"/>
      <c r="PRP15" s="314"/>
      <c r="PRQ15" s="314"/>
      <c r="PRR15" s="314"/>
      <c r="PRS15" s="314"/>
      <c r="PRT15" s="314"/>
      <c r="PRU15" s="314"/>
      <c r="PRV15" s="314"/>
      <c r="PRW15" s="314"/>
      <c r="PRX15" s="314"/>
      <c r="PRY15" s="314"/>
      <c r="PRZ15" s="314"/>
      <c r="PSA15" s="314"/>
      <c r="PSB15" s="314"/>
      <c r="PSC15" s="314"/>
      <c r="PSD15" s="314"/>
      <c r="PSE15" s="314"/>
      <c r="PSF15" s="314"/>
      <c r="PSG15" s="314"/>
      <c r="PSH15" s="314"/>
      <c r="PSI15" s="314"/>
      <c r="PSJ15" s="314"/>
      <c r="PSK15" s="314"/>
      <c r="PSL15" s="314"/>
      <c r="PSM15" s="314"/>
      <c r="PSN15" s="314"/>
      <c r="PSO15" s="314"/>
      <c r="PSP15" s="314"/>
      <c r="PSQ15" s="314"/>
      <c r="PSR15" s="314"/>
      <c r="PSS15" s="314"/>
      <c r="PST15" s="314"/>
      <c r="PSU15" s="314"/>
      <c r="PSV15" s="314"/>
      <c r="PSW15" s="314"/>
      <c r="PSX15" s="314"/>
      <c r="PSY15" s="314"/>
      <c r="PSZ15" s="314"/>
      <c r="PTA15" s="314"/>
      <c r="PTB15" s="314"/>
      <c r="PTC15" s="314"/>
      <c r="PTD15" s="314"/>
      <c r="PTE15" s="314"/>
      <c r="PTF15" s="314"/>
      <c r="PTG15" s="314"/>
      <c r="PTH15" s="314"/>
      <c r="PTI15" s="314"/>
      <c r="PTJ15" s="314"/>
      <c r="PTK15" s="314"/>
      <c r="PTL15" s="314"/>
      <c r="PTM15" s="314"/>
      <c r="PTN15" s="314"/>
      <c r="PTO15" s="314"/>
      <c r="PTP15" s="314"/>
      <c r="PTQ15" s="314"/>
      <c r="PTR15" s="314"/>
      <c r="PTS15" s="314"/>
      <c r="PTT15" s="314"/>
      <c r="PTU15" s="314"/>
      <c r="PTV15" s="314"/>
      <c r="PTW15" s="314"/>
      <c r="PTX15" s="314"/>
      <c r="PTY15" s="314"/>
      <c r="PTZ15" s="314"/>
      <c r="PUA15" s="314"/>
      <c r="PUB15" s="314"/>
      <c r="PUC15" s="314"/>
      <c r="PUD15" s="314"/>
      <c r="PUE15" s="314"/>
      <c r="PUF15" s="314"/>
      <c r="PUG15" s="314"/>
      <c r="PUH15" s="314"/>
      <c r="PUI15" s="314"/>
      <c r="PUJ15" s="314"/>
      <c r="PUK15" s="314"/>
      <c r="PUL15" s="314"/>
      <c r="PUM15" s="314"/>
      <c r="PUN15" s="314"/>
      <c r="PUO15" s="314"/>
      <c r="PUP15" s="314"/>
      <c r="PUQ15" s="314"/>
      <c r="PUR15" s="314"/>
      <c r="PUS15" s="314"/>
      <c r="PUT15" s="314"/>
      <c r="PUU15" s="314"/>
      <c r="PUV15" s="314"/>
      <c r="PUW15" s="314"/>
      <c r="PUX15" s="314"/>
      <c r="PUY15" s="314"/>
      <c r="PUZ15" s="314"/>
      <c r="PVA15" s="314"/>
      <c r="PVB15" s="314"/>
      <c r="PVC15" s="314"/>
      <c r="PVD15" s="314"/>
      <c r="PVE15" s="314"/>
      <c r="PVF15" s="314"/>
      <c r="PVG15" s="314"/>
      <c r="PVH15" s="314"/>
      <c r="PVI15" s="314"/>
      <c r="PVJ15" s="314"/>
      <c r="PVK15" s="314"/>
      <c r="PVL15" s="314"/>
      <c r="PVM15" s="314"/>
      <c r="PVN15" s="314"/>
      <c r="PVO15" s="314"/>
      <c r="PVP15" s="314"/>
      <c r="PVQ15" s="314"/>
      <c r="PVR15" s="314"/>
      <c r="PVS15" s="314"/>
      <c r="PVT15" s="314"/>
      <c r="PVU15" s="314"/>
      <c r="PVV15" s="314"/>
      <c r="PVW15" s="314"/>
      <c r="PVX15" s="314"/>
      <c r="PVY15" s="314"/>
      <c r="PVZ15" s="314"/>
      <c r="PWA15" s="314"/>
      <c r="PWB15" s="314"/>
      <c r="PWC15" s="314"/>
      <c r="PWD15" s="314"/>
      <c r="PWE15" s="314"/>
      <c r="PWF15" s="314"/>
      <c r="PWG15" s="314"/>
      <c r="PWH15" s="314"/>
      <c r="PWI15" s="314"/>
      <c r="PWJ15" s="314"/>
      <c r="PWK15" s="314"/>
      <c r="PWL15" s="314"/>
      <c r="PWM15" s="314"/>
      <c r="PWN15" s="314"/>
      <c r="PWO15" s="314"/>
      <c r="PWP15" s="314"/>
      <c r="PWQ15" s="314"/>
      <c r="PWR15" s="314"/>
      <c r="PWS15" s="314"/>
      <c r="PWT15" s="314"/>
      <c r="PWU15" s="314"/>
      <c r="PWV15" s="314"/>
      <c r="PWW15" s="314"/>
      <c r="PWX15" s="314"/>
      <c r="PWY15" s="314"/>
      <c r="PWZ15" s="314"/>
      <c r="PXA15" s="314"/>
      <c r="PXB15" s="314"/>
      <c r="PXC15" s="314"/>
      <c r="PXD15" s="314"/>
      <c r="PXE15" s="314"/>
      <c r="PXF15" s="314"/>
      <c r="PXG15" s="314"/>
      <c r="PXH15" s="314"/>
      <c r="PXI15" s="314"/>
      <c r="PXJ15" s="314"/>
      <c r="PXK15" s="314"/>
      <c r="PXL15" s="314"/>
      <c r="PXM15" s="314"/>
      <c r="PXN15" s="314"/>
      <c r="PXO15" s="314"/>
      <c r="PXP15" s="314"/>
      <c r="PXQ15" s="314"/>
      <c r="PXR15" s="314"/>
      <c r="PXS15" s="314"/>
      <c r="PXT15" s="314"/>
      <c r="PXU15" s="314"/>
      <c r="PXV15" s="314"/>
      <c r="PXW15" s="314"/>
      <c r="PXX15" s="314"/>
      <c r="PXY15" s="314"/>
      <c r="PXZ15" s="314"/>
      <c r="PYA15" s="314"/>
      <c r="PYB15" s="314"/>
      <c r="PYC15" s="314"/>
      <c r="PYD15" s="314"/>
      <c r="PYE15" s="314"/>
      <c r="PYF15" s="314"/>
      <c r="PYG15" s="314"/>
      <c r="PYH15" s="314"/>
      <c r="PYI15" s="314"/>
      <c r="PYJ15" s="314"/>
      <c r="PYK15" s="314"/>
      <c r="PYL15" s="314"/>
      <c r="PYM15" s="314"/>
      <c r="PYN15" s="314"/>
      <c r="PYO15" s="314"/>
      <c r="PYP15" s="314"/>
      <c r="PYQ15" s="314"/>
      <c r="PYR15" s="314"/>
      <c r="PYS15" s="314"/>
      <c r="PYT15" s="314"/>
      <c r="PYU15" s="314"/>
      <c r="PYV15" s="314"/>
      <c r="PYW15" s="314"/>
      <c r="PYX15" s="314"/>
      <c r="PYY15" s="314"/>
      <c r="PYZ15" s="314"/>
      <c r="PZA15" s="314"/>
      <c r="PZB15" s="314"/>
      <c r="PZC15" s="314"/>
      <c r="PZD15" s="314"/>
      <c r="PZE15" s="314"/>
      <c r="PZF15" s="314"/>
      <c r="PZG15" s="314"/>
      <c r="PZH15" s="314"/>
      <c r="PZI15" s="314"/>
      <c r="PZJ15" s="314"/>
      <c r="PZK15" s="314"/>
      <c r="PZL15" s="314"/>
      <c r="PZM15" s="314"/>
      <c r="PZN15" s="314"/>
      <c r="PZO15" s="314"/>
      <c r="PZP15" s="314"/>
      <c r="PZQ15" s="314"/>
      <c r="PZR15" s="314"/>
      <c r="PZS15" s="314"/>
      <c r="PZT15" s="314"/>
      <c r="PZU15" s="314"/>
      <c r="PZV15" s="314"/>
      <c r="PZW15" s="314"/>
      <c r="PZX15" s="314"/>
      <c r="PZY15" s="314"/>
      <c r="PZZ15" s="314"/>
      <c r="QAA15" s="314"/>
      <c r="QAB15" s="314"/>
      <c r="QAC15" s="314"/>
      <c r="QAD15" s="314"/>
      <c r="QAE15" s="314"/>
      <c r="QAF15" s="314"/>
      <c r="QAG15" s="314"/>
      <c r="QAH15" s="314"/>
      <c r="QAI15" s="314"/>
      <c r="QAJ15" s="314"/>
      <c r="QAK15" s="314"/>
      <c r="QAL15" s="314"/>
      <c r="QAM15" s="314"/>
      <c r="QAN15" s="314"/>
      <c r="QAO15" s="314"/>
      <c r="QAP15" s="314"/>
      <c r="QAQ15" s="314"/>
      <c r="QAR15" s="314"/>
      <c r="QAS15" s="314"/>
      <c r="QAT15" s="314"/>
      <c r="QAU15" s="314"/>
      <c r="QAV15" s="314"/>
      <c r="QAW15" s="314"/>
      <c r="QAX15" s="314"/>
      <c r="QAY15" s="314"/>
      <c r="QAZ15" s="314"/>
      <c r="QBA15" s="314"/>
      <c r="QBB15" s="314"/>
      <c r="QBC15" s="314"/>
      <c r="QBD15" s="314"/>
      <c r="QBE15" s="314"/>
      <c r="QBF15" s="314"/>
      <c r="QBG15" s="314"/>
      <c r="QBH15" s="314"/>
      <c r="QBI15" s="314"/>
      <c r="QBJ15" s="314"/>
      <c r="QBK15" s="314"/>
      <c r="QBL15" s="314"/>
      <c r="QBM15" s="314"/>
      <c r="QBN15" s="314"/>
      <c r="QBO15" s="314"/>
      <c r="QBP15" s="314"/>
      <c r="QBQ15" s="314"/>
      <c r="QBR15" s="314"/>
      <c r="QBS15" s="314"/>
      <c r="QBT15" s="314"/>
      <c r="QBU15" s="314"/>
      <c r="QBV15" s="314"/>
      <c r="QBW15" s="314"/>
      <c r="QBX15" s="314"/>
      <c r="QBY15" s="314"/>
      <c r="QBZ15" s="314"/>
      <c r="QCA15" s="314"/>
      <c r="QCB15" s="314"/>
      <c r="QCC15" s="314"/>
      <c r="QCD15" s="314"/>
      <c r="QCE15" s="314"/>
      <c r="QCF15" s="314"/>
      <c r="QCG15" s="314"/>
      <c r="QCH15" s="314"/>
      <c r="QCI15" s="314"/>
      <c r="QCJ15" s="314"/>
      <c r="QCK15" s="314"/>
      <c r="QCL15" s="314"/>
      <c r="QCM15" s="314"/>
      <c r="QCN15" s="314"/>
      <c r="QCO15" s="314"/>
      <c r="QCP15" s="314"/>
      <c r="QCQ15" s="314"/>
      <c r="QCR15" s="314"/>
      <c r="QCS15" s="314"/>
      <c r="QCT15" s="314"/>
      <c r="QCU15" s="314"/>
      <c r="QCV15" s="314"/>
      <c r="QCW15" s="314"/>
      <c r="QCX15" s="314"/>
      <c r="QCY15" s="314"/>
      <c r="QCZ15" s="314"/>
      <c r="QDA15" s="314"/>
      <c r="QDB15" s="314"/>
      <c r="QDC15" s="314"/>
      <c r="QDD15" s="314"/>
      <c r="QDE15" s="314"/>
      <c r="QDF15" s="314"/>
      <c r="QDG15" s="314"/>
      <c r="QDH15" s="314"/>
      <c r="QDI15" s="314"/>
      <c r="QDJ15" s="314"/>
      <c r="QDK15" s="314"/>
      <c r="QDL15" s="314"/>
      <c r="QDM15" s="314"/>
      <c r="QDN15" s="314"/>
      <c r="QDO15" s="314"/>
      <c r="QDP15" s="314"/>
      <c r="QDQ15" s="314"/>
      <c r="QDR15" s="314"/>
      <c r="QDS15" s="314"/>
      <c r="QDT15" s="314"/>
      <c r="QDU15" s="314"/>
      <c r="QDV15" s="314"/>
      <c r="QDW15" s="314"/>
      <c r="QDX15" s="314"/>
      <c r="QDY15" s="314"/>
      <c r="QDZ15" s="314"/>
      <c r="QEA15" s="314"/>
      <c r="QEB15" s="314"/>
      <c r="QEC15" s="314"/>
      <c r="QED15" s="314"/>
      <c r="QEE15" s="314"/>
      <c r="QEF15" s="314"/>
      <c r="QEG15" s="314"/>
      <c r="QEH15" s="314"/>
      <c r="QEI15" s="314"/>
      <c r="QEJ15" s="314"/>
      <c r="QEK15" s="314"/>
      <c r="QEL15" s="314"/>
      <c r="QEM15" s="314"/>
      <c r="QEN15" s="314"/>
      <c r="QEO15" s="314"/>
      <c r="QEP15" s="314"/>
      <c r="QEQ15" s="314"/>
      <c r="QER15" s="314"/>
      <c r="QES15" s="314"/>
      <c r="QET15" s="314"/>
      <c r="QEU15" s="314"/>
      <c r="QEV15" s="314"/>
      <c r="QEW15" s="314"/>
      <c r="QEX15" s="314"/>
      <c r="QEY15" s="314"/>
      <c r="QEZ15" s="314"/>
      <c r="QFA15" s="314"/>
      <c r="QFB15" s="314"/>
      <c r="QFC15" s="314"/>
      <c r="QFD15" s="314"/>
      <c r="QFE15" s="314"/>
      <c r="QFF15" s="314"/>
      <c r="QFG15" s="314"/>
      <c r="QFH15" s="314"/>
      <c r="QFI15" s="314"/>
      <c r="QFJ15" s="314"/>
      <c r="QFK15" s="314"/>
      <c r="QFL15" s="314"/>
      <c r="QFM15" s="314"/>
      <c r="QFN15" s="314"/>
      <c r="QFO15" s="314"/>
      <c r="QFP15" s="314"/>
      <c r="QFQ15" s="314"/>
      <c r="QFR15" s="314"/>
      <c r="QFS15" s="314"/>
      <c r="QFT15" s="314"/>
      <c r="QFU15" s="314"/>
      <c r="QFV15" s="314"/>
      <c r="QFW15" s="314"/>
      <c r="QFX15" s="314"/>
      <c r="QFY15" s="314"/>
      <c r="QFZ15" s="314"/>
      <c r="QGA15" s="314"/>
      <c r="QGB15" s="314"/>
      <c r="QGC15" s="314"/>
      <c r="QGD15" s="314"/>
      <c r="QGE15" s="314"/>
      <c r="QGF15" s="314"/>
      <c r="QGG15" s="314"/>
      <c r="QGH15" s="314"/>
      <c r="QGI15" s="314"/>
      <c r="QGJ15" s="314"/>
      <c r="QGK15" s="314"/>
      <c r="QGL15" s="314"/>
      <c r="QGM15" s="314"/>
      <c r="QGN15" s="314"/>
      <c r="QGO15" s="314"/>
      <c r="QGP15" s="314"/>
      <c r="QGQ15" s="314"/>
      <c r="QGR15" s="314"/>
      <c r="QGS15" s="314"/>
      <c r="QGT15" s="314"/>
      <c r="QGU15" s="314"/>
      <c r="QGV15" s="314"/>
      <c r="QGW15" s="314"/>
      <c r="QGX15" s="314"/>
      <c r="QGY15" s="314"/>
      <c r="QGZ15" s="314"/>
      <c r="QHA15" s="314"/>
      <c r="QHB15" s="314"/>
      <c r="QHC15" s="314"/>
      <c r="QHD15" s="314"/>
      <c r="QHE15" s="314"/>
      <c r="QHF15" s="314"/>
      <c r="QHG15" s="314"/>
      <c r="QHH15" s="314"/>
      <c r="QHI15" s="314"/>
      <c r="QHJ15" s="314"/>
      <c r="QHK15" s="314"/>
      <c r="QHL15" s="314"/>
      <c r="QHM15" s="314"/>
      <c r="QHN15" s="314"/>
      <c r="QHO15" s="314"/>
      <c r="QHP15" s="314"/>
      <c r="QHQ15" s="314"/>
      <c r="QHR15" s="314"/>
      <c r="QHS15" s="314"/>
      <c r="QHT15" s="314"/>
      <c r="QHU15" s="314"/>
      <c r="QHV15" s="314"/>
      <c r="QHW15" s="314"/>
      <c r="QHX15" s="314"/>
      <c r="QHY15" s="314"/>
      <c r="QHZ15" s="314"/>
      <c r="QIA15" s="314"/>
      <c r="QIB15" s="314"/>
      <c r="QIC15" s="314"/>
      <c r="QID15" s="314"/>
      <c r="QIE15" s="314"/>
      <c r="QIF15" s="314"/>
      <c r="QIG15" s="314"/>
      <c r="QIH15" s="314"/>
      <c r="QII15" s="314"/>
      <c r="QIJ15" s="314"/>
      <c r="QIK15" s="314"/>
      <c r="QIL15" s="314"/>
      <c r="QIM15" s="314"/>
      <c r="QIN15" s="314"/>
      <c r="QIO15" s="314"/>
      <c r="QIP15" s="314"/>
      <c r="QIQ15" s="314"/>
      <c r="QIR15" s="314"/>
      <c r="QIS15" s="314"/>
      <c r="QIT15" s="314"/>
      <c r="QIU15" s="314"/>
      <c r="QIV15" s="314"/>
      <c r="QIW15" s="314"/>
      <c r="QIX15" s="314"/>
      <c r="QIY15" s="314"/>
      <c r="QIZ15" s="314"/>
      <c r="QJA15" s="314"/>
      <c r="QJB15" s="314"/>
      <c r="QJC15" s="314"/>
      <c r="QJD15" s="314"/>
      <c r="QJE15" s="314"/>
      <c r="QJF15" s="314"/>
      <c r="QJG15" s="314"/>
      <c r="QJH15" s="314"/>
      <c r="QJI15" s="314"/>
      <c r="QJJ15" s="314"/>
      <c r="QJK15" s="314"/>
      <c r="QJL15" s="314"/>
      <c r="QJM15" s="314"/>
      <c r="QJN15" s="314"/>
      <c r="QJO15" s="314"/>
      <c r="QJP15" s="314"/>
      <c r="QJQ15" s="314"/>
      <c r="QJR15" s="314"/>
      <c r="QJS15" s="314"/>
      <c r="QJT15" s="314"/>
      <c r="QJU15" s="314"/>
      <c r="QJV15" s="314"/>
      <c r="QJW15" s="314"/>
      <c r="QJX15" s="314"/>
      <c r="QJY15" s="314"/>
      <c r="QJZ15" s="314"/>
      <c r="QKA15" s="314"/>
      <c r="QKB15" s="314"/>
      <c r="QKC15" s="314"/>
      <c r="QKD15" s="314"/>
      <c r="QKE15" s="314"/>
      <c r="QKF15" s="314"/>
      <c r="QKG15" s="314"/>
      <c r="QKH15" s="314"/>
      <c r="QKI15" s="314"/>
      <c r="QKJ15" s="314"/>
      <c r="QKK15" s="314"/>
      <c r="QKL15" s="314"/>
      <c r="QKM15" s="314"/>
      <c r="QKN15" s="314"/>
      <c r="QKO15" s="314"/>
      <c r="QKP15" s="314"/>
      <c r="QKQ15" s="314"/>
      <c r="QKR15" s="314"/>
      <c r="QKS15" s="314"/>
      <c r="QKT15" s="314"/>
      <c r="QKU15" s="314"/>
      <c r="QKV15" s="314"/>
      <c r="QKW15" s="314"/>
      <c r="QKX15" s="314"/>
      <c r="QKY15" s="314"/>
      <c r="QKZ15" s="314"/>
      <c r="QLA15" s="314"/>
      <c r="QLB15" s="314"/>
      <c r="QLC15" s="314"/>
      <c r="QLD15" s="314"/>
      <c r="QLE15" s="314"/>
      <c r="QLF15" s="314"/>
      <c r="QLG15" s="314"/>
      <c r="QLH15" s="314"/>
      <c r="QLI15" s="314"/>
      <c r="QLJ15" s="314"/>
      <c r="QLK15" s="314"/>
      <c r="QLL15" s="314"/>
      <c r="QLM15" s="314"/>
      <c r="QLN15" s="314"/>
      <c r="QLO15" s="314"/>
      <c r="QLP15" s="314"/>
      <c r="QLQ15" s="314"/>
      <c r="QLR15" s="314"/>
      <c r="QLS15" s="314"/>
      <c r="QLT15" s="314"/>
      <c r="QLU15" s="314"/>
      <c r="QLV15" s="314"/>
      <c r="QLW15" s="314"/>
      <c r="QLX15" s="314"/>
      <c r="QLY15" s="314"/>
      <c r="QLZ15" s="314"/>
      <c r="QMA15" s="314"/>
      <c r="QMB15" s="314"/>
      <c r="QMC15" s="314"/>
      <c r="QMD15" s="314"/>
      <c r="QME15" s="314"/>
      <c r="QMF15" s="314"/>
      <c r="QMG15" s="314"/>
      <c r="QMH15" s="314"/>
      <c r="QMI15" s="314"/>
      <c r="QMJ15" s="314"/>
      <c r="QMK15" s="314"/>
      <c r="QML15" s="314"/>
      <c r="QMM15" s="314"/>
      <c r="QMN15" s="314"/>
      <c r="QMO15" s="314"/>
      <c r="QMP15" s="314"/>
      <c r="QMQ15" s="314"/>
      <c r="QMR15" s="314"/>
      <c r="QMS15" s="314"/>
      <c r="QMT15" s="314"/>
      <c r="QMU15" s="314"/>
      <c r="QMV15" s="314"/>
      <c r="QMW15" s="314"/>
      <c r="QMX15" s="314"/>
      <c r="QMY15" s="314"/>
      <c r="QMZ15" s="314"/>
      <c r="QNA15" s="314"/>
      <c r="QNB15" s="314"/>
      <c r="QNC15" s="314"/>
      <c r="QND15" s="314"/>
      <c r="QNE15" s="314"/>
      <c r="QNF15" s="314"/>
      <c r="QNG15" s="314"/>
      <c r="QNH15" s="314"/>
      <c r="QNI15" s="314"/>
      <c r="QNJ15" s="314"/>
      <c r="QNK15" s="314"/>
      <c r="QNL15" s="314"/>
      <c r="QNM15" s="314"/>
      <c r="QNN15" s="314"/>
      <c r="QNO15" s="314"/>
      <c r="QNP15" s="314"/>
      <c r="QNQ15" s="314"/>
      <c r="QNR15" s="314"/>
      <c r="QNS15" s="314"/>
      <c r="QNT15" s="314"/>
      <c r="QNU15" s="314"/>
      <c r="QNV15" s="314"/>
      <c r="QNW15" s="314"/>
      <c r="QNX15" s="314"/>
      <c r="QNY15" s="314"/>
      <c r="QNZ15" s="314"/>
      <c r="QOA15" s="314"/>
      <c r="QOB15" s="314"/>
      <c r="QOC15" s="314"/>
      <c r="QOD15" s="314"/>
      <c r="QOE15" s="314"/>
      <c r="QOF15" s="314"/>
      <c r="QOG15" s="314"/>
      <c r="QOH15" s="314"/>
      <c r="QOI15" s="314"/>
      <c r="QOJ15" s="314"/>
      <c r="QOK15" s="314"/>
      <c r="QOL15" s="314"/>
      <c r="QOM15" s="314"/>
      <c r="QON15" s="314"/>
      <c r="QOO15" s="314"/>
      <c r="QOP15" s="314"/>
      <c r="QOQ15" s="314"/>
      <c r="QOR15" s="314"/>
      <c r="QOS15" s="314"/>
      <c r="QOT15" s="314"/>
      <c r="QOU15" s="314"/>
      <c r="QOV15" s="314"/>
      <c r="QOW15" s="314"/>
      <c r="QOX15" s="314"/>
      <c r="QOY15" s="314"/>
      <c r="QOZ15" s="314"/>
      <c r="QPA15" s="314"/>
      <c r="QPB15" s="314"/>
      <c r="QPC15" s="314"/>
      <c r="QPD15" s="314"/>
      <c r="QPE15" s="314"/>
      <c r="QPF15" s="314"/>
      <c r="QPG15" s="314"/>
      <c r="QPH15" s="314"/>
      <c r="QPI15" s="314"/>
      <c r="QPJ15" s="314"/>
      <c r="QPK15" s="314"/>
      <c r="QPL15" s="314"/>
      <c r="QPM15" s="314"/>
      <c r="QPN15" s="314"/>
      <c r="QPO15" s="314"/>
      <c r="QPP15" s="314"/>
      <c r="QPQ15" s="314"/>
      <c r="QPR15" s="314"/>
      <c r="QPS15" s="314"/>
      <c r="QPT15" s="314"/>
      <c r="QPU15" s="314"/>
      <c r="QPV15" s="314"/>
      <c r="QPW15" s="314"/>
      <c r="QPX15" s="314"/>
      <c r="QPY15" s="314"/>
      <c r="QPZ15" s="314"/>
      <c r="QQA15" s="314"/>
      <c r="QQB15" s="314"/>
      <c r="QQC15" s="314"/>
      <c r="QQD15" s="314"/>
      <c r="QQE15" s="314"/>
      <c r="QQF15" s="314"/>
      <c r="QQG15" s="314"/>
      <c r="QQH15" s="314"/>
      <c r="QQI15" s="314"/>
      <c r="QQJ15" s="314"/>
      <c r="QQK15" s="314"/>
      <c r="QQL15" s="314"/>
      <c r="QQM15" s="314"/>
      <c r="QQN15" s="314"/>
      <c r="QQO15" s="314"/>
      <c r="QQP15" s="314"/>
      <c r="QQQ15" s="314"/>
      <c r="QQR15" s="314"/>
      <c r="QQS15" s="314"/>
      <c r="QQT15" s="314"/>
      <c r="QQU15" s="314"/>
      <c r="QQV15" s="314"/>
      <c r="QQW15" s="314"/>
      <c r="QQX15" s="314"/>
      <c r="QQY15" s="314"/>
      <c r="QQZ15" s="314"/>
      <c r="QRA15" s="314"/>
      <c r="QRB15" s="314"/>
      <c r="QRC15" s="314"/>
      <c r="QRD15" s="314"/>
      <c r="QRE15" s="314"/>
      <c r="QRF15" s="314"/>
      <c r="QRG15" s="314"/>
      <c r="QRH15" s="314"/>
      <c r="QRI15" s="314"/>
      <c r="QRJ15" s="314"/>
      <c r="QRK15" s="314"/>
      <c r="QRL15" s="314"/>
      <c r="QRM15" s="314"/>
      <c r="QRN15" s="314"/>
      <c r="QRO15" s="314"/>
      <c r="QRP15" s="314"/>
      <c r="QRQ15" s="314"/>
      <c r="QRR15" s="314"/>
      <c r="QRS15" s="314"/>
      <c r="QRT15" s="314"/>
      <c r="QRU15" s="314"/>
      <c r="QRV15" s="314"/>
      <c r="QRW15" s="314"/>
      <c r="QRX15" s="314"/>
      <c r="QRY15" s="314"/>
      <c r="QRZ15" s="314"/>
      <c r="QSA15" s="314"/>
      <c r="QSB15" s="314"/>
      <c r="QSC15" s="314"/>
      <c r="QSD15" s="314"/>
      <c r="QSE15" s="314"/>
      <c r="QSF15" s="314"/>
      <c r="QSG15" s="314"/>
      <c r="QSH15" s="314"/>
      <c r="QSI15" s="314"/>
      <c r="QSJ15" s="314"/>
      <c r="QSK15" s="314"/>
      <c r="QSL15" s="314"/>
      <c r="QSM15" s="314"/>
      <c r="QSN15" s="314"/>
      <c r="QSO15" s="314"/>
      <c r="QSP15" s="314"/>
      <c r="QSQ15" s="314"/>
      <c r="QSR15" s="314"/>
      <c r="QSS15" s="314"/>
      <c r="QST15" s="314"/>
      <c r="QSU15" s="314"/>
      <c r="QSV15" s="314"/>
      <c r="QSW15" s="314"/>
      <c r="QSX15" s="314"/>
      <c r="QSY15" s="314"/>
      <c r="QSZ15" s="314"/>
      <c r="QTA15" s="314"/>
      <c r="QTB15" s="314"/>
      <c r="QTC15" s="314"/>
      <c r="QTD15" s="314"/>
      <c r="QTE15" s="314"/>
      <c r="QTF15" s="314"/>
      <c r="QTG15" s="314"/>
      <c r="QTH15" s="314"/>
      <c r="QTI15" s="314"/>
      <c r="QTJ15" s="314"/>
      <c r="QTK15" s="314"/>
      <c r="QTL15" s="314"/>
      <c r="QTM15" s="314"/>
      <c r="QTN15" s="314"/>
      <c r="QTO15" s="314"/>
      <c r="QTP15" s="314"/>
      <c r="QTQ15" s="314"/>
      <c r="QTR15" s="314"/>
      <c r="QTS15" s="314"/>
      <c r="QTT15" s="314"/>
      <c r="QTU15" s="314"/>
      <c r="QTV15" s="314"/>
      <c r="QTW15" s="314"/>
      <c r="QTX15" s="314"/>
      <c r="QTY15" s="314"/>
      <c r="QTZ15" s="314"/>
      <c r="QUA15" s="314"/>
      <c r="QUB15" s="314"/>
      <c r="QUC15" s="314"/>
      <c r="QUD15" s="314"/>
      <c r="QUE15" s="314"/>
      <c r="QUF15" s="314"/>
      <c r="QUG15" s="314"/>
      <c r="QUH15" s="314"/>
      <c r="QUI15" s="314"/>
      <c r="QUJ15" s="314"/>
      <c r="QUK15" s="314"/>
      <c r="QUL15" s="314"/>
      <c r="QUM15" s="314"/>
      <c r="QUN15" s="314"/>
      <c r="QUO15" s="314"/>
      <c r="QUP15" s="314"/>
      <c r="QUQ15" s="314"/>
      <c r="QUR15" s="314"/>
      <c r="QUS15" s="314"/>
      <c r="QUT15" s="314"/>
      <c r="QUU15" s="314"/>
      <c r="QUV15" s="314"/>
      <c r="QUW15" s="314"/>
      <c r="QUX15" s="314"/>
      <c r="QUY15" s="314"/>
      <c r="QUZ15" s="314"/>
      <c r="QVA15" s="314"/>
      <c r="QVB15" s="314"/>
      <c r="QVC15" s="314"/>
      <c r="QVD15" s="314"/>
      <c r="QVE15" s="314"/>
      <c r="QVF15" s="314"/>
      <c r="QVG15" s="314"/>
      <c r="QVH15" s="314"/>
      <c r="QVI15" s="314"/>
      <c r="QVJ15" s="314"/>
      <c r="QVK15" s="314"/>
      <c r="QVL15" s="314"/>
      <c r="QVM15" s="314"/>
      <c r="QVN15" s="314"/>
      <c r="QVO15" s="314"/>
      <c r="QVP15" s="314"/>
      <c r="QVQ15" s="314"/>
      <c r="QVR15" s="314"/>
      <c r="QVS15" s="314"/>
      <c r="QVT15" s="314"/>
      <c r="QVU15" s="314"/>
      <c r="QVV15" s="314"/>
      <c r="QVW15" s="314"/>
      <c r="QVX15" s="314"/>
      <c r="QVY15" s="314"/>
      <c r="QVZ15" s="314"/>
      <c r="QWA15" s="314"/>
      <c r="QWB15" s="314"/>
      <c r="QWC15" s="314"/>
      <c r="QWD15" s="314"/>
      <c r="QWE15" s="314"/>
      <c r="QWF15" s="314"/>
      <c r="QWG15" s="314"/>
      <c r="QWH15" s="314"/>
      <c r="QWI15" s="314"/>
      <c r="QWJ15" s="314"/>
      <c r="QWK15" s="314"/>
      <c r="QWL15" s="314"/>
      <c r="QWM15" s="314"/>
      <c r="QWN15" s="314"/>
      <c r="QWO15" s="314"/>
      <c r="QWP15" s="314"/>
      <c r="QWQ15" s="314"/>
      <c r="QWR15" s="314"/>
      <c r="QWS15" s="314"/>
      <c r="QWT15" s="314"/>
      <c r="QWU15" s="314"/>
      <c r="QWV15" s="314"/>
      <c r="QWW15" s="314"/>
      <c r="QWX15" s="314"/>
      <c r="QWY15" s="314"/>
      <c r="QWZ15" s="314"/>
      <c r="QXA15" s="314"/>
      <c r="QXB15" s="314"/>
      <c r="QXC15" s="314"/>
      <c r="QXD15" s="314"/>
      <c r="QXE15" s="314"/>
      <c r="QXF15" s="314"/>
      <c r="QXG15" s="314"/>
      <c r="QXH15" s="314"/>
      <c r="QXI15" s="314"/>
      <c r="QXJ15" s="314"/>
      <c r="QXK15" s="314"/>
      <c r="QXL15" s="314"/>
      <c r="QXM15" s="314"/>
      <c r="QXN15" s="314"/>
      <c r="QXO15" s="314"/>
      <c r="QXP15" s="314"/>
      <c r="QXQ15" s="314"/>
      <c r="QXR15" s="314"/>
      <c r="QXS15" s="314"/>
      <c r="QXT15" s="314"/>
      <c r="QXU15" s="314"/>
      <c r="QXV15" s="314"/>
      <c r="QXW15" s="314"/>
      <c r="QXX15" s="314"/>
      <c r="QXY15" s="314"/>
      <c r="QXZ15" s="314"/>
      <c r="QYA15" s="314"/>
      <c r="QYB15" s="314"/>
      <c r="QYC15" s="314"/>
      <c r="QYD15" s="314"/>
      <c r="QYE15" s="314"/>
      <c r="QYF15" s="314"/>
      <c r="QYG15" s="314"/>
      <c r="QYH15" s="314"/>
      <c r="QYI15" s="314"/>
      <c r="QYJ15" s="314"/>
      <c r="QYK15" s="314"/>
      <c r="QYL15" s="314"/>
      <c r="QYM15" s="314"/>
      <c r="QYN15" s="314"/>
      <c r="QYO15" s="314"/>
      <c r="QYP15" s="314"/>
      <c r="QYQ15" s="314"/>
      <c r="QYR15" s="314"/>
      <c r="QYS15" s="314"/>
      <c r="QYT15" s="314"/>
      <c r="QYU15" s="314"/>
      <c r="QYV15" s="314"/>
      <c r="QYW15" s="314"/>
      <c r="QYX15" s="314"/>
      <c r="QYY15" s="314"/>
      <c r="QYZ15" s="314"/>
      <c r="QZA15" s="314"/>
      <c r="QZB15" s="314"/>
      <c r="QZC15" s="314"/>
      <c r="QZD15" s="314"/>
      <c r="QZE15" s="314"/>
      <c r="QZF15" s="314"/>
      <c r="QZG15" s="314"/>
      <c r="QZH15" s="314"/>
      <c r="QZI15" s="314"/>
      <c r="QZJ15" s="314"/>
      <c r="QZK15" s="314"/>
      <c r="QZL15" s="314"/>
      <c r="QZM15" s="314"/>
      <c r="QZN15" s="314"/>
      <c r="QZO15" s="314"/>
      <c r="QZP15" s="314"/>
      <c r="QZQ15" s="314"/>
      <c r="QZR15" s="314"/>
      <c r="QZS15" s="314"/>
      <c r="QZT15" s="314"/>
      <c r="QZU15" s="314"/>
      <c r="QZV15" s="314"/>
      <c r="QZW15" s="314"/>
      <c r="QZX15" s="314"/>
      <c r="QZY15" s="314"/>
      <c r="QZZ15" s="314"/>
      <c r="RAA15" s="314"/>
      <c r="RAB15" s="314"/>
      <c r="RAC15" s="314"/>
      <c r="RAD15" s="314"/>
      <c r="RAE15" s="314"/>
      <c r="RAF15" s="314"/>
      <c r="RAG15" s="314"/>
      <c r="RAH15" s="314"/>
      <c r="RAI15" s="314"/>
      <c r="RAJ15" s="314"/>
      <c r="RAK15" s="314"/>
      <c r="RAL15" s="314"/>
      <c r="RAM15" s="314"/>
      <c r="RAN15" s="314"/>
      <c r="RAO15" s="314"/>
      <c r="RAP15" s="314"/>
      <c r="RAQ15" s="314"/>
      <c r="RAR15" s="314"/>
      <c r="RAS15" s="314"/>
      <c r="RAT15" s="314"/>
      <c r="RAU15" s="314"/>
      <c r="RAV15" s="314"/>
      <c r="RAW15" s="314"/>
      <c r="RAX15" s="314"/>
      <c r="RAY15" s="314"/>
      <c r="RAZ15" s="314"/>
      <c r="RBA15" s="314"/>
      <c r="RBB15" s="314"/>
      <c r="RBC15" s="314"/>
      <c r="RBD15" s="314"/>
      <c r="RBE15" s="314"/>
      <c r="RBF15" s="314"/>
      <c r="RBG15" s="314"/>
      <c r="RBH15" s="314"/>
      <c r="RBI15" s="314"/>
      <c r="RBJ15" s="314"/>
      <c r="RBK15" s="314"/>
      <c r="RBL15" s="314"/>
      <c r="RBM15" s="314"/>
      <c r="RBN15" s="314"/>
      <c r="RBO15" s="314"/>
      <c r="RBP15" s="314"/>
      <c r="RBQ15" s="314"/>
      <c r="RBR15" s="314"/>
      <c r="RBS15" s="314"/>
      <c r="RBT15" s="314"/>
      <c r="RBU15" s="314"/>
      <c r="RBV15" s="314"/>
      <c r="RBW15" s="314"/>
      <c r="RBX15" s="314"/>
      <c r="RBY15" s="314"/>
      <c r="RBZ15" s="314"/>
      <c r="RCA15" s="314"/>
      <c r="RCB15" s="314"/>
      <c r="RCC15" s="314"/>
      <c r="RCD15" s="314"/>
      <c r="RCE15" s="314"/>
      <c r="RCF15" s="314"/>
      <c r="RCG15" s="314"/>
      <c r="RCH15" s="314"/>
      <c r="RCI15" s="314"/>
      <c r="RCJ15" s="314"/>
      <c r="RCK15" s="314"/>
      <c r="RCL15" s="314"/>
      <c r="RCM15" s="314"/>
      <c r="RCN15" s="314"/>
      <c r="RCO15" s="314"/>
      <c r="RCP15" s="314"/>
      <c r="RCQ15" s="314"/>
      <c r="RCR15" s="314"/>
      <c r="RCS15" s="314"/>
      <c r="RCT15" s="314"/>
      <c r="RCU15" s="314"/>
      <c r="RCV15" s="314"/>
      <c r="RCW15" s="314"/>
      <c r="RCX15" s="314"/>
      <c r="RCY15" s="314"/>
      <c r="RCZ15" s="314"/>
      <c r="RDA15" s="314"/>
      <c r="RDB15" s="314"/>
      <c r="RDC15" s="314"/>
      <c r="RDD15" s="314"/>
      <c r="RDE15" s="314"/>
      <c r="RDF15" s="314"/>
      <c r="RDG15" s="314"/>
      <c r="RDH15" s="314"/>
      <c r="RDI15" s="314"/>
      <c r="RDJ15" s="314"/>
      <c r="RDK15" s="314"/>
      <c r="RDL15" s="314"/>
      <c r="RDM15" s="314"/>
      <c r="RDN15" s="314"/>
      <c r="RDO15" s="314"/>
      <c r="RDP15" s="314"/>
      <c r="RDQ15" s="314"/>
      <c r="RDR15" s="314"/>
      <c r="RDS15" s="314"/>
      <c r="RDT15" s="314"/>
      <c r="RDU15" s="314"/>
      <c r="RDV15" s="314"/>
      <c r="RDW15" s="314"/>
      <c r="RDX15" s="314"/>
      <c r="RDY15" s="314"/>
      <c r="RDZ15" s="314"/>
      <c r="REA15" s="314"/>
      <c r="REB15" s="314"/>
      <c r="REC15" s="314"/>
      <c r="RED15" s="314"/>
      <c r="REE15" s="314"/>
      <c r="REF15" s="314"/>
      <c r="REG15" s="314"/>
      <c r="REH15" s="314"/>
      <c r="REI15" s="314"/>
      <c r="REJ15" s="314"/>
      <c r="REK15" s="314"/>
      <c r="REL15" s="314"/>
      <c r="REM15" s="314"/>
      <c r="REN15" s="314"/>
      <c r="REO15" s="314"/>
      <c r="REP15" s="314"/>
      <c r="REQ15" s="314"/>
      <c r="RER15" s="314"/>
      <c r="RES15" s="314"/>
      <c r="RET15" s="314"/>
      <c r="REU15" s="314"/>
      <c r="REV15" s="314"/>
      <c r="REW15" s="314"/>
      <c r="REX15" s="314"/>
      <c r="REY15" s="314"/>
      <c r="REZ15" s="314"/>
      <c r="RFA15" s="314"/>
      <c r="RFB15" s="314"/>
      <c r="RFC15" s="314"/>
      <c r="RFD15" s="314"/>
      <c r="RFE15" s="314"/>
      <c r="RFF15" s="314"/>
      <c r="RFG15" s="314"/>
      <c r="RFH15" s="314"/>
      <c r="RFI15" s="314"/>
      <c r="RFJ15" s="314"/>
      <c r="RFK15" s="314"/>
      <c r="RFL15" s="314"/>
      <c r="RFM15" s="314"/>
      <c r="RFN15" s="314"/>
      <c r="RFO15" s="314"/>
      <c r="RFP15" s="314"/>
      <c r="RFQ15" s="314"/>
      <c r="RFR15" s="314"/>
      <c r="RFS15" s="314"/>
      <c r="RFT15" s="314"/>
      <c r="RFU15" s="314"/>
      <c r="RFV15" s="314"/>
      <c r="RFW15" s="314"/>
      <c r="RFX15" s="314"/>
      <c r="RFY15" s="314"/>
      <c r="RFZ15" s="314"/>
      <c r="RGA15" s="314"/>
      <c r="RGB15" s="314"/>
      <c r="RGC15" s="314"/>
      <c r="RGD15" s="314"/>
      <c r="RGE15" s="314"/>
      <c r="RGF15" s="314"/>
      <c r="RGG15" s="314"/>
      <c r="RGH15" s="314"/>
      <c r="RGI15" s="314"/>
      <c r="RGJ15" s="314"/>
      <c r="RGK15" s="314"/>
      <c r="RGL15" s="314"/>
      <c r="RGM15" s="314"/>
      <c r="RGN15" s="314"/>
      <c r="RGO15" s="314"/>
      <c r="RGP15" s="314"/>
      <c r="RGQ15" s="314"/>
      <c r="RGR15" s="314"/>
      <c r="RGS15" s="314"/>
      <c r="RGT15" s="314"/>
      <c r="RGU15" s="314"/>
      <c r="RGV15" s="314"/>
      <c r="RGW15" s="314"/>
      <c r="RGX15" s="314"/>
      <c r="RGY15" s="314"/>
      <c r="RGZ15" s="314"/>
      <c r="RHA15" s="314"/>
      <c r="RHB15" s="314"/>
      <c r="RHC15" s="314"/>
      <c r="RHD15" s="314"/>
      <c r="RHE15" s="314"/>
      <c r="RHF15" s="314"/>
      <c r="RHG15" s="314"/>
      <c r="RHH15" s="314"/>
      <c r="RHI15" s="314"/>
      <c r="RHJ15" s="314"/>
      <c r="RHK15" s="314"/>
      <c r="RHL15" s="314"/>
      <c r="RHM15" s="314"/>
      <c r="RHN15" s="314"/>
      <c r="RHO15" s="314"/>
      <c r="RHP15" s="314"/>
      <c r="RHQ15" s="314"/>
      <c r="RHR15" s="314"/>
      <c r="RHS15" s="314"/>
      <c r="RHT15" s="314"/>
      <c r="RHU15" s="314"/>
      <c r="RHV15" s="314"/>
      <c r="RHW15" s="314"/>
      <c r="RHX15" s="314"/>
      <c r="RHY15" s="314"/>
      <c r="RHZ15" s="314"/>
      <c r="RIA15" s="314"/>
      <c r="RIB15" s="314"/>
      <c r="RIC15" s="314"/>
      <c r="RID15" s="314"/>
      <c r="RIE15" s="314"/>
      <c r="RIF15" s="314"/>
      <c r="RIG15" s="314"/>
      <c r="RIH15" s="314"/>
      <c r="RII15" s="314"/>
      <c r="RIJ15" s="314"/>
      <c r="RIK15" s="314"/>
      <c r="RIL15" s="314"/>
      <c r="RIM15" s="314"/>
      <c r="RIN15" s="314"/>
      <c r="RIO15" s="314"/>
      <c r="RIP15" s="314"/>
      <c r="RIQ15" s="314"/>
      <c r="RIR15" s="314"/>
      <c r="RIS15" s="314"/>
      <c r="RIT15" s="314"/>
      <c r="RIU15" s="314"/>
      <c r="RIV15" s="314"/>
      <c r="RIW15" s="314"/>
      <c r="RIX15" s="314"/>
      <c r="RIY15" s="314"/>
      <c r="RIZ15" s="314"/>
      <c r="RJA15" s="314"/>
      <c r="RJB15" s="314"/>
      <c r="RJC15" s="314"/>
      <c r="RJD15" s="314"/>
      <c r="RJE15" s="314"/>
      <c r="RJF15" s="314"/>
      <c r="RJG15" s="314"/>
      <c r="RJH15" s="314"/>
      <c r="RJI15" s="314"/>
      <c r="RJJ15" s="314"/>
      <c r="RJK15" s="314"/>
      <c r="RJL15" s="314"/>
      <c r="RJM15" s="314"/>
      <c r="RJN15" s="314"/>
      <c r="RJO15" s="314"/>
      <c r="RJP15" s="314"/>
      <c r="RJQ15" s="314"/>
      <c r="RJR15" s="314"/>
      <c r="RJS15" s="314"/>
      <c r="RJT15" s="314"/>
      <c r="RJU15" s="314"/>
      <c r="RJV15" s="314"/>
      <c r="RJW15" s="314"/>
      <c r="RJX15" s="314"/>
      <c r="RJY15" s="314"/>
      <c r="RJZ15" s="314"/>
      <c r="RKA15" s="314"/>
      <c r="RKB15" s="314"/>
      <c r="RKC15" s="314"/>
      <c r="RKD15" s="314"/>
      <c r="RKE15" s="314"/>
      <c r="RKF15" s="314"/>
      <c r="RKG15" s="314"/>
      <c r="RKH15" s="314"/>
      <c r="RKI15" s="314"/>
      <c r="RKJ15" s="314"/>
      <c r="RKK15" s="314"/>
      <c r="RKL15" s="314"/>
      <c r="RKM15" s="314"/>
      <c r="RKN15" s="314"/>
      <c r="RKO15" s="314"/>
      <c r="RKP15" s="314"/>
      <c r="RKQ15" s="314"/>
      <c r="RKR15" s="314"/>
      <c r="RKS15" s="314"/>
      <c r="RKT15" s="314"/>
      <c r="RKU15" s="314"/>
      <c r="RKV15" s="314"/>
      <c r="RKW15" s="314"/>
      <c r="RKX15" s="314"/>
      <c r="RKY15" s="314"/>
      <c r="RKZ15" s="314"/>
      <c r="RLA15" s="314"/>
      <c r="RLB15" s="314"/>
      <c r="RLC15" s="314"/>
      <c r="RLD15" s="314"/>
      <c r="RLE15" s="314"/>
      <c r="RLF15" s="314"/>
      <c r="RLG15" s="314"/>
      <c r="RLH15" s="314"/>
      <c r="RLI15" s="314"/>
      <c r="RLJ15" s="314"/>
      <c r="RLK15" s="314"/>
      <c r="RLL15" s="314"/>
      <c r="RLM15" s="314"/>
      <c r="RLN15" s="314"/>
      <c r="RLO15" s="314"/>
      <c r="RLP15" s="314"/>
      <c r="RLQ15" s="314"/>
      <c r="RLR15" s="314"/>
      <c r="RLS15" s="314"/>
      <c r="RLT15" s="314"/>
      <c r="RLU15" s="314"/>
      <c r="RLV15" s="314"/>
      <c r="RLW15" s="314"/>
      <c r="RLX15" s="314"/>
      <c r="RLY15" s="314"/>
      <c r="RLZ15" s="314"/>
      <c r="RMA15" s="314"/>
      <c r="RMB15" s="314"/>
      <c r="RMC15" s="314"/>
      <c r="RMD15" s="314"/>
      <c r="RME15" s="314"/>
      <c r="RMF15" s="314"/>
      <c r="RMG15" s="314"/>
      <c r="RMH15" s="314"/>
      <c r="RMI15" s="314"/>
      <c r="RMJ15" s="314"/>
      <c r="RMK15" s="314"/>
      <c r="RML15" s="314"/>
      <c r="RMM15" s="314"/>
      <c r="RMN15" s="314"/>
      <c r="RMO15" s="314"/>
      <c r="RMP15" s="314"/>
      <c r="RMQ15" s="314"/>
      <c r="RMR15" s="314"/>
      <c r="RMS15" s="314"/>
      <c r="RMT15" s="314"/>
      <c r="RMU15" s="314"/>
      <c r="RMV15" s="314"/>
      <c r="RMW15" s="314"/>
      <c r="RMX15" s="314"/>
      <c r="RMY15" s="314"/>
      <c r="RMZ15" s="314"/>
      <c r="RNA15" s="314"/>
      <c r="RNB15" s="314"/>
      <c r="RNC15" s="314"/>
      <c r="RND15" s="314"/>
      <c r="RNE15" s="314"/>
      <c r="RNF15" s="314"/>
      <c r="RNG15" s="314"/>
      <c r="RNH15" s="314"/>
      <c r="RNI15" s="314"/>
      <c r="RNJ15" s="314"/>
      <c r="RNK15" s="314"/>
      <c r="RNL15" s="314"/>
      <c r="RNM15" s="314"/>
      <c r="RNN15" s="314"/>
      <c r="RNO15" s="314"/>
      <c r="RNP15" s="314"/>
      <c r="RNQ15" s="314"/>
      <c r="RNR15" s="314"/>
      <c r="RNS15" s="314"/>
      <c r="RNT15" s="314"/>
      <c r="RNU15" s="314"/>
      <c r="RNV15" s="314"/>
      <c r="RNW15" s="314"/>
      <c r="RNX15" s="314"/>
      <c r="RNY15" s="314"/>
      <c r="RNZ15" s="314"/>
      <c r="ROA15" s="314"/>
      <c r="ROB15" s="314"/>
      <c r="ROC15" s="314"/>
      <c r="ROD15" s="314"/>
      <c r="ROE15" s="314"/>
      <c r="ROF15" s="314"/>
      <c r="ROG15" s="314"/>
      <c r="ROH15" s="314"/>
      <c r="ROI15" s="314"/>
      <c r="ROJ15" s="314"/>
      <c r="ROK15" s="314"/>
      <c r="ROL15" s="314"/>
      <c r="ROM15" s="314"/>
      <c r="RON15" s="314"/>
      <c r="ROO15" s="314"/>
      <c r="ROP15" s="314"/>
      <c r="ROQ15" s="314"/>
      <c r="ROR15" s="314"/>
      <c r="ROS15" s="314"/>
      <c r="ROT15" s="314"/>
      <c r="ROU15" s="314"/>
      <c r="ROV15" s="314"/>
      <c r="ROW15" s="314"/>
      <c r="ROX15" s="314"/>
      <c r="ROY15" s="314"/>
      <c r="ROZ15" s="314"/>
      <c r="RPA15" s="314"/>
      <c r="RPB15" s="314"/>
      <c r="RPC15" s="314"/>
      <c r="RPD15" s="314"/>
      <c r="RPE15" s="314"/>
      <c r="RPF15" s="314"/>
      <c r="RPG15" s="314"/>
      <c r="RPH15" s="314"/>
      <c r="RPI15" s="314"/>
      <c r="RPJ15" s="314"/>
      <c r="RPK15" s="314"/>
      <c r="RPL15" s="314"/>
      <c r="RPM15" s="314"/>
      <c r="RPN15" s="314"/>
      <c r="RPO15" s="314"/>
      <c r="RPP15" s="314"/>
      <c r="RPQ15" s="314"/>
      <c r="RPR15" s="314"/>
      <c r="RPS15" s="314"/>
      <c r="RPT15" s="314"/>
      <c r="RPU15" s="314"/>
      <c r="RPV15" s="314"/>
      <c r="RPW15" s="314"/>
      <c r="RPX15" s="314"/>
      <c r="RPY15" s="314"/>
      <c r="RPZ15" s="314"/>
      <c r="RQA15" s="314"/>
      <c r="RQB15" s="314"/>
      <c r="RQC15" s="314"/>
      <c r="RQD15" s="314"/>
      <c r="RQE15" s="314"/>
      <c r="RQF15" s="314"/>
      <c r="RQG15" s="314"/>
      <c r="RQH15" s="314"/>
      <c r="RQI15" s="314"/>
      <c r="RQJ15" s="314"/>
      <c r="RQK15" s="314"/>
      <c r="RQL15" s="314"/>
      <c r="RQM15" s="314"/>
      <c r="RQN15" s="314"/>
      <c r="RQO15" s="314"/>
      <c r="RQP15" s="314"/>
      <c r="RQQ15" s="314"/>
      <c r="RQR15" s="314"/>
      <c r="RQS15" s="314"/>
      <c r="RQT15" s="314"/>
      <c r="RQU15" s="314"/>
      <c r="RQV15" s="314"/>
      <c r="RQW15" s="314"/>
      <c r="RQX15" s="314"/>
      <c r="RQY15" s="314"/>
      <c r="RQZ15" s="314"/>
      <c r="RRA15" s="314"/>
      <c r="RRB15" s="314"/>
      <c r="RRC15" s="314"/>
      <c r="RRD15" s="314"/>
      <c r="RRE15" s="314"/>
      <c r="RRF15" s="314"/>
      <c r="RRG15" s="314"/>
      <c r="RRH15" s="314"/>
      <c r="RRI15" s="314"/>
      <c r="RRJ15" s="314"/>
      <c r="RRK15" s="314"/>
      <c r="RRL15" s="314"/>
      <c r="RRM15" s="314"/>
      <c r="RRN15" s="314"/>
      <c r="RRO15" s="314"/>
      <c r="RRP15" s="314"/>
      <c r="RRQ15" s="314"/>
      <c r="RRR15" s="314"/>
      <c r="RRS15" s="314"/>
      <c r="RRT15" s="314"/>
      <c r="RRU15" s="314"/>
      <c r="RRV15" s="314"/>
      <c r="RRW15" s="314"/>
      <c r="RRX15" s="314"/>
      <c r="RRY15" s="314"/>
      <c r="RRZ15" s="314"/>
      <c r="RSA15" s="314"/>
      <c r="RSB15" s="314"/>
      <c r="RSC15" s="314"/>
      <c r="RSD15" s="314"/>
      <c r="RSE15" s="314"/>
      <c r="RSF15" s="314"/>
      <c r="RSG15" s="314"/>
      <c r="RSH15" s="314"/>
      <c r="RSI15" s="314"/>
      <c r="RSJ15" s="314"/>
      <c r="RSK15" s="314"/>
      <c r="RSL15" s="314"/>
      <c r="RSM15" s="314"/>
      <c r="RSN15" s="314"/>
      <c r="RSO15" s="314"/>
      <c r="RSP15" s="314"/>
      <c r="RSQ15" s="314"/>
      <c r="RSR15" s="314"/>
      <c r="RSS15" s="314"/>
      <c r="RST15" s="314"/>
      <c r="RSU15" s="314"/>
      <c r="RSV15" s="314"/>
      <c r="RSW15" s="314"/>
      <c r="RSX15" s="314"/>
      <c r="RSY15" s="314"/>
      <c r="RSZ15" s="314"/>
      <c r="RTA15" s="314"/>
      <c r="RTB15" s="314"/>
      <c r="RTC15" s="314"/>
      <c r="RTD15" s="314"/>
      <c r="RTE15" s="314"/>
      <c r="RTF15" s="314"/>
      <c r="RTG15" s="314"/>
      <c r="RTH15" s="314"/>
      <c r="RTI15" s="314"/>
      <c r="RTJ15" s="314"/>
      <c r="RTK15" s="314"/>
      <c r="RTL15" s="314"/>
      <c r="RTM15" s="314"/>
      <c r="RTN15" s="314"/>
      <c r="RTO15" s="314"/>
      <c r="RTP15" s="314"/>
      <c r="RTQ15" s="314"/>
      <c r="RTR15" s="314"/>
      <c r="RTS15" s="314"/>
      <c r="RTT15" s="314"/>
      <c r="RTU15" s="314"/>
      <c r="RTV15" s="314"/>
      <c r="RTW15" s="314"/>
      <c r="RTX15" s="314"/>
      <c r="RTY15" s="314"/>
      <c r="RTZ15" s="314"/>
      <c r="RUA15" s="314"/>
      <c r="RUB15" s="314"/>
      <c r="RUC15" s="314"/>
      <c r="RUD15" s="314"/>
      <c r="RUE15" s="314"/>
      <c r="RUF15" s="314"/>
      <c r="RUG15" s="314"/>
      <c r="RUH15" s="314"/>
      <c r="RUI15" s="314"/>
      <c r="RUJ15" s="314"/>
      <c r="RUK15" s="314"/>
      <c r="RUL15" s="314"/>
      <c r="RUM15" s="314"/>
      <c r="RUN15" s="314"/>
      <c r="RUO15" s="314"/>
      <c r="RUP15" s="314"/>
      <c r="RUQ15" s="314"/>
      <c r="RUR15" s="314"/>
      <c r="RUS15" s="314"/>
      <c r="RUT15" s="314"/>
      <c r="RUU15" s="314"/>
      <c r="RUV15" s="314"/>
      <c r="RUW15" s="314"/>
      <c r="RUX15" s="314"/>
      <c r="RUY15" s="314"/>
      <c r="RUZ15" s="314"/>
      <c r="RVA15" s="314"/>
      <c r="RVB15" s="314"/>
      <c r="RVC15" s="314"/>
      <c r="RVD15" s="314"/>
      <c r="RVE15" s="314"/>
      <c r="RVF15" s="314"/>
      <c r="RVG15" s="314"/>
      <c r="RVH15" s="314"/>
      <c r="RVI15" s="314"/>
      <c r="RVJ15" s="314"/>
      <c r="RVK15" s="314"/>
      <c r="RVL15" s="314"/>
      <c r="RVM15" s="314"/>
      <c r="RVN15" s="314"/>
      <c r="RVO15" s="314"/>
      <c r="RVP15" s="314"/>
      <c r="RVQ15" s="314"/>
      <c r="RVR15" s="314"/>
      <c r="RVS15" s="314"/>
      <c r="RVT15" s="314"/>
      <c r="RVU15" s="314"/>
      <c r="RVV15" s="314"/>
      <c r="RVW15" s="314"/>
      <c r="RVX15" s="314"/>
      <c r="RVY15" s="314"/>
      <c r="RVZ15" s="314"/>
      <c r="RWA15" s="314"/>
      <c r="RWB15" s="314"/>
      <c r="RWC15" s="314"/>
      <c r="RWD15" s="314"/>
      <c r="RWE15" s="314"/>
      <c r="RWF15" s="314"/>
      <c r="RWG15" s="314"/>
      <c r="RWH15" s="314"/>
      <c r="RWI15" s="314"/>
      <c r="RWJ15" s="314"/>
      <c r="RWK15" s="314"/>
      <c r="RWL15" s="314"/>
      <c r="RWM15" s="314"/>
      <c r="RWN15" s="314"/>
      <c r="RWO15" s="314"/>
      <c r="RWP15" s="314"/>
      <c r="RWQ15" s="314"/>
      <c r="RWR15" s="314"/>
      <c r="RWS15" s="314"/>
      <c r="RWT15" s="314"/>
      <c r="RWU15" s="314"/>
      <c r="RWV15" s="314"/>
      <c r="RWW15" s="314"/>
      <c r="RWX15" s="314"/>
      <c r="RWY15" s="314"/>
      <c r="RWZ15" s="314"/>
      <c r="RXA15" s="314"/>
      <c r="RXB15" s="314"/>
      <c r="RXC15" s="314"/>
      <c r="RXD15" s="314"/>
      <c r="RXE15" s="314"/>
      <c r="RXF15" s="314"/>
      <c r="RXG15" s="314"/>
      <c r="RXH15" s="314"/>
      <c r="RXI15" s="314"/>
      <c r="RXJ15" s="314"/>
      <c r="RXK15" s="314"/>
      <c r="RXL15" s="314"/>
      <c r="RXM15" s="314"/>
      <c r="RXN15" s="314"/>
      <c r="RXO15" s="314"/>
      <c r="RXP15" s="314"/>
      <c r="RXQ15" s="314"/>
      <c r="RXR15" s="314"/>
      <c r="RXS15" s="314"/>
      <c r="RXT15" s="314"/>
      <c r="RXU15" s="314"/>
      <c r="RXV15" s="314"/>
      <c r="RXW15" s="314"/>
      <c r="RXX15" s="314"/>
      <c r="RXY15" s="314"/>
      <c r="RXZ15" s="314"/>
      <c r="RYA15" s="314"/>
      <c r="RYB15" s="314"/>
      <c r="RYC15" s="314"/>
      <c r="RYD15" s="314"/>
      <c r="RYE15" s="314"/>
      <c r="RYF15" s="314"/>
      <c r="RYG15" s="314"/>
      <c r="RYH15" s="314"/>
      <c r="RYI15" s="314"/>
      <c r="RYJ15" s="314"/>
      <c r="RYK15" s="314"/>
      <c r="RYL15" s="314"/>
      <c r="RYM15" s="314"/>
      <c r="RYN15" s="314"/>
      <c r="RYO15" s="314"/>
      <c r="RYP15" s="314"/>
      <c r="RYQ15" s="314"/>
      <c r="RYR15" s="314"/>
      <c r="RYS15" s="314"/>
      <c r="RYT15" s="314"/>
      <c r="RYU15" s="314"/>
      <c r="RYV15" s="314"/>
      <c r="RYW15" s="314"/>
      <c r="RYX15" s="314"/>
      <c r="RYY15" s="314"/>
      <c r="RYZ15" s="314"/>
      <c r="RZA15" s="314"/>
      <c r="RZB15" s="314"/>
      <c r="RZC15" s="314"/>
      <c r="RZD15" s="314"/>
      <c r="RZE15" s="314"/>
      <c r="RZF15" s="314"/>
      <c r="RZG15" s="314"/>
      <c r="RZH15" s="314"/>
      <c r="RZI15" s="314"/>
      <c r="RZJ15" s="314"/>
      <c r="RZK15" s="314"/>
      <c r="RZL15" s="314"/>
      <c r="RZM15" s="314"/>
      <c r="RZN15" s="314"/>
      <c r="RZO15" s="314"/>
      <c r="RZP15" s="314"/>
      <c r="RZQ15" s="314"/>
      <c r="RZR15" s="314"/>
      <c r="RZS15" s="314"/>
      <c r="RZT15" s="314"/>
      <c r="RZU15" s="314"/>
      <c r="RZV15" s="314"/>
      <c r="RZW15" s="314"/>
      <c r="RZX15" s="314"/>
      <c r="RZY15" s="314"/>
      <c r="RZZ15" s="314"/>
      <c r="SAA15" s="314"/>
      <c r="SAB15" s="314"/>
      <c r="SAC15" s="314"/>
      <c r="SAD15" s="314"/>
      <c r="SAE15" s="314"/>
      <c r="SAF15" s="314"/>
      <c r="SAG15" s="314"/>
      <c r="SAH15" s="314"/>
      <c r="SAI15" s="314"/>
      <c r="SAJ15" s="314"/>
      <c r="SAK15" s="314"/>
      <c r="SAL15" s="314"/>
      <c r="SAM15" s="314"/>
      <c r="SAN15" s="314"/>
      <c r="SAO15" s="314"/>
      <c r="SAP15" s="314"/>
      <c r="SAQ15" s="314"/>
      <c r="SAR15" s="314"/>
      <c r="SAS15" s="314"/>
      <c r="SAT15" s="314"/>
      <c r="SAU15" s="314"/>
      <c r="SAV15" s="314"/>
      <c r="SAW15" s="314"/>
      <c r="SAX15" s="314"/>
      <c r="SAY15" s="314"/>
      <c r="SAZ15" s="314"/>
      <c r="SBA15" s="314"/>
      <c r="SBB15" s="314"/>
      <c r="SBC15" s="314"/>
      <c r="SBD15" s="314"/>
      <c r="SBE15" s="314"/>
      <c r="SBF15" s="314"/>
      <c r="SBG15" s="314"/>
      <c r="SBH15" s="314"/>
      <c r="SBI15" s="314"/>
      <c r="SBJ15" s="314"/>
      <c r="SBK15" s="314"/>
      <c r="SBL15" s="314"/>
      <c r="SBM15" s="314"/>
      <c r="SBN15" s="314"/>
      <c r="SBO15" s="314"/>
      <c r="SBP15" s="314"/>
      <c r="SBQ15" s="314"/>
      <c r="SBR15" s="314"/>
      <c r="SBS15" s="314"/>
      <c r="SBT15" s="314"/>
      <c r="SBU15" s="314"/>
      <c r="SBV15" s="314"/>
      <c r="SBW15" s="314"/>
      <c r="SBX15" s="314"/>
      <c r="SBY15" s="314"/>
      <c r="SBZ15" s="314"/>
      <c r="SCA15" s="314"/>
      <c r="SCB15" s="314"/>
      <c r="SCC15" s="314"/>
      <c r="SCD15" s="314"/>
      <c r="SCE15" s="314"/>
      <c r="SCF15" s="314"/>
      <c r="SCG15" s="314"/>
      <c r="SCH15" s="314"/>
      <c r="SCI15" s="314"/>
      <c r="SCJ15" s="314"/>
      <c r="SCK15" s="314"/>
      <c r="SCL15" s="314"/>
      <c r="SCM15" s="314"/>
      <c r="SCN15" s="314"/>
      <c r="SCO15" s="314"/>
      <c r="SCP15" s="314"/>
      <c r="SCQ15" s="314"/>
      <c r="SCR15" s="314"/>
      <c r="SCS15" s="314"/>
      <c r="SCT15" s="314"/>
      <c r="SCU15" s="314"/>
      <c r="SCV15" s="314"/>
      <c r="SCW15" s="314"/>
      <c r="SCX15" s="314"/>
      <c r="SCY15" s="314"/>
      <c r="SCZ15" s="314"/>
      <c r="SDA15" s="314"/>
      <c r="SDB15" s="314"/>
      <c r="SDC15" s="314"/>
      <c r="SDD15" s="314"/>
      <c r="SDE15" s="314"/>
      <c r="SDF15" s="314"/>
      <c r="SDG15" s="314"/>
      <c r="SDH15" s="314"/>
      <c r="SDI15" s="314"/>
      <c r="SDJ15" s="314"/>
      <c r="SDK15" s="314"/>
      <c r="SDL15" s="314"/>
      <c r="SDM15" s="314"/>
      <c r="SDN15" s="314"/>
      <c r="SDO15" s="314"/>
      <c r="SDP15" s="314"/>
      <c r="SDQ15" s="314"/>
      <c r="SDR15" s="314"/>
      <c r="SDS15" s="314"/>
      <c r="SDT15" s="314"/>
      <c r="SDU15" s="314"/>
      <c r="SDV15" s="314"/>
      <c r="SDW15" s="314"/>
      <c r="SDX15" s="314"/>
      <c r="SDY15" s="314"/>
      <c r="SDZ15" s="314"/>
      <c r="SEA15" s="314"/>
      <c r="SEB15" s="314"/>
      <c r="SEC15" s="314"/>
      <c r="SED15" s="314"/>
      <c r="SEE15" s="314"/>
      <c r="SEF15" s="314"/>
      <c r="SEG15" s="314"/>
      <c r="SEH15" s="314"/>
      <c r="SEI15" s="314"/>
      <c r="SEJ15" s="314"/>
      <c r="SEK15" s="314"/>
      <c r="SEL15" s="314"/>
      <c r="SEM15" s="314"/>
      <c r="SEN15" s="314"/>
      <c r="SEO15" s="314"/>
      <c r="SEP15" s="314"/>
      <c r="SEQ15" s="314"/>
      <c r="SER15" s="314"/>
      <c r="SES15" s="314"/>
      <c r="SET15" s="314"/>
      <c r="SEU15" s="314"/>
      <c r="SEV15" s="314"/>
      <c r="SEW15" s="314"/>
      <c r="SEX15" s="314"/>
      <c r="SEY15" s="314"/>
      <c r="SEZ15" s="314"/>
      <c r="SFA15" s="314"/>
      <c r="SFB15" s="314"/>
      <c r="SFC15" s="314"/>
      <c r="SFD15" s="314"/>
      <c r="SFE15" s="314"/>
      <c r="SFF15" s="314"/>
      <c r="SFG15" s="314"/>
      <c r="SFH15" s="314"/>
      <c r="SFI15" s="314"/>
      <c r="SFJ15" s="314"/>
      <c r="SFK15" s="314"/>
      <c r="SFL15" s="314"/>
      <c r="SFM15" s="314"/>
      <c r="SFN15" s="314"/>
      <c r="SFO15" s="314"/>
      <c r="SFP15" s="314"/>
      <c r="SFQ15" s="314"/>
      <c r="SFR15" s="314"/>
      <c r="SFS15" s="314"/>
      <c r="SFT15" s="314"/>
      <c r="SFU15" s="314"/>
      <c r="SFV15" s="314"/>
      <c r="SFW15" s="314"/>
      <c r="SFX15" s="314"/>
      <c r="SFY15" s="314"/>
      <c r="SFZ15" s="314"/>
      <c r="SGA15" s="314"/>
      <c r="SGB15" s="314"/>
      <c r="SGC15" s="314"/>
      <c r="SGD15" s="314"/>
      <c r="SGE15" s="314"/>
      <c r="SGF15" s="314"/>
      <c r="SGG15" s="314"/>
      <c r="SGH15" s="314"/>
      <c r="SGI15" s="314"/>
      <c r="SGJ15" s="314"/>
      <c r="SGK15" s="314"/>
      <c r="SGL15" s="314"/>
      <c r="SGM15" s="314"/>
      <c r="SGN15" s="314"/>
      <c r="SGO15" s="314"/>
      <c r="SGP15" s="314"/>
      <c r="SGQ15" s="314"/>
      <c r="SGR15" s="314"/>
      <c r="SGS15" s="314"/>
      <c r="SGT15" s="314"/>
      <c r="SGU15" s="314"/>
      <c r="SGV15" s="314"/>
      <c r="SGW15" s="314"/>
      <c r="SGX15" s="314"/>
      <c r="SGY15" s="314"/>
      <c r="SGZ15" s="314"/>
      <c r="SHA15" s="314"/>
      <c r="SHB15" s="314"/>
      <c r="SHC15" s="314"/>
      <c r="SHD15" s="314"/>
      <c r="SHE15" s="314"/>
      <c r="SHF15" s="314"/>
      <c r="SHG15" s="314"/>
      <c r="SHH15" s="314"/>
      <c r="SHI15" s="314"/>
      <c r="SHJ15" s="314"/>
      <c r="SHK15" s="314"/>
      <c r="SHL15" s="314"/>
      <c r="SHM15" s="314"/>
      <c r="SHN15" s="314"/>
      <c r="SHO15" s="314"/>
      <c r="SHP15" s="314"/>
      <c r="SHQ15" s="314"/>
      <c r="SHR15" s="314"/>
      <c r="SHS15" s="314"/>
      <c r="SHT15" s="314"/>
      <c r="SHU15" s="314"/>
      <c r="SHV15" s="314"/>
      <c r="SHW15" s="314"/>
      <c r="SHX15" s="314"/>
      <c r="SHY15" s="314"/>
      <c r="SHZ15" s="314"/>
      <c r="SIA15" s="314"/>
      <c r="SIB15" s="314"/>
      <c r="SIC15" s="314"/>
      <c r="SID15" s="314"/>
      <c r="SIE15" s="314"/>
      <c r="SIF15" s="314"/>
      <c r="SIG15" s="314"/>
      <c r="SIH15" s="314"/>
      <c r="SII15" s="314"/>
      <c r="SIJ15" s="314"/>
      <c r="SIK15" s="314"/>
      <c r="SIL15" s="314"/>
      <c r="SIM15" s="314"/>
      <c r="SIN15" s="314"/>
      <c r="SIO15" s="314"/>
      <c r="SIP15" s="314"/>
      <c r="SIQ15" s="314"/>
      <c r="SIR15" s="314"/>
      <c r="SIS15" s="314"/>
      <c r="SIT15" s="314"/>
      <c r="SIU15" s="314"/>
      <c r="SIV15" s="314"/>
      <c r="SIW15" s="314"/>
      <c r="SIX15" s="314"/>
      <c r="SIY15" s="314"/>
      <c r="SIZ15" s="314"/>
      <c r="SJA15" s="314"/>
      <c r="SJB15" s="314"/>
      <c r="SJC15" s="314"/>
      <c r="SJD15" s="314"/>
      <c r="SJE15" s="314"/>
      <c r="SJF15" s="314"/>
      <c r="SJG15" s="314"/>
      <c r="SJH15" s="314"/>
      <c r="SJI15" s="314"/>
      <c r="SJJ15" s="314"/>
      <c r="SJK15" s="314"/>
      <c r="SJL15" s="314"/>
      <c r="SJM15" s="314"/>
      <c r="SJN15" s="314"/>
      <c r="SJO15" s="314"/>
      <c r="SJP15" s="314"/>
      <c r="SJQ15" s="314"/>
      <c r="SJR15" s="314"/>
      <c r="SJS15" s="314"/>
      <c r="SJT15" s="314"/>
      <c r="SJU15" s="314"/>
      <c r="SJV15" s="314"/>
      <c r="SJW15" s="314"/>
      <c r="SJX15" s="314"/>
      <c r="SJY15" s="314"/>
      <c r="SJZ15" s="314"/>
      <c r="SKA15" s="314"/>
      <c r="SKB15" s="314"/>
      <c r="SKC15" s="314"/>
      <c r="SKD15" s="314"/>
      <c r="SKE15" s="314"/>
      <c r="SKF15" s="314"/>
      <c r="SKG15" s="314"/>
      <c r="SKH15" s="314"/>
      <c r="SKI15" s="314"/>
      <c r="SKJ15" s="314"/>
      <c r="SKK15" s="314"/>
      <c r="SKL15" s="314"/>
      <c r="SKM15" s="314"/>
      <c r="SKN15" s="314"/>
      <c r="SKO15" s="314"/>
      <c r="SKP15" s="314"/>
      <c r="SKQ15" s="314"/>
      <c r="SKR15" s="314"/>
      <c r="SKS15" s="314"/>
      <c r="SKT15" s="314"/>
      <c r="SKU15" s="314"/>
      <c r="SKV15" s="314"/>
      <c r="SKW15" s="314"/>
      <c r="SKX15" s="314"/>
      <c r="SKY15" s="314"/>
      <c r="SKZ15" s="314"/>
      <c r="SLA15" s="314"/>
      <c r="SLB15" s="314"/>
      <c r="SLC15" s="314"/>
      <c r="SLD15" s="314"/>
      <c r="SLE15" s="314"/>
      <c r="SLF15" s="314"/>
      <c r="SLG15" s="314"/>
      <c r="SLH15" s="314"/>
      <c r="SLI15" s="314"/>
      <c r="SLJ15" s="314"/>
      <c r="SLK15" s="314"/>
      <c r="SLL15" s="314"/>
      <c r="SLM15" s="314"/>
      <c r="SLN15" s="314"/>
      <c r="SLO15" s="314"/>
      <c r="SLP15" s="314"/>
      <c r="SLQ15" s="314"/>
      <c r="SLR15" s="314"/>
      <c r="SLS15" s="314"/>
      <c r="SLT15" s="314"/>
      <c r="SLU15" s="314"/>
      <c r="SLV15" s="314"/>
      <c r="SLW15" s="314"/>
      <c r="SLX15" s="314"/>
      <c r="SLY15" s="314"/>
      <c r="SLZ15" s="314"/>
      <c r="SMA15" s="314"/>
      <c r="SMB15" s="314"/>
      <c r="SMC15" s="314"/>
      <c r="SMD15" s="314"/>
      <c r="SME15" s="314"/>
      <c r="SMF15" s="314"/>
      <c r="SMG15" s="314"/>
      <c r="SMH15" s="314"/>
      <c r="SMI15" s="314"/>
      <c r="SMJ15" s="314"/>
      <c r="SMK15" s="314"/>
      <c r="SML15" s="314"/>
      <c r="SMM15" s="314"/>
      <c r="SMN15" s="314"/>
      <c r="SMO15" s="314"/>
      <c r="SMP15" s="314"/>
      <c r="SMQ15" s="314"/>
      <c r="SMR15" s="314"/>
      <c r="SMS15" s="314"/>
      <c r="SMT15" s="314"/>
      <c r="SMU15" s="314"/>
      <c r="SMV15" s="314"/>
      <c r="SMW15" s="314"/>
      <c r="SMX15" s="314"/>
      <c r="SMY15" s="314"/>
      <c r="SMZ15" s="314"/>
      <c r="SNA15" s="314"/>
      <c r="SNB15" s="314"/>
      <c r="SNC15" s="314"/>
      <c r="SND15" s="314"/>
      <c r="SNE15" s="314"/>
      <c r="SNF15" s="314"/>
      <c r="SNG15" s="314"/>
      <c r="SNH15" s="314"/>
      <c r="SNI15" s="314"/>
      <c r="SNJ15" s="314"/>
      <c r="SNK15" s="314"/>
      <c r="SNL15" s="314"/>
      <c r="SNM15" s="314"/>
      <c r="SNN15" s="314"/>
      <c r="SNO15" s="314"/>
      <c r="SNP15" s="314"/>
      <c r="SNQ15" s="314"/>
      <c r="SNR15" s="314"/>
      <c r="SNS15" s="314"/>
      <c r="SNT15" s="314"/>
      <c r="SNU15" s="314"/>
      <c r="SNV15" s="314"/>
      <c r="SNW15" s="314"/>
      <c r="SNX15" s="314"/>
      <c r="SNY15" s="314"/>
      <c r="SNZ15" s="314"/>
      <c r="SOA15" s="314"/>
      <c r="SOB15" s="314"/>
      <c r="SOC15" s="314"/>
      <c r="SOD15" s="314"/>
      <c r="SOE15" s="314"/>
      <c r="SOF15" s="314"/>
      <c r="SOG15" s="314"/>
      <c r="SOH15" s="314"/>
      <c r="SOI15" s="314"/>
      <c r="SOJ15" s="314"/>
      <c r="SOK15" s="314"/>
      <c r="SOL15" s="314"/>
      <c r="SOM15" s="314"/>
      <c r="SON15" s="314"/>
      <c r="SOO15" s="314"/>
      <c r="SOP15" s="314"/>
      <c r="SOQ15" s="314"/>
      <c r="SOR15" s="314"/>
      <c r="SOS15" s="314"/>
      <c r="SOT15" s="314"/>
      <c r="SOU15" s="314"/>
      <c r="SOV15" s="314"/>
      <c r="SOW15" s="314"/>
      <c r="SOX15" s="314"/>
      <c r="SOY15" s="314"/>
      <c r="SOZ15" s="314"/>
      <c r="SPA15" s="314"/>
      <c r="SPB15" s="314"/>
      <c r="SPC15" s="314"/>
      <c r="SPD15" s="314"/>
      <c r="SPE15" s="314"/>
      <c r="SPF15" s="314"/>
      <c r="SPG15" s="314"/>
      <c r="SPH15" s="314"/>
      <c r="SPI15" s="314"/>
      <c r="SPJ15" s="314"/>
      <c r="SPK15" s="314"/>
      <c r="SPL15" s="314"/>
      <c r="SPM15" s="314"/>
      <c r="SPN15" s="314"/>
      <c r="SPO15" s="314"/>
      <c r="SPP15" s="314"/>
      <c r="SPQ15" s="314"/>
      <c r="SPR15" s="314"/>
      <c r="SPS15" s="314"/>
      <c r="SPT15" s="314"/>
      <c r="SPU15" s="314"/>
      <c r="SPV15" s="314"/>
      <c r="SPW15" s="314"/>
      <c r="SPX15" s="314"/>
      <c r="SPY15" s="314"/>
      <c r="SPZ15" s="314"/>
      <c r="SQA15" s="314"/>
      <c r="SQB15" s="314"/>
      <c r="SQC15" s="314"/>
      <c r="SQD15" s="314"/>
      <c r="SQE15" s="314"/>
      <c r="SQF15" s="314"/>
      <c r="SQG15" s="314"/>
      <c r="SQH15" s="314"/>
      <c r="SQI15" s="314"/>
      <c r="SQJ15" s="314"/>
      <c r="SQK15" s="314"/>
      <c r="SQL15" s="314"/>
      <c r="SQM15" s="314"/>
      <c r="SQN15" s="314"/>
      <c r="SQO15" s="314"/>
      <c r="SQP15" s="314"/>
      <c r="SQQ15" s="314"/>
      <c r="SQR15" s="314"/>
      <c r="SQS15" s="314"/>
      <c r="SQT15" s="314"/>
      <c r="SQU15" s="314"/>
      <c r="SQV15" s="314"/>
      <c r="SQW15" s="314"/>
      <c r="SQX15" s="314"/>
      <c r="SQY15" s="314"/>
      <c r="SQZ15" s="314"/>
      <c r="SRA15" s="314"/>
      <c r="SRB15" s="314"/>
      <c r="SRC15" s="314"/>
      <c r="SRD15" s="314"/>
      <c r="SRE15" s="314"/>
      <c r="SRF15" s="314"/>
      <c r="SRG15" s="314"/>
      <c r="SRH15" s="314"/>
      <c r="SRI15" s="314"/>
      <c r="SRJ15" s="314"/>
      <c r="SRK15" s="314"/>
      <c r="SRL15" s="314"/>
      <c r="SRM15" s="314"/>
      <c r="SRN15" s="314"/>
      <c r="SRO15" s="314"/>
      <c r="SRP15" s="314"/>
      <c r="SRQ15" s="314"/>
      <c r="SRR15" s="314"/>
      <c r="SRS15" s="314"/>
      <c r="SRT15" s="314"/>
      <c r="SRU15" s="314"/>
      <c r="SRV15" s="314"/>
      <c r="SRW15" s="314"/>
      <c r="SRX15" s="314"/>
      <c r="SRY15" s="314"/>
      <c r="SRZ15" s="314"/>
      <c r="SSA15" s="314"/>
      <c r="SSB15" s="314"/>
      <c r="SSC15" s="314"/>
      <c r="SSD15" s="314"/>
      <c r="SSE15" s="314"/>
      <c r="SSF15" s="314"/>
      <c r="SSG15" s="314"/>
      <c r="SSH15" s="314"/>
      <c r="SSI15" s="314"/>
      <c r="SSJ15" s="314"/>
      <c r="SSK15" s="314"/>
      <c r="SSL15" s="314"/>
      <c r="SSM15" s="314"/>
      <c r="SSN15" s="314"/>
      <c r="SSO15" s="314"/>
      <c r="SSP15" s="314"/>
      <c r="SSQ15" s="314"/>
      <c r="SSR15" s="314"/>
      <c r="SSS15" s="314"/>
      <c r="SST15" s="314"/>
      <c r="SSU15" s="314"/>
      <c r="SSV15" s="314"/>
      <c r="SSW15" s="314"/>
      <c r="SSX15" s="314"/>
      <c r="SSY15" s="314"/>
      <c r="SSZ15" s="314"/>
      <c r="STA15" s="314"/>
      <c r="STB15" s="314"/>
      <c r="STC15" s="314"/>
      <c r="STD15" s="314"/>
      <c r="STE15" s="314"/>
      <c r="STF15" s="314"/>
      <c r="STG15" s="314"/>
      <c r="STH15" s="314"/>
      <c r="STI15" s="314"/>
      <c r="STJ15" s="314"/>
      <c r="STK15" s="314"/>
      <c r="STL15" s="314"/>
      <c r="STM15" s="314"/>
      <c r="STN15" s="314"/>
      <c r="STO15" s="314"/>
      <c r="STP15" s="314"/>
      <c r="STQ15" s="314"/>
      <c r="STR15" s="314"/>
      <c r="STS15" s="314"/>
      <c r="STT15" s="314"/>
      <c r="STU15" s="314"/>
      <c r="STV15" s="314"/>
      <c r="STW15" s="314"/>
      <c r="STX15" s="314"/>
      <c r="STY15" s="314"/>
      <c r="STZ15" s="314"/>
      <c r="SUA15" s="314"/>
      <c r="SUB15" s="314"/>
      <c r="SUC15" s="314"/>
      <c r="SUD15" s="314"/>
      <c r="SUE15" s="314"/>
      <c r="SUF15" s="314"/>
      <c r="SUG15" s="314"/>
      <c r="SUH15" s="314"/>
      <c r="SUI15" s="314"/>
      <c r="SUJ15" s="314"/>
      <c r="SUK15" s="314"/>
      <c r="SUL15" s="314"/>
      <c r="SUM15" s="314"/>
      <c r="SUN15" s="314"/>
      <c r="SUO15" s="314"/>
      <c r="SUP15" s="314"/>
      <c r="SUQ15" s="314"/>
      <c r="SUR15" s="314"/>
      <c r="SUS15" s="314"/>
      <c r="SUT15" s="314"/>
      <c r="SUU15" s="314"/>
      <c r="SUV15" s="314"/>
      <c r="SUW15" s="314"/>
      <c r="SUX15" s="314"/>
      <c r="SUY15" s="314"/>
      <c r="SUZ15" s="314"/>
      <c r="SVA15" s="314"/>
      <c r="SVB15" s="314"/>
      <c r="SVC15" s="314"/>
      <c r="SVD15" s="314"/>
      <c r="SVE15" s="314"/>
      <c r="SVF15" s="314"/>
      <c r="SVG15" s="314"/>
      <c r="SVH15" s="314"/>
      <c r="SVI15" s="314"/>
      <c r="SVJ15" s="314"/>
      <c r="SVK15" s="314"/>
      <c r="SVL15" s="314"/>
      <c r="SVM15" s="314"/>
      <c r="SVN15" s="314"/>
      <c r="SVO15" s="314"/>
      <c r="SVP15" s="314"/>
      <c r="SVQ15" s="314"/>
      <c r="SVR15" s="314"/>
      <c r="SVS15" s="314"/>
      <c r="SVT15" s="314"/>
      <c r="SVU15" s="314"/>
      <c r="SVV15" s="314"/>
      <c r="SVW15" s="314"/>
      <c r="SVX15" s="314"/>
      <c r="SVY15" s="314"/>
      <c r="SVZ15" s="314"/>
      <c r="SWA15" s="314"/>
      <c r="SWB15" s="314"/>
      <c r="SWC15" s="314"/>
      <c r="SWD15" s="314"/>
      <c r="SWE15" s="314"/>
      <c r="SWF15" s="314"/>
      <c r="SWG15" s="314"/>
      <c r="SWH15" s="314"/>
      <c r="SWI15" s="314"/>
      <c r="SWJ15" s="314"/>
      <c r="SWK15" s="314"/>
      <c r="SWL15" s="314"/>
      <c r="SWM15" s="314"/>
      <c r="SWN15" s="314"/>
      <c r="SWO15" s="314"/>
      <c r="SWP15" s="314"/>
      <c r="SWQ15" s="314"/>
      <c r="SWR15" s="314"/>
      <c r="SWS15" s="314"/>
      <c r="SWT15" s="314"/>
      <c r="SWU15" s="314"/>
      <c r="SWV15" s="314"/>
      <c r="SWW15" s="314"/>
      <c r="SWX15" s="314"/>
      <c r="SWY15" s="314"/>
      <c r="SWZ15" s="314"/>
      <c r="SXA15" s="314"/>
      <c r="SXB15" s="314"/>
      <c r="SXC15" s="314"/>
      <c r="SXD15" s="314"/>
      <c r="SXE15" s="314"/>
      <c r="SXF15" s="314"/>
      <c r="SXG15" s="314"/>
      <c r="SXH15" s="314"/>
      <c r="SXI15" s="314"/>
      <c r="SXJ15" s="314"/>
      <c r="SXK15" s="314"/>
      <c r="SXL15" s="314"/>
      <c r="SXM15" s="314"/>
      <c r="SXN15" s="314"/>
      <c r="SXO15" s="314"/>
      <c r="SXP15" s="314"/>
      <c r="SXQ15" s="314"/>
      <c r="SXR15" s="314"/>
      <c r="SXS15" s="314"/>
      <c r="SXT15" s="314"/>
      <c r="SXU15" s="314"/>
      <c r="SXV15" s="314"/>
      <c r="SXW15" s="314"/>
      <c r="SXX15" s="314"/>
      <c r="SXY15" s="314"/>
      <c r="SXZ15" s="314"/>
      <c r="SYA15" s="314"/>
      <c r="SYB15" s="314"/>
      <c r="SYC15" s="314"/>
      <c r="SYD15" s="314"/>
      <c r="SYE15" s="314"/>
      <c r="SYF15" s="314"/>
      <c r="SYG15" s="314"/>
      <c r="SYH15" s="314"/>
      <c r="SYI15" s="314"/>
      <c r="SYJ15" s="314"/>
      <c r="SYK15" s="314"/>
      <c r="SYL15" s="314"/>
      <c r="SYM15" s="314"/>
      <c r="SYN15" s="314"/>
      <c r="SYO15" s="314"/>
      <c r="SYP15" s="314"/>
      <c r="SYQ15" s="314"/>
      <c r="SYR15" s="314"/>
      <c r="SYS15" s="314"/>
      <c r="SYT15" s="314"/>
      <c r="SYU15" s="314"/>
      <c r="SYV15" s="314"/>
      <c r="SYW15" s="314"/>
      <c r="SYX15" s="314"/>
      <c r="SYY15" s="314"/>
      <c r="SYZ15" s="314"/>
      <c r="SZA15" s="314"/>
      <c r="SZB15" s="314"/>
      <c r="SZC15" s="314"/>
      <c r="SZD15" s="314"/>
      <c r="SZE15" s="314"/>
      <c r="SZF15" s="314"/>
      <c r="SZG15" s="314"/>
      <c r="SZH15" s="314"/>
      <c r="SZI15" s="314"/>
      <c r="SZJ15" s="314"/>
      <c r="SZK15" s="314"/>
      <c r="SZL15" s="314"/>
      <c r="SZM15" s="314"/>
      <c r="SZN15" s="314"/>
      <c r="SZO15" s="314"/>
      <c r="SZP15" s="314"/>
      <c r="SZQ15" s="314"/>
      <c r="SZR15" s="314"/>
      <c r="SZS15" s="314"/>
      <c r="SZT15" s="314"/>
      <c r="SZU15" s="314"/>
      <c r="SZV15" s="314"/>
      <c r="SZW15" s="314"/>
      <c r="SZX15" s="314"/>
      <c r="SZY15" s="314"/>
      <c r="SZZ15" s="314"/>
      <c r="TAA15" s="314"/>
      <c r="TAB15" s="314"/>
      <c r="TAC15" s="314"/>
      <c r="TAD15" s="314"/>
      <c r="TAE15" s="314"/>
      <c r="TAF15" s="314"/>
      <c r="TAG15" s="314"/>
      <c r="TAH15" s="314"/>
      <c r="TAI15" s="314"/>
      <c r="TAJ15" s="314"/>
      <c r="TAK15" s="314"/>
      <c r="TAL15" s="314"/>
      <c r="TAM15" s="314"/>
      <c r="TAN15" s="314"/>
      <c r="TAO15" s="314"/>
      <c r="TAP15" s="314"/>
      <c r="TAQ15" s="314"/>
      <c r="TAR15" s="314"/>
      <c r="TAS15" s="314"/>
      <c r="TAT15" s="314"/>
      <c r="TAU15" s="314"/>
      <c r="TAV15" s="314"/>
      <c r="TAW15" s="314"/>
      <c r="TAX15" s="314"/>
      <c r="TAY15" s="314"/>
      <c r="TAZ15" s="314"/>
      <c r="TBA15" s="314"/>
      <c r="TBB15" s="314"/>
      <c r="TBC15" s="314"/>
      <c r="TBD15" s="314"/>
      <c r="TBE15" s="314"/>
      <c r="TBF15" s="314"/>
      <c r="TBG15" s="314"/>
      <c r="TBH15" s="314"/>
      <c r="TBI15" s="314"/>
      <c r="TBJ15" s="314"/>
      <c r="TBK15" s="314"/>
      <c r="TBL15" s="314"/>
      <c r="TBM15" s="314"/>
      <c r="TBN15" s="314"/>
      <c r="TBO15" s="314"/>
      <c r="TBP15" s="314"/>
      <c r="TBQ15" s="314"/>
      <c r="TBR15" s="314"/>
      <c r="TBS15" s="314"/>
      <c r="TBT15" s="314"/>
      <c r="TBU15" s="314"/>
      <c r="TBV15" s="314"/>
      <c r="TBW15" s="314"/>
      <c r="TBX15" s="314"/>
      <c r="TBY15" s="314"/>
      <c r="TBZ15" s="314"/>
      <c r="TCA15" s="314"/>
      <c r="TCB15" s="314"/>
      <c r="TCC15" s="314"/>
      <c r="TCD15" s="314"/>
      <c r="TCE15" s="314"/>
      <c r="TCF15" s="314"/>
      <c r="TCG15" s="314"/>
      <c r="TCH15" s="314"/>
      <c r="TCI15" s="314"/>
      <c r="TCJ15" s="314"/>
      <c r="TCK15" s="314"/>
      <c r="TCL15" s="314"/>
      <c r="TCM15" s="314"/>
      <c r="TCN15" s="314"/>
      <c r="TCO15" s="314"/>
      <c r="TCP15" s="314"/>
      <c r="TCQ15" s="314"/>
      <c r="TCR15" s="314"/>
      <c r="TCS15" s="314"/>
      <c r="TCT15" s="314"/>
      <c r="TCU15" s="314"/>
      <c r="TCV15" s="314"/>
      <c r="TCW15" s="314"/>
      <c r="TCX15" s="314"/>
      <c r="TCY15" s="314"/>
      <c r="TCZ15" s="314"/>
      <c r="TDA15" s="314"/>
      <c r="TDB15" s="314"/>
      <c r="TDC15" s="314"/>
      <c r="TDD15" s="314"/>
      <c r="TDE15" s="314"/>
      <c r="TDF15" s="314"/>
      <c r="TDG15" s="314"/>
      <c r="TDH15" s="314"/>
      <c r="TDI15" s="314"/>
      <c r="TDJ15" s="314"/>
      <c r="TDK15" s="314"/>
      <c r="TDL15" s="314"/>
      <c r="TDM15" s="314"/>
      <c r="TDN15" s="314"/>
      <c r="TDO15" s="314"/>
      <c r="TDP15" s="314"/>
      <c r="TDQ15" s="314"/>
      <c r="TDR15" s="314"/>
      <c r="TDS15" s="314"/>
      <c r="TDT15" s="314"/>
      <c r="TDU15" s="314"/>
      <c r="TDV15" s="314"/>
      <c r="TDW15" s="314"/>
      <c r="TDX15" s="314"/>
      <c r="TDY15" s="314"/>
      <c r="TDZ15" s="314"/>
      <c r="TEA15" s="314"/>
      <c r="TEB15" s="314"/>
      <c r="TEC15" s="314"/>
      <c r="TED15" s="314"/>
      <c r="TEE15" s="314"/>
      <c r="TEF15" s="314"/>
      <c r="TEG15" s="314"/>
      <c r="TEH15" s="314"/>
      <c r="TEI15" s="314"/>
      <c r="TEJ15" s="314"/>
      <c r="TEK15" s="314"/>
      <c r="TEL15" s="314"/>
      <c r="TEM15" s="314"/>
      <c r="TEN15" s="314"/>
      <c r="TEO15" s="314"/>
      <c r="TEP15" s="314"/>
      <c r="TEQ15" s="314"/>
      <c r="TER15" s="314"/>
      <c r="TES15" s="314"/>
      <c r="TET15" s="314"/>
      <c r="TEU15" s="314"/>
      <c r="TEV15" s="314"/>
      <c r="TEW15" s="314"/>
      <c r="TEX15" s="314"/>
      <c r="TEY15" s="314"/>
      <c r="TEZ15" s="314"/>
      <c r="TFA15" s="314"/>
      <c r="TFB15" s="314"/>
      <c r="TFC15" s="314"/>
      <c r="TFD15" s="314"/>
      <c r="TFE15" s="314"/>
      <c r="TFF15" s="314"/>
      <c r="TFG15" s="314"/>
      <c r="TFH15" s="314"/>
      <c r="TFI15" s="314"/>
      <c r="TFJ15" s="314"/>
      <c r="TFK15" s="314"/>
      <c r="TFL15" s="314"/>
      <c r="TFM15" s="314"/>
      <c r="TFN15" s="314"/>
      <c r="TFO15" s="314"/>
      <c r="TFP15" s="314"/>
      <c r="TFQ15" s="314"/>
      <c r="TFR15" s="314"/>
      <c r="TFS15" s="314"/>
      <c r="TFT15" s="314"/>
      <c r="TFU15" s="314"/>
      <c r="TFV15" s="314"/>
      <c r="TFW15" s="314"/>
      <c r="TFX15" s="314"/>
      <c r="TFY15" s="314"/>
      <c r="TFZ15" s="314"/>
      <c r="TGA15" s="314"/>
      <c r="TGB15" s="314"/>
      <c r="TGC15" s="314"/>
      <c r="TGD15" s="314"/>
      <c r="TGE15" s="314"/>
      <c r="TGF15" s="314"/>
      <c r="TGG15" s="314"/>
      <c r="TGH15" s="314"/>
      <c r="TGI15" s="314"/>
      <c r="TGJ15" s="314"/>
      <c r="TGK15" s="314"/>
      <c r="TGL15" s="314"/>
      <c r="TGM15" s="314"/>
      <c r="TGN15" s="314"/>
      <c r="TGO15" s="314"/>
      <c r="TGP15" s="314"/>
      <c r="TGQ15" s="314"/>
      <c r="TGR15" s="314"/>
      <c r="TGS15" s="314"/>
      <c r="TGT15" s="314"/>
      <c r="TGU15" s="314"/>
      <c r="TGV15" s="314"/>
      <c r="TGW15" s="314"/>
      <c r="TGX15" s="314"/>
      <c r="TGY15" s="314"/>
      <c r="TGZ15" s="314"/>
      <c r="THA15" s="314"/>
      <c r="THB15" s="314"/>
      <c r="THC15" s="314"/>
      <c r="THD15" s="314"/>
      <c r="THE15" s="314"/>
      <c r="THF15" s="314"/>
      <c r="THG15" s="314"/>
      <c r="THH15" s="314"/>
      <c r="THI15" s="314"/>
      <c r="THJ15" s="314"/>
      <c r="THK15" s="314"/>
      <c r="THL15" s="314"/>
      <c r="THM15" s="314"/>
      <c r="THN15" s="314"/>
      <c r="THO15" s="314"/>
      <c r="THP15" s="314"/>
      <c r="THQ15" s="314"/>
      <c r="THR15" s="314"/>
      <c r="THS15" s="314"/>
      <c r="THT15" s="314"/>
      <c r="THU15" s="314"/>
      <c r="THV15" s="314"/>
      <c r="THW15" s="314"/>
      <c r="THX15" s="314"/>
      <c r="THY15" s="314"/>
      <c r="THZ15" s="314"/>
      <c r="TIA15" s="314"/>
      <c r="TIB15" s="314"/>
      <c r="TIC15" s="314"/>
      <c r="TID15" s="314"/>
      <c r="TIE15" s="314"/>
      <c r="TIF15" s="314"/>
      <c r="TIG15" s="314"/>
      <c r="TIH15" s="314"/>
      <c r="TII15" s="314"/>
      <c r="TIJ15" s="314"/>
      <c r="TIK15" s="314"/>
      <c r="TIL15" s="314"/>
      <c r="TIM15" s="314"/>
      <c r="TIN15" s="314"/>
      <c r="TIO15" s="314"/>
      <c r="TIP15" s="314"/>
      <c r="TIQ15" s="314"/>
      <c r="TIR15" s="314"/>
      <c r="TIS15" s="314"/>
      <c r="TIT15" s="314"/>
      <c r="TIU15" s="314"/>
      <c r="TIV15" s="314"/>
      <c r="TIW15" s="314"/>
      <c r="TIX15" s="314"/>
      <c r="TIY15" s="314"/>
      <c r="TIZ15" s="314"/>
      <c r="TJA15" s="314"/>
      <c r="TJB15" s="314"/>
      <c r="TJC15" s="314"/>
      <c r="TJD15" s="314"/>
      <c r="TJE15" s="314"/>
      <c r="TJF15" s="314"/>
      <c r="TJG15" s="314"/>
      <c r="TJH15" s="314"/>
      <c r="TJI15" s="314"/>
      <c r="TJJ15" s="314"/>
      <c r="TJK15" s="314"/>
      <c r="TJL15" s="314"/>
      <c r="TJM15" s="314"/>
      <c r="TJN15" s="314"/>
      <c r="TJO15" s="314"/>
      <c r="TJP15" s="314"/>
      <c r="TJQ15" s="314"/>
      <c r="TJR15" s="314"/>
      <c r="TJS15" s="314"/>
      <c r="TJT15" s="314"/>
      <c r="TJU15" s="314"/>
      <c r="TJV15" s="314"/>
      <c r="TJW15" s="314"/>
      <c r="TJX15" s="314"/>
      <c r="TJY15" s="314"/>
      <c r="TJZ15" s="314"/>
      <c r="TKA15" s="314"/>
      <c r="TKB15" s="314"/>
      <c r="TKC15" s="314"/>
      <c r="TKD15" s="314"/>
      <c r="TKE15" s="314"/>
      <c r="TKF15" s="314"/>
      <c r="TKG15" s="314"/>
      <c r="TKH15" s="314"/>
      <c r="TKI15" s="314"/>
      <c r="TKJ15" s="314"/>
      <c r="TKK15" s="314"/>
      <c r="TKL15" s="314"/>
      <c r="TKM15" s="314"/>
      <c r="TKN15" s="314"/>
      <c r="TKO15" s="314"/>
      <c r="TKP15" s="314"/>
      <c r="TKQ15" s="314"/>
      <c r="TKR15" s="314"/>
      <c r="TKS15" s="314"/>
      <c r="TKT15" s="314"/>
      <c r="TKU15" s="314"/>
      <c r="TKV15" s="314"/>
      <c r="TKW15" s="314"/>
      <c r="TKX15" s="314"/>
      <c r="TKY15" s="314"/>
      <c r="TKZ15" s="314"/>
      <c r="TLA15" s="314"/>
      <c r="TLB15" s="314"/>
      <c r="TLC15" s="314"/>
      <c r="TLD15" s="314"/>
      <c r="TLE15" s="314"/>
      <c r="TLF15" s="314"/>
      <c r="TLG15" s="314"/>
      <c r="TLH15" s="314"/>
      <c r="TLI15" s="314"/>
      <c r="TLJ15" s="314"/>
      <c r="TLK15" s="314"/>
      <c r="TLL15" s="314"/>
      <c r="TLM15" s="314"/>
      <c r="TLN15" s="314"/>
      <c r="TLO15" s="314"/>
      <c r="TLP15" s="314"/>
      <c r="TLQ15" s="314"/>
      <c r="TLR15" s="314"/>
      <c r="TLS15" s="314"/>
      <c r="TLT15" s="314"/>
      <c r="TLU15" s="314"/>
      <c r="TLV15" s="314"/>
      <c r="TLW15" s="314"/>
      <c r="TLX15" s="314"/>
      <c r="TLY15" s="314"/>
      <c r="TLZ15" s="314"/>
      <c r="TMA15" s="314"/>
      <c r="TMB15" s="314"/>
      <c r="TMC15" s="314"/>
      <c r="TMD15" s="314"/>
      <c r="TME15" s="314"/>
      <c r="TMF15" s="314"/>
      <c r="TMG15" s="314"/>
      <c r="TMH15" s="314"/>
      <c r="TMI15" s="314"/>
      <c r="TMJ15" s="314"/>
      <c r="TMK15" s="314"/>
      <c r="TML15" s="314"/>
      <c r="TMM15" s="314"/>
      <c r="TMN15" s="314"/>
      <c r="TMO15" s="314"/>
      <c r="TMP15" s="314"/>
      <c r="TMQ15" s="314"/>
      <c r="TMR15" s="314"/>
      <c r="TMS15" s="314"/>
      <c r="TMT15" s="314"/>
      <c r="TMU15" s="314"/>
      <c r="TMV15" s="314"/>
      <c r="TMW15" s="314"/>
      <c r="TMX15" s="314"/>
      <c r="TMY15" s="314"/>
      <c r="TMZ15" s="314"/>
      <c r="TNA15" s="314"/>
      <c r="TNB15" s="314"/>
      <c r="TNC15" s="314"/>
      <c r="TND15" s="314"/>
      <c r="TNE15" s="314"/>
      <c r="TNF15" s="314"/>
      <c r="TNG15" s="314"/>
      <c r="TNH15" s="314"/>
      <c r="TNI15" s="314"/>
      <c r="TNJ15" s="314"/>
      <c r="TNK15" s="314"/>
      <c r="TNL15" s="314"/>
      <c r="TNM15" s="314"/>
      <c r="TNN15" s="314"/>
      <c r="TNO15" s="314"/>
      <c r="TNP15" s="314"/>
      <c r="TNQ15" s="314"/>
      <c r="TNR15" s="314"/>
      <c r="TNS15" s="314"/>
      <c r="TNT15" s="314"/>
      <c r="TNU15" s="314"/>
      <c r="TNV15" s="314"/>
      <c r="TNW15" s="314"/>
      <c r="TNX15" s="314"/>
      <c r="TNY15" s="314"/>
      <c r="TNZ15" s="314"/>
      <c r="TOA15" s="314"/>
      <c r="TOB15" s="314"/>
      <c r="TOC15" s="314"/>
      <c r="TOD15" s="314"/>
      <c r="TOE15" s="314"/>
      <c r="TOF15" s="314"/>
      <c r="TOG15" s="314"/>
      <c r="TOH15" s="314"/>
      <c r="TOI15" s="314"/>
      <c r="TOJ15" s="314"/>
      <c r="TOK15" s="314"/>
      <c r="TOL15" s="314"/>
      <c r="TOM15" s="314"/>
      <c r="TON15" s="314"/>
      <c r="TOO15" s="314"/>
      <c r="TOP15" s="314"/>
      <c r="TOQ15" s="314"/>
      <c r="TOR15" s="314"/>
      <c r="TOS15" s="314"/>
      <c r="TOT15" s="314"/>
      <c r="TOU15" s="314"/>
      <c r="TOV15" s="314"/>
      <c r="TOW15" s="314"/>
      <c r="TOX15" s="314"/>
      <c r="TOY15" s="314"/>
      <c r="TOZ15" s="314"/>
      <c r="TPA15" s="314"/>
      <c r="TPB15" s="314"/>
      <c r="TPC15" s="314"/>
      <c r="TPD15" s="314"/>
      <c r="TPE15" s="314"/>
      <c r="TPF15" s="314"/>
      <c r="TPG15" s="314"/>
      <c r="TPH15" s="314"/>
      <c r="TPI15" s="314"/>
      <c r="TPJ15" s="314"/>
      <c r="TPK15" s="314"/>
      <c r="TPL15" s="314"/>
      <c r="TPM15" s="314"/>
      <c r="TPN15" s="314"/>
      <c r="TPO15" s="314"/>
      <c r="TPP15" s="314"/>
      <c r="TPQ15" s="314"/>
      <c r="TPR15" s="314"/>
      <c r="TPS15" s="314"/>
      <c r="TPT15" s="314"/>
      <c r="TPU15" s="314"/>
      <c r="TPV15" s="314"/>
      <c r="TPW15" s="314"/>
      <c r="TPX15" s="314"/>
      <c r="TPY15" s="314"/>
      <c r="TPZ15" s="314"/>
      <c r="TQA15" s="314"/>
      <c r="TQB15" s="314"/>
      <c r="TQC15" s="314"/>
      <c r="TQD15" s="314"/>
      <c r="TQE15" s="314"/>
      <c r="TQF15" s="314"/>
      <c r="TQG15" s="314"/>
      <c r="TQH15" s="314"/>
      <c r="TQI15" s="314"/>
      <c r="TQJ15" s="314"/>
      <c r="TQK15" s="314"/>
      <c r="TQL15" s="314"/>
      <c r="TQM15" s="314"/>
      <c r="TQN15" s="314"/>
      <c r="TQO15" s="314"/>
      <c r="TQP15" s="314"/>
      <c r="TQQ15" s="314"/>
      <c r="TQR15" s="314"/>
      <c r="TQS15" s="314"/>
      <c r="TQT15" s="314"/>
      <c r="TQU15" s="314"/>
      <c r="TQV15" s="314"/>
      <c r="TQW15" s="314"/>
      <c r="TQX15" s="314"/>
      <c r="TQY15" s="314"/>
      <c r="TQZ15" s="314"/>
      <c r="TRA15" s="314"/>
      <c r="TRB15" s="314"/>
      <c r="TRC15" s="314"/>
      <c r="TRD15" s="314"/>
      <c r="TRE15" s="314"/>
      <c r="TRF15" s="314"/>
      <c r="TRG15" s="314"/>
      <c r="TRH15" s="314"/>
      <c r="TRI15" s="314"/>
      <c r="TRJ15" s="314"/>
      <c r="TRK15" s="314"/>
      <c r="TRL15" s="314"/>
      <c r="TRM15" s="314"/>
      <c r="TRN15" s="314"/>
      <c r="TRO15" s="314"/>
      <c r="TRP15" s="314"/>
      <c r="TRQ15" s="314"/>
      <c r="TRR15" s="314"/>
      <c r="TRS15" s="314"/>
      <c r="TRT15" s="314"/>
      <c r="TRU15" s="314"/>
      <c r="TRV15" s="314"/>
      <c r="TRW15" s="314"/>
      <c r="TRX15" s="314"/>
      <c r="TRY15" s="314"/>
      <c r="TRZ15" s="314"/>
      <c r="TSA15" s="314"/>
      <c r="TSB15" s="314"/>
      <c r="TSC15" s="314"/>
      <c r="TSD15" s="314"/>
      <c r="TSE15" s="314"/>
      <c r="TSF15" s="314"/>
      <c r="TSG15" s="314"/>
      <c r="TSH15" s="314"/>
      <c r="TSI15" s="314"/>
      <c r="TSJ15" s="314"/>
      <c r="TSK15" s="314"/>
      <c r="TSL15" s="314"/>
      <c r="TSM15" s="314"/>
      <c r="TSN15" s="314"/>
      <c r="TSO15" s="314"/>
      <c r="TSP15" s="314"/>
      <c r="TSQ15" s="314"/>
      <c r="TSR15" s="314"/>
      <c r="TSS15" s="314"/>
      <c r="TST15" s="314"/>
      <c r="TSU15" s="314"/>
      <c r="TSV15" s="314"/>
      <c r="TSW15" s="314"/>
      <c r="TSX15" s="314"/>
      <c r="TSY15" s="314"/>
      <c r="TSZ15" s="314"/>
      <c r="TTA15" s="314"/>
      <c r="TTB15" s="314"/>
      <c r="TTC15" s="314"/>
      <c r="TTD15" s="314"/>
      <c r="TTE15" s="314"/>
      <c r="TTF15" s="314"/>
      <c r="TTG15" s="314"/>
      <c r="TTH15" s="314"/>
      <c r="TTI15" s="314"/>
      <c r="TTJ15" s="314"/>
      <c r="TTK15" s="314"/>
      <c r="TTL15" s="314"/>
      <c r="TTM15" s="314"/>
      <c r="TTN15" s="314"/>
      <c r="TTO15" s="314"/>
      <c r="TTP15" s="314"/>
      <c r="TTQ15" s="314"/>
      <c r="TTR15" s="314"/>
      <c r="TTS15" s="314"/>
      <c r="TTT15" s="314"/>
      <c r="TTU15" s="314"/>
      <c r="TTV15" s="314"/>
      <c r="TTW15" s="314"/>
      <c r="TTX15" s="314"/>
      <c r="TTY15" s="314"/>
      <c r="TTZ15" s="314"/>
      <c r="TUA15" s="314"/>
      <c r="TUB15" s="314"/>
      <c r="TUC15" s="314"/>
      <c r="TUD15" s="314"/>
      <c r="TUE15" s="314"/>
      <c r="TUF15" s="314"/>
      <c r="TUG15" s="314"/>
      <c r="TUH15" s="314"/>
      <c r="TUI15" s="314"/>
      <c r="TUJ15" s="314"/>
      <c r="TUK15" s="314"/>
      <c r="TUL15" s="314"/>
      <c r="TUM15" s="314"/>
      <c r="TUN15" s="314"/>
      <c r="TUO15" s="314"/>
      <c r="TUP15" s="314"/>
      <c r="TUQ15" s="314"/>
      <c r="TUR15" s="314"/>
      <c r="TUS15" s="314"/>
      <c r="TUT15" s="314"/>
      <c r="TUU15" s="314"/>
      <c r="TUV15" s="314"/>
      <c r="TUW15" s="314"/>
      <c r="TUX15" s="314"/>
      <c r="TUY15" s="314"/>
      <c r="TUZ15" s="314"/>
      <c r="TVA15" s="314"/>
      <c r="TVB15" s="314"/>
      <c r="TVC15" s="314"/>
      <c r="TVD15" s="314"/>
      <c r="TVE15" s="314"/>
      <c r="TVF15" s="314"/>
      <c r="TVG15" s="314"/>
      <c r="TVH15" s="314"/>
      <c r="TVI15" s="314"/>
      <c r="TVJ15" s="314"/>
      <c r="TVK15" s="314"/>
      <c r="TVL15" s="314"/>
      <c r="TVM15" s="314"/>
      <c r="TVN15" s="314"/>
      <c r="TVO15" s="314"/>
      <c r="TVP15" s="314"/>
      <c r="TVQ15" s="314"/>
      <c r="TVR15" s="314"/>
      <c r="TVS15" s="314"/>
      <c r="TVT15" s="314"/>
      <c r="TVU15" s="314"/>
      <c r="TVV15" s="314"/>
      <c r="TVW15" s="314"/>
      <c r="TVX15" s="314"/>
      <c r="TVY15" s="314"/>
      <c r="TVZ15" s="314"/>
      <c r="TWA15" s="314"/>
      <c r="TWB15" s="314"/>
      <c r="TWC15" s="314"/>
      <c r="TWD15" s="314"/>
      <c r="TWE15" s="314"/>
      <c r="TWF15" s="314"/>
      <c r="TWG15" s="314"/>
      <c r="TWH15" s="314"/>
      <c r="TWI15" s="314"/>
      <c r="TWJ15" s="314"/>
      <c r="TWK15" s="314"/>
      <c r="TWL15" s="314"/>
      <c r="TWM15" s="314"/>
      <c r="TWN15" s="314"/>
      <c r="TWO15" s="314"/>
      <c r="TWP15" s="314"/>
      <c r="TWQ15" s="314"/>
      <c r="TWR15" s="314"/>
      <c r="TWS15" s="314"/>
      <c r="TWT15" s="314"/>
      <c r="TWU15" s="314"/>
      <c r="TWV15" s="314"/>
      <c r="TWW15" s="314"/>
      <c r="TWX15" s="314"/>
      <c r="TWY15" s="314"/>
      <c r="TWZ15" s="314"/>
      <c r="TXA15" s="314"/>
      <c r="TXB15" s="314"/>
      <c r="TXC15" s="314"/>
      <c r="TXD15" s="314"/>
      <c r="TXE15" s="314"/>
      <c r="TXF15" s="314"/>
      <c r="TXG15" s="314"/>
      <c r="TXH15" s="314"/>
      <c r="TXI15" s="314"/>
      <c r="TXJ15" s="314"/>
      <c r="TXK15" s="314"/>
      <c r="TXL15" s="314"/>
      <c r="TXM15" s="314"/>
      <c r="TXN15" s="314"/>
      <c r="TXO15" s="314"/>
      <c r="TXP15" s="314"/>
      <c r="TXQ15" s="314"/>
      <c r="TXR15" s="314"/>
      <c r="TXS15" s="314"/>
      <c r="TXT15" s="314"/>
      <c r="TXU15" s="314"/>
      <c r="TXV15" s="314"/>
      <c r="TXW15" s="314"/>
      <c r="TXX15" s="314"/>
      <c r="TXY15" s="314"/>
      <c r="TXZ15" s="314"/>
      <c r="TYA15" s="314"/>
      <c r="TYB15" s="314"/>
      <c r="TYC15" s="314"/>
      <c r="TYD15" s="314"/>
      <c r="TYE15" s="314"/>
      <c r="TYF15" s="314"/>
      <c r="TYG15" s="314"/>
      <c r="TYH15" s="314"/>
      <c r="TYI15" s="314"/>
      <c r="TYJ15" s="314"/>
      <c r="TYK15" s="314"/>
      <c r="TYL15" s="314"/>
      <c r="TYM15" s="314"/>
      <c r="TYN15" s="314"/>
      <c r="TYO15" s="314"/>
      <c r="TYP15" s="314"/>
      <c r="TYQ15" s="314"/>
      <c r="TYR15" s="314"/>
      <c r="TYS15" s="314"/>
      <c r="TYT15" s="314"/>
      <c r="TYU15" s="314"/>
      <c r="TYV15" s="314"/>
      <c r="TYW15" s="314"/>
      <c r="TYX15" s="314"/>
      <c r="TYY15" s="314"/>
      <c r="TYZ15" s="314"/>
      <c r="TZA15" s="314"/>
      <c r="TZB15" s="314"/>
      <c r="TZC15" s="314"/>
      <c r="TZD15" s="314"/>
      <c r="TZE15" s="314"/>
      <c r="TZF15" s="314"/>
      <c r="TZG15" s="314"/>
      <c r="TZH15" s="314"/>
      <c r="TZI15" s="314"/>
      <c r="TZJ15" s="314"/>
      <c r="TZK15" s="314"/>
      <c r="TZL15" s="314"/>
      <c r="TZM15" s="314"/>
      <c r="TZN15" s="314"/>
      <c r="TZO15" s="314"/>
      <c r="TZP15" s="314"/>
      <c r="TZQ15" s="314"/>
      <c r="TZR15" s="314"/>
      <c r="TZS15" s="314"/>
      <c r="TZT15" s="314"/>
      <c r="TZU15" s="314"/>
      <c r="TZV15" s="314"/>
      <c r="TZW15" s="314"/>
      <c r="TZX15" s="314"/>
      <c r="TZY15" s="314"/>
      <c r="TZZ15" s="314"/>
      <c r="UAA15" s="314"/>
      <c r="UAB15" s="314"/>
      <c r="UAC15" s="314"/>
      <c r="UAD15" s="314"/>
      <c r="UAE15" s="314"/>
      <c r="UAF15" s="314"/>
      <c r="UAG15" s="314"/>
      <c r="UAH15" s="314"/>
      <c r="UAI15" s="314"/>
      <c r="UAJ15" s="314"/>
      <c r="UAK15" s="314"/>
      <c r="UAL15" s="314"/>
      <c r="UAM15" s="314"/>
      <c r="UAN15" s="314"/>
      <c r="UAO15" s="314"/>
      <c r="UAP15" s="314"/>
      <c r="UAQ15" s="314"/>
      <c r="UAR15" s="314"/>
      <c r="UAS15" s="314"/>
      <c r="UAT15" s="314"/>
      <c r="UAU15" s="314"/>
      <c r="UAV15" s="314"/>
      <c r="UAW15" s="314"/>
      <c r="UAX15" s="314"/>
      <c r="UAY15" s="314"/>
      <c r="UAZ15" s="314"/>
      <c r="UBA15" s="314"/>
      <c r="UBB15" s="314"/>
      <c r="UBC15" s="314"/>
      <c r="UBD15" s="314"/>
      <c r="UBE15" s="314"/>
      <c r="UBF15" s="314"/>
      <c r="UBG15" s="314"/>
      <c r="UBH15" s="314"/>
      <c r="UBI15" s="314"/>
      <c r="UBJ15" s="314"/>
      <c r="UBK15" s="314"/>
      <c r="UBL15" s="314"/>
      <c r="UBM15" s="314"/>
      <c r="UBN15" s="314"/>
      <c r="UBO15" s="314"/>
      <c r="UBP15" s="314"/>
      <c r="UBQ15" s="314"/>
      <c r="UBR15" s="314"/>
      <c r="UBS15" s="314"/>
      <c r="UBT15" s="314"/>
      <c r="UBU15" s="314"/>
      <c r="UBV15" s="314"/>
      <c r="UBW15" s="314"/>
      <c r="UBX15" s="314"/>
      <c r="UBY15" s="314"/>
      <c r="UBZ15" s="314"/>
      <c r="UCA15" s="314"/>
      <c r="UCB15" s="314"/>
      <c r="UCC15" s="314"/>
      <c r="UCD15" s="314"/>
      <c r="UCE15" s="314"/>
      <c r="UCF15" s="314"/>
      <c r="UCG15" s="314"/>
      <c r="UCH15" s="314"/>
      <c r="UCI15" s="314"/>
      <c r="UCJ15" s="314"/>
      <c r="UCK15" s="314"/>
      <c r="UCL15" s="314"/>
      <c r="UCM15" s="314"/>
      <c r="UCN15" s="314"/>
      <c r="UCO15" s="314"/>
      <c r="UCP15" s="314"/>
      <c r="UCQ15" s="314"/>
      <c r="UCR15" s="314"/>
      <c r="UCS15" s="314"/>
      <c r="UCT15" s="314"/>
      <c r="UCU15" s="314"/>
      <c r="UCV15" s="314"/>
      <c r="UCW15" s="314"/>
      <c r="UCX15" s="314"/>
      <c r="UCY15" s="314"/>
      <c r="UCZ15" s="314"/>
      <c r="UDA15" s="314"/>
      <c r="UDB15" s="314"/>
      <c r="UDC15" s="314"/>
      <c r="UDD15" s="314"/>
      <c r="UDE15" s="314"/>
      <c r="UDF15" s="314"/>
      <c r="UDG15" s="314"/>
      <c r="UDH15" s="314"/>
      <c r="UDI15" s="314"/>
      <c r="UDJ15" s="314"/>
      <c r="UDK15" s="314"/>
      <c r="UDL15" s="314"/>
      <c r="UDM15" s="314"/>
      <c r="UDN15" s="314"/>
      <c r="UDO15" s="314"/>
      <c r="UDP15" s="314"/>
      <c r="UDQ15" s="314"/>
      <c r="UDR15" s="314"/>
      <c r="UDS15" s="314"/>
      <c r="UDT15" s="314"/>
      <c r="UDU15" s="314"/>
      <c r="UDV15" s="314"/>
      <c r="UDW15" s="314"/>
      <c r="UDX15" s="314"/>
      <c r="UDY15" s="314"/>
      <c r="UDZ15" s="314"/>
      <c r="UEA15" s="314"/>
      <c r="UEB15" s="314"/>
      <c r="UEC15" s="314"/>
      <c r="UED15" s="314"/>
      <c r="UEE15" s="314"/>
      <c r="UEF15" s="314"/>
      <c r="UEG15" s="314"/>
      <c r="UEH15" s="314"/>
      <c r="UEI15" s="314"/>
      <c r="UEJ15" s="314"/>
      <c r="UEK15" s="314"/>
      <c r="UEL15" s="314"/>
      <c r="UEM15" s="314"/>
      <c r="UEN15" s="314"/>
      <c r="UEO15" s="314"/>
      <c r="UEP15" s="314"/>
      <c r="UEQ15" s="314"/>
      <c r="UER15" s="314"/>
      <c r="UES15" s="314"/>
      <c r="UET15" s="314"/>
      <c r="UEU15" s="314"/>
      <c r="UEV15" s="314"/>
      <c r="UEW15" s="314"/>
      <c r="UEX15" s="314"/>
      <c r="UEY15" s="314"/>
      <c r="UEZ15" s="314"/>
      <c r="UFA15" s="314"/>
      <c r="UFB15" s="314"/>
      <c r="UFC15" s="314"/>
      <c r="UFD15" s="314"/>
      <c r="UFE15" s="314"/>
      <c r="UFF15" s="314"/>
      <c r="UFG15" s="314"/>
      <c r="UFH15" s="314"/>
      <c r="UFI15" s="314"/>
      <c r="UFJ15" s="314"/>
      <c r="UFK15" s="314"/>
      <c r="UFL15" s="314"/>
      <c r="UFM15" s="314"/>
      <c r="UFN15" s="314"/>
      <c r="UFO15" s="314"/>
      <c r="UFP15" s="314"/>
      <c r="UFQ15" s="314"/>
      <c r="UFR15" s="314"/>
      <c r="UFS15" s="314"/>
      <c r="UFT15" s="314"/>
      <c r="UFU15" s="314"/>
      <c r="UFV15" s="314"/>
      <c r="UFW15" s="314"/>
      <c r="UFX15" s="314"/>
      <c r="UFY15" s="314"/>
      <c r="UFZ15" s="314"/>
      <c r="UGA15" s="314"/>
      <c r="UGB15" s="314"/>
      <c r="UGC15" s="314"/>
      <c r="UGD15" s="314"/>
      <c r="UGE15" s="314"/>
      <c r="UGF15" s="314"/>
      <c r="UGG15" s="314"/>
      <c r="UGH15" s="314"/>
      <c r="UGI15" s="314"/>
      <c r="UGJ15" s="314"/>
      <c r="UGK15" s="314"/>
      <c r="UGL15" s="314"/>
      <c r="UGM15" s="314"/>
      <c r="UGN15" s="314"/>
      <c r="UGO15" s="314"/>
      <c r="UGP15" s="314"/>
      <c r="UGQ15" s="314"/>
      <c r="UGR15" s="314"/>
      <c r="UGS15" s="314"/>
      <c r="UGT15" s="314"/>
      <c r="UGU15" s="314"/>
      <c r="UGV15" s="314"/>
      <c r="UGW15" s="314"/>
      <c r="UGX15" s="314"/>
      <c r="UGY15" s="314"/>
      <c r="UGZ15" s="314"/>
      <c r="UHA15" s="314"/>
      <c r="UHB15" s="314"/>
      <c r="UHC15" s="314"/>
      <c r="UHD15" s="314"/>
      <c r="UHE15" s="314"/>
      <c r="UHF15" s="314"/>
      <c r="UHG15" s="314"/>
      <c r="UHH15" s="314"/>
      <c r="UHI15" s="314"/>
      <c r="UHJ15" s="314"/>
      <c r="UHK15" s="314"/>
      <c r="UHL15" s="314"/>
      <c r="UHM15" s="314"/>
      <c r="UHN15" s="314"/>
      <c r="UHO15" s="314"/>
      <c r="UHP15" s="314"/>
      <c r="UHQ15" s="314"/>
      <c r="UHR15" s="314"/>
      <c r="UHS15" s="314"/>
      <c r="UHT15" s="314"/>
      <c r="UHU15" s="314"/>
      <c r="UHV15" s="314"/>
      <c r="UHW15" s="314"/>
      <c r="UHX15" s="314"/>
      <c r="UHY15" s="314"/>
      <c r="UHZ15" s="314"/>
      <c r="UIA15" s="314"/>
      <c r="UIB15" s="314"/>
      <c r="UIC15" s="314"/>
      <c r="UID15" s="314"/>
      <c r="UIE15" s="314"/>
      <c r="UIF15" s="314"/>
      <c r="UIG15" s="314"/>
      <c r="UIH15" s="314"/>
      <c r="UII15" s="314"/>
      <c r="UIJ15" s="314"/>
      <c r="UIK15" s="314"/>
      <c r="UIL15" s="314"/>
      <c r="UIM15" s="314"/>
      <c r="UIN15" s="314"/>
      <c r="UIO15" s="314"/>
      <c r="UIP15" s="314"/>
      <c r="UIQ15" s="314"/>
      <c r="UIR15" s="314"/>
      <c r="UIS15" s="314"/>
      <c r="UIT15" s="314"/>
      <c r="UIU15" s="314"/>
      <c r="UIV15" s="314"/>
      <c r="UIW15" s="314"/>
      <c r="UIX15" s="314"/>
      <c r="UIY15" s="314"/>
      <c r="UIZ15" s="314"/>
      <c r="UJA15" s="314"/>
      <c r="UJB15" s="314"/>
      <c r="UJC15" s="314"/>
      <c r="UJD15" s="314"/>
      <c r="UJE15" s="314"/>
      <c r="UJF15" s="314"/>
      <c r="UJG15" s="314"/>
      <c r="UJH15" s="314"/>
      <c r="UJI15" s="314"/>
      <c r="UJJ15" s="314"/>
      <c r="UJK15" s="314"/>
      <c r="UJL15" s="314"/>
      <c r="UJM15" s="314"/>
      <c r="UJN15" s="314"/>
      <c r="UJO15" s="314"/>
      <c r="UJP15" s="314"/>
      <c r="UJQ15" s="314"/>
      <c r="UJR15" s="314"/>
      <c r="UJS15" s="314"/>
      <c r="UJT15" s="314"/>
      <c r="UJU15" s="314"/>
      <c r="UJV15" s="314"/>
      <c r="UJW15" s="314"/>
      <c r="UJX15" s="314"/>
      <c r="UJY15" s="314"/>
      <c r="UJZ15" s="314"/>
      <c r="UKA15" s="314"/>
      <c r="UKB15" s="314"/>
      <c r="UKC15" s="314"/>
      <c r="UKD15" s="314"/>
      <c r="UKE15" s="314"/>
      <c r="UKF15" s="314"/>
      <c r="UKG15" s="314"/>
      <c r="UKH15" s="314"/>
      <c r="UKI15" s="314"/>
      <c r="UKJ15" s="314"/>
      <c r="UKK15" s="314"/>
      <c r="UKL15" s="314"/>
      <c r="UKM15" s="314"/>
      <c r="UKN15" s="314"/>
      <c r="UKO15" s="314"/>
      <c r="UKP15" s="314"/>
      <c r="UKQ15" s="314"/>
      <c r="UKR15" s="314"/>
      <c r="UKS15" s="314"/>
      <c r="UKT15" s="314"/>
      <c r="UKU15" s="314"/>
      <c r="UKV15" s="314"/>
      <c r="UKW15" s="314"/>
      <c r="UKX15" s="314"/>
      <c r="UKY15" s="314"/>
      <c r="UKZ15" s="314"/>
      <c r="ULA15" s="314"/>
      <c r="ULB15" s="314"/>
      <c r="ULC15" s="314"/>
      <c r="ULD15" s="314"/>
      <c r="ULE15" s="314"/>
      <c r="ULF15" s="314"/>
      <c r="ULG15" s="314"/>
      <c r="ULH15" s="314"/>
      <c r="ULI15" s="314"/>
      <c r="ULJ15" s="314"/>
      <c r="ULK15" s="314"/>
      <c r="ULL15" s="314"/>
      <c r="ULM15" s="314"/>
      <c r="ULN15" s="314"/>
      <c r="ULO15" s="314"/>
      <c r="ULP15" s="314"/>
      <c r="ULQ15" s="314"/>
      <c r="ULR15" s="314"/>
      <c r="ULS15" s="314"/>
      <c r="ULT15" s="314"/>
      <c r="ULU15" s="314"/>
      <c r="ULV15" s="314"/>
      <c r="ULW15" s="314"/>
      <c r="ULX15" s="314"/>
      <c r="ULY15" s="314"/>
      <c r="ULZ15" s="314"/>
      <c r="UMA15" s="314"/>
      <c r="UMB15" s="314"/>
      <c r="UMC15" s="314"/>
      <c r="UMD15" s="314"/>
      <c r="UME15" s="314"/>
      <c r="UMF15" s="314"/>
      <c r="UMG15" s="314"/>
      <c r="UMH15" s="314"/>
      <c r="UMI15" s="314"/>
      <c r="UMJ15" s="314"/>
      <c r="UMK15" s="314"/>
      <c r="UML15" s="314"/>
      <c r="UMM15" s="314"/>
      <c r="UMN15" s="314"/>
      <c r="UMO15" s="314"/>
      <c r="UMP15" s="314"/>
      <c r="UMQ15" s="314"/>
      <c r="UMR15" s="314"/>
      <c r="UMS15" s="314"/>
      <c r="UMT15" s="314"/>
      <c r="UMU15" s="314"/>
      <c r="UMV15" s="314"/>
      <c r="UMW15" s="314"/>
      <c r="UMX15" s="314"/>
      <c r="UMY15" s="314"/>
      <c r="UMZ15" s="314"/>
      <c r="UNA15" s="314"/>
      <c r="UNB15" s="314"/>
      <c r="UNC15" s="314"/>
      <c r="UND15" s="314"/>
      <c r="UNE15" s="314"/>
      <c r="UNF15" s="314"/>
      <c r="UNG15" s="314"/>
      <c r="UNH15" s="314"/>
      <c r="UNI15" s="314"/>
      <c r="UNJ15" s="314"/>
      <c r="UNK15" s="314"/>
      <c r="UNL15" s="314"/>
      <c r="UNM15" s="314"/>
      <c r="UNN15" s="314"/>
      <c r="UNO15" s="314"/>
      <c r="UNP15" s="314"/>
      <c r="UNQ15" s="314"/>
      <c r="UNR15" s="314"/>
      <c r="UNS15" s="314"/>
      <c r="UNT15" s="314"/>
      <c r="UNU15" s="314"/>
      <c r="UNV15" s="314"/>
      <c r="UNW15" s="314"/>
      <c r="UNX15" s="314"/>
      <c r="UNY15" s="314"/>
      <c r="UNZ15" s="314"/>
      <c r="UOA15" s="314"/>
      <c r="UOB15" s="314"/>
      <c r="UOC15" s="314"/>
      <c r="UOD15" s="314"/>
      <c r="UOE15" s="314"/>
      <c r="UOF15" s="314"/>
      <c r="UOG15" s="314"/>
      <c r="UOH15" s="314"/>
      <c r="UOI15" s="314"/>
      <c r="UOJ15" s="314"/>
      <c r="UOK15" s="314"/>
      <c r="UOL15" s="314"/>
      <c r="UOM15" s="314"/>
      <c r="UON15" s="314"/>
      <c r="UOO15" s="314"/>
      <c r="UOP15" s="314"/>
      <c r="UOQ15" s="314"/>
      <c r="UOR15" s="314"/>
      <c r="UOS15" s="314"/>
      <c r="UOT15" s="314"/>
      <c r="UOU15" s="314"/>
      <c r="UOV15" s="314"/>
      <c r="UOW15" s="314"/>
      <c r="UOX15" s="314"/>
      <c r="UOY15" s="314"/>
      <c r="UOZ15" s="314"/>
      <c r="UPA15" s="314"/>
      <c r="UPB15" s="314"/>
      <c r="UPC15" s="314"/>
      <c r="UPD15" s="314"/>
      <c r="UPE15" s="314"/>
      <c r="UPF15" s="314"/>
      <c r="UPG15" s="314"/>
      <c r="UPH15" s="314"/>
      <c r="UPI15" s="314"/>
      <c r="UPJ15" s="314"/>
      <c r="UPK15" s="314"/>
      <c r="UPL15" s="314"/>
      <c r="UPM15" s="314"/>
      <c r="UPN15" s="314"/>
      <c r="UPO15" s="314"/>
      <c r="UPP15" s="314"/>
      <c r="UPQ15" s="314"/>
      <c r="UPR15" s="314"/>
      <c r="UPS15" s="314"/>
      <c r="UPT15" s="314"/>
      <c r="UPU15" s="314"/>
      <c r="UPV15" s="314"/>
      <c r="UPW15" s="314"/>
      <c r="UPX15" s="314"/>
      <c r="UPY15" s="314"/>
      <c r="UPZ15" s="314"/>
      <c r="UQA15" s="314"/>
      <c r="UQB15" s="314"/>
      <c r="UQC15" s="314"/>
      <c r="UQD15" s="314"/>
      <c r="UQE15" s="314"/>
      <c r="UQF15" s="314"/>
      <c r="UQG15" s="314"/>
      <c r="UQH15" s="314"/>
      <c r="UQI15" s="314"/>
      <c r="UQJ15" s="314"/>
      <c r="UQK15" s="314"/>
      <c r="UQL15" s="314"/>
      <c r="UQM15" s="314"/>
      <c r="UQN15" s="314"/>
      <c r="UQO15" s="314"/>
      <c r="UQP15" s="314"/>
      <c r="UQQ15" s="314"/>
      <c r="UQR15" s="314"/>
      <c r="UQS15" s="314"/>
      <c r="UQT15" s="314"/>
      <c r="UQU15" s="314"/>
      <c r="UQV15" s="314"/>
      <c r="UQW15" s="314"/>
      <c r="UQX15" s="314"/>
      <c r="UQY15" s="314"/>
      <c r="UQZ15" s="314"/>
      <c r="URA15" s="314"/>
      <c r="URB15" s="314"/>
      <c r="URC15" s="314"/>
      <c r="URD15" s="314"/>
      <c r="URE15" s="314"/>
      <c r="URF15" s="314"/>
      <c r="URG15" s="314"/>
      <c r="URH15" s="314"/>
      <c r="URI15" s="314"/>
      <c r="URJ15" s="314"/>
      <c r="URK15" s="314"/>
      <c r="URL15" s="314"/>
      <c r="URM15" s="314"/>
      <c r="URN15" s="314"/>
      <c r="URO15" s="314"/>
      <c r="URP15" s="314"/>
      <c r="URQ15" s="314"/>
      <c r="URR15" s="314"/>
      <c r="URS15" s="314"/>
      <c r="URT15" s="314"/>
      <c r="URU15" s="314"/>
      <c r="URV15" s="314"/>
      <c r="URW15" s="314"/>
      <c r="URX15" s="314"/>
      <c r="URY15" s="314"/>
      <c r="URZ15" s="314"/>
      <c r="USA15" s="314"/>
      <c r="USB15" s="314"/>
      <c r="USC15" s="314"/>
      <c r="USD15" s="314"/>
      <c r="USE15" s="314"/>
      <c r="USF15" s="314"/>
      <c r="USG15" s="314"/>
      <c r="USH15" s="314"/>
      <c r="USI15" s="314"/>
      <c r="USJ15" s="314"/>
      <c r="USK15" s="314"/>
      <c r="USL15" s="314"/>
      <c r="USM15" s="314"/>
      <c r="USN15" s="314"/>
      <c r="USO15" s="314"/>
      <c r="USP15" s="314"/>
      <c r="USQ15" s="314"/>
      <c r="USR15" s="314"/>
      <c r="USS15" s="314"/>
      <c r="UST15" s="314"/>
      <c r="USU15" s="314"/>
      <c r="USV15" s="314"/>
      <c r="USW15" s="314"/>
      <c r="USX15" s="314"/>
      <c r="USY15" s="314"/>
      <c r="USZ15" s="314"/>
      <c r="UTA15" s="314"/>
      <c r="UTB15" s="314"/>
      <c r="UTC15" s="314"/>
      <c r="UTD15" s="314"/>
      <c r="UTE15" s="314"/>
      <c r="UTF15" s="314"/>
      <c r="UTG15" s="314"/>
      <c r="UTH15" s="314"/>
      <c r="UTI15" s="314"/>
      <c r="UTJ15" s="314"/>
      <c r="UTK15" s="314"/>
      <c r="UTL15" s="314"/>
      <c r="UTM15" s="314"/>
      <c r="UTN15" s="314"/>
      <c r="UTO15" s="314"/>
      <c r="UTP15" s="314"/>
      <c r="UTQ15" s="314"/>
      <c r="UTR15" s="314"/>
      <c r="UTS15" s="314"/>
      <c r="UTT15" s="314"/>
      <c r="UTU15" s="314"/>
      <c r="UTV15" s="314"/>
      <c r="UTW15" s="314"/>
      <c r="UTX15" s="314"/>
      <c r="UTY15" s="314"/>
      <c r="UTZ15" s="314"/>
      <c r="UUA15" s="314"/>
      <c r="UUB15" s="314"/>
      <c r="UUC15" s="314"/>
      <c r="UUD15" s="314"/>
      <c r="UUE15" s="314"/>
      <c r="UUF15" s="314"/>
      <c r="UUG15" s="314"/>
      <c r="UUH15" s="314"/>
      <c r="UUI15" s="314"/>
      <c r="UUJ15" s="314"/>
      <c r="UUK15" s="314"/>
      <c r="UUL15" s="314"/>
      <c r="UUM15" s="314"/>
      <c r="UUN15" s="314"/>
      <c r="UUO15" s="314"/>
      <c r="UUP15" s="314"/>
      <c r="UUQ15" s="314"/>
      <c r="UUR15" s="314"/>
      <c r="UUS15" s="314"/>
      <c r="UUT15" s="314"/>
      <c r="UUU15" s="314"/>
      <c r="UUV15" s="314"/>
      <c r="UUW15" s="314"/>
      <c r="UUX15" s="314"/>
      <c r="UUY15" s="314"/>
      <c r="UUZ15" s="314"/>
      <c r="UVA15" s="314"/>
      <c r="UVB15" s="314"/>
      <c r="UVC15" s="314"/>
      <c r="UVD15" s="314"/>
      <c r="UVE15" s="314"/>
      <c r="UVF15" s="314"/>
      <c r="UVG15" s="314"/>
      <c r="UVH15" s="314"/>
      <c r="UVI15" s="314"/>
      <c r="UVJ15" s="314"/>
      <c r="UVK15" s="314"/>
      <c r="UVL15" s="314"/>
      <c r="UVM15" s="314"/>
      <c r="UVN15" s="314"/>
      <c r="UVO15" s="314"/>
      <c r="UVP15" s="314"/>
      <c r="UVQ15" s="314"/>
      <c r="UVR15" s="314"/>
      <c r="UVS15" s="314"/>
      <c r="UVT15" s="314"/>
      <c r="UVU15" s="314"/>
      <c r="UVV15" s="314"/>
      <c r="UVW15" s="314"/>
      <c r="UVX15" s="314"/>
      <c r="UVY15" s="314"/>
      <c r="UVZ15" s="314"/>
      <c r="UWA15" s="314"/>
      <c r="UWB15" s="314"/>
      <c r="UWC15" s="314"/>
      <c r="UWD15" s="314"/>
      <c r="UWE15" s="314"/>
      <c r="UWF15" s="314"/>
      <c r="UWG15" s="314"/>
      <c r="UWH15" s="314"/>
      <c r="UWI15" s="314"/>
      <c r="UWJ15" s="314"/>
      <c r="UWK15" s="314"/>
      <c r="UWL15" s="314"/>
      <c r="UWM15" s="314"/>
      <c r="UWN15" s="314"/>
      <c r="UWO15" s="314"/>
      <c r="UWP15" s="314"/>
      <c r="UWQ15" s="314"/>
      <c r="UWR15" s="314"/>
      <c r="UWS15" s="314"/>
      <c r="UWT15" s="314"/>
      <c r="UWU15" s="314"/>
      <c r="UWV15" s="314"/>
      <c r="UWW15" s="314"/>
      <c r="UWX15" s="314"/>
      <c r="UWY15" s="314"/>
      <c r="UWZ15" s="314"/>
      <c r="UXA15" s="314"/>
      <c r="UXB15" s="314"/>
      <c r="UXC15" s="314"/>
      <c r="UXD15" s="314"/>
      <c r="UXE15" s="314"/>
      <c r="UXF15" s="314"/>
      <c r="UXG15" s="314"/>
      <c r="UXH15" s="314"/>
      <c r="UXI15" s="314"/>
      <c r="UXJ15" s="314"/>
      <c r="UXK15" s="314"/>
      <c r="UXL15" s="314"/>
      <c r="UXM15" s="314"/>
      <c r="UXN15" s="314"/>
      <c r="UXO15" s="314"/>
      <c r="UXP15" s="314"/>
      <c r="UXQ15" s="314"/>
      <c r="UXR15" s="314"/>
      <c r="UXS15" s="314"/>
      <c r="UXT15" s="314"/>
      <c r="UXU15" s="314"/>
      <c r="UXV15" s="314"/>
      <c r="UXW15" s="314"/>
      <c r="UXX15" s="314"/>
      <c r="UXY15" s="314"/>
      <c r="UXZ15" s="314"/>
      <c r="UYA15" s="314"/>
      <c r="UYB15" s="314"/>
      <c r="UYC15" s="314"/>
      <c r="UYD15" s="314"/>
      <c r="UYE15" s="314"/>
      <c r="UYF15" s="314"/>
      <c r="UYG15" s="314"/>
      <c r="UYH15" s="314"/>
      <c r="UYI15" s="314"/>
      <c r="UYJ15" s="314"/>
      <c r="UYK15" s="314"/>
      <c r="UYL15" s="314"/>
      <c r="UYM15" s="314"/>
      <c r="UYN15" s="314"/>
      <c r="UYO15" s="314"/>
      <c r="UYP15" s="314"/>
      <c r="UYQ15" s="314"/>
      <c r="UYR15" s="314"/>
      <c r="UYS15" s="314"/>
      <c r="UYT15" s="314"/>
      <c r="UYU15" s="314"/>
      <c r="UYV15" s="314"/>
      <c r="UYW15" s="314"/>
      <c r="UYX15" s="314"/>
      <c r="UYY15" s="314"/>
      <c r="UYZ15" s="314"/>
      <c r="UZA15" s="314"/>
      <c r="UZB15" s="314"/>
      <c r="UZC15" s="314"/>
      <c r="UZD15" s="314"/>
      <c r="UZE15" s="314"/>
      <c r="UZF15" s="314"/>
      <c r="UZG15" s="314"/>
      <c r="UZH15" s="314"/>
      <c r="UZI15" s="314"/>
      <c r="UZJ15" s="314"/>
      <c r="UZK15" s="314"/>
      <c r="UZL15" s="314"/>
      <c r="UZM15" s="314"/>
      <c r="UZN15" s="314"/>
      <c r="UZO15" s="314"/>
      <c r="UZP15" s="314"/>
      <c r="UZQ15" s="314"/>
      <c r="UZR15" s="314"/>
      <c r="UZS15" s="314"/>
      <c r="UZT15" s="314"/>
      <c r="UZU15" s="314"/>
      <c r="UZV15" s="314"/>
      <c r="UZW15" s="314"/>
      <c r="UZX15" s="314"/>
      <c r="UZY15" s="314"/>
      <c r="UZZ15" s="314"/>
      <c r="VAA15" s="314"/>
      <c r="VAB15" s="314"/>
      <c r="VAC15" s="314"/>
      <c r="VAD15" s="314"/>
      <c r="VAE15" s="314"/>
      <c r="VAF15" s="314"/>
      <c r="VAG15" s="314"/>
      <c r="VAH15" s="314"/>
      <c r="VAI15" s="314"/>
      <c r="VAJ15" s="314"/>
      <c r="VAK15" s="314"/>
      <c r="VAL15" s="314"/>
      <c r="VAM15" s="314"/>
      <c r="VAN15" s="314"/>
      <c r="VAO15" s="314"/>
      <c r="VAP15" s="314"/>
      <c r="VAQ15" s="314"/>
      <c r="VAR15" s="314"/>
      <c r="VAS15" s="314"/>
      <c r="VAT15" s="314"/>
      <c r="VAU15" s="314"/>
      <c r="VAV15" s="314"/>
      <c r="VAW15" s="314"/>
      <c r="VAX15" s="314"/>
      <c r="VAY15" s="314"/>
      <c r="VAZ15" s="314"/>
      <c r="VBA15" s="314"/>
      <c r="VBB15" s="314"/>
      <c r="VBC15" s="314"/>
      <c r="VBD15" s="314"/>
      <c r="VBE15" s="314"/>
      <c r="VBF15" s="314"/>
      <c r="VBG15" s="314"/>
      <c r="VBH15" s="314"/>
      <c r="VBI15" s="314"/>
      <c r="VBJ15" s="314"/>
      <c r="VBK15" s="314"/>
      <c r="VBL15" s="314"/>
      <c r="VBM15" s="314"/>
      <c r="VBN15" s="314"/>
      <c r="VBO15" s="314"/>
      <c r="VBP15" s="314"/>
      <c r="VBQ15" s="314"/>
      <c r="VBR15" s="314"/>
      <c r="VBS15" s="314"/>
      <c r="VBT15" s="314"/>
      <c r="VBU15" s="314"/>
      <c r="VBV15" s="314"/>
      <c r="VBW15" s="314"/>
      <c r="VBX15" s="314"/>
      <c r="VBY15" s="314"/>
      <c r="VBZ15" s="314"/>
      <c r="VCA15" s="314"/>
      <c r="VCB15" s="314"/>
      <c r="VCC15" s="314"/>
      <c r="VCD15" s="314"/>
      <c r="VCE15" s="314"/>
      <c r="VCF15" s="314"/>
      <c r="VCG15" s="314"/>
      <c r="VCH15" s="314"/>
      <c r="VCI15" s="314"/>
      <c r="VCJ15" s="314"/>
      <c r="VCK15" s="314"/>
      <c r="VCL15" s="314"/>
      <c r="VCM15" s="314"/>
      <c r="VCN15" s="314"/>
      <c r="VCO15" s="314"/>
      <c r="VCP15" s="314"/>
      <c r="VCQ15" s="314"/>
      <c r="VCR15" s="314"/>
      <c r="VCS15" s="314"/>
      <c r="VCT15" s="314"/>
      <c r="VCU15" s="314"/>
      <c r="VCV15" s="314"/>
      <c r="VCW15" s="314"/>
      <c r="VCX15" s="314"/>
      <c r="VCY15" s="314"/>
      <c r="VCZ15" s="314"/>
      <c r="VDA15" s="314"/>
      <c r="VDB15" s="314"/>
      <c r="VDC15" s="314"/>
      <c r="VDD15" s="314"/>
      <c r="VDE15" s="314"/>
      <c r="VDF15" s="314"/>
      <c r="VDG15" s="314"/>
      <c r="VDH15" s="314"/>
      <c r="VDI15" s="314"/>
      <c r="VDJ15" s="314"/>
      <c r="VDK15" s="314"/>
      <c r="VDL15" s="314"/>
      <c r="VDM15" s="314"/>
      <c r="VDN15" s="314"/>
      <c r="VDO15" s="314"/>
      <c r="VDP15" s="314"/>
      <c r="VDQ15" s="314"/>
      <c r="VDR15" s="314"/>
      <c r="VDS15" s="314"/>
      <c r="VDT15" s="314"/>
      <c r="VDU15" s="314"/>
      <c r="VDV15" s="314"/>
      <c r="VDW15" s="314"/>
      <c r="VDX15" s="314"/>
      <c r="VDY15" s="314"/>
      <c r="VDZ15" s="314"/>
      <c r="VEA15" s="314"/>
      <c r="VEB15" s="314"/>
      <c r="VEC15" s="314"/>
      <c r="VED15" s="314"/>
      <c r="VEE15" s="314"/>
      <c r="VEF15" s="314"/>
      <c r="VEG15" s="314"/>
      <c r="VEH15" s="314"/>
      <c r="VEI15" s="314"/>
      <c r="VEJ15" s="314"/>
      <c r="VEK15" s="314"/>
      <c r="VEL15" s="314"/>
      <c r="VEM15" s="314"/>
      <c r="VEN15" s="314"/>
      <c r="VEO15" s="314"/>
      <c r="VEP15" s="314"/>
      <c r="VEQ15" s="314"/>
      <c r="VER15" s="314"/>
      <c r="VES15" s="314"/>
      <c r="VET15" s="314"/>
      <c r="VEU15" s="314"/>
      <c r="VEV15" s="314"/>
      <c r="VEW15" s="314"/>
      <c r="VEX15" s="314"/>
      <c r="VEY15" s="314"/>
      <c r="VEZ15" s="314"/>
      <c r="VFA15" s="314"/>
      <c r="VFB15" s="314"/>
      <c r="VFC15" s="314"/>
      <c r="VFD15" s="314"/>
      <c r="VFE15" s="314"/>
      <c r="VFF15" s="314"/>
      <c r="VFG15" s="314"/>
      <c r="VFH15" s="314"/>
      <c r="VFI15" s="314"/>
      <c r="VFJ15" s="314"/>
      <c r="VFK15" s="314"/>
      <c r="VFL15" s="314"/>
      <c r="VFM15" s="314"/>
      <c r="VFN15" s="314"/>
      <c r="VFO15" s="314"/>
      <c r="VFP15" s="314"/>
      <c r="VFQ15" s="314"/>
      <c r="VFR15" s="314"/>
      <c r="VFS15" s="314"/>
      <c r="VFT15" s="314"/>
      <c r="VFU15" s="314"/>
      <c r="VFV15" s="314"/>
      <c r="VFW15" s="314"/>
      <c r="VFX15" s="314"/>
      <c r="VFY15" s="314"/>
      <c r="VFZ15" s="314"/>
      <c r="VGA15" s="314"/>
      <c r="VGB15" s="314"/>
      <c r="VGC15" s="314"/>
      <c r="VGD15" s="314"/>
      <c r="VGE15" s="314"/>
      <c r="VGF15" s="314"/>
      <c r="VGG15" s="314"/>
      <c r="VGH15" s="314"/>
      <c r="VGI15" s="314"/>
      <c r="VGJ15" s="314"/>
      <c r="VGK15" s="314"/>
      <c r="VGL15" s="314"/>
      <c r="VGM15" s="314"/>
      <c r="VGN15" s="314"/>
      <c r="VGO15" s="314"/>
      <c r="VGP15" s="314"/>
      <c r="VGQ15" s="314"/>
      <c r="VGR15" s="314"/>
      <c r="VGS15" s="314"/>
      <c r="VGT15" s="314"/>
      <c r="VGU15" s="314"/>
      <c r="VGV15" s="314"/>
      <c r="VGW15" s="314"/>
      <c r="VGX15" s="314"/>
      <c r="VGY15" s="314"/>
      <c r="VGZ15" s="314"/>
      <c r="VHA15" s="314"/>
      <c r="VHB15" s="314"/>
      <c r="VHC15" s="314"/>
      <c r="VHD15" s="314"/>
      <c r="VHE15" s="314"/>
      <c r="VHF15" s="314"/>
      <c r="VHG15" s="314"/>
      <c r="VHH15" s="314"/>
      <c r="VHI15" s="314"/>
      <c r="VHJ15" s="314"/>
      <c r="VHK15" s="314"/>
      <c r="VHL15" s="314"/>
      <c r="VHM15" s="314"/>
      <c r="VHN15" s="314"/>
      <c r="VHO15" s="314"/>
      <c r="VHP15" s="314"/>
      <c r="VHQ15" s="314"/>
      <c r="VHR15" s="314"/>
      <c r="VHS15" s="314"/>
      <c r="VHT15" s="314"/>
      <c r="VHU15" s="314"/>
      <c r="VHV15" s="314"/>
      <c r="VHW15" s="314"/>
      <c r="VHX15" s="314"/>
      <c r="VHY15" s="314"/>
      <c r="VHZ15" s="314"/>
      <c r="VIA15" s="314"/>
      <c r="VIB15" s="314"/>
      <c r="VIC15" s="314"/>
      <c r="VID15" s="314"/>
      <c r="VIE15" s="314"/>
      <c r="VIF15" s="314"/>
      <c r="VIG15" s="314"/>
      <c r="VIH15" s="314"/>
      <c r="VII15" s="314"/>
      <c r="VIJ15" s="314"/>
      <c r="VIK15" s="314"/>
      <c r="VIL15" s="314"/>
      <c r="VIM15" s="314"/>
      <c r="VIN15" s="314"/>
      <c r="VIO15" s="314"/>
      <c r="VIP15" s="314"/>
      <c r="VIQ15" s="314"/>
      <c r="VIR15" s="314"/>
      <c r="VIS15" s="314"/>
      <c r="VIT15" s="314"/>
      <c r="VIU15" s="314"/>
      <c r="VIV15" s="314"/>
      <c r="VIW15" s="314"/>
      <c r="VIX15" s="314"/>
      <c r="VIY15" s="314"/>
      <c r="VIZ15" s="314"/>
      <c r="VJA15" s="314"/>
      <c r="VJB15" s="314"/>
      <c r="VJC15" s="314"/>
      <c r="VJD15" s="314"/>
      <c r="VJE15" s="314"/>
      <c r="VJF15" s="314"/>
      <c r="VJG15" s="314"/>
      <c r="VJH15" s="314"/>
      <c r="VJI15" s="314"/>
      <c r="VJJ15" s="314"/>
      <c r="VJK15" s="314"/>
      <c r="VJL15" s="314"/>
      <c r="VJM15" s="314"/>
      <c r="VJN15" s="314"/>
      <c r="VJO15" s="314"/>
      <c r="VJP15" s="314"/>
      <c r="VJQ15" s="314"/>
      <c r="VJR15" s="314"/>
      <c r="VJS15" s="314"/>
      <c r="VJT15" s="314"/>
      <c r="VJU15" s="314"/>
      <c r="VJV15" s="314"/>
      <c r="VJW15" s="314"/>
      <c r="VJX15" s="314"/>
      <c r="VJY15" s="314"/>
      <c r="VJZ15" s="314"/>
      <c r="VKA15" s="314"/>
      <c r="VKB15" s="314"/>
      <c r="VKC15" s="314"/>
      <c r="VKD15" s="314"/>
      <c r="VKE15" s="314"/>
      <c r="VKF15" s="314"/>
      <c r="VKG15" s="314"/>
      <c r="VKH15" s="314"/>
      <c r="VKI15" s="314"/>
      <c r="VKJ15" s="314"/>
      <c r="VKK15" s="314"/>
      <c r="VKL15" s="314"/>
      <c r="VKM15" s="314"/>
      <c r="VKN15" s="314"/>
      <c r="VKO15" s="314"/>
      <c r="VKP15" s="314"/>
      <c r="VKQ15" s="314"/>
      <c r="VKR15" s="314"/>
      <c r="VKS15" s="314"/>
      <c r="VKT15" s="314"/>
      <c r="VKU15" s="314"/>
      <c r="VKV15" s="314"/>
      <c r="VKW15" s="314"/>
      <c r="VKX15" s="314"/>
      <c r="VKY15" s="314"/>
      <c r="VKZ15" s="314"/>
      <c r="VLA15" s="314"/>
      <c r="VLB15" s="314"/>
      <c r="VLC15" s="314"/>
      <c r="VLD15" s="314"/>
      <c r="VLE15" s="314"/>
      <c r="VLF15" s="314"/>
      <c r="VLG15" s="314"/>
      <c r="VLH15" s="314"/>
      <c r="VLI15" s="314"/>
      <c r="VLJ15" s="314"/>
      <c r="VLK15" s="314"/>
      <c r="VLL15" s="314"/>
      <c r="VLM15" s="314"/>
      <c r="VLN15" s="314"/>
      <c r="VLO15" s="314"/>
      <c r="VLP15" s="314"/>
      <c r="VLQ15" s="314"/>
      <c r="VLR15" s="314"/>
      <c r="VLS15" s="314"/>
      <c r="VLT15" s="314"/>
      <c r="VLU15" s="314"/>
      <c r="VLV15" s="314"/>
      <c r="VLW15" s="314"/>
      <c r="VLX15" s="314"/>
      <c r="VLY15" s="314"/>
      <c r="VLZ15" s="314"/>
      <c r="VMA15" s="314"/>
      <c r="VMB15" s="314"/>
      <c r="VMC15" s="314"/>
      <c r="VMD15" s="314"/>
      <c r="VME15" s="314"/>
      <c r="VMF15" s="314"/>
      <c r="VMG15" s="314"/>
      <c r="VMH15" s="314"/>
      <c r="VMI15" s="314"/>
      <c r="VMJ15" s="314"/>
      <c r="VMK15" s="314"/>
      <c r="VML15" s="314"/>
      <c r="VMM15" s="314"/>
      <c r="VMN15" s="314"/>
      <c r="VMO15" s="314"/>
      <c r="VMP15" s="314"/>
      <c r="VMQ15" s="314"/>
      <c r="VMR15" s="314"/>
      <c r="VMS15" s="314"/>
      <c r="VMT15" s="314"/>
      <c r="VMU15" s="314"/>
      <c r="VMV15" s="314"/>
      <c r="VMW15" s="314"/>
      <c r="VMX15" s="314"/>
      <c r="VMY15" s="314"/>
      <c r="VMZ15" s="314"/>
      <c r="VNA15" s="314"/>
      <c r="VNB15" s="314"/>
      <c r="VNC15" s="314"/>
      <c r="VND15" s="314"/>
      <c r="VNE15" s="314"/>
      <c r="VNF15" s="314"/>
      <c r="VNG15" s="314"/>
      <c r="VNH15" s="314"/>
      <c r="VNI15" s="314"/>
      <c r="VNJ15" s="314"/>
      <c r="VNK15" s="314"/>
      <c r="VNL15" s="314"/>
      <c r="VNM15" s="314"/>
      <c r="VNN15" s="314"/>
      <c r="VNO15" s="314"/>
      <c r="VNP15" s="314"/>
      <c r="VNQ15" s="314"/>
      <c r="VNR15" s="314"/>
      <c r="VNS15" s="314"/>
      <c r="VNT15" s="314"/>
      <c r="VNU15" s="314"/>
      <c r="VNV15" s="314"/>
      <c r="VNW15" s="314"/>
      <c r="VNX15" s="314"/>
      <c r="VNY15" s="314"/>
      <c r="VNZ15" s="314"/>
      <c r="VOA15" s="314"/>
      <c r="VOB15" s="314"/>
      <c r="VOC15" s="314"/>
      <c r="VOD15" s="314"/>
      <c r="VOE15" s="314"/>
      <c r="VOF15" s="314"/>
      <c r="VOG15" s="314"/>
      <c r="VOH15" s="314"/>
      <c r="VOI15" s="314"/>
      <c r="VOJ15" s="314"/>
      <c r="VOK15" s="314"/>
      <c r="VOL15" s="314"/>
      <c r="VOM15" s="314"/>
      <c r="VON15" s="314"/>
      <c r="VOO15" s="314"/>
      <c r="VOP15" s="314"/>
      <c r="VOQ15" s="314"/>
      <c r="VOR15" s="314"/>
      <c r="VOS15" s="314"/>
      <c r="VOT15" s="314"/>
      <c r="VOU15" s="314"/>
      <c r="VOV15" s="314"/>
      <c r="VOW15" s="314"/>
      <c r="VOX15" s="314"/>
      <c r="VOY15" s="314"/>
      <c r="VOZ15" s="314"/>
      <c r="VPA15" s="314"/>
      <c r="VPB15" s="314"/>
      <c r="VPC15" s="314"/>
      <c r="VPD15" s="314"/>
      <c r="VPE15" s="314"/>
      <c r="VPF15" s="314"/>
      <c r="VPG15" s="314"/>
      <c r="VPH15" s="314"/>
      <c r="VPI15" s="314"/>
      <c r="VPJ15" s="314"/>
      <c r="VPK15" s="314"/>
      <c r="VPL15" s="314"/>
      <c r="VPM15" s="314"/>
      <c r="VPN15" s="314"/>
      <c r="VPO15" s="314"/>
      <c r="VPP15" s="314"/>
      <c r="VPQ15" s="314"/>
      <c r="VPR15" s="314"/>
      <c r="VPS15" s="314"/>
      <c r="VPT15" s="314"/>
      <c r="VPU15" s="314"/>
      <c r="VPV15" s="314"/>
      <c r="VPW15" s="314"/>
      <c r="VPX15" s="314"/>
      <c r="VPY15" s="314"/>
      <c r="VPZ15" s="314"/>
      <c r="VQA15" s="314"/>
      <c r="VQB15" s="314"/>
      <c r="VQC15" s="314"/>
      <c r="VQD15" s="314"/>
      <c r="VQE15" s="314"/>
      <c r="VQF15" s="314"/>
      <c r="VQG15" s="314"/>
      <c r="VQH15" s="314"/>
      <c r="VQI15" s="314"/>
      <c r="VQJ15" s="314"/>
      <c r="VQK15" s="314"/>
      <c r="VQL15" s="314"/>
      <c r="VQM15" s="314"/>
      <c r="VQN15" s="314"/>
      <c r="VQO15" s="314"/>
      <c r="VQP15" s="314"/>
      <c r="VQQ15" s="314"/>
      <c r="VQR15" s="314"/>
      <c r="VQS15" s="314"/>
      <c r="VQT15" s="314"/>
      <c r="VQU15" s="314"/>
      <c r="VQV15" s="314"/>
      <c r="VQW15" s="314"/>
      <c r="VQX15" s="314"/>
      <c r="VQY15" s="314"/>
      <c r="VQZ15" s="314"/>
      <c r="VRA15" s="314"/>
      <c r="VRB15" s="314"/>
      <c r="VRC15" s="314"/>
      <c r="VRD15" s="314"/>
      <c r="VRE15" s="314"/>
      <c r="VRF15" s="314"/>
      <c r="VRG15" s="314"/>
      <c r="VRH15" s="314"/>
      <c r="VRI15" s="314"/>
      <c r="VRJ15" s="314"/>
      <c r="VRK15" s="314"/>
      <c r="VRL15" s="314"/>
      <c r="VRM15" s="314"/>
      <c r="VRN15" s="314"/>
      <c r="VRO15" s="314"/>
      <c r="VRP15" s="314"/>
      <c r="VRQ15" s="314"/>
      <c r="VRR15" s="314"/>
      <c r="VRS15" s="314"/>
      <c r="VRT15" s="314"/>
      <c r="VRU15" s="314"/>
      <c r="VRV15" s="314"/>
      <c r="VRW15" s="314"/>
      <c r="VRX15" s="314"/>
      <c r="VRY15" s="314"/>
      <c r="VRZ15" s="314"/>
      <c r="VSA15" s="314"/>
      <c r="VSB15" s="314"/>
      <c r="VSC15" s="314"/>
      <c r="VSD15" s="314"/>
      <c r="VSE15" s="314"/>
      <c r="VSF15" s="314"/>
      <c r="VSG15" s="314"/>
      <c r="VSH15" s="314"/>
      <c r="VSI15" s="314"/>
      <c r="VSJ15" s="314"/>
      <c r="VSK15" s="314"/>
      <c r="VSL15" s="314"/>
      <c r="VSM15" s="314"/>
      <c r="VSN15" s="314"/>
      <c r="VSO15" s="314"/>
      <c r="VSP15" s="314"/>
      <c r="VSQ15" s="314"/>
      <c r="VSR15" s="314"/>
      <c r="VSS15" s="314"/>
      <c r="VST15" s="314"/>
      <c r="VSU15" s="314"/>
      <c r="VSV15" s="314"/>
      <c r="VSW15" s="314"/>
      <c r="VSX15" s="314"/>
      <c r="VSY15" s="314"/>
      <c r="VSZ15" s="314"/>
      <c r="VTA15" s="314"/>
      <c r="VTB15" s="314"/>
      <c r="VTC15" s="314"/>
      <c r="VTD15" s="314"/>
      <c r="VTE15" s="314"/>
      <c r="VTF15" s="314"/>
      <c r="VTG15" s="314"/>
      <c r="VTH15" s="314"/>
      <c r="VTI15" s="314"/>
      <c r="VTJ15" s="314"/>
      <c r="VTK15" s="314"/>
      <c r="VTL15" s="314"/>
      <c r="VTM15" s="314"/>
      <c r="VTN15" s="314"/>
      <c r="VTO15" s="314"/>
      <c r="VTP15" s="314"/>
      <c r="VTQ15" s="314"/>
      <c r="VTR15" s="314"/>
      <c r="VTS15" s="314"/>
      <c r="VTT15" s="314"/>
      <c r="VTU15" s="314"/>
      <c r="VTV15" s="314"/>
      <c r="VTW15" s="314"/>
      <c r="VTX15" s="314"/>
      <c r="VTY15" s="314"/>
      <c r="VTZ15" s="314"/>
      <c r="VUA15" s="314"/>
      <c r="VUB15" s="314"/>
      <c r="VUC15" s="314"/>
      <c r="VUD15" s="314"/>
      <c r="VUE15" s="314"/>
      <c r="VUF15" s="314"/>
      <c r="VUG15" s="314"/>
      <c r="VUH15" s="314"/>
      <c r="VUI15" s="314"/>
      <c r="VUJ15" s="314"/>
      <c r="VUK15" s="314"/>
      <c r="VUL15" s="314"/>
      <c r="VUM15" s="314"/>
      <c r="VUN15" s="314"/>
      <c r="VUO15" s="314"/>
      <c r="VUP15" s="314"/>
      <c r="VUQ15" s="314"/>
      <c r="VUR15" s="314"/>
      <c r="VUS15" s="314"/>
      <c r="VUT15" s="314"/>
      <c r="VUU15" s="314"/>
      <c r="VUV15" s="314"/>
      <c r="VUW15" s="314"/>
      <c r="VUX15" s="314"/>
      <c r="VUY15" s="314"/>
      <c r="VUZ15" s="314"/>
      <c r="VVA15" s="314"/>
      <c r="VVB15" s="314"/>
      <c r="VVC15" s="314"/>
      <c r="VVD15" s="314"/>
      <c r="VVE15" s="314"/>
      <c r="VVF15" s="314"/>
      <c r="VVG15" s="314"/>
      <c r="VVH15" s="314"/>
      <c r="VVI15" s="314"/>
      <c r="VVJ15" s="314"/>
      <c r="VVK15" s="314"/>
      <c r="VVL15" s="314"/>
      <c r="VVM15" s="314"/>
      <c r="VVN15" s="314"/>
      <c r="VVO15" s="314"/>
      <c r="VVP15" s="314"/>
      <c r="VVQ15" s="314"/>
      <c r="VVR15" s="314"/>
      <c r="VVS15" s="314"/>
      <c r="VVT15" s="314"/>
      <c r="VVU15" s="314"/>
      <c r="VVV15" s="314"/>
      <c r="VVW15" s="314"/>
      <c r="VVX15" s="314"/>
      <c r="VVY15" s="314"/>
      <c r="VVZ15" s="314"/>
      <c r="VWA15" s="314"/>
      <c r="VWB15" s="314"/>
      <c r="VWC15" s="314"/>
      <c r="VWD15" s="314"/>
      <c r="VWE15" s="314"/>
      <c r="VWF15" s="314"/>
      <c r="VWG15" s="314"/>
      <c r="VWH15" s="314"/>
      <c r="VWI15" s="314"/>
      <c r="VWJ15" s="314"/>
      <c r="VWK15" s="314"/>
      <c r="VWL15" s="314"/>
      <c r="VWM15" s="314"/>
      <c r="VWN15" s="314"/>
      <c r="VWO15" s="314"/>
      <c r="VWP15" s="314"/>
      <c r="VWQ15" s="314"/>
      <c r="VWR15" s="314"/>
      <c r="VWS15" s="314"/>
      <c r="VWT15" s="314"/>
      <c r="VWU15" s="314"/>
      <c r="VWV15" s="314"/>
      <c r="VWW15" s="314"/>
      <c r="VWX15" s="314"/>
      <c r="VWY15" s="314"/>
      <c r="VWZ15" s="314"/>
      <c r="VXA15" s="314"/>
      <c r="VXB15" s="314"/>
      <c r="VXC15" s="314"/>
      <c r="VXD15" s="314"/>
      <c r="VXE15" s="314"/>
      <c r="VXF15" s="314"/>
      <c r="VXG15" s="314"/>
      <c r="VXH15" s="314"/>
      <c r="VXI15" s="314"/>
      <c r="VXJ15" s="314"/>
      <c r="VXK15" s="314"/>
      <c r="VXL15" s="314"/>
      <c r="VXM15" s="314"/>
      <c r="VXN15" s="314"/>
      <c r="VXO15" s="314"/>
      <c r="VXP15" s="314"/>
      <c r="VXQ15" s="314"/>
      <c r="VXR15" s="314"/>
      <c r="VXS15" s="314"/>
      <c r="VXT15" s="314"/>
      <c r="VXU15" s="314"/>
      <c r="VXV15" s="314"/>
      <c r="VXW15" s="314"/>
      <c r="VXX15" s="314"/>
      <c r="VXY15" s="314"/>
      <c r="VXZ15" s="314"/>
      <c r="VYA15" s="314"/>
      <c r="VYB15" s="314"/>
      <c r="VYC15" s="314"/>
      <c r="VYD15" s="314"/>
      <c r="VYE15" s="314"/>
      <c r="VYF15" s="314"/>
      <c r="VYG15" s="314"/>
      <c r="VYH15" s="314"/>
      <c r="VYI15" s="314"/>
      <c r="VYJ15" s="314"/>
      <c r="VYK15" s="314"/>
      <c r="VYL15" s="314"/>
      <c r="VYM15" s="314"/>
      <c r="VYN15" s="314"/>
      <c r="VYO15" s="314"/>
      <c r="VYP15" s="314"/>
      <c r="VYQ15" s="314"/>
      <c r="VYR15" s="314"/>
      <c r="VYS15" s="314"/>
      <c r="VYT15" s="314"/>
      <c r="VYU15" s="314"/>
      <c r="VYV15" s="314"/>
      <c r="VYW15" s="314"/>
      <c r="VYX15" s="314"/>
      <c r="VYY15" s="314"/>
      <c r="VYZ15" s="314"/>
      <c r="VZA15" s="314"/>
      <c r="VZB15" s="314"/>
      <c r="VZC15" s="314"/>
      <c r="VZD15" s="314"/>
      <c r="VZE15" s="314"/>
      <c r="VZF15" s="314"/>
      <c r="VZG15" s="314"/>
      <c r="VZH15" s="314"/>
      <c r="VZI15" s="314"/>
      <c r="VZJ15" s="314"/>
      <c r="VZK15" s="314"/>
      <c r="VZL15" s="314"/>
      <c r="VZM15" s="314"/>
      <c r="VZN15" s="314"/>
      <c r="VZO15" s="314"/>
      <c r="VZP15" s="314"/>
      <c r="VZQ15" s="314"/>
      <c r="VZR15" s="314"/>
      <c r="VZS15" s="314"/>
      <c r="VZT15" s="314"/>
      <c r="VZU15" s="314"/>
      <c r="VZV15" s="314"/>
      <c r="VZW15" s="314"/>
      <c r="VZX15" s="314"/>
      <c r="VZY15" s="314"/>
      <c r="VZZ15" s="314"/>
      <c r="WAA15" s="314"/>
      <c r="WAB15" s="314"/>
      <c r="WAC15" s="314"/>
      <c r="WAD15" s="314"/>
      <c r="WAE15" s="314"/>
      <c r="WAF15" s="314"/>
      <c r="WAG15" s="314"/>
      <c r="WAH15" s="314"/>
      <c r="WAI15" s="314"/>
      <c r="WAJ15" s="314"/>
      <c r="WAK15" s="314"/>
      <c r="WAL15" s="314"/>
      <c r="WAM15" s="314"/>
      <c r="WAN15" s="314"/>
      <c r="WAO15" s="314"/>
      <c r="WAP15" s="314"/>
      <c r="WAQ15" s="314"/>
      <c r="WAR15" s="314"/>
      <c r="WAS15" s="314"/>
      <c r="WAT15" s="314"/>
      <c r="WAU15" s="314"/>
      <c r="WAV15" s="314"/>
      <c r="WAW15" s="314"/>
      <c r="WAX15" s="314"/>
      <c r="WAY15" s="314"/>
      <c r="WAZ15" s="314"/>
      <c r="WBA15" s="314"/>
      <c r="WBB15" s="314"/>
      <c r="WBC15" s="314"/>
      <c r="WBD15" s="314"/>
      <c r="WBE15" s="314"/>
      <c r="WBF15" s="314"/>
      <c r="WBG15" s="314"/>
      <c r="WBH15" s="314"/>
      <c r="WBI15" s="314"/>
      <c r="WBJ15" s="314"/>
      <c r="WBK15" s="314"/>
      <c r="WBL15" s="314"/>
      <c r="WBM15" s="314"/>
      <c r="WBN15" s="314"/>
      <c r="WBO15" s="314"/>
      <c r="WBP15" s="314"/>
      <c r="WBQ15" s="314"/>
      <c r="WBR15" s="314"/>
      <c r="WBS15" s="314"/>
      <c r="WBT15" s="314"/>
      <c r="WBU15" s="314"/>
      <c r="WBV15" s="314"/>
      <c r="WBW15" s="314"/>
      <c r="WBX15" s="314"/>
      <c r="WBY15" s="314"/>
      <c r="WBZ15" s="314"/>
      <c r="WCA15" s="314"/>
      <c r="WCB15" s="314"/>
      <c r="WCC15" s="314"/>
      <c r="WCD15" s="314"/>
      <c r="WCE15" s="314"/>
      <c r="WCF15" s="314"/>
      <c r="WCG15" s="314"/>
      <c r="WCH15" s="314"/>
      <c r="WCI15" s="314"/>
      <c r="WCJ15" s="314"/>
      <c r="WCK15" s="314"/>
      <c r="WCL15" s="314"/>
      <c r="WCM15" s="314"/>
      <c r="WCN15" s="314"/>
      <c r="WCO15" s="314"/>
      <c r="WCP15" s="314"/>
      <c r="WCQ15" s="314"/>
      <c r="WCR15" s="314"/>
      <c r="WCS15" s="314"/>
      <c r="WCT15" s="314"/>
      <c r="WCU15" s="314"/>
      <c r="WCV15" s="314"/>
      <c r="WCW15" s="314"/>
      <c r="WCX15" s="314"/>
      <c r="WCY15" s="314"/>
      <c r="WCZ15" s="314"/>
      <c r="WDA15" s="314"/>
      <c r="WDB15" s="314"/>
      <c r="WDC15" s="314"/>
      <c r="WDD15" s="314"/>
      <c r="WDE15" s="314"/>
      <c r="WDF15" s="314"/>
      <c r="WDG15" s="314"/>
      <c r="WDH15" s="314"/>
      <c r="WDI15" s="314"/>
      <c r="WDJ15" s="314"/>
      <c r="WDK15" s="314"/>
      <c r="WDL15" s="314"/>
      <c r="WDM15" s="314"/>
      <c r="WDN15" s="314"/>
      <c r="WDO15" s="314"/>
      <c r="WDP15" s="314"/>
      <c r="WDQ15" s="314"/>
      <c r="WDR15" s="314"/>
      <c r="WDS15" s="314"/>
      <c r="WDT15" s="314"/>
      <c r="WDU15" s="314"/>
      <c r="WDV15" s="314"/>
      <c r="WDW15" s="314"/>
      <c r="WDX15" s="314"/>
      <c r="WDY15" s="314"/>
      <c r="WDZ15" s="314"/>
      <c r="WEA15" s="314"/>
      <c r="WEB15" s="314"/>
      <c r="WEC15" s="314"/>
      <c r="WED15" s="314"/>
      <c r="WEE15" s="314"/>
      <c r="WEF15" s="314"/>
      <c r="WEG15" s="314"/>
      <c r="WEH15" s="314"/>
      <c r="WEI15" s="314"/>
      <c r="WEJ15" s="314"/>
      <c r="WEK15" s="314"/>
      <c r="WEL15" s="314"/>
      <c r="WEM15" s="314"/>
      <c r="WEN15" s="314"/>
      <c r="WEO15" s="314"/>
      <c r="WEP15" s="314"/>
      <c r="WEQ15" s="314"/>
      <c r="WER15" s="314"/>
      <c r="WES15" s="314"/>
      <c r="WET15" s="314"/>
      <c r="WEU15" s="314"/>
      <c r="WEV15" s="314"/>
      <c r="WEW15" s="314"/>
      <c r="WEX15" s="314"/>
      <c r="WEY15" s="314"/>
      <c r="WEZ15" s="314"/>
      <c r="WFA15" s="314"/>
      <c r="WFB15" s="314"/>
      <c r="WFC15" s="314"/>
      <c r="WFD15" s="314"/>
      <c r="WFE15" s="314"/>
      <c r="WFF15" s="314"/>
      <c r="WFG15" s="314"/>
      <c r="WFH15" s="314"/>
      <c r="WFI15" s="314"/>
      <c r="WFJ15" s="314"/>
      <c r="WFK15" s="314"/>
      <c r="WFL15" s="314"/>
      <c r="WFM15" s="314"/>
      <c r="WFN15" s="314"/>
      <c r="WFO15" s="314"/>
      <c r="WFP15" s="314"/>
      <c r="WFQ15" s="314"/>
      <c r="WFR15" s="314"/>
      <c r="WFS15" s="314"/>
      <c r="WFT15" s="314"/>
      <c r="WFU15" s="314"/>
      <c r="WFV15" s="314"/>
      <c r="WFW15" s="314"/>
      <c r="WFX15" s="314"/>
      <c r="WFY15" s="314"/>
      <c r="WFZ15" s="314"/>
      <c r="WGA15" s="314"/>
      <c r="WGB15" s="314"/>
      <c r="WGC15" s="314"/>
      <c r="WGD15" s="314"/>
      <c r="WGE15" s="314"/>
      <c r="WGF15" s="314"/>
      <c r="WGG15" s="314"/>
      <c r="WGH15" s="314"/>
      <c r="WGI15" s="314"/>
      <c r="WGJ15" s="314"/>
      <c r="WGK15" s="314"/>
      <c r="WGL15" s="314"/>
      <c r="WGM15" s="314"/>
      <c r="WGN15" s="314"/>
      <c r="WGO15" s="314"/>
      <c r="WGP15" s="314"/>
      <c r="WGQ15" s="314"/>
      <c r="WGR15" s="314"/>
      <c r="WGS15" s="314"/>
      <c r="WGT15" s="314"/>
      <c r="WGU15" s="314"/>
      <c r="WGV15" s="314"/>
      <c r="WGW15" s="314"/>
      <c r="WGX15" s="314"/>
      <c r="WGY15" s="314"/>
      <c r="WGZ15" s="314"/>
      <c r="WHA15" s="314"/>
      <c r="WHB15" s="314"/>
      <c r="WHC15" s="314"/>
      <c r="WHD15" s="314"/>
      <c r="WHE15" s="314"/>
      <c r="WHF15" s="314"/>
      <c r="WHG15" s="314"/>
      <c r="WHH15" s="314"/>
      <c r="WHI15" s="314"/>
      <c r="WHJ15" s="314"/>
      <c r="WHK15" s="314"/>
      <c r="WHL15" s="314"/>
      <c r="WHM15" s="314"/>
      <c r="WHN15" s="314"/>
      <c r="WHO15" s="314"/>
      <c r="WHP15" s="314"/>
      <c r="WHQ15" s="314"/>
      <c r="WHR15" s="314"/>
      <c r="WHS15" s="314"/>
      <c r="WHT15" s="314"/>
      <c r="WHU15" s="314"/>
      <c r="WHV15" s="314"/>
      <c r="WHW15" s="314"/>
      <c r="WHX15" s="314"/>
      <c r="WHY15" s="314"/>
      <c r="WHZ15" s="314"/>
      <c r="WIA15" s="314"/>
      <c r="WIB15" s="314"/>
      <c r="WIC15" s="314"/>
      <c r="WID15" s="314"/>
      <c r="WIE15" s="314"/>
      <c r="WIF15" s="314"/>
      <c r="WIG15" s="314"/>
      <c r="WIH15" s="314"/>
      <c r="WII15" s="314"/>
      <c r="WIJ15" s="314"/>
      <c r="WIK15" s="314"/>
      <c r="WIL15" s="314"/>
      <c r="WIM15" s="314"/>
      <c r="WIN15" s="314"/>
      <c r="WIO15" s="314"/>
      <c r="WIP15" s="314"/>
      <c r="WIQ15" s="314"/>
      <c r="WIR15" s="314"/>
      <c r="WIS15" s="314"/>
      <c r="WIT15" s="314"/>
      <c r="WIU15" s="314"/>
      <c r="WIV15" s="314"/>
      <c r="WIW15" s="314"/>
      <c r="WIX15" s="314"/>
      <c r="WIY15" s="314"/>
      <c r="WIZ15" s="314"/>
      <c r="WJA15" s="314"/>
      <c r="WJB15" s="314"/>
      <c r="WJC15" s="314"/>
      <c r="WJD15" s="314"/>
      <c r="WJE15" s="314"/>
      <c r="WJF15" s="314"/>
      <c r="WJG15" s="314"/>
      <c r="WJH15" s="314"/>
      <c r="WJI15" s="314"/>
      <c r="WJJ15" s="314"/>
      <c r="WJK15" s="314"/>
      <c r="WJL15" s="314"/>
      <c r="WJM15" s="314"/>
      <c r="WJN15" s="314"/>
      <c r="WJO15" s="314"/>
      <c r="WJP15" s="314"/>
      <c r="WJQ15" s="314"/>
      <c r="WJR15" s="314"/>
      <c r="WJS15" s="314"/>
      <c r="WJT15" s="314"/>
      <c r="WJU15" s="314"/>
      <c r="WJV15" s="314"/>
      <c r="WJW15" s="314"/>
      <c r="WJX15" s="314"/>
      <c r="WJY15" s="314"/>
      <c r="WJZ15" s="314"/>
      <c r="WKA15" s="314"/>
      <c r="WKB15" s="314"/>
      <c r="WKC15" s="314"/>
      <c r="WKD15" s="314"/>
      <c r="WKE15" s="314"/>
      <c r="WKF15" s="314"/>
      <c r="WKG15" s="314"/>
      <c r="WKH15" s="314"/>
      <c r="WKI15" s="314"/>
      <c r="WKJ15" s="314"/>
      <c r="WKK15" s="314"/>
      <c r="WKL15" s="314"/>
      <c r="WKM15" s="314"/>
      <c r="WKN15" s="314"/>
      <c r="WKO15" s="314"/>
      <c r="WKP15" s="314"/>
      <c r="WKQ15" s="314"/>
      <c r="WKR15" s="314"/>
      <c r="WKS15" s="314"/>
      <c r="WKT15" s="314"/>
      <c r="WKU15" s="314"/>
      <c r="WKV15" s="314"/>
      <c r="WKW15" s="314"/>
      <c r="WKX15" s="314"/>
      <c r="WKY15" s="314"/>
      <c r="WKZ15" s="314"/>
      <c r="WLA15" s="314"/>
      <c r="WLB15" s="314"/>
      <c r="WLC15" s="314"/>
      <c r="WLD15" s="314"/>
      <c r="WLE15" s="314"/>
      <c r="WLF15" s="314"/>
      <c r="WLG15" s="314"/>
      <c r="WLH15" s="314"/>
      <c r="WLI15" s="314"/>
      <c r="WLJ15" s="314"/>
      <c r="WLK15" s="314"/>
      <c r="WLL15" s="314"/>
      <c r="WLM15" s="314"/>
      <c r="WLN15" s="314"/>
      <c r="WLO15" s="314"/>
      <c r="WLP15" s="314"/>
      <c r="WLQ15" s="314"/>
      <c r="WLR15" s="314"/>
      <c r="WLS15" s="314"/>
      <c r="WLT15" s="314"/>
      <c r="WLU15" s="314"/>
      <c r="WLV15" s="314"/>
      <c r="WLW15" s="314"/>
      <c r="WLX15" s="314"/>
      <c r="WLY15" s="314"/>
      <c r="WLZ15" s="314"/>
      <c r="WMA15" s="314"/>
      <c r="WMB15" s="314"/>
      <c r="WMC15" s="314"/>
      <c r="WMD15" s="314"/>
      <c r="WME15" s="314"/>
      <c r="WMF15" s="314"/>
      <c r="WMG15" s="314"/>
      <c r="WMH15" s="314"/>
      <c r="WMI15" s="314"/>
      <c r="WMJ15" s="314"/>
      <c r="WMK15" s="314"/>
      <c r="WML15" s="314"/>
      <c r="WMM15" s="314"/>
      <c r="WMN15" s="314"/>
      <c r="WMO15" s="314"/>
      <c r="WMP15" s="314"/>
      <c r="WMQ15" s="314"/>
      <c r="WMR15" s="314"/>
      <c r="WMS15" s="314"/>
      <c r="WMT15" s="314"/>
      <c r="WMU15" s="314"/>
      <c r="WMV15" s="314"/>
      <c r="WMW15" s="314"/>
      <c r="WMX15" s="314"/>
      <c r="WMY15" s="314"/>
      <c r="WMZ15" s="314"/>
      <c r="WNA15" s="314"/>
      <c r="WNB15" s="314"/>
      <c r="WNC15" s="314"/>
      <c r="WND15" s="314"/>
      <c r="WNE15" s="314"/>
      <c r="WNF15" s="314"/>
      <c r="WNG15" s="314"/>
      <c r="WNH15" s="314"/>
      <c r="WNI15" s="314"/>
      <c r="WNJ15" s="314"/>
      <c r="WNK15" s="314"/>
      <c r="WNL15" s="314"/>
      <c r="WNM15" s="314"/>
      <c r="WNN15" s="314"/>
      <c r="WNO15" s="314"/>
      <c r="WNP15" s="314"/>
      <c r="WNQ15" s="314"/>
      <c r="WNR15" s="314"/>
      <c r="WNS15" s="314"/>
      <c r="WNT15" s="314"/>
      <c r="WNU15" s="314"/>
      <c r="WNV15" s="314"/>
      <c r="WNW15" s="314"/>
      <c r="WNX15" s="314"/>
      <c r="WNY15" s="314"/>
      <c r="WNZ15" s="314"/>
      <c r="WOA15" s="314"/>
      <c r="WOB15" s="314"/>
      <c r="WOC15" s="314"/>
      <c r="WOD15" s="314"/>
      <c r="WOE15" s="314"/>
      <c r="WOF15" s="314"/>
      <c r="WOG15" s="314"/>
      <c r="WOH15" s="314"/>
      <c r="WOI15" s="314"/>
      <c r="WOJ15" s="314"/>
      <c r="WOK15" s="314"/>
      <c r="WOL15" s="314"/>
      <c r="WOM15" s="314"/>
      <c r="WON15" s="314"/>
      <c r="WOO15" s="314"/>
      <c r="WOP15" s="314"/>
      <c r="WOQ15" s="314"/>
      <c r="WOR15" s="314"/>
      <c r="WOS15" s="314"/>
      <c r="WOT15" s="314"/>
      <c r="WOU15" s="314"/>
      <c r="WOV15" s="314"/>
      <c r="WOW15" s="314"/>
      <c r="WOX15" s="314"/>
      <c r="WOY15" s="314"/>
      <c r="WOZ15" s="314"/>
      <c r="WPA15" s="314"/>
      <c r="WPB15" s="314"/>
      <c r="WPC15" s="314"/>
      <c r="WPD15" s="314"/>
      <c r="WPE15" s="314"/>
      <c r="WPF15" s="314"/>
      <c r="WPG15" s="314"/>
      <c r="WPH15" s="314"/>
      <c r="WPI15" s="314"/>
      <c r="WPJ15" s="314"/>
      <c r="WPK15" s="314"/>
      <c r="WPL15" s="314"/>
      <c r="WPM15" s="314"/>
      <c r="WPN15" s="314"/>
      <c r="WPO15" s="314"/>
      <c r="WPP15" s="314"/>
      <c r="WPQ15" s="314"/>
      <c r="WPR15" s="314"/>
      <c r="WPS15" s="314"/>
      <c r="WPT15" s="314"/>
      <c r="WPU15" s="314"/>
      <c r="WPV15" s="314"/>
      <c r="WPW15" s="314"/>
      <c r="WPX15" s="314"/>
      <c r="WPY15" s="314"/>
      <c r="WPZ15" s="314"/>
      <c r="WQA15" s="314"/>
      <c r="WQB15" s="314"/>
      <c r="WQC15" s="314"/>
      <c r="WQD15" s="314"/>
      <c r="WQE15" s="314"/>
      <c r="WQF15" s="314"/>
      <c r="WQG15" s="314"/>
      <c r="WQH15" s="314"/>
      <c r="WQI15" s="314"/>
      <c r="WQJ15" s="314"/>
      <c r="WQK15" s="314"/>
      <c r="WQL15" s="314"/>
      <c r="WQM15" s="314"/>
      <c r="WQN15" s="314"/>
      <c r="WQO15" s="314"/>
      <c r="WQP15" s="314"/>
      <c r="WQQ15" s="314"/>
      <c r="WQR15" s="314"/>
      <c r="WQS15" s="314"/>
      <c r="WQT15" s="314"/>
      <c r="WQU15" s="314"/>
      <c r="WQV15" s="314"/>
      <c r="WQW15" s="314"/>
      <c r="WQX15" s="314"/>
      <c r="WQY15" s="314"/>
      <c r="WQZ15" s="314"/>
      <c r="WRA15" s="314"/>
      <c r="WRB15" s="314"/>
      <c r="WRC15" s="314"/>
      <c r="WRD15" s="314"/>
      <c r="WRE15" s="314"/>
      <c r="WRF15" s="314"/>
      <c r="WRG15" s="314"/>
      <c r="WRH15" s="314"/>
      <c r="WRI15" s="314"/>
      <c r="WRJ15" s="314"/>
      <c r="WRK15" s="314"/>
      <c r="WRL15" s="314"/>
      <c r="WRM15" s="314"/>
      <c r="WRN15" s="314"/>
      <c r="WRO15" s="314"/>
      <c r="WRP15" s="314"/>
      <c r="WRQ15" s="314"/>
      <c r="WRR15" s="314"/>
      <c r="WRS15" s="314"/>
      <c r="WRT15" s="314"/>
      <c r="WRU15" s="314"/>
      <c r="WRV15" s="314"/>
      <c r="WRW15" s="314"/>
      <c r="WRX15" s="314"/>
      <c r="WRY15" s="314"/>
      <c r="WRZ15" s="314"/>
      <c r="WSA15" s="314"/>
      <c r="WSB15" s="314"/>
      <c r="WSC15" s="314"/>
      <c r="WSD15" s="314"/>
      <c r="WSE15" s="314"/>
      <c r="WSF15" s="314"/>
      <c r="WSG15" s="314"/>
      <c r="WSH15" s="314"/>
      <c r="WSI15" s="314"/>
      <c r="WSJ15" s="314"/>
      <c r="WSK15" s="314"/>
      <c r="WSL15" s="314"/>
      <c r="WSM15" s="314"/>
      <c r="WSN15" s="314"/>
      <c r="WSO15" s="314"/>
      <c r="WSP15" s="314"/>
      <c r="WSQ15" s="314"/>
      <c r="WSR15" s="314"/>
      <c r="WSS15" s="314"/>
      <c r="WST15" s="314"/>
      <c r="WSU15" s="314"/>
      <c r="WSV15" s="314"/>
      <c r="WSW15" s="314"/>
      <c r="WSX15" s="314"/>
      <c r="WSY15" s="314"/>
      <c r="WSZ15" s="314"/>
      <c r="WTA15" s="314"/>
      <c r="WTB15" s="314"/>
      <c r="WTC15" s="314"/>
      <c r="WTD15" s="314"/>
      <c r="WTE15" s="314"/>
      <c r="WTF15" s="314"/>
      <c r="WTG15" s="314"/>
      <c r="WTH15" s="314"/>
      <c r="WTI15" s="314"/>
      <c r="WTJ15" s="314"/>
      <c r="WTK15" s="314"/>
      <c r="WTL15" s="314"/>
      <c r="WTM15" s="314"/>
      <c r="WTN15" s="314"/>
      <c r="WTO15" s="314"/>
      <c r="WTP15" s="314"/>
      <c r="WTQ15" s="314"/>
      <c r="WTR15" s="314"/>
      <c r="WTS15" s="314"/>
      <c r="WTT15" s="314"/>
      <c r="WTU15" s="314"/>
      <c r="WTV15" s="314"/>
      <c r="WTW15" s="314"/>
      <c r="WTX15" s="314"/>
      <c r="WTY15" s="314"/>
      <c r="WTZ15" s="314"/>
      <c r="WUA15" s="314"/>
      <c r="WUB15" s="314"/>
      <c r="WUC15" s="314"/>
      <c r="WUD15" s="314"/>
      <c r="WUE15" s="314"/>
      <c r="WUF15" s="314"/>
      <c r="WUG15" s="314"/>
      <c r="WUH15" s="314"/>
      <c r="WUI15" s="314"/>
      <c r="WUJ15" s="314"/>
      <c r="WUK15" s="314"/>
      <c r="WUL15" s="314"/>
      <c r="WUM15" s="314"/>
      <c r="WUN15" s="314"/>
      <c r="WUO15" s="314"/>
      <c r="WUP15" s="314"/>
      <c r="WUQ15" s="314"/>
      <c r="WUR15" s="314"/>
      <c r="WUS15" s="314"/>
      <c r="WUT15" s="314"/>
      <c r="WUU15" s="314"/>
      <c r="WUV15" s="314"/>
      <c r="WUW15" s="314"/>
      <c r="WUX15" s="314"/>
      <c r="WUY15" s="314"/>
      <c r="WUZ15" s="314"/>
      <c r="WVA15" s="314"/>
      <c r="WVB15" s="314"/>
      <c r="WVC15" s="314"/>
      <c r="WVD15" s="314"/>
      <c r="WVE15" s="314"/>
      <c r="WVF15" s="314"/>
      <c r="WVG15" s="314"/>
      <c r="WVH15" s="314"/>
      <c r="WVI15" s="314"/>
      <c r="WVJ15" s="314"/>
      <c r="WVK15" s="314"/>
      <c r="WVL15" s="314"/>
      <c r="WVM15" s="314"/>
      <c r="WVN15" s="314"/>
      <c r="WVO15" s="314"/>
      <c r="WVP15" s="314"/>
      <c r="WVQ15" s="314"/>
      <c r="WVR15" s="314"/>
      <c r="WVS15" s="314"/>
      <c r="WVT15" s="314"/>
      <c r="WVU15" s="314"/>
      <c r="WVV15" s="314"/>
      <c r="WVW15" s="314"/>
      <c r="WVX15" s="314"/>
      <c r="WVY15" s="314"/>
      <c r="WVZ15" s="314"/>
      <c r="WWA15" s="314"/>
      <c r="WWB15" s="314"/>
      <c r="WWC15" s="314"/>
      <c r="WWD15" s="314"/>
      <c r="WWE15" s="314"/>
      <c r="WWF15" s="314"/>
      <c r="WWG15" s="314"/>
      <c r="WWH15" s="314"/>
      <c r="WWI15" s="314"/>
      <c r="WWJ15" s="314"/>
      <c r="WWK15" s="314"/>
      <c r="WWL15" s="314"/>
      <c r="WWM15" s="314"/>
      <c r="WWN15" s="314"/>
      <c r="WWO15" s="314"/>
      <c r="WWP15" s="314"/>
      <c r="WWQ15" s="314"/>
      <c r="WWR15" s="314"/>
      <c r="WWS15" s="314"/>
      <c r="WWT15" s="314"/>
      <c r="WWU15" s="314"/>
      <c r="WWV15" s="314"/>
      <c r="WWW15" s="314"/>
      <c r="WWX15" s="314"/>
      <c r="WWY15" s="314"/>
      <c r="WWZ15" s="314"/>
      <c r="WXA15" s="314"/>
      <c r="WXB15" s="314"/>
      <c r="WXC15" s="314"/>
      <c r="WXD15" s="314"/>
      <c r="WXE15" s="314"/>
      <c r="WXF15" s="314"/>
      <c r="WXG15" s="314"/>
      <c r="WXH15" s="314"/>
      <c r="WXI15" s="314"/>
      <c r="WXJ15" s="314"/>
      <c r="WXK15" s="314"/>
      <c r="WXL15" s="314"/>
      <c r="WXM15" s="314"/>
      <c r="WXN15" s="314"/>
      <c r="WXO15" s="314"/>
      <c r="WXP15" s="314"/>
      <c r="WXQ15" s="314"/>
      <c r="WXR15" s="314"/>
      <c r="WXS15" s="314"/>
      <c r="WXT15" s="314"/>
      <c r="WXU15" s="314"/>
      <c r="WXV15" s="314"/>
      <c r="WXW15" s="314"/>
      <c r="WXX15" s="314"/>
      <c r="WXY15" s="314"/>
      <c r="WXZ15" s="314"/>
      <c r="WYA15" s="314"/>
      <c r="WYB15" s="314"/>
      <c r="WYC15" s="314"/>
      <c r="WYD15" s="314"/>
      <c r="WYE15" s="314"/>
      <c r="WYF15" s="314"/>
      <c r="WYG15" s="314"/>
      <c r="WYH15" s="314"/>
      <c r="WYI15" s="314"/>
      <c r="WYJ15" s="314"/>
      <c r="WYK15" s="314"/>
      <c r="WYL15" s="314"/>
      <c r="WYM15" s="314"/>
      <c r="WYN15" s="314"/>
      <c r="WYO15" s="314"/>
      <c r="WYP15" s="314"/>
      <c r="WYQ15" s="314"/>
      <c r="WYR15" s="314"/>
      <c r="WYS15" s="314"/>
      <c r="WYT15" s="314"/>
      <c r="WYU15" s="314"/>
      <c r="WYV15" s="314"/>
      <c r="WYW15" s="314"/>
      <c r="WYX15" s="314"/>
      <c r="WYY15" s="314"/>
      <c r="WYZ15" s="314"/>
      <c r="WZA15" s="314"/>
      <c r="WZB15" s="314"/>
      <c r="WZC15" s="314"/>
      <c r="WZD15" s="314"/>
      <c r="WZE15" s="314"/>
      <c r="WZF15" s="314"/>
      <c r="WZG15" s="314"/>
      <c r="WZH15" s="314"/>
      <c r="WZI15" s="314"/>
      <c r="WZJ15" s="314"/>
      <c r="WZK15" s="314"/>
      <c r="WZL15" s="314"/>
      <c r="WZM15" s="314"/>
      <c r="WZN15" s="314"/>
      <c r="WZO15" s="314"/>
      <c r="WZP15" s="314"/>
      <c r="WZQ15" s="314"/>
      <c r="WZR15" s="314"/>
      <c r="WZS15" s="314"/>
      <c r="WZT15" s="314"/>
      <c r="WZU15" s="314"/>
      <c r="WZV15" s="314"/>
      <c r="WZW15" s="314"/>
      <c r="WZX15" s="314"/>
      <c r="WZY15" s="314"/>
      <c r="WZZ15" s="314"/>
      <c r="XAA15" s="314"/>
      <c r="XAB15" s="314"/>
      <c r="XAC15" s="314"/>
      <c r="XAD15" s="314"/>
      <c r="XAE15" s="314"/>
      <c r="XAF15" s="314"/>
      <c r="XAG15" s="314"/>
      <c r="XAH15" s="314"/>
      <c r="XAI15" s="314"/>
      <c r="XAJ15" s="314"/>
      <c r="XAK15" s="314"/>
      <c r="XAL15" s="314"/>
      <c r="XAM15" s="314"/>
      <c r="XAN15" s="314"/>
      <c r="XAO15" s="314"/>
      <c r="XAP15" s="314"/>
      <c r="XAQ15" s="314"/>
      <c r="XAR15" s="314"/>
      <c r="XAS15" s="314"/>
      <c r="XAT15" s="314"/>
      <c r="XAU15" s="314"/>
      <c r="XAV15" s="314"/>
      <c r="XAW15" s="314"/>
      <c r="XAX15" s="314"/>
      <c r="XAY15" s="314"/>
      <c r="XAZ15" s="314"/>
      <c r="XBA15" s="314"/>
      <c r="XBB15" s="314"/>
      <c r="XBC15" s="314"/>
      <c r="XBD15" s="314"/>
      <c r="XBE15" s="314"/>
      <c r="XBF15" s="314"/>
      <c r="XBG15" s="314"/>
      <c r="XBH15" s="314"/>
      <c r="XBI15" s="314"/>
      <c r="XBJ15" s="314"/>
      <c r="XBK15" s="314"/>
      <c r="XBL15" s="314"/>
      <c r="XBM15" s="314"/>
      <c r="XBN15" s="314"/>
      <c r="XBO15" s="314"/>
      <c r="XBP15" s="314"/>
      <c r="XBQ15" s="314"/>
      <c r="XBR15" s="314"/>
      <c r="XBS15" s="314"/>
      <c r="XBT15" s="314"/>
      <c r="XBU15" s="314"/>
      <c r="XBV15" s="314"/>
      <c r="XBW15" s="314"/>
      <c r="XBX15" s="314"/>
      <c r="XBY15" s="314"/>
      <c r="XBZ15" s="314"/>
      <c r="XCA15" s="314"/>
      <c r="XCB15" s="314"/>
      <c r="XCC15" s="314"/>
      <c r="XCD15" s="314"/>
      <c r="XCE15" s="314"/>
      <c r="XCF15" s="314"/>
      <c r="XCG15" s="314"/>
      <c r="XCH15" s="314"/>
      <c r="XCI15" s="314"/>
      <c r="XCJ15" s="314"/>
      <c r="XCK15" s="314"/>
      <c r="XCL15" s="314"/>
      <c r="XCM15" s="314"/>
      <c r="XCN15" s="314"/>
      <c r="XCO15" s="314"/>
      <c r="XCP15" s="314"/>
      <c r="XCQ15" s="314"/>
      <c r="XCR15" s="314"/>
      <c r="XCS15" s="314"/>
      <c r="XCT15" s="314"/>
      <c r="XCU15" s="314"/>
      <c r="XCV15" s="314"/>
      <c r="XCW15" s="314"/>
      <c r="XCX15" s="314"/>
      <c r="XCY15" s="314"/>
      <c r="XCZ15" s="314"/>
      <c r="XDA15" s="314"/>
      <c r="XDB15" s="314"/>
      <c r="XDC15" s="314"/>
      <c r="XDD15" s="314"/>
      <c r="XDE15" s="314"/>
      <c r="XDF15" s="314"/>
      <c r="XDG15" s="314"/>
      <c r="XDH15" s="314"/>
      <c r="XDI15" s="314"/>
      <c r="XDJ15" s="314"/>
      <c r="XDK15" s="314"/>
      <c r="XDL15" s="314"/>
      <c r="XDM15" s="314"/>
      <c r="XDN15" s="314"/>
      <c r="XDO15" s="314"/>
      <c r="XDP15" s="314"/>
      <c r="XDQ15" s="314"/>
      <c r="XDR15" s="314"/>
      <c r="XDS15" s="314"/>
      <c r="XDT15" s="314"/>
      <c r="XDU15" s="314"/>
      <c r="XDV15" s="314"/>
      <c r="XDW15" s="314"/>
      <c r="XDX15" s="314"/>
      <c r="XDY15" s="314"/>
      <c r="XDZ15" s="314"/>
      <c r="XEA15" s="314"/>
      <c r="XEB15" s="314"/>
      <c r="XEC15" s="314"/>
      <c r="XED15" s="314"/>
      <c r="XEE15" s="314"/>
      <c r="XEF15" s="314"/>
      <c r="XEG15" s="314"/>
      <c r="XEH15" s="314"/>
      <c r="XEI15" s="314"/>
      <c r="XEJ15" s="314"/>
      <c r="XEK15" s="314"/>
      <c r="XEL15" s="314"/>
      <c r="XEM15" s="314"/>
      <c r="XEN15" s="314"/>
      <c r="XEO15" s="314"/>
      <c r="XEP15" s="314"/>
      <c r="XEQ15" s="314"/>
      <c r="XER15" s="314"/>
      <c r="XES15" s="314"/>
      <c r="XET15" s="314"/>
      <c r="XEU15" s="314"/>
      <c r="XEV15" s="314"/>
      <c r="XEW15" s="314"/>
      <c r="XEX15" s="314"/>
      <c r="XEY15" s="314"/>
      <c r="XEZ15" s="314"/>
      <c r="XFA15" s="314"/>
      <c r="XFB15" s="314"/>
      <c r="XFC15" s="314"/>
      <c r="XFD15" s="314"/>
    </row>
    <row r="16" spans="1:16384" s="494" customFormat="1" ht="14.25" thickBot="1">
      <c r="A16" s="501" t="s">
        <v>33</v>
      </c>
      <c r="B16" s="501" t="s">
        <v>73</v>
      </c>
      <c r="C16" s="502">
        <f ca="1">INDIRECT(C$5&amp;"T!"&amp;ADDRESS(MATCH($C$2,INDIRECT(C$5&amp;"T!B6:B32"),0)+5,VLOOKUP($B16,lookup!$C$1:$D$36,2,FALSE)+1))</f>
        <v>2.638022128881528</v>
      </c>
      <c r="D16" s="502">
        <f ca="1">INDIRECT(D$5&amp;"T!"&amp;ADDRESS(MATCH($C$2,INDIRECT(D$5&amp;"T!B6:B32"),0)+5,VLOOKUP($B16,lookup!$C$1:$D$36,2,FALSE)+1))</f>
        <v>6.1559620980171266</v>
      </c>
      <c r="E16" s="502">
        <f ca="1">INDIRECT(E$5&amp;"T!"&amp;ADDRESS(MATCH($C$2,INDIRECT(E$5&amp;"T!B6:B32"),0)+5,VLOOKUP($B16,lookup!$C$1:$D$36,2,FALSE)+1))</f>
        <v>5.4010094939881217</v>
      </c>
      <c r="F16" s="502">
        <f ca="1">INDIRECT(F$5&amp;"T!"&amp;ADDRESS(MATCH($C$2,INDIRECT(F$5&amp;"T!B6:B32"),0)+5,VLOOKUP($B16,lookup!$C$1:$D$36,2,FALSE)+1))</f>
        <v>42.853124936088413</v>
      </c>
      <c r="G16" s="502">
        <f ca="1">INDIRECT(G$5&amp;"T!"&amp;ADDRESS(MATCH($C$2,INDIRECT(G$5&amp;"T!B6:B32"),0)+5,VLOOKUP($B16,lookup!$C$1:$D$36,2,FALSE)+1))</f>
        <v>48.843130748389122</v>
      </c>
      <c r="H16" s="515">
        <f ca="1">C16</f>
        <v>2.638022128881528</v>
      </c>
      <c r="I16" s="515">
        <f ca="1">C16</f>
        <v>2.638022128881528</v>
      </c>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4"/>
      <c r="AV16" s="314"/>
      <c r="AW16" s="314"/>
      <c r="AX16" s="314"/>
      <c r="AY16" s="314"/>
      <c r="AZ16" s="314"/>
      <c r="BA16" s="314"/>
      <c r="BB16" s="314"/>
      <c r="BC16" s="314"/>
      <c r="BD16" s="314"/>
      <c r="BE16" s="314"/>
      <c r="BF16" s="314"/>
      <c r="BG16" s="314"/>
      <c r="BH16" s="314"/>
      <c r="BI16" s="314"/>
      <c r="BJ16" s="314"/>
      <c r="BK16" s="314"/>
      <c r="BL16" s="314"/>
      <c r="BM16" s="314"/>
      <c r="BN16" s="314"/>
      <c r="BO16" s="314"/>
      <c r="BP16" s="314"/>
      <c r="BQ16" s="314"/>
      <c r="BR16" s="314"/>
      <c r="BS16" s="314"/>
      <c r="BT16" s="314"/>
      <c r="BU16" s="314"/>
      <c r="BV16" s="314"/>
      <c r="BW16" s="314"/>
      <c r="BX16" s="314"/>
      <c r="BY16" s="314"/>
      <c r="BZ16" s="314"/>
      <c r="CA16" s="314"/>
      <c r="CB16" s="314"/>
      <c r="CC16" s="314"/>
      <c r="CD16" s="314"/>
      <c r="CE16" s="314"/>
      <c r="CF16" s="314"/>
      <c r="CG16" s="314"/>
      <c r="CH16" s="314"/>
      <c r="CI16" s="314"/>
      <c r="CJ16" s="314"/>
      <c r="CK16" s="314"/>
      <c r="CL16" s="314"/>
      <c r="CM16" s="314"/>
      <c r="CN16" s="314"/>
      <c r="CO16" s="314"/>
      <c r="CP16" s="314"/>
      <c r="CQ16" s="314"/>
      <c r="CR16" s="314"/>
      <c r="CS16" s="314"/>
      <c r="CT16" s="314"/>
      <c r="CU16" s="314"/>
      <c r="CV16" s="314"/>
      <c r="CW16" s="314"/>
      <c r="CX16" s="314"/>
      <c r="CY16" s="314"/>
      <c r="CZ16" s="314"/>
      <c r="DA16" s="314"/>
      <c r="DB16" s="314"/>
      <c r="DC16" s="314"/>
      <c r="DD16" s="314"/>
      <c r="DE16" s="314"/>
      <c r="DF16" s="314"/>
      <c r="DG16" s="314"/>
      <c r="DH16" s="314"/>
      <c r="DI16" s="314"/>
      <c r="DJ16" s="314"/>
      <c r="DK16" s="314"/>
      <c r="DL16" s="314"/>
      <c r="DM16" s="314"/>
      <c r="DN16" s="314"/>
      <c r="DO16" s="314"/>
      <c r="DP16" s="314"/>
      <c r="DQ16" s="314"/>
      <c r="DR16" s="314"/>
      <c r="DS16" s="314"/>
      <c r="DT16" s="314"/>
      <c r="DU16" s="314"/>
      <c r="DV16" s="314"/>
      <c r="DW16" s="314"/>
      <c r="DX16" s="314"/>
      <c r="DY16" s="314"/>
      <c r="DZ16" s="314"/>
      <c r="EA16" s="314"/>
      <c r="EB16" s="314"/>
      <c r="EC16" s="314"/>
      <c r="ED16" s="314"/>
      <c r="EE16" s="314"/>
      <c r="EF16" s="314"/>
      <c r="EG16" s="314"/>
      <c r="EH16" s="314"/>
      <c r="EI16" s="314"/>
      <c r="EJ16" s="314"/>
      <c r="EK16" s="314"/>
      <c r="EL16" s="314"/>
      <c r="EM16" s="314"/>
      <c r="EN16" s="314"/>
      <c r="EO16" s="314"/>
      <c r="EP16" s="314"/>
      <c r="EQ16" s="314"/>
      <c r="ER16" s="314"/>
      <c r="ES16" s="314"/>
      <c r="ET16" s="314"/>
      <c r="EU16" s="314"/>
      <c r="EV16" s="314"/>
      <c r="EW16" s="314"/>
      <c r="EX16" s="314"/>
      <c r="EY16" s="314"/>
      <c r="EZ16" s="314"/>
      <c r="FA16" s="314"/>
      <c r="FB16" s="314"/>
      <c r="FC16" s="314"/>
      <c r="FD16" s="314"/>
      <c r="FE16" s="314"/>
      <c r="FF16" s="314"/>
      <c r="FG16" s="314"/>
      <c r="FH16" s="314"/>
      <c r="FI16" s="314"/>
      <c r="FJ16" s="314"/>
      <c r="FK16" s="314"/>
      <c r="FL16" s="314"/>
      <c r="FM16" s="314"/>
      <c r="FN16" s="314"/>
      <c r="FO16" s="314"/>
      <c r="FP16" s="314"/>
      <c r="FQ16" s="314"/>
      <c r="FR16" s="314"/>
      <c r="FS16" s="314"/>
      <c r="FT16" s="314"/>
      <c r="FU16" s="314"/>
      <c r="FV16" s="314"/>
      <c r="FW16" s="314"/>
      <c r="FX16" s="314"/>
      <c r="FY16" s="314"/>
      <c r="FZ16" s="314"/>
      <c r="GA16" s="314"/>
      <c r="GB16" s="314"/>
      <c r="GC16" s="314"/>
      <c r="GD16" s="314"/>
      <c r="GE16" s="314"/>
      <c r="GF16" s="314"/>
      <c r="GG16" s="314"/>
      <c r="GH16" s="314"/>
      <c r="GI16" s="314"/>
      <c r="GJ16" s="314"/>
      <c r="GK16" s="314"/>
      <c r="GL16" s="314"/>
      <c r="GM16" s="314"/>
      <c r="GN16" s="314"/>
      <c r="GO16" s="314"/>
      <c r="GP16" s="314"/>
      <c r="GQ16" s="314"/>
      <c r="GR16" s="314"/>
      <c r="GS16" s="314"/>
      <c r="GT16" s="314"/>
      <c r="GU16" s="314"/>
      <c r="GV16" s="314"/>
      <c r="GW16" s="314"/>
      <c r="GX16" s="314"/>
      <c r="GY16" s="314"/>
      <c r="GZ16" s="314"/>
      <c r="HA16" s="314"/>
      <c r="HB16" s="314"/>
      <c r="HC16" s="314"/>
      <c r="HD16" s="314"/>
      <c r="HE16" s="314"/>
      <c r="HF16" s="314"/>
      <c r="HG16" s="314"/>
      <c r="HH16" s="314"/>
      <c r="HI16" s="314"/>
      <c r="HJ16" s="314"/>
      <c r="HK16" s="314"/>
      <c r="HL16" s="314"/>
      <c r="HM16" s="314"/>
      <c r="HN16" s="314"/>
      <c r="HO16" s="314"/>
      <c r="HP16" s="314"/>
      <c r="HQ16" s="314"/>
      <c r="HR16" s="314"/>
      <c r="HS16" s="314"/>
      <c r="HT16" s="314"/>
      <c r="HU16" s="314"/>
      <c r="HV16" s="314"/>
      <c r="HW16" s="314"/>
      <c r="HX16" s="314"/>
      <c r="HY16" s="314"/>
      <c r="HZ16" s="314"/>
      <c r="IA16" s="314"/>
      <c r="IB16" s="314"/>
      <c r="IC16" s="314"/>
      <c r="ID16" s="314"/>
      <c r="IE16" s="314"/>
      <c r="IF16" s="314"/>
      <c r="IG16" s="314"/>
      <c r="IH16" s="314"/>
      <c r="II16" s="314"/>
      <c r="IJ16" s="314"/>
      <c r="IK16" s="314"/>
      <c r="IL16" s="314"/>
      <c r="IM16" s="314"/>
      <c r="IN16" s="314"/>
      <c r="IO16" s="314"/>
      <c r="IP16" s="314"/>
      <c r="IQ16" s="314"/>
      <c r="IR16" s="314"/>
      <c r="IS16" s="314"/>
      <c r="IT16" s="314"/>
      <c r="IU16" s="314"/>
      <c r="IV16" s="314"/>
      <c r="IW16" s="314"/>
      <c r="IX16" s="314"/>
      <c r="IY16" s="314"/>
      <c r="IZ16" s="314"/>
      <c r="JA16" s="314"/>
      <c r="JB16" s="314"/>
      <c r="JC16" s="314"/>
      <c r="JD16" s="314"/>
      <c r="JE16" s="314"/>
      <c r="JF16" s="314"/>
      <c r="JG16" s="314"/>
      <c r="JH16" s="314"/>
      <c r="JI16" s="314"/>
      <c r="JJ16" s="314"/>
      <c r="JK16" s="314"/>
      <c r="JL16" s="314"/>
      <c r="JM16" s="314"/>
      <c r="JN16" s="314"/>
      <c r="JO16" s="314"/>
      <c r="JP16" s="314"/>
      <c r="JQ16" s="314"/>
      <c r="JR16" s="314"/>
      <c r="JS16" s="314"/>
      <c r="JT16" s="314"/>
      <c r="JU16" s="314"/>
      <c r="JV16" s="314"/>
      <c r="JW16" s="314"/>
      <c r="JX16" s="314"/>
      <c r="JY16" s="314"/>
      <c r="JZ16" s="314"/>
      <c r="KA16" s="314"/>
      <c r="KB16" s="314"/>
      <c r="KC16" s="314"/>
      <c r="KD16" s="314"/>
      <c r="KE16" s="314"/>
      <c r="KF16" s="314"/>
      <c r="KG16" s="314"/>
      <c r="KH16" s="314"/>
      <c r="KI16" s="314"/>
      <c r="KJ16" s="314"/>
      <c r="KK16" s="314"/>
      <c r="KL16" s="314"/>
      <c r="KM16" s="314"/>
      <c r="KN16" s="314"/>
      <c r="KO16" s="314"/>
      <c r="KP16" s="314"/>
      <c r="KQ16" s="314"/>
      <c r="KR16" s="314"/>
      <c r="KS16" s="314"/>
      <c r="KT16" s="314"/>
      <c r="KU16" s="314"/>
      <c r="KV16" s="314"/>
      <c r="KW16" s="314"/>
      <c r="KX16" s="314"/>
      <c r="KY16" s="314"/>
      <c r="KZ16" s="314"/>
      <c r="LA16" s="314"/>
      <c r="LB16" s="314"/>
      <c r="LC16" s="314"/>
      <c r="LD16" s="314"/>
      <c r="LE16" s="314"/>
      <c r="LF16" s="314"/>
      <c r="LG16" s="314"/>
      <c r="LH16" s="314"/>
      <c r="LI16" s="314"/>
      <c r="LJ16" s="314"/>
      <c r="LK16" s="314"/>
      <c r="LL16" s="314"/>
      <c r="LM16" s="314"/>
      <c r="LN16" s="314"/>
      <c r="LO16" s="314"/>
      <c r="LP16" s="314"/>
      <c r="LQ16" s="314"/>
      <c r="LR16" s="314"/>
      <c r="LS16" s="314"/>
      <c r="LT16" s="314"/>
      <c r="LU16" s="314"/>
      <c r="LV16" s="314"/>
      <c r="LW16" s="314"/>
      <c r="LX16" s="314"/>
      <c r="LY16" s="314"/>
      <c r="LZ16" s="314"/>
      <c r="MA16" s="314"/>
      <c r="MB16" s="314"/>
      <c r="MC16" s="314"/>
      <c r="MD16" s="314"/>
      <c r="ME16" s="314"/>
      <c r="MF16" s="314"/>
      <c r="MG16" s="314"/>
      <c r="MH16" s="314"/>
      <c r="MI16" s="314"/>
      <c r="MJ16" s="314"/>
      <c r="MK16" s="314"/>
      <c r="ML16" s="314"/>
      <c r="MM16" s="314"/>
      <c r="MN16" s="314"/>
      <c r="MO16" s="314"/>
      <c r="MP16" s="314"/>
      <c r="MQ16" s="314"/>
      <c r="MR16" s="314"/>
      <c r="MS16" s="314"/>
      <c r="MT16" s="314"/>
      <c r="MU16" s="314"/>
      <c r="MV16" s="314"/>
      <c r="MW16" s="314"/>
      <c r="MX16" s="314"/>
      <c r="MY16" s="314"/>
      <c r="MZ16" s="314"/>
      <c r="NA16" s="314"/>
      <c r="NB16" s="314"/>
      <c r="NC16" s="314"/>
      <c r="ND16" s="314"/>
      <c r="NE16" s="314"/>
      <c r="NF16" s="314"/>
      <c r="NG16" s="314"/>
      <c r="NH16" s="314"/>
      <c r="NI16" s="314"/>
      <c r="NJ16" s="314"/>
      <c r="NK16" s="314"/>
      <c r="NL16" s="314"/>
      <c r="NM16" s="314"/>
      <c r="NN16" s="314"/>
      <c r="NO16" s="314"/>
      <c r="NP16" s="314"/>
      <c r="NQ16" s="314"/>
      <c r="NR16" s="314"/>
      <c r="NS16" s="314"/>
      <c r="NT16" s="314"/>
      <c r="NU16" s="314"/>
      <c r="NV16" s="314"/>
      <c r="NW16" s="314"/>
      <c r="NX16" s="314"/>
      <c r="NY16" s="314"/>
      <c r="NZ16" s="314"/>
      <c r="OA16" s="314"/>
      <c r="OB16" s="314"/>
      <c r="OC16" s="314"/>
      <c r="OD16" s="314"/>
      <c r="OE16" s="314"/>
      <c r="OF16" s="314"/>
      <c r="OG16" s="314"/>
      <c r="OH16" s="314"/>
      <c r="OI16" s="314"/>
      <c r="OJ16" s="314"/>
      <c r="OK16" s="314"/>
      <c r="OL16" s="314"/>
      <c r="OM16" s="314"/>
      <c r="ON16" s="314"/>
      <c r="OO16" s="314"/>
      <c r="OP16" s="314"/>
      <c r="OQ16" s="314"/>
      <c r="OR16" s="314"/>
      <c r="OS16" s="314"/>
      <c r="OT16" s="314"/>
      <c r="OU16" s="314"/>
      <c r="OV16" s="314"/>
      <c r="OW16" s="314"/>
      <c r="OX16" s="314"/>
      <c r="OY16" s="314"/>
      <c r="OZ16" s="314"/>
      <c r="PA16" s="314"/>
      <c r="PB16" s="314"/>
      <c r="PC16" s="314"/>
      <c r="PD16" s="314"/>
      <c r="PE16" s="314"/>
      <c r="PF16" s="314"/>
      <c r="PG16" s="314"/>
      <c r="PH16" s="314"/>
      <c r="PI16" s="314"/>
      <c r="PJ16" s="314"/>
      <c r="PK16" s="314"/>
      <c r="PL16" s="314"/>
      <c r="PM16" s="314"/>
      <c r="PN16" s="314"/>
      <c r="PO16" s="314"/>
      <c r="PP16" s="314"/>
      <c r="PQ16" s="314"/>
      <c r="PR16" s="314"/>
      <c r="PS16" s="314"/>
      <c r="PT16" s="314"/>
      <c r="PU16" s="314"/>
      <c r="PV16" s="314"/>
      <c r="PW16" s="314"/>
      <c r="PX16" s="314"/>
      <c r="PY16" s="314"/>
      <c r="PZ16" s="314"/>
      <c r="QA16" s="314"/>
      <c r="QB16" s="314"/>
      <c r="QC16" s="314"/>
      <c r="QD16" s="314"/>
      <c r="QE16" s="314"/>
      <c r="QF16" s="314"/>
      <c r="QG16" s="314"/>
      <c r="QH16" s="314"/>
      <c r="QI16" s="314"/>
      <c r="QJ16" s="314"/>
      <c r="QK16" s="314"/>
      <c r="QL16" s="314"/>
      <c r="QM16" s="314"/>
      <c r="QN16" s="314"/>
      <c r="QO16" s="314"/>
      <c r="QP16" s="314"/>
      <c r="QQ16" s="314"/>
      <c r="QR16" s="314"/>
      <c r="QS16" s="314"/>
      <c r="QT16" s="314"/>
      <c r="QU16" s="314"/>
      <c r="QV16" s="314"/>
      <c r="QW16" s="314"/>
      <c r="QX16" s="314"/>
      <c r="QY16" s="314"/>
      <c r="QZ16" s="314"/>
      <c r="RA16" s="314"/>
      <c r="RB16" s="314"/>
      <c r="RC16" s="314"/>
      <c r="RD16" s="314"/>
      <c r="RE16" s="314"/>
      <c r="RF16" s="314"/>
      <c r="RG16" s="314"/>
      <c r="RH16" s="314"/>
      <c r="RI16" s="314"/>
      <c r="RJ16" s="314"/>
      <c r="RK16" s="314"/>
      <c r="RL16" s="314"/>
      <c r="RM16" s="314"/>
      <c r="RN16" s="314"/>
      <c r="RO16" s="314"/>
      <c r="RP16" s="314"/>
      <c r="RQ16" s="314"/>
      <c r="RR16" s="314"/>
      <c r="RS16" s="314"/>
      <c r="RT16" s="314"/>
      <c r="RU16" s="314"/>
      <c r="RV16" s="314"/>
      <c r="RW16" s="314"/>
      <c r="RX16" s="314"/>
      <c r="RY16" s="314"/>
      <c r="RZ16" s="314"/>
      <c r="SA16" s="314"/>
      <c r="SB16" s="314"/>
      <c r="SC16" s="314"/>
      <c r="SD16" s="314"/>
      <c r="SE16" s="314"/>
      <c r="SF16" s="314"/>
      <c r="SG16" s="314"/>
      <c r="SH16" s="314"/>
      <c r="SI16" s="314"/>
      <c r="SJ16" s="314"/>
      <c r="SK16" s="314"/>
      <c r="SL16" s="314"/>
      <c r="SM16" s="314"/>
      <c r="SN16" s="314"/>
      <c r="SO16" s="314"/>
      <c r="SP16" s="314"/>
      <c r="SQ16" s="314"/>
      <c r="SR16" s="314"/>
      <c r="SS16" s="314"/>
      <c r="ST16" s="314"/>
      <c r="SU16" s="314"/>
      <c r="SV16" s="314"/>
      <c r="SW16" s="314"/>
      <c r="SX16" s="314"/>
      <c r="SY16" s="314"/>
      <c r="SZ16" s="314"/>
      <c r="TA16" s="314"/>
      <c r="TB16" s="314"/>
      <c r="TC16" s="314"/>
      <c r="TD16" s="314"/>
      <c r="TE16" s="314"/>
      <c r="TF16" s="314"/>
      <c r="TG16" s="314"/>
      <c r="TH16" s="314"/>
      <c r="TI16" s="314"/>
      <c r="TJ16" s="314"/>
      <c r="TK16" s="314"/>
      <c r="TL16" s="314"/>
      <c r="TM16" s="314"/>
      <c r="TN16" s="314"/>
      <c r="TO16" s="314"/>
      <c r="TP16" s="314"/>
      <c r="TQ16" s="314"/>
      <c r="TR16" s="314"/>
      <c r="TS16" s="314"/>
      <c r="TT16" s="314"/>
      <c r="TU16" s="314"/>
      <c r="TV16" s="314"/>
      <c r="TW16" s="314"/>
      <c r="TX16" s="314"/>
      <c r="TY16" s="314"/>
      <c r="TZ16" s="314"/>
      <c r="UA16" s="314"/>
      <c r="UB16" s="314"/>
      <c r="UC16" s="314"/>
      <c r="UD16" s="314"/>
      <c r="UE16" s="314"/>
      <c r="UF16" s="314"/>
      <c r="UG16" s="314"/>
      <c r="UH16" s="314"/>
      <c r="UI16" s="314"/>
      <c r="UJ16" s="314"/>
      <c r="UK16" s="314"/>
      <c r="UL16" s="314"/>
      <c r="UM16" s="314"/>
      <c r="UN16" s="314"/>
      <c r="UO16" s="314"/>
      <c r="UP16" s="314"/>
      <c r="UQ16" s="314"/>
      <c r="UR16" s="314"/>
      <c r="US16" s="314"/>
      <c r="UT16" s="314"/>
      <c r="UU16" s="314"/>
      <c r="UV16" s="314"/>
      <c r="UW16" s="314"/>
      <c r="UX16" s="314"/>
      <c r="UY16" s="314"/>
      <c r="UZ16" s="314"/>
      <c r="VA16" s="314"/>
      <c r="VB16" s="314"/>
      <c r="VC16" s="314"/>
      <c r="VD16" s="314"/>
      <c r="VE16" s="314"/>
      <c r="VF16" s="314"/>
      <c r="VG16" s="314"/>
      <c r="VH16" s="314"/>
      <c r="VI16" s="314"/>
      <c r="VJ16" s="314"/>
      <c r="VK16" s="314"/>
      <c r="VL16" s="314"/>
      <c r="VM16" s="314"/>
      <c r="VN16" s="314"/>
      <c r="VO16" s="314"/>
      <c r="VP16" s="314"/>
      <c r="VQ16" s="314"/>
      <c r="VR16" s="314"/>
      <c r="VS16" s="314"/>
      <c r="VT16" s="314"/>
      <c r="VU16" s="314"/>
      <c r="VV16" s="314"/>
      <c r="VW16" s="314"/>
      <c r="VX16" s="314"/>
      <c r="VY16" s="314"/>
      <c r="VZ16" s="314"/>
      <c r="WA16" s="314"/>
      <c r="WB16" s="314"/>
      <c r="WC16" s="314"/>
      <c r="WD16" s="314"/>
      <c r="WE16" s="314"/>
      <c r="WF16" s="314"/>
      <c r="WG16" s="314"/>
      <c r="WH16" s="314"/>
      <c r="WI16" s="314"/>
      <c r="WJ16" s="314"/>
      <c r="WK16" s="314"/>
      <c r="WL16" s="314"/>
      <c r="WM16" s="314"/>
      <c r="WN16" s="314"/>
      <c r="WO16" s="314"/>
      <c r="WP16" s="314"/>
      <c r="WQ16" s="314"/>
      <c r="WR16" s="314"/>
      <c r="WS16" s="314"/>
      <c r="WT16" s="314"/>
      <c r="WU16" s="314"/>
      <c r="WV16" s="314"/>
      <c r="WW16" s="314"/>
      <c r="WX16" s="314"/>
      <c r="WY16" s="314"/>
      <c r="WZ16" s="314"/>
      <c r="XA16" s="314"/>
      <c r="XB16" s="314"/>
      <c r="XC16" s="314"/>
      <c r="XD16" s="314"/>
      <c r="XE16" s="314"/>
      <c r="XF16" s="314"/>
      <c r="XG16" s="314"/>
      <c r="XH16" s="314"/>
      <c r="XI16" s="314"/>
      <c r="XJ16" s="314"/>
      <c r="XK16" s="314"/>
      <c r="XL16" s="314"/>
      <c r="XM16" s="314"/>
      <c r="XN16" s="314"/>
      <c r="XO16" s="314"/>
      <c r="XP16" s="314"/>
      <c r="XQ16" s="314"/>
      <c r="XR16" s="314"/>
      <c r="XS16" s="314"/>
      <c r="XT16" s="314"/>
      <c r="XU16" s="314"/>
      <c r="XV16" s="314"/>
      <c r="XW16" s="314"/>
      <c r="XX16" s="314"/>
      <c r="XY16" s="314"/>
      <c r="XZ16" s="314"/>
      <c r="YA16" s="314"/>
      <c r="YB16" s="314"/>
      <c r="YC16" s="314"/>
      <c r="YD16" s="314"/>
      <c r="YE16" s="314"/>
      <c r="YF16" s="314"/>
      <c r="YG16" s="314"/>
      <c r="YH16" s="314"/>
      <c r="YI16" s="314"/>
      <c r="YJ16" s="314"/>
      <c r="YK16" s="314"/>
      <c r="YL16" s="314"/>
      <c r="YM16" s="314"/>
      <c r="YN16" s="314"/>
      <c r="YO16" s="314"/>
      <c r="YP16" s="314"/>
      <c r="YQ16" s="314"/>
      <c r="YR16" s="314"/>
      <c r="YS16" s="314"/>
      <c r="YT16" s="314"/>
      <c r="YU16" s="314"/>
      <c r="YV16" s="314"/>
      <c r="YW16" s="314"/>
      <c r="YX16" s="314"/>
      <c r="YY16" s="314"/>
      <c r="YZ16" s="314"/>
      <c r="ZA16" s="314"/>
      <c r="ZB16" s="314"/>
      <c r="ZC16" s="314"/>
      <c r="ZD16" s="314"/>
      <c r="ZE16" s="314"/>
      <c r="ZF16" s="314"/>
      <c r="ZG16" s="314"/>
      <c r="ZH16" s="314"/>
      <c r="ZI16" s="314"/>
      <c r="ZJ16" s="314"/>
      <c r="ZK16" s="314"/>
      <c r="ZL16" s="314"/>
      <c r="ZM16" s="314"/>
      <c r="ZN16" s="314"/>
      <c r="ZO16" s="314"/>
      <c r="ZP16" s="314"/>
      <c r="ZQ16" s="314"/>
      <c r="ZR16" s="314"/>
      <c r="ZS16" s="314"/>
      <c r="ZT16" s="314"/>
      <c r="ZU16" s="314"/>
      <c r="ZV16" s="314"/>
      <c r="ZW16" s="314"/>
      <c r="ZX16" s="314"/>
      <c r="ZY16" s="314"/>
      <c r="ZZ16" s="314"/>
      <c r="AAA16" s="314"/>
      <c r="AAB16" s="314"/>
      <c r="AAC16" s="314"/>
      <c r="AAD16" s="314"/>
      <c r="AAE16" s="314"/>
      <c r="AAF16" s="314"/>
      <c r="AAG16" s="314"/>
      <c r="AAH16" s="314"/>
      <c r="AAI16" s="314"/>
      <c r="AAJ16" s="314"/>
      <c r="AAK16" s="314"/>
      <c r="AAL16" s="314"/>
      <c r="AAM16" s="314"/>
      <c r="AAN16" s="314"/>
      <c r="AAO16" s="314"/>
      <c r="AAP16" s="314"/>
      <c r="AAQ16" s="314"/>
      <c r="AAR16" s="314"/>
      <c r="AAS16" s="314"/>
      <c r="AAT16" s="314"/>
      <c r="AAU16" s="314"/>
      <c r="AAV16" s="314"/>
      <c r="AAW16" s="314"/>
      <c r="AAX16" s="314"/>
      <c r="AAY16" s="314"/>
      <c r="AAZ16" s="314"/>
      <c r="ABA16" s="314"/>
      <c r="ABB16" s="314"/>
      <c r="ABC16" s="314"/>
      <c r="ABD16" s="314"/>
      <c r="ABE16" s="314"/>
      <c r="ABF16" s="314"/>
      <c r="ABG16" s="314"/>
      <c r="ABH16" s="314"/>
      <c r="ABI16" s="314"/>
      <c r="ABJ16" s="314"/>
      <c r="ABK16" s="314"/>
      <c r="ABL16" s="314"/>
      <c r="ABM16" s="314"/>
      <c r="ABN16" s="314"/>
      <c r="ABO16" s="314"/>
      <c r="ABP16" s="314"/>
      <c r="ABQ16" s="314"/>
      <c r="ABR16" s="314"/>
      <c r="ABS16" s="314"/>
      <c r="ABT16" s="314"/>
      <c r="ABU16" s="314"/>
      <c r="ABV16" s="314"/>
      <c r="ABW16" s="314"/>
      <c r="ABX16" s="314"/>
      <c r="ABY16" s="314"/>
      <c r="ABZ16" s="314"/>
      <c r="ACA16" s="314"/>
      <c r="ACB16" s="314"/>
      <c r="ACC16" s="314"/>
      <c r="ACD16" s="314"/>
      <c r="ACE16" s="314"/>
      <c r="ACF16" s="314"/>
      <c r="ACG16" s="314"/>
      <c r="ACH16" s="314"/>
      <c r="ACI16" s="314"/>
      <c r="ACJ16" s="314"/>
      <c r="ACK16" s="314"/>
      <c r="ACL16" s="314"/>
      <c r="ACM16" s="314"/>
      <c r="ACN16" s="314"/>
      <c r="ACO16" s="314"/>
      <c r="ACP16" s="314"/>
      <c r="ACQ16" s="314"/>
      <c r="ACR16" s="314"/>
      <c r="ACS16" s="314"/>
      <c r="ACT16" s="314"/>
      <c r="ACU16" s="314"/>
      <c r="ACV16" s="314"/>
      <c r="ACW16" s="314"/>
      <c r="ACX16" s="314"/>
      <c r="ACY16" s="314"/>
      <c r="ACZ16" s="314"/>
      <c r="ADA16" s="314"/>
      <c r="ADB16" s="314"/>
      <c r="ADC16" s="314"/>
      <c r="ADD16" s="314"/>
      <c r="ADE16" s="314"/>
      <c r="ADF16" s="314"/>
      <c r="ADG16" s="314"/>
      <c r="ADH16" s="314"/>
      <c r="ADI16" s="314"/>
      <c r="ADJ16" s="314"/>
      <c r="ADK16" s="314"/>
      <c r="ADL16" s="314"/>
      <c r="ADM16" s="314"/>
      <c r="ADN16" s="314"/>
      <c r="ADO16" s="314"/>
      <c r="ADP16" s="314"/>
      <c r="ADQ16" s="314"/>
      <c r="ADR16" s="314"/>
      <c r="ADS16" s="314"/>
      <c r="ADT16" s="314"/>
      <c r="ADU16" s="314"/>
      <c r="ADV16" s="314"/>
      <c r="ADW16" s="314"/>
      <c r="ADX16" s="314"/>
      <c r="ADY16" s="314"/>
      <c r="ADZ16" s="314"/>
      <c r="AEA16" s="314"/>
      <c r="AEB16" s="314"/>
      <c r="AEC16" s="314"/>
      <c r="AED16" s="314"/>
      <c r="AEE16" s="314"/>
      <c r="AEF16" s="314"/>
      <c r="AEG16" s="314"/>
      <c r="AEH16" s="314"/>
      <c r="AEI16" s="314"/>
      <c r="AEJ16" s="314"/>
      <c r="AEK16" s="314"/>
      <c r="AEL16" s="314"/>
      <c r="AEM16" s="314"/>
      <c r="AEN16" s="314"/>
      <c r="AEO16" s="314"/>
      <c r="AEP16" s="314"/>
      <c r="AEQ16" s="314"/>
      <c r="AER16" s="314"/>
      <c r="AES16" s="314"/>
      <c r="AET16" s="314"/>
      <c r="AEU16" s="314"/>
      <c r="AEV16" s="314"/>
      <c r="AEW16" s="314"/>
      <c r="AEX16" s="314"/>
      <c r="AEY16" s="314"/>
      <c r="AEZ16" s="314"/>
      <c r="AFA16" s="314"/>
      <c r="AFB16" s="314"/>
      <c r="AFC16" s="314"/>
      <c r="AFD16" s="314"/>
      <c r="AFE16" s="314"/>
      <c r="AFF16" s="314"/>
      <c r="AFG16" s="314"/>
      <c r="AFH16" s="314"/>
      <c r="AFI16" s="314"/>
      <c r="AFJ16" s="314"/>
      <c r="AFK16" s="314"/>
      <c r="AFL16" s="314"/>
      <c r="AFM16" s="314"/>
      <c r="AFN16" s="314"/>
      <c r="AFO16" s="314"/>
      <c r="AFP16" s="314"/>
      <c r="AFQ16" s="314"/>
      <c r="AFR16" s="314"/>
      <c r="AFS16" s="314"/>
      <c r="AFT16" s="314"/>
      <c r="AFU16" s="314"/>
      <c r="AFV16" s="314"/>
      <c r="AFW16" s="314"/>
      <c r="AFX16" s="314"/>
      <c r="AFY16" s="314"/>
      <c r="AFZ16" s="314"/>
      <c r="AGA16" s="314"/>
      <c r="AGB16" s="314"/>
      <c r="AGC16" s="314"/>
      <c r="AGD16" s="314"/>
      <c r="AGE16" s="314"/>
      <c r="AGF16" s="314"/>
      <c r="AGG16" s="314"/>
      <c r="AGH16" s="314"/>
      <c r="AGI16" s="314"/>
      <c r="AGJ16" s="314"/>
      <c r="AGK16" s="314"/>
      <c r="AGL16" s="314"/>
      <c r="AGM16" s="314"/>
      <c r="AGN16" s="314"/>
      <c r="AGO16" s="314"/>
      <c r="AGP16" s="314"/>
      <c r="AGQ16" s="314"/>
      <c r="AGR16" s="314"/>
      <c r="AGS16" s="314"/>
      <c r="AGT16" s="314"/>
      <c r="AGU16" s="314"/>
      <c r="AGV16" s="314"/>
      <c r="AGW16" s="314"/>
      <c r="AGX16" s="314"/>
      <c r="AGY16" s="314"/>
      <c r="AGZ16" s="314"/>
      <c r="AHA16" s="314"/>
      <c r="AHB16" s="314"/>
      <c r="AHC16" s="314"/>
      <c r="AHD16" s="314"/>
      <c r="AHE16" s="314"/>
      <c r="AHF16" s="314"/>
      <c r="AHG16" s="314"/>
      <c r="AHH16" s="314"/>
      <c r="AHI16" s="314"/>
      <c r="AHJ16" s="314"/>
      <c r="AHK16" s="314"/>
      <c r="AHL16" s="314"/>
      <c r="AHM16" s="314"/>
      <c r="AHN16" s="314"/>
      <c r="AHO16" s="314"/>
      <c r="AHP16" s="314"/>
      <c r="AHQ16" s="314"/>
      <c r="AHR16" s="314"/>
      <c r="AHS16" s="314"/>
      <c r="AHT16" s="314"/>
      <c r="AHU16" s="314"/>
      <c r="AHV16" s="314"/>
      <c r="AHW16" s="314"/>
      <c r="AHX16" s="314"/>
      <c r="AHY16" s="314"/>
      <c r="AHZ16" s="314"/>
      <c r="AIA16" s="314"/>
      <c r="AIB16" s="314"/>
      <c r="AIC16" s="314"/>
      <c r="AID16" s="314"/>
      <c r="AIE16" s="314"/>
      <c r="AIF16" s="314"/>
      <c r="AIG16" s="314"/>
      <c r="AIH16" s="314"/>
      <c r="AII16" s="314"/>
      <c r="AIJ16" s="314"/>
      <c r="AIK16" s="314"/>
      <c r="AIL16" s="314"/>
      <c r="AIM16" s="314"/>
      <c r="AIN16" s="314"/>
      <c r="AIO16" s="314"/>
      <c r="AIP16" s="314"/>
      <c r="AIQ16" s="314"/>
      <c r="AIR16" s="314"/>
      <c r="AIS16" s="314"/>
      <c r="AIT16" s="314"/>
      <c r="AIU16" s="314"/>
      <c r="AIV16" s="314"/>
      <c r="AIW16" s="314"/>
      <c r="AIX16" s="314"/>
      <c r="AIY16" s="314"/>
      <c r="AIZ16" s="314"/>
      <c r="AJA16" s="314"/>
      <c r="AJB16" s="314"/>
      <c r="AJC16" s="314"/>
      <c r="AJD16" s="314"/>
      <c r="AJE16" s="314"/>
      <c r="AJF16" s="314"/>
      <c r="AJG16" s="314"/>
      <c r="AJH16" s="314"/>
      <c r="AJI16" s="314"/>
      <c r="AJJ16" s="314"/>
      <c r="AJK16" s="314"/>
      <c r="AJL16" s="314"/>
      <c r="AJM16" s="314"/>
      <c r="AJN16" s="314"/>
      <c r="AJO16" s="314"/>
      <c r="AJP16" s="314"/>
      <c r="AJQ16" s="314"/>
      <c r="AJR16" s="314"/>
      <c r="AJS16" s="314"/>
      <c r="AJT16" s="314"/>
      <c r="AJU16" s="314"/>
      <c r="AJV16" s="314"/>
      <c r="AJW16" s="314"/>
      <c r="AJX16" s="314"/>
      <c r="AJY16" s="314"/>
      <c r="AJZ16" s="314"/>
      <c r="AKA16" s="314"/>
      <c r="AKB16" s="314"/>
      <c r="AKC16" s="314"/>
      <c r="AKD16" s="314"/>
      <c r="AKE16" s="314"/>
      <c r="AKF16" s="314"/>
      <c r="AKG16" s="314"/>
      <c r="AKH16" s="314"/>
      <c r="AKI16" s="314"/>
      <c r="AKJ16" s="314"/>
      <c r="AKK16" s="314"/>
      <c r="AKL16" s="314"/>
      <c r="AKM16" s="314"/>
      <c r="AKN16" s="314"/>
      <c r="AKO16" s="314"/>
      <c r="AKP16" s="314"/>
      <c r="AKQ16" s="314"/>
      <c r="AKR16" s="314"/>
      <c r="AKS16" s="314"/>
      <c r="AKT16" s="314"/>
      <c r="AKU16" s="314"/>
      <c r="AKV16" s="314"/>
      <c r="AKW16" s="314"/>
      <c r="AKX16" s="314"/>
      <c r="AKY16" s="314"/>
      <c r="AKZ16" s="314"/>
      <c r="ALA16" s="314"/>
      <c r="ALB16" s="314"/>
      <c r="ALC16" s="314"/>
      <c r="ALD16" s="314"/>
      <c r="ALE16" s="314"/>
      <c r="ALF16" s="314"/>
      <c r="ALG16" s="314"/>
      <c r="ALH16" s="314"/>
      <c r="ALI16" s="314"/>
      <c r="ALJ16" s="314"/>
      <c r="ALK16" s="314"/>
      <c r="ALL16" s="314"/>
      <c r="ALM16" s="314"/>
      <c r="ALN16" s="314"/>
      <c r="ALO16" s="314"/>
      <c r="ALP16" s="314"/>
      <c r="ALQ16" s="314"/>
      <c r="ALR16" s="314"/>
      <c r="ALS16" s="314"/>
      <c r="ALT16" s="314"/>
      <c r="ALU16" s="314"/>
      <c r="ALV16" s="314"/>
      <c r="ALW16" s="314"/>
      <c r="ALX16" s="314"/>
      <c r="ALY16" s="314"/>
      <c r="ALZ16" s="314"/>
      <c r="AMA16" s="314"/>
      <c r="AMB16" s="314"/>
      <c r="AMC16" s="314"/>
      <c r="AMD16" s="314"/>
      <c r="AME16" s="314"/>
      <c r="AMF16" s="314"/>
      <c r="AMG16" s="314"/>
      <c r="AMH16" s="314"/>
      <c r="AMI16" s="314"/>
      <c r="AMJ16" s="314"/>
      <c r="AMK16" s="314"/>
      <c r="AML16" s="314"/>
      <c r="AMM16" s="314"/>
      <c r="AMN16" s="314"/>
      <c r="AMO16" s="314"/>
      <c r="AMP16" s="314"/>
      <c r="AMQ16" s="314"/>
      <c r="AMR16" s="314"/>
      <c r="AMS16" s="314"/>
      <c r="AMT16" s="314"/>
      <c r="AMU16" s="314"/>
      <c r="AMV16" s="314"/>
      <c r="AMW16" s="314"/>
      <c r="AMX16" s="314"/>
      <c r="AMY16" s="314"/>
      <c r="AMZ16" s="314"/>
      <c r="ANA16" s="314"/>
      <c r="ANB16" s="314"/>
      <c r="ANC16" s="314"/>
      <c r="AND16" s="314"/>
      <c r="ANE16" s="314"/>
      <c r="ANF16" s="314"/>
      <c r="ANG16" s="314"/>
      <c r="ANH16" s="314"/>
      <c r="ANI16" s="314"/>
      <c r="ANJ16" s="314"/>
      <c r="ANK16" s="314"/>
      <c r="ANL16" s="314"/>
      <c r="ANM16" s="314"/>
      <c r="ANN16" s="314"/>
      <c r="ANO16" s="314"/>
      <c r="ANP16" s="314"/>
      <c r="ANQ16" s="314"/>
      <c r="ANR16" s="314"/>
      <c r="ANS16" s="314"/>
      <c r="ANT16" s="314"/>
      <c r="ANU16" s="314"/>
      <c r="ANV16" s="314"/>
      <c r="ANW16" s="314"/>
      <c r="ANX16" s="314"/>
      <c r="ANY16" s="314"/>
      <c r="ANZ16" s="314"/>
      <c r="AOA16" s="314"/>
      <c r="AOB16" s="314"/>
      <c r="AOC16" s="314"/>
      <c r="AOD16" s="314"/>
      <c r="AOE16" s="314"/>
      <c r="AOF16" s="314"/>
      <c r="AOG16" s="314"/>
      <c r="AOH16" s="314"/>
      <c r="AOI16" s="314"/>
      <c r="AOJ16" s="314"/>
      <c r="AOK16" s="314"/>
      <c r="AOL16" s="314"/>
      <c r="AOM16" s="314"/>
      <c r="AON16" s="314"/>
      <c r="AOO16" s="314"/>
      <c r="AOP16" s="314"/>
      <c r="AOQ16" s="314"/>
      <c r="AOR16" s="314"/>
      <c r="AOS16" s="314"/>
      <c r="AOT16" s="314"/>
      <c r="AOU16" s="314"/>
      <c r="AOV16" s="314"/>
      <c r="AOW16" s="314"/>
      <c r="AOX16" s="314"/>
      <c r="AOY16" s="314"/>
      <c r="AOZ16" s="314"/>
      <c r="APA16" s="314"/>
      <c r="APB16" s="314"/>
      <c r="APC16" s="314"/>
      <c r="APD16" s="314"/>
      <c r="APE16" s="314"/>
      <c r="APF16" s="314"/>
      <c r="APG16" s="314"/>
      <c r="APH16" s="314"/>
      <c r="API16" s="314"/>
      <c r="APJ16" s="314"/>
      <c r="APK16" s="314"/>
      <c r="APL16" s="314"/>
      <c r="APM16" s="314"/>
      <c r="APN16" s="314"/>
      <c r="APO16" s="314"/>
      <c r="APP16" s="314"/>
      <c r="APQ16" s="314"/>
      <c r="APR16" s="314"/>
      <c r="APS16" s="314"/>
      <c r="APT16" s="314"/>
      <c r="APU16" s="314"/>
      <c r="APV16" s="314"/>
      <c r="APW16" s="314"/>
      <c r="APX16" s="314"/>
      <c r="APY16" s="314"/>
      <c r="APZ16" s="314"/>
      <c r="AQA16" s="314"/>
      <c r="AQB16" s="314"/>
      <c r="AQC16" s="314"/>
      <c r="AQD16" s="314"/>
      <c r="AQE16" s="314"/>
      <c r="AQF16" s="314"/>
      <c r="AQG16" s="314"/>
      <c r="AQH16" s="314"/>
      <c r="AQI16" s="314"/>
      <c r="AQJ16" s="314"/>
      <c r="AQK16" s="314"/>
      <c r="AQL16" s="314"/>
      <c r="AQM16" s="314"/>
      <c r="AQN16" s="314"/>
      <c r="AQO16" s="314"/>
      <c r="AQP16" s="314"/>
      <c r="AQQ16" s="314"/>
      <c r="AQR16" s="314"/>
      <c r="AQS16" s="314"/>
      <c r="AQT16" s="314"/>
      <c r="AQU16" s="314"/>
      <c r="AQV16" s="314"/>
      <c r="AQW16" s="314"/>
      <c r="AQX16" s="314"/>
      <c r="AQY16" s="314"/>
      <c r="AQZ16" s="314"/>
      <c r="ARA16" s="314"/>
      <c r="ARB16" s="314"/>
      <c r="ARC16" s="314"/>
      <c r="ARD16" s="314"/>
      <c r="ARE16" s="314"/>
      <c r="ARF16" s="314"/>
      <c r="ARG16" s="314"/>
      <c r="ARH16" s="314"/>
      <c r="ARI16" s="314"/>
      <c r="ARJ16" s="314"/>
      <c r="ARK16" s="314"/>
      <c r="ARL16" s="314"/>
      <c r="ARM16" s="314"/>
      <c r="ARN16" s="314"/>
      <c r="ARO16" s="314"/>
      <c r="ARP16" s="314"/>
      <c r="ARQ16" s="314"/>
      <c r="ARR16" s="314"/>
      <c r="ARS16" s="314"/>
      <c r="ART16" s="314"/>
      <c r="ARU16" s="314"/>
      <c r="ARV16" s="314"/>
      <c r="ARW16" s="314"/>
      <c r="ARX16" s="314"/>
      <c r="ARY16" s="314"/>
      <c r="ARZ16" s="314"/>
      <c r="ASA16" s="314"/>
      <c r="ASB16" s="314"/>
      <c r="ASC16" s="314"/>
      <c r="ASD16" s="314"/>
      <c r="ASE16" s="314"/>
      <c r="ASF16" s="314"/>
      <c r="ASG16" s="314"/>
      <c r="ASH16" s="314"/>
      <c r="ASI16" s="314"/>
      <c r="ASJ16" s="314"/>
      <c r="ASK16" s="314"/>
      <c r="ASL16" s="314"/>
      <c r="ASM16" s="314"/>
      <c r="ASN16" s="314"/>
      <c r="ASO16" s="314"/>
      <c r="ASP16" s="314"/>
      <c r="ASQ16" s="314"/>
      <c r="ASR16" s="314"/>
      <c r="ASS16" s="314"/>
      <c r="AST16" s="314"/>
      <c r="ASU16" s="314"/>
      <c r="ASV16" s="314"/>
      <c r="ASW16" s="314"/>
      <c r="ASX16" s="314"/>
      <c r="ASY16" s="314"/>
      <c r="ASZ16" s="314"/>
      <c r="ATA16" s="314"/>
      <c r="ATB16" s="314"/>
      <c r="ATC16" s="314"/>
      <c r="ATD16" s="314"/>
      <c r="ATE16" s="314"/>
      <c r="ATF16" s="314"/>
      <c r="ATG16" s="314"/>
      <c r="ATH16" s="314"/>
      <c r="ATI16" s="314"/>
      <c r="ATJ16" s="314"/>
      <c r="ATK16" s="314"/>
      <c r="ATL16" s="314"/>
      <c r="ATM16" s="314"/>
      <c r="ATN16" s="314"/>
      <c r="ATO16" s="314"/>
      <c r="ATP16" s="314"/>
      <c r="ATQ16" s="314"/>
      <c r="ATR16" s="314"/>
      <c r="ATS16" s="314"/>
      <c r="ATT16" s="314"/>
      <c r="ATU16" s="314"/>
      <c r="ATV16" s="314"/>
      <c r="ATW16" s="314"/>
      <c r="ATX16" s="314"/>
      <c r="ATY16" s="314"/>
      <c r="ATZ16" s="314"/>
      <c r="AUA16" s="314"/>
      <c r="AUB16" s="314"/>
      <c r="AUC16" s="314"/>
      <c r="AUD16" s="314"/>
      <c r="AUE16" s="314"/>
      <c r="AUF16" s="314"/>
      <c r="AUG16" s="314"/>
      <c r="AUH16" s="314"/>
      <c r="AUI16" s="314"/>
      <c r="AUJ16" s="314"/>
      <c r="AUK16" s="314"/>
      <c r="AUL16" s="314"/>
      <c r="AUM16" s="314"/>
      <c r="AUN16" s="314"/>
      <c r="AUO16" s="314"/>
      <c r="AUP16" s="314"/>
      <c r="AUQ16" s="314"/>
      <c r="AUR16" s="314"/>
      <c r="AUS16" s="314"/>
      <c r="AUT16" s="314"/>
      <c r="AUU16" s="314"/>
      <c r="AUV16" s="314"/>
      <c r="AUW16" s="314"/>
      <c r="AUX16" s="314"/>
      <c r="AUY16" s="314"/>
      <c r="AUZ16" s="314"/>
      <c r="AVA16" s="314"/>
      <c r="AVB16" s="314"/>
      <c r="AVC16" s="314"/>
      <c r="AVD16" s="314"/>
      <c r="AVE16" s="314"/>
      <c r="AVF16" s="314"/>
      <c r="AVG16" s="314"/>
      <c r="AVH16" s="314"/>
      <c r="AVI16" s="314"/>
      <c r="AVJ16" s="314"/>
      <c r="AVK16" s="314"/>
      <c r="AVL16" s="314"/>
      <c r="AVM16" s="314"/>
      <c r="AVN16" s="314"/>
      <c r="AVO16" s="314"/>
      <c r="AVP16" s="314"/>
      <c r="AVQ16" s="314"/>
      <c r="AVR16" s="314"/>
      <c r="AVS16" s="314"/>
      <c r="AVT16" s="314"/>
      <c r="AVU16" s="314"/>
      <c r="AVV16" s="314"/>
      <c r="AVW16" s="314"/>
      <c r="AVX16" s="314"/>
      <c r="AVY16" s="314"/>
      <c r="AVZ16" s="314"/>
      <c r="AWA16" s="314"/>
      <c r="AWB16" s="314"/>
      <c r="AWC16" s="314"/>
      <c r="AWD16" s="314"/>
      <c r="AWE16" s="314"/>
      <c r="AWF16" s="314"/>
      <c r="AWG16" s="314"/>
      <c r="AWH16" s="314"/>
      <c r="AWI16" s="314"/>
      <c r="AWJ16" s="314"/>
      <c r="AWK16" s="314"/>
      <c r="AWL16" s="314"/>
      <c r="AWM16" s="314"/>
      <c r="AWN16" s="314"/>
      <c r="AWO16" s="314"/>
      <c r="AWP16" s="314"/>
      <c r="AWQ16" s="314"/>
      <c r="AWR16" s="314"/>
      <c r="AWS16" s="314"/>
      <c r="AWT16" s="314"/>
      <c r="AWU16" s="314"/>
      <c r="AWV16" s="314"/>
      <c r="AWW16" s="314"/>
      <c r="AWX16" s="314"/>
      <c r="AWY16" s="314"/>
      <c r="AWZ16" s="314"/>
      <c r="AXA16" s="314"/>
      <c r="AXB16" s="314"/>
      <c r="AXC16" s="314"/>
      <c r="AXD16" s="314"/>
      <c r="AXE16" s="314"/>
      <c r="AXF16" s="314"/>
      <c r="AXG16" s="314"/>
      <c r="AXH16" s="314"/>
      <c r="AXI16" s="314"/>
      <c r="AXJ16" s="314"/>
      <c r="AXK16" s="314"/>
      <c r="AXL16" s="314"/>
      <c r="AXM16" s="314"/>
      <c r="AXN16" s="314"/>
      <c r="AXO16" s="314"/>
      <c r="AXP16" s="314"/>
      <c r="AXQ16" s="314"/>
      <c r="AXR16" s="314"/>
      <c r="AXS16" s="314"/>
      <c r="AXT16" s="314"/>
      <c r="AXU16" s="314"/>
      <c r="AXV16" s="314"/>
      <c r="AXW16" s="314"/>
      <c r="AXX16" s="314"/>
      <c r="AXY16" s="314"/>
      <c r="AXZ16" s="314"/>
      <c r="AYA16" s="314"/>
      <c r="AYB16" s="314"/>
      <c r="AYC16" s="314"/>
      <c r="AYD16" s="314"/>
      <c r="AYE16" s="314"/>
      <c r="AYF16" s="314"/>
      <c r="AYG16" s="314"/>
      <c r="AYH16" s="314"/>
      <c r="AYI16" s="314"/>
      <c r="AYJ16" s="314"/>
      <c r="AYK16" s="314"/>
      <c r="AYL16" s="314"/>
      <c r="AYM16" s="314"/>
      <c r="AYN16" s="314"/>
      <c r="AYO16" s="314"/>
      <c r="AYP16" s="314"/>
      <c r="AYQ16" s="314"/>
      <c r="AYR16" s="314"/>
      <c r="AYS16" s="314"/>
      <c r="AYT16" s="314"/>
      <c r="AYU16" s="314"/>
      <c r="AYV16" s="314"/>
      <c r="AYW16" s="314"/>
      <c r="AYX16" s="314"/>
      <c r="AYY16" s="314"/>
      <c r="AYZ16" s="314"/>
      <c r="AZA16" s="314"/>
      <c r="AZB16" s="314"/>
      <c r="AZC16" s="314"/>
      <c r="AZD16" s="314"/>
      <c r="AZE16" s="314"/>
      <c r="AZF16" s="314"/>
      <c r="AZG16" s="314"/>
      <c r="AZH16" s="314"/>
      <c r="AZI16" s="314"/>
      <c r="AZJ16" s="314"/>
      <c r="AZK16" s="314"/>
      <c r="AZL16" s="314"/>
      <c r="AZM16" s="314"/>
      <c r="AZN16" s="314"/>
      <c r="AZO16" s="314"/>
      <c r="AZP16" s="314"/>
      <c r="AZQ16" s="314"/>
      <c r="AZR16" s="314"/>
      <c r="AZS16" s="314"/>
      <c r="AZT16" s="314"/>
      <c r="AZU16" s="314"/>
      <c r="AZV16" s="314"/>
      <c r="AZW16" s="314"/>
      <c r="AZX16" s="314"/>
      <c r="AZY16" s="314"/>
      <c r="AZZ16" s="314"/>
      <c r="BAA16" s="314"/>
      <c r="BAB16" s="314"/>
      <c r="BAC16" s="314"/>
      <c r="BAD16" s="314"/>
      <c r="BAE16" s="314"/>
      <c r="BAF16" s="314"/>
      <c r="BAG16" s="314"/>
      <c r="BAH16" s="314"/>
      <c r="BAI16" s="314"/>
      <c r="BAJ16" s="314"/>
      <c r="BAK16" s="314"/>
      <c r="BAL16" s="314"/>
      <c r="BAM16" s="314"/>
      <c r="BAN16" s="314"/>
      <c r="BAO16" s="314"/>
      <c r="BAP16" s="314"/>
      <c r="BAQ16" s="314"/>
      <c r="BAR16" s="314"/>
      <c r="BAS16" s="314"/>
      <c r="BAT16" s="314"/>
      <c r="BAU16" s="314"/>
      <c r="BAV16" s="314"/>
      <c r="BAW16" s="314"/>
      <c r="BAX16" s="314"/>
      <c r="BAY16" s="314"/>
      <c r="BAZ16" s="314"/>
      <c r="BBA16" s="314"/>
      <c r="BBB16" s="314"/>
      <c r="BBC16" s="314"/>
      <c r="BBD16" s="314"/>
      <c r="BBE16" s="314"/>
      <c r="BBF16" s="314"/>
      <c r="BBG16" s="314"/>
      <c r="BBH16" s="314"/>
      <c r="BBI16" s="314"/>
      <c r="BBJ16" s="314"/>
      <c r="BBK16" s="314"/>
      <c r="BBL16" s="314"/>
      <c r="BBM16" s="314"/>
      <c r="BBN16" s="314"/>
      <c r="BBO16" s="314"/>
      <c r="BBP16" s="314"/>
      <c r="BBQ16" s="314"/>
      <c r="BBR16" s="314"/>
      <c r="BBS16" s="314"/>
      <c r="BBT16" s="314"/>
      <c r="BBU16" s="314"/>
      <c r="BBV16" s="314"/>
      <c r="BBW16" s="314"/>
      <c r="BBX16" s="314"/>
      <c r="BBY16" s="314"/>
      <c r="BBZ16" s="314"/>
      <c r="BCA16" s="314"/>
      <c r="BCB16" s="314"/>
      <c r="BCC16" s="314"/>
      <c r="BCD16" s="314"/>
      <c r="BCE16" s="314"/>
      <c r="BCF16" s="314"/>
      <c r="BCG16" s="314"/>
      <c r="BCH16" s="314"/>
      <c r="BCI16" s="314"/>
      <c r="BCJ16" s="314"/>
      <c r="BCK16" s="314"/>
      <c r="BCL16" s="314"/>
      <c r="BCM16" s="314"/>
      <c r="BCN16" s="314"/>
      <c r="BCO16" s="314"/>
      <c r="BCP16" s="314"/>
      <c r="BCQ16" s="314"/>
      <c r="BCR16" s="314"/>
      <c r="BCS16" s="314"/>
      <c r="BCT16" s="314"/>
      <c r="BCU16" s="314"/>
      <c r="BCV16" s="314"/>
      <c r="BCW16" s="314"/>
      <c r="BCX16" s="314"/>
      <c r="BCY16" s="314"/>
      <c r="BCZ16" s="314"/>
      <c r="BDA16" s="314"/>
      <c r="BDB16" s="314"/>
      <c r="BDC16" s="314"/>
      <c r="BDD16" s="314"/>
      <c r="BDE16" s="314"/>
      <c r="BDF16" s="314"/>
      <c r="BDG16" s="314"/>
      <c r="BDH16" s="314"/>
      <c r="BDI16" s="314"/>
      <c r="BDJ16" s="314"/>
      <c r="BDK16" s="314"/>
      <c r="BDL16" s="314"/>
      <c r="BDM16" s="314"/>
      <c r="BDN16" s="314"/>
      <c r="BDO16" s="314"/>
      <c r="BDP16" s="314"/>
      <c r="BDQ16" s="314"/>
      <c r="BDR16" s="314"/>
      <c r="BDS16" s="314"/>
      <c r="BDT16" s="314"/>
      <c r="BDU16" s="314"/>
      <c r="BDV16" s="314"/>
      <c r="BDW16" s="314"/>
      <c r="BDX16" s="314"/>
      <c r="BDY16" s="314"/>
      <c r="BDZ16" s="314"/>
      <c r="BEA16" s="314"/>
      <c r="BEB16" s="314"/>
      <c r="BEC16" s="314"/>
      <c r="BED16" s="314"/>
      <c r="BEE16" s="314"/>
      <c r="BEF16" s="314"/>
      <c r="BEG16" s="314"/>
      <c r="BEH16" s="314"/>
      <c r="BEI16" s="314"/>
      <c r="BEJ16" s="314"/>
      <c r="BEK16" s="314"/>
      <c r="BEL16" s="314"/>
      <c r="BEM16" s="314"/>
      <c r="BEN16" s="314"/>
      <c r="BEO16" s="314"/>
      <c r="BEP16" s="314"/>
      <c r="BEQ16" s="314"/>
      <c r="BER16" s="314"/>
      <c r="BES16" s="314"/>
      <c r="BET16" s="314"/>
      <c r="BEU16" s="314"/>
      <c r="BEV16" s="314"/>
      <c r="BEW16" s="314"/>
      <c r="BEX16" s="314"/>
      <c r="BEY16" s="314"/>
      <c r="BEZ16" s="314"/>
      <c r="BFA16" s="314"/>
      <c r="BFB16" s="314"/>
      <c r="BFC16" s="314"/>
      <c r="BFD16" s="314"/>
      <c r="BFE16" s="314"/>
      <c r="BFF16" s="314"/>
      <c r="BFG16" s="314"/>
      <c r="BFH16" s="314"/>
      <c r="BFI16" s="314"/>
      <c r="BFJ16" s="314"/>
      <c r="BFK16" s="314"/>
      <c r="BFL16" s="314"/>
      <c r="BFM16" s="314"/>
      <c r="BFN16" s="314"/>
      <c r="BFO16" s="314"/>
      <c r="BFP16" s="314"/>
      <c r="BFQ16" s="314"/>
      <c r="BFR16" s="314"/>
      <c r="BFS16" s="314"/>
      <c r="BFT16" s="314"/>
      <c r="BFU16" s="314"/>
      <c r="BFV16" s="314"/>
      <c r="BFW16" s="314"/>
      <c r="BFX16" s="314"/>
      <c r="BFY16" s="314"/>
      <c r="BFZ16" s="314"/>
      <c r="BGA16" s="314"/>
      <c r="BGB16" s="314"/>
      <c r="BGC16" s="314"/>
      <c r="BGD16" s="314"/>
      <c r="BGE16" s="314"/>
      <c r="BGF16" s="314"/>
      <c r="BGG16" s="314"/>
      <c r="BGH16" s="314"/>
      <c r="BGI16" s="314"/>
      <c r="BGJ16" s="314"/>
      <c r="BGK16" s="314"/>
      <c r="BGL16" s="314"/>
      <c r="BGM16" s="314"/>
      <c r="BGN16" s="314"/>
      <c r="BGO16" s="314"/>
      <c r="BGP16" s="314"/>
      <c r="BGQ16" s="314"/>
      <c r="BGR16" s="314"/>
      <c r="BGS16" s="314"/>
      <c r="BGT16" s="314"/>
      <c r="BGU16" s="314"/>
      <c r="BGV16" s="314"/>
      <c r="BGW16" s="314"/>
      <c r="BGX16" s="314"/>
      <c r="BGY16" s="314"/>
      <c r="BGZ16" s="314"/>
      <c r="BHA16" s="314"/>
      <c r="BHB16" s="314"/>
      <c r="BHC16" s="314"/>
      <c r="BHD16" s="314"/>
      <c r="BHE16" s="314"/>
      <c r="BHF16" s="314"/>
      <c r="BHG16" s="314"/>
      <c r="BHH16" s="314"/>
      <c r="BHI16" s="314"/>
      <c r="BHJ16" s="314"/>
      <c r="BHK16" s="314"/>
      <c r="BHL16" s="314"/>
      <c r="BHM16" s="314"/>
      <c r="BHN16" s="314"/>
      <c r="BHO16" s="314"/>
      <c r="BHP16" s="314"/>
      <c r="BHQ16" s="314"/>
      <c r="BHR16" s="314"/>
      <c r="BHS16" s="314"/>
      <c r="BHT16" s="314"/>
      <c r="BHU16" s="314"/>
      <c r="BHV16" s="314"/>
      <c r="BHW16" s="314"/>
      <c r="BHX16" s="314"/>
      <c r="BHY16" s="314"/>
      <c r="BHZ16" s="314"/>
      <c r="BIA16" s="314"/>
      <c r="BIB16" s="314"/>
      <c r="BIC16" s="314"/>
      <c r="BID16" s="314"/>
      <c r="BIE16" s="314"/>
      <c r="BIF16" s="314"/>
      <c r="BIG16" s="314"/>
      <c r="BIH16" s="314"/>
      <c r="BII16" s="314"/>
      <c r="BIJ16" s="314"/>
      <c r="BIK16" s="314"/>
      <c r="BIL16" s="314"/>
      <c r="BIM16" s="314"/>
      <c r="BIN16" s="314"/>
      <c r="BIO16" s="314"/>
      <c r="BIP16" s="314"/>
      <c r="BIQ16" s="314"/>
      <c r="BIR16" s="314"/>
      <c r="BIS16" s="314"/>
      <c r="BIT16" s="314"/>
      <c r="BIU16" s="314"/>
      <c r="BIV16" s="314"/>
      <c r="BIW16" s="314"/>
      <c r="BIX16" s="314"/>
      <c r="BIY16" s="314"/>
      <c r="BIZ16" s="314"/>
      <c r="BJA16" s="314"/>
      <c r="BJB16" s="314"/>
      <c r="BJC16" s="314"/>
      <c r="BJD16" s="314"/>
      <c r="BJE16" s="314"/>
      <c r="BJF16" s="314"/>
      <c r="BJG16" s="314"/>
      <c r="BJH16" s="314"/>
      <c r="BJI16" s="314"/>
      <c r="BJJ16" s="314"/>
      <c r="BJK16" s="314"/>
      <c r="BJL16" s="314"/>
      <c r="BJM16" s="314"/>
      <c r="BJN16" s="314"/>
      <c r="BJO16" s="314"/>
      <c r="BJP16" s="314"/>
      <c r="BJQ16" s="314"/>
      <c r="BJR16" s="314"/>
      <c r="BJS16" s="314"/>
      <c r="BJT16" s="314"/>
      <c r="BJU16" s="314"/>
      <c r="BJV16" s="314"/>
      <c r="BJW16" s="314"/>
      <c r="BJX16" s="314"/>
      <c r="BJY16" s="314"/>
      <c r="BJZ16" s="314"/>
      <c r="BKA16" s="314"/>
      <c r="BKB16" s="314"/>
      <c r="BKC16" s="314"/>
      <c r="BKD16" s="314"/>
      <c r="BKE16" s="314"/>
      <c r="BKF16" s="314"/>
      <c r="BKG16" s="314"/>
      <c r="BKH16" s="314"/>
      <c r="BKI16" s="314"/>
      <c r="BKJ16" s="314"/>
      <c r="BKK16" s="314"/>
      <c r="BKL16" s="314"/>
      <c r="BKM16" s="314"/>
      <c r="BKN16" s="314"/>
      <c r="BKO16" s="314"/>
      <c r="BKP16" s="314"/>
      <c r="BKQ16" s="314"/>
      <c r="BKR16" s="314"/>
      <c r="BKS16" s="314"/>
      <c r="BKT16" s="314"/>
      <c r="BKU16" s="314"/>
      <c r="BKV16" s="314"/>
      <c r="BKW16" s="314"/>
      <c r="BKX16" s="314"/>
      <c r="BKY16" s="314"/>
      <c r="BKZ16" s="314"/>
      <c r="BLA16" s="314"/>
      <c r="BLB16" s="314"/>
      <c r="BLC16" s="314"/>
      <c r="BLD16" s="314"/>
      <c r="BLE16" s="314"/>
      <c r="BLF16" s="314"/>
      <c r="BLG16" s="314"/>
      <c r="BLH16" s="314"/>
      <c r="BLI16" s="314"/>
      <c r="BLJ16" s="314"/>
      <c r="BLK16" s="314"/>
      <c r="BLL16" s="314"/>
      <c r="BLM16" s="314"/>
      <c r="BLN16" s="314"/>
      <c r="BLO16" s="314"/>
      <c r="BLP16" s="314"/>
      <c r="BLQ16" s="314"/>
      <c r="BLR16" s="314"/>
      <c r="BLS16" s="314"/>
      <c r="BLT16" s="314"/>
      <c r="BLU16" s="314"/>
      <c r="BLV16" s="314"/>
      <c r="BLW16" s="314"/>
      <c r="BLX16" s="314"/>
      <c r="BLY16" s="314"/>
      <c r="BLZ16" s="314"/>
      <c r="BMA16" s="314"/>
      <c r="BMB16" s="314"/>
      <c r="BMC16" s="314"/>
      <c r="BMD16" s="314"/>
      <c r="BME16" s="314"/>
      <c r="BMF16" s="314"/>
      <c r="BMG16" s="314"/>
      <c r="BMH16" s="314"/>
      <c r="BMI16" s="314"/>
      <c r="BMJ16" s="314"/>
      <c r="BMK16" s="314"/>
      <c r="BML16" s="314"/>
      <c r="BMM16" s="314"/>
      <c r="BMN16" s="314"/>
      <c r="BMO16" s="314"/>
      <c r="BMP16" s="314"/>
      <c r="BMQ16" s="314"/>
      <c r="BMR16" s="314"/>
      <c r="BMS16" s="314"/>
      <c r="BMT16" s="314"/>
      <c r="BMU16" s="314"/>
      <c r="BMV16" s="314"/>
      <c r="BMW16" s="314"/>
      <c r="BMX16" s="314"/>
      <c r="BMY16" s="314"/>
      <c r="BMZ16" s="314"/>
      <c r="BNA16" s="314"/>
      <c r="BNB16" s="314"/>
      <c r="BNC16" s="314"/>
      <c r="BND16" s="314"/>
      <c r="BNE16" s="314"/>
      <c r="BNF16" s="314"/>
      <c r="BNG16" s="314"/>
      <c r="BNH16" s="314"/>
      <c r="BNI16" s="314"/>
      <c r="BNJ16" s="314"/>
      <c r="BNK16" s="314"/>
      <c r="BNL16" s="314"/>
      <c r="BNM16" s="314"/>
      <c r="BNN16" s="314"/>
      <c r="BNO16" s="314"/>
      <c r="BNP16" s="314"/>
      <c r="BNQ16" s="314"/>
      <c r="BNR16" s="314"/>
      <c r="BNS16" s="314"/>
      <c r="BNT16" s="314"/>
      <c r="BNU16" s="314"/>
      <c r="BNV16" s="314"/>
      <c r="BNW16" s="314"/>
      <c r="BNX16" s="314"/>
      <c r="BNY16" s="314"/>
      <c r="BNZ16" s="314"/>
      <c r="BOA16" s="314"/>
      <c r="BOB16" s="314"/>
      <c r="BOC16" s="314"/>
      <c r="BOD16" s="314"/>
      <c r="BOE16" s="314"/>
      <c r="BOF16" s="314"/>
      <c r="BOG16" s="314"/>
      <c r="BOH16" s="314"/>
      <c r="BOI16" s="314"/>
      <c r="BOJ16" s="314"/>
      <c r="BOK16" s="314"/>
      <c r="BOL16" s="314"/>
      <c r="BOM16" s="314"/>
      <c r="BON16" s="314"/>
      <c r="BOO16" s="314"/>
      <c r="BOP16" s="314"/>
      <c r="BOQ16" s="314"/>
      <c r="BOR16" s="314"/>
      <c r="BOS16" s="314"/>
      <c r="BOT16" s="314"/>
      <c r="BOU16" s="314"/>
      <c r="BOV16" s="314"/>
      <c r="BOW16" s="314"/>
      <c r="BOX16" s="314"/>
      <c r="BOY16" s="314"/>
      <c r="BOZ16" s="314"/>
      <c r="BPA16" s="314"/>
      <c r="BPB16" s="314"/>
      <c r="BPC16" s="314"/>
      <c r="BPD16" s="314"/>
      <c r="BPE16" s="314"/>
      <c r="BPF16" s="314"/>
      <c r="BPG16" s="314"/>
      <c r="BPH16" s="314"/>
      <c r="BPI16" s="314"/>
      <c r="BPJ16" s="314"/>
      <c r="BPK16" s="314"/>
      <c r="BPL16" s="314"/>
      <c r="BPM16" s="314"/>
      <c r="BPN16" s="314"/>
      <c r="BPO16" s="314"/>
      <c r="BPP16" s="314"/>
      <c r="BPQ16" s="314"/>
      <c r="BPR16" s="314"/>
      <c r="BPS16" s="314"/>
      <c r="BPT16" s="314"/>
      <c r="BPU16" s="314"/>
      <c r="BPV16" s="314"/>
      <c r="BPW16" s="314"/>
      <c r="BPX16" s="314"/>
      <c r="BPY16" s="314"/>
      <c r="BPZ16" s="314"/>
      <c r="BQA16" s="314"/>
      <c r="BQB16" s="314"/>
      <c r="BQC16" s="314"/>
      <c r="BQD16" s="314"/>
      <c r="BQE16" s="314"/>
      <c r="BQF16" s="314"/>
      <c r="BQG16" s="314"/>
      <c r="BQH16" s="314"/>
      <c r="BQI16" s="314"/>
      <c r="BQJ16" s="314"/>
      <c r="BQK16" s="314"/>
      <c r="BQL16" s="314"/>
      <c r="BQM16" s="314"/>
      <c r="BQN16" s="314"/>
      <c r="BQO16" s="314"/>
      <c r="BQP16" s="314"/>
      <c r="BQQ16" s="314"/>
      <c r="BQR16" s="314"/>
      <c r="BQS16" s="314"/>
      <c r="BQT16" s="314"/>
      <c r="BQU16" s="314"/>
      <c r="BQV16" s="314"/>
      <c r="BQW16" s="314"/>
      <c r="BQX16" s="314"/>
      <c r="BQY16" s="314"/>
      <c r="BQZ16" s="314"/>
      <c r="BRA16" s="314"/>
      <c r="BRB16" s="314"/>
      <c r="BRC16" s="314"/>
      <c r="BRD16" s="314"/>
      <c r="BRE16" s="314"/>
      <c r="BRF16" s="314"/>
      <c r="BRG16" s="314"/>
      <c r="BRH16" s="314"/>
      <c r="BRI16" s="314"/>
      <c r="BRJ16" s="314"/>
      <c r="BRK16" s="314"/>
      <c r="BRL16" s="314"/>
      <c r="BRM16" s="314"/>
      <c r="BRN16" s="314"/>
      <c r="BRO16" s="314"/>
      <c r="BRP16" s="314"/>
      <c r="BRQ16" s="314"/>
      <c r="BRR16" s="314"/>
      <c r="BRS16" s="314"/>
      <c r="BRT16" s="314"/>
      <c r="BRU16" s="314"/>
      <c r="BRV16" s="314"/>
      <c r="BRW16" s="314"/>
      <c r="BRX16" s="314"/>
      <c r="BRY16" s="314"/>
      <c r="BRZ16" s="314"/>
      <c r="BSA16" s="314"/>
      <c r="BSB16" s="314"/>
      <c r="BSC16" s="314"/>
      <c r="BSD16" s="314"/>
      <c r="BSE16" s="314"/>
      <c r="BSF16" s="314"/>
      <c r="BSG16" s="314"/>
      <c r="BSH16" s="314"/>
      <c r="BSI16" s="314"/>
      <c r="BSJ16" s="314"/>
      <c r="BSK16" s="314"/>
      <c r="BSL16" s="314"/>
      <c r="BSM16" s="314"/>
      <c r="BSN16" s="314"/>
      <c r="BSO16" s="314"/>
      <c r="BSP16" s="314"/>
      <c r="BSQ16" s="314"/>
      <c r="BSR16" s="314"/>
      <c r="BSS16" s="314"/>
      <c r="BST16" s="314"/>
      <c r="BSU16" s="314"/>
      <c r="BSV16" s="314"/>
      <c r="BSW16" s="314"/>
      <c r="BSX16" s="314"/>
      <c r="BSY16" s="314"/>
      <c r="BSZ16" s="314"/>
      <c r="BTA16" s="314"/>
      <c r="BTB16" s="314"/>
      <c r="BTC16" s="314"/>
      <c r="BTD16" s="314"/>
      <c r="BTE16" s="314"/>
      <c r="BTF16" s="314"/>
      <c r="BTG16" s="314"/>
      <c r="BTH16" s="314"/>
      <c r="BTI16" s="314"/>
      <c r="BTJ16" s="314"/>
      <c r="BTK16" s="314"/>
      <c r="BTL16" s="314"/>
      <c r="BTM16" s="314"/>
      <c r="BTN16" s="314"/>
      <c r="BTO16" s="314"/>
      <c r="BTP16" s="314"/>
      <c r="BTQ16" s="314"/>
      <c r="BTR16" s="314"/>
      <c r="BTS16" s="314"/>
      <c r="BTT16" s="314"/>
      <c r="BTU16" s="314"/>
      <c r="BTV16" s="314"/>
      <c r="BTW16" s="314"/>
      <c r="BTX16" s="314"/>
      <c r="BTY16" s="314"/>
      <c r="BTZ16" s="314"/>
      <c r="BUA16" s="314"/>
      <c r="BUB16" s="314"/>
      <c r="BUC16" s="314"/>
      <c r="BUD16" s="314"/>
      <c r="BUE16" s="314"/>
      <c r="BUF16" s="314"/>
      <c r="BUG16" s="314"/>
      <c r="BUH16" s="314"/>
      <c r="BUI16" s="314"/>
      <c r="BUJ16" s="314"/>
      <c r="BUK16" s="314"/>
      <c r="BUL16" s="314"/>
      <c r="BUM16" s="314"/>
      <c r="BUN16" s="314"/>
      <c r="BUO16" s="314"/>
      <c r="BUP16" s="314"/>
      <c r="BUQ16" s="314"/>
      <c r="BUR16" s="314"/>
      <c r="BUS16" s="314"/>
      <c r="BUT16" s="314"/>
      <c r="BUU16" s="314"/>
      <c r="BUV16" s="314"/>
      <c r="BUW16" s="314"/>
      <c r="BUX16" s="314"/>
      <c r="BUY16" s="314"/>
      <c r="BUZ16" s="314"/>
      <c r="BVA16" s="314"/>
      <c r="BVB16" s="314"/>
      <c r="BVC16" s="314"/>
      <c r="BVD16" s="314"/>
      <c r="BVE16" s="314"/>
      <c r="BVF16" s="314"/>
      <c r="BVG16" s="314"/>
      <c r="BVH16" s="314"/>
      <c r="BVI16" s="314"/>
      <c r="BVJ16" s="314"/>
      <c r="BVK16" s="314"/>
      <c r="BVL16" s="314"/>
      <c r="BVM16" s="314"/>
      <c r="BVN16" s="314"/>
      <c r="BVO16" s="314"/>
      <c r="BVP16" s="314"/>
      <c r="BVQ16" s="314"/>
      <c r="BVR16" s="314"/>
      <c r="BVS16" s="314"/>
      <c r="BVT16" s="314"/>
      <c r="BVU16" s="314"/>
      <c r="BVV16" s="314"/>
      <c r="BVW16" s="314"/>
      <c r="BVX16" s="314"/>
      <c r="BVY16" s="314"/>
      <c r="BVZ16" s="314"/>
      <c r="BWA16" s="314"/>
      <c r="BWB16" s="314"/>
      <c r="BWC16" s="314"/>
      <c r="BWD16" s="314"/>
      <c r="BWE16" s="314"/>
      <c r="BWF16" s="314"/>
      <c r="BWG16" s="314"/>
      <c r="BWH16" s="314"/>
      <c r="BWI16" s="314"/>
      <c r="BWJ16" s="314"/>
      <c r="BWK16" s="314"/>
      <c r="BWL16" s="314"/>
      <c r="BWM16" s="314"/>
      <c r="BWN16" s="314"/>
      <c r="BWO16" s="314"/>
      <c r="BWP16" s="314"/>
      <c r="BWQ16" s="314"/>
      <c r="BWR16" s="314"/>
      <c r="BWS16" s="314"/>
      <c r="BWT16" s="314"/>
      <c r="BWU16" s="314"/>
      <c r="BWV16" s="314"/>
      <c r="BWW16" s="314"/>
      <c r="BWX16" s="314"/>
      <c r="BWY16" s="314"/>
      <c r="BWZ16" s="314"/>
      <c r="BXA16" s="314"/>
      <c r="BXB16" s="314"/>
      <c r="BXC16" s="314"/>
      <c r="BXD16" s="314"/>
      <c r="BXE16" s="314"/>
      <c r="BXF16" s="314"/>
      <c r="BXG16" s="314"/>
      <c r="BXH16" s="314"/>
      <c r="BXI16" s="314"/>
      <c r="BXJ16" s="314"/>
      <c r="BXK16" s="314"/>
      <c r="BXL16" s="314"/>
      <c r="BXM16" s="314"/>
      <c r="BXN16" s="314"/>
      <c r="BXO16" s="314"/>
      <c r="BXP16" s="314"/>
      <c r="BXQ16" s="314"/>
      <c r="BXR16" s="314"/>
      <c r="BXS16" s="314"/>
      <c r="BXT16" s="314"/>
      <c r="BXU16" s="314"/>
      <c r="BXV16" s="314"/>
      <c r="BXW16" s="314"/>
      <c r="BXX16" s="314"/>
      <c r="BXY16" s="314"/>
      <c r="BXZ16" s="314"/>
      <c r="BYA16" s="314"/>
      <c r="BYB16" s="314"/>
      <c r="BYC16" s="314"/>
      <c r="BYD16" s="314"/>
      <c r="BYE16" s="314"/>
      <c r="BYF16" s="314"/>
      <c r="BYG16" s="314"/>
      <c r="BYH16" s="314"/>
      <c r="BYI16" s="314"/>
      <c r="BYJ16" s="314"/>
      <c r="BYK16" s="314"/>
      <c r="BYL16" s="314"/>
      <c r="BYM16" s="314"/>
      <c r="BYN16" s="314"/>
      <c r="BYO16" s="314"/>
      <c r="BYP16" s="314"/>
      <c r="BYQ16" s="314"/>
      <c r="BYR16" s="314"/>
      <c r="BYS16" s="314"/>
      <c r="BYT16" s="314"/>
      <c r="BYU16" s="314"/>
      <c r="BYV16" s="314"/>
      <c r="BYW16" s="314"/>
      <c r="BYX16" s="314"/>
      <c r="BYY16" s="314"/>
      <c r="BYZ16" s="314"/>
      <c r="BZA16" s="314"/>
      <c r="BZB16" s="314"/>
      <c r="BZC16" s="314"/>
      <c r="BZD16" s="314"/>
      <c r="BZE16" s="314"/>
      <c r="BZF16" s="314"/>
      <c r="BZG16" s="314"/>
      <c r="BZH16" s="314"/>
      <c r="BZI16" s="314"/>
      <c r="BZJ16" s="314"/>
      <c r="BZK16" s="314"/>
      <c r="BZL16" s="314"/>
      <c r="BZM16" s="314"/>
      <c r="BZN16" s="314"/>
      <c r="BZO16" s="314"/>
      <c r="BZP16" s="314"/>
      <c r="BZQ16" s="314"/>
      <c r="BZR16" s="314"/>
      <c r="BZS16" s="314"/>
      <c r="BZT16" s="314"/>
      <c r="BZU16" s="314"/>
      <c r="BZV16" s="314"/>
      <c r="BZW16" s="314"/>
      <c r="BZX16" s="314"/>
      <c r="BZY16" s="314"/>
      <c r="BZZ16" s="314"/>
      <c r="CAA16" s="314"/>
      <c r="CAB16" s="314"/>
      <c r="CAC16" s="314"/>
      <c r="CAD16" s="314"/>
      <c r="CAE16" s="314"/>
      <c r="CAF16" s="314"/>
      <c r="CAG16" s="314"/>
      <c r="CAH16" s="314"/>
      <c r="CAI16" s="314"/>
      <c r="CAJ16" s="314"/>
      <c r="CAK16" s="314"/>
      <c r="CAL16" s="314"/>
      <c r="CAM16" s="314"/>
      <c r="CAN16" s="314"/>
      <c r="CAO16" s="314"/>
      <c r="CAP16" s="314"/>
      <c r="CAQ16" s="314"/>
      <c r="CAR16" s="314"/>
      <c r="CAS16" s="314"/>
      <c r="CAT16" s="314"/>
      <c r="CAU16" s="314"/>
      <c r="CAV16" s="314"/>
      <c r="CAW16" s="314"/>
      <c r="CAX16" s="314"/>
      <c r="CAY16" s="314"/>
      <c r="CAZ16" s="314"/>
      <c r="CBA16" s="314"/>
      <c r="CBB16" s="314"/>
      <c r="CBC16" s="314"/>
      <c r="CBD16" s="314"/>
      <c r="CBE16" s="314"/>
      <c r="CBF16" s="314"/>
      <c r="CBG16" s="314"/>
      <c r="CBH16" s="314"/>
      <c r="CBI16" s="314"/>
      <c r="CBJ16" s="314"/>
      <c r="CBK16" s="314"/>
      <c r="CBL16" s="314"/>
      <c r="CBM16" s="314"/>
      <c r="CBN16" s="314"/>
      <c r="CBO16" s="314"/>
      <c r="CBP16" s="314"/>
      <c r="CBQ16" s="314"/>
      <c r="CBR16" s="314"/>
      <c r="CBS16" s="314"/>
      <c r="CBT16" s="314"/>
      <c r="CBU16" s="314"/>
      <c r="CBV16" s="314"/>
      <c r="CBW16" s="314"/>
      <c r="CBX16" s="314"/>
      <c r="CBY16" s="314"/>
      <c r="CBZ16" s="314"/>
      <c r="CCA16" s="314"/>
      <c r="CCB16" s="314"/>
      <c r="CCC16" s="314"/>
      <c r="CCD16" s="314"/>
      <c r="CCE16" s="314"/>
      <c r="CCF16" s="314"/>
      <c r="CCG16" s="314"/>
      <c r="CCH16" s="314"/>
      <c r="CCI16" s="314"/>
      <c r="CCJ16" s="314"/>
      <c r="CCK16" s="314"/>
      <c r="CCL16" s="314"/>
      <c r="CCM16" s="314"/>
      <c r="CCN16" s="314"/>
      <c r="CCO16" s="314"/>
      <c r="CCP16" s="314"/>
      <c r="CCQ16" s="314"/>
      <c r="CCR16" s="314"/>
      <c r="CCS16" s="314"/>
      <c r="CCT16" s="314"/>
      <c r="CCU16" s="314"/>
      <c r="CCV16" s="314"/>
      <c r="CCW16" s="314"/>
      <c r="CCX16" s="314"/>
      <c r="CCY16" s="314"/>
      <c r="CCZ16" s="314"/>
      <c r="CDA16" s="314"/>
      <c r="CDB16" s="314"/>
      <c r="CDC16" s="314"/>
      <c r="CDD16" s="314"/>
      <c r="CDE16" s="314"/>
      <c r="CDF16" s="314"/>
      <c r="CDG16" s="314"/>
      <c r="CDH16" s="314"/>
      <c r="CDI16" s="314"/>
      <c r="CDJ16" s="314"/>
      <c r="CDK16" s="314"/>
      <c r="CDL16" s="314"/>
      <c r="CDM16" s="314"/>
      <c r="CDN16" s="314"/>
      <c r="CDO16" s="314"/>
      <c r="CDP16" s="314"/>
      <c r="CDQ16" s="314"/>
      <c r="CDR16" s="314"/>
      <c r="CDS16" s="314"/>
      <c r="CDT16" s="314"/>
      <c r="CDU16" s="314"/>
      <c r="CDV16" s="314"/>
      <c r="CDW16" s="314"/>
      <c r="CDX16" s="314"/>
      <c r="CDY16" s="314"/>
      <c r="CDZ16" s="314"/>
      <c r="CEA16" s="314"/>
      <c r="CEB16" s="314"/>
      <c r="CEC16" s="314"/>
      <c r="CED16" s="314"/>
      <c r="CEE16" s="314"/>
      <c r="CEF16" s="314"/>
      <c r="CEG16" s="314"/>
      <c r="CEH16" s="314"/>
      <c r="CEI16" s="314"/>
      <c r="CEJ16" s="314"/>
      <c r="CEK16" s="314"/>
      <c r="CEL16" s="314"/>
      <c r="CEM16" s="314"/>
      <c r="CEN16" s="314"/>
      <c r="CEO16" s="314"/>
      <c r="CEP16" s="314"/>
      <c r="CEQ16" s="314"/>
      <c r="CER16" s="314"/>
      <c r="CES16" s="314"/>
      <c r="CET16" s="314"/>
      <c r="CEU16" s="314"/>
      <c r="CEV16" s="314"/>
      <c r="CEW16" s="314"/>
      <c r="CEX16" s="314"/>
      <c r="CEY16" s="314"/>
      <c r="CEZ16" s="314"/>
      <c r="CFA16" s="314"/>
      <c r="CFB16" s="314"/>
      <c r="CFC16" s="314"/>
      <c r="CFD16" s="314"/>
      <c r="CFE16" s="314"/>
      <c r="CFF16" s="314"/>
      <c r="CFG16" s="314"/>
      <c r="CFH16" s="314"/>
      <c r="CFI16" s="314"/>
      <c r="CFJ16" s="314"/>
      <c r="CFK16" s="314"/>
      <c r="CFL16" s="314"/>
      <c r="CFM16" s="314"/>
      <c r="CFN16" s="314"/>
      <c r="CFO16" s="314"/>
      <c r="CFP16" s="314"/>
      <c r="CFQ16" s="314"/>
      <c r="CFR16" s="314"/>
      <c r="CFS16" s="314"/>
      <c r="CFT16" s="314"/>
      <c r="CFU16" s="314"/>
      <c r="CFV16" s="314"/>
      <c r="CFW16" s="314"/>
      <c r="CFX16" s="314"/>
      <c r="CFY16" s="314"/>
      <c r="CFZ16" s="314"/>
      <c r="CGA16" s="314"/>
      <c r="CGB16" s="314"/>
      <c r="CGC16" s="314"/>
      <c r="CGD16" s="314"/>
      <c r="CGE16" s="314"/>
      <c r="CGF16" s="314"/>
      <c r="CGG16" s="314"/>
      <c r="CGH16" s="314"/>
      <c r="CGI16" s="314"/>
      <c r="CGJ16" s="314"/>
      <c r="CGK16" s="314"/>
      <c r="CGL16" s="314"/>
      <c r="CGM16" s="314"/>
      <c r="CGN16" s="314"/>
      <c r="CGO16" s="314"/>
      <c r="CGP16" s="314"/>
      <c r="CGQ16" s="314"/>
      <c r="CGR16" s="314"/>
      <c r="CGS16" s="314"/>
      <c r="CGT16" s="314"/>
      <c r="CGU16" s="314"/>
      <c r="CGV16" s="314"/>
      <c r="CGW16" s="314"/>
      <c r="CGX16" s="314"/>
      <c r="CGY16" s="314"/>
      <c r="CGZ16" s="314"/>
      <c r="CHA16" s="314"/>
      <c r="CHB16" s="314"/>
      <c r="CHC16" s="314"/>
      <c r="CHD16" s="314"/>
      <c r="CHE16" s="314"/>
      <c r="CHF16" s="314"/>
      <c r="CHG16" s="314"/>
      <c r="CHH16" s="314"/>
      <c r="CHI16" s="314"/>
      <c r="CHJ16" s="314"/>
      <c r="CHK16" s="314"/>
      <c r="CHL16" s="314"/>
      <c r="CHM16" s="314"/>
      <c r="CHN16" s="314"/>
      <c r="CHO16" s="314"/>
      <c r="CHP16" s="314"/>
      <c r="CHQ16" s="314"/>
      <c r="CHR16" s="314"/>
      <c r="CHS16" s="314"/>
      <c r="CHT16" s="314"/>
      <c r="CHU16" s="314"/>
      <c r="CHV16" s="314"/>
      <c r="CHW16" s="314"/>
      <c r="CHX16" s="314"/>
      <c r="CHY16" s="314"/>
      <c r="CHZ16" s="314"/>
      <c r="CIA16" s="314"/>
      <c r="CIB16" s="314"/>
      <c r="CIC16" s="314"/>
      <c r="CID16" s="314"/>
      <c r="CIE16" s="314"/>
      <c r="CIF16" s="314"/>
      <c r="CIG16" s="314"/>
      <c r="CIH16" s="314"/>
      <c r="CII16" s="314"/>
      <c r="CIJ16" s="314"/>
      <c r="CIK16" s="314"/>
      <c r="CIL16" s="314"/>
      <c r="CIM16" s="314"/>
      <c r="CIN16" s="314"/>
      <c r="CIO16" s="314"/>
      <c r="CIP16" s="314"/>
      <c r="CIQ16" s="314"/>
      <c r="CIR16" s="314"/>
      <c r="CIS16" s="314"/>
      <c r="CIT16" s="314"/>
      <c r="CIU16" s="314"/>
      <c r="CIV16" s="314"/>
      <c r="CIW16" s="314"/>
      <c r="CIX16" s="314"/>
      <c r="CIY16" s="314"/>
      <c r="CIZ16" s="314"/>
      <c r="CJA16" s="314"/>
      <c r="CJB16" s="314"/>
      <c r="CJC16" s="314"/>
      <c r="CJD16" s="314"/>
      <c r="CJE16" s="314"/>
      <c r="CJF16" s="314"/>
      <c r="CJG16" s="314"/>
      <c r="CJH16" s="314"/>
      <c r="CJI16" s="314"/>
      <c r="CJJ16" s="314"/>
      <c r="CJK16" s="314"/>
      <c r="CJL16" s="314"/>
      <c r="CJM16" s="314"/>
      <c r="CJN16" s="314"/>
      <c r="CJO16" s="314"/>
      <c r="CJP16" s="314"/>
      <c r="CJQ16" s="314"/>
      <c r="CJR16" s="314"/>
      <c r="CJS16" s="314"/>
      <c r="CJT16" s="314"/>
      <c r="CJU16" s="314"/>
      <c r="CJV16" s="314"/>
      <c r="CJW16" s="314"/>
      <c r="CJX16" s="314"/>
      <c r="CJY16" s="314"/>
      <c r="CJZ16" s="314"/>
      <c r="CKA16" s="314"/>
      <c r="CKB16" s="314"/>
      <c r="CKC16" s="314"/>
      <c r="CKD16" s="314"/>
      <c r="CKE16" s="314"/>
      <c r="CKF16" s="314"/>
      <c r="CKG16" s="314"/>
      <c r="CKH16" s="314"/>
      <c r="CKI16" s="314"/>
      <c r="CKJ16" s="314"/>
      <c r="CKK16" s="314"/>
      <c r="CKL16" s="314"/>
      <c r="CKM16" s="314"/>
      <c r="CKN16" s="314"/>
      <c r="CKO16" s="314"/>
      <c r="CKP16" s="314"/>
      <c r="CKQ16" s="314"/>
      <c r="CKR16" s="314"/>
      <c r="CKS16" s="314"/>
      <c r="CKT16" s="314"/>
      <c r="CKU16" s="314"/>
      <c r="CKV16" s="314"/>
      <c r="CKW16" s="314"/>
      <c r="CKX16" s="314"/>
      <c r="CKY16" s="314"/>
      <c r="CKZ16" s="314"/>
      <c r="CLA16" s="314"/>
      <c r="CLB16" s="314"/>
      <c r="CLC16" s="314"/>
      <c r="CLD16" s="314"/>
      <c r="CLE16" s="314"/>
      <c r="CLF16" s="314"/>
      <c r="CLG16" s="314"/>
      <c r="CLH16" s="314"/>
      <c r="CLI16" s="314"/>
      <c r="CLJ16" s="314"/>
      <c r="CLK16" s="314"/>
      <c r="CLL16" s="314"/>
      <c r="CLM16" s="314"/>
      <c r="CLN16" s="314"/>
      <c r="CLO16" s="314"/>
      <c r="CLP16" s="314"/>
      <c r="CLQ16" s="314"/>
      <c r="CLR16" s="314"/>
      <c r="CLS16" s="314"/>
      <c r="CLT16" s="314"/>
      <c r="CLU16" s="314"/>
      <c r="CLV16" s="314"/>
      <c r="CLW16" s="314"/>
      <c r="CLX16" s="314"/>
      <c r="CLY16" s="314"/>
      <c r="CLZ16" s="314"/>
      <c r="CMA16" s="314"/>
      <c r="CMB16" s="314"/>
      <c r="CMC16" s="314"/>
      <c r="CMD16" s="314"/>
      <c r="CME16" s="314"/>
      <c r="CMF16" s="314"/>
      <c r="CMG16" s="314"/>
      <c r="CMH16" s="314"/>
      <c r="CMI16" s="314"/>
      <c r="CMJ16" s="314"/>
      <c r="CMK16" s="314"/>
      <c r="CML16" s="314"/>
      <c r="CMM16" s="314"/>
      <c r="CMN16" s="314"/>
      <c r="CMO16" s="314"/>
      <c r="CMP16" s="314"/>
      <c r="CMQ16" s="314"/>
      <c r="CMR16" s="314"/>
      <c r="CMS16" s="314"/>
      <c r="CMT16" s="314"/>
      <c r="CMU16" s="314"/>
      <c r="CMV16" s="314"/>
      <c r="CMW16" s="314"/>
      <c r="CMX16" s="314"/>
      <c r="CMY16" s="314"/>
      <c r="CMZ16" s="314"/>
      <c r="CNA16" s="314"/>
      <c r="CNB16" s="314"/>
      <c r="CNC16" s="314"/>
      <c r="CND16" s="314"/>
      <c r="CNE16" s="314"/>
      <c r="CNF16" s="314"/>
      <c r="CNG16" s="314"/>
      <c r="CNH16" s="314"/>
      <c r="CNI16" s="314"/>
      <c r="CNJ16" s="314"/>
      <c r="CNK16" s="314"/>
      <c r="CNL16" s="314"/>
      <c r="CNM16" s="314"/>
      <c r="CNN16" s="314"/>
      <c r="CNO16" s="314"/>
      <c r="CNP16" s="314"/>
      <c r="CNQ16" s="314"/>
      <c r="CNR16" s="314"/>
      <c r="CNS16" s="314"/>
      <c r="CNT16" s="314"/>
      <c r="CNU16" s="314"/>
      <c r="CNV16" s="314"/>
      <c r="CNW16" s="314"/>
      <c r="CNX16" s="314"/>
      <c r="CNY16" s="314"/>
      <c r="CNZ16" s="314"/>
      <c r="COA16" s="314"/>
      <c r="COB16" s="314"/>
      <c r="COC16" s="314"/>
      <c r="COD16" s="314"/>
      <c r="COE16" s="314"/>
      <c r="COF16" s="314"/>
      <c r="COG16" s="314"/>
      <c r="COH16" s="314"/>
      <c r="COI16" s="314"/>
      <c r="COJ16" s="314"/>
      <c r="COK16" s="314"/>
      <c r="COL16" s="314"/>
      <c r="COM16" s="314"/>
      <c r="CON16" s="314"/>
      <c r="COO16" s="314"/>
      <c r="COP16" s="314"/>
      <c r="COQ16" s="314"/>
      <c r="COR16" s="314"/>
      <c r="COS16" s="314"/>
      <c r="COT16" s="314"/>
      <c r="COU16" s="314"/>
      <c r="COV16" s="314"/>
      <c r="COW16" s="314"/>
      <c r="COX16" s="314"/>
      <c r="COY16" s="314"/>
      <c r="COZ16" s="314"/>
      <c r="CPA16" s="314"/>
      <c r="CPB16" s="314"/>
      <c r="CPC16" s="314"/>
      <c r="CPD16" s="314"/>
      <c r="CPE16" s="314"/>
      <c r="CPF16" s="314"/>
      <c r="CPG16" s="314"/>
      <c r="CPH16" s="314"/>
      <c r="CPI16" s="314"/>
      <c r="CPJ16" s="314"/>
      <c r="CPK16" s="314"/>
      <c r="CPL16" s="314"/>
      <c r="CPM16" s="314"/>
      <c r="CPN16" s="314"/>
      <c r="CPO16" s="314"/>
      <c r="CPP16" s="314"/>
      <c r="CPQ16" s="314"/>
      <c r="CPR16" s="314"/>
      <c r="CPS16" s="314"/>
      <c r="CPT16" s="314"/>
      <c r="CPU16" s="314"/>
      <c r="CPV16" s="314"/>
      <c r="CPW16" s="314"/>
      <c r="CPX16" s="314"/>
      <c r="CPY16" s="314"/>
      <c r="CPZ16" s="314"/>
      <c r="CQA16" s="314"/>
      <c r="CQB16" s="314"/>
      <c r="CQC16" s="314"/>
      <c r="CQD16" s="314"/>
      <c r="CQE16" s="314"/>
      <c r="CQF16" s="314"/>
      <c r="CQG16" s="314"/>
      <c r="CQH16" s="314"/>
      <c r="CQI16" s="314"/>
      <c r="CQJ16" s="314"/>
      <c r="CQK16" s="314"/>
      <c r="CQL16" s="314"/>
      <c r="CQM16" s="314"/>
      <c r="CQN16" s="314"/>
      <c r="CQO16" s="314"/>
      <c r="CQP16" s="314"/>
      <c r="CQQ16" s="314"/>
      <c r="CQR16" s="314"/>
      <c r="CQS16" s="314"/>
      <c r="CQT16" s="314"/>
      <c r="CQU16" s="314"/>
      <c r="CQV16" s="314"/>
      <c r="CQW16" s="314"/>
      <c r="CQX16" s="314"/>
      <c r="CQY16" s="314"/>
      <c r="CQZ16" s="314"/>
      <c r="CRA16" s="314"/>
      <c r="CRB16" s="314"/>
      <c r="CRC16" s="314"/>
      <c r="CRD16" s="314"/>
      <c r="CRE16" s="314"/>
      <c r="CRF16" s="314"/>
      <c r="CRG16" s="314"/>
      <c r="CRH16" s="314"/>
      <c r="CRI16" s="314"/>
      <c r="CRJ16" s="314"/>
      <c r="CRK16" s="314"/>
      <c r="CRL16" s="314"/>
      <c r="CRM16" s="314"/>
      <c r="CRN16" s="314"/>
      <c r="CRO16" s="314"/>
      <c r="CRP16" s="314"/>
      <c r="CRQ16" s="314"/>
      <c r="CRR16" s="314"/>
      <c r="CRS16" s="314"/>
      <c r="CRT16" s="314"/>
      <c r="CRU16" s="314"/>
      <c r="CRV16" s="314"/>
      <c r="CRW16" s="314"/>
      <c r="CRX16" s="314"/>
      <c r="CRY16" s="314"/>
      <c r="CRZ16" s="314"/>
      <c r="CSA16" s="314"/>
      <c r="CSB16" s="314"/>
      <c r="CSC16" s="314"/>
      <c r="CSD16" s="314"/>
      <c r="CSE16" s="314"/>
      <c r="CSF16" s="314"/>
      <c r="CSG16" s="314"/>
      <c r="CSH16" s="314"/>
      <c r="CSI16" s="314"/>
      <c r="CSJ16" s="314"/>
      <c r="CSK16" s="314"/>
      <c r="CSL16" s="314"/>
      <c r="CSM16" s="314"/>
      <c r="CSN16" s="314"/>
      <c r="CSO16" s="314"/>
      <c r="CSP16" s="314"/>
      <c r="CSQ16" s="314"/>
      <c r="CSR16" s="314"/>
      <c r="CSS16" s="314"/>
      <c r="CST16" s="314"/>
      <c r="CSU16" s="314"/>
      <c r="CSV16" s="314"/>
      <c r="CSW16" s="314"/>
      <c r="CSX16" s="314"/>
      <c r="CSY16" s="314"/>
      <c r="CSZ16" s="314"/>
      <c r="CTA16" s="314"/>
      <c r="CTB16" s="314"/>
      <c r="CTC16" s="314"/>
      <c r="CTD16" s="314"/>
      <c r="CTE16" s="314"/>
      <c r="CTF16" s="314"/>
      <c r="CTG16" s="314"/>
      <c r="CTH16" s="314"/>
      <c r="CTI16" s="314"/>
      <c r="CTJ16" s="314"/>
      <c r="CTK16" s="314"/>
      <c r="CTL16" s="314"/>
      <c r="CTM16" s="314"/>
      <c r="CTN16" s="314"/>
      <c r="CTO16" s="314"/>
      <c r="CTP16" s="314"/>
      <c r="CTQ16" s="314"/>
      <c r="CTR16" s="314"/>
      <c r="CTS16" s="314"/>
      <c r="CTT16" s="314"/>
      <c r="CTU16" s="314"/>
      <c r="CTV16" s="314"/>
      <c r="CTW16" s="314"/>
      <c r="CTX16" s="314"/>
      <c r="CTY16" s="314"/>
      <c r="CTZ16" s="314"/>
      <c r="CUA16" s="314"/>
      <c r="CUB16" s="314"/>
      <c r="CUC16" s="314"/>
      <c r="CUD16" s="314"/>
      <c r="CUE16" s="314"/>
      <c r="CUF16" s="314"/>
      <c r="CUG16" s="314"/>
      <c r="CUH16" s="314"/>
      <c r="CUI16" s="314"/>
      <c r="CUJ16" s="314"/>
      <c r="CUK16" s="314"/>
      <c r="CUL16" s="314"/>
      <c r="CUM16" s="314"/>
      <c r="CUN16" s="314"/>
      <c r="CUO16" s="314"/>
      <c r="CUP16" s="314"/>
      <c r="CUQ16" s="314"/>
      <c r="CUR16" s="314"/>
      <c r="CUS16" s="314"/>
      <c r="CUT16" s="314"/>
      <c r="CUU16" s="314"/>
      <c r="CUV16" s="314"/>
      <c r="CUW16" s="314"/>
      <c r="CUX16" s="314"/>
      <c r="CUY16" s="314"/>
      <c r="CUZ16" s="314"/>
      <c r="CVA16" s="314"/>
      <c r="CVB16" s="314"/>
      <c r="CVC16" s="314"/>
      <c r="CVD16" s="314"/>
      <c r="CVE16" s="314"/>
      <c r="CVF16" s="314"/>
      <c r="CVG16" s="314"/>
      <c r="CVH16" s="314"/>
      <c r="CVI16" s="314"/>
      <c r="CVJ16" s="314"/>
      <c r="CVK16" s="314"/>
      <c r="CVL16" s="314"/>
      <c r="CVM16" s="314"/>
      <c r="CVN16" s="314"/>
      <c r="CVO16" s="314"/>
      <c r="CVP16" s="314"/>
      <c r="CVQ16" s="314"/>
      <c r="CVR16" s="314"/>
      <c r="CVS16" s="314"/>
      <c r="CVT16" s="314"/>
      <c r="CVU16" s="314"/>
      <c r="CVV16" s="314"/>
      <c r="CVW16" s="314"/>
      <c r="CVX16" s="314"/>
      <c r="CVY16" s="314"/>
      <c r="CVZ16" s="314"/>
      <c r="CWA16" s="314"/>
      <c r="CWB16" s="314"/>
      <c r="CWC16" s="314"/>
      <c r="CWD16" s="314"/>
      <c r="CWE16" s="314"/>
      <c r="CWF16" s="314"/>
      <c r="CWG16" s="314"/>
      <c r="CWH16" s="314"/>
      <c r="CWI16" s="314"/>
      <c r="CWJ16" s="314"/>
      <c r="CWK16" s="314"/>
      <c r="CWL16" s="314"/>
      <c r="CWM16" s="314"/>
      <c r="CWN16" s="314"/>
      <c r="CWO16" s="314"/>
      <c r="CWP16" s="314"/>
      <c r="CWQ16" s="314"/>
      <c r="CWR16" s="314"/>
      <c r="CWS16" s="314"/>
      <c r="CWT16" s="314"/>
      <c r="CWU16" s="314"/>
      <c r="CWV16" s="314"/>
      <c r="CWW16" s="314"/>
      <c r="CWX16" s="314"/>
      <c r="CWY16" s="314"/>
      <c r="CWZ16" s="314"/>
      <c r="CXA16" s="314"/>
      <c r="CXB16" s="314"/>
      <c r="CXC16" s="314"/>
      <c r="CXD16" s="314"/>
      <c r="CXE16" s="314"/>
      <c r="CXF16" s="314"/>
      <c r="CXG16" s="314"/>
      <c r="CXH16" s="314"/>
      <c r="CXI16" s="314"/>
      <c r="CXJ16" s="314"/>
      <c r="CXK16" s="314"/>
      <c r="CXL16" s="314"/>
      <c r="CXM16" s="314"/>
      <c r="CXN16" s="314"/>
      <c r="CXO16" s="314"/>
      <c r="CXP16" s="314"/>
      <c r="CXQ16" s="314"/>
      <c r="CXR16" s="314"/>
      <c r="CXS16" s="314"/>
      <c r="CXT16" s="314"/>
      <c r="CXU16" s="314"/>
      <c r="CXV16" s="314"/>
      <c r="CXW16" s="314"/>
      <c r="CXX16" s="314"/>
      <c r="CXY16" s="314"/>
      <c r="CXZ16" s="314"/>
      <c r="CYA16" s="314"/>
      <c r="CYB16" s="314"/>
      <c r="CYC16" s="314"/>
      <c r="CYD16" s="314"/>
      <c r="CYE16" s="314"/>
      <c r="CYF16" s="314"/>
      <c r="CYG16" s="314"/>
      <c r="CYH16" s="314"/>
      <c r="CYI16" s="314"/>
      <c r="CYJ16" s="314"/>
      <c r="CYK16" s="314"/>
      <c r="CYL16" s="314"/>
      <c r="CYM16" s="314"/>
      <c r="CYN16" s="314"/>
      <c r="CYO16" s="314"/>
      <c r="CYP16" s="314"/>
      <c r="CYQ16" s="314"/>
      <c r="CYR16" s="314"/>
      <c r="CYS16" s="314"/>
      <c r="CYT16" s="314"/>
      <c r="CYU16" s="314"/>
      <c r="CYV16" s="314"/>
      <c r="CYW16" s="314"/>
      <c r="CYX16" s="314"/>
      <c r="CYY16" s="314"/>
      <c r="CYZ16" s="314"/>
      <c r="CZA16" s="314"/>
      <c r="CZB16" s="314"/>
      <c r="CZC16" s="314"/>
      <c r="CZD16" s="314"/>
      <c r="CZE16" s="314"/>
      <c r="CZF16" s="314"/>
      <c r="CZG16" s="314"/>
      <c r="CZH16" s="314"/>
      <c r="CZI16" s="314"/>
      <c r="CZJ16" s="314"/>
      <c r="CZK16" s="314"/>
      <c r="CZL16" s="314"/>
      <c r="CZM16" s="314"/>
      <c r="CZN16" s="314"/>
      <c r="CZO16" s="314"/>
      <c r="CZP16" s="314"/>
      <c r="CZQ16" s="314"/>
      <c r="CZR16" s="314"/>
      <c r="CZS16" s="314"/>
      <c r="CZT16" s="314"/>
      <c r="CZU16" s="314"/>
      <c r="CZV16" s="314"/>
      <c r="CZW16" s="314"/>
      <c r="CZX16" s="314"/>
      <c r="CZY16" s="314"/>
      <c r="CZZ16" s="314"/>
      <c r="DAA16" s="314"/>
      <c r="DAB16" s="314"/>
      <c r="DAC16" s="314"/>
      <c r="DAD16" s="314"/>
      <c r="DAE16" s="314"/>
      <c r="DAF16" s="314"/>
      <c r="DAG16" s="314"/>
      <c r="DAH16" s="314"/>
      <c r="DAI16" s="314"/>
      <c r="DAJ16" s="314"/>
      <c r="DAK16" s="314"/>
      <c r="DAL16" s="314"/>
      <c r="DAM16" s="314"/>
      <c r="DAN16" s="314"/>
      <c r="DAO16" s="314"/>
      <c r="DAP16" s="314"/>
      <c r="DAQ16" s="314"/>
      <c r="DAR16" s="314"/>
      <c r="DAS16" s="314"/>
      <c r="DAT16" s="314"/>
      <c r="DAU16" s="314"/>
      <c r="DAV16" s="314"/>
      <c r="DAW16" s="314"/>
      <c r="DAX16" s="314"/>
      <c r="DAY16" s="314"/>
      <c r="DAZ16" s="314"/>
      <c r="DBA16" s="314"/>
      <c r="DBB16" s="314"/>
      <c r="DBC16" s="314"/>
      <c r="DBD16" s="314"/>
      <c r="DBE16" s="314"/>
      <c r="DBF16" s="314"/>
      <c r="DBG16" s="314"/>
      <c r="DBH16" s="314"/>
      <c r="DBI16" s="314"/>
      <c r="DBJ16" s="314"/>
      <c r="DBK16" s="314"/>
      <c r="DBL16" s="314"/>
      <c r="DBM16" s="314"/>
      <c r="DBN16" s="314"/>
      <c r="DBO16" s="314"/>
      <c r="DBP16" s="314"/>
      <c r="DBQ16" s="314"/>
      <c r="DBR16" s="314"/>
      <c r="DBS16" s="314"/>
      <c r="DBT16" s="314"/>
      <c r="DBU16" s="314"/>
      <c r="DBV16" s="314"/>
      <c r="DBW16" s="314"/>
      <c r="DBX16" s="314"/>
      <c r="DBY16" s="314"/>
      <c r="DBZ16" s="314"/>
      <c r="DCA16" s="314"/>
      <c r="DCB16" s="314"/>
      <c r="DCC16" s="314"/>
      <c r="DCD16" s="314"/>
      <c r="DCE16" s="314"/>
      <c r="DCF16" s="314"/>
      <c r="DCG16" s="314"/>
      <c r="DCH16" s="314"/>
      <c r="DCI16" s="314"/>
      <c r="DCJ16" s="314"/>
      <c r="DCK16" s="314"/>
      <c r="DCL16" s="314"/>
      <c r="DCM16" s="314"/>
      <c r="DCN16" s="314"/>
      <c r="DCO16" s="314"/>
      <c r="DCP16" s="314"/>
      <c r="DCQ16" s="314"/>
      <c r="DCR16" s="314"/>
      <c r="DCS16" s="314"/>
      <c r="DCT16" s="314"/>
      <c r="DCU16" s="314"/>
      <c r="DCV16" s="314"/>
      <c r="DCW16" s="314"/>
      <c r="DCX16" s="314"/>
      <c r="DCY16" s="314"/>
      <c r="DCZ16" s="314"/>
      <c r="DDA16" s="314"/>
      <c r="DDB16" s="314"/>
      <c r="DDC16" s="314"/>
      <c r="DDD16" s="314"/>
      <c r="DDE16" s="314"/>
      <c r="DDF16" s="314"/>
      <c r="DDG16" s="314"/>
      <c r="DDH16" s="314"/>
      <c r="DDI16" s="314"/>
      <c r="DDJ16" s="314"/>
      <c r="DDK16" s="314"/>
      <c r="DDL16" s="314"/>
      <c r="DDM16" s="314"/>
      <c r="DDN16" s="314"/>
      <c r="DDO16" s="314"/>
      <c r="DDP16" s="314"/>
      <c r="DDQ16" s="314"/>
      <c r="DDR16" s="314"/>
      <c r="DDS16" s="314"/>
      <c r="DDT16" s="314"/>
      <c r="DDU16" s="314"/>
      <c r="DDV16" s="314"/>
      <c r="DDW16" s="314"/>
      <c r="DDX16" s="314"/>
      <c r="DDY16" s="314"/>
      <c r="DDZ16" s="314"/>
      <c r="DEA16" s="314"/>
      <c r="DEB16" s="314"/>
      <c r="DEC16" s="314"/>
      <c r="DED16" s="314"/>
      <c r="DEE16" s="314"/>
      <c r="DEF16" s="314"/>
      <c r="DEG16" s="314"/>
      <c r="DEH16" s="314"/>
      <c r="DEI16" s="314"/>
      <c r="DEJ16" s="314"/>
      <c r="DEK16" s="314"/>
      <c r="DEL16" s="314"/>
      <c r="DEM16" s="314"/>
      <c r="DEN16" s="314"/>
      <c r="DEO16" s="314"/>
      <c r="DEP16" s="314"/>
      <c r="DEQ16" s="314"/>
      <c r="DER16" s="314"/>
      <c r="DES16" s="314"/>
      <c r="DET16" s="314"/>
      <c r="DEU16" s="314"/>
      <c r="DEV16" s="314"/>
      <c r="DEW16" s="314"/>
      <c r="DEX16" s="314"/>
      <c r="DEY16" s="314"/>
      <c r="DEZ16" s="314"/>
      <c r="DFA16" s="314"/>
      <c r="DFB16" s="314"/>
      <c r="DFC16" s="314"/>
      <c r="DFD16" s="314"/>
      <c r="DFE16" s="314"/>
      <c r="DFF16" s="314"/>
      <c r="DFG16" s="314"/>
      <c r="DFH16" s="314"/>
      <c r="DFI16" s="314"/>
      <c r="DFJ16" s="314"/>
      <c r="DFK16" s="314"/>
      <c r="DFL16" s="314"/>
      <c r="DFM16" s="314"/>
      <c r="DFN16" s="314"/>
      <c r="DFO16" s="314"/>
      <c r="DFP16" s="314"/>
      <c r="DFQ16" s="314"/>
      <c r="DFR16" s="314"/>
      <c r="DFS16" s="314"/>
      <c r="DFT16" s="314"/>
      <c r="DFU16" s="314"/>
      <c r="DFV16" s="314"/>
      <c r="DFW16" s="314"/>
      <c r="DFX16" s="314"/>
      <c r="DFY16" s="314"/>
      <c r="DFZ16" s="314"/>
      <c r="DGA16" s="314"/>
      <c r="DGB16" s="314"/>
      <c r="DGC16" s="314"/>
      <c r="DGD16" s="314"/>
      <c r="DGE16" s="314"/>
      <c r="DGF16" s="314"/>
      <c r="DGG16" s="314"/>
      <c r="DGH16" s="314"/>
      <c r="DGI16" s="314"/>
      <c r="DGJ16" s="314"/>
      <c r="DGK16" s="314"/>
      <c r="DGL16" s="314"/>
      <c r="DGM16" s="314"/>
      <c r="DGN16" s="314"/>
      <c r="DGO16" s="314"/>
      <c r="DGP16" s="314"/>
      <c r="DGQ16" s="314"/>
      <c r="DGR16" s="314"/>
      <c r="DGS16" s="314"/>
      <c r="DGT16" s="314"/>
      <c r="DGU16" s="314"/>
      <c r="DGV16" s="314"/>
      <c r="DGW16" s="314"/>
      <c r="DGX16" s="314"/>
      <c r="DGY16" s="314"/>
      <c r="DGZ16" s="314"/>
      <c r="DHA16" s="314"/>
      <c r="DHB16" s="314"/>
      <c r="DHC16" s="314"/>
      <c r="DHD16" s="314"/>
      <c r="DHE16" s="314"/>
      <c r="DHF16" s="314"/>
      <c r="DHG16" s="314"/>
      <c r="DHH16" s="314"/>
      <c r="DHI16" s="314"/>
      <c r="DHJ16" s="314"/>
      <c r="DHK16" s="314"/>
      <c r="DHL16" s="314"/>
      <c r="DHM16" s="314"/>
      <c r="DHN16" s="314"/>
      <c r="DHO16" s="314"/>
      <c r="DHP16" s="314"/>
      <c r="DHQ16" s="314"/>
      <c r="DHR16" s="314"/>
      <c r="DHS16" s="314"/>
      <c r="DHT16" s="314"/>
      <c r="DHU16" s="314"/>
      <c r="DHV16" s="314"/>
      <c r="DHW16" s="314"/>
      <c r="DHX16" s="314"/>
      <c r="DHY16" s="314"/>
      <c r="DHZ16" s="314"/>
      <c r="DIA16" s="314"/>
      <c r="DIB16" s="314"/>
      <c r="DIC16" s="314"/>
      <c r="DID16" s="314"/>
      <c r="DIE16" s="314"/>
      <c r="DIF16" s="314"/>
      <c r="DIG16" s="314"/>
      <c r="DIH16" s="314"/>
      <c r="DII16" s="314"/>
      <c r="DIJ16" s="314"/>
      <c r="DIK16" s="314"/>
      <c r="DIL16" s="314"/>
      <c r="DIM16" s="314"/>
      <c r="DIN16" s="314"/>
      <c r="DIO16" s="314"/>
      <c r="DIP16" s="314"/>
      <c r="DIQ16" s="314"/>
      <c r="DIR16" s="314"/>
      <c r="DIS16" s="314"/>
      <c r="DIT16" s="314"/>
      <c r="DIU16" s="314"/>
      <c r="DIV16" s="314"/>
      <c r="DIW16" s="314"/>
      <c r="DIX16" s="314"/>
      <c r="DIY16" s="314"/>
      <c r="DIZ16" s="314"/>
      <c r="DJA16" s="314"/>
      <c r="DJB16" s="314"/>
      <c r="DJC16" s="314"/>
      <c r="DJD16" s="314"/>
      <c r="DJE16" s="314"/>
      <c r="DJF16" s="314"/>
      <c r="DJG16" s="314"/>
      <c r="DJH16" s="314"/>
      <c r="DJI16" s="314"/>
      <c r="DJJ16" s="314"/>
      <c r="DJK16" s="314"/>
      <c r="DJL16" s="314"/>
      <c r="DJM16" s="314"/>
      <c r="DJN16" s="314"/>
      <c r="DJO16" s="314"/>
      <c r="DJP16" s="314"/>
      <c r="DJQ16" s="314"/>
      <c r="DJR16" s="314"/>
      <c r="DJS16" s="314"/>
      <c r="DJT16" s="314"/>
      <c r="DJU16" s="314"/>
      <c r="DJV16" s="314"/>
      <c r="DJW16" s="314"/>
      <c r="DJX16" s="314"/>
      <c r="DJY16" s="314"/>
      <c r="DJZ16" s="314"/>
      <c r="DKA16" s="314"/>
      <c r="DKB16" s="314"/>
      <c r="DKC16" s="314"/>
      <c r="DKD16" s="314"/>
      <c r="DKE16" s="314"/>
      <c r="DKF16" s="314"/>
      <c r="DKG16" s="314"/>
      <c r="DKH16" s="314"/>
      <c r="DKI16" s="314"/>
      <c r="DKJ16" s="314"/>
      <c r="DKK16" s="314"/>
      <c r="DKL16" s="314"/>
      <c r="DKM16" s="314"/>
      <c r="DKN16" s="314"/>
      <c r="DKO16" s="314"/>
      <c r="DKP16" s="314"/>
      <c r="DKQ16" s="314"/>
      <c r="DKR16" s="314"/>
      <c r="DKS16" s="314"/>
      <c r="DKT16" s="314"/>
      <c r="DKU16" s="314"/>
      <c r="DKV16" s="314"/>
      <c r="DKW16" s="314"/>
      <c r="DKX16" s="314"/>
      <c r="DKY16" s="314"/>
      <c r="DKZ16" s="314"/>
      <c r="DLA16" s="314"/>
      <c r="DLB16" s="314"/>
      <c r="DLC16" s="314"/>
      <c r="DLD16" s="314"/>
      <c r="DLE16" s="314"/>
      <c r="DLF16" s="314"/>
      <c r="DLG16" s="314"/>
      <c r="DLH16" s="314"/>
      <c r="DLI16" s="314"/>
      <c r="DLJ16" s="314"/>
      <c r="DLK16" s="314"/>
      <c r="DLL16" s="314"/>
      <c r="DLM16" s="314"/>
      <c r="DLN16" s="314"/>
      <c r="DLO16" s="314"/>
      <c r="DLP16" s="314"/>
      <c r="DLQ16" s="314"/>
      <c r="DLR16" s="314"/>
      <c r="DLS16" s="314"/>
      <c r="DLT16" s="314"/>
      <c r="DLU16" s="314"/>
      <c r="DLV16" s="314"/>
      <c r="DLW16" s="314"/>
      <c r="DLX16" s="314"/>
      <c r="DLY16" s="314"/>
      <c r="DLZ16" s="314"/>
      <c r="DMA16" s="314"/>
      <c r="DMB16" s="314"/>
      <c r="DMC16" s="314"/>
      <c r="DMD16" s="314"/>
      <c r="DME16" s="314"/>
      <c r="DMF16" s="314"/>
      <c r="DMG16" s="314"/>
      <c r="DMH16" s="314"/>
      <c r="DMI16" s="314"/>
      <c r="DMJ16" s="314"/>
      <c r="DMK16" s="314"/>
      <c r="DML16" s="314"/>
      <c r="DMM16" s="314"/>
      <c r="DMN16" s="314"/>
      <c r="DMO16" s="314"/>
      <c r="DMP16" s="314"/>
      <c r="DMQ16" s="314"/>
      <c r="DMR16" s="314"/>
      <c r="DMS16" s="314"/>
      <c r="DMT16" s="314"/>
      <c r="DMU16" s="314"/>
      <c r="DMV16" s="314"/>
      <c r="DMW16" s="314"/>
      <c r="DMX16" s="314"/>
      <c r="DMY16" s="314"/>
      <c r="DMZ16" s="314"/>
      <c r="DNA16" s="314"/>
      <c r="DNB16" s="314"/>
      <c r="DNC16" s="314"/>
      <c r="DND16" s="314"/>
      <c r="DNE16" s="314"/>
      <c r="DNF16" s="314"/>
      <c r="DNG16" s="314"/>
      <c r="DNH16" s="314"/>
      <c r="DNI16" s="314"/>
      <c r="DNJ16" s="314"/>
      <c r="DNK16" s="314"/>
      <c r="DNL16" s="314"/>
      <c r="DNM16" s="314"/>
      <c r="DNN16" s="314"/>
      <c r="DNO16" s="314"/>
      <c r="DNP16" s="314"/>
      <c r="DNQ16" s="314"/>
      <c r="DNR16" s="314"/>
      <c r="DNS16" s="314"/>
      <c r="DNT16" s="314"/>
      <c r="DNU16" s="314"/>
      <c r="DNV16" s="314"/>
      <c r="DNW16" s="314"/>
      <c r="DNX16" s="314"/>
      <c r="DNY16" s="314"/>
      <c r="DNZ16" s="314"/>
      <c r="DOA16" s="314"/>
      <c r="DOB16" s="314"/>
      <c r="DOC16" s="314"/>
      <c r="DOD16" s="314"/>
      <c r="DOE16" s="314"/>
      <c r="DOF16" s="314"/>
      <c r="DOG16" s="314"/>
      <c r="DOH16" s="314"/>
      <c r="DOI16" s="314"/>
      <c r="DOJ16" s="314"/>
      <c r="DOK16" s="314"/>
      <c r="DOL16" s="314"/>
      <c r="DOM16" s="314"/>
      <c r="DON16" s="314"/>
      <c r="DOO16" s="314"/>
      <c r="DOP16" s="314"/>
      <c r="DOQ16" s="314"/>
      <c r="DOR16" s="314"/>
      <c r="DOS16" s="314"/>
      <c r="DOT16" s="314"/>
      <c r="DOU16" s="314"/>
      <c r="DOV16" s="314"/>
      <c r="DOW16" s="314"/>
      <c r="DOX16" s="314"/>
      <c r="DOY16" s="314"/>
      <c r="DOZ16" s="314"/>
      <c r="DPA16" s="314"/>
      <c r="DPB16" s="314"/>
      <c r="DPC16" s="314"/>
      <c r="DPD16" s="314"/>
      <c r="DPE16" s="314"/>
      <c r="DPF16" s="314"/>
      <c r="DPG16" s="314"/>
      <c r="DPH16" s="314"/>
      <c r="DPI16" s="314"/>
      <c r="DPJ16" s="314"/>
      <c r="DPK16" s="314"/>
      <c r="DPL16" s="314"/>
      <c r="DPM16" s="314"/>
      <c r="DPN16" s="314"/>
      <c r="DPO16" s="314"/>
      <c r="DPP16" s="314"/>
      <c r="DPQ16" s="314"/>
      <c r="DPR16" s="314"/>
      <c r="DPS16" s="314"/>
      <c r="DPT16" s="314"/>
      <c r="DPU16" s="314"/>
      <c r="DPV16" s="314"/>
      <c r="DPW16" s="314"/>
      <c r="DPX16" s="314"/>
      <c r="DPY16" s="314"/>
      <c r="DPZ16" s="314"/>
      <c r="DQA16" s="314"/>
      <c r="DQB16" s="314"/>
      <c r="DQC16" s="314"/>
      <c r="DQD16" s="314"/>
      <c r="DQE16" s="314"/>
      <c r="DQF16" s="314"/>
      <c r="DQG16" s="314"/>
      <c r="DQH16" s="314"/>
      <c r="DQI16" s="314"/>
      <c r="DQJ16" s="314"/>
      <c r="DQK16" s="314"/>
      <c r="DQL16" s="314"/>
      <c r="DQM16" s="314"/>
      <c r="DQN16" s="314"/>
      <c r="DQO16" s="314"/>
      <c r="DQP16" s="314"/>
      <c r="DQQ16" s="314"/>
      <c r="DQR16" s="314"/>
      <c r="DQS16" s="314"/>
      <c r="DQT16" s="314"/>
      <c r="DQU16" s="314"/>
      <c r="DQV16" s="314"/>
      <c r="DQW16" s="314"/>
      <c r="DQX16" s="314"/>
      <c r="DQY16" s="314"/>
      <c r="DQZ16" s="314"/>
      <c r="DRA16" s="314"/>
      <c r="DRB16" s="314"/>
      <c r="DRC16" s="314"/>
      <c r="DRD16" s="314"/>
      <c r="DRE16" s="314"/>
      <c r="DRF16" s="314"/>
      <c r="DRG16" s="314"/>
      <c r="DRH16" s="314"/>
      <c r="DRI16" s="314"/>
      <c r="DRJ16" s="314"/>
      <c r="DRK16" s="314"/>
      <c r="DRL16" s="314"/>
      <c r="DRM16" s="314"/>
      <c r="DRN16" s="314"/>
      <c r="DRO16" s="314"/>
      <c r="DRP16" s="314"/>
      <c r="DRQ16" s="314"/>
      <c r="DRR16" s="314"/>
      <c r="DRS16" s="314"/>
      <c r="DRT16" s="314"/>
      <c r="DRU16" s="314"/>
      <c r="DRV16" s="314"/>
      <c r="DRW16" s="314"/>
      <c r="DRX16" s="314"/>
      <c r="DRY16" s="314"/>
      <c r="DRZ16" s="314"/>
      <c r="DSA16" s="314"/>
      <c r="DSB16" s="314"/>
      <c r="DSC16" s="314"/>
      <c r="DSD16" s="314"/>
      <c r="DSE16" s="314"/>
      <c r="DSF16" s="314"/>
      <c r="DSG16" s="314"/>
      <c r="DSH16" s="314"/>
      <c r="DSI16" s="314"/>
      <c r="DSJ16" s="314"/>
      <c r="DSK16" s="314"/>
      <c r="DSL16" s="314"/>
      <c r="DSM16" s="314"/>
      <c r="DSN16" s="314"/>
      <c r="DSO16" s="314"/>
      <c r="DSP16" s="314"/>
      <c r="DSQ16" s="314"/>
      <c r="DSR16" s="314"/>
      <c r="DSS16" s="314"/>
      <c r="DST16" s="314"/>
      <c r="DSU16" s="314"/>
      <c r="DSV16" s="314"/>
      <c r="DSW16" s="314"/>
      <c r="DSX16" s="314"/>
      <c r="DSY16" s="314"/>
      <c r="DSZ16" s="314"/>
      <c r="DTA16" s="314"/>
      <c r="DTB16" s="314"/>
      <c r="DTC16" s="314"/>
      <c r="DTD16" s="314"/>
      <c r="DTE16" s="314"/>
      <c r="DTF16" s="314"/>
      <c r="DTG16" s="314"/>
      <c r="DTH16" s="314"/>
      <c r="DTI16" s="314"/>
      <c r="DTJ16" s="314"/>
      <c r="DTK16" s="314"/>
      <c r="DTL16" s="314"/>
      <c r="DTM16" s="314"/>
      <c r="DTN16" s="314"/>
      <c r="DTO16" s="314"/>
      <c r="DTP16" s="314"/>
      <c r="DTQ16" s="314"/>
      <c r="DTR16" s="314"/>
      <c r="DTS16" s="314"/>
      <c r="DTT16" s="314"/>
      <c r="DTU16" s="314"/>
      <c r="DTV16" s="314"/>
      <c r="DTW16" s="314"/>
      <c r="DTX16" s="314"/>
      <c r="DTY16" s="314"/>
      <c r="DTZ16" s="314"/>
      <c r="DUA16" s="314"/>
      <c r="DUB16" s="314"/>
      <c r="DUC16" s="314"/>
      <c r="DUD16" s="314"/>
      <c r="DUE16" s="314"/>
      <c r="DUF16" s="314"/>
      <c r="DUG16" s="314"/>
      <c r="DUH16" s="314"/>
      <c r="DUI16" s="314"/>
      <c r="DUJ16" s="314"/>
      <c r="DUK16" s="314"/>
      <c r="DUL16" s="314"/>
      <c r="DUM16" s="314"/>
      <c r="DUN16" s="314"/>
      <c r="DUO16" s="314"/>
      <c r="DUP16" s="314"/>
      <c r="DUQ16" s="314"/>
      <c r="DUR16" s="314"/>
      <c r="DUS16" s="314"/>
      <c r="DUT16" s="314"/>
      <c r="DUU16" s="314"/>
      <c r="DUV16" s="314"/>
      <c r="DUW16" s="314"/>
      <c r="DUX16" s="314"/>
      <c r="DUY16" s="314"/>
      <c r="DUZ16" s="314"/>
      <c r="DVA16" s="314"/>
      <c r="DVB16" s="314"/>
      <c r="DVC16" s="314"/>
      <c r="DVD16" s="314"/>
      <c r="DVE16" s="314"/>
      <c r="DVF16" s="314"/>
      <c r="DVG16" s="314"/>
      <c r="DVH16" s="314"/>
      <c r="DVI16" s="314"/>
      <c r="DVJ16" s="314"/>
      <c r="DVK16" s="314"/>
      <c r="DVL16" s="314"/>
      <c r="DVM16" s="314"/>
      <c r="DVN16" s="314"/>
      <c r="DVO16" s="314"/>
      <c r="DVP16" s="314"/>
      <c r="DVQ16" s="314"/>
      <c r="DVR16" s="314"/>
      <c r="DVS16" s="314"/>
      <c r="DVT16" s="314"/>
      <c r="DVU16" s="314"/>
      <c r="DVV16" s="314"/>
      <c r="DVW16" s="314"/>
      <c r="DVX16" s="314"/>
      <c r="DVY16" s="314"/>
      <c r="DVZ16" s="314"/>
      <c r="DWA16" s="314"/>
      <c r="DWB16" s="314"/>
      <c r="DWC16" s="314"/>
      <c r="DWD16" s="314"/>
      <c r="DWE16" s="314"/>
      <c r="DWF16" s="314"/>
      <c r="DWG16" s="314"/>
      <c r="DWH16" s="314"/>
      <c r="DWI16" s="314"/>
      <c r="DWJ16" s="314"/>
      <c r="DWK16" s="314"/>
      <c r="DWL16" s="314"/>
      <c r="DWM16" s="314"/>
      <c r="DWN16" s="314"/>
      <c r="DWO16" s="314"/>
      <c r="DWP16" s="314"/>
      <c r="DWQ16" s="314"/>
      <c r="DWR16" s="314"/>
      <c r="DWS16" s="314"/>
      <c r="DWT16" s="314"/>
      <c r="DWU16" s="314"/>
      <c r="DWV16" s="314"/>
      <c r="DWW16" s="314"/>
      <c r="DWX16" s="314"/>
      <c r="DWY16" s="314"/>
      <c r="DWZ16" s="314"/>
      <c r="DXA16" s="314"/>
      <c r="DXB16" s="314"/>
      <c r="DXC16" s="314"/>
      <c r="DXD16" s="314"/>
      <c r="DXE16" s="314"/>
      <c r="DXF16" s="314"/>
      <c r="DXG16" s="314"/>
      <c r="DXH16" s="314"/>
      <c r="DXI16" s="314"/>
      <c r="DXJ16" s="314"/>
      <c r="DXK16" s="314"/>
      <c r="DXL16" s="314"/>
      <c r="DXM16" s="314"/>
      <c r="DXN16" s="314"/>
      <c r="DXO16" s="314"/>
      <c r="DXP16" s="314"/>
      <c r="DXQ16" s="314"/>
      <c r="DXR16" s="314"/>
      <c r="DXS16" s="314"/>
      <c r="DXT16" s="314"/>
      <c r="DXU16" s="314"/>
      <c r="DXV16" s="314"/>
      <c r="DXW16" s="314"/>
      <c r="DXX16" s="314"/>
      <c r="DXY16" s="314"/>
      <c r="DXZ16" s="314"/>
      <c r="DYA16" s="314"/>
      <c r="DYB16" s="314"/>
      <c r="DYC16" s="314"/>
      <c r="DYD16" s="314"/>
      <c r="DYE16" s="314"/>
      <c r="DYF16" s="314"/>
      <c r="DYG16" s="314"/>
      <c r="DYH16" s="314"/>
      <c r="DYI16" s="314"/>
      <c r="DYJ16" s="314"/>
      <c r="DYK16" s="314"/>
      <c r="DYL16" s="314"/>
      <c r="DYM16" s="314"/>
      <c r="DYN16" s="314"/>
      <c r="DYO16" s="314"/>
      <c r="DYP16" s="314"/>
      <c r="DYQ16" s="314"/>
      <c r="DYR16" s="314"/>
      <c r="DYS16" s="314"/>
      <c r="DYT16" s="314"/>
      <c r="DYU16" s="314"/>
      <c r="DYV16" s="314"/>
      <c r="DYW16" s="314"/>
      <c r="DYX16" s="314"/>
      <c r="DYY16" s="314"/>
      <c r="DYZ16" s="314"/>
      <c r="DZA16" s="314"/>
      <c r="DZB16" s="314"/>
      <c r="DZC16" s="314"/>
      <c r="DZD16" s="314"/>
      <c r="DZE16" s="314"/>
      <c r="DZF16" s="314"/>
      <c r="DZG16" s="314"/>
      <c r="DZH16" s="314"/>
      <c r="DZI16" s="314"/>
      <c r="DZJ16" s="314"/>
      <c r="DZK16" s="314"/>
      <c r="DZL16" s="314"/>
      <c r="DZM16" s="314"/>
      <c r="DZN16" s="314"/>
      <c r="DZO16" s="314"/>
      <c r="DZP16" s="314"/>
      <c r="DZQ16" s="314"/>
      <c r="DZR16" s="314"/>
      <c r="DZS16" s="314"/>
      <c r="DZT16" s="314"/>
      <c r="DZU16" s="314"/>
      <c r="DZV16" s="314"/>
      <c r="DZW16" s="314"/>
      <c r="DZX16" s="314"/>
      <c r="DZY16" s="314"/>
      <c r="DZZ16" s="314"/>
      <c r="EAA16" s="314"/>
      <c r="EAB16" s="314"/>
      <c r="EAC16" s="314"/>
      <c r="EAD16" s="314"/>
      <c r="EAE16" s="314"/>
      <c r="EAF16" s="314"/>
      <c r="EAG16" s="314"/>
      <c r="EAH16" s="314"/>
      <c r="EAI16" s="314"/>
      <c r="EAJ16" s="314"/>
      <c r="EAK16" s="314"/>
      <c r="EAL16" s="314"/>
      <c r="EAM16" s="314"/>
      <c r="EAN16" s="314"/>
      <c r="EAO16" s="314"/>
      <c r="EAP16" s="314"/>
      <c r="EAQ16" s="314"/>
      <c r="EAR16" s="314"/>
      <c r="EAS16" s="314"/>
      <c r="EAT16" s="314"/>
      <c r="EAU16" s="314"/>
      <c r="EAV16" s="314"/>
      <c r="EAW16" s="314"/>
      <c r="EAX16" s="314"/>
      <c r="EAY16" s="314"/>
      <c r="EAZ16" s="314"/>
      <c r="EBA16" s="314"/>
      <c r="EBB16" s="314"/>
      <c r="EBC16" s="314"/>
      <c r="EBD16" s="314"/>
      <c r="EBE16" s="314"/>
      <c r="EBF16" s="314"/>
      <c r="EBG16" s="314"/>
      <c r="EBH16" s="314"/>
      <c r="EBI16" s="314"/>
      <c r="EBJ16" s="314"/>
      <c r="EBK16" s="314"/>
      <c r="EBL16" s="314"/>
      <c r="EBM16" s="314"/>
      <c r="EBN16" s="314"/>
      <c r="EBO16" s="314"/>
      <c r="EBP16" s="314"/>
      <c r="EBQ16" s="314"/>
      <c r="EBR16" s="314"/>
      <c r="EBS16" s="314"/>
      <c r="EBT16" s="314"/>
      <c r="EBU16" s="314"/>
      <c r="EBV16" s="314"/>
      <c r="EBW16" s="314"/>
      <c r="EBX16" s="314"/>
      <c r="EBY16" s="314"/>
      <c r="EBZ16" s="314"/>
      <c r="ECA16" s="314"/>
      <c r="ECB16" s="314"/>
      <c r="ECC16" s="314"/>
      <c r="ECD16" s="314"/>
      <c r="ECE16" s="314"/>
      <c r="ECF16" s="314"/>
      <c r="ECG16" s="314"/>
      <c r="ECH16" s="314"/>
      <c r="ECI16" s="314"/>
      <c r="ECJ16" s="314"/>
      <c r="ECK16" s="314"/>
      <c r="ECL16" s="314"/>
      <c r="ECM16" s="314"/>
      <c r="ECN16" s="314"/>
      <c r="ECO16" s="314"/>
      <c r="ECP16" s="314"/>
      <c r="ECQ16" s="314"/>
      <c r="ECR16" s="314"/>
      <c r="ECS16" s="314"/>
      <c r="ECT16" s="314"/>
      <c r="ECU16" s="314"/>
      <c r="ECV16" s="314"/>
      <c r="ECW16" s="314"/>
      <c r="ECX16" s="314"/>
      <c r="ECY16" s="314"/>
      <c r="ECZ16" s="314"/>
      <c r="EDA16" s="314"/>
      <c r="EDB16" s="314"/>
      <c r="EDC16" s="314"/>
      <c r="EDD16" s="314"/>
      <c r="EDE16" s="314"/>
      <c r="EDF16" s="314"/>
      <c r="EDG16" s="314"/>
      <c r="EDH16" s="314"/>
      <c r="EDI16" s="314"/>
      <c r="EDJ16" s="314"/>
      <c r="EDK16" s="314"/>
      <c r="EDL16" s="314"/>
      <c r="EDM16" s="314"/>
      <c r="EDN16" s="314"/>
      <c r="EDO16" s="314"/>
      <c r="EDP16" s="314"/>
      <c r="EDQ16" s="314"/>
      <c r="EDR16" s="314"/>
      <c r="EDS16" s="314"/>
      <c r="EDT16" s="314"/>
      <c r="EDU16" s="314"/>
      <c r="EDV16" s="314"/>
      <c r="EDW16" s="314"/>
      <c r="EDX16" s="314"/>
      <c r="EDY16" s="314"/>
      <c r="EDZ16" s="314"/>
      <c r="EEA16" s="314"/>
      <c r="EEB16" s="314"/>
      <c r="EEC16" s="314"/>
      <c r="EED16" s="314"/>
      <c r="EEE16" s="314"/>
      <c r="EEF16" s="314"/>
      <c r="EEG16" s="314"/>
      <c r="EEH16" s="314"/>
      <c r="EEI16" s="314"/>
      <c r="EEJ16" s="314"/>
      <c r="EEK16" s="314"/>
      <c r="EEL16" s="314"/>
      <c r="EEM16" s="314"/>
      <c r="EEN16" s="314"/>
      <c r="EEO16" s="314"/>
      <c r="EEP16" s="314"/>
      <c r="EEQ16" s="314"/>
      <c r="EER16" s="314"/>
      <c r="EES16" s="314"/>
      <c r="EET16" s="314"/>
      <c r="EEU16" s="314"/>
      <c r="EEV16" s="314"/>
      <c r="EEW16" s="314"/>
      <c r="EEX16" s="314"/>
      <c r="EEY16" s="314"/>
      <c r="EEZ16" s="314"/>
      <c r="EFA16" s="314"/>
      <c r="EFB16" s="314"/>
      <c r="EFC16" s="314"/>
      <c r="EFD16" s="314"/>
      <c r="EFE16" s="314"/>
      <c r="EFF16" s="314"/>
      <c r="EFG16" s="314"/>
      <c r="EFH16" s="314"/>
      <c r="EFI16" s="314"/>
      <c r="EFJ16" s="314"/>
      <c r="EFK16" s="314"/>
      <c r="EFL16" s="314"/>
      <c r="EFM16" s="314"/>
      <c r="EFN16" s="314"/>
      <c r="EFO16" s="314"/>
      <c r="EFP16" s="314"/>
      <c r="EFQ16" s="314"/>
      <c r="EFR16" s="314"/>
      <c r="EFS16" s="314"/>
      <c r="EFT16" s="314"/>
      <c r="EFU16" s="314"/>
      <c r="EFV16" s="314"/>
      <c r="EFW16" s="314"/>
      <c r="EFX16" s="314"/>
      <c r="EFY16" s="314"/>
      <c r="EFZ16" s="314"/>
      <c r="EGA16" s="314"/>
      <c r="EGB16" s="314"/>
      <c r="EGC16" s="314"/>
      <c r="EGD16" s="314"/>
      <c r="EGE16" s="314"/>
      <c r="EGF16" s="314"/>
      <c r="EGG16" s="314"/>
      <c r="EGH16" s="314"/>
      <c r="EGI16" s="314"/>
      <c r="EGJ16" s="314"/>
      <c r="EGK16" s="314"/>
      <c r="EGL16" s="314"/>
      <c r="EGM16" s="314"/>
      <c r="EGN16" s="314"/>
      <c r="EGO16" s="314"/>
      <c r="EGP16" s="314"/>
      <c r="EGQ16" s="314"/>
      <c r="EGR16" s="314"/>
      <c r="EGS16" s="314"/>
      <c r="EGT16" s="314"/>
      <c r="EGU16" s="314"/>
      <c r="EGV16" s="314"/>
      <c r="EGW16" s="314"/>
      <c r="EGX16" s="314"/>
      <c r="EGY16" s="314"/>
      <c r="EGZ16" s="314"/>
      <c r="EHA16" s="314"/>
      <c r="EHB16" s="314"/>
      <c r="EHC16" s="314"/>
      <c r="EHD16" s="314"/>
      <c r="EHE16" s="314"/>
      <c r="EHF16" s="314"/>
      <c r="EHG16" s="314"/>
      <c r="EHH16" s="314"/>
      <c r="EHI16" s="314"/>
      <c r="EHJ16" s="314"/>
      <c r="EHK16" s="314"/>
      <c r="EHL16" s="314"/>
      <c r="EHM16" s="314"/>
      <c r="EHN16" s="314"/>
      <c r="EHO16" s="314"/>
      <c r="EHP16" s="314"/>
      <c r="EHQ16" s="314"/>
      <c r="EHR16" s="314"/>
      <c r="EHS16" s="314"/>
      <c r="EHT16" s="314"/>
      <c r="EHU16" s="314"/>
      <c r="EHV16" s="314"/>
      <c r="EHW16" s="314"/>
      <c r="EHX16" s="314"/>
      <c r="EHY16" s="314"/>
      <c r="EHZ16" s="314"/>
      <c r="EIA16" s="314"/>
      <c r="EIB16" s="314"/>
      <c r="EIC16" s="314"/>
      <c r="EID16" s="314"/>
      <c r="EIE16" s="314"/>
      <c r="EIF16" s="314"/>
      <c r="EIG16" s="314"/>
      <c r="EIH16" s="314"/>
      <c r="EII16" s="314"/>
      <c r="EIJ16" s="314"/>
      <c r="EIK16" s="314"/>
      <c r="EIL16" s="314"/>
      <c r="EIM16" s="314"/>
      <c r="EIN16" s="314"/>
      <c r="EIO16" s="314"/>
      <c r="EIP16" s="314"/>
      <c r="EIQ16" s="314"/>
      <c r="EIR16" s="314"/>
      <c r="EIS16" s="314"/>
      <c r="EIT16" s="314"/>
      <c r="EIU16" s="314"/>
      <c r="EIV16" s="314"/>
      <c r="EIW16" s="314"/>
      <c r="EIX16" s="314"/>
      <c r="EIY16" s="314"/>
      <c r="EIZ16" s="314"/>
      <c r="EJA16" s="314"/>
      <c r="EJB16" s="314"/>
      <c r="EJC16" s="314"/>
      <c r="EJD16" s="314"/>
      <c r="EJE16" s="314"/>
      <c r="EJF16" s="314"/>
      <c r="EJG16" s="314"/>
      <c r="EJH16" s="314"/>
      <c r="EJI16" s="314"/>
      <c r="EJJ16" s="314"/>
      <c r="EJK16" s="314"/>
      <c r="EJL16" s="314"/>
      <c r="EJM16" s="314"/>
      <c r="EJN16" s="314"/>
      <c r="EJO16" s="314"/>
      <c r="EJP16" s="314"/>
      <c r="EJQ16" s="314"/>
      <c r="EJR16" s="314"/>
      <c r="EJS16" s="314"/>
      <c r="EJT16" s="314"/>
      <c r="EJU16" s="314"/>
      <c r="EJV16" s="314"/>
      <c r="EJW16" s="314"/>
      <c r="EJX16" s="314"/>
      <c r="EJY16" s="314"/>
      <c r="EJZ16" s="314"/>
      <c r="EKA16" s="314"/>
      <c r="EKB16" s="314"/>
      <c r="EKC16" s="314"/>
      <c r="EKD16" s="314"/>
      <c r="EKE16" s="314"/>
      <c r="EKF16" s="314"/>
      <c r="EKG16" s="314"/>
      <c r="EKH16" s="314"/>
      <c r="EKI16" s="314"/>
      <c r="EKJ16" s="314"/>
      <c r="EKK16" s="314"/>
      <c r="EKL16" s="314"/>
      <c r="EKM16" s="314"/>
      <c r="EKN16" s="314"/>
      <c r="EKO16" s="314"/>
      <c r="EKP16" s="314"/>
      <c r="EKQ16" s="314"/>
      <c r="EKR16" s="314"/>
      <c r="EKS16" s="314"/>
      <c r="EKT16" s="314"/>
      <c r="EKU16" s="314"/>
      <c r="EKV16" s="314"/>
      <c r="EKW16" s="314"/>
      <c r="EKX16" s="314"/>
      <c r="EKY16" s="314"/>
      <c r="EKZ16" s="314"/>
      <c r="ELA16" s="314"/>
      <c r="ELB16" s="314"/>
      <c r="ELC16" s="314"/>
      <c r="ELD16" s="314"/>
      <c r="ELE16" s="314"/>
      <c r="ELF16" s="314"/>
      <c r="ELG16" s="314"/>
      <c r="ELH16" s="314"/>
      <c r="ELI16" s="314"/>
      <c r="ELJ16" s="314"/>
      <c r="ELK16" s="314"/>
      <c r="ELL16" s="314"/>
      <c r="ELM16" s="314"/>
      <c r="ELN16" s="314"/>
      <c r="ELO16" s="314"/>
      <c r="ELP16" s="314"/>
      <c r="ELQ16" s="314"/>
      <c r="ELR16" s="314"/>
      <c r="ELS16" s="314"/>
      <c r="ELT16" s="314"/>
      <c r="ELU16" s="314"/>
      <c r="ELV16" s="314"/>
      <c r="ELW16" s="314"/>
      <c r="ELX16" s="314"/>
      <c r="ELY16" s="314"/>
      <c r="ELZ16" s="314"/>
      <c r="EMA16" s="314"/>
      <c r="EMB16" s="314"/>
      <c r="EMC16" s="314"/>
      <c r="EMD16" s="314"/>
      <c r="EME16" s="314"/>
      <c r="EMF16" s="314"/>
      <c r="EMG16" s="314"/>
      <c r="EMH16" s="314"/>
      <c r="EMI16" s="314"/>
      <c r="EMJ16" s="314"/>
      <c r="EMK16" s="314"/>
      <c r="EML16" s="314"/>
      <c r="EMM16" s="314"/>
      <c r="EMN16" s="314"/>
      <c r="EMO16" s="314"/>
      <c r="EMP16" s="314"/>
      <c r="EMQ16" s="314"/>
      <c r="EMR16" s="314"/>
      <c r="EMS16" s="314"/>
      <c r="EMT16" s="314"/>
      <c r="EMU16" s="314"/>
      <c r="EMV16" s="314"/>
      <c r="EMW16" s="314"/>
      <c r="EMX16" s="314"/>
      <c r="EMY16" s="314"/>
      <c r="EMZ16" s="314"/>
      <c r="ENA16" s="314"/>
      <c r="ENB16" s="314"/>
      <c r="ENC16" s="314"/>
      <c r="END16" s="314"/>
      <c r="ENE16" s="314"/>
      <c r="ENF16" s="314"/>
      <c r="ENG16" s="314"/>
      <c r="ENH16" s="314"/>
      <c r="ENI16" s="314"/>
      <c r="ENJ16" s="314"/>
      <c r="ENK16" s="314"/>
      <c r="ENL16" s="314"/>
      <c r="ENM16" s="314"/>
      <c r="ENN16" s="314"/>
      <c r="ENO16" s="314"/>
      <c r="ENP16" s="314"/>
      <c r="ENQ16" s="314"/>
      <c r="ENR16" s="314"/>
      <c r="ENS16" s="314"/>
      <c r="ENT16" s="314"/>
      <c r="ENU16" s="314"/>
      <c r="ENV16" s="314"/>
      <c r="ENW16" s="314"/>
      <c r="ENX16" s="314"/>
      <c r="ENY16" s="314"/>
      <c r="ENZ16" s="314"/>
      <c r="EOA16" s="314"/>
      <c r="EOB16" s="314"/>
      <c r="EOC16" s="314"/>
      <c r="EOD16" s="314"/>
      <c r="EOE16" s="314"/>
      <c r="EOF16" s="314"/>
      <c r="EOG16" s="314"/>
      <c r="EOH16" s="314"/>
      <c r="EOI16" s="314"/>
      <c r="EOJ16" s="314"/>
      <c r="EOK16" s="314"/>
      <c r="EOL16" s="314"/>
      <c r="EOM16" s="314"/>
      <c r="EON16" s="314"/>
      <c r="EOO16" s="314"/>
      <c r="EOP16" s="314"/>
      <c r="EOQ16" s="314"/>
      <c r="EOR16" s="314"/>
      <c r="EOS16" s="314"/>
      <c r="EOT16" s="314"/>
      <c r="EOU16" s="314"/>
      <c r="EOV16" s="314"/>
      <c r="EOW16" s="314"/>
      <c r="EOX16" s="314"/>
      <c r="EOY16" s="314"/>
      <c r="EOZ16" s="314"/>
      <c r="EPA16" s="314"/>
      <c r="EPB16" s="314"/>
      <c r="EPC16" s="314"/>
      <c r="EPD16" s="314"/>
      <c r="EPE16" s="314"/>
      <c r="EPF16" s="314"/>
      <c r="EPG16" s="314"/>
      <c r="EPH16" s="314"/>
      <c r="EPI16" s="314"/>
      <c r="EPJ16" s="314"/>
      <c r="EPK16" s="314"/>
      <c r="EPL16" s="314"/>
      <c r="EPM16" s="314"/>
      <c r="EPN16" s="314"/>
      <c r="EPO16" s="314"/>
      <c r="EPP16" s="314"/>
      <c r="EPQ16" s="314"/>
      <c r="EPR16" s="314"/>
      <c r="EPS16" s="314"/>
      <c r="EPT16" s="314"/>
      <c r="EPU16" s="314"/>
      <c r="EPV16" s="314"/>
      <c r="EPW16" s="314"/>
      <c r="EPX16" s="314"/>
      <c r="EPY16" s="314"/>
      <c r="EPZ16" s="314"/>
      <c r="EQA16" s="314"/>
      <c r="EQB16" s="314"/>
      <c r="EQC16" s="314"/>
      <c r="EQD16" s="314"/>
      <c r="EQE16" s="314"/>
      <c r="EQF16" s="314"/>
      <c r="EQG16" s="314"/>
      <c r="EQH16" s="314"/>
      <c r="EQI16" s="314"/>
      <c r="EQJ16" s="314"/>
      <c r="EQK16" s="314"/>
      <c r="EQL16" s="314"/>
      <c r="EQM16" s="314"/>
      <c r="EQN16" s="314"/>
      <c r="EQO16" s="314"/>
      <c r="EQP16" s="314"/>
      <c r="EQQ16" s="314"/>
      <c r="EQR16" s="314"/>
      <c r="EQS16" s="314"/>
      <c r="EQT16" s="314"/>
      <c r="EQU16" s="314"/>
      <c r="EQV16" s="314"/>
      <c r="EQW16" s="314"/>
      <c r="EQX16" s="314"/>
      <c r="EQY16" s="314"/>
      <c r="EQZ16" s="314"/>
      <c r="ERA16" s="314"/>
      <c r="ERB16" s="314"/>
      <c r="ERC16" s="314"/>
      <c r="ERD16" s="314"/>
      <c r="ERE16" s="314"/>
      <c r="ERF16" s="314"/>
      <c r="ERG16" s="314"/>
      <c r="ERH16" s="314"/>
      <c r="ERI16" s="314"/>
      <c r="ERJ16" s="314"/>
      <c r="ERK16" s="314"/>
      <c r="ERL16" s="314"/>
      <c r="ERM16" s="314"/>
      <c r="ERN16" s="314"/>
      <c r="ERO16" s="314"/>
      <c r="ERP16" s="314"/>
      <c r="ERQ16" s="314"/>
      <c r="ERR16" s="314"/>
      <c r="ERS16" s="314"/>
      <c r="ERT16" s="314"/>
      <c r="ERU16" s="314"/>
      <c r="ERV16" s="314"/>
      <c r="ERW16" s="314"/>
      <c r="ERX16" s="314"/>
      <c r="ERY16" s="314"/>
      <c r="ERZ16" s="314"/>
      <c r="ESA16" s="314"/>
      <c r="ESB16" s="314"/>
      <c r="ESC16" s="314"/>
      <c r="ESD16" s="314"/>
      <c r="ESE16" s="314"/>
      <c r="ESF16" s="314"/>
      <c r="ESG16" s="314"/>
      <c r="ESH16" s="314"/>
      <c r="ESI16" s="314"/>
      <c r="ESJ16" s="314"/>
      <c r="ESK16" s="314"/>
      <c r="ESL16" s="314"/>
      <c r="ESM16" s="314"/>
      <c r="ESN16" s="314"/>
      <c r="ESO16" s="314"/>
      <c r="ESP16" s="314"/>
      <c r="ESQ16" s="314"/>
      <c r="ESR16" s="314"/>
      <c r="ESS16" s="314"/>
      <c r="EST16" s="314"/>
      <c r="ESU16" s="314"/>
      <c r="ESV16" s="314"/>
      <c r="ESW16" s="314"/>
      <c r="ESX16" s="314"/>
      <c r="ESY16" s="314"/>
      <c r="ESZ16" s="314"/>
      <c r="ETA16" s="314"/>
      <c r="ETB16" s="314"/>
      <c r="ETC16" s="314"/>
      <c r="ETD16" s="314"/>
      <c r="ETE16" s="314"/>
      <c r="ETF16" s="314"/>
      <c r="ETG16" s="314"/>
      <c r="ETH16" s="314"/>
      <c r="ETI16" s="314"/>
      <c r="ETJ16" s="314"/>
      <c r="ETK16" s="314"/>
      <c r="ETL16" s="314"/>
      <c r="ETM16" s="314"/>
      <c r="ETN16" s="314"/>
      <c r="ETO16" s="314"/>
      <c r="ETP16" s="314"/>
      <c r="ETQ16" s="314"/>
      <c r="ETR16" s="314"/>
      <c r="ETS16" s="314"/>
      <c r="ETT16" s="314"/>
      <c r="ETU16" s="314"/>
      <c r="ETV16" s="314"/>
      <c r="ETW16" s="314"/>
      <c r="ETX16" s="314"/>
      <c r="ETY16" s="314"/>
      <c r="ETZ16" s="314"/>
      <c r="EUA16" s="314"/>
      <c r="EUB16" s="314"/>
      <c r="EUC16" s="314"/>
      <c r="EUD16" s="314"/>
      <c r="EUE16" s="314"/>
      <c r="EUF16" s="314"/>
      <c r="EUG16" s="314"/>
      <c r="EUH16" s="314"/>
      <c r="EUI16" s="314"/>
      <c r="EUJ16" s="314"/>
      <c r="EUK16" s="314"/>
      <c r="EUL16" s="314"/>
      <c r="EUM16" s="314"/>
      <c r="EUN16" s="314"/>
      <c r="EUO16" s="314"/>
      <c r="EUP16" s="314"/>
      <c r="EUQ16" s="314"/>
      <c r="EUR16" s="314"/>
      <c r="EUS16" s="314"/>
      <c r="EUT16" s="314"/>
      <c r="EUU16" s="314"/>
      <c r="EUV16" s="314"/>
      <c r="EUW16" s="314"/>
      <c r="EUX16" s="314"/>
      <c r="EUY16" s="314"/>
      <c r="EUZ16" s="314"/>
      <c r="EVA16" s="314"/>
      <c r="EVB16" s="314"/>
      <c r="EVC16" s="314"/>
      <c r="EVD16" s="314"/>
      <c r="EVE16" s="314"/>
      <c r="EVF16" s="314"/>
      <c r="EVG16" s="314"/>
      <c r="EVH16" s="314"/>
      <c r="EVI16" s="314"/>
      <c r="EVJ16" s="314"/>
      <c r="EVK16" s="314"/>
      <c r="EVL16" s="314"/>
      <c r="EVM16" s="314"/>
      <c r="EVN16" s="314"/>
      <c r="EVO16" s="314"/>
      <c r="EVP16" s="314"/>
      <c r="EVQ16" s="314"/>
      <c r="EVR16" s="314"/>
      <c r="EVS16" s="314"/>
      <c r="EVT16" s="314"/>
      <c r="EVU16" s="314"/>
      <c r="EVV16" s="314"/>
      <c r="EVW16" s="314"/>
      <c r="EVX16" s="314"/>
      <c r="EVY16" s="314"/>
      <c r="EVZ16" s="314"/>
      <c r="EWA16" s="314"/>
      <c r="EWB16" s="314"/>
      <c r="EWC16" s="314"/>
      <c r="EWD16" s="314"/>
      <c r="EWE16" s="314"/>
      <c r="EWF16" s="314"/>
      <c r="EWG16" s="314"/>
      <c r="EWH16" s="314"/>
      <c r="EWI16" s="314"/>
      <c r="EWJ16" s="314"/>
      <c r="EWK16" s="314"/>
      <c r="EWL16" s="314"/>
      <c r="EWM16" s="314"/>
      <c r="EWN16" s="314"/>
      <c r="EWO16" s="314"/>
      <c r="EWP16" s="314"/>
      <c r="EWQ16" s="314"/>
      <c r="EWR16" s="314"/>
      <c r="EWS16" s="314"/>
      <c r="EWT16" s="314"/>
      <c r="EWU16" s="314"/>
      <c r="EWV16" s="314"/>
      <c r="EWW16" s="314"/>
      <c r="EWX16" s="314"/>
      <c r="EWY16" s="314"/>
      <c r="EWZ16" s="314"/>
      <c r="EXA16" s="314"/>
      <c r="EXB16" s="314"/>
      <c r="EXC16" s="314"/>
      <c r="EXD16" s="314"/>
      <c r="EXE16" s="314"/>
      <c r="EXF16" s="314"/>
      <c r="EXG16" s="314"/>
      <c r="EXH16" s="314"/>
      <c r="EXI16" s="314"/>
      <c r="EXJ16" s="314"/>
      <c r="EXK16" s="314"/>
      <c r="EXL16" s="314"/>
      <c r="EXM16" s="314"/>
      <c r="EXN16" s="314"/>
      <c r="EXO16" s="314"/>
      <c r="EXP16" s="314"/>
      <c r="EXQ16" s="314"/>
      <c r="EXR16" s="314"/>
      <c r="EXS16" s="314"/>
      <c r="EXT16" s="314"/>
      <c r="EXU16" s="314"/>
      <c r="EXV16" s="314"/>
      <c r="EXW16" s="314"/>
      <c r="EXX16" s="314"/>
      <c r="EXY16" s="314"/>
      <c r="EXZ16" s="314"/>
      <c r="EYA16" s="314"/>
      <c r="EYB16" s="314"/>
      <c r="EYC16" s="314"/>
      <c r="EYD16" s="314"/>
      <c r="EYE16" s="314"/>
      <c r="EYF16" s="314"/>
      <c r="EYG16" s="314"/>
      <c r="EYH16" s="314"/>
      <c r="EYI16" s="314"/>
      <c r="EYJ16" s="314"/>
      <c r="EYK16" s="314"/>
      <c r="EYL16" s="314"/>
      <c r="EYM16" s="314"/>
      <c r="EYN16" s="314"/>
      <c r="EYO16" s="314"/>
      <c r="EYP16" s="314"/>
      <c r="EYQ16" s="314"/>
      <c r="EYR16" s="314"/>
      <c r="EYS16" s="314"/>
      <c r="EYT16" s="314"/>
      <c r="EYU16" s="314"/>
      <c r="EYV16" s="314"/>
      <c r="EYW16" s="314"/>
      <c r="EYX16" s="314"/>
      <c r="EYY16" s="314"/>
      <c r="EYZ16" s="314"/>
      <c r="EZA16" s="314"/>
      <c r="EZB16" s="314"/>
      <c r="EZC16" s="314"/>
      <c r="EZD16" s="314"/>
      <c r="EZE16" s="314"/>
      <c r="EZF16" s="314"/>
      <c r="EZG16" s="314"/>
      <c r="EZH16" s="314"/>
      <c r="EZI16" s="314"/>
      <c r="EZJ16" s="314"/>
      <c r="EZK16" s="314"/>
      <c r="EZL16" s="314"/>
      <c r="EZM16" s="314"/>
      <c r="EZN16" s="314"/>
      <c r="EZO16" s="314"/>
      <c r="EZP16" s="314"/>
      <c r="EZQ16" s="314"/>
      <c r="EZR16" s="314"/>
      <c r="EZS16" s="314"/>
      <c r="EZT16" s="314"/>
      <c r="EZU16" s="314"/>
      <c r="EZV16" s="314"/>
      <c r="EZW16" s="314"/>
      <c r="EZX16" s="314"/>
      <c r="EZY16" s="314"/>
      <c r="EZZ16" s="314"/>
      <c r="FAA16" s="314"/>
      <c r="FAB16" s="314"/>
      <c r="FAC16" s="314"/>
      <c r="FAD16" s="314"/>
      <c r="FAE16" s="314"/>
      <c r="FAF16" s="314"/>
      <c r="FAG16" s="314"/>
      <c r="FAH16" s="314"/>
      <c r="FAI16" s="314"/>
      <c r="FAJ16" s="314"/>
      <c r="FAK16" s="314"/>
      <c r="FAL16" s="314"/>
      <c r="FAM16" s="314"/>
      <c r="FAN16" s="314"/>
      <c r="FAO16" s="314"/>
      <c r="FAP16" s="314"/>
      <c r="FAQ16" s="314"/>
      <c r="FAR16" s="314"/>
      <c r="FAS16" s="314"/>
      <c r="FAT16" s="314"/>
      <c r="FAU16" s="314"/>
      <c r="FAV16" s="314"/>
      <c r="FAW16" s="314"/>
      <c r="FAX16" s="314"/>
      <c r="FAY16" s="314"/>
      <c r="FAZ16" s="314"/>
      <c r="FBA16" s="314"/>
      <c r="FBB16" s="314"/>
      <c r="FBC16" s="314"/>
      <c r="FBD16" s="314"/>
      <c r="FBE16" s="314"/>
      <c r="FBF16" s="314"/>
      <c r="FBG16" s="314"/>
      <c r="FBH16" s="314"/>
      <c r="FBI16" s="314"/>
      <c r="FBJ16" s="314"/>
      <c r="FBK16" s="314"/>
      <c r="FBL16" s="314"/>
      <c r="FBM16" s="314"/>
      <c r="FBN16" s="314"/>
      <c r="FBO16" s="314"/>
      <c r="FBP16" s="314"/>
      <c r="FBQ16" s="314"/>
      <c r="FBR16" s="314"/>
      <c r="FBS16" s="314"/>
      <c r="FBT16" s="314"/>
      <c r="FBU16" s="314"/>
      <c r="FBV16" s="314"/>
      <c r="FBW16" s="314"/>
      <c r="FBX16" s="314"/>
      <c r="FBY16" s="314"/>
      <c r="FBZ16" s="314"/>
      <c r="FCA16" s="314"/>
      <c r="FCB16" s="314"/>
      <c r="FCC16" s="314"/>
      <c r="FCD16" s="314"/>
      <c r="FCE16" s="314"/>
      <c r="FCF16" s="314"/>
      <c r="FCG16" s="314"/>
      <c r="FCH16" s="314"/>
      <c r="FCI16" s="314"/>
      <c r="FCJ16" s="314"/>
      <c r="FCK16" s="314"/>
      <c r="FCL16" s="314"/>
      <c r="FCM16" s="314"/>
      <c r="FCN16" s="314"/>
      <c r="FCO16" s="314"/>
      <c r="FCP16" s="314"/>
      <c r="FCQ16" s="314"/>
      <c r="FCR16" s="314"/>
      <c r="FCS16" s="314"/>
      <c r="FCT16" s="314"/>
      <c r="FCU16" s="314"/>
      <c r="FCV16" s="314"/>
      <c r="FCW16" s="314"/>
      <c r="FCX16" s="314"/>
      <c r="FCY16" s="314"/>
      <c r="FCZ16" s="314"/>
      <c r="FDA16" s="314"/>
      <c r="FDB16" s="314"/>
      <c r="FDC16" s="314"/>
      <c r="FDD16" s="314"/>
      <c r="FDE16" s="314"/>
      <c r="FDF16" s="314"/>
      <c r="FDG16" s="314"/>
      <c r="FDH16" s="314"/>
      <c r="FDI16" s="314"/>
      <c r="FDJ16" s="314"/>
      <c r="FDK16" s="314"/>
      <c r="FDL16" s="314"/>
      <c r="FDM16" s="314"/>
      <c r="FDN16" s="314"/>
      <c r="FDO16" s="314"/>
      <c r="FDP16" s="314"/>
      <c r="FDQ16" s="314"/>
      <c r="FDR16" s="314"/>
      <c r="FDS16" s="314"/>
      <c r="FDT16" s="314"/>
      <c r="FDU16" s="314"/>
      <c r="FDV16" s="314"/>
      <c r="FDW16" s="314"/>
      <c r="FDX16" s="314"/>
      <c r="FDY16" s="314"/>
      <c r="FDZ16" s="314"/>
      <c r="FEA16" s="314"/>
      <c r="FEB16" s="314"/>
      <c r="FEC16" s="314"/>
      <c r="FED16" s="314"/>
      <c r="FEE16" s="314"/>
      <c r="FEF16" s="314"/>
      <c r="FEG16" s="314"/>
      <c r="FEH16" s="314"/>
      <c r="FEI16" s="314"/>
      <c r="FEJ16" s="314"/>
      <c r="FEK16" s="314"/>
      <c r="FEL16" s="314"/>
      <c r="FEM16" s="314"/>
      <c r="FEN16" s="314"/>
      <c r="FEO16" s="314"/>
      <c r="FEP16" s="314"/>
      <c r="FEQ16" s="314"/>
      <c r="FER16" s="314"/>
      <c r="FES16" s="314"/>
      <c r="FET16" s="314"/>
      <c r="FEU16" s="314"/>
      <c r="FEV16" s="314"/>
      <c r="FEW16" s="314"/>
      <c r="FEX16" s="314"/>
      <c r="FEY16" s="314"/>
      <c r="FEZ16" s="314"/>
      <c r="FFA16" s="314"/>
      <c r="FFB16" s="314"/>
      <c r="FFC16" s="314"/>
      <c r="FFD16" s="314"/>
      <c r="FFE16" s="314"/>
      <c r="FFF16" s="314"/>
      <c r="FFG16" s="314"/>
      <c r="FFH16" s="314"/>
      <c r="FFI16" s="314"/>
      <c r="FFJ16" s="314"/>
      <c r="FFK16" s="314"/>
      <c r="FFL16" s="314"/>
      <c r="FFM16" s="314"/>
      <c r="FFN16" s="314"/>
      <c r="FFO16" s="314"/>
      <c r="FFP16" s="314"/>
      <c r="FFQ16" s="314"/>
      <c r="FFR16" s="314"/>
      <c r="FFS16" s="314"/>
      <c r="FFT16" s="314"/>
      <c r="FFU16" s="314"/>
      <c r="FFV16" s="314"/>
      <c r="FFW16" s="314"/>
      <c r="FFX16" s="314"/>
      <c r="FFY16" s="314"/>
      <c r="FFZ16" s="314"/>
      <c r="FGA16" s="314"/>
      <c r="FGB16" s="314"/>
      <c r="FGC16" s="314"/>
      <c r="FGD16" s="314"/>
      <c r="FGE16" s="314"/>
      <c r="FGF16" s="314"/>
      <c r="FGG16" s="314"/>
      <c r="FGH16" s="314"/>
      <c r="FGI16" s="314"/>
      <c r="FGJ16" s="314"/>
      <c r="FGK16" s="314"/>
      <c r="FGL16" s="314"/>
      <c r="FGM16" s="314"/>
      <c r="FGN16" s="314"/>
      <c r="FGO16" s="314"/>
      <c r="FGP16" s="314"/>
      <c r="FGQ16" s="314"/>
      <c r="FGR16" s="314"/>
      <c r="FGS16" s="314"/>
      <c r="FGT16" s="314"/>
      <c r="FGU16" s="314"/>
      <c r="FGV16" s="314"/>
      <c r="FGW16" s="314"/>
      <c r="FGX16" s="314"/>
      <c r="FGY16" s="314"/>
      <c r="FGZ16" s="314"/>
      <c r="FHA16" s="314"/>
      <c r="FHB16" s="314"/>
      <c r="FHC16" s="314"/>
      <c r="FHD16" s="314"/>
      <c r="FHE16" s="314"/>
      <c r="FHF16" s="314"/>
      <c r="FHG16" s="314"/>
      <c r="FHH16" s="314"/>
      <c r="FHI16" s="314"/>
      <c r="FHJ16" s="314"/>
      <c r="FHK16" s="314"/>
      <c r="FHL16" s="314"/>
      <c r="FHM16" s="314"/>
      <c r="FHN16" s="314"/>
      <c r="FHO16" s="314"/>
      <c r="FHP16" s="314"/>
      <c r="FHQ16" s="314"/>
      <c r="FHR16" s="314"/>
      <c r="FHS16" s="314"/>
      <c r="FHT16" s="314"/>
      <c r="FHU16" s="314"/>
      <c r="FHV16" s="314"/>
      <c r="FHW16" s="314"/>
      <c r="FHX16" s="314"/>
      <c r="FHY16" s="314"/>
      <c r="FHZ16" s="314"/>
      <c r="FIA16" s="314"/>
      <c r="FIB16" s="314"/>
      <c r="FIC16" s="314"/>
      <c r="FID16" s="314"/>
      <c r="FIE16" s="314"/>
      <c r="FIF16" s="314"/>
      <c r="FIG16" s="314"/>
      <c r="FIH16" s="314"/>
      <c r="FII16" s="314"/>
      <c r="FIJ16" s="314"/>
      <c r="FIK16" s="314"/>
      <c r="FIL16" s="314"/>
      <c r="FIM16" s="314"/>
      <c r="FIN16" s="314"/>
      <c r="FIO16" s="314"/>
      <c r="FIP16" s="314"/>
      <c r="FIQ16" s="314"/>
      <c r="FIR16" s="314"/>
      <c r="FIS16" s="314"/>
      <c r="FIT16" s="314"/>
      <c r="FIU16" s="314"/>
      <c r="FIV16" s="314"/>
      <c r="FIW16" s="314"/>
      <c r="FIX16" s="314"/>
      <c r="FIY16" s="314"/>
      <c r="FIZ16" s="314"/>
      <c r="FJA16" s="314"/>
      <c r="FJB16" s="314"/>
      <c r="FJC16" s="314"/>
      <c r="FJD16" s="314"/>
      <c r="FJE16" s="314"/>
      <c r="FJF16" s="314"/>
      <c r="FJG16" s="314"/>
      <c r="FJH16" s="314"/>
      <c r="FJI16" s="314"/>
      <c r="FJJ16" s="314"/>
      <c r="FJK16" s="314"/>
      <c r="FJL16" s="314"/>
      <c r="FJM16" s="314"/>
      <c r="FJN16" s="314"/>
      <c r="FJO16" s="314"/>
      <c r="FJP16" s="314"/>
      <c r="FJQ16" s="314"/>
      <c r="FJR16" s="314"/>
      <c r="FJS16" s="314"/>
      <c r="FJT16" s="314"/>
      <c r="FJU16" s="314"/>
      <c r="FJV16" s="314"/>
      <c r="FJW16" s="314"/>
      <c r="FJX16" s="314"/>
      <c r="FJY16" s="314"/>
      <c r="FJZ16" s="314"/>
      <c r="FKA16" s="314"/>
      <c r="FKB16" s="314"/>
      <c r="FKC16" s="314"/>
      <c r="FKD16" s="314"/>
      <c r="FKE16" s="314"/>
      <c r="FKF16" s="314"/>
      <c r="FKG16" s="314"/>
      <c r="FKH16" s="314"/>
      <c r="FKI16" s="314"/>
      <c r="FKJ16" s="314"/>
      <c r="FKK16" s="314"/>
      <c r="FKL16" s="314"/>
      <c r="FKM16" s="314"/>
      <c r="FKN16" s="314"/>
      <c r="FKO16" s="314"/>
      <c r="FKP16" s="314"/>
      <c r="FKQ16" s="314"/>
      <c r="FKR16" s="314"/>
      <c r="FKS16" s="314"/>
      <c r="FKT16" s="314"/>
      <c r="FKU16" s="314"/>
      <c r="FKV16" s="314"/>
      <c r="FKW16" s="314"/>
      <c r="FKX16" s="314"/>
      <c r="FKY16" s="314"/>
      <c r="FKZ16" s="314"/>
      <c r="FLA16" s="314"/>
      <c r="FLB16" s="314"/>
      <c r="FLC16" s="314"/>
      <c r="FLD16" s="314"/>
      <c r="FLE16" s="314"/>
      <c r="FLF16" s="314"/>
      <c r="FLG16" s="314"/>
      <c r="FLH16" s="314"/>
      <c r="FLI16" s="314"/>
      <c r="FLJ16" s="314"/>
      <c r="FLK16" s="314"/>
      <c r="FLL16" s="314"/>
      <c r="FLM16" s="314"/>
      <c r="FLN16" s="314"/>
      <c r="FLO16" s="314"/>
      <c r="FLP16" s="314"/>
      <c r="FLQ16" s="314"/>
      <c r="FLR16" s="314"/>
      <c r="FLS16" s="314"/>
      <c r="FLT16" s="314"/>
      <c r="FLU16" s="314"/>
      <c r="FLV16" s="314"/>
      <c r="FLW16" s="314"/>
      <c r="FLX16" s="314"/>
      <c r="FLY16" s="314"/>
      <c r="FLZ16" s="314"/>
      <c r="FMA16" s="314"/>
      <c r="FMB16" s="314"/>
      <c r="FMC16" s="314"/>
      <c r="FMD16" s="314"/>
      <c r="FME16" s="314"/>
      <c r="FMF16" s="314"/>
      <c r="FMG16" s="314"/>
      <c r="FMH16" s="314"/>
      <c r="FMI16" s="314"/>
      <c r="FMJ16" s="314"/>
      <c r="FMK16" s="314"/>
      <c r="FML16" s="314"/>
      <c r="FMM16" s="314"/>
      <c r="FMN16" s="314"/>
      <c r="FMO16" s="314"/>
      <c r="FMP16" s="314"/>
      <c r="FMQ16" s="314"/>
      <c r="FMR16" s="314"/>
      <c r="FMS16" s="314"/>
      <c r="FMT16" s="314"/>
      <c r="FMU16" s="314"/>
      <c r="FMV16" s="314"/>
      <c r="FMW16" s="314"/>
      <c r="FMX16" s="314"/>
      <c r="FMY16" s="314"/>
      <c r="FMZ16" s="314"/>
      <c r="FNA16" s="314"/>
      <c r="FNB16" s="314"/>
      <c r="FNC16" s="314"/>
      <c r="FND16" s="314"/>
      <c r="FNE16" s="314"/>
      <c r="FNF16" s="314"/>
      <c r="FNG16" s="314"/>
      <c r="FNH16" s="314"/>
      <c r="FNI16" s="314"/>
      <c r="FNJ16" s="314"/>
      <c r="FNK16" s="314"/>
      <c r="FNL16" s="314"/>
      <c r="FNM16" s="314"/>
      <c r="FNN16" s="314"/>
      <c r="FNO16" s="314"/>
      <c r="FNP16" s="314"/>
      <c r="FNQ16" s="314"/>
      <c r="FNR16" s="314"/>
      <c r="FNS16" s="314"/>
      <c r="FNT16" s="314"/>
      <c r="FNU16" s="314"/>
      <c r="FNV16" s="314"/>
      <c r="FNW16" s="314"/>
      <c r="FNX16" s="314"/>
      <c r="FNY16" s="314"/>
      <c r="FNZ16" s="314"/>
      <c r="FOA16" s="314"/>
      <c r="FOB16" s="314"/>
      <c r="FOC16" s="314"/>
      <c r="FOD16" s="314"/>
      <c r="FOE16" s="314"/>
      <c r="FOF16" s="314"/>
      <c r="FOG16" s="314"/>
      <c r="FOH16" s="314"/>
      <c r="FOI16" s="314"/>
      <c r="FOJ16" s="314"/>
      <c r="FOK16" s="314"/>
      <c r="FOL16" s="314"/>
      <c r="FOM16" s="314"/>
      <c r="FON16" s="314"/>
      <c r="FOO16" s="314"/>
      <c r="FOP16" s="314"/>
      <c r="FOQ16" s="314"/>
      <c r="FOR16" s="314"/>
      <c r="FOS16" s="314"/>
      <c r="FOT16" s="314"/>
      <c r="FOU16" s="314"/>
      <c r="FOV16" s="314"/>
      <c r="FOW16" s="314"/>
      <c r="FOX16" s="314"/>
      <c r="FOY16" s="314"/>
      <c r="FOZ16" s="314"/>
      <c r="FPA16" s="314"/>
      <c r="FPB16" s="314"/>
      <c r="FPC16" s="314"/>
      <c r="FPD16" s="314"/>
      <c r="FPE16" s="314"/>
      <c r="FPF16" s="314"/>
      <c r="FPG16" s="314"/>
      <c r="FPH16" s="314"/>
      <c r="FPI16" s="314"/>
      <c r="FPJ16" s="314"/>
      <c r="FPK16" s="314"/>
      <c r="FPL16" s="314"/>
      <c r="FPM16" s="314"/>
      <c r="FPN16" s="314"/>
      <c r="FPO16" s="314"/>
      <c r="FPP16" s="314"/>
      <c r="FPQ16" s="314"/>
      <c r="FPR16" s="314"/>
      <c r="FPS16" s="314"/>
      <c r="FPT16" s="314"/>
      <c r="FPU16" s="314"/>
      <c r="FPV16" s="314"/>
      <c r="FPW16" s="314"/>
      <c r="FPX16" s="314"/>
      <c r="FPY16" s="314"/>
      <c r="FPZ16" s="314"/>
      <c r="FQA16" s="314"/>
      <c r="FQB16" s="314"/>
      <c r="FQC16" s="314"/>
      <c r="FQD16" s="314"/>
      <c r="FQE16" s="314"/>
      <c r="FQF16" s="314"/>
      <c r="FQG16" s="314"/>
      <c r="FQH16" s="314"/>
      <c r="FQI16" s="314"/>
      <c r="FQJ16" s="314"/>
      <c r="FQK16" s="314"/>
      <c r="FQL16" s="314"/>
      <c r="FQM16" s="314"/>
      <c r="FQN16" s="314"/>
      <c r="FQO16" s="314"/>
      <c r="FQP16" s="314"/>
      <c r="FQQ16" s="314"/>
      <c r="FQR16" s="314"/>
      <c r="FQS16" s="314"/>
      <c r="FQT16" s="314"/>
      <c r="FQU16" s="314"/>
      <c r="FQV16" s="314"/>
      <c r="FQW16" s="314"/>
      <c r="FQX16" s="314"/>
      <c r="FQY16" s="314"/>
      <c r="FQZ16" s="314"/>
      <c r="FRA16" s="314"/>
      <c r="FRB16" s="314"/>
      <c r="FRC16" s="314"/>
      <c r="FRD16" s="314"/>
      <c r="FRE16" s="314"/>
      <c r="FRF16" s="314"/>
      <c r="FRG16" s="314"/>
      <c r="FRH16" s="314"/>
      <c r="FRI16" s="314"/>
      <c r="FRJ16" s="314"/>
      <c r="FRK16" s="314"/>
      <c r="FRL16" s="314"/>
      <c r="FRM16" s="314"/>
      <c r="FRN16" s="314"/>
      <c r="FRO16" s="314"/>
      <c r="FRP16" s="314"/>
      <c r="FRQ16" s="314"/>
      <c r="FRR16" s="314"/>
      <c r="FRS16" s="314"/>
      <c r="FRT16" s="314"/>
      <c r="FRU16" s="314"/>
      <c r="FRV16" s="314"/>
      <c r="FRW16" s="314"/>
      <c r="FRX16" s="314"/>
      <c r="FRY16" s="314"/>
      <c r="FRZ16" s="314"/>
      <c r="FSA16" s="314"/>
      <c r="FSB16" s="314"/>
      <c r="FSC16" s="314"/>
      <c r="FSD16" s="314"/>
      <c r="FSE16" s="314"/>
      <c r="FSF16" s="314"/>
      <c r="FSG16" s="314"/>
      <c r="FSH16" s="314"/>
      <c r="FSI16" s="314"/>
      <c r="FSJ16" s="314"/>
      <c r="FSK16" s="314"/>
      <c r="FSL16" s="314"/>
      <c r="FSM16" s="314"/>
      <c r="FSN16" s="314"/>
      <c r="FSO16" s="314"/>
      <c r="FSP16" s="314"/>
      <c r="FSQ16" s="314"/>
      <c r="FSR16" s="314"/>
      <c r="FSS16" s="314"/>
      <c r="FST16" s="314"/>
      <c r="FSU16" s="314"/>
      <c r="FSV16" s="314"/>
      <c r="FSW16" s="314"/>
      <c r="FSX16" s="314"/>
      <c r="FSY16" s="314"/>
      <c r="FSZ16" s="314"/>
      <c r="FTA16" s="314"/>
      <c r="FTB16" s="314"/>
      <c r="FTC16" s="314"/>
      <c r="FTD16" s="314"/>
      <c r="FTE16" s="314"/>
      <c r="FTF16" s="314"/>
      <c r="FTG16" s="314"/>
      <c r="FTH16" s="314"/>
      <c r="FTI16" s="314"/>
      <c r="FTJ16" s="314"/>
      <c r="FTK16" s="314"/>
      <c r="FTL16" s="314"/>
      <c r="FTM16" s="314"/>
      <c r="FTN16" s="314"/>
      <c r="FTO16" s="314"/>
      <c r="FTP16" s="314"/>
      <c r="FTQ16" s="314"/>
      <c r="FTR16" s="314"/>
      <c r="FTS16" s="314"/>
      <c r="FTT16" s="314"/>
      <c r="FTU16" s="314"/>
      <c r="FTV16" s="314"/>
      <c r="FTW16" s="314"/>
      <c r="FTX16" s="314"/>
      <c r="FTY16" s="314"/>
      <c r="FTZ16" s="314"/>
      <c r="FUA16" s="314"/>
      <c r="FUB16" s="314"/>
      <c r="FUC16" s="314"/>
      <c r="FUD16" s="314"/>
      <c r="FUE16" s="314"/>
      <c r="FUF16" s="314"/>
      <c r="FUG16" s="314"/>
      <c r="FUH16" s="314"/>
      <c r="FUI16" s="314"/>
      <c r="FUJ16" s="314"/>
      <c r="FUK16" s="314"/>
      <c r="FUL16" s="314"/>
      <c r="FUM16" s="314"/>
      <c r="FUN16" s="314"/>
      <c r="FUO16" s="314"/>
      <c r="FUP16" s="314"/>
      <c r="FUQ16" s="314"/>
      <c r="FUR16" s="314"/>
      <c r="FUS16" s="314"/>
      <c r="FUT16" s="314"/>
      <c r="FUU16" s="314"/>
      <c r="FUV16" s="314"/>
      <c r="FUW16" s="314"/>
      <c r="FUX16" s="314"/>
      <c r="FUY16" s="314"/>
      <c r="FUZ16" s="314"/>
      <c r="FVA16" s="314"/>
      <c r="FVB16" s="314"/>
      <c r="FVC16" s="314"/>
      <c r="FVD16" s="314"/>
      <c r="FVE16" s="314"/>
      <c r="FVF16" s="314"/>
      <c r="FVG16" s="314"/>
      <c r="FVH16" s="314"/>
      <c r="FVI16" s="314"/>
      <c r="FVJ16" s="314"/>
      <c r="FVK16" s="314"/>
      <c r="FVL16" s="314"/>
      <c r="FVM16" s="314"/>
      <c r="FVN16" s="314"/>
      <c r="FVO16" s="314"/>
      <c r="FVP16" s="314"/>
      <c r="FVQ16" s="314"/>
      <c r="FVR16" s="314"/>
      <c r="FVS16" s="314"/>
      <c r="FVT16" s="314"/>
      <c r="FVU16" s="314"/>
      <c r="FVV16" s="314"/>
      <c r="FVW16" s="314"/>
      <c r="FVX16" s="314"/>
      <c r="FVY16" s="314"/>
      <c r="FVZ16" s="314"/>
      <c r="FWA16" s="314"/>
      <c r="FWB16" s="314"/>
      <c r="FWC16" s="314"/>
      <c r="FWD16" s="314"/>
      <c r="FWE16" s="314"/>
      <c r="FWF16" s="314"/>
      <c r="FWG16" s="314"/>
      <c r="FWH16" s="314"/>
      <c r="FWI16" s="314"/>
      <c r="FWJ16" s="314"/>
      <c r="FWK16" s="314"/>
      <c r="FWL16" s="314"/>
      <c r="FWM16" s="314"/>
      <c r="FWN16" s="314"/>
      <c r="FWO16" s="314"/>
      <c r="FWP16" s="314"/>
      <c r="FWQ16" s="314"/>
      <c r="FWR16" s="314"/>
      <c r="FWS16" s="314"/>
      <c r="FWT16" s="314"/>
      <c r="FWU16" s="314"/>
      <c r="FWV16" s="314"/>
      <c r="FWW16" s="314"/>
      <c r="FWX16" s="314"/>
      <c r="FWY16" s="314"/>
      <c r="FWZ16" s="314"/>
      <c r="FXA16" s="314"/>
      <c r="FXB16" s="314"/>
      <c r="FXC16" s="314"/>
      <c r="FXD16" s="314"/>
      <c r="FXE16" s="314"/>
      <c r="FXF16" s="314"/>
      <c r="FXG16" s="314"/>
      <c r="FXH16" s="314"/>
      <c r="FXI16" s="314"/>
      <c r="FXJ16" s="314"/>
      <c r="FXK16" s="314"/>
      <c r="FXL16" s="314"/>
      <c r="FXM16" s="314"/>
      <c r="FXN16" s="314"/>
      <c r="FXO16" s="314"/>
      <c r="FXP16" s="314"/>
      <c r="FXQ16" s="314"/>
      <c r="FXR16" s="314"/>
      <c r="FXS16" s="314"/>
      <c r="FXT16" s="314"/>
      <c r="FXU16" s="314"/>
      <c r="FXV16" s="314"/>
      <c r="FXW16" s="314"/>
      <c r="FXX16" s="314"/>
      <c r="FXY16" s="314"/>
      <c r="FXZ16" s="314"/>
      <c r="FYA16" s="314"/>
      <c r="FYB16" s="314"/>
      <c r="FYC16" s="314"/>
      <c r="FYD16" s="314"/>
      <c r="FYE16" s="314"/>
      <c r="FYF16" s="314"/>
      <c r="FYG16" s="314"/>
      <c r="FYH16" s="314"/>
      <c r="FYI16" s="314"/>
      <c r="FYJ16" s="314"/>
      <c r="FYK16" s="314"/>
      <c r="FYL16" s="314"/>
      <c r="FYM16" s="314"/>
      <c r="FYN16" s="314"/>
      <c r="FYO16" s="314"/>
      <c r="FYP16" s="314"/>
      <c r="FYQ16" s="314"/>
      <c r="FYR16" s="314"/>
      <c r="FYS16" s="314"/>
      <c r="FYT16" s="314"/>
      <c r="FYU16" s="314"/>
      <c r="FYV16" s="314"/>
      <c r="FYW16" s="314"/>
      <c r="FYX16" s="314"/>
      <c r="FYY16" s="314"/>
      <c r="FYZ16" s="314"/>
      <c r="FZA16" s="314"/>
      <c r="FZB16" s="314"/>
      <c r="FZC16" s="314"/>
      <c r="FZD16" s="314"/>
      <c r="FZE16" s="314"/>
      <c r="FZF16" s="314"/>
      <c r="FZG16" s="314"/>
      <c r="FZH16" s="314"/>
      <c r="FZI16" s="314"/>
      <c r="FZJ16" s="314"/>
      <c r="FZK16" s="314"/>
      <c r="FZL16" s="314"/>
      <c r="FZM16" s="314"/>
      <c r="FZN16" s="314"/>
      <c r="FZO16" s="314"/>
      <c r="FZP16" s="314"/>
      <c r="FZQ16" s="314"/>
      <c r="FZR16" s="314"/>
      <c r="FZS16" s="314"/>
      <c r="FZT16" s="314"/>
      <c r="FZU16" s="314"/>
      <c r="FZV16" s="314"/>
      <c r="FZW16" s="314"/>
      <c r="FZX16" s="314"/>
      <c r="FZY16" s="314"/>
      <c r="FZZ16" s="314"/>
      <c r="GAA16" s="314"/>
      <c r="GAB16" s="314"/>
      <c r="GAC16" s="314"/>
      <c r="GAD16" s="314"/>
      <c r="GAE16" s="314"/>
      <c r="GAF16" s="314"/>
      <c r="GAG16" s="314"/>
      <c r="GAH16" s="314"/>
      <c r="GAI16" s="314"/>
      <c r="GAJ16" s="314"/>
      <c r="GAK16" s="314"/>
      <c r="GAL16" s="314"/>
      <c r="GAM16" s="314"/>
      <c r="GAN16" s="314"/>
      <c r="GAO16" s="314"/>
      <c r="GAP16" s="314"/>
      <c r="GAQ16" s="314"/>
      <c r="GAR16" s="314"/>
      <c r="GAS16" s="314"/>
      <c r="GAT16" s="314"/>
      <c r="GAU16" s="314"/>
      <c r="GAV16" s="314"/>
      <c r="GAW16" s="314"/>
      <c r="GAX16" s="314"/>
      <c r="GAY16" s="314"/>
      <c r="GAZ16" s="314"/>
      <c r="GBA16" s="314"/>
      <c r="GBB16" s="314"/>
      <c r="GBC16" s="314"/>
      <c r="GBD16" s="314"/>
      <c r="GBE16" s="314"/>
      <c r="GBF16" s="314"/>
      <c r="GBG16" s="314"/>
      <c r="GBH16" s="314"/>
      <c r="GBI16" s="314"/>
      <c r="GBJ16" s="314"/>
      <c r="GBK16" s="314"/>
      <c r="GBL16" s="314"/>
      <c r="GBM16" s="314"/>
      <c r="GBN16" s="314"/>
      <c r="GBO16" s="314"/>
      <c r="GBP16" s="314"/>
      <c r="GBQ16" s="314"/>
      <c r="GBR16" s="314"/>
      <c r="GBS16" s="314"/>
      <c r="GBT16" s="314"/>
      <c r="GBU16" s="314"/>
      <c r="GBV16" s="314"/>
      <c r="GBW16" s="314"/>
      <c r="GBX16" s="314"/>
      <c r="GBY16" s="314"/>
      <c r="GBZ16" s="314"/>
      <c r="GCA16" s="314"/>
      <c r="GCB16" s="314"/>
      <c r="GCC16" s="314"/>
      <c r="GCD16" s="314"/>
      <c r="GCE16" s="314"/>
      <c r="GCF16" s="314"/>
      <c r="GCG16" s="314"/>
      <c r="GCH16" s="314"/>
      <c r="GCI16" s="314"/>
      <c r="GCJ16" s="314"/>
      <c r="GCK16" s="314"/>
      <c r="GCL16" s="314"/>
      <c r="GCM16" s="314"/>
      <c r="GCN16" s="314"/>
      <c r="GCO16" s="314"/>
      <c r="GCP16" s="314"/>
      <c r="GCQ16" s="314"/>
      <c r="GCR16" s="314"/>
      <c r="GCS16" s="314"/>
      <c r="GCT16" s="314"/>
      <c r="GCU16" s="314"/>
      <c r="GCV16" s="314"/>
      <c r="GCW16" s="314"/>
      <c r="GCX16" s="314"/>
      <c r="GCY16" s="314"/>
      <c r="GCZ16" s="314"/>
      <c r="GDA16" s="314"/>
      <c r="GDB16" s="314"/>
      <c r="GDC16" s="314"/>
      <c r="GDD16" s="314"/>
      <c r="GDE16" s="314"/>
      <c r="GDF16" s="314"/>
      <c r="GDG16" s="314"/>
      <c r="GDH16" s="314"/>
      <c r="GDI16" s="314"/>
      <c r="GDJ16" s="314"/>
      <c r="GDK16" s="314"/>
      <c r="GDL16" s="314"/>
      <c r="GDM16" s="314"/>
      <c r="GDN16" s="314"/>
      <c r="GDO16" s="314"/>
      <c r="GDP16" s="314"/>
      <c r="GDQ16" s="314"/>
      <c r="GDR16" s="314"/>
      <c r="GDS16" s="314"/>
      <c r="GDT16" s="314"/>
      <c r="GDU16" s="314"/>
      <c r="GDV16" s="314"/>
      <c r="GDW16" s="314"/>
      <c r="GDX16" s="314"/>
      <c r="GDY16" s="314"/>
      <c r="GDZ16" s="314"/>
      <c r="GEA16" s="314"/>
      <c r="GEB16" s="314"/>
      <c r="GEC16" s="314"/>
      <c r="GED16" s="314"/>
      <c r="GEE16" s="314"/>
      <c r="GEF16" s="314"/>
      <c r="GEG16" s="314"/>
      <c r="GEH16" s="314"/>
      <c r="GEI16" s="314"/>
      <c r="GEJ16" s="314"/>
      <c r="GEK16" s="314"/>
      <c r="GEL16" s="314"/>
      <c r="GEM16" s="314"/>
      <c r="GEN16" s="314"/>
      <c r="GEO16" s="314"/>
      <c r="GEP16" s="314"/>
      <c r="GEQ16" s="314"/>
      <c r="GER16" s="314"/>
      <c r="GES16" s="314"/>
      <c r="GET16" s="314"/>
      <c r="GEU16" s="314"/>
      <c r="GEV16" s="314"/>
      <c r="GEW16" s="314"/>
      <c r="GEX16" s="314"/>
      <c r="GEY16" s="314"/>
      <c r="GEZ16" s="314"/>
      <c r="GFA16" s="314"/>
      <c r="GFB16" s="314"/>
      <c r="GFC16" s="314"/>
      <c r="GFD16" s="314"/>
      <c r="GFE16" s="314"/>
      <c r="GFF16" s="314"/>
      <c r="GFG16" s="314"/>
      <c r="GFH16" s="314"/>
      <c r="GFI16" s="314"/>
      <c r="GFJ16" s="314"/>
      <c r="GFK16" s="314"/>
      <c r="GFL16" s="314"/>
      <c r="GFM16" s="314"/>
      <c r="GFN16" s="314"/>
      <c r="GFO16" s="314"/>
      <c r="GFP16" s="314"/>
      <c r="GFQ16" s="314"/>
      <c r="GFR16" s="314"/>
      <c r="GFS16" s="314"/>
      <c r="GFT16" s="314"/>
      <c r="GFU16" s="314"/>
      <c r="GFV16" s="314"/>
      <c r="GFW16" s="314"/>
      <c r="GFX16" s="314"/>
      <c r="GFY16" s="314"/>
      <c r="GFZ16" s="314"/>
      <c r="GGA16" s="314"/>
      <c r="GGB16" s="314"/>
      <c r="GGC16" s="314"/>
      <c r="GGD16" s="314"/>
      <c r="GGE16" s="314"/>
      <c r="GGF16" s="314"/>
      <c r="GGG16" s="314"/>
      <c r="GGH16" s="314"/>
      <c r="GGI16" s="314"/>
      <c r="GGJ16" s="314"/>
      <c r="GGK16" s="314"/>
      <c r="GGL16" s="314"/>
      <c r="GGM16" s="314"/>
      <c r="GGN16" s="314"/>
      <c r="GGO16" s="314"/>
      <c r="GGP16" s="314"/>
      <c r="GGQ16" s="314"/>
      <c r="GGR16" s="314"/>
      <c r="GGS16" s="314"/>
      <c r="GGT16" s="314"/>
      <c r="GGU16" s="314"/>
      <c r="GGV16" s="314"/>
      <c r="GGW16" s="314"/>
      <c r="GGX16" s="314"/>
      <c r="GGY16" s="314"/>
      <c r="GGZ16" s="314"/>
      <c r="GHA16" s="314"/>
      <c r="GHB16" s="314"/>
      <c r="GHC16" s="314"/>
      <c r="GHD16" s="314"/>
      <c r="GHE16" s="314"/>
      <c r="GHF16" s="314"/>
      <c r="GHG16" s="314"/>
      <c r="GHH16" s="314"/>
      <c r="GHI16" s="314"/>
      <c r="GHJ16" s="314"/>
      <c r="GHK16" s="314"/>
      <c r="GHL16" s="314"/>
      <c r="GHM16" s="314"/>
      <c r="GHN16" s="314"/>
      <c r="GHO16" s="314"/>
      <c r="GHP16" s="314"/>
      <c r="GHQ16" s="314"/>
      <c r="GHR16" s="314"/>
      <c r="GHS16" s="314"/>
      <c r="GHT16" s="314"/>
      <c r="GHU16" s="314"/>
      <c r="GHV16" s="314"/>
      <c r="GHW16" s="314"/>
      <c r="GHX16" s="314"/>
      <c r="GHY16" s="314"/>
      <c r="GHZ16" s="314"/>
      <c r="GIA16" s="314"/>
      <c r="GIB16" s="314"/>
      <c r="GIC16" s="314"/>
      <c r="GID16" s="314"/>
      <c r="GIE16" s="314"/>
      <c r="GIF16" s="314"/>
      <c r="GIG16" s="314"/>
      <c r="GIH16" s="314"/>
      <c r="GII16" s="314"/>
      <c r="GIJ16" s="314"/>
      <c r="GIK16" s="314"/>
      <c r="GIL16" s="314"/>
      <c r="GIM16" s="314"/>
      <c r="GIN16" s="314"/>
      <c r="GIO16" s="314"/>
      <c r="GIP16" s="314"/>
      <c r="GIQ16" s="314"/>
      <c r="GIR16" s="314"/>
      <c r="GIS16" s="314"/>
      <c r="GIT16" s="314"/>
      <c r="GIU16" s="314"/>
      <c r="GIV16" s="314"/>
      <c r="GIW16" s="314"/>
      <c r="GIX16" s="314"/>
      <c r="GIY16" s="314"/>
      <c r="GIZ16" s="314"/>
      <c r="GJA16" s="314"/>
      <c r="GJB16" s="314"/>
      <c r="GJC16" s="314"/>
      <c r="GJD16" s="314"/>
      <c r="GJE16" s="314"/>
      <c r="GJF16" s="314"/>
      <c r="GJG16" s="314"/>
      <c r="GJH16" s="314"/>
      <c r="GJI16" s="314"/>
      <c r="GJJ16" s="314"/>
      <c r="GJK16" s="314"/>
      <c r="GJL16" s="314"/>
      <c r="GJM16" s="314"/>
      <c r="GJN16" s="314"/>
      <c r="GJO16" s="314"/>
      <c r="GJP16" s="314"/>
      <c r="GJQ16" s="314"/>
      <c r="GJR16" s="314"/>
      <c r="GJS16" s="314"/>
      <c r="GJT16" s="314"/>
      <c r="GJU16" s="314"/>
      <c r="GJV16" s="314"/>
      <c r="GJW16" s="314"/>
      <c r="GJX16" s="314"/>
      <c r="GJY16" s="314"/>
      <c r="GJZ16" s="314"/>
      <c r="GKA16" s="314"/>
      <c r="GKB16" s="314"/>
      <c r="GKC16" s="314"/>
      <c r="GKD16" s="314"/>
      <c r="GKE16" s="314"/>
      <c r="GKF16" s="314"/>
      <c r="GKG16" s="314"/>
      <c r="GKH16" s="314"/>
      <c r="GKI16" s="314"/>
      <c r="GKJ16" s="314"/>
      <c r="GKK16" s="314"/>
      <c r="GKL16" s="314"/>
      <c r="GKM16" s="314"/>
      <c r="GKN16" s="314"/>
      <c r="GKO16" s="314"/>
      <c r="GKP16" s="314"/>
      <c r="GKQ16" s="314"/>
      <c r="GKR16" s="314"/>
      <c r="GKS16" s="314"/>
      <c r="GKT16" s="314"/>
      <c r="GKU16" s="314"/>
      <c r="GKV16" s="314"/>
      <c r="GKW16" s="314"/>
      <c r="GKX16" s="314"/>
      <c r="GKY16" s="314"/>
      <c r="GKZ16" s="314"/>
      <c r="GLA16" s="314"/>
      <c r="GLB16" s="314"/>
      <c r="GLC16" s="314"/>
      <c r="GLD16" s="314"/>
      <c r="GLE16" s="314"/>
      <c r="GLF16" s="314"/>
      <c r="GLG16" s="314"/>
      <c r="GLH16" s="314"/>
      <c r="GLI16" s="314"/>
      <c r="GLJ16" s="314"/>
      <c r="GLK16" s="314"/>
      <c r="GLL16" s="314"/>
      <c r="GLM16" s="314"/>
      <c r="GLN16" s="314"/>
      <c r="GLO16" s="314"/>
      <c r="GLP16" s="314"/>
      <c r="GLQ16" s="314"/>
      <c r="GLR16" s="314"/>
      <c r="GLS16" s="314"/>
      <c r="GLT16" s="314"/>
      <c r="GLU16" s="314"/>
      <c r="GLV16" s="314"/>
      <c r="GLW16" s="314"/>
      <c r="GLX16" s="314"/>
      <c r="GLY16" s="314"/>
      <c r="GLZ16" s="314"/>
      <c r="GMA16" s="314"/>
      <c r="GMB16" s="314"/>
      <c r="GMC16" s="314"/>
      <c r="GMD16" s="314"/>
      <c r="GME16" s="314"/>
      <c r="GMF16" s="314"/>
      <c r="GMG16" s="314"/>
      <c r="GMH16" s="314"/>
      <c r="GMI16" s="314"/>
      <c r="GMJ16" s="314"/>
      <c r="GMK16" s="314"/>
      <c r="GML16" s="314"/>
      <c r="GMM16" s="314"/>
      <c r="GMN16" s="314"/>
      <c r="GMO16" s="314"/>
      <c r="GMP16" s="314"/>
      <c r="GMQ16" s="314"/>
      <c r="GMR16" s="314"/>
      <c r="GMS16" s="314"/>
      <c r="GMT16" s="314"/>
      <c r="GMU16" s="314"/>
      <c r="GMV16" s="314"/>
      <c r="GMW16" s="314"/>
      <c r="GMX16" s="314"/>
      <c r="GMY16" s="314"/>
      <c r="GMZ16" s="314"/>
      <c r="GNA16" s="314"/>
      <c r="GNB16" s="314"/>
      <c r="GNC16" s="314"/>
      <c r="GND16" s="314"/>
      <c r="GNE16" s="314"/>
      <c r="GNF16" s="314"/>
      <c r="GNG16" s="314"/>
      <c r="GNH16" s="314"/>
      <c r="GNI16" s="314"/>
      <c r="GNJ16" s="314"/>
      <c r="GNK16" s="314"/>
      <c r="GNL16" s="314"/>
      <c r="GNM16" s="314"/>
      <c r="GNN16" s="314"/>
      <c r="GNO16" s="314"/>
      <c r="GNP16" s="314"/>
      <c r="GNQ16" s="314"/>
      <c r="GNR16" s="314"/>
      <c r="GNS16" s="314"/>
      <c r="GNT16" s="314"/>
      <c r="GNU16" s="314"/>
      <c r="GNV16" s="314"/>
      <c r="GNW16" s="314"/>
      <c r="GNX16" s="314"/>
      <c r="GNY16" s="314"/>
      <c r="GNZ16" s="314"/>
      <c r="GOA16" s="314"/>
      <c r="GOB16" s="314"/>
      <c r="GOC16" s="314"/>
      <c r="GOD16" s="314"/>
      <c r="GOE16" s="314"/>
      <c r="GOF16" s="314"/>
      <c r="GOG16" s="314"/>
      <c r="GOH16" s="314"/>
      <c r="GOI16" s="314"/>
      <c r="GOJ16" s="314"/>
      <c r="GOK16" s="314"/>
      <c r="GOL16" s="314"/>
      <c r="GOM16" s="314"/>
      <c r="GON16" s="314"/>
      <c r="GOO16" s="314"/>
      <c r="GOP16" s="314"/>
      <c r="GOQ16" s="314"/>
      <c r="GOR16" s="314"/>
      <c r="GOS16" s="314"/>
      <c r="GOT16" s="314"/>
      <c r="GOU16" s="314"/>
      <c r="GOV16" s="314"/>
      <c r="GOW16" s="314"/>
      <c r="GOX16" s="314"/>
      <c r="GOY16" s="314"/>
      <c r="GOZ16" s="314"/>
      <c r="GPA16" s="314"/>
      <c r="GPB16" s="314"/>
      <c r="GPC16" s="314"/>
      <c r="GPD16" s="314"/>
      <c r="GPE16" s="314"/>
      <c r="GPF16" s="314"/>
      <c r="GPG16" s="314"/>
      <c r="GPH16" s="314"/>
      <c r="GPI16" s="314"/>
      <c r="GPJ16" s="314"/>
      <c r="GPK16" s="314"/>
      <c r="GPL16" s="314"/>
      <c r="GPM16" s="314"/>
      <c r="GPN16" s="314"/>
      <c r="GPO16" s="314"/>
      <c r="GPP16" s="314"/>
      <c r="GPQ16" s="314"/>
      <c r="GPR16" s="314"/>
      <c r="GPS16" s="314"/>
      <c r="GPT16" s="314"/>
      <c r="GPU16" s="314"/>
      <c r="GPV16" s="314"/>
      <c r="GPW16" s="314"/>
      <c r="GPX16" s="314"/>
      <c r="GPY16" s="314"/>
      <c r="GPZ16" s="314"/>
      <c r="GQA16" s="314"/>
      <c r="GQB16" s="314"/>
      <c r="GQC16" s="314"/>
      <c r="GQD16" s="314"/>
      <c r="GQE16" s="314"/>
      <c r="GQF16" s="314"/>
      <c r="GQG16" s="314"/>
      <c r="GQH16" s="314"/>
      <c r="GQI16" s="314"/>
      <c r="GQJ16" s="314"/>
      <c r="GQK16" s="314"/>
      <c r="GQL16" s="314"/>
      <c r="GQM16" s="314"/>
      <c r="GQN16" s="314"/>
      <c r="GQO16" s="314"/>
      <c r="GQP16" s="314"/>
      <c r="GQQ16" s="314"/>
      <c r="GQR16" s="314"/>
      <c r="GQS16" s="314"/>
      <c r="GQT16" s="314"/>
      <c r="GQU16" s="314"/>
      <c r="GQV16" s="314"/>
      <c r="GQW16" s="314"/>
      <c r="GQX16" s="314"/>
      <c r="GQY16" s="314"/>
      <c r="GQZ16" s="314"/>
      <c r="GRA16" s="314"/>
      <c r="GRB16" s="314"/>
      <c r="GRC16" s="314"/>
      <c r="GRD16" s="314"/>
      <c r="GRE16" s="314"/>
      <c r="GRF16" s="314"/>
      <c r="GRG16" s="314"/>
      <c r="GRH16" s="314"/>
      <c r="GRI16" s="314"/>
      <c r="GRJ16" s="314"/>
      <c r="GRK16" s="314"/>
      <c r="GRL16" s="314"/>
      <c r="GRM16" s="314"/>
      <c r="GRN16" s="314"/>
      <c r="GRO16" s="314"/>
      <c r="GRP16" s="314"/>
      <c r="GRQ16" s="314"/>
      <c r="GRR16" s="314"/>
      <c r="GRS16" s="314"/>
      <c r="GRT16" s="314"/>
      <c r="GRU16" s="314"/>
      <c r="GRV16" s="314"/>
      <c r="GRW16" s="314"/>
      <c r="GRX16" s="314"/>
      <c r="GRY16" s="314"/>
      <c r="GRZ16" s="314"/>
      <c r="GSA16" s="314"/>
      <c r="GSB16" s="314"/>
      <c r="GSC16" s="314"/>
      <c r="GSD16" s="314"/>
      <c r="GSE16" s="314"/>
      <c r="GSF16" s="314"/>
      <c r="GSG16" s="314"/>
      <c r="GSH16" s="314"/>
      <c r="GSI16" s="314"/>
      <c r="GSJ16" s="314"/>
      <c r="GSK16" s="314"/>
      <c r="GSL16" s="314"/>
      <c r="GSM16" s="314"/>
      <c r="GSN16" s="314"/>
      <c r="GSO16" s="314"/>
      <c r="GSP16" s="314"/>
      <c r="GSQ16" s="314"/>
      <c r="GSR16" s="314"/>
      <c r="GSS16" s="314"/>
      <c r="GST16" s="314"/>
      <c r="GSU16" s="314"/>
      <c r="GSV16" s="314"/>
      <c r="GSW16" s="314"/>
      <c r="GSX16" s="314"/>
      <c r="GSY16" s="314"/>
      <c r="GSZ16" s="314"/>
      <c r="GTA16" s="314"/>
      <c r="GTB16" s="314"/>
      <c r="GTC16" s="314"/>
      <c r="GTD16" s="314"/>
      <c r="GTE16" s="314"/>
      <c r="GTF16" s="314"/>
      <c r="GTG16" s="314"/>
      <c r="GTH16" s="314"/>
      <c r="GTI16" s="314"/>
      <c r="GTJ16" s="314"/>
      <c r="GTK16" s="314"/>
      <c r="GTL16" s="314"/>
      <c r="GTM16" s="314"/>
      <c r="GTN16" s="314"/>
      <c r="GTO16" s="314"/>
      <c r="GTP16" s="314"/>
      <c r="GTQ16" s="314"/>
      <c r="GTR16" s="314"/>
      <c r="GTS16" s="314"/>
      <c r="GTT16" s="314"/>
      <c r="GTU16" s="314"/>
      <c r="GTV16" s="314"/>
      <c r="GTW16" s="314"/>
      <c r="GTX16" s="314"/>
      <c r="GTY16" s="314"/>
      <c r="GTZ16" s="314"/>
      <c r="GUA16" s="314"/>
      <c r="GUB16" s="314"/>
      <c r="GUC16" s="314"/>
      <c r="GUD16" s="314"/>
      <c r="GUE16" s="314"/>
      <c r="GUF16" s="314"/>
      <c r="GUG16" s="314"/>
      <c r="GUH16" s="314"/>
      <c r="GUI16" s="314"/>
      <c r="GUJ16" s="314"/>
      <c r="GUK16" s="314"/>
      <c r="GUL16" s="314"/>
      <c r="GUM16" s="314"/>
      <c r="GUN16" s="314"/>
      <c r="GUO16" s="314"/>
      <c r="GUP16" s="314"/>
      <c r="GUQ16" s="314"/>
      <c r="GUR16" s="314"/>
      <c r="GUS16" s="314"/>
      <c r="GUT16" s="314"/>
      <c r="GUU16" s="314"/>
      <c r="GUV16" s="314"/>
      <c r="GUW16" s="314"/>
      <c r="GUX16" s="314"/>
      <c r="GUY16" s="314"/>
      <c r="GUZ16" s="314"/>
      <c r="GVA16" s="314"/>
      <c r="GVB16" s="314"/>
      <c r="GVC16" s="314"/>
      <c r="GVD16" s="314"/>
      <c r="GVE16" s="314"/>
      <c r="GVF16" s="314"/>
      <c r="GVG16" s="314"/>
      <c r="GVH16" s="314"/>
      <c r="GVI16" s="314"/>
      <c r="GVJ16" s="314"/>
      <c r="GVK16" s="314"/>
      <c r="GVL16" s="314"/>
      <c r="GVM16" s="314"/>
      <c r="GVN16" s="314"/>
      <c r="GVO16" s="314"/>
      <c r="GVP16" s="314"/>
      <c r="GVQ16" s="314"/>
      <c r="GVR16" s="314"/>
      <c r="GVS16" s="314"/>
      <c r="GVT16" s="314"/>
      <c r="GVU16" s="314"/>
      <c r="GVV16" s="314"/>
      <c r="GVW16" s="314"/>
      <c r="GVX16" s="314"/>
      <c r="GVY16" s="314"/>
      <c r="GVZ16" s="314"/>
      <c r="GWA16" s="314"/>
      <c r="GWB16" s="314"/>
      <c r="GWC16" s="314"/>
      <c r="GWD16" s="314"/>
      <c r="GWE16" s="314"/>
      <c r="GWF16" s="314"/>
      <c r="GWG16" s="314"/>
      <c r="GWH16" s="314"/>
      <c r="GWI16" s="314"/>
      <c r="GWJ16" s="314"/>
      <c r="GWK16" s="314"/>
      <c r="GWL16" s="314"/>
      <c r="GWM16" s="314"/>
      <c r="GWN16" s="314"/>
      <c r="GWO16" s="314"/>
      <c r="GWP16" s="314"/>
      <c r="GWQ16" s="314"/>
      <c r="GWR16" s="314"/>
      <c r="GWS16" s="314"/>
      <c r="GWT16" s="314"/>
      <c r="GWU16" s="314"/>
      <c r="GWV16" s="314"/>
      <c r="GWW16" s="314"/>
      <c r="GWX16" s="314"/>
      <c r="GWY16" s="314"/>
      <c r="GWZ16" s="314"/>
      <c r="GXA16" s="314"/>
      <c r="GXB16" s="314"/>
      <c r="GXC16" s="314"/>
      <c r="GXD16" s="314"/>
      <c r="GXE16" s="314"/>
      <c r="GXF16" s="314"/>
      <c r="GXG16" s="314"/>
      <c r="GXH16" s="314"/>
      <c r="GXI16" s="314"/>
      <c r="GXJ16" s="314"/>
      <c r="GXK16" s="314"/>
      <c r="GXL16" s="314"/>
      <c r="GXM16" s="314"/>
      <c r="GXN16" s="314"/>
      <c r="GXO16" s="314"/>
      <c r="GXP16" s="314"/>
      <c r="GXQ16" s="314"/>
      <c r="GXR16" s="314"/>
      <c r="GXS16" s="314"/>
      <c r="GXT16" s="314"/>
      <c r="GXU16" s="314"/>
      <c r="GXV16" s="314"/>
      <c r="GXW16" s="314"/>
      <c r="GXX16" s="314"/>
      <c r="GXY16" s="314"/>
      <c r="GXZ16" s="314"/>
      <c r="GYA16" s="314"/>
      <c r="GYB16" s="314"/>
      <c r="GYC16" s="314"/>
      <c r="GYD16" s="314"/>
      <c r="GYE16" s="314"/>
      <c r="GYF16" s="314"/>
      <c r="GYG16" s="314"/>
      <c r="GYH16" s="314"/>
      <c r="GYI16" s="314"/>
      <c r="GYJ16" s="314"/>
      <c r="GYK16" s="314"/>
      <c r="GYL16" s="314"/>
      <c r="GYM16" s="314"/>
      <c r="GYN16" s="314"/>
      <c r="GYO16" s="314"/>
      <c r="GYP16" s="314"/>
      <c r="GYQ16" s="314"/>
      <c r="GYR16" s="314"/>
      <c r="GYS16" s="314"/>
      <c r="GYT16" s="314"/>
      <c r="GYU16" s="314"/>
      <c r="GYV16" s="314"/>
      <c r="GYW16" s="314"/>
      <c r="GYX16" s="314"/>
      <c r="GYY16" s="314"/>
      <c r="GYZ16" s="314"/>
      <c r="GZA16" s="314"/>
      <c r="GZB16" s="314"/>
      <c r="GZC16" s="314"/>
      <c r="GZD16" s="314"/>
      <c r="GZE16" s="314"/>
      <c r="GZF16" s="314"/>
      <c r="GZG16" s="314"/>
      <c r="GZH16" s="314"/>
      <c r="GZI16" s="314"/>
      <c r="GZJ16" s="314"/>
      <c r="GZK16" s="314"/>
      <c r="GZL16" s="314"/>
      <c r="GZM16" s="314"/>
      <c r="GZN16" s="314"/>
      <c r="GZO16" s="314"/>
      <c r="GZP16" s="314"/>
      <c r="GZQ16" s="314"/>
      <c r="GZR16" s="314"/>
      <c r="GZS16" s="314"/>
      <c r="GZT16" s="314"/>
      <c r="GZU16" s="314"/>
      <c r="GZV16" s="314"/>
      <c r="GZW16" s="314"/>
      <c r="GZX16" s="314"/>
      <c r="GZY16" s="314"/>
      <c r="GZZ16" s="314"/>
      <c r="HAA16" s="314"/>
      <c r="HAB16" s="314"/>
      <c r="HAC16" s="314"/>
      <c r="HAD16" s="314"/>
      <c r="HAE16" s="314"/>
      <c r="HAF16" s="314"/>
      <c r="HAG16" s="314"/>
      <c r="HAH16" s="314"/>
      <c r="HAI16" s="314"/>
      <c r="HAJ16" s="314"/>
      <c r="HAK16" s="314"/>
      <c r="HAL16" s="314"/>
      <c r="HAM16" s="314"/>
      <c r="HAN16" s="314"/>
      <c r="HAO16" s="314"/>
      <c r="HAP16" s="314"/>
      <c r="HAQ16" s="314"/>
      <c r="HAR16" s="314"/>
      <c r="HAS16" s="314"/>
      <c r="HAT16" s="314"/>
      <c r="HAU16" s="314"/>
      <c r="HAV16" s="314"/>
      <c r="HAW16" s="314"/>
      <c r="HAX16" s="314"/>
      <c r="HAY16" s="314"/>
      <c r="HAZ16" s="314"/>
      <c r="HBA16" s="314"/>
      <c r="HBB16" s="314"/>
      <c r="HBC16" s="314"/>
      <c r="HBD16" s="314"/>
      <c r="HBE16" s="314"/>
      <c r="HBF16" s="314"/>
      <c r="HBG16" s="314"/>
      <c r="HBH16" s="314"/>
      <c r="HBI16" s="314"/>
      <c r="HBJ16" s="314"/>
      <c r="HBK16" s="314"/>
      <c r="HBL16" s="314"/>
      <c r="HBM16" s="314"/>
      <c r="HBN16" s="314"/>
      <c r="HBO16" s="314"/>
      <c r="HBP16" s="314"/>
      <c r="HBQ16" s="314"/>
      <c r="HBR16" s="314"/>
      <c r="HBS16" s="314"/>
      <c r="HBT16" s="314"/>
      <c r="HBU16" s="314"/>
      <c r="HBV16" s="314"/>
      <c r="HBW16" s="314"/>
      <c r="HBX16" s="314"/>
      <c r="HBY16" s="314"/>
      <c r="HBZ16" s="314"/>
      <c r="HCA16" s="314"/>
      <c r="HCB16" s="314"/>
      <c r="HCC16" s="314"/>
      <c r="HCD16" s="314"/>
      <c r="HCE16" s="314"/>
      <c r="HCF16" s="314"/>
      <c r="HCG16" s="314"/>
      <c r="HCH16" s="314"/>
      <c r="HCI16" s="314"/>
      <c r="HCJ16" s="314"/>
      <c r="HCK16" s="314"/>
      <c r="HCL16" s="314"/>
      <c r="HCM16" s="314"/>
      <c r="HCN16" s="314"/>
      <c r="HCO16" s="314"/>
      <c r="HCP16" s="314"/>
      <c r="HCQ16" s="314"/>
      <c r="HCR16" s="314"/>
      <c r="HCS16" s="314"/>
      <c r="HCT16" s="314"/>
      <c r="HCU16" s="314"/>
      <c r="HCV16" s="314"/>
      <c r="HCW16" s="314"/>
      <c r="HCX16" s="314"/>
      <c r="HCY16" s="314"/>
      <c r="HCZ16" s="314"/>
      <c r="HDA16" s="314"/>
      <c r="HDB16" s="314"/>
      <c r="HDC16" s="314"/>
      <c r="HDD16" s="314"/>
      <c r="HDE16" s="314"/>
      <c r="HDF16" s="314"/>
      <c r="HDG16" s="314"/>
      <c r="HDH16" s="314"/>
      <c r="HDI16" s="314"/>
      <c r="HDJ16" s="314"/>
      <c r="HDK16" s="314"/>
      <c r="HDL16" s="314"/>
      <c r="HDM16" s="314"/>
      <c r="HDN16" s="314"/>
      <c r="HDO16" s="314"/>
      <c r="HDP16" s="314"/>
      <c r="HDQ16" s="314"/>
      <c r="HDR16" s="314"/>
      <c r="HDS16" s="314"/>
      <c r="HDT16" s="314"/>
      <c r="HDU16" s="314"/>
      <c r="HDV16" s="314"/>
      <c r="HDW16" s="314"/>
      <c r="HDX16" s="314"/>
      <c r="HDY16" s="314"/>
      <c r="HDZ16" s="314"/>
      <c r="HEA16" s="314"/>
      <c r="HEB16" s="314"/>
      <c r="HEC16" s="314"/>
      <c r="HED16" s="314"/>
      <c r="HEE16" s="314"/>
      <c r="HEF16" s="314"/>
      <c r="HEG16" s="314"/>
      <c r="HEH16" s="314"/>
      <c r="HEI16" s="314"/>
      <c r="HEJ16" s="314"/>
      <c r="HEK16" s="314"/>
      <c r="HEL16" s="314"/>
      <c r="HEM16" s="314"/>
      <c r="HEN16" s="314"/>
      <c r="HEO16" s="314"/>
      <c r="HEP16" s="314"/>
      <c r="HEQ16" s="314"/>
      <c r="HER16" s="314"/>
      <c r="HES16" s="314"/>
      <c r="HET16" s="314"/>
      <c r="HEU16" s="314"/>
      <c r="HEV16" s="314"/>
      <c r="HEW16" s="314"/>
      <c r="HEX16" s="314"/>
      <c r="HEY16" s="314"/>
      <c r="HEZ16" s="314"/>
      <c r="HFA16" s="314"/>
      <c r="HFB16" s="314"/>
      <c r="HFC16" s="314"/>
      <c r="HFD16" s="314"/>
      <c r="HFE16" s="314"/>
      <c r="HFF16" s="314"/>
      <c r="HFG16" s="314"/>
      <c r="HFH16" s="314"/>
      <c r="HFI16" s="314"/>
      <c r="HFJ16" s="314"/>
      <c r="HFK16" s="314"/>
      <c r="HFL16" s="314"/>
      <c r="HFM16" s="314"/>
      <c r="HFN16" s="314"/>
      <c r="HFO16" s="314"/>
      <c r="HFP16" s="314"/>
      <c r="HFQ16" s="314"/>
      <c r="HFR16" s="314"/>
      <c r="HFS16" s="314"/>
      <c r="HFT16" s="314"/>
      <c r="HFU16" s="314"/>
      <c r="HFV16" s="314"/>
      <c r="HFW16" s="314"/>
      <c r="HFX16" s="314"/>
      <c r="HFY16" s="314"/>
      <c r="HFZ16" s="314"/>
      <c r="HGA16" s="314"/>
      <c r="HGB16" s="314"/>
      <c r="HGC16" s="314"/>
      <c r="HGD16" s="314"/>
      <c r="HGE16" s="314"/>
      <c r="HGF16" s="314"/>
      <c r="HGG16" s="314"/>
      <c r="HGH16" s="314"/>
      <c r="HGI16" s="314"/>
      <c r="HGJ16" s="314"/>
      <c r="HGK16" s="314"/>
      <c r="HGL16" s="314"/>
      <c r="HGM16" s="314"/>
      <c r="HGN16" s="314"/>
      <c r="HGO16" s="314"/>
      <c r="HGP16" s="314"/>
      <c r="HGQ16" s="314"/>
      <c r="HGR16" s="314"/>
      <c r="HGS16" s="314"/>
      <c r="HGT16" s="314"/>
      <c r="HGU16" s="314"/>
      <c r="HGV16" s="314"/>
      <c r="HGW16" s="314"/>
      <c r="HGX16" s="314"/>
      <c r="HGY16" s="314"/>
      <c r="HGZ16" s="314"/>
      <c r="HHA16" s="314"/>
      <c r="HHB16" s="314"/>
      <c r="HHC16" s="314"/>
      <c r="HHD16" s="314"/>
      <c r="HHE16" s="314"/>
      <c r="HHF16" s="314"/>
      <c r="HHG16" s="314"/>
      <c r="HHH16" s="314"/>
      <c r="HHI16" s="314"/>
      <c r="HHJ16" s="314"/>
      <c r="HHK16" s="314"/>
      <c r="HHL16" s="314"/>
      <c r="HHM16" s="314"/>
      <c r="HHN16" s="314"/>
      <c r="HHO16" s="314"/>
      <c r="HHP16" s="314"/>
      <c r="HHQ16" s="314"/>
      <c r="HHR16" s="314"/>
      <c r="HHS16" s="314"/>
      <c r="HHT16" s="314"/>
      <c r="HHU16" s="314"/>
      <c r="HHV16" s="314"/>
      <c r="HHW16" s="314"/>
      <c r="HHX16" s="314"/>
      <c r="HHY16" s="314"/>
      <c r="HHZ16" s="314"/>
      <c r="HIA16" s="314"/>
      <c r="HIB16" s="314"/>
      <c r="HIC16" s="314"/>
      <c r="HID16" s="314"/>
      <c r="HIE16" s="314"/>
      <c r="HIF16" s="314"/>
      <c r="HIG16" s="314"/>
      <c r="HIH16" s="314"/>
      <c r="HII16" s="314"/>
      <c r="HIJ16" s="314"/>
      <c r="HIK16" s="314"/>
      <c r="HIL16" s="314"/>
      <c r="HIM16" s="314"/>
      <c r="HIN16" s="314"/>
      <c r="HIO16" s="314"/>
      <c r="HIP16" s="314"/>
      <c r="HIQ16" s="314"/>
      <c r="HIR16" s="314"/>
      <c r="HIS16" s="314"/>
      <c r="HIT16" s="314"/>
      <c r="HIU16" s="314"/>
      <c r="HIV16" s="314"/>
      <c r="HIW16" s="314"/>
      <c r="HIX16" s="314"/>
      <c r="HIY16" s="314"/>
      <c r="HIZ16" s="314"/>
      <c r="HJA16" s="314"/>
      <c r="HJB16" s="314"/>
      <c r="HJC16" s="314"/>
      <c r="HJD16" s="314"/>
      <c r="HJE16" s="314"/>
      <c r="HJF16" s="314"/>
      <c r="HJG16" s="314"/>
      <c r="HJH16" s="314"/>
      <c r="HJI16" s="314"/>
      <c r="HJJ16" s="314"/>
      <c r="HJK16" s="314"/>
      <c r="HJL16" s="314"/>
      <c r="HJM16" s="314"/>
      <c r="HJN16" s="314"/>
      <c r="HJO16" s="314"/>
      <c r="HJP16" s="314"/>
      <c r="HJQ16" s="314"/>
      <c r="HJR16" s="314"/>
      <c r="HJS16" s="314"/>
      <c r="HJT16" s="314"/>
      <c r="HJU16" s="314"/>
      <c r="HJV16" s="314"/>
      <c r="HJW16" s="314"/>
      <c r="HJX16" s="314"/>
      <c r="HJY16" s="314"/>
      <c r="HJZ16" s="314"/>
      <c r="HKA16" s="314"/>
      <c r="HKB16" s="314"/>
      <c r="HKC16" s="314"/>
      <c r="HKD16" s="314"/>
      <c r="HKE16" s="314"/>
      <c r="HKF16" s="314"/>
      <c r="HKG16" s="314"/>
      <c r="HKH16" s="314"/>
      <c r="HKI16" s="314"/>
      <c r="HKJ16" s="314"/>
      <c r="HKK16" s="314"/>
      <c r="HKL16" s="314"/>
      <c r="HKM16" s="314"/>
      <c r="HKN16" s="314"/>
      <c r="HKO16" s="314"/>
      <c r="HKP16" s="314"/>
      <c r="HKQ16" s="314"/>
      <c r="HKR16" s="314"/>
      <c r="HKS16" s="314"/>
      <c r="HKT16" s="314"/>
      <c r="HKU16" s="314"/>
      <c r="HKV16" s="314"/>
      <c r="HKW16" s="314"/>
      <c r="HKX16" s="314"/>
      <c r="HKY16" s="314"/>
      <c r="HKZ16" s="314"/>
      <c r="HLA16" s="314"/>
      <c r="HLB16" s="314"/>
      <c r="HLC16" s="314"/>
      <c r="HLD16" s="314"/>
      <c r="HLE16" s="314"/>
      <c r="HLF16" s="314"/>
      <c r="HLG16" s="314"/>
      <c r="HLH16" s="314"/>
      <c r="HLI16" s="314"/>
      <c r="HLJ16" s="314"/>
      <c r="HLK16" s="314"/>
      <c r="HLL16" s="314"/>
      <c r="HLM16" s="314"/>
      <c r="HLN16" s="314"/>
      <c r="HLO16" s="314"/>
      <c r="HLP16" s="314"/>
      <c r="HLQ16" s="314"/>
      <c r="HLR16" s="314"/>
      <c r="HLS16" s="314"/>
      <c r="HLT16" s="314"/>
      <c r="HLU16" s="314"/>
      <c r="HLV16" s="314"/>
      <c r="HLW16" s="314"/>
      <c r="HLX16" s="314"/>
      <c r="HLY16" s="314"/>
      <c r="HLZ16" s="314"/>
      <c r="HMA16" s="314"/>
      <c r="HMB16" s="314"/>
      <c r="HMC16" s="314"/>
      <c r="HMD16" s="314"/>
      <c r="HME16" s="314"/>
      <c r="HMF16" s="314"/>
      <c r="HMG16" s="314"/>
      <c r="HMH16" s="314"/>
      <c r="HMI16" s="314"/>
      <c r="HMJ16" s="314"/>
      <c r="HMK16" s="314"/>
      <c r="HML16" s="314"/>
      <c r="HMM16" s="314"/>
      <c r="HMN16" s="314"/>
      <c r="HMO16" s="314"/>
      <c r="HMP16" s="314"/>
      <c r="HMQ16" s="314"/>
      <c r="HMR16" s="314"/>
      <c r="HMS16" s="314"/>
      <c r="HMT16" s="314"/>
      <c r="HMU16" s="314"/>
      <c r="HMV16" s="314"/>
      <c r="HMW16" s="314"/>
      <c r="HMX16" s="314"/>
      <c r="HMY16" s="314"/>
      <c r="HMZ16" s="314"/>
      <c r="HNA16" s="314"/>
      <c r="HNB16" s="314"/>
      <c r="HNC16" s="314"/>
      <c r="HND16" s="314"/>
      <c r="HNE16" s="314"/>
      <c r="HNF16" s="314"/>
      <c r="HNG16" s="314"/>
      <c r="HNH16" s="314"/>
      <c r="HNI16" s="314"/>
      <c r="HNJ16" s="314"/>
      <c r="HNK16" s="314"/>
      <c r="HNL16" s="314"/>
      <c r="HNM16" s="314"/>
      <c r="HNN16" s="314"/>
      <c r="HNO16" s="314"/>
      <c r="HNP16" s="314"/>
      <c r="HNQ16" s="314"/>
      <c r="HNR16" s="314"/>
      <c r="HNS16" s="314"/>
      <c r="HNT16" s="314"/>
      <c r="HNU16" s="314"/>
      <c r="HNV16" s="314"/>
      <c r="HNW16" s="314"/>
      <c r="HNX16" s="314"/>
      <c r="HNY16" s="314"/>
      <c r="HNZ16" s="314"/>
      <c r="HOA16" s="314"/>
      <c r="HOB16" s="314"/>
      <c r="HOC16" s="314"/>
      <c r="HOD16" s="314"/>
      <c r="HOE16" s="314"/>
      <c r="HOF16" s="314"/>
      <c r="HOG16" s="314"/>
      <c r="HOH16" s="314"/>
      <c r="HOI16" s="314"/>
      <c r="HOJ16" s="314"/>
      <c r="HOK16" s="314"/>
      <c r="HOL16" s="314"/>
      <c r="HOM16" s="314"/>
      <c r="HON16" s="314"/>
      <c r="HOO16" s="314"/>
      <c r="HOP16" s="314"/>
      <c r="HOQ16" s="314"/>
      <c r="HOR16" s="314"/>
      <c r="HOS16" s="314"/>
      <c r="HOT16" s="314"/>
      <c r="HOU16" s="314"/>
      <c r="HOV16" s="314"/>
      <c r="HOW16" s="314"/>
      <c r="HOX16" s="314"/>
      <c r="HOY16" s="314"/>
      <c r="HOZ16" s="314"/>
      <c r="HPA16" s="314"/>
      <c r="HPB16" s="314"/>
      <c r="HPC16" s="314"/>
      <c r="HPD16" s="314"/>
      <c r="HPE16" s="314"/>
      <c r="HPF16" s="314"/>
      <c r="HPG16" s="314"/>
      <c r="HPH16" s="314"/>
      <c r="HPI16" s="314"/>
      <c r="HPJ16" s="314"/>
      <c r="HPK16" s="314"/>
      <c r="HPL16" s="314"/>
      <c r="HPM16" s="314"/>
      <c r="HPN16" s="314"/>
      <c r="HPO16" s="314"/>
      <c r="HPP16" s="314"/>
      <c r="HPQ16" s="314"/>
      <c r="HPR16" s="314"/>
      <c r="HPS16" s="314"/>
      <c r="HPT16" s="314"/>
      <c r="HPU16" s="314"/>
      <c r="HPV16" s="314"/>
      <c r="HPW16" s="314"/>
      <c r="HPX16" s="314"/>
      <c r="HPY16" s="314"/>
      <c r="HPZ16" s="314"/>
      <c r="HQA16" s="314"/>
      <c r="HQB16" s="314"/>
      <c r="HQC16" s="314"/>
      <c r="HQD16" s="314"/>
      <c r="HQE16" s="314"/>
      <c r="HQF16" s="314"/>
      <c r="HQG16" s="314"/>
      <c r="HQH16" s="314"/>
      <c r="HQI16" s="314"/>
      <c r="HQJ16" s="314"/>
      <c r="HQK16" s="314"/>
      <c r="HQL16" s="314"/>
      <c r="HQM16" s="314"/>
      <c r="HQN16" s="314"/>
      <c r="HQO16" s="314"/>
      <c r="HQP16" s="314"/>
      <c r="HQQ16" s="314"/>
      <c r="HQR16" s="314"/>
      <c r="HQS16" s="314"/>
      <c r="HQT16" s="314"/>
      <c r="HQU16" s="314"/>
      <c r="HQV16" s="314"/>
      <c r="HQW16" s="314"/>
      <c r="HQX16" s="314"/>
      <c r="HQY16" s="314"/>
      <c r="HQZ16" s="314"/>
      <c r="HRA16" s="314"/>
      <c r="HRB16" s="314"/>
      <c r="HRC16" s="314"/>
      <c r="HRD16" s="314"/>
      <c r="HRE16" s="314"/>
      <c r="HRF16" s="314"/>
      <c r="HRG16" s="314"/>
      <c r="HRH16" s="314"/>
      <c r="HRI16" s="314"/>
      <c r="HRJ16" s="314"/>
      <c r="HRK16" s="314"/>
      <c r="HRL16" s="314"/>
      <c r="HRM16" s="314"/>
      <c r="HRN16" s="314"/>
      <c r="HRO16" s="314"/>
      <c r="HRP16" s="314"/>
      <c r="HRQ16" s="314"/>
      <c r="HRR16" s="314"/>
      <c r="HRS16" s="314"/>
      <c r="HRT16" s="314"/>
      <c r="HRU16" s="314"/>
      <c r="HRV16" s="314"/>
      <c r="HRW16" s="314"/>
      <c r="HRX16" s="314"/>
      <c r="HRY16" s="314"/>
      <c r="HRZ16" s="314"/>
      <c r="HSA16" s="314"/>
      <c r="HSB16" s="314"/>
      <c r="HSC16" s="314"/>
      <c r="HSD16" s="314"/>
      <c r="HSE16" s="314"/>
      <c r="HSF16" s="314"/>
      <c r="HSG16" s="314"/>
      <c r="HSH16" s="314"/>
      <c r="HSI16" s="314"/>
      <c r="HSJ16" s="314"/>
      <c r="HSK16" s="314"/>
      <c r="HSL16" s="314"/>
      <c r="HSM16" s="314"/>
      <c r="HSN16" s="314"/>
      <c r="HSO16" s="314"/>
      <c r="HSP16" s="314"/>
      <c r="HSQ16" s="314"/>
      <c r="HSR16" s="314"/>
      <c r="HSS16" s="314"/>
      <c r="HST16" s="314"/>
      <c r="HSU16" s="314"/>
      <c r="HSV16" s="314"/>
      <c r="HSW16" s="314"/>
      <c r="HSX16" s="314"/>
      <c r="HSY16" s="314"/>
      <c r="HSZ16" s="314"/>
      <c r="HTA16" s="314"/>
      <c r="HTB16" s="314"/>
      <c r="HTC16" s="314"/>
      <c r="HTD16" s="314"/>
      <c r="HTE16" s="314"/>
      <c r="HTF16" s="314"/>
      <c r="HTG16" s="314"/>
      <c r="HTH16" s="314"/>
      <c r="HTI16" s="314"/>
      <c r="HTJ16" s="314"/>
      <c r="HTK16" s="314"/>
      <c r="HTL16" s="314"/>
      <c r="HTM16" s="314"/>
      <c r="HTN16" s="314"/>
      <c r="HTO16" s="314"/>
      <c r="HTP16" s="314"/>
      <c r="HTQ16" s="314"/>
      <c r="HTR16" s="314"/>
      <c r="HTS16" s="314"/>
      <c r="HTT16" s="314"/>
      <c r="HTU16" s="314"/>
      <c r="HTV16" s="314"/>
      <c r="HTW16" s="314"/>
      <c r="HTX16" s="314"/>
      <c r="HTY16" s="314"/>
      <c r="HTZ16" s="314"/>
      <c r="HUA16" s="314"/>
      <c r="HUB16" s="314"/>
      <c r="HUC16" s="314"/>
      <c r="HUD16" s="314"/>
      <c r="HUE16" s="314"/>
      <c r="HUF16" s="314"/>
      <c r="HUG16" s="314"/>
      <c r="HUH16" s="314"/>
      <c r="HUI16" s="314"/>
      <c r="HUJ16" s="314"/>
      <c r="HUK16" s="314"/>
      <c r="HUL16" s="314"/>
      <c r="HUM16" s="314"/>
      <c r="HUN16" s="314"/>
      <c r="HUO16" s="314"/>
      <c r="HUP16" s="314"/>
      <c r="HUQ16" s="314"/>
      <c r="HUR16" s="314"/>
      <c r="HUS16" s="314"/>
      <c r="HUT16" s="314"/>
      <c r="HUU16" s="314"/>
      <c r="HUV16" s="314"/>
      <c r="HUW16" s="314"/>
      <c r="HUX16" s="314"/>
      <c r="HUY16" s="314"/>
      <c r="HUZ16" s="314"/>
      <c r="HVA16" s="314"/>
      <c r="HVB16" s="314"/>
      <c r="HVC16" s="314"/>
      <c r="HVD16" s="314"/>
      <c r="HVE16" s="314"/>
      <c r="HVF16" s="314"/>
      <c r="HVG16" s="314"/>
      <c r="HVH16" s="314"/>
      <c r="HVI16" s="314"/>
      <c r="HVJ16" s="314"/>
      <c r="HVK16" s="314"/>
      <c r="HVL16" s="314"/>
      <c r="HVM16" s="314"/>
      <c r="HVN16" s="314"/>
      <c r="HVO16" s="314"/>
      <c r="HVP16" s="314"/>
      <c r="HVQ16" s="314"/>
      <c r="HVR16" s="314"/>
      <c r="HVS16" s="314"/>
      <c r="HVT16" s="314"/>
      <c r="HVU16" s="314"/>
      <c r="HVV16" s="314"/>
      <c r="HVW16" s="314"/>
      <c r="HVX16" s="314"/>
      <c r="HVY16" s="314"/>
      <c r="HVZ16" s="314"/>
      <c r="HWA16" s="314"/>
      <c r="HWB16" s="314"/>
      <c r="HWC16" s="314"/>
      <c r="HWD16" s="314"/>
      <c r="HWE16" s="314"/>
      <c r="HWF16" s="314"/>
      <c r="HWG16" s="314"/>
      <c r="HWH16" s="314"/>
      <c r="HWI16" s="314"/>
      <c r="HWJ16" s="314"/>
      <c r="HWK16" s="314"/>
      <c r="HWL16" s="314"/>
      <c r="HWM16" s="314"/>
      <c r="HWN16" s="314"/>
      <c r="HWO16" s="314"/>
      <c r="HWP16" s="314"/>
      <c r="HWQ16" s="314"/>
      <c r="HWR16" s="314"/>
      <c r="HWS16" s="314"/>
      <c r="HWT16" s="314"/>
      <c r="HWU16" s="314"/>
      <c r="HWV16" s="314"/>
      <c r="HWW16" s="314"/>
      <c r="HWX16" s="314"/>
      <c r="HWY16" s="314"/>
      <c r="HWZ16" s="314"/>
      <c r="HXA16" s="314"/>
      <c r="HXB16" s="314"/>
      <c r="HXC16" s="314"/>
      <c r="HXD16" s="314"/>
      <c r="HXE16" s="314"/>
      <c r="HXF16" s="314"/>
      <c r="HXG16" s="314"/>
      <c r="HXH16" s="314"/>
      <c r="HXI16" s="314"/>
      <c r="HXJ16" s="314"/>
      <c r="HXK16" s="314"/>
      <c r="HXL16" s="314"/>
      <c r="HXM16" s="314"/>
      <c r="HXN16" s="314"/>
      <c r="HXO16" s="314"/>
      <c r="HXP16" s="314"/>
      <c r="HXQ16" s="314"/>
      <c r="HXR16" s="314"/>
      <c r="HXS16" s="314"/>
      <c r="HXT16" s="314"/>
      <c r="HXU16" s="314"/>
      <c r="HXV16" s="314"/>
      <c r="HXW16" s="314"/>
      <c r="HXX16" s="314"/>
      <c r="HXY16" s="314"/>
      <c r="HXZ16" s="314"/>
      <c r="HYA16" s="314"/>
      <c r="HYB16" s="314"/>
      <c r="HYC16" s="314"/>
      <c r="HYD16" s="314"/>
      <c r="HYE16" s="314"/>
      <c r="HYF16" s="314"/>
      <c r="HYG16" s="314"/>
      <c r="HYH16" s="314"/>
      <c r="HYI16" s="314"/>
      <c r="HYJ16" s="314"/>
      <c r="HYK16" s="314"/>
      <c r="HYL16" s="314"/>
      <c r="HYM16" s="314"/>
      <c r="HYN16" s="314"/>
      <c r="HYO16" s="314"/>
      <c r="HYP16" s="314"/>
      <c r="HYQ16" s="314"/>
      <c r="HYR16" s="314"/>
      <c r="HYS16" s="314"/>
      <c r="HYT16" s="314"/>
      <c r="HYU16" s="314"/>
      <c r="HYV16" s="314"/>
      <c r="HYW16" s="314"/>
      <c r="HYX16" s="314"/>
      <c r="HYY16" s="314"/>
      <c r="HYZ16" s="314"/>
      <c r="HZA16" s="314"/>
      <c r="HZB16" s="314"/>
      <c r="HZC16" s="314"/>
      <c r="HZD16" s="314"/>
      <c r="HZE16" s="314"/>
      <c r="HZF16" s="314"/>
      <c r="HZG16" s="314"/>
      <c r="HZH16" s="314"/>
      <c r="HZI16" s="314"/>
      <c r="HZJ16" s="314"/>
      <c r="HZK16" s="314"/>
      <c r="HZL16" s="314"/>
      <c r="HZM16" s="314"/>
      <c r="HZN16" s="314"/>
      <c r="HZO16" s="314"/>
      <c r="HZP16" s="314"/>
      <c r="HZQ16" s="314"/>
      <c r="HZR16" s="314"/>
      <c r="HZS16" s="314"/>
      <c r="HZT16" s="314"/>
      <c r="HZU16" s="314"/>
      <c r="HZV16" s="314"/>
      <c r="HZW16" s="314"/>
      <c r="HZX16" s="314"/>
      <c r="HZY16" s="314"/>
      <c r="HZZ16" s="314"/>
      <c r="IAA16" s="314"/>
      <c r="IAB16" s="314"/>
      <c r="IAC16" s="314"/>
      <c r="IAD16" s="314"/>
      <c r="IAE16" s="314"/>
      <c r="IAF16" s="314"/>
      <c r="IAG16" s="314"/>
      <c r="IAH16" s="314"/>
      <c r="IAI16" s="314"/>
      <c r="IAJ16" s="314"/>
      <c r="IAK16" s="314"/>
      <c r="IAL16" s="314"/>
      <c r="IAM16" s="314"/>
      <c r="IAN16" s="314"/>
      <c r="IAO16" s="314"/>
      <c r="IAP16" s="314"/>
      <c r="IAQ16" s="314"/>
      <c r="IAR16" s="314"/>
      <c r="IAS16" s="314"/>
      <c r="IAT16" s="314"/>
      <c r="IAU16" s="314"/>
      <c r="IAV16" s="314"/>
      <c r="IAW16" s="314"/>
      <c r="IAX16" s="314"/>
      <c r="IAY16" s="314"/>
      <c r="IAZ16" s="314"/>
      <c r="IBA16" s="314"/>
      <c r="IBB16" s="314"/>
      <c r="IBC16" s="314"/>
      <c r="IBD16" s="314"/>
      <c r="IBE16" s="314"/>
      <c r="IBF16" s="314"/>
      <c r="IBG16" s="314"/>
      <c r="IBH16" s="314"/>
      <c r="IBI16" s="314"/>
      <c r="IBJ16" s="314"/>
      <c r="IBK16" s="314"/>
      <c r="IBL16" s="314"/>
      <c r="IBM16" s="314"/>
      <c r="IBN16" s="314"/>
      <c r="IBO16" s="314"/>
      <c r="IBP16" s="314"/>
      <c r="IBQ16" s="314"/>
      <c r="IBR16" s="314"/>
      <c r="IBS16" s="314"/>
      <c r="IBT16" s="314"/>
      <c r="IBU16" s="314"/>
      <c r="IBV16" s="314"/>
      <c r="IBW16" s="314"/>
      <c r="IBX16" s="314"/>
      <c r="IBY16" s="314"/>
      <c r="IBZ16" s="314"/>
      <c r="ICA16" s="314"/>
      <c r="ICB16" s="314"/>
      <c r="ICC16" s="314"/>
      <c r="ICD16" s="314"/>
      <c r="ICE16" s="314"/>
      <c r="ICF16" s="314"/>
      <c r="ICG16" s="314"/>
      <c r="ICH16" s="314"/>
      <c r="ICI16" s="314"/>
      <c r="ICJ16" s="314"/>
      <c r="ICK16" s="314"/>
      <c r="ICL16" s="314"/>
      <c r="ICM16" s="314"/>
      <c r="ICN16" s="314"/>
      <c r="ICO16" s="314"/>
      <c r="ICP16" s="314"/>
      <c r="ICQ16" s="314"/>
      <c r="ICR16" s="314"/>
      <c r="ICS16" s="314"/>
      <c r="ICT16" s="314"/>
      <c r="ICU16" s="314"/>
      <c r="ICV16" s="314"/>
      <c r="ICW16" s="314"/>
      <c r="ICX16" s="314"/>
      <c r="ICY16" s="314"/>
      <c r="ICZ16" s="314"/>
      <c r="IDA16" s="314"/>
      <c r="IDB16" s="314"/>
      <c r="IDC16" s="314"/>
      <c r="IDD16" s="314"/>
      <c r="IDE16" s="314"/>
      <c r="IDF16" s="314"/>
      <c r="IDG16" s="314"/>
      <c r="IDH16" s="314"/>
      <c r="IDI16" s="314"/>
      <c r="IDJ16" s="314"/>
      <c r="IDK16" s="314"/>
      <c r="IDL16" s="314"/>
      <c r="IDM16" s="314"/>
      <c r="IDN16" s="314"/>
      <c r="IDO16" s="314"/>
      <c r="IDP16" s="314"/>
      <c r="IDQ16" s="314"/>
      <c r="IDR16" s="314"/>
      <c r="IDS16" s="314"/>
      <c r="IDT16" s="314"/>
      <c r="IDU16" s="314"/>
      <c r="IDV16" s="314"/>
      <c r="IDW16" s="314"/>
      <c r="IDX16" s="314"/>
      <c r="IDY16" s="314"/>
      <c r="IDZ16" s="314"/>
      <c r="IEA16" s="314"/>
      <c r="IEB16" s="314"/>
      <c r="IEC16" s="314"/>
      <c r="IED16" s="314"/>
      <c r="IEE16" s="314"/>
      <c r="IEF16" s="314"/>
      <c r="IEG16" s="314"/>
      <c r="IEH16" s="314"/>
      <c r="IEI16" s="314"/>
      <c r="IEJ16" s="314"/>
      <c r="IEK16" s="314"/>
      <c r="IEL16" s="314"/>
      <c r="IEM16" s="314"/>
      <c r="IEN16" s="314"/>
      <c r="IEO16" s="314"/>
      <c r="IEP16" s="314"/>
      <c r="IEQ16" s="314"/>
      <c r="IER16" s="314"/>
      <c r="IES16" s="314"/>
      <c r="IET16" s="314"/>
      <c r="IEU16" s="314"/>
      <c r="IEV16" s="314"/>
      <c r="IEW16" s="314"/>
      <c r="IEX16" s="314"/>
      <c r="IEY16" s="314"/>
      <c r="IEZ16" s="314"/>
      <c r="IFA16" s="314"/>
      <c r="IFB16" s="314"/>
      <c r="IFC16" s="314"/>
      <c r="IFD16" s="314"/>
      <c r="IFE16" s="314"/>
      <c r="IFF16" s="314"/>
      <c r="IFG16" s="314"/>
      <c r="IFH16" s="314"/>
      <c r="IFI16" s="314"/>
      <c r="IFJ16" s="314"/>
      <c r="IFK16" s="314"/>
      <c r="IFL16" s="314"/>
      <c r="IFM16" s="314"/>
      <c r="IFN16" s="314"/>
      <c r="IFO16" s="314"/>
      <c r="IFP16" s="314"/>
      <c r="IFQ16" s="314"/>
      <c r="IFR16" s="314"/>
      <c r="IFS16" s="314"/>
      <c r="IFT16" s="314"/>
      <c r="IFU16" s="314"/>
      <c r="IFV16" s="314"/>
      <c r="IFW16" s="314"/>
      <c r="IFX16" s="314"/>
      <c r="IFY16" s="314"/>
      <c r="IFZ16" s="314"/>
      <c r="IGA16" s="314"/>
      <c r="IGB16" s="314"/>
      <c r="IGC16" s="314"/>
      <c r="IGD16" s="314"/>
      <c r="IGE16" s="314"/>
      <c r="IGF16" s="314"/>
      <c r="IGG16" s="314"/>
      <c r="IGH16" s="314"/>
      <c r="IGI16" s="314"/>
      <c r="IGJ16" s="314"/>
      <c r="IGK16" s="314"/>
      <c r="IGL16" s="314"/>
      <c r="IGM16" s="314"/>
      <c r="IGN16" s="314"/>
      <c r="IGO16" s="314"/>
      <c r="IGP16" s="314"/>
      <c r="IGQ16" s="314"/>
      <c r="IGR16" s="314"/>
      <c r="IGS16" s="314"/>
      <c r="IGT16" s="314"/>
      <c r="IGU16" s="314"/>
      <c r="IGV16" s="314"/>
      <c r="IGW16" s="314"/>
      <c r="IGX16" s="314"/>
      <c r="IGY16" s="314"/>
      <c r="IGZ16" s="314"/>
      <c r="IHA16" s="314"/>
      <c r="IHB16" s="314"/>
      <c r="IHC16" s="314"/>
      <c r="IHD16" s="314"/>
      <c r="IHE16" s="314"/>
      <c r="IHF16" s="314"/>
      <c r="IHG16" s="314"/>
      <c r="IHH16" s="314"/>
      <c r="IHI16" s="314"/>
      <c r="IHJ16" s="314"/>
      <c r="IHK16" s="314"/>
      <c r="IHL16" s="314"/>
      <c r="IHM16" s="314"/>
      <c r="IHN16" s="314"/>
      <c r="IHO16" s="314"/>
      <c r="IHP16" s="314"/>
      <c r="IHQ16" s="314"/>
      <c r="IHR16" s="314"/>
      <c r="IHS16" s="314"/>
      <c r="IHT16" s="314"/>
      <c r="IHU16" s="314"/>
      <c r="IHV16" s="314"/>
      <c r="IHW16" s="314"/>
      <c r="IHX16" s="314"/>
      <c r="IHY16" s="314"/>
      <c r="IHZ16" s="314"/>
      <c r="IIA16" s="314"/>
      <c r="IIB16" s="314"/>
      <c r="IIC16" s="314"/>
      <c r="IID16" s="314"/>
      <c r="IIE16" s="314"/>
      <c r="IIF16" s="314"/>
      <c r="IIG16" s="314"/>
      <c r="IIH16" s="314"/>
      <c r="III16" s="314"/>
      <c r="IIJ16" s="314"/>
      <c r="IIK16" s="314"/>
      <c r="IIL16" s="314"/>
      <c r="IIM16" s="314"/>
      <c r="IIN16" s="314"/>
      <c r="IIO16" s="314"/>
      <c r="IIP16" s="314"/>
      <c r="IIQ16" s="314"/>
      <c r="IIR16" s="314"/>
      <c r="IIS16" s="314"/>
      <c r="IIT16" s="314"/>
      <c r="IIU16" s="314"/>
      <c r="IIV16" s="314"/>
      <c r="IIW16" s="314"/>
      <c r="IIX16" s="314"/>
      <c r="IIY16" s="314"/>
      <c r="IIZ16" s="314"/>
      <c r="IJA16" s="314"/>
      <c r="IJB16" s="314"/>
      <c r="IJC16" s="314"/>
      <c r="IJD16" s="314"/>
      <c r="IJE16" s="314"/>
      <c r="IJF16" s="314"/>
      <c r="IJG16" s="314"/>
      <c r="IJH16" s="314"/>
      <c r="IJI16" s="314"/>
      <c r="IJJ16" s="314"/>
      <c r="IJK16" s="314"/>
      <c r="IJL16" s="314"/>
      <c r="IJM16" s="314"/>
      <c r="IJN16" s="314"/>
      <c r="IJO16" s="314"/>
      <c r="IJP16" s="314"/>
      <c r="IJQ16" s="314"/>
      <c r="IJR16" s="314"/>
      <c r="IJS16" s="314"/>
      <c r="IJT16" s="314"/>
      <c r="IJU16" s="314"/>
      <c r="IJV16" s="314"/>
      <c r="IJW16" s="314"/>
      <c r="IJX16" s="314"/>
      <c r="IJY16" s="314"/>
      <c r="IJZ16" s="314"/>
      <c r="IKA16" s="314"/>
      <c r="IKB16" s="314"/>
      <c r="IKC16" s="314"/>
      <c r="IKD16" s="314"/>
      <c r="IKE16" s="314"/>
      <c r="IKF16" s="314"/>
      <c r="IKG16" s="314"/>
      <c r="IKH16" s="314"/>
      <c r="IKI16" s="314"/>
      <c r="IKJ16" s="314"/>
      <c r="IKK16" s="314"/>
      <c r="IKL16" s="314"/>
      <c r="IKM16" s="314"/>
      <c r="IKN16" s="314"/>
      <c r="IKO16" s="314"/>
      <c r="IKP16" s="314"/>
      <c r="IKQ16" s="314"/>
      <c r="IKR16" s="314"/>
      <c r="IKS16" s="314"/>
      <c r="IKT16" s="314"/>
      <c r="IKU16" s="314"/>
      <c r="IKV16" s="314"/>
      <c r="IKW16" s="314"/>
      <c r="IKX16" s="314"/>
      <c r="IKY16" s="314"/>
      <c r="IKZ16" s="314"/>
      <c r="ILA16" s="314"/>
      <c r="ILB16" s="314"/>
      <c r="ILC16" s="314"/>
      <c r="ILD16" s="314"/>
      <c r="ILE16" s="314"/>
      <c r="ILF16" s="314"/>
      <c r="ILG16" s="314"/>
      <c r="ILH16" s="314"/>
      <c r="ILI16" s="314"/>
      <c r="ILJ16" s="314"/>
      <c r="ILK16" s="314"/>
      <c r="ILL16" s="314"/>
      <c r="ILM16" s="314"/>
      <c r="ILN16" s="314"/>
      <c r="ILO16" s="314"/>
      <c r="ILP16" s="314"/>
      <c r="ILQ16" s="314"/>
      <c r="ILR16" s="314"/>
      <c r="ILS16" s="314"/>
      <c r="ILT16" s="314"/>
      <c r="ILU16" s="314"/>
      <c r="ILV16" s="314"/>
      <c r="ILW16" s="314"/>
      <c r="ILX16" s="314"/>
      <c r="ILY16" s="314"/>
      <c r="ILZ16" s="314"/>
      <c r="IMA16" s="314"/>
      <c r="IMB16" s="314"/>
      <c r="IMC16" s="314"/>
      <c r="IMD16" s="314"/>
      <c r="IME16" s="314"/>
      <c r="IMF16" s="314"/>
      <c r="IMG16" s="314"/>
      <c r="IMH16" s="314"/>
      <c r="IMI16" s="314"/>
      <c r="IMJ16" s="314"/>
      <c r="IMK16" s="314"/>
      <c r="IML16" s="314"/>
      <c r="IMM16" s="314"/>
      <c r="IMN16" s="314"/>
      <c r="IMO16" s="314"/>
      <c r="IMP16" s="314"/>
      <c r="IMQ16" s="314"/>
      <c r="IMR16" s="314"/>
      <c r="IMS16" s="314"/>
      <c r="IMT16" s="314"/>
      <c r="IMU16" s="314"/>
      <c r="IMV16" s="314"/>
      <c r="IMW16" s="314"/>
      <c r="IMX16" s="314"/>
      <c r="IMY16" s="314"/>
      <c r="IMZ16" s="314"/>
      <c r="INA16" s="314"/>
      <c r="INB16" s="314"/>
      <c r="INC16" s="314"/>
      <c r="IND16" s="314"/>
      <c r="INE16" s="314"/>
      <c r="INF16" s="314"/>
      <c r="ING16" s="314"/>
      <c r="INH16" s="314"/>
      <c r="INI16" s="314"/>
      <c r="INJ16" s="314"/>
      <c r="INK16" s="314"/>
      <c r="INL16" s="314"/>
      <c r="INM16" s="314"/>
      <c r="INN16" s="314"/>
      <c r="INO16" s="314"/>
      <c r="INP16" s="314"/>
      <c r="INQ16" s="314"/>
      <c r="INR16" s="314"/>
      <c r="INS16" s="314"/>
      <c r="INT16" s="314"/>
      <c r="INU16" s="314"/>
      <c r="INV16" s="314"/>
      <c r="INW16" s="314"/>
      <c r="INX16" s="314"/>
      <c r="INY16" s="314"/>
      <c r="INZ16" s="314"/>
      <c r="IOA16" s="314"/>
      <c r="IOB16" s="314"/>
      <c r="IOC16" s="314"/>
      <c r="IOD16" s="314"/>
      <c r="IOE16" s="314"/>
      <c r="IOF16" s="314"/>
      <c r="IOG16" s="314"/>
      <c r="IOH16" s="314"/>
      <c r="IOI16" s="314"/>
      <c r="IOJ16" s="314"/>
      <c r="IOK16" s="314"/>
      <c r="IOL16" s="314"/>
      <c r="IOM16" s="314"/>
      <c r="ION16" s="314"/>
      <c r="IOO16" s="314"/>
      <c r="IOP16" s="314"/>
      <c r="IOQ16" s="314"/>
      <c r="IOR16" s="314"/>
      <c r="IOS16" s="314"/>
      <c r="IOT16" s="314"/>
      <c r="IOU16" s="314"/>
      <c r="IOV16" s="314"/>
      <c r="IOW16" s="314"/>
      <c r="IOX16" s="314"/>
      <c r="IOY16" s="314"/>
      <c r="IOZ16" s="314"/>
      <c r="IPA16" s="314"/>
      <c r="IPB16" s="314"/>
      <c r="IPC16" s="314"/>
      <c r="IPD16" s="314"/>
      <c r="IPE16" s="314"/>
      <c r="IPF16" s="314"/>
      <c r="IPG16" s="314"/>
      <c r="IPH16" s="314"/>
      <c r="IPI16" s="314"/>
      <c r="IPJ16" s="314"/>
      <c r="IPK16" s="314"/>
      <c r="IPL16" s="314"/>
      <c r="IPM16" s="314"/>
      <c r="IPN16" s="314"/>
      <c r="IPO16" s="314"/>
      <c r="IPP16" s="314"/>
      <c r="IPQ16" s="314"/>
      <c r="IPR16" s="314"/>
      <c r="IPS16" s="314"/>
      <c r="IPT16" s="314"/>
      <c r="IPU16" s="314"/>
      <c r="IPV16" s="314"/>
      <c r="IPW16" s="314"/>
      <c r="IPX16" s="314"/>
      <c r="IPY16" s="314"/>
      <c r="IPZ16" s="314"/>
      <c r="IQA16" s="314"/>
      <c r="IQB16" s="314"/>
      <c r="IQC16" s="314"/>
      <c r="IQD16" s="314"/>
      <c r="IQE16" s="314"/>
      <c r="IQF16" s="314"/>
      <c r="IQG16" s="314"/>
      <c r="IQH16" s="314"/>
      <c r="IQI16" s="314"/>
      <c r="IQJ16" s="314"/>
      <c r="IQK16" s="314"/>
      <c r="IQL16" s="314"/>
      <c r="IQM16" s="314"/>
      <c r="IQN16" s="314"/>
      <c r="IQO16" s="314"/>
      <c r="IQP16" s="314"/>
      <c r="IQQ16" s="314"/>
      <c r="IQR16" s="314"/>
      <c r="IQS16" s="314"/>
      <c r="IQT16" s="314"/>
      <c r="IQU16" s="314"/>
      <c r="IQV16" s="314"/>
      <c r="IQW16" s="314"/>
      <c r="IQX16" s="314"/>
      <c r="IQY16" s="314"/>
      <c r="IQZ16" s="314"/>
      <c r="IRA16" s="314"/>
      <c r="IRB16" s="314"/>
      <c r="IRC16" s="314"/>
      <c r="IRD16" s="314"/>
      <c r="IRE16" s="314"/>
      <c r="IRF16" s="314"/>
      <c r="IRG16" s="314"/>
      <c r="IRH16" s="314"/>
      <c r="IRI16" s="314"/>
      <c r="IRJ16" s="314"/>
      <c r="IRK16" s="314"/>
      <c r="IRL16" s="314"/>
      <c r="IRM16" s="314"/>
      <c r="IRN16" s="314"/>
      <c r="IRO16" s="314"/>
      <c r="IRP16" s="314"/>
      <c r="IRQ16" s="314"/>
      <c r="IRR16" s="314"/>
      <c r="IRS16" s="314"/>
      <c r="IRT16" s="314"/>
      <c r="IRU16" s="314"/>
      <c r="IRV16" s="314"/>
      <c r="IRW16" s="314"/>
      <c r="IRX16" s="314"/>
      <c r="IRY16" s="314"/>
      <c r="IRZ16" s="314"/>
      <c r="ISA16" s="314"/>
      <c r="ISB16" s="314"/>
      <c r="ISC16" s="314"/>
      <c r="ISD16" s="314"/>
      <c r="ISE16" s="314"/>
      <c r="ISF16" s="314"/>
      <c r="ISG16" s="314"/>
      <c r="ISH16" s="314"/>
      <c r="ISI16" s="314"/>
      <c r="ISJ16" s="314"/>
      <c r="ISK16" s="314"/>
      <c r="ISL16" s="314"/>
      <c r="ISM16" s="314"/>
      <c r="ISN16" s="314"/>
      <c r="ISO16" s="314"/>
      <c r="ISP16" s="314"/>
      <c r="ISQ16" s="314"/>
      <c r="ISR16" s="314"/>
      <c r="ISS16" s="314"/>
      <c r="IST16" s="314"/>
      <c r="ISU16" s="314"/>
      <c r="ISV16" s="314"/>
      <c r="ISW16" s="314"/>
      <c r="ISX16" s="314"/>
      <c r="ISY16" s="314"/>
      <c r="ISZ16" s="314"/>
      <c r="ITA16" s="314"/>
      <c r="ITB16" s="314"/>
      <c r="ITC16" s="314"/>
      <c r="ITD16" s="314"/>
      <c r="ITE16" s="314"/>
      <c r="ITF16" s="314"/>
      <c r="ITG16" s="314"/>
      <c r="ITH16" s="314"/>
      <c r="ITI16" s="314"/>
      <c r="ITJ16" s="314"/>
      <c r="ITK16" s="314"/>
      <c r="ITL16" s="314"/>
      <c r="ITM16" s="314"/>
      <c r="ITN16" s="314"/>
      <c r="ITO16" s="314"/>
      <c r="ITP16" s="314"/>
      <c r="ITQ16" s="314"/>
      <c r="ITR16" s="314"/>
      <c r="ITS16" s="314"/>
      <c r="ITT16" s="314"/>
      <c r="ITU16" s="314"/>
      <c r="ITV16" s="314"/>
      <c r="ITW16" s="314"/>
      <c r="ITX16" s="314"/>
      <c r="ITY16" s="314"/>
      <c r="ITZ16" s="314"/>
      <c r="IUA16" s="314"/>
      <c r="IUB16" s="314"/>
      <c r="IUC16" s="314"/>
      <c r="IUD16" s="314"/>
      <c r="IUE16" s="314"/>
      <c r="IUF16" s="314"/>
      <c r="IUG16" s="314"/>
      <c r="IUH16" s="314"/>
      <c r="IUI16" s="314"/>
      <c r="IUJ16" s="314"/>
      <c r="IUK16" s="314"/>
      <c r="IUL16" s="314"/>
      <c r="IUM16" s="314"/>
      <c r="IUN16" s="314"/>
      <c r="IUO16" s="314"/>
      <c r="IUP16" s="314"/>
      <c r="IUQ16" s="314"/>
      <c r="IUR16" s="314"/>
      <c r="IUS16" s="314"/>
      <c r="IUT16" s="314"/>
      <c r="IUU16" s="314"/>
      <c r="IUV16" s="314"/>
      <c r="IUW16" s="314"/>
      <c r="IUX16" s="314"/>
      <c r="IUY16" s="314"/>
      <c r="IUZ16" s="314"/>
      <c r="IVA16" s="314"/>
      <c r="IVB16" s="314"/>
      <c r="IVC16" s="314"/>
      <c r="IVD16" s="314"/>
      <c r="IVE16" s="314"/>
      <c r="IVF16" s="314"/>
      <c r="IVG16" s="314"/>
      <c r="IVH16" s="314"/>
      <c r="IVI16" s="314"/>
      <c r="IVJ16" s="314"/>
      <c r="IVK16" s="314"/>
      <c r="IVL16" s="314"/>
      <c r="IVM16" s="314"/>
      <c r="IVN16" s="314"/>
      <c r="IVO16" s="314"/>
      <c r="IVP16" s="314"/>
      <c r="IVQ16" s="314"/>
      <c r="IVR16" s="314"/>
      <c r="IVS16" s="314"/>
      <c r="IVT16" s="314"/>
      <c r="IVU16" s="314"/>
      <c r="IVV16" s="314"/>
      <c r="IVW16" s="314"/>
      <c r="IVX16" s="314"/>
      <c r="IVY16" s="314"/>
      <c r="IVZ16" s="314"/>
      <c r="IWA16" s="314"/>
      <c r="IWB16" s="314"/>
      <c r="IWC16" s="314"/>
      <c r="IWD16" s="314"/>
      <c r="IWE16" s="314"/>
      <c r="IWF16" s="314"/>
      <c r="IWG16" s="314"/>
      <c r="IWH16" s="314"/>
      <c r="IWI16" s="314"/>
      <c r="IWJ16" s="314"/>
      <c r="IWK16" s="314"/>
      <c r="IWL16" s="314"/>
      <c r="IWM16" s="314"/>
      <c r="IWN16" s="314"/>
      <c r="IWO16" s="314"/>
      <c r="IWP16" s="314"/>
      <c r="IWQ16" s="314"/>
      <c r="IWR16" s="314"/>
      <c r="IWS16" s="314"/>
      <c r="IWT16" s="314"/>
      <c r="IWU16" s="314"/>
      <c r="IWV16" s="314"/>
      <c r="IWW16" s="314"/>
      <c r="IWX16" s="314"/>
      <c r="IWY16" s="314"/>
      <c r="IWZ16" s="314"/>
      <c r="IXA16" s="314"/>
      <c r="IXB16" s="314"/>
      <c r="IXC16" s="314"/>
      <c r="IXD16" s="314"/>
      <c r="IXE16" s="314"/>
      <c r="IXF16" s="314"/>
      <c r="IXG16" s="314"/>
      <c r="IXH16" s="314"/>
      <c r="IXI16" s="314"/>
      <c r="IXJ16" s="314"/>
      <c r="IXK16" s="314"/>
      <c r="IXL16" s="314"/>
      <c r="IXM16" s="314"/>
      <c r="IXN16" s="314"/>
      <c r="IXO16" s="314"/>
      <c r="IXP16" s="314"/>
      <c r="IXQ16" s="314"/>
      <c r="IXR16" s="314"/>
      <c r="IXS16" s="314"/>
      <c r="IXT16" s="314"/>
      <c r="IXU16" s="314"/>
      <c r="IXV16" s="314"/>
      <c r="IXW16" s="314"/>
      <c r="IXX16" s="314"/>
      <c r="IXY16" s="314"/>
      <c r="IXZ16" s="314"/>
      <c r="IYA16" s="314"/>
      <c r="IYB16" s="314"/>
      <c r="IYC16" s="314"/>
      <c r="IYD16" s="314"/>
      <c r="IYE16" s="314"/>
      <c r="IYF16" s="314"/>
      <c r="IYG16" s="314"/>
      <c r="IYH16" s="314"/>
      <c r="IYI16" s="314"/>
      <c r="IYJ16" s="314"/>
      <c r="IYK16" s="314"/>
      <c r="IYL16" s="314"/>
      <c r="IYM16" s="314"/>
      <c r="IYN16" s="314"/>
      <c r="IYO16" s="314"/>
      <c r="IYP16" s="314"/>
      <c r="IYQ16" s="314"/>
      <c r="IYR16" s="314"/>
      <c r="IYS16" s="314"/>
      <c r="IYT16" s="314"/>
      <c r="IYU16" s="314"/>
      <c r="IYV16" s="314"/>
      <c r="IYW16" s="314"/>
      <c r="IYX16" s="314"/>
      <c r="IYY16" s="314"/>
      <c r="IYZ16" s="314"/>
      <c r="IZA16" s="314"/>
      <c r="IZB16" s="314"/>
      <c r="IZC16" s="314"/>
      <c r="IZD16" s="314"/>
      <c r="IZE16" s="314"/>
      <c r="IZF16" s="314"/>
      <c r="IZG16" s="314"/>
      <c r="IZH16" s="314"/>
      <c r="IZI16" s="314"/>
      <c r="IZJ16" s="314"/>
      <c r="IZK16" s="314"/>
      <c r="IZL16" s="314"/>
      <c r="IZM16" s="314"/>
      <c r="IZN16" s="314"/>
      <c r="IZO16" s="314"/>
      <c r="IZP16" s="314"/>
      <c r="IZQ16" s="314"/>
      <c r="IZR16" s="314"/>
      <c r="IZS16" s="314"/>
      <c r="IZT16" s="314"/>
      <c r="IZU16" s="314"/>
      <c r="IZV16" s="314"/>
      <c r="IZW16" s="314"/>
      <c r="IZX16" s="314"/>
      <c r="IZY16" s="314"/>
      <c r="IZZ16" s="314"/>
      <c r="JAA16" s="314"/>
      <c r="JAB16" s="314"/>
      <c r="JAC16" s="314"/>
      <c r="JAD16" s="314"/>
      <c r="JAE16" s="314"/>
      <c r="JAF16" s="314"/>
      <c r="JAG16" s="314"/>
      <c r="JAH16" s="314"/>
      <c r="JAI16" s="314"/>
      <c r="JAJ16" s="314"/>
      <c r="JAK16" s="314"/>
      <c r="JAL16" s="314"/>
      <c r="JAM16" s="314"/>
      <c r="JAN16" s="314"/>
      <c r="JAO16" s="314"/>
      <c r="JAP16" s="314"/>
      <c r="JAQ16" s="314"/>
      <c r="JAR16" s="314"/>
      <c r="JAS16" s="314"/>
      <c r="JAT16" s="314"/>
      <c r="JAU16" s="314"/>
      <c r="JAV16" s="314"/>
      <c r="JAW16" s="314"/>
      <c r="JAX16" s="314"/>
      <c r="JAY16" s="314"/>
      <c r="JAZ16" s="314"/>
      <c r="JBA16" s="314"/>
      <c r="JBB16" s="314"/>
      <c r="JBC16" s="314"/>
      <c r="JBD16" s="314"/>
      <c r="JBE16" s="314"/>
      <c r="JBF16" s="314"/>
      <c r="JBG16" s="314"/>
      <c r="JBH16" s="314"/>
      <c r="JBI16" s="314"/>
      <c r="JBJ16" s="314"/>
      <c r="JBK16" s="314"/>
      <c r="JBL16" s="314"/>
      <c r="JBM16" s="314"/>
      <c r="JBN16" s="314"/>
      <c r="JBO16" s="314"/>
      <c r="JBP16" s="314"/>
      <c r="JBQ16" s="314"/>
      <c r="JBR16" s="314"/>
      <c r="JBS16" s="314"/>
      <c r="JBT16" s="314"/>
      <c r="JBU16" s="314"/>
      <c r="JBV16" s="314"/>
      <c r="JBW16" s="314"/>
      <c r="JBX16" s="314"/>
      <c r="JBY16" s="314"/>
      <c r="JBZ16" s="314"/>
      <c r="JCA16" s="314"/>
      <c r="JCB16" s="314"/>
      <c r="JCC16" s="314"/>
      <c r="JCD16" s="314"/>
      <c r="JCE16" s="314"/>
      <c r="JCF16" s="314"/>
      <c r="JCG16" s="314"/>
      <c r="JCH16" s="314"/>
      <c r="JCI16" s="314"/>
      <c r="JCJ16" s="314"/>
      <c r="JCK16" s="314"/>
      <c r="JCL16" s="314"/>
      <c r="JCM16" s="314"/>
      <c r="JCN16" s="314"/>
      <c r="JCO16" s="314"/>
      <c r="JCP16" s="314"/>
      <c r="JCQ16" s="314"/>
      <c r="JCR16" s="314"/>
      <c r="JCS16" s="314"/>
      <c r="JCT16" s="314"/>
      <c r="JCU16" s="314"/>
      <c r="JCV16" s="314"/>
      <c r="JCW16" s="314"/>
      <c r="JCX16" s="314"/>
      <c r="JCY16" s="314"/>
      <c r="JCZ16" s="314"/>
      <c r="JDA16" s="314"/>
      <c r="JDB16" s="314"/>
      <c r="JDC16" s="314"/>
      <c r="JDD16" s="314"/>
      <c r="JDE16" s="314"/>
      <c r="JDF16" s="314"/>
      <c r="JDG16" s="314"/>
      <c r="JDH16" s="314"/>
      <c r="JDI16" s="314"/>
      <c r="JDJ16" s="314"/>
      <c r="JDK16" s="314"/>
      <c r="JDL16" s="314"/>
      <c r="JDM16" s="314"/>
      <c r="JDN16" s="314"/>
      <c r="JDO16" s="314"/>
      <c r="JDP16" s="314"/>
      <c r="JDQ16" s="314"/>
      <c r="JDR16" s="314"/>
      <c r="JDS16" s="314"/>
      <c r="JDT16" s="314"/>
      <c r="JDU16" s="314"/>
      <c r="JDV16" s="314"/>
      <c r="JDW16" s="314"/>
      <c r="JDX16" s="314"/>
      <c r="JDY16" s="314"/>
      <c r="JDZ16" s="314"/>
      <c r="JEA16" s="314"/>
      <c r="JEB16" s="314"/>
      <c r="JEC16" s="314"/>
      <c r="JED16" s="314"/>
      <c r="JEE16" s="314"/>
      <c r="JEF16" s="314"/>
      <c r="JEG16" s="314"/>
      <c r="JEH16" s="314"/>
      <c r="JEI16" s="314"/>
      <c r="JEJ16" s="314"/>
      <c r="JEK16" s="314"/>
      <c r="JEL16" s="314"/>
      <c r="JEM16" s="314"/>
      <c r="JEN16" s="314"/>
      <c r="JEO16" s="314"/>
      <c r="JEP16" s="314"/>
      <c r="JEQ16" s="314"/>
      <c r="JER16" s="314"/>
      <c r="JES16" s="314"/>
      <c r="JET16" s="314"/>
      <c r="JEU16" s="314"/>
      <c r="JEV16" s="314"/>
      <c r="JEW16" s="314"/>
      <c r="JEX16" s="314"/>
      <c r="JEY16" s="314"/>
      <c r="JEZ16" s="314"/>
      <c r="JFA16" s="314"/>
      <c r="JFB16" s="314"/>
      <c r="JFC16" s="314"/>
      <c r="JFD16" s="314"/>
      <c r="JFE16" s="314"/>
      <c r="JFF16" s="314"/>
      <c r="JFG16" s="314"/>
      <c r="JFH16" s="314"/>
      <c r="JFI16" s="314"/>
      <c r="JFJ16" s="314"/>
      <c r="JFK16" s="314"/>
      <c r="JFL16" s="314"/>
      <c r="JFM16" s="314"/>
      <c r="JFN16" s="314"/>
      <c r="JFO16" s="314"/>
      <c r="JFP16" s="314"/>
      <c r="JFQ16" s="314"/>
      <c r="JFR16" s="314"/>
      <c r="JFS16" s="314"/>
      <c r="JFT16" s="314"/>
      <c r="JFU16" s="314"/>
      <c r="JFV16" s="314"/>
      <c r="JFW16" s="314"/>
      <c r="JFX16" s="314"/>
      <c r="JFY16" s="314"/>
      <c r="JFZ16" s="314"/>
      <c r="JGA16" s="314"/>
      <c r="JGB16" s="314"/>
      <c r="JGC16" s="314"/>
      <c r="JGD16" s="314"/>
      <c r="JGE16" s="314"/>
      <c r="JGF16" s="314"/>
      <c r="JGG16" s="314"/>
      <c r="JGH16" s="314"/>
      <c r="JGI16" s="314"/>
      <c r="JGJ16" s="314"/>
      <c r="JGK16" s="314"/>
      <c r="JGL16" s="314"/>
      <c r="JGM16" s="314"/>
      <c r="JGN16" s="314"/>
      <c r="JGO16" s="314"/>
      <c r="JGP16" s="314"/>
      <c r="JGQ16" s="314"/>
      <c r="JGR16" s="314"/>
      <c r="JGS16" s="314"/>
      <c r="JGT16" s="314"/>
      <c r="JGU16" s="314"/>
      <c r="JGV16" s="314"/>
      <c r="JGW16" s="314"/>
      <c r="JGX16" s="314"/>
      <c r="JGY16" s="314"/>
      <c r="JGZ16" s="314"/>
      <c r="JHA16" s="314"/>
      <c r="JHB16" s="314"/>
      <c r="JHC16" s="314"/>
      <c r="JHD16" s="314"/>
      <c r="JHE16" s="314"/>
      <c r="JHF16" s="314"/>
      <c r="JHG16" s="314"/>
      <c r="JHH16" s="314"/>
      <c r="JHI16" s="314"/>
      <c r="JHJ16" s="314"/>
      <c r="JHK16" s="314"/>
      <c r="JHL16" s="314"/>
      <c r="JHM16" s="314"/>
      <c r="JHN16" s="314"/>
      <c r="JHO16" s="314"/>
      <c r="JHP16" s="314"/>
      <c r="JHQ16" s="314"/>
      <c r="JHR16" s="314"/>
      <c r="JHS16" s="314"/>
      <c r="JHT16" s="314"/>
      <c r="JHU16" s="314"/>
      <c r="JHV16" s="314"/>
      <c r="JHW16" s="314"/>
      <c r="JHX16" s="314"/>
      <c r="JHY16" s="314"/>
      <c r="JHZ16" s="314"/>
      <c r="JIA16" s="314"/>
      <c r="JIB16" s="314"/>
      <c r="JIC16" s="314"/>
      <c r="JID16" s="314"/>
      <c r="JIE16" s="314"/>
      <c r="JIF16" s="314"/>
      <c r="JIG16" s="314"/>
      <c r="JIH16" s="314"/>
      <c r="JII16" s="314"/>
      <c r="JIJ16" s="314"/>
      <c r="JIK16" s="314"/>
      <c r="JIL16" s="314"/>
      <c r="JIM16" s="314"/>
      <c r="JIN16" s="314"/>
      <c r="JIO16" s="314"/>
      <c r="JIP16" s="314"/>
      <c r="JIQ16" s="314"/>
      <c r="JIR16" s="314"/>
      <c r="JIS16" s="314"/>
      <c r="JIT16" s="314"/>
      <c r="JIU16" s="314"/>
      <c r="JIV16" s="314"/>
      <c r="JIW16" s="314"/>
      <c r="JIX16" s="314"/>
      <c r="JIY16" s="314"/>
      <c r="JIZ16" s="314"/>
      <c r="JJA16" s="314"/>
      <c r="JJB16" s="314"/>
      <c r="JJC16" s="314"/>
      <c r="JJD16" s="314"/>
      <c r="JJE16" s="314"/>
      <c r="JJF16" s="314"/>
      <c r="JJG16" s="314"/>
      <c r="JJH16" s="314"/>
      <c r="JJI16" s="314"/>
      <c r="JJJ16" s="314"/>
      <c r="JJK16" s="314"/>
      <c r="JJL16" s="314"/>
      <c r="JJM16" s="314"/>
      <c r="JJN16" s="314"/>
      <c r="JJO16" s="314"/>
      <c r="JJP16" s="314"/>
      <c r="JJQ16" s="314"/>
      <c r="JJR16" s="314"/>
      <c r="JJS16" s="314"/>
      <c r="JJT16" s="314"/>
      <c r="JJU16" s="314"/>
      <c r="JJV16" s="314"/>
      <c r="JJW16" s="314"/>
      <c r="JJX16" s="314"/>
      <c r="JJY16" s="314"/>
      <c r="JJZ16" s="314"/>
      <c r="JKA16" s="314"/>
      <c r="JKB16" s="314"/>
      <c r="JKC16" s="314"/>
      <c r="JKD16" s="314"/>
      <c r="JKE16" s="314"/>
      <c r="JKF16" s="314"/>
      <c r="JKG16" s="314"/>
      <c r="JKH16" s="314"/>
      <c r="JKI16" s="314"/>
      <c r="JKJ16" s="314"/>
      <c r="JKK16" s="314"/>
      <c r="JKL16" s="314"/>
      <c r="JKM16" s="314"/>
      <c r="JKN16" s="314"/>
      <c r="JKO16" s="314"/>
      <c r="JKP16" s="314"/>
      <c r="JKQ16" s="314"/>
      <c r="JKR16" s="314"/>
      <c r="JKS16" s="314"/>
      <c r="JKT16" s="314"/>
      <c r="JKU16" s="314"/>
      <c r="JKV16" s="314"/>
      <c r="JKW16" s="314"/>
      <c r="JKX16" s="314"/>
      <c r="JKY16" s="314"/>
      <c r="JKZ16" s="314"/>
      <c r="JLA16" s="314"/>
      <c r="JLB16" s="314"/>
      <c r="JLC16" s="314"/>
      <c r="JLD16" s="314"/>
      <c r="JLE16" s="314"/>
      <c r="JLF16" s="314"/>
      <c r="JLG16" s="314"/>
      <c r="JLH16" s="314"/>
      <c r="JLI16" s="314"/>
      <c r="JLJ16" s="314"/>
      <c r="JLK16" s="314"/>
      <c r="JLL16" s="314"/>
      <c r="JLM16" s="314"/>
      <c r="JLN16" s="314"/>
      <c r="JLO16" s="314"/>
      <c r="JLP16" s="314"/>
      <c r="JLQ16" s="314"/>
      <c r="JLR16" s="314"/>
      <c r="JLS16" s="314"/>
      <c r="JLT16" s="314"/>
      <c r="JLU16" s="314"/>
      <c r="JLV16" s="314"/>
      <c r="JLW16" s="314"/>
      <c r="JLX16" s="314"/>
      <c r="JLY16" s="314"/>
      <c r="JLZ16" s="314"/>
      <c r="JMA16" s="314"/>
      <c r="JMB16" s="314"/>
      <c r="JMC16" s="314"/>
      <c r="JMD16" s="314"/>
      <c r="JME16" s="314"/>
      <c r="JMF16" s="314"/>
      <c r="JMG16" s="314"/>
      <c r="JMH16" s="314"/>
      <c r="JMI16" s="314"/>
      <c r="JMJ16" s="314"/>
      <c r="JMK16" s="314"/>
      <c r="JML16" s="314"/>
      <c r="JMM16" s="314"/>
      <c r="JMN16" s="314"/>
      <c r="JMO16" s="314"/>
      <c r="JMP16" s="314"/>
      <c r="JMQ16" s="314"/>
      <c r="JMR16" s="314"/>
      <c r="JMS16" s="314"/>
      <c r="JMT16" s="314"/>
      <c r="JMU16" s="314"/>
      <c r="JMV16" s="314"/>
      <c r="JMW16" s="314"/>
      <c r="JMX16" s="314"/>
      <c r="JMY16" s="314"/>
      <c r="JMZ16" s="314"/>
      <c r="JNA16" s="314"/>
      <c r="JNB16" s="314"/>
      <c r="JNC16" s="314"/>
      <c r="JND16" s="314"/>
      <c r="JNE16" s="314"/>
      <c r="JNF16" s="314"/>
      <c r="JNG16" s="314"/>
      <c r="JNH16" s="314"/>
      <c r="JNI16" s="314"/>
      <c r="JNJ16" s="314"/>
      <c r="JNK16" s="314"/>
      <c r="JNL16" s="314"/>
      <c r="JNM16" s="314"/>
      <c r="JNN16" s="314"/>
      <c r="JNO16" s="314"/>
      <c r="JNP16" s="314"/>
      <c r="JNQ16" s="314"/>
      <c r="JNR16" s="314"/>
      <c r="JNS16" s="314"/>
      <c r="JNT16" s="314"/>
      <c r="JNU16" s="314"/>
      <c r="JNV16" s="314"/>
      <c r="JNW16" s="314"/>
      <c r="JNX16" s="314"/>
      <c r="JNY16" s="314"/>
      <c r="JNZ16" s="314"/>
      <c r="JOA16" s="314"/>
      <c r="JOB16" s="314"/>
      <c r="JOC16" s="314"/>
      <c r="JOD16" s="314"/>
      <c r="JOE16" s="314"/>
      <c r="JOF16" s="314"/>
      <c r="JOG16" s="314"/>
      <c r="JOH16" s="314"/>
      <c r="JOI16" s="314"/>
      <c r="JOJ16" s="314"/>
      <c r="JOK16" s="314"/>
      <c r="JOL16" s="314"/>
      <c r="JOM16" s="314"/>
      <c r="JON16" s="314"/>
      <c r="JOO16" s="314"/>
      <c r="JOP16" s="314"/>
      <c r="JOQ16" s="314"/>
      <c r="JOR16" s="314"/>
      <c r="JOS16" s="314"/>
      <c r="JOT16" s="314"/>
      <c r="JOU16" s="314"/>
      <c r="JOV16" s="314"/>
      <c r="JOW16" s="314"/>
      <c r="JOX16" s="314"/>
      <c r="JOY16" s="314"/>
      <c r="JOZ16" s="314"/>
      <c r="JPA16" s="314"/>
      <c r="JPB16" s="314"/>
      <c r="JPC16" s="314"/>
      <c r="JPD16" s="314"/>
      <c r="JPE16" s="314"/>
      <c r="JPF16" s="314"/>
      <c r="JPG16" s="314"/>
      <c r="JPH16" s="314"/>
      <c r="JPI16" s="314"/>
      <c r="JPJ16" s="314"/>
      <c r="JPK16" s="314"/>
      <c r="JPL16" s="314"/>
      <c r="JPM16" s="314"/>
      <c r="JPN16" s="314"/>
      <c r="JPO16" s="314"/>
      <c r="JPP16" s="314"/>
      <c r="JPQ16" s="314"/>
      <c r="JPR16" s="314"/>
      <c r="JPS16" s="314"/>
      <c r="JPT16" s="314"/>
      <c r="JPU16" s="314"/>
      <c r="JPV16" s="314"/>
      <c r="JPW16" s="314"/>
      <c r="JPX16" s="314"/>
      <c r="JPY16" s="314"/>
      <c r="JPZ16" s="314"/>
      <c r="JQA16" s="314"/>
      <c r="JQB16" s="314"/>
      <c r="JQC16" s="314"/>
      <c r="JQD16" s="314"/>
      <c r="JQE16" s="314"/>
      <c r="JQF16" s="314"/>
      <c r="JQG16" s="314"/>
      <c r="JQH16" s="314"/>
      <c r="JQI16" s="314"/>
      <c r="JQJ16" s="314"/>
      <c r="JQK16" s="314"/>
      <c r="JQL16" s="314"/>
      <c r="JQM16" s="314"/>
      <c r="JQN16" s="314"/>
      <c r="JQO16" s="314"/>
      <c r="JQP16" s="314"/>
      <c r="JQQ16" s="314"/>
      <c r="JQR16" s="314"/>
      <c r="JQS16" s="314"/>
      <c r="JQT16" s="314"/>
      <c r="JQU16" s="314"/>
      <c r="JQV16" s="314"/>
      <c r="JQW16" s="314"/>
      <c r="JQX16" s="314"/>
      <c r="JQY16" s="314"/>
      <c r="JQZ16" s="314"/>
      <c r="JRA16" s="314"/>
      <c r="JRB16" s="314"/>
      <c r="JRC16" s="314"/>
      <c r="JRD16" s="314"/>
      <c r="JRE16" s="314"/>
      <c r="JRF16" s="314"/>
      <c r="JRG16" s="314"/>
      <c r="JRH16" s="314"/>
      <c r="JRI16" s="314"/>
      <c r="JRJ16" s="314"/>
      <c r="JRK16" s="314"/>
      <c r="JRL16" s="314"/>
      <c r="JRM16" s="314"/>
      <c r="JRN16" s="314"/>
      <c r="JRO16" s="314"/>
      <c r="JRP16" s="314"/>
      <c r="JRQ16" s="314"/>
      <c r="JRR16" s="314"/>
      <c r="JRS16" s="314"/>
      <c r="JRT16" s="314"/>
      <c r="JRU16" s="314"/>
      <c r="JRV16" s="314"/>
      <c r="JRW16" s="314"/>
      <c r="JRX16" s="314"/>
      <c r="JRY16" s="314"/>
      <c r="JRZ16" s="314"/>
      <c r="JSA16" s="314"/>
      <c r="JSB16" s="314"/>
      <c r="JSC16" s="314"/>
      <c r="JSD16" s="314"/>
      <c r="JSE16" s="314"/>
      <c r="JSF16" s="314"/>
      <c r="JSG16" s="314"/>
      <c r="JSH16" s="314"/>
      <c r="JSI16" s="314"/>
      <c r="JSJ16" s="314"/>
      <c r="JSK16" s="314"/>
      <c r="JSL16" s="314"/>
      <c r="JSM16" s="314"/>
      <c r="JSN16" s="314"/>
      <c r="JSO16" s="314"/>
      <c r="JSP16" s="314"/>
      <c r="JSQ16" s="314"/>
      <c r="JSR16" s="314"/>
      <c r="JSS16" s="314"/>
      <c r="JST16" s="314"/>
      <c r="JSU16" s="314"/>
      <c r="JSV16" s="314"/>
      <c r="JSW16" s="314"/>
      <c r="JSX16" s="314"/>
      <c r="JSY16" s="314"/>
      <c r="JSZ16" s="314"/>
      <c r="JTA16" s="314"/>
      <c r="JTB16" s="314"/>
      <c r="JTC16" s="314"/>
      <c r="JTD16" s="314"/>
      <c r="JTE16" s="314"/>
      <c r="JTF16" s="314"/>
      <c r="JTG16" s="314"/>
      <c r="JTH16" s="314"/>
      <c r="JTI16" s="314"/>
      <c r="JTJ16" s="314"/>
      <c r="JTK16" s="314"/>
      <c r="JTL16" s="314"/>
      <c r="JTM16" s="314"/>
      <c r="JTN16" s="314"/>
      <c r="JTO16" s="314"/>
      <c r="JTP16" s="314"/>
      <c r="JTQ16" s="314"/>
      <c r="JTR16" s="314"/>
      <c r="JTS16" s="314"/>
      <c r="JTT16" s="314"/>
      <c r="JTU16" s="314"/>
      <c r="JTV16" s="314"/>
      <c r="JTW16" s="314"/>
      <c r="JTX16" s="314"/>
      <c r="JTY16" s="314"/>
      <c r="JTZ16" s="314"/>
      <c r="JUA16" s="314"/>
      <c r="JUB16" s="314"/>
      <c r="JUC16" s="314"/>
      <c r="JUD16" s="314"/>
      <c r="JUE16" s="314"/>
      <c r="JUF16" s="314"/>
      <c r="JUG16" s="314"/>
      <c r="JUH16" s="314"/>
      <c r="JUI16" s="314"/>
      <c r="JUJ16" s="314"/>
      <c r="JUK16" s="314"/>
      <c r="JUL16" s="314"/>
      <c r="JUM16" s="314"/>
      <c r="JUN16" s="314"/>
      <c r="JUO16" s="314"/>
      <c r="JUP16" s="314"/>
      <c r="JUQ16" s="314"/>
      <c r="JUR16" s="314"/>
      <c r="JUS16" s="314"/>
      <c r="JUT16" s="314"/>
      <c r="JUU16" s="314"/>
      <c r="JUV16" s="314"/>
      <c r="JUW16" s="314"/>
      <c r="JUX16" s="314"/>
      <c r="JUY16" s="314"/>
      <c r="JUZ16" s="314"/>
      <c r="JVA16" s="314"/>
      <c r="JVB16" s="314"/>
      <c r="JVC16" s="314"/>
      <c r="JVD16" s="314"/>
      <c r="JVE16" s="314"/>
      <c r="JVF16" s="314"/>
      <c r="JVG16" s="314"/>
      <c r="JVH16" s="314"/>
      <c r="JVI16" s="314"/>
      <c r="JVJ16" s="314"/>
      <c r="JVK16" s="314"/>
      <c r="JVL16" s="314"/>
      <c r="JVM16" s="314"/>
      <c r="JVN16" s="314"/>
      <c r="JVO16" s="314"/>
      <c r="JVP16" s="314"/>
      <c r="JVQ16" s="314"/>
      <c r="JVR16" s="314"/>
      <c r="JVS16" s="314"/>
      <c r="JVT16" s="314"/>
      <c r="JVU16" s="314"/>
      <c r="JVV16" s="314"/>
      <c r="JVW16" s="314"/>
      <c r="JVX16" s="314"/>
      <c r="JVY16" s="314"/>
      <c r="JVZ16" s="314"/>
      <c r="JWA16" s="314"/>
      <c r="JWB16" s="314"/>
      <c r="JWC16" s="314"/>
      <c r="JWD16" s="314"/>
      <c r="JWE16" s="314"/>
      <c r="JWF16" s="314"/>
      <c r="JWG16" s="314"/>
      <c r="JWH16" s="314"/>
      <c r="JWI16" s="314"/>
      <c r="JWJ16" s="314"/>
      <c r="JWK16" s="314"/>
      <c r="JWL16" s="314"/>
      <c r="JWM16" s="314"/>
      <c r="JWN16" s="314"/>
      <c r="JWO16" s="314"/>
      <c r="JWP16" s="314"/>
      <c r="JWQ16" s="314"/>
      <c r="JWR16" s="314"/>
      <c r="JWS16" s="314"/>
      <c r="JWT16" s="314"/>
      <c r="JWU16" s="314"/>
      <c r="JWV16" s="314"/>
      <c r="JWW16" s="314"/>
      <c r="JWX16" s="314"/>
      <c r="JWY16" s="314"/>
      <c r="JWZ16" s="314"/>
      <c r="JXA16" s="314"/>
      <c r="JXB16" s="314"/>
      <c r="JXC16" s="314"/>
      <c r="JXD16" s="314"/>
      <c r="JXE16" s="314"/>
      <c r="JXF16" s="314"/>
      <c r="JXG16" s="314"/>
      <c r="JXH16" s="314"/>
      <c r="JXI16" s="314"/>
      <c r="JXJ16" s="314"/>
      <c r="JXK16" s="314"/>
      <c r="JXL16" s="314"/>
      <c r="JXM16" s="314"/>
      <c r="JXN16" s="314"/>
      <c r="JXO16" s="314"/>
      <c r="JXP16" s="314"/>
      <c r="JXQ16" s="314"/>
      <c r="JXR16" s="314"/>
      <c r="JXS16" s="314"/>
      <c r="JXT16" s="314"/>
      <c r="JXU16" s="314"/>
      <c r="JXV16" s="314"/>
      <c r="JXW16" s="314"/>
      <c r="JXX16" s="314"/>
      <c r="JXY16" s="314"/>
      <c r="JXZ16" s="314"/>
      <c r="JYA16" s="314"/>
      <c r="JYB16" s="314"/>
      <c r="JYC16" s="314"/>
      <c r="JYD16" s="314"/>
      <c r="JYE16" s="314"/>
      <c r="JYF16" s="314"/>
      <c r="JYG16" s="314"/>
      <c r="JYH16" s="314"/>
      <c r="JYI16" s="314"/>
      <c r="JYJ16" s="314"/>
      <c r="JYK16" s="314"/>
      <c r="JYL16" s="314"/>
      <c r="JYM16" s="314"/>
      <c r="JYN16" s="314"/>
      <c r="JYO16" s="314"/>
      <c r="JYP16" s="314"/>
      <c r="JYQ16" s="314"/>
      <c r="JYR16" s="314"/>
      <c r="JYS16" s="314"/>
      <c r="JYT16" s="314"/>
      <c r="JYU16" s="314"/>
      <c r="JYV16" s="314"/>
      <c r="JYW16" s="314"/>
      <c r="JYX16" s="314"/>
      <c r="JYY16" s="314"/>
      <c r="JYZ16" s="314"/>
      <c r="JZA16" s="314"/>
      <c r="JZB16" s="314"/>
      <c r="JZC16" s="314"/>
      <c r="JZD16" s="314"/>
      <c r="JZE16" s="314"/>
      <c r="JZF16" s="314"/>
      <c r="JZG16" s="314"/>
      <c r="JZH16" s="314"/>
      <c r="JZI16" s="314"/>
      <c r="JZJ16" s="314"/>
      <c r="JZK16" s="314"/>
      <c r="JZL16" s="314"/>
      <c r="JZM16" s="314"/>
      <c r="JZN16" s="314"/>
      <c r="JZO16" s="314"/>
      <c r="JZP16" s="314"/>
      <c r="JZQ16" s="314"/>
      <c r="JZR16" s="314"/>
      <c r="JZS16" s="314"/>
      <c r="JZT16" s="314"/>
      <c r="JZU16" s="314"/>
      <c r="JZV16" s="314"/>
      <c r="JZW16" s="314"/>
      <c r="JZX16" s="314"/>
      <c r="JZY16" s="314"/>
      <c r="JZZ16" s="314"/>
      <c r="KAA16" s="314"/>
      <c r="KAB16" s="314"/>
      <c r="KAC16" s="314"/>
      <c r="KAD16" s="314"/>
      <c r="KAE16" s="314"/>
      <c r="KAF16" s="314"/>
      <c r="KAG16" s="314"/>
      <c r="KAH16" s="314"/>
      <c r="KAI16" s="314"/>
      <c r="KAJ16" s="314"/>
      <c r="KAK16" s="314"/>
      <c r="KAL16" s="314"/>
      <c r="KAM16" s="314"/>
      <c r="KAN16" s="314"/>
      <c r="KAO16" s="314"/>
      <c r="KAP16" s="314"/>
      <c r="KAQ16" s="314"/>
      <c r="KAR16" s="314"/>
      <c r="KAS16" s="314"/>
      <c r="KAT16" s="314"/>
      <c r="KAU16" s="314"/>
      <c r="KAV16" s="314"/>
      <c r="KAW16" s="314"/>
      <c r="KAX16" s="314"/>
      <c r="KAY16" s="314"/>
      <c r="KAZ16" s="314"/>
      <c r="KBA16" s="314"/>
      <c r="KBB16" s="314"/>
      <c r="KBC16" s="314"/>
      <c r="KBD16" s="314"/>
      <c r="KBE16" s="314"/>
      <c r="KBF16" s="314"/>
      <c r="KBG16" s="314"/>
      <c r="KBH16" s="314"/>
      <c r="KBI16" s="314"/>
      <c r="KBJ16" s="314"/>
      <c r="KBK16" s="314"/>
      <c r="KBL16" s="314"/>
      <c r="KBM16" s="314"/>
      <c r="KBN16" s="314"/>
      <c r="KBO16" s="314"/>
      <c r="KBP16" s="314"/>
      <c r="KBQ16" s="314"/>
      <c r="KBR16" s="314"/>
      <c r="KBS16" s="314"/>
      <c r="KBT16" s="314"/>
      <c r="KBU16" s="314"/>
      <c r="KBV16" s="314"/>
      <c r="KBW16" s="314"/>
      <c r="KBX16" s="314"/>
      <c r="KBY16" s="314"/>
      <c r="KBZ16" s="314"/>
      <c r="KCA16" s="314"/>
      <c r="KCB16" s="314"/>
      <c r="KCC16" s="314"/>
      <c r="KCD16" s="314"/>
      <c r="KCE16" s="314"/>
      <c r="KCF16" s="314"/>
      <c r="KCG16" s="314"/>
      <c r="KCH16" s="314"/>
      <c r="KCI16" s="314"/>
      <c r="KCJ16" s="314"/>
      <c r="KCK16" s="314"/>
      <c r="KCL16" s="314"/>
      <c r="KCM16" s="314"/>
      <c r="KCN16" s="314"/>
      <c r="KCO16" s="314"/>
      <c r="KCP16" s="314"/>
      <c r="KCQ16" s="314"/>
      <c r="KCR16" s="314"/>
      <c r="KCS16" s="314"/>
      <c r="KCT16" s="314"/>
      <c r="KCU16" s="314"/>
      <c r="KCV16" s="314"/>
      <c r="KCW16" s="314"/>
      <c r="KCX16" s="314"/>
      <c r="KCY16" s="314"/>
      <c r="KCZ16" s="314"/>
      <c r="KDA16" s="314"/>
      <c r="KDB16" s="314"/>
      <c r="KDC16" s="314"/>
      <c r="KDD16" s="314"/>
      <c r="KDE16" s="314"/>
      <c r="KDF16" s="314"/>
      <c r="KDG16" s="314"/>
      <c r="KDH16" s="314"/>
      <c r="KDI16" s="314"/>
      <c r="KDJ16" s="314"/>
      <c r="KDK16" s="314"/>
      <c r="KDL16" s="314"/>
      <c r="KDM16" s="314"/>
      <c r="KDN16" s="314"/>
      <c r="KDO16" s="314"/>
      <c r="KDP16" s="314"/>
      <c r="KDQ16" s="314"/>
      <c r="KDR16" s="314"/>
      <c r="KDS16" s="314"/>
      <c r="KDT16" s="314"/>
      <c r="KDU16" s="314"/>
      <c r="KDV16" s="314"/>
      <c r="KDW16" s="314"/>
      <c r="KDX16" s="314"/>
      <c r="KDY16" s="314"/>
      <c r="KDZ16" s="314"/>
      <c r="KEA16" s="314"/>
      <c r="KEB16" s="314"/>
      <c r="KEC16" s="314"/>
      <c r="KED16" s="314"/>
      <c r="KEE16" s="314"/>
      <c r="KEF16" s="314"/>
      <c r="KEG16" s="314"/>
      <c r="KEH16" s="314"/>
      <c r="KEI16" s="314"/>
      <c r="KEJ16" s="314"/>
      <c r="KEK16" s="314"/>
      <c r="KEL16" s="314"/>
      <c r="KEM16" s="314"/>
      <c r="KEN16" s="314"/>
      <c r="KEO16" s="314"/>
      <c r="KEP16" s="314"/>
      <c r="KEQ16" s="314"/>
      <c r="KER16" s="314"/>
      <c r="KES16" s="314"/>
      <c r="KET16" s="314"/>
      <c r="KEU16" s="314"/>
      <c r="KEV16" s="314"/>
      <c r="KEW16" s="314"/>
      <c r="KEX16" s="314"/>
      <c r="KEY16" s="314"/>
      <c r="KEZ16" s="314"/>
      <c r="KFA16" s="314"/>
      <c r="KFB16" s="314"/>
      <c r="KFC16" s="314"/>
      <c r="KFD16" s="314"/>
      <c r="KFE16" s="314"/>
      <c r="KFF16" s="314"/>
      <c r="KFG16" s="314"/>
      <c r="KFH16" s="314"/>
      <c r="KFI16" s="314"/>
      <c r="KFJ16" s="314"/>
      <c r="KFK16" s="314"/>
      <c r="KFL16" s="314"/>
      <c r="KFM16" s="314"/>
      <c r="KFN16" s="314"/>
      <c r="KFO16" s="314"/>
      <c r="KFP16" s="314"/>
      <c r="KFQ16" s="314"/>
      <c r="KFR16" s="314"/>
      <c r="KFS16" s="314"/>
      <c r="KFT16" s="314"/>
      <c r="KFU16" s="314"/>
      <c r="KFV16" s="314"/>
      <c r="KFW16" s="314"/>
      <c r="KFX16" s="314"/>
      <c r="KFY16" s="314"/>
      <c r="KFZ16" s="314"/>
      <c r="KGA16" s="314"/>
      <c r="KGB16" s="314"/>
      <c r="KGC16" s="314"/>
      <c r="KGD16" s="314"/>
      <c r="KGE16" s="314"/>
      <c r="KGF16" s="314"/>
      <c r="KGG16" s="314"/>
      <c r="KGH16" s="314"/>
      <c r="KGI16" s="314"/>
      <c r="KGJ16" s="314"/>
      <c r="KGK16" s="314"/>
      <c r="KGL16" s="314"/>
      <c r="KGM16" s="314"/>
      <c r="KGN16" s="314"/>
      <c r="KGO16" s="314"/>
      <c r="KGP16" s="314"/>
      <c r="KGQ16" s="314"/>
      <c r="KGR16" s="314"/>
      <c r="KGS16" s="314"/>
      <c r="KGT16" s="314"/>
      <c r="KGU16" s="314"/>
      <c r="KGV16" s="314"/>
      <c r="KGW16" s="314"/>
      <c r="KGX16" s="314"/>
      <c r="KGY16" s="314"/>
      <c r="KGZ16" s="314"/>
      <c r="KHA16" s="314"/>
      <c r="KHB16" s="314"/>
      <c r="KHC16" s="314"/>
      <c r="KHD16" s="314"/>
      <c r="KHE16" s="314"/>
      <c r="KHF16" s="314"/>
      <c r="KHG16" s="314"/>
      <c r="KHH16" s="314"/>
      <c r="KHI16" s="314"/>
      <c r="KHJ16" s="314"/>
      <c r="KHK16" s="314"/>
      <c r="KHL16" s="314"/>
      <c r="KHM16" s="314"/>
      <c r="KHN16" s="314"/>
      <c r="KHO16" s="314"/>
      <c r="KHP16" s="314"/>
      <c r="KHQ16" s="314"/>
      <c r="KHR16" s="314"/>
      <c r="KHS16" s="314"/>
      <c r="KHT16" s="314"/>
      <c r="KHU16" s="314"/>
      <c r="KHV16" s="314"/>
      <c r="KHW16" s="314"/>
      <c r="KHX16" s="314"/>
      <c r="KHY16" s="314"/>
      <c r="KHZ16" s="314"/>
      <c r="KIA16" s="314"/>
      <c r="KIB16" s="314"/>
      <c r="KIC16" s="314"/>
      <c r="KID16" s="314"/>
      <c r="KIE16" s="314"/>
      <c r="KIF16" s="314"/>
      <c r="KIG16" s="314"/>
      <c r="KIH16" s="314"/>
      <c r="KII16" s="314"/>
      <c r="KIJ16" s="314"/>
      <c r="KIK16" s="314"/>
      <c r="KIL16" s="314"/>
      <c r="KIM16" s="314"/>
      <c r="KIN16" s="314"/>
      <c r="KIO16" s="314"/>
      <c r="KIP16" s="314"/>
      <c r="KIQ16" s="314"/>
      <c r="KIR16" s="314"/>
      <c r="KIS16" s="314"/>
      <c r="KIT16" s="314"/>
      <c r="KIU16" s="314"/>
      <c r="KIV16" s="314"/>
      <c r="KIW16" s="314"/>
      <c r="KIX16" s="314"/>
      <c r="KIY16" s="314"/>
      <c r="KIZ16" s="314"/>
      <c r="KJA16" s="314"/>
      <c r="KJB16" s="314"/>
      <c r="KJC16" s="314"/>
      <c r="KJD16" s="314"/>
      <c r="KJE16" s="314"/>
      <c r="KJF16" s="314"/>
      <c r="KJG16" s="314"/>
      <c r="KJH16" s="314"/>
      <c r="KJI16" s="314"/>
      <c r="KJJ16" s="314"/>
      <c r="KJK16" s="314"/>
      <c r="KJL16" s="314"/>
      <c r="KJM16" s="314"/>
      <c r="KJN16" s="314"/>
      <c r="KJO16" s="314"/>
      <c r="KJP16" s="314"/>
      <c r="KJQ16" s="314"/>
      <c r="KJR16" s="314"/>
      <c r="KJS16" s="314"/>
      <c r="KJT16" s="314"/>
      <c r="KJU16" s="314"/>
      <c r="KJV16" s="314"/>
      <c r="KJW16" s="314"/>
      <c r="KJX16" s="314"/>
      <c r="KJY16" s="314"/>
      <c r="KJZ16" s="314"/>
      <c r="KKA16" s="314"/>
      <c r="KKB16" s="314"/>
      <c r="KKC16" s="314"/>
      <c r="KKD16" s="314"/>
      <c r="KKE16" s="314"/>
      <c r="KKF16" s="314"/>
      <c r="KKG16" s="314"/>
      <c r="KKH16" s="314"/>
      <c r="KKI16" s="314"/>
      <c r="KKJ16" s="314"/>
      <c r="KKK16" s="314"/>
      <c r="KKL16" s="314"/>
      <c r="KKM16" s="314"/>
      <c r="KKN16" s="314"/>
      <c r="KKO16" s="314"/>
      <c r="KKP16" s="314"/>
      <c r="KKQ16" s="314"/>
      <c r="KKR16" s="314"/>
      <c r="KKS16" s="314"/>
      <c r="KKT16" s="314"/>
      <c r="KKU16" s="314"/>
      <c r="KKV16" s="314"/>
      <c r="KKW16" s="314"/>
      <c r="KKX16" s="314"/>
      <c r="KKY16" s="314"/>
      <c r="KKZ16" s="314"/>
      <c r="KLA16" s="314"/>
      <c r="KLB16" s="314"/>
      <c r="KLC16" s="314"/>
      <c r="KLD16" s="314"/>
      <c r="KLE16" s="314"/>
      <c r="KLF16" s="314"/>
      <c r="KLG16" s="314"/>
      <c r="KLH16" s="314"/>
      <c r="KLI16" s="314"/>
      <c r="KLJ16" s="314"/>
      <c r="KLK16" s="314"/>
      <c r="KLL16" s="314"/>
      <c r="KLM16" s="314"/>
      <c r="KLN16" s="314"/>
      <c r="KLO16" s="314"/>
      <c r="KLP16" s="314"/>
      <c r="KLQ16" s="314"/>
      <c r="KLR16" s="314"/>
      <c r="KLS16" s="314"/>
      <c r="KLT16" s="314"/>
      <c r="KLU16" s="314"/>
      <c r="KLV16" s="314"/>
      <c r="KLW16" s="314"/>
      <c r="KLX16" s="314"/>
      <c r="KLY16" s="314"/>
      <c r="KLZ16" s="314"/>
      <c r="KMA16" s="314"/>
      <c r="KMB16" s="314"/>
      <c r="KMC16" s="314"/>
      <c r="KMD16" s="314"/>
      <c r="KME16" s="314"/>
      <c r="KMF16" s="314"/>
      <c r="KMG16" s="314"/>
      <c r="KMH16" s="314"/>
      <c r="KMI16" s="314"/>
      <c r="KMJ16" s="314"/>
      <c r="KMK16" s="314"/>
      <c r="KML16" s="314"/>
      <c r="KMM16" s="314"/>
      <c r="KMN16" s="314"/>
      <c r="KMO16" s="314"/>
      <c r="KMP16" s="314"/>
      <c r="KMQ16" s="314"/>
      <c r="KMR16" s="314"/>
      <c r="KMS16" s="314"/>
      <c r="KMT16" s="314"/>
      <c r="KMU16" s="314"/>
      <c r="KMV16" s="314"/>
      <c r="KMW16" s="314"/>
      <c r="KMX16" s="314"/>
      <c r="KMY16" s="314"/>
      <c r="KMZ16" s="314"/>
      <c r="KNA16" s="314"/>
      <c r="KNB16" s="314"/>
      <c r="KNC16" s="314"/>
      <c r="KND16" s="314"/>
      <c r="KNE16" s="314"/>
      <c r="KNF16" s="314"/>
      <c r="KNG16" s="314"/>
      <c r="KNH16" s="314"/>
      <c r="KNI16" s="314"/>
      <c r="KNJ16" s="314"/>
      <c r="KNK16" s="314"/>
      <c r="KNL16" s="314"/>
      <c r="KNM16" s="314"/>
      <c r="KNN16" s="314"/>
      <c r="KNO16" s="314"/>
      <c r="KNP16" s="314"/>
      <c r="KNQ16" s="314"/>
      <c r="KNR16" s="314"/>
      <c r="KNS16" s="314"/>
      <c r="KNT16" s="314"/>
      <c r="KNU16" s="314"/>
      <c r="KNV16" s="314"/>
      <c r="KNW16" s="314"/>
      <c r="KNX16" s="314"/>
      <c r="KNY16" s="314"/>
      <c r="KNZ16" s="314"/>
      <c r="KOA16" s="314"/>
      <c r="KOB16" s="314"/>
      <c r="KOC16" s="314"/>
      <c r="KOD16" s="314"/>
      <c r="KOE16" s="314"/>
      <c r="KOF16" s="314"/>
      <c r="KOG16" s="314"/>
      <c r="KOH16" s="314"/>
      <c r="KOI16" s="314"/>
      <c r="KOJ16" s="314"/>
      <c r="KOK16" s="314"/>
      <c r="KOL16" s="314"/>
      <c r="KOM16" s="314"/>
      <c r="KON16" s="314"/>
      <c r="KOO16" s="314"/>
      <c r="KOP16" s="314"/>
      <c r="KOQ16" s="314"/>
      <c r="KOR16" s="314"/>
      <c r="KOS16" s="314"/>
      <c r="KOT16" s="314"/>
      <c r="KOU16" s="314"/>
      <c r="KOV16" s="314"/>
      <c r="KOW16" s="314"/>
      <c r="KOX16" s="314"/>
      <c r="KOY16" s="314"/>
      <c r="KOZ16" s="314"/>
      <c r="KPA16" s="314"/>
      <c r="KPB16" s="314"/>
      <c r="KPC16" s="314"/>
      <c r="KPD16" s="314"/>
      <c r="KPE16" s="314"/>
      <c r="KPF16" s="314"/>
      <c r="KPG16" s="314"/>
      <c r="KPH16" s="314"/>
      <c r="KPI16" s="314"/>
      <c r="KPJ16" s="314"/>
      <c r="KPK16" s="314"/>
      <c r="KPL16" s="314"/>
      <c r="KPM16" s="314"/>
      <c r="KPN16" s="314"/>
      <c r="KPO16" s="314"/>
      <c r="KPP16" s="314"/>
      <c r="KPQ16" s="314"/>
      <c r="KPR16" s="314"/>
      <c r="KPS16" s="314"/>
      <c r="KPT16" s="314"/>
      <c r="KPU16" s="314"/>
      <c r="KPV16" s="314"/>
      <c r="KPW16" s="314"/>
      <c r="KPX16" s="314"/>
      <c r="KPY16" s="314"/>
      <c r="KPZ16" s="314"/>
      <c r="KQA16" s="314"/>
      <c r="KQB16" s="314"/>
      <c r="KQC16" s="314"/>
      <c r="KQD16" s="314"/>
      <c r="KQE16" s="314"/>
      <c r="KQF16" s="314"/>
      <c r="KQG16" s="314"/>
      <c r="KQH16" s="314"/>
      <c r="KQI16" s="314"/>
      <c r="KQJ16" s="314"/>
      <c r="KQK16" s="314"/>
      <c r="KQL16" s="314"/>
      <c r="KQM16" s="314"/>
      <c r="KQN16" s="314"/>
      <c r="KQO16" s="314"/>
      <c r="KQP16" s="314"/>
      <c r="KQQ16" s="314"/>
      <c r="KQR16" s="314"/>
      <c r="KQS16" s="314"/>
      <c r="KQT16" s="314"/>
      <c r="KQU16" s="314"/>
      <c r="KQV16" s="314"/>
      <c r="KQW16" s="314"/>
      <c r="KQX16" s="314"/>
      <c r="KQY16" s="314"/>
      <c r="KQZ16" s="314"/>
      <c r="KRA16" s="314"/>
      <c r="KRB16" s="314"/>
      <c r="KRC16" s="314"/>
      <c r="KRD16" s="314"/>
      <c r="KRE16" s="314"/>
      <c r="KRF16" s="314"/>
      <c r="KRG16" s="314"/>
      <c r="KRH16" s="314"/>
      <c r="KRI16" s="314"/>
      <c r="KRJ16" s="314"/>
      <c r="KRK16" s="314"/>
      <c r="KRL16" s="314"/>
      <c r="KRM16" s="314"/>
      <c r="KRN16" s="314"/>
      <c r="KRO16" s="314"/>
      <c r="KRP16" s="314"/>
      <c r="KRQ16" s="314"/>
      <c r="KRR16" s="314"/>
      <c r="KRS16" s="314"/>
      <c r="KRT16" s="314"/>
      <c r="KRU16" s="314"/>
      <c r="KRV16" s="314"/>
      <c r="KRW16" s="314"/>
      <c r="KRX16" s="314"/>
      <c r="KRY16" s="314"/>
      <c r="KRZ16" s="314"/>
      <c r="KSA16" s="314"/>
      <c r="KSB16" s="314"/>
      <c r="KSC16" s="314"/>
      <c r="KSD16" s="314"/>
      <c r="KSE16" s="314"/>
      <c r="KSF16" s="314"/>
      <c r="KSG16" s="314"/>
      <c r="KSH16" s="314"/>
      <c r="KSI16" s="314"/>
      <c r="KSJ16" s="314"/>
      <c r="KSK16" s="314"/>
      <c r="KSL16" s="314"/>
      <c r="KSM16" s="314"/>
      <c r="KSN16" s="314"/>
      <c r="KSO16" s="314"/>
      <c r="KSP16" s="314"/>
      <c r="KSQ16" s="314"/>
      <c r="KSR16" s="314"/>
      <c r="KSS16" s="314"/>
      <c r="KST16" s="314"/>
      <c r="KSU16" s="314"/>
      <c r="KSV16" s="314"/>
      <c r="KSW16" s="314"/>
      <c r="KSX16" s="314"/>
      <c r="KSY16" s="314"/>
      <c r="KSZ16" s="314"/>
      <c r="KTA16" s="314"/>
      <c r="KTB16" s="314"/>
      <c r="KTC16" s="314"/>
      <c r="KTD16" s="314"/>
      <c r="KTE16" s="314"/>
      <c r="KTF16" s="314"/>
      <c r="KTG16" s="314"/>
      <c r="KTH16" s="314"/>
      <c r="KTI16" s="314"/>
      <c r="KTJ16" s="314"/>
      <c r="KTK16" s="314"/>
      <c r="KTL16" s="314"/>
      <c r="KTM16" s="314"/>
      <c r="KTN16" s="314"/>
      <c r="KTO16" s="314"/>
      <c r="KTP16" s="314"/>
      <c r="KTQ16" s="314"/>
      <c r="KTR16" s="314"/>
      <c r="KTS16" s="314"/>
      <c r="KTT16" s="314"/>
      <c r="KTU16" s="314"/>
      <c r="KTV16" s="314"/>
      <c r="KTW16" s="314"/>
      <c r="KTX16" s="314"/>
      <c r="KTY16" s="314"/>
      <c r="KTZ16" s="314"/>
      <c r="KUA16" s="314"/>
      <c r="KUB16" s="314"/>
      <c r="KUC16" s="314"/>
      <c r="KUD16" s="314"/>
      <c r="KUE16" s="314"/>
      <c r="KUF16" s="314"/>
      <c r="KUG16" s="314"/>
      <c r="KUH16" s="314"/>
      <c r="KUI16" s="314"/>
      <c r="KUJ16" s="314"/>
      <c r="KUK16" s="314"/>
      <c r="KUL16" s="314"/>
      <c r="KUM16" s="314"/>
      <c r="KUN16" s="314"/>
      <c r="KUO16" s="314"/>
      <c r="KUP16" s="314"/>
      <c r="KUQ16" s="314"/>
      <c r="KUR16" s="314"/>
      <c r="KUS16" s="314"/>
      <c r="KUT16" s="314"/>
      <c r="KUU16" s="314"/>
      <c r="KUV16" s="314"/>
      <c r="KUW16" s="314"/>
      <c r="KUX16" s="314"/>
      <c r="KUY16" s="314"/>
      <c r="KUZ16" s="314"/>
      <c r="KVA16" s="314"/>
      <c r="KVB16" s="314"/>
      <c r="KVC16" s="314"/>
      <c r="KVD16" s="314"/>
      <c r="KVE16" s="314"/>
      <c r="KVF16" s="314"/>
      <c r="KVG16" s="314"/>
      <c r="KVH16" s="314"/>
      <c r="KVI16" s="314"/>
      <c r="KVJ16" s="314"/>
      <c r="KVK16" s="314"/>
      <c r="KVL16" s="314"/>
      <c r="KVM16" s="314"/>
      <c r="KVN16" s="314"/>
      <c r="KVO16" s="314"/>
      <c r="KVP16" s="314"/>
      <c r="KVQ16" s="314"/>
      <c r="KVR16" s="314"/>
      <c r="KVS16" s="314"/>
      <c r="KVT16" s="314"/>
      <c r="KVU16" s="314"/>
      <c r="KVV16" s="314"/>
      <c r="KVW16" s="314"/>
      <c r="KVX16" s="314"/>
      <c r="KVY16" s="314"/>
      <c r="KVZ16" s="314"/>
      <c r="KWA16" s="314"/>
      <c r="KWB16" s="314"/>
      <c r="KWC16" s="314"/>
      <c r="KWD16" s="314"/>
      <c r="KWE16" s="314"/>
      <c r="KWF16" s="314"/>
      <c r="KWG16" s="314"/>
      <c r="KWH16" s="314"/>
      <c r="KWI16" s="314"/>
      <c r="KWJ16" s="314"/>
      <c r="KWK16" s="314"/>
      <c r="KWL16" s="314"/>
      <c r="KWM16" s="314"/>
      <c r="KWN16" s="314"/>
      <c r="KWO16" s="314"/>
      <c r="KWP16" s="314"/>
      <c r="KWQ16" s="314"/>
      <c r="KWR16" s="314"/>
      <c r="KWS16" s="314"/>
      <c r="KWT16" s="314"/>
      <c r="KWU16" s="314"/>
      <c r="KWV16" s="314"/>
      <c r="KWW16" s="314"/>
      <c r="KWX16" s="314"/>
      <c r="KWY16" s="314"/>
      <c r="KWZ16" s="314"/>
      <c r="KXA16" s="314"/>
      <c r="KXB16" s="314"/>
      <c r="KXC16" s="314"/>
      <c r="KXD16" s="314"/>
      <c r="KXE16" s="314"/>
      <c r="KXF16" s="314"/>
      <c r="KXG16" s="314"/>
      <c r="KXH16" s="314"/>
      <c r="KXI16" s="314"/>
      <c r="KXJ16" s="314"/>
      <c r="KXK16" s="314"/>
      <c r="KXL16" s="314"/>
      <c r="KXM16" s="314"/>
      <c r="KXN16" s="314"/>
      <c r="KXO16" s="314"/>
      <c r="KXP16" s="314"/>
      <c r="KXQ16" s="314"/>
      <c r="KXR16" s="314"/>
      <c r="KXS16" s="314"/>
      <c r="KXT16" s="314"/>
      <c r="KXU16" s="314"/>
      <c r="KXV16" s="314"/>
      <c r="KXW16" s="314"/>
      <c r="KXX16" s="314"/>
      <c r="KXY16" s="314"/>
      <c r="KXZ16" s="314"/>
      <c r="KYA16" s="314"/>
      <c r="KYB16" s="314"/>
      <c r="KYC16" s="314"/>
      <c r="KYD16" s="314"/>
      <c r="KYE16" s="314"/>
      <c r="KYF16" s="314"/>
      <c r="KYG16" s="314"/>
      <c r="KYH16" s="314"/>
      <c r="KYI16" s="314"/>
      <c r="KYJ16" s="314"/>
      <c r="KYK16" s="314"/>
      <c r="KYL16" s="314"/>
      <c r="KYM16" s="314"/>
      <c r="KYN16" s="314"/>
      <c r="KYO16" s="314"/>
      <c r="KYP16" s="314"/>
      <c r="KYQ16" s="314"/>
      <c r="KYR16" s="314"/>
      <c r="KYS16" s="314"/>
      <c r="KYT16" s="314"/>
      <c r="KYU16" s="314"/>
      <c r="KYV16" s="314"/>
      <c r="KYW16" s="314"/>
      <c r="KYX16" s="314"/>
      <c r="KYY16" s="314"/>
      <c r="KYZ16" s="314"/>
      <c r="KZA16" s="314"/>
      <c r="KZB16" s="314"/>
      <c r="KZC16" s="314"/>
      <c r="KZD16" s="314"/>
      <c r="KZE16" s="314"/>
      <c r="KZF16" s="314"/>
      <c r="KZG16" s="314"/>
      <c r="KZH16" s="314"/>
      <c r="KZI16" s="314"/>
      <c r="KZJ16" s="314"/>
      <c r="KZK16" s="314"/>
      <c r="KZL16" s="314"/>
      <c r="KZM16" s="314"/>
      <c r="KZN16" s="314"/>
      <c r="KZO16" s="314"/>
      <c r="KZP16" s="314"/>
      <c r="KZQ16" s="314"/>
      <c r="KZR16" s="314"/>
      <c r="KZS16" s="314"/>
      <c r="KZT16" s="314"/>
      <c r="KZU16" s="314"/>
      <c r="KZV16" s="314"/>
      <c r="KZW16" s="314"/>
      <c r="KZX16" s="314"/>
      <c r="KZY16" s="314"/>
      <c r="KZZ16" s="314"/>
      <c r="LAA16" s="314"/>
      <c r="LAB16" s="314"/>
      <c r="LAC16" s="314"/>
      <c r="LAD16" s="314"/>
      <c r="LAE16" s="314"/>
      <c r="LAF16" s="314"/>
      <c r="LAG16" s="314"/>
      <c r="LAH16" s="314"/>
      <c r="LAI16" s="314"/>
      <c r="LAJ16" s="314"/>
      <c r="LAK16" s="314"/>
      <c r="LAL16" s="314"/>
      <c r="LAM16" s="314"/>
      <c r="LAN16" s="314"/>
      <c r="LAO16" s="314"/>
      <c r="LAP16" s="314"/>
      <c r="LAQ16" s="314"/>
      <c r="LAR16" s="314"/>
      <c r="LAS16" s="314"/>
      <c r="LAT16" s="314"/>
      <c r="LAU16" s="314"/>
      <c r="LAV16" s="314"/>
      <c r="LAW16" s="314"/>
      <c r="LAX16" s="314"/>
      <c r="LAY16" s="314"/>
      <c r="LAZ16" s="314"/>
      <c r="LBA16" s="314"/>
      <c r="LBB16" s="314"/>
      <c r="LBC16" s="314"/>
      <c r="LBD16" s="314"/>
      <c r="LBE16" s="314"/>
      <c r="LBF16" s="314"/>
      <c r="LBG16" s="314"/>
      <c r="LBH16" s="314"/>
      <c r="LBI16" s="314"/>
      <c r="LBJ16" s="314"/>
      <c r="LBK16" s="314"/>
      <c r="LBL16" s="314"/>
      <c r="LBM16" s="314"/>
      <c r="LBN16" s="314"/>
      <c r="LBO16" s="314"/>
      <c r="LBP16" s="314"/>
      <c r="LBQ16" s="314"/>
      <c r="LBR16" s="314"/>
      <c r="LBS16" s="314"/>
      <c r="LBT16" s="314"/>
      <c r="LBU16" s="314"/>
      <c r="LBV16" s="314"/>
      <c r="LBW16" s="314"/>
      <c r="LBX16" s="314"/>
      <c r="LBY16" s="314"/>
      <c r="LBZ16" s="314"/>
      <c r="LCA16" s="314"/>
      <c r="LCB16" s="314"/>
      <c r="LCC16" s="314"/>
      <c r="LCD16" s="314"/>
      <c r="LCE16" s="314"/>
      <c r="LCF16" s="314"/>
      <c r="LCG16" s="314"/>
      <c r="LCH16" s="314"/>
      <c r="LCI16" s="314"/>
      <c r="LCJ16" s="314"/>
      <c r="LCK16" s="314"/>
      <c r="LCL16" s="314"/>
      <c r="LCM16" s="314"/>
      <c r="LCN16" s="314"/>
      <c r="LCO16" s="314"/>
      <c r="LCP16" s="314"/>
      <c r="LCQ16" s="314"/>
      <c r="LCR16" s="314"/>
      <c r="LCS16" s="314"/>
      <c r="LCT16" s="314"/>
      <c r="LCU16" s="314"/>
      <c r="LCV16" s="314"/>
      <c r="LCW16" s="314"/>
      <c r="LCX16" s="314"/>
      <c r="LCY16" s="314"/>
      <c r="LCZ16" s="314"/>
      <c r="LDA16" s="314"/>
      <c r="LDB16" s="314"/>
      <c r="LDC16" s="314"/>
      <c r="LDD16" s="314"/>
      <c r="LDE16" s="314"/>
      <c r="LDF16" s="314"/>
      <c r="LDG16" s="314"/>
      <c r="LDH16" s="314"/>
      <c r="LDI16" s="314"/>
      <c r="LDJ16" s="314"/>
      <c r="LDK16" s="314"/>
      <c r="LDL16" s="314"/>
      <c r="LDM16" s="314"/>
      <c r="LDN16" s="314"/>
      <c r="LDO16" s="314"/>
      <c r="LDP16" s="314"/>
      <c r="LDQ16" s="314"/>
      <c r="LDR16" s="314"/>
      <c r="LDS16" s="314"/>
      <c r="LDT16" s="314"/>
      <c r="LDU16" s="314"/>
      <c r="LDV16" s="314"/>
      <c r="LDW16" s="314"/>
      <c r="LDX16" s="314"/>
      <c r="LDY16" s="314"/>
      <c r="LDZ16" s="314"/>
      <c r="LEA16" s="314"/>
      <c r="LEB16" s="314"/>
      <c r="LEC16" s="314"/>
      <c r="LED16" s="314"/>
      <c r="LEE16" s="314"/>
      <c r="LEF16" s="314"/>
      <c r="LEG16" s="314"/>
      <c r="LEH16" s="314"/>
      <c r="LEI16" s="314"/>
      <c r="LEJ16" s="314"/>
      <c r="LEK16" s="314"/>
      <c r="LEL16" s="314"/>
      <c r="LEM16" s="314"/>
      <c r="LEN16" s="314"/>
      <c r="LEO16" s="314"/>
      <c r="LEP16" s="314"/>
      <c r="LEQ16" s="314"/>
      <c r="LER16" s="314"/>
      <c r="LES16" s="314"/>
      <c r="LET16" s="314"/>
      <c r="LEU16" s="314"/>
      <c r="LEV16" s="314"/>
      <c r="LEW16" s="314"/>
      <c r="LEX16" s="314"/>
      <c r="LEY16" s="314"/>
      <c r="LEZ16" s="314"/>
      <c r="LFA16" s="314"/>
      <c r="LFB16" s="314"/>
      <c r="LFC16" s="314"/>
      <c r="LFD16" s="314"/>
      <c r="LFE16" s="314"/>
      <c r="LFF16" s="314"/>
      <c r="LFG16" s="314"/>
      <c r="LFH16" s="314"/>
      <c r="LFI16" s="314"/>
      <c r="LFJ16" s="314"/>
      <c r="LFK16" s="314"/>
      <c r="LFL16" s="314"/>
      <c r="LFM16" s="314"/>
      <c r="LFN16" s="314"/>
      <c r="LFO16" s="314"/>
      <c r="LFP16" s="314"/>
      <c r="LFQ16" s="314"/>
      <c r="LFR16" s="314"/>
      <c r="LFS16" s="314"/>
      <c r="LFT16" s="314"/>
      <c r="LFU16" s="314"/>
      <c r="LFV16" s="314"/>
      <c r="LFW16" s="314"/>
      <c r="LFX16" s="314"/>
      <c r="LFY16" s="314"/>
      <c r="LFZ16" s="314"/>
      <c r="LGA16" s="314"/>
      <c r="LGB16" s="314"/>
      <c r="LGC16" s="314"/>
      <c r="LGD16" s="314"/>
      <c r="LGE16" s="314"/>
      <c r="LGF16" s="314"/>
      <c r="LGG16" s="314"/>
      <c r="LGH16" s="314"/>
      <c r="LGI16" s="314"/>
      <c r="LGJ16" s="314"/>
      <c r="LGK16" s="314"/>
      <c r="LGL16" s="314"/>
      <c r="LGM16" s="314"/>
      <c r="LGN16" s="314"/>
      <c r="LGO16" s="314"/>
      <c r="LGP16" s="314"/>
      <c r="LGQ16" s="314"/>
      <c r="LGR16" s="314"/>
      <c r="LGS16" s="314"/>
      <c r="LGT16" s="314"/>
      <c r="LGU16" s="314"/>
      <c r="LGV16" s="314"/>
      <c r="LGW16" s="314"/>
      <c r="LGX16" s="314"/>
      <c r="LGY16" s="314"/>
      <c r="LGZ16" s="314"/>
      <c r="LHA16" s="314"/>
      <c r="LHB16" s="314"/>
      <c r="LHC16" s="314"/>
      <c r="LHD16" s="314"/>
      <c r="LHE16" s="314"/>
      <c r="LHF16" s="314"/>
      <c r="LHG16" s="314"/>
      <c r="LHH16" s="314"/>
      <c r="LHI16" s="314"/>
      <c r="LHJ16" s="314"/>
      <c r="LHK16" s="314"/>
      <c r="LHL16" s="314"/>
      <c r="LHM16" s="314"/>
      <c r="LHN16" s="314"/>
      <c r="LHO16" s="314"/>
      <c r="LHP16" s="314"/>
      <c r="LHQ16" s="314"/>
      <c r="LHR16" s="314"/>
      <c r="LHS16" s="314"/>
      <c r="LHT16" s="314"/>
      <c r="LHU16" s="314"/>
      <c r="LHV16" s="314"/>
      <c r="LHW16" s="314"/>
      <c r="LHX16" s="314"/>
      <c r="LHY16" s="314"/>
      <c r="LHZ16" s="314"/>
      <c r="LIA16" s="314"/>
      <c r="LIB16" s="314"/>
      <c r="LIC16" s="314"/>
      <c r="LID16" s="314"/>
      <c r="LIE16" s="314"/>
      <c r="LIF16" s="314"/>
      <c r="LIG16" s="314"/>
      <c r="LIH16" s="314"/>
      <c r="LII16" s="314"/>
      <c r="LIJ16" s="314"/>
      <c r="LIK16" s="314"/>
      <c r="LIL16" s="314"/>
      <c r="LIM16" s="314"/>
      <c r="LIN16" s="314"/>
      <c r="LIO16" s="314"/>
      <c r="LIP16" s="314"/>
      <c r="LIQ16" s="314"/>
      <c r="LIR16" s="314"/>
      <c r="LIS16" s="314"/>
      <c r="LIT16" s="314"/>
      <c r="LIU16" s="314"/>
      <c r="LIV16" s="314"/>
      <c r="LIW16" s="314"/>
      <c r="LIX16" s="314"/>
      <c r="LIY16" s="314"/>
      <c r="LIZ16" s="314"/>
      <c r="LJA16" s="314"/>
      <c r="LJB16" s="314"/>
      <c r="LJC16" s="314"/>
      <c r="LJD16" s="314"/>
      <c r="LJE16" s="314"/>
      <c r="LJF16" s="314"/>
      <c r="LJG16" s="314"/>
      <c r="LJH16" s="314"/>
      <c r="LJI16" s="314"/>
      <c r="LJJ16" s="314"/>
      <c r="LJK16" s="314"/>
      <c r="LJL16" s="314"/>
      <c r="LJM16" s="314"/>
      <c r="LJN16" s="314"/>
      <c r="LJO16" s="314"/>
      <c r="LJP16" s="314"/>
      <c r="LJQ16" s="314"/>
      <c r="LJR16" s="314"/>
      <c r="LJS16" s="314"/>
      <c r="LJT16" s="314"/>
      <c r="LJU16" s="314"/>
      <c r="LJV16" s="314"/>
      <c r="LJW16" s="314"/>
      <c r="LJX16" s="314"/>
      <c r="LJY16" s="314"/>
      <c r="LJZ16" s="314"/>
      <c r="LKA16" s="314"/>
      <c r="LKB16" s="314"/>
      <c r="LKC16" s="314"/>
      <c r="LKD16" s="314"/>
      <c r="LKE16" s="314"/>
      <c r="LKF16" s="314"/>
      <c r="LKG16" s="314"/>
      <c r="LKH16" s="314"/>
      <c r="LKI16" s="314"/>
      <c r="LKJ16" s="314"/>
      <c r="LKK16" s="314"/>
      <c r="LKL16" s="314"/>
      <c r="LKM16" s="314"/>
      <c r="LKN16" s="314"/>
      <c r="LKO16" s="314"/>
      <c r="LKP16" s="314"/>
      <c r="LKQ16" s="314"/>
      <c r="LKR16" s="314"/>
      <c r="LKS16" s="314"/>
      <c r="LKT16" s="314"/>
      <c r="LKU16" s="314"/>
      <c r="LKV16" s="314"/>
      <c r="LKW16" s="314"/>
      <c r="LKX16" s="314"/>
      <c r="LKY16" s="314"/>
      <c r="LKZ16" s="314"/>
      <c r="LLA16" s="314"/>
      <c r="LLB16" s="314"/>
      <c r="LLC16" s="314"/>
      <c r="LLD16" s="314"/>
      <c r="LLE16" s="314"/>
      <c r="LLF16" s="314"/>
      <c r="LLG16" s="314"/>
      <c r="LLH16" s="314"/>
      <c r="LLI16" s="314"/>
      <c r="LLJ16" s="314"/>
      <c r="LLK16" s="314"/>
      <c r="LLL16" s="314"/>
      <c r="LLM16" s="314"/>
      <c r="LLN16" s="314"/>
      <c r="LLO16" s="314"/>
      <c r="LLP16" s="314"/>
      <c r="LLQ16" s="314"/>
      <c r="LLR16" s="314"/>
      <c r="LLS16" s="314"/>
      <c r="LLT16" s="314"/>
      <c r="LLU16" s="314"/>
      <c r="LLV16" s="314"/>
      <c r="LLW16" s="314"/>
      <c r="LLX16" s="314"/>
      <c r="LLY16" s="314"/>
      <c r="LLZ16" s="314"/>
      <c r="LMA16" s="314"/>
      <c r="LMB16" s="314"/>
      <c r="LMC16" s="314"/>
      <c r="LMD16" s="314"/>
      <c r="LME16" s="314"/>
      <c r="LMF16" s="314"/>
      <c r="LMG16" s="314"/>
      <c r="LMH16" s="314"/>
      <c r="LMI16" s="314"/>
      <c r="LMJ16" s="314"/>
      <c r="LMK16" s="314"/>
      <c r="LML16" s="314"/>
      <c r="LMM16" s="314"/>
      <c r="LMN16" s="314"/>
      <c r="LMO16" s="314"/>
      <c r="LMP16" s="314"/>
      <c r="LMQ16" s="314"/>
      <c r="LMR16" s="314"/>
      <c r="LMS16" s="314"/>
      <c r="LMT16" s="314"/>
      <c r="LMU16" s="314"/>
      <c r="LMV16" s="314"/>
      <c r="LMW16" s="314"/>
      <c r="LMX16" s="314"/>
      <c r="LMY16" s="314"/>
      <c r="LMZ16" s="314"/>
      <c r="LNA16" s="314"/>
      <c r="LNB16" s="314"/>
      <c r="LNC16" s="314"/>
      <c r="LND16" s="314"/>
      <c r="LNE16" s="314"/>
      <c r="LNF16" s="314"/>
      <c r="LNG16" s="314"/>
      <c r="LNH16" s="314"/>
      <c r="LNI16" s="314"/>
      <c r="LNJ16" s="314"/>
      <c r="LNK16" s="314"/>
      <c r="LNL16" s="314"/>
      <c r="LNM16" s="314"/>
      <c r="LNN16" s="314"/>
      <c r="LNO16" s="314"/>
      <c r="LNP16" s="314"/>
      <c r="LNQ16" s="314"/>
      <c r="LNR16" s="314"/>
      <c r="LNS16" s="314"/>
      <c r="LNT16" s="314"/>
      <c r="LNU16" s="314"/>
      <c r="LNV16" s="314"/>
      <c r="LNW16" s="314"/>
      <c r="LNX16" s="314"/>
      <c r="LNY16" s="314"/>
      <c r="LNZ16" s="314"/>
      <c r="LOA16" s="314"/>
      <c r="LOB16" s="314"/>
      <c r="LOC16" s="314"/>
      <c r="LOD16" s="314"/>
      <c r="LOE16" s="314"/>
      <c r="LOF16" s="314"/>
      <c r="LOG16" s="314"/>
      <c r="LOH16" s="314"/>
      <c r="LOI16" s="314"/>
      <c r="LOJ16" s="314"/>
      <c r="LOK16" s="314"/>
      <c r="LOL16" s="314"/>
      <c r="LOM16" s="314"/>
      <c r="LON16" s="314"/>
      <c r="LOO16" s="314"/>
      <c r="LOP16" s="314"/>
      <c r="LOQ16" s="314"/>
      <c r="LOR16" s="314"/>
      <c r="LOS16" s="314"/>
      <c r="LOT16" s="314"/>
      <c r="LOU16" s="314"/>
      <c r="LOV16" s="314"/>
      <c r="LOW16" s="314"/>
      <c r="LOX16" s="314"/>
      <c r="LOY16" s="314"/>
      <c r="LOZ16" s="314"/>
      <c r="LPA16" s="314"/>
      <c r="LPB16" s="314"/>
      <c r="LPC16" s="314"/>
      <c r="LPD16" s="314"/>
      <c r="LPE16" s="314"/>
      <c r="LPF16" s="314"/>
      <c r="LPG16" s="314"/>
      <c r="LPH16" s="314"/>
      <c r="LPI16" s="314"/>
      <c r="LPJ16" s="314"/>
      <c r="LPK16" s="314"/>
      <c r="LPL16" s="314"/>
      <c r="LPM16" s="314"/>
      <c r="LPN16" s="314"/>
      <c r="LPO16" s="314"/>
      <c r="LPP16" s="314"/>
      <c r="LPQ16" s="314"/>
      <c r="LPR16" s="314"/>
      <c r="LPS16" s="314"/>
      <c r="LPT16" s="314"/>
      <c r="LPU16" s="314"/>
      <c r="LPV16" s="314"/>
      <c r="LPW16" s="314"/>
      <c r="LPX16" s="314"/>
      <c r="LPY16" s="314"/>
      <c r="LPZ16" s="314"/>
      <c r="LQA16" s="314"/>
      <c r="LQB16" s="314"/>
      <c r="LQC16" s="314"/>
      <c r="LQD16" s="314"/>
      <c r="LQE16" s="314"/>
      <c r="LQF16" s="314"/>
      <c r="LQG16" s="314"/>
      <c r="LQH16" s="314"/>
      <c r="LQI16" s="314"/>
      <c r="LQJ16" s="314"/>
      <c r="LQK16" s="314"/>
      <c r="LQL16" s="314"/>
      <c r="LQM16" s="314"/>
      <c r="LQN16" s="314"/>
      <c r="LQO16" s="314"/>
      <c r="LQP16" s="314"/>
      <c r="LQQ16" s="314"/>
      <c r="LQR16" s="314"/>
      <c r="LQS16" s="314"/>
      <c r="LQT16" s="314"/>
      <c r="LQU16" s="314"/>
      <c r="LQV16" s="314"/>
      <c r="LQW16" s="314"/>
      <c r="LQX16" s="314"/>
      <c r="LQY16" s="314"/>
      <c r="LQZ16" s="314"/>
      <c r="LRA16" s="314"/>
      <c r="LRB16" s="314"/>
      <c r="LRC16" s="314"/>
      <c r="LRD16" s="314"/>
      <c r="LRE16" s="314"/>
      <c r="LRF16" s="314"/>
      <c r="LRG16" s="314"/>
      <c r="LRH16" s="314"/>
      <c r="LRI16" s="314"/>
      <c r="LRJ16" s="314"/>
      <c r="LRK16" s="314"/>
      <c r="LRL16" s="314"/>
      <c r="LRM16" s="314"/>
      <c r="LRN16" s="314"/>
      <c r="LRO16" s="314"/>
      <c r="LRP16" s="314"/>
      <c r="LRQ16" s="314"/>
      <c r="LRR16" s="314"/>
      <c r="LRS16" s="314"/>
      <c r="LRT16" s="314"/>
      <c r="LRU16" s="314"/>
      <c r="LRV16" s="314"/>
      <c r="LRW16" s="314"/>
      <c r="LRX16" s="314"/>
      <c r="LRY16" s="314"/>
      <c r="LRZ16" s="314"/>
      <c r="LSA16" s="314"/>
      <c r="LSB16" s="314"/>
      <c r="LSC16" s="314"/>
      <c r="LSD16" s="314"/>
      <c r="LSE16" s="314"/>
      <c r="LSF16" s="314"/>
      <c r="LSG16" s="314"/>
      <c r="LSH16" s="314"/>
      <c r="LSI16" s="314"/>
      <c r="LSJ16" s="314"/>
      <c r="LSK16" s="314"/>
      <c r="LSL16" s="314"/>
      <c r="LSM16" s="314"/>
      <c r="LSN16" s="314"/>
      <c r="LSO16" s="314"/>
      <c r="LSP16" s="314"/>
      <c r="LSQ16" s="314"/>
      <c r="LSR16" s="314"/>
      <c r="LSS16" s="314"/>
      <c r="LST16" s="314"/>
      <c r="LSU16" s="314"/>
      <c r="LSV16" s="314"/>
      <c r="LSW16" s="314"/>
      <c r="LSX16" s="314"/>
      <c r="LSY16" s="314"/>
      <c r="LSZ16" s="314"/>
      <c r="LTA16" s="314"/>
      <c r="LTB16" s="314"/>
      <c r="LTC16" s="314"/>
      <c r="LTD16" s="314"/>
      <c r="LTE16" s="314"/>
      <c r="LTF16" s="314"/>
      <c r="LTG16" s="314"/>
      <c r="LTH16" s="314"/>
      <c r="LTI16" s="314"/>
      <c r="LTJ16" s="314"/>
      <c r="LTK16" s="314"/>
      <c r="LTL16" s="314"/>
      <c r="LTM16" s="314"/>
      <c r="LTN16" s="314"/>
      <c r="LTO16" s="314"/>
      <c r="LTP16" s="314"/>
      <c r="LTQ16" s="314"/>
      <c r="LTR16" s="314"/>
      <c r="LTS16" s="314"/>
      <c r="LTT16" s="314"/>
      <c r="LTU16" s="314"/>
      <c r="LTV16" s="314"/>
      <c r="LTW16" s="314"/>
      <c r="LTX16" s="314"/>
      <c r="LTY16" s="314"/>
      <c r="LTZ16" s="314"/>
      <c r="LUA16" s="314"/>
      <c r="LUB16" s="314"/>
      <c r="LUC16" s="314"/>
      <c r="LUD16" s="314"/>
      <c r="LUE16" s="314"/>
      <c r="LUF16" s="314"/>
      <c r="LUG16" s="314"/>
      <c r="LUH16" s="314"/>
      <c r="LUI16" s="314"/>
      <c r="LUJ16" s="314"/>
      <c r="LUK16" s="314"/>
      <c r="LUL16" s="314"/>
      <c r="LUM16" s="314"/>
      <c r="LUN16" s="314"/>
      <c r="LUO16" s="314"/>
      <c r="LUP16" s="314"/>
      <c r="LUQ16" s="314"/>
      <c r="LUR16" s="314"/>
      <c r="LUS16" s="314"/>
      <c r="LUT16" s="314"/>
      <c r="LUU16" s="314"/>
      <c r="LUV16" s="314"/>
      <c r="LUW16" s="314"/>
      <c r="LUX16" s="314"/>
      <c r="LUY16" s="314"/>
      <c r="LUZ16" s="314"/>
      <c r="LVA16" s="314"/>
      <c r="LVB16" s="314"/>
      <c r="LVC16" s="314"/>
      <c r="LVD16" s="314"/>
      <c r="LVE16" s="314"/>
      <c r="LVF16" s="314"/>
      <c r="LVG16" s="314"/>
      <c r="LVH16" s="314"/>
      <c r="LVI16" s="314"/>
      <c r="LVJ16" s="314"/>
      <c r="LVK16" s="314"/>
      <c r="LVL16" s="314"/>
      <c r="LVM16" s="314"/>
      <c r="LVN16" s="314"/>
      <c r="LVO16" s="314"/>
      <c r="LVP16" s="314"/>
      <c r="LVQ16" s="314"/>
      <c r="LVR16" s="314"/>
      <c r="LVS16" s="314"/>
      <c r="LVT16" s="314"/>
      <c r="LVU16" s="314"/>
      <c r="LVV16" s="314"/>
      <c r="LVW16" s="314"/>
      <c r="LVX16" s="314"/>
      <c r="LVY16" s="314"/>
      <c r="LVZ16" s="314"/>
      <c r="LWA16" s="314"/>
      <c r="LWB16" s="314"/>
      <c r="LWC16" s="314"/>
      <c r="LWD16" s="314"/>
      <c r="LWE16" s="314"/>
      <c r="LWF16" s="314"/>
      <c r="LWG16" s="314"/>
      <c r="LWH16" s="314"/>
      <c r="LWI16" s="314"/>
      <c r="LWJ16" s="314"/>
      <c r="LWK16" s="314"/>
      <c r="LWL16" s="314"/>
      <c r="LWM16" s="314"/>
      <c r="LWN16" s="314"/>
      <c r="LWO16" s="314"/>
      <c r="LWP16" s="314"/>
      <c r="LWQ16" s="314"/>
      <c r="LWR16" s="314"/>
      <c r="LWS16" s="314"/>
      <c r="LWT16" s="314"/>
      <c r="LWU16" s="314"/>
      <c r="LWV16" s="314"/>
      <c r="LWW16" s="314"/>
      <c r="LWX16" s="314"/>
      <c r="LWY16" s="314"/>
      <c r="LWZ16" s="314"/>
      <c r="LXA16" s="314"/>
      <c r="LXB16" s="314"/>
      <c r="LXC16" s="314"/>
      <c r="LXD16" s="314"/>
      <c r="LXE16" s="314"/>
      <c r="LXF16" s="314"/>
      <c r="LXG16" s="314"/>
      <c r="LXH16" s="314"/>
      <c r="LXI16" s="314"/>
      <c r="LXJ16" s="314"/>
      <c r="LXK16" s="314"/>
      <c r="LXL16" s="314"/>
      <c r="LXM16" s="314"/>
      <c r="LXN16" s="314"/>
      <c r="LXO16" s="314"/>
      <c r="LXP16" s="314"/>
      <c r="LXQ16" s="314"/>
      <c r="LXR16" s="314"/>
      <c r="LXS16" s="314"/>
      <c r="LXT16" s="314"/>
      <c r="LXU16" s="314"/>
      <c r="LXV16" s="314"/>
      <c r="LXW16" s="314"/>
      <c r="LXX16" s="314"/>
      <c r="LXY16" s="314"/>
      <c r="LXZ16" s="314"/>
      <c r="LYA16" s="314"/>
      <c r="LYB16" s="314"/>
      <c r="LYC16" s="314"/>
      <c r="LYD16" s="314"/>
      <c r="LYE16" s="314"/>
      <c r="LYF16" s="314"/>
      <c r="LYG16" s="314"/>
      <c r="LYH16" s="314"/>
      <c r="LYI16" s="314"/>
      <c r="LYJ16" s="314"/>
      <c r="LYK16" s="314"/>
      <c r="LYL16" s="314"/>
      <c r="LYM16" s="314"/>
      <c r="LYN16" s="314"/>
      <c r="LYO16" s="314"/>
      <c r="LYP16" s="314"/>
      <c r="LYQ16" s="314"/>
      <c r="LYR16" s="314"/>
      <c r="LYS16" s="314"/>
      <c r="LYT16" s="314"/>
      <c r="LYU16" s="314"/>
      <c r="LYV16" s="314"/>
      <c r="LYW16" s="314"/>
      <c r="LYX16" s="314"/>
      <c r="LYY16" s="314"/>
      <c r="LYZ16" s="314"/>
      <c r="LZA16" s="314"/>
      <c r="LZB16" s="314"/>
      <c r="LZC16" s="314"/>
      <c r="LZD16" s="314"/>
      <c r="LZE16" s="314"/>
      <c r="LZF16" s="314"/>
      <c r="LZG16" s="314"/>
      <c r="LZH16" s="314"/>
      <c r="LZI16" s="314"/>
      <c r="LZJ16" s="314"/>
      <c r="LZK16" s="314"/>
      <c r="LZL16" s="314"/>
      <c r="LZM16" s="314"/>
      <c r="LZN16" s="314"/>
      <c r="LZO16" s="314"/>
      <c r="LZP16" s="314"/>
      <c r="LZQ16" s="314"/>
      <c r="LZR16" s="314"/>
      <c r="LZS16" s="314"/>
      <c r="LZT16" s="314"/>
      <c r="LZU16" s="314"/>
      <c r="LZV16" s="314"/>
      <c r="LZW16" s="314"/>
      <c r="LZX16" s="314"/>
      <c r="LZY16" s="314"/>
      <c r="LZZ16" s="314"/>
      <c r="MAA16" s="314"/>
      <c r="MAB16" s="314"/>
      <c r="MAC16" s="314"/>
      <c r="MAD16" s="314"/>
      <c r="MAE16" s="314"/>
      <c r="MAF16" s="314"/>
      <c r="MAG16" s="314"/>
      <c r="MAH16" s="314"/>
      <c r="MAI16" s="314"/>
      <c r="MAJ16" s="314"/>
      <c r="MAK16" s="314"/>
      <c r="MAL16" s="314"/>
      <c r="MAM16" s="314"/>
      <c r="MAN16" s="314"/>
      <c r="MAO16" s="314"/>
      <c r="MAP16" s="314"/>
      <c r="MAQ16" s="314"/>
      <c r="MAR16" s="314"/>
      <c r="MAS16" s="314"/>
      <c r="MAT16" s="314"/>
      <c r="MAU16" s="314"/>
      <c r="MAV16" s="314"/>
      <c r="MAW16" s="314"/>
      <c r="MAX16" s="314"/>
      <c r="MAY16" s="314"/>
      <c r="MAZ16" s="314"/>
      <c r="MBA16" s="314"/>
      <c r="MBB16" s="314"/>
      <c r="MBC16" s="314"/>
      <c r="MBD16" s="314"/>
      <c r="MBE16" s="314"/>
      <c r="MBF16" s="314"/>
      <c r="MBG16" s="314"/>
      <c r="MBH16" s="314"/>
      <c r="MBI16" s="314"/>
      <c r="MBJ16" s="314"/>
      <c r="MBK16" s="314"/>
      <c r="MBL16" s="314"/>
      <c r="MBM16" s="314"/>
      <c r="MBN16" s="314"/>
      <c r="MBO16" s="314"/>
      <c r="MBP16" s="314"/>
      <c r="MBQ16" s="314"/>
      <c r="MBR16" s="314"/>
      <c r="MBS16" s="314"/>
      <c r="MBT16" s="314"/>
      <c r="MBU16" s="314"/>
      <c r="MBV16" s="314"/>
      <c r="MBW16" s="314"/>
      <c r="MBX16" s="314"/>
      <c r="MBY16" s="314"/>
      <c r="MBZ16" s="314"/>
      <c r="MCA16" s="314"/>
      <c r="MCB16" s="314"/>
      <c r="MCC16" s="314"/>
      <c r="MCD16" s="314"/>
      <c r="MCE16" s="314"/>
      <c r="MCF16" s="314"/>
      <c r="MCG16" s="314"/>
      <c r="MCH16" s="314"/>
      <c r="MCI16" s="314"/>
      <c r="MCJ16" s="314"/>
      <c r="MCK16" s="314"/>
      <c r="MCL16" s="314"/>
      <c r="MCM16" s="314"/>
      <c r="MCN16" s="314"/>
      <c r="MCO16" s="314"/>
      <c r="MCP16" s="314"/>
      <c r="MCQ16" s="314"/>
      <c r="MCR16" s="314"/>
      <c r="MCS16" s="314"/>
      <c r="MCT16" s="314"/>
      <c r="MCU16" s="314"/>
      <c r="MCV16" s="314"/>
      <c r="MCW16" s="314"/>
      <c r="MCX16" s="314"/>
      <c r="MCY16" s="314"/>
      <c r="MCZ16" s="314"/>
      <c r="MDA16" s="314"/>
      <c r="MDB16" s="314"/>
      <c r="MDC16" s="314"/>
      <c r="MDD16" s="314"/>
      <c r="MDE16" s="314"/>
      <c r="MDF16" s="314"/>
      <c r="MDG16" s="314"/>
      <c r="MDH16" s="314"/>
      <c r="MDI16" s="314"/>
      <c r="MDJ16" s="314"/>
      <c r="MDK16" s="314"/>
      <c r="MDL16" s="314"/>
      <c r="MDM16" s="314"/>
      <c r="MDN16" s="314"/>
      <c r="MDO16" s="314"/>
      <c r="MDP16" s="314"/>
      <c r="MDQ16" s="314"/>
      <c r="MDR16" s="314"/>
      <c r="MDS16" s="314"/>
      <c r="MDT16" s="314"/>
      <c r="MDU16" s="314"/>
      <c r="MDV16" s="314"/>
      <c r="MDW16" s="314"/>
      <c r="MDX16" s="314"/>
      <c r="MDY16" s="314"/>
      <c r="MDZ16" s="314"/>
      <c r="MEA16" s="314"/>
      <c r="MEB16" s="314"/>
      <c r="MEC16" s="314"/>
      <c r="MED16" s="314"/>
      <c r="MEE16" s="314"/>
      <c r="MEF16" s="314"/>
      <c r="MEG16" s="314"/>
      <c r="MEH16" s="314"/>
      <c r="MEI16" s="314"/>
      <c r="MEJ16" s="314"/>
      <c r="MEK16" s="314"/>
      <c r="MEL16" s="314"/>
      <c r="MEM16" s="314"/>
      <c r="MEN16" s="314"/>
      <c r="MEO16" s="314"/>
      <c r="MEP16" s="314"/>
      <c r="MEQ16" s="314"/>
      <c r="MER16" s="314"/>
      <c r="MES16" s="314"/>
      <c r="MET16" s="314"/>
      <c r="MEU16" s="314"/>
      <c r="MEV16" s="314"/>
      <c r="MEW16" s="314"/>
      <c r="MEX16" s="314"/>
      <c r="MEY16" s="314"/>
      <c r="MEZ16" s="314"/>
      <c r="MFA16" s="314"/>
      <c r="MFB16" s="314"/>
      <c r="MFC16" s="314"/>
      <c r="MFD16" s="314"/>
      <c r="MFE16" s="314"/>
      <c r="MFF16" s="314"/>
      <c r="MFG16" s="314"/>
      <c r="MFH16" s="314"/>
      <c r="MFI16" s="314"/>
      <c r="MFJ16" s="314"/>
      <c r="MFK16" s="314"/>
      <c r="MFL16" s="314"/>
      <c r="MFM16" s="314"/>
      <c r="MFN16" s="314"/>
      <c r="MFO16" s="314"/>
      <c r="MFP16" s="314"/>
      <c r="MFQ16" s="314"/>
      <c r="MFR16" s="314"/>
      <c r="MFS16" s="314"/>
      <c r="MFT16" s="314"/>
      <c r="MFU16" s="314"/>
      <c r="MFV16" s="314"/>
      <c r="MFW16" s="314"/>
      <c r="MFX16" s="314"/>
      <c r="MFY16" s="314"/>
      <c r="MFZ16" s="314"/>
      <c r="MGA16" s="314"/>
      <c r="MGB16" s="314"/>
      <c r="MGC16" s="314"/>
      <c r="MGD16" s="314"/>
      <c r="MGE16" s="314"/>
      <c r="MGF16" s="314"/>
      <c r="MGG16" s="314"/>
      <c r="MGH16" s="314"/>
      <c r="MGI16" s="314"/>
      <c r="MGJ16" s="314"/>
      <c r="MGK16" s="314"/>
      <c r="MGL16" s="314"/>
      <c r="MGM16" s="314"/>
      <c r="MGN16" s="314"/>
      <c r="MGO16" s="314"/>
      <c r="MGP16" s="314"/>
      <c r="MGQ16" s="314"/>
      <c r="MGR16" s="314"/>
      <c r="MGS16" s="314"/>
      <c r="MGT16" s="314"/>
      <c r="MGU16" s="314"/>
      <c r="MGV16" s="314"/>
      <c r="MGW16" s="314"/>
      <c r="MGX16" s="314"/>
      <c r="MGY16" s="314"/>
      <c r="MGZ16" s="314"/>
      <c r="MHA16" s="314"/>
      <c r="MHB16" s="314"/>
      <c r="MHC16" s="314"/>
      <c r="MHD16" s="314"/>
      <c r="MHE16" s="314"/>
      <c r="MHF16" s="314"/>
      <c r="MHG16" s="314"/>
      <c r="MHH16" s="314"/>
      <c r="MHI16" s="314"/>
      <c r="MHJ16" s="314"/>
      <c r="MHK16" s="314"/>
      <c r="MHL16" s="314"/>
      <c r="MHM16" s="314"/>
      <c r="MHN16" s="314"/>
      <c r="MHO16" s="314"/>
      <c r="MHP16" s="314"/>
      <c r="MHQ16" s="314"/>
      <c r="MHR16" s="314"/>
      <c r="MHS16" s="314"/>
      <c r="MHT16" s="314"/>
      <c r="MHU16" s="314"/>
      <c r="MHV16" s="314"/>
      <c r="MHW16" s="314"/>
      <c r="MHX16" s="314"/>
      <c r="MHY16" s="314"/>
      <c r="MHZ16" s="314"/>
      <c r="MIA16" s="314"/>
      <c r="MIB16" s="314"/>
      <c r="MIC16" s="314"/>
      <c r="MID16" s="314"/>
      <c r="MIE16" s="314"/>
      <c r="MIF16" s="314"/>
      <c r="MIG16" s="314"/>
      <c r="MIH16" s="314"/>
      <c r="MII16" s="314"/>
      <c r="MIJ16" s="314"/>
      <c r="MIK16" s="314"/>
      <c r="MIL16" s="314"/>
      <c r="MIM16" s="314"/>
      <c r="MIN16" s="314"/>
      <c r="MIO16" s="314"/>
      <c r="MIP16" s="314"/>
      <c r="MIQ16" s="314"/>
      <c r="MIR16" s="314"/>
      <c r="MIS16" s="314"/>
      <c r="MIT16" s="314"/>
      <c r="MIU16" s="314"/>
      <c r="MIV16" s="314"/>
      <c r="MIW16" s="314"/>
      <c r="MIX16" s="314"/>
      <c r="MIY16" s="314"/>
      <c r="MIZ16" s="314"/>
      <c r="MJA16" s="314"/>
      <c r="MJB16" s="314"/>
      <c r="MJC16" s="314"/>
      <c r="MJD16" s="314"/>
      <c r="MJE16" s="314"/>
      <c r="MJF16" s="314"/>
      <c r="MJG16" s="314"/>
      <c r="MJH16" s="314"/>
      <c r="MJI16" s="314"/>
      <c r="MJJ16" s="314"/>
      <c r="MJK16" s="314"/>
      <c r="MJL16" s="314"/>
      <c r="MJM16" s="314"/>
      <c r="MJN16" s="314"/>
      <c r="MJO16" s="314"/>
      <c r="MJP16" s="314"/>
      <c r="MJQ16" s="314"/>
      <c r="MJR16" s="314"/>
      <c r="MJS16" s="314"/>
      <c r="MJT16" s="314"/>
      <c r="MJU16" s="314"/>
      <c r="MJV16" s="314"/>
      <c r="MJW16" s="314"/>
      <c r="MJX16" s="314"/>
      <c r="MJY16" s="314"/>
      <c r="MJZ16" s="314"/>
      <c r="MKA16" s="314"/>
      <c r="MKB16" s="314"/>
      <c r="MKC16" s="314"/>
      <c r="MKD16" s="314"/>
      <c r="MKE16" s="314"/>
      <c r="MKF16" s="314"/>
      <c r="MKG16" s="314"/>
      <c r="MKH16" s="314"/>
      <c r="MKI16" s="314"/>
      <c r="MKJ16" s="314"/>
      <c r="MKK16" s="314"/>
      <c r="MKL16" s="314"/>
      <c r="MKM16" s="314"/>
      <c r="MKN16" s="314"/>
      <c r="MKO16" s="314"/>
      <c r="MKP16" s="314"/>
      <c r="MKQ16" s="314"/>
      <c r="MKR16" s="314"/>
      <c r="MKS16" s="314"/>
      <c r="MKT16" s="314"/>
      <c r="MKU16" s="314"/>
      <c r="MKV16" s="314"/>
      <c r="MKW16" s="314"/>
      <c r="MKX16" s="314"/>
      <c r="MKY16" s="314"/>
      <c r="MKZ16" s="314"/>
      <c r="MLA16" s="314"/>
      <c r="MLB16" s="314"/>
      <c r="MLC16" s="314"/>
      <c r="MLD16" s="314"/>
      <c r="MLE16" s="314"/>
      <c r="MLF16" s="314"/>
      <c r="MLG16" s="314"/>
      <c r="MLH16" s="314"/>
      <c r="MLI16" s="314"/>
      <c r="MLJ16" s="314"/>
      <c r="MLK16" s="314"/>
      <c r="MLL16" s="314"/>
      <c r="MLM16" s="314"/>
      <c r="MLN16" s="314"/>
      <c r="MLO16" s="314"/>
      <c r="MLP16" s="314"/>
      <c r="MLQ16" s="314"/>
      <c r="MLR16" s="314"/>
      <c r="MLS16" s="314"/>
      <c r="MLT16" s="314"/>
      <c r="MLU16" s="314"/>
      <c r="MLV16" s="314"/>
      <c r="MLW16" s="314"/>
      <c r="MLX16" s="314"/>
      <c r="MLY16" s="314"/>
      <c r="MLZ16" s="314"/>
      <c r="MMA16" s="314"/>
      <c r="MMB16" s="314"/>
      <c r="MMC16" s="314"/>
      <c r="MMD16" s="314"/>
      <c r="MME16" s="314"/>
      <c r="MMF16" s="314"/>
      <c r="MMG16" s="314"/>
      <c r="MMH16" s="314"/>
      <c r="MMI16" s="314"/>
      <c r="MMJ16" s="314"/>
      <c r="MMK16" s="314"/>
      <c r="MML16" s="314"/>
      <c r="MMM16" s="314"/>
      <c r="MMN16" s="314"/>
      <c r="MMO16" s="314"/>
      <c r="MMP16" s="314"/>
      <c r="MMQ16" s="314"/>
      <c r="MMR16" s="314"/>
      <c r="MMS16" s="314"/>
      <c r="MMT16" s="314"/>
      <c r="MMU16" s="314"/>
      <c r="MMV16" s="314"/>
      <c r="MMW16" s="314"/>
      <c r="MMX16" s="314"/>
      <c r="MMY16" s="314"/>
      <c r="MMZ16" s="314"/>
      <c r="MNA16" s="314"/>
      <c r="MNB16" s="314"/>
      <c r="MNC16" s="314"/>
      <c r="MND16" s="314"/>
      <c r="MNE16" s="314"/>
      <c r="MNF16" s="314"/>
      <c r="MNG16" s="314"/>
      <c r="MNH16" s="314"/>
      <c r="MNI16" s="314"/>
      <c r="MNJ16" s="314"/>
      <c r="MNK16" s="314"/>
      <c r="MNL16" s="314"/>
      <c r="MNM16" s="314"/>
      <c r="MNN16" s="314"/>
      <c r="MNO16" s="314"/>
      <c r="MNP16" s="314"/>
      <c r="MNQ16" s="314"/>
      <c r="MNR16" s="314"/>
      <c r="MNS16" s="314"/>
      <c r="MNT16" s="314"/>
      <c r="MNU16" s="314"/>
      <c r="MNV16" s="314"/>
      <c r="MNW16" s="314"/>
      <c r="MNX16" s="314"/>
      <c r="MNY16" s="314"/>
      <c r="MNZ16" s="314"/>
      <c r="MOA16" s="314"/>
      <c r="MOB16" s="314"/>
      <c r="MOC16" s="314"/>
      <c r="MOD16" s="314"/>
      <c r="MOE16" s="314"/>
      <c r="MOF16" s="314"/>
      <c r="MOG16" s="314"/>
      <c r="MOH16" s="314"/>
      <c r="MOI16" s="314"/>
      <c r="MOJ16" s="314"/>
      <c r="MOK16" s="314"/>
      <c r="MOL16" s="314"/>
      <c r="MOM16" s="314"/>
      <c r="MON16" s="314"/>
      <c r="MOO16" s="314"/>
      <c r="MOP16" s="314"/>
      <c r="MOQ16" s="314"/>
      <c r="MOR16" s="314"/>
      <c r="MOS16" s="314"/>
      <c r="MOT16" s="314"/>
      <c r="MOU16" s="314"/>
      <c r="MOV16" s="314"/>
      <c r="MOW16" s="314"/>
      <c r="MOX16" s="314"/>
      <c r="MOY16" s="314"/>
      <c r="MOZ16" s="314"/>
      <c r="MPA16" s="314"/>
      <c r="MPB16" s="314"/>
      <c r="MPC16" s="314"/>
      <c r="MPD16" s="314"/>
      <c r="MPE16" s="314"/>
      <c r="MPF16" s="314"/>
      <c r="MPG16" s="314"/>
      <c r="MPH16" s="314"/>
      <c r="MPI16" s="314"/>
      <c r="MPJ16" s="314"/>
      <c r="MPK16" s="314"/>
      <c r="MPL16" s="314"/>
      <c r="MPM16" s="314"/>
      <c r="MPN16" s="314"/>
      <c r="MPO16" s="314"/>
      <c r="MPP16" s="314"/>
      <c r="MPQ16" s="314"/>
      <c r="MPR16" s="314"/>
      <c r="MPS16" s="314"/>
      <c r="MPT16" s="314"/>
      <c r="MPU16" s="314"/>
      <c r="MPV16" s="314"/>
      <c r="MPW16" s="314"/>
      <c r="MPX16" s="314"/>
      <c r="MPY16" s="314"/>
      <c r="MPZ16" s="314"/>
      <c r="MQA16" s="314"/>
      <c r="MQB16" s="314"/>
      <c r="MQC16" s="314"/>
      <c r="MQD16" s="314"/>
      <c r="MQE16" s="314"/>
      <c r="MQF16" s="314"/>
      <c r="MQG16" s="314"/>
      <c r="MQH16" s="314"/>
      <c r="MQI16" s="314"/>
      <c r="MQJ16" s="314"/>
      <c r="MQK16" s="314"/>
      <c r="MQL16" s="314"/>
      <c r="MQM16" s="314"/>
      <c r="MQN16" s="314"/>
      <c r="MQO16" s="314"/>
      <c r="MQP16" s="314"/>
      <c r="MQQ16" s="314"/>
      <c r="MQR16" s="314"/>
      <c r="MQS16" s="314"/>
      <c r="MQT16" s="314"/>
      <c r="MQU16" s="314"/>
      <c r="MQV16" s="314"/>
      <c r="MQW16" s="314"/>
      <c r="MQX16" s="314"/>
      <c r="MQY16" s="314"/>
      <c r="MQZ16" s="314"/>
      <c r="MRA16" s="314"/>
      <c r="MRB16" s="314"/>
      <c r="MRC16" s="314"/>
      <c r="MRD16" s="314"/>
      <c r="MRE16" s="314"/>
      <c r="MRF16" s="314"/>
      <c r="MRG16" s="314"/>
      <c r="MRH16" s="314"/>
      <c r="MRI16" s="314"/>
      <c r="MRJ16" s="314"/>
      <c r="MRK16" s="314"/>
      <c r="MRL16" s="314"/>
      <c r="MRM16" s="314"/>
      <c r="MRN16" s="314"/>
      <c r="MRO16" s="314"/>
      <c r="MRP16" s="314"/>
      <c r="MRQ16" s="314"/>
      <c r="MRR16" s="314"/>
      <c r="MRS16" s="314"/>
      <c r="MRT16" s="314"/>
      <c r="MRU16" s="314"/>
      <c r="MRV16" s="314"/>
      <c r="MRW16" s="314"/>
      <c r="MRX16" s="314"/>
      <c r="MRY16" s="314"/>
      <c r="MRZ16" s="314"/>
      <c r="MSA16" s="314"/>
      <c r="MSB16" s="314"/>
      <c r="MSC16" s="314"/>
      <c r="MSD16" s="314"/>
      <c r="MSE16" s="314"/>
      <c r="MSF16" s="314"/>
      <c r="MSG16" s="314"/>
      <c r="MSH16" s="314"/>
      <c r="MSI16" s="314"/>
      <c r="MSJ16" s="314"/>
      <c r="MSK16" s="314"/>
      <c r="MSL16" s="314"/>
      <c r="MSM16" s="314"/>
      <c r="MSN16" s="314"/>
      <c r="MSO16" s="314"/>
      <c r="MSP16" s="314"/>
      <c r="MSQ16" s="314"/>
      <c r="MSR16" s="314"/>
      <c r="MSS16" s="314"/>
      <c r="MST16" s="314"/>
      <c r="MSU16" s="314"/>
      <c r="MSV16" s="314"/>
      <c r="MSW16" s="314"/>
      <c r="MSX16" s="314"/>
      <c r="MSY16" s="314"/>
      <c r="MSZ16" s="314"/>
      <c r="MTA16" s="314"/>
      <c r="MTB16" s="314"/>
      <c r="MTC16" s="314"/>
      <c r="MTD16" s="314"/>
      <c r="MTE16" s="314"/>
      <c r="MTF16" s="314"/>
      <c r="MTG16" s="314"/>
      <c r="MTH16" s="314"/>
      <c r="MTI16" s="314"/>
      <c r="MTJ16" s="314"/>
      <c r="MTK16" s="314"/>
      <c r="MTL16" s="314"/>
      <c r="MTM16" s="314"/>
      <c r="MTN16" s="314"/>
      <c r="MTO16" s="314"/>
      <c r="MTP16" s="314"/>
      <c r="MTQ16" s="314"/>
      <c r="MTR16" s="314"/>
      <c r="MTS16" s="314"/>
      <c r="MTT16" s="314"/>
      <c r="MTU16" s="314"/>
      <c r="MTV16" s="314"/>
      <c r="MTW16" s="314"/>
      <c r="MTX16" s="314"/>
      <c r="MTY16" s="314"/>
      <c r="MTZ16" s="314"/>
      <c r="MUA16" s="314"/>
      <c r="MUB16" s="314"/>
      <c r="MUC16" s="314"/>
      <c r="MUD16" s="314"/>
      <c r="MUE16" s="314"/>
      <c r="MUF16" s="314"/>
      <c r="MUG16" s="314"/>
      <c r="MUH16" s="314"/>
      <c r="MUI16" s="314"/>
      <c r="MUJ16" s="314"/>
      <c r="MUK16" s="314"/>
      <c r="MUL16" s="314"/>
      <c r="MUM16" s="314"/>
      <c r="MUN16" s="314"/>
      <c r="MUO16" s="314"/>
      <c r="MUP16" s="314"/>
      <c r="MUQ16" s="314"/>
      <c r="MUR16" s="314"/>
      <c r="MUS16" s="314"/>
      <c r="MUT16" s="314"/>
      <c r="MUU16" s="314"/>
      <c r="MUV16" s="314"/>
      <c r="MUW16" s="314"/>
      <c r="MUX16" s="314"/>
      <c r="MUY16" s="314"/>
      <c r="MUZ16" s="314"/>
      <c r="MVA16" s="314"/>
      <c r="MVB16" s="314"/>
      <c r="MVC16" s="314"/>
      <c r="MVD16" s="314"/>
      <c r="MVE16" s="314"/>
      <c r="MVF16" s="314"/>
      <c r="MVG16" s="314"/>
      <c r="MVH16" s="314"/>
      <c r="MVI16" s="314"/>
      <c r="MVJ16" s="314"/>
      <c r="MVK16" s="314"/>
      <c r="MVL16" s="314"/>
      <c r="MVM16" s="314"/>
      <c r="MVN16" s="314"/>
      <c r="MVO16" s="314"/>
      <c r="MVP16" s="314"/>
      <c r="MVQ16" s="314"/>
      <c r="MVR16" s="314"/>
      <c r="MVS16" s="314"/>
      <c r="MVT16" s="314"/>
      <c r="MVU16" s="314"/>
      <c r="MVV16" s="314"/>
      <c r="MVW16" s="314"/>
      <c r="MVX16" s="314"/>
      <c r="MVY16" s="314"/>
      <c r="MVZ16" s="314"/>
      <c r="MWA16" s="314"/>
      <c r="MWB16" s="314"/>
      <c r="MWC16" s="314"/>
      <c r="MWD16" s="314"/>
      <c r="MWE16" s="314"/>
      <c r="MWF16" s="314"/>
      <c r="MWG16" s="314"/>
      <c r="MWH16" s="314"/>
      <c r="MWI16" s="314"/>
      <c r="MWJ16" s="314"/>
      <c r="MWK16" s="314"/>
      <c r="MWL16" s="314"/>
      <c r="MWM16" s="314"/>
      <c r="MWN16" s="314"/>
      <c r="MWO16" s="314"/>
      <c r="MWP16" s="314"/>
      <c r="MWQ16" s="314"/>
      <c r="MWR16" s="314"/>
      <c r="MWS16" s="314"/>
      <c r="MWT16" s="314"/>
      <c r="MWU16" s="314"/>
      <c r="MWV16" s="314"/>
      <c r="MWW16" s="314"/>
      <c r="MWX16" s="314"/>
      <c r="MWY16" s="314"/>
      <c r="MWZ16" s="314"/>
      <c r="MXA16" s="314"/>
      <c r="MXB16" s="314"/>
      <c r="MXC16" s="314"/>
      <c r="MXD16" s="314"/>
      <c r="MXE16" s="314"/>
      <c r="MXF16" s="314"/>
      <c r="MXG16" s="314"/>
      <c r="MXH16" s="314"/>
      <c r="MXI16" s="314"/>
      <c r="MXJ16" s="314"/>
      <c r="MXK16" s="314"/>
      <c r="MXL16" s="314"/>
      <c r="MXM16" s="314"/>
      <c r="MXN16" s="314"/>
      <c r="MXO16" s="314"/>
      <c r="MXP16" s="314"/>
      <c r="MXQ16" s="314"/>
      <c r="MXR16" s="314"/>
      <c r="MXS16" s="314"/>
      <c r="MXT16" s="314"/>
      <c r="MXU16" s="314"/>
      <c r="MXV16" s="314"/>
      <c r="MXW16" s="314"/>
      <c r="MXX16" s="314"/>
      <c r="MXY16" s="314"/>
      <c r="MXZ16" s="314"/>
      <c r="MYA16" s="314"/>
      <c r="MYB16" s="314"/>
      <c r="MYC16" s="314"/>
      <c r="MYD16" s="314"/>
      <c r="MYE16" s="314"/>
      <c r="MYF16" s="314"/>
      <c r="MYG16" s="314"/>
      <c r="MYH16" s="314"/>
      <c r="MYI16" s="314"/>
      <c r="MYJ16" s="314"/>
      <c r="MYK16" s="314"/>
      <c r="MYL16" s="314"/>
      <c r="MYM16" s="314"/>
      <c r="MYN16" s="314"/>
      <c r="MYO16" s="314"/>
      <c r="MYP16" s="314"/>
      <c r="MYQ16" s="314"/>
      <c r="MYR16" s="314"/>
      <c r="MYS16" s="314"/>
      <c r="MYT16" s="314"/>
      <c r="MYU16" s="314"/>
      <c r="MYV16" s="314"/>
      <c r="MYW16" s="314"/>
      <c r="MYX16" s="314"/>
      <c r="MYY16" s="314"/>
      <c r="MYZ16" s="314"/>
      <c r="MZA16" s="314"/>
      <c r="MZB16" s="314"/>
      <c r="MZC16" s="314"/>
      <c r="MZD16" s="314"/>
      <c r="MZE16" s="314"/>
      <c r="MZF16" s="314"/>
      <c r="MZG16" s="314"/>
      <c r="MZH16" s="314"/>
      <c r="MZI16" s="314"/>
      <c r="MZJ16" s="314"/>
      <c r="MZK16" s="314"/>
      <c r="MZL16" s="314"/>
      <c r="MZM16" s="314"/>
      <c r="MZN16" s="314"/>
      <c r="MZO16" s="314"/>
      <c r="MZP16" s="314"/>
      <c r="MZQ16" s="314"/>
      <c r="MZR16" s="314"/>
      <c r="MZS16" s="314"/>
      <c r="MZT16" s="314"/>
      <c r="MZU16" s="314"/>
      <c r="MZV16" s="314"/>
      <c r="MZW16" s="314"/>
      <c r="MZX16" s="314"/>
      <c r="MZY16" s="314"/>
      <c r="MZZ16" s="314"/>
      <c r="NAA16" s="314"/>
      <c r="NAB16" s="314"/>
      <c r="NAC16" s="314"/>
      <c r="NAD16" s="314"/>
      <c r="NAE16" s="314"/>
      <c r="NAF16" s="314"/>
      <c r="NAG16" s="314"/>
      <c r="NAH16" s="314"/>
      <c r="NAI16" s="314"/>
      <c r="NAJ16" s="314"/>
      <c r="NAK16" s="314"/>
      <c r="NAL16" s="314"/>
      <c r="NAM16" s="314"/>
      <c r="NAN16" s="314"/>
      <c r="NAO16" s="314"/>
      <c r="NAP16" s="314"/>
      <c r="NAQ16" s="314"/>
      <c r="NAR16" s="314"/>
      <c r="NAS16" s="314"/>
      <c r="NAT16" s="314"/>
      <c r="NAU16" s="314"/>
      <c r="NAV16" s="314"/>
      <c r="NAW16" s="314"/>
      <c r="NAX16" s="314"/>
      <c r="NAY16" s="314"/>
      <c r="NAZ16" s="314"/>
      <c r="NBA16" s="314"/>
      <c r="NBB16" s="314"/>
      <c r="NBC16" s="314"/>
      <c r="NBD16" s="314"/>
      <c r="NBE16" s="314"/>
      <c r="NBF16" s="314"/>
      <c r="NBG16" s="314"/>
      <c r="NBH16" s="314"/>
      <c r="NBI16" s="314"/>
      <c r="NBJ16" s="314"/>
      <c r="NBK16" s="314"/>
      <c r="NBL16" s="314"/>
      <c r="NBM16" s="314"/>
      <c r="NBN16" s="314"/>
      <c r="NBO16" s="314"/>
      <c r="NBP16" s="314"/>
      <c r="NBQ16" s="314"/>
      <c r="NBR16" s="314"/>
      <c r="NBS16" s="314"/>
      <c r="NBT16" s="314"/>
      <c r="NBU16" s="314"/>
      <c r="NBV16" s="314"/>
      <c r="NBW16" s="314"/>
      <c r="NBX16" s="314"/>
      <c r="NBY16" s="314"/>
      <c r="NBZ16" s="314"/>
      <c r="NCA16" s="314"/>
      <c r="NCB16" s="314"/>
      <c r="NCC16" s="314"/>
      <c r="NCD16" s="314"/>
      <c r="NCE16" s="314"/>
      <c r="NCF16" s="314"/>
      <c r="NCG16" s="314"/>
      <c r="NCH16" s="314"/>
      <c r="NCI16" s="314"/>
      <c r="NCJ16" s="314"/>
      <c r="NCK16" s="314"/>
      <c r="NCL16" s="314"/>
      <c r="NCM16" s="314"/>
      <c r="NCN16" s="314"/>
      <c r="NCO16" s="314"/>
      <c r="NCP16" s="314"/>
      <c r="NCQ16" s="314"/>
      <c r="NCR16" s="314"/>
      <c r="NCS16" s="314"/>
      <c r="NCT16" s="314"/>
      <c r="NCU16" s="314"/>
      <c r="NCV16" s="314"/>
      <c r="NCW16" s="314"/>
      <c r="NCX16" s="314"/>
      <c r="NCY16" s="314"/>
      <c r="NCZ16" s="314"/>
      <c r="NDA16" s="314"/>
      <c r="NDB16" s="314"/>
      <c r="NDC16" s="314"/>
      <c r="NDD16" s="314"/>
      <c r="NDE16" s="314"/>
      <c r="NDF16" s="314"/>
      <c r="NDG16" s="314"/>
      <c r="NDH16" s="314"/>
      <c r="NDI16" s="314"/>
      <c r="NDJ16" s="314"/>
      <c r="NDK16" s="314"/>
      <c r="NDL16" s="314"/>
      <c r="NDM16" s="314"/>
      <c r="NDN16" s="314"/>
      <c r="NDO16" s="314"/>
      <c r="NDP16" s="314"/>
      <c r="NDQ16" s="314"/>
      <c r="NDR16" s="314"/>
      <c r="NDS16" s="314"/>
      <c r="NDT16" s="314"/>
      <c r="NDU16" s="314"/>
      <c r="NDV16" s="314"/>
      <c r="NDW16" s="314"/>
      <c r="NDX16" s="314"/>
      <c r="NDY16" s="314"/>
      <c r="NDZ16" s="314"/>
      <c r="NEA16" s="314"/>
      <c r="NEB16" s="314"/>
      <c r="NEC16" s="314"/>
      <c r="NED16" s="314"/>
      <c r="NEE16" s="314"/>
      <c r="NEF16" s="314"/>
      <c r="NEG16" s="314"/>
      <c r="NEH16" s="314"/>
      <c r="NEI16" s="314"/>
      <c r="NEJ16" s="314"/>
      <c r="NEK16" s="314"/>
      <c r="NEL16" s="314"/>
      <c r="NEM16" s="314"/>
      <c r="NEN16" s="314"/>
      <c r="NEO16" s="314"/>
      <c r="NEP16" s="314"/>
      <c r="NEQ16" s="314"/>
      <c r="NER16" s="314"/>
      <c r="NES16" s="314"/>
      <c r="NET16" s="314"/>
      <c r="NEU16" s="314"/>
      <c r="NEV16" s="314"/>
      <c r="NEW16" s="314"/>
      <c r="NEX16" s="314"/>
      <c r="NEY16" s="314"/>
      <c r="NEZ16" s="314"/>
      <c r="NFA16" s="314"/>
      <c r="NFB16" s="314"/>
      <c r="NFC16" s="314"/>
      <c r="NFD16" s="314"/>
      <c r="NFE16" s="314"/>
      <c r="NFF16" s="314"/>
      <c r="NFG16" s="314"/>
      <c r="NFH16" s="314"/>
      <c r="NFI16" s="314"/>
      <c r="NFJ16" s="314"/>
      <c r="NFK16" s="314"/>
      <c r="NFL16" s="314"/>
      <c r="NFM16" s="314"/>
      <c r="NFN16" s="314"/>
      <c r="NFO16" s="314"/>
      <c r="NFP16" s="314"/>
      <c r="NFQ16" s="314"/>
      <c r="NFR16" s="314"/>
      <c r="NFS16" s="314"/>
      <c r="NFT16" s="314"/>
      <c r="NFU16" s="314"/>
      <c r="NFV16" s="314"/>
      <c r="NFW16" s="314"/>
      <c r="NFX16" s="314"/>
      <c r="NFY16" s="314"/>
      <c r="NFZ16" s="314"/>
      <c r="NGA16" s="314"/>
      <c r="NGB16" s="314"/>
      <c r="NGC16" s="314"/>
      <c r="NGD16" s="314"/>
      <c r="NGE16" s="314"/>
      <c r="NGF16" s="314"/>
      <c r="NGG16" s="314"/>
      <c r="NGH16" s="314"/>
      <c r="NGI16" s="314"/>
      <c r="NGJ16" s="314"/>
      <c r="NGK16" s="314"/>
      <c r="NGL16" s="314"/>
      <c r="NGM16" s="314"/>
      <c r="NGN16" s="314"/>
      <c r="NGO16" s="314"/>
      <c r="NGP16" s="314"/>
      <c r="NGQ16" s="314"/>
      <c r="NGR16" s="314"/>
      <c r="NGS16" s="314"/>
      <c r="NGT16" s="314"/>
      <c r="NGU16" s="314"/>
      <c r="NGV16" s="314"/>
      <c r="NGW16" s="314"/>
      <c r="NGX16" s="314"/>
      <c r="NGY16" s="314"/>
      <c r="NGZ16" s="314"/>
      <c r="NHA16" s="314"/>
      <c r="NHB16" s="314"/>
      <c r="NHC16" s="314"/>
      <c r="NHD16" s="314"/>
      <c r="NHE16" s="314"/>
      <c r="NHF16" s="314"/>
      <c r="NHG16" s="314"/>
      <c r="NHH16" s="314"/>
      <c r="NHI16" s="314"/>
      <c r="NHJ16" s="314"/>
      <c r="NHK16" s="314"/>
      <c r="NHL16" s="314"/>
      <c r="NHM16" s="314"/>
      <c r="NHN16" s="314"/>
      <c r="NHO16" s="314"/>
      <c r="NHP16" s="314"/>
      <c r="NHQ16" s="314"/>
      <c r="NHR16" s="314"/>
      <c r="NHS16" s="314"/>
      <c r="NHT16" s="314"/>
      <c r="NHU16" s="314"/>
      <c r="NHV16" s="314"/>
      <c r="NHW16" s="314"/>
      <c r="NHX16" s="314"/>
      <c r="NHY16" s="314"/>
      <c r="NHZ16" s="314"/>
      <c r="NIA16" s="314"/>
      <c r="NIB16" s="314"/>
      <c r="NIC16" s="314"/>
      <c r="NID16" s="314"/>
      <c r="NIE16" s="314"/>
      <c r="NIF16" s="314"/>
      <c r="NIG16" s="314"/>
      <c r="NIH16" s="314"/>
      <c r="NII16" s="314"/>
      <c r="NIJ16" s="314"/>
      <c r="NIK16" s="314"/>
      <c r="NIL16" s="314"/>
      <c r="NIM16" s="314"/>
      <c r="NIN16" s="314"/>
      <c r="NIO16" s="314"/>
      <c r="NIP16" s="314"/>
      <c r="NIQ16" s="314"/>
      <c r="NIR16" s="314"/>
      <c r="NIS16" s="314"/>
      <c r="NIT16" s="314"/>
      <c r="NIU16" s="314"/>
      <c r="NIV16" s="314"/>
      <c r="NIW16" s="314"/>
      <c r="NIX16" s="314"/>
      <c r="NIY16" s="314"/>
      <c r="NIZ16" s="314"/>
      <c r="NJA16" s="314"/>
      <c r="NJB16" s="314"/>
      <c r="NJC16" s="314"/>
      <c r="NJD16" s="314"/>
      <c r="NJE16" s="314"/>
      <c r="NJF16" s="314"/>
      <c r="NJG16" s="314"/>
      <c r="NJH16" s="314"/>
      <c r="NJI16" s="314"/>
      <c r="NJJ16" s="314"/>
      <c r="NJK16" s="314"/>
      <c r="NJL16" s="314"/>
      <c r="NJM16" s="314"/>
      <c r="NJN16" s="314"/>
      <c r="NJO16" s="314"/>
      <c r="NJP16" s="314"/>
      <c r="NJQ16" s="314"/>
      <c r="NJR16" s="314"/>
      <c r="NJS16" s="314"/>
      <c r="NJT16" s="314"/>
      <c r="NJU16" s="314"/>
      <c r="NJV16" s="314"/>
      <c r="NJW16" s="314"/>
      <c r="NJX16" s="314"/>
      <c r="NJY16" s="314"/>
      <c r="NJZ16" s="314"/>
      <c r="NKA16" s="314"/>
      <c r="NKB16" s="314"/>
      <c r="NKC16" s="314"/>
      <c r="NKD16" s="314"/>
      <c r="NKE16" s="314"/>
      <c r="NKF16" s="314"/>
      <c r="NKG16" s="314"/>
      <c r="NKH16" s="314"/>
      <c r="NKI16" s="314"/>
      <c r="NKJ16" s="314"/>
      <c r="NKK16" s="314"/>
      <c r="NKL16" s="314"/>
      <c r="NKM16" s="314"/>
      <c r="NKN16" s="314"/>
      <c r="NKO16" s="314"/>
      <c r="NKP16" s="314"/>
      <c r="NKQ16" s="314"/>
      <c r="NKR16" s="314"/>
      <c r="NKS16" s="314"/>
      <c r="NKT16" s="314"/>
      <c r="NKU16" s="314"/>
      <c r="NKV16" s="314"/>
      <c r="NKW16" s="314"/>
      <c r="NKX16" s="314"/>
      <c r="NKY16" s="314"/>
      <c r="NKZ16" s="314"/>
      <c r="NLA16" s="314"/>
      <c r="NLB16" s="314"/>
      <c r="NLC16" s="314"/>
      <c r="NLD16" s="314"/>
      <c r="NLE16" s="314"/>
      <c r="NLF16" s="314"/>
      <c r="NLG16" s="314"/>
      <c r="NLH16" s="314"/>
      <c r="NLI16" s="314"/>
      <c r="NLJ16" s="314"/>
      <c r="NLK16" s="314"/>
      <c r="NLL16" s="314"/>
      <c r="NLM16" s="314"/>
      <c r="NLN16" s="314"/>
      <c r="NLO16" s="314"/>
      <c r="NLP16" s="314"/>
      <c r="NLQ16" s="314"/>
      <c r="NLR16" s="314"/>
      <c r="NLS16" s="314"/>
      <c r="NLT16" s="314"/>
      <c r="NLU16" s="314"/>
      <c r="NLV16" s="314"/>
      <c r="NLW16" s="314"/>
      <c r="NLX16" s="314"/>
      <c r="NLY16" s="314"/>
      <c r="NLZ16" s="314"/>
      <c r="NMA16" s="314"/>
      <c r="NMB16" s="314"/>
      <c r="NMC16" s="314"/>
      <c r="NMD16" s="314"/>
      <c r="NME16" s="314"/>
      <c r="NMF16" s="314"/>
      <c r="NMG16" s="314"/>
      <c r="NMH16" s="314"/>
      <c r="NMI16" s="314"/>
      <c r="NMJ16" s="314"/>
      <c r="NMK16" s="314"/>
      <c r="NML16" s="314"/>
      <c r="NMM16" s="314"/>
      <c r="NMN16" s="314"/>
      <c r="NMO16" s="314"/>
      <c r="NMP16" s="314"/>
      <c r="NMQ16" s="314"/>
      <c r="NMR16" s="314"/>
      <c r="NMS16" s="314"/>
      <c r="NMT16" s="314"/>
      <c r="NMU16" s="314"/>
      <c r="NMV16" s="314"/>
      <c r="NMW16" s="314"/>
      <c r="NMX16" s="314"/>
      <c r="NMY16" s="314"/>
      <c r="NMZ16" s="314"/>
      <c r="NNA16" s="314"/>
      <c r="NNB16" s="314"/>
      <c r="NNC16" s="314"/>
      <c r="NND16" s="314"/>
      <c r="NNE16" s="314"/>
      <c r="NNF16" s="314"/>
      <c r="NNG16" s="314"/>
      <c r="NNH16" s="314"/>
      <c r="NNI16" s="314"/>
      <c r="NNJ16" s="314"/>
      <c r="NNK16" s="314"/>
      <c r="NNL16" s="314"/>
      <c r="NNM16" s="314"/>
      <c r="NNN16" s="314"/>
      <c r="NNO16" s="314"/>
      <c r="NNP16" s="314"/>
      <c r="NNQ16" s="314"/>
      <c r="NNR16" s="314"/>
      <c r="NNS16" s="314"/>
      <c r="NNT16" s="314"/>
      <c r="NNU16" s="314"/>
      <c r="NNV16" s="314"/>
      <c r="NNW16" s="314"/>
      <c r="NNX16" s="314"/>
      <c r="NNY16" s="314"/>
      <c r="NNZ16" s="314"/>
      <c r="NOA16" s="314"/>
      <c r="NOB16" s="314"/>
      <c r="NOC16" s="314"/>
      <c r="NOD16" s="314"/>
      <c r="NOE16" s="314"/>
      <c r="NOF16" s="314"/>
      <c r="NOG16" s="314"/>
      <c r="NOH16" s="314"/>
      <c r="NOI16" s="314"/>
      <c r="NOJ16" s="314"/>
      <c r="NOK16" s="314"/>
      <c r="NOL16" s="314"/>
      <c r="NOM16" s="314"/>
      <c r="NON16" s="314"/>
      <c r="NOO16" s="314"/>
      <c r="NOP16" s="314"/>
      <c r="NOQ16" s="314"/>
      <c r="NOR16" s="314"/>
      <c r="NOS16" s="314"/>
      <c r="NOT16" s="314"/>
      <c r="NOU16" s="314"/>
      <c r="NOV16" s="314"/>
      <c r="NOW16" s="314"/>
      <c r="NOX16" s="314"/>
      <c r="NOY16" s="314"/>
      <c r="NOZ16" s="314"/>
      <c r="NPA16" s="314"/>
      <c r="NPB16" s="314"/>
      <c r="NPC16" s="314"/>
      <c r="NPD16" s="314"/>
      <c r="NPE16" s="314"/>
      <c r="NPF16" s="314"/>
      <c r="NPG16" s="314"/>
      <c r="NPH16" s="314"/>
      <c r="NPI16" s="314"/>
      <c r="NPJ16" s="314"/>
      <c r="NPK16" s="314"/>
      <c r="NPL16" s="314"/>
      <c r="NPM16" s="314"/>
      <c r="NPN16" s="314"/>
      <c r="NPO16" s="314"/>
      <c r="NPP16" s="314"/>
      <c r="NPQ16" s="314"/>
      <c r="NPR16" s="314"/>
      <c r="NPS16" s="314"/>
      <c r="NPT16" s="314"/>
      <c r="NPU16" s="314"/>
      <c r="NPV16" s="314"/>
      <c r="NPW16" s="314"/>
      <c r="NPX16" s="314"/>
      <c r="NPY16" s="314"/>
      <c r="NPZ16" s="314"/>
      <c r="NQA16" s="314"/>
      <c r="NQB16" s="314"/>
      <c r="NQC16" s="314"/>
      <c r="NQD16" s="314"/>
      <c r="NQE16" s="314"/>
      <c r="NQF16" s="314"/>
      <c r="NQG16" s="314"/>
      <c r="NQH16" s="314"/>
      <c r="NQI16" s="314"/>
      <c r="NQJ16" s="314"/>
      <c r="NQK16" s="314"/>
      <c r="NQL16" s="314"/>
      <c r="NQM16" s="314"/>
      <c r="NQN16" s="314"/>
      <c r="NQO16" s="314"/>
      <c r="NQP16" s="314"/>
      <c r="NQQ16" s="314"/>
      <c r="NQR16" s="314"/>
      <c r="NQS16" s="314"/>
      <c r="NQT16" s="314"/>
      <c r="NQU16" s="314"/>
      <c r="NQV16" s="314"/>
      <c r="NQW16" s="314"/>
      <c r="NQX16" s="314"/>
      <c r="NQY16" s="314"/>
      <c r="NQZ16" s="314"/>
      <c r="NRA16" s="314"/>
      <c r="NRB16" s="314"/>
      <c r="NRC16" s="314"/>
      <c r="NRD16" s="314"/>
      <c r="NRE16" s="314"/>
      <c r="NRF16" s="314"/>
      <c r="NRG16" s="314"/>
      <c r="NRH16" s="314"/>
      <c r="NRI16" s="314"/>
      <c r="NRJ16" s="314"/>
      <c r="NRK16" s="314"/>
      <c r="NRL16" s="314"/>
      <c r="NRM16" s="314"/>
      <c r="NRN16" s="314"/>
      <c r="NRO16" s="314"/>
      <c r="NRP16" s="314"/>
      <c r="NRQ16" s="314"/>
      <c r="NRR16" s="314"/>
      <c r="NRS16" s="314"/>
      <c r="NRT16" s="314"/>
      <c r="NRU16" s="314"/>
      <c r="NRV16" s="314"/>
      <c r="NRW16" s="314"/>
      <c r="NRX16" s="314"/>
      <c r="NRY16" s="314"/>
      <c r="NRZ16" s="314"/>
      <c r="NSA16" s="314"/>
      <c r="NSB16" s="314"/>
      <c r="NSC16" s="314"/>
      <c r="NSD16" s="314"/>
      <c r="NSE16" s="314"/>
      <c r="NSF16" s="314"/>
      <c r="NSG16" s="314"/>
      <c r="NSH16" s="314"/>
      <c r="NSI16" s="314"/>
      <c r="NSJ16" s="314"/>
      <c r="NSK16" s="314"/>
      <c r="NSL16" s="314"/>
      <c r="NSM16" s="314"/>
      <c r="NSN16" s="314"/>
      <c r="NSO16" s="314"/>
      <c r="NSP16" s="314"/>
      <c r="NSQ16" s="314"/>
      <c r="NSR16" s="314"/>
      <c r="NSS16" s="314"/>
      <c r="NST16" s="314"/>
      <c r="NSU16" s="314"/>
      <c r="NSV16" s="314"/>
      <c r="NSW16" s="314"/>
      <c r="NSX16" s="314"/>
      <c r="NSY16" s="314"/>
      <c r="NSZ16" s="314"/>
      <c r="NTA16" s="314"/>
      <c r="NTB16" s="314"/>
      <c r="NTC16" s="314"/>
      <c r="NTD16" s="314"/>
      <c r="NTE16" s="314"/>
      <c r="NTF16" s="314"/>
      <c r="NTG16" s="314"/>
      <c r="NTH16" s="314"/>
      <c r="NTI16" s="314"/>
      <c r="NTJ16" s="314"/>
      <c r="NTK16" s="314"/>
      <c r="NTL16" s="314"/>
      <c r="NTM16" s="314"/>
      <c r="NTN16" s="314"/>
      <c r="NTO16" s="314"/>
      <c r="NTP16" s="314"/>
      <c r="NTQ16" s="314"/>
      <c r="NTR16" s="314"/>
      <c r="NTS16" s="314"/>
      <c r="NTT16" s="314"/>
      <c r="NTU16" s="314"/>
      <c r="NTV16" s="314"/>
      <c r="NTW16" s="314"/>
      <c r="NTX16" s="314"/>
      <c r="NTY16" s="314"/>
      <c r="NTZ16" s="314"/>
      <c r="NUA16" s="314"/>
      <c r="NUB16" s="314"/>
      <c r="NUC16" s="314"/>
      <c r="NUD16" s="314"/>
      <c r="NUE16" s="314"/>
      <c r="NUF16" s="314"/>
      <c r="NUG16" s="314"/>
      <c r="NUH16" s="314"/>
      <c r="NUI16" s="314"/>
      <c r="NUJ16" s="314"/>
      <c r="NUK16" s="314"/>
      <c r="NUL16" s="314"/>
      <c r="NUM16" s="314"/>
      <c r="NUN16" s="314"/>
      <c r="NUO16" s="314"/>
      <c r="NUP16" s="314"/>
      <c r="NUQ16" s="314"/>
      <c r="NUR16" s="314"/>
      <c r="NUS16" s="314"/>
      <c r="NUT16" s="314"/>
      <c r="NUU16" s="314"/>
      <c r="NUV16" s="314"/>
      <c r="NUW16" s="314"/>
      <c r="NUX16" s="314"/>
      <c r="NUY16" s="314"/>
      <c r="NUZ16" s="314"/>
      <c r="NVA16" s="314"/>
      <c r="NVB16" s="314"/>
      <c r="NVC16" s="314"/>
      <c r="NVD16" s="314"/>
      <c r="NVE16" s="314"/>
      <c r="NVF16" s="314"/>
      <c r="NVG16" s="314"/>
      <c r="NVH16" s="314"/>
      <c r="NVI16" s="314"/>
      <c r="NVJ16" s="314"/>
      <c r="NVK16" s="314"/>
      <c r="NVL16" s="314"/>
      <c r="NVM16" s="314"/>
      <c r="NVN16" s="314"/>
      <c r="NVO16" s="314"/>
      <c r="NVP16" s="314"/>
      <c r="NVQ16" s="314"/>
      <c r="NVR16" s="314"/>
      <c r="NVS16" s="314"/>
      <c r="NVT16" s="314"/>
      <c r="NVU16" s="314"/>
      <c r="NVV16" s="314"/>
      <c r="NVW16" s="314"/>
      <c r="NVX16" s="314"/>
      <c r="NVY16" s="314"/>
      <c r="NVZ16" s="314"/>
      <c r="NWA16" s="314"/>
      <c r="NWB16" s="314"/>
      <c r="NWC16" s="314"/>
      <c r="NWD16" s="314"/>
      <c r="NWE16" s="314"/>
      <c r="NWF16" s="314"/>
      <c r="NWG16" s="314"/>
      <c r="NWH16" s="314"/>
      <c r="NWI16" s="314"/>
      <c r="NWJ16" s="314"/>
      <c r="NWK16" s="314"/>
      <c r="NWL16" s="314"/>
      <c r="NWM16" s="314"/>
      <c r="NWN16" s="314"/>
      <c r="NWO16" s="314"/>
      <c r="NWP16" s="314"/>
      <c r="NWQ16" s="314"/>
      <c r="NWR16" s="314"/>
      <c r="NWS16" s="314"/>
      <c r="NWT16" s="314"/>
      <c r="NWU16" s="314"/>
      <c r="NWV16" s="314"/>
      <c r="NWW16" s="314"/>
      <c r="NWX16" s="314"/>
      <c r="NWY16" s="314"/>
      <c r="NWZ16" s="314"/>
      <c r="NXA16" s="314"/>
      <c r="NXB16" s="314"/>
      <c r="NXC16" s="314"/>
      <c r="NXD16" s="314"/>
      <c r="NXE16" s="314"/>
      <c r="NXF16" s="314"/>
      <c r="NXG16" s="314"/>
      <c r="NXH16" s="314"/>
      <c r="NXI16" s="314"/>
      <c r="NXJ16" s="314"/>
      <c r="NXK16" s="314"/>
      <c r="NXL16" s="314"/>
      <c r="NXM16" s="314"/>
      <c r="NXN16" s="314"/>
      <c r="NXO16" s="314"/>
      <c r="NXP16" s="314"/>
      <c r="NXQ16" s="314"/>
      <c r="NXR16" s="314"/>
      <c r="NXS16" s="314"/>
      <c r="NXT16" s="314"/>
      <c r="NXU16" s="314"/>
      <c r="NXV16" s="314"/>
      <c r="NXW16" s="314"/>
      <c r="NXX16" s="314"/>
      <c r="NXY16" s="314"/>
      <c r="NXZ16" s="314"/>
      <c r="NYA16" s="314"/>
      <c r="NYB16" s="314"/>
      <c r="NYC16" s="314"/>
      <c r="NYD16" s="314"/>
      <c r="NYE16" s="314"/>
      <c r="NYF16" s="314"/>
      <c r="NYG16" s="314"/>
      <c r="NYH16" s="314"/>
      <c r="NYI16" s="314"/>
      <c r="NYJ16" s="314"/>
      <c r="NYK16" s="314"/>
      <c r="NYL16" s="314"/>
      <c r="NYM16" s="314"/>
      <c r="NYN16" s="314"/>
      <c r="NYO16" s="314"/>
      <c r="NYP16" s="314"/>
      <c r="NYQ16" s="314"/>
      <c r="NYR16" s="314"/>
      <c r="NYS16" s="314"/>
      <c r="NYT16" s="314"/>
      <c r="NYU16" s="314"/>
      <c r="NYV16" s="314"/>
      <c r="NYW16" s="314"/>
      <c r="NYX16" s="314"/>
      <c r="NYY16" s="314"/>
      <c r="NYZ16" s="314"/>
      <c r="NZA16" s="314"/>
      <c r="NZB16" s="314"/>
      <c r="NZC16" s="314"/>
      <c r="NZD16" s="314"/>
      <c r="NZE16" s="314"/>
      <c r="NZF16" s="314"/>
      <c r="NZG16" s="314"/>
      <c r="NZH16" s="314"/>
      <c r="NZI16" s="314"/>
      <c r="NZJ16" s="314"/>
      <c r="NZK16" s="314"/>
      <c r="NZL16" s="314"/>
      <c r="NZM16" s="314"/>
      <c r="NZN16" s="314"/>
      <c r="NZO16" s="314"/>
      <c r="NZP16" s="314"/>
      <c r="NZQ16" s="314"/>
      <c r="NZR16" s="314"/>
      <c r="NZS16" s="314"/>
      <c r="NZT16" s="314"/>
      <c r="NZU16" s="314"/>
      <c r="NZV16" s="314"/>
      <c r="NZW16" s="314"/>
      <c r="NZX16" s="314"/>
      <c r="NZY16" s="314"/>
      <c r="NZZ16" s="314"/>
      <c r="OAA16" s="314"/>
      <c r="OAB16" s="314"/>
      <c r="OAC16" s="314"/>
      <c r="OAD16" s="314"/>
      <c r="OAE16" s="314"/>
      <c r="OAF16" s="314"/>
      <c r="OAG16" s="314"/>
      <c r="OAH16" s="314"/>
      <c r="OAI16" s="314"/>
      <c r="OAJ16" s="314"/>
      <c r="OAK16" s="314"/>
      <c r="OAL16" s="314"/>
      <c r="OAM16" s="314"/>
      <c r="OAN16" s="314"/>
      <c r="OAO16" s="314"/>
      <c r="OAP16" s="314"/>
      <c r="OAQ16" s="314"/>
      <c r="OAR16" s="314"/>
      <c r="OAS16" s="314"/>
      <c r="OAT16" s="314"/>
      <c r="OAU16" s="314"/>
      <c r="OAV16" s="314"/>
      <c r="OAW16" s="314"/>
      <c r="OAX16" s="314"/>
      <c r="OAY16" s="314"/>
      <c r="OAZ16" s="314"/>
      <c r="OBA16" s="314"/>
      <c r="OBB16" s="314"/>
      <c r="OBC16" s="314"/>
      <c r="OBD16" s="314"/>
      <c r="OBE16" s="314"/>
      <c r="OBF16" s="314"/>
      <c r="OBG16" s="314"/>
      <c r="OBH16" s="314"/>
      <c r="OBI16" s="314"/>
      <c r="OBJ16" s="314"/>
      <c r="OBK16" s="314"/>
      <c r="OBL16" s="314"/>
      <c r="OBM16" s="314"/>
      <c r="OBN16" s="314"/>
      <c r="OBO16" s="314"/>
      <c r="OBP16" s="314"/>
      <c r="OBQ16" s="314"/>
      <c r="OBR16" s="314"/>
      <c r="OBS16" s="314"/>
      <c r="OBT16" s="314"/>
      <c r="OBU16" s="314"/>
      <c r="OBV16" s="314"/>
      <c r="OBW16" s="314"/>
      <c r="OBX16" s="314"/>
      <c r="OBY16" s="314"/>
      <c r="OBZ16" s="314"/>
      <c r="OCA16" s="314"/>
      <c r="OCB16" s="314"/>
      <c r="OCC16" s="314"/>
      <c r="OCD16" s="314"/>
      <c r="OCE16" s="314"/>
      <c r="OCF16" s="314"/>
      <c r="OCG16" s="314"/>
      <c r="OCH16" s="314"/>
      <c r="OCI16" s="314"/>
      <c r="OCJ16" s="314"/>
      <c r="OCK16" s="314"/>
      <c r="OCL16" s="314"/>
      <c r="OCM16" s="314"/>
      <c r="OCN16" s="314"/>
      <c r="OCO16" s="314"/>
      <c r="OCP16" s="314"/>
      <c r="OCQ16" s="314"/>
      <c r="OCR16" s="314"/>
      <c r="OCS16" s="314"/>
      <c r="OCT16" s="314"/>
      <c r="OCU16" s="314"/>
      <c r="OCV16" s="314"/>
      <c r="OCW16" s="314"/>
      <c r="OCX16" s="314"/>
      <c r="OCY16" s="314"/>
      <c r="OCZ16" s="314"/>
      <c r="ODA16" s="314"/>
      <c r="ODB16" s="314"/>
      <c r="ODC16" s="314"/>
      <c r="ODD16" s="314"/>
      <c r="ODE16" s="314"/>
      <c r="ODF16" s="314"/>
      <c r="ODG16" s="314"/>
      <c r="ODH16" s="314"/>
      <c r="ODI16" s="314"/>
      <c r="ODJ16" s="314"/>
      <c r="ODK16" s="314"/>
      <c r="ODL16" s="314"/>
      <c r="ODM16" s="314"/>
      <c r="ODN16" s="314"/>
      <c r="ODO16" s="314"/>
      <c r="ODP16" s="314"/>
      <c r="ODQ16" s="314"/>
      <c r="ODR16" s="314"/>
      <c r="ODS16" s="314"/>
      <c r="ODT16" s="314"/>
      <c r="ODU16" s="314"/>
      <c r="ODV16" s="314"/>
      <c r="ODW16" s="314"/>
      <c r="ODX16" s="314"/>
      <c r="ODY16" s="314"/>
      <c r="ODZ16" s="314"/>
      <c r="OEA16" s="314"/>
      <c r="OEB16" s="314"/>
      <c r="OEC16" s="314"/>
      <c r="OED16" s="314"/>
      <c r="OEE16" s="314"/>
      <c r="OEF16" s="314"/>
      <c r="OEG16" s="314"/>
      <c r="OEH16" s="314"/>
      <c r="OEI16" s="314"/>
      <c r="OEJ16" s="314"/>
      <c r="OEK16" s="314"/>
      <c r="OEL16" s="314"/>
      <c r="OEM16" s="314"/>
      <c r="OEN16" s="314"/>
      <c r="OEO16" s="314"/>
      <c r="OEP16" s="314"/>
      <c r="OEQ16" s="314"/>
      <c r="OER16" s="314"/>
      <c r="OES16" s="314"/>
      <c r="OET16" s="314"/>
      <c r="OEU16" s="314"/>
      <c r="OEV16" s="314"/>
      <c r="OEW16" s="314"/>
      <c r="OEX16" s="314"/>
      <c r="OEY16" s="314"/>
      <c r="OEZ16" s="314"/>
      <c r="OFA16" s="314"/>
      <c r="OFB16" s="314"/>
      <c r="OFC16" s="314"/>
      <c r="OFD16" s="314"/>
      <c r="OFE16" s="314"/>
      <c r="OFF16" s="314"/>
      <c r="OFG16" s="314"/>
      <c r="OFH16" s="314"/>
      <c r="OFI16" s="314"/>
      <c r="OFJ16" s="314"/>
      <c r="OFK16" s="314"/>
      <c r="OFL16" s="314"/>
      <c r="OFM16" s="314"/>
      <c r="OFN16" s="314"/>
      <c r="OFO16" s="314"/>
      <c r="OFP16" s="314"/>
      <c r="OFQ16" s="314"/>
      <c r="OFR16" s="314"/>
      <c r="OFS16" s="314"/>
      <c r="OFT16" s="314"/>
      <c r="OFU16" s="314"/>
      <c r="OFV16" s="314"/>
      <c r="OFW16" s="314"/>
      <c r="OFX16" s="314"/>
      <c r="OFY16" s="314"/>
      <c r="OFZ16" s="314"/>
      <c r="OGA16" s="314"/>
      <c r="OGB16" s="314"/>
      <c r="OGC16" s="314"/>
      <c r="OGD16" s="314"/>
      <c r="OGE16" s="314"/>
      <c r="OGF16" s="314"/>
      <c r="OGG16" s="314"/>
      <c r="OGH16" s="314"/>
      <c r="OGI16" s="314"/>
      <c r="OGJ16" s="314"/>
      <c r="OGK16" s="314"/>
      <c r="OGL16" s="314"/>
      <c r="OGM16" s="314"/>
      <c r="OGN16" s="314"/>
      <c r="OGO16" s="314"/>
      <c r="OGP16" s="314"/>
      <c r="OGQ16" s="314"/>
      <c r="OGR16" s="314"/>
      <c r="OGS16" s="314"/>
      <c r="OGT16" s="314"/>
      <c r="OGU16" s="314"/>
      <c r="OGV16" s="314"/>
      <c r="OGW16" s="314"/>
      <c r="OGX16" s="314"/>
      <c r="OGY16" s="314"/>
      <c r="OGZ16" s="314"/>
      <c r="OHA16" s="314"/>
      <c r="OHB16" s="314"/>
      <c r="OHC16" s="314"/>
      <c r="OHD16" s="314"/>
      <c r="OHE16" s="314"/>
      <c r="OHF16" s="314"/>
      <c r="OHG16" s="314"/>
      <c r="OHH16" s="314"/>
      <c r="OHI16" s="314"/>
      <c r="OHJ16" s="314"/>
      <c r="OHK16" s="314"/>
      <c r="OHL16" s="314"/>
      <c r="OHM16" s="314"/>
      <c r="OHN16" s="314"/>
      <c r="OHO16" s="314"/>
      <c r="OHP16" s="314"/>
      <c r="OHQ16" s="314"/>
      <c r="OHR16" s="314"/>
      <c r="OHS16" s="314"/>
      <c r="OHT16" s="314"/>
      <c r="OHU16" s="314"/>
      <c r="OHV16" s="314"/>
      <c r="OHW16" s="314"/>
      <c r="OHX16" s="314"/>
      <c r="OHY16" s="314"/>
      <c r="OHZ16" s="314"/>
      <c r="OIA16" s="314"/>
      <c r="OIB16" s="314"/>
      <c r="OIC16" s="314"/>
      <c r="OID16" s="314"/>
      <c r="OIE16" s="314"/>
      <c r="OIF16" s="314"/>
      <c r="OIG16" s="314"/>
      <c r="OIH16" s="314"/>
      <c r="OII16" s="314"/>
      <c r="OIJ16" s="314"/>
      <c r="OIK16" s="314"/>
      <c r="OIL16" s="314"/>
      <c r="OIM16" s="314"/>
      <c r="OIN16" s="314"/>
      <c r="OIO16" s="314"/>
      <c r="OIP16" s="314"/>
      <c r="OIQ16" s="314"/>
      <c r="OIR16" s="314"/>
      <c r="OIS16" s="314"/>
      <c r="OIT16" s="314"/>
      <c r="OIU16" s="314"/>
      <c r="OIV16" s="314"/>
      <c r="OIW16" s="314"/>
      <c r="OIX16" s="314"/>
      <c r="OIY16" s="314"/>
      <c r="OIZ16" s="314"/>
      <c r="OJA16" s="314"/>
      <c r="OJB16" s="314"/>
      <c r="OJC16" s="314"/>
      <c r="OJD16" s="314"/>
      <c r="OJE16" s="314"/>
      <c r="OJF16" s="314"/>
      <c r="OJG16" s="314"/>
      <c r="OJH16" s="314"/>
      <c r="OJI16" s="314"/>
      <c r="OJJ16" s="314"/>
      <c r="OJK16" s="314"/>
      <c r="OJL16" s="314"/>
      <c r="OJM16" s="314"/>
      <c r="OJN16" s="314"/>
      <c r="OJO16" s="314"/>
      <c r="OJP16" s="314"/>
      <c r="OJQ16" s="314"/>
      <c r="OJR16" s="314"/>
      <c r="OJS16" s="314"/>
      <c r="OJT16" s="314"/>
      <c r="OJU16" s="314"/>
      <c r="OJV16" s="314"/>
      <c r="OJW16" s="314"/>
      <c r="OJX16" s="314"/>
      <c r="OJY16" s="314"/>
      <c r="OJZ16" s="314"/>
      <c r="OKA16" s="314"/>
      <c r="OKB16" s="314"/>
      <c r="OKC16" s="314"/>
      <c r="OKD16" s="314"/>
      <c r="OKE16" s="314"/>
      <c r="OKF16" s="314"/>
      <c r="OKG16" s="314"/>
      <c r="OKH16" s="314"/>
      <c r="OKI16" s="314"/>
      <c r="OKJ16" s="314"/>
      <c r="OKK16" s="314"/>
      <c r="OKL16" s="314"/>
      <c r="OKM16" s="314"/>
      <c r="OKN16" s="314"/>
      <c r="OKO16" s="314"/>
      <c r="OKP16" s="314"/>
      <c r="OKQ16" s="314"/>
      <c r="OKR16" s="314"/>
      <c r="OKS16" s="314"/>
      <c r="OKT16" s="314"/>
      <c r="OKU16" s="314"/>
      <c r="OKV16" s="314"/>
      <c r="OKW16" s="314"/>
      <c r="OKX16" s="314"/>
      <c r="OKY16" s="314"/>
      <c r="OKZ16" s="314"/>
      <c r="OLA16" s="314"/>
      <c r="OLB16" s="314"/>
      <c r="OLC16" s="314"/>
      <c r="OLD16" s="314"/>
      <c r="OLE16" s="314"/>
      <c r="OLF16" s="314"/>
      <c r="OLG16" s="314"/>
      <c r="OLH16" s="314"/>
      <c r="OLI16" s="314"/>
      <c r="OLJ16" s="314"/>
      <c r="OLK16" s="314"/>
      <c r="OLL16" s="314"/>
      <c r="OLM16" s="314"/>
      <c r="OLN16" s="314"/>
      <c r="OLO16" s="314"/>
      <c r="OLP16" s="314"/>
      <c r="OLQ16" s="314"/>
      <c r="OLR16" s="314"/>
      <c r="OLS16" s="314"/>
      <c r="OLT16" s="314"/>
      <c r="OLU16" s="314"/>
      <c r="OLV16" s="314"/>
      <c r="OLW16" s="314"/>
      <c r="OLX16" s="314"/>
      <c r="OLY16" s="314"/>
      <c r="OLZ16" s="314"/>
      <c r="OMA16" s="314"/>
      <c r="OMB16" s="314"/>
      <c r="OMC16" s="314"/>
      <c r="OMD16" s="314"/>
      <c r="OME16" s="314"/>
      <c r="OMF16" s="314"/>
      <c r="OMG16" s="314"/>
      <c r="OMH16" s="314"/>
      <c r="OMI16" s="314"/>
      <c r="OMJ16" s="314"/>
      <c r="OMK16" s="314"/>
      <c r="OML16" s="314"/>
      <c r="OMM16" s="314"/>
      <c r="OMN16" s="314"/>
      <c r="OMO16" s="314"/>
      <c r="OMP16" s="314"/>
      <c r="OMQ16" s="314"/>
      <c r="OMR16" s="314"/>
      <c r="OMS16" s="314"/>
      <c r="OMT16" s="314"/>
      <c r="OMU16" s="314"/>
      <c r="OMV16" s="314"/>
      <c r="OMW16" s="314"/>
      <c r="OMX16" s="314"/>
      <c r="OMY16" s="314"/>
      <c r="OMZ16" s="314"/>
      <c r="ONA16" s="314"/>
      <c r="ONB16" s="314"/>
      <c r="ONC16" s="314"/>
      <c r="OND16" s="314"/>
      <c r="ONE16" s="314"/>
      <c r="ONF16" s="314"/>
      <c r="ONG16" s="314"/>
      <c r="ONH16" s="314"/>
      <c r="ONI16" s="314"/>
      <c r="ONJ16" s="314"/>
      <c r="ONK16" s="314"/>
      <c r="ONL16" s="314"/>
      <c r="ONM16" s="314"/>
      <c r="ONN16" s="314"/>
      <c r="ONO16" s="314"/>
      <c r="ONP16" s="314"/>
      <c r="ONQ16" s="314"/>
      <c r="ONR16" s="314"/>
      <c r="ONS16" s="314"/>
      <c r="ONT16" s="314"/>
      <c r="ONU16" s="314"/>
      <c r="ONV16" s="314"/>
      <c r="ONW16" s="314"/>
      <c r="ONX16" s="314"/>
      <c r="ONY16" s="314"/>
      <c r="ONZ16" s="314"/>
      <c r="OOA16" s="314"/>
      <c r="OOB16" s="314"/>
      <c r="OOC16" s="314"/>
      <c r="OOD16" s="314"/>
      <c r="OOE16" s="314"/>
      <c r="OOF16" s="314"/>
      <c r="OOG16" s="314"/>
      <c r="OOH16" s="314"/>
      <c r="OOI16" s="314"/>
      <c r="OOJ16" s="314"/>
      <c r="OOK16" s="314"/>
      <c r="OOL16" s="314"/>
      <c r="OOM16" s="314"/>
      <c r="OON16" s="314"/>
      <c r="OOO16" s="314"/>
      <c r="OOP16" s="314"/>
      <c r="OOQ16" s="314"/>
      <c r="OOR16" s="314"/>
      <c r="OOS16" s="314"/>
      <c r="OOT16" s="314"/>
      <c r="OOU16" s="314"/>
      <c r="OOV16" s="314"/>
      <c r="OOW16" s="314"/>
      <c r="OOX16" s="314"/>
      <c r="OOY16" s="314"/>
      <c r="OOZ16" s="314"/>
      <c r="OPA16" s="314"/>
      <c r="OPB16" s="314"/>
      <c r="OPC16" s="314"/>
      <c r="OPD16" s="314"/>
      <c r="OPE16" s="314"/>
      <c r="OPF16" s="314"/>
      <c r="OPG16" s="314"/>
      <c r="OPH16" s="314"/>
      <c r="OPI16" s="314"/>
      <c r="OPJ16" s="314"/>
      <c r="OPK16" s="314"/>
      <c r="OPL16" s="314"/>
      <c r="OPM16" s="314"/>
      <c r="OPN16" s="314"/>
      <c r="OPO16" s="314"/>
      <c r="OPP16" s="314"/>
      <c r="OPQ16" s="314"/>
      <c r="OPR16" s="314"/>
      <c r="OPS16" s="314"/>
      <c r="OPT16" s="314"/>
      <c r="OPU16" s="314"/>
      <c r="OPV16" s="314"/>
      <c r="OPW16" s="314"/>
      <c r="OPX16" s="314"/>
      <c r="OPY16" s="314"/>
      <c r="OPZ16" s="314"/>
      <c r="OQA16" s="314"/>
      <c r="OQB16" s="314"/>
      <c r="OQC16" s="314"/>
      <c r="OQD16" s="314"/>
      <c r="OQE16" s="314"/>
      <c r="OQF16" s="314"/>
      <c r="OQG16" s="314"/>
      <c r="OQH16" s="314"/>
      <c r="OQI16" s="314"/>
      <c r="OQJ16" s="314"/>
      <c r="OQK16" s="314"/>
      <c r="OQL16" s="314"/>
      <c r="OQM16" s="314"/>
      <c r="OQN16" s="314"/>
      <c r="OQO16" s="314"/>
      <c r="OQP16" s="314"/>
      <c r="OQQ16" s="314"/>
      <c r="OQR16" s="314"/>
      <c r="OQS16" s="314"/>
      <c r="OQT16" s="314"/>
      <c r="OQU16" s="314"/>
      <c r="OQV16" s="314"/>
      <c r="OQW16" s="314"/>
      <c r="OQX16" s="314"/>
      <c r="OQY16" s="314"/>
      <c r="OQZ16" s="314"/>
      <c r="ORA16" s="314"/>
      <c r="ORB16" s="314"/>
      <c r="ORC16" s="314"/>
      <c r="ORD16" s="314"/>
      <c r="ORE16" s="314"/>
      <c r="ORF16" s="314"/>
      <c r="ORG16" s="314"/>
      <c r="ORH16" s="314"/>
      <c r="ORI16" s="314"/>
      <c r="ORJ16" s="314"/>
      <c r="ORK16" s="314"/>
      <c r="ORL16" s="314"/>
      <c r="ORM16" s="314"/>
      <c r="ORN16" s="314"/>
      <c r="ORO16" s="314"/>
      <c r="ORP16" s="314"/>
      <c r="ORQ16" s="314"/>
      <c r="ORR16" s="314"/>
      <c r="ORS16" s="314"/>
      <c r="ORT16" s="314"/>
      <c r="ORU16" s="314"/>
      <c r="ORV16" s="314"/>
      <c r="ORW16" s="314"/>
      <c r="ORX16" s="314"/>
      <c r="ORY16" s="314"/>
      <c r="ORZ16" s="314"/>
      <c r="OSA16" s="314"/>
      <c r="OSB16" s="314"/>
      <c r="OSC16" s="314"/>
      <c r="OSD16" s="314"/>
      <c r="OSE16" s="314"/>
      <c r="OSF16" s="314"/>
      <c r="OSG16" s="314"/>
      <c r="OSH16" s="314"/>
      <c r="OSI16" s="314"/>
      <c r="OSJ16" s="314"/>
      <c r="OSK16" s="314"/>
      <c r="OSL16" s="314"/>
      <c r="OSM16" s="314"/>
      <c r="OSN16" s="314"/>
      <c r="OSO16" s="314"/>
      <c r="OSP16" s="314"/>
      <c r="OSQ16" s="314"/>
      <c r="OSR16" s="314"/>
      <c r="OSS16" s="314"/>
      <c r="OST16" s="314"/>
      <c r="OSU16" s="314"/>
      <c r="OSV16" s="314"/>
      <c r="OSW16" s="314"/>
      <c r="OSX16" s="314"/>
      <c r="OSY16" s="314"/>
      <c r="OSZ16" s="314"/>
      <c r="OTA16" s="314"/>
      <c r="OTB16" s="314"/>
      <c r="OTC16" s="314"/>
      <c r="OTD16" s="314"/>
      <c r="OTE16" s="314"/>
      <c r="OTF16" s="314"/>
      <c r="OTG16" s="314"/>
      <c r="OTH16" s="314"/>
      <c r="OTI16" s="314"/>
      <c r="OTJ16" s="314"/>
      <c r="OTK16" s="314"/>
      <c r="OTL16" s="314"/>
      <c r="OTM16" s="314"/>
      <c r="OTN16" s="314"/>
      <c r="OTO16" s="314"/>
      <c r="OTP16" s="314"/>
      <c r="OTQ16" s="314"/>
      <c r="OTR16" s="314"/>
      <c r="OTS16" s="314"/>
      <c r="OTT16" s="314"/>
      <c r="OTU16" s="314"/>
      <c r="OTV16" s="314"/>
      <c r="OTW16" s="314"/>
      <c r="OTX16" s="314"/>
      <c r="OTY16" s="314"/>
      <c r="OTZ16" s="314"/>
      <c r="OUA16" s="314"/>
      <c r="OUB16" s="314"/>
      <c r="OUC16" s="314"/>
      <c r="OUD16" s="314"/>
      <c r="OUE16" s="314"/>
      <c r="OUF16" s="314"/>
      <c r="OUG16" s="314"/>
      <c r="OUH16" s="314"/>
      <c r="OUI16" s="314"/>
      <c r="OUJ16" s="314"/>
      <c r="OUK16" s="314"/>
      <c r="OUL16" s="314"/>
      <c r="OUM16" s="314"/>
      <c r="OUN16" s="314"/>
      <c r="OUO16" s="314"/>
      <c r="OUP16" s="314"/>
      <c r="OUQ16" s="314"/>
      <c r="OUR16" s="314"/>
      <c r="OUS16" s="314"/>
      <c r="OUT16" s="314"/>
      <c r="OUU16" s="314"/>
      <c r="OUV16" s="314"/>
      <c r="OUW16" s="314"/>
      <c r="OUX16" s="314"/>
      <c r="OUY16" s="314"/>
      <c r="OUZ16" s="314"/>
      <c r="OVA16" s="314"/>
      <c r="OVB16" s="314"/>
      <c r="OVC16" s="314"/>
      <c r="OVD16" s="314"/>
      <c r="OVE16" s="314"/>
      <c r="OVF16" s="314"/>
      <c r="OVG16" s="314"/>
      <c r="OVH16" s="314"/>
      <c r="OVI16" s="314"/>
      <c r="OVJ16" s="314"/>
      <c r="OVK16" s="314"/>
      <c r="OVL16" s="314"/>
      <c r="OVM16" s="314"/>
      <c r="OVN16" s="314"/>
      <c r="OVO16" s="314"/>
      <c r="OVP16" s="314"/>
      <c r="OVQ16" s="314"/>
      <c r="OVR16" s="314"/>
      <c r="OVS16" s="314"/>
      <c r="OVT16" s="314"/>
      <c r="OVU16" s="314"/>
      <c r="OVV16" s="314"/>
      <c r="OVW16" s="314"/>
      <c r="OVX16" s="314"/>
      <c r="OVY16" s="314"/>
      <c r="OVZ16" s="314"/>
      <c r="OWA16" s="314"/>
      <c r="OWB16" s="314"/>
      <c r="OWC16" s="314"/>
      <c r="OWD16" s="314"/>
      <c r="OWE16" s="314"/>
      <c r="OWF16" s="314"/>
      <c r="OWG16" s="314"/>
      <c r="OWH16" s="314"/>
      <c r="OWI16" s="314"/>
      <c r="OWJ16" s="314"/>
      <c r="OWK16" s="314"/>
      <c r="OWL16" s="314"/>
      <c r="OWM16" s="314"/>
      <c r="OWN16" s="314"/>
      <c r="OWO16" s="314"/>
      <c r="OWP16" s="314"/>
      <c r="OWQ16" s="314"/>
      <c r="OWR16" s="314"/>
      <c r="OWS16" s="314"/>
      <c r="OWT16" s="314"/>
      <c r="OWU16" s="314"/>
      <c r="OWV16" s="314"/>
      <c r="OWW16" s="314"/>
      <c r="OWX16" s="314"/>
      <c r="OWY16" s="314"/>
      <c r="OWZ16" s="314"/>
      <c r="OXA16" s="314"/>
      <c r="OXB16" s="314"/>
      <c r="OXC16" s="314"/>
      <c r="OXD16" s="314"/>
      <c r="OXE16" s="314"/>
      <c r="OXF16" s="314"/>
      <c r="OXG16" s="314"/>
      <c r="OXH16" s="314"/>
      <c r="OXI16" s="314"/>
      <c r="OXJ16" s="314"/>
      <c r="OXK16" s="314"/>
      <c r="OXL16" s="314"/>
      <c r="OXM16" s="314"/>
      <c r="OXN16" s="314"/>
      <c r="OXO16" s="314"/>
      <c r="OXP16" s="314"/>
      <c r="OXQ16" s="314"/>
      <c r="OXR16" s="314"/>
      <c r="OXS16" s="314"/>
      <c r="OXT16" s="314"/>
      <c r="OXU16" s="314"/>
      <c r="OXV16" s="314"/>
      <c r="OXW16" s="314"/>
      <c r="OXX16" s="314"/>
      <c r="OXY16" s="314"/>
      <c r="OXZ16" s="314"/>
      <c r="OYA16" s="314"/>
      <c r="OYB16" s="314"/>
      <c r="OYC16" s="314"/>
      <c r="OYD16" s="314"/>
      <c r="OYE16" s="314"/>
      <c r="OYF16" s="314"/>
      <c r="OYG16" s="314"/>
      <c r="OYH16" s="314"/>
      <c r="OYI16" s="314"/>
      <c r="OYJ16" s="314"/>
      <c r="OYK16" s="314"/>
      <c r="OYL16" s="314"/>
      <c r="OYM16" s="314"/>
      <c r="OYN16" s="314"/>
      <c r="OYO16" s="314"/>
      <c r="OYP16" s="314"/>
      <c r="OYQ16" s="314"/>
      <c r="OYR16" s="314"/>
      <c r="OYS16" s="314"/>
      <c r="OYT16" s="314"/>
      <c r="OYU16" s="314"/>
      <c r="OYV16" s="314"/>
      <c r="OYW16" s="314"/>
      <c r="OYX16" s="314"/>
      <c r="OYY16" s="314"/>
      <c r="OYZ16" s="314"/>
      <c r="OZA16" s="314"/>
      <c r="OZB16" s="314"/>
      <c r="OZC16" s="314"/>
      <c r="OZD16" s="314"/>
      <c r="OZE16" s="314"/>
      <c r="OZF16" s="314"/>
      <c r="OZG16" s="314"/>
      <c r="OZH16" s="314"/>
      <c r="OZI16" s="314"/>
      <c r="OZJ16" s="314"/>
      <c r="OZK16" s="314"/>
      <c r="OZL16" s="314"/>
      <c r="OZM16" s="314"/>
      <c r="OZN16" s="314"/>
      <c r="OZO16" s="314"/>
      <c r="OZP16" s="314"/>
      <c r="OZQ16" s="314"/>
      <c r="OZR16" s="314"/>
      <c r="OZS16" s="314"/>
      <c r="OZT16" s="314"/>
      <c r="OZU16" s="314"/>
      <c r="OZV16" s="314"/>
      <c r="OZW16" s="314"/>
      <c r="OZX16" s="314"/>
      <c r="OZY16" s="314"/>
      <c r="OZZ16" s="314"/>
      <c r="PAA16" s="314"/>
      <c r="PAB16" s="314"/>
      <c r="PAC16" s="314"/>
      <c r="PAD16" s="314"/>
      <c r="PAE16" s="314"/>
      <c r="PAF16" s="314"/>
      <c r="PAG16" s="314"/>
      <c r="PAH16" s="314"/>
      <c r="PAI16" s="314"/>
      <c r="PAJ16" s="314"/>
      <c r="PAK16" s="314"/>
      <c r="PAL16" s="314"/>
      <c r="PAM16" s="314"/>
      <c r="PAN16" s="314"/>
      <c r="PAO16" s="314"/>
      <c r="PAP16" s="314"/>
      <c r="PAQ16" s="314"/>
      <c r="PAR16" s="314"/>
      <c r="PAS16" s="314"/>
      <c r="PAT16" s="314"/>
      <c r="PAU16" s="314"/>
      <c r="PAV16" s="314"/>
      <c r="PAW16" s="314"/>
      <c r="PAX16" s="314"/>
      <c r="PAY16" s="314"/>
      <c r="PAZ16" s="314"/>
      <c r="PBA16" s="314"/>
      <c r="PBB16" s="314"/>
      <c r="PBC16" s="314"/>
      <c r="PBD16" s="314"/>
      <c r="PBE16" s="314"/>
      <c r="PBF16" s="314"/>
      <c r="PBG16" s="314"/>
      <c r="PBH16" s="314"/>
      <c r="PBI16" s="314"/>
      <c r="PBJ16" s="314"/>
      <c r="PBK16" s="314"/>
      <c r="PBL16" s="314"/>
      <c r="PBM16" s="314"/>
      <c r="PBN16" s="314"/>
      <c r="PBO16" s="314"/>
      <c r="PBP16" s="314"/>
      <c r="PBQ16" s="314"/>
      <c r="PBR16" s="314"/>
      <c r="PBS16" s="314"/>
      <c r="PBT16" s="314"/>
      <c r="PBU16" s="314"/>
      <c r="PBV16" s="314"/>
      <c r="PBW16" s="314"/>
      <c r="PBX16" s="314"/>
      <c r="PBY16" s="314"/>
      <c r="PBZ16" s="314"/>
      <c r="PCA16" s="314"/>
      <c r="PCB16" s="314"/>
      <c r="PCC16" s="314"/>
      <c r="PCD16" s="314"/>
      <c r="PCE16" s="314"/>
      <c r="PCF16" s="314"/>
      <c r="PCG16" s="314"/>
      <c r="PCH16" s="314"/>
      <c r="PCI16" s="314"/>
      <c r="PCJ16" s="314"/>
      <c r="PCK16" s="314"/>
      <c r="PCL16" s="314"/>
      <c r="PCM16" s="314"/>
      <c r="PCN16" s="314"/>
      <c r="PCO16" s="314"/>
      <c r="PCP16" s="314"/>
      <c r="PCQ16" s="314"/>
      <c r="PCR16" s="314"/>
      <c r="PCS16" s="314"/>
      <c r="PCT16" s="314"/>
      <c r="PCU16" s="314"/>
      <c r="PCV16" s="314"/>
      <c r="PCW16" s="314"/>
      <c r="PCX16" s="314"/>
      <c r="PCY16" s="314"/>
      <c r="PCZ16" s="314"/>
      <c r="PDA16" s="314"/>
      <c r="PDB16" s="314"/>
      <c r="PDC16" s="314"/>
      <c r="PDD16" s="314"/>
      <c r="PDE16" s="314"/>
      <c r="PDF16" s="314"/>
      <c r="PDG16" s="314"/>
      <c r="PDH16" s="314"/>
      <c r="PDI16" s="314"/>
      <c r="PDJ16" s="314"/>
      <c r="PDK16" s="314"/>
      <c r="PDL16" s="314"/>
      <c r="PDM16" s="314"/>
      <c r="PDN16" s="314"/>
      <c r="PDO16" s="314"/>
      <c r="PDP16" s="314"/>
      <c r="PDQ16" s="314"/>
      <c r="PDR16" s="314"/>
      <c r="PDS16" s="314"/>
      <c r="PDT16" s="314"/>
      <c r="PDU16" s="314"/>
      <c r="PDV16" s="314"/>
      <c r="PDW16" s="314"/>
      <c r="PDX16" s="314"/>
      <c r="PDY16" s="314"/>
      <c r="PDZ16" s="314"/>
      <c r="PEA16" s="314"/>
      <c r="PEB16" s="314"/>
      <c r="PEC16" s="314"/>
      <c r="PED16" s="314"/>
      <c r="PEE16" s="314"/>
      <c r="PEF16" s="314"/>
      <c r="PEG16" s="314"/>
      <c r="PEH16" s="314"/>
      <c r="PEI16" s="314"/>
      <c r="PEJ16" s="314"/>
      <c r="PEK16" s="314"/>
      <c r="PEL16" s="314"/>
      <c r="PEM16" s="314"/>
      <c r="PEN16" s="314"/>
      <c r="PEO16" s="314"/>
      <c r="PEP16" s="314"/>
      <c r="PEQ16" s="314"/>
      <c r="PER16" s="314"/>
      <c r="PES16" s="314"/>
      <c r="PET16" s="314"/>
      <c r="PEU16" s="314"/>
      <c r="PEV16" s="314"/>
      <c r="PEW16" s="314"/>
      <c r="PEX16" s="314"/>
      <c r="PEY16" s="314"/>
      <c r="PEZ16" s="314"/>
      <c r="PFA16" s="314"/>
      <c r="PFB16" s="314"/>
      <c r="PFC16" s="314"/>
      <c r="PFD16" s="314"/>
      <c r="PFE16" s="314"/>
      <c r="PFF16" s="314"/>
      <c r="PFG16" s="314"/>
      <c r="PFH16" s="314"/>
      <c r="PFI16" s="314"/>
      <c r="PFJ16" s="314"/>
      <c r="PFK16" s="314"/>
      <c r="PFL16" s="314"/>
      <c r="PFM16" s="314"/>
      <c r="PFN16" s="314"/>
      <c r="PFO16" s="314"/>
      <c r="PFP16" s="314"/>
      <c r="PFQ16" s="314"/>
      <c r="PFR16" s="314"/>
      <c r="PFS16" s="314"/>
      <c r="PFT16" s="314"/>
      <c r="PFU16" s="314"/>
      <c r="PFV16" s="314"/>
      <c r="PFW16" s="314"/>
      <c r="PFX16" s="314"/>
      <c r="PFY16" s="314"/>
      <c r="PFZ16" s="314"/>
      <c r="PGA16" s="314"/>
      <c r="PGB16" s="314"/>
      <c r="PGC16" s="314"/>
      <c r="PGD16" s="314"/>
      <c r="PGE16" s="314"/>
      <c r="PGF16" s="314"/>
      <c r="PGG16" s="314"/>
      <c r="PGH16" s="314"/>
      <c r="PGI16" s="314"/>
      <c r="PGJ16" s="314"/>
      <c r="PGK16" s="314"/>
      <c r="PGL16" s="314"/>
      <c r="PGM16" s="314"/>
      <c r="PGN16" s="314"/>
      <c r="PGO16" s="314"/>
      <c r="PGP16" s="314"/>
      <c r="PGQ16" s="314"/>
      <c r="PGR16" s="314"/>
      <c r="PGS16" s="314"/>
      <c r="PGT16" s="314"/>
      <c r="PGU16" s="314"/>
      <c r="PGV16" s="314"/>
      <c r="PGW16" s="314"/>
      <c r="PGX16" s="314"/>
      <c r="PGY16" s="314"/>
      <c r="PGZ16" s="314"/>
      <c r="PHA16" s="314"/>
      <c r="PHB16" s="314"/>
      <c r="PHC16" s="314"/>
      <c r="PHD16" s="314"/>
      <c r="PHE16" s="314"/>
      <c r="PHF16" s="314"/>
      <c r="PHG16" s="314"/>
      <c r="PHH16" s="314"/>
      <c r="PHI16" s="314"/>
      <c r="PHJ16" s="314"/>
      <c r="PHK16" s="314"/>
      <c r="PHL16" s="314"/>
      <c r="PHM16" s="314"/>
      <c r="PHN16" s="314"/>
      <c r="PHO16" s="314"/>
      <c r="PHP16" s="314"/>
      <c r="PHQ16" s="314"/>
      <c r="PHR16" s="314"/>
      <c r="PHS16" s="314"/>
      <c r="PHT16" s="314"/>
      <c r="PHU16" s="314"/>
      <c r="PHV16" s="314"/>
      <c r="PHW16" s="314"/>
      <c r="PHX16" s="314"/>
      <c r="PHY16" s="314"/>
      <c r="PHZ16" s="314"/>
      <c r="PIA16" s="314"/>
      <c r="PIB16" s="314"/>
      <c r="PIC16" s="314"/>
      <c r="PID16" s="314"/>
      <c r="PIE16" s="314"/>
      <c r="PIF16" s="314"/>
      <c r="PIG16" s="314"/>
      <c r="PIH16" s="314"/>
      <c r="PII16" s="314"/>
      <c r="PIJ16" s="314"/>
      <c r="PIK16" s="314"/>
      <c r="PIL16" s="314"/>
      <c r="PIM16" s="314"/>
      <c r="PIN16" s="314"/>
      <c r="PIO16" s="314"/>
      <c r="PIP16" s="314"/>
      <c r="PIQ16" s="314"/>
      <c r="PIR16" s="314"/>
      <c r="PIS16" s="314"/>
      <c r="PIT16" s="314"/>
      <c r="PIU16" s="314"/>
      <c r="PIV16" s="314"/>
      <c r="PIW16" s="314"/>
      <c r="PIX16" s="314"/>
      <c r="PIY16" s="314"/>
      <c r="PIZ16" s="314"/>
      <c r="PJA16" s="314"/>
      <c r="PJB16" s="314"/>
      <c r="PJC16" s="314"/>
      <c r="PJD16" s="314"/>
      <c r="PJE16" s="314"/>
      <c r="PJF16" s="314"/>
      <c r="PJG16" s="314"/>
      <c r="PJH16" s="314"/>
      <c r="PJI16" s="314"/>
      <c r="PJJ16" s="314"/>
      <c r="PJK16" s="314"/>
      <c r="PJL16" s="314"/>
      <c r="PJM16" s="314"/>
      <c r="PJN16" s="314"/>
      <c r="PJO16" s="314"/>
      <c r="PJP16" s="314"/>
      <c r="PJQ16" s="314"/>
      <c r="PJR16" s="314"/>
      <c r="PJS16" s="314"/>
      <c r="PJT16" s="314"/>
      <c r="PJU16" s="314"/>
      <c r="PJV16" s="314"/>
      <c r="PJW16" s="314"/>
      <c r="PJX16" s="314"/>
      <c r="PJY16" s="314"/>
      <c r="PJZ16" s="314"/>
      <c r="PKA16" s="314"/>
      <c r="PKB16" s="314"/>
      <c r="PKC16" s="314"/>
      <c r="PKD16" s="314"/>
      <c r="PKE16" s="314"/>
      <c r="PKF16" s="314"/>
      <c r="PKG16" s="314"/>
      <c r="PKH16" s="314"/>
      <c r="PKI16" s="314"/>
      <c r="PKJ16" s="314"/>
      <c r="PKK16" s="314"/>
      <c r="PKL16" s="314"/>
      <c r="PKM16" s="314"/>
      <c r="PKN16" s="314"/>
      <c r="PKO16" s="314"/>
      <c r="PKP16" s="314"/>
      <c r="PKQ16" s="314"/>
      <c r="PKR16" s="314"/>
      <c r="PKS16" s="314"/>
      <c r="PKT16" s="314"/>
      <c r="PKU16" s="314"/>
      <c r="PKV16" s="314"/>
      <c r="PKW16" s="314"/>
      <c r="PKX16" s="314"/>
      <c r="PKY16" s="314"/>
      <c r="PKZ16" s="314"/>
      <c r="PLA16" s="314"/>
      <c r="PLB16" s="314"/>
      <c r="PLC16" s="314"/>
      <c r="PLD16" s="314"/>
      <c r="PLE16" s="314"/>
      <c r="PLF16" s="314"/>
      <c r="PLG16" s="314"/>
      <c r="PLH16" s="314"/>
      <c r="PLI16" s="314"/>
      <c r="PLJ16" s="314"/>
      <c r="PLK16" s="314"/>
      <c r="PLL16" s="314"/>
      <c r="PLM16" s="314"/>
      <c r="PLN16" s="314"/>
      <c r="PLO16" s="314"/>
      <c r="PLP16" s="314"/>
      <c r="PLQ16" s="314"/>
      <c r="PLR16" s="314"/>
      <c r="PLS16" s="314"/>
      <c r="PLT16" s="314"/>
      <c r="PLU16" s="314"/>
      <c r="PLV16" s="314"/>
      <c r="PLW16" s="314"/>
      <c r="PLX16" s="314"/>
      <c r="PLY16" s="314"/>
      <c r="PLZ16" s="314"/>
      <c r="PMA16" s="314"/>
      <c r="PMB16" s="314"/>
      <c r="PMC16" s="314"/>
      <c r="PMD16" s="314"/>
      <c r="PME16" s="314"/>
      <c r="PMF16" s="314"/>
      <c r="PMG16" s="314"/>
      <c r="PMH16" s="314"/>
      <c r="PMI16" s="314"/>
      <c r="PMJ16" s="314"/>
      <c r="PMK16" s="314"/>
      <c r="PML16" s="314"/>
      <c r="PMM16" s="314"/>
      <c r="PMN16" s="314"/>
      <c r="PMO16" s="314"/>
      <c r="PMP16" s="314"/>
      <c r="PMQ16" s="314"/>
      <c r="PMR16" s="314"/>
      <c r="PMS16" s="314"/>
      <c r="PMT16" s="314"/>
      <c r="PMU16" s="314"/>
      <c r="PMV16" s="314"/>
      <c r="PMW16" s="314"/>
      <c r="PMX16" s="314"/>
      <c r="PMY16" s="314"/>
      <c r="PMZ16" s="314"/>
      <c r="PNA16" s="314"/>
      <c r="PNB16" s="314"/>
      <c r="PNC16" s="314"/>
      <c r="PND16" s="314"/>
      <c r="PNE16" s="314"/>
      <c r="PNF16" s="314"/>
      <c r="PNG16" s="314"/>
      <c r="PNH16" s="314"/>
      <c r="PNI16" s="314"/>
      <c r="PNJ16" s="314"/>
      <c r="PNK16" s="314"/>
      <c r="PNL16" s="314"/>
      <c r="PNM16" s="314"/>
      <c r="PNN16" s="314"/>
      <c r="PNO16" s="314"/>
      <c r="PNP16" s="314"/>
      <c r="PNQ16" s="314"/>
      <c r="PNR16" s="314"/>
      <c r="PNS16" s="314"/>
      <c r="PNT16" s="314"/>
      <c r="PNU16" s="314"/>
      <c r="PNV16" s="314"/>
      <c r="PNW16" s="314"/>
      <c r="PNX16" s="314"/>
      <c r="PNY16" s="314"/>
      <c r="PNZ16" s="314"/>
      <c r="POA16" s="314"/>
      <c r="POB16" s="314"/>
      <c r="POC16" s="314"/>
      <c r="POD16" s="314"/>
      <c r="POE16" s="314"/>
      <c r="POF16" s="314"/>
      <c r="POG16" s="314"/>
      <c r="POH16" s="314"/>
      <c r="POI16" s="314"/>
      <c r="POJ16" s="314"/>
      <c r="POK16" s="314"/>
      <c r="POL16" s="314"/>
      <c r="POM16" s="314"/>
      <c r="PON16" s="314"/>
      <c r="POO16" s="314"/>
      <c r="POP16" s="314"/>
      <c r="POQ16" s="314"/>
      <c r="POR16" s="314"/>
      <c r="POS16" s="314"/>
      <c r="POT16" s="314"/>
      <c r="POU16" s="314"/>
      <c r="POV16" s="314"/>
      <c r="POW16" s="314"/>
      <c r="POX16" s="314"/>
      <c r="POY16" s="314"/>
      <c r="POZ16" s="314"/>
      <c r="PPA16" s="314"/>
      <c r="PPB16" s="314"/>
      <c r="PPC16" s="314"/>
      <c r="PPD16" s="314"/>
      <c r="PPE16" s="314"/>
      <c r="PPF16" s="314"/>
      <c r="PPG16" s="314"/>
      <c r="PPH16" s="314"/>
      <c r="PPI16" s="314"/>
      <c r="PPJ16" s="314"/>
      <c r="PPK16" s="314"/>
      <c r="PPL16" s="314"/>
      <c r="PPM16" s="314"/>
      <c r="PPN16" s="314"/>
      <c r="PPO16" s="314"/>
      <c r="PPP16" s="314"/>
      <c r="PPQ16" s="314"/>
      <c r="PPR16" s="314"/>
      <c r="PPS16" s="314"/>
      <c r="PPT16" s="314"/>
      <c r="PPU16" s="314"/>
      <c r="PPV16" s="314"/>
      <c r="PPW16" s="314"/>
      <c r="PPX16" s="314"/>
      <c r="PPY16" s="314"/>
      <c r="PPZ16" s="314"/>
      <c r="PQA16" s="314"/>
      <c r="PQB16" s="314"/>
      <c r="PQC16" s="314"/>
      <c r="PQD16" s="314"/>
      <c r="PQE16" s="314"/>
      <c r="PQF16" s="314"/>
      <c r="PQG16" s="314"/>
      <c r="PQH16" s="314"/>
      <c r="PQI16" s="314"/>
      <c r="PQJ16" s="314"/>
      <c r="PQK16" s="314"/>
      <c r="PQL16" s="314"/>
      <c r="PQM16" s="314"/>
      <c r="PQN16" s="314"/>
      <c r="PQO16" s="314"/>
      <c r="PQP16" s="314"/>
      <c r="PQQ16" s="314"/>
      <c r="PQR16" s="314"/>
      <c r="PQS16" s="314"/>
      <c r="PQT16" s="314"/>
      <c r="PQU16" s="314"/>
      <c r="PQV16" s="314"/>
      <c r="PQW16" s="314"/>
      <c r="PQX16" s="314"/>
      <c r="PQY16" s="314"/>
      <c r="PQZ16" s="314"/>
      <c r="PRA16" s="314"/>
      <c r="PRB16" s="314"/>
      <c r="PRC16" s="314"/>
      <c r="PRD16" s="314"/>
      <c r="PRE16" s="314"/>
      <c r="PRF16" s="314"/>
      <c r="PRG16" s="314"/>
      <c r="PRH16" s="314"/>
      <c r="PRI16" s="314"/>
      <c r="PRJ16" s="314"/>
      <c r="PRK16" s="314"/>
      <c r="PRL16" s="314"/>
      <c r="PRM16" s="314"/>
      <c r="PRN16" s="314"/>
      <c r="PRO16" s="314"/>
      <c r="PRP16" s="314"/>
      <c r="PRQ16" s="314"/>
      <c r="PRR16" s="314"/>
      <c r="PRS16" s="314"/>
      <c r="PRT16" s="314"/>
      <c r="PRU16" s="314"/>
      <c r="PRV16" s="314"/>
      <c r="PRW16" s="314"/>
      <c r="PRX16" s="314"/>
      <c r="PRY16" s="314"/>
      <c r="PRZ16" s="314"/>
      <c r="PSA16" s="314"/>
      <c r="PSB16" s="314"/>
      <c r="PSC16" s="314"/>
      <c r="PSD16" s="314"/>
      <c r="PSE16" s="314"/>
      <c r="PSF16" s="314"/>
      <c r="PSG16" s="314"/>
      <c r="PSH16" s="314"/>
      <c r="PSI16" s="314"/>
      <c r="PSJ16" s="314"/>
      <c r="PSK16" s="314"/>
      <c r="PSL16" s="314"/>
      <c r="PSM16" s="314"/>
      <c r="PSN16" s="314"/>
      <c r="PSO16" s="314"/>
      <c r="PSP16" s="314"/>
      <c r="PSQ16" s="314"/>
      <c r="PSR16" s="314"/>
      <c r="PSS16" s="314"/>
      <c r="PST16" s="314"/>
      <c r="PSU16" s="314"/>
      <c r="PSV16" s="314"/>
      <c r="PSW16" s="314"/>
      <c r="PSX16" s="314"/>
      <c r="PSY16" s="314"/>
      <c r="PSZ16" s="314"/>
      <c r="PTA16" s="314"/>
      <c r="PTB16" s="314"/>
      <c r="PTC16" s="314"/>
      <c r="PTD16" s="314"/>
      <c r="PTE16" s="314"/>
      <c r="PTF16" s="314"/>
      <c r="PTG16" s="314"/>
      <c r="PTH16" s="314"/>
      <c r="PTI16" s="314"/>
      <c r="PTJ16" s="314"/>
      <c r="PTK16" s="314"/>
      <c r="PTL16" s="314"/>
      <c r="PTM16" s="314"/>
      <c r="PTN16" s="314"/>
      <c r="PTO16" s="314"/>
      <c r="PTP16" s="314"/>
      <c r="PTQ16" s="314"/>
      <c r="PTR16" s="314"/>
      <c r="PTS16" s="314"/>
      <c r="PTT16" s="314"/>
      <c r="PTU16" s="314"/>
      <c r="PTV16" s="314"/>
      <c r="PTW16" s="314"/>
      <c r="PTX16" s="314"/>
      <c r="PTY16" s="314"/>
      <c r="PTZ16" s="314"/>
      <c r="PUA16" s="314"/>
      <c r="PUB16" s="314"/>
      <c r="PUC16" s="314"/>
      <c r="PUD16" s="314"/>
      <c r="PUE16" s="314"/>
      <c r="PUF16" s="314"/>
      <c r="PUG16" s="314"/>
      <c r="PUH16" s="314"/>
      <c r="PUI16" s="314"/>
      <c r="PUJ16" s="314"/>
      <c r="PUK16" s="314"/>
      <c r="PUL16" s="314"/>
      <c r="PUM16" s="314"/>
      <c r="PUN16" s="314"/>
      <c r="PUO16" s="314"/>
      <c r="PUP16" s="314"/>
      <c r="PUQ16" s="314"/>
      <c r="PUR16" s="314"/>
      <c r="PUS16" s="314"/>
      <c r="PUT16" s="314"/>
      <c r="PUU16" s="314"/>
      <c r="PUV16" s="314"/>
      <c r="PUW16" s="314"/>
      <c r="PUX16" s="314"/>
      <c r="PUY16" s="314"/>
      <c r="PUZ16" s="314"/>
      <c r="PVA16" s="314"/>
      <c r="PVB16" s="314"/>
      <c r="PVC16" s="314"/>
      <c r="PVD16" s="314"/>
      <c r="PVE16" s="314"/>
      <c r="PVF16" s="314"/>
      <c r="PVG16" s="314"/>
      <c r="PVH16" s="314"/>
      <c r="PVI16" s="314"/>
      <c r="PVJ16" s="314"/>
      <c r="PVK16" s="314"/>
      <c r="PVL16" s="314"/>
      <c r="PVM16" s="314"/>
      <c r="PVN16" s="314"/>
      <c r="PVO16" s="314"/>
      <c r="PVP16" s="314"/>
      <c r="PVQ16" s="314"/>
      <c r="PVR16" s="314"/>
      <c r="PVS16" s="314"/>
      <c r="PVT16" s="314"/>
      <c r="PVU16" s="314"/>
      <c r="PVV16" s="314"/>
      <c r="PVW16" s="314"/>
      <c r="PVX16" s="314"/>
      <c r="PVY16" s="314"/>
      <c r="PVZ16" s="314"/>
      <c r="PWA16" s="314"/>
      <c r="PWB16" s="314"/>
      <c r="PWC16" s="314"/>
      <c r="PWD16" s="314"/>
      <c r="PWE16" s="314"/>
      <c r="PWF16" s="314"/>
      <c r="PWG16" s="314"/>
      <c r="PWH16" s="314"/>
      <c r="PWI16" s="314"/>
      <c r="PWJ16" s="314"/>
      <c r="PWK16" s="314"/>
      <c r="PWL16" s="314"/>
      <c r="PWM16" s="314"/>
      <c r="PWN16" s="314"/>
      <c r="PWO16" s="314"/>
      <c r="PWP16" s="314"/>
      <c r="PWQ16" s="314"/>
      <c r="PWR16" s="314"/>
      <c r="PWS16" s="314"/>
      <c r="PWT16" s="314"/>
      <c r="PWU16" s="314"/>
      <c r="PWV16" s="314"/>
      <c r="PWW16" s="314"/>
      <c r="PWX16" s="314"/>
      <c r="PWY16" s="314"/>
      <c r="PWZ16" s="314"/>
      <c r="PXA16" s="314"/>
      <c r="PXB16" s="314"/>
      <c r="PXC16" s="314"/>
      <c r="PXD16" s="314"/>
      <c r="PXE16" s="314"/>
      <c r="PXF16" s="314"/>
      <c r="PXG16" s="314"/>
      <c r="PXH16" s="314"/>
      <c r="PXI16" s="314"/>
      <c r="PXJ16" s="314"/>
      <c r="PXK16" s="314"/>
      <c r="PXL16" s="314"/>
      <c r="PXM16" s="314"/>
      <c r="PXN16" s="314"/>
      <c r="PXO16" s="314"/>
      <c r="PXP16" s="314"/>
      <c r="PXQ16" s="314"/>
      <c r="PXR16" s="314"/>
      <c r="PXS16" s="314"/>
      <c r="PXT16" s="314"/>
      <c r="PXU16" s="314"/>
      <c r="PXV16" s="314"/>
      <c r="PXW16" s="314"/>
      <c r="PXX16" s="314"/>
      <c r="PXY16" s="314"/>
      <c r="PXZ16" s="314"/>
      <c r="PYA16" s="314"/>
      <c r="PYB16" s="314"/>
      <c r="PYC16" s="314"/>
      <c r="PYD16" s="314"/>
      <c r="PYE16" s="314"/>
      <c r="PYF16" s="314"/>
      <c r="PYG16" s="314"/>
      <c r="PYH16" s="314"/>
      <c r="PYI16" s="314"/>
      <c r="PYJ16" s="314"/>
      <c r="PYK16" s="314"/>
      <c r="PYL16" s="314"/>
      <c r="PYM16" s="314"/>
      <c r="PYN16" s="314"/>
      <c r="PYO16" s="314"/>
      <c r="PYP16" s="314"/>
      <c r="PYQ16" s="314"/>
      <c r="PYR16" s="314"/>
      <c r="PYS16" s="314"/>
      <c r="PYT16" s="314"/>
      <c r="PYU16" s="314"/>
      <c r="PYV16" s="314"/>
      <c r="PYW16" s="314"/>
      <c r="PYX16" s="314"/>
      <c r="PYY16" s="314"/>
      <c r="PYZ16" s="314"/>
      <c r="PZA16" s="314"/>
      <c r="PZB16" s="314"/>
      <c r="PZC16" s="314"/>
      <c r="PZD16" s="314"/>
      <c r="PZE16" s="314"/>
      <c r="PZF16" s="314"/>
      <c r="PZG16" s="314"/>
      <c r="PZH16" s="314"/>
      <c r="PZI16" s="314"/>
      <c r="PZJ16" s="314"/>
      <c r="PZK16" s="314"/>
      <c r="PZL16" s="314"/>
      <c r="PZM16" s="314"/>
      <c r="PZN16" s="314"/>
      <c r="PZO16" s="314"/>
      <c r="PZP16" s="314"/>
      <c r="PZQ16" s="314"/>
      <c r="PZR16" s="314"/>
      <c r="PZS16" s="314"/>
      <c r="PZT16" s="314"/>
      <c r="PZU16" s="314"/>
      <c r="PZV16" s="314"/>
      <c r="PZW16" s="314"/>
      <c r="PZX16" s="314"/>
      <c r="PZY16" s="314"/>
      <c r="PZZ16" s="314"/>
      <c r="QAA16" s="314"/>
      <c r="QAB16" s="314"/>
      <c r="QAC16" s="314"/>
      <c r="QAD16" s="314"/>
      <c r="QAE16" s="314"/>
      <c r="QAF16" s="314"/>
      <c r="QAG16" s="314"/>
      <c r="QAH16" s="314"/>
      <c r="QAI16" s="314"/>
      <c r="QAJ16" s="314"/>
      <c r="QAK16" s="314"/>
      <c r="QAL16" s="314"/>
      <c r="QAM16" s="314"/>
      <c r="QAN16" s="314"/>
      <c r="QAO16" s="314"/>
      <c r="QAP16" s="314"/>
      <c r="QAQ16" s="314"/>
      <c r="QAR16" s="314"/>
      <c r="QAS16" s="314"/>
      <c r="QAT16" s="314"/>
      <c r="QAU16" s="314"/>
      <c r="QAV16" s="314"/>
      <c r="QAW16" s="314"/>
      <c r="QAX16" s="314"/>
      <c r="QAY16" s="314"/>
      <c r="QAZ16" s="314"/>
      <c r="QBA16" s="314"/>
      <c r="QBB16" s="314"/>
      <c r="QBC16" s="314"/>
      <c r="QBD16" s="314"/>
      <c r="QBE16" s="314"/>
      <c r="QBF16" s="314"/>
      <c r="QBG16" s="314"/>
      <c r="QBH16" s="314"/>
      <c r="QBI16" s="314"/>
      <c r="QBJ16" s="314"/>
      <c r="QBK16" s="314"/>
      <c r="QBL16" s="314"/>
      <c r="QBM16" s="314"/>
      <c r="QBN16" s="314"/>
      <c r="QBO16" s="314"/>
      <c r="QBP16" s="314"/>
      <c r="QBQ16" s="314"/>
      <c r="QBR16" s="314"/>
      <c r="QBS16" s="314"/>
      <c r="QBT16" s="314"/>
      <c r="QBU16" s="314"/>
      <c r="QBV16" s="314"/>
      <c r="QBW16" s="314"/>
      <c r="QBX16" s="314"/>
      <c r="QBY16" s="314"/>
      <c r="QBZ16" s="314"/>
      <c r="QCA16" s="314"/>
      <c r="QCB16" s="314"/>
      <c r="QCC16" s="314"/>
      <c r="QCD16" s="314"/>
      <c r="QCE16" s="314"/>
      <c r="QCF16" s="314"/>
      <c r="QCG16" s="314"/>
      <c r="QCH16" s="314"/>
      <c r="QCI16" s="314"/>
      <c r="QCJ16" s="314"/>
      <c r="QCK16" s="314"/>
      <c r="QCL16" s="314"/>
      <c r="QCM16" s="314"/>
      <c r="QCN16" s="314"/>
      <c r="QCO16" s="314"/>
      <c r="QCP16" s="314"/>
      <c r="QCQ16" s="314"/>
      <c r="QCR16" s="314"/>
      <c r="QCS16" s="314"/>
      <c r="QCT16" s="314"/>
      <c r="QCU16" s="314"/>
      <c r="QCV16" s="314"/>
      <c r="QCW16" s="314"/>
      <c r="QCX16" s="314"/>
      <c r="QCY16" s="314"/>
      <c r="QCZ16" s="314"/>
      <c r="QDA16" s="314"/>
      <c r="QDB16" s="314"/>
      <c r="QDC16" s="314"/>
      <c r="QDD16" s="314"/>
      <c r="QDE16" s="314"/>
      <c r="QDF16" s="314"/>
      <c r="QDG16" s="314"/>
      <c r="QDH16" s="314"/>
      <c r="QDI16" s="314"/>
      <c r="QDJ16" s="314"/>
      <c r="QDK16" s="314"/>
      <c r="QDL16" s="314"/>
      <c r="QDM16" s="314"/>
      <c r="QDN16" s="314"/>
      <c r="QDO16" s="314"/>
      <c r="QDP16" s="314"/>
      <c r="QDQ16" s="314"/>
      <c r="QDR16" s="314"/>
      <c r="QDS16" s="314"/>
      <c r="QDT16" s="314"/>
      <c r="QDU16" s="314"/>
      <c r="QDV16" s="314"/>
      <c r="QDW16" s="314"/>
      <c r="QDX16" s="314"/>
      <c r="QDY16" s="314"/>
      <c r="QDZ16" s="314"/>
      <c r="QEA16" s="314"/>
      <c r="QEB16" s="314"/>
      <c r="QEC16" s="314"/>
      <c r="QED16" s="314"/>
      <c r="QEE16" s="314"/>
      <c r="QEF16" s="314"/>
      <c r="QEG16" s="314"/>
      <c r="QEH16" s="314"/>
      <c r="QEI16" s="314"/>
      <c r="QEJ16" s="314"/>
      <c r="QEK16" s="314"/>
      <c r="QEL16" s="314"/>
      <c r="QEM16" s="314"/>
      <c r="QEN16" s="314"/>
      <c r="QEO16" s="314"/>
      <c r="QEP16" s="314"/>
      <c r="QEQ16" s="314"/>
      <c r="QER16" s="314"/>
      <c r="QES16" s="314"/>
      <c r="QET16" s="314"/>
      <c r="QEU16" s="314"/>
      <c r="QEV16" s="314"/>
      <c r="QEW16" s="314"/>
      <c r="QEX16" s="314"/>
      <c r="QEY16" s="314"/>
      <c r="QEZ16" s="314"/>
      <c r="QFA16" s="314"/>
      <c r="QFB16" s="314"/>
      <c r="QFC16" s="314"/>
      <c r="QFD16" s="314"/>
      <c r="QFE16" s="314"/>
      <c r="QFF16" s="314"/>
      <c r="QFG16" s="314"/>
      <c r="QFH16" s="314"/>
      <c r="QFI16" s="314"/>
      <c r="QFJ16" s="314"/>
      <c r="QFK16" s="314"/>
      <c r="QFL16" s="314"/>
      <c r="QFM16" s="314"/>
      <c r="QFN16" s="314"/>
      <c r="QFO16" s="314"/>
      <c r="QFP16" s="314"/>
      <c r="QFQ16" s="314"/>
      <c r="QFR16" s="314"/>
      <c r="QFS16" s="314"/>
      <c r="QFT16" s="314"/>
      <c r="QFU16" s="314"/>
      <c r="QFV16" s="314"/>
      <c r="QFW16" s="314"/>
      <c r="QFX16" s="314"/>
      <c r="QFY16" s="314"/>
      <c r="QFZ16" s="314"/>
      <c r="QGA16" s="314"/>
      <c r="QGB16" s="314"/>
      <c r="QGC16" s="314"/>
      <c r="QGD16" s="314"/>
      <c r="QGE16" s="314"/>
      <c r="QGF16" s="314"/>
      <c r="QGG16" s="314"/>
      <c r="QGH16" s="314"/>
      <c r="QGI16" s="314"/>
      <c r="QGJ16" s="314"/>
      <c r="QGK16" s="314"/>
      <c r="QGL16" s="314"/>
      <c r="QGM16" s="314"/>
      <c r="QGN16" s="314"/>
      <c r="QGO16" s="314"/>
      <c r="QGP16" s="314"/>
      <c r="QGQ16" s="314"/>
      <c r="QGR16" s="314"/>
      <c r="QGS16" s="314"/>
      <c r="QGT16" s="314"/>
      <c r="QGU16" s="314"/>
      <c r="QGV16" s="314"/>
      <c r="QGW16" s="314"/>
      <c r="QGX16" s="314"/>
      <c r="QGY16" s="314"/>
      <c r="QGZ16" s="314"/>
      <c r="QHA16" s="314"/>
      <c r="QHB16" s="314"/>
      <c r="QHC16" s="314"/>
      <c r="QHD16" s="314"/>
      <c r="QHE16" s="314"/>
      <c r="QHF16" s="314"/>
      <c r="QHG16" s="314"/>
      <c r="QHH16" s="314"/>
      <c r="QHI16" s="314"/>
      <c r="QHJ16" s="314"/>
      <c r="QHK16" s="314"/>
      <c r="QHL16" s="314"/>
      <c r="QHM16" s="314"/>
      <c r="QHN16" s="314"/>
      <c r="QHO16" s="314"/>
      <c r="QHP16" s="314"/>
      <c r="QHQ16" s="314"/>
      <c r="QHR16" s="314"/>
      <c r="QHS16" s="314"/>
      <c r="QHT16" s="314"/>
      <c r="QHU16" s="314"/>
      <c r="QHV16" s="314"/>
      <c r="QHW16" s="314"/>
      <c r="QHX16" s="314"/>
      <c r="QHY16" s="314"/>
      <c r="QHZ16" s="314"/>
      <c r="QIA16" s="314"/>
      <c r="QIB16" s="314"/>
      <c r="QIC16" s="314"/>
      <c r="QID16" s="314"/>
      <c r="QIE16" s="314"/>
      <c r="QIF16" s="314"/>
      <c r="QIG16" s="314"/>
      <c r="QIH16" s="314"/>
      <c r="QII16" s="314"/>
      <c r="QIJ16" s="314"/>
      <c r="QIK16" s="314"/>
      <c r="QIL16" s="314"/>
      <c r="QIM16" s="314"/>
      <c r="QIN16" s="314"/>
      <c r="QIO16" s="314"/>
      <c r="QIP16" s="314"/>
      <c r="QIQ16" s="314"/>
      <c r="QIR16" s="314"/>
      <c r="QIS16" s="314"/>
      <c r="QIT16" s="314"/>
      <c r="QIU16" s="314"/>
      <c r="QIV16" s="314"/>
      <c r="QIW16" s="314"/>
      <c r="QIX16" s="314"/>
      <c r="QIY16" s="314"/>
      <c r="QIZ16" s="314"/>
      <c r="QJA16" s="314"/>
      <c r="QJB16" s="314"/>
      <c r="QJC16" s="314"/>
      <c r="QJD16" s="314"/>
      <c r="QJE16" s="314"/>
      <c r="QJF16" s="314"/>
      <c r="QJG16" s="314"/>
      <c r="QJH16" s="314"/>
      <c r="QJI16" s="314"/>
      <c r="QJJ16" s="314"/>
      <c r="QJK16" s="314"/>
      <c r="QJL16" s="314"/>
      <c r="QJM16" s="314"/>
      <c r="QJN16" s="314"/>
      <c r="QJO16" s="314"/>
      <c r="QJP16" s="314"/>
      <c r="QJQ16" s="314"/>
      <c r="QJR16" s="314"/>
      <c r="QJS16" s="314"/>
      <c r="QJT16" s="314"/>
      <c r="QJU16" s="314"/>
      <c r="QJV16" s="314"/>
      <c r="QJW16" s="314"/>
      <c r="QJX16" s="314"/>
      <c r="QJY16" s="314"/>
      <c r="QJZ16" s="314"/>
      <c r="QKA16" s="314"/>
      <c r="QKB16" s="314"/>
      <c r="QKC16" s="314"/>
      <c r="QKD16" s="314"/>
      <c r="QKE16" s="314"/>
      <c r="QKF16" s="314"/>
      <c r="QKG16" s="314"/>
      <c r="QKH16" s="314"/>
      <c r="QKI16" s="314"/>
      <c r="QKJ16" s="314"/>
      <c r="QKK16" s="314"/>
      <c r="QKL16" s="314"/>
      <c r="QKM16" s="314"/>
      <c r="QKN16" s="314"/>
      <c r="QKO16" s="314"/>
      <c r="QKP16" s="314"/>
      <c r="QKQ16" s="314"/>
      <c r="QKR16" s="314"/>
      <c r="QKS16" s="314"/>
      <c r="QKT16" s="314"/>
      <c r="QKU16" s="314"/>
      <c r="QKV16" s="314"/>
      <c r="QKW16" s="314"/>
      <c r="QKX16" s="314"/>
      <c r="QKY16" s="314"/>
      <c r="QKZ16" s="314"/>
      <c r="QLA16" s="314"/>
      <c r="QLB16" s="314"/>
      <c r="QLC16" s="314"/>
      <c r="QLD16" s="314"/>
      <c r="QLE16" s="314"/>
      <c r="QLF16" s="314"/>
      <c r="QLG16" s="314"/>
      <c r="QLH16" s="314"/>
      <c r="QLI16" s="314"/>
      <c r="QLJ16" s="314"/>
      <c r="QLK16" s="314"/>
      <c r="QLL16" s="314"/>
      <c r="QLM16" s="314"/>
      <c r="QLN16" s="314"/>
      <c r="QLO16" s="314"/>
      <c r="QLP16" s="314"/>
      <c r="QLQ16" s="314"/>
      <c r="QLR16" s="314"/>
      <c r="QLS16" s="314"/>
      <c r="QLT16" s="314"/>
      <c r="QLU16" s="314"/>
      <c r="QLV16" s="314"/>
      <c r="QLW16" s="314"/>
      <c r="QLX16" s="314"/>
      <c r="QLY16" s="314"/>
      <c r="QLZ16" s="314"/>
      <c r="QMA16" s="314"/>
      <c r="QMB16" s="314"/>
      <c r="QMC16" s="314"/>
      <c r="QMD16" s="314"/>
      <c r="QME16" s="314"/>
      <c r="QMF16" s="314"/>
      <c r="QMG16" s="314"/>
      <c r="QMH16" s="314"/>
      <c r="QMI16" s="314"/>
      <c r="QMJ16" s="314"/>
      <c r="QMK16" s="314"/>
      <c r="QML16" s="314"/>
      <c r="QMM16" s="314"/>
      <c r="QMN16" s="314"/>
      <c r="QMO16" s="314"/>
      <c r="QMP16" s="314"/>
      <c r="QMQ16" s="314"/>
      <c r="QMR16" s="314"/>
      <c r="QMS16" s="314"/>
      <c r="QMT16" s="314"/>
      <c r="QMU16" s="314"/>
      <c r="QMV16" s="314"/>
      <c r="QMW16" s="314"/>
      <c r="QMX16" s="314"/>
      <c r="QMY16" s="314"/>
      <c r="QMZ16" s="314"/>
      <c r="QNA16" s="314"/>
      <c r="QNB16" s="314"/>
      <c r="QNC16" s="314"/>
      <c r="QND16" s="314"/>
      <c r="QNE16" s="314"/>
      <c r="QNF16" s="314"/>
      <c r="QNG16" s="314"/>
      <c r="QNH16" s="314"/>
      <c r="QNI16" s="314"/>
      <c r="QNJ16" s="314"/>
      <c r="QNK16" s="314"/>
      <c r="QNL16" s="314"/>
      <c r="QNM16" s="314"/>
      <c r="QNN16" s="314"/>
      <c r="QNO16" s="314"/>
      <c r="QNP16" s="314"/>
      <c r="QNQ16" s="314"/>
      <c r="QNR16" s="314"/>
      <c r="QNS16" s="314"/>
      <c r="QNT16" s="314"/>
      <c r="QNU16" s="314"/>
      <c r="QNV16" s="314"/>
      <c r="QNW16" s="314"/>
      <c r="QNX16" s="314"/>
      <c r="QNY16" s="314"/>
      <c r="QNZ16" s="314"/>
      <c r="QOA16" s="314"/>
      <c r="QOB16" s="314"/>
      <c r="QOC16" s="314"/>
      <c r="QOD16" s="314"/>
      <c r="QOE16" s="314"/>
      <c r="QOF16" s="314"/>
      <c r="QOG16" s="314"/>
      <c r="QOH16" s="314"/>
      <c r="QOI16" s="314"/>
      <c r="QOJ16" s="314"/>
      <c r="QOK16" s="314"/>
      <c r="QOL16" s="314"/>
      <c r="QOM16" s="314"/>
      <c r="QON16" s="314"/>
      <c r="QOO16" s="314"/>
      <c r="QOP16" s="314"/>
      <c r="QOQ16" s="314"/>
      <c r="QOR16" s="314"/>
      <c r="QOS16" s="314"/>
      <c r="QOT16" s="314"/>
      <c r="QOU16" s="314"/>
      <c r="QOV16" s="314"/>
      <c r="QOW16" s="314"/>
      <c r="QOX16" s="314"/>
      <c r="QOY16" s="314"/>
      <c r="QOZ16" s="314"/>
      <c r="QPA16" s="314"/>
      <c r="QPB16" s="314"/>
      <c r="QPC16" s="314"/>
      <c r="QPD16" s="314"/>
      <c r="QPE16" s="314"/>
      <c r="QPF16" s="314"/>
      <c r="QPG16" s="314"/>
      <c r="QPH16" s="314"/>
      <c r="QPI16" s="314"/>
      <c r="QPJ16" s="314"/>
      <c r="QPK16" s="314"/>
      <c r="QPL16" s="314"/>
      <c r="QPM16" s="314"/>
      <c r="QPN16" s="314"/>
      <c r="QPO16" s="314"/>
      <c r="QPP16" s="314"/>
      <c r="QPQ16" s="314"/>
      <c r="QPR16" s="314"/>
      <c r="QPS16" s="314"/>
      <c r="QPT16" s="314"/>
      <c r="QPU16" s="314"/>
      <c r="QPV16" s="314"/>
      <c r="QPW16" s="314"/>
      <c r="QPX16" s="314"/>
      <c r="QPY16" s="314"/>
      <c r="QPZ16" s="314"/>
      <c r="QQA16" s="314"/>
      <c r="QQB16" s="314"/>
      <c r="QQC16" s="314"/>
      <c r="QQD16" s="314"/>
      <c r="QQE16" s="314"/>
      <c r="QQF16" s="314"/>
      <c r="QQG16" s="314"/>
      <c r="QQH16" s="314"/>
      <c r="QQI16" s="314"/>
      <c r="QQJ16" s="314"/>
      <c r="QQK16" s="314"/>
      <c r="QQL16" s="314"/>
      <c r="QQM16" s="314"/>
      <c r="QQN16" s="314"/>
      <c r="QQO16" s="314"/>
      <c r="QQP16" s="314"/>
      <c r="QQQ16" s="314"/>
      <c r="QQR16" s="314"/>
      <c r="QQS16" s="314"/>
      <c r="QQT16" s="314"/>
      <c r="QQU16" s="314"/>
      <c r="QQV16" s="314"/>
      <c r="QQW16" s="314"/>
      <c r="QQX16" s="314"/>
      <c r="QQY16" s="314"/>
      <c r="QQZ16" s="314"/>
      <c r="QRA16" s="314"/>
      <c r="QRB16" s="314"/>
      <c r="QRC16" s="314"/>
      <c r="QRD16" s="314"/>
      <c r="QRE16" s="314"/>
      <c r="QRF16" s="314"/>
      <c r="QRG16" s="314"/>
      <c r="QRH16" s="314"/>
      <c r="QRI16" s="314"/>
      <c r="QRJ16" s="314"/>
      <c r="QRK16" s="314"/>
      <c r="QRL16" s="314"/>
      <c r="QRM16" s="314"/>
      <c r="QRN16" s="314"/>
      <c r="QRO16" s="314"/>
      <c r="QRP16" s="314"/>
      <c r="QRQ16" s="314"/>
      <c r="QRR16" s="314"/>
      <c r="QRS16" s="314"/>
      <c r="QRT16" s="314"/>
      <c r="QRU16" s="314"/>
      <c r="QRV16" s="314"/>
      <c r="QRW16" s="314"/>
      <c r="QRX16" s="314"/>
      <c r="QRY16" s="314"/>
      <c r="QRZ16" s="314"/>
      <c r="QSA16" s="314"/>
      <c r="QSB16" s="314"/>
      <c r="QSC16" s="314"/>
      <c r="QSD16" s="314"/>
      <c r="QSE16" s="314"/>
      <c r="QSF16" s="314"/>
      <c r="QSG16" s="314"/>
      <c r="QSH16" s="314"/>
      <c r="QSI16" s="314"/>
      <c r="QSJ16" s="314"/>
      <c r="QSK16" s="314"/>
      <c r="QSL16" s="314"/>
      <c r="QSM16" s="314"/>
      <c r="QSN16" s="314"/>
      <c r="QSO16" s="314"/>
      <c r="QSP16" s="314"/>
      <c r="QSQ16" s="314"/>
      <c r="QSR16" s="314"/>
      <c r="QSS16" s="314"/>
      <c r="QST16" s="314"/>
      <c r="QSU16" s="314"/>
      <c r="QSV16" s="314"/>
      <c r="QSW16" s="314"/>
      <c r="QSX16" s="314"/>
      <c r="QSY16" s="314"/>
      <c r="QSZ16" s="314"/>
      <c r="QTA16" s="314"/>
      <c r="QTB16" s="314"/>
      <c r="QTC16" s="314"/>
      <c r="QTD16" s="314"/>
      <c r="QTE16" s="314"/>
      <c r="QTF16" s="314"/>
      <c r="QTG16" s="314"/>
      <c r="QTH16" s="314"/>
      <c r="QTI16" s="314"/>
      <c r="QTJ16" s="314"/>
      <c r="QTK16" s="314"/>
      <c r="QTL16" s="314"/>
      <c r="QTM16" s="314"/>
      <c r="QTN16" s="314"/>
      <c r="QTO16" s="314"/>
      <c r="QTP16" s="314"/>
      <c r="QTQ16" s="314"/>
      <c r="QTR16" s="314"/>
      <c r="QTS16" s="314"/>
      <c r="QTT16" s="314"/>
      <c r="QTU16" s="314"/>
      <c r="QTV16" s="314"/>
      <c r="QTW16" s="314"/>
      <c r="QTX16" s="314"/>
      <c r="QTY16" s="314"/>
      <c r="QTZ16" s="314"/>
      <c r="QUA16" s="314"/>
      <c r="QUB16" s="314"/>
      <c r="QUC16" s="314"/>
      <c r="QUD16" s="314"/>
      <c r="QUE16" s="314"/>
      <c r="QUF16" s="314"/>
      <c r="QUG16" s="314"/>
      <c r="QUH16" s="314"/>
      <c r="QUI16" s="314"/>
      <c r="QUJ16" s="314"/>
      <c r="QUK16" s="314"/>
      <c r="QUL16" s="314"/>
      <c r="QUM16" s="314"/>
      <c r="QUN16" s="314"/>
      <c r="QUO16" s="314"/>
      <c r="QUP16" s="314"/>
      <c r="QUQ16" s="314"/>
      <c r="QUR16" s="314"/>
      <c r="QUS16" s="314"/>
      <c r="QUT16" s="314"/>
      <c r="QUU16" s="314"/>
      <c r="QUV16" s="314"/>
      <c r="QUW16" s="314"/>
      <c r="QUX16" s="314"/>
      <c r="QUY16" s="314"/>
      <c r="QUZ16" s="314"/>
      <c r="QVA16" s="314"/>
      <c r="QVB16" s="314"/>
      <c r="QVC16" s="314"/>
      <c r="QVD16" s="314"/>
      <c r="QVE16" s="314"/>
      <c r="QVF16" s="314"/>
      <c r="QVG16" s="314"/>
      <c r="QVH16" s="314"/>
      <c r="QVI16" s="314"/>
      <c r="QVJ16" s="314"/>
      <c r="QVK16" s="314"/>
      <c r="QVL16" s="314"/>
      <c r="QVM16" s="314"/>
      <c r="QVN16" s="314"/>
      <c r="QVO16" s="314"/>
      <c r="QVP16" s="314"/>
      <c r="QVQ16" s="314"/>
      <c r="QVR16" s="314"/>
      <c r="QVS16" s="314"/>
      <c r="QVT16" s="314"/>
      <c r="QVU16" s="314"/>
      <c r="QVV16" s="314"/>
      <c r="QVW16" s="314"/>
      <c r="QVX16" s="314"/>
      <c r="QVY16" s="314"/>
      <c r="QVZ16" s="314"/>
      <c r="QWA16" s="314"/>
      <c r="QWB16" s="314"/>
      <c r="QWC16" s="314"/>
      <c r="QWD16" s="314"/>
      <c r="QWE16" s="314"/>
      <c r="QWF16" s="314"/>
      <c r="QWG16" s="314"/>
      <c r="QWH16" s="314"/>
      <c r="QWI16" s="314"/>
      <c r="QWJ16" s="314"/>
      <c r="QWK16" s="314"/>
      <c r="QWL16" s="314"/>
      <c r="QWM16" s="314"/>
      <c r="QWN16" s="314"/>
      <c r="QWO16" s="314"/>
      <c r="QWP16" s="314"/>
      <c r="QWQ16" s="314"/>
      <c r="QWR16" s="314"/>
      <c r="QWS16" s="314"/>
      <c r="QWT16" s="314"/>
      <c r="QWU16" s="314"/>
      <c r="QWV16" s="314"/>
      <c r="QWW16" s="314"/>
      <c r="QWX16" s="314"/>
      <c r="QWY16" s="314"/>
      <c r="QWZ16" s="314"/>
      <c r="QXA16" s="314"/>
      <c r="QXB16" s="314"/>
      <c r="QXC16" s="314"/>
      <c r="QXD16" s="314"/>
      <c r="QXE16" s="314"/>
      <c r="QXF16" s="314"/>
      <c r="QXG16" s="314"/>
      <c r="QXH16" s="314"/>
      <c r="QXI16" s="314"/>
      <c r="QXJ16" s="314"/>
      <c r="QXK16" s="314"/>
      <c r="QXL16" s="314"/>
      <c r="QXM16" s="314"/>
      <c r="QXN16" s="314"/>
      <c r="QXO16" s="314"/>
      <c r="QXP16" s="314"/>
      <c r="QXQ16" s="314"/>
      <c r="QXR16" s="314"/>
      <c r="QXS16" s="314"/>
      <c r="QXT16" s="314"/>
      <c r="QXU16" s="314"/>
      <c r="QXV16" s="314"/>
      <c r="QXW16" s="314"/>
      <c r="QXX16" s="314"/>
      <c r="QXY16" s="314"/>
      <c r="QXZ16" s="314"/>
      <c r="QYA16" s="314"/>
      <c r="QYB16" s="314"/>
      <c r="QYC16" s="314"/>
      <c r="QYD16" s="314"/>
      <c r="QYE16" s="314"/>
      <c r="QYF16" s="314"/>
      <c r="QYG16" s="314"/>
      <c r="QYH16" s="314"/>
      <c r="QYI16" s="314"/>
      <c r="QYJ16" s="314"/>
      <c r="QYK16" s="314"/>
      <c r="QYL16" s="314"/>
      <c r="QYM16" s="314"/>
      <c r="QYN16" s="314"/>
      <c r="QYO16" s="314"/>
      <c r="QYP16" s="314"/>
      <c r="QYQ16" s="314"/>
      <c r="QYR16" s="314"/>
      <c r="QYS16" s="314"/>
      <c r="QYT16" s="314"/>
      <c r="QYU16" s="314"/>
      <c r="QYV16" s="314"/>
      <c r="QYW16" s="314"/>
      <c r="QYX16" s="314"/>
      <c r="QYY16" s="314"/>
      <c r="QYZ16" s="314"/>
      <c r="QZA16" s="314"/>
      <c r="QZB16" s="314"/>
      <c r="QZC16" s="314"/>
      <c r="QZD16" s="314"/>
      <c r="QZE16" s="314"/>
      <c r="QZF16" s="314"/>
      <c r="QZG16" s="314"/>
      <c r="QZH16" s="314"/>
      <c r="QZI16" s="314"/>
      <c r="QZJ16" s="314"/>
      <c r="QZK16" s="314"/>
      <c r="QZL16" s="314"/>
      <c r="QZM16" s="314"/>
      <c r="QZN16" s="314"/>
      <c r="QZO16" s="314"/>
      <c r="QZP16" s="314"/>
      <c r="QZQ16" s="314"/>
      <c r="QZR16" s="314"/>
      <c r="QZS16" s="314"/>
      <c r="QZT16" s="314"/>
      <c r="QZU16" s="314"/>
      <c r="QZV16" s="314"/>
      <c r="QZW16" s="314"/>
      <c r="QZX16" s="314"/>
      <c r="QZY16" s="314"/>
      <c r="QZZ16" s="314"/>
      <c r="RAA16" s="314"/>
      <c r="RAB16" s="314"/>
      <c r="RAC16" s="314"/>
      <c r="RAD16" s="314"/>
      <c r="RAE16" s="314"/>
      <c r="RAF16" s="314"/>
      <c r="RAG16" s="314"/>
      <c r="RAH16" s="314"/>
      <c r="RAI16" s="314"/>
      <c r="RAJ16" s="314"/>
      <c r="RAK16" s="314"/>
      <c r="RAL16" s="314"/>
      <c r="RAM16" s="314"/>
      <c r="RAN16" s="314"/>
      <c r="RAO16" s="314"/>
      <c r="RAP16" s="314"/>
      <c r="RAQ16" s="314"/>
      <c r="RAR16" s="314"/>
      <c r="RAS16" s="314"/>
      <c r="RAT16" s="314"/>
      <c r="RAU16" s="314"/>
      <c r="RAV16" s="314"/>
      <c r="RAW16" s="314"/>
      <c r="RAX16" s="314"/>
      <c r="RAY16" s="314"/>
      <c r="RAZ16" s="314"/>
      <c r="RBA16" s="314"/>
      <c r="RBB16" s="314"/>
      <c r="RBC16" s="314"/>
      <c r="RBD16" s="314"/>
      <c r="RBE16" s="314"/>
      <c r="RBF16" s="314"/>
      <c r="RBG16" s="314"/>
      <c r="RBH16" s="314"/>
      <c r="RBI16" s="314"/>
      <c r="RBJ16" s="314"/>
      <c r="RBK16" s="314"/>
      <c r="RBL16" s="314"/>
      <c r="RBM16" s="314"/>
      <c r="RBN16" s="314"/>
      <c r="RBO16" s="314"/>
      <c r="RBP16" s="314"/>
      <c r="RBQ16" s="314"/>
      <c r="RBR16" s="314"/>
      <c r="RBS16" s="314"/>
      <c r="RBT16" s="314"/>
      <c r="RBU16" s="314"/>
      <c r="RBV16" s="314"/>
      <c r="RBW16" s="314"/>
      <c r="RBX16" s="314"/>
      <c r="RBY16" s="314"/>
      <c r="RBZ16" s="314"/>
      <c r="RCA16" s="314"/>
      <c r="RCB16" s="314"/>
      <c r="RCC16" s="314"/>
      <c r="RCD16" s="314"/>
      <c r="RCE16" s="314"/>
      <c r="RCF16" s="314"/>
      <c r="RCG16" s="314"/>
      <c r="RCH16" s="314"/>
      <c r="RCI16" s="314"/>
      <c r="RCJ16" s="314"/>
      <c r="RCK16" s="314"/>
      <c r="RCL16" s="314"/>
      <c r="RCM16" s="314"/>
      <c r="RCN16" s="314"/>
      <c r="RCO16" s="314"/>
      <c r="RCP16" s="314"/>
      <c r="RCQ16" s="314"/>
      <c r="RCR16" s="314"/>
      <c r="RCS16" s="314"/>
      <c r="RCT16" s="314"/>
      <c r="RCU16" s="314"/>
      <c r="RCV16" s="314"/>
      <c r="RCW16" s="314"/>
      <c r="RCX16" s="314"/>
      <c r="RCY16" s="314"/>
      <c r="RCZ16" s="314"/>
      <c r="RDA16" s="314"/>
      <c r="RDB16" s="314"/>
      <c r="RDC16" s="314"/>
      <c r="RDD16" s="314"/>
      <c r="RDE16" s="314"/>
      <c r="RDF16" s="314"/>
      <c r="RDG16" s="314"/>
      <c r="RDH16" s="314"/>
      <c r="RDI16" s="314"/>
      <c r="RDJ16" s="314"/>
      <c r="RDK16" s="314"/>
      <c r="RDL16" s="314"/>
      <c r="RDM16" s="314"/>
      <c r="RDN16" s="314"/>
      <c r="RDO16" s="314"/>
      <c r="RDP16" s="314"/>
      <c r="RDQ16" s="314"/>
      <c r="RDR16" s="314"/>
      <c r="RDS16" s="314"/>
      <c r="RDT16" s="314"/>
      <c r="RDU16" s="314"/>
      <c r="RDV16" s="314"/>
      <c r="RDW16" s="314"/>
      <c r="RDX16" s="314"/>
      <c r="RDY16" s="314"/>
      <c r="RDZ16" s="314"/>
      <c r="REA16" s="314"/>
      <c r="REB16" s="314"/>
      <c r="REC16" s="314"/>
      <c r="RED16" s="314"/>
      <c r="REE16" s="314"/>
      <c r="REF16" s="314"/>
      <c r="REG16" s="314"/>
      <c r="REH16" s="314"/>
      <c r="REI16" s="314"/>
      <c r="REJ16" s="314"/>
      <c r="REK16" s="314"/>
      <c r="REL16" s="314"/>
      <c r="REM16" s="314"/>
      <c r="REN16" s="314"/>
      <c r="REO16" s="314"/>
      <c r="REP16" s="314"/>
      <c r="REQ16" s="314"/>
      <c r="RER16" s="314"/>
      <c r="RES16" s="314"/>
      <c r="RET16" s="314"/>
      <c r="REU16" s="314"/>
      <c r="REV16" s="314"/>
      <c r="REW16" s="314"/>
      <c r="REX16" s="314"/>
      <c r="REY16" s="314"/>
      <c r="REZ16" s="314"/>
      <c r="RFA16" s="314"/>
      <c r="RFB16" s="314"/>
      <c r="RFC16" s="314"/>
      <c r="RFD16" s="314"/>
      <c r="RFE16" s="314"/>
      <c r="RFF16" s="314"/>
      <c r="RFG16" s="314"/>
      <c r="RFH16" s="314"/>
      <c r="RFI16" s="314"/>
      <c r="RFJ16" s="314"/>
      <c r="RFK16" s="314"/>
      <c r="RFL16" s="314"/>
      <c r="RFM16" s="314"/>
      <c r="RFN16" s="314"/>
      <c r="RFO16" s="314"/>
      <c r="RFP16" s="314"/>
      <c r="RFQ16" s="314"/>
      <c r="RFR16" s="314"/>
      <c r="RFS16" s="314"/>
      <c r="RFT16" s="314"/>
      <c r="RFU16" s="314"/>
      <c r="RFV16" s="314"/>
      <c r="RFW16" s="314"/>
      <c r="RFX16" s="314"/>
      <c r="RFY16" s="314"/>
      <c r="RFZ16" s="314"/>
      <c r="RGA16" s="314"/>
      <c r="RGB16" s="314"/>
      <c r="RGC16" s="314"/>
      <c r="RGD16" s="314"/>
      <c r="RGE16" s="314"/>
      <c r="RGF16" s="314"/>
      <c r="RGG16" s="314"/>
      <c r="RGH16" s="314"/>
      <c r="RGI16" s="314"/>
      <c r="RGJ16" s="314"/>
      <c r="RGK16" s="314"/>
      <c r="RGL16" s="314"/>
      <c r="RGM16" s="314"/>
      <c r="RGN16" s="314"/>
      <c r="RGO16" s="314"/>
      <c r="RGP16" s="314"/>
      <c r="RGQ16" s="314"/>
      <c r="RGR16" s="314"/>
      <c r="RGS16" s="314"/>
      <c r="RGT16" s="314"/>
      <c r="RGU16" s="314"/>
      <c r="RGV16" s="314"/>
      <c r="RGW16" s="314"/>
      <c r="RGX16" s="314"/>
      <c r="RGY16" s="314"/>
      <c r="RGZ16" s="314"/>
      <c r="RHA16" s="314"/>
      <c r="RHB16" s="314"/>
      <c r="RHC16" s="314"/>
      <c r="RHD16" s="314"/>
      <c r="RHE16" s="314"/>
      <c r="RHF16" s="314"/>
      <c r="RHG16" s="314"/>
      <c r="RHH16" s="314"/>
      <c r="RHI16" s="314"/>
      <c r="RHJ16" s="314"/>
      <c r="RHK16" s="314"/>
      <c r="RHL16" s="314"/>
      <c r="RHM16" s="314"/>
      <c r="RHN16" s="314"/>
      <c r="RHO16" s="314"/>
      <c r="RHP16" s="314"/>
      <c r="RHQ16" s="314"/>
      <c r="RHR16" s="314"/>
      <c r="RHS16" s="314"/>
      <c r="RHT16" s="314"/>
      <c r="RHU16" s="314"/>
      <c r="RHV16" s="314"/>
      <c r="RHW16" s="314"/>
      <c r="RHX16" s="314"/>
      <c r="RHY16" s="314"/>
      <c r="RHZ16" s="314"/>
      <c r="RIA16" s="314"/>
      <c r="RIB16" s="314"/>
      <c r="RIC16" s="314"/>
      <c r="RID16" s="314"/>
      <c r="RIE16" s="314"/>
      <c r="RIF16" s="314"/>
      <c r="RIG16" s="314"/>
      <c r="RIH16" s="314"/>
      <c r="RII16" s="314"/>
      <c r="RIJ16" s="314"/>
      <c r="RIK16" s="314"/>
      <c r="RIL16" s="314"/>
      <c r="RIM16" s="314"/>
      <c r="RIN16" s="314"/>
      <c r="RIO16" s="314"/>
      <c r="RIP16" s="314"/>
      <c r="RIQ16" s="314"/>
      <c r="RIR16" s="314"/>
      <c r="RIS16" s="314"/>
      <c r="RIT16" s="314"/>
      <c r="RIU16" s="314"/>
      <c r="RIV16" s="314"/>
      <c r="RIW16" s="314"/>
      <c r="RIX16" s="314"/>
      <c r="RIY16" s="314"/>
      <c r="RIZ16" s="314"/>
      <c r="RJA16" s="314"/>
      <c r="RJB16" s="314"/>
      <c r="RJC16" s="314"/>
      <c r="RJD16" s="314"/>
      <c r="RJE16" s="314"/>
      <c r="RJF16" s="314"/>
      <c r="RJG16" s="314"/>
      <c r="RJH16" s="314"/>
      <c r="RJI16" s="314"/>
      <c r="RJJ16" s="314"/>
      <c r="RJK16" s="314"/>
      <c r="RJL16" s="314"/>
      <c r="RJM16" s="314"/>
      <c r="RJN16" s="314"/>
      <c r="RJO16" s="314"/>
      <c r="RJP16" s="314"/>
      <c r="RJQ16" s="314"/>
      <c r="RJR16" s="314"/>
      <c r="RJS16" s="314"/>
      <c r="RJT16" s="314"/>
      <c r="RJU16" s="314"/>
      <c r="RJV16" s="314"/>
      <c r="RJW16" s="314"/>
      <c r="RJX16" s="314"/>
      <c r="RJY16" s="314"/>
      <c r="RJZ16" s="314"/>
      <c r="RKA16" s="314"/>
      <c r="RKB16" s="314"/>
      <c r="RKC16" s="314"/>
      <c r="RKD16" s="314"/>
      <c r="RKE16" s="314"/>
      <c r="RKF16" s="314"/>
      <c r="RKG16" s="314"/>
      <c r="RKH16" s="314"/>
      <c r="RKI16" s="314"/>
      <c r="RKJ16" s="314"/>
      <c r="RKK16" s="314"/>
      <c r="RKL16" s="314"/>
      <c r="RKM16" s="314"/>
      <c r="RKN16" s="314"/>
      <c r="RKO16" s="314"/>
      <c r="RKP16" s="314"/>
      <c r="RKQ16" s="314"/>
      <c r="RKR16" s="314"/>
      <c r="RKS16" s="314"/>
      <c r="RKT16" s="314"/>
      <c r="RKU16" s="314"/>
      <c r="RKV16" s="314"/>
      <c r="RKW16" s="314"/>
      <c r="RKX16" s="314"/>
      <c r="RKY16" s="314"/>
      <c r="RKZ16" s="314"/>
      <c r="RLA16" s="314"/>
      <c r="RLB16" s="314"/>
      <c r="RLC16" s="314"/>
      <c r="RLD16" s="314"/>
      <c r="RLE16" s="314"/>
      <c r="RLF16" s="314"/>
      <c r="RLG16" s="314"/>
      <c r="RLH16" s="314"/>
      <c r="RLI16" s="314"/>
      <c r="RLJ16" s="314"/>
      <c r="RLK16" s="314"/>
      <c r="RLL16" s="314"/>
      <c r="RLM16" s="314"/>
      <c r="RLN16" s="314"/>
      <c r="RLO16" s="314"/>
      <c r="RLP16" s="314"/>
      <c r="RLQ16" s="314"/>
      <c r="RLR16" s="314"/>
      <c r="RLS16" s="314"/>
      <c r="RLT16" s="314"/>
      <c r="RLU16" s="314"/>
      <c r="RLV16" s="314"/>
      <c r="RLW16" s="314"/>
      <c r="RLX16" s="314"/>
      <c r="RLY16" s="314"/>
      <c r="RLZ16" s="314"/>
      <c r="RMA16" s="314"/>
      <c r="RMB16" s="314"/>
      <c r="RMC16" s="314"/>
      <c r="RMD16" s="314"/>
      <c r="RME16" s="314"/>
      <c r="RMF16" s="314"/>
      <c r="RMG16" s="314"/>
      <c r="RMH16" s="314"/>
      <c r="RMI16" s="314"/>
      <c r="RMJ16" s="314"/>
      <c r="RMK16" s="314"/>
      <c r="RML16" s="314"/>
      <c r="RMM16" s="314"/>
      <c r="RMN16" s="314"/>
      <c r="RMO16" s="314"/>
      <c r="RMP16" s="314"/>
      <c r="RMQ16" s="314"/>
      <c r="RMR16" s="314"/>
      <c r="RMS16" s="314"/>
      <c r="RMT16" s="314"/>
      <c r="RMU16" s="314"/>
      <c r="RMV16" s="314"/>
      <c r="RMW16" s="314"/>
      <c r="RMX16" s="314"/>
      <c r="RMY16" s="314"/>
      <c r="RMZ16" s="314"/>
      <c r="RNA16" s="314"/>
      <c r="RNB16" s="314"/>
      <c r="RNC16" s="314"/>
      <c r="RND16" s="314"/>
      <c r="RNE16" s="314"/>
      <c r="RNF16" s="314"/>
      <c r="RNG16" s="314"/>
      <c r="RNH16" s="314"/>
      <c r="RNI16" s="314"/>
      <c r="RNJ16" s="314"/>
      <c r="RNK16" s="314"/>
      <c r="RNL16" s="314"/>
      <c r="RNM16" s="314"/>
      <c r="RNN16" s="314"/>
      <c r="RNO16" s="314"/>
      <c r="RNP16" s="314"/>
      <c r="RNQ16" s="314"/>
      <c r="RNR16" s="314"/>
      <c r="RNS16" s="314"/>
      <c r="RNT16" s="314"/>
      <c r="RNU16" s="314"/>
      <c r="RNV16" s="314"/>
      <c r="RNW16" s="314"/>
      <c r="RNX16" s="314"/>
      <c r="RNY16" s="314"/>
      <c r="RNZ16" s="314"/>
      <c r="ROA16" s="314"/>
      <c r="ROB16" s="314"/>
      <c r="ROC16" s="314"/>
      <c r="ROD16" s="314"/>
      <c r="ROE16" s="314"/>
      <c r="ROF16" s="314"/>
      <c r="ROG16" s="314"/>
      <c r="ROH16" s="314"/>
      <c r="ROI16" s="314"/>
      <c r="ROJ16" s="314"/>
      <c r="ROK16" s="314"/>
      <c r="ROL16" s="314"/>
      <c r="ROM16" s="314"/>
      <c r="RON16" s="314"/>
      <c r="ROO16" s="314"/>
      <c r="ROP16" s="314"/>
      <c r="ROQ16" s="314"/>
      <c r="ROR16" s="314"/>
      <c r="ROS16" s="314"/>
      <c r="ROT16" s="314"/>
      <c r="ROU16" s="314"/>
      <c r="ROV16" s="314"/>
      <c r="ROW16" s="314"/>
      <c r="ROX16" s="314"/>
      <c r="ROY16" s="314"/>
      <c r="ROZ16" s="314"/>
      <c r="RPA16" s="314"/>
      <c r="RPB16" s="314"/>
      <c r="RPC16" s="314"/>
      <c r="RPD16" s="314"/>
      <c r="RPE16" s="314"/>
      <c r="RPF16" s="314"/>
      <c r="RPG16" s="314"/>
      <c r="RPH16" s="314"/>
      <c r="RPI16" s="314"/>
      <c r="RPJ16" s="314"/>
      <c r="RPK16" s="314"/>
      <c r="RPL16" s="314"/>
      <c r="RPM16" s="314"/>
      <c r="RPN16" s="314"/>
      <c r="RPO16" s="314"/>
      <c r="RPP16" s="314"/>
      <c r="RPQ16" s="314"/>
      <c r="RPR16" s="314"/>
      <c r="RPS16" s="314"/>
      <c r="RPT16" s="314"/>
      <c r="RPU16" s="314"/>
      <c r="RPV16" s="314"/>
      <c r="RPW16" s="314"/>
      <c r="RPX16" s="314"/>
      <c r="RPY16" s="314"/>
      <c r="RPZ16" s="314"/>
      <c r="RQA16" s="314"/>
      <c r="RQB16" s="314"/>
      <c r="RQC16" s="314"/>
      <c r="RQD16" s="314"/>
      <c r="RQE16" s="314"/>
      <c r="RQF16" s="314"/>
      <c r="RQG16" s="314"/>
      <c r="RQH16" s="314"/>
      <c r="RQI16" s="314"/>
      <c r="RQJ16" s="314"/>
      <c r="RQK16" s="314"/>
      <c r="RQL16" s="314"/>
      <c r="RQM16" s="314"/>
      <c r="RQN16" s="314"/>
      <c r="RQO16" s="314"/>
      <c r="RQP16" s="314"/>
      <c r="RQQ16" s="314"/>
      <c r="RQR16" s="314"/>
      <c r="RQS16" s="314"/>
      <c r="RQT16" s="314"/>
      <c r="RQU16" s="314"/>
      <c r="RQV16" s="314"/>
      <c r="RQW16" s="314"/>
      <c r="RQX16" s="314"/>
      <c r="RQY16" s="314"/>
      <c r="RQZ16" s="314"/>
      <c r="RRA16" s="314"/>
      <c r="RRB16" s="314"/>
      <c r="RRC16" s="314"/>
      <c r="RRD16" s="314"/>
      <c r="RRE16" s="314"/>
      <c r="RRF16" s="314"/>
      <c r="RRG16" s="314"/>
      <c r="RRH16" s="314"/>
      <c r="RRI16" s="314"/>
      <c r="RRJ16" s="314"/>
      <c r="RRK16" s="314"/>
      <c r="RRL16" s="314"/>
      <c r="RRM16" s="314"/>
      <c r="RRN16" s="314"/>
      <c r="RRO16" s="314"/>
      <c r="RRP16" s="314"/>
      <c r="RRQ16" s="314"/>
      <c r="RRR16" s="314"/>
      <c r="RRS16" s="314"/>
      <c r="RRT16" s="314"/>
      <c r="RRU16" s="314"/>
      <c r="RRV16" s="314"/>
      <c r="RRW16" s="314"/>
      <c r="RRX16" s="314"/>
      <c r="RRY16" s="314"/>
      <c r="RRZ16" s="314"/>
      <c r="RSA16" s="314"/>
      <c r="RSB16" s="314"/>
      <c r="RSC16" s="314"/>
      <c r="RSD16" s="314"/>
      <c r="RSE16" s="314"/>
      <c r="RSF16" s="314"/>
      <c r="RSG16" s="314"/>
      <c r="RSH16" s="314"/>
      <c r="RSI16" s="314"/>
      <c r="RSJ16" s="314"/>
      <c r="RSK16" s="314"/>
      <c r="RSL16" s="314"/>
      <c r="RSM16" s="314"/>
      <c r="RSN16" s="314"/>
      <c r="RSO16" s="314"/>
      <c r="RSP16" s="314"/>
      <c r="RSQ16" s="314"/>
      <c r="RSR16" s="314"/>
      <c r="RSS16" s="314"/>
      <c r="RST16" s="314"/>
      <c r="RSU16" s="314"/>
      <c r="RSV16" s="314"/>
      <c r="RSW16" s="314"/>
      <c r="RSX16" s="314"/>
      <c r="RSY16" s="314"/>
      <c r="RSZ16" s="314"/>
      <c r="RTA16" s="314"/>
      <c r="RTB16" s="314"/>
      <c r="RTC16" s="314"/>
      <c r="RTD16" s="314"/>
      <c r="RTE16" s="314"/>
      <c r="RTF16" s="314"/>
      <c r="RTG16" s="314"/>
      <c r="RTH16" s="314"/>
      <c r="RTI16" s="314"/>
      <c r="RTJ16" s="314"/>
      <c r="RTK16" s="314"/>
      <c r="RTL16" s="314"/>
      <c r="RTM16" s="314"/>
      <c r="RTN16" s="314"/>
      <c r="RTO16" s="314"/>
      <c r="RTP16" s="314"/>
      <c r="RTQ16" s="314"/>
      <c r="RTR16" s="314"/>
      <c r="RTS16" s="314"/>
      <c r="RTT16" s="314"/>
      <c r="RTU16" s="314"/>
      <c r="RTV16" s="314"/>
      <c r="RTW16" s="314"/>
      <c r="RTX16" s="314"/>
      <c r="RTY16" s="314"/>
      <c r="RTZ16" s="314"/>
      <c r="RUA16" s="314"/>
      <c r="RUB16" s="314"/>
      <c r="RUC16" s="314"/>
      <c r="RUD16" s="314"/>
      <c r="RUE16" s="314"/>
      <c r="RUF16" s="314"/>
      <c r="RUG16" s="314"/>
      <c r="RUH16" s="314"/>
      <c r="RUI16" s="314"/>
      <c r="RUJ16" s="314"/>
      <c r="RUK16" s="314"/>
      <c r="RUL16" s="314"/>
      <c r="RUM16" s="314"/>
      <c r="RUN16" s="314"/>
      <c r="RUO16" s="314"/>
      <c r="RUP16" s="314"/>
      <c r="RUQ16" s="314"/>
      <c r="RUR16" s="314"/>
      <c r="RUS16" s="314"/>
      <c r="RUT16" s="314"/>
      <c r="RUU16" s="314"/>
      <c r="RUV16" s="314"/>
      <c r="RUW16" s="314"/>
      <c r="RUX16" s="314"/>
      <c r="RUY16" s="314"/>
      <c r="RUZ16" s="314"/>
      <c r="RVA16" s="314"/>
      <c r="RVB16" s="314"/>
      <c r="RVC16" s="314"/>
      <c r="RVD16" s="314"/>
      <c r="RVE16" s="314"/>
      <c r="RVF16" s="314"/>
      <c r="RVG16" s="314"/>
      <c r="RVH16" s="314"/>
      <c r="RVI16" s="314"/>
      <c r="RVJ16" s="314"/>
      <c r="RVK16" s="314"/>
      <c r="RVL16" s="314"/>
      <c r="RVM16" s="314"/>
      <c r="RVN16" s="314"/>
      <c r="RVO16" s="314"/>
      <c r="RVP16" s="314"/>
      <c r="RVQ16" s="314"/>
      <c r="RVR16" s="314"/>
      <c r="RVS16" s="314"/>
      <c r="RVT16" s="314"/>
      <c r="RVU16" s="314"/>
      <c r="RVV16" s="314"/>
      <c r="RVW16" s="314"/>
      <c r="RVX16" s="314"/>
      <c r="RVY16" s="314"/>
      <c r="RVZ16" s="314"/>
      <c r="RWA16" s="314"/>
      <c r="RWB16" s="314"/>
      <c r="RWC16" s="314"/>
      <c r="RWD16" s="314"/>
      <c r="RWE16" s="314"/>
      <c r="RWF16" s="314"/>
      <c r="RWG16" s="314"/>
      <c r="RWH16" s="314"/>
      <c r="RWI16" s="314"/>
      <c r="RWJ16" s="314"/>
      <c r="RWK16" s="314"/>
      <c r="RWL16" s="314"/>
      <c r="RWM16" s="314"/>
      <c r="RWN16" s="314"/>
      <c r="RWO16" s="314"/>
      <c r="RWP16" s="314"/>
      <c r="RWQ16" s="314"/>
      <c r="RWR16" s="314"/>
      <c r="RWS16" s="314"/>
      <c r="RWT16" s="314"/>
      <c r="RWU16" s="314"/>
      <c r="RWV16" s="314"/>
      <c r="RWW16" s="314"/>
      <c r="RWX16" s="314"/>
      <c r="RWY16" s="314"/>
      <c r="RWZ16" s="314"/>
      <c r="RXA16" s="314"/>
      <c r="RXB16" s="314"/>
      <c r="RXC16" s="314"/>
      <c r="RXD16" s="314"/>
      <c r="RXE16" s="314"/>
      <c r="RXF16" s="314"/>
      <c r="RXG16" s="314"/>
      <c r="RXH16" s="314"/>
      <c r="RXI16" s="314"/>
      <c r="RXJ16" s="314"/>
      <c r="RXK16" s="314"/>
      <c r="RXL16" s="314"/>
      <c r="RXM16" s="314"/>
      <c r="RXN16" s="314"/>
      <c r="RXO16" s="314"/>
      <c r="RXP16" s="314"/>
      <c r="RXQ16" s="314"/>
      <c r="RXR16" s="314"/>
      <c r="RXS16" s="314"/>
      <c r="RXT16" s="314"/>
      <c r="RXU16" s="314"/>
      <c r="RXV16" s="314"/>
      <c r="RXW16" s="314"/>
      <c r="RXX16" s="314"/>
      <c r="RXY16" s="314"/>
      <c r="RXZ16" s="314"/>
      <c r="RYA16" s="314"/>
      <c r="RYB16" s="314"/>
      <c r="RYC16" s="314"/>
      <c r="RYD16" s="314"/>
      <c r="RYE16" s="314"/>
      <c r="RYF16" s="314"/>
      <c r="RYG16" s="314"/>
      <c r="RYH16" s="314"/>
      <c r="RYI16" s="314"/>
      <c r="RYJ16" s="314"/>
      <c r="RYK16" s="314"/>
      <c r="RYL16" s="314"/>
      <c r="RYM16" s="314"/>
      <c r="RYN16" s="314"/>
      <c r="RYO16" s="314"/>
      <c r="RYP16" s="314"/>
      <c r="RYQ16" s="314"/>
      <c r="RYR16" s="314"/>
      <c r="RYS16" s="314"/>
      <c r="RYT16" s="314"/>
      <c r="RYU16" s="314"/>
      <c r="RYV16" s="314"/>
      <c r="RYW16" s="314"/>
      <c r="RYX16" s="314"/>
      <c r="RYY16" s="314"/>
      <c r="RYZ16" s="314"/>
      <c r="RZA16" s="314"/>
      <c r="RZB16" s="314"/>
      <c r="RZC16" s="314"/>
      <c r="RZD16" s="314"/>
      <c r="RZE16" s="314"/>
      <c r="RZF16" s="314"/>
      <c r="RZG16" s="314"/>
      <c r="RZH16" s="314"/>
      <c r="RZI16" s="314"/>
      <c r="RZJ16" s="314"/>
      <c r="RZK16" s="314"/>
      <c r="RZL16" s="314"/>
      <c r="RZM16" s="314"/>
      <c r="RZN16" s="314"/>
      <c r="RZO16" s="314"/>
      <c r="RZP16" s="314"/>
      <c r="RZQ16" s="314"/>
      <c r="RZR16" s="314"/>
      <c r="RZS16" s="314"/>
      <c r="RZT16" s="314"/>
      <c r="RZU16" s="314"/>
      <c r="RZV16" s="314"/>
      <c r="RZW16" s="314"/>
      <c r="RZX16" s="314"/>
      <c r="RZY16" s="314"/>
      <c r="RZZ16" s="314"/>
      <c r="SAA16" s="314"/>
      <c r="SAB16" s="314"/>
      <c r="SAC16" s="314"/>
      <c r="SAD16" s="314"/>
      <c r="SAE16" s="314"/>
      <c r="SAF16" s="314"/>
      <c r="SAG16" s="314"/>
      <c r="SAH16" s="314"/>
      <c r="SAI16" s="314"/>
      <c r="SAJ16" s="314"/>
      <c r="SAK16" s="314"/>
      <c r="SAL16" s="314"/>
      <c r="SAM16" s="314"/>
      <c r="SAN16" s="314"/>
      <c r="SAO16" s="314"/>
      <c r="SAP16" s="314"/>
      <c r="SAQ16" s="314"/>
      <c r="SAR16" s="314"/>
      <c r="SAS16" s="314"/>
      <c r="SAT16" s="314"/>
      <c r="SAU16" s="314"/>
      <c r="SAV16" s="314"/>
      <c r="SAW16" s="314"/>
      <c r="SAX16" s="314"/>
      <c r="SAY16" s="314"/>
      <c r="SAZ16" s="314"/>
      <c r="SBA16" s="314"/>
      <c r="SBB16" s="314"/>
      <c r="SBC16" s="314"/>
      <c r="SBD16" s="314"/>
      <c r="SBE16" s="314"/>
      <c r="SBF16" s="314"/>
      <c r="SBG16" s="314"/>
      <c r="SBH16" s="314"/>
      <c r="SBI16" s="314"/>
      <c r="SBJ16" s="314"/>
      <c r="SBK16" s="314"/>
      <c r="SBL16" s="314"/>
      <c r="SBM16" s="314"/>
      <c r="SBN16" s="314"/>
      <c r="SBO16" s="314"/>
      <c r="SBP16" s="314"/>
      <c r="SBQ16" s="314"/>
      <c r="SBR16" s="314"/>
      <c r="SBS16" s="314"/>
      <c r="SBT16" s="314"/>
      <c r="SBU16" s="314"/>
      <c r="SBV16" s="314"/>
      <c r="SBW16" s="314"/>
      <c r="SBX16" s="314"/>
      <c r="SBY16" s="314"/>
      <c r="SBZ16" s="314"/>
      <c r="SCA16" s="314"/>
      <c r="SCB16" s="314"/>
      <c r="SCC16" s="314"/>
      <c r="SCD16" s="314"/>
      <c r="SCE16" s="314"/>
      <c r="SCF16" s="314"/>
      <c r="SCG16" s="314"/>
      <c r="SCH16" s="314"/>
      <c r="SCI16" s="314"/>
      <c r="SCJ16" s="314"/>
      <c r="SCK16" s="314"/>
      <c r="SCL16" s="314"/>
      <c r="SCM16" s="314"/>
      <c r="SCN16" s="314"/>
      <c r="SCO16" s="314"/>
      <c r="SCP16" s="314"/>
      <c r="SCQ16" s="314"/>
      <c r="SCR16" s="314"/>
      <c r="SCS16" s="314"/>
      <c r="SCT16" s="314"/>
      <c r="SCU16" s="314"/>
      <c r="SCV16" s="314"/>
      <c r="SCW16" s="314"/>
      <c r="SCX16" s="314"/>
      <c r="SCY16" s="314"/>
      <c r="SCZ16" s="314"/>
      <c r="SDA16" s="314"/>
      <c r="SDB16" s="314"/>
      <c r="SDC16" s="314"/>
      <c r="SDD16" s="314"/>
      <c r="SDE16" s="314"/>
      <c r="SDF16" s="314"/>
      <c r="SDG16" s="314"/>
      <c r="SDH16" s="314"/>
      <c r="SDI16" s="314"/>
      <c r="SDJ16" s="314"/>
      <c r="SDK16" s="314"/>
      <c r="SDL16" s="314"/>
      <c r="SDM16" s="314"/>
      <c r="SDN16" s="314"/>
      <c r="SDO16" s="314"/>
      <c r="SDP16" s="314"/>
      <c r="SDQ16" s="314"/>
      <c r="SDR16" s="314"/>
      <c r="SDS16" s="314"/>
      <c r="SDT16" s="314"/>
      <c r="SDU16" s="314"/>
      <c r="SDV16" s="314"/>
      <c r="SDW16" s="314"/>
      <c r="SDX16" s="314"/>
      <c r="SDY16" s="314"/>
      <c r="SDZ16" s="314"/>
      <c r="SEA16" s="314"/>
      <c r="SEB16" s="314"/>
      <c r="SEC16" s="314"/>
      <c r="SED16" s="314"/>
      <c r="SEE16" s="314"/>
      <c r="SEF16" s="314"/>
      <c r="SEG16" s="314"/>
      <c r="SEH16" s="314"/>
      <c r="SEI16" s="314"/>
      <c r="SEJ16" s="314"/>
      <c r="SEK16" s="314"/>
      <c r="SEL16" s="314"/>
      <c r="SEM16" s="314"/>
      <c r="SEN16" s="314"/>
      <c r="SEO16" s="314"/>
      <c r="SEP16" s="314"/>
      <c r="SEQ16" s="314"/>
      <c r="SER16" s="314"/>
      <c r="SES16" s="314"/>
      <c r="SET16" s="314"/>
      <c r="SEU16" s="314"/>
      <c r="SEV16" s="314"/>
      <c r="SEW16" s="314"/>
      <c r="SEX16" s="314"/>
      <c r="SEY16" s="314"/>
      <c r="SEZ16" s="314"/>
      <c r="SFA16" s="314"/>
      <c r="SFB16" s="314"/>
      <c r="SFC16" s="314"/>
      <c r="SFD16" s="314"/>
      <c r="SFE16" s="314"/>
      <c r="SFF16" s="314"/>
      <c r="SFG16" s="314"/>
      <c r="SFH16" s="314"/>
      <c r="SFI16" s="314"/>
      <c r="SFJ16" s="314"/>
      <c r="SFK16" s="314"/>
      <c r="SFL16" s="314"/>
      <c r="SFM16" s="314"/>
      <c r="SFN16" s="314"/>
      <c r="SFO16" s="314"/>
      <c r="SFP16" s="314"/>
      <c r="SFQ16" s="314"/>
      <c r="SFR16" s="314"/>
      <c r="SFS16" s="314"/>
      <c r="SFT16" s="314"/>
      <c r="SFU16" s="314"/>
      <c r="SFV16" s="314"/>
      <c r="SFW16" s="314"/>
      <c r="SFX16" s="314"/>
      <c r="SFY16" s="314"/>
      <c r="SFZ16" s="314"/>
      <c r="SGA16" s="314"/>
      <c r="SGB16" s="314"/>
      <c r="SGC16" s="314"/>
      <c r="SGD16" s="314"/>
      <c r="SGE16" s="314"/>
      <c r="SGF16" s="314"/>
      <c r="SGG16" s="314"/>
      <c r="SGH16" s="314"/>
      <c r="SGI16" s="314"/>
      <c r="SGJ16" s="314"/>
      <c r="SGK16" s="314"/>
      <c r="SGL16" s="314"/>
      <c r="SGM16" s="314"/>
      <c r="SGN16" s="314"/>
      <c r="SGO16" s="314"/>
      <c r="SGP16" s="314"/>
      <c r="SGQ16" s="314"/>
      <c r="SGR16" s="314"/>
      <c r="SGS16" s="314"/>
      <c r="SGT16" s="314"/>
      <c r="SGU16" s="314"/>
      <c r="SGV16" s="314"/>
      <c r="SGW16" s="314"/>
      <c r="SGX16" s="314"/>
      <c r="SGY16" s="314"/>
      <c r="SGZ16" s="314"/>
      <c r="SHA16" s="314"/>
      <c r="SHB16" s="314"/>
      <c r="SHC16" s="314"/>
      <c r="SHD16" s="314"/>
      <c r="SHE16" s="314"/>
      <c r="SHF16" s="314"/>
      <c r="SHG16" s="314"/>
      <c r="SHH16" s="314"/>
      <c r="SHI16" s="314"/>
      <c r="SHJ16" s="314"/>
      <c r="SHK16" s="314"/>
      <c r="SHL16" s="314"/>
      <c r="SHM16" s="314"/>
      <c r="SHN16" s="314"/>
      <c r="SHO16" s="314"/>
      <c r="SHP16" s="314"/>
      <c r="SHQ16" s="314"/>
      <c r="SHR16" s="314"/>
      <c r="SHS16" s="314"/>
      <c r="SHT16" s="314"/>
      <c r="SHU16" s="314"/>
      <c r="SHV16" s="314"/>
      <c r="SHW16" s="314"/>
      <c r="SHX16" s="314"/>
      <c r="SHY16" s="314"/>
      <c r="SHZ16" s="314"/>
      <c r="SIA16" s="314"/>
      <c r="SIB16" s="314"/>
      <c r="SIC16" s="314"/>
      <c r="SID16" s="314"/>
      <c r="SIE16" s="314"/>
      <c r="SIF16" s="314"/>
      <c r="SIG16" s="314"/>
      <c r="SIH16" s="314"/>
      <c r="SII16" s="314"/>
      <c r="SIJ16" s="314"/>
      <c r="SIK16" s="314"/>
      <c r="SIL16" s="314"/>
      <c r="SIM16" s="314"/>
      <c r="SIN16" s="314"/>
      <c r="SIO16" s="314"/>
      <c r="SIP16" s="314"/>
      <c r="SIQ16" s="314"/>
      <c r="SIR16" s="314"/>
      <c r="SIS16" s="314"/>
      <c r="SIT16" s="314"/>
      <c r="SIU16" s="314"/>
      <c r="SIV16" s="314"/>
      <c r="SIW16" s="314"/>
      <c r="SIX16" s="314"/>
      <c r="SIY16" s="314"/>
      <c r="SIZ16" s="314"/>
      <c r="SJA16" s="314"/>
      <c r="SJB16" s="314"/>
      <c r="SJC16" s="314"/>
      <c r="SJD16" s="314"/>
      <c r="SJE16" s="314"/>
      <c r="SJF16" s="314"/>
      <c r="SJG16" s="314"/>
      <c r="SJH16" s="314"/>
      <c r="SJI16" s="314"/>
      <c r="SJJ16" s="314"/>
      <c r="SJK16" s="314"/>
      <c r="SJL16" s="314"/>
      <c r="SJM16" s="314"/>
      <c r="SJN16" s="314"/>
      <c r="SJO16" s="314"/>
      <c r="SJP16" s="314"/>
      <c r="SJQ16" s="314"/>
      <c r="SJR16" s="314"/>
      <c r="SJS16" s="314"/>
      <c r="SJT16" s="314"/>
      <c r="SJU16" s="314"/>
      <c r="SJV16" s="314"/>
      <c r="SJW16" s="314"/>
      <c r="SJX16" s="314"/>
      <c r="SJY16" s="314"/>
      <c r="SJZ16" s="314"/>
      <c r="SKA16" s="314"/>
      <c r="SKB16" s="314"/>
      <c r="SKC16" s="314"/>
      <c r="SKD16" s="314"/>
      <c r="SKE16" s="314"/>
      <c r="SKF16" s="314"/>
      <c r="SKG16" s="314"/>
      <c r="SKH16" s="314"/>
      <c r="SKI16" s="314"/>
      <c r="SKJ16" s="314"/>
      <c r="SKK16" s="314"/>
      <c r="SKL16" s="314"/>
      <c r="SKM16" s="314"/>
      <c r="SKN16" s="314"/>
      <c r="SKO16" s="314"/>
      <c r="SKP16" s="314"/>
      <c r="SKQ16" s="314"/>
      <c r="SKR16" s="314"/>
      <c r="SKS16" s="314"/>
      <c r="SKT16" s="314"/>
      <c r="SKU16" s="314"/>
      <c r="SKV16" s="314"/>
      <c r="SKW16" s="314"/>
      <c r="SKX16" s="314"/>
      <c r="SKY16" s="314"/>
      <c r="SKZ16" s="314"/>
      <c r="SLA16" s="314"/>
      <c r="SLB16" s="314"/>
      <c r="SLC16" s="314"/>
      <c r="SLD16" s="314"/>
      <c r="SLE16" s="314"/>
      <c r="SLF16" s="314"/>
      <c r="SLG16" s="314"/>
      <c r="SLH16" s="314"/>
      <c r="SLI16" s="314"/>
      <c r="SLJ16" s="314"/>
      <c r="SLK16" s="314"/>
      <c r="SLL16" s="314"/>
      <c r="SLM16" s="314"/>
      <c r="SLN16" s="314"/>
      <c r="SLO16" s="314"/>
      <c r="SLP16" s="314"/>
      <c r="SLQ16" s="314"/>
      <c r="SLR16" s="314"/>
      <c r="SLS16" s="314"/>
      <c r="SLT16" s="314"/>
      <c r="SLU16" s="314"/>
      <c r="SLV16" s="314"/>
      <c r="SLW16" s="314"/>
      <c r="SLX16" s="314"/>
      <c r="SLY16" s="314"/>
      <c r="SLZ16" s="314"/>
      <c r="SMA16" s="314"/>
      <c r="SMB16" s="314"/>
      <c r="SMC16" s="314"/>
      <c r="SMD16" s="314"/>
      <c r="SME16" s="314"/>
      <c r="SMF16" s="314"/>
      <c r="SMG16" s="314"/>
      <c r="SMH16" s="314"/>
      <c r="SMI16" s="314"/>
      <c r="SMJ16" s="314"/>
      <c r="SMK16" s="314"/>
      <c r="SML16" s="314"/>
      <c r="SMM16" s="314"/>
      <c r="SMN16" s="314"/>
      <c r="SMO16" s="314"/>
      <c r="SMP16" s="314"/>
      <c r="SMQ16" s="314"/>
      <c r="SMR16" s="314"/>
      <c r="SMS16" s="314"/>
      <c r="SMT16" s="314"/>
      <c r="SMU16" s="314"/>
      <c r="SMV16" s="314"/>
      <c r="SMW16" s="314"/>
      <c r="SMX16" s="314"/>
      <c r="SMY16" s="314"/>
      <c r="SMZ16" s="314"/>
      <c r="SNA16" s="314"/>
      <c r="SNB16" s="314"/>
      <c r="SNC16" s="314"/>
      <c r="SND16" s="314"/>
      <c r="SNE16" s="314"/>
      <c r="SNF16" s="314"/>
      <c r="SNG16" s="314"/>
      <c r="SNH16" s="314"/>
      <c r="SNI16" s="314"/>
      <c r="SNJ16" s="314"/>
      <c r="SNK16" s="314"/>
      <c r="SNL16" s="314"/>
      <c r="SNM16" s="314"/>
      <c r="SNN16" s="314"/>
      <c r="SNO16" s="314"/>
      <c r="SNP16" s="314"/>
      <c r="SNQ16" s="314"/>
      <c r="SNR16" s="314"/>
      <c r="SNS16" s="314"/>
      <c r="SNT16" s="314"/>
      <c r="SNU16" s="314"/>
      <c r="SNV16" s="314"/>
      <c r="SNW16" s="314"/>
      <c r="SNX16" s="314"/>
      <c r="SNY16" s="314"/>
      <c r="SNZ16" s="314"/>
      <c r="SOA16" s="314"/>
      <c r="SOB16" s="314"/>
      <c r="SOC16" s="314"/>
      <c r="SOD16" s="314"/>
      <c r="SOE16" s="314"/>
      <c r="SOF16" s="314"/>
      <c r="SOG16" s="314"/>
      <c r="SOH16" s="314"/>
      <c r="SOI16" s="314"/>
      <c r="SOJ16" s="314"/>
      <c r="SOK16" s="314"/>
      <c r="SOL16" s="314"/>
      <c r="SOM16" s="314"/>
      <c r="SON16" s="314"/>
      <c r="SOO16" s="314"/>
      <c r="SOP16" s="314"/>
      <c r="SOQ16" s="314"/>
      <c r="SOR16" s="314"/>
      <c r="SOS16" s="314"/>
      <c r="SOT16" s="314"/>
      <c r="SOU16" s="314"/>
      <c r="SOV16" s="314"/>
      <c r="SOW16" s="314"/>
      <c r="SOX16" s="314"/>
      <c r="SOY16" s="314"/>
      <c r="SOZ16" s="314"/>
      <c r="SPA16" s="314"/>
      <c r="SPB16" s="314"/>
      <c r="SPC16" s="314"/>
      <c r="SPD16" s="314"/>
      <c r="SPE16" s="314"/>
      <c r="SPF16" s="314"/>
      <c r="SPG16" s="314"/>
      <c r="SPH16" s="314"/>
      <c r="SPI16" s="314"/>
      <c r="SPJ16" s="314"/>
      <c r="SPK16" s="314"/>
      <c r="SPL16" s="314"/>
      <c r="SPM16" s="314"/>
      <c r="SPN16" s="314"/>
      <c r="SPO16" s="314"/>
      <c r="SPP16" s="314"/>
      <c r="SPQ16" s="314"/>
      <c r="SPR16" s="314"/>
      <c r="SPS16" s="314"/>
      <c r="SPT16" s="314"/>
      <c r="SPU16" s="314"/>
      <c r="SPV16" s="314"/>
      <c r="SPW16" s="314"/>
      <c r="SPX16" s="314"/>
      <c r="SPY16" s="314"/>
      <c r="SPZ16" s="314"/>
      <c r="SQA16" s="314"/>
      <c r="SQB16" s="314"/>
      <c r="SQC16" s="314"/>
      <c r="SQD16" s="314"/>
      <c r="SQE16" s="314"/>
      <c r="SQF16" s="314"/>
      <c r="SQG16" s="314"/>
      <c r="SQH16" s="314"/>
      <c r="SQI16" s="314"/>
      <c r="SQJ16" s="314"/>
      <c r="SQK16" s="314"/>
      <c r="SQL16" s="314"/>
      <c r="SQM16" s="314"/>
      <c r="SQN16" s="314"/>
      <c r="SQO16" s="314"/>
      <c r="SQP16" s="314"/>
      <c r="SQQ16" s="314"/>
      <c r="SQR16" s="314"/>
      <c r="SQS16" s="314"/>
      <c r="SQT16" s="314"/>
      <c r="SQU16" s="314"/>
      <c r="SQV16" s="314"/>
      <c r="SQW16" s="314"/>
      <c r="SQX16" s="314"/>
      <c r="SQY16" s="314"/>
      <c r="SQZ16" s="314"/>
      <c r="SRA16" s="314"/>
      <c r="SRB16" s="314"/>
      <c r="SRC16" s="314"/>
      <c r="SRD16" s="314"/>
      <c r="SRE16" s="314"/>
      <c r="SRF16" s="314"/>
      <c r="SRG16" s="314"/>
      <c r="SRH16" s="314"/>
      <c r="SRI16" s="314"/>
      <c r="SRJ16" s="314"/>
      <c r="SRK16" s="314"/>
      <c r="SRL16" s="314"/>
      <c r="SRM16" s="314"/>
      <c r="SRN16" s="314"/>
      <c r="SRO16" s="314"/>
      <c r="SRP16" s="314"/>
      <c r="SRQ16" s="314"/>
      <c r="SRR16" s="314"/>
      <c r="SRS16" s="314"/>
      <c r="SRT16" s="314"/>
      <c r="SRU16" s="314"/>
      <c r="SRV16" s="314"/>
      <c r="SRW16" s="314"/>
      <c r="SRX16" s="314"/>
      <c r="SRY16" s="314"/>
      <c r="SRZ16" s="314"/>
      <c r="SSA16" s="314"/>
      <c r="SSB16" s="314"/>
      <c r="SSC16" s="314"/>
      <c r="SSD16" s="314"/>
      <c r="SSE16" s="314"/>
      <c r="SSF16" s="314"/>
      <c r="SSG16" s="314"/>
      <c r="SSH16" s="314"/>
      <c r="SSI16" s="314"/>
      <c r="SSJ16" s="314"/>
      <c r="SSK16" s="314"/>
      <c r="SSL16" s="314"/>
      <c r="SSM16" s="314"/>
      <c r="SSN16" s="314"/>
      <c r="SSO16" s="314"/>
      <c r="SSP16" s="314"/>
      <c r="SSQ16" s="314"/>
      <c r="SSR16" s="314"/>
      <c r="SSS16" s="314"/>
      <c r="SST16" s="314"/>
      <c r="SSU16" s="314"/>
      <c r="SSV16" s="314"/>
      <c r="SSW16" s="314"/>
      <c r="SSX16" s="314"/>
      <c r="SSY16" s="314"/>
      <c r="SSZ16" s="314"/>
      <c r="STA16" s="314"/>
      <c r="STB16" s="314"/>
      <c r="STC16" s="314"/>
      <c r="STD16" s="314"/>
      <c r="STE16" s="314"/>
      <c r="STF16" s="314"/>
      <c r="STG16" s="314"/>
      <c r="STH16" s="314"/>
      <c r="STI16" s="314"/>
      <c r="STJ16" s="314"/>
      <c r="STK16" s="314"/>
      <c r="STL16" s="314"/>
      <c r="STM16" s="314"/>
      <c r="STN16" s="314"/>
      <c r="STO16" s="314"/>
      <c r="STP16" s="314"/>
      <c r="STQ16" s="314"/>
      <c r="STR16" s="314"/>
      <c r="STS16" s="314"/>
      <c r="STT16" s="314"/>
      <c r="STU16" s="314"/>
      <c r="STV16" s="314"/>
      <c r="STW16" s="314"/>
      <c r="STX16" s="314"/>
      <c r="STY16" s="314"/>
      <c r="STZ16" s="314"/>
      <c r="SUA16" s="314"/>
      <c r="SUB16" s="314"/>
      <c r="SUC16" s="314"/>
      <c r="SUD16" s="314"/>
      <c r="SUE16" s="314"/>
      <c r="SUF16" s="314"/>
      <c r="SUG16" s="314"/>
      <c r="SUH16" s="314"/>
      <c r="SUI16" s="314"/>
      <c r="SUJ16" s="314"/>
      <c r="SUK16" s="314"/>
      <c r="SUL16" s="314"/>
      <c r="SUM16" s="314"/>
      <c r="SUN16" s="314"/>
      <c r="SUO16" s="314"/>
      <c r="SUP16" s="314"/>
      <c r="SUQ16" s="314"/>
      <c r="SUR16" s="314"/>
      <c r="SUS16" s="314"/>
      <c r="SUT16" s="314"/>
      <c r="SUU16" s="314"/>
      <c r="SUV16" s="314"/>
      <c r="SUW16" s="314"/>
      <c r="SUX16" s="314"/>
      <c r="SUY16" s="314"/>
      <c r="SUZ16" s="314"/>
      <c r="SVA16" s="314"/>
      <c r="SVB16" s="314"/>
      <c r="SVC16" s="314"/>
      <c r="SVD16" s="314"/>
      <c r="SVE16" s="314"/>
      <c r="SVF16" s="314"/>
      <c r="SVG16" s="314"/>
      <c r="SVH16" s="314"/>
      <c r="SVI16" s="314"/>
      <c r="SVJ16" s="314"/>
      <c r="SVK16" s="314"/>
      <c r="SVL16" s="314"/>
      <c r="SVM16" s="314"/>
      <c r="SVN16" s="314"/>
      <c r="SVO16" s="314"/>
      <c r="SVP16" s="314"/>
      <c r="SVQ16" s="314"/>
      <c r="SVR16" s="314"/>
      <c r="SVS16" s="314"/>
      <c r="SVT16" s="314"/>
      <c r="SVU16" s="314"/>
      <c r="SVV16" s="314"/>
      <c r="SVW16" s="314"/>
      <c r="SVX16" s="314"/>
      <c r="SVY16" s="314"/>
      <c r="SVZ16" s="314"/>
      <c r="SWA16" s="314"/>
      <c r="SWB16" s="314"/>
      <c r="SWC16" s="314"/>
      <c r="SWD16" s="314"/>
      <c r="SWE16" s="314"/>
      <c r="SWF16" s="314"/>
      <c r="SWG16" s="314"/>
      <c r="SWH16" s="314"/>
      <c r="SWI16" s="314"/>
      <c r="SWJ16" s="314"/>
      <c r="SWK16" s="314"/>
      <c r="SWL16" s="314"/>
      <c r="SWM16" s="314"/>
      <c r="SWN16" s="314"/>
      <c r="SWO16" s="314"/>
      <c r="SWP16" s="314"/>
      <c r="SWQ16" s="314"/>
      <c r="SWR16" s="314"/>
      <c r="SWS16" s="314"/>
      <c r="SWT16" s="314"/>
      <c r="SWU16" s="314"/>
      <c r="SWV16" s="314"/>
      <c r="SWW16" s="314"/>
      <c r="SWX16" s="314"/>
      <c r="SWY16" s="314"/>
      <c r="SWZ16" s="314"/>
      <c r="SXA16" s="314"/>
      <c r="SXB16" s="314"/>
      <c r="SXC16" s="314"/>
      <c r="SXD16" s="314"/>
      <c r="SXE16" s="314"/>
      <c r="SXF16" s="314"/>
      <c r="SXG16" s="314"/>
      <c r="SXH16" s="314"/>
      <c r="SXI16" s="314"/>
      <c r="SXJ16" s="314"/>
      <c r="SXK16" s="314"/>
      <c r="SXL16" s="314"/>
      <c r="SXM16" s="314"/>
      <c r="SXN16" s="314"/>
      <c r="SXO16" s="314"/>
      <c r="SXP16" s="314"/>
      <c r="SXQ16" s="314"/>
      <c r="SXR16" s="314"/>
      <c r="SXS16" s="314"/>
      <c r="SXT16" s="314"/>
      <c r="SXU16" s="314"/>
      <c r="SXV16" s="314"/>
      <c r="SXW16" s="314"/>
      <c r="SXX16" s="314"/>
      <c r="SXY16" s="314"/>
      <c r="SXZ16" s="314"/>
      <c r="SYA16" s="314"/>
      <c r="SYB16" s="314"/>
      <c r="SYC16" s="314"/>
      <c r="SYD16" s="314"/>
      <c r="SYE16" s="314"/>
      <c r="SYF16" s="314"/>
      <c r="SYG16" s="314"/>
      <c r="SYH16" s="314"/>
      <c r="SYI16" s="314"/>
      <c r="SYJ16" s="314"/>
      <c r="SYK16" s="314"/>
      <c r="SYL16" s="314"/>
      <c r="SYM16" s="314"/>
      <c r="SYN16" s="314"/>
      <c r="SYO16" s="314"/>
      <c r="SYP16" s="314"/>
      <c r="SYQ16" s="314"/>
      <c r="SYR16" s="314"/>
      <c r="SYS16" s="314"/>
      <c r="SYT16" s="314"/>
      <c r="SYU16" s="314"/>
      <c r="SYV16" s="314"/>
      <c r="SYW16" s="314"/>
      <c r="SYX16" s="314"/>
      <c r="SYY16" s="314"/>
      <c r="SYZ16" s="314"/>
      <c r="SZA16" s="314"/>
      <c r="SZB16" s="314"/>
      <c r="SZC16" s="314"/>
      <c r="SZD16" s="314"/>
      <c r="SZE16" s="314"/>
      <c r="SZF16" s="314"/>
      <c r="SZG16" s="314"/>
      <c r="SZH16" s="314"/>
      <c r="SZI16" s="314"/>
      <c r="SZJ16" s="314"/>
      <c r="SZK16" s="314"/>
      <c r="SZL16" s="314"/>
      <c r="SZM16" s="314"/>
      <c r="SZN16" s="314"/>
      <c r="SZO16" s="314"/>
      <c r="SZP16" s="314"/>
      <c r="SZQ16" s="314"/>
      <c r="SZR16" s="314"/>
      <c r="SZS16" s="314"/>
      <c r="SZT16" s="314"/>
      <c r="SZU16" s="314"/>
      <c r="SZV16" s="314"/>
      <c r="SZW16" s="314"/>
      <c r="SZX16" s="314"/>
      <c r="SZY16" s="314"/>
      <c r="SZZ16" s="314"/>
      <c r="TAA16" s="314"/>
      <c r="TAB16" s="314"/>
      <c r="TAC16" s="314"/>
      <c r="TAD16" s="314"/>
      <c r="TAE16" s="314"/>
      <c r="TAF16" s="314"/>
      <c r="TAG16" s="314"/>
      <c r="TAH16" s="314"/>
      <c r="TAI16" s="314"/>
      <c r="TAJ16" s="314"/>
      <c r="TAK16" s="314"/>
      <c r="TAL16" s="314"/>
      <c r="TAM16" s="314"/>
      <c r="TAN16" s="314"/>
      <c r="TAO16" s="314"/>
      <c r="TAP16" s="314"/>
      <c r="TAQ16" s="314"/>
      <c r="TAR16" s="314"/>
      <c r="TAS16" s="314"/>
      <c r="TAT16" s="314"/>
      <c r="TAU16" s="314"/>
      <c r="TAV16" s="314"/>
      <c r="TAW16" s="314"/>
      <c r="TAX16" s="314"/>
      <c r="TAY16" s="314"/>
      <c r="TAZ16" s="314"/>
      <c r="TBA16" s="314"/>
      <c r="TBB16" s="314"/>
      <c r="TBC16" s="314"/>
      <c r="TBD16" s="314"/>
      <c r="TBE16" s="314"/>
      <c r="TBF16" s="314"/>
      <c r="TBG16" s="314"/>
      <c r="TBH16" s="314"/>
      <c r="TBI16" s="314"/>
      <c r="TBJ16" s="314"/>
      <c r="TBK16" s="314"/>
      <c r="TBL16" s="314"/>
      <c r="TBM16" s="314"/>
      <c r="TBN16" s="314"/>
      <c r="TBO16" s="314"/>
      <c r="TBP16" s="314"/>
      <c r="TBQ16" s="314"/>
      <c r="TBR16" s="314"/>
      <c r="TBS16" s="314"/>
      <c r="TBT16" s="314"/>
      <c r="TBU16" s="314"/>
      <c r="TBV16" s="314"/>
      <c r="TBW16" s="314"/>
      <c r="TBX16" s="314"/>
      <c r="TBY16" s="314"/>
      <c r="TBZ16" s="314"/>
      <c r="TCA16" s="314"/>
      <c r="TCB16" s="314"/>
      <c r="TCC16" s="314"/>
      <c r="TCD16" s="314"/>
      <c r="TCE16" s="314"/>
      <c r="TCF16" s="314"/>
      <c r="TCG16" s="314"/>
      <c r="TCH16" s="314"/>
      <c r="TCI16" s="314"/>
      <c r="TCJ16" s="314"/>
      <c r="TCK16" s="314"/>
      <c r="TCL16" s="314"/>
      <c r="TCM16" s="314"/>
      <c r="TCN16" s="314"/>
      <c r="TCO16" s="314"/>
      <c r="TCP16" s="314"/>
      <c r="TCQ16" s="314"/>
      <c r="TCR16" s="314"/>
      <c r="TCS16" s="314"/>
      <c r="TCT16" s="314"/>
      <c r="TCU16" s="314"/>
      <c r="TCV16" s="314"/>
      <c r="TCW16" s="314"/>
      <c r="TCX16" s="314"/>
      <c r="TCY16" s="314"/>
      <c r="TCZ16" s="314"/>
      <c r="TDA16" s="314"/>
      <c r="TDB16" s="314"/>
      <c r="TDC16" s="314"/>
      <c r="TDD16" s="314"/>
      <c r="TDE16" s="314"/>
      <c r="TDF16" s="314"/>
      <c r="TDG16" s="314"/>
      <c r="TDH16" s="314"/>
      <c r="TDI16" s="314"/>
      <c r="TDJ16" s="314"/>
      <c r="TDK16" s="314"/>
      <c r="TDL16" s="314"/>
      <c r="TDM16" s="314"/>
      <c r="TDN16" s="314"/>
      <c r="TDO16" s="314"/>
      <c r="TDP16" s="314"/>
      <c r="TDQ16" s="314"/>
      <c r="TDR16" s="314"/>
      <c r="TDS16" s="314"/>
      <c r="TDT16" s="314"/>
      <c r="TDU16" s="314"/>
      <c r="TDV16" s="314"/>
      <c r="TDW16" s="314"/>
      <c r="TDX16" s="314"/>
      <c r="TDY16" s="314"/>
      <c r="TDZ16" s="314"/>
      <c r="TEA16" s="314"/>
      <c r="TEB16" s="314"/>
      <c r="TEC16" s="314"/>
      <c r="TED16" s="314"/>
      <c r="TEE16" s="314"/>
      <c r="TEF16" s="314"/>
      <c r="TEG16" s="314"/>
      <c r="TEH16" s="314"/>
      <c r="TEI16" s="314"/>
      <c r="TEJ16" s="314"/>
      <c r="TEK16" s="314"/>
      <c r="TEL16" s="314"/>
      <c r="TEM16" s="314"/>
      <c r="TEN16" s="314"/>
      <c r="TEO16" s="314"/>
      <c r="TEP16" s="314"/>
      <c r="TEQ16" s="314"/>
      <c r="TER16" s="314"/>
      <c r="TES16" s="314"/>
      <c r="TET16" s="314"/>
      <c r="TEU16" s="314"/>
      <c r="TEV16" s="314"/>
      <c r="TEW16" s="314"/>
      <c r="TEX16" s="314"/>
      <c r="TEY16" s="314"/>
      <c r="TEZ16" s="314"/>
      <c r="TFA16" s="314"/>
      <c r="TFB16" s="314"/>
      <c r="TFC16" s="314"/>
      <c r="TFD16" s="314"/>
      <c r="TFE16" s="314"/>
      <c r="TFF16" s="314"/>
      <c r="TFG16" s="314"/>
      <c r="TFH16" s="314"/>
      <c r="TFI16" s="314"/>
      <c r="TFJ16" s="314"/>
      <c r="TFK16" s="314"/>
      <c r="TFL16" s="314"/>
      <c r="TFM16" s="314"/>
      <c r="TFN16" s="314"/>
      <c r="TFO16" s="314"/>
      <c r="TFP16" s="314"/>
      <c r="TFQ16" s="314"/>
      <c r="TFR16" s="314"/>
      <c r="TFS16" s="314"/>
      <c r="TFT16" s="314"/>
      <c r="TFU16" s="314"/>
      <c r="TFV16" s="314"/>
      <c r="TFW16" s="314"/>
      <c r="TFX16" s="314"/>
      <c r="TFY16" s="314"/>
      <c r="TFZ16" s="314"/>
      <c r="TGA16" s="314"/>
      <c r="TGB16" s="314"/>
      <c r="TGC16" s="314"/>
      <c r="TGD16" s="314"/>
      <c r="TGE16" s="314"/>
      <c r="TGF16" s="314"/>
      <c r="TGG16" s="314"/>
      <c r="TGH16" s="314"/>
      <c r="TGI16" s="314"/>
      <c r="TGJ16" s="314"/>
      <c r="TGK16" s="314"/>
      <c r="TGL16" s="314"/>
      <c r="TGM16" s="314"/>
      <c r="TGN16" s="314"/>
      <c r="TGO16" s="314"/>
      <c r="TGP16" s="314"/>
      <c r="TGQ16" s="314"/>
      <c r="TGR16" s="314"/>
      <c r="TGS16" s="314"/>
      <c r="TGT16" s="314"/>
      <c r="TGU16" s="314"/>
      <c r="TGV16" s="314"/>
      <c r="TGW16" s="314"/>
      <c r="TGX16" s="314"/>
      <c r="TGY16" s="314"/>
      <c r="TGZ16" s="314"/>
      <c r="THA16" s="314"/>
      <c r="THB16" s="314"/>
      <c r="THC16" s="314"/>
      <c r="THD16" s="314"/>
      <c r="THE16" s="314"/>
      <c r="THF16" s="314"/>
      <c r="THG16" s="314"/>
      <c r="THH16" s="314"/>
      <c r="THI16" s="314"/>
      <c r="THJ16" s="314"/>
      <c r="THK16" s="314"/>
      <c r="THL16" s="314"/>
      <c r="THM16" s="314"/>
      <c r="THN16" s="314"/>
      <c r="THO16" s="314"/>
      <c r="THP16" s="314"/>
      <c r="THQ16" s="314"/>
      <c r="THR16" s="314"/>
      <c r="THS16" s="314"/>
      <c r="THT16" s="314"/>
      <c r="THU16" s="314"/>
      <c r="THV16" s="314"/>
      <c r="THW16" s="314"/>
      <c r="THX16" s="314"/>
      <c r="THY16" s="314"/>
      <c r="THZ16" s="314"/>
      <c r="TIA16" s="314"/>
      <c r="TIB16" s="314"/>
      <c r="TIC16" s="314"/>
      <c r="TID16" s="314"/>
      <c r="TIE16" s="314"/>
      <c r="TIF16" s="314"/>
      <c r="TIG16" s="314"/>
      <c r="TIH16" s="314"/>
      <c r="TII16" s="314"/>
      <c r="TIJ16" s="314"/>
      <c r="TIK16" s="314"/>
      <c r="TIL16" s="314"/>
      <c r="TIM16" s="314"/>
      <c r="TIN16" s="314"/>
      <c r="TIO16" s="314"/>
      <c r="TIP16" s="314"/>
      <c r="TIQ16" s="314"/>
      <c r="TIR16" s="314"/>
      <c r="TIS16" s="314"/>
      <c r="TIT16" s="314"/>
      <c r="TIU16" s="314"/>
      <c r="TIV16" s="314"/>
      <c r="TIW16" s="314"/>
      <c r="TIX16" s="314"/>
      <c r="TIY16" s="314"/>
      <c r="TIZ16" s="314"/>
      <c r="TJA16" s="314"/>
      <c r="TJB16" s="314"/>
      <c r="TJC16" s="314"/>
      <c r="TJD16" s="314"/>
      <c r="TJE16" s="314"/>
      <c r="TJF16" s="314"/>
      <c r="TJG16" s="314"/>
      <c r="TJH16" s="314"/>
      <c r="TJI16" s="314"/>
      <c r="TJJ16" s="314"/>
      <c r="TJK16" s="314"/>
      <c r="TJL16" s="314"/>
      <c r="TJM16" s="314"/>
      <c r="TJN16" s="314"/>
      <c r="TJO16" s="314"/>
      <c r="TJP16" s="314"/>
      <c r="TJQ16" s="314"/>
      <c r="TJR16" s="314"/>
      <c r="TJS16" s="314"/>
      <c r="TJT16" s="314"/>
      <c r="TJU16" s="314"/>
      <c r="TJV16" s="314"/>
      <c r="TJW16" s="314"/>
      <c r="TJX16" s="314"/>
      <c r="TJY16" s="314"/>
      <c r="TJZ16" s="314"/>
      <c r="TKA16" s="314"/>
      <c r="TKB16" s="314"/>
      <c r="TKC16" s="314"/>
      <c r="TKD16" s="314"/>
      <c r="TKE16" s="314"/>
      <c r="TKF16" s="314"/>
      <c r="TKG16" s="314"/>
      <c r="TKH16" s="314"/>
      <c r="TKI16" s="314"/>
      <c r="TKJ16" s="314"/>
      <c r="TKK16" s="314"/>
      <c r="TKL16" s="314"/>
      <c r="TKM16" s="314"/>
      <c r="TKN16" s="314"/>
      <c r="TKO16" s="314"/>
      <c r="TKP16" s="314"/>
      <c r="TKQ16" s="314"/>
      <c r="TKR16" s="314"/>
      <c r="TKS16" s="314"/>
      <c r="TKT16" s="314"/>
      <c r="TKU16" s="314"/>
      <c r="TKV16" s="314"/>
      <c r="TKW16" s="314"/>
      <c r="TKX16" s="314"/>
      <c r="TKY16" s="314"/>
      <c r="TKZ16" s="314"/>
      <c r="TLA16" s="314"/>
      <c r="TLB16" s="314"/>
      <c r="TLC16" s="314"/>
      <c r="TLD16" s="314"/>
      <c r="TLE16" s="314"/>
      <c r="TLF16" s="314"/>
      <c r="TLG16" s="314"/>
      <c r="TLH16" s="314"/>
      <c r="TLI16" s="314"/>
      <c r="TLJ16" s="314"/>
      <c r="TLK16" s="314"/>
      <c r="TLL16" s="314"/>
      <c r="TLM16" s="314"/>
      <c r="TLN16" s="314"/>
      <c r="TLO16" s="314"/>
      <c r="TLP16" s="314"/>
      <c r="TLQ16" s="314"/>
      <c r="TLR16" s="314"/>
      <c r="TLS16" s="314"/>
      <c r="TLT16" s="314"/>
      <c r="TLU16" s="314"/>
      <c r="TLV16" s="314"/>
      <c r="TLW16" s="314"/>
      <c r="TLX16" s="314"/>
      <c r="TLY16" s="314"/>
      <c r="TLZ16" s="314"/>
      <c r="TMA16" s="314"/>
      <c r="TMB16" s="314"/>
      <c r="TMC16" s="314"/>
      <c r="TMD16" s="314"/>
      <c r="TME16" s="314"/>
      <c r="TMF16" s="314"/>
      <c r="TMG16" s="314"/>
      <c r="TMH16" s="314"/>
      <c r="TMI16" s="314"/>
      <c r="TMJ16" s="314"/>
      <c r="TMK16" s="314"/>
      <c r="TML16" s="314"/>
      <c r="TMM16" s="314"/>
      <c r="TMN16" s="314"/>
      <c r="TMO16" s="314"/>
      <c r="TMP16" s="314"/>
      <c r="TMQ16" s="314"/>
      <c r="TMR16" s="314"/>
      <c r="TMS16" s="314"/>
      <c r="TMT16" s="314"/>
      <c r="TMU16" s="314"/>
      <c r="TMV16" s="314"/>
      <c r="TMW16" s="314"/>
      <c r="TMX16" s="314"/>
      <c r="TMY16" s="314"/>
      <c r="TMZ16" s="314"/>
      <c r="TNA16" s="314"/>
      <c r="TNB16" s="314"/>
      <c r="TNC16" s="314"/>
      <c r="TND16" s="314"/>
      <c r="TNE16" s="314"/>
      <c r="TNF16" s="314"/>
      <c r="TNG16" s="314"/>
      <c r="TNH16" s="314"/>
      <c r="TNI16" s="314"/>
      <c r="TNJ16" s="314"/>
      <c r="TNK16" s="314"/>
      <c r="TNL16" s="314"/>
      <c r="TNM16" s="314"/>
      <c r="TNN16" s="314"/>
      <c r="TNO16" s="314"/>
      <c r="TNP16" s="314"/>
      <c r="TNQ16" s="314"/>
      <c r="TNR16" s="314"/>
      <c r="TNS16" s="314"/>
      <c r="TNT16" s="314"/>
      <c r="TNU16" s="314"/>
      <c r="TNV16" s="314"/>
      <c r="TNW16" s="314"/>
      <c r="TNX16" s="314"/>
      <c r="TNY16" s="314"/>
      <c r="TNZ16" s="314"/>
      <c r="TOA16" s="314"/>
      <c r="TOB16" s="314"/>
      <c r="TOC16" s="314"/>
      <c r="TOD16" s="314"/>
      <c r="TOE16" s="314"/>
      <c r="TOF16" s="314"/>
      <c r="TOG16" s="314"/>
      <c r="TOH16" s="314"/>
      <c r="TOI16" s="314"/>
      <c r="TOJ16" s="314"/>
      <c r="TOK16" s="314"/>
      <c r="TOL16" s="314"/>
      <c r="TOM16" s="314"/>
      <c r="TON16" s="314"/>
      <c r="TOO16" s="314"/>
      <c r="TOP16" s="314"/>
      <c r="TOQ16" s="314"/>
      <c r="TOR16" s="314"/>
      <c r="TOS16" s="314"/>
      <c r="TOT16" s="314"/>
      <c r="TOU16" s="314"/>
      <c r="TOV16" s="314"/>
      <c r="TOW16" s="314"/>
      <c r="TOX16" s="314"/>
      <c r="TOY16" s="314"/>
      <c r="TOZ16" s="314"/>
      <c r="TPA16" s="314"/>
      <c r="TPB16" s="314"/>
      <c r="TPC16" s="314"/>
      <c r="TPD16" s="314"/>
      <c r="TPE16" s="314"/>
      <c r="TPF16" s="314"/>
      <c r="TPG16" s="314"/>
      <c r="TPH16" s="314"/>
      <c r="TPI16" s="314"/>
      <c r="TPJ16" s="314"/>
      <c r="TPK16" s="314"/>
      <c r="TPL16" s="314"/>
      <c r="TPM16" s="314"/>
      <c r="TPN16" s="314"/>
      <c r="TPO16" s="314"/>
      <c r="TPP16" s="314"/>
      <c r="TPQ16" s="314"/>
      <c r="TPR16" s="314"/>
      <c r="TPS16" s="314"/>
      <c r="TPT16" s="314"/>
      <c r="TPU16" s="314"/>
      <c r="TPV16" s="314"/>
      <c r="TPW16" s="314"/>
      <c r="TPX16" s="314"/>
      <c r="TPY16" s="314"/>
      <c r="TPZ16" s="314"/>
      <c r="TQA16" s="314"/>
      <c r="TQB16" s="314"/>
      <c r="TQC16" s="314"/>
      <c r="TQD16" s="314"/>
      <c r="TQE16" s="314"/>
      <c r="TQF16" s="314"/>
      <c r="TQG16" s="314"/>
      <c r="TQH16" s="314"/>
      <c r="TQI16" s="314"/>
      <c r="TQJ16" s="314"/>
      <c r="TQK16" s="314"/>
      <c r="TQL16" s="314"/>
      <c r="TQM16" s="314"/>
      <c r="TQN16" s="314"/>
      <c r="TQO16" s="314"/>
      <c r="TQP16" s="314"/>
      <c r="TQQ16" s="314"/>
      <c r="TQR16" s="314"/>
      <c r="TQS16" s="314"/>
      <c r="TQT16" s="314"/>
      <c r="TQU16" s="314"/>
      <c r="TQV16" s="314"/>
      <c r="TQW16" s="314"/>
      <c r="TQX16" s="314"/>
      <c r="TQY16" s="314"/>
      <c r="TQZ16" s="314"/>
      <c r="TRA16" s="314"/>
      <c r="TRB16" s="314"/>
      <c r="TRC16" s="314"/>
      <c r="TRD16" s="314"/>
      <c r="TRE16" s="314"/>
      <c r="TRF16" s="314"/>
      <c r="TRG16" s="314"/>
      <c r="TRH16" s="314"/>
      <c r="TRI16" s="314"/>
      <c r="TRJ16" s="314"/>
      <c r="TRK16" s="314"/>
      <c r="TRL16" s="314"/>
      <c r="TRM16" s="314"/>
      <c r="TRN16" s="314"/>
      <c r="TRO16" s="314"/>
      <c r="TRP16" s="314"/>
      <c r="TRQ16" s="314"/>
      <c r="TRR16" s="314"/>
      <c r="TRS16" s="314"/>
      <c r="TRT16" s="314"/>
      <c r="TRU16" s="314"/>
      <c r="TRV16" s="314"/>
      <c r="TRW16" s="314"/>
      <c r="TRX16" s="314"/>
      <c r="TRY16" s="314"/>
      <c r="TRZ16" s="314"/>
      <c r="TSA16" s="314"/>
      <c r="TSB16" s="314"/>
      <c r="TSC16" s="314"/>
      <c r="TSD16" s="314"/>
      <c r="TSE16" s="314"/>
      <c r="TSF16" s="314"/>
      <c r="TSG16" s="314"/>
      <c r="TSH16" s="314"/>
      <c r="TSI16" s="314"/>
      <c r="TSJ16" s="314"/>
      <c r="TSK16" s="314"/>
      <c r="TSL16" s="314"/>
      <c r="TSM16" s="314"/>
      <c r="TSN16" s="314"/>
      <c r="TSO16" s="314"/>
      <c r="TSP16" s="314"/>
      <c r="TSQ16" s="314"/>
      <c r="TSR16" s="314"/>
      <c r="TSS16" s="314"/>
      <c r="TST16" s="314"/>
      <c r="TSU16" s="314"/>
      <c r="TSV16" s="314"/>
      <c r="TSW16" s="314"/>
      <c r="TSX16" s="314"/>
      <c r="TSY16" s="314"/>
      <c r="TSZ16" s="314"/>
      <c r="TTA16" s="314"/>
      <c r="TTB16" s="314"/>
      <c r="TTC16" s="314"/>
      <c r="TTD16" s="314"/>
      <c r="TTE16" s="314"/>
      <c r="TTF16" s="314"/>
      <c r="TTG16" s="314"/>
      <c r="TTH16" s="314"/>
      <c r="TTI16" s="314"/>
      <c r="TTJ16" s="314"/>
      <c r="TTK16" s="314"/>
      <c r="TTL16" s="314"/>
      <c r="TTM16" s="314"/>
      <c r="TTN16" s="314"/>
      <c r="TTO16" s="314"/>
      <c r="TTP16" s="314"/>
      <c r="TTQ16" s="314"/>
      <c r="TTR16" s="314"/>
      <c r="TTS16" s="314"/>
      <c r="TTT16" s="314"/>
      <c r="TTU16" s="314"/>
      <c r="TTV16" s="314"/>
      <c r="TTW16" s="314"/>
      <c r="TTX16" s="314"/>
      <c r="TTY16" s="314"/>
      <c r="TTZ16" s="314"/>
      <c r="TUA16" s="314"/>
      <c r="TUB16" s="314"/>
      <c r="TUC16" s="314"/>
      <c r="TUD16" s="314"/>
      <c r="TUE16" s="314"/>
      <c r="TUF16" s="314"/>
      <c r="TUG16" s="314"/>
      <c r="TUH16" s="314"/>
      <c r="TUI16" s="314"/>
      <c r="TUJ16" s="314"/>
      <c r="TUK16" s="314"/>
      <c r="TUL16" s="314"/>
      <c r="TUM16" s="314"/>
      <c r="TUN16" s="314"/>
      <c r="TUO16" s="314"/>
      <c r="TUP16" s="314"/>
      <c r="TUQ16" s="314"/>
      <c r="TUR16" s="314"/>
      <c r="TUS16" s="314"/>
      <c r="TUT16" s="314"/>
      <c r="TUU16" s="314"/>
      <c r="TUV16" s="314"/>
      <c r="TUW16" s="314"/>
      <c r="TUX16" s="314"/>
      <c r="TUY16" s="314"/>
      <c r="TUZ16" s="314"/>
      <c r="TVA16" s="314"/>
      <c r="TVB16" s="314"/>
      <c r="TVC16" s="314"/>
      <c r="TVD16" s="314"/>
      <c r="TVE16" s="314"/>
      <c r="TVF16" s="314"/>
      <c r="TVG16" s="314"/>
      <c r="TVH16" s="314"/>
      <c r="TVI16" s="314"/>
      <c r="TVJ16" s="314"/>
      <c r="TVK16" s="314"/>
      <c r="TVL16" s="314"/>
      <c r="TVM16" s="314"/>
      <c r="TVN16" s="314"/>
      <c r="TVO16" s="314"/>
      <c r="TVP16" s="314"/>
      <c r="TVQ16" s="314"/>
      <c r="TVR16" s="314"/>
      <c r="TVS16" s="314"/>
      <c r="TVT16" s="314"/>
      <c r="TVU16" s="314"/>
      <c r="TVV16" s="314"/>
      <c r="TVW16" s="314"/>
      <c r="TVX16" s="314"/>
      <c r="TVY16" s="314"/>
      <c r="TVZ16" s="314"/>
      <c r="TWA16" s="314"/>
      <c r="TWB16" s="314"/>
      <c r="TWC16" s="314"/>
      <c r="TWD16" s="314"/>
      <c r="TWE16" s="314"/>
      <c r="TWF16" s="314"/>
      <c r="TWG16" s="314"/>
      <c r="TWH16" s="314"/>
      <c r="TWI16" s="314"/>
      <c r="TWJ16" s="314"/>
      <c r="TWK16" s="314"/>
      <c r="TWL16" s="314"/>
      <c r="TWM16" s="314"/>
      <c r="TWN16" s="314"/>
      <c r="TWO16" s="314"/>
      <c r="TWP16" s="314"/>
      <c r="TWQ16" s="314"/>
      <c r="TWR16" s="314"/>
      <c r="TWS16" s="314"/>
      <c r="TWT16" s="314"/>
      <c r="TWU16" s="314"/>
      <c r="TWV16" s="314"/>
      <c r="TWW16" s="314"/>
      <c r="TWX16" s="314"/>
      <c r="TWY16" s="314"/>
      <c r="TWZ16" s="314"/>
      <c r="TXA16" s="314"/>
      <c r="TXB16" s="314"/>
      <c r="TXC16" s="314"/>
      <c r="TXD16" s="314"/>
      <c r="TXE16" s="314"/>
      <c r="TXF16" s="314"/>
      <c r="TXG16" s="314"/>
      <c r="TXH16" s="314"/>
      <c r="TXI16" s="314"/>
      <c r="TXJ16" s="314"/>
      <c r="TXK16" s="314"/>
      <c r="TXL16" s="314"/>
      <c r="TXM16" s="314"/>
      <c r="TXN16" s="314"/>
      <c r="TXO16" s="314"/>
      <c r="TXP16" s="314"/>
      <c r="TXQ16" s="314"/>
      <c r="TXR16" s="314"/>
      <c r="TXS16" s="314"/>
      <c r="TXT16" s="314"/>
      <c r="TXU16" s="314"/>
      <c r="TXV16" s="314"/>
      <c r="TXW16" s="314"/>
      <c r="TXX16" s="314"/>
      <c r="TXY16" s="314"/>
      <c r="TXZ16" s="314"/>
      <c r="TYA16" s="314"/>
      <c r="TYB16" s="314"/>
      <c r="TYC16" s="314"/>
      <c r="TYD16" s="314"/>
      <c r="TYE16" s="314"/>
      <c r="TYF16" s="314"/>
      <c r="TYG16" s="314"/>
      <c r="TYH16" s="314"/>
      <c r="TYI16" s="314"/>
      <c r="TYJ16" s="314"/>
      <c r="TYK16" s="314"/>
      <c r="TYL16" s="314"/>
      <c r="TYM16" s="314"/>
      <c r="TYN16" s="314"/>
      <c r="TYO16" s="314"/>
      <c r="TYP16" s="314"/>
      <c r="TYQ16" s="314"/>
      <c r="TYR16" s="314"/>
      <c r="TYS16" s="314"/>
      <c r="TYT16" s="314"/>
      <c r="TYU16" s="314"/>
      <c r="TYV16" s="314"/>
      <c r="TYW16" s="314"/>
      <c r="TYX16" s="314"/>
      <c r="TYY16" s="314"/>
      <c r="TYZ16" s="314"/>
      <c r="TZA16" s="314"/>
      <c r="TZB16" s="314"/>
      <c r="TZC16" s="314"/>
      <c r="TZD16" s="314"/>
      <c r="TZE16" s="314"/>
      <c r="TZF16" s="314"/>
      <c r="TZG16" s="314"/>
      <c r="TZH16" s="314"/>
      <c r="TZI16" s="314"/>
      <c r="TZJ16" s="314"/>
      <c r="TZK16" s="314"/>
      <c r="TZL16" s="314"/>
      <c r="TZM16" s="314"/>
      <c r="TZN16" s="314"/>
      <c r="TZO16" s="314"/>
      <c r="TZP16" s="314"/>
      <c r="TZQ16" s="314"/>
      <c r="TZR16" s="314"/>
      <c r="TZS16" s="314"/>
      <c r="TZT16" s="314"/>
      <c r="TZU16" s="314"/>
      <c r="TZV16" s="314"/>
      <c r="TZW16" s="314"/>
      <c r="TZX16" s="314"/>
      <c r="TZY16" s="314"/>
      <c r="TZZ16" s="314"/>
      <c r="UAA16" s="314"/>
      <c r="UAB16" s="314"/>
      <c r="UAC16" s="314"/>
      <c r="UAD16" s="314"/>
      <c r="UAE16" s="314"/>
      <c r="UAF16" s="314"/>
      <c r="UAG16" s="314"/>
      <c r="UAH16" s="314"/>
      <c r="UAI16" s="314"/>
      <c r="UAJ16" s="314"/>
      <c r="UAK16" s="314"/>
      <c r="UAL16" s="314"/>
      <c r="UAM16" s="314"/>
      <c r="UAN16" s="314"/>
      <c r="UAO16" s="314"/>
      <c r="UAP16" s="314"/>
      <c r="UAQ16" s="314"/>
      <c r="UAR16" s="314"/>
      <c r="UAS16" s="314"/>
      <c r="UAT16" s="314"/>
      <c r="UAU16" s="314"/>
      <c r="UAV16" s="314"/>
      <c r="UAW16" s="314"/>
      <c r="UAX16" s="314"/>
      <c r="UAY16" s="314"/>
      <c r="UAZ16" s="314"/>
      <c r="UBA16" s="314"/>
      <c r="UBB16" s="314"/>
      <c r="UBC16" s="314"/>
      <c r="UBD16" s="314"/>
      <c r="UBE16" s="314"/>
      <c r="UBF16" s="314"/>
      <c r="UBG16" s="314"/>
      <c r="UBH16" s="314"/>
      <c r="UBI16" s="314"/>
      <c r="UBJ16" s="314"/>
      <c r="UBK16" s="314"/>
      <c r="UBL16" s="314"/>
      <c r="UBM16" s="314"/>
      <c r="UBN16" s="314"/>
      <c r="UBO16" s="314"/>
      <c r="UBP16" s="314"/>
      <c r="UBQ16" s="314"/>
      <c r="UBR16" s="314"/>
      <c r="UBS16" s="314"/>
      <c r="UBT16" s="314"/>
      <c r="UBU16" s="314"/>
      <c r="UBV16" s="314"/>
      <c r="UBW16" s="314"/>
      <c r="UBX16" s="314"/>
      <c r="UBY16" s="314"/>
      <c r="UBZ16" s="314"/>
      <c r="UCA16" s="314"/>
      <c r="UCB16" s="314"/>
      <c r="UCC16" s="314"/>
      <c r="UCD16" s="314"/>
      <c r="UCE16" s="314"/>
      <c r="UCF16" s="314"/>
      <c r="UCG16" s="314"/>
      <c r="UCH16" s="314"/>
      <c r="UCI16" s="314"/>
      <c r="UCJ16" s="314"/>
      <c r="UCK16" s="314"/>
      <c r="UCL16" s="314"/>
      <c r="UCM16" s="314"/>
      <c r="UCN16" s="314"/>
      <c r="UCO16" s="314"/>
      <c r="UCP16" s="314"/>
      <c r="UCQ16" s="314"/>
      <c r="UCR16" s="314"/>
      <c r="UCS16" s="314"/>
      <c r="UCT16" s="314"/>
      <c r="UCU16" s="314"/>
      <c r="UCV16" s="314"/>
      <c r="UCW16" s="314"/>
      <c r="UCX16" s="314"/>
      <c r="UCY16" s="314"/>
      <c r="UCZ16" s="314"/>
      <c r="UDA16" s="314"/>
      <c r="UDB16" s="314"/>
      <c r="UDC16" s="314"/>
      <c r="UDD16" s="314"/>
      <c r="UDE16" s="314"/>
      <c r="UDF16" s="314"/>
      <c r="UDG16" s="314"/>
      <c r="UDH16" s="314"/>
      <c r="UDI16" s="314"/>
      <c r="UDJ16" s="314"/>
      <c r="UDK16" s="314"/>
      <c r="UDL16" s="314"/>
      <c r="UDM16" s="314"/>
      <c r="UDN16" s="314"/>
      <c r="UDO16" s="314"/>
      <c r="UDP16" s="314"/>
      <c r="UDQ16" s="314"/>
      <c r="UDR16" s="314"/>
      <c r="UDS16" s="314"/>
      <c r="UDT16" s="314"/>
      <c r="UDU16" s="314"/>
      <c r="UDV16" s="314"/>
      <c r="UDW16" s="314"/>
      <c r="UDX16" s="314"/>
      <c r="UDY16" s="314"/>
      <c r="UDZ16" s="314"/>
      <c r="UEA16" s="314"/>
      <c r="UEB16" s="314"/>
      <c r="UEC16" s="314"/>
      <c r="UED16" s="314"/>
      <c r="UEE16" s="314"/>
      <c r="UEF16" s="314"/>
      <c r="UEG16" s="314"/>
      <c r="UEH16" s="314"/>
      <c r="UEI16" s="314"/>
      <c r="UEJ16" s="314"/>
      <c r="UEK16" s="314"/>
      <c r="UEL16" s="314"/>
      <c r="UEM16" s="314"/>
      <c r="UEN16" s="314"/>
      <c r="UEO16" s="314"/>
      <c r="UEP16" s="314"/>
      <c r="UEQ16" s="314"/>
      <c r="UER16" s="314"/>
      <c r="UES16" s="314"/>
      <c r="UET16" s="314"/>
      <c r="UEU16" s="314"/>
      <c r="UEV16" s="314"/>
      <c r="UEW16" s="314"/>
      <c r="UEX16" s="314"/>
      <c r="UEY16" s="314"/>
      <c r="UEZ16" s="314"/>
      <c r="UFA16" s="314"/>
      <c r="UFB16" s="314"/>
      <c r="UFC16" s="314"/>
      <c r="UFD16" s="314"/>
      <c r="UFE16" s="314"/>
      <c r="UFF16" s="314"/>
      <c r="UFG16" s="314"/>
      <c r="UFH16" s="314"/>
      <c r="UFI16" s="314"/>
      <c r="UFJ16" s="314"/>
      <c r="UFK16" s="314"/>
      <c r="UFL16" s="314"/>
      <c r="UFM16" s="314"/>
      <c r="UFN16" s="314"/>
      <c r="UFO16" s="314"/>
      <c r="UFP16" s="314"/>
      <c r="UFQ16" s="314"/>
      <c r="UFR16" s="314"/>
      <c r="UFS16" s="314"/>
      <c r="UFT16" s="314"/>
      <c r="UFU16" s="314"/>
      <c r="UFV16" s="314"/>
      <c r="UFW16" s="314"/>
      <c r="UFX16" s="314"/>
      <c r="UFY16" s="314"/>
      <c r="UFZ16" s="314"/>
      <c r="UGA16" s="314"/>
      <c r="UGB16" s="314"/>
      <c r="UGC16" s="314"/>
      <c r="UGD16" s="314"/>
      <c r="UGE16" s="314"/>
      <c r="UGF16" s="314"/>
      <c r="UGG16" s="314"/>
      <c r="UGH16" s="314"/>
      <c r="UGI16" s="314"/>
      <c r="UGJ16" s="314"/>
      <c r="UGK16" s="314"/>
      <c r="UGL16" s="314"/>
      <c r="UGM16" s="314"/>
      <c r="UGN16" s="314"/>
      <c r="UGO16" s="314"/>
      <c r="UGP16" s="314"/>
      <c r="UGQ16" s="314"/>
      <c r="UGR16" s="314"/>
      <c r="UGS16" s="314"/>
      <c r="UGT16" s="314"/>
      <c r="UGU16" s="314"/>
      <c r="UGV16" s="314"/>
      <c r="UGW16" s="314"/>
      <c r="UGX16" s="314"/>
      <c r="UGY16" s="314"/>
      <c r="UGZ16" s="314"/>
      <c r="UHA16" s="314"/>
      <c r="UHB16" s="314"/>
      <c r="UHC16" s="314"/>
      <c r="UHD16" s="314"/>
      <c r="UHE16" s="314"/>
      <c r="UHF16" s="314"/>
      <c r="UHG16" s="314"/>
      <c r="UHH16" s="314"/>
      <c r="UHI16" s="314"/>
      <c r="UHJ16" s="314"/>
      <c r="UHK16" s="314"/>
      <c r="UHL16" s="314"/>
      <c r="UHM16" s="314"/>
      <c r="UHN16" s="314"/>
      <c r="UHO16" s="314"/>
      <c r="UHP16" s="314"/>
      <c r="UHQ16" s="314"/>
      <c r="UHR16" s="314"/>
      <c r="UHS16" s="314"/>
      <c r="UHT16" s="314"/>
      <c r="UHU16" s="314"/>
      <c r="UHV16" s="314"/>
      <c r="UHW16" s="314"/>
      <c r="UHX16" s="314"/>
      <c r="UHY16" s="314"/>
      <c r="UHZ16" s="314"/>
      <c r="UIA16" s="314"/>
      <c r="UIB16" s="314"/>
      <c r="UIC16" s="314"/>
      <c r="UID16" s="314"/>
      <c r="UIE16" s="314"/>
      <c r="UIF16" s="314"/>
      <c r="UIG16" s="314"/>
      <c r="UIH16" s="314"/>
      <c r="UII16" s="314"/>
      <c r="UIJ16" s="314"/>
      <c r="UIK16" s="314"/>
      <c r="UIL16" s="314"/>
      <c r="UIM16" s="314"/>
      <c r="UIN16" s="314"/>
      <c r="UIO16" s="314"/>
      <c r="UIP16" s="314"/>
      <c r="UIQ16" s="314"/>
      <c r="UIR16" s="314"/>
      <c r="UIS16" s="314"/>
      <c r="UIT16" s="314"/>
      <c r="UIU16" s="314"/>
      <c r="UIV16" s="314"/>
      <c r="UIW16" s="314"/>
      <c r="UIX16" s="314"/>
      <c r="UIY16" s="314"/>
      <c r="UIZ16" s="314"/>
      <c r="UJA16" s="314"/>
      <c r="UJB16" s="314"/>
      <c r="UJC16" s="314"/>
      <c r="UJD16" s="314"/>
      <c r="UJE16" s="314"/>
      <c r="UJF16" s="314"/>
      <c r="UJG16" s="314"/>
      <c r="UJH16" s="314"/>
      <c r="UJI16" s="314"/>
      <c r="UJJ16" s="314"/>
      <c r="UJK16" s="314"/>
      <c r="UJL16" s="314"/>
      <c r="UJM16" s="314"/>
      <c r="UJN16" s="314"/>
      <c r="UJO16" s="314"/>
      <c r="UJP16" s="314"/>
      <c r="UJQ16" s="314"/>
      <c r="UJR16" s="314"/>
      <c r="UJS16" s="314"/>
      <c r="UJT16" s="314"/>
      <c r="UJU16" s="314"/>
      <c r="UJV16" s="314"/>
      <c r="UJW16" s="314"/>
      <c r="UJX16" s="314"/>
      <c r="UJY16" s="314"/>
      <c r="UJZ16" s="314"/>
      <c r="UKA16" s="314"/>
      <c r="UKB16" s="314"/>
      <c r="UKC16" s="314"/>
      <c r="UKD16" s="314"/>
      <c r="UKE16" s="314"/>
      <c r="UKF16" s="314"/>
      <c r="UKG16" s="314"/>
      <c r="UKH16" s="314"/>
      <c r="UKI16" s="314"/>
      <c r="UKJ16" s="314"/>
      <c r="UKK16" s="314"/>
      <c r="UKL16" s="314"/>
      <c r="UKM16" s="314"/>
      <c r="UKN16" s="314"/>
      <c r="UKO16" s="314"/>
      <c r="UKP16" s="314"/>
      <c r="UKQ16" s="314"/>
      <c r="UKR16" s="314"/>
      <c r="UKS16" s="314"/>
      <c r="UKT16" s="314"/>
      <c r="UKU16" s="314"/>
      <c r="UKV16" s="314"/>
      <c r="UKW16" s="314"/>
      <c r="UKX16" s="314"/>
      <c r="UKY16" s="314"/>
      <c r="UKZ16" s="314"/>
      <c r="ULA16" s="314"/>
      <c r="ULB16" s="314"/>
      <c r="ULC16" s="314"/>
      <c r="ULD16" s="314"/>
      <c r="ULE16" s="314"/>
      <c r="ULF16" s="314"/>
      <c r="ULG16" s="314"/>
      <c r="ULH16" s="314"/>
      <c r="ULI16" s="314"/>
      <c r="ULJ16" s="314"/>
      <c r="ULK16" s="314"/>
      <c r="ULL16" s="314"/>
      <c r="ULM16" s="314"/>
      <c r="ULN16" s="314"/>
      <c r="ULO16" s="314"/>
      <c r="ULP16" s="314"/>
      <c r="ULQ16" s="314"/>
      <c r="ULR16" s="314"/>
      <c r="ULS16" s="314"/>
      <c r="ULT16" s="314"/>
      <c r="ULU16" s="314"/>
      <c r="ULV16" s="314"/>
      <c r="ULW16" s="314"/>
      <c r="ULX16" s="314"/>
      <c r="ULY16" s="314"/>
      <c r="ULZ16" s="314"/>
      <c r="UMA16" s="314"/>
      <c r="UMB16" s="314"/>
      <c r="UMC16" s="314"/>
      <c r="UMD16" s="314"/>
      <c r="UME16" s="314"/>
      <c r="UMF16" s="314"/>
      <c r="UMG16" s="314"/>
      <c r="UMH16" s="314"/>
      <c r="UMI16" s="314"/>
      <c r="UMJ16" s="314"/>
      <c r="UMK16" s="314"/>
      <c r="UML16" s="314"/>
      <c r="UMM16" s="314"/>
      <c r="UMN16" s="314"/>
      <c r="UMO16" s="314"/>
      <c r="UMP16" s="314"/>
      <c r="UMQ16" s="314"/>
      <c r="UMR16" s="314"/>
      <c r="UMS16" s="314"/>
      <c r="UMT16" s="314"/>
      <c r="UMU16" s="314"/>
      <c r="UMV16" s="314"/>
      <c r="UMW16" s="314"/>
      <c r="UMX16" s="314"/>
      <c r="UMY16" s="314"/>
      <c r="UMZ16" s="314"/>
      <c r="UNA16" s="314"/>
      <c r="UNB16" s="314"/>
      <c r="UNC16" s="314"/>
      <c r="UND16" s="314"/>
      <c r="UNE16" s="314"/>
      <c r="UNF16" s="314"/>
      <c r="UNG16" s="314"/>
      <c r="UNH16" s="314"/>
      <c r="UNI16" s="314"/>
      <c r="UNJ16" s="314"/>
      <c r="UNK16" s="314"/>
      <c r="UNL16" s="314"/>
      <c r="UNM16" s="314"/>
      <c r="UNN16" s="314"/>
      <c r="UNO16" s="314"/>
      <c r="UNP16" s="314"/>
      <c r="UNQ16" s="314"/>
      <c r="UNR16" s="314"/>
      <c r="UNS16" s="314"/>
      <c r="UNT16" s="314"/>
      <c r="UNU16" s="314"/>
      <c r="UNV16" s="314"/>
      <c r="UNW16" s="314"/>
      <c r="UNX16" s="314"/>
      <c r="UNY16" s="314"/>
      <c r="UNZ16" s="314"/>
      <c r="UOA16" s="314"/>
      <c r="UOB16" s="314"/>
      <c r="UOC16" s="314"/>
      <c r="UOD16" s="314"/>
      <c r="UOE16" s="314"/>
      <c r="UOF16" s="314"/>
      <c r="UOG16" s="314"/>
      <c r="UOH16" s="314"/>
      <c r="UOI16" s="314"/>
      <c r="UOJ16" s="314"/>
      <c r="UOK16" s="314"/>
      <c r="UOL16" s="314"/>
      <c r="UOM16" s="314"/>
      <c r="UON16" s="314"/>
      <c r="UOO16" s="314"/>
      <c r="UOP16" s="314"/>
      <c r="UOQ16" s="314"/>
      <c r="UOR16" s="314"/>
      <c r="UOS16" s="314"/>
      <c r="UOT16" s="314"/>
      <c r="UOU16" s="314"/>
      <c r="UOV16" s="314"/>
      <c r="UOW16" s="314"/>
      <c r="UOX16" s="314"/>
      <c r="UOY16" s="314"/>
      <c r="UOZ16" s="314"/>
      <c r="UPA16" s="314"/>
      <c r="UPB16" s="314"/>
      <c r="UPC16" s="314"/>
      <c r="UPD16" s="314"/>
      <c r="UPE16" s="314"/>
      <c r="UPF16" s="314"/>
      <c r="UPG16" s="314"/>
      <c r="UPH16" s="314"/>
      <c r="UPI16" s="314"/>
      <c r="UPJ16" s="314"/>
      <c r="UPK16" s="314"/>
      <c r="UPL16" s="314"/>
      <c r="UPM16" s="314"/>
      <c r="UPN16" s="314"/>
      <c r="UPO16" s="314"/>
      <c r="UPP16" s="314"/>
      <c r="UPQ16" s="314"/>
      <c r="UPR16" s="314"/>
      <c r="UPS16" s="314"/>
      <c r="UPT16" s="314"/>
      <c r="UPU16" s="314"/>
      <c r="UPV16" s="314"/>
      <c r="UPW16" s="314"/>
      <c r="UPX16" s="314"/>
      <c r="UPY16" s="314"/>
      <c r="UPZ16" s="314"/>
      <c r="UQA16" s="314"/>
      <c r="UQB16" s="314"/>
      <c r="UQC16" s="314"/>
      <c r="UQD16" s="314"/>
      <c r="UQE16" s="314"/>
      <c r="UQF16" s="314"/>
      <c r="UQG16" s="314"/>
      <c r="UQH16" s="314"/>
      <c r="UQI16" s="314"/>
      <c r="UQJ16" s="314"/>
      <c r="UQK16" s="314"/>
      <c r="UQL16" s="314"/>
      <c r="UQM16" s="314"/>
      <c r="UQN16" s="314"/>
      <c r="UQO16" s="314"/>
      <c r="UQP16" s="314"/>
      <c r="UQQ16" s="314"/>
      <c r="UQR16" s="314"/>
      <c r="UQS16" s="314"/>
      <c r="UQT16" s="314"/>
      <c r="UQU16" s="314"/>
      <c r="UQV16" s="314"/>
      <c r="UQW16" s="314"/>
      <c r="UQX16" s="314"/>
      <c r="UQY16" s="314"/>
      <c r="UQZ16" s="314"/>
      <c r="URA16" s="314"/>
      <c r="URB16" s="314"/>
      <c r="URC16" s="314"/>
      <c r="URD16" s="314"/>
      <c r="URE16" s="314"/>
      <c r="URF16" s="314"/>
      <c r="URG16" s="314"/>
      <c r="URH16" s="314"/>
      <c r="URI16" s="314"/>
      <c r="URJ16" s="314"/>
      <c r="URK16" s="314"/>
      <c r="URL16" s="314"/>
      <c r="URM16" s="314"/>
      <c r="URN16" s="314"/>
      <c r="URO16" s="314"/>
      <c r="URP16" s="314"/>
      <c r="URQ16" s="314"/>
      <c r="URR16" s="314"/>
      <c r="URS16" s="314"/>
      <c r="URT16" s="314"/>
      <c r="URU16" s="314"/>
      <c r="URV16" s="314"/>
      <c r="URW16" s="314"/>
      <c r="URX16" s="314"/>
      <c r="URY16" s="314"/>
      <c r="URZ16" s="314"/>
      <c r="USA16" s="314"/>
      <c r="USB16" s="314"/>
      <c r="USC16" s="314"/>
      <c r="USD16" s="314"/>
      <c r="USE16" s="314"/>
      <c r="USF16" s="314"/>
      <c r="USG16" s="314"/>
      <c r="USH16" s="314"/>
      <c r="USI16" s="314"/>
      <c r="USJ16" s="314"/>
      <c r="USK16" s="314"/>
      <c r="USL16" s="314"/>
      <c r="USM16" s="314"/>
      <c r="USN16" s="314"/>
      <c r="USO16" s="314"/>
      <c r="USP16" s="314"/>
      <c r="USQ16" s="314"/>
      <c r="USR16" s="314"/>
      <c r="USS16" s="314"/>
      <c r="UST16" s="314"/>
      <c r="USU16" s="314"/>
      <c r="USV16" s="314"/>
      <c r="USW16" s="314"/>
      <c r="USX16" s="314"/>
      <c r="USY16" s="314"/>
      <c r="USZ16" s="314"/>
      <c r="UTA16" s="314"/>
      <c r="UTB16" s="314"/>
      <c r="UTC16" s="314"/>
      <c r="UTD16" s="314"/>
      <c r="UTE16" s="314"/>
      <c r="UTF16" s="314"/>
      <c r="UTG16" s="314"/>
      <c r="UTH16" s="314"/>
      <c r="UTI16" s="314"/>
      <c r="UTJ16" s="314"/>
      <c r="UTK16" s="314"/>
      <c r="UTL16" s="314"/>
      <c r="UTM16" s="314"/>
      <c r="UTN16" s="314"/>
      <c r="UTO16" s="314"/>
      <c r="UTP16" s="314"/>
      <c r="UTQ16" s="314"/>
      <c r="UTR16" s="314"/>
      <c r="UTS16" s="314"/>
      <c r="UTT16" s="314"/>
      <c r="UTU16" s="314"/>
      <c r="UTV16" s="314"/>
      <c r="UTW16" s="314"/>
      <c r="UTX16" s="314"/>
      <c r="UTY16" s="314"/>
      <c r="UTZ16" s="314"/>
      <c r="UUA16" s="314"/>
      <c r="UUB16" s="314"/>
      <c r="UUC16" s="314"/>
      <c r="UUD16" s="314"/>
      <c r="UUE16" s="314"/>
      <c r="UUF16" s="314"/>
      <c r="UUG16" s="314"/>
      <c r="UUH16" s="314"/>
      <c r="UUI16" s="314"/>
      <c r="UUJ16" s="314"/>
      <c r="UUK16" s="314"/>
      <c r="UUL16" s="314"/>
      <c r="UUM16" s="314"/>
      <c r="UUN16" s="314"/>
      <c r="UUO16" s="314"/>
      <c r="UUP16" s="314"/>
      <c r="UUQ16" s="314"/>
      <c r="UUR16" s="314"/>
      <c r="UUS16" s="314"/>
      <c r="UUT16" s="314"/>
      <c r="UUU16" s="314"/>
      <c r="UUV16" s="314"/>
      <c r="UUW16" s="314"/>
      <c r="UUX16" s="314"/>
      <c r="UUY16" s="314"/>
      <c r="UUZ16" s="314"/>
      <c r="UVA16" s="314"/>
      <c r="UVB16" s="314"/>
      <c r="UVC16" s="314"/>
      <c r="UVD16" s="314"/>
      <c r="UVE16" s="314"/>
      <c r="UVF16" s="314"/>
      <c r="UVG16" s="314"/>
      <c r="UVH16" s="314"/>
      <c r="UVI16" s="314"/>
      <c r="UVJ16" s="314"/>
      <c r="UVK16" s="314"/>
      <c r="UVL16" s="314"/>
      <c r="UVM16" s="314"/>
      <c r="UVN16" s="314"/>
      <c r="UVO16" s="314"/>
      <c r="UVP16" s="314"/>
      <c r="UVQ16" s="314"/>
      <c r="UVR16" s="314"/>
      <c r="UVS16" s="314"/>
      <c r="UVT16" s="314"/>
      <c r="UVU16" s="314"/>
      <c r="UVV16" s="314"/>
      <c r="UVW16" s="314"/>
      <c r="UVX16" s="314"/>
      <c r="UVY16" s="314"/>
      <c r="UVZ16" s="314"/>
      <c r="UWA16" s="314"/>
      <c r="UWB16" s="314"/>
      <c r="UWC16" s="314"/>
      <c r="UWD16" s="314"/>
      <c r="UWE16" s="314"/>
      <c r="UWF16" s="314"/>
      <c r="UWG16" s="314"/>
      <c r="UWH16" s="314"/>
      <c r="UWI16" s="314"/>
      <c r="UWJ16" s="314"/>
      <c r="UWK16" s="314"/>
      <c r="UWL16" s="314"/>
      <c r="UWM16" s="314"/>
      <c r="UWN16" s="314"/>
      <c r="UWO16" s="314"/>
      <c r="UWP16" s="314"/>
      <c r="UWQ16" s="314"/>
      <c r="UWR16" s="314"/>
      <c r="UWS16" s="314"/>
      <c r="UWT16" s="314"/>
      <c r="UWU16" s="314"/>
      <c r="UWV16" s="314"/>
      <c r="UWW16" s="314"/>
      <c r="UWX16" s="314"/>
      <c r="UWY16" s="314"/>
      <c r="UWZ16" s="314"/>
      <c r="UXA16" s="314"/>
      <c r="UXB16" s="314"/>
      <c r="UXC16" s="314"/>
      <c r="UXD16" s="314"/>
      <c r="UXE16" s="314"/>
      <c r="UXF16" s="314"/>
      <c r="UXG16" s="314"/>
      <c r="UXH16" s="314"/>
      <c r="UXI16" s="314"/>
      <c r="UXJ16" s="314"/>
      <c r="UXK16" s="314"/>
      <c r="UXL16" s="314"/>
      <c r="UXM16" s="314"/>
      <c r="UXN16" s="314"/>
      <c r="UXO16" s="314"/>
      <c r="UXP16" s="314"/>
      <c r="UXQ16" s="314"/>
      <c r="UXR16" s="314"/>
      <c r="UXS16" s="314"/>
      <c r="UXT16" s="314"/>
      <c r="UXU16" s="314"/>
      <c r="UXV16" s="314"/>
      <c r="UXW16" s="314"/>
      <c r="UXX16" s="314"/>
      <c r="UXY16" s="314"/>
      <c r="UXZ16" s="314"/>
      <c r="UYA16" s="314"/>
      <c r="UYB16" s="314"/>
      <c r="UYC16" s="314"/>
      <c r="UYD16" s="314"/>
      <c r="UYE16" s="314"/>
      <c r="UYF16" s="314"/>
      <c r="UYG16" s="314"/>
      <c r="UYH16" s="314"/>
      <c r="UYI16" s="314"/>
      <c r="UYJ16" s="314"/>
      <c r="UYK16" s="314"/>
      <c r="UYL16" s="314"/>
      <c r="UYM16" s="314"/>
      <c r="UYN16" s="314"/>
      <c r="UYO16" s="314"/>
      <c r="UYP16" s="314"/>
      <c r="UYQ16" s="314"/>
      <c r="UYR16" s="314"/>
      <c r="UYS16" s="314"/>
      <c r="UYT16" s="314"/>
      <c r="UYU16" s="314"/>
      <c r="UYV16" s="314"/>
      <c r="UYW16" s="314"/>
      <c r="UYX16" s="314"/>
      <c r="UYY16" s="314"/>
      <c r="UYZ16" s="314"/>
      <c r="UZA16" s="314"/>
      <c r="UZB16" s="314"/>
      <c r="UZC16" s="314"/>
      <c r="UZD16" s="314"/>
      <c r="UZE16" s="314"/>
      <c r="UZF16" s="314"/>
      <c r="UZG16" s="314"/>
      <c r="UZH16" s="314"/>
      <c r="UZI16" s="314"/>
      <c r="UZJ16" s="314"/>
      <c r="UZK16" s="314"/>
      <c r="UZL16" s="314"/>
      <c r="UZM16" s="314"/>
      <c r="UZN16" s="314"/>
      <c r="UZO16" s="314"/>
      <c r="UZP16" s="314"/>
      <c r="UZQ16" s="314"/>
      <c r="UZR16" s="314"/>
      <c r="UZS16" s="314"/>
      <c r="UZT16" s="314"/>
      <c r="UZU16" s="314"/>
      <c r="UZV16" s="314"/>
      <c r="UZW16" s="314"/>
      <c r="UZX16" s="314"/>
      <c r="UZY16" s="314"/>
      <c r="UZZ16" s="314"/>
      <c r="VAA16" s="314"/>
      <c r="VAB16" s="314"/>
      <c r="VAC16" s="314"/>
      <c r="VAD16" s="314"/>
      <c r="VAE16" s="314"/>
      <c r="VAF16" s="314"/>
      <c r="VAG16" s="314"/>
      <c r="VAH16" s="314"/>
      <c r="VAI16" s="314"/>
      <c r="VAJ16" s="314"/>
      <c r="VAK16" s="314"/>
      <c r="VAL16" s="314"/>
      <c r="VAM16" s="314"/>
      <c r="VAN16" s="314"/>
      <c r="VAO16" s="314"/>
      <c r="VAP16" s="314"/>
      <c r="VAQ16" s="314"/>
      <c r="VAR16" s="314"/>
      <c r="VAS16" s="314"/>
      <c r="VAT16" s="314"/>
      <c r="VAU16" s="314"/>
      <c r="VAV16" s="314"/>
      <c r="VAW16" s="314"/>
      <c r="VAX16" s="314"/>
      <c r="VAY16" s="314"/>
      <c r="VAZ16" s="314"/>
      <c r="VBA16" s="314"/>
      <c r="VBB16" s="314"/>
      <c r="VBC16" s="314"/>
      <c r="VBD16" s="314"/>
      <c r="VBE16" s="314"/>
      <c r="VBF16" s="314"/>
      <c r="VBG16" s="314"/>
      <c r="VBH16" s="314"/>
      <c r="VBI16" s="314"/>
      <c r="VBJ16" s="314"/>
      <c r="VBK16" s="314"/>
      <c r="VBL16" s="314"/>
      <c r="VBM16" s="314"/>
      <c r="VBN16" s="314"/>
      <c r="VBO16" s="314"/>
      <c r="VBP16" s="314"/>
      <c r="VBQ16" s="314"/>
      <c r="VBR16" s="314"/>
      <c r="VBS16" s="314"/>
      <c r="VBT16" s="314"/>
      <c r="VBU16" s="314"/>
      <c r="VBV16" s="314"/>
      <c r="VBW16" s="314"/>
      <c r="VBX16" s="314"/>
      <c r="VBY16" s="314"/>
      <c r="VBZ16" s="314"/>
      <c r="VCA16" s="314"/>
      <c r="VCB16" s="314"/>
      <c r="VCC16" s="314"/>
      <c r="VCD16" s="314"/>
      <c r="VCE16" s="314"/>
      <c r="VCF16" s="314"/>
      <c r="VCG16" s="314"/>
      <c r="VCH16" s="314"/>
      <c r="VCI16" s="314"/>
      <c r="VCJ16" s="314"/>
      <c r="VCK16" s="314"/>
      <c r="VCL16" s="314"/>
      <c r="VCM16" s="314"/>
      <c r="VCN16" s="314"/>
      <c r="VCO16" s="314"/>
      <c r="VCP16" s="314"/>
      <c r="VCQ16" s="314"/>
      <c r="VCR16" s="314"/>
      <c r="VCS16" s="314"/>
      <c r="VCT16" s="314"/>
      <c r="VCU16" s="314"/>
      <c r="VCV16" s="314"/>
      <c r="VCW16" s="314"/>
      <c r="VCX16" s="314"/>
      <c r="VCY16" s="314"/>
      <c r="VCZ16" s="314"/>
      <c r="VDA16" s="314"/>
      <c r="VDB16" s="314"/>
      <c r="VDC16" s="314"/>
      <c r="VDD16" s="314"/>
      <c r="VDE16" s="314"/>
      <c r="VDF16" s="314"/>
      <c r="VDG16" s="314"/>
      <c r="VDH16" s="314"/>
      <c r="VDI16" s="314"/>
      <c r="VDJ16" s="314"/>
      <c r="VDK16" s="314"/>
      <c r="VDL16" s="314"/>
      <c r="VDM16" s="314"/>
      <c r="VDN16" s="314"/>
      <c r="VDO16" s="314"/>
      <c r="VDP16" s="314"/>
      <c r="VDQ16" s="314"/>
      <c r="VDR16" s="314"/>
      <c r="VDS16" s="314"/>
      <c r="VDT16" s="314"/>
      <c r="VDU16" s="314"/>
      <c r="VDV16" s="314"/>
      <c r="VDW16" s="314"/>
      <c r="VDX16" s="314"/>
      <c r="VDY16" s="314"/>
      <c r="VDZ16" s="314"/>
      <c r="VEA16" s="314"/>
      <c r="VEB16" s="314"/>
      <c r="VEC16" s="314"/>
      <c r="VED16" s="314"/>
      <c r="VEE16" s="314"/>
      <c r="VEF16" s="314"/>
      <c r="VEG16" s="314"/>
      <c r="VEH16" s="314"/>
      <c r="VEI16" s="314"/>
      <c r="VEJ16" s="314"/>
      <c r="VEK16" s="314"/>
      <c r="VEL16" s="314"/>
      <c r="VEM16" s="314"/>
      <c r="VEN16" s="314"/>
      <c r="VEO16" s="314"/>
      <c r="VEP16" s="314"/>
      <c r="VEQ16" s="314"/>
      <c r="VER16" s="314"/>
      <c r="VES16" s="314"/>
      <c r="VET16" s="314"/>
      <c r="VEU16" s="314"/>
      <c r="VEV16" s="314"/>
      <c r="VEW16" s="314"/>
      <c r="VEX16" s="314"/>
      <c r="VEY16" s="314"/>
      <c r="VEZ16" s="314"/>
      <c r="VFA16" s="314"/>
      <c r="VFB16" s="314"/>
      <c r="VFC16" s="314"/>
      <c r="VFD16" s="314"/>
      <c r="VFE16" s="314"/>
      <c r="VFF16" s="314"/>
      <c r="VFG16" s="314"/>
      <c r="VFH16" s="314"/>
      <c r="VFI16" s="314"/>
      <c r="VFJ16" s="314"/>
      <c r="VFK16" s="314"/>
      <c r="VFL16" s="314"/>
      <c r="VFM16" s="314"/>
      <c r="VFN16" s="314"/>
      <c r="VFO16" s="314"/>
      <c r="VFP16" s="314"/>
      <c r="VFQ16" s="314"/>
      <c r="VFR16" s="314"/>
      <c r="VFS16" s="314"/>
      <c r="VFT16" s="314"/>
      <c r="VFU16" s="314"/>
      <c r="VFV16" s="314"/>
      <c r="VFW16" s="314"/>
      <c r="VFX16" s="314"/>
      <c r="VFY16" s="314"/>
      <c r="VFZ16" s="314"/>
      <c r="VGA16" s="314"/>
      <c r="VGB16" s="314"/>
      <c r="VGC16" s="314"/>
      <c r="VGD16" s="314"/>
      <c r="VGE16" s="314"/>
      <c r="VGF16" s="314"/>
      <c r="VGG16" s="314"/>
      <c r="VGH16" s="314"/>
      <c r="VGI16" s="314"/>
      <c r="VGJ16" s="314"/>
      <c r="VGK16" s="314"/>
      <c r="VGL16" s="314"/>
      <c r="VGM16" s="314"/>
      <c r="VGN16" s="314"/>
      <c r="VGO16" s="314"/>
      <c r="VGP16" s="314"/>
      <c r="VGQ16" s="314"/>
      <c r="VGR16" s="314"/>
      <c r="VGS16" s="314"/>
      <c r="VGT16" s="314"/>
      <c r="VGU16" s="314"/>
      <c r="VGV16" s="314"/>
      <c r="VGW16" s="314"/>
      <c r="VGX16" s="314"/>
      <c r="VGY16" s="314"/>
      <c r="VGZ16" s="314"/>
      <c r="VHA16" s="314"/>
      <c r="VHB16" s="314"/>
      <c r="VHC16" s="314"/>
      <c r="VHD16" s="314"/>
      <c r="VHE16" s="314"/>
      <c r="VHF16" s="314"/>
      <c r="VHG16" s="314"/>
      <c r="VHH16" s="314"/>
      <c r="VHI16" s="314"/>
      <c r="VHJ16" s="314"/>
      <c r="VHK16" s="314"/>
      <c r="VHL16" s="314"/>
      <c r="VHM16" s="314"/>
      <c r="VHN16" s="314"/>
      <c r="VHO16" s="314"/>
      <c r="VHP16" s="314"/>
      <c r="VHQ16" s="314"/>
      <c r="VHR16" s="314"/>
      <c r="VHS16" s="314"/>
      <c r="VHT16" s="314"/>
      <c r="VHU16" s="314"/>
      <c r="VHV16" s="314"/>
      <c r="VHW16" s="314"/>
      <c r="VHX16" s="314"/>
      <c r="VHY16" s="314"/>
      <c r="VHZ16" s="314"/>
      <c r="VIA16" s="314"/>
      <c r="VIB16" s="314"/>
      <c r="VIC16" s="314"/>
      <c r="VID16" s="314"/>
      <c r="VIE16" s="314"/>
      <c r="VIF16" s="314"/>
      <c r="VIG16" s="314"/>
      <c r="VIH16" s="314"/>
      <c r="VII16" s="314"/>
      <c r="VIJ16" s="314"/>
      <c r="VIK16" s="314"/>
      <c r="VIL16" s="314"/>
      <c r="VIM16" s="314"/>
      <c r="VIN16" s="314"/>
      <c r="VIO16" s="314"/>
      <c r="VIP16" s="314"/>
      <c r="VIQ16" s="314"/>
      <c r="VIR16" s="314"/>
      <c r="VIS16" s="314"/>
      <c r="VIT16" s="314"/>
      <c r="VIU16" s="314"/>
      <c r="VIV16" s="314"/>
      <c r="VIW16" s="314"/>
      <c r="VIX16" s="314"/>
      <c r="VIY16" s="314"/>
      <c r="VIZ16" s="314"/>
      <c r="VJA16" s="314"/>
      <c r="VJB16" s="314"/>
      <c r="VJC16" s="314"/>
      <c r="VJD16" s="314"/>
      <c r="VJE16" s="314"/>
      <c r="VJF16" s="314"/>
      <c r="VJG16" s="314"/>
      <c r="VJH16" s="314"/>
      <c r="VJI16" s="314"/>
      <c r="VJJ16" s="314"/>
      <c r="VJK16" s="314"/>
      <c r="VJL16" s="314"/>
      <c r="VJM16" s="314"/>
      <c r="VJN16" s="314"/>
      <c r="VJO16" s="314"/>
      <c r="VJP16" s="314"/>
      <c r="VJQ16" s="314"/>
      <c r="VJR16" s="314"/>
      <c r="VJS16" s="314"/>
      <c r="VJT16" s="314"/>
      <c r="VJU16" s="314"/>
      <c r="VJV16" s="314"/>
      <c r="VJW16" s="314"/>
      <c r="VJX16" s="314"/>
      <c r="VJY16" s="314"/>
      <c r="VJZ16" s="314"/>
      <c r="VKA16" s="314"/>
      <c r="VKB16" s="314"/>
      <c r="VKC16" s="314"/>
      <c r="VKD16" s="314"/>
      <c r="VKE16" s="314"/>
      <c r="VKF16" s="314"/>
      <c r="VKG16" s="314"/>
      <c r="VKH16" s="314"/>
      <c r="VKI16" s="314"/>
      <c r="VKJ16" s="314"/>
      <c r="VKK16" s="314"/>
      <c r="VKL16" s="314"/>
      <c r="VKM16" s="314"/>
      <c r="VKN16" s="314"/>
      <c r="VKO16" s="314"/>
      <c r="VKP16" s="314"/>
      <c r="VKQ16" s="314"/>
      <c r="VKR16" s="314"/>
      <c r="VKS16" s="314"/>
      <c r="VKT16" s="314"/>
      <c r="VKU16" s="314"/>
      <c r="VKV16" s="314"/>
      <c r="VKW16" s="314"/>
      <c r="VKX16" s="314"/>
      <c r="VKY16" s="314"/>
      <c r="VKZ16" s="314"/>
      <c r="VLA16" s="314"/>
      <c r="VLB16" s="314"/>
      <c r="VLC16" s="314"/>
      <c r="VLD16" s="314"/>
      <c r="VLE16" s="314"/>
      <c r="VLF16" s="314"/>
      <c r="VLG16" s="314"/>
      <c r="VLH16" s="314"/>
      <c r="VLI16" s="314"/>
      <c r="VLJ16" s="314"/>
      <c r="VLK16" s="314"/>
      <c r="VLL16" s="314"/>
      <c r="VLM16" s="314"/>
      <c r="VLN16" s="314"/>
      <c r="VLO16" s="314"/>
      <c r="VLP16" s="314"/>
      <c r="VLQ16" s="314"/>
      <c r="VLR16" s="314"/>
      <c r="VLS16" s="314"/>
      <c r="VLT16" s="314"/>
      <c r="VLU16" s="314"/>
      <c r="VLV16" s="314"/>
      <c r="VLW16" s="314"/>
      <c r="VLX16" s="314"/>
      <c r="VLY16" s="314"/>
      <c r="VLZ16" s="314"/>
      <c r="VMA16" s="314"/>
      <c r="VMB16" s="314"/>
      <c r="VMC16" s="314"/>
      <c r="VMD16" s="314"/>
      <c r="VME16" s="314"/>
      <c r="VMF16" s="314"/>
      <c r="VMG16" s="314"/>
      <c r="VMH16" s="314"/>
      <c r="VMI16" s="314"/>
      <c r="VMJ16" s="314"/>
      <c r="VMK16" s="314"/>
      <c r="VML16" s="314"/>
      <c r="VMM16" s="314"/>
      <c r="VMN16" s="314"/>
      <c r="VMO16" s="314"/>
      <c r="VMP16" s="314"/>
      <c r="VMQ16" s="314"/>
      <c r="VMR16" s="314"/>
      <c r="VMS16" s="314"/>
      <c r="VMT16" s="314"/>
      <c r="VMU16" s="314"/>
      <c r="VMV16" s="314"/>
      <c r="VMW16" s="314"/>
      <c r="VMX16" s="314"/>
      <c r="VMY16" s="314"/>
      <c r="VMZ16" s="314"/>
      <c r="VNA16" s="314"/>
      <c r="VNB16" s="314"/>
      <c r="VNC16" s="314"/>
      <c r="VND16" s="314"/>
      <c r="VNE16" s="314"/>
      <c r="VNF16" s="314"/>
      <c r="VNG16" s="314"/>
      <c r="VNH16" s="314"/>
      <c r="VNI16" s="314"/>
      <c r="VNJ16" s="314"/>
      <c r="VNK16" s="314"/>
      <c r="VNL16" s="314"/>
      <c r="VNM16" s="314"/>
      <c r="VNN16" s="314"/>
      <c r="VNO16" s="314"/>
      <c r="VNP16" s="314"/>
      <c r="VNQ16" s="314"/>
      <c r="VNR16" s="314"/>
      <c r="VNS16" s="314"/>
      <c r="VNT16" s="314"/>
      <c r="VNU16" s="314"/>
      <c r="VNV16" s="314"/>
      <c r="VNW16" s="314"/>
      <c r="VNX16" s="314"/>
      <c r="VNY16" s="314"/>
      <c r="VNZ16" s="314"/>
      <c r="VOA16" s="314"/>
      <c r="VOB16" s="314"/>
      <c r="VOC16" s="314"/>
      <c r="VOD16" s="314"/>
      <c r="VOE16" s="314"/>
      <c r="VOF16" s="314"/>
      <c r="VOG16" s="314"/>
      <c r="VOH16" s="314"/>
      <c r="VOI16" s="314"/>
      <c r="VOJ16" s="314"/>
      <c r="VOK16" s="314"/>
      <c r="VOL16" s="314"/>
      <c r="VOM16" s="314"/>
      <c r="VON16" s="314"/>
      <c r="VOO16" s="314"/>
      <c r="VOP16" s="314"/>
      <c r="VOQ16" s="314"/>
      <c r="VOR16" s="314"/>
      <c r="VOS16" s="314"/>
      <c r="VOT16" s="314"/>
      <c r="VOU16" s="314"/>
      <c r="VOV16" s="314"/>
      <c r="VOW16" s="314"/>
      <c r="VOX16" s="314"/>
      <c r="VOY16" s="314"/>
      <c r="VOZ16" s="314"/>
      <c r="VPA16" s="314"/>
      <c r="VPB16" s="314"/>
      <c r="VPC16" s="314"/>
      <c r="VPD16" s="314"/>
      <c r="VPE16" s="314"/>
      <c r="VPF16" s="314"/>
      <c r="VPG16" s="314"/>
      <c r="VPH16" s="314"/>
      <c r="VPI16" s="314"/>
      <c r="VPJ16" s="314"/>
      <c r="VPK16" s="314"/>
      <c r="VPL16" s="314"/>
      <c r="VPM16" s="314"/>
      <c r="VPN16" s="314"/>
      <c r="VPO16" s="314"/>
      <c r="VPP16" s="314"/>
      <c r="VPQ16" s="314"/>
      <c r="VPR16" s="314"/>
      <c r="VPS16" s="314"/>
      <c r="VPT16" s="314"/>
      <c r="VPU16" s="314"/>
      <c r="VPV16" s="314"/>
      <c r="VPW16" s="314"/>
      <c r="VPX16" s="314"/>
      <c r="VPY16" s="314"/>
      <c r="VPZ16" s="314"/>
      <c r="VQA16" s="314"/>
      <c r="VQB16" s="314"/>
      <c r="VQC16" s="314"/>
      <c r="VQD16" s="314"/>
      <c r="VQE16" s="314"/>
      <c r="VQF16" s="314"/>
      <c r="VQG16" s="314"/>
      <c r="VQH16" s="314"/>
      <c r="VQI16" s="314"/>
      <c r="VQJ16" s="314"/>
      <c r="VQK16" s="314"/>
      <c r="VQL16" s="314"/>
      <c r="VQM16" s="314"/>
      <c r="VQN16" s="314"/>
      <c r="VQO16" s="314"/>
      <c r="VQP16" s="314"/>
      <c r="VQQ16" s="314"/>
      <c r="VQR16" s="314"/>
      <c r="VQS16" s="314"/>
      <c r="VQT16" s="314"/>
      <c r="VQU16" s="314"/>
      <c r="VQV16" s="314"/>
      <c r="VQW16" s="314"/>
      <c r="VQX16" s="314"/>
      <c r="VQY16" s="314"/>
      <c r="VQZ16" s="314"/>
      <c r="VRA16" s="314"/>
      <c r="VRB16" s="314"/>
      <c r="VRC16" s="314"/>
      <c r="VRD16" s="314"/>
      <c r="VRE16" s="314"/>
      <c r="VRF16" s="314"/>
      <c r="VRG16" s="314"/>
      <c r="VRH16" s="314"/>
      <c r="VRI16" s="314"/>
      <c r="VRJ16" s="314"/>
      <c r="VRK16" s="314"/>
      <c r="VRL16" s="314"/>
      <c r="VRM16" s="314"/>
      <c r="VRN16" s="314"/>
      <c r="VRO16" s="314"/>
      <c r="VRP16" s="314"/>
      <c r="VRQ16" s="314"/>
      <c r="VRR16" s="314"/>
      <c r="VRS16" s="314"/>
      <c r="VRT16" s="314"/>
      <c r="VRU16" s="314"/>
      <c r="VRV16" s="314"/>
      <c r="VRW16" s="314"/>
      <c r="VRX16" s="314"/>
      <c r="VRY16" s="314"/>
      <c r="VRZ16" s="314"/>
      <c r="VSA16" s="314"/>
      <c r="VSB16" s="314"/>
      <c r="VSC16" s="314"/>
      <c r="VSD16" s="314"/>
      <c r="VSE16" s="314"/>
      <c r="VSF16" s="314"/>
      <c r="VSG16" s="314"/>
      <c r="VSH16" s="314"/>
      <c r="VSI16" s="314"/>
      <c r="VSJ16" s="314"/>
      <c r="VSK16" s="314"/>
      <c r="VSL16" s="314"/>
      <c r="VSM16" s="314"/>
      <c r="VSN16" s="314"/>
      <c r="VSO16" s="314"/>
      <c r="VSP16" s="314"/>
      <c r="VSQ16" s="314"/>
      <c r="VSR16" s="314"/>
      <c r="VSS16" s="314"/>
      <c r="VST16" s="314"/>
      <c r="VSU16" s="314"/>
      <c r="VSV16" s="314"/>
      <c r="VSW16" s="314"/>
      <c r="VSX16" s="314"/>
      <c r="VSY16" s="314"/>
      <c r="VSZ16" s="314"/>
      <c r="VTA16" s="314"/>
      <c r="VTB16" s="314"/>
      <c r="VTC16" s="314"/>
      <c r="VTD16" s="314"/>
      <c r="VTE16" s="314"/>
      <c r="VTF16" s="314"/>
      <c r="VTG16" s="314"/>
      <c r="VTH16" s="314"/>
      <c r="VTI16" s="314"/>
      <c r="VTJ16" s="314"/>
      <c r="VTK16" s="314"/>
      <c r="VTL16" s="314"/>
      <c r="VTM16" s="314"/>
      <c r="VTN16" s="314"/>
      <c r="VTO16" s="314"/>
      <c r="VTP16" s="314"/>
      <c r="VTQ16" s="314"/>
      <c r="VTR16" s="314"/>
      <c r="VTS16" s="314"/>
      <c r="VTT16" s="314"/>
      <c r="VTU16" s="314"/>
      <c r="VTV16" s="314"/>
      <c r="VTW16" s="314"/>
      <c r="VTX16" s="314"/>
      <c r="VTY16" s="314"/>
      <c r="VTZ16" s="314"/>
      <c r="VUA16" s="314"/>
      <c r="VUB16" s="314"/>
      <c r="VUC16" s="314"/>
      <c r="VUD16" s="314"/>
      <c r="VUE16" s="314"/>
      <c r="VUF16" s="314"/>
      <c r="VUG16" s="314"/>
      <c r="VUH16" s="314"/>
      <c r="VUI16" s="314"/>
      <c r="VUJ16" s="314"/>
      <c r="VUK16" s="314"/>
      <c r="VUL16" s="314"/>
      <c r="VUM16" s="314"/>
      <c r="VUN16" s="314"/>
      <c r="VUO16" s="314"/>
      <c r="VUP16" s="314"/>
      <c r="VUQ16" s="314"/>
      <c r="VUR16" s="314"/>
      <c r="VUS16" s="314"/>
      <c r="VUT16" s="314"/>
      <c r="VUU16" s="314"/>
      <c r="VUV16" s="314"/>
      <c r="VUW16" s="314"/>
      <c r="VUX16" s="314"/>
      <c r="VUY16" s="314"/>
      <c r="VUZ16" s="314"/>
      <c r="VVA16" s="314"/>
      <c r="VVB16" s="314"/>
      <c r="VVC16" s="314"/>
      <c r="VVD16" s="314"/>
      <c r="VVE16" s="314"/>
      <c r="VVF16" s="314"/>
      <c r="VVG16" s="314"/>
      <c r="VVH16" s="314"/>
      <c r="VVI16" s="314"/>
      <c r="VVJ16" s="314"/>
      <c r="VVK16" s="314"/>
      <c r="VVL16" s="314"/>
      <c r="VVM16" s="314"/>
      <c r="VVN16" s="314"/>
      <c r="VVO16" s="314"/>
      <c r="VVP16" s="314"/>
      <c r="VVQ16" s="314"/>
      <c r="VVR16" s="314"/>
      <c r="VVS16" s="314"/>
      <c r="VVT16" s="314"/>
      <c r="VVU16" s="314"/>
      <c r="VVV16" s="314"/>
      <c r="VVW16" s="314"/>
      <c r="VVX16" s="314"/>
      <c r="VVY16" s="314"/>
      <c r="VVZ16" s="314"/>
      <c r="VWA16" s="314"/>
      <c r="VWB16" s="314"/>
      <c r="VWC16" s="314"/>
      <c r="VWD16" s="314"/>
      <c r="VWE16" s="314"/>
      <c r="VWF16" s="314"/>
      <c r="VWG16" s="314"/>
      <c r="VWH16" s="314"/>
      <c r="VWI16" s="314"/>
      <c r="VWJ16" s="314"/>
      <c r="VWK16" s="314"/>
      <c r="VWL16" s="314"/>
      <c r="VWM16" s="314"/>
      <c r="VWN16" s="314"/>
      <c r="VWO16" s="314"/>
      <c r="VWP16" s="314"/>
      <c r="VWQ16" s="314"/>
      <c r="VWR16" s="314"/>
      <c r="VWS16" s="314"/>
      <c r="VWT16" s="314"/>
      <c r="VWU16" s="314"/>
      <c r="VWV16" s="314"/>
      <c r="VWW16" s="314"/>
      <c r="VWX16" s="314"/>
      <c r="VWY16" s="314"/>
      <c r="VWZ16" s="314"/>
      <c r="VXA16" s="314"/>
      <c r="VXB16" s="314"/>
      <c r="VXC16" s="314"/>
      <c r="VXD16" s="314"/>
      <c r="VXE16" s="314"/>
      <c r="VXF16" s="314"/>
      <c r="VXG16" s="314"/>
      <c r="VXH16" s="314"/>
      <c r="VXI16" s="314"/>
      <c r="VXJ16" s="314"/>
      <c r="VXK16" s="314"/>
      <c r="VXL16" s="314"/>
      <c r="VXM16" s="314"/>
      <c r="VXN16" s="314"/>
      <c r="VXO16" s="314"/>
      <c r="VXP16" s="314"/>
      <c r="VXQ16" s="314"/>
      <c r="VXR16" s="314"/>
      <c r="VXS16" s="314"/>
      <c r="VXT16" s="314"/>
      <c r="VXU16" s="314"/>
      <c r="VXV16" s="314"/>
      <c r="VXW16" s="314"/>
      <c r="VXX16" s="314"/>
      <c r="VXY16" s="314"/>
      <c r="VXZ16" s="314"/>
      <c r="VYA16" s="314"/>
      <c r="VYB16" s="314"/>
      <c r="VYC16" s="314"/>
      <c r="VYD16" s="314"/>
      <c r="VYE16" s="314"/>
      <c r="VYF16" s="314"/>
      <c r="VYG16" s="314"/>
      <c r="VYH16" s="314"/>
      <c r="VYI16" s="314"/>
      <c r="VYJ16" s="314"/>
      <c r="VYK16" s="314"/>
      <c r="VYL16" s="314"/>
      <c r="VYM16" s="314"/>
      <c r="VYN16" s="314"/>
      <c r="VYO16" s="314"/>
      <c r="VYP16" s="314"/>
      <c r="VYQ16" s="314"/>
      <c r="VYR16" s="314"/>
      <c r="VYS16" s="314"/>
      <c r="VYT16" s="314"/>
      <c r="VYU16" s="314"/>
      <c r="VYV16" s="314"/>
      <c r="VYW16" s="314"/>
      <c r="VYX16" s="314"/>
      <c r="VYY16" s="314"/>
      <c r="VYZ16" s="314"/>
      <c r="VZA16" s="314"/>
      <c r="VZB16" s="314"/>
      <c r="VZC16" s="314"/>
      <c r="VZD16" s="314"/>
      <c r="VZE16" s="314"/>
      <c r="VZF16" s="314"/>
      <c r="VZG16" s="314"/>
      <c r="VZH16" s="314"/>
      <c r="VZI16" s="314"/>
      <c r="VZJ16" s="314"/>
      <c r="VZK16" s="314"/>
      <c r="VZL16" s="314"/>
      <c r="VZM16" s="314"/>
      <c r="VZN16" s="314"/>
      <c r="VZO16" s="314"/>
      <c r="VZP16" s="314"/>
      <c r="VZQ16" s="314"/>
      <c r="VZR16" s="314"/>
      <c r="VZS16" s="314"/>
      <c r="VZT16" s="314"/>
      <c r="VZU16" s="314"/>
      <c r="VZV16" s="314"/>
      <c r="VZW16" s="314"/>
      <c r="VZX16" s="314"/>
      <c r="VZY16" s="314"/>
      <c r="VZZ16" s="314"/>
      <c r="WAA16" s="314"/>
      <c r="WAB16" s="314"/>
      <c r="WAC16" s="314"/>
      <c r="WAD16" s="314"/>
      <c r="WAE16" s="314"/>
      <c r="WAF16" s="314"/>
      <c r="WAG16" s="314"/>
      <c r="WAH16" s="314"/>
      <c r="WAI16" s="314"/>
      <c r="WAJ16" s="314"/>
      <c r="WAK16" s="314"/>
      <c r="WAL16" s="314"/>
      <c r="WAM16" s="314"/>
      <c r="WAN16" s="314"/>
      <c r="WAO16" s="314"/>
      <c r="WAP16" s="314"/>
      <c r="WAQ16" s="314"/>
      <c r="WAR16" s="314"/>
      <c r="WAS16" s="314"/>
      <c r="WAT16" s="314"/>
      <c r="WAU16" s="314"/>
      <c r="WAV16" s="314"/>
      <c r="WAW16" s="314"/>
      <c r="WAX16" s="314"/>
      <c r="WAY16" s="314"/>
      <c r="WAZ16" s="314"/>
      <c r="WBA16" s="314"/>
      <c r="WBB16" s="314"/>
      <c r="WBC16" s="314"/>
      <c r="WBD16" s="314"/>
      <c r="WBE16" s="314"/>
      <c r="WBF16" s="314"/>
      <c r="WBG16" s="314"/>
      <c r="WBH16" s="314"/>
      <c r="WBI16" s="314"/>
      <c r="WBJ16" s="314"/>
      <c r="WBK16" s="314"/>
      <c r="WBL16" s="314"/>
      <c r="WBM16" s="314"/>
      <c r="WBN16" s="314"/>
      <c r="WBO16" s="314"/>
      <c r="WBP16" s="314"/>
      <c r="WBQ16" s="314"/>
      <c r="WBR16" s="314"/>
      <c r="WBS16" s="314"/>
      <c r="WBT16" s="314"/>
      <c r="WBU16" s="314"/>
      <c r="WBV16" s="314"/>
      <c r="WBW16" s="314"/>
      <c r="WBX16" s="314"/>
      <c r="WBY16" s="314"/>
      <c r="WBZ16" s="314"/>
      <c r="WCA16" s="314"/>
      <c r="WCB16" s="314"/>
      <c r="WCC16" s="314"/>
      <c r="WCD16" s="314"/>
      <c r="WCE16" s="314"/>
      <c r="WCF16" s="314"/>
      <c r="WCG16" s="314"/>
      <c r="WCH16" s="314"/>
      <c r="WCI16" s="314"/>
      <c r="WCJ16" s="314"/>
      <c r="WCK16" s="314"/>
      <c r="WCL16" s="314"/>
      <c r="WCM16" s="314"/>
      <c r="WCN16" s="314"/>
      <c r="WCO16" s="314"/>
      <c r="WCP16" s="314"/>
      <c r="WCQ16" s="314"/>
      <c r="WCR16" s="314"/>
      <c r="WCS16" s="314"/>
      <c r="WCT16" s="314"/>
      <c r="WCU16" s="314"/>
      <c r="WCV16" s="314"/>
      <c r="WCW16" s="314"/>
      <c r="WCX16" s="314"/>
      <c r="WCY16" s="314"/>
      <c r="WCZ16" s="314"/>
      <c r="WDA16" s="314"/>
      <c r="WDB16" s="314"/>
      <c r="WDC16" s="314"/>
      <c r="WDD16" s="314"/>
      <c r="WDE16" s="314"/>
      <c r="WDF16" s="314"/>
      <c r="WDG16" s="314"/>
      <c r="WDH16" s="314"/>
      <c r="WDI16" s="314"/>
      <c r="WDJ16" s="314"/>
      <c r="WDK16" s="314"/>
      <c r="WDL16" s="314"/>
      <c r="WDM16" s="314"/>
      <c r="WDN16" s="314"/>
      <c r="WDO16" s="314"/>
      <c r="WDP16" s="314"/>
      <c r="WDQ16" s="314"/>
      <c r="WDR16" s="314"/>
      <c r="WDS16" s="314"/>
      <c r="WDT16" s="314"/>
      <c r="WDU16" s="314"/>
      <c r="WDV16" s="314"/>
      <c r="WDW16" s="314"/>
      <c r="WDX16" s="314"/>
      <c r="WDY16" s="314"/>
      <c r="WDZ16" s="314"/>
      <c r="WEA16" s="314"/>
      <c r="WEB16" s="314"/>
      <c r="WEC16" s="314"/>
      <c r="WED16" s="314"/>
      <c r="WEE16" s="314"/>
      <c r="WEF16" s="314"/>
      <c r="WEG16" s="314"/>
      <c r="WEH16" s="314"/>
      <c r="WEI16" s="314"/>
      <c r="WEJ16" s="314"/>
      <c r="WEK16" s="314"/>
      <c r="WEL16" s="314"/>
      <c r="WEM16" s="314"/>
      <c r="WEN16" s="314"/>
      <c r="WEO16" s="314"/>
      <c r="WEP16" s="314"/>
      <c r="WEQ16" s="314"/>
      <c r="WER16" s="314"/>
      <c r="WES16" s="314"/>
      <c r="WET16" s="314"/>
      <c r="WEU16" s="314"/>
      <c r="WEV16" s="314"/>
      <c r="WEW16" s="314"/>
      <c r="WEX16" s="314"/>
      <c r="WEY16" s="314"/>
      <c r="WEZ16" s="314"/>
      <c r="WFA16" s="314"/>
      <c r="WFB16" s="314"/>
      <c r="WFC16" s="314"/>
      <c r="WFD16" s="314"/>
      <c r="WFE16" s="314"/>
      <c r="WFF16" s="314"/>
      <c r="WFG16" s="314"/>
      <c r="WFH16" s="314"/>
      <c r="WFI16" s="314"/>
      <c r="WFJ16" s="314"/>
      <c r="WFK16" s="314"/>
      <c r="WFL16" s="314"/>
      <c r="WFM16" s="314"/>
      <c r="WFN16" s="314"/>
      <c r="WFO16" s="314"/>
      <c r="WFP16" s="314"/>
      <c r="WFQ16" s="314"/>
      <c r="WFR16" s="314"/>
      <c r="WFS16" s="314"/>
      <c r="WFT16" s="314"/>
      <c r="WFU16" s="314"/>
      <c r="WFV16" s="314"/>
      <c r="WFW16" s="314"/>
      <c r="WFX16" s="314"/>
      <c r="WFY16" s="314"/>
      <c r="WFZ16" s="314"/>
      <c r="WGA16" s="314"/>
      <c r="WGB16" s="314"/>
      <c r="WGC16" s="314"/>
      <c r="WGD16" s="314"/>
      <c r="WGE16" s="314"/>
      <c r="WGF16" s="314"/>
      <c r="WGG16" s="314"/>
      <c r="WGH16" s="314"/>
      <c r="WGI16" s="314"/>
      <c r="WGJ16" s="314"/>
      <c r="WGK16" s="314"/>
      <c r="WGL16" s="314"/>
      <c r="WGM16" s="314"/>
      <c r="WGN16" s="314"/>
      <c r="WGO16" s="314"/>
      <c r="WGP16" s="314"/>
      <c r="WGQ16" s="314"/>
      <c r="WGR16" s="314"/>
      <c r="WGS16" s="314"/>
      <c r="WGT16" s="314"/>
      <c r="WGU16" s="314"/>
      <c r="WGV16" s="314"/>
      <c r="WGW16" s="314"/>
      <c r="WGX16" s="314"/>
      <c r="WGY16" s="314"/>
      <c r="WGZ16" s="314"/>
      <c r="WHA16" s="314"/>
      <c r="WHB16" s="314"/>
      <c r="WHC16" s="314"/>
      <c r="WHD16" s="314"/>
      <c r="WHE16" s="314"/>
      <c r="WHF16" s="314"/>
      <c r="WHG16" s="314"/>
      <c r="WHH16" s="314"/>
      <c r="WHI16" s="314"/>
      <c r="WHJ16" s="314"/>
      <c r="WHK16" s="314"/>
      <c r="WHL16" s="314"/>
      <c r="WHM16" s="314"/>
      <c r="WHN16" s="314"/>
      <c r="WHO16" s="314"/>
      <c r="WHP16" s="314"/>
      <c r="WHQ16" s="314"/>
      <c r="WHR16" s="314"/>
      <c r="WHS16" s="314"/>
      <c r="WHT16" s="314"/>
      <c r="WHU16" s="314"/>
      <c r="WHV16" s="314"/>
      <c r="WHW16" s="314"/>
      <c r="WHX16" s="314"/>
      <c r="WHY16" s="314"/>
      <c r="WHZ16" s="314"/>
      <c r="WIA16" s="314"/>
      <c r="WIB16" s="314"/>
      <c r="WIC16" s="314"/>
      <c r="WID16" s="314"/>
      <c r="WIE16" s="314"/>
      <c r="WIF16" s="314"/>
      <c r="WIG16" s="314"/>
      <c r="WIH16" s="314"/>
      <c r="WII16" s="314"/>
      <c r="WIJ16" s="314"/>
      <c r="WIK16" s="314"/>
      <c r="WIL16" s="314"/>
      <c r="WIM16" s="314"/>
      <c r="WIN16" s="314"/>
      <c r="WIO16" s="314"/>
      <c r="WIP16" s="314"/>
      <c r="WIQ16" s="314"/>
      <c r="WIR16" s="314"/>
      <c r="WIS16" s="314"/>
      <c r="WIT16" s="314"/>
      <c r="WIU16" s="314"/>
      <c r="WIV16" s="314"/>
      <c r="WIW16" s="314"/>
      <c r="WIX16" s="314"/>
      <c r="WIY16" s="314"/>
      <c r="WIZ16" s="314"/>
      <c r="WJA16" s="314"/>
      <c r="WJB16" s="314"/>
      <c r="WJC16" s="314"/>
      <c r="WJD16" s="314"/>
      <c r="WJE16" s="314"/>
      <c r="WJF16" s="314"/>
      <c r="WJG16" s="314"/>
      <c r="WJH16" s="314"/>
      <c r="WJI16" s="314"/>
      <c r="WJJ16" s="314"/>
      <c r="WJK16" s="314"/>
      <c r="WJL16" s="314"/>
      <c r="WJM16" s="314"/>
      <c r="WJN16" s="314"/>
      <c r="WJO16" s="314"/>
      <c r="WJP16" s="314"/>
      <c r="WJQ16" s="314"/>
      <c r="WJR16" s="314"/>
      <c r="WJS16" s="314"/>
      <c r="WJT16" s="314"/>
      <c r="WJU16" s="314"/>
      <c r="WJV16" s="314"/>
      <c r="WJW16" s="314"/>
      <c r="WJX16" s="314"/>
      <c r="WJY16" s="314"/>
      <c r="WJZ16" s="314"/>
      <c r="WKA16" s="314"/>
      <c r="WKB16" s="314"/>
      <c r="WKC16" s="314"/>
      <c r="WKD16" s="314"/>
      <c r="WKE16" s="314"/>
      <c r="WKF16" s="314"/>
      <c r="WKG16" s="314"/>
      <c r="WKH16" s="314"/>
      <c r="WKI16" s="314"/>
      <c r="WKJ16" s="314"/>
      <c r="WKK16" s="314"/>
      <c r="WKL16" s="314"/>
      <c r="WKM16" s="314"/>
      <c r="WKN16" s="314"/>
      <c r="WKO16" s="314"/>
      <c r="WKP16" s="314"/>
      <c r="WKQ16" s="314"/>
      <c r="WKR16" s="314"/>
      <c r="WKS16" s="314"/>
      <c r="WKT16" s="314"/>
      <c r="WKU16" s="314"/>
      <c r="WKV16" s="314"/>
      <c r="WKW16" s="314"/>
      <c r="WKX16" s="314"/>
      <c r="WKY16" s="314"/>
      <c r="WKZ16" s="314"/>
      <c r="WLA16" s="314"/>
      <c r="WLB16" s="314"/>
      <c r="WLC16" s="314"/>
      <c r="WLD16" s="314"/>
      <c r="WLE16" s="314"/>
      <c r="WLF16" s="314"/>
      <c r="WLG16" s="314"/>
      <c r="WLH16" s="314"/>
      <c r="WLI16" s="314"/>
      <c r="WLJ16" s="314"/>
      <c r="WLK16" s="314"/>
      <c r="WLL16" s="314"/>
      <c r="WLM16" s="314"/>
      <c r="WLN16" s="314"/>
      <c r="WLO16" s="314"/>
      <c r="WLP16" s="314"/>
      <c r="WLQ16" s="314"/>
      <c r="WLR16" s="314"/>
      <c r="WLS16" s="314"/>
      <c r="WLT16" s="314"/>
      <c r="WLU16" s="314"/>
      <c r="WLV16" s="314"/>
      <c r="WLW16" s="314"/>
      <c r="WLX16" s="314"/>
      <c r="WLY16" s="314"/>
      <c r="WLZ16" s="314"/>
      <c r="WMA16" s="314"/>
      <c r="WMB16" s="314"/>
      <c r="WMC16" s="314"/>
      <c r="WMD16" s="314"/>
      <c r="WME16" s="314"/>
      <c r="WMF16" s="314"/>
      <c r="WMG16" s="314"/>
      <c r="WMH16" s="314"/>
      <c r="WMI16" s="314"/>
      <c r="WMJ16" s="314"/>
      <c r="WMK16" s="314"/>
      <c r="WML16" s="314"/>
      <c r="WMM16" s="314"/>
      <c r="WMN16" s="314"/>
      <c r="WMO16" s="314"/>
      <c r="WMP16" s="314"/>
      <c r="WMQ16" s="314"/>
      <c r="WMR16" s="314"/>
      <c r="WMS16" s="314"/>
      <c r="WMT16" s="314"/>
      <c r="WMU16" s="314"/>
      <c r="WMV16" s="314"/>
      <c r="WMW16" s="314"/>
      <c r="WMX16" s="314"/>
      <c r="WMY16" s="314"/>
      <c r="WMZ16" s="314"/>
      <c r="WNA16" s="314"/>
      <c r="WNB16" s="314"/>
      <c r="WNC16" s="314"/>
      <c r="WND16" s="314"/>
      <c r="WNE16" s="314"/>
      <c r="WNF16" s="314"/>
      <c r="WNG16" s="314"/>
      <c r="WNH16" s="314"/>
      <c r="WNI16" s="314"/>
      <c r="WNJ16" s="314"/>
      <c r="WNK16" s="314"/>
      <c r="WNL16" s="314"/>
      <c r="WNM16" s="314"/>
      <c r="WNN16" s="314"/>
      <c r="WNO16" s="314"/>
      <c r="WNP16" s="314"/>
      <c r="WNQ16" s="314"/>
      <c r="WNR16" s="314"/>
      <c r="WNS16" s="314"/>
      <c r="WNT16" s="314"/>
      <c r="WNU16" s="314"/>
      <c r="WNV16" s="314"/>
      <c r="WNW16" s="314"/>
      <c r="WNX16" s="314"/>
      <c r="WNY16" s="314"/>
      <c r="WNZ16" s="314"/>
      <c r="WOA16" s="314"/>
      <c r="WOB16" s="314"/>
      <c r="WOC16" s="314"/>
      <c r="WOD16" s="314"/>
      <c r="WOE16" s="314"/>
      <c r="WOF16" s="314"/>
      <c r="WOG16" s="314"/>
      <c r="WOH16" s="314"/>
      <c r="WOI16" s="314"/>
      <c r="WOJ16" s="314"/>
      <c r="WOK16" s="314"/>
      <c r="WOL16" s="314"/>
      <c r="WOM16" s="314"/>
      <c r="WON16" s="314"/>
      <c r="WOO16" s="314"/>
      <c r="WOP16" s="314"/>
      <c r="WOQ16" s="314"/>
      <c r="WOR16" s="314"/>
      <c r="WOS16" s="314"/>
      <c r="WOT16" s="314"/>
      <c r="WOU16" s="314"/>
      <c r="WOV16" s="314"/>
      <c r="WOW16" s="314"/>
      <c r="WOX16" s="314"/>
      <c r="WOY16" s="314"/>
      <c r="WOZ16" s="314"/>
      <c r="WPA16" s="314"/>
      <c r="WPB16" s="314"/>
      <c r="WPC16" s="314"/>
      <c r="WPD16" s="314"/>
      <c r="WPE16" s="314"/>
      <c r="WPF16" s="314"/>
      <c r="WPG16" s="314"/>
      <c r="WPH16" s="314"/>
      <c r="WPI16" s="314"/>
      <c r="WPJ16" s="314"/>
      <c r="WPK16" s="314"/>
      <c r="WPL16" s="314"/>
      <c r="WPM16" s="314"/>
      <c r="WPN16" s="314"/>
      <c r="WPO16" s="314"/>
      <c r="WPP16" s="314"/>
      <c r="WPQ16" s="314"/>
      <c r="WPR16" s="314"/>
      <c r="WPS16" s="314"/>
      <c r="WPT16" s="314"/>
      <c r="WPU16" s="314"/>
      <c r="WPV16" s="314"/>
      <c r="WPW16" s="314"/>
      <c r="WPX16" s="314"/>
      <c r="WPY16" s="314"/>
      <c r="WPZ16" s="314"/>
      <c r="WQA16" s="314"/>
      <c r="WQB16" s="314"/>
      <c r="WQC16" s="314"/>
      <c r="WQD16" s="314"/>
      <c r="WQE16" s="314"/>
      <c r="WQF16" s="314"/>
      <c r="WQG16" s="314"/>
      <c r="WQH16" s="314"/>
      <c r="WQI16" s="314"/>
      <c r="WQJ16" s="314"/>
      <c r="WQK16" s="314"/>
      <c r="WQL16" s="314"/>
      <c r="WQM16" s="314"/>
      <c r="WQN16" s="314"/>
      <c r="WQO16" s="314"/>
      <c r="WQP16" s="314"/>
      <c r="WQQ16" s="314"/>
      <c r="WQR16" s="314"/>
      <c r="WQS16" s="314"/>
      <c r="WQT16" s="314"/>
      <c r="WQU16" s="314"/>
      <c r="WQV16" s="314"/>
      <c r="WQW16" s="314"/>
      <c r="WQX16" s="314"/>
      <c r="WQY16" s="314"/>
      <c r="WQZ16" s="314"/>
      <c r="WRA16" s="314"/>
      <c r="WRB16" s="314"/>
      <c r="WRC16" s="314"/>
      <c r="WRD16" s="314"/>
      <c r="WRE16" s="314"/>
      <c r="WRF16" s="314"/>
      <c r="WRG16" s="314"/>
      <c r="WRH16" s="314"/>
      <c r="WRI16" s="314"/>
      <c r="WRJ16" s="314"/>
      <c r="WRK16" s="314"/>
      <c r="WRL16" s="314"/>
      <c r="WRM16" s="314"/>
      <c r="WRN16" s="314"/>
      <c r="WRO16" s="314"/>
      <c r="WRP16" s="314"/>
      <c r="WRQ16" s="314"/>
      <c r="WRR16" s="314"/>
      <c r="WRS16" s="314"/>
      <c r="WRT16" s="314"/>
      <c r="WRU16" s="314"/>
      <c r="WRV16" s="314"/>
      <c r="WRW16" s="314"/>
      <c r="WRX16" s="314"/>
      <c r="WRY16" s="314"/>
      <c r="WRZ16" s="314"/>
      <c r="WSA16" s="314"/>
      <c r="WSB16" s="314"/>
      <c r="WSC16" s="314"/>
      <c r="WSD16" s="314"/>
      <c r="WSE16" s="314"/>
      <c r="WSF16" s="314"/>
      <c r="WSG16" s="314"/>
      <c r="WSH16" s="314"/>
      <c r="WSI16" s="314"/>
      <c r="WSJ16" s="314"/>
      <c r="WSK16" s="314"/>
      <c r="WSL16" s="314"/>
      <c r="WSM16" s="314"/>
      <c r="WSN16" s="314"/>
      <c r="WSO16" s="314"/>
      <c r="WSP16" s="314"/>
      <c r="WSQ16" s="314"/>
      <c r="WSR16" s="314"/>
      <c r="WSS16" s="314"/>
      <c r="WST16" s="314"/>
      <c r="WSU16" s="314"/>
      <c r="WSV16" s="314"/>
      <c r="WSW16" s="314"/>
      <c r="WSX16" s="314"/>
      <c r="WSY16" s="314"/>
      <c r="WSZ16" s="314"/>
      <c r="WTA16" s="314"/>
      <c r="WTB16" s="314"/>
      <c r="WTC16" s="314"/>
      <c r="WTD16" s="314"/>
      <c r="WTE16" s="314"/>
      <c r="WTF16" s="314"/>
      <c r="WTG16" s="314"/>
      <c r="WTH16" s="314"/>
      <c r="WTI16" s="314"/>
      <c r="WTJ16" s="314"/>
      <c r="WTK16" s="314"/>
      <c r="WTL16" s="314"/>
      <c r="WTM16" s="314"/>
      <c r="WTN16" s="314"/>
      <c r="WTO16" s="314"/>
      <c r="WTP16" s="314"/>
      <c r="WTQ16" s="314"/>
      <c r="WTR16" s="314"/>
      <c r="WTS16" s="314"/>
      <c r="WTT16" s="314"/>
      <c r="WTU16" s="314"/>
      <c r="WTV16" s="314"/>
      <c r="WTW16" s="314"/>
      <c r="WTX16" s="314"/>
      <c r="WTY16" s="314"/>
      <c r="WTZ16" s="314"/>
      <c r="WUA16" s="314"/>
      <c r="WUB16" s="314"/>
      <c r="WUC16" s="314"/>
      <c r="WUD16" s="314"/>
      <c r="WUE16" s="314"/>
      <c r="WUF16" s="314"/>
      <c r="WUG16" s="314"/>
      <c r="WUH16" s="314"/>
      <c r="WUI16" s="314"/>
      <c r="WUJ16" s="314"/>
      <c r="WUK16" s="314"/>
      <c r="WUL16" s="314"/>
      <c r="WUM16" s="314"/>
      <c r="WUN16" s="314"/>
      <c r="WUO16" s="314"/>
      <c r="WUP16" s="314"/>
      <c r="WUQ16" s="314"/>
      <c r="WUR16" s="314"/>
      <c r="WUS16" s="314"/>
      <c r="WUT16" s="314"/>
      <c r="WUU16" s="314"/>
      <c r="WUV16" s="314"/>
      <c r="WUW16" s="314"/>
      <c r="WUX16" s="314"/>
      <c r="WUY16" s="314"/>
      <c r="WUZ16" s="314"/>
      <c r="WVA16" s="314"/>
      <c r="WVB16" s="314"/>
      <c r="WVC16" s="314"/>
      <c r="WVD16" s="314"/>
      <c r="WVE16" s="314"/>
      <c r="WVF16" s="314"/>
      <c r="WVG16" s="314"/>
      <c r="WVH16" s="314"/>
      <c r="WVI16" s="314"/>
      <c r="WVJ16" s="314"/>
      <c r="WVK16" s="314"/>
      <c r="WVL16" s="314"/>
      <c r="WVM16" s="314"/>
      <c r="WVN16" s="314"/>
      <c r="WVO16" s="314"/>
      <c r="WVP16" s="314"/>
      <c r="WVQ16" s="314"/>
      <c r="WVR16" s="314"/>
      <c r="WVS16" s="314"/>
      <c r="WVT16" s="314"/>
      <c r="WVU16" s="314"/>
      <c r="WVV16" s="314"/>
      <c r="WVW16" s="314"/>
      <c r="WVX16" s="314"/>
      <c r="WVY16" s="314"/>
      <c r="WVZ16" s="314"/>
      <c r="WWA16" s="314"/>
      <c r="WWB16" s="314"/>
      <c r="WWC16" s="314"/>
      <c r="WWD16" s="314"/>
      <c r="WWE16" s="314"/>
      <c r="WWF16" s="314"/>
      <c r="WWG16" s="314"/>
      <c r="WWH16" s="314"/>
      <c r="WWI16" s="314"/>
      <c r="WWJ16" s="314"/>
      <c r="WWK16" s="314"/>
      <c r="WWL16" s="314"/>
      <c r="WWM16" s="314"/>
      <c r="WWN16" s="314"/>
      <c r="WWO16" s="314"/>
      <c r="WWP16" s="314"/>
      <c r="WWQ16" s="314"/>
      <c r="WWR16" s="314"/>
      <c r="WWS16" s="314"/>
      <c r="WWT16" s="314"/>
      <c r="WWU16" s="314"/>
      <c r="WWV16" s="314"/>
      <c r="WWW16" s="314"/>
      <c r="WWX16" s="314"/>
      <c r="WWY16" s="314"/>
      <c r="WWZ16" s="314"/>
      <c r="WXA16" s="314"/>
      <c r="WXB16" s="314"/>
      <c r="WXC16" s="314"/>
      <c r="WXD16" s="314"/>
      <c r="WXE16" s="314"/>
      <c r="WXF16" s="314"/>
      <c r="WXG16" s="314"/>
      <c r="WXH16" s="314"/>
      <c r="WXI16" s="314"/>
      <c r="WXJ16" s="314"/>
      <c r="WXK16" s="314"/>
      <c r="WXL16" s="314"/>
      <c r="WXM16" s="314"/>
      <c r="WXN16" s="314"/>
      <c r="WXO16" s="314"/>
      <c r="WXP16" s="314"/>
      <c r="WXQ16" s="314"/>
      <c r="WXR16" s="314"/>
      <c r="WXS16" s="314"/>
      <c r="WXT16" s="314"/>
      <c r="WXU16" s="314"/>
      <c r="WXV16" s="314"/>
      <c r="WXW16" s="314"/>
      <c r="WXX16" s="314"/>
      <c r="WXY16" s="314"/>
      <c r="WXZ16" s="314"/>
      <c r="WYA16" s="314"/>
      <c r="WYB16" s="314"/>
      <c r="WYC16" s="314"/>
      <c r="WYD16" s="314"/>
      <c r="WYE16" s="314"/>
      <c r="WYF16" s="314"/>
      <c r="WYG16" s="314"/>
      <c r="WYH16" s="314"/>
      <c r="WYI16" s="314"/>
      <c r="WYJ16" s="314"/>
      <c r="WYK16" s="314"/>
      <c r="WYL16" s="314"/>
      <c r="WYM16" s="314"/>
      <c r="WYN16" s="314"/>
      <c r="WYO16" s="314"/>
      <c r="WYP16" s="314"/>
      <c r="WYQ16" s="314"/>
      <c r="WYR16" s="314"/>
      <c r="WYS16" s="314"/>
      <c r="WYT16" s="314"/>
      <c r="WYU16" s="314"/>
      <c r="WYV16" s="314"/>
      <c r="WYW16" s="314"/>
      <c r="WYX16" s="314"/>
      <c r="WYY16" s="314"/>
      <c r="WYZ16" s="314"/>
      <c r="WZA16" s="314"/>
      <c r="WZB16" s="314"/>
      <c r="WZC16" s="314"/>
      <c r="WZD16" s="314"/>
      <c r="WZE16" s="314"/>
      <c r="WZF16" s="314"/>
      <c r="WZG16" s="314"/>
      <c r="WZH16" s="314"/>
      <c r="WZI16" s="314"/>
      <c r="WZJ16" s="314"/>
      <c r="WZK16" s="314"/>
      <c r="WZL16" s="314"/>
      <c r="WZM16" s="314"/>
      <c r="WZN16" s="314"/>
      <c r="WZO16" s="314"/>
      <c r="WZP16" s="314"/>
      <c r="WZQ16" s="314"/>
      <c r="WZR16" s="314"/>
      <c r="WZS16" s="314"/>
      <c r="WZT16" s="314"/>
      <c r="WZU16" s="314"/>
      <c r="WZV16" s="314"/>
      <c r="WZW16" s="314"/>
      <c r="WZX16" s="314"/>
      <c r="WZY16" s="314"/>
      <c r="WZZ16" s="314"/>
      <c r="XAA16" s="314"/>
      <c r="XAB16" s="314"/>
      <c r="XAC16" s="314"/>
      <c r="XAD16" s="314"/>
      <c r="XAE16" s="314"/>
      <c r="XAF16" s="314"/>
      <c r="XAG16" s="314"/>
      <c r="XAH16" s="314"/>
      <c r="XAI16" s="314"/>
      <c r="XAJ16" s="314"/>
      <c r="XAK16" s="314"/>
      <c r="XAL16" s="314"/>
      <c r="XAM16" s="314"/>
      <c r="XAN16" s="314"/>
      <c r="XAO16" s="314"/>
      <c r="XAP16" s="314"/>
      <c r="XAQ16" s="314"/>
      <c r="XAR16" s="314"/>
      <c r="XAS16" s="314"/>
      <c r="XAT16" s="314"/>
      <c r="XAU16" s="314"/>
      <c r="XAV16" s="314"/>
      <c r="XAW16" s="314"/>
      <c r="XAX16" s="314"/>
      <c r="XAY16" s="314"/>
      <c r="XAZ16" s="314"/>
      <c r="XBA16" s="314"/>
      <c r="XBB16" s="314"/>
      <c r="XBC16" s="314"/>
      <c r="XBD16" s="314"/>
      <c r="XBE16" s="314"/>
      <c r="XBF16" s="314"/>
      <c r="XBG16" s="314"/>
      <c r="XBH16" s="314"/>
      <c r="XBI16" s="314"/>
      <c r="XBJ16" s="314"/>
      <c r="XBK16" s="314"/>
      <c r="XBL16" s="314"/>
      <c r="XBM16" s="314"/>
      <c r="XBN16" s="314"/>
      <c r="XBO16" s="314"/>
      <c r="XBP16" s="314"/>
      <c r="XBQ16" s="314"/>
      <c r="XBR16" s="314"/>
      <c r="XBS16" s="314"/>
      <c r="XBT16" s="314"/>
      <c r="XBU16" s="314"/>
      <c r="XBV16" s="314"/>
      <c r="XBW16" s="314"/>
      <c r="XBX16" s="314"/>
      <c r="XBY16" s="314"/>
      <c r="XBZ16" s="314"/>
      <c r="XCA16" s="314"/>
      <c r="XCB16" s="314"/>
      <c r="XCC16" s="314"/>
      <c r="XCD16" s="314"/>
      <c r="XCE16" s="314"/>
      <c r="XCF16" s="314"/>
      <c r="XCG16" s="314"/>
      <c r="XCH16" s="314"/>
      <c r="XCI16" s="314"/>
      <c r="XCJ16" s="314"/>
      <c r="XCK16" s="314"/>
      <c r="XCL16" s="314"/>
      <c r="XCM16" s="314"/>
      <c r="XCN16" s="314"/>
      <c r="XCO16" s="314"/>
      <c r="XCP16" s="314"/>
      <c r="XCQ16" s="314"/>
      <c r="XCR16" s="314"/>
      <c r="XCS16" s="314"/>
      <c r="XCT16" s="314"/>
      <c r="XCU16" s="314"/>
      <c r="XCV16" s="314"/>
      <c r="XCW16" s="314"/>
      <c r="XCX16" s="314"/>
      <c r="XCY16" s="314"/>
      <c r="XCZ16" s="314"/>
      <c r="XDA16" s="314"/>
      <c r="XDB16" s="314"/>
      <c r="XDC16" s="314"/>
      <c r="XDD16" s="314"/>
      <c r="XDE16" s="314"/>
      <c r="XDF16" s="314"/>
      <c r="XDG16" s="314"/>
      <c r="XDH16" s="314"/>
      <c r="XDI16" s="314"/>
      <c r="XDJ16" s="314"/>
      <c r="XDK16" s="314"/>
      <c r="XDL16" s="314"/>
      <c r="XDM16" s="314"/>
      <c r="XDN16" s="314"/>
      <c r="XDO16" s="314"/>
      <c r="XDP16" s="314"/>
      <c r="XDQ16" s="314"/>
      <c r="XDR16" s="314"/>
      <c r="XDS16" s="314"/>
      <c r="XDT16" s="314"/>
      <c r="XDU16" s="314"/>
      <c r="XDV16" s="314"/>
      <c r="XDW16" s="314"/>
      <c r="XDX16" s="314"/>
      <c r="XDY16" s="314"/>
      <c r="XDZ16" s="314"/>
      <c r="XEA16" s="314"/>
      <c r="XEB16" s="314"/>
      <c r="XEC16" s="314"/>
      <c r="XED16" s="314"/>
      <c r="XEE16" s="314"/>
      <c r="XEF16" s="314"/>
      <c r="XEG16" s="314"/>
      <c r="XEH16" s="314"/>
      <c r="XEI16" s="314"/>
      <c r="XEJ16" s="314"/>
      <c r="XEK16" s="314"/>
      <c r="XEL16" s="314"/>
      <c r="XEM16" s="314"/>
      <c r="XEN16" s="314"/>
      <c r="XEO16" s="314"/>
      <c r="XEP16" s="314"/>
      <c r="XEQ16" s="314"/>
      <c r="XER16" s="314"/>
      <c r="XES16" s="314"/>
      <c r="XET16" s="314"/>
      <c r="XEU16" s="314"/>
      <c r="XEV16" s="314"/>
      <c r="XEW16" s="314"/>
      <c r="XEX16" s="314"/>
      <c r="XEY16" s="314"/>
      <c r="XEZ16" s="314"/>
      <c r="XFA16" s="314"/>
      <c r="XFB16" s="314"/>
      <c r="XFC16" s="314"/>
      <c r="XFD16" s="314"/>
    </row>
    <row r="17" spans="1:16384" s="494" customFormat="1">
      <c r="A17" s="370" t="s">
        <v>142</v>
      </c>
      <c r="B17" s="370" t="s">
        <v>139</v>
      </c>
      <c r="C17" s="374">
        <f ca="1">INDIRECT(C$5&amp;"T!"&amp;ADDRESS(MATCH($C$2,INDIRECT(C$5&amp;"T!B6:B32"),0)+5,VLOOKUP($B17,lookup!$C$1:$D$36,2,FALSE)+1))</f>
        <v>87.124693791444415</v>
      </c>
      <c r="D17" s="374">
        <f ca="1">INDIRECT(D$5&amp;"T!"&amp;ADDRESS(MATCH($C$2,INDIRECT(D$5&amp;"T!B6:B32"),0)+5,VLOOKUP($B17,lookup!$C$1:$D$36,2,FALSE)+1))</f>
        <v>80.912025102115564</v>
      </c>
      <c r="E17" s="374">
        <f ca="1">INDIRECT(E$5&amp;"T!"&amp;ADDRESS(MATCH($C$2,INDIRECT(E$5&amp;"T!B6:B32"),0)+5,VLOOKUP($B17,lookup!$C$1:$D$36,2,FALSE)+1))</f>
        <v>78.79542119552535</v>
      </c>
      <c r="F17" s="374">
        <f ca="1">INDIRECT(F$5&amp;"T!"&amp;ADDRESS(MATCH($C$2,INDIRECT(F$5&amp;"T!B6:B32"),0)+5,VLOOKUP($B17,lookup!$C$1:$D$36,2,FALSE)+1))</f>
        <v>107.67830082300884</v>
      </c>
      <c r="G17" s="374">
        <f ca="1">INDIRECT(G$5&amp;"T!"&amp;ADDRESS(MATCH($C$2,INDIRECT(G$5&amp;"T!B6:B32"),0)+5,VLOOKUP($B17,lookup!$C$1:$D$36,2,FALSE)+1))</f>
        <v>110.57075711956735</v>
      </c>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4"/>
      <c r="AV17" s="314"/>
      <c r="AW17" s="314"/>
      <c r="AX17" s="314"/>
      <c r="AY17" s="314"/>
      <c r="AZ17" s="314"/>
      <c r="BA17" s="314"/>
      <c r="BB17" s="314"/>
      <c r="BC17" s="314"/>
      <c r="BD17" s="314"/>
      <c r="BE17" s="314"/>
      <c r="BF17" s="314"/>
      <c r="BG17" s="314"/>
      <c r="BH17" s="314"/>
      <c r="BI17" s="314"/>
      <c r="BJ17" s="314"/>
      <c r="BK17" s="314"/>
      <c r="BL17" s="314"/>
      <c r="BM17" s="314"/>
      <c r="BN17" s="314"/>
      <c r="BO17" s="314"/>
      <c r="BP17" s="314"/>
      <c r="BQ17" s="314"/>
      <c r="BR17" s="314"/>
      <c r="BS17" s="314"/>
      <c r="BT17" s="314"/>
      <c r="BU17" s="314"/>
      <c r="BV17" s="314"/>
      <c r="BW17" s="314"/>
      <c r="BX17" s="314"/>
      <c r="BY17" s="314"/>
      <c r="BZ17" s="314"/>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c r="CX17" s="314"/>
      <c r="CY17" s="314"/>
      <c r="CZ17" s="314"/>
      <c r="DA17" s="314"/>
      <c r="DB17" s="314"/>
      <c r="DC17" s="314"/>
      <c r="DD17" s="314"/>
      <c r="DE17" s="314"/>
      <c r="DF17" s="314"/>
      <c r="DG17" s="314"/>
      <c r="DH17" s="314"/>
      <c r="DI17" s="314"/>
      <c r="DJ17" s="314"/>
      <c r="DK17" s="314"/>
      <c r="DL17" s="314"/>
      <c r="DM17" s="314"/>
      <c r="DN17" s="314"/>
      <c r="DO17" s="314"/>
      <c r="DP17" s="314"/>
      <c r="DQ17" s="314"/>
      <c r="DR17" s="314"/>
      <c r="DS17" s="314"/>
      <c r="DT17" s="314"/>
      <c r="DU17" s="314"/>
      <c r="DV17" s="314"/>
      <c r="DW17" s="314"/>
      <c r="DX17" s="314"/>
      <c r="DY17" s="314"/>
      <c r="DZ17" s="314"/>
      <c r="EA17" s="314"/>
      <c r="EB17" s="314"/>
      <c r="EC17" s="314"/>
      <c r="ED17" s="314"/>
      <c r="EE17" s="314"/>
      <c r="EF17" s="314"/>
      <c r="EG17" s="314"/>
      <c r="EH17" s="314"/>
      <c r="EI17" s="314"/>
      <c r="EJ17" s="314"/>
      <c r="EK17" s="314"/>
      <c r="EL17" s="314"/>
      <c r="EM17" s="314"/>
      <c r="EN17" s="314"/>
      <c r="EO17" s="314"/>
      <c r="EP17" s="314"/>
      <c r="EQ17" s="314"/>
      <c r="ER17" s="314"/>
      <c r="ES17" s="314"/>
      <c r="ET17" s="314"/>
      <c r="EU17" s="314"/>
      <c r="EV17" s="314"/>
      <c r="EW17" s="314"/>
      <c r="EX17" s="314"/>
      <c r="EY17" s="314"/>
      <c r="EZ17" s="314"/>
      <c r="FA17" s="314"/>
      <c r="FB17" s="314"/>
      <c r="FC17" s="314"/>
      <c r="FD17" s="314"/>
      <c r="FE17" s="314"/>
      <c r="FF17" s="314"/>
      <c r="FG17" s="314"/>
      <c r="FH17" s="314"/>
      <c r="FI17" s="314"/>
      <c r="FJ17" s="314"/>
      <c r="FK17" s="314"/>
      <c r="FL17" s="314"/>
      <c r="FM17" s="314"/>
      <c r="FN17" s="314"/>
      <c r="FO17" s="314"/>
      <c r="FP17" s="314"/>
      <c r="FQ17" s="314"/>
      <c r="FR17" s="314"/>
      <c r="FS17" s="314"/>
      <c r="FT17" s="314"/>
      <c r="FU17" s="314"/>
      <c r="FV17" s="314"/>
      <c r="FW17" s="314"/>
      <c r="FX17" s="314"/>
      <c r="FY17" s="314"/>
      <c r="FZ17" s="314"/>
      <c r="GA17" s="314"/>
      <c r="GB17" s="314"/>
      <c r="GC17" s="314"/>
      <c r="GD17" s="314"/>
      <c r="GE17" s="314"/>
      <c r="GF17" s="314"/>
      <c r="GG17" s="314"/>
      <c r="GH17" s="314"/>
      <c r="GI17" s="314"/>
      <c r="GJ17" s="314"/>
      <c r="GK17" s="314"/>
      <c r="GL17" s="314"/>
      <c r="GM17" s="314"/>
      <c r="GN17" s="314"/>
      <c r="GO17" s="314"/>
      <c r="GP17" s="314"/>
      <c r="GQ17" s="314"/>
      <c r="GR17" s="314"/>
      <c r="GS17" s="314"/>
      <c r="GT17" s="314"/>
      <c r="GU17" s="314"/>
      <c r="GV17" s="314"/>
      <c r="GW17" s="314"/>
      <c r="GX17" s="314"/>
      <c r="GY17" s="314"/>
      <c r="GZ17" s="314"/>
      <c r="HA17" s="314"/>
      <c r="HB17" s="314"/>
      <c r="HC17" s="314"/>
      <c r="HD17" s="314"/>
      <c r="HE17" s="314"/>
      <c r="HF17" s="314"/>
      <c r="HG17" s="314"/>
      <c r="HH17" s="314"/>
      <c r="HI17" s="314"/>
      <c r="HJ17" s="314"/>
      <c r="HK17" s="314"/>
      <c r="HL17" s="314"/>
      <c r="HM17" s="314"/>
      <c r="HN17" s="314"/>
      <c r="HO17" s="314"/>
      <c r="HP17" s="314"/>
      <c r="HQ17" s="314"/>
      <c r="HR17" s="314"/>
      <c r="HS17" s="314"/>
      <c r="HT17" s="314"/>
      <c r="HU17" s="314"/>
      <c r="HV17" s="314"/>
      <c r="HW17" s="314"/>
      <c r="HX17" s="314"/>
      <c r="HY17" s="314"/>
      <c r="HZ17" s="314"/>
      <c r="IA17" s="314"/>
      <c r="IB17" s="314"/>
      <c r="IC17" s="314"/>
      <c r="ID17" s="314"/>
      <c r="IE17" s="314"/>
      <c r="IF17" s="314"/>
      <c r="IG17" s="314"/>
      <c r="IH17" s="314"/>
      <c r="II17" s="314"/>
      <c r="IJ17" s="314"/>
      <c r="IK17" s="314"/>
      <c r="IL17" s="314"/>
      <c r="IM17" s="314"/>
      <c r="IN17" s="314"/>
      <c r="IO17" s="314"/>
      <c r="IP17" s="314"/>
      <c r="IQ17" s="314"/>
      <c r="IR17" s="314"/>
      <c r="IS17" s="314"/>
      <c r="IT17" s="314"/>
      <c r="IU17" s="314"/>
      <c r="IV17" s="314"/>
      <c r="IW17" s="314"/>
      <c r="IX17" s="314"/>
      <c r="IY17" s="314"/>
      <c r="IZ17" s="314"/>
      <c r="JA17" s="314"/>
      <c r="JB17" s="314"/>
      <c r="JC17" s="314"/>
      <c r="JD17" s="314"/>
      <c r="JE17" s="314"/>
      <c r="JF17" s="314"/>
      <c r="JG17" s="314"/>
      <c r="JH17" s="314"/>
      <c r="JI17" s="314"/>
      <c r="JJ17" s="314"/>
      <c r="JK17" s="314"/>
      <c r="JL17" s="314"/>
      <c r="JM17" s="314"/>
      <c r="JN17" s="314"/>
      <c r="JO17" s="314"/>
      <c r="JP17" s="314"/>
      <c r="JQ17" s="314"/>
      <c r="JR17" s="314"/>
      <c r="JS17" s="314"/>
      <c r="JT17" s="314"/>
      <c r="JU17" s="314"/>
      <c r="JV17" s="314"/>
      <c r="JW17" s="314"/>
      <c r="JX17" s="314"/>
      <c r="JY17" s="314"/>
      <c r="JZ17" s="314"/>
      <c r="KA17" s="314"/>
      <c r="KB17" s="314"/>
      <c r="KC17" s="314"/>
      <c r="KD17" s="314"/>
      <c r="KE17" s="314"/>
      <c r="KF17" s="314"/>
      <c r="KG17" s="314"/>
      <c r="KH17" s="314"/>
      <c r="KI17" s="314"/>
      <c r="KJ17" s="314"/>
      <c r="KK17" s="314"/>
      <c r="KL17" s="314"/>
      <c r="KM17" s="314"/>
      <c r="KN17" s="314"/>
      <c r="KO17" s="314"/>
      <c r="KP17" s="314"/>
      <c r="KQ17" s="314"/>
      <c r="KR17" s="314"/>
      <c r="KS17" s="314"/>
      <c r="KT17" s="314"/>
      <c r="KU17" s="314"/>
      <c r="KV17" s="314"/>
      <c r="KW17" s="314"/>
      <c r="KX17" s="314"/>
      <c r="KY17" s="314"/>
      <c r="KZ17" s="314"/>
      <c r="LA17" s="314"/>
      <c r="LB17" s="314"/>
      <c r="LC17" s="314"/>
      <c r="LD17" s="314"/>
      <c r="LE17" s="314"/>
      <c r="LF17" s="314"/>
      <c r="LG17" s="314"/>
      <c r="LH17" s="314"/>
      <c r="LI17" s="314"/>
      <c r="LJ17" s="314"/>
      <c r="LK17" s="314"/>
      <c r="LL17" s="314"/>
      <c r="LM17" s="314"/>
      <c r="LN17" s="314"/>
      <c r="LO17" s="314"/>
      <c r="LP17" s="314"/>
      <c r="LQ17" s="314"/>
      <c r="LR17" s="314"/>
      <c r="LS17" s="314"/>
      <c r="LT17" s="314"/>
      <c r="LU17" s="314"/>
      <c r="LV17" s="314"/>
      <c r="LW17" s="314"/>
      <c r="LX17" s="314"/>
      <c r="LY17" s="314"/>
      <c r="LZ17" s="314"/>
      <c r="MA17" s="314"/>
      <c r="MB17" s="314"/>
      <c r="MC17" s="314"/>
      <c r="MD17" s="314"/>
      <c r="ME17" s="314"/>
      <c r="MF17" s="314"/>
      <c r="MG17" s="314"/>
      <c r="MH17" s="314"/>
      <c r="MI17" s="314"/>
      <c r="MJ17" s="314"/>
      <c r="MK17" s="314"/>
      <c r="ML17" s="314"/>
      <c r="MM17" s="314"/>
      <c r="MN17" s="314"/>
      <c r="MO17" s="314"/>
      <c r="MP17" s="314"/>
      <c r="MQ17" s="314"/>
      <c r="MR17" s="314"/>
      <c r="MS17" s="314"/>
      <c r="MT17" s="314"/>
      <c r="MU17" s="314"/>
      <c r="MV17" s="314"/>
      <c r="MW17" s="314"/>
      <c r="MX17" s="314"/>
      <c r="MY17" s="314"/>
      <c r="MZ17" s="314"/>
      <c r="NA17" s="314"/>
      <c r="NB17" s="314"/>
      <c r="NC17" s="314"/>
      <c r="ND17" s="314"/>
      <c r="NE17" s="314"/>
      <c r="NF17" s="314"/>
      <c r="NG17" s="314"/>
      <c r="NH17" s="314"/>
      <c r="NI17" s="314"/>
      <c r="NJ17" s="314"/>
      <c r="NK17" s="314"/>
      <c r="NL17" s="314"/>
      <c r="NM17" s="314"/>
      <c r="NN17" s="314"/>
      <c r="NO17" s="314"/>
      <c r="NP17" s="314"/>
      <c r="NQ17" s="314"/>
      <c r="NR17" s="314"/>
      <c r="NS17" s="314"/>
      <c r="NT17" s="314"/>
      <c r="NU17" s="314"/>
      <c r="NV17" s="314"/>
      <c r="NW17" s="314"/>
      <c r="NX17" s="314"/>
      <c r="NY17" s="314"/>
      <c r="NZ17" s="314"/>
      <c r="OA17" s="314"/>
      <c r="OB17" s="314"/>
      <c r="OC17" s="314"/>
      <c r="OD17" s="314"/>
      <c r="OE17" s="314"/>
      <c r="OF17" s="314"/>
      <c r="OG17" s="314"/>
      <c r="OH17" s="314"/>
      <c r="OI17" s="314"/>
      <c r="OJ17" s="314"/>
      <c r="OK17" s="314"/>
      <c r="OL17" s="314"/>
      <c r="OM17" s="314"/>
      <c r="ON17" s="314"/>
      <c r="OO17" s="314"/>
      <c r="OP17" s="314"/>
      <c r="OQ17" s="314"/>
      <c r="OR17" s="314"/>
      <c r="OS17" s="314"/>
      <c r="OT17" s="314"/>
      <c r="OU17" s="314"/>
      <c r="OV17" s="314"/>
      <c r="OW17" s="314"/>
      <c r="OX17" s="314"/>
      <c r="OY17" s="314"/>
      <c r="OZ17" s="314"/>
      <c r="PA17" s="314"/>
      <c r="PB17" s="314"/>
      <c r="PC17" s="314"/>
      <c r="PD17" s="314"/>
      <c r="PE17" s="314"/>
      <c r="PF17" s="314"/>
      <c r="PG17" s="314"/>
      <c r="PH17" s="314"/>
      <c r="PI17" s="314"/>
      <c r="PJ17" s="314"/>
      <c r="PK17" s="314"/>
      <c r="PL17" s="314"/>
      <c r="PM17" s="314"/>
      <c r="PN17" s="314"/>
      <c r="PO17" s="314"/>
      <c r="PP17" s="314"/>
      <c r="PQ17" s="314"/>
      <c r="PR17" s="314"/>
      <c r="PS17" s="314"/>
      <c r="PT17" s="314"/>
      <c r="PU17" s="314"/>
      <c r="PV17" s="314"/>
      <c r="PW17" s="314"/>
      <c r="PX17" s="314"/>
      <c r="PY17" s="314"/>
      <c r="PZ17" s="314"/>
      <c r="QA17" s="314"/>
      <c r="QB17" s="314"/>
      <c r="QC17" s="314"/>
      <c r="QD17" s="314"/>
      <c r="QE17" s="314"/>
      <c r="QF17" s="314"/>
      <c r="QG17" s="314"/>
      <c r="QH17" s="314"/>
      <c r="QI17" s="314"/>
      <c r="QJ17" s="314"/>
      <c r="QK17" s="314"/>
      <c r="QL17" s="314"/>
      <c r="QM17" s="314"/>
      <c r="QN17" s="314"/>
      <c r="QO17" s="314"/>
      <c r="QP17" s="314"/>
      <c r="QQ17" s="314"/>
      <c r="QR17" s="314"/>
      <c r="QS17" s="314"/>
      <c r="QT17" s="314"/>
      <c r="QU17" s="314"/>
      <c r="QV17" s="314"/>
      <c r="QW17" s="314"/>
      <c r="QX17" s="314"/>
      <c r="QY17" s="314"/>
      <c r="QZ17" s="314"/>
      <c r="RA17" s="314"/>
      <c r="RB17" s="314"/>
      <c r="RC17" s="314"/>
      <c r="RD17" s="314"/>
      <c r="RE17" s="314"/>
      <c r="RF17" s="314"/>
      <c r="RG17" s="314"/>
      <c r="RH17" s="314"/>
      <c r="RI17" s="314"/>
      <c r="RJ17" s="314"/>
      <c r="RK17" s="314"/>
      <c r="RL17" s="314"/>
      <c r="RM17" s="314"/>
      <c r="RN17" s="314"/>
      <c r="RO17" s="314"/>
      <c r="RP17" s="314"/>
      <c r="RQ17" s="314"/>
      <c r="RR17" s="314"/>
      <c r="RS17" s="314"/>
      <c r="RT17" s="314"/>
      <c r="RU17" s="314"/>
      <c r="RV17" s="314"/>
      <c r="RW17" s="314"/>
      <c r="RX17" s="314"/>
      <c r="RY17" s="314"/>
      <c r="RZ17" s="314"/>
      <c r="SA17" s="314"/>
      <c r="SB17" s="314"/>
      <c r="SC17" s="314"/>
      <c r="SD17" s="314"/>
      <c r="SE17" s="314"/>
      <c r="SF17" s="314"/>
      <c r="SG17" s="314"/>
      <c r="SH17" s="314"/>
      <c r="SI17" s="314"/>
      <c r="SJ17" s="314"/>
      <c r="SK17" s="314"/>
      <c r="SL17" s="314"/>
      <c r="SM17" s="314"/>
      <c r="SN17" s="314"/>
      <c r="SO17" s="314"/>
      <c r="SP17" s="314"/>
      <c r="SQ17" s="314"/>
      <c r="SR17" s="314"/>
      <c r="SS17" s="314"/>
      <c r="ST17" s="314"/>
      <c r="SU17" s="314"/>
      <c r="SV17" s="314"/>
      <c r="SW17" s="314"/>
      <c r="SX17" s="314"/>
      <c r="SY17" s="314"/>
      <c r="SZ17" s="314"/>
      <c r="TA17" s="314"/>
      <c r="TB17" s="314"/>
      <c r="TC17" s="314"/>
      <c r="TD17" s="314"/>
      <c r="TE17" s="314"/>
      <c r="TF17" s="314"/>
      <c r="TG17" s="314"/>
      <c r="TH17" s="314"/>
      <c r="TI17" s="314"/>
      <c r="TJ17" s="314"/>
      <c r="TK17" s="314"/>
      <c r="TL17" s="314"/>
      <c r="TM17" s="314"/>
      <c r="TN17" s="314"/>
      <c r="TO17" s="314"/>
      <c r="TP17" s="314"/>
      <c r="TQ17" s="314"/>
      <c r="TR17" s="314"/>
      <c r="TS17" s="314"/>
      <c r="TT17" s="314"/>
      <c r="TU17" s="314"/>
      <c r="TV17" s="314"/>
      <c r="TW17" s="314"/>
      <c r="TX17" s="314"/>
      <c r="TY17" s="314"/>
      <c r="TZ17" s="314"/>
      <c r="UA17" s="314"/>
      <c r="UB17" s="314"/>
      <c r="UC17" s="314"/>
      <c r="UD17" s="314"/>
      <c r="UE17" s="314"/>
      <c r="UF17" s="314"/>
      <c r="UG17" s="314"/>
      <c r="UH17" s="314"/>
      <c r="UI17" s="314"/>
      <c r="UJ17" s="314"/>
      <c r="UK17" s="314"/>
      <c r="UL17" s="314"/>
      <c r="UM17" s="314"/>
      <c r="UN17" s="314"/>
      <c r="UO17" s="314"/>
      <c r="UP17" s="314"/>
      <c r="UQ17" s="314"/>
      <c r="UR17" s="314"/>
      <c r="US17" s="314"/>
      <c r="UT17" s="314"/>
      <c r="UU17" s="314"/>
      <c r="UV17" s="314"/>
      <c r="UW17" s="314"/>
      <c r="UX17" s="314"/>
      <c r="UY17" s="314"/>
      <c r="UZ17" s="314"/>
      <c r="VA17" s="314"/>
      <c r="VB17" s="314"/>
      <c r="VC17" s="314"/>
      <c r="VD17" s="314"/>
      <c r="VE17" s="314"/>
      <c r="VF17" s="314"/>
      <c r="VG17" s="314"/>
      <c r="VH17" s="314"/>
      <c r="VI17" s="314"/>
      <c r="VJ17" s="314"/>
      <c r="VK17" s="314"/>
      <c r="VL17" s="314"/>
      <c r="VM17" s="314"/>
      <c r="VN17" s="314"/>
      <c r="VO17" s="314"/>
      <c r="VP17" s="314"/>
      <c r="VQ17" s="314"/>
      <c r="VR17" s="314"/>
      <c r="VS17" s="314"/>
      <c r="VT17" s="314"/>
      <c r="VU17" s="314"/>
      <c r="VV17" s="314"/>
      <c r="VW17" s="314"/>
      <c r="VX17" s="314"/>
      <c r="VY17" s="314"/>
      <c r="VZ17" s="314"/>
      <c r="WA17" s="314"/>
      <c r="WB17" s="314"/>
      <c r="WC17" s="314"/>
      <c r="WD17" s="314"/>
      <c r="WE17" s="314"/>
      <c r="WF17" s="314"/>
      <c r="WG17" s="314"/>
      <c r="WH17" s="314"/>
      <c r="WI17" s="314"/>
      <c r="WJ17" s="314"/>
      <c r="WK17" s="314"/>
      <c r="WL17" s="314"/>
      <c r="WM17" s="314"/>
      <c r="WN17" s="314"/>
      <c r="WO17" s="314"/>
      <c r="WP17" s="314"/>
      <c r="WQ17" s="314"/>
      <c r="WR17" s="314"/>
      <c r="WS17" s="314"/>
      <c r="WT17" s="314"/>
      <c r="WU17" s="314"/>
      <c r="WV17" s="314"/>
      <c r="WW17" s="314"/>
      <c r="WX17" s="314"/>
      <c r="WY17" s="314"/>
      <c r="WZ17" s="314"/>
      <c r="XA17" s="314"/>
      <c r="XB17" s="314"/>
      <c r="XC17" s="314"/>
      <c r="XD17" s="314"/>
      <c r="XE17" s="314"/>
      <c r="XF17" s="314"/>
      <c r="XG17" s="314"/>
      <c r="XH17" s="314"/>
      <c r="XI17" s="314"/>
      <c r="XJ17" s="314"/>
      <c r="XK17" s="314"/>
      <c r="XL17" s="314"/>
      <c r="XM17" s="314"/>
      <c r="XN17" s="314"/>
      <c r="XO17" s="314"/>
      <c r="XP17" s="314"/>
      <c r="XQ17" s="314"/>
      <c r="XR17" s="314"/>
      <c r="XS17" s="314"/>
      <c r="XT17" s="314"/>
      <c r="XU17" s="314"/>
      <c r="XV17" s="314"/>
      <c r="XW17" s="314"/>
      <c r="XX17" s="314"/>
      <c r="XY17" s="314"/>
      <c r="XZ17" s="314"/>
      <c r="YA17" s="314"/>
      <c r="YB17" s="314"/>
      <c r="YC17" s="314"/>
      <c r="YD17" s="314"/>
      <c r="YE17" s="314"/>
      <c r="YF17" s="314"/>
      <c r="YG17" s="314"/>
      <c r="YH17" s="314"/>
      <c r="YI17" s="314"/>
      <c r="YJ17" s="314"/>
      <c r="YK17" s="314"/>
      <c r="YL17" s="314"/>
      <c r="YM17" s="314"/>
      <c r="YN17" s="314"/>
      <c r="YO17" s="314"/>
      <c r="YP17" s="314"/>
      <c r="YQ17" s="314"/>
      <c r="YR17" s="314"/>
      <c r="YS17" s="314"/>
      <c r="YT17" s="314"/>
      <c r="YU17" s="314"/>
      <c r="YV17" s="314"/>
      <c r="YW17" s="314"/>
      <c r="YX17" s="314"/>
      <c r="YY17" s="314"/>
      <c r="YZ17" s="314"/>
      <c r="ZA17" s="314"/>
      <c r="ZB17" s="314"/>
      <c r="ZC17" s="314"/>
      <c r="ZD17" s="314"/>
      <c r="ZE17" s="314"/>
      <c r="ZF17" s="314"/>
      <c r="ZG17" s="314"/>
      <c r="ZH17" s="314"/>
      <c r="ZI17" s="314"/>
      <c r="ZJ17" s="314"/>
      <c r="ZK17" s="314"/>
      <c r="ZL17" s="314"/>
      <c r="ZM17" s="314"/>
      <c r="ZN17" s="314"/>
      <c r="ZO17" s="314"/>
      <c r="ZP17" s="314"/>
      <c r="ZQ17" s="314"/>
      <c r="ZR17" s="314"/>
      <c r="ZS17" s="314"/>
      <c r="ZT17" s="314"/>
      <c r="ZU17" s="314"/>
      <c r="ZV17" s="314"/>
      <c r="ZW17" s="314"/>
      <c r="ZX17" s="314"/>
      <c r="ZY17" s="314"/>
      <c r="ZZ17" s="314"/>
      <c r="AAA17" s="314"/>
      <c r="AAB17" s="314"/>
      <c r="AAC17" s="314"/>
      <c r="AAD17" s="314"/>
      <c r="AAE17" s="314"/>
      <c r="AAF17" s="314"/>
      <c r="AAG17" s="314"/>
      <c r="AAH17" s="314"/>
      <c r="AAI17" s="314"/>
      <c r="AAJ17" s="314"/>
      <c r="AAK17" s="314"/>
      <c r="AAL17" s="314"/>
      <c r="AAM17" s="314"/>
      <c r="AAN17" s="314"/>
      <c r="AAO17" s="314"/>
      <c r="AAP17" s="314"/>
      <c r="AAQ17" s="314"/>
      <c r="AAR17" s="314"/>
      <c r="AAS17" s="314"/>
      <c r="AAT17" s="314"/>
      <c r="AAU17" s="314"/>
      <c r="AAV17" s="314"/>
      <c r="AAW17" s="314"/>
      <c r="AAX17" s="314"/>
      <c r="AAY17" s="314"/>
      <c r="AAZ17" s="314"/>
      <c r="ABA17" s="314"/>
      <c r="ABB17" s="314"/>
      <c r="ABC17" s="314"/>
      <c r="ABD17" s="314"/>
      <c r="ABE17" s="314"/>
      <c r="ABF17" s="314"/>
      <c r="ABG17" s="314"/>
      <c r="ABH17" s="314"/>
      <c r="ABI17" s="314"/>
      <c r="ABJ17" s="314"/>
      <c r="ABK17" s="314"/>
      <c r="ABL17" s="314"/>
      <c r="ABM17" s="314"/>
      <c r="ABN17" s="314"/>
      <c r="ABO17" s="314"/>
      <c r="ABP17" s="314"/>
      <c r="ABQ17" s="314"/>
      <c r="ABR17" s="314"/>
      <c r="ABS17" s="314"/>
      <c r="ABT17" s="314"/>
      <c r="ABU17" s="314"/>
      <c r="ABV17" s="314"/>
      <c r="ABW17" s="314"/>
      <c r="ABX17" s="314"/>
      <c r="ABY17" s="314"/>
      <c r="ABZ17" s="314"/>
      <c r="ACA17" s="314"/>
      <c r="ACB17" s="314"/>
      <c r="ACC17" s="314"/>
      <c r="ACD17" s="314"/>
      <c r="ACE17" s="314"/>
      <c r="ACF17" s="314"/>
      <c r="ACG17" s="314"/>
      <c r="ACH17" s="314"/>
      <c r="ACI17" s="314"/>
      <c r="ACJ17" s="314"/>
      <c r="ACK17" s="314"/>
      <c r="ACL17" s="314"/>
      <c r="ACM17" s="314"/>
      <c r="ACN17" s="314"/>
      <c r="ACO17" s="314"/>
      <c r="ACP17" s="314"/>
      <c r="ACQ17" s="314"/>
      <c r="ACR17" s="314"/>
      <c r="ACS17" s="314"/>
      <c r="ACT17" s="314"/>
      <c r="ACU17" s="314"/>
      <c r="ACV17" s="314"/>
      <c r="ACW17" s="314"/>
      <c r="ACX17" s="314"/>
      <c r="ACY17" s="314"/>
      <c r="ACZ17" s="314"/>
      <c r="ADA17" s="314"/>
      <c r="ADB17" s="314"/>
      <c r="ADC17" s="314"/>
      <c r="ADD17" s="314"/>
      <c r="ADE17" s="314"/>
      <c r="ADF17" s="314"/>
      <c r="ADG17" s="314"/>
      <c r="ADH17" s="314"/>
      <c r="ADI17" s="314"/>
      <c r="ADJ17" s="314"/>
      <c r="ADK17" s="314"/>
      <c r="ADL17" s="314"/>
      <c r="ADM17" s="314"/>
      <c r="ADN17" s="314"/>
      <c r="ADO17" s="314"/>
      <c r="ADP17" s="314"/>
      <c r="ADQ17" s="314"/>
      <c r="ADR17" s="314"/>
      <c r="ADS17" s="314"/>
      <c r="ADT17" s="314"/>
      <c r="ADU17" s="314"/>
      <c r="ADV17" s="314"/>
      <c r="ADW17" s="314"/>
      <c r="ADX17" s="314"/>
      <c r="ADY17" s="314"/>
      <c r="ADZ17" s="314"/>
      <c r="AEA17" s="314"/>
      <c r="AEB17" s="314"/>
      <c r="AEC17" s="314"/>
      <c r="AED17" s="314"/>
      <c r="AEE17" s="314"/>
      <c r="AEF17" s="314"/>
      <c r="AEG17" s="314"/>
      <c r="AEH17" s="314"/>
      <c r="AEI17" s="314"/>
      <c r="AEJ17" s="314"/>
      <c r="AEK17" s="314"/>
      <c r="AEL17" s="314"/>
      <c r="AEM17" s="314"/>
      <c r="AEN17" s="314"/>
      <c r="AEO17" s="314"/>
      <c r="AEP17" s="314"/>
      <c r="AEQ17" s="314"/>
      <c r="AER17" s="314"/>
      <c r="AES17" s="314"/>
      <c r="AET17" s="314"/>
      <c r="AEU17" s="314"/>
      <c r="AEV17" s="314"/>
      <c r="AEW17" s="314"/>
      <c r="AEX17" s="314"/>
      <c r="AEY17" s="314"/>
      <c r="AEZ17" s="314"/>
      <c r="AFA17" s="314"/>
      <c r="AFB17" s="314"/>
      <c r="AFC17" s="314"/>
      <c r="AFD17" s="314"/>
      <c r="AFE17" s="314"/>
      <c r="AFF17" s="314"/>
      <c r="AFG17" s="314"/>
      <c r="AFH17" s="314"/>
      <c r="AFI17" s="314"/>
      <c r="AFJ17" s="314"/>
      <c r="AFK17" s="314"/>
      <c r="AFL17" s="314"/>
      <c r="AFM17" s="314"/>
      <c r="AFN17" s="314"/>
      <c r="AFO17" s="314"/>
      <c r="AFP17" s="314"/>
      <c r="AFQ17" s="314"/>
      <c r="AFR17" s="314"/>
      <c r="AFS17" s="314"/>
      <c r="AFT17" s="314"/>
      <c r="AFU17" s="314"/>
      <c r="AFV17" s="314"/>
      <c r="AFW17" s="314"/>
      <c r="AFX17" s="314"/>
      <c r="AFY17" s="314"/>
      <c r="AFZ17" s="314"/>
      <c r="AGA17" s="314"/>
      <c r="AGB17" s="314"/>
      <c r="AGC17" s="314"/>
      <c r="AGD17" s="314"/>
      <c r="AGE17" s="314"/>
      <c r="AGF17" s="314"/>
      <c r="AGG17" s="314"/>
      <c r="AGH17" s="314"/>
      <c r="AGI17" s="314"/>
      <c r="AGJ17" s="314"/>
      <c r="AGK17" s="314"/>
      <c r="AGL17" s="314"/>
      <c r="AGM17" s="314"/>
      <c r="AGN17" s="314"/>
      <c r="AGO17" s="314"/>
      <c r="AGP17" s="314"/>
      <c r="AGQ17" s="314"/>
      <c r="AGR17" s="314"/>
      <c r="AGS17" s="314"/>
      <c r="AGT17" s="314"/>
      <c r="AGU17" s="314"/>
      <c r="AGV17" s="314"/>
      <c r="AGW17" s="314"/>
      <c r="AGX17" s="314"/>
      <c r="AGY17" s="314"/>
      <c r="AGZ17" s="314"/>
      <c r="AHA17" s="314"/>
      <c r="AHB17" s="314"/>
      <c r="AHC17" s="314"/>
      <c r="AHD17" s="314"/>
      <c r="AHE17" s="314"/>
      <c r="AHF17" s="314"/>
      <c r="AHG17" s="314"/>
      <c r="AHH17" s="314"/>
      <c r="AHI17" s="314"/>
      <c r="AHJ17" s="314"/>
      <c r="AHK17" s="314"/>
      <c r="AHL17" s="314"/>
      <c r="AHM17" s="314"/>
      <c r="AHN17" s="314"/>
      <c r="AHO17" s="314"/>
      <c r="AHP17" s="314"/>
      <c r="AHQ17" s="314"/>
      <c r="AHR17" s="314"/>
      <c r="AHS17" s="314"/>
      <c r="AHT17" s="314"/>
      <c r="AHU17" s="314"/>
      <c r="AHV17" s="314"/>
      <c r="AHW17" s="314"/>
      <c r="AHX17" s="314"/>
      <c r="AHY17" s="314"/>
      <c r="AHZ17" s="314"/>
      <c r="AIA17" s="314"/>
      <c r="AIB17" s="314"/>
      <c r="AIC17" s="314"/>
      <c r="AID17" s="314"/>
      <c r="AIE17" s="314"/>
      <c r="AIF17" s="314"/>
      <c r="AIG17" s="314"/>
      <c r="AIH17" s="314"/>
      <c r="AII17" s="314"/>
      <c r="AIJ17" s="314"/>
      <c r="AIK17" s="314"/>
      <c r="AIL17" s="314"/>
      <c r="AIM17" s="314"/>
      <c r="AIN17" s="314"/>
      <c r="AIO17" s="314"/>
      <c r="AIP17" s="314"/>
      <c r="AIQ17" s="314"/>
      <c r="AIR17" s="314"/>
      <c r="AIS17" s="314"/>
      <c r="AIT17" s="314"/>
      <c r="AIU17" s="314"/>
      <c r="AIV17" s="314"/>
      <c r="AIW17" s="314"/>
      <c r="AIX17" s="314"/>
      <c r="AIY17" s="314"/>
      <c r="AIZ17" s="314"/>
      <c r="AJA17" s="314"/>
      <c r="AJB17" s="314"/>
      <c r="AJC17" s="314"/>
      <c r="AJD17" s="314"/>
      <c r="AJE17" s="314"/>
      <c r="AJF17" s="314"/>
      <c r="AJG17" s="314"/>
      <c r="AJH17" s="314"/>
      <c r="AJI17" s="314"/>
      <c r="AJJ17" s="314"/>
      <c r="AJK17" s="314"/>
      <c r="AJL17" s="314"/>
      <c r="AJM17" s="314"/>
      <c r="AJN17" s="314"/>
      <c r="AJO17" s="314"/>
      <c r="AJP17" s="314"/>
      <c r="AJQ17" s="314"/>
      <c r="AJR17" s="314"/>
      <c r="AJS17" s="314"/>
      <c r="AJT17" s="314"/>
      <c r="AJU17" s="314"/>
      <c r="AJV17" s="314"/>
      <c r="AJW17" s="314"/>
      <c r="AJX17" s="314"/>
      <c r="AJY17" s="314"/>
      <c r="AJZ17" s="314"/>
      <c r="AKA17" s="314"/>
      <c r="AKB17" s="314"/>
      <c r="AKC17" s="314"/>
      <c r="AKD17" s="314"/>
      <c r="AKE17" s="314"/>
      <c r="AKF17" s="314"/>
      <c r="AKG17" s="314"/>
      <c r="AKH17" s="314"/>
      <c r="AKI17" s="314"/>
      <c r="AKJ17" s="314"/>
      <c r="AKK17" s="314"/>
      <c r="AKL17" s="314"/>
      <c r="AKM17" s="314"/>
      <c r="AKN17" s="314"/>
      <c r="AKO17" s="314"/>
      <c r="AKP17" s="314"/>
      <c r="AKQ17" s="314"/>
      <c r="AKR17" s="314"/>
      <c r="AKS17" s="314"/>
      <c r="AKT17" s="314"/>
      <c r="AKU17" s="314"/>
      <c r="AKV17" s="314"/>
      <c r="AKW17" s="314"/>
      <c r="AKX17" s="314"/>
      <c r="AKY17" s="314"/>
      <c r="AKZ17" s="314"/>
      <c r="ALA17" s="314"/>
      <c r="ALB17" s="314"/>
      <c r="ALC17" s="314"/>
      <c r="ALD17" s="314"/>
      <c r="ALE17" s="314"/>
      <c r="ALF17" s="314"/>
      <c r="ALG17" s="314"/>
      <c r="ALH17" s="314"/>
      <c r="ALI17" s="314"/>
      <c r="ALJ17" s="314"/>
      <c r="ALK17" s="314"/>
      <c r="ALL17" s="314"/>
      <c r="ALM17" s="314"/>
      <c r="ALN17" s="314"/>
      <c r="ALO17" s="314"/>
      <c r="ALP17" s="314"/>
      <c r="ALQ17" s="314"/>
      <c r="ALR17" s="314"/>
      <c r="ALS17" s="314"/>
      <c r="ALT17" s="314"/>
      <c r="ALU17" s="314"/>
      <c r="ALV17" s="314"/>
      <c r="ALW17" s="314"/>
      <c r="ALX17" s="314"/>
      <c r="ALY17" s="314"/>
      <c r="ALZ17" s="314"/>
      <c r="AMA17" s="314"/>
      <c r="AMB17" s="314"/>
      <c r="AMC17" s="314"/>
      <c r="AMD17" s="314"/>
      <c r="AME17" s="314"/>
      <c r="AMF17" s="314"/>
      <c r="AMG17" s="314"/>
      <c r="AMH17" s="314"/>
      <c r="AMI17" s="314"/>
      <c r="AMJ17" s="314"/>
      <c r="AMK17" s="314"/>
      <c r="AML17" s="314"/>
      <c r="AMM17" s="314"/>
      <c r="AMN17" s="314"/>
      <c r="AMO17" s="314"/>
      <c r="AMP17" s="314"/>
      <c r="AMQ17" s="314"/>
      <c r="AMR17" s="314"/>
      <c r="AMS17" s="314"/>
      <c r="AMT17" s="314"/>
      <c r="AMU17" s="314"/>
      <c r="AMV17" s="314"/>
      <c r="AMW17" s="314"/>
      <c r="AMX17" s="314"/>
      <c r="AMY17" s="314"/>
      <c r="AMZ17" s="314"/>
      <c r="ANA17" s="314"/>
      <c r="ANB17" s="314"/>
      <c r="ANC17" s="314"/>
      <c r="AND17" s="314"/>
      <c r="ANE17" s="314"/>
      <c r="ANF17" s="314"/>
      <c r="ANG17" s="314"/>
      <c r="ANH17" s="314"/>
      <c r="ANI17" s="314"/>
      <c r="ANJ17" s="314"/>
      <c r="ANK17" s="314"/>
      <c r="ANL17" s="314"/>
      <c r="ANM17" s="314"/>
      <c r="ANN17" s="314"/>
      <c r="ANO17" s="314"/>
      <c r="ANP17" s="314"/>
      <c r="ANQ17" s="314"/>
      <c r="ANR17" s="314"/>
      <c r="ANS17" s="314"/>
      <c r="ANT17" s="314"/>
      <c r="ANU17" s="314"/>
      <c r="ANV17" s="314"/>
      <c r="ANW17" s="314"/>
      <c r="ANX17" s="314"/>
      <c r="ANY17" s="314"/>
      <c r="ANZ17" s="314"/>
      <c r="AOA17" s="314"/>
      <c r="AOB17" s="314"/>
      <c r="AOC17" s="314"/>
      <c r="AOD17" s="314"/>
      <c r="AOE17" s="314"/>
      <c r="AOF17" s="314"/>
      <c r="AOG17" s="314"/>
      <c r="AOH17" s="314"/>
      <c r="AOI17" s="314"/>
      <c r="AOJ17" s="314"/>
      <c r="AOK17" s="314"/>
      <c r="AOL17" s="314"/>
      <c r="AOM17" s="314"/>
      <c r="AON17" s="314"/>
      <c r="AOO17" s="314"/>
      <c r="AOP17" s="314"/>
      <c r="AOQ17" s="314"/>
      <c r="AOR17" s="314"/>
      <c r="AOS17" s="314"/>
      <c r="AOT17" s="314"/>
      <c r="AOU17" s="314"/>
      <c r="AOV17" s="314"/>
      <c r="AOW17" s="314"/>
      <c r="AOX17" s="314"/>
      <c r="AOY17" s="314"/>
      <c r="AOZ17" s="314"/>
      <c r="APA17" s="314"/>
      <c r="APB17" s="314"/>
      <c r="APC17" s="314"/>
      <c r="APD17" s="314"/>
      <c r="APE17" s="314"/>
      <c r="APF17" s="314"/>
      <c r="APG17" s="314"/>
      <c r="APH17" s="314"/>
      <c r="API17" s="314"/>
      <c r="APJ17" s="314"/>
      <c r="APK17" s="314"/>
      <c r="APL17" s="314"/>
      <c r="APM17" s="314"/>
      <c r="APN17" s="314"/>
      <c r="APO17" s="314"/>
      <c r="APP17" s="314"/>
      <c r="APQ17" s="314"/>
      <c r="APR17" s="314"/>
      <c r="APS17" s="314"/>
      <c r="APT17" s="314"/>
      <c r="APU17" s="314"/>
      <c r="APV17" s="314"/>
      <c r="APW17" s="314"/>
      <c r="APX17" s="314"/>
      <c r="APY17" s="314"/>
      <c r="APZ17" s="314"/>
      <c r="AQA17" s="314"/>
      <c r="AQB17" s="314"/>
      <c r="AQC17" s="314"/>
      <c r="AQD17" s="314"/>
      <c r="AQE17" s="314"/>
      <c r="AQF17" s="314"/>
      <c r="AQG17" s="314"/>
      <c r="AQH17" s="314"/>
      <c r="AQI17" s="314"/>
      <c r="AQJ17" s="314"/>
      <c r="AQK17" s="314"/>
      <c r="AQL17" s="314"/>
      <c r="AQM17" s="314"/>
      <c r="AQN17" s="314"/>
      <c r="AQO17" s="314"/>
      <c r="AQP17" s="314"/>
      <c r="AQQ17" s="314"/>
      <c r="AQR17" s="314"/>
      <c r="AQS17" s="314"/>
      <c r="AQT17" s="314"/>
      <c r="AQU17" s="314"/>
      <c r="AQV17" s="314"/>
      <c r="AQW17" s="314"/>
      <c r="AQX17" s="314"/>
      <c r="AQY17" s="314"/>
      <c r="AQZ17" s="314"/>
      <c r="ARA17" s="314"/>
      <c r="ARB17" s="314"/>
      <c r="ARC17" s="314"/>
      <c r="ARD17" s="314"/>
      <c r="ARE17" s="314"/>
      <c r="ARF17" s="314"/>
      <c r="ARG17" s="314"/>
      <c r="ARH17" s="314"/>
      <c r="ARI17" s="314"/>
      <c r="ARJ17" s="314"/>
      <c r="ARK17" s="314"/>
      <c r="ARL17" s="314"/>
      <c r="ARM17" s="314"/>
      <c r="ARN17" s="314"/>
      <c r="ARO17" s="314"/>
      <c r="ARP17" s="314"/>
      <c r="ARQ17" s="314"/>
      <c r="ARR17" s="314"/>
      <c r="ARS17" s="314"/>
      <c r="ART17" s="314"/>
      <c r="ARU17" s="314"/>
      <c r="ARV17" s="314"/>
      <c r="ARW17" s="314"/>
      <c r="ARX17" s="314"/>
      <c r="ARY17" s="314"/>
      <c r="ARZ17" s="314"/>
      <c r="ASA17" s="314"/>
      <c r="ASB17" s="314"/>
      <c r="ASC17" s="314"/>
      <c r="ASD17" s="314"/>
      <c r="ASE17" s="314"/>
      <c r="ASF17" s="314"/>
      <c r="ASG17" s="314"/>
      <c r="ASH17" s="314"/>
      <c r="ASI17" s="314"/>
      <c r="ASJ17" s="314"/>
      <c r="ASK17" s="314"/>
      <c r="ASL17" s="314"/>
      <c r="ASM17" s="314"/>
      <c r="ASN17" s="314"/>
      <c r="ASO17" s="314"/>
      <c r="ASP17" s="314"/>
      <c r="ASQ17" s="314"/>
      <c r="ASR17" s="314"/>
      <c r="ASS17" s="314"/>
      <c r="AST17" s="314"/>
      <c r="ASU17" s="314"/>
      <c r="ASV17" s="314"/>
      <c r="ASW17" s="314"/>
      <c r="ASX17" s="314"/>
      <c r="ASY17" s="314"/>
      <c r="ASZ17" s="314"/>
      <c r="ATA17" s="314"/>
      <c r="ATB17" s="314"/>
      <c r="ATC17" s="314"/>
      <c r="ATD17" s="314"/>
      <c r="ATE17" s="314"/>
      <c r="ATF17" s="314"/>
      <c r="ATG17" s="314"/>
      <c r="ATH17" s="314"/>
      <c r="ATI17" s="314"/>
      <c r="ATJ17" s="314"/>
      <c r="ATK17" s="314"/>
      <c r="ATL17" s="314"/>
      <c r="ATM17" s="314"/>
      <c r="ATN17" s="314"/>
      <c r="ATO17" s="314"/>
      <c r="ATP17" s="314"/>
      <c r="ATQ17" s="314"/>
      <c r="ATR17" s="314"/>
      <c r="ATS17" s="314"/>
      <c r="ATT17" s="314"/>
      <c r="ATU17" s="314"/>
      <c r="ATV17" s="314"/>
      <c r="ATW17" s="314"/>
      <c r="ATX17" s="314"/>
      <c r="ATY17" s="314"/>
      <c r="ATZ17" s="314"/>
      <c r="AUA17" s="314"/>
      <c r="AUB17" s="314"/>
      <c r="AUC17" s="314"/>
      <c r="AUD17" s="314"/>
      <c r="AUE17" s="314"/>
      <c r="AUF17" s="314"/>
      <c r="AUG17" s="314"/>
      <c r="AUH17" s="314"/>
      <c r="AUI17" s="314"/>
      <c r="AUJ17" s="314"/>
      <c r="AUK17" s="314"/>
      <c r="AUL17" s="314"/>
      <c r="AUM17" s="314"/>
      <c r="AUN17" s="314"/>
      <c r="AUO17" s="314"/>
      <c r="AUP17" s="314"/>
      <c r="AUQ17" s="314"/>
      <c r="AUR17" s="314"/>
      <c r="AUS17" s="314"/>
      <c r="AUT17" s="314"/>
      <c r="AUU17" s="314"/>
      <c r="AUV17" s="314"/>
      <c r="AUW17" s="314"/>
      <c r="AUX17" s="314"/>
      <c r="AUY17" s="314"/>
      <c r="AUZ17" s="314"/>
      <c r="AVA17" s="314"/>
      <c r="AVB17" s="314"/>
      <c r="AVC17" s="314"/>
      <c r="AVD17" s="314"/>
      <c r="AVE17" s="314"/>
      <c r="AVF17" s="314"/>
      <c r="AVG17" s="314"/>
      <c r="AVH17" s="314"/>
      <c r="AVI17" s="314"/>
      <c r="AVJ17" s="314"/>
      <c r="AVK17" s="314"/>
      <c r="AVL17" s="314"/>
      <c r="AVM17" s="314"/>
      <c r="AVN17" s="314"/>
      <c r="AVO17" s="314"/>
      <c r="AVP17" s="314"/>
      <c r="AVQ17" s="314"/>
      <c r="AVR17" s="314"/>
      <c r="AVS17" s="314"/>
      <c r="AVT17" s="314"/>
      <c r="AVU17" s="314"/>
      <c r="AVV17" s="314"/>
      <c r="AVW17" s="314"/>
      <c r="AVX17" s="314"/>
      <c r="AVY17" s="314"/>
      <c r="AVZ17" s="314"/>
      <c r="AWA17" s="314"/>
      <c r="AWB17" s="314"/>
      <c r="AWC17" s="314"/>
      <c r="AWD17" s="314"/>
      <c r="AWE17" s="314"/>
      <c r="AWF17" s="314"/>
      <c r="AWG17" s="314"/>
      <c r="AWH17" s="314"/>
      <c r="AWI17" s="314"/>
      <c r="AWJ17" s="314"/>
      <c r="AWK17" s="314"/>
      <c r="AWL17" s="314"/>
      <c r="AWM17" s="314"/>
      <c r="AWN17" s="314"/>
      <c r="AWO17" s="314"/>
      <c r="AWP17" s="314"/>
      <c r="AWQ17" s="314"/>
      <c r="AWR17" s="314"/>
      <c r="AWS17" s="314"/>
      <c r="AWT17" s="314"/>
      <c r="AWU17" s="314"/>
      <c r="AWV17" s="314"/>
      <c r="AWW17" s="314"/>
      <c r="AWX17" s="314"/>
      <c r="AWY17" s="314"/>
      <c r="AWZ17" s="314"/>
      <c r="AXA17" s="314"/>
      <c r="AXB17" s="314"/>
      <c r="AXC17" s="314"/>
      <c r="AXD17" s="314"/>
      <c r="AXE17" s="314"/>
      <c r="AXF17" s="314"/>
      <c r="AXG17" s="314"/>
      <c r="AXH17" s="314"/>
      <c r="AXI17" s="314"/>
      <c r="AXJ17" s="314"/>
      <c r="AXK17" s="314"/>
      <c r="AXL17" s="314"/>
      <c r="AXM17" s="314"/>
      <c r="AXN17" s="314"/>
      <c r="AXO17" s="314"/>
      <c r="AXP17" s="314"/>
      <c r="AXQ17" s="314"/>
      <c r="AXR17" s="314"/>
      <c r="AXS17" s="314"/>
      <c r="AXT17" s="314"/>
      <c r="AXU17" s="314"/>
      <c r="AXV17" s="314"/>
      <c r="AXW17" s="314"/>
      <c r="AXX17" s="314"/>
      <c r="AXY17" s="314"/>
      <c r="AXZ17" s="314"/>
      <c r="AYA17" s="314"/>
      <c r="AYB17" s="314"/>
      <c r="AYC17" s="314"/>
      <c r="AYD17" s="314"/>
      <c r="AYE17" s="314"/>
      <c r="AYF17" s="314"/>
      <c r="AYG17" s="314"/>
      <c r="AYH17" s="314"/>
      <c r="AYI17" s="314"/>
      <c r="AYJ17" s="314"/>
      <c r="AYK17" s="314"/>
      <c r="AYL17" s="314"/>
      <c r="AYM17" s="314"/>
      <c r="AYN17" s="314"/>
      <c r="AYO17" s="314"/>
      <c r="AYP17" s="314"/>
      <c r="AYQ17" s="314"/>
      <c r="AYR17" s="314"/>
      <c r="AYS17" s="314"/>
      <c r="AYT17" s="314"/>
      <c r="AYU17" s="314"/>
      <c r="AYV17" s="314"/>
      <c r="AYW17" s="314"/>
      <c r="AYX17" s="314"/>
      <c r="AYY17" s="314"/>
      <c r="AYZ17" s="314"/>
      <c r="AZA17" s="314"/>
      <c r="AZB17" s="314"/>
      <c r="AZC17" s="314"/>
      <c r="AZD17" s="314"/>
      <c r="AZE17" s="314"/>
      <c r="AZF17" s="314"/>
      <c r="AZG17" s="314"/>
      <c r="AZH17" s="314"/>
      <c r="AZI17" s="314"/>
      <c r="AZJ17" s="314"/>
      <c r="AZK17" s="314"/>
      <c r="AZL17" s="314"/>
      <c r="AZM17" s="314"/>
      <c r="AZN17" s="314"/>
      <c r="AZO17" s="314"/>
      <c r="AZP17" s="314"/>
      <c r="AZQ17" s="314"/>
      <c r="AZR17" s="314"/>
      <c r="AZS17" s="314"/>
      <c r="AZT17" s="314"/>
      <c r="AZU17" s="314"/>
      <c r="AZV17" s="314"/>
      <c r="AZW17" s="314"/>
      <c r="AZX17" s="314"/>
      <c r="AZY17" s="314"/>
      <c r="AZZ17" s="314"/>
      <c r="BAA17" s="314"/>
      <c r="BAB17" s="314"/>
      <c r="BAC17" s="314"/>
      <c r="BAD17" s="314"/>
      <c r="BAE17" s="314"/>
      <c r="BAF17" s="314"/>
      <c r="BAG17" s="314"/>
      <c r="BAH17" s="314"/>
      <c r="BAI17" s="314"/>
      <c r="BAJ17" s="314"/>
      <c r="BAK17" s="314"/>
      <c r="BAL17" s="314"/>
      <c r="BAM17" s="314"/>
      <c r="BAN17" s="314"/>
      <c r="BAO17" s="314"/>
      <c r="BAP17" s="314"/>
      <c r="BAQ17" s="314"/>
      <c r="BAR17" s="314"/>
      <c r="BAS17" s="314"/>
      <c r="BAT17" s="314"/>
      <c r="BAU17" s="314"/>
      <c r="BAV17" s="314"/>
      <c r="BAW17" s="314"/>
      <c r="BAX17" s="314"/>
      <c r="BAY17" s="314"/>
      <c r="BAZ17" s="314"/>
      <c r="BBA17" s="314"/>
      <c r="BBB17" s="314"/>
      <c r="BBC17" s="314"/>
      <c r="BBD17" s="314"/>
      <c r="BBE17" s="314"/>
      <c r="BBF17" s="314"/>
      <c r="BBG17" s="314"/>
      <c r="BBH17" s="314"/>
      <c r="BBI17" s="314"/>
      <c r="BBJ17" s="314"/>
      <c r="BBK17" s="314"/>
      <c r="BBL17" s="314"/>
      <c r="BBM17" s="314"/>
      <c r="BBN17" s="314"/>
      <c r="BBO17" s="314"/>
      <c r="BBP17" s="314"/>
      <c r="BBQ17" s="314"/>
      <c r="BBR17" s="314"/>
      <c r="BBS17" s="314"/>
      <c r="BBT17" s="314"/>
      <c r="BBU17" s="314"/>
      <c r="BBV17" s="314"/>
      <c r="BBW17" s="314"/>
      <c r="BBX17" s="314"/>
      <c r="BBY17" s="314"/>
      <c r="BBZ17" s="314"/>
      <c r="BCA17" s="314"/>
      <c r="BCB17" s="314"/>
      <c r="BCC17" s="314"/>
      <c r="BCD17" s="314"/>
      <c r="BCE17" s="314"/>
      <c r="BCF17" s="314"/>
      <c r="BCG17" s="314"/>
      <c r="BCH17" s="314"/>
      <c r="BCI17" s="314"/>
      <c r="BCJ17" s="314"/>
      <c r="BCK17" s="314"/>
      <c r="BCL17" s="314"/>
      <c r="BCM17" s="314"/>
      <c r="BCN17" s="314"/>
      <c r="BCO17" s="314"/>
      <c r="BCP17" s="314"/>
      <c r="BCQ17" s="314"/>
      <c r="BCR17" s="314"/>
      <c r="BCS17" s="314"/>
      <c r="BCT17" s="314"/>
      <c r="BCU17" s="314"/>
      <c r="BCV17" s="314"/>
      <c r="BCW17" s="314"/>
      <c r="BCX17" s="314"/>
      <c r="BCY17" s="314"/>
      <c r="BCZ17" s="314"/>
      <c r="BDA17" s="314"/>
      <c r="BDB17" s="314"/>
      <c r="BDC17" s="314"/>
      <c r="BDD17" s="314"/>
      <c r="BDE17" s="314"/>
      <c r="BDF17" s="314"/>
      <c r="BDG17" s="314"/>
      <c r="BDH17" s="314"/>
      <c r="BDI17" s="314"/>
      <c r="BDJ17" s="314"/>
      <c r="BDK17" s="314"/>
      <c r="BDL17" s="314"/>
      <c r="BDM17" s="314"/>
      <c r="BDN17" s="314"/>
      <c r="BDO17" s="314"/>
      <c r="BDP17" s="314"/>
      <c r="BDQ17" s="314"/>
      <c r="BDR17" s="314"/>
      <c r="BDS17" s="314"/>
      <c r="BDT17" s="314"/>
      <c r="BDU17" s="314"/>
      <c r="BDV17" s="314"/>
      <c r="BDW17" s="314"/>
      <c r="BDX17" s="314"/>
      <c r="BDY17" s="314"/>
      <c r="BDZ17" s="314"/>
      <c r="BEA17" s="314"/>
      <c r="BEB17" s="314"/>
      <c r="BEC17" s="314"/>
      <c r="BED17" s="314"/>
      <c r="BEE17" s="314"/>
      <c r="BEF17" s="314"/>
      <c r="BEG17" s="314"/>
      <c r="BEH17" s="314"/>
      <c r="BEI17" s="314"/>
      <c r="BEJ17" s="314"/>
      <c r="BEK17" s="314"/>
      <c r="BEL17" s="314"/>
      <c r="BEM17" s="314"/>
      <c r="BEN17" s="314"/>
      <c r="BEO17" s="314"/>
      <c r="BEP17" s="314"/>
      <c r="BEQ17" s="314"/>
      <c r="BER17" s="314"/>
      <c r="BES17" s="314"/>
      <c r="BET17" s="314"/>
      <c r="BEU17" s="314"/>
      <c r="BEV17" s="314"/>
      <c r="BEW17" s="314"/>
      <c r="BEX17" s="314"/>
      <c r="BEY17" s="314"/>
      <c r="BEZ17" s="314"/>
      <c r="BFA17" s="314"/>
      <c r="BFB17" s="314"/>
      <c r="BFC17" s="314"/>
      <c r="BFD17" s="314"/>
      <c r="BFE17" s="314"/>
      <c r="BFF17" s="314"/>
      <c r="BFG17" s="314"/>
      <c r="BFH17" s="314"/>
      <c r="BFI17" s="314"/>
      <c r="BFJ17" s="314"/>
      <c r="BFK17" s="314"/>
      <c r="BFL17" s="314"/>
      <c r="BFM17" s="314"/>
      <c r="BFN17" s="314"/>
      <c r="BFO17" s="314"/>
      <c r="BFP17" s="314"/>
      <c r="BFQ17" s="314"/>
      <c r="BFR17" s="314"/>
      <c r="BFS17" s="314"/>
      <c r="BFT17" s="314"/>
      <c r="BFU17" s="314"/>
      <c r="BFV17" s="314"/>
      <c r="BFW17" s="314"/>
      <c r="BFX17" s="314"/>
      <c r="BFY17" s="314"/>
      <c r="BFZ17" s="314"/>
      <c r="BGA17" s="314"/>
      <c r="BGB17" s="314"/>
      <c r="BGC17" s="314"/>
      <c r="BGD17" s="314"/>
      <c r="BGE17" s="314"/>
      <c r="BGF17" s="314"/>
      <c r="BGG17" s="314"/>
      <c r="BGH17" s="314"/>
      <c r="BGI17" s="314"/>
      <c r="BGJ17" s="314"/>
      <c r="BGK17" s="314"/>
      <c r="BGL17" s="314"/>
      <c r="BGM17" s="314"/>
      <c r="BGN17" s="314"/>
      <c r="BGO17" s="314"/>
      <c r="BGP17" s="314"/>
      <c r="BGQ17" s="314"/>
      <c r="BGR17" s="314"/>
      <c r="BGS17" s="314"/>
      <c r="BGT17" s="314"/>
      <c r="BGU17" s="314"/>
      <c r="BGV17" s="314"/>
      <c r="BGW17" s="314"/>
      <c r="BGX17" s="314"/>
      <c r="BGY17" s="314"/>
      <c r="BGZ17" s="314"/>
      <c r="BHA17" s="314"/>
      <c r="BHB17" s="314"/>
      <c r="BHC17" s="314"/>
      <c r="BHD17" s="314"/>
      <c r="BHE17" s="314"/>
      <c r="BHF17" s="314"/>
      <c r="BHG17" s="314"/>
      <c r="BHH17" s="314"/>
      <c r="BHI17" s="314"/>
      <c r="BHJ17" s="314"/>
      <c r="BHK17" s="314"/>
      <c r="BHL17" s="314"/>
      <c r="BHM17" s="314"/>
      <c r="BHN17" s="314"/>
      <c r="BHO17" s="314"/>
      <c r="BHP17" s="314"/>
      <c r="BHQ17" s="314"/>
      <c r="BHR17" s="314"/>
      <c r="BHS17" s="314"/>
      <c r="BHT17" s="314"/>
      <c r="BHU17" s="314"/>
      <c r="BHV17" s="314"/>
      <c r="BHW17" s="314"/>
      <c r="BHX17" s="314"/>
      <c r="BHY17" s="314"/>
      <c r="BHZ17" s="314"/>
      <c r="BIA17" s="314"/>
      <c r="BIB17" s="314"/>
      <c r="BIC17" s="314"/>
      <c r="BID17" s="314"/>
      <c r="BIE17" s="314"/>
      <c r="BIF17" s="314"/>
      <c r="BIG17" s="314"/>
      <c r="BIH17" s="314"/>
      <c r="BII17" s="314"/>
      <c r="BIJ17" s="314"/>
      <c r="BIK17" s="314"/>
      <c r="BIL17" s="314"/>
      <c r="BIM17" s="314"/>
      <c r="BIN17" s="314"/>
      <c r="BIO17" s="314"/>
      <c r="BIP17" s="314"/>
      <c r="BIQ17" s="314"/>
      <c r="BIR17" s="314"/>
      <c r="BIS17" s="314"/>
      <c r="BIT17" s="314"/>
      <c r="BIU17" s="314"/>
      <c r="BIV17" s="314"/>
      <c r="BIW17" s="314"/>
      <c r="BIX17" s="314"/>
      <c r="BIY17" s="314"/>
      <c r="BIZ17" s="314"/>
      <c r="BJA17" s="314"/>
      <c r="BJB17" s="314"/>
      <c r="BJC17" s="314"/>
      <c r="BJD17" s="314"/>
      <c r="BJE17" s="314"/>
      <c r="BJF17" s="314"/>
      <c r="BJG17" s="314"/>
      <c r="BJH17" s="314"/>
      <c r="BJI17" s="314"/>
      <c r="BJJ17" s="314"/>
      <c r="BJK17" s="314"/>
      <c r="BJL17" s="314"/>
      <c r="BJM17" s="314"/>
      <c r="BJN17" s="314"/>
      <c r="BJO17" s="314"/>
      <c r="BJP17" s="314"/>
      <c r="BJQ17" s="314"/>
      <c r="BJR17" s="314"/>
      <c r="BJS17" s="314"/>
      <c r="BJT17" s="314"/>
      <c r="BJU17" s="314"/>
      <c r="BJV17" s="314"/>
      <c r="BJW17" s="314"/>
      <c r="BJX17" s="314"/>
      <c r="BJY17" s="314"/>
      <c r="BJZ17" s="314"/>
      <c r="BKA17" s="314"/>
      <c r="BKB17" s="314"/>
      <c r="BKC17" s="314"/>
      <c r="BKD17" s="314"/>
      <c r="BKE17" s="314"/>
      <c r="BKF17" s="314"/>
      <c r="BKG17" s="314"/>
      <c r="BKH17" s="314"/>
      <c r="BKI17" s="314"/>
      <c r="BKJ17" s="314"/>
      <c r="BKK17" s="314"/>
      <c r="BKL17" s="314"/>
      <c r="BKM17" s="314"/>
      <c r="BKN17" s="314"/>
      <c r="BKO17" s="314"/>
      <c r="BKP17" s="314"/>
      <c r="BKQ17" s="314"/>
      <c r="BKR17" s="314"/>
      <c r="BKS17" s="314"/>
      <c r="BKT17" s="314"/>
      <c r="BKU17" s="314"/>
      <c r="BKV17" s="314"/>
      <c r="BKW17" s="314"/>
      <c r="BKX17" s="314"/>
      <c r="BKY17" s="314"/>
      <c r="BKZ17" s="314"/>
      <c r="BLA17" s="314"/>
      <c r="BLB17" s="314"/>
      <c r="BLC17" s="314"/>
      <c r="BLD17" s="314"/>
      <c r="BLE17" s="314"/>
      <c r="BLF17" s="314"/>
      <c r="BLG17" s="314"/>
      <c r="BLH17" s="314"/>
      <c r="BLI17" s="314"/>
      <c r="BLJ17" s="314"/>
      <c r="BLK17" s="314"/>
      <c r="BLL17" s="314"/>
      <c r="BLM17" s="314"/>
      <c r="BLN17" s="314"/>
      <c r="BLO17" s="314"/>
      <c r="BLP17" s="314"/>
      <c r="BLQ17" s="314"/>
      <c r="BLR17" s="314"/>
      <c r="BLS17" s="314"/>
      <c r="BLT17" s="314"/>
      <c r="BLU17" s="314"/>
      <c r="BLV17" s="314"/>
      <c r="BLW17" s="314"/>
      <c r="BLX17" s="314"/>
      <c r="BLY17" s="314"/>
      <c r="BLZ17" s="314"/>
      <c r="BMA17" s="314"/>
      <c r="BMB17" s="314"/>
      <c r="BMC17" s="314"/>
      <c r="BMD17" s="314"/>
      <c r="BME17" s="314"/>
      <c r="BMF17" s="314"/>
      <c r="BMG17" s="314"/>
      <c r="BMH17" s="314"/>
      <c r="BMI17" s="314"/>
      <c r="BMJ17" s="314"/>
      <c r="BMK17" s="314"/>
      <c r="BML17" s="314"/>
      <c r="BMM17" s="314"/>
      <c r="BMN17" s="314"/>
      <c r="BMO17" s="314"/>
      <c r="BMP17" s="314"/>
      <c r="BMQ17" s="314"/>
      <c r="BMR17" s="314"/>
      <c r="BMS17" s="314"/>
      <c r="BMT17" s="314"/>
      <c r="BMU17" s="314"/>
      <c r="BMV17" s="314"/>
      <c r="BMW17" s="314"/>
      <c r="BMX17" s="314"/>
      <c r="BMY17" s="314"/>
      <c r="BMZ17" s="314"/>
      <c r="BNA17" s="314"/>
      <c r="BNB17" s="314"/>
      <c r="BNC17" s="314"/>
      <c r="BND17" s="314"/>
      <c r="BNE17" s="314"/>
      <c r="BNF17" s="314"/>
      <c r="BNG17" s="314"/>
      <c r="BNH17" s="314"/>
      <c r="BNI17" s="314"/>
      <c r="BNJ17" s="314"/>
      <c r="BNK17" s="314"/>
      <c r="BNL17" s="314"/>
      <c r="BNM17" s="314"/>
      <c r="BNN17" s="314"/>
      <c r="BNO17" s="314"/>
      <c r="BNP17" s="314"/>
      <c r="BNQ17" s="314"/>
      <c r="BNR17" s="314"/>
      <c r="BNS17" s="314"/>
      <c r="BNT17" s="314"/>
      <c r="BNU17" s="314"/>
      <c r="BNV17" s="314"/>
      <c r="BNW17" s="314"/>
      <c r="BNX17" s="314"/>
      <c r="BNY17" s="314"/>
      <c r="BNZ17" s="314"/>
      <c r="BOA17" s="314"/>
      <c r="BOB17" s="314"/>
      <c r="BOC17" s="314"/>
      <c r="BOD17" s="314"/>
      <c r="BOE17" s="314"/>
      <c r="BOF17" s="314"/>
      <c r="BOG17" s="314"/>
      <c r="BOH17" s="314"/>
      <c r="BOI17" s="314"/>
      <c r="BOJ17" s="314"/>
      <c r="BOK17" s="314"/>
      <c r="BOL17" s="314"/>
      <c r="BOM17" s="314"/>
      <c r="BON17" s="314"/>
      <c r="BOO17" s="314"/>
      <c r="BOP17" s="314"/>
      <c r="BOQ17" s="314"/>
      <c r="BOR17" s="314"/>
      <c r="BOS17" s="314"/>
      <c r="BOT17" s="314"/>
      <c r="BOU17" s="314"/>
      <c r="BOV17" s="314"/>
      <c r="BOW17" s="314"/>
      <c r="BOX17" s="314"/>
      <c r="BOY17" s="314"/>
      <c r="BOZ17" s="314"/>
      <c r="BPA17" s="314"/>
      <c r="BPB17" s="314"/>
      <c r="BPC17" s="314"/>
      <c r="BPD17" s="314"/>
      <c r="BPE17" s="314"/>
      <c r="BPF17" s="314"/>
      <c r="BPG17" s="314"/>
      <c r="BPH17" s="314"/>
      <c r="BPI17" s="314"/>
      <c r="BPJ17" s="314"/>
      <c r="BPK17" s="314"/>
      <c r="BPL17" s="314"/>
      <c r="BPM17" s="314"/>
      <c r="BPN17" s="314"/>
      <c r="BPO17" s="314"/>
      <c r="BPP17" s="314"/>
      <c r="BPQ17" s="314"/>
      <c r="BPR17" s="314"/>
      <c r="BPS17" s="314"/>
      <c r="BPT17" s="314"/>
      <c r="BPU17" s="314"/>
      <c r="BPV17" s="314"/>
      <c r="BPW17" s="314"/>
      <c r="BPX17" s="314"/>
      <c r="BPY17" s="314"/>
      <c r="BPZ17" s="314"/>
      <c r="BQA17" s="314"/>
      <c r="BQB17" s="314"/>
      <c r="BQC17" s="314"/>
      <c r="BQD17" s="314"/>
      <c r="BQE17" s="314"/>
      <c r="BQF17" s="314"/>
      <c r="BQG17" s="314"/>
      <c r="BQH17" s="314"/>
      <c r="BQI17" s="314"/>
      <c r="BQJ17" s="314"/>
      <c r="BQK17" s="314"/>
      <c r="BQL17" s="314"/>
      <c r="BQM17" s="314"/>
      <c r="BQN17" s="314"/>
      <c r="BQO17" s="314"/>
      <c r="BQP17" s="314"/>
      <c r="BQQ17" s="314"/>
      <c r="BQR17" s="314"/>
      <c r="BQS17" s="314"/>
      <c r="BQT17" s="314"/>
      <c r="BQU17" s="314"/>
      <c r="BQV17" s="314"/>
      <c r="BQW17" s="314"/>
      <c r="BQX17" s="314"/>
      <c r="BQY17" s="314"/>
      <c r="BQZ17" s="314"/>
      <c r="BRA17" s="314"/>
      <c r="BRB17" s="314"/>
      <c r="BRC17" s="314"/>
      <c r="BRD17" s="314"/>
      <c r="BRE17" s="314"/>
      <c r="BRF17" s="314"/>
      <c r="BRG17" s="314"/>
      <c r="BRH17" s="314"/>
      <c r="BRI17" s="314"/>
      <c r="BRJ17" s="314"/>
      <c r="BRK17" s="314"/>
      <c r="BRL17" s="314"/>
      <c r="BRM17" s="314"/>
      <c r="BRN17" s="314"/>
      <c r="BRO17" s="314"/>
      <c r="BRP17" s="314"/>
      <c r="BRQ17" s="314"/>
      <c r="BRR17" s="314"/>
      <c r="BRS17" s="314"/>
      <c r="BRT17" s="314"/>
      <c r="BRU17" s="314"/>
      <c r="BRV17" s="314"/>
      <c r="BRW17" s="314"/>
      <c r="BRX17" s="314"/>
      <c r="BRY17" s="314"/>
      <c r="BRZ17" s="314"/>
      <c r="BSA17" s="314"/>
      <c r="BSB17" s="314"/>
      <c r="BSC17" s="314"/>
      <c r="BSD17" s="314"/>
      <c r="BSE17" s="314"/>
      <c r="BSF17" s="314"/>
      <c r="BSG17" s="314"/>
      <c r="BSH17" s="314"/>
      <c r="BSI17" s="314"/>
      <c r="BSJ17" s="314"/>
      <c r="BSK17" s="314"/>
      <c r="BSL17" s="314"/>
      <c r="BSM17" s="314"/>
      <c r="BSN17" s="314"/>
      <c r="BSO17" s="314"/>
      <c r="BSP17" s="314"/>
      <c r="BSQ17" s="314"/>
      <c r="BSR17" s="314"/>
      <c r="BSS17" s="314"/>
      <c r="BST17" s="314"/>
      <c r="BSU17" s="314"/>
      <c r="BSV17" s="314"/>
      <c r="BSW17" s="314"/>
      <c r="BSX17" s="314"/>
      <c r="BSY17" s="314"/>
      <c r="BSZ17" s="314"/>
      <c r="BTA17" s="314"/>
      <c r="BTB17" s="314"/>
      <c r="BTC17" s="314"/>
      <c r="BTD17" s="314"/>
      <c r="BTE17" s="314"/>
      <c r="BTF17" s="314"/>
      <c r="BTG17" s="314"/>
      <c r="BTH17" s="314"/>
      <c r="BTI17" s="314"/>
      <c r="BTJ17" s="314"/>
      <c r="BTK17" s="314"/>
      <c r="BTL17" s="314"/>
      <c r="BTM17" s="314"/>
      <c r="BTN17" s="314"/>
      <c r="BTO17" s="314"/>
      <c r="BTP17" s="314"/>
      <c r="BTQ17" s="314"/>
      <c r="BTR17" s="314"/>
      <c r="BTS17" s="314"/>
      <c r="BTT17" s="314"/>
      <c r="BTU17" s="314"/>
      <c r="BTV17" s="314"/>
      <c r="BTW17" s="314"/>
      <c r="BTX17" s="314"/>
      <c r="BTY17" s="314"/>
      <c r="BTZ17" s="314"/>
      <c r="BUA17" s="314"/>
      <c r="BUB17" s="314"/>
      <c r="BUC17" s="314"/>
      <c r="BUD17" s="314"/>
      <c r="BUE17" s="314"/>
      <c r="BUF17" s="314"/>
      <c r="BUG17" s="314"/>
      <c r="BUH17" s="314"/>
      <c r="BUI17" s="314"/>
      <c r="BUJ17" s="314"/>
      <c r="BUK17" s="314"/>
      <c r="BUL17" s="314"/>
      <c r="BUM17" s="314"/>
      <c r="BUN17" s="314"/>
      <c r="BUO17" s="314"/>
      <c r="BUP17" s="314"/>
      <c r="BUQ17" s="314"/>
      <c r="BUR17" s="314"/>
      <c r="BUS17" s="314"/>
      <c r="BUT17" s="314"/>
      <c r="BUU17" s="314"/>
      <c r="BUV17" s="314"/>
      <c r="BUW17" s="314"/>
      <c r="BUX17" s="314"/>
      <c r="BUY17" s="314"/>
      <c r="BUZ17" s="314"/>
      <c r="BVA17" s="314"/>
      <c r="BVB17" s="314"/>
      <c r="BVC17" s="314"/>
      <c r="BVD17" s="314"/>
      <c r="BVE17" s="314"/>
      <c r="BVF17" s="314"/>
      <c r="BVG17" s="314"/>
      <c r="BVH17" s="314"/>
      <c r="BVI17" s="314"/>
      <c r="BVJ17" s="314"/>
      <c r="BVK17" s="314"/>
      <c r="BVL17" s="314"/>
      <c r="BVM17" s="314"/>
      <c r="BVN17" s="314"/>
      <c r="BVO17" s="314"/>
      <c r="BVP17" s="314"/>
      <c r="BVQ17" s="314"/>
      <c r="BVR17" s="314"/>
      <c r="BVS17" s="314"/>
      <c r="BVT17" s="314"/>
      <c r="BVU17" s="314"/>
      <c r="BVV17" s="314"/>
      <c r="BVW17" s="314"/>
      <c r="BVX17" s="314"/>
      <c r="BVY17" s="314"/>
      <c r="BVZ17" s="314"/>
      <c r="BWA17" s="314"/>
      <c r="BWB17" s="314"/>
      <c r="BWC17" s="314"/>
      <c r="BWD17" s="314"/>
      <c r="BWE17" s="314"/>
      <c r="BWF17" s="314"/>
      <c r="BWG17" s="314"/>
      <c r="BWH17" s="314"/>
      <c r="BWI17" s="314"/>
      <c r="BWJ17" s="314"/>
      <c r="BWK17" s="314"/>
      <c r="BWL17" s="314"/>
      <c r="BWM17" s="314"/>
      <c r="BWN17" s="314"/>
      <c r="BWO17" s="314"/>
      <c r="BWP17" s="314"/>
      <c r="BWQ17" s="314"/>
      <c r="BWR17" s="314"/>
      <c r="BWS17" s="314"/>
      <c r="BWT17" s="314"/>
      <c r="BWU17" s="314"/>
      <c r="BWV17" s="314"/>
      <c r="BWW17" s="314"/>
      <c r="BWX17" s="314"/>
      <c r="BWY17" s="314"/>
      <c r="BWZ17" s="314"/>
      <c r="BXA17" s="314"/>
      <c r="BXB17" s="314"/>
      <c r="BXC17" s="314"/>
      <c r="BXD17" s="314"/>
      <c r="BXE17" s="314"/>
      <c r="BXF17" s="314"/>
      <c r="BXG17" s="314"/>
      <c r="BXH17" s="314"/>
      <c r="BXI17" s="314"/>
      <c r="BXJ17" s="314"/>
      <c r="BXK17" s="314"/>
      <c r="BXL17" s="314"/>
      <c r="BXM17" s="314"/>
      <c r="BXN17" s="314"/>
      <c r="BXO17" s="314"/>
      <c r="BXP17" s="314"/>
      <c r="BXQ17" s="314"/>
      <c r="BXR17" s="314"/>
      <c r="BXS17" s="314"/>
      <c r="BXT17" s="314"/>
      <c r="BXU17" s="314"/>
      <c r="BXV17" s="314"/>
      <c r="BXW17" s="314"/>
      <c r="BXX17" s="314"/>
      <c r="BXY17" s="314"/>
      <c r="BXZ17" s="314"/>
      <c r="BYA17" s="314"/>
      <c r="BYB17" s="314"/>
      <c r="BYC17" s="314"/>
      <c r="BYD17" s="314"/>
      <c r="BYE17" s="314"/>
      <c r="BYF17" s="314"/>
      <c r="BYG17" s="314"/>
      <c r="BYH17" s="314"/>
      <c r="BYI17" s="314"/>
      <c r="BYJ17" s="314"/>
      <c r="BYK17" s="314"/>
      <c r="BYL17" s="314"/>
      <c r="BYM17" s="314"/>
      <c r="BYN17" s="314"/>
      <c r="BYO17" s="314"/>
      <c r="BYP17" s="314"/>
      <c r="BYQ17" s="314"/>
      <c r="BYR17" s="314"/>
      <c r="BYS17" s="314"/>
      <c r="BYT17" s="314"/>
      <c r="BYU17" s="314"/>
      <c r="BYV17" s="314"/>
      <c r="BYW17" s="314"/>
      <c r="BYX17" s="314"/>
      <c r="BYY17" s="314"/>
      <c r="BYZ17" s="314"/>
      <c r="BZA17" s="314"/>
      <c r="BZB17" s="314"/>
      <c r="BZC17" s="314"/>
      <c r="BZD17" s="314"/>
      <c r="BZE17" s="314"/>
      <c r="BZF17" s="314"/>
      <c r="BZG17" s="314"/>
      <c r="BZH17" s="314"/>
      <c r="BZI17" s="314"/>
      <c r="BZJ17" s="314"/>
      <c r="BZK17" s="314"/>
      <c r="BZL17" s="314"/>
      <c r="BZM17" s="314"/>
      <c r="BZN17" s="314"/>
      <c r="BZO17" s="314"/>
      <c r="BZP17" s="314"/>
      <c r="BZQ17" s="314"/>
      <c r="BZR17" s="314"/>
      <c r="BZS17" s="314"/>
      <c r="BZT17" s="314"/>
      <c r="BZU17" s="314"/>
      <c r="BZV17" s="314"/>
      <c r="BZW17" s="314"/>
      <c r="BZX17" s="314"/>
      <c r="BZY17" s="314"/>
      <c r="BZZ17" s="314"/>
      <c r="CAA17" s="314"/>
      <c r="CAB17" s="314"/>
      <c r="CAC17" s="314"/>
      <c r="CAD17" s="314"/>
      <c r="CAE17" s="314"/>
      <c r="CAF17" s="314"/>
      <c r="CAG17" s="314"/>
      <c r="CAH17" s="314"/>
      <c r="CAI17" s="314"/>
      <c r="CAJ17" s="314"/>
      <c r="CAK17" s="314"/>
      <c r="CAL17" s="314"/>
      <c r="CAM17" s="314"/>
      <c r="CAN17" s="314"/>
      <c r="CAO17" s="314"/>
      <c r="CAP17" s="314"/>
      <c r="CAQ17" s="314"/>
      <c r="CAR17" s="314"/>
      <c r="CAS17" s="314"/>
      <c r="CAT17" s="314"/>
      <c r="CAU17" s="314"/>
      <c r="CAV17" s="314"/>
      <c r="CAW17" s="314"/>
      <c r="CAX17" s="314"/>
      <c r="CAY17" s="314"/>
      <c r="CAZ17" s="314"/>
      <c r="CBA17" s="314"/>
      <c r="CBB17" s="314"/>
      <c r="CBC17" s="314"/>
      <c r="CBD17" s="314"/>
      <c r="CBE17" s="314"/>
      <c r="CBF17" s="314"/>
      <c r="CBG17" s="314"/>
      <c r="CBH17" s="314"/>
      <c r="CBI17" s="314"/>
      <c r="CBJ17" s="314"/>
      <c r="CBK17" s="314"/>
      <c r="CBL17" s="314"/>
      <c r="CBM17" s="314"/>
      <c r="CBN17" s="314"/>
      <c r="CBO17" s="314"/>
      <c r="CBP17" s="314"/>
      <c r="CBQ17" s="314"/>
      <c r="CBR17" s="314"/>
      <c r="CBS17" s="314"/>
      <c r="CBT17" s="314"/>
      <c r="CBU17" s="314"/>
      <c r="CBV17" s="314"/>
      <c r="CBW17" s="314"/>
      <c r="CBX17" s="314"/>
      <c r="CBY17" s="314"/>
      <c r="CBZ17" s="314"/>
      <c r="CCA17" s="314"/>
      <c r="CCB17" s="314"/>
      <c r="CCC17" s="314"/>
      <c r="CCD17" s="314"/>
      <c r="CCE17" s="314"/>
      <c r="CCF17" s="314"/>
      <c r="CCG17" s="314"/>
      <c r="CCH17" s="314"/>
      <c r="CCI17" s="314"/>
      <c r="CCJ17" s="314"/>
      <c r="CCK17" s="314"/>
      <c r="CCL17" s="314"/>
      <c r="CCM17" s="314"/>
      <c r="CCN17" s="314"/>
      <c r="CCO17" s="314"/>
      <c r="CCP17" s="314"/>
      <c r="CCQ17" s="314"/>
      <c r="CCR17" s="314"/>
      <c r="CCS17" s="314"/>
      <c r="CCT17" s="314"/>
      <c r="CCU17" s="314"/>
      <c r="CCV17" s="314"/>
      <c r="CCW17" s="314"/>
      <c r="CCX17" s="314"/>
      <c r="CCY17" s="314"/>
      <c r="CCZ17" s="314"/>
      <c r="CDA17" s="314"/>
      <c r="CDB17" s="314"/>
      <c r="CDC17" s="314"/>
      <c r="CDD17" s="314"/>
      <c r="CDE17" s="314"/>
      <c r="CDF17" s="314"/>
      <c r="CDG17" s="314"/>
      <c r="CDH17" s="314"/>
      <c r="CDI17" s="314"/>
      <c r="CDJ17" s="314"/>
      <c r="CDK17" s="314"/>
      <c r="CDL17" s="314"/>
      <c r="CDM17" s="314"/>
      <c r="CDN17" s="314"/>
      <c r="CDO17" s="314"/>
      <c r="CDP17" s="314"/>
      <c r="CDQ17" s="314"/>
      <c r="CDR17" s="314"/>
      <c r="CDS17" s="314"/>
      <c r="CDT17" s="314"/>
      <c r="CDU17" s="314"/>
      <c r="CDV17" s="314"/>
      <c r="CDW17" s="314"/>
      <c r="CDX17" s="314"/>
      <c r="CDY17" s="314"/>
      <c r="CDZ17" s="314"/>
      <c r="CEA17" s="314"/>
      <c r="CEB17" s="314"/>
      <c r="CEC17" s="314"/>
      <c r="CED17" s="314"/>
      <c r="CEE17" s="314"/>
      <c r="CEF17" s="314"/>
      <c r="CEG17" s="314"/>
      <c r="CEH17" s="314"/>
      <c r="CEI17" s="314"/>
      <c r="CEJ17" s="314"/>
      <c r="CEK17" s="314"/>
      <c r="CEL17" s="314"/>
      <c r="CEM17" s="314"/>
      <c r="CEN17" s="314"/>
      <c r="CEO17" s="314"/>
      <c r="CEP17" s="314"/>
      <c r="CEQ17" s="314"/>
      <c r="CER17" s="314"/>
      <c r="CES17" s="314"/>
      <c r="CET17" s="314"/>
      <c r="CEU17" s="314"/>
      <c r="CEV17" s="314"/>
      <c r="CEW17" s="314"/>
      <c r="CEX17" s="314"/>
      <c r="CEY17" s="314"/>
      <c r="CEZ17" s="314"/>
      <c r="CFA17" s="314"/>
      <c r="CFB17" s="314"/>
      <c r="CFC17" s="314"/>
      <c r="CFD17" s="314"/>
      <c r="CFE17" s="314"/>
      <c r="CFF17" s="314"/>
      <c r="CFG17" s="314"/>
      <c r="CFH17" s="314"/>
      <c r="CFI17" s="314"/>
      <c r="CFJ17" s="314"/>
      <c r="CFK17" s="314"/>
      <c r="CFL17" s="314"/>
      <c r="CFM17" s="314"/>
      <c r="CFN17" s="314"/>
      <c r="CFO17" s="314"/>
      <c r="CFP17" s="314"/>
      <c r="CFQ17" s="314"/>
      <c r="CFR17" s="314"/>
      <c r="CFS17" s="314"/>
      <c r="CFT17" s="314"/>
      <c r="CFU17" s="314"/>
      <c r="CFV17" s="314"/>
      <c r="CFW17" s="314"/>
      <c r="CFX17" s="314"/>
      <c r="CFY17" s="314"/>
      <c r="CFZ17" s="314"/>
      <c r="CGA17" s="314"/>
      <c r="CGB17" s="314"/>
      <c r="CGC17" s="314"/>
      <c r="CGD17" s="314"/>
      <c r="CGE17" s="314"/>
      <c r="CGF17" s="314"/>
      <c r="CGG17" s="314"/>
      <c r="CGH17" s="314"/>
      <c r="CGI17" s="314"/>
      <c r="CGJ17" s="314"/>
      <c r="CGK17" s="314"/>
      <c r="CGL17" s="314"/>
      <c r="CGM17" s="314"/>
      <c r="CGN17" s="314"/>
      <c r="CGO17" s="314"/>
      <c r="CGP17" s="314"/>
      <c r="CGQ17" s="314"/>
      <c r="CGR17" s="314"/>
      <c r="CGS17" s="314"/>
      <c r="CGT17" s="314"/>
      <c r="CGU17" s="314"/>
      <c r="CGV17" s="314"/>
      <c r="CGW17" s="314"/>
      <c r="CGX17" s="314"/>
      <c r="CGY17" s="314"/>
      <c r="CGZ17" s="314"/>
      <c r="CHA17" s="314"/>
      <c r="CHB17" s="314"/>
      <c r="CHC17" s="314"/>
      <c r="CHD17" s="314"/>
      <c r="CHE17" s="314"/>
      <c r="CHF17" s="314"/>
      <c r="CHG17" s="314"/>
      <c r="CHH17" s="314"/>
      <c r="CHI17" s="314"/>
      <c r="CHJ17" s="314"/>
      <c r="CHK17" s="314"/>
      <c r="CHL17" s="314"/>
      <c r="CHM17" s="314"/>
      <c r="CHN17" s="314"/>
      <c r="CHO17" s="314"/>
      <c r="CHP17" s="314"/>
      <c r="CHQ17" s="314"/>
      <c r="CHR17" s="314"/>
      <c r="CHS17" s="314"/>
      <c r="CHT17" s="314"/>
      <c r="CHU17" s="314"/>
      <c r="CHV17" s="314"/>
      <c r="CHW17" s="314"/>
      <c r="CHX17" s="314"/>
      <c r="CHY17" s="314"/>
      <c r="CHZ17" s="314"/>
      <c r="CIA17" s="314"/>
      <c r="CIB17" s="314"/>
      <c r="CIC17" s="314"/>
      <c r="CID17" s="314"/>
      <c r="CIE17" s="314"/>
      <c r="CIF17" s="314"/>
      <c r="CIG17" s="314"/>
      <c r="CIH17" s="314"/>
      <c r="CII17" s="314"/>
      <c r="CIJ17" s="314"/>
      <c r="CIK17" s="314"/>
      <c r="CIL17" s="314"/>
      <c r="CIM17" s="314"/>
      <c r="CIN17" s="314"/>
      <c r="CIO17" s="314"/>
      <c r="CIP17" s="314"/>
      <c r="CIQ17" s="314"/>
      <c r="CIR17" s="314"/>
      <c r="CIS17" s="314"/>
      <c r="CIT17" s="314"/>
      <c r="CIU17" s="314"/>
      <c r="CIV17" s="314"/>
      <c r="CIW17" s="314"/>
      <c r="CIX17" s="314"/>
      <c r="CIY17" s="314"/>
      <c r="CIZ17" s="314"/>
      <c r="CJA17" s="314"/>
      <c r="CJB17" s="314"/>
      <c r="CJC17" s="314"/>
      <c r="CJD17" s="314"/>
      <c r="CJE17" s="314"/>
      <c r="CJF17" s="314"/>
      <c r="CJG17" s="314"/>
      <c r="CJH17" s="314"/>
      <c r="CJI17" s="314"/>
      <c r="CJJ17" s="314"/>
      <c r="CJK17" s="314"/>
      <c r="CJL17" s="314"/>
      <c r="CJM17" s="314"/>
      <c r="CJN17" s="314"/>
      <c r="CJO17" s="314"/>
      <c r="CJP17" s="314"/>
      <c r="CJQ17" s="314"/>
      <c r="CJR17" s="314"/>
      <c r="CJS17" s="314"/>
      <c r="CJT17" s="314"/>
      <c r="CJU17" s="314"/>
      <c r="CJV17" s="314"/>
      <c r="CJW17" s="314"/>
      <c r="CJX17" s="314"/>
      <c r="CJY17" s="314"/>
      <c r="CJZ17" s="314"/>
      <c r="CKA17" s="314"/>
      <c r="CKB17" s="314"/>
      <c r="CKC17" s="314"/>
      <c r="CKD17" s="314"/>
      <c r="CKE17" s="314"/>
      <c r="CKF17" s="314"/>
      <c r="CKG17" s="314"/>
      <c r="CKH17" s="314"/>
      <c r="CKI17" s="314"/>
      <c r="CKJ17" s="314"/>
      <c r="CKK17" s="314"/>
      <c r="CKL17" s="314"/>
      <c r="CKM17" s="314"/>
      <c r="CKN17" s="314"/>
      <c r="CKO17" s="314"/>
      <c r="CKP17" s="314"/>
      <c r="CKQ17" s="314"/>
      <c r="CKR17" s="314"/>
      <c r="CKS17" s="314"/>
      <c r="CKT17" s="314"/>
      <c r="CKU17" s="314"/>
      <c r="CKV17" s="314"/>
      <c r="CKW17" s="314"/>
      <c r="CKX17" s="314"/>
      <c r="CKY17" s="314"/>
      <c r="CKZ17" s="314"/>
      <c r="CLA17" s="314"/>
      <c r="CLB17" s="314"/>
      <c r="CLC17" s="314"/>
      <c r="CLD17" s="314"/>
      <c r="CLE17" s="314"/>
      <c r="CLF17" s="314"/>
      <c r="CLG17" s="314"/>
      <c r="CLH17" s="314"/>
      <c r="CLI17" s="314"/>
      <c r="CLJ17" s="314"/>
      <c r="CLK17" s="314"/>
      <c r="CLL17" s="314"/>
      <c r="CLM17" s="314"/>
      <c r="CLN17" s="314"/>
      <c r="CLO17" s="314"/>
      <c r="CLP17" s="314"/>
      <c r="CLQ17" s="314"/>
      <c r="CLR17" s="314"/>
      <c r="CLS17" s="314"/>
      <c r="CLT17" s="314"/>
      <c r="CLU17" s="314"/>
      <c r="CLV17" s="314"/>
      <c r="CLW17" s="314"/>
      <c r="CLX17" s="314"/>
      <c r="CLY17" s="314"/>
      <c r="CLZ17" s="314"/>
      <c r="CMA17" s="314"/>
      <c r="CMB17" s="314"/>
      <c r="CMC17" s="314"/>
      <c r="CMD17" s="314"/>
      <c r="CME17" s="314"/>
      <c r="CMF17" s="314"/>
      <c r="CMG17" s="314"/>
      <c r="CMH17" s="314"/>
      <c r="CMI17" s="314"/>
      <c r="CMJ17" s="314"/>
      <c r="CMK17" s="314"/>
      <c r="CML17" s="314"/>
      <c r="CMM17" s="314"/>
      <c r="CMN17" s="314"/>
      <c r="CMO17" s="314"/>
      <c r="CMP17" s="314"/>
      <c r="CMQ17" s="314"/>
      <c r="CMR17" s="314"/>
      <c r="CMS17" s="314"/>
      <c r="CMT17" s="314"/>
      <c r="CMU17" s="314"/>
      <c r="CMV17" s="314"/>
      <c r="CMW17" s="314"/>
      <c r="CMX17" s="314"/>
      <c r="CMY17" s="314"/>
      <c r="CMZ17" s="314"/>
      <c r="CNA17" s="314"/>
      <c r="CNB17" s="314"/>
      <c r="CNC17" s="314"/>
      <c r="CND17" s="314"/>
      <c r="CNE17" s="314"/>
      <c r="CNF17" s="314"/>
      <c r="CNG17" s="314"/>
      <c r="CNH17" s="314"/>
      <c r="CNI17" s="314"/>
      <c r="CNJ17" s="314"/>
      <c r="CNK17" s="314"/>
      <c r="CNL17" s="314"/>
      <c r="CNM17" s="314"/>
      <c r="CNN17" s="314"/>
      <c r="CNO17" s="314"/>
      <c r="CNP17" s="314"/>
      <c r="CNQ17" s="314"/>
      <c r="CNR17" s="314"/>
      <c r="CNS17" s="314"/>
      <c r="CNT17" s="314"/>
      <c r="CNU17" s="314"/>
      <c r="CNV17" s="314"/>
      <c r="CNW17" s="314"/>
      <c r="CNX17" s="314"/>
      <c r="CNY17" s="314"/>
      <c r="CNZ17" s="314"/>
      <c r="COA17" s="314"/>
      <c r="COB17" s="314"/>
      <c r="COC17" s="314"/>
      <c r="COD17" s="314"/>
      <c r="COE17" s="314"/>
      <c r="COF17" s="314"/>
      <c r="COG17" s="314"/>
      <c r="COH17" s="314"/>
      <c r="COI17" s="314"/>
      <c r="COJ17" s="314"/>
      <c r="COK17" s="314"/>
      <c r="COL17" s="314"/>
      <c r="COM17" s="314"/>
      <c r="CON17" s="314"/>
      <c r="COO17" s="314"/>
      <c r="COP17" s="314"/>
      <c r="COQ17" s="314"/>
      <c r="COR17" s="314"/>
      <c r="COS17" s="314"/>
      <c r="COT17" s="314"/>
      <c r="COU17" s="314"/>
      <c r="COV17" s="314"/>
      <c r="COW17" s="314"/>
      <c r="COX17" s="314"/>
      <c r="COY17" s="314"/>
      <c r="COZ17" s="314"/>
      <c r="CPA17" s="314"/>
      <c r="CPB17" s="314"/>
      <c r="CPC17" s="314"/>
      <c r="CPD17" s="314"/>
      <c r="CPE17" s="314"/>
      <c r="CPF17" s="314"/>
      <c r="CPG17" s="314"/>
      <c r="CPH17" s="314"/>
      <c r="CPI17" s="314"/>
      <c r="CPJ17" s="314"/>
      <c r="CPK17" s="314"/>
      <c r="CPL17" s="314"/>
      <c r="CPM17" s="314"/>
      <c r="CPN17" s="314"/>
      <c r="CPO17" s="314"/>
      <c r="CPP17" s="314"/>
      <c r="CPQ17" s="314"/>
      <c r="CPR17" s="314"/>
      <c r="CPS17" s="314"/>
      <c r="CPT17" s="314"/>
      <c r="CPU17" s="314"/>
      <c r="CPV17" s="314"/>
      <c r="CPW17" s="314"/>
      <c r="CPX17" s="314"/>
      <c r="CPY17" s="314"/>
      <c r="CPZ17" s="314"/>
      <c r="CQA17" s="314"/>
      <c r="CQB17" s="314"/>
      <c r="CQC17" s="314"/>
      <c r="CQD17" s="314"/>
      <c r="CQE17" s="314"/>
      <c r="CQF17" s="314"/>
      <c r="CQG17" s="314"/>
      <c r="CQH17" s="314"/>
      <c r="CQI17" s="314"/>
      <c r="CQJ17" s="314"/>
      <c r="CQK17" s="314"/>
      <c r="CQL17" s="314"/>
      <c r="CQM17" s="314"/>
      <c r="CQN17" s="314"/>
      <c r="CQO17" s="314"/>
      <c r="CQP17" s="314"/>
      <c r="CQQ17" s="314"/>
      <c r="CQR17" s="314"/>
      <c r="CQS17" s="314"/>
      <c r="CQT17" s="314"/>
      <c r="CQU17" s="314"/>
      <c r="CQV17" s="314"/>
      <c r="CQW17" s="314"/>
      <c r="CQX17" s="314"/>
      <c r="CQY17" s="314"/>
      <c r="CQZ17" s="314"/>
      <c r="CRA17" s="314"/>
      <c r="CRB17" s="314"/>
      <c r="CRC17" s="314"/>
      <c r="CRD17" s="314"/>
      <c r="CRE17" s="314"/>
      <c r="CRF17" s="314"/>
      <c r="CRG17" s="314"/>
      <c r="CRH17" s="314"/>
      <c r="CRI17" s="314"/>
      <c r="CRJ17" s="314"/>
      <c r="CRK17" s="314"/>
      <c r="CRL17" s="314"/>
      <c r="CRM17" s="314"/>
      <c r="CRN17" s="314"/>
      <c r="CRO17" s="314"/>
      <c r="CRP17" s="314"/>
      <c r="CRQ17" s="314"/>
      <c r="CRR17" s="314"/>
      <c r="CRS17" s="314"/>
      <c r="CRT17" s="314"/>
      <c r="CRU17" s="314"/>
      <c r="CRV17" s="314"/>
      <c r="CRW17" s="314"/>
      <c r="CRX17" s="314"/>
      <c r="CRY17" s="314"/>
      <c r="CRZ17" s="314"/>
      <c r="CSA17" s="314"/>
      <c r="CSB17" s="314"/>
      <c r="CSC17" s="314"/>
      <c r="CSD17" s="314"/>
      <c r="CSE17" s="314"/>
      <c r="CSF17" s="314"/>
      <c r="CSG17" s="314"/>
      <c r="CSH17" s="314"/>
      <c r="CSI17" s="314"/>
      <c r="CSJ17" s="314"/>
      <c r="CSK17" s="314"/>
      <c r="CSL17" s="314"/>
      <c r="CSM17" s="314"/>
      <c r="CSN17" s="314"/>
      <c r="CSO17" s="314"/>
      <c r="CSP17" s="314"/>
      <c r="CSQ17" s="314"/>
      <c r="CSR17" s="314"/>
      <c r="CSS17" s="314"/>
      <c r="CST17" s="314"/>
      <c r="CSU17" s="314"/>
      <c r="CSV17" s="314"/>
      <c r="CSW17" s="314"/>
      <c r="CSX17" s="314"/>
      <c r="CSY17" s="314"/>
      <c r="CSZ17" s="314"/>
      <c r="CTA17" s="314"/>
      <c r="CTB17" s="314"/>
      <c r="CTC17" s="314"/>
      <c r="CTD17" s="314"/>
      <c r="CTE17" s="314"/>
      <c r="CTF17" s="314"/>
      <c r="CTG17" s="314"/>
      <c r="CTH17" s="314"/>
      <c r="CTI17" s="314"/>
      <c r="CTJ17" s="314"/>
      <c r="CTK17" s="314"/>
      <c r="CTL17" s="314"/>
      <c r="CTM17" s="314"/>
      <c r="CTN17" s="314"/>
      <c r="CTO17" s="314"/>
      <c r="CTP17" s="314"/>
      <c r="CTQ17" s="314"/>
      <c r="CTR17" s="314"/>
      <c r="CTS17" s="314"/>
      <c r="CTT17" s="314"/>
      <c r="CTU17" s="314"/>
      <c r="CTV17" s="314"/>
      <c r="CTW17" s="314"/>
      <c r="CTX17" s="314"/>
      <c r="CTY17" s="314"/>
      <c r="CTZ17" s="314"/>
      <c r="CUA17" s="314"/>
      <c r="CUB17" s="314"/>
      <c r="CUC17" s="314"/>
      <c r="CUD17" s="314"/>
      <c r="CUE17" s="314"/>
      <c r="CUF17" s="314"/>
      <c r="CUG17" s="314"/>
      <c r="CUH17" s="314"/>
      <c r="CUI17" s="314"/>
      <c r="CUJ17" s="314"/>
      <c r="CUK17" s="314"/>
      <c r="CUL17" s="314"/>
      <c r="CUM17" s="314"/>
      <c r="CUN17" s="314"/>
      <c r="CUO17" s="314"/>
      <c r="CUP17" s="314"/>
      <c r="CUQ17" s="314"/>
      <c r="CUR17" s="314"/>
      <c r="CUS17" s="314"/>
      <c r="CUT17" s="314"/>
      <c r="CUU17" s="314"/>
      <c r="CUV17" s="314"/>
      <c r="CUW17" s="314"/>
      <c r="CUX17" s="314"/>
      <c r="CUY17" s="314"/>
      <c r="CUZ17" s="314"/>
      <c r="CVA17" s="314"/>
      <c r="CVB17" s="314"/>
      <c r="CVC17" s="314"/>
      <c r="CVD17" s="314"/>
      <c r="CVE17" s="314"/>
      <c r="CVF17" s="314"/>
      <c r="CVG17" s="314"/>
      <c r="CVH17" s="314"/>
      <c r="CVI17" s="314"/>
      <c r="CVJ17" s="314"/>
      <c r="CVK17" s="314"/>
      <c r="CVL17" s="314"/>
      <c r="CVM17" s="314"/>
      <c r="CVN17" s="314"/>
      <c r="CVO17" s="314"/>
      <c r="CVP17" s="314"/>
      <c r="CVQ17" s="314"/>
      <c r="CVR17" s="314"/>
      <c r="CVS17" s="314"/>
      <c r="CVT17" s="314"/>
      <c r="CVU17" s="314"/>
      <c r="CVV17" s="314"/>
      <c r="CVW17" s="314"/>
      <c r="CVX17" s="314"/>
      <c r="CVY17" s="314"/>
      <c r="CVZ17" s="314"/>
      <c r="CWA17" s="314"/>
      <c r="CWB17" s="314"/>
      <c r="CWC17" s="314"/>
      <c r="CWD17" s="314"/>
      <c r="CWE17" s="314"/>
      <c r="CWF17" s="314"/>
      <c r="CWG17" s="314"/>
      <c r="CWH17" s="314"/>
      <c r="CWI17" s="314"/>
      <c r="CWJ17" s="314"/>
      <c r="CWK17" s="314"/>
      <c r="CWL17" s="314"/>
      <c r="CWM17" s="314"/>
      <c r="CWN17" s="314"/>
      <c r="CWO17" s="314"/>
      <c r="CWP17" s="314"/>
      <c r="CWQ17" s="314"/>
      <c r="CWR17" s="314"/>
      <c r="CWS17" s="314"/>
      <c r="CWT17" s="314"/>
      <c r="CWU17" s="314"/>
      <c r="CWV17" s="314"/>
      <c r="CWW17" s="314"/>
      <c r="CWX17" s="314"/>
      <c r="CWY17" s="314"/>
      <c r="CWZ17" s="314"/>
      <c r="CXA17" s="314"/>
      <c r="CXB17" s="314"/>
      <c r="CXC17" s="314"/>
      <c r="CXD17" s="314"/>
      <c r="CXE17" s="314"/>
      <c r="CXF17" s="314"/>
      <c r="CXG17" s="314"/>
      <c r="CXH17" s="314"/>
      <c r="CXI17" s="314"/>
      <c r="CXJ17" s="314"/>
      <c r="CXK17" s="314"/>
      <c r="CXL17" s="314"/>
      <c r="CXM17" s="314"/>
      <c r="CXN17" s="314"/>
      <c r="CXO17" s="314"/>
      <c r="CXP17" s="314"/>
      <c r="CXQ17" s="314"/>
      <c r="CXR17" s="314"/>
      <c r="CXS17" s="314"/>
      <c r="CXT17" s="314"/>
      <c r="CXU17" s="314"/>
      <c r="CXV17" s="314"/>
      <c r="CXW17" s="314"/>
      <c r="CXX17" s="314"/>
      <c r="CXY17" s="314"/>
      <c r="CXZ17" s="314"/>
      <c r="CYA17" s="314"/>
      <c r="CYB17" s="314"/>
      <c r="CYC17" s="314"/>
      <c r="CYD17" s="314"/>
      <c r="CYE17" s="314"/>
      <c r="CYF17" s="314"/>
      <c r="CYG17" s="314"/>
      <c r="CYH17" s="314"/>
      <c r="CYI17" s="314"/>
      <c r="CYJ17" s="314"/>
      <c r="CYK17" s="314"/>
      <c r="CYL17" s="314"/>
      <c r="CYM17" s="314"/>
      <c r="CYN17" s="314"/>
      <c r="CYO17" s="314"/>
      <c r="CYP17" s="314"/>
      <c r="CYQ17" s="314"/>
      <c r="CYR17" s="314"/>
      <c r="CYS17" s="314"/>
      <c r="CYT17" s="314"/>
      <c r="CYU17" s="314"/>
      <c r="CYV17" s="314"/>
      <c r="CYW17" s="314"/>
      <c r="CYX17" s="314"/>
      <c r="CYY17" s="314"/>
      <c r="CYZ17" s="314"/>
      <c r="CZA17" s="314"/>
      <c r="CZB17" s="314"/>
      <c r="CZC17" s="314"/>
      <c r="CZD17" s="314"/>
      <c r="CZE17" s="314"/>
      <c r="CZF17" s="314"/>
      <c r="CZG17" s="314"/>
      <c r="CZH17" s="314"/>
      <c r="CZI17" s="314"/>
      <c r="CZJ17" s="314"/>
      <c r="CZK17" s="314"/>
      <c r="CZL17" s="314"/>
      <c r="CZM17" s="314"/>
      <c r="CZN17" s="314"/>
      <c r="CZO17" s="314"/>
      <c r="CZP17" s="314"/>
      <c r="CZQ17" s="314"/>
      <c r="CZR17" s="314"/>
      <c r="CZS17" s="314"/>
      <c r="CZT17" s="314"/>
      <c r="CZU17" s="314"/>
      <c r="CZV17" s="314"/>
      <c r="CZW17" s="314"/>
      <c r="CZX17" s="314"/>
      <c r="CZY17" s="314"/>
      <c r="CZZ17" s="314"/>
      <c r="DAA17" s="314"/>
      <c r="DAB17" s="314"/>
      <c r="DAC17" s="314"/>
      <c r="DAD17" s="314"/>
      <c r="DAE17" s="314"/>
      <c r="DAF17" s="314"/>
      <c r="DAG17" s="314"/>
      <c r="DAH17" s="314"/>
      <c r="DAI17" s="314"/>
      <c r="DAJ17" s="314"/>
      <c r="DAK17" s="314"/>
      <c r="DAL17" s="314"/>
      <c r="DAM17" s="314"/>
      <c r="DAN17" s="314"/>
      <c r="DAO17" s="314"/>
      <c r="DAP17" s="314"/>
      <c r="DAQ17" s="314"/>
      <c r="DAR17" s="314"/>
      <c r="DAS17" s="314"/>
      <c r="DAT17" s="314"/>
      <c r="DAU17" s="314"/>
      <c r="DAV17" s="314"/>
      <c r="DAW17" s="314"/>
      <c r="DAX17" s="314"/>
      <c r="DAY17" s="314"/>
      <c r="DAZ17" s="314"/>
      <c r="DBA17" s="314"/>
      <c r="DBB17" s="314"/>
      <c r="DBC17" s="314"/>
      <c r="DBD17" s="314"/>
      <c r="DBE17" s="314"/>
      <c r="DBF17" s="314"/>
      <c r="DBG17" s="314"/>
      <c r="DBH17" s="314"/>
      <c r="DBI17" s="314"/>
      <c r="DBJ17" s="314"/>
      <c r="DBK17" s="314"/>
      <c r="DBL17" s="314"/>
      <c r="DBM17" s="314"/>
      <c r="DBN17" s="314"/>
      <c r="DBO17" s="314"/>
      <c r="DBP17" s="314"/>
      <c r="DBQ17" s="314"/>
      <c r="DBR17" s="314"/>
      <c r="DBS17" s="314"/>
      <c r="DBT17" s="314"/>
      <c r="DBU17" s="314"/>
      <c r="DBV17" s="314"/>
      <c r="DBW17" s="314"/>
      <c r="DBX17" s="314"/>
      <c r="DBY17" s="314"/>
      <c r="DBZ17" s="314"/>
      <c r="DCA17" s="314"/>
      <c r="DCB17" s="314"/>
      <c r="DCC17" s="314"/>
      <c r="DCD17" s="314"/>
      <c r="DCE17" s="314"/>
      <c r="DCF17" s="314"/>
      <c r="DCG17" s="314"/>
      <c r="DCH17" s="314"/>
      <c r="DCI17" s="314"/>
      <c r="DCJ17" s="314"/>
      <c r="DCK17" s="314"/>
      <c r="DCL17" s="314"/>
      <c r="DCM17" s="314"/>
      <c r="DCN17" s="314"/>
      <c r="DCO17" s="314"/>
      <c r="DCP17" s="314"/>
      <c r="DCQ17" s="314"/>
      <c r="DCR17" s="314"/>
      <c r="DCS17" s="314"/>
      <c r="DCT17" s="314"/>
      <c r="DCU17" s="314"/>
      <c r="DCV17" s="314"/>
      <c r="DCW17" s="314"/>
      <c r="DCX17" s="314"/>
      <c r="DCY17" s="314"/>
      <c r="DCZ17" s="314"/>
      <c r="DDA17" s="314"/>
      <c r="DDB17" s="314"/>
      <c r="DDC17" s="314"/>
      <c r="DDD17" s="314"/>
      <c r="DDE17" s="314"/>
      <c r="DDF17" s="314"/>
      <c r="DDG17" s="314"/>
      <c r="DDH17" s="314"/>
      <c r="DDI17" s="314"/>
      <c r="DDJ17" s="314"/>
      <c r="DDK17" s="314"/>
      <c r="DDL17" s="314"/>
      <c r="DDM17" s="314"/>
      <c r="DDN17" s="314"/>
      <c r="DDO17" s="314"/>
      <c r="DDP17" s="314"/>
      <c r="DDQ17" s="314"/>
      <c r="DDR17" s="314"/>
      <c r="DDS17" s="314"/>
      <c r="DDT17" s="314"/>
      <c r="DDU17" s="314"/>
      <c r="DDV17" s="314"/>
      <c r="DDW17" s="314"/>
      <c r="DDX17" s="314"/>
      <c r="DDY17" s="314"/>
      <c r="DDZ17" s="314"/>
      <c r="DEA17" s="314"/>
      <c r="DEB17" s="314"/>
      <c r="DEC17" s="314"/>
      <c r="DED17" s="314"/>
      <c r="DEE17" s="314"/>
      <c r="DEF17" s="314"/>
      <c r="DEG17" s="314"/>
      <c r="DEH17" s="314"/>
      <c r="DEI17" s="314"/>
      <c r="DEJ17" s="314"/>
      <c r="DEK17" s="314"/>
      <c r="DEL17" s="314"/>
      <c r="DEM17" s="314"/>
      <c r="DEN17" s="314"/>
      <c r="DEO17" s="314"/>
      <c r="DEP17" s="314"/>
      <c r="DEQ17" s="314"/>
      <c r="DER17" s="314"/>
      <c r="DES17" s="314"/>
      <c r="DET17" s="314"/>
      <c r="DEU17" s="314"/>
      <c r="DEV17" s="314"/>
      <c r="DEW17" s="314"/>
      <c r="DEX17" s="314"/>
      <c r="DEY17" s="314"/>
      <c r="DEZ17" s="314"/>
      <c r="DFA17" s="314"/>
      <c r="DFB17" s="314"/>
      <c r="DFC17" s="314"/>
      <c r="DFD17" s="314"/>
      <c r="DFE17" s="314"/>
      <c r="DFF17" s="314"/>
      <c r="DFG17" s="314"/>
      <c r="DFH17" s="314"/>
      <c r="DFI17" s="314"/>
      <c r="DFJ17" s="314"/>
      <c r="DFK17" s="314"/>
      <c r="DFL17" s="314"/>
      <c r="DFM17" s="314"/>
      <c r="DFN17" s="314"/>
      <c r="DFO17" s="314"/>
      <c r="DFP17" s="314"/>
      <c r="DFQ17" s="314"/>
      <c r="DFR17" s="314"/>
      <c r="DFS17" s="314"/>
      <c r="DFT17" s="314"/>
      <c r="DFU17" s="314"/>
      <c r="DFV17" s="314"/>
      <c r="DFW17" s="314"/>
      <c r="DFX17" s="314"/>
      <c r="DFY17" s="314"/>
      <c r="DFZ17" s="314"/>
      <c r="DGA17" s="314"/>
      <c r="DGB17" s="314"/>
      <c r="DGC17" s="314"/>
      <c r="DGD17" s="314"/>
      <c r="DGE17" s="314"/>
      <c r="DGF17" s="314"/>
      <c r="DGG17" s="314"/>
      <c r="DGH17" s="314"/>
      <c r="DGI17" s="314"/>
      <c r="DGJ17" s="314"/>
      <c r="DGK17" s="314"/>
      <c r="DGL17" s="314"/>
      <c r="DGM17" s="314"/>
      <c r="DGN17" s="314"/>
      <c r="DGO17" s="314"/>
      <c r="DGP17" s="314"/>
      <c r="DGQ17" s="314"/>
      <c r="DGR17" s="314"/>
      <c r="DGS17" s="314"/>
      <c r="DGT17" s="314"/>
      <c r="DGU17" s="314"/>
      <c r="DGV17" s="314"/>
      <c r="DGW17" s="314"/>
      <c r="DGX17" s="314"/>
      <c r="DGY17" s="314"/>
      <c r="DGZ17" s="314"/>
      <c r="DHA17" s="314"/>
      <c r="DHB17" s="314"/>
      <c r="DHC17" s="314"/>
      <c r="DHD17" s="314"/>
      <c r="DHE17" s="314"/>
      <c r="DHF17" s="314"/>
      <c r="DHG17" s="314"/>
      <c r="DHH17" s="314"/>
      <c r="DHI17" s="314"/>
      <c r="DHJ17" s="314"/>
      <c r="DHK17" s="314"/>
      <c r="DHL17" s="314"/>
      <c r="DHM17" s="314"/>
      <c r="DHN17" s="314"/>
      <c r="DHO17" s="314"/>
      <c r="DHP17" s="314"/>
      <c r="DHQ17" s="314"/>
      <c r="DHR17" s="314"/>
      <c r="DHS17" s="314"/>
      <c r="DHT17" s="314"/>
      <c r="DHU17" s="314"/>
      <c r="DHV17" s="314"/>
      <c r="DHW17" s="314"/>
      <c r="DHX17" s="314"/>
      <c r="DHY17" s="314"/>
      <c r="DHZ17" s="314"/>
      <c r="DIA17" s="314"/>
      <c r="DIB17" s="314"/>
      <c r="DIC17" s="314"/>
      <c r="DID17" s="314"/>
      <c r="DIE17" s="314"/>
      <c r="DIF17" s="314"/>
      <c r="DIG17" s="314"/>
      <c r="DIH17" s="314"/>
      <c r="DII17" s="314"/>
      <c r="DIJ17" s="314"/>
      <c r="DIK17" s="314"/>
      <c r="DIL17" s="314"/>
      <c r="DIM17" s="314"/>
      <c r="DIN17" s="314"/>
      <c r="DIO17" s="314"/>
      <c r="DIP17" s="314"/>
      <c r="DIQ17" s="314"/>
      <c r="DIR17" s="314"/>
      <c r="DIS17" s="314"/>
      <c r="DIT17" s="314"/>
      <c r="DIU17" s="314"/>
      <c r="DIV17" s="314"/>
      <c r="DIW17" s="314"/>
      <c r="DIX17" s="314"/>
      <c r="DIY17" s="314"/>
      <c r="DIZ17" s="314"/>
      <c r="DJA17" s="314"/>
      <c r="DJB17" s="314"/>
      <c r="DJC17" s="314"/>
      <c r="DJD17" s="314"/>
      <c r="DJE17" s="314"/>
      <c r="DJF17" s="314"/>
      <c r="DJG17" s="314"/>
      <c r="DJH17" s="314"/>
      <c r="DJI17" s="314"/>
      <c r="DJJ17" s="314"/>
      <c r="DJK17" s="314"/>
      <c r="DJL17" s="314"/>
      <c r="DJM17" s="314"/>
      <c r="DJN17" s="314"/>
      <c r="DJO17" s="314"/>
      <c r="DJP17" s="314"/>
      <c r="DJQ17" s="314"/>
      <c r="DJR17" s="314"/>
      <c r="DJS17" s="314"/>
      <c r="DJT17" s="314"/>
      <c r="DJU17" s="314"/>
      <c r="DJV17" s="314"/>
      <c r="DJW17" s="314"/>
      <c r="DJX17" s="314"/>
      <c r="DJY17" s="314"/>
      <c r="DJZ17" s="314"/>
      <c r="DKA17" s="314"/>
      <c r="DKB17" s="314"/>
      <c r="DKC17" s="314"/>
      <c r="DKD17" s="314"/>
      <c r="DKE17" s="314"/>
      <c r="DKF17" s="314"/>
      <c r="DKG17" s="314"/>
      <c r="DKH17" s="314"/>
      <c r="DKI17" s="314"/>
      <c r="DKJ17" s="314"/>
      <c r="DKK17" s="314"/>
      <c r="DKL17" s="314"/>
      <c r="DKM17" s="314"/>
      <c r="DKN17" s="314"/>
      <c r="DKO17" s="314"/>
      <c r="DKP17" s="314"/>
      <c r="DKQ17" s="314"/>
      <c r="DKR17" s="314"/>
      <c r="DKS17" s="314"/>
      <c r="DKT17" s="314"/>
      <c r="DKU17" s="314"/>
      <c r="DKV17" s="314"/>
      <c r="DKW17" s="314"/>
      <c r="DKX17" s="314"/>
      <c r="DKY17" s="314"/>
      <c r="DKZ17" s="314"/>
      <c r="DLA17" s="314"/>
      <c r="DLB17" s="314"/>
      <c r="DLC17" s="314"/>
      <c r="DLD17" s="314"/>
      <c r="DLE17" s="314"/>
      <c r="DLF17" s="314"/>
      <c r="DLG17" s="314"/>
      <c r="DLH17" s="314"/>
      <c r="DLI17" s="314"/>
      <c r="DLJ17" s="314"/>
      <c r="DLK17" s="314"/>
      <c r="DLL17" s="314"/>
      <c r="DLM17" s="314"/>
      <c r="DLN17" s="314"/>
      <c r="DLO17" s="314"/>
      <c r="DLP17" s="314"/>
      <c r="DLQ17" s="314"/>
      <c r="DLR17" s="314"/>
      <c r="DLS17" s="314"/>
      <c r="DLT17" s="314"/>
      <c r="DLU17" s="314"/>
      <c r="DLV17" s="314"/>
      <c r="DLW17" s="314"/>
      <c r="DLX17" s="314"/>
      <c r="DLY17" s="314"/>
      <c r="DLZ17" s="314"/>
      <c r="DMA17" s="314"/>
      <c r="DMB17" s="314"/>
      <c r="DMC17" s="314"/>
      <c r="DMD17" s="314"/>
      <c r="DME17" s="314"/>
      <c r="DMF17" s="314"/>
      <c r="DMG17" s="314"/>
      <c r="DMH17" s="314"/>
      <c r="DMI17" s="314"/>
      <c r="DMJ17" s="314"/>
      <c r="DMK17" s="314"/>
      <c r="DML17" s="314"/>
      <c r="DMM17" s="314"/>
      <c r="DMN17" s="314"/>
      <c r="DMO17" s="314"/>
      <c r="DMP17" s="314"/>
      <c r="DMQ17" s="314"/>
      <c r="DMR17" s="314"/>
      <c r="DMS17" s="314"/>
      <c r="DMT17" s="314"/>
      <c r="DMU17" s="314"/>
      <c r="DMV17" s="314"/>
      <c r="DMW17" s="314"/>
      <c r="DMX17" s="314"/>
      <c r="DMY17" s="314"/>
      <c r="DMZ17" s="314"/>
      <c r="DNA17" s="314"/>
      <c r="DNB17" s="314"/>
      <c r="DNC17" s="314"/>
      <c r="DND17" s="314"/>
      <c r="DNE17" s="314"/>
      <c r="DNF17" s="314"/>
      <c r="DNG17" s="314"/>
      <c r="DNH17" s="314"/>
      <c r="DNI17" s="314"/>
      <c r="DNJ17" s="314"/>
      <c r="DNK17" s="314"/>
      <c r="DNL17" s="314"/>
      <c r="DNM17" s="314"/>
      <c r="DNN17" s="314"/>
      <c r="DNO17" s="314"/>
      <c r="DNP17" s="314"/>
      <c r="DNQ17" s="314"/>
      <c r="DNR17" s="314"/>
      <c r="DNS17" s="314"/>
      <c r="DNT17" s="314"/>
      <c r="DNU17" s="314"/>
      <c r="DNV17" s="314"/>
      <c r="DNW17" s="314"/>
      <c r="DNX17" s="314"/>
      <c r="DNY17" s="314"/>
      <c r="DNZ17" s="314"/>
      <c r="DOA17" s="314"/>
      <c r="DOB17" s="314"/>
      <c r="DOC17" s="314"/>
      <c r="DOD17" s="314"/>
      <c r="DOE17" s="314"/>
      <c r="DOF17" s="314"/>
      <c r="DOG17" s="314"/>
      <c r="DOH17" s="314"/>
      <c r="DOI17" s="314"/>
      <c r="DOJ17" s="314"/>
      <c r="DOK17" s="314"/>
      <c r="DOL17" s="314"/>
      <c r="DOM17" s="314"/>
      <c r="DON17" s="314"/>
      <c r="DOO17" s="314"/>
      <c r="DOP17" s="314"/>
      <c r="DOQ17" s="314"/>
      <c r="DOR17" s="314"/>
      <c r="DOS17" s="314"/>
      <c r="DOT17" s="314"/>
      <c r="DOU17" s="314"/>
      <c r="DOV17" s="314"/>
      <c r="DOW17" s="314"/>
      <c r="DOX17" s="314"/>
      <c r="DOY17" s="314"/>
      <c r="DOZ17" s="314"/>
      <c r="DPA17" s="314"/>
      <c r="DPB17" s="314"/>
      <c r="DPC17" s="314"/>
      <c r="DPD17" s="314"/>
      <c r="DPE17" s="314"/>
      <c r="DPF17" s="314"/>
      <c r="DPG17" s="314"/>
      <c r="DPH17" s="314"/>
      <c r="DPI17" s="314"/>
      <c r="DPJ17" s="314"/>
      <c r="DPK17" s="314"/>
      <c r="DPL17" s="314"/>
      <c r="DPM17" s="314"/>
      <c r="DPN17" s="314"/>
      <c r="DPO17" s="314"/>
      <c r="DPP17" s="314"/>
      <c r="DPQ17" s="314"/>
      <c r="DPR17" s="314"/>
      <c r="DPS17" s="314"/>
      <c r="DPT17" s="314"/>
      <c r="DPU17" s="314"/>
      <c r="DPV17" s="314"/>
      <c r="DPW17" s="314"/>
      <c r="DPX17" s="314"/>
      <c r="DPY17" s="314"/>
      <c r="DPZ17" s="314"/>
      <c r="DQA17" s="314"/>
      <c r="DQB17" s="314"/>
      <c r="DQC17" s="314"/>
      <c r="DQD17" s="314"/>
      <c r="DQE17" s="314"/>
      <c r="DQF17" s="314"/>
      <c r="DQG17" s="314"/>
      <c r="DQH17" s="314"/>
      <c r="DQI17" s="314"/>
      <c r="DQJ17" s="314"/>
      <c r="DQK17" s="314"/>
      <c r="DQL17" s="314"/>
      <c r="DQM17" s="314"/>
      <c r="DQN17" s="314"/>
      <c r="DQO17" s="314"/>
      <c r="DQP17" s="314"/>
      <c r="DQQ17" s="314"/>
      <c r="DQR17" s="314"/>
      <c r="DQS17" s="314"/>
      <c r="DQT17" s="314"/>
      <c r="DQU17" s="314"/>
      <c r="DQV17" s="314"/>
      <c r="DQW17" s="314"/>
      <c r="DQX17" s="314"/>
      <c r="DQY17" s="314"/>
      <c r="DQZ17" s="314"/>
      <c r="DRA17" s="314"/>
      <c r="DRB17" s="314"/>
      <c r="DRC17" s="314"/>
      <c r="DRD17" s="314"/>
      <c r="DRE17" s="314"/>
      <c r="DRF17" s="314"/>
      <c r="DRG17" s="314"/>
      <c r="DRH17" s="314"/>
      <c r="DRI17" s="314"/>
      <c r="DRJ17" s="314"/>
      <c r="DRK17" s="314"/>
      <c r="DRL17" s="314"/>
      <c r="DRM17" s="314"/>
      <c r="DRN17" s="314"/>
      <c r="DRO17" s="314"/>
      <c r="DRP17" s="314"/>
      <c r="DRQ17" s="314"/>
      <c r="DRR17" s="314"/>
      <c r="DRS17" s="314"/>
      <c r="DRT17" s="314"/>
      <c r="DRU17" s="314"/>
      <c r="DRV17" s="314"/>
      <c r="DRW17" s="314"/>
      <c r="DRX17" s="314"/>
      <c r="DRY17" s="314"/>
      <c r="DRZ17" s="314"/>
      <c r="DSA17" s="314"/>
      <c r="DSB17" s="314"/>
      <c r="DSC17" s="314"/>
      <c r="DSD17" s="314"/>
      <c r="DSE17" s="314"/>
      <c r="DSF17" s="314"/>
      <c r="DSG17" s="314"/>
      <c r="DSH17" s="314"/>
      <c r="DSI17" s="314"/>
      <c r="DSJ17" s="314"/>
      <c r="DSK17" s="314"/>
      <c r="DSL17" s="314"/>
      <c r="DSM17" s="314"/>
      <c r="DSN17" s="314"/>
      <c r="DSO17" s="314"/>
      <c r="DSP17" s="314"/>
      <c r="DSQ17" s="314"/>
      <c r="DSR17" s="314"/>
      <c r="DSS17" s="314"/>
      <c r="DST17" s="314"/>
      <c r="DSU17" s="314"/>
      <c r="DSV17" s="314"/>
      <c r="DSW17" s="314"/>
      <c r="DSX17" s="314"/>
      <c r="DSY17" s="314"/>
      <c r="DSZ17" s="314"/>
      <c r="DTA17" s="314"/>
      <c r="DTB17" s="314"/>
      <c r="DTC17" s="314"/>
      <c r="DTD17" s="314"/>
      <c r="DTE17" s="314"/>
      <c r="DTF17" s="314"/>
      <c r="DTG17" s="314"/>
      <c r="DTH17" s="314"/>
      <c r="DTI17" s="314"/>
      <c r="DTJ17" s="314"/>
      <c r="DTK17" s="314"/>
      <c r="DTL17" s="314"/>
      <c r="DTM17" s="314"/>
      <c r="DTN17" s="314"/>
      <c r="DTO17" s="314"/>
      <c r="DTP17" s="314"/>
      <c r="DTQ17" s="314"/>
      <c r="DTR17" s="314"/>
      <c r="DTS17" s="314"/>
      <c r="DTT17" s="314"/>
      <c r="DTU17" s="314"/>
      <c r="DTV17" s="314"/>
      <c r="DTW17" s="314"/>
      <c r="DTX17" s="314"/>
      <c r="DTY17" s="314"/>
      <c r="DTZ17" s="314"/>
      <c r="DUA17" s="314"/>
      <c r="DUB17" s="314"/>
      <c r="DUC17" s="314"/>
      <c r="DUD17" s="314"/>
      <c r="DUE17" s="314"/>
      <c r="DUF17" s="314"/>
      <c r="DUG17" s="314"/>
      <c r="DUH17" s="314"/>
      <c r="DUI17" s="314"/>
      <c r="DUJ17" s="314"/>
      <c r="DUK17" s="314"/>
      <c r="DUL17" s="314"/>
      <c r="DUM17" s="314"/>
      <c r="DUN17" s="314"/>
      <c r="DUO17" s="314"/>
      <c r="DUP17" s="314"/>
      <c r="DUQ17" s="314"/>
      <c r="DUR17" s="314"/>
      <c r="DUS17" s="314"/>
      <c r="DUT17" s="314"/>
      <c r="DUU17" s="314"/>
      <c r="DUV17" s="314"/>
      <c r="DUW17" s="314"/>
      <c r="DUX17" s="314"/>
      <c r="DUY17" s="314"/>
      <c r="DUZ17" s="314"/>
      <c r="DVA17" s="314"/>
      <c r="DVB17" s="314"/>
      <c r="DVC17" s="314"/>
      <c r="DVD17" s="314"/>
      <c r="DVE17" s="314"/>
      <c r="DVF17" s="314"/>
      <c r="DVG17" s="314"/>
      <c r="DVH17" s="314"/>
      <c r="DVI17" s="314"/>
      <c r="DVJ17" s="314"/>
      <c r="DVK17" s="314"/>
      <c r="DVL17" s="314"/>
      <c r="DVM17" s="314"/>
      <c r="DVN17" s="314"/>
      <c r="DVO17" s="314"/>
      <c r="DVP17" s="314"/>
      <c r="DVQ17" s="314"/>
      <c r="DVR17" s="314"/>
      <c r="DVS17" s="314"/>
      <c r="DVT17" s="314"/>
      <c r="DVU17" s="314"/>
      <c r="DVV17" s="314"/>
      <c r="DVW17" s="314"/>
      <c r="DVX17" s="314"/>
      <c r="DVY17" s="314"/>
      <c r="DVZ17" s="314"/>
      <c r="DWA17" s="314"/>
      <c r="DWB17" s="314"/>
      <c r="DWC17" s="314"/>
      <c r="DWD17" s="314"/>
      <c r="DWE17" s="314"/>
      <c r="DWF17" s="314"/>
      <c r="DWG17" s="314"/>
      <c r="DWH17" s="314"/>
      <c r="DWI17" s="314"/>
      <c r="DWJ17" s="314"/>
      <c r="DWK17" s="314"/>
      <c r="DWL17" s="314"/>
      <c r="DWM17" s="314"/>
      <c r="DWN17" s="314"/>
      <c r="DWO17" s="314"/>
      <c r="DWP17" s="314"/>
      <c r="DWQ17" s="314"/>
      <c r="DWR17" s="314"/>
      <c r="DWS17" s="314"/>
      <c r="DWT17" s="314"/>
      <c r="DWU17" s="314"/>
      <c r="DWV17" s="314"/>
      <c r="DWW17" s="314"/>
      <c r="DWX17" s="314"/>
      <c r="DWY17" s="314"/>
      <c r="DWZ17" s="314"/>
      <c r="DXA17" s="314"/>
      <c r="DXB17" s="314"/>
      <c r="DXC17" s="314"/>
      <c r="DXD17" s="314"/>
      <c r="DXE17" s="314"/>
      <c r="DXF17" s="314"/>
      <c r="DXG17" s="314"/>
      <c r="DXH17" s="314"/>
      <c r="DXI17" s="314"/>
      <c r="DXJ17" s="314"/>
      <c r="DXK17" s="314"/>
      <c r="DXL17" s="314"/>
      <c r="DXM17" s="314"/>
      <c r="DXN17" s="314"/>
      <c r="DXO17" s="314"/>
      <c r="DXP17" s="314"/>
      <c r="DXQ17" s="314"/>
      <c r="DXR17" s="314"/>
      <c r="DXS17" s="314"/>
      <c r="DXT17" s="314"/>
      <c r="DXU17" s="314"/>
      <c r="DXV17" s="314"/>
      <c r="DXW17" s="314"/>
      <c r="DXX17" s="314"/>
      <c r="DXY17" s="314"/>
      <c r="DXZ17" s="314"/>
      <c r="DYA17" s="314"/>
      <c r="DYB17" s="314"/>
      <c r="DYC17" s="314"/>
      <c r="DYD17" s="314"/>
      <c r="DYE17" s="314"/>
      <c r="DYF17" s="314"/>
      <c r="DYG17" s="314"/>
      <c r="DYH17" s="314"/>
      <c r="DYI17" s="314"/>
      <c r="DYJ17" s="314"/>
      <c r="DYK17" s="314"/>
      <c r="DYL17" s="314"/>
      <c r="DYM17" s="314"/>
      <c r="DYN17" s="314"/>
      <c r="DYO17" s="314"/>
      <c r="DYP17" s="314"/>
      <c r="DYQ17" s="314"/>
      <c r="DYR17" s="314"/>
      <c r="DYS17" s="314"/>
      <c r="DYT17" s="314"/>
      <c r="DYU17" s="314"/>
      <c r="DYV17" s="314"/>
      <c r="DYW17" s="314"/>
      <c r="DYX17" s="314"/>
      <c r="DYY17" s="314"/>
      <c r="DYZ17" s="314"/>
      <c r="DZA17" s="314"/>
      <c r="DZB17" s="314"/>
      <c r="DZC17" s="314"/>
      <c r="DZD17" s="314"/>
      <c r="DZE17" s="314"/>
      <c r="DZF17" s="314"/>
      <c r="DZG17" s="314"/>
      <c r="DZH17" s="314"/>
      <c r="DZI17" s="314"/>
      <c r="DZJ17" s="314"/>
      <c r="DZK17" s="314"/>
      <c r="DZL17" s="314"/>
      <c r="DZM17" s="314"/>
      <c r="DZN17" s="314"/>
      <c r="DZO17" s="314"/>
      <c r="DZP17" s="314"/>
      <c r="DZQ17" s="314"/>
      <c r="DZR17" s="314"/>
      <c r="DZS17" s="314"/>
      <c r="DZT17" s="314"/>
      <c r="DZU17" s="314"/>
      <c r="DZV17" s="314"/>
      <c r="DZW17" s="314"/>
      <c r="DZX17" s="314"/>
      <c r="DZY17" s="314"/>
      <c r="DZZ17" s="314"/>
      <c r="EAA17" s="314"/>
      <c r="EAB17" s="314"/>
      <c r="EAC17" s="314"/>
      <c r="EAD17" s="314"/>
      <c r="EAE17" s="314"/>
      <c r="EAF17" s="314"/>
      <c r="EAG17" s="314"/>
      <c r="EAH17" s="314"/>
      <c r="EAI17" s="314"/>
      <c r="EAJ17" s="314"/>
      <c r="EAK17" s="314"/>
      <c r="EAL17" s="314"/>
      <c r="EAM17" s="314"/>
      <c r="EAN17" s="314"/>
      <c r="EAO17" s="314"/>
      <c r="EAP17" s="314"/>
      <c r="EAQ17" s="314"/>
      <c r="EAR17" s="314"/>
      <c r="EAS17" s="314"/>
      <c r="EAT17" s="314"/>
      <c r="EAU17" s="314"/>
      <c r="EAV17" s="314"/>
      <c r="EAW17" s="314"/>
      <c r="EAX17" s="314"/>
      <c r="EAY17" s="314"/>
      <c r="EAZ17" s="314"/>
      <c r="EBA17" s="314"/>
      <c r="EBB17" s="314"/>
      <c r="EBC17" s="314"/>
      <c r="EBD17" s="314"/>
      <c r="EBE17" s="314"/>
      <c r="EBF17" s="314"/>
      <c r="EBG17" s="314"/>
      <c r="EBH17" s="314"/>
      <c r="EBI17" s="314"/>
      <c r="EBJ17" s="314"/>
      <c r="EBK17" s="314"/>
      <c r="EBL17" s="314"/>
      <c r="EBM17" s="314"/>
      <c r="EBN17" s="314"/>
      <c r="EBO17" s="314"/>
      <c r="EBP17" s="314"/>
      <c r="EBQ17" s="314"/>
      <c r="EBR17" s="314"/>
      <c r="EBS17" s="314"/>
      <c r="EBT17" s="314"/>
      <c r="EBU17" s="314"/>
      <c r="EBV17" s="314"/>
      <c r="EBW17" s="314"/>
      <c r="EBX17" s="314"/>
      <c r="EBY17" s="314"/>
      <c r="EBZ17" s="314"/>
      <c r="ECA17" s="314"/>
      <c r="ECB17" s="314"/>
      <c r="ECC17" s="314"/>
      <c r="ECD17" s="314"/>
      <c r="ECE17" s="314"/>
      <c r="ECF17" s="314"/>
      <c r="ECG17" s="314"/>
      <c r="ECH17" s="314"/>
      <c r="ECI17" s="314"/>
      <c r="ECJ17" s="314"/>
      <c r="ECK17" s="314"/>
      <c r="ECL17" s="314"/>
      <c r="ECM17" s="314"/>
      <c r="ECN17" s="314"/>
      <c r="ECO17" s="314"/>
      <c r="ECP17" s="314"/>
      <c r="ECQ17" s="314"/>
      <c r="ECR17" s="314"/>
      <c r="ECS17" s="314"/>
      <c r="ECT17" s="314"/>
      <c r="ECU17" s="314"/>
      <c r="ECV17" s="314"/>
      <c r="ECW17" s="314"/>
      <c r="ECX17" s="314"/>
      <c r="ECY17" s="314"/>
      <c r="ECZ17" s="314"/>
      <c r="EDA17" s="314"/>
      <c r="EDB17" s="314"/>
      <c r="EDC17" s="314"/>
      <c r="EDD17" s="314"/>
      <c r="EDE17" s="314"/>
      <c r="EDF17" s="314"/>
      <c r="EDG17" s="314"/>
      <c r="EDH17" s="314"/>
      <c r="EDI17" s="314"/>
      <c r="EDJ17" s="314"/>
      <c r="EDK17" s="314"/>
      <c r="EDL17" s="314"/>
      <c r="EDM17" s="314"/>
      <c r="EDN17" s="314"/>
      <c r="EDO17" s="314"/>
      <c r="EDP17" s="314"/>
      <c r="EDQ17" s="314"/>
      <c r="EDR17" s="314"/>
      <c r="EDS17" s="314"/>
      <c r="EDT17" s="314"/>
      <c r="EDU17" s="314"/>
      <c r="EDV17" s="314"/>
      <c r="EDW17" s="314"/>
      <c r="EDX17" s="314"/>
      <c r="EDY17" s="314"/>
      <c r="EDZ17" s="314"/>
      <c r="EEA17" s="314"/>
      <c r="EEB17" s="314"/>
      <c r="EEC17" s="314"/>
      <c r="EED17" s="314"/>
      <c r="EEE17" s="314"/>
      <c r="EEF17" s="314"/>
      <c r="EEG17" s="314"/>
      <c r="EEH17" s="314"/>
      <c r="EEI17" s="314"/>
      <c r="EEJ17" s="314"/>
      <c r="EEK17" s="314"/>
      <c r="EEL17" s="314"/>
      <c r="EEM17" s="314"/>
      <c r="EEN17" s="314"/>
      <c r="EEO17" s="314"/>
      <c r="EEP17" s="314"/>
      <c r="EEQ17" s="314"/>
      <c r="EER17" s="314"/>
      <c r="EES17" s="314"/>
      <c r="EET17" s="314"/>
      <c r="EEU17" s="314"/>
      <c r="EEV17" s="314"/>
      <c r="EEW17" s="314"/>
      <c r="EEX17" s="314"/>
      <c r="EEY17" s="314"/>
      <c r="EEZ17" s="314"/>
      <c r="EFA17" s="314"/>
      <c r="EFB17" s="314"/>
      <c r="EFC17" s="314"/>
      <c r="EFD17" s="314"/>
      <c r="EFE17" s="314"/>
      <c r="EFF17" s="314"/>
      <c r="EFG17" s="314"/>
      <c r="EFH17" s="314"/>
      <c r="EFI17" s="314"/>
      <c r="EFJ17" s="314"/>
      <c r="EFK17" s="314"/>
      <c r="EFL17" s="314"/>
      <c r="EFM17" s="314"/>
      <c r="EFN17" s="314"/>
      <c r="EFO17" s="314"/>
      <c r="EFP17" s="314"/>
      <c r="EFQ17" s="314"/>
      <c r="EFR17" s="314"/>
      <c r="EFS17" s="314"/>
      <c r="EFT17" s="314"/>
      <c r="EFU17" s="314"/>
      <c r="EFV17" s="314"/>
      <c r="EFW17" s="314"/>
      <c r="EFX17" s="314"/>
      <c r="EFY17" s="314"/>
      <c r="EFZ17" s="314"/>
      <c r="EGA17" s="314"/>
      <c r="EGB17" s="314"/>
      <c r="EGC17" s="314"/>
      <c r="EGD17" s="314"/>
      <c r="EGE17" s="314"/>
      <c r="EGF17" s="314"/>
      <c r="EGG17" s="314"/>
      <c r="EGH17" s="314"/>
      <c r="EGI17" s="314"/>
      <c r="EGJ17" s="314"/>
      <c r="EGK17" s="314"/>
      <c r="EGL17" s="314"/>
      <c r="EGM17" s="314"/>
      <c r="EGN17" s="314"/>
      <c r="EGO17" s="314"/>
      <c r="EGP17" s="314"/>
      <c r="EGQ17" s="314"/>
      <c r="EGR17" s="314"/>
      <c r="EGS17" s="314"/>
      <c r="EGT17" s="314"/>
      <c r="EGU17" s="314"/>
      <c r="EGV17" s="314"/>
      <c r="EGW17" s="314"/>
      <c r="EGX17" s="314"/>
      <c r="EGY17" s="314"/>
      <c r="EGZ17" s="314"/>
      <c r="EHA17" s="314"/>
      <c r="EHB17" s="314"/>
      <c r="EHC17" s="314"/>
      <c r="EHD17" s="314"/>
      <c r="EHE17" s="314"/>
      <c r="EHF17" s="314"/>
      <c r="EHG17" s="314"/>
      <c r="EHH17" s="314"/>
      <c r="EHI17" s="314"/>
      <c r="EHJ17" s="314"/>
      <c r="EHK17" s="314"/>
      <c r="EHL17" s="314"/>
      <c r="EHM17" s="314"/>
      <c r="EHN17" s="314"/>
      <c r="EHO17" s="314"/>
      <c r="EHP17" s="314"/>
      <c r="EHQ17" s="314"/>
      <c r="EHR17" s="314"/>
      <c r="EHS17" s="314"/>
      <c r="EHT17" s="314"/>
      <c r="EHU17" s="314"/>
      <c r="EHV17" s="314"/>
      <c r="EHW17" s="314"/>
      <c r="EHX17" s="314"/>
      <c r="EHY17" s="314"/>
      <c r="EHZ17" s="314"/>
      <c r="EIA17" s="314"/>
      <c r="EIB17" s="314"/>
      <c r="EIC17" s="314"/>
      <c r="EID17" s="314"/>
      <c r="EIE17" s="314"/>
      <c r="EIF17" s="314"/>
      <c r="EIG17" s="314"/>
      <c r="EIH17" s="314"/>
      <c r="EII17" s="314"/>
      <c r="EIJ17" s="314"/>
      <c r="EIK17" s="314"/>
      <c r="EIL17" s="314"/>
      <c r="EIM17" s="314"/>
      <c r="EIN17" s="314"/>
      <c r="EIO17" s="314"/>
      <c r="EIP17" s="314"/>
      <c r="EIQ17" s="314"/>
      <c r="EIR17" s="314"/>
      <c r="EIS17" s="314"/>
      <c r="EIT17" s="314"/>
      <c r="EIU17" s="314"/>
      <c r="EIV17" s="314"/>
      <c r="EIW17" s="314"/>
      <c r="EIX17" s="314"/>
      <c r="EIY17" s="314"/>
      <c r="EIZ17" s="314"/>
      <c r="EJA17" s="314"/>
      <c r="EJB17" s="314"/>
      <c r="EJC17" s="314"/>
      <c r="EJD17" s="314"/>
      <c r="EJE17" s="314"/>
      <c r="EJF17" s="314"/>
      <c r="EJG17" s="314"/>
      <c r="EJH17" s="314"/>
      <c r="EJI17" s="314"/>
      <c r="EJJ17" s="314"/>
      <c r="EJK17" s="314"/>
      <c r="EJL17" s="314"/>
      <c r="EJM17" s="314"/>
      <c r="EJN17" s="314"/>
      <c r="EJO17" s="314"/>
      <c r="EJP17" s="314"/>
      <c r="EJQ17" s="314"/>
      <c r="EJR17" s="314"/>
      <c r="EJS17" s="314"/>
      <c r="EJT17" s="314"/>
      <c r="EJU17" s="314"/>
      <c r="EJV17" s="314"/>
      <c r="EJW17" s="314"/>
      <c r="EJX17" s="314"/>
      <c r="EJY17" s="314"/>
      <c r="EJZ17" s="314"/>
      <c r="EKA17" s="314"/>
      <c r="EKB17" s="314"/>
      <c r="EKC17" s="314"/>
      <c r="EKD17" s="314"/>
      <c r="EKE17" s="314"/>
      <c r="EKF17" s="314"/>
      <c r="EKG17" s="314"/>
      <c r="EKH17" s="314"/>
      <c r="EKI17" s="314"/>
      <c r="EKJ17" s="314"/>
      <c r="EKK17" s="314"/>
      <c r="EKL17" s="314"/>
      <c r="EKM17" s="314"/>
      <c r="EKN17" s="314"/>
      <c r="EKO17" s="314"/>
      <c r="EKP17" s="314"/>
      <c r="EKQ17" s="314"/>
      <c r="EKR17" s="314"/>
      <c r="EKS17" s="314"/>
      <c r="EKT17" s="314"/>
      <c r="EKU17" s="314"/>
      <c r="EKV17" s="314"/>
      <c r="EKW17" s="314"/>
      <c r="EKX17" s="314"/>
      <c r="EKY17" s="314"/>
      <c r="EKZ17" s="314"/>
      <c r="ELA17" s="314"/>
      <c r="ELB17" s="314"/>
      <c r="ELC17" s="314"/>
      <c r="ELD17" s="314"/>
      <c r="ELE17" s="314"/>
      <c r="ELF17" s="314"/>
      <c r="ELG17" s="314"/>
      <c r="ELH17" s="314"/>
      <c r="ELI17" s="314"/>
      <c r="ELJ17" s="314"/>
      <c r="ELK17" s="314"/>
      <c r="ELL17" s="314"/>
      <c r="ELM17" s="314"/>
      <c r="ELN17" s="314"/>
      <c r="ELO17" s="314"/>
      <c r="ELP17" s="314"/>
      <c r="ELQ17" s="314"/>
      <c r="ELR17" s="314"/>
      <c r="ELS17" s="314"/>
      <c r="ELT17" s="314"/>
      <c r="ELU17" s="314"/>
      <c r="ELV17" s="314"/>
      <c r="ELW17" s="314"/>
      <c r="ELX17" s="314"/>
      <c r="ELY17" s="314"/>
      <c r="ELZ17" s="314"/>
      <c r="EMA17" s="314"/>
      <c r="EMB17" s="314"/>
      <c r="EMC17" s="314"/>
      <c r="EMD17" s="314"/>
      <c r="EME17" s="314"/>
      <c r="EMF17" s="314"/>
      <c r="EMG17" s="314"/>
      <c r="EMH17" s="314"/>
      <c r="EMI17" s="314"/>
      <c r="EMJ17" s="314"/>
      <c r="EMK17" s="314"/>
      <c r="EML17" s="314"/>
      <c r="EMM17" s="314"/>
      <c r="EMN17" s="314"/>
      <c r="EMO17" s="314"/>
      <c r="EMP17" s="314"/>
      <c r="EMQ17" s="314"/>
      <c r="EMR17" s="314"/>
      <c r="EMS17" s="314"/>
      <c r="EMT17" s="314"/>
      <c r="EMU17" s="314"/>
      <c r="EMV17" s="314"/>
      <c r="EMW17" s="314"/>
      <c r="EMX17" s="314"/>
      <c r="EMY17" s="314"/>
      <c r="EMZ17" s="314"/>
      <c r="ENA17" s="314"/>
      <c r="ENB17" s="314"/>
      <c r="ENC17" s="314"/>
      <c r="END17" s="314"/>
      <c r="ENE17" s="314"/>
      <c r="ENF17" s="314"/>
      <c r="ENG17" s="314"/>
      <c r="ENH17" s="314"/>
      <c r="ENI17" s="314"/>
      <c r="ENJ17" s="314"/>
      <c r="ENK17" s="314"/>
      <c r="ENL17" s="314"/>
      <c r="ENM17" s="314"/>
      <c r="ENN17" s="314"/>
      <c r="ENO17" s="314"/>
      <c r="ENP17" s="314"/>
      <c r="ENQ17" s="314"/>
      <c r="ENR17" s="314"/>
      <c r="ENS17" s="314"/>
      <c r="ENT17" s="314"/>
      <c r="ENU17" s="314"/>
      <c r="ENV17" s="314"/>
      <c r="ENW17" s="314"/>
      <c r="ENX17" s="314"/>
      <c r="ENY17" s="314"/>
      <c r="ENZ17" s="314"/>
      <c r="EOA17" s="314"/>
      <c r="EOB17" s="314"/>
      <c r="EOC17" s="314"/>
      <c r="EOD17" s="314"/>
      <c r="EOE17" s="314"/>
      <c r="EOF17" s="314"/>
      <c r="EOG17" s="314"/>
      <c r="EOH17" s="314"/>
      <c r="EOI17" s="314"/>
      <c r="EOJ17" s="314"/>
      <c r="EOK17" s="314"/>
      <c r="EOL17" s="314"/>
      <c r="EOM17" s="314"/>
      <c r="EON17" s="314"/>
      <c r="EOO17" s="314"/>
      <c r="EOP17" s="314"/>
      <c r="EOQ17" s="314"/>
      <c r="EOR17" s="314"/>
      <c r="EOS17" s="314"/>
      <c r="EOT17" s="314"/>
      <c r="EOU17" s="314"/>
      <c r="EOV17" s="314"/>
      <c r="EOW17" s="314"/>
      <c r="EOX17" s="314"/>
      <c r="EOY17" s="314"/>
      <c r="EOZ17" s="314"/>
      <c r="EPA17" s="314"/>
      <c r="EPB17" s="314"/>
      <c r="EPC17" s="314"/>
      <c r="EPD17" s="314"/>
      <c r="EPE17" s="314"/>
      <c r="EPF17" s="314"/>
      <c r="EPG17" s="314"/>
      <c r="EPH17" s="314"/>
      <c r="EPI17" s="314"/>
      <c r="EPJ17" s="314"/>
      <c r="EPK17" s="314"/>
      <c r="EPL17" s="314"/>
      <c r="EPM17" s="314"/>
      <c r="EPN17" s="314"/>
      <c r="EPO17" s="314"/>
      <c r="EPP17" s="314"/>
      <c r="EPQ17" s="314"/>
      <c r="EPR17" s="314"/>
      <c r="EPS17" s="314"/>
      <c r="EPT17" s="314"/>
      <c r="EPU17" s="314"/>
      <c r="EPV17" s="314"/>
      <c r="EPW17" s="314"/>
      <c r="EPX17" s="314"/>
      <c r="EPY17" s="314"/>
      <c r="EPZ17" s="314"/>
      <c r="EQA17" s="314"/>
      <c r="EQB17" s="314"/>
      <c r="EQC17" s="314"/>
      <c r="EQD17" s="314"/>
      <c r="EQE17" s="314"/>
      <c r="EQF17" s="314"/>
      <c r="EQG17" s="314"/>
      <c r="EQH17" s="314"/>
      <c r="EQI17" s="314"/>
      <c r="EQJ17" s="314"/>
      <c r="EQK17" s="314"/>
      <c r="EQL17" s="314"/>
      <c r="EQM17" s="314"/>
      <c r="EQN17" s="314"/>
      <c r="EQO17" s="314"/>
      <c r="EQP17" s="314"/>
      <c r="EQQ17" s="314"/>
      <c r="EQR17" s="314"/>
      <c r="EQS17" s="314"/>
      <c r="EQT17" s="314"/>
      <c r="EQU17" s="314"/>
      <c r="EQV17" s="314"/>
      <c r="EQW17" s="314"/>
      <c r="EQX17" s="314"/>
      <c r="EQY17" s="314"/>
      <c r="EQZ17" s="314"/>
      <c r="ERA17" s="314"/>
      <c r="ERB17" s="314"/>
      <c r="ERC17" s="314"/>
      <c r="ERD17" s="314"/>
      <c r="ERE17" s="314"/>
      <c r="ERF17" s="314"/>
      <c r="ERG17" s="314"/>
      <c r="ERH17" s="314"/>
      <c r="ERI17" s="314"/>
      <c r="ERJ17" s="314"/>
      <c r="ERK17" s="314"/>
      <c r="ERL17" s="314"/>
      <c r="ERM17" s="314"/>
      <c r="ERN17" s="314"/>
      <c r="ERO17" s="314"/>
      <c r="ERP17" s="314"/>
      <c r="ERQ17" s="314"/>
      <c r="ERR17" s="314"/>
      <c r="ERS17" s="314"/>
      <c r="ERT17" s="314"/>
      <c r="ERU17" s="314"/>
      <c r="ERV17" s="314"/>
      <c r="ERW17" s="314"/>
      <c r="ERX17" s="314"/>
      <c r="ERY17" s="314"/>
      <c r="ERZ17" s="314"/>
      <c r="ESA17" s="314"/>
      <c r="ESB17" s="314"/>
      <c r="ESC17" s="314"/>
      <c r="ESD17" s="314"/>
      <c r="ESE17" s="314"/>
      <c r="ESF17" s="314"/>
      <c r="ESG17" s="314"/>
      <c r="ESH17" s="314"/>
      <c r="ESI17" s="314"/>
      <c r="ESJ17" s="314"/>
      <c r="ESK17" s="314"/>
      <c r="ESL17" s="314"/>
      <c r="ESM17" s="314"/>
      <c r="ESN17" s="314"/>
      <c r="ESO17" s="314"/>
      <c r="ESP17" s="314"/>
      <c r="ESQ17" s="314"/>
      <c r="ESR17" s="314"/>
      <c r="ESS17" s="314"/>
      <c r="EST17" s="314"/>
      <c r="ESU17" s="314"/>
      <c r="ESV17" s="314"/>
      <c r="ESW17" s="314"/>
      <c r="ESX17" s="314"/>
      <c r="ESY17" s="314"/>
      <c r="ESZ17" s="314"/>
      <c r="ETA17" s="314"/>
      <c r="ETB17" s="314"/>
      <c r="ETC17" s="314"/>
      <c r="ETD17" s="314"/>
      <c r="ETE17" s="314"/>
      <c r="ETF17" s="314"/>
      <c r="ETG17" s="314"/>
      <c r="ETH17" s="314"/>
      <c r="ETI17" s="314"/>
      <c r="ETJ17" s="314"/>
      <c r="ETK17" s="314"/>
      <c r="ETL17" s="314"/>
      <c r="ETM17" s="314"/>
      <c r="ETN17" s="314"/>
      <c r="ETO17" s="314"/>
      <c r="ETP17" s="314"/>
      <c r="ETQ17" s="314"/>
      <c r="ETR17" s="314"/>
      <c r="ETS17" s="314"/>
      <c r="ETT17" s="314"/>
      <c r="ETU17" s="314"/>
      <c r="ETV17" s="314"/>
      <c r="ETW17" s="314"/>
      <c r="ETX17" s="314"/>
      <c r="ETY17" s="314"/>
      <c r="ETZ17" s="314"/>
      <c r="EUA17" s="314"/>
      <c r="EUB17" s="314"/>
      <c r="EUC17" s="314"/>
      <c r="EUD17" s="314"/>
      <c r="EUE17" s="314"/>
      <c r="EUF17" s="314"/>
      <c r="EUG17" s="314"/>
      <c r="EUH17" s="314"/>
      <c r="EUI17" s="314"/>
      <c r="EUJ17" s="314"/>
      <c r="EUK17" s="314"/>
      <c r="EUL17" s="314"/>
      <c r="EUM17" s="314"/>
      <c r="EUN17" s="314"/>
      <c r="EUO17" s="314"/>
      <c r="EUP17" s="314"/>
      <c r="EUQ17" s="314"/>
      <c r="EUR17" s="314"/>
      <c r="EUS17" s="314"/>
      <c r="EUT17" s="314"/>
      <c r="EUU17" s="314"/>
      <c r="EUV17" s="314"/>
      <c r="EUW17" s="314"/>
      <c r="EUX17" s="314"/>
      <c r="EUY17" s="314"/>
      <c r="EUZ17" s="314"/>
      <c r="EVA17" s="314"/>
      <c r="EVB17" s="314"/>
      <c r="EVC17" s="314"/>
      <c r="EVD17" s="314"/>
      <c r="EVE17" s="314"/>
      <c r="EVF17" s="314"/>
      <c r="EVG17" s="314"/>
      <c r="EVH17" s="314"/>
      <c r="EVI17" s="314"/>
      <c r="EVJ17" s="314"/>
      <c r="EVK17" s="314"/>
      <c r="EVL17" s="314"/>
      <c r="EVM17" s="314"/>
      <c r="EVN17" s="314"/>
      <c r="EVO17" s="314"/>
      <c r="EVP17" s="314"/>
      <c r="EVQ17" s="314"/>
      <c r="EVR17" s="314"/>
      <c r="EVS17" s="314"/>
      <c r="EVT17" s="314"/>
      <c r="EVU17" s="314"/>
      <c r="EVV17" s="314"/>
      <c r="EVW17" s="314"/>
      <c r="EVX17" s="314"/>
      <c r="EVY17" s="314"/>
      <c r="EVZ17" s="314"/>
      <c r="EWA17" s="314"/>
      <c r="EWB17" s="314"/>
      <c r="EWC17" s="314"/>
      <c r="EWD17" s="314"/>
      <c r="EWE17" s="314"/>
      <c r="EWF17" s="314"/>
      <c r="EWG17" s="314"/>
      <c r="EWH17" s="314"/>
      <c r="EWI17" s="314"/>
      <c r="EWJ17" s="314"/>
      <c r="EWK17" s="314"/>
      <c r="EWL17" s="314"/>
      <c r="EWM17" s="314"/>
      <c r="EWN17" s="314"/>
      <c r="EWO17" s="314"/>
      <c r="EWP17" s="314"/>
      <c r="EWQ17" s="314"/>
      <c r="EWR17" s="314"/>
      <c r="EWS17" s="314"/>
      <c r="EWT17" s="314"/>
      <c r="EWU17" s="314"/>
      <c r="EWV17" s="314"/>
      <c r="EWW17" s="314"/>
      <c r="EWX17" s="314"/>
      <c r="EWY17" s="314"/>
      <c r="EWZ17" s="314"/>
      <c r="EXA17" s="314"/>
      <c r="EXB17" s="314"/>
      <c r="EXC17" s="314"/>
      <c r="EXD17" s="314"/>
      <c r="EXE17" s="314"/>
      <c r="EXF17" s="314"/>
      <c r="EXG17" s="314"/>
      <c r="EXH17" s="314"/>
      <c r="EXI17" s="314"/>
      <c r="EXJ17" s="314"/>
      <c r="EXK17" s="314"/>
      <c r="EXL17" s="314"/>
      <c r="EXM17" s="314"/>
      <c r="EXN17" s="314"/>
      <c r="EXO17" s="314"/>
      <c r="EXP17" s="314"/>
      <c r="EXQ17" s="314"/>
      <c r="EXR17" s="314"/>
      <c r="EXS17" s="314"/>
      <c r="EXT17" s="314"/>
      <c r="EXU17" s="314"/>
      <c r="EXV17" s="314"/>
      <c r="EXW17" s="314"/>
      <c r="EXX17" s="314"/>
      <c r="EXY17" s="314"/>
      <c r="EXZ17" s="314"/>
      <c r="EYA17" s="314"/>
      <c r="EYB17" s="314"/>
      <c r="EYC17" s="314"/>
      <c r="EYD17" s="314"/>
      <c r="EYE17" s="314"/>
      <c r="EYF17" s="314"/>
      <c r="EYG17" s="314"/>
      <c r="EYH17" s="314"/>
      <c r="EYI17" s="314"/>
      <c r="EYJ17" s="314"/>
      <c r="EYK17" s="314"/>
      <c r="EYL17" s="314"/>
      <c r="EYM17" s="314"/>
      <c r="EYN17" s="314"/>
      <c r="EYO17" s="314"/>
      <c r="EYP17" s="314"/>
      <c r="EYQ17" s="314"/>
      <c r="EYR17" s="314"/>
      <c r="EYS17" s="314"/>
      <c r="EYT17" s="314"/>
      <c r="EYU17" s="314"/>
      <c r="EYV17" s="314"/>
      <c r="EYW17" s="314"/>
      <c r="EYX17" s="314"/>
      <c r="EYY17" s="314"/>
      <c r="EYZ17" s="314"/>
      <c r="EZA17" s="314"/>
      <c r="EZB17" s="314"/>
      <c r="EZC17" s="314"/>
      <c r="EZD17" s="314"/>
      <c r="EZE17" s="314"/>
      <c r="EZF17" s="314"/>
      <c r="EZG17" s="314"/>
      <c r="EZH17" s="314"/>
      <c r="EZI17" s="314"/>
      <c r="EZJ17" s="314"/>
      <c r="EZK17" s="314"/>
      <c r="EZL17" s="314"/>
      <c r="EZM17" s="314"/>
      <c r="EZN17" s="314"/>
      <c r="EZO17" s="314"/>
      <c r="EZP17" s="314"/>
      <c r="EZQ17" s="314"/>
      <c r="EZR17" s="314"/>
      <c r="EZS17" s="314"/>
      <c r="EZT17" s="314"/>
      <c r="EZU17" s="314"/>
      <c r="EZV17" s="314"/>
      <c r="EZW17" s="314"/>
      <c r="EZX17" s="314"/>
      <c r="EZY17" s="314"/>
      <c r="EZZ17" s="314"/>
      <c r="FAA17" s="314"/>
      <c r="FAB17" s="314"/>
      <c r="FAC17" s="314"/>
      <c r="FAD17" s="314"/>
      <c r="FAE17" s="314"/>
      <c r="FAF17" s="314"/>
      <c r="FAG17" s="314"/>
      <c r="FAH17" s="314"/>
      <c r="FAI17" s="314"/>
      <c r="FAJ17" s="314"/>
      <c r="FAK17" s="314"/>
      <c r="FAL17" s="314"/>
      <c r="FAM17" s="314"/>
      <c r="FAN17" s="314"/>
      <c r="FAO17" s="314"/>
      <c r="FAP17" s="314"/>
      <c r="FAQ17" s="314"/>
      <c r="FAR17" s="314"/>
      <c r="FAS17" s="314"/>
      <c r="FAT17" s="314"/>
      <c r="FAU17" s="314"/>
      <c r="FAV17" s="314"/>
      <c r="FAW17" s="314"/>
      <c r="FAX17" s="314"/>
      <c r="FAY17" s="314"/>
      <c r="FAZ17" s="314"/>
      <c r="FBA17" s="314"/>
      <c r="FBB17" s="314"/>
      <c r="FBC17" s="314"/>
      <c r="FBD17" s="314"/>
      <c r="FBE17" s="314"/>
      <c r="FBF17" s="314"/>
      <c r="FBG17" s="314"/>
      <c r="FBH17" s="314"/>
      <c r="FBI17" s="314"/>
      <c r="FBJ17" s="314"/>
      <c r="FBK17" s="314"/>
      <c r="FBL17" s="314"/>
      <c r="FBM17" s="314"/>
      <c r="FBN17" s="314"/>
      <c r="FBO17" s="314"/>
      <c r="FBP17" s="314"/>
      <c r="FBQ17" s="314"/>
      <c r="FBR17" s="314"/>
      <c r="FBS17" s="314"/>
      <c r="FBT17" s="314"/>
      <c r="FBU17" s="314"/>
      <c r="FBV17" s="314"/>
      <c r="FBW17" s="314"/>
      <c r="FBX17" s="314"/>
      <c r="FBY17" s="314"/>
      <c r="FBZ17" s="314"/>
      <c r="FCA17" s="314"/>
      <c r="FCB17" s="314"/>
      <c r="FCC17" s="314"/>
      <c r="FCD17" s="314"/>
      <c r="FCE17" s="314"/>
      <c r="FCF17" s="314"/>
      <c r="FCG17" s="314"/>
      <c r="FCH17" s="314"/>
      <c r="FCI17" s="314"/>
      <c r="FCJ17" s="314"/>
      <c r="FCK17" s="314"/>
      <c r="FCL17" s="314"/>
      <c r="FCM17" s="314"/>
      <c r="FCN17" s="314"/>
      <c r="FCO17" s="314"/>
      <c r="FCP17" s="314"/>
      <c r="FCQ17" s="314"/>
      <c r="FCR17" s="314"/>
      <c r="FCS17" s="314"/>
      <c r="FCT17" s="314"/>
      <c r="FCU17" s="314"/>
      <c r="FCV17" s="314"/>
      <c r="FCW17" s="314"/>
      <c r="FCX17" s="314"/>
      <c r="FCY17" s="314"/>
      <c r="FCZ17" s="314"/>
      <c r="FDA17" s="314"/>
      <c r="FDB17" s="314"/>
      <c r="FDC17" s="314"/>
      <c r="FDD17" s="314"/>
      <c r="FDE17" s="314"/>
      <c r="FDF17" s="314"/>
      <c r="FDG17" s="314"/>
      <c r="FDH17" s="314"/>
      <c r="FDI17" s="314"/>
      <c r="FDJ17" s="314"/>
      <c r="FDK17" s="314"/>
      <c r="FDL17" s="314"/>
      <c r="FDM17" s="314"/>
      <c r="FDN17" s="314"/>
      <c r="FDO17" s="314"/>
      <c r="FDP17" s="314"/>
      <c r="FDQ17" s="314"/>
      <c r="FDR17" s="314"/>
      <c r="FDS17" s="314"/>
      <c r="FDT17" s="314"/>
      <c r="FDU17" s="314"/>
      <c r="FDV17" s="314"/>
      <c r="FDW17" s="314"/>
      <c r="FDX17" s="314"/>
      <c r="FDY17" s="314"/>
      <c r="FDZ17" s="314"/>
      <c r="FEA17" s="314"/>
      <c r="FEB17" s="314"/>
      <c r="FEC17" s="314"/>
      <c r="FED17" s="314"/>
      <c r="FEE17" s="314"/>
      <c r="FEF17" s="314"/>
      <c r="FEG17" s="314"/>
      <c r="FEH17" s="314"/>
      <c r="FEI17" s="314"/>
      <c r="FEJ17" s="314"/>
      <c r="FEK17" s="314"/>
      <c r="FEL17" s="314"/>
      <c r="FEM17" s="314"/>
      <c r="FEN17" s="314"/>
      <c r="FEO17" s="314"/>
      <c r="FEP17" s="314"/>
      <c r="FEQ17" s="314"/>
      <c r="FER17" s="314"/>
      <c r="FES17" s="314"/>
      <c r="FET17" s="314"/>
      <c r="FEU17" s="314"/>
      <c r="FEV17" s="314"/>
      <c r="FEW17" s="314"/>
      <c r="FEX17" s="314"/>
      <c r="FEY17" s="314"/>
      <c r="FEZ17" s="314"/>
      <c r="FFA17" s="314"/>
      <c r="FFB17" s="314"/>
      <c r="FFC17" s="314"/>
      <c r="FFD17" s="314"/>
      <c r="FFE17" s="314"/>
      <c r="FFF17" s="314"/>
      <c r="FFG17" s="314"/>
      <c r="FFH17" s="314"/>
      <c r="FFI17" s="314"/>
      <c r="FFJ17" s="314"/>
      <c r="FFK17" s="314"/>
      <c r="FFL17" s="314"/>
      <c r="FFM17" s="314"/>
      <c r="FFN17" s="314"/>
      <c r="FFO17" s="314"/>
      <c r="FFP17" s="314"/>
      <c r="FFQ17" s="314"/>
      <c r="FFR17" s="314"/>
      <c r="FFS17" s="314"/>
      <c r="FFT17" s="314"/>
      <c r="FFU17" s="314"/>
      <c r="FFV17" s="314"/>
      <c r="FFW17" s="314"/>
      <c r="FFX17" s="314"/>
      <c r="FFY17" s="314"/>
      <c r="FFZ17" s="314"/>
      <c r="FGA17" s="314"/>
      <c r="FGB17" s="314"/>
      <c r="FGC17" s="314"/>
      <c r="FGD17" s="314"/>
      <c r="FGE17" s="314"/>
      <c r="FGF17" s="314"/>
      <c r="FGG17" s="314"/>
      <c r="FGH17" s="314"/>
      <c r="FGI17" s="314"/>
      <c r="FGJ17" s="314"/>
      <c r="FGK17" s="314"/>
      <c r="FGL17" s="314"/>
      <c r="FGM17" s="314"/>
      <c r="FGN17" s="314"/>
      <c r="FGO17" s="314"/>
      <c r="FGP17" s="314"/>
      <c r="FGQ17" s="314"/>
      <c r="FGR17" s="314"/>
      <c r="FGS17" s="314"/>
      <c r="FGT17" s="314"/>
      <c r="FGU17" s="314"/>
      <c r="FGV17" s="314"/>
      <c r="FGW17" s="314"/>
      <c r="FGX17" s="314"/>
      <c r="FGY17" s="314"/>
      <c r="FGZ17" s="314"/>
      <c r="FHA17" s="314"/>
      <c r="FHB17" s="314"/>
      <c r="FHC17" s="314"/>
      <c r="FHD17" s="314"/>
      <c r="FHE17" s="314"/>
      <c r="FHF17" s="314"/>
      <c r="FHG17" s="314"/>
      <c r="FHH17" s="314"/>
      <c r="FHI17" s="314"/>
      <c r="FHJ17" s="314"/>
      <c r="FHK17" s="314"/>
      <c r="FHL17" s="314"/>
      <c r="FHM17" s="314"/>
      <c r="FHN17" s="314"/>
      <c r="FHO17" s="314"/>
      <c r="FHP17" s="314"/>
      <c r="FHQ17" s="314"/>
      <c r="FHR17" s="314"/>
      <c r="FHS17" s="314"/>
      <c r="FHT17" s="314"/>
      <c r="FHU17" s="314"/>
      <c r="FHV17" s="314"/>
      <c r="FHW17" s="314"/>
      <c r="FHX17" s="314"/>
      <c r="FHY17" s="314"/>
      <c r="FHZ17" s="314"/>
      <c r="FIA17" s="314"/>
      <c r="FIB17" s="314"/>
      <c r="FIC17" s="314"/>
      <c r="FID17" s="314"/>
      <c r="FIE17" s="314"/>
      <c r="FIF17" s="314"/>
      <c r="FIG17" s="314"/>
      <c r="FIH17" s="314"/>
      <c r="FII17" s="314"/>
      <c r="FIJ17" s="314"/>
      <c r="FIK17" s="314"/>
      <c r="FIL17" s="314"/>
      <c r="FIM17" s="314"/>
      <c r="FIN17" s="314"/>
      <c r="FIO17" s="314"/>
      <c r="FIP17" s="314"/>
      <c r="FIQ17" s="314"/>
      <c r="FIR17" s="314"/>
      <c r="FIS17" s="314"/>
      <c r="FIT17" s="314"/>
      <c r="FIU17" s="314"/>
      <c r="FIV17" s="314"/>
      <c r="FIW17" s="314"/>
      <c r="FIX17" s="314"/>
      <c r="FIY17" s="314"/>
      <c r="FIZ17" s="314"/>
      <c r="FJA17" s="314"/>
      <c r="FJB17" s="314"/>
      <c r="FJC17" s="314"/>
      <c r="FJD17" s="314"/>
      <c r="FJE17" s="314"/>
      <c r="FJF17" s="314"/>
      <c r="FJG17" s="314"/>
      <c r="FJH17" s="314"/>
      <c r="FJI17" s="314"/>
      <c r="FJJ17" s="314"/>
      <c r="FJK17" s="314"/>
      <c r="FJL17" s="314"/>
      <c r="FJM17" s="314"/>
      <c r="FJN17" s="314"/>
      <c r="FJO17" s="314"/>
      <c r="FJP17" s="314"/>
      <c r="FJQ17" s="314"/>
      <c r="FJR17" s="314"/>
      <c r="FJS17" s="314"/>
      <c r="FJT17" s="314"/>
      <c r="FJU17" s="314"/>
      <c r="FJV17" s="314"/>
      <c r="FJW17" s="314"/>
      <c r="FJX17" s="314"/>
      <c r="FJY17" s="314"/>
      <c r="FJZ17" s="314"/>
      <c r="FKA17" s="314"/>
      <c r="FKB17" s="314"/>
      <c r="FKC17" s="314"/>
      <c r="FKD17" s="314"/>
      <c r="FKE17" s="314"/>
      <c r="FKF17" s="314"/>
      <c r="FKG17" s="314"/>
      <c r="FKH17" s="314"/>
      <c r="FKI17" s="314"/>
      <c r="FKJ17" s="314"/>
      <c r="FKK17" s="314"/>
      <c r="FKL17" s="314"/>
      <c r="FKM17" s="314"/>
      <c r="FKN17" s="314"/>
      <c r="FKO17" s="314"/>
      <c r="FKP17" s="314"/>
      <c r="FKQ17" s="314"/>
      <c r="FKR17" s="314"/>
      <c r="FKS17" s="314"/>
      <c r="FKT17" s="314"/>
      <c r="FKU17" s="314"/>
      <c r="FKV17" s="314"/>
      <c r="FKW17" s="314"/>
      <c r="FKX17" s="314"/>
      <c r="FKY17" s="314"/>
      <c r="FKZ17" s="314"/>
      <c r="FLA17" s="314"/>
      <c r="FLB17" s="314"/>
      <c r="FLC17" s="314"/>
      <c r="FLD17" s="314"/>
      <c r="FLE17" s="314"/>
      <c r="FLF17" s="314"/>
      <c r="FLG17" s="314"/>
      <c r="FLH17" s="314"/>
      <c r="FLI17" s="314"/>
      <c r="FLJ17" s="314"/>
      <c r="FLK17" s="314"/>
      <c r="FLL17" s="314"/>
      <c r="FLM17" s="314"/>
      <c r="FLN17" s="314"/>
      <c r="FLO17" s="314"/>
      <c r="FLP17" s="314"/>
      <c r="FLQ17" s="314"/>
      <c r="FLR17" s="314"/>
      <c r="FLS17" s="314"/>
      <c r="FLT17" s="314"/>
      <c r="FLU17" s="314"/>
      <c r="FLV17" s="314"/>
      <c r="FLW17" s="314"/>
      <c r="FLX17" s="314"/>
      <c r="FLY17" s="314"/>
      <c r="FLZ17" s="314"/>
      <c r="FMA17" s="314"/>
      <c r="FMB17" s="314"/>
      <c r="FMC17" s="314"/>
      <c r="FMD17" s="314"/>
      <c r="FME17" s="314"/>
      <c r="FMF17" s="314"/>
      <c r="FMG17" s="314"/>
      <c r="FMH17" s="314"/>
      <c r="FMI17" s="314"/>
      <c r="FMJ17" s="314"/>
      <c r="FMK17" s="314"/>
      <c r="FML17" s="314"/>
      <c r="FMM17" s="314"/>
      <c r="FMN17" s="314"/>
      <c r="FMO17" s="314"/>
      <c r="FMP17" s="314"/>
      <c r="FMQ17" s="314"/>
      <c r="FMR17" s="314"/>
      <c r="FMS17" s="314"/>
      <c r="FMT17" s="314"/>
      <c r="FMU17" s="314"/>
      <c r="FMV17" s="314"/>
      <c r="FMW17" s="314"/>
      <c r="FMX17" s="314"/>
      <c r="FMY17" s="314"/>
      <c r="FMZ17" s="314"/>
      <c r="FNA17" s="314"/>
      <c r="FNB17" s="314"/>
      <c r="FNC17" s="314"/>
      <c r="FND17" s="314"/>
      <c r="FNE17" s="314"/>
      <c r="FNF17" s="314"/>
      <c r="FNG17" s="314"/>
      <c r="FNH17" s="314"/>
      <c r="FNI17" s="314"/>
      <c r="FNJ17" s="314"/>
      <c r="FNK17" s="314"/>
      <c r="FNL17" s="314"/>
      <c r="FNM17" s="314"/>
      <c r="FNN17" s="314"/>
      <c r="FNO17" s="314"/>
      <c r="FNP17" s="314"/>
      <c r="FNQ17" s="314"/>
      <c r="FNR17" s="314"/>
      <c r="FNS17" s="314"/>
      <c r="FNT17" s="314"/>
      <c r="FNU17" s="314"/>
      <c r="FNV17" s="314"/>
      <c r="FNW17" s="314"/>
      <c r="FNX17" s="314"/>
      <c r="FNY17" s="314"/>
      <c r="FNZ17" s="314"/>
      <c r="FOA17" s="314"/>
      <c r="FOB17" s="314"/>
      <c r="FOC17" s="314"/>
      <c r="FOD17" s="314"/>
      <c r="FOE17" s="314"/>
      <c r="FOF17" s="314"/>
      <c r="FOG17" s="314"/>
      <c r="FOH17" s="314"/>
      <c r="FOI17" s="314"/>
      <c r="FOJ17" s="314"/>
      <c r="FOK17" s="314"/>
      <c r="FOL17" s="314"/>
      <c r="FOM17" s="314"/>
      <c r="FON17" s="314"/>
      <c r="FOO17" s="314"/>
      <c r="FOP17" s="314"/>
      <c r="FOQ17" s="314"/>
      <c r="FOR17" s="314"/>
      <c r="FOS17" s="314"/>
      <c r="FOT17" s="314"/>
      <c r="FOU17" s="314"/>
      <c r="FOV17" s="314"/>
      <c r="FOW17" s="314"/>
      <c r="FOX17" s="314"/>
      <c r="FOY17" s="314"/>
      <c r="FOZ17" s="314"/>
      <c r="FPA17" s="314"/>
      <c r="FPB17" s="314"/>
      <c r="FPC17" s="314"/>
      <c r="FPD17" s="314"/>
      <c r="FPE17" s="314"/>
      <c r="FPF17" s="314"/>
      <c r="FPG17" s="314"/>
      <c r="FPH17" s="314"/>
      <c r="FPI17" s="314"/>
      <c r="FPJ17" s="314"/>
      <c r="FPK17" s="314"/>
      <c r="FPL17" s="314"/>
      <c r="FPM17" s="314"/>
      <c r="FPN17" s="314"/>
      <c r="FPO17" s="314"/>
      <c r="FPP17" s="314"/>
      <c r="FPQ17" s="314"/>
      <c r="FPR17" s="314"/>
      <c r="FPS17" s="314"/>
      <c r="FPT17" s="314"/>
      <c r="FPU17" s="314"/>
      <c r="FPV17" s="314"/>
      <c r="FPW17" s="314"/>
      <c r="FPX17" s="314"/>
      <c r="FPY17" s="314"/>
      <c r="FPZ17" s="314"/>
      <c r="FQA17" s="314"/>
      <c r="FQB17" s="314"/>
      <c r="FQC17" s="314"/>
      <c r="FQD17" s="314"/>
      <c r="FQE17" s="314"/>
      <c r="FQF17" s="314"/>
      <c r="FQG17" s="314"/>
      <c r="FQH17" s="314"/>
      <c r="FQI17" s="314"/>
      <c r="FQJ17" s="314"/>
      <c r="FQK17" s="314"/>
      <c r="FQL17" s="314"/>
      <c r="FQM17" s="314"/>
      <c r="FQN17" s="314"/>
      <c r="FQO17" s="314"/>
      <c r="FQP17" s="314"/>
      <c r="FQQ17" s="314"/>
      <c r="FQR17" s="314"/>
      <c r="FQS17" s="314"/>
      <c r="FQT17" s="314"/>
      <c r="FQU17" s="314"/>
      <c r="FQV17" s="314"/>
      <c r="FQW17" s="314"/>
      <c r="FQX17" s="314"/>
      <c r="FQY17" s="314"/>
      <c r="FQZ17" s="314"/>
      <c r="FRA17" s="314"/>
      <c r="FRB17" s="314"/>
      <c r="FRC17" s="314"/>
      <c r="FRD17" s="314"/>
      <c r="FRE17" s="314"/>
      <c r="FRF17" s="314"/>
      <c r="FRG17" s="314"/>
      <c r="FRH17" s="314"/>
      <c r="FRI17" s="314"/>
      <c r="FRJ17" s="314"/>
      <c r="FRK17" s="314"/>
      <c r="FRL17" s="314"/>
      <c r="FRM17" s="314"/>
      <c r="FRN17" s="314"/>
      <c r="FRO17" s="314"/>
      <c r="FRP17" s="314"/>
      <c r="FRQ17" s="314"/>
      <c r="FRR17" s="314"/>
      <c r="FRS17" s="314"/>
      <c r="FRT17" s="314"/>
      <c r="FRU17" s="314"/>
      <c r="FRV17" s="314"/>
      <c r="FRW17" s="314"/>
      <c r="FRX17" s="314"/>
      <c r="FRY17" s="314"/>
      <c r="FRZ17" s="314"/>
      <c r="FSA17" s="314"/>
      <c r="FSB17" s="314"/>
      <c r="FSC17" s="314"/>
      <c r="FSD17" s="314"/>
      <c r="FSE17" s="314"/>
      <c r="FSF17" s="314"/>
      <c r="FSG17" s="314"/>
      <c r="FSH17" s="314"/>
      <c r="FSI17" s="314"/>
      <c r="FSJ17" s="314"/>
      <c r="FSK17" s="314"/>
      <c r="FSL17" s="314"/>
      <c r="FSM17" s="314"/>
      <c r="FSN17" s="314"/>
      <c r="FSO17" s="314"/>
      <c r="FSP17" s="314"/>
      <c r="FSQ17" s="314"/>
      <c r="FSR17" s="314"/>
      <c r="FSS17" s="314"/>
      <c r="FST17" s="314"/>
      <c r="FSU17" s="314"/>
      <c r="FSV17" s="314"/>
      <c r="FSW17" s="314"/>
      <c r="FSX17" s="314"/>
      <c r="FSY17" s="314"/>
      <c r="FSZ17" s="314"/>
      <c r="FTA17" s="314"/>
      <c r="FTB17" s="314"/>
      <c r="FTC17" s="314"/>
      <c r="FTD17" s="314"/>
      <c r="FTE17" s="314"/>
      <c r="FTF17" s="314"/>
      <c r="FTG17" s="314"/>
      <c r="FTH17" s="314"/>
      <c r="FTI17" s="314"/>
      <c r="FTJ17" s="314"/>
      <c r="FTK17" s="314"/>
      <c r="FTL17" s="314"/>
      <c r="FTM17" s="314"/>
      <c r="FTN17" s="314"/>
      <c r="FTO17" s="314"/>
      <c r="FTP17" s="314"/>
      <c r="FTQ17" s="314"/>
      <c r="FTR17" s="314"/>
      <c r="FTS17" s="314"/>
      <c r="FTT17" s="314"/>
      <c r="FTU17" s="314"/>
      <c r="FTV17" s="314"/>
      <c r="FTW17" s="314"/>
      <c r="FTX17" s="314"/>
      <c r="FTY17" s="314"/>
      <c r="FTZ17" s="314"/>
      <c r="FUA17" s="314"/>
      <c r="FUB17" s="314"/>
      <c r="FUC17" s="314"/>
      <c r="FUD17" s="314"/>
      <c r="FUE17" s="314"/>
      <c r="FUF17" s="314"/>
      <c r="FUG17" s="314"/>
      <c r="FUH17" s="314"/>
      <c r="FUI17" s="314"/>
      <c r="FUJ17" s="314"/>
      <c r="FUK17" s="314"/>
      <c r="FUL17" s="314"/>
      <c r="FUM17" s="314"/>
      <c r="FUN17" s="314"/>
      <c r="FUO17" s="314"/>
      <c r="FUP17" s="314"/>
      <c r="FUQ17" s="314"/>
      <c r="FUR17" s="314"/>
      <c r="FUS17" s="314"/>
      <c r="FUT17" s="314"/>
      <c r="FUU17" s="314"/>
      <c r="FUV17" s="314"/>
      <c r="FUW17" s="314"/>
      <c r="FUX17" s="314"/>
      <c r="FUY17" s="314"/>
      <c r="FUZ17" s="314"/>
      <c r="FVA17" s="314"/>
      <c r="FVB17" s="314"/>
      <c r="FVC17" s="314"/>
      <c r="FVD17" s="314"/>
      <c r="FVE17" s="314"/>
      <c r="FVF17" s="314"/>
      <c r="FVG17" s="314"/>
      <c r="FVH17" s="314"/>
      <c r="FVI17" s="314"/>
      <c r="FVJ17" s="314"/>
      <c r="FVK17" s="314"/>
      <c r="FVL17" s="314"/>
      <c r="FVM17" s="314"/>
      <c r="FVN17" s="314"/>
      <c r="FVO17" s="314"/>
      <c r="FVP17" s="314"/>
      <c r="FVQ17" s="314"/>
      <c r="FVR17" s="314"/>
      <c r="FVS17" s="314"/>
      <c r="FVT17" s="314"/>
      <c r="FVU17" s="314"/>
      <c r="FVV17" s="314"/>
      <c r="FVW17" s="314"/>
      <c r="FVX17" s="314"/>
      <c r="FVY17" s="314"/>
      <c r="FVZ17" s="314"/>
      <c r="FWA17" s="314"/>
      <c r="FWB17" s="314"/>
      <c r="FWC17" s="314"/>
      <c r="FWD17" s="314"/>
      <c r="FWE17" s="314"/>
      <c r="FWF17" s="314"/>
      <c r="FWG17" s="314"/>
      <c r="FWH17" s="314"/>
      <c r="FWI17" s="314"/>
      <c r="FWJ17" s="314"/>
      <c r="FWK17" s="314"/>
      <c r="FWL17" s="314"/>
      <c r="FWM17" s="314"/>
      <c r="FWN17" s="314"/>
      <c r="FWO17" s="314"/>
      <c r="FWP17" s="314"/>
      <c r="FWQ17" s="314"/>
      <c r="FWR17" s="314"/>
      <c r="FWS17" s="314"/>
      <c r="FWT17" s="314"/>
      <c r="FWU17" s="314"/>
      <c r="FWV17" s="314"/>
      <c r="FWW17" s="314"/>
      <c r="FWX17" s="314"/>
      <c r="FWY17" s="314"/>
      <c r="FWZ17" s="314"/>
      <c r="FXA17" s="314"/>
      <c r="FXB17" s="314"/>
      <c r="FXC17" s="314"/>
      <c r="FXD17" s="314"/>
      <c r="FXE17" s="314"/>
      <c r="FXF17" s="314"/>
      <c r="FXG17" s="314"/>
      <c r="FXH17" s="314"/>
      <c r="FXI17" s="314"/>
      <c r="FXJ17" s="314"/>
      <c r="FXK17" s="314"/>
      <c r="FXL17" s="314"/>
      <c r="FXM17" s="314"/>
      <c r="FXN17" s="314"/>
      <c r="FXO17" s="314"/>
      <c r="FXP17" s="314"/>
      <c r="FXQ17" s="314"/>
      <c r="FXR17" s="314"/>
      <c r="FXS17" s="314"/>
      <c r="FXT17" s="314"/>
      <c r="FXU17" s="314"/>
      <c r="FXV17" s="314"/>
      <c r="FXW17" s="314"/>
      <c r="FXX17" s="314"/>
      <c r="FXY17" s="314"/>
      <c r="FXZ17" s="314"/>
      <c r="FYA17" s="314"/>
      <c r="FYB17" s="314"/>
      <c r="FYC17" s="314"/>
      <c r="FYD17" s="314"/>
      <c r="FYE17" s="314"/>
      <c r="FYF17" s="314"/>
      <c r="FYG17" s="314"/>
      <c r="FYH17" s="314"/>
      <c r="FYI17" s="314"/>
      <c r="FYJ17" s="314"/>
      <c r="FYK17" s="314"/>
      <c r="FYL17" s="314"/>
      <c r="FYM17" s="314"/>
      <c r="FYN17" s="314"/>
      <c r="FYO17" s="314"/>
      <c r="FYP17" s="314"/>
      <c r="FYQ17" s="314"/>
      <c r="FYR17" s="314"/>
      <c r="FYS17" s="314"/>
      <c r="FYT17" s="314"/>
      <c r="FYU17" s="314"/>
      <c r="FYV17" s="314"/>
      <c r="FYW17" s="314"/>
      <c r="FYX17" s="314"/>
      <c r="FYY17" s="314"/>
      <c r="FYZ17" s="314"/>
      <c r="FZA17" s="314"/>
      <c r="FZB17" s="314"/>
      <c r="FZC17" s="314"/>
      <c r="FZD17" s="314"/>
      <c r="FZE17" s="314"/>
      <c r="FZF17" s="314"/>
      <c r="FZG17" s="314"/>
      <c r="FZH17" s="314"/>
      <c r="FZI17" s="314"/>
      <c r="FZJ17" s="314"/>
      <c r="FZK17" s="314"/>
      <c r="FZL17" s="314"/>
      <c r="FZM17" s="314"/>
      <c r="FZN17" s="314"/>
      <c r="FZO17" s="314"/>
      <c r="FZP17" s="314"/>
      <c r="FZQ17" s="314"/>
      <c r="FZR17" s="314"/>
      <c r="FZS17" s="314"/>
      <c r="FZT17" s="314"/>
      <c r="FZU17" s="314"/>
      <c r="FZV17" s="314"/>
      <c r="FZW17" s="314"/>
      <c r="FZX17" s="314"/>
      <c r="FZY17" s="314"/>
      <c r="FZZ17" s="314"/>
      <c r="GAA17" s="314"/>
      <c r="GAB17" s="314"/>
      <c r="GAC17" s="314"/>
      <c r="GAD17" s="314"/>
      <c r="GAE17" s="314"/>
      <c r="GAF17" s="314"/>
      <c r="GAG17" s="314"/>
      <c r="GAH17" s="314"/>
      <c r="GAI17" s="314"/>
      <c r="GAJ17" s="314"/>
      <c r="GAK17" s="314"/>
      <c r="GAL17" s="314"/>
      <c r="GAM17" s="314"/>
      <c r="GAN17" s="314"/>
      <c r="GAO17" s="314"/>
      <c r="GAP17" s="314"/>
      <c r="GAQ17" s="314"/>
      <c r="GAR17" s="314"/>
      <c r="GAS17" s="314"/>
      <c r="GAT17" s="314"/>
      <c r="GAU17" s="314"/>
      <c r="GAV17" s="314"/>
      <c r="GAW17" s="314"/>
      <c r="GAX17" s="314"/>
      <c r="GAY17" s="314"/>
      <c r="GAZ17" s="314"/>
      <c r="GBA17" s="314"/>
      <c r="GBB17" s="314"/>
      <c r="GBC17" s="314"/>
      <c r="GBD17" s="314"/>
      <c r="GBE17" s="314"/>
      <c r="GBF17" s="314"/>
      <c r="GBG17" s="314"/>
      <c r="GBH17" s="314"/>
      <c r="GBI17" s="314"/>
      <c r="GBJ17" s="314"/>
      <c r="GBK17" s="314"/>
      <c r="GBL17" s="314"/>
      <c r="GBM17" s="314"/>
      <c r="GBN17" s="314"/>
      <c r="GBO17" s="314"/>
      <c r="GBP17" s="314"/>
      <c r="GBQ17" s="314"/>
      <c r="GBR17" s="314"/>
      <c r="GBS17" s="314"/>
      <c r="GBT17" s="314"/>
      <c r="GBU17" s="314"/>
      <c r="GBV17" s="314"/>
      <c r="GBW17" s="314"/>
      <c r="GBX17" s="314"/>
      <c r="GBY17" s="314"/>
      <c r="GBZ17" s="314"/>
      <c r="GCA17" s="314"/>
      <c r="GCB17" s="314"/>
      <c r="GCC17" s="314"/>
      <c r="GCD17" s="314"/>
      <c r="GCE17" s="314"/>
      <c r="GCF17" s="314"/>
      <c r="GCG17" s="314"/>
      <c r="GCH17" s="314"/>
      <c r="GCI17" s="314"/>
      <c r="GCJ17" s="314"/>
      <c r="GCK17" s="314"/>
      <c r="GCL17" s="314"/>
      <c r="GCM17" s="314"/>
      <c r="GCN17" s="314"/>
      <c r="GCO17" s="314"/>
      <c r="GCP17" s="314"/>
      <c r="GCQ17" s="314"/>
      <c r="GCR17" s="314"/>
      <c r="GCS17" s="314"/>
      <c r="GCT17" s="314"/>
      <c r="GCU17" s="314"/>
      <c r="GCV17" s="314"/>
      <c r="GCW17" s="314"/>
      <c r="GCX17" s="314"/>
      <c r="GCY17" s="314"/>
      <c r="GCZ17" s="314"/>
      <c r="GDA17" s="314"/>
      <c r="GDB17" s="314"/>
      <c r="GDC17" s="314"/>
      <c r="GDD17" s="314"/>
      <c r="GDE17" s="314"/>
      <c r="GDF17" s="314"/>
      <c r="GDG17" s="314"/>
      <c r="GDH17" s="314"/>
      <c r="GDI17" s="314"/>
      <c r="GDJ17" s="314"/>
      <c r="GDK17" s="314"/>
      <c r="GDL17" s="314"/>
      <c r="GDM17" s="314"/>
      <c r="GDN17" s="314"/>
      <c r="GDO17" s="314"/>
      <c r="GDP17" s="314"/>
      <c r="GDQ17" s="314"/>
      <c r="GDR17" s="314"/>
      <c r="GDS17" s="314"/>
      <c r="GDT17" s="314"/>
      <c r="GDU17" s="314"/>
      <c r="GDV17" s="314"/>
      <c r="GDW17" s="314"/>
      <c r="GDX17" s="314"/>
      <c r="GDY17" s="314"/>
      <c r="GDZ17" s="314"/>
      <c r="GEA17" s="314"/>
      <c r="GEB17" s="314"/>
      <c r="GEC17" s="314"/>
      <c r="GED17" s="314"/>
      <c r="GEE17" s="314"/>
      <c r="GEF17" s="314"/>
      <c r="GEG17" s="314"/>
      <c r="GEH17" s="314"/>
      <c r="GEI17" s="314"/>
      <c r="GEJ17" s="314"/>
      <c r="GEK17" s="314"/>
      <c r="GEL17" s="314"/>
      <c r="GEM17" s="314"/>
      <c r="GEN17" s="314"/>
      <c r="GEO17" s="314"/>
      <c r="GEP17" s="314"/>
      <c r="GEQ17" s="314"/>
      <c r="GER17" s="314"/>
      <c r="GES17" s="314"/>
      <c r="GET17" s="314"/>
      <c r="GEU17" s="314"/>
      <c r="GEV17" s="314"/>
      <c r="GEW17" s="314"/>
      <c r="GEX17" s="314"/>
      <c r="GEY17" s="314"/>
      <c r="GEZ17" s="314"/>
      <c r="GFA17" s="314"/>
      <c r="GFB17" s="314"/>
      <c r="GFC17" s="314"/>
      <c r="GFD17" s="314"/>
      <c r="GFE17" s="314"/>
      <c r="GFF17" s="314"/>
      <c r="GFG17" s="314"/>
      <c r="GFH17" s="314"/>
      <c r="GFI17" s="314"/>
      <c r="GFJ17" s="314"/>
      <c r="GFK17" s="314"/>
      <c r="GFL17" s="314"/>
      <c r="GFM17" s="314"/>
      <c r="GFN17" s="314"/>
      <c r="GFO17" s="314"/>
      <c r="GFP17" s="314"/>
      <c r="GFQ17" s="314"/>
      <c r="GFR17" s="314"/>
      <c r="GFS17" s="314"/>
      <c r="GFT17" s="314"/>
      <c r="GFU17" s="314"/>
      <c r="GFV17" s="314"/>
      <c r="GFW17" s="314"/>
      <c r="GFX17" s="314"/>
      <c r="GFY17" s="314"/>
      <c r="GFZ17" s="314"/>
      <c r="GGA17" s="314"/>
      <c r="GGB17" s="314"/>
      <c r="GGC17" s="314"/>
      <c r="GGD17" s="314"/>
      <c r="GGE17" s="314"/>
      <c r="GGF17" s="314"/>
      <c r="GGG17" s="314"/>
      <c r="GGH17" s="314"/>
      <c r="GGI17" s="314"/>
      <c r="GGJ17" s="314"/>
      <c r="GGK17" s="314"/>
      <c r="GGL17" s="314"/>
      <c r="GGM17" s="314"/>
      <c r="GGN17" s="314"/>
      <c r="GGO17" s="314"/>
      <c r="GGP17" s="314"/>
      <c r="GGQ17" s="314"/>
      <c r="GGR17" s="314"/>
      <c r="GGS17" s="314"/>
      <c r="GGT17" s="314"/>
      <c r="GGU17" s="314"/>
      <c r="GGV17" s="314"/>
      <c r="GGW17" s="314"/>
      <c r="GGX17" s="314"/>
      <c r="GGY17" s="314"/>
      <c r="GGZ17" s="314"/>
      <c r="GHA17" s="314"/>
      <c r="GHB17" s="314"/>
      <c r="GHC17" s="314"/>
      <c r="GHD17" s="314"/>
      <c r="GHE17" s="314"/>
      <c r="GHF17" s="314"/>
      <c r="GHG17" s="314"/>
      <c r="GHH17" s="314"/>
      <c r="GHI17" s="314"/>
      <c r="GHJ17" s="314"/>
      <c r="GHK17" s="314"/>
      <c r="GHL17" s="314"/>
      <c r="GHM17" s="314"/>
      <c r="GHN17" s="314"/>
      <c r="GHO17" s="314"/>
      <c r="GHP17" s="314"/>
      <c r="GHQ17" s="314"/>
      <c r="GHR17" s="314"/>
      <c r="GHS17" s="314"/>
      <c r="GHT17" s="314"/>
      <c r="GHU17" s="314"/>
      <c r="GHV17" s="314"/>
      <c r="GHW17" s="314"/>
      <c r="GHX17" s="314"/>
      <c r="GHY17" s="314"/>
      <c r="GHZ17" s="314"/>
      <c r="GIA17" s="314"/>
      <c r="GIB17" s="314"/>
      <c r="GIC17" s="314"/>
      <c r="GID17" s="314"/>
      <c r="GIE17" s="314"/>
      <c r="GIF17" s="314"/>
      <c r="GIG17" s="314"/>
      <c r="GIH17" s="314"/>
      <c r="GII17" s="314"/>
      <c r="GIJ17" s="314"/>
      <c r="GIK17" s="314"/>
      <c r="GIL17" s="314"/>
      <c r="GIM17" s="314"/>
      <c r="GIN17" s="314"/>
      <c r="GIO17" s="314"/>
      <c r="GIP17" s="314"/>
      <c r="GIQ17" s="314"/>
      <c r="GIR17" s="314"/>
      <c r="GIS17" s="314"/>
      <c r="GIT17" s="314"/>
      <c r="GIU17" s="314"/>
      <c r="GIV17" s="314"/>
      <c r="GIW17" s="314"/>
      <c r="GIX17" s="314"/>
      <c r="GIY17" s="314"/>
      <c r="GIZ17" s="314"/>
      <c r="GJA17" s="314"/>
      <c r="GJB17" s="314"/>
      <c r="GJC17" s="314"/>
      <c r="GJD17" s="314"/>
      <c r="GJE17" s="314"/>
      <c r="GJF17" s="314"/>
      <c r="GJG17" s="314"/>
      <c r="GJH17" s="314"/>
      <c r="GJI17" s="314"/>
      <c r="GJJ17" s="314"/>
      <c r="GJK17" s="314"/>
      <c r="GJL17" s="314"/>
      <c r="GJM17" s="314"/>
      <c r="GJN17" s="314"/>
      <c r="GJO17" s="314"/>
      <c r="GJP17" s="314"/>
      <c r="GJQ17" s="314"/>
      <c r="GJR17" s="314"/>
      <c r="GJS17" s="314"/>
      <c r="GJT17" s="314"/>
      <c r="GJU17" s="314"/>
      <c r="GJV17" s="314"/>
      <c r="GJW17" s="314"/>
      <c r="GJX17" s="314"/>
      <c r="GJY17" s="314"/>
      <c r="GJZ17" s="314"/>
      <c r="GKA17" s="314"/>
      <c r="GKB17" s="314"/>
      <c r="GKC17" s="314"/>
      <c r="GKD17" s="314"/>
      <c r="GKE17" s="314"/>
      <c r="GKF17" s="314"/>
      <c r="GKG17" s="314"/>
      <c r="GKH17" s="314"/>
      <c r="GKI17" s="314"/>
      <c r="GKJ17" s="314"/>
      <c r="GKK17" s="314"/>
      <c r="GKL17" s="314"/>
      <c r="GKM17" s="314"/>
      <c r="GKN17" s="314"/>
      <c r="GKO17" s="314"/>
      <c r="GKP17" s="314"/>
      <c r="GKQ17" s="314"/>
      <c r="GKR17" s="314"/>
      <c r="GKS17" s="314"/>
      <c r="GKT17" s="314"/>
      <c r="GKU17" s="314"/>
      <c r="GKV17" s="314"/>
      <c r="GKW17" s="314"/>
      <c r="GKX17" s="314"/>
      <c r="GKY17" s="314"/>
      <c r="GKZ17" s="314"/>
      <c r="GLA17" s="314"/>
      <c r="GLB17" s="314"/>
      <c r="GLC17" s="314"/>
      <c r="GLD17" s="314"/>
      <c r="GLE17" s="314"/>
      <c r="GLF17" s="314"/>
      <c r="GLG17" s="314"/>
      <c r="GLH17" s="314"/>
      <c r="GLI17" s="314"/>
      <c r="GLJ17" s="314"/>
      <c r="GLK17" s="314"/>
      <c r="GLL17" s="314"/>
      <c r="GLM17" s="314"/>
      <c r="GLN17" s="314"/>
      <c r="GLO17" s="314"/>
      <c r="GLP17" s="314"/>
      <c r="GLQ17" s="314"/>
      <c r="GLR17" s="314"/>
      <c r="GLS17" s="314"/>
      <c r="GLT17" s="314"/>
      <c r="GLU17" s="314"/>
      <c r="GLV17" s="314"/>
      <c r="GLW17" s="314"/>
      <c r="GLX17" s="314"/>
      <c r="GLY17" s="314"/>
      <c r="GLZ17" s="314"/>
      <c r="GMA17" s="314"/>
      <c r="GMB17" s="314"/>
      <c r="GMC17" s="314"/>
      <c r="GMD17" s="314"/>
      <c r="GME17" s="314"/>
      <c r="GMF17" s="314"/>
      <c r="GMG17" s="314"/>
      <c r="GMH17" s="314"/>
      <c r="GMI17" s="314"/>
      <c r="GMJ17" s="314"/>
      <c r="GMK17" s="314"/>
      <c r="GML17" s="314"/>
      <c r="GMM17" s="314"/>
      <c r="GMN17" s="314"/>
      <c r="GMO17" s="314"/>
      <c r="GMP17" s="314"/>
      <c r="GMQ17" s="314"/>
      <c r="GMR17" s="314"/>
      <c r="GMS17" s="314"/>
      <c r="GMT17" s="314"/>
      <c r="GMU17" s="314"/>
      <c r="GMV17" s="314"/>
      <c r="GMW17" s="314"/>
      <c r="GMX17" s="314"/>
      <c r="GMY17" s="314"/>
      <c r="GMZ17" s="314"/>
      <c r="GNA17" s="314"/>
      <c r="GNB17" s="314"/>
      <c r="GNC17" s="314"/>
      <c r="GND17" s="314"/>
      <c r="GNE17" s="314"/>
      <c r="GNF17" s="314"/>
      <c r="GNG17" s="314"/>
      <c r="GNH17" s="314"/>
      <c r="GNI17" s="314"/>
      <c r="GNJ17" s="314"/>
      <c r="GNK17" s="314"/>
      <c r="GNL17" s="314"/>
      <c r="GNM17" s="314"/>
      <c r="GNN17" s="314"/>
      <c r="GNO17" s="314"/>
      <c r="GNP17" s="314"/>
      <c r="GNQ17" s="314"/>
      <c r="GNR17" s="314"/>
      <c r="GNS17" s="314"/>
      <c r="GNT17" s="314"/>
      <c r="GNU17" s="314"/>
      <c r="GNV17" s="314"/>
      <c r="GNW17" s="314"/>
      <c r="GNX17" s="314"/>
      <c r="GNY17" s="314"/>
      <c r="GNZ17" s="314"/>
      <c r="GOA17" s="314"/>
      <c r="GOB17" s="314"/>
      <c r="GOC17" s="314"/>
      <c r="GOD17" s="314"/>
      <c r="GOE17" s="314"/>
      <c r="GOF17" s="314"/>
      <c r="GOG17" s="314"/>
      <c r="GOH17" s="314"/>
      <c r="GOI17" s="314"/>
      <c r="GOJ17" s="314"/>
      <c r="GOK17" s="314"/>
      <c r="GOL17" s="314"/>
      <c r="GOM17" s="314"/>
      <c r="GON17" s="314"/>
      <c r="GOO17" s="314"/>
      <c r="GOP17" s="314"/>
      <c r="GOQ17" s="314"/>
      <c r="GOR17" s="314"/>
      <c r="GOS17" s="314"/>
      <c r="GOT17" s="314"/>
      <c r="GOU17" s="314"/>
      <c r="GOV17" s="314"/>
      <c r="GOW17" s="314"/>
      <c r="GOX17" s="314"/>
      <c r="GOY17" s="314"/>
      <c r="GOZ17" s="314"/>
      <c r="GPA17" s="314"/>
      <c r="GPB17" s="314"/>
      <c r="GPC17" s="314"/>
      <c r="GPD17" s="314"/>
      <c r="GPE17" s="314"/>
      <c r="GPF17" s="314"/>
      <c r="GPG17" s="314"/>
      <c r="GPH17" s="314"/>
      <c r="GPI17" s="314"/>
      <c r="GPJ17" s="314"/>
      <c r="GPK17" s="314"/>
      <c r="GPL17" s="314"/>
      <c r="GPM17" s="314"/>
      <c r="GPN17" s="314"/>
      <c r="GPO17" s="314"/>
      <c r="GPP17" s="314"/>
      <c r="GPQ17" s="314"/>
      <c r="GPR17" s="314"/>
      <c r="GPS17" s="314"/>
      <c r="GPT17" s="314"/>
      <c r="GPU17" s="314"/>
      <c r="GPV17" s="314"/>
      <c r="GPW17" s="314"/>
      <c r="GPX17" s="314"/>
      <c r="GPY17" s="314"/>
      <c r="GPZ17" s="314"/>
      <c r="GQA17" s="314"/>
      <c r="GQB17" s="314"/>
      <c r="GQC17" s="314"/>
      <c r="GQD17" s="314"/>
      <c r="GQE17" s="314"/>
      <c r="GQF17" s="314"/>
      <c r="GQG17" s="314"/>
      <c r="GQH17" s="314"/>
      <c r="GQI17" s="314"/>
      <c r="GQJ17" s="314"/>
      <c r="GQK17" s="314"/>
      <c r="GQL17" s="314"/>
      <c r="GQM17" s="314"/>
      <c r="GQN17" s="314"/>
      <c r="GQO17" s="314"/>
      <c r="GQP17" s="314"/>
      <c r="GQQ17" s="314"/>
      <c r="GQR17" s="314"/>
      <c r="GQS17" s="314"/>
      <c r="GQT17" s="314"/>
      <c r="GQU17" s="314"/>
      <c r="GQV17" s="314"/>
      <c r="GQW17" s="314"/>
      <c r="GQX17" s="314"/>
      <c r="GQY17" s="314"/>
      <c r="GQZ17" s="314"/>
      <c r="GRA17" s="314"/>
      <c r="GRB17" s="314"/>
      <c r="GRC17" s="314"/>
      <c r="GRD17" s="314"/>
      <c r="GRE17" s="314"/>
      <c r="GRF17" s="314"/>
      <c r="GRG17" s="314"/>
      <c r="GRH17" s="314"/>
      <c r="GRI17" s="314"/>
      <c r="GRJ17" s="314"/>
      <c r="GRK17" s="314"/>
      <c r="GRL17" s="314"/>
      <c r="GRM17" s="314"/>
      <c r="GRN17" s="314"/>
      <c r="GRO17" s="314"/>
      <c r="GRP17" s="314"/>
      <c r="GRQ17" s="314"/>
      <c r="GRR17" s="314"/>
      <c r="GRS17" s="314"/>
      <c r="GRT17" s="314"/>
      <c r="GRU17" s="314"/>
      <c r="GRV17" s="314"/>
      <c r="GRW17" s="314"/>
      <c r="GRX17" s="314"/>
      <c r="GRY17" s="314"/>
      <c r="GRZ17" s="314"/>
      <c r="GSA17" s="314"/>
      <c r="GSB17" s="314"/>
      <c r="GSC17" s="314"/>
      <c r="GSD17" s="314"/>
      <c r="GSE17" s="314"/>
      <c r="GSF17" s="314"/>
      <c r="GSG17" s="314"/>
      <c r="GSH17" s="314"/>
      <c r="GSI17" s="314"/>
      <c r="GSJ17" s="314"/>
      <c r="GSK17" s="314"/>
      <c r="GSL17" s="314"/>
      <c r="GSM17" s="314"/>
      <c r="GSN17" s="314"/>
      <c r="GSO17" s="314"/>
      <c r="GSP17" s="314"/>
      <c r="GSQ17" s="314"/>
      <c r="GSR17" s="314"/>
      <c r="GSS17" s="314"/>
      <c r="GST17" s="314"/>
      <c r="GSU17" s="314"/>
      <c r="GSV17" s="314"/>
      <c r="GSW17" s="314"/>
      <c r="GSX17" s="314"/>
      <c r="GSY17" s="314"/>
      <c r="GSZ17" s="314"/>
      <c r="GTA17" s="314"/>
      <c r="GTB17" s="314"/>
      <c r="GTC17" s="314"/>
      <c r="GTD17" s="314"/>
      <c r="GTE17" s="314"/>
      <c r="GTF17" s="314"/>
      <c r="GTG17" s="314"/>
      <c r="GTH17" s="314"/>
      <c r="GTI17" s="314"/>
      <c r="GTJ17" s="314"/>
      <c r="GTK17" s="314"/>
      <c r="GTL17" s="314"/>
      <c r="GTM17" s="314"/>
      <c r="GTN17" s="314"/>
      <c r="GTO17" s="314"/>
      <c r="GTP17" s="314"/>
      <c r="GTQ17" s="314"/>
      <c r="GTR17" s="314"/>
      <c r="GTS17" s="314"/>
      <c r="GTT17" s="314"/>
      <c r="GTU17" s="314"/>
      <c r="GTV17" s="314"/>
      <c r="GTW17" s="314"/>
      <c r="GTX17" s="314"/>
      <c r="GTY17" s="314"/>
      <c r="GTZ17" s="314"/>
      <c r="GUA17" s="314"/>
      <c r="GUB17" s="314"/>
      <c r="GUC17" s="314"/>
      <c r="GUD17" s="314"/>
      <c r="GUE17" s="314"/>
      <c r="GUF17" s="314"/>
      <c r="GUG17" s="314"/>
      <c r="GUH17" s="314"/>
      <c r="GUI17" s="314"/>
      <c r="GUJ17" s="314"/>
      <c r="GUK17" s="314"/>
      <c r="GUL17" s="314"/>
      <c r="GUM17" s="314"/>
      <c r="GUN17" s="314"/>
      <c r="GUO17" s="314"/>
      <c r="GUP17" s="314"/>
      <c r="GUQ17" s="314"/>
      <c r="GUR17" s="314"/>
      <c r="GUS17" s="314"/>
      <c r="GUT17" s="314"/>
      <c r="GUU17" s="314"/>
      <c r="GUV17" s="314"/>
      <c r="GUW17" s="314"/>
      <c r="GUX17" s="314"/>
      <c r="GUY17" s="314"/>
      <c r="GUZ17" s="314"/>
      <c r="GVA17" s="314"/>
      <c r="GVB17" s="314"/>
      <c r="GVC17" s="314"/>
      <c r="GVD17" s="314"/>
      <c r="GVE17" s="314"/>
      <c r="GVF17" s="314"/>
      <c r="GVG17" s="314"/>
      <c r="GVH17" s="314"/>
      <c r="GVI17" s="314"/>
      <c r="GVJ17" s="314"/>
      <c r="GVK17" s="314"/>
      <c r="GVL17" s="314"/>
      <c r="GVM17" s="314"/>
      <c r="GVN17" s="314"/>
      <c r="GVO17" s="314"/>
      <c r="GVP17" s="314"/>
      <c r="GVQ17" s="314"/>
      <c r="GVR17" s="314"/>
      <c r="GVS17" s="314"/>
      <c r="GVT17" s="314"/>
      <c r="GVU17" s="314"/>
      <c r="GVV17" s="314"/>
      <c r="GVW17" s="314"/>
      <c r="GVX17" s="314"/>
      <c r="GVY17" s="314"/>
      <c r="GVZ17" s="314"/>
      <c r="GWA17" s="314"/>
      <c r="GWB17" s="314"/>
      <c r="GWC17" s="314"/>
      <c r="GWD17" s="314"/>
      <c r="GWE17" s="314"/>
      <c r="GWF17" s="314"/>
      <c r="GWG17" s="314"/>
      <c r="GWH17" s="314"/>
      <c r="GWI17" s="314"/>
      <c r="GWJ17" s="314"/>
      <c r="GWK17" s="314"/>
      <c r="GWL17" s="314"/>
      <c r="GWM17" s="314"/>
      <c r="GWN17" s="314"/>
      <c r="GWO17" s="314"/>
      <c r="GWP17" s="314"/>
      <c r="GWQ17" s="314"/>
      <c r="GWR17" s="314"/>
      <c r="GWS17" s="314"/>
      <c r="GWT17" s="314"/>
      <c r="GWU17" s="314"/>
      <c r="GWV17" s="314"/>
      <c r="GWW17" s="314"/>
      <c r="GWX17" s="314"/>
      <c r="GWY17" s="314"/>
      <c r="GWZ17" s="314"/>
      <c r="GXA17" s="314"/>
      <c r="GXB17" s="314"/>
      <c r="GXC17" s="314"/>
      <c r="GXD17" s="314"/>
      <c r="GXE17" s="314"/>
      <c r="GXF17" s="314"/>
      <c r="GXG17" s="314"/>
      <c r="GXH17" s="314"/>
      <c r="GXI17" s="314"/>
      <c r="GXJ17" s="314"/>
      <c r="GXK17" s="314"/>
      <c r="GXL17" s="314"/>
      <c r="GXM17" s="314"/>
      <c r="GXN17" s="314"/>
      <c r="GXO17" s="314"/>
      <c r="GXP17" s="314"/>
      <c r="GXQ17" s="314"/>
      <c r="GXR17" s="314"/>
      <c r="GXS17" s="314"/>
      <c r="GXT17" s="314"/>
      <c r="GXU17" s="314"/>
      <c r="GXV17" s="314"/>
      <c r="GXW17" s="314"/>
      <c r="GXX17" s="314"/>
      <c r="GXY17" s="314"/>
      <c r="GXZ17" s="314"/>
      <c r="GYA17" s="314"/>
      <c r="GYB17" s="314"/>
      <c r="GYC17" s="314"/>
      <c r="GYD17" s="314"/>
      <c r="GYE17" s="314"/>
      <c r="GYF17" s="314"/>
      <c r="GYG17" s="314"/>
      <c r="GYH17" s="314"/>
      <c r="GYI17" s="314"/>
      <c r="GYJ17" s="314"/>
      <c r="GYK17" s="314"/>
      <c r="GYL17" s="314"/>
      <c r="GYM17" s="314"/>
      <c r="GYN17" s="314"/>
      <c r="GYO17" s="314"/>
      <c r="GYP17" s="314"/>
      <c r="GYQ17" s="314"/>
      <c r="GYR17" s="314"/>
      <c r="GYS17" s="314"/>
      <c r="GYT17" s="314"/>
      <c r="GYU17" s="314"/>
      <c r="GYV17" s="314"/>
      <c r="GYW17" s="314"/>
      <c r="GYX17" s="314"/>
      <c r="GYY17" s="314"/>
      <c r="GYZ17" s="314"/>
      <c r="GZA17" s="314"/>
      <c r="GZB17" s="314"/>
      <c r="GZC17" s="314"/>
      <c r="GZD17" s="314"/>
      <c r="GZE17" s="314"/>
      <c r="GZF17" s="314"/>
      <c r="GZG17" s="314"/>
      <c r="GZH17" s="314"/>
      <c r="GZI17" s="314"/>
      <c r="GZJ17" s="314"/>
      <c r="GZK17" s="314"/>
      <c r="GZL17" s="314"/>
      <c r="GZM17" s="314"/>
      <c r="GZN17" s="314"/>
      <c r="GZO17" s="314"/>
      <c r="GZP17" s="314"/>
      <c r="GZQ17" s="314"/>
      <c r="GZR17" s="314"/>
      <c r="GZS17" s="314"/>
      <c r="GZT17" s="314"/>
      <c r="GZU17" s="314"/>
      <c r="GZV17" s="314"/>
      <c r="GZW17" s="314"/>
      <c r="GZX17" s="314"/>
      <c r="GZY17" s="314"/>
      <c r="GZZ17" s="314"/>
      <c r="HAA17" s="314"/>
      <c r="HAB17" s="314"/>
      <c r="HAC17" s="314"/>
      <c r="HAD17" s="314"/>
      <c r="HAE17" s="314"/>
      <c r="HAF17" s="314"/>
      <c r="HAG17" s="314"/>
      <c r="HAH17" s="314"/>
      <c r="HAI17" s="314"/>
      <c r="HAJ17" s="314"/>
      <c r="HAK17" s="314"/>
      <c r="HAL17" s="314"/>
      <c r="HAM17" s="314"/>
      <c r="HAN17" s="314"/>
      <c r="HAO17" s="314"/>
      <c r="HAP17" s="314"/>
      <c r="HAQ17" s="314"/>
      <c r="HAR17" s="314"/>
      <c r="HAS17" s="314"/>
      <c r="HAT17" s="314"/>
      <c r="HAU17" s="314"/>
      <c r="HAV17" s="314"/>
      <c r="HAW17" s="314"/>
      <c r="HAX17" s="314"/>
      <c r="HAY17" s="314"/>
      <c r="HAZ17" s="314"/>
      <c r="HBA17" s="314"/>
      <c r="HBB17" s="314"/>
      <c r="HBC17" s="314"/>
      <c r="HBD17" s="314"/>
      <c r="HBE17" s="314"/>
      <c r="HBF17" s="314"/>
      <c r="HBG17" s="314"/>
      <c r="HBH17" s="314"/>
      <c r="HBI17" s="314"/>
      <c r="HBJ17" s="314"/>
      <c r="HBK17" s="314"/>
      <c r="HBL17" s="314"/>
      <c r="HBM17" s="314"/>
      <c r="HBN17" s="314"/>
      <c r="HBO17" s="314"/>
      <c r="HBP17" s="314"/>
      <c r="HBQ17" s="314"/>
      <c r="HBR17" s="314"/>
      <c r="HBS17" s="314"/>
      <c r="HBT17" s="314"/>
      <c r="HBU17" s="314"/>
      <c r="HBV17" s="314"/>
      <c r="HBW17" s="314"/>
      <c r="HBX17" s="314"/>
      <c r="HBY17" s="314"/>
      <c r="HBZ17" s="314"/>
      <c r="HCA17" s="314"/>
      <c r="HCB17" s="314"/>
      <c r="HCC17" s="314"/>
      <c r="HCD17" s="314"/>
      <c r="HCE17" s="314"/>
      <c r="HCF17" s="314"/>
      <c r="HCG17" s="314"/>
      <c r="HCH17" s="314"/>
      <c r="HCI17" s="314"/>
      <c r="HCJ17" s="314"/>
      <c r="HCK17" s="314"/>
      <c r="HCL17" s="314"/>
      <c r="HCM17" s="314"/>
      <c r="HCN17" s="314"/>
      <c r="HCO17" s="314"/>
      <c r="HCP17" s="314"/>
      <c r="HCQ17" s="314"/>
      <c r="HCR17" s="314"/>
      <c r="HCS17" s="314"/>
      <c r="HCT17" s="314"/>
      <c r="HCU17" s="314"/>
      <c r="HCV17" s="314"/>
      <c r="HCW17" s="314"/>
      <c r="HCX17" s="314"/>
      <c r="HCY17" s="314"/>
      <c r="HCZ17" s="314"/>
      <c r="HDA17" s="314"/>
      <c r="HDB17" s="314"/>
      <c r="HDC17" s="314"/>
      <c r="HDD17" s="314"/>
      <c r="HDE17" s="314"/>
      <c r="HDF17" s="314"/>
      <c r="HDG17" s="314"/>
      <c r="HDH17" s="314"/>
      <c r="HDI17" s="314"/>
      <c r="HDJ17" s="314"/>
      <c r="HDK17" s="314"/>
      <c r="HDL17" s="314"/>
      <c r="HDM17" s="314"/>
      <c r="HDN17" s="314"/>
      <c r="HDO17" s="314"/>
      <c r="HDP17" s="314"/>
      <c r="HDQ17" s="314"/>
      <c r="HDR17" s="314"/>
      <c r="HDS17" s="314"/>
      <c r="HDT17" s="314"/>
      <c r="HDU17" s="314"/>
      <c r="HDV17" s="314"/>
      <c r="HDW17" s="314"/>
      <c r="HDX17" s="314"/>
      <c r="HDY17" s="314"/>
      <c r="HDZ17" s="314"/>
      <c r="HEA17" s="314"/>
      <c r="HEB17" s="314"/>
      <c r="HEC17" s="314"/>
      <c r="HED17" s="314"/>
      <c r="HEE17" s="314"/>
      <c r="HEF17" s="314"/>
      <c r="HEG17" s="314"/>
      <c r="HEH17" s="314"/>
      <c r="HEI17" s="314"/>
      <c r="HEJ17" s="314"/>
      <c r="HEK17" s="314"/>
      <c r="HEL17" s="314"/>
      <c r="HEM17" s="314"/>
      <c r="HEN17" s="314"/>
      <c r="HEO17" s="314"/>
      <c r="HEP17" s="314"/>
      <c r="HEQ17" s="314"/>
      <c r="HER17" s="314"/>
      <c r="HES17" s="314"/>
      <c r="HET17" s="314"/>
      <c r="HEU17" s="314"/>
      <c r="HEV17" s="314"/>
      <c r="HEW17" s="314"/>
      <c r="HEX17" s="314"/>
      <c r="HEY17" s="314"/>
      <c r="HEZ17" s="314"/>
      <c r="HFA17" s="314"/>
      <c r="HFB17" s="314"/>
      <c r="HFC17" s="314"/>
      <c r="HFD17" s="314"/>
      <c r="HFE17" s="314"/>
      <c r="HFF17" s="314"/>
      <c r="HFG17" s="314"/>
      <c r="HFH17" s="314"/>
      <c r="HFI17" s="314"/>
      <c r="HFJ17" s="314"/>
      <c r="HFK17" s="314"/>
      <c r="HFL17" s="314"/>
      <c r="HFM17" s="314"/>
      <c r="HFN17" s="314"/>
      <c r="HFO17" s="314"/>
      <c r="HFP17" s="314"/>
      <c r="HFQ17" s="314"/>
      <c r="HFR17" s="314"/>
      <c r="HFS17" s="314"/>
      <c r="HFT17" s="314"/>
      <c r="HFU17" s="314"/>
      <c r="HFV17" s="314"/>
      <c r="HFW17" s="314"/>
      <c r="HFX17" s="314"/>
      <c r="HFY17" s="314"/>
      <c r="HFZ17" s="314"/>
      <c r="HGA17" s="314"/>
      <c r="HGB17" s="314"/>
      <c r="HGC17" s="314"/>
      <c r="HGD17" s="314"/>
      <c r="HGE17" s="314"/>
      <c r="HGF17" s="314"/>
      <c r="HGG17" s="314"/>
      <c r="HGH17" s="314"/>
      <c r="HGI17" s="314"/>
      <c r="HGJ17" s="314"/>
      <c r="HGK17" s="314"/>
      <c r="HGL17" s="314"/>
      <c r="HGM17" s="314"/>
      <c r="HGN17" s="314"/>
      <c r="HGO17" s="314"/>
      <c r="HGP17" s="314"/>
      <c r="HGQ17" s="314"/>
      <c r="HGR17" s="314"/>
      <c r="HGS17" s="314"/>
      <c r="HGT17" s="314"/>
      <c r="HGU17" s="314"/>
      <c r="HGV17" s="314"/>
      <c r="HGW17" s="314"/>
      <c r="HGX17" s="314"/>
      <c r="HGY17" s="314"/>
      <c r="HGZ17" s="314"/>
      <c r="HHA17" s="314"/>
      <c r="HHB17" s="314"/>
      <c r="HHC17" s="314"/>
      <c r="HHD17" s="314"/>
      <c r="HHE17" s="314"/>
      <c r="HHF17" s="314"/>
      <c r="HHG17" s="314"/>
      <c r="HHH17" s="314"/>
      <c r="HHI17" s="314"/>
      <c r="HHJ17" s="314"/>
      <c r="HHK17" s="314"/>
      <c r="HHL17" s="314"/>
      <c r="HHM17" s="314"/>
      <c r="HHN17" s="314"/>
      <c r="HHO17" s="314"/>
      <c r="HHP17" s="314"/>
      <c r="HHQ17" s="314"/>
      <c r="HHR17" s="314"/>
      <c r="HHS17" s="314"/>
      <c r="HHT17" s="314"/>
      <c r="HHU17" s="314"/>
      <c r="HHV17" s="314"/>
      <c r="HHW17" s="314"/>
      <c r="HHX17" s="314"/>
      <c r="HHY17" s="314"/>
      <c r="HHZ17" s="314"/>
      <c r="HIA17" s="314"/>
      <c r="HIB17" s="314"/>
      <c r="HIC17" s="314"/>
      <c r="HID17" s="314"/>
      <c r="HIE17" s="314"/>
      <c r="HIF17" s="314"/>
      <c r="HIG17" s="314"/>
      <c r="HIH17" s="314"/>
      <c r="HII17" s="314"/>
      <c r="HIJ17" s="314"/>
      <c r="HIK17" s="314"/>
      <c r="HIL17" s="314"/>
      <c r="HIM17" s="314"/>
      <c r="HIN17" s="314"/>
      <c r="HIO17" s="314"/>
      <c r="HIP17" s="314"/>
      <c r="HIQ17" s="314"/>
      <c r="HIR17" s="314"/>
      <c r="HIS17" s="314"/>
      <c r="HIT17" s="314"/>
      <c r="HIU17" s="314"/>
      <c r="HIV17" s="314"/>
      <c r="HIW17" s="314"/>
      <c r="HIX17" s="314"/>
      <c r="HIY17" s="314"/>
      <c r="HIZ17" s="314"/>
      <c r="HJA17" s="314"/>
      <c r="HJB17" s="314"/>
      <c r="HJC17" s="314"/>
      <c r="HJD17" s="314"/>
      <c r="HJE17" s="314"/>
      <c r="HJF17" s="314"/>
      <c r="HJG17" s="314"/>
      <c r="HJH17" s="314"/>
      <c r="HJI17" s="314"/>
      <c r="HJJ17" s="314"/>
      <c r="HJK17" s="314"/>
      <c r="HJL17" s="314"/>
      <c r="HJM17" s="314"/>
      <c r="HJN17" s="314"/>
      <c r="HJO17" s="314"/>
      <c r="HJP17" s="314"/>
      <c r="HJQ17" s="314"/>
      <c r="HJR17" s="314"/>
      <c r="HJS17" s="314"/>
      <c r="HJT17" s="314"/>
      <c r="HJU17" s="314"/>
      <c r="HJV17" s="314"/>
      <c r="HJW17" s="314"/>
      <c r="HJX17" s="314"/>
      <c r="HJY17" s="314"/>
      <c r="HJZ17" s="314"/>
      <c r="HKA17" s="314"/>
      <c r="HKB17" s="314"/>
      <c r="HKC17" s="314"/>
      <c r="HKD17" s="314"/>
      <c r="HKE17" s="314"/>
      <c r="HKF17" s="314"/>
      <c r="HKG17" s="314"/>
      <c r="HKH17" s="314"/>
      <c r="HKI17" s="314"/>
      <c r="HKJ17" s="314"/>
      <c r="HKK17" s="314"/>
      <c r="HKL17" s="314"/>
      <c r="HKM17" s="314"/>
      <c r="HKN17" s="314"/>
      <c r="HKO17" s="314"/>
      <c r="HKP17" s="314"/>
      <c r="HKQ17" s="314"/>
      <c r="HKR17" s="314"/>
      <c r="HKS17" s="314"/>
      <c r="HKT17" s="314"/>
      <c r="HKU17" s="314"/>
      <c r="HKV17" s="314"/>
      <c r="HKW17" s="314"/>
      <c r="HKX17" s="314"/>
      <c r="HKY17" s="314"/>
      <c r="HKZ17" s="314"/>
      <c r="HLA17" s="314"/>
      <c r="HLB17" s="314"/>
      <c r="HLC17" s="314"/>
      <c r="HLD17" s="314"/>
      <c r="HLE17" s="314"/>
      <c r="HLF17" s="314"/>
      <c r="HLG17" s="314"/>
      <c r="HLH17" s="314"/>
      <c r="HLI17" s="314"/>
      <c r="HLJ17" s="314"/>
      <c r="HLK17" s="314"/>
      <c r="HLL17" s="314"/>
      <c r="HLM17" s="314"/>
      <c r="HLN17" s="314"/>
      <c r="HLO17" s="314"/>
      <c r="HLP17" s="314"/>
      <c r="HLQ17" s="314"/>
      <c r="HLR17" s="314"/>
      <c r="HLS17" s="314"/>
      <c r="HLT17" s="314"/>
      <c r="HLU17" s="314"/>
      <c r="HLV17" s="314"/>
      <c r="HLW17" s="314"/>
      <c r="HLX17" s="314"/>
      <c r="HLY17" s="314"/>
      <c r="HLZ17" s="314"/>
      <c r="HMA17" s="314"/>
      <c r="HMB17" s="314"/>
      <c r="HMC17" s="314"/>
      <c r="HMD17" s="314"/>
      <c r="HME17" s="314"/>
      <c r="HMF17" s="314"/>
      <c r="HMG17" s="314"/>
      <c r="HMH17" s="314"/>
      <c r="HMI17" s="314"/>
      <c r="HMJ17" s="314"/>
      <c r="HMK17" s="314"/>
      <c r="HML17" s="314"/>
      <c r="HMM17" s="314"/>
      <c r="HMN17" s="314"/>
      <c r="HMO17" s="314"/>
      <c r="HMP17" s="314"/>
      <c r="HMQ17" s="314"/>
      <c r="HMR17" s="314"/>
      <c r="HMS17" s="314"/>
      <c r="HMT17" s="314"/>
      <c r="HMU17" s="314"/>
      <c r="HMV17" s="314"/>
      <c r="HMW17" s="314"/>
      <c r="HMX17" s="314"/>
      <c r="HMY17" s="314"/>
      <c r="HMZ17" s="314"/>
      <c r="HNA17" s="314"/>
      <c r="HNB17" s="314"/>
      <c r="HNC17" s="314"/>
      <c r="HND17" s="314"/>
      <c r="HNE17" s="314"/>
      <c r="HNF17" s="314"/>
      <c r="HNG17" s="314"/>
      <c r="HNH17" s="314"/>
      <c r="HNI17" s="314"/>
      <c r="HNJ17" s="314"/>
      <c r="HNK17" s="314"/>
      <c r="HNL17" s="314"/>
      <c r="HNM17" s="314"/>
      <c r="HNN17" s="314"/>
      <c r="HNO17" s="314"/>
      <c r="HNP17" s="314"/>
      <c r="HNQ17" s="314"/>
      <c r="HNR17" s="314"/>
      <c r="HNS17" s="314"/>
      <c r="HNT17" s="314"/>
      <c r="HNU17" s="314"/>
      <c r="HNV17" s="314"/>
      <c r="HNW17" s="314"/>
      <c r="HNX17" s="314"/>
      <c r="HNY17" s="314"/>
      <c r="HNZ17" s="314"/>
      <c r="HOA17" s="314"/>
      <c r="HOB17" s="314"/>
      <c r="HOC17" s="314"/>
      <c r="HOD17" s="314"/>
      <c r="HOE17" s="314"/>
      <c r="HOF17" s="314"/>
      <c r="HOG17" s="314"/>
      <c r="HOH17" s="314"/>
      <c r="HOI17" s="314"/>
      <c r="HOJ17" s="314"/>
      <c r="HOK17" s="314"/>
      <c r="HOL17" s="314"/>
      <c r="HOM17" s="314"/>
      <c r="HON17" s="314"/>
      <c r="HOO17" s="314"/>
      <c r="HOP17" s="314"/>
      <c r="HOQ17" s="314"/>
      <c r="HOR17" s="314"/>
      <c r="HOS17" s="314"/>
      <c r="HOT17" s="314"/>
      <c r="HOU17" s="314"/>
      <c r="HOV17" s="314"/>
      <c r="HOW17" s="314"/>
      <c r="HOX17" s="314"/>
      <c r="HOY17" s="314"/>
      <c r="HOZ17" s="314"/>
      <c r="HPA17" s="314"/>
      <c r="HPB17" s="314"/>
      <c r="HPC17" s="314"/>
      <c r="HPD17" s="314"/>
      <c r="HPE17" s="314"/>
      <c r="HPF17" s="314"/>
      <c r="HPG17" s="314"/>
      <c r="HPH17" s="314"/>
      <c r="HPI17" s="314"/>
      <c r="HPJ17" s="314"/>
      <c r="HPK17" s="314"/>
      <c r="HPL17" s="314"/>
      <c r="HPM17" s="314"/>
      <c r="HPN17" s="314"/>
      <c r="HPO17" s="314"/>
      <c r="HPP17" s="314"/>
      <c r="HPQ17" s="314"/>
      <c r="HPR17" s="314"/>
      <c r="HPS17" s="314"/>
      <c r="HPT17" s="314"/>
      <c r="HPU17" s="314"/>
      <c r="HPV17" s="314"/>
      <c r="HPW17" s="314"/>
      <c r="HPX17" s="314"/>
      <c r="HPY17" s="314"/>
      <c r="HPZ17" s="314"/>
      <c r="HQA17" s="314"/>
      <c r="HQB17" s="314"/>
      <c r="HQC17" s="314"/>
      <c r="HQD17" s="314"/>
      <c r="HQE17" s="314"/>
      <c r="HQF17" s="314"/>
      <c r="HQG17" s="314"/>
      <c r="HQH17" s="314"/>
      <c r="HQI17" s="314"/>
      <c r="HQJ17" s="314"/>
      <c r="HQK17" s="314"/>
      <c r="HQL17" s="314"/>
      <c r="HQM17" s="314"/>
      <c r="HQN17" s="314"/>
      <c r="HQO17" s="314"/>
      <c r="HQP17" s="314"/>
      <c r="HQQ17" s="314"/>
      <c r="HQR17" s="314"/>
      <c r="HQS17" s="314"/>
      <c r="HQT17" s="314"/>
      <c r="HQU17" s="314"/>
      <c r="HQV17" s="314"/>
      <c r="HQW17" s="314"/>
      <c r="HQX17" s="314"/>
      <c r="HQY17" s="314"/>
      <c r="HQZ17" s="314"/>
      <c r="HRA17" s="314"/>
      <c r="HRB17" s="314"/>
      <c r="HRC17" s="314"/>
      <c r="HRD17" s="314"/>
      <c r="HRE17" s="314"/>
      <c r="HRF17" s="314"/>
      <c r="HRG17" s="314"/>
      <c r="HRH17" s="314"/>
      <c r="HRI17" s="314"/>
      <c r="HRJ17" s="314"/>
      <c r="HRK17" s="314"/>
      <c r="HRL17" s="314"/>
      <c r="HRM17" s="314"/>
      <c r="HRN17" s="314"/>
      <c r="HRO17" s="314"/>
      <c r="HRP17" s="314"/>
      <c r="HRQ17" s="314"/>
      <c r="HRR17" s="314"/>
      <c r="HRS17" s="314"/>
      <c r="HRT17" s="314"/>
      <c r="HRU17" s="314"/>
      <c r="HRV17" s="314"/>
      <c r="HRW17" s="314"/>
      <c r="HRX17" s="314"/>
      <c r="HRY17" s="314"/>
      <c r="HRZ17" s="314"/>
      <c r="HSA17" s="314"/>
      <c r="HSB17" s="314"/>
      <c r="HSC17" s="314"/>
      <c r="HSD17" s="314"/>
      <c r="HSE17" s="314"/>
      <c r="HSF17" s="314"/>
      <c r="HSG17" s="314"/>
      <c r="HSH17" s="314"/>
      <c r="HSI17" s="314"/>
      <c r="HSJ17" s="314"/>
      <c r="HSK17" s="314"/>
      <c r="HSL17" s="314"/>
      <c r="HSM17" s="314"/>
      <c r="HSN17" s="314"/>
      <c r="HSO17" s="314"/>
      <c r="HSP17" s="314"/>
      <c r="HSQ17" s="314"/>
      <c r="HSR17" s="314"/>
      <c r="HSS17" s="314"/>
      <c r="HST17" s="314"/>
      <c r="HSU17" s="314"/>
      <c r="HSV17" s="314"/>
      <c r="HSW17" s="314"/>
      <c r="HSX17" s="314"/>
      <c r="HSY17" s="314"/>
      <c r="HSZ17" s="314"/>
      <c r="HTA17" s="314"/>
      <c r="HTB17" s="314"/>
      <c r="HTC17" s="314"/>
      <c r="HTD17" s="314"/>
      <c r="HTE17" s="314"/>
      <c r="HTF17" s="314"/>
      <c r="HTG17" s="314"/>
      <c r="HTH17" s="314"/>
      <c r="HTI17" s="314"/>
      <c r="HTJ17" s="314"/>
      <c r="HTK17" s="314"/>
      <c r="HTL17" s="314"/>
      <c r="HTM17" s="314"/>
      <c r="HTN17" s="314"/>
      <c r="HTO17" s="314"/>
      <c r="HTP17" s="314"/>
      <c r="HTQ17" s="314"/>
      <c r="HTR17" s="314"/>
      <c r="HTS17" s="314"/>
      <c r="HTT17" s="314"/>
      <c r="HTU17" s="314"/>
      <c r="HTV17" s="314"/>
      <c r="HTW17" s="314"/>
      <c r="HTX17" s="314"/>
      <c r="HTY17" s="314"/>
      <c r="HTZ17" s="314"/>
      <c r="HUA17" s="314"/>
      <c r="HUB17" s="314"/>
      <c r="HUC17" s="314"/>
      <c r="HUD17" s="314"/>
      <c r="HUE17" s="314"/>
      <c r="HUF17" s="314"/>
      <c r="HUG17" s="314"/>
      <c r="HUH17" s="314"/>
      <c r="HUI17" s="314"/>
      <c r="HUJ17" s="314"/>
      <c r="HUK17" s="314"/>
      <c r="HUL17" s="314"/>
      <c r="HUM17" s="314"/>
      <c r="HUN17" s="314"/>
      <c r="HUO17" s="314"/>
      <c r="HUP17" s="314"/>
      <c r="HUQ17" s="314"/>
      <c r="HUR17" s="314"/>
      <c r="HUS17" s="314"/>
      <c r="HUT17" s="314"/>
      <c r="HUU17" s="314"/>
      <c r="HUV17" s="314"/>
      <c r="HUW17" s="314"/>
      <c r="HUX17" s="314"/>
      <c r="HUY17" s="314"/>
      <c r="HUZ17" s="314"/>
      <c r="HVA17" s="314"/>
      <c r="HVB17" s="314"/>
      <c r="HVC17" s="314"/>
      <c r="HVD17" s="314"/>
      <c r="HVE17" s="314"/>
      <c r="HVF17" s="314"/>
      <c r="HVG17" s="314"/>
      <c r="HVH17" s="314"/>
      <c r="HVI17" s="314"/>
      <c r="HVJ17" s="314"/>
      <c r="HVK17" s="314"/>
      <c r="HVL17" s="314"/>
      <c r="HVM17" s="314"/>
      <c r="HVN17" s="314"/>
      <c r="HVO17" s="314"/>
      <c r="HVP17" s="314"/>
      <c r="HVQ17" s="314"/>
      <c r="HVR17" s="314"/>
      <c r="HVS17" s="314"/>
      <c r="HVT17" s="314"/>
      <c r="HVU17" s="314"/>
      <c r="HVV17" s="314"/>
      <c r="HVW17" s="314"/>
      <c r="HVX17" s="314"/>
      <c r="HVY17" s="314"/>
      <c r="HVZ17" s="314"/>
      <c r="HWA17" s="314"/>
      <c r="HWB17" s="314"/>
      <c r="HWC17" s="314"/>
      <c r="HWD17" s="314"/>
      <c r="HWE17" s="314"/>
      <c r="HWF17" s="314"/>
      <c r="HWG17" s="314"/>
      <c r="HWH17" s="314"/>
      <c r="HWI17" s="314"/>
      <c r="HWJ17" s="314"/>
      <c r="HWK17" s="314"/>
      <c r="HWL17" s="314"/>
      <c r="HWM17" s="314"/>
      <c r="HWN17" s="314"/>
      <c r="HWO17" s="314"/>
      <c r="HWP17" s="314"/>
      <c r="HWQ17" s="314"/>
      <c r="HWR17" s="314"/>
      <c r="HWS17" s="314"/>
      <c r="HWT17" s="314"/>
      <c r="HWU17" s="314"/>
      <c r="HWV17" s="314"/>
      <c r="HWW17" s="314"/>
      <c r="HWX17" s="314"/>
      <c r="HWY17" s="314"/>
      <c r="HWZ17" s="314"/>
      <c r="HXA17" s="314"/>
      <c r="HXB17" s="314"/>
      <c r="HXC17" s="314"/>
      <c r="HXD17" s="314"/>
      <c r="HXE17" s="314"/>
      <c r="HXF17" s="314"/>
      <c r="HXG17" s="314"/>
      <c r="HXH17" s="314"/>
      <c r="HXI17" s="314"/>
      <c r="HXJ17" s="314"/>
      <c r="HXK17" s="314"/>
      <c r="HXL17" s="314"/>
      <c r="HXM17" s="314"/>
      <c r="HXN17" s="314"/>
      <c r="HXO17" s="314"/>
      <c r="HXP17" s="314"/>
      <c r="HXQ17" s="314"/>
      <c r="HXR17" s="314"/>
      <c r="HXS17" s="314"/>
      <c r="HXT17" s="314"/>
      <c r="HXU17" s="314"/>
      <c r="HXV17" s="314"/>
      <c r="HXW17" s="314"/>
      <c r="HXX17" s="314"/>
      <c r="HXY17" s="314"/>
      <c r="HXZ17" s="314"/>
      <c r="HYA17" s="314"/>
      <c r="HYB17" s="314"/>
      <c r="HYC17" s="314"/>
      <c r="HYD17" s="314"/>
      <c r="HYE17" s="314"/>
      <c r="HYF17" s="314"/>
      <c r="HYG17" s="314"/>
      <c r="HYH17" s="314"/>
      <c r="HYI17" s="314"/>
      <c r="HYJ17" s="314"/>
      <c r="HYK17" s="314"/>
      <c r="HYL17" s="314"/>
      <c r="HYM17" s="314"/>
      <c r="HYN17" s="314"/>
      <c r="HYO17" s="314"/>
      <c r="HYP17" s="314"/>
      <c r="HYQ17" s="314"/>
      <c r="HYR17" s="314"/>
      <c r="HYS17" s="314"/>
      <c r="HYT17" s="314"/>
      <c r="HYU17" s="314"/>
      <c r="HYV17" s="314"/>
      <c r="HYW17" s="314"/>
      <c r="HYX17" s="314"/>
      <c r="HYY17" s="314"/>
      <c r="HYZ17" s="314"/>
      <c r="HZA17" s="314"/>
      <c r="HZB17" s="314"/>
      <c r="HZC17" s="314"/>
      <c r="HZD17" s="314"/>
      <c r="HZE17" s="314"/>
      <c r="HZF17" s="314"/>
      <c r="HZG17" s="314"/>
      <c r="HZH17" s="314"/>
      <c r="HZI17" s="314"/>
      <c r="HZJ17" s="314"/>
      <c r="HZK17" s="314"/>
      <c r="HZL17" s="314"/>
      <c r="HZM17" s="314"/>
      <c r="HZN17" s="314"/>
      <c r="HZO17" s="314"/>
      <c r="HZP17" s="314"/>
      <c r="HZQ17" s="314"/>
      <c r="HZR17" s="314"/>
      <c r="HZS17" s="314"/>
      <c r="HZT17" s="314"/>
      <c r="HZU17" s="314"/>
      <c r="HZV17" s="314"/>
      <c r="HZW17" s="314"/>
      <c r="HZX17" s="314"/>
      <c r="HZY17" s="314"/>
      <c r="HZZ17" s="314"/>
      <c r="IAA17" s="314"/>
      <c r="IAB17" s="314"/>
      <c r="IAC17" s="314"/>
      <c r="IAD17" s="314"/>
      <c r="IAE17" s="314"/>
      <c r="IAF17" s="314"/>
      <c r="IAG17" s="314"/>
      <c r="IAH17" s="314"/>
      <c r="IAI17" s="314"/>
      <c r="IAJ17" s="314"/>
      <c r="IAK17" s="314"/>
      <c r="IAL17" s="314"/>
      <c r="IAM17" s="314"/>
      <c r="IAN17" s="314"/>
      <c r="IAO17" s="314"/>
      <c r="IAP17" s="314"/>
      <c r="IAQ17" s="314"/>
      <c r="IAR17" s="314"/>
      <c r="IAS17" s="314"/>
      <c r="IAT17" s="314"/>
      <c r="IAU17" s="314"/>
      <c r="IAV17" s="314"/>
      <c r="IAW17" s="314"/>
      <c r="IAX17" s="314"/>
      <c r="IAY17" s="314"/>
      <c r="IAZ17" s="314"/>
      <c r="IBA17" s="314"/>
      <c r="IBB17" s="314"/>
      <c r="IBC17" s="314"/>
      <c r="IBD17" s="314"/>
      <c r="IBE17" s="314"/>
      <c r="IBF17" s="314"/>
      <c r="IBG17" s="314"/>
      <c r="IBH17" s="314"/>
      <c r="IBI17" s="314"/>
      <c r="IBJ17" s="314"/>
      <c r="IBK17" s="314"/>
      <c r="IBL17" s="314"/>
      <c r="IBM17" s="314"/>
      <c r="IBN17" s="314"/>
      <c r="IBO17" s="314"/>
      <c r="IBP17" s="314"/>
      <c r="IBQ17" s="314"/>
      <c r="IBR17" s="314"/>
      <c r="IBS17" s="314"/>
      <c r="IBT17" s="314"/>
      <c r="IBU17" s="314"/>
      <c r="IBV17" s="314"/>
      <c r="IBW17" s="314"/>
      <c r="IBX17" s="314"/>
      <c r="IBY17" s="314"/>
      <c r="IBZ17" s="314"/>
      <c r="ICA17" s="314"/>
      <c r="ICB17" s="314"/>
      <c r="ICC17" s="314"/>
      <c r="ICD17" s="314"/>
      <c r="ICE17" s="314"/>
      <c r="ICF17" s="314"/>
      <c r="ICG17" s="314"/>
      <c r="ICH17" s="314"/>
      <c r="ICI17" s="314"/>
      <c r="ICJ17" s="314"/>
      <c r="ICK17" s="314"/>
      <c r="ICL17" s="314"/>
      <c r="ICM17" s="314"/>
      <c r="ICN17" s="314"/>
      <c r="ICO17" s="314"/>
      <c r="ICP17" s="314"/>
      <c r="ICQ17" s="314"/>
      <c r="ICR17" s="314"/>
      <c r="ICS17" s="314"/>
      <c r="ICT17" s="314"/>
      <c r="ICU17" s="314"/>
      <c r="ICV17" s="314"/>
      <c r="ICW17" s="314"/>
      <c r="ICX17" s="314"/>
      <c r="ICY17" s="314"/>
      <c r="ICZ17" s="314"/>
      <c r="IDA17" s="314"/>
      <c r="IDB17" s="314"/>
      <c r="IDC17" s="314"/>
      <c r="IDD17" s="314"/>
      <c r="IDE17" s="314"/>
      <c r="IDF17" s="314"/>
      <c r="IDG17" s="314"/>
      <c r="IDH17" s="314"/>
      <c r="IDI17" s="314"/>
      <c r="IDJ17" s="314"/>
      <c r="IDK17" s="314"/>
      <c r="IDL17" s="314"/>
      <c r="IDM17" s="314"/>
      <c r="IDN17" s="314"/>
      <c r="IDO17" s="314"/>
      <c r="IDP17" s="314"/>
      <c r="IDQ17" s="314"/>
      <c r="IDR17" s="314"/>
      <c r="IDS17" s="314"/>
      <c r="IDT17" s="314"/>
      <c r="IDU17" s="314"/>
      <c r="IDV17" s="314"/>
      <c r="IDW17" s="314"/>
      <c r="IDX17" s="314"/>
      <c r="IDY17" s="314"/>
      <c r="IDZ17" s="314"/>
      <c r="IEA17" s="314"/>
      <c r="IEB17" s="314"/>
      <c r="IEC17" s="314"/>
      <c r="IED17" s="314"/>
      <c r="IEE17" s="314"/>
      <c r="IEF17" s="314"/>
      <c r="IEG17" s="314"/>
      <c r="IEH17" s="314"/>
      <c r="IEI17" s="314"/>
      <c r="IEJ17" s="314"/>
      <c r="IEK17" s="314"/>
      <c r="IEL17" s="314"/>
      <c r="IEM17" s="314"/>
      <c r="IEN17" s="314"/>
      <c r="IEO17" s="314"/>
      <c r="IEP17" s="314"/>
      <c r="IEQ17" s="314"/>
      <c r="IER17" s="314"/>
      <c r="IES17" s="314"/>
      <c r="IET17" s="314"/>
      <c r="IEU17" s="314"/>
      <c r="IEV17" s="314"/>
      <c r="IEW17" s="314"/>
      <c r="IEX17" s="314"/>
      <c r="IEY17" s="314"/>
      <c r="IEZ17" s="314"/>
      <c r="IFA17" s="314"/>
      <c r="IFB17" s="314"/>
      <c r="IFC17" s="314"/>
      <c r="IFD17" s="314"/>
      <c r="IFE17" s="314"/>
      <c r="IFF17" s="314"/>
      <c r="IFG17" s="314"/>
      <c r="IFH17" s="314"/>
      <c r="IFI17" s="314"/>
      <c r="IFJ17" s="314"/>
      <c r="IFK17" s="314"/>
      <c r="IFL17" s="314"/>
      <c r="IFM17" s="314"/>
      <c r="IFN17" s="314"/>
      <c r="IFO17" s="314"/>
      <c r="IFP17" s="314"/>
      <c r="IFQ17" s="314"/>
      <c r="IFR17" s="314"/>
      <c r="IFS17" s="314"/>
      <c r="IFT17" s="314"/>
      <c r="IFU17" s="314"/>
      <c r="IFV17" s="314"/>
      <c r="IFW17" s="314"/>
      <c r="IFX17" s="314"/>
      <c r="IFY17" s="314"/>
      <c r="IFZ17" s="314"/>
      <c r="IGA17" s="314"/>
      <c r="IGB17" s="314"/>
      <c r="IGC17" s="314"/>
      <c r="IGD17" s="314"/>
      <c r="IGE17" s="314"/>
      <c r="IGF17" s="314"/>
      <c r="IGG17" s="314"/>
      <c r="IGH17" s="314"/>
      <c r="IGI17" s="314"/>
      <c r="IGJ17" s="314"/>
      <c r="IGK17" s="314"/>
      <c r="IGL17" s="314"/>
      <c r="IGM17" s="314"/>
      <c r="IGN17" s="314"/>
      <c r="IGO17" s="314"/>
      <c r="IGP17" s="314"/>
      <c r="IGQ17" s="314"/>
      <c r="IGR17" s="314"/>
      <c r="IGS17" s="314"/>
      <c r="IGT17" s="314"/>
      <c r="IGU17" s="314"/>
      <c r="IGV17" s="314"/>
      <c r="IGW17" s="314"/>
      <c r="IGX17" s="314"/>
      <c r="IGY17" s="314"/>
      <c r="IGZ17" s="314"/>
      <c r="IHA17" s="314"/>
      <c r="IHB17" s="314"/>
      <c r="IHC17" s="314"/>
      <c r="IHD17" s="314"/>
      <c r="IHE17" s="314"/>
      <c r="IHF17" s="314"/>
      <c r="IHG17" s="314"/>
      <c r="IHH17" s="314"/>
      <c r="IHI17" s="314"/>
      <c r="IHJ17" s="314"/>
      <c r="IHK17" s="314"/>
      <c r="IHL17" s="314"/>
      <c r="IHM17" s="314"/>
      <c r="IHN17" s="314"/>
      <c r="IHO17" s="314"/>
      <c r="IHP17" s="314"/>
      <c r="IHQ17" s="314"/>
      <c r="IHR17" s="314"/>
      <c r="IHS17" s="314"/>
      <c r="IHT17" s="314"/>
      <c r="IHU17" s="314"/>
      <c r="IHV17" s="314"/>
      <c r="IHW17" s="314"/>
      <c r="IHX17" s="314"/>
      <c r="IHY17" s="314"/>
      <c r="IHZ17" s="314"/>
      <c r="IIA17" s="314"/>
      <c r="IIB17" s="314"/>
      <c r="IIC17" s="314"/>
      <c r="IID17" s="314"/>
      <c r="IIE17" s="314"/>
      <c r="IIF17" s="314"/>
      <c r="IIG17" s="314"/>
      <c r="IIH17" s="314"/>
      <c r="III17" s="314"/>
      <c r="IIJ17" s="314"/>
      <c r="IIK17" s="314"/>
      <c r="IIL17" s="314"/>
      <c r="IIM17" s="314"/>
      <c r="IIN17" s="314"/>
      <c r="IIO17" s="314"/>
      <c r="IIP17" s="314"/>
      <c r="IIQ17" s="314"/>
      <c r="IIR17" s="314"/>
      <c r="IIS17" s="314"/>
      <c r="IIT17" s="314"/>
      <c r="IIU17" s="314"/>
      <c r="IIV17" s="314"/>
      <c r="IIW17" s="314"/>
      <c r="IIX17" s="314"/>
      <c r="IIY17" s="314"/>
      <c r="IIZ17" s="314"/>
      <c r="IJA17" s="314"/>
      <c r="IJB17" s="314"/>
      <c r="IJC17" s="314"/>
      <c r="IJD17" s="314"/>
      <c r="IJE17" s="314"/>
      <c r="IJF17" s="314"/>
      <c r="IJG17" s="314"/>
      <c r="IJH17" s="314"/>
      <c r="IJI17" s="314"/>
      <c r="IJJ17" s="314"/>
      <c r="IJK17" s="314"/>
      <c r="IJL17" s="314"/>
      <c r="IJM17" s="314"/>
      <c r="IJN17" s="314"/>
      <c r="IJO17" s="314"/>
      <c r="IJP17" s="314"/>
      <c r="IJQ17" s="314"/>
      <c r="IJR17" s="314"/>
      <c r="IJS17" s="314"/>
      <c r="IJT17" s="314"/>
      <c r="IJU17" s="314"/>
      <c r="IJV17" s="314"/>
      <c r="IJW17" s="314"/>
      <c r="IJX17" s="314"/>
      <c r="IJY17" s="314"/>
      <c r="IJZ17" s="314"/>
      <c r="IKA17" s="314"/>
      <c r="IKB17" s="314"/>
      <c r="IKC17" s="314"/>
      <c r="IKD17" s="314"/>
      <c r="IKE17" s="314"/>
      <c r="IKF17" s="314"/>
      <c r="IKG17" s="314"/>
      <c r="IKH17" s="314"/>
      <c r="IKI17" s="314"/>
      <c r="IKJ17" s="314"/>
      <c r="IKK17" s="314"/>
      <c r="IKL17" s="314"/>
      <c r="IKM17" s="314"/>
      <c r="IKN17" s="314"/>
      <c r="IKO17" s="314"/>
      <c r="IKP17" s="314"/>
      <c r="IKQ17" s="314"/>
      <c r="IKR17" s="314"/>
      <c r="IKS17" s="314"/>
      <c r="IKT17" s="314"/>
      <c r="IKU17" s="314"/>
      <c r="IKV17" s="314"/>
      <c r="IKW17" s="314"/>
      <c r="IKX17" s="314"/>
      <c r="IKY17" s="314"/>
      <c r="IKZ17" s="314"/>
      <c r="ILA17" s="314"/>
      <c r="ILB17" s="314"/>
      <c r="ILC17" s="314"/>
      <c r="ILD17" s="314"/>
      <c r="ILE17" s="314"/>
      <c r="ILF17" s="314"/>
      <c r="ILG17" s="314"/>
      <c r="ILH17" s="314"/>
      <c r="ILI17" s="314"/>
      <c r="ILJ17" s="314"/>
      <c r="ILK17" s="314"/>
      <c r="ILL17" s="314"/>
      <c r="ILM17" s="314"/>
      <c r="ILN17" s="314"/>
      <c r="ILO17" s="314"/>
      <c r="ILP17" s="314"/>
      <c r="ILQ17" s="314"/>
      <c r="ILR17" s="314"/>
      <c r="ILS17" s="314"/>
      <c r="ILT17" s="314"/>
      <c r="ILU17" s="314"/>
      <c r="ILV17" s="314"/>
      <c r="ILW17" s="314"/>
      <c r="ILX17" s="314"/>
      <c r="ILY17" s="314"/>
      <c r="ILZ17" s="314"/>
      <c r="IMA17" s="314"/>
      <c r="IMB17" s="314"/>
      <c r="IMC17" s="314"/>
      <c r="IMD17" s="314"/>
      <c r="IME17" s="314"/>
      <c r="IMF17" s="314"/>
      <c r="IMG17" s="314"/>
      <c r="IMH17" s="314"/>
      <c r="IMI17" s="314"/>
      <c r="IMJ17" s="314"/>
      <c r="IMK17" s="314"/>
      <c r="IML17" s="314"/>
      <c r="IMM17" s="314"/>
      <c r="IMN17" s="314"/>
      <c r="IMO17" s="314"/>
      <c r="IMP17" s="314"/>
      <c r="IMQ17" s="314"/>
      <c r="IMR17" s="314"/>
      <c r="IMS17" s="314"/>
      <c r="IMT17" s="314"/>
      <c r="IMU17" s="314"/>
      <c r="IMV17" s="314"/>
      <c r="IMW17" s="314"/>
      <c r="IMX17" s="314"/>
      <c r="IMY17" s="314"/>
      <c r="IMZ17" s="314"/>
      <c r="INA17" s="314"/>
      <c r="INB17" s="314"/>
      <c r="INC17" s="314"/>
      <c r="IND17" s="314"/>
      <c r="INE17" s="314"/>
      <c r="INF17" s="314"/>
      <c r="ING17" s="314"/>
      <c r="INH17" s="314"/>
      <c r="INI17" s="314"/>
      <c r="INJ17" s="314"/>
      <c r="INK17" s="314"/>
      <c r="INL17" s="314"/>
      <c r="INM17" s="314"/>
      <c r="INN17" s="314"/>
      <c r="INO17" s="314"/>
      <c r="INP17" s="314"/>
      <c r="INQ17" s="314"/>
      <c r="INR17" s="314"/>
      <c r="INS17" s="314"/>
      <c r="INT17" s="314"/>
      <c r="INU17" s="314"/>
      <c r="INV17" s="314"/>
      <c r="INW17" s="314"/>
      <c r="INX17" s="314"/>
      <c r="INY17" s="314"/>
      <c r="INZ17" s="314"/>
      <c r="IOA17" s="314"/>
      <c r="IOB17" s="314"/>
      <c r="IOC17" s="314"/>
      <c r="IOD17" s="314"/>
      <c r="IOE17" s="314"/>
      <c r="IOF17" s="314"/>
      <c r="IOG17" s="314"/>
      <c r="IOH17" s="314"/>
      <c r="IOI17" s="314"/>
      <c r="IOJ17" s="314"/>
      <c r="IOK17" s="314"/>
      <c r="IOL17" s="314"/>
      <c r="IOM17" s="314"/>
      <c r="ION17" s="314"/>
      <c r="IOO17" s="314"/>
      <c r="IOP17" s="314"/>
      <c r="IOQ17" s="314"/>
      <c r="IOR17" s="314"/>
      <c r="IOS17" s="314"/>
      <c r="IOT17" s="314"/>
      <c r="IOU17" s="314"/>
      <c r="IOV17" s="314"/>
      <c r="IOW17" s="314"/>
      <c r="IOX17" s="314"/>
      <c r="IOY17" s="314"/>
      <c r="IOZ17" s="314"/>
      <c r="IPA17" s="314"/>
      <c r="IPB17" s="314"/>
      <c r="IPC17" s="314"/>
      <c r="IPD17" s="314"/>
      <c r="IPE17" s="314"/>
      <c r="IPF17" s="314"/>
      <c r="IPG17" s="314"/>
      <c r="IPH17" s="314"/>
      <c r="IPI17" s="314"/>
      <c r="IPJ17" s="314"/>
      <c r="IPK17" s="314"/>
      <c r="IPL17" s="314"/>
      <c r="IPM17" s="314"/>
      <c r="IPN17" s="314"/>
      <c r="IPO17" s="314"/>
      <c r="IPP17" s="314"/>
      <c r="IPQ17" s="314"/>
      <c r="IPR17" s="314"/>
      <c r="IPS17" s="314"/>
      <c r="IPT17" s="314"/>
      <c r="IPU17" s="314"/>
      <c r="IPV17" s="314"/>
      <c r="IPW17" s="314"/>
      <c r="IPX17" s="314"/>
      <c r="IPY17" s="314"/>
      <c r="IPZ17" s="314"/>
      <c r="IQA17" s="314"/>
      <c r="IQB17" s="314"/>
      <c r="IQC17" s="314"/>
      <c r="IQD17" s="314"/>
      <c r="IQE17" s="314"/>
      <c r="IQF17" s="314"/>
      <c r="IQG17" s="314"/>
      <c r="IQH17" s="314"/>
      <c r="IQI17" s="314"/>
      <c r="IQJ17" s="314"/>
      <c r="IQK17" s="314"/>
      <c r="IQL17" s="314"/>
      <c r="IQM17" s="314"/>
      <c r="IQN17" s="314"/>
      <c r="IQO17" s="314"/>
      <c r="IQP17" s="314"/>
      <c r="IQQ17" s="314"/>
      <c r="IQR17" s="314"/>
      <c r="IQS17" s="314"/>
      <c r="IQT17" s="314"/>
      <c r="IQU17" s="314"/>
      <c r="IQV17" s="314"/>
      <c r="IQW17" s="314"/>
      <c r="IQX17" s="314"/>
      <c r="IQY17" s="314"/>
      <c r="IQZ17" s="314"/>
      <c r="IRA17" s="314"/>
      <c r="IRB17" s="314"/>
      <c r="IRC17" s="314"/>
      <c r="IRD17" s="314"/>
      <c r="IRE17" s="314"/>
      <c r="IRF17" s="314"/>
      <c r="IRG17" s="314"/>
      <c r="IRH17" s="314"/>
      <c r="IRI17" s="314"/>
      <c r="IRJ17" s="314"/>
      <c r="IRK17" s="314"/>
      <c r="IRL17" s="314"/>
      <c r="IRM17" s="314"/>
      <c r="IRN17" s="314"/>
      <c r="IRO17" s="314"/>
      <c r="IRP17" s="314"/>
      <c r="IRQ17" s="314"/>
      <c r="IRR17" s="314"/>
      <c r="IRS17" s="314"/>
      <c r="IRT17" s="314"/>
      <c r="IRU17" s="314"/>
      <c r="IRV17" s="314"/>
      <c r="IRW17" s="314"/>
      <c r="IRX17" s="314"/>
      <c r="IRY17" s="314"/>
      <c r="IRZ17" s="314"/>
      <c r="ISA17" s="314"/>
      <c r="ISB17" s="314"/>
      <c r="ISC17" s="314"/>
      <c r="ISD17" s="314"/>
      <c r="ISE17" s="314"/>
      <c r="ISF17" s="314"/>
      <c r="ISG17" s="314"/>
      <c r="ISH17" s="314"/>
      <c r="ISI17" s="314"/>
      <c r="ISJ17" s="314"/>
      <c r="ISK17" s="314"/>
      <c r="ISL17" s="314"/>
      <c r="ISM17" s="314"/>
      <c r="ISN17" s="314"/>
      <c r="ISO17" s="314"/>
      <c r="ISP17" s="314"/>
      <c r="ISQ17" s="314"/>
      <c r="ISR17" s="314"/>
      <c r="ISS17" s="314"/>
      <c r="IST17" s="314"/>
      <c r="ISU17" s="314"/>
      <c r="ISV17" s="314"/>
      <c r="ISW17" s="314"/>
      <c r="ISX17" s="314"/>
      <c r="ISY17" s="314"/>
      <c r="ISZ17" s="314"/>
      <c r="ITA17" s="314"/>
      <c r="ITB17" s="314"/>
      <c r="ITC17" s="314"/>
      <c r="ITD17" s="314"/>
      <c r="ITE17" s="314"/>
      <c r="ITF17" s="314"/>
      <c r="ITG17" s="314"/>
      <c r="ITH17" s="314"/>
      <c r="ITI17" s="314"/>
      <c r="ITJ17" s="314"/>
      <c r="ITK17" s="314"/>
      <c r="ITL17" s="314"/>
      <c r="ITM17" s="314"/>
      <c r="ITN17" s="314"/>
      <c r="ITO17" s="314"/>
      <c r="ITP17" s="314"/>
      <c r="ITQ17" s="314"/>
      <c r="ITR17" s="314"/>
      <c r="ITS17" s="314"/>
      <c r="ITT17" s="314"/>
      <c r="ITU17" s="314"/>
      <c r="ITV17" s="314"/>
      <c r="ITW17" s="314"/>
      <c r="ITX17" s="314"/>
      <c r="ITY17" s="314"/>
      <c r="ITZ17" s="314"/>
      <c r="IUA17" s="314"/>
      <c r="IUB17" s="314"/>
      <c r="IUC17" s="314"/>
      <c r="IUD17" s="314"/>
      <c r="IUE17" s="314"/>
      <c r="IUF17" s="314"/>
      <c r="IUG17" s="314"/>
      <c r="IUH17" s="314"/>
      <c r="IUI17" s="314"/>
      <c r="IUJ17" s="314"/>
      <c r="IUK17" s="314"/>
      <c r="IUL17" s="314"/>
      <c r="IUM17" s="314"/>
      <c r="IUN17" s="314"/>
      <c r="IUO17" s="314"/>
      <c r="IUP17" s="314"/>
      <c r="IUQ17" s="314"/>
      <c r="IUR17" s="314"/>
      <c r="IUS17" s="314"/>
      <c r="IUT17" s="314"/>
      <c r="IUU17" s="314"/>
      <c r="IUV17" s="314"/>
      <c r="IUW17" s="314"/>
      <c r="IUX17" s="314"/>
      <c r="IUY17" s="314"/>
      <c r="IUZ17" s="314"/>
      <c r="IVA17" s="314"/>
      <c r="IVB17" s="314"/>
      <c r="IVC17" s="314"/>
      <c r="IVD17" s="314"/>
      <c r="IVE17" s="314"/>
      <c r="IVF17" s="314"/>
      <c r="IVG17" s="314"/>
      <c r="IVH17" s="314"/>
      <c r="IVI17" s="314"/>
      <c r="IVJ17" s="314"/>
      <c r="IVK17" s="314"/>
      <c r="IVL17" s="314"/>
      <c r="IVM17" s="314"/>
      <c r="IVN17" s="314"/>
      <c r="IVO17" s="314"/>
      <c r="IVP17" s="314"/>
      <c r="IVQ17" s="314"/>
      <c r="IVR17" s="314"/>
      <c r="IVS17" s="314"/>
      <c r="IVT17" s="314"/>
      <c r="IVU17" s="314"/>
      <c r="IVV17" s="314"/>
      <c r="IVW17" s="314"/>
      <c r="IVX17" s="314"/>
      <c r="IVY17" s="314"/>
      <c r="IVZ17" s="314"/>
      <c r="IWA17" s="314"/>
      <c r="IWB17" s="314"/>
      <c r="IWC17" s="314"/>
      <c r="IWD17" s="314"/>
      <c r="IWE17" s="314"/>
      <c r="IWF17" s="314"/>
      <c r="IWG17" s="314"/>
      <c r="IWH17" s="314"/>
      <c r="IWI17" s="314"/>
      <c r="IWJ17" s="314"/>
      <c r="IWK17" s="314"/>
      <c r="IWL17" s="314"/>
      <c r="IWM17" s="314"/>
      <c r="IWN17" s="314"/>
      <c r="IWO17" s="314"/>
      <c r="IWP17" s="314"/>
      <c r="IWQ17" s="314"/>
      <c r="IWR17" s="314"/>
      <c r="IWS17" s="314"/>
      <c r="IWT17" s="314"/>
      <c r="IWU17" s="314"/>
      <c r="IWV17" s="314"/>
      <c r="IWW17" s="314"/>
      <c r="IWX17" s="314"/>
      <c r="IWY17" s="314"/>
      <c r="IWZ17" s="314"/>
      <c r="IXA17" s="314"/>
      <c r="IXB17" s="314"/>
      <c r="IXC17" s="314"/>
      <c r="IXD17" s="314"/>
      <c r="IXE17" s="314"/>
      <c r="IXF17" s="314"/>
      <c r="IXG17" s="314"/>
      <c r="IXH17" s="314"/>
      <c r="IXI17" s="314"/>
      <c r="IXJ17" s="314"/>
      <c r="IXK17" s="314"/>
      <c r="IXL17" s="314"/>
      <c r="IXM17" s="314"/>
      <c r="IXN17" s="314"/>
      <c r="IXO17" s="314"/>
      <c r="IXP17" s="314"/>
      <c r="IXQ17" s="314"/>
      <c r="IXR17" s="314"/>
      <c r="IXS17" s="314"/>
      <c r="IXT17" s="314"/>
      <c r="IXU17" s="314"/>
      <c r="IXV17" s="314"/>
      <c r="IXW17" s="314"/>
      <c r="IXX17" s="314"/>
      <c r="IXY17" s="314"/>
      <c r="IXZ17" s="314"/>
      <c r="IYA17" s="314"/>
      <c r="IYB17" s="314"/>
      <c r="IYC17" s="314"/>
      <c r="IYD17" s="314"/>
      <c r="IYE17" s="314"/>
      <c r="IYF17" s="314"/>
      <c r="IYG17" s="314"/>
      <c r="IYH17" s="314"/>
      <c r="IYI17" s="314"/>
      <c r="IYJ17" s="314"/>
      <c r="IYK17" s="314"/>
      <c r="IYL17" s="314"/>
      <c r="IYM17" s="314"/>
      <c r="IYN17" s="314"/>
      <c r="IYO17" s="314"/>
      <c r="IYP17" s="314"/>
      <c r="IYQ17" s="314"/>
      <c r="IYR17" s="314"/>
      <c r="IYS17" s="314"/>
      <c r="IYT17" s="314"/>
      <c r="IYU17" s="314"/>
      <c r="IYV17" s="314"/>
      <c r="IYW17" s="314"/>
      <c r="IYX17" s="314"/>
      <c r="IYY17" s="314"/>
      <c r="IYZ17" s="314"/>
      <c r="IZA17" s="314"/>
      <c r="IZB17" s="314"/>
      <c r="IZC17" s="314"/>
      <c r="IZD17" s="314"/>
      <c r="IZE17" s="314"/>
      <c r="IZF17" s="314"/>
      <c r="IZG17" s="314"/>
      <c r="IZH17" s="314"/>
      <c r="IZI17" s="314"/>
      <c r="IZJ17" s="314"/>
      <c r="IZK17" s="314"/>
      <c r="IZL17" s="314"/>
      <c r="IZM17" s="314"/>
      <c r="IZN17" s="314"/>
      <c r="IZO17" s="314"/>
      <c r="IZP17" s="314"/>
      <c r="IZQ17" s="314"/>
      <c r="IZR17" s="314"/>
      <c r="IZS17" s="314"/>
      <c r="IZT17" s="314"/>
      <c r="IZU17" s="314"/>
      <c r="IZV17" s="314"/>
      <c r="IZW17" s="314"/>
      <c r="IZX17" s="314"/>
      <c r="IZY17" s="314"/>
      <c r="IZZ17" s="314"/>
      <c r="JAA17" s="314"/>
      <c r="JAB17" s="314"/>
      <c r="JAC17" s="314"/>
      <c r="JAD17" s="314"/>
      <c r="JAE17" s="314"/>
      <c r="JAF17" s="314"/>
      <c r="JAG17" s="314"/>
      <c r="JAH17" s="314"/>
      <c r="JAI17" s="314"/>
      <c r="JAJ17" s="314"/>
      <c r="JAK17" s="314"/>
      <c r="JAL17" s="314"/>
      <c r="JAM17" s="314"/>
      <c r="JAN17" s="314"/>
      <c r="JAO17" s="314"/>
      <c r="JAP17" s="314"/>
      <c r="JAQ17" s="314"/>
      <c r="JAR17" s="314"/>
      <c r="JAS17" s="314"/>
      <c r="JAT17" s="314"/>
      <c r="JAU17" s="314"/>
      <c r="JAV17" s="314"/>
      <c r="JAW17" s="314"/>
      <c r="JAX17" s="314"/>
      <c r="JAY17" s="314"/>
      <c r="JAZ17" s="314"/>
      <c r="JBA17" s="314"/>
      <c r="JBB17" s="314"/>
      <c r="JBC17" s="314"/>
      <c r="JBD17" s="314"/>
      <c r="JBE17" s="314"/>
      <c r="JBF17" s="314"/>
      <c r="JBG17" s="314"/>
      <c r="JBH17" s="314"/>
      <c r="JBI17" s="314"/>
      <c r="JBJ17" s="314"/>
      <c r="JBK17" s="314"/>
      <c r="JBL17" s="314"/>
      <c r="JBM17" s="314"/>
      <c r="JBN17" s="314"/>
      <c r="JBO17" s="314"/>
      <c r="JBP17" s="314"/>
      <c r="JBQ17" s="314"/>
      <c r="JBR17" s="314"/>
      <c r="JBS17" s="314"/>
      <c r="JBT17" s="314"/>
      <c r="JBU17" s="314"/>
      <c r="JBV17" s="314"/>
      <c r="JBW17" s="314"/>
      <c r="JBX17" s="314"/>
      <c r="JBY17" s="314"/>
      <c r="JBZ17" s="314"/>
      <c r="JCA17" s="314"/>
      <c r="JCB17" s="314"/>
      <c r="JCC17" s="314"/>
      <c r="JCD17" s="314"/>
      <c r="JCE17" s="314"/>
      <c r="JCF17" s="314"/>
      <c r="JCG17" s="314"/>
      <c r="JCH17" s="314"/>
      <c r="JCI17" s="314"/>
      <c r="JCJ17" s="314"/>
      <c r="JCK17" s="314"/>
      <c r="JCL17" s="314"/>
      <c r="JCM17" s="314"/>
      <c r="JCN17" s="314"/>
      <c r="JCO17" s="314"/>
      <c r="JCP17" s="314"/>
      <c r="JCQ17" s="314"/>
      <c r="JCR17" s="314"/>
      <c r="JCS17" s="314"/>
      <c r="JCT17" s="314"/>
      <c r="JCU17" s="314"/>
      <c r="JCV17" s="314"/>
      <c r="JCW17" s="314"/>
      <c r="JCX17" s="314"/>
      <c r="JCY17" s="314"/>
      <c r="JCZ17" s="314"/>
      <c r="JDA17" s="314"/>
      <c r="JDB17" s="314"/>
      <c r="JDC17" s="314"/>
      <c r="JDD17" s="314"/>
      <c r="JDE17" s="314"/>
      <c r="JDF17" s="314"/>
      <c r="JDG17" s="314"/>
      <c r="JDH17" s="314"/>
      <c r="JDI17" s="314"/>
      <c r="JDJ17" s="314"/>
      <c r="JDK17" s="314"/>
      <c r="JDL17" s="314"/>
      <c r="JDM17" s="314"/>
      <c r="JDN17" s="314"/>
      <c r="JDO17" s="314"/>
      <c r="JDP17" s="314"/>
      <c r="JDQ17" s="314"/>
      <c r="JDR17" s="314"/>
      <c r="JDS17" s="314"/>
      <c r="JDT17" s="314"/>
      <c r="JDU17" s="314"/>
      <c r="JDV17" s="314"/>
      <c r="JDW17" s="314"/>
      <c r="JDX17" s="314"/>
      <c r="JDY17" s="314"/>
      <c r="JDZ17" s="314"/>
      <c r="JEA17" s="314"/>
      <c r="JEB17" s="314"/>
      <c r="JEC17" s="314"/>
      <c r="JED17" s="314"/>
      <c r="JEE17" s="314"/>
      <c r="JEF17" s="314"/>
      <c r="JEG17" s="314"/>
      <c r="JEH17" s="314"/>
      <c r="JEI17" s="314"/>
      <c r="JEJ17" s="314"/>
      <c r="JEK17" s="314"/>
      <c r="JEL17" s="314"/>
      <c r="JEM17" s="314"/>
      <c r="JEN17" s="314"/>
      <c r="JEO17" s="314"/>
      <c r="JEP17" s="314"/>
      <c r="JEQ17" s="314"/>
      <c r="JER17" s="314"/>
      <c r="JES17" s="314"/>
      <c r="JET17" s="314"/>
      <c r="JEU17" s="314"/>
      <c r="JEV17" s="314"/>
      <c r="JEW17" s="314"/>
      <c r="JEX17" s="314"/>
      <c r="JEY17" s="314"/>
      <c r="JEZ17" s="314"/>
      <c r="JFA17" s="314"/>
      <c r="JFB17" s="314"/>
      <c r="JFC17" s="314"/>
      <c r="JFD17" s="314"/>
      <c r="JFE17" s="314"/>
      <c r="JFF17" s="314"/>
      <c r="JFG17" s="314"/>
      <c r="JFH17" s="314"/>
      <c r="JFI17" s="314"/>
      <c r="JFJ17" s="314"/>
      <c r="JFK17" s="314"/>
      <c r="JFL17" s="314"/>
      <c r="JFM17" s="314"/>
      <c r="JFN17" s="314"/>
      <c r="JFO17" s="314"/>
      <c r="JFP17" s="314"/>
      <c r="JFQ17" s="314"/>
      <c r="JFR17" s="314"/>
      <c r="JFS17" s="314"/>
      <c r="JFT17" s="314"/>
      <c r="JFU17" s="314"/>
      <c r="JFV17" s="314"/>
      <c r="JFW17" s="314"/>
      <c r="JFX17" s="314"/>
      <c r="JFY17" s="314"/>
      <c r="JFZ17" s="314"/>
      <c r="JGA17" s="314"/>
      <c r="JGB17" s="314"/>
      <c r="JGC17" s="314"/>
      <c r="JGD17" s="314"/>
      <c r="JGE17" s="314"/>
      <c r="JGF17" s="314"/>
      <c r="JGG17" s="314"/>
      <c r="JGH17" s="314"/>
      <c r="JGI17" s="314"/>
      <c r="JGJ17" s="314"/>
      <c r="JGK17" s="314"/>
      <c r="JGL17" s="314"/>
      <c r="JGM17" s="314"/>
      <c r="JGN17" s="314"/>
      <c r="JGO17" s="314"/>
      <c r="JGP17" s="314"/>
      <c r="JGQ17" s="314"/>
      <c r="JGR17" s="314"/>
      <c r="JGS17" s="314"/>
      <c r="JGT17" s="314"/>
      <c r="JGU17" s="314"/>
      <c r="JGV17" s="314"/>
      <c r="JGW17" s="314"/>
      <c r="JGX17" s="314"/>
      <c r="JGY17" s="314"/>
      <c r="JGZ17" s="314"/>
      <c r="JHA17" s="314"/>
      <c r="JHB17" s="314"/>
      <c r="JHC17" s="314"/>
      <c r="JHD17" s="314"/>
      <c r="JHE17" s="314"/>
      <c r="JHF17" s="314"/>
      <c r="JHG17" s="314"/>
      <c r="JHH17" s="314"/>
      <c r="JHI17" s="314"/>
      <c r="JHJ17" s="314"/>
      <c r="JHK17" s="314"/>
      <c r="JHL17" s="314"/>
      <c r="JHM17" s="314"/>
      <c r="JHN17" s="314"/>
      <c r="JHO17" s="314"/>
      <c r="JHP17" s="314"/>
      <c r="JHQ17" s="314"/>
      <c r="JHR17" s="314"/>
      <c r="JHS17" s="314"/>
      <c r="JHT17" s="314"/>
      <c r="JHU17" s="314"/>
      <c r="JHV17" s="314"/>
      <c r="JHW17" s="314"/>
      <c r="JHX17" s="314"/>
      <c r="JHY17" s="314"/>
      <c r="JHZ17" s="314"/>
      <c r="JIA17" s="314"/>
      <c r="JIB17" s="314"/>
      <c r="JIC17" s="314"/>
      <c r="JID17" s="314"/>
      <c r="JIE17" s="314"/>
      <c r="JIF17" s="314"/>
      <c r="JIG17" s="314"/>
      <c r="JIH17" s="314"/>
      <c r="JII17" s="314"/>
      <c r="JIJ17" s="314"/>
      <c r="JIK17" s="314"/>
      <c r="JIL17" s="314"/>
      <c r="JIM17" s="314"/>
      <c r="JIN17" s="314"/>
      <c r="JIO17" s="314"/>
      <c r="JIP17" s="314"/>
      <c r="JIQ17" s="314"/>
      <c r="JIR17" s="314"/>
      <c r="JIS17" s="314"/>
      <c r="JIT17" s="314"/>
      <c r="JIU17" s="314"/>
      <c r="JIV17" s="314"/>
      <c r="JIW17" s="314"/>
      <c r="JIX17" s="314"/>
      <c r="JIY17" s="314"/>
      <c r="JIZ17" s="314"/>
      <c r="JJA17" s="314"/>
      <c r="JJB17" s="314"/>
      <c r="JJC17" s="314"/>
      <c r="JJD17" s="314"/>
      <c r="JJE17" s="314"/>
      <c r="JJF17" s="314"/>
      <c r="JJG17" s="314"/>
      <c r="JJH17" s="314"/>
      <c r="JJI17" s="314"/>
      <c r="JJJ17" s="314"/>
      <c r="JJK17" s="314"/>
      <c r="JJL17" s="314"/>
      <c r="JJM17" s="314"/>
      <c r="JJN17" s="314"/>
      <c r="JJO17" s="314"/>
      <c r="JJP17" s="314"/>
      <c r="JJQ17" s="314"/>
      <c r="JJR17" s="314"/>
      <c r="JJS17" s="314"/>
      <c r="JJT17" s="314"/>
      <c r="JJU17" s="314"/>
      <c r="JJV17" s="314"/>
      <c r="JJW17" s="314"/>
      <c r="JJX17" s="314"/>
      <c r="JJY17" s="314"/>
      <c r="JJZ17" s="314"/>
      <c r="JKA17" s="314"/>
      <c r="JKB17" s="314"/>
      <c r="JKC17" s="314"/>
      <c r="JKD17" s="314"/>
      <c r="JKE17" s="314"/>
      <c r="JKF17" s="314"/>
      <c r="JKG17" s="314"/>
      <c r="JKH17" s="314"/>
      <c r="JKI17" s="314"/>
      <c r="JKJ17" s="314"/>
      <c r="JKK17" s="314"/>
      <c r="JKL17" s="314"/>
      <c r="JKM17" s="314"/>
      <c r="JKN17" s="314"/>
      <c r="JKO17" s="314"/>
      <c r="JKP17" s="314"/>
      <c r="JKQ17" s="314"/>
      <c r="JKR17" s="314"/>
      <c r="JKS17" s="314"/>
      <c r="JKT17" s="314"/>
      <c r="JKU17" s="314"/>
      <c r="JKV17" s="314"/>
      <c r="JKW17" s="314"/>
      <c r="JKX17" s="314"/>
      <c r="JKY17" s="314"/>
      <c r="JKZ17" s="314"/>
      <c r="JLA17" s="314"/>
      <c r="JLB17" s="314"/>
      <c r="JLC17" s="314"/>
      <c r="JLD17" s="314"/>
      <c r="JLE17" s="314"/>
      <c r="JLF17" s="314"/>
      <c r="JLG17" s="314"/>
      <c r="JLH17" s="314"/>
      <c r="JLI17" s="314"/>
      <c r="JLJ17" s="314"/>
      <c r="JLK17" s="314"/>
      <c r="JLL17" s="314"/>
      <c r="JLM17" s="314"/>
      <c r="JLN17" s="314"/>
      <c r="JLO17" s="314"/>
      <c r="JLP17" s="314"/>
      <c r="JLQ17" s="314"/>
      <c r="JLR17" s="314"/>
      <c r="JLS17" s="314"/>
      <c r="JLT17" s="314"/>
      <c r="JLU17" s="314"/>
      <c r="JLV17" s="314"/>
      <c r="JLW17" s="314"/>
      <c r="JLX17" s="314"/>
      <c r="JLY17" s="314"/>
      <c r="JLZ17" s="314"/>
      <c r="JMA17" s="314"/>
      <c r="JMB17" s="314"/>
      <c r="JMC17" s="314"/>
      <c r="JMD17" s="314"/>
      <c r="JME17" s="314"/>
      <c r="JMF17" s="314"/>
      <c r="JMG17" s="314"/>
      <c r="JMH17" s="314"/>
      <c r="JMI17" s="314"/>
      <c r="JMJ17" s="314"/>
      <c r="JMK17" s="314"/>
      <c r="JML17" s="314"/>
      <c r="JMM17" s="314"/>
      <c r="JMN17" s="314"/>
      <c r="JMO17" s="314"/>
      <c r="JMP17" s="314"/>
      <c r="JMQ17" s="314"/>
      <c r="JMR17" s="314"/>
      <c r="JMS17" s="314"/>
      <c r="JMT17" s="314"/>
      <c r="JMU17" s="314"/>
      <c r="JMV17" s="314"/>
      <c r="JMW17" s="314"/>
      <c r="JMX17" s="314"/>
      <c r="JMY17" s="314"/>
      <c r="JMZ17" s="314"/>
      <c r="JNA17" s="314"/>
      <c r="JNB17" s="314"/>
      <c r="JNC17" s="314"/>
      <c r="JND17" s="314"/>
      <c r="JNE17" s="314"/>
      <c r="JNF17" s="314"/>
      <c r="JNG17" s="314"/>
      <c r="JNH17" s="314"/>
      <c r="JNI17" s="314"/>
      <c r="JNJ17" s="314"/>
      <c r="JNK17" s="314"/>
      <c r="JNL17" s="314"/>
      <c r="JNM17" s="314"/>
      <c r="JNN17" s="314"/>
      <c r="JNO17" s="314"/>
      <c r="JNP17" s="314"/>
      <c r="JNQ17" s="314"/>
      <c r="JNR17" s="314"/>
      <c r="JNS17" s="314"/>
      <c r="JNT17" s="314"/>
      <c r="JNU17" s="314"/>
      <c r="JNV17" s="314"/>
      <c r="JNW17" s="314"/>
      <c r="JNX17" s="314"/>
      <c r="JNY17" s="314"/>
      <c r="JNZ17" s="314"/>
      <c r="JOA17" s="314"/>
      <c r="JOB17" s="314"/>
      <c r="JOC17" s="314"/>
      <c r="JOD17" s="314"/>
      <c r="JOE17" s="314"/>
      <c r="JOF17" s="314"/>
      <c r="JOG17" s="314"/>
      <c r="JOH17" s="314"/>
      <c r="JOI17" s="314"/>
      <c r="JOJ17" s="314"/>
      <c r="JOK17" s="314"/>
      <c r="JOL17" s="314"/>
      <c r="JOM17" s="314"/>
      <c r="JON17" s="314"/>
      <c r="JOO17" s="314"/>
      <c r="JOP17" s="314"/>
      <c r="JOQ17" s="314"/>
      <c r="JOR17" s="314"/>
      <c r="JOS17" s="314"/>
      <c r="JOT17" s="314"/>
      <c r="JOU17" s="314"/>
      <c r="JOV17" s="314"/>
      <c r="JOW17" s="314"/>
      <c r="JOX17" s="314"/>
      <c r="JOY17" s="314"/>
      <c r="JOZ17" s="314"/>
      <c r="JPA17" s="314"/>
      <c r="JPB17" s="314"/>
      <c r="JPC17" s="314"/>
      <c r="JPD17" s="314"/>
      <c r="JPE17" s="314"/>
      <c r="JPF17" s="314"/>
      <c r="JPG17" s="314"/>
      <c r="JPH17" s="314"/>
      <c r="JPI17" s="314"/>
      <c r="JPJ17" s="314"/>
      <c r="JPK17" s="314"/>
      <c r="JPL17" s="314"/>
      <c r="JPM17" s="314"/>
      <c r="JPN17" s="314"/>
      <c r="JPO17" s="314"/>
      <c r="JPP17" s="314"/>
      <c r="JPQ17" s="314"/>
      <c r="JPR17" s="314"/>
      <c r="JPS17" s="314"/>
      <c r="JPT17" s="314"/>
      <c r="JPU17" s="314"/>
      <c r="JPV17" s="314"/>
      <c r="JPW17" s="314"/>
      <c r="JPX17" s="314"/>
      <c r="JPY17" s="314"/>
      <c r="JPZ17" s="314"/>
      <c r="JQA17" s="314"/>
      <c r="JQB17" s="314"/>
      <c r="JQC17" s="314"/>
      <c r="JQD17" s="314"/>
      <c r="JQE17" s="314"/>
      <c r="JQF17" s="314"/>
      <c r="JQG17" s="314"/>
      <c r="JQH17" s="314"/>
      <c r="JQI17" s="314"/>
      <c r="JQJ17" s="314"/>
      <c r="JQK17" s="314"/>
      <c r="JQL17" s="314"/>
      <c r="JQM17" s="314"/>
      <c r="JQN17" s="314"/>
      <c r="JQO17" s="314"/>
      <c r="JQP17" s="314"/>
      <c r="JQQ17" s="314"/>
      <c r="JQR17" s="314"/>
      <c r="JQS17" s="314"/>
      <c r="JQT17" s="314"/>
      <c r="JQU17" s="314"/>
      <c r="JQV17" s="314"/>
      <c r="JQW17" s="314"/>
      <c r="JQX17" s="314"/>
      <c r="JQY17" s="314"/>
      <c r="JQZ17" s="314"/>
      <c r="JRA17" s="314"/>
      <c r="JRB17" s="314"/>
      <c r="JRC17" s="314"/>
      <c r="JRD17" s="314"/>
      <c r="JRE17" s="314"/>
      <c r="JRF17" s="314"/>
      <c r="JRG17" s="314"/>
      <c r="JRH17" s="314"/>
      <c r="JRI17" s="314"/>
      <c r="JRJ17" s="314"/>
      <c r="JRK17" s="314"/>
      <c r="JRL17" s="314"/>
      <c r="JRM17" s="314"/>
      <c r="JRN17" s="314"/>
      <c r="JRO17" s="314"/>
      <c r="JRP17" s="314"/>
      <c r="JRQ17" s="314"/>
      <c r="JRR17" s="314"/>
      <c r="JRS17" s="314"/>
      <c r="JRT17" s="314"/>
      <c r="JRU17" s="314"/>
      <c r="JRV17" s="314"/>
      <c r="JRW17" s="314"/>
      <c r="JRX17" s="314"/>
      <c r="JRY17" s="314"/>
      <c r="JRZ17" s="314"/>
      <c r="JSA17" s="314"/>
      <c r="JSB17" s="314"/>
      <c r="JSC17" s="314"/>
      <c r="JSD17" s="314"/>
      <c r="JSE17" s="314"/>
      <c r="JSF17" s="314"/>
      <c r="JSG17" s="314"/>
      <c r="JSH17" s="314"/>
      <c r="JSI17" s="314"/>
      <c r="JSJ17" s="314"/>
      <c r="JSK17" s="314"/>
      <c r="JSL17" s="314"/>
      <c r="JSM17" s="314"/>
      <c r="JSN17" s="314"/>
      <c r="JSO17" s="314"/>
      <c r="JSP17" s="314"/>
      <c r="JSQ17" s="314"/>
      <c r="JSR17" s="314"/>
      <c r="JSS17" s="314"/>
      <c r="JST17" s="314"/>
      <c r="JSU17" s="314"/>
      <c r="JSV17" s="314"/>
      <c r="JSW17" s="314"/>
      <c r="JSX17" s="314"/>
      <c r="JSY17" s="314"/>
      <c r="JSZ17" s="314"/>
      <c r="JTA17" s="314"/>
      <c r="JTB17" s="314"/>
      <c r="JTC17" s="314"/>
      <c r="JTD17" s="314"/>
      <c r="JTE17" s="314"/>
      <c r="JTF17" s="314"/>
      <c r="JTG17" s="314"/>
      <c r="JTH17" s="314"/>
      <c r="JTI17" s="314"/>
      <c r="JTJ17" s="314"/>
      <c r="JTK17" s="314"/>
      <c r="JTL17" s="314"/>
      <c r="JTM17" s="314"/>
      <c r="JTN17" s="314"/>
      <c r="JTO17" s="314"/>
      <c r="JTP17" s="314"/>
      <c r="JTQ17" s="314"/>
      <c r="JTR17" s="314"/>
      <c r="JTS17" s="314"/>
      <c r="JTT17" s="314"/>
      <c r="JTU17" s="314"/>
      <c r="JTV17" s="314"/>
      <c r="JTW17" s="314"/>
      <c r="JTX17" s="314"/>
      <c r="JTY17" s="314"/>
      <c r="JTZ17" s="314"/>
      <c r="JUA17" s="314"/>
      <c r="JUB17" s="314"/>
      <c r="JUC17" s="314"/>
      <c r="JUD17" s="314"/>
      <c r="JUE17" s="314"/>
      <c r="JUF17" s="314"/>
      <c r="JUG17" s="314"/>
      <c r="JUH17" s="314"/>
      <c r="JUI17" s="314"/>
      <c r="JUJ17" s="314"/>
      <c r="JUK17" s="314"/>
      <c r="JUL17" s="314"/>
      <c r="JUM17" s="314"/>
      <c r="JUN17" s="314"/>
      <c r="JUO17" s="314"/>
      <c r="JUP17" s="314"/>
      <c r="JUQ17" s="314"/>
      <c r="JUR17" s="314"/>
      <c r="JUS17" s="314"/>
      <c r="JUT17" s="314"/>
      <c r="JUU17" s="314"/>
      <c r="JUV17" s="314"/>
      <c r="JUW17" s="314"/>
      <c r="JUX17" s="314"/>
      <c r="JUY17" s="314"/>
      <c r="JUZ17" s="314"/>
      <c r="JVA17" s="314"/>
      <c r="JVB17" s="314"/>
      <c r="JVC17" s="314"/>
      <c r="JVD17" s="314"/>
      <c r="JVE17" s="314"/>
      <c r="JVF17" s="314"/>
      <c r="JVG17" s="314"/>
      <c r="JVH17" s="314"/>
      <c r="JVI17" s="314"/>
      <c r="JVJ17" s="314"/>
      <c r="JVK17" s="314"/>
      <c r="JVL17" s="314"/>
      <c r="JVM17" s="314"/>
      <c r="JVN17" s="314"/>
      <c r="JVO17" s="314"/>
      <c r="JVP17" s="314"/>
      <c r="JVQ17" s="314"/>
      <c r="JVR17" s="314"/>
      <c r="JVS17" s="314"/>
      <c r="JVT17" s="314"/>
      <c r="JVU17" s="314"/>
      <c r="JVV17" s="314"/>
      <c r="JVW17" s="314"/>
      <c r="JVX17" s="314"/>
      <c r="JVY17" s="314"/>
      <c r="JVZ17" s="314"/>
      <c r="JWA17" s="314"/>
      <c r="JWB17" s="314"/>
      <c r="JWC17" s="314"/>
      <c r="JWD17" s="314"/>
      <c r="JWE17" s="314"/>
      <c r="JWF17" s="314"/>
      <c r="JWG17" s="314"/>
      <c r="JWH17" s="314"/>
      <c r="JWI17" s="314"/>
      <c r="JWJ17" s="314"/>
      <c r="JWK17" s="314"/>
      <c r="JWL17" s="314"/>
      <c r="JWM17" s="314"/>
      <c r="JWN17" s="314"/>
      <c r="JWO17" s="314"/>
      <c r="JWP17" s="314"/>
      <c r="JWQ17" s="314"/>
      <c r="JWR17" s="314"/>
      <c r="JWS17" s="314"/>
      <c r="JWT17" s="314"/>
      <c r="JWU17" s="314"/>
      <c r="JWV17" s="314"/>
      <c r="JWW17" s="314"/>
      <c r="JWX17" s="314"/>
      <c r="JWY17" s="314"/>
      <c r="JWZ17" s="314"/>
      <c r="JXA17" s="314"/>
      <c r="JXB17" s="314"/>
      <c r="JXC17" s="314"/>
      <c r="JXD17" s="314"/>
      <c r="JXE17" s="314"/>
      <c r="JXF17" s="314"/>
      <c r="JXG17" s="314"/>
      <c r="JXH17" s="314"/>
      <c r="JXI17" s="314"/>
      <c r="JXJ17" s="314"/>
      <c r="JXK17" s="314"/>
      <c r="JXL17" s="314"/>
      <c r="JXM17" s="314"/>
      <c r="JXN17" s="314"/>
      <c r="JXO17" s="314"/>
      <c r="JXP17" s="314"/>
      <c r="JXQ17" s="314"/>
      <c r="JXR17" s="314"/>
      <c r="JXS17" s="314"/>
      <c r="JXT17" s="314"/>
      <c r="JXU17" s="314"/>
      <c r="JXV17" s="314"/>
      <c r="JXW17" s="314"/>
      <c r="JXX17" s="314"/>
      <c r="JXY17" s="314"/>
      <c r="JXZ17" s="314"/>
      <c r="JYA17" s="314"/>
      <c r="JYB17" s="314"/>
      <c r="JYC17" s="314"/>
      <c r="JYD17" s="314"/>
      <c r="JYE17" s="314"/>
      <c r="JYF17" s="314"/>
      <c r="JYG17" s="314"/>
      <c r="JYH17" s="314"/>
      <c r="JYI17" s="314"/>
      <c r="JYJ17" s="314"/>
      <c r="JYK17" s="314"/>
      <c r="JYL17" s="314"/>
      <c r="JYM17" s="314"/>
      <c r="JYN17" s="314"/>
      <c r="JYO17" s="314"/>
      <c r="JYP17" s="314"/>
      <c r="JYQ17" s="314"/>
      <c r="JYR17" s="314"/>
      <c r="JYS17" s="314"/>
      <c r="JYT17" s="314"/>
      <c r="JYU17" s="314"/>
      <c r="JYV17" s="314"/>
      <c r="JYW17" s="314"/>
      <c r="JYX17" s="314"/>
      <c r="JYY17" s="314"/>
      <c r="JYZ17" s="314"/>
      <c r="JZA17" s="314"/>
      <c r="JZB17" s="314"/>
      <c r="JZC17" s="314"/>
      <c r="JZD17" s="314"/>
      <c r="JZE17" s="314"/>
      <c r="JZF17" s="314"/>
      <c r="JZG17" s="314"/>
      <c r="JZH17" s="314"/>
      <c r="JZI17" s="314"/>
      <c r="JZJ17" s="314"/>
      <c r="JZK17" s="314"/>
      <c r="JZL17" s="314"/>
      <c r="JZM17" s="314"/>
      <c r="JZN17" s="314"/>
      <c r="JZO17" s="314"/>
      <c r="JZP17" s="314"/>
      <c r="JZQ17" s="314"/>
      <c r="JZR17" s="314"/>
      <c r="JZS17" s="314"/>
      <c r="JZT17" s="314"/>
      <c r="JZU17" s="314"/>
      <c r="JZV17" s="314"/>
      <c r="JZW17" s="314"/>
      <c r="JZX17" s="314"/>
      <c r="JZY17" s="314"/>
      <c r="JZZ17" s="314"/>
      <c r="KAA17" s="314"/>
      <c r="KAB17" s="314"/>
      <c r="KAC17" s="314"/>
      <c r="KAD17" s="314"/>
      <c r="KAE17" s="314"/>
      <c r="KAF17" s="314"/>
      <c r="KAG17" s="314"/>
      <c r="KAH17" s="314"/>
      <c r="KAI17" s="314"/>
      <c r="KAJ17" s="314"/>
      <c r="KAK17" s="314"/>
      <c r="KAL17" s="314"/>
      <c r="KAM17" s="314"/>
      <c r="KAN17" s="314"/>
      <c r="KAO17" s="314"/>
      <c r="KAP17" s="314"/>
      <c r="KAQ17" s="314"/>
      <c r="KAR17" s="314"/>
      <c r="KAS17" s="314"/>
      <c r="KAT17" s="314"/>
      <c r="KAU17" s="314"/>
      <c r="KAV17" s="314"/>
      <c r="KAW17" s="314"/>
      <c r="KAX17" s="314"/>
      <c r="KAY17" s="314"/>
      <c r="KAZ17" s="314"/>
      <c r="KBA17" s="314"/>
      <c r="KBB17" s="314"/>
      <c r="KBC17" s="314"/>
      <c r="KBD17" s="314"/>
      <c r="KBE17" s="314"/>
      <c r="KBF17" s="314"/>
      <c r="KBG17" s="314"/>
      <c r="KBH17" s="314"/>
      <c r="KBI17" s="314"/>
      <c r="KBJ17" s="314"/>
      <c r="KBK17" s="314"/>
      <c r="KBL17" s="314"/>
      <c r="KBM17" s="314"/>
      <c r="KBN17" s="314"/>
      <c r="KBO17" s="314"/>
      <c r="KBP17" s="314"/>
      <c r="KBQ17" s="314"/>
      <c r="KBR17" s="314"/>
      <c r="KBS17" s="314"/>
      <c r="KBT17" s="314"/>
      <c r="KBU17" s="314"/>
      <c r="KBV17" s="314"/>
      <c r="KBW17" s="314"/>
      <c r="KBX17" s="314"/>
      <c r="KBY17" s="314"/>
      <c r="KBZ17" s="314"/>
      <c r="KCA17" s="314"/>
      <c r="KCB17" s="314"/>
      <c r="KCC17" s="314"/>
      <c r="KCD17" s="314"/>
      <c r="KCE17" s="314"/>
      <c r="KCF17" s="314"/>
      <c r="KCG17" s="314"/>
      <c r="KCH17" s="314"/>
      <c r="KCI17" s="314"/>
      <c r="KCJ17" s="314"/>
      <c r="KCK17" s="314"/>
      <c r="KCL17" s="314"/>
      <c r="KCM17" s="314"/>
      <c r="KCN17" s="314"/>
      <c r="KCO17" s="314"/>
      <c r="KCP17" s="314"/>
      <c r="KCQ17" s="314"/>
      <c r="KCR17" s="314"/>
      <c r="KCS17" s="314"/>
      <c r="KCT17" s="314"/>
      <c r="KCU17" s="314"/>
      <c r="KCV17" s="314"/>
      <c r="KCW17" s="314"/>
      <c r="KCX17" s="314"/>
      <c r="KCY17" s="314"/>
      <c r="KCZ17" s="314"/>
      <c r="KDA17" s="314"/>
      <c r="KDB17" s="314"/>
      <c r="KDC17" s="314"/>
      <c r="KDD17" s="314"/>
      <c r="KDE17" s="314"/>
      <c r="KDF17" s="314"/>
      <c r="KDG17" s="314"/>
      <c r="KDH17" s="314"/>
      <c r="KDI17" s="314"/>
      <c r="KDJ17" s="314"/>
      <c r="KDK17" s="314"/>
      <c r="KDL17" s="314"/>
      <c r="KDM17" s="314"/>
      <c r="KDN17" s="314"/>
      <c r="KDO17" s="314"/>
      <c r="KDP17" s="314"/>
      <c r="KDQ17" s="314"/>
      <c r="KDR17" s="314"/>
      <c r="KDS17" s="314"/>
      <c r="KDT17" s="314"/>
      <c r="KDU17" s="314"/>
      <c r="KDV17" s="314"/>
      <c r="KDW17" s="314"/>
      <c r="KDX17" s="314"/>
      <c r="KDY17" s="314"/>
      <c r="KDZ17" s="314"/>
      <c r="KEA17" s="314"/>
      <c r="KEB17" s="314"/>
      <c r="KEC17" s="314"/>
      <c r="KED17" s="314"/>
      <c r="KEE17" s="314"/>
      <c r="KEF17" s="314"/>
      <c r="KEG17" s="314"/>
      <c r="KEH17" s="314"/>
      <c r="KEI17" s="314"/>
      <c r="KEJ17" s="314"/>
      <c r="KEK17" s="314"/>
      <c r="KEL17" s="314"/>
      <c r="KEM17" s="314"/>
      <c r="KEN17" s="314"/>
      <c r="KEO17" s="314"/>
      <c r="KEP17" s="314"/>
      <c r="KEQ17" s="314"/>
      <c r="KER17" s="314"/>
      <c r="KES17" s="314"/>
      <c r="KET17" s="314"/>
      <c r="KEU17" s="314"/>
      <c r="KEV17" s="314"/>
      <c r="KEW17" s="314"/>
      <c r="KEX17" s="314"/>
      <c r="KEY17" s="314"/>
      <c r="KEZ17" s="314"/>
      <c r="KFA17" s="314"/>
      <c r="KFB17" s="314"/>
      <c r="KFC17" s="314"/>
      <c r="KFD17" s="314"/>
      <c r="KFE17" s="314"/>
      <c r="KFF17" s="314"/>
      <c r="KFG17" s="314"/>
      <c r="KFH17" s="314"/>
      <c r="KFI17" s="314"/>
      <c r="KFJ17" s="314"/>
      <c r="KFK17" s="314"/>
      <c r="KFL17" s="314"/>
      <c r="KFM17" s="314"/>
      <c r="KFN17" s="314"/>
      <c r="KFO17" s="314"/>
      <c r="KFP17" s="314"/>
      <c r="KFQ17" s="314"/>
      <c r="KFR17" s="314"/>
      <c r="KFS17" s="314"/>
      <c r="KFT17" s="314"/>
      <c r="KFU17" s="314"/>
      <c r="KFV17" s="314"/>
      <c r="KFW17" s="314"/>
      <c r="KFX17" s="314"/>
      <c r="KFY17" s="314"/>
      <c r="KFZ17" s="314"/>
      <c r="KGA17" s="314"/>
      <c r="KGB17" s="314"/>
      <c r="KGC17" s="314"/>
      <c r="KGD17" s="314"/>
      <c r="KGE17" s="314"/>
      <c r="KGF17" s="314"/>
      <c r="KGG17" s="314"/>
      <c r="KGH17" s="314"/>
      <c r="KGI17" s="314"/>
      <c r="KGJ17" s="314"/>
      <c r="KGK17" s="314"/>
      <c r="KGL17" s="314"/>
      <c r="KGM17" s="314"/>
      <c r="KGN17" s="314"/>
      <c r="KGO17" s="314"/>
      <c r="KGP17" s="314"/>
      <c r="KGQ17" s="314"/>
      <c r="KGR17" s="314"/>
      <c r="KGS17" s="314"/>
      <c r="KGT17" s="314"/>
      <c r="KGU17" s="314"/>
      <c r="KGV17" s="314"/>
      <c r="KGW17" s="314"/>
      <c r="KGX17" s="314"/>
      <c r="KGY17" s="314"/>
      <c r="KGZ17" s="314"/>
      <c r="KHA17" s="314"/>
      <c r="KHB17" s="314"/>
      <c r="KHC17" s="314"/>
      <c r="KHD17" s="314"/>
      <c r="KHE17" s="314"/>
      <c r="KHF17" s="314"/>
      <c r="KHG17" s="314"/>
      <c r="KHH17" s="314"/>
      <c r="KHI17" s="314"/>
      <c r="KHJ17" s="314"/>
      <c r="KHK17" s="314"/>
      <c r="KHL17" s="314"/>
      <c r="KHM17" s="314"/>
      <c r="KHN17" s="314"/>
      <c r="KHO17" s="314"/>
      <c r="KHP17" s="314"/>
      <c r="KHQ17" s="314"/>
      <c r="KHR17" s="314"/>
      <c r="KHS17" s="314"/>
      <c r="KHT17" s="314"/>
      <c r="KHU17" s="314"/>
      <c r="KHV17" s="314"/>
      <c r="KHW17" s="314"/>
      <c r="KHX17" s="314"/>
      <c r="KHY17" s="314"/>
      <c r="KHZ17" s="314"/>
      <c r="KIA17" s="314"/>
      <c r="KIB17" s="314"/>
      <c r="KIC17" s="314"/>
      <c r="KID17" s="314"/>
      <c r="KIE17" s="314"/>
      <c r="KIF17" s="314"/>
      <c r="KIG17" s="314"/>
      <c r="KIH17" s="314"/>
      <c r="KII17" s="314"/>
      <c r="KIJ17" s="314"/>
      <c r="KIK17" s="314"/>
      <c r="KIL17" s="314"/>
      <c r="KIM17" s="314"/>
      <c r="KIN17" s="314"/>
      <c r="KIO17" s="314"/>
      <c r="KIP17" s="314"/>
      <c r="KIQ17" s="314"/>
      <c r="KIR17" s="314"/>
      <c r="KIS17" s="314"/>
      <c r="KIT17" s="314"/>
      <c r="KIU17" s="314"/>
      <c r="KIV17" s="314"/>
      <c r="KIW17" s="314"/>
      <c r="KIX17" s="314"/>
      <c r="KIY17" s="314"/>
      <c r="KIZ17" s="314"/>
      <c r="KJA17" s="314"/>
      <c r="KJB17" s="314"/>
      <c r="KJC17" s="314"/>
      <c r="KJD17" s="314"/>
      <c r="KJE17" s="314"/>
      <c r="KJF17" s="314"/>
      <c r="KJG17" s="314"/>
      <c r="KJH17" s="314"/>
      <c r="KJI17" s="314"/>
      <c r="KJJ17" s="314"/>
      <c r="KJK17" s="314"/>
      <c r="KJL17" s="314"/>
      <c r="KJM17" s="314"/>
      <c r="KJN17" s="314"/>
      <c r="KJO17" s="314"/>
      <c r="KJP17" s="314"/>
      <c r="KJQ17" s="314"/>
      <c r="KJR17" s="314"/>
      <c r="KJS17" s="314"/>
      <c r="KJT17" s="314"/>
      <c r="KJU17" s="314"/>
      <c r="KJV17" s="314"/>
      <c r="KJW17" s="314"/>
      <c r="KJX17" s="314"/>
      <c r="KJY17" s="314"/>
      <c r="KJZ17" s="314"/>
      <c r="KKA17" s="314"/>
      <c r="KKB17" s="314"/>
      <c r="KKC17" s="314"/>
      <c r="KKD17" s="314"/>
      <c r="KKE17" s="314"/>
      <c r="KKF17" s="314"/>
      <c r="KKG17" s="314"/>
      <c r="KKH17" s="314"/>
      <c r="KKI17" s="314"/>
      <c r="KKJ17" s="314"/>
      <c r="KKK17" s="314"/>
      <c r="KKL17" s="314"/>
      <c r="KKM17" s="314"/>
      <c r="KKN17" s="314"/>
      <c r="KKO17" s="314"/>
      <c r="KKP17" s="314"/>
      <c r="KKQ17" s="314"/>
      <c r="KKR17" s="314"/>
      <c r="KKS17" s="314"/>
      <c r="KKT17" s="314"/>
      <c r="KKU17" s="314"/>
      <c r="KKV17" s="314"/>
      <c r="KKW17" s="314"/>
      <c r="KKX17" s="314"/>
      <c r="KKY17" s="314"/>
      <c r="KKZ17" s="314"/>
      <c r="KLA17" s="314"/>
      <c r="KLB17" s="314"/>
      <c r="KLC17" s="314"/>
      <c r="KLD17" s="314"/>
      <c r="KLE17" s="314"/>
      <c r="KLF17" s="314"/>
      <c r="KLG17" s="314"/>
      <c r="KLH17" s="314"/>
      <c r="KLI17" s="314"/>
      <c r="KLJ17" s="314"/>
      <c r="KLK17" s="314"/>
      <c r="KLL17" s="314"/>
      <c r="KLM17" s="314"/>
      <c r="KLN17" s="314"/>
      <c r="KLO17" s="314"/>
      <c r="KLP17" s="314"/>
      <c r="KLQ17" s="314"/>
      <c r="KLR17" s="314"/>
      <c r="KLS17" s="314"/>
      <c r="KLT17" s="314"/>
      <c r="KLU17" s="314"/>
      <c r="KLV17" s="314"/>
      <c r="KLW17" s="314"/>
      <c r="KLX17" s="314"/>
      <c r="KLY17" s="314"/>
      <c r="KLZ17" s="314"/>
      <c r="KMA17" s="314"/>
      <c r="KMB17" s="314"/>
      <c r="KMC17" s="314"/>
      <c r="KMD17" s="314"/>
      <c r="KME17" s="314"/>
      <c r="KMF17" s="314"/>
      <c r="KMG17" s="314"/>
      <c r="KMH17" s="314"/>
      <c r="KMI17" s="314"/>
      <c r="KMJ17" s="314"/>
      <c r="KMK17" s="314"/>
      <c r="KML17" s="314"/>
      <c r="KMM17" s="314"/>
      <c r="KMN17" s="314"/>
      <c r="KMO17" s="314"/>
      <c r="KMP17" s="314"/>
      <c r="KMQ17" s="314"/>
      <c r="KMR17" s="314"/>
      <c r="KMS17" s="314"/>
      <c r="KMT17" s="314"/>
      <c r="KMU17" s="314"/>
      <c r="KMV17" s="314"/>
      <c r="KMW17" s="314"/>
      <c r="KMX17" s="314"/>
      <c r="KMY17" s="314"/>
      <c r="KMZ17" s="314"/>
      <c r="KNA17" s="314"/>
      <c r="KNB17" s="314"/>
      <c r="KNC17" s="314"/>
      <c r="KND17" s="314"/>
      <c r="KNE17" s="314"/>
      <c r="KNF17" s="314"/>
      <c r="KNG17" s="314"/>
      <c r="KNH17" s="314"/>
      <c r="KNI17" s="314"/>
      <c r="KNJ17" s="314"/>
      <c r="KNK17" s="314"/>
      <c r="KNL17" s="314"/>
      <c r="KNM17" s="314"/>
      <c r="KNN17" s="314"/>
      <c r="KNO17" s="314"/>
      <c r="KNP17" s="314"/>
      <c r="KNQ17" s="314"/>
      <c r="KNR17" s="314"/>
      <c r="KNS17" s="314"/>
      <c r="KNT17" s="314"/>
      <c r="KNU17" s="314"/>
      <c r="KNV17" s="314"/>
      <c r="KNW17" s="314"/>
      <c r="KNX17" s="314"/>
      <c r="KNY17" s="314"/>
      <c r="KNZ17" s="314"/>
      <c r="KOA17" s="314"/>
      <c r="KOB17" s="314"/>
      <c r="KOC17" s="314"/>
      <c r="KOD17" s="314"/>
      <c r="KOE17" s="314"/>
      <c r="KOF17" s="314"/>
      <c r="KOG17" s="314"/>
      <c r="KOH17" s="314"/>
      <c r="KOI17" s="314"/>
      <c r="KOJ17" s="314"/>
      <c r="KOK17" s="314"/>
      <c r="KOL17" s="314"/>
      <c r="KOM17" s="314"/>
      <c r="KON17" s="314"/>
      <c r="KOO17" s="314"/>
      <c r="KOP17" s="314"/>
      <c r="KOQ17" s="314"/>
      <c r="KOR17" s="314"/>
      <c r="KOS17" s="314"/>
      <c r="KOT17" s="314"/>
      <c r="KOU17" s="314"/>
      <c r="KOV17" s="314"/>
      <c r="KOW17" s="314"/>
      <c r="KOX17" s="314"/>
      <c r="KOY17" s="314"/>
      <c r="KOZ17" s="314"/>
      <c r="KPA17" s="314"/>
      <c r="KPB17" s="314"/>
      <c r="KPC17" s="314"/>
      <c r="KPD17" s="314"/>
      <c r="KPE17" s="314"/>
      <c r="KPF17" s="314"/>
      <c r="KPG17" s="314"/>
      <c r="KPH17" s="314"/>
      <c r="KPI17" s="314"/>
      <c r="KPJ17" s="314"/>
      <c r="KPK17" s="314"/>
      <c r="KPL17" s="314"/>
      <c r="KPM17" s="314"/>
      <c r="KPN17" s="314"/>
      <c r="KPO17" s="314"/>
      <c r="KPP17" s="314"/>
      <c r="KPQ17" s="314"/>
      <c r="KPR17" s="314"/>
      <c r="KPS17" s="314"/>
      <c r="KPT17" s="314"/>
      <c r="KPU17" s="314"/>
      <c r="KPV17" s="314"/>
      <c r="KPW17" s="314"/>
      <c r="KPX17" s="314"/>
      <c r="KPY17" s="314"/>
      <c r="KPZ17" s="314"/>
      <c r="KQA17" s="314"/>
      <c r="KQB17" s="314"/>
      <c r="KQC17" s="314"/>
      <c r="KQD17" s="314"/>
      <c r="KQE17" s="314"/>
      <c r="KQF17" s="314"/>
      <c r="KQG17" s="314"/>
      <c r="KQH17" s="314"/>
      <c r="KQI17" s="314"/>
      <c r="KQJ17" s="314"/>
      <c r="KQK17" s="314"/>
      <c r="KQL17" s="314"/>
      <c r="KQM17" s="314"/>
      <c r="KQN17" s="314"/>
      <c r="KQO17" s="314"/>
      <c r="KQP17" s="314"/>
      <c r="KQQ17" s="314"/>
      <c r="KQR17" s="314"/>
      <c r="KQS17" s="314"/>
      <c r="KQT17" s="314"/>
      <c r="KQU17" s="314"/>
      <c r="KQV17" s="314"/>
      <c r="KQW17" s="314"/>
      <c r="KQX17" s="314"/>
      <c r="KQY17" s="314"/>
      <c r="KQZ17" s="314"/>
      <c r="KRA17" s="314"/>
      <c r="KRB17" s="314"/>
      <c r="KRC17" s="314"/>
      <c r="KRD17" s="314"/>
      <c r="KRE17" s="314"/>
      <c r="KRF17" s="314"/>
      <c r="KRG17" s="314"/>
      <c r="KRH17" s="314"/>
      <c r="KRI17" s="314"/>
      <c r="KRJ17" s="314"/>
      <c r="KRK17" s="314"/>
      <c r="KRL17" s="314"/>
      <c r="KRM17" s="314"/>
      <c r="KRN17" s="314"/>
      <c r="KRO17" s="314"/>
      <c r="KRP17" s="314"/>
      <c r="KRQ17" s="314"/>
      <c r="KRR17" s="314"/>
      <c r="KRS17" s="314"/>
      <c r="KRT17" s="314"/>
      <c r="KRU17" s="314"/>
      <c r="KRV17" s="314"/>
      <c r="KRW17" s="314"/>
      <c r="KRX17" s="314"/>
      <c r="KRY17" s="314"/>
      <c r="KRZ17" s="314"/>
      <c r="KSA17" s="314"/>
      <c r="KSB17" s="314"/>
      <c r="KSC17" s="314"/>
      <c r="KSD17" s="314"/>
      <c r="KSE17" s="314"/>
      <c r="KSF17" s="314"/>
      <c r="KSG17" s="314"/>
      <c r="KSH17" s="314"/>
      <c r="KSI17" s="314"/>
      <c r="KSJ17" s="314"/>
      <c r="KSK17" s="314"/>
      <c r="KSL17" s="314"/>
      <c r="KSM17" s="314"/>
      <c r="KSN17" s="314"/>
      <c r="KSO17" s="314"/>
      <c r="KSP17" s="314"/>
      <c r="KSQ17" s="314"/>
      <c r="KSR17" s="314"/>
      <c r="KSS17" s="314"/>
      <c r="KST17" s="314"/>
      <c r="KSU17" s="314"/>
      <c r="KSV17" s="314"/>
      <c r="KSW17" s="314"/>
      <c r="KSX17" s="314"/>
      <c r="KSY17" s="314"/>
      <c r="KSZ17" s="314"/>
      <c r="KTA17" s="314"/>
      <c r="KTB17" s="314"/>
      <c r="KTC17" s="314"/>
      <c r="KTD17" s="314"/>
      <c r="KTE17" s="314"/>
      <c r="KTF17" s="314"/>
      <c r="KTG17" s="314"/>
      <c r="KTH17" s="314"/>
      <c r="KTI17" s="314"/>
      <c r="KTJ17" s="314"/>
      <c r="KTK17" s="314"/>
      <c r="KTL17" s="314"/>
      <c r="KTM17" s="314"/>
      <c r="KTN17" s="314"/>
      <c r="KTO17" s="314"/>
      <c r="KTP17" s="314"/>
      <c r="KTQ17" s="314"/>
      <c r="KTR17" s="314"/>
      <c r="KTS17" s="314"/>
      <c r="KTT17" s="314"/>
      <c r="KTU17" s="314"/>
      <c r="KTV17" s="314"/>
      <c r="KTW17" s="314"/>
      <c r="KTX17" s="314"/>
      <c r="KTY17" s="314"/>
      <c r="KTZ17" s="314"/>
      <c r="KUA17" s="314"/>
      <c r="KUB17" s="314"/>
      <c r="KUC17" s="314"/>
      <c r="KUD17" s="314"/>
      <c r="KUE17" s="314"/>
      <c r="KUF17" s="314"/>
      <c r="KUG17" s="314"/>
      <c r="KUH17" s="314"/>
      <c r="KUI17" s="314"/>
      <c r="KUJ17" s="314"/>
      <c r="KUK17" s="314"/>
      <c r="KUL17" s="314"/>
      <c r="KUM17" s="314"/>
      <c r="KUN17" s="314"/>
      <c r="KUO17" s="314"/>
      <c r="KUP17" s="314"/>
      <c r="KUQ17" s="314"/>
      <c r="KUR17" s="314"/>
      <c r="KUS17" s="314"/>
      <c r="KUT17" s="314"/>
      <c r="KUU17" s="314"/>
      <c r="KUV17" s="314"/>
      <c r="KUW17" s="314"/>
      <c r="KUX17" s="314"/>
      <c r="KUY17" s="314"/>
      <c r="KUZ17" s="314"/>
      <c r="KVA17" s="314"/>
      <c r="KVB17" s="314"/>
      <c r="KVC17" s="314"/>
      <c r="KVD17" s="314"/>
      <c r="KVE17" s="314"/>
      <c r="KVF17" s="314"/>
      <c r="KVG17" s="314"/>
      <c r="KVH17" s="314"/>
      <c r="KVI17" s="314"/>
      <c r="KVJ17" s="314"/>
      <c r="KVK17" s="314"/>
      <c r="KVL17" s="314"/>
      <c r="KVM17" s="314"/>
      <c r="KVN17" s="314"/>
      <c r="KVO17" s="314"/>
      <c r="KVP17" s="314"/>
      <c r="KVQ17" s="314"/>
      <c r="KVR17" s="314"/>
      <c r="KVS17" s="314"/>
      <c r="KVT17" s="314"/>
      <c r="KVU17" s="314"/>
      <c r="KVV17" s="314"/>
      <c r="KVW17" s="314"/>
      <c r="KVX17" s="314"/>
      <c r="KVY17" s="314"/>
      <c r="KVZ17" s="314"/>
      <c r="KWA17" s="314"/>
      <c r="KWB17" s="314"/>
      <c r="KWC17" s="314"/>
      <c r="KWD17" s="314"/>
      <c r="KWE17" s="314"/>
      <c r="KWF17" s="314"/>
      <c r="KWG17" s="314"/>
      <c r="KWH17" s="314"/>
      <c r="KWI17" s="314"/>
      <c r="KWJ17" s="314"/>
      <c r="KWK17" s="314"/>
      <c r="KWL17" s="314"/>
      <c r="KWM17" s="314"/>
      <c r="KWN17" s="314"/>
      <c r="KWO17" s="314"/>
      <c r="KWP17" s="314"/>
      <c r="KWQ17" s="314"/>
      <c r="KWR17" s="314"/>
      <c r="KWS17" s="314"/>
      <c r="KWT17" s="314"/>
      <c r="KWU17" s="314"/>
      <c r="KWV17" s="314"/>
      <c r="KWW17" s="314"/>
      <c r="KWX17" s="314"/>
      <c r="KWY17" s="314"/>
      <c r="KWZ17" s="314"/>
      <c r="KXA17" s="314"/>
      <c r="KXB17" s="314"/>
      <c r="KXC17" s="314"/>
      <c r="KXD17" s="314"/>
      <c r="KXE17" s="314"/>
      <c r="KXF17" s="314"/>
      <c r="KXG17" s="314"/>
      <c r="KXH17" s="314"/>
      <c r="KXI17" s="314"/>
      <c r="KXJ17" s="314"/>
      <c r="KXK17" s="314"/>
      <c r="KXL17" s="314"/>
      <c r="KXM17" s="314"/>
      <c r="KXN17" s="314"/>
      <c r="KXO17" s="314"/>
      <c r="KXP17" s="314"/>
      <c r="KXQ17" s="314"/>
      <c r="KXR17" s="314"/>
      <c r="KXS17" s="314"/>
      <c r="KXT17" s="314"/>
      <c r="KXU17" s="314"/>
      <c r="KXV17" s="314"/>
      <c r="KXW17" s="314"/>
      <c r="KXX17" s="314"/>
      <c r="KXY17" s="314"/>
      <c r="KXZ17" s="314"/>
      <c r="KYA17" s="314"/>
      <c r="KYB17" s="314"/>
      <c r="KYC17" s="314"/>
      <c r="KYD17" s="314"/>
      <c r="KYE17" s="314"/>
      <c r="KYF17" s="314"/>
      <c r="KYG17" s="314"/>
      <c r="KYH17" s="314"/>
      <c r="KYI17" s="314"/>
      <c r="KYJ17" s="314"/>
      <c r="KYK17" s="314"/>
      <c r="KYL17" s="314"/>
      <c r="KYM17" s="314"/>
      <c r="KYN17" s="314"/>
      <c r="KYO17" s="314"/>
      <c r="KYP17" s="314"/>
      <c r="KYQ17" s="314"/>
      <c r="KYR17" s="314"/>
      <c r="KYS17" s="314"/>
      <c r="KYT17" s="314"/>
      <c r="KYU17" s="314"/>
      <c r="KYV17" s="314"/>
      <c r="KYW17" s="314"/>
      <c r="KYX17" s="314"/>
      <c r="KYY17" s="314"/>
      <c r="KYZ17" s="314"/>
      <c r="KZA17" s="314"/>
      <c r="KZB17" s="314"/>
      <c r="KZC17" s="314"/>
      <c r="KZD17" s="314"/>
      <c r="KZE17" s="314"/>
      <c r="KZF17" s="314"/>
      <c r="KZG17" s="314"/>
      <c r="KZH17" s="314"/>
      <c r="KZI17" s="314"/>
      <c r="KZJ17" s="314"/>
      <c r="KZK17" s="314"/>
      <c r="KZL17" s="314"/>
      <c r="KZM17" s="314"/>
      <c r="KZN17" s="314"/>
      <c r="KZO17" s="314"/>
      <c r="KZP17" s="314"/>
      <c r="KZQ17" s="314"/>
      <c r="KZR17" s="314"/>
      <c r="KZS17" s="314"/>
      <c r="KZT17" s="314"/>
      <c r="KZU17" s="314"/>
      <c r="KZV17" s="314"/>
      <c r="KZW17" s="314"/>
      <c r="KZX17" s="314"/>
      <c r="KZY17" s="314"/>
      <c r="KZZ17" s="314"/>
      <c r="LAA17" s="314"/>
      <c r="LAB17" s="314"/>
      <c r="LAC17" s="314"/>
      <c r="LAD17" s="314"/>
      <c r="LAE17" s="314"/>
      <c r="LAF17" s="314"/>
      <c r="LAG17" s="314"/>
      <c r="LAH17" s="314"/>
      <c r="LAI17" s="314"/>
      <c r="LAJ17" s="314"/>
      <c r="LAK17" s="314"/>
      <c r="LAL17" s="314"/>
      <c r="LAM17" s="314"/>
      <c r="LAN17" s="314"/>
      <c r="LAO17" s="314"/>
      <c r="LAP17" s="314"/>
      <c r="LAQ17" s="314"/>
      <c r="LAR17" s="314"/>
      <c r="LAS17" s="314"/>
      <c r="LAT17" s="314"/>
      <c r="LAU17" s="314"/>
      <c r="LAV17" s="314"/>
      <c r="LAW17" s="314"/>
      <c r="LAX17" s="314"/>
      <c r="LAY17" s="314"/>
      <c r="LAZ17" s="314"/>
      <c r="LBA17" s="314"/>
      <c r="LBB17" s="314"/>
      <c r="LBC17" s="314"/>
      <c r="LBD17" s="314"/>
      <c r="LBE17" s="314"/>
      <c r="LBF17" s="314"/>
      <c r="LBG17" s="314"/>
      <c r="LBH17" s="314"/>
      <c r="LBI17" s="314"/>
      <c r="LBJ17" s="314"/>
      <c r="LBK17" s="314"/>
      <c r="LBL17" s="314"/>
      <c r="LBM17" s="314"/>
      <c r="LBN17" s="314"/>
      <c r="LBO17" s="314"/>
      <c r="LBP17" s="314"/>
      <c r="LBQ17" s="314"/>
      <c r="LBR17" s="314"/>
      <c r="LBS17" s="314"/>
      <c r="LBT17" s="314"/>
      <c r="LBU17" s="314"/>
      <c r="LBV17" s="314"/>
      <c r="LBW17" s="314"/>
      <c r="LBX17" s="314"/>
      <c r="LBY17" s="314"/>
      <c r="LBZ17" s="314"/>
      <c r="LCA17" s="314"/>
      <c r="LCB17" s="314"/>
      <c r="LCC17" s="314"/>
      <c r="LCD17" s="314"/>
      <c r="LCE17" s="314"/>
      <c r="LCF17" s="314"/>
      <c r="LCG17" s="314"/>
      <c r="LCH17" s="314"/>
      <c r="LCI17" s="314"/>
      <c r="LCJ17" s="314"/>
      <c r="LCK17" s="314"/>
      <c r="LCL17" s="314"/>
      <c r="LCM17" s="314"/>
      <c r="LCN17" s="314"/>
      <c r="LCO17" s="314"/>
      <c r="LCP17" s="314"/>
      <c r="LCQ17" s="314"/>
      <c r="LCR17" s="314"/>
      <c r="LCS17" s="314"/>
      <c r="LCT17" s="314"/>
      <c r="LCU17" s="314"/>
      <c r="LCV17" s="314"/>
      <c r="LCW17" s="314"/>
      <c r="LCX17" s="314"/>
      <c r="LCY17" s="314"/>
      <c r="LCZ17" s="314"/>
      <c r="LDA17" s="314"/>
      <c r="LDB17" s="314"/>
      <c r="LDC17" s="314"/>
      <c r="LDD17" s="314"/>
      <c r="LDE17" s="314"/>
      <c r="LDF17" s="314"/>
      <c r="LDG17" s="314"/>
      <c r="LDH17" s="314"/>
      <c r="LDI17" s="314"/>
      <c r="LDJ17" s="314"/>
      <c r="LDK17" s="314"/>
      <c r="LDL17" s="314"/>
      <c r="LDM17" s="314"/>
      <c r="LDN17" s="314"/>
      <c r="LDO17" s="314"/>
      <c r="LDP17" s="314"/>
      <c r="LDQ17" s="314"/>
      <c r="LDR17" s="314"/>
      <c r="LDS17" s="314"/>
      <c r="LDT17" s="314"/>
      <c r="LDU17" s="314"/>
      <c r="LDV17" s="314"/>
      <c r="LDW17" s="314"/>
      <c r="LDX17" s="314"/>
      <c r="LDY17" s="314"/>
      <c r="LDZ17" s="314"/>
      <c r="LEA17" s="314"/>
      <c r="LEB17" s="314"/>
      <c r="LEC17" s="314"/>
      <c r="LED17" s="314"/>
      <c r="LEE17" s="314"/>
      <c r="LEF17" s="314"/>
      <c r="LEG17" s="314"/>
      <c r="LEH17" s="314"/>
      <c r="LEI17" s="314"/>
      <c r="LEJ17" s="314"/>
      <c r="LEK17" s="314"/>
      <c r="LEL17" s="314"/>
      <c r="LEM17" s="314"/>
      <c r="LEN17" s="314"/>
      <c r="LEO17" s="314"/>
      <c r="LEP17" s="314"/>
      <c r="LEQ17" s="314"/>
      <c r="LER17" s="314"/>
      <c r="LES17" s="314"/>
      <c r="LET17" s="314"/>
      <c r="LEU17" s="314"/>
      <c r="LEV17" s="314"/>
      <c r="LEW17" s="314"/>
      <c r="LEX17" s="314"/>
      <c r="LEY17" s="314"/>
      <c r="LEZ17" s="314"/>
      <c r="LFA17" s="314"/>
      <c r="LFB17" s="314"/>
      <c r="LFC17" s="314"/>
      <c r="LFD17" s="314"/>
      <c r="LFE17" s="314"/>
      <c r="LFF17" s="314"/>
      <c r="LFG17" s="314"/>
      <c r="LFH17" s="314"/>
      <c r="LFI17" s="314"/>
      <c r="LFJ17" s="314"/>
      <c r="LFK17" s="314"/>
      <c r="LFL17" s="314"/>
      <c r="LFM17" s="314"/>
      <c r="LFN17" s="314"/>
      <c r="LFO17" s="314"/>
      <c r="LFP17" s="314"/>
      <c r="LFQ17" s="314"/>
      <c r="LFR17" s="314"/>
      <c r="LFS17" s="314"/>
      <c r="LFT17" s="314"/>
      <c r="LFU17" s="314"/>
      <c r="LFV17" s="314"/>
      <c r="LFW17" s="314"/>
      <c r="LFX17" s="314"/>
      <c r="LFY17" s="314"/>
      <c r="LFZ17" s="314"/>
      <c r="LGA17" s="314"/>
      <c r="LGB17" s="314"/>
      <c r="LGC17" s="314"/>
      <c r="LGD17" s="314"/>
      <c r="LGE17" s="314"/>
      <c r="LGF17" s="314"/>
      <c r="LGG17" s="314"/>
      <c r="LGH17" s="314"/>
      <c r="LGI17" s="314"/>
      <c r="LGJ17" s="314"/>
      <c r="LGK17" s="314"/>
      <c r="LGL17" s="314"/>
      <c r="LGM17" s="314"/>
      <c r="LGN17" s="314"/>
      <c r="LGO17" s="314"/>
      <c r="LGP17" s="314"/>
      <c r="LGQ17" s="314"/>
      <c r="LGR17" s="314"/>
      <c r="LGS17" s="314"/>
      <c r="LGT17" s="314"/>
      <c r="LGU17" s="314"/>
      <c r="LGV17" s="314"/>
      <c r="LGW17" s="314"/>
      <c r="LGX17" s="314"/>
      <c r="LGY17" s="314"/>
      <c r="LGZ17" s="314"/>
      <c r="LHA17" s="314"/>
      <c r="LHB17" s="314"/>
      <c r="LHC17" s="314"/>
      <c r="LHD17" s="314"/>
      <c r="LHE17" s="314"/>
      <c r="LHF17" s="314"/>
      <c r="LHG17" s="314"/>
      <c r="LHH17" s="314"/>
      <c r="LHI17" s="314"/>
      <c r="LHJ17" s="314"/>
      <c r="LHK17" s="314"/>
      <c r="LHL17" s="314"/>
      <c r="LHM17" s="314"/>
      <c r="LHN17" s="314"/>
      <c r="LHO17" s="314"/>
      <c r="LHP17" s="314"/>
      <c r="LHQ17" s="314"/>
      <c r="LHR17" s="314"/>
      <c r="LHS17" s="314"/>
      <c r="LHT17" s="314"/>
      <c r="LHU17" s="314"/>
      <c r="LHV17" s="314"/>
      <c r="LHW17" s="314"/>
      <c r="LHX17" s="314"/>
      <c r="LHY17" s="314"/>
      <c r="LHZ17" s="314"/>
      <c r="LIA17" s="314"/>
      <c r="LIB17" s="314"/>
      <c r="LIC17" s="314"/>
      <c r="LID17" s="314"/>
      <c r="LIE17" s="314"/>
      <c r="LIF17" s="314"/>
      <c r="LIG17" s="314"/>
      <c r="LIH17" s="314"/>
      <c r="LII17" s="314"/>
      <c r="LIJ17" s="314"/>
      <c r="LIK17" s="314"/>
      <c r="LIL17" s="314"/>
      <c r="LIM17" s="314"/>
      <c r="LIN17" s="314"/>
      <c r="LIO17" s="314"/>
      <c r="LIP17" s="314"/>
      <c r="LIQ17" s="314"/>
      <c r="LIR17" s="314"/>
      <c r="LIS17" s="314"/>
      <c r="LIT17" s="314"/>
      <c r="LIU17" s="314"/>
      <c r="LIV17" s="314"/>
      <c r="LIW17" s="314"/>
      <c r="LIX17" s="314"/>
      <c r="LIY17" s="314"/>
      <c r="LIZ17" s="314"/>
      <c r="LJA17" s="314"/>
      <c r="LJB17" s="314"/>
      <c r="LJC17" s="314"/>
      <c r="LJD17" s="314"/>
      <c r="LJE17" s="314"/>
      <c r="LJF17" s="314"/>
      <c r="LJG17" s="314"/>
      <c r="LJH17" s="314"/>
      <c r="LJI17" s="314"/>
      <c r="LJJ17" s="314"/>
      <c r="LJK17" s="314"/>
      <c r="LJL17" s="314"/>
      <c r="LJM17" s="314"/>
      <c r="LJN17" s="314"/>
      <c r="LJO17" s="314"/>
      <c r="LJP17" s="314"/>
      <c r="LJQ17" s="314"/>
      <c r="LJR17" s="314"/>
      <c r="LJS17" s="314"/>
      <c r="LJT17" s="314"/>
      <c r="LJU17" s="314"/>
      <c r="LJV17" s="314"/>
      <c r="LJW17" s="314"/>
      <c r="LJX17" s="314"/>
      <c r="LJY17" s="314"/>
      <c r="LJZ17" s="314"/>
      <c r="LKA17" s="314"/>
      <c r="LKB17" s="314"/>
      <c r="LKC17" s="314"/>
      <c r="LKD17" s="314"/>
      <c r="LKE17" s="314"/>
      <c r="LKF17" s="314"/>
      <c r="LKG17" s="314"/>
      <c r="LKH17" s="314"/>
      <c r="LKI17" s="314"/>
      <c r="LKJ17" s="314"/>
      <c r="LKK17" s="314"/>
      <c r="LKL17" s="314"/>
      <c r="LKM17" s="314"/>
      <c r="LKN17" s="314"/>
      <c r="LKO17" s="314"/>
      <c r="LKP17" s="314"/>
      <c r="LKQ17" s="314"/>
      <c r="LKR17" s="314"/>
      <c r="LKS17" s="314"/>
      <c r="LKT17" s="314"/>
      <c r="LKU17" s="314"/>
      <c r="LKV17" s="314"/>
      <c r="LKW17" s="314"/>
      <c r="LKX17" s="314"/>
      <c r="LKY17" s="314"/>
      <c r="LKZ17" s="314"/>
      <c r="LLA17" s="314"/>
      <c r="LLB17" s="314"/>
      <c r="LLC17" s="314"/>
      <c r="LLD17" s="314"/>
      <c r="LLE17" s="314"/>
      <c r="LLF17" s="314"/>
      <c r="LLG17" s="314"/>
      <c r="LLH17" s="314"/>
      <c r="LLI17" s="314"/>
      <c r="LLJ17" s="314"/>
      <c r="LLK17" s="314"/>
      <c r="LLL17" s="314"/>
      <c r="LLM17" s="314"/>
      <c r="LLN17" s="314"/>
      <c r="LLO17" s="314"/>
      <c r="LLP17" s="314"/>
      <c r="LLQ17" s="314"/>
      <c r="LLR17" s="314"/>
      <c r="LLS17" s="314"/>
      <c r="LLT17" s="314"/>
      <c r="LLU17" s="314"/>
      <c r="LLV17" s="314"/>
      <c r="LLW17" s="314"/>
      <c r="LLX17" s="314"/>
      <c r="LLY17" s="314"/>
      <c r="LLZ17" s="314"/>
      <c r="LMA17" s="314"/>
      <c r="LMB17" s="314"/>
      <c r="LMC17" s="314"/>
      <c r="LMD17" s="314"/>
      <c r="LME17" s="314"/>
      <c r="LMF17" s="314"/>
      <c r="LMG17" s="314"/>
      <c r="LMH17" s="314"/>
      <c r="LMI17" s="314"/>
      <c r="LMJ17" s="314"/>
      <c r="LMK17" s="314"/>
      <c r="LML17" s="314"/>
      <c r="LMM17" s="314"/>
      <c r="LMN17" s="314"/>
      <c r="LMO17" s="314"/>
      <c r="LMP17" s="314"/>
      <c r="LMQ17" s="314"/>
      <c r="LMR17" s="314"/>
      <c r="LMS17" s="314"/>
      <c r="LMT17" s="314"/>
      <c r="LMU17" s="314"/>
      <c r="LMV17" s="314"/>
      <c r="LMW17" s="314"/>
      <c r="LMX17" s="314"/>
      <c r="LMY17" s="314"/>
      <c r="LMZ17" s="314"/>
      <c r="LNA17" s="314"/>
      <c r="LNB17" s="314"/>
      <c r="LNC17" s="314"/>
      <c r="LND17" s="314"/>
      <c r="LNE17" s="314"/>
      <c r="LNF17" s="314"/>
      <c r="LNG17" s="314"/>
      <c r="LNH17" s="314"/>
      <c r="LNI17" s="314"/>
      <c r="LNJ17" s="314"/>
      <c r="LNK17" s="314"/>
      <c r="LNL17" s="314"/>
      <c r="LNM17" s="314"/>
      <c r="LNN17" s="314"/>
      <c r="LNO17" s="314"/>
      <c r="LNP17" s="314"/>
      <c r="LNQ17" s="314"/>
      <c r="LNR17" s="314"/>
      <c r="LNS17" s="314"/>
      <c r="LNT17" s="314"/>
      <c r="LNU17" s="314"/>
      <c r="LNV17" s="314"/>
      <c r="LNW17" s="314"/>
      <c r="LNX17" s="314"/>
      <c r="LNY17" s="314"/>
      <c r="LNZ17" s="314"/>
      <c r="LOA17" s="314"/>
      <c r="LOB17" s="314"/>
      <c r="LOC17" s="314"/>
      <c r="LOD17" s="314"/>
      <c r="LOE17" s="314"/>
      <c r="LOF17" s="314"/>
      <c r="LOG17" s="314"/>
      <c r="LOH17" s="314"/>
      <c r="LOI17" s="314"/>
      <c r="LOJ17" s="314"/>
      <c r="LOK17" s="314"/>
      <c r="LOL17" s="314"/>
      <c r="LOM17" s="314"/>
      <c r="LON17" s="314"/>
      <c r="LOO17" s="314"/>
      <c r="LOP17" s="314"/>
      <c r="LOQ17" s="314"/>
      <c r="LOR17" s="314"/>
      <c r="LOS17" s="314"/>
      <c r="LOT17" s="314"/>
      <c r="LOU17" s="314"/>
      <c r="LOV17" s="314"/>
      <c r="LOW17" s="314"/>
      <c r="LOX17" s="314"/>
      <c r="LOY17" s="314"/>
      <c r="LOZ17" s="314"/>
      <c r="LPA17" s="314"/>
      <c r="LPB17" s="314"/>
      <c r="LPC17" s="314"/>
      <c r="LPD17" s="314"/>
      <c r="LPE17" s="314"/>
      <c r="LPF17" s="314"/>
      <c r="LPG17" s="314"/>
      <c r="LPH17" s="314"/>
      <c r="LPI17" s="314"/>
      <c r="LPJ17" s="314"/>
      <c r="LPK17" s="314"/>
      <c r="LPL17" s="314"/>
      <c r="LPM17" s="314"/>
      <c r="LPN17" s="314"/>
      <c r="LPO17" s="314"/>
      <c r="LPP17" s="314"/>
      <c r="LPQ17" s="314"/>
      <c r="LPR17" s="314"/>
      <c r="LPS17" s="314"/>
      <c r="LPT17" s="314"/>
      <c r="LPU17" s="314"/>
      <c r="LPV17" s="314"/>
      <c r="LPW17" s="314"/>
      <c r="LPX17" s="314"/>
      <c r="LPY17" s="314"/>
      <c r="LPZ17" s="314"/>
      <c r="LQA17" s="314"/>
      <c r="LQB17" s="314"/>
      <c r="LQC17" s="314"/>
      <c r="LQD17" s="314"/>
      <c r="LQE17" s="314"/>
      <c r="LQF17" s="314"/>
      <c r="LQG17" s="314"/>
      <c r="LQH17" s="314"/>
      <c r="LQI17" s="314"/>
      <c r="LQJ17" s="314"/>
      <c r="LQK17" s="314"/>
      <c r="LQL17" s="314"/>
      <c r="LQM17" s="314"/>
      <c r="LQN17" s="314"/>
      <c r="LQO17" s="314"/>
      <c r="LQP17" s="314"/>
      <c r="LQQ17" s="314"/>
      <c r="LQR17" s="314"/>
      <c r="LQS17" s="314"/>
      <c r="LQT17" s="314"/>
      <c r="LQU17" s="314"/>
      <c r="LQV17" s="314"/>
      <c r="LQW17" s="314"/>
      <c r="LQX17" s="314"/>
      <c r="LQY17" s="314"/>
      <c r="LQZ17" s="314"/>
      <c r="LRA17" s="314"/>
      <c r="LRB17" s="314"/>
      <c r="LRC17" s="314"/>
      <c r="LRD17" s="314"/>
      <c r="LRE17" s="314"/>
      <c r="LRF17" s="314"/>
      <c r="LRG17" s="314"/>
      <c r="LRH17" s="314"/>
      <c r="LRI17" s="314"/>
      <c r="LRJ17" s="314"/>
      <c r="LRK17" s="314"/>
      <c r="LRL17" s="314"/>
      <c r="LRM17" s="314"/>
      <c r="LRN17" s="314"/>
      <c r="LRO17" s="314"/>
      <c r="LRP17" s="314"/>
      <c r="LRQ17" s="314"/>
      <c r="LRR17" s="314"/>
      <c r="LRS17" s="314"/>
      <c r="LRT17" s="314"/>
      <c r="LRU17" s="314"/>
      <c r="LRV17" s="314"/>
      <c r="LRW17" s="314"/>
      <c r="LRX17" s="314"/>
      <c r="LRY17" s="314"/>
      <c r="LRZ17" s="314"/>
      <c r="LSA17" s="314"/>
      <c r="LSB17" s="314"/>
      <c r="LSC17" s="314"/>
      <c r="LSD17" s="314"/>
      <c r="LSE17" s="314"/>
      <c r="LSF17" s="314"/>
      <c r="LSG17" s="314"/>
      <c r="LSH17" s="314"/>
      <c r="LSI17" s="314"/>
      <c r="LSJ17" s="314"/>
      <c r="LSK17" s="314"/>
      <c r="LSL17" s="314"/>
      <c r="LSM17" s="314"/>
      <c r="LSN17" s="314"/>
      <c r="LSO17" s="314"/>
      <c r="LSP17" s="314"/>
      <c r="LSQ17" s="314"/>
      <c r="LSR17" s="314"/>
      <c r="LSS17" s="314"/>
      <c r="LST17" s="314"/>
      <c r="LSU17" s="314"/>
      <c r="LSV17" s="314"/>
      <c r="LSW17" s="314"/>
      <c r="LSX17" s="314"/>
      <c r="LSY17" s="314"/>
      <c r="LSZ17" s="314"/>
      <c r="LTA17" s="314"/>
      <c r="LTB17" s="314"/>
      <c r="LTC17" s="314"/>
      <c r="LTD17" s="314"/>
      <c r="LTE17" s="314"/>
      <c r="LTF17" s="314"/>
      <c r="LTG17" s="314"/>
      <c r="LTH17" s="314"/>
      <c r="LTI17" s="314"/>
      <c r="LTJ17" s="314"/>
      <c r="LTK17" s="314"/>
      <c r="LTL17" s="314"/>
      <c r="LTM17" s="314"/>
      <c r="LTN17" s="314"/>
      <c r="LTO17" s="314"/>
      <c r="LTP17" s="314"/>
      <c r="LTQ17" s="314"/>
      <c r="LTR17" s="314"/>
      <c r="LTS17" s="314"/>
      <c r="LTT17" s="314"/>
      <c r="LTU17" s="314"/>
      <c r="LTV17" s="314"/>
      <c r="LTW17" s="314"/>
      <c r="LTX17" s="314"/>
      <c r="LTY17" s="314"/>
      <c r="LTZ17" s="314"/>
      <c r="LUA17" s="314"/>
      <c r="LUB17" s="314"/>
      <c r="LUC17" s="314"/>
      <c r="LUD17" s="314"/>
      <c r="LUE17" s="314"/>
      <c r="LUF17" s="314"/>
      <c r="LUG17" s="314"/>
      <c r="LUH17" s="314"/>
      <c r="LUI17" s="314"/>
      <c r="LUJ17" s="314"/>
      <c r="LUK17" s="314"/>
      <c r="LUL17" s="314"/>
      <c r="LUM17" s="314"/>
      <c r="LUN17" s="314"/>
      <c r="LUO17" s="314"/>
      <c r="LUP17" s="314"/>
      <c r="LUQ17" s="314"/>
      <c r="LUR17" s="314"/>
      <c r="LUS17" s="314"/>
      <c r="LUT17" s="314"/>
      <c r="LUU17" s="314"/>
      <c r="LUV17" s="314"/>
      <c r="LUW17" s="314"/>
      <c r="LUX17" s="314"/>
      <c r="LUY17" s="314"/>
      <c r="LUZ17" s="314"/>
      <c r="LVA17" s="314"/>
      <c r="LVB17" s="314"/>
      <c r="LVC17" s="314"/>
      <c r="LVD17" s="314"/>
      <c r="LVE17" s="314"/>
      <c r="LVF17" s="314"/>
      <c r="LVG17" s="314"/>
      <c r="LVH17" s="314"/>
      <c r="LVI17" s="314"/>
      <c r="LVJ17" s="314"/>
      <c r="LVK17" s="314"/>
      <c r="LVL17" s="314"/>
      <c r="LVM17" s="314"/>
      <c r="LVN17" s="314"/>
      <c r="LVO17" s="314"/>
      <c r="LVP17" s="314"/>
      <c r="LVQ17" s="314"/>
      <c r="LVR17" s="314"/>
      <c r="LVS17" s="314"/>
      <c r="LVT17" s="314"/>
      <c r="LVU17" s="314"/>
      <c r="LVV17" s="314"/>
      <c r="LVW17" s="314"/>
      <c r="LVX17" s="314"/>
      <c r="LVY17" s="314"/>
      <c r="LVZ17" s="314"/>
      <c r="LWA17" s="314"/>
      <c r="LWB17" s="314"/>
      <c r="LWC17" s="314"/>
      <c r="LWD17" s="314"/>
      <c r="LWE17" s="314"/>
      <c r="LWF17" s="314"/>
      <c r="LWG17" s="314"/>
      <c r="LWH17" s="314"/>
      <c r="LWI17" s="314"/>
      <c r="LWJ17" s="314"/>
      <c r="LWK17" s="314"/>
      <c r="LWL17" s="314"/>
      <c r="LWM17" s="314"/>
      <c r="LWN17" s="314"/>
      <c r="LWO17" s="314"/>
      <c r="LWP17" s="314"/>
      <c r="LWQ17" s="314"/>
      <c r="LWR17" s="314"/>
      <c r="LWS17" s="314"/>
      <c r="LWT17" s="314"/>
      <c r="LWU17" s="314"/>
      <c r="LWV17" s="314"/>
      <c r="LWW17" s="314"/>
      <c r="LWX17" s="314"/>
      <c r="LWY17" s="314"/>
      <c r="LWZ17" s="314"/>
      <c r="LXA17" s="314"/>
      <c r="LXB17" s="314"/>
      <c r="LXC17" s="314"/>
      <c r="LXD17" s="314"/>
      <c r="LXE17" s="314"/>
      <c r="LXF17" s="314"/>
      <c r="LXG17" s="314"/>
      <c r="LXH17" s="314"/>
      <c r="LXI17" s="314"/>
      <c r="LXJ17" s="314"/>
      <c r="LXK17" s="314"/>
      <c r="LXL17" s="314"/>
      <c r="LXM17" s="314"/>
      <c r="LXN17" s="314"/>
      <c r="LXO17" s="314"/>
      <c r="LXP17" s="314"/>
      <c r="LXQ17" s="314"/>
      <c r="LXR17" s="314"/>
      <c r="LXS17" s="314"/>
      <c r="LXT17" s="314"/>
      <c r="LXU17" s="314"/>
      <c r="LXV17" s="314"/>
      <c r="LXW17" s="314"/>
      <c r="LXX17" s="314"/>
      <c r="LXY17" s="314"/>
      <c r="LXZ17" s="314"/>
      <c r="LYA17" s="314"/>
      <c r="LYB17" s="314"/>
      <c r="LYC17" s="314"/>
      <c r="LYD17" s="314"/>
      <c r="LYE17" s="314"/>
      <c r="LYF17" s="314"/>
      <c r="LYG17" s="314"/>
      <c r="LYH17" s="314"/>
      <c r="LYI17" s="314"/>
      <c r="LYJ17" s="314"/>
      <c r="LYK17" s="314"/>
      <c r="LYL17" s="314"/>
      <c r="LYM17" s="314"/>
      <c r="LYN17" s="314"/>
      <c r="LYO17" s="314"/>
      <c r="LYP17" s="314"/>
      <c r="LYQ17" s="314"/>
      <c r="LYR17" s="314"/>
      <c r="LYS17" s="314"/>
      <c r="LYT17" s="314"/>
      <c r="LYU17" s="314"/>
      <c r="LYV17" s="314"/>
      <c r="LYW17" s="314"/>
      <c r="LYX17" s="314"/>
      <c r="LYY17" s="314"/>
      <c r="LYZ17" s="314"/>
      <c r="LZA17" s="314"/>
      <c r="LZB17" s="314"/>
      <c r="LZC17" s="314"/>
      <c r="LZD17" s="314"/>
      <c r="LZE17" s="314"/>
      <c r="LZF17" s="314"/>
      <c r="LZG17" s="314"/>
      <c r="LZH17" s="314"/>
      <c r="LZI17" s="314"/>
      <c r="LZJ17" s="314"/>
      <c r="LZK17" s="314"/>
      <c r="LZL17" s="314"/>
      <c r="LZM17" s="314"/>
      <c r="LZN17" s="314"/>
      <c r="LZO17" s="314"/>
      <c r="LZP17" s="314"/>
      <c r="LZQ17" s="314"/>
      <c r="LZR17" s="314"/>
      <c r="LZS17" s="314"/>
      <c r="LZT17" s="314"/>
      <c r="LZU17" s="314"/>
      <c r="LZV17" s="314"/>
      <c r="LZW17" s="314"/>
      <c r="LZX17" s="314"/>
      <c r="LZY17" s="314"/>
      <c r="LZZ17" s="314"/>
      <c r="MAA17" s="314"/>
      <c r="MAB17" s="314"/>
      <c r="MAC17" s="314"/>
      <c r="MAD17" s="314"/>
      <c r="MAE17" s="314"/>
      <c r="MAF17" s="314"/>
      <c r="MAG17" s="314"/>
      <c r="MAH17" s="314"/>
      <c r="MAI17" s="314"/>
      <c r="MAJ17" s="314"/>
      <c r="MAK17" s="314"/>
      <c r="MAL17" s="314"/>
      <c r="MAM17" s="314"/>
      <c r="MAN17" s="314"/>
      <c r="MAO17" s="314"/>
      <c r="MAP17" s="314"/>
      <c r="MAQ17" s="314"/>
      <c r="MAR17" s="314"/>
      <c r="MAS17" s="314"/>
      <c r="MAT17" s="314"/>
      <c r="MAU17" s="314"/>
      <c r="MAV17" s="314"/>
      <c r="MAW17" s="314"/>
      <c r="MAX17" s="314"/>
      <c r="MAY17" s="314"/>
      <c r="MAZ17" s="314"/>
      <c r="MBA17" s="314"/>
      <c r="MBB17" s="314"/>
      <c r="MBC17" s="314"/>
      <c r="MBD17" s="314"/>
      <c r="MBE17" s="314"/>
      <c r="MBF17" s="314"/>
      <c r="MBG17" s="314"/>
      <c r="MBH17" s="314"/>
      <c r="MBI17" s="314"/>
      <c r="MBJ17" s="314"/>
      <c r="MBK17" s="314"/>
      <c r="MBL17" s="314"/>
      <c r="MBM17" s="314"/>
      <c r="MBN17" s="314"/>
      <c r="MBO17" s="314"/>
      <c r="MBP17" s="314"/>
      <c r="MBQ17" s="314"/>
      <c r="MBR17" s="314"/>
      <c r="MBS17" s="314"/>
      <c r="MBT17" s="314"/>
      <c r="MBU17" s="314"/>
      <c r="MBV17" s="314"/>
      <c r="MBW17" s="314"/>
      <c r="MBX17" s="314"/>
      <c r="MBY17" s="314"/>
      <c r="MBZ17" s="314"/>
      <c r="MCA17" s="314"/>
      <c r="MCB17" s="314"/>
      <c r="MCC17" s="314"/>
      <c r="MCD17" s="314"/>
      <c r="MCE17" s="314"/>
      <c r="MCF17" s="314"/>
      <c r="MCG17" s="314"/>
      <c r="MCH17" s="314"/>
      <c r="MCI17" s="314"/>
      <c r="MCJ17" s="314"/>
      <c r="MCK17" s="314"/>
      <c r="MCL17" s="314"/>
      <c r="MCM17" s="314"/>
      <c r="MCN17" s="314"/>
      <c r="MCO17" s="314"/>
      <c r="MCP17" s="314"/>
      <c r="MCQ17" s="314"/>
      <c r="MCR17" s="314"/>
      <c r="MCS17" s="314"/>
      <c r="MCT17" s="314"/>
      <c r="MCU17" s="314"/>
      <c r="MCV17" s="314"/>
      <c r="MCW17" s="314"/>
      <c r="MCX17" s="314"/>
      <c r="MCY17" s="314"/>
      <c r="MCZ17" s="314"/>
      <c r="MDA17" s="314"/>
      <c r="MDB17" s="314"/>
      <c r="MDC17" s="314"/>
      <c r="MDD17" s="314"/>
      <c r="MDE17" s="314"/>
      <c r="MDF17" s="314"/>
      <c r="MDG17" s="314"/>
      <c r="MDH17" s="314"/>
      <c r="MDI17" s="314"/>
      <c r="MDJ17" s="314"/>
      <c r="MDK17" s="314"/>
      <c r="MDL17" s="314"/>
      <c r="MDM17" s="314"/>
      <c r="MDN17" s="314"/>
      <c r="MDO17" s="314"/>
      <c r="MDP17" s="314"/>
      <c r="MDQ17" s="314"/>
      <c r="MDR17" s="314"/>
      <c r="MDS17" s="314"/>
      <c r="MDT17" s="314"/>
      <c r="MDU17" s="314"/>
      <c r="MDV17" s="314"/>
      <c r="MDW17" s="314"/>
      <c r="MDX17" s="314"/>
      <c r="MDY17" s="314"/>
      <c r="MDZ17" s="314"/>
      <c r="MEA17" s="314"/>
      <c r="MEB17" s="314"/>
      <c r="MEC17" s="314"/>
      <c r="MED17" s="314"/>
      <c r="MEE17" s="314"/>
      <c r="MEF17" s="314"/>
      <c r="MEG17" s="314"/>
      <c r="MEH17" s="314"/>
      <c r="MEI17" s="314"/>
      <c r="MEJ17" s="314"/>
      <c r="MEK17" s="314"/>
      <c r="MEL17" s="314"/>
      <c r="MEM17" s="314"/>
      <c r="MEN17" s="314"/>
      <c r="MEO17" s="314"/>
      <c r="MEP17" s="314"/>
      <c r="MEQ17" s="314"/>
      <c r="MER17" s="314"/>
      <c r="MES17" s="314"/>
      <c r="MET17" s="314"/>
      <c r="MEU17" s="314"/>
      <c r="MEV17" s="314"/>
      <c r="MEW17" s="314"/>
      <c r="MEX17" s="314"/>
      <c r="MEY17" s="314"/>
      <c r="MEZ17" s="314"/>
      <c r="MFA17" s="314"/>
      <c r="MFB17" s="314"/>
      <c r="MFC17" s="314"/>
      <c r="MFD17" s="314"/>
      <c r="MFE17" s="314"/>
      <c r="MFF17" s="314"/>
      <c r="MFG17" s="314"/>
      <c r="MFH17" s="314"/>
      <c r="MFI17" s="314"/>
      <c r="MFJ17" s="314"/>
      <c r="MFK17" s="314"/>
      <c r="MFL17" s="314"/>
      <c r="MFM17" s="314"/>
      <c r="MFN17" s="314"/>
      <c r="MFO17" s="314"/>
      <c r="MFP17" s="314"/>
      <c r="MFQ17" s="314"/>
      <c r="MFR17" s="314"/>
      <c r="MFS17" s="314"/>
      <c r="MFT17" s="314"/>
      <c r="MFU17" s="314"/>
      <c r="MFV17" s="314"/>
      <c r="MFW17" s="314"/>
      <c r="MFX17" s="314"/>
      <c r="MFY17" s="314"/>
      <c r="MFZ17" s="314"/>
      <c r="MGA17" s="314"/>
      <c r="MGB17" s="314"/>
      <c r="MGC17" s="314"/>
      <c r="MGD17" s="314"/>
      <c r="MGE17" s="314"/>
      <c r="MGF17" s="314"/>
      <c r="MGG17" s="314"/>
      <c r="MGH17" s="314"/>
      <c r="MGI17" s="314"/>
      <c r="MGJ17" s="314"/>
      <c r="MGK17" s="314"/>
      <c r="MGL17" s="314"/>
      <c r="MGM17" s="314"/>
      <c r="MGN17" s="314"/>
      <c r="MGO17" s="314"/>
      <c r="MGP17" s="314"/>
      <c r="MGQ17" s="314"/>
      <c r="MGR17" s="314"/>
      <c r="MGS17" s="314"/>
      <c r="MGT17" s="314"/>
      <c r="MGU17" s="314"/>
      <c r="MGV17" s="314"/>
      <c r="MGW17" s="314"/>
      <c r="MGX17" s="314"/>
      <c r="MGY17" s="314"/>
      <c r="MGZ17" s="314"/>
      <c r="MHA17" s="314"/>
      <c r="MHB17" s="314"/>
      <c r="MHC17" s="314"/>
      <c r="MHD17" s="314"/>
      <c r="MHE17" s="314"/>
      <c r="MHF17" s="314"/>
      <c r="MHG17" s="314"/>
      <c r="MHH17" s="314"/>
      <c r="MHI17" s="314"/>
      <c r="MHJ17" s="314"/>
      <c r="MHK17" s="314"/>
      <c r="MHL17" s="314"/>
      <c r="MHM17" s="314"/>
      <c r="MHN17" s="314"/>
      <c r="MHO17" s="314"/>
      <c r="MHP17" s="314"/>
      <c r="MHQ17" s="314"/>
      <c r="MHR17" s="314"/>
      <c r="MHS17" s="314"/>
      <c r="MHT17" s="314"/>
      <c r="MHU17" s="314"/>
      <c r="MHV17" s="314"/>
      <c r="MHW17" s="314"/>
      <c r="MHX17" s="314"/>
      <c r="MHY17" s="314"/>
      <c r="MHZ17" s="314"/>
      <c r="MIA17" s="314"/>
      <c r="MIB17" s="314"/>
      <c r="MIC17" s="314"/>
      <c r="MID17" s="314"/>
      <c r="MIE17" s="314"/>
      <c r="MIF17" s="314"/>
      <c r="MIG17" s="314"/>
      <c r="MIH17" s="314"/>
      <c r="MII17" s="314"/>
      <c r="MIJ17" s="314"/>
      <c r="MIK17" s="314"/>
      <c r="MIL17" s="314"/>
      <c r="MIM17" s="314"/>
      <c r="MIN17" s="314"/>
      <c r="MIO17" s="314"/>
      <c r="MIP17" s="314"/>
      <c r="MIQ17" s="314"/>
      <c r="MIR17" s="314"/>
      <c r="MIS17" s="314"/>
      <c r="MIT17" s="314"/>
      <c r="MIU17" s="314"/>
      <c r="MIV17" s="314"/>
      <c r="MIW17" s="314"/>
      <c r="MIX17" s="314"/>
      <c r="MIY17" s="314"/>
      <c r="MIZ17" s="314"/>
      <c r="MJA17" s="314"/>
      <c r="MJB17" s="314"/>
      <c r="MJC17" s="314"/>
      <c r="MJD17" s="314"/>
      <c r="MJE17" s="314"/>
      <c r="MJF17" s="314"/>
      <c r="MJG17" s="314"/>
      <c r="MJH17" s="314"/>
      <c r="MJI17" s="314"/>
      <c r="MJJ17" s="314"/>
      <c r="MJK17" s="314"/>
      <c r="MJL17" s="314"/>
      <c r="MJM17" s="314"/>
      <c r="MJN17" s="314"/>
      <c r="MJO17" s="314"/>
      <c r="MJP17" s="314"/>
      <c r="MJQ17" s="314"/>
      <c r="MJR17" s="314"/>
      <c r="MJS17" s="314"/>
      <c r="MJT17" s="314"/>
      <c r="MJU17" s="314"/>
      <c r="MJV17" s="314"/>
      <c r="MJW17" s="314"/>
      <c r="MJX17" s="314"/>
      <c r="MJY17" s="314"/>
      <c r="MJZ17" s="314"/>
      <c r="MKA17" s="314"/>
      <c r="MKB17" s="314"/>
      <c r="MKC17" s="314"/>
      <c r="MKD17" s="314"/>
      <c r="MKE17" s="314"/>
      <c r="MKF17" s="314"/>
      <c r="MKG17" s="314"/>
      <c r="MKH17" s="314"/>
      <c r="MKI17" s="314"/>
      <c r="MKJ17" s="314"/>
      <c r="MKK17" s="314"/>
      <c r="MKL17" s="314"/>
      <c r="MKM17" s="314"/>
      <c r="MKN17" s="314"/>
      <c r="MKO17" s="314"/>
      <c r="MKP17" s="314"/>
      <c r="MKQ17" s="314"/>
      <c r="MKR17" s="314"/>
      <c r="MKS17" s="314"/>
      <c r="MKT17" s="314"/>
      <c r="MKU17" s="314"/>
      <c r="MKV17" s="314"/>
      <c r="MKW17" s="314"/>
      <c r="MKX17" s="314"/>
      <c r="MKY17" s="314"/>
      <c r="MKZ17" s="314"/>
      <c r="MLA17" s="314"/>
      <c r="MLB17" s="314"/>
      <c r="MLC17" s="314"/>
      <c r="MLD17" s="314"/>
      <c r="MLE17" s="314"/>
      <c r="MLF17" s="314"/>
      <c r="MLG17" s="314"/>
      <c r="MLH17" s="314"/>
      <c r="MLI17" s="314"/>
      <c r="MLJ17" s="314"/>
      <c r="MLK17" s="314"/>
      <c r="MLL17" s="314"/>
      <c r="MLM17" s="314"/>
      <c r="MLN17" s="314"/>
      <c r="MLO17" s="314"/>
      <c r="MLP17" s="314"/>
      <c r="MLQ17" s="314"/>
      <c r="MLR17" s="314"/>
      <c r="MLS17" s="314"/>
      <c r="MLT17" s="314"/>
      <c r="MLU17" s="314"/>
      <c r="MLV17" s="314"/>
      <c r="MLW17" s="314"/>
      <c r="MLX17" s="314"/>
      <c r="MLY17" s="314"/>
      <c r="MLZ17" s="314"/>
      <c r="MMA17" s="314"/>
      <c r="MMB17" s="314"/>
      <c r="MMC17" s="314"/>
      <c r="MMD17" s="314"/>
      <c r="MME17" s="314"/>
      <c r="MMF17" s="314"/>
      <c r="MMG17" s="314"/>
      <c r="MMH17" s="314"/>
      <c r="MMI17" s="314"/>
      <c r="MMJ17" s="314"/>
      <c r="MMK17" s="314"/>
      <c r="MML17" s="314"/>
      <c r="MMM17" s="314"/>
      <c r="MMN17" s="314"/>
      <c r="MMO17" s="314"/>
      <c r="MMP17" s="314"/>
      <c r="MMQ17" s="314"/>
      <c r="MMR17" s="314"/>
      <c r="MMS17" s="314"/>
      <c r="MMT17" s="314"/>
      <c r="MMU17" s="314"/>
      <c r="MMV17" s="314"/>
      <c r="MMW17" s="314"/>
      <c r="MMX17" s="314"/>
      <c r="MMY17" s="314"/>
      <c r="MMZ17" s="314"/>
      <c r="MNA17" s="314"/>
      <c r="MNB17" s="314"/>
      <c r="MNC17" s="314"/>
      <c r="MND17" s="314"/>
      <c r="MNE17" s="314"/>
      <c r="MNF17" s="314"/>
      <c r="MNG17" s="314"/>
      <c r="MNH17" s="314"/>
      <c r="MNI17" s="314"/>
      <c r="MNJ17" s="314"/>
      <c r="MNK17" s="314"/>
      <c r="MNL17" s="314"/>
      <c r="MNM17" s="314"/>
      <c r="MNN17" s="314"/>
      <c r="MNO17" s="314"/>
      <c r="MNP17" s="314"/>
      <c r="MNQ17" s="314"/>
      <c r="MNR17" s="314"/>
      <c r="MNS17" s="314"/>
      <c r="MNT17" s="314"/>
      <c r="MNU17" s="314"/>
      <c r="MNV17" s="314"/>
      <c r="MNW17" s="314"/>
      <c r="MNX17" s="314"/>
      <c r="MNY17" s="314"/>
      <c r="MNZ17" s="314"/>
      <c r="MOA17" s="314"/>
      <c r="MOB17" s="314"/>
      <c r="MOC17" s="314"/>
      <c r="MOD17" s="314"/>
      <c r="MOE17" s="314"/>
      <c r="MOF17" s="314"/>
      <c r="MOG17" s="314"/>
      <c r="MOH17" s="314"/>
      <c r="MOI17" s="314"/>
      <c r="MOJ17" s="314"/>
      <c r="MOK17" s="314"/>
      <c r="MOL17" s="314"/>
      <c r="MOM17" s="314"/>
      <c r="MON17" s="314"/>
      <c r="MOO17" s="314"/>
      <c r="MOP17" s="314"/>
      <c r="MOQ17" s="314"/>
      <c r="MOR17" s="314"/>
      <c r="MOS17" s="314"/>
      <c r="MOT17" s="314"/>
      <c r="MOU17" s="314"/>
      <c r="MOV17" s="314"/>
      <c r="MOW17" s="314"/>
      <c r="MOX17" s="314"/>
      <c r="MOY17" s="314"/>
      <c r="MOZ17" s="314"/>
      <c r="MPA17" s="314"/>
      <c r="MPB17" s="314"/>
      <c r="MPC17" s="314"/>
      <c r="MPD17" s="314"/>
      <c r="MPE17" s="314"/>
      <c r="MPF17" s="314"/>
      <c r="MPG17" s="314"/>
      <c r="MPH17" s="314"/>
      <c r="MPI17" s="314"/>
      <c r="MPJ17" s="314"/>
      <c r="MPK17" s="314"/>
      <c r="MPL17" s="314"/>
      <c r="MPM17" s="314"/>
      <c r="MPN17" s="314"/>
      <c r="MPO17" s="314"/>
      <c r="MPP17" s="314"/>
      <c r="MPQ17" s="314"/>
      <c r="MPR17" s="314"/>
      <c r="MPS17" s="314"/>
      <c r="MPT17" s="314"/>
      <c r="MPU17" s="314"/>
      <c r="MPV17" s="314"/>
      <c r="MPW17" s="314"/>
      <c r="MPX17" s="314"/>
      <c r="MPY17" s="314"/>
      <c r="MPZ17" s="314"/>
      <c r="MQA17" s="314"/>
      <c r="MQB17" s="314"/>
      <c r="MQC17" s="314"/>
      <c r="MQD17" s="314"/>
      <c r="MQE17" s="314"/>
      <c r="MQF17" s="314"/>
      <c r="MQG17" s="314"/>
      <c r="MQH17" s="314"/>
      <c r="MQI17" s="314"/>
      <c r="MQJ17" s="314"/>
      <c r="MQK17" s="314"/>
      <c r="MQL17" s="314"/>
      <c r="MQM17" s="314"/>
      <c r="MQN17" s="314"/>
      <c r="MQO17" s="314"/>
      <c r="MQP17" s="314"/>
      <c r="MQQ17" s="314"/>
      <c r="MQR17" s="314"/>
      <c r="MQS17" s="314"/>
      <c r="MQT17" s="314"/>
      <c r="MQU17" s="314"/>
      <c r="MQV17" s="314"/>
      <c r="MQW17" s="314"/>
      <c r="MQX17" s="314"/>
      <c r="MQY17" s="314"/>
      <c r="MQZ17" s="314"/>
      <c r="MRA17" s="314"/>
      <c r="MRB17" s="314"/>
      <c r="MRC17" s="314"/>
      <c r="MRD17" s="314"/>
      <c r="MRE17" s="314"/>
      <c r="MRF17" s="314"/>
      <c r="MRG17" s="314"/>
      <c r="MRH17" s="314"/>
      <c r="MRI17" s="314"/>
      <c r="MRJ17" s="314"/>
      <c r="MRK17" s="314"/>
      <c r="MRL17" s="314"/>
      <c r="MRM17" s="314"/>
      <c r="MRN17" s="314"/>
      <c r="MRO17" s="314"/>
      <c r="MRP17" s="314"/>
      <c r="MRQ17" s="314"/>
      <c r="MRR17" s="314"/>
      <c r="MRS17" s="314"/>
      <c r="MRT17" s="314"/>
      <c r="MRU17" s="314"/>
      <c r="MRV17" s="314"/>
      <c r="MRW17" s="314"/>
      <c r="MRX17" s="314"/>
      <c r="MRY17" s="314"/>
      <c r="MRZ17" s="314"/>
      <c r="MSA17" s="314"/>
      <c r="MSB17" s="314"/>
      <c r="MSC17" s="314"/>
      <c r="MSD17" s="314"/>
      <c r="MSE17" s="314"/>
      <c r="MSF17" s="314"/>
      <c r="MSG17" s="314"/>
      <c r="MSH17" s="314"/>
      <c r="MSI17" s="314"/>
      <c r="MSJ17" s="314"/>
      <c r="MSK17" s="314"/>
      <c r="MSL17" s="314"/>
      <c r="MSM17" s="314"/>
      <c r="MSN17" s="314"/>
      <c r="MSO17" s="314"/>
      <c r="MSP17" s="314"/>
      <c r="MSQ17" s="314"/>
      <c r="MSR17" s="314"/>
      <c r="MSS17" s="314"/>
      <c r="MST17" s="314"/>
      <c r="MSU17" s="314"/>
      <c r="MSV17" s="314"/>
      <c r="MSW17" s="314"/>
      <c r="MSX17" s="314"/>
      <c r="MSY17" s="314"/>
      <c r="MSZ17" s="314"/>
      <c r="MTA17" s="314"/>
      <c r="MTB17" s="314"/>
      <c r="MTC17" s="314"/>
      <c r="MTD17" s="314"/>
      <c r="MTE17" s="314"/>
      <c r="MTF17" s="314"/>
      <c r="MTG17" s="314"/>
      <c r="MTH17" s="314"/>
      <c r="MTI17" s="314"/>
      <c r="MTJ17" s="314"/>
      <c r="MTK17" s="314"/>
      <c r="MTL17" s="314"/>
      <c r="MTM17" s="314"/>
      <c r="MTN17" s="314"/>
      <c r="MTO17" s="314"/>
      <c r="MTP17" s="314"/>
      <c r="MTQ17" s="314"/>
      <c r="MTR17" s="314"/>
      <c r="MTS17" s="314"/>
      <c r="MTT17" s="314"/>
      <c r="MTU17" s="314"/>
      <c r="MTV17" s="314"/>
      <c r="MTW17" s="314"/>
      <c r="MTX17" s="314"/>
      <c r="MTY17" s="314"/>
      <c r="MTZ17" s="314"/>
      <c r="MUA17" s="314"/>
      <c r="MUB17" s="314"/>
      <c r="MUC17" s="314"/>
      <c r="MUD17" s="314"/>
      <c r="MUE17" s="314"/>
      <c r="MUF17" s="314"/>
      <c r="MUG17" s="314"/>
      <c r="MUH17" s="314"/>
      <c r="MUI17" s="314"/>
      <c r="MUJ17" s="314"/>
      <c r="MUK17" s="314"/>
      <c r="MUL17" s="314"/>
      <c r="MUM17" s="314"/>
      <c r="MUN17" s="314"/>
      <c r="MUO17" s="314"/>
      <c r="MUP17" s="314"/>
      <c r="MUQ17" s="314"/>
      <c r="MUR17" s="314"/>
      <c r="MUS17" s="314"/>
      <c r="MUT17" s="314"/>
      <c r="MUU17" s="314"/>
      <c r="MUV17" s="314"/>
      <c r="MUW17" s="314"/>
      <c r="MUX17" s="314"/>
      <c r="MUY17" s="314"/>
      <c r="MUZ17" s="314"/>
      <c r="MVA17" s="314"/>
      <c r="MVB17" s="314"/>
      <c r="MVC17" s="314"/>
      <c r="MVD17" s="314"/>
      <c r="MVE17" s="314"/>
      <c r="MVF17" s="314"/>
      <c r="MVG17" s="314"/>
      <c r="MVH17" s="314"/>
      <c r="MVI17" s="314"/>
      <c r="MVJ17" s="314"/>
      <c r="MVK17" s="314"/>
      <c r="MVL17" s="314"/>
      <c r="MVM17" s="314"/>
      <c r="MVN17" s="314"/>
      <c r="MVO17" s="314"/>
      <c r="MVP17" s="314"/>
      <c r="MVQ17" s="314"/>
      <c r="MVR17" s="314"/>
      <c r="MVS17" s="314"/>
      <c r="MVT17" s="314"/>
      <c r="MVU17" s="314"/>
      <c r="MVV17" s="314"/>
      <c r="MVW17" s="314"/>
      <c r="MVX17" s="314"/>
      <c r="MVY17" s="314"/>
      <c r="MVZ17" s="314"/>
      <c r="MWA17" s="314"/>
      <c r="MWB17" s="314"/>
      <c r="MWC17" s="314"/>
      <c r="MWD17" s="314"/>
      <c r="MWE17" s="314"/>
      <c r="MWF17" s="314"/>
      <c r="MWG17" s="314"/>
      <c r="MWH17" s="314"/>
      <c r="MWI17" s="314"/>
      <c r="MWJ17" s="314"/>
      <c r="MWK17" s="314"/>
      <c r="MWL17" s="314"/>
      <c r="MWM17" s="314"/>
      <c r="MWN17" s="314"/>
      <c r="MWO17" s="314"/>
      <c r="MWP17" s="314"/>
      <c r="MWQ17" s="314"/>
      <c r="MWR17" s="314"/>
      <c r="MWS17" s="314"/>
      <c r="MWT17" s="314"/>
      <c r="MWU17" s="314"/>
      <c r="MWV17" s="314"/>
      <c r="MWW17" s="314"/>
      <c r="MWX17" s="314"/>
      <c r="MWY17" s="314"/>
      <c r="MWZ17" s="314"/>
      <c r="MXA17" s="314"/>
      <c r="MXB17" s="314"/>
      <c r="MXC17" s="314"/>
      <c r="MXD17" s="314"/>
      <c r="MXE17" s="314"/>
      <c r="MXF17" s="314"/>
      <c r="MXG17" s="314"/>
      <c r="MXH17" s="314"/>
      <c r="MXI17" s="314"/>
      <c r="MXJ17" s="314"/>
      <c r="MXK17" s="314"/>
      <c r="MXL17" s="314"/>
      <c r="MXM17" s="314"/>
      <c r="MXN17" s="314"/>
      <c r="MXO17" s="314"/>
      <c r="MXP17" s="314"/>
      <c r="MXQ17" s="314"/>
      <c r="MXR17" s="314"/>
      <c r="MXS17" s="314"/>
      <c r="MXT17" s="314"/>
      <c r="MXU17" s="314"/>
      <c r="MXV17" s="314"/>
      <c r="MXW17" s="314"/>
      <c r="MXX17" s="314"/>
      <c r="MXY17" s="314"/>
      <c r="MXZ17" s="314"/>
      <c r="MYA17" s="314"/>
      <c r="MYB17" s="314"/>
      <c r="MYC17" s="314"/>
      <c r="MYD17" s="314"/>
      <c r="MYE17" s="314"/>
      <c r="MYF17" s="314"/>
      <c r="MYG17" s="314"/>
      <c r="MYH17" s="314"/>
      <c r="MYI17" s="314"/>
      <c r="MYJ17" s="314"/>
      <c r="MYK17" s="314"/>
      <c r="MYL17" s="314"/>
      <c r="MYM17" s="314"/>
      <c r="MYN17" s="314"/>
      <c r="MYO17" s="314"/>
      <c r="MYP17" s="314"/>
      <c r="MYQ17" s="314"/>
      <c r="MYR17" s="314"/>
      <c r="MYS17" s="314"/>
      <c r="MYT17" s="314"/>
      <c r="MYU17" s="314"/>
      <c r="MYV17" s="314"/>
      <c r="MYW17" s="314"/>
      <c r="MYX17" s="314"/>
      <c r="MYY17" s="314"/>
      <c r="MYZ17" s="314"/>
      <c r="MZA17" s="314"/>
      <c r="MZB17" s="314"/>
      <c r="MZC17" s="314"/>
      <c r="MZD17" s="314"/>
      <c r="MZE17" s="314"/>
      <c r="MZF17" s="314"/>
      <c r="MZG17" s="314"/>
      <c r="MZH17" s="314"/>
      <c r="MZI17" s="314"/>
      <c r="MZJ17" s="314"/>
      <c r="MZK17" s="314"/>
      <c r="MZL17" s="314"/>
      <c r="MZM17" s="314"/>
      <c r="MZN17" s="314"/>
      <c r="MZO17" s="314"/>
      <c r="MZP17" s="314"/>
      <c r="MZQ17" s="314"/>
      <c r="MZR17" s="314"/>
      <c r="MZS17" s="314"/>
      <c r="MZT17" s="314"/>
      <c r="MZU17" s="314"/>
      <c r="MZV17" s="314"/>
      <c r="MZW17" s="314"/>
      <c r="MZX17" s="314"/>
      <c r="MZY17" s="314"/>
      <c r="MZZ17" s="314"/>
      <c r="NAA17" s="314"/>
      <c r="NAB17" s="314"/>
      <c r="NAC17" s="314"/>
      <c r="NAD17" s="314"/>
      <c r="NAE17" s="314"/>
      <c r="NAF17" s="314"/>
      <c r="NAG17" s="314"/>
      <c r="NAH17" s="314"/>
      <c r="NAI17" s="314"/>
      <c r="NAJ17" s="314"/>
      <c r="NAK17" s="314"/>
      <c r="NAL17" s="314"/>
      <c r="NAM17" s="314"/>
      <c r="NAN17" s="314"/>
      <c r="NAO17" s="314"/>
      <c r="NAP17" s="314"/>
      <c r="NAQ17" s="314"/>
      <c r="NAR17" s="314"/>
      <c r="NAS17" s="314"/>
      <c r="NAT17" s="314"/>
      <c r="NAU17" s="314"/>
      <c r="NAV17" s="314"/>
      <c r="NAW17" s="314"/>
      <c r="NAX17" s="314"/>
      <c r="NAY17" s="314"/>
      <c r="NAZ17" s="314"/>
      <c r="NBA17" s="314"/>
      <c r="NBB17" s="314"/>
      <c r="NBC17" s="314"/>
      <c r="NBD17" s="314"/>
      <c r="NBE17" s="314"/>
      <c r="NBF17" s="314"/>
      <c r="NBG17" s="314"/>
      <c r="NBH17" s="314"/>
      <c r="NBI17" s="314"/>
      <c r="NBJ17" s="314"/>
      <c r="NBK17" s="314"/>
      <c r="NBL17" s="314"/>
      <c r="NBM17" s="314"/>
      <c r="NBN17" s="314"/>
      <c r="NBO17" s="314"/>
      <c r="NBP17" s="314"/>
      <c r="NBQ17" s="314"/>
      <c r="NBR17" s="314"/>
      <c r="NBS17" s="314"/>
      <c r="NBT17" s="314"/>
      <c r="NBU17" s="314"/>
      <c r="NBV17" s="314"/>
      <c r="NBW17" s="314"/>
      <c r="NBX17" s="314"/>
      <c r="NBY17" s="314"/>
      <c r="NBZ17" s="314"/>
      <c r="NCA17" s="314"/>
      <c r="NCB17" s="314"/>
      <c r="NCC17" s="314"/>
      <c r="NCD17" s="314"/>
      <c r="NCE17" s="314"/>
      <c r="NCF17" s="314"/>
      <c r="NCG17" s="314"/>
      <c r="NCH17" s="314"/>
      <c r="NCI17" s="314"/>
      <c r="NCJ17" s="314"/>
      <c r="NCK17" s="314"/>
      <c r="NCL17" s="314"/>
      <c r="NCM17" s="314"/>
      <c r="NCN17" s="314"/>
      <c r="NCO17" s="314"/>
      <c r="NCP17" s="314"/>
      <c r="NCQ17" s="314"/>
      <c r="NCR17" s="314"/>
      <c r="NCS17" s="314"/>
      <c r="NCT17" s="314"/>
      <c r="NCU17" s="314"/>
      <c r="NCV17" s="314"/>
      <c r="NCW17" s="314"/>
      <c r="NCX17" s="314"/>
      <c r="NCY17" s="314"/>
      <c r="NCZ17" s="314"/>
      <c r="NDA17" s="314"/>
      <c r="NDB17" s="314"/>
      <c r="NDC17" s="314"/>
      <c r="NDD17" s="314"/>
      <c r="NDE17" s="314"/>
      <c r="NDF17" s="314"/>
      <c r="NDG17" s="314"/>
      <c r="NDH17" s="314"/>
      <c r="NDI17" s="314"/>
      <c r="NDJ17" s="314"/>
      <c r="NDK17" s="314"/>
      <c r="NDL17" s="314"/>
      <c r="NDM17" s="314"/>
      <c r="NDN17" s="314"/>
      <c r="NDO17" s="314"/>
      <c r="NDP17" s="314"/>
      <c r="NDQ17" s="314"/>
      <c r="NDR17" s="314"/>
      <c r="NDS17" s="314"/>
      <c r="NDT17" s="314"/>
      <c r="NDU17" s="314"/>
      <c r="NDV17" s="314"/>
      <c r="NDW17" s="314"/>
      <c r="NDX17" s="314"/>
      <c r="NDY17" s="314"/>
      <c r="NDZ17" s="314"/>
      <c r="NEA17" s="314"/>
      <c r="NEB17" s="314"/>
      <c r="NEC17" s="314"/>
      <c r="NED17" s="314"/>
      <c r="NEE17" s="314"/>
      <c r="NEF17" s="314"/>
      <c r="NEG17" s="314"/>
      <c r="NEH17" s="314"/>
      <c r="NEI17" s="314"/>
      <c r="NEJ17" s="314"/>
      <c r="NEK17" s="314"/>
      <c r="NEL17" s="314"/>
      <c r="NEM17" s="314"/>
      <c r="NEN17" s="314"/>
      <c r="NEO17" s="314"/>
      <c r="NEP17" s="314"/>
      <c r="NEQ17" s="314"/>
      <c r="NER17" s="314"/>
      <c r="NES17" s="314"/>
      <c r="NET17" s="314"/>
      <c r="NEU17" s="314"/>
      <c r="NEV17" s="314"/>
      <c r="NEW17" s="314"/>
      <c r="NEX17" s="314"/>
      <c r="NEY17" s="314"/>
      <c r="NEZ17" s="314"/>
      <c r="NFA17" s="314"/>
      <c r="NFB17" s="314"/>
      <c r="NFC17" s="314"/>
      <c r="NFD17" s="314"/>
      <c r="NFE17" s="314"/>
      <c r="NFF17" s="314"/>
      <c r="NFG17" s="314"/>
      <c r="NFH17" s="314"/>
      <c r="NFI17" s="314"/>
      <c r="NFJ17" s="314"/>
      <c r="NFK17" s="314"/>
      <c r="NFL17" s="314"/>
      <c r="NFM17" s="314"/>
      <c r="NFN17" s="314"/>
      <c r="NFO17" s="314"/>
      <c r="NFP17" s="314"/>
      <c r="NFQ17" s="314"/>
      <c r="NFR17" s="314"/>
      <c r="NFS17" s="314"/>
      <c r="NFT17" s="314"/>
      <c r="NFU17" s="314"/>
      <c r="NFV17" s="314"/>
      <c r="NFW17" s="314"/>
      <c r="NFX17" s="314"/>
      <c r="NFY17" s="314"/>
      <c r="NFZ17" s="314"/>
      <c r="NGA17" s="314"/>
      <c r="NGB17" s="314"/>
      <c r="NGC17" s="314"/>
      <c r="NGD17" s="314"/>
      <c r="NGE17" s="314"/>
      <c r="NGF17" s="314"/>
      <c r="NGG17" s="314"/>
      <c r="NGH17" s="314"/>
      <c r="NGI17" s="314"/>
      <c r="NGJ17" s="314"/>
      <c r="NGK17" s="314"/>
      <c r="NGL17" s="314"/>
      <c r="NGM17" s="314"/>
      <c r="NGN17" s="314"/>
      <c r="NGO17" s="314"/>
      <c r="NGP17" s="314"/>
      <c r="NGQ17" s="314"/>
      <c r="NGR17" s="314"/>
      <c r="NGS17" s="314"/>
      <c r="NGT17" s="314"/>
      <c r="NGU17" s="314"/>
      <c r="NGV17" s="314"/>
      <c r="NGW17" s="314"/>
      <c r="NGX17" s="314"/>
      <c r="NGY17" s="314"/>
      <c r="NGZ17" s="314"/>
      <c r="NHA17" s="314"/>
      <c r="NHB17" s="314"/>
      <c r="NHC17" s="314"/>
      <c r="NHD17" s="314"/>
      <c r="NHE17" s="314"/>
      <c r="NHF17" s="314"/>
      <c r="NHG17" s="314"/>
      <c r="NHH17" s="314"/>
      <c r="NHI17" s="314"/>
      <c r="NHJ17" s="314"/>
      <c r="NHK17" s="314"/>
      <c r="NHL17" s="314"/>
      <c r="NHM17" s="314"/>
      <c r="NHN17" s="314"/>
      <c r="NHO17" s="314"/>
      <c r="NHP17" s="314"/>
      <c r="NHQ17" s="314"/>
      <c r="NHR17" s="314"/>
      <c r="NHS17" s="314"/>
      <c r="NHT17" s="314"/>
      <c r="NHU17" s="314"/>
      <c r="NHV17" s="314"/>
      <c r="NHW17" s="314"/>
      <c r="NHX17" s="314"/>
      <c r="NHY17" s="314"/>
      <c r="NHZ17" s="314"/>
      <c r="NIA17" s="314"/>
      <c r="NIB17" s="314"/>
      <c r="NIC17" s="314"/>
      <c r="NID17" s="314"/>
      <c r="NIE17" s="314"/>
      <c r="NIF17" s="314"/>
      <c r="NIG17" s="314"/>
      <c r="NIH17" s="314"/>
      <c r="NII17" s="314"/>
      <c r="NIJ17" s="314"/>
      <c r="NIK17" s="314"/>
      <c r="NIL17" s="314"/>
      <c r="NIM17" s="314"/>
      <c r="NIN17" s="314"/>
      <c r="NIO17" s="314"/>
      <c r="NIP17" s="314"/>
      <c r="NIQ17" s="314"/>
      <c r="NIR17" s="314"/>
      <c r="NIS17" s="314"/>
      <c r="NIT17" s="314"/>
      <c r="NIU17" s="314"/>
      <c r="NIV17" s="314"/>
      <c r="NIW17" s="314"/>
      <c r="NIX17" s="314"/>
      <c r="NIY17" s="314"/>
      <c r="NIZ17" s="314"/>
      <c r="NJA17" s="314"/>
      <c r="NJB17" s="314"/>
      <c r="NJC17" s="314"/>
      <c r="NJD17" s="314"/>
      <c r="NJE17" s="314"/>
      <c r="NJF17" s="314"/>
      <c r="NJG17" s="314"/>
      <c r="NJH17" s="314"/>
      <c r="NJI17" s="314"/>
      <c r="NJJ17" s="314"/>
      <c r="NJK17" s="314"/>
      <c r="NJL17" s="314"/>
      <c r="NJM17" s="314"/>
      <c r="NJN17" s="314"/>
      <c r="NJO17" s="314"/>
      <c r="NJP17" s="314"/>
      <c r="NJQ17" s="314"/>
      <c r="NJR17" s="314"/>
      <c r="NJS17" s="314"/>
      <c r="NJT17" s="314"/>
      <c r="NJU17" s="314"/>
      <c r="NJV17" s="314"/>
      <c r="NJW17" s="314"/>
      <c r="NJX17" s="314"/>
      <c r="NJY17" s="314"/>
      <c r="NJZ17" s="314"/>
      <c r="NKA17" s="314"/>
      <c r="NKB17" s="314"/>
      <c r="NKC17" s="314"/>
      <c r="NKD17" s="314"/>
      <c r="NKE17" s="314"/>
      <c r="NKF17" s="314"/>
      <c r="NKG17" s="314"/>
      <c r="NKH17" s="314"/>
      <c r="NKI17" s="314"/>
      <c r="NKJ17" s="314"/>
      <c r="NKK17" s="314"/>
      <c r="NKL17" s="314"/>
      <c r="NKM17" s="314"/>
      <c r="NKN17" s="314"/>
      <c r="NKO17" s="314"/>
      <c r="NKP17" s="314"/>
      <c r="NKQ17" s="314"/>
      <c r="NKR17" s="314"/>
      <c r="NKS17" s="314"/>
      <c r="NKT17" s="314"/>
      <c r="NKU17" s="314"/>
      <c r="NKV17" s="314"/>
      <c r="NKW17" s="314"/>
      <c r="NKX17" s="314"/>
      <c r="NKY17" s="314"/>
      <c r="NKZ17" s="314"/>
      <c r="NLA17" s="314"/>
      <c r="NLB17" s="314"/>
      <c r="NLC17" s="314"/>
      <c r="NLD17" s="314"/>
      <c r="NLE17" s="314"/>
      <c r="NLF17" s="314"/>
      <c r="NLG17" s="314"/>
      <c r="NLH17" s="314"/>
      <c r="NLI17" s="314"/>
      <c r="NLJ17" s="314"/>
      <c r="NLK17" s="314"/>
      <c r="NLL17" s="314"/>
      <c r="NLM17" s="314"/>
      <c r="NLN17" s="314"/>
      <c r="NLO17" s="314"/>
      <c r="NLP17" s="314"/>
      <c r="NLQ17" s="314"/>
      <c r="NLR17" s="314"/>
      <c r="NLS17" s="314"/>
      <c r="NLT17" s="314"/>
      <c r="NLU17" s="314"/>
      <c r="NLV17" s="314"/>
      <c r="NLW17" s="314"/>
      <c r="NLX17" s="314"/>
      <c r="NLY17" s="314"/>
      <c r="NLZ17" s="314"/>
      <c r="NMA17" s="314"/>
      <c r="NMB17" s="314"/>
      <c r="NMC17" s="314"/>
      <c r="NMD17" s="314"/>
      <c r="NME17" s="314"/>
      <c r="NMF17" s="314"/>
      <c r="NMG17" s="314"/>
      <c r="NMH17" s="314"/>
      <c r="NMI17" s="314"/>
      <c r="NMJ17" s="314"/>
      <c r="NMK17" s="314"/>
      <c r="NML17" s="314"/>
      <c r="NMM17" s="314"/>
      <c r="NMN17" s="314"/>
      <c r="NMO17" s="314"/>
      <c r="NMP17" s="314"/>
      <c r="NMQ17" s="314"/>
      <c r="NMR17" s="314"/>
      <c r="NMS17" s="314"/>
      <c r="NMT17" s="314"/>
      <c r="NMU17" s="314"/>
      <c r="NMV17" s="314"/>
      <c r="NMW17" s="314"/>
      <c r="NMX17" s="314"/>
      <c r="NMY17" s="314"/>
      <c r="NMZ17" s="314"/>
      <c r="NNA17" s="314"/>
      <c r="NNB17" s="314"/>
      <c r="NNC17" s="314"/>
      <c r="NND17" s="314"/>
      <c r="NNE17" s="314"/>
      <c r="NNF17" s="314"/>
      <c r="NNG17" s="314"/>
      <c r="NNH17" s="314"/>
      <c r="NNI17" s="314"/>
      <c r="NNJ17" s="314"/>
      <c r="NNK17" s="314"/>
      <c r="NNL17" s="314"/>
      <c r="NNM17" s="314"/>
      <c r="NNN17" s="314"/>
      <c r="NNO17" s="314"/>
      <c r="NNP17" s="314"/>
      <c r="NNQ17" s="314"/>
      <c r="NNR17" s="314"/>
      <c r="NNS17" s="314"/>
      <c r="NNT17" s="314"/>
      <c r="NNU17" s="314"/>
      <c r="NNV17" s="314"/>
      <c r="NNW17" s="314"/>
      <c r="NNX17" s="314"/>
      <c r="NNY17" s="314"/>
      <c r="NNZ17" s="314"/>
      <c r="NOA17" s="314"/>
      <c r="NOB17" s="314"/>
      <c r="NOC17" s="314"/>
      <c r="NOD17" s="314"/>
      <c r="NOE17" s="314"/>
      <c r="NOF17" s="314"/>
      <c r="NOG17" s="314"/>
      <c r="NOH17" s="314"/>
      <c r="NOI17" s="314"/>
      <c r="NOJ17" s="314"/>
      <c r="NOK17" s="314"/>
      <c r="NOL17" s="314"/>
      <c r="NOM17" s="314"/>
      <c r="NON17" s="314"/>
      <c r="NOO17" s="314"/>
      <c r="NOP17" s="314"/>
      <c r="NOQ17" s="314"/>
      <c r="NOR17" s="314"/>
      <c r="NOS17" s="314"/>
      <c r="NOT17" s="314"/>
      <c r="NOU17" s="314"/>
      <c r="NOV17" s="314"/>
      <c r="NOW17" s="314"/>
      <c r="NOX17" s="314"/>
      <c r="NOY17" s="314"/>
      <c r="NOZ17" s="314"/>
      <c r="NPA17" s="314"/>
      <c r="NPB17" s="314"/>
      <c r="NPC17" s="314"/>
      <c r="NPD17" s="314"/>
      <c r="NPE17" s="314"/>
      <c r="NPF17" s="314"/>
      <c r="NPG17" s="314"/>
      <c r="NPH17" s="314"/>
      <c r="NPI17" s="314"/>
      <c r="NPJ17" s="314"/>
      <c r="NPK17" s="314"/>
      <c r="NPL17" s="314"/>
      <c r="NPM17" s="314"/>
      <c r="NPN17" s="314"/>
      <c r="NPO17" s="314"/>
      <c r="NPP17" s="314"/>
      <c r="NPQ17" s="314"/>
      <c r="NPR17" s="314"/>
      <c r="NPS17" s="314"/>
      <c r="NPT17" s="314"/>
      <c r="NPU17" s="314"/>
      <c r="NPV17" s="314"/>
      <c r="NPW17" s="314"/>
      <c r="NPX17" s="314"/>
      <c r="NPY17" s="314"/>
      <c r="NPZ17" s="314"/>
      <c r="NQA17" s="314"/>
      <c r="NQB17" s="314"/>
      <c r="NQC17" s="314"/>
      <c r="NQD17" s="314"/>
      <c r="NQE17" s="314"/>
      <c r="NQF17" s="314"/>
      <c r="NQG17" s="314"/>
      <c r="NQH17" s="314"/>
      <c r="NQI17" s="314"/>
      <c r="NQJ17" s="314"/>
      <c r="NQK17" s="314"/>
      <c r="NQL17" s="314"/>
      <c r="NQM17" s="314"/>
      <c r="NQN17" s="314"/>
      <c r="NQO17" s="314"/>
      <c r="NQP17" s="314"/>
      <c r="NQQ17" s="314"/>
      <c r="NQR17" s="314"/>
      <c r="NQS17" s="314"/>
      <c r="NQT17" s="314"/>
      <c r="NQU17" s="314"/>
      <c r="NQV17" s="314"/>
      <c r="NQW17" s="314"/>
      <c r="NQX17" s="314"/>
      <c r="NQY17" s="314"/>
      <c r="NQZ17" s="314"/>
      <c r="NRA17" s="314"/>
      <c r="NRB17" s="314"/>
      <c r="NRC17" s="314"/>
      <c r="NRD17" s="314"/>
      <c r="NRE17" s="314"/>
      <c r="NRF17" s="314"/>
      <c r="NRG17" s="314"/>
      <c r="NRH17" s="314"/>
      <c r="NRI17" s="314"/>
      <c r="NRJ17" s="314"/>
      <c r="NRK17" s="314"/>
      <c r="NRL17" s="314"/>
      <c r="NRM17" s="314"/>
      <c r="NRN17" s="314"/>
      <c r="NRO17" s="314"/>
      <c r="NRP17" s="314"/>
      <c r="NRQ17" s="314"/>
      <c r="NRR17" s="314"/>
      <c r="NRS17" s="314"/>
      <c r="NRT17" s="314"/>
      <c r="NRU17" s="314"/>
      <c r="NRV17" s="314"/>
      <c r="NRW17" s="314"/>
      <c r="NRX17" s="314"/>
      <c r="NRY17" s="314"/>
      <c r="NRZ17" s="314"/>
      <c r="NSA17" s="314"/>
      <c r="NSB17" s="314"/>
      <c r="NSC17" s="314"/>
      <c r="NSD17" s="314"/>
      <c r="NSE17" s="314"/>
      <c r="NSF17" s="314"/>
      <c r="NSG17" s="314"/>
      <c r="NSH17" s="314"/>
      <c r="NSI17" s="314"/>
      <c r="NSJ17" s="314"/>
      <c r="NSK17" s="314"/>
      <c r="NSL17" s="314"/>
      <c r="NSM17" s="314"/>
      <c r="NSN17" s="314"/>
      <c r="NSO17" s="314"/>
      <c r="NSP17" s="314"/>
      <c r="NSQ17" s="314"/>
      <c r="NSR17" s="314"/>
      <c r="NSS17" s="314"/>
      <c r="NST17" s="314"/>
      <c r="NSU17" s="314"/>
      <c r="NSV17" s="314"/>
      <c r="NSW17" s="314"/>
      <c r="NSX17" s="314"/>
      <c r="NSY17" s="314"/>
      <c r="NSZ17" s="314"/>
      <c r="NTA17" s="314"/>
      <c r="NTB17" s="314"/>
      <c r="NTC17" s="314"/>
      <c r="NTD17" s="314"/>
      <c r="NTE17" s="314"/>
      <c r="NTF17" s="314"/>
      <c r="NTG17" s="314"/>
      <c r="NTH17" s="314"/>
      <c r="NTI17" s="314"/>
      <c r="NTJ17" s="314"/>
      <c r="NTK17" s="314"/>
      <c r="NTL17" s="314"/>
      <c r="NTM17" s="314"/>
      <c r="NTN17" s="314"/>
      <c r="NTO17" s="314"/>
      <c r="NTP17" s="314"/>
      <c r="NTQ17" s="314"/>
      <c r="NTR17" s="314"/>
      <c r="NTS17" s="314"/>
      <c r="NTT17" s="314"/>
      <c r="NTU17" s="314"/>
      <c r="NTV17" s="314"/>
      <c r="NTW17" s="314"/>
      <c r="NTX17" s="314"/>
      <c r="NTY17" s="314"/>
      <c r="NTZ17" s="314"/>
      <c r="NUA17" s="314"/>
      <c r="NUB17" s="314"/>
      <c r="NUC17" s="314"/>
      <c r="NUD17" s="314"/>
      <c r="NUE17" s="314"/>
      <c r="NUF17" s="314"/>
      <c r="NUG17" s="314"/>
      <c r="NUH17" s="314"/>
      <c r="NUI17" s="314"/>
      <c r="NUJ17" s="314"/>
      <c r="NUK17" s="314"/>
      <c r="NUL17" s="314"/>
      <c r="NUM17" s="314"/>
      <c r="NUN17" s="314"/>
      <c r="NUO17" s="314"/>
      <c r="NUP17" s="314"/>
      <c r="NUQ17" s="314"/>
      <c r="NUR17" s="314"/>
      <c r="NUS17" s="314"/>
      <c r="NUT17" s="314"/>
      <c r="NUU17" s="314"/>
      <c r="NUV17" s="314"/>
      <c r="NUW17" s="314"/>
      <c r="NUX17" s="314"/>
      <c r="NUY17" s="314"/>
      <c r="NUZ17" s="314"/>
      <c r="NVA17" s="314"/>
      <c r="NVB17" s="314"/>
      <c r="NVC17" s="314"/>
      <c r="NVD17" s="314"/>
      <c r="NVE17" s="314"/>
      <c r="NVF17" s="314"/>
      <c r="NVG17" s="314"/>
      <c r="NVH17" s="314"/>
      <c r="NVI17" s="314"/>
      <c r="NVJ17" s="314"/>
      <c r="NVK17" s="314"/>
      <c r="NVL17" s="314"/>
      <c r="NVM17" s="314"/>
      <c r="NVN17" s="314"/>
      <c r="NVO17" s="314"/>
      <c r="NVP17" s="314"/>
      <c r="NVQ17" s="314"/>
      <c r="NVR17" s="314"/>
      <c r="NVS17" s="314"/>
      <c r="NVT17" s="314"/>
      <c r="NVU17" s="314"/>
      <c r="NVV17" s="314"/>
      <c r="NVW17" s="314"/>
      <c r="NVX17" s="314"/>
      <c r="NVY17" s="314"/>
      <c r="NVZ17" s="314"/>
      <c r="NWA17" s="314"/>
      <c r="NWB17" s="314"/>
      <c r="NWC17" s="314"/>
      <c r="NWD17" s="314"/>
      <c r="NWE17" s="314"/>
      <c r="NWF17" s="314"/>
      <c r="NWG17" s="314"/>
      <c r="NWH17" s="314"/>
      <c r="NWI17" s="314"/>
      <c r="NWJ17" s="314"/>
      <c r="NWK17" s="314"/>
      <c r="NWL17" s="314"/>
      <c r="NWM17" s="314"/>
      <c r="NWN17" s="314"/>
      <c r="NWO17" s="314"/>
      <c r="NWP17" s="314"/>
      <c r="NWQ17" s="314"/>
      <c r="NWR17" s="314"/>
      <c r="NWS17" s="314"/>
      <c r="NWT17" s="314"/>
      <c r="NWU17" s="314"/>
      <c r="NWV17" s="314"/>
      <c r="NWW17" s="314"/>
      <c r="NWX17" s="314"/>
      <c r="NWY17" s="314"/>
      <c r="NWZ17" s="314"/>
      <c r="NXA17" s="314"/>
      <c r="NXB17" s="314"/>
      <c r="NXC17" s="314"/>
      <c r="NXD17" s="314"/>
      <c r="NXE17" s="314"/>
      <c r="NXF17" s="314"/>
      <c r="NXG17" s="314"/>
      <c r="NXH17" s="314"/>
      <c r="NXI17" s="314"/>
      <c r="NXJ17" s="314"/>
      <c r="NXK17" s="314"/>
      <c r="NXL17" s="314"/>
      <c r="NXM17" s="314"/>
      <c r="NXN17" s="314"/>
      <c r="NXO17" s="314"/>
      <c r="NXP17" s="314"/>
      <c r="NXQ17" s="314"/>
      <c r="NXR17" s="314"/>
      <c r="NXS17" s="314"/>
      <c r="NXT17" s="314"/>
      <c r="NXU17" s="314"/>
      <c r="NXV17" s="314"/>
      <c r="NXW17" s="314"/>
      <c r="NXX17" s="314"/>
      <c r="NXY17" s="314"/>
      <c r="NXZ17" s="314"/>
      <c r="NYA17" s="314"/>
      <c r="NYB17" s="314"/>
      <c r="NYC17" s="314"/>
      <c r="NYD17" s="314"/>
      <c r="NYE17" s="314"/>
      <c r="NYF17" s="314"/>
      <c r="NYG17" s="314"/>
      <c r="NYH17" s="314"/>
      <c r="NYI17" s="314"/>
      <c r="NYJ17" s="314"/>
      <c r="NYK17" s="314"/>
      <c r="NYL17" s="314"/>
      <c r="NYM17" s="314"/>
      <c r="NYN17" s="314"/>
      <c r="NYO17" s="314"/>
      <c r="NYP17" s="314"/>
      <c r="NYQ17" s="314"/>
      <c r="NYR17" s="314"/>
      <c r="NYS17" s="314"/>
      <c r="NYT17" s="314"/>
      <c r="NYU17" s="314"/>
      <c r="NYV17" s="314"/>
      <c r="NYW17" s="314"/>
      <c r="NYX17" s="314"/>
      <c r="NYY17" s="314"/>
      <c r="NYZ17" s="314"/>
      <c r="NZA17" s="314"/>
      <c r="NZB17" s="314"/>
      <c r="NZC17" s="314"/>
      <c r="NZD17" s="314"/>
      <c r="NZE17" s="314"/>
      <c r="NZF17" s="314"/>
      <c r="NZG17" s="314"/>
      <c r="NZH17" s="314"/>
      <c r="NZI17" s="314"/>
      <c r="NZJ17" s="314"/>
      <c r="NZK17" s="314"/>
      <c r="NZL17" s="314"/>
      <c r="NZM17" s="314"/>
      <c r="NZN17" s="314"/>
      <c r="NZO17" s="314"/>
      <c r="NZP17" s="314"/>
      <c r="NZQ17" s="314"/>
      <c r="NZR17" s="314"/>
      <c r="NZS17" s="314"/>
      <c r="NZT17" s="314"/>
      <c r="NZU17" s="314"/>
      <c r="NZV17" s="314"/>
      <c r="NZW17" s="314"/>
      <c r="NZX17" s="314"/>
      <c r="NZY17" s="314"/>
      <c r="NZZ17" s="314"/>
      <c r="OAA17" s="314"/>
      <c r="OAB17" s="314"/>
      <c r="OAC17" s="314"/>
      <c r="OAD17" s="314"/>
      <c r="OAE17" s="314"/>
      <c r="OAF17" s="314"/>
      <c r="OAG17" s="314"/>
      <c r="OAH17" s="314"/>
      <c r="OAI17" s="314"/>
      <c r="OAJ17" s="314"/>
      <c r="OAK17" s="314"/>
      <c r="OAL17" s="314"/>
      <c r="OAM17" s="314"/>
      <c r="OAN17" s="314"/>
      <c r="OAO17" s="314"/>
      <c r="OAP17" s="314"/>
      <c r="OAQ17" s="314"/>
      <c r="OAR17" s="314"/>
      <c r="OAS17" s="314"/>
      <c r="OAT17" s="314"/>
      <c r="OAU17" s="314"/>
      <c r="OAV17" s="314"/>
      <c r="OAW17" s="314"/>
      <c r="OAX17" s="314"/>
      <c r="OAY17" s="314"/>
      <c r="OAZ17" s="314"/>
      <c r="OBA17" s="314"/>
      <c r="OBB17" s="314"/>
      <c r="OBC17" s="314"/>
      <c r="OBD17" s="314"/>
      <c r="OBE17" s="314"/>
      <c r="OBF17" s="314"/>
      <c r="OBG17" s="314"/>
      <c r="OBH17" s="314"/>
      <c r="OBI17" s="314"/>
      <c r="OBJ17" s="314"/>
      <c r="OBK17" s="314"/>
      <c r="OBL17" s="314"/>
      <c r="OBM17" s="314"/>
      <c r="OBN17" s="314"/>
      <c r="OBO17" s="314"/>
      <c r="OBP17" s="314"/>
      <c r="OBQ17" s="314"/>
      <c r="OBR17" s="314"/>
      <c r="OBS17" s="314"/>
      <c r="OBT17" s="314"/>
      <c r="OBU17" s="314"/>
      <c r="OBV17" s="314"/>
      <c r="OBW17" s="314"/>
      <c r="OBX17" s="314"/>
      <c r="OBY17" s="314"/>
      <c r="OBZ17" s="314"/>
      <c r="OCA17" s="314"/>
      <c r="OCB17" s="314"/>
      <c r="OCC17" s="314"/>
      <c r="OCD17" s="314"/>
      <c r="OCE17" s="314"/>
      <c r="OCF17" s="314"/>
      <c r="OCG17" s="314"/>
      <c r="OCH17" s="314"/>
      <c r="OCI17" s="314"/>
      <c r="OCJ17" s="314"/>
      <c r="OCK17" s="314"/>
      <c r="OCL17" s="314"/>
      <c r="OCM17" s="314"/>
      <c r="OCN17" s="314"/>
      <c r="OCO17" s="314"/>
      <c r="OCP17" s="314"/>
      <c r="OCQ17" s="314"/>
      <c r="OCR17" s="314"/>
      <c r="OCS17" s="314"/>
      <c r="OCT17" s="314"/>
      <c r="OCU17" s="314"/>
      <c r="OCV17" s="314"/>
      <c r="OCW17" s="314"/>
      <c r="OCX17" s="314"/>
      <c r="OCY17" s="314"/>
      <c r="OCZ17" s="314"/>
      <c r="ODA17" s="314"/>
      <c r="ODB17" s="314"/>
      <c r="ODC17" s="314"/>
      <c r="ODD17" s="314"/>
      <c r="ODE17" s="314"/>
      <c r="ODF17" s="314"/>
      <c r="ODG17" s="314"/>
      <c r="ODH17" s="314"/>
      <c r="ODI17" s="314"/>
      <c r="ODJ17" s="314"/>
      <c r="ODK17" s="314"/>
      <c r="ODL17" s="314"/>
      <c r="ODM17" s="314"/>
      <c r="ODN17" s="314"/>
      <c r="ODO17" s="314"/>
      <c r="ODP17" s="314"/>
      <c r="ODQ17" s="314"/>
      <c r="ODR17" s="314"/>
      <c r="ODS17" s="314"/>
      <c r="ODT17" s="314"/>
      <c r="ODU17" s="314"/>
      <c r="ODV17" s="314"/>
      <c r="ODW17" s="314"/>
      <c r="ODX17" s="314"/>
      <c r="ODY17" s="314"/>
      <c r="ODZ17" s="314"/>
      <c r="OEA17" s="314"/>
      <c r="OEB17" s="314"/>
      <c r="OEC17" s="314"/>
      <c r="OED17" s="314"/>
      <c r="OEE17" s="314"/>
      <c r="OEF17" s="314"/>
      <c r="OEG17" s="314"/>
      <c r="OEH17" s="314"/>
      <c r="OEI17" s="314"/>
      <c r="OEJ17" s="314"/>
      <c r="OEK17" s="314"/>
      <c r="OEL17" s="314"/>
      <c r="OEM17" s="314"/>
      <c r="OEN17" s="314"/>
      <c r="OEO17" s="314"/>
      <c r="OEP17" s="314"/>
      <c r="OEQ17" s="314"/>
      <c r="OER17" s="314"/>
      <c r="OES17" s="314"/>
      <c r="OET17" s="314"/>
      <c r="OEU17" s="314"/>
      <c r="OEV17" s="314"/>
      <c r="OEW17" s="314"/>
      <c r="OEX17" s="314"/>
      <c r="OEY17" s="314"/>
      <c r="OEZ17" s="314"/>
      <c r="OFA17" s="314"/>
      <c r="OFB17" s="314"/>
      <c r="OFC17" s="314"/>
      <c r="OFD17" s="314"/>
      <c r="OFE17" s="314"/>
      <c r="OFF17" s="314"/>
      <c r="OFG17" s="314"/>
      <c r="OFH17" s="314"/>
      <c r="OFI17" s="314"/>
      <c r="OFJ17" s="314"/>
      <c r="OFK17" s="314"/>
      <c r="OFL17" s="314"/>
      <c r="OFM17" s="314"/>
      <c r="OFN17" s="314"/>
      <c r="OFO17" s="314"/>
      <c r="OFP17" s="314"/>
      <c r="OFQ17" s="314"/>
      <c r="OFR17" s="314"/>
      <c r="OFS17" s="314"/>
      <c r="OFT17" s="314"/>
      <c r="OFU17" s="314"/>
      <c r="OFV17" s="314"/>
      <c r="OFW17" s="314"/>
      <c r="OFX17" s="314"/>
      <c r="OFY17" s="314"/>
      <c r="OFZ17" s="314"/>
      <c r="OGA17" s="314"/>
      <c r="OGB17" s="314"/>
      <c r="OGC17" s="314"/>
      <c r="OGD17" s="314"/>
      <c r="OGE17" s="314"/>
      <c r="OGF17" s="314"/>
      <c r="OGG17" s="314"/>
      <c r="OGH17" s="314"/>
      <c r="OGI17" s="314"/>
      <c r="OGJ17" s="314"/>
      <c r="OGK17" s="314"/>
      <c r="OGL17" s="314"/>
      <c r="OGM17" s="314"/>
      <c r="OGN17" s="314"/>
      <c r="OGO17" s="314"/>
      <c r="OGP17" s="314"/>
      <c r="OGQ17" s="314"/>
      <c r="OGR17" s="314"/>
      <c r="OGS17" s="314"/>
      <c r="OGT17" s="314"/>
      <c r="OGU17" s="314"/>
      <c r="OGV17" s="314"/>
      <c r="OGW17" s="314"/>
      <c r="OGX17" s="314"/>
      <c r="OGY17" s="314"/>
      <c r="OGZ17" s="314"/>
      <c r="OHA17" s="314"/>
      <c r="OHB17" s="314"/>
      <c r="OHC17" s="314"/>
      <c r="OHD17" s="314"/>
      <c r="OHE17" s="314"/>
      <c r="OHF17" s="314"/>
      <c r="OHG17" s="314"/>
      <c r="OHH17" s="314"/>
      <c r="OHI17" s="314"/>
      <c r="OHJ17" s="314"/>
      <c r="OHK17" s="314"/>
      <c r="OHL17" s="314"/>
      <c r="OHM17" s="314"/>
      <c r="OHN17" s="314"/>
      <c r="OHO17" s="314"/>
      <c r="OHP17" s="314"/>
      <c r="OHQ17" s="314"/>
      <c r="OHR17" s="314"/>
      <c r="OHS17" s="314"/>
      <c r="OHT17" s="314"/>
      <c r="OHU17" s="314"/>
      <c r="OHV17" s="314"/>
      <c r="OHW17" s="314"/>
      <c r="OHX17" s="314"/>
      <c r="OHY17" s="314"/>
      <c r="OHZ17" s="314"/>
      <c r="OIA17" s="314"/>
      <c r="OIB17" s="314"/>
      <c r="OIC17" s="314"/>
      <c r="OID17" s="314"/>
      <c r="OIE17" s="314"/>
      <c r="OIF17" s="314"/>
      <c r="OIG17" s="314"/>
      <c r="OIH17" s="314"/>
      <c r="OII17" s="314"/>
      <c r="OIJ17" s="314"/>
      <c r="OIK17" s="314"/>
      <c r="OIL17" s="314"/>
      <c r="OIM17" s="314"/>
      <c r="OIN17" s="314"/>
      <c r="OIO17" s="314"/>
      <c r="OIP17" s="314"/>
      <c r="OIQ17" s="314"/>
      <c r="OIR17" s="314"/>
      <c r="OIS17" s="314"/>
      <c r="OIT17" s="314"/>
      <c r="OIU17" s="314"/>
      <c r="OIV17" s="314"/>
      <c r="OIW17" s="314"/>
      <c r="OIX17" s="314"/>
      <c r="OIY17" s="314"/>
      <c r="OIZ17" s="314"/>
      <c r="OJA17" s="314"/>
      <c r="OJB17" s="314"/>
      <c r="OJC17" s="314"/>
      <c r="OJD17" s="314"/>
      <c r="OJE17" s="314"/>
      <c r="OJF17" s="314"/>
      <c r="OJG17" s="314"/>
      <c r="OJH17" s="314"/>
      <c r="OJI17" s="314"/>
      <c r="OJJ17" s="314"/>
      <c r="OJK17" s="314"/>
      <c r="OJL17" s="314"/>
      <c r="OJM17" s="314"/>
      <c r="OJN17" s="314"/>
      <c r="OJO17" s="314"/>
      <c r="OJP17" s="314"/>
      <c r="OJQ17" s="314"/>
      <c r="OJR17" s="314"/>
      <c r="OJS17" s="314"/>
      <c r="OJT17" s="314"/>
      <c r="OJU17" s="314"/>
      <c r="OJV17" s="314"/>
      <c r="OJW17" s="314"/>
      <c r="OJX17" s="314"/>
      <c r="OJY17" s="314"/>
      <c r="OJZ17" s="314"/>
      <c r="OKA17" s="314"/>
      <c r="OKB17" s="314"/>
      <c r="OKC17" s="314"/>
      <c r="OKD17" s="314"/>
      <c r="OKE17" s="314"/>
      <c r="OKF17" s="314"/>
      <c r="OKG17" s="314"/>
      <c r="OKH17" s="314"/>
      <c r="OKI17" s="314"/>
      <c r="OKJ17" s="314"/>
      <c r="OKK17" s="314"/>
      <c r="OKL17" s="314"/>
      <c r="OKM17" s="314"/>
      <c r="OKN17" s="314"/>
      <c r="OKO17" s="314"/>
      <c r="OKP17" s="314"/>
      <c r="OKQ17" s="314"/>
      <c r="OKR17" s="314"/>
      <c r="OKS17" s="314"/>
      <c r="OKT17" s="314"/>
      <c r="OKU17" s="314"/>
      <c r="OKV17" s="314"/>
      <c r="OKW17" s="314"/>
      <c r="OKX17" s="314"/>
      <c r="OKY17" s="314"/>
      <c r="OKZ17" s="314"/>
      <c r="OLA17" s="314"/>
      <c r="OLB17" s="314"/>
      <c r="OLC17" s="314"/>
      <c r="OLD17" s="314"/>
      <c r="OLE17" s="314"/>
      <c r="OLF17" s="314"/>
      <c r="OLG17" s="314"/>
      <c r="OLH17" s="314"/>
      <c r="OLI17" s="314"/>
      <c r="OLJ17" s="314"/>
      <c r="OLK17" s="314"/>
      <c r="OLL17" s="314"/>
      <c r="OLM17" s="314"/>
      <c r="OLN17" s="314"/>
      <c r="OLO17" s="314"/>
      <c r="OLP17" s="314"/>
      <c r="OLQ17" s="314"/>
      <c r="OLR17" s="314"/>
      <c r="OLS17" s="314"/>
      <c r="OLT17" s="314"/>
      <c r="OLU17" s="314"/>
      <c r="OLV17" s="314"/>
      <c r="OLW17" s="314"/>
      <c r="OLX17" s="314"/>
      <c r="OLY17" s="314"/>
      <c r="OLZ17" s="314"/>
      <c r="OMA17" s="314"/>
      <c r="OMB17" s="314"/>
      <c r="OMC17" s="314"/>
      <c r="OMD17" s="314"/>
      <c r="OME17" s="314"/>
      <c r="OMF17" s="314"/>
      <c r="OMG17" s="314"/>
      <c r="OMH17" s="314"/>
      <c r="OMI17" s="314"/>
      <c r="OMJ17" s="314"/>
      <c r="OMK17" s="314"/>
      <c r="OML17" s="314"/>
      <c r="OMM17" s="314"/>
      <c r="OMN17" s="314"/>
      <c r="OMO17" s="314"/>
      <c r="OMP17" s="314"/>
      <c r="OMQ17" s="314"/>
      <c r="OMR17" s="314"/>
      <c r="OMS17" s="314"/>
      <c r="OMT17" s="314"/>
      <c r="OMU17" s="314"/>
      <c r="OMV17" s="314"/>
      <c r="OMW17" s="314"/>
      <c r="OMX17" s="314"/>
      <c r="OMY17" s="314"/>
      <c r="OMZ17" s="314"/>
      <c r="ONA17" s="314"/>
      <c r="ONB17" s="314"/>
      <c r="ONC17" s="314"/>
      <c r="OND17" s="314"/>
      <c r="ONE17" s="314"/>
      <c r="ONF17" s="314"/>
      <c r="ONG17" s="314"/>
      <c r="ONH17" s="314"/>
      <c r="ONI17" s="314"/>
      <c r="ONJ17" s="314"/>
      <c r="ONK17" s="314"/>
      <c r="ONL17" s="314"/>
      <c r="ONM17" s="314"/>
      <c r="ONN17" s="314"/>
      <c r="ONO17" s="314"/>
      <c r="ONP17" s="314"/>
      <c r="ONQ17" s="314"/>
      <c r="ONR17" s="314"/>
      <c r="ONS17" s="314"/>
      <c r="ONT17" s="314"/>
      <c r="ONU17" s="314"/>
      <c r="ONV17" s="314"/>
      <c r="ONW17" s="314"/>
      <c r="ONX17" s="314"/>
      <c r="ONY17" s="314"/>
      <c r="ONZ17" s="314"/>
      <c r="OOA17" s="314"/>
      <c r="OOB17" s="314"/>
      <c r="OOC17" s="314"/>
      <c r="OOD17" s="314"/>
      <c r="OOE17" s="314"/>
      <c r="OOF17" s="314"/>
      <c r="OOG17" s="314"/>
      <c r="OOH17" s="314"/>
      <c r="OOI17" s="314"/>
      <c r="OOJ17" s="314"/>
      <c r="OOK17" s="314"/>
      <c r="OOL17" s="314"/>
      <c r="OOM17" s="314"/>
      <c r="OON17" s="314"/>
      <c r="OOO17" s="314"/>
      <c r="OOP17" s="314"/>
      <c r="OOQ17" s="314"/>
      <c r="OOR17" s="314"/>
      <c r="OOS17" s="314"/>
      <c r="OOT17" s="314"/>
      <c r="OOU17" s="314"/>
      <c r="OOV17" s="314"/>
      <c r="OOW17" s="314"/>
      <c r="OOX17" s="314"/>
      <c r="OOY17" s="314"/>
      <c r="OOZ17" s="314"/>
      <c r="OPA17" s="314"/>
      <c r="OPB17" s="314"/>
      <c r="OPC17" s="314"/>
      <c r="OPD17" s="314"/>
      <c r="OPE17" s="314"/>
      <c r="OPF17" s="314"/>
      <c r="OPG17" s="314"/>
      <c r="OPH17" s="314"/>
      <c r="OPI17" s="314"/>
      <c r="OPJ17" s="314"/>
      <c r="OPK17" s="314"/>
      <c r="OPL17" s="314"/>
      <c r="OPM17" s="314"/>
      <c r="OPN17" s="314"/>
      <c r="OPO17" s="314"/>
      <c r="OPP17" s="314"/>
      <c r="OPQ17" s="314"/>
      <c r="OPR17" s="314"/>
      <c r="OPS17" s="314"/>
      <c r="OPT17" s="314"/>
      <c r="OPU17" s="314"/>
      <c r="OPV17" s="314"/>
      <c r="OPW17" s="314"/>
      <c r="OPX17" s="314"/>
      <c r="OPY17" s="314"/>
      <c r="OPZ17" s="314"/>
      <c r="OQA17" s="314"/>
      <c r="OQB17" s="314"/>
      <c r="OQC17" s="314"/>
      <c r="OQD17" s="314"/>
      <c r="OQE17" s="314"/>
      <c r="OQF17" s="314"/>
      <c r="OQG17" s="314"/>
      <c r="OQH17" s="314"/>
      <c r="OQI17" s="314"/>
      <c r="OQJ17" s="314"/>
      <c r="OQK17" s="314"/>
      <c r="OQL17" s="314"/>
      <c r="OQM17" s="314"/>
      <c r="OQN17" s="314"/>
      <c r="OQO17" s="314"/>
      <c r="OQP17" s="314"/>
      <c r="OQQ17" s="314"/>
      <c r="OQR17" s="314"/>
      <c r="OQS17" s="314"/>
      <c r="OQT17" s="314"/>
      <c r="OQU17" s="314"/>
      <c r="OQV17" s="314"/>
      <c r="OQW17" s="314"/>
      <c r="OQX17" s="314"/>
      <c r="OQY17" s="314"/>
      <c r="OQZ17" s="314"/>
      <c r="ORA17" s="314"/>
      <c r="ORB17" s="314"/>
      <c r="ORC17" s="314"/>
      <c r="ORD17" s="314"/>
      <c r="ORE17" s="314"/>
      <c r="ORF17" s="314"/>
      <c r="ORG17" s="314"/>
      <c r="ORH17" s="314"/>
      <c r="ORI17" s="314"/>
      <c r="ORJ17" s="314"/>
      <c r="ORK17" s="314"/>
      <c r="ORL17" s="314"/>
      <c r="ORM17" s="314"/>
      <c r="ORN17" s="314"/>
      <c r="ORO17" s="314"/>
      <c r="ORP17" s="314"/>
      <c r="ORQ17" s="314"/>
      <c r="ORR17" s="314"/>
      <c r="ORS17" s="314"/>
      <c r="ORT17" s="314"/>
      <c r="ORU17" s="314"/>
      <c r="ORV17" s="314"/>
      <c r="ORW17" s="314"/>
      <c r="ORX17" s="314"/>
      <c r="ORY17" s="314"/>
      <c r="ORZ17" s="314"/>
      <c r="OSA17" s="314"/>
      <c r="OSB17" s="314"/>
      <c r="OSC17" s="314"/>
      <c r="OSD17" s="314"/>
      <c r="OSE17" s="314"/>
      <c r="OSF17" s="314"/>
      <c r="OSG17" s="314"/>
      <c r="OSH17" s="314"/>
      <c r="OSI17" s="314"/>
      <c r="OSJ17" s="314"/>
      <c r="OSK17" s="314"/>
      <c r="OSL17" s="314"/>
      <c r="OSM17" s="314"/>
      <c r="OSN17" s="314"/>
      <c r="OSO17" s="314"/>
      <c r="OSP17" s="314"/>
      <c r="OSQ17" s="314"/>
      <c r="OSR17" s="314"/>
      <c r="OSS17" s="314"/>
      <c r="OST17" s="314"/>
      <c r="OSU17" s="314"/>
      <c r="OSV17" s="314"/>
      <c r="OSW17" s="314"/>
      <c r="OSX17" s="314"/>
      <c r="OSY17" s="314"/>
      <c r="OSZ17" s="314"/>
      <c r="OTA17" s="314"/>
      <c r="OTB17" s="314"/>
      <c r="OTC17" s="314"/>
      <c r="OTD17" s="314"/>
      <c r="OTE17" s="314"/>
      <c r="OTF17" s="314"/>
      <c r="OTG17" s="314"/>
      <c r="OTH17" s="314"/>
      <c r="OTI17" s="314"/>
      <c r="OTJ17" s="314"/>
      <c r="OTK17" s="314"/>
      <c r="OTL17" s="314"/>
      <c r="OTM17" s="314"/>
      <c r="OTN17" s="314"/>
      <c r="OTO17" s="314"/>
      <c r="OTP17" s="314"/>
      <c r="OTQ17" s="314"/>
      <c r="OTR17" s="314"/>
      <c r="OTS17" s="314"/>
      <c r="OTT17" s="314"/>
      <c r="OTU17" s="314"/>
      <c r="OTV17" s="314"/>
      <c r="OTW17" s="314"/>
      <c r="OTX17" s="314"/>
      <c r="OTY17" s="314"/>
      <c r="OTZ17" s="314"/>
      <c r="OUA17" s="314"/>
      <c r="OUB17" s="314"/>
      <c r="OUC17" s="314"/>
      <c r="OUD17" s="314"/>
      <c r="OUE17" s="314"/>
      <c r="OUF17" s="314"/>
      <c r="OUG17" s="314"/>
      <c r="OUH17" s="314"/>
      <c r="OUI17" s="314"/>
      <c r="OUJ17" s="314"/>
      <c r="OUK17" s="314"/>
      <c r="OUL17" s="314"/>
      <c r="OUM17" s="314"/>
      <c r="OUN17" s="314"/>
      <c r="OUO17" s="314"/>
      <c r="OUP17" s="314"/>
      <c r="OUQ17" s="314"/>
      <c r="OUR17" s="314"/>
      <c r="OUS17" s="314"/>
      <c r="OUT17" s="314"/>
      <c r="OUU17" s="314"/>
      <c r="OUV17" s="314"/>
      <c r="OUW17" s="314"/>
      <c r="OUX17" s="314"/>
      <c r="OUY17" s="314"/>
      <c r="OUZ17" s="314"/>
      <c r="OVA17" s="314"/>
      <c r="OVB17" s="314"/>
      <c r="OVC17" s="314"/>
      <c r="OVD17" s="314"/>
      <c r="OVE17" s="314"/>
      <c r="OVF17" s="314"/>
      <c r="OVG17" s="314"/>
      <c r="OVH17" s="314"/>
      <c r="OVI17" s="314"/>
      <c r="OVJ17" s="314"/>
      <c r="OVK17" s="314"/>
      <c r="OVL17" s="314"/>
      <c r="OVM17" s="314"/>
      <c r="OVN17" s="314"/>
      <c r="OVO17" s="314"/>
      <c r="OVP17" s="314"/>
      <c r="OVQ17" s="314"/>
      <c r="OVR17" s="314"/>
      <c r="OVS17" s="314"/>
      <c r="OVT17" s="314"/>
      <c r="OVU17" s="314"/>
      <c r="OVV17" s="314"/>
      <c r="OVW17" s="314"/>
      <c r="OVX17" s="314"/>
      <c r="OVY17" s="314"/>
      <c r="OVZ17" s="314"/>
      <c r="OWA17" s="314"/>
      <c r="OWB17" s="314"/>
      <c r="OWC17" s="314"/>
      <c r="OWD17" s="314"/>
      <c r="OWE17" s="314"/>
      <c r="OWF17" s="314"/>
      <c r="OWG17" s="314"/>
      <c r="OWH17" s="314"/>
      <c r="OWI17" s="314"/>
      <c r="OWJ17" s="314"/>
      <c r="OWK17" s="314"/>
      <c r="OWL17" s="314"/>
      <c r="OWM17" s="314"/>
      <c r="OWN17" s="314"/>
      <c r="OWO17" s="314"/>
      <c r="OWP17" s="314"/>
      <c r="OWQ17" s="314"/>
      <c r="OWR17" s="314"/>
      <c r="OWS17" s="314"/>
      <c r="OWT17" s="314"/>
      <c r="OWU17" s="314"/>
      <c r="OWV17" s="314"/>
      <c r="OWW17" s="314"/>
      <c r="OWX17" s="314"/>
      <c r="OWY17" s="314"/>
      <c r="OWZ17" s="314"/>
      <c r="OXA17" s="314"/>
      <c r="OXB17" s="314"/>
      <c r="OXC17" s="314"/>
      <c r="OXD17" s="314"/>
      <c r="OXE17" s="314"/>
      <c r="OXF17" s="314"/>
      <c r="OXG17" s="314"/>
      <c r="OXH17" s="314"/>
      <c r="OXI17" s="314"/>
      <c r="OXJ17" s="314"/>
      <c r="OXK17" s="314"/>
      <c r="OXL17" s="314"/>
      <c r="OXM17" s="314"/>
      <c r="OXN17" s="314"/>
      <c r="OXO17" s="314"/>
      <c r="OXP17" s="314"/>
      <c r="OXQ17" s="314"/>
      <c r="OXR17" s="314"/>
      <c r="OXS17" s="314"/>
      <c r="OXT17" s="314"/>
      <c r="OXU17" s="314"/>
      <c r="OXV17" s="314"/>
      <c r="OXW17" s="314"/>
      <c r="OXX17" s="314"/>
      <c r="OXY17" s="314"/>
      <c r="OXZ17" s="314"/>
      <c r="OYA17" s="314"/>
      <c r="OYB17" s="314"/>
      <c r="OYC17" s="314"/>
      <c r="OYD17" s="314"/>
      <c r="OYE17" s="314"/>
      <c r="OYF17" s="314"/>
      <c r="OYG17" s="314"/>
      <c r="OYH17" s="314"/>
      <c r="OYI17" s="314"/>
      <c r="OYJ17" s="314"/>
      <c r="OYK17" s="314"/>
      <c r="OYL17" s="314"/>
      <c r="OYM17" s="314"/>
      <c r="OYN17" s="314"/>
      <c r="OYO17" s="314"/>
      <c r="OYP17" s="314"/>
      <c r="OYQ17" s="314"/>
      <c r="OYR17" s="314"/>
      <c r="OYS17" s="314"/>
      <c r="OYT17" s="314"/>
      <c r="OYU17" s="314"/>
      <c r="OYV17" s="314"/>
      <c r="OYW17" s="314"/>
      <c r="OYX17" s="314"/>
      <c r="OYY17" s="314"/>
      <c r="OYZ17" s="314"/>
      <c r="OZA17" s="314"/>
      <c r="OZB17" s="314"/>
      <c r="OZC17" s="314"/>
      <c r="OZD17" s="314"/>
      <c r="OZE17" s="314"/>
      <c r="OZF17" s="314"/>
      <c r="OZG17" s="314"/>
      <c r="OZH17" s="314"/>
      <c r="OZI17" s="314"/>
      <c r="OZJ17" s="314"/>
      <c r="OZK17" s="314"/>
      <c r="OZL17" s="314"/>
      <c r="OZM17" s="314"/>
      <c r="OZN17" s="314"/>
      <c r="OZO17" s="314"/>
      <c r="OZP17" s="314"/>
      <c r="OZQ17" s="314"/>
      <c r="OZR17" s="314"/>
      <c r="OZS17" s="314"/>
      <c r="OZT17" s="314"/>
      <c r="OZU17" s="314"/>
      <c r="OZV17" s="314"/>
      <c r="OZW17" s="314"/>
      <c r="OZX17" s="314"/>
      <c r="OZY17" s="314"/>
      <c r="OZZ17" s="314"/>
      <c r="PAA17" s="314"/>
      <c r="PAB17" s="314"/>
      <c r="PAC17" s="314"/>
      <c r="PAD17" s="314"/>
      <c r="PAE17" s="314"/>
      <c r="PAF17" s="314"/>
      <c r="PAG17" s="314"/>
      <c r="PAH17" s="314"/>
      <c r="PAI17" s="314"/>
      <c r="PAJ17" s="314"/>
      <c r="PAK17" s="314"/>
      <c r="PAL17" s="314"/>
      <c r="PAM17" s="314"/>
      <c r="PAN17" s="314"/>
      <c r="PAO17" s="314"/>
      <c r="PAP17" s="314"/>
      <c r="PAQ17" s="314"/>
      <c r="PAR17" s="314"/>
      <c r="PAS17" s="314"/>
      <c r="PAT17" s="314"/>
      <c r="PAU17" s="314"/>
      <c r="PAV17" s="314"/>
      <c r="PAW17" s="314"/>
      <c r="PAX17" s="314"/>
      <c r="PAY17" s="314"/>
      <c r="PAZ17" s="314"/>
      <c r="PBA17" s="314"/>
      <c r="PBB17" s="314"/>
      <c r="PBC17" s="314"/>
      <c r="PBD17" s="314"/>
      <c r="PBE17" s="314"/>
      <c r="PBF17" s="314"/>
      <c r="PBG17" s="314"/>
      <c r="PBH17" s="314"/>
      <c r="PBI17" s="314"/>
      <c r="PBJ17" s="314"/>
      <c r="PBK17" s="314"/>
      <c r="PBL17" s="314"/>
      <c r="PBM17" s="314"/>
      <c r="PBN17" s="314"/>
      <c r="PBO17" s="314"/>
      <c r="PBP17" s="314"/>
      <c r="PBQ17" s="314"/>
      <c r="PBR17" s="314"/>
      <c r="PBS17" s="314"/>
      <c r="PBT17" s="314"/>
      <c r="PBU17" s="314"/>
      <c r="PBV17" s="314"/>
      <c r="PBW17" s="314"/>
      <c r="PBX17" s="314"/>
      <c r="PBY17" s="314"/>
      <c r="PBZ17" s="314"/>
      <c r="PCA17" s="314"/>
      <c r="PCB17" s="314"/>
      <c r="PCC17" s="314"/>
      <c r="PCD17" s="314"/>
      <c r="PCE17" s="314"/>
      <c r="PCF17" s="314"/>
      <c r="PCG17" s="314"/>
      <c r="PCH17" s="314"/>
      <c r="PCI17" s="314"/>
      <c r="PCJ17" s="314"/>
      <c r="PCK17" s="314"/>
      <c r="PCL17" s="314"/>
      <c r="PCM17" s="314"/>
      <c r="PCN17" s="314"/>
      <c r="PCO17" s="314"/>
      <c r="PCP17" s="314"/>
      <c r="PCQ17" s="314"/>
      <c r="PCR17" s="314"/>
      <c r="PCS17" s="314"/>
      <c r="PCT17" s="314"/>
      <c r="PCU17" s="314"/>
      <c r="PCV17" s="314"/>
      <c r="PCW17" s="314"/>
      <c r="PCX17" s="314"/>
      <c r="PCY17" s="314"/>
      <c r="PCZ17" s="314"/>
      <c r="PDA17" s="314"/>
      <c r="PDB17" s="314"/>
      <c r="PDC17" s="314"/>
      <c r="PDD17" s="314"/>
      <c r="PDE17" s="314"/>
      <c r="PDF17" s="314"/>
      <c r="PDG17" s="314"/>
      <c r="PDH17" s="314"/>
      <c r="PDI17" s="314"/>
      <c r="PDJ17" s="314"/>
      <c r="PDK17" s="314"/>
      <c r="PDL17" s="314"/>
      <c r="PDM17" s="314"/>
      <c r="PDN17" s="314"/>
      <c r="PDO17" s="314"/>
      <c r="PDP17" s="314"/>
      <c r="PDQ17" s="314"/>
      <c r="PDR17" s="314"/>
      <c r="PDS17" s="314"/>
      <c r="PDT17" s="314"/>
      <c r="PDU17" s="314"/>
      <c r="PDV17" s="314"/>
      <c r="PDW17" s="314"/>
      <c r="PDX17" s="314"/>
      <c r="PDY17" s="314"/>
      <c r="PDZ17" s="314"/>
      <c r="PEA17" s="314"/>
      <c r="PEB17" s="314"/>
      <c r="PEC17" s="314"/>
      <c r="PED17" s="314"/>
      <c r="PEE17" s="314"/>
      <c r="PEF17" s="314"/>
      <c r="PEG17" s="314"/>
      <c r="PEH17" s="314"/>
      <c r="PEI17" s="314"/>
      <c r="PEJ17" s="314"/>
      <c r="PEK17" s="314"/>
      <c r="PEL17" s="314"/>
      <c r="PEM17" s="314"/>
      <c r="PEN17" s="314"/>
      <c r="PEO17" s="314"/>
      <c r="PEP17" s="314"/>
      <c r="PEQ17" s="314"/>
      <c r="PER17" s="314"/>
      <c r="PES17" s="314"/>
      <c r="PET17" s="314"/>
      <c r="PEU17" s="314"/>
      <c r="PEV17" s="314"/>
      <c r="PEW17" s="314"/>
      <c r="PEX17" s="314"/>
      <c r="PEY17" s="314"/>
      <c r="PEZ17" s="314"/>
      <c r="PFA17" s="314"/>
      <c r="PFB17" s="314"/>
      <c r="PFC17" s="314"/>
      <c r="PFD17" s="314"/>
      <c r="PFE17" s="314"/>
      <c r="PFF17" s="314"/>
      <c r="PFG17" s="314"/>
      <c r="PFH17" s="314"/>
      <c r="PFI17" s="314"/>
      <c r="PFJ17" s="314"/>
      <c r="PFK17" s="314"/>
      <c r="PFL17" s="314"/>
      <c r="PFM17" s="314"/>
      <c r="PFN17" s="314"/>
      <c r="PFO17" s="314"/>
      <c r="PFP17" s="314"/>
      <c r="PFQ17" s="314"/>
      <c r="PFR17" s="314"/>
      <c r="PFS17" s="314"/>
      <c r="PFT17" s="314"/>
      <c r="PFU17" s="314"/>
      <c r="PFV17" s="314"/>
      <c r="PFW17" s="314"/>
      <c r="PFX17" s="314"/>
      <c r="PFY17" s="314"/>
      <c r="PFZ17" s="314"/>
      <c r="PGA17" s="314"/>
      <c r="PGB17" s="314"/>
      <c r="PGC17" s="314"/>
      <c r="PGD17" s="314"/>
      <c r="PGE17" s="314"/>
      <c r="PGF17" s="314"/>
      <c r="PGG17" s="314"/>
      <c r="PGH17" s="314"/>
      <c r="PGI17" s="314"/>
      <c r="PGJ17" s="314"/>
      <c r="PGK17" s="314"/>
      <c r="PGL17" s="314"/>
      <c r="PGM17" s="314"/>
      <c r="PGN17" s="314"/>
      <c r="PGO17" s="314"/>
      <c r="PGP17" s="314"/>
      <c r="PGQ17" s="314"/>
      <c r="PGR17" s="314"/>
      <c r="PGS17" s="314"/>
      <c r="PGT17" s="314"/>
      <c r="PGU17" s="314"/>
      <c r="PGV17" s="314"/>
      <c r="PGW17" s="314"/>
      <c r="PGX17" s="314"/>
      <c r="PGY17" s="314"/>
      <c r="PGZ17" s="314"/>
      <c r="PHA17" s="314"/>
      <c r="PHB17" s="314"/>
      <c r="PHC17" s="314"/>
      <c r="PHD17" s="314"/>
      <c r="PHE17" s="314"/>
      <c r="PHF17" s="314"/>
      <c r="PHG17" s="314"/>
      <c r="PHH17" s="314"/>
      <c r="PHI17" s="314"/>
      <c r="PHJ17" s="314"/>
      <c r="PHK17" s="314"/>
      <c r="PHL17" s="314"/>
      <c r="PHM17" s="314"/>
      <c r="PHN17" s="314"/>
      <c r="PHO17" s="314"/>
      <c r="PHP17" s="314"/>
      <c r="PHQ17" s="314"/>
      <c r="PHR17" s="314"/>
      <c r="PHS17" s="314"/>
      <c r="PHT17" s="314"/>
      <c r="PHU17" s="314"/>
      <c r="PHV17" s="314"/>
      <c r="PHW17" s="314"/>
      <c r="PHX17" s="314"/>
      <c r="PHY17" s="314"/>
      <c r="PHZ17" s="314"/>
      <c r="PIA17" s="314"/>
      <c r="PIB17" s="314"/>
      <c r="PIC17" s="314"/>
      <c r="PID17" s="314"/>
      <c r="PIE17" s="314"/>
      <c r="PIF17" s="314"/>
      <c r="PIG17" s="314"/>
      <c r="PIH17" s="314"/>
      <c r="PII17" s="314"/>
      <c r="PIJ17" s="314"/>
      <c r="PIK17" s="314"/>
      <c r="PIL17" s="314"/>
      <c r="PIM17" s="314"/>
      <c r="PIN17" s="314"/>
      <c r="PIO17" s="314"/>
      <c r="PIP17" s="314"/>
      <c r="PIQ17" s="314"/>
      <c r="PIR17" s="314"/>
      <c r="PIS17" s="314"/>
      <c r="PIT17" s="314"/>
      <c r="PIU17" s="314"/>
      <c r="PIV17" s="314"/>
      <c r="PIW17" s="314"/>
      <c r="PIX17" s="314"/>
      <c r="PIY17" s="314"/>
      <c r="PIZ17" s="314"/>
      <c r="PJA17" s="314"/>
      <c r="PJB17" s="314"/>
      <c r="PJC17" s="314"/>
      <c r="PJD17" s="314"/>
      <c r="PJE17" s="314"/>
      <c r="PJF17" s="314"/>
      <c r="PJG17" s="314"/>
      <c r="PJH17" s="314"/>
      <c r="PJI17" s="314"/>
      <c r="PJJ17" s="314"/>
      <c r="PJK17" s="314"/>
      <c r="PJL17" s="314"/>
      <c r="PJM17" s="314"/>
      <c r="PJN17" s="314"/>
      <c r="PJO17" s="314"/>
      <c r="PJP17" s="314"/>
      <c r="PJQ17" s="314"/>
      <c r="PJR17" s="314"/>
      <c r="PJS17" s="314"/>
      <c r="PJT17" s="314"/>
      <c r="PJU17" s="314"/>
      <c r="PJV17" s="314"/>
      <c r="PJW17" s="314"/>
      <c r="PJX17" s="314"/>
      <c r="PJY17" s="314"/>
      <c r="PJZ17" s="314"/>
      <c r="PKA17" s="314"/>
      <c r="PKB17" s="314"/>
      <c r="PKC17" s="314"/>
      <c r="PKD17" s="314"/>
      <c r="PKE17" s="314"/>
      <c r="PKF17" s="314"/>
      <c r="PKG17" s="314"/>
      <c r="PKH17" s="314"/>
      <c r="PKI17" s="314"/>
      <c r="PKJ17" s="314"/>
      <c r="PKK17" s="314"/>
      <c r="PKL17" s="314"/>
      <c r="PKM17" s="314"/>
      <c r="PKN17" s="314"/>
      <c r="PKO17" s="314"/>
      <c r="PKP17" s="314"/>
      <c r="PKQ17" s="314"/>
      <c r="PKR17" s="314"/>
      <c r="PKS17" s="314"/>
      <c r="PKT17" s="314"/>
      <c r="PKU17" s="314"/>
      <c r="PKV17" s="314"/>
      <c r="PKW17" s="314"/>
      <c r="PKX17" s="314"/>
      <c r="PKY17" s="314"/>
      <c r="PKZ17" s="314"/>
      <c r="PLA17" s="314"/>
      <c r="PLB17" s="314"/>
      <c r="PLC17" s="314"/>
      <c r="PLD17" s="314"/>
      <c r="PLE17" s="314"/>
      <c r="PLF17" s="314"/>
      <c r="PLG17" s="314"/>
      <c r="PLH17" s="314"/>
      <c r="PLI17" s="314"/>
      <c r="PLJ17" s="314"/>
      <c r="PLK17" s="314"/>
      <c r="PLL17" s="314"/>
      <c r="PLM17" s="314"/>
      <c r="PLN17" s="314"/>
      <c r="PLO17" s="314"/>
      <c r="PLP17" s="314"/>
      <c r="PLQ17" s="314"/>
      <c r="PLR17" s="314"/>
      <c r="PLS17" s="314"/>
      <c r="PLT17" s="314"/>
      <c r="PLU17" s="314"/>
      <c r="PLV17" s="314"/>
      <c r="PLW17" s="314"/>
      <c r="PLX17" s="314"/>
      <c r="PLY17" s="314"/>
      <c r="PLZ17" s="314"/>
      <c r="PMA17" s="314"/>
      <c r="PMB17" s="314"/>
      <c r="PMC17" s="314"/>
      <c r="PMD17" s="314"/>
      <c r="PME17" s="314"/>
      <c r="PMF17" s="314"/>
      <c r="PMG17" s="314"/>
      <c r="PMH17" s="314"/>
      <c r="PMI17" s="314"/>
      <c r="PMJ17" s="314"/>
      <c r="PMK17" s="314"/>
      <c r="PML17" s="314"/>
      <c r="PMM17" s="314"/>
      <c r="PMN17" s="314"/>
      <c r="PMO17" s="314"/>
      <c r="PMP17" s="314"/>
      <c r="PMQ17" s="314"/>
      <c r="PMR17" s="314"/>
      <c r="PMS17" s="314"/>
      <c r="PMT17" s="314"/>
      <c r="PMU17" s="314"/>
      <c r="PMV17" s="314"/>
      <c r="PMW17" s="314"/>
      <c r="PMX17" s="314"/>
      <c r="PMY17" s="314"/>
      <c r="PMZ17" s="314"/>
      <c r="PNA17" s="314"/>
      <c r="PNB17" s="314"/>
      <c r="PNC17" s="314"/>
      <c r="PND17" s="314"/>
      <c r="PNE17" s="314"/>
      <c r="PNF17" s="314"/>
      <c r="PNG17" s="314"/>
      <c r="PNH17" s="314"/>
      <c r="PNI17" s="314"/>
      <c r="PNJ17" s="314"/>
      <c r="PNK17" s="314"/>
      <c r="PNL17" s="314"/>
      <c r="PNM17" s="314"/>
      <c r="PNN17" s="314"/>
      <c r="PNO17" s="314"/>
      <c r="PNP17" s="314"/>
      <c r="PNQ17" s="314"/>
      <c r="PNR17" s="314"/>
      <c r="PNS17" s="314"/>
      <c r="PNT17" s="314"/>
      <c r="PNU17" s="314"/>
      <c r="PNV17" s="314"/>
      <c r="PNW17" s="314"/>
      <c r="PNX17" s="314"/>
      <c r="PNY17" s="314"/>
      <c r="PNZ17" s="314"/>
      <c r="POA17" s="314"/>
      <c r="POB17" s="314"/>
      <c r="POC17" s="314"/>
      <c r="POD17" s="314"/>
      <c r="POE17" s="314"/>
      <c r="POF17" s="314"/>
      <c r="POG17" s="314"/>
      <c r="POH17" s="314"/>
      <c r="POI17" s="314"/>
      <c r="POJ17" s="314"/>
      <c r="POK17" s="314"/>
      <c r="POL17" s="314"/>
      <c r="POM17" s="314"/>
      <c r="PON17" s="314"/>
      <c r="POO17" s="314"/>
      <c r="POP17" s="314"/>
      <c r="POQ17" s="314"/>
      <c r="POR17" s="314"/>
      <c r="POS17" s="314"/>
      <c r="POT17" s="314"/>
      <c r="POU17" s="314"/>
      <c r="POV17" s="314"/>
      <c r="POW17" s="314"/>
      <c r="POX17" s="314"/>
      <c r="POY17" s="314"/>
      <c r="POZ17" s="314"/>
      <c r="PPA17" s="314"/>
      <c r="PPB17" s="314"/>
      <c r="PPC17" s="314"/>
      <c r="PPD17" s="314"/>
      <c r="PPE17" s="314"/>
      <c r="PPF17" s="314"/>
      <c r="PPG17" s="314"/>
      <c r="PPH17" s="314"/>
      <c r="PPI17" s="314"/>
      <c r="PPJ17" s="314"/>
      <c r="PPK17" s="314"/>
      <c r="PPL17" s="314"/>
      <c r="PPM17" s="314"/>
      <c r="PPN17" s="314"/>
      <c r="PPO17" s="314"/>
      <c r="PPP17" s="314"/>
      <c r="PPQ17" s="314"/>
      <c r="PPR17" s="314"/>
      <c r="PPS17" s="314"/>
      <c r="PPT17" s="314"/>
      <c r="PPU17" s="314"/>
      <c r="PPV17" s="314"/>
      <c r="PPW17" s="314"/>
      <c r="PPX17" s="314"/>
      <c r="PPY17" s="314"/>
      <c r="PPZ17" s="314"/>
      <c r="PQA17" s="314"/>
      <c r="PQB17" s="314"/>
      <c r="PQC17" s="314"/>
      <c r="PQD17" s="314"/>
      <c r="PQE17" s="314"/>
      <c r="PQF17" s="314"/>
      <c r="PQG17" s="314"/>
      <c r="PQH17" s="314"/>
      <c r="PQI17" s="314"/>
      <c r="PQJ17" s="314"/>
      <c r="PQK17" s="314"/>
      <c r="PQL17" s="314"/>
      <c r="PQM17" s="314"/>
      <c r="PQN17" s="314"/>
      <c r="PQO17" s="314"/>
      <c r="PQP17" s="314"/>
      <c r="PQQ17" s="314"/>
      <c r="PQR17" s="314"/>
      <c r="PQS17" s="314"/>
      <c r="PQT17" s="314"/>
      <c r="PQU17" s="314"/>
      <c r="PQV17" s="314"/>
      <c r="PQW17" s="314"/>
      <c r="PQX17" s="314"/>
      <c r="PQY17" s="314"/>
      <c r="PQZ17" s="314"/>
      <c r="PRA17" s="314"/>
      <c r="PRB17" s="314"/>
      <c r="PRC17" s="314"/>
      <c r="PRD17" s="314"/>
      <c r="PRE17" s="314"/>
      <c r="PRF17" s="314"/>
      <c r="PRG17" s="314"/>
      <c r="PRH17" s="314"/>
      <c r="PRI17" s="314"/>
      <c r="PRJ17" s="314"/>
      <c r="PRK17" s="314"/>
      <c r="PRL17" s="314"/>
      <c r="PRM17" s="314"/>
      <c r="PRN17" s="314"/>
      <c r="PRO17" s="314"/>
      <c r="PRP17" s="314"/>
      <c r="PRQ17" s="314"/>
      <c r="PRR17" s="314"/>
      <c r="PRS17" s="314"/>
      <c r="PRT17" s="314"/>
      <c r="PRU17" s="314"/>
      <c r="PRV17" s="314"/>
      <c r="PRW17" s="314"/>
      <c r="PRX17" s="314"/>
      <c r="PRY17" s="314"/>
      <c r="PRZ17" s="314"/>
      <c r="PSA17" s="314"/>
      <c r="PSB17" s="314"/>
      <c r="PSC17" s="314"/>
      <c r="PSD17" s="314"/>
      <c r="PSE17" s="314"/>
      <c r="PSF17" s="314"/>
      <c r="PSG17" s="314"/>
      <c r="PSH17" s="314"/>
      <c r="PSI17" s="314"/>
      <c r="PSJ17" s="314"/>
      <c r="PSK17" s="314"/>
      <c r="PSL17" s="314"/>
      <c r="PSM17" s="314"/>
      <c r="PSN17" s="314"/>
      <c r="PSO17" s="314"/>
      <c r="PSP17" s="314"/>
      <c r="PSQ17" s="314"/>
      <c r="PSR17" s="314"/>
      <c r="PSS17" s="314"/>
      <c r="PST17" s="314"/>
      <c r="PSU17" s="314"/>
      <c r="PSV17" s="314"/>
      <c r="PSW17" s="314"/>
      <c r="PSX17" s="314"/>
      <c r="PSY17" s="314"/>
      <c r="PSZ17" s="314"/>
      <c r="PTA17" s="314"/>
      <c r="PTB17" s="314"/>
      <c r="PTC17" s="314"/>
      <c r="PTD17" s="314"/>
      <c r="PTE17" s="314"/>
      <c r="PTF17" s="314"/>
      <c r="PTG17" s="314"/>
      <c r="PTH17" s="314"/>
      <c r="PTI17" s="314"/>
      <c r="PTJ17" s="314"/>
      <c r="PTK17" s="314"/>
      <c r="PTL17" s="314"/>
      <c r="PTM17" s="314"/>
      <c r="PTN17" s="314"/>
      <c r="PTO17" s="314"/>
      <c r="PTP17" s="314"/>
      <c r="PTQ17" s="314"/>
      <c r="PTR17" s="314"/>
      <c r="PTS17" s="314"/>
      <c r="PTT17" s="314"/>
      <c r="PTU17" s="314"/>
      <c r="PTV17" s="314"/>
      <c r="PTW17" s="314"/>
      <c r="PTX17" s="314"/>
      <c r="PTY17" s="314"/>
      <c r="PTZ17" s="314"/>
      <c r="PUA17" s="314"/>
      <c r="PUB17" s="314"/>
      <c r="PUC17" s="314"/>
      <c r="PUD17" s="314"/>
      <c r="PUE17" s="314"/>
      <c r="PUF17" s="314"/>
      <c r="PUG17" s="314"/>
      <c r="PUH17" s="314"/>
      <c r="PUI17" s="314"/>
      <c r="PUJ17" s="314"/>
      <c r="PUK17" s="314"/>
      <c r="PUL17" s="314"/>
      <c r="PUM17" s="314"/>
      <c r="PUN17" s="314"/>
      <c r="PUO17" s="314"/>
      <c r="PUP17" s="314"/>
      <c r="PUQ17" s="314"/>
      <c r="PUR17" s="314"/>
      <c r="PUS17" s="314"/>
      <c r="PUT17" s="314"/>
      <c r="PUU17" s="314"/>
      <c r="PUV17" s="314"/>
      <c r="PUW17" s="314"/>
      <c r="PUX17" s="314"/>
      <c r="PUY17" s="314"/>
      <c r="PUZ17" s="314"/>
      <c r="PVA17" s="314"/>
      <c r="PVB17" s="314"/>
      <c r="PVC17" s="314"/>
      <c r="PVD17" s="314"/>
      <c r="PVE17" s="314"/>
      <c r="PVF17" s="314"/>
      <c r="PVG17" s="314"/>
      <c r="PVH17" s="314"/>
      <c r="PVI17" s="314"/>
      <c r="PVJ17" s="314"/>
      <c r="PVK17" s="314"/>
      <c r="PVL17" s="314"/>
      <c r="PVM17" s="314"/>
      <c r="PVN17" s="314"/>
      <c r="PVO17" s="314"/>
      <c r="PVP17" s="314"/>
      <c r="PVQ17" s="314"/>
      <c r="PVR17" s="314"/>
      <c r="PVS17" s="314"/>
      <c r="PVT17" s="314"/>
      <c r="PVU17" s="314"/>
      <c r="PVV17" s="314"/>
      <c r="PVW17" s="314"/>
      <c r="PVX17" s="314"/>
      <c r="PVY17" s="314"/>
      <c r="PVZ17" s="314"/>
      <c r="PWA17" s="314"/>
      <c r="PWB17" s="314"/>
      <c r="PWC17" s="314"/>
      <c r="PWD17" s="314"/>
      <c r="PWE17" s="314"/>
      <c r="PWF17" s="314"/>
      <c r="PWG17" s="314"/>
      <c r="PWH17" s="314"/>
      <c r="PWI17" s="314"/>
      <c r="PWJ17" s="314"/>
      <c r="PWK17" s="314"/>
      <c r="PWL17" s="314"/>
      <c r="PWM17" s="314"/>
      <c r="PWN17" s="314"/>
      <c r="PWO17" s="314"/>
      <c r="PWP17" s="314"/>
      <c r="PWQ17" s="314"/>
      <c r="PWR17" s="314"/>
      <c r="PWS17" s="314"/>
      <c r="PWT17" s="314"/>
      <c r="PWU17" s="314"/>
      <c r="PWV17" s="314"/>
      <c r="PWW17" s="314"/>
      <c r="PWX17" s="314"/>
      <c r="PWY17" s="314"/>
      <c r="PWZ17" s="314"/>
      <c r="PXA17" s="314"/>
      <c r="PXB17" s="314"/>
      <c r="PXC17" s="314"/>
      <c r="PXD17" s="314"/>
      <c r="PXE17" s="314"/>
      <c r="PXF17" s="314"/>
      <c r="PXG17" s="314"/>
      <c r="PXH17" s="314"/>
      <c r="PXI17" s="314"/>
      <c r="PXJ17" s="314"/>
      <c r="PXK17" s="314"/>
      <c r="PXL17" s="314"/>
      <c r="PXM17" s="314"/>
      <c r="PXN17" s="314"/>
      <c r="PXO17" s="314"/>
      <c r="PXP17" s="314"/>
      <c r="PXQ17" s="314"/>
      <c r="PXR17" s="314"/>
      <c r="PXS17" s="314"/>
      <c r="PXT17" s="314"/>
      <c r="PXU17" s="314"/>
      <c r="PXV17" s="314"/>
      <c r="PXW17" s="314"/>
      <c r="PXX17" s="314"/>
      <c r="PXY17" s="314"/>
      <c r="PXZ17" s="314"/>
      <c r="PYA17" s="314"/>
      <c r="PYB17" s="314"/>
      <c r="PYC17" s="314"/>
      <c r="PYD17" s="314"/>
      <c r="PYE17" s="314"/>
      <c r="PYF17" s="314"/>
      <c r="PYG17" s="314"/>
      <c r="PYH17" s="314"/>
      <c r="PYI17" s="314"/>
      <c r="PYJ17" s="314"/>
      <c r="PYK17" s="314"/>
      <c r="PYL17" s="314"/>
      <c r="PYM17" s="314"/>
      <c r="PYN17" s="314"/>
      <c r="PYO17" s="314"/>
      <c r="PYP17" s="314"/>
      <c r="PYQ17" s="314"/>
      <c r="PYR17" s="314"/>
      <c r="PYS17" s="314"/>
      <c r="PYT17" s="314"/>
      <c r="PYU17" s="314"/>
      <c r="PYV17" s="314"/>
      <c r="PYW17" s="314"/>
      <c r="PYX17" s="314"/>
      <c r="PYY17" s="314"/>
      <c r="PYZ17" s="314"/>
      <c r="PZA17" s="314"/>
      <c r="PZB17" s="314"/>
      <c r="PZC17" s="314"/>
      <c r="PZD17" s="314"/>
      <c r="PZE17" s="314"/>
      <c r="PZF17" s="314"/>
      <c r="PZG17" s="314"/>
      <c r="PZH17" s="314"/>
      <c r="PZI17" s="314"/>
      <c r="PZJ17" s="314"/>
      <c r="PZK17" s="314"/>
      <c r="PZL17" s="314"/>
      <c r="PZM17" s="314"/>
      <c r="PZN17" s="314"/>
      <c r="PZO17" s="314"/>
      <c r="PZP17" s="314"/>
      <c r="PZQ17" s="314"/>
      <c r="PZR17" s="314"/>
      <c r="PZS17" s="314"/>
      <c r="PZT17" s="314"/>
      <c r="PZU17" s="314"/>
      <c r="PZV17" s="314"/>
      <c r="PZW17" s="314"/>
      <c r="PZX17" s="314"/>
      <c r="PZY17" s="314"/>
      <c r="PZZ17" s="314"/>
      <c r="QAA17" s="314"/>
      <c r="QAB17" s="314"/>
      <c r="QAC17" s="314"/>
      <c r="QAD17" s="314"/>
      <c r="QAE17" s="314"/>
      <c r="QAF17" s="314"/>
      <c r="QAG17" s="314"/>
      <c r="QAH17" s="314"/>
      <c r="QAI17" s="314"/>
      <c r="QAJ17" s="314"/>
      <c r="QAK17" s="314"/>
      <c r="QAL17" s="314"/>
      <c r="QAM17" s="314"/>
      <c r="QAN17" s="314"/>
      <c r="QAO17" s="314"/>
      <c r="QAP17" s="314"/>
      <c r="QAQ17" s="314"/>
      <c r="QAR17" s="314"/>
      <c r="QAS17" s="314"/>
      <c r="QAT17" s="314"/>
      <c r="QAU17" s="314"/>
      <c r="QAV17" s="314"/>
      <c r="QAW17" s="314"/>
      <c r="QAX17" s="314"/>
      <c r="QAY17" s="314"/>
      <c r="QAZ17" s="314"/>
      <c r="QBA17" s="314"/>
      <c r="QBB17" s="314"/>
      <c r="QBC17" s="314"/>
      <c r="QBD17" s="314"/>
      <c r="QBE17" s="314"/>
      <c r="QBF17" s="314"/>
      <c r="QBG17" s="314"/>
      <c r="QBH17" s="314"/>
      <c r="QBI17" s="314"/>
      <c r="QBJ17" s="314"/>
      <c r="QBK17" s="314"/>
      <c r="QBL17" s="314"/>
      <c r="QBM17" s="314"/>
      <c r="QBN17" s="314"/>
      <c r="QBO17" s="314"/>
      <c r="QBP17" s="314"/>
      <c r="QBQ17" s="314"/>
      <c r="QBR17" s="314"/>
      <c r="QBS17" s="314"/>
      <c r="QBT17" s="314"/>
      <c r="QBU17" s="314"/>
      <c r="QBV17" s="314"/>
      <c r="QBW17" s="314"/>
      <c r="QBX17" s="314"/>
      <c r="QBY17" s="314"/>
      <c r="QBZ17" s="314"/>
      <c r="QCA17" s="314"/>
      <c r="QCB17" s="314"/>
      <c r="QCC17" s="314"/>
      <c r="QCD17" s="314"/>
      <c r="QCE17" s="314"/>
      <c r="QCF17" s="314"/>
      <c r="QCG17" s="314"/>
      <c r="QCH17" s="314"/>
      <c r="QCI17" s="314"/>
      <c r="QCJ17" s="314"/>
      <c r="QCK17" s="314"/>
      <c r="QCL17" s="314"/>
      <c r="QCM17" s="314"/>
      <c r="QCN17" s="314"/>
      <c r="QCO17" s="314"/>
      <c r="QCP17" s="314"/>
      <c r="QCQ17" s="314"/>
      <c r="QCR17" s="314"/>
      <c r="QCS17" s="314"/>
      <c r="QCT17" s="314"/>
      <c r="QCU17" s="314"/>
      <c r="QCV17" s="314"/>
      <c r="QCW17" s="314"/>
      <c r="QCX17" s="314"/>
      <c r="QCY17" s="314"/>
      <c r="QCZ17" s="314"/>
      <c r="QDA17" s="314"/>
      <c r="QDB17" s="314"/>
      <c r="QDC17" s="314"/>
      <c r="QDD17" s="314"/>
      <c r="QDE17" s="314"/>
      <c r="QDF17" s="314"/>
      <c r="QDG17" s="314"/>
      <c r="QDH17" s="314"/>
      <c r="QDI17" s="314"/>
      <c r="QDJ17" s="314"/>
      <c r="QDK17" s="314"/>
      <c r="QDL17" s="314"/>
      <c r="QDM17" s="314"/>
      <c r="QDN17" s="314"/>
      <c r="QDO17" s="314"/>
      <c r="QDP17" s="314"/>
      <c r="QDQ17" s="314"/>
      <c r="QDR17" s="314"/>
      <c r="QDS17" s="314"/>
      <c r="QDT17" s="314"/>
      <c r="QDU17" s="314"/>
      <c r="QDV17" s="314"/>
      <c r="QDW17" s="314"/>
      <c r="QDX17" s="314"/>
      <c r="QDY17" s="314"/>
      <c r="QDZ17" s="314"/>
      <c r="QEA17" s="314"/>
      <c r="QEB17" s="314"/>
      <c r="QEC17" s="314"/>
      <c r="QED17" s="314"/>
      <c r="QEE17" s="314"/>
      <c r="QEF17" s="314"/>
      <c r="QEG17" s="314"/>
      <c r="QEH17" s="314"/>
      <c r="QEI17" s="314"/>
      <c r="QEJ17" s="314"/>
      <c r="QEK17" s="314"/>
      <c r="QEL17" s="314"/>
      <c r="QEM17" s="314"/>
      <c r="QEN17" s="314"/>
      <c r="QEO17" s="314"/>
      <c r="QEP17" s="314"/>
      <c r="QEQ17" s="314"/>
      <c r="QER17" s="314"/>
      <c r="QES17" s="314"/>
      <c r="QET17" s="314"/>
      <c r="QEU17" s="314"/>
      <c r="QEV17" s="314"/>
      <c r="QEW17" s="314"/>
      <c r="QEX17" s="314"/>
      <c r="QEY17" s="314"/>
      <c r="QEZ17" s="314"/>
      <c r="QFA17" s="314"/>
      <c r="QFB17" s="314"/>
      <c r="QFC17" s="314"/>
      <c r="QFD17" s="314"/>
      <c r="QFE17" s="314"/>
      <c r="QFF17" s="314"/>
      <c r="QFG17" s="314"/>
      <c r="QFH17" s="314"/>
      <c r="QFI17" s="314"/>
      <c r="QFJ17" s="314"/>
      <c r="QFK17" s="314"/>
      <c r="QFL17" s="314"/>
      <c r="QFM17" s="314"/>
      <c r="QFN17" s="314"/>
      <c r="QFO17" s="314"/>
      <c r="QFP17" s="314"/>
      <c r="QFQ17" s="314"/>
      <c r="QFR17" s="314"/>
      <c r="QFS17" s="314"/>
      <c r="QFT17" s="314"/>
      <c r="QFU17" s="314"/>
      <c r="QFV17" s="314"/>
      <c r="QFW17" s="314"/>
      <c r="QFX17" s="314"/>
      <c r="QFY17" s="314"/>
      <c r="QFZ17" s="314"/>
      <c r="QGA17" s="314"/>
      <c r="QGB17" s="314"/>
      <c r="QGC17" s="314"/>
      <c r="QGD17" s="314"/>
      <c r="QGE17" s="314"/>
      <c r="QGF17" s="314"/>
      <c r="QGG17" s="314"/>
      <c r="QGH17" s="314"/>
      <c r="QGI17" s="314"/>
      <c r="QGJ17" s="314"/>
      <c r="QGK17" s="314"/>
      <c r="QGL17" s="314"/>
      <c r="QGM17" s="314"/>
      <c r="QGN17" s="314"/>
      <c r="QGO17" s="314"/>
      <c r="QGP17" s="314"/>
      <c r="QGQ17" s="314"/>
      <c r="QGR17" s="314"/>
      <c r="QGS17" s="314"/>
      <c r="QGT17" s="314"/>
      <c r="QGU17" s="314"/>
      <c r="QGV17" s="314"/>
      <c r="QGW17" s="314"/>
      <c r="QGX17" s="314"/>
      <c r="QGY17" s="314"/>
      <c r="QGZ17" s="314"/>
      <c r="QHA17" s="314"/>
      <c r="QHB17" s="314"/>
      <c r="QHC17" s="314"/>
      <c r="QHD17" s="314"/>
      <c r="QHE17" s="314"/>
      <c r="QHF17" s="314"/>
      <c r="QHG17" s="314"/>
      <c r="QHH17" s="314"/>
      <c r="QHI17" s="314"/>
      <c r="QHJ17" s="314"/>
      <c r="QHK17" s="314"/>
      <c r="QHL17" s="314"/>
      <c r="QHM17" s="314"/>
      <c r="QHN17" s="314"/>
      <c r="QHO17" s="314"/>
      <c r="QHP17" s="314"/>
      <c r="QHQ17" s="314"/>
      <c r="QHR17" s="314"/>
      <c r="QHS17" s="314"/>
      <c r="QHT17" s="314"/>
      <c r="QHU17" s="314"/>
      <c r="QHV17" s="314"/>
      <c r="QHW17" s="314"/>
      <c r="QHX17" s="314"/>
      <c r="QHY17" s="314"/>
      <c r="QHZ17" s="314"/>
      <c r="QIA17" s="314"/>
      <c r="QIB17" s="314"/>
      <c r="QIC17" s="314"/>
      <c r="QID17" s="314"/>
      <c r="QIE17" s="314"/>
      <c r="QIF17" s="314"/>
      <c r="QIG17" s="314"/>
      <c r="QIH17" s="314"/>
      <c r="QII17" s="314"/>
      <c r="QIJ17" s="314"/>
      <c r="QIK17" s="314"/>
      <c r="QIL17" s="314"/>
      <c r="QIM17" s="314"/>
      <c r="QIN17" s="314"/>
      <c r="QIO17" s="314"/>
      <c r="QIP17" s="314"/>
      <c r="QIQ17" s="314"/>
      <c r="QIR17" s="314"/>
      <c r="QIS17" s="314"/>
      <c r="QIT17" s="314"/>
      <c r="QIU17" s="314"/>
      <c r="QIV17" s="314"/>
      <c r="QIW17" s="314"/>
      <c r="QIX17" s="314"/>
      <c r="QIY17" s="314"/>
      <c r="QIZ17" s="314"/>
      <c r="QJA17" s="314"/>
      <c r="QJB17" s="314"/>
      <c r="QJC17" s="314"/>
      <c r="QJD17" s="314"/>
      <c r="QJE17" s="314"/>
      <c r="QJF17" s="314"/>
      <c r="QJG17" s="314"/>
      <c r="QJH17" s="314"/>
      <c r="QJI17" s="314"/>
      <c r="QJJ17" s="314"/>
      <c r="QJK17" s="314"/>
      <c r="QJL17" s="314"/>
      <c r="QJM17" s="314"/>
      <c r="QJN17" s="314"/>
      <c r="QJO17" s="314"/>
      <c r="QJP17" s="314"/>
      <c r="QJQ17" s="314"/>
      <c r="QJR17" s="314"/>
      <c r="QJS17" s="314"/>
      <c r="QJT17" s="314"/>
      <c r="QJU17" s="314"/>
      <c r="QJV17" s="314"/>
      <c r="QJW17" s="314"/>
      <c r="QJX17" s="314"/>
      <c r="QJY17" s="314"/>
      <c r="QJZ17" s="314"/>
      <c r="QKA17" s="314"/>
      <c r="QKB17" s="314"/>
      <c r="QKC17" s="314"/>
      <c r="QKD17" s="314"/>
      <c r="QKE17" s="314"/>
      <c r="QKF17" s="314"/>
      <c r="QKG17" s="314"/>
      <c r="QKH17" s="314"/>
      <c r="QKI17" s="314"/>
      <c r="QKJ17" s="314"/>
      <c r="QKK17" s="314"/>
      <c r="QKL17" s="314"/>
      <c r="QKM17" s="314"/>
      <c r="QKN17" s="314"/>
      <c r="QKO17" s="314"/>
      <c r="QKP17" s="314"/>
      <c r="QKQ17" s="314"/>
      <c r="QKR17" s="314"/>
      <c r="QKS17" s="314"/>
      <c r="QKT17" s="314"/>
      <c r="QKU17" s="314"/>
      <c r="QKV17" s="314"/>
      <c r="QKW17" s="314"/>
      <c r="QKX17" s="314"/>
      <c r="QKY17" s="314"/>
      <c r="QKZ17" s="314"/>
      <c r="QLA17" s="314"/>
      <c r="QLB17" s="314"/>
      <c r="QLC17" s="314"/>
      <c r="QLD17" s="314"/>
      <c r="QLE17" s="314"/>
      <c r="QLF17" s="314"/>
      <c r="QLG17" s="314"/>
      <c r="QLH17" s="314"/>
      <c r="QLI17" s="314"/>
      <c r="QLJ17" s="314"/>
      <c r="QLK17" s="314"/>
      <c r="QLL17" s="314"/>
      <c r="QLM17" s="314"/>
      <c r="QLN17" s="314"/>
      <c r="QLO17" s="314"/>
      <c r="QLP17" s="314"/>
      <c r="QLQ17" s="314"/>
      <c r="QLR17" s="314"/>
      <c r="QLS17" s="314"/>
      <c r="QLT17" s="314"/>
      <c r="QLU17" s="314"/>
      <c r="QLV17" s="314"/>
      <c r="QLW17" s="314"/>
      <c r="QLX17" s="314"/>
      <c r="QLY17" s="314"/>
      <c r="QLZ17" s="314"/>
      <c r="QMA17" s="314"/>
      <c r="QMB17" s="314"/>
      <c r="QMC17" s="314"/>
      <c r="QMD17" s="314"/>
      <c r="QME17" s="314"/>
      <c r="QMF17" s="314"/>
      <c r="QMG17" s="314"/>
      <c r="QMH17" s="314"/>
      <c r="QMI17" s="314"/>
      <c r="QMJ17" s="314"/>
      <c r="QMK17" s="314"/>
      <c r="QML17" s="314"/>
      <c r="QMM17" s="314"/>
      <c r="QMN17" s="314"/>
      <c r="QMO17" s="314"/>
      <c r="QMP17" s="314"/>
      <c r="QMQ17" s="314"/>
      <c r="QMR17" s="314"/>
      <c r="QMS17" s="314"/>
      <c r="QMT17" s="314"/>
      <c r="QMU17" s="314"/>
      <c r="QMV17" s="314"/>
      <c r="QMW17" s="314"/>
      <c r="QMX17" s="314"/>
      <c r="QMY17" s="314"/>
      <c r="QMZ17" s="314"/>
      <c r="QNA17" s="314"/>
      <c r="QNB17" s="314"/>
      <c r="QNC17" s="314"/>
      <c r="QND17" s="314"/>
      <c r="QNE17" s="314"/>
      <c r="QNF17" s="314"/>
      <c r="QNG17" s="314"/>
      <c r="QNH17" s="314"/>
      <c r="QNI17" s="314"/>
      <c r="QNJ17" s="314"/>
      <c r="QNK17" s="314"/>
      <c r="QNL17" s="314"/>
      <c r="QNM17" s="314"/>
      <c r="QNN17" s="314"/>
      <c r="QNO17" s="314"/>
      <c r="QNP17" s="314"/>
      <c r="QNQ17" s="314"/>
      <c r="QNR17" s="314"/>
      <c r="QNS17" s="314"/>
      <c r="QNT17" s="314"/>
      <c r="QNU17" s="314"/>
      <c r="QNV17" s="314"/>
      <c r="QNW17" s="314"/>
      <c r="QNX17" s="314"/>
      <c r="QNY17" s="314"/>
      <c r="QNZ17" s="314"/>
      <c r="QOA17" s="314"/>
      <c r="QOB17" s="314"/>
      <c r="QOC17" s="314"/>
      <c r="QOD17" s="314"/>
      <c r="QOE17" s="314"/>
      <c r="QOF17" s="314"/>
      <c r="QOG17" s="314"/>
      <c r="QOH17" s="314"/>
      <c r="QOI17" s="314"/>
      <c r="QOJ17" s="314"/>
      <c r="QOK17" s="314"/>
      <c r="QOL17" s="314"/>
      <c r="QOM17" s="314"/>
      <c r="QON17" s="314"/>
      <c r="QOO17" s="314"/>
      <c r="QOP17" s="314"/>
      <c r="QOQ17" s="314"/>
      <c r="QOR17" s="314"/>
      <c r="QOS17" s="314"/>
      <c r="QOT17" s="314"/>
      <c r="QOU17" s="314"/>
      <c r="QOV17" s="314"/>
      <c r="QOW17" s="314"/>
      <c r="QOX17" s="314"/>
      <c r="QOY17" s="314"/>
      <c r="QOZ17" s="314"/>
      <c r="QPA17" s="314"/>
      <c r="QPB17" s="314"/>
      <c r="QPC17" s="314"/>
      <c r="QPD17" s="314"/>
      <c r="QPE17" s="314"/>
      <c r="QPF17" s="314"/>
      <c r="QPG17" s="314"/>
      <c r="QPH17" s="314"/>
      <c r="QPI17" s="314"/>
      <c r="QPJ17" s="314"/>
      <c r="QPK17" s="314"/>
      <c r="QPL17" s="314"/>
      <c r="QPM17" s="314"/>
      <c r="QPN17" s="314"/>
      <c r="QPO17" s="314"/>
      <c r="QPP17" s="314"/>
      <c r="QPQ17" s="314"/>
      <c r="QPR17" s="314"/>
      <c r="QPS17" s="314"/>
      <c r="QPT17" s="314"/>
      <c r="QPU17" s="314"/>
      <c r="QPV17" s="314"/>
      <c r="QPW17" s="314"/>
      <c r="QPX17" s="314"/>
      <c r="QPY17" s="314"/>
      <c r="QPZ17" s="314"/>
      <c r="QQA17" s="314"/>
      <c r="QQB17" s="314"/>
      <c r="QQC17" s="314"/>
      <c r="QQD17" s="314"/>
      <c r="QQE17" s="314"/>
      <c r="QQF17" s="314"/>
      <c r="QQG17" s="314"/>
      <c r="QQH17" s="314"/>
      <c r="QQI17" s="314"/>
      <c r="QQJ17" s="314"/>
      <c r="QQK17" s="314"/>
      <c r="QQL17" s="314"/>
      <c r="QQM17" s="314"/>
      <c r="QQN17" s="314"/>
      <c r="QQO17" s="314"/>
      <c r="QQP17" s="314"/>
      <c r="QQQ17" s="314"/>
      <c r="QQR17" s="314"/>
      <c r="QQS17" s="314"/>
      <c r="QQT17" s="314"/>
      <c r="QQU17" s="314"/>
      <c r="QQV17" s="314"/>
      <c r="QQW17" s="314"/>
      <c r="QQX17" s="314"/>
      <c r="QQY17" s="314"/>
      <c r="QQZ17" s="314"/>
      <c r="QRA17" s="314"/>
      <c r="QRB17" s="314"/>
      <c r="QRC17" s="314"/>
      <c r="QRD17" s="314"/>
      <c r="QRE17" s="314"/>
      <c r="QRF17" s="314"/>
      <c r="QRG17" s="314"/>
      <c r="QRH17" s="314"/>
      <c r="QRI17" s="314"/>
      <c r="QRJ17" s="314"/>
      <c r="QRK17" s="314"/>
      <c r="QRL17" s="314"/>
      <c r="QRM17" s="314"/>
      <c r="QRN17" s="314"/>
      <c r="QRO17" s="314"/>
      <c r="QRP17" s="314"/>
      <c r="QRQ17" s="314"/>
      <c r="QRR17" s="314"/>
      <c r="QRS17" s="314"/>
      <c r="QRT17" s="314"/>
      <c r="QRU17" s="314"/>
      <c r="QRV17" s="314"/>
      <c r="QRW17" s="314"/>
      <c r="QRX17" s="314"/>
      <c r="QRY17" s="314"/>
      <c r="QRZ17" s="314"/>
      <c r="QSA17" s="314"/>
      <c r="QSB17" s="314"/>
      <c r="QSC17" s="314"/>
      <c r="QSD17" s="314"/>
      <c r="QSE17" s="314"/>
      <c r="QSF17" s="314"/>
      <c r="QSG17" s="314"/>
      <c r="QSH17" s="314"/>
      <c r="QSI17" s="314"/>
      <c r="QSJ17" s="314"/>
      <c r="QSK17" s="314"/>
      <c r="QSL17" s="314"/>
      <c r="QSM17" s="314"/>
      <c r="QSN17" s="314"/>
      <c r="QSO17" s="314"/>
      <c r="QSP17" s="314"/>
      <c r="QSQ17" s="314"/>
      <c r="QSR17" s="314"/>
      <c r="QSS17" s="314"/>
      <c r="QST17" s="314"/>
      <c r="QSU17" s="314"/>
      <c r="QSV17" s="314"/>
      <c r="QSW17" s="314"/>
      <c r="QSX17" s="314"/>
      <c r="QSY17" s="314"/>
      <c r="QSZ17" s="314"/>
      <c r="QTA17" s="314"/>
      <c r="QTB17" s="314"/>
      <c r="QTC17" s="314"/>
      <c r="QTD17" s="314"/>
      <c r="QTE17" s="314"/>
      <c r="QTF17" s="314"/>
      <c r="QTG17" s="314"/>
      <c r="QTH17" s="314"/>
      <c r="QTI17" s="314"/>
      <c r="QTJ17" s="314"/>
      <c r="QTK17" s="314"/>
      <c r="QTL17" s="314"/>
      <c r="QTM17" s="314"/>
      <c r="QTN17" s="314"/>
      <c r="QTO17" s="314"/>
      <c r="QTP17" s="314"/>
      <c r="QTQ17" s="314"/>
      <c r="QTR17" s="314"/>
      <c r="QTS17" s="314"/>
      <c r="QTT17" s="314"/>
      <c r="QTU17" s="314"/>
      <c r="QTV17" s="314"/>
      <c r="QTW17" s="314"/>
      <c r="QTX17" s="314"/>
      <c r="QTY17" s="314"/>
      <c r="QTZ17" s="314"/>
      <c r="QUA17" s="314"/>
      <c r="QUB17" s="314"/>
      <c r="QUC17" s="314"/>
      <c r="QUD17" s="314"/>
      <c r="QUE17" s="314"/>
      <c r="QUF17" s="314"/>
      <c r="QUG17" s="314"/>
      <c r="QUH17" s="314"/>
      <c r="QUI17" s="314"/>
      <c r="QUJ17" s="314"/>
      <c r="QUK17" s="314"/>
      <c r="QUL17" s="314"/>
      <c r="QUM17" s="314"/>
      <c r="QUN17" s="314"/>
      <c r="QUO17" s="314"/>
      <c r="QUP17" s="314"/>
      <c r="QUQ17" s="314"/>
      <c r="QUR17" s="314"/>
      <c r="QUS17" s="314"/>
      <c r="QUT17" s="314"/>
      <c r="QUU17" s="314"/>
      <c r="QUV17" s="314"/>
      <c r="QUW17" s="314"/>
      <c r="QUX17" s="314"/>
      <c r="QUY17" s="314"/>
      <c r="QUZ17" s="314"/>
      <c r="QVA17" s="314"/>
      <c r="QVB17" s="314"/>
      <c r="QVC17" s="314"/>
      <c r="QVD17" s="314"/>
      <c r="QVE17" s="314"/>
      <c r="QVF17" s="314"/>
      <c r="QVG17" s="314"/>
      <c r="QVH17" s="314"/>
      <c r="QVI17" s="314"/>
      <c r="QVJ17" s="314"/>
      <c r="QVK17" s="314"/>
      <c r="QVL17" s="314"/>
      <c r="QVM17" s="314"/>
      <c r="QVN17" s="314"/>
      <c r="QVO17" s="314"/>
      <c r="QVP17" s="314"/>
      <c r="QVQ17" s="314"/>
      <c r="QVR17" s="314"/>
      <c r="QVS17" s="314"/>
      <c r="QVT17" s="314"/>
      <c r="QVU17" s="314"/>
      <c r="QVV17" s="314"/>
      <c r="QVW17" s="314"/>
      <c r="QVX17" s="314"/>
      <c r="QVY17" s="314"/>
      <c r="QVZ17" s="314"/>
      <c r="QWA17" s="314"/>
      <c r="QWB17" s="314"/>
      <c r="QWC17" s="314"/>
      <c r="QWD17" s="314"/>
      <c r="QWE17" s="314"/>
      <c r="QWF17" s="314"/>
      <c r="QWG17" s="314"/>
      <c r="QWH17" s="314"/>
      <c r="QWI17" s="314"/>
      <c r="QWJ17" s="314"/>
      <c r="QWK17" s="314"/>
      <c r="QWL17" s="314"/>
      <c r="QWM17" s="314"/>
      <c r="QWN17" s="314"/>
      <c r="QWO17" s="314"/>
      <c r="QWP17" s="314"/>
      <c r="QWQ17" s="314"/>
      <c r="QWR17" s="314"/>
      <c r="QWS17" s="314"/>
      <c r="QWT17" s="314"/>
      <c r="QWU17" s="314"/>
      <c r="QWV17" s="314"/>
      <c r="QWW17" s="314"/>
      <c r="QWX17" s="314"/>
      <c r="QWY17" s="314"/>
      <c r="QWZ17" s="314"/>
      <c r="QXA17" s="314"/>
      <c r="QXB17" s="314"/>
      <c r="QXC17" s="314"/>
      <c r="QXD17" s="314"/>
      <c r="QXE17" s="314"/>
      <c r="QXF17" s="314"/>
      <c r="QXG17" s="314"/>
      <c r="QXH17" s="314"/>
      <c r="QXI17" s="314"/>
      <c r="QXJ17" s="314"/>
      <c r="QXK17" s="314"/>
      <c r="QXL17" s="314"/>
      <c r="QXM17" s="314"/>
      <c r="QXN17" s="314"/>
      <c r="QXO17" s="314"/>
      <c r="QXP17" s="314"/>
      <c r="QXQ17" s="314"/>
      <c r="QXR17" s="314"/>
      <c r="QXS17" s="314"/>
      <c r="QXT17" s="314"/>
      <c r="QXU17" s="314"/>
      <c r="QXV17" s="314"/>
      <c r="QXW17" s="314"/>
      <c r="QXX17" s="314"/>
      <c r="QXY17" s="314"/>
      <c r="QXZ17" s="314"/>
      <c r="QYA17" s="314"/>
      <c r="QYB17" s="314"/>
      <c r="QYC17" s="314"/>
      <c r="QYD17" s="314"/>
      <c r="QYE17" s="314"/>
      <c r="QYF17" s="314"/>
      <c r="QYG17" s="314"/>
      <c r="QYH17" s="314"/>
      <c r="QYI17" s="314"/>
      <c r="QYJ17" s="314"/>
      <c r="QYK17" s="314"/>
      <c r="QYL17" s="314"/>
      <c r="QYM17" s="314"/>
      <c r="QYN17" s="314"/>
      <c r="QYO17" s="314"/>
      <c r="QYP17" s="314"/>
      <c r="QYQ17" s="314"/>
      <c r="QYR17" s="314"/>
      <c r="QYS17" s="314"/>
      <c r="QYT17" s="314"/>
      <c r="QYU17" s="314"/>
      <c r="QYV17" s="314"/>
      <c r="QYW17" s="314"/>
      <c r="QYX17" s="314"/>
      <c r="QYY17" s="314"/>
      <c r="QYZ17" s="314"/>
      <c r="QZA17" s="314"/>
      <c r="QZB17" s="314"/>
      <c r="QZC17" s="314"/>
      <c r="QZD17" s="314"/>
      <c r="QZE17" s="314"/>
      <c r="QZF17" s="314"/>
      <c r="QZG17" s="314"/>
      <c r="QZH17" s="314"/>
      <c r="QZI17" s="314"/>
      <c r="QZJ17" s="314"/>
      <c r="QZK17" s="314"/>
      <c r="QZL17" s="314"/>
      <c r="QZM17" s="314"/>
      <c r="QZN17" s="314"/>
      <c r="QZO17" s="314"/>
      <c r="QZP17" s="314"/>
      <c r="QZQ17" s="314"/>
      <c r="QZR17" s="314"/>
      <c r="QZS17" s="314"/>
      <c r="QZT17" s="314"/>
      <c r="QZU17" s="314"/>
      <c r="QZV17" s="314"/>
      <c r="QZW17" s="314"/>
      <c r="QZX17" s="314"/>
      <c r="QZY17" s="314"/>
      <c r="QZZ17" s="314"/>
      <c r="RAA17" s="314"/>
      <c r="RAB17" s="314"/>
      <c r="RAC17" s="314"/>
      <c r="RAD17" s="314"/>
      <c r="RAE17" s="314"/>
      <c r="RAF17" s="314"/>
      <c r="RAG17" s="314"/>
      <c r="RAH17" s="314"/>
      <c r="RAI17" s="314"/>
      <c r="RAJ17" s="314"/>
      <c r="RAK17" s="314"/>
      <c r="RAL17" s="314"/>
      <c r="RAM17" s="314"/>
      <c r="RAN17" s="314"/>
      <c r="RAO17" s="314"/>
      <c r="RAP17" s="314"/>
      <c r="RAQ17" s="314"/>
      <c r="RAR17" s="314"/>
      <c r="RAS17" s="314"/>
      <c r="RAT17" s="314"/>
      <c r="RAU17" s="314"/>
      <c r="RAV17" s="314"/>
      <c r="RAW17" s="314"/>
      <c r="RAX17" s="314"/>
      <c r="RAY17" s="314"/>
      <c r="RAZ17" s="314"/>
      <c r="RBA17" s="314"/>
      <c r="RBB17" s="314"/>
      <c r="RBC17" s="314"/>
      <c r="RBD17" s="314"/>
      <c r="RBE17" s="314"/>
      <c r="RBF17" s="314"/>
      <c r="RBG17" s="314"/>
      <c r="RBH17" s="314"/>
      <c r="RBI17" s="314"/>
      <c r="RBJ17" s="314"/>
      <c r="RBK17" s="314"/>
      <c r="RBL17" s="314"/>
      <c r="RBM17" s="314"/>
      <c r="RBN17" s="314"/>
      <c r="RBO17" s="314"/>
      <c r="RBP17" s="314"/>
      <c r="RBQ17" s="314"/>
      <c r="RBR17" s="314"/>
      <c r="RBS17" s="314"/>
      <c r="RBT17" s="314"/>
      <c r="RBU17" s="314"/>
      <c r="RBV17" s="314"/>
      <c r="RBW17" s="314"/>
      <c r="RBX17" s="314"/>
      <c r="RBY17" s="314"/>
      <c r="RBZ17" s="314"/>
      <c r="RCA17" s="314"/>
      <c r="RCB17" s="314"/>
      <c r="RCC17" s="314"/>
      <c r="RCD17" s="314"/>
      <c r="RCE17" s="314"/>
      <c r="RCF17" s="314"/>
      <c r="RCG17" s="314"/>
      <c r="RCH17" s="314"/>
      <c r="RCI17" s="314"/>
      <c r="RCJ17" s="314"/>
      <c r="RCK17" s="314"/>
      <c r="RCL17" s="314"/>
      <c r="RCM17" s="314"/>
      <c r="RCN17" s="314"/>
      <c r="RCO17" s="314"/>
      <c r="RCP17" s="314"/>
      <c r="RCQ17" s="314"/>
      <c r="RCR17" s="314"/>
      <c r="RCS17" s="314"/>
      <c r="RCT17" s="314"/>
      <c r="RCU17" s="314"/>
      <c r="RCV17" s="314"/>
      <c r="RCW17" s="314"/>
      <c r="RCX17" s="314"/>
      <c r="RCY17" s="314"/>
      <c r="RCZ17" s="314"/>
      <c r="RDA17" s="314"/>
      <c r="RDB17" s="314"/>
      <c r="RDC17" s="314"/>
      <c r="RDD17" s="314"/>
      <c r="RDE17" s="314"/>
      <c r="RDF17" s="314"/>
      <c r="RDG17" s="314"/>
      <c r="RDH17" s="314"/>
      <c r="RDI17" s="314"/>
      <c r="RDJ17" s="314"/>
      <c r="RDK17" s="314"/>
      <c r="RDL17" s="314"/>
      <c r="RDM17" s="314"/>
      <c r="RDN17" s="314"/>
      <c r="RDO17" s="314"/>
      <c r="RDP17" s="314"/>
      <c r="RDQ17" s="314"/>
      <c r="RDR17" s="314"/>
      <c r="RDS17" s="314"/>
      <c r="RDT17" s="314"/>
      <c r="RDU17" s="314"/>
      <c r="RDV17" s="314"/>
      <c r="RDW17" s="314"/>
      <c r="RDX17" s="314"/>
      <c r="RDY17" s="314"/>
      <c r="RDZ17" s="314"/>
      <c r="REA17" s="314"/>
      <c r="REB17" s="314"/>
      <c r="REC17" s="314"/>
      <c r="RED17" s="314"/>
      <c r="REE17" s="314"/>
      <c r="REF17" s="314"/>
      <c r="REG17" s="314"/>
      <c r="REH17" s="314"/>
      <c r="REI17" s="314"/>
      <c r="REJ17" s="314"/>
      <c r="REK17" s="314"/>
      <c r="REL17" s="314"/>
      <c r="REM17" s="314"/>
      <c r="REN17" s="314"/>
      <c r="REO17" s="314"/>
      <c r="REP17" s="314"/>
      <c r="REQ17" s="314"/>
      <c r="RER17" s="314"/>
      <c r="RES17" s="314"/>
      <c r="RET17" s="314"/>
      <c r="REU17" s="314"/>
      <c r="REV17" s="314"/>
      <c r="REW17" s="314"/>
      <c r="REX17" s="314"/>
      <c r="REY17" s="314"/>
      <c r="REZ17" s="314"/>
      <c r="RFA17" s="314"/>
      <c r="RFB17" s="314"/>
      <c r="RFC17" s="314"/>
      <c r="RFD17" s="314"/>
      <c r="RFE17" s="314"/>
      <c r="RFF17" s="314"/>
      <c r="RFG17" s="314"/>
      <c r="RFH17" s="314"/>
      <c r="RFI17" s="314"/>
      <c r="RFJ17" s="314"/>
      <c r="RFK17" s="314"/>
      <c r="RFL17" s="314"/>
      <c r="RFM17" s="314"/>
      <c r="RFN17" s="314"/>
      <c r="RFO17" s="314"/>
      <c r="RFP17" s="314"/>
      <c r="RFQ17" s="314"/>
      <c r="RFR17" s="314"/>
      <c r="RFS17" s="314"/>
      <c r="RFT17" s="314"/>
      <c r="RFU17" s="314"/>
      <c r="RFV17" s="314"/>
      <c r="RFW17" s="314"/>
      <c r="RFX17" s="314"/>
      <c r="RFY17" s="314"/>
      <c r="RFZ17" s="314"/>
      <c r="RGA17" s="314"/>
      <c r="RGB17" s="314"/>
      <c r="RGC17" s="314"/>
      <c r="RGD17" s="314"/>
      <c r="RGE17" s="314"/>
      <c r="RGF17" s="314"/>
      <c r="RGG17" s="314"/>
      <c r="RGH17" s="314"/>
      <c r="RGI17" s="314"/>
      <c r="RGJ17" s="314"/>
      <c r="RGK17" s="314"/>
      <c r="RGL17" s="314"/>
      <c r="RGM17" s="314"/>
      <c r="RGN17" s="314"/>
      <c r="RGO17" s="314"/>
      <c r="RGP17" s="314"/>
      <c r="RGQ17" s="314"/>
      <c r="RGR17" s="314"/>
      <c r="RGS17" s="314"/>
      <c r="RGT17" s="314"/>
      <c r="RGU17" s="314"/>
      <c r="RGV17" s="314"/>
      <c r="RGW17" s="314"/>
      <c r="RGX17" s="314"/>
      <c r="RGY17" s="314"/>
      <c r="RGZ17" s="314"/>
      <c r="RHA17" s="314"/>
      <c r="RHB17" s="314"/>
      <c r="RHC17" s="314"/>
      <c r="RHD17" s="314"/>
      <c r="RHE17" s="314"/>
      <c r="RHF17" s="314"/>
      <c r="RHG17" s="314"/>
      <c r="RHH17" s="314"/>
      <c r="RHI17" s="314"/>
      <c r="RHJ17" s="314"/>
      <c r="RHK17" s="314"/>
      <c r="RHL17" s="314"/>
      <c r="RHM17" s="314"/>
      <c r="RHN17" s="314"/>
      <c r="RHO17" s="314"/>
      <c r="RHP17" s="314"/>
      <c r="RHQ17" s="314"/>
      <c r="RHR17" s="314"/>
      <c r="RHS17" s="314"/>
      <c r="RHT17" s="314"/>
      <c r="RHU17" s="314"/>
      <c r="RHV17" s="314"/>
      <c r="RHW17" s="314"/>
      <c r="RHX17" s="314"/>
      <c r="RHY17" s="314"/>
      <c r="RHZ17" s="314"/>
      <c r="RIA17" s="314"/>
      <c r="RIB17" s="314"/>
      <c r="RIC17" s="314"/>
      <c r="RID17" s="314"/>
      <c r="RIE17" s="314"/>
      <c r="RIF17" s="314"/>
      <c r="RIG17" s="314"/>
      <c r="RIH17" s="314"/>
      <c r="RII17" s="314"/>
      <c r="RIJ17" s="314"/>
      <c r="RIK17" s="314"/>
      <c r="RIL17" s="314"/>
      <c r="RIM17" s="314"/>
      <c r="RIN17" s="314"/>
      <c r="RIO17" s="314"/>
      <c r="RIP17" s="314"/>
      <c r="RIQ17" s="314"/>
      <c r="RIR17" s="314"/>
      <c r="RIS17" s="314"/>
      <c r="RIT17" s="314"/>
      <c r="RIU17" s="314"/>
      <c r="RIV17" s="314"/>
      <c r="RIW17" s="314"/>
      <c r="RIX17" s="314"/>
      <c r="RIY17" s="314"/>
      <c r="RIZ17" s="314"/>
      <c r="RJA17" s="314"/>
      <c r="RJB17" s="314"/>
      <c r="RJC17" s="314"/>
      <c r="RJD17" s="314"/>
      <c r="RJE17" s="314"/>
      <c r="RJF17" s="314"/>
      <c r="RJG17" s="314"/>
      <c r="RJH17" s="314"/>
      <c r="RJI17" s="314"/>
      <c r="RJJ17" s="314"/>
      <c r="RJK17" s="314"/>
      <c r="RJL17" s="314"/>
      <c r="RJM17" s="314"/>
      <c r="RJN17" s="314"/>
      <c r="RJO17" s="314"/>
      <c r="RJP17" s="314"/>
      <c r="RJQ17" s="314"/>
      <c r="RJR17" s="314"/>
      <c r="RJS17" s="314"/>
      <c r="RJT17" s="314"/>
      <c r="RJU17" s="314"/>
      <c r="RJV17" s="314"/>
      <c r="RJW17" s="314"/>
      <c r="RJX17" s="314"/>
      <c r="RJY17" s="314"/>
      <c r="RJZ17" s="314"/>
      <c r="RKA17" s="314"/>
      <c r="RKB17" s="314"/>
      <c r="RKC17" s="314"/>
      <c r="RKD17" s="314"/>
      <c r="RKE17" s="314"/>
      <c r="RKF17" s="314"/>
      <c r="RKG17" s="314"/>
      <c r="RKH17" s="314"/>
      <c r="RKI17" s="314"/>
      <c r="RKJ17" s="314"/>
      <c r="RKK17" s="314"/>
      <c r="RKL17" s="314"/>
      <c r="RKM17" s="314"/>
      <c r="RKN17" s="314"/>
      <c r="RKO17" s="314"/>
      <c r="RKP17" s="314"/>
      <c r="RKQ17" s="314"/>
      <c r="RKR17" s="314"/>
      <c r="RKS17" s="314"/>
      <c r="RKT17" s="314"/>
      <c r="RKU17" s="314"/>
      <c r="RKV17" s="314"/>
      <c r="RKW17" s="314"/>
      <c r="RKX17" s="314"/>
      <c r="RKY17" s="314"/>
      <c r="RKZ17" s="314"/>
      <c r="RLA17" s="314"/>
      <c r="RLB17" s="314"/>
      <c r="RLC17" s="314"/>
      <c r="RLD17" s="314"/>
      <c r="RLE17" s="314"/>
      <c r="RLF17" s="314"/>
      <c r="RLG17" s="314"/>
      <c r="RLH17" s="314"/>
      <c r="RLI17" s="314"/>
      <c r="RLJ17" s="314"/>
      <c r="RLK17" s="314"/>
      <c r="RLL17" s="314"/>
      <c r="RLM17" s="314"/>
      <c r="RLN17" s="314"/>
      <c r="RLO17" s="314"/>
      <c r="RLP17" s="314"/>
      <c r="RLQ17" s="314"/>
      <c r="RLR17" s="314"/>
      <c r="RLS17" s="314"/>
      <c r="RLT17" s="314"/>
      <c r="RLU17" s="314"/>
      <c r="RLV17" s="314"/>
      <c r="RLW17" s="314"/>
      <c r="RLX17" s="314"/>
      <c r="RLY17" s="314"/>
      <c r="RLZ17" s="314"/>
      <c r="RMA17" s="314"/>
      <c r="RMB17" s="314"/>
      <c r="RMC17" s="314"/>
      <c r="RMD17" s="314"/>
      <c r="RME17" s="314"/>
      <c r="RMF17" s="314"/>
      <c r="RMG17" s="314"/>
      <c r="RMH17" s="314"/>
      <c r="RMI17" s="314"/>
      <c r="RMJ17" s="314"/>
      <c r="RMK17" s="314"/>
      <c r="RML17" s="314"/>
      <c r="RMM17" s="314"/>
      <c r="RMN17" s="314"/>
      <c r="RMO17" s="314"/>
      <c r="RMP17" s="314"/>
      <c r="RMQ17" s="314"/>
      <c r="RMR17" s="314"/>
      <c r="RMS17" s="314"/>
      <c r="RMT17" s="314"/>
      <c r="RMU17" s="314"/>
      <c r="RMV17" s="314"/>
      <c r="RMW17" s="314"/>
      <c r="RMX17" s="314"/>
      <c r="RMY17" s="314"/>
      <c r="RMZ17" s="314"/>
      <c r="RNA17" s="314"/>
      <c r="RNB17" s="314"/>
      <c r="RNC17" s="314"/>
      <c r="RND17" s="314"/>
      <c r="RNE17" s="314"/>
      <c r="RNF17" s="314"/>
      <c r="RNG17" s="314"/>
      <c r="RNH17" s="314"/>
      <c r="RNI17" s="314"/>
      <c r="RNJ17" s="314"/>
      <c r="RNK17" s="314"/>
      <c r="RNL17" s="314"/>
      <c r="RNM17" s="314"/>
      <c r="RNN17" s="314"/>
      <c r="RNO17" s="314"/>
      <c r="RNP17" s="314"/>
      <c r="RNQ17" s="314"/>
      <c r="RNR17" s="314"/>
      <c r="RNS17" s="314"/>
      <c r="RNT17" s="314"/>
      <c r="RNU17" s="314"/>
      <c r="RNV17" s="314"/>
      <c r="RNW17" s="314"/>
      <c r="RNX17" s="314"/>
      <c r="RNY17" s="314"/>
      <c r="RNZ17" s="314"/>
      <c r="ROA17" s="314"/>
      <c r="ROB17" s="314"/>
      <c r="ROC17" s="314"/>
      <c r="ROD17" s="314"/>
      <c r="ROE17" s="314"/>
      <c r="ROF17" s="314"/>
      <c r="ROG17" s="314"/>
      <c r="ROH17" s="314"/>
      <c r="ROI17" s="314"/>
      <c r="ROJ17" s="314"/>
      <c r="ROK17" s="314"/>
      <c r="ROL17" s="314"/>
      <c r="ROM17" s="314"/>
      <c r="RON17" s="314"/>
      <c r="ROO17" s="314"/>
      <c r="ROP17" s="314"/>
      <c r="ROQ17" s="314"/>
      <c r="ROR17" s="314"/>
      <c r="ROS17" s="314"/>
      <c r="ROT17" s="314"/>
      <c r="ROU17" s="314"/>
      <c r="ROV17" s="314"/>
      <c r="ROW17" s="314"/>
      <c r="ROX17" s="314"/>
      <c r="ROY17" s="314"/>
      <c r="ROZ17" s="314"/>
      <c r="RPA17" s="314"/>
      <c r="RPB17" s="314"/>
      <c r="RPC17" s="314"/>
      <c r="RPD17" s="314"/>
      <c r="RPE17" s="314"/>
      <c r="RPF17" s="314"/>
      <c r="RPG17" s="314"/>
      <c r="RPH17" s="314"/>
      <c r="RPI17" s="314"/>
      <c r="RPJ17" s="314"/>
      <c r="RPK17" s="314"/>
      <c r="RPL17" s="314"/>
      <c r="RPM17" s="314"/>
      <c r="RPN17" s="314"/>
      <c r="RPO17" s="314"/>
      <c r="RPP17" s="314"/>
      <c r="RPQ17" s="314"/>
      <c r="RPR17" s="314"/>
      <c r="RPS17" s="314"/>
      <c r="RPT17" s="314"/>
      <c r="RPU17" s="314"/>
      <c r="RPV17" s="314"/>
      <c r="RPW17" s="314"/>
      <c r="RPX17" s="314"/>
      <c r="RPY17" s="314"/>
      <c r="RPZ17" s="314"/>
      <c r="RQA17" s="314"/>
      <c r="RQB17" s="314"/>
      <c r="RQC17" s="314"/>
      <c r="RQD17" s="314"/>
      <c r="RQE17" s="314"/>
      <c r="RQF17" s="314"/>
      <c r="RQG17" s="314"/>
      <c r="RQH17" s="314"/>
      <c r="RQI17" s="314"/>
      <c r="RQJ17" s="314"/>
      <c r="RQK17" s="314"/>
      <c r="RQL17" s="314"/>
      <c r="RQM17" s="314"/>
      <c r="RQN17" s="314"/>
      <c r="RQO17" s="314"/>
      <c r="RQP17" s="314"/>
      <c r="RQQ17" s="314"/>
      <c r="RQR17" s="314"/>
      <c r="RQS17" s="314"/>
      <c r="RQT17" s="314"/>
      <c r="RQU17" s="314"/>
      <c r="RQV17" s="314"/>
      <c r="RQW17" s="314"/>
      <c r="RQX17" s="314"/>
      <c r="RQY17" s="314"/>
      <c r="RQZ17" s="314"/>
      <c r="RRA17" s="314"/>
      <c r="RRB17" s="314"/>
      <c r="RRC17" s="314"/>
      <c r="RRD17" s="314"/>
      <c r="RRE17" s="314"/>
      <c r="RRF17" s="314"/>
      <c r="RRG17" s="314"/>
      <c r="RRH17" s="314"/>
      <c r="RRI17" s="314"/>
      <c r="RRJ17" s="314"/>
      <c r="RRK17" s="314"/>
      <c r="RRL17" s="314"/>
      <c r="RRM17" s="314"/>
      <c r="RRN17" s="314"/>
      <c r="RRO17" s="314"/>
      <c r="RRP17" s="314"/>
      <c r="RRQ17" s="314"/>
      <c r="RRR17" s="314"/>
      <c r="RRS17" s="314"/>
      <c r="RRT17" s="314"/>
      <c r="RRU17" s="314"/>
      <c r="RRV17" s="314"/>
      <c r="RRW17" s="314"/>
      <c r="RRX17" s="314"/>
      <c r="RRY17" s="314"/>
      <c r="RRZ17" s="314"/>
      <c r="RSA17" s="314"/>
      <c r="RSB17" s="314"/>
      <c r="RSC17" s="314"/>
      <c r="RSD17" s="314"/>
      <c r="RSE17" s="314"/>
      <c r="RSF17" s="314"/>
      <c r="RSG17" s="314"/>
      <c r="RSH17" s="314"/>
      <c r="RSI17" s="314"/>
      <c r="RSJ17" s="314"/>
      <c r="RSK17" s="314"/>
      <c r="RSL17" s="314"/>
      <c r="RSM17" s="314"/>
      <c r="RSN17" s="314"/>
      <c r="RSO17" s="314"/>
      <c r="RSP17" s="314"/>
      <c r="RSQ17" s="314"/>
      <c r="RSR17" s="314"/>
      <c r="RSS17" s="314"/>
      <c r="RST17" s="314"/>
      <c r="RSU17" s="314"/>
      <c r="RSV17" s="314"/>
      <c r="RSW17" s="314"/>
      <c r="RSX17" s="314"/>
      <c r="RSY17" s="314"/>
      <c r="RSZ17" s="314"/>
      <c r="RTA17" s="314"/>
      <c r="RTB17" s="314"/>
      <c r="RTC17" s="314"/>
      <c r="RTD17" s="314"/>
      <c r="RTE17" s="314"/>
      <c r="RTF17" s="314"/>
      <c r="RTG17" s="314"/>
      <c r="RTH17" s="314"/>
      <c r="RTI17" s="314"/>
      <c r="RTJ17" s="314"/>
      <c r="RTK17" s="314"/>
      <c r="RTL17" s="314"/>
      <c r="RTM17" s="314"/>
      <c r="RTN17" s="314"/>
      <c r="RTO17" s="314"/>
      <c r="RTP17" s="314"/>
      <c r="RTQ17" s="314"/>
      <c r="RTR17" s="314"/>
      <c r="RTS17" s="314"/>
      <c r="RTT17" s="314"/>
      <c r="RTU17" s="314"/>
      <c r="RTV17" s="314"/>
      <c r="RTW17" s="314"/>
      <c r="RTX17" s="314"/>
      <c r="RTY17" s="314"/>
      <c r="RTZ17" s="314"/>
      <c r="RUA17" s="314"/>
      <c r="RUB17" s="314"/>
      <c r="RUC17" s="314"/>
      <c r="RUD17" s="314"/>
      <c r="RUE17" s="314"/>
      <c r="RUF17" s="314"/>
      <c r="RUG17" s="314"/>
      <c r="RUH17" s="314"/>
      <c r="RUI17" s="314"/>
      <c r="RUJ17" s="314"/>
      <c r="RUK17" s="314"/>
      <c r="RUL17" s="314"/>
      <c r="RUM17" s="314"/>
      <c r="RUN17" s="314"/>
      <c r="RUO17" s="314"/>
      <c r="RUP17" s="314"/>
      <c r="RUQ17" s="314"/>
      <c r="RUR17" s="314"/>
      <c r="RUS17" s="314"/>
      <c r="RUT17" s="314"/>
      <c r="RUU17" s="314"/>
      <c r="RUV17" s="314"/>
      <c r="RUW17" s="314"/>
      <c r="RUX17" s="314"/>
      <c r="RUY17" s="314"/>
      <c r="RUZ17" s="314"/>
      <c r="RVA17" s="314"/>
      <c r="RVB17" s="314"/>
      <c r="RVC17" s="314"/>
      <c r="RVD17" s="314"/>
      <c r="RVE17" s="314"/>
      <c r="RVF17" s="314"/>
      <c r="RVG17" s="314"/>
      <c r="RVH17" s="314"/>
      <c r="RVI17" s="314"/>
      <c r="RVJ17" s="314"/>
      <c r="RVK17" s="314"/>
      <c r="RVL17" s="314"/>
      <c r="RVM17" s="314"/>
      <c r="RVN17" s="314"/>
      <c r="RVO17" s="314"/>
      <c r="RVP17" s="314"/>
      <c r="RVQ17" s="314"/>
      <c r="RVR17" s="314"/>
      <c r="RVS17" s="314"/>
      <c r="RVT17" s="314"/>
      <c r="RVU17" s="314"/>
      <c r="RVV17" s="314"/>
      <c r="RVW17" s="314"/>
      <c r="RVX17" s="314"/>
      <c r="RVY17" s="314"/>
      <c r="RVZ17" s="314"/>
      <c r="RWA17" s="314"/>
      <c r="RWB17" s="314"/>
      <c r="RWC17" s="314"/>
      <c r="RWD17" s="314"/>
      <c r="RWE17" s="314"/>
      <c r="RWF17" s="314"/>
      <c r="RWG17" s="314"/>
      <c r="RWH17" s="314"/>
      <c r="RWI17" s="314"/>
      <c r="RWJ17" s="314"/>
      <c r="RWK17" s="314"/>
      <c r="RWL17" s="314"/>
      <c r="RWM17" s="314"/>
      <c r="RWN17" s="314"/>
      <c r="RWO17" s="314"/>
      <c r="RWP17" s="314"/>
      <c r="RWQ17" s="314"/>
      <c r="RWR17" s="314"/>
      <c r="RWS17" s="314"/>
      <c r="RWT17" s="314"/>
      <c r="RWU17" s="314"/>
      <c r="RWV17" s="314"/>
      <c r="RWW17" s="314"/>
      <c r="RWX17" s="314"/>
      <c r="RWY17" s="314"/>
      <c r="RWZ17" s="314"/>
      <c r="RXA17" s="314"/>
      <c r="RXB17" s="314"/>
      <c r="RXC17" s="314"/>
      <c r="RXD17" s="314"/>
      <c r="RXE17" s="314"/>
      <c r="RXF17" s="314"/>
      <c r="RXG17" s="314"/>
      <c r="RXH17" s="314"/>
      <c r="RXI17" s="314"/>
      <c r="RXJ17" s="314"/>
      <c r="RXK17" s="314"/>
      <c r="RXL17" s="314"/>
      <c r="RXM17" s="314"/>
      <c r="RXN17" s="314"/>
      <c r="RXO17" s="314"/>
      <c r="RXP17" s="314"/>
      <c r="RXQ17" s="314"/>
      <c r="RXR17" s="314"/>
      <c r="RXS17" s="314"/>
      <c r="RXT17" s="314"/>
      <c r="RXU17" s="314"/>
      <c r="RXV17" s="314"/>
      <c r="RXW17" s="314"/>
      <c r="RXX17" s="314"/>
      <c r="RXY17" s="314"/>
      <c r="RXZ17" s="314"/>
      <c r="RYA17" s="314"/>
      <c r="RYB17" s="314"/>
      <c r="RYC17" s="314"/>
      <c r="RYD17" s="314"/>
      <c r="RYE17" s="314"/>
      <c r="RYF17" s="314"/>
      <c r="RYG17" s="314"/>
      <c r="RYH17" s="314"/>
      <c r="RYI17" s="314"/>
      <c r="RYJ17" s="314"/>
      <c r="RYK17" s="314"/>
      <c r="RYL17" s="314"/>
      <c r="RYM17" s="314"/>
      <c r="RYN17" s="314"/>
      <c r="RYO17" s="314"/>
      <c r="RYP17" s="314"/>
      <c r="RYQ17" s="314"/>
      <c r="RYR17" s="314"/>
      <c r="RYS17" s="314"/>
      <c r="RYT17" s="314"/>
      <c r="RYU17" s="314"/>
      <c r="RYV17" s="314"/>
      <c r="RYW17" s="314"/>
      <c r="RYX17" s="314"/>
      <c r="RYY17" s="314"/>
      <c r="RYZ17" s="314"/>
      <c r="RZA17" s="314"/>
      <c r="RZB17" s="314"/>
      <c r="RZC17" s="314"/>
      <c r="RZD17" s="314"/>
      <c r="RZE17" s="314"/>
      <c r="RZF17" s="314"/>
      <c r="RZG17" s="314"/>
      <c r="RZH17" s="314"/>
      <c r="RZI17" s="314"/>
      <c r="RZJ17" s="314"/>
      <c r="RZK17" s="314"/>
      <c r="RZL17" s="314"/>
      <c r="RZM17" s="314"/>
      <c r="RZN17" s="314"/>
      <c r="RZO17" s="314"/>
      <c r="RZP17" s="314"/>
      <c r="RZQ17" s="314"/>
      <c r="RZR17" s="314"/>
      <c r="RZS17" s="314"/>
      <c r="RZT17" s="314"/>
      <c r="RZU17" s="314"/>
      <c r="RZV17" s="314"/>
      <c r="RZW17" s="314"/>
      <c r="RZX17" s="314"/>
      <c r="RZY17" s="314"/>
      <c r="RZZ17" s="314"/>
      <c r="SAA17" s="314"/>
      <c r="SAB17" s="314"/>
      <c r="SAC17" s="314"/>
      <c r="SAD17" s="314"/>
      <c r="SAE17" s="314"/>
      <c r="SAF17" s="314"/>
      <c r="SAG17" s="314"/>
      <c r="SAH17" s="314"/>
      <c r="SAI17" s="314"/>
      <c r="SAJ17" s="314"/>
      <c r="SAK17" s="314"/>
      <c r="SAL17" s="314"/>
      <c r="SAM17" s="314"/>
      <c r="SAN17" s="314"/>
      <c r="SAO17" s="314"/>
      <c r="SAP17" s="314"/>
      <c r="SAQ17" s="314"/>
      <c r="SAR17" s="314"/>
      <c r="SAS17" s="314"/>
      <c r="SAT17" s="314"/>
      <c r="SAU17" s="314"/>
      <c r="SAV17" s="314"/>
      <c r="SAW17" s="314"/>
      <c r="SAX17" s="314"/>
      <c r="SAY17" s="314"/>
      <c r="SAZ17" s="314"/>
      <c r="SBA17" s="314"/>
      <c r="SBB17" s="314"/>
      <c r="SBC17" s="314"/>
      <c r="SBD17" s="314"/>
      <c r="SBE17" s="314"/>
      <c r="SBF17" s="314"/>
      <c r="SBG17" s="314"/>
      <c r="SBH17" s="314"/>
      <c r="SBI17" s="314"/>
      <c r="SBJ17" s="314"/>
      <c r="SBK17" s="314"/>
      <c r="SBL17" s="314"/>
      <c r="SBM17" s="314"/>
      <c r="SBN17" s="314"/>
      <c r="SBO17" s="314"/>
      <c r="SBP17" s="314"/>
      <c r="SBQ17" s="314"/>
      <c r="SBR17" s="314"/>
      <c r="SBS17" s="314"/>
      <c r="SBT17" s="314"/>
      <c r="SBU17" s="314"/>
      <c r="SBV17" s="314"/>
      <c r="SBW17" s="314"/>
      <c r="SBX17" s="314"/>
      <c r="SBY17" s="314"/>
      <c r="SBZ17" s="314"/>
      <c r="SCA17" s="314"/>
      <c r="SCB17" s="314"/>
      <c r="SCC17" s="314"/>
      <c r="SCD17" s="314"/>
      <c r="SCE17" s="314"/>
      <c r="SCF17" s="314"/>
      <c r="SCG17" s="314"/>
      <c r="SCH17" s="314"/>
      <c r="SCI17" s="314"/>
      <c r="SCJ17" s="314"/>
      <c r="SCK17" s="314"/>
      <c r="SCL17" s="314"/>
      <c r="SCM17" s="314"/>
      <c r="SCN17" s="314"/>
      <c r="SCO17" s="314"/>
      <c r="SCP17" s="314"/>
      <c r="SCQ17" s="314"/>
      <c r="SCR17" s="314"/>
      <c r="SCS17" s="314"/>
      <c r="SCT17" s="314"/>
      <c r="SCU17" s="314"/>
      <c r="SCV17" s="314"/>
      <c r="SCW17" s="314"/>
      <c r="SCX17" s="314"/>
      <c r="SCY17" s="314"/>
      <c r="SCZ17" s="314"/>
      <c r="SDA17" s="314"/>
      <c r="SDB17" s="314"/>
      <c r="SDC17" s="314"/>
      <c r="SDD17" s="314"/>
      <c r="SDE17" s="314"/>
      <c r="SDF17" s="314"/>
      <c r="SDG17" s="314"/>
      <c r="SDH17" s="314"/>
      <c r="SDI17" s="314"/>
      <c r="SDJ17" s="314"/>
      <c r="SDK17" s="314"/>
      <c r="SDL17" s="314"/>
      <c r="SDM17" s="314"/>
      <c r="SDN17" s="314"/>
      <c r="SDO17" s="314"/>
      <c r="SDP17" s="314"/>
      <c r="SDQ17" s="314"/>
      <c r="SDR17" s="314"/>
      <c r="SDS17" s="314"/>
      <c r="SDT17" s="314"/>
      <c r="SDU17" s="314"/>
      <c r="SDV17" s="314"/>
      <c r="SDW17" s="314"/>
      <c r="SDX17" s="314"/>
      <c r="SDY17" s="314"/>
      <c r="SDZ17" s="314"/>
      <c r="SEA17" s="314"/>
      <c r="SEB17" s="314"/>
      <c r="SEC17" s="314"/>
      <c r="SED17" s="314"/>
      <c r="SEE17" s="314"/>
      <c r="SEF17" s="314"/>
      <c r="SEG17" s="314"/>
      <c r="SEH17" s="314"/>
      <c r="SEI17" s="314"/>
      <c r="SEJ17" s="314"/>
      <c r="SEK17" s="314"/>
      <c r="SEL17" s="314"/>
      <c r="SEM17" s="314"/>
      <c r="SEN17" s="314"/>
      <c r="SEO17" s="314"/>
      <c r="SEP17" s="314"/>
      <c r="SEQ17" s="314"/>
      <c r="SER17" s="314"/>
      <c r="SES17" s="314"/>
      <c r="SET17" s="314"/>
      <c r="SEU17" s="314"/>
      <c r="SEV17" s="314"/>
      <c r="SEW17" s="314"/>
      <c r="SEX17" s="314"/>
      <c r="SEY17" s="314"/>
      <c r="SEZ17" s="314"/>
      <c r="SFA17" s="314"/>
      <c r="SFB17" s="314"/>
      <c r="SFC17" s="314"/>
      <c r="SFD17" s="314"/>
      <c r="SFE17" s="314"/>
      <c r="SFF17" s="314"/>
      <c r="SFG17" s="314"/>
      <c r="SFH17" s="314"/>
      <c r="SFI17" s="314"/>
      <c r="SFJ17" s="314"/>
      <c r="SFK17" s="314"/>
      <c r="SFL17" s="314"/>
      <c r="SFM17" s="314"/>
      <c r="SFN17" s="314"/>
      <c r="SFO17" s="314"/>
      <c r="SFP17" s="314"/>
      <c r="SFQ17" s="314"/>
      <c r="SFR17" s="314"/>
      <c r="SFS17" s="314"/>
      <c r="SFT17" s="314"/>
      <c r="SFU17" s="314"/>
      <c r="SFV17" s="314"/>
      <c r="SFW17" s="314"/>
      <c r="SFX17" s="314"/>
      <c r="SFY17" s="314"/>
      <c r="SFZ17" s="314"/>
      <c r="SGA17" s="314"/>
      <c r="SGB17" s="314"/>
      <c r="SGC17" s="314"/>
      <c r="SGD17" s="314"/>
      <c r="SGE17" s="314"/>
      <c r="SGF17" s="314"/>
      <c r="SGG17" s="314"/>
      <c r="SGH17" s="314"/>
      <c r="SGI17" s="314"/>
      <c r="SGJ17" s="314"/>
      <c r="SGK17" s="314"/>
      <c r="SGL17" s="314"/>
      <c r="SGM17" s="314"/>
      <c r="SGN17" s="314"/>
      <c r="SGO17" s="314"/>
      <c r="SGP17" s="314"/>
      <c r="SGQ17" s="314"/>
      <c r="SGR17" s="314"/>
      <c r="SGS17" s="314"/>
      <c r="SGT17" s="314"/>
      <c r="SGU17" s="314"/>
      <c r="SGV17" s="314"/>
      <c r="SGW17" s="314"/>
      <c r="SGX17" s="314"/>
      <c r="SGY17" s="314"/>
      <c r="SGZ17" s="314"/>
      <c r="SHA17" s="314"/>
      <c r="SHB17" s="314"/>
      <c r="SHC17" s="314"/>
      <c r="SHD17" s="314"/>
      <c r="SHE17" s="314"/>
      <c r="SHF17" s="314"/>
      <c r="SHG17" s="314"/>
      <c r="SHH17" s="314"/>
      <c r="SHI17" s="314"/>
      <c r="SHJ17" s="314"/>
      <c r="SHK17" s="314"/>
      <c r="SHL17" s="314"/>
      <c r="SHM17" s="314"/>
      <c r="SHN17" s="314"/>
      <c r="SHO17" s="314"/>
      <c r="SHP17" s="314"/>
      <c r="SHQ17" s="314"/>
      <c r="SHR17" s="314"/>
      <c r="SHS17" s="314"/>
      <c r="SHT17" s="314"/>
      <c r="SHU17" s="314"/>
      <c r="SHV17" s="314"/>
      <c r="SHW17" s="314"/>
      <c r="SHX17" s="314"/>
      <c r="SHY17" s="314"/>
      <c r="SHZ17" s="314"/>
      <c r="SIA17" s="314"/>
      <c r="SIB17" s="314"/>
      <c r="SIC17" s="314"/>
      <c r="SID17" s="314"/>
      <c r="SIE17" s="314"/>
      <c r="SIF17" s="314"/>
      <c r="SIG17" s="314"/>
      <c r="SIH17" s="314"/>
      <c r="SII17" s="314"/>
      <c r="SIJ17" s="314"/>
      <c r="SIK17" s="314"/>
      <c r="SIL17" s="314"/>
      <c r="SIM17" s="314"/>
      <c r="SIN17" s="314"/>
      <c r="SIO17" s="314"/>
      <c r="SIP17" s="314"/>
      <c r="SIQ17" s="314"/>
      <c r="SIR17" s="314"/>
      <c r="SIS17" s="314"/>
      <c r="SIT17" s="314"/>
      <c r="SIU17" s="314"/>
      <c r="SIV17" s="314"/>
      <c r="SIW17" s="314"/>
      <c r="SIX17" s="314"/>
      <c r="SIY17" s="314"/>
      <c r="SIZ17" s="314"/>
      <c r="SJA17" s="314"/>
      <c r="SJB17" s="314"/>
      <c r="SJC17" s="314"/>
      <c r="SJD17" s="314"/>
      <c r="SJE17" s="314"/>
      <c r="SJF17" s="314"/>
      <c r="SJG17" s="314"/>
      <c r="SJH17" s="314"/>
      <c r="SJI17" s="314"/>
      <c r="SJJ17" s="314"/>
      <c r="SJK17" s="314"/>
      <c r="SJL17" s="314"/>
      <c r="SJM17" s="314"/>
      <c r="SJN17" s="314"/>
      <c r="SJO17" s="314"/>
      <c r="SJP17" s="314"/>
      <c r="SJQ17" s="314"/>
      <c r="SJR17" s="314"/>
      <c r="SJS17" s="314"/>
      <c r="SJT17" s="314"/>
      <c r="SJU17" s="314"/>
      <c r="SJV17" s="314"/>
      <c r="SJW17" s="314"/>
      <c r="SJX17" s="314"/>
      <c r="SJY17" s="314"/>
      <c r="SJZ17" s="314"/>
      <c r="SKA17" s="314"/>
      <c r="SKB17" s="314"/>
      <c r="SKC17" s="314"/>
      <c r="SKD17" s="314"/>
      <c r="SKE17" s="314"/>
      <c r="SKF17" s="314"/>
      <c r="SKG17" s="314"/>
      <c r="SKH17" s="314"/>
      <c r="SKI17" s="314"/>
      <c r="SKJ17" s="314"/>
      <c r="SKK17" s="314"/>
      <c r="SKL17" s="314"/>
      <c r="SKM17" s="314"/>
      <c r="SKN17" s="314"/>
      <c r="SKO17" s="314"/>
      <c r="SKP17" s="314"/>
      <c r="SKQ17" s="314"/>
      <c r="SKR17" s="314"/>
      <c r="SKS17" s="314"/>
      <c r="SKT17" s="314"/>
      <c r="SKU17" s="314"/>
      <c r="SKV17" s="314"/>
      <c r="SKW17" s="314"/>
      <c r="SKX17" s="314"/>
      <c r="SKY17" s="314"/>
      <c r="SKZ17" s="314"/>
      <c r="SLA17" s="314"/>
      <c r="SLB17" s="314"/>
      <c r="SLC17" s="314"/>
      <c r="SLD17" s="314"/>
      <c r="SLE17" s="314"/>
      <c r="SLF17" s="314"/>
      <c r="SLG17" s="314"/>
      <c r="SLH17" s="314"/>
      <c r="SLI17" s="314"/>
      <c r="SLJ17" s="314"/>
      <c r="SLK17" s="314"/>
      <c r="SLL17" s="314"/>
      <c r="SLM17" s="314"/>
      <c r="SLN17" s="314"/>
      <c r="SLO17" s="314"/>
      <c r="SLP17" s="314"/>
      <c r="SLQ17" s="314"/>
      <c r="SLR17" s="314"/>
      <c r="SLS17" s="314"/>
      <c r="SLT17" s="314"/>
      <c r="SLU17" s="314"/>
      <c r="SLV17" s="314"/>
      <c r="SLW17" s="314"/>
      <c r="SLX17" s="314"/>
      <c r="SLY17" s="314"/>
      <c r="SLZ17" s="314"/>
      <c r="SMA17" s="314"/>
      <c r="SMB17" s="314"/>
      <c r="SMC17" s="314"/>
      <c r="SMD17" s="314"/>
      <c r="SME17" s="314"/>
      <c r="SMF17" s="314"/>
      <c r="SMG17" s="314"/>
      <c r="SMH17" s="314"/>
      <c r="SMI17" s="314"/>
      <c r="SMJ17" s="314"/>
      <c r="SMK17" s="314"/>
      <c r="SML17" s="314"/>
      <c r="SMM17" s="314"/>
      <c r="SMN17" s="314"/>
      <c r="SMO17" s="314"/>
      <c r="SMP17" s="314"/>
      <c r="SMQ17" s="314"/>
      <c r="SMR17" s="314"/>
      <c r="SMS17" s="314"/>
      <c r="SMT17" s="314"/>
      <c r="SMU17" s="314"/>
      <c r="SMV17" s="314"/>
      <c r="SMW17" s="314"/>
      <c r="SMX17" s="314"/>
      <c r="SMY17" s="314"/>
      <c r="SMZ17" s="314"/>
      <c r="SNA17" s="314"/>
      <c r="SNB17" s="314"/>
      <c r="SNC17" s="314"/>
      <c r="SND17" s="314"/>
      <c r="SNE17" s="314"/>
      <c r="SNF17" s="314"/>
      <c r="SNG17" s="314"/>
      <c r="SNH17" s="314"/>
      <c r="SNI17" s="314"/>
      <c r="SNJ17" s="314"/>
      <c r="SNK17" s="314"/>
      <c r="SNL17" s="314"/>
      <c r="SNM17" s="314"/>
      <c r="SNN17" s="314"/>
      <c r="SNO17" s="314"/>
      <c r="SNP17" s="314"/>
      <c r="SNQ17" s="314"/>
      <c r="SNR17" s="314"/>
      <c r="SNS17" s="314"/>
      <c r="SNT17" s="314"/>
      <c r="SNU17" s="314"/>
      <c r="SNV17" s="314"/>
      <c r="SNW17" s="314"/>
      <c r="SNX17" s="314"/>
      <c r="SNY17" s="314"/>
      <c r="SNZ17" s="314"/>
      <c r="SOA17" s="314"/>
      <c r="SOB17" s="314"/>
      <c r="SOC17" s="314"/>
      <c r="SOD17" s="314"/>
      <c r="SOE17" s="314"/>
      <c r="SOF17" s="314"/>
      <c r="SOG17" s="314"/>
      <c r="SOH17" s="314"/>
      <c r="SOI17" s="314"/>
      <c r="SOJ17" s="314"/>
      <c r="SOK17" s="314"/>
      <c r="SOL17" s="314"/>
      <c r="SOM17" s="314"/>
      <c r="SON17" s="314"/>
      <c r="SOO17" s="314"/>
      <c r="SOP17" s="314"/>
      <c r="SOQ17" s="314"/>
      <c r="SOR17" s="314"/>
      <c r="SOS17" s="314"/>
      <c r="SOT17" s="314"/>
      <c r="SOU17" s="314"/>
      <c r="SOV17" s="314"/>
      <c r="SOW17" s="314"/>
      <c r="SOX17" s="314"/>
      <c r="SOY17" s="314"/>
      <c r="SOZ17" s="314"/>
      <c r="SPA17" s="314"/>
      <c r="SPB17" s="314"/>
      <c r="SPC17" s="314"/>
      <c r="SPD17" s="314"/>
      <c r="SPE17" s="314"/>
      <c r="SPF17" s="314"/>
      <c r="SPG17" s="314"/>
      <c r="SPH17" s="314"/>
      <c r="SPI17" s="314"/>
      <c r="SPJ17" s="314"/>
      <c r="SPK17" s="314"/>
      <c r="SPL17" s="314"/>
      <c r="SPM17" s="314"/>
      <c r="SPN17" s="314"/>
      <c r="SPO17" s="314"/>
      <c r="SPP17" s="314"/>
      <c r="SPQ17" s="314"/>
      <c r="SPR17" s="314"/>
      <c r="SPS17" s="314"/>
      <c r="SPT17" s="314"/>
      <c r="SPU17" s="314"/>
      <c r="SPV17" s="314"/>
      <c r="SPW17" s="314"/>
      <c r="SPX17" s="314"/>
      <c r="SPY17" s="314"/>
      <c r="SPZ17" s="314"/>
      <c r="SQA17" s="314"/>
      <c r="SQB17" s="314"/>
      <c r="SQC17" s="314"/>
      <c r="SQD17" s="314"/>
      <c r="SQE17" s="314"/>
      <c r="SQF17" s="314"/>
      <c r="SQG17" s="314"/>
      <c r="SQH17" s="314"/>
      <c r="SQI17" s="314"/>
      <c r="SQJ17" s="314"/>
      <c r="SQK17" s="314"/>
      <c r="SQL17" s="314"/>
      <c r="SQM17" s="314"/>
      <c r="SQN17" s="314"/>
      <c r="SQO17" s="314"/>
      <c r="SQP17" s="314"/>
      <c r="SQQ17" s="314"/>
      <c r="SQR17" s="314"/>
      <c r="SQS17" s="314"/>
      <c r="SQT17" s="314"/>
      <c r="SQU17" s="314"/>
      <c r="SQV17" s="314"/>
      <c r="SQW17" s="314"/>
      <c r="SQX17" s="314"/>
      <c r="SQY17" s="314"/>
      <c r="SQZ17" s="314"/>
      <c r="SRA17" s="314"/>
      <c r="SRB17" s="314"/>
      <c r="SRC17" s="314"/>
      <c r="SRD17" s="314"/>
      <c r="SRE17" s="314"/>
      <c r="SRF17" s="314"/>
      <c r="SRG17" s="314"/>
      <c r="SRH17" s="314"/>
      <c r="SRI17" s="314"/>
      <c r="SRJ17" s="314"/>
      <c r="SRK17" s="314"/>
      <c r="SRL17" s="314"/>
      <c r="SRM17" s="314"/>
      <c r="SRN17" s="314"/>
      <c r="SRO17" s="314"/>
      <c r="SRP17" s="314"/>
      <c r="SRQ17" s="314"/>
      <c r="SRR17" s="314"/>
      <c r="SRS17" s="314"/>
      <c r="SRT17" s="314"/>
      <c r="SRU17" s="314"/>
      <c r="SRV17" s="314"/>
      <c r="SRW17" s="314"/>
      <c r="SRX17" s="314"/>
      <c r="SRY17" s="314"/>
      <c r="SRZ17" s="314"/>
      <c r="SSA17" s="314"/>
      <c r="SSB17" s="314"/>
      <c r="SSC17" s="314"/>
      <c r="SSD17" s="314"/>
      <c r="SSE17" s="314"/>
      <c r="SSF17" s="314"/>
      <c r="SSG17" s="314"/>
      <c r="SSH17" s="314"/>
      <c r="SSI17" s="314"/>
      <c r="SSJ17" s="314"/>
      <c r="SSK17" s="314"/>
      <c r="SSL17" s="314"/>
      <c r="SSM17" s="314"/>
      <c r="SSN17" s="314"/>
      <c r="SSO17" s="314"/>
      <c r="SSP17" s="314"/>
      <c r="SSQ17" s="314"/>
      <c r="SSR17" s="314"/>
      <c r="SSS17" s="314"/>
      <c r="SST17" s="314"/>
      <c r="SSU17" s="314"/>
      <c r="SSV17" s="314"/>
      <c r="SSW17" s="314"/>
      <c r="SSX17" s="314"/>
      <c r="SSY17" s="314"/>
      <c r="SSZ17" s="314"/>
      <c r="STA17" s="314"/>
      <c r="STB17" s="314"/>
      <c r="STC17" s="314"/>
      <c r="STD17" s="314"/>
      <c r="STE17" s="314"/>
      <c r="STF17" s="314"/>
      <c r="STG17" s="314"/>
      <c r="STH17" s="314"/>
      <c r="STI17" s="314"/>
      <c r="STJ17" s="314"/>
      <c r="STK17" s="314"/>
      <c r="STL17" s="314"/>
      <c r="STM17" s="314"/>
      <c r="STN17" s="314"/>
      <c r="STO17" s="314"/>
      <c r="STP17" s="314"/>
      <c r="STQ17" s="314"/>
      <c r="STR17" s="314"/>
      <c r="STS17" s="314"/>
      <c r="STT17" s="314"/>
      <c r="STU17" s="314"/>
      <c r="STV17" s="314"/>
      <c r="STW17" s="314"/>
      <c r="STX17" s="314"/>
      <c r="STY17" s="314"/>
      <c r="STZ17" s="314"/>
      <c r="SUA17" s="314"/>
      <c r="SUB17" s="314"/>
      <c r="SUC17" s="314"/>
      <c r="SUD17" s="314"/>
      <c r="SUE17" s="314"/>
      <c r="SUF17" s="314"/>
      <c r="SUG17" s="314"/>
      <c r="SUH17" s="314"/>
      <c r="SUI17" s="314"/>
      <c r="SUJ17" s="314"/>
      <c r="SUK17" s="314"/>
      <c r="SUL17" s="314"/>
      <c r="SUM17" s="314"/>
      <c r="SUN17" s="314"/>
      <c r="SUO17" s="314"/>
      <c r="SUP17" s="314"/>
      <c r="SUQ17" s="314"/>
      <c r="SUR17" s="314"/>
      <c r="SUS17" s="314"/>
      <c r="SUT17" s="314"/>
      <c r="SUU17" s="314"/>
      <c r="SUV17" s="314"/>
      <c r="SUW17" s="314"/>
      <c r="SUX17" s="314"/>
      <c r="SUY17" s="314"/>
      <c r="SUZ17" s="314"/>
      <c r="SVA17" s="314"/>
      <c r="SVB17" s="314"/>
      <c r="SVC17" s="314"/>
      <c r="SVD17" s="314"/>
      <c r="SVE17" s="314"/>
      <c r="SVF17" s="314"/>
      <c r="SVG17" s="314"/>
      <c r="SVH17" s="314"/>
      <c r="SVI17" s="314"/>
      <c r="SVJ17" s="314"/>
      <c r="SVK17" s="314"/>
      <c r="SVL17" s="314"/>
      <c r="SVM17" s="314"/>
      <c r="SVN17" s="314"/>
      <c r="SVO17" s="314"/>
      <c r="SVP17" s="314"/>
      <c r="SVQ17" s="314"/>
      <c r="SVR17" s="314"/>
      <c r="SVS17" s="314"/>
      <c r="SVT17" s="314"/>
      <c r="SVU17" s="314"/>
      <c r="SVV17" s="314"/>
      <c r="SVW17" s="314"/>
      <c r="SVX17" s="314"/>
      <c r="SVY17" s="314"/>
      <c r="SVZ17" s="314"/>
      <c r="SWA17" s="314"/>
      <c r="SWB17" s="314"/>
      <c r="SWC17" s="314"/>
      <c r="SWD17" s="314"/>
      <c r="SWE17" s="314"/>
      <c r="SWF17" s="314"/>
      <c r="SWG17" s="314"/>
      <c r="SWH17" s="314"/>
      <c r="SWI17" s="314"/>
      <c r="SWJ17" s="314"/>
      <c r="SWK17" s="314"/>
      <c r="SWL17" s="314"/>
      <c r="SWM17" s="314"/>
      <c r="SWN17" s="314"/>
      <c r="SWO17" s="314"/>
      <c r="SWP17" s="314"/>
      <c r="SWQ17" s="314"/>
      <c r="SWR17" s="314"/>
      <c r="SWS17" s="314"/>
      <c r="SWT17" s="314"/>
      <c r="SWU17" s="314"/>
      <c r="SWV17" s="314"/>
      <c r="SWW17" s="314"/>
      <c r="SWX17" s="314"/>
      <c r="SWY17" s="314"/>
      <c r="SWZ17" s="314"/>
      <c r="SXA17" s="314"/>
      <c r="SXB17" s="314"/>
      <c r="SXC17" s="314"/>
      <c r="SXD17" s="314"/>
      <c r="SXE17" s="314"/>
      <c r="SXF17" s="314"/>
      <c r="SXG17" s="314"/>
      <c r="SXH17" s="314"/>
      <c r="SXI17" s="314"/>
      <c r="SXJ17" s="314"/>
      <c r="SXK17" s="314"/>
      <c r="SXL17" s="314"/>
      <c r="SXM17" s="314"/>
      <c r="SXN17" s="314"/>
      <c r="SXO17" s="314"/>
      <c r="SXP17" s="314"/>
      <c r="SXQ17" s="314"/>
      <c r="SXR17" s="314"/>
      <c r="SXS17" s="314"/>
      <c r="SXT17" s="314"/>
      <c r="SXU17" s="314"/>
      <c r="SXV17" s="314"/>
      <c r="SXW17" s="314"/>
      <c r="SXX17" s="314"/>
      <c r="SXY17" s="314"/>
      <c r="SXZ17" s="314"/>
      <c r="SYA17" s="314"/>
      <c r="SYB17" s="314"/>
      <c r="SYC17" s="314"/>
      <c r="SYD17" s="314"/>
      <c r="SYE17" s="314"/>
      <c r="SYF17" s="314"/>
      <c r="SYG17" s="314"/>
      <c r="SYH17" s="314"/>
      <c r="SYI17" s="314"/>
      <c r="SYJ17" s="314"/>
      <c r="SYK17" s="314"/>
      <c r="SYL17" s="314"/>
      <c r="SYM17" s="314"/>
      <c r="SYN17" s="314"/>
      <c r="SYO17" s="314"/>
      <c r="SYP17" s="314"/>
      <c r="SYQ17" s="314"/>
      <c r="SYR17" s="314"/>
      <c r="SYS17" s="314"/>
      <c r="SYT17" s="314"/>
      <c r="SYU17" s="314"/>
      <c r="SYV17" s="314"/>
      <c r="SYW17" s="314"/>
      <c r="SYX17" s="314"/>
      <c r="SYY17" s="314"/>
      <c r="SYZ17" s="314"/>
      <c r="SZA17" s="314"/>
      <c r="SZB17" s="314"/>
      <c r="SZC17" s="314"/>
      <c r="SZD17" s="314"/>
      <c r="SZE17" s="314"/>
      <c r="SZF17" s="314"/>
      <c r="SZG17" s="314"/>
      <c r="SZH17" s="314"/>
      <c r="SZI17" s="314"/>
      <c r="SZJ17" s="314"/>
      <c r="SZK17" s="314"/>
      <c r="SZL17" s="314"/>
      <c r="SZM17" s="314"/>
      <c r="SZN17" s="314"/>
      <c r="SZO17" s="314"/>
      <c r="SZP17" s="314"/>
      <c r="SZQ17" s="314"/>
      <c r="SZR17" s="314"/>
      <c r="SZS17" s="314"/>
      <c r="SZT17" s="314"/>
      <c r="SZU17" s="314"/>
      <c r="SZV17" s="314"/>
      <c r="SZW17" s="314"/>
      <c r="SZX17" s="314"/>
      <c r="SZY17" s="314"/>
      <c r="SZZ17" s="314"/>
      <c r="TAA17" s="314"/>
      <c r="TAB17" s="314"/>
      <c r="TAC17" s="314"/>
      <c r="TAD17" s="314"/>
      <c r="TAE17" s="314"/>
      <c r="TAF17" s="314"/>
      <c r="TAG17" s="314"/>
      <c r="TAH17" s="314"/>
      <c r="TAI17" s="314"/>
      <c r="TAJ17" s="314"/>
      <c r="TAK17" s="314"/>
      <c r="TAL17" s="314"/>
      <c r="TAM17" s="314"/>
      <c r="TAN17" s="314"/>
      <c r="TAO17" s="314"/>
      <c r="TAP17" s="314"/>
      <c r="TAQ17" s="314"/>
      <c r="TAR17" s="314"/>
      <c r="TAS17" s="314"/>
      <c r="TAT17" s="314"/>
      <c r="TAU17" s="314"/>
      <c r="TAV17" s="314"/>
      <c r="TAW17" s="314"/>
      <c r="TAX17" s="314"/>
      <c r="TAY17" s="314"/>
      <c r="TAZ17" s="314"/>
      <c r="TBA17" s="314"/>
      <c r="TBB17" s="314"/>
      <c r="TBC17" s="314"/>
      <c r="TBD17" s="314"/>
      <c r="TBE17" s="314"/>
      <c r="TBF17" s="314"/>
      <c r="TBG17" s="314"/>
      <c r="TBH17" s="314"/>
      <c r="TBI17" s="314"/>
      <c r="TBJ17" s="314"/>
      <c r="TBK17" s="314"/>
      <c r="TBL17" s="314"/>
      <c r="TBM17" s="314"/>
      <c r="TBN17" s="314"/>
      <c r="TBO17" s="314"/>
      <c r="TBP17" s="314"/>
      <c r="TBQ17" s="314"/>
      <c r="TBR17" s="314"/>
      <c r="TBS17" s="314"/>
      <c r="TBT17" s="314"/>
      <c r="TBU17" s="314"/>
      <c r="TBV17" s="314"/>
      <c r="TBW17" s="314"/>
      <c r="TBX17" s="314"/>
      <c r="TBY17" s="314"/>
      <c r="TBZ17" s="314"/>
      <c r="TCA17" s="314"/>
      <c r="TCB17" s="314"/>
      <c r="TCC17" s="314"/>
      <c r="TCD17" s="314"/>
      <c r="TCE17" s="314"/>
      <c r="TCF17" s="314"/>
      <c r="TCG17" s="314"/>
      <c r="TCH17" s="314"/>
      <c r="TCI17" s="314"/>
      <c r="TCJ17" s="314"/>
      <c r="TCK17" s="314"/>
      <c r="TCL17" s="314"/>
      <c r="TCM17" s="314"/>
      <c r="TCN17" s="314"/>
      <c r="TCO17" s="314"/>
      <c r="TCP17" s="314"/>
      <c r="TCQ17" s="314"/>
      <c r="TCR17" s="314"/>
      <c r="TCS17" s="314"/>
      <c r="TCT17" s="314"/>
      <c r="TCU17" s="314"/>
      <c r="TCV17" s="314"/>
      <c r="TCW17" s="314"/>
      <c r="TCX17" s="314"/>
      <c r="TCY17" s="314"/>
      <c r="TCZ17" s="314"/>
      <c r="TDA17" s="314"/>
      <c r="TDB17" s="314"/>
      <c r="TDC17" s="314"/>
      <c r="TDD17" s="314"/>
      <c r="TDE17" s="314"/>
      <c r="TDF17" s="314"/>
      <c r="TDG17" s="314"/>
      <c r="TDH17" s="314"/>
      <c r="TDI17" s="314"/>
      <c r="TDJ17" s="314"/>
      <c r="TDK17" s="314"/>
      <c r="TDL17" s="314"/>
      <c r="TDM17" s="314"/>
      <c r="TDN17" s="314"/>
      <c r="TDO17" s="314"/>
      <c r="TDP17" s="314"/>
      <c r="TDQ17" s="314"/>
      <c r="TDR17" s="314"/>
      <c r="TDS17" s="314"/>
      <c r="TDT17" s="314"/>
      <c r="TDU17" s="314"/>
      <c r="TDV17" s="314"/>
      <c r="TDW17" s="314"/>
      <c r="TDX17" s="314"/>
      <c r="TDY17" s="314"/>
      <c r="TDZ17" s="314"/>
      <c r="TEA17" s="314"/>
      <c r="TEB17" s="314"/>
      <c r="TEC17" s="314"/>
      <c r="TED17" s="314"/>
      <c r="TEE17" s="314"/>
      <c r="TEF17" s="314"/>
      <c r="TEG17" s="314"/>
      <c r="TEH17" s="314"/>
      <c r="TEI17" s="314"/>
      <c r="TEJ17" s="314"/>
      <c r="TEK17" s="314"/>
      <c r="TEL17" s="314"/>
      <c r="TEM17" s="314"/>
      <c r="TEN17" s="314"/>
      <c r="TEO17" s="314"/>
      <c r="TEP17" s="314"/>
      <c r="TEQ17" s="314"/>
      <c r="TER17" s="314"/>
      <c r="TES17" s="314"/>
      <c r="TET17" s="314"/>
      <c r="TEU17" s="314"/>
      <c r="TEV17" s="314"/>
      <c r="TEW17" s="314"/>
      <c r="TEX17" s="314"/>
      <c r="TEY17" s="314"/>
      <c r="TEZ17" s="314"/>
      <c r="TFA17" s="314"/>
      <c r="TFB17" s="314"/>
      <c r="TFC17" s="314"/>
      <c r="TFD17" s="314"/>
      <c r="TFE17" s="314"/>
      <c r="TFF17" s="314"/>
      <c r="TFG17" s="314"/>
      <c r="TFH17" s="314"/>
      <c r="TFI17" s="314"/>
      <c r="TFJ17" s="314"/>
      <c r="TFK17" s="314"/>
      <c r="TFL17" s="314"/>
      <c r="TFM17" s="314"/>
      <c r="TFN17" s="314"/>
      <c r="TFO17" s="314"/>
      <c r="TFP17" s="314"/>
      <c r="TFQ17" s="314"/>
      <c r="TFR17" s="314"/>
      <c r="TFS17" s="314"/>
      <c r="TFT17" s="314"/>
      <c r="TFU17" s="314"/>
      <c r="TFV17" s="314"/>
      <c r="TFW17" s="314"/>
      <c r="TFX17" s="314"/>
      <c r="TFY17" s="314"/>
      <c r="TFZ17" s="314"/>
      <c r="TGA17" s="314"/>
      <c r="TGB17" s="314"/>
      <c r="TGC17" s="314"/>
      <c r="TGD17" s="314"/>
      <c r="TGE17" s="314"/>
      <c r="TGF17" s="314"/>
      <c r="TGG17" s="314"/>
      <c r="TGH17" s="314"/>
      <c r="TGI17" s="314"/>
      <c r="TGJ17" s="314"/>
      <c r="TGK17" s="314"/>
      <c r="TGL17" s="314"/>
      <c r="TGM17" s="314"/>
      <c r="TGN17" s="314"/>
      <c r="TGO17" s="314"/>
      <c r="TGP17" s="314"/>
      <c r="TGQ17" s="314"/>
      <c r="TGR17" s="314"/>
      <c r="TGS17" s="314"/>
      <c r="TGT17" s="314"/>
      <c r="TGU17" s="314"/>
      <c r="TGV17" s="314"/>
      <c r="TGW17" s="314"/>
      <c r="TGX17" s="314"/>
      <c r="TGY17" s="314"/>
      <c r="TGZ17" s="314"/>
      <c r="THA17" s="314"/>
      <c r="THB17" s="314"/>
      <c r="THC17" s="314"/>
      <c r="THD17" s="314"/>
      <c r="THE17" s="314"/>
      <c r="THF17" s="314"/>
      <c r="THG17" s="314"/>
      <c r="THH17" s="314"/>
      <c r="THI17" s="314"/>
      <c r="THJ17" s="314"/>
      <c r="THK17" s="314"/>
      <c r="THL17" s="314"/>
      <c r="THM17" s="314"/>
      <c r="THN17" s="314"/>
      <c r="THO17" s="314"/>
      <c r="THP17" s="314"/>
      <c r="THQ17" s="314"/>
      <c r="THR17" s="314"/>
      <c r="THS17" s="314"/>
      <c r="THT17" s="314"/>
      <c r="THU17" s="314"/>
      <c r="THV17" s="314"/>
      <c r="THW17" s="314"/>
      <c r="THX17" s="314"/>
      <c r="THY17" s="314"/>
      <c r="THZ17" s="314"/>
      <c r="TIA17" s="314"/>
      <c r="TIB17" s="314"/>
      <c r="TIC17" s="314"/>
      <c r="TID17" s="314"/>
      <c r="TIE17" s="314"/>
      <c r="TIF17" s="314"/>
      <c r="TIG17" s="314"/>
      <c r="TIH17" s="314"/>
      <c r="TII17" s="314"/>
      <c r="TIJ17" s="314"/>
      <c r="TIK17" s="314"/>
      <c r="TIL17" s="314"/>
      <c r="TIM17" s="314"/>
      <c r="TIN17" s="314"/>
      <c r="TIO17" s="314"/>
      <c r="TIP17" s="314"/>
      <c r="TIQ17" s="314"/>
      <c r="TIR17" s="314"/>
      <c r="TIS17" s="314"/>
      <c r="TIT17" s="314"/>
      <c r="TIU17" s="314"/>
      <c r="TIV17" s="314"/>
      <c r="TIW17" s="314"/>
      <c r="TIX17" s="314"/>
      <c r="TIY17" s="314"/>
      <c r="TIZ17" s="314"/>
      <c r="TJA17" s="314"/>
      <c r="TJB17" s="314"/>
      <c r="TJC17" s="314"/>
      <c r="TJD17" s="314"/>
      <c r="TJE17" s="314"/>
      <c r="TJF17" s="314"/>
      <c r="TJG17" s="314"/>
      <c r="TJH17" s="314"/>
      <c r="TJI17" s="314"/>
      <c r="TJJ17" s="314"/>
      <c r="TJK17" s="314"/>
      <c r="TJL17" s="314"/>
      <c r="TJM17" s="314"/>
      <c r="TJN17" s="314"/>
      <c r="TJO17" s="314"/>
      <c r="TJP17" s="314"/>
      <c r="TJQ17" s="314"/>
      <c r="TJR17" s="314"/>
      <c r="TJS17" s="314"/>
      <c r="TJT17" s="314"/>
      <c r="TJU17" s="314"/>
      <c r="TJV17" s="314"/>
      <c r="TJW17" s="314"/>
      <c r="TJX17" s="314"/>
      <c r="TJY17" s="314"/>
      <c r="TJZ17" s="314"/>
      <c r="TKA17" s="314"/>
      <c r="TKB17" s="314"/>
      <c r="TKC17" s="314"/>
      <c r="TKD17" s="314"/>
      <c r="TKE17" s="314"/>
      <c r="TKF17" s="314"/>
      <c r="TKG17" s="314"/>
      <c r="TKH17" s="314"/>
      <c r="TKI17" s="314"/>
      <c r="TKJ17" s="314"/>
      <c r="TKK17" s="314"/>
      <c r="TKL17" s="314"/>
      <c r="TKM17" s="314"/>
      <c r="TKN17" s="314"/>
      <c r="TKO17" s="314"/>
      <c r="TKP17" s="314"/>
      <c r="TKQ17" s="314"/>
      <c r="TKR17" s="314"/>
      <c r="TKS17" s="314"/>
      <c r="TKT17" s="314"/>
      <c r="TKU17" s="314"/>
      <c r="TKV17" s="314"/>
      <c r="TKW17" s="314"/>
      <c r="TKX17" s="314"/>
      <c r="TKY17" s="314"/>
      <c r="TKZ17" s="314"/>
      <c r="TLA17" s="314"/>
      <c r="TLB17" s="314"/>
      <c r="TLC17" s="314"/>
      <c r="TLD17" s="314"/>
      <c r="TLE17" s="314"/>
      <c r="TLF17" s="314"/>
      <c r="TLG17" s="314"/>
      <c r="TLH17" s="314"/>
      <c r="TLI17" s="314"/>
      <c r="TLJ17" s="314"/>
      <c r="TLK17" s="314"/>
      <c r="TLL17" s="314"/>
      <c r="TLM17" s="314"/>
      <c r="TLN17" s="314"/>
      <c r="TLO17" s="314"/>
      <c r="TLP17" s="314"/>
      <c r="TLQ17" s="314"/>
      <c r="TLR17" s="314"/>
      <c r="TLS17" s="314"/>
      <c r="TLT17" s="314"/>
      <c r="TLU17" s="314"/>
      <c r="TLV17" s="314"/>
      <c r="TLW17" s="314"/>
      <c r="TLX17" s="314"/>
      <c r="TLY17" s="314"/>
      <c r="TLZ17" s="314"/>
      <c r="TMA17" s="314"/>
      <c r="TMB17" s="314"/>
      <c r="TMC17" s="314"/>
      <c r="TMD17" s="314"/>
      <c r="TME17" s="314"/>
      <c r="TMF17" s="314"/>
      <c r="TMG17" s="314"/>
      <c r="TMH17" s="314"/>
      <c r="TMI17" s="314"/>
      <c r="TMJ17" s="314"/>
      <c r="TMK17" s="314"/>
      <c r="TML17" s="314"/>
      <c r="TMM17" s="314"/>
      <c r="TMN17" s="314"/>
      <c r="TMO17" s="314"/>
      <c r="TMP17" s="314"/>
      <c r="TMQ17" s="314"/>
      <c r="TMR17" s="314"/>
      <c r="TMS17" s="314"/>
      <c r="TMT17" s="314"/>
      <c r="TMU17" s="314"/>
      <c r="TMV17" s="314"/>
      <c r="TMW17" s="314"/>
      <c r="TMX17" s="314"/>
      <c r="TMY17" s="314"/>
      <c r="TMZ17" s="314"/>
      <c r="TNA17" s="314"/>
      <c r="TNB17" s="314"/>
      <c r="TNC17" s="314"/>
      <c r="TND17" s="314"/>
      <c r="TNE17" s="314"/>
      <c r="TNF17" s="314"/>
      <c r="TNG17" s="314"/>
      <c r="TNH17" s="314"/>
      <c r="TNI17" s="314"/>
      <c r="TNJ17" s="314"/>
      <c r="TNK17" s="314"/>
      <c r="TNL17" s="314"/>
      <c r="TNM17" s="314"/>
      <c r="TNN17" s="314"/>
      <c r="TNO17" s="314"/>
      <c r="TNP17" s="314"/>
      <c r="TNQ17" s="314"/>
      <c r="TNR17" s="314"/>
      <c r="TNS17" s="314"/>
      <c r="TNT17" s="314"/>
      <c r="TNU17" s="314"/>
      <c r="TNV17" s="314"/>
      <c r="TNW17" s="314"/>
      <c r="TNX17" s="314"/>
      <c r="TNY17" s="314"/>
      <c r="TNZ17" s="314"/>
      <c r="TOA17" s="314"/>
      <c r="TOB17" s="314"/>
      <c r="TOC17" s="314"/>
      <c r="TOD17" s="314"/>
      <c r="TOE17" s="314"/>
      <c r="TOF17" s="314"/>
      <c r="TOG17" s="314"/>
      <c r="TOH17" s="314"/>
      <c r="TOI17" s="314"/>
      <c r="TOJ17" s="314"/>
      <c r="TOK17" s="314"/>
      <c r="TOL17" s="314"/>
      <c r="TOM17" s="314"/>
      <c r="TON17" s="314"/>
      <c r="TOO17" s="314"/>
      <c r="TOP17" s="314"/>
      <c r="TOQ17" s="314"/>
      <c r="TOR17" s="314"/>
      <c r="TOS17" s="314"/>
      <c r="TOT17" s="314"/>
      <c r="TOU17" s="314"/>
      <c r="TOV17" s="314"/>
      <c r="TOW17" s="314"/>
      <c r="TOX17" s="314"/>
      <c r="TOY17" s="314"/>
      <c r="TOZ17" s="314"/>
      <c r="TPA17" s="314"/>
      <c r="TPB17" s="314"/>
      <c r="TPC17" s="314"/>
      <c r="TPD17" s="314"/>
      <c r="TPE17" s="314"/>
      <c r="TPF17" s="314"/>
      <c r="TPG17" s="314"/>
      <c r="TPH17" s="314"/>
      <c r="TPI17" s="314"/>
      <c r="TPJ17" s="314"/>
      <c r="TPK17" s="314"/>
      <c r="TPL17" s="314"/>
      <c r="TPM17" s="314"/>
      <c r="TPN17" s="314"/>
      <c r="TPO17" s="314"/>
      <c r="TPP17" s="314"/>
      <c r="TPQ17" s="314"/>
      <c r="TPR17" s="314"/>
      <c r="TPS17" s="314"/>
      <c r="TPT17" s="314"/>
      <c r="TPU17" s="314"/>
      <c r="TPV17" s="314"/>
      <c r="TPW17" s="314"/>
      <c r="TPX17" s="314"/>
      <c r="TPY17" s="314"/>
      <c r="TPZ17" s="314"/>
      <c r="TQA17" s="314"/>
      <c r="TQB17" s="314"/>
      <c r="TQC17" s="314"/>
      <c r="TQD17" s="314"/>
      <c r="TQE17" s="314"/>
      <c r="TQF17" s="314"/>
      <c r="TQG17" s="314"/>
      <c r="TQH17" s="314"/>
      <c r="TQI17" s="314"/>
      <c r="TQJ17" s="314"/>
      <c r="TQK17" s="314"/>
      <c r="TQL17" s="314"/>
      <c r="TQM17" s="314"/>
      <c r="TQN17" s="314"/>
      <c r="TQO17" s="314"/>
      <c r="TQP17" s="314"/>
      <c r="TQQ17" s="314"/>
      <c r="TQR17" s="314"/>
      <c r="TQS17" s="314"/>
      <c r="TQT17" s="314"/>
      <c r="TQU17" s="314"/>
      <c r="TQV17" s="314"/>
      <c r="TQW17" s="314"/>
      <c r="TQX17" s="314"/>
      <c r="TQY17" s="314"/>
      <c r="TQZ17" s="314"/>
      <c r="TRA17" s="314"/>
      <c r="TRB17" s="314"/>
      <c r="TRC17" s="314"/>
      <c r="TRD17" s="314"/>
      <c r="TRE17" s="314"/>
      <c r="TRF17" s="314"/>
      <c r="TRG17" s="314"/>
      <c r="TRH17" s="314"/>
      <c r="TRI17" s="314"/>
      <c r="TRJ17" s="314"/>
      <c r="TRK17" s="314"/>
      <c r="TRL17" s="314"/>
      <c r="TRM17" s="314"/>
      <c r="TRN17" s="314"/>
      <c r="TRO17" s="314"/>
      <c r="TRP17" s="314"/>
      <c r="TRQ17" s="314"/>
      <c r="TRR17" s="314"/>
      <c r="TRS17" s="314"/>
      <c r="TRT17" s="314"/>
      <c r="TRU17" s="314"/>
      <c r="TRV17" s="314"/>
      <c r="TRW17" s="314"/>
      <c r="TRX17" s="314"/>
      <c r="TRY17" s="314"/>
      <c r="TRZ17" s="314"/>
      <c r="TSA17" s="314"/>
      <c r="TSB17" s="314"/>
      <c r="TSC17" s="314"/>
      <c r="TSD17" s="314"/>
      <c r="TSE17" s="314"/>
      <c r="TSF17" s="314"/>
      <c r="TSG17" s="314"/>
      <c r="TSH17" s="314"/>
      <c r="TSI17" s="314"/>
      <c r="TSJ17" s="314"/>
      <c r="TSK17" s="314"/>
      <c r="TSL17" s="314"/>
      <c r="TSM17" s="314"/>
      <c r="TSN17" s="314"/>
      <c r="TSO17" s="314"/>
      <c r="TSP17" s="314"/>
      <c r="TSQ17" s="314"/>
      <c r="TSR17" s="314"/>
      <c r="TSS17" s="314"/>
      <c r="TST17" s="314"/>
      <c r="TSU17" s="314"/>
      <c r="TSV17" s="314"/>
      <c r="TSW17" s="314"/>
      <c r="TSX17" s="314"/>
      <c r="TSY17" s="314"/>
      <c r="TSZ17" s="314"/>
      <c r="TTA17" s="314"/>
      <c r="TTB17" s="314"/>
      <c r="TTC17" s="314"/>
      <c r="TTD17" s="314"/>
      <c r="TTE17" s="314"/>
      <c r="TTF17" s="314"/>
      <c r="TTG17" s="314"/>
      <c r="TTH17" s="314"/>
      <c r="TTI17" s="314"/>
      <c r="TTJ17" s="314"/>
      <c r="TTK17" s="314"/>
      <c r="TTL17" s="314"/>
      <c r="TTM17" s="314"/>
      <c r="TTN17" s="314"/>
      <c r="TTO17" s="314"/>
      <c r="TTP17" s="314"/>
      <c r="TTQ17" s="314"/>
      <c r="TTR17" s="314"/>
      <c r="TTS17" s="314"/>
      <c r="TTT17" s="314"/>
      <c r="TTU17" s="314"/>
      <c r="TTV17" s="314"/>
      <c r="TTW17" s="314"/>
      <c r="TTX17" s="314"/>
      <c r="TTY17" s="314"/>
      <c r="TTZ17" s="314"/>
      <c r="TUA17" s="314"/>
      <c r="TUB17" s="314"/>
      <c r="TUC17" s="314"/>
      <c r="TUD17" s="314"/>
      <c r="TUE17" s="314"/>
      <c r="TUF17" s="314"/>
      <c r="TUG17" s="314"/>
      <c r="TUH17" s="314"/>
      <c r="TUI17" s="314"/>
      <c r="TUJ17" s="314"/>
      <c r="TUK17" s="314"/>
      <c r="TUL17" s="314"/>
      <c r="TUM17" s="314"/>
      <c r="TUN17" s="314"/>
      <c r="TUO17" s="314"/>
      <c r="TUP17" s="314"/>
      <c r="TUQ17" s="314"/>
      <c r="TUR17" s="314"/>
      <c r="TUS17" s="314"/>
      <c r="TUT17" s="314"/>
      <c r="TUU17" s="314"/>
      <c r="TUV17" s="314"/>
      <c r="TUW17" s="314"/>
      <c r="TUX17" s="314"/>
      <c r="TUY17" s="314"/>
      <c r="TUZ17" s="314"/>
      <c r="TVA17" s="314"/>
      <c r="TVB17" s="314"/>
      <c r="TVC17" s="314"/>
      <c r="TVD17" s="314"/>
      <c r="TVE17" s="314"/>
      <c r="TVF17" s="314"/>
      <c r="TVG17" s="314"/>
      <c r="TVH17" s="314"/>
      <c r="TVI17" s="314"/>
      <c r="TVJ17" s="314"/>
      <c r="TVK17" s="314"/>
      <c r="TVL17" s="314"/>
      <c r="TVM17" s="314"/>
      <c r="TVN17" s="314"/>
      <c r="TVO17" s="314"/>
      <c r="TVP17" s="314"/>
      <c r="TVQ17" s="314"/>
      <c r="TVR17" s="314"/>
      <c r="TVS17" s="314"/>
      <c r="TVT17" s="314"/>
      <c r="TVU17" s="314"/>
      <c r="TVV17" s="314"/>
      <c r="TVW17" s="314"/>
      <c r="TVX17" s="314"/>
      <c r="TVY17" s="314"/>
      <c r="TVZ17" s="314"/>
      <c r="TWA17" s="314"/>
      <c r="TWB17" s="314"/>
      <c r="TWC17" s="314"/>
      <c r="TWD17" s="314"/>
      <c r="TWE17" s="314"/>
      <c r="TWF17" s="314"/>
      <c r="TWG17" s="314"/>
      <c r="TWH17" s="314"/>
      <c r="TWI17" s="314"/>
      <c r="TWJ17" s="314"/>
      <c r="TWK17" s="314"/>
      <c r="TWL17" s="314"/>
      <c r="TWM17" s="314"/>
      <c r="TWN17" s="314"/>
      <c r="TWO17" s="314"/>
      <c r="TWP17" s="314"/>
      <c r="TWQ17" s="314"/>
      <c r="TWR17" s="314"/>
      <c r="TWS17" s="314"/>
      <c r="TWT17" s="314"/>
      <c r="TWU17" s="314"/>
      <c r="TWV17" s="314"/>
      <c r="TWW17" s="314"/>
      <c r="TWX17" s="314"/>
      <c r="TWY17" s="314"/>
      <c r="TWZ17" s="314"/>
      <c r="TXA17" s="314"/>
      <c r="TXB17" s="314"/>
      <c r="TXC17" s="314"/>
      <c r="TXD17" s="314"/>
      <c r="TXE17" s="314"/>
      <c r="TXF17" s="314"/>
      <c r="TXG17" s="314"/>
      <c r="TXH17" s="314"/>
      <c r="TXI17" s="314"/>
      <c r="TXJ17" s="314"/>
      <c r="TXK17" s="314"/>
      <c r="TXL17" s="314"/>
      <c r="TXM17" s="314"/>
      <c r="TXN17" s="314"/>
      <c r="TXO17" s="314"/>
      <c r="TXP17" s="314"/>
      <c r="TXQ17" s="314"/>
      <c r="TXR17" s="314"/>
      <c r="TXS17" s="314"/>
      <c r="TXT17" s="314"/>
      <c r="TXU17" s="314"/>
      <c r="TXV17" s="314"/>
      <c r="TXW17" s="314"/>
      <c r="TXX17" s="314"/>
      <c r="TXY17" s="314"/>
      <c r="TXZ17" s="314"/>
      <c r="TYA17" s="314"/>
      <c r="TYB17" s="314"/>
      <c r="TYC17" s="314"/>
      <c r="TYD17" s="314"/>
      <c r="TYE17" s="314"/>
      <c r="TYF17" s="314"/>
      <c r="TYG17" s="314"/>
      <c r="TYH17" s="314"/>
      <c r="TYI17" s="314"/>
      <c r="TYJ17" s="314"/>
      <c r="TYK17" s="314"/>
      <c r="TYL17" s="314"/>
      <c r="TYM17" s="314"/>
      <c r="TYN17" s="314"/>
      <c r="TYO17" s="314"/>
      <c r="TYP17" s="314"/>
      <c r="TYQ17" s="314"/>
      <c r="TYR17" s="314"/>
      <c r="TYS17" s="314"/>
      <c r="TYT17" s="314"/>
      <c r="TYU17" s="314"/>
      <c r="TYV17" s="314"/>
      <c r="TYW17" s="314"/>
      <c r="TYX17" s="314"/>
      <c r="TYY17" s="314"/>
      <c r="TYZ17" s="314"/>
      <c r="TZA17" s="314"/>
      <c r="TZB17" s="314"/>
      <c r="TZC17" s="314"/>
      <c r="TZD17" s="314"/>
      <c r="TZE17" s="314"/>
      <c r="TZF17" s="314"/>
      <c r="TZG17" s="314"/>
      <c r="TZH17" s="314"/>
      <c r="TZI17" s="314"/>
      <c r="TZJ17" s="314"/>
      <c r="TZK17" s="314"/>
      <c r="TZL17" s="314"/>
      <c r="TZM17" s="314"/>
      <c r="TZN17" s="314"/>
      <c r="TZO17" s="314"/>
      <c r="TZP17" s="314"/>
      <c r="TZQ17" s="314"/>
      <c r="TZR17" s="314"/>
      <c r="TZS17" s="314"/>
      <c r="TZT17" s="314"/>
      <c r="TZU17" s="314"/>
      <c r="TZV17" s="314"/>
      <c r="TZW17" s="314"/>
      <c r="TZX17" s="314"/>
      <c r="TZY17" s="314"/>
      <c r="TZZ17" s="314"/>
      <c r="UAA17" s="314"/>
      <c r="UAB17" s="314"/>
      <c r="UAC17" s="314"/>
      <c r="UAD17" s="314"/>
      <c r="UAE17" s="314"/>
      <c r="UAF17" s="314"/>
      <c r="UAG17" s="314"/>
      <c r="UAH17" s="314"/>
      <c r="UAI17" s="314"/>
      <c r="UAJ17" s="314"/>
      <c r="UAK17" s="314"/>
      <c r="UAL17" s="314"/>
      <c r="UAM17" s="314"/>
      <c r="UAN17" s="314"/>
      <c r="UAO17" s="314"/>
      <c r="UAP17" s="314"/>
      <c r="UAQ17" s="314"/>
      <c r="UAR17" s="314"/>
      <c r="UAS17" s="314"/>
      <c r="UAT17" s="314"/>
      <c r="UAU17" s="314"/>
      <c r="UAV17" s="314"/>
      <c r="UAW17" s="314"/>
      <c r="UAX17" s="314"/>
      <c r="UAY17" s="314"/>
      <c r="UAZ17" s="314"/>
      <c r="UBA17" s="314"/>
      <c r="UBB17" s="314"/>
      <c r="UBC17" s="314"/>
      <c r="UBD17" s="314"/>
      <c r="UBE17" s="314"/>
      <c r="UBF17" s="314"/>
      <c r="UBG17" s="314"/>
      <c r="UBH17" s="314"/>
      <c r="UBI17" s="314"/>
      <c r="UBJ17" s="314"/>
      <c r="UBK17" s="314"/>
      <c r="UBL17" s="314"/>
      <c r="UBM17" s="314"/>
      <c r="UBN17" s="314"/>
      <c r="UBO17" s="314"/>
      <c r="UBP17" s="314"/>
      <c r="UBQ17" s="314"/>
      <c r="UBR17" s="314"/>
      <c r="UBS17" s="314"/>
      <c r="UBT17" s="314"/>
      <c r="UBU17" s="314"/>
      <c r="UBV17" s="314"/>
      <c r="UBW17" s="314"/>
      <c r="UBX17" s="314"/>
      <c r="UBY17" s="314"/>
      <c r="UBZ17" s="314"/>
      <c r="UCA17" s="314"/>
      <c r="UCB17" s="314"/>
      <c r="UCC17" s="314"/>
      <c r="UCD17" s="314"/>
      <c r="UCE17" s="314"/>
      <c r="UCF17" s="314"/>
      <c r="UCG17" s="314"/>
      <c r="UCH17" s="314"/>
      <c r="UCI17" s="314"/>
      <c r="UCJ17" s="314"/>
      <c r="UCK17" s="314"/>
      <c r="UCL17" s="314"/>
      <c r="UCM17" s="314"/>
      <c r="UCN17" s="314"/>
      <c r="UCO17" s="314"/>
      <c r="UCP17" s="314"/>
      <c r="UCQ17" s="314"/>
      <c r="UCR17" s="314"/>
      <c r="UCS17" s="314"/>
      <c r="UCT17" s="314"/>
      <c r="UCU17" s="314"/>
      <c r="UCV17" s="314"/>
      <c r="UCW17" s="314"/>
      <c r="UCX17" s="314"/>
      <c r="UCY17" s="314"/>
      <c r="UCZ17" s="314"/>
      <c r="UDA17" s="314"/>
      <c r="UDB17" s="314"/>
      <c r="UDC17" s="314"/>
      <c r="UDD17" s="314"/>
      <c r="UDE17" s="314"/>
      <c r="UDF17" s="314"/>
      <c r="UDG17" s="314"/>
      <c r="UDH17" s="314"/>
      <c r="UDI17" s="314"/>
      <c r="UDJ17" s="314"/>
      <c r="UDK17" s="314"/>
      <c r="UDL17" s="314"/>
      <c r="UDM17" s="314"/>
      <c r="UDN17" s="314"/>
      <c r="UDO17" s="314"/>
      <c r="UDP17" s="314"/>
      <c r="UDQ17" s="314"/>
      <c r="UDR17" s="314"/>
      <c r="UDS17" s="314"/>
      <c r="UDT17" s="314"/>
      <c r="UDU17" s="314"/>
      <c r="UDV17" s="314"/>
      <c r="UDW17" s="314"/>
      <c r="UDX17" s="314"/>
      <c r="UDY17" s="314"/>
      <c r="UDZ17" s="314"/>
      <c r="UEA17" s="314"/>
      <c r="UEB17" s="314"/>
      <c r="UEC17" s="314"/>
      <c r="UED17" s="314"/>
      <c r="UEE17" s="314"/>
      <c r="UEF17" s="314"/>
      <c r="UEG17" s="314"/>
      <c r="UEH17" s="314"/>
      <c r="UEI17" s="314"/>
      <c r="UEJ17" s="314"/>
      <c r="UEK17" s="314"/>
      <c r="UEL17" s="314"/>
      <c r="UEM17" s="314"/>
      <c r="UEN17" s="314"/>
      <c r="UEO17" s="314"/>
      <c r="UEP17" s="314"/>
      <c r="UEQ17" s="314"/>
      <c r="UER17" s="314"/>
      <c r="UES17" s="314"/>
      <c r="UET17" s="314"/>
      <c r="UEU17" s="314"/>
      <c r="UEV17" s="314"/>
      <c r="UEW17" s="314"/>
      <c r="UEX17" s="314"/>
      <c r="UEY17" s="314"/>
      <c r="UEZ17" s="314"/>
      <c r="UFA17" s="314"/>
      <c r="UFB17" s="314"/>
      <c r="UFC17" s="314"/>
      <c r="UFD17" s="314"/>
      <c r="UFE17" s="314"/>
      <c r="UFF17" s="314"/>
      <c r="UFG17" s="314"/>
      <c r="UFH17" s="314"/>
      <c r="UFI17" s="314"/>
      <c r="UFJ17" s="314"/>
      <c r="UFK17" s="314"/>
      <c r="UFL17" s="314"/>
      <c r="UFM17" s="314"/>
      <c r="UFN17" s="314"/>
      <c r="UFO17" s="314"/>
      <c r="UFP17" s="314"/>
      <c r="UFQ17" s="314"/>
      <c r="UFR17" s="314"/>
      <c r="UFS17" s="314"/>
      <c r="UFT17" s="314"/>
      <c r="UFU17" s="314"/>
      <c r="UFV17" s="314"/>
      <c r="UFW17" s="314"/>
      <c r="UFX17" s="314"/>
      <c r="UFY17" s="314"/>
      <c r="UFZ17" s="314"/>
      <c r="UGA17" s="314"/>
      <c r="UGB17" s="314"/>
      <c r="UGC17" s="314"/>
      <c r="UGD17" s="314"/>
      <c r="UGE17" s="314"/>
      <c r="UGF17" s="314"/>
      <c r="UGG17" s="314"/>
      <c r="UGH17" s="314"/>
      <c r="UGI17" s="314"/>
      <c r="UGJ17" s="314"/>
      <c r="UGK17" s="314"/>
      <c r="UGL17" s="314"/>
      <c r="UGM17" s="314"/>
      <c r="UGN17" s="314"/>
      <c r="UGO17" s="314"/>
      <c r="UGP17" s="314"/>
      <c r="UGQ17" s="314"/>
      <c r="UGR17" s="314"/>
      <c r="UGS17" s="314"/>
      <c r="UGT17" s="314"/>
      <c r="UGU17" s="314"/>
      <c r="UGV17" s="314"/>
      <c r="UGW17" s="314"/>
      <c r="UGX17" s="314"/>
      <c r="UGY17" s="314"/>
      <c r="UGZ17" s="314"/>
      <c r="UHA17" s="314"/>
      <c r="UHB17" s="314"/>
      <c r="UHC17" s="314"/>
      <c r="UHD17" s="314"/>
      <c r="UHE17" s="314"/>
      <c r="UHF17" s="314"/>
      <c r="UHG17" s="314"/>
      <c r="UHH17" s="314"/>
      <c r="UHI17" s="314"/>
      <c r="UHJ17" s="314"/>
      <c r="UHK17" s="314"/>
      <c r="UHL17" s="314"/>
      <c r="UHM17" s="314"/>
      <c r="UHN17" s="314"/>
      <c r="UHO17" s="314"/>
      <c r="UHP17" s="314"/>
      <c r="UHQ17" s="314"/>
      <c r="UHR17" s="314"/>
      <c r="UHS17" s="314"/>
      <c r="UHT17" s="314"/>
      <c r="UHU17" s="314"/>
      <c r="UHV17" s="314"/>
      <c r="UHW17" s="314"/>
      <c r="UHX17" s="314"/>
      <c r="UHY17" s="314"/>
      <c r="UHZ17" s="314"/>
      <c r="UIA17" s="314"/>
      <c r="UIB17" s="314"/>
      <c r="UIC17" s="314"/>
      <c r="UID17" s="314"/>
      <c r="UIE17" s="314"/>
      <c r="UIF17" s="314"/>
      <c r="UIG17" s="314"/>
      <c r="UIH17" s="314"/>
      <c r="UII17" s="314"/>
      <c r="UIJ17" s="314"/>
      <c r="UIK17" s="314"/>
      <c r="UIL17" s="314"/>
      <c r="UIM17" s="314"/>
      <c r="UIN17" s="314"/>
      <c r="UIO17" s="314"/>
      <c r="UIP17" s="314"/>
      <c r="UIQ17" s="314"/>
      <c r="UIR17" s="314"/>
      <c r="UIS17" s="314"/>
      <c r="UIT17" s="314"/>
      <c r="UIU17" s="314"/>
      <c r="UIV17" s="314"/>
      <c r="UIW17" s="314"/>
      <c r="UIX17" s="314"/>
      <c r="UIY17" s="314"/>
      <c r="UIZ17" s="314"/>
      <c r="UJA17" s="314"/>
      <c r="UJB17" s="314"/>
      <c r="UJC17" s="314"/>
      <c r="UJD17" s="314"/>
      <c r="UJE17" s="314"/>
      <c r="UJF17" s="314"/>
      <c r="UJG17" s="314"/>
      <c r="UJH17" s="314"/>
      <c r="UJI17" s="314"/>
      <c r="UJJ17" s="314"/>
      <c r="UJK17" s="314"/>
      <c r="UJL17" s="314"/>
      <c r="UJM17" s="314"/>
      <c r="UJN17" s="314"/>
      <c r="UJO17" s="314"/>
      <c r="UJP17" s="314"/>
      <c r="UJQ17" s="314"/>
      <c r="UJR17" s="314"/>
      <c r="UJS17" s="314"/>
      <c r="UJT17" s="314"/>
      <c r="UJU17" s="314"/>
      <c r="UJV17" s="314"/>
      <c r="UJW17" s="314"/>
      <c r="UJX17" s="314"/>
      <c r="UJY17" s="314"/>
      <c r="UJZ17" s="314"/>
      <c r="UKA17" s="314"/>
      <c r="UKB17" s="314"/>
      <c r="UKC17" s="314"/>
      <c r="UKD17" s="314"/>
      <c r="UKE17" s="314"/>
      <c r="UKF17" s="314"/>
      <c r="UKG17" s="314"/>
      <c r="UKH17" s="314"/>
      <c r="UKI17" s="314"/>
      <c r="UKJ17" s="314"/>
      <c r="UKK17" s="314"/>
      <c r="UKL17" s="314"/>
      <c r="UKM17" s="314"/>
      <c r="UKN17" s="314"/>
      <c r="UKO17" s="314"/>
      <c r="UKP17" s="314"/>
      <c r="UKQ17" s="314"/>
      <c r="UKR17" s="314"/>
      <c r="UKS17" s="314"/>
      <c r="UKT17" s="314"/>
      <c r="UKU17" s="314"/>
      <c r="UKV17" s="314"/>
      <c r="UKW17" s="314"/>
      <c r="UKX17" s="314"/>
      <c r="UKY17" s="314"/>
      <c r="UKZ17" s="314"/>
      <c r="ULA17" s="314"/>
      <c r="ULB17" s="314"/>
      <c r="ULC17" s="314"/>
      <c r="ULD17" s="314"/>
      <c r="ULE17" s="314"/>
      <c r="ULF17" s="314"/>
      <c r="ULG17" s="314"/>
      <c r="ULH17" s="314"/>
      <c r="ULI17" s="314"/>
      <c r="ULJ17" s="314"/>
      <c r="ULK17" s="314"/>
      <c r="ULL17" s="314"/>
      <c r="ULM17" s="314"/>
      <c r="ULN17" s="314"/>
      <c r="ULO17" s="314"/>
      <c r="ULP17" s="314"/>
      <c r="ULQ17" s="314"/>
      <c r="ULR17" s="314"/>
      <c r="ULS17" s="314"/>
      <c r="ULT17" s="314"/>
      <c r="ULU17" s="314"/>
      <c r="ULV17" s="314"/>
      <c r="ULW17" s="314"/>
      <c r="ULX17" s="314"/>
      <c r="ULY17" s="314"/>
      <c r="ULZ17" s="314"/>
      <c r="UMA17" s="314"/>
      <c r="UMB17" s="314"/>
      <c r="UMC17" s="314"/>
      <c r="UMD17" s="314"/>
      <c r="UME17" s="314"/>
      <c r="UMF17" s="314"/>
      <c r="UMG17" s="314"/>
      <c r="UMH17" s="314"/>
      <c r="UMI17" s="314"/>
      <c r="UMJ17" s="314"/>
      <c r="UMK17" s="314"/>
      <c r="UML17" s="314"/>
      <c r="UMM17" s="314"/>
      <c r="UMN17" s="314"/>
      <c r="UMO17" s="314"/>
      <c r="UMP17" s="314"/>
      <c r="UMQ17" s="314"/>
      <c r="UMR17" s="314"/>
      <c r="UMS17" s="314"/>
      <c r="UMT17" s="314"/>
      <c r="UMU17" s="314"/>
      <c r="UMV17" s="314"/>
      <c r="UMW17" s="314"/>
      <c r="UMX17" s="314"/>
      <c r="UMY17" s="314"/>
      <c r="UMZ17" s="314"/>
      <c r="UNA17" s="314"/>
      <c r="UNB17" s="314"/>
      <c r="UNC17" s="314"/>
      <c r="UND17" s="314"/>
      <c r="UNE17" s="314"/>
      <c r="UNF17" s="314"/>
      <c r="UNG17" s="314"/>
      <c r="UNH17" s="314"/>
      <c r="UNI17" s="314"/>
      <c r="UNJ17" s="314"/>
      <c r="UNK17" s="314"/>
      <c r="UNL17" s="314"/>
      <c r="UNM17" s="314"/>
      <c r="UNN17" s="314"/>
      <c r="UNO17" s="314"/>
      <c r="UNP17" s="314"/>
      <c r="UNQ17" s="314"/>
      <c r="UNR17" s="314"/>
      <c r="UNS17" s="314"/>
      <c r="UNT17" s="314"/>
      <c r="UNU17" s="314"/>
      <c r="UNV17" s="314"/>
      <c r="UNW17" s="314"/>
      <c r="UNX17" s="314"/>
      <c r="UNY17" s="314"/>
      <c r="UNZ17" s="314"/>
      <c r="UOA17" s="314"/>
      <c r="UOB17" s="314"/>
      <c r="UOC17" s="314"/>
      <c r="UOD17" s="314"/>
      <c r="UOE17" s="314"/>
      <c r="UOF17" s="314"/>
      <c r="UOG17" s="314"/>
      <c r="UOH17" s="314"/>
      <c r="UOI17" s="314"/>
      <c r="UOJ17" s="314"/>
      <c r="UOK17" s="314"/>
      <c r="UOL17" s="314"/>
      <c r="UOM17" s="314"/>
      <c r="UON17" s="314"/>
      <c r="UOO17" s="314"/>
      <c r="UOP17" s="314"/>
      <c r="UOQ17" s="314"/>
      <c r="UOR17" s="314"/>
      <c r="UOS17" s="314"/>
      <c r="UOT17" s="314"/>
      <c r="UOU17" s="314"/>
      <c r="UOV17" s="314"/>
      <c r="UOW17" s="314"/>
      <c r="UOX17" s="314"/>
      <c r="UOY17" s="314"/>
      <c r="UOZ17" s="314"/>
      <c r="UPA17" s="314"/>
      <c r="UPB17" s="314"/>
      <c r="UPC17" s="314"/>
      <c r="UPD17" s="314"/>
      <c r="UPE17" s="314"/>
      <c r="UPF17" s="314"/>
      <c r="UPG17" s="314"/>
      <c r="UPH17" s="314"/>
      <c r="UPI17" s="314"/>
      <c r="UPJ17" s="314"/>
      <c r="UPK17" s="314"/>
      <c r="UPL17" s="314"/>
      <c r="UPM17" s="314"/>
      <c r="UPN17" s="314"/>
      <c r="UPO17" s="314"/>
      <c r="UPP17" s="314"/>
      <c r="UPQ17" s="314"/>
      <c r="UPR17" s="314"/>
      <c r="UPS17" s="314"/>
      <c r="UPT17" s="314"/>
      <c r="UPU17" s="314"/>
      <c r="UPV17" s="314"/>
      <c r="UPW17" s="314"/>
      <c r="UPX17" s="314"/>
      <c r="UPY17" s="314"/>
      <c r="UPZ17" s="314"/>
      <c r="UQA17" s="314"/>
      <c r="UQB17" s="314"/>
      <c r="UQC17" s="314"/>
      <c r="UQD17" s="314"/>
      <c r="UQE17" s="314"/>
      <c r="UQF17" s="314"/>
      <c r="UQG17" s="314"/>
      <c r="UQH17" s="314"/>
      <c r="UQI17" s="314"/>
      <c r="UQJ17" s="314"/>
      <c r="UQK17" s="314"/>
      <c r="UQL17" s="314"/>
      <c r="UQM17" s="314"/>
      <c r="UQN17" s="314"/>
      <c r="UQO17" s="314"/>
      <c r="UQP17" s="314"/>
      <c r="UQQ17" s="314"/>
      <c r="UQR17" s="314"/>
      <c r="UQS17" s="314"/>
      <c r="UQT17" s="314"/>
      <c r="UQU17" s="314"/>
      <c r="UQV17" s="314"/>
      <c r="UQW17" s="314"/>
      <c r="UQX17" s="314"/>
      <c r="UQY17" s="314"/>
      <c r="UQZ17" s="314"/>
      <c r="URA17" s="314"/>
      <c r="URB17" s="314"/>
      <c r="URC17" s="314"/>
      <c r="URD17" s="314"/>
      <c r="URE17" s="314"/>
      <c r="URF17" s="314"/>
      <c r="URG17" s="314"/>
      <c r="URH17" s="314"/>
      <c r="URI17" s="314"/>
      <c r="URJ17" s="314"/>
      <c r="URK17" s="314"/>
      <c r="URL17" s="314"/>
      <c r="URM17" s="314"/>
      <c r="URN17" s="314"/>
      <c r="URO17" s="314"/>
      <c r="URP17" s="314"/>
      <c r="URQ17" s="314"/>
      <c r="URR17" s="314"/>
      <c r="URS17" s="314"/>
      <c r="URT17" s="314"/>
      <c r="URU17" s="314"/>
      <c r="URV17" s="314"/>
      <c r="URW17" s="314"/>
      <c r="URX17" s="314"/>
      <c r="URY17" s="314"/>
      <c r="URZ17" s="314"/>
      <c r="USA17" s="314"/>
      <c r="USB17" s="314"/>
      <c r="USC17" s="314"/>
      <c r="USD17" s="314"/>
      <c r="USE17" s="314"/>
      <c r="USF17" s="314"/>
      <c r="USG17" s="314"/>
      <c r="USH17" s="314"/>
      <c r="USI17" s="314"/>
      <c r="USJ17" s="314"/>
      <c r="USK17" s="314"/>
      <c r="USL17" s="314"/>
      <c r="USM17" s="314"/>
      <c r="USN17" s="314"/>
      <c r="USO17" s="314"/>
      <c r="USP17" s="314"/>
      <c r="USQ17" s="314"/>
      <c r="USR17" s="314"/>
      <c r="USS17" s="314"/>
      <c r="UST17" s="314"/>
      <c r="USU17" s="314"/>
      <c r="USV17" s="314"/>
      <c r="USW17" s="314"/>
      <c r="USX17" s="314"/>
      <c r="USY17" s="314"/>
      <c r="USZ17" s="314"/>
      <c r="UTA17" s="314"/>
      <c r="UTB17" s="314"/>
      <c r="UTC17" s="314"/>
      <c r="UTD17" s="314"/>
      <c r="UTE17" s="314"/>
      <c r="UTF17" s="314"/>
      <c r="UTG17" s="314"/>
      <c r="UTH17" s="314"/>
      <c r="UTI17" s="314"/>
      <c r="UTJ17" s="314"/>
      <c r="UTK17" s="314"/>
      <c r="UTL17" s="314"/>
      <c r="UTM17" s="314"/>
      <c r="UTN17" s="314"/>
      <c r="UTO17" s="314"/>
      <c r="UTP17" s="314"/>
      <c r="UTQ17" s="314"/>
      <c r="UTR17" s="314"/>
      <c r="UTS17" s="314"/>
      <c r="UTT17" s="314"/>
      <c r="UTU17" s="314"/>
      <c r="UTV17" s="314"/>
      <c r="UTW17" s="314"/>
      <c r="UTX17" s="314"/>
      <c r="UTY17" s="314"/>
      <c r="UTZ17" s="314"/>
      <c r="UUA17" s="314"/>
      <c r="UUB17" s="314"/>
      <c r="UUC17" s="314"/>
      <c r="UUD17" s="314"/>
      <c r="UUE17" s="314"/>
      <c r="UUF17" s="314"/>
      <c r="UUG17" s="314"/>
      <c r="UUH17" s="314"/>
      <c r="UUI17" s="314"/>
      <c r="UUJ17" s="314"/>
      <c r="UUK17" s="314"/>
      <c r="UUL17" s="314"/>
      <c r="UUM17" s="314"/>
      <c r="UUN17" s="314"/>
      <c r="UUO17" s="314"/>
      <c r="UUP17" s="314"/>
      <c r="UUQ17" s="314"/>
      <c r="UUR17" s="314"/>
      <c r="UUS17" s="314"/>
      <c r="UUT17" s="314"/>
      <c r="UUU17" s="314"/>
      <c r="UUV17" s="314"/>
      <c r="UUW17" s="314"/>
      <c r="UUX17" s="314"/>
      <c r="UUY17" s="314"/>
      <c r="UUZ17" s="314"/>
      <c r="UVA17" s="314"/>
      <c r="UVB17" s="314"/>
      <c r="UVC17" s="314"/>
      <c r="UVD17" s="314"/>
      <c r="UVE17" s="314"/>
      <c r="UVF17" s="314"/>
      <c r="UVG17" s="314"/>
      <c r="UVH17" s="314"/>
      <c r="UVI17" s="314"/>
      <c r="UVJ17" s="314"/>
      <c r="UVK17" s="314"/>
      <c r="UVL17" s="314"/>
      <c r="UVM17" s="314"/>
      <c r="UVN17" s="314"/>
      <c r="UVO17" s="314"/>
      <c r="UVP17" s="314"/>
      <c r="UVQ17" s="314"/>
      <c r="UVR17" s="314"/>
      <c r="UVS17" s="314"/>
      <c r="UVT17" s="314"/>
      <c r="UVU17" s="314"/>
      <c r="UVV17" s="314"/>
      <c r="UVW17" s="314"/>
      <c r="UVX17" s="314"/>
      <c r="UVY17" s="314"/>
      <c r="UVZ17" s="314"/>
      <c r="UWA17" s="314"/>
      <c r="UWB17" s="314"/>
      <c r="UWC17" s="314"/>
      <c r="UWD17" s="314"/>
      <c r="UWE17" s="314"/>
      <c r="UWF17" s="314"/>
      <c r="UWG17" s="314"/>
      <c r="UWH17" s="314"/>
      <c r="UWI17" s="314"/>
      <c r="UWJ17" s="314"/>
      <c r="UWK17" s="314"/>
      <c r="UWL17" s="314"/>
      <c r="UWM17" s="314"/>
      <c r="UWN17" s="314"/>
      <c r="UWO17" s="314"/>
      <c r="UWP17" s="314"/>
      <c r="UWQ17" s="314"/>
      <c r="UWR17" s="314"/>
      <c r="UWS17" s="314"/>
      <c r="UWT17" s="314"/>
      <c r="UWU17" s="314"/>
      <c r="UWV17" s="314"/>
      <c r="UWW17" s="314"/>
      <c r="UWX17" s="314"/>
      <c r="UWY17" s="314"/>
      <c r="UWZ17" s="314"/>
      <c r="UXA17" s="314"/>
      <c r="UXB17" s="314"/>
      <c r="UXC17" s="314"/>
      <c r="UXD17" s="314"/>
      <c r="UXE17" s="314"/>
      <c r="UXF17" s="314"/>
      <c r="UXG17" s="314"/>
      <c r="UXH17" s="314"/>
      <c r="UXI17" s="314"/>
      <c r="UXJ17" s="314"/>
      <c r="UXK17" s="314"/>
      <c r="UXL17" s="314"/>
      <c r="UXM17" s="314"/>
      <c r="UXN17" s="314"/>
      <c r="UXO17" s="314"/>
      <c r="UXP17" s="314"/>
      <c r="UXQ17" s="314"/>
      <c r="UXR17" s="314"/>
      <c r="UXS17" s="314"/>
      <c r="UXT17" s="314"/>
      <c r="UXU17" s="314"/>
      <c r="UXV17" s="314"/>
      <c r="UXW17" s="314"/>
      <c r="UXX17" s="314"/>
      <c r="UXY17" s="314"/>
      <c r="UXZ17" s="314"/>
      <c r="UYA17" s="314"/>
      <c r="UYB17" s="314"/>
      <c r="UYC17" s="314"/>
      <c r="UYD17" s="314"/>
      <c r="UYE17" s="314"/>
      <c r="UYF17" s="314"/>
      <c r="UYG17" s="314"/>
      <c r="UYH17" s="314"/>
      <c r="UYI17" s="314"/>
      <c r="UYJ17" s="314"/>
      <c r="UYK17" s="314"/>
      <c r="UYL17" s="314"/>
      <c r="UYM17" s="314"/>
      <c r="UYN17" s="314"/>
      <c r="UYO17" s="314"/>
      <c r="UYP17" s="314"/>
      <c r="UYQ17" s="314"/>
      <c r="UYR17" s="314"/>
      <c r="UYS17" s="314"/>
      <c r="UYT17" s="314"/>
      <c r="UYU17" s="314"/>
      <c r="UYV17" s="314"/>
      <c r="UYW17" s="314"/>
      <c r="UYX17" s="314"/>
      <c r="UYY17" s="314"/>
      <c r="UYZ17" s="314"/>
      <c r="UZA17" s="314"/>
      <c r="UZB17" s="314"/>
      <c r="UZC17" s="314"/>
      <c r="UZD17" s="314"/>
      <c r="UZE17" s="314"/>
      <c r="UZF17" s="314"/>
      <c r="UZG17" s="314"/>
      <c r="UZH17" s="314"/>
      <c r="UZI17" s="314"/>
      <c r="UZJ17" s="314"/>
      <c r="UZK17" s="314"/>
      <c r="UZL17" s="314"/>
      <c r="UZM17" s="314"/>
      <c r="UZN17" s="314"/>
      <c r="UZO17" s="314"/>
      <c r="UZP17" s="314"/>
      <c r="UZQ17" s="314"/>
      <c r="UZR17" s="314"/>
      <c r="UZS17" s="314"/>
      <c r="UZT17" s="314"/>
      <c r="UZU17" s="314"/>
      <c r="UZV17" s="314"/>
      <c r="UZW17" s="314"/>
      <c r="UZX17" s="314"/>
      <c r="UZY17" s="314"/>
      <c r="UZZ17" s="314"/>
      <c r="VAA17" s="314"/>
      <c r="VAB17" s="314"/>
      <c r="VAC17" s="314"/>
      <c r="VAD17" s="314"/>
      <c r="VAE17" s="314"/>
      <c r="VAF17" s="314"/>
      <c r="VAG17" s="314"/>
      <c r="VAH17" s="314"/>
      <c r="VAI17" s="314"/>
      <c r="VAJ17" s="314"/>
      <c r="VAK17" s="314"/>
      <c r="VAL17" s="314"/>
      <c r="VAM17" s="314"/>
      <c r="VAN17" s="314"/>
      <c r="VAO17" s="314"/>
      <c r="VAP17" s="314"/>
      <c r="VAQ17" s="314"/>
      <c r="VAR17" s="314"/>
      <c r="VAS17" s="314"/>
      <c r="VAT17" s="314"/>
      <c r="VAU17" s="314"/>
      <c r="VAV17" s="314"/>
      <c r="VAW17" s="314"/>
      <c r="VAX17" s="314"/>
      <c r="VAY17" s="314"/>
      <c r="VAZ17" s="314"/>
      <c r="VBA17" s="314"/>
      <c r="VBB17" s="314"/>
      <c r="VBC17" s="314"/>
      <c r="VBD17" s="314"/>
      <c r="VBE17" s="314"/>
      <c r="VBF17" s="314"/>
      <c r="VBG17" s="314"/>
      <c r="VBH17" s="314"/>
      <c r="VBI17" s="314"/>
      <c r="VBJ17" s="314"/>
      <c r="VBK17" s="314"/>
      <c r="VBL17" s="314"/>
      <c r="VBM17" s="314"/>
      <c r="VBN17" s="314"/>
      <c r="VBO17" s="314"/>
      <c r="VBP17" s="314"/>
      <c r="VBQ17" s="314"/>
      <c r="VBR17" s="314"/>
      <c r="VBS17" s="314"/>
      <c r="VBT17" s="314"/>
      <c r="VBU17" s="314"/>
      <c r="VBV17" s="314"/>
      <c r="VBW17" s="314"/>
      <c r="VBX17" s="314"/>
      <c r="VBY17" s="314"/>
      <c r="VBZ17" s="314"/>
      <c r="VCA17" s="314"/>
      <c r="VCB17" s="314"/>
      <c r="VCC17" s="314"/>
      <c r="VCD17" s="314"/>
      <c r="VCE17" s="314"/>
      <c r="VCF17" s="314"/>
      <c r="VCG17" s="314"/>
      <c r="VCH17" s="314"/>
      <c r="VCI17" s="314"/>
      <c r="VCJ17" s="314"/>
      <c r="VCK17" s="314"/>
      <c r="VCL17" s="314"/>
      <c r="VCM17" s="314"/>
      <c r="VCN17" s="314"/>
      <c r="VCO17" s="314"/>
      <c r="VCP17" s="314"/>
      <c r="VCQ17" s="314"/>
      <c r="VCR17" s="314"/>
      <c r="VCS17" s="314"/>
      <c r="VCT17" s="314"/>
      <c r="VCU17" s="314"/>
      <c r="VCV17" s="314"/>
      <c r="VCW17" s="314"/>
      <c r="VCX17" s="314"/>
      <c r="VCY17" s="314"/>
      <c r="VCZ17" s="314"/>
      <c r="VDA17" s="314"/>
      <c r="VDB17" s="314"/>
      <c r="VDC17" s="314"/>
      <c r="VDD17" s="314"/>
      <c r="VDE17" s="314"/>
      <c r="VDF17" s="314"/>
      <c r="VDG17" s="314"/>
      <c r="VDH17" s="314"/>
      <c r="VDI17" s="314"/>
      <c r="VDJ17" s="314"/>
      <c r="VDK17" s="314"/>
      <c r="VDL17" s="314"/>
      <c r="VDM17" s="314"/>
      <c r="VDN17" s="314"/>
      <c r="VDO17" s="314"/>
      <c r="VDP17" s="314"/>
      <c r="VDQ17" s="314"/>
      <c r="VDR17" s="314"/>
      <c r="VDS17" s="314"/>
      <c r="VDT17" s="314"/>
      <c r="VDU17" s="314"/>
      <c r="VDV17" s="314"/>
      <c r="VDW17" s="314"/>
      <c r="VDX17" s="314"/>
      <c r="VDY17" s="314"/>
      <c r="VDZ17" s="314"/>
      <c r="VEA17" s="314"/>
      <c r="VEB17" s="314"/>
      <c r="VEC17" s="314"/>
      <c r="VED17" s="314"/>
      <c r="VEE17" s="314"/>
      <c r="VEF17" s="314"/>
      <c r="VEG17" s="314"/>
      <c r="VEH17" s="314"/>
      <c r="VEI17" s="314"/>
      <c r="VEJ17" s="314"/>
      <c r="VEK17" s="314"/>
      <c r="VEL17" s="314"/>
      <c r="VEM17" s="314"/>
      <c r="VEN17" s="314"/>
      <c r="VEO17" s="314"/>
      <c r="VEP17" s="314"/>
      <c r="VEQ17" s="314"/>
      <c r="VER17" s="314"/>
      <c r="VES17" s="314"/>
      <c r="VET17" s="314"/>
      <c r="VEU17" s="314"/>
      <c r="VEV17" s="314"/>
      <c r="VEW17" s="314"/>
      <c r="VEX17" s="314"/>
      <c r="VEY17" s="314"/>
      <c r="VEZ17" s="314"/>
      <c r="VFA17" s="314"/>
      <c r="VFB17" s="314"/>
      <c r="VFC17" s="314"/>
      <c r="VFD17" s="314"/>
      <c r="VFE17" s="314"/>
      <c r="VFF17" s="314"/>
      <c r="VFG17" s="314"/>
      <c r="VFH17" s="314"/>
      <c r="VFI17" s="314"/>
      <c r="VFJ17" s="314"/>
      <c r="VFK17" s="314"/>
      <c r="VFL17" s="314"/>
      <c r="VFM17" s="314"/>
      <c r="VFN17" s="314"/>
      <c r="VFO17" s="314"/>
      <c r="VFP17" s="314"/>
      <c r="VFQ17" s="314"/>
      <c r="VFR17" s="314"/>
      <c r="VFS17" s="314"/>
      <c r="VFT17" s="314"/>
      <c r="VFU17" s="314"/>
      <c r="VFV17" s="314"/>
      <c r="VFW17" s="314"/>
      <c r="VFX17" s="314"/>
      <c r="VFY17" s="314"/>
      <c r="VFZ17" s="314"/>
      <c r="VGA17" s="314"/>
      <c r="VGB17" s="314"/>
      <c r="VGC17" s="314"/>
      <c r="VGD17" s="314"/>
      <c r="VGE17" s="314"/>
      <c r="VGF17" s="314"/>
      <c r="VGG17" s="314"/>
      <c r="VGH17" s="314"/>
      <c r="VGI17" s="314"/>
      <c r="VGJ17" s="314"/>
      <c r="VGK17" s="314"/>
      <c r="VGL17" s="314"/>
      <c r="VGM17" s="314"/>
      <c r="VGN17" s="314"/>
      <c r="VGO17" s="314"/>
      <c r="VGP17" s="314"/>
      <c r="VGQ17" s="314"/>
      <c r="VGR17" s="314"/>
      <c r="VGS17" s="314"/>
      <c r="VGT17" s="314"/>
      <c r="VGU17" s="314"/>
      <c r="VGV17" s="314"/>
      <c r="VGW17" s="314"/>
      <c r="VGX17" s="314"/>
      <c r="VGY17" s="314"/>
      <c r="VGZ17" s="314"/>
      <c r="VHA17" s="314"/>
      <c r="VHB17" s="314"/>
      <c r="VHC17" s="314"/>
      <c r="VHD17" s="314"/>
      <c r="VHE17" s="314"/>
      <c r="VHF17" s="314"/>
      <c r="VHG17" s="314"/>
      <c r="VHH17" s="314"/>
      <c r="VHI17" s="314"/>
      <c r="VHJ17" s="314"/>
      <c r="VHK17" s="314"/>
      <c r="VHL17" s="314"/>
      <c r="VHM17" s="314"/>
      <c r="VHN17" s="314"/>
      <c r="VHO17" s="314"/>
      <c r="VHP17" s="314"/>
      <c r="VHQ17" s="314"/>
      <c r="VHR17" s="314"/>
      <c r="VHS17" s="314"/>
      <c r="VHT17" s="314"/>
      <c r="VHU17" s="314"/>
      <c r="VHV17" s="314"/>
      <c r="VHW17" s="314"/>
      <c r="VHX17" s="314"/>
      <c r="VHY17" s="314"/>
      <c r="VHZ17" s="314"/>
      <c r="VIA17" s="314"/>
      <c r="VIB17" s="314"/>
      <c r="VIC17" s="314"/>
      <c r="VID17" s="314"/>
      <c r="VIE17" s="314"/>
      <c r="VIF17" s="314"/>
      <c r="VIG17" s="314"/>
      <c r="VIH17" s="314"/>
      <c r="VII17" s="314"/>
      <c r="VIJ17" s="314"/>
      <c r="VIK17" s="314"/>
      <c r="VIL17" s="314"/>
      <c r="VIM17" s="314"/>
      <c r="VIN17" s="314"/>
      <c r="VIO17" s="314"/>
      <c r="VIP17" s="314"/>
      <c r="VIQ17" s="314"/>
      <c r="VIR17" s="314"/>
      <c r="VIS17" s="314"/>
      <c r="VIT17" s="314"/>
      <c r="VIU17" s="314"/>
      <c r="VIV17" s="314"/>
      <c r="VIW17" s="314"/>
      <c r="VIX17" s="314"/>
      <c r="VIY17" s="314"/>
      <c r="VIZ17" s="314"/>
      <c r="VJA17" s="314"/>
      <c r="VJB17" s="314"/>
      <c r="VJC17" s="314"/>
      <c r="VJD17" s="314"/>
      <c r="VJE17" s="314"/>
      <c r="VJF17" s="314"/>
      <c r="VJG17" s="314"/>
      <c r="VJH17" s="314"/>
      <c r="VJI17" s="314"/>
      <c r="VJJ17" s="314"/>
      <c r="VJK17" s="314"/>
      <c r="VJL17" s="314"/>
      <c r="VJM17" s="314"/>
      <c r="VJN17" s="314"/>
      <c r="VJO17" s="314"/>
      <c r="VJP17" s="314"/>
      <c r="VJQ17" s="314"/>
      <c r="VJR17" s="314"/>
      <c r="VJS17" s="314"/>
      <c r="VJT17" s="314"/>
      <c r="VJU17" s="314"/>
      <c r="VJV17" s="314"/>
      <c r="VJW17" s="314"/>
      <c r="VJX17" s="314"/>
      <c r="VJY17" s="314"/>
      <c r="VJZ17" s="314"/>
      <c r="VKA17" s="314"/>
      <c r="VKB17" s="314"/>
      <c r="VKC17" s="314"/>
      <c r="VKD17" s="314"/>
      <c r="VKE17" s="314"/>
      <c r="VKF17" s="314"/>
      <c r="VKG17" s="314"/>
      <c r="VKH17" s="314"/>
      <c r="VKI17" s="314"/>
      <c r="VKJ17" s="314"/>
      <c r="VKK17" s="314"/>
      <c r="VKL17" s="314"/>
      <c r="VKM17" s="314"/>
      <c r="VKN17" s="314"/>
      <c r="VKO17" s="314"/>
      <c r="VKP17" s="314"/>
      <c r="VKQ17" s="314"/>
      <c r="VKR17" s="314"/>
      <c r="VKS17" s="314"/>
      <c r="VKT17" s="314"/>
      <c r="VKU17" s="314"/>
      <c r="VKV17" s="314"/>
      <c r="VKW17" s="314"/>
      <c r="VKX17" s="314"/>
      <c r="VKY17" s="314"/>
      <c r="VKZ17" s="314"/>
      <c r="VLA17" s="314"/>
      <c r="VLB17" s="314"/>
      <c r="VLC17" s="314"/>
      <c r="VLD17" s="314"/>
      <c r="VLE17" s="314"/>
      <c r="VLF17" s="314"/>
      <c r="VLG17" s="314"/>
      <c r="VLH17" s="314"/>
      <c r="VLI17" s="314"/>
      <c r="VLJ17" s="314"/>
      <c r="VLK17" s="314"/>
      <c r="VLL17" s="314"/>
      <c r="VLM17" s="314"/>
      <c r="VLN17" s="314"/>
      <c r="VLO17" s="314"/>
      <c r="VLP17" s="314"/>
      <c r="VLQ17" s="314"/>
      <c r="VLR17" s="314"/>
      <c r="VLS17" s="314"/>
      <c r="VLT17" s="314"/>
      <c r="VLU17" s="314"/>
      <c r="VLV17" s="314"/>
      <c r="VLW17" s="314"/>
      <c r="VLX17" s="314"/>
      <c r="VLY17" s="314"/>
      <c r="VLZ17" s="314"/>
      <c r="VMA17" s="314"/>
      <c r="VMB17" s="314"/>
      <c r="VMC17" s="314"/>
      <c r="VMD17" s="314"/>
      <c r="VME17" s="314"/>
      <c r="VMF17" s="314"/>
      <c r="VMG17" s="314"/>
      <c r="VMH17" s="314"/>
      <c r="VMI17" s="314"/>
      <c r="VMJ17" s="314"/>
      <c r="VMK17" s="314"/>
      <c r="VML17" s="314"/>
      <c r="VMM17" s="314"/>
      <c r="VMN17" s="314"/>
      <c r="VMO17" s="314"/>
      <c r="VMP17" s="314"/>
      <c r="VMQ17" s="314"/>
      <c r="VMR17" s="314"/>
      <c r="VMS17" s="314"/>
      <c r="VMT17" s="314"/>
      <c r="VMU17" s="314"/>
      <c r="VMV17" s="314"/>
      <c r="VMW17" s="314"/>
      <c r="VMX17" s="314"/>
      <c r="VMY17" s="314"/>
      <c r="VMZ17" s="314"/>
      <c r="VNA17" s="314"/>
      <c r="VNB17" s="314"/>
      <c r="VNC17" s="314"/>
      <c r="VND17" s="314"/>
      <c r="VNE17" s="314"/>
      <c r="VNF17" s="314"/>
      <c r="VNG17" s="314"/>
      <c r="VNH17" s="314"/>
      <c r="VNI17" s="314"/>
      <c r="VNJ17" s="314"/>
      <c r="VNK17" s="314"/>
      <c r="VNL17" s="314"/>
      <c r="VNM17" s="314"/>
      <c r="VNN17" s="314"/>
      <c r="VNO17" s="314"/>
      <c r="VNP17" s="314"/>
      <c r="VNQ17" s="314"/>
      <c r="VNR17" s="314"/>
      <c r="VNS17" s="314"/>
      <c r="VNT17" s="314"/>
      <c r="VNU17" s="314"/>
      <c r="VNV17" s="314"/>
      <c r="VNW17" s="314"/>
      <c r="VNX17" s="314"/>
      <c r="VNY17" s="314"/>
      <c r="VNZ17" s="314"/>
      <c r="VOA17" s="314"/>
      <c r="VOB17" s="314"/>
      <c r="VOC17" s="314"/>
      <c r="VOD17" s="314"/>
      <c r="VOE17" s="314"/>
      <c r="VOF17" s="314"/>
      <c r="VOG17" s="314"/>
      <c r="VOH17" s="314"/>
      <c r="VOI17" s="314"/>
      <c r="VOJ17" s="314"/>
      <c r="VOK17" s="314"/>
      <c r="VOL17" s="314"/>
      <c r="VOM17" s="314"/>
      <c r="VON17" s="314"/>
      <c r="VOO17" s="314"/>
      <c r="VOP17" s="314"/>
      <c r="VOQ17" s="314"/>
      <c r="VOR17" s="314"/>
      <c r="VOS17" s="314"/>
      <c r="VOT17" s="314"/>
      <c r="VOU17" s="314"/>
      <c r="VOV17" s="314"/>
      <c r="VOW17" s="314"/>
      <c r="VOX17" s="314"/>
      <c r="VOY17" s="314"/>
      <c r="VOZ17" s="314"/>
      <c r="VPA17" s="314"/>
      <c r="VPB17" s="314"/>
      <c r="VPC17" s="314"/>
      <c r="VPD17" s="314"/>
      <c r="VPE17" s="314"/>
      <c r="VPF17" s="314"/>
      <c r="VPG17" s="314"/>
      <c r="VPH17" s="314"/>
      <c r="VPI17" s="314"/>
      <c r="VPJ17" s="314"/>
      <c r="VPK17" s="314"/>
      <c r="VPL17" s="314"/>
      <c r="VPM17" s="314"/>
      <c r="VPN17" s="314"/>
      <c r="VPO17" s="314"/>
      <c r="VPP17" s="314"/>
      <c r="VPQ17" s="314"/>
      <c r="VPR17" s="314"/>
      <c r="VPS17" s="314"/>
      <c r="VPT17" s="314"/>
      <c r="VPU17" s="314"/>
      <c r="VPV17" s="314"/>
      <c r="VPW17" s="314"/>
      <c r="VPX17" s="314"/>
      <c r="VPY17" s="314"/>
      <c r="VPZ17" s="314"/>
      <c r="VQA17" s="314"/>
      <c r="VQB17" s="314"/>
      <c r="VQC17" s="314"/>
      <c r="VQD17" s="314"/>
      <c r="VQE17" s="314"/>
      <c r="VQF17" s="314"/>
      <c r="VQG17" s="314"/>
      <c r="VQH17" s="314"/>
      <c r="VQI17" s="314"/>
      <c r="VQJ17" s="314"/>
      <c r="VQK17" s="314"/>
      <c r="VQL17" s="314"/>
      <c r="VQM17" s="314"/>
      <c r="VQN17" s="314"/>
      <c r="VQO17" s="314"/>
      <c r="VQP17" s="314"/>
      <c r="VQQ17" s="314"/>
      <c r="VQR17" s="314"/>
      <c r="VQS17" s="314"/>
      <c r="VQT17" s="314"/>
      <c r="VQU17" s="314"/>
      <c r="VQV17" s="314"/>
      <c r="VQW17" s="314"/>
      <c r="VQX17" s="314"/>
      <c r="VQY17" s="314"/>
      <c r="VQZ17" s="314"/>
      <c r="VRA17" s="314"/>
      <c r="VRB17" s="314"/>
      <c r="VRC17" s="314"/>
      <c r="VRD17" s="314"/>
      <c r="VRE17" s="314"/>
      <c r="VRF17" s="314"/>
      <c r="VRG17" s="314"/>
      <c r="VRH17" s="314"/>
      <c r="VRI17" s="314"/>
      <c r="VRJ17" s="314"/>
      <c r="VRK17" s="314"/>
      <c r="VRL17" s="314"/>
      <c r="VRM17" s="314"/>
      <c r="VRN17" s="314"/>
      <c r="VRO17" s="314"/>
      <c r="VRP17" s="314"/>
      <c r="VRQ17" s="314"/>
      <c r="VRR17" s="314"/>
      <c r="VRS17" s="314"/>
      <c r="VRT17" s="314"/>
      <c r="VRU17" s="314"/>
      <c r="VRV17" s="314"/>
      <c r="VRW17" s="314"/>
      <c r="VRX17" s="314"/>
      <c r="VRY17" s="314"/>
      <c r="VRZ17" s="314"/>
      <c r="VSA17" s="314"/>
      <c r="VSB17" s="314"/>
      <c r="VSC17" s="314"/>
      <c r="VSD17" s="314"/>
      <c r="VSE17" s="314"/>
      <c r="VSF17" s="314"/>
      <c r="VSG17" s="314"/>
      <c r="VSH17" s="314"/>
      <c r="VSI17" s="314"/>
      <c r="VSJ17" s="314"/>
      <c r="VSK17" s="314"/>
      <c r="VSL17" s="314"/>
      <c r="VSM17" s="314"/>
      <c r="VSN17" s="314"/>
      <c r="VSO17" s="314"/>
      <c r="VSP17" s="314"/>
      <c r="VSQ17" s="314"/>
      <c r="VSR17" s="314"/>
      <c r="VSS17" s="314"/>
      <c r="VST17" s="314"/>
      <c r="VSU17" s="314"/>
      <c r="VSV17" s="314"/>
      <c r="VSW17" s="314"/>
      <c r="VSX17" s="314"/>
      <c r="VSY17" s="314"/>
      <c r="VSZ17" s="314"/>
      <c r="VTA17" s="314"/>
      <c r="VTB17" s="314"/>
      <c r="VTC17" s="314"/>
      <c r="VTD17" s="314"/>
      <c r="VTE17" s="314"/>
      <c r="VTF17" s="314"/>
      <c r="VTG17" s="314"/>
      <c r="VTH17" s="314"/>
      <c r="VTI17" s="314"/>
      <c r="VTJ17" s="314"/>
      <c r="VTK17" s="314"/>
      <c r="VTL17" s="314"/>
      <c r="VTM17" s="314"/>
      <c r="VTN17" s="314"/>
      <c r="VTO17" s="314"/>
      <c r="VTP17" s="314"/>
      <c r="VTQ17" s="314"/>
      <c r="VTR17" s="314"/>
      <c r="VTS17" s="314"/>
      <c r="VTT17" s="314"/>
      <c r="VTU17" s="314"/>
      <c r="VTV17" s="314"/>
      <c r="VTW17" s="314"/>
      <c r="VTX17" s="314"/>
      <c r="VTY17" s="314"/>
      <c r="VTZ17" s="314"/>
      <c r="VUA17" s="314"/>
      <c r="VUB17" s="314"/>
      <c r="VUC17" s="314"/>
      <c r="VUD17" s="314"/>
      <c r="VUE17" s="314"/>
      <c r="VUF17" s="314"/>
      <c r="VUG17" s="314"/>
      <c r="VUH17" s="314"/>
      <c r="VUI17" s="314"/>
      <c r="VUJ17" s="314"/>
      <c r="VUK17" s="314"/>
      <c r="VUL17" s="314"/>
      <c r="VUM17" s="314"/>
      <c r="VUN17" s="314"/>
      <c r="VUO17" s="314"/>
      <c r="VUP17" s="314"/>
      <c r="VUQ17" s="314"/>
      <c r="VUR17" s="314"/>
      <c r="VUS17" s="314"/>
      <c r="VUT17" s="314"/>
      <c r="VUU17" s="314"/>
      <c r="VUV17" s="314"/>
      <c r="VUW17" s="314"/>
      <c r="VUX17" s="314"/>
      <c r="VUY17" s="314"/>
      <c r="VUZ17" s="314"/>
      <c r="VVA17" s="314"/>
      <c r="VVB17" s="314"/>
      <c r="VVC17" s="314"/>
      <c r="VVD17" s="314"/>
      <c r="VVE17" s="314"/>
      <c r="VVF17" s="314"/>
      <c r="VVG17" s="314"/>
      <c r="VVH17" s="314"/>
      <c r="VVI17" s="314"/>
      <c r="VVJ17" s="314"/>
      <c r="VVK17" s="314"/>
      <c r="VVL17" s="314"/>
      <c r="VVM17" s="314"/>
      <c r="VVN17" s="314"/>
      <c r="VVO17" s="314"/>
      <c r="VVP17" s="314"/>
      <c r="VVQ17" s="314"/>
      <c r="VVR17" s="314"/>
      <c r="VVS17" s="314"/>
      <c r="VVT17" s="314"/>
      <c r="VVU17" s="314"/>
      <c r="VVV17" s="314"/>
      <c r="VVW17" s="314"/>
      <c r="VVX17" s="314"/>
      <c r="VVY17" s="314"/>
      <c r="VVZ17" s="314"/>
      <c r="VWA17" s="314"/>
      <c r="VWB17" s="314"/>
      <c r="VWC17" s="314"/>
      <c r="VWD17" s="314"/>
      <c r="VWE17" s="314"/>
      <c r="VWF17" s="314"/>
      <c r="VWG17" s="314"/>
      <c r="VWH17" s="314"/>
      <c r="VWI17" s="314"/>
      <c r="VWJ17" s="314"/>
      <c r="VWK17" s="314"/>
      <c r="VWL17" s="314"/>
      <c r="VWM17" s="314"/>
      <c r="VWN17" s="314"/>
      <c r="VWO17" s="314"/>
      <c r="VWP17" s="314"/>
      <c r="VWQ17" s="314"/>
      <c r="VWR17" s="314"/>
      <c r="VWS17" s="314"/>
      <c r="VWT17" s="314"/>
      <c r="VWU17" s="314"/>
      <c r="VWV17" s="314"/>
      <c r="VWW17" s="314"/>
      <c r="VWX17" s="314"/>
      <c r="VWY17" s="314"/>
      <c r="VWZ17" s="314"/>
      <c r="VXA17" s="314"/>
      <c r="VXB17" s="314"/>
      <c r="VXC17" s="314"/>
      <c r="VXD17" s="314"/>
      <c r="VXE17" s="314"/>
      <c r="VXF17" s="314"/>
      <c r="VXG17" s="314"/>
      <c r="VXH17" s="314"/>
      <c r="VXI17" s="314"/>
      <c r="VXJ17" s="314"/>
      <c r="VXK17" s="314"/>
      <c r="VXL17" s="314"/>
      <c r="VXM17" s="314"/>
      <c r="VXN17" s="314"/>
      <c r="VXO17" s="314"/>
      <c r="VXP17" s="314"/>
      <c r="VXQ17" s="314"/>
      <c r="VXR17" s="314"/>
      <c r="VXS17" s="314"/>
      <c r="VXT17" s="314"/>
      <c r="VXU17" s="314"/>
      <c r="VXV17" s="314"/>
      <c r="VXW17" s="314"/>
      <c r="VXX17" s="314"/>
      <c r="VXY17" s="314"/>
      <c r="VXZ17" s="314"/>
      <c r="VYA17" s="314"/>
      <c r="VYB17" s="314"/>
      <c r="VYC17" s="314"/>
      <c r="VYD17" s="314"/>
      <c r="VYE17" s="314"/>
      <c r="VYF17" s="314"/>
      <c r="VYG17" s="314"/>
      <c r="VYH17" s="314"/>
      <c r="VYI17" s="314"/>
      <c r="VYJ17" s="314"/>
      <c r="VYK17" s="314"/>
      <c r="VYL17" s="314"/>
      <c r="VYM17" s="314"/>
      <c r="VYN17" s="314"/>
      <c r="VYO17" s="314"/>
      <c r="VYP17" s="314"/>
      <c r="VYQ17" s="314"/>
      <c r="VYR17" s="314"/>
      <c r="VYS17" s="314"/>
      <c r="VYT17" s="314"/>
      <c r="VYU17" s="314"/>
      <c r="VYV17" s="314"/>
      <c r="VYW17" s="314"/>
      <c r="VYX17" s="314"/>
      <c r="VYY17" s="314"/>
      <c r="VYZ17" s="314"/>
      <c r="VZA17" s="314"/>
      <c r="VZB17" s="314"/>
      <c r="VZC17" s="314"/>
      <c r="VZD17" s="314"/>
      <c r="VZE17" s="314"/>
      <c r="VZF17" s="314"/>
      <c r="VZG17" s="314"/>
      <c r="VZH17" s="314"/>
      <c r="VZI17" s="314"/>
      <c r="VZJ17" s="314"/>
      <c r="VZK17" s="314"/>
      <c r="VZL17" s="314"/>
      <c r="VZM17" s="314"/>
      <c r="VZN17" s="314"/>
      <c r="VZO17" s="314"/>
      <c r="VZP17" s="314"/>
      <c r="VZQ17" s="314"/>
      <c r="VZR17" s="314"/>
      <c r="VZS17" s="314"/>
      <c r="VZT17" s="314"/>
      <c r="VZU17" s="314"/>
      <c r="VZV17" s="314"/>
      <c r="VZW17" s="314"/>
      <c r="VZX17" s="314"/>
      <c r="VZY17" s="314"/>
      <c r="VZZ17" s="314"/>
      <c r="WAA17" s="314"/>
      <c r="WAB17" s="314"/>
      <c r="WAC17" s="314"/>
      <c r="WAD17" s="314"/>
      <c r="WAE17" s="314"/>
      <c r="WAF17" s="314"/>
      <c r="WAG17" s="314"/>
      <c r="WAH17" s="314"/>
      <c r="WAI17" s="314"/>
      <c r="WAJ17" s="314"/>
      <c r="WAK17" s="314"/>
      <c r="WAL17" s="314"/>
      <c r="WAM17" s="314"/>
      <c r="WAN17" s="314"/>
      <c r="WAO17" s="314"/>
      <c r="WAP17" s="314"/>
      <c r="WAQ17" s="314"/>
      <c r="WAR17" s="314"/>
      <c r="WAS17" s="314"/>
      <c r="WAT17" s="314"/>
      <c r="WAU17" s="314"/>
      <c r="WAV17" s="314"/>
      <c r="WAW17" s="314"/>
      <c r="WAX17" s="314"/>
      <c r="WAY17" s="314"/>
      <c r="WAZ17" s="314"/>
      <c r="WBA17" s="314"/>
      <c r="WBB17" s="314"/>
      <c r="WBC17" s="314"/>
      <c r="WBD17" s="314"/>
      <c r="WBE17" s="314"/>
      <c r="WBF17" s="314"/>
      <c r="WBG17" s="314"/>
      <c r="WBH17" s="314"/>
      <c r="WBI17" s="314"/>
      <c r="WBJ17" s="314"/>
      <c r="WBK17" s="314"/>
      <c r="WBL17" s="314"/>
      <c r="WBM17" s="314"/>
      <c r="WBN17" s="314"/>
      <c r="WBO17" s="314"/>
      <c r="WBP17" s="314"/>
      <c r="WBQ17" s="314"/>
      <c r="WBR17" s="314"/>
      <c r="WBS17" s="314"/>
      <c r="WBT17" s="314"/>
      <c r="WBU17" s="314"/>
      <c r="WBV17" s="314"/>
      <c r="WBW17" s="314"/>
      <c r="WBX17" s="314"/>
      <c r="WBY17" s="314"/>
      <c r="WBZ17" s="314"/>
      <c r="WCA17" s="314"/>
      <c r="WCB17" s="314"/>
      <c r="WCC17" s="314"/>
      <c r="WCD17" s="314"/>
      <c r="WCE17" s="314"/>
      <c r="WCF17" s="314"/>
      <c r="WCG17" s="314"/>
      <c r="WCH17" s="314"/>
      <c r="WCI17" s="314"/>
      <c r="WCJ17" s="314"/>
      <c r="WCK17" s="314"/>
      <c r="WCL17" s="314"/>
      <c r="WCM17" s="314"/>
      <c r="WCN17" s="314"/>
      <c r="WCO17" s="314"/>
      <c r="WCP17" s="314"/>
      <c r="WCQ17" s="314"/>
      <c r="WCR17" s="314"/>
      <c r="WCS17" s="314"/>
      <c r="WCT17" s="314"/>
      <c r="WCU17" s="314"/>
      <c r="WCV17" s="314"/>
      <c r="WCW17" s="314"/>
      <c r="WCX17" s="314"/>
      <c r="WCY17" s="314"/>
      <c r="WCZ17" s="314"/>
      <c r="WDA17" s="314"/>
      <c r="WDB17" s="314"/>
      <c r="WDC17" s="314"/>
      <c r="WDD17" s="314"/>
      <c r="WDE17" s="314"/>
      <c r="WDF17" s="314"/>
      <c r="WDG17" s="314"/>
      <c r="WDH17" s="314"/>
      <c r="WDI17" s="314"/>
      <c r="WDJ17" s="314"/>
      <c r="WDK17" s="314"/>
      <c r="WDL17" s="314"/>
      <c r="WDM17" s="314"/>
      <c r="WDN17" s="314"/>
      <c r="WDO17" s="314"/>
      <c r="WDP17" s="314"/>
      <c r="WDQ17" s="314"/>
      <c r="WDR17" s="314"/>
      <c r="WDS17" s="314"/>
      <c r="WDT17" s="314"/>
      <c r="WDU17" s="314"/>
      <c r="WDV17" s="314"/>
      <c r="WDW17" s="314"/>
      <c r="WDX17" s="314"/>
      <c r="WDY17" s="314"/>
      <c r="WDZ17" s="314"/>
      <c r="WEA17" s="314"/>
      <c r="WEB17" s="314"/>
      <c r="WEC17" s="314"/>
      <c r="WED17" s="314"/>
      <c r="WEE17" s="314"/>
      <c r="WEF17" s="314"/>
      <c r="WEG17" s="314"/>
      <c r="WEH17" s="314"/>
      <c r="WEI17" s="314"/>
      <c r="WEJ17" s="314"/>
      <c r="WEK17" s="314"/>
      <c r="WEL17" s="314"/>
      <c r="WEM17" s="314"/>
      <c r="WEN17" s="314"/>
      <c r="WEO17" s="314"/>
      <c r="WEP17" s="314"/>
      <c r="WEQ17" s="314"/>
      <c r="WER17" s="314"/>
      <c r="WES17" s="314"/>
      <c r="WET17" s="314"/>
      <c r="WEU17" s="314"/>
      <c r="WEV17" s="314"/>
      <c r="WEW17" s="314"/>
      <c r="WEX17" s="314"/>
      <c r="WEY17" s="314"/>
      <c r="WEZ17" s="314"/>
      <c r="WFA17" s="314"/>
      <c r="WFB17" s="314"/>
      <c r="WFC17" s="314"/>
      <c r="WFD17" s="314"/>
      <c r="WFE17" s="314"/>
      <c r="WFF17" s="314"/>
      <c r="WFG17" s="314"/>
      <c r="WFH17" s="314"/>
      <c r="WFI17" s="314"/>
      <c r="WFJ17" s="314"/>
      <c r="WFK17" s="314"/>
      <c r="WFL17" s="314"/>
      <c r="WFM17" s="314"/>
      <c r="WFN17" s="314"/>
      <c r="WFO17" s="314"/>
      <c r="WFP17" s="314"/>
      <c r="WFQ17" s="314"/>
      <c r="WFR17" s="314"/>
      <c r="WFS17" s="314"/>
      <c r="WFT17" s="314"/>
      <c r="WFU17" s="314"/>
      <c r="WFV17" s="314"/>
      <c r="WFW17" s="314"/>
      <c r="WFX17" s="314"/>
      <c r="WFY17" s="314"/>
      <c r="WFZ17" s="314"/>
      <c r="WGA17" s="314"/>
      <c r="WGB17" s="314"/>
      <c r="WGC17" s="314"/>
      <c r="WGD17" s="314"/>
      <c r="WGE17" s="314"/>
      <c r="WGF17" s="314"/>
      <c r="WGG17" s="314"/>
      <c r="WGH17" s="314"/>
      <c r="WGI17" s="314"/>
      <c r="WGJ17" s="314"/>
      <c r="WGK17" s="314"/>
      <c r="WGL17" s="314"/>
      <c r="WGM17" s="314"/>
      <c r="WGN17" s="314"/>
      <c r="WGO17" s="314"/>
      <c r="WGP17" s="314"/>
      <c r="WGQ17" s="314"/>
      <c r="WGR17" s="314"/>
      <c r="WGS17" s="314"/>
      <c r="WGT17" s="314"/>
      <c r="WGU17" s="314"/>
      <c r="WGV17" s="314"/>
      <c r="WGW17" s="314"/>
      <c r="WGX17" s="314"/>
      <c r="WGY17" s="314"/>
      <c r="WGZ17" s="314"/>
      <c r="WHA17" s="314"/>
      <c r="WHB17" s="314"/>
      <c r="WHC17" s="314"/>
      <c r="WHD17" s="314"/>
      <c r="WHE17" s="314"/>
      <c r="WHF17" s="314"/>
      <c r="WHG17" s="314"/>
      <c r="WHH17" s="314"/>
      <c r="WHI17" s="314"/>
      <c r="WHJ17" s="314"/>
      <c r="WHK17" s="314"/>
      <c r="WHL17" s="314"/>
      <c r="WHM17" s="314"/>
      <c r="WHN17" s="314"/>
      <c r="WHO17" s="314"/>
      <c r="WHP17" s="314"/>
      <c r="WHQ17" s="314"/>
      <c r="WHR17" s="314"/>
      <c r="WHS17" s="314"/>
      <c r="WHT17" s="314"/>
      <c r="WHU17" s="314"/>
      <c r="WHV17" s="314"/>
      <c r="WHW17" s="314"/>
      <c r="WHX17" s="314"/>
      <c r="WHY17" s="314"/>
      <c r="WHZ17" s="314"/>
      <c r="WIA17" s="314"/>
      <c r="WIB17" s="314"/>
      <c r="WIC17" s="314"/>
      <c r="WID17" s="314"/>
      <c r="WIE17" s="314"/>
      <c r="WIF17" s="314"/>
      <c r="WIG17" s="314"/>
      <c r="WIH17" s="314"/>
      <c r="WII17" s="314"/>
      <c r="WIJ17" s="314"/>
      <c r="WIK17" s="314"/>
      <c r="WIL17" s="314"/>
      <c r="WIM17" s="314"/>
      <c r="WIN17" s="314"/>
      <c r="WIO17" s="314"/>
      <c r="WIP17" s="314"/>
      <c r="WIQ17" s="314"/>
      <c r="WIR17" s="314"/>
      <c r="WIS17" s="314"/>
      <c r="WIT17" s="314"/>
      <c r="WIU17" s="314"/>
      <c r="WIV17" s="314"/>
      <c r="WIW17" s="314"/>
      <c r="WIX17" s="314"/>
      <c r="WIY17" s="314"/>
      <c r="WIZ17" s="314"/>
      <c r="WJA17" s="314"/>
      <c r="WJB17" s="314"/>
      <c r="WJC17" s="314"/>
      <c r="WJD17" s="314"/>
      <c r="WJE17" s="314"/>
      <c r="WJF17" s="314"/>
      <c r="WJG17" s="314"/>
      <c r="WJH17" s="314"/>
      <c r="WJI17" s="314"/>
      <c r="WJJ17" s="314"/>
      <c r="WJK17" s="314"/>
      <c r="WJL17" s="314"/>
      <c r="WJM17" s="314"/>
      <c r="WJN17" s="314"/>
      <c r="WJO17" s="314"/>
      <c r="WJP17" s="314"/>
      <c r="WJQ17" s="314"/>
      <c r="WJR17" s="314"/>
      <c r="WJS17" s="314"/>
      <c r="WJT17" s="314"/>
      <c r="WJU17" s="314"/>
      <c r="WJV17" s="314"/>
      <c r="WJW17" s="314"/>
      <c r="WJX17" s="314"/>
      <c r="WJY17" s="314"/>
      <c r="WJZ17" s="314"/>
      <c r="WKA17" s="314"/>
      <c r="WKB17" s="314"/>
      <c r="WKC17" s="314"/>
      <c r="WKD17" s="314"/>
      <c r="WKE17" s="314"/>
      <c r="WKF17" s="314"/>
      <c r="WKG17" s="314"/>
      <c r="WKH17" s="314"/>
      <c r="WKI17" s="314"/>
      <c r="WKJ17" s="314"/>
      <c r="WKK17" s="314"/>
      <c r="WKL17" s="314"/>
      <c r="WKM17" s="314"/>
      <c r="WKN17" s="314"/>
      <c r="WKO17" s="314"/>
      <c r="WKP17" s="314"/>
      <c r="WKQ17" s="314"/>
      <c r="WKR17" s="314"/>
      <c r="WKS17" s="314"/>
      <c r="WKT17" s="314"/>
      <c r="WKU17" s="314"/>
      <c r="WKV17" s="314"/>
      <c r="WKW17" s="314"/>
      <c r="WKX17" s="314"/>
      <c r="WKY17" s="314"/>
      <c r="WKZ17" s="314"/>
      <c r="WLA17" s="314"/>
      <c r="WLB17" s="314"/>
      <c r="WLC17" s="314"/>
      <c r="WLD17" s="314"/>
      <c r="WLE17" s="314"/>
      <c r="WLF17" s="314"/>
      <c r="WLG17" s="314"/>
      <c r="WLH17" s="314"/>
      <c r="WLI17" s="314"/>
      <c r="WLJ17" s="314"/>
      <c r="WLK17" s="314"/>
      <c r="WLL17" s="314"/>
      <c r="WLM17" s="314"/>
      <c r="WLN17" s="314"/>
      <c r="WLO17" s="314"/>
      <c r="WLP17" s="314"/>
      <c r="WLQ17" s="314"/>
      <c r="WLR17" s="314"/>
      <c r="WLS17" s="314"/>
      <c r="WLT17" s="314"/>
      <c r="WLU17" s="314"/>
      <c r="WLV17" s="314"/>
      <c r="WLW17" s="314"/>
      <c r="WLX17" s="314"/>
      <c r="WLY17" s="314"/>
      <c r="WLZ17" s="314"/>
      <c r="WMA17" s="314"/>
      <c r="WMB17" s="314"/>
      <c r="WMC17" s="314"/>
      <c r="WMD17" s="314"/>
      <c r="WME17" s="314"/>
      <c r="WMF17" s="314"/>
      <c r="WMG17" s="314"/>
      <c r="WMH17" s="314"/>
      <c r="WMI17" s="314"/>
      <c r="WMJ17" s="314"/>
      <c r="WMK17" s="314"/>
      <c r="WML17" s="314"/>
      <c r="WMM17" s="314"/>
      <c r="WMN17" s="314"/>
      <c r="WMO17" s="314"/>
      <c r="WMP17" s="314"/>
      <c r="WMQ17" s="314"/>
      <c r="WMR17" s="314"/>
      <c r="WMS17" s="314"/>
      <c r="WMT17" s="314"/>
      <c r="WMU17" s="314"/>
      <c r="WMV17" s="314"/>
      <c r="WMW17" s="314"/>
      <c r="WMX17" s="314"/>
      <c r="WMY17" s="314"/>
      <c r="WMZ17" s="314"/>
      <c r="WNA17" s="314"/>
      <c r="WNB17" s="314"/>
      <c r="WNC17" s="314"/>
      <c r="WND17" s="314"/>
      <c r="WNE17" s="314"/>
      <c r="WNF17" s="314"/>
      <c r="WNG17" s="314"/>
      <c r="WNH17" s="314"/>
      <c r="WNI17" s="314"/>
      <c r="WNJ17" s="314"/>
      <c r="WNK17" s="314"/>
      <c r="WNL17" s="314"/>
      <c r="WNM17" s="314"/>
      <c r="WNN17" s="314"/>
      <c r="WNO17" s="314"/>
      <c r="WNP17" s="314"/>
      <c r="WNQ17" s="314"/>
      <c r="WNR17" s="314"/>
      <c r="WNS17" s="314"/>
      <c r="WNT17" s="314"/>
      <c r="WNU17" s="314"/>
      <c r="WNV17" s="314"/>
      <c r="WNW17" s="314"/>
      <c r="WNX17" s="314"/>
      <c r="WNY17" s="314"/>
      <c r="WNZ17" s="314"/>
      <c r="WOA17" s="314"/>
      <c r="WOB17" s="314"/>
      <c r="WOC17" s="314"/>
      <c r="WOD17" s="314"/>
      <c r="WOE17" s="314"/>
      <c r="WOF17" s="314"/>
      <c r="WOG17" s="314"/>
      <c r="WOH17" s="314"/>
      <c r="WOI17" s="314"/>
      <c r="WOJ17" s="314"/>
      <c r="WOK17" s="314"/>
      <c r="WOL17" s="314"/>
      <c r="WOM17" s="314"/>
      <c r="WON17" s="314"/>
      <c r="WOO17" s="314"/>
      <c r="WOP17" s="314"/>
      <c r="WOQ17" s="314"/>
      <c r="WOR17" s="314"/>
      <c r="WOS17" s="314"/>
      <c r="WOT17" s="314"/>
      <c r="WOU17" s="314"/>
      <c r="WOV17" s="314"/>
      <c r="WOW17" s="314"/>
      <c r="WOX17" s="314"/>
      <c r="WOY17" s="314"/>
      <c r="WOZ17" s="314"/>
      <c r="WPA17" s="314"/>
      <c r="WPB17" s="314"/>
      <c r="WPC17" s="314"/>
      <c r="WPD17" s="314"/>
      <c r="WPE17" s="314"/>
      <c r="WPF17" s="314"/>
      <c r="WPG17" s="314"/>
      <c r="WPH17" s="314"/>
      <c r="WPI17" s="314"/>
      <c r="WPJ17" s="314"/>
      <c r="WPK17" s="314"/>
      <c r="WPL17" s="314"/>
      <c r="WPM17" s="314"/>
      <c r="WPN17" s="314"/>
      <c r="WPO17" s="314"/>
      <c r="WPP17" s="314"/>
      <c r="WPQ17" s="314"/>
      <c r="WPR17" s="314"/>
      <c r="WPS17" s="314"/>
      <c r="WPT17" s="314"/>
      <c r="WPU17" s="314"/>
      <c r="WPV17" s="314"/>
      <c r="WPW17" s="314"/>
      <c r="WPX17" s="314"/>
      <c r="WPY17" s="314"/>
      <c r="WPZ17" s="314"/>
      <c r="WQA17" s="314"/>
      <c r="WQB17" s="314"/>
      <c r="WQC17" s="314"/>
      <c r="WQD17" s="314"/>
      <c r="WQE17" s="314"/>
      <c r="WQF17" s="314"/>
      <c r="WQG17" s="314"/>
      <c r="WQH17" s="314"/>
      <c r="WQI17" s="314"/>
      <c r="WQJ17" s="314"/>
      <c r="WQK17" s="314"/>
      <c r="WQL17" s="314"/>
      <c r="WQM17" s="314"/>
      <c r="WQN17" s="314"/>
      <c r="WQO17" s="314"/>
      <c r="WQP17" s="314"/>
      <c r="WQQ17" s="314"/>
      <c r="WQR17" s="314"/>
      <c r="WQS17" s="314"/>
      <c r="WQT17" s="314"/>
      <c r="WQU17" s="314"/>
      <c r="WQV17" s="314"/>
      <c r="WQW17" s="314"/>
      <c r="WQX17" s="314"/>
      <c r="WQY17" s="314"/>
      <c r="WQZ17" s="314"/>
      <c r="WRA17" s="314"/>
      <c r="WRB17" s="314"/>
      <c r="WRC17" s="314"/>
      <c r="WRD17" s="314"/>
      <c r="WRE17" s="314"/>
      <c r="WRF17" s="314"/>
      <c r="WRG17" s="314"/>
      <c r="WRH17" s="314"/>
      <c r="WRI17" s="314"/>
      <c r="WRJ17" s="314"/>
      <c r="WRK17" s="314"/>
      <c r="WRL17" s="314"/>
      <c r="WRM17" s="314"/>
      <c r="WRN17" s="314"/>
      <c r="WRO17" s="314"/>
      <c r="WRP17" s="314"/>
      <c r="WRQ17" s="314"/>
      <c r="WRR17" s="314"/>
      <c r="WRS17" s="314"/>
      <c r="WRT17" s="314"/>
      <c r="WRU17" s="314"/>
      <c r="WRV17" s="314"/>
      <c r="WRW17" s="314"/>
      <c r="WRX17" s="314"/>
      <c r="WRY17" s="314"/>
      <c r="WRZ17" s="314"/>
      <c r="WSA17" s="314"/>
      <c r="WSB17" s="314"/>
      <c r="WSC17" s="314"/>
      <c r="WSD17" s="314"/>
      <c r="WSE17" s="314"/>
      <c r="WSF17" s="314"/>
      <c r="WSG17" s="314"/>
      <c r="WSH17" s="314"/>
      <c r="WSI17" s="314"/>
      <c r="WSJ17" s="314"/>
      <c r="WSK17" s="314"/>
      <c r="WSL17" s="314"/>
      <c r="WSM17" s="314"/>
      <c r="WSN17" s="314"/>
      <c r="WSO17" s="314"/>
      <c r="WSP17" s="314"/>
      <c r="WSQ17" s="314"/>
      <c r="WSR17" s="314"/>
      <c r="WSS17" s="314"/>
      <c r="WST17" s="314"/>
      <c r="WSU17" s="314"/>
      <c r="WSV17" s="314"/>
      <c r="WSW17" s="314"/>
      <c r="WSX17" s="314"/>
      <c r="WSY17" s="314"/>
      <c r="WSZ17" s="314"/>
      <c r="WTA17" s="314"/>
      <c r="WTB17" s="314"/>
      <c r="WTC17" s="314"/>
      <c r="WTD17" s="314"/>
      <c r="WTE17" s="314"/>
      <c r="WTF17" s="314"/>
      <c r="WTG17" s="314"/>
      <c r="WTH17" s="314"/>
      <c r="WTI17" s="314"/>
      <c r="WTJ17" s="314"/>
      <c r="WTK17" s="314"/>
      <c r="WTL17" s="314"/>
      <c r="WTM17" s="314"/>
      <c r="WTN17" s="314"/>
      <c r="WTO17" s="314"/>
      <c r="WTP17" s="314"/>
      <c r="WTQ17" s="314"/>
      <c r="WTR17" s="314"/>
      <c r="WTS17" s="314"/>
      <c r="WTT17" s="314"/>
      <c r="WTU17" s="314"/>
      <c r="WTV17" s="314"/>
      <c r="WTW17" s="314"/>
      <c r="WTX17" s="314"/>
      <c r="WTY17" s="314"/>
      <c r="WTZ17" s="314"/>
      <c r="WUA17" s="314"/>
      <c r="WUB17" s="314"/>
      <c r="WUC17" s="314"/>
      <c r="WUD17" s="314"/>
      <c r="WUE17" s="314"/>
      <c r="WUF17" s="314"/>
      <c r="WUG17" s="314"/>
      <c r="WUH17" s="314"/>
      <c r="WUI17" s="314"/>
      <c r="WUJ17" s="314"/>
      <c r="WUK17" s="314"/>
      <c r="WUL17" s="314"/>
      <c r="WUM17" s="314"/>
      <c r="WUN17" s="314"/>
      <c r="WUO17" s="314"/>
      <c r="WUP17" s="314"/>
      <c r="WUQ17" s="314"/>
      <c r="WUR17" s="314"/>
      <c r="WUS17" s="314"/>
      <c r="WUT17" s="314"/>
      <c r="WUU17" s="314"/>
      <c r="WUV17" s="314"/>
      <c r="WUW17" s="314"/>
      <c r="WUX17" s="314"/>
      <c r="WUY17" s="314"/>
      <c r="WUZ17" s="314"/>
      <c r="WVA17" s="314"/>
      <c r="WVB17" s="314"/>
      <c r="WVC17" s="314"/>
      <c r="WVD17" s="314"/>
      <c r="WVE17" s="314"/>
      <c r="WVF17" s="314"/>
      <c r="WVG17" s="314"/>
      <c r="WVH17" s="314"/>
      <c r="WVI17" s="314"/>
      <c r="WVJ17" s="314"/>
      <c r="WVK17" s="314"/>
      <c r="WVL17" s="314"/>
      <c r="WVM17" s="314"/>
      <c r="WVN17" s="314"/>
      <c r="WVO17" s="314"/>
      <c r="WVP17" s="314"/>
      <c r="WVQ17" s="314"/>
      <c r="WVR17" s="314"/>
      <c r="WVS17" s="314"/>
      <c r="WVT17" s="314"/>
      <c r="WVU17" s="314"/>
      <c r="WVV17" s="314"/>
      <c r="WVW17" s="314"/>
      <c r="WVX17" s="314"/>
      <c r="WVY17" s="314"/>
      <c r="WVZ17" s="314"/>
      <c r="WWA17" s="314"/>
      <c r="WWB17" s="314"/>
      <c r="WWC17" s="314"/>
      <c r="WWD17" s="314"/>
      <c r="WWE17" s="314"/>
      <c r="WWF17" s="314"/>
      <c r="WWG17" s="314"/>
      <c r="WWH17" s="314"/>
      <c r="WWI17" s="314"/>
      <c r="WWJ17" s="314"/>
      <c r="WWK17" s="314"/>
      <c r="WWL17" s="314"/>
      <c r="WWM17" s="314"/>
      <c r="WWN17" s="314"/>
      <c r="WWO17" s="314"/>
      <c r="WWP17" s="314"/>
      <c r="WWQ17" s="314"/>
      <c r="WWR17" s="314"/>
      <c r="WWS17" s="314"/>
      <c r="WWT17" s="314"/>
      <c r="WWU17" s="314"/>
      <c r="WWV17" s="314"/>
      <c r="WWW17" s="314"/>
      <c r="WWX17" s="314"/>
      <c r="WWY17" s="314"/>
      <c r="WWZ17" s="314"/>
      <c r="WXA17" s="314"/>
      <c r="WXB17" s="314"/>
      <c r="WXC17" s="314"/>
      <c r="WXD17" s="314"/>
      <c r="WXE17" s="314"/>
      <c r="WXF17" s="314"/>
      <c r="WXG17" s="314"/>
      <c r="WXH17" s="314"/>
      <c r="WXI17" s="314"/>
      <c r="WXJ17" s="314"/>
      <c r="WXK17" s="314"/>
      <c r="WXL17" s="314"/>
      <c r="WXM17" s="314"/>
      <c r="WXN17" s="314"/>
      <c r="WXO17" s="314"/>
      <c r="WXP17" s="314"/>
      <c r="WXQ17" s="314"/>
      <c r="WXR17" s="314"/>
      <c r="WXS17" s="314"/>
      <c r="WXT17" s="314"/>
      <c r="WXU17" s="314"/>
      <c r="WXV17" s="314"/>
      <c r="WXW17" s="314"/>
      <c r="WXX17" s="314"/>
      <c r="WXY17" s="314"/>
      <c r="WXZ17" s="314"/>
      <c r="WYA17" s="314"/>
      <c r="WYB17" s="314"/>
      <c r="WYC17" s="314"/>
      <c r="WYD17" s="314"/>
      <c r="WYE17" s="314"/>
      <c r="WYF17" s="314"/>
      <c r="WYG17" s="314"/>
      <c r="WYH17" s="314"/>
      <c r="WYI17" s="314"/>
      <c r="WYJ17" s="314"/>
      <c r="WYK17" s="314"/>
      <c r="WYL17" s="314"/>
      <c r="WYM17" s="314"/>
      <c r="WYN17" s="314"/>
      <c r="WYO17" s="314"/>
      <c r="WYP17" s="314"/>
      <c r="WYQ17" s="314"/>
      <c r="WYR17" s="314"/>
      <c r="WYS17" s="314"/>
      <c r="WYT17" s="314"/>
      <c r="WYU17" s="314"/>
      <c r="WYV17" s="314"/>
      <c r="WYW17" s="314"/>
      <c r="WYX17" s="314"/>
      <c r="WYY17" s="314"/>
      <c r="WYZ17" s="314"/>
      <c r="WZA17" s="314"/>
      <c r="WZB17" s="314"/>
      <c r="WZC17" s="314"/>
      <c r="WZD17" s="314"/>
      <c r="WZE17" s="314"/>
      <c r="WZF17" s="314"/>
      <c r="WZG17" s="314"/>
      <c r="WZH17" s="314"/>
      <c r="WZI17" s="314"/>
      <c r="WZJ17" s="314"/>
      <c r="WZK17" s="314"/>
      <c r="WZL17" s="314"/>
      <c r="WZM17" s="314"/>
      <c r="WZN17" s="314"/>
      <c r="WZO17" s="314"/>
      <c r="WZP17" s="314"/>
      <c r="WZQ17" s="314"/>
      <c r="WZR17" s="314"/>
      <c r="WZS17" s="314"/>
      <c r="WZT17" s="314"/>
      <c r="WZU17" s="314"/>
      <c r="WZV17" s="314"/>
      <c r="WZW17" s="314"/>
      <c r="WZX17" s="314"/>
      <c r="WZY17" s="314"/>
      <c r="WZZ17" s="314"/>
      <c r="XAA17" s="314"/>
      <c r="XAB17" s="314"/>
      <c r="XAC17" s="314"/>
      <c r="XAD17" s="314"/>
      <c r="XAE17" s="314"/>
      <c r="XAF17" s="314"/>
      <c r="XAG17" s="314"/>
      <c r="XAH17" s="314"/>
      <c r="XAI17" s="314"/>
      <c r="XAJ17" s="314"/>
      <c r="XAK17" s="314"/>
      <c r="XAL17" s="314"/>
      <c r="XAM17" s="314"/>
      <c r="XAN17" s="314"/>
      <c r="XAO17" s="314"/>
      <c r="XAP17" s="314"/>
      <c r="XAQ17" s="314"/>
      <c r="XAR17" s="314"/>
      <c r="XAS17" s="314"/>
      <c r="XAT17" s="314"/>
      <c r="XAU17" s="314"/>
      <c r="XAV17" s="314"/>
      <c r="XAW17" s="314"/>
      <c r="XAX17" s="314"/>
      <c r="XAY17" s="314"/>
      <c r="XAZ17" s="314"/>
      <c r="XBA17" s="314"/>
      <c r="XBB17" s="314"/>
      <c r="XBC17" s="314"/>
      <c r="XBD17" s="314"/>
      <c r="XBE17" s="314"/>
      <c r="XBF17" s="314"/>
      <c r="XBG17" s="314"/>
      <c r="XBH17" s="314"/>
      <c r="XBI17" s="314"/>
      <c r="XBJ17" s="314"/>
      <c r="XBK17" s="314"/>
      <c r="XBL17" s="314"/>
      <c r="XBM17" s="314"/>
      <c r="XBN17" s="314"/>
      <c r="XBO17" s="314"/>
      <c r="XBP17" s="314"/>
      <c r="XBQ17" s="314"/>
      <c r="XBR17" s="314"/>
      <c r="XBS17" s="314"/>
      <c r="XBT17" s="314"/>
      <c r="XBU17" s="314"/>
      <c r="XBV17" s="314"/>
      <c r="XBW17" s="314"/>
      <c r="XBX17" s="314"/>
      <c r="XBY17" s="314"/>
      <c r="XBZ17" s="314"/>
      <c r="XCA17" s="314"/>
      <c r="XCB17" s="314"/>
      <c r="XCC17" s="314"/>
      <c r="XCD17" s="314"/>
      <c r="XCE17" s="314"/>
      <c r="XCF17" s="314"/>
      <c r="XCG17" s="314"/>
      <c r="XCH17" s="314"/>
      <c r="XCI17" s="314"/>
      <c r="XCJ17" s="314"/>
      <c r="XCK17" s="314"/>
      <c r="XCL17" s="314"/>
      <c r="XCM17" s="314"/>
      <c r="XCN17" s="314"/>
      <c r="XCO17" s="314"/>
      <c r="XCP17" s="314"/>
      <c r="XCQ17" s="314"/>
      <c r="XCR17" s="314"/>
      <c r="XCS17" s="314"/>
      <c r="XCT17" s="314"/>
      <c r="XCU17" s="314"/>
      <c r="XCV17" s="314"/>
      <c r="XCW17" s="314"/>
      <c r="XCX17" s="314"/>
      <c r="XCY17" s="314"/>
      <c r="XCZ17" s="314"/>
      <c r="XDA17" s="314"/>
      <c r="XDB17" s="314"/>
      <c r="XDC17" s="314"/>
      <c r="XDD17" s="314"/>
      <c r="XDE17" s="314"/>
      <c r="XDF17" s="314"/>
      <c r="XDG17" s="314"/>
      <c r="XDH17" s="314"/>
      <c r="XDI17" s="314"/>
      <c r="XDJ17" s="314"/>
      <c r="XDK17" s="314"/>
      <c r="XDL17" s="314"/>
      <c r="XDM17" s="314"/>
      <c r="XDN17" s="314"/>
      <c r="XDO17" s="314"/>
      <c r="XDP17" s="314"/>
      <c r="XDQ17" s="314"/>
      <c r="XDR17" s="314"/>
      <c r="XDS17" s="314"/>
      <c r="XDT17" s="314"/>
      <c r="XDU17" s="314"/>
      <c r="XDV17" s="314"/>
      <c r="XDW17" s="314"/>
      <c r="XDX17" s="314"/>
      <c r="XDY17" s="314"/>
      <c r="XDZ17" s="314"/>
      <c r="XEA17" s="314"/>
      <c r="XEB17" s="314"/>
      <c r="XEC17" s="314"/>
      <c r="XED17" s="314"/>
      <c r="XEE17" s="314"/>
      <c r="XEF17" s="314"/>
      <c r="XEG17" s="314"/>
      <c r="XEH17" s="314"/>
      <c r="XEI17" s="314"/>
      <c r="XEJ17" s="314"/>
      <c r="XEK17" s="314"/>
      <c r="XEL17" s="314"/>
      <c r="XEM17" s="314"/>
      <c r="XEN17" s="314"/>
      <c r="XEO17" s="314"/>
      <c r="XEP17" s="314"/>
      <c r="XEQ17" s="314"/>
      <c r="XER17" s="314"/>
      <c r="XES17" s="314"/>
      <c r="XET17" s="314"/>
      <c r="XEU17" s="314"/>
      <c r="XEV17" s="314"/>
      <c r="XEW17" s="314"/>
      <c r="XEX17" s="314"/>
      <c r="XEY17" s="314"/>
      <c r="XEZ17" s="314"/>
      <c r="XFA17" s="314"/>
      <c r="XFB17" s="314"/>
      <c r="XFC17" s="314"/>
      <c r="XFD17" s="314"/>
    </row>
    <row r="18" spans="1:16384">
      <c r="A18" s="315" t="s">
        <v>34</v>
      </c>
      <c r="B18" s="315" t="s">
        <v>95</v>
      </c>
      <c r="C18" s="361">
        <f ca="1">INDIRECT(C$5&amp;"T!"&amp;ADDRESS(MATCH($C$2,INDIRECT(C$5&amp;"T!B6:B32"),0)+5,VLOOKUP($B18,lookup!$C$1:$D$36,2,FALSE)+1))</f>
        <v>14.788692481596</v>
      </c>
      <c r="D18" s="361">
        <f ca="1">INDIRECT(D$5&amp;"T!"&amp;ADDRESS(MATCH($C$2,INDIRECT(D$5&amp;"T!B6:B32"),0)+5,VLOOKUP($B18,lookup!$C$1:$D$36,2,FALSE)+1))</f>
        <v>16.993897255492815</v>
      </c>
      <c r="E18" s="361">
        <f ca="1">INDIRECT(E$5&amp;"T!"&amp;ADDRESS(MATCH($C$2,INDIRECT(E$5&amp;"T!B6:B32"),0)+5,VLOOKUP($B18,lookup!$C$1:$D$36,2,FALSE)+1))</f>
        <v>16.925095072678783</v>
      </c>
      <c r="F18" s="361">
        <f ca="1">INDIRECT(F$5&amp;"T!"&amp;ADDRESS(MATCH($C$2,INDIRECT(F$5&amp;"T!B6:B32"),0)+5,VLOOKUP($B18,lookup!$C$1:$D$36,2,FALSE)+1))</f>
        <v>87.023548861435884</v>
      </c>
      <c r="G18" s="361">
        <f ca="1">INDIRECT(G$5&amp;"T!"&amp;ADDRESS(MATCH($C$2,INDIRECT(G$5&amp;"T!B6:B32"),0)+5,VLOOKUP($B18,lookup!$C$1:$D$36,2,FALSE)+1))</f>
        <v>87.377308181083961</v>
      </c>
    </row>
    <row r="19" spans="1:16384">
      <c r="A19" s="498" t="s">
        <v>36</v>
      </c>
      <c r="B19" s="498" t="s">
        <v>84</v>
      </c>
      <c r="C19" s="499">
        <f ca="1">INDIRECT(C$5&amp;"T!"&amp;ADDRESS(MATCH($C$2,INDIRECT(C$5&amp;"T!B6:B32"),0)+5,VLOOKUP($B19,lookup!$C$1:$D$36,2,FALSE)+1))</f>
        <v>6.6389163523240358</v>
      </c>
      <c r="D19" s="499">
        <f ca="1">INDIRECT(D$5&amp;"T!"&amp;ADDRESS(MATCH($C$2,INDIRECT(D$5&amp;"T!B6:B32"),0)+5,VLOOKUP($B19,lookup!$C$1:$D$36,2,FALSE)+1))</f>
        <v>4.3414495918832809</v>
      </c>
      <c r="E19" s="499">
        <f ca="1">INDIRECT(E$5&amp;"T!"&amp;ADDRESS(MATCH($C$2,INDIRECT(E$5&amp;"T!B6:B32"),0)+5,VLOOKUP($B19,lookup!$C$1:$D$36,2,FALSE)+1))</f>
        <v>4.7809030005493014</v>
      </c>
      <c r="F19" s="499">
        <f ca="1">INDIRECT(F$5&amp;"T!"&amp;ADDRESS(MATCH($C$2,INDIRECT(F$5&amp;"T!B6:B32"),0)+5,VLOOKUP($B19,lookup!$C$1:$D$36,2,FALSE)+1))</f>
        <v>152.9193466794149</v>
      </c>
      <c r="G19" s="499">
        <f ca="1">INDIRECT(G$5&amp;"T!"&amp;ADDRESS(MATCH($C$2,INDIRECT(G$5&amp;"T!B6:B32"),0)+5,VLOOKUP($B19,lookup!$C$1:$D$36,2,FALSE)+1))</f>
        <v>138.86323047259603</v>
      </c>
      <c r="H19" s="515">
        <f ca="1">C19</f>
        <v>6.6389163523240358</v>
      </c>
      <c r="I19" s="515">
        <f ca="1">C19</f>
        <v>6.6389163523240358</v>
      </c>
    </row>
    <row r="20" spans="1:16384">
      <c r="A20" s="315" t="s">
        <v>38</v>
      </c>
      <c r="B20" s="315" t="s">
        <v>97</v>
      </c>
      <c r="C20" s="361">
        <f ca="1">INDIRECT(C$5&amp;"T!"&amp;ADDRESS(MATCH($C$2,INDIRECT(C$5&amp;"T!B6:B32"),0)+5,VLOOKUP($B20,lookup!$C$1:$D$36,2,FALSE)+1))</f>
        <v>7.2588273078206766</v>
      </c>
      <c r="D20" s="361">
        <f ca="1">INDIRECT(D$5&amp;"T!"&amp;ADDRESS(MATCH($C$2,INDIRECT(D$5&amp;"T!B6:B32"),0)+5,VLOOKUP($B20,lookup!$C$1:$D$36,2,FALSE)+1))</f>
        <v>10.99496160730947</v>
      </c>
      <c r="E20" s="361">
        <f ca="1">INDIRECT(E$5&amp;"T!"&amp;ADDRESS(MATCH($C$2,INDIRECT(E$5&amp;"T!B6:B32"),0)+5,VLOOKUP($B20,lookup!$C$1:$D$36,2,FALSE)+1))</f>
        <v>11.149809376676053</v>
      </c>
      <c r="F20" s="361">
        <f ca="1">INDIRECT(F$5&amp;"T!"&amp;ADDRESS(MATCH($C$2,INDIRECT(F$5&amp;"T!B6:B32"),0)+5,VLOOKUP($B20,lookup!$C$1:$D$36,2,FALSE)+1))</f>
        <v>66.019578485794767</v>
      </c>
      <c r="G20" s="361">
        <f ca="1">INDIRECT(G$5&amp;"T!"&amp;ADDRESS(MATCH($C$2,INDIRECT(G$5&amp;"T!B6:B32"),0)+5,VLOOKUP($B20,lookup!$C$1:$D$36,2,FALSE)+1))</f>
        <v>65.102703217556311</v>
      </c>
    </row>
    <row r="21" spans="1:16384">
      <c r="A21" s="498" t="s">
        <v>40</v>
      </c>
      <c r="B21" s="498" t="s">
        <v>75</v>
      </c>
      <c r="C21" s="499">
        <f ca="1">INDIRECT(C$5&amp;"T!"&amp;ADDRESS(MATCH($C$2,INDIRECT(C$5&amp;"T!B6:B32"),0)+5,VLOOKUP($B21,lookup!$C$1:$D$36,2,FALSE)+1))</f>
        <v>4.7342833932630963</v>
      </c>
      <c r="D21" s="499">
        <f ca="1">INDIRECT(D$5&amp;"T!"&amp;ADDRESS(MATCH($C$2,INDIRECT(D$5&amp;"T!B6:B32"),0)+5,VLOOKUP($B21,lookup!$C$1:$D$36,2,FALSE)+1))</f>
        <v>2.6921880723482778</v>
      </c>
      <c r="E21" s="499">
        <f ca="1">INDIRECT(E$5&amp;"T!"&amp;ADDRESS(MATCH($C$2,INDIRECT(E$5&amp;"T!B6:B32"),0)+5,VLOOKUP($B21,lookup!$C$1:$D$36,2,FALSE)+1))</f>
        <v>2.6113738070888024</v>
      </c>
      <c r="F21" s="499">
        <f ca="1">INDIRECT(F$5&amp;"T!"&amp;ADDRESS(MATCH($C$2,INDIRECT(F$5&amp;"T!B6:B32"),0)+5,VLOOKUP($B21,lookup!$C$1:$D$36,2,FALSE)+1))</f>
        <v>175.85262492949045</v>
      </c>
      <c r="G21" s="499">
        <f ca="1">INDIRECT(G$5&amp;"T!"&amp;ADDRESS(MATCH($C$2,INDIRECT(G$5&amp;"T!B6:B32"),0)+5,VLOOKUP($B21,lookup!$C$1:$D$36,2,FALSE)+1))</f>
        <v>181.29474150393449</v>
      </c>
      <c r="H21" s="515">
        <f ca="1">C21</f>
        <v>4.7342833932630963</v>
      </c>
      <c r="I21" s="515">
        <f ca="1">C21</f>
        <v>4.7342833932630963</v>
      </c>
    </row>
    <row r="22" spans="1:16384">
      <c r="A22" s="315" t="s">
        <v>42</v>
      </c>
      <c r="B22" s="315" t="s">
        <v>76</v>
      </c>
      <c r="C22" s="361">
        <f ca="1">INDIRECT(C$5&amp;"T!"&amp;ADDRESS(MATCH($C$2,INDIRECT(C$5&amp;"T!B6:B32"),0)+5,VLOOKUP($B22,lookup!$C$1:$D$36,2,FALSE)+1))</f>
        <v>9.3906056159751135</v>
      </c>
      <c r="D22" s="361">
        <f ca="1">INDIRECT(D$5&amp;"T!"&amp;ADDRESS(MATCH($C$2,INDIRECT(D$5&amp;"T!B6:B32"),0)+5,VLOOKUP($B22,lookup!$C$1:$D$36,2,FALSE)+1))</f>
        <v>5.1678427523861519</v>
      </c>
      <c r="E22" s="361">
        <f ca="1">INDIRECT(E$5&amp;"T!"&amp;ADDRESS(MATCH($C$2,INDIRECT(E$5&amp;"T!B6:B32"),0)+5,VLOOKUP($B22,lookup!$C$1:$D$36,2,FALSE)+1))</f>
        <v>4.6696532411552658</v>
      </c>
      <c r="F22" s="361">
        <f ca="1">INDIRECT(F$5&amp;"T!"&amp;ADDRESS(MATCH($C$2,INDIRECT(F$5&amp;"T!B6:B32"),0)+5,VLOOKUP($B22,lookup!$C$1:$D$36,2,FALSE)+1))</f>
        <v>181.71229400583408</v>
      </c>
      <c r="G22" s="361">
        <f ca="1">INDIRECT(G$5&amp;"T!"&amp;ADDRESS(MATCH($C$2,INDIRECT(G$5&amp;"T!B6:B32"),0)+5,VLOOKUP($B22,lookup!$C$1:$D$36,2,FALSE)+1))</f>
        <v>201.09856409063661</v>
      </c>
      <c r="H22" s="515">
        <f ca="1">C22</f>
        <v>9.3906056159751135</v>
      </c>
      <c r="I22" s="515">
        <f t="shared" ref="I22:I23" ca="1" si="0">C22</f>
        <v>9.3906056159751135</v>
      </c>
    </row>
    <row r="23" spans="1:16384">
      <c r="A23" s="498" t="s">
        <v>44</v>
      </c>
      <c r="B23" s="498" t="s">
        <v>77</v>
      </c>
      <c r="C23" s="499">
        <f ca="1">INDIRECT(C$5&amp;"T!"&amp;ADDRESS(MATCH($C$2,INDIRECT(C$5&amp;"T!B6:B32"),0)+5,VLOOKUP($B23,lookup!$C$1:$D$36,2,FALSE)+1))</f>
        <v>11.136230533322419</v>
      </c>
      <c r="D23" s="499">
        <f ca="1">INDIRECT(D$5&amp;"T!"&amp;ADDRESS(MATCH($C$2,INDIRECT(D$5&amp;"T!B6:B32"),0)+5,VLOOKUP($B23,lookup!$C$1:$D$36,2,FALSE)+1))</f>
        <v>0.50287167649233877</v>
      </c>
      <c r="E23" s="499">
        <f ca="1">INDIRECT(E$5&amp;"T!"&amp;ADDRESS(MATCH($C$2,INDIRECT(E$5&amp;"T!B6:B32"),0)+5,VLOOKUP($B23,lookup!$C$1:$D$36,2,FALSE)+1))</f>
        <v>0.49674753281230744</v>
      </c>
      <c r="F23" s="499">
        <f ca="1">INDIRECT(F$5&amp;"T!"&amp;ADDRESS(MATCH($C$2,INDIRECT(F$5&amp;"T!B6:B32"),0)+5,VLOOKUP($B23,lookup!$C$1:$D$36,2,FALSE)+1))</f>
        <v>2214.5272947167227</v>
      </c>
      <c r="G23" s="499">
        <f ca="1">INDIRECT(G$5&amp;"T!"&amp;ADDRESS(MATCH($C$2,INDIRECT(G$5&amp;"T!B6:B32"),0)+5,VLOOKUP($B23,lookup!$C$1:$D$36,2,FALSE)+1))</f>
        <v>2241.8290575647738</v>
      </c>
      <c r="I23" s="515">
        <f t="shared" ca="1" si="0"/>
        <v>11.136230533322419</v>
      </c>
    </row>
    <row r="24" spans="1:16384">
      <c r="A24" s="315" t="s">
        <v>46</v>
      </c>
      <c r="B24" s="315" t="s">
        <v>85</v>
      </c>
      <c r="C24" s="361">
        <f ca="1">INDIRECT(C$5&amp;"T!"&amp;ADDRESS(MATCH($C$2,INDIRECT(C$5&amp;"T!B6:B32"),0)+5,VLOOKUP($B24,lookup!$C$1:$D$36,2,FALSE)+1))</f>
        <v>7.794920558952624</v>
      </c>
      <c r="D24" s="361">
        <f ca="1">INDIRECT(D$5&amp;"T!"&amp;ADDRESS(MATCH($C$2,INDIRECT(D$5&amp;"T!B6:B32"),0)+5,VLOOKUP($B24,lookup!$C$1:$D$36,2,FALSE)+1))</f>
        <v>6.3912253177504859</v>
      </c>
      <c r="E24" s="361">
        <f ca="1">INDIRECT(E$5&amp;"T!"&amp;ADDRESS(MATCH($C$2,INDIRECT(E$5&amp;"T!B6:B32"),0)+5,VLOOKUP($B24,lookup!$C$1:$D$36,2,FALSE)+1))</f>
        <v>6.3320904758047112</v>
      </c>
      <c r="F24" s="361">
        <f ca="1">INDIRECT(F$5&amp;"T!"&amp;ADDRESS(MATCH($C$2,INDIRECT(F$5&amp;"T!B6:B32"),0)+5,VLOOKUP($B24,lookup!$C$1:$D$36,2,FALSE)+1))</f>
        <v>121.96285017997451</v>
      </c>
      <c r="G24" s="361">
        <f ca="1">INDIRECT(G$5&amp;"T!"&amp;ADDRESS(MATCH($C$2,INDIRECT(G$5&amp;"T!B6:B32"),0)+5,VLOOKUP($B24,lookup!$C$1:$D$36,2,FALSE)+1))</f>
        <v>123.10185062480508</v>
      </c>
    </row>
    <row r="25" spans="1:16384">
      <c r="A25" s="498" t="s">
        <v>48</v>
      </c>
      <c r="B25" s="498" t="s">
        <v>86</v>
      </c>
      <c r="C25" s="499">
        <f ca="1">INDIRECT(C$5&amp;"T!"&amp;ADDRESS(MATCH($C$2,INDIRECT(C$5&amp;"T!B6:B32"),0)+5,VLOOKUP($B25,lookup!$C$1:$D$36,2,FALSE)+1))</f>
        <v>1.1467471047941711</v>
      </c>
      <c r="D25" s="499">
        <f ca="1">INDIRECT(D$5&amp;"T!"&amp;ADDRESS(MATCH($C$2,INDIRECT(D$5&amp;"T!B6:B32"),0)+5,VLOOKUP($B25,lookup!$C$1:$D$36,2,FALSE)+1))</f>
        <v>2.7074622120548208</v>
      </c>
      <c r="E25" s="499">
        <f ca="1">INDIRECT(E$5&amp;"T!"&amp;ADDRESS(MATCH($C$2,INDIRECT(E$5&amp;"T!B6:B32"),0)+5,VLOOKUP($B25,lookup!$C$1:$D$36,2,FALSE)+1))</f>
        <v>2.7203055837059771</v>
      </c>
      <c r="F25" s="499">
        <f ca="1">INDIRECT(F$5&amp;"T!"&amp;ADDRESS(MATCH($C$2,INDIRECT(F$5&amp;"T!B6:B32"),0)+5,VLOOKUP($B25,lookup!$C$1:$D$36,2,FALSE)+1))</f>
        <v>42.355054843917863</v>
      </c>
      <c r="G25" s="499">
        <f ca="1">INDIRECT(G$5&amp;"T!"&amp;ADDRESS(MATCH($C$2,INDIRECT(G$5&amp;"T!B6:B32"),0)+5,VLOOKUP($B25,lookup!$C$1:$D$36,2,FALSE)+1))</f>
        <v>42.155084034048613</v>
      </c>
      <c r="H25" s="515">
        <f t="shared" ref="H25:H27" ca="1" si="1">C25</f>
        <v>1.1467471047941711</v>
      </c>
      <c r="I25" s="515">
        <f ca="1">C25</f>
        <v>1.1467471047941711</v>
      </c>
    </row>
    <row r="26" spans="1:16384">
      <c r="A26" s="315" t="s">
        <v>50</v>
      </c>
      <c r="B26" s="315" t="s">
        <v>87</v>
      </c>
      <c r="C26" s="361">
        <f ca="1">INDIRECT(C$5&amp;"T!"&amp;ADDRESS(MATCH($C$2,INDIRECT(C$5&amp;"T!B6:B32"),0)+5,VLOOKUP($B26,lookup!$C$1:$D$36,2,FALSE)+1))</f>
        <v>9.7089995402935827</v>
      </c>
      <c r="D26" s="361">
        <f ca="1">INDIRECT(D$5&amp;"T!"&amp;ADDRESS(MATCH($C$2,INDIRECT(D$5&amp;"T!B6:B32"),0)+5,VLOOKUP($B26,lookup!$C$1:$D$36,2,FALSE)+1))</f>
        <v>9.5269854653774644</v>
      </c>
      <c r="E26" s="361">
        <f ca="1">INDIRECT(E$5&amp;"T!"&amp;ADDRESS(MATCH($C$2,INDIRECT(E$5&amp;"T!B6:B32"),0)+5,VLOOKUP($B26,lookup!$C$1:$D$36,2,FALSE)+1))</f>
        <v>8.4815549488548374</v>
      </c>
      <c r="F26" s="361">
        <f ca="1">INDIRECT(F$5&amp;"T!"&amp;ADDRESS(MATCH($C$2,INDIRECT(F$5&amp;"T!B6:B32"),0)+5,VLOOKUP($B26,lookup!$C$1:$D$36,2,FALSE)+1))</f>
        <v>101.91051068123895</v>
      </c>
      <c r="G26" s="361">
        <f ca="1">INDIRECT(G$5&amp;"T!"&amp;ADDRESS(MATCH($C$2,INDIRECT(G$5&amp;"T!B6:B32"),0)+5,VLOOKUP($B26,lookup!$C$1:$D$36,2,FALSE)+1))</f>
        <v>114.47192877768799</v>
      </c>
      <c r="H26" s="515">
        <f t="shared" ca="1" si="1"/>
        <v>9.7089995402935827</v>
      </c>
    </row>
    <row r="27" spans="1:16384">
      <c r="A27" s="498" t="s">
        <v>52</v>
      </c>
      <c r="B27" s="498" t="s">
        <v>88</v>
      </c>
      <c r="C27" s="499">
        <f ca="1">INDIRECT(C$5&amp;"T!"&amp;ADDRESS(MATCH($C$2,INDIRECT(C$5&amp;"T!B6:B32"),0)+5,VLOOKUP($B27,lookup!$C$1:$D$36,2,FALSE)+1))</f>
        <v>6.4554745996460881</v>
      </c>
      <c r="D27" s="499">
        <f ca="1">INDIRECT(D$5&amp;"T!"&amp;ADDRESS(MATCH($C$2,INDIRECT(D$5&amp;"T!B6:B32"),0)+5,VLOOKUP($B27,lookup!$C$1:$D$36,2,FALSE)+1))</f>
        <v>7.3811416209939944</v>
      </c>
      <c r="E27" s="499">
        <f ca="1">INDIRECT(E$5&amp;"T!"&amp;ADDRESS(MATCH($C$2,INDIRECT(E$5&amp;"T!B6:B32"),0)+5,VLOOKUP($B27,lookup!$C$1:$D$36,2,FALSE)+1))</f>
        <v>5.1962835406241155</v>
      </c>
      <c r="F27" s="499">
        <f ca="1">INDIRECT(F$5&amp;"T!"&amp;ADDRESS(MATCH($C$2,INDIRECT(F$5&amp;"T!B6:B32"),0)+5,VLOOKUP($B27,lookup!$C$1:$D$36,2,FALSE)+1))</f>
        <v>87.459026409748674</v>
      </c>
      <c r="G27" s="499">
        <f ca="1">INDIRECT(G$5&amp;"T!"&amp;ADDRESS(MATCH($C$2,INDIRECT(G$5&amp;"T!B6:B32"),0)+5,VLOOKUP($B27,lookup!$C$1:$D$36,2,FALSE)+1))</f>
        <v>124.23253175423783</v>
      </c>
      <c r="H27" s="515">
        <f t="shared" ca="1" si="1"/>
        <v>6.4554745996460881</v>
      </c>
      <c r="I27" s="515">
        <f ca="1">C27</f>
        <v>6.4554745996460881</v>
      </c>
    </row>
    <row r="28" spans="1:16384">
      <c r="A28" s="315" t="s">
        <v>53</v>
      </c>
      <c r="B28" s="315" t="s">
        <v>96</v>
      </c>
      <c r="C28" s="361">
        <f ca="1">INDIRECT(C$5&amp;"T!"&amp;ADDRESS(MATCH($C$2,INDIRECT(C$5&amp;"T!B6:B32"),0)+5,VLOOKUP($B28,lookup!$C$1:$D$36,2,FALSE)+1))</f>
        <v>4.0591446941692855</v>
      </c>
      <c r="D28" s="361">
        <f ca="1">INDIRECT(D$5&amp;"T!"&amp;ADDRESS(MATCH($C$2,INDIRECT(D$5&amp;"T!B6:B32"),0)+5,VLOOKUP($B28,lookup!$C$1:$D$36,2,FALSE)+1))</f>
        <v>4.6400210105813162</v>
      </c>
      <c r="E28" s="361">
        <f ca="1">INDIRECT(E$5&amp;"T!"&amp;ADDRESS(MATCH($C$2,INDIRECT(E$5&amp;"T!B6:B32"),0)+5,VLOOKUP($B28,lookup!$C$1:$D$36,2,FALSE)+1))</f>
        <v>4.6275895783087311</v>
      </c>
      <c r="F28" s="361">
        <f ca="1">INDIRECT(F$5&amp;"T!"&amp;ADDRESS(MATCH($C$2,INDIRECT(F$5&amp;"T!B6:B32"),0)+5,VLOOKUP($B28,lookup!$C$1:$D$36,2,FALSE)+1))</f>
        <v>87.481170557474343</v>
      </c>
      <c r="G28" s="361">
        <f ca="1">INDIRECT(G$5&amp;"T!"&amp;ADDRESS(MATCH($C$2,INDIRECT(G$5&amp;"T!B6:B32"),0)+5,VLOOKUP($B28,lookup!$C$1:$D$36,2,FALSE)+1))</f>
        <v>87.716177622925713</v>
      </c>
      <c r="I28" s="515">
        <f ca="1">C28</f>
        <v>4.0591446941692855</v>
      </c>
    </row>
    <row r="29" spans="1:16384">
      <c r="A29" s="498" t="s">
        <v>55</v>
      </c>
      <c r="B29" s="498" t="s">
        <v>89</v>
      </c>
      <c r="C29" s="499">
        <f ca="1">INDIRECT(C$5&amp;"T!"&amp;ADDRESS(MATCH($C$2,INDIRECT(C$5&amp;"T!B6:B32"),0)+5,VLOOKUP($B29,lookup!$C$1:$D$36,2,FALSE)+1))</f>
        <v>1.4581509726254276</v>
      </c>
      <c r="D29" s="499">
        <f ca="1">INDIRECT(D$5&amp;"T!"&amp;ADDRESS(MATCH($C$2,INDIRECT(D$5&amp;"T!B6:B32"),0)+5,VLOOKUP($B29,lookup!$C$1:$D$36,2,FALSE)+1))</f>
        <v>1.5384721713468197</v>
      </c>
      <c r="E29" s="499">
        <f ca="1">INDIRECT(E$5&amp;"T!"&amp;ADDRESS(MATCH($C$2,INDIRECT(E$5&amp;"T!B6:B32"),0)+5,VLOOKUP($B29,lookup!$C$1:$D$36,2,FALSE)+1))</f>
        <v>1.5629920114641382</v>
      </c>
      <c r="F29" s="499">
        <f ca="1">INDIRECT(F$5&amp;"T!"&amp;ADDRESS(MATCH($C$2,INDIRECT(F$5&amp;"T!B6:B32"),0)+5,VLOOKUP($B29,lookup!$C$1:$D$36,2,FALSE)+1))</f>
        <v>94.779158166307496</v>
      </c>
      <c r="G29" s="499">
        <f ca="1">INDIRECT(G$5&amp;"T!"&amp;ADDRESS(MATCH($C$2,INDIRECT(G$5&amp;"T!B6:B32"),0)+5,VLOOKUP($B29,lookup!$C$1:$D$36,2,FALSE)+1))</f>
        <v>93.2922856886197</v>
      </c>
    </row>
    <row r="30" spans="1:16384">
      <c r="A30" s="315" t="s">
        <v>57</v>
      </c>
      <c r="B30" s="315" t="s">
        <v>90</v>
      </c>
      <c r="C30" s="361">
        <f ca="1">INDIRECT(C$5&amp;"T!"&amp;ADDRESS(MATCH($C$2,INDIRECT(C$5&amp;"T!B6:B32"),0)+5,VLOOKUP($B30,lookup!$C$1:$D$36,2,FALSE)+1))</f>
        <v>1.6349805097073622</v>
      </c>
      <c r="D30" s="361">
        <f ca="1">INDIRECT(D$5&amp;"T!"&amp;ADDRESS(MATCH($C$2,INDIRECT(D$5&amp;"T!B6:B32"),0)+5,VLOOKUP($B30,lookup!$C$1:$D$36,2,FALSE)+1))</f>
        <v>2.608076633330799</v>
      </c>
      <c r="E30" s="361">
        <f ca="1">INDIRECT(E$5&amp;"T!"&amp;ADDRESS(MATCH($C$2,INDIRECT(E$5&amp;"T!B6:B32"),0)+5,VLOOKUP($B30,lookup!$C$1:$D$36,2,FALSE)+1))</f>
        <v>2.7112698605015644</v>
      </c>
      <c r="F30" s="361">
        <f ca="1">INDIRECT(F$5&amp;"T!"&amp;ADDRESS(MATCH($C$2,INDIRECT(F$5&amp;"T!B6:B32"),0)+5,VLOOKUP($B30,lookup!$C$1:$D$36,2,FALSE)+1))</f>
        <v>62.689128410284226</v>
      </c>
      <c r="G30" s="361">
        <f ca="1">INDIRECT(G$5&amp;"T!"&amp;ADDRESS(MATCH($C$2,INDIRECT(G$5&amp;"T!B6:B32"),0)+5,VLOOKUP($B30,lookup!$C$1:$D$36,2,FALSE)+1))</f>
        <v>60.303127089123585</v>
      </c>
      <c r="I30" s="515">
        <f ca="1">C30</f>
        <v>1.6349805097073622</v>
      </c>
    </row>
    <row r="31" spans="1:16384">
      <c r="A31" s="498" t="s">
        <v>59</v>
      </c>
      <c r="B31" s="498" t="s">
        <v>91</v>
      </c>
      <c r="C31" s="499">
        <f ca="1">INDIRECT(C$5&amp;"T!"&amp;ADDRESS(MATCH($C$2,INDIRECT(C$5&amp;"T!B6:B32"),0)+5,VLOOKUP($B31,lookup!$C$1:$D$36,2,FALSE)+1))</f>
        <v>0.91872012695453942</v>
      </c>
      <c r="D31" s="499">
        <f ca="1">INDIRECT(D$5&amp;"T!"&amp;ADDRESS(MATCH($C$2,INDIRECT(D$5&amp;"T!B6:B32"),0)+5,VLOOKUP($B31,lookup!$C$1:$D$36,2,FALSE)+1))</f>
        <v>5.4254297147675361</v>
      </c>
      <c r="E31" s="499">
        <f ca="1">INDIRECT(E$5&amp;"T!"&amp;ADDRESS(MATCH($C$2,INDIRECT(E$5&amp;"T!B6:B32"),0)+5,VLOOKUP($B31,lookup!$C$1:$D$36,2,FALSE)+1))</f>
        <v>6.5297531653007663</v>
      </c>
      <c r="F31" s="499">
        <f ca="1">INDIRECT(F$5&amp;"T!"&amp;ADDRESS(MATCH($C$2,INDIRECT(F$5&amp;"T!B6:B32"),0)+5,VLOOKUP($B31,lookup!$C$1:$D$36,2,FALSE)+1))</f>
        <v>16.933591904321702</v>
      </c>
      <c r="G31" s="499">
        <f ca="1">INDIRECT(G$5&amp;"T!"&amp;ADDRESS(MATCH($C$2,INDIRECT(G$5&amp;"T!B6:B32"),0)+5,VLOOKUP($B31,lookup!$C$1:$D$36,2,FALSE)+1))</f>
        <v>14.069752771615251</v>
      </c>
      <c r="H31" s="603">
        <f ca="1">C31</f>
        <v>0.91872012695453942</v>
      </c>
      <c r="I31" s="604">
        <f ca="1">C31</f>
        <v>0.91872012695453942</v>
      </c>
    </row>
    <row r="32" spans="1:16384" ht="14.25" thickBot="1">
      <c r="B32" s="315"/>
      <c r="H32" s="515">
        <f ca="1">SUM(H10:H31)</f>
        <v>50.888303935212882</v>
      </c>
      <c r="I32" s="515">
        <f ca="1">SUM(I10:I31)</f>
        <v>51.139190286970155</v>
      </c>
    </row>
    <row r="33" spans="1:7" ht="55.5" customHeight="1">
      <c r="C33" s="357" t="s">
        <v>555</v>
      </c>
      <c r="D33" s="357" t="s">
        <v>176</v>
      </c>
      <c r="E33" s="357" t="s">
        <v>119</v>
      </c>
      <c r="F33" s="357" t="s">
        <v>556</v>
      </c>
      <c r="G33" s="357" t="s">
        <v>557</v>
      </c>
    </row>
    <row r="34" spans="1:7" ht="14.25" thickBot="1">
      <c r="A34" s="355"/>
      <c r="B34" s="321"/>
      <c r="C34" s="358" t="s">
        <v>144</v>
      </c>
      <c r="D34" s="358" t="s">
        <v>144</v>
      </c>
      <c r="E34" s="358" t="s">
        <v>144</v>
      </c>
      <c r="F34" s="358" t="s">
        <v>144</v>
      </c>
      <c r="G34" s="359" t="s">
        <v>144</v>
      </c>
    </row>
    <row r="35" spans="1:7">
      <c r="A35" s="356" t="s">
        <v>120</v>
      </c>
      <c r="B35" s="356" t="s">
        <v>134</v>
      </c>
      <c r="C35" s="360">
        <v>100</v>
      </c>
      <c r="D35" s="360">
        <f ca="1">INDIRECT(D$5&amp;"T!"&amp;ADDRESS(MATCH($C$2,INDIRECT(D$5&amp;"T!B6:B32"),0)+5,VLOOKUP($B35,lookup!$C$1:$D$36,2,FALSE)+1))</f>
        <v>100</v>
      </c>
      <c r="E35" s="360">
        <f ca="1">INDIRECT(E$5&amp;"T!"&amp;ADDRESS(MATCH($C$2,INDIRECT(E$5&amp;"T!B6:B32"),0)+5,VLOOKUP($B35,lookup!$C$1:$D$36,2,FALSE)+1))</f>
        <v>100</v>
      </c>
      <c r="F35" s="360">
        <v>100</v>
      </c>
      <c r="G35" s="360">
        <v>100</v>
      </c>
    </row>
    <row r="36" spans="1:7">
      <c r="A36" s="498" t="s">
        <v>140</v>
      </c>
      <c r="B36" s="498" t="s">
        <v>137</v>
      </c>
      <c r="C36" s="499">
        <f ca="1">INDIRECT(C$5&amp;"T!"&amp;ADDRESS(MATCH($C$2,INDIRECT(C$5&amp;"T!B6:B32"),0)+5,VLOOKUP($B36,lookup!$C$1:$D$36,2,FALSE)+1))</f>
        <v>2.4986618135103305</v>
      </c>
      <c r="D36" s="499">
        <f ca="1">INDIRECT(D$5&amp;"T!"&amp;ADDRESS(MATCH($C$2,INDIRECT(D$5&amp;"T!B6:B32"),0)+5,VLOOKUP($B36,lookup!$C$1:$D$36,2,FALSE)+1))</f>
        <v>4.0972015840872489</v>
      </c>
      <c r="E36" s="499">
        <f ca="1">INDIRECT(E$5&amp;"T!"&amp;ADDRESS(MATCH($C$2,INDIRECT(E$5&amp;"T!B6:B32"),0)+5,VLOOKUP($B36,lookup!$C$1:$D$36,2,FALSE)+1))</f>
        <v>6.9326647958939072</v>
      </c>
      <c r="F36" s="499">
        <f ca="1">INDIRECT(F$5&amp;"T!"&amp;ADDRESS(MATCH($C$2,INDIRECT(F$5&amp;"T!B6:B32"),0)+5,VLOOKUP($B36,lookup!$C$1:$D$36,2,FALSE)+1))</f>
        <v>60.984595515501539</v>
      </c>
      <c r="G36" s="499">
        <f ca="1">INDIRECT(G$5&amp;"T!"&amp;ADDRESS(MATCH($C$2,INDIRECT(G$5&amp;"T!B6:B32"),0)+5,VLOOKUP($B36,lookup!$C$1:$D$36,2,FALSE)+1))</f>
        <v>36.041866830057081</v>
      </c>
    </row>
    <row r="37" spans="1:7">
      <c r="A37" s="315" t="s">
        <v>141</v>
      </c>
      <c r="B37" s="315" t="s">
        <v>138</v>
      </c>
      <c r="C37" s="361">
        <f ca="1">INDIRECT(C$5&amp;"T!"&amp;ADDRESS(MATCH($C$2,INDIRECT(C$5&amp;"T!B6:B32"),0)+5,VLOOKUP($B37,lookup!$C$1:$D$36,2,FALSE)+1))</f>
        <v>10.376392501117779</v>
      </c>
      <c r="D37" s="361">
        <f ca="1">INDIRECT(D$5&amp;"T!"&amp;ADDRESS(MATCH($C$2,INDIRECT(D$5&amp;"T!B6:B32"),0)+5,VLOOKUP($B37,lookup!$C$1:$D$36,2,FALSE)+1))</f>
        <v>14.990773313797179</v>
      </c>
      <c r="E37" s="361">
        <f ca="1">INDIRECT(E$5&amp;"T!"&amp;ADDRESS(MATCH($C$2,INDIRECT(E$5&amp;"T!B6:B32"),0)+5,VLOOKUP($B37,lookup!$C$1:$D$36,2,FALSE)+1))</f>
        <v>14.271914008580744</v>
      </c>
      <c r="F37" s="361">
        <f ca="1">INDIRECT(F$5&amp;"T!"&amp;ADDRESS(MATCH($C$2,INDIRECT(F$5&amp;"T!B6:B32"),0)+5,VLOOKUP($B37,lookup!$C$1:$D$36,2,FALSE)+1))</f>
        <v>69.218527182767659</v>
      </c>
      <c r="G37" s="361">
        <f ca="1">INDIRECT(G$5&amp;"T!"&amp;ADDRESS(MATCH($C$2,INDIRECT(G$5&amp;"T!B6:B32"),0)+5,VLOOKUP($B37,lookup!$C$1:$D$36,2,FALSE)+1))</f>
        <v>72.704981930798851</v>
      </c>
    </row>
    <row r="38" spans="1:7">
      <c r="A38" s="498" t="s">
        <v>142</v>
      </c>
      <c r="B38" s="498" t="s">
        <v>139</v>
      </c>
      <c r="C38" s="499">
        <f ca="1">INDIRECT(C$5&amp;"T!"&amp;ADDRESS(MATCH($C$2,INDIRECT(C$5&amp;"T!B6:B32"),0)+5,VLOOKUP($B38,lookup!$C$1:$D$36,2,FALSE)+1))</f>
        <v>87.124693791444415</v>
      </c>
      <c r="D38" s="499">
        <f ca="1">INDIRECT(D$5&amp;"T!"&amp;ADDRESS(MATCH($C$2,INDIRECT(D$5&amp;"T!B6:B32"),0)+5,VLOOKUP($B38,lookup!$C$1:$D$36,2,FALSE)+1))</f>
        <v>80.912025102115564</v>
      </c>
      <c r="E38" s="499">
        <f ca="1">INDIRECT(E$5&amp;"T!"&amp;ADDRESS(MATCH($C$2,INDIRECT(E$5&amp;"T!B6:B32"),0)+5,VLOOKUP($B38,lookup!$C$1:$D$36,2,FALSE)+1))</f>
        <v>78.79542119552535</v>
      </c>
      <c r="F38" s="499">
        <f ca="1">INDIRECT(F$5&amp;"T!"&amp;ADDRESS(MATCH($C$2,INDIRECT(F$5&amp;"T!B6:B32"),0)+5,VLOOKUP($B38,lookup!$C$1:$D$36,2,FALSE)+1))</f>
        <v>107.67830082300884</v>
      </c>
      <c r="G38" s="499">
        <f ca="1">INDIRECT(G$5&amp;"T!"&amp;ADDRESS(MATCH($C$2,INDIRECT(G$5&amp;"T!B6:B32"),0)+5,VLOOKUP($B38,lookup!$C$1:$D$36,2,FALSE)+1))</f>
        <v>110.57075711956735</v>
      </c>
    </row>
  </sheetData>
  <sheetProtection password="CC56" sheet="1" objects="1" scenarios="1"/>
  <conditionalFormatting sqref="C8:G8 C10:G11 C13:G16 C18:G31">
    <cfRule type="expression" dxfId="102" priority="41">
      <formula>C8&lt;0</formula>
    </cfRule>
  </conditionalFormatting>
  <conditionalFormatting sqref="C35:C38">
    <cfRule type="expression" dxfId="101" priority="40">
      <formula>C35&lt;0</formula>
    </cfRule>
  </conditionalFormatting>
  <conditionalFormatting sqref="C35:C38 C8:G8 C10:G11 C13:G16 C18:G31">
    <cfRule type="expression" dxfId="100" priority="39">
      <formula>#REF!=":"</formula>
    </cfRule>
  </conditionalFormatting>
  <conditionalFormatting sqref="D35:D38">
    <cfRule type="expression" dxfId="99" priority="38">
      <formula>D35&lt;0</formula>
    </cfRule>
  </conditionalFormatting>
  <conditionalFormatting sqref="D35:D38">
    <cfRule type="expression" dxfId="98" priority="37">
      <formula>#REF!=":"</formula>
    </cfRule>
  </conditionalFormatting>
  <conditionalFormatting sqref="E35:E38">
    <cfRule type="expression" dxfId="97" priority="36">
      <formula>E35&lt;0</formula>
    </cfRule>
  </conditionalFormatting>
  <conditionalFormatting sqref="E35:E38">
    <cfRule type="expression" dxfId="96" priority="35">
      <formula>#REF!=":"</formula>
    </cfRule>
  </conditionalFormatting>
  <conditionalFormatting sqref="F35:F38">
    <cfRule type="expression" dxfId="95" priority="34">
      <formula>F35&lt;0</formula>
    </cfRule>
  </conditionalFormatting>
  <conditionalFormatting sqref="F35:F38">
    <cfRule type="expression" dxfId="94" priority="33">
      <formula>#REF!=":"</formula>
    </cfRule>
  </conditionalFormatting>
  <conditionalFormatting sqref="G35:G38">
    <cfRule type="expression" dxfId="93" priority="32">
      <formula>G35&lt;0</formula>
    </cfRule>
  </conditionalFormatting>
  <conditionalFormatting sqref="G35:G38">
    <cfRule type="expression" dxfId="92" priority="31">
      <formula>#REF!=":"</formula>
    </cfRule>
  </conditionalFormatting>
  <conditionalFormatting sqref="C9">
    <cfRule type="expression" dxfId="91" priority="30">
      <formula>C9&lt;0</formula>
    </cfRule>
  </conditionalFormatting>
  <conditionalFormatting sqref="C9">
    <cfRule type="expression" dxfId="90" priority="29">
      <formula>#REF!=":"</formula>
    </cfRule>
  </conditionalFormatting>
  <conditionalFormatting sqref="D9">
    <cfRule type="expression" dxfId="89" priority="28">
      <formula>D9&lt;0</formula>
    </cfRule>
  </conditionalFormatting>
  <conditionalFormatting sqref="D9">
    <cfRule type="expression" dxfId="88" priority="27">
      <formula>#REF!=":"</formula>
    </cfRule>
  </conditionalFormatting>
  <conditionalFormatting sqref="E9">
    <cfRule type="expression" dxfId="87" priority="26">
      <formula>E9&lt;0</formula>
    </cfRule>
  </conditionalFormatting>
  <conditionalFormatting sqref="E9">
    <cfRule type="expression" dxfId="86" priority="25">
      <formula>#REF!=":"</formula>
    </cfRule>
  </conditionalFormatting>
  <conditionalFormatting sqref="F9">
    <cfRule type="expression" dxfId="85" priority="24">
      <formula>F9&lt;0</formula>
    </cfRule>
  </conditionalFormatting>
  <conditionalFormatting sqref="F9">
    <cfRule type="expression" dxfId="84" priority="23">
      <formula>#REF!=":"</formula>
    </cfRule>
  </conditionalFormatting>
  <conditionalFormatting sqref="G9">
    <cfRule type="expression" dxfId="83" priority="22">
      <formula>G9&lt;0</formula>
    </cfRule>
  </conditionalFormatting>
  <conditionalFormatting sqref="G9">
    <cfRule type="expression" dxfId="82" priority="21">
      <formula>#REF!=":"</formula>
    </cfRule>
  </conditionalFormatting>
  <conditionalFormatting sqref="C12">
    <cfRule type="expression" dxfId="81" priority="20">
      <formula>C12&lt;0</formula>
    </cfRule>
  </conditionalFormatting>
  <conditionalFormatting sqref="C12">
    <cfRule type="expression" dxfId="80" priority="19">
      <formula>#REF!=":"</formula>
    </cfRule>
  </conditionalFormatting>
  <conditionalFormatting sqref="D12">
    <cfRule type="expression" dxfId="79" priority="18">
      <formula>D12&lt;0</formula>
    </cfRule>
  </conditionalFormatting>
  <conditionalFormatting sqref="D12">
    <cfRule type="expression" dxfId="78" priority="17">
      <formula>#REF!=":"</formula>
    </cfRule>
  </conditionalFormatting>
  <conditionalFormatting sqref="E12">
    <cfRule type="expression" dxfId="77" priority="16">
      <formula>E12&lt;0</formula>
    </cfRule>
  </conditionalFormatting>
  <conditionalFormatting sqref="E12">
    <cfRule type="expression" dxfId="76" priority="15">
      <formula>#REF!=":"</formula>
    </cfRule>
  </conditionalFormatting>
  <conditionalFormatting sqref="F12">
    <cfRule type="expression" dxfId="75" priority="14">
      <formula>F12&lt;0</formula>
    </cfRule>
  </conditionalFormatting>
  <conditionalFormatting sqref="F12">
    <cfRule type="expression" dxfId="74" priority="13">
      <formula>#REF!=":"</formula>
    </cfRule>
  </conditionalFormatting>
  <conditionalFormatting sqref="G12">
    <cfRule type="expression" dxfId="73" priority="12">
      <formula>G12&lt;0</formula>
    </cfRule>
  </conditionalFormatting>
  <conditionalFormatting sqref="G12">
    <cfRule type="expression" dxfId="72" priority="11">
      <formula>#REF!=":"</formula>
    </cfRule>
  </conditionalFormatting>
  <conditionalFormatting sqref="G17">
    <cfRule type="expression" dxfId="71" priority="1">
      <formula>#REF!=":"</formula>
    </cfRule>
  </conditionalFormatting>
  <conditionalFormatting sqref="C17">
    <cfRule type="expression" dxfId="70" priority="10">
      <formula>C17&lt;0</formula>
    </cfRule>
  </conditionalFormatting>
  <conditionalFormatting sqref="C17">
    <cfRule type="expression" dxfId="69" priority="9">
      <formula>#REF!=":"</formula>
    </cfRule>
  </conditionalFormatting>
  <conditionalFormatting sqref="D17">
    <cfRule type="expression" dxfId="68" priority="8">
      <formula>D17&lt;0</formula>
    </cfRule>
  </conditionalFormatting>
  <conditionalFormatting sqref="D17">
    <cfRule type="expression" dxfId="67" priority="7">
      <formula>#REF!=":"</formula>
    </cfRule>
  </conditionalFormatting>
  <conditionalFormatting sqref="E17">
    <cfRule type="expression" dxfId="66" priority="6">
      <formula>E17&lt;0</formula>
    </cfRule>
  </conditionalFormatting>
  <conditionalFormatting sqref="E17">
    <cfRule type="expression" dxfId="65" priority="5">
      <formula>#REF!=":"</formula>
    </cfRule>
  </conditionalFormatting>
  <conditionalFormatting sqref="F17">
    <cfRule type="expression" dxfId="64" priority="4">
      <formula>F17&lt;0</formula>
    </cfRule>
  </conditionalFormatting>
  <conditionalFormatting sqref="F17">
    <cfRule type="expression" dxfId="63" priority="3">
      <formula>#REF!=":"</formula>
    </cfRule>
  </conditionalFormatting>
  <conditionalFormatting sqref="G17">
    <cfRule type="expression" dxfId="62" priority="2">
      <formula>G17&lt;0</formula>
    </cfRule>
  </conditionalFormatting>
  <dataValidations count="1">
    <dataValidation type="list" allowBlank="1" showInputMessage="1" showErrorMessage="1" sqref="C2">
      <formula1>Years_list</formula1>
    </dataValidation>
  </dataValidations>
  <pageMargins left="0.70866141732283472" right="0.70866141732283472" top="0.74803149606299213" bottom="0.74803149606299213" header="0.31496062992125984" footer="0.31496062992125984"/>
  <pageSetup paperSize="9" scale="81" orientation="landscape" verticalDpi="0" r:id="rId1"/>
  <colBreaks count="1" manualBreakCount="1">
    <brk id="10" max="37"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XFD38"/>
  <sheetViews>
    <sheetView zoomScale="93" zoomScaleNormal="93" zoomScaleSheetLayoutView="100" workbookViewId="0">
      <selection activeCell="B4" sqref="B4:G31"/>
    </sheetView>
  </sheetViews>
  <sheetFormatPr defaultColWidth="9.125" defaultRowHeight="13.5"/>
  <cols>
    <col min="1" max="1" width="9.125" style="684"/>
    <col min="2" max="2" width="60.125" style="685" customWidth="1"/>
    <col min="3" max="7" width="14" style="685" customWidth="1"/>
    <col min="8" max="12" width="8.25" style="685" customWidth="1"/>
    <col min="13" max="16384" width="9.125" style="685"/>
  </cols>
  <sheetData>
    <row r="1" spans="1:16384">
      <c r="C1" s="682" t="s">
        <v>325</v>
      </c>
    </row>
    <row r="2" spans="1:16384" ht="20.25">
      <c r="C2" s="681">
        <v>2015</v>
      </c>
      <c r="M2" s="686" t="s">
        <v>404</v>
      </c>
    </row>
    <row r="4" spans="1:16384" ht="21" thickBot="1">
      <c r="C4" s="686" t="s">
        <v>404</v>
      </c>
    </row>
    <row r="5" spans="1:16384" ht="14.25" hidden="1" thickBot="1">
      <c r="C5" s="685" t="s">
        <v>467</v>
      </c>
      <c r="D5" s="685" t="s">
        <v>750</v>
      </c>
      <c r="E5" s="685" t="s">
        <v>464</v>
      </c>
      <c r="F5" s="685" t="s">
        <v>465</v>
      </c>
      <c r="G5" s="685" t="s">
        <v>466</v>
      </c>
    </row>
    <row r="6" spans="1:16384" ht="56.25" customHeight="1">
      <c r="C6" s="687" t="s">
        <v>555</v>
      </c>
      <c r="D6" s="687" t="s">
        <v>176</v>
      </c>
      <c r="E6" s="687" t="s">
        <v>119</v>
      </c>
      <c r="F6" s="687" t="s">
        <v>556</v>
      </c>
      <c r="G6" s="687" t="s">
        <v>557</v>
      </c>
    </row>
    <row r="7" spans="1:16384" ht="14.25" thickBot="1">
      <c r="A7" s="688"/>
      <c r="B7" s="689"/>
      <c r="C7" s="690" t="s">
        <v>144</v>
      </c>
      <c r="D7" s="690" t="s">
        <v>144</v>
      </c>
      <c r="E7" s="690" t="s">
        <v>144</v>
      </c>
      <c r="F7" s="690" t="s">
        <v>144</v>
      </c>
      <c r="G7" s="691" t="s">
        <v>144</v>
      </c>
    </row>
    <row r="8" spans="1:16384" s="694" customFormat="1" ht="14.25" thickBot="1">
      <c r="A8" s="692" t="s">
        <v>120</v>
      </c>
      <c r="B8" s="692" t="s">
        <v>134</v>
      </c>
      <c r="C8" s="693">
        <f ca="1">INDIRECT(C$5&amp;"T!"&amp;ADDRESS(MATCH($C$2,INDIRECT(C$5&amp;"T!B6:B32"),0)+5,VLOOKUP($B8,lookup!$C$1:$D$36,2,FALSE)+1))</f>
        <v>1.5863155682233478</v>
      </c>
      <c r="D8" s="693">
        <f ca="1">INDIRECT(D$5&amp;"T!"&amp;ADDRESS(MATCH($C$2,INDIRECT(D$5&amp;"T!B6:B32"),0)+5,VLOOKUP($B8,lookup!$C$1:$D$36,2,FALSE)+1))</f>
        <v>0.86519217081602462</v>
      </c>
      <c r="E8" s="693">
        <f ca="1">INDIRECT(E$5&amp;"T!"&amp;ADDRESS(MATCH($C$2,INDIRECT(E$5&amp;"T!B6:B32"),0)+5,VLOOKUP($B8,lookup!$C$1:$D$36,2,FALSE)+1))</f>
        <v>0.72188175490284756</v>
      </c>
      <c r="F8" s="693">
        <f ca="1">INDIRECT(F$5&amp;"T!"&amp;ADDRESS(MATCH($C$2,INDIRECT(F$5&amp;"T!B6:B32"),0)+5,VLOOKUP($B8,lookup!$C$1:$D$36,2,FALSE)+1))</f>
        <v>0.71493781143657165</v>
      </c>
      <c r="G8" s="693">
        <f ca="1">INDIRECT(G$5&amp;"T!"&amp;ADDRESS(MATCH($C$2,INDIRECT(G$5&amp;"T!B6:B32"),0)+5,VLOOKUP($B8,lookup!$C$1:$D$36,2,FALSE)+1))</f>
        <v>0.85823834727793791</v>
      </c>
      <c r="H8" s="685"/>
      <c r="I8" s="685"/>
      <c r="J8" s="685"/>
      <c r="K8" s="685"/>
      <c r="L8" s="685"/>
      <c r="M8" s="685"/>
      <c r="N8" s="685"/>
      <c r="O8" s="685"/>
      <c r="P8" s="685"/>
      <c r="Q8" s="685"/>
      <c r="R8" s="685"/>
      <c r="S8" s="685"/>
      <c r="T8" s="68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c r="AT8" s="685"/>
      <c r="AU8" s="685"/>
      <c r="AV8" s="685"/>
      <c r="AW8" s="685"/>
      <c r="AX8" s="685"/>
      <c r="AY8" s="685"/>
      <c r="AZ8" s="685"/>
      <c r="BA8" s="685"/>
      <c r="BB8" s="685"/>
      <c r="BC8" s="685"/>
      <c r="BD8" s="685"/>
      <c r="BE8" s="685"/>
      <c r="BF8" s="685"/>
      <c r="BG8" s="685"/>
      <c r="BH8" s="685"/>
      <c r="BI8" s="685"/>
      <c r="BJ8" s="685"/>
      <c r="BK8" s="685"/>
      <c r="BL8" s="685"/>
      <c r="BM8" s="685"/>
      <c r="BN8" s="685"/>
      <c r="BO8" s="685"/>
      <c r="BP8" s="685"/>
      <c r="BQ8" s="685"/>
      <c r="BR8" s="685"/>
      <c r="BS8" s="685"/>
      <c r="BT8" s="685"/>
      <c r="BU8" s="685"/>
      <c r="BV8" s="685"/>
      <c r="BW8" s="685"/>
      <c r="BX8" s="685"/>
      <c r="BY8" s="685"/>
      <c r="BZ8" s="685"/>
      <c r="CA8" s="685"/>
      <c r="CB8" s="685"/>
      <c r="CC8" s="685"/>
      <c r="CD8" s="685"/>
      <c r="CE8" s="685"/>
      <c r="CF8" s="685"/>
      <c r="CG8" s="685"/>
      <c r="CH8" s="685"/>
      <c r="CI8" s="685"/>
      <c r="CJ8" s="685"/>
      <c r="CK8" s="685"/>
      <c r="CL8" s="685"/>
      <c r="CM8" s="685"/>
      <c r="CN8" s="685"/>
      <c r="CO8" s="685"/>
      <c r="CP8" s="685"/>
      <c r="CQ8" s="685"/>
      <c r="CR8" s="685"/>
      <c r="CS8" s="685"/>
      <c r="CT8" s="685"/>
      <c r="CU8" s="685"/>
      <c r="CV8" s="685"/>
      <c r="CW8" s="685"/>
      <c r="CX8" s="685"/>
      <c r="CY8" s="685"/>
      <c r="CZ8" s="685"/>
      <c r="DA8" s="685"/>
      <c r="DB8" s="685"/>
      <c r="DC8" s="685"/>
      <c r="DD8" s="685"/>
      <c r="DE8" s="685"/>
      <c r="DF8" s="685"/>
      <c r="DG8" s="685"/>
      <c r="DH8" s="685"/>
      <c r="DI8" s="685"/>
      <c r="DJ8" s="685"/>
      <c r="DK8" s="685"/>
      <c r="DL8" s="685"/>
      <c r="DM8" s="685"/>
      <c r="DN8" s="685"/>
      <c r="DO8" s="685"/>
      <c r="DP8" s="685"/>
      <c r="DQ8" s="685"/>
      <c r="DR8" s="685"/>
      <c r="DS8" s="685"/>
      <c r="DT8" s="685"/>
      <c r="DU8" s="685"/>
      <c r="DV8" s="685"/>
      <c r="DW8" s="685"/>
      <c r="DX8" s="685"/>
      <c r="DY8" s="685"/>
      <c r="DZ8" s="685"/>
      <c r="EA8" s="685"/>
      <c r="EB8" s="685"/>
      <c r="EC8" s="685"/>
      <c r="ED8" s="685"/>
      <c r="EE8" s="685"/>
      <c r="EF8" s="685"/>
      <c r="EG8" s="685"/>
      <c r="EH8" s="685"/>
      <c r="EI8" s="685"/>
      <c r="EJ8" s="685"/>
      <c r="EK8" s="685"/>
      <c r="EL8" s="685"/>
      <c r="EM8" s="685"/>
      <c r="EN8" s="685"/>
      <c r="EO8" s="685"/>
      <c r="EP8" s="685"/>
      <c r="EQ8" s="685"/>
      <c r="ER8" s="685"/>
      <c r="ES8" s="685"/>
      <c r="ET8" s="685"/>
      <c r="EU8" s="685"/>
      <c r="EV8" s="685"/>
      <c r="EW8" s="685"/>
      <c r="EX8" s="685"/>
      <c r="EY8" s="685"/>
      <c r="EZ8" s="685"/>
      <c r="FA8" s="685"/>
      <c r="FB8" s="685"/>
      <c r="FC8" s="685"/>
      <c r="FD8" s="685"/>
      <c r="FE8" s="685"/>
      <c r="FF8" s="685"/>
      <c r="FG8" s="685"/>
      <c r="FH8" s="685"/>
      <c r="FI8" s="685"/>
      <c r="FJ8" s="685"/>
      <c r="FK8" s="685"/>
      <c r="FL8" s="685"/>
      <c r="FM8" s="685"/>
      <c r="FN8" s="685"/>
      <c r="FO8" s="685"/>
      <c r="FP8" s="685"/>
      <c r="FQ8" s="685"/>
      <c r="FR8" s="685"/>
      <c r="FS8" s="685"/>
      <c r="FT8" s="685"/>
      <c r="FU8" s="685"/>
      <c r="FV8" s="685"/>
      <c r="FW8" s="685"/>
      <c r="FX8" s="685"/>
      <c r="FY8" s="685"/>
      <c r="FZ8" s="685"/>
      <c r="GA8" s="685"/>
      <c r="GB8" s="685"/>
      <c r="GC8" s="685"/>
      <c r="GD8" s="685"/>
      <c r="GE8" s="685"/>
      <c r="GF8" s="685"/>
      <c r="GG8" s="685"/>
      <c r="GH8" s="685"/>
      <c r="GI8" s="685"/>
      <c r="GJ8" s="685"/>
      <c r="GK8" s="685"/>
      <c r="GL8" s="685"/>
      <c r="GM8" s="685"/>
      <c r="GN8" s="685"/>
      <c r="GO8" s="685"/>
      <c r="GP8" s="685"/>
      <c r="GQ8" s="685"/>
      <c r="GR8" s="685"/>
      <c r="GS8" s="685"/>
      <c r="GT8" s="685"/>
      <c r="GU8" s="685"/>
      <c r="GV8" s="685"/>
      <c r="GW8" s="685"/>
      <c r="GX8" s="685"/>
      <c r="GY8" s="685"/>
      <c r="GZ8" s="685"/>
      <c r="HA8" s="685"/>
      <c r="HB8" s="685"/>
      <c r="HC8" s="685"/>
      <c r="HD8" s="685"/>
      <c r="HE8" s="685"/>
      <c r="HF8" s="685"/>
      <c r="HG8" s="685"/>
      <c r="HH8" s="685"/>
      <c r="HI8" s="685"/>
      <c r="HJ8" s="685"/>
      <c r="HK8" s="685"/>
      <c r="HL8" s="685"/>
      <c r="HM8" s="685"/>
      <c r="HN8" s="685"/>
      <c r="HO8" s="685"/>
      <c r="HP8" s="685"/>
      <c r="HQ8" s="685"/>
      <c r="HR8" s="685"/>
      <c r="HS8" s="685"/>
      <c r="HT8" s="685"/>
      <c r="HU8" s="685"/>
      <c r="HV8" s="685"/>
      <c r="HW8" s="685"/>
      <c r="HX8" s="685"/>
      <c r="HY8" s="685"/>
      <c r="HZ8" s="685"/>
      <c r="IA8" s="685"/>
      <c r="IB8" s="685"/>
      <c r="IC8" s="685"/>
      <c r="ID8" s="685"/>
      <c r="IE8" s="685"/>
      <c r="IF8" s="685"/>
      <c r="IG8" s="685"/>
      <c r="IH8" s="685"/>
      <c r="II8" s="685"/>
      <c r="IJ8" s="685"/>
      <c r="IK8" s="685"/>
      <c r="IL8" s="685"/>
      <c r="IM8" s="685"/>
      <c r="IN8" s="685"/>
      <c r="IO8" s="685"/>
      <c r="IP8" s="685"/>
      <c r="IQ8" s="685"/>
      <c r="IR8" s="685"/>
      <c r="IS8" s="685"/>
      <c r="IT8" s="685"/>
      <c r="IU8" s="685"/>
      <c r="IV8" s="685"/>
      <c r="IW8" s="685"/>
      <c r="IX8" s="685"/>
      <c r="IY8" s="685"/>
      <c r="IZ8" s="685"/>
      <c r="JA8" s="685"/>
      <c r="JB8" s="685"/>
      <c r="JC8" s="685"/>
      <c r="JD8" s="685"/>
      <c r="JE8" s="685"/>
      <c r="JF8" s="685"/>
      <c r="JG8" s="685"/>
      <c r="JH8" s="685"/>
      <c r="JI8" s="685"/>
      <c r="JJ8" s="685"/>
      <c r="JK8" s="685"/>
      <c r="JL8" s="685"/>
      <c r="JM8" s="685"/>
      <c r="JN8" s="685"/>
      <c r="JO8" s="685"/>
      <c r="JP8" s="685"/>
      <c r="JQ8" s="685"/>
      <c r="JR8" s="685"/>
      <c r="JS8" s="685"/>
      <c r="JT8" s="685"/>
      <c r="JU8" s="685"/>
      <c r="JV8" s="685"/>
      <c r="JW8" s="685"/>
      <c r="JX8" s="685"/>
      <c r="JY8" s="685"/>
      <c r="JZ8" s="685"/>
      <c r="KA8" s="685"/>
      <c r="KB8" s="685"/>
      <c r="KC8" s="685"/>
      <c r="KD8" s="685"/>
      <c r="KE8" s="685"/>
      <c r="KF8" s="685"/>
      <c r="KG8" s="685"/>
      <c r="KH8" s="685"/>
      <c r="KI8" s="685"/>
      <c r="KJ8" s="685"/>
      <c r="KK8" s="685"/>
      <c r="KL8" s="685"/>
      <c r="KM8" s="685"/>
      <c r="KN8" s="685"/>
      <c r="KO8" s="685"/>
      <c r="KP8" s="685"/>
      <c r="KQ8" s="685"/>
      <c r="KR8" s="685"/>
      <c r="KS8" s="685"/>
      <c r="KT8" s="685"/>
      <c r="KU8" s="685"/>
      <c r="KV8" s="685"/>
      <c r="KW8" s="685"/>
      <c r="KX8" s="685"/>
      <c r="KY8" s="685"/>
      <c r="KZ8" s="685"/>
      <c r="LA8" s="685"/>
      <c r="LB8" s="685"/>
      <c r="LC8" s="685"/>
      <c r="LD8" s="685"/>
      <c r="LE8" s="685"/>
      <c r="LF8" s="685"/>
      <c r="LG8" s="685"/>
      <c r="LH8" s="685"/>
      <c r="LI8" s="685"/>
      <c r="LJ8" s="685"/>
      <c r="LK8" s="685"/>
      <c r="LL8" s="685"/>
      <c r="LM8" s="685"/>
      <c r="LN8" s="685"/>
      <c r="LO8" s="685"/>
      <c r="LP8" s="685"/>
      <c r="LQ8" s="685"/>
      <c r="LR8" s="685"/>
      <c r="LS8" s="685"/>
      <c r="LT8" s="685"/>
      <c r="LU8" s="685"/>
      <c r="LV8" s="685"/>
      <c r="LW8" s="685"/>
      <c r="LX8" s="685"/>
      <c r="LY8" s="685"/>
      <c r="LZ8" s="685"/>
      <c r="MA8" s="685"/>
      <c r="MB8" s="685"/>
      <c r="MC8" s="685"/>
      <c r="MD8" s="685"/>
      <c r="ME8" s="685"/>
      <c r="MF8" s="685"/>
      <c r="MG8" s="685"/>
      <c r="MH8" s="685"/>
      <c r="MI8" s="685"/>
      <c r="MJ8" s="685"/>
      <c r="MK8" s="685"/>
      <c r="ML8" s="685"/>
      <c r="MM8" s="685"/>
      <c r="MN8" s="685"/>
      <c r="MO8" s="685"/>
      <c r="MP8" s="685"/>
      <c r="MQ8" s="685"/>
      <c r="MR8" s="685"/>
      <c r="MS8" s="685"/>
      <c r="MT8" s="685"/>
      <c r="MU8" s="685"/>
      <c r="MV8" s="685"/>
      <c r="MW8" s="685"/>
      <c r="MX8" s="685"/>
      <c r="MY8" s="685"/>
      <c r="MZ8" s="685"/>
      <c r="NA8" s="685"/>
      <c r="NB8" s="685"/>
      <c r="NC8" s="685"/>
      <c r="ND8" s="685"/>
      <c r="NE8" s="685"/>
      <c r="NF8" s="685"/>
      <c r="NG8" s="685"/>
      <c r="NH8" s="685"/>
      <c r="NI8" s="685"/>
      <c r="NJ8" s="685"/>
      <c r="NK8" s="685"/>
      <c r="NL8" s="685"/>
      <c r="NM8" s="685"/>
      <c r="NN8" s="685"/>
      <c r="NO8" s="685"/>
      <c r="NP8" s="685"/>
      <c r="NQ8" s="685"/>
      <c r="NR8" s="685"/>
      <c r="NS8" s="685"/>
      <c r="NT8" s="685"/>
      <c r="NU8" s="685"/>
      <c r="NV8" s="685"/>
      <c r="NW8" s="685"/>
      <c r="NX8" s="685"/>
      <c r="NY8" s="685"/>
      <c r="NZ8" s="685"/>
      <c r="OA8" s="685"/>
      <c r="OB8" s="685"/>
      <c r="OC8" s="685"/>
      <c r="OD8" s="685"/>
      <c r="OE8" s="685"/>
      <c r="OF8" s="685"/>
      <c r="OG8" s="685"/>
      <c r="OH8" s="685"/>
      <c r="OI8" s="685"/>
      <c r="OJ8" s="685"/>
      <c r="OK8" s="685"/>
      <c r="OL8" s="685"/>
      <c r="OM8" s="685"/>
      <c r="ON8" s="685"/>
      <c r="OO8" s="685"/>
      <c r="OP8" s="685"/>
      <c r="OQ8" s="685"/>
      <c r="OR8" s="685"/>
      <c r="OS8" s="685"/>
      <c r="OT8" s="685"/>
      <c r="OU8" s="685"/>
      <c r="OV8" s="685"/>
      <c r="OW8" s="685"/>
      <c r="OX8" s="685"/>
      <c r="OY8" s="685"/>
      <c r="OZ8" s="685"/>
      <c r="PA8" s="685"/>
      <c r="PB8" s="685"/>
      <c r="PC8" s="685"/>
      <c r="PD8" s="685"/>
      <c r="PE8" s="685"/>
      <c r="PF8" s="685"/>
      <c r="PG8" s="685"/>
      <c r="PH8" s="685"/>
      <c r="PI8" s="685"/>
      <c r="PJ8" s="685"/>
      <c r="PK8" s="685"/>
      <c r="PL8" s="685"/>
      <c r="PM8" s="685"/>
      <c r="PN8" s="685"/>
      <c r="PO8" s="685"/>
      <c r="PP8" s="685"/>
      <c r="PQ8" s="685"/>
      <c r="PR8" s="685"/>
      <c r="PS8" s="685"/>
      <c r="PT8" s="685"/>
      <c r="PU8" s="685"/>
      <c r="PV8" s="685"/>
      <c r="PW8" s="685"/>
      <c r="PX8" s="685"/>
      <c r="PY8" s="685"/>
      <c r="PZ8" s="685"/>
      <c r="QA8" s="685"/>
      <c r="QB8" s="685"/>
      <c r="QC8" s="685"/>
      <c r="QD8" s="685"/>
      <c r="QE8" s="685"/>
      <c r="QF8" s="685"/>
      <c r="QG8" s="685"/>
      <c r="QH8" s="685"/>
      <c r="QI8" s="685"/>
      <c r="QJ8" s="685"/>
      <c r="QK8" s="685"/>
      <c r="QL8" s="685"/>
      <c r="QM8" s="685"/>
      <c r="QN8" s="685"/>
      <c r="QO8" s="685"/>
      <c r="QP8" s="685"/>
      <c r="QQ8" s="685"/>
      <c r="QR8" s="685"/>
      <c r="QS8" s="685"/>
      <c r="QT8" s="685"/>
      <c r="QU8" s="685"/>
      <c r="QV8" s="685"/>
      <c r="QW8" s="685"/>
      <c r="QX8" s="685"/>
      <c r="QY8" s="685"/>
      <c r="QZ8" s="685"/>
      <c r="RA8" s="685"/>
      <c r="RB8" s="685"/>
      <c r="RC8" s="685"/>
      <c r="RD8" s="685"/>
      <c r="RE8" s="685"/>
      <c r="RF8" s="685"/>
      <c r="RG8" s="685"/>
      <c r="RH8" s="685"/>
      <c r="RI8" s="685"/>
      <c r="RJ8" s="685"/>
      <c r="RK8" s="685"/>
      <c r="RL8" s="685"/>
      <c r="RM8" s="685"/>
      <c r="RN8" s="685"/>
      <c r="RO8" s="685"/>
      <c r="RP8" s="685"/>
      <c r="RQ8" s="685"/>
      <c r="RR8" s="685"/>
      <c r="RS8" s="685"/>
      <c r="RT8" s="685"/>
      <c r="RU8" s="685"/>
      <c r="RV8" s="685"/>
      <c r="RW8" s="685"/>
      <c r="RX8" s="685"/>
      <c r="RY8" s="685"/>
      <c r="RZ8" s="685"/>
      <c r="SA8" s="685"/>
      <c r="SB8" s="685"/>
      <c r="SC8" s="685"/>
      <c r="SD8" s="685"/>
      <c r="SE8" s="685"/>
      <c r="SF8" s="685"/>
      <c r="SG8" s="685"/>
      <c r="SH8" s="685"/>
      <c r="SI8" s="685"/>
      <c r="SJ8" s="685"/>
      <c r="SK8" s="685"/>
      <c r="SL8" s="685"/>
      <c r="SM8" s="685"/>
      <c r="SN8" s="685"/>
      <c r="SO8" s="685"/>
      <c r="SP8" s="685"/>
      <c r="SQ8" s="685"/>
      <c r="SR8" s="685"/>
      <c r="SS8" s="685"/>
      <c r="ST8" s="685"/>
      <c r="SU8" s="685"/>
      <c r="SV8" s="685"/>
      <c r="SW8" s="685"/>
      <c r="SX8" s="685"/>
      <c r="SY8" s="685"/>
      <c r="SZ8" s="685"/>
      <c r="TA8" s="685"/>
      <c r="TB8" s="685"/>
      <c r="TC8" s="685"/>
      <c r="TD8" s="685"/>
      <c r="TE8" s="685"/>
      <c r="TF8" s="685"/>
      <c r="TG8" s="685"/>
      <c r="TH8" s="685"/>
      <c r="TI8" s="685"/>
      <c r="TJ8" s="685"/>
      <c r="TK8" s="685"/>
      <c r="TL8" s="685"/>
      <c r="TM8" s="685"/>
      <c r="TN8" s="685"/>
      <c r="TO8" s="685"/>
      <c r="TP8" s="685"/>
      <c r="TQ8" s="685"/>
      <c r="TR8" s="685"/>
      <c r="TS8" s="685"/>
      <c r="TT8" s="685"/>
      <c r="TU8" s="685"/>
      <c r="TV8" s="685"/>
      <c r="TW8" s="685"/>
      <c r="TX8" s="685"/>
      <c r="TY8" s="685"/>
      <c r="TZ8" s="685"/>
      <c r="UA8" s="685"/>
      <c r="UB8" s="685"/>
      <c r="UC8" s="685"/>
      <c r="UD8" s="685"/>
      <c r="UE8" s="685"/>
      <c r="UF8" s="685"/>
      <c r="UG8" s="685"/>
      <c r="UH8" s="685"/>
      <c r="UI8" s="685"/>
      <c r="UJ8" s="685"/>
      <c r="UK8" s="685"/>
      <c r="UL8" s="685"/>
      <c r="UM8" s="685"/>
      <c r="UN8" s="685"/>
      <c r="UO8" s="685"/>
      <c r="UP8" s="685"/>
      <c r="UQ8" s="685"/>
      <c r="UR8" s="685"/>
      <c r="US8" s="685"/>
      <c r="UT8" s="685"/>
      <c r="UU8" s="685"/>
      <c r="UV8" s="685"/>
      <c r="UW8" s="685"/>
      <c r="UX8" s="685"/>
      <c r="UY8" s="685"/>
      <c r="UZ8" s="685"/>
      <c r="VA8" s="685"/>
      <c r="VB8" s="685"/>
      <c r="VC8" s="685"/>
      <c r="VD8" s="685"/>
      <c r="VE8" s="685"/>
      <c r="VF8" s="685"/>
      <c r="VG8" s="685"/>
      <c r="VH8" s="685"/>
      <c r="VI8" s="685"/>
      <c r="VJ8" s="685"/>
      <c r="VK8" s="685"/>
      <c r="VL8" s="685"/>
      <c r="VM8" s="685"/>
      <c r="VN8" s="685"/>
      <c r="VO8" s="685"/>
      <c r="VP8" s="685"/>
      <c r="VQ8" s="685"/>
      <c r="VR8" s="685"/>
      <c r="VS8" s="685"/>
      <c r="VT8" s="685"/>
      <c r="VU8" s="685"/>
      <c r="VV8" s="685"/>
      <c r="VW8" s="685"/>
      <c r="VX8" s="685"/>
      <c r="VY8" s="685"/>
      <c r="VZ8" s="685"/>
      <c r="WA8" s="685"/>
      <c r="WB8" s="685"/>
      <c r="WC8" s="685"/>
      <c r="WD8" s="685"/>
      <c r="WE8" s="685"/>
      <c r="WF8" s="685"/>
      <c r="WG8" s="685"/>
      <c r="WH8" s="685"/>
      <c r="WI8" s="685"/>
      <c r="WJ8" s="685"/>
      <c r="WK8" s="685"/>
      <c r="WL8" s="685"/>
      <c r="WM8" s="685"/>
      <c r="WN8" s="685"/>
      <c r="WO8" s="685"/>
      <c r="WP8" s="685"/>
      <c r="WQ8" s="685"/>
      <c r="WR8" s="685"/>
      <c r="WS8" s="685"/>
      <c r="WT8" s="685"/>
      <c r="WU8" s="685"/>
      <c r="WV8" s="685"/>
      <c r="WW8" s="685"/>
      <c r="WX8" s="685"/>
      <c r="WY8" s="685"/>
      <c r="WZ8" s="685"/>
      <c r="XA8" s="685"/>
      <c r="XB8" s="685"/>
      <c r="XC8" s="685"/>
      <c r="XD8" s="685"/>
      <c r="XE8" s="685"/>
      <c r="XF8" s="685"/>
      <c r="XG8" s="685"/>
      <c r="XH8" s="685"/>
      <c r="XI8" s="685"/>
      <c r="XJ8" s="685"/>
      <c r="XK8" s="685"/>
      <c r="XL8" s="685"/>
      <c r="XM8" s="685"/>
      <c r="XN8" s="685"/>
      <c r="XO8" s="685"/>
      <c r="XP8" s="685"/>
      <c r="XQ8" s="685"/>
      <c r="XR8" s="685"/>
      <c r="XS8" s="685"/>
      <c r="XT8" s="685"/>
      <c r="XU8" s="685"/>
      <c r="XV8" s="685"/>
      <c r="XW8" s="685"/>
      <c r="XX8" s="685"/>
      <c r="XY8" s="685"/>
      <c r="XZ8" s="685"/>
      <c r="YA8" s="685"/>
      <c r="YB8" s="685"/>
      <c r="YC8" s="685"/>
      <c r="YD8" s="685"/>
      <c r="YE8" s="685"/>
      <c r="YF8" s="685"/>
      <c r="YG8" s="685"/>
      <c r="YH8" s="685"/>
      <c r="YI8" s="685"/>
      <c r="YJ8" s="685"/>
      <c r="YK8" s="685"/>
      <c r="YL8" s="685"/>
      <c r="YM8" s="685"/>
      <c r="YN8" s="685"/>
      <c r="YO8" s="685"/>
      <c r="YP8" s="685"/>
      <c r="YQ8" s="685"/>
      <c r="YR8" s="685"/>
      <c r="YS8" s="685"/>
      <c r="YT8" s="685"/>
      <c r="YU8" s="685"/>
      <c r="YV8" s="685"/>
      <c r="YW8" s="685"/>
      <c r="YX8" s="685"/>
      <c r="YY8" s="685"/>
      <c r="YZ8" s="685"/>
      <c r="ZA8" s="685"/>
      <c r="ZB8" s="685"/>
      <c r="ZC8" s="685"/>
      <c r="ZD8" s="685"/>
      <c r="ZE8" s="685"/>
      <c r="ZF8" s="685"/>
      <c r="ZG8" s="685"/>
      <c r="ZH8" s="685"/>
      <c r="ZI8" s="685"/>
      <c r="ZJ8" s="685"/>
      <c r="ZK8" s="685"/>
      <c r="ZL8" s="685"/>
      <c r="ZM8" s="685"/>
      <c r="ZN8" s="685"/>
      <c r="ZO8" s="685"/>
      <c r="ZP8" s="685"/>
      <c r="ZQ8" s="685"/>
      <c r="ZR8" s="685"/>
      <c r="ZS8" s="685"/>
      <c r="ZT8" s="685"/>
      <c r="ZU8" s="685"/>
      <c r="ZV8" s="685"/>
      <c r="ZW8" s="685"/>
      <c r="ZX8" s="685"/>
      <c r="ZY8" s="685"/>
      <c r="ZZ8" s="685"/>
      <c r="AAA8" s="685"/>
      <c r="AAB8" s="685"/>
      <c r="AAC8" s="685"/>
      <c r="AAD8" s="685"/>
      <c r="AAE8" s="685"/>
      <c r="AAF8" s="685"/>
      <c r="AAG8" s="685"/>
      <c r="AAH8" s="685"/>
      <c r="AAI8" s="685"/>
      <c r="AAJ8" s="685"/>
      <c r="AAK8" s="685"/>
      <c r="AAL8" s="685"/>
      <c r="AAM8" s="685"/>
      <c r="AAN8" s="685"/>
      <c r="AAO8" s="685"/>
      <c r="AAP8" s="685"/>
      <c r="AAQ8" s="685"/>
      <c r="AAR8" s="685"/>
      <c r="AAS8" s="685"/>
      <c r="AAT8" s="685"/>
      <c r="AAU8" s="685"/>
      <c r="AAV8" s="685"/>
      <c r="AAW8" s="685"/>
      <c r="AAX8" s="685"/>
      <c r="AAY8" s="685"/>
      <c r="AAZ8" s="685"/>
      <c r="ABA8" s="685"/>
      <c r="ABB8" s="685"/>
      <c r="ABC8" s="685"/>
      <c r="ABD8" s="685"/>
      <c r="ABE8" s="685"/>
      <c r="ABF8" s="685"/>
      <c r="ABG8" s="685"/>
      <c r="ABH8" s="685"/>
      <c r="ABI8" s="685"/>
      <c r="ABJ8" s="685"/>
      <c r="ABK8" s="685"/>
      <c r="ABL8" s="685"/>
      <c r="ABM8" s="685"/>
      <c r="ABN8" s="685"/>
      <c r="ABO8" s="685"/>
      <c r="ABP8" s="685"/>
      <c r="ABQ8" s="685"/>
      <c r="ABR8" s="685"/>
      <c r="ABS8" s="685"/>
      <c r="ABT8" s="685"/>
      <c r="ABU8" s="685"/>
      <c r="ABV8" s="685"/>
      <c r="ABW8" s="685"/>
      <c r="ABX8" s="685"/>
      <c r="ABY8" s="685"/>
      <c r="ABZ8" s="685"/>
      <c r="ACA8" s="685"/>
      <c r="ACB8" s="685"/>
      <c r="ACC8" s="685"/>
      <c r="ACD8" s="685"/>
      <c r="ACE8" s="685"/>
      <c r="ACF8" s="685"/>
      <c r="ACG8" s="685"/>
      <c r="ACH8" s="685"/>
      <c r="ACI8" s="685"/>
      <c r="ACJ8" s="685"/>
      <c r="ACK8" s="685"/>
      <c r="ACL8" s="685"/>
      <c r="ACM8" s="685"/>
      <c r="ACN8" s="685"/>
      <c r="ACO8" s="685"/>
      <c r="ACP8" s="685"/>
      <c r="ACQ8" s="685"/>
      <c r="ACR8" s="685"/>
      <c r="ACS8" s="685"/>
      <c r="ACT8" s="685"/>
      <c r="ACU8" s="685"/>
      <c r="ACV8" s="685"/>
      <c r="ACW8" s="685"/>
      <c r="ACX8" s="685"/>
      <c r="ACY8" s="685"/>
      <c r="ACZ8" s="685"/>
      <c r="ADA8" s="685"/>
      <c r="ADB8" s="685"/>
      <c r="ADC8" s="685"/>
      <c r="ADD8" s="685"/>
      <c r="ADE8" s="685"/>
      <c r="ADF8" s="685"/>
      <c r="ADG8" s="685"/>
      <c r="ADH8" s="685"/>
      <c r="ADI8" s="685"/>
      <c r="ADJ8" s="685"/>
      <c r="ADK8" s="685"/>
      <c r="ADL8" s="685"/>
      <c r="ADM8" s="685"/>
      <c r="ADN8" s="685"/>
      <c r="ADO8" s="685"/>
      <c r="ADP8" s="685"/>
      <c r="ADQ8" s="685"/>
      <c r="ADR8" s="685"/>
      <c r="ADS8" s="685"/>
      <c r="ADT8" s="685"/>
      <c r="ADU8" s="685"/>
      <c r="ADV8" s="685"/>
      <c r="ADW8" s="685"/>
      <c r="ADX8" s="685"/>
      <c r="ADY8" s="685"/>
      <c r="ADZ8" s="685"/>
      <c r="AEA8" s="685"/>
      <c r="AEB8" s="685"/>
      <c r="AEC8" s="685"/>
      <c r="AED8" s="685"/>
      <c r="AEE8" s="685"/>
      <c r="AEF8" s="685"/>
      <c r="AEG8" s="685"/>
      <c r="AEH8" s="685"/>
      <c r="AEI8" s="685"/>
      <c r="AEJ8" s="685"/>
      <c r="AEK8" s="685"/>
      <c r="AEL8" s="685"/>
      <c r="AEM8" s="685"/>
      <c r="AEN8" s="685"/>
      <c r="AEO8" s="685"/>
      <c r="AEP8" s="685"/>
      <c r="AEQ8" s="685"/>
      <c r="AER8" s="685"/>
      <c r="AES8" s="685"/>
      <c r="AET8" s="685"/>
      <c r="AEU8" s="685"/>
      <c r="AEV8" s="685"/>
      <c r="AEW8" s="685"/>
      <c r="AEX8" s="685"/>
      <c r="AEY8" s="685"/>
      <c r="AEZ8" s="685"/>
      <c r="AFA8" s="685"/>
      <c r="AFB8" s="685"/>
      <c r="AFC8" s="685"/>
      <c r="AFD8" s="685"/>
      <c r="AFE8" s="685"/>
      <c r="AFF8" s="685"/>
      <c r="AFG8" s="685"/>
      <c r="AFH8" s="685"/>
      <c r="AFI8" s="685"/>
      <c r="AFJ8" s="685"/>
      <c r="AFK8" s="685"/>
      <c r="AFL8" s="685"/>
      <c r="AFM8" s="685"/>
      <c r="AFN8" s="685"/>
      <c r="AFO8" s="685"/>
      <c r="AFP8" s="685"/>
      <c r="AFQ8" s="685"/>
      <c r="AFR8" s="685"/>
      <c r="AFS8" s="685"/>
      <c r="AFT8" s="685"/>
      <c r="AFU8" s="685"/>
      <c r="AFV8" s="685"/>
      <c r="AFW8" s="685"/>
      <c r="AFX8" s="685"/>
      <c r="AFY8" s="685"/>
      <c r="AFZ8" s="685"/>
      <c r="AGA8" s="685"/>
      <c r="AGB8" s="685"/>
      <c r="AGC8" s="685"/>
      <c r="AGD8" s="685"/>
      <c r="AGE8" s="685"/>
      <c r="AGF8" s="685"/>
      <c r="AGG8" s="685"/>
      <c r="AGH8" s="685"/>
      <c r="AGI8" s="685"/>
      <c r="AGJ8" s="685"/>
      <c r="AGK8" s="685"/>
      <c r="AGL8" s="685"/>
      <c r="AGM8" s="685"/>
      <c r="AGN8" s="685"/>
      <c r="AGO8" s="685"/>
      <c r="AGP8" s="685"/>
      <c r="AGQ8" s="685"/>
      <c r="AGR8" s="685"/>
      <c r="AGS8" s="685"/>
      <c r="AGT8" s="685"/>
      <c r="AGU8" s="685"/>
      <c r="AGV8" s="685"/>
      <c r="AGW8" s="685"/>
      <c r="AGX8" s="685"/>
      <c r="AGY8" s="685"/>
      <c r="AGZ8" s="685"/>
      <c r="AHA8" s="685"/>
      <c r="AHB8" s="685"/>
      <c r="AHC8" s="685"/>
      <c r="AHD8" s="685"/>
      <c r="AHE8" s="685"/>
      <c r="AHF8" s="685"/>
      <c r="AHG8" s="685"/>
      <c r="AHH8" s="685"/>
      <c r="AHI8" s="685"/>
      <c r="AHJ8" s="685"/>
      <c r="AHK8" s="685"/>
      <c r="AHL8" s="685"/>
      <c r="AHM8" s="685"/>
      <c r="AHN8" s="685"/>
      <c r="AHO8" s="685"/>
      <c r="AHP8" s="685"/>
      <c r="AHQ8" s="685"/>
      <c r="AHR8" s="685"/>
      <c r="AHS8" s="685"/>
      <c r="AHT8" s="685"/>
      <c r="AHU8" s="685"/>
      <c r="AHV8" s="685"/>
      <c r="AHW8" s="685"/>
      <c r="AHX8" s="685"/>
      <c r="AHY8" s="685"/>
      <c r="AHZ8" s="685"/>
      <c r="AIA8" s="685"/>
      <c r="AIB8" s="685"/>
      <c r="AIC8" s="685"/>
      <c r="AID8" s="685"/>
      <c r="AIE8" s="685"/>
      <c r="AIF8" s="685"/>
      <c r="AIG8" s="685"/>
      <c r="AIH8" s="685"/>
      <c r="AII8" s="685"/>
      <c r="AIJ8" s="685"/>
      <c r="AIK8" s="685"/>
      <c r="AIL8" s="685"/>
      <c r="AIM8" s="685"/>
      <c r="AIN8" s="685"/>
      <c r="AIO8" s="685"/>
      <c r="AIP8" s="685"/>
      <c r="AIQ8" s="685"/>
      <c r="AIR8" s="685"/>
      <c r="AIS8" s="685"/>
      <c r="AIT8" s="685"/>
      <c r="AIU8" s="685"/>
      <c r="AIV8" s="685"/>
      <c r="AIW8" s="685"/>
      <c r="AIX8" s="685"/>
      <c r="AIY8" s="685"/>
      <c r="AIZ8" s="685"/>
      <c r="AJA8" s="685"/>
      <c r="AJB8" s="685"/>
      <c r="AJC8" s="685"/>
      <c r="AJD8" s="685"/>
      <c r="AJE8" s="685"/>
      <c r="AJF8" s="685"/>
      <c r="AJG8" s="685"/>
      <c r="AJH8" s="685"/>
      <c r="AJI8" s="685"/>
      <c r="AJJ8" s="685"/>
      <c r="AJK8" s="685"/>
      <c r="AJL8" s="685"/>
      <c r="AJM8" s="685"/>
      <c r="AJN8" s="685"/>
      <c r="AJO8" s="685"/>
      <c r="AJP8" s="685"/>
      <c r="AJQ8" s="685"/>
      <c r="AJR8" s="685"/>
      <c r="AJS8" s="685"/>
      <c r="AJT8" s="685"/>
      <c r="AJU8" s="685"/>
      <c r="AJV8" s="685"/>
      <c r="AJW8" s="685"/>
      <c r="AJX8" s="685"/>
      <c r="AJY8" s="685"/>
      <c r="AJZ8" s="685"/>
      <c r="AKA8" s="685"/>
      <c r="AKB8" s="685"/>
      <c r="AKC8" s="685"/>
      <c r="AKD8" s="685"/>
      <c r="AKE8" s="685"/>
      <c r="AKF8" s="685"/>
      <c r="AKG8" s="685"/>
      <c r="AKH8" s="685"/>
      <c r="AKI8" s="685"/>
      <c r="AKJ8" s="685"/>
      <c r="AKK8" s="685"/>
      <c r="AKL8" s="685"/>
      <c r="AKM8" s="685"/>
      <c r="AKN8" s="685"/>
      <c r="AKO8" s="685"/>
      <c r="AKP8" s="685"/>
      <c r="AKQ8" s="685"/>
      <c r="AKR8" s="685"/>
      <c r="AKS8" s="685"/>
      <c r="AKT8" s="685"/>
      <c r="AKU8" s="685"/>
      <c r="AKV8" s="685"/>
      <c r="AKW8" s="685"/>
      <c r="AKX8" s="685"/>
      <c r="AKY8" s="685"/>
      <c r="AKZ8" s="685"/>
      <c r="ALA8" s="685"/>
      <c r="ALB8" s="685"/>
      <c r="ALC8" s="685"/>
      <c r="ALD8" s="685"/>
      <c r="ALE8" s="685"/>
      <c r="ALF8" s="685"/>
      <c r="ALG8" s="685"/>
      <c r="ALH8" s="685"/>
      <c r="ALI8" s="685"/>
      <c r="ALJ8" s="685"/>
      <c r="ALK8" s="685"/>
      <c r="ALL8" s="685"/>
      <c r="ALM8" s="685"/>
      <c r="ALN8" s="685"/>
      <c r="ALO8" s="685"/>
      <c r="ALP8" s="685"/>
      <c r="ALQ8" s="685"/>
      <c r="ALR8" s="685"/>
      <c r="ALS8" s="685"/>
      <c r="ALT8" s="685"/>
      <c r="ALU8" s="685"/>
      <c r="ALV8" s="685"/>
      <c r="ALW8" s="685"/>
      <c r="ALX8" s="685"/>
      <c r="ALY8" s="685"/>
      <c r="ALZ8" s="685"/>
      <c r="AMA8" s="685"/>
      <c r="AMB8" s="685"/>
      <c r="AMC8" s="685"/>
      <c r="AMD8" s="685"/>
      <c r="AME8" s="685"/>
      <c r="AMF8" s="685"/>
      <c r="AMG8" s="685"/>
      <c r="AMH8" s="685"/>
      <c r="AMI8" s="685"/>
      <c r="AMJ8" s="685"/>
      <c r="AMK8" s="685"/>
      <c r="AML8" s="685"/>
      <c r="AMM8" s="685"/>
      <c r="AMN8" s="685"/>
      <c r="AMO8" s="685"/>
      <c r="AMP8" s="685"/>
      <c r="AMQ8" s="685"/>
      <c r="AMR8" s="685"/>
      <c r="AMS8" s="685"/>
      <c r="AMT8" s="685"/>
      <c r="AMU8" s="685"/>
      <c r="AMV8" s="685"/>
      <c r="AMW8" s="685"/>
      <c r="AMX8" s="685"/>
      <c r="AMY8" s="685"/>
      <c r="AMZ8" s="685"/>
      <c r="ANA8" s="685"/>
      <c r="ANB8" s="685"/>
      <c r="ANC8" s="685"/>
      <c r="AND8" s="685"/>
      <c r="ANE8" s="685"/>
      <c r="ANF8" s="685"/>
      <c r="ANG8" s="685"/>
      <c r="ANH8" s="685"/>
      <c r="ANI8" s="685"/>
      <c r="ANJ8" s="685"/>
      <c r="ANK8" s="685"/>
      <c r="ANL8" s="685"/>
      <c r="ANM8" s="685"/>
      <c r="ANN8" s="685"/>
      <c r="ANO8" s="685"/>
      <c r="ANP8" s="685"/>
      <c r="ANQ8" s="685"/>
      <c r="ANR8" s="685"/>
      <c r="ANS8" s="685"/>
      <c r="ANT8" s="685"/>
      <c r="ANU8" s="685"/>
      <c r="ANV8" s="685"/>
      <c r="ANW8" s="685"/>
      <c r="ANX8" s="685"/>
      <c r="ANY8" s="685"/>
      <c r="ANZ8" s="685"/>
      <c r="AOA8" s="685"/>
      <c r="AOB8" s="685"/>
      <c r="AOC8" s="685"/>
      <c r="AOD8" s="685"/>
      <c r="AOE8" s="685"/>
      <c r="AOF8" s="685"/>
      <c r="AOG8" s="685"/>
      <c r="AOH8" s="685"/>
      <c r="AOI8" s="685"/>
      <c r="AOJ8" s="685"/>
      <c r="AOK8" s="685"/>
      <c r="AOL8" s="685"/>
      <c r="AOM8" s="685"/>
      <c r="AON8" s="685"/>
      <c r="AOO8" s="685"/>
      <c r="AOP8" s="685"/>
      <c r="AOQ8" s="685"/>
      <c r="AOR8" s="685"/>
      <c r="AOS8" s="685"/>
      <c r="AOT8" s="685"/>
      <c r="AOU8" s="685"/>
      <c r="AOV8" s="685"/>
      <c r="AOW8" s="685"/>
      <c r="AOX8" s="685"/>
      <c r="AOY8" s="685"/>
      <c r="AOZ8" s="685"/>
      <c r="APA8" s="685"/>
      <c r="APB8" s="685"/>
      <c r="APC8" s="685"/>
      <c r="APD8" s="685"/>
      <c r="APE8" s="685"/>
      <c r="APF8" s="685"/>
      <c r="APG8" s="685"/>
      <c r="APH8" s="685"/>
      <c r="API8" s="685"/>
      <c r="APJ8" s="685"/>
      <c r="APK8" s="685"/>
      <c r="APL8" s="685"/>
      <c r="APM8" s="685"/>
      <c r="APN8" s="685"/>
      <c r="APO8" s="685"/>
      <c r="APP8" s="685"/>
      <c r="APQ8" s="685"/>
      <c r="APR8" s="685"/>
      <c r="APS8" s="685"/>
      <c r="APT8" s="685"/>
      <c r="APU8" s="685"/>
      <c r="APV8" s="685"/>
      <c r="APW8" s="685"/>
      <c r="APX8" s="685"/>
      <c r="APY8" s="685"/>
      <c r="APZ8" s="685"/>
      <c r="AQA8" s="685"/>
      <c r="AQB8" s="685"/>
      <c r="AQC8" s="685"/>
      <c r="AQD8" s="685"/>
      <c r="AQE8" s="685"/>
      <c r="AQF8" s="685"/>
      <c r="AQG8" s="685"/>
      <c r="AQH8" s="685"/>
      <c r="AQI8" s="685"/>
      <c r="AQJ8" s="685"/>
      <c r="AQK8" s="685"/>
      <c r="AQL8" s="685"/>
      <c r="AQM8" s="685"/>
      <c r="AQN8" s="685"/>
      <c r="AQO8" s="685"/>
      <c r="AQP8" s="685"/>
      <c r="AQQ8" s="685"/>
      <c r="AQR8" s="685"/>
      <c r="AQS8" s="685"/>
      <c r="AQT8" s="685"/>
      <c r="AQU8" s="685"/>
      <c r="AQV8" s="685"/>
      <c r="AQW8" s="685"/>
      <c r="AQX8" s="685"/>
      <c r="AQY8" s="685"/>
      <c r="AQZ8" s="685"/>
      <c r="ARA8" s="685"/>
      <c r="ARB8" s="685"/>
      <c r="ARC8" s="685"/>
      <c r="ARD8" s="685"/>
      <c r="ARE8" s="685"/>
      <c r="ARF8" s="685"/>
      <c r="ARG8" s="685"/>
      <c r="ARH8" s="685"/>
      <c r="ARI8" s="685"/>
      <c r="ARJ8" s="685"/>
      <c r="ARK8" s="685"/>
      <c r="ARL8" s="685"/>
      <c r="ARM8" s="685"/>
      <c r="ARN8" s="685"/>
      <c r="ARO8" s="685"/>
      <c r="ARP8" s="685"/>
      <c r="ARQ8" s="685"/>
      <c r="ARR8" s="685"/>
      <c r="ARS8" s="685"/>
      <c r="ART8" s="685"/>
      <c r="ARU8" s="685"/>
      <c r="ARV8" s="685"/>
      <c r="ARW8" s="685"/>
      <c r="ARX8" s="685"/>
      <c r="ARY8" s="685"/>
      <c r="ARZ8" s="685"/>
      <c r="ASA8" s="685"/>
      <c r="ASB8" s="685"/>
      <c r="ASC8" s="685"/>
      <c r="ASD8" s="685"/>
      <c r="ASE8" s="685"/>
      <c r="ASF8" s="685"/>
      <c r="ASG8" s="685"/>
      <c r="ASH8" s="685"/>
      <c r="ASI8" s="685"/>
      <c r="ASJ8" s="685"/>
      <c r="ASK8" s="685"/>
      <c r="ASL8" s="685"/>
      <c r="ASM8" s="685"/>
      <c r="ASN8" s="685"/>
      <c r="ASO8" s="685"/>
      <c r="ASP8" s="685"/>
      <c r="ASQ8" s="685"/>
      <c r="ASR8" s="685"/>
      <c r="ASS8" s="685"/>
      <c r="AST8" s="685"/>
      <c r="ASU8" s="685"/>
      <c r="ASV8" s="685"/>
      <c r="ASW8" s="685"/>
      <c r="ASX8" s="685"/>
      <c r="ASY8" s="685"/>
      <c r="ASZ8" s="685"/>
      <c r="ATA8" s="685"/>
      <c r="ATB8" s="685"/>
      <c r="ATC8" s="685"/>
      <c r="ATD8" s="685"/>
      <c r="ATE8" s="685"/>
      <c r="ATF8" s="685"/>
      <c r="ATG8" s="685"/>
      <c r="ATH8" s="685"/>
      <c r="ATI8" s="685"/>
      <c r="ATJ8" s="685"/>
      <c r="ATK8" s="685"/>
      <c r="ATL8" s="685"/>
      <c r="ATM8" s="685"/>
      <c r="ATN8" s="685"/>
      <c r="ATO8" s="685"/>
      <c r="ATP8" s="685"/>
      <c r="ATQ8" s="685"/>
      <c r="ATR8" s="685"/>
      <c r="ATS8" s="685"/>
      <c r="ATT8" s="685"/>
      <c r="ATU8" s="685"/>
      <c r="ATV8" s="685"/>
      <c r="ATW8" s="685"/>
      <c r="ATX8" s="685"/>
      <c r="ATY8" s="685"/>
      <c r="ATZ8" s="685"/>
      <c r="AUA8" s="685"/>
      <c r="AUB8" s="685"/>
      <c r="AUC8" s="685"/>
      <c r="AUD8" s="685"/>
      <c r="AUE8" s="685"/>
      <c r="AUF8" s="685"/>
      <c r="AUG8" s="685"/>
      <c r="AUH8" s="685"/>
      <c r="AUI8" s="685"/>
      <c r="AUJ8" s="685"/>
      <c r="AUK8" s="685"/>
      <c r="AUL8" s="685"/>
      <c r="AUM8" s="685"/>
      <c r="AUN8" s="685"/>
      <c r="AUO8" s="685"/>
      <c r="AUP8" s="685"/>
      <c r="AUQ8" s="685"/>
      <c r="AUR8" s="685"/>
      <c r="AUS8" s="685"/>
      <c r="AUT8" s="685"/>
      <c r="AUU8" s="685"/>
      <c r="AUV8" s="685"/>
      <c r="AUW8" s="685"/>
      <c r="AUX8" s="685"/>
      <c r="AUY8" s="685"/>
      <c r="AUZ8" s="685"/>
      <c r="AVA8" s="685"/>
      <c r="AVB8" s="685"/>
      <c r="AVC8" s="685"/>
      <c r="AVD8" s="685"/>
      <c r="AVE8" s="685"/>
      <c r="AVF8" s="685"/>
      <c r="AVG8" s="685"/>
      <c r="AVH8" s="685"/>
      <c r="AVI8" s="685"/>
      <c r="AVJ8" s="685"/>
      <c r="AVK8" s="685"/>
      <c r="AVL8" s="685"/>
      <c r="AVM8" s="685"/>
      <c r="AVN8" s="685"/>
      <c r="AVO8" s="685"/>
      <c r="AVP8" s="685"/>
      <c r="AVQ8" s="685"/>
      <c r="AVR8" s="685"/>
      <c r="AVS8" s="685"/>
      <c r="AVT8" s="685"/>
      <c r="AVU8" s="685"/>
      <c r="AVV8" s="685"/>
      <c r="AVW8" s="685"/>
      <c r="AVX8" s="685"/>
      <c r="AVY8" s="685"/>
      <c r="AVZ8" s="685"/>
      <c r="AWA8" s="685"/>
      <c r="AWB8" s="685"/>
      <c r="AWC8" s="685"/>
      <c r="AWD8" s="685"/>
      <c r="AWE8" s="685"/>
      <c r="AWF8" s="685"/>
      <c r="AWG8" s="685"/>
      <c r="AWH8" s="685"/>
      <c r="AWI8" s="685"/>
      <c r="AWJ8" s="685"/>
      <c r="AWK8" s="685"/>
      <c r="AWL8" s="685"/>
      <c r="AWM8" s="685"/>
      <c r="AWN8" s="685"/>
      <c r="AWO8" s="685"/>
      <c r="AWP8" s="685"/>
      <c r="AWQ8" s="685"/>
      <c r="AWR8" s="685"/>
      <c r="AWS8" s="685"/>
      <c r="AWT8" s="685"/>
      <c r="AWU8" s="685"/>
      <c r="AWV8" s="685"/>
      <c r="AWW8" s="685"/>
      <c r="AWX8" s="685"/>
      <c r="AWY8" s="685"/>
      <c r="AWZ8" s="685"/>
      <c r="AXA8" s="685"/>
      <c r="AXB8" s="685"/>
      <c r="AXC8" s="685"/>
      <c r="AXD8" s="685"/>
      <c r="AXE8" s="685"/>
      <c r="AXF8" s="685"/>
      <c r="AXG8" s="685"/>
      <c r="AXH8" s="685"/>
      <c r="AXI8" s="685"/>
      <c r="AXJ8" s="685"/>
      <c r="AXK8" s="685"/>
      <c r="AXL8" s="685"/>
      <c r="AXM8" s="685"/>
      <c r="AXN8" s="685"/>
      <c r="AXO8" s="685"/>
      <c r="AXP8" s="685"/>
      <c r="AXQ8" s="685"/>
      <c r="AXR8" s="685"/>
      <c r="AXS8" s="685"/>
      <c r="AXT8" s="685"/>
      <c r="AXU8" s="685"/>
      <c r="AXV8" s="685"/>
      <c r="AXW8" s="685"/>
      <c r="AXX8" s="685"/>
      <c r="AXY8" s="685"/>
      <c r="AXZ8" s="685"/>
      <c r="AYA8" s="685"/>
      <c r="AYB8" s="685"/>
      <c r="AYC8" s="685"/>
      <c r="AYD8" s="685"/>
      <c r="AYE8" s="685"/>
      <c r="AYF8" s="685"/>
      <c r="AYG8" s="685"/>
      <c r="AYH8" s="685"/>
      <c r="AYI8" s="685"/>
      <c r="AYJ8" s="685"/>
      <c r="AYK8" s="685"/>
      <c r="AYL8" s="685"/>
      <c r="AYM8" s="685"/>
      <c r="AYN8" s="685"/>
      <c r="AYO8" s="685"/>
      <c r="AYP8" s="685"/>
      <c r="AYQ8" s="685"/>
      <c r="AYR8" s="685"/>
      <c r="AYS8" s="685"/>
      <c r="AYT8" s="685"/>
      <c r="AYU8" s="685"/>
      <c r="AYV8" s="685"/>
      <c r="AYW8" s="685"/>
      <c r="AYX8" s="685"/>
      <c r="AYY8" s="685"/>
      <c r="AYZ8" s="685"/>
      <c r="AZA8" s="685"/>
      <c r="AZB8" s="685"/>
      <c r="AZC8" s="685"/>
      <c r="AZD8" s="685"/>
      <c r="AZE8" s="685"/>
      <c r="AZF8" s="685"/>
      <c r="AZG8" s="685"/>
      <c r="AZH8" s="685"/>
      <c r="AZI8" s="685"/>
      <c r="AZJ8" s="685"/>
      <c r="AZK8" s="685"/>
      <c r="AZL8" s="685"/>
      <c r="AZM8" s="685"/>
      <c r="AZN8" s="685"/>
      <c r="AZO8" s="685"/>
      <c r="AZP8" s="685"/>
      <c r="AZQ8" s="685"/>
      <c r="AZR8" s="685"/>
      <c r="AZS8" s="685"/>
      <c r="AZT8" s="685"/>
      <c r="AZU8" s="685"/>
      <c r="AZV8" s="685"/>
      <c r="AZW8" s="685"/>
      <c r="AZX8" s="685"/>
      <c r="AZY8" s="685"/>
      <c r="AZZ8" s="685"/>
      <c r="BAA8" s="685"/>
      <c r="BAB8" s="685"/>
      <c r="BAC8" s="685"/>
      <c r="BAD8" s="685"/>
      <c r="BAE8" s="685"/>
      <c r="BAF8" s="685"/>
      <c r="BAG8" s="685"/>
      <c r="BAH8" s="685"/>
      <c r="BAI8" s="685"/>
      <c r="BAJ8" s="685"/>
      <c r="BAK8" s="685"/>
      <c r="BAL8" s="685"/>
      <c r="BAM8" s="685"/>
      <c r="BAN8" s="685"/>
      <c r="BAO8" s="685"/>
      <c r="BAP8" s="685"/>
      <c r="BAQ8" s="685"/>
      <c r="BAR8" s="685"/>
      <c r="BAS8" s="685"/>
      <c r="BAT8" s="685"/>
      <c r="BAU8" s="685"/>
      <c r="BAV8" s="685"/>
      <c r="BAW8" s="685"/>
      <c r="BAX8" s="685"/>
      <c r="BAY8" s="685"/>
      <c r="BAZ8" s="685"/>
      <c r="BBA8" s="685"/>
      <c r="BBB8" s="685"/>
      <c r="BBC8" s="685"/>
      <c r="BBD8" s="685"/>
      <c r="BBE8" s="685"/>
      <c r="BBF8" s="685"/>
      <c r="BBG8" s="685"/>
      <c r="BBH8" s="685"/>
      <c r="BBI8" s="685"/>
      <c r="BBJ8" s="685"/>
      <c r="BBK8" s="685"/>
      <c r="BBL8" s="685"/>
      <c r="BBM8" s="685"/>
      <c r="BBN8" s="685"/>
      <c r="BBO8" s="685"/>
      <c r="BBP8" s="685"/>
      <c r="BBQ8" s="685"/>
      <c r="BBR8" s="685"/>
      <c r="BBS8" s="685"/>
      <c r="BBT8" s="685"/>
      <c r="BBU8" s="685"/>
      <c r="BBV8" s="685"/>
      <c r="BBW8" s="685"/>
      <c r="BBX8" s="685"/>
      <c r="BBY8" s="685"/>
      <c r="BBZ8" s="685"/>
      <c r="BCA8" s="685"/>
      <c r="BCB8" s="685"/>
      <c r="BCC8" s="685"/>
      <c r="BCD8" s="685"/>
      <c r="BCE8" s="685"/>
      <c r="BCF8" s="685"/>
      <c r="BCG8" s="685"/>
      <c r="BCH8" s="685"/>
      <c r="BCI8" s="685"/>
      <c r="BCJ8" s="685"/>
      <c r="BCK8" s="685"/>
      <c r="BCL8" s="685"/>
      <c r="BCM8" s="685"/>
      <c r="BCN8" s="685"/>
      <c r="BCO8" s="685"/>
      <c r="BCP8" s="685"/>
      <c r="BCQ8" s="685"/>
      <c r="BCR8" s="685"/>
      <c r="BCS8" s="685"/>
      <c r="BCT8" s="685"/>
      <c r="BCU8" s="685"/>
      <c r="BCV8" s="685"/>
      <c r="BCW8" s="685"/>
      <c r="BCX8" s="685"/>
      <c r="BCY8" s="685"/>
      <c r="BCZ8" s="685"/>
      <c r="BDA8" s="685"/>
      <c r="BDB8" s="685"/>
      <c r="BDC8" s="685"/>
      <c r="BDD8" s="685"/>
      <c r="BDE8" s="685"/>
      <c r="BDF8" s="685"/>
      <c r="BDG8" s="685"/>
      <c r="BDH8" s="685"/>
      <c r="BDI8" s="685"/>
      <c r="BDJ8" s="685"/>
      <c r="BDK8" s="685"/>
      <c r="BDL8" s="685"/>
      <c r="BDM8" s="685"/>
      <c r="BDN8" s="685"/>
      <c r="BDO8" s="685"/>
      <c r="BDP8" s="685"/>
      <c r="BDQ8" s="685"/>
      <c r="BDR8" s="685"/>
      <c r="BDS8" s="685"/>
      <c r="BDT8" s="685"/>
      <c r="BDU8" s="685"/>
      <c r="BDV8" s="685"/>
      <c r="BDW8" s="685"/>
      <c r="BDX8" s="685"/>
      <c r="BDY8" s="685"/>
      <c r="BDZ8" s="685"/>
      <c r="BEA8" s="685"/>
      <c r="BEB8" s="685"/>
      <c r="BEC8" s="685"/>
      <c r="BED8" s="685"/>
      <c r="BEE8" s="685"/>
      <c r="BEF8" s="685"/>
      <c r="BEG8" s="685"/>
      <c r="BEH8" s="685"/>
      <c r="BEI8" s="685"/>
      <c r="BEJ8" s="685"/>
      <c r="BEK8" s="685"/>
      <c r="BEL8" s="685"/>
      <c r="BEM8" s="685"/>
      <c r="BEN8" s="685"/>
      <c r="BEO8" s="685"/>
      <c r="BEP8" s="685"/>
      <c r="BEQ8" s="685"/>
      <c r="BER8" s="685"/>
      <c r="BES8" s="685"/>
      <c r="BET8" s="685"/>
      <c r="BEU8" s="685"/>
      <c r="BEV8" s="685"/>
      <c r="BEW8" s="685"/>
      <c r="BEX8" s="685"/>
      <c r="BEY8" s="685"/>
      <c r="BEZ8" s="685"/>
      <c r="BFA8" s="685"/>
      <c r="BFB8" s="685"/>
      <c r="BFC8" s="685"/>
      <c r="BFD8" s="685"/>
      <c r="BFE8" s="685"/>
      <c r="BFF8" s="685"/>
      <c r="BFG8" s="685"/>
      <c r="BFH8" s="685"/>
      <c r="BFI8" s="685"/>
      <c r="BFJ8" s="685"/>
      <c r="BFK8" s="685"/>
      <c r="BFL8" s="685"/>
      <c r="BFM8" s="685"/>
      <c r="BFN8" s="685"/>
      <c r="BFO8" s="685"/>
      <c r="BFP8" s="685"/>
      <c r="BFQ8" s="685"/>
      <c r="BFR8" s="685"/>
      <c r="BFS8" s="685"/>
      <c r="BFT8" s="685"/>
      <c r="BFU8" s="685"/>
      <c r="BFV8" s="685"/>
      <c r="BFW8" s="685"/>
      <c r="BFX8" s="685"/>
      <c r="BFY8" s="685"/>
      <c r="BFZ8" s="685"/>
      <c r="BGA8" s="685"/>
      <c r="BGB8" s="685"/>
      <c r="BGC8" s="685"/>
      <c r="BGD8" s="685"/>
      <c r="BGE8" s="685"/>
      <c r="BGF8" s="685"/>
      <c r="BGG8" s="685"/>
      <c r="BGH8" s="685"/>
      <c r="BGI8" s="685"/>
      <c r="BGJ8" s="685"/>
      <c r="BGK8" s="685"/>
      <c r="BGL8" s="685"/>
      <c r="BGM8" s="685"/>
      <c r="BGN8" s="685"/>
      <c r="BGO8" s="685"/>
      <c r="BGP8" s="685"/>
      <c r="BGQ8" s="685"/>
      <c r="BGR8" s="685"/>
      <c r="BGS8" s="685"/>
      <c r="BGT8" s="685"/>
      <c r="BGU8" s="685"/>
      <c r="BGV8" s="685"/>
      <c r="BGW8" s="685"/>
      <c r="BGX8" s="685"/>
      <c r="BGY8" s="685"/>
      <c r="BGZ8" s="685"/>
      <c r="BHA8" s="685"/>
      <c r="BHB8" s="685"/>
      <c r="BHC8" s="685"/>
      <c r="BHD8" s="685"/>
      <c r="BHE8" s="685"/>
      <c r="BHF8" s="685"/>
      <c r="BHG8" s="685"/>
      <c r="BHH8" s="685"/>
      <c r="BHI8" s="685"/>
      <c r="BHJ8" s="685"/>
      <c r="BHK8" s="685"/>
      <c r="BHL8" s="685"/>
      <c r="BHM8" s="685"/>
      <c r="BHN8" s="685"/>
      <c r="BHO8" s="685"/>
      <c r="BHP8" s="685"/>
      <c r="BHQ8" s="685"/>
      <c r="BHR8" s="685"/>
      <c r="BHS8" s="685"/>
      <c r="BHT8" s="685"/>
      <c r="BHU8" s="685"/>
      <c r="BHV8" s="685"/>
      <c r="BHW8" s="685"/>
      <c r="BHX8" s="685"/>
      <c r="BHY8" s="685"/>
      <c r="BHZ8" s="685"/>
      <c r="BIA8" s="685"/>
      <c r="BIB8" s="685"/>
      <c r="BIC8" s="685"/>
      <c r="BID8" s="685"/>
      <c r="BIE8" s="685"/>
      <c r="BIF8" s="685"/>
      <c r="BIG8" s="685"/>
      <c r="BIH8" s="685"/>
      <c r="BII8" s="685"/>
      <c r="BIJ8" s="685"/>
      <c r="BIK8" s="685"/>
      <c r="BIL8" s="685"/>
      <c r="BIM8" s="685"/>
      <c r="BIN8" s="685"/>
      <c r="BIO8" s="685"/>
      <c r="BIP8" s="685"/>
      <c r="BIQ8" s="685"/>
      <c r="BIR8" s="685"/>
      <c r="BIS8" s="685"/>
      <c r="BIT8" s="685"/>
      <c r="BIU8" s="685"/>
      <c r="BIV8" s="685"/>
      <c r="BIW8" s="685"/>
      <c r="BIX8" s="685"/>
      <c r="BIY8" s="685"/>
      <c r="BIZ8" s="685"/>
      <c r="BJA8" s="685"/>
      <c r="BJB8" s="685"/>
      <c r="BJC8" s="685"/>
      <c r="BJD8" s="685"/>
      <c r="BJE8" s="685"/>
      <c r="BJF8" s="685"/>
      <c r="BJG8" s="685"/>
      <c r="BJH8" s="685"/>
      <c r="BJI8" s="685"/>
      <c r="BJJ8" s="685"/>
      <c r="BJK8" s="685"/>
      <c r="BJL8" s="685"/>
      <c r="BJM8" s="685"/>
      <c r="BJN8" s="685"/>
      <c r="BJO8" s="685"/>
      <c r="BJP8" s="685"/>
      <c r="BJQ8" s="685"/>
      <c r="BJR8" s="685"/>
      <c r="BJS8" s="685"/>
      <c r="BJT8" s="685"/>
      <c r="BJU8" s="685"/>
      <c r="BJV8" s="685"/>
      <c r="BJW8" s="685"/>
      <c r="BJX8" s="685"/>
      <c r="BJY8" s="685"/>
      <c r="BJZ8" s="685"/>
      <c r="BKA8" s="685"/>
      <c r="BKB8" s="685"/>
      <c r="BKC8" s="685"/>
      <c r="BKD8" s="685"/>
      <c r="BKE8" s="685"/>
      <c r="BKF8" s="685"/>
      <c r="BKG8" s="685"/>
      <c r="BKH8" s="685"/>
      <c r="BKI8" s="685"/>
      <c r="BKJ8" s="685"/>
      <c r="BKK8" s="685"/>
      <c r="BKL8" s="685"/>
      <c r="BKM8" s="685"/>
      <c r="BKN8" s="685"/>
      <c r="BKO8" s="685"/>
      <c r="BKP8" s="685"/>
      <c r="BKQ8" s="685"/>
      <c r="BKR8" s="685"/>
      <c r="BKS8" s="685"/>
      <c r="BKT8" s="685"/>
      <c r="BKU8" s="685"/>
      <c r="BKV8" s="685"/>
      <c r="BKW8" s="685"/>
      <c r="BKX8" s="685"/>
      <c r="BKY8" s="685"/>
      <c r="BKZ8" s="685"/>
      <c r="BLA8" s="685"/>
      <c r="BLB8" s="685"/>
      <c r="BLC8" s="685"/>
      <c r="BLD8" s="685"/>
      <c r="BLE8" s="685"/>
      <c r="BLF8" s="685"/>
      <c r="BLG8" s="685"/>
      <c r="BLH8" s="685"/>
      <c r="BLI8" s="685"/>
      <c r="BLJ8" s="685"/>
      <c r="BLK8" s="685"/>
      <c r="BLL8" s="685"/>
      <c r="BLM8" s="685"/>
      <c r="BLN8" s="685"/>
      <c r="BLO8" s="685"/>
      <c r="BLP8" s="685"/>
      <c r="BLQ8" s="685"/>
      <c r="BLR8" s="685"/>
      <c r="BLS8" s="685"/>
      <c r="BLT8" s="685"/>
      <c r="BLU8" s="685"/>
      <c r="BLV8" s="685"/>
      <c r="BLW8" s="685"/>
      <c r="BLX8" s="685"/>
      <c r="BLY8" s="685"/>
      <c r="BLZ8" s="685"/>
      <c r="BMA8" s="685"/>
      <c r="BMB8" s="685"/>
      <c r="BMC8" s="685"/>
      <c r="BMD8" s="685"/>
      <c r="BME8" s="685"/>
      <c r="BMF8" s="685"/>
      <c r="BMG8" s="685"/>
      <c r="BMH8" s="685"/>
      <c r="BMI8" s="685"/>
      <c r="BMJ8" s="685"/>
      <c r="BMK8" s="685"/>
      <c r="BML8" s="685"/>
      <c r="BMM8" s="685"/>
      <c r="BMN8" s="685"/>
      <c r="BMO8" s="685"/>
      <c r="BMP8" s="685"/>
      <c r="BMQ8" s="685"/>
      <c r="BMR8" s="685"/>
      <c r="BMS8" s="685"/>
      <c r="BMT8" s="685"/>
      <c r="BMU8" s="685"/>
      <c r="BMV8" s="685"/>
      <c r="BMW8" s="685"/>
      <c r="BMX8" s="685"/>
      <c r="BMY8" s="685"/>
      <c r="BMZ8" s="685"/>
      <c r="BNA8" s="685"/>
      <c r="BNB8" s="685"/>
      <c r="BNC8" s="685"/>
      <c r="BND8" s="685"/>
      <c r="BNE8" s="685"/>
      <c r="BNF8" s="685"/>
      <c r="BNG8" s="685"/>
      <c r="BNH8" s="685"/>
      <c r="BNI8" s="685"/>
      <c r="BNJ8" s="685"/>
      <c r="BNK8" s="685"/>
      <c r="BNL8" s="685"/>
      <c r="BNM8" s="685"/>
      <c r="BNN8" s="685"/>
      <c r="BNO8" s="685"/>
      <c r="BNP8" s="685"/>
      <c r="BNQ8" s="685"/>
      <c r="BNR8" s="685"/>
      <c r="BNS8" s="685"/>
      <c r="BNT8" s="685"/>
      <c r="BNU8" s="685"/>
      <c r="BNV8" s="685"/>
      <c r="BNW8" s="685"/>
      <c r="BNX8" s="685"/>
      <c r="BNY8" s="685"/>
      <c r="BNZ8" s="685"/>
      <c r="BOA8" s="685"/>
      <c r="BOB8" s="685"/>
      <c r="BOC8" s="685"/>
      <c r="BOD8" s="685"/>
      <c r="BOE8" s="685"/>
      <c r="BOF8" s="685"/>
      <c r="BOG8" s="685"/>
      <c r="BOH8" s="685"/>
      <c r="BOI8" s="685"/>
      <c r="BOJ8" s="685"/>
      <c r="BOK8" s="685"/>
      <c r="BOL8" s="685"/>
      <c r="BOM8" s="685"/>
      <c r="BON8" s="685"/>
      <c r="BOO8" s="685"/>
      <c r="BOP8" s="685"/>
      <c r="BOQ8" s="685"/>
      <c r="BOR8" s="685"/>
      <c r="BOS8" s="685"/>
      <c r="BOT8" s="685"/>
      <c r="BOU8" s="685"/>
      <c r="BOV8" s="685"/>
      <c r="BOW8" s="685"/>
      <c r="BOX8" s="685"/>
      <c r="BOY8" s="685"/>
      <c r="BOZ8" s="685"/>
      <c r="BPA8" s="685"/>
      <c r="BPB8" s="685"/>
      <c r="BPC8" s="685"/>
      <c r="BPD8" s="685"/>
      <c r="BPE8" s="685"/>
      <c r="BPF8" s="685"/>
      <c r="BPG8" s="685"/>
      <c r="BPH8" s="685"/>
      <c r="BPI8" s="685"/>
      <c r="BPJ8" s="685"/>
      <c r="BPK8" s="685"/>
      <c r="BPL8" s="685"/>
      <c r="BPM8" s="685"/>
      <c r="BPN8" s="685"/>
      <c r="BPO8" s="685"/>
      <c r="BPP8" s="685"/>
      <c r="BPQ8" s="685"/>
      <c r="BPR8" s="685"/>
      <c r="BPS8" s="685"/>
      <c r="BPT8" s="685"/>
      <c r="BPU8" s="685"/>
      <c r="BPV8" s="685"/>
      <c r="BPW8" s="685"/>
      <c r="BPX8" s="685"/>
      <c r="BPY8" s="685"/>
      <c r="BPZ8" s="685"/>
      <c r="BQA8" s="685"/>
      <c r="BQB8" s="685"/>
      <c r="BQC8" s="685"/>
      <c r="BQD8" s="685"/>
      <c r="BQE8" s="685"/>
      <c r="BQF8" s="685"/>
      <c r="BQG8" s="685"/>
      <c r="BQH8" s="685"/>
      <c r="BQI8" s="685"/>
      <c r="BQJ8" s="685"/>
      <c r="BQK8" s="685"/>
      <c r="BQL8" s="685"/>
      <c r="BQM8" s="685"/>
      <c r="BQN8" s="685"/>
      <c r="BQO8" s="685"/>
      <c r="BQP8" s="685"/>
      <c r="BQQ8" s="685"/>
      <c r="BQR8" s="685"/>
      <c r="BQS8" s="685"/>
      <c r="BQT8" s="685"/>
      <c r="BQU8" s="685"/>
      <c r="BQV8" s="685"/>
      <c r="BQW8" s="685"/>
      <c r="BQX8" s="685"/>
      <c r="BQY8" s="685"/>
      <c r="BQZ8" s="685"/>
      <c r="BRA8" s="685"/>
      <c r="BRB8" s="685"/>
      <c r="BRC8" s="685"/>
      <c r="BRD8" s="685"/>
      <c r="BRE8" s="685"/>
      <c r="BRF8" s="685"/>
      <c r="BRG8" s="685"/>
      <c r="BRH8" s="685"/>
      <c r="BRI8" s="685"/>
      <c r="BRJ8" s="685"/>
      <c r="BRK8" s="685"/>
      <c r="BRL8" s="685"/>
      <c r="BRM8" s="685"/>
      <c r="BRN8" s="685"/>
      <c r="BRO8" s="685"/>
      <c r="BRP8" s="685"/>
      <c r="BRQ8" s="685"/>
      <c r="BRR8" s="685"/>
      <c r="BRS8" s="685"/>
      <c r="BRT8" s="685"/>
      <c r="BRU8" s="685"/>
      <c r="BRV8" s="685"/>
      <c r="BRW8" s="685"/>
      <c r="BRX8" s="685"/>
      <c r="BRY8" s="685"/>
      <c r="BRZ8" s="685"/>
      <c r="BSA8" s="685"/>
      <c r="BSB8" s="685"/>
      <c r="BSC8" s="685"/>
      <c r="BSD8" s="685"/>
      <c r="BSE8" s="685"/>
      <c r="BSF8" s="685"/>
      <c r="BSG8" s="685"/>
      <c r="BSH8" s="685"/>
      <c r="BSI8" s="685"/>
      <c r="BSJ8" s="685"/>
      <c r="BSK8" s="685"/>
      <c r="BSL8" s="685"/>
      <c r="BSM8" s="685"/>
      <c r="BSN8" s="685"/>
      <c r="BSO8" s="685"/>
      <c r="BSP8" s="685"/>
      <c r="BSQ8" s="685"/>
      <c r="BSR8" s="685"/>
      <c r="BSS8" s="685"/>
      <c r="BST8" s="685"/>
      <c r="BSU8" s="685"/>
      <c r="BSV8" s="685"/>
      <c r="BSW8" s="685"/>
      <c r="BSX8" s="685"/>
      <c r="BSY8" s="685"/>
      <c r="BSZ8" s="685"/>
      <c r="BTA8" s="685"/>
      <c r="BTB8" s="685"/>
      <c r="BTC8" s="685"/>
      <c r="BTD8" s="685"/>
      <c r="BTE8" s="685"/>
      <c r="BTF8" s="685"/>
      <c r="BTG8" s="685"/>
      <c r="BTH8" s="685"/>
      <c r="BTI8" s="685"/>
      <c r="BTJ8" s="685"/>
      <c r="BTK8" s="685"/>
      <c r="BTL8" s="685"/>
      <c r="BTM8" s="685"/>
      <c r="BTN8" s="685"/>
      <c r="BTO8" s="685"/>
      <c r="BTP8" s="685"/>
      <c r="BTQ8" s="685"/>
      <c r="BTR8" s="685"/>
      <c r="BTS8" s="685"/>
      <c r="BTT8" s="685"/>
      <c r="BTU8" s="685"/>
      <c r="BTV8" s="685"/>
      <c r="BTW8" s="685"/>
      <c r="BTX8" s="685"/>
      <c r="BTY8" s="685"/>
      <c r="BTZ8" s="685"/>
      <c r="BUA8" s="685"/>
      <c r="BUB8" s="685"/>
      <c r="BUC8" s="685"/>
      <c r="BUD8" s="685"/>
      <c r="BUE8" s="685"/>
      <c r="BUF8" s="685"/>
      <c r="BUG8" s="685"/>
      <c r="BUH8" s="685"/>
      <c r="BUI8" s="685"/>
      <c r="BUJ8" s="685"/>
      <c r="BUK8" s="685"/>
      <c r="BUL8" s="685"/>
      <c r="BUM8" s="685"/>
      <c r="BUN8" s="685"/>
      <c r="BUO8" s="685"/>
      <c r="BUP8" s="685"/>
      <c r="BUQ8" s="685"/>
      <c r="BUR8" s="685"/>
      <c r="BUS8" s="685"/>
      <c r="BUT8" s="685"/>
      <c r="BUU8" s="685"/>
      <c r="BUV8" s="685"/>
      <c r="BUW8" s="685"/>
      <c r="BUX8" s="685"/>
      <c r="BUY8" s="685"/>
      <c r="BUZ8" s="685"/>
      <c r="BVA8" s="685"/>
      <c r="BVB8" s="685"/>
      <c r="BVC8" s="685"/>
      <c r="BVD8" s="685"/>
      <c r="BVE8" s="685"/>
      <c r="BVF8" s="685"/>
      <c r="BVG8" s="685"/>
      <c r="BVH8" s="685"/>
      <c r="BVI8" s="685"/>
      <c r="BVJ8" s="685"/>
      <c r="BVK8" s="685"/>
      <c r="BVL8" s="685"/>
      <c r="BVM8" s="685"/>
      <c r="BVN8" s="685"/>
      <c r="BVO8" s="685"/>
      <c r="BVP8" s="685"/>
      <c r="BVQ8" s="685"/>
      <c r="BVR8" s="685"/>
      <c r="BVS8" s="685"/>
      <c r="BVT8" s="685"/>
      <c r="BVU8" s="685"/>
      <c r="BVV8" s="685"/>
      <c r="BVW8" s="685"/>
      <c r="BVX8" s="685"/>
      <c r="BVY8" s="685"/>
      <c r="BVZ8" s="685"/>
      <c r="BWA8" s="685"/>
      <c r="BWB8" s="685"/>
      <c r="BWC8" s="685"/>
      <c r="BWD8" s="685"/>
      <c r="BWE8" s="685"/>
      <c r="BWF8" s="685"/>
      <c r="BWG8" s="685"/>
      <c r="BWH8" s="685"/>
      <c r="BWI8" s="685"/>
      <c r="BWJ8" s="685"/>
      <c r="BWK8" s="685"/>
      <c r="BWL8" s="685"/>
      <c r="BWM8" s="685"/>
      <c r="BWN8" s="685"/>
      <c r="BWO8" s="685"/>
      <c r="BWP8" s="685"/>
      <c r="BWQ8" s="685"/>
      <c r="BWR8" s="685"/>
      <c r="BWS8" s="685"/>
      <c r="BWT8" s="685"/>
      <c r="BWU8" s="685"/>
      <c r="BWV8" s="685"/>
      <c r="BWW8" s="685"/>
      <c r="BWX8" s="685"/>
      <c r="BWY8" s="685"/>
      <c r="BWZ8" s="685"/>
      <c r="BXA8" s="685"/>
      <c r="BXB8" s="685"/>
      <c r="BXC8" s="685"/>
      <c r="BXD8" s="685"/>
      <c r="BXE8" s="685"/>
      <c r="BXF8" s="685"/>
      <c r="BXG8" s="685"/>
      <c r="BXH8" s="685"/>
      <c r="BXI8" s="685"/>
      <c r="BXJ8" s="685"/>
      <c r="BXK8" s="685"/>
      <c r="BXL8" s="685"/>
      <c r="BXM8" s="685"/>
      <c r="BXN8" s="685"/>
      <c r="BXO8" s="685"/>
      <c r="BXP8" s="685"/>
      <c r="BXQ8" s="685"/>
      <c r="BXR8" s="685"/>
      <c r="BXS8" s="685"/>
      <c r="BXT8" s="685"/>
      <c r="BXU8" s="685"/>
      <c r="BXV8" s="685"/>
      <c r="BXW8" s="685"/>
      <c r="BXX8" s="685"/>
      <c r="BXY8" s="685"/>
      <c r="BXZ8" s="685"/>
      <c r="BYA8" s="685"/>
      <c r="BYB8" s="685"/>
      <c r="BYC8" s="685"/>
      <c r="BYD8" s="685"/>
      <c r="BYE8" s="685"/>
      <c r="BYF8" s="685"/>
      <c r="BYG8" s="685"/>
      <c r="BYH8" s="685"/>
      <c r="BYI8" s="685"/>
      <c r="BYJ8" s="685"/>
      <c r="BYK8" s="685"/>
      <c r="BYL8" s="685"/>
      <c r="BYM8" s="685"/>
      <c r="BYN8" s="685"/>
      <c r="BYO8" s="685"/>
      <c r="BYP8" s="685"/>
      <c r="BYQ8" s="685"/>
      <c r="BYR8" s="685"/>
      <c r="BYS8" s="685"/>
      <c r="BYT8" s="685"/>
      <c r="BYU8" s="685"/>
      <c r="BYV8" s="685"/>
      <c r="BYW8" s="685"/>
      <c r="BYX8" s="685"/>
      <c r="BYY8" s="685"/>
      <c r="BYZ8" s="685"/>
      <c r="BZA8" s="685"/>
      <c r="BZB8" s="685"/>
      <c r="BZC8" s="685"/>
      <c r="BZD8" s="685"/>
      <c r="BZE8" s="685"/>
      <c r="BZF8" s="685"/>
      <c r="BZG8" s="685"/>
      <c r="BZH8" s="685"/>
      <c r="BZI8" s="685"/>
      <c r="BZJ8" s="685"/>
      <c r="BZK8" s="685"/>
      <c r="BZL8" s="685"/>
      <c r="BZM8" s="685"/>
      <c r="BZN8" s="685"/>
      <c r="BZO8" s="685"/>
      <c r="BZP8" s="685"/>
      <c r="BZQ8" s="685"/>
      <c r="BZR8" s="685"/>
      <c r="BZS8" s="685"/>
      <c r="BZT8" s="685"/>
      <c r="BZU8" s="685"/>
      <c r="BZV8" s="685"/>
      <c r="BZW8" s="685"/>
      <c r="BZX8" s="685"/>
      <c r="BZY8" s="685"/>
      <c r="BZZ8" s="685"/>
      <c r="CAA8" s="685"/>
      <c r="CAB8" s="685"/>
      <c r="CAC8" s="685"/>
      <c r="CAD8" s="685"/>
      <c r="CAE8" s="685"/>
      <c r="CAF8" s="685"/>
      <c r="CAG8" s="685"/>
      <c r="CAH8" s="685"/>
      <c r="CAI8" s="685"/>
      <c r="CAJ8" s="685"/>
      <c r="CAK8" s="685"/>
      <c r="CAL8" s="685"/>
      <c r="CAM8" s="685"/>
      <c r="CAN8" s="685"/>
      <c r="CAO8" s="685"/>
      <c r="CAP8" s="685"/>
      <c r="CAQ8" s="685"/>
      <c r="CAR8" s="685"/>
      <c r="CAS8" s="685"/>
      <c r="CAT8" s="685"/>
      <c r="CAU8" s="685"/>
      <c r="CAV8" s="685"/>
      <c r="CAW8" s="685"/>
      <c r="CAX8" s="685"/>
      <c r="CAY8" s="685"/>
      <c r="CAZ8" s="685"/>
      <c r="CBA8" s="685"/>
      <c r="CBB8" s="685"/>
      <c r="CBC8" s="685"/>
      <c r="CBD8" s="685"/>
      <c r="CBE8" s="685"/>
      <c r="CBF8" s="685"/>
      <c r="CBG8" s="685"/>
      <c r="CBH8" s="685"/>
      <c r="CBI8" s="685"/>
      <c r="CBJ8" s="685"/>
      <c r="CBK8" s="685"/>
      <c r="CBL8" s="685"/>
      <c r="CBM8" s="685"/>
      <c r="CBN8" s="685"/>
      <c r="CBO8" s="685"/>
      <c r="CBP8" s="685"/>
      <c r="CBQ8" s="685"/>
      <c r="CBR8" s="685"/>
      <c r="CBS8" s="685"/>
      <c r="CBT8" s="685"/>
      <c r="CBU8" s="685"/>
      <c r="CBV8" s="685"/>
      <c r="CBW8" s="685"/>
      <c r="CBX8" s="685"/>
      <c r="CBY8" s="685"/>
      <c r="CBZ8" s="685"/>
      <c r="CCA8" s="685"/>
      <c r="CCB8" s="685"/>
      <c r="CCC8" s="685"/>
      <c r="CCD8" s="685"/>
      <c r="CCE8" s="685"/>
      <c r="CCF8" s="685"/>
      <c r="CCG8" s="685"/>
      <c r="CCH8" s="685"/>
      <c r="CCI8" s="685"/>
      <c r="CCJ8" s="685"/>
      <c r="CCK8" s="685"/>
      <c r="CCL8" s="685"/>
      <c r="CCM8" s="685"/>
      <c r="CCN8" s="685"/>
      <c r="CCO8" s="685"/>
      <c r="CCP8" s="685"/>
      <c r="CCQ8" s="685"/>
      <c r="CCR8" s="685"/>
      <c r="CCS8" s="685"/>
      <c r="CCT8" s="685"/>
      <c r="CCU8" s="685"/>
      <c r="CCV8" s="685"/>
      <c r="CCW8" s="685"/>
      <c r="CCX8" s="685"/>
      <c r="CCY8" s="685"/>
      <c r="CCZ8" s="685"/>
      <c r="CDA8" s="685"/>
      <c r="CDB8" s="685"/>
      <c r="CDC8" s="685"/>
      <c r="CDD8" s="685"/>
      <c r="CDE8" s="685"/>
      <c r="CDF8" s="685"/>
      <c r="CDG8" s="685"/>
      <c r="CDH8" s="685"/>
      <c r="CDI8" s="685"/>
      <c r="CDJ8" s="685"/>
      <c r="CDK8" s="685"/>
      <c r="CDL8" s="685"/>
      <c r="CDM8" s="685"/>
      <c r="CDN8" s="685"/>
      <c r="CDO8" s="685"/>
      <c r="CDP8" s="685"/>
      <c r="CDQ8" s="685"/>
      <c r="CDR8" s="685"/>
      <c r="CDS8" s="685"/>
      <c r="CDT8" s="685"/>
      <c r="CDU8" s="685"/>
      <c r="CDV8" s="685"/>
      <c r="CDW8" s="685"/>
      <c r="CDX8" s="685"/>
      <c r="CDY8" s="685"/>
      <c r="CDZ8" s="685"/>
      <c r="CEA8" s="685"/>
      <c r="CEB8" s="685"/>
      <c r="CEC8" s="685"/>
      <c r="CED8" s="685"/>
      <c r="CEE8" s="685"/>
      <c r="CEF8" s="685"/>
      <c r="CEG8" s="685"/>
      <c r="CEH8" s="685"/>
      <c r="CEI8" s="685"/>
      <c r="CEJ8" s="685"/>
      <c r="CEK8" s="685"/>
      <c r="CEL8" s="685"/>
      <c r="CEM8" s="685"/>
      <c r="CEN8" s="685"/>
      <c r="CEO8" s="685"/>
      <c r="CEP8" s="685"/>
      <c r="CEQ8" s="685"/>
      <c r="CER8" s="685"/>
      <c r="CES8" s="685"/>
      <c r="CET8" s="685"/>
      <c r="CEU8" s="685"/>
      <c r="CEV8" s="685"/>
      <c r="CEW8" s="685"/>
      <c r="CEX8" s="685"/>
      <c r="CEY8" s="685"/>
      <c r="CEZ8" s="685"/>
      <c r="CFA8" s="685"/>
      <c r="CFB8" s="685"/>
      <c r="CFC8" s="685"/>
      <c r="CFD8" s="685"/>
      <c r="CFE8" s="685"/>
      <c r="CFF8" s="685"/>
      <c r="CFG8" s="685"/>
      <c r="CFH8" s="685"/>
      <c r="CFI8" s="685"/>
      <c r="CFJ8" s="685"/>
      <c r="CFK8" s="685"/>
      <c r="CFL8" s="685"/>
      <c r="CFM8" s="685"/>
      <c r="CFN8" s="685"/>
      <c r="CFO8" s="685"/>
      <c r="CFP8" s="685"/>
      <c r="CFQ8" s="685"/>
      <c r="CFR8" s="685"/>
      <c r="CFS8" s="685"/>
      <c r="CFT8" s="685"/>
      <c r="CFU8" s="685"/>
      <c r="CFV8" s="685"/>
      <c r="CFW8" s="685"/>
      <c r="CFX8" s="685"/>
      <c r="CFY8" s="685"/>
      <c r="CFZ8" s="685"/>
      <c r="CGA8" s="685"/>
      <c r="CGB8" s="685"/>
      <c r="CGC8" s="685"/>
      <c r="CGD8" s="685"/>
      <c r="CGE8" s="685"/>
      <c r="CGF8" s="685"/>
      <c r="CGG8" s="685"/>
      <c r="CGH8" s="685"/>
      <c r="CGI8" s="685"/>
      <c r="CGJ8" s="685"/>
      <c r="CGK8" s="685"/>
      <c r="CGL8" s="685"/>
      <c r="CGM8" s="685"/>
      <c r="CGN8" s="685"/>
      <c r="CGO8" s="685"/>
      <c r="CGP8" s="685"/>
      <c r="CGQ8" s="685"/>
      <c r="CGR8" s="685"/>
      <c r="CGS8" s="685"/>
      <c r="CGT8" s="685"/>
      <c r="CGU8" s="685"/>
      <c r="CGV8" s="685"/>
      <c r="CGW8" s="685"/>
      <c r="CGX8" s="685"/>
      <c r="CGY8" s="685"/>
      <c r="CGZ8" s="685"/>
      <c r="CHA8" s="685"/>
      <c r="CHB8" s="685"/>
      <c r="CHC8" s="685"/>
      <c r="CHD8" s="685"/>
      <c r="CHE8" s="685"/>
      <c r="CHF8" s="685"/>
      <c r="CHG8" s="685"/>
      <c r="CHH8" s="685"/>
      <c r="CHI8" s="685"/>
      <c r="CHJ8" s="685"/>
      <c r="CHK8" s="685"/>
      <c r="CHL8" s="685"/>
      <c r="CHM8" s="685"/>
      <c r="CHN8" s="685"/>
      <c r="CHO8" s="685"/>
      <c r="CHP8" s="685"/>
      <c r="CHQ8" s="685"/>
      <c r="CHR8" s="685"/>
      <c r="CHS8" s="685"/>
      <c r="CHT8" s="685"/>
      <c r="CHU8" s="685"/>
      <c r="CHV8" s="685"/>
      <c r="CHW8" s="685"/>
      <c r="CHX8" s="685"/>
      <c r="CHY8" s="685"/>
      <c r="CHZ8" s="685"/>
      <c r="CIA8" s="685"/>
      <c r="CIB8" s="685"/>
      <c r="CIC8" s="685"/>
      <c r="CID8" s="685"/>
      <c r="CIE8" s="685"/>
      <c r="CIF8" s="685"/>
      <c r="CIG8" s="685"/>
      <c r="CIH8" s="685"/>
      <c r="CII8" s="685"/>
      <c r="CIJ8" s="685"/>
      <c r="CIK8" s="685"/>
      <c r="CIL8" s="685"/>
      <c r="CIM8" s="685"/>
      <c r="CIN8" s="685"/>
      <c r="CIO8" s="685"/>
      <c r="CIP8" s="685"/>
      <c r="CIQ8" s="685"/>
      <c r="CIR8" s="685"/>
      <c r="CIS8" s="685"/>
      <c r="CIT8" s="685"/>
      <c r="CIU8" s="685"/>
      <c r="CIV8" s="685"/>
      <c r="CIW8" s="685"/>
      <c r="CIX8" s="685"/>
      <c r="CIY8" s="685"/>
      <c r="CIZ8" s="685"/>
      <c r="CJA8" s="685"/>
      <c r="CJB8" s="685"/>
      <c r="CJC8" s="685"/>
      <c r="CJD8" s="685"/>
      <c r="CJE8" s="685"/>
      <c r="CJF8" s="685"/>
      <c r="CJG8" s="685"/>
      <c r="CJH8" s="685"/>
      <c r="CJI8" s="685"/>
      <c r="CJJ8" s="685"/>
      <c r="CJK8" s="685"/>
      <c r="CJL8" s="685"/>
      <c r="CJM8" s="685"/>
      <c r="CJN8" s="685"/>
      <c r="CJO8" s="685"/>
      <c r="CJP8" s="685"/>
      <c r="CJQ8" s="685"/>
      <c r="CJR8" s="685"/>
      <c r="CJS8" s="685"/>
      <c r="CJT8" s="685"/>
      <c r="CJU8" s="685"/>
      <c r="CJV8" s="685"/>
      <c r="CJW8" s="685"/>
      <c r="CJX8" s="685"/>
      <c r="CJY8" s="685"/>
      <c r="CJZ8" s="685"/>
      <c r="CKA8" s="685"/>
      <c r="CKB8" s="685"/>
      <c r="CKC8" s="685"/>
      <c r="CKD8" s="685"/>
      <c r="CKE8" s="685"/>
      <c r="CKF8" s="685"/>
      <c r="CKG8" s="685"/>
      <c r="CKH8" s="685"/>
      <c r="CKI8" s="685"/>
      <c r="CKJ8" s="685"/>
      <c r="CKK8" s="685"/>
      <c r="CKL8" s="685"/>
      <c r="CKM8" s="685"/>
      <c r="CKN8" s="685"/>
      <c r="CKO8" s="685"/>
      <c r="CKP8" s="685"/>
      <c r="CKQ8" s="685"/>
      <c r="CKR8" s="685"/>
      <c r="CKS8" s="685"/>
      <c r="CKT8" s="685"/>
      <c r="CKU8" s="685"/>
      <c r="CKV8" s="685"/>
      <c r="CKW8" s="685"/>
      <c r="CKX8" s="685"/>
      <c r="CKY8" s="685"/>
      <c r="CKZ8" s="685"/>
      <c r="CLA8" s="685"/>
      <c r="CLB8" s="685"/>
      <c r="CLC8" s="685"/>
      <c r="CLD8" s="685"/>
      <c r="CLE8" s="685"/>
      <c r="CLF8" s="685"/>
      <c r="CLG8" s="685"/>
      <c r="CLH8" s="685"/>
      <c r="CLI8" s="685"/>
      <c r="CLJ8" s="685"/>
      <c r="CLK8" s="685"/>
      <c r="CLL8" s="685"/>
      <c r="CLM8" s="685"/>
      <c r="CLN8" s="685"/>
      <c r="CLO8" s="685"/>
      <c r="CLP8" s="685"/>
      <c r="CLQ8" s="685"/>
      <c r="CLR8" s="685"/>
      <c r="CLS8" s="685"/>
      <c r="CLT8" s="685"/>
      <c r="CLU8" s="685"/>
      <c r="CLV8" s="685"/>
      <c r="CLW8" s="685"/>
      <c r="CLX8" s="685"/>
      <c r="CLY8" s="685"/>
      <c r="CLZ8" s="685"/>
      <c r="CMA8" s="685"/>
      <c r="CMB8" s="685"/>
      <c r="CMC8" s="685"/>
      <c r="CMD8" s="685"/>
      <c r="CME8" s="685"/>
      <c r="CMF8" s="685"/>
      <c r="CMG8" s="685"/>
      <c r="CMH8" s="685"/>
      <c r="CMI8" s="685"/>
      <c r="CMJ8" s="685"/>
      <c r="CMK8" s="685"/>
      <c r="CML8" s="685"/>
      <c r="CMM8" s="685"/>
      <c r="CMN8" s="685"/>
      <c r="CMO8" s="685"/>
      <c r="CMP8" s="685"/>
      <c r="CMQ8" s="685"/>
      <c r="CMR8" s="685"/>
      <c r="CMS8" s="685"/>
      <c r="CMT8" s="685"/>
      <c r="CMU8" s="685"/>
      <c r="CMV8" s="685"/>
      <c r="CMW8" s="685"/>
      <c r="CMX8" s="685"/>
      <c r="CMY8" s="685"/>
      <c r="CMZ8" s="685"/>
      <c r="CNA8" s="685"/>
      <c r="CNB8" s="685"/>
      <c r="CNC8" s="685"/>
      <c r="CND8" s="685"/>
      <c r="CNE8" s="685"/>
      <c r="CNF8" s="685"/>
      <c r="CNG8" s="685"/>
      <c r="CNH8" s="685"/>
      <c r="CNI8" s="685"/>
      <c r="CNJ8" s="685"/>
      <c r="CNK8" s="685"/>
      <c r="CNL8" s="685"/>
      <c r="CNM8" s="685"/>
      <c r="CNN8" s="685"/>
      <c r="CNO8" s="685"/>
      <c r="CNP8" s="685"/>
      <c r="CNQ8" s="685"/>
      <c r="CNR8" s="685"/>
      <c r="CNS8" s="685"/>
      <c r="CNT8" s="685"/>
      <c r="CNU8" s="685"/>
      <c r="CNV8" s="685"/>
      <c r="CNW8" s="685"/>
      <c r="CNX8" s="685"/>
      <c r="CNY8" s="685"/>
      <c r="CNZ8" s="685"/>
      <c r="COA8" s="685"/>
      <c r="COB8" s="685"/>
      <c r="COC8" s="685"/>
      <c r="COD8" s="685"/>
      <c r="COE8" s="685"/>
      <c r="COF8" s="685"/>
      <c r="COG8" s="685"/>
      <c r="COH8" s="685"/>
      <c r="COI8" s="685"/>
      <c r="COJ8" s="685"/>
      <c r="COK8" s="685"/>
      <c r="COL8" s="685"/>
      <c r="COM8" s="685"/>
      <c r="CON8" s="685"/>
      <c r="COO8" s="685"/>
      <c r="COP8" s="685"/>
      <c r="COQ8" s="685"/>
      <c r="COR8" s="685"/>
      <c r="COS8" s="685"/>
      <c r="COT8" s="685"/>
      <c r="COU8" s="685"/>
      <c r="COV8" s="685"/>
      <c r="COW8" s="685"/>
      <c r="COX8" s="685"/>
      <c r="COY8" s="685"/>
      <c r="COZ8" s="685"/>
      <c r="CPA8" s="685"/>
      <c r="CPB8" s="685"/>
      <c r="CPC8" s="685"/>
      <c r="CPD8" s="685"/>
      <c r="CPE8" s="685"/>
      <c r="CPF8" s="685"/>
      <c r="CPG8" s="685"/>
      <c r="CPH8" s="685"/>
      <c r="CPI8" s="685"/>
      <c r="CPJ8" s="685"/>
      <c r="CPK8" s="685"/>
      <c r="CPL8" s="685"/>
      <c r="CPM8" s="685"/>
      <c r="CPN8" s="685"/>
      <c r="CPO8" s="685"/>
      <c r="CPP8" s="685"/>
      <c r="CPQ8" s="685"/>
      <c r="CPR8" s="685"/>
      <c r="CPS8" s="685"/>
      <c r="CPT8" s="685"/>
      <c r="CPU8" s="685"/>
      <c r="CPV8" s="685"/>
      <c r="CPW8" s="685"/>
      <c r="CPX8" s="685"/>
      <c r="CPY8" s="685"/>
      <c r="CPZ8" s="685"/>
      <c r="CQA8" s="685"/>
      <c r="CQB8" s="685"/>
      <c r="CQC8" s="685"/>
      <c r="CQD8" s="685"/>
      <c r="CQE8" s="685"/>
      <c r="CQF8" s="685"/>
      <c r="CQG8" s="685"/>
      <c r="CQH8" s="685"/>
      <c r="CQI8" s="685"/>
      <c r="CQJ8" s="685"/>
      <c r="CQK8" s="685"/>
      <c r="CQL8" s="685"/>
      <c r="CQM8" s="685"/>
      <c r="CQN8" s="685"/>
      <c r="CQO8" s="685"/>
      <c r="CQP8" s="685"/>
      <c r="CQQ8" s="685"/>
      <c r="CQR8" s="685"/>
      <c r="CQS8" s="685"/>
      <c r="CQT8" s="685"/>
      <c r="CQU8" s="685"/>
      <c r="CQV8" s="685"/>
      <c r="CQW8" s="685"/>
      <c r="CQX8" s="685"/>
      <c r="CQY8" s="685"/>
      <c r="CQZ8" s="685"/>
      <c r="CRA8" s="685"/>
      <c r="CRB8" s="685"/>
      <c r="CRC8" s="685"/>
      <c r="CRD8" s="685"/>
      <c r="CRE8" s="685"/>
      <c r="CRF8" s="685"/>
      <c r="CRG8" s="685"/>
      <c r="CRH8" s="685"/>
      <c r="CRI8" s="685"/>
      <c r="CRJ8" s="685"/>
      <c r="CRK8" s="685"/>
      <c r="CRL8" s="685"/>
      <c r="CRM8" s="685"/>
      <c r="CRN8" s="685"/>
      <c r="CRO8" s="685"/>
      <c r="CRP8" s="685"/>
      <c r="CRQ8" s="685"/>
      <c r="CRR8" s="685"/>
      <c r="CRS8" s="685"/>
      <c r="CRT8" s="685"/>
      <c r="CRU8" s="685"/>
      <c r="CRV8" s="685"/>
      <c r="CRW8" s="685"/>
      <c r="CRX8" s="685"/>
      <c r="CRY8" s="685"/>
      <c r="CRZ8" s="685"/>
      <c r="CSA8" s="685"/>
      <c r="CSB8" s="685"/>
      <c r="CSC8" s="685"/>
      <c r="CSD8" s="685"/>
      <c r="CSE8" s="685"/>
      <c r="CSF8" s="685"/>
      <c r="CSG8" s="685"/>
      <c r="CSH8" s="685"/>
      <c r="CSI8" s="685"/>
      <c r="CSJ8" s="685"/>
      <c r="CSK8" s="685"/>
      <c r="CSL8" s="685"/>
      <c r="CSM8" s="685"/>
      <c r="CSN8" s="685"/>
      <c r="CSO8" s="685"/>
      <c r="CSP8" s="685"/>
      <c r="CSQ8" s="685"/>
      <c r="CSR8" s="685"/>
      <c r="CSS8" s="685"/>
      <c r="CST8" s="685"/>
      <c r="CSU8" s="685"/>
      <c r="CSV8" s="685"/>
      <c r="CSW8" s="685"/>
      <c r="CSX8" s="685"/>
      <c r="CSY8" s="685"/>
      <c r="CSZ8" s="685"/>
      <c r="CTA8" s="685"/>
      <c r="CTB8" s="685"/>
      <c r="CTC8" s="685"/>
      <c r="CTD8" s="685"/>
      <c r="CTE8" s="685"/>
      <c r="CTF8" s="685"/>
      <c r="CTG8" s="685"/>
      <c r="CTH8" s="685"/>
      <c r="CTI8" s="685"/>
      <c r="CTJ8" s="685"/>
      <c r="CTK8" s="685"/>
      <c r="CTL8" s="685"/>
      <c r="CTM8" s="685"/>
      <c r="CTN8" s="685"/>
      <c r="CTO8" s="685"/>
      <c r="CTP8" s="685"/>
      <c r="CTQ8" s="685"/>
      <c r="CTR8" s="685"/>
      <c r="CTS8" s="685"/>
      <c r="CTT8" s="685"/>
      <c r="CTU8" s="685"/>
      <c r="CTV8" s="685"/>
      <c r="CTW8" s="685"/>
      <c r="CTX8" s="685"/>
      <c r="CTY8" s="685"/>
      <c r="CTZ8" s="685"/>
      <c r="CUA8" s="685"/>
      <c r="CUB8" s="685"/>
      <c r="CUC8" s="685"/>
      <c r="CUD8" s="685"/>
      <c r="CUE8" s="685"/>
      <c r="CUF8" s="685"/>
      <c r="CUG8" s="685"/>
      <c r="CUH8" s="685"/>
      <c r="CUI8" s="685"/>
      <c r="CUJ8" s="685"/>
      <c r="CUK8" s="685"/>
      <c r="CUL8" s="685"/>
      <c r="CUM8" s="685"/>
      <c r="CUN8" s="685"/>
      <c r="CUO8" s="685"/>
      <c r="CUP8" s="685"/>
      <c r="CUQ8" s="685"/>
      <c r="CUR8" s="685"/>
      <c r="CUS8" s="685"/>
      <c r="CUT8" s="685"/>
      <c r="CUU8" s="685"/>
      <c r="CUV8" s="685"/>
      <c r="CUW8" s="685"/>
      <c r="CUX8" s="685"/>
      <c r="CUY8" s="685"/>
      <c r="CUZ8" s="685"/>
      <c r="CVA8" s="685"/>
      <c r="CVB8" s="685"/>
      <c r="CVC8" s="685"/>
      <c r="CVD8" s="685"/>
      <c r="CVE8" s="685"/>
      <c r="CVF8" s="685"/>
      <c r="CVG8" s="685"/>
      <c r="CVH8" s="685"/>
      <c r="CVI8" s="685"/>
      <c r="CVJ8" s="685"/>
      <c r="CVK8" s="685"/>
      <c r="CVL8" s="685"/>
      <c r="CVM8" s="685"/>
      <c r="CVN8" s="685"/>
      <c r="CVO8" s="685"/>
      <c r="CVP8" s="685"/>
      <c r="CVQ8" s="685"/>
      <c r="CVR8" s="685"/>
      <c r="CVS8" s="685"/>
      <c r="CVT8" s="685"/>
      <c r="CVU8" s="685"/>
      <c r="CVV8" s="685"/>
      <c r="CVW8" s="685"/>
      <c r="CVX8" s="685"/>
      <c r="CVY8" s="685"/>
      <c r="CVZ8" s="685"/>
      <c r="CWA8" s="685"/>
      <c r="CWB8" s="685"/>
      <c r="CWC8" s="685"/>
      <c r="CWD8" s="685"/>
      <c r="CWE8" s="685"/>
      <c r="CWF8" s="685"/>
      <c r="CWG8" s="685"/>
      <c r="CWH8" s="685"/>
      <c r="CWI8" s="685"/>
      <c r="CWJ8" s="685"/>
      <c r="CWK8" s="685"/>
      <c r="CWL8" s="685"/>
      <c r="CWM8" s="685"/>
      <c r="CWN8" s="685"/>
      <c r="CWO8" s="685"/>
      <c r="CWP8" s="685"/>
      <c r="CWQ8" s="685"/>
      <c r="CWR8" s="685"/>
      <c r="CWS8" s="685"/>
      <c r="CWT8" s="685"/>
      <c r="CWU8" s="685"/>
      <c r="CWV8" s="685"/>
      <c r="CWW8" s="685"/>
      <c r="CWX8" s="685"/>
      <c r="CWY8" s="685"/>
      <c r="CWZ8" s="685"/>
      <c r="CXA8" s="685"/>
      <c r="CXB8" s="685"/>
      <c r="CXC8" s="685"/>
      <c r="CXD8" s="685"/>
      <c r="CXE8" s="685"/>
      <c r="CXF8" s="685"/>
      <c r="CXG8" s="685"/>
      <c r="CXH8" s="685"/>
      <c r="CXI8" s="685"/>
      <c r="CXJ8" s="685"/>
      <c r="CXK8" s="685"/>
      <c r="CXL8" s="685"/>
      <c r="CXM8" s="685"/>
      <c r="CXN8" s="685"/>
      <c r="CXO8" s="685"/>
      <c r="CXP8" s="685"/>
      <c r="CXQ8" s="685"/>
      <c r="CXR8" s="685"/>
      <c r="CXS8" s="685"/>
      <c r="CXT8" s="685"/>
      <c r="CXU8" s="685"/>
      <c r="CXV8" s="685"/>
      <c r="CXW8" s="685"/>
      <c r="CXX8" s="685"/>
      <c r="CXY8" s="685"/>
      <c r="CXZ8" s="685"/>
      <c r="CYA8" s="685"/>
      <c r="CYB8" s="685"/>
      <c r="CYC8" s="685"/>
      <c r="CYD8" s="685"/>
      <c r="CYE8" s="685"/>
      <c r="CYF8" s="685"/>
      <c r="CYG8" s="685"/>
      <c r="CYH8" s="685"/>
      <c r="CYI8" s="685"/>
      <c r="CYJ8" s="685"/>
      <c r="CYK8" s="685"/>
      <c r="CYL8" s="685"/>
      <c r="CYM8" s="685"/>
      <c r="CYN8" s="685"/>
      <c r="CYO8" s="685"/>
      <c r="CYP8" s="685"/>
      <c r="CYQ8" s="685"/>
      <c r="CYR8" s="685"/>
      <c r="CYS8" s="685"/>
      <c r="CYT8" s="685"/>
      <c r="CYU8" s="685"/>
      <c r="CYV8" s="685"/>
      <c r="CYW8" s="685"/>
      <c r="CYX8" s="685"/>
      <c r="CYY8" s="685"/>
      <c r="CYZ8" s="685"/>
      <c r="CZA8" s="685"/>
      <c r="CZB8" s="685"/>
      <c r="CZC8" s="685"/>
      <c r="CZD8" s="685"/>
      <c r="CZE8" s="685"/>
      <c r="CZF8" s="685"/>
      <c r="CZG8" s="685"/>
      <c r="CZH8" s="685"/>
      <c r="CZI8" s="685"/>
      <c r="CZJ8" s="685"/>
      <c r="CZK8" s="685"/>
      <c r="CZL8" s="685"/>
      <c r="CZM8" s="685"/>
      <c r="CZN8" s="685"/>
      <c r="CZO8" s="685"/>
      <c r="CZP8" s="685"/>
      <c r="CZQ8" s="685"/>
      <c r="CZR8" s="685"/>
      <c r="CZS8" s="685"/>
      <c r="CZT8" s="685"/>
      <c r="CZU8" s="685"/>
      <c r="CZV8" s="685"/>
      <c r="CZW8" s="685"/>
      <c r="CZX8" s="685"/>
      <c r="CZY8" s="685"/>
      <c r="CZZ8" s="685"/>
      <c r="DAA8" s="685"/>
      <c r="DAB8" s="685"/>
      <c r="DAC8" s="685"/>
      <c r="DAD8" s="685"/>
      <c r="DAE8" s="685"/>
      <c r="DAF8" s="685"/>
      <c r="DAG8" s="685"/>
      <c r="DAH8" s="685"/>
      <c r="DAI8" s="685"/>
      <c r="DAJ8" s="685"/>
      <c r="DAK8" s="685"/>
      <c r="DAL8" s="685"/>
      <c r="DAM8" s="685"/>
      <c r="DAN8" s="685"/>
      <c r="DAO8" s="685"/>
      <c r="DAP8" s="685"/>
      <c r="DAQ8" s="685"/>
      <c r="DAR8" s="685"/>
      <c r="DAS8" s="685"/>
      <c r="DAT8" s="685"/>
      <c r="DAU8" s="685"/>
      <c r="DAV8" s="685"/>
      <c r="DAW8" s="685"/>
      <c r="DAX8" s="685"/>
      <c r="DAY8" s="685"/>
      <c r="DAZ8" s="685"/>
      <c r="DBA8" s="685"/>
      <c r="DBB8" s="685"/>
      <c r="DBC8" s="685"/>
      <c r="DBD8" s="685"/>
      <c r="DBE8" s="685"/>
      <c r="DBF8" s="685"/>
      <c r="DBG8" s="685"/>
      <c r="DBH8" s="685"/>
      <c r="DBI8" s="685"/>
      <c r="DBJ8" s="685"/>
      <c r="DBK8" s="685"/>
      <c r="DBL8" s="685"/>
      <c r="DBM8" s="685"/>
      <c r="DBN8" s="685"/>
      <c r="DBO8" s="685"/>
      <c r="DBP8" s="685"/>
      <c r="DBQ8" s="685"/>
      <c r="DBR8" s="685"/>
      <c r="DBS8" s="685"/>
      <c r="DBT8" s="685"/>
      <c r="DBU8" s="685"/>
      <c r="DBV8" s="685"/>
      <c r="DBW8" s="685"/>
      <c r="DBX8" s="685"/>
      <c r="DBY8" s="685"/>
      <c r="DBZ8" s="685"/>
      <c r="DCA8" s="685"/>
      <c r="DCB8" s="685"/>
      <c r="DCC8" s="685"/>
      <c r="DCD8" s="685"/>
      <c r="DCE8" s="685"/>
      <c r="DCF8" s="685"/>
      <c r="DCG8" s="685"/>
      <c r="DCH8" s="685"/>
      <c r="DCI8" s="685"/>
      <c r="DCJ8" s="685"/>
      <c r="DCK8" s="685"/>
      <c r="DCL8" s="685"/>
      <c r="DCM8" s="685"/>
      <c r="DCN8" s="685"/>
      <c r="DCO8" s="685"/>
      <c r="DCP8" s="685"/>
      <c r="DCQ8" s="685"/>
      <c r="DCR8" s="685"/>
      <c r="DCS8" s="685"/>
      <c r="DCT8" s="685"/>
      <c r="DCU8" s="685"/>
      <c r="DCV8" s="685"/>
      <c r="DCW8" s="685"/>
      <c r="DCX8" s="685"/>
      <c r="DCY8" s="685"/>
      <c r="DCZ8" s="685"/>
      <c r="DDA8" s="685"/>
      <c r="DDB8" s="685"/>
      <c r="DDC8" s="685"/>
      <c r="DDD8" s="685"/>
      <c r="DDE8" s="685"/>
      <c r="DDF8" s="685"/>
      <c r="DDG8" s="685"/>
      <c r="DDH8" s="685"/>
      <c r="DDI8" s="685"/>
      <c r="DDJ8" s="685"/>
      <c r="DDK8" s="685"/>
      <c r="DDL8" s="685"/>
      <c r="DDM8" s="685"/>
      <c r="DDN8" s="685"/>
      <c r="DDO8" s="685"/>
      <c r="DDP8" s="685"/>
      <c r="DDQ8" s="685"/>
      <c r="DDR8" s="685"/>
      <c r="DDS8" s="685"/>
      <c r="DDT8" s="685"/>
      <c r="DDU8" s="685"/>
      <c r="DDV8" s="685"/>
      <c r="DDW8" s="685"/>
      <c r="DDX8" s="685"/>
      <c r="DDY8" s="685"/>
      <c r="DDZ8" s="685"/>
      <c r="DEA8" s="685"/>
      <c r="DEB8" s="685"/>
      <c r="DEC8" s="685"/>
      <c r="DED8" s="685"/>
      <c r="DEE8" s="685"/>
      <c r="DEF8" s="685"/>
      <c r="DEG8" s="685"/>
      <c r="DEH8" s="685"/>
      <c r="DEI8" s="685"/>
      <c r="DEJ8" s="685"/>
      <c r="DEK8" s="685"/>
      <c r="DEL8" s="685"/>
      <c r="DEM8" s="685"/>
      <c r="DEN8" s="685"/>
      <c r="DEO8" s="685"/>
      <c r="DEP8" s="685"/>
      <c r="DEQ8" s="685"/>
      <c r="DER8" s="685"/>
      <c r="DES8" s="685"/>
      <c r="DET8" s="685"/>
      <c r="DEU8" s="685"/>
      <c r="DEV8" s="685"/>
      <c r="DEW8" s="685"/>
      <c r="DEX8" s="685"/>
      <c r="DEY8" s="685"/>
      <c r="DEZ8" s="685"/>
      <c r="DFA8" s="685"/>
      <c r="DFB8" s="685"/>
      <c r="DFC8" s="685"/>
      <c r="DFD8" s="685"/>
      <c r="DFE8" s="685"/>
      <c r="DFF8" s="685"/>
      <c r="DFG8" s="685"/>
      <c r="DFH8" s="685"/>
      <c r="DFI8" s="685"/>
      <c r="DFJ8" s="685"/>
      <c r="DFK8" s="685"/>
      <c r="DFL8" s="685"/>
      <c r="DFM8" s="685"/>
      <c r="DFN8" s="685"/>
      <c r="DFO8" s="685"/>
      <c r="DFP8" s="685"/>
      <c r="DFQ8" s="685"/>
      <c r="DFR8" s="685"/>
      <c r="DFS8" s="685"/>
      <c r="DFT8" s="685"/>
      <c r="DFU8" s="685"/>
      <c r="DFV8" s="685"/>
      <c r="DFW8" s="685"/>
      <c r="DFX8" s="685"/>
      <c r="DFY8" s="685"/>
      <c r="DFZ8" s="685"/>
      <c r="DGA8" s="685"/>
      <c r="DGB8" s="685"/>
      <c r="DGC8" s="685"/>
      <c r="DGD8" s="685"/>
      <c r="DGE8" s="685"/>
      <c r="DGF8" s="685"/>
      <c r="DGG8" s="685"/>
      <c r="DGH8" s="685"/>
      <c r="DGI8" s="685"/>
      <c r="DGJ8" s="685"/>
      <c r="DGK8" s="685"/>
      <c r="DGL8" s="685"/>
      <c r="DGM8" s="685"/>
      <c r="DGN8" s="685"/>
      <c r="DGO8" s="685"/>
      <c r="DGP8" s="685"/>
      <c r="DGQ8" s="685"/>
      <c r="DGR8" s="685"/>
      <c r="DGS8" s="685"/>
      <c r="DGT8" s="685"/>
      <c r="DGU8" s="685"/>
      <c r="DGV8" s="685"/>
      <c r="DGW8" s="685"/>
      <c r="DGX8" s="685"/>
      <c r="DGY8" s="685"/>
      <c r="DGZ8" s="685"/>
      <c r="DHA8" s="685"/>
      <c r="DHB8" s="685"/>
      <c r="DHC8" s="685"/>
      <c r="DHD8" s="685"/>
      <c r="DHE8" s="685"/>
      <c r="DHF8" s="685"/>
      <c r="DHG8" s="685"/>
      <c r="DHH8" s="685"/>
      <c r="DHI8" s="685"/>
      <c r="DHJ8" s="685"/>
      <c r="DHK8" s="685"/>
      <c r="DHL8" s="685"/>
      <c r="DHM8" s="685"/>
      <c r="DHN8" s="685"/>
      <c r="DHO8" s="685"/>
      <c r="DHP8" s="685"/>
      <c r="DHQ8" s="685"/>
      <c r="DHR8" s="685"/>
      <c r="DHS8" s="685"/>
      <c r="DHT8" s="685"/>
      <c r="DHU8" s="685"/>
      <c r="DHV8" s="685"/>
      <c r="DHW8" s="685"/>
      <c r="DHX8" s="685"/>
      <c r="DHY8" s="685"/>
      <c r="DHZ8" s="685"/>
      <c r="DIA8" s="685"/>
      <c r="DIB8" s="685"/>
      <c r="DIC8" s="685"/>
      <c r="DID8" s="685"/>
      <c r="DIE8" s="685"/>
      <c r="DIF8" s="685"/>
      <c r="DIG8" s="685"/>
      <c r="DIH8" s="685"/>
      <c r="DII8" s="685"/>
      <c r="DIJ8" s="685"/>
      <c r="DIK8" s="685"/>
      <c r="DIL8" s="685"/>
      <c r="DIM8" s="685"/>
      <c r="DIN8" s="685"/>
      <c r="DIO8" s="685"/>
      <c r="DIP8" s="685"/>
      <c r="DIQ8" s="685"/>
      <c r="DIR8" s="685"/>
      <c r="DIS8" s="685"/>
      <c r="DIT8" s="685"/>
      <c r="DIU8" s="685"/>
      <c r="DIV8" s="685"/>
      <c r="DIW8" s="685"/>
      <c r="DIX8" s="685"/>
      <c r="DIY8" s="685"/>
      <c r="DIZ8" s="685"/>
      <c r="DJA8" s="685"/>
      <c r="DJB8" s="685"/>
      <c r="DJC8" s="685"/>
      <c r="DJD8" s="685"/>
      <c r="DJE8" s="685"/>
      <c r="DJF8" s="685"/>
      <c r="DJG8" s="685"/>
      <c r="DJH8" s="685"/>
      <c r="DJI8" s="685"/>
      <c r="DJJ8" s="685"/>
      <c r="DJK8" s="685"/>
      <c r="DJL8" s="685"/>
      <c r="DJM8" s="685"/>
      <c r="DJN8" s="685"/>
      <c r="DJO8" s="685"/>
      <c r="DJP8" s="685"/>
      <c r="DJQ8" s="685"/>
      <c r="DJR8" s="685"/>
      <c r="DJS8" s="685"/>
      <c r="DJT8" s="685"/>
      <c r="DJU8" s="685"/>
      <c r="DJV8" s="685"/>
      <c r="DJW8" s="685"/>
      <c r="DJX8" s="685"/>
      <c r="DJY8" s="685"/>
      <c r="DJZ8" s="685"/>
      <c r="DKA8" s="685"/>
      <c r="DKB8" s="685"/>
      <c r="DKC8" s="685"/>
      <c r="DKD8" s="685"/>
      <c r="DKE8" s="685"/>
      <c r="DKF8" s="685"/>
      <c r="DKG8" s="685"/>
      <c r="DKH8" s="685"/>
      <c r="DKI8" s="685"/>
      <c r="DKJ8" s="685"/>
      <c r="DKK8" s="685"/>
      <c r="DKL8" s="685"/>
      <c r="DKM8" s="685"/>
      <c r="DKN8" s="685"/>
      <c r="DKO8" s="685"/>
      <c r="DKP8" s="685"/>
      <c r="DKQ8" s="685"/>
      <c r="DKR8" s="685"/>
      <c r="DKS8" s="685"/>
      <c r="DKT8" s="685"/>
      <c r="DKU8" s="685"/>
      <c r="DKV8" s="685"/>
      <c r="DKW8" s="685"/>
      <c r="DKX8" s="685"/>
      <c r="DKY8" s="685"/>
      <c r="DKZ8" s="685"/>
      <c r="DLA8" s="685"/>
      <c r="DLB8" s="685"/>
      <c r="DLC8" s="685"/>
      <c r="DLD8" s="685"/>
      <c r="DLE8" s="685"/>
      <c r="DLF8" s="685"/>
      <c r="DLG8" s="685"/>
      <c r="DLH8" s="685"/>
      <c r="DLI8" s="685"/>
      <c r="DLJ8" s="685"/>
      <c r="DLK8" s="685"/>
      <c r="DLL8" s="685"/>
      <c r="DLM8" s="685"/>
      <c r="DLN8" s="685"/>
      <c r="DLO8" s="685"/>
      <c r="DLP8" s="685"/>
      <c r="DLQ8" s="685"/>
      <c r="DLR8" s="685"/>
      <c r="DLS8" s="685"/>
      <c r="DLT8" s="685"/>
      <c r="DLU8" s="685"/>
      <c r="DLV8" s="685"/>
      <c r="DLW8" s="685"/>
      <c r="DLX8" s="685"/>
      <c r="DLY8" s="685"/>
      <c r="DLZ8" s="685"/>
      <c r="DMA8" s="685"/>
      <c r="DMB8" s="685"/>
      <c r="DMC8" s="685"/>
      <c r="DMD8" s="685"/>
      <c r="DME8" s="685"/>
      <c r="DMF8" s="685"/>
      <c r="DMG8" s="685"/>
      <c r="DMH8" s="685"/>
      <c r="DMI8" s="685"/>
      <c r="DMJ8" s="685"/>
      <c r="DMK8" s="685"/>
      <c r="DML8" s="685"/>
      <c r="DMM8" s="685"/>
      <c r="DMN8" s="685"/>
      <c r="DMO8" s="685"/>
      <c r="DMP8" s="685"/>
      <c r="DMQ8" s="685"/>
      <c r="DMR8" s="685"/>
      <c r="DMS8" s="685"/>
      <c r="DMT8" s="685"/>
      <c r="DMU8" s="685"/>
      <c r="DMV8" s="685"/>
      <c r="DMW8" s="685"/>
      <c r="DMX8" s="685"/>
      <c r="DMY8" s="685"/>
      <c r="DMZ8" s="685"/>
      <c r="DNA8" s="685"/>
      <c r="DNB8" s="685"/>
      <c r="DNC8" s="685"/>
      <c r="DND8" s="685"/>
      <c r="DNE8" s="685"/>
      <c r="DNF8" s="685"/>
      <c r="DNG8" s="685"/>
      <c r="DNH8" s="685"/>
      <c r="DNI8" s="685"/>
      <c r="DNJ8" s="685"/>
      <c r="DNK8" s="685"/>
      <c r="DNL8" s="685"/>
      <c r="DNM8" s="685"/>
      <c r="DNN8" s="685"/>
      <c r="DNO8" s="685"/>
      <c r="DNP8" s="685"/>
      <c r="DNQ8" s="685"/>
      <c r="DNR8" s="685"/>
      <c r="DNS8" s="685"/>
      <c r="DNT8" s="685"/>
      <c r="DNU8" s="685"/>
      <c r="DNV8" s="685"/>
      <c r="DNW8" s="685"/>
      <c r="DNX8" s="685"/>
      <c r="DNY8" s="685"/>
      <c r="DNZ8" s="685"/>
      <c r="DOA8" s="685"/>
      <c r="DOB8" s="685"/>
      <c r="DOC8" s="685"/>
      <c r="DOD8" s="685"/>
      <c r="DOE8" s="685"/>
      <c r="DOF8" s="685"/>
      <c r="DOG8" s="685"/>
      <c r="DOH8" s="685"/>
      <c r="DOI8" s="685"/>
      <c r="DOJ8" s="685"/>
      <c r="DOK8" s="685"/>
      <c r="DOL8" s="685"/>
      <c r="DOM8" s="685"/>
      <c r="DON8" s="685"/>
      <c r="DOO8" s="685"/>
      <c r="DOP8" s="685"/>
      <c r="DOQ8" s="685"/>
      <c r="DOR8" s="685"/>
      <c r="DOS8" s="685"/>
      <c r="DOT8" s="685"/>
      <c r="DOU8" s="685"/>
      <c r="DOV8" s="685"/>
      <c r="DOW8" s="685"/>
      <c r="DOX8" s="685"/>
      <c r="DOY8" s="685"/>
      <c r="DOZ8" s="685"/>
      <c r="DPA8" s="685"/>
      <c r="DPB8" s="685"/>
      <c r="DPC8" s="685"/>
      <c r="DPD8" s="685"/>
      <c r="DPE8" s="685"/>
      <c r="DPF8" s="685"/>
      <c r="DPG8" s="685"/>
      <c r="DPH8" s="685"/>
      <c r="DPI8" s="685"/>
      <c r="DPJ8" s="685"/>
      <c r="DPK8" s="685"/>
      <c r="DPL8" s="685"/>
      <c r="DPM8" s="685"/>
      <c r="DPN8" s="685"/>
      <c r="DPO8" s="685"/>
      <c r="DPP8" s="685"/>
      <c r="DPQ8" s="685"/>
      <c r="DPR8" s="685"/>
      <c r="DPS8" s="685"/>
      <c r="DPT8" s="685"/>
      <c r="DPU8" s="685"/>
      <c r="DPV8" s="685"/>
      <c r="DPW8" s="685"/>
      <c r="DPX8" s="685"/>
      <c r="DPY8" s="685"/>
      <c r="DPZ8" s="685"/>
      <c r="DQA8" s="685"/>
      <c r="DQB8" s="685"/>
      <c r="DQC8" s="685"/>
      <c r="DQD8" s="685"/>
      <c r="DQE8" s="685"/>
      <c r="DQF8" s="685"/>
      <c r="DQG8" s="685"/>
      <c r="DQH8" s="685"/>
      <c r="DQI8" s="685"/>
      <c r="DQJ8" s="685"/>
      <c r="DQK8" s="685"/>
      <c r="DQL8" s="685"/>
      <c r="DQM8" s="685"/>
      <c r="DQN8" s="685"/>
      <c r="DQO8" s="685"/>
      <c r="DQP8" s="685"/>
      <c r="DQQ8" s="685"/>
      <c r="DQR8" s="685"/>
      <c r="DQS8" s="685"/>
      <c r="DQT8" s="685"/>
      <c r="DQU8" s="685"/>
      <c r="DQV8" s="685"/>
      <c r="DQW8" s="685"/>
      <c r="DQX8" s="685"/>
      <c r="DQY8" s="685"/>
      <c r="DQZ8" s="685"/>
      <c r="DRA8" s="685"/>
      <c r="DRB8" s="685"/>
      <c r="DRC8" s="685"/>
      <c r="DRD8" s="685"/>
      <c r="DRE8" s="685"/>
      <c r="DRF8" s="685"/>
      <c r="DRG8" s="685"/>
      <c r="DRH8" s="685"/>
      <c r="DRI8" s="685"/>
      <c r="DRJ8" s="685"/>
      <c r="DRK8" s="685"/>
      <c r="DRL8" s="685"/>
      <c r="DRM8" s="685"/>
      <c r="DRN8" s="685"/>
      <c r="DRO8" s="685"/>
      <c r="DRP8" s="685"/>
      <c r="DRQ8" s="685"/>
      <c r="DRR8" s="685"/>
      <c r="DRS8" s="685"/>
      <c r="DRT8" s="685"/>
      <c r="DRU8" s="685"/>
      <c r="DRV8" s="685"/>
      <c r="DRW8" s="685"/>
      <c r="DRX8" s="685"/>
      <c r="DRY8" s="685"/>
      <c r="DRZ8" s="685"/>
      <c r="DSA8" s="685"/>
      <c r="DSB8" s="685"/>
      <c r="DSC8" s="685"/>
      <c r="DSD8" s="685"/>
      <c r="DSE8" s="685"/>
      <c r="DSF8" s="685"/>
      <c r="DSG8" s="685"/>
      <c r="DSH8" s="685"/>
      <c r="DSI8" s="685"/>
      <c r="DSJ8" s="685"/>
      <c r="DSK8" s="685"/>
      <c r="DSL8" s="685"/>
      <c r="DSM8" s="685"/>
      <c r="DSN8" s="685"/>
      <c r="DSO8" s="685"/>
      <c r="DSP8" s="685"/>
      <c r="DSQ8" s="685"/>
      <c r="DSR8" s="685"/>
      <c r="DSS8" s="685"/>
      <c r="DST8" s="685"/>
      <c r="DSU8" s="685"/>
      <c r="DSV8" s="685"/>
      <c r="DSW8" s="685"/>
      <c r="DSX8" s="685"/>
      <c r="DSY8" s="685"/>
      <c r="DSZ8" s="685"/>
      <c r="DTA8" s="685"/>
      <c r="DTB8" s="685"/>
      <c r="DTC8" s="685"/>
      <c r="DTD8" s="685"/>
      <c r="DTE8" s="685"/>
      <c r="DTF8" s="685"/>
      <c r="DTG8" s="685"/>
      <c r="DTH8" s="685"/>
      <c r="DTI8" s="685"/>
      <c r="DTJ8" s="685"/>
      <c r="DTK8" s="685"/>
      <c r="DTL8" s="685"/>
      <c r="DTM8" s="685"/>
      <c r="DTN8" s="685"/>
      <c r="DTO8" s="685"/>
      <c r="DTP8" s="685"/>
      <c r="DTQ8" s="685"/>
      <c r="DTR8" s="685"/>
      <c r="DTS8" s="685"/>
      <c r="DTT8" s="685"/>
      <c r="DTU8" s="685"/>
      <c r="DTV8" s="685"/>
      <c r="DTW8" s="685"/>
      <c r="DTX8" s="685"/>
      <c r="DTY8" s="685"/>
      <c r="DTZ8" s="685"/>
      <c r="DUA8" s="685"/>
      <c r="DUB8" s="685"/>
      <c r="DUC8" s="685"/>
      <c r="DUD8" s="685"/>
      <c r="DUE8" s="685"/>
      <c r="DUF8" s="685"/>
      <c r="DUG8" s="685"/>
      <c r="DUH8" s="685"/>
      <c r="DUI8" s="685"/>
      <c r="DUJ8" s="685"/>
      <c r="DUK8" s="685"/>
      <c r="DUL8" s="685"/>
      <c r="DUM8" s="685"/>
      <c r="DUN8" s="685"/>
      <c r="DUO8" s="685"/>
      <c r="DUP8" s="685"/>
      <c r="DUQ8" s="685"/>
      <c r="DUR8" s="685"/>
      <c r="DUS8" s="685"/>
      <c r="DUT8" s="685"/>
      <c r="DUU8" s="685"/>
      <c r="DUV8" s="685"/>
      <c r="DUW8" s="685"/>
      <c r="DUX8" s="685"/>
      <c r="DUY8" s="685"/>
      <c r="DUZ8" s="685"/>
      <c r="DVA8" s="685"/>
      <c r="DVB8" s="685"/>
      <c r="DVC8" s="685"/>
      <c r="DVD8" s="685"/>
      <c r="DVE8" s="685"/>
      <c r="DVF8" s="685"/>
      <c r="DVG8" s="685"/>
      <c r="DVH8" s="685"/>
      <c r="DVI8" s="685"/>
      <c r="DVJ8" s="685"/>
      <c r="DVK8" s="685"/>
      <c r="DVL8" s="685"/>
      <c r="DVM8" s="685"/>
      <c r="DVN8" s="685"/>
      <c r="DVO8" s="685"/>
      <c r="DVP8" s="685"/>
      <c r="DVQ8" s="685"/>
      <c r="DVR8" s="685"/>
      <c r="DVS8" s="685"/>
      <c r="DVT8" s="685"/>
      <c r="DVU8" s="685"/>
      <c r="DVV8" s="685"/>
      <c r="DVW8" s="685"/>
      <c r="DVX8" s="685"/>
      <c r="DVY8" s="685"/>
      <c r="DVZ8" s="685"/>
      <c r="DWA8" s="685"/>
      <c r="DWB8" s="685"/>
      <c r="DWC8" s="685"/>
      <c r="DWD8" s="685"/>
      <c r="DWE8" s="685"/>
      <c r="DWF8" s="685"/>
      <c r="DWG8" s="685"/>
      <c r="DWH8" s="685"/>
      <c r="DWI8" s="685"/>
      <c r="DWJ8" s="685"/>
      <c r="DWK8" s="685"/>
      <c r="DWL8" s="685"/>
      <c r="DWM8" s="685"/>
      <c r="DWN8" s="685"/>
      <c r="DWO8" s="685"/>
      <c r="DWP8" s="685"/>
      <c r="DWQ8" s="685"/>
      <c r="DWR8" s="685"/>
      <c r="DWS8" s="685"/>
      <c r="DWT8" s="685"/>
      <c r="DWU8" s="685"/>
      <c r="DWV8" s="685"/>
      <c r="DWW8" s="685"/>
      <c r="DWX8" s="685"/>
      <c r="DWY8" s="685"/>
      <c r="DWZ8" s="685"/>
      <c r="DXA8" s="685"/>
      <c r="DXB8" s="685"/>
      <c r="DXC8" s="685"/>
      <c r="DXD8" s="685"/>
      <c r="DXE8" s="685"/>
      <c r="DXF8" s="685"/>
      <c r="DXG8" s="685"/>
      <c r="DXH8" s="685"/>
      <c r="DXI8" s="685"/>
      <c r="DXJ8" s="685"/>
      <c r="DXK8" s="685"/>
      <c r="DXL8" s="685"/>
      <c r="DXM8" s="685"/>
      <c r="DXN8" s="685"/>
      <c r="DXO8" s="685"/>
      <c r="DXP8" s="685"/>
      <c r="DXQ8" s="685"/>
      <c r="DXR8" s="685"/>
      <c r="DXS8" s="685"/>
      <c r="DXT8" s="685"/>
      <c r="DXU8" s="685"/>
      <c r="DXV8" s="685"/>
      <c r="DXW8" s="685"/>
      <c r="DXX8" s="685"/>
      <c r="DXY8" s="685"/>
      <c r="DXZ8" s="685"/>
      <c r="DYA8" s="685"/>
      <c r="DYB8" s="685"/>
      <c r="DYC8" s="685"/>
      <c r="DYD8" s="685"/>
      <c r="DYE8" s="685"/>
      <c r="DYF8" s="685"/>
      <c r="DYG8" s="685"/>
      <c r="DYH8" s="685"/>
      <c r="DYI8" s="685"/>
      <c r="DYJ8" s="685"/>
      <c r="DYK8" s="685"/>
      <c r="DYL8" s="685"/>
      <c r="DYM8" s="685"/>
      <c r="DYN8" s="685"/>
      <c r="DYO8" s="685"/>
      <c r="DYP8" s="685"/>
      <c r="DYQ8" s="685"/>
      <c r="DYR8" s="685"/>
      <c r="DYS8" s="685"/>
      <c r="DYT8" s="685"/>
      <c r="DYU8" s="685"/>
      <c r="DYV8" s="685"/>
      <c r="DYW8" s="685"/>
      <c r="DYX8" s="685"/>
      <c r="DYY8" s="685"/>
      <c r="DYZ8" s="685"/>
      <c r="DZA8" s="685"/>
      <c r="DZB8" s="685"/>
      <c r="DZC8" s="685"/>
      <c r="DZD8" s="685"/>
      <c r="DZE8" s="685"/>
      <c r="DZF8" s="685"/>
      <c r="DZG8" s="685"/>
      <c r="DZH8" s="685"/>
      <c r="DZI8" s="685"/>
      <c r="DZJ8" s="685"/>
      <c r="DZK8" s="685"/>
      <c r="DZL8" s="685"/>
      <c r="DZM8" s="685"/>
      <c r="DZN8" s="685"/>
      <c r="DZO8" s="685"/>
      <c r="DZP8" s="685"/>
      <c r="DZQ8" s="685"/>
      <c r="DZR8" s="685"/>
      <c r="DZS8" s="685"/>
      <c r="DZT8" s="685"/>
      <c r="DZU8" s="685"/>
      <c r="DZV8" s="685"/>
      <c r="DZW8" s="685"/>
      <c r="DZX8" s="685"/>
      <c r="DZY8" s="685"/>
      <c r="DZZ8" s="685"/>
      <c r="EAA8" s="685"/>
      <c r="EAB8" s="685"/>
      <c r="EAC8" s="685"/>
      <c r="EAD8" s="685"/>
      <c r="EAE8" s="685"/>
      <c r="EAF8" s="685"/>
      <c r="EAG8" s="685"/>
      <c r="EAH8" s="685"/>
      <c r="EAI8" s="685"/>
      <c r="EAJ8" s="685"/>
      <c r="EAK8" s="685"/>
      <c r="EAL8" s="685"/>
      <c r="EAM8" s="685"/>
      <c r="EAN8" s="685"/>
      <c r="EAO8" s="685"/>
      <c r="EAP8" s="685"/>
      <c r="EAQ8" s="685"/>
      <c r="EAR8" s="685"/>
      <c r="EAS8" s="685"/>
      <c r="EAT8" s="685"/>
      <c r="EAU8" s="685"/>
      <c r="EAV8" s="685"/>
      <c r="EAW8" s="685"/>
      <c r="EAX8" s="685"/>
      <c r="EAY8" s="685"/>
      <c r="EAZ8" s="685"/>
      <c r="EBA8" s="685"/>
      <c r="EBB8" s="685"/>
      <c r="EBC8" s="685"/>
      <c r="EBD8" s="685"/>
      <c r="EBE8" s="685"/>
      <c r="EBF8" s="685"/>
      <c r="EBG8" s="685"/>
      <c r="EBH8" s="685"/>
      <c r="EBI8" s="685"/>
      <c r="EBJ8" s="685"/>
      <c r="EBK8" s="685"/>
      <c r="EBL8" s="685"/>
      <c r="EBM8" s="685"/>
      <c r="EBN8" s="685"/>
      <c r="EBO8" s="685"/>
      <c r="EBP8" s="685"/>
      <c r="EBQ8" s="685"/>
      <c r="EBR8" s="685"/>
      <c r="EBS8" s="685"/>
      <c r="EBT8" s="685"/>
      <c r="EBU8" s="685"/>
      <c r="EBV8" s="685"/>
      <c r="EBW8" s="685"/>
      <c r="EBX8" s="685"/>
      <c r="EBY8" s="685"/>
      <c r="EBZ8" s="685"/>
      <c r="ECA8" s="685"/>
      <c r="ECB8" s="685"/>
      <c r="ECC8" s="685"/>
      <c r="ECD8" s="685"/>
      <c r="ECE8" s="685"/>
      <c r="ECF8" s="685"/>
      <c r="ECG8" s="685"/>
      <c r="ECH8" s="685"/>
      <c r="ECI8" s="685"/>
      <c r="ECJ8" s="685"/>
      <c r="ECK8" s="685"/>
      <c r="ECL8" s="685"/>
      <c r="ECM8" s="685"/>
      <c r="ECN8" s="685"/>
      <c r="ECO8" s="685"/>
      <c r="ECP8" s="685"/>
      <c r="ECQ8" s="685"/>
      <c r="ECR8" s="685"/>
      <c r="ECS8" s="685"/>
      <c r="ECT8" s="685"/>
      <c r="ECU8" s="685"/>
      <c r="ECV8" s="685"/>
      <c r="ECW8" s="685"/>
      <c r="ECX8" s="685"/>
      <c r="ECY8" s="685"/>
      <c r="ECZ8" s="685"/>
      <c r="EDA8" s="685"/>
      <c r="EDB8" s="685"/>
      <c r="EDC8" s="685"/>
      <c r="EDD8" s="685"/>
      <c r="EDE8" s="685"/>
      <c r="EDF8" s="685"/>
      <c r="EDG8" s="685"/>
      <c r="EDH8" s="685"/>
      <c r="EDI8" s="685"/>
      <c r="EDJ8" s="685"/>
      <c r="EDK8" s="685"/>
      <c r="EDL8" s="685"/>
      <c r="EDM8" s="685"/>
      <c r="EDN8" s="685"/>
      <c r="EDO8" s="685"/>
      <c r="EDP8" s="685"/>
      <c r="EDQ8" s="685"/>
      <c r="EDR8" s="685"/>
      <c r="EDS8" s="685"/>
      <c r="EDT8" s="685"/>
      <c r="EDU8" s="685"/>
      <c r="EDV8" s="685"/>
      <c r="EDW8" s="685"/>
      <c r="EDX8" s="685"/>
      <c r="EDY8" s="685"/>
      <c r="EDZ8" s="685"/>
      <c r="EEA8" s="685"/>
      <c r="EEB8" s="685"/>
      <c r="EEC8" s="685"/>
      <c r="EED8" s="685"/>
      <c r="EEE8" s="685"/>
      <c r="EEF8" s="685"/>
      <c r="EEG8" s="685"/>
      <c r="EEH8" s="685"/>
      <c r="EEI8" s="685"/>
      <c r="EEJ8" s="685"/>
      <c r="EEK8" s="685"/>
      <c r="EEL8" s="685"/>
      <c r="EEM8" s="685"/>
      <c r="EEN8" s="685"/>
      <c r="EEO8" s="685"/>
      <c r="EEP8" s="685"/>
      <c r="EEQ8" s="685"/>
      <c r="EER8" s="685"/>
      <c r="EES8" s="685"/>
      <c r="EET8" s="685"/>
      <c r="EEU8" s="685"/>
      <c r="EEV8" s="685"/>
      <c r="EEW8" s="685"/>
      <c r="EEX8" s="685"/>
      <c r="EEY8" s="685"/>
      <c r="EEZ8" s="685"/>
      <c r="EFA8" s="685"/>
      <c r="EFB8" s="685"/>
      <c r="EFC8" s="685"/>
      <c r="EFD8" s="685"/>
      <c r="EFE8" s="685"/>
      <c r="EFF8" s="685"/>
      <c r="EFG8" s="685"/>
      <c r="EFH8" s="685"/>
      <c r="EFI8" s="685"/>
      <c r="EFJ8" s="685"/>
      <c r="EFK8" s="685"/>
      <c r="EFL8" s="685"/>
      <c r="EFM8" s="685"/>
      <c r="EFN8" s="685"/>
      <c r="EFO8" s="685"/>
      <c r="EFP8" s="685"/>
      <c r="EFQ8" s="685"/>
      <c r="EFR8" s="685"/>
      <c r="EFS8" s="685"/>
      <c r="EFT8" s="685"/>
      <c r="EFU8" s="685"/>
      <c r="EFV8" s="685"/>
      <c r="EFW8" s="685"/>
      <c r="EFX8" s="685"/>
      <c r="EFY8" s="685"/>
      <c r="EFZ8" s="685"/>
      <c r="EGA8" s="685"/>
      <c r="EGB8" s="685"/>
      <c r="EGC8" s="685"/>
      <c r="EGD8" s="685"/>
      <c r="EGE8" s="685"/>
      <c r="EGF8" s="685"/>
      <c r="EGG8" s="685"/>
      <c r="EGH8" s="685"/>
      <c r="EGI8" s="685"/>
      <c r="EGJ8" s="685"/>
      <c r="EGK8" s="685"/>
      <c r="EGL8" s="685"/>
      <c r="EGM8" s="685"/>
      <c r="EGN8" s="685"/>
      <c r="EGO8" s="685"/>
      <c r="EGP8" s="685"/>
      <c r="EGQ8" s="685"/>
      <c r="EGR8" s="685"/>
      <c r="EGS8" s="685"/>
      <c r="EGT8" s="685"/>
      <c r="EGU8" s="685"/>
      <c r="EGV8" s="685"/>
      <c r="EGW8" s="685"/>
      <c r="EGX8" s="685"/>
      <c r="EGY8" s="685"/>
      <c r="EGZ8" s="685"/>
      <c r="EHA8" s="685"/>
      <c r="EHB8" s="685"/>
      <c r="EHC8" s="685"/>
      <c r="EHD8" s="685"/>
      <c r="EHE8" s="685"/>
      <c r="EHF8" s="685"/>
      <c r="EHG8" s="685"/>
      <c r="EHH8" s="685"/>
      <c r="EHI8" s="685"/>
      <c r="EHJ8" s="685"/>
      <c r="EHK8" s="685"/>
      <c r="EHL8" s="685"/>
      <c r="EHM8" s="685"/>
      <c r="EHN8" s="685"/>
      <c r="EHO8" s="685"/>
      <c r="EHP8" s="685"/>
      <c r="EHQ8" s="685"/>
      <c r="EHR8" s="685"/>
      <c r="EHS8" s="685"/>
      <c r="EHT8" s="685"/>
      <c r="EHU8" s="685"/>
      <c r="EHV8" s="685"/>
      <c r="EHW8" s="685"/>
      <c r="EHX8" s="685"/>
      <c r="EHY8" s="685"/>
      <c r="EHZ8" s="685"/>
      <c r="EIA8" s="685"/>
      <c r="EIB8" s="685"/>
      <c r="EIC8" s="685"/>
      <c r="EID8" s="685"/>
      <c r="EIE8" s="685"/>
      <c r="EIF8" s="685"/>
      <c r="EIG8" s="685"/>
      <c r="EIH8" s="685"/>
      <c r="EII8" s="685"/>
      <c r="EIJ8" s="685"/>
      <c r="EIK8" s="685"/>
      <c r="EIL8" s="685"/>
      <c r="EIM8" s="685"/>
      <c r="EIN8" s="685"/>
      <c r="EIO8" s="685"/>
      <c r="EIP8" s="685"/>
      <c r="EIQ8" s="685"/>
      <c r="EIR8" s="685"/>
      <c r="EIS8" s="685"/>
      <c r="EIT8" s="685"/>
      <c r="EIU8" s="685"/>
      <c r="EIV8" s="685"/>
      <c r="EIW8" s="685"/>
      <c r="EIX8" s="685"/>
      <c r="EIY8" s="685"/>
      <c r="EIZ8" s="685"/>
      <c r="EJA8" s="685"/>
      <c r="EJB8" s="685"/>
      <c r="EJC8" s="685"/>
      <c r="EJD8" s="685"/>
      <c r="EJE8" s="685"/>
      <c r="EJF8" s="685"/>
      <c r="EJG8" s="685"/>
      <c r="EJH8" s="685"/>
      <c r="EJI8" s="685"/>
      <c r="EJJ8" s="685"/>
      <c r="EJK8" s="685"/>
      <c r="EJL8" s="685"/>
      <c r="EJM8" s="685"/>
      <c r="EJN8" s="685"/>
      <c r="EJO8" s="685"/>
      <c r="EJP8" s="685"/>
      <c r="EJQ8" s="685"/>
      <c r="EJR8" s="685"/>
      <c r="EJS8" s="685"/>
      <c r="EJT8" s="685"/>
      <c r="EJU8" s="685"/>
      <c r="EJV8" s="685"/>
      <c r="EJW8" s="685"/>
      <c r="EJX8" s="685"/>
      <c r="EJY8" s="685"/>
      <c r="EJZ8" s="685"/>
      <c r="EKA8" s="685"/>
      <c r="EKB8" s="685"/>
      <c r="EKC8" s="685"/>
      <c r="EKD8" s="685"/>
      <c r="EKE8" s="685"/>
      <c r="EKF8" s="685"/>
      <c r="EKG8" s="685"/>
      <c r="EKH8" s="685"/>
      <c r="EKI8" s="685"/>
      <c r="EKJ8" s="685"/>
      <c r="EKK8" s="685"/>
      <c r="EKL8" s="685"/>
      <c r="EKM8" s="685"/>
      <c r="EKN8" s="685"/>
      <c r="EKO8" s="685"/>
      <c r="EKP8" s="685"/>
      <c r="EKQ8" s="685"/>
      <c r="EKR8" s="685"/>
      <c r="EKS8" s="685"/>
      <c r="EKT8" s="685"/>
      <c r="EKU8" s="685"/>
      <c r="EKV8" s="685"/>
      <c r="EKW8" s="685"/>
      <c r="EKX8" s="685"/>
      <c r="EKY8" s="685"/>
      <c r="EKZ8" s="685"/>
      <c r="ELA8" s="685"/>
      <c r="ELB8" s="685"/>
      <c r="ELC8" s="685"/>
      <c r="ELD8" s="685"/>
      <c r="ELE8" s="685"/>
      <c r="ELF8" s="685"/>
      <c r="ELG8" s="685"/>
      <c r="ELH8" s="685"/>
      <c r="ELI8" s="685"/>
      <c r="ELJ8" s="685"/>
      <c r="ELK8" s="685"/>
      <c r="ELL8" s="685"/>
      <c r="ELM8" s="685"/>
      <c r="ELN8" s="685"/>
      <c r="ELO8" s="685"/>
      <c r="ELP8" s="685"/>
      <c r="ELQ8" s="685"/>
      <c r="ELR8" s="685"/>
      <c r="ELS8" s="685"/>
      <c r="ELT8" s="685"/>
      <c r="ELU8" s="685"/>
      <c r="ELV8" s="685"/>
      <c r="ELW8" s="685"/>
      <c r="ELX8" s="685"/>
      <c r="ELY8" s="685"/>
      <c r="ELZ8" s="685"/>
      <c r="EMA8" s="685"/>
      <c r="EMB8" s="685"/>
      <c r="EMC8" s="685"/>
      <c r="EMD8" s="685"/>
      <c r="EME8" s="685"/>
      <c r="EMF8" s="685"/>
      <c r="EMG8" s="685"/>
      <c r="EMH8" s="685"/>
      <c r="EMI8" s="685"/>
      <c r="EMJ8" s="685"/>
      <c r="EMK8" s="685"/>
      <c r="EML8" s="685"/>
      <c r="EMM8" s="685"/>
      <c r="EMN8" s="685"/>
      <c r="EMO8" s="685"/>
      <c r="EMP8" s="685"/>
      <c r="EMQ8" s="685"/>
      <c r="EMR8" s="685"/>
      <c r="EMS8" s="685"/>
      <c r="EMT8" s="685"/>
      <c r="EMU8" s="685"/>
      <c r="EMV8" s="685"/>
      <c r="EMW8" s="685"/>
      <c r="EMX8" s="685"/>
      <c r="EMY8" s="685"/>
      <c r="EMZ8" s="685"/>
      <c r="ENA8" s="685"/>
      <c r="ENB8" s="685"/>
      <c r="ENC8" s="685"/>
      <c r="END8" s="685"/>
      <c r="ENE8" s="685"/>
      <c r="ENF8" s="685"/>
      <c r="ENG8" s="685"/>
      <c r="ENH8" s="685"/>
      <c r="ENI8" s="685"/>
      <c r="ENJ8" s="685"/>
      <c r="ENK8" s="685"/>
      <c r="ENL8" s="685"/>
      <c r="ENM8" s="685"/>
      <c r="ENN8" s="685"/>
      <c r="ENO8" s="685"/>
      <c r="ENP8" s="685"/>
      <c r="ENQ8" s="685"/>
      <c r="ENR8" s="685"/>
      <c r="ENS8" s="685"/>
      <c r="ENT8" s="685"/>
      <c r="ENU8" s="685"/>
      <c r="ENV8" s="685"/>
      <c r="ENW8" s="685"/>
      <c r="ENX8" s="685"/>
      <c r="ENY8" s="685"/>
      <c r="ENZ8" s="685"/>
      <c r="EOA8" s="685"/>
      <c r="EOB8" s="685"/>
      <c r="EOC8" s="685"/>
      <c r="EOD8" s="685"/>
      <c r="EOE8" s="685"/>
      <c r="EOF8" s="685"/>
      <c r="EOG8" s="685"/>
      <c r="EOH8" s="685"/>
      <c r="EOI8" s="685"/>
      <c r="EOJ8" s="685"/>
      <c r="EOK8" s="685"/>
      <c r="EOL8" s="685"/>
      <c r="EOM8" s="685"/>
      <c r="EON8" s="685"/>
      <c r="EOO8" s="685"/>
      <c r="EOP8" s="685"/>
      <c r="EOQ8" s="685"/>
      <c r="EOR8" s="685"/>
      <c r="EOS8" s="685"/>
      <c r="EOT8" s="685"/>
      <c r="EOU8" s="685"/>
      <c r="EOV8" s="685"/>
      <c r="EOW8" s="685"/>
      <c r="EOX8" s="685"/>
      <c r="EOY8" s="685"/>
      <c r="EOZ8" s="685"/>
      <c r="EPA8" s="685"/>
      <c r="EPB8" s="685"/>
      <c r="EPC8" s="685"/>
      <c r="EPD8" s="685"/>
      <c r="EPE8" s="685"/>
      <c r="EPF8" s="685"/>
      <c r="EPG8" s="685"/>
      <c r="EPH8" s="685"/>
      <c r="EPI8" s="685"/>
      <c r="EPJ8" s="685"/>
      <c r="EPK8" s="685"/>
      <c r="EPL8" s="685"/>
      <c r="EPM8" s="685"/>
      <c r="EPN8" s="685"/>
      <c r="EPO8" s="685"/>
      <c r="EPP8" s="685"/>
      <c r="EPQ8" s="685"/>
      <c r="EPR8" s="685"/>
      <c r="EPS8" s="685"/>
      <c r="EPT8" s="685"/>
      <c r="EPU8" s="685"/>
      <c r="EPV8" s="685"/>
      <c r="EPW8" s="685"/>
      <c r="EPX8" s="685"/>
      <c r="EPY8" s="685"/>
      <c r="EPZ8" s="685"/>
      <c r="EQA8" s="685"/>
      <c r="EQB8" s="685"/>
      <c r="EQC8" s="685"/>
      <c r="EQD8" s="685"/>
      <c r="EQE8" s="685"/>
      <c r="EQF8" s="685"/>
      <c r="EQG8" s="685"/>
      <c r="EQH8" s="685"/>
      <c r="EQI8" s="685"/>
      <c r="EQJ8" s="685"/>
      <c r="EQK8" s="685"/>
      <c r="EQL8" s="685"/>
      <c r="EQM8" s="685"/>
      <c r="EQN8" s="685"/>
      <c r="EQO8" s="685"/>
      <c r="EQP8" s="685"/>
      <c r="EQQ8" s="685"/>
      <c r="EQR8" s="685"/>
      <c r="EQS8" s="685"/>
      <c r="EQT8" s="685"/>
      <c r="EQU8" s="685"/>
      <c r="EQV8" s="685"/>
      <c r="EQW8" s="685"/>
      <c r="EQX8" s="685"/>
      <c r="EQY8" s="685"/>
      <c r="EQZ8" s="685"/>
      <c r="ERA8" s="685"/>
      <c r="ERB8" s="685"/>
      <c r="ERC8" s="685"/>
      <c r="ERD8" s="685"/>
      <c r="ERE8" s="685"/>
      <c r="ERF8" s="685"/>
      <c r="ERG8" s="685"/>
      <c r="ERH8" s="685"/>
      <c r="ERI8" s="685"/>
      <c r="ERJ8" s="685"/>
      <c r="ERK8" s="685"/>
      <c r="ERL8" s="685"/>
      <c r="ERM8" s="685"/>
      <c r="ERN8" s="685"/>
      <c r="ERO8" s="685"/>
      <c r="ERP8" s="685"/>
      <c r="ERQ8" s="685"/>
      <c r="ERR8" s="685"/>
      <c r="ERS8" s="685"/>
      <c r="ERT8" s="685"/>
      <c r="ERU8" s="685"/>
      <c r="ERV8" s="685"/>
      <c r="ERW8" s="685"/>
      <c r="ERX8" s="685"/>
      <c r="ERY8" s="685"/>
      <c r="ERZ8" s="685"/>
      <c r="ESA8" s="685"/>
      <c r="ESB8" s="685"/>
      <c r="ESC8" s="685"/>
      <c r="ESD8" s="685"/>
      <c r="ESE8" s="685"/>
      <c r="ESF8" s="685"/>
      <c r="ESG8" s="685"/>
      <c r="ESH8" s="685"/>
      <c r="ESI8" s="685"/>
      <c r="ESJ8" s="685"/>
      <c r="ESK8" s="685"/>
      <c r="ESL8" s="685"/>
      <c r="ESM8" s="685"/>
      <c r="ESN8" s="685"/>
      <c r="ESO8" s="685"/>
      <c r="ESP8" s="685"/>
      <c r="ESQ8" s="685"/>
      <c r="ESR8" s="685"/>
      <c r="ESS8" s="685"/>
      <c r="EST8" s="685"/>
      <c r="ESU8" s="685"/>
      <c r="ESV8" s="685"/>
      <c r="ESW8" s="685"/>
      <c r="ESX8" s="685"/>
      <c r="ESY8" s="685"/>
      <c r="ESZ8" s="685"/>
      <c r="ETA8" s="685"/>
      <c r="ETB8" s="685"/>
      <c r="ETC8" s="685"/>
      <c r="ETD8" s="685"/>
      <c r="ETE8" s="685"/>
      <c r="ETF8" s="685"/>
      <c r="ETG8" s="685"/>
      <c r="ETH8" s="685"/>
      <c r="ETI8" s="685"/>
      <c r="ETJ8" s="685"/>
      <c r="ETK8" s="685"/>
      <c r="ETL8" s="685"/>
      <c r="ETM8" s="685"/>
      <c r="ETN8" s="685"/>
      <c r="ETO8" s="685"/>
      <c r="ETP8" s="685"/>
      <c r="ETQ8" s="685"/>
      <c r="ETR8" s="685"/>
      <c r="ETS8" s="685"/>
      <c r="ETT8" s="685"/>
      <c r="ETU8" s="685"/>
      <c r="ETV8" s="685"/>
      <c r="ETW8" s="685"/>
      <c r="ETX8" s="685"/>
      <c r="ETY8" s="685"/>
      <c r="ETZ8" s="685"/>
      <c r="EUA8" s="685"/>
      <c r="EUB8" s="685"/>
      <c r="EUC8" s="685"/>
      <c r="EUD8" s="685"/>
      <c r="EUE8" s="685"/>
      <c r="EUF8" s="685"/>
      <c r="EUG8" s="685"/>
      <c r="EUH8" s="685"/>
      <c r="EUI8" s="685"/>
      <c r="EUJ8" s="685"/>
      <c r="EUK8" s="685"/>
      <c r="EUL8" s="685"/>
      <c r="EUM8" s="685"/>
      <c r="EUN8" s="685"/>
      <c r="EUO8" s="685"/>
      <c r="EUP8" s="685"/>
      <c r="EUQ8" s="685"/>
      <c r="EUR8" s="685"/>
      <c r="EUS8" s="685"/>
      <c r="EUT8" s="685"/>
      <c r="EUU8" s="685"/>
      <c r="EUV8" s="685"/>
      <c r="EUW8" s="685"/>
      <c r="EUX8" s="685"/>
      <c r="EUY8" s="685"/>
      <c r="EUZ8" s="685"/>
      <c r="EVA8" s="685"/>
      <c r="EVB8" s="685"/>
      <c r="EVC8" s="685"/>
      <c r="EVD8" s="685"/>
      <c r="EVE8" s="685"/>
      <c r="EVF8" s="685"/>
      <c r="EVG8" s="685"/>
      <c r="EVH8" s="685"/>
      <c r="EVI8" s="685"/>
      <c r="EVJ8" s="685"/>
      <c r="EVK8" s="685"/>
      <c r="EVL8" s="685"/>
      <c r="EVM8" s="685"/>
      <c r="EVN8" s="685"/>
      <c r="EVO8" s="685"/>
      <c r="EVP8" s="685"/>
      <c r="EVQ8" s="685"/>
      <c r="EVR8" s="685"/>
      <c r="EVS8" s="685"/>
      <c r="EVT8" s="685"/>
      <c r="EVU8" s="685"/>
      <c r="EVV8" s="685"/>
      <c r="EVW8" s="685"/>
      <c r="EVX8" s="685"/>
      <c r="EVY8" s="685"/>
      <c r="EVZ8" s="685"/>
      <c r="EWA8" s="685"/>
      <c r="EWB8" s="685"/>
      <c r="EWC8" s="685"/>
      <c r="EWD8" s="685"/>
      <c r="EWE8" s="685"/>
      <c r="EWF8" s="685"/>
      <c r="EWG8" s="685"/>
      <c r="EWH8" s="685"/>
      <c r="EWI8" s="685"/>
      <c r="EWJ8" s="685"/>
      <c r="EWK8" s="685"/>
      <c r="EWL8" s="685"/>
      <c r="EWM8" s="685"/>
      <c r="EWN8" s="685"/>
      <c r="EWO8" s="685"/>
      <c r="EWP8" s="685"/>
      <c r="EWQ8" s="685"/>
      <c r="EWR8" s="685"/>
      <c r="EWS8" s="685"/>
      <c r="EWT8" s="685"/>
      <c r="EWU8" s="685"/>
      <c r="EWV8" s="685"/>
      <c r="EWW8" s="685"/>
      <c r="EWX8" s="685"/>
      <c r="EWY8" s="685"/>
      <c r="EWZ8" s="685"/>
      <c r="EXA8" s="685"/>
      <c r="EXB8" s="685"/>
      <c r="EXC8" s="685"/>
      <c r="EXD8" s="685"/>
      <c r="EXE8" s="685"/>
      <c r="EXF8" s="685"/>
      <c r="EXG8" s="685"/>
      <c r="EXH8" s="685"/>
      <c r="EXI8" s="685"/>
      <c r="EXJ8" s="685"/>
      <c r="EXK8" s="685"/>
      <c r="EXL8" s="685"/>
      <c r="EXM8" s="685"/>
      <c r="EXN8" s="685"/>
      <c r="EXO8" s="685"/>
      <c r="EXP8" s="685"/>
      <c r="EXQ8" s="685"/>
      <c r="EXR8" s="685"/>
      <c r="EXS8" s="685"/>
      <c r="EXT8" s="685"/>
      <c r="EXU8" s="685"/>
      <c r="EXV8" s="685"/>
      <c r="EXW8" s="685"/>
      <c r="EXX8" s="685"/>
      <c r="EXY8" s="685"/>
      <c r="EXZ8" s="685"/>
      <c r="EYA8" s="685"/>
      <c r="EYB8" s="685"/>
      <c r="EYC8" s="685"/>
      <c r="EYD8" s="685"/>
      <c r="EYE8" s="685"/>
      <c r="EYF8" s="685"/>
      <c r="EYG8" s="685"/>
      <c r="EYH8" s="685"/>
      <c r="EYI8" s="685"/>
      <c r="EYJ8" s="685"/>
      <c r="EYK8" s="685"/>
      <c r="EYL8" s="685"/>
      <c r="EYM8" s="685"/>
      <c r="EYN8" s="685"/>
      <c r="EYO8" s="685"/>
      <c r="EYP8" s="685"/>
      <c r="EYQ8" s="685"/>
      <c r="EYR8" s="685"/>
      <c r="EYS8" s="685"/>
      <c r="EYT8" s="685"/>
      <c r="EYU8" s="685"/>
      <c r="EYV8" s="685"/>
      <c r="EYW8" s="685"/>
      <c r="EYX8" s="685"/>
      <c r="EYY8" s="685"/>
      <c r="EYZ8" s="685"/>
      <c r="EZA8" s="685"/>
      <c r="EZB8" s="685"/>
      <c r="EZC8" s="685"/>
      <c r="EZD8" s="685"/>
      <c r="EZE8" s="685"/>
      <c r="EZF8" s="685"/>
      <c r="EZG8" s="685"/>
      <c r="EZH8" s="685"/>
      <c r="EZI8" s="685"/>
      <c r="EZJ8" s="685"/>
      <c r="EZK8" s="685"/>
      <c r="EZL8" s="685"/>
      <c r="EZM8" s="685"/>
      <c r="EZN8" s="685"/>
      <c r="EZO8" s="685"/>
      <c r="EZP8" s="685"/>
      <c r="EZQ8" s="685"/>
      <c r="EZR8" s="685"/>
      <c r="EZS8" s="685"/>
      <c r="EZT8" s="685"/>
      <c r="EZU8" s="685"/>
      <c r="EZV8" s="685"/>
      <c r="EZW8" s="685"/>
      <c r="EZX8" s="685"/>
      <c r="EZY8" s="685"/>
      <c r="EZZ8" s="685"/>
      <c r="FAA8" s="685"/>
      <c r="FAB8" s="685"/>
      <c r="FAC8" s="685"/>
      <c r="FAD8" s="685"/>
      <c r="FAE8" s="685"/>
      <c r="FAF8" s="685"/>
      <c r="FAG8" s="685"/>
      <c r="FAH8" s="685"/>
      <c r="FAI8" s="685"/>
      <c r="FAJ8" s="685"/>
      <c r="FAK8" s="685"/>
      <c r="FAL8" s="685"/>
      <c r="FAM8" s="685"/>
      <c r="FAN8" s="685"/>
      <c r="FAO8" s="685"/>
      <c r="FAP8" s="685"/>
      <c r="FAQ8" s="685"/>
      <c r="FAR8" s="685"/>
      <c r="FAS8" s="685"/>
      <c r="FAT8" s="685"/>
      <c r="FAU8" s="685"/>
      <c r="FAV8" s="685"/>
      <c r="FAW8" s="685"/>
      <c r="FAX8" s="685"/>
      <c r="FAY8" s="685"/>
      <c r="FAZ8" s="685"/>
      <c r="FBA8" s="685"/>
      <c r="FBB8" s="685"/>
      <c r="FBC8" s="685"/>
      <c r="FBD8" s="685"/>
      <c r="FBE8" s="685"/>
      <c r="FBF8" s="685"/>
      <c r="FBG8" s="685"/>
      <c r="FBH8" s="685"/>
      <c r="FBI8" s="685"/>
      <c r="FBJ8" s="685"/>
      <c r="FBK8" s="685"/>
      <c r="FBL8" s="685"/>
      <c r="FBM8" s="685"/>
      <c r="FBN8" s="685"/>
      <c r="FBO8" s="685"/>
      <c r="FBP8" s="685"/>
      <c r="FBQ8" s="685"/>
      <c r="FBR8" s="685"/>
      <c r="FBS8" s="685"/>
      <c r="FBT8" s="685"/>
      <c r="FBU8" s="685"/>
      <c r="FBV8" s="685"/>
      <c r="FBW8" s="685"/>
      <c r="FBX8" s="685"/>
      <c r="FBY8" s="685"/>
      <c r="FBZ8" s="685"/>
      <c r="FCA8" s="685"/>
      <c r="FCB8" s="685"/>
      <c r="FCC8" s="685"/>
      <c r="FCD8" s="685"/>
      <c r="FCE8" s="685"/>
      <c r="FCF8" s="685"/>
      <c r="FCG8" s="685"/>
      <c r="FCH8" s="685"/>
      <c r="FCI8" s="685"/>
      <c r="FCJ8" s="685"/>
      <c r="FCK8" s="685"/>
      <c r="FCL8" s="685"/>
      <c r="FCM8" s="685"/>
      <c r="FCN8" s="685"/>
      <c r="FCO8" s="685"/>
      <c r="FCP8" s="685"/>
      <c r="FCQ8" s="685"/>
      <c r="FCR8" s="685"/>
      <c r="FCS8" s="685"/>
      <c r="FCT8" s="685"/>
      <c r="FCU8" s="685"/>
      <c r="FCV8" s="685"/>
      <c r="FCW8" s="685"/>
      <c r="FCX8" s="685"/>
      <c r="FCY8" s="685"/>
      <c r="FCZ8" s="685"/>
      <c r="FDA8" s="685"/>
      <c r="FDB8" s="685"/>
      <c r="FDC8" s="685"/>
      <c r="FDD8" s="685"/>
      <c r="FDE8" s="685"/>
      <c r="FDF8" s="685"/>
      <c r="FDG8" s="685"/>
      <c r="FDH8" s="685"/>
      <c r="FDI8" s="685"/>
      <c r="FDJ8" s="685"/>
      <c r="FDK8" s="685"/>
      <c r="FDL8" s="685"/>
      <c r="FDM8" s="685"/>
      <c r="FDN8" s="685"/>
      <c r="FDO8" s="685"/>
      <c r="FDP8" s="685"/>
      <c r="FDQ8" s="685"/>
      <c r="FDR8" s="685"/>
      <c r="FDS8" s="685"/>
      <c r="FDT8" s="685"/>
      <c r="FDU8" s="685"/>
      <c r="FDV8" s="685"/>
      <c r="FDW8" s="685"/>
      <c r="FDX8" s="685"/>
      <c r="FDY8" s="685"/>
      <c r="FDZ8" s="685"/>
      <c r="FEA8" s="685"/>
      <c r="FEB8" s="685"/>
      <c r="FEC8" s="685"/>
      <c r="FED8" s="685"/>
      <c r="FEE8" s="685"/>
      <c r="FEF8" s="685"/>
      <c r="FEG8" s="685"/>
      <c r="FEH8" s="685"/>
      <c r="FEI8" s="685"/>
      <c r="FEJ8" s="685"/>
      <c r="FEK8" s="685"/>
      <c r="FEL8" s="685"/>
      <c r="FEM8" s="685"/>
      <c r="FEN8" s="685"/>
      <c r="FEO8" s="685"/>
      <c r="FEP8" s="685"/>
      <c r="FEQ8" s="685"/>
      <c r="FER8" s="685"/>
      <c r="FES8" s="685"/>
      <c r="FET8" s="685"/>
      <c r="FEU8" s="685"/>
      <c r="FEV8" s="685"/>
      <c r="FEW8" s="685"/>
      <c r="FEX8" s="685"/>
      <c r="FEY8" s="685"/>
      <c r="FEZ8" s="685"/>
      <c r="FFA8" s="685"/>
      <c r="FFB8" s="685"/>
      <c r="FFC8" s="685"/>
      <c r="FFD8" s="685"/>
      <c r="FFE8" s="685"/>
      <c r="FFF8" s="685"/>
      <c r="FFG8" s="685"/>
      <c r="FFH8" s="685"/>
      <c r="FFI8" s="685"/>
      <c r="FFJ8" s="685"/>
      <c r="FFK8" s="685"/>
      <c r="FFL8" s="685"/>
      <c r="FFM8" s="685"/>
      <c r="FFN8" s="685"/>
      <c r="FFO8" s="685"/>
      <c r="FFP8" s="685"/>
      <c r="FFQ8" s="685"/>
      <c r="FFR8" s="685"/>
      <c r="FFS8" s="685"/>
      <c r="FFT8" s="685"/>
      <c r="FFU8" s="685"/>
      <c r="FFV8" s="685"/>
      <c r="FFW8" s="685"/>
      <c r="FFX8" s="685"/>
      <c r="FFY8" s="685"/>
      <c r="FFZ8" s="685"/>
      <c r="FGA8" s="685"/>
      <c r="FGB8" s="685"/>
      <c r="FGC8" s="685"/>
      <c r="FGD8" s="685"/>
      <c r="FGE8" s="685"/>
      <c r="FGF8" s="685"/>
      <c r="FGG8" s="685"/>
      <c r="FGH8" s="685"/>
      <c r="FGI8" s="685"/>
      <c r="FGJ8" s="685"/>
      <c r="FGK8" s="685"/>
      <c r="FGL8" s="685"/>
      <c r="FGM8" s="685"/>
      <c r="FGN8" s="685"/>
      <c r="FGO8" s="685"/>
      <c r="FGP8" s="685"/>
      <c r="FGQ8" s="685"/>
      <c r="FGR8" s="685"/>
      <c r="FGS8" s="685"/>
      <c r="FGT8" s="685"/>
      <c r="FGU8" s="685"/>
      <c r="FGV8" s="685"/>
      <c r="FGW8" s="685"/>
      <c r="FGX8" s="685"/>
      <c r="FGY8" s="685"/>
      <c r="FGZ8" s="685"/>
      <c r="FHA8" s="685"/>
      <c r="FHB8" s="685"/>
      <c r="FHC8" s="685"/>
      <c r="FHD8" s="685"/>
      <c r="FHE8" s="685"/>
      <c r="FHF8" s="685"/>
      <c r="FHG8" s="685"/>
      <c r="FHH8" s="685"/>
      <c r="FHI8" s="685"/>
      <c r="FHJ8" s="685"/>
      <c r="FHK8" s="685"/>
      <c r="FHL8" s="685"/>
      <c r="FHM8" s="685"/>
      <c r="FHN8" s="685"/>
      <c r="FHO8" s="685"/>
      <c r="FHP8" s="685"/>
      <c r="FHQ8" s="685"/>
      <c r="FHR8" s="685"/>
      <c r="FHS8" s="685"/>
      <c r="FHT8" s="685"/>
      <c r="FHU8" s="685"/>
      <c r="FHV8" s="685"/>
      <c r="FHW8" s="685"/>
      <c r="FHX8" s="685"/>
      <c r="FHY8" s="685"/>
      <c r="FHZ8" s="685"/>
      <c r="FIA8" s="685"/>
      <c r="FIB8" s="685"/>
      <c r="FIC8" s="685"/>
      <c r="FID8" s="685"/>
      <c r="FIE8" s="685"/>
      <c r="FIF8" s="685"/>
      <c r="FIG8" s="685"/>
      <c r="FIH8" s="685"/>
      <c r="FII8" s="685"/>
      <c r="FIJ8" s="685"/>
      <c r="FIK8" s="685"/>
      <c r="FIL8" s="685"/>
      <c r="FIM8" s="685"/>
      <c r="FIN8" s="685"/>
      <c r="FIO8" s="685"/>
      <c r="FIP8" s="685"/>
      <c r="FIQ8" s="685"/>
      <c r="FIR8" s="685"/>
      <c r="FIS8" s="685"/>
      <c r="FIT8" s="685"/>
      <c r="FIU8" s="685"/>
      <c r="FIV8" s="685"/>
      <c r="FIW8" s="685"/>
      <c r="FIX8" s="685"/>
      <c r="FIY8" s="685"/>
      <c r="FIZ8" s="685"/>
      <c r="FJA8" s="685"/>
      <c r="FJB8" s="685"/>
      <c r="FJC8" s="685"/>
      <c r="FJD8" s="685"/>
      <c r="FJE8" s="685"/>
      <c r="FJF8" s="685"/>
      <c r="FJG8" s="685"/>
      <c r="FJH8" s="685"/>
      <c r="FJI8" s="685"/>
      <c r="FJJ8" s="685"/>
      <c r="FJK8" s="685"/>
      <c r="FJL8" s="685"/>
      <c r="FJM8" s="685"/>
      <c r="FJN8" s="685"/>
      <c r="FJO8" s="685"/>
      <c r="FJP8" s="685"/>
      <c r="FJQ8" s="685"/>
      <c r="FJR8" s="685"/>
      <c r="FJS8" s="685"/>
      <c r="FJT8" s="685"/>
      <c r="FJU8" s="685"/>
      <c r="FJV8" s="685"/>
      <c r="FJW8" s="685"/>
      <c r="FJX8" s="685"/>
      <c r="FJY8" s="685"/>
      <c r="FJZ8" s="685"/>
      <c r="FKA8" s="685"/>
      <c r="FKB8" s="685"/>
      <c r="FKC8" s="685"/>
      <c r="FKD8" s="685"/>
      <c r="FKE8" s="685"/>
      <c r="FKF8" s="685"/>
      <c r="FKG8" s="685"/>
      <c r="FKH8" s="685"/>
      <c r="FKI8" s="685"/>
      <c r="FKJ8" s="685"/>
      <c r="FKK8" s="685"/>
      <c r="FKL8" s="685"/>
      <c r="FKM8" s="685"/>
      <c r="FKN8" s="685"/>
      <c r="FKO8" s="685"/>
      <c r="FKP8" s="685"/>
      <c r="FKQ8" s="685"/>
      <c r="FKR8" s="685"/>
      <c r="FKS8" s="685"/>
      <c r="FKT8" s="685"/>
      <c r="FKU8" s="685"/>
      <c r="FKV8" s="685"/>
      <c r="FKW8" s="685"/>
      <c r="FKX8" s="685"/>
      <c r="FKY8" s="685"/>
      <c r="FKZ8" s="685"/>
      <c r="FLA8" s="685"/>
      <c r="FLB8" s="685"/>
      <c r="FLC8" s="685"/>
      <c r="FLD8" s="685"/>
      <c r="FLE8" s="685"/>
      <c r="FLF8" s="685"/>
      <c r="FLG8" s="685"/>
      <c r="FLH8" s="685"/>
      <c r="FLI8" s="685"/>
      <c r="FLJ8" s="685"/>
      <c r="FLK8" s="685"/>
      <c r="FLL8" s="685"/>
      <c r="FLM8" s="685"/>
      <c r="FLN8" s="685"/>
      <c r="FLO8" s="685"/>
      <c r="FLP8" s="685"/>
      <c r="FLQ8" s="685"/>
      <c r="FLR8" s="685"/>
      <c r="FLS8" s="685"/>
      <c r="FLT8" s="685"/>
      <c r="FLU8" s="685"/>
      <c r="FLV8" s="685"/>
      <c r="FLW8" s="685"/>
      <c r="FLX8" s="685"/>
      <c r="FLY8" s="685"/>
      <c r="FLZ8" s="685"/>
      <c r="FMA8" s="685"/>
      <c r="FMB8" s="685"/>
      <c r="FMC8" s="685"/>
      <c r="FMD8" s="685"/>
      <c r="FME8" s="685"/>
      <c r="FMF8" s="685"/>
      <c r="FMG8" s="685"/>
      <c r="FMH8" s="685"/>
      <c r="FMI8" s="685"/>
      <c r="FMJ8" s="685"/>
      <c r="FMK8" s="685"/>
      <c r="FML8" s="685"/>
      <c r="FMM8" s="685"/>
      <c r="FMN8" s="685"/>
      <c r="FMO8" s="685"/>
      <c r="FMP8" s="685"/>
      <c r="FMQ8" s="685"/>
      <c r="FMR8" s="685"/>
      <c r="FMS8" s="685"/>
      <c r="FMT8" s="685"/>
      <c r="FMU8" s="685"/>
      <c r="FMV8" s="685"/>
      <c r="FMW8" s="685"/>
      <c r="FMX8" s="685"/>
      <c r="FMY8" s="685"/>
      <c r="FMZ8" s="685"/>
      <c r="FNA8" s="685"/>
      <c r="FNB8" s="685"/>
      <c r="FNC8" s="685"/>
      <c r="FND8" s="685"/>
      <c r="FNE8" s="685"/>
      <c r="FNF8" s="685"/>
      <c r="FNG8" s="685"/>
      <c r="FNH8" s="685"/>
      <c r="FNI8" s="685"/>
      <c r="FNJ8" s="685"/>
      <c r="FNK8" s="685"/>
      <c r="FNL8" s="685"/>
      <c r="FNM8" s="685"/>
      <c r="FNN8" s="685"/>
      <c r="FNO8" s="685"/>
      <c r="FNP8" s="685"/>
      <c r="FNQ8" s="685"/>
      <c r="FNR8" s="685"/>
      <c r="FNS8" s="685"/>
      <c r="FNT8" s="685"/>
      <c r="FNU8" s="685"/>
      <c r="FNV8" s="685"/>
      <c r="FNW8" s="685"/>
      <c r="FNX8" s="685"/>
      <c r="FNY8" s="685"/>
      <c r="FNZ8" s="685"/>
      <c r="FOA8" s="685"/>
      <c r="FOB8" s="685"/>
      <c r="FOC8" s="685"/>
      <c r="FOD8" s="685"/>
      <c r="FOE8" s="685"/>
      <c r="FOF8" s="685"/>
      <c r="FOG8" s="685"/>
      <c r="FOH8" s="685"/>
      <c r="FOI8" s="685"/>
      <c r="FOJ8" s="685"/>
      <c r="FOK8" s="685"/>
      <c r="FOL8" s="685"/>
      <c r="FOM8" s="685"/>
      <c r="FON8" s="685"/>
      <c r="FOO8" s="685"/>
      <c r="FOP8" s="685"/>
      <c r="FOQ8" s="685"/>
      <c r="FOR8" s="685"/>
      <c r="FOS8" s="685"/>
      <c r="FOT8" s="685"/>
      <c r="FOU8" s="685"/>
      <c r="FOV8" s="685"/>
      <c r="FOW8" s="685"/>
      <c r="FOX8" s="685"/>
      <c r="FOY8" s="685"/>
      <c r="FOZ8" s="685"/>
      <c r="FPA8" s="685"/>
      <c r="FPB8" s="685"/>
      <c r="FPC8" s="685"/>
      <c r="FPD8" s="685"/>
      <c r="FPE8" s="685"/>
      <c r="FPF8" s="685"/>
      <c r="FPG8" s="685"/>
      <c r="FPH8" s="685"/>
      <c r="FPI8" s="685"/>
      <c r="FPJ8" s="685"/>
      <c r="FPK8" s="685"/>
      <c r="FPL8" s="685"/>
      <c r="FPM8" s="685"/>
      <c r="FPN8" s="685"/>
      <c r="FPO8" s="685"/>
      <c r="FPP8" s="685"/>
      <c r="FPQ8" s="685"/>
      <c r="FPR8" s="685"/>
      <c r="FPS8" s="685"/>
      <c r="FPT8" s="685"/>
      <c r="FPU8" s="685"/>
      <c r="FPV8" s="685"/>
      <c r="FPW8" s="685"/>
      <c r="FPX8" s="685"/>
      <c r="FPY8" s="685"/>
      <c r="FPZ8" s="685"/>
      <c r="FQA8" s="685"/>
      <c r="FQB8" s="685"/>
      <c r="FQC8" s="685"/>
      <c r="FQD8" s="685"/>
      <c r="FQE8" s="685"/>
      <c r="FQF8" s="685"/>
      <c r="FQG8" s="685"/>
      <c r="FQH8" s="685"/>
      <c r="FQI8" s="685"/>
      <c r="FQJ8" s="685"/>
      <c r="FQK8" s="685"/>
      <c r="FQL8" s="685"/>
      <c r="FQM8" s="685"/>
      <c r="FQN8" s="685"/>
      <c r="FQO8" s="685"/>
      <c r="FQP8" s="685"/>
      <c r="FQQ8" s="685"/>
      <c r="FQR8" s="685"/>
      <c r="FQS8" s="685"/>
      <c r="FQT8" s="685"/>
      <c r="FQU8" s="685"/>
      <c r="FQV8" s="685"/>
      <c r="FQW8" s="685"/>
      <c r="FQX8" s="685"/>
      <c r="FQY8" s="685"/>
      <c r="FQZ8" s="685"/>
      <c r="FRA8" s="685"/>
      <c r="FRB8" s="685"/>
      <c r="FRC8" s="685"/>
      <c r="FRD8" s="685"/>
      <c r="FRE8" s="685"/>
      <c r="FRF8" s="685"/>
      <c r="FRG8" s="685"/>
      <c r="FRH8" s="685"/>
      <c r="FRI8" s="685"/>
      <c r="FRJ8" s="685"/>
      <c r="FRK8" s="685"/>
      <c r="FRL8" s="685"/>
      <c r="FRM8" s="685"/>
      <c r="FRN8" s="685"/>
      <c r="FRO8" s="685"/>
      <c r="FRP8" s="685"/>
      <c r="FRQ8" s="685"/>
      <c r="FRR8" s="685"/>
      <c r="FRS8" s="685"/>
      <c r="FRT8" s="685"/>
      <c r="FRU8" s="685"/>
      <c r="FRV8" s="685"/>
      <c r="FRW8" s="685"/>
      <c r="FRX8" s="685"/>
      <c r="FRY8" s="685"/>
      <c r="FRZ8" s="685"/>
      <c r="FSA8" s="685"/>
      <c r="FSB8" s="685"/>
      <c r="FSC8" s="685"/>
      <c r="FSD8" s="685"/>
      <c r="FSE8" s="685"/>
      <c r="FSF8" s="685"/>
      <c r="FSG8" s="685"/>
      <c r="FSH8" s="685"/>
      <c r="FSI8" s="685"/>
      <c r="FSJ8" s="685"/>
      <c r="FSK8" s="685"/>
      <c r="FSL8" s="685"/>
      <c r="FSM8" s="685"/>
      <c r="FSN8" s="685"/>
      <c r="FSO8" s="685"/>
      <c r="FSP8" s="685"/>
      <c r="FSQ8" s="685"/>
      <c r="FSR8" s="685"/>
      <c r="FSS8" s="685"/>
      <c r="FST8" s="685"/>
      <c r="FSU8" s="685"/>
      <c r="FSV8" s="685"/>
      <c r="FSW8" s="685"/>
      <c r="FSX8" s="685"/>
      <c r="FSY8" s="685"/>
      <c r="FSZ8" s="685"/>
      <c r="FTA8" s="685"/>
      <c r="FTB8" s="685"/>
      <c r="FTC8" s="685"/>
      <c r="FTD8" s="685"/>
      <c r="FTE8" s="685"/>
      <c r="FTF8" s="685"/>
      <c r="FTG8" s="685"/>
      <c r="FTH8" s="685"/>
      <c r="FTI8" s="685"/>
      <c r="FTJ8" s="685"/>
      <c r="FTK8" s="685"/>
      <c r="FTL8" s="685"/>
      <c r="FTM8" s="685"/>
      <c r="FTN8" s="685"/>
      <c r="FTO8" s="685"/>
      <c r="FTP8" s="685"/>
      <c r="FTQ8" s="685"/>
      <c r="FTR8" s="685"/>
      <c r="FTS8" s="685"/>
      <c r="FTT8" s="685"/>
      <c r="FTU8" s="685"/>
      <c r="FTV8" s="685"/>
      <c r="FTW8" s="685"/>
      <c r="FTX8" s="685"/>
      <c r="FTY8" s="685"/>
      <c r="FTZ8" s="685"/>
      <c r="FUA8" s="685"/>
      <c r="FUB8" s="685"/>
      <c r="FUC8" s="685"/>
      <c r="FUD8" s="685"/>
      <c r="FUE8" s="685"/>
      <c r="FUF8" s="685"/>
      <c r="FUG8" s="685"/>
      <c r="FUH8" s="685"/>
      <c r="FUI8" s="685"/>
      <c r="FUJ8" s="685"/>
      <c r="FUK8" s="685"/>
      <c r="FUL8" s="685"/>
      <c r="FUM8" s="685"/>
      <c r="FUN8" s="685"/>
      <c r="FUO8" s="685"/>
      <c r="FUP8" s="685"/>
      <c r="FUQ8" s="685"/>
      <c r="FUR8" s="685"/>
      <c r="FUS8" s="685"/>
      <c r="FUT8" s="685"/>
      <c r="FUU8" s="685"/>
      <c r="FUV8" s="685"/>
      <c r="FUW8" s="685"/>
      <c r="FUX8" s="685"/>
      <c r="FUY8" s="685"/>
      <c r="FUZ8" s="685"/>
      <c r="FVA8" s="685"/>
      <c r="FVB8" s="685"/>
      <c r="FVC8" s="685"/>
      <c r="FVD8" s="685"/>
      <c r="FVE8" s="685"/>
      <c r="FVF8" s="685"/>
      <c r="FVG8" s="685"/>
      <c r="FVH8" s="685"/>
      <c r="FVI8" s="685"/>
      <c r="FVJ8" s="685"/>
      <c r="FVK8" s="685"/>
      <c r="FVL8" s="685"/>
      <c r="FVM8" s="685"/>
      <c r="FVN8" s="685"/>
      <c r="FVO8" s="685"/>
      <c r="FVP8" s="685"/>
      <c r="FVQ8" s="685"/>
      <c r="FVR8" s="685"/>
      <c r="FVS8" s="685"/>
      <c r="FVT8" s="685"/>
      <c r="FVU8" s="685"/>
      <c r="FVV8" s="685"/>
      <c r="FVW8" s="685"/>
      <c r="FVX8" s="685"/>
      <c r="FVY8" s="685"/>
      <c r="FVZ8" s="685"/>
      <c r="FWA8" s="685"/>
      <c r="FWB8" s="685"/>
      <c r="FWC8" s="685"/>
      <c r="FWD8" s="685"/>
      <c r="FWE8" s="685"/>
      <c r="FWF8" s="685"/>
      <c r="FWG8" s="685"/>
      <c r="FWH8" s="685"/>
      <c r="FWI8" s="685"/>
      <c r="FWJ8" s="685"/>
      <c r="FWK8" s="685"/>
      <c r="FWL8" s="685"/>
      <c r="FWM8" s="685"/>
      <c r="FWN8" s="685"/>
      <c r="FWO8" s="685"/>
      <c r="FWP8" s="685"/>
      <c r="FWQ8" s="685"/>
      <c r="FWR8" s="685"/>
      <c r="FWS8" s="685"/>
      <c r="FWT8" s="685"/>
      <c r="FWU8" s="685"/>
      <c r="FWV8" s="685"/>
      <c r="FWW8" s="685"/>
      <c r="FWX8" s="685"/>
      <c r="FWY8" s="685"/>
      <c r="FWZ8" s="685"/>
      <c r="FXA8" s="685"/>
      <c r="FXB8" s="685"/>
      <c r="FXC8" s="685"/>
      <c r="FXD8" s="685"/>
      <c r="FXE8" s="685"/>
      <c r="FXF8" s="685"/>
      <c r="FXG8" s="685"/>
      <c r="FXH8" s="685"/>
      <c r="FXI8" s="685"/>
      <c r="FXJ8" s="685"/>
      <c r="FXK8" s="685"/>
      <c r="FXL8" s="685"/>
      <c r="FXM8" s="685"/>
      <c r="FXN8" s="685"/>
      <c r="FXO8" s="685"/>
      <c r="FXP8" s="685"/>
      <c r="FXQ8" s="685"/>
      <c r="FXR8" s="685"/>
      <c r="FXS8" s="685"/>
      <c r="FXT8" s="685"/>
      <c r="FXU8" s="685"/>
      <c r="FXV8" s="685"/>
      <c r="FXW8" s="685"/>
      <c r="FXX8" s="685"/>
      <c r="FXY8" s="685"/>
      <c r="FXZ8" s="685"/>
      <c r="FYA8" s="685"/>
      <c r="FYB8" s="685"/>
      <c r="FYC8" s="685"/>
      <c r="FYD8" s="685"/>
      <c r="FYE8" s="685"/>
      <c r="FYF8" s="685"/>
      <c r="FYG8" s="685"/>
      <c r="FYH8" s="685"/>
      <c r="FYI8" s="685"/>
      <c r="FYJ8" s="685"/>
      <c r="FYK8" s="685"/>
      <c r="FYL8" s="685"/>
      <c r="FYM8" s="685"/>
      <c r="FYN8" s="685"/>
      <c r="FYO8" s="685"/>
      <c r="FYP8" s="685"/>
      <c r="FYQ8" s="685"/>
      <c r="FYR8" s="685"/>
      <c r="FYS8" s="685"/>
      <c r="FYT8" s="685"/>
      <c r="FYU8" s="685"/>
      <c r="FYV8" s="685"/>
      <c r="FYW8" s="685"/>
      <c r="FYX8" s="685"/>
      <c r="FYY8" s="685"/>
      <c r="FYZ8" s="685"/>
      <c r="FZA8" s="685"/>
      <c r="FZB8" s="685"/>
      <c r="FZC8" s="685"/>
      <c r="FZD8" s="685"/>
      <c r="FZE8" s="685"/>
      <c r="FZF8" s="685"/>
      <c r="FZG8" s="685"/>
      <c r="FZH8" s="685"/>
      <c r="FZI8" s="685"/>
      <c r="FZJ8" s="685"/>
      <c r="FZK8" s="685"/>
      <c r="FZL8" s="685"/>
      <c r="FZM8" s="685"/>
      <c r="FZN8" s="685"/>
      <c r="FZO8" s="685"/>
      <c r="FZP8" s="685"/>
      <c r="FZQ8" s="685"/>
      <c r="FZR8" s="685"/>
      <c r="FZS8" s="685"/>
      <c r="FZT8" s="685"/>
      <c r="FZU8" s="685"/>
      <c r="FZV8" s="685"/>
      <c r="FZW8" s="685"/>
      <c r="FZX8" s="685"/>
      <c r="FZY8" s="685"/>
      <c r="FZZ8" s="685"/>
      <c r="GAA8" s="685"/>
      <c r="GAB8" s="685"/>
      <c r="GAC8" s="685"/>
      <c r="GAD8" s="685"/>
      <c r="GAE8" s="685"/>
      <c r="GAF8" s="685"/>
      <c r="GAG8" s="685"/>
      <c r="GAH8" s="685"/>
      <c r="GAI8" s="685"/>
      <c r="GAJ8" s="685"/>
      <c r="GAK8" s="685"/>
      <c r="GAL8" s="685"/>
      <c r="GAM8" s="685"/>
      <c r="GAN8" s="685"/>
      <c r="GAO8" s="685"/>
      <c r="GAP8" s="685"/>
      <c r="GAQ8" s="685"/>
      <c r="GAR8" s="685"/>
      <c r="GAS8" s="685"/>
      <c r="GAT8" s="685"/>
      <c r="GAU8" s="685"/>
      <c r="GAV8" s="685"/>
      <c r="GAW8" s="685"/>
      <c r="GAX8" s="685"/>
      <c r="GAY8" s="685"/>
      <c r="GAZ8" s="685"/>
      <c r="GBA8" s="685"/>
      <c r="GBB8" s="685"/>
      <c r="GBC8" s="685"/>
      <c r="GBD8" s="685"/>
      <c r="GBE8" s="685"/>
      <c r="GBF8" s="685"/>
      <c r="GBG8" s="685"/>
      <c r="GBH8" s="685"/>
      <c r="GBI8" s="685"/>
      <c r="GBJ8" s="685"/>
      <c r="GBK8" s="685"/>
      <c r="GBL8" s="685"/>
      <c r="GBM8" s="685"/>
      <c r="GBN8" s="685"/>
      <c r="GBO8" s="685"/>
      <c r="GBP8" s="685"/>
      <c r="GBQ8" s="685"/>
      <c r="GBR8" s="685"/>
      <c r="GBS8" s="685"/>
      <c r="GBT8" s="685"/>
      <c r="GBU8" s="685"/>
      <c r="GBV8" s="685"/>
      <c r="GBW8" s="685"/>
      <c r="GBX8" s="685"/>
      <c r="GBY8" s="685"/>
      <c r="GBZ8" s="685"/>
      <c r="GCA8" s="685"/>
      <c r="GCB8" s="685"/>
      <c r="GCC8" s="685"/>
      <c r="GCD8" s="685"/>
      <c r="GCE8" s="685"/>
      <c r="GCF8" s="685"/>
      <c r="GCG8" s="685"/>
      <c r="GCH8" s="685"/>
      <c r="GCI8" s="685"/>
      <c r="GCJ8" s="685"/>
      <c r="GCK8" s="685"/>
      <c r="GCL8" s="685"/>
      <c r="GCM8" s="685"/>
      <c r="GCN8" s="685"/>
      <c r="GCO8" s="685"/>
      <c r="GCP8" s="685"/>
      <c r="GCQ8" s="685"/>
      <c r="GCR8" s="685"/>
      <c r="GCS8" s="685"/>
      <c r="GCT8" s="685"/>
      <c r="GCU8" s="685"/>
      <c r="GCV8" s="685"/>
      <c r="GCW8" s="685"/>
      <c r="GCX8" s="685"/>
      <c r="GCY8" s="685"/>
      <c r="GCZ8" s="685"/>
      <c r="GDA8" s="685"/>
      <c r="GDB8" s="685"/>
      <c r="GDC8" s="685"/>
      <c r="GDD8" s="685"/>
      <c r="GDE8" s="685"/>
      <c r="GDF8" s="685"/>
      <c r="GDG8" s="685"/>
      <c r="GDH8" s="685"/>
      <c r="GDI8" s="685"/>
      <c r="GDJ8" s="685"/>
      <c r="GDK8" s="685"/>
      <c r="GDL8" s="685"/>
      <c r="GDM8" s="685"/>
      <c r="GDN8" s="685"/>
      <c r="GDO8" s="685"/>
      <c r="GDP8" s="685"/>
      <c r="GDQ8" s="685"/>
      <c r="GDR8" s="685"/>
      <c r="GDS8" s="685"/>
      <c r="GDT8" s="685"/>
      <c r="GDU8" s="685"/>
      <c r="GDV8" s="685"/>
      <c r="GDW8" s="685"/>
      <c r="GDX8" s="685"/>
      <c r="GDY8" s="685"/>
      <c r="GDZ8" s="685"/>
      <c r="GEA8" s="685"/>
      <c r="GEB8" s="685"/>
      <c r="GEC8" s="685"/>
      <c r="GED8" s="685"/>
      <c r="GEE8" s="685"/>
      <c r="GEF8" s="685"/>
      <c r="GEG8" s="685"/>
      <c r="GEH8" s="685"/>
      <c r="GEI8" s="685"/>
      <c r="GEJ8" s="685"/>
      <c r="GEK8" s="685"/>
      <c r="GEL8" s="685"/>
      <c r="GEM8" s="685"/>
      <c r="GEN8" s="685"/>
      <c r="GEO8" s="685"/>
      <c r="GEP8" s="685"/>
      <c r="GEQ8" s="685"/>
      <c r="GER8" s="685"/>
      <c r="GES8" s="685"/>
      <c r="GET8" s="685"/>
      <c r="GEU8" s="685"/>
      <c r="GEV8" s="685"/>
      <c r="GEW8" s="685"/>
      <c r="GEX8" s="685"/>
      <c r="GEY8" s="685"/>
      <c r="GEZ8" s="685"/>
      <c r="GFA8" s="685"/>
      <c r="GFB8" s="685"/>
      <c r="GFC8" s="685"/>
      <c r="GFD8" s="685"/>
      <c r="GFE8" s="685"/>
      <c r="GFF8" s="685"/>
      <c r="GFG8" s="685"/>
      <c r="GFH8" s="685"/>
      <c r="GFI8" s="685"/>
      <c r="GFJ8" s="685"/>
      <c r="GFK8" s="685"/>
      <c r="GFL8" s="685"/>
      <c r="GFM8" s="685"/>
      <c r="GFN8" s="685"/>
      <c r="GFO8" s="685"/>
      <c r="GFP8" s="685"/>
      <c r="GFQ8" s="685"/>
      <c r="GFR8" s="685"/>
      <c r="GFS8" s="685"/>
      <c r="GFT8" s="685"/>
      <c r="GFU8" s="685"/>
      <c r="GFV8" s="685"/>
      <c r="GFW8" s="685"/>
      <c r="GFX8" s="685"/>
      <c r="GFY8" s="685"/>
      <c r="GFZ8" s="685"/>
      <c r="GGA8" s="685"/>
      <c r="GGB8" s="685"/>
      <c r="GGC8" s="685"/>
      <c r="GGD8" s="685"/>
      <c r="GGE8" s="685"/>
      <c r="GGF8" s="685"/>
      <c r="GGG8" s="685"/>
      <c r="GGH8" s="685"/>
      <c r="GGI8" s="685"/>
      <c r="GGJ8" s="685"/>
      <c r="GGK8" s="685"/>
      <c r="GGL8" s="685"/>
      <c r="GGM8" s="685"/>
      <c r="GGN8" s="685"/>
      <c r="GGO8" s="685"/>
      <c r="GGP8" s="685"/>
      <c r="GGQ8" s="685"/>
      <c r="GGR8" s="685"/>
      <c r="GGS8" s="685"/>
      <c r="GGT8" s="685"/>
      <c r="GGU8" s="685"/>
      <c r="GGV8" s="685"/>
      <c r="GGW8" s="685"/>
      <c r="GGX8" s="685"/>
      <c r="GGY8" s="685"/>
      <c r="GGZ8" s="685"/>
      <c r="GHA8" s="685"/>
      <c r="GHB8" s="685"/>
      <c r="GHC8" s="685"/>
      <c r="GHD8" s="685"/>
      <c r="GHE8" s="685"/>
      <c r="GHF8" s="685"/>
      <c r="GHG8" s="685"/>
      <c r="GHH8" s="685"/>
      <c r="GHI8" s="685"/>
      <c r="GHJ8" s="685"/>
      <c r="GHK8" s="685"/>
      <c r="GHL8" s="685"/>
      <c r="GHM8" s="685"/>
      <c r="GHN8" s="685"/>
      <c r="GHO8" s="685"/>
      <c r="GHP8" s="685"/>
      <c r="GHQ8" s="685"/>
      <c r="GHR8" s="685"/>
      <c r="GHS8" s="685"/>
      <c r="GHT8" s="685"/>
      <c r="GHU8" s="685"/>
      <c r="GHV8" s="685"/>
      <c r="GHW8" s="685"/>
      <c r="GHX8" s="685"/>
      <c r="GHY8" s="685"/>
      <c r="GHZ8" s="685"/>
      <c r="GIA8" s="685"/>
      <c r="GIB8" s="685"/>
      <c r="GIC8" s="685"/>
      <c r="GID8" s="685"/>
      <c r="GIE8" s="685"/>
      <c r="GIF8" s="685"/>
      <c r="GIG8" s="685"/>
      <c r="GIH8" s="685"/>
      <c r="GII8" s="685"/>
      <c r="GIJ8" s="685"/>
      <c r="GIK8" s="685"/>
      <c r="GIL8" s="685"/>
      <c r="GIM8" s="685"/>
      <c r="GIN8" s="685"/>
      <c r="GIO8" s="685"/>
      <c r="GIP8" s="685"/>
      <c r="GIQ8" s="685"/>
      <c r="GIR8" s="685"/>
      <c r="GIS8" s="685"/>
      <c r="GIT8" s="685"/>
      <c r="GIU8" s="685"/>
      <c r="GIV8" s="685"/>
      <c r="GIW8" s="685"/>
      <c r="GIX8" s="685"/>
      <c r="GIY8" s="685"/>
      <c r="GIZ8" s="685"/>
      <c r="GJA8" s="685"/>
      <c r="GJB8" s="685"/>
      <c r="GJC8" s="685"/>
      <c r="GJD8" s="685"/>
      <c r="GJE8" s="685"/>
      <c r="GJF8" s="685"/>
      <c r="GJG8" s="685"/>
      <c r="GJH8" s="685"/>
      <c r="GJI8" s="685"/>
      <c r="GJJ8" s="685"/>
      <c r="GJK8" s="685"/>
      <c r="GJL8" s="685"/>
      <c r="GJM8" s="685"/>
      <c r="GJN8" s="685"/>
      <c r="GJO8" s="685"/>
      <c r="GJP8" s="685"/>
      <c r="GJQ8" s="685"/>
      <c r="GJR8" s="685"/>
      <c r="GJS8" s="685"/>
      <c r="GJT8" s="685"/>
      <c r="GJU8" s="685"/>
      <c r="GJV8" s="685"/>
      <c r="GJW8" s="685"/>
      <c r="GJX8" s="685"/>
      <c r="GJY8" s="685"/>
      <c r="GJZ8" s="685"/>
      <c r="GKA8" s="685"/>
      <c r="GKB8" s="685"/>
      <c r="GKC8" s="685"/>
      <c r="GKD8" s="685"/>
      <c r="GKE8" s="685"/>
      <c r="GKF8" s="685"/>
      <c r="GKG8" s="685"/>
      <c r="GKH8" s="685"/>
      <c r="GKI8" s="685"/>
      <c r="GKJ8" s="685"/>
      <c r="GKK8" s="685"/>
      <c r="GKL8" s="685"/>
      <c r="GKM8" s="685"/>
      <c r="GKN8" s="685"/>
      <c r="GKO8" s="685"/>
      <c r="GKP8" s="685"/>
      <c r="GKQ8" s="685"/>
      <c r="GKR8" s="685"/>
      <c r="GKS8" s="685"/>
      <c r="GKT8" s="685"/>
      <c r="GKU8" s="685"/>
      <c r="GKV8" s="685"/>
      <c r="GKW8" s="685"/>
      <c r="GKX8" s="685"/>
      <c r="GKY8" s="685"/>
      <c r="GKZ8" s="685"/>
      <c r="GLA8" s="685"/>
      <c r="GLB8" s="685"/>
      <c r="GLC8" s="685"/>
      <c r="GLD8" s="685"/>
      <c r="GLE8" s="685"/>
      <c r="GLF8" s="685"/>
      <c r="GLG8" s="685"/>
      <c r="GLH8" s="685"/>
      <c r="GLI8" s="685"/>
      <c r="GLJ8" s="685"/>
      <c r="GLK8" s="685"/>
      <c r="GLL8" s="685"/>
      <c r="GLM8" s="685"/>
      <c r="GLN8" s="685"/>
      <c r="GLO8" s="685"/>
      <c r="GLP8" s="685"/>
      <c r="GLQ8" s="685"/>
      <c r="GLR8" s="685"/>
      <c r="GLS8" s="685"/>
      <c r="GLT8" s="685"/>
      <c r="GLU8" s="685"/>
      <c r="GLV8" s="685"/>
      <c r="GLW8" s="685"/>
      <c r="GLX8" s="685"/>
      <c r="GLY8" s="685"/>
      <c r="GLZ8" s="685"/>
      <c r="GMA8" s="685"/>
      <c r="GMB8" s="685"/>
      <c r="GMC8" s="685"/>
      <c r="GMD8" s="685"/>
      <c r="GME8" s="685"/>
      <c r="GMF8" s="685"/>
      <c r="GMG8" s="685"/>
      <c r="GMH8" s="685"/>
      <c r="GMI8" s="685"/>
      <c r="GMJ8" s="685"/>
      <c r="GMK8" s="685"/>
      <c r="GML8" s="685"/>
      <c r="GMM8" s="685"/>
      <c r="GMN8" s="685"/>
      <c r="GMO8" s="685"/>
      <c r="GMP8" s="685"/>
      <c r="GMQ8" s="685"/>
      <c r="GMR8" s="685"/>
      <c r="GMS8" s="685"/>
      <c r="GMT8" s="685"/>
      <c r="GMU8" s="685"/>
      <c r="GMV8" s="685"/>
      <c r="GMW8" s="685"/>
      <c r="GMX8" s="685"/>
      <c r="GMY8" s="685"/>
      <c r="GMZ8" s="685"/>
      <c r="GNA8" s="685"/>
      <c r="GNB8" s="685"/>
      <c r="GNC8" s="685"/>
      <c r="GND8" s="685"/>
      <c r="GNE8" s="685"/>
      <c r="GNF8" s="685"/>
      <c r="GNG8" s="685"/>
      <c r="GNH8" s="685"/>
      <c r="GNI8" s="685"/>
      <c r="GNJ8" s="685"/>
      <c r="GNK8" s="685"/>
      <c r="GNL8" s="685"/>
      <c r="GNM8" s="685"/>
      <c r="GNN8" s="685"/>
      <c r="GNO8" s="685"/>
      <c r="GNP8" s="685"/>
      <c r="GNQ8" s="685"/>
      <c r="GNR8" s="685"/>
      <c r="GNS8" s="685"/>
      <c r="GNT8" s="685"/>
      <c r="GNU8" s="685"/>
      <c r="GNV8" s="685"/>
      <c r="GNW8" s="685"/>
      <c r="GNX8" s="685"/>
      <c r="GNY8" s="685"/>
      <c r="GNZ8" s="685"/>
      <c r="GOA8" s="685"/>
      <c r="GOB8" s="685"/>
      <c r="GOC8" s="685"/>
      <c r="GOD8" s="685"/>
      <c r="GOE8" s="685"/>
      <c r="GOF8" s="685"/>
      <c r="GOG8" s="685"/>
      <c r="GOH8" s="685"/>
      <c r="GOI8" s="685"/>
      <c r="GOJ8" s="685"/>
      <c r="GOK8" s="685"/>
      <c r="GOL8" s="685"/>
      <c r="GOM8" s="685"/>
      <c r="GON8" s="685"/>
      <c r="GOO8" s="685"/>
      <c r="GOP8" s="685"/>
      <c r="GOQ8" s="685"/>
      <c r="GOR8" s="685"/>
      <c r="GOS8" s="685"/>
      <c r="GOT8" s="685"/>
      <c r="GOU8" s="685"/>
      <c r="GOV8" s="685"/>
      <c r="GOW8" s="685"/>
      <c r="GOX8" s="685"/>
      <c r="GOY8" s="685"/>
      <c r="GOZ8" s="685"/>
      <c r="GPA8" s="685"/>
      <c r="GPB8" s="685"/>
      <c r="GPC8" s="685"/>
      <c r="GPD8" s="685"/>
      <c r="GPE8" s="685"/>
      <c r="GPF8" s="685"/>
      <c r="GPG8" s="685"/>
      <c r="GPH8" s="685"/>
      <c r="GPI8" s="685"/>
      <c r="GPJ8" s="685"/>
      <c r="GPK8" s="685"/>
      <c r="GPL8" s="685"/>
      <c r="GPM8" s="685"/>
      <c r="GPN8" s="685"/>
      <c r="GPO8" s="685"/>
      <c r="GPP8" s="685"/>
      <c r="GPQ8" s="685"/>
      <c r="GPR8" s="685"/>
      <c r="GPS8" s="685"/>
      <c r="GPT8" s="685"/>
      <c r="GPU8" s="685"/>
      <c r="GPV8" s="685"/>
      <c r="GPW8" s="685"/>
      <c r="GPX8" s="685"/>
      <c r="GPY8" s="685"/>
      <c r="GPZ8" s="685"/>
      <c r="GQA8" s="685"/>
      <c r="GQB8" s="685"/>
      <c r="GQC8" s="685"/>
      <c r="GQD8" s="685"/>
      <c r="GQE8" s="685"/>
      <c r="GQF8" s="685"/>
      <c r="GQG8" s="685"/>
      <c r="GQH8" s="685"/>
      <c r="GQI8" s="685"/>
      <c r="GQJ8" s="685"/>
      <c r="GQK8" s="685"/>
      <c r="GQL8" s="685"/>
      <c r="GQM8" s="685"/>
      <c r="GQN8" s="685"/>
      <c r="GQO8" s="685"/>
      <c r="GQP8" s="685"/>
      <c r="GQQ8" s="685"/>
      <c r="GQR8" s="685"/>
      <c r="GQS8" s="685"/>
      <c r="GQT8" s="685"/>
      <c r="GQU8" s="685"/>
      <c r="GQV8" s="685"/>
      <c r="GQW8" s="685"/>
      <c r="GQX8" s="685"/>
      <c r="GQY8" s="685"/>
      <c r="GQZ8" s="685"/>
      <c r="GRA8" s="685"/>
      <c r="GRB8" s="685"/>
      <c r="GRC8" s="685"/>
      <c r="GRD8" s="685"/>
      <c r="GRE8" s="685"/>
      <c r="GRF8" s="685"/>
      <c r="GRG8" s="685"/>
      <c r="GRH8" s="685"/>
      <c r="GRI8" s="685"/>
      <c r="GRJ8" s="685"/>
      <c r="GRK8" s="685"/>
      <c r="GRL8" s="685"/>
      <c r="GRM8" s="685"/>
      <c r="GRN8" s="685"/>
      <c r="GRO8" s="685"/>
      <c r="GRP8" s="685"/>
      <c r="GRQ8" s="685"/>
      <c r="GRR8" s="685"/>
      <c r="GRS8" s="685"/>
      <c r="GRT8" s="685"/>
      <c r="GRU8" s="685"/>
      <c r="GRV8" s="685"/>
      <c r="GRW8" s="685"/>
      <c r="GRX8" s="685"/>
      <c r="GRY8" s="685"/>
      <c r="GRZ8" s="685"/>
      <c r="GSA8" s="685"/>
      <c r="GSB8" s="685"/>
      <c r="GSC8" s="685"/>
      <c r="GSD8" s="685"/>
      <c r="GSE8" s="685"/>
      <c r="GSF8" s="685"/>
      <c r="GSG8" s="685"/>
      <c r="GSH8" s="685"/>
      <c r="GSI8" s="685"/>
      <c r="GSJ8" s="685"/>
      <c r="GSK8" s="685"/>
      <c r="GSL8" s="685"/>
      <c r="GSM8" s="685"/>
      <c r="GSN8" s="685"/>
      <c r="GSO8" s="685"/>
      <c r="GSP8" s="685"/>
      <c r="GSQ8" s="685"/>
      <c r="GSR8" s="685"/>
      <c r="GSS8" s="685"/>
      <c r="GST8" s="685"/>
      <c r="GSU8" s="685"/>
      <c r="GSV8" s="685"/>
      <c r="GSW8" s="685"/>
      <c r="GSX8" s="685"/>
      <c r="GSY8" s="685"/>
      <c r="GSZ8" s="685"/>
      <c r="GTA8" s="685"/>
      <c r="GTB8" s="685"/>
      <c r="GTC8" s="685"/>
      <c r="GTD8" s="685"/>
      <c r="GTE8" s="685"/>
      <c r="GTF8" s="685"/>
      <c r="GTG8" s="685"/>
      <c r="GTH8" s="685"/>
      <c r="GTI8" s="685"/>
      <c r="GTJ8" s="685"/>
      <c r="GTK8" s="685"/>
      <c r="GTL8" s="685"/>
      <c r="GTM8" s="685"/>
      <c r="GTN8" s="685"/>
      <c r="GTO8" s="685"/>
      <c r="GTP8" s="685"/>
      <c r="GTQ8" s="685"/>
      <c r="GTR8" s="685"/>
      <c r="GTS8" s="685"/>
      <c r="GTT8" s="685"/>
      <c r="GTU8" s="685"/>
      <c r="GTV8" s="685"/>
      <c r="GTW8" s="685"/>
      <c r="GTX8" s="685"/>
      <c r="GTY8" s="685"/>
      <c r="GTZ8" s="685"/>
      <c r="GUA8" s="685"/>
      <c r="GUB8" s="685"/>
      <c r="GUC8" s="685"/>
      <c r="GUD8" s="685"/>
      <c r="GUE8" s="685"/>
      <c r="GUF8" s="685"/>
      <c r="GUG8" s="685"/>
      <c r="GUH8" s="685"/>
      <c r="GUI8" s="685"/>
      <c r="GUJ8" s="685"/>
      <c r="GUK8" s="685"/>
      <c r="GUL8" s="685"/>
      <c r="GUM8" s="685"/>
      <c r="GUN8" s="685"/>
      <c r="GUO8" s="685"/>
      <c r="GUP8" s="685"/>
      <c r="GUQ8" s="685"/>
      <c r="GUR8" s="685"/>
      <c r="GUS8" s="685"/>
      <c r="GUT8" s="685"/>
      <c r="GUU8" s="685"/>
      <c r="GUV8" s="685"/>
      <c r="GUW8" s="685"/>
      <c r="GUX8" s="685"/>
      <c r="GUY8" s="685"/>
      <c r="GUZ8" s="685"/>
      <c r="GVA8" s="685"/>
      <c r="GVB8" s="685"/>
      <c r="GVC8" s="685"/>
      <c r="GVD8" s="685"/>
      <c r="GVE8" s="685"/>
      <c r="GVF8" s="685"/>
      <c r="GVG8" s="685"/>
      <c r="GVH8" s="685"/>
      <c r="GVI8" s="685"/>
      <c r="GVJ8" s="685"/>
      <c r="GVK8" s="685"/>
      <c r="GVL8" s="685"/>
      <c r="GVM8" s="685"/>
      <c r="GVN8" s="685"/>
      <c r="GVO8" s="685"/>
      <c r="GVP8" s="685"/>
      <c r="GVQ8" s="685"/>
      <c r="GVR8" s="685"/>
      <c r="GVS8" s="685"/>
      <c r="GVT8" s="685"/>
      <c r="GVU8" s="685"/>
      <c r="GVV8" s="685"/>
      <c r="GVW8" s="685"/>
      <c r="GVX8" s="685"/>
      <c r="GVY8" s="685"/>
      <c r="GVZ8" s="685"/>
      <c r="GWA8" s="685"/>
      <c r="GWB8" s="685"/>
      <c r="GWC8" s="685"/>
      <c r="GWD8" s="685"/>
      <c r="GWE8" s="685"/>
      <c r="GWF8" s="685"/>
      <c r="GWG8" s="685"/>
      <c r="GWH8" s="685"/>
      <c r="GWI8" s="685"/>
      <c r="GWJ8" s="685"/>
      <c r="GWK8" s="685"/>
      <c r="GWL8" s="685"/>
      <c r="GWM8" s="685"/>
      <c r="GWN8" s="685"/>
      <c r="GWO8" s="685"/>
      <c r="GWP8" s="685"/>
      <c r="GWQ8" s="685"/>
      <c r="GWR8" s="685"/>
      <c r="GWS8" s="685"/>
      <c r="GWT8" s="685"/>
      <c r="GWU8" s="685"/>
      <c r="GWV8" s="685"/>
      <c r="GWW8" s="685"/>
      <c r="GWX8" s="685"/>
      <c r="GWY8" s="685"/>
      <c r="GWZ8" s="685"/>
      <c r="GXA8" s="685"/>
      <c r="GXB8" s="685"/>
      <c r="GXC8" s="685"/>
      <c r="GXD8" s="685"/>
      <c r="GXE8" s="685"/>
      <c r="GXF8" s="685"/>
      <c r="GXG8" s="685"/>
      <c r="GXH8" s="685"/>
      <c r="GXI8" s="685"/>
      <c r="GXJ8" s="685"/>
      <c r="GXK8" s="685"/>
      <c r="GXL8" s="685"/>
      <c r="GXM8" s="685"/>
      <c r="GXN8" s="685"/>
      <c r="GXO8" s="685"/>
      <c r="GXP8" s="685"/>
      <c r="GXQ8" s="685"/>
      <c r="GXR8" s="685"/>
      <c r="GXS8" s="685"/>
      <c r="GXT8" s="685"/>
      <c r="GXU8" s="685"/>
      <c r="GXV8" s="685"/>
      <c r="GXW8" s="685"/>
      <c r="GXX8" s="685"/>
      <c r="GXY8" s="685"/>
      <c r="GXZ8" s="685"/>
      <c r="GYA8" s="685"/>
      <c r="GYB8" s="685"/>
      <c r="GYC8" s="685"/>
      <c r="GYD8" s="685"/>
      <c r="GYE8" s="685"/>
      <c r="GYF8" s="685"/>
      <c r="GYG8" s="685"/>
      <c r="GYH8" s="685"/>
      <c r="GYI8" s="685"/>
      <c r="GYJ8" s="685"/>
      <c r="GYK8" s="685"/>
      <c r="GYL8" s="685"/>
      <c r="GYM8" s="685"/>
      <c r="GYN8" s="685"/>
      <c r="GYO8" s="685"/>
      <c r="GYP8" s="685"/>
      <c r="GYQ8" s="685"/>
      <c r="GYR8" s="685"/>
      <c r="GYS8" s="685"/>
      <c r="GYT8" s="685"/>
      <c r="GYU8" s="685"/>
      <c r="GYV8" s="685"/>
      <c r="GYW8" s="685"/>
      <c r="GYX8" s="685"/>
      <c r="GYY8" s="685"/>
      <c r="GYZ8" s="685"/>
      <c r="GZA8" s="685"/>
      <c r="GZB8" s="685"/>
      <c r="GZC8" s="685"/>
      <c r="GZD8" s="685"/>
      <c r="GZE8" s="685"/>
      <c r="GZF8" s="685"/>
      <c r="GZG8" s="685"/>
      <c r="GZH8" s="685"/>
      <c r="GZI8" s="685"/>
      <c r="GZJ8" s="685"/>
      <c r="GZK8" s="685"/>
      <c r="GZL8" s="685"/>
      <c r="GZM8" s="685"/>
      <c r="GZN8" s="685"/>
      <c r="GZO8" s="685"/>
      <c r="GZP8" s="685"/>
      <c r="GZQ8" s="685"/>
      <c r="GZR8" s="685"/>
      <c r="GZS8" s="685"/>
      <c r="GZT8" s="685"/>
      <c r="GZU8" s="685"/>
      <c r="GZV8" s="685"/>
      <c r="GZW8" s="685"/>
      <c r="GZX8" s="685"/>
      <c r="GZY8" s="685"/>
      <c r="GZZ8" s="685"/>
      <c r="HAA8" s="685"/>
      <c r="HAB8" s="685"/>
      <c r="HAC8" s="685"/>
      <c r="HAD8" s="685"/>
      <c r="HAE8" s="685"/>
      <c r="HAF8" s="685"/>
      <c r="HAG8" s="685"/>
      <c r="HAH8" s="685"/>
      <c r="HAI8" s="685"/>
      <c r="HAJ8" s="685"/>
      <c r="HAK8" s="685"/>
      <c r="HAL8" s="685"/>
      <c r="HAM8" s="685"/>
      <c r="HAN8" s="685"/>
      <c r="HAO8" s="685"/>
      <c r="HAP8" s="685"/>
      <c r="HAQ8" s="685"/>
      <c r="HAR8" s="685"/>
      <c r="HAS8" s="685"/>
      <c r="HAT8" s="685"/>
      <c r="HAU8" s="685"/>
      <c r="HAV8" s="685"/>
      <c r="HAW8" s="685"/>
      <c r="HAX8" s="685"/>
      <c r="HAY8" s="685"/>
      <c r="HAZ8" s="685"/>
      <c r="HBA8" s="685"/>
      <c r="HBB8" s="685"/>
      <c r="HBC8" s="685"/>
      <c r="HBD8" s="685"/>
      <c r="HBE8" s="685"/>
      <c r="HBF8" s="685"/>
      <c r="HBG8" s="685"/>
      <c r="HBH8" s="685"/>
      <c r="HBI8" s="685"/>
      <c r="HBJ8" s="685"/>
      <c r="HBK8" s="685"/>
      <c r="HBL8" s="685"/>
      <c r="HBM8" s="685"/>
      <c r="HBN8" s="685"/>
      <c r="HBO8" s="685"/>
      <c r="HBP8" s="685"/>
      <c r="HBQ8" s="685"/>
      <c r="HBR8" s="685"/>
      <c r="HBS8" s="685"/>
      <c r="HBT8" s="685"/>
      <c r="HBU8" s="685"/>
      <c r="HBV8" s="685"/>
      <c r="HBW8" s="685"/>
      <c r="HBX8" s="685"/>
      <c r="HBY8" s="685"/>
      <c r="HBZ8" s="685"/>
      <c r="HCA8" s="685"/>
      <c r="HCB8" s="685"/>
      <c r="HCC8" s="685"/>
      <c r="HCD8" s="685"/>
      <c r="HCE8" s="685"/>
      <c r="HCF8" s="685"/>
      <c r="HCG8" s="685"/>
      <c r="HCH8" s="685"/>
      <c r="HCI8" s="685"/>
      <c r="HCJ8" s="685"/>
      <c r="HCK8" s="685"/>
      <c r="HCL8" s="685"/>
      <c r="HCM8" s="685"/>
      <c r="HCN8" s="685"/>
      <c r="HCO8" s="685"/>
      <c r="HCP8" s="685"/>
      <c r="HCQ8" s="685"/>
      <c r="HCR8" s="685"/>
      <c r="HCS8" s="685"/>
      <c r="HCT8" s="685"/>
      <c r="HCU8" s="685"/>
      <c r="HCV8" s="685"/>
      <c r="HCW8" s="685"/>
      <c r="HCX8" s="685"/>
      <c r="HCY8" s="685"/>
      <c r="HCZ8" s="685"/>
      <c r="HDA8" s="685"/>
      <c r="HDB8" s="685"/>
      <c r="HDC8" s="685"/>
      <c r="HDD8" s="685"/>
      <c r="HDE8" s="685"/>
      <c r="HDF8" s="685"/>
      <c r="HDG8" s="685"/>
      <c r="HDH8" s="685"/>
      <c r="HDI8" s="685"/>
      <c r="HDJ8" s="685"/>
      <c r="HDK8" s="685"/>
      <c r="HDL8" s="685"/>
      <c r="HDM8" s="685"/>
      <c r="HDN8" s="685"/>
      <c r="HDO8" s="685"/>
      <c r="HDP8" s="685"/>
      <c r="HDQ8" s="685"/>
      <c r="HDR8" s="685"/>
      <c r="HDS8" s="685"/>
      <c r="HDT8" s="685"/>
      <c r="HDU8" s="685"/>
      <c r="HDV8" s="685"/>
      <c r="HDW8" s="685"/>
      <c r="HDX8" s="685"/>
      <c r="HDY8" s="685"/>
      <c r="HDZ8" s="685"/>
      <c r="HEA8" s="685"/>
      <c r="HEB8" s="685"/>
      <c r="HEC8" s="685"/>
      <c r="HED8" s="685"/>
      <c r="HEE8" s="685"/>
      <c r="HEF8" s="685"/>
      <c r="HEG8" s="685"/>
      <c r="HEH8" s="685"/>
      <c r="HEI8" s="685"/>
      <c r="HEJ8" s="685"/>
      <c r="HEK8" s="685"/>
      <c r="HEL8" s="685"/>
      <c r="HEM8" s="685"/>
      <c r="HEN8" s="685"/>
      <c r="HEO8" s="685"/>
      <c r="HEP8" s="685"/>
      <c r="HEQ8" s="685"/>
      <c r="HER8" s="685"/>
      <c r="HES8" s="685"/>
      <c r="HET8" s="685"/>
      <c r="HEU8" s="685"/>
      <c r="HEV8" s="685"/>
      <c r="HEW8" s="685"/>
      <c r="HEX8" s="685"/>
      <c r="HEY8" s="685"/>
      <c r="HEZ8" s="685"/>
      <c r="HFA8" s="685"/>
      <c r="HFB8" s="685"/>
      <c r="HFC8" s="685"/>
      <c r="HFD8" s="685"/>
      <c r="HFE8" s="685"/>
      <c r="HFF8" s="685"/>
      <c r="HFG8" s="685"/>
      <c r="HFH8" s="685"/>
      <c r="HFI8" s="685"/>
      <c r="HFJ8" s="685"/>
      <c r="HFK8" s="685"/>
      <c r="HFL8" s="685"/>
      <c r="HFM8" s="685"/>
      <c r="HFN8" s="685"/>
      <c r="HFO8" s="685"/>
      <c r="HFP8" s="685"/>
      <c r="HFQ8" s="685"/>
      <c r="HFR8" s="685"/>
      <c r="HFS8" s="685"/>
      <c r="HFT8" s="685"/>
      <c r="HFU8" s="685"/>
      <c r="HFV8" s="685"/>
      <c r="HFW8" s="685"/>
      <c r="HFX8" s="685"/>
      <c r="HFY8" s="685"/>
      <c r="HFZ8" s="685"/>
      <c r="HGA8" s="685"/>
      <c r="HGB8" s="685"/>
      <c r="HGC8" s="685"/>
      <c r="HGD8" s="685"/>
      <c r="HGE8" s="685"/>
      <c r="HGF8" s="685"/>
      <c r="HGG8" s="685"/>
      <c r="HGH8" s="685"/>
      <c r="HGI8" s="685"/>
      <c r="HGJ8" s="685"/>
      <c r="HGK8" s="685"/>
      <c r="HGL8" s="685"/>
      <c r="HGM8" s="685"/>
      <c r="HGN8" s="685"/>
      <c r="HGO8" s="685"/>
      <c r="HGP8" s="685"/>
      <c r="HGQ8" s="685"/>
      <c r="HGR8" s="685"/>
      <c r="HGS8" s="685"/>
      <c r="HGT8" s="685"/>
      <c r="HGU8" s="685"/>
      <c r="HGV8" s="685"/>
      <c r="HGW8" s="685"/>
      <c r="HGX8" s="685"/>
      <c r="HGY8" s="685"/>
      <c r="HGZ8" s="685"/>
      <c r="HHA8" s="685"/>
      <c r="HHB8" s="685"/>
      <c r="HHC8" s="685"/>
      <c r="HHD8" s="685"/>
      <c r="HHE8" s="685"/>
      <c r="HHF8" s="685"/>
      <c r="HHG8" s="685"/>
      <c r="HHH8" s="685"/>
      <c r="HHI8" s="685"/>
      <c r="HHJ8" s="685"/>
      <c r="HHK8" s="685"/>
      <c r="HHL8" s="685"/>
      <c r="HHM8" s="685"/>
      <c r="HHN8" s="685"/>
      <c r="HHO8" s="685"/>
      <c r="HHP8" s="685"/>
      <c r="HHQ8" s="685"/>
      <c r="HHR8" s="685"/>
      <c r="HHS8" s="685"/>
      <c r="HHT8" s="685"/>
      <c r="HHU8" s="685"/>
      <c r="HHV8" s="685"/>
      <c r="HHW8" s="685"/>
      <c r="HHX8" s="685"/>
      <c r="HHY8" s="685"/>
      <c r="HHZ8" s="685"/>
      <c r="HIA8" s="685"/>
      <c r="HIB8" s="685"/>
      <c r="HIC8" s="685"/>
      <c r="HID8" s="685"/>
      <c r="HIE8" s="685"/>
      <c r="HIF8" s="685"/>
      <c r="HIG8" s="685"/>
      <c r="HIH8" s="685"/>
      <c r="HII8" s="685"/>
      <c r="HIJ8" s="685"/>
      <c r="HIK8" s="685"/>
      <c r="HIL8" s="685"/>
      <c r="HIM8" s="685"/>
      <c r="HIN8" s="685"/>
      <c r="HIO8" s="685"/>
      <c r="HIP8" s="685"/>
      <c r="HIQ8" s="685"/>
      <c r="HIR8" s="685"/>
      <c r="HIS8" s="685"/>
      <c r="HIT8" s="685"/>
      <c r="HIU8" s="685"/>
      <c r="HIV8" s="685"/>
      <c r="HIW8" s="685"/>
      <c r="HIX8" s="685"/>
      <c r="HIY8" s="685"/>
      <c r="HIZ8" s="685"/>
      <c r="HJA8" s="685"/>
      <c r="HJB8" s="685"/>
      <c r="HJC8" s="685"/>
      <c r="HJD8" s="685"/>
      <c r="HJE8" s="685"/>
      <c r="HJF8" s="685"/>
      <c r="HJG8" s="685"/>
      <c r="HJH8" s="685"/>
      <c r="HJI8" s="685"/>
      <c r="HJJ8" s="685"/>
      <c r="HJK8" s="685"/>
      <c r="HJL8" s="685"/>
      <c r="HJM8" s="685"/>
      <c r="HJN8" s="685"/>
      <c r="HJO8" s="685"/>
      <c r="HJP8" s="685"/>
      <c r="HJQ8" s="685"/>
      <c r="HJR8" s="685"/>
      <c r="HJS8" s="685"/>
      <c r="HJT8" s="685"/>
      <c r="HJU8" s="685"/>
      <c r="HJV8" s="685"/>
      <c r="HJW8" s="685"/>
      <c r="HJX8" s="685"/>
      <c r="HJY8" s="685"/>
      <c r="HJZ8" s="685"/>
      <c r="HKA8" s="685"/>
      <c r="HKB8" s="685"/>
      <c r="HKC8" s="685"/>
      <c r="HKD8" s="685"/>
      <c r="HKE8" s="685"/>
      <c r="HKF8" s="685"/>
      <c r="HKG8" s="685"/>
      <c r="HKH8" s="685"/>
      <c r="HKI8" s="685"/>
      <c r="HKJ8" s="685"/>
      <c r="HKK8" s="685"/>
      <c r="HKL8" s="685"/>
      <c r="HKM8" s="685"/>
      <c r="HKN8" s="685"/>
      <c r="HKO8" s="685"/>
      <c r="HKP8" s="685"/>
      <c r="HKQ8" s="685"/>
      <c r="HKR8" s="685"/>
      <c r="HKS8" s="685"/>
      <c r="HKT8" s="685"/>
      <c r="HKU8" s="685"/>
      <c r="HKV8" s="685"/>
      <c r="HKW8" s="685"/>
      <c r="HKX8" s="685"/>
      <c r="HKY8" s="685"/>
      <c r="HKZ8" s="685"/>
      <c r="HLA8" s="685"/>
      <c r="HLB8" s="685"/>
      <c r="HLC8" s="685"/>
      <c r="HLD8" s="685"/>
      <c r="HLE8" s="685"/>
      <c r="HLF8" s="685"/>
      <c r="HLG8" s="685"/>
      <c r="HLH8" s="685"/>
      <c r="HLI8" s="685"/>
      <c r="HLJ8" s="685"/>
      <c r="HLK8" s="685"/>
      <c r="HLL8" s="685"/>
      <c r="HLM8" s="685"/>
      <c r="HLN8" s="685"/>
      <c r="HLO8" s="685"/>
      <c r="HLP8" s="685"/>
      <c r="HLQ8" s="685"/>
      <c r="HLR8" s="685"/>
      <c r="HLS8" s="685"/>
      <c r="HLT8" s="685"/>
      <c r="HLU8" s="685"/>
      <c r="HLV8" s="685"/>
      <c r="HLW8" s="685"/>
      <c r="HLX8" s="685"/>
      <c r="HLY8" s="685"/>
      <c r="HLZ8" s="685"/>
      <c r="HMA8" s="685"/>
      <c r="HMB8" s="685"/>
      <c r="HMC8" s="685"/>
      <c r="HMD8" s="685"/>
      <c r="HME8" s="685"/>
      <c r="HMF8" s="685"/>
      <c r="HMG8" s="685"/>
      <c r="HMH8" s="685"/>
      <c r="HMI8" s="685"/>
      <c r="HMJ8" s="685"/>
      <c r="HMK8" s="685"/>
      <c r="HML8" s="685"/>
      <c r="HMM8" s="685"/>
      <c r="HMN8" s="685"/>
      <c r="HMO8" s="685"/>
      <c r="HMP8" s="685"/>
      <c r="HMQ8" s="685"/>
      <c r="HMR8" s="685"/>
      <c r="HMS8" s="685"/>
      <c r="HMT8" s="685"/>
      <c r="HMU8" s="685"/>
      <c r="HMV8" s="685"/>
      <c r="HMW8" s="685"/>
      <c r="HMX8" s="685"/>
      <c r="HMY8" s="685"/>
      <c r="HMZ8" s="685"/>
      <c r="HNA8" s="685"/>
      <c r="HNB8" s="685"/>
      <c r="HNC8" s="685"/>
      <c r="HND8" s="685"/>
      <c r="HNE8" s="685"/>
      <c r="HNF8" s="685"/>
      <c r="HNG8" s="685"/>
      <c r="HNH8" s="685"/>
      <c r="HNI8" s="685"/>
      <c r="HNJ8" s="685"/>
      <c r="HNK8" s="685"/>
      <c r="HNL8" s="685"/>
      <c r="HNM8" s="685"/>
      <c r="HNN8" s="685"/>
      <c r="HNO8" s="685"/>
      <c r="HNP8" s="685"/>
      <c r="HNQ8" s="685"/>
      <c r="HNR8" s="685"/>
      <c r="HNS8" s="685"/>
      <c r="HNT8" s="685"/>
      <c r="HNU8" s="685"/>
      <c r="HNV8" s="685"/>
      <c r="HNW8" s="685"/>
      <c r="HNX8" s="685"/>
      <c r="HNY8" s="685"/>
      <c r="HNZ8" s="685"/>
      <c r="HOA8" s="685"/>
      <c r="HOB8" s="685"/>
      <c r="HOC8" s="685"/>
      <c r="HOD8" s="685"/>
      <c r="HOE8" s="685"/>
      <c r="HOF8" s="685"/>
      <c r="HOG8" s="685"/>
      <c r="HOH8" s="685"/>
      <c r="HOI8" s="685"/>
      <c r="HOJ8" s="685"/>
      <c r="HOK8" s="685"/>
      <c r="HOL8" s="685"/>
      <c r="HOM8" s="685"/>
      <c r="HON8" s="685"/>
      <c r="HOO8" s="685"/>
      <c r="HOP8" s="685"/>
      <c r="HOQ8" s="685"/>
      <c r="HOR8" s="685"/>
      <c r="HOS8" s="685"/>
      <c r="HOT8" s="685"/>
      <c r="HOU8" s="685"/>
      <c r="HOV8" s="685"/>
      <c r="HOW8" s="685"/>
      <c r="HOX8" s="685"/>
      <c r="HOY8" s="685"/>
      <c r="HOZ8" s="685"/>
      <c r="HPA8" s="685"/>
      <c r="HPB8" s="685"/>
      <c r="HPC8" s="685"/>
      <c r="HPD8" s="685"/>
      <c r="HPE8" s="685"/>
      <c r="HPF8" s="685"/>
      <c r="HPG8" s="685"/>
      <c r="HPH8" s="685"/>
      <c r="HPI8" s="685"/>
      <c r="HPJ8" s="685"/>
      <c r="HPK8" s="685"/>
      <c r="HPL8" s="685"/>
      <c r="HPM8" s="685"/>
      <c r="HPN8" s="685"/>
      <c r="HPO8" s="685"/>
      <c r="HPP8" s="685"/>
      <c r="HPQ8" s="685"/>
      <c r="HPR8" s="685"/>
      <c r="HPS8" s="685"/>
      <c r="HPT8" s="685"/>
      <c r="HPU8" s="685"/>
      <c r="HPV8" s="685"/>
      <c r="HPW8" s="685"/>
      <c r="HPX8" s="685"/>
      <c r="HPY8" s="685"/>
      <c r="HPZ8" s="685"/>
      <c r="HQA8" s="685"/>
      <c r="HQB8" s="685"/>
      <c r="HQC8" s="685"/>
      <c r="HQD8" s="685"/>
      <c r="HQE8" s="685"/>
      <c r="HQF8" s="685"/>
      <c r="HQG8" s="685"/>
      <c r="HQH8" s="685"/>
      <c r="HQI8" s="685"/>
      <c r="HQJ8" s="685"/>
      <c r="HQK8" s="685"/>
      <c r="HQL8" s="685"/>
      <c r="HQM8" s="685"/>
      <c r="HQN8" s="685"/>
      <c r="HQO8" s="685"/>
      <c r="HQP8" s="685"/>
      <c r="HQQ8" s="685"/>
      <c r="HQR8" s="685"/>
      <c r="HQS8" s="685"/>
      <c r="HQT8" s="685"/>
      <c r="HQU8" s="685"/>
      <c r="HQV8" s="685"/>
      <c r="HQW8" s="685"/>
      <c r="HQX8" s="685"/>
      <c r="HQY8" s="685"/>
      <c r="HQZ8" s="685"/>
      <c r="HRA8" s="685"/>
      <c r="HRB8" s="685"/>
      <c r="HRC8" s="685"/>
      <c r="HRD8" s="685"/>
      <c r="HRE8" s="685"/>
      <c r="HRF8" s="685"/>
      <c r="HRG8" s="685"/>
      <c r="HRH8" s="685"/>
      <c r="HRI8" s="685"/>
      <c r="HRJ8" s="685"/>
      <c r="HRK8" s="685"/>
      <c r="HRL8" s="685"/>
      <c r="HRM8" s="685"/>
      <c r="HRN8" s="685"/>
      <c r="HRO8" s="685"/>
      <c r="HRP8" s="685"/>
      <c r="HRQ8" s="685"/>
      <c r="HRR8" s="685"/>
      <c r="HRS8" s="685"/>
      <c r="HRT8" s="685"/>
      <c r="HRU8" s="685"/>
      <c r="HRV8" s="685"/>
      <c r="HRW8" s="685"/>
      <c r="HRX8" s="685"/>
      <c r="HRY8" s="685"/>
      <c r="HRZ8" s="685"/>
      <c r="HSA8" s="685"/>
      <c r="HSB8" s="685"/>
      <c r="HSC8" s="685"/>
      <c r="HSD8" s="685"/>
      <c r="HSE8" s="685"/>
      <c r="HSF8" s="685"/>
      <c r="HSG8" s="685"/>
      <c r="HSH8" s="685"/>
      <c r="HSI8" s="685"/>
      <c r="HSJ8" s="685"/>
      <c r="HSK8" s="685"/>
      <c r="HSL8" s="685"/>
      <c r="HSM8" s="685"/>
      <c r="HSN8" s="685"/>
      <c r="HSO8" s="685"/>
      <c r="HSP8" s="685"/>
      <c r="HSQ8" s="685"/>
      <c r="HSR8" s="685"/>
      <c r="HSS8" s="685"/>
      <c r="HST8" s="685"/>
      <c r="HSU8" s="685"/>
      <c r="HSV8" s="685"/>
      <c r="HSW8" s="685"/>
      <c r="HSX8" s="685"/>
      <c r="HSY8" s="685"/>
      <c r="HSZ8" s="685"/>
      <c r="HTA8" s="685"/>
      <c r="HTB8" s="685"/>
      <c r="HTC8" s="685"/>
      <c r="HTD8" s="685"/>
      <c r="HTE8" s="685"/>
      <c r="HTF8" s="685"/>
      <c r="HTG8" s="685"/>
      <c r="HTH8" s="685"/>
      <c r="HTI8" s="685"/>
      <c r="HTJ8" s="685"/>
      <c r="HTK8" s="685"/>
      <c r="HTL8" s="685"/>
      <c r="HTM8" s="685"/>
      <c r="HTN8" s="685"/>
      <c r="HTO8" s="685"/>
      <c r="HTP8" s="685"/>
      <c r="HTQ8" s="685"/>
      <c r="HTR8" s="685"/>
      <c r="HTS8" s="685"/>
      <c r="HTT8" s="685"/>
      <c r="HTU8" s="685"/>
      <c r="HTV8" s="685"/>
      <c r="HTW8" s="685"/>
      <c r="HTX8" s="685"/>
      <c r="HTY8" s="685"/>
      <c r="HTZ8" s="685"/>
      <c r="HUA8" s="685"/>
      <c r="HUB8" s="685"/>
      <c r="HUC8" s="685"/>
      <c r="HUD8" s="685"/>
      <c r="HUE8" s="685"/>
      <c r="HUF8" s="685"/>
      <c r="HUG8" s="685"/>
      <c r="HUH8" s="685"/>
      <c r="HUI8" s="685"/>
      <c r="HUJ8" s="685"/>
      <c r="HUK8" s="685"/>
      <c r="HUL8" s="685"/>
      <c r="HUM8" s="685"/>
      <c r="HUN8" s="685"/>
      <c r="HUO8" s="685"/>
      <c r="HUP8" s="685"/>
      <c r="HUQ8" s="685"/>
      <c r="HUR8" s="685"/>
      <c r="HUS8" s="685"/>
      <c r="HUT8" s="685"/>
      <c r="HUU8" s="685"/>
      <c r="HUV8" s="685"/>
      <c r="HUW8" s="685"/>
      <c r="HUX8" s="685"/>
      <c r="HUY8" s="685"/>
      <c r="HUZ8" s="685"/>
      <c r="HVA8" s="685"/>
      <c r="HVB8" s="685"/>
      <c r="HVC8" s="685"/>
      <c r="HVD8" s="685"/>
      <c r="HVE8" s="685"/>
      <c r="HVF8" s="685"/>
      <c r="HVG8" s="685"/>
      <c r="HVH8" s="685"/>
      <c r="HVI8" s="685"/>
      <c r="HVJ8" s="685"/>
      <c r="HVK8" s="685"/>
      <c r="HVL8" s="685"/>
      <c r="HVM8" s="685"/>
      <c r="HVN8" s="685"/>
      <c r="HVO8" s="685"/>
      <c r="HVP8" s="685"/>
      <c r="HVQ8" s="685"/>
      <c r="HVR8" s="685"/>
      <c r="HVS8" s="685"/>
      <c r="HVT8" s="685"/>
      <c r="HVU8" s="685"/>
      <c r="HVV8" s="685"/>
      <c r="HVW8" s="685"/>
      <c r="HVX8" s="685"/>
      <c r="HVY8" s="685"/>
      <c r="HVZ8" s="685"/>
      <c r="HWA8" s="685"/>
      <c r="HWB8" s="685"/>
      <c r="HWC8" s="685"/>
      <c r="HWD8" s="685"/>
      <c r="HWE8" s="685"/>
      <c r="HWF8" s="685"/>
      <c r="HWG8" s="685"/>
      <c r="HWH8" s="685"/>
      <c r="HWI8" s="685"/>
      <c r="HWJ8" s="685"/>
      <c r="HWK8" s="685"/>
      <c r="HWL8" s="685"/>
      <c r="HWM8" s="685"/>
      <c r="HWN8" s="685"/>
      <c r="HWO8" s="685"/>
      <c r="HWP8" s="685"/>
      <c r="HWQ8" s="685"/>
      <c r="HWR8" s="685"/>
      <c r="HWS8" s="685"/>
      <c r="HWT8" s="685"/>
      <c r="HWU8" s="685"/>
      <c r="HWV8" s="685"/>
      <c r="HWW8" s="685"/>
      <c r="HWX8" s="685"/>
      <c r="HWY8" s="685"/>
      <c r="HWZ8" s="685"/>
      <c r="HXA8" s="685"/>
      <c r="HXB8" s="685"/>
      <c r="HXC8" s="685"/>
      <c r="HXD8" s="685"/>
      <c r="HXE8" s="685"/>
      <c r="HXF8" s="685"/>
      <c r="HXG8" s="685"/>
      <c r="HXH8" s="685"/>
      <c r="HXI8" s="685"/>
      <c r="HXJ8" s="685"/>
      <c r="HXK8" s="685"/>
      <c r="HXL8" s="685"/>
      <c r="HXM8" s="685"/>
      <c r="HXN8" s="685"/>
      <c r="HXO8" s="685"/>
      <c r="HXP8" s="685"/>
      <c r="HXQ8" s="685"/>
      <c r="HXR8" s="685"/>
      <c r="HXS8" s="685"/>
      <c r="HXT8" s="685"/>
      <c r="HXU8" s="685"/>
      <c r="HXV8" s="685"/>
      <c r="HXW8" s="685"/>
      <c r="HXX8" s="685"/>
      <c r="HXY8" s="685"/>
      <c r="HXZ8" s="685"/>
      <c r="HYA8" s="685"/>
      <c r="HYB8" s="685"/>
      <c r="HYC8" s="685"/>
      <c r="HYD8" s="685"/>
      <c r="HYE8" s="685"/>
      <c r="HYF8" s="685"/>
      <c r="HYG8" s="685"/>
      <c r="HYH8" s="685"/>
      <c r="HYI8" s="685"/>
      <c r="HYJ8" s="685"/>
      <c r="HYK8" s="685"/>
      <c r="HYL8" s="685"/>
      <c r="HYM8" s="685"/>
      <c r="HYN8" s="685"/>
      <c r="HYO8" s="685"/>
      <c r="HYP8" s="685"/>
      <c r="HYQ8" s="685"/>
      <c r="HYR8" s="685"/>
      <c r="HYS8" s="685"/>
      <c r="HYT8" s="685"/>
      <c r="HYU8" s="685"/>
      <c r="HYV8" s="685"/>
      <c r="HYW8" s="685"/>
      <c r="HYX8" s="685"/>
      <c r="HYY8" s="685"/>
      <c r="HYZ8" s="685"/>
      <c r="HZA8" s="685"/>
      <c r="HZB8" s="685"/>
      <c r="HZC8" s="685"/>
      <c r="HZD8" s="685"/>
      <c r="HZE8" s="685"/>
      <c r="HZF8" s="685"/>
      <c r="HZG8" s="685"/>
      <c r="HZH8" s="685"/>
      <c r="HZI8" s="685"/>
      <c r="HZJ8" s="685"/>
      <c r="HZK8" s="685"/>
      <c r="HZL8" s="685"/>
      <c r="HZM8" s="685"/>
      <c r="HZN8" s="685"/>
      <c r="HZO8" s="685"/>
      <c r="HZP8" s="685"/>
      <c r="HZQ8" s="685"/>
      <c r="HZR8" s="685"/>
      <c r="HZS8" s="685"/>
      <c r="HZT8" s="685"/>
      <c r="HZU8" s="685"/>
      <c r="HZV8" s="685"/>
      <c r="HZW8" s="685"/>
      <c r="HZX8" s="685"/>
      <c r="HZY8" s="685"/>
      <c r="HZZ8" s="685"/>
      <c r="IAA8" s="685"/>
      <c r="IAB8" s="685"/>
      <c r="IAC8" s="685"/>
      <c r="IAD8" s="685"/>
      <c r="IAE8" s="685"/>
      <c r="IAF8" s="685"/>
      <c r="IAG8" s="685"/>
      <c r="IAH8" s="685"/>
      <c r="IAI8" s="685"/>
      <c r="IAJ8" s="685"/>
      <c r="IAK8" s="685"/>
      <c r="IAL8" s="685"/>
      <c r="IAM8" s="685"/>
      <c r="IAN8" s="685"/>
      <c r="IAO8" s="685"/>
      <c r="IAP8" s="685"/>
      <c r="IAQ8" s="685"/>
      <c r="IAR8" s="685"/>
      <c r="IAS8" s="685"/>
      <c r="IAT8" s="685"/>
      <c r="IAU8" s="685"/>
      <c r="IAV8" s="685"/>
      <c r="IAW8" s="685"/>
      <c r="IAX8" s="685"/>
      <c r="IAY8" s="685"/>
      <c r="IAZ8" s="685"/>
      <c r="IBA8" s="685"/>
      <c r="IBB8" s="685"/>
      <c r="IBC8" s="685"/>
      <c r="IBD8" s="685"/>
      <c r="IBE8" s="685"/>
      <c r="IBF8" s="685"/>
      <c r="IBG8" s="685"/>
      <c r="IBH8" s="685"/>
      <c r="IBI8" s="685"/>
      <c r="IBJ8" s="685"/>
      <c r="IBK8" s="685"/>
      <c r="IBL8" s="685"/>
      <c r="IBM8" s="685"/>
      <c r="IBN8" s="685"/>
      <c r="IBO8" s="685"/>
      <c r="IBP8" s="685"/>
      <c r="IBQ8" s="685"/>
      <c r="IBR8" s="685"/>
      <c r="IBS8" s="685"/>
      <c r="IBT8" s="685"/>
      <c r="IBU8" s="685"/>
      <c r="IBV8" s="685"/>
      <c r="IBW8" s="685"/>
      <c r="IBX8" s="685"/>
      <c r="IBY8" s="685"/>
      <c r="IBZ8" s="685"/>
      <c r="ICA8" s="685"/>
      <c r="ICB8" s="685"/>
      <c r="ICC8" s="685"/>
      <c r="ICD8" s="685"/>
      <c r="ICE8" s="685"/>
      <c r="ICF8" s="685"/>
      <c r="ICG8" s="685"/>
      <c r="ICH8" s="685"/>
      <c r="ICI8" s="685"/>
      <c r="ICJ8" s="685"/>
      <c r="ICK8" s="685"/>
      <c r="ICL8" s="685"/>
      <c r="ICM8" s="685"/>
      <c r="ICN8" s="685"/>
      <c r="ICO8" s="685"/>
      <c r="ICP8" s="685"/>
      <c r="ICQ8" s="685"/>
      <c r="ICR8" s="685"/>
      <c r="ICS8" s="685"/>
      <c r="ICT8" s="685"/>
      <c r="ICU8" s="685"/>
      <c r="ICV8" s="685"/>
      <c r="ICW8" s="685"/>
      <c r="ICX8" s="685"/>
      <c r="ICY8" s="685"/>
      <c r="ICZ8" s="685"/>
      <c r="IDA8" s="685"/>
      <c r="IDB8" s="685"/>
      <c r="IDC8" s="685"/>
      <c r="IDD8" s="685"/>
      <c r="IDE8" s="685"/>
      <c r="IDF8" s="685"/>
      <c r="IDG8" s="685"/>
      <c r="IDH8" s="685"/>
      <c r="IDI8" s="685"/>
      <c r="IDJ8" s="685"/>
      <c r="IDK8" s="685"/>
      <c r="IDL8" s="685"/>
      <c r="IDM8" s="685"/>
      <c r="IDN8" s="685"/>
      <c r="IDO8" s="685"/>
      <c r="IDP8" s="685"/>
      <c r="IDQ8" s="685"/>
      <c r="IDR8" s="685"/>
      <c r="IDS8" s="685"/>
      <c r="IDT8" s="685"/>
      <c r="IDU8" s="685"/>
      <c r="IDV8" s="685"/>
      <c r="IDW8" s="685"/>
      <c r="IDX8" s="685"/>
      <c r="IDY8" s="685"/>
      <c r="IDZ8" s="685"/>
      <c r="IEA8" s="685"/>
      <c r="IEB8" s="685"/>
      <c r="IEC8" s="685"/>
      <c r="IED8" s="685"/>
      <c r="IEE8" s="685"/>
      <c r="IEF8" s="685"/>
      <c r="IEG8" s="685"/>
      <c r="IEH8" s="685"/>
      <c r="IEI8" s="685"/>
      <c r="IEJ8" s="685"/>
      <c r="IEK8" s="685"/>
      <c r="IEL8" s="685"/>
      <c r="IEM8" s="685"/>
      <c r="IEN8" s="685"/>
      <c r="IEO8" s="685"/>
      <c r="IEP8" s="685"/>
      <c r="IEQ8" s="685"/>
      <c r="IER8" s="685"/>
      <c r="IES8" s="685"/>
      <c r="IET8" s="685"/>
      <c r="IEU8" s="685"/>
      <c r="IEV8" s="685"/>
      <c r="IEW8" s="685"/>
      <c r="IEX8" s="685"/>
      <c r="IEY8" s="685"/>
      <c r="IEZ8" s="685"/>
      <c r="IFA8" s="685"/>
      <c r="IFB8" s="685"/>
      <c r="IFC8" s="685"/>
      <c r="IFD8" s="685"/>
      <c r="IFE8" s="685"/>
      <c r="IFF8" s="685"/>
      <c r="IFG8" s="685"/>
      <c r="IFH8" s="685"/>
      <c r="IFI8" s="685"/>
      <c r="IFJ8" s="685"/>
      <c r="IFK8" s="685"/>
      <c r="IFL8" s="685"/>
      <c r="IFM8" s="685"/>
      <c r="IFN8" s="685"/>
      <c r="IFO8" s="685"/>
      <c r="IFP8" s="685"/>
      <c r="IFQ8" s="685"/>
      <c r="IFR8" s="685"/>
      <c r="IFS8" s="685"/>
      <c r="IFT8" s="685"/>
      <c r="IFU8" s="685"/>
      <c r="IFV8" s="685"/>
      <c r="IFW8" s="685"/>
      <c r="IFX8" s="685"/>
      <c r="IFY8" s="685"/>
      <c r="IFZ8" s="685"/>
      <c r="IGA8" s="685"/>
      <c r="IGB8" s="685"/>
      <c r="IGC8" s="685"/>
      <c r="IGD8" s="685"/>
      <c r="IGE8" s="685"/>
      <c r="IGF8" s="685"/>
      <c r="IGG8" s="685"/>
      <c r="IGH8" s="685"/>
      <c r="IGI8" s="685"/>
      <c r="IGJ8" s="685"/>
      <c r="IGK8" s="685"/>
      <c r="IGL8" s="685"/>
      <c r="IGM8" s="685"/>
      <c r="IGN8" s="685"/>
      <c r="IGO8" s="685"/>
      <c r="IGP8" s="685"/>
      <c r="IGQ8" s="685"/>
      <c r="IGR8" s="685"/>
      <c r="IGS8" s="685"/>
      <c r="IGT8" s="685"/>
      <c r="IGU8" s="685"/>
      <c r="IGV8" s="685"/>
      <c r="IGW8" s="685"/>
      <c r="IGX8" s="685"/>
      <c r="IGY8" s="685"/>
      <c r="IGZ8" s="685"/>
      <c r="IHA8" s="685"/>
      <c r="IHB8" s="685"/>
      <c r="IHC8" s="685"/>
      <c r="IHD8" s="685"/>
      <c r="IHE8" s="685"/>
      <c r="IHF8" s="685"/>
      <c r="IHG8" s="685"/>
      <c r="IHH8" s="685"/>
      <c r="IHI8" s="685"/>
      <c r="IHJ8" s="685"/>
      <c r="IHK8" s="685"/>
      <c r="IHL8" s="685"/>
      <c r="IHM8" s="685"/>
      <c r="IHN8" s="685"/>
      <c r="IHO8" s="685"/>
      <c r="IHP8" s="685"/>
      <c r="IHQ8" s="685"/>
      <c r="IHR8" s="685"/>
      <c r="IHS8" s="685"/>
      <c r="IHT8" s="685"/>
      <c r="IHU8" s="685"/>
      <c r="IHV8" s="685"/>
      <c r="IHW8" s="685"/>
      <c r="IHX8" s="685"/>
      <c r="IHY8" s="685"/>
      <c r="IHZ8" s="685"/>
      <c r="IIA8" s="685"/>
      <c r="IIB8" s="685"/>
      <c r="IIC8" s="685"/>
      <c r="IID8" s="685"/>
      <c r="IIE8" s="685"/>
      <c r="IIF8" s="685"/>
      <c r="IIG8" s="685"/>
      <c r="IIH8" s="685"/>
      <c r="III8" s="685"/>
      <c r="IIJ8" s="685"/>
      <c r="IIK8" s="685"/>
      <c r="IIL8" s="685"/>
      <c r="IIM8" s="685"/>
      <c r="IIN8" s="685"/>
      <c r="IIO8" s="685"/>
      <c r="IIP8" s="685"/>
      <c r="IIQ8" s="685"/>
      <c r="IIR8" s="685"/>
      <c r="IIS8" s="685"/>
      <c r="IIT8" s="685"/>
      <c r="IIU8" s="685"/>
      <c r="IIV8" s="685"/>
      <c r="IIW8" s="685"/>
      <c r="IIX8" s="685"/>
      <c r="IIY8" s="685"/>
      <c r="IIZ8" s="685"/>
      <c r="IJA8" s="685"/>
      <c r="IJB8" s="685"/>
      <c r="IJC8" s="685"/>
      <c r="IJD8" s="685"/>
      <c r="IJE8" s="685"/>
      <c r="IJF8" s="685"/>
      <c r="IJG8" s="685"/>
      <c r="IJH8" s="685"/>
      <c r="IJI8" s="685"/>
      <c r="IJJ8" s="685"/>
      <c r="IJK8" s="685"/>
      <c r="IJL8" s="685"/>
      <c r="IJM8" s="685"/>
      <c r="IJN8" s="685"/>
      <c r="IJO8" s="685"/>
      <c r="IJP8" s="685"/>
      <c r="IJQ8" s="685"/>
      <c r="IJR8" s="685"/>
      <c r="IJS8" s="685"/>
      <c r="IJT8" s="685"/>
      <c r="IJU8" s="685"/>
      <c r="IJV8" s="685"/>
      <c r="IJW8" s="685"/>
      <c r="IJX8" s="685"/>
      <c r="IJY8" s="685"/>
      <c r="IJZ8" s="685"/>
      <c r="IKA8" s="685"/>
      <c r="IKB8" s="685"/>
      <c r="IKC8" s="685"/>
      <c r="IKD8" s="685"/>
      <c r="IKE8" s="685"/>
      <c r="IKF8" s="685"/>
      <c r="IKG8" s="685"/>
      <c r="IKH8" s="685"/>
      <c r="IKI8" s="685"/>
      <c r="IKJ8" s="685"/>
      <c r="IKK8" s="685"/>
      <c r="IKL8" s="685"/>
      <c r="IKM8" s="685"/>
      <c r="IKN8" s="685"/>
      <c r="IKO8" s="685"/>
      <c r="IKP8" s="685"/>
      <c r="IKQ8" s="685"/>
      <c r="IKR8" s="685"/>
      <c r="IKS8" s="685"/>
      <c r="IKT8" s="685"/>
      <c r="IKU8" s="685"/>
      <c r="IKV8" s="685"/>
      <c r="IKW8" s="685"/>
      <c r="IKX8" s="685"/>
      <c r="IKY8" s="685"/>
      <c r="IKZ8" s="685"/>
      <c r="ILA8" s="685"/>
      <c r="ILB8" s="685"/>
      <c r="ILC8" s="685"/>
      <c r="ILD8" s="685"/>
      <c r="ILE8" s="685"/>
      <c r="ILF8" s="685"/>
      <c r="ILG8" s="685"/>
      <c r="ILH8" s="685"/>
      <c r="ILI8" s="685"/>
      <c r="ILJ8" s="685"/>
      <c r="ILK8" s="685"/>
      <c r="ILL8" s="685"/>
      <c r="ILM8" s="685"/>
      <c r="ILN8" s="685"/>
      <c r="ILO8" s="685"/>
      <c r="ILP8" s="685"/>
      <c r="ILQ8" s="685"/>
      <c r="ILR8" s="685"/>
      <c r="ILS8" s="685"/>
      <c r="ILT8" s="685"/>
      <c r="ILU8" s="685"/>
      <c r="ILV8" s="685"/>
      <c r="ILW8" s="685"/>
      <c r="ILX8" s="685"/>
      <c r="ILY8" s="685"/>
      <c r="ILZ8" s="685"/>
      <c r="IMA8" s="685"/>
      <c r="IMB8" s="685"/>
      <c r="IMC8" s="685"/>
      <c r="IMD8" s="685"/>
      <c r="IME8" s="685"/>
      <c r="IMF8" s="685"/>
      <c r="IMG8" s="685"/>
      <c r="IMH8" s="685"/>
      <c r="IMI8" s="685"/>
      <c r="IMJ8" s="685"/>
      <c r="IMK8" s="685"/>
      <c r="IML8" s="685"/>
      <c r="IMM8" s="685"/>
      <c r="IMN8" s="685"/>
      <c r="IMO8" s="685"/>
      <c r="IMP8" s="685"/>
      <c r="IMQ8" s="685"/>
      <c r="IMR8" s="685"/>
      <c r="IMS8" s="685"/>
      <c r="IMT8" s="685"/>
      <c r="IMU8" s="685"/>
      <c r="IMV8" s="685"/>
      <c r="IMW8" s="685"/>
      <c r="IMX8" s="685"/>
      <c r="IMY8" s="685"/>
      <c r="IMZ8" s="685"/>
      <c r="INA8" s="685"/>
      <c r="INB8" s="685"/>
      <c r="INC8" s="685"/>
      <c r="IND8" s="685"/>
      <c r="INE8" s="685"/>
      <c r="INF8" s="685"/>
      <c r="ING8" s="685"/>
      <c r="INH8" s="685"/>
      <c r="INI8" s="685"/>
      <c r="INJ8" s="685"/>
      <c r="INK8" s="685"/>
      <c r="INL8" s="685"/>
      <c r="INM8" s="685"/>
      <c r="INN8" s="685"/>
      <c r="INO8" s="685"/>
      <c r="INP8" s="685"/>
      <c r="INQ8" s="685"/>
      <c r="INR8" s="685"/>
      <c r="INS8" s="685"/>
      <c r="INT8" s="685"/>
      <c r="INU8" s="685"/>
      <c r="INV8" s="685"/>
      <c r="INW8" s="685"/>
      <c r="INX8" s="685"/>
      <c r="INY8" s="685"/>
      <c r="INZ8" s="685"/>
      <c r="IOA8" s="685"/>
      <c r="IOB8" s="685"/>
      <c r="IOC8" s="685"/>
      <c r="IOD8" s="685"/>
      <c r="IOE8" s="685"/>
      <c r="IOF8" s="685"/>
      <c r="IOG8" s="685"/>
      <c r="IOH8" s="685"/>
      <c r="IOI8" s="685"/>
      <c r="IOJ8" s="685"/>
      <c r="IOK8" s="685"/>
      <c r="IOL8" s="685"/>
      <c r="IOM8" s="685"/>
      <c r="ION8" s="685"/>
      <c r="IOO8" s="685"/>
      <c r="IOP8" s="685"/>
      <c r="IOQ8" s="685"/>
      <c r="IOR8" s="685"/>
      <c r="IOS8" s="685"/>
      <c r="IOT8" s="685"/>
      <c r="IOU8" s="685"/>
      <c r="IOV8" s="685"/>
      <c r="IOW8" s="685"/>
      <c r="IOX8" s="685"/>
      <c r="IOY8" s="685"/>
      <c r="IOZ8" s="685"/>
      <c r="IPA8" s="685"/>
      <c r="IPB8" s="685"/>
      <c r="IPC8" s="685"/>
      <c r="IPD8" s="685"/>
      <c r="IPE8" s="685"/>
      <c r="IPF8" s="685"/>
      <c r="IPG8" s="685"/>
      <c r="IPH8" s="685"/>
      <c r="IPI8" s="685"/>
      <c r="IPJ8" s="685"/>
      <c r="IPK8" s="685"/>
      <c r="IPL8" s="685"/>
      <c r="IPM8" s="685"/>
      <c r="IPN8" s="685"/>
      <c r="IPO8" s="685"/>
      <c r="IPP8" s="685"/>
      <c r="IPQ8" s="685"/>
      <c r="IPR8" s="685"/>
      <c r="IPS8" s="685"/>
      <c r="IPT8" s="685"/>
      <c r="IPU8" s="685"/>
      <c r="IPV8" s="685"/>
      <c r="IPW8" s="685"/>
      <c r="IPX8" s="685"/>
      <c r="IPY8" s="685"/>
      <c r="IPZ8" s="685"/>
      <c r="IQA8" s="685"/>
      <c r="IQB8" s="685"/>
      <c r="IQC8" s="685"/>
      <c r="IQD8" s="685"/>
      <c r="IQE8" s="685"/>
      <c r="IQF8" s="685"/>
      <c r="IQG8" s="685"/>
      <c r="IQH8" s="685"/>
      <c r="IQI8" s="685"/>
      <c r="IQJ8" s="685"/>
      <c r="IQK8" s="685"/>
      <c r="IQL8" s="685"/>
      <c r="IQM8" s="685"/>
      <c r="IQN8" s="685"/>
      <c r="IQO8" s="685"/>
      <c r="IQP8" s="685"/>
      <c r="IQQ8" s="685"/>
      <c r="IQR8" s="685"/>
      <c r="IQS8" s="685"/>
      <c r="IQT8" s="685"/>
      <c r="IQU8" s="685"/>
      <c r="IQV8" s="685"/>
      <c r="IQW8" s="685"/>
      <c r="IQX8" s="685"/>
      <c r="IQY8" s="685"/>
      <c r="IQZ8" s="685"/>
      <c r="IRA8" s="685"/>
      <c r="IRB8" s="685"/>
      <c r="IRC8" s="685"/>
      <c r="IRD8" s="685"/>
      <c r="IRE8" s="685"/>
      <c r="IRF8" s="685"/>
      <c r="IRG8" s="685"/>
      <c r="IRH8" s="685"/>
      <c r="IRI8" s="685"/>
      <c r="IRJ8" s="685"/>
      <c r="IRK8" s="685"/>
      <c r="IRL8" s="685"/>
      <c r="IRM8" s="685"/>
      <c r="IRN8" s="685"/>
      <c r="IRO8" s="685"/>
      <c r="IRP8" s="685"/>
      <c r="IRQ8" s="685"/>
      <c r="IRR8" s="685"/>
      <c r="IRS8" s="685"/>
      <c r="IRT8" s="685"/>
      <c r="IRU8" s="685"/>
      <c r="IRV8" s="685"/>
      <c r="IRW8" s="685"/>
      <c r="IRX8" s="685"/>
      <c r="IRY8" s="685"/>
      <c r="IRZ8" s="685"/>
      <c r="ISA8" s="685"/>
      <c r="ISB8" s="685"/>
      <c r="ISC8" s="685"/>
      <c r="ISD8" s="685"/>
      <c r="ISE8" s="685"/>
      <c r="ISF8" s="685"/>
      <c r="ISG8" s="685"/>
      <c r="ISH8" s="685"/>
      <c r="ISI8" s="685"/>
      <c r="ISJ8" s="685"/>
      <c r="ISK8" s="685"/>
      <c r="ISL8" s="685"/>
      <c r="ISM8" s="685"/>
      <c r="ISN8" s="685"/>
      <c r="ISO8" s="685"/>
      <c r="ISP8" s="685"/>
      <c r="ISQ8" s="685"/>
      <c r="ISR8" s="685"/>
      <c r="ISS8" s="685"/>
      <c r="IST8" s="685"/>
      <c r="ISU8" s="685"/>
      <c r="ISV8" s="685"/>
      <c r="ISW8" s="685"/>
      <c r="ISX8" s="685"/>
      <c r="ISY8" s="685"/>
      <c r="ISZ8" s="685"/>
      <c r="ITA8" s="685"/>
      <c r="ITB8" s="685"/>
      <c r="ITC8" s="685"/>
      <c r="ITD8" s="685"/>
      <c r="ITE8" s="685"/>
      <c r="ITF8" s="685"/>
      <c r="ITG8" s="685"/>
      <c r="ITH8" s="685"/>
      <c r="ITI8" s="685"/>
      <c r="ITJ8" s="685"/>
      <c r="ITK8" s="685"/>
      <c r="ITL8" s="685"/>
      <c r="ITM8" s="685"/>
      <c r="ITN8" s="685"/>
      <c r="ITO8" s="685"/>
      <c r="ITP8" s="685"/>
      <c r="ITQ8" s="685"/>
      <c r="ITR8" s="685"/>
      <c r="ITS8" s="685"/>
      <c r="ITT8" s="685"/>
      <c r="ITU8" s="685"/>
      <c r="ITV8" s="685"/>
      <c r="ITW8" s="685"/>
      <c r="ITX8" s="685"/>
      <c r="ITY8" s="685"/>
      <c r="ITZ8" s="685"/>
      <c r="IUA8" s="685"/>
      <c r="IUB8" s="685"/>
      <c r="IUC8" s="685"/>
      <c r="IUD8" s="685"/>
      <c r="IUE8" s="685"/>
      <c r="IUF8" s="685"/>
      <c r="IUG8" s="685"/>
      <c r="IUH8" s="685"/>
      <c r="IUI8" s="685"/>
      <c r="IUJ8" s="685"/>
      <c r="IUK8" s="685"/>
      <c r="IUL8" s="685"/>
      <c r="IUM8" s="685"/>
      <c r="IUN8" s="685"/>
      <c r="IUO8" s="685"/>
      <c r="IUP8" s="685"/>
      <c r="IUQ8" s="685"/>
      <c r="IUR8" s="685"/>
      <c r="IUS8" s="685"/>
      <c r="IUT8" s="685"/>
      <c r="IUU8" s="685"/>
      <c r="IUV8" s="685"/>
      <c r="IUW8" s="685"/>
      <c r="IUX8" s="685"/>
      <c r="IUY8" s="685"/>
      <c r="IUZ8" s="685"/>
      <c r="IVA8" s="685"/>
      <c r="IVB8" s="685"/>
      <c r="IVC8" s="685"/>
      <c r="IVD8" s="685"/>
      <c r="IVE8" s="685"/>
      <c r="IVF8" s="685"/>
      <c r="IVG8" s="685"/>
      <c r="IVH8" s="685"/>
      <c r="IVI8" s="685"/>
      <c r="IVJ8" s="685"/>
      <c r="IVK8" s="685"/>
      <c r="IVL8" s="685"/>
      <c r="IVM8" s="685"/>
      <c r="IVN8" s="685"/>
      <c r="IVO8" s="685"/>
      <c r="IVP8" s="685"/>
      <c r="IVQ8" s="685"/>
      <c r="IVR8" s="685"/>
      <c r="IVS8" s="685"/>
      <c r="IVT8" s="685"/>
      <c r="IVU8" s="685"/>
      <c r="IVV8" s="685"/>
      <c r="IVW8" s="685"/>
      <c r="IVX8" s="685"/>
      <c r="IVY8" s="685"/>
      <c r="IVZ8" s="685"/>
      <c r="IWA8" s="685"/>
      <c r="IWB8" s="685"/>
      <c r="IWC8" s="685"/>
      <c r="IWD8" s="685"/>
      <c r="IWE8" s="685"/>
      <c r="IWF8" s="685"/>
      <c r="IWG8" s="685"/>
      <c r="IWH8" s="685"/>
      <c r="IWI8" s="685"/>
      <c r="IWJ8" s="685"/>
      <c r="IWK8" s="685"/>
      <c r="IWL8" s="685"/>
      <c r="IWM8" s="685"/>
      <c r="IWN8" s="685"/>
      <c r="IWO8" s="685"/>
      <c r="IWP8" s="685"/>
      <c r="IWQ8" s="685"/>
      <c r="IWR8" s="685"/>
      <c r="IWS8" s="685"/>
      <c r="IWT8" s="685"/>
      <c r="IWU8" s="685"/>
      <c r="IWV8" s="685"/>
      <c r="IWW8" s="685"/>
      <c r="IWX8" s="685"/>
      <c r="IWY8" s="685"/>
      <c r="IWZ8" s="685"/>
      <c r="IXA8" s="685"/>
      <c r="IXB8" s="685"/>
      <c r="IXC8" s="685"/>
      <c r="IXD8" s="685"/>
      <c r="IXE8" s="685"/>
      <c r="IXF8" s="685"/>
      <c r="IXG8" s="685"/>
      <c r="IXH8" s="685"/>
      <c r="IXI8" s="685"/>
      <c r="IXJ8" s="685"/>
      <c r="IXK8" s="685"/>
      <c r="IXL8" s="685"/>
      <c r="IXM8" s="685"/>
      <c r="IXN8" s="685"/>
      <c r="IXO8" s="685"/>
      <c r="IXP8" s="685"/>
      <c r="IXQ8" s="685"/>
      <c r="IXR8" s="685"/>
      <c r="IXS8" s="685"/>
      <c r="IXT8" s="685"/>
      <c r="IXU8" s="685"/>
      <c r="IXV8" s="685"/>
      <c r="IXW8" s="685"/>
      <c r="IXX8" s="685"/>
      <c r="IXY8" s="685"/>
      <c r="IXZ8" s="685"/>
      <c r="IYA8" s="685"/>
      <c r="IYB8" s="685"/>
      <c r="IYC8" s="685"/>
      <c r="IYD8" s="685"/>
      <c r="IYE8" s="685"/>
      <c r="IYF8" s="685"/>
      <c r="IYG8" s="685"/>
      <c r="IYH8" s="685"/>
      <c r="IYI8" s="685"/>
      <c r="IYJ8" s="685"/>
      <c r="IYK8" s="685"/>
      <c r="IYL8" s="685"/>
      <c r="IYM8" s="685"/>
      <c r="IYN8" s="685"/>
      <c r="IYO8" s="685"/>
      <c r="IYP8" s="685"/>
      <c r="IYQ8" s="685"/>
      <c r="IYR8" s="685"/>
      <c r="IYS8" s="685"/>
      <c r="IYT8" s="685"/>
      <c r="IYU8" s="685"/>
      <c r="IYV8" s="685"/>
      <c r="IYW8" s="685"/>
      <c r="IYX8" s="685"/>
      <c r="IYY8" s="685"/>
      <c r="IYZ8" s="685"/>
      <c r="IZA8" s="685"/>
      <c r="IZB8" s="685"/>
      <c r="IZC8" s="685"/>
      <c r="IZD8" s="685"/>
      <c r="IZE8" s="685"/>
      <c r="IZF8" s="685"/>
      <c r="IZG8" s="685"/>
      <c r="IZH8" s="685"/>
      <c r="IZI8" s="685"/>
      <c r="IZJ8" s="685"/>
      <c r="IZK8" s="685"/>
      <c r="IZL8" s="685"/>
      <c r="IZM8" s="685"/>
      <c r="IZN8" s="685"/>
      <c r="IZO8" s="685"/>
      <c r="IZP8" s="685"/>
      <c r="IZQ8" s="685"/>
      <c r="IZR8" s="685"/>
      <c r="IZS8" s="685"/>
      <c r="IZT8" s="685"/>
      <c r="IZU8" s="685"/>
      <c r="IZV8" s="685"/>
      <c r="IZW8" s="685"/>
      <c r="IZX8" s="685"/>
      <c r="IZY8" s="685"/>
      <c r="IZZ8" s="685"/>
      <c r="JAA8" s="685"/>
      <c r="JAB8" s="685"/>
      <c r="JAC8" s="685"/>
      <c r="JAD8" s="685"/>
      <c r="JAE8" s="685"/>
      <c r="JAF8" s="685"/>
      <c r="JAG8" s="685"/>
      <c r="JAH8" s="685"/>
      <c r="JAI8" s="685"/>
      <c r="JAJ8" s="685"/>
      <c r="JAK8" s="685"/>
      <c r="JAL8" s="685"/>
      <c r="JAM8" s="685"/>
      <c r="JAN8" s="685"/>
      <c r="JAO8" s="685"/>
      <c r="JAP8" s="685"/>
      <c r="JAQ8" s="685"/>
      <c r="JAR8" s="685"/>
      <c r="JAS8" s="685"/>
      <c r="JAT8" s="685"/>
      <c r="JAU8" s="685"/>
      <c r="JAV8" s="685"/>
      <c r="JAW8" s="685"/>
      <c r="JAX8" s="685"/>
      <c r="JAY8" s="685"/>
      <c r="JAZ8" s="685"/>
      <c r="JBA8" s="685"/>
      <c r="JBB8" s="685"/>
      <c r="JBC8" s="685"/>
      <c r="JBD8" s="685"/>
      <c r="JBE8" s="685"/>
      <c r="JBF8" s="685"/>
      <c r="JBG8" s="685"/>
      <c r="JBH8" s="685"/>
      <c r="JBI8" s="685"/>
      <c r="JBJ8" s="685"/>
      <c r="JBK8" s="685"/>
      <c r="JBL8" s="685"/>
      <c r="JBM8" s="685"/>
      <c r="JBN8" s="685"/>
      <c r="JBO8" s="685"/>
      <c r="JBP8" s="685"/>
      <c r="JBQ8" s="685"/>
      <c r="JBR8" s="685"/>
      <c r="JBS8" s="685"/>
      <c r="JBT8" s="685"/>
      <c r="JBU8" s="685"/>
      <c r="JBV8" s="685"/>
      <c r="JBW8" s="685"/>
      <c r="JBX8" s="685"/>
      <c r="JBY8" s="685"/>
      <c r="JBZ8" s="685"/>
      <c r="JCA8" s="685"/>
      <c r="JCB8" s="685"/>
      <c r="JCC8" s="685"/>
      <c r="JCD8" s="685"/>
      <c r="JCE8" s="685"/>
      <c r="JCF8" s="685"/>
      <c r="JCG8" s="685"/>
      <c r="JCH8" s="685"/>
      <c r="JCI8" s="685"/>
      <c r="JCJ8" s="685"/>
      <c r="JCK8" s="685"/>
      <c r="JCL8" s="685"/>
      <c r="JCM8" s="685"/>
      <c r="JCN8" s="685"/>
      <c r="JCO8" s="685"/>
      <c r="JCP8" s="685"/>
      <c r="JCQ8" s="685"/>
      <c r="JCR8" s="685"/>
      <c r="JCS8" s="685"/>
      <c r="JCT8" s="685"/>
      <c r="JCU8" s="685"/>
      <c r="JCV8" s="685"/>
      <c r="JCW8" s="685"/>
      <c r="JCX8" s="685"/>
      <c r="JCY8" s="685"/>
      <c r="JCZ8" s="685"/>
      <c r="JDA8" s="685"/>
      <c r="JDB8" s="685"/>
      <c r="JDC8" s="685"/>
      <c r="JDD8" s="685"/>
      <c r="JDE8" s="685"/>
      <c r="JDF8" s="685"/>
      <c r="JDG8" s="685"/>
      <c r="JDH8" s="685"/>
      <c r="JDI8" s="685"/>
      <c r="JDJ8" s="685"/>
      <c r="JDK8" s="685"/>
      <c r="JDL8" s="685"/>
      <c r="JDM8" s="685"/>
      <c r="JDN8" s="685"/>
      <c r="JDO8" s="685"/>
      <c r="JDP8" s="685"/>
      <c r="JDQ8" s="685"/>
      <c r="JDR8" s="685"/>
      <c r="JDS8" s="685"/>
      <c r="JDT8" s="685"/>
      <c r="JDU8" s="685"/>
      <c r="JDV8" s="685"/>
      <c r="JDW8" s="685"/>
      <c r="JDX8" s="685"/>
      <c r="JDY8" s="685"/>
      <c r="JDZ8" s="685"/>
      <c r="JEA8" s="685"/>
      <c r="JEB8" s="685"/>
      <c r="JEC8" s="685"/>
      <c r="JED8" s="685"/>
      <c r="JEE8" s="685"/>
      <c r="JEF8" s="685"/>
      <c r="JEG8" s="685"/>
      <c r="JEH8" s="685"/>
      <c r="JEI8" s="685"/>
      <c r="JEJ8" s="685"/>
      <c r="JEK8" s="685"/>
      <c r="JEL8" s="685"/>
      <c r="JEM8" s="685"/>
      <c r="JEN8" s="685"/>
      <c r="JEO8" s="685"/>
      <c r="JEP8" s="685"/>
      <c r="JEQ8" s="685"/>
      <c r="JER8" s="685"/>
      <c r="JES8" s="685"/>
      <c r="JET8" s="685"/>
      <c r="JEU8" s="685"/>
      <c r="JEV8" s="685"/>
      <c r="JEW8" s="685"/>
      <c r="JEX8" s="685"/>
      <c r="JEY8" s="685"/>
      <c r="JEZ8" s="685"/>
      <c r="JFA8" s="685"/>
      <c r="JFB8" s="685"/>
      <c r="JFC8" s="685"/>
      <c r="JFD8" s="685"/>
      <c r="JFE8" s="685"/>
      <c r="JFF8" s="685"/>
      <c r="JFG8" s="685"/>
      <c r="JFH8" s="685"/>
      <c r="JFI8" s="685"/>
      <c r="JFJ8" s="685"/>
      <c r="JFK8" s="685"/>
      <c r="JFL8" s="685"/>
      <c r="JFM8" s="685"/>
      <c r="JFN8" s="685"/>
      <c r="JFO8" s="685"/>
      <c r="JFP8" s="685"/>
      <c r="JFQ8" s="685"/>
      <c r="JFR8" s="685"/>
      <c r="JFS8" s="685"/>
      <c r="JFT8" s="685"/>
      <c r="JFU8" s="685"/>
      <c r="JFV8" s="685"/>
      <c r="JFW8" s="685"/>
      <c r="JFX8" s="685"/>
      <c r="JFY8" s="685"/>
      <c r="JFZ8" s="685"/>
      <c r="JGA8" s="685"/>
      <c r="JGB8" s="685"/>
      <c r="JGC8" s="685"/>
      <c r="JGD8" s="685"/>
      <c r="JGE8" s="685"/>
      <c r="JGF8" s="685"/>
      <c r="JGG8" s="685"/>
      <c r="JGH8" s="685"/>
      <c r="JGI8" s="685"/>
      <c r="JGJ8" s="685"/>
      <c r="JGK8" s="685"/>
      <c r="JGL8" s="685"/>
      <c r="JGM8" s="685"/>
      <c r="JGN8" s="685"/>
      <c r="JGO8" s="685"/>
      <c r="JGP8" s="685"/>
      <c r="JGQ8" s="685"/>
      <c r="JGR8" s="685"/>
      <c r="JGS8" s="685"/>
      <c r="JGT8" s="685"/>
      <c r="JGU8" s="685"/>
      <c r="JGV8" s="685"/>
      <c r="JGW8" s="685"/>
      <c r="JGX8" s="685"/>
      <c r="JGY8" s="685"/>
      <c r="JGZ8" s="685"/>
      <c r="JHA8" s="685"/>
      <c r="JHB8" s="685"/>
      <c r="JHC8" s="685"/>
      <c r="JHD8" s="685"/>
      <c r="JHE8" s="685"/>
      <c r="JHF8" s="685"/>
      <c r="JHG8" s="685"/>
      <c r="JHH8" s="685"/>
      <c r="JHI8" s="685"/>
      <c r="JHJ8" s="685"/>
      <c r="JHK8" s="685"/>
      <c r="JHL8" s="685"/>
      <c r="JHM8" s="685"/>
      <c r="JHN8" s="685"/>
      <c r="JHO8" s="685"/>
      <c r="JHP8" s="685"/>
      <c r="JHQ8" s="685"/>
      <c r="JHR8" s="685"/>
      <c r="JHS8" s="685"/>
      <c r="JHT8" s="685"/>
      <c r="JHU8" s="685"/>
      <c r="JHV8" s="685"/>
      <c r="JHW8" s="685"/>
      <c r="JHX8" s="685"/>
      <c r="JHY8" s="685"/>
      <c r="JHZ8" s="685"/>
      <c r="JIA8" s="685"/>
      <c r="JIB8" s="685"/>
      <c r="JIC8" s="685"/>
      <c r="JID8" s="685"/>
      <c r="JIE8" s="685"/>
      <c r="JIF8" s="685"/>
      <c r="JIG8" s="685"/>
      <c r="JIH8" s="685"/>
      <c r="JII8" s="685"/>
      <c r="JIJ8" s="685"/>
      <c r="JIK8" s="685"/>
      <c r="JIL8" s="685"/>
      <c r="JIM8" s="685"/>
      <c r="JIN8" s="685"/>
      <c r="JIO8" s="685"/>
      <c r="JIP8" s="685"/>
      <c r="JIQ8" s="685"/>
      <c r="JIR8" s="685"/>
      <c r="JIS8" s="685"/>
      <c r="JIT8" s="685"/>
      <c r="JIU8" s="685"/>
      <c r="JIV8" s="685"/>
      <c r="JIW8" s="685"/>
      <c r="JIX8" s="685"/>
      <c r="JIY8" s="685"/>
      <c r="JIZ8" s="685"/>
      <c r="JJA8" s="685"/>
      <c r="JJB8" s="685"/>
      <c r="JJC8" s="685"/>
      <c r="JJD8" s="685"/>
      <c r="JJE8" s="685"/>
      <c r="JJF8" s="685"/>
      <c r="JJG8" s="685"/>
      <c r="JJH8" s="685"/>
      <c r="JJI8" s="685"/>
      <c r="JJJ8" s="685"/>
      <c r="JJK8" s="685"/>
      <c r="JJL8" s="685"/>
      <c r="JJM8" s="685"/>
      <c r="JJN8" s="685"/>
      <c r="JJO8" s="685"/>
      <c r="JJP8" s="685"/>
      <c r="JJQ8" s="685"/>
      <c r="JJR8" s="685"/>
      <c r="JJS8" s="685"/>
      <c r="JJT8" s="685"/>
      <c r="JJU8" s="685"/>
      <c r="JJV8" s="685"/>
      <c r="JJW8" s="685"/>
      <c r="JJX8" s="685"/>
      <c r="JJY8" s="685"/>
      <c r="JJZ8" s="685"/>
      <c r="JKA8" s="685"/>
      <c r="JKB8" s="685"/>
      <c r="JKC8" s="685"/>
      <c r="JKD8" s="685"/>
      <c r="JKE8" s="685"/>
      <c r="JKF8" s="685"/>
      <c r="JKG8" s="685"/>
      <c r="JKH8" s="685"/>
      <c r="JKI8" s="685"/>
      <c r="JKJ8" s="685"/>
      <c r="JKK8" s="685"/>
      <c r="JKL8" s="685"/>
      <c r="JKM8" s="685"/>
      <c r="JKN8" s="685"/>
      <c r="JKO8" s="685"/>
      <c r="JKP8" s="685"/>
      <c r="JKQ8" s="685"/>
      <c r="JKR8" s="685"/>
      <c r="JKS8" s="685"/>
      <c r="JKT8" s="685"/>
      <c r="JKU8" s="685"/>
      <c r="JKV8" s="685"/>
      <c r="JKW8" s="685"/>
      <c r="JKX8" s="685"/>
      <c r="JKY8" s="685"/>
      <c r="JKZ8" s="685"/>
      <c r="JLA8" s="685"/>
      <c r="JLB8" s="685"/>
      <c r="JLC8" s="685"/>
      <c r="JLD8" s="685"/>
      <c r="JLE8" s="685"/>
      <c r="JLF8" s="685"/>
      <c r="JLG8" s="685"/>
      <c r="JLH8" s="685"/>
      <c r="JLI8" s="685"/>
      <c r="JLJ8" s="685"/>
      <c r="JLK8" s="685"/>
      <c r="JLL8" s="685"/>
      <c r="JLM8" s="685"/>
      <c r="JLN8" s="685"/>
      <c r="JLO8" s="685"/>
      <c r="JLP8" s="685"/>
      <c r="JLQ8" s="685"/>
      <c r="JLR8" s="685"/>
      <c r="JLS8" s="685"/>
      <c r="JLT8" s="685"/>
      <c r="JLU8" s="685"/>
      <c r="JLV8" s="685"/>
      <c r="JLW8" s="685"/>
      <c r="JLX8" s="685"/>
      <c r="JLY8" s="685"/>
      <c r="JLZ8" s="685"/>
      <c r="JMA8" s="685"/>
      <c r="JMB8" s="685"/>
      <c r="JMC8" s="685"/>
      <c r="JMD8" s="685"/>
      <c r="JME8" s="685"/>
      <c r="JMF8" s="685"/>
      <c r="JMG8" s="685"/>
      <c r="JMH8" s="685"/>
      <c r="JMI8" s="685"/>
      <c r="JMJ8" s="685"/>
      <c r="JMK8" s="685"/>
      <c r="JML8" s="685"/>
      <c r="JMM8" s="685"/>
      <c r="JMN8" s="685"/>
      <c r="JMO8" s="685"/>
      <c r="JMP8" s="685"/>
      <c r="JMQ8" s="685"/>
      <c r="JMR8" s="685"/>
      <c r="JMS8" s="685"/>
      <c r="JMT8" s="685"/>
      <c r="JMU8" s="685"/>
      <c r="JMV8" s="685"/>
      <c r="JMW8" s="685"/>
      <c r="JMX8" s="685"/>
      <c r="JMY8" s="685"/>
      <c r="JMZ8" s="685"/>
      <c r="JNA8" s="685"/>
      <c r="JNB8" s="685"/>
      <c r="JNC8" s="685"/>
      <c r="JND8" s="685"/>
      <c r="JNE8" s="685"/>
      <c r="JNF8" s="685"/>
      <c r="JNG8" s="685"/>
      <c r="JNH8" s="685"/>
      <c r="JNI8" s="685"/>
      <c r="JNJ8" s="685"/>
      <c r="JNK8" s="685"/>
      <c r="JNL8" s="685"/>
      <c r="JNM8" s="685"/>
      <c r="JNN8" s="685"/>
      <c r="JNO8" s="685"/>
      <c r="JNP8" s="685"/>
      <c r="JNQ8" s="685"/>
      <c r="JNR8" s="685"/>
      <c r="JNS8" s="685"/>
      <c r="JNT8" s="685"/>
      <c r="JNU8" s="685"/>
      <c r="JNV8" s="685"/>
      <c r="JNW8" s="685"/>
      <c r="JNX8" s="685"/>
      <c r="JNY8" s="685"/>
      <c r="JNZ8" s="685"/>
      <c r="JOA8" s="685"/>
      <c r="JOB8" s="685"/>
      <c r="JOC8" s="685"/>
      <c r="JOD8" s="685"/>
      <c r="JOE8" s="685"/>
      <c r="JOF8" s="685"/>
      <c r="JOG8" s="685"/>
      <c r="JOH8" s="685"/>
      <c r="JOI8" s="685"/>
      <c r="JOJ8" s="685"/>
      <c r="JOK8" s="685"/>
      <c r="JOL8" s="685"/>
      <c r="JOM8" s="685"/>
      <c r="JON8" s="685"/>
      <c r="JOO8" s="685"/>
      <c r="JOP8" s="685"/>
      <c r="JOQ8" s="685"/>
      <c r="JOR8" s="685"/>
      <c r="JOS8" s="685"/>
      <c r="JOT8" s="685"/>
      <c r="JOU8" s="685"/>
      <c r="JOV8" s="685"/>
      <c r="JOW8" s="685"/>
      <c r="JOX8" s="685"/>
      <c r="JOY8" s="685"/>
      <c r="JOZ8" s="685"/>
      <c r="JPA8" s="685"/>
      <c r="JPB8" s="685"/>
      <c r="JPC8" s="685"/>
      <c r="JPD8" s="685"/>
      <c r="JPE8" s="685"/>
      <c r="JPF8" s="685"/>
      <c r="JPG8" s="685"/>
      <c r="JPH8" s="685"/>
      <c r="JPI8" s="685"/>
      <c r="JPJ8" s="685"/>
      <c r="JPK8" s="685"/>
      <c r="JPL8" s="685"/>
      <c r="JPM8" s="685"/>
      <c r="JPN8" s="685"/>
      <c r="JPO8" s="685"/>
      <c r="JPP8" s="685"/>
      <c r="JPQ8" s="685"/>
      <c r="JPR8" s="685"/>
      <c r="JPS8" s="685"/>
      <c r="JPT8" s="685"/>
      <c r="JPU8" s="685"/>
      <c r="JPV8" s="685"/>
      <c r="JPW8" s="685"/>
      <c r="JPX8" s="685"/>
      <c r="JPY8" s="685"/>
      <c r="JPZ8" s="685"/>
      <c r="JQA8" s="685"/>
      <c r="JQB8" s="685"/>
      <c r="JQC8" s="685"/>
      <c r="JQD8" s="685"/>
      <c r="JQE8" s="685"/>
      <c r="JQF8" s="685"/>
      <c r="JQG8" s="685"/>
      <c r="JQH8" s="685"/>
      <c r="JQI8" s="685"/>
      <c r="JQJ8" s="685"/>
      <c r="JQK8" s="685"/>
      <c r="JQL8" s="685"/>
      <c r="JQM8" s="685"/>
      <c r="JQN8" s="685"/>
      <c r="JQO8" s="685"/>
      <c r="JQP8" s="685"/>
      <c r="JQQ8" s="685"/>
      <c r="JQR8" s="685"/>
      <c r="JQS8" s="685"/>
      <c r="JQT8" s="685"/>
      <c r="JQU8" s="685"/>
      <c r="JQV8" s="685"/>
      <c r="JQW8" s="685"/>
      <c r="JQX8" s="685"/>
      <c r="JQY8" s="685"/>
      <c r="JQZ8" s="685"/>
      <c r="JRA8" s="685"/>
      <c r="JRB8" s="685"/>
      <c r="JRC8" s="685"/>
      <c r="JRD8" s="685"/>
      <c r="JRE8" s="685"/>
      <c r="JRF8" s="685"/>
      <c r="JRG8" s="685"/>
      <c r="JRH8" s="685"/>
      <c r="JRI8" s="685"/>
      <c r="JRJ8" s="685"/>
      <c r="JRK8" s="685"/>
      <c r="JRL8" s="685"/>
      <c r="JRM8" s="685"/>
      <c r="JRN8" s="685"/>
      <c r="JRO8" s="685"/>
      <c r="JRP8" s="685"/>
      <c r="JRQ8" s="685"/>
      <c r="JRR8" s="685"/>
      <c r="JRS8" s="685"/>
      <c r="JRT8" s="685"/>
      <c r="JRU8" s="685"/>
      <c r="JRV8" s="685"/>
      <c r="JRW8" s="685"/>
      <c r="JRX8" s="685"/>
      <c r="JRY8" s="685"/>
      <c r="JRZ8" s="685"/>
      <c r="JSA8" s="685"/>
      <c r="JSB8" s="685"/>
      <c r="JSC8" s="685"/>
      <c r="JSD8" s="685"/>
      <c r="JSE8" s="685"/>
      <c r="JSF8" s="685"/>
      <c r="JSG8" s="685"/>
      <c r="JSH8" s="685"/>
      <c r="JSI8" s="685"/>
      <c r="JSJ8" s="685"/>
      <c r="JSK8" s="685"/>
      <c r="JSL8" s="685"/>
      <c r="JSM8" s="685"/>
      <c r="JSN8" s="685"/>
      <c r="JSO8" s="685"/>
      <c r="JSP8" s="685"/>
      <c r="JSQ8" s="685"/>
      <c r="JSR8" s="685"/>
      <c r="JSS8" s="685"/>
      <c r="JST8" s="685"/>
      <c r="JSU8" s="685"/>
      <c r="JSV8" s="685"/>
      <c r="JSW8" s="685"/>
      <c r="JSX8" s="685"/>
      <c r="JSY8" s="685"/>
      <c r="JSZ8" s="685"/>
      <c r="JTA8" s="685"/>
      <c r="JTB8" s="685"/>
      <c r="JTC8" s="685"/>
      <c r="JTD8" s="685"/>
      <c r="JTE8" s="685"/>
      <c r="JTF8" s="685"/>
      <c r="JTG8" s="685"/>
      <c r="JTH8" s="685"/>
      <c r="JTI8" s="685"/>
      <c r="JTJ8" s="685"/>
      <c r="JTK8" s="685"/>
      <c r="JTL8" s="685"/>
      <c r="JTM8" s="685"/>
      <c r="JTN8" s="685"/>
      <c r="JTO8" s="685"/>
      <c r="JTP8" s="685"/>
      <c r="JTQ8" s="685"/>
      <c r="JTR8" s="685"/>
      <c r="JTS8" s="685"/>
      <c r="JTT8" s="685"/>
      <c r="JTU8" s="685"/>
      <c r="JTV8" s="685"/>
      <c r="JTW8" s="685"/>
      <c r="JTX8" s="685"/>
      <c r="JTY8" s="685"/>
      <c r="JTZ8" s="685"/>
      <c r="JUA8" s="685"/>
      <c r="JUB8" s="685"/>
      <c r="JUC8" s="685"/>
      <c r="JUD8" s="685"/>
      <c r="JUE8" s="685"/>
      <c r="JUF8" s="685"/>
      <c r="JUG8" s="685"/>
      <c r="JUH8" s="685"/>
      <c r="JUI8" s="685"/>
      <c r="JUJ8" s="685"/>
      <c r="JUK8" s="685"/>
      <c r="JUL8" s="685"/>
      <c r="JUM8" s="685"/>
      <c r="JUN8" s="685"/>
      <c r="JUO8" s="685"/>
      <c r="JUP8" s="685"/>
      <c r="JUQ8" s="685"/>
      <c r="JUR8" s="685"/>
      <c r="JUS8" s="685"/>
      <c r="JUT8" s="685"/>
      <c r="JUU8" s="685"/>
      <c r="JUV8" s="685"/>
      <c r="JUW8" s="685"/>
      <c r="JUX8" s="685"/>
      <c r="JUY8" s="685"/>
      <c r="JUZ8" s="685"/>
      <c r="JVA8" s="685"/>
      <c r="JVB8" s="685"/>
      <c r="JVC8" s="685"/>
      <c r="JVD8" s="685"/>
      <c r="JVE8" s="685"/>
      <c r="JVF8" s="685"/>
      <c r="JVG8" s="685"/>
      <c r="JVH8" s="685"/>
      <c r="JVI8" s="685"/>
      <c r="JVJ8" s="685"/>
      <c r="JVK8" s="685"/>
      <c r="JVL8" s="685"/>
      <c r="JVM8" s="685"/>
      <c r="JVN8" s="685"/>
      <c r="JVO8" s="685"/>
      <c r="JVP8" s="685"/>
      <c r="JVQ8" s="685"/>
      <c r="JVR8" s="685"/>
      <c r="JVS8" s="685"/>
      <c r="JVT8" s="685"/>
      <c r="JVU8" s="685"/>
      <c r="JVV8" s="685"/>
      <c r="JVW8" s="685"/>
      <c r="JVX8" s="685"/>
      <c r="JVY8" s="685"/>
      <c r="JVZ8" s="685"/>
      <c r="JWA8" s="685"/>
      <c r="JWB8" s="685"/>
      <c r="JWC8" s="685"/>
      <c r="JWD8" s="685"/>
      <c r="JWE8" s="685"/>
      <c r="JWF8" s="685"/>
      <c r="JWG8" s="685"/>
      <c r="JWH8" s="685"/>
      <c r="JWI8" s="685"/>
      <c r="JWJ8" s="685"/>
      <c r="JWK8" s="685"/>
      <c r="JWL8" s="685"/>
      <c r="JWM8" s="685"/>
      <c r="JWN8" s="685"/>
      <c r="JWO8" s="685"/>
      <c r="JWP8" s="685"/>
      <c r="JWQ8" s="685"/>
      <c r="JWR8" s="685"/>
      <c r="JWS8" s="685"/>
      <c r="JWT8" s="685"/>
      <c r="JWU8" s="685"/>
      <c r="JWV8" s="685"/>
      <c r="JWW8" s="685"/>
      <c r="JWX8" s="685"/>
      <c r="JWY8" s="685"/>
      <c r="JWZ8" s="685"/>
      <c r="JXA8" s="685"/>
      <c r="JXB8" s="685"/>
      <c r="JXC8" s="685"/>
      <c r="JXD8" s="685"/>
      <c r="JXE8" s="685"/>
      <c r="JXF8" s="685"/>
      <c r="JXG8" s="685"/>
      <c r="JXH8" s="685"/>
      <c r="JXI8" s="685"/>
      <c r="JXJ8" s="685"/>
      <c r="JXK8" s="685"/>
      <c r="JXL8" s="685"/>
      <c r="JXM8" s="685"/>
      <c r="JXN8" s="685"/>
      <c r="JXO8" s="685"/>
      <c r="JXP8" s="685"/>
      <c r="JXQ8" s="685"/>
      <c r="JXR8" s="685"/>
      <c r="JXS8" s="685"/>
      <c r="JXT8" s="685"/>
      <c r="JXU8" s="685"/>
      <c r="JXV8" s="685"/>
      <c r="JXW8" s="685"/>
      <c r="JXX8" s="685"/>
      <c r="JXY8" s="685"/>
      <c r="JXZ8" s="685"/>
      <c r="JYA8" s="685"/>
      <c r="JYB8" s="685"/>
      <c r="JYC8" s="685"/>
      <c r="JYD8" s="685"/>
      <c r="JYE8" s="685"/>
      <c r="JYF8" s="685"/>
      <c r="JYG8" s="685"/>
      <c r="JYH8" s="685"/>
      <c r="JYI8" s="685"/>
      <c r="JYJ8" s="685"/>
      <c r="JYK8" s="685"/>
      <c r="JYL8" s="685"/>
      <c r="JYM8" s="685"/>
      <c r="JYN8" s="685"/>
      <c r="JYO8" s="685"/>
      <c r="JYP8" s="685"/>
      <c r="JYQ8" s="685"/>
      <c r="JYR8" s="685"/>
      <c r="JYS8" s="685"/>
      <c r="JYT8" s="685"/>
      <c r="JYU8" s="685"/>
      <c r="JYV8" s="685"/>
      <c r="JYW8" s="685"/>
      <c r="JYX8" s="685"/>
      <c r="JYY8" s="685"/>
      <c r="JYZ8" s="685"/>
      <c r="JZA8" s="685"/>
      <c r="JZB8" s="685"/>
      <c r="JZC8" s="685"/>
      <c r="JZD8" s="685"/>
      <c r="JZE8" s="685"/>
      <c r="JZF8" s="685"/>
      <c r="JZG8" s="685"/>
      <c r="JZH8" s="685"/>
      <c r="JZI8" s="685"/>
      <c r="JZJ8" s="685"/>
      <c r="JZK8" s="685"/>
      <c r="JZL8" s="685"/>
      <c r="JZM8" s="685"/>
      <c r="JZN8" s="685"/>
      <c r="JZO8" s="685"/>
      <c r="JZP8" s="685"/>
      <c r="JZQ8" s="685"/>
      <c r="JZR8" s="685"/>
      <c r="JZS8" s="685"/>
      <c r="JZT8" s="685"/>
      <c r="JZU8" s="685"/>
      <c r="JZV8" s="685"/>
      <c r="JZW8" s="685"/>
      <c r="JZX8" s="685"/>
      <c r="JZY8" s="685"/>
      <c r="JZZ8" s="685"/>
      <c r="KAA8" s="685"/>
      <c r="KAB8" s="685"/>
      <c r="KAC8" s="685"/>
      <c r="KAD8" s="685"/>
      <c r="KAE8" s="685"/>
      <c r="KAF8" s="685"/>
      <c r="KAG8" s="685"/>
      <c r="KAH8" s="685"/>
      <c r="KAI8" s="685"/>
      <c r="KAJ8" s="685"/>
      <c r="KAK8" s="685"/>
      <c r="KAL8" s="685"/>
      <c r="KAM8" s="685"/>
      <c r="KAN8" s="685"/>
      <c r="KAO8" s="685"/>
      <c r="KAP8" s="685"/>
      <c r="KAQ8" s="685"/>
      <c r="KAR8" s="685"/>
      <c r="KAS8" s="685"/>
      <c r="KAT8" s="685"/>
      <c r="KAU8" s="685"/>
      <c r="KAV8" s="685"/>
      <c r="KAW8" s="685"/>
      <c r="KAX8" s="685"/>
      <c r="KAY8" s="685"/>
      <c r="KAZ8" s="685"/>
      <c r="KBA8" s="685"/>
      <c r="KBB8" s="685"/>
      <c r="KBC8" s="685"/>
      <c r="KBD8" s="685"/>
      <c r="KBE8" s="685"/>
      <c r="KBF8" s="685"/>
      <c r="KBG8" s="685"/>
      <c r="KBH8" s="685"/>
      <c r="KBI8" s="685"/>
      <c r="KBJ8" s="685"/>
      <c r="KBK8" s="685"/>
      <c r="KBL8" s="685"/>
      <c r="KBM8" s="685"/>
      <c r="KBN8" s="685"/>
      <c r="KBO8" s="685"/>
      <c r="KBP8" s="685"/>
      <c r="KBQ8" s="685"/>
      <c r="KBR8" s="685"/>
      <c r="KBS8" s="685"/>
      <c r="KBT8" s="685"/>
      <c r="KBU8" s="685"/>
      <c r="KBV8" s="685"/>
      <c r="KBW8" s="685"/>
      <c r="KBX8" s="685"/>
      <c r="KBY8" s="685"/>
      <c r="KBZ8" s="685"/>
      <c r="KCA8" s="685"/>
      <c r="KCB8" s="685"/>
      <c r="KCC8" s="685"/>
      <c r="KCD8" s="685"/>
      <c r="KCE8" s="685"/>
      <c r="KCF8" s="685"/>
      <c r="KCG8" s="685"/>
      <c r="KCH8" s="685"/>
      <c r="KCI8" s="685"/>
      <c r="KCJ8" s="685"/>
      <c r="KCK8" s="685"/>
      <c r="KCL8" s="685"/>
      <c r="KCM8" s="685"/>
      <c r="KCN8" s="685"/>
      <c r="KCO8" s="685"/>
      <c r="KCP8" s="685"/>
      <c r="KCQ8" s="685"/>
      <c r="KCR8" s="685"/>
      <c r="KCS8" s="685"/>
      <c r="KCT8" s="685"/>
      <c r="KCU8" s="685"/>
      <c r="KCV8" s="685"/>
      <c r="KCW8" s="685"/>
      <c r="KCX8" s="685"/>
      <c r="KCY8" s="685"/>
      <c r="KCZ8" s="685"/>
      <c r="KDA8" s="685"/>
      <c r="KDB8" s="685"/>
      <c r="KDC8" s="685"/>
      <c r="KDD8" s="685"/>
      <c r="KDE8" s="685"/>
      <c r="KDF8" s="685"/>
      <c r="KDG8" s="685"/>
      <c r="KDH8" s="685"/>
      <c r="KDI8" s="685"/>
      <c r="KDJ8" s="685"/>
      <c r="KDK8" s="685"/>
      <c r="KDL8" s="685"/>
      <c r="KDM8" s="685"/>
      <c r="KDN8" s="685"/>
      <c r="KDO8" s="685"/>
      <c r="KDP8" s="685"/>
      <c r="KDQ8" s="685"/>
      <c r="KDR8" s="685"/>
      <c r="KDS8" s="685"/>
      <c r="KDT8" s="685"/>
      <c r="KDU8" s="685"/>
      <c r="KDV8" s="685"/>
      <c r="KDW8" s="685"/>
      <c r="KDX8" s="685"/>
      <c r="KDY8" s="685"/>
      <c r="KDZ8" s="685"/>
      <c r="KEA8" s="685"/>
      <c r="KEB8" s="685"/>
      <c r="KEC8" s="685"/>
      <c r="KED8" s="685"/>
      <c r="KEE8" s="685"/>
      <c r="KEF8" s="685"/>
      <c r="KEG8" s="685"/>
      <c r="KEH8" s="685"/>
      <c r="KEI8" s="685"/>
      <c r="KEJ8" s="685"/>
      <c r="KEK8" s="685"/>
      <c r="KEL8" s="685"/>
      <c r="KEM8" s="685"/>
      <c r="KEN8" s="685"/>
      <c r="KEO8" s="685"/>
      <c r="KEP8" s="685"/>
      <c r="KEQ8" s="685"/>
      <c r="KER8" s="685"/>
      <c r="KES8" s="685"/>
      <c r="KET8" s="685"/>
      <c r="KEU8" s="685"/>
      <c r="KEV8" s="685"/>
      <c r="KEW8" s="685"/>
      <c r="KEX8" s="685"/>
      <c r="KEY8" s="685"/>
      <c r="KEZ8" s="685"/>
      <c r="KFA8" s="685"/>
      <c r="KFB8" s="685"/>
      <c r="KFC8" s="685"/>
      <c r="KFD8" s="685"/>
      <c r="KFE8" s="685"/>
      <c r="KFF8" s="685"/>
      <c r="KFG8" s="685"/>
      <c r="KFH8" s="685"/>
      <c r="KFI8" s="685"/>
      <c r="KFJ8" s="685"/>
      <c r="KFK8" s="685"/>
      <c r="KFL8" s="685"/>
      <c r="KFM8" s="685"/>
      <c r="KFN8" s="685"/>
      <c r="KFO8" s="685"/>
      <c r="KFP8" s="685"/>
      <c r="KFQ8" s="685"/>
      <c r="KFR8" s="685"/>
      <c r="KFS8" s="685"/>
      <c r="KFT8" s="685"/>
      <c r="KFU8" s="685"/>
      <c r="KFV8" s="685"/>
      <c r="KFW8" s="685"/>
      <c r="KFX8" s="685"/>
      <c r="KFY8" s="685"/>
      <c r="KFZ8" s="685"/>
      <c r="KGA8" s="685"/>
      <c r="KGB8" s="685"/>
      <c r="KGC8" s="685"/>
      <c r="KGD8" s="685"/>
      <c r="KGE8" s="685"/>
      <c r="KGF8" s="685"/>
      <c r="KGG8" s="685"/>
      <c r="KGH8" s="685"/>
      <c r="KGI8" s="685"/>
      <c r="KGJ8" s="685"/>
      <c r="KGK8" s="685"/>
      <c r="KGL8" s="685"/>
      <c r="KGM8" s="685"/>
      <c r="KGN8" s="685"/>
      <c r="KGO8" s="685"/>
      <c r="KGP8" s="685"/>
      <c r="KGQ8" s="685"/>
      <c r="KGR8" s="685"/>
      <c r="KGS8" s="685"/>
      <c r="KGT8" s="685"/>
      <c r="KGU8" s="685"/>
      <c r="KGV8" s="685"/>
      <c r="KGW8" s="685"/>
      <c r="KGX8" s="685"/>
      <c r="KGY8" s="685"/>
      <c r="KGZ8" s="685"/>
      <c r="KHA8" s="685"/>
      <c r="KHB8" s="685"/>
      <c r="KHC8" s="685"/>
      <c r="KHD8" s="685"/>
      <c r="KHE8" s="685"/>
      <c r="KHF8" s="685"/>
      <c r="KHG8" s="685"/>
      <c r="KHH8" s="685"/>
      <c r="KHI8" s="685"/>
      <c r="KHJ8" s="685"/>
      <c r="KHK8" s="685"/>
      <c r="KHL8" s="685"/>
      <c r="KHM8" s="685"/>
      <c r="KHN8" s="685"/>
      <c r="KHO8" s="685"/>
      <c r="KHP8" s="685"/>
      <c r="KHQ8" s="685"/>
      <c r="KHR8" s="685"/>
      <c r="KHS8" s="685"/>
      <c r="KHT8" s="685"/>
      <c r="KHU8" s="685"/>
      <c r="KHV8" s="685"/>
      <c r="KHW8" s="685"/>
      <c r="KHX8" s="685"/>
      <c r="KHY8" s="685"/>
      <c r="KHZ8" s="685"/>
      <c r="KIA8" s="685"/>
      <c r="KIB8" s="685"/>
      <c r="KIC8" s="685"/>
      <c r="KID8" s="685"/>
      <c r="KIE8" s="685"/>
      <c r="KIF8" s="685"/>
      <c r="KIG8" s="685"/>
      <c r="KIH8" s="685"/>
      <c r="KII8" s="685"/>
      <c r="KIJ8" s="685"/>
      <c r="KIK8" s="685"/>
      <c r="KIL8" s="685"/>
      <c r="KIM8" s="685"/>
      <c r="KIN8" s="685"/>
      <c r="KIO8" s="685"/>
      <c r="KIP8" s="685"/>
      <c r="KIQ8" s="685"/>
      <c r="KIR8" s="685"/>
      <c r="KIS8" s="685"/>
      <c r="KIT8" s="685"/>
      <c r="KIU8" s="685"/>
      <c r="KIV8" s="685"/>
      <c r="KIW8" s="685"/>
      <c r="KIX8" s="685"/>
      <c r="KIY8" s="685"/>
      <c r="KIZ8" s="685"/>
      <c r="KJA8" s="685"/>
      <c r="KJB8" s="685"/>
      <c r="KJC8" s="685"/>
      <c r="KJD8" s="685"/>
      <c r="KJE8" s="685"/>
      <c r="KJF8" s="685"/>
      <c r="KJG8" s="685"/>
      <c r="KJH8" s="685"/>
      <c r="KJI8" s="685"/>
      <c r="KJJ8" s="685"/>
      <c r="KJK8" s="685"/>
      <c r="KJL8" s="685"/>
      <c r="KJM8" s="685"/>
      <c r="KJN8" s="685"/>
      <c r="KJO8" s="685"/>
      <c r="KJP8" s="685"/>
      <c r="KJQ8" s="685"/>
      <c r="KJR8" s="685"/>
      <c r="KJS8" s="685"/>
      <c r="KJT8" s="685"/>
      <c r="KJU8" s="685"/>
      <c r="KJV8" s="685"/>
      <c r="KJW8" s="685"/>
      <c r="KJX8" s="685"/>
      <c r="KJY8" s="685"/>
      <c r="KJZ8" s="685"/>
      <c r="KKA8" s="685"/>
      <c r="KKB8" s="685"/>
      <c r="KKC8" s="685"/>
      <c r="KKD8" s="685"/>
      <c r="KKE8" s="685"/>
      <c r="KKF8" s="685"/>
      <c r="KKG8" s="685"/>
      <c r="KKH8" s="685"/>
      <c r="KKI8" s="685"/>
      <c r="KKJ8" s="685"/>
      <c r="KKK8" s="685"/>
      <c r="KKL8" s="685"/>
      <c r="KKM8" s="685"/>
      <c r="KKN8" s="685"/>
      <c r="KKO8" s="685"/>
      <c r="KKP8" s="685"/>
      <c r="KKQ8" s="685"/>
      <c r="KKR8" s="685"/>
      <c r="KKS8" s="685"/>
      <c r="KKT8" s="685"/>
      <c r="KKU8" s="685"/>
      <c r="KKV8" s="685"/>
      <c r="KKW8" s="685"/>
      <c r="KKX8" s="685"/>
      <c r="KKY8" s="685"/>
      <c r="KKZ8" s="685"/>
      <c r="KLA8" s="685"/>
      <c r="KLB8" s="685"/>
      <c r="KLC8" s="685"/>
      <c r="KLD8" s="685"/>
      <c r="KLE8" s="685"/>
      <c r="KLF8" s="685"/>
      <c r="KLG8" s="685"/>
      <c r="KLH8" s="685"/>
      <c r="KLI8" s="685"/>
      <c r="KLJ8" s="685"/>
      <c r="KLK8" s="685"/>
      <c r="KLL8" s="685"/>
      <c r="KLM8" s="685"/>
      <c r="KLN8" s="685"/>
      <c r="KLO8" s="685"/>
      <c r="KLP8" s="685"/>
      <c r="KLQ8" s="685"/>
      <c r="KLR8" s="685"/>
      <c r="KLS8" s="685"/>
      <c r="KLT8" s="685"/>
      <c r="KLU8" s="685"/>
      <c r="KLV8" s="685"/>
      <c r="KLW8" s="685"/>
      <c r="KLX8" s="685"/>
      <c r="KLY8" s="685"/>
      <c r="KLZ8" s="685"/>
      <c r="KMA8" s="685"/>
      <c r="KMB8" s="685"/>
      <c r="KMC8" s="685"/>
      <c r="KMD8" s="685"/>
      <c r="KME8" s="685"/>
      <c r="KMF8" s="685"/>
      <c r="KMG8" s="685"/>
      <c r="KMH8" s="685"/>
      <c r="KMI8" s="685"/>
      <c r="KMJ8" s="685"/>
      <c r="KMK8" s="685"/>
      <c r="KML8" s="685"/>
      <c r="KMM8" s="685"/>
      <c r="KMN8" s="685"/>
      <c r="KMO8" s="685"/>
      <c r="KMP8" s="685"/>
      <c r="KMQ8" s="685"/>
      <c r="KMR8" s="685"/>
      <c r="KMS8" s="685"/>
      <c r="KMT8" s="685"/>
      <c r="KMU8" s="685"/>
      <c r="KMV8" s="685"/>
      <c r="KMW8" s="685"/>
      <c r="KMX8" s="685"/>
      <c r="KMY8" s="685"/>
      <c r="KMZ8" s="685"/>
      <c r="KNA8" s="685"/>
      <c r="KNB8" s="685"/>
      <c r="KNC8" s="685"/>
      <c r="KND8" s="685"/>
      <c r="KNE8" s="685"/>
      <c r="KNF8" s="685"/>
      <c r="KNG8" s="685"/>
      <c r="KNH8" s="685"/>
      <c r="KNI8" s="685"/>
      <c r="KNJ8" s="685"/>
      <c r="KNK8" s="685"/>
      <c r="KNL8" s="685"/>
      <c r="KNM8" s="685"/>
      <c r="KNN8" s="685"/>
      <c r="KNO8" s="685"/>
      <c r="KNP8" s="685"/>
      <c r="KNQ8" s="685"/>
      <c r="KNR8" s="685"/>
      <c r="KNS8" s="685"/>
      <c r="KNT8" s="685"/>
      <c r="KNU8" s="685"/>
      <c r="KNV8" s="685"/>
      <c r="KNW8" s="685"/>
      <c r="KNX8" s="685"/>
      <c r="KNY8" s="685"/>
      <c r="KNZ8" s="685"/>
      <c r="KOA8" s="685"/>
      <c r="KOB8" s="685"/>
      <c r="KOC8" s="685"/>
      <c r="KOD8" s="685"/>
      <c r="KOE8" s="685"/>
      <c r="KOF8" s="685"/>
      <c r="KOG8" s="685"/>
      <c r="KOH8" s="685"/>
      <c r="KOI8" s="685"/>
      <c r="KOJ8" s="685"/>
      <c r="KOK8" s="685"/>
      <c r="KOL8" s="685"/>
      <c r="KOM8" s="685"/>
      <c r="KON8" s="685"/>
      <c r="KOO8" s="685"/>
      <c r="KOP8" s="685"/>
      <c r="KOQ8" s="685"/>
      <c r="KOR8" s="685"/>
      <c r="KOS8" s="685"/>
      <c r="KOT8" s="685"/>
      <c r="KOU8" s="685"/>
      <c r="KOV8" s="685"/>
      <c r="KOW8" s="685"/>
      <c r="KOX8" s="685"/>
      <c r="KOY8" s="685"/>
      <c r="KOZ8" s="685"/>
      <c r="KPA8" s="685"/>
      <c r="KPB8" s="685"/>
      <c r="KPC8" s="685"/>
      <c r="KPD8" s="685"/>
      <c r="KPE8" s="685"/>
      <c r="KPF8" s="685"/>
      <c r="KPG8" s="685"/>
      <c r="KPH8" s="685"/>
      <c r="KPI8" s="685"/>
      <c r="KPJ8" s="685"/>
      <c r="KPK8" s="685"/>
      <c r="KPL8" s="685"/>
      <c r="KPM8" s="685"/>
      <c r="KPN8" s="685"/>
      <c r="KPO8" s="685"/>
      <c r="KPP8" s="685"/>
      <c r="KPQ8" s="685"/>
      <c r="KPR8" s="685"/>
      <c r="KPS8" s="685"/>
      <c r="KPT8" s="685"/>
      <c r="KPU8" s="685"/>
      <c r="KPV8" s="685"/>
      <c r="KPW8" s="685"/>
      <c r="KPX8" s="685"/>
      <c r="KPY8" s="685"/>
      <c r="KPZ8" s="685"/>
      <c r="KQA8" s="685"/>
      <c r="KQB8" s="685"/>
      <c r="KQC8" s="685"/>
      <c r="KQD8" s="685"/>
      <c r="KQE8" s="685"/>
      <c r="KQF8" s="685"/>
      <c r="KQG8" s="685"/>
      <c r="KQH8" s="685"/>
      <c r="KQI8" s="685"/>
      <c r="KQJ8" s="685"/>
      <c r="KQK8" s="685"/>
      <c r="KQL8" s="685"/>
      <c r="KQM8" s="685"/>
      <c r="KQN8" s="685"/>
      <c r="KQO8" s="685"/>
      <c r="KQP8" s="685"/>
      <c r="KQQ8" s="685"/>
      <c r="KQR8" s="685"/>
      <c r="KQS8" s="685"/>
      <c r="KQT8" s="685"/>
      <c r="KQU8" s="685"/>
      <c r="KQV8" s="685"/>
      <c r="KQW8" s="685"/>
      <c r="KQX8" s="685"/>
      <c r="KQY8" s="685"/>
      <c r="KQZ8" s="685"/>
      <c r="KRA8" s="685"/>
      <c r="KRB8" s="685"/>
      <c r="KRC8" s="685"/>
      <c r="KRD8" s="685"/>
      <c r="KRE8" s="685"/>
      <c r="KRF8" s="685"/>
      <c r="KRG8" s="685"/>
      <c r="KRH8" s="685"/>
      <c r="KRI8" s="685"/>
      <c r="KRJ8" s="685"/>
      <c r="KRK8" s="685"/>
      <c r="KRL8" s="685"/>
      <c r="KRM8" s="685"/>
      <c r="KRN8" s="685"/>
      <c r="KRO8" s="685"/>
      <c r="KRP8" s="685"/>
      <c r="KRQ8" s="685"/>
      <c r="KRR8" s="685"/>
      <c r="KRS8" s="685"/>
      <c r="KRT8" s="685"/>
      <c r="KRU8" s="685"/>
      <c r="KRV8" s="685"/>
      <c r="KRW8" s="685"/>
      <c r="KRX8" s="685"/>
      <c r="KRY8" s="685"/>
      <c r="KRZ8" s="685"/>
      <c r="KSA8" s="685"/>
      <c r="KSB8" s="685"/>
      <c r="KSC8" s="685"/>
      <c r="KSD8" s="685"/>
      <c r="KSE8" s="685"/>
      <c r="KSF8" s="685"/>
      <c r="KSG8" s="685"/>
      <c r="KSH8" s="685"/>
      <c r="KSI8" s="685"/>
      <c r="KSJ8" s="685"/>
      <c r="KSK8" s="685"/>
      <c r="KSL8" s="685"/>
      <c r="KSM8" s="685"/>
      <c r="KSN8" s="685"/>
      <c r="KSO8" s="685"/>
      <c r="KSP8" s="685"/>
      <c r="KSQ8" s="685"/>
      <c r="KSR8" s="685"/>
      <c r="KSS8" s="685"/>
      <c r="KST8" s="685"/>
      <c r="KSU8" s="685"/>
      <c r="KSV8" s="685"/>
      <c r="KSW8" s="685"/>
      <c r="KSX8" s="685"/>
      <c r="KSY8" s="685"/>
      <c r="KSZ8" s="685"/>
      <c r="KTA8" s="685"/>
      <c r="KTB8" s="685"/>
      <c r="KTC8" s="685"/>
      <c r="KTD8" s="685"/>
      <c r="KTE8" s="685"/>
      <c r="KTF8" s="685"/>
      <c r="KTG8" s="685"/>
      <c r="KTH8" s="685"/>
      <c r="KTI8" s="685"/>
      <c r="KTJ8" s="685"/>
      <c r="KTK8" s="685"/>
      <c r="KTL8" s="685"/>
      <c r="KTM8" s="685"/>
      <c r="KTN8" s="685"/>
      <c r="KTO8" s="685"/>
      <c r="KTP8" s="685"/>
      <c r="KTQ8" s="685"/>
      <c r="KTR8" s="685"/>
      <c r="KTS8" s="685"/>
      <c r="KTT8" s="685"/>
      <c r="KTU8" s="685"/>
      <c r="KTV8" s="685"/>
      <c r="KTW8" s="685"/>
      <c r="KTX8" s="685"/>
      <c r="KTY8" s="685"/>
      <c r="KTZ8" s="685"/>
      <c r="KUA8" s="685"/>
      <c r="KUB8" s="685"/>
      <c r="KUC8" s="685"/>
      <c r="KUD8" s="685"/>
      <c r="KUE8" s="685"/>
      <c r="KUF8" s="685"/>
      <c r="KUG8" s="685"/>
      <c r="KUH8" s="685"/>
      <c r="KUI8" s="685"/>
      <c r="KUJ8" s="685"/>
      <c r="KUK8" s="685"/>
      <c r="KUL8" s="685"/>
      <c r="KUM8" s="685"/>
      <c r="KUN8" s="685"/>
      <c r="KUO8" s="685"/>
      <c r="KUP8" s="685"/>
      <c r="KUQ8" s="685"/>
      <c r="KUR8" s="685"/>
      <c r="KUS8" s="685"/>
      <c r="KUT8" s="685"/>
      <c r="KUU8" s="685"/>
      <c r="KUV8" s="685"/>
      <c r="KUW8" s="685"/>
      <c r="KUX8" s="685"/>
      <c r="KUY8" s="685"/>
      <c r="KUZ8" s="685"/>
      <c r="KVA8" s="685"/>
      <c r="KVB8" s="685"/>
      <c r="KVC8" s="685"/>
      <c r="KVD8" s="685"/>
      <c r="KVE8" s="685"/>
      <c r="KVF8" s="685"/>
      <c r="KVG8" s="685"/>
      <c r="KVH8" s="685"/>
      <c r="KVI8" s="685"/>
      <c r="KVJ8" s="685"/>
      <c r="KVK8" s="685"/>
      <c r="KVL8" s="685"/>
      <c r="KVM8" s="685"/>
      <c r="KVN8" s="685"/>
      <c r="KVO8" s="685"/>
      <c r="KVP8" s="685"/>
      <c r="KVQ8" s="685"/>
      <c r="KVR8" s="685"/>
      <c r="KVS8" s="685"/>
      <c r="KVT8" s="685"/>
      <c r="KVU8" s="685"/>
      <c r="KVV8" s="685"/>
      <c r="KVW8" s="685"/>
      <c r="KVX8" s="685"/>
      <c r="KVY8" s="685"/>
      <c r="KVZ8" s="685"/>
      <c r="KWA8" s="685"/>
      <c r="KWB8" s="685"/>
      <c r="KWC8" s="685"/>
      <c r="KWD8" s="685"/>
      <c r="KWE8" s="685"/>
      <c r="KWF8" s="685"/>
      <c r="KWG8" s="685"/>
      <c r="KWH8" s="685"/>
      <c r="KWI8" s="685"/>
      <c r="KWJ8" s="685"/>
      <c r="KWK8" s="685"/>
      <c r="KWL8" s="685"/>
      <c r="KWM8" s="685"/>
      <c r="KWN8" s="685"/>
      <c r="KWO8" s="685"/>
      <c r="KWP8" s="685"/>
      <c r="KWQ8" s="685"/>
      <c r="KWR8" s="685"/>
      <c r="KWS8" s="685"/>
      <c r="KWT8" s="685"/>
      <c r="KWU8" s="685"/>
      <c r="KWV8" s="685"/>
      <c r="KWW8" s="685"/>
      <c r="KWX8" s="685"/>
      <c r="KWY8" s="685"/>
      <c r="KWZ8" s="685"/>
      <c r="KXA8" s="685"/>
      <c r="KXB8" s="685"/>
      <c r="KXC8" s="685"/>
      <c r="KXD8" s="685"/>
      <c r="KXE8" s="685"/>
      <c r="KXF8" s="685"/>
      <c r="KXG8" s="685"/>
      <c r="KXH8" s="685"/>
      <c r="KXI8" s="685"/>
      <c r="KXJ8" s="685"/>
      <c r="KXK8" s="685"/>
      <c r="KXL8" s="685"/>
      <c r="KXM8" s="685"/>
      <c r="KXN8" s="685"/>
      <c r="KXO8" s="685"/>
      <c r="KXP8" s="685"/>
      <c r="KXQ8" s="685"/>
      <c r="KXR8" s="685"/>
      <c r="KXS8" s="685"/>
      <c r="KXT8" s="685"/>
      <c r="KXU8" s="685"/>
      <c r="KXV8" s="685"/>
      <c r="KXW8" s="685"/>
      <c r="KXX8" s="685"/>
      <c r="KXY8" s="685"/>
      <c r="KXZ8" s="685"/>
      <c r="KYA8" s="685"/>
      <c r="KYB8" s="685"/>
      <c r="KYC8" s="685"/>
      <c r="KYD8" s="685"/>
      <c r="KYE8" s="685"/>
      <c r="KYF8" s="685"/>
      <c r="KYG8" s="685"/>
      <c r="KYH8" s="685"/>
      <c r="KYI8" s="685"/>
      <c r="KYJ8" s="685"/>
      <c r="KYK8" s="685"/>
      <c r="KYL8" s="685"/>
      <c r="KYM8" s="685"/>
      <c r="KYN8" s="685"/>
      <c r="KYO8" s="685"/>
      <c r="KYP8" s="685"/>
      <c r="KYQ8" s="685"/>
      <c r="KYR8" s="685"/>
      <c r="KYS8" s="685"/>
      <c r="KYT8" s="685"/>
      <c r="KYU8" s="685"/>
      <c r="KYV8" s="685"/>
      <c r="KYW8" s="685"/>
      <c r="KYX8" s="685"/>
      <c r="KYY8" s="685"/>
      <c r="KYZ8" s="685"/>
      <c r="KZA8" s="685"/>
      <c r="KZB8" s="685"/>
      <c r="KZC8" s="685"/>
      <c r="KZD8" s="685"/>
      <c r="KZE8" s="685"/>
      <c r="KZF8" s="685"/>
      <c r="KZG8" s="685"/>
      <c r="KZH8" s="685"/>
      <c r="KZI8" s="685"/>
      <c r="KZJ8" s="685"/>
      <c r="KZK8" s="685"/>
      <c r="KZL8" s="685"/>
      <c r="KZM8" s="685"/>
      <c r="KZN8" s="685"/>
      <c r="KZO8" s="685"/>
      <c r="KZP8" s="685"/>
      <c r="KZQ8" s="685"/>
      <c r="KZR8" s="685"/>
      <c r="KZS8" s="685"/>
      <c r="KZT8" s="685"/>
      <c r="KZU8" s="685"/>
      <c r="KZV8" s="685"/>
      <c r="KZW8" s="685"/>
      <c r="KZX8" s="685"/>
      <c r="KZY8" s="685"/>
      <c r="KZZ8" s="685"/>
      <c r="LAA8" s="685"/>
      <c r="LAB8" s="685"/>
      <c r="LAC8" s="685"/>
      <c r="LAD8" s="685"/>
      <c r="LAE8" s="685"/>
      <c r="LAF8" s="685"/>
      <c r="LAG8" s="685"/>
      <c r="LAH8" s="685"/>
      <c r="LAI8" s="685"/>
      <c r="LAJ8" s="685"/>
      <c r="LAK8" s="685"/>
      <c r="LAL8" s="685"/>
      <c r="LAM8" s="685"/>
      <c r="LAN8" s="685"/>
      <c r="LAO8" s="685"/>
      <c r="LAP8" s="685"/>
      <c r="LAQ8" s="685"/>
      <c r="LAR8" s="685"/>
      <c r="LAS8" s="685"/>
      <c r="LAT8" s="685"/>
      <c r="LAU8" s="685"/>
      <c r="LAV8" s="685"/>
      <c r="LAW8" s="685"/>
      <c r="LAX8" s="685"/>
      <c r="LAY8" s="685"/>
      <c r="LAZ8" s="685"/>
      <c r="LBA8" s="685"/>
      <c r="LBB8" s="685"/>
      <c r="LBC8" s="685"/>
      <c r="LBD8" s="685"/>
      <c r="LBE8" s="685"/>
      <c r="LBF8" s="685"/>
      <c r="LBG8" s="685"/>
      <c r="LBH8" s="685"/>
      <c r="LBI8" s="685"/>
      <c r="LBJ8" s="685"/>
      <c r="LBK8" s="685"/>
      <c r="LBL8" s="685"/>
      <c r="LBM8" s="685"/>
      <c r="LBN8" s="685"/>
      <c r="LBO8" s="685"/>
      <c r="LBP8" s="685"/>
      <c r="LBQ8" s="685"/>
      <c r="LBR8" s="685"/>
      <c r="LBS8" s="685"/>
      <c r="LBT8" s="685"/>
      <c r="LBU8" s="685"/>
      <c r="LBV8" s="685"/>
      <c r="LBW8" s="685"/>
      <c r="LBX8" s="685"/>
      <c r="LBY8" s="685"/>
      <c r="LBZ8" s="685"/>
      <c r="LCA8" s="685"/>
      <c r="LCB8" s="685"/>
      <c r="LCC8" s="685"/>
      <c r="LCD8" s="685"/>
      <c r="LCE8" s="685"/>
      <c r="LCF8" s="685"/>
      <c r="LCG8" s="685"/>
      <c r="LCH8" s="685"/>
      <c r="LCI8" s="685"/>
      <c r="LCJ8" s="685"/>
      <c r="LCK8" s="685"/>
      <c r="LCL8" s="685"/>
      <c r="LCM8" s="685"/>
      <c r="LCN8" s="685"/>
      <c r="LCO8" s="685"/>
      <c r="LCP8" s="685"/>
      <c r="LCQ8" s="685"/>
      <c r="LCR8" s="685"/>
      <c r="LCS8" s="685"/>
      <c r="LCT8" s="685"/>
      <c r="LCU8" s="685"/>
      <c r="LCV8" s="685"/>
      <c r="LCW8" s="685"/>
      <c r="LCX8" s="685"/>
      <c r="LCY8" s="685"/>
      <c r="LCZ8" s="685"/>
      <c r="LDA8" s="685"/>
      <c r="LDB8" s="685"/>
      <c r="LDC8" s="685"/>
      <c r="LDD8" s="685"/>
      <c r="LDE8" s="685"/>
      <c r="LDF8" s="685"/>
      <c r="LDG8" s="685"/>
      <c r="LDH8" s="685"/>
      <c r="LDI8" s="685"/>
      <c r="LDJ8" s="685"/>
      <c r="LDK8" s="685"/>
      <c r="LDL8" s="685"/>
      <c r="LDM8" s="685"/>
      <c r="LDN8" s="685"/>
      <c r="LDO8" s="685"/>
      <c r="LDP8" s="685"/>
      <c r="LDQ8" s="685"/>
      <c r="LDR8" s="685"/>
      <c r="LDS8" s="685"/>
      <c r="LDT8" s="685"/>
      <c r="LDU8" s="685"/>
      <c r="LDV8" s="685"/>
      <c r="LDW8" s="685"/>
      <c r="LDX8" s="685"/>
      <c r="LDY8" s="685"/>
      <c r="LDZ8" s="685"/>
      <c r="LEA8" s="685"/>
      <c r="LEB8" s="685"/>
      <c r="LEC8" s="685"/>
      <c r="LED8" s="685"/>
      <c r="LEE8" s="685"/>
      <c r="LEF8" s="685"/>
      <c r="LEG8" s="685"/>
      <c r="LEH8" s="685"/>
      <c r="LEI8" s="685"/>
      <c r="LEJ8" s="685"/>
      <c r="LEK8" s="685"/>
      <c r="LEL8" s="685"/>
      <c r="LEM8" s="685"/>
      <c r="LEN8" s="685"/>
      <c r="LEO8" s="685"/>
      <c r="LEP8" s="685"/>
      <c r="LEQ8" s="685"/>
      <c r="LER8" s="685"/>
      <c r="LES8" s="685"/>
      <c r="LET8" s="685"/>
      <c r="LEU8" s="685"/>
      <c r="LEV8" s="685"/>
      <c r="LEW8" s="685"/>
      <c r="LEX8" s="685"/>
      <c r="LEY8" s="685"/>
      <c r="LEZ8" s="685"/>
      <c r="LFA8" s="685"/>
      <c r="LFB8" s="685"/>
      <c r="LFC8" s="685"/>
      <c r="LFD8" s="685"/>
      <c r="LFE8" s="685"/>
      <c r="LFF8" s="685"/>
      <c r="LFG8" s="685"/>
      <c r="LFH8" s="685"/>
      <c r="LFI8" s="685"/>
      <c r="LFJ8" s="685"/>
      <c r="LFK8" s="685"/>
      <c r="LFL8" s="685"/>
      <c r="LFM8" s="685"/>
      <c r="LFN8" s="685"/>
      <c r="LFO8" s="685"/>
      <c r="LFP8" s="685"/>
      <c r="LFQ8" s="685"/>
      <c r="LFR8" s="685"/>
      <c r="LFS8" s="685"/>
      <c r="LFT8" s="685"/>
      <c r="LFU8" s="685"/>
      <c r="LFV8" s="685"/>
      <c r="LFW8" s="685"/>
      <c r="LFX8" s="685"/>
      <c r="LFY8" s="685"/>
      <c r="LFZ8" s="685"/>
      <c r="LGA8" s="685"/>
      <c r="LGB8" s="685"/>
      <c r="LGC8" s="685"/>
      <c r="LGD8" s="685"/>
      <c r="LGE8" s="685"/>
      <c r="LGF8" s="685"/>
      <c r="LGG8" s="685"/>
      <c r="LGH8" s="685"/>
      <c r="LGI8" s="685"/>
      <c r="LGJ8" s="685"/>
      <c r="LGK8" s="685"/>
      <c r="LGL8" s="685"/>
      <c r="LGM8" s="685"/>
      <c r="LGN8" s="685"/>
      <c r="LGO8" s="685"/>
      <c r="LGP8" s="685"/>
      <c r="LGQ8" s="685"/>
      <c r="LGR8" s="685"/>
      <c r="LGS8" s="685"/>
      <c r="LGT8" s="685"/>
      <c r="LGU8" s="685"/>
      <c r="LGV8" s="685"/>
      <c r="LGW8" s="685"/>
      <c r="LGX8" s="685"/>
      <c r="LGY8" s="685"/>
      <c r="LGZ8" s="685"/>
      <c r="LHA8" s="685"/>
      <c r="LHB8" s="685"/>
      <c r="LHC8" s="685"/>
      <c r="LHD8" s="685"/>
      <c r="LHE8" s="685"/>
      <c r="LHF8" s="685"/>
      <c r="LHG8" s="685"/>
      <c r="LHH8" s="685"/>
      <c r="LHI8" s="685"/>
      <c r="LHJ8" s="685"/>
      <c r="LHK8" s="685"/>
      <c r="LHL8" s="685"/>
      <c r="LHM8" s="685"/>
      <c r="LHN8" s="685"/>
      <c r="LHO8" s="685"/>
      <c r="LHP8" s="685"/>
      <c r="LHQ8" s="685"/>
      <c r="LHR8" s="685"/>
      <c r="LHS8" s="685"/>
      <c r="LHT8" s="685"/>
      <c r="LHU8" s="685"/>
      <c r="LHV8" s="685"/>
      <c r="LHW8" s="685"/>
      <c r="LHX8" s="685"/>
      <c r="LHY8" s="685"/>
      <c r="LHZ8" s="685"/>
      <c r="LIA8" s="685"/>
      <c r="LIB8" s="685"/>
      <c r="LIC8" s="685"/>
      <c r="LID8" s="685"/>
      <c r="LIE8" s="685"/>
      <c r="LIF8" s="685"/>
      <c r="LIG8" s="685"/>
      <c r="LIH8" s="685"/>
      <c r="LII8" s="685"/>
      <c r="LIJ8" s="685"/>
      <c r="LIK8" s="685"/>
      <c r="LIL8" s="685"/>
      <c r="LIM8" s="685"/>
      <c r="LIN8" s="685"/>
      <c r="LIO8" s="685"/>
      <c r="LIP8" s="685"/>
      <c r="LIQ8" s="685"/>
      <c r="LIR8" s="685"/>
      <c r="LIS8" s="685"/>
      <c r="LIT8" s="685"/>
      <c r="LIU8" s="685"/>
      <c r="LIV8" s="685"/>
      <c r="LIW8" s="685"/>
      <c r="LIX8" s="685"/>
      <c r="LIY8" s="685"/>
      <c r="LIZ8" s="685"/>
      <c r="LJA8" s="685"/>
      <c r="LJB8" s="685"/>
      <c r="LJC8" s="685"/>
      <c r="LJD8" s="685"/>
      <c r="LJE8" s="685"/>
      <c r="LJF8" s="685"/>
      <c r="LJG8" s="685"/>
      <c r="LJH8" s="685"/>
      <c r="LJI8" s="685"/>
      <c r="LJJ8" s="685"/>
      <c r="LJK8" s="685"/>
      <c r="LJL8" s="685"/>
      <c r="LJM8" s="685"/>
      <c r="LJN8" s="685"/>
      <c r="LJO8" s="685"/>
      <c r="LJP8" s="685"/>
      <c r="LJQ8" s="685"/>
      <c r="LJR8" s="685"/>
      <c r="LJS8" s="685"/>
      <c r="LJT8" s="685"/>
      <c r="LJU8" s="685"/>
      <c r="LJV8" s="685"/>
      <c r="LJW8" s="685"/>
      <c r="LJX8" s="685"/>
      <c r="LJY8" s="685"/>
      <c r="LJZ8" s="685"/>
      <c r="LKA8" s="685"/>
      <c r="LKB8" s="685"/>
      <c r="LKC8" s="685"/>
      <c r="LKD8" s="685"/>
      <c r="LKE8" s="685"/>
      <c r="LKF8" s="685"/>
      <c r="LKG8" s="685"/>
      <c r="LKH8" s="685"/>
      <c r="LKI8" s="685"/>
      <c r="LKJ8" s="685"/>
      <c r="LKK8" s="685"/>
      <c r="LKL8" s="685"/>
      <c r="LKM8" s="685"/>
      <c r="LKN8" s="685"/>
      <c r="LKO8" s="685"/>
      <c r="LKP8" s="685"/>
      <c r="LKQ8" s="685"/>
      <c r="LKR8" s="685"/>
      <c r="LKS8" s="685"/>
      <c r="LKT8" s="685"/>
      <c r="LKU8" s="685"/>
      <c r="LKV8" s="685"/>
      <c r="LKW8" s="685"/>
      <c r="LKX8" s="685"/>
      <c r="LKY8" s="685"/>
      <c r="LKZ8" s="685"/>
      <c r="LLA8" s="685"/>
      <c r="LLB8" s="685"/>
      <c r="LLC8" s="685"/>
      <c r="LLD8" s="685"/>
      <c r="LLE8" s="685"/>
      <c r="LLF8" s="685"/>
      <c r="LLG8" s="685"/>
      <c r="LLH8" s="685"/>
      <c r="LLI8" s="685"/>
      <c r="LLJ8" s="685"/>
      <c r="LLK8" s="685"/>
      <c r="LLL8" s="685"/>
      <c r="LLM8" s="685"/>
      <c r="LLN8" s="685"/>
      <c r="LLO8" s="685"/>
      <c r="LLP8" s="685"/>
      <c r="LLQ8" s="685"/>
      <c r="LLR8" s="685"/>
      <c r="LLS8" s="685"/>
      <c r="LLT8" s="685"/>
      <c r="LLU8" s="685"/>
      <c r="LLV8" s="685"/>
      <c r="LLW8" s="685"/>
      <c r="LLX8" s="685"/>
      <c r="LLY8" s="685"/>
      <c r="LLZ8" s="685"/>
      <c r="LMA8" s="685"/>
      <c r="LMB8" s="685"/>
      <c r="LMC8" s="685"/>
      <c r="LMD8" s="685"/>
      <c r="LME8" s="685"/>
      <c r="LMF8" s="685"/>
      <c r="LMG8" s="685"/>
      <c r="LMH8" s="685"/>
      <c r="LMI8" s="685"/>
      <c r="LMJ8" s="685"/>
      <c r="LMK8" s="685"/>
      <c r="LML8" s="685"/>
      <c r="LMM8" s="685"/>
      <c r="LMN8" s="685"/>
      <c r="LMO8" s="685"/>
      <c r="LMP8" s="685"/>
      <c r="LMQ8" s="685"/>
      <c r="LMR8" s="685"/>
      <c r="LMS8" s="685"/>
      <c r="LMT8" s="685"/>
      <c r="LMU8" s="685"/>
      <c r="LMV8" s="685"/>
      <c r="LMW8" s="685"/>
      <c r="LMX8" s="685"/>
      <c r="LMY8" s="685"/>
      <c r="LMZ8" s="685"/>
      <c r="LNA8" s="685"/>
      <c r="LNB8" s="685"/>
      <c r="LNC8" s="685"/>
      <c r="LND8" s="685"/>
      <c r="LNE8" s="685"/>
      <c r="LNF8" s="685"/>
      <c r="LNG8" s="685"/>
      <c r="LNH8" s="685"/>
      <c r="LNI8" s="685"/>
      <c r="LNJ8" s="685"/>
      <c r="LNK8" s="685"/>
      <c r="LNL8" s="685"/>
      <c r="LNM8" s="685"/>
      <c r="LNN8" s="685"/>
      <c r="LNO8" s="685"/>
      <c r="LNP8" s="685"/>
      <c r="LNQ8" s="685"/>
      <c r="LNR8" s="685"/>
      <c r="LNS8" s="685"/>
      <c r="LNT8" s="685"/>
      <c r="LNU8" s="685"/>
      <c r="LNV8" s="685"/>
      <c r="LNW8" s="685"/>
      <c r="LNX8" s="685"/>
      <c r="LNY8" s="685"/>
      <c r="LNZ8" s="685"/>
      <c r="LOA8" s="685"/>
      <c r="LOB8" s="685"/>
      <c r="LOC8" s="685"/>
      <c r="LOD8" s="685"/>
      <c r="LOE8" s="685"/>
      <c r="LOF8" s="685"/>
      <c r="LOG8" s="685"/>
      <c r="LOH8" s="685"/>
      <c r="LOI8" s="685"/>
      <c r="LOJ8" s="685"/>
      <c r="LOK8" s="685"/>
      <c r="LOL8" s="685"/>
      <c r="LOM8" s="685"/>
      <c r="LON8" s="685"/>
      <c r="LOO8" s="685"/>
      <c r="LOP8" s="685"/>
      <c r="LOQ8" s="685"/>
      <c r="LOR8" s="685"/>
      <c r="LOS8" s="685"/>
      <c r="LOT8" s="685"/>
      <c r="LOU8" s="685"/>
      <c r="LOV8" s="685"/>
      <c r="LOW8" s="685"/>
      <c r="LOX8" s="685"/>
      <c r="LOY8" s="685"/>
      <c r="LOZ8" s="685"/>
      <c r="LPA8" s="685"/>
      <c r="LPB8" s="685"/>
      <c r="LPC8" s="685"/>
      <c r="LPD8" s="685"/>
      <c r="LPE8" s="685"/>
      <c r="LPF8" s="685"/>
      <c r="LPG8" s="685"/>
      <c r="LPH8" s="685"/>
      <c r="LPI8" s="685"/>
      <c r="LPJ8" s="685"/>
      <c r="LPK8" s="685"/>
      <c r="LPL8" s="685"/>
      <c r="LPM8" s="685"/>
      <c r="LPN8" s="685"/>
      <c r="LPO8" s="685"/>
      <c r="LPP8" s="685"/>
      <c r="LPQ8" s="685"/>
      <c r="LPR8" s="685"/>
      <c r="LPS8" s="685"/>
      <c r="LPT8" s="685"/>
      <c r="LPU8" s="685"/>
      <c r="LPV8" s="685"/>
      <c r="LPW8" s="685"/>
      <c r="LPX8" s="685"/>
      <c r="LPY8" s="685"/>
      <c r="LPZ8" s="685"/>
      <c r="LQA8" s="685"/>
      <c r="LQB8" s="685"/>
      <c r="LQC8" s="685"/>
      <c r="LQD8" s="685"/>
      <c r="LQE8" s="685"/>
      <c r="LQF8" s="685"/>
      <c r="LQG8" s="685"/>
      <c r="LQH8" s="685"/>
      <c r="LQI8" s="685"/>
      <c r="LQJ8" s="685"/>
      <c r="LQK8" s="685"/>
      <c r="LQL8" s="685"/>
      <c r="LQM8" s="685"/>
      <c r="LQN8" s="685"/>
      <c r="LQO8" s="685"/>
      <c r="LQP8" s="685"/>
      <c r="LQQ8" s="685"/>
      <c r="LQR8" s="685"/>
      <c r="LQS8" s="685"/>
      <c r="LQT8" s="685"/>
      <c r="LQU8" s="685"/>
      <c r="LQV8" s="685"/>
      <c r="LQW8" s="685"/>
      <c r="LQX8" s="685"/>
      <c r="LQY8" s="685"/>
      <c r="LQZ8" s="685"/>
      <c r="LRA8" s="685"/>
      <c r="LRB8" s="685"/>
      <c r="LRC8" s="685"/>
      <c r="LRD8" s="685"/>
      <c r="LRE8" s="685"/>
      <c r="LRF8" s="685"/>
      <c r="LRG8" s="685"/>
      <c r="LRH8" s="685"/>
      <c r="LRI8" s="685"/>
      <c r="LRJ8" s="685"/>
      <c r="LRK8" s="685"/>
      <c r="LRL8" s="685"/>
      <c r="LRM8" s="685"/>
      <c r="LRN8" s="685"/>
      <c r="LRO8" s="685"/>
      <c r="LRP8" s="685"/>
      <c r="LRQ8" s="685"/>
      <c r="LRR8" s="685"/>
      <c r="LRS8" s="685"/>
      <c r="LRT8" s="685"/>
      <c r="LRU8" s="685"/>
      <c r="LRV8" s="685"/>
      <c r="LRW8" s="685"/>
      <c r="LRX8" s="685"/>
      <c r="LRY8" s="685"/>
      <c r="LRZ8" s="685"/>
      <c r="LSA8" s="685"/>
      <c r="LSB8" s="685"/>
      <c r="LSC8" s="685"/>
      <c r="LSD8" s="685"/>
      <c r="LSE8" s="685"/>
      <c r="LSF8" s="685"/>
      <c r="LSG8" s="685"/>
      <c r="LSH8" s="685"/>
      <c r="LSI8" s="685"/>
      <c r="LSJ8" s="685"/>
      <c r="LSK8" s="685"/>
      <c r="LSL8" s="685"/>
      <c r="LSM8" s="685"/>
      <c r="LSN8" s="685"/>
      <c r="LSO8" s="685"/>
      <c r="LSP8" s="685"/>
      <c r="LSQ8" s="685"/>
      <c r="LSR8" s="685"/>
      <c r="LSS8" s="685"/>
      <c r="LST8" s="685"/>
      <c r="LSU8" s="685"/>
      <c r="LSV8" s="685"/>
      <c r="LSW8" s="685"/>
      <c r="LSX8" s="685"/>
      <c r="LSY8" s="685"/>
      <c r="LSZ8" s="685"/>
      <c r="LTA8" s="685"/>
      <c r="LTB8" s="685"/>
      <c r="LTC8" s="685"/>
      <c r="LTD8" s="685"/>
      <c r="LTE8" s="685"/>
      <c r="LTF8" s="685"/>
      <c r="LTG8" s="685"/>
      <c r="LTH8" s="685"/>
      <c r="LTI8" s="685"/>
      <c r="LTJ8" s="685"/>
      <c r="LTK8" s="685"/>
      <c r="LTL8" s="685"/>
      <c r="LTM8" s="685"/>
      <c r="LTN8" s="685"/>
      <c r="LTO8" s="685"/>
      <c r="LTP8" s="685"/>
      <c r="LTQ8" s="685"/>
      <c r="LTR8" s="685"/>
      <c r="LTS8" s="685"/>
      <c r="LTT8" s="685"/>
      <c r="LTU8" s="685"/>
      <c r="LTV8" s="685"/>
      <c r="LTW8" s="685"/>
      <c r="LTX8" s="685"/>
      <c r="LTY8" s="685"/>
      <c r="LTZ8" s="685"/>
      <c r="LUA8" s="685"/>
      <c r="LUB8" s="685"/>
      <c r="LUC8" s="685"/>
      <c r="LUD8" s="685"/>
      <c r="LUE8" s="685"/>
      <c r="LUF8" s="685"/>
      <c r="LUG8" s="685"/>
      <c r="LUH8" s="685"/>
      <c r="LUI8" s="685"/>
      <c r="LUJ8" s="685"/>
      <c r="LUK8" s="685"/>
      <c r="LUL8" s="685"/>
      <c r="LUM8" s="685"/>
      <c r="LUN8" s="685"/>
      <c r="LUO8" s="685"/>
      <c r="LUP8" s="685"/>
      <c r="LUQ8" s="685"/>
      <c r="LUR8" s="685"/>
      <c r="LUS8" s="685"/>
      <c r="LUT8" s="685"/>
      <c r="LUU8" s="685"/>
      <c r="LUV8" s="685"/>
      <c r="LUW8" s="685"/>
      <c r="LUX8" s="685"/>
      <c r="LUY8" s="685"/>
      <c r="LUZ8" s="685"/>
      <c r="LVA8" s="685"/>
      <c r="LVB8" s="685"/>
      <c r="LVC8" s="685"/>
      <c r="LVD8" s="685"/>
      <c r="LVE8" s="685"/>
      <c r="LVF8" s="685"/>
      <c r="LVG8" s="685"/>
      <c r="LVH8" s="685"/>
      <c r="LVI8" s="685"/>
      <c r="LVJ8" s="685"/>
      <c r="LVK8" s="685"/>
      <c r="LVL8" s="685"/>
      <c r="LVM8" s="685"/>
      <c r="LVN8" s="685"/>
      <c r="LVO8" s="685"/>
      <c r="LVP8" s="685"/>
      <c r="LVQ8" s="685"/>
      <c r="LVR8" s="685"/>
      <c r="LVS8" s="685"/>
      <c r="LVT8" s="685"/>
      <c r="LVU8" s="685"/>
      <c r="LVV8" s="685"/>
      <c r="LVW8" s="685"/>
      <c r="LVX8" s="685"/>
      <c r="LVY8" s="685"/>
      <c r="LVZ8" s="685"/>
      <c r="LWA8" s="685"/>
      <c r="LWB8" s="685"/>
      <c r="LWC8" s="685"/>
      <c r="LWD8" s="685"/>
      <c r="LWE8" s="685"/>
      <c r="LWF8" s="685"/>
      <c r="LWG8" s="685"/>
      <c r="LWH8" s="685"/>
      <c r="LWI8" s="685"/>
      <c r="LWJ8" s="685"/>
      <c r="LWK8" s="685"/>
      <c r="LWL8" s="685"/>
      <c r="LWM8" s="685"/>
      <c r="LWN8" s="685"/>
      <c r="LWO8" s="685"/>
      <c r="LWP8" s="685"/>
      <c r="LWQ8" s="685"/>
      <c r="LWR8" s="685"/>
      <c r="LWS8" s="685"/>
      <c r="LWT8" s="685"/>
      <c r="LWU8" s="685"/>
      <c r="LWV8" s="685"/>
      <c r="LWW8" s="685"/>
      <c r="LWX8" s="685"/>
      <c r="LWY8" s="685"/>
      <c r="LWZ8" s="685"/>
      <c r="LXA8" s="685"/>
      <c r="LXB8" s="685"/>
      <c r="LXC8" s="685"/>
      <c r="LXD8" s="685"/>
      <c r="LXE8" s="685"/>
      <c r="LXF8" s="685"/>
      <c r="LXG8" s="685"/>
      <c r="LXH8" s="685"/>
      <c r="LXI8" s="685"/>
      <c r="LXJ8" s="685"/>
      <c r="LXK8" s="685"/>
      <c r="LXL8" s="685"/>
      <c r="LXM8" s="685"/>
      <c r="LXN8" s="685"/>
      <c r="LXO8" s="685"/>
      <c r="LXP8" s="685"/>
      <c r="LXQ8" s="685"/>
      <c r="LXR8" s="685"/>
      <c r="LXS8" s="685"/>
      <c r="LXT8" s="685"/>
      <c r="LXU8" s="685"/>
      <c r="LXV8" s="685"/>
      <c r="LXW8" s="685"/>
      <c r="LXX8" s="685"/>
      <c r="LXY8" s="685"/>
      <c r="LXZ8" s="685"/>
      <c r="LYA8" s="685"/>
      <c r="LYB8" s="685"/>
      <c r="LYC8" s="685"/>
      <c r="LYD8" s="685"/>
      <c r="LYE8" s="685"/>
      <c r="LYF8" s="685"/>
      <c r="LYG8" s="685"/>
      <c r="LYH8" s="685"/>
      <c r="LYI8" s="685"/>
      <c r="LYJ8" s="685"/>
      <c r="LYK8" s="685"/>
      <c r="LYL8" s="685"/>
      <c r="LYM8" s="685"/>
      <c r="LYN8" s="685"/>
      <c r="LYO8" s="685"/>
      <c r="LYP8" s="685"/>
      <c r="LYQ8" s="685"/>
      <c r="LYR8" s="685"/>
      <c r="LYS8" s="685"/>
      <c r="LYT8" s="685"/>
      <c r="LYU8" s="685"/>
      <c r="LYV8" s="685"/>
      <c r="LYW8" s="685"/>
      <c r="LYX8" s="685"/>
      <c r="LYY8" s="685"/>
      <c r="LYZ8" s="685"/>
      <c r="LZA8" s="685"/>
      <c r="LZB8" s="685"/>
      <c r="LZC8" s="685"/>
      <c r="LZD8" s="685"/>
      <c r="LZE8" s="685"/>
      <c r="LZF8" s="685"/>
      <c r="LZG8" s="685"/>
      <c r="LZH8" s="685"/>
      <c r="LZI8" s="685"/>
      <c r="LZJ8" s="685"/>
      <c r="LZK8" s="685"/>
      <c r="LZL8" s="685"/>
      <c r="LZM8" s="685"/>
      <c r="LZN8" s="685"/>
      <c r="LZO8" s="685"/>
      <c r="LZP8" s="685"/>
      <c r="LZQ8" s="685"/>
      <c r="LZR8" s="685"/>
      <c r="LZS8" s="685"/>
      <c r="LZT8" s="685"/>
      <c r="LZU8" s="685"/>
      <c r="LZV8" s="685"/>
      <c r="LZW8" s="685"/>
      <c r="LZX8" s="685"/>
      <c r="LZY8" s="685"/>
      <c r="LZZ8" s="685"/>
      <c r="MAA8" s="685"/>
      <c r="MAB8" s="685"/>
      <c r="MAC8" s="685"/>
      <c r="MAD8" s="685"/>
      <c r="MAE8" s="685"/>
      <c r="MAF8" s="685"/>
      <c r="MAG8" s="685"/>
      <c r="MAH8" s="685"/>
      <c r="MAI8" s="685"/>
      <c r="MAJ8" s="685"/>
      <c r="MAK8" s="685"/>
      <c r="MAL8" s="685"/>
      <c r="MAM8" s="685"/>
      <c r="MAN8" s="685"/>
      <c r="MAO8" s="685"/>
      <c r="MAP8" s="685"/>
      <c r="MAQ8" s="685"/>
      <c r="MAR8" s="685"/>
      <c r="MAS8" s="685"/>
      <c r="MAT8" s="685"/>
      <c r="MAU8" s="685"/>
      <c r="MAV8" s="685"/>
      <c r="MAW8" s="685"/>
      <c r="MAX8" s="685"/>
      <c r="MAY8" s="685"/>
      <c r="MAZ8" s="685"/>
      <c r="MBA8" s="685"/>
      <c r="MBB8" s="685"/>
      <c r="MBC8" s="685"/>
      <c r="MBD8" s="685"/>
      <c r="MBE8" s="685"/>
      <c r="MBF8" s="685"/>
      <c r="MBG8" s="685"/>
      <c r="MBH8" s="685"/>
      <c r="MBI8" s="685"/>
      <c r="MBJ8" s="685"/>
      <c r="MBK8" s="685"/>
      <c r="MBL8" s="685"/>
      <c r="MBM8" s="685"/>
      <c r="MBN8" s="685"/>
      <c r="MBO8" s="685"/>
      <c r="MBP8" s="685"/>
      <c r="MBQ8" s="685"/>
      <c r="MBR8" s="685"/>
      <c r="MBS8" s="685"/>
      <c r="MBT8" s="685"/>
      <c r="MBU8" s="685"/>
      <c r="MBV8" s="685"/>
      <c r="MBW8" s="685"/>
      <c r="MBX8" s="685"/>
      <c r="MBY8" s="685"/>
      <c r="MBZ8" s="685"/>
      <c r="MCA8" s="685"/>
      <c r="MCB8" s="685"/>
      <c r="MCC8" s="685"/>
      <c r="MCD8" s="685"/>
      <c r="MCE8" s="685"/>
      <c r="MCF8" s="685"/>
      <c r="MCG8" s="685"/>
      <c r="MCH8" s="685"/>
      <c r="MCI8" s="685"/>
      <c r="MCJ8" s="685"/>
      <c r="MCK8" s="685"/>
      <c r="MCL8" s="685"/>
      <c r="MCM8" s="685"/>
      <c r="MCN8" s="685"/>
      <c r="MCO8" s="685"/>
      <c r="MCP8" s="685"/>
      <c r="MCQ8" s="685"/>
      <c r="MCR8" s="685"/>
      <c r="MCS8" s="685"/>
      <c r="MCT8" s="685"/>
      <c r="MCU8" s="685"/>
      <c r="MCV8" s="685"/>
      <c r="MCW8" s="685"/>
      <c r="MCX8" s="685"/>
      <c r="MCY8" s="685"/>
      <c r="MCZ8" s="685"/>
      <c r="MDA8" s="685"/>
      <c r="MDB8" s="685"/>
      <c r="MDC8" s="685"/>
      <c r="MDD8" s="685"/>
      <c r="MDE8" s="685"/>
      <c r="MDF8" s="685"/>
      <c r="MDG8" s="685"/>
      <c r="MDH8" s="685"/>
      <c r="MDI8" s="685"/>
      <c r="MDJ8" s="685"/>
      <c r="MDK8" s="685"/>
      <c r="MDL8" s="685"/>
      <c r="MDM8" s="685"/>
      <c r="MDN8" s="685"/>
      <c r="MDO8" s="685"/>
      <c r="MDP8" s="685"/>
      <c r="MDQ8" s="685"/>
      <c r="MDR8" s="685"/>
      <c r="MDS8" s="685"/>
      <c r="MDT8" s="685"/>
      <c r="MDU8" s="685"/>
      <c r="MDV8" s="685"/>
      <c r="MDW8" s="685"/>
      <c r="MDX8" s="685"/>
      <c r="MDY8" s="685"/>
      <c r="MDZ8" s="685"/>
      <c r="MEA8" s="685"/>
      <c r="MEB8" s="685"/>
      <c r="MEC8" s="685"/>
      <c r="MED8" s="685"/>
      <c r="MEE8" s="685"/>
      <c r="MEF8" s="685"/>
      <c r="MEG8" s="685"/>
      <c r="MEH8" s="685"/>
      <c r="MEI8" s="685"/>
      <c r="MEJ8" s="685"/>
      <c r="MEK8" s="685"/>
      <c r="MEL8" s="685"/>
      <c r="MEM8" s="685"/>
      <c r="MEN8" s="685"/>
      <c r="MEO8" s="685"/>
      <c r="MEP8" s="685"/>
      <c r="MEQ8" s="685"/>
      <c r="MER8" s="685"/>
      <c r="MES8" s="685"/>
      <c r="MET8" s="685"/>
      <c r="MEU8" s="685"/>
      <c r="MEV8" s="685"/>
      <c r="MEW8" s="685"/>
      <c r="MEX8" s="685"/>
      <c r="MEY8" s="685"/>
      <c r="MEZ8" s="685"/>
      <c r="MFA8" s="685"/>
      <c r="MFB8" s="685"/>
      <c r="MFC8" s="685"/>
      <c r="MFD8" s="685"/>
      <c r="MFE8" s="685"/>
      <c r="MFF8" s="685"/>
      <c r="MFG8" s="685"/>
      <c r="MFH8" s="685"/>
      <c r="MFI8" s="685"/>
      <c r="MFJ8" s="685"/>
      <c r="MFK8" s="685"/>
      <c r="MFL8" s="685"/>
      <c r="MFM8" s="685"/>
      <c r="MFN8" s="685"/>
      <c r="MFO8" s="685"/>
      <c r="MFP8" s="685"/>
      <c r="MFQ8" s="685"/>
      <c r="MFR8" s="685"/>
      <c r="MFS8" s="685"/>
      <c r="MFT8" s="685"/>
      <c r="MFU8" s="685"/>
      <c r="MFV8" s="685"/>
      <c r="MFW8" s="685"/>
      <c r="MFX8" s="685"/>
      <c r="MFY8" s="685"/>
      <c r="MFZ8" s="685"/>
      <c r="MGA8" s="685"/>
      <c r="MGB8" s="685"/>
      <c r="MGC8" s="685"/>
      <c r="MGD8" s="685"/>
      <c r="MGE8" s="685"/>
      <c r="MGF8" s="685"/>
      <c r="MGG8" s="685"/>
      <c r="MGH8" s="685"/>
      <c r="MGI8" s="685"/>
      <c r="MGJ8" s="685"/>
      <c r="MGK8" s="685"/>
      <c r="MGL8" s="685"/>
      <c r="MGM8" s="685"/>
      <c r="MGN8" s="685"/>
      <c r="MGO8" s="685"/>
      <c r="MGP8" s="685"/>
      <c r="MGQ8" s="685"/>
      <c r="MGR8" s="685"/>
      <c r="MGS8" s="685"/>
      <c r="MGT8" s="685"/>
      <c r="MGU8" s="685"/>
      <c r="MGV8" s="685"/>
      <c r="MGW8" s="685"/>
      <c r="MGX8" s="685"/>
      <c r="MGY8" s="685"/>
      <c r="MGZ8" s="685"/>
      <c r="MHA8" s="685"/>
      <c r="MHB8" s="685"/>
      <c r="MHC8" s="685"/>
      <c r="MHD8" s="685"/>
      <c r="MHE8" s="685"/>
      <c r="MHF8" s="685"/>
      <c r="MHG8" s="685"/>
      <c r="MHH8" s="685"/>
      <c r="MHI8" s="685"/>
      <c r="MHJ8" s="685"/>
      <c r="MHK8" s="685"/>
      <c r="MHL8" s="685"/>
      <c r="MHM8" s="685"/>
      <c r="MHN8" s="685"/>
      <c r="MHO8" s="685"/>
      <c r="MHP8" s="685"/>
      <c r="MHQ8" s="685"/>
      <c r="MHR8" s="685"/>
      <c r="MHS8" s="685"/>
      <c r="MHT8" s="685"/>
      <c r="MHU8" s="685"/>
      <c r="MHV8" s="685"/>
      <c r="MHW8" s="685"/>
      <c r="MHX8" s="685"/>
      <c r="MHY8" s="685"/>
      <c r="MHZ8" s="685"/>
      <c r="MIA8" s="685"/>
      <c r="MIB8" s="685"/>
      <c r="MIC8" s="685"/>
      <c r="MID8" s="685"/>
      <c r="MIE8" s="685"/>
      <c r="MIF8" s="685"/>
      <c r="MIG8" s="685"/>
      <c r="MIH8" s="685"/>
      <c r="MII8" s="685"/>
      <c r="MIJ8" s="685"/>
      <c r="MIK8" s="685"/>
      <c r="MIL8" s="685"/>
      <c r="MIM8" s="685"/>
      <c r="MIN8" s="685"/>
      <c r="MIO8" s="685"/>
      <c r="MIP8" s="685"/>
      <c r="MIQ8" s="685"/>
      <c r="MIR8" s="685"/>
      <c r="MIS8" s="685"/>
      <c r="MIT8" s="685"/>
      <c r="MIU8" s="685"/>
      <c r="MIV8" s="685"/>
      <c r="MIW8" s="685"/>
      <c r="MIX8" s="685"/>
      <c r="MIY8" s="685"/>
      <c r="MIZ8" s="685"/>
      <c r="MJA8" s="685"/>
      <c r="MJB8" s="685"/>
      <c r="MJC8" s="685"/>
      <c r="MJD8" s="685"/>
      <c r="MJE8" s="685"/>
      <c r="MJF8" s="685"/>
      <c r="MJG8" s="685"/>
      <c r="MJH8" s="685"/>
      <c r="MJI8" s="685"/>
      <c r="MJJ8" s="685"/>
      <c r="MJK8" s="685"/>
      <c r="MJL8" s="685"/>
      <c r="MJM8" s="685"/>
      <c r="MJN8" s="685"/>
      <c r="MJO8" s="685"/>
      <c r="MJP8" s="685"/>
      <c r="MJQ8" s="685"/>
      <c r="MJR8" s="685"/>
      <c r="MJS8" s="685"/>
      <c r="MJT8" s="685"/>
      <c r="MJU8" s="685"/>
      <c r="MJV8" s="685"/>
      <c r="MJW8" s="685"/>
      <c r="MJX8" s="685"/>
      <c r="MJY8" s="685"/>
      <c r="MJZ8" s="685"/>
      <c r="MKA8" s="685"/>
      <c r="MKB8" s="685"/>
      <c r="MKC8" s="685"/>
      <c r="MKD8" s="685"/>
      <c r="MKE8" s="685"/>
      <c r="MKF8" s="685"/>
      <c r="MKG8" s="685"/>
      <c r="MKH8" s="685"/>
      <c r="MKI8" s="685"/>
      <c r="MKJ8" s="685"/>
      <c r="MKK8" s="685"/>
      <c r="MKL8" s="685"/>
      <c r="MKM8" s="685"/>
      <c r="MKN8" s="685"/>
      <c r="MKO8" s="685"/>
      <c r="MKP8" s="685"/>
      <c r="MKQ8" s="685"/>
      <c r="MKR8" s="685"/>
      <c r="MKS8" s="685"/>
      <c r="MKT8" s="685"/>
      <c r="MKU8" s="685"/>
      <c r="MKV8" s="685"/>
      <c r="MKW8" s="685"/>
      <c r="MKX8" s="685"/>
      <c r="MKY8" s="685"/>
      <c r="MKZ8" s="685"/>
      <c r="MLA8" s="685"/>
      <c r="MLB8" s="685"/>
      <c r="MLC8" s="685"/>
      <c r="MLD8" s="685"/>
      <c r="MLE8" s="685"/>
      <c r="MLF8" s="685"/>
      <c r="MLG8" s="685"/>
      <c r="MLH8" s="685"/>
      <c r="MLI8" s="685"/>
      <c r="MLJ8" s="685"/>
      <c r="MLK8" s="685"/>
      <c r="MLL8" s="685"/>
      <c r="MLM8" s="685"/>
      <c r="MLN8" s="685"/>
      <c r="MLO8" s="685"/>
      <c r="MLP8" s="685"/>
      <c r="MLQ8" s="685"/>
      <c r="MLR8" s="685"/>
      <c r="MLS8" s="685"/>
      <c r="MLT8" s="685"/>
      <c r="MLU8" s="685"/>
      <c r="MLV8" s="685"/>
      <c r="MLW8" s="685"/>
      <c r="MLX8" s="685"/>
      <c r="MLY8" s="685"/>
      <c r="MLZ8" s="685"/>
      <c r="MMA8" s="685"/>
      <c r="MMB8" s="685"/>
      <c r="MMC8" s="685"/>
      <c r="MMD8" s="685"/>
      <c r="MME8" s="685"/>
      <c r="MMF8" s="685"/>
      <c r="MMG8" s="685"/>
      <c r="MMH8" s="685"/>
      <c r="MMI8" s="685"/>
      <c r="MMJ8" s="685"/>
      <c r="MMK8" s="685"/>
      <c r="MML8" s="685"/>
      <c r="MMM8" s="685"/>
      <c r="MMN8" s="685"/>
      <c r="MMO8" s="685"/>
      <c r="MMP8" s="685"/>
      <c r="MMQ8" s="685"/>
      <c r="MMR8" s="685"/>
      <c r="MMS8" s="685"/>
      <c r="MMT8" s="685"/>
      <c r="MMU8" s="685"/>
      <c r="MMV8" s="685"/>
      <c r="MMW8" s="685"/>
      <c r="MMX8" s="685"/>
      <c r="MMY8" s="685"/>
      <c r="MMZ8" s="685"/>
      <c r="MNA8" s="685"/>
      <c r="MNB8" s="685"/>
      <c r="MNC8" s="685"/>
      <c r="MND8" s="685"/>
      <c r="MNE8" s="685"/>
      <c r="MNF8" s="685"/>
      <c r="MNG8" s="685"/>
      <c r="MNH8" s="685"/>
      <c r="MNI8" s="685"/>
      <c r="MNJ8" s="685"/>
      <c r="MNK8" s="685"/>
      <c r="MNL8" s="685"/>
      <c r="MNM8" s="685"/>
      <c r="MNN8" s="685"/>
      <c r="MNO8" s="685"/>
      <c r="MNP8" s="685"/>
      <c r="MNQ8" s="685"/>
      <c r="MNR8" s="685"/>
      <c r="MNS8" s="685"/>
      <c r="MNT8" s="685"/>
      <c r="MNU8" s="685"/>
      <c r="MNV8" s="685"/>
      <c r="MNW8" s="685"/>
      <c r="MNX8" s="685"/>
      <c r="MNY8" s="685"/>
      <c r="MNZ8" s="685"/>
      <c r="MOA8" s="685"/>
      <c r="MOB8" s="685"/>
      <c r="MOC8" s="685"/>
      <c r="MOD8" s="685"/>
      <c r="MOE8" s="685"/>
      <c r="MOF8" s="685"/>
      <c r="MOG8" s="685"/>
      <c r="MOH8" s="685"/>
      <c r="MOI8" s="685"/>
      <c r="MOJ8" s="685"/>
      <c r="MOK8" s="685"/>
      <c r="MOL8" s="685"/>
      <c r="MOM8" s="685"/>
      <c r="MON8" s="685"/>
      <c r="MOO8" s="685"/>
      <c r="MOP8" s="685"/>
      <c r="MOQ8" s="685"/>
      <c r="MOR8" s="685"/>
      <c r="MOS8" s="685"/>
      <c r="MOT8" s="685"/>
      <c r="MOU8" s="685"/>
      <c r="MOV8" s="685"/>
      <c r="MOW8" s="685"/>
      <c r="MOX8" s="685"/>
      <c r="MOY8" s="685"/>
      <c r="MOZ8" s="685"/>
      <c r="MPA8" s="685"/>
      <c r="MPB8" s="685"/>
      <c r="MPC8" s="685"/>
      <c r="MPD8" s="685"/>
      <c r="MPE8" s="685"/>
      <c r="MPF8" s="685"/>
      <c r="MPG8" s="685"/>
      <c r="MPH8" s="685"/>
      <c r="MPI8" s="685"/>
      <c r="MPJ8" s="685"/>
      <c r="MPK8" s="685"/>
      <c r="MPL8" s="685"/>
      <c r="MPM8" s="685"/>
      <c r="MPN8" s="685"/>
      <c r="MPO8" s="685"/>
      <c r="MPP8" s="685"/>
      <c r="MPQ8" s="685"/>
      <c r="MPR8" s="685"/>
      <c r="MPS8" s="685"/>
      <c r="MPT8" s="685"/>
      <c r="MPU8" s="685"/>
      <c r="MPV8" s="685"/>
      <c r="MPW8" s="685"/>
      <c r="MPX8" s="685"/>
      <c r="MPY8" s="685"/>
      <c r="MPZ8" s="685"/>
      <c r="MQA8" s="685"/>
      <c r="MQB8" s="685"/>
      <c r="MQC8" s="685"/>
      <c r="MQD8" s="685"/>
      <c r="MQE8" s="685"/>
      <c r="MQF8" s="685"/>
      <c r="MQG8" s="685"/>
      <c r="MQH8" s="685"/>
      <c r="MQI8" s="685"/>
      <c r="MQJ8" s="685"/>
      <c r="MQK8" s="685"/>
      <c r="MQL8" s="685"/>
      <c r="MQM8" s="685"/>
      <c r="MQN8" s="685"/>
      <c r="MQO8" s="685"/>
      <c r="MQP8" s="685"/>
      <c r="MQQ8" s="685"/>
      <c r="MQR8" s="685"/>
      <c r="MQS8" s="685"/>
      <c r="MQT8" s="685"/>
      <c r="MQU8" s="685"/>
      <c r="MQV8" s="685"/>
      <c r="MQW8" s="685"/>
      <c r="MQX8" s="685"/>
      <c r="MQY8" s="685"/>
      <c r="MQZ8" s="685"/>
      <c r="MRA8" s="685"/>
      <c r="MRB8" s="685"/>
      <c r="MRC8" s="685"/>
      <c r="MRD8" s="685"/>
      <c r="MRE8" s="685"/>
      <c r="MRF8" s="685"/>
      <c r="MRG8" s="685"/>
      <c r="MRH8" s="685"/>
      <c r="MRI8" s="685"/>
      <c r="MRJ8" s="685"/>
      <c r="MRK8" s="685"/>
      <c r="MRL8" s="685"/>
      <c r="MRM8" s="685"/>
      <c r="MRN8" s="685"/>
      <c r="MRO8" s="685"/>
      <c r="MRP8" s="685"/>
      <c r="MRQ8" s="685"/>
      <c r="MRR8" s="685"/>
      <c r="MRS8" s="685"/>
      <c r="MRT8" s="685"/>
      <c r="MRU8" s="685"/>
      <c r="MRV8" s="685"/>
      <c r="MRW8" s="685"/>
      <c r="MRX8" s="685"/>
      <c r="MRY8" s="685"/>
      <c r="MRZ8" s="685"/>
      <c r="MSA8" s="685"/>
      <c r="MSB8" s="685"/>
      <c r="MSC8" s="685"/>
      <c r="MSD8" s="685"/>
      <c r="MSE8" s="685"/>
      <c r="MSF8" s="685"/>
      <c r="MSG8" s="685"/>
      <c r="MSH8" s="685"/>
      <c r="MSI8" s="685"/>
      <c r="MSJ8" s="685"/>
      <c r="MSK8" s="685"/>
      <c r="MSL8" s="685"/>
      <c r="MSM8" s="685"/>
      <c r="MSN8" s="685"/>
      <c r="MSO8" s="685"/>
      <c r="MSP8" s="685"/>
      <c r="MSQ8" s="685"/>
      <c r="MSR8" s="685"/>
      <c r="MSS8" s="685"/>
      <c r="MST8" s="685"/>
      <c r="MSU8" s="685"/>
      <c r="MSV8" s="685"/>
      <c r="MSW8" s="685"/>
      <c r="MSX8" s="685"/>
      <c r="MSY8" s="685"/>
      <c r="MSZ8" s="685"/>
      <c r="MTA8" s="685"/>
      <c r="MTB8" s="685"/>
      <c r="MTC8" s="685"/>
      <c r="MTD8" s="685"/>
      <c r="MTE8" s="685"/>
      <c r="MTF8" s="685"/>
      <c r="MTG8" s="685"/>
      <c r="MTH8" s="685"/>
      <c r="MTI8" s="685"/>
      <c r="MTJ8" s="685"/>
      <c r="MTK8" s="685"/>
      <c r="MTL8" s="685"/>
      <c r="MTM8" s="685"/>
      <c r="MTN8" s="685"/>
      <c r="MTO8" s="685"/>
      <c r="MTP8" s="685"/>
      <c r="MTQ8" s="685"/>
      <c r="MTR8" s="685"/>
      <c r="MTS8" s="685"/>
      <c r="MTT8" s="685"/>
      <c r="MTU8" s="685"/>
      <c r="MTV8" s="685"/>
      <c r="MTW8" s="685"/>
      <c r="MTX8" s="685"/>
      <c r="MTY8" s="685"/>
      <c r="MTZ8" s="685"/>
      <c r="MUA8" s="685"/>
      <c r="MUB8" s="685"/>
      <c r="MUC8" s="685"/>
      <c r="MUD8" s="685"/>
      <c r="MUE8" s="685"/>
      <c r="MUF8" s="685"/>
      <c r="MUG8" s="685"/>
      <c r="MUH8" s="685"/>
      <c r="MUI8" s="685"/>
      <c r="MUJ8" s="685"/>
      <c r="MUK8" s="685"/>
      <c r="MUL8" s="685"/>
      <c r="MUM8" s="685"/>
      <c r="MUN8" s="685"/>
      <c r="MUO8" s="685"/>
      <c r="MUP8" s="685"/>
      <c r="MUQ8" s="685"/>
      <c r="MUR8" s="685"/>
      <c r="MUS8" s="685"/>
      <c r="MUT8" s="685"/>
      <c r="MUU8" s="685"/>
      <c r="MUV8" s="685"/>
      <c r="MUW8" s="685"/>
      <c r="MUX8" s="685"/>
      <c r="MUY8" s="685"/>
      <c r="MUZ8" s="685"/>
      <c r="MVA8" s="685"/>
      <c r="MVB8" s="685"/>
      <c r="MVC8" s="685"/>
      <c r="MVD8" s="685"/>
      <c r="MVE8" s="685"/>
      <c r="MVF8" s="685"/>
      <c r="MVG8" s="685"/>
      <c r="MVH8" s="685"/>
      <c r="MVI8" s="685"/>
      <c r="MVJ8" s="685"/>
      <c r="MVK8" s="685"/>
      <c r="MVL8" s="685"/>
      <c r="MVM8" s="685"/>
      <c r="MVN8" s="685"/>
      <c r="MVO8" s="685"/>
      <c r="MVP8" s="685"/>
      <c r="MVQ8" s="685"/>
      <c r="MVR8" s="685"/>
      <c r="MVS8" s="685"/>
      <c r="MVT8" s="685"/>
      <c r="MVU8" s="685"/>
      <c r="MVV8" s="685"/>
      <c r="MVW8" s="685"/>
      <c r="MVX8" s="685"/>
      <c r="MVY8" s="685"/>
      <c r="MVZ8" s="685"/>
      <c r="MWA8" s="685"/>
      <c r="MWB8" s="685"/>
      <c r="MWC8" s="685"/>
      <c r="MWD8" s="685"/>
      <c r="MWE8" s="685"/>
      <c r="MWF8" s="685"/>
      <c r="MWG8" s="685"/>
      <c r="MWH8" s="685"/>
      <c r="MWI8" s="685"/>
      <c r="MWJ8" s="685"/>
      <c r="MWK8" s="685"/>
      <c r="MWL8" s="685"/>
      <c r="MWM8" s="685"/>
      <c r="MWN8" s="685"/>
      <c r="MWO8" s="685"/>
      <c r="MWP8" s="685"/>
      <c r="MWQ8" s="685"/>
      <c r="MWR8" s="685"/>
      <c r="MWS8" s="685"/>
      <c r="MWT8" s="685"/>
      <c r="MWU8" s="685"/>
      <c r="MWV8" s="685"/>
      <c r="MWW8" s="685"/>
      <c r="MWX8" s="685"/>
      <c r="MWY8" s="685"/>
      <c r="MWZ8" s="685"/>
      <c r="MXA8" s="685"/>
      <c r="MXB8" s="685"/>
      <c r="MXC8" s="685"/>
      <c r="MXD8" s="685"/>
      <c r="MXE8" s="685"/>
      <c r="MXF8" s="685"/>
      <c r="MXG8" s="685"/>
      <c r="MXH8" s="685"/>
      <c r="MXI8" s="685"/>
      <c r="MXJ8" s="685"/>
      <c r="MXK8" s="685"/>
      <c r="MXL8" s="685"/>
      <c r="MXM8" s="685"/>
      <c r="MXN8" s="685"/>
      <c r="MXO8" s="685"/>
      <c r="MXP8" s="685"/>
      <c r="MXQ8" s="685"/>
      <c r="MXR8" s="685"/>
      <c r="MXS8" s="685"/>
      <c r="MXT8" s="685"/>
      <c r="MXU8" s="685"/>
      <c r="MXV8" s="685"/>
      <c r="MXW8" s="685"/>
      <c r="MXX8" s="685"/>
      <c r="MXY8" s="685"/>
      <c r="MXZ8" s="685"/>
      <c r="MYA8" s="685"/>
      <c r="MYB8" s="685"/>
      <c r="MYC8" s="685"/>
      <c r="MYD8" s="685"/>
      <c r="MYE8" s="685"/>
      <c r="MYF8" s="685"/>
      <c r="MYG8" s="685"/>
      <c r="MYH8" s="685"/>
      <c r="MYI8" s="685"/>
      <c r="MYJ8" s="685"/>
      <c r="MYK8" s="685"/>
      <c r="MYL8" s="685"/>
      <c r="MYM8" s="685"/>
      <c r="MYN8" s="685"/>
      <c r="MYO8" s="685"/>
      <c r="MYP8" s="685"/>
      <c r="MYQ8" s="685"/>
      <c r="MYR8" s="685"/>
      <c r="MYS8" s="685"/>
      <c r="MYT8" s="685"/>
      <c r="MYU8" s="685"/>
      <c r="MYV8" s="685"/>
      <c r="MYW8" s="685"/>
      <c r="MYX8" s="685"/>
      <c r="MYY8" s="685"/>
      <c r="MYZ8" s="685"/>
      <c r="MZA8" s="685"/>
      <c r="MZB8" s="685"/>
      <c r="MZC8" s="685"/>
      <c r="MZD8" s="685"/>
      <c r="MZE8" s="685"/>
      <c r="MZF8" s="685"/>
      <c r="MZG8" s="685"/>
      <c r="MZH8" s="685"/>
      <c r="MZI8" s="685"/>
      <c r="MZJ8" s="685"/>
      <c r="MZK8" s="685"/>
      <c r="MZL8" s="685"/>
      <c r="MZM8" s="685"/>
      <c r="MZN8" s="685"/>
      <c r="MZO8" s="685"/>
      <c r="MZP8" s="685"/>
      <c r="MZQ8" s="685"/>
      <c r="MZR8" s="685"/>
      <c r="MZS8" s="685"/>
      <c r="MZT8" s="685"/>
      <c r="MZU8" s="685"/>
      <c r="MZV8" s="685"/>
      <c r="MZW8" s="685"/>
      <c r="MZX8" s="685"/>
      <c r="MZY8" s="685"/>
      <c r="MZZ8" s="685"/>
      <c r="NAA8" s="685"/>
      <c r="NAB8" s="685"/>
      <c r="NAC8" s="685"/>
      <c r="NAD8" s="685"/>
      <c r="NAE8" s="685"/>
      <c r="NAF8" s="685"/>
      <c r="NAG8" s="685"/>
      <c r="NAH8" s="685"/>
      <c r="NAI8" s="685"/>
      <c r="NAJ8" s="685"/>
      <c r="NAK8" s="685"/>
      <c r="NAL8" s="685"/>
      <c r="NAM8" s="685"/>
      <c r="NAN8" s="685"/>
      <c r="NAO8" s="685"/>
      <c r="NAP8" s="685"/>
      <c r="NAQ8" s="685"/>
      <c r="NAR8" s="685"/>
      <c r="NAS8" s="685"/>
      <c r="NAT8" s="685"/>
      <c r="NAU8" s="685"/>
      <c r="NAV8" s="685"/>
      <c r="NAW8" s="685"/>
      <c r="NAX8" s="685"/>
      <c r="NAY8" s="685"/>
      <c r="NAZ8" s="685"/>
      <c r="NBA8" s="685"/>
      <c r="NBB8" s="685"/>
      <c r="NBC8" s="685"/>
      <c r="NBD8" s="685"/>
      <c r="NBE8" s="685"/>
      <c r="NBF8" s="685"/>
      <c r="NBG8" s="685"/>
      <c r="NBH8" s="685"/>
      <c r="NBI8" s="685"/>
      <c r="NBJ8" s="685"/>
      <c r="NBK8" s="685"/>
      <c r="NBL8" s="685"/>
      <c r="NBM8" s="685"/>
      <c r="NBN8" s="685"/>
      <c r="NBO8" s="685"/>
      <c r="NBP8" s="685"/>
      <c r="NBQ8" s="685"/>
      <c r="NBR8" s="685"/>
      <c r="NBS8" s="685"/>
      <c r="NBT8" s="685"/>
      <c r="NBU8" s="685"/>
      <c r="NBV8" s="685"/>
      <c r="NBW8" s="685"/>
      <c r="NBX8" s="685"/>
      <c r="NBY8" s="685"/>
      <c r="NBZ8" s="685"/>
      <c r="NCA8" s="685"/>
      <c r="NCB8" s="685"/>
      <c r="NCC8" s="685"/>
      <c r="NCD8" s="685"/>
      <c r="NCE8" s="685"/>
      <c r="NCF8" s="685"/>
      <c r="NCG8" s="685"/>
      <c r="NCH8" s="685"/>
      <c r="NCI8" s="685"/>
      <c r="NCJ8" s="685"/>
      <c r="NCK8" s="685"/>
      <c r="NCL8" s="685"/>
      <c r="NCM8" s="685"/>
      <c r="NCN8" s="685"/>
      <c r="NCO8" s="685"/>
      <c r="NCP8" s="685"/>
      <c r="NCQ8" s="685"/>
      <c r="NCR8" s="685"/>
      <c r="NCS8" s="685"/>
      <c r="NCT8" s="685"/>
      <c r="NCU8" s="685"/>
      <c r="NCV8" s="685"/>
      <c r="NCW8" s="685"/>
      <c r="NCX8" s="685"/>
      <c r="NCY8" s="685"/>
      <c r="NCZ8" s="685"/>
      <c r="NDA8" s="685"/>
      <c r="NDB8" s="685"/>
      <c r="NDC8" s="685"/>
      <c r="NDD8" s="685"/>
      <c r="NDE8" s="685"/>
      <c r="NDF8" s="685"/>
      <c r="NDG8" s="685"/>
      <c r="NDH8" s="685"/>
      <c r="NDI8" s="685"/>
      <c r="NDJ8" s="685"/>
      <c r="NDK8" s="685"/>
      <c r="NDL8" s="685"/>
      <c r="NDM8" s="685"/>
      <c r="NDN8" s="685"/>
      <c r="NDO8" s="685"/>
      <c r="NDP8" s="685"/>
      <c r="NDQ8" s="685"/>
      <c r="NDR8" s="685"/>
      <c r="NDS8" s="685"/>
      <c r="NDT8" s="685"/>
      <c r="NDU8" s="685"/>
      <c r="NDV8" s="685"/>
      <c r="NDW8" s="685"/>
      <c r="NDX8" s="685"/>
      <c r="NDY8" s="685"/>
      <c r="NDZ8" s="685"/>
      <c r="NEA8" s="685"/>
      <c r="NEB8" s="685"/>
      <c r="NEC8" s="685"/>
      <c r="NED8" s="685"/>
      <c r="NEE8" s="685"/>
      <c r="NEF8" s="685"/>
      <c r="NEG8" s="685"/>
      <c r="NEH8" s="685"/>
      <c r="NEI8" s="685"/>
      <c r="NEJ8" s="685"/>
      <c r="NEK8" s="685"/>
      <c r="NEL8" s="685"/>
      <c r="NEM8" s="685"/>
      <c r="NEN8" s="685"/>
      <c r="NEO8" s="685"/>
      <c r="NEP8" s="685"/>
      <c r="NEQ8" s="685"/>
      <c r="NER8" s="685"/>
      <c r="NES8" s="685"/>
      <c r="NET8" s="685"/>
      <c r="NEU8" s="685"/>
      <c r="NEV8" s="685"/>
      <c r="NEW8" s="685"/>
      <c r="NEX8" s="685"/>
      <c r="NEY8" s="685"/>
      <c r="NEZ8" s="685"/>
      <c r="NFA8" s="685"/>
      <c r="NFB8" s="685"/>
      <c r="NFC8" s="685"/>
      <c r="NFD8" s="685"/>
      <c r="NFE8" s="685"/>
      <c r="NFF8" s="685"/>
      <c r="NFG8" s="685"/>
      <c r="NFH8" s="685"/>
      <c r="NFI8" s="685"/>
      <c r="NFJ8" s="685"/>
      <c r="NFK8" s="685"/>
      <c r="NFL8" s="685"/>
      <c r="NFM8" s="685"/>
      <c r="NFN8" s="685"/>
      <c r="NFO8" s="685"/>
      <c r="NFP8" s="685"/>
      <c r="NFQ8" s="685"/>
      <c r="NFR8" s="685"/>
      <c r="NFS8" s="685"/>
      <c r="NFT8" s="685"/>
      <c r="NFU8" s="685"/>
      <c r="NFV8" s="685"/>
      <c r="NFW8" s="685"/>
      <c r="NFX8" s="685"/>
      <c r="NFY8" s="685"/>
      <c r="NFZ8" s="685"/>
      <c r="NGA8" s="685"/>
      <c r="NGB8" s="685"/>
      <c r="NGC8" s="685"/>
      <c r="NGD8" s="685"/>
      <c r="NGE8" s="685"/>
      <c r="NGF8" s="685"/>
      <c r="NGG8" s="685"/>
      <c r="NGH8" s="685"/>
      <c r="NGI8" s="685"/>
      <c r="NGJ8" s="685"/>
      <c r="NGK8" s="685"/>
      <c r="NGL8" s="685"/>
      <c r="NGM8" s="685"/>
      <c r="NGN8" s="685"/>
      <c r="NGO8" s="685"/>
      <c r="NGP8" s="685"/>
      <c r="NGQ8" s="685"/>
      <c r="NGR8" s="685"/>
      <c r="NGS8" s="685"/>
      <c r="NGT8" s="685"/>
      <c r="NGU8" s="685"/>
      <c r="NGV8" s="685"/>
      <c r="NGW8" s="685"/>
      <c r="NGX8" s="685"/>
      <c r="NGY8" s="685"/>
      <c r="NGZ8" s="685"/>
      <c r="NHA8" s="685"/>
      <c r="NHB8" s="685"/>
      <c r="NHC8" s="685"/>
      <c r="NHD8" s="685"/>
      <c r="NHE8" s="685"/>
      <c r="NHF8" s="685"/>
      <c r="NHG8" s="685"/>
      <c r="NHH8" s="685"/>
      <c r="NHI8" s="685"/>
      <c r="NHJ8" s="685"/>
      <c r="NHK8" s="685"/>
      <c r="NHL8" s="685"/>
      <c r="NHM8" s="685"/>
      <c r="NHN8" s="685"/>
      <c r="NHO8" s="685"/>
      <c r="NHP8" s="685"/>
      <c r="NHQ8" s="685"/>
      <c r="NHR8" s="685"/>
      <c r="NHS8" s="685"/>
      <c r="NHT8" s="685"/>
      <c r="NHU8" s="685"/>
      <c r="NHV8" s="685"/>
      <c r="NHW8" s="685"/>
      <c r="NHX8" s="685"/>
      <c r="NHY8" s="685"/>
      <c r="NHZ8" s="685"/>
      <c r="NIA8" s="685"/>
      <c r="NIB8" s="685"/>
      <c r="NIC8" s="685"/>
      <c r="NID8" s="685"/>
      <c r="NIE8" s="685"/>
      <c r="NIF8" s="685"/>
      <c r="NIG8" s="685"/>
      <c r="NIH8" s="685"/>
      <c r="NII8" s="685"/>
      <c r="NIJ8" s="685"/>
      <c r="NIK8" s="685"/>
      <c r="NIL8" s="685"/>
      <c r="NIM8" s="685"/>
      <c r="NIN8" s="685"/>
      <c r="NIO8" s="685"/>
      <c r="NIP8" s="685"/>
      <c r="NIQ8" s="685"/>
      <c r="NIR8" s="685"/>
      <c r="NIS8" s="685"/>
      <c r="NIT8" s="685"/>
      <c r="NIU8" s="685"/>
      <c r="NIV8" s="685"/>
      <c r="NIW8" s="685"/>
      <c r="NIX8" s="685"/>
      <c r="NIY8" s="685"/>
      <c r="NIZ8" s="685"/>
      <c r="NJA8" s="685"/>
      <c r="NJB8" s="685"/>
      <c r="NJC8" s="685"/>
      <c r="NJD8" s="685"/>
      <c r="NJE8" s="685"/>
      <c r="NJF8" s="685"/>
      <c r="NJG8" s="685"/>
      <c r="NJH8" s="685"/>
      <c r="NJI8" s="685"/>
      <c r="NJJ8" s="685"/>
      <c r="NJK8" s="685"/>
      <c r="NJL8" s="685"/>
      <c r="NJM8" s="685"/>
      <c r="NJN8" s="685"/>
      <c r="NJO8" s="685"/>
      <c r="NJP8" s="685"/>
      <c r="NJQ8" s="685"/>
      <c r="NJR8" s="685"/>
      <c r="NJS8" s="685"/>
      <c r="NJT8" s="685"/>
      <c r="NJU8" s="685"/>
      <c r="NJV8" s="685"/>
      <c r="NJW8" s="685"/>
      <c r="NJX8" s="685"/>
      <c r="NJY8" s="685"/>
      <c r="NJZ8" s="685"/>
      <c r="NKA8" s="685"/>
      <c r="NKB8" s="685"/>
      <c r="NKC8" s="685"/>
      <c r="NKD8" s="685"/>
      <c r="NKE8" s="685"/>
      <c r="NKF8" s="685"/>
      <c r="NKG8" s="685"/>
      <c r="NKH8" s="685"/>
      <c r="NKI8" s="685"/>
      <c r="NKJ8" s="685"/>
      <c r="NKK8" s="685"/>
      <c r="NKL8" s="685"/>
      <c r="NKM8" s="685"/>
      <c r="NKN8" s="685"/>
      <c r="NKO8" s="685"/>
      <c r="NKP8" s="685"/>
      <c r="NKQ8" s="685"/>
      <c r="NKR8" s="685"/>
      <c r="NKS8" s="685"/>
      <c r="NKT8" s="685"/>
      <c r="NKU8" s="685"/>
      <c r="NKV8" s="685"/>
      <c r="NKW8" s="685"/>
      <c r="NKX8" s="685"/>
      <c r="NKY8" s="685"/>
      <c r="NKZ8" s="685"/>
      <c r="NLA8" s="685"/>
      <c r="NLB8" s="685"/>
      <c r="NLC8" s="685"/>
      <c r="NLD8" s="685"/>
      <c r="NLE8" s="685"/>
      <c r="NLF8" s="685"/>
      <c r="NLG8" s="685"/>
      <c r="NLH8" s="685"/>
      <c r="NLI8" s="685"/>
      <c r="NLJ8" s="685"/>
      <c r="NLK8" s="685"/>
      <c r="NLL8" s="685"/>
      <c r="NLM8" s="685"/>
      <c r="NLN8" s="685"/>
      <c r="NLO8" s="685"/>
      <c r="NLP8" s="685"/>
      <c r="NLQ8" s="685"/>
      <c r="NLR8" s="685"/>
      <c r="NLS8" s="685"/>
      <c r="NLT8" s="685"/>
      <c r="NLU8" s="685"/>
      <c r="NLV8" s="685"/>
      <c r="NLW8" s="685"/>
      <c r="NLX8" s="685"/>
      <c r="NLY8" s="685"/>
      <c r="NLZ8" s="685"/>
      <c r="NMA8" s="685"/>
      <c r="NMB8" s="685"/>
      <c r="NMC8" s="685"/>
      <c r="NMD8" s="685"/>
      <c r="NME8" s="685"/>
      <c r="NMF8" s="685"/>
      <c r="NMG8" s="685"/>
      <c r="NMH8" s="685"/>
      <c r="NMI8" s="685"/>
      <c r="NMJ8" s="685"/>
      <c r="NMK8" s="685"/>
      <c r="NML8" s="685"/>
      <c r="NMM8" s="685"/>
      <c r="NMN8" s="685"/>
      <c r="NMO8" s="685"/>
      <c r="NMP8" s="685"/>
      <c r="NMQ8" s="685"/>
      <c r="NMR8" s="685"/>
      <c r="NMS8" s="685"/>
      <c r="NMT8" s="685"/>
      <c r="NMU8" s="685"/>
      <c r="NMV8" s="685"/>
      <c r="NMW8" s="685"/>
      <c r="NMX8" s="685"/>
      <c r="NMY8" s="685"/>
      <c r="NMZ8" s="685"/>
      <c r="NNA8" s="685"/>
      <c r="NNB8" s="685"/>
      <c r="NNC8" s="685"/>
      <c r="NND8" s="685"/>
      <c r="NNE8" s="685"/>
      <c r="NNF8" s="685"/>
      <c r="NNG8" s="685"/>
      <c r="NNH8" s="685"/>
      <c r="NNI8" s="685"/>
      <c r="NNJ8" s="685"/>
      <c r="NNK8" s="685"/>
      <c r="NNL8" s="685"/>
      <c r="NNM8" s="685"/>
      <c r="NNN8" s="685"/>
      <c r="NNO8" s="685"/>
      <c r="NNP8" s="685"/>
      <c r="NNQ8" s="685"/>
      <c r="NNR8" s="685"/>
      <c r="NNS8" s="685"/>
      <c r="NNT8" s="685"/>
      <c r="NNU8" s="685"/>
      <c r="NNV8" s="685"/>
      <c r="NNW8" s="685"/>
      <c r="NNX8" s="685"/>
      <c r="NNY8" s="685"/>
      <c r="NNZ8" s="685"/>
      <c r="NOA8" s="685"/>
      <c r="NOB8" s="685"/>
      <c r="NOC8" s="685"/>
      <c r="NOD8" s="685"/>
      <c r="NOE8" s="685"/>
      <c r="NOF8" s="685"/>
      <c r="NOG8" s="685"/>
      <c r="NOH8" s="685"/>
      <c r="NOI8" s="685"/>
      <c r="NOJ8" s="685"/>
      <c r="NOK8" s="685"/>
      <c r="NOL8" s="685"/>
      <c r="NOM8" s="685"/>
      <c r="NON8" s="685"/>
      <c r="NOO8" s="685"/>
      <c r="NOP8" s="685"/>
      <c r="NOQ8" s="685"/>
      <c r="NOR8" s="685"/>
      <c r="NOS8" s="685"/>
      <c r="NOT8" s="685"/>
      <c r="NOU8" s="685"/>
      <c r="NOV8" s="685"/>
      <c r="NOW8" s="685"/>
      <c r="NOX8" s="685"/>
      <c r="NOY8" s="685"/>
      <c r="NOZ8" s="685"/>
      <c r="NPA8" s="685"/>
      <c r="NPB8" s="685"/>
      <c r="NPC8" s="685"/>
      <c r="NPD8" s="685"/>
      <c r="NPE8" s="685"/>
      <c r="NPF8" s="685"/>
      <c r="NPG8" s="685"/>
      <c r="NPH8" s="685"/>
      <c r="NPI8" s="685"/>
      <c r="NPJ8" s="685"/>
      <c r="NPK8" s="685"/>
      <c r="NPL8" s="685"/>
      <c r="NPM8" s="685"/>
      <c r="NPN8" s="685"/>
      <c r="NPO8" s="685"/>
      <c r="NPP8" s="685"/>
      <c r="NPQ8" s="685"/>
      <c r="NPR8" s="685"/>
      <c r="NPS8" s="685"/>
      <c r="NPT8" s="685"/>
      <c r="NPU8" s="685"/>
      <c r="NPV8" s="685"/>
      <c r="NPW8" s="685"/>
      <c r="NPX8" s="685"/>
      <c r="NPY8" s="685"/>
      <c r="NPZ8" s="685"/>
      <c r="NQA8" s="685"/>
      <c r="NQB8" s="685"/>
      <c r="NQC8" s="685"/>
      <c r="NQD8" s="685"/>
      <c r="NQE8" s="685"/>
      <c r="NQF8" s="685"/>
      <c r="NQG8" s="685"/>
      <c r="NQH8" s="685"/>
      <c r="NQI8" s="685"/>
      <c r="NQJ8" s="685"/>
      <c r="NQK8" s="685"/>
      <c r="NQL8" s="685"/>
      <c r="NQM8" s="685"/>
      <c r="NQN8" s="685"/>
      <c r="NQO8" s="685"/>
      <c r="NQP8" s="685"/>
      <c r="NQQ8" s="685"/>
      <c r="NQR8" s="685"/>
      <c r="NQS8" s="685"/>
      <c r="NQT8" s="685"/>
      <c r="NQU8" s="685"/>
      <c r="NQV8" s="685"/>
      <c r="NQW8" s="685"/>
      <c r="NQX8" s="685"/>
      <c r="NQY8" s="685"/>
      <c r="NQZ8" s="685"/>
      <c r="NRA8" s="685"/>
      <c r="NRB8" s="685"/>
      <c r="NRC8" s="685"/>
      <c r="NRD8" s="685"/>
      <c r="NRE8" s="685"/>
      <c r="NRF8" s="685"/>
      <c r="NRG8" s="685"/>
      <c r="NRH8" s="685"/>
      <c r="NRI8" s="685"/>
      <c r="NRJ8" s="685"/>
      <c r="NRK8" s="685"/>
      <c r="NRL8" s="685"/>
      <c r="NRM8" s="685"/>
      <c r="NRN8" s="685"/>
      <c r="NRO8" s="685"/>
      <c r="NRP8" s="685"/>
      <c r="NRQ8" s="685"/>
      <c r="NRR8" s="685"/>
      <c r="NRS8" s="685"/>
      <c r="NRT8" s="685"/>
      <c r="NRU8" s="685"/>
      <c r="NRV8" s="685"/>
      <c r="NRW8" s="685"/>
      <c r="NRX8" s="685"/>
      <c r="NRY8" s="685"/>
      <c r="NRZ8" s="685"/>
      <c r="NSA8" s="685"/>
      <c r="NSB8" s="685"/>
      <c r="NSC8" s="685"/>
      <c r="NSD8" s="685"/>
      <c r="NSE8" s="685"/>
      <c r="NSF8" s="685"/>
      <c r="NSG8" s="685"/>
      <c r="NSH8" s="685"/>
      <c r="NSI8" s="685"/>
      <c r="NSJ8" s="685"/>
      <c r="NSK8" s="685"/>
      <c r="NSL8" s="685"/>
      <c r="NSM8" s="685"/>
      <c r="NSN8" s="685"/>
      <c r="NSO8" s="685"/>
      <c r="NSP8" s="685"/>
      <c r="NSQ8" s="685"/>
      <c r="NSR8" s="685"/>
      <c r="NSS8" s="685"/>
      <c r="NST8" s="685"/>
      <c r="NSU8" s="685"/>
      <c r="NSV8" s="685"/>
      <c r="NSW8" s="685"/>
      <c r="NSX8" s="685"/>
      <c r="NSY8" s="685"/>
      <c r="NSZ8" s="685"/>
      <c r="NTA8" s="685"/>
      <c r="NTB8" s="685"/>
      <c r="NTC8" s="685"/>
      <c r="NTD8" s="685"/>
      <c r="NTE8" s="685"/>
      <c r="NTF8" s="685"/>
      <c r="NTG8" s="685"/>
      <c r="NTH8" s="685"/>
      <c r="NTI8" s="685"/>
      <c r="NTJ8" s="685"/>
      <c r="NTK8" s="685"/>
      <c r="NTL8" s="685"/>
      <c r="NTM8" s="685"/>
      <c r="NTN8" s="685"/>
      <c r="NTO8" s="685"/>
      <c r="NTP8" s="685"/>
      <c r="NTQ8" s="685"/>
      <c r="NTR8" s="685"/>
      <c r="NTS8" s="685"/>
      <c r="NTT8" s="685"/>
      <c r="NTU8" s="685"/>
      <c r="NTV8" s="685"/>
      <c r="NTW8" s="685"/>
      <c r="NTX8" s="685"/>
      <c r="NTY8" s="685"/>
      <c r="NTZ8" s="685"/>
      <c r="NUA8" s="685"/>
      <c r="NUB8" s="685"/>
      <c r="NUC8" s="685"/>
      <c r="NUD8" s="685"/>
      <c r="NUE8" s="685"/>
      <c r="NUF8" s="685"/>
      <c r="NUG8" s="685"/>
      <c r="NUH8" s="685"/>
      <c r="NUI8" s="685"/>
      <c r="NUJ8" s="685"/>
      <c r="NUK8" s="685"/>
      <c r="NUL8" s="685"/>
      <c r="NUM8" s="685"/>
      <c r="NUN8" s="685"/>
      <c r="NUO8" s="685"/>
      <c r="NUP8" s="685"/>
      <c r="NUQ8" s="685"/>
      <c r="NUR8" s="685"/>
      <c r="NUS8" s="685"/>
      <c r="NUT8" s="685"/>
      <c r="NUU8" s="685"/>
      <c r="NUV8" s="685"/>
      <c r="NUW8" s="685"/>
      <c r="NUX8" s="685"/>
      <c r="NUY8" s="685"/>
      <c r="NUZ8" s="685"/>
      <c r="NVA8" s="685"/>
      <c r="NVB8" s="685"/>
      <c r="NVC8" s="685"/>
      <c r="NVD8" s="685"/>
      <c r="NVE8" s="685"/>
      <c r="NVF8" s="685"/>
      <c r="NVG8" s="685"/>
      <c r="NVH8" s="685"/>
      <c r="NVI8" s="685"/>
      <c r="NVJ8" s="685"/>
      <c r="NVK8" s="685"/>
      <c r="NVL8" s="685"/>
      <c r="NVM8" s="685"/>
      <c r="NVN8" s="685"/>
      <c r="NVO8" s="685"/>
      <c r="NVP8" s="685"/>
      <c r="NVQ8" s="685"/>
      <c r="NVR8" s="685"/>
      <c r="NVS8" s="685"/>
      <c r="NVT8" s="685"/>
      <c r="NVU8" s="685"/>
      <c r="NVV8" s="685"/>
      <c r="NVW8" s="685"/>
      <c r="NVX8" s="685"/>
      <c r="NVY8" s="685"/>
      <c r="NVZ8" s="685"/>
      <c r="NWA8" s="685"/>
      <c r="NWB8" s="685"/>
      <c r="NWC8" s="685"/>
      <c r="NWD8" s="685"/>
      <c r="NWE8" s="685"/>
      <c r="NWF8" s="685"/>
      <c r="NWG8" s="685"/>
      <c r="NWH8" s="685"/>
      <c r="NWI8" s="685"/>
      <c r="NWJ8" s="685"/>
      <c r="NWK8" s="685"/>
      <c r="NWL8" s="685"/>
      <c r="NWM8" s="685"/>
      <c r="NWN8" s="685"/>
      <c r="NWO8" s="685"/>
      <c r="NWP8" s="685"/>
      <c r="NWQ8" s="685"/>
      <c r="NWR8" s="685"/>
      <c r="NWS8" s="685"/>
      <c r="NWT8" s="685"/>
      <c r="NWU8" s="685"/>
      <c r="NWV8" s="685"/>
      <c r="NWW8" s="685"/>
      <c r="NWX8" s="685"/>
      <c r="NWY8" s="685"/>
      <c r="NWZ8" s="685"/>
      <c r="NXA8" s="685"/>
      <c r="NXB8" s="685"/>
      <c r="NXC8" s="685"/>
      <c r="NXD8" s="685"/>
      <c r="NXE8" s="685"/>
      <c r="NXF8" s="685"/>
      <c r="NXG8" s="685"/>
      <c r="NXH8" s="685"/>
      <c r="NXI8" s="685"/>
      <c r="NXJ8" s="685"/>
      <c r="NXK8" s="685"/>
      <c r="NXL8" s="685"/>
      <c r="NXM8" s="685"/>
      <c r="NXN8" s="685"/>
      <c r="NXO8" s="685"/>
      <c r="NXP8" s="685"/>
      <c r="NXQ8" s="685"/>
      <c r="NXR8" s="685"/>
      <c r="NXS8" s="685"/>
      <c r="NXT8" s="685"/>
      <c r="NXU8" s="685"/>
      <c r="NXV8" s="685"/>
      <c r="NXW8" s="685"/>
      <c r="NXX8" s="685"/>
      <c r="NXY8" s="685"/>
      <c r="NXZ8" s="685"/>
      <c r="NYA8" s="685"/>
      <c r="NYB8" s="685"/>
      <c r="NYC8" s="685"/>
      <c r="NYD8" s="685"/>
      <c r="NYE8" s="685"/>
      <c r="NYF8" s="685"/>
      <c r="NYG8" s="685"/>
      <c r="NYH8" s="685"/>
      <c r="NYI8" s="685"/>
      <c r="NYJ8" s="685"/>
      <c r="NYK8" s="685"/>
      <c r="NYL8" s="685"/>
      <c r="NYM8" s="685"/>
      <c r="NYN8" s="685"/>
      <c r="NYO8" s="685"/>
      <c r="NYP8" s="685"/>
      <c r="NYQ8" s="685"/>
      <c r="NYR8" s="685"/>
      <c r="NYS8" s="685"/>
      <c r="NYT8" s="685"/>
      <c r="NYU8" s="685"/>
      <c r="NYV8" s="685"/>
      <c r="NYW8" s="685"/>
      <c r="NYX8" s="685"/>
      <c r="NYY8" s="685"/>
      <c r="NYZ8" s="685"/>
      <c r="NZA8" s="685"/>
      <c r="NZB8" s="685"/>
      <c r="NZC8" s="685"/>
      <c r="NZD8" s="685"/>
      <c r="NZE8" s="685"/>
      <c r="NZF8" s="685"/>
      <c r="NZG8" s="685"/>
      <c r="NZH8" s="685"/>
      <c r="NZI8" s="685"/>
      <c r="NZJ8" s="685"/>
      <c r="NZK8" s="685"/>
      <c r="NZL8" s="685"/>
      <c r="NZM8" s="685"/>
      <c r="NZN8" s="685"/>
      <c r="NZO8" s="685"/>
      <c r="NZP8" s="685"/>
      <c r="NZQ8" s="685"/>
      <c r="NZR8" s="685"/>
      <c r="NZS8" s="685"/>
      <c r="NZT8" s="685"/>
      <c r="NZU8" s="685"/>
      <c r="NZV8" s="685"/>
      <c r="NZW8" s="685"/>
      <c r="NZX8" s="685"/>
      <c r="NZY8" s="685"/>
      <c r="NZZ8" s="685"/>
      <c r="OAA8" s="685"/>
      <c r="OAB8" s="685"/>
      <c r="OAC8" s="685"/>
      <c r="OAD8" s="685"/>
      <c r="OAE8" s="685"/>
      <c r="OAF8" s="685"/>
      <c r="OAG8" s="685"/>
      <c r="OAH8" s="685"/>
      <c r="OAI8" s="685"/>
      <c r="OAJ8" s="685"/>
      <c r="OAK8" s="685"/>
      <c r="OAL8" s="685"/>
      <c r="OAM8" s="685"/>
      <c r="OAN8" s="685"/>
      <c r="OAO8" s="685"/>
      <c r="OAP8" s="685"/>
      <c r="OAQ8" s="685"/>
      <c r="OAR8" s="685"/>
      <c r="OAS8" s="685"/>
      <c r="OAT8" s="685"/>
      <c r="OAU8" s="685"/>
      <c r="OAV8" s="685"/>
      <c r="OAW8" s="685"/>
      <c r="OAX8" s="685"/>
      <c r="OAY8" s="685"/>
      <c r="OAZ8" s="685"/>
      <c r="OBA8" s="685"/>
      <c r="OBB8" s="685"/>
      <c r="OBC8" s="685"/>
      <c r="OBD8" s="685"/>
      <c r="OBE8" s="685"/>
      <c r="OBF8" s="685"/>
      <c r="OBG8" s="685"/>
      <c r="OBH8" s="685"/>
      <c r="OBI8" s="685"/>
      <c r="OBJ8" s="685"/>
      <c r="OBK8" s="685"/>
      <c r="OBL8" s="685"/>
      <c r="OBM8" s="685"/>
      <c r="OBN8" s="685"/>
      <c r="OBO8" s="685"/>
      <c r="OBP8" s="685"/>
      <c r="OBQ8" s="685"/>
      <c r="OBR8" s="685"/>
      <c r="OBS8" s="685"/>
      <c r="OBT8" s="685"/>
      <c r="OBU8" s="685"/>
      <c r="OBV8" s="685"/>
      <c r="OBW8" s="685"/>
      <c r="OBX8" s="685"/>
      <c r="OBY8" s="685"/>
      <c r="OBZ8" s="685"/>
      <c r="OCA8" s="685"/>
      <c r="OCB8" s="685"/>
      <c r="OCC8" s="685"/>
      <c r="OCD8" s="685"/>
      <c r="OCE8" s="685"/>
      <c r="OCF8" s="685"/>
      <c r="OCG8" s="685"/>
      <c r="OCH8" s="685"/>
      <c r="OCI8" s="685"/>
      <c r="OCJ8" s="685"/>
      <c r="OCK8" s="685"/>
      <c r="OCL8" s="685"/>
      <c r="OCM8" s="685"/>
      <c r="OCN8" s="685"/>
      <c r="OCO8" s="685"/>
      <c r="OCP8" s="685"/>
      <c r="OCQ8" s="685"/>
      <c r="OCR8" s="685"/>
      <c r="OCS8" s="685"/>
      <c r="OCT8" s="685"/>
      <c r="OCU8" s="685"/>
      <c r="OCV8" s="685"/>
      <c r="OCW8" s="685"/>
      <c r="OCX8" s="685"/>
      <c r="OCY8" s="685"/>
      <c r="OCZ8" s="685"/>
      <c r="ODA8" s="685"/>
      <c r="ODB8" s="685"/>
      <c r="ODC8" s="685"/>
      <c r="ODD8" s="685"/>
      <c r="ODE8" s="685"/>
      <c r="ODF8" s="685"/>
      <c r="ODG8" s="685"/>
      <c r="ODH8" s="685"/>
      <c r="ODI8" s="685"/>
      <c r="ODJ8" s="685"/>
      <c r="ODK8" s="685"/>
      <c r="ODL8" s="685"/>
      <c r="ODM8" s="685"/>
      <c r="ODN8" s="685"/>
      <c r="ODO8" s="685"/>
      <c r="ODP8" s="685"/>
      <c r="ODQ8" s="685"/>
      <c r="ODR8" s="685"/>
      <c r="ODS8" s="685"/>
      <c r="ODT8" s="685"/>
      <c r="ODU8" s="685"/>
      <c r="ODV8" s="685"/>
      <c r="ODW8" s="685"/>
      <c r="ODX8" s="685"/>
      <c r="ODY8" s="685"/>
      <c r="ODZ8" s="685"/>
      <c r="OEA8" s="685"/>
      <c r="OEB8" s="685"/>
      <c r="OEC8" s="685"/>
      <c r="OED8" s="685"/>
      <c r="OEE8" s="685"/>
      <c r="OEF8" s="685"/>
      <c r="OEG8" s="685"/>
      <c r="OEH8" s="685"/>
      <c r="OEI8" s="685"/>
      <c r="OEJ8" s="685"/>
      <c r="OEK8" s="685"/>
      <c r="OEL8" s="685"/>
      <c r="OEM8" s="685"/>
      <c r="OEN8" s="685"/>
      <c r="OEO8" s="685"/>
      <c r="OEP8" s="685"/>
      <c r="OEQ8" s="685"/>
      <c r="OER8" s="685"/>
      <c r="OES8" s="685"/>
      <c r="OET8" s="685"/>
      <c r="OEU8" s="685"/>
      <c r="OEV8" s="685"/>
      <c r="OEW8" s="685"/>
      <c r="OEX8" s="685"/>
      <c r="OEY8" s="685"/>
      <c r="OEZ8" s="685"/>
      <c r="OFA8" s="685"/>
      <c r="OFB8" s="685"/>
      <c r="OFC8" s="685"/>
      <c r="OFD8" s="685"/>
      <c r="OFE8" s="685"/>
      <c r="OFF8" s="685"/>
      <c r="OFG8" s="685"/>
      <c r="OFH8" s="685"/>
      <c r="OFI8" s="685"/>
      <c r="OFJ8" s="685"/>
      <c r="OFK8" s="685"/>
      <c r="OFL8" s="685"/>
      <c r="OFM8" s="685"/>
      <c r="OFN8" s="685"/>
      <c r="OFO8" s="685"/>
      <c r="OFP8" s="685"/>
      <c r="OFQ8" s="685"/>
      <c r="OFR8" s="685"/>
      <c r="OFS8" s="685"/>
      <c r="OFT8" s="685"/>
      <c r="OFU8" s="685"/>
      <c r="OFV8" s="685"/>
      <c r="OFW8" s="685"/>
      <c r="OFX8" s="685"/>
      <c r="OFY8" s="685"/>
      <c r="OFZ8" s="685"/>
      <c r="OGA8" s="685"/>
      <c r="OGB8" s="685"/>
      <c r="OGC8" s="685"/>
      <c r="OGD8" s="685"/>
      <c r="OGE8" s="685"/>
      <c r="OGF8" s="685"/>
      <c r="OGG8" s="685"/>
      <c r="OGH8" s="685"/>
      <c r="OGI8" s="685"/>
      <c r="OGJ8" s="685"/>
      <c r="OGK8" s="685"/>
      <c r="OGL8" s="685"/>
      <c r="OGM8" s="685"/>
      <c r="OGN8" s="685"/>
      <c r="OGO8" s="685"/>
      <c r="OGP8" s="685"/>
      <c r="OGQ8" s="685"/>
      <c r="OGR8" s="685"/>
      <c r="OGS8" s="685"/>
      <c r="OGT8" s="685"/>
      <c r="OGU8" s="685"/>
      <c r="OGV8" s="685"/>
      <c r="OGW8" s="685"/>
      <c r="OGX8" s="685"/>
      <c r="OGY8" s="685"/>
      <c r="OGZ8" s="685"/>
      <c r="OHA8" s="685"/>
      <c r="OHB8" s="685"/>
      <c r="OHC8" s="685"/>
      <c r="OHD8" s="685"/>
      <c r="OHE8" s="685"/>
      <c r="OHF8" s="685"/>
      <c r="OHG8" s="685"/>
      <c r="OHH8" s="685"/>
      <c r="OHI8" s="685"/>
      <c r="OHJ8" s="685"/>
      <c r="OHK8" s="685"/>
      <c r="OHL8" s="685"/>
      <c r="OHM8" s="685"/>
      <c r="OHN8" s="685"/>
      <c r="OHO8" s="685"/>
      <c r="OHP8" s="685"/>
      <c r="OHQ8" s="685"/>
      <c r="OHR8" s="685"/>
      <c r="OHS8" s="685"/>
      <c r="OHT8" s="685"/>
      <c r="OHU8" s="685"/>
      <c r="OHV8" s="685"/>
      <c r="OHW8" s="685"/>
      <c r="OHX8" s="685"/>
      <c r="OHY8" s="685"/>
      <c r="OHZ8" s="685"/>
      <c r="OIA8" s="685"/>
      <c r="OIB8" s="685"/>
      <c r="OIC8" s="685"/>
      <c r="OID8" s="685"/>
      <c r="OIE8" s="685"/>
      <c r="OIF8" s="685"/>
      <c r="OIG8" s="685"/>
      <c r="OIH8" s="685"/>
      <c r="OII8" s="685"/>
      <c r="OIJ8" s="685"/>
      <c r="OIK8" s="685"/>
      <c r="OIL8" s="685"/>
      <c r="OIM8" s="685"/>
      <c r="OIN8" s="685"/>
      <c r="OIO8" s="685"/>
      <c r="OIP8" s="685"/>
      <c r="OIQ8" s="685"/>
      <c r="OIR8" s="685"/>
      <c r="OIS8" s="685"/>
      <c r="OIT8" s="685"/>
      <c r="OIU8" s="685"/>
      <c r="OIV8" s="685"/>
      <c r="OIW8" s="685"/>
      <c r="OIX8" s="685"/>
      <c r="OIY8" s="685"/>
      <c r="OIZ8" s="685"/>
      <c r="OJA8" s="685"/>
      <c r="OJB8" s="685"/>
      <c r="OJC8" s="685"/>
      <c r="OJD8" s="685"/>
      <c r="OJE8" s="685"/>
      <c r="OJF8" s="685"/>
      <c r="OJG8" s="685"/>
      <c r="OJH8" s="685"/>
      <c r="OJI8" s="685"/>
      <c r="OJJ8" s="685"/>
      <c r="OJK8" s="685"/>
      <c r="OJL8" s="685"/>
      <c r="OJM8" s="685"/>
      <c r="OJN8" s="685"/>
      <c r="OJO8" s="685"/>
      <c r="OJP8" s="685"/>
      <c r="OJQ8" s="685"/>
      <c r="OJR8" s="685"/>
      <c r="OJS8" s="685"/>
      <c r="OJT8" s="685"/>
      <c r="OJU8" s="685"/>
      <c r="OJV8" s="685"/>
      <c r="OJW8" s="685"/>
      <c r="OJX8" s="685"/>
      <c r="OJY8" s="685"/>
      <c r="OJZ8" s="685"/>
      <c r="OKA8" s="685"/>
      <c r="OKB8" s="685"/>
      <c r="OKC8" s="685"/>
      <c r="OKD8" s="685"/>
      <c r="OKE8" s="685"/>
      <c r="OKF8" s="685"/>
      <c r="OKG8" s="685"/>
      <c r="OKH8" s="685"/>
      <c r="OKI8" s="685"/>
      <c r="OKJ8" s="685"/>
      <c r="OKK8" s="685"/>
      <c r="OKL8" s="685"/>
      <c r="OKM8" s="685"/>
      <c r="OKN8" s="685"/>
      <c r="OKO8" s="685"/>
      <c r="OKP8" s="685"/>
      <c r="OKQ8" s="685"/>
      <c r="OKR8" s="685"/>
      <c r="OKS8" s="685"/>
      <c r="OKT8" s="685"/>
      <c r="OKU8" s="685"/>
      <c r="OKV8" s="685"/>
      <c r="OKW8" s="685"/>
      <c r="OKX8" s="685"/>
      <c r="OKY8" s="685"/>
      <c r="OKZ8" s="685"/>
      <c r="OLA8" s="685"/>
      <c r="OLB8" s="685"/>
      <c r="OLC8" s="685"/>
      <c r="OLD8" s="685"/>
      <c r="OLE8" s="685"/>
      <c r="OLF8" s="685"/>
      <c r="OLG8" s="685"/>
      <c r="OLH8" s="685"/>
      <c r="OLI8" s="685"/>
      <c r="OLJ8" s="685"/>
      <c r="OLK8" s="685"/>
      <c r="OLL8" s="685"/>
      <c r="OLM8" s="685"/>
      <c r="OLN8" s="685"/>
      <c r="OLO8" s="685"/>
      <c r="OLP8" s="685"/>
      <c r="OLQ8" s="685"/>
      <c r="OLR8" s="685"/>
      <c r="OLS8" s="685"/>
      <c r="OLT8" s="685"/>
      <c r="OLU8" s="685"/>
      <c r="OLV8" s="685"/>
      <c r="OLW8" s="685"/>
      <c r="OLX8" s="685"/>
      <c r="OLY8" s="685"/>
      <c r="OLZ8" s="685"/>
      <c r="OMA8" s="685"/>
      <c r="OMB8" s="685"/>
      <c r="OMC8" s="685"/>
      <c r="OMD8" s="685"/>
      <c r="OME8" s="685"/>
      <c r="OMF8" s="685"/>
      <c r="OMG8" s="685"/>
      <c r="OMH8" s="685"/>
      <c r="OMI8" s="685"/>
      <c r="OMJ8" s="685"/>
      <c r="OMK8" s="685"/>
      <c r="OML8" s="685"/>
      <c r="OMM8" s="685"/>
      <c r="OMN8" s="685"/>
      <c r="OMO8" s="685"/>
      <c r="OMP8" s="685"/>
      <c r="OMQ8" s="685"/>
      <c r="OMR8" s="685"/>
      <c r="OMS8" s="685"/>
      <c r="OMT8" s="685"/>
      <c r="OMU8" s="685"/>
      <c r="OMV8" s="685"/>
      <c r="OMW8" s="685"/>
      <c r="OMX8" s="685"/>
      <c r="OMY8" s="685"/>
      <c r="OMZ8" s="685"/>
      <c r="ONA8" s="685"/>
      <c r="ONB8" s="685"/>
      <c r="ONC8" s="685"/>
      <c r="OND8" s="685"/>
      <c r="ONE8" s="685"/>
      <c r="ONF8" s="685"/>
      <c r="ONG8" s="685"/>
      <c r="ONH8" s="685"/>
      <c r="ONI8" s="685"/>
      <c r="ONJ8" s="685"/>
      <c r="ONK8" s="685"/>
      <c r="ONL8" s="685"/>
      <c r="ONM8" s="685"/>
      <c r="ONN8" s="685"/>
      <c r="ONO8" s="685"/>
      <c r="ONP8" s="685"/>
      <c r="ONQ8" s="685"/>
      <c r="ONR8" s="685"/>
      <c r="ONS8" s="685"/>
      <c r="ONT8" s="685"/>
      <c r="ONU8" s="685"/>
      <c r="ONV8" s="685"/>
      <c r="ONW8" s="685"/>
      <c r="ONX8" s="685"/>
      <c r="ONY8" s="685"/>
      <c r="ONZ8" s="685"/>
      <c r="OOA8" s="685"/>
      <c r="OOB8" s="685"/>
      <c r="OOC8" s="685"/>
      <c r="OOD8" s="685"/>
      <c r="OOE8" s="685"/>
      <c r="OOF8" s="685"/>
      <c r="OOG8" s="685"/>
      <c r="OOH8" s="685"/>
      <c r="OOI8" s="685"/>
      <c r="OOJ8" s="685"/>
      <c r="OOK8" s="685"/>
      <c r="OOL8" s="685"/>
      <c r="OOM8" s="685"/>
      <c r="OON8" s="685"/>
      <c r="OOO8" s="685"/>
      <c r="OOP8" s="685"/>
      <c r="OOQ8" s="685"/>
      <c r="OOR8" s="685"/>
      <c r="OOS8" s="685"/>
      <c r="OOT8" s="685"/>
      <c r="OOU8" s="685"/>
      <c r="OOV8" s="685"/>
      <c r="OOW8" s="685"/>
      <c r="OOX8" s="685"/>
      <c r="OOY8" s="685"/>
      <c r="OOZ8" s="685"/>
      <c r="OPA8" s="685"/>
      <c r="OPB8" s="685"/>
      <c r="OPC8" s="685"/>
      <c r="OPD8" s="685"/>
      <c r="OPE8" s="685"/>
      <c r="OPF8" s="685"/>
      <c r="OPG8" s="685"/>
      <c r="OPH8" s="685"/>
      <c r="OPI8" s="685"/>
      <c r="OPJ8" s="685"/>
      <c r="OPK8" s="685"/>
      <c r="OPL8" s="685"/>
      <c r="OPM8" s="685"/>
      <c r="OPN8" s="685"/>
      <c r="OPO8" s="685"/>
      <c r="OPP8" s="685"/>
      <c r="OPQ8" s="685"/>
      <c r="OPR8" s="685"/>
      <c r="OPS8" s="685"/>
      <c r="OPT8" s="685"/>
      <c r="OPU8" s="685"/>
      <c r="OPV8" s="685"/>
      <c r="OPW8" s="685"/>
      <c r="OPX8" s="685"/>
      <c r="OPY8" s="685"/>
      <c r="OPZ8" s="685"/>
      <c r="OQA8" s="685"/>
      <c r="OQB8" s="685"/>
      <c r="OQC8" s="685"/>
      <c r="OQD8" s="685"/>
      <c r="OQE8" s="685"/>
      <c r="OQF8" s="685"/>
      <c r="OQG8" s="685"/>
      <c r="OQH8" s="685"/>
      <c r="OQI8" s="685"/>
      <c r="OQJ8" s="685"/>
      <c r="OQK8" s="685"/>
      <c r="OQL8" s="685"/>
      <c r="OQM8" s="685"/>
      <c r="OQN8" s="685"/>
      <c r="OQO8" s="685"/>
      <c r="OQP8" s="685"/>
      <c r="OQQ8" s="685"/>
      <c r="OQR8" s="685"/>
      <c r="OQS8" s="685"/>
      <c r="OQT8" s="685"/>
      <c r="OQU8" s="685"/>
      <c r="OQV8" s="685"/>
      <c r="OQW8" s="685"/>
      <c r="OQX8" s="685"/>
      <c r="OQY8" s="685"/>
      <c r="OQZ8" s="685"/>
      <c r="ORA8" s="685"/>
      <c r="ORB8" s="685"/>
      <c r="ORC8" s="685"/>
      <c r="ORD8" s="685"/>
      <c r="ORE8" s="685"/>
      <c r="ORF8" s="685"/>
      <c r="ORG8" s="685"/>
      <c r="ORH8" s="685"/>
      <c r="ORI8" s="685"/>
      <c r="ORJ8" s="685"/>
      <c r="ORK8" s="685"/>
      <c r="ORL8" s="685"/>
      <c r="ORM8" s="685"/>
      <c r="ORN8" s="685"/>
      <c r="ORO8" s="685"/>
      <c r="ORP8" s="685"/>
      <c r="ORQ8" s="685"/>
      <c r="ORR8" s="685"/>
      <c r="ORS8" s="685"/>
      <c r="ORT8" s="685"/>
      <c r="ORU8" s="685"/>
      <c r="ORV8" s="685"/>
      <c r="ORW8" s="685"/>
      <c r="ORX8" s="685"/>
      <c r="ORY8" s="685"/>
      <c r="ORZ8" s="685"/>
      <c r="OSA8" s="685"/>
      <c r="OSB8" s="685"/>
      <c r="OSC8" s="685"/>
      <c r="OSD8" s="685"/>
      <c r="OSE8" s="685"/>
      <c r="OSF8" s="685"/>
      <c r="OSG8" s="685"/>
      <c r="OSH8" s="685"/>
      <c r="OSI8" s="685"/>
      <c r="OSJ8" s="685"/>
      <c r="OSK8" s="685"/>
      <c r="OSL8" s="685"/>
      <c r="OSM8" s="685"/>
      <c r="OSN8" s="685"/>
      <c r="OSO8" s="685"/>
      <c r="OSP8" s="685"/>
      <c r="OSQ8" s="685"/>
      <c r="OSR8" s="685"/>
      <c r="OSS8" s="685"/>
      <c r="OST8" s="685"/>
      <c r="OSU8" s="685"/>
      <c r="OSV8" s="685"/>
      <c r="OSW8" s="685"/>
      <c r="OSX8" s="685"/>
      <c r="OSY8" s="685"/>
      <c r="OSZ8" s="685"/>
      <c r="OTA8" s="685"/>
      <c r="OTB8" s="685"/>
      <c r="OTC8" s="685"/>
      <c r="OTD8" s="685"/>
      <c r="OTE8" s="685"/>
      <c r="OTF8" s="685"/>
      <c r="OTG8" s="685"/>
      <c r="OTH8" s="685"/>
      <c r="OTI8" s="685"/>
      <c r="OTJ8" s="685"/>
      <c r="OTK8" s="685"/>
      <c r="OTL8" s="685"/>
      <c r="OTM8" s="685"/>
      <c r="OTN8" s="685"/>
      <c r="OTO8" s="685"/>
      <c r="OTP8" s="685"/>
      <c r="OTQ8" s="685"/>
      <c r="OTR8" s="685"/>
      <c r="OTS8" s="685"/>
      <c r="OTT8" s="685"/>
      <c r="OTU8" s="685"/>
      <c r="OTV8" s="685"/>
      <c r="OTW8" s="685"/>
      <c r="OTX8" s="685"/>
      <c r="OTY8" s="685"/>
      <c r="OTZ8" s="685"/>
      <c r="OUA8" s="685"/>
      <c r="OUB8" s="685"/>
      <c r="OUC8" s="685"/>
      <c r="OUD8" s="685"/>
      <c r="OUE8" s="685"/>
      <c r="OUF8" s="685"/>
      <c r="OUG8" s="685"/>
      <c r="OUH8" s="685"/>
      <c r="OUI8" s="685"/>
      <c r="OUJ8" s="685"/>
      <c r="OUK8" s="685"/>
      <c r="OUL8" s="685"/>
      <c r="OUM8" s="685"/>
      <c r="OUN8" s="685"/>
      <c r="OUO8" s="685"/>
      <c r="OUP8" s="685"/>
      <c r="OUQ8" s="685"/>
      <c r="OUR8" s="685"/>
      <c r="OUS8" s="685"/>
      <c r="OUT8" s="685"/>
      <c r="OUU8" s="685"/>
      <c r="OUV8" s="685"/>
      <c r="OUW8" s="685"/>
      <c r="OUX8" s="685"/>
      <c r="OUY8" s="685"/>
      <c r="OUZ8" s="685"/>
      <c r="OVA8" s="685"/>
      <c r="OVB8" s="685"/>
      <c r="OVC8" s="685"/>
      <c r="OVD8" s="685"/>
      <c r="OVE8" s="685"/>
      <c r="OVF8" s="685"/>
      <c r="OVG8" s="685"/>
      <c r="OVH8" s="685"/>
      <c r="OVI8" s="685"/>
      <c r="OVJ8" s="685"/>
      <c r="OVK8" s="685"/>
      <c r="OVL8" s="685"/>
      <c r="OVM8" s="685"/>
      <c r="OVN8" s="685"/>
      <c r="OVO8" s="685"/>
      <c r="OVP8" s="685"/>
      <c r="OVQ8" s="685"/>
      <c r="OVR8" s="685"/>
      <c r="OVS8" s="685"/>
      <c r="OVT8" s="685"/>
      <c r="OVU8" s="685"/>
      <c r="OVV8" s="685"/>
      <c r="OVW8" s="685"/>
      <c r="OVX8" s="685"/>
      <c r="OVY8" s="685"/>
      <c r="OVZ8" s="685"/>
      <c r="OWA8" s="685"/>
      <c r="OWB8" s="685"/>
      <c r="OWC8" s="685"/>
      <c r="OWD8" s="685"/>
      <c r="OWE8" s="685"/>
      <c r="OWF8" s="685"/>
      <c r="OWG8" s="685"/>
      <c r="OWH8" s="685"/>
      <c r="OWI8" s="685"/>
      <c r="OWJ8" s="685"/>
      <c r="OWK8" s="685"/>
      <c r="OWL8" s="685"/>
      <c r="OWM8" s="685"/>
      <c r="OWN8" s="685"/>
      <c r="OWO8" s="685"/>
      <c r="OWP8" s="685"/>
      <c r="OWQ8" s="685"/>
      <c r="OWR8" s="685"/>
      <c r="OWS8" s="685"/>
      <c r="OWT8" s="685"/>
      <c r="OWU8" s="685"/>
      <c r="OWV8" s="685"/>
      <c r="OWW8" s="685"/>
      <c r="OWX8" s="685"/>
      <c r="OWY8" s="685"/>
      <c r="OWZ8" s="685"/>
      <c r="OXA8" s="685"/>
      <c r="OXB8" s="685"/>
      <c r="OXC8" s="685"/>
      <c r="OXD8" s="685"/>
      <c r="OXE8" s="685"/>
      <c r="OXF8" s="685"/>
      <c r="OXG8" s="685"/>
      <c r="OXH8" s="685"/>
      <c r="OXI8" s="685"/>
      <c r="OXJ8" s="685"/>
      <c r="OXK8" s="685"/>
      <c r="OXL8" s="685"/>
      <c r="OXM8" s="685"/>
      <c r="OXN8" s="685"/>
      <c r="OXO8" s="685"/>
      <c r="OXP8" s="685"/>
      <c r="OXQ8" s="685"/>
      <c r="OXR8" s="685"/>
      <c r="OXS8" s="685"/>
      <c r="OXT8" s="685"/>
      <c r="OXU8" s="685"/>
      <c r="OXV8" s="685"/>
      <c r="OXW8" s="685"/>
      <c r="OXX8" s="685"/>
      <c r="OXY8" s="685"/>
      <c r="OXZ8" s="685"/>
      <c r="OYA8" s="685"/>
      <c r="OYB8" s="685"/>
      <c r="OYC8" s="685"/>
      <c r="OYD8" s="685"/>
      <c r="OYE8" s="685"/>
      <c r="OYF8" s="685"/>
      <c r="OYG8" s="685"/>
      <c r="OYH8" s="685"/>
      <c r="OYI8" s="685"/>
      <c r="OYJ8" s="685"/>
      <c r="OYK8" s="685"/>
      <c r="OYL8" s="685"/>
      <c r="OYM8" s="685"/>
      <c r="OYN8" s="685"/>
      <c r="OYO8" s="685"/>
      <c r="OYP8" s="685"/>
      <c r="OYQ8" s="685"/>
      <c r="OYR8" s="685"/>
      <c r="OYS8" s="685"/>
      <c r="OYT8" s="685"/>
      <c r="OYU8" s="685"/>
      <c r="OYV8" s="685"/>
      <c r="OYW8" s="685"/>
      <c r="OYX8" s="685"/>
      <c r="OYY8" s="685"/>
      <c r="OYZ8" s="685"/>
      <c r="OZA8" s="685"/>
      <c r="OZB8" s="685"/>
      <c r="OZC8" s="685"/>
      <c r="OZD8" s="685"/>
      <c r="OZE8" s="685"/>
      <c r="OZF8" s="685"/>
      <c r="OZG8" s="685"/>
      <c r="OZH8" s="685"/>
      <c r="OZI8" s="685"/>
      <c r="OZJ8" s="685"/>
      <c r="OZK8" s="685"/>
      <c r="OZL8" s="685"/>
      <c r="OZM8" s="685"/>
      <c r="OZN8" s="685"/>
      <c r="OZO8" s="685"/>
      <c r="OZP8" s="685"/>
      <c r="OZQ8" s="685"/>
      <c r="OZR8" s="685"/>
      <c r="OZS8" s="685"/>
      <c r="OZT8" s="685"/>
      <c r="OZU8" s="685"/>
      <c r="OZV8" s="685"/>
      <c r="OZW8" s="685"/>
      <c r="OZX8" s="685"/>
      <c r="OZY8" s="685"/>
      <c r="OZZ8" s="685"/>
      <c r="PAA8" s="685"/>
      <c r="PAB8" s="685"/>
      <c r="PAC8" s="685"/>
      <c r="PAD8" s="685"/>
      <c r="PAE8" s="685"/>
      <c r="PAF8" s="685"/>
      <c r="PAG8" s="685"/>
      <c r="PAH8" s="685"/>
      <c r="PAI8" s="685"/>
      <c r="PAJ8" s="685"/>
      <c r="PAK8" s="685"/>
      <c r="PAL8" s="685"/>
      <c r="PAM8" s="685"/>
      <c r="PAN8" s="685"/>
      <c r="PAO8" s="685"/>
      <c r="PAP8" s="685"/>
      <c r="PAQ8" s="685"/>
      <c r="PAR8" s="685"/>
      <c r="PAS8" s="685"/>
      <c r="PAT8" s="685"/>
      <c r="PAU8" s="685"/>
      <c r="PAV8" s="685"/>
      <c r="PAW8" s="685"/>
      <c r="PAX8" s="685"/>
      <c r="PAY8" s="685"/>
      <c r="PAZ8" s="685"/>
      <c r="PBA8" s="685"/>
      <c r="PBB8" s="685"/>
      <c r="PBC8" s="685"/>
      <c r="PBD8" s="685"/>
      <c r="PBE8" s="685"/>
      <c r="PBF8" s="685"/>
      <c r="PBG8" s="685"/>
      <c r="PBH8" s="685"/>
      <c r="PBI8" s="685"/>
      <c r="PBJ8" s="685"/>
      <c r="PBK8" s="685"/>
      <c r="PBL8" s="685"/>
      <c r="PBM8" s="685"/>
      <c r="PBN8" s="685"/>
      <c r="PBO8" s="685"/>
      <c r="PBP8" s="685"/>
      <c r="PBQ8" s="685"/>
      <c r="PBR8" s="685"/>
      <c r="PBS8" s="685"/>
      <c r="PBT8" s="685"/>
      <c r="PBU8" s="685"/>
      <c r="PBV8" s="685"/>
      <c r="PBW8" s="685"/>
      <c r="PBX8" s="685"/>
      <c r="PBY8" s="685"/>
      <c r="PBZ8" s="685"/>
      <c r="PCA8" s="685"/>
      <c r="PCB8" s="685"/>
      <c r="PCC8" s="685"/>
      <c r="PCD8" s="685"/>
      <c r="PCE8" s="685"/>
      <c r="PCF8" s="685"/>
      <c r="PCG8" s="685"/>
      <c r="PCH8" s="685"/>
      <c r="PCI8" s="685"/>
      <c r="PCJ8" s="685"/>
      <c r="PCK8" s="685"/>
      <c r="PCL8" s="685"/>
      <c r="PCM8" s="685"/>
      <c r="PCN8" s="685"/>
      <c r="PCO8" s="685"/>
      <c r="PCP8" s="685"/>
      <c r="PCQ8" s="685"/>
      <c r="PCR8" s="685"/>
      <c r="PCS8" s="685"/>
      <c r="PCT8" s="685"/>
      <c r="PCU8" s="685"/>
      <c r="PCV8" s="685"/>
      <c r="PCW8" s="685"/>
      <c r="PCX8" s="685"/>
      <c r="PCY8" s="685"/>
      <c r="PCZ8" s="685"/>
      <c r="PDA8" s="685"/>
      <c r="PDB8" s="685"/>
      <c r="PDC8" s="685"/>
      <c r="PDD8" s="685"/>
      <c r="PDE8" s="685"/>
      <c r="PDF8" s="685"/>
      <c r="PDG8" s="685"/>
      <c r="PDH8" s="685"/>
      <c r="PDI8" s="685"/>
      <c r="PDJ8" s="685"/>
      <c r="PDK8" s="685"/>
      <c r="PDL8" s="685"/>
      <c r="PDM8" s="685"/>
      <c r="PDN8" s="685"/>
      <c r="PDO8" s="685"/>
      <c r="PDP8" s="685"/>
      <c r="PDQ8" s="685"/>
      <c r="PDR8" s="685"/>
      <c r="PDS8" s="685"/>
      <c r="PDT8" s="685"/>
      <c r="PDU8" s="685"/>
      <c r="PDV8" s="685"/>
      <c r="PDW8" s="685"/>
      <c r="PDX8" s="685"/>
      <c r="PDY8" s="685"/>
      <c r="PDZ8" s="685"/>
      <c r="PEA8" s="685"/>
      <c r="PEB8" s="685"/>
      <c r="PEC8" s="685"/>
      <c r="PED8" s="685"/>
      <c r="PEE8" s="685"/>
      <c r="PEF8" s="685"/>
      <c r="PEG8" s="685"/>
      <c r="PEH8" s="685"/>
      <c r="PEI8" s="685"/>
      <c r="PEJ8" s="685"/>
      <c r="PEK8" s="685"/>
      <c r="PEL8" s="685"/>
      <c r="PEM8" s="685"/>
      <c r="PEN8" s="685"/>
      <c r="PEO8" s="685"/>
      <c r="PEP8" s="685"/>
      <c r="PEQ8" s="685"/>
      <c r="PER8" s="685"/>
      <c r="PES8" s="685"/>
      <c r="PET8" s="685"/>
      <c r="PEU8" s="685"/>
      <c r="PEV8" s="685"/>
      <c r="PEW8" s="685"/>
      <c r="PEX8" s="685"/>
      <c r="PEY8" s="685"/>
      <c r="PEZ8" s="685"/>
      <c r="PFA8" s="685"/>
      <c r="PFB8" s="685"/>
      <c r="PFC8" s="685"/>
      <c r="PFD8" s="685"/>
      <c r="PFE8" s="685"/>
      <c r="PFF8" s="685"/>
      <c r="PFG8" s="685"/>
      <c r="PFH8" s="685"/>
      <c r="PFI8" s="685"/>
      <c r="PFJ8" s="685"/>
      <c r="PFK8" s="685"/>
      <c r="PFL8" s="685"/>
      <c r="PFM8" s="685"/>
      <c r="PFN8" s="685"/>
      <c r="PFO8" s="685"/>
      <c r="PFP8" s="685"/>
      <c r="PFQ8" s="685"/>
      <c r="PFR8" s="685"/>
      <c r="PFS8" s="685"/>
      <c r="PFT8" s="685"/>
      <c r="PFU8" s="685"/>
      <c r="PFV8" s="685"/>
      <c r="PFW8" s="685"/>
      <c r="PFX8" s="685"/>
      <c r="PFY8" s="685"/>
      <c r="PFZ8" s="685"/>
      <c r="PGA8" s="685"/>
      <c r="PGB8" s="685"/>
      <c r="PGC8" s="685"/>
      <c r="PGD8" s="685"/>
      <c r="PGE8" s="685"/>
      <c r="PGF8" s="685"/>
      <c r="PGG8" s="685"/>
      <c r="PGH8" s="685"/>
      <c r="PGI8" s="685"/>
      <c r="PGJ8" s="685"/>
      <c r="PGK8" s="685"/>
      <c r="PGL8" s="685"/>
      <c r="PGM8" s="685"/>
      <c r="PGN8" s="685"/>
      <c r="PGO8" s="685"/>
      <c r="PGP8" s="685"/>
      <c r="PGQ8" s="685"/>
      <c r="PGR8" s="685"/>
      <c r="PGS8" s="685"/>
      <c r="PGT8" s="685"/>
      <c r="PGU8" s="685"/>
      <c r="PGV8" s="685"/>
      <c r="PGW8" s="685"/>
      <c r="PGX8" s="685"/>
      <c r="PGY8" s="685"/>
      <c r="PGZ8" s="685"/>
      <c r="PHA8" s="685"/>
      <c r="PHB8" s="685"/>
      <c r="PHC8" s="685"/>
      <c r="PHD8" s="685"/>
      <c r="PHE8" s="685"/>
      <c r="PHF8" s="685"/>
      <c r="PHG8" s="685"/>
      <c r="PHH8" s="685"/>
      <c r="PHI8" s="685"/>
      <c r="PHJ8" s="685"/>
      <c r="PHK8" s="685"/>
      <c r="PHL8" s="685"/>
      <c r="PHM8" s="685"/>
      <c r="PHN8" s="685"/>
      <c r="PHO8" s="685"/>
      <c r="PHP8" s="685"/>
      <c r="PHQ8" s="685"/>
      <c r="PHR8" s="685"/>
      <c r="PHS8" s="685"/>
      <c r="PHT8" s="685"/>
      <c r="PHU8" s="685"/>
      <c r="PHV8" s="685"/>
      <c r="PHW8" s="685"/>
      <c r="PHX8" s="685"/>
      <c r="PHY8" s="685"/>
      <c r="PHZ8" s="685"/>
      <c r="PIA8" s="685"/>
      <c r="PIB8" s="685"/>
      <c r="PIC8" s="685"/>
      <c r="PID8" s="685"/>
      <c r="PIE8" s="685"/>
      <c r="PIF8" s="685"/>
      <c r="PIG8" s="685"/>
      <c r="PIH8" s="685"/>
      <c r="PII8" s="685"/>
      <c r="PIJ8" s="685"/>
      <c r="PIK8" s="685"/>
      <c r="PIL8" s="685"/>
      <c r="PIM8" s="685"/>
      <c r="PIN8" s="685"/>
      <c r="PIO8" s="685"/>
      <c r="PIP8" s="685"/>
      <c r="PIQ8" s="685"/>
      <c r="PIR8" s="685"/>
      <c r="PIS8" s="685"/>
      <c r="PIT8" s="685"/>
      <c r="PIU8" s="685"/>
      <c r="PIV8" s="685"/>
      <c r="PIW8" s="685"/>
      <c r="PIX8" s="685"/>
      <c r="PIY8" s="685"/>
      <c r="PIZ8" s="685"/>
      <c r="PJA8" s="685"/>
      <c r="PJB8" s="685"/>
      <c r="PJC8" s="685"/>
      <c r="PJD8" s="685"/>
      <c r="PJE8" s="685"/>
      <c r="PJF8" s="685"/>
      <c r="PJG8" s="685"/>
      <c r="PJH8" s="685"/>
      <c r="PJI8" s="685"/>
      <c r="PJJ8" s="685"/>
      <c r="PJK8" s="685"/>
      <c r="PJL8" s="685"/>
      <c r="PJM8" s="685"/>
      <c r="PJN8" s="685"/>
      <c r="PJO8" s="685"/>
      <c r="PJP8" s="685"/>
      <c r="PJQ8" s="685"/>
      <c r="PJR8" s="685"/>
      <c r="PJS8" s="685"/>
      <c r="PJT8" s="685"/>
      <c r="PJU8" s="685"/>
      <c r="PJV8" s="685"/>
      <c r="PJW8" s="685"/>
      <c r="PJX8" s="685"/>
      <c r="PJY8" s="685"/>
      <c r="PJZ8" s="685"/>
      <c r="PKA8" s="685"/>
      <c r="PKB8" s="685"/>
      <c r="PKC8" s="685"/>
      <c r="PKD8" s="685"/>
      <c r="PKE8" s="685"/>
      <c r="PKF8" s="685"/>
      <c r="PKG8" s="685"/>
      <c r="PKH8" s="685"/>
      <c r="PKI8" s="685"/>
      <c r="PKJ8" s="685"/>
      <c r="PKK8" s="685"/>
      <c r="PKL8" s="685"/>
      <c r="PKM8" s="685"/>
      <c r="PKN8" s="685"/>
      <c r="PKO8" s="685"/>
      <c r="PKP8" s="685"/>
      <c r="PKQ8" s="685"/>
      <c r="PKR8" s="685"/>
      <c r="PKS8" s="685"/>
      <c r="PKT8" s="685"/>
      <c r="PKU8" s="685"/>
      <c r="PKV8" s="685"/>
      <c r="PKW8" s="685"/>
      <c r="PKX8" s="685"/>
      <c r="PKY8" s="685"/>
      <c r="PKZ8" s="685"/>
      <c r="PLA8" s="685"/>
      <c r="PLB8" s="685"/>
      <c r="PLC8" s="685"/>
      <c r="PLD8" s="685"/>
      <c r="PLE8" s="685"/>
      <c r="PLF8" s="685"/>
      <c r="PLG8" s="685"/>
      <c r="PLH8" s="685"/>
      <c r="PLI8" s="685"/>
      <c r="PLJ8" s="685"/>
      <c r="PLK8" s="685"/>
      <c r="PLL8" s="685"/>
      <c r="PLM8" s="685"/>
      <c r="PLN8" s="685"/>
      <c r="PLO8" s="685"/>
      <c r="PLP8" s="685"/>
      <c r="PLQ8" s="685"/>
      <c r="PLR8" s="685"/>
      <c r="PLS8" s="685"/>
      <c r="PLT8" s="685"/>
      <c r="PLU8" s="685"/>
      <c r="PLV8" s="685"/>
      <c r="PLW8" s="685"/>
      <c r="PLX8" s="685"/>
      <c r="PLY8" s="685"/>
      <c r="PLZ8" s="685"/>
      <c r="PMA8" s="685"/>
      <c r="PMB8" s="685"/>
      <c r="PMC8" s="685"/>
      <c r="PMD8" s="685"/>
      <c r="PME8" s="685"/>
      <c r="PMF8" s="685"/>
      <c r="PMG8" s="685"/>
      <c r="PMH8" s="685"/>
      <c r="PMI8" s="685"/>
      <c r="PMJ8" s="685"/>
      <c r="PMK8" s="685"/>
      <c r="PML8" s="685"/>
      <c r="PMM8" s="685"/>
      <c r="PMN8" s="685"/>
      <c r="PMO8" s="685"/>
      <c r="PMP8" s="685"/>
      <c r="PMQ8" s="685"/>
      <c r="PMR8" s="685"/>
      <c r="PMS8" s="685"/>
      <c r="PMT8" s="685"/>
      <c r="PMU8" s="685"/>
      <c r="PMV8" s="685"/>
      <c r="PMW8" s="685"/>
      <c r="PMX8" s="685"/>
      <c r="PMY8" s="685"/>
      <c r="PMZ8" s="685"/>
      <c r="PNA8" s="685"/>
      <c r="PNB8" s="685"/>
      <c r="PNC8" s="685"/>
      <c r="PND8" s="685"/>
      <c r="PNE8" s="685"/>
      <c r="PNF8" s="685"/>
      <c r="PNG8" s="685"/>
      <c r="PNH8" s="685"/>
      <c r="PNI8" s="685"/>
      <c r="PNJ8" s="685"/>
      <c r="PNK8" s="685"/>
      <c r="PNL8" s="685"/>
      <c r="PNM8" s="685"/>
      <c r="PNN8" s="685"/>
      <c r="PNO8" s="685"/>
      <c r="PNP8" s="685"/>
      <c r="PNQ8" s="685"/>
      <c r="PNR8" s="685"/>
      <c r="PNS8" s="685"/>
      <c r="PNT8" s="685"/>
      <c r="PNU8" s="685"/>
      <c r="PNV8" s="685"/>
      <c r="PNW8" s="685"/>
      <c r="PNX8" s="685"/>
      <c r="PNY8" s="685"/>
      <c r="PNZ8" s="685"/>
      <c r="POA8" s="685"/>
      <c r="POB8" s="685"/>
      <c r="POC8" s="685"/>
      <c r="POD8" s="685"/>
      <c r="POE8" s="685"/>
      <c r="POF8" s="685"/>
      <c r="POG8" s="685"/>
      <c r="POH8" s="685"/>
      <c r="POI8" s="685"/>
      <c r="POJ8" s="685"/>
      <c r="POK8" s="685"/>
      <c r="POL8" s="685"/>
      <c r="POM8" s="685"/>
      <c r="PON8" s="685"/>
      <c r="POO8" s="685"/>
      <c r="POP8" s="685"/>
      <c r="POQ8" s="685"/>
      <c r="POR8" s="685"/>
      <c r="POS8" s="685"/>
      <c r="POT8" s="685"/>
      <c r="POU8" s="685"/>
      <c r="POV8" s="685"/>
      <c r="POW8" s="685"/>
      <c r="POX8" s="685"/>
      <c r="POY8" s="685"/>
      <c r="POZ8" s="685"/>
      <c r="PPA8" s="685"/>
      <c r="PPB8" s="685"/>
      <c r="PPC8" s="685"/>
      <c r="PPD8" s="685"/>
      <c r="PPE8" s="685"/>
      <c r="PPF8" s="685"/>
      <c r="PPG8" s="685"/>
      <c r="PPH8" s="685"/>
      <c r="PPI8" s="685"/>
      <c r="PPJ8" s="685"/>
      <c r="PPK8" s="685"/>
      <c r="PPL8" s="685"/>
      <c r="PPM8" s="685"/>
      <c r="PPN8" s="685"/>
      <c r="PPO8" s="685"/>
      <c r="PPP8" s="685"/>
      <c r="PPQ8" s="685"/>
      <c r="PPR8" s="685"/>
      <c r="PPS8" s="685"/>
      <c r="PPT8" s="685"/>
      <c r="PPU8" s="685"/>
      <c r="PPV8" s="685"/>
      <c r="PPW8" s="685"/>
      <c r="PPX8" s="685"/>
      <c r="PPY8" s="685"/>
      <c r="PPZ8" s="685"/>
      <c r="PQA8" s="685"/>
      <c r="PQB8" s="685"/>
      <c r="PQC8" s="685"/>
      <c r="PQD8" s="685"/>
      <c r="PQE8" s="685"/>
      <c r="PQF8" s="685"/>
      <c r="PQG8" s="685"/>
      <c r="PQH8" s="685"/>
      <c r="PQI8" s="685"/>
      <c r="PQJ8" s="685"/>
      <c r="PQK8" s="685"/>
      <c r="PQL8" s="685"/>
      <c r="PQM8" s="685"/>
      <c r="PQN8" s="685"/>
      <c r="PQO8" s="685"/>
      <c r="PQP8" s="685"/>
      <c r="PQQ8" s="685"/>
      <c r="PQR8" s="685"/>
      <c r="PQS8" s="685"/>
      <c r="PQT8" s="685"/>
      <c r="PQU8" s="685"/>
      <c r="PQV8" s="685"/>
      <c r="PQW8" s="685"/>
      <c r="PQX8" s="685"/>
      <c r="PQY8" s="685"/>
      <c r="PQZ8" s="685"/>
      <c r="PRA8" s="685"/>
      <c r="PRB8" s="685"/>
      <c r="PRC8" s="685"/>
      <c r="PRD8" s="685"/>
      <c r="PRE8" s="685"/>
      <c r="PRF8" s="685"/>
      <c r="PRG8" s="685"/>
      <c r="PRH8" s="685"/>
      <c r="PRI8" s="685"/>
      <c r="PRJ8" s="685"/>
      <c r="PRK8" s="685"/>
      <c r="PRL8" s="685"/>
      <c r="PRM8" s="685"/>
      <c r="PRN8" s="685"/>
      <c r="PRO8" s="685"/>
      <c r="PRP8" s="685"/>
      <c r="PRQ8" s="685"/>
      <c r="PRR8" s="685"/>
      <c r="PRS8" s="685"/>
      <c r="PRT8" s="685"/>
      <c r="PRU8" s="685"/>
      <c r="PRV8" s="685"/>
      <c r="PRW8" s="685"/>
      <c r="PRX8" s="685"/>
      <c r="PRY8" s="685"/>
      <c r="PRZ8" s="685"/>
      <c r="PSA8" s="685"/>
      <c r="PSB8" s="685"/>
      <c r="PSC8" s="685"/>
      <c r="PSD8" s="685"/>
      <c r="PSE8" s="685"/>
      <c r="PSF8" s="685"/>
      <c r="PSG8" s="685"/>
      <c r="PSH8" s="685"/>
      <c r="PSI8" s="685"/>
      <c r="PSJ8" s="685"/>
      <c r="PSK8" s="685"/>
      <c r="PSL8" s="685"/>
      <c r="PSM8" s="685"/>
      <c r="PSN8" s="685"/>
      <c r="PSO8" s="685"/>
      <c r="PSP8" s="685"/>
      <c r="PSQ8" s="685"/>
      <c r="PSR8" s="685"/>
      <c r="PSS8" s="685"/>
      <c r="PST8" s="685"/>
      <c r="PSU8" s="685"/>
      <c r="PSV8" s="685"/>
      <c r="PSW8" s="685"/>
      <c r="PSX8" s="685"/>
      <c r="PSY8" s="685"/>
      <c r="PSZ8" s="685"/>
      <c r="PTA8" s="685"/>
      <c r="PTB8" s="685"/>
      <c r="PTC8" s="685"/>
      <c r="PTD8" s="685"/>
      <c r="PTE8" s="685"/>
      <c r="PTF8" s="685"/>
      <c r="PTG8" s="685"/>
      <c r="PTH8" s="685"/>
      <c r="PTI8" s="685"/>
      <c r="PTJ8" s="685"/>
      <c r="PTK8" s="685"/>
      <c r="PTL8" s="685"/>
      <c r="PTM8" s="685"/>
      <c r="PTN8" s="685"/>
      <c r="PTO8" s="685"/>
      <c r="PTP8" s="685"/>
      <c r="PTQ8" s="685"/>
      <c r="PTR8" s="685"/>
      <c r="PTS8" s="685"/>
      <c r="PTT8" s="685"/>
      <c r="PTU8" s="685"/>
      <c r="PTV8" s="685"/>
      <c r="PTW8" s="685"/>
      <c r="PTX8" s="685"/>
      <c r="PTY8" s="685"/>
      <c r="PTZ8" s="685"/>
      <c r="PUA8" s="685"/>
      <c r="PUB8" s="685"/>
      <c r="PUC8" s="685"/>
      <c r="PUD8" s="685"/>
      <c r="PUE8" s="685"/>
      <c r="PUF8" s="685"/>
      <c r="PUG8" s="685"/>
      <c r="PUH8" s="685"/>
      <c r="PUI8" s="685"/>
      <c r="PUJ8" s="685"/>
      <c r="PUK8" s="685"/>
      <c r="PUL8" s="685"/>
      <c r="PUM8" s="685"/>
      <c r="PUN8" s="685"/>
      <c r="PUO8" s="685"/>
      <c r="PUP8" s="685"/>
      <c r="PUQ8" s="685"/>
      <c r="PUR8" s="685"/>
      <c r="PUS8" s="685"/>
      <c r="PUT8" s="685"/>
      <c r="PUU8" s="685"/>
      <c r="PUV8" s="685"/>
      <c r="PUW8" s="685"/>
      <c r="PUX8" s="685"/>
      <c r="PUY8" s="685"/>
      <c r="PUZ8" s="685"/>
      <c r="PVA8" s="685"/>
      <c r="PVB8" s="685"/>
      <c r="PVC8" s="685"/>
      <c r="PVD8" s="685"/>
      <c r="PVE8" s="685"/>
      <c r="PVF8" s="685"/>
      <c r="PVG8" s="685"/>
      <c r="PVH8" s="685"/>
      <c r="PVI8" s="685"/>
      <c r="PVJ8" s="685"/>
      <c r="PVK8" s="685"/>
      <c r="PVL8" s="685"/>
      <c r="PVM8" s="685"/>
      <c r="PVN8" s="685"/>
      <c r="PVO8" s="685"/>
      <c r="PVP8" s="685"/>
      <c r="PVQ8" s="685"/>
      <c r="PVR8" s="685"/>
      <c r="PVS8" s="685"/>
      <c r="PVT8" s="685"/>
      <c r="PVU8" s="685"/>
      <c r="PVV8" s="685"/>
      <c r="PVW8" s="685"/>
      <c r="PVX8" s="685"/>
      <c r="PVY8" s="685"/>
      <c r="PVZ8" s="685"/>
      <c r="PWA8" s="685"/>
      <c r="PWB8" s="685"/>
      <c r="PWC8" s="685"/>
      <c r="PWD8" s="685"/>
      <c r="PWE8" s="685"/>
      <c r="PWF8" s="685"/>
      <c r="PWG8" s="685"/>
      <c r="PWH8" s="685"/>
      <c r="PWI8" s="685"/>
      <c r="PWJ8" s="685"/>
      <c r="PWK8" s="685"/>
      <c r="PWL8" s="685"/>
      <c r="PWM8" s="685"/>
      <c r="PWN8" s="685"/>
      <c r="PWO8" s="685"/>
      <c r="PWP8" s="685"/>
      <c r="PWQ8" s="685"/>
      <c r="PWR8" s="685"/>
      <c r="PWS8" s="685"/>
      <c r="PWT8" s="685"/>
      <c r="PWU8" s="685"/>
      <c r="PWV8" s="685"/>
      <c r="PWW8" s="685"/>
      <c r="PWX8" s="685"/>
      <c r="PWY8" s="685"/>
      <c r="PWZ8" s="685"/>
      <c r="PXA8" s="685"/>
      <c r="PXB8" s="685"/>
      <c r="PXC8" s="685"/>
      <c r="PXD8" s="685"/>
      <c r="PXE8" s="685"/>
      <c r="PXF8" s="685"/>
      <c r="PXG8" s="685"/>
      <c r="PXH8" s="685"/>
      <c r="PXI8" s="685"/>
      <c r="PXJ8" s="685"/>
      <c r="PXK8" s="685"/>
      <c r="PXL8" s="685"/>
      <c r="PXM8" s="685"/>
      <c r="PXN8" s="685"/>
      <c r="PXO8" s="685"/>
      <c r="PXP8" s="685"/>
      <c r="PXQ8" s="685"/>
      <c r="PXR8" s="685"/>
      <c r="PXS8" s="685"/>
      <c r="PXT8" s="685"/>
      <c r="PXU8" s="685"/>
      <c r="PXV8" s="685"/>
      <c r="PXW8" s="685"/>
      <c r="PXX8" s="685"/>
      <c r="PXY8" s="685"/>
      <c r="PXZ8" s="685"/>
      <c r="PYA8" s="685"/>
      <c r="PYB8" s="685"/>
      <c r="PYC8" s="685"/>
      <c r="PYD8" s="685"/>
      <c r="PYE8" s="685"/>
      <c r="PYF8" s="685"/>
      <c r="PYG8" s="685"/>
      <c r="PYH8" s="685"/>
      <c r="PYI8" s="685"/>
      <c r="PYJ8" s="685"/>
      <c r="PYK8" s="685"/>
      <c r="PYL8" s="685"/>
      <c r="PYM8" s="685"/>
      <c r="PYN8" s="685"/>
      <c r="PYO8" s="685"/>
      <c r="PYP8" s="685"/>
      <c r="PYQ8" s="685"/>
      <c r="PYR8" s="685"/>
      <c r="PYS8" s="685"/>
      <c r="PYT8" s="685"/>
      <c r="PYU8" s="685"/>
      <c r="PYV8" s="685"/>
      <c r="PYW8" s="685"/>
      <c r="PYX8" s="685"/>
      <c r="PYY8" s="685"/>
      <c r="PYZ8" s="685"/>
      <c r="PZA8" s="685"/>
      <c r="PZB8" s="685"/>
      <c r="PZC8" s="685"/>
      <c r="PZD8" s="685"/>
      <c r="PZE8" s="685"/>
      <c r="PZF8" s="685"/>
      <c r="PZG8" s="685"/>
      <c r="PZH8" s="685"/>
      <c r="PZI8" s="685"/>
      <c r="PZJ8" s="685"/>
      <c r="PZK8" s="685"/>
      <c r="PZL8" s="685"/>
      <c r="PZM8" s="685"/>
      <c r="PZN8" s="685"/>
      <c r="PZO8" s="685"/>
      <c r="PZP8" s="685"/>
      <c r="PZQ8" s="685"/>
      <c r="PZR8" s="685"/>
      <c r="PZS8" s="685"/>
      <c r="PZT8" s="685"/>
      <c r="PZU8" s="685"/>
      <c r="PZV8" s="685"/>
      <c r="PZW8" s="685"/>
      <c r="PZX8" s="685"/>
      <c r="PZY8" s="685"/>
      <c r="PZZ8" s="685"/>
      <c r="QAA8" s="685"/>
      <c r="QAB8" s="685"/>
      <c r="QAC8" s="685"/>
      <c r="QAD8" s="685"/>
      <c r="QAE8" s="685"/>
      <c r="QAF8" s="685"/>
      <c r="QAG8" s="685"/>
      <c r="QAH8" s="685"/>
      <c r="QAI8" s="685"/>
      <c r="QAJ8" s="685"/>
      <c r="QAK8" s="685"/>
      <c r="QAL8" s="685"/>
      <c r="QAM8" s="685"/>
      <c r="QAN8" s="685"/>
      <c r="QAO8" s="685"/>
      <c r="QAP8" s="685"/>
      <c r="QAQ8" s="685"/>
      <c r="QAR8" s="685"/>
      <c r="QAS8" s="685"/>
      <c r="QAT8" s="685"/>
      <c r="QAU8" s="685"/>
      <c r="QAV8" s="685"/>
      <c r="QAW8" s="685"/>
      <c r="QAX8" s="685"/>
      <c r="QAY8" s="685"/>
      <c r="QAZ8" s="685"/>
      <c r="QBA8" s="685"/>
      <c r="QBB8" s="685"/>
      <c r="QBC8" s="685"/>
      <c r="QBD8" s="685"/>
      <c r="QBE8" s="685"/>
      <c r="QBF8" s="685"/>
      <c r="QBG8" s="685"/>
      <c r="QBH8" s="685"/>
      <c r="QBI8" s="685"/>
      <c r="QBJ8" s="685"/>
      <c r="QBK8" s="685"/>
      <c r="QBL8" s="685"/>
      <c r="QBM8" s="685"/>
      <c r="QBN8" s="685"/>
      <c r="QBO8" s="685"/>
      <c r="QBP8" s="685"/>
      <c r="QBQ8" s="685"/>
      <c r="QBR8" s="685"/>
      <c r="QBS8" s="685"/>
      <c r="QBT8" s="685"/>
      <c r="QBU8" s="685"/>
      <c r="QBV8" s="685"/>
      <c r="QBW8" s="685"/>
      <c r="QBX8" s="685"/>
      <c r="QBY8" s="685"/>
      <c r="QBZ8" s="685"/>
      <c r="QCA8" s="685"/>
      <c r="QCB8" s="685"/>
      <c r="QCC8" s="685"/>
      <c r="QCD8" s="685"/>
      <c r="QCE8" s="685"/>
      <c r="QCF8" s="685"/>
      <c r="QCG8" s="685"/>
      <c r="QCH8" s="685"/>
      <c r="QCI8" s="685"/>
      <c r="QCJ8" s="685"/>
      <c r="QCK8" s="685"/>
      <c r="QCL8" s="685"/>
      <c r="QCM8" s="685"/>
      <c r="QCN8" s="685"/>
      <c r="QCO8" s="685"/>
      <c r="QCP8" s="685"/>
      <c r="QCQ8" s="685"/>
      <c r="QCR8" s="685"/>
      <c r="QCS8" s="685"/>
      <c r="QCT8" s="685"/>
      <c r="QCU8" s="685"/>
      <c r="QCV8" s="685"/>
      <c r="QCW8" s="685"/>
      <c r="QCX8" s="685"/>
      <c r="QCY8" s="685"/>
      <c r="QCZ8" s="685"/>
      <c r="QDA8" s="685"/>
      <c r="QDB8" s="685"/>
      <c r="QDC8" s="685"/>
      <c r="QDD8" s="685"/>
      <c r="QDE8" s="685"/>
      <c r="QDF8" s="685"/>
      <c r="QDG8" s="685"/>
      <c r="QDH8" s="685"/>
      <c r="QDI8" s="685"/>
      <c r="QDJ8" s="685"/>
      <c r="QDK8" s="685"/>
      <c r="QDL8" s="685"/>
      <c r="QDM8" s="685"/>
      <c r="QDN8" s="685"/>
      <c r="QDO8" s="685"/>
      <c r="QDP8" s="685"/>
      <c r="QDQ8" s="685"/>
      <c r="QDR8" s="685"/>
      <c r="QDS8" s="685"/>
      <c r="QDT8" s="685"/>
      <c r="QDU8" s="685"/>
      <c r="QDV8" s="685"/>
      <c r="QDW8" s="685"/>
      <c r="QDX8" s="685"/>
      <c r="QDY8" s="685"/>
      <c r="QDZ8" s="685"/>
      <c r="QEA8" s="685"/>
      <c r="QEB8" s="685"/>
      <c r="QEC8" s="685"/>
      <c r="QED8" s="685"/>
      <c r="QEE8" s="685"/>
      <c r="QEF8" s="685"/>
      <c r="QEG8" s="685"/>
      <c r="QEH8" s="685"/>
      <c r="QEI8" s="685"/>
      <c r="QEJ8" s="685"/>
      <c r="QEK8" s="685"/>
      <c r="QEL8" s="685"/>
      <c r="QEM8" s="685"/>
      <c r="QEN8" s="685"/>
      <c r="QEO8" s="685"/>
      <c r="QEP8" s="685"/>
      <c r="QEQ8" s="685"/>
      <c r="QER8" s="685"/>
      <c r="QES8" s="685"/>
      <c r="QET8" s="685"/>
      <c r="QEU8" s="685"/>
      <c r="QEV8" s="685"/>
      <c r="QEW8" s="685"/>
      <c r="QEX8" s="685"/>
      <c r="QEY8" s="685"/>
      <c r="QEZ8" s="685"/>
      <c r="QFA8" s="685"/>
      <c r="QFB8" s="685"/>
      <c r="QFC8" s="685"/>
      <c r="QFD8" s="685"/>
      <c r="QFE8" s="685"/>
      <c r="QFF8" s="685"/>
      <c r="QFG8" s="685"/>
      <c r="QFH8" s="685"/>
      <c r="QFI8" s="685"/>
      <c r="QFJ8" s="685"/>
      <c r="QFK8" s="685"/>
      <c r="QFL8" s="685"/>
      <c r="QFM8" s="685"/>
      <c r="QFN8" s="685"/>
      <c r="QFO8" s="685"/>
      <c r="QFP8" s="685"/>
      <c r="QFQ8" s="685"/>
      <c r="QFR8" s="685"/>
      <c r="QFS8" s="685"/>
      <c r="QFT8" s="685"/>
      <c r="QFU8" s="685"/>
      <c r="QFV8" s="685"/>
      <c r="QFW8" s="685"/>
      <c r="QFX8" s="685"/>
      <c r="QFY8" s="685"/>
      <c r="QFZ8" s="685"/>
      <c r="QGA8" s="685"/>
      <c r="QGB8" s="685"/>
      <c r="QGC8" s="685"/>
      <c r="QGD8" s="685"/>
      <c r="QGE8" s="685"/>
      <c r="QGF8" s="685"/>
      <c r="QGG8" s="685"/>
      <c r="QGH8" s="685"/>
      <c r="QGI8" s="685"/>
      <c r="QGJ8" s="685"/>
      <c r="QGK8" s="685"/>
      <c r="QGL8" s="685"/>
      <c r="QGM8" s="685"/>
      <c r="QGN8" s="685"/>
      <c r="QGO8" s="685"/>
      <c r="QGP8" s="685"/>
      <c r="QGQ8" s="685"/>
      <c r="QGR8" s="685"/>
      <c r="QGS8" s="685"/>
      <c r="QGT8" s="685"/>
      <c r="QGU8" s="685"/>
      <c r="QGV8" s="685"/>
      <c r="QGW8" s="685"/>
      <c r="QGX8" s="685"/>
      <c r="QGY8" s="685"/>
      <c r="QGZ8" s="685"/>
      <c r="QHA8" s="685"/>
      <c r="QHB8" s="685"/>
      <c r="QHC8" s="685"/>
      <c r="QHD8" s="685"/>
      <c r="QHE8" s="685"/>
      <c r="QHF8" s="685"/>
      <c r="QHG8" s="685"/>
      <c r="QHH8" s="685"/>
      <c r="QHI8" s="685"/>
      <c r="QHJ8" s="685"/>
      <c r="QHK8" s="685"/>
      <c r="QHL8" s="685"/>
      <c r="QHM8" s="685"/>
      <c r="QHN8" s="685"/>
      <c r="QHO8" s="685"/>
      <c r="QHP8" s="685"/>
      <c r="QHQ8" s="685"/>
      <c r="QHR8" s="685"/>
      <c r="QHS8" s="685"/>
      <c r="QHT8" s="685"/>
      <c r="QHU8" s="685"/>
      <c r="QHV8" s="685"/>
      <c r="QHW8" s="685"/>
      <c r="QHX8" s="685"/>
      <c r="QHY8" s="685"/>
      <c r="QHZ8" s="685"/>
      <c r="QIA8" s="685"/>
      <c r="QIB8" s="685"/>
      <c r="QIC8" s="685"/>
      <c r="QID8" s="685"/>
      <c r="QIE8" s="685"/>
      <c r="QIF8" s="685"/>
      <c r="QIG8" s="685"/>
      <c r="QIH8" s="685"/>
      <c r="QII8" s="685"/>
      <c r="QIJ8" s="685"/>
      <c r="QIK8" s="685"/>
      <c r="QIL8" s="685"/>
      <c r="QIM8" s="685"/>
      <c r="QIN8" s="685"/>
      <c r="QIO8" s="685"/>
      <c r="QIP8" s="685"/>
      <c r="QIQ8" s="685"/>
      <c r="QIR8" s="685"/>
      <c r="QIS8" s="685"/>
      <c r="QIT8" s="685"/>
      <c r="QIU8" s="685"/>
      <c r="QIV8" s="685"/>
      <c r="QIW8" s="685"/>
      <c r="QIX8" s="685"/>
      <c r="QIY8" s="685"/>
      <c r="QIZ8" s="685"/>
      <c r="QJA8" s="685"/>
      <c r="QJB8" s="685"/>
      <c r="QJC8" s="685"/>
      <c r="QJD8" s="685"/>
      <c r="QJE8" s="685"/>
      <c r="QJF8" s="685"/>
      <c r="QJG8" s="685"/>
      <c r="QJH8" s="685"/>
      <c r="QJI8" s="685"/>
      <c r="QJJ8" s="685"/>
      <c r="QJK8" s="685"/>
      <c r="QJL8" s="685"/>
      <c r="QJM8" s="685"/>
      <c r="QJN8" s="685"/>
      <c r="QJO8" s="685"/>
      <c r="QJP8" s="685"/>
      <c r="QJQ8" s="685"/>
      <c r="QJR8" s="685"/>
      <c r="QJS8" s="685"/>
      <c r="QJT8" s="685"/>
      <c r="QJU8" s="685"/>
      <c r="QJV8" s="685"/>
      <c r="QJW8" s="685"/>
      <c r="QJX8" s="685"/>
      <c r="QJY8" s="685"/>
      <c r="QJZ8" s="685"/>
      <c r="QKA8" s="685"/>
      <c r="QKB8" s="685"/>
      <c r="QKC8" s="685"/>
      <c r="QKD8" s="685"/>
      <c r="QKE8" s="685"/>
      <c r="QKF8" s="685"/>
      <c r="QKG8" s="685"/>
      <c r="QKH8" s="685"/>
      <c r="QKI8" s="685"/>
      <c r="QKJ8" s="685"/>
      <c r="QKK8" s="685"/>
      <c r="QKL8" s="685"/>
      <c r="QKM8" s="685"/>
      <c r="QKN8" s="685"/>
      <c r="QKO8" s="685"/>
      <c r="QKP8" s="685"/>
      <c r="QKQ8" s="685"/>
      <c r="QKR8" s="685"/>
      <c r="QKS8" s="685"/>
      <c r="QKT8" s="685"/>
      <c r="QKU8" s="685"/>
      <c r="QKV8" s="685"/>
      <c r="QKW8" s="685"/>
      <c r="QKX8" s="685"/>
      <c r="QKY8" s="685"/>
      <c r="QKZ8" s="685"/>
      <c r="QLA8" s="685"/>
      <c r="QLB8" s="685"/>
      <c r="QLC8" s="685"/>
      <c r="QLD8" s="685"/>
      <c r="QLE8" s="685"/>
      <c r="QLF8" s="685"/>
      <c r="QLG8" s="685"/>
      <c r="QLH8" s="685"/>
      <c r="QLI8" s="685"/>
      <c r="QLJ8" s="685"/>
      <c r="QLK8" s="685"/>
      <c r="QLL8" s="685"/>
      <c r="QLM8" s="685"/>
      <c r="QLN8" s="685"/>
      <c r="QLO8" s="685"/>
      <c r="QLP8" s="685"/>
      <c r="QLQ8" s="685"/>
      <c r="QLR8" s="685"/>
      <c r="QLS8" s="685"/>
      <c r="QLT8" s="685"/>
      <c r="QLU8" s="685"/>
      <c r="QLV8" s="685"/>
      <c r="QLW8" s="685"/>
      <c r="QLX8" s="685"/>
      <c r="QLY8" s="685"/>
      <c r="QLZ8" s="685"/>
      <c r="QMA8" s="685"/>
      <c r="QMB8" s="685"/>
      <c r="QMC8" s="685"/>
      <c r="QMD8" s="685"/>
      <c r="QME8" s="685"/>
      <c r="QMF8" s="685"/>
      <c r="QMG8" s="685"/>
      <c r="QMH8" s="685"/>
      <c r="QMI8" s="685"/>
      <c r="QMJ8" s="685"/>
      <c r="QMK8" s="685"/>
      <c r="QML8" s="685"/>
      <c r="QMM8" s="685"/>
      <c r="QMN8" s="685"/>
      <c r="QMO8" s="685"/>
      <c r="QMP8" s="685"/>
      <c r="QMQ8" s="685"/>
      <c r="QMR8" s="685"/>
      <c r="QMS8" s="685"/>
      <c r="QMT8" s="685"/>
      <c r="QMU8" s="685"/>
      <c r="QMV8" s="685"/>
      <c r="QMW8" s="685"/>
      <c r="QMX8" s="685"/>
      <c r="QMY8" s="685"/>
      <c r="QMZ8" s="685"/>
      <c r="QNA8" s="685"/>
      <c r="QNB8" s="685"/>
      <c r="QNC8" s="685"/>
      <c r="QND8" s="685"/>
      <c r="QNE8" s="685"/>
      <c r="QNF8" s="685"/>
      <c r="QNG8" s="685"/>
      <c r="QNH8" s="685"/>
      <c r="QNI8" s="685"/>
      <c r="QNJ8" s="685"/>
      <c r="QNK8" s="685"/>
      <c r="QNL8" s="685"/>
      <c r="QNM8" s="685"/>
      <c r="QNN8" s="685"/>
      <c r="QNO8" s="685"/>
      <c r="QNP8" s="685"/>
      <c r="QNQ8" s="685"/>
      <c r="QNR8" s="685"/>
      <c r="QNS8" s="685"/>
      <c r="QNT8" s="685"/>
      <c r="QNU8" s="685"/>
      <c r="QNV8" s="685"/>
      <c r="QNW8" s="685"/>
      <c r="QNX8" s="685"/>
      <c r="QNY8" s="685"/>
      <c r="QNZ8" s="685"/>
      <c r="QOA8" s="685"/>
      <c r="QOB8" s="685"/>
      <c r="QOC8" s="685"/>
      <c r="QOD8" s="685"/>
      <c r="QOE8" s="685"/>
      <c r="QOF8" s="685"/>
      <c r="QOG8" s="685"/>
      <c r="QOH8" s="685"/>
      <c r="QOI8" s="685"/>
      <c r="QOJ8" s="685"/>
      <c r="QOK8" s="685"/>
      <c r="QOL8" s="685"/>
      <c r="QOM8" s="685"/>
      <c r="QON8" s="685"/>
      <c r="QOO8" s="685"/>
      <c r="QOP8" s="685"/>
      <c r="QOQ8" s="685"/>
      <c r="QOR8" s="685"/>
      <c r="QOS8" s="685"/>
      <c r="QOT8" s="685"/>
      <c r="QOU8" s="685"/>
      <c r="QOV8" s="685"/>
      <c r="QOW8" s="685"/>
      <c r="QOX8" s="685"/>
      <c r="QOY8" s="685"/>
      <c r="QOZ8" s="685"/>
      <c r="QPA8" s="685"/>
      <c r="QPB8" s="685"/>
      <c r="QPC8" s="685"/>
      <c r="QPD8" s="685"/>
      <c r="QPE8" s="685"/>
      <c r="QPF8" s="685"/>
      <c r="QPG8" s="685"/>
      <c r="QPH8" s="685"/>
      <c r="QPI8" s="685"/>
      <c r="QPJ8" s="685"/>
      <c r="QPK8" s="685"/>
      <c r="QPL8" s="685"/>
      <c r="QPM8" s="685"/>
      <c r="QPN8" s="685"/>
      <c r="QPO8" s="685"/>
      <c r="QPP8" s="685"/>
      <c r="QPQ8" s="685"/>
      <c r="QPR8" s="685"/>
      <c r="QPS8" s="685"/>
      <c r="QPT8" s="685"/>
      <c r="QPU8" s="685"/>
      <c r="QPV8" s="685"/>
      <c r="QPW8" s="685"/>
      <c r="QPX8" s="685"/>
      <c r="QPY8" s="685"/>
      <c r="QPZ8" s="685"/>
      <c r="QQA8" s="685"/>
      <c r="QQB8" s="685"/>
      <c r="QQC8" s="685"/>
      <c r="QQD8" s="685"/>
      <c r="QQE8" s="685"/>
      <c r="QQF8" s="685"/>
      <c r="QQG8" s="685"/>
      <c r="QQH8" s="685"/>
      <c r="QQI8" s="685"/>
      <c r="QQJ8" s="685"/>
      <c r="QQK8" s="685"/>
      <c r="QQL8" s="685"/>
      <c r="QQM8" s="685"/>
      <c r="QQN8" s="685"/>
      <c r="QQO8" s="685"/>
      <c r="QQP8" s="685"/>
      <c r="QQQ8" s="685"/>
      <c r="QQR8" s="685"/>
      <c r="QQS8" s="685"/>
      <c r="QQT8" s="685"/>
      <c r="QQU8" s="685"/>
      <c r="QQV8" s="685"/>
      <c r="QQW8" s="685"/>
      <c r="QQX8" s="685"/>
      <c r="QQY8" s="685"/>
      <c r="QQZ8" s="685"/>
      <c r="QRA8" s="685"/>
      <c r="QRB8" s="685"/>
      <c r="QRC8" s="685"/>
      <c r="QRD8" s="685"/>
      <c r="QRE8" s="685"/>
      <c r="QRF8" s="685"/>
      <c r="QRG8" s="685"/>
      <c r="QRH8" s="685"/>
      <c r="QRI8" s="685"/>
      <c r="QRJ8" s="685"/>
      <c r="QRK8" s="685"/>
      <c r="QRL8" s="685"/>
      <c r="QRM8" s="685"/>
      <c r="QRN8" s="685"/>
      <c r="QRO8" s="685"/>
      <c r="QRP8" s="685"/>
      <c r="QRQ8" s="685"/>
      <c r="QRR8" s="685"/>
      <c r="QRS8" s="685"/>
      <c r="QRT8" s="685"/>
      <c r="QRU8" s="685"/>
      <c r="QRV8" s="685"/>
      <c r="QRW8" s="685"/>
      <c r="QRX8" s="685"/>
      <c r="QRY8" s="685"/>
      <c r="QRZ8" s="685"/>
      <c r="QSA8" s="685"/>
      <c r="QSB8" s="685"/>
      <c r="QSC8" s="685"/>
      <c r="QSD8" s="685"/>
      <c r="QSE8" s="685"/>
      <c r="QSF8" s="685"/>
      <c r="QSG8" s="685"/>
      <c r="QSH8" s="685"/>
      <c r="QSI8" s="685"/>
      <c r="QSJ8" s="685"/>
      <c r="QSK8" s="685"/>
      <c r="QSL8" s="685"/>
      <c r="QSM8" s="685"/>
      <c r="QSN8" s="685"/>
      <c r="QSO8" s="685"/>
      <c r="QSP8" s="685"/>
      <c r="QSQ8" s="685"/>
      <c r="QSR8" s="685"/>
      <c r="QSS8" s="685"/>
      <c r="QST8" s="685"/>
      <c r="QSU8" s="685"/>
      <c r="QSV8" s="685"/>
      <c r="QSW8" s="685"/>
      <c r="QSX8" s="685"/>
      <c r="QSY8" s="685"/>
      <c r="QSZ8" s="685"/>
      <c r="QTA8" s="685"/>
      <c r="QTB8" s="685"/>
      <c r="QTC8" s="685"/>
      <c r="QTD8" s="685"/>
      <c r="QTE8" s="685"/>
      <c r="QTF8" s="685"/>
      <c r="QTG8" s="685"/>
      <c r="QTH8" s="685"/>
      <c r="QTI8" s="685"/>
      <c r="QTJ8" s="685"/>
      <c r="QTK8" s="685"/>
      <c r="QTL8" s="685"/>
      <c r="QTM8" s="685"/>
      <c r="QTN8" s="685"/>
      <c r="QTO8" s="685"/>
      <c r="QTP8" s="685"/>
      <c r="QTQ8" s="685"/>
      <c r="QTR8" s="685"/>
      <c r="QTS8" s="685"/>
      <c r="QTT8" s="685"/>
      <c r="QTU8" s="685"/>
      <c r="QTV8" s="685"/>
      <c r="QTW8" s="685"/>
      <c r="QTX8" s="685"/>
      <c r="QTY8" s="685"/>
      <c r="QTZ8" s="685"/>
      <c r="QUA8" s="685"/>
      <c r="QUB8" s="685"/>
      <c r="QUC8" s="685"/>
      <c r="QUD8" s="685"/>
      <c r="QUE8" s="685"/>
      <c r="QUF8" s="685"/>
      <c r="QUG8" s="685"/>
      <c r="QUH8" s="685"/>
      <c r="QUI8" s="685"/>
      <c r="QUJ8" s="685"/>
      <c r="QUK8" s="685"/>
      <c r="QUL8" s="685"/>
      <c r="QUM8" s="685"/>
      <c r="QUN8" s="685"/>
      <c r="QUO8" s="685"/>
      <c r="QUP8" s="685"/>
      <c r="QUQ8" s="685"/>
      <c r="QUR8" s="685"/>
      <c r="QUS8" s="685"/>
      <c r="QUT8" s="685"/>
      <c r="QUU8" s="685"/>
      <c r="QUV8" s="685"/>
      <c r="QUW8" s="685"/>
      <c r="QUX8" s="685"/>
      <c r="QUY8" s="685"/>
      <c r="QUZ8" s="685"/>
      <c r="QVA8" s="685"/>
      <c r="QVB8" s="685"/>
      <c r="QVC8" s="685"/>
      <c r="QVD8" s="685"/>
      <c r="QVE8" s="685"/>
      <c r="QVF8" s="685"/>
      <c r="QVG8" s="685"/>
      <c r="QVH8" s="685"/>
      <c r="QVI8" s="685"/>
      <c r="QVJ8" s="685"/>
      <c r="QVK8" s="685"/>
      <c r="QVL8" s="685"/>
      <c r="QVM8" s="685"/>
      <c r="QVN8" s="685"/>
      <c r="QVO8" s="685"/>
      <c r="QVP8" s="685"/>
      <c r="QVQ8" s="685"/>
      <c r="QVR8" s="685"/>
      <c r="QVS8" s="685"/>
      <c r="QVT8" s="685"/>
      <c r="QVU8" s="685"/>
      <c r="QVV8" s="685"/>
      <c r="QVW8" s="685"/>
      <c r="QVX8" s="685"/>
      <c r="QVY8" s="685"/>
      <c r="QVZ8" s="685"/>
      <c r="QWA8" s="685"/>
      <c r="QWB8" s="685"/>
      <c r="QWC8" s="685"/>
      <c r="QWD8" s="685"/>
      <c r="QWE8" s="685"/>
      <c r="QWF8" s="685"/>
      <c r="QWG8" s="685"/>
      <c r="QWH8" s="685"/>
      <c r="QWI8" s="685"/>
      <c r="QWJ8" s="685"/>
      <c r="QWK8" s="685"/>
      <c r="QWL8" s="685"/>
      <c r="QWM8" s="685"/>
      <c r="QWN8" s="685"/>
      <c r="QWO8" s="685"/>
      <c r="QWP8" s="685"/>
      <c r="QWQ8" s="685"/>
      <c r="QWR8" s="685"/>
      <c r="QWS8" s="685"/>
      <c r="QWT8" s="685"/>
      <c r="QWU8" s="685"/>
      <c r="QWV8" s="685"/>
      <c r="QWW8" s="685"/>
      <c r="QWX8" s="685"/>
      <c r="QWY8" s="685"/>
      <c r="QWZ8" s="685"/>
      <c r="QXA8" s="685"/>
      <c r="QXB8" s="685"/>
      <c r="QXC8" s="685"/>
      <c r="QXD8" s="685"/>
      <c r="QXE8" s="685"/>
      <c r="QXF8" s="685"/>
      <c r="QXG8" s="685"/>
      <c r="QXH8" s="685"/>
      <c r="QXI8" s="685"/>
      <c r="QXJ8" s="685"/>
      <c r="QXK8" s="685"/>
      <c r="QXL8" s="685"/>
      <c r="QXM8" s="685"/>
      <c r="QXN8" s="685"/>
      <c r="QXO8" s="685"/>
      <c r="QXP8" s="685"/>
      <c r="QXQ8" s="685"/>
      <c r="QXR8" s="685"/>
      <c r="QXS8" s="685"/>
      <c r="QXT8" s="685"/>
      <c r="QXU8" s="685"/>
      <c r="QXV8" s="685"/>
      <c r="QXW8" s="685"/>
      <c r="QXX8" s="685"/>
      <c r="QXY8" s="685"/>
      <c r="QXZ8" s="685"/>
      <c r="QYA8" s="685"/>
      <c r="QYB8" s="685"/>
      <c r="QYC8" s="685"/>
      <c r="QYD8" s="685"/>
      <c r="QYE8" s="685"/>
      <c r="QYF8" s="685"/>
      <c r="QYG8" s="685"/>
      <c r="QYH8" s="685"/>
      <c r="QYI8" s="685"/>
      <c r="QYJ8" s="685"/>
      <c r="QYK8" s="685"/>
      <c r="QYL8" s="685"/>
      <c r="QYM8" s="685"/>
      <c r="QYN8" s="685"/>
      <c r="QYO8" s="685"/>
      <c r="QYP8" s="685"/>
      <c r="QYQ8" s="685"/>
      <c r="QYR8" s="685"/>
      <c r="QYS8" s="685"/>
      <c r="QYT8" s="685"/>
      <c r="QYU8" s="685"/>
      <c r="QYV8" s="685"/>
      <c r="QYW8" s="685"/>
      <c r="QYX8" s="685"/>
      <c r="QYY8" s="685"/>
      <c r="QYZ8" s="685"/>
      <c r="QZA8" s="685"/>
      <c r="QZB8" s="685"/>
      <c r="QZC8" s="685"/>
      <c r="QZD8" s="685"/>
      <c r="QZE8" s="685"/>
      <c r="QZF8" s="685"/>
      <c r="QZG8" s="685"/>
      <c r="QZH8" s="685"/>
      <c r="QZI8" s="685"/>
      <c r="QZJ8" s="685"/>
      <c r="QZK8" s="685"/>
      <c r="QZL8" s="685"/>
      <c r="QZM8" s="685"/>
      <c r="QZN8" s="685"/>
      <c r="QZO8" s="685"/>
      <c r="QZP8" s="685"/>
      <c r="QZQ8" s="685"/>
      <c r="QZR8" s="685"/>
      <c r="QZS8" s="685"/>
      <c r="QZT8" s="685"/>
      <c r="QZU8" s="685"/>
      <c r="QZV8" s="685"/>
      <c r="QZW8" s="685"/>
      <c r="QZX8" s="685"/>
      <c r="QZY8" s="685"/>
      <c r="QZZ8" s="685"/>
      <c r="RAA8" s="685"/>
      <c r="RAB8" s="685"/>
      <c r="RAC8" s="685"/>
      <c r="RAD8" s="685"/>
      <c r="RAE8" s="685"/>
      <c r="RAF8" s="685"/>
      <c r="RAG8" s="685"/>
      <c r="RAH8" s="685"/>
      <c r="RAI8" s="685"/>
      <c r="RAJ8" s="685"/>
      <c r="RAK8" s="685"/>
      <c r="RAL8" s="685"/>
      <c r="RAM8" s="685"/>
      <c r="RAN8" s="685"/>
      <c r="RAO8" s="685"/>
      <c r="RAP8" s="685"/>
      <c r="RAQ8" s="685"/>
      <c r="RAR8" s="685"/>
      <c r="RAS8" s="685"/>
      <c r="RAT8" s="685"/>
      <c r="RAU8" s="685"/>
      <c r="RAV8" s="685"/>
      <c r="RAW8" s="685"/>
      <c r="RAX8" s="685"/>
      <c r="RAY8" s="685"/>
      <c r="RAZ8" s="685"/>
      <c r="RBA8" s="685"/>
      <c r="RBB8" s="685"/>
      <c r="RBC8" s="685"/>
      <c r="RBD8" s="685"/>
      <c r="RBE8" s="685"/>
      <c r="RBF8" s="685"/>
      <c r="RBG8" s="685"/>
      <c r="RBH8" s="685"/>
      <c r="RBI8" s="685"/>
      <c r="RBJ8" s="685"/>
      <c r="RBK8" s="685"/>
      <c r="RBL8" s="685"/>
      <c r="RBM8" s="685"/>
      <c r="RBN8" s="685"/>
      <c r="RBO8" s="685"/>
      <c r="RBP8" s="685"/>
      <c r="RBQ8" s="685"/>
      <c r="RBR8" s="685"/>
      <c r="RBS8" s="685"/>
      <c r="RBT8" s="685"/>
      <c r="RBU8" s="685"/>
      <c r="RBV8" s="685"/>
      <c r="RBW8" s="685"/>
      <c r="RBX8" s="685"/>
      <c r="RBY8" s="685"/>
      <c r="RBZ8" s="685"/>
      <c r="RCA8" s="685"/>
      <c r="RCB8" s="685"/>
      <c r="RCC8" s="685"/>
      <c r="RCD8" s="685"/>
      <c r="RCE8" s="685"/>
      <c r="RCF8" s="685"/>
      <c r="RCG8" s="685"/>
      <c r="RCH8" s="685"/>
      <c r="RCI8" s="685"/>
      <c r="RCJ8" s="685"/>
      <c r="RCK8" s="685"/>
      <c r="RCL8" s="685"/>
      <c r="RCM8" s="685"/>
      <c r="RCN8" s="685"/>
      <c r="RCO8" s="685"/>
      <c r="RCP8" s="685"/>
      <c r="RCQ8" s="685"/>
      <c r="RCR8" s="685"/>
      <c r="RCS8" s="685"/>
      <c r="RCT8" s="685"/>
      <c r="RCU8" s="685"/>
      <c r="RCV8" s="685"/>
      <c r="RCW8" s="685"/>
      <c r="RCX8" s="685"/>
      <c r="RCY8" s="685"/>
      <c r="RCZ8" s="685"/>
      <c r="RDA8" s="685"/>
      <c r="RDB8" s="685"/>
      <c r="RDC8" s="685"/>
      <c r="RDD8" s="685"/>
      <c r="RDE8" s="685"/>
      <c r="RDF8" s="685"/>
      <c r="RDG8" s="685"/>
      <c r="RDH8" s="685"/>
      <c r="RDI8" s="685"/>
      <c r="RDJ8" s="685"/>
      <c r="RDK8" s="685"/>
      <c r="RDL8" s="685"/>
      <c r="RDM8" s="685"/>
      <c r="RDN8" s="685"/>
      <c r="RDO8" s="685"/>
      <c r="RDP8" s="685"/>
      <c r="RDQ8" s="685"/>
      <c r="RDR8" s="685"/>
      <c r="RDS8" s="685"/>
      <c r="RDT8" s="685"/>
      <c r="RDU8" s="685"/>
      <c r="RDV8" s="685"/>
      <c r="RDW8" s="685"/>
      <c r="RDX8" s="685"/>
      <c r="RDY8" s="685"/>
      <c r="RDZ8" s="685"/>
      <c r="REA8" s="685"/>
      <c r="REB8" s="685"/>
      <c r="REC8" s="685"/>
      <c r="RED8" s="685"/>
      <c r="REE8" s="685"/>
      <c r="REF8" s="685"/>
      <c r="REG8" s="685"/>
      <c r="REH8" s="685"/>
      <c r="REI8" s="685"/>
      <c r="REJ8" s="685"/>
      <c r="REK8" s="685"/>
      <c r="REL8" s="685"/>
      <c r="REM8" s="685"/>
      <c r="REN8" s="685"/>
      <c r="REO8" s="685"/>
      <c r="REP8" s="685"/>
      <c r="REQ8" s="685"/>
      <c r="RER8" s="685"/>
      <c r="RES8" s="685"/>
      <c r="RET8" s="685"/>
      <c r="REU8" s="685"/>
      <c r="REV8" s="685"/>
      <c r="REW8" s="685"/>
      <c r="REX8" s="685"/>
      <c r="REY8" s="685"/>
      <c r="REZ8" s="685"/>
      <c r="RFA8" s="685"/>
      <c r="RFB8" s="685"/>
      <c r="RFC8" s="685"/>
      <c r="RFD8" s="685"/>
      <c r="RFE8" s="685"/>
      <c r="RFF8" s="685"/>
      <c r="RFG8" s="685"/>
      <c r="RFH8" s="685"/>
      <c r="RFI8" s="685"/>
      <c r="RFJ8" s="685"/>
      <c r="RFK8" s="685"/>
      <c r="RFL8" s="685"/>
      <c r="RFM8" s="685"/>
      <c r="RFN8" s="685"/>
      <c r="RFO8" s="685"/>
      <c r="RFP8" s="685"/>
      <c r="RFQ8" s="685"/>
      <c r="RFR8" s="685"/>
      <c r="RFS8" s="685"/>
      <c r="RFT8" s="685"/>
      <c r="RFU8" s="685"/>
      <c r="RFV8" s="685"/>
      <c r="RFW8" s="685"/>
      <c r="RFX8" s="685"/>
      <c r="RFY8" s="685"/>
      <c r="RFZ8" s="685"/>
      <c r="RGA8" s="685"/>
      <c r="RGB8" s="685"/>
      <c r="RGC8" s="685"/>
      <c r="RGD8" s="685"/>
      <c r="RGE8" s="685"/>
      <c r="RGF8" s="685"/>
      <c r="RGG8" s="685"/>
      <c r="RGH8" s="685"/>
      <c r="RGI8" s="685"/>
      <c r="RGJ8" s="685"/>
      <c r="RGK8" s="685"/>
      <c r="RGL8" s="685"/>
      <c r="RGM8" s="685"/>
      <c r="RGN8" s="685"/>
      <c r="RGO8" s="685"/>
      <c r="RGP8" s="685"/>
      <c r="RGQ8" s="685"/>
      <c r="RGR8" s="685"/>
      <c r="RGS8" s="685"/>
      <c r="RGT8" s="685"/>
      <c r="RGU8" s="685"/>
      <c r="RGV8" s="685"/>
      <c r="RGW8" s="685"/>
      <c r="RGX8" s="685"/>
      <c r="RGY8" s="685"/>
      <c r="RGZ8" s="685"/>
      <c r="RHA8" s="685"/>
      <c r="RHB8" s="685"/>
      <c r="RHC8" s="685"/>
      <c r="RHD8" s="685"/>
      <c r="RHE8" s="685"/>
      <c r="RHF8" s="685"/>
      <c r="RHG8" s="685"/>
      <c r="RHH8" s="685"/>
      <c r="RHI8" s="685"/>
      <c r="RHJ8" s="685"/>
      <c r="RHK8" s="685"/>
      <c r="RHL8" s="685"/>
      <c r="RHM8" s="685"/>
      <c r="RHN8" s="685"/>
      <c r="RHO8" s="685"/>
      <c r="RHP8" s="685"/>
      <c r="RHQ8" s="685"/>
      <c r="RHR8" s="685"/>
      <c r="RHS8" s="685"/>
      <c r="RHT8" s="685"/>
      <c r="RHU8" s="685"/>
      <c r="RHV8" s="685"/>
      <c r="RHW8" s="685"/>
      <c r="RHX8" s="685"/>
      <c r="RHY8" s="685"/>
      <c r="RHZ8" s="685"/>
      <c r="RIA8" s="685"/>
      <c r="RIB8" s="685"/>
      <c r="RIC8" s="685"/>
      <c r="RID8" s="685"/>
      <c r="RIE8" s="685"/>
      <c r="RIF8" s="685"/>
      <c r="RIG8" s="685"/>
      <c r="RIH8" s="685"/>
      <c r="RII8" s="685"/>
      <c r="RIJ8" s="685"/>
      <c r="RIK8" s="685"/>
      <c r="RIL8" s="685"/>
      <c r="RIM8" s="685"/>
      <c r="RIN8" s="685"/>
      <c r="RIO8" s="685"/>
      <c r="RIP8" s="685"/>
      <c r="RIQ8" s="685"/>
      <c r="RIR8" s="685"/>
      <c r="RIS8" s="685"/>
      <c r="RIT8" s="685"/>
      <c r="RIU8" s="685"/>
      <c r="RIV8" s="685"/>
      <c r="RIW8" s="685"/>
      <c r="RIX8" s="685"/>
      <c r="RIY8" s="685"/>
      <c r="RIZ8" s="685"/>
      <c r="RJA8" s="685"/>
      <c r="RJB8" s="685"/>
      <c r="RJC8" s="685"/>
      <c r="RJD8" s="685"/>
      <c r="RJE8" s="685"/>
      <c r="RJF8" s="685"/>
      <c r="RJG8" s="685"/>
      <c r="RJH8" s="685"/>
      <c r="RJI8" s="685"/>
      <c r="RJJ8" s="685"/>
      <c r="RJK8" s="685"/>
      <c r="RJL8" s="685"/>
      <c r="RJM8" s="685"/>
      <c r="RJN8" s="685"/>
      <c r="RJO8" s="685"/>
      <c r="RJP8" s="685"/>
      <c r="RJQ8" s="685"/>
      <c r="RJR8" s="685"/>
      <c r="RJS8" s="685"/>
      <c r="RJT8" s="685"/>
      <c r="RJU8" s="685"/>
      <c r="RJV8" s="685"/>
      <c r="RJW8" s="685"/>
      <c r="RJX8" s="685"/>
      <c r="RJY8" s="685"/>
      <c r="RJZ8" s="685"/>
      <c r="RKA8" s="685"/>
      <c r="RKB8" s="685"/>
      <c r="RKC8" s="685"/>
      <c r="RKD8" s="685"/>
      <c r="RKE8" s="685"/>
      <c r="RKF8" s="685"/>
      <c r="RKG8" s="685"/>
      <c r="RKH8" s="685"/>
      <c r="RKI8" s="685"/>
      <c r="RKJ8" s="685"/>
      <c r="RKK8" s="685"/>
      <c r="RKL8" s="685"/>
      <c r="RKM8" s="685"/>
      <c r="RKN8" s="685"/>
      <c r="RKO8" s="685"/>
      <c r="RKP8" s="685"/>
      <c r="RKQ8" s="685"/>
      <c r="RKR8" s="685"/>
      <c r="RKS8" s="685"/>
      <c r="RKT8" s="685"/>
      <c r="RKU8" s="685"/>
      <c r="RKV8" s="685"/>
      <c r="RKW8" s="685"/>
      <c r="RKX8" s="685"/>
      <c r="RKY8" s="685"/>
      <c r="RKZ8" s="685"/>
      <c r="RLA8" s="685"/>
      <c r="RLB8" s="685"/>
      <c r="RLC8" s="685"/>
      <c r="RLD8" s="685"/>
      <c r="RLE8" s="685"/>
      <c r="RLF8" s="685"/>
      <c r="RLG8" s="685"/>
      <c r="RLH8" s="685"/>
      <c r="RLI8" s="685"/>
      <c r="RLJ8" s="685"/>
      <c r="RLK8" s="685"/>
      <c r="RLL8" s="685"/>
      <c r="RLM8" s="685"/>
      <c r="RLN8" s="685"/>
      <c r="RLO8" s="685"/>
      <c r="RLP8" s="685"/>
      <c r="RLQ8" s="685"/>
      <c r="RLR8" s="685"/>
      <c r="RLS8" s="685"/>
      <c r="RLT8" s="685"/>
      <c r="RLU8" s="685"/>
      <c r="RLV8" s="685"/>
      <c r="RLW8" s="685"/>
      <c r="RLX8" s="685"/>
      <c r="RLY8" s="685"/>
      <c r="RLZ8" s="685"/>
      <c r="RMA8" s="685"/>
      <c r="RMB8" s="685"/>
      <c r="RMC8" s="685"/>
      <c r="RMD8" s="685"/>
      <c r="RME8" s="685"/>
      <c r="RMF8" s="685"/>
      <c r="RMG8" s="685"/>
      <c r="RMH8" s="685"/>
      <c r="RMI8" s="685"/>
      <c r="RMJ8" s="685"/>
      <c r="RMK8" s="685"/>
      <c r="RML8" s="685"/>
      <c r="RMM8" s="685"/>
      <c r="RMN8" s="685"/>
      <c r="RMO8" s="685"/>
      <c r="RMP8" s="685"/>
      <c r="RMQ8" s="685"/>
      <c r="RMR8" s="685"/>
      <c r="RMS8" s="685"/>
      <c r="RMT8" s="685"/>
      <c r="RMU8" s="685"/>
      <c r="RMV8" s="685"/>
      <c r="RMW8" s="685"/>
      <c r="RMX8" s="685"/>
      <c r="RMY8" s="685"/>
      <c r="RMZ8" s="685"/>
      <c r="RNA8" s="685"/>
      <c r="RNB8" s="685"/>
      <c r="RNC8" s="685"/>
      <c r="RND8" s="685"/>
      <c r="RNE8" s="685"/>
      <c r="RNF8" s="685"/>
      <c r="RNG8" s="685"/>
      <c r="RNH8" s="685"/>
      <c r="RNI8" s="685"/>
      <c r="RNJ8" s="685"/>
      <c r="RNK8" s="685"/>
      <c r="RNL8" s="685"/>
      <c r="RNM8" s="685"/>
      <c r="RNN8" s="685"/>
      <c r="RNO8" s="685"/>
      <c r="RNP8" s="685"/>
      <c r="RNQ8" s="685"/>
      <c r="RNR8" s="685"/>
      <c r="RNS8" s="685"/>
      <c r="RNT8" s="685"/>
      <c r="RNU8" s="685"/>
      <c r="RNV8" s="685"/>
      <c r="RNW8" s="685"/>
      <c r="RNX8" s="685"/>
      <c r="RNY8" s="685"/>
      <c r="RNZ8" s="685"/>
      <c r="ROA8" s="685"/>
      <c r="ROB8" s="685"/>
      <c r="ROC8" s="685"/>
      <c r="ROD8" s="685"/>
      <c r="ROE8" s="685"/>
      <c r="ROF8" s="685"/>
      <c r="ROG8" s="685"/>
      <c r="ROH8" s="685"/>
      <c r="ROI8" s="685"/>
      <c r="ROJ8" s="685"/>
      <c r="ROK8" s="685"/>
      <c r="ROL8" s="685"/>
      <c r="ROM8" s="685"/>
      <c r="RON8" s="685"/>
      <c r="ROO8" s="685"/>
      <c r="ROP8" s="685"/>
      <c r="ROQ8" s="685"/>
      <c r="ROR8" s="685"/>
      <c r="ROS8" s="685"/>
      <c r="ROT8" s="685"/>
      <c r="ROU8" s="685"/>
      <c r="ROV8" s="685"/>
      <c r="ROW8" s="685"/>
      <c r="ROX8" s="685"/>
      <c r="ROY8" s="685"/>
      <c r="ROZ8" s="685"/>
      <c r="RPA8" s="685"/>
      <c r="RPB8" s="685"/>
      <c r="RPC8" s="685"/>
      <c r="RPD8" s="685"/>
      <c r="RPE8" s="685"/>
      <c r="RPF8" s="685"/>
      <c r="RPG8" s="685"/>
      <c r="RPH8" s="685"/>
      <c r="RPI8" s="685"/>
      <c r="RPJ8" s="685"/>
      <c r="RPK8" s="685"/>
      <c r="RPL8" s="685"/>
      <c r="RPM8" s="685"/>
      <c r="RPN8" s="685"/>
      <c r="RPO8" s="685"/>
      <c r="RPP8" s="685"/>
      <c r="RPQ8" s="685"/>
      <c r="RPR8" s="685"/>
      <c r="RPS8" s="685"/>
      <c r="RPT8" s="685"/>
      <c r="RPU8" s="685"/>
      <c r="RPV8" s="685"/>
      <c r="RPW8" s="685"/>
      <c r="RPX8" s="685"/>
      <c r="RPY8" s="685"/>
      <c r="RPZ8" s="685"/>
      <c r="RQA8" s="685"/>
      <c r="RQB8" s="685"/>
      <c r="RQC8" s="685"/>
      <c r="RQD8" s="685"/>
      <c r="RQE8" s="685"/>
      <c r="RQF8" s="685"/>
      <c r="RQG8" s="685"/>
      <c r="RQH8" s="685"/>
      <c r="RQI8" s="685"/>
      <c r="RQJ8" s="685"/>
      <c r="RQK8" s="685"/>
      <c r="RQL8" s="685"/>
      <c r="RQM8" s="685"/>
      <c r="RQN8" s="685"/>
      <c r="RQO8" s="685"/>
      <c r="RQP8" s="685"/>
      <c r="RQQ8" s="685"/>
      <c r="RQR8" s="685"/>
      <c r="RQS8" s="685"/>
      <c r="RQT8" s="685"/>
      <c r="RQU8" s="685"/>
      <c r="RQV8" s="685"/>
      <c r="RQW8" s="685"/>
      <c r="RQX8" s="685"/>
      <c r="RQY8" s="685"/>
      <c r="RQZ8" s="685"/>
      <c r="RRA8" s="685"/>
      <c r="RRB8" s="685"/>
      <c r="RRC8" s="685"/>
      <c r="RRD8" s="685"/>
      <c r="RRE8" s="685"/>
      <c r="RRF8" s="685"/>
      <c r="RRG8" s="685"/>
      <c r="RRH8" s="685"/>
      <c r="RRI8" s="685"/>
      <c r="RRJ8" s="685"/>
      <c r="RRK8" s="685"/>
      <c r="RRL8" s="685"/>
      <c r="RRM8" s="685"/>
      <c r="RRN8" s="685"/>
      <c r="RRO8" s="685"/>
      <c r="RRP8" s="685"/>
      <c r="RRQ8" s="685"/>
      <c r="RRR8" s="685"/>
      <c r="RRS8" s="685"/>
      <c r="RRT8" s="685"/>
      <c r="RRU8" s="685"/>
      <c r="RRV8" s="685"/>
      <c r="RRW8" s="685"/>
      <c r="RRX8" s="685"/>
      <c r="RRY8" s="685"/>
      <c r="RRZ8" s="685"/>
      <c r="RSA8" s="685"/>
      <c r="RSB8" s="685"/>
      <c r="RSC8" s="685"/>
      <c r="RSD8" s="685"/>
      <c r="RSE8" s="685"/>
      <c r="RSF8" s="685"/>
      <c r="RSG8" s="685"/>
      <c r="RSH8" s="685"/>
      <c r="RSI8" s="685"/>
      <c r="RSJ8" s="685"/>
      <c r="RSK8" s="685"/>
      <c r="RSL8" s="685"/>
      <c r="RSM8" s="685"/>
      <c r="RSN8" s="685"/>
      <c r="RSO8" s="685"/>
      <c r="RSP8" s="685"/>
      <c r="RSQ8" s="685"/>
      <c r="RSR8" s="685"/>
      <c r="RSS8" s="685"/>
      <c r="RST8" s="685"/>
      <c r="RSU8" s="685"/>
      <c r="RSV8" s="685"/>
      <c r="RSW8" s="685"/>
      <c r="RSX8" s="685"/>
      <c r="RSY8" s="685"/>
      <c r="RSZ8" s="685"/>
      <c r="RTA8" s="685"/>
      <c r="RTB8" s="685"/>
      <c r="RTC8" s="685"/>
      <c r="RTD8" s="685"/>
      <c r="RTE8" s="685"/>
      <c r="RTF8" s="685"/>
      <c r="RTG8" s="685"/>
      <c r="RTH8" s="685"/>
      <c r="RTI8" s="685"/>
      <c r="RTJ8" s="685"/>
      <c r="RTK8" s="685"/>
      <c r="RTL8" s="685"/>
      <c r="RTM8" s="685"/>
      <c r="RTN8" s="685"/>
      <c r="RTO8" s="685"/>
      <c r="RTP8" s="685"/>
      <c r="RTQ8" s="685"/>
      <c r="RTR8" s="685"/>
      <c r="RTS8" s="685"/>
      <c r="RTT8" s="685"/>
      <c r="RTU8" s="685"/>
      <c r="RTV8" s="685"/>
      <c r="RTW8" s="685"/>
      <c r="RTX8" s="685"/>
      <c r="RTY8" s="685"/>
      <c r="RTZ8" s="685"/>
      <c r="RUA8" s="685"/>
      <c r="RUB8" s="685"/>
      <c r="RUC8" s="685"/>
      <c r="RUD8" s="685"/>
      <c r="RUE8" s="685"/>
      <c r="RUF8" s="685"/>
      <c r="RUG8" s="685"/>
      <c r="RUH8" s="685"/>
      <c r="RUI8" s="685"/>
      <c r="RUJ8" s="685"/>
      <c r="RUK8" s="685"/>
      <c r="RUL8" s="685"/>
      <c r="RUM8" s="685"/>
      <c r="RUN8" s="685"/>
      <c r="RUO8" s="685"/>
      <c r="RUP8" s="685"/>
      <c r="RUQ8" s="685"/>
      <c r="RUR8" s="685"/>
      <c r="RUS8" s="685"/>
      <c r="RUT8" s="685"/>
      <c r="RUU8" s="685"/>
      <c r="RUV8" s="685"/>
      <c r="RUW8" s="685"/>
      <c r="RUX8" s="685"/>
      <c r="RUY8" s="685"/>
      <c r="RUZ8" s="685"/>
      <c r="RVA8" s="685"/>
      <c r="RVB8" s="685"/>
      <c r="RVC8" s="685"/>
      <c r="RVD8" s="685"/>
      <c r="RVE8" s="685"/>
      <c r="RVF8" s="685"/>
      <c r="RVG8" s="685"/>
      <c r="RVH8" s="685"/>
      <c r="RVI8" s="685"/>
      <c r="RVJ8" s="685"/>
      <c r="RVK8" s="685"/>
      <c r="RVL8" s="685"/>
      <c r="RVM8" s="685"/>
      <c r="RVN8" s="685"/>
      <c r="RVO8" s="685"/>
      <c r="RVP8" s="685"/>
      <c r="RVQ8" s="685"/>
      <c r="RVR8" s="685"/>
      <c r="RVS8" s="685"/>
      <c r="RVT8" s="685"/>
      <c r="RVU8" s="685"/>
      <c r="RVV8" s="685"/>
      <c r="RVW8" s="685"/>
      <c r="RVX8" s="685"/>
      <c r="RVY8" s="685"/>
      <c r="RVZ8" s="685"/>
      <c r="RWA8" s="685"/>
      <c r="RWB8" s="685"/>
      <c r="RWC8" s="685"/>
      <c r="RWD8" s="685"/>
      <c r="RWE8" s="685"/>
      <c r="RWF8" s="685"/>
      <c r="RWG8" s="685"/>
      <c r="RWH8" s="685"/>
      <c r="RWI8" s="685"/>
      <c r="RWJ8" s="685"/>
      <c r="RWK8" s="685"/>
      <c r="RWL8" s="685"/>
      <c r="RWM8" s="685"/>
      <c r="RWN8" s="685"/>
      <c r="RWO8" s="685"/>
      <c r="RWP8" s="685"/>
      <c r="RWQ8" s="685"/>
      <c r="RWR8" s="685"/>
      <c r="RWS8" s="685"/>
      <c r="RWT8" s="685"/>
      <c r="RWU8" s="685"/>
      <c r="RWV8" s="685"/>
      <c r="RWW8" s="685"/>
      <c r="RWX8" s="685"/>
      <c r="RWY8" s="685"/>
      <c r="RWZ8" s="685"/>
      <c r="RXA8" s="685"/>
      <c r="RXB8" s="685"/>
      <c r="RXC8" s="685"/>
      <c r="RXD8" s="685"/>
      <c r="RXE8" s="685"/>
      <c r="RXF8" s="685"/>
      <c r="RXG8" s="685"/>
      <c r="RXH8" s="685"/>
      <c r="RXI8" s="685"/>
      <c r="RXJ8" s="685"/>
      <c r="RXK8" s="685"/>
      <c r="RXL8" s="685"/>
      <c r="RXM8" s="685"/>
      <c r="RXN8" s="685"/>
      <c r="RXO8" s="685"/>
      <c r="RXP8" s="685"/>
      <c r="RXQ8" s="685"/>
      <c r="RXR8" s="685"/>
      <c r="RXS8" s="685"/>
      <c r="RXT8" s="685"/>
      <c r="RXU8" s="685"/>
      <c r="RXV8" s="685"/>
      <c r="RXW8" s="685"/>
      <c r="RXX8" s="685"/>
      <c r="RXY8" s="685"/>
      <c r="RXZ8" s="685"/>
      <c r="RYA8" s="685"/>
      <c r="RYB8" s="685"/>
      <c r="RYC8" s="685"/>
      <c r="RYD8" s="685"/>
      <c r="RYE8" s="685"/>
      <c r="RYF8" s="685"/>
      <c r="RYG8" s="685"/>
      <c r="RYH8" s="685"/>
      <c r="RYI8" s="685"/>
      <c r="RYJ8" s="685"/>
      <c r="RYK8" s="685"/>
      <c r="RYL8" s="685"/>
      <c r="RYM8" s="685"/>
      <c r="RYN8" s="685"/>
      <c r="RYO8" s="685"/>
      <c r="RYP8" s="685"/>
      <c r="RYQ8" s="685"/>
      <c r="RYR8" s="685"/>
      <c r="RYS8" s="685"/>
      <c r="RYT8" s="685"/>
      <c r="RYU8" s="685"/>
      <c r="RYV8" s="685"/>
      <c r="RYW8" s="685"/>
      <c r="RYX8" s="685"/>
      <c r="RYY8" s="685"/>
      <c r="RYZ8" s="685"/>
      <c r="RZA8" s="685"/>
      <c r="RZB8" s="685"/>
      <c r="RZC8" s="685"/>
      <c r="RZD8" s="685"/>
      <c r="RZE8" s="685"/>
      <c r="RZF8" s="685"/>
      <c r="RZG8" s="685"/>
      <c r="RZH8" s="685"/>
      <c r="RZI8" s="685"/>
      <c r="RZJ8" s="685"/>
      <c r="RZK8" s="685"/>
      <c r="RZL8" s="685"/>
      <c r="RZM8" s="685"/>
      <c r="RZN8" s="685"/>
      <c r="RZO8" s="685"/>
      <c r="RZP8" s="685"/>
      <c r="RZQ8" s="685"/>
      <c r="RZR8" s="685"/>
      <c r="RZS8" s="685"/>
      <c r="RZT8" s="685"/>
      <c r="RZU8" s="685"/>
      <c r="RZV8" s="685"/>
      <c r="RZW8" s="685"/>
      <c r="RZX8" s="685"/>
      <c r="RZY8" s="685"/>
      <c r="RZZ8" s="685"/>
      <c r="SAA8" s="685"/>
      <c r="SAB8" s="685"/>
      <c r="SAC8" s="685"/>
      <c r="SAD8" s="685"/>
      <c r="SAE8" s="685"/>
      <c r="SAF8" s="685"/>
      <c r="SAG8" s="685"/>
      <c r="SAH8" s="685"/>
      <c r="SAI8" s="685"/>
      <c r="SAJ8" s="685"/>
      <c r="SAK8" s="685"/>
      <c r="SAL8" s="685"/>
      <c r="SAM8" s="685"/>
      <c r="SAN8" s="685"/>
      <c r="SAO8" s="685"/>
      <c r="SAP8" s="685"/>
      <c r="SAQ8" s="685"/>
      <c r="SAR8" s="685"/>
      <c r="SAS8" s="685"/>
      <c r="SAT8" s="685"/>
      <c r="SAU8" s="685"/>
      <c r="SAV8" s="685"/>
      <c r="SAW8" s="685"/>
      <c r="SAX8" s="685"/>
      <c r="SAY8" s="685"/>
      <c r="SAZ8" s="685"/>
      <c r="SBA8" s="685"/>
      <c r="SBB8" s="685"/>
      <c r="SBC8" s="685"/>
      <c r="SBD8" s="685"/>
      <c r="SBE8" s="685"/>
      <c r="SBF8" s="685"/>
      <c r="SBG8" s="685"/>
      <c r="SBH8" s="685"/>
      <c r="SBI8" s="685"/>
      <c r="SBJ8" s="685"/>
      <c r="SBK8" s="685"/>
      <c r="SBL8" s="685"/>
      <c r="SBM8" s="685"/>
      <c r="SBN8" s="685"/>
      <c r="SBO8" s="685"/>
      <c r="SBP8" s="685"/>
      <c r="SBQ8" s="685"/>
      <c r="SBR8" s="685"/>
      <c r="SBS8" s="685"/>
      <c r="SBT8" s="685"/>
      <c r="SBU8" s="685"/>
      <c r="SBV8" s="685"/>
      <c r="SBW8" s="685"/>
      <c r="SBX8" s="685"/>
      <c r="SBY8" s="685"/>
      <c r="SBZ8" s="685"/>
      <c r="SCA8" s="685"/>
      <c r="SCB8" s="685"/>
      <c r="SCC8" s="685"/>
      <c r="SCD8" s="685"/>
      <c r="SCE8" s="685"/>
      <c r="SCF8" s="685"/>
      <c r="SCG8" s="685"/>
      <c r="SCH8" s="685"/>
      <c r="SCI8" s="685"/>
      <c r="SCJ8" s="685"/>
      <c r="SCK8" s="685"/>
      <c r="SCL8" s="685"/>
      <c r="SCM8" s="685"/>
      <c r="SCN8" s="685"/>
      <c r="SCO8" s="685"/>
      <c r="SCP8" s="685"/>
      <c r="SCQ8" s="685"/>
      <c r="SCR8" s="685"/>
      <c r="SCS8" s="685"/>
      <c r="SCT8" s="685"/>
      <c r="SCU8" s="685"/>
      <c r="SCV8" s="685"/>
      <c r="SCW8" s="685"/>
      <c r="SCX8" s="685"/>
      <c r="SCY8" s="685"/>
      <c r="SCZ8" s="685"/>
      <c r="SDA8" s="685"/>
      <c r="SDB8" s="685"/>
      <c r="SDC8" s="685"/>
      <c r="SDD8" s="685"/>
      <c r="SDE8" s="685"/>
      <c r="SDF8" s="685"/>
      <c r="SDG8" s="685"/>
      <c r="SDH8" s="685"/>
      <c r="SDI8" s="685"/>
      <c r="SDJ8" s="685"/>
      <c r="SDK8" s="685"/>
      <c r="SDL8" s="685"/>
      <c r="SDM8" s="685"/>
      <c r="SDN8" s="685"/>
      <c r="SDO8" s="685"/>
      <c r="SDP8" s="685"/>
      <c r="SDQ8" s="685"/>
      <c r="SDR8" s="685"/>
      <c r="SDS8" s="685"/>
      <c r="SDT8" s="685"/>
      <c r="SDU8" s="685"/>
      <c r="SDV8" s="685"/>
      <c r="SDW8" s="685"/>
      <c r="SDX8" s="685"/>
      <c r="SDY8" s="685"/>
      <c r="SDZ8" s="685"/>
      <c r="SEA8" s="685"/>
      <c r="SEB8" s="685"/>
      <c r="SEC8" s="685"/>
      <c r="SED8" s="685"/>
      <c r="SEE8" s="685"/>
      <c r="SEF8" s="685"/>
      <c r="SEG8" s="685"/>
      <c r="SEH8" s="685"/>
      <c r="SEI8" s="685"/>
      <c r="SEJ8" s="685"/>
      <c r="SEK8" s="685"/>
      <c r="SEL8" s="685"/>
      <c r="SEM8" s="685"/>
      <c r="SEN8" s="685"/>
      <c r="SEO8" s="685"/>
      <c r="SEP8" s="685"/>
      <c r="SEQ8" s="685"/>
      <c r="SER8" s="685"/>
      <c r="SES8" s="685"/>
      <c r="SET8" s="685"/>
      <c r="SEU8" s="685"/>
      <c r="SEV8" s="685"/>
      <c r="SEW8" s="685"/>
      <c r="SEX8" s="685"/>
      <c r="SEY8" s="685"/>
      <c r="SEZ8" s="685"/>
      <c r="SFA8" s="685"/>
      <c r="SFB8" s="685"/>
      <c r="SFC8" s="685"/>
      <c r="SFD8" s="685"/>
      <c r="SFE8" s="685"/>
      <c r="SFF8" s="685"/>
      <c r="SFG8" s="685"/>
      <c r="SFH8" s="685"/>
      <c r="SFI8" s="685"/>
      <c r="SFJ8" s="685"/>
      <c r="SFK8" s="685"/>
      <c r="SFL8" s="685"/>
      <c r="SFM8" s="685"/>
      <c r="SFN8" s="685"/>
      <c r="SFO8" s="685"/>
      <c r="SFP8" s="685"/>
      <c r="SFQ8" s="685"/>
      <c r="SFR8" s="685"/>
      <c r="SFS8" s="685"/>
      <c r="SFT8" s="685"/>
      <c r="SFU8" s="685"/>
      <c r="SFV8" s="685"/>
      <c r="SFW8" s="685"/>
      <c r="SFX8" s="685"/>
      <c r="SFY8" s="685"/>
      <c r="SFZ8" s="685"/>
      <c r="SGA8" s="685"/>
      <c r="SGB8" s="685"/>
      <c r="SGC8" s="685"/>
      <c r="SGD8" s="685"/>
      <c r="SGE8" s="685"/>
      <c r="SGF8" s="685"/>
      <c r="SGG8" s="685"/>
      <c r="SGH8" s="685"/>
      <c r="SGI8" s="685"/>
      <c r="SGJ8" s="685"/>
      <c r="SGK8" s="685"/>
      <c r="SGL8" s="685"/>
      <c r="SGM8" s="685"/>
      <c r="SGN8" s="685"/>
      <c r="SGO8" s="685"/>
      <c r="SGP8" s="685"/>
      <c r="SGQ8" s="685"/>
      <c r="SGR8" s="685"/>
      <c r="SGS8" s="685"/>
      <c r="SGT8" s="685"/>
      <c r="SGU8" s="685"/>
      <c r="SGV8" s="685"/>
      <c r="SGW8" s="685"/>
      <c r="SGX8" s="685"/>
      <c r="SGY8" s="685"/>
      <c r="SGZ8" s="685"/>
      <c r="SHA8" s="685"/>
      <c r="SHB8" s="685"/>
      <c r="SHC8" s="685"/>
      <c r="SHD8" s="685"/>
      <c r="SHE8" s="685"/>
      <c r="SHF8" s="685"/>
      <c r="SHG8" s="685"/>
      <c r="SHH8" s="685"/>
      <c r="SHI8" s="685"/>
      <c r="SHJ8" s="685"/>
      <c r="SHK8" s="685"/>
      <c r="SHL8" s="685"/>
      <c r="SHM8" s="685"/>
      <c r="SHN8" s="685"/>
      <c r="SHO8" s="685"/>
      <c r="SHP8" s="685"/>
      <c r="SHQ8" s="685"/>
      <c r="SHR8" s="685"/>
      <c r="SHS8" s="685"/>
      <c r="SHT8" s="685"/>
      <c r="SHU8" s="685"/>
      <c r="SHV8" s="685"/>
      <c r="SHW8" s="685"/>
      <c r="SHX8" s="685"/>
      <c r="SHY8" s="685"/>
      <c r="SHZ8" s="685"/>
      <c r="SIA8" s="685"/>
      <c r="SIB8" s="685"/>
      <c r="SIC8" s="685"/>
      <c r="SID8" s="685"/>
      <c r="SIE8" s="685"/>
      <c r="SIF8" s="685"/>
      <c r="SIG8" s="685"/>
      <c r="SIH8" s="685"/>
      <c r="SII8" s="685"/>
      <c r="SIJ8" s="685"/>
      <c r="SIK8" s="685"/>
      <c r="SIL8" s="685"/>
      <c r="SIM8" s="685"/>
      <c r="SIN8" s="685"/>
      <c r="SIO8" s="685"/>
      <c r="SIP8" s="685"/>
      <c r="SIQ8" s="685"/>
      <c r="SIR8" s="685"/>
      <c r="SIS8" s="685"/>
      <c r="SIT8" s="685"/>
      <c r="SIU8" s="685"/>
      <c r="SIV8" s="685"/>
      <c r="SIW8" s="685"/>
      <c r="SIX8" s="685"/>
      <c r="SIY8" s="685"/>
      <c r="SIZ8" s="685"/>
      <c r="SJA8" s="685"/>
      <c r="SJB8" s="685"/>
      <c r="SJC8" s="685"/>
      <c r="SJD8" s="685"/>
      <c r="SJE8" s="685"/>
      <c r="SJF8" s="685"/>
      <c r="SJG8" s="685"/>
      <c r="SJH8" s="685"/>
      <c r="SJI8" s="685"/>
      <c r="SJJ8" s="685"/>
      <c r="SJK8" s="685"/>
      <c r="SJL8" s="685"/>
      <c r="SJM8" s="685"/>
      <c r="SJN8" s="685"/>
      <c r="SJO8" s="685"/>
      <c r="SJP8" s="685"/>
      <c r="SJQ8" s="685"/>
      <c r="SJR8" s="685"/>
      <c r="SJS8" s="685"/>
      <c r="SJT8" s="685"/>
      <c r="SJU8" s="685"/>
      <c r="SJV8" s="685"/>
      <c r="SJW8" s="685"/>
      <c r="SJX8" s="685"/>
      <c r="SJY8" s="685"/>
      <c r="SJZ8" s="685"/>
      <c r="SKA8" s="685"/>
      <c r="SKB8" s="685"/>
      <c r="SKC8" s="685"/>
      <c r="SKD8" s="685"/>
      <c r="SKE8" s="685"/>
      <c r="SKF8" s="685"/>
      <c r="SKG8" s="685"/>
      <c r="SKH8" s="685"/>
      <c r="SKI8" s="685"/>
      <c r="SKJ8" s="685"/>
      <c r="SKK8" s="685"/>
      <c r="SKL8" s="685"/>
      <c r="SKM8" s="685"/>
      <c r="SKN8" s="685"/>
      <c r="SKO8" s="685"/>
      <c r="SKP8" s="685"/>
      <c r="SKQ8" s="685"/>
      <c r="SKR8" s="685"/>
      <c r="SKS8" s="685"/>
      <c r="SKT8" s="685"/>
      <c r="SKU8" s="685"/>
      <c r="SKV8" s="685"/>
      <c r="SKW8" s="685"/>
      <c r="SKX8" s="685"/>
      <c r="SKY8" s="685"/>
      <c r="SKZ8" s="685"/>
      <c r="SLA8" s="685"/>
      <c r="SLB8" s="685"/>
      <c r="SLC8" s="685"/>
      <c r="SLD8" s="685"/>
      <c r="SLE8" s="685"/>
      <c r="SLF8" s="685"/>
      <c r="SLG8" s="685"/>
      <c r="SLH8" s="685"/>
      <c r="SLI8" s="685"/>
      <c r="SLJ8" s="685"/>
      <c r="SLK8" s="685"/>
      <c r="SLL8" s="685"/>
      <c r="SLM8" s="685"/>
      <c r="SLN8" s="685"/>
      <c r="SLO8" s="685"/>
      <c r="SLP8" s="685"/>
      <c r="SLQ8" s="685"/>
      <c r="SLR8" s="685"/>
      <c r="SLS8" s="685"/>
      <c r="SLT8" s="685"/>
      <c r="SLU8" s="685"/>
      <c r="SLV8" s="685"/>
      <c r="SLW8" s="685"/>
      <c r="SLX8" s="685"/>
      <c r="SLY8" s="685"/>
      <c r="SLZ8" s="685"/>
      <c r="SMA8" s="685"/>
      <c r="SMB8" s="685"/>
      <c r="SMC8" s="685"/>
      <c r="SMD8" s="685"/>
      <c r="SME8" s="685"/>
      <c r="SMF8" s="685"/>
      <c r="SMG8" s="685"/>
      <c r="SMH8" s="685"/>
      <c r="SMI8" s="685"/>
      <c r="SMJ8" s="685"/>
      <c r="SMK8" s="685"/>
      <c r="SML8" s="685"/>
      <c r="SMM8" s="685"/>
      <c r="SMN8" s="685"/>
      <c r="SMO8" s="685"/>
      <c r="SMP8" s="685"/>
      <c r="SMQ8" s="685"/>
      <c r="SMR8" s="685"/>
      <c r="SMS8" s="685"/>
      <c r="SMT8" s="685"/>
      <c r="SMU8" s="685"/>
      <c r="SMV8" s="685"/>
      <c r="SMW8" s="685"/>
      <c r="SMX8" s="685"/>
      <c r="SMY8" s="685"/>
      <c r="SMZ8" s="685"/>
      <c r="SNA8" s="685"/>
      <c r="SNB8" s="685"/>
      <c r="SNC8" s="685"/>
      <c r="SND8" s="685"/>
      <c r="SNE8" s="685"/>
      <c r="SNF8" s="685"/>
      <c r="SNG8" s="685"/>
      <c r="SNH8" s="685"/>
      <c r="SNI8" s="685"/>
      <c r="SNJ8" s="685"/>
      <c r="SNK8" s="685"/>
      <c r="SNL8" s="685"/>
      <c r="SNM8" s="685"/>
      <c r="SNN8" s="685"/>
      <c r="SNO8" s="685"/>
      <c r="SNP8" s="685"/>
      <c r="SNQ8" s="685"/>
      <c r="SNR8" s="685"/>
      <c r="SNS8" s="685"/>
      <c r="SNT8" s="685"/>
      <c r="SNU8" s="685"/>
      <c r="SNV8" s="685"/>
      <c r="SNW8" s="685"/>
      <c r="SNX8" s="685"/>
      <c r="SNY8" s="685"/>
      <c r="SNZ8" s="685"/>
      <c r="SOA8" s="685"/>
      <c r="SOB8" s="685"/>
      <c r="SOC8" s="685"/>
      <c r="SOD8" s="685"/>
      <c r="SOE8" s="685"/>
      <c r="SOF8" s="685"/>
      <c r="SOG8" s="685"/>
      <c r="SOH8" s="685"/>
      <c r="SOI8" s="685"/>
      <c r="SOJ8" s="685"/>
      <c r="SOK8" s="685"/>
      <c r="SOL8" s="685"/>
      <c r="SOM8" s="685"/>
      <c r="SON8" s="685"/>
      <c r="SOO8" s="685"/>
      <c r="SOP8" s="685"/>
      <c r="SOQ8" s="685"/>
      <c r="SOR8" s="685"/>
      <c r="SOS8" s="685"/>
      <c r="SOT8" s="685"/>
      <c r="SOU8" s="685"/>
      <c r="SOV8" s="685"/>
      <c r="SOW8" s="685"/>
      <c r="SOX8" s="685"/>
      <c r="SOY8" s="685"/>
      <c r="SOZ8" s="685"/>
      <c r="SPA8" s="685"/>
      <c r="SPB8" s="685"/>
      <c r="SPC8" s="685"/>
      <c r="SPD8" s="685"/>
      <c r="SPE8" s="685"/>
      <c r="SPF8" s="685"/>
      <c r="SPG8" s="685"/>
      <c r="SPH8" s="685"/>
      <c r="SPI8" s="685"/>
      <c r="SPJ8" s="685"/>
      <c r="SPK8" s="685"/>
      <c r="SPL8" s="685"/>
      <c r="SPM8" s="685"/>
      <c r="SPN8" s="685"/>
      <c r="SPO8" s="685"/>
      <c r="SPP8" s="685"/>
      <c r="SPQ8" s="685"/>
      <c r="SPR8" s="685"/>
      <c r="SPS8" s="685"/>
      <c r="SPT8" s="685"/>
      <c r="SPU8" s="685"/>
      <c r="SPV8" s="685"/>
      <c r="SPW8" s="685"/>
      <c r="SPX8" s="685"/>
      <c r="SPY8" s="685"/>
      <c r="SPZ8" s="685"/>
      <c r="SQA8" s="685"/>
      <c r="SQB8" s="685"/>
      <c r="SQC8" s="685"/>
      <c r="SQD8" s="685"/>
      <c r="SQE8" s="685"/>
      <c r="SQF8" s="685"/>
      <c r="SQG8" s="685"/>
      <c r="SQH8" s="685"/>
      <c r="SQI8" s="685"/>
      <c r="SQJ8" s="685"/>
      <c r="SQK8" s="685"/>
      <c r="SQL8" s="685"/>
      <c r="SQM8" s="685"/>
      <c r="SQN8" s="685"/>
      <c r="SQO8" s="685"/>
      <c r="SQP8" s="685"/>
      <c r="SQQ8" s="685"/>
      <c r="SQR8" s="685"/>
      <c r="SQS8" s="685"/>
      <c r="SQT8" s="685"/>
      <c r="SQU8" s="685"/>
      <c r="SQV8" s="685"/>
      <c r="SQW8" s="685"/>
      <c r="SQX8" s="685"/>
      <c r="SQY8" s="685"/>
      <c r="SQZ8" s="685"/>
      <c r="SRA8" s="685"/>
      <c r="SRB8" s="685"/>
      <c r="SRC8" s="685"/>
      <c r="SRD8" s="685"/>
      <c r="SRE8" s="685"/>
      <c r="SRF8" s="685"/>
      <c r="SRG8" s="685"/>
      <c r="SRH8" s="685"/>
      <c r="SRI8" s="685"/>
      <c r="SRJ8" s="685"/>
      <c r="SRK8" s="685"/>
      <c r="SRL8" s="685"/>
      <c r="SRM8" s="685"/>
      <c r="SRN8" s="685"/>
      <c r="SRO8" s="685"/>
      <c r="SRP8" s="685"/>
      <c r="SRQ8" s="685"/>
      <c r="SRR8" s="685"/>
      <c r="SRS8" s="685"/>
      <c r="SRT8" s="685"/>
      <c r="SRU8" s="685"/>
      <c r="SRV8" s="685"/>
      <c r="SRW8" s="685"/>
      <c r="SRX8" s="685"/>
      <c r="SRY8" s="685"/>
      <c r="SRZ8" s="685"/>
      <c r="SSA8" s="685"/>
      <c r="SSB8" s="685"/>
      <c r="SSC8" s="685"/>
      <c r="SSD8" s="685"/>
      <c r="SSE8" s="685"/>
      <c r="SSF8" s="685"/>
      <c r="SSG8" s="685"/>
      <c r="SSH8" s="685"/>
      <c r="SSI8" s="685"/>
      <c r="SSJ8" s="685"/>
      <c r="SSK8" s="685"/>
      <c r="SSL8" s="685"/>
      <c r="SSM8" s="685"/>
      <c r="SSN8" s="685"/>
      <c r="SSO8" s="685"/>
      <c r="SSP8" s="685"/>
      <c r="SSQ8" s="685"/>
      <c r="SSR8" s="685"/>
      <c r="SSS8" s="685"/>
      <c r="SST8" s="685"/>
      <c r="SSU8" s="685"/>
      <c r="SSV8" s="685"/>
      <c r="SSW8" s="685"/>
      <c r="SSX8" s="685"/>
      <c r="SSY8" s="685"/>
      <c r="SSZ8" s="685"/>
      <c r="STA8" s="685"/>
      <c r="STB8" s="685"/>
      <c r="STC8" s="685"/>
      <c r="STD8" s="685"/>
      <c r="STE8" s="685"/>
      <c r="STF8" s="685"/>
      <c r="STG8" s="685"/>
      <c r="STH8" s="685"/>
      <c r="STI8" s="685"/>
      <c r="STJ8" s="685"/>
      <c r="STK8" s="685"/>
      <c r="STL8" s="685"/>
      <c r="STM8" s="685"/>
      <c r="STN8" s="685"/>
      <c r="STO8" s="685"/>
      <c r="STP8" s="685"/>
      <c r="STQ8" s="685"/>
      <c r="STR8" s="685"/>
      <c r="STS8" s="685"/>
      <c r="STT8" s="685"/>
      <c r="STU8" s="685"/>
      <c r="STV8" s="685"/>
      <c r="STW8" s="685"/>
      <c r="STX8" s="685"/>
      <c r="STY8" s="685"/>
      <c r="STZ8" s="685"/>
      <c r="SUA8" s="685"/>
      <c r="SUB8" s="685"/>
      <c r="SUC8" s="685"/>
      <c r="SUD8" s="685"/>
      <c r="SUE8" s="685"/>
      <c r="SUF8" s="685"/>
      <c r="SUG8" s="685"/>
      <c r="SUH8" s="685"/>
      <c r="SUI8" s="685"/>
      <c r="SUJ8" s="685"/>
      <c r="SUK8" s="685"/>
      <c r="SUL8" s="685"/>
      <c r="SUM8" s="685"/>
      <c r="SUN8" s="685"/>
      <c r="SUO8" s="685"/>
      <c r="SUP8" s="685"/>
      <c r="SUQ8" s="685"/>
      <c r="SUR8" s="685"/>
      <c r="SUS8" s="685"/>
      <c r="SUT8" s="685"/>
      <c r="SUU8" s="685"/>
      <c r="SUV8" s="685"/>
      <c r="SUW8" s="685"/>
      <c r="SUX8" s="685"/>
      <c r="SUY8" s="685"/>
      <c r="SUZ8" s="685"/>
      <c r="SVA8" s="685"/>
      <c r="SVB8" s="685"/>
      <c r="SVC8" s="685"/>
      <c r="SVD8" s="685"/>
      <c r="SVE8" s="685"/>
      <c r="SVF8" s="685"/>
      <c r="SVG8" s="685"/>
      <c r="SVH8" s="685"/>
      <c r="SVI8" s="685"/>
      <c r="SVJ8" s="685"/>
      <c r="SVK8" s="685"/>
      <c r="SVL8" s="685"/>
      <c r="SVM8" s="685"/>
      <c r="SVN8" s="685"/>
      <c r="SVO8" s="685"/>
      <c r="SVP8" s="685"/>
      <c r="SVQ8" s="685"/>
      <c r="SVR8" s="685"/>
      <c r="SVS8" s="685"/>
      <c r="SVT8" s="685"/>
      <c r="SVU8" s="685"/>
      <c r="SVV8" s="685"/>
      <c r="SVW8" s="685"/>
      <c r="SVX8" s="685"/>
      <c r="SVY8" s="685"/>
      <c r="SVZ8" s="685"/>
      <c r="SWA8" s="685"/>
      <c r="SWB8" s="685"/>
      <c r="SWC8" s="685"/>
      <c r="SWD8" s="685"/>
      <c r="SWE8" s="685"/>
      <c r="SWF8" s="685"/>
      <c r="SWG8" s="685"/>
      <c r="SWH8" s="685"/>
      <c r="SWI8" s="685"/>
      <c r="SWJ8" s="685"/>
      <c r="SWK8" s="685"/>
      <c r="SWL8" s="685"/>
      <c r="SWM8" s="685"/>
      <c r="SWN8" s="685"/>
      <c r="SWO8" s="685"/>
      <c r="SWP8" s="685"/>
      <c r="SWQ8" s="685"/>
      <c r="SWR8" s="685"/>
      <c r="SWS8" s="685"/>
      <c r="SWT8" s="685"/>
      <c r="SWU8" s="685"/>
      <c r="SWV8" s="685"/>
      <c r="SWW8" s="685"/>
      <c r="SWX8" s="685"/>
      <c r="SWY8" s="685"/>
      <c r="SWZ8" s="685"/>
      <c r="SXA8" s="685"/>
      <c r="SXB8" s="685"/>
      <c r="SXC8" s="685"/>
      <c r="SXD8" s="685"/>
      <c r="SXE8" s="685"/>
      <c r="SXF8" s="685"/>
      <c r="SXG8" s="685"/>
      <c r="SXH8" s="685"/>
      <c r="SXI8" s="685"/>
      <c r="SXJ8" s="685"/>
      <c r="SXK8" s="685"/>
      <c r="SXL8" s="685"/>
      <c r="SXM8" s="685"/>
      <c r="SXN8" s="685"/>
      <c r="SXO8" s="685"/>
      <c r="SXP8" s="685"/>
      <c r="SXQ8" s="685"/>
      <c r="SXR8" s="685"/>
      <c r="SXS8" s="685"/>
      <c r="SXT8" s="685"/>
      <c r="SXU8" s="685"/>
      <c r="SXV8" s="685"/>
      <c r="SXW8" s="685"/>
      <c r="SXX8" s="685"/>
      <c r="SXY8" s="685"/>
      <c r="SXZ8" s="685"/>
      <c r="SYA8" s="685"/>
      <c r="SYB8" s="685"/>
      <c r="SYC8" s="685"/>
      <c r="SYD8" s="685"/>
      <c r="SYE8" s="685"/>
      <c r="SYF8" s="685"/>
      <c r="SYG8" s="685"/>
      <c r="SYH8" s="685"/>
      <c r="SYI8" s="685"/>
      <c r="SYJ8" s="685"/>
      <c r="SYK8" s="685"/>
      <c r="SYL8" s="685"/>
      <c r="SYM8" s="685"/>
      <c r="SYN8" s="685"/>
      <c r="SYO8" s="685"/>
      <c r="SYP8" s="685"/>
      <c r="SYQ8" s="685"/>
      <c r="SYR8" s="685"/>
      <c r="SYS8" s="685"/>
      <c r="SYT8" s="685"/>
      <c r="SYU8" s="685"/>
      <c r="SYV8" s="685"/>
      <c r="SYW8" s="685"/>
      <c r="SYX8" s="685"/>
      <c r="SYY8" s="685"/>
      <c r="SYZ8" s="685"/>
      <c r="SZA8" s="685"/>
      <c r="SZB8" s="685"/>
      <c r="SZC8" s="685"/>
      <c r="SZD8" s="685"/>
      <c r="SZE8" s="685"/>
      <c r="SZF8" s="685"/>
      <c r="SZG8" s="685"/>
      <c r="SZH8" s="685"/>
      <c r="SZI8" s="685"/>
      <c r="SZJ8" s="685"/>
      <c r="SZK8" s="685"/>
      <c r="SZL8" s="685"/>
      <c r="SZM8" s="685"/>
      <c r="SZN8" s="685"/>
      <c r="SZO8" s="685"/>
      <c r="SZP8" s="685"/>
      <c r="SZQ8" s="685"/>
      <c r="SZR8" s="685"/>
      <c r="SZS8" s="685"/>
      <c r="SZT8" s="685"/>
      <c r="SZU8" s="685"/>
      <c r="SZV8" s="685"/>
      <c r="SZW8" s="685"/>
      <c r="SZX8" s="685"/>
      <c r="SZY8" s="685"/>
      <c r="SZZ8" s="685"/>
      <c r="TAA8" s="685"/>
      <c r="TAB8" s="685"/>
      <c r="TAC8" s="685"/>
      <c r="TAD8" s="685"/>
      <c r="TAE8" s="685"/>
      <c r="TAF8" s="685"/>
      <c r="TAG8" s="685"/>
      <c r="TAH8" s="685"/>
      <c r="TAI8" s="685"/>
      <c r="TAJ8" s="685"/>
      <c r="TAK8" s="685"/>
      <c r="TAL8" s="685"/>
      <c r="TAM8" s="685"/>
      <c r="TAN8" s="685"/>
      <c r="TAO8" s="685"/>
      <c r="TAP8" s="685"/>
      <c r="TAQ8" s="685"/>
      <c r="TAR8" s="685"/>
      <c r="TAS8" s="685"/>
      <c r="TAT8" s="685"/>
      <c r="TAU8" s="685"/>
      <c r="TAV8" s="685"/>
      <c r="TAW8" s="685"/>
      <c r="TAX8" s="685"/>
      <c r="TAY8" s="685"/>
      <c r="TAZ8" s="685"/>
      <c r="TBA8" s="685"/>
      <c r="TBB8" s="685"/>
      <c r="TBC8" s="685"/>
      <c r="TBD8" s="685"/>
      <c r="TBE8" s="685"/>
      <c r="TBF8" s="685"/>
      <c r="TBG8" s="685"/>
      <c r="TBH8" s="685"/>
      <c r="TBI8" s="685"/>
      <c r="TBJ8" s="685"/>
      <c r="TBK8" s="685"/>
      <c r="TBL8" s="685"/>
      <c r="TBM8" s="685"/>
      <c r="TBN8" s="685"/>
      <c r="TBO8" s="685"/>
      <c r="TBP8" s="685"/>
      <c r="TBQ8" s="685"/>
      <c r="TBR8" s="685"/>
      <c r="TBS8" s="685"/>
      <c r="TBT8" s="685"/>
      <c r="TBU8" s="685"/>
      <c r="TBV8" s="685"/>
      <c r="TBW8" s="685"/>
      <c r="TBX8" s="685"/>
      <c r="TBY8" s="685"/>
      <c r="TBZ8" s="685"/>
      <c r="TCA8" s="685"/>
      <c r="TCB8" s="685"/>
      <c r="TCC8" s="685"/>
      <c r="TCD8" s="685"/>
      <c r="TCE8" s="685"/>
      <c r="TCF8" s="685"/>
      <c r="TCG8" s="685"/>
      <c r="TCH8" s="685"/>
      <c r="TCI8" s="685"/>
      <c r="TCJ8" s="685"/>
      <c r="TCK8" s="685"/>
      <c r="TCL8" s="685"/>
      <c r="TCM8" s="685"/>
      <c r="TCN8" s="685"/>
      <c r="TCO8" s="685"/>
      <c r="TCP8" s="685"/>
      <c r="TCQ8" s="685"/>
      <c r="TCR8" s="685"/>
      <c r="TCS8" s="685"/>
      <c r="TCT8" s="685"/>
      <c r="TCU8" s="685"/>
      <c r="TCV8" s="685"/>
      <c r="TCW8" s="685"/>
      <c r="TCX8" s="685"/>
      <c r="TCY8" s="685"/>
      <c r="TCZ8" s="685"/>
      <c r="TDA8" s="685"/>
      <c r="TDB8" s="685"/>
      <c r="TDC8" s="685"/>
      <c r="TDD8" s="685"/>
      <c r="TDE8" s="685"/>
      <c r="TDF8" s="685"/>
      <c r="TDG8" s="685"/>
      <c r="TDH8" s="685"/>
      <c r="TDI8" s="685"/>
      <c r="TDJ8" s="685"/>
      <c r="TDK8" s="685"/>
      <c r="TDL8" s="685"/>
      <c r="TDM8" s="685"/>
      <c r="TDN8" s="685"/>
      <c r="TDO8" s="685"/>
      <c r="TDP8" s="685"/>
      <c r="TDQ8" s="685"/>
      <c r="TDR8" s="685"/>
      <c r="TDS8" s="685"/>
      <c r="TDT8" s="685"/>
      <c r="TDU8" s="685"/>
      <c r="TDV8" s="685"/>
      <c r="TDW8" s="685"/>
      <c r="TDX8" s="685"/>
      <c r="TDY8" s="685"/>
      <c r="TDZ8" s="685"/>
      <c r="TEA8" s="685"/>
      <c r="TEB8" s="685"/>
      <c r="TEC8" s="685"/>
      <c r="TED8" s="685"/>
      <c r="TEE8" s="685"/>
      <c r="TEF8" s="685"/>
      <c r="TEG8" s="685"/>
      <c r="TEH8" s="685"/>
      <c r="TEI8" s="685"/>
      <c r="TEJ8" s="685"/>
      <c r="TEK8" s="685"/>
      <c r="TEL8" s="685"/>
      <c r="TEM8" s="685"/>
      <c r="TEN8" s="685"/>
      <c r="TEO8" s="685"/>
      <c r="TEP8" s="685"/>
      <c r="TEQ8" s="685"/>
      <c r="TER8" s="685"/>
      <c r="TES8" s="685"/>
      <c r="TET8" s="685"/>
      <c r="TEU8" s="685"/>
      <c r="TEV8" s="685"/>
      <c r="TEW8" s="685"/>
      <c r="TEX8" s="685"/>
      <c r="TEY8" s="685"/>
      <c r="TEZ8" s="685"/>
      <c r="TFA8" s="685"/>
      <c r="TFB8" s="685"/>
      <c r="TFC8" s="685"/>
      <c r="TFD8" s="685"/>
      <c r="TFE8" s="685"/>
      <c r="TFF8" s="685"/>
      <c r="TFG8" s="685"/>
      <c r="TFH8" s="685"/>
      <c r="TFI8" s="685"/>
      <c r="TFJ8" s="685"/>
      <c r="TFK8" s="685"/>
      <c r="TFL8" s="685"/>
      <c r="TFM8" s="685"/>
      <c r="TFN8" s="685"/>
      <c r="TFO8" s="685"/>
      <c r="TFP8" s="685"/>
      <c r="TFQ8" s="685"/>
      <c r="TFR8" s="685"/>
      <c r="TFS8" s="685"/>
      <c r="TFT8" s="685"/>
      <c r="TFU8" s="685"/>
      <c r="TFV8" s="685"/>
      <c r="TFW8" s="685"/>
      <c r="TFX8" s="685"/>
      <c r="TFY8" s="685"/>
      <c r="TFZ8" s="685"/>
      <c r="TGA8" s="685"/>
      <c r="TGB8" s="685"/>
      <c r="TGC8" s="685"/>
      <c r="TGD8" s="685"/>
      <c r="TGE8" s="685"/>
      <c r="TGF8" s="685"/>
      <c r="TGG8" s="685"/>
      <c r="TGH8" s="685"/>
      <c r="TGI8" s="685"/>
      <c r="TGJ8" s="685"/>
      <c r="TGK8" s="685"/>
      <c r="TGL8" s="685"/>
      <c r="TGM8" s="685"/>
      <c r="TGN8" s="685"/>
      <c r="TGO8" s="685"/>
      <c r="TGP8" s="685"/>
      <c r="TGQ8" s="685"/>
      <c r="TGR8" s="685"/>
      <c r="TGS8" s="685"/>
      <c r="TGT8" s="685"/>
      <c r="TGU8" s="685"/>
      <c r="TGV8" s="685"/>
      <c r="TGW8" s="685"/>
      <c r="TGX8" s="685"/>
      <c r="TGY8" s="685"/>
      <c r="TGZ8" s="685"/>
      <c r="THA8" s="685"/>
      <c r="THB8" s="685"/>
      <c r="THC8" s="685"/>
      <c r="THD8" s="685"/>
      <c r="THE8" s="685"/>
      <c r="THF8" s="685"/>
      <c r="THG8" s="685"/>
      <c r="THH8" s="685"/>
      <c r="THI8" s="685"/>
      <c r="THJ8" s="685"/>
      <c r="THK8" s="685"/>
      <c r="THL8" s="685"/>
      <c r="THM8" s="685"/>
      <c r="THN8" s="685"/>
      <c r="THO8" s="685"/>
      <c r="THP8" s="685"/>
      <c r="THQ8" s="685"/>
      <c r="THR8" s="685"/>
      <c r="THS8" s="685"/>
      <c r="THT8" s="685"/>
      <c r="THU8" s="685"/>
      <c r="THV8" s="685"/>
      <c r="THW8" s="685"/>
      <c r="THX8" s="685"/>
      <c r="THY8" s="685"/>
      <c r="THZ8" s="685"/>
      <c r="TIA8" s="685"/>
      <c r="TIB8" s="685"/>
      <c r="TIC8" s="685"/>
      <c r="TID8" s="685"/>
      <c r="TIE8" s="685"/>
      <c r="TIF8" s="685"/>
      <c r="TIG8" s="685"/>
      <c r="TIH8" s="685"/>
      <c r="TII8" s="685"/>
      <c r="TIJ8" s="685"/>
      <c r="TIK8" s="685"/>
      <c r="TIL8" s="685"/>
      <c r="TIM8" s="685"/>
      <c r="TIN8" s="685"/>
      <c r="TIO8" s="685"/>
      <c r="TIP8" s="685"/>
      <c r="TIQ8" s="685"/>
      <c r="TIR8" s="685"/>
      <c r="TIS8" s="685"/>
      <c r="TIT8" s="685"/>
      <c r="TIU8" s="685"/>
      <c r="TIV8" s="685"/>
      <c r="TIW8" s="685"/>
      <c r="TIX8" s="685"/>
      <c r="TIY8" s="685"/>
      <c r="TIZ8" s="685"/>
      <c r="TJA8" s="685"/>
      <c r="TJB8" s="685"/>
      <c r="TJC8" s="685"/>
      <c r="TJD8" s="685"/>
      <c r="TJE8" s="685"/>
      <c r="TJF8" s="685"/>
      <c r="TJG8" s="685"/>
      <c r="TJH8" s="685"/>
      <c r="TJI8" s="685"/>
      <c r="TJJ8" s="685"/>
      <c r="TJK8" s="685"/>
      <c r="TJL8" s="685"/>
      <c r="TJM8" s="685"/>
      <c r="TJN8" s="685"/>
      <c r="TJO8" s="685"/>
      <c r="TJP8" s="685"/>
      <c r="TJQ8" s="685"/>
      <c r="TJR8" s="685"/>
      <c r="TJS8" s="685"/>
      <c r="TJT8" s="685"/>
      <c r="TJU8" s="685"/>
      <c r="TJV8" s="685"/>
      <c r="TJW8" s="685"/>
      <c r="TJX8" s="685"/>
      <c r="TJY8" s="685"/>
      <c r="TJZ8" s="685"/>
      <c r="TKA8" s="685"/>
      <c r="TKB8" s="685"/>
      <c r="TKC8" s="685"/>
      <c r="TKD8" s="685"/>
      <c r="TKE8" s="685"/>
      <c r="TKF8" s="685"/>
      <c r="TKG8" s="685"/>
      <c r="TKH8" s="685"/>
      <c r="TKI8" s="685"/>
      <c r="TKJ8" s="685"/>
      <c r="TKK8" s="685"/>
      <c r="TKL8" s="685"/>
      <c r="TKM8" s="685"/>
      <c r="TKN8" s="685"/>
      <c r="TKO8" s="685"/>
      <c r="TKP8" s="685"/>
      <c r="TKQ8" s="685"/>
      <c r="TKR8" s="685"/>
      <c r="TKS8" s="685"/>
      <c r="TKT8" s="685"/>
      <c r="TKU8" s="685"/>
      <c r="TKV8" s="685"/>
      <c r="TKW8" s="685"/>
      <c r="TKX8" s="685"/>
      <c r="TKY8" s="685"/>
      <c r="TKZ8" s="685"/>
      <c r="TLA8" s="685"/>
      <c r="TLB8" s="685"/>
      <c r="TLC8" s="685"/>
      <c r="TLD8" s="685"/>
      <c r="TLE8" s="685"/>
      <c r="TLF8" s="685"/>
      <c r="TLG8" s="685"/>
      <c r="TLH8" s="685"/>
      <c r="TLI8" s="685"/>
      <c r="TLJ8" s="685"/>
      <c r="TLK8" s="685"/>
      <c r="TLL8" s="685"/>
      <c r="TLM8" s="685"/>
      <c r="TLN8" s="685"/>
      <c r="TLO8" s="685"/>
      <c r="TLP8" s="685"/>
      <c r="TLQ8" s="685"/>
      <c r="TLR8" s="685"/>
      <c r="TLS8" s="685"/>
      <c r="TLT8" s="685"/>
      <c r="TLU8" s="685"/>
      <c r="TLV8" s="685"/>
      <c r="TLW8" s="685"/>
      <c r="TLX8" s="685"/>
      <c r="TLY8" s="685"/>
      <c r="TLZ8" s="685"/>
      <c r="TMA8" s="685"/>
      <c r="TMB8" s="685"/>
      <c r="TMC8" s="685"/>
      <c r="TMD8" s="685"/>
      <c r="TME8" s="685"/>
      <c r="TMF8" s="685"/>
      <c r="TMG8" s="685"/>
      <c r="TMH8" s="685"/>
      <c r="TMI8" s="685"/>
      <c r="TMJ8" s="685"/>
      <c r="TMK8" s="685"/>
      <c r="TML8" s="685"/>
      <c r="TMM8" s="685"/>
      <c r="TMN8" s="685"/>
      <c r="TMO8" s="685"/>
      <c r="TMP8" s="685"/>
      <c r="TMQ8" s="685"/>
      <c r="TMR8" s="685"/>
      <c r="TMS8" s="685"/>
      <c r="TMT8" s="685"/>
      <c r="TMU8" s="685"/>
      <c r="TMV8" s="685"/>
      <c r="TMW8" s="685"/>
      <c r="TMX8" s="685"/>
      <c r="TMY8" s="685"/>
      <c r="TMZ8" s="685"/>
      <c r="TNA8" s="685"/>
      <c r="TNB8" s="685"/>
      <c r="TNC8" s="685"/>
      <c r="TND8" s="685"/>
      <c r="TNE8" s="685"/>
      <c r="TNF8" s="685"/>
      <c r="TNG8" s="685"/>
      <c r="TNH8" s="685"/>
      <c r="TNI8" s="685"/>
      <c r="TNJ8" s="685"/>
      <c r="TNK8" s="685"/>
      <c r="TNL8" s="685"/>
      <c r="TNM8" s="685"/>
      <c r="TNN8" s="685"/>
      <c r="TNO8" s="685"/>
      <c r="TNP8" s="685"/>
      <c r="TNQ8" s="685"/>
      <c r="TNR8" s="685"/>
      <c r="TNS8" s="685"/>
      <c r="TNT8" s="685"/>
      <c r="TNU8" s="685"/>
      <c r="TNV8" s="685"/>
      <c r="TNW8" s="685"/>
      <c r="TNX8" s="685"/>
      <c r="TNY8" s="685"/>
      <c r="TNZ8" s="685"/>
      <c r="TOA8" s="685"/>
      <c r="TOB8" s="685"/>
      <c r="TOC8" s="685"/>
      <c r="TOD8" s="685"/>
      <c r="TOE8" s="685"/>
      <c r="TOF8" s="685"/>
      <c r="TOG8" s="685"/>
      <c r="TOH8" s="685"/>
      <c r="TOI8" s="685"/>
      <c r="TOJ8" s="685"/>
      <c r="TOK8" s="685"/>
      <c r="TOL8" s="685"/>
      <c r="TOM8" s="685"/>
      <c r="TON8" s="685"/>
      <c r="TOO8" s="685"/>
      <c r="TOP8" s="685"/>
      <c r="TOQ8" s="685"/>
      <c r="TOR8" s="685"/>
      <c r="TOS8" s="685"/>
      <c r="TOT8" s="685"/>
      <c r="TOU8" s="685"/>
      <c r="TOV8" s="685"/>
      <c r="TOW8" s="685"/>
      <c r="TOX8" s="685"/>
      <c r="TOY8" s="685"/>
      <c r="TOZ8" s="685"/>
      <c r="TPA8" s="685"/>
      <c r="TPB8" s="685"/>
      <c r="TPC8" s="685"/>
      <c r="TPD8" s="685"/>
      <c r="TPE8" s="685"/>
      <c r="TPF8" s="685"/>
      <c r="TPG8" s="685"/>
      <c r="TPH8" s="685"/>
      <c r="TPI8" s="685"/>
      <c r="TPJ8" s="685"/>
      <c r="TPK8" s="685"/>
      <c r="TPL8" s="685"/>
      <c r="TPM8" s="685"/>
      <c r="TPN8" s="685"/>
      <c r="TPO8" s="685"/>
      <c r="TPP8" s="685"/>
      <c r="TPQ8" s="685"/>
      <c r="TPR8" s="685"/>
      <c r="TPS8" s="685"/>
      <c r="TPT8" s="685"/>
      <c r="TPU8" s="685"/>
      <c r="TPV8" s="685"/>
      <c r="TPW8" s="685"/>
      <c r="TPX8" s="685"/>
      <c r="TPY8" s="685"/>
      <c r="TPZ8" s="685"/>
      <c r="TQA8" s="685"/>
      <c r="TQB8" s="685"/>
      <c r="TQC8" s="685"/>
      <c r="TQD8" s="685"/>
      <c r="TQE8" s="685"/>
      <c r="TQF8" s="685"/>
      <c r="TQG8" s="685"/>
      <c r="TQH8" s="685"/>
      <c r="TQI8" s="685"/>
      <c r="TQJ8" s="685"/>
      <c r="TQK8" s="685"/>
      <c r="TQL8" s="685"/>
      <c r="TQM8" s="685"/>
      <c r="TQN8" s="685"/>
      <c r="TQO8" s="685"/>
      <c r="TQP8" s="685"/>
      <c r="TQQ8" s="685"/>
      <c r="TQR8" s="685"/>
      <c r="TQS8" s="685"/>
      <c r="TQT8" s="685"/>
      <c r="TQU8" s="685"/>
      <c r="TQV8" s="685"/>
      <c r="TQW8" s="685"/>
      <c r="TQX8" s="685"/>
      <c r="TQY8" s="685"/>
      <c r="TQZ8" s="685"/>
      <c r="TRA8" s="685"/>
      <c r="TRB8" s="685"/>
      <c r="TRC8" s="685"/>
      <c r="TRD8" s="685"/>
      <c r="TRE8" s="685"/>
      <c r="TRF8" s="685"/>
      <c r="TRG8" s="685"/>
      <c r="TRH8" s="685"/>
      <c r="TRI8" s="685"/>
      <c r="TRJ8" s="685"/>
      <c r="TRK8" s="685"/>
      <c r="TRL8" s="685"/>
      <c r="TRM8" s="685"/>
      <c r="TRN8" s="685"/>
      <c r="TRO8" s="685"/>
      <c r="TRP8" s="685"/>
      <c r="TRQ8" s="685"/>
      <c r="TRR8" s="685"/>
      <c r="TRS8" s="685"/>
      <c r="TRT8" s="685"/>
      <c r="TRU8" s="685"/>
      <c r="TRV8" s="685"/>
      <c r="TRW8" s="685"/>
      <c r="TRX8" s="685"/>
      <c r="TRY8" s="685"/>
      <c r="TRZ8" s="685"/>
      <c r="TSA8" s="685"/>
      <c r="TSB8" s="685"/>
      <c r="TSC8" s="685"/>
      <c r="TSD8" s="685"/>
      <c r="TSE8" s="685"/>
      <c r="TSF8" s="685"/>
      <c r="TSG8" s="685"/>
      <c r="TSH8" s="685"/>
      <c r="TSI8" s="685"/>
      <c r="TSJ8" s="685"/>
      <c r="TSK8" s="685"/>
      <c r="TSL8" s="685"/>
      <c r="TSM8" s="685"/>
      <c r="TSN8" s="685"/>
      <c r="TSO8" s="685"/>
      <c r="TSP8" s="685"/>
      <c r="TSQ8" s="685"/>
      <c r="TSR8" s="685"/>
      <c r="TSS8" s="685"/>
      <c r="TST8" s="685"/>
      <c r="TSU8" s="685"/>
      <c r="TSV8" s="685"/>
      <c r="TSW8" s="685"/>
      <c r="TSX8" s="685"/>
      <c r="TSY8" s="685"/>
      <c r="TSZ8" s="685"/>
      <c r="TTA8" s="685"/>
      <c r="TTB8" s="685"/>
      <c r="TTC8" s="685"/>
      <c r="TTD8" s="685"/>
      <c r="TTE8" s="685"/>
      <c r="TTF8" s="685"/>
      <c r="TTG8" s="685"/>
      <c r="TTH8" s="685"/>
      <c r="TTI8" s="685"/>
      <c r="TTJ8" s="685"/>
      <c r="TTK8" s="685"/>
      <c r="TTL8" s="685"/>
      <c r="TTM8" s="685"/>
      <c r="TTN8" s="685"/>
      <c r="TTO8" s="685"/>
      <c r="TTP8" s="685"/>
      <c r="TTQ8" s="685"/>
      <c r="TTR8" s="685"/>
      <c r="TTS8" s="685"/>
      <c r="TTT8" s="685"/>
      <c r="TTU8" s="685"/>
      <c r="TTV8" s="685"/>
      <c r="TTW8" s="685"/>
      <c r="TTX8" s="685"/>
      <c r="TTY8" s="685"/>
      <c r="TTZ8" s="685"/>
      <c r="TUA8" s="685"/>
      <c r="TUB8" s="685"/>
      <c r="TUC8" s="685"/>
      <c r="TUD8" s="685"/>
      <c r="TUE8" s="685"/>
      <c r="TUF8" s="685"/>
      <c r="TUG8" s="685"/>
      <c r="TUH8" s="685"/>
      <c r="TUI8" s="685"/>
      <c r="TUJ8" s="685"/>
      <c r="TUK8" s="685"/>
      <c r="TUL8" s="685"/>
      <c r="TUM8" s="685"/>
      <c r="TUN8" s="685"/>
      <c r="TUO8" s="685"/>
      <c r="TUP8" s="685"/>
      <c r="TUQ8" s="685"/>
      <c r="TUR8" s="685"/>
      <c r="TUS8" s="685"/>
      <c r="TUT8" s="685"/>
      <c r="TUU8" s="685"/>
      <c r="TUV8" s="685"/>
      <c r="TUW8" s="685"/>
      <c r="TUX8" s="685"/>
      <c r="TUY8" s="685"/>
      <c r="TUZ8" s="685"/>
      <c r="TVA8" s="685"/>
      <c r="TVB8" s="685"/>
      <c r="TVC8" s="685"/>
      <c r="TVD8" s="685"/>
      <c r="TVE8" s="685"/>
      <c r="TVF8" s="685"/>
      <c r="TVG8" s="685"/>
      <c r="TVH8" s="685"/>
      <c r="TVI8" s="685"/>
      <c r="TVJ8" s="685"/>
      <c r="TVK8" s="685"/>
      <c r="TVL8" s="685"/>
      <c r="TVM8" s="685"/>
      <c r="TVN8" s="685"/>
      <c r="TVO8" s="685"/>
      <c r="TVP8" s="685"/>
      <c r="TVQ8" s="685"/>
      <c r="TVR8" s="685"/>
      <c r="TVS8" s="685"/>
      <c r="TVT8" s="685"/>
      <c r="TVU8" s="685"/>
      <c r="TVV8" s="685"/>
      <c r="TVW8" s="685"/>
      <c r="TVX8" s="685"/>
      <c r="TVY8" s="685"/>
      <c r="TVZ8" s="685"/>
      <c r="TWA8" s="685"/>
      <c r="TWB8" s="685"/>
      <c r="TWC8" s="685"/>
      <c r="TWD8" s="685"/>
      <c r="TWE8" s="685"/>
      <c r="TWF8" s="685"/>
      <c r="TWG8" s="685"/>
      <c r="TWH8" s="685"/>
      <c r="TWI8" s="685"/>
      <c r="TWJ8" s="685"/>
      <c r="TWK8" s="685"/>
      <c r="TWL8" s="685"/>
      <c r="TWM8" s="685"/>
      <c r="TWN8" s="685"/>
      <c r="TWO8" s="685"/>
      <c r="TWP8" s="685"/>
      <c r="TWQ8" s="685"/>
      <c r="TWR8" s="685"/>
      <c r="TWS8" s="685"/>
      <c r="TWT8" s="685"/>
      <c r="TWU8" s="685"/>
      <c r="TWV8" s="685"/>
      <c r="TWW8" s="685"/>
      <c r="TWX8" s="685"/>
      <c r="TWY8" s="685"/>
      <c r="TWZ8" s="685"/>
      <c r="TXA8" s="685"/>
      <c r="TXB8" s="685"/>
      <c r="TXC8" s="685"/>
      <c r="TXD8" s="685"/>
      <c r="TXE8" s="685"/>
      <c r="TXF8" s="685"/>
      <c r="TXG8" s="685"/>
      <c r="TXH8" s="685"/>
      <c r="TXI8" s="685"/>
      <c r="TXJ8" s="685"/>
      <c r="TXK8" s="685"/>
      <c r="TXL8" s="685"/>
      <c r="TXM8" s="685"/>
      <c r="TXN8" s="685"/>
      <c r="TXO8" s="685"/>
      <c r="TXP8" s="685"/>
      <c r="TXQ8" s="685"/>
      <c r="TXR8" s="685"/>
      <c r="TXS8" s="685"/>
      <c r="TXT8" s="685"/>
      <c r="TXU8" s="685"/>
      <c r="TXV8" s="685"/>
      <c r="TXW8" s="685"/>
      <c r="TXX8" s="685"/>
      <c r="TXY8" s="685"/>
      <c r="TXZ8" s="685"/>
      <c r="TYA8" s="685"/>
      <c r="TYB8" s="685"/>
      <c r="TYC8" s="685"/>
      <c r="TYD8" s="685"/>
      <c r="TYE8" s="685"/>
      <c r="TYF8" s="685"/>
      <c r="TYG8" s="685"/>
      <c r="TYH8" s="685"/>
      <c r="TYI8" s="685"/>
      <c r="TYJ8" s="685"/>
      <c r="TYK8" s="685"/>
      <c r="TYL8" s="685"/>
      <c r="TYM8" s="685"/>
      <c r="TYN8" s="685"/>
      <c r="TYO8" s="685"/>
      <c r="TYP8" s="685"/>
      <c r="TYQ8" s="685"/>
      <c r="TYR8" s="685"/>
      <c r="TYS8" s="685"/>
      <c r="TYT8" s="685"/>
      <c r="TYU8" s="685"/>
      <c r="TYV8" s="685"/>
      <c r="TYW8" s="685"/>
      <c r="TYX8" s="685"/>
      <c r="TYY8" s="685"/>
      <c r="TYZ8" s="685"/>
      <c r="TZA8" s="685"/>
      <c r="TZB8" s="685"/>
      <c r="TZC8" s="685"/>
      <c r="TZD8" s="685"/>
      <c r="TZE8" s="685"/>
      <c r="TZF8" s="685"/>
      <c r="TZG8" s="685"/>
      <c r="TZH8" s="685"/>
      <c r="TZI8" s="685"/>
      <c r="TZJ8" s="685"/>
      <c r="TZK8" s="685"/>
      <c r="TZL8" s="685"/>
      <c r="TZM8" s="685"/>
      <c r="TZN8" s="685"/>
      <c r="TZO8" s="685"/>
      <c r="TZP8" s="685"/>
      <c r="TZQ8" s="685"/>
      <c r="TZR8" s="685"/>
      <c r="TZS8" s="685"/>
      <c r="TZT8" s="685"/>
      <c r="TZU8" s="685"/>
      <c r="TZV8" s="685"/>
      <c r="TZW8" s="685"/>
      <c r="TZX8" s="685"/>
      <c r="TZY8" s="685"/>
      <c r="TZZ8" s="685"/>
      <c r="UAA8" s="685"/>
      <c r="UAB8" s="685"/>
      <c r="UAC8" s="685"/>
      <c r="UAD8" s="685"/>
      <c r="UAE8" s="685"/>
      <c r="UAF8" s="685"/>
      <c r="UAG8" s="685"/>
      <c r="UAH8" s="685"/>
      <c r="UAI8" s="685"/>
      <c r="UAJ8" s="685"/>
      <c r="UAK8" s="685"/>
      <c r="UAL8" s="685"/>
      <c r="UAM8" s="685"/>
      <c r="UAN8" s="685"/>
      <c r="UAO8" s="685"/>
      <c r="UAP8" s="685"/>
      <c r="UAQ8" s="685"/>
      <c r="UAR8" s="685"/>
      <c r="UAS8" s="685"/>
      <c r="UAT8" s="685"/>
      <c r="UAU8" s="685"/>
      <c r="UAV8" s="685"/>
      <c r="UAW8" s="685"/>
      <c r="UAX8" s="685"/>
      <c r="UAY8" s="685"/>
      <c r="UAZ8" s="685"/>
      <c r="UBA8" s="685"/>
      <c r="UBB8" s="685"/>
      <c r="UBC8" s="685"/>
      <c r="UBD8" s="685"/>
      <c r="UBE8" s="685"/>
      <c r="UBF8" s="685"/>
      <c r="UBG8" s="685"/>
      <c r="UBH8" s="685"/>
      <c r="UBI8" s="685"/>
      <c r="UBJ8" s="685"/>
      <c r="UBK8" s="685"/>
      <c r="UBL8" s="685"/>
      <c r="UBM8" s="685"/>
      <c r="UBN8" s="685"/>
      <c r="UBO8" s="685"/>
      <c r="UBP8" s="685"/>
      <c r="UBQ8" s="685"/>
      <c r="UBR8" s="685"/>
      <c r="UBS8" s="685"/>
      <c r="UBT8" s="685"/>
      <c r="UBU8" s="685"/>
      <c r="UBV8" s="685"/>
      <c r="UBW8" s="685"/>
      <c r="UBX8" s="685"/>
      <c r="UBY8" s="685"/>
      <c r="UBZ8" s="685"/>
      <c r="UCA8" s="685"/>
      <c r="UCB8" s="685"/>
      <c r="UCC8" s="685"/>
      <c r="UCD8" s="685"/>
      <c r="UCE8" s="685"/>
      <c r="UCF8" s="685"/>
      <c r="UCG8" s="685"/>
      <c r="UCH8" s="685"/>
      <c r="UCI8" s="685"/>
      <c r="UCJ8" s="685"/>
      <c r="UCK8" s="685"/>
      <c r="UCL8" s="685"/>
      <c r="UCM8" s="685"/>
      <c r="UCN8" s="685"/>
      <c r="UCO8" s="685"/>
      <c r="UCP8" s="685"/>
      <c r="UCQ8" s="685"/>
      <c r="UCR8" s="685"/>
      <c r="UCS8" s="685"/>
      <c r="UCT8" s="685"/>
      <c r="UCU8" s="685"/>
      <c r="UCV8" s="685"/>
      <c r="UCW8" s="685"/>
      <c r="UCX8" s="685"/>
      <c r="UCY8" s="685"/>
      <c r="UCZ8" s="685"/>
      <c r="UDA8" s="685"/>
      <c r="UDB8" s="685"/>
      <c r="UDC8" s="685"/>
      <c r="UDD8" s="685"/>
      <c r="UDE8" s="685"/>
      <c r="UDF8" s="685"/>
      <c r="UDG8" s="685"/>
      <c r="UDH8" s="685"/>
      <c r="UDI8" s="685"/>
      <c r="UDJ8" s="685"/>
      <c r="UDK8" s="685"/>
      <c r="UDL8" s="685"/>
      <c r="UDM8" s="685"/>
      <c r="UDN8" s="685"/>
      <c r="UDO8" s="685"/>
      <c r="UDP8" s="685"/>
      <c r="UDQ8" s="685"/>
      <c r="UDR8" s="685"/>
      <c r="UDS8" s="685"/>
      <c r="UDT8" s="685"/>
      <c r="UDU8" s="685"/>
      <c r="UDV8" s="685"/>
      <c r="UDW8" s="685"/>
      <c r="UDX8" s="685"/>
      <c r="UDY8" s="685"/>
      <c r="UDZ8" s="685"/>
      <c r="UEA8" s="685"/>
      <c r="UEB8" s="685"/>
      <c r="UEC8" s="685"/>
      <c r="UED8" s="685"/>
      <c r="UEE8" s="685"/>
      <c r="UEF8" s="685"/>
      <c r="UEG8" s="685"/>
      <c r="UEH8" s="685"/>
      <c r="UEI8" s="685"/>
      <c r="UEJ8" s="685"/>
      <c r="UEK8" s="685"/>
      <c r="UEL8" s="685"/>
      <c r="UEM8" s="685"/>
      <c r="UEN8" s="685"/>
      <c r="UEO8" s="685"/>
      <c r="UEP8" s="685"/>
      <c r="UEQ8" s="685"/>
      <c r="UER8" s="685"/>
      <c r="UES8" s="685"/>
      <c r="UET8" s="685"/>
      <c r="UEU8" s="685"/>
      <c r="UEV8" s="685"/>
      <c r="UEW8" s="685"/>
      <c r="UEX8" s="685"/>
      <c r="UEY8" s="685"/>
      <c r="UEZ8" s="685"/>
      <c r="UFA8" s="685"/>
      <c r="UFB8" s="685"/>
      <c r="UFC8" s="685"/>
      <c r="UFD8" s="685"/>
      <c r="UFE8" s="685"/>
      <c r="UFF8" s="685"/>
      <c r="UFG8" s="685"/>
      <c r="UFH8" s="685"/>
      <c r="UFI8" s="685"/>
      <c r="UFJ8" s="685"/>
      <c r="UFK8" s="685"/>
      <c r="UFL8" s="685"/>
      <c r="UFM8" s="685"/>
      <c r="UFN8" s="685"/>
      <c r="UFO8" s="685"/>
      <c r="UFP8" s="685"/>
      <c r="UFQ8" s="685"/>
      <c r="UFR8" s="685"/>
      <c r="UFS8" s="685"/>
      <c r="UFT8" s="685"/>
      <c r="UFU8" s="685"/>
      <c r="UFV8" s="685"/>
      <c r="UFW8" s="685"/>
      <c r="UFX8" s="685"/>
      <c r="UFY8" s="685"/>
      <c r="UFZ8" s="685"/>
      <c r="UGA8" s="685"/>
      <c r="UGB8" s="685"/>
      <c r="UGC8" s="685"/>
      <c r="UGD8" s="685"/>
      <c r="UGE8" s="685"/>
      <c r="UGF8" s="685"/>
      <c r="UGG8" s="685"/>
      <c r="UGH8" s="685"/>
      <c r="UGI8" s="685"/>
      <c r="UGJ8" s="685"/>
      <c r="UGK8" s="685"/>
      <c r="UGL8" s="685"/>
      <c r="UGM8" s="685"/>
      <c r="UGN8" s="685"/>
      <c r="UGO8" s="685"/>
      <c r="UGP8" s="685"/>
      <c r="UGQ8" s="685"/>
      <c r="UGR8" s="685"/>
      <c r="UGS8" s="685"/>
      <c r="UGT8" s="685"/>
      <c r="UGU8" s="685"/>
      <c r="UGV8" s="685"/>
      <c r="UGW8" s="685"/>
      <c r="UGX8" s="685"/>
      <c r="UGY8" s="685"/>
      <c r="UGZ8" s="685"/>
      <c r="UHA8" s="685"/>
      <c r="UHB8" s="685"/>
      <c r="UHC8" s="685"/>
      <c r="UHD8" s="685"/>
      <c r="UHE8" s="685"/>
      <c r="UHF8" s="685"/>
      <c r="UHG8" s="685"/>
      <c r="UHH8" s="685"/>
      <c r="UHI8" s="685"/>
      <c r="UHJ8" s="685"/>
      <c r="UHK8" s="685"/>
      <c r="UHL8" s="685"/>
      <c r="UHM8" s="685"/>
      <c r="UHN8" s="685"/>
      <c r="UHO8" s="685"/>
      <c r="UHP8" s="685"/>
      <c r="UHQ8" s="685"/>
      <c r="UHR8" s="685"/>
      <c r="UHS8" s="685"/>
      <c r="UHT8" s="685"/>
      <c r="UHU8" s="685"/>
      <c r="UHV8" s="685"/>
      <c r="UHW8" s="685"/>
      <c r="UHX8" s="685"/>
      <c r="UHY8" s="685"/>
      <c r="UHZ8" s="685"/>
      <c r="UIA8" s="685"/>
      <c r="UIB8" s="685"/>
      <c r="UIC8" s="685"/>
      <c r="UID8" s="685"/>
      <c r="UIE8" s="685"/>
      <c r="UIF8" s="685"/>
      <c r="UIG8" s="685"/>
      <c r="UIH8" s="685"/>
      <c r="UII8" s="685"/>
      <c r="UIJ8" s="685"/>
      <c r="UIK8" s="685"/>
      <c r="UIL8" s="685"/>
      <c r="UIM8" s="685"/>
      <c r="UIN8" s="685"/>
      <c r="UIO8" s="685"/>
      <c r="UIP8" s="685"/>
      <c r="UIQ8" s="685"/>
      <c r="UIR8" s="685"/>
      <c r="UIS8" s="685"/>
      <c r="UIT8" s="685"/>
      <c r="UIU8" s="685"/>
      <c r="UIV8" s="685"/>
      <c r="UIW8" s="685"/>
      <c r="UIX8" s="685"/>
      <c r="UIY8" s="685"/>
      <c r="UIZ8" s="685"/>
      <c r="UJA8" s="685"/>
      <c r="UJB8" s="685"/>
      <c r="UJC8" s="685"/>
      <c r="UJD8" s="685"/>
      <c r="UJE8" s="685"/>
      <c r="UJF8" s="685"/>
      <c r="UJG8" s="685"/>
      <c r="UJH8" s="685"/>
      <c r="UJI8" s="685"/>
      <c r="UJJ8" s="685"/>
      <c r="UJK8" s="685"/>
      <c r="UJL8" s="685"/>
      <c r="UJM8" s="685"/>
      <c r="UJN8" s="685"/>
      <c r="UJO8" s="685"/>
      <c r="UJP8" s="685"/>
      <c r="UJQ8" s="685"/>
      <c r="UJR8" s="685"/>
      <c r="UJS8" s="685"/>
      <c r="UJT8" s="685"/>
      <c r="UJU8" s="685"/>
      <c r="UJV8" s="685"/>
      <c r="UJW8" s="685"/>
      <c r="UJX8" s="685"/>
      <c r="UJY8" s="685"/>
      <c r="UJZ8" s="685"/>
      <c r="UKA8" s="685"/>
      <c r="UKB8" s="685"/>
      <c r="UKC8" s="685"/>
      <c r="UKD8" s="685"/>
      <c r="UKE8" s="685"/>
      <c r="UKF8" s="685"/>
      <c r="UKG8" s="685"/>
      <c r="UKH8" s="685"/>
      <c r="UKI8" s="685"/>
      <c r="UKJ8" s="685"/>
      <c r="UKK8" s="685"/>
      <c r="UKL8" s="685"/>
      <c r="UKM8" s="685"/>
      <c r="UKN8" s="685"/>
      <c r="UKO8" s="685"/>
      <c r="UKP8" s="685"/>
      <c r="UKQ8" s="685"/>
      <c r="UKR8" s="685"/>
      <c r="UKS8" s="685"/>
      <c r="UKT8" s="685"/>
      <c r="UKU8" s="685"/>
      <c r="UKV8" s="685"/>
      <c r="UKW8" s="685"/>
      <c r="UKX8" s="685"/>
      <c r="UKY8" s="685"/>
      <c r="UKZ8" s="685"/>
      <c r="ULA8" s="685"/>
      <c r="ULB8" s="685"/>
      <c r="ULC8" s="685"/>
      <c r="ULD8" s="685"/>
      <c r="ULE8" s="685"/>
      <c r="ULF8" s="685"/>
      <c r="ULG8" s="685"/>
      <c r="ULH8" s="685"/>
      <c r="ULI8" s="685"/>
      <c r="ULJ8" s="685"/>
      <c r="ULK8" s="685"/>
      <c r="ULL8" s="685"/>
      <c r="ULM8" s="685"/>
      <c r="ULN8" s="685"/>
      <c r="ULO8" s="685"/>
      <c r="ULP8" s="685"/>
      <c r="ULQ8" s="685"/>
      <c r="ULR8" s="685"/>
      <c r="ULS8" s="685"/>
      <c r="ULT8" s="685"/>
      <c r="ULU8" s="685"/>
      <c r="ULV8" s="685"/>
      <c r="ULW8" s="685"/>
      <c r="ULX8" s="685"/>
      <c r="ULY8" s="685"/>
      <c r="ULZ8" s="685"/>
      <c r="UMA8" s="685"/>
      <c r="UMB8" s="685"/>
      <c r="UMC8" s="685"/>
      <c r="UMD8" s="685"/>
      <c r="UME8" s="685"/>
      <c r="UMF8" s="685"/>
      <c r="UMG8" s="685"/>
      <c r="UMH8" s="685"/>
      <c r="UMI8" s="685"/>
      <c r="UMJ8" s="685"/>
      <c r="UMK8" s="685"/>
      <c r="UML8" s="685"/>
      <c r="UMM8" s="685"/>
      <c r="UMN8" s="685"/>
      <c r="UMO8" s="685"/>
      <c r="UMP8" s="685"/>
      <c r="UMQ8" s="685"/>
      <c r="UMR8" s="685"/>
      <c r="UMS8" s="685"/>
      <c r="UMT8" s="685"/>
      <c r="UMU8" s="685"/>
      <c r="UMV8" s="685"/>
      <c r="UMW8" s="685"/>
      <c r="UMX8" s="685"/>
      <c r="UMY8" s="685"/>
      <c r="UMZ8" s="685"/>
      <c r="UNA8" s="685"/>
      <c r="UNB8" s="685"/>
      <c r="UNC8" s="685"/>
      <c r="UND8" s="685"/>
      <c r="UNE8" s="685"/>
      <c r="UNF8" s="685"/>
      <c r="UNG8" s="685"/>
      <c r="UNH8" s="685"/>
      <c r="UNI8" s="685"/>
      <c r="UNJ8" s="685"/>
      <c r="UNK8" s="685"/>
      <c r="UNL8" s="685"/>
      <c r="UNM8" s="685"/>
      <c r="UNN8" s="685"/>
      <c r="UNO8" s="685"/>
      <c r="UNP8" s="685"/>
      <c r="UNQ8" s="685"/>
      <c r="UNR8" s="685"/>
      <c r="UNS8" s="685"/>
      <c r="UNT8" s="685"/>
      <c r="UNU8" s="685"/>
      <c r="UNV8" s="685"/>
      <c r="UNW8" s="685"/>
      <c r="UNX8" s="685"/>
      <c r="UNY8" s="685"/>
      <c r="UNZ8" s="685"/>
      <c r="UOA8" s="685"/>
      <c r="UOB8" s="685"/>
      <c r="UOC8" s="685"/>
      <c r="UOD8" s="685"/>
      <c r="UOE8" s="685"/>
      <c r="UOF8" s="685"/>
      <c r="UOG8" s="685"/>
      <c r="UOH8" s="685"/>
      <c r="UOI8" s="685"/>
      <c r="UOJ8" s="685"/>
      <c r="UOK8" s="685"/>
      <c r="UOL8" s="685"/>
      <c r="UOM8" s="685"/>
      <c r="UON8" s="685"/>
      <c r="UOO8" s="685"/>
      <c r="UOP8" s="685"/>
      <c r="UOQ8" s="685"/>
      <c r="UOR8" s="685"/>
      <c r="UOS8" s="685"/>
      <c r="UOT8" s="685"/>
      <c r="UOU8" s="685"/>
      <c r="UOV8" s="685"/>
      <c r="UOW8" s="685"/>
      <c r="UOX8" s="685"/>
      <c r="UOY8" s="685"/>
      <c r="UOZ8" s="685"/>
      <c r="UPA8" s="685"/>
      <c r="UPB8" s="685"/>
      <c r="UPC8" s="685"/>
      <c r="UPD8" s="685"/>
      <c r="UPE8" s="685"/>
      <c r="UPF8" s="685"/>
      <c r="UPG8" s="685"/>
      <c r="UPH8" s="685"/>
      <c r="UPI8" s="685"/>
      <c r="UPJ8" s="685"/>
      <c r="UPK8" s="685"/>
      <c r="UPL8" s="685"/>
      <c r="UPM8" s="685"/>
      <c r="UPN8" s="685"/>
      <c r="UPO8" s="685"/>
      <c r="UPP8" s="685"/>
      <c r="UPQ8" s="685"/>
      <c r="UPR8" s="685"/>
      <c r="UPS8" s="685"/>
      <c r="UPT8" s="685"/>
      <c r="UPU8" s="685"/>
      <c r="UPV8" s="685"/>
      <c r="UPW8" s="685"/>
      <c r="UPX8" s="685"/>
      <c r="UPY8" s="685"/>
      <c r="UPZ8" s="685"/>
      <c r="UQA8" s="685"/>
      <c r="UQB8" s="685"/>
      <c r="UQC8" s="685"/>
      <c r="UQD8" s="685"/>
      <c r="UQE8" s="685"/>
      <c r="UQF8" s="685"/>
      <c r="UQG8" s="685"/>
      <c r="UQH8" s="685"/>
      <c r="UQI8" s="685"/>
      <c r="UQJ8" s="685"/>
      <c r="UQK8" s="685"/>
      <c r="UQL8" s="685"/>
      <c r="UQM8" s="685"/>
      <c r="UQN8" s="685"/>
      <c r="UQO8" s="685"/>
      <c r="UQP8" s="685"/>
      <c r="UQQ8" s="685"/>
      <c r="UQR8" s="685"/>
      <c r="UQS8" s="685"/>
      <c r="UQT8" s="685"/>
      <c r="UQU8" s="685"/>
      <c r="UQV8" s="685"/>
      <c r="UQW8" s="685"/>
      <c r="UQX8" s="685"/>
      <c r="UQY8" s="685"/>
      <c r="UQZ8" s="685"/>
      <c r="URA8" s="685"/>
      <c r="URB8" s="685"/>
      <c r="URC8" s="685"/>
      <c r="URD8" s="685"/>
      <c r="URE8" s="685"/>
      <c r="URF8" s="685"/>
      <c r="URG8" s="685"/>
      <c r="URH8" s="685"/>
      <c r="URI8" s="685"/>
      <c r="URJ8" s="685"/>
      <c r="URK8" s="685"/>
      <c r="URL8" s="685"/>
      <c r="URM8" s="685"/>
      <c r="URN8" s="685"/>
      <c r="URO8" s="685"/>
      <c r="URP8" s="685"/>
      <c r="URQ8" s="685"/>
      <c r="URR8" s="685"/>
      <c r="URS8" s="685"/>
      <c r="URT8" s="685"/>
      <c r="URU8" s="685"/>
      <c r="URV8" s="685"/>
      <c r="URW8" s="685"/>
      <c r="URX8" s="685"/>
      <c r="URY8" s="685"/>
      <c r="URZ8" s="685"/>
      <c r="USA8" s="685"/>
      <c r="USB8" s="685"/>
      <c r="USC8" s="685"/>
      <c r="USD8" s="685"/>
      <c r="USE8" s="685"/>
      <c r="USF8" s="685"/>
      <c r="USG8" s="685"/>
      <c r="USH8" s="685"/>
      <c r="USI8" s="685"/>
      <c r="USJ8" s="685"/>
      <c r="USK8" s="685"/>
      <c r="USL8" s="685"/>
      <c r="USM8" s="685"/>
      <c r="USN8" s="685"/>
      <c r="USO8" s="685"/>
      <c r="USP8" s="685"/>
      <c r="USQ8" s="685"/>
      <c r="USR8" s="685"/>
      <c r="USS8" s="685"/>
      <c r="UST8" s="685"/>
      <c r="USU8" s="685"/>
      <c r="USV8" s="685"/>
      <c r="USW8" s="685"/>
      <c r="USX8" s="685"/>
      <c r="USY8" s="685"/>
      <c r="USZ8" s="685"/>
      <c r="UTA8" s="685"/>
      <c r="UTB8" s="685"/>
      <c r="UTC8" s="685"/>
      <c r="UTD8" s="685"/>
      <c r="UTE8" s="685"/>
      <c r="UTF8" s="685"/>
      <c r="UTG8" s="685"/>
      <c r="UTH8" s="685"/>
      <c r="UTI8" s="685"/>
      <c r="UTJ8" s="685"/>
      <c r="UTK8" s="685"/>
      <c r="UTL8" s="685"/>
      <c r="UTM8" s="685"/>
      <c r="UTN8" s="685"/>
      <c r="UTO8" s="685"/>
      <c r="UTP8" s="685"/>
      <c r="UTQ8" s="685"/>
      <c r="UTR8" s="685"/>
      <c r="UTS8" s="685"/>
      <c r="UTT8" s="685"/>
      <c r="UTU8" s="685"/>
      <c r="UTV8" s="685"/>
      <c r="UTW8" s="685"/>
      <c r="UTX8" s="685"/>
      <c r="UTY8" s="685"/>
      <c r="UTZ8" s="685"/>
      <c r="UUA8" s="685"/>
      <c r="UUB8" s="685"/>
      <c r="UUC8" s="685"/>
      <c r="UUD8" s="685"/>
      <c r="UUE8" s="685"/>
      <c r="UUF8" s="685"/>
      <c r="UUG8" s="685"/>
      <c r="UUH8" s="685"/>
      <c r="UUI8" s="685"/>
      <c r="UUJ8" s="685"/>
      <c r="UUK8" s="685"/>
      <c r="UUL8" s="685"/>
      <c r="UUM8" s="685"/>
      <c r="UUN8" s="685"/>
      <c r="UUO8" s="685"/>
      <c r="UUP8" s="685"/>
      <c r="UUQ8" s="685"/>
      <c r="UUR8" s="685"/>
      <c r="UUS8" s="685"/>
      <c r="UUT8" s="685"/>
      <c r="UUU8" s="685"/>
      <c r="UUV8" s="685"/>
      <c r="UUW8" s="685"/>
      <c r="UUX8" s="685"/>
      <c r="UUY8" s="685"/>
      <c r="UUZ8" s="685"/>
      <c r="UVA8" s="685"/>
      <c r="UVB8" s="685"/>
      <c r="UVC8" s="685"/>
      <c r="UVD8" s="685"/>
      <c r="UVE8" s="685"/>
      <c r="UVF8" s="685"/>
      <c r="UVG8" s="685"/>
      <c r="UVH8" s="685"/>
      <c r="UVI8" s="685"/>
      <c r="UVJ8" s="685"/>
      <c r="UVK8" s="685"/>
      <c r="UVL8" s="685"/>
      <c r="UVM8" s="685"/>
      <c r="UVN8" s="685"/>
      <c r="UVO8" s="685"/>
      <c r="UVP8" s="685"/>
      <c r="UVQ8" s="685"/>
      <c r="UVR8" s="685"/>
      <c r="UVS8" s="685"/>
      <c r="UVT8" s="685"/>
      <c r="UVU8" s="685"/>
      <c r="UVV8" s="685"/>
      <c r="UVW8" s="685"/>
      <c r="UVX8" s="685"/>
      <c r="UVY8" s="685"/>
      <c r="UVZ8" s="685"/>
      <c r="UWA8" s="685"/>
      <c r="UWB8" s="685"/>
      <c r="UWC8" s="685"/>
      <c r="UWD8" s="685"/>
      <c r="UWE8" s="685"/>
      <c r="UWF8" s="685"/>
      <c r="UWG8" s="685"/>
      <c r="UWH8" s="685"/>
      <c r="UWI8" s="685"/>
      <c r="UWJ8" s="685"/>
      <c r="UWK8" s="685"/>
      <c r="UWL8" s="685"/>
      <c r="UWM8" s="685"/>
      <c r="UWN8" s="685"/>
      <c r="UWO8" s="685"/>
      <c r="UWP8" s="685"/>
      <c r="UWQ8" s="685"/>
      <c r="UWR8" s="685"/>
      <c r="UWS8" s="685"/>
      <c r="UWT8" s="685"/>
      <c r="UWU8" s="685"/>
      <c r="UWV8" s="685"/>
      <c r="UWW8" s="685"/>
      <c r="UWX8" s="685"/>
      <c r="UWY8" s="685"/>
      <c r="UWZ8" s="685"/>
      <c r="UXA8" s="685"/>
      <c r="UXB8" s="685"/>
      <c r="UXC8" s="685"/>
      <c r="UXD8" s="685"/>
      <c r="UXE8" s="685"/>
      <c r="UXF8" s="685"/>
      <c r="UXG8" s="685"/>
      <c r="UXH8" s="685"/>
      <c r="UXI8" s="685"/>
      <c r="UXJ8" s="685"/>
      <c r="UXK8" s="685"/>
      <c r="UXL8" s="685"/>
      <c r="UXM8" s="685"/>
      <c r="UXN8" s="685"/>
      <c r="UXO8" s="685"/>
      <c r="UXP8" s="685"/>
      <c r="UXQ8" s="685"/>
      <c r="UXR8" s="685"/>
      <c r="UXS8" s="685"/>
      <c r="UXT8" s="685"/>
      <c r="UXU8" s="685"/>
      <c r="UXV8" s="685"/>
      <c r="UXW8" s="685"/>
      <c r="UXX8" s="685"/>
      <c r="UXY8" s="685"/>
      <c r="UXZ8" s="685"/>
      <c r="UYA8" s="685"/>
      <c r="UYB8" s="685"/>
      <c r="UYC8" s="685"/>
      <c r="UYD8" s="685"/>
      <c r="UYE8" s="685"/>
      <c r="UYF8" s="685"/>
      <c r="UYG8" s="685"/>
      <c r="UYH8" s="685"/>
      <c r="UYI8" s="685"/>
      <c r="UYJ8" s="685"/>
      <c r="UYK8" s="685"/>
      <c r="UYL8" s="685"/>
      <c r="UYM8" s="685"/>
      <c r="UYN8" s="685"/>
      <c r="UYO8" s="685"/>
      <c r="UYP8" s="685"/>
      <c r="UYQ8" s="685"/>
      <c r="UYR8" s="685"/>
      <c r="UYS8" s="685"/>
      <c r="UYT8" s="685"/>
      <c r="UYU8" s="685"/>
      <c r="UYV8" s="685"/>
      <c r="UYW8" s="685"/>
      <c r="UYX8" s="685"/>
      <c r="UYY8" s="685"/>
      <c r="UYZ8" s="685"/>
      <c r="UZA8" s="685"/>
      <c r="UZB8" s="685"/>
      <c r="UZC8" s="685"/>
      <c r="UZD8" s="685"/>
      <c r="UZE8" s="685"/>
      <c r="UZF8" s="685"/>
      <c r="UZG8" s="685"/>
      <c r="UZH8" s="685"/>
      <c r="UZI8" s="685"/>
      <c r="UZJ8" s="685"/>
      <c r="UZK8" s="685"/>
      <c r="UZL8" s="685"/>
      <c r="UZM8" s="685"/>
      <c r="UZN8" s="685"/>
      <c r="UZO8" s="685"/>
      <c r="UZP8" s="685"/>
      <c r="UZQ8" s="685"/>
      <c r="UZR8" s="685"/>
      <c r="UZS8" s="685"/>
      <c r="UZT8" s="685"/>
      <c r="UZU8" s="685"/>
      <c r="UZV8" s="685"/>
      <c r="UZW8" s="685"/>
      <c r="UZX8" s="685"/>
      <c r="UZY8" s="685"/>
      <c r="UZZ8" s="685"/>
      <c r="VAA8" s="685"/>
      <c r="VAB8" s="685"/>
      <c r="VAC8" s="685"/>
      <c r="VAD8" s="685"/>
      <c r="VAE8" s="685"/>
      <c r="VAF8" s="685"/>
      <c r="VAG8" s="685"/>
      <c r="VAH8" s="685"/>
      <c r="VAI8" s="685"/>
      <c r="VAJ8" s="685"/>
      <c r="VAK8" s="685"/>
      <c r="VAL8" s="685"/>
      <c r="VAM8" s="685"/>
      <c r="VAN8" s="685"/>
      <c r="VAO8" s="685"/>
      <c r="VAP8" s="685"/>
      <c r="VAQ8" s="685"/>
      <c r="VAR8" s="685"/>
      <c r="VAS8" s="685"/>
      <c r="VAT8" s="685"/>
      <c r="VAU8" s="685"/>
      <c r="VAV8" s="685"/>
      <c r="VAW8" s="685"/>
      <c r="VAX8" s="685"/>
      <c r="VAY8" s="685"/>
      <c r="VAZ8" s="685"/>
      <c r="VBA8" s="685"/>
      <c r="VBB8" s="685"/>
      <c r="VBC8" s="685"/>
      <c r="VBD8" s="685"/>
      <c r="VBE8" s="685"/>
      <c r="VBF8" s="685"/>
      <c r="VBG8" s="685"/>
      <c r="VBH8" s="685"/>
      <c r="VBI8" s="685"/>
      <c r="VBJ8" s="685"/>
      <c r="VBK8" s="685"/>
      <c r="VBL8" s="685"/>
      <c r="VBM8" s="685"/>
      <c r="VBN8" s="685"/>
      <c r="VBO8" s="685"/>
      <c r="VBP8" s="685"/>
      <c r="VBQ8" s="685"/>
      <c r="VBR8" s="685"/>
      <c r="VBS8" s="685"/>
      <c r="VBT8" s="685"/>
      <c r="VBU8" s="685"/>
      <c r="VBV8" s="685"/>
      <c r="VBW8" s="685"/>
      <c r="VBX8" s="685"/>
      <c r="VBY8" s="685"/>
      <c r="VBZ8" s="685"/>
      <c r="VCA8" s="685"/>
      <c r="VCB8" s="685"/>
      <c r="VCC8" s="685"/>
      <c r="VCD8" s="685"/>
      <c r="VCE8" s="685"/>
      <c r="VCF8" s="685"/>
      <c r="VCG8" s="685"/>
      <c r="VCH8" s="685"/>
      <c r="VCI8" s="685"/>
      <c r="VCJ8" s="685"/>
      <c r="VCK8" s="685"/>
      <c r="VCL8" s="685"/>
      <c r="VCM8" s="685"/>
      <c r="VCN8" s="685"/>
      <c r="VCO8" s="685"/>
      <c r="VCP8" s="685"/>
      <c r="VCQ8" s="685"/>
      <c r="VCR8" s="685"/>
      <c r="VCS8" s="685"/>
      <c r="VCT8" s="685"/>
      <c r="VCU8" s="685"/>
      <c r="VCV8" s="685"/>
      <c r="VCW8" s="685"/>
      <c r="VCX8" s="685"/>
      <c r="VCY8" s="685"/>
      <c r="VCZ8" s="685"/>
      <c r="VDA8" s="685"/>
      <c r="VDB8" s="685"/>
      <c r="VDC8" s="685"/>
      <c r="VDD8" s="685"/>
      <c r="VDE8" s="685"/>
      <c r="VDF8" s="685"/>
      <c r="VDG8" s="685"/>
      <c r="VDH8" s="685"/>
      <c r="VDI8" s="685"/>
      <c r="VDJ8" s="685"/>
      <c r="VDK8" s="685"/>
      <c r="VDL8" s="685"/>
      <c r="VDM8" s="685"/>
      <c r="VDN8" s="685"/>
      <c r="VDO8" s="685"/>
      <c r="VDP8" s="685"/>
      <c r="VDQ8" s="685"/>
      <c r="VDR8" s="685"/>
      <c r="VDS8" s="685"/>
      <c r="VDT8" s="685"/>
      <c r="VDU8" s="685"/>
      <c r="VDV8" s="685"/>
      <c r="VDW8" s="685"/>
      <c r="VDX8" s="685"/>
      <c r="VDY8" s="685"/>
      <c r="VDZ8" s="685"/>
      <c r="VEA8" s="685"/>
      <c r="VEB8" s="685"/>
      <c r="VEC8" s="685"/>
      <c r="VED8" s="685"/>
      <c r="VEE8" s="685"/>
      <c r="VEF8" s="685"/>
      <c r="VEG8" s="685"/>
      <c r="VEH8" s="685"/>
      <c r="VEI8" s="685"/>
      <c r="VEJ8" s="685"/>
      <c r="VEK8" s="685"/>
      <c r="VEL8" s="685"/>
      <c r="VEM8" s="685"/>
      <c r="VEN8" s="685"/>
      <c r="VEO8" s="685"/>
      <c r="VEP8" s="685"/>
      <c r="VEQ8" s="685"/>
      <c r="VER8" s="685"/>
      <c r="VES8" s="685"/>
      <c r="VET8" s="685"/>
      <c r="VEU8" s="685"/>
      <c r="VEV8" s="685"/>
      <c r="VEW8" s="685"/>
      <c r="VEX8" s="685"/>
      <c r="VEY8" s="685"/>
      <c r="VEZ8" s="685"/>
      <c r="VFA8" s="685"/>
      <c r="VFB8" s="685"/>
      <c r="VFC8" s="685"/>
      <c r="VFD8" s="685"/>
      <c r="VFE8" s="685"/>
      <c r="VFF8" s="685"/>
      <c r="VFG8" s="685"/>
      <c r="VFH8" s="685"/>
      <c r="VFI8" s="685"/>
      <c r="VFJ8" s="685"/>
      <c r="VFK8" s="685"/>
      <c r="VFL8" s="685"/>
      <c r="VFM8" s="685"/>
      <c r="VFN8" s="685"/>
      <c r="VFO8" s="685"/>
      <c r="VFP8" s="685"/>
      <c r="VFQ8" s="685"/>
      <c r="VFR8" s="685"/>
      <c r="VFS8" s="685"/>
      <c r="VFT8" s="685"/>
      <c r="VFU8" s="685"/>
      <c r="VFV8" s="685"/>
      <c r="VFW8" s="685"/>
      <c r="VFX8" s="685"/>
      <c r="VFY8" s="685"/>
      <c r="VFZ8" s="685"/>
      <c r="VGA8" s="685"/>
      <c r="VGB8" s="685"/>
      <c r="VGC8" s="685"/>
      <c r="VGD8" s="685"/>
      <c r="VGE8" s="685"/>
      <c r="VGF8" s="685"/>
      <c r="VGG8" s="685"/>
      <c r="VGH8" s="685"/>
      <c r="VGI8" s="685"/>
      <c r="VGJ8" s="685"/>
      <c r="VGK8" s="685"/>
      <c r="VGL8" s="685"/>
      <c r="VGM8" s="685"/>
      <c r="VGN8" s="685"/>
      <c r="VGO8" s="685"/>
      <c r="VGP8" s="685"/>
      <c r="VGQ8" s="685"/>
      <c r="VGR8" s="685"/>
      <c r="VGS8" s="685"/>
      <c r="VGT8" s="685"/>
      <c r="VGU8" s="685"/>
      <c r="VGV8" s="685"/>
      <c r="VGW8" s="685"/>
      <c r="VGX8" s="685"/>
      <c r="VGY8" s="685"/>
      <c r="VGZ8" s="685"/>
      <c r="VHA8" s="685"/>
      <c r="VHB8" s="685"/>
      <c r="VHC8" s="685"/>
      <c r="VHD8" s="685"/>
      <c r="VHE8" s="685"/>
      <c r="VHF8" s="685"/>
      <c r="VHG8" s="685"/>
      <c r="VHH8" s="685"/>
      <c r="VHI8" s="685"/>
      <c r="VHJ8" s="685"/>
      <c r="VHK8" s="685"/>
      <c r="VHL8" s="685"/>
      <c r="VHM8" s="685"/>
      <c r="VHN8" s="685"/>
      <c r="VHO8" s="685"/>
      <c r="VHP8" s="685"/>
      <c r="VHQ8" s="685"/>
      <c r="VHR8" s="685"/>
      <c r="VHS8" s="685"/>
      <c r="VHT8" s="685"/>
      <c r="VHU8" s="685"/>
      <c r="VHV8" s="685"/>
      <c r="VHW8" s="685"/>
      <c r="VHX8" s="685"/>
      <c r="VHY8" s="685"/>
      <c r="VHZ8" s="685"/>
      <c r="VIA8" s="685"/>
      <c r="VIB8" s="685"/>
      <c r="VIC8" s="685"/>
      <c r="VID8" s="685"/>
      <c r="VIE8" s="685"/>
      <c r="VIF8" s="685"/>
      <c r="VIG8" s="685"/>
      <c r="VIH8" s="685"/>
      <c r="VII8" s="685"/>
      <c r="VIJ8" s="685"/>
      <c r="VIK8" s="685"/>
      <c r="VIL8" s="685"/>
      <c r="VIM8" s="685"/>
      <c r="VIN8" s="685"/>
      <c r="VIO8" s="685"/>
      <c r="VIP8" s="685"/>
      <c r="VIQ8" s="685"/>
      <c r="VIR8" s="685"/>
      <c r="VIS8" s="685"/>
      <c r="VIT8" s="685"/>
      <c r="VIU8" s="685"/>
      <c r="VIV8" s="685"/>
      <c r="VIW8" s="685"/>
      <c r="VIX8" s="685"/>
      <c r="VIY8" s="685"/>
      <c r="VIZ8" s="685"/>
      <c r="VJA8" s="685"/>
      <c r="VJB8" s="685"/>
      <c r="VJC8" s="685"/>
      <c r="VJD8" s="685"/>
      <c r="VJE8" s="685"/>
      <c r="VJF8" s="685"/>
      <c r="VJG8" s="685"/>
      <c r="VJH8" s="685"/>
      <c r="VJI8" s="685"/>
      <c r="VJJ8" s="685"/>
      <c r="VJK8" s="685"/>
      <c r="VJL8" s="685"/>
      <c r="VJM8" s="685"/>
      <c r="VJN8" s="685"/>
      <c r="VJO8" s="685"/>
      <c r="VJP8" s="685"/>
      <c r="VJQ8" s="685"/>
      <c r="VJR8" s="685"/>
      <c r="VJS8" s="685"/>
      <c r="VJT8" s="685"/>
      <c r="VJU8" s="685"/>
      <c r="VJV8" s="685"/>
      <c r="VJW8" s="685"/>
      <c r="VJX8" s="685"/>
      <c r="VJY8" s="685"/>
      <c r="VJZ8" s="685"/>
      <c r="VKA8" s="685"/>
      <c r="VKB8" s="685"/>
      <c r="VKC8" s="685"/>
      <c r="VKD8" s="685"/>
      <c r="VKE8" s="685"/>
      <c r="VKF8" s="685"/>
      <c r="VKG8" s="685"/>
      <c r="VKH8" s="685"/>
      <c r="VKI8" s="685"/>
      <c r="VKJ8" s="685"/>
      <c r="VKK8" s="685"/>
      <c r="VKL8" s="685"/>
      <c r="VKM8" s="685"/>
      <c r="VKN8" s="685"/>
      <c r="VKO8" s="685"/>
      <c r="VKP8" s="685"/>
      <c r="VKQ8" s="685"/>
      <c r="VKR8" s="685"/>
      <c r="VKS8" s="685"/>
      <c r="VKT8" s="685"/>
      <c r="VKU8" s="685"/>
      <c r="VKV8" s="685"/>
      <c r="VKW8" s="685"/>
      <c r="VKX8" s="685"/>
      <c r="VKY8" s="685"/>
      <c r="VKZ8" s="685"/>
      <c r="VLA8" s="685"/>
      <c r="VLB8" s="685"/>
      <c r="VLC8" s="685"/>
      <c r="VLD8" s="685"/>
      <c r="VLE8" s="685"/>
      <c r="VLF8" s="685"/>
      <c r="VLG8" s="685"/>
      <c r="VLH8" s="685"/>
      <c r="VLI8" s="685"/>
      <c r="VLJ8" s="685"/>
      <c r="VLK8" s="685"/>
      <c r="VLL8" s="685"/>
      <c r="VLM8" s="685"/>
      <c r="VLN8" s="685"/>
      <c r="VLO8" s="685"/>
      <c r="VLP8" s="685"/>
      <c r="VLQ8" s="685"/>
      <c r="VLR8" s="685"/>
      <c r="VLS8" s="685"/>
      <c r="VLT8" s="685"/>
      <c r="VLU8" s="685"/>
      <c r="VLV8" s="685"/>
      <c r="VLW8" s="685"/>
      <c r="VLX8" s="685"/>
      <c r="VLY8" s="685"/>
      <c r="VLZ8" s="685"/>
      <c r="VMA8" s="685"/>
      <c r="VMB8" s="685"/>
      <c r="VMC8" s="685"/>
      <c r="VMD8" s="685"/>
      <c r="VME8" s="685"/>
      <c r="VMF8" s="685"/>
      <c r="VMG8" s="685"/>
      <c r="VMH8" s="685"/>
      <c r="VMI8" s="685"/>
      <c r="VMJ8" s="685"/>
      <c r="VMK8" s="685"/>
      <c r="VML8" s="685"/>
      <c r="VMM8" s="685"/>
      <c r="VMN8" s="685"/>
      <c r="VMO8" s="685"/>
      <c r="VMP8" s="685"/>
      <c r="VMQ8" s="685"/>
      <c r="VMR8" s="685"/>
      <c r="VMS8" s="685"/>
      <c r="VMT8" s="685"/>
      <c r="VMU8" s="685"/>
      <c r="VMV8" s="685"/>
      <c r="VMW8" s="685"/>
      <c r="VMX8" s="685"/>
      <c r="VMY8" s="685"/>
      <c r="VMZ8" s="685"/>
      <c r="VNA8" s="685"/>
      <c r="VNB8" s="685"/>
      <c r="VNC8" s="685"/>
      <c r="VND8" s="685"/>
      <c r="VNE8" s="685"/>
      <c r="VNF8" s="685"/>
      <c r="VNG8" s="685"/>
      <c r="VNH8" s="685"/>
      <c r="VNI8" s="685"/>
      <c r="VNJ8" s="685"/>
      <c r="VNK8" s="685"/>
      <c r="VNL8" s="685"/>
      <c r="VNM8" s="685"/>
      <c r="VNN8" s="685"/>
      <c r="VNO8" s="685"/>
      <c r="VNP8" s="685"/>
      <c r="VNQ8" s="685"/>
      <c r="VNR8" s="685"/>
      <c r="VNS8" s="685"/>
      <c r="VNT8" s="685"/>
      <c r="VNU8" s="685"/>
      <c r="VNV8" s="685"/>
      <c r="VNW8" s="685"/>
      <c r="VNX8" s="685"/>
      <c r="VNY8" s="685"/>
      <c r="VNZ8" s="685"/>
      <c r="VOA8" s="685"/>
      <c r="VOB8" s="685"/>
      <c r="VOC8" s="685"/>
      <c r="VOD8" s="685"/>
      <c r="VOE8" s="685"/>
      <c r="VOF8" s="685"/>
      <c r="VOG8" s="685"/>
      <c r="VOH8" s="685"/>
      <c r="VOI8" s="685"/>
      <c r="VOJ8" s="685"/>
      <c r="VOK8" s="685"/>
      <c r="VOL8" s="685"/>
      <c r="VOM8" s="685"/>
      <c r="VON8" s="685"/>
      <c r="VOO8" s="685"/>
      <c r="VOP8" s="685"/>
      <c r="VOQ8" s="685"/>
      <c r="VOR8" s="685"/>
      <c r="VOS8" s="685"/>
      <c r="VOT8" s="685"/>
      <c r="VOU8" s="685"/>
      <c r="VOV8" s="685"/>
      <c r="VOW8" s="685"/>
      <c r="VOX8" s="685"/>
      <c r="VOY8" s="685"/>
      <c r="VOZ8" s="685"/>
      <c r="VPA8" s="685"/>
      <c r="VPB8" s="685"/>
      <c r="VPC8" s="685"/>
      <c r="VPD8" s="685"/>
      <c r="VPE8" s="685"/>
      <c r="VPF8" s="685"/>
      <c r="VPG8" s="685"/>
      <c r="VPH8" s="685"/>
      <c r="VPI8" s="685"/>
      <c r="VPJ8" s="685"/>
      <c r="VPK8" s="685"/>
      <c r="VPL8" s="685"/>
      <c r="VPM8" s="685"/>
      <c r="VPN8" s="685"/>
      <c r="VPO8" s="685"/>
      <c r="VPP8" s="685"/>
      <c r="VPQ8" s="685"/>
      <c r="VPR8" s="685"/>
      <c r="VPS8" s="685"/>
      <c r="VPT8" s="685"/>
      <c r="VPU8" s="685"/>
      <c r="VPV8" s="685"/>
      <c r="VPW8" s="685"/>
      <c r="VPX8" s="685"/>
      <c r="VPY8" s="685"/>
      <c r="VPZ8" s="685"/>
      <c r="VQA8" s="685"/>
      <c r="VQB8" s="685"/>
      <c r="VQC8" s="685"/>
      <c r="VQD8" s="685"/>
      <c r="VQE8" s="685"/>
      <c r="VQF8" s="685"/>
      <c r="VQG8" s="685"/>
      <c r="VQH8" s="685"/>
      <c r="VQI8" s="685"/>
      <c r="VQJ8" s="685"/>
      <c r="VQK8" s="685"/>
      <c r="VQL8" s="685"/>
      <c r="VQM8" s="685"/>
      <c r="VQN8" s="685"/>
      <c r="VQO8" s="685"/>
      <c r="VQP8" s="685"/>
      <c r="VQQ8" s="685"/>
      <c r="VQR8" s="685"/>
      <c r="VQS8" s="685"/>
      <c r="VQT8" s="685"/>
      <c r="VQU8" s="685"/>
      <c r="VQV8" s="685"/>
      <c r="VQW8" s="685"/>
      <c r="VQX8" s="685"/>
      <c r="VQY8" s="685"/>
      <c r="VQZ8" s="685"/>
      <c r="VRA8" s="685"/>
      <c r="VRB8" s="685"/>
      <c r="VRC8" s="685"/>
      <c r="VRD8" s="685"/>
      <c r="VRE8" s="685"/>
      <c r="VRF8" s="685"/>
      <c r="VRG8" s="685"/>
      <c r="VRH8" s="685"/>
      <c r="VRI8" s="685"/>
      <c r="VRJ8" s="685"/>
      <c r="VRK8" s="685"/>
      <c r="VRL8" s="685"/>
      <c r="VRM8" s="685"/>
      <c r="VRN8" s="685"/>
      <c r="VRO8" s="685"/>
      <c r="VRP8" s="685"/>
      <c r="VRQ8" s="685"/>
      <c r="VRR8" s="685"/>
      <c r="VRS8" s="685"/>
      <c r="VRT8" s="685"/>
      <c r="VRU8" s="685"/>
      <c r="VRV8" s="685"/>
      <c r="VRW8" s="685"/>
      <c r="VRX8" s="685"/>
      <c r="VRY8" s="685"/>
      <c r="VRZ8" s="685"/>
      <c r="VSA8" s="685"/>
      <c r="VSB8" s="685"/>
      <c r="VSC8" s="685"/>
      <c r="VSD8" s="685"/>
      <c r="VSE8" s="685"/>
      <c r="VSF8" s="685"/>
      <c r="VSG8" s="685"/>
      <c r="VSH8" s="685"/>
      <c r="VSI8" s="685"/>
      <c r="VSJ8" s="685"/>
      <c r="VSK8" s="685"/>
      <c r="VSL8" s="685"/>
      <c r="VSM8" s="685"/>
      <c r="VSN8" s="685"/>
      <c r="VSO8" s="685"/>
      <c r="VSP8" s="685"/>
      <c r="VSQ8" s="685"/>
      <c r="VSR8" s="685"/>
      <c r="VSS8" s="685"/>
      <c r="VST8" s="685"/>
      <c r="VSU8" s="685"/>
      <c r="VSV8" s="685"/>
      <c r="VSW8" s="685"/>
      <c r="VSX8" s="685"/>
      <c r="VSY8" s="685"/>
      <c r="VSZ8" s="685"/>
      <c r="VTA8" s="685"/>
      <c r="VTB8" s="685"/>
      <c r="VTC8" s="685"/>
      <c r="VTD8" s="685"/>
      <c r="VTE8" s="685"/>
      <c r="VTF8" s="685"/>
      <c r="VTG8" s="685"/>
      <c r="VTH8" s="685"/>
      <c r="VTI8" s="685"/>
      <c r="VTJ8" s="685"/>
      <c r="VTK8" s="685"/>
      <c r="VTL8" s="685"/>
      <c r="VTM8" s="685"/>
      <c r="VTN8" s="685"/>
      <c r="VTO8" s="685"/>
      <c r="VTP8" s="685"/>
      <c r="VTQ8" s="685"/>
      <c r="VTR8" s="685"/>
      <c r="VTS8" s="685"/>
      <c r="VTT8" s="685"/>
      <c r="VTU8" s="685"/>
      <c r="VTV8" s="685"/>
      <c r="VTW8" s="685"/>
      <c r="VTX8" s="685"/>
      <c r="VTY8" s="685"/>
      <c r="VTZ8" s="685"/>
      <c r="VUA8" s="685"/>
      <c r="VUB8" s="685"/>
      <c r="VUC8" s="685"/>
      <c r="VUD8" s="685"/>
      <c r="VUE8" s="685"/>
      <c r="VUF8" s="685"/>
      <c r="VUG8" s="685"/>
      <c r="VUH8" s="685"/>
      <c r="VUI8" s="685"/>
      <c r="VUJ8" s="685"/>
      <c r="VUK8" s="685"/>
      <c r="VUL8" s="685"/>
      <c r="VUM8" s="685"/>
      <c r="VUN8" s="685"/>
      <c r="VUO8" s="685"/>
      <c r="VUP8" s="685"/>
      <c r="VUQ8" s="685"/>
      <c r="VUR8" s="685"/>
      <c r="VUS8" s="685"/>
      <c r="VUT8" s="685"/>
      <c r="VUU8" s="685"/>
      <c r="VUV8" s="685"/>
      <c r="VUW8" s="685"/>
      <c r="VUX8" s="685"/>
      <c r="VUY8" s="685"/>
      <c r="VUZ8" s="685"/>
      <c r="VVA8" s="685"/>
      <c r="VVB8" s="685"/>
      <c r="VVC8" s="685"/>
      <c r="VVD8" s="685"/>
      <c r="VVE8" s="685"/>
      <c r="VVF8" s="685"/>
      <c r="VVG8" s="685"/>
      <c r="VVH8" s="685"/>
      <c r="VVI8" s="685"/>
      <c r="VVJ8" s="685"/>
      <c r="VVK8" s="685"/>
      <c r="VVL8" s="685"/>
      <c r="VVM8" s="685"/>
      <c r="VVN8" s="685"/>
      <c r="VVO8" s="685"/>
      <c r="VVP8" s="685"/>
      <c r="VVQ8" s="685"/>
      <c r="VVR8" s="685"/>
      <c r="VVS8" s="685"/>
      <c r="VVT8" s="685"/>
      <c r="VVU8" s="685"/>
      <c r="VVV8" s="685"/>
      <c r="VVW8" s="685"/>
      <c r="VVX8" s="685"/>
      <c r="VVY8" s="685"/>
      <c r="VVZ8" s="685"/>
      <c r="VWA8" s="685"/>
      <c r="VWB8" s="685"/>
      <c r="VWC8" s="685"/>
      <c r="VWD8" s="685"/>
      <c r="VWE8" s="685"/>
      <c r="VWF8" s="685"/>
      <c r="VWG8" s="685"/>
      <c r="VWH8" s="685"/>
      <c r="VWI8" s="685"/>
      <c r="VWJ8" s="685"/>
      <c r="VWK8" s="685"/>
      <c r="VWL8" s="685"/>
      <c r="VWM8" s="685"/>
      <c r="VWN8" s="685"/>
      <c r="VWO8" s="685"/>
      <c r="VWP8" s="685"/>
      <c r="VWQ8" s="685"/>
      <c r="VWR8" s="685"/>
      <c r="VWS8" s="685"/>
      <c r="VWT8" s="685"/>
      <c r="VWU8" s="685"/>
      <c r="VWV8" s="685"/>
      <c r="VWW8" s="685"/>
      <c r="VWX8" s="685"/>
      <c r="VWY8" s="685"/>
      <c r="VWZ8" s="685"/>
      <c r="VXA8" s="685"/>
      <c r="VXB8" s="685"/>
      <c r="VXC8" s="685"/>
      <c r="VXD8" s="685"/>
      <c r="VXE8" s="685"/>
      <c r="VXF8" s="685"/>
      <c r="VXG8" s="685"/>
      <c r="VXH8" s="685"/>
      <c r="VXI8" s="685"/>
      <c r="VXJ8" s="685"/>
      <c r="VXK8" s="685"/>
      <c r="VXL8" s="685"/>
      <c r="VXM8" s="685"/>
      <c r="VXN8" s="685"/>
      <c r="VXO8" s="685"/>
      <c r="VXP8" s="685"/>
      <c r="VXQ8" s="685"/>
      <c r="VXR8" s="685"/>
      <c r="VXS8" s="685"/>
      <c r="VXT8" s="685"/>
      <c r="VXU8" s="685"/>
      <c r="VXV8" s="685"/>
      <c r="VXW8" s="685"/>
      <c r="VXX8" s="685"/>
      <c r="VXY8" s="685"/>
      <c r="VXZ8" s="685"/>
      <c r="VYA8" s="685"/>
      <c r="VYB8" s="685"/>
      <c r="VYC8" s="685"/>
      <c r="VYD8" s="685"/>
      <c r="VYE8" s="685"/>
      <c r="VYF8" s="685"/>
      <c r="VYG8" s="685"/>
      <c r="VYH8" s="685"/>
      <c r="VYI8" s="685"/>
      <c r="VYJ8" s="685"/>
      <c r="VYK8" s="685"/>
      <c r="VYL8" s="685"/>
      <c r="VYM8" s="685"/>
      <c r="VYN8" s="685"/>
      <c r="VYO8" s="685"/>
      <c r="VYP8" s="685"/>
      <c r="VYQ8" s="685"/>
      <c r="VYR8" s="685"/>
      <c r="VYS8" s="685"/>
      <c r="VYT8" s="685"/>
      <c r="VYU8" s="685"/>
      <c r="VYV8" s="685"/>
      <c r="VYW8" s="685"/>
      <c r="VYX8" s="685"/>
      <c r="VYY8" s="685"/>
      <c r="VYZ8" s="685"/>
      <c r="VZA8" s="685"/>
      <c r="VZB8" s="685"/>
      <c r="VZC8" s="685"/>
      <c r="VZD8" s="685"/>
      <c r="VZE8" s="685"/>
      <c r="VZF8" s="685"/>
      <c r="VZG8" s="685"/>
      <c r="VZH8" s="685"/>
      <c r="VZI8" s="685"/>
      <c r="VZJ8" s="685"/>
      <c r="VZK8" s="685"/>
      <c r="VZL8" s="685"/>
      <c r="VZM8" s="685"/>
      <c r="VZN8" s="685"/>
      <c r="VZO8" s="685"/>
      <c r="VZP8" s="685"/>
      <c r="VZQ8" s="685"/>
      <c r="VZR8" s="685"/>
      <c r="VZS8" s="685"/>
      <c r="VZT8" s="685"/>
      <c r="VZU8" s="685"/>
      <c r="VZV8" s="685"/>
      <c r="VZW8" s="685"/>
      <c r="VZX8" s="685"/>
      <c r="VZY8" s="685"/>
      <c r="VZZ8" s="685"/>
      <c r="WAA8" s="685"/>
      <c r="WAB8" s="685"/>
      <c r="WAC8" s="685"/>
      <c r="WAD8" s="685"/>
      <c r="WAE8" s="685"/>
      <c r="WAF8" s="685"/>
      <c r="WAG8" s="685"/>
      <c r="WAH8" s="685"/>
      <c r="WAI8" s="685"/>
      <c r="WAJ8" s="685"/>
      <c r="WAK8" s="685"/>
      <c r="WAL8" s="685"/>
      <c r="WAM8" s="685"/>
      <c r="WAN8" s="685"/>
      <c r="WAO8" s="685"/>
      <c r="WAP8" s="685"/>
      <c r="WAQ8" s="685"/>
      <c r="WAR8" s="685"/>
      <c r="WAS8" s="685"/>
      <c r="WAT8" s="685"/>
      <c r="WAU8" s="685"/>
      <c r="WAV8" s="685"/>
      <c r="WAW8" s="685"/>
      <c r="WAX8" s="685"/>
      <c r="WAY8" s="685"/>
      <c r="WAZ8" s="685"/>
      <c r="WBA8" s="685"/>
      <c r="WBB8" s="685"/>
      <c r="WBC8" s="685"/>
      <c r="WBD8" s="685"/>
      <c r="WBE8" s="685"/>
      <c r="WBF8" s="685"/>
      <c r="WBG8" s="685"/>
      <c r="WBH8" s="685"/>
      <c r="WBI8" s="685"/>
      <c r="WBJ8" s="685"/>
      <c r="WBK8" s="685"/>
      <c r="WBL8" s="685"/>
      <c r="WBM8" s="685"/>
      <c r="WBN8" s="685"/>
      <c r="WBO8" s="685"/>
      <c r="WBP8" s="685"/>
      <c r="WBQ8" s="685"/>
      <c r="WBR8" s="685"/>
      <c r="WBS8" s="685"/>
      <c r="WBT8" s="685"/>
      <c r="WBU8" s="685"/>
      <c r="WBV8" s="685"/>
      <c r="WBW8" s="685"/>
      <c r="WBX8" s="685"/>
      <c r="WBY8" s="685"/>
      <c r="WBZ8" s="685"/>
      <c r="WCA8" s="685"/>
      <c r="WCB8" s="685"/>
      <c r="WCC8" s="685"/>
      <c r="WCD8" s="685"/>
      <c r="WCE8" s="685"/>
      <c r="WCF8" s="685"/>
      <c r="WCG8" s="685"/>
      <c r="WCH8" s="685"/>
      <c r="WCI8" s="685"/>
      <c r="WCJ8" s="685"/>
      <c r="WCK8" s="685"/>
      <c r="WCL8" s="685"/>
      <c r="WCM8" s="685"/>
      <c r="WCN8" s="685"/>
      <c r="WCO8" s="685"/>
      <c r="WCP8" s="685"/>
      <c r="WCQ8" s="685"/>
      <c r="WCR8" s="685"/>
      <c r="WCS8" s="685"/>
      <c r="WCT8" s="685"/>
      <c r="WCU8" s="685"/>
      <c r="WCV8" s="685"/>
      <c r="WCW8" s="685"/>
      <c r="WCX8" s="685"/>
      <c r="WCY8" s="685"/>
      <c r="WCZ8" s="685"/>
      <c r="WDA8" s="685"/>
      <c r="WDB8" s="685"/>
      <c r="WDC8" s="685"/>
      <c r="WDD8" s="685"/>
      <c r="WDE8" s="685"/>
      <c r="WDF8" s="685"/>
      <c r="WDG8" s="685"/>
      <c r="WDH8" s="685"/>
      <c r="WDI8" s="685"/>
      <c r="WDJ8" s="685"/>
      <c r="WDK8" s="685"/>
      <c r="WDL8" s="685"/>
      <c r="WDM8" s="685"/>
      <c r="WDN8" s="685"/>
      <c r="WDO8" s="685"/>
      <c r="WDP8" s="685"/>
      <c r="WDQ8" s="685"/>
      <c r="WDR8" s="685"/>
      <c r="WDS8" s="685"/>
      <c r="WDT8" s="685"/>
      <c r="WDU8" s="685"/>
      <c r="WDV8" s="685"/>
      <c r="WDW8" s="685"/>
      <c r="WDX8" s="685"/>
      <c r="WDY8" s="685"/>
      <c r="WDZ8" s="685"/>
      <c r="WEA8" s="685"/>
      <c r="WEB8" s="685"/>
      <c r="WEC8" s="685"/>
      <c r="WED8" s="685"/>
      <c r="WEE8" s="685"/>
      <c r="WEF8" s="685"/>
      <c r="WEG8" s="685"/>
      <c r="WEH8" s="685"/>
      <c r="WEI8" s="685"/>
      <c r="WEJ8" s="685"/>
      <c r="WEK8" s="685"/>
      <c r="WEL8" s="685"/>
      <c r="WEM8" s="685"/>
      <c r="WEN8" s="685"/>
      <c r="WEO8" s="685"/>
      <c r="WEP8" s="685"/>
      <c r="WEQ8" s="685"/>
      <c r="WER8" s="685"/>
      <c r="WES8" s="685"/>
      <c r="WET8" s="685"/>
      <c r="WEU8" s="685"/>
      <c r="WEV8" s="685"/>
      <c r="WEW8" s="685"/>
      <c r="WEX8" s="685"/>
      <c r="WEY8" s="685"/>
      <c r="WEZ8" s="685"/>
      <c r="WFA8" s="685"/>
      <c r="WFB8" s="685"/>
      <c r="WFC8" s="685"/>
      <c r="WFD8" s="685"/>
      <c r="WFE8" s="685"/>
      <c r="WFF8" s="685"/>
      <c r="WFG8" s="685"/>
      <c r="WFH8" s="685"/>
      <c r="WFI8" s="685"/>
      <c r="WFJ8" s="685"/>
      <c r="WFK8" s="685"/>
      <c r="WFL8" s="685"/>
      <c r="WFM8" s="685"/>
      <c r="WFN8" s="685"/>
      <c r="WFO8" s="685"/>
      <c r="WFP8" s="685"/>
      <c r="WFQ8" s="685"/>
      <c r="WFR8" s="685"/>
      <c r="WFS8" s="685"/>
      <c r="WFT8" s="685"/>
      <c r="WFU8" s="685"/>
      <c r="WFV8" s="685"/>
      <c r="WFW8" s="685"/>
      <c r="WFX8" s="685"/>
      <c r="WFY8" s="685"/>
      <c r="WFZ8" s="685"/>
      <c r="WGA8" s="685"/>
      <c r="WGB8" s="685"/>
      <c r="WGC8" s="685"/>
      <c r="WGD8" s="685"/>
      <c r="WGE8" s="685"/>
      <c r="WGF8" s="685"/>
      <c r="WGG8" s="685"/>
      <c r="WGH8" s="685"/>
      <c r="WGI8" s="685"/>
      <c r="WGJ8" s="685"/>
      <c r="WGK8" s="685"/>
      <c r="WGL8" s="685"/>
      <c r="WGM8" s="685"/>
      <c r="WGN8" s="685"/>
      <c r="WGO8" s="685"/>
      <c r="WGP8" s="685"/>
      <c r="WGQ8" s="685"/>
      <c r="WGR8" s="685"/>
      <c r="WGS8" s="685"/>
      <c r="WGT8" s="685"/>
      <c r="WGU8" s="685"/>
      <c r="WGV8" s="685"/>
      <c r="WGW8" s="685"/>
      <c r="WGX8" s="685"/>
      <c r="WGY8" s="685"/>
      <c r="WGZ8" s="685"/>
      <c r="WHA8" s="685"/>
      <c r="WHB8" s="685"/>
      <c r="WHC8" s="685"/>
      <c r="WHD8" s="685"/>
      <c r="WHE8" s="685"/>
      <c r="WHF8" s="685"/>
      <c r="WHG8" s="685"/>
      <c r="WHH8" s="685"/>
      <c r="WHI8" s="685"/>
      <c r="WHJ8" s="685"/>
      <c r="WHK8" s="685"/>
      <c r="WHL8" s="685"/>
      <c r="WHM8" s="685"/>
      <c r="WHN8" s="685"/>
      <c r="WHO8" s="685"/>
      <c r="WHP8" s="685"/>
      <c r="WHQ8" s="685"/>
      <c r="WHR8" s="685"/>
      <c r="WHS8" s="685"/>
      <c r="WHT8" s="685"/>
      <c r="WHU8" s="685"/>
      <c r="WHV8" s="685"/>
      <c r="WHW8" s="685"/>
      <c r="WHX8" s="685"/>
      <c r="WHY8" s="685"/>
      <c r="WHZ8" s="685"/>
      <c r="WIA8" s="685"/>
      <c r="WIB8" s="685"/>
      <c r="WIC8" s="685"/>
      <c r="WID8" s="685"/>
      <c r="WIE8" s="685"/>
      <c r="WIF8" s="685"/>
      <c r="WIG8" s="685"/>
      <c r="WIH8" s="685"/>
      <c r="WII8" s="685"/>
      <c r="WIJ8" s="685"/>
      <c r="WIK8" s="685"/>
      <c r="WIL8" s="685"/>
      <c r="WIM8" s="685"/>
      <c r="WIN8" s="685"/>
      <c r="WIO8" s="685"/>
      <c r="WIP8" s="685"/>
      <c r="WIQ8" s="685"/>
      <c r="WIR8" s="685"/>
      <c r="WIS8" s="685"/>
      <c r="WIT8" s="685"/>
      <c r="WIU8" s="685"/>
      <c r="WIV8" s="685"/>
      <c r="WIW8" s="685"/>
      <c r="WIX8" s="685"/>
      <c r="WIY8" s="685"/>
      <c r="WIZ8" s="685"/>
      <c r="WJA8" s="685"/>
      <c r="WJB8" s="685"/>
      <c r="WJC8" s="685"/>
      <c r="WJD8" s="685"/>
      <c r="WJE8" s="685"/>
      <c r="WJF8" s="685"/>
      <c r="WJG8" s="685"/>
      <c r="WJH8" s="685"/>
      <c r="WJI8" s="685"/>
      <c r="WJJ8" s="685"/>
      <c r="WJK8" s="685"/>
      <c r="WJL8" s="685"/>
      <c r="WJM8" s="685"/>
      <c r="WJN8" s="685"/>
      <c r="WJO8" s="685"/>
      <c r="WJP8" s="685"/>
      <c r="WJQ8" s="685"/>
      <c r="WJR8" s="685"/>
      <c r="WJS8" s="685"/>
      <c r="WJT8" s="685"/>
      <c r="WJU8" s="685"/>
      <c r="WJV8" s="685"/>
      <c r="WJW8" s="685"/>
      <c r="WJX8" s="685"/>
      <c r="WJY8" s="685"/>
      <c r="WJZ8" s="685"/>
      <c r="WKA8" s="685"/>
      <c r="WKB8" s="685"/>
      <c r="WKC8" s="685"/>
      <c r="WKD8" s="685"/>
      <c r="WKE8" s="685"/>
      <c r="WKF8" s="685"/>
      <c r="WKG8" s="685"/>
      <c r="WKH8" s="685"/>
      <c r="WKI8" s="685"/>
      <c r="WKJ8" s="685"/>
      <c r="WKK8" s="685"/>
      <c r="WKL8" s="685"/>
      <c r="WKM8" s="685"/>
      <c r="WKN8" s="685"/>
      <c r="WKO8" s="685"/>
      <c r="WKP8" s="685"/>
      <c r="WKQ8" s="685"/>
      <c r="WKR8" s="685"/>
      <c r="WKS8" s="685"/>
      <c r="WKT8" s="685"/>
      <c r="WKU8" s="685"/>
      <c r="WKV8" s="685"/>
      <c r="WKW8" s="685"/>
      <c r="WKX8" s="685"/>
      <c r="WKY8" s="685"/>
      <c r="WKZ8" s="685"/>
      <c r="WLA8" s="685"/>
      <c r="WLB8" s="685"/>
      <c r="WLC8" s="685"/>
      <c r="WLD8" s="685"/>
      <c r="WLE8" s="685"/>
      <c r="WLF8" s="685"/>
      <c r="WLG8" s="685"/>
      <c r="WLH8" s="685"/>
      <c r="WLI8" s="685"/>
      <c r="WLJ8" s="685"/>
      <c r="WLK8" s="685"/>
      <c r="WLL8" s="685"/>
      <c r="WLM8" s="685"/>
      <c r="WLN8" s="685"/>
      <c r="WLO8" s="685"/>
      <c r="WLP8" s="685"/>
      <c r="WLQ8" s="685"/>
      <c r="WLR8" s="685"/>
      <c r="WLS8" s="685"/>
      <c r="WLT8" s="685"/>
      <c r="WLU8" s="685"/>
      <c r="WLV8" s="685"/>
      <c r="WLW8" s="685"/>
      <c r="WLX8" s="685"/>
      <c r="WLY8" s="685"/>
      <c r="WLZ8" s="685"/>
      <c r="WMA8" s="685"/>
      <c r="WMB8" s="685"/>
      <c r="WMC8" s="685"/>
      <c r="WMD8" s="685"/>
      <c r="WME8" s="685"/>
      <c r="WMF8" s="685"/>
      <c r="WMG8" s="685"/>
      <c r="WMH8" s="685"/>
      <c r="WMI8" s="685"/>
      <c r="WMJ8" s="685"/>
      <c r="WMK8" s="685"/>
      <c r="WML8" s="685"/>
      <c r="WMM8" s="685"/>
      <c r="WMN8" s="685"/>
      <c r="WMO8" s="685"/>
      <c r="WMP8" s="685"/>
      <c r="WMQ8" s="685"/>
      <c r="WMR8" s="685"/>
      <c r="WMS8" s="685"/>
      <c r="WMT8" s="685"/>
      <c r="WMU8" s="685"/>
      <c r="WMV8" s="685"/>
      <c r="WMW8" s="685"/>
      <c r="WMX8" s="685"/>
      <c r="WMY8" s="685"/>
      <c r="WMZ8" s="685"/>
      <c r="WNA8" s="685"/>
      <c r="WNB8" s="685"/>
      <c r="WNC8" s="685"/>
      <c r="WND8" s="685"/>
      <c r="WNE8" s="685"/>
      <c r="WNF8" s="685"/>
      <c r="WNG8" s="685"/>
      <c r="WNH8" s="685"/>
      <c r="WNI8" s="685"/>
      <c r="WNJ8" s="685"/>
      <c r="WNK8" s="685"/>
      <c r="WNL8" s="685"/>
      <c r="WNM8" s="685"/>
      <c r="WNN8" s="685"/>
      <c r="WNO8" s="685"/>
      <c r="WNP8" s="685"/>
      <c r="WNQ8" s="685"/>
      <c r="WNR8" s="685"/>
      <c r="WNS8" s="685"/>
      <c r="WNT8" s="685"/>
      <c r="WNU8" s="685"/>
      <c r="WNV8" s="685"/>
      <c r="WNW8" s="685"/>
      <c r="WNX8" s="685"/>
      <c r="WNY8" s="685"/>
      <c r="WNZ8" s="685"/>
      <c r="WOA8" s="685"/>
      <c r="WOB8" s="685"/>
      <c r="WOC8" s="685"/>
      <c r="WOD8" s="685"/>
      <c r="WOE8" s="685"/>
      <c r="WOF8" s="685"/>
      <c r="WOG8" s="685"/>
      <c r="WOH8" s="685"/>
      <c r="WOI8" s="685"/>
      <c r="WOJ8" s="685"/>
      <c r="WOK8" s="685"/>
      <c r="WOL8" s="685"/>
      <c r="WOM8" s="685"/>
      <c r="WON8" s="685"/>
      <c r="WOO8" s="685"/>
      <c r="WOP8" s="685"/>
      <c r="WOQ8" s="685"/>
      <c r="WOR8" s="685"/>
      <c r="WOS8" s="685"/>
      <c r="WOT8" s="685"/>
      <c r="WOU8" s="685"/>
      <c r="WOV8" s="685"/>
      <c r="WOW8" s="685"/>
      <c r="WOX8" s="685"/>
      <c r="WOY8" s="685"/>
      <c r="WOZ8" s="685"/>
      <c r="WPA8" s="685"/>
      <c r="WPB8" s="685"/>
      <c r="WPC8" s="685"/>
      <c r="WPD8" s="685"/>
      <c r="WPE8" s="685"/>
      <c r="WPF8" s="685"/>
      <c r="WPG8" s="685"/>
      <c r="WPH8" s="685"/>
      <c r="WPI8" s="685"/>
      <c r="WPJ8" s="685"/>
      <c r="WPK8" s="685"/>
      <c r="WPL8" s="685"/>
      <c r="WPM8" s="685"/>
      <c r="WPN8" s="685"/>
      <c r="WPO8" s="685"/>
      <c r="WPP8" s="685"/>
      <c r="WPQ8" s="685"/>
      <c r="WPR8" s="685"/>
      <c r="WPS8" s="685"/>
      <c r="WPT8" s="685"/>
      <c r="WPU8" s="685"/>
      <c r="WPV8" s="685"/>
      <c r="WPW8" s="685"/>
      <c r="WPX8" s="685"/>
      <c r="WPY8" s="685"/>
      <c r="WPZ8" s="685"/>
      <c r="WQA8" s="685"/>
      <c r="WQB8" s="685"/>
      <c r="WQC8" s="685"/>
      <c r="WQD8" s="685"/>
      <c r="WQE8" s="685"/>
      <c r="WQF8" s="685"/>
      <c r="WQG8" s="685"/>
      <c r="WQH8" s="685"/>
      <c r="WQI8" s="685"/>
      <c r="WQJ8" s="685"/>
      <c r="WQK8" s="685"/>
      <c r="WQL8" s="685"/>
      <c r="WQM8" s="685"/>
      <c r="WQN8" s="685"/>
      <c r="WQO8" s="685"/>
      <c r="WQP8" s="685"/>
      <c r="WQQ8" s="685"/>
      <c r="WQR8" s="685"/>
      <c r="WQS8" s="685"/>
      <c r="WQT8" s="685"/>
      <c r="WQU8" s="685"/>
      <c r="WQV8" s="685"/>
      <c r="WQW8" s="685"/>
      <c r="WQX8" s="685"/>
      <c r="WQY8" s="685"/>
      <c r="WQZ8" s="685"/>
      <c r="WRA8" s="685"/>
      <c r="WRB8" s="685"/>
      <c r="WRC8" s="685"/>
      <c r="WRD8" s="685"/>
      <c r="WRE8" s="685"/>
      <c r="WRF8" s="685"/>
      <c r="WRG8" s="685"/>
      <c r="WRH8" s="685"/>
      <c r="WRI8" s="685"/>
      <c r="WRJ8" s="685"/>
      <c r="WRK8" s="685"/>
      <c r="WRL8" s="685"/>
      <c r="WRM8" s="685"/>
      <c r="WRN8" s="685"/>
      <c r="WRO8" s="685"/>
      <c r="WRP8" s="685"/>
      <c r="WRQ8" s="685"/>
      <c r="WRR8" s="685"/>
      <c r="WRS8" s="685"/>
      <c r="WRT8" s="685"/>
      <c r="WRU8" s="685"/>
      <c r="WRV8" s="685"/>
      <c r="WRW8" s="685"/>
      <c r="WRX8" s="685"/>
      <c r="WRY8" s="685"/>
      <c r="WRZ8" s="685"/>
      <c r="WSA8" s="685"/>
      <c r="WSB8" s="685"/>
      <c r="WSC8" s="685"/>
      <c r="WSD8" s="685"/>
      <c r="WSE8" s="685"/>
      <c r="WSF8" s="685"/>
      <c r="WSG8" s="685"/>
      <c r="WSH8" s="685"/>
      <c r="WSI8" s="685"/>
      <c r="WSJ8" s="685"/>
      <c r="WSK8" s="685"/>
      <c r="WSL8" s="685"/>
      <c r="WSM8" s="685"/>
      <c r="WSN8" s="685"/>
      <c r="WSO8" s="685"/>
      <c r="WSP8" s="685"/>
      <c r="WSQ8" s="685"/>
      <c r="WSR8" s="685"/>
      <c r="WSS8" s="685"/>
      <c r="WST8" s="685"/>
      <c r="WSU8" s="685"/>
      <c r="WSV8" s="685"/>
      <c r="WSW8" s="685"/>
      <c r="WSX8" s="685"/>
      <c r="WSY8" s="685"/>
      <c r="WSZ8" s="685"/>
      <c r="WTA8" s="685"/>
      <c r="WTB8" s="685"/>
      <c r="WTC8" s="685"/>
      <c r="WTD8" s="685"/>
      <c r="WTE8" s="685"/>
      <c r="WTF8" s="685"/>
      <c r="WTG8" s="685"/>
      <c r="WTH8" s="685"/>
      <c r="WTI8" s="685"/>
      <c r="WTJ8" s="685"/>
      <c r="WTK8" s="685"/>
      <c r="WTL8" s="685"/>
      <c r="WTM8" s="685"/>
      <c r="WTN8" s="685"/>
      <c r="WTO8" s="685"/>
      <c r="WTP8" s="685"/>
      <c r="WTQ8" s="685"/>
      <c r="WTR8" s="685"/>
      <c r="WTS8" s="685"/>
      <c r="WTT8" s="685"/>
      <c r="WTU8" s="685"/>
      <c r="WTV8" s="685"/>
      <c r="WTW8" s="685"/>
      <c r="WTX8" s="685"/>
      <c r="WTY8" s="685"/>
      <c r="WTZ8" s="685"/>
      <c r="WUA8" s="685"/>
      <c r="WUB8" s="685"/>
      <c r="WUC8" s="685"/>
      <c r="WUD8" s="685"/>
      <c r="WUE8" s="685"/>
      <c r="WUF8" s="685"/>
      <c r="WUG8" s="685"/>
      <c r="WUH8" s="685"/>
      <c r="WUI8" s="685"/>
      <c r="WUJ8" s="685"/>
      <c r="WUK8" s="685"/>
      <c r="WUL8" s="685"/>
      <c r="WUM8" s="685"/>
      <c r="WUN8" s="685"/>
      <c r="WUO8" s="685"/>
      <c r="WUP8" s="685"/>
      <c r="WUQ8" s="685"/>
      <c r="WUR8" s="685"/>
      <c r="WUS8" s="685"/>
      <c r="WUT8" s="685"/>
      <c r="WUU8" s="685"/>
      <c r="WUV8" s="685"/>
      <c r="WUW8" s="685"/>
      <c r="WUX8" s="685"/>
      <c r="WUY8" s="685"/>
      <c r="WUZ8" s="685"/>
      <c r="WVA8" s="685"/>
      <c r="WVB8" s="685"/>
      <c r="WVC8" s="685"/>
      <c r="WVD8" s="685"/>
      <c r="WVE8" s="685"/>
      <c r="WVF8" s="685"/>
      <c r="WVG8" s="685"/>
      <c r="WVH8" s="685"/>
      <c r="WVI8" s="685"/>
      <c r="WVJ8" s="685"/>
      <c r="WVK8" s="685"/>
      <c r="WVL8" s="685"/>
      <c r="WVM8" s="685"/>
      <c r="WVN8" s="685"/>
      <c r="WVO8" s="685"/>
      <c r="WVP8" s="685"/>
      <c r="WVQ8" s="685"/>
      <c r="WVR8" s="685"/>
      <c r="WVS8" s="685"/>
      <c r="WVT8" s="685"/>
      <c r="WVU8" s="685"/>
      <c r="WVV8" s="685"/>
      <c r="WVW8" s="685"/>
      <c r="WVX8" s="685"/>
      <c r="WVY8" s="685"/>
      <c r="WVZ8" s="685"/>
      <c r="WWA8" s="685"/>
      <c r="WWB8" s="685"/>
      <c r="WWC8" s="685"/>
      <c r="WWD8" s="685"/>
      <c r="WWE8" s="685"/>
      <c r="WWF8" s="685"/>
      <c r="WWG8" s="685"/>
      <c r="WWH8" s="685"/>
      <c r="WWI8" s="685"/>
      <c r="WWJ8" s="685"/>
      <c r="WWK8" s="685"/>
      <c r="WWL8" s="685"/>
      <c r="WWM8" s="685"/>
      <c r="WWN8" s="685"/>
      <c r="WWO8" s="685"/>
      <c r="WWP8" s="685"/>
      <c r="WWQ8" s="685"/>
      <c r="WWR8" s="685"/>
      <c r="WWS8" s="685"/>
      <c r="WWT8" s="685"/>
      <c r="WWU8" s="685"/>
      <c r="WWV8" s="685"/>
      <c r="WWW8" s="685"/>
      <c r="WWX8" s="685"/>
      <c r="WWY8" s="685"/>
      <c r="WWZ8" s="685"/>
      <c r="WXA8" s="685"/>
      <c r="WXB8" s="685"/>
      <c r="WXC8" s="685"/>
      <c r="WXD8" s="685"/>
      <c r="WXE8" s="685"/>
      <c r="WXF8" s="685"/>
      <c r="WXG8" s="685"/>
      <c r="WXH8" s="685"/>
      <c r="WXI8" s="685"/>
      <c r="WXJ8" s="685"/>
      <c r="WXK8" s="685"/>
      <c r="WXL8" s="685"/>
      <c r="WXM8" s="685"/>
      <c r="WXN8" s="685"/>
      <c r="WXO8" s="685"/>
      <c r="WXP8" s="685"/>
      <c r="WXQ8" s="685"/>
      <c r="WXR8" s="685"/>
      <c r="WXS8" s="685"/>
      <c r="WXT8" s="685"/>
      <c r="WXU8" s="685"/>
      <c r="WXV8" s="685"/>
      <c r="WXW8" s="685"/>
      <c r="WXX8" s="685"/>
      <c r="WXY8" s="685"/>
      <c r="WXZ8" s="685"/>
      <c r="WYA8" s="685"/>
      <c r="WYB8" s="685"/>
      <c r="WYC8" s="685"/>
      <c r="WYD8" s="685"/>
      <c r="WYE8" s="685"/>
      <c r="WYF8" s="685"/>
      <c r="WYG8" s="685"/>
      <c r="WYH8" s="685"/>
      <c r="WYI8" s="685"/>
      <c r="WYJ8" s="685"/>
      <c r="WYK8" s="685"/>
      <c r="WYL8" s="685"/>
      <c r="WYM8" s="685"/>
      <c r="WYN8" s="685"/>
      <c r="WYO8" s="685"/>
      <c r="WYP8" s="685"/>
      <c r="WYQ8" s="685"/>
      <c r="WYR8" s="685"/>
      <c r="WYS8" s="685"/>
      <c r="WYT8" s="685"/>
      <c r="WYU8" s="685"/>
      <c r="WYV8" s="685"/>
      <c r="WYW8" s="685"/>
      <c r="WYX8" s="685"/>
      <c r="WYY8" s="685"/>
      <c r="WYZ8" s="685"/>
      <c r="WZA8" s="685"/>
      <c r="WZB8" s="685"/>
      <c r="WZC8" s="685"/>
      <c r="WZD8" s="685"/>
      <c r="WZE8" s="685"/>
      <c r="WZF8" s="685"/>
      <c r="WZG8" s="685"/>
      <c r="WZH8" s="685"/>
      <c r="WZI8" s="685"/>
      <c r="WZJ8" s="685"/>
      <c r="WZK8" s="685"/>
      <c r="WZL8" s="685"/>
      <c r="WZM8" s="685"/>
      <c r="WZN8" s="685"/>
      <c r="WZO8" s="685"/>
      <c r="WZP8" s="685"/>
      <c r="WZQ8" s="685"/>
      <c r="WZR8" s="685"/>
      <c r="WZS8" s="685"/>
      <c r="WZT8" s="685"/>
      <c r="WZU8" s="685"/>
      <c r="WZV8" s="685"/>
      <c r="WZW8" s="685"/>
      <c r="WZX8" s="685"/>
      <c r="WZY8" s="685"/>
      <c r="WZZ8" s="685"/>
      <c r="XAA8" s="685"/>
      <c r="XAB8" s="685"/>
      <c r="XAC8" s="685"/>
      <c r="XAD8" s="685"/>
      <c r="XAE8" s="685"/>
      <c r="XAF8" s="685"/>
      <c r="XAG8" s="685"/>
      <c r="XAH8" s="685"/>
      <c r="XAI8" s="685"/>
      <c r="XAJ8" s="685"/>
      <c r="XAK8" s="685"/>
      <c r="XAL8" s="685"/>
      <c r="XAM8" s="685"/>
      <c r="XAN8" s="685"/>
      <c r="XAO8" s="685"/>
      <c r="XAP8" s="685"/>
      <c r="XAQ8" s="685"/>
      <c r="XAR8" s="685"/>
      <c r="XAS8" s="685"/>
      <c r="XAT8" s="685"/>
      <c r="XAU8" s="685"/>
      <c r="XAV8" s="685"/>
      <c r="XAW8" s="685"/>
      <c r="XAX8" s="685"/>
      <c r="XAY8" s="685"/>
      <c r="XAZ8" s="685"/>
      <c r="XBA8" s="685"/>
      <c r="XBB8" s="685"/>
      <c r="XBC8" s="685"/>
      <c r="XBD8" s="685"/>
      <c r="XBE8" s="685"/>
      <c r="XBF8" s="685"/>
      <c r="XBG8" s="685"/>
      <c r="XBH8" s="685"/>
      <c r="XBI8" s="685"/>
      <c r="XBJ8" s="685"/>
      <c r="XBK8" s="685"/>
      <c r="XBL8" s="685"/>
      <c r="XBM8" s="685"/>
      <c r="XBN8" s="685"/>
      <c r="XBO8" s="685"/>
      <c r="XBP8" s="685"/>
      <c r="XBQ8" s="685"/>
      <c r="XBR8" s="685"/>
      <c r="XBS8" s="685"/>
      <c r="XBT8" s="685"/>
      <c r="XBU8" s="685"/>
      <c r="XBV8" s="685"/>
      <c r="XBW8" s="685"/>
      <c r="XBX8" s="685"/>
      <c r="XBY8" s="685"/>
      <c r="XBZ8" s="685"/>
      <c r="XCA8" s="685"/>
      <c r="XCB8" s="685"/>
      <c r="XCC8" s="685"/>
      <c r="XCD8" s="685"/>
      <c r="XCE8" s="685"/>
      <c r="XCF8" s="685"/>
      <c r="XCG8" s="685"/>
      <c r="XCH8" s="685"/>
      <c r="XCI8" s="685"/>
      <c r="XCJ8" s="685"/>
      <c r="XCK8" s="685"/>
      <c r="XCL8" s="685"/>
      <c r="XCM8" s="685"/>
      <c r="XCN8" s="685"/>
      <c r="XCO8" s="685"/>
      <c r="XCP8" s="685"/>
      <c r="XCQ8" s="685"/>
      <c r="XCR8" s="685"/>
      <c r="XCS8" s="685"/>
      <c r="XCT8" s="685"/>
      <c r="XCU8" s="685"/>
      <c r="XCV8" s="685"/>
      <c r="XCW8" s="685"/>
      <c r="XCX8" s="685"/>
      <c r="XCY8" s="685"/>
      <c r="XCZ8" s="685"/>
      <c r="XDA8" s="685"/>
      <c r="XDB8" s="685"/>
      <c r="XDC8" s="685"/>
      <c r="XDD8" s="685"/>
      <c r="XDE8" s="685"/>
      <c r="XDF8" s="685"/>
      <c r="XDG8" s="685"/>
      <c r="XDH8" s="685"/>
      <c r="XDI8" s="685"/>
      <c r="XDJ8" s="685"/>
      <c r="XDK8" s="685"/>
      <c r="XDL8" s="685"/>
      <c r="XDM8" s="685"/>
      <c r="XDN8" s="685"/>
      <c r="XDO8" s="685"/>
      <c r="XDP8" s="685"/>
      <c r="XDQ8" s="685"/>
      <c r="XDR8" s="685"/>
      <c r="XDS8" s="685"/>
      <c r="XDT8" s="685"/>
      <c r="XDU8" s="685"/>
      <c r="XDV8" s="685"/>
      <c r="XDW8" s="685"/>
      <c r="XDX8" s="685"/>
      <c r="XDY8" s="685"/>
      <c r="XDZ8" s="685"/>
      <c r="XEA8" s="685"/>
      <c r="XEB8" s="685"/>
      <c r="XEC8" s="685"/>
      <c r="XED8" s="685"/>
      <c r="XEE8" s="685"/>
      <c r="XEF8" s="685"/>
      <c r="XEG8" s="685"/>
      <c r="XEH8" s="685"/>
      <c r="XEI8" s="685"/>
      <c r="XEJ8" s="685"/>
      <c r="XEK8" s="685"/>
      <c r="XEL8" s="685"/>
      <c r="XEM8" s="685"/>
      <c r="XEN8" s="685"/>
      <c r="XEO8" s="685"/>
      <c r="XEP8" s="685"/>
      <c r="XEQ8" s="685"/>
      <c r="XER8" s="685"/>
      <c r="XES8" s="685"/>
      <c r="XET8" s="685"/>
      <c r="XEU8" s="685"/>
      <c r="XEV8" s="685"/>
      <c r="XEW8" s="685"/>
      <c r="XEX8" s="685"/>
      <c r="XEY8" s="685"/>
      <c r="XEZ8" s="685"/>
      <c r="XFA8" s="685"/>
      <c r="XFB8" s="685"/>
      <c r="XFC8" s="685"/>
      <c r="XFD8" s="685"/>
    </row>
    <row r="9" spans="1:16384" s="694" customFormat="1">
      <c r="A9" s="695" t="s">
        <v>140</v>
      </c>
      <c r="B9" s="695" t="s">
        <v>137</v>
      </c>
      <c r="C9" s="696">
        <f ca="1">INDIRECT(C$5&amp;"T!"&amp;ADDRESS(MATCH($C$2,INDIRECT(C$5&amp;"T!B6:B32"),0)+5,VLOOKUP($B9,lookup!$C$1:$D$36,2,FALSE)+1))</f>
        <v>1.5263629425623064</v>
      </c>
      <c r="D9" s="696">
        <f ca="1">INDIRECT(D$5&amp;"T!"&amp;ADDRESS(MATCH($C$2,INDIRECT(D$5&amp;"T!B6:B32"),0)+5,VLOOKUP($B9,lookup!$C$1:$D$36,2,FALSE)+1))</f>
        <v>-2.5704236926009925</v>
      </c>
      <c r="E9" s="696">
        <f ca="1">INDIRECT(E$5&amp;"T!"&amp;ADDRESS(MATCH($C$2,INDIRECT(E$5&amp;"T!B6:B32"),0)+5,VLOOKUP($B9,lookup!$C$1:$D$36,2,FALSE)+1))</f>
        <v>-2.7568324719982402</v>
      </c>
      <c r="F9" s="696">
        <f ca="1">INDIRECT(F$5&amp;"T!"&amp;ADDRESS(MATCH($C$2,INDIRECT(F$5&amp;"T!B6:B32"),0)+5,VLOOKUP($B9,lookup!$C$1:$D$36,2,FALSE)+1))</f>
        <v>4.2048695995942422</v>
      </c>
      <c r="G9" s="696">
        <f ca="1">INDIRECT(G$5&amp;"T!"&amp;ADDRESS(MATCH($C$2,INDIRECT(G$5&amp;"T!B6:B32"),0)+5,VLOOKUP($B9,lookup!$C$1:$D$36,2,FALSE)+1))</f>
        <v>4.4046235056330927</v>
      </c>
      <c r="H9" s="685"/>
      <c r="I9" s="685"/>
      <c r="J9" s="685"/>
      <c r="K9" s="685"/>
      <c r="L9" s="685"/>
      <c r="M9" s="685"/>
      <c r="N9" s="685"/>
      <c r="O9" s="685"/>
      <c r="P9" s="685"/>
      <c r="Q9" s="685"/>
      <c r="R9" s="685"/>
      <c r="S9" s="685"/>
      <c r="T9" s="685"/>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c r="AT9" s="685"/>
      <c r="AU9" s="685"/>
      <c r="AV9" s="685"/>
      <c r="AW9" s="685"/>
      <c r="AX9" s="685"/>
      <c r="AY9" s="685"/>
      <c r="AZ9" s="685"/>
      <c r="BA9" s="685"/>
      <c r="BB9" s="685"/>
      <c r="BC9" s="685"/>
      <c r="BD9" s="685"/>
      <c r="BE9" s="685"/>
      <c r="BF9" s="685"/>
      <c r="BG9" s="685"/>
      <c r="BH9" s="685"/>
      <c r="BI9" s="685"/>
      <c r="BJ9" s="685"/>
      <c r="BK9" s="685"/>
      <c r="BL9" s="685"/>
      <c r="BM9" s="685"/>
      <c r="BN9" s="685"/>
      <c r="BO9" s="685"/>
      <c r="BP9" s="685"/>
      <c r="BQ9" s="685"/>
      <c r="BR9" s="685"/>
      <c r="BS9" s="685"/>
      <c r="BT9" s="685"/>
      <c r="BU9" s="685"/>
      <c r="BV9" s="685"/>
      <c r="BW9" s="685"/>
      <c r="BX9" s="685"/>
      <c r="BY9" s="685"/>
      <c r="BZ9" s="685"/>
      <c r="CA9" s="685"/>
      <c r="CB9" s="685"/>
      <c r="CC9" s="685"/>
      <c r="CD9" s="685"/>
      <c r="CE9" s="685"/>
      <c r="CF9" s="685"/>
      <c r="CG9" s="685"/>
      <c r="CH9" s="685"/>
      <c r="CI9" s="685"/>
      <c r="CJ9" s="685"/>
      <c r="CK9" s="685"/>
      <c r="CL9" s="685"/>
      <c r="CM9" s="685"/>
      <c r="CN9" s="685"/>
      <c r="CO9" s="685"/>
      <c r="CP9" s="685"/>
      <c r="CQ9" s="685"/>
      <c r="CR9" s="685"/>
      <c r="CS9" s="685"/>
      <c r="CT9" s="685"/>
      <c r="CU9" s="685"/>
      <c r="CV9" s="685"/>
      <c r="CW9" s="685"/>
      <c r="CX9" s="685"/>
      <c r="CY9" s="685"/>
      <c r="CZ9" s="685"/>
      <c r="DA9" s="685"/>
      <c r="DB9" s="685"/>
      <c r="DC9" s="685"/>
      <c r="DD9" s="685"/>
      <c r="DE9" s="685"/>
      <c r="DF9" s="685"/>
      <c r="DG9" s="685"/>
      <c r="DH9" s="685"/>
      <c r="DI9" s="685"/>
      <c r="DJ9" s="685"/>
      <c r="DK9" s="685"/>
      <c r="DL9" s="685"/>
      <c r="DM9" s="685"/>
      <c r="DN9" s="685"/>
      <c r="DO9" s="685"/>
      <c r="DP9" s="685"/>
      <c r="DQ9" s="685"/>
      <c r="DR9" s="685"/>
      <c r="DS9" s="685"/>
      <c r="DT9" s="685"/>
      <c r="DU9" s="685"/>
      <c r="DV9" s="685"/>
      <c r="DW9" s="685"/>
      <c r="DX9" s="685"/>
      <c r="DY9" s="685"/>
      <c r="DZ9" s="685"/>
      <c r="EA9" s="685"/>
      <c r="EB9" s="685"/>
      <c r="EC9" s="685"/>
      <c r="ED9" s="685"/>
      <c r="EE9" s="685"/>
      <c r="EF9" s="685"/>
      <c r="EG9" s="685"/>
      <c r="EH9" s="685"/>
      <c r="EI9" s="685"/>
      <c r="EJ9" s="685"/>
      <c r="EK9" s="685"/>
      <c r="EL9" s="685"/>
      <c r="EM9" s="685"/>
      <c r="EN9" s="685"/>
      <c r="EO9" s="685"/>
      <c r="EP9" s="685"/>
      <c r="EQ9" s="685"/>
      <c r="ER9" s="685"/>
      <c r="ES9" s="685"/>
      <c r="ET9" s="685"/>
      <c r="EU9" s="685"/>
      <c r="EV9" s="685"/>
      <c r="EW9" s="685"/>
      <c r="EX9" s="685"/>
      <c r="EY9" s="685"/>
      <c r="EZ9" s="685"/>
      <c r="FA9" s="685"/>
      <c r="FB9" s="685"/>
      <c r="FC9" s="685"/>
      <c r="FD9" s="685"/>
      <c r="FE9" s="685"/>
      <c r="FF9" s="685"/>
      <c r="FG9" s="685"/>
      <c r="FH9" s="685"/>
      <c r="FI9" s="685"/>
      <c r="FJ9" s="685"/>
      <c r="FK9" s="685"/>
      <c r="FL9" s="685"/>
      <c r="FM9" s="685"/>
      <c r="FN9" s="685"/>
      <c r="FO9" s="685"/>
      <c r="FP9" s="685"/>
      <c r="FQ9" s="685"/>
      <c r="FR9" s="685"/>
      <c r="FS9" s="685"/>
      <c r="FT9" s="685"/>
      <c r="FU9" s="685"/>
      <c r="FV9" s="685"/>
      <c r="FW9" s="685"/>
      <c r="FX9" s="685"/>
      <c r="FY9" s="685"/>
      <c r="FZ9" s="685"/>
      <c r="GA9" s="685"/>
      <c r="GB9" s="685"/>
      <c r="GC9" s="685"/>
      <c r="GD9" s="685"/>
      <c r="GE9" s="685"/>
      <c r="GF9" s="685"/>
      <c r="GG9" s="685"/>
      <c r="GH9" s="685"/>
      <c r="GI9" s="685"/>
      <c r="GJ9" s="685"/>
      <c r="GK9" s="685"/>
      <c r="GL9" s="685"/>
      <c r="GM9" s="685"/>
      <c r="GN9" s="685"/>
      <c r="GO9" s="685"/>
      <c r="GP9" s="685"/>
      <c r="GQ9" s="685"/>
      <c r="GR9" s="685"/>
      <c r="GS9" s="685"/>
      <c r="GT9" s="685"/>
      <c r="GU9" s="685"/>
      <c r="GV9" s="685"/>
      <c r="GW9" s="685"/>
      <c r="GX9" s="685"/>
      <c r="GY9" s="685"/>
      <c r="GZ9" s="685"/>
      <c r="HA9" s="685"/>
      <c r="HB9" s="685"/>
      <c r="HC9" s="685"/>
      <c r="HD9" s="685"/>
      <c r="HE9" s="685"/>
      <c r="HF9" s="685"/>
      <c r="HG9" s="685"/>
      <c r="HH9" s="685"/>
      <c r="HI9" s="685"/>
      <c r="HJ9" s="685"/>
      <c r="HK9" s="685"/>
      <c r="HL9" s="685"/>
      <c r="HM9" s="685"/>
      <c r="HN9" s="685"/>
      <c r="HO9" s="685"/>
      <c r="HP9" s="685"/>
      <c r="HQ9" s="685"/>
      <c r="HR9" s="685"/>
      <c r="HS9" s="685"/>
      <c r="HT9" s="685"/>
      <c r="HU9" s="685"/>
      <c r="HV9" s="685"/>
      <c r="HW9" s="685"/>
      <c r="HX9" s="685"/>
      <c r="HY9" s="685"/>
      <c r="HZ9" s="685"/>
      <c r="IA9" s="685"/>
      <c r="IB9" s="685"/>
      <c r="IC9" s="685"/>
      <c r="ID9" s="685"/>
      <c r="IE9" s="685"/>
      <c r="IF9" s="685"/>
      <c r="IG9" s="685"/>
      <c r="IH9" s="685"/>
      <c r="II9" s="685"/>
      <c r="IJ9" s="685"/>
      <c r="IK9" s="685"/>
      <c r="IL9" s="685"/>
      <c r="IM9" s="685"/>
      <c r="IN9" s="685"/>
      <c r="IO9" s="685"/>
      <c r="IP9" s="685"/>
      <c r="IQ9" s="685"/>
      <c r="IR9" s="685"/>
      <c r="IS9" s="685"/>
      <c r="IT9" s="685"/>
      <c r="IU9" s="685"/>
      <c r="IV9" s="685"/>
      <c r="IW9" s="685"/>
      <c r="IX9" s="685"/>
      <c r="IY9" s="685"/>
      <c r="IZ9" s="685"/>
      <c r="JA9" s="685"/>
      <c r="JB9" s="685"/>
      <c r="JC9" s="685"/>
      <c r="JD9" s="685"/>
      <c r="JE9" s="685"/>
      <c r="JF9" s="685"/>
      <c r="JG9" s="685"/>
      <c r="JH9" s="685"/>
      <c r="JI9" s="685"/>
      <c r="JJ9" s="685"/>
      <c r="JK9" s="685"/>
      <c r="JL9" s="685"/>
      <c r="JM9" s="685"/>
      <c r="JN9" s="685"/>
      <c r="JO9" s="685"/>
      <c r="JP9" s="685"/>
      <c r="JQ9" s="685"/>
      <c r="JR9" s="685"/>
      <c r="JS9" s="685"/>
      <c r="JT9" s="685"/>
      <c r="JU9" s="685"/>
      <c r="JV9" s="685"/>
      <c r="JW9" s="685"/>
      <c r="JX9" s="685"/>
      <c r="JY9" s="685"/>
      <c r="JZ9" s="685"/>
      <c r="KA9" s="685"/>
      <c r="KB9" s="685"/>
      <c r="KC9" s="685"/>
      <c r="KD9" s="685"/>
      <c r="KE9" s="685"/>
      <c r="KF9" s="685"/>
      <c r="KG9" s="685"/>
      <c r="KH9" s="685"/>
      <c r="KI9" s="685"/>
      <c r="KJ9" s="685"/>
      <c r="KK9" s="685"/>
      <c r="KL9" s="685"/>
      <c r="KM9" s="685"/>
      <c r="KN9" s="685"/>
      <c r="KO9" s="685"/>
      <c r="KP9" s="685"/>
      <c r="KQ9" s="685"/>
      <c r="KR9" s="685"/>
      <c r="KS9" s="685"/>
      <c r="KT9" s="685"/>
      <c r="KU9" s="685"/>
      <c r="KV9" s="685"/>
      <c r="KW9" s="685"/>
      <c r="KX9" s="685"/>
      <c r="KY9" s="685"/>
      <c r="KZ9" s="685"/>
      <c r="LA9" s="685"/>
      <c r="LB9" s="685"/>
      <c r="LC9" s="685"/>
      <c r="LD9" s="685"/>
      <c r="LE9" s="685"/>
      <c r="LF9" s="685"/>
      <c r="LG9" s="685"/>
      <c r="LH9" s="685"/>
      <c r="LI9" s="685"/>
      <c r="LJ9" s="685"/>
      <c r="LK9" s="685"/>
      <c r="LL9" s="685"/>
      <c r="LM9" s="685"/>
      <c r="LN9" s="685"/>
      <c r="LO9" s="685"/>
      <c r="LP9" s="685"/>
      <c r="LQ9" s="685"/>
      <c r="LR9" s="685"/>
      <c r="LS9" s="685"/>
      <c r="LT9" s="685"/>
      <c r="LU9" s="685"/>
      <c r="LV9" s="685"/>
      <c r="LW9" s="685"/>
      <c r="LX9" s="685"/>
      <c r="LY9" s="685"/>
      <c r="LZ9" s="685"/>
      <c r="MA9" s="685"/>
      <c r="MB9" s="685"/>
      <c r="MC9" s="685"/>
      <c r="MD9" s="685"/>
      <c r="ME9" s="685"/>
      <c r="MF9" s="685"/>
      <c r="MG9" s="685"/>
      <c r="MH9" s="685"/>
      <c r="MI9" s="685"/>
      <c r="MJ9" s="685"/>
      <c r="MK9" s="685"/>
      <c r="ML9" s="685"/>
      <c r="MM9" s="685"/>
      <c r="MN9" s="685"/>
      <c r="MO9" s="685"/>
      <c r="MP9" s="685"/>
      <c r="MQ9" s="685"/>
      <c r="MR9" s="685"/>
      <c r="MS9" s="685"/>
      <c r="MT9" s="685"/>
      <c r="MU9" s="685"/>
      <c r="MV9" s="685"/>
      <c r="MW9" s="685"/>
      <c r="MX9" s="685"/>
      <c r="MY9" s="685"/>
      <c r="MZ9" s="685"/>
      <c r="NA9" s="685"/>
      <c r="NB9" s="685"/>
      <c r="NC9" s="685"/>
      <c r="ND9" s="685"/>
      <c r="NE9" s="685"/>
      <c r="NF9" s="685"/>
      <c r="NG9" s="685"/>
      <c r="NH9" s="685"/>
      <c r="NI9" s="685"/>
      <c r="NJ9" s="685"/>
      <c r="NK9" s="685"/>
      <c r="NL9" s="685"/>
      <c r="NM9" s="685"/>
      <c r="NN9" s="685"/>
      <c r="NO9" s="685"/>
      <c r="NP9" s="685"/>
      <c r="NQ9" s="685"/>
      <c r="NR9" s="685"/>
      <c r="NS9" s="685"/>
      <c r="NT9" s="685"/>
      <c r="NU9" s="685"/>
      <c r="NV9" s="685"/>
      <c r="NW9" s="685"/>
      <c r="NX9" s="685"/>
      <c r="NY9" s="685"/>
      <c r="NZ9" s="685"/>
      <c r="OA9" s="685"/>
      <c r="OB9" s="685"/>
      <c r="OC9" s="685"/>
      <c r="OD9" s="685"/>
      <c r="OE9" s="685"/>
      <c r="OF9" s="685"/>
      <c r="OG9" s="685"/>
      <c r="OH9" s="685"/>
      <c r="OI9" s="685"/>
      <c r="OJ9" s="685"/>
      <c r="OK9" s="685"/>
      <c r="OL9" s="685"/>
      <c r="OM9" s="685"/>
      <c r="ON9" s="685"/>
      <c r="OO9" s="685"/>
      <c r="OP9" s="685"/>
      <c r="OQ9" s="685"/>
      <c r="OR9" s="685"/>
      <c r="OS9" s="685"/>
      <c r="OT9" s="685"/>
      <c r="OU9" s="685"/>
      <c r="OV9" s="685"/>
      <c r="OW9" s="685"/>
      <c r="OX9" s="685"/>
      <c r="OY9" s="685"/>
      <c r="OZ9" s="685"/>
      <c r="PA9" s="685"/>
      <c r="PB9" s="685"/>
      <c r="PC9" s="685"/>
      <c r="PD9" s="685"/>
      <c r="PE9" s="685"/>
      <c r="PF9" s="685"/>
      <c r="PG9" s="685"/>
      <c r="PH9" s="685"/>
      <c r="PI9" s="685"/>
      <c r="PJ9" s="685"/>
      <c r="PK9" s="685"/>
      <c r="PL9" s="685"/>
      <c r="PM9" s="685"/>
      <c r="PN9" s="685"/>
      <c r="PO9" s="685"/>
      <c r="PP9" s="685"/>
      <c r="PQ9" s="685"/>
      <c r="PR9" s="685"/>
      <c r="PS9" s="685"/>
      <c r="PT9" s="685"/>
      <c r="PU9" s="685"/>
      <c r="PV9" s="685"/>
      <c r="PW9" s="685"/>
      <c r="PX9" s="685"/>
      <c r="PY9" s="685"/>
      <c r="PZ9" s="685"/>
      <c r="QA9" s="685"/>
      <c r="QB9" s="685"/>
      <c r="QC9" s="685"/>
      <c r="QD9" s="685"/>
      <c r="QE9" s="685"/>
      <c r="QF9" s="685"/>
      <c r="QG9" s="685"/>
      <c r="QH9" s="685"/>
      <c r="QI9" s="685"/>
      <c r="QJ9" s="685"/>
      <c r="QK9" s="685"/>
      <c r="QL9" s="685"/>
      <c r="QM9" s="685"/>
      <c r="QN9" s="685"/>
      <c r="QO9" s="685"/>
      <c r="QP9" s="685"/>
      <c r="QQ9" s="685"/>
      <c r="QR9" s="685"/>
      <c r="QS9" s="685"/>
      <c r="QT9" s="685"/>
      <c r="QU9" s="685"/>
      <c r="QV9" s="685"/>
      <c r="QW9" s="685"/>
      <c r="QX9" s="685"/>
      <c r="QY9" s="685"/>
      <c r="QZ9" s="685"/>
      <c r="RA9" s="685"/>
      <c r="RB9" s="685"/>
      <c r="RC9" s="685"/>
      <c r="RD9" s="685"/>
      <c r="RE9" s="685"/>
      <c r="RF9" s="685"/>
      <c r="RG9" s="685"/>
      <c r="RH9" s="685"/>
      <c r="RI9" s="685"/>
      <c r="RJ9" s="685"/>
      <c r="RK9" s="685"/>
      <c r="RL9" s="685"/>
      <c r="RM9" s="685"/>
      <c r="RN9" s="685"/>
      <c r="RO9" s="685"/>
      <c r="RP9" s="685"/>
      <c r="RQ9" s="685"/>
      <c r="RR9" s="685"/>
      <c r="RS9" s="685"/>
      <c r="RT9" s="685"/>
      <c r="RU9" s="685"/>
      <c r="RV9" s="685"/>
      <c r="RW9" s="685"/>
      <c r="RX9" s="685"/>
      <c r="RY9" s="685"/>
      <c r="RZ9" s="685"/>
      <c r="SA9" s="685"/>
      <c r="SB9" s="685"/>
      <c r="SC9" s="685"/>
      <c r="SD9" s="685"/>
      <c r="SE9" s="685"/>
      <c r="SF9" s="685"/>
      <c r="SG9" s="685"/>
      <c r="SH9" s="685"/>
      <c r="SI9" s="685"/>
      <c r="SJ9" s="685"/>
      <c r="SK9" s="685"/>
      <c r="SL9" s="685"/>
      <c r="SM9" s="685"/>
      <c r="SN9" s="685"/>
      <c r="SO9" s="685"/>
      <c r="SP9" s="685"/>
      <c r="SQ9" s="685"/>
      <c r="SR9" s="685"/>
      <c r="SS9" s="685"/>
      <c r="ST9" s="685"/>
      <c r="SU9" s="685"/>
      <c r="SV9" s="685"/>
      <c r="SW9" s="685"/>
      <c r="SX9" s="685"/>
      <c r="SY9" s="685"/>
      <c r="SZ9" s="685"/>
      <c r="TA9" s="685"/>
      <c r="TB9" s="685"/>
      <c r="TC9" s="685"/>
      <c r="TD9" s="685"/>
      <c r="TE9" s="685"/>
      <c r="TF9" s="685"/>
      <c r="TG9" s="685"/>
      <c r="TH9" s="685"/>
      <c r="TI9" s="685"/>
      <c r="TJ9" s="685"/>
      <c r="TK9" s="685"/>
      <c r="TL9" s="685"/>
      <c r="TM9" s="685"/>
      <c r="TN9" s="685"/>
      <c r="TO9" s="685"/>
      <c r="TP9" s="685"/>
      <c r="TQ9" s="685"/>
      <c r="TR9" s="685"/>
      <c r="TS9" s="685"/>
      <c r="TT9" s="685"/>
      <c r="TU9" s="685"/>
      <c r="TV9" s="685"/>
      <c r="TW9" s="685"/>
      <c r="TX9" s="685"/>
      <c r="TY9" s="685"/>
      <c r="TZ9" s="685"/>
      <c r="UA9" s="685"/>
      <c r="UB9" s="685"/>
      <c r="UC9" s="685"/>
      <c r="UD9" s="685"/>
      <c r="UE9" s="685"/>
      <c r="UF9" s="685"/>
      <c r="UG9" s="685"/>
      <c r="UH9" s="685"/>
      <c r="UI9" s="685"/>
      <c r="UJ9" s="685"/>
      <c r="UK9" s="685"/>
      <c r="UL9" s="685"/>
      <c r="UM9" s="685"/>
      <c r="UN9" s="685"/>
      <c r="UO9" s="685"/>
      <c r="UP9" s="685"/>
      <c r="UQ9" s="685"/>
      <c r="UR9" s="685"/>
      <c r="US9" s="685"/>
      <c r="UT9" s="685"/>
      <c r="UU9" s="685"/>
      <c r="UV9" s="685"/>
      <c r="UW9" s="685"/>
      <c r="UX9" s="685"/>
      <c r="UY9" s="685"/>
      <c r="UZ9" s="685"/>
      <c r="VA9" s="685"/>
      <c r="VB9" s="685"/>
      <c r="VC9" s="685"/>
      <c r="VD9" s="685"/>
      <c r="VE9" s="685"/>
      <c r="VF9" s="685"/>
      <c r="VG9" s="685"/>
      <c r="VH9" s="685"/>
      <c r="VI9" s="685"/>
      <c r="VJ9" s="685"/>
      <c r="VK9" s="685"/>
      <c r="VL9" s="685"/>
      <c r="VM9" s="685"/>
      <c r="VN9" s="685"/>
      <c r="VO9" s="685"/>
      <c r="VP9" s="685"/>
      <c r="VQ9" s="685"/>
      <c r="VR9" s="685"/>
      <c r="VS9" s="685"/>
      <c r="VT9" s="685"/>
      <c r="VU9" s="685"/>
      <c r="VV9" s="685"/>
      <c r="VW9" s="685"/>
      <c r="VX9" s="685"/>
      <c r="VY9" s="685"/>
      <c r="VZ9" s="685"/>
      <c r="WA9" s="685"/>
      <c r="WB9" s="685"/>
      <c r="WC9" s="685"/>
      <c r="WD9" s="685"/>
      <c r="WE9" s="685"/>
      <c r="WF9" s="685"/>
      <c r="WG9" s="685"/>
      <c r="WH9" s="685"/>
      <c r="WI9" s="685"/>
      <c r="WJ9" s="685"/>
      <c r="WK9" s="685"/>
      <c r="WL9" s="685"/>
      <c r="WM9" s="685"/>
      <c r="WN9" s="685"/>
      <c r="WO9" s="685"/>
      <c r="WP9" s="685"/>
      <c r="WQ9" s="685"/>
      <c r="WR9" s="685"/>
      <c r="WS9" s="685"/>
      <c r="WT9" s="685"/>
      <c r="WU9" s="685"/>
      <c r="WV9" s="685"/>
      <c r="WW9" s="685"/>
      <c r="WX9" s="685"/>
      <c r="WY9" s="685"/>
      <c r="WZ9" s="685"/>
      <c r="XA9" s="685"/>
      <c r="XB9" s="685"/>
      <c r="XC9" s="685"/>
      <c r="XD9" s="685"/>
      <c r="XE9" s="685"/>
      <c r="XF9" s="685"/>
      <c r="XG9" s="685"/>
      <c r="XH9" s="685"/>
      <c r="XI9" s="685"/>
      <c r="XJ9" s="685"/>
      <c r="XK9" s="685"/>
      <c r="XL9" s="685"/>
      <c r="XM9" s="685"/>
      <c r="XN9" s="685"/>
      <c r="XO9" s="685"/>
      <c r="XP9" s="685"/>
      <c r="XQ9" s="685"/>
      <c r="XR9" s="685"/>
      <c r="XS9" s="685"/>
      <c r="XT9" s="685"/>
      <c r="XU9" s="685"/>
      <c r="XV9" s="685"/>
      <c r="XW9" s="685"/>
      <c r="XX9" s="685"/>
      <c r="XY9" s="685"/>
      <c r="XZ9" s="685"/>
      <c r="YA9" s="685"/>
      <c r="YB9" s="685"/>
      <c r="YC9" s="685"/>
      <c r="YD9" s="685"/>
      <c r="YE9" s="685"/>
      <c r="YF9" s="685"/>
      <c r="YG9" s="685"/>
      <c r="YH9" s="685"/>
      <c r="YI9" s="685"/>
      <c r="YJ9" s="685"/>
      <c r="YK9" s="685"/>
      <c r="YL9" s="685"/>
      <c r="YM9" s="685"/>
      <c r="YN9" s="685"/>
      <c r="YO9" s="685"/>
      <c r="YP9" s="685"/>
      <c r="YQ9" s="685"/>
      <c r="YR9" s="685"/>
      <c r="YS9" s="685"/>
      <c r="YT9" s="685"/>
      <c r="YU9" s="685"/>
      <c r="YV9" s="685"/>
      <c r="YW9" s="685"/>
      <c r="YX9" s="685"/>
      <c r="YY9" s="685"/>
      <c r="YZ9" s="685"/>
      <c r="ZA9" s="685"/>
      <c r="ZB9" s="685"/>
      <c r="ZC9" s="685"/>
      <c r="ZD9" s="685"/>
      <c r="ZE9" s="685"/>
      <c r="ZF9" s="685"/>
      <c r="ZG9" s="685"/>
      <c r="ZH9" s="685"/>
      <c r="ZI9" s="685"/>
      <c r="ZJ9" s="685"/>
      <c r="ZK9" s="685"/>
      <c r="ZL9" s="685"/>
      <c r="ZM9" s="685"/>
      <c r="ZN9" s="685"/>
      <c r="ZO9" s="685"/>
      <c r="ZP9" s="685"/>
      <c r="ZQ9" s="685"/>
      <c r="ZR9" s="685"/>
      <c r="ZS9" s="685"/>
      <c r="ZT9" s="685"/>
      <c r="ZU9" s="685"/>
      <c r="ZV9" s="685"/>
      <c r="ZW9" s="685"/>
      <c r="ZX9" s="685"/>
      <c r="ZY9" s="685"/>
      <c r="ZZ9" s="685"/>
      <c r="AAA9" s="685"/>
      <c r="AAB9" s="685"/>
      <c r="AAC9" s="685"/>
      <c r="AAD9" s="685"/>
      <c r="AAE9" s="685"/>
      <c r="AAF9" s="685"/>
      <c r="AAG9" s="685"/>
      <c r="AAH9" s="685"/>
      <c r="AAI9" s="685"/>
      <c r="AAJ9" s="685"/>
      <c r="AAK9" s="685"/>
      <c r="AAL9" s="685"/>
      <c r="AAM9" s="685"/>
      <c r="AAN9" s="685"/>
      <c r="AAO9" s="685"/>
      <c r="AAP9" s="685"/>
      <c r="AAQ9" s="685"/>
      <c r="AAR9" s="685"/>
      <c r="AAS9" s="685"/>
      <c r="AAT9" s="685"/>
      <c r="AAU9" s="685"/>
      <c r="AAV9" s="685"/>
      <c r="AAW9" s="685"/>
      <c r="AAX9" s="685"/>
      <c r="AAY9" s="685"/>
      <c r="AAZ9" s="685"/>
      <c r="ABA9" s="685"/>
      <c r="ABB9" s="685"/>
      <c r="ABC9" s="685"/>
      <c r="ABD9" s="685"/>
      <c r="ABE9" s="685"/>
      <c r="ABF9" s="685"/>
      <c r="ABG9" s="685"/>
      <c r="ABH9" s="685"/>
      <c r="ABI9" s="685"/>
      <c r="ABJ9" s="685"/>
      <c r="ABK9" s="685"/>
      <c r="ABL9" s="685"/>
      <c r="ABM9" s="685"/>
      <c r="ABN9" s="685"/>
      <c r="ABO9" s="685"/>
      <c r="ABP9" s="685"/>
      <c r="ABQ9" s="685"/>
      <c r="ABR9" s="685"/>
      <c r="ABS9" s="685"/>
      <c r="ABT9" s="685"/>
      <c r="ABU9" s="685"/>
      <c r="ABV9" s="685"/>
      <c r="ABW9" s="685"/>
      <c r="ABX9" s="685"/>
      <c r="ABY9" s="685"/>
      <c r="ABZ9" s="685"/>
      <c r="ACA9" s="685"/>
      <c r="ACB9" s="685"/>
      <c r="ACC9" s="685"/>
      <c r="ACD9" s="685"/>
      <c r="ACE9" s="685"/>
      <c r="ACF9" s="685"/>
      <c r="ACG9" s="685"/>
      <c r="ACH9" s="685"/>
      <c r="ACI9" s="685"/>
      <c r="ACJ9" s="685"/>
      <c r="ACK9" s="685"/>
      <c r="ACL9" s="685"/>
      <c r="ACM9" s="685"/>
      <c r="ACN9" s="685"/>
      <c r="ACO9" s="685"/>
      <c r="ACP9" s="685"/>
      <c r="ACQ9" s="685"/>
      <c r="ACR9" s="685"/>
      <c r="ACS9" s="685"/>
      <c r="ACT9" s="685"/>
      <c r="ACU9" s="685"/>
      <c r="ACV9" s="685"/>
      <c r="ACW9" s="685"/>
      <c r="ACX9" s="685"/>
      <c r="ACY9" s="685"/>
      <c r="ACZ9" s="685"/>
      <c r="ADA9" s="685"/>
      <c r="ADB9" s="685"/>
      <c r="ADC9" s="685"/>
      <c r="ADD9" s="685"/>
      <c r="ADE9" s="685"/>
      <c r="ADF9" s="685"/>
      <c r="ADG9" s="685"/>
      <c r="ADH9" s="685"/>
      <c r="ADI9" s="685"/>
      <c r="ADJ9" s="685"/>
      <c r="ADK9" s="685"/>
      <c r="ADL9" s="685"/>
      <c r="ADM9" s="685"/>
      <c r="ADN9" s="685"/>
      <c r="ADO9" s="685"/>
      <c r="ADP9" s="685"/>
      <c r="ADQ9" s="685"/>
      <c r="ADR9" s="685"/>
      <c r="ADS9" s="685"/>
      <c r="ADT9" s="685"/>
      <c r="ADU9" s="685"/>
      <c r="ADV9" s="685"/>
      <c r="ADW9" s="685"/>
      <c r="ADX9" s="685"/>
      <c r="ADY9" s="685"/>
      <c r="ADZ9" s="685"/>
      <c r="AEA9" s="685"/>
      <c r="AEB9" s="685"/>
      <c r="AEC9" s="685"/>
      <c r="AED9" s="685"/>
      <c r="AEE9" s="685"/>
      <c r="AEF9" s="685"/>
      <c r="AEG9" s="685"/>
      <c r="AEH9" s="685"/>
      <c r="AEI9" s="685"/>
      <c r="AEJ9" s="685"/>
      <c r="AEK9" s="685"/>
      <c r="AEL9" s="685"/>
      <c r="AEM9" s="685"/>
      <c r="AEN9" s="685"/>
      <c r="AEO9" s="685"/>
      <c r="AEP9" s="685"/>
      <c r="AEQ9" s="685"/>
      <c r="AER9" s="685"/>
      <c r="AES9" s="685"/>
      <c r="AET9" s="685"/>
      <c r="AEU9" s="685"/>
      <c r="AEV9" s="685"/>
      <c r="AEW9" s="685"/>
      <c r="AEX9" s="685"/>
      <c r="AEY9" s="685"/>
      <c r="AEZ9" s="685"/>
      <c r="AFA9" s="685"/>
      <c r="AFB9" s="685"/>
      <c r="AFC9" s="685"/>
      <c r="AFD9" s="685"/>
      <c r="AFE9" s="685"/>
      <c r="AFF9" s="685"/>
      <c r="AFG9" s="685"/>
      <c r="AFH9" s="685"/>
      <c r="AFI9" s="685"/>
      <c r="AFJ9" s="685"/>
      <c r="AFK9" s="685"/>
      <c r="AFL9" s="685"/>
      <c r="AFM9" s="685"/>
      <c r="AFN9" s="685"/>
      <c r="AFO9" s="685"/>
      <c r="AFP9" s="685"/>
      <c r="AFQ9" s="685"/>
      <c r="AFR9" s="685"/>
      <c r="AFS9" s="685"/>
      <c r="AFT9" s="685"/>
      <c r="AFU9" s="685"/>
      <c r="AFV9" s="685"/>
      <c r="AFW9" s="685"/>
      <c r="AFX9" s="685"/>
      <c r="AFY9" s="685"/>
      <c r="AFZ9" s="685"/>
      <c r="AGA9" s="685"/>
      <c r="AGB9" s="685"/>
      <c r="AGC9" s="685"/>
      <c r="AGD9" s="685"/>
      <c r="AGE9" s="685"/>
      <c r="AGF9" s="685"/>
      <c r="AGG9" s="685"/>
      <c r="AGH9" s="685"/>
      <c r="AGI9" s="685"/>
      <c r="AGJ9" s="685"/>
      <c r="AGK9" s="685"/>
      <c r="AGL9" s="685"/>
      <c r="AGM9" s="685"/>
      <c r="AGN9" s="685"/>
      <c r="AGO9" s="685"/>
      <c r="AGP9" s="685"/>
      <c r="AGQ9" s="685"/>
      <c r="AGR9" s="685"/>
      <c r="AGS9" s="685"/>
      <c r="AGT9" s="685"/>
      <c r="AGU9" s="685"/>
      <c r="AGV9" s="685"/>
      <c r="AGW9" s="685"/>
      <c r="AGX9" s="685"/>
      <c r="AGY9" s="685"/>
      <c r="AGZ9" s="685"/>
      <c r="AHA9" s="685"/>
      <c r="AHB9" s="685"/>
      <c r="AHC9" s="685"/>
      <c r="AHD9" s="685"/>
      <c r="AHE9" s="685"/>
      <c r="AHF9" s="685"/>
      <c r="AHG9" s="685"/>
      <c r="AHH9" s="685"/>
      <c r="AHI9" s="685"/>
      <c r="AHJ9" s="685"/>
      <c r="AHK9" s="685"/>
      <c r="AHL9" s="685"/>
      <c r="AHM9" s="685"/>
      <c r="AHN9" s="685"/>
      <c r="AHO9" s="685"/>
      <c r="AHP9" s="685"/>
      <c r="AHQ9" s="685"/>
      <c r="AHR9" s="685"/>
      <c r="AHS9" s="685"/>
      <c r="AHT9" s="685"/>
      <c r="AHU9" s="685"/>
      <c r="AHV9" s="685"/>
      <c r="AHW9" s="685"/>
      <c r="AHX9" s="685"/>
      <c r="AHY9" s="685"/>
      <c r="AHZ9" s="685"/>
      <c r="AIA9" s="685"/>
      <c r="AIB9" s="685"/>
      <c r="AIC9" s="685"/>
      <c r="AID9" s="685"/>
      <c r="AIE9" s="685"/>
      <c r="AIF9" s="685"/>
      <c r="AIG9" s="685"/>
      <c r="AIH9" s="685"/>
      <c r="AII9" s="685"/>
      <c r="AIJ9" s="685"/>
      <c r="AIK9" s="685"/>
      <c r="AIL9" s="685"/>
      <c r="AIM9" s="685"/>
      <c r="AIN9" s="685"/>
      <c r="AIO9" s="685"/>
      <c r="AIP9" s="685"/>
      <c r="AIQ9" s="685"/>
      <c r="AIR9" s="685"/>
      <c r="AIS9" s="685"/>
      <c r="AIT9" s="685"/>
      <c r="AIU9" s="685"/>
      <c r="AIV9" s="685"/>
      <c r="AIW9" s="685"/>
      <c r="AIX9" s="685"/>
      <c r="AIY9" s="685"/>
      <c r="AIZ9" s="685"/>
      <c r="AJA9" s="685"/>
      <c r="AJB9" s="685"/>
      <c r="AJC9" s="685"/>
      <c r="AJD9" s="685"/>
      <c r="AJE9" s="685"/>
      <c r="AJF9" s="685"/>
      <c r="AJG9" s="685"/>
      <c r="AJH9" s="685"/>
      <c r="AJI9" s="685"/>
      <c r="AJJ9" s="685"/>
      <c r="AJK9" s="685"/>
      <c r="AJL9" s="685"/>
      <c r="AJM9" s="685"/>
      <c r="AJN9" s="685"/>
      <c r="AJO9" s="685"/>
      <c r="AJP9" s="685"/>
      <c r="AJQ9" s="685"/>
      <c r="AJR9" s="685"/>
      <c r="AJS9" s="685"/>
      <c r="AJT9" s="685"/>
      <c r="AJU9" s="685"/>
      <c r="AJV9" s="685"/>
      <c r="AJW9" s="685"/>
      <c r="AJX9" s="685"/>
      <c r="AJY9" s="685"/>
      <c r="AJZ9" s="685"/>
      <c r="AKA9" s="685"/>
      <c r="AKB9" s="685"/>
      <c r="AKC9" s="685"/>
      <c r="AKD9" s="685"/>
      <c r="AKE9" s="685"/>
      <c r="AKF9" s="685"/>
      <c r="AKG9" s="685"/>
      <c r="AKH9" s="685"/>
      <c r="AKI9" s="685"/>
      <c r="AKJ9" s="685"/>
      <c r="AKK9" s="685"/>
      <c r="AKL9" s="685"/>
      <c r="AKM9" s="685"/>
      <c r="AKN9" s="685"/>
      <c r="AKO9" s="685"/>
      <c r="AKP9" s="685"/>
      <c r="AKQ9" s="685"/>
      <c r="AKR9" s="685"/>
      <c r="AKS9" s="685"/>
      <c r="AKT9" s="685"/>
      <c r="AKU9" s="685"/>
      <c r="AKV9" s="685"/>
      <c r="AKW9" s="685"/>
      <c r="AKX9" s="685"/>
      <c r="AKY9" s="685"/>
      <c r="AKZ9" s="685"/>
      <c r="ALA9" s="685"/>
      <c r="ALB9" s="685"/>
      <c r="ALC9" s="685"/>
      <c r="ALD9" s="685"/>
      <c r="ALE9" s="685"/>
      <c r="ALF9" s="685"/>
      <c r="ALG9" s="685"/>
      <c r="ALH9" s="685"/>
      <c r="ALI9" s="685"/>
      <c r="ALJ9" s="685"/>
      <c r="ALK9" s="685"/>
      <c r="ALL9" s="685"/>
      <c r="ALM9" s="685"/>
      <c r="ALN9" s="685"/>
      <c r="ALO9" s="685"/>
      <c r="ALP9" s="685"/>
      <c r="ALQ9" s="685"/>
      <c r="ALR9" s="685"/>
      <c r="ALS9" s="685"/>
      <c r="ALT9" s="685"/>
      <c r="ALU9" s="685"/>
      <c r="ALV9" s="685"/>
      <c r="ALW9" s="685"/>
      <c r="ALX9" s="685"/>
      <c r="ALY9" s="685"/>
      <c r="ALZ9" s="685"/>
      <c r="AMA9" s="685"/>
      <c r="AMB9" s="685"/>
      <c r="AMC9" s="685"/>
      <c r="AMD9" s="685"/>
      <c r="AME9" s="685"/>
      <c r="AMF9" s="685"/>
      <c r="AMG9" s="685"/>
      <c r="AMH9" s="685"/>
      <c r="AMI9" s="685"/>
      <c r="AMJ9" s="685"/>
      <c r="AMK9" s="685"/>
      <c r="AML9" s="685"/>
      <c r="AMM9" s="685"/>
      <c r="AMN9" s="685"/>
      <c r="AMO9" s="685"/>
      <c r="AMP9" s="685"/>
      <c r="AMQ9" s="685"/>
      <c r="AMR9" s="685"/>
      <c r="AMS9" s="685"/>
      <c r="AMT9" s="685"/>
      <c r="AMU9" s="685"/>
      <c r="AMV9" s="685"/>
      <c r="AMW9" s="685"/>
      <c r="AMX9" s="685"/>
      <c r="AMY9" s="685"/>
      <c r="AMZ9" s="685"/>
      <c r="ANA9" s="685"/>
      <c r="ANB9" s="685"/>
      <c r="ANC9" s="685"/>
      <c r="AND9" s="685"/>
      <c r="ANE9" s="685"/>
      <c r="ANF9" s="685"/>
      <c r="ANG9" s="685"/>
      <c r="ANH9" s="685"/>
      <c r="ANI9" s="685"/>
      <c r="ANJ9" s="685"/>
      <c r="ANK9" s="685"/>
      <c r="ANL9" s="685"/>
      <c r="ANM9" s="685"/>
      <c r="ANN9" s="685"/>
      <c r="ANO9" s="685"/>
      <c r="ANP9" s="685"/>
      <c r="ANQ9" s="685"/>
      <c r="ANR9" s="685"/>
      <c r="ANS9" s="685"/>
      <c r="ANT9" s="685"/>
      <c r="ANU9" s="685"/>
      <c r="ANV9" s="685"/>
      <c r="ANW9" s="685"/>
      <c r="ANX9" s="685"/>
      <c r="ANY9" s="685"/>
      <c r="ANZ9" s="685"/>
      <c r="AOA9" s="685"/>
      <c r="AOB9" s="685"/>
      <c r="AOC9" s="685"/>
      <c r="AOD9" s="685"/>
      <c r="AOE9" s="685"/>
      <c r="AOF9" s="685"/>
      <c r="AOG9" s="685"/>
      <c r="AOH9" s="685"/>
      <c r="AOI9" s="685"/>
      <c r="AOJ9" s="685"/>
      <c r="AOK9" s="685"/>
      <c r="AOL9" s="685"/>
      <c r="AOM9" s="685"/>
      <c r="AON9" s="685"/>
      <c r="AOO9" s="685"/>
      <c r="AOP9" s="685"/>
      <c r="AOQ9" s="685"/>
      <c r="AOR9" s="685"/>
      <c r="AOS9" s="685"/>
      <c r="AOT9" s="685"/>
      <c r="AOU9" s="685"/>
      <c r="AOV9" s="685"/>
      <c r="AOW9" s="685"/>
      <c r="AOX9" s="685"/>
      <c r="AOY9" s="685"/>
      <c r="AOZ9" s="685"/>
      <c r="APA9" s="685"/>
      <c r="APB9" s="685"/>
      <c r="APC9" s="685"/>
      <c r="APD9" s="685"/>
      <c r="APE9" s="685"/>
      <c r="APF9" s="685"/>
      <c r="APG9" s="685"/>
      <c r="APH9" s="685"/>
      <c r="API9" s="685"/>
      <c r="APJ9" s="685"/>
      <c r="APK9" s="685"/>
      <c r="APL9" s="685"/>
      <c r="APM9" s="685"/>
      <c r="APN9" s="685"/>
      <c r="APO9" s="685"/>
      <c r="APP9" s="685"/>
      <c r="APQ9" s="685"/>
      <c r="APR9" s="685"/>
      <c r="APS9" s="685"/>
      <c r="APT9" s="685"/>
      <c r="APU9" s="685"/>
      <c r="APV9" s="685"/>
      <c r="APW9" s="685"/>
      <c r="APX9" s="685"/>
      <c r="APY9" s="685"/>
      <c r="APZ9" s="685"/>
      <c r="AQA9" s="685"/>
      <c r="AQB9" s="685"/>
      <c r="AQC9" s="685"/>
      <c r="AQD9" s="685"/>
      <c r="AQE9" s="685"/>
      <c r="AQF9" s="685"/>
      <c r="AQG9" s="685"/>
      <c r="AQH9" s="685"/>
      <c r="AQI9" s="685"/>
      <c r="AQJ9" s="685"/>
      <c r="AQK9" s="685"/>
      <c r="AQL9" s="685"/>
      <c r="AQM9" s="685"/>
      <c r="AQN9" s="685"/>
      <c r="AQO9" s="685"/>
      <c r="AQP9" s="685"/>
      <c r="AQQ9" s="685"/>
      <c r="AQR9" s="685"/>
      <c r="AQS9" s="685"/>
      <c r="AQT9" s="685"/>
      <c r="AQU9" s="685"/>
      <c r="AQV9" s="685"/>
      <c r="AQW9" s="685"/>
      <c r="AQX9" s="685"/>
      <c r="AQY9" s="685"/>
      <c r="AQZ9" s="685"/>
      <c r="ARA9" s="685"/>
      <c r="ARB9" s="685"/>
      <c r="ARC9" s="685"/>
      <c r="ARD9" s="685"/>
      <c r="ARE9" s="685"/>
      <c r="ARF9" s="685"/>
      <c r="ARG9" s="685"/>
      <c r="ARH9" s="685"/>
      <c r="ARI9" s="685"/>
      <c r="ARJ9" s="685"/>
      <c r="ARK9" s="685"/>
      <c r="ARL9" s="685"/>
      <c r="ARM9" s="685"/>
      <c r="ARN9" s="685"/>
      <c r="ARO9" s="685"/>
      <c r="ARP9" s="685"/>
      <c r="ARQ9" s="685"/>
      <c r="ARR9" s="685"/>
      <c r="ARS9" s="685"/>
      <c r="ART9" s="685"/>
      <c r="ARU9" s="685"/>
      <c r="ARV9" s="685"/>
      <c r="ARW9" s="685"/>
      <c r="ARX9" s="685"/>
      <c r="ARY9" s="685"/>
      <c r="ARZ9" s="685"/>
      <c r="ASA9" s="685"/>
      <c r="ASB9" s="685"/>
      <c r="ASC9" s="685"/>
      <c r="ASD9" s="685"/>
      <c r="ASE9" s="685"/>
      <c r="ASF9" s="685"/>
      <c r="ASG9" s="685"/>
      <c r="ASH9" s="685"/>
      <c r="ASI9" s="685"/>
      <c r="ASJ9" s="685"/>
      <c r="ASK9" s="685"/>
      <c r="ASL9" s="685"/>
      <c r="ASM9" s="685"/>
      <c r="ASN9" s="685"/>
      <c r="ASO9" s="685"/>
      <c r="ASP9" s="685"/>
      <c r="ASQ9" s="685"/>
      <c r="ASR9" s="685"/>
      <c r="ASS9" s="685"/>
      <c r="AST9" s="685"/>
      <c r="ASU9" s="685"/>
      <c r="ASV9" s="685"/>
      <c r="ASW9" s="685"/>
      <c r="ASX9" s="685"/>
      <c r="ASY9" s="685"/>
      <c r="ASZ9" s="685"/>
      <c r="ATA9" s="685"/>
      <c r="ATB9" s="685"/>
      <c r="ATC9" s="685"/>
      <c r="ATD9" s="685"/>
      <c r="ATE9" s="685"/>
      <c r="ATF9" s="685"/>
      <c r="ATG9" s="685"/>
      <c r="ATH9" s="685"/>
      <c r="ATI9" s="685"/>
      <c r="ATJ9" s="685"/>
      <c r="ATK9" s="685"/>
      <c r="ATL9" s="685"/>
      <c r="ATM9" s="685"/>
      <c r="ATN9" s="685"/>
      <c r="ATO9" s="685"/>
      <c r="ATP9" s="685"/>
      <c r="ATQ9" s="685"/>
      <c r="ATR9" s="685"/>
      <c r="ATS9" s="685"/>
      <c r="ATT9" s="685"/>
      <c r="ATU9" s="685"/>
      <c r="ATV9" s="685"/>
      <c r="ATW9" s="685"/>
      <c r="ATX9" s="685"/>
      <c r="ATY9" s="685"/>
      <c r="ATZ9" s="685"/>
      <c r="AUA9" s="685"/>
      <c r="AUB9" s="685"/>
      <c r="AUC9" s="685"/>
      <c r="AUD9" s="685"/>
      <c r="AUE9" s="685"/>
      <c r="AUF9" s="685"/>
      <c r="AUG9" s="685"/>
      <c r="AUH9" s="685"/>
      <c r="AUI9" s="685"/>
      <c r="AUJ9" s="685"/>
      <c r="AUK9" s="685"/>
      <c r="AUL9" s="685"/>
      <c r="AUM9" s="685"/>
      <c r="AUN9" s="685"/>
      <c r="AUO9" s="685"/>
      <c r="AUP9" s="685"/>
      <c r="AUQ9" s="685"/>
      <c r="AUR9" s="685"/>
      <c r="AUS9" s="685"/>
      <c r="AUT9" s="685"/>
      <c r="AUU9" s="685"/>
      <c r="AUV9" s="685"/>
      <c r="AUW9" s="685"/>
      <c r="AUX9" s="685"/>
      <c r="AUY9" s="685"/>
      <c r="AUZ9" s="685"/>
      <c r="AVA9" s="685"/>
      <c r="AVB9" s="685"/>
      <c r="AVC9" s="685"/>
      <c r="AVD9" s="685"/>
      <c r="AVE9" s="685"/>
      <c r="AVF9" s="685"/>
      <c r="AVG9" s="685"/>
      <c r="AVH9" s="685"/>
      <c r="AVI9" s="685"/>
      <c r="AVJ9" s="685"/>
      <c r="AVK9" s="685"/>
      <c r="AVL9" s="685"/>
      <c r="AVM9" s="685"/>
      <c r="AVN9" s="685"/>
      <c r="AVO9" s="685"/>
      <c r="AVP9" s="685"/>
      <c r="AVQ9" s="685"/>
      <c r="AVR9" s="685"/>
      <c r="AVS9" s="685"/>
      <c r="AVT9" s="685"/>
      <c r="AVU9" s="685"/>
      <c r="AVV9" s="685"/>
      <c r="AVW9" s="685"/>
      <c r="AVX9" s="685"/>
      <c r="AVY9" s="685"/>
      <c r="AVZ9" s="685"/>
      <c r="AWA9" s="685"/>
      <c r="AWB9" s="685"/>
      <c r="AWC9" s="685"/>
      <c r="AWD9" s="685"/>
      <c r="AWE9" s="685"/>
      <c r="AWF9" s="685"/>
      <c r="AWG9" s="685"/>
      <c r="AWH9" s="685"/>
      <c r="AWI9" s="685"/>
      <c r="AWJ9" s="685"/>
      <c r="AWK9" s="685"/>
      <c r="AWL9" s="685"/>
      <c r="AWM9" s="685"/>
      <c r="AWN9" s="685"/>
      <c r="AWO9" s="685"/>
      <c r="AWP9" s="685"/>
      <c r="AWQ9" s="685"/>
      <c r="AWR9" s="685"/>
      <c r="AWS9" s="685"/>
      <c r="AWT9" s="685"/>
      <c r="AWU9" s="685"/>
      <c r="AWV9" s="685"/>
      <c r="AWW9" s="685"/>
      <c r="AWX9" s="685"/>
      <c r="AWY9" s="685"/>
      <c r="AWZ9" s="685"/>
      <c r="AXA9" s="685"/>
      <c r="AXB9" s="685"/>
      <c r="AXC9" s="685"/>
      <c r="AXD9" s="685"/>
      <c r="AXE9" s="685"/>
      <c r="AXF9" s="685"/>
      <c r="AXG9" s="685"/>
      <c r="AXH9" s="685"/>
      <c r="AXI9" s="685"/>
      <c r="AXJ9" s="685"/>
      <c r="AXK9" s="685"/>
      <c r="AXL9" s="685"/>
      <c r="AXM9" s="685"/>
      <c r="AXN9" s="685"/>
      <c r="AXO9" s="685"/>
      <c r="AXP9" s="685"/>
      <c r="AXQ9" s="685"/>
      <c r="AXR9" s="685"/>
      <c r="AXS9" s="685"/>
      <c r="AXT9" s="685"/>
      <c r="AXU9" s="685"/>
      <c r="AXV9" s="685"/>
      <c r="AXW9" s="685"/>
      <c r="AXX9" s="685"/>
      <c r="AXY9" s="685"/>
      <c r="AXZ9" s="685"/>
      <c r="AYA9" s="685"/>
      <c r="AYB9" s="685"/>
      <c r="AYC9" s="685"/>
      <c r="AYD9" s="685"/>
      <c r="AYE9" s="685"/>
      <c r="AYF9" s="685"/>
      <c r="AYG9" s="685"/>
      <c r="AYH9" s="685"/>
      <c r="AYI9" s="685"/>
      <c r="AYJ9" s="685"/>
      <c r="AYK9" s="685"/>
      <c r="AYL9" s="685"/>
      <c r="AYM9" s="685"/>
      <c r="AYN9" s="685"/>
      <c r="AYO9" s="685"/>
      <c r="AYP9" s="685"/>
      <c r="AYQ9" s="685"/>
      <c r="AYR9" s="685"/>
      <c r="AYS9" s="685"/>
      <c r="AYT9" s="685"/>
      <c r="AYU9" s="685"/>
      <c r="AYV9" s="685"/>
      <c r="AYW9" s="685"/>
      <c r="AYX9" s="685"/>
      <c r="AYY9" s="685"/>
      <c r="AYZ9" s="685"/>
      <c r="AZA9" s="685"/>
      <c r="AZB9" s="685"/>
      <c r="AZC9" s="685"/>
      <c r="AZD9" s="685"/>
      <c r="AZE9" s="685"/>
      <c r="AZF9" s="685"/>
      <c r="AZG9" s="685"/>
      <c r="AZH9" s="685"/>
      <c r="AZI9" s="685"/>
      <c r="AZJ9" s="685"/>
      <c r="AZK9" s="685"/>
      <c r="AZL9" s="685"/>
      <c r="AZM9" s="685"/>
      <c r="AZN9" s="685"/>
      <c r="AZO9" s="685"/>
      <c r="AZP9" s="685"/>
      <c r="AZQ9" s="685"/>
      <c r="AZR9" s="685"/>
      <c r="AZS9" s="685"/>
      <c r="AZT9" s="685"/>
      <c r="AZU9" s="685"/>
      <c r="AZV9" s="685"/>
      <c r="AZW9" s="685"/>
      <c r="AZX9" s="685"/>
      <c r="AZY9" s="685"/>
      <c r="AZZ9" s="685"/>
      <c r="BAA9" s="685"/>
      <c r="BAB9" s="685"/>
      <c r="BAC9" s="685"/>
      <c r="BAD9" s="685"/>
      <c r="BAE9" s="685"/>
      <c r="BAF9" s="685"/>
      <c r="BAG9" s="685"/>
      <c r="BAH9" s="685"/>
      <c r="BAI9" s="685"/>
      <c r="BAJ9" s="685"/>
      <c r="BAK9" s="685"/>
      <c r="BAL9" s="685"/>
      <c r="BAM9" s="685"/>
      <c r="BAN9" s="685"/>
      <c r="BAO9" s="685"/>
      <c r="BAP9" s="685"/>
      <c r="BAQ9" s="685"/>
      <c r="BAR9" s="685"/>
      <c r="BAS9" s="685"/>
      <c r="BAT9" s="685"/>
      <c r="BAU9" s="685"/>
      <c r="BAV9" s="685"/>
      <c r="BAW9" s="685"/>
      <c r="BAX9" s="685"/>
      <c r="BAY9" s="685"/>
      <c r="BAZ9" s="685"/>
      <c r="BBA9" s="685"/>
      <c r="BBB9" s="685"/>
      <c r="BBC9" s="685"/>
      <c r="BBD9" s="685"/>
      <c r="BBE9" s="685"/>
      <c r="BBF9" s="685"/>
      <c r="BBG9" s="685"/>
      <c r="BBH9" s="685"/>
      <c r="BBI9" s="685"/>
      <c r="BBJ9" s="685"/>
      <c r="BBK9" s="685"/>
      <c r="BBL9" s="685"/>
      <c r="BBM9" s="685"/>
      <c r="BBN9" s="685"/>
      <c r="BBO9" s="685"/>
      <c r="BBP9" s="685"/>
      <c r="BBQ9" s="685"/>
      <c r="BBR9" s="685"/>
      <c r="BBS9" s="685"/>
      <c r="BBT9" s="685"/>
      <c r="BBU9" s="685"/>
      <c r="BBV9" s="685"/>
      <c r="BBW9" s="685"/>
      <c r="BBX9" s="685"/>
      <c r="BBY9" s="685"/>
      <c r="BBZ9" s="685"/>
      <c r="BCA9" s="685"/>
      <c r="BCB9" s="685"/>
      <c r="BCC9" s="685"/>
      <c r="BCD9" s="685"/>
      <c r="BCE9" s="685"/>
      <c r="BCF9" s="685"/>
      <c r="BCG9" s="685"/>
      <c r="BCH9" s="685"/>
      <c r="BCI9" s="685"/>
      <c r="BCJ9" s="685"/>
      <c r="BCK9" s="685"/>
      <c r="BCL9" s="685"/>
      <c r="BCM9" s="685"/>
      <c r="BCN9" s="685"/>
      <c r="BCO9" s="685"/>
      <c r="BCP9" s="685"/>
      <c r="BCQ9" s="685"/>
      <c r="BCR9" s="685"/>
      <c r="BCS9" s="685"/>
      <c r="BCT9" s="685"/>
      <c r="BCU9" s="685"/>
      <c r="BCV9" s="685"/>
      <c r="BCW9" s="685"/>
      <c r="BCX9" s="685"/>
      <c r="BCY9" s="685"/>
      <c r="BCZ9" s="685"/>
      <c r="BDA9" s="685"/>
      <c r="BDB9" s="685"/>
      <c r="BDC9" s="685"/>
      <c r="BDD9" s="685"/>
      <c r="BDE9" s="685"/>
      <c r="BDF9" s="685"/>
      <c r="BDG9" s="685"/>
      <c r="BDH9" s="685"/>
      <c r="BDI9" s="685"/>
      <c r="BDJ9" s="685"/>
      <c r="BDK9" s="685"/>
      <c r="BDL9" s="685"/>
      <c r="BDM9" s="685"/>
      <c r="BDN9" s="685"/>
      <c r="BDO9" s="685"/>
      <c r="BDP9" s="685"/>
      <c r="BDQ9" s="685"/>
      <c r="BDR9" s="685"/>
      <c r="BDS9" s="685"/>
      <c r="BDT9" s="685"/>
      <c r="BDU9" s="685"/>
      <c r="BDV9" s="685"/>
      <c r="BDW9" s="685"/>
      <c r="BDX9" s="685"/>
      <c r="BDY9" s="685"/>
      <c r="BDZ9" s="685"/>
      <c r="BEA9" s="685"/>
      <c r="BEB9" s="685"/>
      <c r="BEC9" s="685"/>
      <c r="BED9" s="685"/>
      <c r="BEE9" s="685"/>
      <c r="BEF9" s="685"/>
      <c r="BEG9" s="685"/>
      <c r="BEH9" s="685"/>
      <c r="BEI9" s="685"/>
      <c r="BEJ9" s="685"/>
      <c r="BEK9" s="685"/>
      <c r="BEL9" s="685"/>
      <c r="BEM9" s="685"/>
      <c r="BEN9" s="685"/>
      <c r="BEO9" s="685"/>
      <c r="BEP9" s="685"/>
      <c r="BEQ9" s="685"/>
      <c r="BER9" s="685"/>
      <c r="BES9" s="685"/>
      <c r="BET9" s="685"/>
      <c r="BEU9" s="685"/>
      <c r="BEV9" s="685"/>
      <c r="BEW9" s="685"/>
      <c r="BEX9" s="685"/>
      <c r="BEY9" s="685"/>
      <c r="BEZ9" s="685"/>
      <c r="BFA9" s="685"/>
      <c r="BFB9" s="685"/>
      <c r="BFC9" s="685"/>
      <c r="BFD9" s="685"/>
      <c r="BFE9" s="685"/>
      <c r="BFF9" s="685"/>
      <c r="BFG9" s="685"/>
      <c r="BFH9" s="685"/>
      <c r="BFI9" s="685"/>
      <c r="BFJ9" s="685"/>
      <c r="BFK9" s="685"/>
      <c r="BFL9" s="685"/>
      <c r="BFM9" s="685"/>
      <c r="BFN9" s="685"/>
      <c r="BFO9" s="685"/>
      <c r="BFP9" s="685"/>
      <c r="BFQ9" s="685"/>
      <c r="BFR9" s="685"/>
      <c r="BFS9" s="685"/>
      <c r="BFT9" s="685"/>
      <c r="BFU9" s="685"/>
      <c r="BFV9" s="685"/>
      <c r="BFW9" s="685"/>
      <c r="BFX9" s="685"/>
      <c r="BFY9" s="685"/>
      <c r="BFZ9" s="685"/>
      <c r="BGA9" s="685"/>
      <c r="BGB9" s="685"/>
      <c r="BGC9" s="685"/>
      <c r="BGD9" s="685"/>
      <c r="BGE9" s="685"/>
      <c r="BGF9" s="685"/>
      <c r="BGG9" s="685"/>
      <c r="BGH9" s="685"/>
      <c r="BGI9" s="685"/>
      <c r="BGJ9" s="685"/>
      <c r="BGK9" s="685"/>
      <c r="BGL9" s="685"/>
      <c r="BGM9" s="685"/>
      <c r="BGN9" s="685"/>
      <c r="BGO9" s="685"/>
      <c r="BGP9" s="685"/>
      <c r="BGQ9" s="685"/>
      <c r="BGR9" s="685"/>
      <c r="BGS9" s="685"/>
      <c r="BGT9" s="685"/>
      <c r="BGU9" s="685"/>
      <c r="BGV9" s="685"/>
      <c r="BGW9" s="685"/>
      <c r="BGX9" s="685"/>
      <c r="BGY9" s="685"/>
      <c r="BGZ9" s="685"/>
      <c r="BHA9" s="685"/>
      <c r="BHB9" s="685"/>
      <c r="BHC9" s="685"/>
      <c r="BHD9" s="685"/>
      <c r="BHE9" s="685"/>
      <c r="BHF9" s="685"/>
      <c r="BHG9" s="685"/>
      <c r="BHH9" s="685"/>
      <c r="BHI9" s="685"/>
      <c r="BHJ9" s="685"/>
      <c r="BHK9" s="685"/>
      <c r="BHL9" s="685"/>
      <c r="BHM9" s="685"/>
      <c r="BHN9" s="685"/>
      <c r="BHO9" s="685"/>
      <c r="BHP9" s="685"/>
      <c r="BHQ9" s="685"/>
      <c r="BHR9" s="685"/>
      <c r="BHS9" s="685"/>
      <c r="BHT9" s="685"/>
      <c r="BHU9" s="685"/>
      <c r="BHV9" s="685"/>
      <c r="BHW9" s="685"/>
      <c r="BHX9" s="685"/>
      <c r="BHY9" s="685"/>
      <c r="BHZ9" s="685"/>
      <c r="BIA9" s="685"/>
      <c r="BIB9" s="685"/>
      <c r="BIC9" s="685"/>
      <c r="BID9" s="685"/>
      <c r="BIE9" s="685"/>
      <c r="BIF9" s="685"/>
      <c r="BIG9" s="685"/>
      <c r="BIH9" s="685"/>
      <c r="BII9" s="685"/>
      <c r="BIJ9" s="685"/>
      <c r="BIK9" s="685"/>
      <c r="BIL9" s="685"/>
      <c r="BIM9" s="685"/>
      <c r="BIN9" s="685"/>
      <c r="BIO9" s="685"/>
      <c r="BIP9" s="685"/>
      <c r="BIQ9" s="685"/>
      <c r="BIR9" s="685"/>
      <c r="BIS9" s="685"/>
      <c r="BIT9" s="685"/>
      <c r="BIU9" s="685"/>
      <c r="BIV9" s="685"/>
      <c r="BIW9" s="685"/>
      <c r="BIX9" s="685"/>
      <c r="BIY9" s="685"/>
      <c r="BIZ9" s="685"/>
      <c r="BJA9" s="685"/>
      <c r="BJB9" s="685"/>
      <c r="BJC9" s="685"/>
      <c r="BJD9" s="685"/>
      <c r="BJE9" s="685"/>
      <c r="BJF9" s="685"/>
      <c r="BJG9" s="685"/>
      <c r="BJH9" s="685"/>
      <c r="BJI9" s="685"/>
      <c r="BJJ9" s="685"/>
      <c r="BJK9" s="685"/>
      <c r="BJL9" s="685"/>
      <c r="BJM9" s="685"/>
      <c r="BJN9" s="685"/>
      <c r="BJO9" s="685"/>
      <c r="BJP9" s="685"/>
      <c r="BJQ9" s="685"/>
      <c r="BJR9" s="685"/>
      <c r="BJS9" s="685"/>
      <c r="BJT9" s="685"/>
      <c r="BJU9" s="685"/>
      <c r="BJV9" s="685"/>
      <c r="BJW9" s="685"/>
      <c r="BJX9" s="685"/>
      <c r="BJY9" s="685"/>
      <c r="BJZ9" s="685"/>
      <c r="BKA9" s="685"/>
      <c r="BKB9" s="685"/>
      <c r="BKC9" s="685"/>
      <c r="BKD9" s="685"/>
      <c r="BKE9" s="685"/>
      <c r="BKF9" s="685"/>
      <c r="BKG9" s="685"/>
      <c r="BKH9" s="685"/>
      <c r="BKI9" s="685"/>
      <c r="BKJ9" s="685"/>
      <c r="BKK9" s="685"/>
      <c r="BKL9" s="685"/>
      <c r="BKM9" s="685"/>
      <c r="BKN9" s="685"/>
      <c r="BKO9" s="685"/>
      <c r="BKP9" s="685"/>
      <c r="BKQ9" s="685"/>
      <c r="BKR9" s="685"/>
      <c r="BKS9" s="685"/>
      <c r="BKT9" s="685"/>
      <c r="BKU9" s="685"/>
      <c r="BKV9" s="685"/>
      <c r="BKW9" s="685"/>
      <c r="BKX9" s="685"/>
      <c r="BKY9" s="685"/>
      <c r="BKZ9" s="685"/>
      <c r="BLA9" s="685"/>
      <c r="BLB9" s="685"/>
      <c r="BLC9" s="685"/>
      <c r="BLD9" s="685"/>
      <c r="BLE9" s="685"/>
      <c r="BLF9" s="685"/>
      <c r="BLG9" s="685"/>
      <c r="BLH9" s="685"/>
      <c r="BLI9" s="685"/>
      <c r="BLJ9" s="685"/>
      <c r="BLK9" s="685"/>
      <c r="BLL9" s="685"/>
      <c r="BLM9" s="685"/>
      <c r="BLN9" s="685"/>
      <c r="BLO9" s="685"/>
      <c r="BLP9" s="685"/>
      <c r="BLQ9" s="685"/>
      <c r="BLR9" s="685"/>
      <c r="BLS9" s="685"/>
      <c r="BLT9" s="685"/>
      <c r="BLU9" s="685"/>
      <c r="BLV9" s="685"/>
      <c r="BLW9" s="685"/>
      <c r="BLX9" s="685"/>
      <c r="BLY9" s="685"/>
      <c r="BLZ9" s="685"/>
      <c r="BMA9" s="685"/>
      <c r="BMB9" s="685"/>
      <c r="BMC9" s="685"/>
      <c r="BMD9" s="685"/>
      <c r="BME9" s="685"/>
      <c r="BMF9" s="685"/>
      <c r="BMG9" s="685"/>
      <c r="BMH9" s="685"/>
      <c r="BMI9" s="685"/>
      <c r="BMJ9" s="685"/>
      <c r="BMK9" s="685"/>
      <c r="BML9" s="685"/>
      <c r="BMM9" s="685"/>
      <c r="BMN9" s="685"/>
      <c r="BMO9" s="685"/>
      <c r="BMP9" s="685"/>
      <c r="BMQ9" s="685"/>
      <c r="BMR9" s="685"/>
      <c r="BMS9" s="685"/>
      <c r="BMT9" s="685"/>
      <c r="BMU9" s="685"/>
      <c r="BMV9" s="685"/>
      <c r="BMW9" s="685"/>
      <c r="BMX9" s="685"/>
      <c r="BMY9" s="685"/>
      <c r="BMZ9" s="685"/>
      <c r="BNA9" s="685"/>
      <c r="BNB9" s="685"/>
      <c r="BNC9" s="685"/>
      <c r="BND9" s="685"/>
      <c r="BNE9" s="685"/>
      <c r="BNF9" s="685"/>
      <c r="BNG9" s="685"/>
      <c r="BNH9" s="685"/>
      <c r="BNI9" s="685"/>
      <c r="BNJ9" s="685"/>
      <c r="BNK9" s="685"/>
      <c r="BNL9" s="685"/>
      <c r="BNM9" s="685"/>
      <c r="BNN9" s="685"/>
      <c r="BNO9" s="685"/>
      <c r="BNP9" s="685"/>
      <c r="BNQ9" s="685"/>
      <c r="BNR9" s="685"/>
      <c r="BNS9" s="685"/>
      <c r="BNT9" s="685"/>
      <c r="BNU9" s="685"/>
      <c r="BNV9" s="685"/>
      <c r="BNW9" s="685"/>
      <c r="BNX9" s="685"/>
      <c r="BNY9" s="685"/>
      <c r="BNZ9" s="685"/>
      <c r="BOA9" s="685"/>
      <c r="BOB9" s="685"/>
      <c r="BOC9" s="685"/>
      <c r="BOD9" s="685"/>
      <c r="BOE9" s="685"/>
      <c r="BOF9" s="685"/>
      <c r="BOG9" s="685"/>
      <c r="BOH9" s="685"/>
      <c r="BOI9" s="685"/>
      <c r="BOJ9" s="685"/>
      <c r="BOK9" s="685"/>
      <c r="BOL9" s="685"/>
      <c r="BOM9" s="685"/>
      <c r="BON9" s="685"/>
      <c r="BOO9" s="685"/>
      <c r="BOP9" s="685"/>
      <c r="BOQ9" s="685"/>
      <c r="BOR9" s="685"/>
      <c r="BOS9" s="685"/>
      <c r="BOT9" s="685"/>
      <c r="BOU9" s="685"/>
      <c r="BOV9" s="685"/>
      <c r="BOW9" s="685"/>
      <c r="BOX9" s="685"/>
      <c r="BOY9" s="685"/>
      <c r="BOZ9" s="685"/>
      <c r="BPA9" s="685"/>
      <c r="BPB9" s="685"/>
      <c r="BPC9" s="685"/>
      <c r="BPD9" s="685"/>
      <c r="BPE9" s="685"/>
      <c r="BPF9" s="685"/>
      <c r="BPG9" s="685"/>
      <c r="BPH9" s="685"/>
      <c r="BPI9" s="685"/>
      <c r="BPJ9" s="685"/>
      <c r="BPK9" s="685"/>
      <c r="BPL9" s="685"/>
      <c r="BPM9" s="685"/>
      <c r="BPN9" s="685"/>
      <c r="BPO9" s="685"/>
      <c r="BPP9" s="685"/>
      <c r="BPQ9" s="685"/>
      <c r="BPR9" s="685"/>
      <c r="BPS9" s="685"/>
      <c r="BPT9" s="685"/>
      <c r="BPU9" s="685"/>
      <c r="BPV9" s="685"/>
      <c r="BPW9" s="685"/>
      <c r="BPX9" s="685"/>
      <c r="BPY9" s="685"/>
      <c r="BPZ9" s="685"/>
      <c r="BQA9" s="685"/>
      <c r="BQB9" s="685"/>
      <c r="BQC9" s="685"/>
      <c r="BQD9" s="685"/>
      <c r="BQE9" s="685"/>
      <c r="BQF9" s="685"/>
      <c r="BQG9" s="685"/>
      <c r="BQH9" s="685"/>
      <c r="BQI9" s="685"/>
      <c r="BQJ9" s="685"/>
      <c r="BQK9" s="685"/>
      <c r="BQL9" s="685"/>
      <c r="BQM9" s="685"/>
      <c r="BQN9" s="685"/>
      <c r="BQO9" s="685"/>
      <c r="BQP9" s="685"/>
      <c r="BQQ9" s="685"/>
      <c r="BQR9" s="685"/>
      <c r="BQS9" s="685"/>
      <c r="BQT9" s="685"/>
      <c r="BQU9" s="685"/>
      <c r="BQV9" s="685"/>
      <c r="BQW9" s="685"/>
      <c r="BQX9" s="685"/>
      <c r="BQY9" s="685"/>
      <c r="BQZ9" s="685"/>
      <c r="BRA9" s="685"/>
      <c r="BRB9" s="685"/>
      <c r="BRC9" s="685"/>
      <c r="BRD9" s="685"/>
      <c r="BRE9" s="685"/>
      <c r="BRF9" s="685"/>
      <c r="BRG9" s="685"/>
      <c r="BRH9" s="685"/>
      <c r="BRI9" s="685"/>
      <c r="BRJ9" s="685"/>
      <c r="BRK9" s="685"/>
      <c r="BRL9" s="685"/>
      <c r="BRM9" s="685"/>
      <c r="BRN9" s="685"/>
      <c r="BRO9" s="685"/>
      <c r="BRP9" s="685"/>
      <c r="BRQ9" s="685"/>
      <c r="BRR9" s="685"/>
      <c r="BRS9" s="685"/>
      <c r="BRT9" s="685"/>
      <c r="BRU9" s="685"/>
      <c r="BRV9" s="685"/>
      <c r="BRW9" s="685"/>
      <c r="BRX9" s="685"/>
      <c r="BRY9" s="685"/>
      <c r="BRZ9" s="685"/>
      <c r="BSA9" s="685"/>
      <c r="BSB9" s="685"/>
      <c r="BSC9" s="685"/>
      <c r="BSD9" s="685"/>
      <c r="BSE9" s="685"/>
      <c r="BSF9" s="685"/>
      <c r="BSG9" s="685"/>
      <c r="BSH9" s="685"/>
      <c r="BSI9" s="685"/>
      <c r="BSJ9" s="685"/>
      <c r="BSK9" s="685"/>
      <c r="BSL9" s="685"/>
      <c r="BSM9" s="685"/>
      <c r="BSN9" s="685"/>
      <c r="BSO9" s="685"/>
      <c r="BSP9" s="685"/>
      <c r="BSQ9" s="685"/>
      <c r="BSR9" s="685"/>
      <c r="BSS9" s="685"/>
      <c r="BST9" s="685"/>
      <c r="BSU9" s="685"/>
      <c r="BSV9" s="685"/>
      <c r="BSW9" s="685"/>
      <c r="BSX9" s="685"/>
      <c r="BSY9" s="685"/>
      <c r="BSZ9" s="685"/>
      <c r="BTA9" s="685"/>
      <c r="BTB9" s="685"/>
      <c r="BTC9" s="685"/>
      <c r="BTD9" s="685"/>
      <c r="BTE9" s="685"/>
      <c r="BTF9" s="685"/>
      <c r="BTG9" s="685"/>
      <c r="BTH9" s="685"/>
      <c r="BTI9" s="685"/>
      <c r="BTJ9" s="685"/>
      <c r="BTK9" s="685"/>
      <c r="BTL9" s="685"/>
      <c r="BTM9" s="685"/>
      <c r="BTN9" s="685"/>
      <c r="BTO9" s="685"/>
      <c r="BTP9" s="685"/>
      <c r="BTQ9" s="685"/>
      <c r="BTR9" s="685"/>
      <c r="BTS9" s="685"/>
      <c r="BTT9" s="685"/>
      <c r="BTU9" s="685"/>
      <c r="BTV9" s="685"/>
      <c r="BTW9" s="685"/>
      <c r="BTX9" s="685"/>
      <c r="BTY9" s="685"/>
      <c r="BTZ9" s="685"/>
      <c r="BUA9" s="685"/>
      <c r="BUB9" s="685"/>
      <c r="BUC9" s="685"/>
      <c r="BUD9" s="685"/>
      <c r="BUE9" s="685"/>
      <c r="BUF9" s="685"/>
      <c r="BUG9" s="685"/>
      <c r="BUH9" s="685"/>
      <c r="BUI9" s="685"/>
      <c r="BUJ9" s="685"/>
      <c r="BUK9" s="685"/>
      <c r="BUL9" s="685"/>
      <c r="BUM9" s="685"/>
      <c r="BUN9" s="685"/>
      <c r="BUO9" s="685"/>
      <c r="BUP9" s="685"/>
      <c r="BUQ9" s="685"/>
      <c r="BUR9" s="685"/>
      <c r="BUS9" s="685"/>
      <c r="BUT9" s="685"/>
      <c r="BUU9" s="685"/>
      <c r="BUV9" s="685"/>
      <c r="BUW9" s="685"/>
      <c r="BUX9" s="685"/>
      <c r="BUY9" s="685"/>
      <c r="BUZ9" s="685"/>
      <c r="BVA9" s="685"/>
      <c r="BVB9" s="685"/>
      <c r="BVC9" s="685"/>
      <c r="BVD9" s="685"/>
      <c r="BVE9" s="685"/>
      <c r="BVF9" s="685"/>
      <c r="BVG9" s="685"/>
      <c r="BVH9" s="685"/>
      <c r="BVI9" s="685"/>
      <c r="BVJ9" s="685"/>
      <c r="BVK9" s="685"/>
      <c r="BVL9" s="685"/>
      <c r="BVM9" s="685"/>
      <c r="BVN9" s="685"/>
      <c r="BVO9" s="685"/>
      <c r="BVP9" s="685"/>
      <c r="BVQ9" s="685"/>
      <c r="BVR9" s="685"/>
      <c r="BVS9" s="685"/>
      <c r="BVT9" s="685"/>
      <c r="BVU9" s="685"/>
      <c r="BVV9" s="685"/>
      <c r="BVW9" s="685"/>
      <c r="BVX9" s="685"/>
      <c r="BVY9" s="685"/>
      <c r="BVZ9" s="685"/>
      <c r="BWA9" s="685"/>
      <c r="BWB9" s="685"/>
      <c r="BWC9" s="685"/>
      <c r="BWD9" s="685"/>
      <c r="BWE9" s="685"/>
      <c r="BWF9" s="685"/>
      <c r="BWG9" s="685"/>
      <c r="BWH9" s="685"/>
      <c r="BWI9" s="685"/>
      <c r="BWJ9" s="685"/>
      <c r="BWK9" s="685"/>
      <c r="BWL9" s="685"/>
      <c r="BWM9" s="685"/>
      <c r="BWN9" s="685"/>
      <c r="BWO9" s="685"/>
      <c r="BWP9" s="685"/>
      <c r="BWQ9" s="685"/>
      <c r="BWR9" s="685"/>
      <c r="BWS9" s="685"/>
      <c r="BWT9" s="685"/>
      <c r="BWU9" s="685"/>
      <c r="BWV9" s="685"/>
      <c r="BWW9" s="685"/>
      <c r="BWX9" s="685"/>
      <c r="BWY9" s="685"/>
      <c r="BWZ9" s="685"/>
      <c r="BXA9" s="685"/>
      <c r="BXB9" s="685"/>
      <c r="BXC9" s="685"/>
      <c r="BXD9" s="685"/>
      <c r="BXE9" s="685"/>
      <c r="BXF9" s="685"/>
      <c r="BXG9" s="685"/>
      <c r="BXH9" s="685"/>
      <c r="BXI9" s="685"/>
      <c r="BXJ9" s="685"/>
      <c r="BXK9" s="685"/>
      <c r="BXL9" s="685"/>
      <c r="BXM9" s="685"/>
      <c r="BXN9" s="685"/>
      <c r="BXO9" s="685"/>
      <c r="BXP9" s="685"/>
      <c r="BXQ9" s="685"/>
      <c r="BXR9" s="685"/>
      <c r="BXS9" s="685"/>
      <c r="BXT9" s="685"/>
      <c r="BXU9" s="685"/>
      <c r="BXV9" s="685"/>
      <c r="BXW9" s="685"/>
      <c r="BXX9" s="685"/>
      <c r="BXY9" s="685"/>
      <c r="BXZ9" s="685"/>
      <c r="BYA9" s="685"/>
      <c r="BYB9" s="685"/>
      <c r="BYC9" s="685"/>
      <c r="BYD9" s="685"/>
      <c r="BYE9" s="685"/>
      <c r="BYF9" s="685"/>
      <c r="BYG9" s="685"/>
      <c r="BYH9" s="685"/>
      <c r="BYI9" s="685"/>
      <c r="BYJ9" s="685"/>
      <c r="BYK9" s="685"/>
      <c r="BYL9" s="685"/>
      <c r="BYM9" s="685"/>
      <c r="BYN9" s="685"/>
      <c r="BYO9" s="685"/>
      <c r="BYP9" s="685"/>
      <c r="BYQ9" s="685"/>
      <c r="BYR9" s="685"/>
      <c r="BYS9" s="685"/>
      <c r="BYT9" s="685"/>
      <c r="BYU9" s="685"/>
      <c r="BYV9" s="685"/>
      <c r="BYW9" s="685"/>
      <c r="BYX9" s="685"/>
      <c r="BYY9" s="685"/>
      <c r="BYZ9" s="685"/>
      <c r="BZA9" s="685"/>
      <c r="BZB9" s="685"/>
      <c r="BZC9" s="685"/>
      <c r="BZD9" s="685"/>
      <c r="BZE9" s="685"/>
      <c r="BZF9" s="685"/>
      <c r="BZG9" s="685"/>
      <c r="BZH9" s="685"/>
      <c r="BZI9" s="685"/>
      <c r="BZJ9" s="685"/>
      <c r="BZK9" s="685"/>
      <c r="BZL9" s="685"/>
      <c r="BZM9" s="685"/>
      <c r="BZN9" s="685"/>
      <c r="BZO9" s="685"/>
      <c r="BZP9" s="685"/>
      <c r="BZQ9" s="685"/>
      <c r="BZR9" s="685"/>
      <c r="BZS9" s="685"/>
      <c r="BZT9" s="685"/>
      <c r="BZU9" s="685"/>
      <c r="BZV9" s="685"/>
      <c r="BZW9" s="685"/>
      <c r="BZX9" s="685"/>
      <c r="BZY9" s="685"/>
      <c r="BZZ9" s="685"/>
      <c r="CAA9" s="685"/>
      <c r="CAB9" s="685"/>
      <c r="CAC9" s="685"/>
      <c r="CAD9" s="685"/>
      <c r="CAE9" s="685"/>
      <c r="CAF9" s="685"/>
      <c r="CAG9" s="685"/>
      <c r="CAH9" s="685"/>
      <c r="CAI9" s="685"/>
      <c r="CAJ9" s="685"/>
      <c r="CAK9" s="685"/>
      <c r="CAL9" s="685"/>
      <c r="CAM9" s="685"/>
      <c r="CAN9" s="685"/>
      <c r="CAO9" s="685"/>
      <c r="CAP9" s="685"/>
      <c r="CAQ9" s="685"/>
      <c r="CAR9" s="685"/>
      <c r="CAS9" s="685"/>
      <c r="CAT9" s="685"/>
      <c r="CAU9" s="685"/>
      <c r="CAV9" s="685"/>
      <c r="CAW9" s="685"/>
      <c r="CAX9" s="685"/>
      <c r="CAY9" s="685"/>
      <c r="CAZ9" s="685"/>
      <c r="CBA9" s="685"/>
      <c r="CBB9" s="685"/>
      <c r="CBC9" s="685"/>
      <c r="CBD9" s="685"/>
      <c r="CBE9" s="685"/>
      <c r="CBF9" s="685"/>
      <c r="CBG9" s="685"/>
      <c r="CBH9" s="685"/>
      <c r="CBI9" s="685"/>
      <c r="CBJ9" s="685"/>
      <c r="CBK9" s="685"/>
      <c r="CBL9" s="685"/>
      <c r="CBM9" s="685"/>
      <c r="CBN9" s="685"/>
      <c r="CBO9" s="685"/>
      <c r="CBP9" s="685"/>
      <c r="CBQ9" s="685"/>
      <c r="CBR9" s="685"/>
      <c r="CBS9" s="685"/>
      <c r="CBT9" s="685"/>
      <c r="CBU9" s="685"/>
      <c r="CBV9" s="685"/>
      <c r="CBW9" s="685"/>
      <c r="CBX9" s="685"/>
      <c r="CBY9" s="685"/>
      <c r="CBZ9" s="685"/>
      <c r="CCA9" s="685"/>
      <c r="CCB9" s="685"/>
      <c r="CCC9" s="685"/>
      <c r="CCD9" s="685"/>
      <c r="CCE9" s="685"/>
      <c r="CCF9" s="685"/>
      <c r="CCG9" s="685"/>
      <c r="CCH9" s="685"/>
      <c r="CCI9" s="685"/>
      <c r="CCJ9" s="685"/>
      <c r="CCK9" s="685"/>
      <c r="CCL9" s="685"/>
      <c r="CCM9" s="685"/>
      <c r="CCN9" s="685"/>
      <c r="CCO9" s="685"/>
      <c r="CCP9" s="685"/>
      <c r="CCQ9" s="685"/>
      <c r="CCR9" s="685"/>
      <c r="CCS9" s="685"/>
      <c r="CCT9" s="685"/>
      <c r="CCU9" s="685"/>
      <c r="CCV9" s="685"/>
      <c r="CCW9" s="685"/>
      <c r="CCX9" s="685"/>
      <c r="CCY9" s="685"/>
      <c r="CCZ9" s="685"/>
      <c r="CDA9" s="685"/>
      <c r="CDB9" s="685"/>
      <c r="CDC9" s="685"/>
      <c r="CDD9" s="685"/>
      <c r="CDE9" s="685"/>
      <c r="CDF9" s="685"/>
      <c r="CDG9" s="685"/>
      <c r="CDH9" s="685"/>
      <c r="CDI9" s="685"/>
      <c r="CDJ9" s="685"/>
      <c r="CDK9" s="685"/>
      <c r="CDL9" s="685"/>
      <c r="CDM9" s="685"/>
      <c r="CDN9" s="685"/>
      <c r="CDO9" s="685"/>
      <c r="CDP9" s="685"/>
      <c r="CDQ9" s="685"/>
      <c r="CDR9" s="685"/>
      <c r="CDS9" s="685"/>
      <c r="CDT9" s="685"/>
      <c r="CDU9" s="685"/>
      <c r="CDV9" s="685"/>
      <c r="CDW9" s="685"/>
      <c r="CDX9" s="685"/>
      <c r="CDY9" s="685"/>
      <c r="CDZ9" s="685"/>
      <c r="CEA9" s="685"/>
      <c r="CEB9" s="685"/>
      <c r="CEC9" s="685"/>
      <c r="CED9" s="685"/>
      <c r="CEE9" s="685"/>
      <c r="CEF9" s="685"/>
      <c r="CEG9" s="685"/>
      <c r="CEH9" s="685"/>
      <c r="CEI9" s="685"/>
      <c r="CEJ9" s="685"/>
      <c r="CEK9" s="685"/>
      <c r="CEL9" s="685"/>
      <c r="CEM9" s="685"/>
      <c r="CEN9" s="685"/>
      <c r="CEO9" s="685"/>
      <c r="CEP9" s="685"/>
      <c r="CEQ9" s="685"/>
      <c r="CER9" s="685"/>
      <c r="CES9" s="685"/>
      <c r="CET9" s="685"/>
      <c r="CEU9" s="685"/>
      <c r="CEV9" s="685"/>
      <c r="CEW9" s="685"/>
      <c r="CEX9" s="685"/>
      <c r="CEY9" s="685"/>
      <c r="CEZ9" s="685"/>
      <c r="CFA9" s="685"/>
      <c r="CFB9" s="685"/>
      <c r="CFC9" s="685"/>
      <c r="CFD9" s="685"/>
      <c r="CFE9" s="685"/>
      <c r="CFF9" s="685"/>
      <c r="CFG9" s="685"/>
      <c r="CFH9" s="685"/>
      <c r="CFI9" s="685"/>
      <c r="CFJ9" s="685"/>
      <c r="CFK9" s="685"/>
      <c r="CFL9" s="685"/>
      <c r="CFM9" s="685"/>
      <c r="CFN9" s="685"/>
      <c r="CFO9" s="685"/>
      <c r="CFP9" s="685"/>
      <c r="CFQ9" s="685"/>
      <c r="CFR9" s="685"/>
      <c r="CFS9" s="685"/>
      <c r="CFT9" s="685"/>
      <c r="CFU9" s="685"/>
      <c r="CFV9" s="685"/>
      <c r="CFW9" s="685"/>
      <c r="CFX9" s="685"/>
      <c r="CFY9" s="685"/>
      <c r="CFZ9" s="685"/>
      <c r="CGA9" s="685"/>
      <c r="CGB9" s="685"/>
      <c r="CGC9" s="685"/>
      <c r="CGD9" s="685"/>
      <c r="CGE9" s="685"/>
      <c r="CGF9" s="685"/>
      <c r="CGG9" s="685"/>
      <c r="CGH9" s="685"/>
      <c r="CGI9" s="685"/>
      <c r="CGJ9" s="685"/>
      <c r="CGK9" s="685"/>
      <c r="CGL9" s="685"/>
      <c r="CGM9" s="685"/>
      <c r="CGN9" s="685"/>
      <c r="CGO9" s="685"/>
      <c r="CGP9" s="685"/>
      <c r="CGQ9" s="685"/>
      <c r="CGR9" s="685"/>
      <c r="CGS9" s="685"/>
      <c r="CGT9" s="685"/>
      <c r="CGU9" s="685"/>
      <c r="CGV9" s="685"/>
      <c r="CGW9" s="685"/>
      <c r="CGX9" s="685"/>
      <c r="CGY9" s="685"/>
      <c r="CGZ9" s="685"/>
      <c r="CHA9" s="685"/>
      <c r="CHB9" s="685"/>
      <c r="CHC9" s="685"/>
      <c r="CHD9" s="685"/>
      <c r="CHE9" s="685"/>
      <c r="CHF9" s="685"/>
      <c r="CHG9" s="685"/>
      <c r="CHH9" s="685"/>
      <c r="CHI9" s="685"/>
      <c r="CHJ9" s="685"/>
      <c r="CHK9" s="685"/>
      <c r="CHL9" s="685"/>
      <c r="CHM9" s="685"/>
      <c r="CHN9" s="685"/>
      <c r="CHO9" s="685"/>
      <c r="CHP9" s="685"/>
      <c r="CHQ9" s="685"/>
      <c r="CHR9" s="685"/>
      <c r="CHS9" s="685"/>
      <c r="CHT9" s="685"/>
      <c r="CHU9" s="685"/>
      <c r="CHV9" s="685"/>
      <c r="CHW9" s="685"/>
      <c r="CHX9" s="685"/>
      <c r="CHY9" s="685"/>
      <c r="CHZ9" s="685"/>
      <c r="CIA9" s="685"/>
      <c r="CIB9" s="685"/>
      <c r="CIC9" s="685"/>
      <c r="CID9" s="685"/>
      <c r="CIE9" s="685"/>
      <c r="CIF9" s="685"/>
      <c r="CIG9" s="685"/>
      <c r="CIH9" s="685"/>
      <c r="CII9" s="685"/>
      <c r="CIJ9" s="685"/>
      <c r="CIK9" s="685"/>
      <c r="CIL9" s="685"/>
      <c r="CIM9" s="685"/>
      <c r="CIN9" s="685"/>
      <c r="CIO9" s="685"/>
      <c r="CIP9" s="685"/>
      <c r="CIQ9" s="685"/>
      <c r="CIR9" s="685"/>
      <c r="CIS9" s="685"/>
      <c r="CIT9" s="685"/>
      <c r="CIU9" s="685"/>
      <c r="CIV9" s="685"/>
      <c r="CIW9" s="685"/>
      <c r="CIX9" s="685"/>
      <c r="CIY9" s="685"/>
      <c r="CIZ9" s="685"/>
      <c r="CJA9" s="685"/>
      <c r="CJB9" s="685"/>
      <c r="CJC9" s="685"/>
      <c r="CJD9" s="685"/>
      <c r="CJE9" s="685"/>
      <c r="CJF9" s="685"/>
      <c r="CJG9" s="685"/>
      <c r="CJH9" s="685"/>
      <c r="CJI9" s="685"/>
      <c r="CJJ9" s="685"/>
      <c r="CJK9" s="685"/>
      <c r="CJL9" s="685"/>
      <c r="CJM9" s="685"/>
      <c r="CJN9" s="685"/>
      <c r="CJO9" s="685"/>
      <c r="CJP9" s="685"/>
      <c r="CJQ9" s="685"/>
      <c r="CJR9" s="685"/>
      <c r="CJS9" s="685"/>
      <c r="CJT9" s="685"/>
      <c r="CJU9" s="685"/>
      <c r="CJV9" s="685"/>
      <c r="CJW9" s="685"/>
      <c r="CJX9" s="685"/>
      <c r="CJY9" s="685"/>
      <c r="CJZ9" s="685"/>
      <c r="CKA9" s="685"/>
      <c r="CKB9" s="685"/>
      <c r="CKC9" s="685"/>
      <c r="CKD9" s="685"/>
      <c r="CKE9" s="685"/>
      <c r="CKF9" s="685"/>
      <c r="CKG9" s="685"/>
      <c r="CKH9" s="685"/>
      <c r="CKI9" s="685"/>
      <c r="CKJ9" s="685"/>
      <c r="CKK9" s="685"/>
      <c r="CKL9" s="685"/>
      <c r="CKM9" s="685"/>
      <c r="CKN9" s="685"/>
      <c r="CKO9" s="685"/>
      <c r="CKP9" s="685"/>
      <c r="CKQ9" s="685"/>
      <c r="CKR9" s="685"/>
      <c r="CKS9" s="685"/>
      <c r="CKT9" s="685"/>
      <c r="CKU9" s="685"/>
      <c r="CKV9" s="685"/>
      <c r="CKW9" s="685"/>
      <c r="CKX9" s="685"/>
      <c r="CKY9" s="685"/>
      <c r="CKZ9" s="685"/>
      <c r="CLA9" s="685"/>
      <c r="CLB9" s="685"/>
      <c r="CLC9" s="685"/>
      <c r="CLD9" s="685"/>
      <c r="CLE9" s="685"/>
      <c r="CLF9" s="685"/>
      <c r="CLG9" s="685"/>
      <c r="CLH9" s="685"/>
      <c r="CLI9" s="685"/>
      <c r="CLJ9" s="685"/>
      <c r="CLK9" s="685"/>
      <c r="CLL9" s="685"/>
      <c r="CLM9" s="685"/>
      <c r="CLN9" s="685"/>
      <c r="CLO9" s="685"/>
      <c r="CLP9" s="685"/>
      <c r="CLQ9" s="685"/>
      <c r="CLR9" s="685"/>
      <c r="CLS9" s="685"/>
      <c r="CLT9" s="685"/>
      <c r="CLU9" s="685"/>
      <c r="CLV9" s="685"/>
      <c r="CLW9" s="685"/>
      <c r="CLX9" s="685"/>
      <c r="CLY9" s="685"/>
      <c r="CLZ9" s="685"/>
      <c r="CMA9" s="685"/>
      <c r="CMB9" s="685"/>
      <c r="CMC9" s="685"/>
      <c r="CMD9" s="685"/>
      <c r="CME9" s="685"/>
      <c r="CMF9" s="685"/>
      <c r="CMG9" s="685"/>
      <c r="CMH9" s="685"/>
      <c r="CMI9" s="685"/>
      <c r="CMJ9" s="685"/>
      <c r="CMK9" s="685"/>
      <c r="CML9" s="685"/>
      <c r="CMM9" s="685"/>
      <c r="CMN9" s="685"/>
      <c r="CMO9" s="685"/>
      <c r="CMP9" s="685"/>
      <c r="CMQ9" s="685"/>
      <c r="CMR9" s="685"/>
      <c r="CMS9" s="685"/>
      <c r="CMT9" s="685"/>
      <c r="CMU9" s="685"/>
      <c r="CMV9" s="685"/>
      <c r="CMW9" s="685"/>
      <c r="CMX9" s="685"/>
      <c r="CMY9" s="685"/>
      <c r="CMZ9" s="685"/>
      <c r="CNA9" s="685"/>
      <c r="CNB9" s="685"/>
      <c r="CNC9" s="685"/>
      <c r="CND9" s="685"/>
      <c r="CNE9" s="685"/>
      <c r="CNF9" s="685"/>
      <c r="CNG9" s="685"/>
      <c r="CNH9" s="685"/>
      <c r="CNI9" s="685"/>
      <c r="CNJ9" s="685"/>
      <c r="CNK9" s="685"/>
      <c r="CNL9" s="685"/>
      <c r="CNM9" s="685"/>
      <c r="CNN9" s="685"/>
      <c r="CNO9" s="685"/>
      <c r="CNP9" s="685"/>
      <c r="CNQ9" s="685"/>
      <c r="CNR9" s="685"/>
      <c r="CNS9" s="685"/>
      <c r="CNT9" s="685"/>
      <c r="CNU9" s="685"/>
      <c r="CNV9" s="685"/>
      <c r="CNW9" s="685"/>
      <c r="CNX9" s="685"/>
      <c r="CNY9" s="685"/>
      <c r="CNZ9" s="685"/>
      <c r="COA9" s="685"/>
      <c r="COB9" s="685"/>
      <c r="COC9" s="685"/>
      <c r="COD9" s="685"/>
      <c r="COE9" s="685"/>
      <c r="COF9" s="685"/>
      <c r="COG9" s="685"/>
      <c r="COH9" s="685"/>
      <c r="COI9" s="685"/>
      <c r="COJ9" s="685"/>
      <c r="COK9" s="685"/>
      <c r="COL9" s="685"/>
      <c r="COM9" s="685"/>
      <c r="CON9" s="685"/>
      <c r="COO9" s="685"/>
      <c r="COP9" s="685"/>
      <c r="COQ9" s="685"/>
      <c r="COR9" s="685"/>
      <c r="COS9" s="685"/>
      <c r="COT9" s="685"/>
      <c r="COU9" s="685"/>
      <c r="COV9" s="685"/>
      <c r="COW9" s="685"/>
      <c r="COX9" s="685"/>
      <c r="COY9" s="685"/>
      <c r="COZ9" s="685"/>
      <c r="CPA9" s="685"/>
      <c r="CPB9" s="685"/>
      <c r="CPC9" s="685"/>
      <c r="CPD9" s="685"/>
      <c r="CPE9" s="685"/>
      <c r="CPF9" s="685"/>
      <c r="CPG9" s="685"/>
      <c r="CPH9" s="685"/>
      <c r="CPI9" s="685"/>
      <c r="CPJ9" s="685"/>
      <c r="CPK9" s="685"/>
      <c r="CPL9" s="685"/>
      <c r="CPM9" s="685"/>
      <c r="CPN9" s="685"/>
      <c r="CPO9" s="685"/>
      <c r="CPP9" s="685"/>
      <c r="CPQ9" s="685"/>
      <c r="CPR9" s="685"/>
      <c r="CPS9" s="685"/>
      <c r="CPT9" s="685"/>
      <c r="CPU9" s="685"/>
      <c r="CPV9" s="685"/>
      <c r="CPW9" s="685"/>
      <c r="CPX9" s="685"/>
      <c r="CPY9" s="685"/>
      <c r="CPZ9" s="685"/>
      <c r="CQA9" s="685"/>
      <c r="CQB9" s="685"/>
      <c r="CQC9" s="685"/>
      <c r="CQD9" s="685"/>
      <c r="CQE9" s="685"/>
      <c r="CQF9" s="685"/>
      <c r="CQG9" s="685"/>
      <c r="CQH9" s="685"/>
      <c r="CQI9" s="685"/>
      <c r="CQJ9" s="685"/>
      <c r="CQK9" s="685"/>
      <c r="CQL9" s="685"/>
      <c r="CQM9" s="685"/>
      <c r="CQN9" s="685"/>
      <c r="CQO9" s="685"/>
      <c r="CQP9" s="685"/>
      <c r="CQQ9" s="685"/>
      <c r="CQR9" s="685"/>
      <c r="CQS9" s="685"/>
      <c r="CQT9" s="685"/>
      <c r="CQU9" s="685"/>
      <c r="CQV9" s="685"/>
      <c r="CQW9" s="685"/>
      <c r="CQX9" s="685"/>
      <c r="CQY9" s="685"/>
      <c r="CQZ9" s="685"/>
      <c r="CRA9" s="685"/>
      <c r="CRB9" s="685"/>
      <c r="CRC9" s="685"/>
      <c r="CRD9" s="685"/>
      <c r="CRE9" s="685"/>
      <c r="CRF9" s="685"/>
      <c r="CRG9" s="685"/>
      <c r="CRH9" s="685"/>
      <c r="CRI9" s="685"/>
      <c r="CRJ9" s="685"/>
      <c r="CRK9" s="685"/>
      <c r="CRL9" s="685"/>
      <c r="CRM9" s="685"/>
      <c r="CRN9" s="685"/>
      <c r="CRO9" s="685"/>
      <c r="CRP9" s="685"/>
      <c r="CRQ9" s="685"/>
      <c r="CRR9" s="685"/>
      <c r="CRS9" s="685"/>
      <c r="CRT9" s="685"/>
      <c r="CRU9" s="685"/>
      <c r="CRV9" s="685"/>
      <c r="CRW9" s="685"/>
      <c r="CRX9" s="685"/>
      <c r="CRY9" s="685"/>
      <c r="CRZ9" s="685"/>
      <c r="CSA9" s="685"/>
      <c r="CSB9" s="685"/>
      <c r="CSC9" s="685"/>
      <c r="CSD9" s="685"/>
      <c r="CSE9" s="685"/>
      <c r="CSF9" s="685"/>
      <c r="CSG9" s="685"/>
      <c r="CSH9" s="685"/>
      <c r="CSI9" s="685"/>
      <c r="CSJ9" s="685"/>
      <c r="CSK9" s="685"/>
      <c r="CSL9" s="685"/>
      <c r="CSM9" s="685"/>
      <c r="CSN9" s="685"/>
      <c r="CSO9" s="685"/>
      <c r="CSP9" s="685"/>
      <c r="CSQ9" s="685"/>
      <c r="CSR9" s="685"/>
      <c r="CSS9" s="685"/>
      <c r="CST9" s="685"/>
      <c r="CSU9" s="685"/>
      <c r="CSV9" s="685"/>
      <c r="CSW9" s="685"/>
      <c r="CSX9" s="685"/>
      <c r="CSY9" s="685"/>
      <c r="CSZ9" s="685"/>
      <c r="CTA9" s="685"/>
      <c r="CTB9" s="685"/>
      <c r="CTC9" s="685"/>
      <c r="CTD9" s="685"/>
      <c r="CTE9" s="685"/>
      <c r="CTF9" s="685"/>
      <c r="CTG9" s="685"/>
      <c r="CTH9" s="685"/>
      <c r="CTI9" s="685"/>
      <c r="CTJ9" s="685"/>
      <c r="CTK9" s="685"/>
      <c r="CTL9" s="685"/>
      <c r="CTM9" s="685"/>
      <c r="CTN9" s="685"/>
      <c r="CTO9" s="685"/>
      <c r="CTP9" s="685"/>
      <c r="CTQ9" s="685"/>
      <c r="CTR9" s="685"/>
      <c r="CTS9" s="685"/>
      <c r="CTT9" s="685"/>
      <c r="CTU9" s="685"/>
      <c r="CTV9" s="685"/>
      <c r="CTW9" s="685"/>
      <c r="CTX9" s="685"/>
      <c r="CTY9" s="685"/>
      <c r="CTZ9" s="685"/>
      <c r="CUA9" s="685"/>
      <c r="CUB9" s="685"/>
      <c r="CUC9" s="685"/>
      <c r="CUD9" s="685"/>
      <c r="CUE9" s="685"/>
      <c r="CUF9" s="685"/>
      <c r="CUG9" s="685"/>
      <c r="CUH9" s="685"/>
      <c r="CUI9" s="685"/>
      <c r="CUJ9" s="685"/>
      <c r="CUK9" s="685"/>
      <c r="CUL9" s="685"/>
      <c r="CUM9" s="685"/>
      <c r="CUN9" s="685"/>
      <c r="CUO9" s="685"/>
      <c r="CUP9" s="685"/>
      <c r="CUQ9" s="685"/>
      <c r="CUR9" s="685"/>
      <c r="CUS9" s="685"/>
      <c r="CUT9" s="685"/>
      <c r="CUU9" s="685"/>
      <c r="CUV9" s="685"/>
      <c r="CUW9" s="685"/>
      <c r="CUX9" s="685"/>
      <c r="CUY9" s="685"/>
      <c r="CUZ9" s="685"/>
      <c r="CVA9" s="685"/>
      <c r="CVB9" s="685"/>
      <c r="CVC9" s="685"/>
      <c r="CVD9" s="685"/>
      <c r="CVE9" s="685"/>
      <c r="CVF9" s="685"/>
      <c r="CVG9" s="685"/>
      <c r="CVH9" s="685"/>
      <c r="CVI9" s="685"/>
      <c r="CVJ9" s="685"/>
      <c r="CVK9" s="685"/>
      <c r="CVL9" s="685"/>
      <c r="CVM9" s="685"/>
      <c r="CVN9" s="685"/>
      <c r="CVO9" s="685"/>
      <c r="CVP9" s="685"/>
      <c r="CVQ9" s="685"/>
      <c r="CVR9" s="685"/>
      <c r="CVS9" s="685"/>
      <c r="CVT9" s="685"/>
      <c r="CVU9" s="685"/>
      <c r="CVV9" s="685"/>
      <c r="CVW9" s="685"/>
      <c r="CVX9" s="685"/>
      <c r="CVY9" s="685"/>
      <c r="CVZ9" s="685"/>
      <c r="CWA9" s="685"/>
      <c r="CWB9" s="685"/>
      <c r="CWC9" s="685"/>
      <c r="CWD9" s="685"/>
      <c r="CWE9" s="685"/>
      <c r="CWF9" s="685"/>
      <c r="CWG9" s="685"/>
      <c r="CWH9" s="685"/>
      <c r="CWI9" s="685"/>
      <c r="CWJ9" s="685"/>
      <c r="CWK9" s="685"/>
      <c r="CWL9" s="685"/>
      <c r="CWM9" s="685"/>
      <c r="CWN9" s="685"/>
      <c r="CWO9" s="685"/>
      <c r="CWP9" s="685"/>
      <c r="CWQ9" s="685"/>
      <c r="CWR9" s="685"/>
      <c r="CWS9" s="685"/>
      <c r="CWT9" s="685"/>
      <c r="CWU9" s="685"/>
      <c r="CWV9" s="685"/>
      <c r="CWW9" s="685"/>
      <c r="CWX9" s="685"/>
      <c r="CWY9" s="685"/>
      <c r="CWZ9" s="685"/>
      <c r="CXA9" s="685"/>
      <c r="CXB9" s="685"/>
      <c r="CXC9" s="685"/>
      <c r="CXD9" s="685"/>
      <c r="CXE9" s="685"/>
      <c r="CXF9" s="685"/>
      <c r="CXG9" s="685"/>
      <c r="CXH9" s="685"/>
      <c r="CXI9" s="685"/>
      <c r="CXJ9" s="685"/>
      <c r="CXK9" s="685"/>
      <c r="CXL9" s="685"/>
      <c r="CXM9" s="685"/>
      <c r="CXN9" s="685"/>
      <c r="CXO9" s="685"/>
      <c r="CXP9" s="685"/>
      <c r="CXQ9" s="685"/>
      <c r="CXR9" s="685"/>
      <c r="CXS9" s="685"/>
      <c r="CXT9" s="685"/>
      <c r="CXU9" s="685"/>
      <c r="CXV9" s="685"/>
      <c r="CXW9" s="685"/>
      <c r="CXX9" s="685"/>
      <c r="CXY9" s="685"/>
      <c r="CXZ9" s="685"/>
      <c r="CYA9" s="685"/>
      <c r="CYB9" s="685"/>
      <c r="CYC9" s="685"/>
      <c r="CYD9" s="685"/>
      <c r="CYE9" s="685"/>
      <c r="CYF9" s="685"/>
      <c r="CYG9" s="685"/>
      <c r="CYH9" s="685"/>
      <c r="CYI9" s="685"/>
      <c r="CYJ9" s="685"/>
      <c r="CYK9" s="685"/>
      <c r="CYL9" s="685"/>
      <c r="CYM9" s="685"/>
      <c r="CYN9" s="685"/>
      <c r="CYO9" s="685"/>
      <c r="CYP9" s="685"/>
      <c r="CYQ9" s="685"/>
      <c r="CYR9" s="685"/>
      <c r="CYS9" s="685"/>
      <c r="CYT9" s="685"/>
      <c r="CYU9" s="685"/>
      <c r="CYV9" s="685"/>
      <c r="CYW9" s="685"/>
      <c r="CYX9" s="685"/>
      <c r="CYY9" s="685"/>
      <c r="CYZ9" s="685"/>
      <c r="CZA9" s="685"/>
      <c r="CZB9" s="685"/>
      <c r="CZC9" s="685"/>
      <c r="CZD9" s="685"/>
      <c r="CZE9" s="685"/>
      <c r="CZF9" s="685"/>
      <c r="CZG9" s="685"/>
      <c r="CZH9" s="685"/>
      <c r="CZI9" s="685"/>
      <c r="CZJ9" s="685"/>
      <c r="CZK9" s="685"/>
      <c r="CZL9" s="685"/>
      <c r="CZM9" s="685"/>
      <c r="CZN9" s="685"/>
      <c r="CZO9" s="685"/>
      <c r="CZP9" s="685"/>
      <c r="CZQ9" s="685"/>
      <c r="CZR9" s="685"/>
      <c r="CZS9" s="685"/>
      <c r="CZT9" s="685"/>
      <c r="CZU9" s="685"/>
      <c r="CZV9" s="685"/>
      <c r="CZW9" s="685"/>
      <c r="CZX9" s="685"/>
      <c r="CZY9" s="685"/>
      <c r="CZZ9" s="685"/>
      <c r="DAA9" s="685"/>
      <c r="DAB9" s="685"/>
      <c r="DAC9" s="685"/>
      <c r="DAD9" s="685"/>
      <c r="DAE9" s="685"/>
      <c r="DAF9" s="685"/>
      <c r="DAG9" s="685"/>
      <c r="DAH9" s="685"/>
      <c r="DAI9" s="685"/>
      <c r="DAJ9" s="685"/>
      <c r="DAK9" s="685"/>
      <c r="DAL9" s="685"/>
      <c r="DAM9" s="685"/>
      <c r="DAN9" s="685"/>
      <c r="DAO9" s="685"/>
      <c r="DAP9" s="685"/>
      <c r="DAQ9" s="685"/>
      <c r="DAR9" s="685"/>
      <c r="DAS9" s="685"/>
      <c r="DAT9" s="685"/>
      <c r="DAU9" s="685"/>
      <c r="DAV9" s="685"/>
      <c r="DAW9" s="685"/>
      <c r="DAX9" s="685"/>
      <c r="DAY9" s="685"/>
      <c r="DAZ9" s="685"/>
      <c r="DBA9" s="685"/>
      <c r="DBB9" s="685"/>
      <c r="DBC9" s="685"/>
      <c r="DBD9" s="685"/>
      <c r="DBE9" s="685"/>
      <c r="DBF9" s="685"/>
      <c r="DBG9" s="685"/>
      <c r="DBH9" s="685"/>
      <c r="DBI9" s="685"/>
      <c r="DBJ9" s="685"/>
      <c r="DBK9" s="685"/>
      <c r="DBL9" s="685"/>
      <c r="DBM9" s="685"/>
      <c r="DBN9" s="685"/>
      <c r="DBO9" s="685"/>
      <c r="DBP9" s="685"/>
      <c r="DBQ9" s="685"/>
      <c r="DBR9" s="685"/>
      <c r="DBS9" s="685"/>
      <c r="DBT9" s="685"/>
      <c r="DBU9" s="685"/>
      <c r="DBV9" s="685"/>
      <c r="DBW9" s="685"/>
      <c r="DBX9" s="685"/>
      <c r="DBY9" s="685"/>
      <c r="DBZ9" s="685"/>
      <c r="DCA9" s="685"/>
      <c r="DCB9" s="685"/>
      <c r="DCC9" s="685"/>
      <c r="DCD9" s="685"/>
      <c r="DCE9" s="685"/>
      <c r="DCF9" s="685"/>
      <c r="DCG9" s="685"/>
      <c r="DCH9" s="685"/>
      <c r="DCI9" s="685"/>
      <c r="DCJ9" s="685"/>
      <c r="DCK9" s="685"/>
      <c r="DCL9" s="685"/>
      <c r="DCM9" s="685"/>
      <c r="DCN9" s="685"/>
      <c r="DCO9" s="685"/>
      <c r="DCP9" s="685"/>
      <c r="DCQ9" s="685"/>
      <c r="DCR9" s="685"/>
      <c r="DCS9" s="685"/>
      <c r="DCT9" s="685"/>
      <c r="DCU9" s="685"/>
      <c r="DCV9" s="685"/>
      <c r="DCW9" s="685"/>
      <c r="DCX9" s="685"/>
      <c r="DCY9" s="685"/>
      <c r="DCZ9" s="685"/>
      <c r="DDA9" s="685"/>
      <c r="DDB9" s="685"/>
      <c r="DDC9" s="685"/>
      <c r="DDD9" s="685"/>
      <c r="DDE9" s="685"/>
      <c r="DDF9" s="685"/>
      <c r="DDG9" s="685"/>
      <c r="DDH9" s="685"/>
      <c r="DDI9" s="685"/>
      <c r="DDJ9" s="685"/>
      <c r="DDK9" s="685"/>
      <c r="DDL9" s="685"/>
      <c r="DDM9" s="685"/>
      <c r="DDN9" s="685"/>
      <c r="DDO9" s="685"/>
      <c r="DDP9" s="685"/>
      <c r="DDQ9" s="685"/>
      <c r="DDR9" s="685"/>
      <c r="DDS9" s="685"/>
      <c r="DDT9" s="685"/>
      <c r="DDU9" s="685"/>
      <c r="DDV9" s="685"/>
      <c r="DDW9" s="685"/>
      <c r="DDX9" s="685"/>
      <c r="DDY9" s="685"/>
      <c r="DDZ9" s="685"/>
      <c r="DEA9" s="685"/>
      <c r="DEB9" s="685"/>
      <c r="DEC9" s="685"/>
      <c r="DED9" s="685"/>
      <c r="DEE9" s="685"/>
      <c r="DEF9" s="685"/>
      <c r="DEG9" s="685"/>
      <c r="DEH9" s="685"/>
      <c r="DEI9" s="685"/>
      <c r="DEJ9" s="685"/>
      <c r="DEK9" s="685"/>
      <c r="DEL9" s="685"/>
      <c r="DEM9" s="685"/>
      <c r="DEN9" s="685"/>
      <c r="DEO9" s="685"/>
      <c r="DEP9" s="685"/>
      <c r="DEQ9" s="685"/>
      <c r="DER9" s="685"/>
      <c r="DES9" s="685"/>
      <c r="DET9" s="685"/>
      <c r="DEU9" s="685"/>
      <c r="DEV9" s="685"/>
      <c r="DEW9" s="685"/>
      <c r="DEX9" s="685"/>
      <c r="DEY9" s="685"/>
      <c r="DEZ9" s="685"/>
      <c r="DFA9" s="685"/>
      <c r="DFB9" s="685"/>
      <c r="DFC9" s="685"/>
      <c r="DFD9" s="685"/>
      <c r="DFE9" s="685"/>
      <c r="DFF9" s="685"/>
      <c r="DFG9" s="685"/>
      <c r="DFH9" s="685"/>
      <c r="DFI9" s="685"/>
      <c r="DFJ9" s="685"/>
      <c r="DFK9" s="685"/>
      <c r="DFL9" s="685"/>
      <c r="DFM9" s="685"/>
      <c r="DFN9" s="685"/>
      <c r="DFO9" s="685"/>
      <c r="DFP9" s="685"/>
      <c r="DFQ9" s="685"/>
      <c r="DFR9" s="685"/>
      <c r="DFS9" s="685"/>
      <c r="DFT9" s="685"/>
      <c r="DFU9" s="685"/>
      <c r="DFV9" s="685"/>
      <c r="DFW9" s="685"/>
      <c r="DFX9" s="685"/>
      <c r="DFY9" s="685"/>
      <c r="DFZ9" s="685"/>
      <c r="DGA9" s="685"/>
      <c r="DGB9" s="685"/>
      <c r="DGC9" s="685"/>
      <c r="DGD9" s="685"/>
      <c r="DGE9" s="685"/>
      <c r="DGF9" s="685"/>
      <c r="DGG9" s="685"/>
      <c r="DGH9" s="685"/>
      <c r="DGI9" s="685"/>
      <c r="DGJ9" s="685"/>
      <c r="DGK9" s="685"/>
      <c r="DGL9" s="685"/>
      <c r="DGM9" s="685"/>
      <c r="DGN9" s="685"/>
      <c r="DGO9" s="685"/>
      <c r="DGP9" s="685"/>
      <c r="DGQ9" s="685"/>
      <c r="DGR9" s="685"/>
      <c r="DGS9" s="685"/>
      <c r="DGT9" s="685"/>
      <c r="DGU9" s="685"/>
      <c r="DGV9" s="685"/>
      <c r="DGW9" s="685"/>
      <c r="DGX9" s="685"/>
      <c r="DGY9" s="685"/>
      <c r="DGZ9" s="685"/>
      <c r="DHA9" s="685"/>
      <c r="DHB9" s="685"/>
      <c r="DHC9" s="685"/>
      <c r="DHD9" s="685"/>
      <c r="DHE9" s="685"/>
      <c r="DHF9" s="685"/>
      <c r="DHG9" s="685"/>
      <c r="DHH9" s="685"/>
      <c r="DHI9" s="685"/>
      <c r="DHJ9" s="685"/>
      <c r="DHK9" s="685"/>
      <c r="DHL9" s="685"/>
      <c r="DHM9" s="685"/>
      <c r="DHN9" s="685"/>
      <c r="DHO9" s="685"/>
      <c r="DHP9" s="685"/>
      <c r="DHQ9" s="685"/>
      <c r="DHR9" s="685"/>
      <c r="DHS9" s="685"/>
      <c r="DHT9" s="685"/>
      <c r="DHU9" s="685"/>
      <c r="DHV9" s="685"/>
      <c r="DHW9" s="685"/>
      <c r="DHX9" s="685"/>
      <c r="DHY9" s="685"/>
      <c r="DHZ9" s="685"/>
      <c r="DIA9" s="685"/>
      <c r="DIB9" s="685"/>
      <c r="DIC9" s="685"/>
      <c r="DID9" s="685"/>
      <c r="DIE9" s="685"/>
      <c r="DIF9" s="685"/>
      <c r="DIG9" s="685"/>
      <c r="DIH9" s="685"/>
      <c r="DII9" s="685"/>
      <c r="DIJ9" s="685"/>
      <c r="DIK9" s="685"/>
      <c r="DIL9" s="685"/>
      <c r="DIM9" s="685"/>
      <c r="DIN9" s="685"/>
      <c r="DIO9" s="685"/>
      <c r="DIP9" s="685"/>
      <c r="DIQ9" s="685"/>
      <c r="DIR9" s="685"/>
      <c r="DIS9" s="685"/>
      <c r="DIT9" s="685"/>
      <c r="DIU9" s="685"/>
      <c r="DIV9" s="685"/>
      <c r="DIW9" s="685"/>
      <c r="DIX9" s="685"/>
      <c r="DIY9" s="685"/>
      <c r="DIZ9" s="685"/>
      <c r="DJA9" s="685"/>
      <c r="DJB9" s="685"/>
      <c r="DJC9" s="685"/>
      <c r="DJD9" s="685"/>
      <c r="DJE9" s="685"/>
      <c r="DJF9" s="685"/>
      <c r="DJG9" s="685"/>
      <c r="DJH9" s="685"/>
      <c r="DJI9" s="685"/>
      <c r="DJJ9" s="685"/>
      <c r="DJK9" s="685"/>
      <c r="DJL9" s="685"/>
      <c r="DJM9" s="685"/>
      <c r="DJN9" s="685"/>
      <c r="DJO9" s="685"/>
      <c r="DJP9" s="685"/>
      <c r="DJQ9" s="685"/>
      <c r="DJR9" s="685"/>
      <c r="DJS9" s="685"/>
      <c r="DJT9" s="685"/>
      <c r="DJU9" s="685"/>
      <c r="DJV9" s="685"/>
      <c r="DJW9" s="685"/>
      <c r="DJX9" s="685"/>
      <c r="DJY9" s="685"/>
      <c r="DJZ9" s="685"/>
      <c r="DKA9" s="685"/>
      <c r="DKB9" s="685"/>
      <c r="DKC9" s="685"/>
      <c r="DKD9" s="685"/>
      <c r="DKE9" s="685"/>
      <c r="DKF9" s="685"/>
      <c r="DKG9" s="685"/>
      <c r="DKH9" s="685"/>
      <c r="DKI9" s="685"/>
      <c r="DKJ9" s="685"/>
      <c r="DKK9" s="685"/>
      <c r="DKL9" s="685"/>
      <c r="DKM9" s="685"/>
      <c r="DKN9" s="685"/>
      <c r="DKO9" s="685"/>
      <c r="DKP9" s="685"/>
      <c r="DKQ9" s="685"/>
      <c r="DKR9" s="685"/>
      <c r="DKS9" s="685"/>
      <c r="DKT9" s="685"/>
      <c r="DKU9" s="685"/>
      <c r="DKV9" s="685"/>
      <c r="DKW9" s="685"/>
      <c r="DKX9" s="685"/>
      <c r="DKY9" s="685"/>
      <c r="DKZ9" s="685"/>
      <c r="DLA9" s="685"/>
      <c r="DLB9" s="685"/>
      <c r="DLC9" s="685"/>
      <c r="DLD9" s="685"/>
      <c r="DLE9" s="685"/>
      <c r="DLF9" s="685"/>
      <c r="DLG9" s="685"/>
      <c r="DLH9" s="685"/>
      <c r="DLI9" s="685"/>
      <c r="DLJ9" s="685"/>
      <c r="DLK9" s="685"/>
      <c r="DLL9" s="685"/>
      <c r="DLM9" s="685"/>
      <c r="DLN9" s="685"/>
      <c r="DLO9" s="685"/>
      <c r="DLP9" s="685"/>
      <c r="DLQ9" s="685"/>
      <c r="DLR9" s="685"/>
      <c r="DLS9" s="685"/>
      <c r="DLT9" s="685"/>
      <c r="DLU9" s="685"/>
      <c r="DLV9" s="685"/>
      <c r="DLW9" s="685"/>
      <c r="DLX9" s="685"/>
      <c r="DLY9" s="685"/>
      <c r="DLZ9" s="685"/>
      <c r="DMA9" s="685"/>
      <c r="DMB9" s="685"/>
      <c r="DMC9" s="685"/>
      <c r="DMD9" s="685"/>
      <c r="DME9" s="685"/>
      <c r="DMF9" s="685"/>
      <c r="DMG9" s="685"/>
      <c r="DMH9" s="685"/>
      <c r="DMI9" s="685"/>
      <c r="DMJ9" s="685"/>
      <c r="DMK9" s="685"/>
      <c r="DML9" s="685"/>
      <c r="DMM9" s="685"/>
      <c r="DMN9" s="685"/>
      <c r="DMO9" s="685"/>
      <c r="DMP9" s="685"/>
      <c r="DMQ9" s="685"/>
      <c r="DMR9" s="685"/>
      <c r="DMS9" s="685"/>
      <c r="DMT9" s="685"/>
      <c r="DMU9" s="685"/>
      <c r="DMV9" s="685"/>
      <c r="DMW9" s="685"/>
      <c r="DMX9" s="685"/>
      <c r="DMY9" s="685"/>
      <c r="DMZ9" s="685"/>
      <c r="DNA9" s="685"/>
      <c r="DNB9" s="685"/>
      <c r="DNC9" s="685"/>
      <c r="DND9" s="685"/>
      <c r="DNE9" s="685"/>
      <c r="DNF9" s="685"/>
      <c r="DNG9" s="685"/>
      <c r="DNH9" s="685"/>
      <c r="DNI9" s="685"/>
      <c r="DNJ9" s="685"/>
      <c r="DNK9" s="685"/>
      <c r="DNL9" s="685"/>
      <c r="DNM9" s="685"/>
      <c r="DNN9" s="685"/>
      <c r="DNO9" s="685"/>
      <c r="DNP9" s="685"/>
      <c r="DNQ9" s="685"/>
      <c r="DNR9" s="685"/>
      <c r="DNS9" s="685"/>
      <c r="DNT9" s="685"/>
      <c r="DNU9" s="685"/>
      <c r="DNV9" s="685"/>
      <c r="DNW9" s="685"/>
      <c r="DNX9" s="685"/>
      <c r="DNY9" s="685"/>
      <c r="DNZ9" s="685"/>
      <c r="DOA9" s="685"/>
      <c r="DOB9" s="685"/>
      <c r="DOC9" s="685"/>
      <c r="DOD9" s="685"/>
      <c r="DOE9" s="685"/>
      <c r="DOF9" s="685"/>
      <c r="DOG9" s="685"/>
      <c r="DOH9" s="685"/>
      <c r="DOI9" s="685"/>
      <c r="DOJ9" s="685"/>
      <c r="DOK9" s="685"/>
      <c r="DOL9" s="685"/>
      <c r="DOM9" s="685"/>
      <c r="DON9" s="685"/>
      <c r="DOO9" s="685"/>
      <c r="DOP9" s="685"/>
      <c r="DOQ9" s="685"/>
      <c r="DOR9" s="685"/>
      <c r="DOS9" s="685"/>
      <c r="DOT9" s="685"/>
      <c r="DOU9" s="685"/>
      <c r="DOV9" s="685"/>
      <c r="DOW9" s="685"/>
      <c r="DOX9" s="685"/>
      <c r="DOY9" s="685"/>
      <c r="DOZ9" s="685"/>
      <c r="DPA9" s="685"/>
      <c r="DPB9" s="685"/>
      <c r="DPC9" s="685"/>
      <c r="DPD9" s="685"/>
      <c r="DPE9" s="685"/>
      <c r="DPF9" s="685"/>
      <c r="DPG9" s="685"/>
      <c r="DPH9" s="685"/>
      <c r="DPI9" s="685"/>
      <c r="DPJ9" s="685"/>
      <c r="DPK9" s="685"/>
      <c r="DPL9" s="685"/>
      <c r="DPM9" s="685"/>
      <c r="DPN9" s="685"/>
      <c r="DPO9" s="685"/>
      <c r="DPP9" s="685"/>
      <c r="DPQ9" s="685"/>
      <c r="DPR9" s="685"/>
      <c r="DPS9" s="685"/>
      <c r="DPT9" s="685"/>
      <c r="DPU9" s="685"/>
      <c r="DPV9" s="685"/>
      <c r="DPW9" s="685"/>
      <c r="DPX9" s="685"/>
      <c r="DPY9" s="685"/>
      <c r="DPZ9" s="685"/>
      <c r="DQA9" s="685"/>
      <c r="DQB9" s="685"/>
      <c r="DQC9" s="685"/>
      <c r="DQD9" s="685"/>
      <c r="DQE9" s="685"/>
      <c r="DQF9" s="685"/>
      <c r="DQG9" s="685"/>
      <c r="DQH9" s="685"/>
      <c r="DQI9" s="685"/>
      <c r="DQJ9" s="685"/>
      <c r="DQK9" s="685"/>
      <c r="DQL9" s="685"/>
      <c r="DQM9" s="685"/>
      <c r="DQN9" s="685"/>
      <c r="DQO9" s="685"/>
      <c r="DQP9" s="685"/>
      <c r="DQQ9" s="685"/>
      <c r="DQR9" s="685"/>
      <c r="DQS9" s="685"/>
      <c r="DQT9" s="685"/>
      <c r="DQU9" s="685"/>
      <c r="DQV9" s="685"/>
      <c r="DQW9" s="685"/>
      <c r="DQX9" s="685"/>
      <c r="DQY9" s="685"/>
      <c r="DQZ9" s="685"/>
      <c r="DRA9" s="685"/>
      <c r="DRB9" s="685"/>
      <c r="DRC9" s="685"/>
      <c r="DRD9" s="685"/>
      <c r="DRE9" s="685"/>
      <c r="DRF9" s="685"/>
      <c r="DRG9" s="685"/>
      <c r="DRH9" s="685"/>
      <c r="DRI9" s="685"/>
      <c r="DRJ9" s="685"/>
      <c r="DRK9" s="685"/>
      <c r="DRL9" s="685"/>
      <c r="DRM9" s="685"/>
      <c r="DRN9" s="685"/>
      <c r="DRO9" s="685"/>
      <c r="DRP9" s="685"/>
      <c r="DRQ9" s="685"/>
      <c r="DRR9" s="685"/>
      <c r="DRS9" s="685"/>
      <c r="DRT9" s="685"/>
      <c r="DRU9" s="685"/>
      <c r="DRV9" s="685"/>
      <c r="DRW9" s="685"/>
      <c r="DRX9" s="685"/>
      <c r="DRY9" s="685"/>
      <c r="DRZ9" s="685"/>
      <c r="DSA9" s="685"/>
      <c r="DSB9" s="685"/>
      <c r="DSC9" s="685"/>
      <c r="DSD9" s="685"/>
      <c r="DSE9" s="685"/>
      <c r="DSF9" s="685"/>
      <c r="DSG9" s="685"/>
      <c r="DSH9" s="685"/>
      <c r="DSI9" s="685"/>
      <c r="DSJ9" s="685"/>
      <c r="DSK9" s="685"/>
      <c r="DSL9" s="685"/>
      <c r="DSM9" s="685"/>
      <c r="DSN9" s="685"/>
      <c r="DSO9" s="685"/>
      <c r="DSP9" s="685"/>
      <c r="DSQ9" s="685"/>
      <c r="DSR9" s="685"/>
      <c r="DSS9" s="685"/>
      <c r="DST9" s="685"/>
      <c r="DSU9" s="685"/>
      <c r="DSV9" s="685"/>
      <c r="DSW9" s="685"/>
      <c r="DSX9" s="685"/>
      <c r="DSY9" s="685"/>
      <c r="DSZ9" s="685"/>
      <c r="DTA9" s="685"/>
      <c r="DTB9" s="685"/>
      <c r="DTC9" s="685"/>
      <c r="DTD9" s="685"/>
      <c r="DTE9" s="685"/>
      <c r="DTF9" s="685"/>
      <c r="DTG9" s="685"/>
      <c r="DTH9" s="685"/>
      <c r="DTI9" s="685"/>
      <c r="DTJ9" s="685"/>
      <c r="DTK9" s="685"/>
      <c r="DTL9" s="685"/>
      <c r="DTM9" s="685"/>
      <c r="DTN9" s="685"/>
      <c r="DTO9" s="685"/>
      <c r="DTP9" s="685"/>
      <c r="DTQ9" s="685"/>
      <c r="DTR9" s="685"/>
      <c r="DTS9" s="685"/>
      <c r="DTT9" s="685"/>
      <c r="DTU9" s="685"/>
      <c r="DTV9" s="685"/>
      <c r="DTW9" s="685"/>
      <c r="DTX9" s="685"/>
      <c r="DTY9" s="685"/>
      <c r="DTZ9" s="685"/>
      <c r="DUA9" s="685"/>
      <c r="DUB9" s="685"/>
      <c r="DUC9" s="685"/>
      <c r="DUD9" s="685"/>
      <c r="DUE9" s="685"/>
      <c r="DUF9" s="685"/>
      <c r="DUG9" s="685"/>
      <c r="DUH9" s="685"/>
      <c r="DUI9" s="685"/>
      <c r="DUJ9" s="685"/>
      <c r="DUK9" s="685"/>
      <c r="DUL9" s="685"/>
      <c r="DUM9" s="685"/>
      <c r="DUN9" s="685"/>
      <c r="DUO9" s="685"/>
      <c r="DUP9" s="685"/>
      <c r="DUQ9" s="685"/>
      <c r="DUR9" s="685"/>
      <c r="DUS9" s="685"/>
      <c r="DUT9" s="685"/>
      <c r="DUU9" s="685"/>
      <c r="DUV9" s="685"/>
      <c r="DUW9" s="685"/>
      <c r="DUX9" s="685"/>
      <c r="DUY9" s="685"/>
      <c r="DUZ9" s="685"/>
      <c r="DVA9" s="685"/>
      <c r="DVB9" s="685"/>
      <c r="DVC9" s="685"/>
      <c r="DVD9" s="685"/>
      <c r="DVE9" s="685"/>
      <c r="DVF9" s="685"/>
      <c r="DVG9" s="685"/>
      <c r="DVH9" s="685"/>
      <c r="DVI9" s="685"/>
      <c r="DVJ9" s="685"/>
      <c r="DVK9" s="685"/>
      <c r="DVL9" s="685"/>
      <c r="DVM9" s="685"/>
      <c r="DVN9" s="685"/>
      <c r="DVO9" s="685"/>
      <c r="DVP9" s="685"/>
      <c r="DVQ9" s="685"/>
      <c r="DVR9" s="685"/>
      <c r="DVS9" s="685"/>
      <c r="DVT9" s="685"/>
      <c r="DVU9" s="685"/>
      <c r="DVV9" s="685"/>
      <c r="DVW9" s="685"/>
      <c r="DVX9" s="685"/>
      <c r="DVY9" s="685"/>
      <c r="DVZ9" s="685"/>
      <c r="DWA9" s="685"/>
      <c r="DWB9" s="685"/>
      <c r="DWC9" s="685"/>
      <c r="DWD9" s="685"/>
      <c r="DWE9" s="685"/>
      <c r="DWF9" s="685"/>
      <c r="DWG9" s="685"/>
      <c r="DWH9" s="685"/>
      <c r="DWI9" s="685"/>
      <c r="DWJ9" s="685"/>
      <c r="DWK9" s="685"/>
      <c r="DWL9" s="685"/>
      <c r="DWM9" s="685"/>
      <c r="DWN9" s="685"/>
      <c r="DWO9" s="685"/>
      <c r="DWP9" s="685"/>
      <c r="DWQ9" s="685"/>
      <c r="DWR9" s="685"/>
      <c r="DWS9" s="685"/>
      <c r="DWT9" s="685"/>
      <c r="DWU9" s="685"/>
      <c r="DWV9" s="685"/>
      <c r="DWW9" s="685"/>
      <c r="DWX9" s="685"/>
      <c r="DWY9" s="685"/>
      <c r="DWZ9" s="685"/>
      <c r="DXA9" s="685"/>
      <c r="DXB9" s="685"/>
      <c r="DXC9" s="685"/>
      <c r="DXD9" s="685"/>
      <c r="DXE9" s="685"/>
      <c r="DXF9" s="685"/>
      <c r="DXG9" s="685"/>
      <c r="DXH9" s="685"/>
      <c r="DXI9" s="685"/>
      <c r="DXJ9" s="685"/>
      <c r="DXK9" s="685"/>
      <c r="DXL9" s="685"/>
      <c r="DXM9" s="685"/>
      <c r="DXN9" s="685"/>
      <c r="DXO9" s="685"/>
      <c r="DXP9" s="685"/>
      <c r="DXQ9" s="685"/>
      <c r="DXR9" s="685"/>
      <c r="DXS9" s="685"/>
      <c r="DXT9" s="685"/>
      <c r="DXU9" s="685"/>
      <c r="DXV9" s="685"/>
      <c r="DXW9" s="685"/>
      <c r="DXX9" s="685"/>
      <c r="DXY9" s="685"/>
      <c r="DXZ9" s="685"/>
      <c r="DYA9" s="685"/>
      <c r="DYB9" s="685"/>
      <c r="DYC9" s="685"/>
      <c r="DYD9" s="685"/>
      <c r="DYE9" s="685"/>
      <c r="DYF9" s="685"/>
      <c r="DYG9" s="685"/>
      <c r="DYH9" s="685"/>
      <c r="DYI9" s="685"/>
      <c r="DYJ9" s="685"/>
      <c r="DYK9" s="685"/>
      <c r="DYL9" s="685"/>
      <c r="DYM9" s="685"/>
      <c r="DYN9" s="685"/>
      <c r="DYO9" s="685"/>
      <c r="DYP9" s="685"/>
      <c r="DYQ9" s="685"/>
      <c r="DYR9" s="685"/>
      <c r="DYS9" s="685"/>
      <c r="DYT9" s="685"/>
      <c r="DYU9" s="685"/>
      <c r="DYV9" s="685"/>
      <c r="DYW9" s="685"/>
      <c r="DYX9" s="685"/>
      <c r="DYY9" s="685"/>
      <c r="DYZ9" s="685"/>
      <c r="DZA9" s="685"/>
      <c r="DZB9" s="685"/>
      <c r="DZC9" s="685"/>
      <c r="DZD9" s="685"/>
      <c r="DZE9" s="685"/>
      <c r="DZF9" s="685"/>
      <c r="DZG9" s="685"/>
      <c r="DZH9" s="685"/>
      <c r="DZI9" s="685"/>
      <c r="DZJ9" s="685"/>
      <c r="DZK9" s="685"/>
      <c r="DZL9" s="685"/>
      <c r="DZM9" s="685"/>
      <c r="DZN9" s="685"/>
      <c r="DZO9" s="685"/>
      <c r="DZP9" s="685"/>
      <c r="DZQ9" s="685"/>
      <c r="DZR9" s="685"/>
      <c r="DZS9" s="685"/>
      <c r="DZT9" s="685"/>
      <c r="DZU9" s="685"/>
      <c r="DZV9" s="685"/>
      <c r="DZW9" s="685"/>
      <c r="DZX9" s="685"/>
      <c r="DZY9" s="685"/>
      <c r="DZZ9" s="685"/>
      <c r="EAA9" s="685"/>
      <c r="EAB9" s="685"/>
      <c r="EAC9" s="685"/>
      <c r="EAD9" s="685"/>
      <c r="EAE9" s="685"/>
      <c r="EAF9" s="685"/>
      <c r="EAG9" s="685"/>
      <c r="EAH9" s="685"/>
      <c r="EAI9" s="685"/>
      <c r="EAJ9" s="685"/>
      <c r="EAK9" s="685"/>
      <c r="EAL9" s="685"/>
      <c r="EAM9" s="685"/>
      <c r="EAN9" s="685"/>
      <c r="EAO9" s="685"/>
      <c r="EAP9" s="685"/>
      <c r="EAQ9" s="685"/>
      <c r="EAR9" s="685"/>
      <c r="EAS9" s="685"/>
      <c r="EAT9" s="685"/>
      <c r="EAU9" s="685"/>
      <c r="EAV9" s="685"/>
      <c r="EAW9" s="685"/>
      <c r="EAX9" s="685"/>
      <c r="EAY9" s="685"/>
      <c r="EAZ9" s="685"/>
      <c r="EBA9" s="685"/>
      <c r="EBB9" s="685"/>
      <c r="EBC9" s="685"/>
      <c r="EBD9" s="685"/>
      <c r="EBE9" s="685"/>
      <c r="EBF9" s="685"/>
      <c r="EBG9" s="685"/>
      <c r="EBH9" s="685"/>
      <c r="EBI9" s="685"/>
      <c r="EBJ9" s="685"/>
      <c r="EBK9" s="685"/>
      <c r="EBL9" s="685"/>
      <c r="EBM9" s="685"/>
      <c r="EBN9" s="685"/>
      <c r="EBO9" s="685"/>
      <c r="EBP9" s="685"/>
      <c r="EBQ9" s="685"/>
      <c r="EBR9" s="685"/>
      <c r="EBS9" s="685"/>
      <c r="EBT9" s="685"/>
      <c r="EBU9" s="685"/>
      <c r="EBV9" s="685"/>
      <c r="EBW9" s="685"/>
      <c r="EBX9" s="685"/>
      <c r="EBY9" s="685"/>
      <c r="EBZ9" s="685"/>
      <c r="ECA9" s="685"/>
      <c r="ECB9" s="685"/>
      <c r="ECC9" s="685"/>
      <c r="ECD9" s="685"/>
      <c r="ECE9" s="685"/>
      <c r="ECF9" s="685"/>
      <c r="ECG9" s="685"/>
      <c r="ECH9" s="685"/>
      <c r="ECI9" s="685"/>
      <c r="ECJ9" s="685"/>
      <c r="ECK9" s="685"/>
      <c r="ECL9" s="685"/>
      <c r="ECM9" s="685"/>
      <c r="ECN9" s="685"/>
      <c r="ECO9" s="685"/>
      <c r="ECP9" s="685"/>
      <c r="ECQ9" s="685"/>
      <c r="ECR9" s="685"/>
      <c r="ECS9" s="685"/>
      <c r="ECT9" s="685"/>
      <c r="ECU9" s="685"/>
      <c r="ECV9" s="685"/>
      <c r="ECW9" s="685"/>
      <c r="ECX9" s="685"/>
      <c r="ECY9" s="685"/>
      <c r="ECZ9" s="685"/>
      <c r="EDA9" s="685"/>
      <c r="EDB9" s="685"/>
      <c r="EDC9" s="685"/>
      <c r="EDD9" s="685"/>
      <c r="EDE9" s="685"/>
      <c r="EDF9" s="685"/>
      <c r="EDG9" s="685"/>
      <c r="EDH9" s="685"/>
      <c r="EDI9" s="685"/>
      <c r="EDJ9" s="685"/>
      <c r="EDK9" s="685"/>
      <c r="EDL9" s="685"/>
      <c r="EDM9" s="685"/>
      <c r="EDN9" s="685"/>
      <c r="EDO9" s="685"/>
      <c r="EDP9" s="685"/>
      <c r="EDQ9" s="685"/>
      <c r="EDR9" s="685"/>
      <c r="EDS9" s="685"/>
      <c r="EDT9" s="685"/>
      <c r="EDU9" s="685"/>
      <c r="EDV9" s="685"/>
      <c r="EDW9" s="685"/>
      <c r="EDX9" s="685"/>
      <c r="EDY9" s="685"/>
      <c r="EDZ9" s="685"/>
      <c r="EEA9" s="685"/>
      <c r="EEB9" s="685"/>
      <c r="EEC9" s="685"/>
      <c r="EED9" s="685"/>
      <c r="EEE9" s="685"/>
      <c r="EEF9" s="685"/>
      <c r="EEG9" s="685"/>
      <c r="EEH9" s="685"/>
      <c r="EEI9" s="685"/>
      <c r="EEJ9" s="685"/>
      <c r="EEK9" s="685"/>
      <c r="EEL9" s="685"/>
      <c r="EEM9" s="685"/>
      <c r="EEN9" s="685"/>
      <c r="EEO9" s="685"/>
      <c r="EEP9" s="685"/>
      <c r="EEQ9" s="685"/>
      <c r="EER9" s="685"/>
      <c r="EES9" s="685"/>
      <c r="EET9" s="685"/>
      <c r="EEU9" s="685"/>
      <c r="EEV9" s="685"/>
      <c r="EEW9" s="685"/>
      <c r="EEX9" s="685"/>
      <c r="EEY9" s="685"/>
      <c r="EEZ9" s="685"/>
      <c r="EFA9" s="685"/>
      <c r="EFB9" s="685"/>
      <c r="EFC9" s="685"/>
      <c r="EFD9" s="685"/>
      <c r="EFE9" s="685"/>
      <c r="EFF9" s="685"/>
      <c r="EFG9" s="685"/>
      <c r="EFH9" s="685"/>
      <c r="EFI9" s="685"/>
      <c r="EFJ9" s="685"/>
      <c r="EFK9" s="685"/>
      <c r="EFL9" s="685"/>
      <c r="EFM9" s="685"/>
      <c r="EFN9" s="685"/>
      <c r="EFO9" s="685"/>
      <c r="EFP9" s="685"/>
      <c r="EFQ9" s="685"/>
      <c r="EFR9" s="685"/>
      <c r="EFS9" s="685"/>
      <c r="EFT9" s="685"/>
      <c r="EFU9" s="685"/>
      <c r="EFV9" s="685"/>
      <c r="EFW9" s="685"/>
      <c r="EFX9" s="685"/>
      <c r="EFY9" s="685"/>
      <c r="EFZ9" s="685"/>
      <c r="EGA9" s="685"/>
      <c r="EGB9" s="685"/>
      <c r="EGC9" s="685"/>
      <c r="EGD9" s="685"/>
      <c r="EGE9" s="685"/>
      <c r="EGF9" s="685"/>
      <c r="EGG9" s="685"/>
      <c r="EGH9" s="685"/>
      <c r="EGI9" s="685"/>
      <c r="EGJ9" s="685"/>
      <c r="EGK9" s="685"/>
      <c r="EGL9" s="685"/>
      <c r="EGM9" s="685"/>
      <c r="EGN9" s="685"/>
      <c r="EGO9" s="685"/>
      <c r="EGP9" s="685"/>
      <c r="EGQ9" s="685"/>
      <c r="EGR9" s="685"/>
      <c r="EGS9" s="685"/>
      <c r="EGT9" s="685"/>
      <c r="EGU9" s="685"/>
      <c r="EGV9" s="685"/>
      <c r="EGW9" s="685"/>
      <c r="EGX9" s="685"/>
      <c r="EGY9" s="685"/>
      <c r="EGZ9" s="685"/>
      <c r="EHA9" s="685"/>
      <c r="EHB9" s="685"/>
      <c r="EHC9" s="685"/>
      <c r="EHD9" s="685"/>
      <c r="EHE9" s="685"/>
      <c r="EHF9" s="685"/>
      <c r="EHG9" s="685"/>
      <c r="EHH9" s="685"/>
      <c r="EHI9" s="685"/>
      <c r="EHJ9" s="685"/>
      <c r="EHK9" s="685"/>
      <c r="EHL9" s="685"/>
      <c r="EHM9" s="685"/>
      <c r="EHN9" s="685"/>
      <c r="EHO9" s="685"/>
      <c r="EHP9" s="685"/>
      <c r="EHQ9" s="685"/>
      <c r="EHR9" s="685"/>
      <c r="EHS9" s="685"/>
      <c r="EHT9" s="685"/>
      <c r="EHU9" s="685"/>
      <c r="EHV9" s="685"/>
      <c r="EHW9" s="685"/>
      <c r="EHX9" s="685"/>
      <c r="EHY9" s="685"/>
      <c r="EHZ9" s="685"/>
      <c r="EIA9" s="685"/>
      <c r="EIB9" s="685"/>
      <c r="EIC9" s="685"/>
      <c r="EID9" s="685"/>
      <c r="EIE9" s="685"/>
      <c r="EIF9" s="685"/>
      <c r="EIG9" s="685"/>
      <c r="EIH9" s="685"/>
      <c r="EII9" s="685"/>
      <c r="EIJ9" s="685"/>
      <c r="EIK9" s="685"/>
      <c r="EIL9" s="685"/>
      <c r="EIM9" s="685"/>
      <c r="EIN9" s="685"/>
      <c r="EIO9" s="685"/>
      <c r="EIP9" s="685"/>
      <c r="EIQ9" s="685"/>
      <c r="EIR9" s="685"/>
      <c r="EIS9" s="685"/>
      <c r="EIT9" s="685"/>
      <c r="EIU9" s="685"/>
      <c r="EIV9" s="685"/>
      <c r="EIW9" s="685"/>
      <c r="EIX9" s="685"/>
      <c r="EIY9" s="685"/>
      <c r="EIZ9" s="685"/>
      <c r="EJA9" s="685"/>
      <c r="EJB9" s="685"/>
      <c r="EJC9" s="685"/>
      <c r="EJD9" s="685"/>
      <c r="EJE9" s="685"/>
      <c r="EJF9" s="685"/>
      <c r="EJG9" s="685"/>
      <c r="EJH9" s="685"/>
      <c r="EJI9" s="685"/>
      <c r="EJJ9" s="685"/>
      <c r="EJK9" s="685"/>
      <c r="EJL9" s="685"/>
      <c r="EJM9" s="685"/>
      <c r="EJN9" s="685"/>
      <c r="EJO9" s="685"/>
      <c r="EJP9" s="685"/>
      <c r="EJQ9" s="685"/>
      <c r="EJR9" s="685"/>
      <c r="EJS9" s="685"/>
      <c r="EJT9" s="685"/>
      <c r="EJU9" s="685"/>
      <c r="EJV9" s="685"/>
      <c r="EJW9" s="685"/>
      <c r="EJX9" s="685"/>
      <c r="EJY9" s="685"/>
      <c r="EJZ9" s="685"/>
      <c r="EKA9" s="685"/>
      <c r="EKB9" s="685"/>
      <c r="EKC9" s="685"/>
      <c r="EKD9" s="685"/>
      <c r="EKE9" s="685"/>
      <c r="EKF9" s="685"/>
      <c r="EKG9" s="685"/>
      <c r="EKH9" s="685"/>
      <c r="EKI9" s="685"/>
      <c r="EKJ9" s="685"/>
      <c r="EKK9" s="685"/>
      <c r="EKL9" s="685"/>
      <c r="EKM9" s="685"/>
      <c r="EKN9" s="685"/>
      <c r="EKO9" s="685"/>
      <c r="EKP9" s="685"/>
      <c r="EKQ9" s="685"/>
      <c r="EKR9" s="685"/>
      <c r="EKS9" s="685"/>
      <c r="EKT9" s="685"/>
      <c r="EKU9" s="685"/>
      <c r="EKV9" s="685"/>
      <c r="EKW9" s="685"/>
      <c r="EKX9" s="685"/>
      <c r="EKY9" s="685"/>
      <c r="EKZ9" s="685"/>
      <c r="ELA9" s="685"/>
      <c r="ELB9" s="685"/>
      <c r="ELC9" s="685"/>
      <c r="ELD9" s="685"/>
      <c r="ELE9" s="685"/>
      <c r="ELF9" s="685"/>
      <c r="ELG9" s="685"/>
      <c r="ELH9" s="685"/>
      <c r="ELI9" s="685"/>
      <c r="ELJ9" s="685"/>
      <c r="ELK9" s="685"/>
      <c r="ELL9" s="685"/>
      <c r="ELM9" s="685"/>
      <c r="ELN9" s="685"/>
      <c r="ELO9" s="685"/>
      <c r="ELP9" s="685"/>
      <c r="ELQ9" s="685"/>
      <c r="ELR9" s="685"/>
      <c r="ELS9" s="685"/>
      <c r="ELT9" s="685"/>
      <c r="ELU9" s="685"/>
      <c r="ELV9" s="685"/>
      <c r="ELW9" s="685"/>
      <c r="ELX9" s="685"/>
      <c r="ELY9" s="685"/>
      <c r="ELZ9" s="685"/>
      <c r="EMA9" s="685"/>
      <c r="EMB9" s="685"/>
      <c r="EMC9" s="685"/>
      <c r="EMD9" s="685"/>
      <c r="EME9" s="685"/>
      <c r="EMF9" s="685"/>
      <c r="EMG9" s="685"/>
      <c r="EMH9" s="685"/>
      <c r="EMI9" s="685"/>
      <c r="EMJ9" s="685"/>
      <c r="EMK9" s="685"/>
      <c r="EML9" s="685"/>
      <c r="EMM9" s="685"/>
      <c r="EMN9" s="685"/>
      <c r="EMO9" s="685"/>
      <c r="EMP9" s="685"/>
      <c r="EMQ9" s="685"/>
      <c r="EMR9" s="685"/>
      <c r="EMS9" s="685"/>
      <c r="EMT9" s="685"/>
      <c r="EMU9" s="685"/>
      <c r="EMV9" s="685"/>
      <c r="EMW9" s="685"/>
      <c r="EMX9" s="685"/>
      <c r="EMY9" s="685"/>
      <c r="EMZ9" s="685"/>
      <c r="ENA9" s="685"/>
      <c r="ENB9" s="685"/>
      <c r="ENC9" s="685"/>
      <c r="END9" s="685"/>
      <c r="ENE9" s="685"/>
      <c r="ENF9" s="685"/>
      <c r="ENG9" s="685"/>
      <c r="ENH9" s="685"/>
      <c r="ENI9" s="685"/>
      <c r="ENJ9" s="685"/>
      <c r="ENK9" s="685"/>
      <c r="ENL9" s="685"/>
      <c r="ENM9" s="685"/>
      <c r="ENN9" s="685"/>
      <c r="ENO9" s="685"/>
      <c r="ENP9" s="685"/>
      <c r="ENQ9" s="685"/>
      <c r="ENR9" s="685"/>
      <c r="ENS9" s="685"/>
      <c r="ENT9" s="685"/>
      <c r="ENU9" s="685"/>
      <c r="ENV9" s="685"/>
      <c r="ENW9" s="685"/>
      <c r="ENX9" s="685"/>
      <c r="ENY9" s="685"/>
      <c r="ENZ9" s="685"/>
      <c r="EOA9" s="685"/>
      <c r="EOB9" s="685"/>
      <c r="EOC9" s="685"/>
      <c r="EOD9" s="685"/>
      <c r="EOE9" s="685"/>
      <c r="EOF9" s="685"/>
      <c r="EOG9" s="685"/>
      <c r="EOH9" s="685"/>
      <c r="EOI9" s="685"/>
      <c r="EOJ9" s="685"/>
      <c r="EOK9" s="685"/>
      <c r="EOL9" s="685"/>
      <c r="EOM9" s="685"/>
      <c r="EON9" s="685"/>
      <c r="EOO9" s="685"/>
      <c r="EOP9" s="685"/>
      <c r="EOQ9" s="685"/>
      <c r="EOR9" s="685"/>
      <c r="EOS9" s="685"/>
      <c r="EOT9" s="685"/>
      <c r="EOU9" s="685"/>
      <c r="EOV9" s="685"/>
      <c r="EOW9" s="685"/>
      <c r="EOX9" s="685"/>
      <c r="EOY9" s="685"/>
      <c r="EOZ9" s="685"/>
      <c r="EPA9" s="685"/>
      <c r="EPB9" s="685"/>
      <c r="EPC9" s="685"/>
      <c r="EPD9" s="685"/>
      <c r="EPE9" s="685"/>
      <c r="EPF9" s="685"/>
      <c r="EPG9" s="685"/>
      <c r="EPH9" s="685"/>
      <c r="EPI9" s="685"/>
      <c r="EPJ9" s="685"/>
      <c r="EPK9" s="685"/>
      <c r="EPL9" s="685"/>
      <c r="EPM9" s="685"/>
      <c r="EPN9" s="685"/>
      <c r="EPO9" s="685"/>
      <c r="EPP9" s="685"/>
      <c r="EPQ9" s="685"/>
      <c r="EPR9" s="685"/>
      <c r="EPS9" s="685"/>
      <c r="EPT9" s="685"/>
      <c r="EPU9" s="685"/>
      <c r="EPV9" s="685"/>
      <c r="EPW9" s="685"/>
      <c r="EPX9" s="685"/>
      <c r="EPY9" s="685"/>
      <c r="EPZ9" s="685"/>
      <c r="EQA9" s="685"/>
      <c r="EQB9" s="685"/>
      <c r="EQC9" s="685"/>
      <c r="EQD9" s="685"/>
      <c r="EQE9" s="685"/>
      <c r="EQF9" s="685"/>
      <c r="EQG9" s="685"/>
      <c r="EQH9" s="685"/>
      <c r="EQI9" s="685"/>
      <c r="EQJ9" s="685"/>
      <c r="EQK9" s="685"/>
      <c r="EQL9" s="685"/>
      <c r="EQM9" s="685"/>
      <c r="EQN9" s="685"/>
      <c r="EQO9" s="685"/>
      <c r="EQP9" s="685"/>
      <c r="EQQ9" s="685"/>
      <c r="EQR9" s="685"/>
      <c r="EQS9" s="685"/>
      <c r="EQT9" s="685"/>
      <c r="EQU9" s="685"/>
      <c r="EQV9" s="685"/>
      <c r="EQW9" s="685"/>
      <c r="EQX9" s="685"/>
      <c r="EQY9" s="685"/>
      <c r="EQZ9" s="685"/>
      <c r="ERA9" s="685"/>
      <c r="ERB9" s="685"/>
      <c r="ERC9" s="685"/>
      <c r="ERD9" s="685"/>
      <c r="ERE9" s="685"/>
      <c r="ERF9" s="685"/>
      <c r="ERG9" s="685"/>
      <c r="ERH9" s="685"/>
      <c r="ERI9" s="685"/>
      <c r="ERJ9" s="685"/>
      <c r="ERK9" s="685"/>
      <c r="ERL9" s="685"/>
      <c r="ERM9" s="685"/>
      <c r="ERN9" s="685"/>
      <c r="ERO9" s="685"/>
      <c r="ERP9" s="685"/>
      <c r="ERQ9" s="685"/>
      <c r="ERR9" s="685"/>
      <c r="ERS9" s="685"/>
      <c r="ERT9" s="685"/>
      <c r="ERU9" s="685"/>
      <c r="ERV9" s="685"/>
      <c r="ERW9" s="685"/>
      <c r="ERX9" s="685"/>
      <c r="ERY9" s="685"/>
      <c r="ERZ9" s="685"/>
      <c r="ESA9" s="685"/>
      <c r="ESB9" s="685"/>
      <c r="ESC9" s="685"/>
      <c r="ESD9" s="685"/>
      <c r="ESE9" s="685"/>
      <c r="ESF9" s="685"/>
      <c r="ESG9" s="685"/>
      <c r="ESH9" s="685"/>
      <c r="ESI9" s="685"/>
      <c r="ESJ9" s="685"/>
      <c r="ESK9" s="685"/>
      <c r="ESL9" s="685"/>
      <c r="ESM9" s="685"/>
      <c r="ESN9" s="685"/>
      <c r="ESO9" s="685"/>
      <c r="ESP9" s="685"/>
      <c r="ESQ9" s="685"/>
      <c r="ESR9" s="685"/>
      <c r="ESS9" s="685"/>
      <c r="EST9" s="685"/>
      <c r="ESU9" s="685"/>
      <c r="ESV9" s="685"/>
      <c r="ESW9" s="685"/>
      <c r="ESX9" s="685"/>
      <c r="ESY9" s="685"/>
      <c r="ESZ9" s="685"/>
      <c r="ETA9" s="685"/>
      <c r="ETB9" s="685"/>
      <c r="ETC9" s="685"/>
      <c r="ETD9" s="685"/>
      <c r="ETE9" s="685"/>
      <c r="ETF9" s="685"/>
      <c r="ETG9" s="685"/>
      <c r="ETH9" s="685"/>
      <c r="ETI9" s="685"/>
      <c r="ETJ9" s="685"/>
      <c r="ETK9" s="685"/>
      <c r="ETL9" s="685"/>
      <c r="ETM9" s="685"/>
      <c r="ETN9" s="685"/>
      <c r="ETO9" s="685"/>
      <c r="ETP9" s="685"/>
      <c r="ETQ9" s="685"/>
      <c r="ETR9" s="685"/>
      <c r="ETS9" s="685"/>
      <c r="ETT9" s="685"/>
      <c r="ETU9" s="685"/>
      <c r="ETV9" s="685"/>
      <c r="ETW9" s="685"/>
      <c r="ETX9" s="685"/>
      <c r="ETY9" s="685"/>
      <c r="ETZ9" s="685"/>
      <c r="EUA9" s="685"/>
      <c r="EUB9" s="685"/>
      <c r="EUC9" s="685"/>
      <c r="EUD9" s="685"/>
      <c r="EUE9" s="685"/>
      <c r="EUF9" s="685"/>
      <c r="EUG9" s="685"/>
      <c r="EUH9" s="685"/>
      <c r="EUI9" s="685"/>
      <c r="EUJ9" s="685"/>
      <c r="EUK9" s="685"/>
      <c r="EUL9" s="685"/>
      <c r="EUM9" s="685"/>
      <c r="EUN9" s="685"/>
      <c r="EUO9" s="685"/>
      <c r="EUP9" s="685"/>
      <c r="EUQ9" s="685"/>
      <c r="EUR9" s="685"/>
      <c r="EUS9" s="685"/>
      <c r="EUT9" s="685"/>
      <c r="EUU9" s="685"/>
      <c r="EUV9" s="685"/>
      <c r="EUW9" s="685"/>
      <c r="EUX9" s="685"/>
      <c r="EUY9" s="685"/>
      <c r="EUZ9" s="685"/>
      <c r="EVA9" s="685"/>
      <c r="EVB9" s="685"/>
      <c r="EVC9" s="685"/>
      <c r="EVD9" s="685"/>
      <c r="EVE9" s="685"/>
      <c r="EVF9" s="685"/>
      <c r="EVG9" s="685"/>
      <c r="EVH9" s="685"/>
      <c r="EVI9" s="685"/>
      <c r="EVJ9" s="685"/>
      <c r="EVK9" s="685"/>
      <c r="EVL9" s="685"/>
      <c r="EVM9" s="685"/>
      <c r="EVN9" s="685"/>
      <c r="EVO9" s="685"/>
      <c r="EVP9" s="685"/>
      <c r="EVQ9" s="685"/>
      <c r="EVR9" s="685"/>
      <c r="EVS9" s="685"/>
      <c r="EVT9" s="685"/>
      <c r="EVU9" s="685"/>
      <c r="EVV9" s="685"/>
      <c r="EVW9" s="685"/>
      <c r="EVX9" s="685"/>
      <c r="EVY9" s="685"/>
      <c r="EVZ9" s="685"/>
      <c r="EWA9" s="685"/>
      <c r="EWB9" s="685"/>
      <c r="EWC9" s="685"/>
      <c r="EWD9" s="685"/>
      <c r="EWE9" s="685"/>
      <c r="EWF9" s="685"/>
      <c r="EWG9" s="685"/>
      <c r="EWH9" s="685"/>
      <c r="EWI9" s="685"/>
      <c r="EWJ9" s="685"/>
      <c r="EWK9" s="685"/>
      <c r="EWL9" s="685"/>
      <c r="EWM9" s="685"/>
      <c r="EWN9" s="685"/>
      <c r="EWO9" s="685"/>
      <c r="EWP9" s="685"/>
      <c r="EWQ9" s="685"/>
      <c r="EWR9" s="685"/>
      <c r="EWS9" s="685"/>
      <c r="EWT9" s="685"/>
      <c r="EWU9" s="685"/>
      <c r="EWV9" s="685"/>
      <c r="EWW9" s="685"/>
      <c r="EWX9" s="685"/>
      <c r="EWY9" s="685"/>
      <c r="EWZ9" s="685"/>
      <c r="EXA9" s="685"/>
      <c r="EXB9" s="685"/>
      <c r="EXC9" s="685"/>
      <c r="EXD9" s="685"/>
      <c r="EXE9" s="685"/>
      <c r="EXF9" s="685"/>
      <c r="EXG9" s="685"/>
      <c r="EXH9" s="685"/>
      <c r="EXI9" s="685"/>
      <c r="EXJ9" s="685"/>
      <c r="EXK9" s="685"/>
      <c r="EXL9" s="685"/>
      <c r="EXM9" s="685"/>
      <c r="EXN9" s="685"/>
      <c r="EXO9" s="685"/>
      <c r="EXP9" s="685"/>
      <c r="EXQ9" s="685"/>
      <c r="EXR9" s="685"/>
      <c r="EXS9" s="685"/>
      <c r="EXT9" s="685"/>
      <c r="EXU9" s="685"/>
      <c r="EXV9" s="685"/>
      <c r="EXW9" s="685"/>
      <c r="EXX9" s="685"/>
      <c r="EXY9" s="685"/>
      <c r="EXZ9" s="685"/>
      <c r="EYA9" s="685"/>
      <c r="EYB9" s="685"/>
      <c r="EYC9" s="685"/>
      <c r="EYD9" s="685"/>
      <c r="EYE9" s="685"/>
      <c r="EYF9" s="685"/>
      <c r="EYG9" s="685"/>
      <c r="EYH9" s="685"/>
      <c r="EYI9" s="685"/>
      <c r="EYJ9" s="685"/>
      <c r="EYK9" s="685"/>
      <c r="EYL9" s="685"/>
      <c r="EYM9" s="685"/>
      <c r="EYN9" s="685"/>
      <c r="EYO9" s="685"/>
      <c r="EYP9" s="685"/>
      <c r="EYQ9" s="685"/>
      <c r="EYR9" s="685"/>
      <c r="EYS9" s="685"/>
      <c r="EYT9" s="685"/>
      <c r="EYU9" s="685"/>
      <c r="EYV9" s="685"/>
      <c r="EYW9" s="685"/>
      <c r="EYX9" s="685"/>
      <c r="EYY9" s="685"/>
      <c r="EYZ9" s="685"/>
      <c r="EZA9" s="685"/>
      <c r="EZB9" s="685"/>
      <c r="EZC9" s="685"/>
      <c r="EZD9" s="685"/>
      <c r="EZE9" s="685"/>
      <c r="EZF9" s="685"/>
      <c r="EZG9" s="685"/>
      <c r="EZH9" s="685"/>
      <c r="EZI9" s="685"/>
      <c r="EZJ9" s="685"/>
      <c r="EZK9" s="685"/>
      <c r="EZL9" s="685"/>
      <c r="EZM9" s="685"/>
      <c r="EZN9" s="685"/>
      <c r="EZO9" s="685"/>
      <c r="EZP9" s="685"/>
      <c r="EZQ9" s="685"/>
      <c r="EZR9" s="685"/>
      <c r="EZS9" s="685"/>
      <c r="EZT9" s="685"/>
      <c r="EZU9" s="685"/>
      <c r="EZV9" s="685"/>
      <c r="EZW9" s="685"/>
      <c r="EZX9" s="685"/>
      <c r="EZY9" s="685"/>
      <c r="EZZ9" s="685"/>
      <c r="FAA9" s="685"/>
      <c r="FAB9" s="685"/>
      <c r="FAC9" s="685"/>
      <c r="FAD9" s="685"/>
      <c r="FAE9" s="685"/>
      <c r="FAF9" s="685"/>
      <c r="FAG9" s="685"/>
      <c r="FAH9" s="685"/>
      <c r="FAI9" s="685"/>
      <c r="FAJ9" s="685"/>
      <c r="FAK9" s="685"/>
      <c r="FAL9" s="685"/>
      <c r="FAM9" s="685"/>
      <c r="FAN9" s="685"/>
      <c r="FAO9" s="685"/>
      <c r="FAP9" s="685"/>
      <c r="FAQ9" s="685"/>
      <c r="FAR9" s="685"/>
      <c r="FAS9" s="685"/>
      <c r="FAT9" s="685"/>
      <c r="FAU9" s="685"/>
      <c r="FAV9" s="685"/>
      <c r="FAW9" s="685"/>
      <c r="FAX9" s="685"/>
      <c r="FAY9" s="685"/>
      <c r="FAZ9" s="685"/>
      <c r="FBA9" s="685"/>
      <c r="FBB9" s="685"/>
      <c r="FBC9" s="685"/>
      <c r="FBD9" s="685"/>
      <c r="FBE9" s="685"/>
      <c r="FBF9" s="685"/>
      <c r="FBG9" s="685"/>
      <c r="FBH9" s="685"/>
      <c r="FBI9" s="685"/>
      <c r="FBJ9" s="685"/>
      <c r="FBK9" s="685"/>
      <c r="FBL9" s="685"/>
      <c r="FBM9" s="685"/>
      <c r="FBN9" s="685"/>
      <c r="FBO9" s="685"/>
      <c r="FBP9" s="685"/>
      <c r="FBQ9" s="685"/>
      <c r="FBR9" s="685"/>
      <c r="FBS9" s="685"/>
      <c r="FBT9" s="685"/>
      <c r="FBU9" s="685"/>
      <c r="FBV9" s="685"/>
      <c r="FBW9" s="685"/>
      <c r="FBX9" s="685"/>
      <c r="FBY9" s="685"/>
      <c r="FBZ9" s="685"/>
      <c r="FCA9" s="685"/>
      <c r="FCB9" s="685"/>
      <c r="FCC9" s="685"/>
      <c r="FCD9" s="685"/>
      <c r="FCE9" s="685"/>
      <c r="FCF9" s="685"/>
      <c r="FCG9" s="685"/>
      <c r="FCH9" s="685"/>
      <c r="FCI9" s="685"/>
      <c r="FCJ9" s="685"/>
      <c r="FCK9" s="685"/>
      <c r="FCL9" s="685"/>
      <c r="FCM9" s="685"/>
      <c r="FCN9" s="685"/>
      <c r="FCO9" s="685"/>
      <c r="FCP9" s="685"/>
      <c r="FCQ9" s="685"/>
      <c r="FCR9" s="685"/>
      <c r="FCS9" s="685"/>
      <c r="FCT9" s="685"/>
      <c r="FCU9" s="685"/>
      <c r="FCV9" s="685"/>
      <c r="FCW9" s="685"/>
      <c r="FCX9" s="685"/>
      <c r="FCY9" s="685"/>
      <c r="FCZ9" s="685"/>
      <c r="FDA9" s="685"/>
      <c r="FDB9" s="685"/>
      <c r="FDC9" s="685"/>
      <c r="FDD9" s="685"/>
      <c r="FDE9" s="685"/>
      <c r="FDF9" s="685"/>
      <c r="FDG9" s="685"/>
      <c r="FDH9" s="685"/>
      <c r="FDI9" s="685"/>
      <c r="FDJ9" s="685"/>
      <c r="FDK9" s="685"/>
      <c r="FDL9" s="685"/>
      <c r="FDM9" s="685"/>
      <c r="FDN9" s="685"/>
      <c r="FDO9" s="685"/>
      <c r="FDP9" s="685"/>
      <c r="FDQ9" s="685"/>
      <c r="FDR9" s="685"/>
      <c r="FDS9" s="685"/>
      <c r="FDT9" s="685"/>
      <c r="FDU9" s="685"/>
      <c r="FDV9" s="685"/>
      <c r="FDW9" s="685"/>
      <c r="FDX9" s="685"/>
      <c r="FDY9" s="685"/>
      <c r="FDZ9" s="685"/>
      <c r="FEA9" s="685"/>
      <c r="FEB9" s="685"/>
      <c r="FEC9" s="685"/>
      <c r="FED9" s="685"/>
      <c r="FEE9" s="685"/>
      <c r="FEF9" s="685"/>
      <c r="FEG9" s="685"/>
      <c r="FEH9" s="685"/>
      <c r="FEI9" s="685"/>
      <c r="FEJ9" s="685"/>
      <c r="FEK9" s="685"/>
      <c r="FEL9" s="685"/>
      <c r="FEM9" s="685"/>
      <c r="FEN9" s="685"/>
      <c r="FEO9" s="685"/>
      <c r="FEP9" s="685"/>
      <c r="FEQ9" s="685"/>
      <c r="FER9" s="685"/>
      <c r="FES9" s="685"/>
      <c r="FET9" s="685"/>
      <c r="FEU9" s="685"/>
      <c r="FEV9" s="685"/>
      <c r="FEW9" s="685"/>
      <c r="FEX9" s="685"/>
      <c r="FEY9" s="685"/>
      <c r="FEZ9" s="685"/>
      <c r="FFA9" s="685"/>
      <c r="FFB9" s="685"/>
      <c r="FFC9" s="685"/>
      <c r="FFD9" s="685"/>
      <c r="FFE9" s="685"/>
      <c r="FFF9" s="685"/>
      <c r="FFG9" s="685"/>
      <c r="FFH9" s="685"/>
      <c r="FFI9" s="685"/>
      <c r="FFJ9" s="685"/>
      <c r="FFK9" s="685"/>
      <c r="FFL9" s="685"/>
      <c r="FFM9" s="685"/>
      <c r="FFN9" s="685"/>
      <c r="FFO9" s="685"/>
      <c r="FFP9" s="685"/>
      <c r="FFQ9" s="685"/>
      <c r="FFR9" s="685"/>
      <c r="FFS9" s="685"/>
      <c r="FFT9" s="685"/>
      <c r="FFU9" s="685"/>
      <c r="FFV9" s="685"/>
      <c r="FFW9" s="685"/>
      <c r="FFX9" s="685"/>
      <c r="FFY9" s="685"/>
      <c r="FFZ9" s="685"/>
      <c r="FGA9" s="685"/>
      <c r="FGB9" s="685"/>
      <c r="FGC9" s="685"/>
      <c r="FGD9" s="685"/>
      <c r="FGE9" s="685"/>
      <c r="FGF9" s="685"/>
      <c r="FGG9" s="685"/>
      <c r="FGH9" s="685"/>
      <c r="FGI9" s="685"/>
      <c r="FGJ9" s="685"/>
      <c r="FGK9" s="685"/>
      <c r="FGL9" s="685"/>
      <c r="FGM9" s="685"/>
      <c r="FGN9" s="685"/>
      <c r="FGO9" s="685"/>
      <c r="FGP9" s="685"/>
      <c r="FGQ9" s="685"/>
      <c r="FGR9" s="685"/>
      <c r="FGS9" s="685"/>
      <c r="FGT9" s="685"/>
      <c r="FGU9" s="685"/>
      <c r="FGV9" s="685"/>
      <c r="FGW9" s="685"/>
      <c r="FGX9" s="685"/>
      <c r="FGY9" s="685"/>
      <c r="FGZ9" s="685"/>
      <c r="FHA9" s="685"/>
      <c r="FHB9" s="685"/>
      <c r="FHC9" s="685"/>
      <c r="FHD9" s="685"/>
      <c r="FHE9" s="685"/>
      <c r="FHF9" s="685"/>
      <c r="FHG9" s="685"/>
      <c r="FHH9" s="685"/>
      <c r="FHI9" s="685"/>
      <c r="FHJ9" s="685"/>
      <c r="FHK9" s="685"/>
      <c r="FHL9" s="685"/>
      <c r="FHM9" s="685"/>
      <c r="FHN9" s="685"/>
      <c r="FHO9" s="685"/>
      <c r="FHP9" s="685"/>
      <c r="FHQ9" s="685"/>
      <c r="FHR9" s="685"/>
      <c r="FHS9" s="685"/>
      <c r="FHT9" s="685"/>
      <c r="FHU9" s="685"/>
      <c r="FHV9" s="685"/>
      <c r="FHW9" s="685"/>
      <c r="FHX9" s="685"/>
      <c r="FHY9" s="685"/>
      <c r="FHZ9" s="685"/>
      <c r="FIA9" s="685"/>
      <c r="FIB9" s="685"/>
      <c r="FIC9" s="685"/>
      <c r="FID9" s="685"/>
      <c r="FIE9" s="685"/>
      <c r="FIF9" s="685"/>
      <c r="FIG9" s="685"/>
      <c r="FIH9" s="685"/>
      <c r="FII9" s="685"/>
      <c r="FIJ9" s="685"/>
      <c r="FIK9" s="685"/>
      <c r="FIL9" s="685"/>
      <c r="FIM9" s="685"/>
      <c r="FIN9" s="685"/>
      <c r="FIO9" s="685"/>
      <c r="FIP9" s="685"/>
      <c r="FIQ9" s="685"/>
      <c r="FIR9" s="685"/>
      <c r="FIS9" s="685"/>
      <c r="FIT9" s="685"/>
      <c r="FIU9" s="685"/>
      <c r="FIV9" s="685"/>
      <c r="FIW9" s="685"/>
      <c r="FIX9" s="685"/>
      <c r="FIY9" s="685"/>
      <c r="FIZ9" s="685"/>
      <c r="FJA9" s="685"/>
      <c r="FJB9" s="685"/>
      <c r="FJC9" s="685"/>
      <c r="FJD9" s="685"/>
      <c r="FJE9" s="685"/>
      <c r="FJF9" s="685"/>
      <c r="FJG9" s="685"/>
      <c r="FJH9" s="685"/>
      <c r="FJI9" s="685"/>
      <c r="FJJ9" s="685"/>
      <c r="FJK9" s="685"/>
      <c r="FJL9" s="685"/>
      <c r="FJM9" s="685"/>
      <c r="FJN9" s="685"/>
      <c r="FJO9" s="685"/>
      <c r="FJP9" s="685"/>
      <c r="FJQ9" s="685"/>
      <c r="FJR9" s="685"/>
      <c r="FJS9" s="685"/>
      <c r="FJT9" s="685"/>
      <c r="FJU9" s="685"/>
      <c r="FJV9" s="685"/>
      <c r="FJW9" s="685"/>
      <c r="FJX9" s="685"/>
      <c r="FJY9" s="685"/>
      <c r="FJZ9" s="685"/>
      <c r="FKA9" s="685"/>
      <c r="FKB9" s="685"/>
      <c r="FKC9" s="685"/>
      <c r="FKD9" s="685"/>
      <c r="FKE9" s="685"/>
      <c r="FKF9" s="685"/>
      <c r="FKG9" s="685"/>
      <c r="FKH9" s="685"/>
      <c r="FKI9" s="685"/>
      <c r="FKJ9" s="685"/>
      <c r="FKK9" s="685"/>
      <c r="FKL9" s="685"/>
      <c r="FKM9" s="685"/>
      <c r="FKN9" s="685"/>
      <c r="FKO9" s="685"/>
      <c r="FKP9" s="685"/>
      <c r="FKQ9" s="685"/>
      <c r="FKR9" s="685"/>
      <c r="FKS9" s="685"/>
      <c r="FKT9" s="685"/>
      <c r="FKU9" s="685"/>
      <c r="FKV9" s="685"/>
      <c r="FKW9" s="685"/>
      <c r="FKX9" s="685"/>
      <c r="FKY9" s="685"/>
      <c r="FKZ9" s="685"/>
      <c r="FLA9" s="685"/>
      <c r="FLB9" s="685"/>
      <c r="FLC9" s="685"/>
      <c r="FLD9" s="685"/>
      <c r="FLE9" s="685"/>
      <c r="FLF9" s="685"/>
      <c r="FLG9" s="685"/>
      <c r="FLH9" s="685"/>
      <c r="FLI9" s="685"/>
      <c r="FLJ9" s="685"/>
      <c r="FLK9" s="685"/>
      <c r="FLL9" s="685"/>
      <c r="FLM9" s="685"/>
      <c r="FLN9" s="685"/>
      <c r="FLO9" s="685"/>
      <c r="FLP9" s="685"/>
      <c r="FLQ9" s="685"/>
      <c r="FLR9" s="685"/>
      <c r="FLS9" s="685"/>
      <c r="FLT9" s="685"/>
      <c r="FLU9" s="685"/>
      <c r="FLV9" s="685"/>
      <c r="FLW9" s="685"/>
      <c r="FLX9" s="685"/>
      <c r="FLY9" s="685"/>
      <c r="FLZ9" s="685"/>
      <c r="FMA9" s="685"/>
      <c r="FMB9" s="685"/>
      <c r="FMC9" s="685"/>
      <c r="FMD9" s="685"/>
      <c r="FME9" s="685"/>
      <c r="FMF9" s="685"/>
      <c r="FMG9" s="685"/>
      <c r="FMH9" s="685"/>
      <c r="FMI9" s="685"/>
      <c r="FMJ9" s="685"/>
      <c r="FMK9" s="685"/>
      <c r="FML9" s="685"/>
      <c r="FMM9" s="685"/>
      <c r="FMN9" s="685"/>
      <c r="FMO9" s="685"/>
      <c r="FMP9" s="685"/>
      <c r="FMQ9" s="685"/>
      <c r="FMR9" s="685"/>
      <c r="FMS9" s="685"/>
      <c r="FMT9" s="685"/>
      <c r="FMU9" s="685"/>
      <c r="FMV9" s="685"/>
      <c r="FMW9" s="685"/>
      <c r="FMX9" s="685"/>
      <c r="FMY9" s="685"/>
      <c r="FMZ9" s="685"/>
      <c r="FNA9" s="685"/>
      <c r="FNB9" s="685"/>
      <c r="FNC9" s="685"/>
      <c r="FND9" s="685"/>
      <c r="FNE9" s="685"/>
      <c r="FNF9" s="685"/>
      <c r="FNG9" s="685"/>
      <c r="FNH9" s="685"/>
      <c r="FNI9" s="685"/>
      <c r="FNJ9" s="685"/>
      <c r="FNK9" s="685"/>
      <c r="FNL9" s="685"/>
      <c r="FNM9" s="685"/>
      <c r="FNN9" s="685"/>
      <c r="FNO9" s="685"/>
      <c r="FNP9" s="685"/>
      <c r="FNQ9" s="685"/>
      <c r="FNR9" s="685"/>
      <c r="FNS9" s="685"/>
      <c r="FNT9" s="685"/>
      <c r="FNU9" s="685"/>
      <c r="FNV9" s="685"/>
      <c r="FNW9" s="685"/>
      <c r="FNX9" s="685"/>
      <c r="FNY9" s="685"/>
      <c r="FNZ9" s="685"/>
      <c r="FOA9" s="685"/>
      <c r="FOB9" s="685"/>
      <c r="FOC9" s="685"/>
      <c r="FOD9" s="685"/>
      <c r="FOE9" s="685"/>
      <c r="FOF9" s="685"/>
      <c r="FOG9" s="685"/>
      <c r="FOH9" s="685"/>
      <c r="FOI9" s="685"/>
      <c r="FOJ9" s="685"/>
      <c r="FOK9" s="685"/>
      <c r="FOL9" s="685"/>
      <c r="FOM9" s="685"/>
      <c r="FON9" s="685"/>
      <c r="FOO9" s="685"/>
      <c r="FOP9" s="685"/>
      <c r="FOQ9" s="685"/>
      <c r="FOR9" s="685"/>
      <c r="FOS9" s="685"/>
      <c r="FOT9" s="685"/>
      <c r="FOU9" s="685"/>
      <c r="FOV9" s="685"/>
      <c r="FOW9" s="685"/>
      <c r="FOX9" s="685"/>
      <c r="FOY9" s="685"/>
      <c r="FOZ9" s="685"/>
      <c r="FPA9" s="685"/>
      <c r="FPB9" s="685"/>
      <c r="FPC9" s="685"/>
      <c r="FPD9" s="685"/>
      <c r="FPE9" s="685"/>
      <c r="FPF9" s="685"/>
      <c r="FPG9" s="685"/>
      <c r="FPH9" s="685"/>
      <c r="FPI9" s="685"/>
      <c r="FPJ9" s="685"/>
      <c r="FPK9" s="685"/>
      <c r="FPL9" s="685"/>
      <c r="FPM9" s="685"/>
      <c r="FPN9" s="685"/>
      <c r="FPO9" s="685"/>
      <c r="FPP9" s="685"/>
      <c r="FPQ9" s="685"/>
      <c r="FPR9" s="685"/>
      <c r="FPS9" s="685"/>
      <c r="FPT9" s="685"/>
      <c r="FPU9" s="685"/>
      <c r="FPV9" s="685"/>
      <c r="FPW9" s="685"/>
      <c r="FPX9" s="685"/>
      <c r="FPY9" s="685"/>
      <c r="FPZ9" s="685"/>
      <c r="FQA9" s="685"/>
      <c r="FQB9" s="685"/>
      <c r="FQC9" s="685"/>
      <c r="FQD9" s="685"/>
      <c r="FQE9" s="685"/>
      <c r="FQF9" s="685"/>
      <c r="FQG9" s="685"/>
      <c r="FQH9" s="685"/>
      <c r="FQI9" s="685"/>
      <c r="FQJ9" s="685"/>
      <c r="FQK9" s="685"/>
      <c r="FQL9" s="685"/>
      <c r="FQM9" s="685"/>
      <c r="FQN9" s="685"/>
      <c r="FQO9" s="685"/>
      <c r="FQP9" s="685"/>
      <c r="FQQ9" s="685"/>
      <c r="FQR9" s="685"/>
      <c r="FQS9" s="685"/>
      <c r="FQT9" s="685"/>
      <c r="FQU9" s="685"/>
      <c r="FQV9" s="685"/>
      <c r="FQW9" s="685"/>
      <c r="FQX9" s="685"/>
      <c r="FQY9" s="685"/>
      <c r="FQZ9" s="685"/>
      <c r="FRA9" s="685"/>
      <c r="FRB9" s="685"/>
      <c r="FRC9" s="685"/>
      <c r="FRD9" s="685"/>
      <c r="FRE9" s="685"/>
      <c r="FRF9" s="685"/>
      <c r="FRG9" s="685"/>
      <c r="FRH9" s="685"/>
      <c r="FRI9" s="685"/>
      <c r="FRJ9" s="685"/>
      <c r="FRK9" s="685"/>
      <c r="FRL9" s="685"/>
      <c r="FRM9" s="685"/>
      <c r="FRN9" s="685"/>
      <c r="FRO9" s="685"/>
      <c r="FRP9" s="685"/>
      <c r="FRQ9" s="685"/>
      <c r="FRR9" s="685"/>
      <c r="FRS9" s="685"/>
      <c r="FRT9" s="685"/>
      <c r="FRU9" s="685"/>
      <c r="FRV9" s="685"/>
      <c r="FRW9" s="685"/>
      <c r="FRX9" s="685"/>
      <c r="FRY9" s="685"/>
      <c r="FRZ9" s="685"/>
      <c r="FSA9" s="685"/>
      <c r="FSB9" s="685"/>
      <c r="FSC9" s="685"/>
      <c r="FSD9" s="685"/>
      <c r="FSE9" s="685"/>
      <c r="FSF9" s="685"/>
      <c r="FSG9" s="685"/>
      <c r="FSH9" s="685"/>
      <c r="FSI9" s="685"/>
      <c r="FSJ9" s="685"/>
      <c r="FSK9" s="685"/>
      <c r="FSL9" s="685"/>
      <c r="FSM9" s="685"/>
      <c r="FSN9" s="685"/>
      <c r="FSO9" s="685"/>
      <c r="FSP9" s="685"/>
      <c r="FSQ9" s="685"/>
      <c r="FSR9" s="685"/>
      <c r="FSS9" s="685"/>
      <c r="FST9" s="685"/>
      <c r="FSU9" s="685"/>
      <c r="FSV9" s="685"/>
      <c r="FSW9" s="685"/>
      <c r="FSX9" s="685"/>
      <c r="FSY9" s="685"/>
      <c r="FSZ9" s="685"/>
      <c r="FTA9" s="685"/>
      <c r="FTB9" s="685"/>
      <c r="FTC9" s="685"/>
      <c r="FTD9" s="685"/>
      <c r="FTE9" s="685"/>
      <c r="FTF9" s="685"/>
      <c r="FTG9" s="685"/>
      <c r="FTH9" s="685"/>
      <c r="FTI9" s="685"/>
      <c r="FTJ9" s="685"/>
      <c r="FTK9" s="685"/>
      <c r="FTL9" s="685"/>
      <c r="FTM9" s="685"/>
      <c r="FTN9" s="685"/>
      <c r="FTO9" s="685"/>
      <c r="FTP9" s="685"/>
      <c r="FTQ9" s="685"/>
      <c r="FTR9" s="685"/>
      <c r="FTS9" s="685"/>
      <c r="FTT9" s="685"/>
      <c r="FTU9" s="685"/>
      <c r="FTV9" s="685"/>
      <c r="FTW9" s="685"/>
      <c r="FTX9" s="685"/>
      <c r="FTY9" s="685"/>
      <c r="FTZ9" s="685"/>
      <c r="FUA9" s="685"/>
      <c r="FUB9" s="685"/>
      <c r="FUC9" s="685"/>
      <c r="FUD9" s="685"/>
      <c r="FUE9" s="685"/>
      <c r="FUF9" s="685"/>
      <c r="FUG9" s="685"/>
      <c r="FUH9" s="685"/>
      <c r="FUI9" s="685"/>
      <c r="FUJ9" s="685"/>
      <c r="FUK9" s="685"/>
      <c r="FUL9" s="685"/>
      <c r="FUM9" s="685"/>
      <c r="FUN9" s="685"/>
      <c r="FUO9" s="685"/>
      <c r="FUP9" s="685"/>
      <c r="FUQ9" s="685"/>
      <c r="FUR9" s="685"/>
      <c r="FUS9" s="685"/>
      <c r="FUT9" s="685"/>
      <c r="FUU9" s="685"/>
      <c r="FUV9" s="685"/>
      <c r="FUW9" s="685"/>
      <c r="FUX9" s="685"/>
      <c r="FUY9" s="685"/>
      <c r="FUZ9" s="685"/>
      <c r="FVA9" s="685"/>
      <c r="FVB9" s="685"/>
      <c r="FVC9" s="685"/>
      <c r="FVD9" s="685"/>
      <c r="FVE9" s="685"/>
      <c r="FVF9" s="685"/>
      <c r="FVG9" s="685"/>
      <c r="FVH9" s="685"/>
      <c r="FVI9" s="685"/>
      <c r="FVJ9" s="685"/>
      <c r="FVK9" s="685"/>
      <c r="FVL9" s="685"/>
      <c r="FVM9" s="685"/>
      <c r="FVN9" s="685"/>
      <c r="FVO9" s="685"/>
      <c r="FVP9" s="685"/>
      <c r="FVQ9" s="685"/>
      <c r="FVR9" s="685"/>
      <c r="FVS9" s="685"/>
      <c r="FVT9" s="685"/>
      <c r="FVU9" s="685"/>
      <c r="FVV9" s="685"/>
      <c r="FVW9" s="685"/>
      <c r="FVX9" s="685"/>
      <c r="FVY9" s="685"/>
      <c r="FVZ9" s="685"/>
      <c r="FWA9" s="685"/>
      <c r="FWB9" s="685"/>
      <c r="FWC9" s="685"/>
      <c r="FWD9" s="685"/>
      <c r="FWE9" s="685"/>
      <c r="FWF9" s="685"/>
      <c r="FWG9" s="685"/>
      <c r="FWH9" s="685"/>
      <c r="FWI9" s="685"/>
      <c r="FWJ9" s="685"/>
      <c r="FWK9" s="685"/>
      <c r="FWL9" s="685"/>
      <c r="FWM9" s="685"/>
      <c r="FWN9" s="685"/>
      <c r="FWO9" s="685"/>
      <c r="FWP9" s="685"/>
      <c r="FWQ9" s="685"/>
      <c r="FWR9" s="685"/>
      <c r="FWS9" s="685"/>
      <c r="FWT9" s="685"/>
      <c r="FWU9" s="685"/>
      <c r="FWV9" s="685"/>
      <c r="FWW9" s="685"/>
      <c r="FWX9" s="685"/>
      <c r="FWY9" s="685"/>
      <c r="FWZ9" s="685"/>
      <c r="FXA9" s="685"/>
      <c r="FXB9" s="685"/>
      <c r="FXC9" s="685"/>
      <c r="FXD9" s="685"/>
      <c r="FXE9" s="685"/>
      <c r="FXF9" s="685"/>
      <c r="FXG9" s="685"/>
      <c r="FXH9" s="685"/>
      <c r="FXI9" s="685"/>
      <c r="FXJ9" s="685"/>
      <c r="FXK9" s="685"/>
      <c r="FXL9" s="685"/>
      <c r="FXM9" s="685"/>
      <c r="FXN9" s="685"/>
      <c r="FXO9" s="685"/>
      <c r="FXP9" s="685"/>
      <c r="FXQ9" s="685"/>
      <c r="FXR9" s="685"/>
      <c r="FXS9" s="685"/>
      <c r="FXT9" s="685"/>
      <c r="FXU9" s="685"/>
      <c r="FXV9" s="685"/>
      <c r="FXW9" s="685"/>
      <c r="FXX9" s="685"/>
      <c r="FXY9" s="685"/>
      <c r="FXZ9" s="685"/>
      <c r="FYA9" s="685"/>
      <c r="FYB9" s="685"/>
      <c r="FYC9" s="685"/>
      <c r="FYD9" s="685"/>
      <c r="FYE9" s="685"/>
      <c r="FYF9" s="685"/>
      <c r="FYG9" s="685"/>
      <c r="FYH9" s="685"/>
      <c r="FYI9" s="685"/>
      <c r="FYJ9" s="685"/>
      <c r="FYK9" s="685"/>
      <c r="FYL9" s="685"/>
      <c r="FYM9" s="685"/>
      <c r="FYN9" s="685"/>
      <c r="FYO9" s="685"/>
      <c r="FYP9" s="685"/>
      <c r="FYQ9" s="685"/>
      <c r="FYR9" s="685"/>
      <c r="FYS9" s="685"/>
      <c r="FYT9" s="685"/>
      <c r="FYU9" s="685"/>
      <c r="FYV9" s="685"/>
      <c r="FYW9" s="685"/>
      <c r="FYX9" s="685"/>
      <c r="FYY9" s="685"/>
      <c r="FYZ9" s="685"/>
      <c r="FZA9" s="685"/>
      <c r="FZB9" s="685"/>
      <c r="FZC9" s="685"/>
      <c r="FZD9" s="685"/>
      <c r="FZE9" s="685"/>
      <c r="FZF9" s="685"/>
      <c r="FZG9" s="685"/>
      <c r="FZH9" s="685"/>
      <c r="FZI9" s="685"/>
      <c r="FZJ9" s="685"/>
      <c r="FZK9" s="685"/>
      <c r="FZL9" s="685"/>
      <c r="FZM9" s="685"/>
      <c r="FZN9" s="685"/>
      <c r="FZO9" s="685"/>
      <c r="FZP9" s="685"/>
      <c r="FZQ9" s="685"/>
      <c r="FZR9" s="685"/>
      <c r="FZS9" s="685"/>
      <c r="FZT9" s="685"/>
      <c r="FZU9" s="685"/>
      <c r="FZV9" s="685"/>
      <c r="FZW9" s="685"/>
      <c r="FZX9" s="685"/>
      <c r="FZY9" s="685"/>
      <c r="FZZ9" s="685"/>
      <c r="GAA9" s="685"/>
      <c r="GAB9" s="685"/>
      <c r="GAC9" s="685"/>
      <c r="GAD9" s="685"/>
      <c r="GAE9" s="685"/>
      <c r="GAF9" s="685"/>
      <c r="GAG9" s="685"/>
      <c r="GAH9" s="685"/>
      <c r="GAI9" s="685"/>
      <c r="GAJ9" s="685"/>
      <c r="GAK9" s="685"/>
      <c r="GAL9" s="685"/>
      <c r="GAM9" s="685"/>
      <c r="GAN9" s="685"/>
      <c r="GAO9" s="685"/>
      <c r="GAP9" s="685"/>
      <c r="GAQ9" s="685"/>
      <c r="GAR9" s="685"/>
      <c r="GAS9" s="685"/>
      <c r="GAT9" s="685"/>
      <c r="GAU9" s="685"/>
      <c r="GAV9" s="685"/>
      <c r="GAW9" s="685"/>
      <c r="GAX9" s="685"/>
      <c r="GAY9" s="685"/>
      <c r="GAZ9" s="685"/>
      <c r="GBA9" s="685"/>
      <c r="GBB9" s="685"/>
      <c r="GBC9" s="685"/>
      <c r="GBD9" s="685"/>
      <c r="GBE9" s="685"/>
      <c r="GBF9" s="685"/>
      <c r="GBG9" s="685"/>
      <c r="GBH9" s="685"/>
      <c r="GBI9" s="685"/>
      <c r="GBJ9" s="685"/>
      <c r="GBK9" s="685"/>
      <c r="GBL9" s="685"/>
      <c r="GBM9" s="685"/>
      <c r="GBN9" s="685"/>
      <c r="GBO9" s="685"/>
      <c r="GBP9" s="685"/>
      <c r="GBQ9" s="685"/>
      <c r="GBR9" s="685"/>
      <c r="GBS9" s="685"/>
      <c r="GBT9" s="685"/>
      <c r="GBU9" s="685"/>
      <c r="GBV9" s="685"/>
      <c r="GBW9" s="685"/>
      <c r="GBX9" s="685"/>
      <c r="GBY9" s="685"/>
      <c r="GBZ9" s="685"/>
      <c r="GCA9" s="685"/>
      <c r="GCB9" s="685"/>
      <c r="GCC9" s="685"/>
      <c r="GCD9" s="685"/>
      <c r="GCE9" s="685"/>
      <c r="GCF9" s="685"/>
      <c r="GCG9" s="685"/>
      <c r="GCH9" s="685"/>
      <c r="GCI9" s="685"/>
      <c r="GCJ9" s="685"/>
      <c r="GCK9" s="685"/>
      <c r="GCL9" s="685"/>
      <c r="GCM9" s="685"/>
      <c r="GCN9" s="685"/>
      <c r="GCO9" s="685"/>
      <c r="GCP9" s="685"/>
      <c r="GCQ9" s="685"/>
      <c r="GCR9" s="685"/>
      <c r="GCS9" s="685"/>
      <c r="GCT9" s="685"/>
      <c r="GCU9" s="685"/>
      <c r="GCV9" s="685"/>
      <c r="GCW9" s="685"/>
      <c r="GCX9" s="685"/>
      <c r="GCY9" s="685"/>
      <c r="GCZ9" s="685"/>
      <c r="GDA9" s="685"/>
      <c r="GDB9" s="685"/>
      <c r="GDC9" s="685"/>
      <c r="GDD9" s="685"/>
      <c r="GDE9" s="685"/>
      <c r="GDF9" s="685"/>
      <c r="GDG9" s="685"/>
      <c r="GDH9" s="685"/>
      <c r="GDI9" s="685"/>
      <c r="GDJ9" s="685"/>
      <c r="GDK9" s="685"/>
      <c r="GDL9" s="685"/>
      <c r="GDM9" s="685"/>
      <c r="GDN9" s="685"/>
      <c r="GDO9" s="685"/>
      <c r="GDP9" s="685"/>
      <c r="GDQ9" s="685"/>
      <c r="GDR9" s="685"/>
      <c r="GDS9" s="685"/>
      <c r="GDT9" s="685"/>
      <c r="GDU9" s="685"/>
      <c r="GDV9" s="685"/>
      <c r="GDW9" s="685"/>
      <c r="GDX9" s="685"/>
      <c r="GDY9" s="685"/>
      <c r="GDZ9" s="685"/>
      <c r="GEA9" s="685"/>
      <c r="GEB9" s="685"/>
      <c r="GEC9" s="685"/>
      <c r="GED9" s="685"/>
      <c r="GEE9" s="685"/>
      <c r="GEF9" s="685"/>
      <c r="GEG9" s="685"/>
      <c r="GEH9" s="685"/>
      <c r="GEI9" s="685"/>
      <c r="GEJ9" s="685"/>
      <c r="GEK9" s="685"/>
      <c r="GEL9" s="685"/>
      <c r="GEM9" s="685"/>
      <c r="GEN9" s="685"/>
      <c r="GEO9" s="685"/>
      <c r="GEP9" s="685"/>
      <c r="GEQ9" s="685"/>
      <c r="GER9" s="685"/>
      <c r="GES9" s="685"/>
      <c r="GET9" s="685"/>
      <c r="GEU9" s="685"/>
      <c r="GEV9" s="685"/>
      <c r="GEW9" s="685"/>
      <c r="GEX9" s="685"/>
      <c r="GEY9" s="685"/>
      <c r="GEZ9" s="685"/>
      <c r="GFA9" s="685"/>
      <c r="GFB9" s="685"/>
      <c r="GFC9" s="685"/>
      <c r="GFD9" s="685"/>
      <c r="GFE9" s="685"/>
      <c r="GFF9" s="685"/>
      <c r="GFG9" s="685"/>
      <c r="GFH9" s="685"/>
      <c r="GFI9" s="685"/>
      <c r="GFJ9" s="685"/>
      <c r="GFK9" s="685"/>
      <c r="GFL9" s="685"/>
      <c r="GFM9" s="685"/>
      <c r="GFN9" s="685"/>
      <c r="GFO9" s="685"/>
      <c r="GFP9" s="685"/>
      <c r="GFQ9" s="685"/>
      <c r="GFR9" s="685"/>
      <c r="GFS9" s="685"/>
      <c r="GFT9" s="685"/>
      <c r="GFU9" s="685"/>
      <c r="GFV9" s="685"/>
      <c r="GFW9" s="685"/>
      <c r="GFX9" s="685"/>
      <c r="GFY9" s="685"/>
      <c r="GFZ9" s="685"/>
      <c r="GGA9" s="685"/>
      <c r="GGB9" s="685"/>
      <c r="GGC9" s="685"/>
      <c r="GGD9" s="685"/>
      <c r="GGE9" s="685"/>
      <c r="GGF9" s="685"/>
      <c r="GGG9" s="685"/>
      <c r="GGH9" s="685"/>
      <c r="GGI9" s="685"/>
      <c r="GGJ9" s="685"/>
      <c r="GGK9" s="685"/>
      <c r="GGL9" s="685"/>
      <c r="GGM9" s="685"/>
      <c r="GGN9" s="685"/>
      <c r="GGO9" s="685"/>
      <c r="GGP9" s="685"/>
      <c r="GGQ9" s="685"/>
      <c r="GGR9" s="685"/>
      <c r="GGS9" s="685"/>
      <c r="GGT9" s="685"/>
      <c r="GGU9" s="685"/>
      <c r="GGV9" s="685"/>
      <c r="GGW9" s="685"/>
      <c r="GGX9" s="685"/>
      <c r="GGY9" s="685"/>
      <c r="GGZ9" s="685"/>
      <c r="GHA9" s="685"/>
      <c r="GHB9" s="685"/>
      <c r="GHC9" s="685"/>
      <c r="GHD9" s="685"/>
      <c r="GHE9" s="685"/>
      <c r="GHF9" s="685"/>
      <c r="GHG9" s="685"/>
      <c r="GHH9" s="685"/>
      <c r="GHI9" s="685"/>
      <c r="GHJ9" s="685"/>
      <c r="GHK9" s="685"/>
      <c r="GHL9" s="685"/>
      <c r="GHM9" s="685"/>
      <c r="GHN9" s="685"/>
      <c r="GHO9" s="685"/>
      <c r="GHP9" s="685"/>
      <c r="GHQ9" s="685"/>
      <c r="GHR9" s="685"/>
      <c r="GHS9" s="685"/>
      <c r="GHT9" s="685"/>
      <c r="GHU9" s="685"/>
      <c r="GHV9" s="685"/>
      <c r="GHW9" s="685"/>
      <c r="GHX9" s="685"/>
      <c r="GHY9" s="685"/>
      <c r="GHZ9" s="685"/>
      <c r="GIA9" s="685"/>
      <c r="GIB9" s="685"/>
      <c r="GIC9" s="685"/>
      <c r="GID9" s="685"/>
      <c r="GIE9" s="685"/>
      <c r="GIF9" s="685"/>
      <c r="GIG9" s="685"/>
      <c r="GIH9" s="685"/>
      <c r="GII9" s="685"/>
      <c r="GIJ9" s="685"/>
      <c r="GIK9" s="685"/>
      <c r="GIL9" s="685"/>
      <c r="GIM9" s="685"/>
      <c r="GIN9" s="685"/>
      <c r="GIO9" s="685"/>
      <c r="GIP9" s="685"/>
      <c r="GIQ9" s="685"/>
      <c r="GIR9" s="685"/>
      <c r="GIS9" s="685"/>
      <c r="GIT9" s="685"/>
      <c r="GIU9" s="685"/>
      <c r="GIV9" s="685"/>
      <c r="GIW9" s="685"/>
      <c r="GIX9" s="685"/>
      <c r="GIY9" s="685"/>
      <c r="GIZ9" s="685"/>
      <c r="GJA9" s="685"/>
      <c r="GJB9" s="685"/>
      <c r="GJC9" s="685"/>
      <c r="GJD9" s="685"/>
      <c r="GJE9" s="685"/>
      <c r="GJF9" s="685"/>
      <c r="GJG9" s="685"/>
      <c r="GJH9" s="685"/>
      <c r="GJI9" s="685"/>
      <c r="GJJ9" s="685"/>
      <c r="GJK9" s="685"/>
      <c r="GJL9" s="685"/>
      <c r="GJM9" s="685"/>
      <c r="GJN9" s="685"/>
      <c r="GJO9" s="685"/>
      <c r="GJP9" s="685"/>
      <c r="GJQ9" s="685"/>
      <c r="GJR9" s="685"/>
      <c r="GJS9" s="685"/>
      <c r="GJT9" s="685"/>
      <c r="GJU9" s="685"/>
      <c r="GJV9" s="685"/>
      <c r="GJW9" s="685"/>
      <c r="GJX9" s="685"/>
      <c r="GJY9" s="685"/>
      <c r="GJZ9" s="685"/>
      <c r="GKA9" s="685"/>
      <c r="GKB9" s="685"/>
      <c r="GKC9" s="685"/>
      <c r="GKD9" s="685"/>
      <c r="GKE9" s="685"/>
      <c r="GKF9" s="685"/>
      <c r="GKG9" s="685"/>
      <c r="GKH9" s="685"/>
      <c r="GKI9" s="685"/>
      <c r="GKJ9" s="685"/>
      <c r="GKK9" s="685"/>
      <c r="GKL9" s="685"/>
      <c r="GKM9" s="685"/>
      <c r="GKN9" s="685"/>
      <c r="GKO9" s="685"/>
      <c r="GKP9" s="685"/>
      <c r="GKQ9" s="685"/>
      <c r="GKR9" s="685"/>
      <c r="GKS9" s="685"/>
      <c r="GKT9" s="685"/>
      <c r="GKU9" s="685"/>
      <c r="GKV9" s="685"/>
      <c r="GKW9" s="685"/>
      <c r="GKX9" s="685"/>
      <c r="GKY9" s="685"/>
      <c r="GKZ9" s="685"/>
      <c r="GLA9" s="685"/>
      <c r="GLB9" s="685"/>
      <c r="GLC9" s="685"/>
      <c r="GLD9" s="685"/>
      <c r="GLE9" s="685"/>
      <c r="GLF9" s="685"/>
      <c r="GLG9" s="685"/>
      <c r="GLH9" s="685"/>
      <c r="GLI9" s="685"/>
      <c r="GLJ9" s="685"/>
      <c r="GLK9" s="685"/>
      <c r="GLL9" s="685"/>
      <c r="GLM9" s="685"/>
      <c r="GLN9" s="685"/>
      <c r="GLO9" s="685"/>
      <c r="GLP9" s="685"/>
      <c r="GLQ9" s="685"/>
      <c r="GLR9" s="685"/>
      <c r="GLS9" s="685"/>
      <c r="GLT9" s="685"/>
      <c r="GLU9" s="685"/>
      <c r="GLV9" s="685"/>
      <c r="GLW9" s="685"/>
      <c r="GLX9" s="685"/>
      <c r="GLY9" s="685"/>
      <c r="GLZ9" s="685"/>
      <c r="GMA9" s="685"/>
      <c r="GMB9" s="685"/>
      <c r="GMC9" s="685"/>
      <c r="GMD9" s="685"/>
      <c r="GME9" s="685"/>
      <c r="GMF9" s="685"/>
      <c r="GMG9" s="685"/>
      <c r="GMH9" s="685"/>
      <c r="GMI9" s="685"/>
      <c r="GMJ9" s="685"/>
      <c r="GMK9" s="685"/>
      <c r="GML9" s="685"/>
      <c r="GMM9" s="685"/>
      <c r="GMN9" s="685"/>
      <c r="GMO9" s="685"/>
      <c r="GMP9" s="685"/>
      <c r="GMQ9" s="685"/>
      <c r="GMR9" s="685"/>
      <c r="GMS9" s="685"/>
      <c r="GMT9" s="685"/>
      <c r="GMU9" s="685"/>
      <c r="GMV9" s="685"/>
      <c r="GMW9" s="685"/>
      <c r="GMX9" s="685"/>
      <c r="GMY9" s="685"/>
      <c r="GMZ9" s="685"/>
      <c r="GNA9" s="685"/>
      <c r="GNB9" s="685"/>
      <c r="GNC9" s="685"/>
      <c r="GND9" s="685"/>
      <c r="GNE9" s="685"/>
      <c r="GNF9" s="685"/>
      <c r="GNG9" s="685"/>
      <c r="GNH9" s="685"/>
      <c r="GNI9" s="685"/>
      <c r="GNJ9" s="685"/>
      <c r="GNK9" s="685"/>
      <c r="GNL9" s="685"/>
      <c r="GNM9" s="685"/>
      <c r="GNN9" s="685"/>
      <c r="GNO9" s="685"/>
      <c r="GNP9" s="685"/>
      <c r="GNQ9" s="685"/>
      <c r="GNR9" s="685"/>
      <c r="GNS9" s="685"/>
      <c r="GNT9" s="685"/>
      <c r="GNU9" s="685"/>
      <c r="GNV9" s="685"/>
      <c r="GNW9" s="685"/>
      <c r="GNX9" s="685"/>
      <c r="GNY9" s="685"/>
      <c r="GNZ9" s="685"/>
      <c r="GOA9" s="685"/>
      <c r="GOB9" s="685"/>
      <c r="GOC9" s="685"/>
      <c r="GOD9" s="685"/>
      <c r="GOE9" s="685"/>
      <c r="GOF9" s="685"/>
      <c r="GOG9" s="685"/>
      <c r="GOH9" s="685"/>
      <c r="GOI9" s="685"/>
      <c r="GOJ9" s="685"/>
      <c r="GOK9" s="685"/>
      <c r="GOL9" s="685"/>
      <c r="GOM9" s="685"/>
      <c r="GON9" s="685"/>
      <c r="GOO9" s="685"/>
      <c r="GOP9" s="685"/>
      <c r="GOQ9" s="685"/>
      <c r="GOR9" s="685"/>
      <c r="GOS9" s="685"/>
      <c r="GOT9" s="685"/>
      <c r="GOU9" s="685"/>
      <c r="GOV9" s="685"/>
      <c r="GOW9" s="685"/>
      <c r="GOX9" s="685"/>
      <c r="GOY9" s="685"/>
      <c r="GOZ9" s="685"/>
      <c r="GPA9" s="685"/>
      <c r="GPB9" s="685"/>
      <c r="GPC9" s="685"/>
      <c r="GPD9" s="685"/>
      <c r="GPE9" s="685"/>
      <c r="GPF9" s="685"/>
      <c r="GPG9" s="685"/>
      <c r="GPH9" s="685"/>
      <c r="GPI9" s="685"/>
      <c r="GPJ9" s="685"/>
      <c r="GPK9" s="685"/>
      <c r="GPL9" s="685"/>
      <c r="GPM9" s="685"/>
      <c r="GPN9" s="685"/>
      <c r="GPO9" s="685"/>
      <c r="GPP9" s="685"/>
      <c r="GPQ9" s="685"/>
      <c r="GPR9" s="685"/>
      <c r="GPS9" s="685"/>
      <c r="GPT9" s="685"/>
      <c r="GPU9" s="685"/>
      <c r="GPV9" s="685"/>
      <c r="GPW9" s="685"/>
      <c r="GPX9" s="685"/>
      <c r="GPY9" s="685"/>
      <c r="GPZ9" s="685"/>
      <c r="GQA9" s="685"/>
      <c r="GQB9" s="685"/>
      <c r="GQC9" s="685"/>
      <c r="GQD9" s="685"/>
      <c r="GQE9" s="685"/>
      <c r="GQF9" s="685"/>
      <c r="GQG9" s="685"/>
      <c r="GQH9" s="685"/>
      <c r="GQI9" s="685"/>
      <c r="GQJ9" s="685"/>
      <c r="GQK9" s="685"/>
      <c r="GQL9" s="685"/>
      <c r="GQM9" s="685"/>
      <c r="GQN9" s="685"/>
      <c r="GQO9" s="685"/>
      <c r="GQP9" s="685"/>
      <c r="GQQ9" s="685"/>
      <c r="GQR9" s="685"/>
      <c r="GQS9" s="685"/>
      <c r="GQT9" s="685"/>
      <c r="GQU9" s="685"/>
      <c r="GQV9" s="685"/>
      <c r="GQW9" s="685"/>
      <c r="GQX9" s="685"/>
      <c r="GQY9" s="685"/>
      <c r="GQZ9" s="685"/>
      <c r="GRA9" s="685"/>
      <c r="GRB9" s="685"/>
      <c r="GRC9" s="685"/>
      <c r="GRD9" s="685"/>
      <c r="GRE9" s="685"/>
      <c r="GRF9" s="685"/>
      <c r="GRG9" s="685"/>
      <c r="GRH9" s="685"/>
      <c r="GRI9" s="685"/>
      <c r="GRJ9" s="685"/>
      <c r="GRK9" s="685"/>
      <c r="GRL9" s="685"/>
      <c r="GRM9" s="685"/>
      <c r="GRN9" s="685"/>
      <c r="GRO9" s="685"/>
      <c r="GRP9" s="685"/>
      <c r="GRQ9" s="685"/>
      <c r="GRR9" s="685"/>
      <c r="GRS9" s="685"/>
      <c r="GRT9" s="685"/>
      <c r="GRU9" s="685"/>
      <c r="GRV9" s="685"/>
      <c r="GRW9" s="685"/>
      <c r="GRX9" s="685"/>
      <c r="GRY9" s="685"/>
      <c r="GRZ9" s="685"/>
      <c r="GSA9" s="685"/>
      <c r="GSB9" s="685"/>
      <c r="GSC9" s="685"/>
      <c r="GSD9" s="685"/>
      <c r="GSE9" s="685"/>
      <c r="GSF9" s="685"/>
      <c r="GSG9" s="685"/>
      <c r="GSH9" s="685"/>
      <c r="GSI9" s="685"/>
      <c r="GSJ9" s="685"/>
      <c r="GSK9" s="685"/>
      <c r="GSL9" s="685"/>
      <c r="GSM9" s="685"/>
      <c r="GSN9" s="685"/>
      <c r="GSO9" s="685"/>
      <c r="GSP9" s="685"/>
      <c r="GSQ9" s="685"/>
      <c r="GSR9" s="685"/>
      <c r="GSS9" s="685"/>
      <c r="GST9" s="685"/>
      <c r="GSU9" s="685"/>
      <c r="GSV9" s="685"/>
      <c r="GSW9" s="685"/>
      <c r="GSX9" s="685"/>
      <c r="GSY9" s="685"/>
      <c r="GSZ9" s="685"/>
      <c r="GTA9" s="685"/>
      <c r="GTB9" s="685"/>
      <c r="GTC9" s="685"/>
      <c r="GTD9" s="685"/>
      <c r="GTE9" s="685"/>
      <c r="GTF9" s="685"/>
      <c r="GTG9" s="685"/>
      <c r="GTH9" s="685"/>
      <c r="GTI9" s="685"/>
      <c r="GTJ9" s="685"/>
      <c r="GTK9" s="685"/>
      <c r="GTL9" s="685"/>
      <c r="GTM9" s="685"/>
      <c r="GTN9" s="685"/>
      <c r="GTO9" s="685"/>
      <c r="GTP9" s="685"/>
      <c r="GTQ9" s="685"/>
      <c r="GTR9" s="685"/>
      <c r="GTS9" s="685"/>
      <c r="GTT9" s="685"/>
      <c r="GTU9" s="685"/>
      <c r="GTV9" s="685"/>
      <c r="GTW9" s="685"/>
      <c r="GTX9" s="685"/>
      <c r="GTY9" s="685"/>
      <c r="GTZ9" s="685"/>
      <c r="GUA9" s="685"/>
      <c r="GUB9" s="685"/>
      <c r="GUC9" s="685"/>
      <c r="GUD9" s="685"/>
      <c r="GUE9" s="685"/>
      <c r="GUF9" s="685"/>
      <c r="GUG9" s="685"/>
      <c r="GUH9" s="685"/>
      <c r="GUI9" s="685"/>
      <c r="GUJ9" s="685"/>
      <c r="GUK9" s="685"/>
      <c r="GUL9" s="685"/>
      <c r="GUM9" s="685"/>
      <c r="GUN9" s="685"/>
      <c r="GUO9" s="685"/>
      <c r="GUP9" s="685"/>
      <c r="GUQ9" s="685"/>
      <c r="GUR9" s="685"/>
      <c r="GUS9" s="685"/>
      <c r="GUT9" s="685"/>
      <c r="GUU9" s="685"/>
      <c r="GUV9" s="685"/>
      <c r="GUW9" s="685"/>
      <c r="GUX9" s="685"/>
      <c r="GUY9" s="685"/>
      <c r="GUZ9" s="685"/>
      <c r="GVA9" s="685"/>
      <c r="GVB9" s="685"/>
      <c r="GVC9" s="685"/>
      <c r="GVD9" s="685"/>
      <c r="GVE9" s="685"/>
      <c r="GVF9" s="685"/>
      <c r="GVG9" s="685"/>
      <c r="GVH9" s="685"/>
      <c r="GVI9" s="685"/>
      <c r="GVJ9" s="685"/>
      <c r="GVK9" s="685"/>
      <c r="GVL9" s="685"/>
      <c r="GVM9" s="685"/>
      <c r="GVN9" s="685"/>
      <c r="GVO9" s="685"/>
      <c r="GVP9" s="685"/>
      <c r="GVQ9" s="685"/>
      <c r="GVR9" s="685"/>
      <c r="GVS9" s="685"/>
      <c r="GVT9" s="685"/>
      <c r="GVU9" s="685"/>
      <c r="GVV9" s="685"/>
      <c r="GVW9" s="685"/>
      <c r="GVX9" s="685"/>
      <c r="GVY9" s="685"/>
      <c r="GVZ9" s="685"/>
      <c r="GWA9" s="685"/>
      <c r="GWB9" s="685"/>
      <c r="GWC9" s="685"/>
      <c r="GWD9" s="685"/>
      <c r="GWE9" s="685"/>
      <c r="GWF9" s="685"/>
      <c r="GWG9" s="685"/>
      <c r="GWH9" s="685"/>
      <c r="GWI9" s="685"/>
      <c r="GWJ9" s="685"/>
      <c r="GWK9" s="685"/>
      <c r="GWL9" s="685"/>
      <c r="GWM9" s="685"/>
      <c r="GWN9" s="685"/>
      <c r="GWO9" s="685"/>
      <c r="GWP9" s="685"/>
      <c r="GWQ9" s="685"/>
      <c r="GWR9" s="685"/>
      <c r="GWS9" s="685"/>
      <c r="GWT9" s="685"/>
      <c r="GWU9" s="685"/>
      <c r="GWV9" s="685"/>
      <c r="GWW9" s="685"/>
      <c r="GWX9" s="685"/>
      <c r="GWY9" s="685"/>
      <c r="GWZ9" s="685"/>
      <c r="GXA9" s="685"/>
      <c r="GXB9" s="685"/>
      <c r="GXC9" s="685"/>
      <c r="GXD9" s="685"/>
      <c r="GXE9" s="685"/>
      <c r="GXF9" s="685"/>
      <c r="GXG9" s="685"/>
      <c r="GXH9" s="685"/>
      <c r="GXI9" s="685"/>
      <c r="GXJ9" s="685"/>
      <c r="GXK9" s="685"/>
      <c r="GXL9" s="685"/>
      <c r="GXM9" s="685"/>
      <c r="GXN9" s="685"/>
      <c r="GXO9" s="685"/>
      <c r="GXP9" s="685"/>
      <c r="GXQ9" s="685"/>
      <c r="GXR9" s="685"/>
      <c r="GXS9" s="685"/>
      <c r="GXT9" s="685"/>
      <c r="GXU9" s="685"/>
      <c r="GXV9" s="685"/>
      <c r="GXW9" s="685"/>
      <c r="GXX9" s="685"/>
      <c r="GXY9" s="685"/>
      <c r="GXZ9" s="685"/>
      <c r="GYA9" s="685"/>
      <c r="GYB9" s="685"/>
      <c r="GYC9" s="685"/>
      <c r="GYD9" s="685"/>
      <c r="GYE9" s="685"/>
      <c r="GYF9" s="685"/>
      <c r="GYG9" s="685"/>
      <c r="GYH9" s="685"/>
      <c r="GYI9" s="685"/>
      <c r="GYJ9" s="685"/>
      <c r="GYK9" s="685"/>
      <c r="GYL9" s="685"/>
      <c r="GYM9" s="685"/>
      <c r="GYN9" s="685"/>
      <c r="GYO9" s="685"/>
      <c r="GYP9" s="685"/>
      <c r="GYQ9" s="685"/>
      <c r="GYR9" s="685"/>
      <c r="GYS9" s="685"/>
      <c r="GYT9" s="685"/>
      <c r="GYU9" s="685"/>
      <c r="GYV9" s="685"/>
      <c r="GYW9" s="685"/>
      <c r="GYX9" s="685"/>
      <c r="GYY9" s="685"/>
      <c r="GYZ9" s="685"/>
      <c r="GZA9" s="685"/>
      <c r="GZB9" s="685"/>
      <c r="GZC9" s="685"/>
      <c r="GZD9" s="685"/>
      <c r="GZE9" s="685"/>
      <c r="GZF9" s="685"/>
      <c r="GZG9" s="685"/>
      <c r="GZH9" s="685"/>
      <c r="GZI9" s="685"/>
      <c r="GZJ9" s="685"/>
      <c r="GZK9" s="685"/>
      <c r="GZL9" s="685"/>
      <c r="GZM9" s="685"/>
      <c r="GZN9" s="685"/>
      <c r="GZO9" s="685"/>
      <c r="GZP9" s="685"/>
      <c r="GZQ9" s="685"/>
      <c r="GZR9" s="685"/>
      <c r="GZS9" s="685"/>
      <c r="GZT9" s="685"/>
      <c r="GZU9" s="685"/>
      <c r="GZV9" s="685"/>
      <c r="GZW9" s="685"/>
      <c r="GZX9" s="685"/>
      <c r="GZY9" s="685"/>
      <c r="GZZ9" s="685"/>
      <c r="HAA9" s="685"/>
      <c r="HAB9" s="685"/>
      <c r="HAC9" s="685"/>
      <c r="HAD9" s="685"/>
      <c r="HAE9" s="685"/>
      <c r="HAF9" s="685"/>
      <c r="HAG9" s="685"/>
      <c r="HAH9" s="685"/>
      <c r="HAI9" s="685"/>
      <c r="HAJ9" s="685"/>
      <c r="HAK9" s="685"/>
      <c r="HAL9" s="685"/>
      <c r="HAM9" s="685"/>
      <c r="HAN9" s="685"/>
      <c r="HAO9" s="685"/>
      <c r="HAP9" s="685"/>
      <c r="HAQ9" s="685"/>
      <c r="HAR9" s="685"/>
      <c r="HAS9" s="685"/>
      <c r="HAT9" s="685"/>
      <c r="HAU9" s="685"/>
      <c r="HAV9" s="685"/>
      <c r="HAW9" s="685"/>
      <c r="HAX9" s="685"/>
      <c r="HAY9" s="685"/>
      <c r="HAZ9" s="685"/>
      <c r="HBA9" s="685"/>
      <c r="HBB9" s="685"/>
      <c r="HBC9" s="685"/>
      <c r="HBD9" s="685"/>
      <c r="HBE9" s="685"/>
      <c r="HBF9" s="685"/>
      <c r="HBG9" s="685"/>
      <c r="HBH9" s="685"/>
      <c r="HBI9" s="685"/>
      <c r="HBJ9" s="685"/>
      <c r="HBK9" s="685"/>
      <c r="HBL9" s="685"/>
      <c r="HBM9" s="685"/>
      <c r="HBN9" s="685"/>
      <c r="HBO9" s="685"/>
      <c r="HBP9" s="685"/>
      <c r="HBQ9" s="685"/>
      <c r="HBR9" s="685"/>
      <c r="HBS9" s="685"/>
      <c r="HBT9" s="685"/>
      <c r="HBU9" s="685"/>
      <c r="HBV9" s="685"/>
      <c r="HBW9" s="685"/>
      <c r="HBX9" s="685"/>
      <c r="HBY9" s="685"/>
      <c r="HBZ9" s="685"/>
      <c r="HCA9" s="685"/>
      <c r="HCB9" s="685"/>
      <c r="HCC9" s="685"/>
      <c r="HCD9" s="685"/>
      <c r="HCE9" s="685"/>
      <c r="HCF9" s="685"/>
      <c r="HCG9" s="685"/>
      <c r="HCH9" s="685"/>
      <c r="HCI9" s="685"/>
      <c r="HCJ9" s="685"/>
      <c r="HCK9" s="685"/>
      <c r="HCL9" s="685"/>
      <c r="HCM9" s="685"/>
      <c r="HCN9" s="685"/>
      <c r="HCO9" s="685"/>
      <c r="HCP9" s="685"/>
      <c r="HCQ9" s="685"/>
      <c r="HCR9" s="685"/>
      <c r="HCS9" s="685"/>
      <c r="HCT9" s="685"/>
      <c r="HCU9" s="685"/>
      <c r="HCV9" s="685"/>
      <c r="HCW9" s="685"/>
      <c r="HCX9" s="685"/>
      <c r="HCY9" s="685"/>
      <c r="HCZ9" s="685"/>
      <c r="HDA9" s="685"/>
      <c r="HDB9" s="685"/>
      <c r="HDC9" s="685"/>
      <c r="HDD9" s="685"/>
      <c r="HDE9" s="685"/>
      <c r="HDF9" s="685"/>
      <c r="HDG9" s="685"/>
      <c r="HDH9" s="685"/>
      <c r="HDI9" s="685"/>
      <c r="HDJ9" s="685"/>
      <c r="HDK9" s="685"/>
      <c r="HDL9" s="685"/>
      <c r="HDM9" s="685"/>
      <c r="HDN9" s="685"/>
      <c r="HDO9" s="685"/>
      <c r="HDP9" s="685"/>
      <c r="HDQ9" s="685"/>
      <c r="HDR9" s="685"/>
      <c r="HDS9" s="685"/>
      <c r="HDT9" s="685"/>
      <c r="HDU9" s="685"/>
      <c r="HDV9" s="685"/>
      <c r="HDW9" s="685"/>
      <c r="HDX9" s="685"/>
      <c r="HDY9" s="685"/>
      <c r="HDZ9" s="685"/>
      <c r="HEA9" s="685"/>
      <c r="HEB9" s="685"/>
      <c r="HEC9" s="685"/>
      <c r="HED9" s="685"/>
      <c r="HEE9" s="685"/>
      <c r="HEF9" s="685"/>
      <c r="HEG9" s="685"/>
      <c r="HEH9" s="685"/>
      <c r="HEI9" s="685"/>
      <c r="HEJ9" s="685"/>
      <c r="HEK9" s="685"/>
      <c r="HEL9" s="685"/>
      <c r="HEM9" s="685"/>
      <c r="HEN9" s="685"/>
      <c r="HEO9" s="685"/>
      <c r="HEP9" s="685"/>
      <c r="HEQ9" s="685"/>
      <c r="HER9" s="685"/>
      <c r="HES9" s="685"/>
      <c r="HET9" s="685"/>
      <c r="HEU9" s="685"/>
      <c r="HEV9" s="685"/>
      <c r="HEW9" s="685"/>
      <c r="HEX9" s="685"/>
      <c r="HEY9" s="685"/>
      <c r="HEZ9" s="685"/>
      <c r="HFA9" s="685"/>
      <c r="HFB9" s="685"/>
      <c r="HFC9" s="685"/>
      <c r="HFD9" s="685"/>
      <c r="HFE9" s="685"/>
      <c r="HFF9" s="685"/>
      <c r="HFG9" s="685"/>
      <c r="HFH9" s="685"/>
      <c r="HFI9" s="685"/>
      <c r="HFJ9" s="685"/>
      <c r="HFK9" s="685"/>
      <c r="HFL9" s="685"/>
      <c r="HFM9" s="685"/>
      <c r="HFN9" s="685"/>
      <c r="HFO9" s="685"/>
      <c r="HFP9" s="685"/>
      <c r="HFQ9" s="685"/>
      <c r="HFR9" s="685"/>
      <c r="HFS9" s="685"/>
      <c r="HFT9" s="685"/>
      <c r="HFU9" s="685"/>
      <c r="HFV9" s="685"/>
      <c r="HFW9" s="685"/>
      <c r="HFX9" s="685"/>
      <c r="HFY9" s="685"/>
      <c r="HFZ9" s="685"/>
      <c r="HGA9" s="685"/>
      <c r="HGB9" s="685"/>
      <c r="HGC9" s="685"/>
      <c r="HGD9" s="685"/>
      <c r="HGE9" s="685"/>
      <c r="HGF9" s="685"/>
      <c r="HGG9" s="685"/>
      <c r="HGH9" s="685"/>
      <c r="HGI9" s="685"/>
      <c r="HGJ9" s="685"/>
      <c r="HGK9" s="685"/>
      <c r="HGL9" s="685"/>
      <c r="HGM9" s="685"/>
      <c r="HGN9" s="685"/>
      <c r="HGO9" s="685"/>
      <c r="HGP9" s="685"/>
      <c r="HGQ9" s="685"/>
      <c r="HGR9" s="685"/>
      <c r="HGS9" s="685"/>
      <c r="HGT9" s="685"/>
      <c r="HGU9" s="685"/>
      <c r="HGV9" s="685"/>
      <c r="HGW9" s="685"/>
      <c r="HGX9" s="685"/>
      <c r="HGY9" s="685"/>
      <c r="HGZ9" s="685"/>
      <c r="HHA9" s="685"/>
      <c r="HHB9" s="685"/>
      <c r="HHC9" s="685"/>
      <c r="HHD9" s="685"/>
      <c r="HHE9" s="685"/>
      <c r="HHF9" s="685"/>
      <c r="HHG9" s="685"/>
      <c r="HHH9" s="685"/>
      <c r="HHI9" s="685"/>
      <c r="HHJ9" s="685"/>
      <c r="HHK9" s="685"/>
      <c r="HHL9" s="685"/>
      <c r="HHM9" s="685"/>
      <c r="HHN9" s="685"/>
      <c r="HHO9" s="685"/>
      <c r="HHP9" s="685"/>
      <c r="HHQ9" s="685"/>
      <c r="HHR9" s="685"/>
      <c r="HHS9" s="685"/>
      <c r="HHT9" s="685"/>
      <c r="HHU9" s="685"/>
      <c r="HHV9" s="685"/>
      <c r="HHW9" s="685"/>
      <c r="HHX9" s="685"/>
      <c r="HHY9" s="685"/>
      <c r="HHZ9" s="685"/>
      <c r="HIA9" s="685"/>
      <c r="HIB9" s="685"/>
      <c r="HIC9" s="685"/>
      <c r="HID9" s="685"/>
      <c r="HIE9" s="685"/>
      <c r="HIF9" s="685"/>
      <c r="HIG9" s="685"/>
      <c r="HIH9" s="685"/>
      <c r="HII9" s="685"/>
      <c r="HIJ9" s="685"/>
      <c r="HIK9" s="685"/>
      <c r="HIL9" s="685"/>
      <c r="HIM9" s="685"/>
      <c r="HIN9" s="685"/>
      <c r="HIO9" s="685"/>
      <c r="HIP9" s="685"/>
      <c r="HIQ9" s="685"/>
      <c r="HIR9" s="685"/>
      <c r="HIS9" s="685"/>
      <c r="HIT9" s="685"/>
      <c r="HIU9" s="685"/>
      <c r="HIV9" s="685"/>
      <c r="HIW9" s="685"/>
      <c r="HIX9" s="685"/>
      <c r="HIY9" s="685"/>
      <c r="HIZ9" s="685"/>
      <c r="HJA9" s="685"/>
      <c r="HJB9" s="685"/>
      <c r="HJC9" s="685"/>
      <c r="HJD9" s="685"/>
      <c r="HJE9" s="685"/>
      <c r="HJF9" s="685"/>
      <c r="HJG9" s="685"/>
      <c r="HJH9" s="685"/>
      <c r="HJI9" s="685"/>
      <c r="HJJ9" s="685"/>
      <c r="HJK9" s="685"/>
      <c r="HJL9" s="685"/>
      <c r="HJM9" s="685"/>
      <c r="HJN9" s="685"/>
      <c r="HJO9" s="685"/>
      <c r="HJP9" s="685"/>
      <c r="HJQ9" s="685"/>
      <c r="HJR9" s="685"/>
      <c r="HJS9" s="685"/>
      <c r="HJT9" s="685"/>
      <c r="HJU9" s="685"/>
      <c r="HJV9" s="685"/>
      <c r="HJW9" s="685"/>
      <c r="HJX9" s="685"/>
      <c r="HJY9" s="685"/>
      <c r="HJZ9" s="685"/>
      <c r="HKA9" s="685"/>
      <c r="HKB9" s="685"/>
      <c r="HKC9" s="685"/>
      <c r="HKD9" s="685"/>
      <c r="HKE9" s="685"/>
      <c r="HKF9" s="685"/>
      <c r="HKG9" s="685"/>
      <c r="HKH9" s="685"/>
      <c r="HKI9" s="685"/>
      <c r="HKJ9" s="685"/>
      <c r="HKK9" s="685"/>
      <c r="HKL9" s="685"/>
      <c r="HKM9" s="685"/>
      <c r="HKN9" s="685"/>
      <c r="HKO9" s="685"/>
      <c r="HKP9" s="685"/>
      <c r="HKQ9" s="685"/>
      <c r="HKR9" s="685"/>
      <c r="HKS9" s="685"/>
      <c r="HKT9" s="685"/>
      <c r="HKU9" s="685"/>
      <c r="HKV9" s="685"/>
      <c r="HKW9" s="685"/>
      <c r="HKX9" s="685"/>
      <c r="HKY9" s="685"/>
      <c r="HKZ9" s="685"/>
      <c r="HLA9" s="685"/>
      <c r="HLB9" s="685"/>
      <c r="HLC9" s="685"/>
      <c r="HLD9" s="685"/>
      <c r="HLE9" s="685"/>
      <c r="HLF9" s="685"/>
      <c r="HLG9" s="685"/>
      <c r="HLH9" s="685"/>
      <c r="HLI9" s="685"/>
      <c r="HLJ9" s="685"/>
      <c r="HLK9" s="685"/>
      <c r="HLL9" s="685"/>
      <c r="HLM9" s="685"/>
      <c r="HLN9" s="685"/>
      <c r="HLO9" s="685"/>
      <c r="HLP9" s="685"/>
      <c r="HLQ9" s="685"/>
      <c r="HLR9" s="685"/>
      <c r="HLS9" s="685"/>
      <c r="HLT9" s="685"/>
      <c r="HLU9" s="685"/>
      <c r="HLV9" s="685"/>
      <c r="HLW9" s="685"/>
      <c r="HLX9" s="685"/>
      <c r="HLY9" s="685"/>
      <c r="HLZ9" s="685"/>
      <c r="HMA9" s="685"/>
      <c r="HMB9" s="685"/>
      <c r="HMC9" s="685"/>
      <c r="HMD9" s="685"/>
      <c r="HME9" s="685"/>
      <c r="HMF9" s="685"/>
      <c r="HMG9" s="685"/>
      <c r="HMH9" s="685"/>
      <c r="HMI9" s="685"/>
      <c r="HMJ9" s="685"/>
      <c r="HMK9" s="685"/>
      <c r="HML9" s="685"/>
      <c r="HMM9" s="685"/>
      <c r="HMN9" s="685"/>
      <c r="HMO9" s="685"/>
      <c r="HMP9" s="685"/>
      <c r="HMQ9" s="685"/>
      <c r="HMR9" s="685"/>
      <c r="HMS9" s="685"/>
      <c r="HMT9" s="685"/>
      <c r="HMU9" s="685"/>
      <c r="HMV9" s="685"/>
      <c r="HMW9" s="685"/>
      <c r="HMX9" s="685"/>
      <c r="HMY9" s="685"/>
      <c r="HMZ9" s="685"/>
      <c r="HNA9" s="685"/>
      <c r="HNB9" s="685"/>
      <c r="HNC9" s="685"/>
      <c r="HND9" s="685"/>
      <c r="HNE9" s="685"/>
      <c r="HNF9" s="685"/>
      <c r="HNG9" s="685"/>
      <c r="HNH9" s="685"/>
      <c r="HNI9" s="685"/>
      <c r="HNJ9" s="685"/>
      <c r="HNK9" s="685"/>
      <c r="HNL9" s="685"/>
      <c r="HNM9" s="685"/>
      <c r="HNN9" s="685"/>
      <c r="HNO9" s="685"/>
      <c r="HNP9" s="685"/>
      <c r="HNQ9" s="685"/>
      <c r="HNR9" s="685"/>
      <c r="HNS9" s="685"/>
      <c r="HNT9" s="685"/>
      <c r="HNU9" s="685"/>
      <c r="HNV9" s="685"/>
      <c r="HNW9" s="685"/>
      <c r="HNX9" s="685"/>
      <c r="HNY9" s="685"/>
      <c r="HNZ9" s="685"/>
      <c r="HOA9" s="685"/>
      <c r="HOB9" s="685"/>
      <c r="HOC9" s="685"/>
      <c r="HOD9" s="685"/>
      <c r="HOE9" s="685"/>
      <c r="HOF9" s="685"/>
      <c r="HOG9" s="685"/>
      <c r="HOH9" s="685"/>
      <c r="HOI9" s="685"/>
      <c r="HOJ9" s="685"/>
      <c r="HOK9" s="685"/>
      <c r="HOL9" s="685"/>
      <c r="HOM9" s="685"/>
      <c r="HON9" s="685"/>
      <c r="HOO9" s="685"/>
      <c r="HOP9" s="685"/>
      <c r="HOQ9" s="685"/>
      <c r="HOR9" s="685"/>
      <c r="HOS9" s="685"/>
      <c r="HOT9" s="685"/>
      <c r="HOU9" s="685"/>
      <c r="HOV9" s="685"/>
      <c r="HOW9" s="685"/>
      <c r="HOX9" s="685"/>
      <c r="HOY9" s="685"/>
      <c r="HOZ9" s="685"/>
      <c r="HPA9" s="685"/>
      <c r="HPB9" s="685"/>
      <c r="HPC9" s="685"/>
      <c r="HPD9" s="685"/>
      <c r="HPE9" s="685"/>
      <c r="HPF9" s="685"/>
      <c r="HPG9" s="685"/>
      <c r="HPH9" s="685"/>
      <c r="HPI9" s="685"/>
      <c r="HPJ9" s="685"/>
      <c r="HPK9" s="685"/>
      <c r="HPL9" s="685"/>
      <c r="HPM9" s="685"/>
      <c r="HPN9" s="685"/>
      <c r="HPO9" s="685"/>
      <c r="HPP9" s="685"/>
      <c r="HPQ9" s="685"/>
      <c r="HPR9" s="685"/>
      <c r="HPS9" s="685"/>
      <c r="HPT9" s="685"/>
      <c r="HPU9" s="685"/>
      <c r="HPV9" s="685"/>
      <c r="HPW9" s="685"/>
      <c r="HPX9" s="685"/>
      <c r="HPY9" s="685"/>
      <c r="HPZ9" s="685"/>
      <c r="HQA9" s="685"/>
      <c r="HQB9" s="685"/>
      <c r="HQC9" s="685"/>
      <c r="HQD9" s="685"/>
      <c r="HQE9" s="685"/>
      <c r="HQF9" s="685"/>
      <c r="HQG9" s="685"/>
      <c r="HQH9" s="685"/>
      <c r="HQI9" s="685"/>
      <c r="HQJ9" s="685"/>
      <c r="HQK9" s="685"/>
      <c r="HQL9" s="685"/>
      <c r="HQM9" s="685"/>
      <c r="HQN9" s="685"/>
      <c r="HQO9" s="685"/>
      <c r="HQP9" s="685"/>
      <c r="HQQ9" s="685"/>
      <c r="HQR9" s="685"/>
      <c r="HQS9" s="685"/>
      <c r="HQT9" s="685"/>
      <c r="HQU9" s="685"/>
      <c r="HQV9" s="685"/>
      <c r="HQW9" s="685"/>
      <c r="HQX9" s="685"/>
      <c r="HQY9" s="685"/>
      <c r="HQZ9" s="685"/>
      <c r="HRA9" s="685"/>
      <c r="HRB9" s="685"/>
      <c r="HRC9" s="685"/>
      <c r="HRD9" s="685"/>
      <c r="HRE9" s="685"/>
      <c r="HRF9" s="685"/>
      <c r="HRG9" s="685"/>
      <c r="HRH9" s="685"/>
      <c r="HRI9" s="685"/>
      <c r="HRJ9" s="685"/>
      <c r="HRK9" s="685"/>
      <c r="HRL9" s="685"/>
      <c r="HRM9" s="685"/>
      <c r="HRN9" s="685"/>
      <c r="HRO9" s="685"/>
      <c r="HRP9" s="685"/>
      <c r="HRQ9" s="685"/>
      <c r="HRR9" s="685"/>
      <c r="HRS9" s="685"/>
      <c r="HRT9" s="685"/>
      <c r="HRU9" s="685"/>
      <c r="HRV9" s="685"/>
      <c r="HRW9" s="685"/>
      <c r="HRX9" s="685"/>
      <c r="HRY9" s="685"/>
      <c r="HRZ9" s="685"/>
      <c r="HSA9" s="685"/>
      <c r="HSB9" s="685"/>
      <c r="HSC9" s="685"/>
      <c r="HSD9" s="685"/>
      <c r="HSE9" s="685"/>
      <c r="HSF9" s="685"/>
      <c r="HSG9" s="685"/>
      <c r="HSH9" s="685"/>
      <c r="HSI9" s="685"/>
      <c r="HSJ9" s="685"/>
      <c r="HSK9" s="685"/>
      <c r="HSL9" s="685"/>
      <c r="HSM9" s="685"/>
      <c r="HSN9" s="685"/>
      <c r="HSO9" s="685"/>
      <c r="HSP9" s="685"/>
      <c r="HSQ9" s="685"/>
      <c r="HSR9" s="685"/>
      <c r="HSS9" s="685"/>
      <c r="HST9" s="685"/>
      <c r="HSU9" s="685"/>
      <c r="HSV9" s="685"/>
      <c r="HSW9" s="685"/>
      <c r="HSX9" s="685"/>
      <c r="HSY9" s="685"/>
      <c r="HSZ9" s="685"/>
      <c r="HTA9" s="685"/>
      <c r="HTB9" s="685"/>
      <c r="HTC9" s="685"/>
      <c r="HTD9" s="685"/>
      <c r="HTE9" s="685"/>
      <c r="HTF9" s="685"/>
      <c r="HTG9" s="685"/>
      <c r="HTH9" s="685"/>
      <c r="HTI9" s="685"/>
      <c r="HTJ9" s="685"/>
      <c r="HTK9" s="685"/>
      <c r="HTL9" s="685"/>
      <c r="HTM9" s="685"/>
      <c r="HTN9" s="685"/>
      <c r="HTO9" s="685"/>
      <c r="HTP9" s="685"/>
      <c r="HTQ9" s="685"/>
      <c r="HTR9" s="685"/>
      <c r="HTS9" s="685"/>
      <c r="HTT9" s="685"/>
      <c r="HTU9" s="685"/>
      <c r="HTV9" s="685"/>
      <c r="HTW9" s="685"/>
      <c r="HTX9" s="685"/>
      <c r="HTY9" s="685"/>
      <c r="HTZ9" s="685"/>
      <c r="HUA9" s="685"/>
      <c r="HUB9" s="685"/>
      <c r="HUC9" s="685"/>
      <c r="HUD9" s="685"/>
      <c r="HUE9" s="685"/>
      <c r="HUF9" s="685"/>
      <c r="HUG9" s="685"/>
      <c r="HUH9" s="685"/>
      <c r="HUI9" s="685"/>
      <c r="HUJ9" s="685"/>
      <c r="HUK9" s="685"/>
      <c r="HUL9" s="685"/>
      <c r="HUM9" s="685"/>
      <c r="HUN9" s="685"/>
      <c r="HUO9" s="685"/>
      <c r="HUP9" s="685"/>
      <c r="HUQ9" s="685"/>
      <c r="HUR9" s="685"/>
      <c r="HUS9" s="685"/>
      <c r="HUT9" s="685"/>
      <c r="HUU9" s="685"/>
      <c r="HUV9" s="685"/>
      <c r="HUW9" s="685"/>
      <c r="HUX9" s="685"/>
      <c r="HUY9" s="685"/>
      <c r="HUZ9" s="685"/>
      <c r="HVA9" s="685"/>
      <c r="HVB9" s="685"/>
      <c r="HVC9" s="685"/>
      <c r="HVD9" s="685"/>
      <c r="HVE9" s="685"/>
      <c r="HVF9" s="685"/>
      <c r="HVG9" s="685"/>
      <c r="HVH9" s="685"/>
      <c r="HVI9" s="685"/>
      <c r="HVJ9" s="685"/>
      <c r="HVK9" s="685"/>
      <c r="HVL9" s="685"/>
      <c r="HVM9" s="685"/>
      <c r="HVN9" s="685"/>
      <c r="HVO9" s="685"/>
      <c r="HVP9" s="685"/>
      <c r="HVQ9" s="685"/>
      <c r="HVR9" s="685"/>
      <c r="HVS9" s="685"/>
      <c r="HVT9" s="685"/>
      <c r="HVU9" s="685"/>
      <c r="HVV9" s="685"/>
      <c r="HVW9" s="685"/>
      <c r="HVX9" s="685"/>
      <c r="HVY9" s="685"/>
      <c r="HVZ9" s="685"/>
      <c r="HWA9" s="685"/>
      <c r="HWB9" s="685"/>
      <c r="HWC9" s="685"/>
      <c r="HWD9" s="685"/>
      <c r="HWE9" s="685"/>
      <c r="HWF9" s="685"/>
      <c r="HWG9" s="685"/>
      <c r="HWH9" s="685"/>
      <c r="HWI9" s="685"/>
      <c r="HWJ9" s="685"/>
      <c r="HWK9" s="685"/>
      <c r="HWL9" s="685"/>
      <c r="HWM9" s="685"/>
      <c r="HWN9" s="685"/>
      <c r="HWO9" s="685"/>
      <c r="HWP9" s="685"/>
      <c r="HWQ9" s="685"/>
      <c r="HWR9" s="685"/>
      <c r="HWS9" s="685"/>
      <c r="HWT9" s="685"/>
      <c r="HWU9" s="685"/>
      <c r="HWV9" s="685"/>
      <c r="HWW9" s="685"/>
      <c r="HWX9" s="685"/>
      <c r="HWY9" s="685"/>
      <c r="HWZ9" s="685"/>
      <c r="HXA9" s="685"/>
      <c r="HXB9" s="685"/>
      <c r="HXC9" s="685"/>
      <c r="HXD9" s="685"/>
      <c r="HXE9" s="685"/>
      <c r="HXF9" s="685"/>
      <c r="HXG9" s="685"/>
      <c r="HXH9" s="685"/>
      <c r="HXI9" s="685"/>
      <c r="HXJ9" s="685"/>
      <c r="HXK9" s="685"/>
      <c r="HXL9" s="685"/>
      <c r="HXM9" s="685"/>
      <c r="HXN9" s="685"/>
      <c r="HXO9" s="685"/>
      <c r="HXP9" s="685"/>
      <c r="HXQ9" s="685"/>
      <c r="HXR9" s="685"/>
      <c r="HXS9" s="685"/>
      <c r="HXT9" s="685"/>
      <c r="HXU9" s="685"/>
      <c r="HXV9" s="685"/>
      <c r="HXW9" s="685"/>
      <c r="HXX9" s="685"/>
      <c r="HXY9" s="685"/>
      <c r="HXZ9" s="685"/>
      <c r="HYA9" s="685"/>
      <c r="HYB9" s="685"/>
      <c r="HYC9" s="685"/>
      <c r="HYD9" s="685"/>
      <c r="HYE9" s="685"/>
      <c r="HYF9" s="685"/>
      <c r="HYG9" s="685"/>
      <c r="HYH9" s="685"/>
      <c r="HYI9" s="685"/>
      <c r="HYJ9" s="685"/>
      <c r="HYK9" s="685"/>
      <c r="HYL9" s="685"/>
      <c r="HYM9" s="685"/>
      <c r="HYN9" s="685"/>
      <c r="HYO9" s="685"/>
      <c r="HYP9" s="685"/>
      <c r="HYQ9" s="685"/>
      <c r="HYR9" s="685"/>
      <c r="HYS9" s="685"/>
      <c r="HYT9" s="685"/>
      <c r="HYU9" s="685"/>
      <c r="HYV9" s="685"/>
      <c r="HYW9" s="685"/>
      <c r="HYX9" s="685"/>
      <c r="HYY9" s="685"/>
      <c r="HYZ9" s="685"/>
      <c r="HZA9" s="685"/>
      <c r="HZB9" s="685"/>
      <c r="HZC9" s="685"/>
      <c r="HZD9" s="685"/>
      <c r="HZE9" s="685"/>
      <c r="HZF9" s="685"/>
      <c r="HZG9" s="685"/>
      <c r="HZH9" s="685"/>
      <c r="HZI9" s="685"/>
      <c r="HZJ9" s="685"/>
      <c r="HZK9" s="685"/>
      <c r="HZL9" s="685"/>
      <c r="HZM9" s="685"/>
      <c r="HZN9" s="685"/>
      <c r="HZO9" s="685"/>
      <c r="HZP9" s="685"/>
      <c r="HZQ9" s="685"/>
      <c r="HZR9" s="685"/>
      <c r="HZS9" s="685"/>
      <c r="HZT9" s="685"/>
      <c r="HZU9" s="685"/>
      <c r="HZV9" s="685"/>
      <c r="HZW9" s="685"/>
      <c r="HZX9" s="685"/>
      <c r="HZY9" s="685"/>
      <c r="HZZ9" s="685"/>
      <c r="IAA9" s="685"/>
      <c r="IAB9" s="685"/>
      <c r="IAC9" s="685"/>
      <c r="IAD9" s="685"/>
      <c r="IAE9" s="685"/>
      <c r="IAF9" s="685"/>
      <c r="IAG9" s="685"/>
      <c r="IAH9" s="685"/>
      <c r="IAI9" s="685"/>
      <c r="IAJ9" s="685"/>
      <c r="IAK9" s="685"/>
      <c r="IAL9" s="685"/>
      <c r="IAM9" s="685"/>
      <c r="IAN9" s="685"/>
      <c r="IAO9" s="685"/>
      <c r="IAP9" s="685"/>
      <c r="IAQ9" s="685"/>
      <c r="IAR9" s="685"/>
      <c r="IAS9" s="685"/>
      <c r="IAT9" s="685"/>
      <c r="IAU9" s="685"/>
      <c r="IAV9" s="685"/>
      <c r="IAW9" s="685"/>
      <c r="IAX9" s="685"/>
      <c r="IAY9" s="685"/>
      <c r="IAZ9" s="685"/>
      <c r="IBA9" s="685"/>
      <c r="IBB9" s="685"/>
      <c r="IBC9" s="685"/>
      <c r="IBD9" s="685"/>
      <c r="IBE9" s="685"/>
      <c r="IBF9" s="685"/>
      <c r="IBG9" s="685"/>
      <c r="IBH9" s="685"/>
      <c r="IBI9" s="685"/>
      <c r="IBJ9" s="685"/>
      <c r="IBK9" s="685"/>
      <c r="IBL9" s="685"/>
      <c r="IBM9" s="685"/>
      <c r="IBN9" s="685"/>
      <c r="IBO9" s="685"/>
      <c r="IBP9" s="685"/>
      <c r="IBQ9" s="685"/>
      <c r="IBR9" s="685"/>
      <c r="IBS9" s="685"/>
      <c r="IBT9" s="685"/>
      <c r="IBU9" s="685"/>
      <c r="IBV9" s="685"/>
      <c r="IBW9" s="685"/>
      <c r="IBX9" s="685"/>
      <c r="IBY9" s="685"/>
      <c r="IBZ9" s="685"/>
      <c r="ICA9" s="685"/>
      <c r="ICB9" s="685"/>
      <c r="ICC9" s="685"/>
      <c r="ICD9" s="685"/>
      <c r="ICE9" s="685"/>
      <c r="ICF9" s="685"/>
      <c r="ICG9" s="685"/>
      <c r="ICH9" s="685"/>
      <c r="ICI9" s="685"/>
      <c r="ICJ9" s="685"/>
      <c r="ICK9" s="685"/>
      <c r="ICL9" s="685"/>
      <c r="ICM9" s="685"/>
      <c r="ICN9" s="685"/>
      <c r="ICO9" s="685"/>
      <c r="ICP9" s="685"/>
      <c r="ICQ9" s="685"/>
      <c r="ICR9" s="685"/>
      <c r="ICS9" s="685"/>
      <c r="ICT9" s="685"/>
      <c r="ICU9" s="685"/>
      <c r="ICV9" s="685"/>
      <c r="ICW9" s="685"/>
      <c r="ICX9" s="685"/>
      <c r="ICY9" s="685"/>
      <c r="ICZ9" s="685"/>
      <c r="IDA9" s="685"/>
      <c r="IDB9" s="685"/>
      <c r="IDC9" s="685"/>
      <c r="IDD9" s="685"/>
      <c r="IDE9" s="685"/>
      <c r="IDF9" s="685"/>
      <c r="IDG9" s="685"/>
      <c r="IDH9" s="685"/>
      <c r="IDI9" s="685"/>
      <c r="IDJ9" s="685"/>
      <c r="IDK9" s="685"/>
      <c r="IDL9" s="685"/>
      <c r="IDM9" s="685"/>
      <c r="IDN9" s="685"/>
      <c r="IDO9" s="685"/>
      <c r="IDP9" s="685"/>
      <c r="IDQ9" s="685"/>
      <c r="IDR9" s="685"/>
      <c r="IDS9" s="685"/>
      <c r="IDT9" s="685"/>
      <c r="IDU9" s="685"/>
      <c r="IDV9" s="685"/>
      <c r="IDW9" s="685"/>
      <c r="IDX9" s="685"/>
      <c r="IDY9" s="685"/>
      <c r="IDZ9" s="685"/>
      <c r="IEA9" s="685"/>
      <c r="IEB9" s="685"/>
      <c r="IEC9" s="685"/>
      <c r="IED9" s="685"/>
      <c r="IEE9" s="685"/>
      <c r="IEF9" s="685"/>
      <c r="IEG9" s="685"/>
      <c r="IEH9" s="685"/>
      <c r="IEI9" s="685"/>
      <c r="IEJ9" s="685"/>
      <c r="IEK9" s="685"/>
      <c r="IEL9" s="685"/>
      <c r="IEM9" s="685"/>
      <c r="IEN9" s="685"/>
      <c r="IEO9" s="685"/>
      <c r="IEP9" s="685"/>
      <c r="IEQ9" s="685"/>
      <c r="IER9" s="685"/>
      <c r="IES9" s="685"/>
      <c r="IET9" s="685"/>
      <c r="IEU9" s="685"/>
      <c r="IEV9" s="685"/>
      <c r="IEW9" s="685"/>
      <c r="IEX9" s="685"/>
      <c r="IEY9" s="685"/>
      <c r="IEZ9" s="685"/>
      <c r="IFA9" s="685"/>
      <c r="IFB9" s="685"/>
      <c r="IFC9" s="685"/>
      <c r="IFD9" s="685"/>
      <c r="IFE9" s="685"/>
      <c r="IFF9" s="685"/>
      <c r="IFG9" s="685"/>
      <c r="IFH9" s="685"/>
      <c r="IFI9" s="685"/>
      <c r="IFJ9" s="685"/>
      <c r="IFK9" s="685"/>
      <c r="IFL9" s="685"/>
      <c r="IFM9" s="685"/>
      <c r="IFN9" s="685"/>
      <c r="IFO9" s="685"/>
      <c r="IFP9" s="685"/>
      <c r="IFQ9" s="685"/>
      <c r="IFR9" s="685"/>
      <c r="IFS9" s="685"/>
      <c r="IFT9" s="685"/>
      <c r="IFU9" s="685"/>
      <c r="IFV9" s="685"/>
      <c r="IFW9" s="685"/>
      <c r="IFX9" s="685"/>
      <c r="IFY9" s="685"/>
      <c r="IFZ9" s="685"/>
      <c r="IGA9" s="685"/>
      <c r="IGB9" s="685"/>
      <c r="IGC9" s="685"/>
      <c r="IGD9" s="685"/>
      <c r="IGE9" s="685"/>
      <c r="IGF9" s="685"/>
      <c r="IGG9" s="685"/>
      <c r="IGH9" s="685"/>
      <c r="IGI9" s="685"/>
      <c r="IGJ9" s="685"/>
      <c r="IGK9" s="685"/>
      <c r="IGL9" s="685"/>
      <c r="IGM9" s="685"/>
      <c r="IGN9" s="685"/>
      <c r="IGO9" s="685"/>
      <c r="IGP9" s="685"/>
      <c r="IGQ9" s="685"/>
      <c r="IGR9" s="685"/>
      <c r="IGS9" s="685"/>
      <c r="IGT9" s="685"/>
      <c r="IGU9" s="685"/>
      <c r="IGV9" s="685"/>
      <c r="IGW9" s="685"/>
      <c r="IGX9" s="685"/>
      <c r="IGY9" s="685"/>
      <c r="IGZ9" s="685"/>
      <c r="IHA9" s="685"/>
      <c r="IHB9" s="685"/>
      <c r="IHC9" s="685"/>
      <c r="IHD9" s="685"/>
      <c r="IHE9" s="685"/>
      <c r="IHF9" s="685"/>
      <c r="IHG9" s="685"/>
      <c r="IHH9" s="685"/>
      <c r="IHI9" s="685"/>
      <c r="IHJ9" s="685"/>
      <c r="IHK9" s="685"/>
      <c r="IHL9" s="685"/>
      <c r="IHM9" s="685"/>
      <c r="IHN9" s="685"/>
      <c r="IHO9" s="685"/>
      <c r="IHP9" s="685"/>
      <c r="IHQ9" s="685"/>
      <c r="IHR9" s="685"/>
      <c r="IHS9" s="685"/>
      <c r="IHT9" s="685"/>
      <c r="IHU9" s="685"/>
      <c r="IHV9" s="685"/>
      <c r="IHW9" s="685"/>
      <c r="IHX9" s="685"/>
      <c r="IHY9" s="685"/>
      <c r="IHZ9" s="685"/>
      <c r="IIA9" s="685"/>
      <c r="IIB9" s="685"/>
      <c r="IIC9" s="685"/>
      <c r="IID9" s="685"/>
      <c r="IIE9" s="685"/>
      <c r="IIF9" s="685"/>
      <c r="IIG9" s="685"/>
      <c r="IIH9" s="685"/>
      <c r="III9" s="685"/>
      <c r="IIJ9" s="685"/>
      <c r="IIK9" s="685"/>
      <c r="IIL9" s="685"/>
      <c r="IIM9" s="685"/>
      <c r="IIN9" s="685"/>
      <c r="IIO9" s="685"/>
      <c r="IIP9" s="685"/>
      <c r="IIQ9" s="685"/>
      <c r="IIR9" s="685"/>
      <c r="IIS9" s="685"/>
      <c r="IIT9" s="685"/>
      <c r="IIU9" s="685"/>
      <c r="IIV9" s="685"/>
      <c r="IIW9" s="685"/>
      <c r="IIX9" s="685"/>
      <c r="IIY9" s="685"/>
      <c r="IIZ9" s="685"/>
      <c r="IJA9" s="685"/>
      <c r="IJB9" s="685"/>
      <c r="IJC9" s="685"/>
      <c r="IJD9" s="685"/>
      <c r="IJE9" s="685"/>
      <c r="IJF9" s="685"/>
      <c r="IJG9" s="685"/>
      <c r="IJH9" s="685"/>
      <c r="IJI9" s="685"/>
      <c r="IJJ9" s="685"/>
      <c r="IJK9" s="685"/>
      <c r="IJL9" s="685"/>
      <c r="IJM9" s="685"/>
      <c r="IJN9" s="685"/>
      <c r="IJO9" s="685"/>
      <c r="IJP9" s="685"/>
      <c r="IJQ9" s="685"/>
      <c r="IJR9" s="685"/>
      <c r="IJS9" s="685"/>
      <c r="IJT9" s="685"/>
      <c r="IJU9" s="685"/>
      <c r="IJV9" s="685"/>
      <c r="IJW9" s="685"/>
      <c r="IJX9" s="685"/>
      <c r="IJY9" s="685"/>
      <c r="IJZ9" s="685"/>
      <c r="IKA9" s="685"/>
      <c r="IKB9" s="685"/>
      <c r="IKC9" s="685"/>
      <c r="IKD9" s="685"/>
      <c r="IKE9" s="685"/>
      <c r="IKF9" s="685"/>
      <c r="IKG9" s="685"/>
      <c r="IKH9" s="685"/>
      <c r="IKI9" s="685"/>
      <c r="IKJ9" s="685"/>
      <c r="IKK9" s="685"/>
      <c r="IKL9" s="685"/>
      <c r="IKM9" s="685"/>
      <c r="IKN9" s="685"/>
      <c r="IKO9" s="685"/>
      <c r="IKP9" s="685"/>
      <c r="IKQ9" s="685"/>
      <c r="IKR9" s="685"/>
      <c r="IKS9" s="685"/>
      <c r="IKT9" s="685"/>
      <c r="IKU9" s="685"/>
      <c r="IKV9" s="685"/>
      <c r="IKW9" s="685"/>
      <c r="IKX9" s="685"/>
      <c r="IKY9" s="685"/>
      <c r="IKZ9" s="685"/>
      <c r="ILA9" s="685"/>
      <c r="ILB9" s="685"/>
      <c r="ILC9" s="685"/>
      <c r="ILD9" s="685"/>
      <c r="ILE9" s="685"/>
      <c r="ILF9" s="685"/>
      <c r="ILG9" s="685"/>
      <c r="ILH9" s="685"/>
      <c r="ILI9" s="685"/>
      <c r="ILJ9" s="685"/>
      <c r="ILK9" s="685"/>
      <c r="ILL9" s="685"/>
      <c r="ILM9" s="685"/>
      <c r="ILN9" s="685"/>
      <c r="ILO9" s="685"/>
      <c r="ILP9" s="685"/>
      <c r="ILQ9" s="685"/>
      <c r="ILR9" s="685"/>
      <c r="ILS9" s="685"/>
      <c r="ILT9" s="685"/>
      <c r="ILU9" s="685"/>
      <c r="ILV9" s="685"/>
      <c r="ILW9" s="685"/>
      <c r="ILX9" s="685"/>
      <c r="ILY9" s="685"/>
      <c r="ILZ9" s="685"/>
      <c r="IMA9" s="685"/>
      <c r="IMB9" s="685"/>
      <c r="IMC9" s="685"/>
      <c r="IMD9" s="685"/>
      <c r="IME9" s="685"/>
      <c r="IMF9" s="685"/>
      <c r="IMG9" s="685"/>
      <c r="IMH9" s="685"/>
      <c r="IMI9" s="685"/>
      <c r="IMJ9" s="685"/>
      <c r="IMK9" s="685"/>
      <c r="IML9" s="685"/>
      <c r="IMM9" s="685"/>
      <c r="IMN9" s="685"/>
      <c r="IMO9" s="685"/>
      <c r="IMP9" s="685"/>
      <c r="IMQ9" s="685"/>
      <c r="IMR9" s="685"/>
      <c r="IMS9" s="685"/>
      <c r="IMT9" s="685"/>
      <c r="IMU9" s="685"/>
      <c r="IMV9" s="685"/>
      <c r="IMW9" s="685"/>
      <c r="IMX9" s="685"/>
      <c r="IMY9" s="685"/>
      <c r="IMZ9" s="685"/>
      <c r="INA9" s="685"/>
      <c r="INB9" s="685"/>
      <c r="INC9" s="685"/>
      <c r="IND9" s="685"/>
      <c r="INE9" s="685"/>
      <c r="INF9" s="685"/>
      <c r="ING9" s="685"/>
      <c r="INH9" s="685"/>
      <c r="INI9" s="685"/>
      <c r="INJ9" s="685"/>
      <c r="INK9" s="685"/>
      <c r="INL9" s="685"/>
      <c r="INM9" s="685"/>
      <c r="INN9" s="685"/>
      <c r="INO9" s="685"/>
      <c r="INP9" s="685"/>
      <c r="INQ9" s="685"/>
      <c r="INR9" s="685"/>
      <c r="INS9" s="685"/>
      <c r="INT9" s="685"/>
      <c r="INU9" s="685"/>
      <c r="INV9" s="685"/>
      <c r="INW9" s="685"/>
      <c r="INX9" s="685"/>
      <c r="INY9" s="685"/>
      <c r="INZ9" s="685"/>
      <c r="IOA9" s="685"/>
      <c r="IOB9" s="685"/>
      <c r="IOC9" s="685"/>
      <c r="IOD9" s="685"/>
      <c r="IOE9" s="685"/>
      <c r="IOF9" s="685"/>
      <c r="IOG9" s="685"/>
      <c r="IOH9" s="685"/>
      <c r="IOI9" s="685"/>
      <c r="IOJ9" s="685"/>
      <c r="IOK9" s="685"/>
      <c r="IOL9" s="685"/>
      <c r="IOM9" s="685"/>
      <c r="ION9" s="685"/>
      <c r="IOO9" s="685"/>
      <c r="IOP9" s="685"/>
      <c r="IOQ9" s="685"/>
      <c r="IOR9" s="685"/>
      <c r="IOS9" s="685"/>
      <c r="IOT9" s="685"/>
      <c r="IOU9" s="685"/>
      <c r="IOV9" s="685"/>
      <c r="IOW9" s="685"/>
      <c r="IOX9" s="685"/>
      <c r="IOY9" s="685"/>
      <c r="IOZ9" s="685"/>
      <c r="IPA9" s="685"/>
      <c r="IPB9" s="685"/>
      <c r="IPC9" s="685"/>
      <c r="IPD9" s="685"/>
      <c r="IPE9" s="685"/>
      <c r="IPF9" s="685"/>
      <c r="IPG9" s="685"/>
      <c r="IPH9" s="685"/>
      <c r="IPI9" s="685"/>
      <c r="IPJ9" s="685"/>
      <c r="IPK9" s="685"/>
      <c r="IPL9" s="685"/>
      <c r="IPM9" s="685"/>
      <c r="IPN9" s="685"/>
      <c r="IPO9" s="685"/>
      <c r="IPP9" s="685"/>
      <c r="IPQ9" s="685"/>
      <c r="IPR9" s="685"/>
      <c r="IPS9" s="685"/>
      <c r="IPT9" s="685"/>
      <c r="IPU9" s="685"/>
      <c r="IPV9" s="685"/>
      <c r="IPW9" s="685"/>
      <c r="IPX9" s="685"/>
      <c r="IPY9" s="685"/>
      <c r="IPZ9" s="685"/>
      <c r="IQA9" s="685"/>
      <c r="IQB9" s="685"/>
      <c r="IQC9" s="685"/>
      <c r="IQD9" s="685"/>
      <c r="IQE9" s="685"/>
      <c r="IQF9" s="685"/>
      <c r="IQG9" s="685"/>
      <c r="IQH9" s="685"/>
      <c r="IQI9" s="685"/>
      <c r="IQJ9" s="685"/>
      <c r="IQK9" s="685"/>
      <c r="IQL9" s="685"/>
      <c r="IQM9" s="685"/>
      <c r="IQN9" s="685"/>
      <c r="IQO9" s="685"/>
      <c r="IQP9" s="685"/>
      <c r="IQQ9" s="685"/>
      <c r="IQR9" s="685"/>
      <c r="IQS9" s="685"/>
      <c r="IQT9" s="685"/>
      <c r="IQU9" s="685"/>
      <c r="IQV9" s="685"/>
      <c r="IQW9" s="685"/>
      <c r="IQX9" s="685"/>
      <c r="IQY9" s="685"/>
      <c r="IQZ9" s="685"/>
      <c r="IRA9" s="685"/>
      <c r="IRB9" s="685"/>
      <c r="IRC9" s="685"/>
      <c r="IRD9" s="685"/>
      <c r="IRE9" s="685"/>
      <c r="IRF9" s="685"/>
      <c r="IRG9" s="685"/>
      <c r="IRH9" s="685"/>
      <c r="IRI9" s="685"/>
      <c r="IRJ9" s="685"/>
      <c r="IRK9" s="685"/>
      <c r="IRL9" s="685"/>
      <c r="IRM9" s="685"/>
      <c r="IRN9" s="685"/>
      <c r="IRO9" s="685"/>
      <c r="IRP9" s="685"/>
      <c r="IRQ9" s="685"/>
      <c r="IRR9" s="685"/>
      <c r="IRS9" s="685"/>
      <c r="IRT9" s="685"/>
      <c r="IRU9" s="685"/>
      <c r="IRV9" s="685"/>
      <c r="IRW9" s="685"/>
      <c r="IRX9" s="685"/>
      <c r="IRY9" s="685"/>
      <c r="IRZ9" s="685"/>
      <c r="ISA9" s="685"/>
      <c r="ISB9" s="685"/>
      <c r="ISC9" s="685"/>
      <c r="ISD9" s="685"/>
      <c r="ISE9" s="685"/>
      <c r="ISF9" s="685"/>
      <c r="ISG9" s="685"/>
      <c r="ISH9" s="685"/>
      <c r="ISI9" s="685"/>
      <c r="ISJ9" s="685"/>
      <c r="ISK9" s="685"/>
      <c r="ISL9" s="685"/>
      <c r="ISM9" s="685"/>
      <c r="ISN9" s="685"/>
      <c r="ISO9" s="685"/>
      <c r="ISP9" s="685"/>
      <c r="ISQ9" s="685"/>
      <c r="ISR9" s="685"/>
      <c r="ISS9" s="685"/>
      <c r="IST9" s="685"/>
      <c r="ISU9" s="685"/>
      <c r="ISV9" s="685"/>
      <c r="ISW9" s="685"/>
      <c r="ISX9" s="685"/>
      <c r="ISY9" s="685"/>
      <c r="ISZ9" s="685"/>
      <c r="ITA9" s="685"/>
      <c r="ITB9" s="685"/>
      <c r="ITC9" s="685"/>
      <c r="ITD9" s="685"/>
      <c r="ITE9" s="685"/>
      <c r="ITF9" s="685"/>
      <c r="ITG9" s="685"/>
      <c r="ITH9" s="685"/>
      <c r="ITI9" s="685"/>
      <c r="ITJ9" s="685"/>
      <c r="ITK9" s="685"/>
      <c r="ITL9" s="685"/>
      <c r="ITM9" s="685"/>
      <c r="ITN9" s="685"/>
      <c r="ITO9" s="685"/>
      <c r="ITP9" s="685"/>
      <c r="ITQ9" s="685"/>
      <c r="ITR9" s="685"/>
      <c r="ITS9" s="685"/>
      <c r="ITT9" s="685"/>
      <c r="ITU9" s="685"/>
      <c r="ITV9" s="685"/>
      <c r="ITW9" s="685"/>
      <c r="ITX9" s="685"/>
      <c r="ITY9" s="685"/>
      <c r="ITZ9" s="685"/>
      <c r="IUA9" s="685"/>
      <c r="IUB9" s="685"/>
      <c r="IUC9" s="685"/>
      <c r="IUD9" s="685"/>
      <c r="IUE9" s="685"/>
      <c r="IUF9" s="685"/>
      <c r="IUG9" s="685"/>
      <c r="IUH9" s="685"/>
      <c r="IUI9" s="685"/>
      <c r="IUJ9" s="685"/>
      <c r="IUK9" s="685"/>
      <c r="IUL9" s="685"/>
      <c r="IUM9" s="685"/>
      <c r="IUN9" s="685"/>
      <c r="IUO9" s="685"/>
      <c r="IUP9" s="685"/>
      <c r="IUQ9" s="685"/>
      <c r="IUR9" s="685"/>
      <c r="IUS9" s="685"/>
      <c r="IUT9" s="685"/>
      <c r="IUU9" s="685"/>
      <c r="IUV9" s="685"/>
      <c r="IUW9" s="685"/>
      <c r="IUX9" s="685"/>
      <c r="IUY9" s="685"/>
      <c r="IUZ9" s="685"/>
      <c r="IVA9" s="685"/>
      <c r="IVB9" s="685"/>
      <c r="IVC9" s="685"/>
      <c r="IVD9" s="685"/>
      <c r="IVE9" s="685"/>
      <c r="IVF9" s="685"/>
      <c r="IVG9" s="685"/>
      <c r="IVH9" s="685"/>
      <c r="IVI9" s="685"/>
      <c r="IVJ9" s="685"/>
      <c r="IVK9" s="685"/>
      <c r="IVL9" s="685"/>
      <c r="IVM9" s="685"/>
      <c r="IVN9" s="685"/>
      <c r="IVO9" s="685"/>
      <c r="IVP9" s="685"/>
      <c r="IVQ9" s="685"/>
      <c r="IVR9" s="685"/>
      <c r="IVS9" s="685"/>
      <c r="IVT9" s="685"/>
      <c r="IVU9" s="685"/>
      <c r="IVV9" s="685"/>
      <c r="IVW9" s="685"/>
      <c r="IVX9" s="685"/>
      <c r="IVY9" s="685"/>
      <c r="IVZ9" s="685"/>
      <c r="IWA9" s="685"/>
      <c r="IWB9" s="685"/>
      <c r="IWC9" s="685"/>
      <c r="IWD9" s="685"/>
      <c r="IWE9" s="685"/>
      <c r="IWF9" s="685"/>
      <c r="IWG9" s="685"/>
      <c r="IWH9" s="685"/>
      <c r="IWI9" s="685"/>
      <c r="IWJ9" s="685"/>
      <c r="IWK9" s="685"/>
      <c r="IWL9" s="685"/>
      <c r="IWM9" s="685"/>
      <c r="IWN9" s="685"/>
      <c r="IWO9" s="685"/>
      <c r="IWP9" s="685"/>
      <c r="IWQ9" s="685"/>
      <c r="IWR9" s="685"/>
      <c r="IWS9" s="685"/>
      <c r="IWT9" s="685"/>
      <c r="IWU9" s="685"/>
      <c r="IWV9" s="685"/>
      <c r="IWW9" s="685"/>
      <c r="IWX9" s="685"/>
      <c r="IWY9" s="685"/>
      <c r="IWZ9" s="685"/>
      <c r="IXA9" s="685"/>
      <c r="IXB9" s="685"/>
      <c r="IXC9" s="685"/>
      <c r="IXD9" s="685"/>
      <c r="IXE9" s="685"/>
      <c r="IXF9" s="685"/>
      <c r="IXG9" s="685"/>
      <c r="IXH9" s="685"/>
      <c r="IXI9" s="685"/>
      <c r="IXJ9" s="685"/>
      <c r="IXK9" s="685"/>
      <c r="IXL9" s="685"/>
      <c r="IXM9" s="685"/>
      <c r="IXN9" s="685"/>
      <c r="IXO9" s="685"/>
      <c r="IXP9" s="685"/>
      <c r="IXQ9" s="685"/>
      <c r="IXR9" s="685"/>
      <c r="IXS9" s="685"/>
      <c r="IXT9" s="685"/>
      <c r="IXU9" s="685"/>
      <c r="IXV9" s="685"/>
      <c r="IXW9" s="685"/>
      <c r="IXX9" s="685"/>
      <c r="IXY9" s="685"/>
      <c r="IXZ9" s="685"/>
      <c r="IYA9" s="685"/>
      <c r="IYB9" s="685"/>
      <c r="IYC9" s="685"/>
      <c r="IYD9" s="685"/>
      <c r="IYE9" s="685"/>
      <c r="IYF9" s="685"/>
      <c r="IYG9" s="685"/>
      <c r="IYH9" s="685"/>
      <c r="IYI9" s="685"/>
      <c r="IYJ9" s="685"/>
      <c r="IYK9" s="685"/>
      <c r="IYL9" s="685"/>
      <c r="IYM9" s="685"/>
      <c r="IYN9" s="685"/>
      <c r="IYO9" s="685"/>
      <c r="IYP9" s="685"/>
      <c r="IYQ9" s="685"/>
      <c r="IYR9" s="685"/>
      <c r="IYS9" s="685"/>
      <c r="IYT9" s="685"/>
      <c r="IYU9" s="685"/>
      <c r="IYV9" s="685"/>
      <c r="IYW9" s="685"/>
      <c r="IYX9" s="685"/>
      <c r="IYY9" s="685"/>
      <c r="IYZ9" s="685"/>
      <c r="IZA9" s="685"/>
      <c r="IZB9" s="685"/>
      <c r="IZC9" s="685"/>
      <c r="IZD9" s="685"/>
      <c r="IZE9" s="685"/>
      <c r="IZF9" s="685"/>
      <c r="IZG9" s="685"/>
      <c r="IZH9" s="685"/>
      <c r="IZI9" s="685"/>
      <c r="IZJ9" s="685"/>
      <c r="IZK9" s="685"/>
      <c r="IZL9" s="685"/>
      <c r="IZM9" s="685"/>
      <c r="IZN9" s="685"/>
      <c r="IZO9" s="685"/>
      <c r="IZP9" s="685"/>
      <c r="IZQ9" s="685"/>
      <c r="IZR9" s="685"/>
      <c r="IZS9" s="685"/>
      <c r="IZT9" s="685"/>
      <c r="IZU9" s="685"/>
      <c r="IZV9" s="685"/>
      <c r="IZW9" s="685"/>
      <c r="IZX9" s="685"/>
      <c r="IZY9" s="685"/>
      <c r="IZZ9" s="685"/>
      <c r="JAA9" s="685"/>
      <c r="JAB9" s="685"/>
      <c r="JAC9" s="685"/>
      <c r="JAD9" s="685"/>
      <c r="JAE9" s="685"/>
      <c r="JAF9" s="685"/>
      <c r="JAG9" s="685"/>
      <c r="JAH9" s="685"/>
      <c r="JAI9" s="685"/>
      <c r="JAJ9" s="685"/>
      <c r="JAK9" s="685"/>
      <c r="JAL9" s="685"/>
      <c r="JAM9" s="685"/>
      <c r="JAN9" s="685"/>
      <c r="JAO9" s="685"/>
      <c r="JAP9" s="685"/>
      <c r="JAQ9" s="685"/>
      <c r="JAR9" s="685"/>
      <c r="JAS9" s="685"/>
      <c r="JAT9" s="685"/>
      <c r="JAU9" s="685"/>
      <c r="JAV9" s="685"/>
      <c r="JAW9" s="685"/>
      <c r="JAX9" s="685"/>
      <c r="JAY9" s="685"/>
      <c r="JAZ9" s="685"/>
      <c r="JBA9" s="685"/>
      <c r="JBB9" s="685"/>
      <c r="JBC9" s="685"/>
      <c r="JBD9" s="685"/>
      <c r="JBE9" s="685"/>
      <c r="JBF9" s="685"/>
      <c r="JBG9" s="685"/>
      <c r="JBH9" s="685"/>
      <c r="JBI9" s="685"/>
      <c r="JBJ9" s="685"/>
      <c r="JBK9" s="685"/>
      <c r="JBL9" s="685"/>
      <c r="JBM9" s="685"/>
      <c r="JBN9" s="685"/>
      <c r="JBO9" s="685"/>
      <c r="JBP9" s="685"/>
      <c r="JBQ9" s="685"/>
      <c r="JBR9" s="685"/>
      <c r="JBS9" s="685"/>
      <c r="JBT9" s="685"/>
      <c r="JBU9" s="685"/>
      <c r="JBV9" s="685"/>
      <c r="JBW9" s="685"/>
      <c r="JBX9" s="685"/>
      <c r="JBY9" s="685"/>
      <c r="JBZ9" s="685"/>
      <c r="JCA9" s="685"/>
      <c r="JCB9" s="685"/>
      <c r="JCC9" s="685"/>
      <c r="JCD9" s="685"/>
      <c r="JCE9" s="685"/>
      <c r="JCF9" s="685"/>
      <c r="JCG9" s="685"/>
      <c r="JCH9" s="685"/>
      <c r="JCI9" s="685"/>
      <c r="JCJ9" s="685"/>
      <c r="JCK9" s="685"/>
      <c r="JCL9" s="685"/>
      <c r="JCM9" s="685"/>
      <c r="JCN9" s="685"/>
      <c r="JCO9" s="685"/>
      <c r="JCP9" s="685"/>
      <c r="JCQ9" s="685"/>
      <c r="JCR9" s="685"/>
      <c r="JCS9" s="685"/>
      <c r="JCT9" s="685"/>
      <c r="JCU9" s="685"/>
      <c r="JCV9" s="685"/>
      <c r="JCW9" s="685"/>
      <c r="JCX9" s="685"/>
      <c r="JCY9" s="685"/>
      <c r="JCZ9" s="685"/>
      <c r="JDA9" s="685"/>
      <c r="JDB9" s="685"/>
      <c r="JDC9" s="685"/>
      <c r="JDD9" s="685"/>
      <c r="JDE9" s="685"/>
      <c r="JDF9" s="685"/>
      <c r="JDG9" s="685"/>
      <c r="JDH9" s="685"/>
      <c r="JDI9" s="685"/>
      <c r="JDJ9" s="685"/>
      <c r="JDK9" s="685"/>
      <c r="JDL9" s="685"/>
      <c r="JDM9" s="685"/>
      <c r="JDN9" s="685"/>
      <c r="JDO9" s="685"/>
      <c r="JDP9" s="685"/>
      <c r="JDQ9" s="685"/>
      <c r="JDR9" s="685"/>
      <c r="JDS9" s="685"/>
      <c r="JDT9" s="685"/>
      <c r="JDU9" s="685"/>
      <c r="JDV9" s="685"/>
      <c r="JDW9" s="685"/>
      <c r="JDX9" s="685"/>
      <c r="JDY9" s="685"/>
      <c r="JDZ9" s="685"/>
      <c r="JEA9" s="685"/>
      <c r="JEB9" s="685"/>
      <c r="JEC9" s="685"/>
      <c r="JED9" s="685"/>
      <c r="JEE9" s="685"/>
      <c r="JEF9" s="685"/>
      <c r="JEG9" s="685"/>
      <c r="JEH9" s="685"/>
      <c r="JEI9" s="685"/>
      <c r="JEJ9" s="685"/>
      <c r="JEK9" s="685"/>
      <c r="JEL9" s="685"/>
      <c r="JEM9" s="685"/>
      <c r="JEN9" s="685"/>
      <c r="JEO9" s="685"/>
      <c r="JEP9" s="685"/>
      <c r="JEQ9" s="685"/>
      <c r="JER9" s="685"/>
      <c r="JES9" s="685"/>
      <c r="JET9" s="685"/>
      <c r="JEU9" s="685"/>
      <c r="JEV9" s="685"/>
      <c r="JEW9" s="685"/>
      <c r="JEX9" s="685"/>
      <c r="JEY9" s="685"/>
      <c r="JEZ9" s="685"/>
      <c r="JFA9" s="685"/>
      <c r="JFB9" s="685"/>
      <c r="JFC9" s="685"/>
      <c r="JFD9" s="685"/>
      <c r="JFE9" s="685"/>
      <c r="JFF9" s="685"/>
      <c r="JFG9" s="685"/>
      <c r="JFH9" s="685"/>
      <c r="JFI9" s="685"/>
      <c r="JFJ9" s="685"/>
      <c r="JFK9" s="685"/>
      <c r="JFL9" s="685"/>
      <c r="JFM9" s="685"/>
      <c r="JFN9" s="685"/>
      <c r="JFO9" s="685"/>
      <c r="JFP9" s="685"/>
      <c r="JFQ9" s="685"/>
      <c r="JFR9" s="685"/>
      <c r="JFS9" s="685"/>
      <c r="JFT9" s="685"/>
      <c r="JFU9" s="685"/>
      <c r="JFV9" s="685"/>
      <c r="JFW9" s="685"/>
      <c r="JFX9" s="685"/>
      <c r="JFY9" s="685"/>
      <c r="JFZ9" s="685"/>
      <c r="JGA9" s="685"/>
      <c r="JGB9" s="685"/>
      <c r="JGC9" s="685"/>
      <c r="JGD9" s="685"/>
      <c r="JGE9" s="685"/>
      <c r="JGF9" s="685"/>
      <c r="JGG9" s="685"/>
      <c r="JGH9" s="685"/>
      <c r="JGI9" s="685"/>
      <c r="JGJ9" s="685"/>
      <c r="JGK9" s="685"/>
      <c r="JGL9" s="685"/>
      <c r="JGM9" s="685"/>
      <c r="JGN9" s="685"/>
      <c r="JGO9" s="685"/>
      <c r="JGP9" s="685"/>
      <c r="JGQ9" s="685"/>
      <c r="JGR9" s="685"/>
      <c r="JGS9" s="685"/>
      <c r="JGT9" s="685"/>
      <c r="JGU9" s="685"/>
      <c r="JGV9" s="685"/>
      <c r="JGW9" s="685"/>
      <c r="JGX9" s="685"/>
      <c r="JGY9" s="685"/>
      <c r="JGZ9" s="685"/>
      <c r="JHA9" s="685"/>
      <c r="JHB9" s="685"/>
      <c r="JHC9" s="685"/>
      <c r="JHD9" s="685"/>
      <c r="JHE9" s="685"/>
      <c r="JHF9" s="685"/>
      <c r="JHG9" s="685"/>
      <c r="JHH9" s="685"/>
      <c r="JHI9" s="685"/>
      <c r="JHJ9" s="685"/>
      <c r="JHK9" s="685"/>
      <c r="JHL9" s="685"/>
      <c r="JHM9" s="685"/>
      <c r="JHN9" s="685"/>
      <c r="JHO9" s="685"/>
      <c r="JHP9" s="685"/>
      <c r="JHQ9" s="685"/>
      <c r="JHR9" s="685"/>
      <c r="JHS9" s="685"/>
      <c r="JHT9" s="685"/>
      <c r="JHU9" s="685"/>
      <c r="JHV9" s="685"/>
      <c r="JHW9" s="685"/>
      <c r="JHX9" s="685"/>
      <c r="JHY9" s="685"/>
      <c r="JHZ9" s="685"/>
      <c r="JIA9" s="685"/>
      <c r="JIB9" s="685"/>
      <c r="JIC9" s="685"/>
      <c r="JID9" s="685"/>
      <c r="JIE9" s="685"/>
      <c r="JIF9" s="685"/>
      <c r="JIG9" s="685"/>
      <c r="JIH9" s="685"/>
      <c r="JII9" s="685"/>
      <c r="JIJ9" s="685"/>
      <c r="JIK9" s="685"/>
      <c r="JIL9" s="685"/>
      <c r="JIM9" s="685"/>
      <c r="JIN9" s="685"/>
      <c r="JIO9" s="685"/>
      <c r="JIP9" s="685"/>
      <c r="JIQ9" s="685"/>
      <c r="JIR9" s="685"/>
      <c r="JIS9" s="685"/>
      <c r="JIT9" s="685"/>
      <c r="JIU9" s="685"/>
      <c r="JIV9" s="685"/>
      <c r="JIW9" s="685"/>
      <c r="JIX9" s="685"/>
      <c r="JIY9" s="685"/>
      <c r="JIZ9" s="685"/>
      <c r="JJA9" s="685"/>
      <c r="JJB9" s="685"/>
      <c r="JJC9" s="685"/>
      <c r="JJD9" s="685"/>
      <c r="JJE9" s="685"/>
      <c r="JJF9" s="685"/>
      <c r="JJG9" s="685"/>
      <c r="JJH9" s="685"/>
      <c r="JJI9" s="685"/>
      <c r="JJJ9" s="685"/>
      <c r="JJK9" s="685"/>
      <c r="JJL9" s="685"/>
      <c r="JJM9" s="685"/>
      <c r="JJN9" s="685"/>
      <c r="JJO9" s="685"/>
      <c r="JJP9" s="685"/>
      <c r="JJQ9" s="685"/>
      <c r="JJR9" s="685"/>
      <c r="JJS9" s="685"/>
      <c r="JJT9" s="685"/>
      <c r="JJU9" s="685"/>
      <c r="JJV9" s="685"/>
      <c r="JJW9" s="685"/>
      <c r="JJX9" s="685"/>
      <c r="JJY9" s="685"/>
      <c r="JJZ9" s="685"/>
      <c r="JKA9" s="685"/>
      <c r="JKB9" s="685"/>
      <c r="JKC9" s="685"/>
      <c r="JKD9" s="685"/>
      <c r="JKE9" s="685"/>
      <c r="JKF9" s="685"/>
      <c r="JKG9" s="685"/>
      <c r="JKH9" s="685"/>
      <c r="JKI9" s="685"/>
      <c r="JKJ9" s="685"/>
      <c r="JKK9" s="685"/>
      <c r="JKL9" s="685"/>
      <c r="JKM9" s="685"/>
      <c r="JKN9" s="685"/>
      <c r="JKO9" s="685"/>
      <c r="JKP9" s="685"/>
      <c r="JKQ9" s="685"/>
      <c r="JKR9" s="685"/>
      <c r="JKS9" s="685"/>
      <c r="JKT9" s="685"/>
      <c r="JKU9" s="685"/>
      <c r="JKV9" s="685"/>
      <c r="JKW9" s="685"/>
      <c r="JKX9" s="685"/>
      <c r="JKY9" s="685"/>
      <c r="JKZ9" s="685"/>
      <c r="JLA9" s="685"/>
      <c r="JLB9" s="685"/>
      <c r="JLC9" s="685"/>
      <c r="JLD9" s="685"/>
      <c r="JLE9" s="685"/>
      <c r="JLF9" s="685"/>
      <c r="JLG9" s="685"/>
      <c r="JLH9" s="685"/>
      <c r="JLI9" s="685"/>
      <c r="JLJ9" s="685"/>
      <c r="JLK9" s="685"/>
      <c r="JLL9" s="685"/>
      <c r="JLM9" s="685"/>
      <c r="JLN9" s="685"/>
      <c r="JLO9" s="685"/>
      <c r="JLP9" s="685"/>
      <c r="JLQ9" s="685"/>
      <c r="JLR9" s="685"/>
      <c r="JLS9" s="685"/>
      <c r="JLT9" s="685"/>
      <c r="JLU9" s="685"/>
      <c r="JLV9" s="685"/>
      <c r="JLW9" s="685"/>
      <c r="JLX9" s="685"/>
      <c r="JLY9" s="685"/>
      <c r="JLZ9" s="685"/>
      <c r="JMA9" s="685"/>
      <c r="JMB9" s="685"/>
      <c r="JMC9" s="685"/>
      <c r="JMD9" s="685"/>
      <c r="JME9" s="685"/>
      <c r="JMF9" s="685"/>
      <c r="JMG9" s="685"/>
      <c r="JMH9" s="685"/>
      <c r="JMI9" s="685"/>
      <c r="JMJ9" s="685"/>
      <c r="JMK9" s="685"/>
      <c r="JML9" s="685"/>
      <c r="JMM9" s="685"/>
      <c r="JMN9" s="685"/>
      <c r="JMO9" s="685"/>
      <c r="JMP9" s="685"/>
      <c r="JMQ9" s="685"/>
      <c r="JMR9" s="685"/>
      <c r="JMS9" s="685"/>
      <c r="JMT9" s="685"/>
      <c r="JMU9" s="685"/>
      <c r="JMV9" s="685"/>
      <c r="JMW9" s="685"/>
      <c r="JMX9" s="685"/>
      <c r="JMY9" s="685"/>
      <c r="JMZ9" s="685"/>
      <c r="JNA9" s="685"/>
      <c r="JNB9" s="685"/>
      <c r="JNC9" s="685"/>
      <c r="JND9" s="685"/>
      <c r="JNE9" s="685"/>
      <c r="JNF9" s="685"/>
      <c r="JNG9" s="685"/>
      <c r="JNH9" s="685"/>
      <c r="JNI9" s="685"/>
      <c r="JNJ9" s="685"/>
      <c r="JNK9" s="685"/>
      <c r="JNL9" s="685"/>
      <c r="JNM9" s="685"/>
      <c r="JNN9" s="685"/>
      <c r="JNO9" s="685"/>
      <c r="JNP9" s="685"/>
      <c r="JNQ9" s="685"/>
      <c r="JNR9" s="685"/>
      <c r="JNS9" s="685"/>
      <c r="JNT9" s="685"/>
      <c r="JNU9" s="685"/>
      <c r="JNV9" s="685"/>
      <c r="JNW9" s="685"/>
      <c r="JNX9" s="685"/>
      <c r="JNY9" s="685"/>
      <c r="JNZ9" s="685"/>
      <c r="JOA9" s="685"/>
      <c r="JOB9" s="685"/>
      <c r="JOC9" s="685"/>
      <c r="JOD9" s="685"/>
      <c r="JOE9" s="685"/>
      <c r="JOF9" s="685"/>
      <c r="JOG9" s="685"/>
      <c r="JOH9" s="685"/>
      <c r="JOI9" s="685"/>
      <c r="JOJ9" s="685"/>
      <c r="JOK9" s="685"/>
      <c r="JOL9" s="685"/>
      <c r="JOM9" s="685"/>
      <c r="JON9" s="685"/>
      <c r="JOO9" s="685"/>
      <c r="JOP9" s="685"/>
      <c r="JOQ9" s="685"/>
      <c r="JOR9" s="685"/>
      <c r="JOS9" s="685"/>
      <c r="JOT9" s="685"/>
      <c r="JOU9" s="685"/>
      <c r="JOV9" s="685"/>
      <c r="JOW9" s="685"/>
      <c r="JOX9" s="685"/>
      <c r="JOY9" s="685"/>
      <c r="JOZ9" s="685"/>
      <c r="JPA9" s="685"/>
      <c r="JPB9" s="685"/>
      <c r="JPC9" s="685"/>
      <c r="JPD9" s="685"/>
      <c r="JPE9" s="685"/>
      <c r="JPF9" s="685"/>
      <c r="JPG9" s="685"/>
      <c r="JPH9" s="685"/>
      <c r="JPI9" s="685"/>
      <c r="JPJ9" s="685"/>
      <c r="JPK9" s="685"/>
      <c r="JPL9" s="685"/>
      <c r="JPM9" s="685"/>
      <c r="JPN9" s="685"/>
      <c r="JPO9" s="685"/>
      <c r="JPP9" s="685"/>
      <c r="JPQ9" s="685"/>
      <c r="JPR9" s="685"/>
      <c r="JPS9" s="685"/>
      <c r="JPT9" s="685"/>
      <c r="JPU9" s="685"/>
      <c r="JPV9" s="685"/>
      <c r="JPW9" s="685"/>
      <c r="JPX9" s="685"/>
      <c r="JPY9" s="685"/>
      <c r="JPZ9" s="685"/>
      <c r="JQA9" s="685"/>
      <c r="JQB9" s="685"/>
      <c r="JQC9" s="685"/>
      <c r="JQD9" s="685"/>
      <c r="JQE9" s="685"/>
      <c r="JQF9" s="685"/>
      <c r="JQG9" s="685"/>
      <c r="JQH9" s="685"/>
      <c r="JQI9" s="685"/>
      <c r="JQJ9" s="685"/>
      <c r="JQK9" s="685"/>
      <c r="JQL9" s="685"/>
      <c r="JQM9" s="685"/>
      <c r="JQN9" s="685"/>
      <c r="JQO9" s="685"/>
      <c r="JQP9" s="685"/>
      <c r="JQQ9" s="685"/>
      <c r="JQR9" s="685"/>
      <c r="JQS9" s="685"/>
      <c r="JQT9" s="685"/>
      <c r="JQU9" s="685"/>
      <c r="JQV9" s="685"/>
      <c r="JQW9" s="685"/>
      <c r="JQX9" s="685"/>
      <c r="JQY9" s="685"/>
      <c r="JQZ9" s="685"/>
      <c r="JRA9" s="685"/>
      <c r="JRB9" s="685"/>
      <c r="JRC9" s="685"/>
      <c r="JRD9" s="685"/>
      <c r="JRE9" s="685"/>
      <c r="JRF9" s="685"/>
      <c r="JRG9" s="685"/>
      <c r="JRH9" s="685"/>
      <c r="JRI9" s="685"/>
      <c r="JRJ9" s="685"/>
      <c r="JRK9" s="685"/>
      <c r="JRL9" s="685"/>
      <c r="JRM9" s="685"/>
      <c r="JRN9" s="685"/>
      <c r="JRO9" s="685"/>
      <c r="JRP9" s="685"/>
      <c r="JRQ9" s="685"/>
      <c r="JRR9" s="685"/>
      <c r="JRS9" s="685"/>
      <c r="JRT9" s="685"/>
      <c r="JRU9" s="685"/>
      <c r="JRV9" s="685"/>
      <c r="JRW9" s="685"/>
      <c r="JRX9" s="685"/>
      <c r="JRY9" s="685"/>
      <c r="JRZ9" s="685"/>
      <c r="JSA9" s="685"/>
      <c r="JSB9" s="685"/>
      <c r="JSC9" s="685"/>
      <c r="JSD9" s="685"/>
      <c r="JSE9" s="685"/>
      <c r="JSF9" s="685"/>
      <c r="JSG9" s="685"/>
      <c r="JSH9" s="685"/>
      <c r="JSI9" s="685"/>
      <c r="JSJ9" s="685"/>
      <c r="JSK9" s="685"/>
      <c r="JSL9" s="685"/>
      <c r="JSM9" s="685"/>
      <c r="JSN9" s="685"/>
      <c r="JSO9" s="685"/>
      <c r="JSP9" s="685"/>
      <c r="JSQ9" s="685"/>
      <c r="JSR9" s="685"/>
      <c r="JSS9" s="685"/>
      <c r="JST9" s="685"/>
      <c r="JSU9" s="685"/>
      <c r="JSV9" s="685"/>
      <c r="JSW9" s="685"/>
      <c r="JSX9" s="685"/>
      <c r="JSY9" s="685"/>
      <c r="JSZ9" s="685"/>
      <c r="JTA9" s="685"/>
      <c r="JTB9" s="685"/>
      <c r="JTC9" s="685"/>
      <c r="JTD9" s="685"/>
      <c r="JTE9" s="685"/>
      <c r="JTF9" s="685"/>
      <c r="JTG9" s="685"/>
      <c r="JTH9" s="685"/>
      <c r="JTI9" s="685"/>
      <c r="JTJ9" s="685"/>
      <c r="JTK9" s="685"/>
      <c r="JTL9" s="685"/>
      <c r="JTM9" s="685"/>
      <c r="JTN9" s="685"/>
      <c r="JTO9" s="685"/>
      <c r="JTP9" s="685"/>
      <c r="JTQ9" s="685"/>
      <c r="JTR9" s="685"/>
      <c r="JTS9" s="685"/>
      <c r="JTT9" s="685"/>
      <c r="JTU9" s="685"/>
      <c r="JTV9" s="685"/>
      <c r="JTW9" s="685"/>
      <c r="JTX9" s="685"/>
      <c r="JTY9" s="685"/>
      <c r="JTZ9" s="685"/>
      <c r="JUA9" s="685"/>
      <c r="JUB9" s="685"/>
      <c r="JUC9" s="685"/>
      <c r="JUD9" s="685"/>
      <c r="JUE9" s="685"/>
      <c r="JUF9" s="685"/>
      <c r="JUG9" s="685"/>
      <c r="JUH9" s="685"/>
      <c r="JUI9" s="685"/>
      <c r="JUJ9" s="685"/>
      <c r="JUK9" s="685"/>
      <c r="JUL9" s="685"/>
      <c r="JUM9" s="685"/>
      <c r="JUN9" s="685"/>
      <c r="JUO9" s="685"/>
      <c r="JUP9" s="685"/>
      <c r="JUQ9" s="685"/>
      <c r="JUR9" s="685"/>
      <c r="JUS9" s="685"/>
      <c r="JUT9" s="685"/>
      <c r="JUU9" s="685"/>
      <c r="JUV9" s="685"/>
      <c r="JUW9" s="685"/>
      <c r="JUX9" s="685"/>
      <c r="JUY9" s="685"/>
      <c r="JUZ9" s="685"/>
      <c r="JVA9" s="685"/>
      <c r="JVB9" s="685"/>
      <c r="JVC9" s="685"/>
      <c r="JVD9" s="685"/>
      <c r="JVE9" s="685"/>
      <c r="JVF9" s="685"/>
      <c r="JVG9" s="685"/>
      <c r="JVH9" s="685"/>
      <c r="JVI9" s="685"/>
      <c r="JVJ9" s="685"/>
      <c r="JVK9" s="685"/>
      <c r="JVL9" s="685"/>
      <c r="JVM9" s="685"/>
      <c r="JVN9" s="685"/>
      <c r="JVO9" s="685"/>
      <c r="JVP9" s="685"/>
      <c r="JVQ9" s="685"/>
      <c r="JVR9" s="685"/>
      <c r="JVS9" s="685"/>
      <c r="JVT9" s="685"/>
      <c r="JVU9" s="685"/>
      <c r="JVV9" s="685"/>
      <c r="JVW9" s="685"/>
      <c r="JVX9" s="685"/>
      <c r="JVY9" s="685"/>
      <c r="JVZ9" s="685"/>
      <c r="JWA9" s="685"/>
      <c r="JWB9" s="685"/>
      <c r="JWC9" s="685"/>
      <c r="JWD9" s="685"/>
      <c r="JWE9" s="685"/>
      <c r="JWF9" s="685"/>
      <c r="JWG9" s="685"/>
      <c r="JWH9" s="685"/>
      <c r="JWI9" s="685"/>
      <c r="JWJ9" s="685"/>
      <c r="JWK9" s="685"/>
      <c r="JWL9" s="685"/>
      <c r="JWM9" s="685"/>
      <c r="JWN9" s="685"/>
      <c r="JWO9" s="685"/>
      <c r="JWP9" s="685"/>
      <c r="JWQ9" s="685"/>
      <c r="JWR9" s="685"/>
      <c r="JWS9" s="685"/>
      <c r="JWT9" s="685"/>
      <c r="JWU9" s="685"/>
      <c r="JWV9" s="685"/>
      <c r="JWW9" s="685"/>
      <c r="JWX9" s="685"/>
      <c r="JWY9" s="685"/>
      <c r="JWZ9" s="685"/>
      <c r="JXA9" s="685"/>
      <c r="JXB9" s="685"/>
      <c r="JXC9" s="685"/>
      <c r="JXD9" s="685"/>
      <c r="JXE9" s="685"/>
      <c r="JXF9" s="685"/>
      <c r="JXG9" s="685"/>
      <c r="JXH9" s="685"/>
      <c r="JXI9" s="685"/>
      <c r="JXJ9" s="685"/>
      <c r="JXK9" s="685"/>
      <c r="JXL9" s="685"/>
      <c r="JXM9" s="685"/>
      <c r="JXN9" s="685"/>
      <c r="JXO9" s="685"/>
      <c r="JXP9" s="685"/>
      <c r="JXQ9" s="685"/>
      <c r="JXR9" s="685"/>
      <c r="JXS9" s="685"/>
      <c r="JXT9" s="685"/>
      <c r="JXU9" s="685"/>
      <c r="JXV9" s="685"/>
      <c r="JXW9" s="685"/>
      <c r="JXX9" s="685"/>
      <c r="JXY9" s="685"/>
      <c r="JXZ9" s="685"/>
      <c r="JYA9" s="685"/>
      <c r="JYB9" s="685"/>
      <c r="JYC9" s="685"/>
      <c r="JYD9" s="685"/>
      <c r="JYE9" s="685"/>
      <c r="JYF9" s="685"/>
      <c r="JYG9" s="685"/>
      <c r="JYH9" s="685"/>
      <c r="JYI9" s="685"/>
      <c r="JYJ9" s="685"/>
      <c r="JYK9" s="685"/>
      <c r="JYL9" s="685"/>
      <c r="JYM9" s="685"/>
      <c r="JYN9" s="685"/>
      <c r="JYO9" s="685"/>
      <c r="JYP9" s="685"/>
      <c r="JYQ9" s="685"/>
      <c r="JYR9" s="685"/>
      <c r="JYS9" s="685"/>
      <c r="JYT9" s="685"/>
      <c r="JYU9" s="685"/>
      <c r="JYV9" s="685"/>
      <c r="JYW9" s="685"/>
      <c r="JYX9" s="685"/>
      <c r="JYY9" s="685"/>
      <c r="JYZ9" s="685"/>
      <c r="JZA9" s="685"/>
      <c r="JZB9" s="685"/>
      <c r="JZC9" s="685"/>
      <c r="JZD9" s="685"/>
      <c r="JZE9" s="685"/>
      <c r="JZF9" s="685"/>
      <c r="JZG9" s="685"/>
      <c r="JZH9" s="685"/>
      <c r="JZI9" s="685"/>
      <c r="JZJ9" s="685"/>
      <c r="JZK9" s="685"/>
      <c r="JZL9" s="685"/>
      <c r="JZM9" s="685"/>
      <c r="JZN9" s="685"/>
      <c r="JZO9" s="685"/>
      <c r="JZP9" s="685"/>
      <c r="JZQ9" s="685"/>
      <c r="JZR9" s="685"/>
      <c r="JZS9" s="685"/>
      <c r="JZT9" s="685"/>
      <c r="JZU9" s="685"/>
      <c r="JZV9" s="685"/>
      <c r="JZW9" s="685"/>
      <c r="JZX9" s="685"/>
      <c r="JZY9" s="685"/>
      <c r="JZZ9" s="685"/>
      <c r="KAA9" s="685"/>
      <c r="KAB9" s="685"/>
      <c r="KAC9" s="685"/>
      <c r="KAD9" s="685"/>
      <c r="KAE9" s="685"/>
      <c r="KAF9" s="685"/>
      <c r="KAG9" s="685"/>
      <c r="KAH9" s="685"/>
      <c r="KAI9" s="685"/>
      <c r="KAJ9" s="685"/>
      <c r="KAK9" s="685"/>
      <c r="KAL9" s="685"/>
      <c r="KAM9" s="685"/>
      <c r="KAN9" s="685"/>
      <c r="KAO9" s="685"/>
      <c r="KAP9" s="685"/>
      <c r="KAQ9" s="685"/>
      <c r="KAR9" s="685"/>
      <c r="KAS9" s="685"/>
      <c r="KAT9" s="685"/>
      <c r="KAU9" s="685"/>
      <c r="KAV9" s="685"/>
      <c r="KAW9" s="685"/>
      <c r="KAX9" s="685"/>
      <c r="KAY9" s="685"/>
      <c r="KAZ9" s="685"/>
      <c r="KBA9" s="685"/>
      <c r="KBB9" s="685"/>
      <c r="KBC9" s="685"/>
      <c r="KBD9" s="685"/>
      <c r="KBE9" s="685"/>
      <c r="KBF9" s="685"/>
      <c r="KBG9" s="685"/>
      <c r="KBH9" s="685"/>
      <c r="KBI9" s="685"/>
      <c r="KBJ9" s="685"/>
      <c r="KBK9" s="685"/>
      <c r="KBL9" s="685"/>
      <c r="KBM9" s="685"/>
      <c r="KBN9" s="685"/>
      <c r="KBO9" s="685"/>
      <c r="KBP9" s="685"/>
      <c r="KBQ9" s="685"/>
      <c r="KBR9" s="685"/>
      <c r="KBS9" s="685"/>
      <c r="KBT9" s="685"/>
      <c r="KBU9" s="685"/>
      <c r="KBV9" s="685"/>
      <c r="KBW9" s="685"/>
      <c r="KBX9" s="685"/>
      <c r="KBY9" s="685"/>
      <c r="KBZ9" s="685"/>
      <c r="KCA9" s="685"/>
      <c r="KCB9" s="685"/>
      <c r="KCC9" s="685"/>
      <c r="KCD9" s="685"/>
      <c r="KCE9" s="685"/>
      <c r="KCF9" s="685"/>
      <c r="KCG9" s="685"/>
      <c r="KCH9" s="685"/>
      <c r="KCI9" s="685"/>
      <c r="KCJ9" s="685"/>
      <c r="KCK9" s="685"/>
      <c r="KCL9" s="685"/>
      <c r="KCM9" s="685"/>
      <c r="KCN9" s="685"/>
      <c r="KCO9" s="685"/>
      <c r="KCP9" s="685"/>
      <c r="KCQ9" s="685"/>
      <c r="KCR9" s="685"/>
      <c r="KCS9" s="685"/>
      <c r="KCT9" s="685"/>
      <c r="KCU9" s="685"/>
      <c r="KCV9" s="685"/>
      <c r="KCW9" s="685"/>
      <c r="KCX9" s="685"/>
      <c r="KCY9" s="685"/>
      <c r="KCZ9" s="685"/>
      <c r="KDA9" s="685"/>
      <c r="KDB9" s="685"/>
      <c r="KDC9" s="685"/>
      <c r="KDD9" s="685"/>
      <c r="KDE9" s="685"/>
      <c r="KDF9" s="685"/>
      <c r="KDG9" s="685"/>
      <c r="KDH9" s="685"/>
      <c r="KDI9" s="685"/>
      <c r="KDJ9" s="685"/>
      <c r="KDK9" s="685"/>
      <c r="KDL9" s="685"/>
      <c r="KDM9" s="685"/>
      <c r="KDN9" s="685"/>
      <c r="KDO9" s="685"/>
      <c r="KDP9" s="685"/>
      <c r="KDQ9" s="685"/>
      <c r="KDR9" s="685"/>
      <c r="KDS9" s="685"/>
      <c r="KDT9" s="685"/>
      <c r="KDU9" s="685"/>
      <c r="KDV9" s="685"/>
      <c r="KDW9" s="685"/>
      <c r="KDX9" s="685"/>
      <c r="KDY9" s="685"/>
      <c r="KDZ9" s="685"/>
      <c r="KEA9" s="685"/>
      <c r="KEB9" s="685"/>
      <c r="KEC9" s="685"/>
      <c r="KED9" s="685"/>
      <c r="KEE9" s="685"/>
      <c r="KEF9" s="685"/>
      <c r="KEG9" s="685"/>
      <c r="KEH9" s="685"/>
      <c r="KEI9" s="685"/>
      <c r="KEJ9" s="685"/>
      <c r="KEK9" s="685"/>
      <c r="KEL9" s="685"/>
      <c r="KEM9" s="685"/>
      <c r="KEN9" s="685"/>
      <c r="KEO9" s="685"/>
      <c r="KEP9" s="685"/>
      <c r="KEQ9" s="685"/>
      <c r="KER9" s="685"/>
      <c r="KES9" s="685"/>
      <c r="KET9" s="685"/>
      <c r="KEU9" s="685"/>
      <c r="KEV9" s="685"/>
      <c r="KEW9" s="685"/>
      <c r="KEX9" s="685"/>
      <c r="KEY9" s="685"/>
      <c r="KEZ9" s="685"/>
      <c r="KFA9" s="685"/>
      <c r="KFB9" s="685"/>
      <c r="KFC9" s="685"/>
      <c r="KFD9" s="685"/>
      <c r="KFE9" s="685"/>
      <c r="KFF9" s="685"/>
      <c r="KFG9" s="685"/>
      <c r="KFH9" s="685"/>
      <c r="KFI9" s="685"/>
      <c r="KFJ9" s="685"/>
      <c r="KFK9" s="685"/>
      <c r="KFL9" s="685"/>
      <c r="KFM9" s="685"/>
      <c r="KFN9" s="685"/>
      <c r="KFO9" s="685"/>
      <c r="KFP9" s="685"/>
      <c r="KFQ9" s="685"/>
      <c r="KFR9" s="685"/>
      <c r="KFS9" s="685"/>
      <c r="KFT9" s="685"/>
      <c r="KFU9" s="685"/>
      <c r="KFV9" s="685"/>
      <c r="KFW9" s="685"/>
      <c r="KFX9" s="685"/>
      <c r="KFY9" s="685"/>
      <c r="KFZ9" s="685"/>
      <c r="KGA9" s="685"/>
      <c r="KGB9" s="685"/>
      <c r="KGC9" s="685"/>
      <c r="KGD9" s="685"/>
      <c r="KGE9" s="685"/>
      <c r="KGF9" s="685"/>
      <c r="KGG9" s="685"/>
      <c r="KGH9" s="685"/>
      <c r="KGI9" s="685"/>
      <c r="KGJ9" s="685"/>
      <c r="KGK9" s="685"/>
      <c r="KGL9" s="685"/>
      <c r="KGM9" s="685"/>
      <c r="KGN9" s="685"/>
      <c r="KGO9" s="685"/>
      <c r="KGP9" s="685"/>
      <c r="KGQ9" s="685"/>
      <c r="KGR9" s="685"/>
      <c r="KGS9" s="685"/>
      <c r="KGT9" s="685"/>
      <c r="KGU9" s="685"/>
      <c r="KGV9" s="685"/>
      <c r="KGW9" s="685"/>
      <c r="KGX9" s="685"/>
      <c r="KGY9" s="685"/>
      <c r="KGZ9" s="685"/>
      <c r="KHA9" s="685"/>
      <c r="KHB9" s="685"/>
      <c r="KHC9" s="685"/>
      <c r="KHD9" s="685"/>
      <c r="KHE9" s="685"/>
      <c r="KHF9" s="685"/>
      <c r="KHG9" s="685"/>
      <c r="KHH9" s="685"/>
      <c r="KHI9" s="685"/>
      <c r="KHJ9" s="685"/>
      <c r="KHK9" s="685"/>
      <c r="KHL9" s="685"/>
      <c r="KHM9" s="685"/>
      <c r="KHN9" s="685"/>
      <c r="KHO9" s="685"/>
      <c r="KHP9" s="685"/>
      <c r="KHQ9" s="685"/>
      <c r="KHR9" s="685"/>
      <c r="KHS9" s="685"/>
      <c r="KHT9" s="685"/>
      <c r="KHU9" s="685"/>
      <c r="KHV9" s="685"/>
      <c r="KHW9" s="685"/>
      <c r="KHX9" s="685"/>
      <c r="KHY9" s="685"/>
      <c r="KHZ9" s="685"/>
      <c r="KIA9" s="685"/>
      <c r="KIB9" s="685"/>
      <c r="KIC9" s="685"/>
      <c r="KID9" s="685"/>
      <c r="KIE9" s="685"/>
      <c r="KIF9" s="685"/>
      <c r="KIG9" s="685"/>
      <c r="KIH9" s="685"/>
      <c r="KII9" s="685"/>
      <c r="KIJ9" s="685"/>
      <c r="KIK9" s="685"/>
      <c r="KIL9" s="685"/>
      <c r="KIM9" s="685"/>
      <c r="KIN9" s="685"/>
      <c r="KIO9" s="685"/>
      <c r="KIP9" s="685"/>
      <c r="KIQ9" s="685"/>
      <c r="KIR9" s="685"/>
      <c r="KIS9" s="685"/>
      <c r="KIT9" s="685"/>
      <c r="KIU9" s="685"/>
      <c r="KIV9" s="685"/>
      <c r="KIW9" s="685"/>
      <c r="KIX9" s="685"/>
      <c r="KIY9" s="685"/>
      <c r="KIZ9" s="685"/>
      <c r="KJA9" s="685"/>
      <c r="KJB9" s="685"/>
      <c r="KJC9" s="685"/>
      <c r="KJD9" s="685"/>
      <c r="KJE9" s="685"/>
      <c r="KJF9" s="685"/>
      <c r="KJG9" s="685"/>
      <c r="KJH9" s="685"/>
      <c r="KJI9" s="685"/>
      <c r="KJJ9" s="685"/>
      <c r="KJK9" s="685"/>
      <c r="KJL9" s="685"/>
      <c r="KJM9" s="685"/>
      <c r="KJN9" s="685"/>
      <c r="KJO9" s="685"/>
      <c r="KJP9" s="685"/>
      <c r="KJQ9" s="685"/>
      <c r="KJR9" s="685"/>
      <c r="KJS9" s="685"/>
      <c r="KJT9" s="685"/>
      <c r="KJU9" s="685"/>
      <c r="KJV9" s="685"/>
      <c r="KJW9" s="685"/>
      <c r="KJX9" s="685"/>
      <c r="KJY9" s="685"/>
      <c r="KJZ9" s="685"/>
      <c r="KKA9" s="685"/>
      <c r="KKB9" s="685"/>
      <c r="KKC9" s="685"/>
      <c r="KKD9" s="685"/>
      <c r="KKE9" s="685"/>
      <c r="KKF9" s="685"/>
      <c r="KKG9" s="685"/>
      <c r="KKH9" s="685"/>
      <c r="KKI9" s="685"/>
      <c r="KKJ9" s="685"/>
      <c r="KKK9" s="685"/>
      <c r="KKL9" s="685"/>
      <c r="KKM9" s="685"/>
      <c r="KKN9" s="685"/>
      <c r="KKO9" s="685"/>
      <c r="KKP9" s="685"/>
      <c r="KKQ9" s="685"/>
      <c r="KKR9" s="685"/>
      <c r="KKS9" s="685"/>
      <c r="KKT9" s="685"/>
      <c r="KKU9" s="685"/>
      <c r="KKV9" s="685"/>
      <c r="KKW9" s="685"/>
      <c r="KKX9" s="685"/>
      <c r="KKY9" s="685"/>
      <c r="KKZ9" s="685"/>
      <c r="KLA9" s="685"/>
      <c r="KLB9" s="685"/>
      <c r="KLC9" s="685"/>
      <c r="KLD9" s="685"/>
      <c r="KLE9" s="685"/>
      <c r="KLF9" s="685"/>
      <c r="KLG9" s="685"/>
      <c r="KLH9" s="685"/>
      <c r="KLI9" s="685"/>
      <c r="KLJ9" s="685"/>
      <c r="KLK9" s="685"/>
      <c r="KLL9" s="685"/>
      <c r="KLM9" s="685"/>
      <c r="KLN9" s="685"/>
      <c r="KLO9" s="685"/>
      <c r="KLP9" s="685"/>
      <c r="KLQ9" s="685"/>
      <c r="KLR9" s="685"/>
      <c r="KLS9" s="685"/>
      <c r="KLT9" s="685"/>
      <c r="KLU9" s="685"/>
      <c r="KLV9" s="685"/>
      <c r="KLW9" s="685"/>
      <c r="KLX9" s="685"/>
      <c r="KLY9" s="685"/>
      <c r="KLZ9" s="685"/>
      <c r="KMA9" s="685"/>
      <c r="KMB9" s="685"/>
      <c r="KMC9" s="685"/>
      <c r="KMD9" s="685"/>
      <c r="KME9" s="685"/>
      <c r="KMF9" s="685"/>
      <c r="KMG9" s="685"/>
      <c r="KMH9" s="685"/>
      <c r="KMI9" s="685"/>
      <c r="KMJ9" s="685"/>
      <c r="KMK9" s="685"/>
      <c r="KML9" s="685"/>
      <c r="KMM9" s="685"/>
      <c r="KMN9" s="685"/>
      <c r="KMO9" s="685"/>
      <c r="KMP9" s="685"/>
      <c r="KMQ9" s="685"/>
      <c r="KMR9" s="685"/>
      <c r="KMS9" s="685"/>
      <c r="KMT9" s="685"/>
      <c r="KMU9" s="685"/>
      <c r="KMV9" s="685"/>
      <c r="KMW9" s="685"/>
      <c r="KMX9" s="685"/>
      <c r="KMY9" s="685"/>
      <c r="KMZ9" s="685"/>
      <c r="KNA9" s="685"/>
      <c r="KNB9" s="685"/>
      <c r="KNC9" s="685"/>
      <c r="KND9" s="685"/>
      <c r="KNE9" s="685"/>
      <c r="KNF9" s="685"/>
      <c r="KNG9" s="685"/>
      <c r="KNH9" s="685"/>
      <c r="KNI9" s="685"/>
      <c r="KNJ9" s="685"/>
      <c r="KNK9" s="685"/>
      <c r="KNL9" s="685"/>
      <c r="KNM9" s="685"/>
      <c r="KNN9" s="685"/>
      <c r="KNO9" s="685"/>
      <c r="KNP9" s="685"/>
      <c r="KNQ9" s="685"/>
      <c r="KNR9" s="685"/>
      <c r="KNS9" s="685"/>
      <c r="KNT9" s="685"/>
      <c r="KNU9" s="685"/>
      <c r="KNV9" s="685"/>
      <c r="KNW9" s="685"/>
      <c r="KNX9" s="685"/>
      <c r="KNY9" s="685"/>
      <c r="KNZ9" s="685"/>
      <c r="KOA9" s="685"/>
      <c r="KOB9" s="685"/>
      <c r="KOC9" s="685"/>
      <c r="KOD9" s="685"/>
      <c r="KOE9" s="685"/>
      <c r="KOF9" s="685"/>
      <c r="KOG9" s="685"/>
      <c r="KOH9" s="685"/>
      <c r="KOI9" s="685"/>
      <c r="KOJ9" s="685"/>
      <c r="KOK9" s="685"/>
      <c r="KOL9" s="685"/>
      <c r="KOM9" s="685"/>
      <c r="KON9" s="685"/>
      <c r="KOO9" s="685"/>
      <c r="KOP9" s="685"/>
      <c r="KOQ9" s="685"/>
      <c r="KOR9" s="685"/>
      <c r="KOS9" s="685"/>
      <c r="KOT9" s="685"/>
      <c r="KOU9" s="685"/>
      <c r="KOV9" s="685"/>
      <c r="KOW9" s="685"/>
      <c r="KOX9" s="685"/>
      <c r="KOY9" s="685"/>
      <c r="KOZ9" s="685"/>
      <c r="KPA9" s="685"/>
      <c r="KPB9" s="685"/>
      <c r="KPC9" s="685"/>
      <c r="KPD9" s="685"/>
      <c r="KPE9" s="685"/>
      <c r="KPF9" s="685"/>
      <c r="KPG9" s="685"/>
      <c r="KPH9" s="685"/>
      <c r="KPI9" s="685"/>
      <c r="KPJ9" s="685"/>
      <c r="KPK9" s="685"/>
      <c r="KPL9" s="685"/>
      <c r="KPM9" s="685"/>
      <c r="KPN9" s="685"/>
      <c r="KPO9" s="685"/>
      <c r="KPP9" s="685"/>
      <c r="KPQ9" s="685"/>
      <c r="KPR9" s="685"/>
      <c r="KPS9" s="685"/>
      <c r="KPT9" s="685"/>
      <c r="KPU9" s="685"/>
      <c r="KPV9" s="685"/>
      <c r="KPW9" s="685"/>
      <c r="KPX9" s="685"/>
      <c r="KPY9" s="685"/>
      <c r="KPZ9" s="685"/>
      <c r="KQA9" s="685"/>
      <c r="KQB9" s="685"/>
      <c r="KQC9" s="685"/>
      <c r="KQD9" s="685"/>
      <c r="KQE9" s="685"/>
      <c r="KQF9" s="685"/>
      <c r="KQG9" s="685"/>
      <c r="KQH9" s="685"/>
      <c r="KQI9" s="685"/>
      <c r="KQJ9" s="685"/>
      <c r="KQK9" s="685"/>
      <c r="KQL9" s="685"/>
      <c r="KQM9" s="685"/>
      <c r="KQN9" s="685"/>
      <c r="KQO9" s="685"/>
      <c r="KQP9" s="685"/>
      <c r="KQQ9" s="685"/>
      <c r="KQR9" s="685"/>
      <c r="KQS9" s="685"/>
      <c r="KQT9" s="685"/>
      <c r="KQU9" s="685"/>
      <c r="KQV9" s="685"/>
      <c r="KQW9" s="685"/>
      <c r="KQX9" s="685"/>
      <c r="KQY9" s="685"/>
      <c r="KQZ9" s="685"/>
      <c r="KRA9" s="685"/>
      <c r="KRB9" s="685"/>
      <c r="KRC9" s="685"/>
      <c r="KRD9" s="685"/>
      <c r="KRE9" s="685"/>
      <c r="KRF9" s="685"/>
      <c r="KRG9" s="685"/>
      <c r="KRH9" s="685"/>
      <c r="KRI9" s="685"/>
      <c r="KRJ9" s="685"/>
      <c r="KRK9" s="685"/>
      <c r="KRL9" s="685"/>
      <c r="KRM9" s="685"/>
      <c r="KRN9" s="685"/>
      <c r="KRO9" s="685"/>
      <c r="KRP9" s="685"/>
      <c r="KRQ9" s="685"/>
      <c r="KRR9" s="685"/>
      <c r="KRS9" s="685"/>
      <c r="KRT9" s="685"/>
      <c r="KRU9" s="685"/>
      <c r="KRV9" s="685"/>
      <c r="KRW9" s="685"/>
      <c r="KRX9" s="685"/>
      <c r="KRY9" s="685"/>
      <c r="KRZ9" s="685"/>
      <c r="KSA9" s="685"/>
      <c r="KSB9" s="685"/>
      <c r="KSC9" s="685"/>
      <c r="KSD9" s="685"/>
      <c r="KSE9" s="685"/>
      <c r="KSF9" s="685"/>
      <c r="KSG9" s="685"/>
      <c r="KSH9" s="685"/>
      <c r="KSI9" s="685"/>
      <c r="KSJ9" s="685"/>
      <c r="KSK9" s="685"/>
      <c r="KSL9" s="685"/>
      <c r="KSM9" s="685"/>
      <c r="KSN9" s="685"/>
      <c r="KSO9" s="685"/>
      <c r="KSP9" s="685"/>
      <c r="KSQ9" s="685"/>
      <c r="KSR9" s="685"/>
      <c r="KSS9" s="685"/>
      <c r="KST9" s="685"/>
      <c r="KSU9" s="685"/>
      <c r="KSV9" s="685"/>
      <c r="KSW9" s="685"/>
      <c r="KSX9" s="685"/>
      <c r="KSY9" s="685"/>
      <c r="KSZ9" s="685"/>
      <c r="KTA9" s="685"/>
      <c r="KTB9" s="685"/>
      <c r="KTC9" s="685"/>
      <c r="KTD9" s="685"/>
      <c r="KTE9" s="685"/>
      <c r="KTF9" s="685"/>
      <c r="KTG9" s="685"/>
      <c r="KTH9" s="685"/>
      <c r="KTI9" s="685"/>
      <c r="KTJ9" s="685"/>
      <c r="KTK9" s="685"/>
      <c r="KTL9" s="685"/>
      <c r="KTM9" s="685"/>
      <c r="KTN9" s="685"/>
      <c r="KTO9" s="685"/>
      <c r="KTP9" s="685"/>
      <c r="KTQ9" s="685"/>
      <c r="KTR9" s="685"/>
      <c r="KTS9" s="685"/>
      <c r="KTT9" s="685"/>
      <c r="KTU9" s="685"/>
      <c r="KTV9" s="685"/>
      <c r="KTW9" s="685"/>
      <c r="KTX9" s="685"/>
      <c r="KTY9" s="685"/>
      <c r="KTZ9" s="685"/>
      <c r="KUA9" s="685"/>
      <c r="KUB9" s="685"/>
      <c r="KUC9" s="685"/>
      <c r="KUD9" s="685"/>
      <c r="KUE9" s="685"/>
      <c r="KUF9" s="685"/>
      <c r="KUG9" s="685"/>
      <c r="KUH9" s="685"/>
      <c r="KUI9" s="685"/>
      <c r="KUJ9" s="685"/>
      <c r="KUK9" s="685"/>
      <c r="KUL9" s="685"/>
      <c r="KUM9" s="685"/>
      <c r="KUN9" s="685"/>
      <c r="KUO9" s="685"/>
      <c r="KUP9" s="685"/>
      <c r="KUQ9" s="685"/>
      <c r="KUR9" s="685"/>
      <c r="KUS9" s="685"/>
      <c r="KUT9" s="685"/>
      <c r="KUU9" s="685"/>
      <c r="KUV9" s="685"/>
      <c r="KUW9" s="685"/>
      <c r="KUX9" s="685"/>
      <c r="KUY9" s="685"/>
      <c r="KUZ9" s="685"/>
      <c r="KVA9" s="685"/>
      <c r="KVB9" s="685"/>
      <c r="KVC9" s="685"/>
      <c r="KVD9" s="685"/>
      <c r="KVE9" s="685"/>
      <c r="KVF9" s="685"/>
      <c r="KVG9" s="685"/>
      <c r="KVH9" s="685"/>
      <c r="KVI9" s="685"/>
      <c r="KVJ9" s="685"/>
      <c r="KVK9" s="685"/>
      <c r="KVL9" s="685"/>
      <c r="KVM9" s="685"/>
      <c r="KVN9" s="685"/>
      <c r="KVO9" s="685"/>
      <c r="KVP9" s="685"/>
      <c r="KVQ9" s="685"/>
      <c r="KVR9" s="685"/>
      <c r="KVS9" s="685"/>
      <c r="KVT9" s="685"/>
      <c r="KVU9" s="685"/>
      <c r="KVV9" s="685"/>
      <c r="KVW9" s="685"/>
      <c r="KVX9" s="685"/>
      <c r="KVY9" s="685"/>
      <c r="KVZ9" s="685"/>
      <c r="KWA9" s="685"/>
      <c r="KWB9" s="685"/>
      <c r="KWC9" s="685"/>
      <c r="KWD9" s="685"/>
      <c r="KWE9" s="685"/>
      <c r="KWF9" s="685"/>
      <c r="KWG9" s="685"/>
      <c r="KWH9" s="685"/>
      <c r="KWI9" s="685"/>
      <c r="KWJ9" s="685"/>
      <c r="KWK9" s="685"/>
      <c r="KWL9" s="685"/>
      <c r="KWM9" s="685"/>
      <c r="KWN9" s="685"/>
      <c r="KWO9" s="685"/>
      <c r="KWP9" s="685"/>
      <c r="KWQ9" s="685"/>
      <c r="KWR9" s="685"/>
      <c r="KWS9" s="685"/>
      <c r="KWT9" s="685"/>
      <c r="KWU9" s="685"/>
      <c r="KWV9" s="685"/>
      <c r="KWW9" s="685"/>
      <c r="KWX9" s="685"/>
      <c r="KWY9" s="685"/>
      <c r="KWZ9" s="685"/>
      <c r="KXA9" s="685"/>
      <c r="KXB9" s="685"/>
      <c r="KXC9" s="685"/>
      <c r="KXD9" s="685"/>
      <c r="KXE9" s="685"/>
      <c r="KXF9" s="685"/>
      <c r="KXG9" s="685"/>
      <c r="KXH9" s="685"/>
      <c r="KXI9" s="685"/>
      <c r="KXJ9" s="685"/>
      <c r="KXK9" s="685"/>
      <c r="KXL9" s="685"/>
      <c r="KXM9" s="685"/>
      <c r="KXN9" s="685"/>
      <c r="KXO9" s="685"/>
      <c r="KXP9" s="685"/>
      <c r="KXQ9" s="685"/>
      <c r="KXR9" s="685"/>
      <c r="KXS9" s="685"/>
      <c r="KXT9" s="685"/>
      <c r="KXU9" s="685"/>
      <c r="KXV9" s="685"/>
      <c r="KXW9" s="685"/>
      <c r="KXX9" s="685"/>
      <c r="KXY9" s="685"/>
      <c r="KXZ9" s="685"/>
      <c r="KYA9" s="685"/>
      <c r="KYB9" s="685"/>
      <c r="KYC9" s="685"/>
      <c r="KYD9" s="685"/>
      <c r="KYE9" s="685"/>
      <c r="KYF9" s="685"/>
      <c r="KYG9" s="685"/>
      <c r="KYH9" s="685"/>
      <c r="KYI9" s="685"/>
      <c r="KYJ9" s="685"/>
      <c r="KYK9" s="685"/>
      <c r="KYL9" s="685"/>
      <c r="KYM9" s="685"/>
      <c r="KYN9" s="685"/>
      <c r="KYO9" s="685"/>
      <c r="KYP9" s="685"/>
      <c r="KYQ9" s="685"/>
      <c r="KYR9" s="685"/>
      <c r="KYS9" s="685"/>
      <c r="KYT9" s="685"/>
      <c r="KYU9" s="685"/>
      <c r="KYV9" s="685"/>
      <c r="KYW9" s="685"/>
      <c r="KYX9" s="685"/>
      <c r="KYY9" s="685"/>
      <c r="KYZ9" s="685"/>
      <c r="KZA9" s="685"/>
      <c r="KZB9" s="685"/>
      <c r="KZC9" s="685"/>
      <c r="KZD9" s="685"/>
      <c r="KZE9" s="685"/>
      <c r="KZF9" s="685"/>
      <c r="KZG9" s="685"/>
      <c r="KZH9" s="685"/>
      <c r="KZI9" s="685"/>
      <c r="KZJ9" s="685"/>
      <c r="KZK9" s="685"/>
      <c r="KZL9" s="685"/>
      <c r="KZM9" s="685"/>
      <c r="KZN9" s="685"/>
      <c r="KZO9" s="685"/>
      <c r="KZP9" s="685"/>
      <c r="KZQ9" s="685"/>
      <c r="KZR9" s="685"/>
      <c r="KZS9" s="685"/>
      <c r="KZT9" s="685"/>
      <c r="KZU9" s="685"/>
      <c r="KZV9" s="685"/>
      <c r="KZW9" s="685"/>
      <c r="KZX9" s="685"/>
      <c r="KZY9" s="685"/>
      <c r="KZZ9" s="685"/>
      <c r="LAA9" s="685"/>
      <c r="LAB9" s="685"/>
      <c r="LAC9" s="685"/>
      <c r="LAD9" s="685"/>
      <c r="LAE9" s="685"/>
      <c r="LAF9" s="685"/>
      <c r="LAG9" s="685"/>
      <c r="LAH9" s="685"/>
      <c r="LAI9" s="685"/>
      <c r="LAJ9" s="685"/>
      <c r="LAK9" s="685"/>
      <c r="LAL9" s="685"/>
      <c r="LAM9" s="685"/>
      <c r="LAN9" s="685"/>
      <c r="LAO9" s="685"/>
      <c r="LAP9" s="685"/>
      <c r="LAQ9" s="685"/>
      <c r="LAR9" s="685"/>
      <c r="LAS9" s="685"/>
      <c r="LAT9" s="685"/>
      <c r="LAU9" s="685"/>
      <c r="LAV9" s="685"/>
      <c r="LAW9" s="685"/>
      <c r="LAX9" s="685"/>
      <c r="LAY9" s="685"/>
      <c r="LAZ9" s="685"/>
      <c r="LBA9" s="685"/>
      <c r="LBB9" s="685"/>
      <c r="LBC9" s="685"/>
      <c r="LBD9" s="685"/>
      <c r="LBE9" s="685"/>
      <c r="LBF9" s="685"/>
      <c r="LBG9" s="685"/>
      <c r="LBH9" s="685"/>
      <c r="LBI9" s="685"/>
      <c r="LBJ9" s="685"/>
      <c r="LBK9" s="685"/>
      <c r="LBL9" s="685"/>
      <c r="LBM9" s="685"/>
      <c r="LBN9" s="685"/>
      <c r="LBO9" s="685"/>
      <c r="LBP9" s="685"/>
      <c r="LBQ9" s="685"/>
      <c r="LBR9" s="685"/>
      <c r="LBS9" s="685"/>
      <c r="LBT9" s="685"/>
      <c r="LBU9" s="685"/>
      <c r="LBV9" s="685"/>
      <c r="LBW9" s="685"/>
      <c r="LBX9" s="685"/>
      <c r="LBY9" s="685"/>
      <c r="LBZ9" s="685"/>
      <c r="LCA9" s="685"/>
      <c r="LCB9" s="685"/>
      <c r="LCC9" s="685"/>
      <c r="LCD9" s="685"/>
      <c r="LCE9" s="685"/>
      <c r="LCF9" s="685"/>
      <c r="LCG9" s="685"/>
      <c r="LCH9" s="685"/>
      <c r="LCI9" s="685"/>
      <c r="LCJ9" s="685"/>
      <c r="LCK9" s="685"/>
      <c r="LCL9" s="685"/>
      <c r="LCM9" s="685"/>
      <c r="LCN9" s="685"/>
      <c r="LCO9" s="685"/>
      <c r="LCP9" s="685"/>
      <c r="LCQ9" s="685"/>
      <c r="LCR9" s="685"/>
      <c r="LCS9" s="685"/>
      <c r="LCT9" s="685"/>
      <c r="LCU9" s="685"/>
      <c r="LCV9" s="685"/>
      <c r="LCW9" s="685"/>
      <c r="LCX9" s="685"/>
      <c r="LCY9" s="685"/>
      <c r="LCZ9" s="685"/>
      <c r="LDA9" s="685"/>
      <c r="LDB9" s="685"/>
      <c r="LDC9" s="685"/>
      <c r="LDD9" s="685"/>
      <c r="LDE9" s="685"/>
      <c r="LDF9" s="685"/>
      <c r="LDG9" s="685"/>
      <c r="LDH9" s="685"/>
      <c r="LDI9" s="685"/>
      <c r="LDJ9" s="685"/>
      <c r="LDK9" s="685"/>
      <c r="LDL9" s="685"/>
      <c r="LDM9" s="685"/>
      <c r="LDN9" s="685"/>
      <c r="LDO9" s="685"/>
      <c r="LDP9" s="685"/>
      <c r="LDQ9" s="685"/>
      <c r="LDR9" s="685"/>
      <c r="LDS9" s="685"/>
      <c r="LDT9" s="685"/>
      <c r="LDU9" s="685"/>
      <c r="LDV9" s="685"/>
      <c r="LDW9" s="685"/>
      <c r="LDX9" s="685"/>
      <c r="LDY9" s="685"/>
      <c r="LDZ9" s="685"/>
      <c r="LEA9" s="685"/>
      <c r="LEB9" s="685"/>
      <c r="LEC9" s="685"/>
      <c r="LED9" s="685"/>
      <c r="LEE9" s="685"/>
      <c r="LEF9" s="685"/>
      <c r="LEG9" s="685"/>
      <c r="LEH9" s="685"/>
      <c r="LEI9" s="685"/>
      <c r="LEJ9" s="685"/>
      <c r="LEK9" s="685"/>
      <c r="LEL9" s="685"/>
      <c r="LEM9" s="685"/>
      <c r="LEN9" s="685"/>
      <c r="LEO9" s="685"/>
      <c r="LEP9" s="685"/>
      <c r="LEQ9" s="685"/>
      <c r="LER9" s="685"/>
      <c r="LES9" s="685"/>
      <c r="LET9" s="685"/>
      <c r="LEU9" s="685"/>
      <c r="LEV9" s="685"/>
      <c r="LEW9" s="685"/>
      <c r="LEX9" s="685"/>
      <c r="LEY9" s="685"/>
      <c r="LEZ9" s="685"/>
      <c r="LFA9" s="685"/>
      <c r="LFB9" s="685"/>
      <c r="LFC9" s="685"/>
      <c r="LFD9" s="685"/>
      <c r="LFE9" s="685"/>
      <c r="LFF9" s="685"/>
      <c r="LFG9" s="685"/>
      <c r="LFH9" s="685"/>
      <c r="LFI9" s="685"/>
      <c r="LFJ9" s="685"/>
      <c r="LFK9" s="685"/>
      <c r="LFL9" s="685"/>
      <c r="LFM9" s="685"/>
      <c r="LFN9" s="685"/>
      <c r="LFO9" s="685"/>
      <c r="LFP9" s="685"/>
      <c r="LFQ9" s="685"/>
      <c r="LFR9" s="685"/>
      <c r="LFS9" s="685"/>
      <c r="LFT9" s="685"/>
      <c r="LFU9" s="685"/>
      <c r="LFV9" s="685"/>
      <c r="LFW9" s="685"/>
      <c r="LFX9" s="685"/>
      <c r="LFY9" s="685"/>
      <c r="LFZ9" s="685"/>
      <c r="LGA9" s="685"/>
      <c r="LGB9" s="685"/>
      <c r="LGC9" s="685"/>
      <c r="LGD9" s="685"/>
      <c r="LGE9" s="685"/>
      <c r="LGF9" s="685"/>
      <c r="LGG9" s="685"/>
      <c r="LGH9" s="685"/>
      <c r="LGI9" s="685"/>
      <c r="LGJ9" s="685"/>
      <c r="LGK9" s="685"/>
      <c r="LGL9" s="685"/>
      <c r="LGM9" s="685"/>
      <c r="LGN9" s="685"/>
      <c r="LGO9" s="685"/>
      <c r="LGP9" s="685"/>
      <c r="LGQ9" s="685"/>
      <c r="LGR9" s="685"/>
      <c r="LGS9" s="685"/>
      <c r="LGT9" s="685"/>
      <c r="LGU9" s="685"/>
      <c r="LGV9" s="685"/>
      <c r="LGW9" s="685"/>
      <c r="LGX9" s="685"/>
      <c r="LGY9" s="685"/>
      <c r="LGZ9" s="685"/>
      <c r="LHA9" s="685"/>
      <c r="LHB9" s="685"/>
      <c r="LHC9" s="685"/>
      <c r="LHD9" s="685"/>
      <c r="LHE9" s="685"/>
      <c r="LHF9" s="685"/>
      <c r="LHG9" s="685"/>
      <c r="LHH9" s="685"/>
      <c r="LHI9" s="685"/>
      <c r="LHJ9" s="685"/>
      <c r="LHK9" s="685"/>
      <c r="LHL9" s="685"/>
      <c r="LHM9" s="685"/>
      <c r="LHN9" s="685"/>
      <c r="LHO9" s="685"/>
      <c r="LHP9" s="685"/>
      <c r="LHQ9" s="685"/>
      <c r="LHR9" s="685"/>
      <c r="LHS9" s="685"/>
      <c r="LHT9" s="685"/>
      <c r="LHU9" s="685"/>
      <c r="LHV9" s="685"/>
      <c r="LHW9" s="685"/>
      <c r="LHX9" s="685"/>
      <c r="LHY9" s="685"/>
      <c r="LHZ9" s="685"/>
      <c r="LIA9" s="685"/>
      <c r="LIB9" s="685"/>
      <c r="LIC9" s="685"/>
      <c r="LID9" s="685"/>
      <c r="LIE9" s="685"/>
      <c r="LIF9" s="685"/>
      <c r="LIG9" s="685"/>
      <c r="LIH9" s="685"/>
      <c r="LII9" s="685"/>
      <c r="LIJ9" s="685"/>
      <c r="LIK9" s="685"/>
      <c r="LIL9" s="685"/>
      <c r="LIM9" s="685"/>
      <c r="LIN9" s="685"/>
      <c r="LIO9" s="685"/>
      <c r="LIP9" s="685"/>
      <c r="LIQ9" s="685"/>
      <c r="LIR9" s="685"/>
      <c r="LIS9" s="685"/>
      <c r="LIT9" s="685"/>
      <c r="LIU9" s="685"/>
      <c r="LIV9" s="685"/>
      <c r="LIW9" s="685"/>
      <c r="LIX9" s="685"/>
      <c r="LIY9" s="685"/>
      <c r="LIZ9" s="685"/>
      <c r="LJA9" s="685"/>
      <c r="LJB9" s="685"/>
      <c r="LJC9" s="685"/>
      <c r="LJD9" s="685"/>
      <c r="LJE9" s="685"/>
      <c r="LJF9" s="685"/>
      <c r="LJG9" s="685"/>
      <c r="LJH9" s="685"/>
      <c r="LJI9" s="685"/>
      <c r="LJJ9" s="685"/>
      <c r="LJK9" s="685"/>
      <c r="LJL9" s="685"/>
      <c r="LJM9" s="685"/>
      <c r="LJN9" s="685"/>
      <c r="LJO9" s="685"/>
      <c r="LJP9" s="685"/>
      <c r="LJQ9" s="685"/>
      <c r="LJR9" s="685"/>
      <c r="LJS9" s="685"/>
      <c r="LJT9" s="685"/>
      <c r="LJU9" s="685"/>
      <c r="LJV9" s="685"/>
      <c r="LJW9" s="685"/>
      <c r="LJX9" s="685"/>
      <c r="LJY9" s="685"/>
      <c r="LJZ9" s="685"/>
      <c r="LKA9" s="685"/>
      <c r="LKB9" s="685"/>
      <c r="LKC9" s="685"/>
      <c r="LKD9" s="685"/>
      <c r="LKE9" s="685"/>
      <c r="LKF9" s="685"/>
      <c r="LKG9" s="685"/>
      <c r="LKH9" s="685"/>
      <c r="LKI9" s="685"/>
      <c r="LKJ9" s="685"/>
      <c r="LKK9" s="685"/>
      <c r="LKL9" s="685"/>
      <c r="LKM9" s="685"/>
      <c r="LKN9" s="685"/>
      <c r="LKO9" s="685"/>
      <c r="LKP9" s="685"/>
      <c r="LKQ9" s="685"/>
      <c r="LKR9" s="685"/>
      <c r="LKS9" s="685"/>
      <c r="LKT9" s="685"/>
      <c r="LKU9" s="685"/>
      <c r="LKV9" s="685"/>
      <c r="LKW9" s="685"/>
      <c r="LKX9" s="685"/>
      <c r="LKY9" s="685"/>
      <c r="LKZ9" s="685"/>
      <c r="LLA9" s="685"/>
      <c r="LLB9" s="685"/>
      <c r="LLC9" s="685"/>
      <c r="LLD9" s="685"/>
      <c r="LLE9" s="685"/>
      <c r="LLF9" s="685"/>
      <c r="LLG9" s="685"/>
      <c r="LLH9" s="685"/>
      <c r="LLI9" s="685"/>
      <c r="LLJ9" s="685"/>
      <c r="LLK9" s="685"/>
      <c r="LLL9" s="685"/>
      <c r="LLM9" s="685"/>
      <c r="LLN9" s="685"/>
      <c r="LLO9" s="685"/>
      <c r="LLP9" s="685"/>
      <c r="LLQ9" s="685"/>
      <c r="LLR9" s="685"/>
      <c r="LLS9" s="685"/>
      <c r="LLT9" s="685"/>
      <c r="LLU9" s="685"/>
      <c r="LLV9" s="685"/>
      <c r="LLW9" s="685"/>
      <c r="LLX9" s="685"/>
      <c r="LLY9" s="685"/>
      <c r="LLZ9" s="685"/>
      <c r="LMA9" s="685"/>
      <c r="LMB9" s="685"/>
      <c r="LMC9" s="685"/>
      <c r="LMD9" s="685"/>
      <c r="LME9" s="685"/>
      <c r="LMF9" s="685"/>
      <c r="LMG9" s="685"/>
      <c r="LMH9" s="685"/>
      <c r="LMI9" s="685"/>
      <c r="LMJ9" s="685"/>
      <c r="LMK9" s="685"/>
      <c r="LML9" s="685"/>
      <c r="LMM9" s="685"/>
      <c r="LMN9" s="685"/>
      <c r="LMO9" s="685"/>
      <c r="LMP9" s="685"/>
      <c r="LMQ9" s="685"/>
      <c r="LMR9" s="685"/>
      <c r="LMS9" s="685"/>
      <c r="LMT9" s="685"/>
      <c r="LMU9" s="685"/>
      <c r="LMV9" s="685"/>
      <c r="LMW9" s="685"/>
      <c r="LMX9" s="685"/>
      <c r="LMY9" s="685"/>
      <c r="LMZ9" s="685"/>
      <c r="LNA9" s="685"/>
      <c r="LNB9" s="685"/>
      <c r="LNC9" s="685"/>
      <c r="LND9" s="685"/>
      <c r="LNE9" s="685"/>
      <c r="LNF9" s="685"/>
      <c r="LNG9" s="685"/>
      <c r="LNH9" s="685"/>
      <c r="LNI9" s="685"/>
      <c r="LNJ9" s="685"/>
      <c r="LNK9" s="685"/>
      <c r="LNL9" s="685"/>
      <c r="LNM9" s="685"/>
      <c r="LNN9" s="685"/>
      <c r="LNO9" s="685"/>
      <c r="LNP9" s="685"/>
      <c r="LNQ9" s="685"/>
      <c r="LNR9" s="685"/>
      <c r="LNS9" s="685"/>
      <c r="LNT9" s="685"/>
      <c r="LNU9" s="685"/>
      <c r="LNV9" s="685"/>
      <c r="LNW9" s="685"/>
      <c r="LNX9" s="685"/>
      <c r="LNY9" s="685"/>
      <c r="LNZ9" s="685"/>
      <c r="LOA9" s="685"/>
      <c r="LOB9" s="685"/>
      <c r="LOC9" s="685"/>
      <c r="LOD9" s="685"/>
      <c r="LOE9" s="685"/>
      <c r="LOF9" s="685"/>
      <c r="LOG9" s="685"/>
      <c r="LOH9" s="685"/>
      <c r="LOI9" s="685"/>
      <c r="LOJ9" s="685"/>
      <c r="LOK9" s="685"/>
      <c r="LOL9" s="685"/>
      <c r="LOM9" s="685"/>
      <c r="LON9" s="685"/>
      <c r="LOO9" s="685"/>
      <c r="LOP9" s="685"/>
      <c r="LOQ9" s="685"/>
      <c r="LOR9" s="685"/>
      <c r="LOS9" s="685"/>
      <c r="LOT9" s="685"/>
      <c r="LOU9" s="685"/>
      <c r="LOV9" s="685"/>
      <c r="LOW9" s="685"/>
      <c r="LOX9" s="685"/>
      <c r="LOY9" s="685"/>
      <c r="LOZ9" s="685"/>
      <c r="LPA9" s="685"/>
      <c r="LPB9" s="685"/>
      <c r="LPC9" s="685"/>
      <c r="LPD9" s="685"/>
      <c r="LPE9" s="685"/>
      <c r="LPF9" s="685"/>
      <c r="LPG9" s="685"/>
      <c r="LPH9" s="685"/>
      <c r="LPI9" s="685"/>
      <c r="LPJ9" s="685"/>
      <c r="LPK9" s="685"/>
      <c r="LPL9" s="685"/>
      <c r="LPM9" s="685"/>
      <c r="LPN9" s="685"/>
      <c r="LPO9" s="685"/>
      <c r="LPP9" s="685"/>
      <c r="LPQ9" s="685"/>
      <c r="LPR9" s="685"/>
      <c r="LPS9" s="685"/>
      <c r="LPT9" s="685"/>
      <c r="LPU9" s="685"/>
      <c r="LPV9" s="685"/>
      <c r="LPW9" s="685"/>
      <c r="LPX9" s="685"/>
      <c r="LPY9" s="685"/>
      <c r="LPZ9" s="685"/>
      <c r="LQA9" s="685"/>
      <c r="LQB9" s="685"/>
      <c r="LQC9" s="685"/>
      <c r="LQD9" s="685"/>
      <c r="LQE9" s="685"/>
      <c r="LQF9" s="685"/>
      <c r="LQG9" s="685"/>
      <c r="LQH9" s="685"/>
      <c r="LQI9" s="685"/>
      <c r="LQJ9" s="685"/>
      <c r="LQK9" s="685"/>
      <c r="LQL9" s="685"/>
      <c r="LQM9" s="685"/>
      <c r="LQN9" s="685"/>
      <c r="LQO9" s="685"/>
      <c r="LQP9" s="685"/>
      <c r="LQQ9" s="685"/>
      <c r="LQR9" s="685"/>
      <c r="LQS9" s="685"/>
      <c r="LQT9" s="685"/>
      <c r="LQU9" s="685"/>
      <c r="LQV9" s="685"/>
      <c r="LQW9" s="685"/>
      <c r="LQX9" s="685"/>
      <c r="LQY9" s="685"/>
      <c r="LQZ9" s="685"/>
      <c r="LRA9" s="685"/>
      <c r="LRB9" s="685"/>
      <c r="LRC9" s="685"/>
      <c r="LRD9" s="685"/>
      <c r="LRE9" s="685"/>
      <c r="LRF9" s="685"/>
      <c r="LRG9" s="685"/>
      <c r="LRH9" s="685"/>
      <c r="LRI9" s="685"/>
      <c r="LRJ9" s="685"/>
      <c r="LRK9" s="685"/>
      <c r="LRL9" s="685"/>
      <c r="LRM9" s="685"/>
      <c r="LRN9" s="685"/>
      <c r="LRO9" s="685"/>
      <c r="LRP9" s="685"/>
      <c r="LRQ9" s="685"/>
      <c r="LRR9" s="685"/>
      <c r="LRS9" s="685"/>
      <c r="LRT9" s="685"/>
      <c r="LRU9" s="685"/>
      <c r="LRV9" s="685"/>
      <c r="LRW9" s="685"/>
      <c r="LRX9" s="685"/>
      <c r="LRY9" s="685"/>
      <c r="LRZ9" s="685"/>
      <c r="LSA9" s="685"/>
      <c r="LSB9" s="685"/>
      <c r="LSC9" s="685"/>
      <c r="LSD9" s="685"/>
      <c r="LSE9" s="685"/>
      <c r="LSF9" s="685"/>
      <c r="LSG9" s="685"/>
      <c r="LSH9" s="685"/>
      <c r="LSI9" s="685"/>
      <c r="LSJ9" s="685"/>
      <c r="LSK9" s="685"/>
      <c r="LSL9" s="685"/>
      <c r="LSM9" s="685"/>
      <c r="LSN9" s="685"/>
      <c r="LSO9" s="685"/>
      <c r="LSP9" s="685"/>
      <c r="LSQ9" s="685"/>
      <c r="LSR9" s="685"/>
      <c r="LSS9" s="685"/>
      <c r="LST9" s="685"/>
      <c r="LSU9" s="685"/>
      <c r="LSV9" s="685"/>
      <c r="LSW9" s="685"/>
      <c r="LSX9" s="685"/>
      <c r="LSY9" s="685"/>
      <c r="LSZ9" s="685"/>
      <c r="LTA9" s="685"/>
      <c r="LTB9" s="685"/>
      <c r="LTC9" s="685"/>
      <c r="LTD9" s="685"/>
      <c r="LTE9" s="685"/>
      <c r="LTF9" s="685"/>
      <c r="LTG9" s="685"/>
      <c r="LTH9" s="685"/>
      <c r="LTI9" s="685"/>
      <c r="LTJ9" s="685"/>
      <c r="LTK9" s="685"/>
      <c r="LTL9" s="685"/>
      <c r="LTM9" s="685"/>
      <c r="LTN9" s="685"/>
      <c r="LTO9" s="685"/>
      <c r="LTP9" s="685"/>
      <c r="LTQ9" s="685"/>
      <c r="LTR9" s="685"/>
      <c r="LTS9" s="685"/>
      <c r="LTT9" s="685"/>
      <c r="LTU9" s="685"/>
      <c r="LTV9" s="685"/>
      <c r="LTW9" s="685"/>
      <c r="LTX9" s="685"/>
      <c r="LTY9" s="685"/>
      <c r="LTZ9" s="685"/>
      <c r="LUA9" s="685"/>
      <c r="LUB9" s="685"/>
      <c r="LUC9" s="685"/>
      <c r="LUD9" s="685"/>
      <c r="LUE9" s="685"/>
      <c r="LUF9" s="685"/>
      <c r="LUG9" s="685"/>
      <c r="LUH9" s="685"/>
      <c r="LUI9" s="685"/>
      <c r="LUJ9" s="685"/>
      <c r="LUK9" s="685"/>
      <c r="LUL9" s="685"/>
      <c r="LUM9" s="685"/>
      <c r="LUN9" s="685"/>
      <c r="LUO9" s="685"/>
      <c r="LUP9" s="685"/>
      <c r="LUQ9" s="685"/>
      <c r="LUR9" s="685"/>
      <c r="LUS9" s="685"/>
      <c r="LUT9" s="685"/>
      <c r="LUU9" s="685"/>
      <c r="LUV9" s="685"/>
      <c r="LUW9" s="685"/>
      <c r="LUX9" s="685"/>
      <c r="LUY9" s="685"/>
      <c r="LUZ9" s="685"/>
      <c r="LVA9" s="685"/>
      <c r="LVB9" s="685"/>
      <c r="LVC9" s="685"/>
      <c r="LVD9" s="685"/>
      <c r="LVE9" s="685"/>
      <c r="LVF9" s="685"/>
      <c r="LVG9" s="685"/>
      <c r="LVH9" s="685"/>
      <c r="LVI9" s="685"/>
      <c r="LVJ9" s="685"/>
      <c r="LVK9" s="685"/>
      <c r="LVL9" s="685"/>
      <c r="LVM9" s="685"/>
      <c r="LVN9" s="685"/>
      <c r="LVO9" s="685"/>
      <c r="LVP9" s="685"/>
      <c r="LVQ9" s="685"/>
      <c r="LVR9" s="685"/>
      <c r="LVS9" s="685"/>
      <c r="LVT9" s="685"/>
      <c r="LVU9" s="685"/>
      <c r="LVV9" s="685"/>
      <c r="LVW9" s="685"/>
      <c r="LVX9" s="685"/>
      <c r="LVY9" s="685"/>
      <c r="LVZ9" s="685"/>
      <c r="LWA9" s="685"/>
      <c r="LWB9" s="685"/>
      <c r="LWC9" s="685"/>
      <c r="LWD9" s="685"/>
      <c r="LWE9" s="685"/>
      <c r="LWF9" s="685"/>
      <c r="LWG9" s="685"/>
      <c r="LWH9" s="685"/>
      <c r="LWI9" s="685"/>
      <c r="LWJ9" s="685"/>
      <c r="LWK9" s="685"/>
      <c r="LWL9" s="685"/>
      <c r="LWM9" s="685"/>
      <c r="LWN9" s="685"/>
      <c r="LWO9" s="685"/>
      <c r="LWP9" s="685"/>
      <c r="LWQ9" s="685"/>
      <c r="LWR9" s="685"/>
      <c r="LWS9" s="685"/>
      <c r="LWT9" s="685"/>
      <c r="LWU9" s="685"/>
      <c r="LWV9" s="685"/>
      <c r="LWW9" s="685"/>
      <c r="LWX9" s="685"/>
      <c r="LWY9" s="685"/>
      <c r="LWZ9" s="685"/>
      <c r="LXA9" s="685"/>
      <c r="LXB9" s="685"/>
      <c r="LXC9" s="685"/>
      <c r="LXD9" s="685"/>
      <c r="LXE9" s="685"/>
      <c r="LXF9" s="685"/>
      <c r="LXG9" s="685"/>
      <c r="LXH9" s="685"/>
      <c r="LXI9" s="685"/>
      <c r="LXJ9" s="685"/>
      <c r="LXK9" s="685"/>
      <c r="LXL9" s="685"/>
      <c r="LXM9" s="685"/>
      <c r="LXN9" s="685"/>
      <c r="LXO9" s="685"/>
      <c r="LXP9" s="685"/>
      <c r="LXQ9" s="685"/>
      <c r="LXR9" s="685"/>
      <c r="LXS9" s="685"/>
      <c r="LXT9" s="685"/>
      <c r="LXU9" s="685"/>
      <c r="LXV9" s="685"/>
      <c r="LXW9" s="685"/>
      <c r="LXX9" s="685"/>
      <c r="LXY9" s="685"/>
      <c r="LXZ9" s="685"/>
      <c r="LYA9" s="685"/>
      <c r="LYB9" s="685"/>
      <c r="LYC9" s="685"/>
      <c r="LYD9" s="685"/>
      <c r="LYE9" s="685"/>
      <c r="LYF9" s="685"/>
      <c r="LYG9" s="685"/>
      <c r="LYH9" s="685"/>
      <c r="LYI9" s="685"/>
      <c r="LYJ9" s="685"/>
      <c r="LYK9" s="685"/>
      <c r="LYL9" s="685"/>
      <c r="LYM9" s="685"/>
      <c r="LYN9" s="685"/>
      <c r="LYO9" s="685"/>
      <c r="LYP9" s="685"/>
      <c r="LYQ9" s="685"/>
      <c r="LYR9" s="685"/>
      <c r="LYS9" s="685"/>
      <c r="LYT9" s="685"/>
      <c r="LYU9" s="685"/>
      <c r="LYV9" s="685"/>
      <c r="LYW9" s="685"/>
      <c r="LYX9" s="685"/>
      <c r="LYY9" s="685"/>
      <c r="LYZ9" s="685"/>
      <c r="LZA9" s="685"/>
      <c r="LZB9" s="685"/>
      <c r="LZC9" s="685"/>
      <c r="LZD9" s="685"/>
      <c r="LZE9" s="685"/>
      <c r="LZF9" s="685"/>
      <c r="LZG9" s="685"/>
      <c r="LZH9" s="685"/>
      <c r="LZI9" s="685"/>
      <c r="LZJ9" s="685"/>
      <c r="LZK9" s="685"/>
      <c r="LZL9" s="685"/>
      <c r="LZM9" s="685"/>
      <c r="LZN9" s="685"/>
      <c r="LZO9" s="685"/>
      <c r="LZP9" s="685"/>
      <c r="LZQ9" s="685"/>
      <c r="LZR9" s="685"/>
      <c r="LZS9" s="685"/>
      <c r="LZT9" s="685"/>
      <c r="LZU9" s="685"/>
      <c r="LZV9" s="685"/>
      <c r="LZW9" s="685"/>
      <c r="LZX9" s="685"/>
      <c r="LZY9" s="685"/>
      <c r="LZZ9" s="685"/>
      <c r="MAA9" s="685"/>
      <c r="MAB9" s="685"/>
      <c r="MAC9" s="685"/>
      <c r="MAD9" s="685"/>
      <c r="MAE9" s="685"/>
      <c r="MAF9" s="685"/>
      <c r="MAG9" s="685"/>
      <c r="MAH9" s="685"/>
      <c r="MAI9" s="685"/>
      <c r="MAJ9" s="685"/>
      <c r="MAK9" s="685"/>
      <c r="MAL9" s="685"/>
      <c r="MAM9" s="685"/>
      <c r="MAN9" s="685"/>
      <c r="MAO9" s="685"/>
      <c r="MAP9" s="685"/>
      <c r="MAQ9" s="685"/>
      <c r="MAR9" s="685"/>
      <c r="MAS9" s="685"/>
      <c r="MAT9" s="685"/>
      <c r="MAU9" s="685"/>
      <c r="MAV9" s="685"/>
      <c r="MAW9" s="685"/>
      <c r="MAX9" s="685"/>
      <c r="MAY9" s="685"/>
      <c r="MAZ9" s="685"/>
      <c r="MBA9" s="685"/>
      <c r="MBB9" s="685"/>
      <c r="MBC9" s="685"/>
      <c r="MBD9" s="685"/>
      <c r="MBE9" s="685"/>
      <c r="MBF9" s="685"/>
      <c r="MBG9" s="685"/>
      <c r="MBH9" s="685"/>
      <c r="MBI9" s="685"/>
      <c r="MBJ9" s="685"/>
      <c r="MBK9" s="685"/>
      <c r="MBL9" s="685"/>
      <c r="MBM9" s="685"/>
      <c r="MBN9" s="685"/>
      <c r="MBO9" s="685"/>
      <c r="MBP9" s="685"/>
      <c r="MBQ9" s="685"/>
      <c r="MBR9" s="685"/>
      <c r="MBS9" s="685"/>
      <c r="MBT9" s="685"/>
      <c r="MBU9" s="685"/>
      <c r="MBV9" s="685"/>
      <c r="MBW9" s="685"/>
      <c r="MBX9" s="685"/>
      <c r="MBY9" s="685"/>
      <c r="MBZ9" s="685"/>
      <c r="MCA9" s="685"/>
      <c r="MCB9" s="685"/>
      <c r="MCC9" s="685"/>
      <c r="MCD9" s="685"/>
      <c r="MCE9" s="685"/>
      <c r="MCF9" s="685"/>
      <c r="MCG9" s="685"/>
      <c r="MCH9" s="685"/>
      <c r="MCI9" s="685"/>
      <c r="MCJ9" s="685"/>
      <c r="MCK9" s="685"/>
      <c r="MCL9" s="685"/>
      <c r="MCM9" s="685"/>
      <c r="MCN9" s="685"/>
      <c r="MCO9" s="685"/>
      <c r="MCP9" s="685"/>
      <c r="MCQ9" s="685"/>
      <c r="MCR9" s="685"/>
      <c r="MCS9" s="685"/>
      <c r="MCT9" s="685"/>
      <c r="MCU9" s="685"/>
      <c r="MCV9" s="685"/>
      <c r="MCW9" s="685"/>
      <c r="MCX9" s="685"/>
      <c r="MCY9" s="685"/>
      <c r="MCZ9" s="685"/>
      <c r="MDA9" s="685"/>
      <c r="MDB9" s="685"/>
      <c r="MDC9" s="685"/>
      <c r="MDD9" s="685"/>
      <c r="MDE9" s="685"/>
      <c r="MDF9" s="685"/>
      <c r="MDG9" s="685"/>
      <c r="MDH9" s="685"/>
      <c r="MDI9" s="685"/>
      <c r="MDJ9" s="685"/>
      <c r="MDK9" s="685"/>
      <c r="MDL9" s="685"/>
      <c r="MDM9" s="685"/>
      <c r="MDN9" s="685"/>
      <c r="MDO9" s="685"/>
      <c r="MDP9" s="685"/>
      <c r="MDQ9" s="685"/>
      <c r="MDR9" s="685"/>
      <c r="MDS9" s="685"/>
      <c r="MDT9" s="685"/>
      <c r="MDU9" s="685"/>
      <c r="MDV9" s="685"/>
      <c r="MDW9" s="685"/>
      <c r="MDX9" s="685"/>
      <c r="MDY9" s="685"/>
      <c r="MDZ9" s="685"/>
      <c r="MEA9" s="685"/>
      <c r="MEB9" s="685"/>
      <c r="MEC9" s="685"/>
      <c r="MED9" s="685"/>
      <c r="MEE9" s="685"/>
      <c r="MEF9" s="685"/>
      <c r="MEG9" s="685"/>
      <c r="MEH9" s="685"/>
      <c r="MEI9" s="685"/>
      <c r="MEJ9" s="685"/>
      <c r="MEK9" s="685"/>
      <c r="MEL9" s="685"/>
      <c r="MEM9" s="685"/>
      <c r="MEN9" s="685"/>
      <c r="MEO9" s="685"/>
      <c r="MEP9" s="685"/>
      <c r="MEQ9" s="685"/>
      <c r="MER9" s="685"/>
      <c r="MES9" s="685"/>
      <c r="MET9" s="685"/>
      <c r="MEU9" s="685"/>
      <c r="MEV9" s="685"/>
      <c r="MEW9" s="685"/>
      <c r="MEX9" s="685"/>
      <c r="MEY9" s="685"/>
      <c r="MEZ9" s="685"/>
      <c r="MFA9" s="685"/>
      <c r="MFB9" s="685"/>
      <c r="MFC9" s="685"/>
      <c r="MFD9" s="685"/>
      <c r="MFE9" s="685"/>
      <c r="MFF9" s="685"/>
      <c r="MFG9" s="685"/>
      <c r="MFH9" s="685"/>
      <c r="MFI9" s="685"/>
      <c r="MFJ9" s="685"/>
      <c r="MFK9" s="685"/>
      <c r="MFL9" s="685"/>
      <c r="MFM9" s="685"/>
      <c r="MFN9" s="685"/>
      <c r="MFO9" s="685"/>
      <c r="MFP9" s="685"/>
      <c r="MFQ9" s="685"/>
      <c r="MFR9" s="685"/>
      <c r="MFS9" s="685"/>
      <c r="MFT9" s="685"/>
      <c r="MFU9" s="685"/>
      <c r="MFV9" s="685"/>
      <c r="MFW9" s="685"/>
      <c r="MFX9" s="685"/>
      <c r="MFY9" s="685"/>
      <c r="MFZ9" s="685"/>
      <c r="MGA9" s="685"/>
      <c r="MGB9" s="685"/>
      <c r="MGC9" s="685"/>
      <c r="MGD9" s="685"/>
      <c r="MGE9" s="685"/>
      <c r="MGF9" s="685"/>
      <c r="MGG9" s="685"/>
      <c r="MGH9" s="685"/>
      <c r="MGI9" s="685"/>
      <c r="MGJ9" s="685"/>
      <c r="MGK9" s="685"/>
      <c r="MGL9" s="685"/>
      <c r="MGM9" s="685"/>
      <c r="MGN9" s="685"/>
      <c r="MGO9" s="685"/>
      <c r="MGP9" s="685"/>
      <c r="MGQ9" s="685"/>
      <c r="MGR9" s="685"/>
      <c r="MGS9" s="685"/>
      <c r="MGT9" s="685"/>
      <c r="MGU9" s="685"/>
      <c r="MGV9" s="685"/>
      <c r="MGW9" s="685"/>
      <c r="MGX9" s="685"/>
      <c r="MGY9" s="685"/>
      <c r="MGZ9" s="685"/>
      <c r="MHA9" s="685"/>
      <c r="MHB9" s="685"/>
      <c r="MHC9" s="685"/>
      <c r="MHD9" s="685"/>
      <c r="MHE9" s="685"/>
      <c r="MHF9" s="685"/>
      <c r="MHG9" s="685"/>
      <c r="MHH9" s="685"/>
      <c r="MHI9" s="685"/>
      <c r="MHJ9" s="685"/>
      <c r="MHK9" s="685"/>
      <c r="MHL9" s="685"/>
      <c r="MHM9" s="685"/>
      <c r="MHN9" s="685"/>
      <c r="MHO9" s="685"/>
      <c r="MHP9" s="685"/>
      <c r="MHQ9" s="685"/>
      <c r="MHR9" s="685"/>
      <c r="MHS9" s="685"/>
      <c r="MHT9" s="685"/>
      <c r="MHU9" s="685"/>
      <c r="MHV9" s="685"/>
      <c r="MHW9" s="685"/>
      <c r="MHX9" s="685"/>
      <c r="MHY9" s="685"/>
      <c r="MHZ9" s="685"/>
      <c r="MIA9" s="685"/>
      <c r="MIB9" s="685"/>
      <c r="MIC9" s="685"/>
      <c r="MID9" s="685"/>
      <c r="MIE9" s="685"/>
      <c r="MIF9" s="685"/>
      <c r="MIG9" s="685"/>
      <c r="MIH9" s="685"/>
      <c r="MII9" s="685"/>
      <c r="MIJ9" s="685"/>
      <c r="MIK9" s="685"/>
      <c r="MIL9" s="685"/>
      <c r="MIM9" s="685"/>
      <c r="MIN9" s="685"/>
      <c r="MIO9" s="685"/>
      <c r="MIP9" s="685"/>
      <c r="MIQ9" s="685"/>
      <c r="MIR9" s="685"/>
      <c r="MIS9" s="685"/>
      <c r="MIT9" s="685"/>
      <c r="MIU9" s="685"/>
      <c r="MIV9" s="685"/>
      <c r="MIW9" s="685"/>
      <c r="MIX9" s="685"/>
      <c r="MIY9" s="685"/>
      <c r="MIZ9" s="685"/>
      <c r="MJA9" s="685"/>
      <c r="MJB9" s="685"/>
      <c r="MJC9" s="685"/>
      <c r="MJD9" s="685"/>
      <c r="MJE9" s="685"/>
      <c r="MJF9" s="685"/>
      <c r="MJG9" s="685"/>
      <c r="MJH9" s="685"/>
      <c r="MJI9" s="685"/>
      <c r="MJJ9" s="685"/>
      <c r="MJK9" s="685"/>
      <c r="MJL9" s="685"/>
      <c r="MJM9" s="685"/>
      <c r="MJN9" s="685"/>
      <c r="MJO9" s="685"/>
      <c r="MJP9" s="685"/>
      <c r="MJQ9" s="685"/>
      <c r="MJR9" s="685"/>
      <c r="MJS9" s="685"/>
      <c r="MJT9" s="685"/>
      <c r="MJU9" s="685"/>
      <c r="MJV9" s="685"/>
      <c r="MJW9" s="685"/>
      <c r="MJX9" s="685"/>
      <c r="MJY9" s="685"/>
      <c r="MJZ9" s="685"/>
      <c r="MKA9" s="685"/>
      <c r="MKB9" s="685"/>
      <c r="MKC9" s="685"/>
      <c r="MKD9" s="685"/>
      <c r="MKE9" s="685"/>
      <c r="MKF9" s="685"/>
      <c r="MKG9" s="685"/>
      <c r="MKH9" s="685"/>
      <c r="MKI9" s="685"/>
      <c r="MKJ9" s="685"/>
      <c r="MKK9" s="685"/>
      <c r="MKL9" s="685"/>
      <c r="MKM9" s="685"/>
      <c r="MKN9" s="685"/>
      <c r="MKO9" s="685"/>
      <c r="MKP9" s="685"/>
      <c r="MKQ9" s="685"/>
      <c r="MKR9" s="685"/>
      <c r="MKS9" s="685"/>
      <c r="MKT9" s="685"/>
      <c r="MKU9" s="685"/>
      <c r="MKV9" s="685"/>
      <c r="MKW9" s="685"/>
      <c r="MKX9" s="685"/>
      <c r="MKY9" s="685"/>
      <c r="MKZ9" s="685"/>
      <c r="MLA9" s="685"/>
      <c r="MLB9" s="685"/>
      <c r="MLC9" s="685"/>
      <c r="MLD9" s="685"/>
      <c r="MLE9" s="685"/>
      <c r="MLF9" s="685"/>
      <c r="MLG9" s="685"/>
      <c r="MLH9" s="685"/>
      <c r="MLI9" s="685"/>
      <c r="MLJ9" s="685"/>
      <c r="MLK9" s="685"/>
      <c r="MLL9" s="685"/>
      <c r="MLM9" s="685"/>
      <c r="MLN9" s="685"/>
      <c r="MLO9" s="685"/>
      <c r="MLP9" s="685"/>
      <c r="MLQ9" s="685"/>
      <c r="MLR9" s="685"/>
      <c r="MLS9" s="685"/>
      <c r="MLT9" s="685"/>
      <c r="MLU9" s="685"/>
      <c r="MLV9" s="685"/>
      <c r="MLW9" s="685"/>
      <c r="MLX9" s="685"/>
      <c r="MLY9" s="685"/>
      <c r="MLZ9" s="685"/>
      <c r="MMA9" s="685"/>
      <c r="MMB9" s="685"/>
      <c r="MMC9" s="685"/>
      <c r="MMD9" s="685"/>
      <c r="MME9" s="685"/>
      <c r="MMF9" s="685"/>
      <c r="MMG9" s="685"/>
      <c r="MMH9" s="685"/>
      <c r="MMI9" s="685"/>
      <c r="MMJ9" s="685"/>
      <c r="MMK9" s="685"/>
      <c r="MML9" s="685"/>
      <c r="MMM9" s="685"/>
      <c r="MMN9" s="685"/>
      <c r="MMO9" s="685"/>
      <c r="MMP9" s="685"/>
      <c r="MMQ9" s="685"/>
      <c r="MMR9" s="685"/>
      <c r="MMS9" s="685"/>
      <c r="MMT9" s="685"/>
      <c r="MMU9" s="685"/>
      <c r="MMV9" s="685"/>
      <c r="MMW9" s="685"/>
      <c r="MMX9" s="685"/>
      <c r="MMY9" s="685"/>
      <c r="MMZ9" s="685"/>
      <c r="MNA9" s="685"/>
      <c r="MNB9" s="685"/>
      <c r="MNC9" s="685"/>
      <c r="MND9" s="685"/>
      <c r="MNE9" s="685"/>
      <c r="MNF9" s="685"/>
      <c r="MNG9" s="685"/>
      <c r="MNH9" s="685"/>
      <c r="MNI9" s="685"/>
      <c r="MNJ9" s="685"/>
      <c r="MNK9" s="685"/>
      <c r="MNL9" s="685"/>
      <c r="MNM9" s="685"/>
      <c r="MNN9" s="685"/>
      <c r="MNO9" s="685"/>
      <c r="MNP9" s="685"/>
      <c r="MNQ9" s="685"/>
      <c r="MNR9" s="685"/>
      <c r="MNS9" s="685"/>
      <c r="MNT9" s="685"/>
      <c r="MNU9" s="685"/>
      <c r="MNV9" s="685"/>
      <c r="MNW9" s="685"/>
      <c r="MNX9" s="685"/>
      <c r="MNY9" s="685"/>
      <c r="MNZ9" s="685"/>
      <c r="MOA9" s="685"/>
      <c r="MOB9" s="685"/>
      <c r="MOC9" s="685"/>
      <c r="MOD9" s="685"/>
      <c r="MOE9" s="685"/>
      <c r="MOF9" s="685"/>
      <c r="MOG9" s="685"/>
      <c r="MOH9" s="685"/>
      <c r="MOI9" s="685"/>
      <c r="MOJ9" s="685"/>
      <c r="MOK9" s="685"/>
      <c r="MOL9" s="685"/>
      <c r="MOM9" s="685"/>
      <c r="MON9" s="685"/>
      <c r="MOO9" s="685"/>
      <c r="MOP9" s="685"/>
      <c r="MOQ9" s="685"/>
      <c r="MOR9" s="685"/>
      <c r="MOS9" s="685"/>
      <c r="MOT9" s="685"/>
      <c r="MOU9" s="685"/>
      <c r="MOV9" s="685"/>
      <c r="MOW9" s="685"/>
      <c r="MOX9" s="685"/>
      <c r="MOY9" s="685"/>
      <c r="MOZ9" s="685"/>
      <c r="MPA9" s="685"/>
      <c r="MPB9" s="685"/>
      <c r="MPC9" s="685"/>
      <c r="MPD9" s="685"/>
      <c r="MPE9" s="685"/>
      <c r="MPF9" s="685"/>
      <c r="MPG9" s="685"/>
      <c r="MPH9" s="685"/>
      <c r="MPI9" s="685"/>
      <c r="MPJ9" s="685"/>
      <c r="MPK9" s="685"/>
      <c r="MPL9" s="685"/>
      <c r="MPM9" s="685"/>
      <c r="MPN9" s="685"/>
      <c r="MPO9" s="685"/>
      <c r="MPP9" s="685"/>
      <c r="MPQ9" s="685"/>
      <c r="MPR9" s="685"/>
      <c r="MPS9" s="685"/>
      <c r="MPT9" s="685"/>
      <c r="MPU9" s="685"/>
      <c r="MPV9" s="685"/>
      <c r="MPW9" s="685"/>
      <c r="MPX9" s="685"/>
      <c r="MPY9" s="685"/>
      <c r="MPZ9" s="685"/>
      <c r="MQA9" s="685"/>
      <c r="MQB9" s="685"/>
      <c r="MQC9" s="685"/>
      <c r="MQD9" s="685"/>
      <c r="MQE9" s="685"/>
      <c r="MQF9" s="685"/>
      <c r="MQG9" s="685"/>
      <c r="MQH9" s="685"/>
      <c r="MQI9" s="685"/>
      <c r="MQJ9" s="685"/>
      <c r="MQK9" s="685"/>
      <c r="MQL9" s="685"/>
      <c r="MQM9" s="685"/>
      <c r="MQN9" s="685"/>
      <c r="MQO9" s="685"/>
      <c r="MQP9" s="685"/>
      <c r="MQQ9" s="685"/>
      <c r="MQR9" s="685"/>
      <c r="MQS9" s="685"/>
      <c r="MQT9" s="685"/>
      <c r="MQU9" s="685"/>
      <c r="MQV9" s="685"/>
      <c r="MQW9" s="685"/>
      <c r="MQX9" s="685"/>
      <c r="MQY9" s="685"/>
      <c r="MQZ9" s="685"/>
      <c r="MRA9" s="685"/>
      <c r="MRB9" s="685"/>
      <c r="MRC9" s="685"/>
      <c r="MRD9" s="685"/>
      <c r="MRE9" s="685"/>
      <c r="MRF9" s="685"/>
      <c r="MRG9" s="685"/>
      <c r="MRH9" s="685"/>
      <c r="MRI9" s="685"/>
      <c r="MRJ9" s="685"/>
      <c r="MRK9" s="685"/>
      <c r="MRL9" s="685"/>
      <c r="MRM9" s="685"/>
      <c r="MRN9" s="685"/>
      <c r="MRO9" s="685"/>
      <c r="MRP9" s="685"/>
      <c r="MRQ9" s="685"/>
      <c r="MRR9" s="685"/>
      <c r="MRS9" s="685"/>
      <c r="MRT9" s="685"/>
      <c r="MRU9" s="685"/>
      <c r="MRV9" s="685"/>
      <c r="MRW9" s="685"/>
      <c r="MRX9" s="685"/>
      <c r="MRY9" s="685"/>
      <c r="MRZ9" s="685"/>
      <c r="MSA9" s="685"/>
      <c r="MSB9" s="685"/>
      <c r="MSC9" s="685"/>
      <c r="MSD9" s="685"/>
      <c r="MSE9" s="685"/>
      <c r="MSF9" s="685"/>
      <c r="MSG9" s="685"/>
      <c r="MSH9" s="685"/>
      <c r="MSI9" s="685"/>
      <c r="MSJ9" s="685"/>
      <c r="MSK9" s="685"/>
      <c r="MSL9" s="685"/>
      <c r="MSM9" s="685"/>
      <c r="MSN9" s="685"/>
      <c r="MSO9" s="685"/>
      <c r="MSP9" s="685"/>
      <c r="MSQ9" s="685"/>
      <c r="MSR9" s="685"/>
      <c r="MSS9" s="685"/>
      <c r="MST9" s="685"/>
      <c r="MSU9" s="685"/>
      <c r="MSV9" s="685"/>
      <c r="MSW9" s="685"/>
      <c r="MSX9" s="685"/>
      <c r="MSY9" s="685"/>
      <c r="MSZ9" s="685"/>
      <c r="MTA9" s="685"/>
      <c r="MTB9" s="685"/>
      <c r="MTC9" s="685"/>
      <c r="MTD9" s="685"/>
      <c r="MTE9" s="685"/>
      <c r="MTF9" s="685"/>
      <c r="MTG9" s="685"/>
      <c r="MTH9" s="685"/>
      <c r="MTI9" s="685"/>
      <c r="MTJ9" s="685"/>
      <c r="MTK9" s="685"/>
      <c r="MTL9" s="685"/>
      <c r="MTM9" s="685"/>
      <c r="MTN9" s="685"/>
      <c r="MTO9" s="685"/>
      <c r="MTP9" s="685"/>
      <c r="MTQ9" s="685"/>
      <c r="MTR9" s="685"/>
      <c r="MTS9" s="685"/>
      <c r="MTT9" s="685"/>
      <c r="MTU9" s="685"/>
      <c r="MTV9" s="685"/>
      <c r="MTW9" s="685"/>
      <c r="MTX9" s="685"/>
      <c r="MTY9" s="685"/>
      <c r="MTZ9" s="685"/>
      <c r="MUA9" s="685"/>
      <c r="MUB9" s="685"/>
      <c r="MUC9" s="685"/>
      <c r="MUD9" s="685"/>
      <c r="MUE9" s="685"/>
      <c r="MUF9" s="685"/>
      <c r="MUG9" s="685"/>
      <c r="MUH9" s="685"/>
      <c r="MUI9" s="685"/>
      <c r="MUJ9" s="685"/>
      <c r="MUK9" s="685"/>
      <c r="MUL9" s="685"/>
      <c r="MUM9" s="685"/>
      <c r="MUN9" s="685"/>
      <c r="MUO9" s="685"/>
      <c r="MUP9" s="685"/>
      <c r="MUQ9" s="685"/>
      <c r="MUR9" s="685"/>
      <c r="MUS9" s="685"/>
      <c r="MUT9" s="685"/>
      <c r="MUU9" s="685"/>
      <c r="MUV9" s="685"/>
      <c r="MUW9" s="685"/>
      <c r="MUX9" s="685"/>
      <c r="MUY9" s="685"/>
      <c r="MUZ9" s="685"/>
      <c r="MVA9" s="685"/>
      <c r="MVB9" s="685"/>
      <c r="MVC9" s="685"/>
      <c r="MVD9" s="685"/>
      <c r="MVE9" s="685"/>
      <c r="MVF9" s="685"/>
      <c r="MVG9" s="685"/>
      <c r="MVH9" s="685"/>
      <c r="MVI9" s="685"/>
      <c r="MVJ9" s="685"/>
      <c r="MVK9" s="685"/>
      <c r="MVL9" s="685"/>
      <c r="MVM9" s="685"/>
      <c r="MVN9" s="685"/>
      <c r="MVO9" s="685"/>
      <c r="MVP9" s="685"/>
      <c r="MVQ9" s="685"/>
      <c r="MVR9" s="685"/>
      <c r="MVS9" s="685"/>
      <c r="MVT9" s="685"/>
      <c r="MVU9" s="685"/>
      <c r="MVV9" s="685"/>
      <c r="MVW9" s="685"/>
      <c r="MVX9" s="685"/>
      <c r="MVY9" s="685"/>
      <c r="MVZ9" s="685"/>
      <c r="MWA9" s="685"/>
      <c r="MWB9" s="685"/>
      <c r="MWC9" s="685"/>
      <c r="MWD9" s="685"/>
      <c r="MWE9" s="685"/>
      <c r="MWF9" s="685"/>
      <c r="MWG9" s="685"/>
      <c r="MWH9" s="685"/>
      <c r="MWI9" s="685"/>
      <c r="MWJ9" s="685"/>
      <c r="MWK9" s="685"/>
      <c r="MWL9" s="685"/>
      <c r="MWM9" s="685"/>
      <c r="MWN9" s="685"/>
      <c r="MWO9" s="685"/>
      <c r="MWP9" s="685"/>
      <c r="MWQ9" s="685"/>
      <c r="MWR9" s="685"/>
      <c r="MWS9" s="685"/>
      <c r="MWT9" s="685"/>
      <c r="MWU9" s="685"/>
      <c r="MWV9" s="685"/>
      <c r="MWW9" s="685"/>
      <c r="MWX9" s="685"/>
      <c r="MWY9" s="685"/>
      <c r="MWZ9" s="685"/>
      <c r="MXA9" s="685"/>
      <c r="MXB9" s="685"/>
      <c r="MXC9" s="685"/>
      <c r="MXD9" s="685"/>
      <c r="MXE9" s="685"/>
      <c r="MXF9" s="685"/>
      <c r="MXG9" s="685"/>
      <c r="MXH9" s="685"/>
      <c r="MXI9" s="685"/>
      <c r="MXJ9" s="685"/>
      <c r="MXK9" s="685"/>
      <c r="MXL9" s="685"/>
      <c r="MXM9" s="685"/>
      <c r="MXN9" s="685"/>
      <c r="MXO9" s="685"/>
      <c r="MXP9" s="685"/>
      <c r="MXQ9" s="685"/>
      <c r="MXR9" s="685"/>
      <c r="MXS9" s="685"/>
      <c r="MXT9" s="685"/>
      <c r="MXU9" s="685"/>
      <c r="MXV9" s="685"/>
      <c r="MXW9" s="685"/>
      <c r="MXX9" s="685"/>
      <c r="MXY9" s="685"/>
      <c r="MXZ9" s="685"/>
      <c r="MYA9" s="685"/>
      <c r="MYB9" s="685"/>
      <c r="MYC9" s="685"/>
      <c r="MYD9" s="685"/>
      <c r="MYE9" s="685"/>
      <c r="MYF9" s="685"/>
      <c r="MYG9" s="685"/>
      <c r="MYH9" s="685"/>
      <c r="MYI9" s="685"/>
      <c r="MYJ9" s="685"/>
      <c r="MYK9" s="685"/>
      <c r="MYL9" s="685"/>
      <c r="MYM9" s="685"/>
      <c r="MYN9" s="685"/>
      <c r="MYO9" s="685"/>
      <c r="MYP9" s="685"/>
      <c r="MYQ9" s="685"/>
      <c r="MYR9" s="685"/>
      <c r="MYS9" s="685"/>
      <c r="MYT9" s="685"/>
      <c r="MYU9" s="685"/>
      <c r="MYV9" s="685"/>
      <c r="MYW9" s="685"/>
      <c r="MYX9" s="685"/>
      <c r="MYY9" s="685"/>
      <c r="MYZ9" s="685"/>
      <c r="MZA9" s="685"/>
      <c r="MZB9" s="685"/>
      <c r="MZC9" s="685"/>
      <c r="MZD9" s="685"/>
      <c r="MZE9" s="685"/>
      <c r="MZF9" s="685"/>
      <c r="MZG9" s="685"/>
      <c r="MZH9" s="685"/>
      <c r="MZI9" s="685"/>
      <c r="MZJ9" s="685"/>
      <c r="MZK9" s="685"/>
      <c r="MZL9" s="685"/>
      <c r="MZM9" s="685"/>
      <c r="MZN9" s="685"/>
      <c r="MZO9" s="685"/>
      <c r="MZP9" s="685"/>
      <c r="MZQ9" s="685"/>
      <c r="MZR9" s="685"/>
      <c r="MZS9" s="685"/>
      <c r="MZT9" s="685"/>
      <c r="MZU9" s="685"/>
      <c r="MZV9" s="685"/>
      <c r="MZW9" s="685"/>
      <c r="MZX9" s="685"/>
      <c r="MZY9" s="685"/>
      <c r="MZZ9" s="685"/>
      <c r="NAA9" s="685"/>
      <c r="NAB9" s="685"/>
      <c r="NAC9" s="685"/>
      <c r="NAD9" s="685"/>
      <c r="NAE9" s="685"/>
      <c r="NAF9" s="685"/>
      <c r="NAG9" s="685"/>
      <c r="NAH9" s="685"/>
      <c r="NAI9" s="685"/>
      <c r="NAJ9" s="685"/>
      <c r="NAK9" s="685"/>
      <c r="NAL9" s="685"/>
      <c r="NAM9" s="685"/>
      <c r="NAN9" s="685"/>
      <c r="NAO9" s="685"/>
      <c r="NAP9" s="685"/>
      <c r="NAQ9" s="685"/>
      <c r="NAR9" s="685"/>
      <c r="NAS9" s="685"/>
      <c r="NAT9" s="685"/>
      <c r="NAU9" s="685"/>
      <c r="NAV9" s="685"/>
      <c r="NAW9" s="685"/>
      <c r="NAX9" s="685"/>
      <c r="NAY9" s="685"/>
      <c r="NAZ9" s="685"/>
      <c r="NBA9" s="685"/>
      <c r="NBB9" s="685"/>
      <c r="NBC9" s="685"/>
      <c r="NBD9" s="685"/>
      <c r="NBE9" s="685"/>
      <c r="NBF9" s="685"/>
      <c r="NBG9" s="685"/>
      <c r="NBH9" s="685"/>
      <c r="NBI9" s="685"/>
      <c r="NBJ9" s="685"/>
      <c r="NBK9" s="685"/>
      <c r="NBL9" s="685"/>
      <c r="NBM9" s="685"/>
      <c r="NBN9" s="685"/>
      <c r="NBO9" s="685"/>
      <c r="NBP9" s="685"/>
      <c r="NBQ9" s="685"/>
      <c r="NBR9" s="685"/>
      <c r="NBS9" s="685"/>
      <c r="NBT9" s="685"/>
      <c r="NBU9" s="685"/>
      <c r="NBV9" s="685"/>
      <c r="NBW9" s="685"/>
      <c r="NBX9" s="685"/>
      <c r="NBY9" s="685"/>
      <c r="NBZ9" s="685"/>
      <c r="NCA9" s="685"/>
      <c r="NCB9" s="685"/>
      <c r="NCC9" s="685"/>
      <c r="NCD9" s="685"/>
      <c r="NCE9" s="685"/>
      <c r="NCF9" s="685"/>
      <c r="NCG9" s="685"/>
      <c r="NCH9" s="685"/>
      <c r="NCI9" s="685"/>
      <c r="NCJ9" s="685"/>
      <c r="NCK9" s="685"/>
      <c r="NCL9" s="685"/>
      <c r="NCM9" s="685"/>
      <c r="NCN9" s="685"/>
      <c r="NCO9" s="685"/>
      <c r="NCP9" s="685"/>
      <c r="NCQ9" s="685"/>
      <c r="NCR9" s="685"/>
      <c r="NCS9" s="685"/>
      <c r="NCT9" s="685"/>
      <c r="NCU9" s="685"/>
      <c r="NCV9" s="685"/>
      <c r="NCW9" s="685"/>
      <c r="NCX9" s="685"/>
      <c r="NCY9" s="685"/>
      <c r="NCZ9" s="685"/>
      <c r="NDA9" s="685"/>
      <c r="NDB9" s="685"/>
      <c r="NDC9" s="685"/>
      <c r="NDD9" s="685"/>
      <c r="NDE9" s="685"/>
      <c r="NDF9" s="685"/>
      <c r="NDG9" s="685"/>
      <c r="NDH9" s="685"/>
      <c r="NDI9" s="685"/>
      <c r="NDJ9" s="685"/>
      <c r="NDK9" s="685"/>
      <c r="NDL9" s="685"/>
      <c r="NDM9" s="685"/>
      <c r="NDN9" s="685"/>
      <c r="NDO9" s="685"/>
      <c r="NDP9" s="685"/>
      <c r="NDQ9" s="685"/>
      <c r="NDR9" s="685"/>
      <c r="NDS9" s="685"/>
      <c r="NDT9" s="685"/>
      <c r="NDU9" s="685"/>
      <c r="NDV9" s="685"/>
      <c r="NDW9" s="685"/>
      <c r="NDX9" s="685"/>
      <c r="NDY9" s="685"/>
      <c r="NDZ9" s="685"/>
      <c r="NEA9" s="685"/>
      <c r="NEB9" s="685"/>
      <c r="NEC9" s="685"/>
      <c r="NED9" s="685"/>
      <c r="NEE9" s="685"/>
      <c r="NEF9" s="685"/>
      <c r="NEG9" s="685"/>
      <c r="NEH9" s="685"/>
      <c r="NEI9" s="685"/>
      <c r="NEJ9" s="685"/>
      <c r="NEK9" s="685"/>
      <c r="NEL9" s="685"/>
      <c r="NEM9" s="685"/>
      <c r="NEN9" s="685"/>
      <c r="NEO9" s="685"/>
      <c r="NEP9" s="685"/>
      <c r="NEQ9" s="685"/>
      <c r="NER9" s="685"/>
      <c r="NES9" s="685"/>
      <c r="NET9" s="685"/>
      <c r="NEU9" s="685"/>
      <c r="NEV9" s="685"/>
      <c r="NEW9" s="685"/>
      <c r="NEX9" s="685"/>
      <c r="NEY9" s="685"/>
      <c r="NEZ9" s="685"/>
      <c r="NFA9" s="685"/>
      <c r="NFB9" s="685"/>
      <c r="NFC9" s="685"/>
      <c r="NFD9" s="685"/>
      <c r="NFE9" s="685"/>
      <c r="NFF9" s="685"/>
      <c r="NFG9" s="685"/>
      <c r="NFH9" s="685"/>
      <c r="NFI9" s="685"/>
      <c r="NFJ9" s="685"/>
      <c r="NFK9" s="685"/>
      <c r="NFL9" s="685"/>
      <c r="NFM9" s="685"/>
      <c r="NFN9" s="685"/>
      <c r="NFO9" s="685"/>
      <c r="NFP9" s="685"/>
      <c r="NFQ9" s="685"/>
      <c r="NFR9" s="685"/>
      <c r="NFS9" s="685"/>
      <c r="NFT9" s="685"/>
      <c r="NFU9" s="685"/>
      <c r="NFV9" s="685"/>
      <c r="NFW9" s="685"/>
      <c r="NFX9" s="685"/>
      <c r="NFY9" s="685"/>
      <c r="NFZ9" s="685"/>
      <c r="NGA9" s="685"/>
      <c r="NGB9" s="685"/>
      <c r="NGC9" s="685"/>
      <c r="NGD9" s="685"/>
      <c r="NGE9" s="685"/>
      <c r="NGF9" s="685"/>
      <c r="NGG9" s="685"/>
      <c r="NGH9" s="685"/>
      <c r="NGI9" s="685"/>
      <c r="NGJ9" s="685"/>
      <c r="NGK9" s="685"/>
      <c r="NGL9" s="685"/>
      <c r="NGM9" s="685"/>
      <c r="NGN9" s="685"/>
      <c r="NGO9" s="685"/>
      <c r="NGP9" s="685"/>
      <c r="NGQ9" s="685"/>
      <c r="NGR9" s="685"/>
      <c r="NGS9" s="685"/>
      <c r="NGT9" s="685"/>
      <c r="NGU9" s="685"/>
      <c r="NGV9" s="685"/>
      <c r="NGW9" s="685"/>
      <c r="NGX9" s="685"/>
      <c r="NGY9" s="685"/>
      <c r="NGZ9" s="685"/>
      <c r="NHA9" s="685"/>
      <c r="NHB9" s="685"/>
      <c r="NHC9" s="685"/>
      <c r="NHD9" s="685"/>
      <c r="NHE9" s="685"/>
      <c r="NHF9" s="685"/>
      <c r="NHG9" s="685"/>
      <c r="NHH9" s="685"/>
      <c r="NHI9" s="685"/>
      <c r="NHJ9" s="685"/>
      <c r="NHK9" s="685"/>
      <c r="NHL9" s="685"/>
      <c r="NHM9" s="685"/>
      <c r="NHN9" s="685"/>
      <c r="NHO9" s="685"/>
      <c r="NHP9" s="685"/>
      <c r="NHQ9" s="685"/>
      <c r="NHR9" s="685"/>
      <c r="NHS9" s="685"/>
      <c r="NHT9" s="685"/>
      <c r="NHU9" s="685"/>
      <c r="NHV9" s="685"/>
      <c r="NHW9" s="685"/>
      <c r="NHX9" s="685"/>
      <c r="NHY9" s="685"/>
      <c r="NHZ9" s="685"/>
      <c r="NIA9" s="685"/>
      <c r="NIB9" s="685"/>
      <c r="NIC9" s="685"/>
      <c r="NID9" s="685"/>
      <c r="NIE9" s="685"/>
      <c r="NIF9" s="685"/>
      <c r="NIG9" s="685"/>
      <c r="NIH9" s="685"/>
      <c r="NII9" s="685"/>
      <c r="NIJ9" s="685"/>
      <c r="NIK9" s="685"/>
      <c r="NIL9" s="685"/>
      <c r="NIM9" s="685"/>
      <c r="NIN9" s="685"/>
      <c r="NIO9" s="685"/>
      <c r="NIP9" s="685"/>
      <c r="NIQ9" s="685"/>
      <c r="NIR9" s="685"/>
      <c r="NIS9" s="685"/>
      <c r="NIT9" s="685"/>
      <c r="NIU9" s="685"/>
      <c r="NIV9" s="685"/>
      <c r="NIW9" s="685"/>
      <c r="NIX9" s="685"/>
      <c r="NIY9" s="685"/>
      <c r="NIZ9" s="685"/>
      <c r="NJA9" s="685"/>
      <c r="NJB9" s="685"/>
      <c r="NJC9" s="685"/>
      <c r="NJD9" s="685"/>
      <c r="NJE9" s="685"/>
      <c r="NJF9" s="685"/>
      <c r="NJG9" s="685"/>
      <c r="NJH9" s="685"/>
      <c r="NJI9" s="685"/>
      <c r="NJJ9" s="685"/>
      <c r="NJK9" s="685"/>
      <c r="NJL9" s="685"/>
      <c r="NJM9" s="685"/>
      <c r="NJN9" s="685"/>
      <c r="NJO9" s="685"/>
      <c r="NJP9" s="685"/>
      <c r="NJQ9" s="685"/>
      <c r="NJR9" s="685"/>
      <c r="NJS9" s="685"/>
      <c r="NJT9" s="685"/>
      <c r="NJU9" s="685"/>
      <c r="NJV9" s="685"/>
      <c r="NJW9" s="685"/>
      <c r="NJX9" s="685"/>
      <c r="NJY9" s="685"/>
      <c r="NJZ9" s="685"/>
      <c r="NKA9" s="685"/>
      <c r="NKB9" s="685"/>
      <c r="NKC9" s="685"/>
      <c r="NKD9" s="685"/>
      <c r="NKE9" s="685"/>
      <c r="NKF9" s="685"/>
      <c r="NKG9" s="685"/>
      <c r="NKH9" s="685"/>
      <c r="NKI9" s="685"/>
      <c r="NKJ9" s="685"/>
      <c r="NKK9" s="685"/>
      <c r="NKL9" s="685"/>
      <c r="NKM9" s="685"/>
      <c r="NKN9" s="685"/>
      <c r="NKO9" s="685"/>
      <c r="NKP9" s="685"/>
      <c r="NKQ9" s="685"/>
      <c r="NKR9" s="685"/>
      <c r="NKS9" s="685"/>
      <c r="NKT9" s="685"/>
      <c r="NKU9" s="685"/>
      <c r="NKV9" s="685"/>
      <c r="NKW9" s="685"/>
      <c r="NKX9" s="685"/>
      <c r="NKY9" s="685"/>
      <c r="NKZ9" s="685"/>
      <c r="NLA9" s="685"/>
      <c r="NLB9" s="685"/>
      <c r="NLC9" s="685"/>
      <c r="NLD9" s="685"/>
      <c r="NLE9" s="685"/>
      <c r="NLF9" s="685"/>
      <c r="NLG9" s="685"/>
      <c r="NLH9" s="685"/>
      <c r="NLI9" s="685"/>
      <c r="NLJ9" s="685"/>
      <c r="NLK9" s="685"/>
      <c r="NLL9" s="685"/>
      <c r="NLM9" s="685"/>
      <c r="NLN9" s="685"/>
      <c r="NLO9" s="685"/>
      <c r="NLP9" s="685"/>
      <c r="NLQ9" s="685"/>
      <c r="NLR9" s="685"/>
      <c r="NLS9" s="685"/>
      <c r="NLT9" s="685"/>
      <c r="NLU9" s="685"/>
      <c r="NLV9" s="685"/>
      <c r="NLW9" s="685"/>
      <c r="NLX9" s="685"/>
      <c r="NLY9" s="685"/>
      <c r="NLZ9" s="685"/>
      <c r="NMA9" s="685"/>
      <c r="NMB9" s="685"/>
      <c r="NMC9" s="685"/>
      <c r="NMD9" s="685"/>
      <c r="NME9" s="685"/>
      <c r="NMF9" s="685"/>
      <c r="NMG9" s="685"/>
      <c r="NMH9" s="685"/>
      <c r="NMI9" s="685"/>
      <c r="NMJ9" s="685"/>
      <c r="NMK9" s="685"/>
      <c r="NML9" s="685"/>
      <c r="NMM9" s="685"/>
      <c r="NMN9" s="685"/>
      <c r="NMO9" s="685"/>
      <c r="NMP9" s="685"/>
      <c r="NMQ9" s="685"/>
      <c r="NMR9" s="685"/>
      <c r="NMS9" s="685"/>
      <c r="NMT9" s="685"/>
      <c r="NMU9" s="685"/>
      <c r="NMV9" s="685"/>
      <c r="NMW9" s="685"/>
      <c r="NMX9" s="685"/>
      <c r="NMY9" s="685"/>
      <c r="NMZ9" s="685"/>
      <c r="NNA9" s="685"/>
      <c r="NNB9" s="685"/>
      <c r="NNC9" s="685"/>
      <c r="NND9" s="685"/>
      <c r="NNE9" s="685"/>
      <c r="NNF9" s="685"/>
      <c r="NNG9" s="685"/>
      <c r="NNH9" s="685"/>
      <c r="NNI9" s="685"/>
      <c r="NNJ9" s="685"/>
      <c r="NNK9" s="685"/>
      <c r="NNL9" s="685"/>
      <c r="NNM9" s="685"/>
      <c r="NNN9" s="685"/>
      <c r="NNO9" s="685"/>
      <c r="NNP9" s="685"/>
      <c r="NNQ9" s="685"/>
      <c r="NNR9" s="685"/>
      <c r="NNS9" s="685"/>
      <c r="NNT9" s="685"/>
      <c r="NNU9" s="685"/>
      <c r="NNV9" s="685"/>
      <c r="NNW9" s="685"/>
      <c r="NNX9" s="685"/>
      <c r="NNY9" s="685"/>
      <c r="NNZ9" s="685"/>
      <c r="NOA9" s="685"/>
      <c r="NOB9" s="685"/>
      <c r="NOC9" s="685"/>
      <c r="NOD9" s="685"/>
      <c r="NOE9" s="685"/>
      <c r="NOF9" s="685"/>
      <c r="NOG9" s="685"/>
      <c r="NOH9" s="685"/>
      <c r="NOI9" s="685"/>
      <c r="NOJ9" s="685"/>
      <c r="NOK9" s="685"/>
      <c r="NOL9" s="685"/>
      <c r="NOM9" s="685"/>
      <c r="NON9" s="685"/>
      <c r="NOO9" s="685"/>
      <c r="NOP9" s="685"/>
      <c r="NOQ9" s="685"/>
      <c r="NOR9" s="685"/>
      <c r="NOS9" s="685"/>
      <c r="NOT9" s="685"/>
      <c r="NOU9" s="685"/>
      <c r="NOV9" s="685"/>
      <c r="NOW9" s="685"/>
      <c r="NOX9" s="685"/>
      <c r="NOY9" s="685"/>
      <c r="NOZ9" s="685"/>
      <c r="NPA9" s="685"/>
      <c r="NPB9" s="685"/>
      <c r="NPC9" s="685"/>
      <c r="NPD9" s="685"/>
      <c r="NPE9" s="685"/>
      <c r="NPF9" s="685"/>
      <c r="NPG9" s="685"/>
      <c r="NPH9" s="685"/>
      <c r="NPI9" s="685"/>
      <c r="NPJ9" s="685"/>
      <c r="NPK9" s="685"/>
      <c r="NPL9" s="685"/>
      <c r="NPM9" s="685"/>
      <c r="NPN9" s="685"/>
      <c r="NPO9" s="685"/>
      <c r="NPP9" s="685"/>
      <c r="NPQ9" s="685"/>
      <c r="NPR9" s="685"/>
      <c r="NPS9" s="685"/>
      <c r="NPT9" s="685"/>
      <c r="NPU9" s="685"/>
      <c r="NPV9" s="685"/>
      <c r="NPW9" s="685"/>
      <c r="NPX9" s="685"/>
      <c r="NPY9" s="685"/>
      <c r="NPZ9" s="685"/>
      <c r="NQA9" s="685"/>
      <c r="NQB9" s="685"/>
      <c r="NQC9" s="685"/>
      <c r="NQD9" s="685"/>
      <c r="NQE9" s="685"/>
      <c r="NQF9" s="685"/>
      <c r="NQG9" s="685"/>
      <c r="NQH9" s="685"/>
      <c r="NQI9" s="685"/>
      <c r="NQJ9" s="685"/>
      <c r="NQK9" s="685"/>
      <c r="NQL9" s="685"/>
      <c r="NQM9" s="685"/>
      <c r="NQN9" s="685"/>
      <c r="NQO9" s="685"/>
      <c r="NQP9" s="685"/>
      <c r="NQQ9" s="685"/>
      <c r="NQR9" s="685"/>
      <c r="NQS9" s="685"/>
      <c r="NQT9" s="685"/>
      <c r="NQU9" s="685"/>
      <c r="NQV9" s="685"/>
      <c r="NQW9" s="685"/>
      <c r="NQX9" s="685"/>
      <c r="NQY9" s="685"/>
      <c r="NQZ9" s="685"/>
      <c r="NRA9" s="685"/>
      <c r="NRB9" s="685"/>
      <c r="NRC9" s="685"/>
      <c r="NRD9" s="685"/>
      <c r="NRE9" s="685"/>
      <c r="NRF9" s="685"/>
      <c r="NRG9" s="685"/>
      <c r="NRH9" s="685"/>
      <c r="NRI9" s="685"/>
      <c r="NRJ9" s="685"/>
      <c r="NRK9" s="685"/>
      <c r="NRL9" s="685"/>
      <c r="NRM9" s="685"/>
      <c r="NRN9" s="685"/>
      <c r="NRO9" s="685"/>
      <c r="NRP9" s="685"/>
      <c r="NRQ9" s="685"/>
      <c r="NRR9" s="685"/>
      <c r="NRS9" s="685"/>
      <c r="NRT9" s="685"/>
      <c r="NRU9" s="685"/>
      <c r="NRV9" s="685"/>
      <c r="NRW9" s="685"/>
      <c r="NRX9" s="685"/>
      <c r="NRY9" s="685"/>
      <c r="NRZ9" s="685"/>
      <c r="NSA9" s="685"/>
      <c r="NSB9" s="685"/>
      <c r="NSC9" s="685"/>
      <c r="NSD9" s="685"/>
      <c r="NSE9" s="685"/>
      <c r="NSF9" s="685"/>
      <c r="NSG9" s="685"/>
      <c r="NSH9" s="685"/>
      <c r="NSI9" s="685"/>
      <c r="NSJ9" s="685"/>
      <c r="NSK9" s="685"/>
      <c r="NSL9" s="685"/>
      <c r="NSM9" s="685"/>
      <c r="NSN9" s="685"/>
      <c r="NSO9" s="685"/>
      <c r="NSP9" s="685"/>
      <c r="NSQ9" s="685"/>
      <c r="NSR9" s="685"/>
      <c r="NSS9" s="685"/>
      <c r="NST9" s="685"/>
      <c r="NSU9" s="685"/>
      <c r="NSV9" s="685"/>
      <c r="NSW9" s="685"/>
      <c r="NSX9" s="685"/>
      <c r="NSY9" s="685"/>
      <c r="NSZ9" s="685"/>
      <c r="NTA9" s="685"/>
      <c r="NTB9" s="685"/>
      <c r="NTC9" s="685"/>
      <c r="NTD9" s="685"/>
      <c r="NTE9" s="685"/>
      <c r="NTF9" s="685"/>
      <c r="NTG9" s="685"/>
      <c r="NTH9" s="685"/>
      <c r="NTI9" s="685"/>
      <c r="NTJ9" s="685"/>
      <c r="NTK9" s="685"/>
      <c r="NTL9" s="685"/>
      <c r="NTM9" s="685"/>
      <c r="NTN9" s="685"/>
      <c r="NTO9" s="685"/>
      <c r="NTP9" s="685"/>
      <c r="NTQ9" s="685"/>
      <c r="NTR9" s="685"/>
      <c r="NTS9" s="685"/>
      <c r="NTT9" s="685"/>
      <c r="NTU9" s="685"/>
      <c r="NTV9" s="685"/>
      <c r="NTW9" s="685"/>
      <c r="NTX9" s="685"/>
      <c r="NTY9" s="685"/>
      <c r="NTZ9" s="685"/>
      <c r="NUA9" s="685"/>
      <c r="NUB9" s="685"/>
      <c r="NUC9" s="685"/>
      <c r="NUD9" s="685"/>
      <c r="NUE9" s="685"/>
      <c r="NUF9" s="685"/>
      <c r="NUG9" s="685"/>
      <c r="NUH9" s="685"/>
      <c r="NUI9" s="685"/>
      <c r="NUJ9" s="685"/>
      <c r="NUK9" s="685"/>
      <c r="NUL9" s="685"/>
      <c r="NUM9" s="685"/>
      <c r="NUN9" s="685"/>
      <c r="NUO9" s="685"/>
      <c r="NUP9" s="685"/>
      <c r="NUQ9" s="685"/>
      <c r="NUR9" s="685"/>
      <c r="NUS9" s="685"/>
      <c r="NUT9" s="685"/>
      <c r="NUU9" s="685"/>
      <c r="NUV9" s="685"/>
      <c r="NUW9" s="685"/>
      <c r="NUX9" s="685"/>
      <c r="NUY9" s="685"/>
      <c r="NUZ9" s="685"/>
      <c r="NVA9" s="685"/>
      <c r="NVB9" s="685"/>
      <c r="NVC9" s="685"/>
      <c r="NVD9" s="685"/>
      <c r="NVE9" s="685"/>
      <c r="NVF9" s="685"/>
      <c r="NVG9" s="685"/>
      <c r="NVH9" s="685"/>
      <c r="NVI9" s="685"/>
      <c r="NVJ9" s="685"/>
      <c r="NVK9" s="685"/>
      <c r="NVL9" s="685"/>
      <c r="NVM9" s="685"/>
      <c r="NVN9" s="685"/>
      <c r="NVO9" s="685"/>
      <c r="NVP9" s="685"/>
      <c r="NVQ9" s="685"/>
      <c r="NVR9" s="685"/>
      <c r="NVS9" s="685"/>
      <c r="NVT9" s="685"/>
      <c r="NVU9" s="685"/>
      <c r="NVV9" s="685"/>
      <c r="NVW9" s="685"/>
      <c r="NVX9" s="685"/>
      <c r="NVY9" s="685"/>
      <c r="NVZ9" s="685"/>
      <c r="NWA9" s="685"/>
      <c r="NWB9" s="685"/>
      <c r="NWC9" s="685"/>
      <c r="NWD9" s="685"/>
      <c r="NWE9" s="685"/>
      <c r="NWF9" s="685"/>
      <c r="NWG9" s="685"/>
      <c r="NWH9" s="685"/>
      <c r="NWI9" s="685"/>
      <c r="NWJ9" s="685"/>
      <c r="NWK9" s="685"/>
      <c r="NWL9" s="685"/>
      <c r="NWM9" s="685"/>
      <c r="NWN9" s="685"/>
      <c r="NWO9" s="685"/>
      <c r="NWP9" s="685"/>
      <c r="NWQ9" s="685"/>
      <c r="NWR9" s="685"/>
      <c r="NWS9" s="685"/>
      <c r="NWT9" s="685"/>
      <c r="NWU9" s="685"/>
      <c r="NWV9" s="685"/>
      <c r="NWW9" s="685"/>
      <c r="NWX9" s="685"/>
      <c r="NWY9" s="685"/>
      <c r="NWZ9" s="685"/>
      <c r="NXA9" s="685"/>
      <c r="NXB9" s="685"/>
      <c r="NXC9" s="685"/>
      <c r="NXD9" s="685"/>
      <c r="NXE9" s="685"/>
      <c r="NXF9" s="685"/>
      <c r="NXG9" s="685"/>
      <c r="NXH9" s="685"/>
      <c r="NXI9" s="685"/>
      <c r="NXJ9" s="685"/>
      <c r="NXK9" s="685"/>
      <c r="NXL9" s="685"/>
      <c r="NXM9" s="685"/>
      <c r="NXN9" s="685"/>
      <c r="NXO9" s="685"/>
      <c r="NXP9" s="685"/>
      <c r="NXQ9" s="685"/>
      <c r="NXR9" s="685"/>
      <c r="NXS9" s="685"/>
      <c r="NXT9" s="685"/>
      <c r="NXU9" s="685"/>
      <c r="NXV9" s="685"/>
      <c r="NXW9" s="685"/>
      <c r="NXX9" s="685"/>
      <c r="NXY9" s="685"/>
      <c r="NXZ9" s="685"/>
      <c r="NYA9" s="685"/>
      <c r="NYB9" s="685"/>
      <c r="NYC9" s="685"/>
      <c r="NYD9" s="685"/>
      <c r="NYE9" s="685"/>
      <c r="NYF9" s="685"/>
      <c r="NYG9" s="685"/>
      <c r="NYH9" s="685"/>
      <c r="NYI9" s="685"/>
      <c r="NYJ9" s="685"/>
      <c r="NYK9" s="685"/>
      <c r="NYL9" s="685"/>
      <c r="NYM9" s="685"/>
      <c r="NYN9" s="685"/>
      <c r="NYO9" s="685"/>
      <c r="NYP9" s="685"/>
      <c r="NYQ9" s="685"/>
      <c r="NYR9" s="685"/>
      <c r="NYS9" s="685"/>
      <c r="NYT9" s="685"/>
      <c r="NYU9" s="685"/>
      <c r="NYV9" s="685"/>
      <c r="NYW9" s="685"/>
      <c r="NYX9" s="685"/>
      <c r="NYY9" s="685"/>
      <c r="NYZ9" s="685"/>
      <c r="NZA9" s="685"/>
      <c r="NZB9" s="685"/>
      <c r="NZC9" s="685"/>
      <c r="NZD9" s="685"/>
      <c r="NZE9" s="685"/>
      <c r="NZF9" s="685"/>
      <c r="NZG9" s="685"/>
      <c r="NZH9" s="685"/>
      <c r="NZI9" s="685"/>
      <c r="NZJ9" s="685"/>
      <c r="NZK9" s="685"/>
      <c r="NZL9" s="685"/>
      <c r="NZM9" s="685"/>
      <c r="NZN9" s="685"/>
      <c r="NZO9" s="685"/>
      <c r="NZP9" s="685"/>
      <c r="NZQ9" s="685"/>
      <c r="NZR9" s="685"/>
      <c r="NZS9" s="685"/>
      <c r="NZT9" s="685"/>
      <c r="NZU9" s="685"/>
      <c r="NZV9" s="685"/>
      <c r="NZW9" s="685"/>
      <c r="NZX9" s="685"/>
      <c r="NZY9" s="685"/>
      <c r="NZZ9" s="685"/>
      <c r="OAA9" s="685"/>
      <c r="OAB9" s="685"/>
      <c r="OAC9" s="685"/>
      <c r="OAD9" s="685"/>
      <c r="OAE9" s="685"/>
      <c r="OAF9" s="685"/>
      <c r="OAG9" s="685"/>
      <c r="OAH9" s="685"/>
      <c r="OAI9" s="685"/>
      <c r="OAJ9" s="685"/>
      <c r="OAK9" s="685"/>
      <c r="OAL9" s="685"/>
      <c r="OAM9" s="685"/>
      <c r="OAN9" s="685"/>
      <c r="OAO9" s="685"/>
      <c r="OAP9" s="685"/>
      <c r="OAQ9" s="685"/>
      <c r="OAR9" s="685"/>
      <c r="OAS9" s="685"/>
      <c r="OAT9" s="685"/>
      <c r="OAU9" s="685"/>
      <c r="OAV9" s="685"/>
      <c r="OAW9" s="685"/>
      <c r="OAX9" s="685"/>
      <c r="OAY9" s="685"/>
      <c r="OAZ9" s="685"/>
      <c r="OBA9" s="685"/>
      <c r="OBB9" s="685"/>
      <c r="OBC9" s="685"/>
      <c r="OBD9" s="685"/>
      <c r="OBE9" s="685"/>
      <c r="OBF9" s="685"/>
      <c r="OBG9" s="685"/>
      <c r="OBH9" s="685"/>
      <c r="OBI9" s="685"/>
      <c r="OBJ9" s="685"/>
      <c r="OBK9" s="685"/>
      <c r="OBL9" s="685"/>
      <c r="OBM9" s="685"/>
      <c r="OBN9" s="685"/>
      <c r="OBO9" s="685"/>
      <c r="OBP9" s="685"/>
      <c r="OBQ9" s="685"/>
      <c r="OBR9" s="685"/>
      <c r="OBS9" s="685"/>
      <c r="OBT9" s="685"/>
      <c r="OBU9" s="685"/>
      <c r="OBV9" s="685"/>
      <c r="OBW9" s="685"/>
      <c r="OBX9" s="685"/>
      <c r="OBY9" s="685"/>
      <c r="OBZ9" s="685"/>
      <c r="OCA9" s="685"/>
      <c r="OCB9" s="685"/>
      <c r="OCC9" s="685"/>
      <c r="OCD9" s="685"/>
      <c r="OCE9" s="685"/>
      <c r="OCF9" s="685"/>
      <c r="OCG9" s="685"/>
      <c r="OCH9" s="685"/>
      <c r="OCI9" s="685"/>
      <c r="OCJ9" s="685"/>
      <c r="OCK9" s="685"/>
      <c r="OCL9" s="685"/>
      <c r="OCM9" s="685"/>
      <c r="OCN9" s="685"/>
      <c r="OCO9" s="685"/>
      <c r="OCP9" s="685"/>
      <c r="OCQ9" s="685"/>
      <c r="OCR9" s="685"/>
      <c r="OCS9" s="685"/>
      <c r="OCT9" s="685"/>
      <c r="OCU9" s="685"/>
      <c r="OCV9" s="685"/>
      <c r="OCW9" s="685"/>
      <c r="OCX9" s="685"/>
      <c r="OCY9" s="685"/>
      <c r="OCZ9" s="685"/>
      <c r="ODA9" s="685"/>
      <c r="ODB9" s="685"/>
      <c r="ODC9" s="685"/>
      <c r="ODD9" s="685"/>
      <c r="ODE9" s="685"/>
      <c r="ODF9" s="685"/>
      <c r="ODG9" s="685"/>
      <c r="ODH9" s="685"/>
      <c r="ODI9" s="685"/>
      <c r="ODJ9" s="685"/>
      <c r="ODK9" s="685"/>
      <c r="ODL9" s="685"/>
      <c r="ODM9" s="685"/>
      <c r="ODN9" s="685"/>
      <c r="ODO9" s="685"/>
      <c r="ODP9" s="685"/>
      <c r="ODQ9" s="685"/>
      <c r="ODR9" s="685"/>
      <c r="ODS9" s="685"/>
      <c r="ODT9" s="685"/>
      <c r="ODU9" s="685"/>
      <c r="ODV9" s="685"/>
      <c r="ODW9" s="685"/>
      <c r="ODX9" s="685"/>
      <c r="ODY9" s="685"/>
      <c r="ODZ9" s="685"/>
      <c r="OEA9" s="685"/>
      <c r="OEB9" s="685"/>
      <c r="OEC9" s="685"/>
      <c r="OED9" s="685"/>
      <c r="OEE9" s="685"/>
      <c r="OEF9" s="685"/>
      <c r="OEG9" s="685"/>
      <c r="OEH9" s="685"/>
      <c r="OEI9" s="685"/>
      <c r="OEJ9" s="685"/>
      <c r="OEK9" s="685"/>
      <c r="OEL9" s="685"/>
      <c r="OEM9" s="685"/>
      <c r="OEN9" s="685"/>
      <c r="OEO9" s="685"/>
      <c r="OEP9" s="685"/>
      <c r="OEQ9" s="685"/>
      <c r="OER9" s="685"/>
      <c r="OES9" s="685"/>
      <c r="OET9" s="685"/>
      <c r="OEU9" s="685"/>
      <c r="OEV9" s="685"/>
      <c r="OEW9" s="685"/>
      <c r="OEX9" s="685"/>
      <c r="OEY9" s="685"/>
      <c r="OEZ9" s="685"/>
      <c r="OFA9" s="685"/>
      <c r="OFB9" s="685"/>
      <c r="OFC9" s="685"/>
      <c r="OFD9" s="685"/>
      <c r="OFE9" s="685"/>
      <c r="OFF9" s="685"/>
      <c r="OFG9" s="685"/>
      <c r="OFH9" s="685"/>
      <c r="OFI9" s="685"/>
      <c r="OFJ9" s="685"/>
      <c r="OFK9" s="685"/>
      <c r="OFL9" s="685"/>
      <c r="OFM9" s="685"/>
      <c r="OFN9" s="685"/>
      <c r="OFO9" s="685"/>
      <c r="OFP9" s="685"/>
      <c r="OFQ9" s="685"/>
      <c r="OFR9" s="685"/>
      <c r="OFS9" s="685"/>
      <c r="OFT9" s="685"/>
      <c r="OFU9" s="685"/>
      <c r="OFV9" s="685"/>
      <c r="OFW9" s="685"/>
      <c r="OFX9" s="685"/>
      <c r="OFY9" s="685"/>
      <c r="OFZ9" s="685"/>
      <c r="OGA9" s="685"/>
      <c r="OGB9" s="685"/>
      <c r="OGC9" s="685"/>
      <c r="OGD9" s="685"/>
      <c r="OGE9" s="685"/>
      <c r="OGF9" s="685"/>
      <c r="OGG9" s="685"/>
      <c r="OGH9" s="685"/>
      <c r="OGI9" s="685"/>
      <c r="OGJ9" s="685"/>
      <c r="OGK9" s="685"/>
      <c r="OGL9" s="685"/>
      <c r="OGM9" s="685"/>
      <c r="OGN9" s="685"/>
      <c r="OGO9" s="685"/>
      <c r="OGP9" s="685"/>
      <c r="OGQ9" s="685"/>
      <c r="OGR9" s="685"/>
      <c r="OGS9" s="685"/>
      <c r="OGT9" s="685"/>
      <c r="OGU9" s="685"/>
      <c r="OGV9" s="685"/>
      <c r="OGW9" s="685"/>
      <c r="OGX9" s="685"/>
      <c r="OGY9" s="685"/>
      <c r="OGZ9" s="685"/>
      <c r="OHA9" s="685"/>
      <c r="OHB9" s="685"/>
      <c r="OHC9" s="685"/>
      <c r="OHD9" s="685"/>
      <c r="OHE9" s="685"/>
      <c r="OHF9" s="685"/>
      <c r="OHG9" s="685"/>
      <c r="OHH9" s="685"/>
      <c r="OHI9" s="685"/>
      <c r="OHJ9" s="685"/>
      <c r="OHK9" s="685"/>
      <c r="OHL9" s="685"/>
      <c r="OHM9" s="685"/>
      <c r="OHN9" s="685"/>
      <c r="OHO9" s="685"/>
      <c r="OHP9" s="685"/>
      <c r="OHQ9" s="685"/>
      <c r="OHR9" s="685"/>
      <c r="OHS9" s="685"/>
      <c r="OHT9" s="685"/>
      <c r="OHU9" s="685"/>
      <c r="OHV9" s="685"/>
      <c r="OHW9" s="685"/>
      <c r="OHX9" s="685"/>
      <c r="OHY9" s="685"/>
      <c r="OHZ9" s="685"/>
      <c r="OIA9" s="685"/>
      <c r="OIB9" s="685"/>
      <c r="OIC9" s="685"/>
      <c r="OID9" s="685"/>
      <c r="OIE9" s="685"/>
      <c r="OIF9" s="685"/>
      <c r="OIG9" s="685"/>
      <c r="OIH9" s="685"/>
      <c r="OII9" s="685"/>
      <c r="OIJ9" s="685"/>
      <c r="OIK9" s="685"/>
      <c r="OIL9" s="685"/>
      <c r="OIM9" s="685"/>
      <c r="OIN9" s="685"/>
      <c r="OIO9" s="685"/>
      <c r="OIP9" s="685"/>
      <c r="OIQ9" s="685"/>
      <c r="OIR9" s="685"/>
      <c r="OIS9" s="685"/>
      <c r="OIT9" s="685"/>
      <c r="OIU9" s="685"/>
      <c r="OIV9" s="685"/>
      <c r="OIW9" s="685"/>
      <c r="OIX9" s="685"/>
      <c r="OIY9" s="685"/>
      <c r="OIZ9" s="685"/>
      <c r="OJA9" s="685"/>
      <c r="OJB9" s="685"/>
      <c r="OJC9" s="685"/>
      <c r="OJD9" s="685"/>
      <c r="OJE9" s="685"/>
      <c r="OJF9" s="685"/>
      <c r="OJG9" s="685"/>
      <c r="OJH9" s="685"/>
      <c r="OJI9" s="685"/>
      <c r="OJJ9" s="685"/>
      <c r="OJK9" s="685"/>
      <c r="OJL9" s="685"/>
      <c r="OJM9" s="685"/>
      <c r="OJN9" s="685"/>
      <c r="OJO9" s="685"/>
      <c r="OJP9" s="685"/>
      <c r="OJQ9" s="685"/>
      <c r="OJR9" s="685"/>
      <c r="OJS9" s="685"/>
      <c r="OJT9" s="685"/>
      <c r="OJU9" s="685"/>
      <c r="OJV9" s="685"/>
      <c r="OJW9" s="685"/>
      <c r="OJX9" s="685"/>
      <c r="OJY9" s="685"/>
      <c r="OJZ9" s="685"/>
      <c r="OKA9" s="685"/>
      <c r="OKB9" s="685"/>
      <c r="OKC9" s="685"/>
      <c r="OKD9" s="685"/>
      <c r="OKE9" s="685"/>
      <c r="OKF9" s="685"/>
      <c r="OKG9" s="685"/>
      <c r="OKH9" s="685"/>
      <c r="OKI9" s="685"/>
      <c r="OKJ9" s="685"/>
      <c r="OKK9" s="685"/>
      <c r="OKL9" s="685"/>
      <c r="OKM9" s="685"/>
      <c r="OKN9" s="685"/>
      <c r="OKO9" s="685"/>
      <c r="OKP9" s="685"/>
      <c r="OKQ9" s="685"/>
      <c r="OKR9" s="685"/>
      <c r="OKS9" s="685"/>
      <c r="OKT9" s="685"/>
      <c r="OKU9" s="685"/>
      <c r="OKV9" s="685"/>
      <c r="OKW9" s="685"/>
      <c r="OKX9" s="685"/>
      <c r="OKY9" s="685"/>
      <c r="OKZ9" s="685"/>
      <c r="OLA9" s="685"/>
      <c r="OLB9" s="685"/>
      <c r="OLC9" s="685"/>
      <c r="OLD9" s="685"/>
      <c r="OLE9" s="685"/>
      <c r="OLF9" s="685"/>
      <c r="OLG9" s="685"/>
      <c r="OLH9" s="685"/>
      <c r="OLI9" s="685"/>
      <c r="OLJ9" s="685"/>
      <c r="OLK9" s="685"/>
      <c r="OLL9" s="685"/>
      <c r="OLM9" s="685"/>
      <c r="OLN9" s="685"/>
      <c r="OLO9" s="685"/>
      <c r="OLP9" s="685"/>
      <c r="OLQ9" s="685"/>
      <c r="OLR9" s="685"/>
      <c r="OLS9" s="685"/>
      <c r="OLT9" s="685"/>
      <c r="OLU9" s="685"/>
      <c r="OLV9" s="685"/>
      <c r="OLW9" s="685"/>
      <c r="OLX9" s="685"/>
      <c r="OLY9" s="685"/>
      <c r="OLZ9" s="685"/>
      <c r="OMA9" s="685"/>
      <c r="OMB9" s="685"/>
      <c r="OMC9" s="685"/>
      <c r="OMD9" s="685"/>
      <c r="OME9" s="685"/>
      <c r="OMF9" s="685"/>
      <c r="OMG9" s="685"/>
      <c r="OMH9" s="685"/>
      <c r="OMI9" s="685"/>
      <c r="OMJ9" s="685"/>
      <c r="OMK9" s="685"/>
      <c r="OML9" s="685"/>
      <c r="OMM9" s="685"/>
      <c r="OMN9" s="685"/>
      <c r="OMO9" s="685"/>
      <c r="OMP9" s="685"/>
      <c r="OMQ9" s="685"/>
      <c r="OMR9" s="685"/>
      <c r="OMS9" s="685"/>
      <c r="OMT9" s="685"/>
      <c r="OMU9" s="685"/>
      <c r="OMV9" s="685"/>
      <c r="OMW9" s="685"/>
      <c r="OMX9" s="685"/>
      <c r="OMY9" s="685"/>
      <c r="OMZ9" s="685"/>
      <c r="ONA9" s="685"/>
      <c r="ONB9" s="685"/>
      <c r="ONC9" s="685"/>
      <c r="OND9" s="685"/>
      <c r="ONE9" s="685"/>
      <c r="ONF9" s="685"/>
      <c r="ONG9" s="685"/>
      <c r="ONH9" s="685"/>
      <c r="ONI9" s="685"/>
      <c r="ONJ9" s="685"/>
      <c r="ONK9" s="685"/>
      <c r="ONL9" s="685"/>
      <c r="ONM9" s="685"/>
      <c r="ONN9" s="685"/>
      <c r="ONO9" s="685"/>
      <c r="ONP9" s="685"/>
      <c r="ONQ9" s="685"/>
      <c r="ONR9" s="685"/>
      <c r="ONS9" s="685"/>
      <c r="ONT9" s="685"/>
      <c r="ONU9" s="685"/>
      <c r="ONV9" s="685"/>
      <c r="ONW9" s="685"/>
      <c r="ONX9" s="685"/>
      <c r="ONY9" s="685"/>
      <c r="ONZ9" s="685"/>
      <c r="OOA9" s="685"/>
      <c r="OOB9" s="685"/>
      <c r="OOC9" s="685"/>
      <c r="OOD9" s="685"/>
      <c r="OOE9" s="685"/>
      <c r="OOF9" s="685"/>
      <c r="OOG9" s="685"/>
      <c r="OOH9" s="685"/>
      <c r="OOI9" s="685"/>
      <c r="OOJ9" s="685"/>
      <c r="OOK9" s="685"/>
      <c r="OOL9" s="685"/>
      <c r="OOM9" s="685"/>
      <c r="OON9" s="685"/>
      <c r="OOO9" s="685"/>
      <c r="OOP9" s="685"/>
      <c r="OOQ9" s="685"/>
      <c r="OOR9" s="685"/>
      <c r="OOS9" s="685"/>
      <c r="OOT9" s="685"/>
      <c r="OOU9" s="685"/>
      <c r="OOV9" s="685"/>
      <c r="OOW9" s="685"/>
      <c r="OOX9" s="685"/>
      <c r="OOY9" s="685"/>
      <c r="OOZ9" s="685"/>
      <c r="OPA9" s="685"/>
      <c r="OPB9" s="685"/>
      <c r="OPC9" s="685"/>
      <c r="OPD9" s="685"/>
      <c r="OPE9" s="685"/>
      <c r="OPF9" s="685"/>
      <c r="OPG9" s="685"/>
      <c r="OPH9" s="685"/>
      <c r="OPI9" s="685"/>
      <c r="OPJ9" s="685"/>
      <c r="OPK9" s="685"/>
      <c r="OPL9" s="685"/>
      <c r="OPM9" s="685"/>
      <c r="OPN9" s="685"/>
      <c r="OPO9" s="685"/>
      <c r="OPP9" s="685"/>
      <c r="OPQ9" s="685"/>
      <c r="OPR9" s="685"/>
      <c r="OPS9" s="685"/>
      <c r="OPT9" s="685"/>
      <c r="OPU9" s="685"/>
      <c r="OPV9" s="685"/>
      <c r="OPW9" s="685"/>
      <c r="OPX9" s="685"/>
      <c r="OPY9" s="685"/>
      <c r="OPZ9" s="685"/>
      <c r="OQA9" s="685"/>
      <c r="OQB9" s="685"/>
      <c r="OQC9" s="685"/>
      <c r="OQD9" s="685"/>
      <c r="OQE9" s="685"/>
      <c r="OQF9" s="685"/>
      <c r="OQG9" s="685"/>
      <c r="OQH9" s="685"/>
      <c r="OQI9" s="685"/>
      <c r="OQJ9" s="685"/>
      <c r="OQK9" s="685"/>
      <c r="OQL9" s="685"/>
      <c r="OQM9" s="685"/>
      <c r="OQN9" s="685"/>
      <c r="OQO9" s="685"/>
      <c r="OQP9" s="685"/>
      <c r="OQQ9" s="685"/>
      <c r="OQR9" s="685"/>
      <c r="OQS9" s="685"/>
      <c r="OQT9" s="685"/>
      <c r="OQU9" s="685"/>
      <c r="OQV9" s="685"/>
      <c r="OQW9" s="685"/>
      <c r="OQX9" s="685"/>
      <c r="OQY9" s="685"/>
      <c r="OQZ9" s="685"/>
      <c r="ORA9" s="685"/>
      <c r="ORB9" s="685"/>
      <c r="ORC9" s="685"/>
      <c r="ORD9" s="685"/>
      <c r="ORE9" s="685"/>
      <c r="ORF9" s="685"/>
      <c r="ORG9" s="685"/>
      <c r="ORH9" s="685"/>
      <c r="ORI9" s="685"/>
      <c r="ORJ9" s="685"/>
      <c r="ORK9" s="685"/>
      <c r="ORL9" s="685"/>
      <c r="ORM9" s="685"/>
      <c r="ORN9" s="685"/>
      <c r="ORO9" s="685"/>
      <c r="ORP9" s="685"/>
      <c r="ORQ9" s="685"/>
      <c r="ORR9" s="685"/>
      <c r="ORS9" s="685"/>
      <c r="ORT9" s="685"/>
      <c r="ORU9" s="685"/>
      <c r="ORV9" s="685"/>
      <c r="ORW9" s="685"/>
      <c r="ORX9" s="685"/>
      <c r="ORY9" s="685"/>
      <c r="ORZ9" s="685"/>
      <c r="OSA9" s="685"/>
      <c r="OSB9" s="685"/>
      <c r="OSC9" s="685"/>
      <c r="OSD9" s="685"/>
      <c r="OSE9" s="685"/>
      <c r="OSF9" s="685"/>
      <c r="OSG9" s="685"/>
      <c r="OSH9" s="685"/>
      <c r="OSI9" s="685"/>
      <c r="OSJ9" s="685"/>
      <c r="OSK9" s="685"/>
      <c r="OSL9" s="685"/>
      <c r="OSM9" s="685"/>
      <c r="OSN9" s="685"/>
      <c r="OSO9" s="685"/>
      <c r="OSP9" s="685"/>
      <c r="OSQ9" s="685"/>
      <c r="OSR9" s="685"/>
      <c r="OSS9" s="685"/>
      <c r="OST9" s="685"/>
      <c r="OSU9" s="685"/>
      <c r="OSV9" s="685"/>
      <c r="OSW9" s="685"/>
      <c r="OSX9" s="685"/>
      <c r="OSY9" s="685"/>
      <c r="OSZ9" s="685"/>
      <c r="OTA9" s="685"/>
      <c r="OTB9" s="685"/>
      <c r="OTC9" s="685"/>
      <c r="OTD9" s="685"/>
      <c r="OTE9" s="685"/>
      <c r="OTF9" s="685"/>
      <c r="OTG9" s="685"/>
      <c r="OTH9" s="685"/>
      <c r="OTI9" s="685"/>
      <c r="OTJ9" s="685"/>
      <c r="OTK9" s="685"/>
      <c r="OTL9" s="685"/>
      <c r="OTM9" s="685"/>
      <c r="OTN9" s="685"/>
      <c r="OTO9" s="685"/>
      <c r="OTP9" s="685"/>
      <c r="OTQ9" s="685"/>
      <c r="OTR9" s="685"/>
      <c r="OTS9" s="685"/>
      <c r="OTT9" s="685"/>
      <c r="OTU9" s="685"/>
      <c r="OTV9" s="685"/>
      <c r="OTW9" s="685"/>
      <c r="OTX9" s="685"/>
      <c r="OTY9" s="685"/>
      <c r="OTZ9" s="685"/>
      <c r="OUA9" s="685"/>
      <c r="OUB9" s="685"/>
      <c r="OUC9" s="685"/>
      <c r="OUD9" s="685"/>
      <c r="OUE9" s="685"/>
      <c r="OUF9" s="685"/>
      <c r="OUG9" s="685"/>
      <c r="OUH9" s="685"/>
      <c r="OUI9" s="685"/>
      <c r="OUJ9" s="685"/>
      <c r="OUK9" s="685"/>
      <c r="OUL9" s="685"/>
      <c r="OUM9" s="685"/>
      <c r="OUN9" s="685"/>
      <c r="OUO9" s="685"/>
      <c r="OUP9" s="685"/>
      <c r="OUQ9" s="685"/>
      <c r="OUR9" s="685"/>
      <c r="OUS9" s="685"/>
      <c r="OUT9" s="685"/>
      <c r="OUU9" s="685"/>
      <c r="OUV9" s="685"/>
      <c r="OUW9" s="685"/>
      <c r="OUX9" s="685"/>
      <c r="OUY9" s="685"/>
      <c r="OUZ9" s="685"/>
      <c r="OVA9" s="685"/>
      <c r="OVB9" s="685"/>
      <c r="OVC9" s="685"/>
      <c r="OVD9" s="685"/>
      <c r="OVE9" s="685"/>
      <c r="OVF9" s="685"/>
      <c r="OVG9" s="685"/>
      <c r="OVH9" s="685"/>
      <c r="OVI9" s="685"/>
      <c r="OVJ9" s="685"/>
      <c r="OVK9" s="685"/>
      <c r="OVL9" s="685"/>
      <c r="OVM9" s="685"/>
      <c r="OVN9" s="685"/>
      <c r="OVO9" s="685"/>
      <c r="OVP9" s="685"/>
      <c r="OVQ9" s="685"/>
      <c r="OVR9" s="685"/>
      <c r="OVS9" s="685"/>
      <c r="OVT9" s="685"/>
      <c r="OVU9" s="685"/>
      <c r="OVV9" s="685"/>
      <c r="OVW9" s="685"/>
      <c r="OVX9" s="685"/>
      <c r="OVY9" s="685"/>
      <c r="OVZ9" s="685"/>
      <c r="OWA9" s="685"/>
      <c r="OWB9" s="685"/>
      <c r="OWC9" s="685"/>
      <c r="OWD9" s="685"/>
      <c r="OWE9" s="685"/>
      <c r="OWF9" s="685"/>
      <c r="OWG9" s="685"/>
      <c r="OWH9" s="685"/>
      <c r="OWI9" s="685"/>
      <c r="OWJ9" s="685"/>
      <c r="OWK9" s="685"/>
      <c r="OWL9" s="685"/>
      <c r="OWM9" s="685"/>
      <c r="OWN9" s="685"/>
      <c r="OWO9" s="685"/>
      <c r="OWP9" s="685"/>
      <c r="OWQ9" s="685"/>
      <c r="OWR9" s="685"/>
      <c r="OWS9" s="685"/>
      <c r="OWT9" s="685"/>
      <c r="OWU9" s="685"/>
      <c r="OWV9" s="685"/>
      <c r="OWW9" s="685"/>
      <c r="OWX9" s="685"/>
      <c r="OWY9" s="685"/>
      <c r="OWZ9" s="685"/>
      <c r="OXA9" s="685"/>
      <c r="OXB9" s="685"/>
      <c r="OXC9" s="685"/>
      <c r="OXD9" s="685"/>
      <c r="OXE9" s="685"/>
      <c r="OXF9" s="685"/>
      <c r="OXG9" s="685"/>
      <c r="OXH9" s="685"/>
      <c r="OXI9" s="685"/>
      <c r="OXJ9" s="685"/>
      <c r="OXK9" s="685"/>
      <c r="OXL9" s="685"/>
      <c r="OXM9" s="685"/>
      <c r="OXN9" s="685"/>
      <c r="OXO9" s="685"/>
      <c r="OXP9" s="685"/>
      <c r="OXQ9" s="685"/>
      <c r="OXR9" s="685"/>
      <c r="OXS9" s="685"/>
      <c r="OXT9" s="685"/>
      <c r="OXU9" s="685"/>
      <c r="OXV9" s="685"/>
      <c r="OXW9" s="685"/>
      <c r="OXX9" s="685"/>
      <c r="OXY9" s="685"/>
      <c r="OXZ9" s="685"/>
      <c r="OYA9" s="685"/>
      <c r="OYB9" s="685"/>
      <c r="OYC9" s="685"/>
      <c r="OYD9" s="685"/>
      <c r="OYE9" s="685"/>
      <c r="OYF9" s="685"/>
      <c r="OYG9" s="685"/>
      <c r="OYH9" s="685"/>
      <c r="OYI9" s="685"/>
      <c r="OYJ9" s="685"/>
      <c r="OYK9" s="685"/>
      <c r="OYL9" s="685"/>
      <c r="OYM9" s="685"/>
      <c r="OYN9" s="685"/>
      <c r="OYO9" s="685"/>
      <c r="OYP9" s="685"/>
      <c r="OYQ9" s="685"/>
      <c r="OYR9" s="685"/>
      <c r="OYS9" s="685"/>
      <c r="OYT9" s="685"/>
      <c r="OYU9" s="685"/>
      <c r="OYV9" s="685"/>
      <c r="OYW9" s="685"/>
      <c r="OYX9" s="685"/>
      <c r="OYY9" s="685"/>
      <c r="OYZ9" s="685"/>
      <c r="OZA9" s="685"/>
      <c r="OZB9" s="685"/>
      <c r="OZC9" s="685"/>
      <c r="OZD9" s="685"/>
      <c r="OZE9" s="685"/>
      <c r="OZF9" s="685"/>
      <c r="OZG9" s="685"/>
      <c r="OZH9" s="685"/>
      <c r="OZI9" s="685"/>
      <c r="OZJ9" s="685"/>
      <c r="OZK9" s="685"/>
      <c r="OZL9" s="685"/>
      <c r="OZM9" s="685"/>
      <c r="OZN9" s="685"/>
      <c r="OZO9" s="685"/>
      <c r="OZP9" s="685"/>
      <c r="OZQ9" s="685"/>
      <c r="OZR9" s="685"/>
      <c r="OZS9" s="685"/>
      <c r="OZT9" s="685"/>
      <c r="OZU9" s="685"/>
      <c r="OZV9" s="685"/>
      <c r="OZW9" s="685"/>
      <c r="OZX9" s="685"/>
      <c r="OZY9" s="685"/>
      <c r="OZZ9" s="685"/>
      <c r="PAA9" s="685"/>
      <c r="PAB9" s="685"/>
      <c r="PAC9" s="685"/>
      <c r="PAD9" s="685"/>
      <c r="PAE9" s="685"/>
      <c r="PAF9" s="685"/>
      <c r="PAG9" s="685"/>
      <c r="PAH9" s="685"/>
      <c r="PAI9" s="685"/>
      <c r="PAJ9" s="685"/>
      <c r="PAK9" s="685"/>
      <c r="PAL9" s="685"/>
      <c r="PAM9" s="685"/>
      <c r="PAN9" s="685"/>
      <c r="PAO9" s="685"/>
      <c r="PAP9" s="685"/>
      <c r="PAQ9" s="685"/>
      <c r="PAR9" s="685"/>
      <c r="PAS9" s="685"/>
      <c r="PAT9" s="685"/>
      <c r="PAU9" s="685"/>
      <c r="PAV9" s="685"/>
      <c r="PAW9" s="685"/>
      <c r="PAX9" s="685"/>
      <c r="PAY9" s="685"/>
      <c r="PAZ9" s="685"/>
      <c r="PBA9" s="685"/>
      <c r="PBB9" s="685"/>
      <c r="PBC9" s="685"/>
      <c r="PBD9" s="685"/>
      <c r="PBE9" s="685"/>
      <c r="PBF9" s="685"/>
      <c r="PBG9" s="685"/>
      <c r="PBH9" s="685"/>
      <c r="PBI9" s="685"/>
      <c r="PBJ9" s="685"/>
      <c r="PBK9" s="685"/>
      <c r="PBL9" s="685"/>
      <c r="PBM9" s="685"/>
      <c r="PBN9" s="685"/>
      <c r="PBO9" s="685"/>
      <c r="PBP9" s="685"/>
      <c r="PBQ9" s="685"/>
      <c r="PBR9" s="685"/>
      <c r="PBS9" s="685"/>
      <c r="PBT9" s="685"/>
      <c r="PBU9" s="685"/>
      <c r="PBV9" s="685"/>
      <c r="PBW9" s="685"/>
      <c r="PBX9" s="685"/>
      <c r="PBY9" s="685"/>
      <c r="PBZ9" s="685"/>
      <c r="PCA9" s="685"/>
      <c r="PCB9" s="685"/>
      <c r="PCC9" s="685"/>
      <c r="PCD9" s="685"/>
      <c r="PCE9" s="685"/>
      <c r="PCF9" s="685"/>
      <c r="PCG9" s="685"/>
      <c r="PCH9" s="685"/>
      <c r="PCI9" s="685"/>
      <c r="PCJ9" s="685"/>
      <c r="PCK9" s="685"/>
      <c r="PCL9" s="685"/>
      <c r="PCM9" s="685"/>
      <c r="PCN9" s="685"/>
      <c r="PCO9" s="685"/>
      <c r="PCP9" s="685"/>
      <c r="PCQ9" s="685"/>
      <c r="PCR9" s="685"/>
      <c r="PCS9" s="685"/>
      <c r="PCT9" s="685"/>
      <c r="PCU9" s="685"/>
      <c r="PCV9" s="685"/>
      <c r="PCW9" s="685"/>
      <c r="PCX9" s="685"/>
      <c r="PCY9" s="685"/>
      <c r="PCZ9" s="685"/>
      <c r="PDA9" s="685"/>
      <c r="PDB9" s="685"/>
      <c r="PDC9" s="685"/>
      <c r="PDD9" s="685"/>
      <c r="PDE9" s="685"/>
      <c r="PDF9" s="685"/>
      <c r="PDG9" s="685"/>
      <c r="PDH9" s="685"/>
      <c r="PDI9" s="685"/>
      <c r="PDJ9" s="685"/>
      <c r="PDK9" s="685"/>
      <c r="PDL9" s="685"/>
      <c r="PDM9" s="685"/>
      <c r="PDN9" s="685"/>
      <c r="PDO9" s="685"/>
      <c r="PDP9" s="685"/>
      <c r="PDQ9" s="685"/>
      <c r="PDR9" s="685"/>
      <c r="PDS9" s="685"/>
      <c r="PDT9" s="685"/>
      <c r="PDU9" s="685"/>
      <c r="PDV9" s="685"/>
      <c r="PDW9" s="685"/>
      <c r="PDX9" s="685"/>
      <c r="PDY9" s="685"/>
      <c r="PDZ9" s="685"/>
      <c r="PEA9" s="685"/>
      <c r="PEB9" s="685"/>
      <c r="PEC9" s="685"/>
      <c r="PED9" s="685"/>
      <c r="PEE9" s="685"/>
      <c r="PEF9" s="685"/>
      <c r="PEG9" s="685"/>
      <c r="PEH9" s="685"/>
      <c r="PEI9" s="685"/>
      <c r="PEJ9" s="685"/>
      <c r="PEK9" s="685"/>
      <c r="PEL9" s="685"/>
      <c r="PEM9" s="685"/>
      <c r="PEN9" s="685"/>
      <c r="PEO9" s="685"/>
      <c r="PEP9" s="685"/>
      <c r="PEQ9" s="685"/>
      <c r="PER9" s="685"/>
      <c r="PES9" s="685"/>
      <c r="PET9" s="685"/>
      <c r="PEU9" s="685"/>
      <c r="PEV9" s="685"/>
      <c r="PEW9" s="685"/>
      <c r="PEX9" s="685"/>
      <c r="PEY9" s="685"/>
      <c r="PEZ9" s="685"/>
      <c r="PFA9" s="685"/>
      <c r="PFB9" s="685"/>
      <c r="PFC9" s="685"/>
      <c r="PFD9" s="685"/>
      <c r="PFE9" s="685"/>
      <c r="PFF9" s="685"/>
      <c r="PFG9" s="685"/>
      <c r="PFH9" s="685"/>
      <c r="PFI9" s="685"/>
      <c r="PFJ9" s="685"/>
      <c r="PFK9" s="685"/>
      <c r="PFL9" s="685"/>
      <c r="PFM9" s="685"/>
      <c r="PFN9" s="685"/>
      <c r="PFO9" s="685"/>
      <c r="PFP9" s="685"/>
      <c r="PFQ9" s="685"/>
      <c r="PFR9" s="685"/>
      <c r="PFS9" s="685"/>
      <c r="PFT9" s="685"/>
      <c r="PFU9" s="685"/>
      <c r="PFV9" s="685"/>
      <c r="PFW9" s="685"/>
      <c r="PFX9" s="685"/>
      <c r="PFY9" s="685"/>
      <c r="PFZ9" s="685"/>
      <c r="PGA9" s="685"/>
      <c r="PGB9" s="685"/>
      <c r="PGC9" s="685"/>
      <c r="PGD9" s="685"/>
      <c r="PGE9" s="685"/>
      <c r="PGF9" s="685"/>
      <c r="PGG9" s="685"/>
      <c r="PGH9" s="685"/>
      <c r="PGI9" s="685"/>
      <c r="PGJ9" s="685"/>
      <c r="PGK9" s="685"/>
      <c r="PGL9" s="685"/>
      <c r="PGM9" s="685"/>
      <c r="PGN9" s="685"/>
      <c r="PGO9" s="685"/>
      <c r="PGP9" s="685"/>
      <c r="PGQ9" s="685"/>
      <c r="PGR9" s="685"/>
      <c r="PGS9" s="685"/>
      <c r="PGT9" s="685"/>
      <c r="PGU9" s="685"/>
      <c r="PGV9" s="685"/>
      <c r="PGW9" s="685"/>
      <c r="PGX9" s="685"/>
      <c r="PGY9" s="685"/>
      <c r="PGZ9" s="685"/>
      <c r="PHA9" s="685"/>
      <c r="PHB9" s="685"/>
      <c r="PHC9" s="685"/>
      <c r="PHD9" s="685"/>
      <c r="PHE9" s="685"/>
      <c r="PHF9" s="685"/>
      <c r="PHG9" s="685"/>
      <c r="PHH9" s="685"/>
      <c r="PHI9" s="685"/>
      <c r="PHJ9" s="685"/>
      <c r="PHK9" s="685"/>
      <c r="PHL9" s="685"/>
      <c r="PHM9" s="685"/>
      <c r="PHN9" s="685"/>
      <c r="PHO9" s="685"/>
      <c r="PHP9" s="685"/>
      <c r="PHQ9" s="685"/>
      <c r="PHR9" s="685"/>
      <c r="PHS9" s="685"/>
      <c r="PHT9" s="685"/>
      <c r="PHU9" s="685"/>
      <c r="PHV9" s="685"/>
      <c r="PHW9" s="685"/>
      <c r="PHX9" s="685"/>
      <c r="PHY9" s="685"/>
      <c r="PHZ9" s="685"/>
      <c r="PIA9" s="685"/>
      <c r="PIB9" s="685"/>
      <c r="PIC9" s="685"/>
      <c r="PID9" s="685"/>
      <c r="PIE9" s="685"/>
      <c r="PIF9" s="685"/>
      <c r="PIG9" s="685"/>
      <c r="PIH9" s="685"/>
      <c r="PII9" s="685"/>
      <c r="PIJ9" s="685"/>
      <c r="PIK9" s="685"/>
      <c r="PIL9" s="685"/>
      <c r="PIM9" s="685"/>
      <c r="PIN9" s="685"/>
      <c r="PIO9" s="685"/>
      <c r="PIP9" s="685"/>
      <c r="PIQ9" s="685"/>
      <c r="PIR9" s="685"/>
      <c r="PIS9" s="685"/>
      <c r="PIT9" s="685"/>
      <c r="PIU9" s="685"/>
      <c r="PIV9" s="685"/>
      <c r="PIW9" s="685"/>
      <c r="PIX9" s="685"/>
      <c r="PIY9" s="685"/>
      <c r="PIZ9" s="685"/>
      <c r="PJA9" s="685"/>
      <c r="PJB9" s="685"/>
      <c r="PJC9" s="685"/>
      <c r="PJD9" s="685"/>
      <c r="PJE9" s="685"/>
      <c r="PJF9" s="685"/>
      <c r="PJG9" s="685"/>
      <c r="PJH9" s="685"/>
      <c r="PJI9" s="685"/>
      <c r="PJJ9" s="685"/>
      <c r="PJK9" s="685"/>
      <c r="PJL9" s="685"/>
      <c r="PJM9" s="685"/>
      <c r="PJN9" s="685"/>
      <c r="PJO9" s="685"/>
      <c r="PJP9" s="685"/>
      <c r="PJQ9" s="685"/>
      <c r="PJR9" s="685"/>
      <c r="PJS9" s="685"/>
      <c r="PJT9" s="685"/>
      <c r="PJU9" s="685"/>
      <c r="PJV9" s="685"/>
      <c r="PJW9" s="685"/>
      <c r="PJX9" s="685"/>
      <c r="PJY9" s="685"/>
      <c r="PJZ9" s="685"/>
      <c r="PKA9" s="685"/>
      <c r="PKB9" s="685"/>
      <c r="PKC9" s="685"/>
      <c r="PKD9" s="685"/>
      <c r="PKE9" s="685"/>
      <c r="PKF9" s="685"/>
      <c r="PKG9" s="685"/>
      <c r="PKH9" s="685"/>
      <c r="PKI9" s="685"/>
      <c r="PKJ9" s="685"/>
      <c r="PKK9" s="685"/>
      <c r="PKL9" s="685"/>
      <c r="PKM9" s="685"/>
      <c r="PKN9" s="685"/>
      <c r="PKO9" s="685"/>
      <c r="PKP9" s="685"/>
      <c r="PKQ9" s="685"/>
      <c r="PKR9" s="685"/>
      <c r="PKS9" s="685"/>
      <c r="PKT9" s="685"/>
      <c r="PKU9" s="685"/>
      <c r="PKV9" s="685"/>
      <c r="PKW9" s="685"/>
      <c r="PKX9" s="685"/>
      <c r="PKY9" s="685"/>
      <c r="PKZ9" s="685"/>
      <c r="PLA9" s="685"/>
      <c r="PLB9" s="685"/>
      <c r="PLC9" s="685"/>
      <c r="PLD9" s="685"/>
      <c r="PLE9" s="685"/>
      <c r="PLF9" s="685"/>
      <c r="PLG9" s="685"/>
      <c r="PLH9" s="685"/>
      <c r="PLI9" s="685"/>
      <c r="PLJ9" s="685"/>
      <c r="PLK9" s="685"/>
      <c r="PLL9" s="685"/>
      <c r="PLM9" s="685"/>
      <c r="PLN9" s="685"/>
      <c r="PLO9" s="685"/>
      <c r="PLP9" s="685"/>
      <c r="PLQ9" s="685"/>
      <c r="PLR9" s="685"/>
      <c r="PLS9" s="685"/>
      <c r="PLT9" s="685"/>
      <c r="PLU9" s="685"/>
      <c r="PLV9" s="685"/>
      <c r="PLW9" s="685"/>
      <c r="PLX9" s="685"/>
      <c r="PLY9" s="685"/>
      <c r="PLZ9" s="685"/>
      <c r="PMA9" s="685"/>
      <c r="PMB9" s="685"/>
      <c r="PMC9" s="685"/>
      <c r="PMD9" s="685"/>
      <c r="PME9" s="685"/>
      <c r="PMF9" s="685"/>
      <c r="PMG9" s="685"/>
      <c r="PMH9" s="685"/>
      <c r="PMI9" s="685"/>
      <c r="PMJ9" s="685"/>
      <c r="PMK9" s="685"/>
      <c r="PML9" s="685"/>
      <c r="PMM9" s="685"/>
      <c r="PMN9" s="685"/>
      <c r="PMO9" s="685"/>
      <c r="PMP9" s="685"/>
      <c r="PMQ9" s="685"/>
      <c r="PMR9" s="685"/>
      <c r="PMS9" s="685"/>
      <c r="PMT9" s="685"/>
      <c r="PMU9" s="685"/>
      <c r="PMV9" s="685"/>
      <c r="PMW9" s="685"/>
      <c r="PMX9" s="685"/>
      <c r="PMY9" s="685"/>
      <c r="PMZ9" s="685"/>
      <c r="PNA9" s="685"/>
      <c r="PNB9" s="685"/>
      <c r="PNC9" s="685"/>
      <c r="PND9" s="685"/>
      <c r="PNE9" s="685"/>
      <c r="PNF9" s="685"/>
      <c r="PNG9" s="685"/>
      <c r="PNH9" s="685"/>
      <c r="PNI9" s="685"/>
      <c r="PNJ9" s="685"/>
      <c r="PNK9" s="685"/>
      <c r="PNL9" s="685"/>
      <c r="PNM9" s="685"/>
      <c r="PNN9" s="685"/>
      <c r="PNO9" s="685"/>
      <c r="PNP9" s="685"/>
      <c r="PNQ9" s="685"/>
      <c r="PNR9" s="685"/>
      <c r="PNS9" s="685"/>
      <c r="PNT9" s="685"/>
      <c r="PNU9" s="685"/>
      <c r="PNV9" s="685"/>
      <c r="PNW9" s="685"/>
      <c r="PNX9" s="685"/>
      <c r="PNY9" s="685"/>
      <c r="PNZ9" s="685"/>
      <c r="POA9" s="685"/>
      <c r="POB9" s="685"/>
      <c r="POC9" s="685"/>
      <c r="POD9" s="685"/>
      <c r="POE9" s="685"/>
      <c r="POF9" s="685"/>
      <c r="POG9" s="685"/>
      <c r="POH9" s="685"/>
      <c r="POI9" s="685"/>
      <c r="POJ9" s="685"/>
      <c r="POK9" s="685"/>
      <c r="POL9" s="685"/>
      <c r="POM9" s="685"/>
      <c r="PON9" s="685"/>
      <c r="POO9" s="685"/>
      <c r="POP9" s="685"/>
      <c r="POQ9" s="685"/>
      <c r="POR9" s="685"/>
      <c r="POS9" s="685"/>
      <c r="POT9" s="685"/>
      <c r="POU9" s="685"/>
      <c r="POV9" s="685"/>
      <c r="POW9" s="685"/>
      <c r="POX9" s="685"/>
      <c r="POY9" s="685"/>
      <c r="POZ9" s="685"/>
      <c r="PPA9" s="685"/>
      <c r="PPB9" s="685"/>
      <c r="PPC9" s="685"/>
      <c r="PPD9" s="685"/>
      <c r="PPE9" s="685"/>
      <c r="PPF9" s="685"/>
      <c r="PPG9" s="685"/>
      <c r="PPH9" s="685"/>
      <c r="PPI9" s="685"/>
      <c r="PPJ9" s="685"/>
      <c r="PPK9" s="685"/>
      <c r="PPL9" s="685"/>
      <c r="PPM9" s="685"/>
      <c r="PPN9" s="685"/>
      <c r="PPO9" s="685"/>
      <c r="PPP9" s="685"/>
      <c r="PPQ9" s="685"/>
      <c r="PPR9" s="685"/>
      <c r="PPS9" s="685"/>
      <c r="PPT9" s="685"/>
      <c r="PPU9" s="685"/>
      <c r="PPV9" s="685"/>
      <c r="PPW9" s="685"/>
      <c r="PPX9" s="685"/>
      <c r="PPY9" s="685"/>
      <c r="PPZ9" s="685"/>
      <c r="PQA9" s="685"/>
      <c r="PQB9" s="685"/>
      <c r="PQC9" s="685"/>
      <c r="PQD9" s="685"/>
      <c r="PQE9" s="685"/>
      <c r="PQF9" s="685"/>
      <c r="PQG9" s="685"/>
      <c r="PQH9" s="685"/>
      <c r="PQI9" s="685"/>
      <c r="PQJ9" s="685"/>
      <c r="PQK9" s="685"/>
      <c r="PQL9" s="685"/>
      <c r="PQM9" s="685"/>
      <c r="PQN9" s="685"/>
      <c r="PQO9" s="685"/>
      <c r="PQP9" s="685"/>
      <c r="PQQ9" s="685"/>
      <c r="PQR9" s="685"/>
      <c r="PQS9" s="685"/>
      <c r="PQT9" s="685"/>
      <c r="PQU9" s="685"/>
      <c r="PQV9" s="685"/>
      <c r="PQW9" s="685"/>
      <c r="PQX9" s="685"/>
      <c r="PQY9" s="685"/>
      <c r="PQZ9" s="685"/>
      <c r="PRA9" s="685"/>
      <c r="PRB9" s="685"/>
      <c r="PRC9" s="685"/>
      <c r="PRD9" s="685"/>
      <c r="PRE9" s="685"/>
      <c r="PRF9" s="685"/>
      <c r="PRG9" s="685"/>
      <c r="PRH9" s="685"/>
      <c r="PRI9" s="685"/>
      <c r="PRJ9" s="685"/>
      <c r="PRK9" s="685"/>
      <c r="PRL9" s="685"/>
      <c r="PRM9" s="685"/>
      <c r="PRN9" s="685"/>
      <c r="PRO9" s="685"/>
      <c r="PRP9" s="685"/>
      <c r="PRQ9" s="685"/>
      <c r="PRR9" s="685"/>
      <c r="PRS9" s="685"/>
      <c r="PRT9" s="685"/>
      <c r="PRU9" s="685"/>
      <c r="PRV9" s="685"/>
      <c r="PRW9" s="685"/>
      <c r="PRX9" s="685"/>
      <c r="PRY9" s="685"/>
      <c r="PRZ9" s="685"/>
      <c r="PSA9" s="685"/>
      <c r="PSB9" s="685"/>
      <c r="PSC9" s="685"/>
      <c r="PSD9" s="685"/>
      <c r="PSE9" s="685"/>
      <c r="PSF9" s="685"/>
      <c r="PSG9" s="685"/>
      <c r="PSH9" s="685"/>
      <c r="PSI9" s="685"/>
      <c r="PSJ9" s="685"/>
      <c r="PSK9" s="685"/>
      <c r="PSL9" s="685"/>
      <c r="PSM9" s="685"/>
      <c r="PSN9" s="685"/>
      <c r="PSO9" s="685"/>
      <c r="PSP9" s="685"/>
      <c r="PSQ9" s="685"/>
      <c r="PSR9" s="685"/>
      <c r="PSS9" s="685"/>
      <c r="PST9" s="685"/>
      <c r="PSU9" s="685"/>
      <c r="PSV9" s="685"/>
      <c r="PSW9" s="685"/>
      <c r="PSX9" s="685"/>
      <c r="PSY9" s="685"/>
      <c r="PSZ9" s="685"/>
      <c r="PTA9" s="685"/>
      <c r="PTB9" s="685"/>
      <c r="PTC9" s="685"/>
      <c r="PTD9" s="685"/>
      <c r="PTE9" s="685"/>
      <c r="PTF9" s="685"/>
      <c r="PTG9" s="685"/>
      <c r="PTH9" s="685"/>
      <c r="PTI9" s="685"/>
      <c r="PTJ9" s="685"/>
      <c r="PTK9" s="685"/>
      <c r="PTL9" s="685"/>
      <c r="PTM9" s="685"/>
      <c r="PTN9" s="685"/>
      <c r="PTO9" s="685"/>
      <c r="PTP9" s="685"/>
      <c r="PTQ9" s="685"/>
      <c r="PTR9" s="685"/>
      <c r="PTS9" s="685"/>
      <c r="PTT9" s="685"/>
      <c r="PTU9" s="685"/>
      <c r="PTV9" s="685"/>
      <c r="PTW9" s="685"/>
      <c r="PTX9" s="685"/>
      <c r="PTY9" s="685"/>
      <c r="PTZ9" s="685"/>
      <c r="PUA9" s="685"/>
      <c r="PUB9" s="685"/>
      <c r="PUC9" s="685"/>
      <c r="PUD9" s="685"/>
      <c r="PUE9" s="685"/>
      <c r="PUF9" s="685"/>
      <c r="PUG9" s="685"/>
      <c r="PUH9" s="685"/>
      <c r="PUI9" s="685"/>
      <c r="PUJ9" s="685"/>
      <c r="PUK9" s="685"/>
      <c r="PUL9" s="685"/>
      <c r="PUM9" s="685"/>
      <c r="PUN9" s="685"/>
      <c r="PUO9" s="685"/>
      <c r="PUP9" s="685"/>
      <c r="PUQ9" s="685"/>
      <c r="PUR9" s="685"/>
      <c r="PUS9" s="685"/>
      <c r="PUT9" s="685"/>
      <c r="PUU9" s="685"/>
      <c r="PUV9" s="685"/>
      <c r="PUW9" s="685"/>
      <c r="PUX9" s="685"/>
      <c r="PUY9" s="685"/>
      <c r="PUZ9" s="685"/>
      <c r="PVA9" s="685"/>
      <c r="PVB9" s="685"/>
      <c r="PVC9" s="685"/>
      <c r="PVD9" s="685"/>
      <c r="PVE9" s="685"/>
      <c r="PVF9" s="685"/>
      <c r="PVG9" s="685"/>
      <c r="PVH9" s="685"/>
      <c r="PVI9" s="685"/>
      <c r="PVJ9" s="685"/>
      <c r="PVK9" s="685"/>
      <c r="PVL9" s="685"/>
      <c r="PVM9" s="685"/>
      <c r="PVN9" s="685"/>
      <c r="PVO9" s="685"/>
      <c r="PVP9" s="685"/>
      <c r="PVQ9" s="685"/>
      <c r="PVR9" s="685"/>
      <c r="PVS9" s="685"/>
      <c r="PVT9" s="685"/>
      <c r="PVU9" s="685"/>
      <c r="PVV9" s="685"/>
      <c r="PVW9" s="685"/>
      <c r="PVX9" s="685"/>
      <c r="PVY9" s="685"/>
      <c r="PVZ9" s="685"/>
      <c r="PWA9" s="685"/>
      <c r="PWB9" s="685"/>
      <c r="PWC9" s="685"/>
      <c r="PWD9" s="685"/>
      <c r="PWE9" s="685"/>
      <c r="PWF9" s="685"/>
      <c r="PWG9" s="685"/>
      <c r="PWH9" s="685"/>
      <c r="PWI9" s="685"/>
      <c r="PWJ9" s="685"/>
      <c r="PWK9" s="685"/>
      <c r="PWL9" s="685"/>
      <c r="PWM9" s="685"/>
      <c r="PWN9" s="685"/>
      <c r="PWO9" s="685"/>
      <c r="PWP9" s="685"/>
      <c r="PWQ9" s="685"/>
      <c r="PWR9" s="685"/>
      <c r="PWS9" s="685"/>
      <c r="PWT9" s="685"/>
      <c r="PWU9" s="685"/>
      <c r="PWV9" s="685"/>
      <c r="PWW9" s="685"/>
      <c r="PWX9" s="685"/>
      <c r="PWY9" s="685"/>
      <c r="PWZ9" s="685"/>
      <c r="PXA9" s="685"/>
      <c r="PXB9" s="685"/>
      <c r="PXC9" s="685"/>
      <c r="PXD9" s="685"/>
      <c r="PXE9" s="685"/>
      <c r="PXF9" s="685"/>
      <c r="PXG9" s="685"/>
      <c r="PXH9" s="685"/>
      <c r="PXI9" s="685"/>
      <c r="PXJ9" s="685"/>
      <c r="PXK9" s="685"/>
      <c r="PXL9" s="685"/>
      <c r="PXM9" s="685"/>
      <c r="PXN9" s="685"/>
      <c r="PXO9" s="685"/>
      <c r="PXP9" s="685"/>
      <c r="PXQ9" s="685"/>
      <c r="PXR9" s="685"/>
      <c r="PXS9" s="685"/>
      <c r="PXT9" s="685"/>
      <c r="PXU9" s="685"/>
      <c r="PXV9" s="685"/>
      <c r="PXW9" s="685"/>
      <c r="PXX9" s="685"/>
      <c r="PXY9" s="685"/>
      <c r="PXZ9" s="685"/>
      <c r="PYA9" s="685"/>
      <c r="PYB9" s="685"/>
      <c r="PYC9" s="685"/>
      <c r="PYD9" s="685"/>
      <c r="PYE9" s="685"/>
      <c r="PYF9" s="685"/>
      <c r="PYG9" s="685"/>
      <c r="PYH9" s="685"/>
      <c r="PYI9" s="685"/>
      <c r="PYJ9" s="685"/>
      <c r="PYK9" s="685"/>
      <c r="PYL9" s="685"/>
      <c r="PYM9" s="685"/>
      <c r="PYN9" s="685"/>
      <c r="PYO9" s="685"/>
      <c r="PYP9" s="685"/>
      <c r="PYQ9" s="685"/>
      <c r="PYR9" s="685"/>
      <c r="PYS9" s="685"/>
      <c r="PYT9" s="685"/>
      <c r="PYU9" s="685"/>
      <c r="PYV9" s="685"/>
      <c r="PYW9" s="685"/>
      <c r="PYX9" s="685"/>
      <c r="PYY9" s="685"/>
      <c r="PYZ9" s="685"/>
      <c r="PZA9" s="685"/>
      <c r="PZB9" s="685"/>
      <c r="PZC9" s="685"/>
      <c r="PZD9" s="685"/>
      <c r="PZE9" s="685"/>
      <c r="PZF9" s="685"/>
      <c r="PZG9" s="685"/>
      <c r="PZH9" s="685"/>
      <c r="PZI9" s="685"/>
      <c r="PZJ9" s="685"/>
      <c r="PZK9" s="685"/>
      <c r="PZL9" s="685"/>
      <c r="PZM9" s="685"/>
      <c r="PZN9" s="685"/>
      <c r="PZO9" s="685"/>
      <c r="PZP9" s="685"/>
      <c r="PZQ9" s="685"/>
      <c r="PZR9" s="685"/>
      <c r="PZS9" s="685"/>
      <c r="PZT9" s="685"/>
      <c r="PZU9" s="685"/>
      <c r="PZV9" s="685"/>
      <c r="PZW9" s="685"/>
      <c r="PZX9" s="685"/>
      <c r="PZY9" s="685"/>
      <c r="PZZ9" s="685"/>
      <c r="QAA9" s="685"/>
      <c r="QAB9" s="685"/>
      <c r="QAC9" s="685"/>
      <c r="QAD9" s="685"/>
      <c r="QAE9" s="685"/>
      <c r="QAF9" s="685"/>
      <c r="QAG9" s="685"/>
      <c r="QAH9" s="685"/>
      <c r="QAI9" s="685"/>
      <c r="QAJ9" s="685"/>
      <c r="QAK9" s="685"/>
      <c r="QAL9" s="685"/>
      <c r="QAM9" s="685"/>
      <c r="QAN9" s="685"/>
      <c r="QAO9" s="685"/>
      <c r="QAP9" s="685"/>
      <c r="QAQ9" s="685"/>
      <c r="QAR9" s="685"/>
      <c r="QAS9" s="685"/>
      <c r="QAT9" s="685"/>
      <c r="QAU9" s="685"/>
      <c r="QAV9" s="685"/>
      <c r="QAW9" s="685"/>
      <c r="QAX9" s="685"/>
      <c r="QAY9" s="685"/>
      <c r="QAZ9" s="685"/>
      <c r="QBA9" s="685"/>
      <c r="QBB9" s="685"/>
      <c r="QBC9" s="685"/>
      <c r="QBD9" s="685"/>
      <c r="QBE9" s="685"/>
      <c r="QBF9" s="685"/>
      <c r="QBG9" s="685"/>
      <c r="QBH9" s="685"/>
      <c r="QBI9" s="685"/>
      <c r="QBJ9" s="685"/>
      <c r="QBK9" s="685"/>
      <c r="QBL9" s="685"/>
      <c r="QBM9" s="685"/>
      <c r="QBN9" s="685"/>
      <c r="QBO9" s="685"/>
      <c r="QBP9" s="685"/>
      <c r="QBQ9" s="685"/>
      <c r="QBR9" s="685"/>
      <c r="QBS9" s="685"/>
      <c r="QBT9" s="685"/>
      <c r="QBU9" s="685"/>
      <c r="QBV9" s="685"/>
      <c r="QBW9" s="685"/>
      <c r="QBX9" s="685"/>
      <c r="QBY9" s="685"/>
      <c r="QBZ9" s="685"/>
      <c r="QCA9" s="685"/>
      <c r="QCB9" s="685"/>
      <c r="QCC9" s="685"/>
      <c r="QCD9" s="685"/>
      <c r="QCE9" s="685"/>
      <c r="QCF9" s="685"/>
      <c r="QCG9" s="685"/>
      <c r="QCH9" s="685"/>
      <c r="QCI9" s="685"/>
      <c r="QCJ9" s="685"/>
      <c r="QCK9" s="685"/>
      <c r="QCL9" s="685"/>
      <c r="QCM9" s="685"/>
      <c r="QCN9" s="685"/>
      <c r="QCO9" s="685"/>
      <c r="QCP9" s="685"/>
      <c r="QCQ9" s="685"/>
      <c r="QCR9" s="685"/>
      <c r="QCS9" s="685"/>
      <c r="QCT9" s="685"/>
      <c r="QCU9" s="685"/>
      <c r="QCV9" s="685"/>
      <c r="QCW9" s="685"/>
      <c r="QCX9" s="685"/>
      <c r="QCY9" s="685"/>
      <c r="QCZ9" s="685"/>
      <c r="QDA9" s="685"/>
      <c r="QDB9" s="685"/>
      <c r="QDC9" s="685"/>
      <c r="QDD9" s="685"/>
      <c r="QDE9" s="685"/>
      <c r="QDF9" s="685"/>
      <c r="QDG9" s="685"/>
      <c r="QDH9" s="685"/>
      <c r="QDI9" s="685"/>
      <c r="QDJ9" s="685"/>
      <c r="QDK9" s="685"/>
      <c r="QDL9" s="685"/>
      <c r="QDM9" s="685"/>
      <c r="QDN9" s="685"/>
      <c r="QDO9" s="685"/>
      <c r="QDP9" s="685"/>
      <c r="QDQ9" s="685"/>
      <c r="QDR9" s="685"/>
      <c r="QDS9" s="685"/>
      <c r="QDT9" s="685"/>
      <c r="QDU9" s="685"/>
      <c r="QDV9" s="685"/>
      <c r="QDW9" s="685"/>
      <c r="QDX9" s="685"/>
      <c r="QDY9" s="685"/>
      <c r="QDZ9" s="685"/>
      <c r="QEA9" s="685"/>
      <c r="QEB9" s="685"/>
      <c r="QEC9" s="685"/>
      <c r="QED9" s="685"/>
      <c r="QEE9" s="685"/>
      <c r="QEF9" s="685"/>
      <c r="QEG9" s="685"/>
      <c r="QEH9" s="685"/>
      <c r="QEI9" s="685"/>
      <c r="QEJ9" s="685"/>
      <c r="QEK9" s="685"/>
      <c r="QEL9" s="685"/>
      <c r="QEM9" s="685"/>
      <c r="QEN9" s="685"/>
      <c r="QEO9" s="685"/>
      <c r="QEP9" s="685"/>
      <c r="QEQ9" s="685"/>
      <c r="QER9" s="685"/>
      <c r="QES9" s="685"/>
      <c r="QET9" s="685"/>
      <c r="QEU9" s="685"/>
      <c r="QEV9" s="685"/>
      <c r="QEW9" s="685"/>
      <c r="QEX9" s="685"/>
      <c r="QEY9" s="685"/>
      <c r="QEZ9" s="685"/>
      <c r="QFA9" s="685"/>
      <c r="QFB9" s="685"/>
      <c r="QFC9" s="685"/>
      <c r="QFD9" s="685"/>
      <c r="QFE9" s="685"/>
      <c r="QFF9" s="685"/>
      <c r="QFG9" s="685"/>
      <c r="QFH9" s="685"/>
      <c r="QFI9" s="685"/>
      <c r="QFJ9" s="685"/>
      <c r="QFK9" s="685"/>
      <c r="QFL9" s="685"/>
      <c r="QFM9" s="685"/>
      <c r="QFN9" s="685"/>
      <c r="QFO9" s="685"/>
      <c r="QFP9" s="685"/>
      <c r="QFQ9" s="685"/>
      <c r="QFR9" s="685"/>
      <c r="QFS9" s="685"/>
      <c r="QFT9" s="685"/>
      <c r="QFU9" s="685"/>
      <c r="QFV9" s="685"/>
      <c r="QFW9" s="685"/>
      <c r="QFX9" s="685"/>
      <c r="QFY9" s="685"/>
      <c r="QFZ9" s="685"/>
      <c r="QGA9" s="685"/>
      <c r="QGB9" s="685"/>
      <c r="QGC9" s="685"/>
      <c r="QGD9" s="685"/>
      <c r="QGE9" s="685"/>
      <c r="QGF9" s="685"/>
      <c r="QGG9" s="685"/>
      <c r="QGH9" s="685"/>
      <c r="QGI9" s="685"/>
      <c r="QGJ9" s="685"/>
      <c r="QGK9" s="685"/>
      <c r="QGL9" s="685"/>
      <c r="QGM9" s="685"/>
      <c r="QGN9" s="685"/>
      <c r="QGO9" s="685"/>
      <c r="QGP9" s="685"/>
      <c r="QGQ9" s="685"/>
      <c r="QGR9" s="685"/>
      <c r="QGS9" s="685"/>
      <c r="QGT9" s="685"/>
      <c r="QGU9" s="685"/>
      <c r="QGV9" s="685"/>
      <c r="QGW9" s="685"/>
      <c r="QGX9" s="685"/>
      <c r="QGY9" s="685"/>
      <c r="QGZ9" s="685"/>
      <c r="QHA9" s="685"/>
      <c r="QHB9" s="685"/>
      <c r="QHC9" s="685"/>
      <c r="QHD9" s="685"/>
      <c r="QHE9" s="685"/>
      <c r="QHF9" s="685"/>
      <c r="QHG9" s="685"/>
      <c r="QHH9" s="685"/>
      <c r="QHI9" s="685"/>
      <c r="QHJ9" s="685"/>
      <c r="QHK9" s="685"/>
      <c r="QHL9" s="685"/>
      <c r="QHM9" s="685"/>
      <c r="QHN9" s="685"/>
      <c r="QHO9" s="685"/>
      <c r="QHP9" s="685"/>
      <c r="QHQ9" s="685"/>
      <c r="QHR9" s="685"/>
      <c r="QHS9" s="685"/>
      <c r="QHT9" s="685"/>
      <c r="QHU9" s="685"/>
      <c r="QHV9" s="685"/>
      <c r="QHW9" s="685"/>
      <c r="QHX9" s="685"/>
      <c r="QHY9" s="685"/>
      <c r="QHZ9" s="685"/>
      <c r="QIA9" s="685"/>
      <c r="QIB9" s="685"/>
      <c r="QIC9" s="685"/>
      <c r="QID9" s="685"/>
      <c r="QIE9" s="685"/>
      <c r="QIF9" s="685"/>
      <c r="QIG9" s="685"/>
      <c r="QIH9" s="685"/>
      <c r="QII9" s="685"/>
      <c r="QIJ9" s="685"/>
      <c r="QIK9" s="685"/>
      <c r="QIL9" s="685"/>
      <c r="QIM9" s="685"/>
      <c r="QIN9" s="685"/>
      <c r="QIO9" s="685"/>
      <c r="QIP9" s="685"/>
      <c r="QIQ9" s="685"/>
      <c r="QIR9" s="685"/>
      <c r="QIS9" s="685"/>
      <c r="QIT9" s="685"/>
      <c r="QIU9" s="685"/>
      <c r="QIV9" s="685"/>
      <c r="QIW9" s="685"/>
      <c r="QIX9" s="685"/>
      <c r="QIY9" s="685"/>
      <c r="QIZ9" s="685"/>
      <c r="QJA9" s="685"/>
      <c r="QJB9" s="685"/>
      <c r="QJC9" s="685"/>
      <c r="QJD9" s="685"/>
      <c r="QJE9" s="685"/>
      <c r="QJF9" s="685"/>
      <c r="QJG9" s="685"/>
      <c r="QJH9" s="685"/>
      <c r="QJI9" s="685"/>
      <c r="QJJ9" s="685"/>
      <c r="QJK9" s="685"/>
      <c r="QJL9" s="685"/>
      <c r="QJM9" s="685"/>
      <c r="QJN9" s="685"/>
      <c r="QJO9" s="685"/>
      <c r="QJP9" s="685"/>
      <c r="QJQ9" s="685"/>
      <c r="QJR9" s="685"/>
      <c r="QJS9" s="685"/>
      <c r="QJT9" s="685"/>
      <c r="QJU9" s="685"/>
      <c r="QJV9" s="685"/>
      <c r="QJW9" s="685"/>
      <c r="QJX9" s="685"/>
      <c r="QJY9" s="685"/>
      <c r="QJZ9" s="685"/>
      <c r="QKA9" s="685"/>
      <c r="QKB9" s="685"/>
      <c r="QKC9" s="685"/>
      <c r="QKD9" s="685"/>
      <c r="QKE9" s="685"/>
      <c r="QKF9" s="685"/>
      <c r="QKG9" s="685"/>
      <c r="QKH9" s="685"/>
      <c r="QKI9" s="685"/>
      <c r="QKJ9" s="685"/>
      <c r="QKK9" s="685"/>
      <c r="QKL9" s="685"/>
      <c r="QKM9" s="685"/>
      <c r="QKN9" s="685"/>
      <c r="QKO9" s="685"/>
      <c r="QKP9" s="685"/>
      <c r="QKQ9" s="685"/>
      <c r="QKR9" s="685"/>
      <c r="QKS9" s="685"/>
      <c r="QKT9" s="685"/>
      <c r="QKU9" s="685"/>
      <c r="QKV9" s="685"/>
      <c r="QKW9" s="685"/>
      <c r="QKX9" s="685"/>
      <c r="QKY9" s="685"/>
      <c r="QKZ9" s="685"/>
      <c r="QLA9" s="685"/>
      <c r="QLB9" s="685"/>
      <c r="QLC9" s="685"/>
      <c r="QLD9" s="685"/>
      <c r="QLE9" s="685"/>
      <c r="QLF9" s="685"/>
      <c r="QLG9" s="685"/>
      <c r="QLH9" s="685"/>
      <c r="QLI9" s="685"/>
      <c r="QLJ9" s="685"/>
      <c r="QLK9" s="685"/>
      <c r="QLL9" s="685"/>
      <c r="QLM9" s="685"/>
      <c r="QLN9" s="685"/>
      <c r="QLO9" s="685"/>
      <c r="QLP9" s="685"/>
      <c r="QLQ9" s="685"/>
      <c r="QLR9" s="685"/>
      <c r="QLS9" s="685"/>
      <c r="QLT9" s="685"/>
      <c r="QLU9" s="685"/>
      <c r="QLV9" s="685"/>
      <c r="QLW9" s="685"/>
      <c r="QLX9" s="685"/>
      <c r="QLY9" s="685"/>
      <c r="QLZ9" s="685"/>
      <c r="QMA9" s="685"/>
      <c r="QMB9" s="685"/>
      <c r="QMC9" s="685"/>
      <c r="QMD9" s="685"/>
      <c r="QME9" s="685"/>
      <c r="QMF9" s="685"/>
      <c r="QMG9" s="685"/>
      <c r="QMH9" s="685"/>
      <c r="QMI9" s="685"/>
      <c r="QMJ9" s="685"/>
      <c r="QMK9" s="685"/>
      <c r="QML9" s="685"/>
      <c r="QMM9" s="685"/>
      <c r="QMN9" s="685"/>
      <c r="QMO9" s="685"/>
      <c r="QMP9" s="685"/>
      <c r="QMQ9" s="685"/>
      <c r="QMR9" s="685"/>
      <c r="QMS9" s="685"/>
      <c r="QMT9" s="685"/>
      <c r="QMU9" s="685"/>
      <c r="QMV9" s="685"/>
      <c r="QMW9" s="685"/>
      <c r="QMX9" s="685"/>
      <c r="QMY9" s="685"/>
      <c r="QMZ9" s="685"/>
      <c r="QNA9" s="685"/>
      <c r="QNB9" s="685"/>
      <c r="QNC9" s="685"/>
      <c r="QND9" s="685"/>
      <c r="QNE9" s="685"/>
      <c r="QNF9" s="685"/>
      <c r="QNG9" s="685"/>
      <c r="QNH9" s="685"/>
      <c r="QNI9" s="685"/>
      <c r="QNJ9" s="685"/>
      <c r="QNK9" s="685"/>
      <c r="QNL9" s="685"/>
      <c r="QNM9" s="685"/>
      <c r="QNN9" s="685"/>
      <c r="QNO9" s="685"/>
      <c r="QNP9" s="685"/>
      <c r="QNQ9" s="685"/>
      <c r="QNR9" s="685"/>
      <c r="QNS9" s="685"/>
      <c r="QNT9" s="685"/>
      <c r="QNU9" s="685"/>
      <c r="QNV9" s="685"/>
      <c r="QNW9" s="685"/>
      <c r="QNX9" s="685"/>
      <c r="QNY9" s="685"/>
      <c r="QNZ9" s="685"/>
      <c r="QOA9" s="685"/>
      <c r="QOB9" s="685"/>
      <c r="QOC9" s="685"/>
      <c r="QOD9" s="685"/>
      <c r="QOE9" s="685"/>
      <c r="QOF9" s="685"/>
      <c r="QOG9" s="685"/>
      <c r="QOH9" s="685"/>
      <c r="QOI9" s="685"/>
      <c r="QOJ9" s="685"/>
      <c r="QOK9" s="685"/>
      <c r="QOL9" s="685"/>
      <c r="QOM9" s="685"/>
      <c r="QON9" s="685"/>
      <c r="QOO9" s="685"/>
      <c r="QOP9" s="685"/>
      <c r="QOQ9" s="685"/>
      <c r="QOR9" s="685"/>
      <c r="QOS9" s="685"/>
      <c r="QOT9" s="685"/>
      <c r="QOU9" s="685"/>
      <c r="QOV9" s="685"/>
      <c r="QOW9" s="685"/>
      <c r="QOX9" s="685"/>
      <c r="QOY9" s="685"/>
      <c r="QOZ9" s="685"/>
      <c r="QPA9" s="685"/>
      <c r="QPB9" s="685"/>
      <c r="QPC9" s="685"/>
      <c r="QPD9" s="685"/>
      <c r="QPE9" s="685"/>
      <c r="QPF9" s="685"/>
      <c r="QPG9" s="685"/>
      <c r="QPH9" s="685"/>
      <c r="QPI9" s="685"/>
      <c r="QPJ9" s="685"/>
      <c r="QPK9" s="685"/>
      <c r="QPL9" s="685"/>
      <c r="QPM9" s="685"/>
      <c r="QPN9" s="685"/>
      <c r="QPO9" s="685"/>
      <c r="QPP9" s="685"/>
      <c r="QPQ9" s="685"/>
      <c r="QPR9" s="685"/>
      <c r="QPS9" s="685"/>
      <c r="QPT9" s="685"/>
      <c r="QPU9" s="685"/>
      <c r="QPV9" s="685"/>
      <c r="QPW9" s="685"/>
      <c r="QPX9" s="685"/>
      <c r="QPY9" s="685"/>
      <c r="QPZ9" s="685"/>
      <c r="QQA9" s="685"/>
      <c r="QQB9" s="685"/>
      <c r="QQC9" s="685"/>
      <c r="QQD9" s="685"/>
      <c r="QQE9" s="685"/>
      <c r="QQF9" s="685"/>
      <c r="QQG9" s="685"/>
      <c r="QQH9" s="685"/>
      <c r="QQI9" s="685"/>
      <c r="QQJ9" s="685"/>
      <c r="QQK9" s="685"/>
      <c r="QQL9" s="685"/>
      <c r="QQM9" s="685"/>
      <c r="QQN9" s="685"/>
      <c r="QQO9" s="685"/>
      <c r="QQP9" s="685"/>
      <c r="QQQ9" s="685"/>
      <c r="QQR9" s="685"/>
      <c r="QQS9" s="685"/>
      <c r="QQT9" s="685"/>
      <c r="QQU9" s="685"/>
      <c r="QQV9" s="685"/>
      <c r="QQW9" s="685"/>
      <c r="QQX9" s="685"/>
      <c r="QQY9" s="685"/>
      <c r="QQZ9" s="685"/>
      <c r="QRA9" s="685"/>
      <c r="QRB9" s="685"/>
      <c r="QRC9" s="685"/>
      <c r="QRD9" s="685"/>
      <c r="QRE9" s="685"/>
      <c r="QRF9" s="685"/>
      <c r="QRG9" s="685"/>
      <c r="QRH9" s="685"/>
      <c r="QRI9" s="685"/>
      <c r="QRJ9" s="685"/>
      <c r="QRK9" s="685"/>
      <c r="QRL9" s="685"/>
      <c r="QRM9" s="685"/>
      <c r="QRN9" s="685"/>
      <c r="QRO9" s="685"/>
      <c r="QRP9" s="685"/>
      <c r="QRQ9" s="685"/>
      <c r="QRR9" s="685"/>
      <c r="QRS9" s="685"/>
      <c r="QRT9" s="685"/>
      <c r="QRU9" s="685"/>
      <c r="QRV9" s="685"/>
      <c r="QRW9" s="685"/>
      <c r="QRX9" s="685"/>
      <c r="QRY9" s="685"/>
      <c r="QRZ9" s="685"/>
      <c r="QSA9" s="685"/>
      <c r="QSB9" s="685"/>
      <c r="QSC9" s="685"/>
      <c r="QSD9" s="685"/>
      <c r="QSE9" s="685"/>
      <c r="QSF9" s="685"/>
      <c r="QSG9" s="685"/>
      <c r="QSH9" s="685"/>
      <c r="QSI9" s="685"/>
      <c r="QSJ9" s="685"/>
      <c r="QSK9" s="685"/>
      <c r="QSL9" s="685"/>
      <c r="QSM9" s="685"/>
      <c r="QSN9" s="685"/>
      <c r="QSO9" s="685"/>
      <c r="QSP9" s="685"/>
      <c r="QSQ9" s="685"/>
      <c r="QSR9" s="685"/>
      <c r="QSS9" s="685"/>
      <c r="QST9" s="685"/>
      <c r="QSU9" s="685"/>
      <c r="QSV9" s="685"/>
      <c r="QSW9" s="685"/>
      <c r="QSX9" s="685"/>
      <c r="QSY9" s="685"/>
      <c r="QSZ9" s="685"/>
      <c r="QTA9" s="685"/>
      <c r="QTB9" s="685"/>
      <c r="QTC9" s="685"/>
      <c r="QTD9" s="685"/>
      <c r="QTE9" s="685"/>
      <c r="QTF9" s="685"/>
      <c r="QTG9" s="685"/>
      <c r="QTH9" s="685"/>
      <c r="QTI9" s="685"/>
      <c r="QTJ9" s="685"/>
      <c r="QTK9" s="685"/>
      <c r="QTL9" s="685"/>
      <c r="QTM9" s="685"/>
      <c r="QTN9" s="685"/>
      <c r="QTO9" s="685"/>
      <c r="QTP9" s="685"/>
      <c r="QTQ9" s="685"/>
      <c r="QTR9" s="685"/>
      <c r="QTS9" s="685"/>
      <c r="QTT9" s="685"/>
      <c r="QTU9" s="685"/>
      <c r="QTV9" s="685"/>
      <c r="QTW9" s="685"/>
      <c r="QTX9" s="685"/>
      <c r="QTY9" s="685"/>
      <c r="QTZ9" s="685"/>
      <c r="QUA9" s="685"/>
      <c r="QUB9" s="685"/>
      <c r="QUC9" s="685"/>
      <c r="QUD9" s="685"/>
      <c r="QUE9" s="685"/>
      <c r="QUF9" s="685"/>
      <c r="QUG9" s="685"/>
      <c r="QUH9" s="685"/>
      <c r="QUI9" s="685"/>
      <c r="QUJ9" s="685"/>
      <c r="QUK9" s="685"/>
      <c r="QUL9" s="685"/>
      <c r="QUM9" s="685"/>
      <c r="QUN9" s="685"/>
      <c r="QUO9" s="685"/>
      <c r="QUP9" s="685"/>
      <c r="QUQ9" s="685"/>
      <c r="QUR9" s="685"/>
      <c r="QUS9" s="685"/>
      <c r="QUT9" s="685"/>
      <c r="QUU9" s="685"/>
      <c r="QUV9" s="685"/>
      <c r="QUW9" s="685"/>
      <c r="QUX9" s="685"/>
      <c r="QUY9" s="685"/>
      <c r="QUZ9" s="685"/>
      <c r="QVA9" s="685"/>
      <c r="QVB9" s="685"/>
      <c r="QVC9" s="685"/>
      <c r="QVD9" s="685"/>
      <c r="QVE9" s="685"/>
      <c r="QVF9" s="685"/>
      <c r="QVG9" s="685"/>
      <c r="QVH9" s="685"/>
      <c r="QVI9" s="685"/>
      <c r="QVJ9" s="685"/>
      <c r="QVK9" s="685"/>
      <c r="QVL9" s="685"/>
      <c r="QVM9" s="685"/>
      <c r="QVN9" s="685"/>
      <c r="QVO9" s="685"/>
      <c r="QVP9" s="685"/>
      <c r="QVQ9" s="685"/>
      <c r="QVR9" s="685"/>
      <c r="QVS9" s="685"/>
      <c r="QVT9" s="685"/>
      <c r="QVU9" s="685"/>
      <c r="QVV9" s="685"/>
      <c r="QVW9" s="685"/>
      <c r="QVX9" s="685"/>
      <c r="QVY9" s="685"/>
      <c r="QVZ9" s="685"/>
      <c r="QWA9" s="685"/>
      <c r="QWB9" s="685"/>
      <c r="QWC9" s="685"/>
      <c r="QWD9" s="685"/>
      <c r="QWE9" s="685"/>
      <c r="QWF9" s="685"/>
      <c r="QWG9" s="685"/>
      <c r="QWH9" s="685"/>
      <c r="QWI9" s="685"/>
      <c r="QWJ9" s="685"/>
      <c r="QWK9" s="685"/>
      <c r="QWL9" s="685"/>
      <c r="QWM9" s="685"/>
      <c r="QWN9" s="685"/>
      <c r="QWO9" s="685"/>
      <c r="QWP9" s="685"/>
      <c r="QWQ9" s="685"/>
      <c r="QWR9" s="685"/>
      <c r="QWS9" s="685"/>
      <c r="QWT9" s="685"/>
      <c r="QWU9" s="685"/>
      <c r="QWV9" s="685"/>
      <c r="QWW9" s="685"/>
      <c r="QWX9" s="685"/>
      <c r="QWY9" s="685"/>
      <c r="QWZ9" s="685"/>
      <c r="QXA9" s="685"/>
      <c r="QXB9" s="685"/>
      <c r="QXC9" s="685"/>
      <c r="QXD9" s="685"/>
      <c r="QXE9" s="685"/>
      <c r="QXF9" s="685"/>
      <c r="QXG9" s="685"/>
      <c r="QXH9" s="685"/>
      <c r="QXI9" s="685"/>
      <c r="QXJ9" s="685"/>
      <c r="QXK9" s="685"/>
      <c r="QXL9" s="685"/>
      <c r="QXM9" s="685"/>
      <c r="QXN9" s="685"/>
      <c r="QXO9" s="685"/>
      <c r="QXP9" s="685"/>
      <c r="QXQ9" s="685"/>
      <c r="QXR9" s="685"/>
      <c r="QXS9" s="685"/>
      <c r="QXT9" s="685"/>
      <c r="QXU9" s="685"/>
      <c r="QXV9" s="685"/>
      <c r="QXW9" s="685"/>
      <c r="QXX9" s="685"/>
      <c r="QXY9" s="685"/>
      <c r="QXZ9" s="685"/>
      <c r="QYA9" s="685"/>
      <c r="QYB9" s="685"/>
      <c r="QYC9" s="685"/>
      <c r="QYD9" s="685"/>
      <c r="QYE9" s="685"/>
      <c r="QYF9" s="685"/>
      <c r="QYG9" s="685"/>
      <c r="QYH9" s="685"/>
      <c r="QYI9" s="685"/>
      <c r="QYJ9" s="685"/>
      <c r="QYK9" s="685"/>
      <c r="QYL9" s="685"/>
      <c r="QYM9" s="685"/>
      <c r="QYN9" s="685"/>
      <c r="QYO9" s="685"/>
      <c r="QYP9" s="685"/>
      <c r="QYQ9" s="685"/>
      <c r="QYR9" s="685"/>
      <c r="QYS9" s="685"/>
      <c r="QYT9" s="685"/>
      <c r="QYU9" s="685"/>
      <c r="QYV9" s="685"/>
      <c r="QYW9" s="685"/>
      <c r="QYX9" s="685"/>
      <c r="QYY9" s="685"/>
      <c r="QYZ9" s="685"/>
      <c r="QZA9" s="685"/>
      <c r="QZB9" s="685"/>
      <c r="QZC9" s="685"/>
      <c r="QZD9" s="685"/>
      <c r="QZE9" s="685"/>
      <c r="QZF9" s="685"/>
      <c r="QZG9" s="685"/>
      <c r="QZH9" s="685"/>
      <c r="QZI9" s="685"/>
      <c r="QZJ9" s="685"/>
      <c r="QZK9" s="685"/>
      <c r="QZL9" s="685"/>
      <c r="QZM9" s="685"/>
      <c r="QZN9" s="685"/>
      <c r="QZO9" s="685"/>
      <c r="QZP9" s="685"/>
      <c r="QZQ9" s="685"/>
      <c r="QZR9" s="685"/>
      <c r="QZS9" s="685"/>
      <c r="QZT9" s="685"/>
      <c r="QZU9" s="685"/>
      <c r="QZV9" s="685"/>
      <c r="QZW9" s="685"/>
      <c r="QZX9" s="685"/>
      <c r="QZY9" s="685"/>
      <c r="QZZ9" s="685"/>
      <c r="RAA9" s="685"/>
      <c r="RAB9" s="685"/>
      <c r="RAC9" s="685"/>
      <c r="RAD9" s="685"/>
      <c r="RAE9" s="685"/>
      <c r="RAF9" s="685"/>
      <c r="RAG9" s="685"/>
      <c r="RAH9" s="685"/>
      <c r="RAI9" s="685"/>
      <c r="RAJ9" s="685"/>
      <c r="RAK9" s="685"/>
      <c r="RAL9" s="685"/>
      <c r="RAM9" s="685"/>
      <c r="RAN9" s="685"/>
      <c r="RAO9" s="685"/>
      <c r="RAP9" s="685"/>
      <c r="RAQ9" s="685"/>
      <c r="RAR9" s="685"/>
      <c r="RAS9" s="685"/>
      <c r="RAT9" s="685"/>
      <c r="RAU9" s="685"/>
      <c r="RAV9" s="685"/>
      <c r="RAW9" s="685"/>
      <c r="RAX9" s="685"/>
      <c r="RAY9" s="685"/>
      <c r="RAZ9" s="685"/>
      <c r="RBA9" s="685"/>
      <c r="RBB9" s="685"/>
      <c r="RBC9" s="685"/>
      <c r="RBD9" s="685"/>
      <c r="RBE9" s="685"/>
      <c r="RBF9" s="685"/>
      <c r="RBG9" s="685"/>
      <c r="RBH9" s="685"/>
      <c r="RBI9" s="685"/>
      <c r="RBJ9" s="685"/>
      <c r="RBK9" s="685"/>
      <c r="RBL9" s="685"/>
      <c r="RBM9" s="685"/>
      <c r="RBN9" s="685"/>
      <c r="RBO9" s="685"/>
      <c r="RBP9" s="685"/>
      <c r="RBQ9" s="685"/>
      <c r="RBR9" s="685"/>
      <c r="RBS9" s="685"/>
      <c r="RBT9" s="685"/>
      <c r="RBU9" s="685"/>
      <c r="RBV9" s="685"/>
      <c r="RBW9" s="685"/>
      <c r="RBX9" s="685"/>
      <c r="RBY9" s="685"/>
      <c r="RBZ9" s="685"/>
      <c r="RCA9" s="685"/>
      <c r="RCB9" s="685"/>
      <c r="RCC9" s="685"/>
      <c r="RCD9" s="685"/>
      <c r="RCE9" s="685"/>
      <c r="RCF9" s="685"/>
      <c r="RCG9" s="685"/>
      <c r="RCH9" s="685"/>
      <c r="RCI9" s="685"/>
      <c r="RCJ9" s="685"/>
      <c r="RCK9" s="685"/>
      <c r="RCL9" s="685"/>
      <c r="RCM9" s="685"/>
      <c r="RCN9" s="685"/>
      <c r="RCO9" s="685"/>
      <c r="RCP9" s="685"/>
      <c r="RCQ9" s="685"/>
      <c r="RCR9" s="685"/>
      <c r="RCS9" s="685"/>
      <c r="RCT9" s="685"/>
      <c r="RCU9" s="685"/>
      <c r="RCV9" s="685"/>
      <c r="RCW9" s="685"/>
      <c r="RCX9" s="685"/>
      <c r="RCY9" s="685"/>
      <c r="RCZ9" s="685"/>
      <c r="RDA9" s="685"/>
      <c r="RDB9" s="685"/>
      <c r="RDC9" s="685"/>
      <c r="RDD9" s="685"/>
      <c r="RDE9" s="685"/>
      <c r="RDF9" s="685"/>
      <c r="RDG9" s="685"/>
      <c r="RDH9" s="685"/>
      <c r="RDI9" s="685"/>
      <c r="RDJ9" s="685"/>
      <c r="RDK9" s="685"/>
      <c r="RDL9" s="685"/>
      <c r="RDM9" s="685"/>
      <c r="RDN9" s="685"/>
      <c r="RDO9" s="685"/>
      <c r="RDP9" s="685"/>
      <c r="RDQ9" s="685"/>
      <c r="RDR9" s="685"/>
      <c r="RDS9" s="685"/>
      <c r="RDT9" s="685"/>
      <c r="RDU9" s="685"/>
      <c r="RDV9" s="685"/>
      <c r="RDW9" s="685"/>
      <c r="RDX9" s="685"/>
      <c r="RDY9" s="685"/>
      <c r="RDZ9" s="685"/>
      <c r="REA9" s="685"/>
      <c r="REB9" s="685"/>
      <c r="REC9" s="685"/>
      <c r="RED9" s="685"/>
      <c r="REE9" s="685"/>
      <c r="REF9" s="685"/>
      <c r="REG9" s="685"/>
      <c r="REH9" s="685"/>
      <c r="REI9" s="685"/>
      <c r="REJ9" s="685"/>
      <c r="REK9" s="685"/>
      <c r="REL9" s="685"/>
      <c r="REM9" s="685"/>
      <c r="REN9" s="685"/>
      <c r="REO9" s="685"/>
      <c r="REP9" s="685"/>
      <c r="REQ9" s="685"/>
      <c r="RER9" s="685"/>
      <c r="RES9" s="685"/>
      <c r="RET9" s="685"/>
      <c r="REU9" s="685"/>
      <c r="REV9" s="685"/>
      <c r="REW9" s="685"/>
      <c r="REX9" s="685"/>
      <c r="REY9" s="685"/>
      <c r="REZ9" s="685"/>
      <c r="RFA9" s="685"/>
      <c r="RFB9" s="685"/>
      <c r="RFC9" s="685"/>
      <c r="RFD9" s="685"/>
      <c r="RFE9" s="685"/>
      <c r="RFF9" s="685"/>
      <c r="RFG9" s="685"/>
      <c r="RFH9" s="685"/>
      <c r="RFI9" s="685"/>
      <c r="RFJ9" s="685"/>
      <c r="RFK9" s="685"/>
      <c r="RFL9" s="685"/>
      <c r="RFM9" s="685"/>
      <c r="RFN9" s="685"/>
      <c r="RFO9" s="685"/>
      <c r="RFP9" s="685"/>
      <c r="RFQ9" s="685"/>
      <c r="RFR9" s="685"/>
      <c r="RFS9" s="685"/>
      <c r="RFT9" s="685"/>
      <c r="RFU9" s="685"/>
      <c r="RFV9" s="685"/>
      <c r="RFW9" s="685"/>
      <c r="RFX9" s="685"/>
      <c r="RFY9" s="685"/>
      <c r="RFZ9" s="685"/>
      <c r="RGA9" s="685"/>
      <c r="RGB9" s="685"/>
      <c r="RGC9" s="685"/>
      <c r="RGD9" s="685"/>
      <c r="RGE9" s="685"/>
      <c r="RGF9" s="685"/>
      <c r="RGG9" s="685"/>
      <c r="RGH9" s="685"/>
      <c r="RGI9" s="685"/>
      <c r="RGJ9" s="685"/>
      <c r="RGK9" s="685"/>
      <c r="RGL9" s="685"/>
      <c r="RGM9" s="685"/>
      <c r="RGN9" s="685"/>
      <c r="RGO9" s="685"/>
      <c r="RGP9" s="685"/>
      <c r="RGQ9" s="685"/>
      <c r="RGR9" s="685"/>
      <c r="RGS9" s="685"/>
      <c r="RGT9" s="685"/>
      <c r="RGU9" s="685"/>
      <c r="RGV9" s="685"/>
      <c r="RGW9" s="685"/>
      <c r="RGX9" s="685"/>
      <c r="RGY9" s="685"/>
      <c r="RGZ9" s="685"/>
      <c r="RHA9" s="685"/>
      <c r="RHB9" s="685"/>
      <c r="RHC9" s="685"/>
      <c r="RHD9" s="685"/>
      <c r="RHE9" s="685"/>
      <c r="RHF9" s="685"/>
      <c r="RHG9" s="685"/>
      <c r="RHH9" s="685"/>
      <c r="RHI9" s="685"/>
      <c r="RHJ9" s="685"/>
      <c r="RHK9" s="685"/>
      <c r="RHL9" s="685"/>
      <c r="RHM9" s="685"/>
      <c r="RHN9" s="685"/>
      <c r="RHO9" s="685"/>
      <c r="RHP9" s="685"/>
      <c r="RHQ9" s="685"/>
      <c r="RHR9" s="685"/>
      <c r="RHS9" s="685"/>
      <c r="RHT9" s="685"/>
      <c r="RHU9" s="685"/>
      <c r="RHV9" s="685"/>
      <c r="RHW9" s="685"/>
      <c r="RHX9" s="685"/>
      <c r="RHY9" s="685"/>
      <c r="RHZ9" s="685"/>
      <c r="RIA9" s="685"/>
      <c r="RIB9" s="685"/>
      <c r="RIC9" s="685"/>
      <c r="RID9" s="685"/>
      <c r="RIE9" s="685"/>
      <c r="RIF9" s="685"/>
      <c r="RIG9" s="685"/>
      <c r="RIH9" s="685"/>
      <c r="RII9" s="685"/>
      <c r="RIJ9" s="685"/>
      <c r="RIK9" s="685"/>
      <c r="RIL9" s="685"/>
      <c r="RIM9" s="685"/>
      <c r="RIN9" s="685"/>
      <c r="RIO9" s="685"/>
      <c r="RIP9" s="685"/>
      <c r="RIQ9" s="685"/>
      <c r="RIR9" s="685"/>
      <c r="RIS9" s="685"/>
      <c r="RIT9" s="685"/>
      <c r="RIU9" s="685"/>
      <c r="RIV9" s="685"/>
      <c r="RIW9" s="685"/>
      <c r="RIX9" s="685"/>
      <c r="RIY9" s="685"/>
      <c r="RIZ9" s="685"/>
      <c r="RJA9" s="685"/>
      <c r="RJB9" s="685"/>
      <c r="RJC9" s="685"/>
      <c r="RJD9" s="685"/>
      <c r="RJE9" s="685"/>
      <c r="RJF9" s="685"/>
      <c r="RJG9" s="685"/>
      <c r="RJH9" s="685"/>
      <c r="RJI9" s="685"/>
      <c r="RJJ9" s="685"/>
      <c r="RJK9" s="685"/>
      <c r="RJL9" s="685"/>
      <c r="RJM9" s="685"/>
      <c r="RJN9" s="685"/>
      <c r="RJO9" s="685"/>
      <c r="RJP9" s="685"/>
      <c r="RJQ9" s="685"/>
      <c r="RJR9" s="685"/>
      <c r="RJS9" s="685"/>
      <c r="RJT9" s="685"/>
      <c r="RJU9" s="685"/>
      <c r="RJV9" s="685"/>
      <c r="RJW9" s="685"/>
      <c r="RJX9" s="685"/>
      <c r="RJY9" s="685"/>
      <c r="RJZ9" s="685"/>
      <c r="RKA9" s="685"/>
      <c r="RKB9" s="685"/>
      <c r="RKC9" s="685"/>
      <c r="RKD9" s="685"/>
      <c r="RKE9" s="685"/>
      <c r="RKF9" s="685"/>
      <c r="RKG9" s="685"/>
      <c r="RKH9" s="685"/>
      <c r="RKI9" s="685"/>
      <c r="RKJ9" s="685"/>
      <c r="RKK9" s="685"/>
      <c r="RKL9" s="685"/>
      <c r="RKM9" s="685"/>
      <c r="RKN9" s="685"/>
      <c r="RKO9" s="685"/>
      <c r="RKP9" s="685"/>
      <c r="RKQ9" s="685"/>
      <c r="RKR9" s="685"/>
      <c r="RKS9" s="685"/>
      <c r="RKT9" s="685"/>
      <c r="RKU9" s="685"/>
      <c r="RKV9" s="685"/>
      <c r="RKW9" s="685"/>
      <c r="RKX9" s="685"/>
      <c r="RKY9" s="685"/>
      <c r="RKZ9" s="685"/>
      <c r="RLA9" s="685"/>
      <c r="RLB9" s="685"/>
      <c r="RLC9" s="685"/>
      <c r="RLD9" s="685"/>
      <c r="RLE9" s="685"/>
      <c r="RLF9" s="685"/>
      <c r="RLG9" s="685"/>
      <c r="RLH9" s="685"/>
      <c r="RLI9" s="685"/>
      <c r="RLJ9" s="685"/>
      <c r="RLK9" s="685"/>
      <c r="RLL9" s="685"/>
      <c r="RLM9" s="685"/>
      <c r="RLN9" s="685"/>
      <c r="RLO9" s="685"/>
      <c r="RLP9" s="685"/>
      <c r="RLQ9" s="685"/>
      <c r="RLR9" s="685"/>
      <c r="RLS9" s="685"/>
      <c r="RLT9" s="685"/>
      <c r="RLU9" s="685"/>
      <c r="RLV9" s="685"/>
      <c r="RLW9" s="685"/>
      <c r="RLX9" s="685"/>
      <c r="RLY9" s="685"/>
      <c r="RLZ9" s="685"/>
      <c r="RMA9" s="685"/>
      <c r="RMB9" s="685"/>
      <c r="RMC9" s="685"/>
      <c r="RMD9" s="685"/>
      <c r="RME9" s="685"/>
      <c r="RMF9" s="685"/>
      <c r="RMG9" s="685"/>
      <c r="RMH9" s="685"/>
      <c r="RMI9" s="685"/>
      <c r="RMJ9" s="685"/>
      <c r="RMK9" s="685"/>
      <c r="RML9" s="685"/>
      <c r="RMM9" s="685"/>
      <c r="RMN9" s="685"/>
      <c r="RMO9" s="685"/>
      <c r="RMP9" s="685"/>
      <c r="RMQ9" s="685"/>
      <c r="RMR9" s="685"/>
      <c r="RMS9" s="685"/>
      <c r="RMT9" s="685"/>
      <c r="RMU9" s="685"/>
      <c r="RMV9" s="685"/>
      <c r="RMW9" s="685"/>
      <c r="RMX9" s="685"/>
      <c r="RMY9" s="685"/>
      <c r="RMZ9" s="685"/>
      <c r="RNA9" s="685"/>
      <c r="RNB9" s="685"/>
      <c r="RNC9" s="685"/>
      <c r="RND9" s="685"/>
      <c r="RNE9" s="685"/>
      <c r="RNF9" s="685"/>
      <c r="RNG9" s="685"/>
      <c r="RNH9" s="685"/>
      <c r="RNI9" s="685"/>
      <c r="RNJ9" s="685"/>
      <c r="RNK9" s="685"/>
      <c r="RNL9" s="685"/>
      <c r="RNM9" s="685"/>
      <c r="RNN9" s="685"/>
      <c r="RNO9" s="685"/>
      <c r="RNP9" s="685"/>
      <c r="RNQ9" s="685"/>
      <c r="RNR9" s="685"/>
      <c r="RNS9" s="685"/>
      <c r="RNT9" s="685"/>
      <c r="RNU9" s="685"/>
      <c r="RNV9" s="685"/>
      <c r="RNW9" s="685"/>
      <c r="RNX9" s="685"/>
      <c r="RNY9" s="685"/>
      <c r="RNZ9" s="685"/>
      <c r="ROA9" s="685"/>
      <c r="ROB9" s="685"/>
      <c r="ROC9" s="685"/>
      <c r="ROD9" s="685"/>
      <c r="ROE9" s="685"/>
      <c r="ROF9" s="685"/>
      <c r="ROG9" s="685"/>
      <c r="ROH9" s="685"/>
      <c r="ROI9" s="685"/>
      <c r="ROJ9" s="685"/>
      <c r="ROK9" s="685"/>
      <c r="ROL9" s="685"/>
      <c r="ROM9" s="685"/>
      <c r="RON9" s="685"/>
      <c r="ROO9" s="685"/>
      <c r="ROP9" s="685"/>
      <c r="ROQ9" s="685"/>
      <c r="ROR9" s="685"/>
      <c r="ROS9" s="685"/>
      <c r="ROT9" s="685"/>
      <c r="ROU9" s="685"/>
      <c r="ROV9" s="685"/>
      <c r="ROW9" s="685"/>
      <c r="ROX9" s="685"/>
      <c r="ROY9" s="685"/>
      <c r="ROZ9" s="685"/>
      <c r="RPA9" s="685"/>
      <c r="RPB9" s="685"/>
      <c r="RPC9" s="685"/>
      <c r="RPD9" s="685"/>
      <c r="RPE9" s="685"/>
      <c r="RPF9" s="685"/>
      <c r="RPG9" s="685"/>
      <c r="RPH9" s="685"/>
      <c r="RPI9" s="685"/>
      <c r="RPJ9" s="685"/>
      <c r="RPK9" s="685"/>
      <c r="RPL9" s="685"/>
      <c r="RPM9" s="685"/>
      <c r="RPN9" s="685"/>
      <c r="RPO9" s="685"/>
      <c r="RPP9" s="685"/>
      <c r="RPQ9" s="685"/>
      <c r="RPR9" s="685"/>
      <c r="RPS9" s="685"/>
      <c r="RPT9" s="685"/>
      <c r="RPU9" s="685"/>
      <c r="RPV9" s="685"/>
      <c r="RPW9" s="685"/>
      <c r="RPX9" s="685"/>
      <c r="RPY9" s="685"/>
      <c r="RPZ9" s="685"/>
      <c r="RQA9" s="685"/>
      <c r="RQB9" s="685"/>
      <c r="RQC9" s="685"/>
      <c r="RQD9" s="685"/>
      <c r="RQE9" s="685"/>
      <c r="RQF9" s="685"/>
      <c r="RQG9" s="685"/>
      <c r="RQH9" s="685"/>
      <c r="RQI9" s="685"/>
      <c r="RQJ9" s="685"/>
      <c r="RQK9" s="685"/>
      <c r="RQL9" s="685"/>
      <c r="RQM9" s="685"/>
      <c r="RQN9" s="685"/>
      <c r="RQO9" s="685"/>
      <c r="RQP9" s="685"/>
      <c r="RQQ9" s="685"/>
      <c r="RQR9" s="685"/>
      <c r="RQS9" s="685"/>
      <c r="RQT9" s="685"/>
      <c r="RQU9" s="685"/>
      <c r="RQV9" s="685"/>
      <c r="RQW9" s="685"/>
      <c r="RQX9" s="685"/>
      <c r="RQY9" s="685"/>
      <c r="RQZ9" s="685"/>
      <c r="RRA9" s="685"/>
      <c r="RRB9" s="685"/>
      <c r="RRC9" s="685"/>
      <c r="RRD9" s="685"/>
      <c r="RRE9" s="685"/>
      <c r="RRF9" s="685"/>
      <c r="RRG9" s="685"/>
      <c r="RRH9" s="685"/>
      <c r="RRI9" s="685"/>
      <c r="RRJ9" s="685"/>
      <c r="RRK9" s="685"/>
      <c r="RRL9" s="685"/>
      <c r="RRM9" s="685"/>
      <c r="RRN9" s="685"/>
      <c r="RRO9" s="685"/>
      <c r="RRP9" s="685"/>
      <c r="RRQ9" s="685"/>
      <c r="RRR9" s="685"/>
      <c r="RRS9" s="685"/>
      <c r="RRT9" s="685"/>
      <c r="RRU9" s="685"/>
      <c r="RRV9" s="685"/>
      <c r="RRW9" s="685"/>
      <c r="RRX9" s="685"/>
      <c r="RRY9" s="685"/>
      <c r="RRZ9" s="685"/>
      <c r="RSA9" s="685"/>
      <c r="RSB9" s="685"/>
      <c r="RSC9" s="685"/>
      <c r="RSD9" s="685"/>
      <c r="RSE9" s="685"/>
      <c r="RSF9" s="685"/>
      <c r="RSG9" s="685"/>
      <c r="RSH9" s="685"/>
      <c r="RSI9" s="685"/>
      <c r="RSJ9" s="685"/>
      <c r="RSK9" s="685"/>
      <c r="RSL9" s="685"/>
      <c r="RSM9" s="685"/>
      <c r="RSN9" s="685"/>
      <c r="RSO9" s="685"/>
      <c r="RSP9" s="685"/>
      <c r="RSQ9" s="685"/>
      <c r="RSR9" s="685"/>
      <c r="RSS9" s="685"/>
      <c r="RST9" s="685"/>
      <c r="RSU9" s="685"/>
      <c r="RSV9" s="685"/>
      <c r="RSW9" s="685"/>
      <c r="RSX9" s="685"/>
      <c r="RSY9" s="685"/>
      <c r="RSZ9" s="685"/>
      <c r="RTA9" s="685"/>
      <c r="RTB9" s="685"/>
      <c r="RTC9" s="685"/>
      <c r="RTD9" s="685"/>
      <c r="RTE9" s="685"/>
      <c r="RTF9" s="685"/>
      <c r="RTG9" s="685"/>
      <c r="RTH9" s="685"/>
      <c r="RTI9" s="685"/>
      <c r="RTJ9" s="685"/>
      <c r="RTK9" s="685"/>
      <c r="RTL9" s="685"/>
      <c r="RTM9" s="685"/>
      <c r="RTN9" s="685"/>
      <c r="RTO9" s="685"/>
      <c r="RTP9" s="685"/>
      <c r="RTQ9" s="685"/>
      <c r="RTR9" s="685"/>
      <c r="RTS9" s="685"/>
      <c r="RTT9" s="685"/>
      <c r="RTU9" s="685"/>
      <c r="RTV9" s="685"/>
      <c r="RTW9" s="685"/>
      <c r="RTX9" s="685"/>
      <c r="RTY9" s="685"/>
      <c r="RTZ9" s="685"/>
      <c r="RUA9" s="685"/>
      <c r="RUB9" s="685"/>
      <c r="RUC9" s="685"/>
      <c r="RUD9" s="685"/>
      <c r="RUE9" s="685"/>
      <c r="RUF9" s="685"/>
      <c r="RUG9" s="685"/>
      <c r="RUH9" s="685"/>
      <c r="RUI9" s="685"/>
      <c r="RUJ9" s="685"/>
      <c r="RUK9" s="685"/>
      <c r="RUL9" s="685"/>
      <c r="RUM9" s="685"/>
      <c r="RUN9" s="685"/>
      <c r="RUO9" s="685"/>
      <c r="RUP9" s="685"/>
      <c r="RUQ9" s="685"/>
      <c r="RUR9" s="685"/>
      <c r="RUS9" s="685"/>
      <c r="RUT9" s="685"/>
      <c r="RUU9" s="685"/>
      <c r="RUV9" s="685"/>
      <c r="RUW9" s="685"/>
      <c r="RUX9" s="685"/>
      <c r="RUY9" s="685"/>
      <c r="RUZ9" s="685"/>
      <c r="RVA9" s="685"/>
      <c r="RVB9" s="685"/>
      <c r="RVC9" s="685"/>
      <c r="RVD9" s="685"/>
      <c r="RVE9" s="685"/>
      <c r="RVF9" s="685"/>
      <c r="RVG9" s="685"/>
      <c r="RVH9" s="685"/>
      <c r="RVI9" s="685"/>
      <c r="RVJ9" s="685"/>
      <c r="RVK9" s="685"/>
      <c r="RVL9" s="685"/>
      <c r="RVM9" s="685"/>
      <c r="RVN9" s="685"/>
      <c r="RVO9" s="685"/>
      <c r="RVP9" s="685"/>
      <c r="RVQ9" s="685"/>
      <c r="RVR9" s="685"/>
      <c r="RVS9" s="685"/>
      <c r="RVT9" s="685"/>
      <c r="RVU9" s="685"/>
      <c r="RVV9" s="685"/>
      <c r="RVW9" s="685"/>
      <c r="RVX9" s="685"/>
      <c r="RVY9" s="685"/>
      <c r="RVZ9" s="685"/>
      <c r="RWA9" s="685"/>
      <c r="RWB9" s="685"/>
      <c r="RWC9" s="685"/>
      <c r="RWD9" s="685"/>
      <c r="RWE9" s="685"/>
      <c r="RWF9" s="685"/>
      <c r="RWG9" s="685"/>
      <c r="RWH9" s="685"/>
      <c r="RWI9" s="685"/>
      <c r="RWJ9" s="685"/>
      <c r="RWK9" s="685"/>
      <c r="RWL9" s="685"/>
      <c r="RWM9" s="685"/>
      <c r="RWN9" s="685"/>
      <c r="RWO9" s="685"/>
      <c r="RWP9" s="685"/>
      <c r="RWQ9" s="685"/>
      <c r="RWR9" s="685"/>
      <c r="RWS9" s="685"/>
      <c r="RWT9" s="685"/>
      <c r="RWU9" s="685"/>
      <c r="RWV9" s="685"/>
      <c r="RWW9" s="685"/>
      <c r="RWX9" s="685"/>
      <c r="RWY9" s="685"/>
      <c r="RWZ9" s="685"/>
      <c r="RXA9" s="685"/>
      <c r="RXB9" s="685"/>
      <c r="RXC9" s="685"/>
      <c r="RXD9" s="685"/>
      <c r="RXE9" s="685"/>
      <c r="RXF9" s="685"/>
      <c r="RXG9" s="685"/>
      <c r="RXH9" s="685"/>
      <c r="RXI9" s="685"/>
      <c r="RXJ9" s="685"/>
      <c r="RXK9" s="685"/>
      <c r="RXL9" s="685"/>
      <c r="RXM9" s="685"/>
      <c r="RXN9" s="685"/>
      <c r="RXO9" s="685"/>
      <c r="RXP9" s="685"/>
      <c r="RXQ9" s="685"/>
      <c r="RXR9" s="685"/>
      <c r="RXS9" s="685"/>
      <c r="RXT9" s="685"/>
      <c r="RXU9" s="685"/>
      <c r="RXV9" s="685"/>
      <c r="RXW9" s="685"/>
      <c r="RXX9" s="685"/>
      <c r="RXY9" s="685"/>
      <c r="RXZ9" s="685"/>
      <c r="RYA9" s="685"/>
      <c r="RYB9" s="685"/>
      <c r="RYC9" s="685"/>
      <c r="RYD9" s="685"/>
      <c r="RYE9" s="685"/>
      <c r="RYF9" s="685"/>
      <c r="RYG9" s="685"/>
      <c r="RYH9" s="685"/>
      <c r="RYI9" s="685"/>
      <c r="RYJ9" s="685"/>
      <c r="RYK9" s="685"/>
      <c r="RYL9" s="685"/>
      <c r="RYM9" s="685"/>
      <c r="RYN9" s="685"/>
      <c r="RYO9" s="685"/>
      <c r="RYP9" s="685"/>
      <c r="RYQ9" s="685"/>
      <c r="RYR9" s="685"/>
      <c r="RYS9" s="685"/>
      <c r="RYT9" s="685"/>
      <c r="RYU9" s="685"/>
      <c r="RYV9" s="685"/>
      <c r="RYW9" s="685"/>
      <c r="RYX9" s="685"/>
      <c r="RYY9" s="685"/>
      <c r="RYZ9" s="685"/>
      <c r="RZA9" s="685"/>
      <c r="RZB9" s="685"/>
      <c r="RZC9" s="685"/>
      <c r="RZD9" s="685"/>
      <c r="RZE9" s="685"/>
      <c r="RZF9" s="685"/>
      <c r="RZG9" s="685"/>
      <c r="RZH9" s="685"/>
      <c r="RZI9" s="685"/>
      <c r="RZJ9" s="685"/>
      <c r="RZK9" s="685"/>
      <c r="RZL9" s="685"/>
      <c r="RZM9" s="685"/>
      <c r="RZN9" s="685"/>
      <c r="RZO9" s="685"/>
      <c r="RZP9" s="685"/>
      <c r="RZQ9" s="685"/>
      <c r="RZR9" s="685"/>
      <c r="RZS9" s="685"/>
      <c r="RZT9" s="685"/>
      <c r="RZU9" s="685"/>
      <c r="RZV9" s="685"/>
      <c r="RZW9" s="685"/>
      <c r="RZX9" s="685"/>
      <c r="RZY9" s="685"/>
      <c r="RZZ9" s="685"/>
      <c r="SAA9" s="685"/>
      <c r="SAB9" s="685"/>
      <c r="SAC9" s="685"/>
      <c r="SAD9" s="685"/>
      <c r="SAE9" s="685"/>
      <c r="SAF9" s="685"/>
      <c r="SAG9" s="685"/>
      <c r="SAH9" s="685"/>
      <c r="SAI9" s="685"/>
      <c r="SAJ9" s="685"/>
      <c r="SAK9" s="685"/>
      <c r="SAL9" s="685"/>
      <c r="SAM9" s="685"/>
      <c r="SAN9" s="685"/>
      <c r="SAO9" s="685"/>
      <c r="SAP9" s="685"/>
      <c r="SAQ9" s="685"/>
      <c r="SAR9" s="685"/>
      <c r="SAS9" s="685"/>
      <c r="SAT9" s="685"/>
      <c r="SAU9" s="685"/>
      <c r="SAV9" s="685"/>
      <c r="SAW9" s="685"/>
      <c r="SAX9" s="685"/>
      <c r="SAY9" s="685"/>
      <c r="SAZ9" s="685"/>
      <c r="SBA9" s="685"/>
      <c r="SBB9" s="685"/>
      <c r="SBC9" s="685"/>
      <c r="SBD9" s="685"/>
      <c r="SBE9" s="685"/>
      <c r="SBF9" s="685"/>
      <c r="SBG9" s="685"/>
      <c r="SBH9" s="685"/>
      <c r="SBI9" s="685"/>
      <c r="SBJ9" s="685"/>
      <c r="SBK9" s="685"/>
      <c r="SBL9" s="685"/>
      <c r="SBM9" s="685"/>
      <c r="SBN9" s="685"/>
      <c r="SBO9" s="685"/>
      <c r="SBP9" s="685"/>
      <c r="SBQ9" s="685"/>
      <c r="SBR9" s="685"/>
      <c r="SBS9" s="685"/>
      <c r="SBT9" s="685"/>
      <c r="SBU9" s="685"/>
      <c r="SBV9" s="685"/>
      <c r="SBW9" s="685"/>
      <c r="SBX9" s="685"/>
      <c r="SBY9" s="685"/>
      <c r="SBZ9" s="685"/>
      <c r="SCA9" s="685"/>
      <c r="SCB9" s="685"/>
      <c r="SCC9" s="685"/>
      <c r="SCD9" s="685"/>
      <c r="SCE9" s="685"/>
      <c r="SCF9" s="685"/>
      <c r="SCG9" s="685"/>
      <c r="SCH9" s="685"/>
      <c r="SCI9" s="685"/>
      <c r="SCJ9" s="685"/>
      <c r="SCK9" s="685"/>
      <c r="SCL9" s="685"/>
      <c r="SCM9" s="685"/>
      <c r="SCN9" s="685"/>
      <c r="SCO9" s="685"/>
      <c r="SCP9" s="685"/>
      <c r="SCQ9" s="685"/>
      <c r="SCR9" s="685"/>
      <c r="SCS9" s="685"/>
      <c r="SCT9" s="685"/>
      <c r="SCU9" s="685"/>
      <c r="SCV9" s="685"/>
      <c r="SCW9" s="685"/>
      <c r="SCX9" s="685"/>
      <c r="SCY9" s="685"/>
      <c r="SCZ9" s="685"/>
      <c r="SDA9" s="685"/>
      <c r="SDB9" s="685"/>
      <c r="SDC9" s="685"/>
      <c r="SDD9" s="685"/>
      <c r="SDE9" s="685"/>
      <c r="SDF9" s="685"/>
      <c r="SDG9" s="685"/>
      <c r="SDH9" s="685"/>
      <c r="SDI9" s="685"/>
      <c r="SDJ9" s="685"/>
      <c r="SDK9" s="685"/>
      <c r="SDL9" s="685"/>
      <c r="SDM9" s="685"/>
      <c r="SDN9" s="685"/>
      <c r="SDO9" s="685"/>
      <c r="SDP9" s="685"/>
      <c r="SDQ9" s="685"/>
      <c r="SDR9" s="685"/>
      <c r="SDS9" s="685"/>
      <c r="SDT9" s="685"/>
      <c r="SDU9" s="685"/>
      <c r="SDV9" s="685"/>
      <c r="SDW9" s="685"/>
      <c r="SDX9" s="685"/>
      <c r="SDY9" s="685"/>
      <c r="SDZ9" s="685"/>
      <c r="SEA9" s="685"/>
      <c r="SEB9" s="685"/>
      <c r="SEC9" s="685"/>
      <c r="SED9" s="685"/>
      <c r="SEE9" s="685"/>
      <c r="SEF9" s="685"/>
      <c r="SEG9" s="685"/>
      <c r="SEH9" s="685"/>
      <c r="SEI9" s="685"/>
      <c r="SEJ9" s="685"/>
      <c r="SEK9" s="685"/>
      <c r="SEL9" s="685"/>
      <c r="SEM9" s="685"/>
      <c r="SEN9" s="685"/>
      <c r="SEO9" s="685"/>
      <c r="SEP9" s="685"/>
      <c r="SEQ9" s="685"/>
      <c r="SER9" s="685"/>
      <c r="SES9" s="685"/>
      <c r="SET9" s="685"/>
      <c r="SEU9" s="685"/>
      <c r="SEV9" s="685"/>
      <c r="SEW9" s="685"/>
      <c r="SEX9" s="685"/>
      <c r="SEY9" s="685"/>
      <c r="SEZ9" s="685"/>
      <c r="SFA9" s="685"/>
      <c r="SFB9" s="685"/>
      <c r="SFC9" s="685"/>
      <c r="SFD9" s="685"/>
      <c r="SFE9" s="685"/>
      <c r="SFF9" s="685"/>
      <c r="SFG9" s="685"/>
      <c r="SFH9" s="685"/>
      <c r="SFI9" s="685"/>
      <c r="SFJ9" s="685"/>
      <c r="SFK9" s="685"/>
      <c r="SFL9" s="685"/>
      <c r="SFM9" s="685"/>
      <c r="SFN9" s="685"/>
      <c r="SFO9" s="685"/>
      <c r="SFP9" s="685"/>
      <c r="SFQ9" s="685"/>
      <c r="SFR9" s="685"/>
      <c r="SFS9" s="685"/>
      <c r="SFT9" s="685"/>
      <c r="SFU9" s="685"/>
      <c r="SFV9" s="685"/>
      <c r="SFW9" s="685"/>
      <c r="SFX9" s="685"/>
      <c r="SFY9" s="685"/>
      <c r="SFZ9" s="685"/>
      <c r="SGA9" s="685"/>
      <c r="SGB9" s="685"/>
      <c r="SGC9" s="685"/>
      <c r="SGD9" s="685"/>
      <c r="SGE9" s="685"/>
      <c r="SGF9" s="685"/>
      <c r="SGG9" s="685"/>
      <c r="SGH9" s="685"/>
      <c r="SGI9" s="685"/>
      <c r="SGJ9" s="685"/>
      <c r="SGK9" s="685"/>
      <c r="SGL9" s="685"/>
      <c r="SGM9" s="685"/>
      <c r="SGN9" s="685"/>
      <c r="SGO9" s="685"/>
      <c r="SGP9" s="685"/>
      <c r="SGQ9" s="685"/>
      <c r="SGR9" s="685"/>
      <c r="SGS9" s="685"/>
      <c r="SGT9" s="685"/>
      <c r="SGU9" s="685"/>
      <c r="SGV9" s="685"/>
      <c r="SGW9" s="685"/>
      <c r="SGX9" s="685"/>
      <c r="SGY9" s="685"/>
      <c r="SGZ9" s="685"/>
      <c r="SHA9" s="685"/>
      <c r="SHB9" s="685"/>
      <c r="SHC9" s="685"/>
      <c r="SHD9" s="685"/>
      <c r="SHE9" s="685"/>
      <c r="SHF9" s="685"/>
      <c r="SHG9" s="685"/>
      <c r="SHH9" s="685"/>
      <c r="SHI9" s="685"/>
      <c r="SHJ9" s="685"/>
      <c r="SHK9" s="685"/>
      <c r="SHL9" s="685"/>
      <c r="SHM9" s="685"/>
      <c r="SHN9" s="685"/>
      <c r="SHO9" s="685"/>
      <c r="SHP9" s="685"/>
      <c r="SHQ9" s="685"/>
      <c r="SHR9" s="685"/>
      <c r="SHS9" s="685"/>
      <c r="SHT9" s="685"/>
      <c r="SHU9" s="685"/>
      <c r="SHV9" s="685"/>
      <c r="SHW9" s="685"/>
      <c r="SHX9" s="685"/>
      <c r="SHY9" s="685"/>
      <c r="SHZ9" s="685"/>
      <c r="SIA9" s="685"/>
      <c r="SIB9" s="685"/>
      <c r="SIC9" s="685"/>
      <c r="SID9" s="685"/>
      <c r="SIE9" s="685"/>
      <c r="SIF9" s="685"/>
      <c r="SIG9" s="685"/>
      <c r="SIH9" s="685"/>
      <c r="SII9" s="685"/>
      <c r="SIJ9" s="685"/>
      <c r="SIK9" s="685"/>
      <c r="SIL9" s="685"/>
      <c r="SIM9" s="685"/>
      <c r="SIN9" s="685"/>
      <c r="SIO9" s="685"/>
      <c r="SIP9" s="685"/>
      <c r="SIQ9" s="685"/>
      <c r="SIR9" s="685"/>
      <c r="SIS9" s="685"/>
      <c r="SIT9" s="685"/>
      <c r="SIU9" s="685"/>
      <c r="SIV9" s="685"/>
      <c r="SIW9" s="685"/>
      <c r="SIX9" s="685"/>
      <c r="SIY9" s="685"/>
      <c r="SIZ9" s="685"/>
      <c r="SJA9" s="685"/>
      <c r="SJB9" s="685"/>
      <c r="SJC9" s="685"/>
      <c r="SJD9" s="685"/>
      <c r="SJE9" s="685"/>
      <c r="SJF9" s="685"/>
      <c r="SJG9" s="685"/>
      <c r="SJH9" s="685"/>
      <c r="SJI9" s="685"/>
      <c r="SJJ9" s="685"/>
      <c r="SJK9" s="685"/>
      <c r="SJL9" s="685"/>
      <c r="SJM9" s="685"/>
      <c r="SJN9" s="685"/>
      <c r="SJO9" s="685"/>
      <c r="SJP9" s="685"/>
      <c r="SJQ9" s="685"/>
      <c r="SJR9" s="685"/>
      <c r="SJS9" s="685"/>
      <c r="SJT9" s="685"/>
      <c r="SJU9" s="685"/>
      <c r="SJV9" s="685"/>
      <c r="SJW9" s="685"/>
      <c r="SJX9" s="685"/>
      <c r="SJY9" s="685"/>
      <c r="SJZ9" s="685"/>
      <c r="SKA9" s="685"/>
      <c r="SKB9" s="685"/>
      <c r="SKC9" s="685"/>
      <c r="SKD9" s="685"/>
      <c r="SKE9" s="685"/>
      <c r="SKF9" s="685"/>
      <c r="SKG9" s="685"/>
      <c r="SKH9" s="685"/>
      <c r="SKI9" s="685"/>
      <c r="SKJ9" s="685"/>
      <c r="SKK9" s="685"/>
      <c r="SKL9" s="685"/>
      <c r="SKM9" s="685"/>
      <c r="SKN9" s="685"/>
      <c r="SKO9" s="685"/>
      <c r="SKP9" s="685"/>
      <c r="SKQ9" s="685"/>
      <c r="SKR9" s="685"/>
      <c r="SKS9" s="685"/>
      <c r="SKT9" s="685"/>
      <c r="SKU9" s="685"/>
      <c r="SKV9" s="685"/>
      <c r="SKW9" s="685"/>
      <c r="SKX9" s="685"/>
      <c r="SKY9" s="685"/>
      <c r="SKZ9" s="685"/>
      <c r="SLA9" s="685"/>
      <c r="SLB9" s="685"/>
      <c r="SLC9" s="685"/>
      <c r="SLD9" s="685"/>
      <c r="SLE9" s="685"/>
      <c r="SLF9" s="685"/>
      <c r="SLG9" s="685"/>
      <c r="SLH9" s="685"/>
      <c r="SLI9" s="685"/>
      <c r="SLJ9" s="685"/>
      <c r="SLK9" s="685"/>
      <c r="SLL9" s="685"/>
      <c r="SLM9" s="685"/>
      <c r="SLN9" s="685"/>
      <c r="SLO9" s="685"/>
      <c r="SLP9" s="685"/>
      <c r="SLQ9" s="685"/>
      <c r="SLR9" s="685"/>
      <c r="SLS9" s="685"/>
      <c r="SLT9" s="685"/>
      <c r="SLU9" s="685"/>
      <c r="SLV9" s="685"/>
      <c r="SLW9" s="685"/>
      <c r="SLX9" s="685"/>
      <c r="SLY9" s="685"/>
      <c r="SLZ9" s="685"/>
      <c r="SMA9" s="685"/>
      <c r="SMB9" s="685"/>
      <c r="SMC9" s="685"/>
      <c r="SMD9" s="685"/>
      <c r="SME9" s="685"/>
      <c r="SMF9" s="685"/>
      <c r="SMG9" s="685"/>
      <c r="SMH9" s="685"/>
      <c r="SMI9" s="685"/>
      <c r="SMJ9" s="685"/>
      <c r="SMK9" s="685"/>
      <c r="SML9" s="685"/>
      <c r="SMM9" s="685"/>
      <c r="SMN9" s="685"/>
      <c r="SMO9" s="685"/>
      <c r="SMP9" s="685"/>
      <c r="SMQ9" s="685"/>
      <c r="SMR9" s="685"/>
      <c r="SMS9" s="685"/>
      <c r="SMT9" s="685"/>
      <c r="SMU9" s="685"/>
      <c r="SMV9" s="685"/>
      <c r="SMW9" s="685"/>
      <c r="SMX9" s="685"/>
      <c r="SMY9" s="685"/>
      <c r="SMZ9" s="685"/>
      <c r="SNA9" s="685"/>
      <c r="SNB9" s="685"/>
      <c r="SNC9" s="685"/>
      <c r="SND9" s="685"/>
      <c r="SNE9" s="685"/>
      <c r="SNF9" s="685"/>
      <c r="SNG9" s="685"/>
      <c r="SNH9" s="685"/>
      <c r="SNI9" s="685"/>
      <c r="SNJ9" s="685"/>
      <c r="SNK9" s="685"/>
      <c r="SNL9" s="685"/>
      <c r="SNM9" s="685"/>
      <c r="SNN9" s="685"/>
      <c r="SNO9" s="685"/>
      <c r="SNP9" s="685"/>
      <c r="SNQ9" s="685"/>
      <c r="SNR9" s="685"/>
      <c r="SNS9" s="685"/>
      <c r="SNT9" s="685"/>
      <c r="SNU9" s="685"/>
      <c r="SNV9" s="685"/>
      <c r="SNW9" s="685"/>
      <c r="SNX9" s="685"/>
      <c r="SNY9" s="685"/>
      <c r="SNZ9" s="685"/>
      <c r="SOA9" s="685"/>
      <c r="SOB9" s="685"/>
      <c r="SOC9" s="685"/>
      <c r="SOD9" s="685"/>
      <c r="SOE9" s="685"/>
      <c r="SOF9" s="685"/>
      <c r="SOG9" s="685"/>
      <c r="SOH9" s="685"/>
      <c r="SOI9" s="685"/>
      <c r="SOJ9" s="685"/>
      <c r="SOK9" s="685"/>
      <c r="SOL9" s="685"/>
      <c r="SOM9" s="685"/>
      <c r="SON9" s="685"/>
      <c r="SOO9" s="685"/>
      <c r="SOP9" s="685"/>
      <c r="SOQ9" s="685"/>
      <c r="SOR9" s="685"/>
      <c r="SOS9" s="685"/>
      <c r="SOT9" s="685"/>
      <c r="SOU9" s="685"/>
      <c r="SOV9" s="685"/>
      <c r="SOW9" s="685"/>
      <c r="SOX9" s="685"/>
      <c r="SOY9" s="685"/>
      <c r="SOZ9" s="685"/>
      <c r="SPA9" s="685"/>
      <c r="SPB9" s="685"/>
      <c r="SPC9" s="685"/>
      <c r="SPD9" s="685"/>
      <c r="SPE9" s="685"/>
      <c r="SPF9" s="685"/>
      <c r="SPG9" s="685"/>
      <c r="SPH9" s="685"/>
      <c r="SPI9" s="685"/>
      <c r="SPJ9" s="685"/>
      <c r="SPK9" s="685"/>
      <c r="SPL9" s="685"/>
      <c r="SPM9" s="685"/>
      <c r="SPN9" s="685"/>
      <c r="SPO9" s="685"/>
      <c r="SPP9" s="685"/>
      <c r="SPQ9" s="685"/>
      <c r="SPR9" s="685"/>
      <c r="SPS9" s="685"/>
      <c r="SPT9" s="685"/>
      <c r="SPU9" s="685"/>
      <c r="SPV9" s="685"/>
      <c r="SPW9" s="685"/>
      <c r="SPX9" s="685"/>
      <c r="SPY9" s="685"/>
      <c r="SPZ9" s="685"/>
      <c r="SQA9" s="685"/>
      <c r="SQB9" s="685"/>
      <c r="SQC9" s="685"/>
      <c r="SQD9" s="685"/>
      <c r="SQE9" s="685"/>
      <c r="SQF9" s="685"/>
      <c r="SQG9" s="685"/>
      <c r="SQH9" s="685"/>
      <c r="SQI9" s="685"/>
      <c r="SQJ9" s="685"/>
      <c r="SQK9" s="685"/>
      <c r="SQL9" s="685"/>
      <c r="SQM9" s="685"/>
      <c r="SQN9" s="685"/>
      <c r="SQO9" s="685"/>
      <c r="SQP9" s="685"/>
      <c r="SQQ9" s="685"/>
      <c r="SQR9" s="685"/>
      <c r="SQS9" s="685"/>
      <c r="SQT9" s="685"/>
      <c r="SQU9" s="685"/>
      <c r="SQV9" s="685"/>
      <c r="SQW9" s="685"/>
      <c r="SQX9" s="685"/>
      <c r="SQY9" s="685"/>
      <c r="SQZ9" s="685"/>
      <c r="SRA9" s="685"/>
      <c r="SRB9" s="685"/>
      <c r="SRC9" s="685"/>
      <c r="SRD9" s="685"/>
      <c r="SRE9" s="685"/>
      <c r="SRF9" s="685"/>
      <c r="SRG9" s="685"/>
      <c r="SRH9" s="685"/>
      <c r="SRI9" s="685"/>
      <c r="SRJ9" s="685"/>
      <c r="SRK9" s="685"/>
      <c r="SRL9" s="685"/>
      <c r="SRM9" s="685"/>
      <c r="SRN9" s="685"/>
      <c r="SRO9" s="685"/>
      <c r="SRP9" s="685"/>
      <c r="SRQ9" s="685"/>
      <c r="SRR9" s="685"/>
      <c r="SRS9" s="685"/>
      <c r="SRT9" s="685"/>
      <c r="SRU9" s="685"/>
      <c r="SRV9" s="685"/>
      <c r="SRW9" s="685"/>
      <c r="SRX9" s="685"/>
      <c r="SRY9" s="685"/>
      <c r="SRZ9" s="685"/>
      <c r="SSA9" s="685"/>
      <c r="SSB9" s="685"/>
      <c r="SSC9" s="685"/>
      <c r="SSD9" s="685"/>
      <c r="SSE9" s="685"/>
      <c r="SSF9" s="685"/>
      <c r="SSG9" s="685"/>
      <c r="SSH9" s="685"/>
      <c r="SSI9" s="685"/>
      <c r="SSJ9" s="685"/>
      <c r="SSK9" s="685"/>
      <c r="SSL9" s="685"/>
      <c r="SSM9" s="685"/>
      <c r="SSN9" s="685"/>
      <c r="SSO9" s="685"/>
      <c r="SSP9" s="685"/>
      <c r="SSQ9" s="685"/>
      <c r="SSR9" s="685"/>
      <c r="SSS9" s="685"/>
      <c r="SST9" s="685"/>
      <c r="SSU9" s="685"/>
      <c r="SSV9" s="685"/>
      <c r="SSW9" s="685"/>
      <c r="SSX9" s="685"/>
      <c r="SSY9" s="685"/>
      <c r="SSZ9" s="685"/>
      <c r="STA9" s="685"/>
      <c r="STB9" s="685"/>
      <c r="STC9" s="685"/>
      <c r="STD9" s="685"/>
      <c r="STE9" s="685"/>
      <c r="STF9" s="685"/>
      <c r="STG9" s="685"/>
      <c r="STH9" s="685"/>
      <c r="STI9" s="685"/>
      <c r="STJ9" s="685"/>
      <c r="STK9" s="685"/>
      <c r="STL9" s="685"/>
      <c r="STM9" s="685"/>
      <c r="STN9" s="685"/>
      <c r="STO9" s="685"/>
      <c r="STP9" s="685"/>
      <c r="STQ9" s="685"/>
      <c r="STR9" s="685"/>
      <c r="STS9" s="685"/>
      <c r="STT9" s="685"/>
      <c r="STU9" s="685"/>
      <c r="STV9" s="685"/>
      <c r="STW9" s="685"/>
      <c r="STX9" s="685"/>
      <c r="STY9" s="685"/>
      <c r="STZ9" s="685"/>
      <c r="SUA9" s="685"/>
      <c r="SUB9" s="685"/>
      <c r="SUC9" s="685"/>
      <c r="SUD9" s="685"/>
      <c r="SUE9" s="685"/>
      <c r="SUF9" s="685"/>
      <c r="SUG9" s="685"/>
      <c r="SUH9" s="685"/>
      <c r="SUI9" s="685"/>
      <c r="SUJ9" s="685"/>
      <c r="SUK9" s="685"/>
      <c r="SUL9" s="685"/>
      <c r="SUM9" s="685"/>
      <c r="SUN9" s="685"/>
      <c r="SUO9" s="685"/>
      <c r="SUP9" s="685"/>
      <c r="SUQ9" s="685"/>
      <c r="SUR9" s="685"/>
      <c r="SUS9" s="685"/>
      <c r="SUT9" s="685"/>
      <c r="SUU9" s="685"/>
      <c r="SUV9" s="685"/>
      <c r="SUW9" s="685"/>
      <c r="SUX9" s="685"/>
      <c r="SUY9" s="685"/>
      <c r="SUZ9" s="685"/>
      <c r="SVA9" s="685"/>
      <c r="SVB9" s="685"/>
      <c r="SVC9" s="685"/>
      <c r="SVD9" s="685"/>
      <c r="SVE9" s="685"/>
      <c r="SVF9" s="685"/>
      <c r="SVG9" s="685"/>
      <c r="SVH9" s="685"/>
      <c r="SVI9" s="685"/>
      <c r="SVJ9" s="685"/>
      <c r="SVK9" s="685"/>
      <c r="SVL9" s="685"/>
      <c r="SVM9" s="685"/>
      <c r="SVN9" s="685"/>
      <c r="SVO9" s="685"/>
      <c r="SVP9" s="685"/>
      <c r="SVQ9" s="685"/>
      <c r="SVR9" s="685"/>
      <c r="SVS9" s="685"/>
      <c r="SVT9" s="685"/>
      <c r="SVU9" s="685"/>
      <c r="SVV9" s="685"/>
      <c r="SVW9" s="685"/>
      <c r="SVX9" s="685"/>
      <c r="SVY9" s="685"/>
      <c r="SVZ9" s="685"/>
      <c r="SWA9" s="685"/>
      <c r="SWB9" s="685"/>
      <c r="SWC9" s="685"/>
      <c r="SWD9" s="685"/>
      <c r="SWE9" s="685"/>
      <c r="SWF9" s="685"/>
      <c r="SWG9" s="685"/>
      <c r="SWH9" s="685"/>
      <c r="SWI9" s="685"/>
      <c r="SWJ9" s="685"/>
      <c r="SWK9" s="685"/>
      <c r="SWL9" s="685"/>
      <c r="SWM9" s="685"/>
      <c r="SWN9" s="685"/>
      <c r="SWO9" s="685"/>
      <c r="SWP9" s="685"/>
      <c r="SWQ9" s="685"/>
      <c r="SWR9" s="685"/>
      <c r="SWS9" s="685"/>
      <c r="SWT9" s="685"/>
      <c r="SWU9" s="685"/>
      <c r="SWV9" s="685"/>
      <c r="SWW9" s="685"/>
      <c r="SWX9" s="685"/>
      <c r="SWY9" s="685"/>
      <c r="SWZ9" s="685"/>
      <c r="SXA9" s="685"/>
      <c r="SXB9" s="685"/>
      <c r="SXC9" s="685"/>
      <c r="SXD9" s="685"/>
      <c r="SXE9" s="685"/>
      <c r="SXF9" s="685"/>
      <c r="SXG9" s="685"/>
      <c r="SXH9" s="685"/>
      <c r="SXI9" s="685"/>
      <c r="SXJ9" s="685"/>
      <c r="SXK9" s="685"/>
      <c r="SXL9" s="685"/>
      <c r="SXM9" s="685"/>
      <c r="SXN9" s="685"/>
      <c r="SXO9" s="685"/>
      <c r="SXP9" s="685"/>
      <c r="SXQ9" s="685"/>
      <c r="SXR9" s="685"/>
      <c r="SXS9" s="685"/>
      <c r="SXT9" s="685"/>
      <c r="SXU9" s="685"/>
      <c r="SXV9" s="685"/>
      <c r="SXW9" s="685"/>
      <c r="SXX9" s="685"/>
      <c r="SXY9" s="685"/>
      <c r="SXZ9" s="685"/>
      <c r="SYA9" s="685"/>
      <c r="SYB9" s="685"/>
      <c r="SYC9" s="685"/>
      <c r="SYD9" s="685"/>
      <c r="SYE9" s="685"/>
      <c r="SYF9" s="685"/>
      <c r="SYG9" s="685"/>
      <c r="SYH9" s="685"/>
      <c r="SYI9" s="685"/>
      <c r="SYJ9" s="685"/>
      <c r="SYK9" s="685"/>
      <c r="SYL9" s="685"/>
      <c r="SYM9" s="685"/>
      <c r="SYN9" s="685"/>
      <c r="SYO9" s="685"/>
      <c r="SYP9" s="685"/>
      <c r="SYQ9" s="685"/>
      <c r="SYR9" s="685"/>
      <c r="SYS9" s="685"/>
      <c r="SYT9" s="685"/>
      <c r="SYU9" s="685"/>
      <c r="SYV9" s="685"/>
      <c r="SYW9" s="685"/>
      <c r="SYX9" s="685"/>
      <c r="SYY9" s="685"/>
      <c r="SYZ9" s="685"/>
      <c r="SZA9" s="685"/>
      <c r="SZB9" s="685"/>
      <c r="SZC9" s="685"/>
      <c r="SZD9" s="685"/>
      <c r="SZE9" s="685"/>
      <c r="SZF9" s="685"/>
      <c r="SZG9" s="685"/>
      <c r="SZH9" s="685"/>
      <c r="SZI9" s="685"/>
      <c r="SZJ9" s="685"/>
      <c r="SZK9" s="685"/>
      <c r="SZL9" s="685"/>
      <c r="SZM9" s="685"/>
      <c r="SZN9" s="685"/>
      <c r="SZO9" s="685"/>
      <c r="SZP9" s="685"/>
      <c r="SZQ9" s="685"/>
      <c r="SZR9" s="685"/>
      <c r="SZS9" s="685"/>
      <c r="SZT9" s="685"/>
      <c r="SZU9" s="685"/>
      <c r="SZV9" s="685"/>
      <c r="SZW9" s="685"/>
      <c r="SZX9" s="685"/>
      <c r="SZY9" s="685"/>
      <c r="SZZ9" s="685"/>
      <c r="TAA9" s="685"/>
      <c r="TAB9" s="685"/>
      <c r="TAC9" s="685"/>
      <c r="TAD9" s="685"/>
      <c r="TAE9" s="685"/>
      <c r="TAF9" s="685"/>
      <c r="TAG9" s="685"/>
      <c r="TAH9" s="685"/>
      <c r="TAI9" s="685"/>
      <c r="TAJ9" s="685"/>
      <c r="TAK9" s="685"/>
      <c r="TAL9" s="685"/>
      <c r="TAM9" s="685"/>
      <c r="TAN9" s="685"/>
      <c r="TAO9" s="685"/>
      <c r="TAP9" s="685"/>
      <c r="TAQ9" s="685"/>
      <c r="TAR9" s="685"/>
      <c r="TAS9" s="685"/>
      <c r="TAT9" s="685"/>
      <c r="TAU9" s="685"/>
      <c r="TAV9" s="685"/>
      <c r="TAW9" s="685"/>
      <c r="TAX9" s="685"/>
      <c r="TAY9" s="685"/>
      <c r="TAZ9" s="685"/>
      <c r="TBA9" s="685"/>
      <c r="TBB9" s="685"/>
      <c r="TBC9" s="685"/>
      <c r="TBD9" s="685"/>
      <c r="TBE9" s="685"/>
      <c r="TBF9" s="685"/>
      <c r="TBG9" s="685"/>
      <c r="TBH9" s="685"/>
      <c r="TBI9" s="685"/>
      <c r="TBJ9" s="685"/>
      <c r="TBK9" s="685"/>
      <c r="TBL9" s="685"/>
      <c r="TBM9" s="685"/>
      <c r="TBN9" s="685"/>
      <c r="TBO9" s="685"/>
      <c r="TBP9" s="685"/>
      <c r="TBQ9" s="685"/>
      <c r="TBR9" s="685"/>
      <c r="TBS9" s="685"/>
      <c r="TBT9" s="685"/>
      <c r="TBU9" s="685"/>
      <c r="TBV9" s="685"/>
      <c r="TBW9" s="685"/>
      <c r="TBX9" s="685"/>
      <c r="TBY9" s="685"/>
      <c r="TBZ9" s="685"/>
      <c r="TCA9" s="685"/>
      <c r="TCB9" s="685"/>
      <c r="TCC9" s="685"/>
      <c r="TCD9" s="685"/>
      <c r="TCE9" s="685"/>
      <c r="TCF9" s="685"/>
      <c r="TCG9" s="685"/>
      <c r="TCH9" s="685"/>
      <c r="TCI9" s="685"/>
      <c r="TCJ9" s="685"/>
      <c r="TCK9" s="685"/>
      <c r="TCL9" s="685"/>
      <c r="TCM9" s="685"/>
      <c r="TCN9" s="685"/>
      <c r="TCO9" s="685"/>
      <c r="TCP9" s="685"/>
      <c r="TCQ9" s="685"/>
      <c r="TCR9" s="685"/>
      <c r="TCS9" s="685"/>
      <c r="TCT9" s="685"/>
      <c r="TCU9" s="685"/>
      <c r="TCV9" s="685"/>
      <c r="TCW9" s="685"/>
      <c r="TCX9" s="685"/>
      <c r="TCY9" s="685"/>
      <c r="TCZ9" s="685"/>
      <c r="TDA9" s="685"/>
      <c r="TDB9" s="685"/>
      <c r="TDC9" s="685"/>
      <c r="TDD9" s="685"/>
      <c r="TDE9" s="685"/>
      <c r="TDF9" s="685"/>
      <c r="TDG9" s="685"/>
      <c r="TDH9" s="685"/>
      <c r="TDI9" s="685"/>
      <c r="TDJ9" s="685"/>
      <c r="TDK9" s="685"/>
      <c r="TDL9" s="685"/>
      <c r="TDM9" s="685"/>
      <c r="TDN9" s="685"/>
      <c r="TDO9" s="685"/>
      <c r="TDP9" s="685"/>
      <c r="TDQ9" s="685"/>
      <c r="TDR9" s="685"/>
      <c r="TDS9" s="685"/>
      <c r="TDT9" s="685"/>
      <c r="TDU9" s="685"/>
      <c r="TDV9" s="685"/>
      <c r="TDW9" s="685"/>
      <c r="TDX9" s="685"/>
      <c r="TDY9" s="685"/>
      <c r="TDZ9" s="685"/>
      <c r="TEA9" s="685"/>
      <c r="TEB9" s="685"/>
      <c r="TEC9" s="685"/>
      <c r="TED9" s="685"/>
      <c r="TEE9" s="685"/>
      <c r="TEF9" s="685"/>
      <c r="TEG9" s="685"/>
      <c r="TEH9" s="685"/>
      <c r="TEI9" s="685"/>
      <c r="TEJ9" s="685"/>
      <c r="TEK9" s="685"/>
      <c r="TEL9" s="685"/>
      <c r="TEM9" s="685"/>
      <c r="TEN9" s="685"/>
      <c r="TEO9" s="685"/>
      <c r="TEP9" s="685"/>
      <c r="TEQ9" s="685"/>
      <c r="TER9" s="685"/>
      <c r="TES9" s="685"/>
      <c r="TET9" s="685"/>
      <c r="TEU9" s="685"/>
      <c r="TEV9" s="685"/>
      <c r="TEW9" s="685"/>
      <c r="TEX9" s="685"/>
      <c r="TEY9" s="685"/>
      <c r="TEZ9" s="685"/>
      <c r="TFA9" s="685"/>
      <c r="TFB9" s="685"/>
      <c r="TFC9" s="685"/>
      <c r="TFD9" s="685"/>
      <c r="TFE9" s="685"/>
      <c r="TFF9" s="685"/>
      <c r="TFG9" s="685"/>
      <c r="TFH9" s="685"/>
      <c r="TFI9" s="685"/>
      <c r="TFJ9" s="685"/>
      <c r="TFK9" s="685"/>
      <c r="TFL9" s="685"/>
      <c r="TFM9" s="685"/>
      <c r="TFN9" s="685"/>
      <c r="TFO9" s="685"/>
      <c r="TFP9" s="685"/>
      <c r="TFQ9" s="685"/>
      <c r="TFR9" s="685"/>
      <c r="TFS9" s="685"/>
      <c r="TFT9" s="685"/>
      <c r="TFU9" s="685"/>
      <c r="TFV9" s="685"/>
      <c r="TFW9" s="685"/>
      <c r="TFX9" s="685"/>
      <c r="TFY9" s="685"/>
      <c r="TFZ9" s="685"/>
      <c r="TGA9" s="685"/>
      <c r="TGB9" s="685"/>
      <c r="TGC9" s="685"/>
      <c r="TGD9" s="685"/>
      <c r="TGE9" s="685"/>
      <c r="TGF9" s="685"/>
      <c r="TGG9" s="685"/>
      <c r="TGH9" s="685"/>
      <c r="TGI9" s="685"/>
      <c r="TGJ9" s="685"/>
      <c r="TGK9" s="685"/>
      <c r="TGL9" s="685"/>
      <c r="TGM9" s="685"/>
      <c r="TGN9" s="685"/>
      <c r="TGO9" s="685"/>
      <c r="TGP9" s="685"/>
      <c r="TGQ9" s="685"/>
      <c r="TGR9" s="685"/>
      <c r="TGS9" s="685"/>
      <c r="TGT9" s="685"/>
      <c r="TGU9" s="685"/>
      <c r="TGV9" s="685"/>
      <c r="TGW9" s="685"/>
      <c r="TGX9" s="685"/>
      <c r="TGY9" s="685"/>
      <c r="TGZ9" s="685"/>
      <c r="THA9" s="685"/>
      <c r="THB9" s="685"/>
      <c r="THC9" s="685"/>
      <c r="THD9" s="685"/>
      <c r="THE9" s="685"/>
      <c r="THF9" s="685"/>
      <c r="THG9" s="685"/>
      <c r="THH9" s="685"/>
      <c r="THI9" s="685"/>
      <c r="THJ9" s="685"/>
      <c r="THK9" s="685"/>
      <c r="THL9" s="685"/>
      <c r="THM9" s="685"/>
      <c r="THN9" s="685"/>
      <c r="THO9" s="685"/>
      <c r="THP9" s="685"/>
      <c r="THQ9" s="685"/>
      <c r="THR9" s="685"/>
      <c r="THS9" s="685"/>
      <c r="THT9" s="685"/>
      <c r="THU9" s="685"/>
      <c r="THV9" s="685"/>
      <c r="THW9" s="685"/>
      <c r="THX9" s="685"/>
      <c r="THY9" s="685"/>
      <c r="THZ9" s="685"/>
      <c r="TIA9" s="685"/>
      <c r="TIB9" s="685"/>
      <c r="TIC9" s="685"/>
      <c r="TID9" s="685"/>
      <c r="TIE9" s="685"/>
      <c r="TIF9" s="685"/>
      <c r="TIG9" s="685"/>
      <c r="TIH9" s="685"/>
      <c r="TII9" s="685"/>
      <c r="TIJ9" s="685"/>
      <c r="TIK9" s="685"/>
      <c r="TIL9" s="685"/>
      <c r="TIM9" s="685"/>
      <c r="TIN9" s="685"/>
      <c r="TIO9" s="685"/>
      <c r="TIP9" s="685"/>
      <c r="TIQ9" s="685"/>
      <c r="TIR9" s="685"/>
      <c r="TIS9" s="685"/>
      <c r="TIT9" s="685"/>
      <c r="TIU9" s="685"/>
      <c r="TIV9" s="685"/>
      <c r="TIW9" s="685"/>
      <c r="TIX9" s="685"/>
      <c r="TIY9" s="685"/>
      <c r="TIZ9" s="685"/>
      <c r="TJA9" s="685"/>
      <c r="TJB9" s="685"/>
      <c r="TJC9" s="685"/>
      <c r="TJD9" s="685"/>
      <c r="TJE9" s="685"/>
      <c r="TJF9" s="685"/>
      <c r="TJG9" s="685"/>
      <c r="TJH9" s="685"/>
      <c r="TJI9" s="685"/>
      <c r="TJJ9" s="685"/>
      <c r="TJK9" s="685"/>
      <c r="TJL9" s="685"/>
      <c r="TJM9" s="685"/>
      <c r="TJN9" s="685"/>
      <c r="TJO9" s="685"/>
      <c r="TJP9" s="685"/>
      <c r="TJQ9" s="685"/>
      <c r="TJR9" s="685"/>
      <c r="TJS9" s="685"/>
      <c r="TJT9" s="685"/>
      <c r="TJU9" s="685"/>
      <c r="TJV9" s="685"/>
      <c r="TJW9" s="685"/>
      <c r="TJX9" s="685"/>
      <c r="TJY9" s="685"/>
      <c r="TJZ9" s="685"/>
      <c r="TKA9" s="685"/>
      <c r="TKB9" s="685"/>
      <c r="TKC9" s="685"/>
      <c r="TKD9" s="685"/>
      <c r="TKE9" s="685"/>
      <c r="TKF9" s="685"/>
      <c r="TKG9" s="685"/>
      <c r="TKH9" s="685"/>
      <c r="TKI9" s="685"/>
      <c r="TKJ9" s="685"/>
      <c r="TKK9" s="685"/>
      <c r="TKL9" s="685"/>
      <c r="TKM9" s="685"/>
      <c r="TKN9" s="685"/>
      <c r="TKO9" s="685"/>
      <c r="TKP9" s="685"/>
      <c r="TKQ9" s="685"/>
      <c r="TKR9" s="685"/>
      <c r="TKS9" s="685"/>
      <c r="TKT9" s="685"/>
      <c r="TKU9" s="685"/>
      <c r="TKV9" s="685"/>
      <c r="TKW9" s="685"/>
      <c r="TKX9" s="685"/>
      <c r="TKY9" s="685"/>
      <c r="TKZ9" s="685"/>
      <c r="TLA9" s="685"/>
      <c r="TLB9" s="685"/>
      <c r="TLC9" s="685"/>
      <c r="TLD9" s="685"/>
      <c r="TLE9" s="685"/>
      <c r="TLF9" s="685"/>
      <c r="TLG9" s="685"/>
      <c r="TLH9" s="685"/>
      <c r="TLI9" s="685"/>
      <c r="TLJ9" s="685"/>
      <c r="TLK9" s="685"/>
      <c r="TLL9" s="685"/>
      <c r="TLM9" s="685"/>
      <c r="TLN9" s="685"/>
      <c r="TLO9" s="685"/>
      <c r="TLP9" s="685"/>
      <c r="TLQ9" s="685"/>
      <c r="TLR9" s="685"/>
      <c r="TLS9" s="685"/>
      <c r="TLT9" s="685"/>
      <c r="TLU9" s="685"/>
      <c r="TLV9" s="685"/>
      <c r="TLW9" s="685"/>
      <c r="TLX9" s="685"/>
      <c r="TLY9" s="685"/>
      <c r="TLZ9" s="685"/>
      <c r="TMA9" s="685"/>
      <c r="TMB9" s="685"/>
      <c r="TMC9" s="685"/>
      <c r="TMD9" s="685"/>
      <c r="TME9" s="685"/>
      <c r="TMF9" s="685"/>
      <c r="TMG9" s="685"/>
      <c r="TMH9" s="685"/>
      <c r="TMI9" s="685"/>
      <c r="TMJ9" s="685"/>
      <c r="TMK9" s="685"/>
      <c r="TML9" s="685"/>
      <c r="TMM9" s="685"/>
      <c r="TMN9" s="685"/>
      <c r="TMO9" s="685"/>
      <c r="TMP9" s="685"/>
      <c r="TMQ9" s="685"/>
      <c r="TMR9" s="685"/>
      <c r="TMS9" s="685"/>
      <c r="TMT9" s="685"/>
      <c r="TMU9" s="685"/>
      <c r="TMV9" s="685"/>
      <c r="TMW9" s="685"/>
      <c r="TMX9" s="685"/>
      <c r="TMY9" s="685"/>
      <c r="TMZ9" s="685"/>
      <c r="TNA9" s="685"/>
      <c r="TNB9" s="685"/>
      <c r="TNC9" s="685"/>
      <c r="TND9" s="685"/>
      <c r="TNE9" s="685"/>
      <c r="TNF9" s="685"/>
      <c r="TNG9" s="685"/>
      <c r="TNH9" s="685"/>
      <c r="TNI9" s="685"/>
      <c r="TNJ9" s="685"/>
      <c r="TNK9" s="685"/>
      <c r="TNL9" s="685"/>
      <c r="TNM9" s="685"/>
      <c r="TNN9" s="685"/>
      <c r="TNO9" s="685"/>
      <c r="TNP9" s="685"/>
      <c r="TNQ9" s="685"/>
      <c r="TNR9" s="685"/>
      <c r="TNS9" s="685"/>
      <c r="TNT9" s="685"/>
      <c r="TNU9" s="685"/>
      <c r="TNV9" s="685"/>
      <c r="TNW9" s="685"/>
      <c r="TNX9" s="685"/>
      <c r="TNY9" s="685"/>
      <c r="TNZ9" s="685"/>
      <c r="TOA9" s="685"/>
      <c r="TOB9" s="685"/>
      <c r="TOC9" s="685"/>
      <c r="TOD9" s="685"/>
      <c r="TOE9" s="685"/>
      <c r="TOF9" s="685"/>
      <c r="TOG9" s="685"/>
      <c r="TOH9" s="685"/>
      <c r="TOI9" s="685"/>
      <c r="TOJ9" s="685"/>
      <c r="TOK9" s="685"/>
      <c r="TOL9" s="685"/>
      <c r="TOM9" s="685"/>
      <c r="TON9" s="685"/>
      <c r="TOO9" s="685"/>
      <c r="TOP9" s="685"/>
      <c r="TOQ9" s="685"/>
      <c r="TOR9" s="685"/>
      <c r="TOS9" s="685"/>
      <c r="TOT9" s="685"/>
      <c r="TOU9" s="685"/>
      <c r="TOV9" s="685"/>
      <c r="TOW9" s="685"/>
      <c r="TOX9" s="685"/>
      <c r="TOY9" s="685"/>
      <c r="TOZ9" s="685"/>
      <c r="TPA9" s="685"/>
      <c r="TPB9" s="685"/>
      <c r="TPC9" s="685"/>
      <c r="TPD9" s="685"/>
      <c r="TPE9" s="685"/>
      <c r="TPF9" s="685"/>
      <c r="TPG9" s="685"/>
      <c r="TPH9" s="685"/>
      <c r="TPI9" s="685"/>
      <c r="TPJ9" s="685"/>
      <c r="TPK9" s="685"/>
      <c r="TPL9" s="685"/>
      <c r="TPM9" s="685"/>
      <c r="TPN9" s="685"/>
      <c r="TPO9" s="685"/>
      <c r="TPP9" s="685"/>
      <c r="TPQ9" s="685"/>
      <c r="TPR9" s="685"/>
      <c r="TPS9" s="685"/>
      <c r="TPT9" s="685"/>
      <c r="TPU9" s="685"/>
      <c r="TPV9" s="685"/>
      <c r="TPW9" s="685"/>
      <c r="TPX9" s="685"/>
      <c r="TPY9" s="685"/>
      <c r="TPZ9" s="685"/>
      <c r="TQA9" s="685"/>
      <c r="TQB9" s="685"/>
      <c r="TQC9" s="685"/>
      <c r="TQD9" s="685"/>
      <c r="TQE9" s="685"/>
      <c r="TQF9" s="685"/>
      <c r="TQG9" s="685"/>
      <c r="TQH9" s="685"/>
      <c r="TQI9" s="685"/>
      <c r="TQJ9" s="685"/>
      <c r="TQK9" s="685"/>
      <c r="TQL9" s="685"/>
      <c r="TQM9" s="685"/>
      <c r="TQN9" s="685"/>
      <c r="TQO9" s="685"/>
      <c r="TQP9" s="685"/>
      <c r="TQQ9" s="685"/>
      <c r="TQR9" s="685"/>
      <c r="TQS9" s="685"/>
      <c r="TQT9" s="685"/>
      <c r="TQU9" s="685"/>
      <c r="TQV9" s="685"/>
      <c r="TQW9" s="685"/>
      <c r="TQX9" s="685"/>
      <c r="TQY9" s="685"/>
      <c r="TQZ9" s="685"/>
      <c r="TRA9" s="685"/>
      <c r="TRB9" s="685"/>
      <c r="TRC9" s="685"/>
      <c r="TRD9" s="685"/>
      <c r="TRE9" s="685"/>
      <c r="TRF9" s="685"/>
      <c r="TRG9" s="685"/>
      <c r="TRH9" s="685"/>
      <c r="TRI9" s="685"/>
      <c r="TRJ9" s="685"/>
      <c r="TRK9" s="685"/>
      <c r="TRL9" s="685"/>
      <c r="TRM9" s="685"/>
      <c r="TRN9" s="685"/>
      <c r="TRO9" s="685"/>
      <c r="TRP9" s="685"/>
      <c r="TRQ9" s="685"/>
      <c r="TRR9" s="685"/>
      <c r="TRS9" s="685"/>
      <c r="TRT9" s="685"/>
      <c r="TRU9" s="685"/>
      <c r="TRV9" s="685"/>
      <c r="TRW9" s="685"/>
      <c r="TRX9" s="685"/>
      <c r="TRY9" s="685"/>
      <c r="TRZ9" s="685"/>
      <c r="TSA9" s="685"/>
      <c r="TSB9" s="685"/>
      <c r="TSC9" s="685"/>
      <c r="TSD9" s="685"/>
      <c r="TSE9" s="685"/>
      <c r="TSF9" s="685"/>
      <c r="TSG9" s="685"/>
      <c r="TSH9" s="685"/>
      <c r="TSI9" s="685"/>
      <c r="TSJ9" s="685"/>
      <c r="TSK9" s="685"/>
      <c r="TSL9" s="685"/>
      <c r="TSM9" s="685"/>
      <c r="TSN9" s="685"/>
      <c r="TSO9" s="685"/>
      <c r="TSP9" s="685"/>
      <c r="TSQ9" s="685"/>
      <c r="TSR9" s="685"/>
      <c r="TSS9" s="685"/>
      <c r="TST9" s="685"/>
      <c r="TSU9" s="685"/>
      <c r="TSV9" s="685"/>
      <c r="TSW9" s="685"/>
      <c r="TSX9" s="685"/>
      <c r="TSY9" s="685"/>
      <c r="TSZ9" s="685"/>
      <c r="TTA9" s="685"/>
      <c r="TTB9" s="685"/>
      <c r="TTC9" s="685"/>
      <c r="TTD9" s="685"/>
      <c r="TTE9" s="685"/>
      <c r="TTF9" s="685"/>
      <c r="TTG9" s="685"/>
      <c r="TTH9" s="685"/>
      <c r="TTI9" s="685"/>
      <c r="TTJ9" s="685"/>
      <c r="TTK9" s="685"/>
      <c r="TTL9" s="685"/>
      <c r="TTM9" s="685"/>
      <c r="TTN9" s="685"/>
      <c r="TTO9" s="685"/>
      <c r="TTP9" s="685"/>
      <c r="TTQ9" s="685"/>
      <c r="TTR9" s="685"/>
      <c r="TTS9" s="685"/>
      <c r="TTT9" s="685"/>
      <c r="TTU9" s="685"/>
      <c r="TTV9" s="685"/>
      <c r="TTW9" s="685"/>
      <c r="TTX9" s="685"/>
      <c r="TTY9" s="685"/>
      <c r="TTZ9" s="685"/>
      <c r="TUA9" s="685"/>
      <c r="TUB9" s="685"/>
      <c r="TUC9" s="685"/>
      <c r="TUD9" s="685"/>
      <c r="TUE9" s="685"/>
      <c r="TUF9" s="685"/>
      <c r="TUG9" s="685"/>
      <c r="TUH9" s="685"/>
      <c r="TUI9" s="685"/>
      <c r="TUJ9" s="685"/>
      <c r="TUK9" s="685"/>
      <c r="TUL9" s="685"/>
      <c r="TUM9" s="685"/>
      <c r="TUN9" s="685"/>
      <c r="TUO9" s="685"/>
      <c r="TUP9" s="685"/>
      <c r="TUQ9" s="685"/>
      <c r="TUR9" s="685"/>
      <c r="TUS9" s="685"/>
      <c r="TUT9" s="685"/>
      <c r="TUU9" s="685"/>
      <c r="TUV9" s="685"/>
      <c r="TUW9" s="685"/>
      <c r="TUX9" s="685"/>
      <c r="TUY9" s="685"/>
      <c r="TUZ9" s="685"/>
      <c r="TVA9" s="685"/>
      <c r="TVB9" s="685"/>
      <c r="TVC9" s="685"/>
      <c r="TVD9" s="685"/>
      <c r="TVE9" s="685"/>
      <c r="TVF9" s="685"/>
      <c r="TVG9" s="685"/>
      <c r="TVH9" s="685"/>
      <c r="TVI9" s="685"/>
      <c r="TVJ9" s="685"/>
      <c r="TVK9" s="685"/>
      <c r="TVL9" s="685"/>
      <c r="TVM9" s="685"/>
      <c r="TVN9" s="685"/>
      <c r="TVO9" s="685"/>
      <c r="TVP9" s="685"/>
      <c r="TVQ9" s="685"/>
      <c r="TVR9" s="685"/>
      <c r="TVS9" s="685"/>
      <c r="TVT9" s="685"/>
      <c r="TVU9" s="685"/>
      <c r="TVV9" s="685"/>
      <c r="TVW9" s="685"/>
      <c r="TVX9" s="685"/>
      <c r="TVY9" s="685"/>
      <c r="TVZ9" s="685"/>
      <c r="TWA9" s="685"/>
      <c r="TWB9" s="685"/>
      <c r="TWC9" s="685"/>
      <c r="TWD9" s="685"/>
      <c r="TWE9" s="685"/>
      <c r="TWF9" s="685"/>
      <c r="TWG9" s="685"/>
      <c r="TWH9" s="685"/>
      <c r="TWI9" s="685"/>
      <c r="TWJ9" s="685"/>
      <c r="TWK9" s="685"/>
      <c r="TWL9" s="685"/>
      <c r="TWM9" s="685"/>
      <c r="TWN9" s="685"/>
      <c r="TWO9" s="685"/>
      <c r="TWP9" s="685"/>
      <c r="TWQ9" s="685"/>
      <c r="TWR9" s="685"/>
      <c r="TWS9" s="685"/>
      <c r="TWT9" s="685"/>
      <c r="TWU9" s="685"/>
      <c r="TWV9" s="685"/>
      <c r="TWW9" s="685"/>
      <c r="TWX9" s="685"/>
      <c r="TWY9" s="685"/>
      <c r="TWZ9" s="685"/>
      <c r="TXA9" s="685"/>
      <c r="TXB9" s="685"/>
      <c r="TXC9" s="685"/>
      <c r="TXD9" s="685"/>
      <c r="TXE9" s="685"/>
      <c r="TXF9" s="685"/>
      <c r="TXG9" s="685"/>
      <c r="TXH9" s="685"/>
      <c r="TXI9" s="685"/>
      <c r="TXJ9" s="685"/>
      <c r="TXK9" s="685"/>
      <c r="TXL9" s="685"/>
      <c r="TXM9" s="685"/>
      <c r="TXN9" s="685"/>
      <c r="TXO9" s="685"/>
      <c r="TXP9" s="685"/>
      <c r="TXQ9" s="685"/>
      <c r="TXR9" s="685"/>
      <c r="TXS9" s="685"/>
      <c r="TXT9" s="685"/>
      <c r="TXU9" s="685"/>
      <c r="TXV9" s="685"/>
      <c r="TXW9" s="685"/>
      <c r="TXX9" s="685"/>
      <c r="TXY9" s="685"/>
      <c r="TXZ9" s="685"/>
      <c r="TYA9" s="685"/>
      <c r="TYB9" s="685"/>
      <c r="TYC9" s="685"/>
      <c r="TYD9" s="685"/>
      <c r="TYE9" s="685"/>
      <c r="TYF9" s="685"/>
      <c r="TYG9" s="685"/>
      <c r="TYH9" s="685"/>
      <c r="TYI9" s="685"/>
      <c r="TYJ9" s="685"/>
      <c r="TYK9" s="685"/>
      <c r="TYL9" s="685"/>
      <c r="TYM9" s="685"/>
      <c r="TYN9" s="685"/>
      <c r="TYO9" s="685"/>
      <c r="TYP9" s="685"/>
      <c r="TYQ9" s="685"/>
      <c r="TYR9" s="685"/>
      <c r="TYS9" s="685"/>
      <c r="TYT9" s="685"/>
      <c r="TYU9" s="685"/>
      <c r="TYV9" s="685"/>
      <c r="TYW9" s="685"/>
      <c r="TYX9" s="685"/>
      <c r="TYY9" s="685"/>
      <c r="TYZ9" s="685"/>
      <c r="TZA9" s="685"/>
      <c r="TZB9" s="685"/>
      <c r="TZC9" s="685"/>
      <c r="TZD9" s="685"/>
      <c r="TZE9" s="685"/>
      <c r="TZF9" s="685"/>
      <c r="TZG9" s="685"/>
      <c r="TZH9" s="685"/>
      <c r="TZI9" s="685"/>
      <c r="TZJ9" s="685"/>
      <c r="TZK9" s="685"/>
      <c r="TZL9" s="685"/>
      <c r="TZM9" s="685"/>
      <c r="TZN9" s="685"/>
      <c r="TZO9" s="685"/>
      <c r="TZP9" s="685"/>
      <c r="TZQ9" s="685"/>
      <c r="TZR9" s="685"/>
      <c r="TZS9" s="685"/>
      <c r="TZT9" s="685"/>
      <c r="TZU9" s="685"/>
      <c r="TZV9" s="685"/>
      <c r="TZW9" s="685"/>
      <c r="TZX9" s="685"/>
      <c r="TZY9" s="685"/>
      <c r="TZZ9" s="685"/>
      <c r="UAA9" s="685"/>
      <c r="UAB9" s="685"/>
      <c r="UAC9" s="685"/>
      <c r="UAD9" s="685"/>
      <c r="UAE9" s="685"/>
      <c r="UAF9" s="685"/>
      <c r="UAG9" s="685"/>
      <c r="UAH9" s="685"/>
      <c r="UAI9" s="685"/>
      <c r="UAJ9" s="685"/>
      <c r="UAK9" s="685"/>
      <c r="UAL9" s="685"/>
      <c r="UAM9" s="685"/>
      <c r="UAN9" s="685"/>
      <c r="UAO9" s="685"/>
      <c r="UAP9" s="685"/>
      <c r="UAQ9" s="685"/>
      <c r="UAR9" s="685"/>
      <c r="UAS9" s="685"/>
      <c r="UAT9" s="685"/>
      <c r="UAU9" s="685"/>
      <c r="UAV9" s="685"/>
      <c r="UAW9" s="685"/>
      <c r="UAX9" s="685"/>
      <c r="UAY9" s="685"/>
      <c r="UAZ9" s="685"/>
      <c r="UBA9" s="685"/>
      <c r="UBB9" s="685"/>
      <c r="UBC9" s="685"/>
      <c r="UBD9" s="685"/>
      <c r="UBE9" s="685"/>
      <c r="UBF9" s="685"/>
      <c r="UBG9" s="685"/>
      <c r="UBH9" s="685"/>
      <c r="UBI9" s="685"/>
      <c r="UBJ9" s="685"/>
      <c r="UBK9" s="685"/>
      <c r="UBL9" s="685"/>
      <c r="UBM9" s="685"/>
      <c r="UBN9" s="685"/>
      <c r="UBO9" s="685"/>
      <c r="UBP9" s="685"/>
      <c r="UBQ9" s="685"/>
      <c r="UBR9" s="685"/>
      <c r="UBS9" s="685"/>
      <c r="UBT9" s="685"/>
      <c r="UBU9" s="685"/>
      <c r="UBV9" s="685"/>
      <c r="UBW9" s="685"/>
      <c r="UBX9" s="685"/>
      <c r="UBY9" s="685"/>
      <c r="UBZ9" s="685"/>
      <c r="UCA9" s="685"/>
      <c r="UCB9" s="685"/>
      <c r="UCC9" s="685"/>
      <c r="UCD9" s="685"/>
      <c r="UCE9" s="685"/>
      <c r="UCF9" s="685"/>
      <c r="UCG9" s="685"/>
      <c r="UCH9" s="685"/>
      <c r="UCI9" s="685"/>
      <c r="UCJ9" s="685"/>
      <c r="UCK9" s="685"/>
      <c r="UCL9" s="685"/>
      <c r="UCM9" s="685"/>
      <c r="UCN9" s="685"/>
      <c r="UCO9" s="685"/>
      <c r="UCP9" s="685"/>
      <c r="UCQ9" s="685"/>
      <c r="UCR9" s="685"/>
      <c r="UCS9" s="685"/>
      <c r="UCT9" s="685"/>
      <c r="UCU9" s="685"/>
      <c r="UCV9" s="685"/>
      <c r="UCW9" s="685"/>
      <c r="UCX9" s="685"/>
      <c r="UCY9" s="685"/>
      <c r="UCZ9" s="685"/>
      <c r="UDA9" s="685"/>
      <c r="UDB9" s="685"/>
      <c r="UDC9" s="685"/>
      <c r="UDD9" s="685"/>
      <c r="UDE9" s="685"/>
      <c r="UDF9" s="685"/>
      <c r="UDG9" s="685"/>
      <c r="UDH9" s="685"/>
      <c r="UDI9" s="685"/>
      <c r="UDJ9" s="685"/>
      <c r="UDK9" s="685"/>
      <c r="UDL9" s="685"/>
      <c r="UDM9" s="685"/>
      <c r="UDN9" s="685"/>
      <c r="UDO9" s="685"/>
      <c r="UDP9" s="685"/>
      <c r="UDQ9" s="685"/>
      <c r="UDR9" s="685"/>
      <c r="UDS9" s="685"/>
      <c r="UDT9" s="685"/>
      <c r="UDU9" s="685"/>
      <c r="UDV9" s="685"/>
      <c r="UDW9" s="685"/>
      <c r="UDX9" s="685"/>
      <c r="UDY9" s="685"/>
      <c r="UDZ9" s="685"/>
      <c r="UEA9" s="685"/>
      <c r="UEB9" s="685"/>
      <c r="UEC9" s="685"/>
      <c r="UED9" s="685"/>
      <c r="UEE9" s="685"/>
      <c r="UEF9" s="685"/>
      <c r="UEG9" s="685"/>
      <c r="UEH9" s="685"/>
      <c r="UEI9" s="685"/>
      <c r="UEJ9" s="685"/>
      <c r="UEK9" s="685"/>
      <c r="UEL9" s="685"/>
      <c r="UEM9" s="685"/>
      <c r="UEN9" s="685"/>
      <c r="UEO9" s="685"/>
      <c r="UEP9" s="685"/>
      <c r="UEQ9" s="685"/>
      <c r="UER9" s="685"/>
      <c r="UES9" s="685"/>
      <c r="UET9" s="685"/>
      <c r="UEU9" s="685"/>
      <c r="UEV9" s="685"/>
      <c r="UEW9" s="685"/>
      <c r="UEX9" s="685"/>
      <c r="UEY9" s="685"/>
      <c r="UEZ9" s="685"/>
      <c r="UFA9" s="685"/>
      <c r="UFB9" s="685"/>
      <c r="UFC9" s="685"/>
      <c r="UFD9" s="685"/>
      <c r="UFE9" s="685"/>
      <c r="UFF9" s="685"/>
      <c r="UFG9" s="685"/>
      <c r="UFH9" s="685"/>
      <c r="UFI9" s="685"/>
      <c r="UFJ9" s="685"/>
      <c r="UFK9" s="685"/>
      <c r="UFL9" s="685"/>
      <c r="UFM9" s="685"/>
      <c r="UFN9" s="685"/>
      <c r="UFO9" s="685"/>
      <c r="UFP9" s="685"/>
      <c r="UFQ9" s="685"/>
      <c r="UFR9" s="685"/>
      <c r="UFS9" s="685"/>
      <c r="UFT9" s="685"/>
      <c r="UFU9" s="685"/>
      <c r="UFV9" s="685"/>
      <c r="UFW9" s="685"/>
      <c r="UFX9" s="685"/>
      <c r="UFY9" s="685"/>
      <c r="UFZ9" s="685"/>
      <c r="UGA9" s="685"/>
      <c r="UGB9" s="685"/>
      <c r="UGC9" s="685"/>
      <c r="UGD9" s="685"/>
      <c r="UGE9" s="685"/>
      <c r="UGF9" s="685"/>
      <c r="UGG9" s="685"/>
      <c r="UGH9" s="685"/>
      <c r="UGI9" s="685"/>
      <c r="UGJ9" s="685"/>
      <c r="UGK9" s="685"/>
      <c r="UGL9" s="685"/>
      <c r="UGM9" s="685"/>
      <c r="UGN9" s="685"/>
      <c r="UGO9" s="685"/>
      <c r="UGP9" s="685"/>
      <c r="UGQ9" s="685"/>
      <c r="UGR9" s="685"/>
      <c r="UGS9" s="685"/>
      <c r="UGT9" s="685"/>
      <c r="UGU9" s="685"/>
      <c r="UGV9" s="685"/>
      <c r="UGW9" s="685"/>
      <c r="UGX9" s="685"/>
      <c r="UGY9" s="685"/>
      <c r="UGZ9" s="685"/>
      <c r="UHA9" s="685"/>
      <c r="UHB9" s="685"/>
      <c r="UHC9" s="685"/>
      <c r="UHD9" s="685"/>
      <c r="UHE9" s="685"/>
      <c r="UHF9" s="685"/>
      <c r="UHG9" s="685"/>
      <c r="UHH9" s="685"/>
      <c r="UHI9" s="685"/>
      <c r="UHJ9" s="685"/>
      <c r="UHK9" s="685"/>
      <c r="UHL9" s="685"/>
      <c r="UHM9" s="685"/>
      <c r="UHN9" s="685"/>
      <c r="UHO9" s="685"/>
      <c r="UHP9" s="685"/>
      <c r="UHQ9" s="685"/>
      <c r="UHR9" s="685"/>
      <c r="UHS9" s="685"/>
      <c r="UHT9" s="685"/>
      <c r="UHU9" s="685"/>
      <c r="UHV9" s="685"/>
      <c r="UHW9" s="685"/>
      <c r="UHX9" s="685"/>
      <c r="UHY9" s="685"/>
      <c r="UHZ9" s="685"/>
      <c r="UIA9" s="685"/>
      <c r="UIB9" s="685"/>
      <c r="UIC9" s="685"/>
      <c r="UID9" s="685"/>
      <c r="UIE9" s="685"/>
      <c r="UIF9" s="685"/>
      <c r="UIG9" s="685"/>
      <c r="UIH9" s="685"/>
      <c r="UII9" s="685"/>
      <c r="UIJ9" s="685"/>
      <c r="UIK9" s="685"/>
      <c r="UIL9" s="685"/>
      <c r="UIM9" s="685"/>
      <c r="UIN9" s="685"/>
      <c r="UIO9" s="685"/>
      <c r="UIP9" s="685"/>
      <c r="UIQ9" s="685"/>
      <c r="UIR9" s="685"/>
      <c r="UIS9" s="685"/>
      <c r="UIT9" s="685"/>
      <c r="UIU9" s="685"/>
      <c r="UIV9" s="685"/>
      <c r="UIW9" s="685"/>
      <c r="UIX9" s="685"/>
      <c r="UIY9" s="685"/>
      <c r="UIZ9" s="685"/>
      <c r="UJA9" s="685"/>
      <c r="UJB9" s="685"/>
      <c r="UJC9" s="685"/>
      <c r="UJD9" s="685"/>
      <c r="UJE9" s="685"/>
      <c r="UJF9" s="685"/>
      <c r="UJG9" s="685"/>
      <c r="UJH9" s="685"/>
      <c r="UJI9" s="685"/>
      <c r="UJJ9" s="685"/>
      <c r="UJK9" s="685"/>
      <c r="UJL9" s="685"/>
      <c r="UJM9" s="685"/>
      <c r="UJN9" s="685"/>
      <c r="UJO9" s="685"/>
      <c r="UJP9" s="685"/>
      <c r="UJQ9" s="685"/>
      <c r="UJR9" s="685"/>
      <c r="UJS9" s="685"/>
      <c r="UJT9" s="685"/>
      <c r="UJU9" s="685"/>
      <c r="UJV9" s="685"/>
      <c r="UJW9" s="685"/>
      <c r="UJX9" s="685"/>
      <c r="UJY9" s="685"/>
      <c r="UJZ9" s="685"/>
      <c r="UKA9" s="685"/>
      <c r="UKB9" s="685"/>
      <c r="UKC9" s="685"/>
      <c r="UKD9" s="685"/>
      <c r="UKE9" s="685"/>
      <c r="UKF9" s="685"/>
      <c r="UKG9" s="685"/>
      <c r="UKH9" s="685"/>
      <c r="UKI9" s="685"/>
      <c r="UKJ9" s="685"/>
      <c r="UKK9" s="685"/>
      <c r="UKL9" s="685"/>
      <c r="UKM9" s="685"/>
      <c r="UKN9" s="685"/>
      <c r="UKO9" s="685"/>
      <c r="UKP9" s="685"/>
      <c r="UKQ9" s="685"/>
      <c r="UKR9" s="685"/>
      <c r="UKS9" s="685"/>
      <c r="UKT9" s="685"/>
      <c r="UKU9" s="685"/>
      <c r="UKV9" s="685"/>
      <c r="UKW9" s="685"/>
      <c r="UKX9" s="685"/>
      <c r="UKY9" s="685"/>
      <c r="UKZ9" s="685"/>
      <c r="ULA9" s="685"/>
      <c r="ULB9" s="685"/>
      <c r="ULC9" s="685"/>
      <c r="ULD9" s="685"/>
      <c r="ULE9" s="685"/>
      <c r="ULF9" s="685"/>
      <c r="ULG9" s="685"/>
      <c r="ULH9" s="685"/>
      <c r="ULI9" s="685"/>
      <c r="ULJ9" s="685"/>
      <c r="ULK9" s="685"/>
      <c r="ULL9" s="685"/>
      <c r="ULM9" s="685"/>
      <c r="ULN9" s="685"/>
      <c r="ULO9" s="685"/>
      <c r="ULP9" s="685"/>
      <c r="ULQ9" s="685"/>
      <c r="ULR9" s="685"/>
      <c r="ULS9" s="685"/>
      <c r="ULT9" s="685"/>
      <c r="ULU9" s="685"/>
      <c r="ULV9" s="685"/>
      <c r="ULW9" s="685"/>
      <c r="ULX9" s="685"/>
      <c r="ULY9" s="685"/>
      <c r="ULZ9" s="685"/>
      <c r="UMA9" s="685"/>
      <c r="UMB9" s="685"/>
      <c r="UMC9" s="685"/>
      <c r="UMD9" s="685"/>
      <c r="UME9" s="685"/>
      <c r="UMF9" s="685"/>
      <c r="UMG9" s="685"/>
      <c r="UMH9" s="685"/>
      <c r="UMI9" s="685"/>
      <c r="UMJ9" s="685"/>
      <c r="UMK9" s="685"/>
      <c r="UML9" s="685"/>
      <c r="UMM9" s="685"/>
      <c r="UMN9" s="685"/>
      <c r="UMO9" s="685"/>
      <c r="UMP9" s="685"/>
      <c r="UMQ9" s="685"/>
      <c r="UMR9" s="685"/>
      <c r="UMS9" s="685"/>
      <c r="UMT9" s="685"/>
      <c r="UMU9" s="685"/>
      <c r="UMV9" s="685"/>
      <c r="UMW9" s="685"/>
      <c r="UMX9" s="685"/>
      <c r="UMY9" s="685"/>
      <c r="UMZ9" s="685"/>
      <c r="UNA9" s="685"/>
      <c r="UNB9" s="685"/>
      <c r="UNC9" s="685"/>
      <c r="UND9" s="685"/>
      <c r="UNE9" s="685"/>
      <c r="UNF9" s="685"/>
      <c r="UNG9" s="685"/>
      <c r="UNH9" s="685"/>
      <c r="UNI9" s="685"/>
      <c r="UNJ9" s="685"/>
      <c r="UNK9" s="685"/>
      <c r="UNL9" s="685"/>
      <c r="UNM9" s="685"/>
      <c r="UNN9" s="685"/>
      <c r="UNO9" s="685"/>
      <c r="UNP9" s="685"/>
      <c r="UNQ9" s="685"/>
      <c r="UNR9" s="685"/>
      <c r="UNS9" s="685"/>
      <c r="UNT9" s="685"/>
      <c r="UNU9" s="685"/>
      <c r="UNV9" s="685"/>
      <c r="UNW9" s="685"/>
      <c r="UNX9" s="685"/>
      <c r="UNY9" s="685"/>
      <c r="UNZ9" s="685"/>
      <c r="UOA9" s="685"/>
      <c r="UOB9" s="685"/>
      <c r="UOC9" s="685"/>
      <c r="UOD9" s="685"/>
      <c r="UOE9" s="685"/>
      <c r="UOF9" s="685"/>
      <c r="UOG9" s="685"/>
      <c r="UOH9" s="685"/>
      <c r="UOI9" s="685"/>
      <c r="UOJ9" s="685"/>
      <c r="UOK9" s="685"/>
      <c r="UOL9" s="685"/>
      <c r="UOM9" s="685"/>
      <c r="UON9" s="685"/>
      <c r="UOO9" s="685"/>
      <c r="UOP9" s="685"/>
      <c r="UOQ9" s="685"/>
      <c r="UOR9" s="685"/>
      <c r="UOS9" s="685"/>
      <c r="UOT9" s="685"/>
      <c r="UOU9" s="685"/>
      <c r="UOV9" s="685"/>
      <c r="UOW9" s="685"/>
      <c r="UOX9" s="685"/>
      <c r="UOY9" s="685"/>
      <c r="UOZ9" s="685"/>
      <c r="UPA9" s="685"/>
      <c r="UPB9" s="685"/>
      <c r="UPC9" s="685"/>
      <c r="UPD9" s="685"/>
      <c r="UPE9" s="685"/>
      <c r="UPF9" s="685"/>
      <c r="UPG9" s="685"/>
      <c r="UPH9" s="685"/>
      <c r="UPI9" s="685"/>
      <c r="UPJ9" s="685"/>
      <c r="UPK9" s="685"/>
      <c r="UPL9" s="685"/>
      <c r="UPM9" s="685"/>
      <c r="UPN9" s="685"/>
      <c r="UPO9" s="685"/>
      <c r="UPP9" s="685"/>
      <c r="UPQ9" s="685"/>
      <c r="UPR9" s="685"/>
      <c r="UPS9" s="685"/>
      <c r="UPT9" s="685"/>
      <c r="UPU9" s="685"/>
      <c r="UPV9" s="685"/>
      <c r="UPW9" s="685"/>
      <c r="UPX9" s="685"/>
      <c r="UPY9" s="685"/>
      <c r="UPZ9" s="685"/>
      <c r="UQA9" s="685"/>
      <c r="UQB9" s="685"/>
      <c r="UQC9" s="685"/>
      <c r="UQD9" s="685"/>
      <c r="UQE9" s="685"/>
      <c r="UQF9" s="685"/>
      <c r="UQG9" s="685"/>
      <c r="UQH9" s="685"/>
      <c r="UQI9" s="685"/>
      <c r="UQJ9" s="685"/>
      <c r="UQK9" s="685"/>
      <c r="UQL9" s="685"/>
      <c r="UQM9" s="685"/>
      <c r="UQN9" s="685"/>
      <c r="UQO9" s="685"/>
      <c r="UQP9" s="685"/>
      <c r="UQQ9" s="685"/>
      <c r="UQR9" s="685"/>
      <c r="UQS9" s="685"/>
      <c r="UQT9" s="685"/>
      <c r="UQU9" s="685"/>
      <c r="UQV9" s="685"/>
      <c r="UQW9" s="685"/>
      <c r="UQX9" s="685"/>
      <c r="UQY9" s="685"/>
      <c r="UQZ9" s="685"/>
      <c r="URA9" s="685"/>
      <c r="URB9" s="685"/>
      <c r="URC9" s="685"/>
      <c r="URD9" s="685"/>
      <c r="URE9" s="685"/>
      <c r="URF9" s="685"/>
      <c r="URG9" s="685"/>
      <c r="URH9" s="685"/>
      <c r="URI9" s="685"/>
      <c r="URJ9" s="685"/>
      <c r="URK9" s="685"/>
      <c r="URL9" s="685"/>
      <c r="URM9" s="685"/>
      <c r="URN9" s="685"/>
      <c r="URO9" s="685"/>
      <c r="URP9" s="685"/>
      <c r="URQ9" s="685"/>
      <c r="URR9" s="685"/>
      <c r="URS9" s="685"/>
      <c r="URT9" s="685"/>
      <c r="URU9" s="685"/>
      <c r="URV9" s="685"/>
      <c r="URW9" s="685"/>
      <c r="URX9" s="685"/>
      <c r="URY9" s="685"/>
      <c r="URZ9" s="685"/>
      <c r="USA9" s="685"/>
      <c r="USB9" s="685"/>
      <c r="USC9" s="685"/>
      <c r="USD9" s="685"/>
      <c r="USE9" s="685"/>
      <c r="USF9" s="685"/>
      <c r="USG9" s="685"/>
      <c r="USH9" s="685"/>
      <c r="USI9" s="685"/>
      <c r="USJ9" s="685"/>
      <c r="USK9" s="685"/>
      <c r="USL9" s="685"/>
      <c r="USM9" s="685"/>
      <c r="USN9" s="685"/>
      <c r="USO9" s="685"/>
      <c r="USP9" s="685"/>
      <c r="USQ9" s="685"/>
      <c r="USR9" s="685"/>
      <c r="USS9" s="685"/>
      <c r="UST9" s="685"/>
      <c r="USU9" s="685"/>
      <c r="USV9" s="685"/>
      <c r="USW9" s="685"/>
      <c r="USX9" s="685"/>
      <c r="USY9" s="685"/>
      <c r="USZ9" s="685"/>
      <c r="UTA9" s="685"/>
      <c r="UTB9" s="685"/>
      <c r="UTC9" s="685"/>
      <c r="UTD9" s="685"/>
      <c r="UTE9" s="685"/>
      <c r="UTF9" s="685"/>
      <c r="UTG9" s="685"/>
      <c r="UTH9" s="685"/>
      <c r="UTI9" s="685"/>
      <c r="UTJ9" s="685"/>
      <c r="UTK9" s="685"/>
      <c r="UTL9" s="685"/>
      <c r="UTM9" s="685"/>
      <c r="UTN9" s="685"/>
      <c r="UTO9" s="685"/>
      <c r="UTP9" s="685"/>
      <c r="UTQ9" s="685"/>
      <c r="UTR9" s="685"/>
      <c r="UTS9" s="685"/>
      <c r="UTT9" s="685"/>
      <c r="UTU9" s="685"/>
      <c r="UTV9" s="685"/>
      <c r="UTW9" s="685"/>
      <c r="UTX9" s="685"/>
      <c r="UTY9" s="685"/>
      <c r="UTZ9" s="685"/>
      <c r="UUA9" s="685"/>
      <c r="UUB9" s="685"/>
      <c r="UUC9" s="685"/>
      <c r="UUD9" s="685"/>
      <c r="UUE9" s="685"/>
      <c r="UUF9" s="685"/>
      <c r="UUG9" s="685"/>
      <c r="UUH9" s="685"/>
      <c r="UUI9" s="685"/>
      <c r="UUJ9" s="685"/>
      <c r="UUK9" s="685"/>
      <c r="UUL9" s="685"/>
      <c r="UUM9" s="685"/>
      <c r="UUN9" s="685"/>
      <c r="UUO9" s="685"/>
      <c r="UUP9" s="685"/>
      <c r="UUQ9" s="685"/>
      <c r="UUR9" s="685"/>
      <c r="UUS9" s="685"/>
      <c r="UUT9" s="685"/>
      <c r="UUU9" s="685"/>
      <c r="UUV9" s="685"/>
      <c r="UUW9" s="685"/>
      <c r="UUX9" s="685"/>
      <c r="UUY9" s="685"/>
      <c r="UUZ9" s="685"/>
      <c r="UVA9" s="685"/>
      <c r="UVB9" s="685"/>
      <c r="UVC9" s="685"/>
      <c r="UVD9" s="685"/>
      <c r="UVE9" s="685"/>
      <c r="UVF9" s="685"/>
      <c r="UVG9" s="685"/>
      <c r="UVH9" s="685"/>
      <c r="UVI9" s="685"/>
      <c r="UVJ9" s="685"/>
      <c r="UVK9" s="685"/>
      <c r="UVL9" s="685"/>
      <c r="UVM9" s="685"/>
      <c r="UVN9" s="685"/>
      <c r="UVO9" s="685"/>
      <c r="UVP9" s="685"/>
      <c r="UVQ9" s="685"/>
      <c r="UVR9" s="685"/>
      <c r="UVS9" s="685"/>
      <c r="UVT9" s="685"/>
      <c r="UVU9" s="685"/>
      <c r="UVV9" s="685"/>
      <c r="UVW9" s="685"/>
      <c r="UVX9" s="685"/>
      <c r="UVY9" s="685"/>
      <c r="UVZ9" s="685"/>
      <c r="UWA9" s="685"/>
      <c r="UWB9" s="685"/>
      <c r="UWC9" s="685"/>
      <c r="UWD9" s="685"/>
      <c r="UWE9" s="685"/>
      <c r="UWF9" s="685"/>
      <c r="UWG9" s="685"/>
      <c r="UWH9" s="685"/>
      <c r="UWI9" s="685"/>
      <c r="UWJ9" s="685"/>
      <c r="UWK9" s="685"/>
      <c r="UWL9" s="685"/>
      <c r="UWM9" s="685"/>
      <c r="UWN9" s="685"/>
      <c r="UWO9" s="685"/>
      <c r="UWP9" s="685"/>
      <c r="UWQ9" s="685"/>
      <c r="UWR9" s="685"/>
      <c r="UWS9" s="685"/>
      <c r="UWT9" s="685"/>
      <c r="UWU9" s="685"/>
      <c r="UWV9" s="685"/>
      <c r="UWW9" s="685"/>
      <c r="UWX9" s="685"/>
      <c r="UWY9" s="685"/>
      <c r="UWZ9" s="685"/>
      <c r="UXA9" s="685"/>
      <c r="UXB9" s="685"/>
      <c r="UXC9" s="685"/>
      <c r="UXD9" s="685"/>
      <c r="UXE9" s="685"/>
      <c r="UXF9" s="685"/>
      <c r="UXG9" s="685"/>
      <c r="UXH9" s="685"/>
      <c r="UXI9" s="685"/>
      <c r="UXJ9" s="685"/>
      <c r="UXK9" s="685"/>
      <c r="UXL9" s="685"/>
      <c r="UXM9" s="685"/>
      <c r="UXN9" s="685"/>
      <c r="UXO9" s="685"/>
      <c r="UXP9" s="685"/>
      <c r="UXQ9" s="685"/>
      <c r="UXR9" s="685"/>
      <c r="UXS9" s="685"/>
      <c r="UXT9" s="685"/>
      <c r="UXU9" s="685"/>
      <c r="UXV9" s="685"/>
      <c r="UXW9" s="685"/>
      <c r="UXX9" s="685"/>
      <c r="UXY9" s="685"/>
      <c r="UXZ9" s="685"/>
      <c r="UYA9" s="685"/>
      <c r="UYB9" s="685"/>
      <c r="UYC9" s="685"/>
      <c r="UYD9" s="685"/>
      <c r="UYE9" s="685"/>
      <c r="UYF9" s="685"/>
      <c r="UYG9" s="685"/>
      <c r="UYH9" s="685"/>
      <c r="UYI9" s="685"/>
      <c r="UYJ9" s="685"/>
      <c r="UYK9" s="685"/>
      <c r="UYL9" s="685"/>
      <c r="UYM9" s="685"/>
      <c r="UYN9" s="685"/>
      <c r="UYO9" s="685"/>
      <c r="UYP9" s="685"/>
      <c r="UYQ9" s="685"/>
      <c r="UYR9" s="685"/>
      <c r="UYS9" s="685"/>
      <c r="UYT9" s="685"/>
      <c r="UYU9" s="685"/>
      <c r="UYV9" s="685"/>
      <c r="UYW9" s="685"/>
      <c r="UYX9" s="685"/>
      <c r="UYY9" s="685"/>
      <c r="UYZ9" s="685"/>
      <c r="UZA9" s="685"/>
      <c r="UZB9" s="685"/>
      <c r="UZC9" s="685"/>
      <c r="UZD9" s="685"/>
      <c r="UZE9" s="685"/>
      <c r="UZF9" s="685"/>
      <c r="UZG9" s="685"/>
      <c r="UZH9" s="685"/>
      <c r="UZI9" s="685"/>
      <c r="UZJ9" s="685"/>
      <c r="UZK9" s="685"/>
      <c r="UZL9" s="685"/>
      <c r="UZM9" s="685"/>
      <c r="UZN9" s="685"/>
      <c r="UZO9" s="685"/>
      <c r="UZP9" s="685"/>
      <c r="UZQ9" s="685"/>
      <c r="UZR9" s="685"/>
      <c r="UZS9" s="685"/>
      <c r="UZT9" s="685"/>
      <c r="UZU9" s="685"/>
      <c r="UZV9" s="685"/>
      <c r="UZW9" s="685"/>
      <c r="UZX9" s="685"/>
      <c r="UZY9" s="685"/>
      <c r="UZZ9" s="685"/>
      <c r="VAA9" s="685"/>
      <c r="VAB9" s="685"/>
      <c r="VAC9" s="685"/>
      <c r="VAD9" s="685"/>
      <c r="VAE9" s="685"/>
      <c r="VAF9" s="685"/>
      <c r="VAG9" s="685"/>
      <c r="VAH9" s="685"/>
      <c r="VAI9" s="685"/>
      <c r="VAJ9" s="685"/>
      <c r="VAK9" s="685"/>
      <c r="VAL9" s="685"/>
      <c r="VAM9" s="685"/>
      <c r="VAN9" s="685"/>
      <c r="VAO9" s="685"/>
      <c r="VAP9" s="685"/>
      <c r="VAQ9" s="685"/>
      <c r="VAR9" s="685"/>
      <c r="VAS9" s="685"/>
      <c r="VAT9" s="685"/>
      <c r="VAU9" s="685"/>
      <c r="VAV9" s="685"/>
      <c r="VAW9" s="685"/>
      <c r="VAX9" s="685"/>
      <c r="VAY9" s="685"/>
      <c r="VAZ9" s="685"/>
      <c r="VBA9" s="685"/>
      <c r="VBB9" s="685"/>
      <c r="VBC9" s="685"/>
      <c r="VBD9" s="685"/>
      <c r="VBE9" s="685"/>
      <c r="VBF9" s="685"/>
      <c r="VBG9" s="685"/>
      <c r="VBH9" s="685"/>
      <c r="VBI9" s="685"/>
      <c r="VBJ9" s="685"/>
      <c r="VBK9" s="685"/>
      <c r="VBL9" s="685"/>
      <c r="VBM9" s="685"/>
      <c r="VBN9" s="685"/>
      <c r="VBO9" s="685"/>
      <c r="VBP9" s="685"/>
      <c r="VBQ9" s="685"/>
      <c r="VBR9" s="685"/>
      <c r="VBS9" s="685"/>
      <c r="VBT9" s="685"/>
      <c r="VBU9" s="685"/>
      <c r="VBV9" s="685"/>
      <c r="VBW9" s="685"/>
      <c r="VBX9" s="685"/>
      <c r="VBY9" s="685"/>
      <c r="VBZ9" s="685"/>
      <c r="VCA9" s="685"/>
      <c r="VCB9" s="685"/>
      <c r="VCC9" s="685"/>
      <c r="VCD9" s="685"/>
      <c r="VCE9" s="685"/>
      <c r="VCF9" s="685"/>
      <c r="VCG9" s="685"/>
      <c r="VCH9" s="685"/>
      <c r="VCI9" s="685"/>
      <c r="VCJ9" s="685"/>
      <c r="VCK9" s="685"/>
      <c r="VCL9" s="685"/>
      <c r="VCM9" s="685"/>
      <c r="VCN9" s="685"/>
      <c r="VCO9" s="685"/>
      <c r="VCP9" s="685"/>
      <c r="VCQ9" s="685"/>
      <c r="VCR9" s="685"/>
      <c r="VCS9" s="685"/>
      <c r="VCT9" s="685"/>
      <c r="VCU9" s="685"/>
      <c r="VCV9" s="685"/>
      <c r="VCW9" s="685"/>
      <c r="VCX9" s="685"/>
      <c r="VCY9" s="685"/>
      <c r="VCZ9" s="685"/>
      <c r="VDA9" s="685"/>
      <c r="VDB9" s="685"/>
      <c r="VDC9" s="685"/>
      <c r="VDD9" s="685"/>
      <c r="VDE9" s="685"/>
      <c r="VDF9" s="685"/>
      <c r="VDG9" s="685"/>
      <c r="VDH9" s="685"/>
      <c r="VDI9" s="685"/>
      <c r="VDJ9" s="685"/>
      <c r="VDK9" s="685"/>
      <c r="VDL9" s="685"/>
      <c r="VDM9" s="685"/>
      <c r="VDN9" s="685"/>
      <c r="VDO9" s="685"/>
      <c r="VDP9" s="685"/>
      <c r="VDQ9" s="685"/>
      <c r="VDR9" s="685"/>
      <c r="VDS9" s="685"/>
      <c r="VDT9" s="685"/>
      <c r="VDU9" s="685"/>
      <c r="VDV9" s="685"/>
      <c r="VDW9" s="685"/>
      <c r="VDX9" s="685"/>
      <c r="VDY9" s="685"/>
      <c r="VDZ9" s="685"/>
      <c r="VEA9" s="685"/>
      <c r="VEB9" s="685"/>
      <c r="VEC9" s="685"/>
      <c r="VED9" s="685"/>
      <c r="VEE9" s="685"/>
      <c r="VEF9" s="685"/>
      <c r="VEG9" s="685"/>
      <c r="VEH9" s="685"/>
      <c r="VEI9" s="685"/>
      <c r="VEJ9" s="685"/>
      <c r="VEK9" s="685"/>
      <c r="VEL9" s="685"/>
      <c r="VEM9" s="685"/>
      <c r="VEN9" s="685"/>
      <c r="VEO9" s="685"/>
      <c r="VEP9" s="685"/>
      <c r="VEQ9" s="685"/>
      <c r="VER9" s="685"/>
      <c r="VES9" s="685"/>
      <c r="VET9" s="685"/>
      <c r="VEU9" s="685"/>
      <c r="VEV9" s="685"/>
      <c r="VEW9" s="685"/>
      <c r="VEX9" s="685"/>
      <c r="VEY9" s="685"/>
      <c r="VEZ9" s="685"/>
      <c r="VFA9" s="685"/>
      <c r="VFB9" s="685"/>
      <c r="VFC9" s="685"/>
      <c r="VFD9" s="685"/>
      <c r="VFE9" s="685"/>
      <c r="VFF9" s="685"/>
      <c r="VFG9" s="685"/>
      <c r="VFH9" s="685"/>
      <c r="VFI9" s="685"/>
      <c r="VFJ9" s="685"/>
      <c r="VFK9" s="685"/>
      <c r="VFL9" s="685"/>
      <c r="VFM9" s="685"/>
      <c r="VFN9" s="685"/>
      <c r="VFO9" s="685"/>
      <c r="VFP9" s="685"/>
      <c r="VFQ9" s="685"/>
      <c r="VFR9" s="685"/>
      <c r="VFS9" s="685"/>
      <c r="VFT9" s="685"/>
      <c r="VFU9" s="685"/>
      <c r="VFV9" s="685"/>
      <c r="VFW9" s="685"/>
      <c r="VFX9" s="685"/>
      <c r="VFY9" s="685"/>
      <c r="VFZ9" s="685"/>
      <c r="VGA9" s="685"/>
      <c r="VGB9" s="685"/>
      <c r="VGC9" s="685"/>
      <c r="VGD9" s="685"/>
      <c r="VGE9" s="685"/>
      <c r="VGF9" s="685"/>
      <c r="VGG9" s="685"/>
      <c r="VGH9" s="685"/>
      <c r="VGI9" s="685"/>
      <c r="VGJ9" s="685"/>
      <c r="VGK9" s="685"/>
      <c r="VGL9" s="685"/>
      <c r="VGM9" s="685"/>
      <c r="VGN9" s="685"/>
      <c r="VGO9" s="685"/>
      <c r="VGP9" s="685"/>
      <c r="VGQ9" s="685"/>
      <c r="VGR9" s="685"/>
      <c r="VGS9" s="685"/>
      <c r="VGT9" s="685"/>
      <c r="VGU9" s="685"/>
      <c r="VGV9" s="685"/>
      <c r="VGW9" s="685"/>
      <c r="VGX9" s="685"/>
      <c r="VGY9" s="685"/>
      <c r="VGZ9" s="685"/>
      <c r="VHA9" s="685"/>
      <c r="VHB9" s="685"/>
      <c r="VHC9" s="685"/>
      <c r="VHD9" s="685"/>
      <c r="VHE9" s="685"/>
      <c r="VHF9" s="685"/>
      <c r="VHG9" s="685"/>
      <c r="VHH9" s="685"/>
      <c r="VHI9" s="685"/>
      <c r="VHJ9" s="685"/>
      <c r="VHK9" s="685"/>
      <c r="VHL9" s="685"/>
      <c r="VHM9" s="685"/>
      <c r="VHN9" s="685"/>
      <c r="VHO9" s="685"/>
      <c r="VHP9" s="685"/>
      <c r="VHQ9" s="685"/>
      <c r="VHR9" s="685"/>
      <c r="VHS9" s="685"/>
      <c r="VHT9" s="685"/>
      <c r="VHU9" s="685"/>
      <c r="VHV9" s="685"/>
      <c r="VHW9" s="685"/>
      <c r="VHX9" s="685"/>
      <c r="VHY9" s="685"/>
      <c r="VHZ9" s="685"/>
      <c r="VIA9" s="685"/>
      <c r="VIB9" s="685"/>
      <c r="VIC9" s="685"/>
      <c r="VID9" s="685"/>
      <c r="VIE9" s="685"/>
      <c r="VIF9" s="685"/>
      <c r="VIG9" s="685"/>
      <c r="VIH9" s="685"/>
      <c r="VII9" s="685"/>
      <c r="VIJ9" s="685"/>
      <c r="VIK9" s="685"/>
      <c r="VIL9" s="685"/>
      <c r="VIM9" s="685"/>
      <c r="VIN9" s="685"/>
      <c r="VIO9" s="685"/>
      <c r="VIP9" s="685"/>
      <c r="VIQ9" s="685"/>
      <c r="VIR9" s="685"/>
      <c r="VIS9" s="685"/>
      <c r="VIT9" s="685"/>
      <c r="VIU9" s="685"/>
      <c r="VIV9" s="685"/>
      <c r="VIW9" s="685"/>
      <c r="VIX9" s="685"/>
      <c r="VIY9" s="685"/>
      <c r="VIZ9" s="685"/>
      <c r="VJA9" s="685"/>
      <c r="VJB9" s="685"/>
      <c r="VJC9" s="685"/>
      <c r="VJD9" s="685"/>
      <c r="VJE9" s="685"/>
      <c r="VJF9" s="685"/>
      <c r="VJG9" s="685"/>
      <c r="VJH9" s="685"/>
      <c r="VJI9" s="685"/>
      <c r="VJJ9" s="685"/>
      <c r="VJK9" s="685"/>
      <c r="VJL9" s="685"/>
      <c r="VJM9" s="685"/>
      <c r="VJN9" s="685"/>
      <c r="VJO9" s="685"/>
      <c r="VJP9" s="685"/>
      <c r="VJQ9" s="685"/>
      <c r="VJR9" s="685"/>
      <c r="VJS9" s="685"/>
      <c r="VJT9" s="685"/>
      <c r="VJU9" s="685"/>
      <c r="VJV9" s="685"/>
      <c r="VJW9" s="685"/>
      <c r="VJX9" s="685"/>
      <c r="VJY9" s="685"/>
      <c r="VJZ9" s="685"/>
      <c r="VKA9" s="685"/>
      <c r="VKB9" s="685"/>
      <c r="VKC9" s="685"/>
      <c r="VKD9" s="685"/>
      <c r="VKE9" s="685"/>
      <c r="VKF9" s="685"/>
      <c r="VKG9" s="685"/>
      <c r="VKH9" s="685"/>
      <c r="VKI9" s="685"/>
      <c r="VKJ9" s="685"/>
      <c r="VKK9" s="685"/>
      <c r="VKL9" s="685"/>
      <c r="VKM9" s="685"/>
      <c r="VKN9" s="685"/>
      <c r="VKO9" s="685"/>
      <c r="VKP9" s="685"/>
      <c r="VKQ9" s="685"/>
      <c r="VKR9" s="685"/>
      <c r="VKS9" s="685"/>
      <c r="VKT9" s="685"/>
      <c r="VKU9" s="685"/>
      <c r="VKV9" s="685"/>
      <c r="VKW9" s="685"/>
      <c r="VKX9" s="685"/>
      <c r="VKY9" s="685"/>
      <c r="VKZ9" s="685"/>
      <c r="VLA9" s="685"/>
      <c r="VLB9" s="685"/>
      <c r="VLC9" s="685"/>
      <c r="VLD9" s="685"/>
      <c r="VLE9" s="685"/>
      <c r="VLF9" s="685"/>
      <c r="VLG9" s="685"/>
      <c r="VLH9" s="685"/>
      <c r="VLI9" s="685"/>
      <c r="VLJ9" s="685"/>
      <c r="VLK9" s="685"/>
      <c r="VLL9" s="685"/>
      <c r="VLM9" s="685"/>
      <c r="VLN9" s="685"/>
      <c r="VLO9" s="685"/>
      <c r="VLP9" s="685"/>
      <c r="VLQ9" s="685"/>
      <c r="VLR9" s="685"/>
      <c r="VLS9" s="685"/>
      <c r="VLT9" s="685"/>
      <c r="VLU9" s="685"/>
      <c r="VLV9" s="685"/>
      <c r="VLW9" s="685"/>
      <c r="VLX9" s="685"/>
      <c r="VLY9" s="685"/>
      <c r="VLZ9" s="685"/>
      <c r="VMA9" s="685"/>
      <c r="VMB9" s="685"/>
      <c r="VMC9" s="685"/>
      <c r="VMD9" s="685"/>
      <c r="VME9" s="685"/>
      <c r="VMF9" s="685"/>
      <c r="VMG9" s="685"/>
      <c r="VMH9" s="685"/>
      <c r="VMI9" s="685"/>
      <c r="VMJ9" s="685"/>
      <c r="VMK9" s="685"/>
      <c r="VML9" s="685"/>
      <c r="VMM9" s="685"/>
      <c r="VMN9" s="685"/>
      <c r="VMO9" s="685"/>
      <c r="VMP9" s="685"/>
      <c r="VMQ9" s="685"/>
      <c r="VMR9" s="685"/>
      <c r="VMS9" s="685"/>
      <c r="VMT9" s="685"/>
      <c r="VMU9" s="685"/>
      <c r="VMV9" s="685"/>
      <c r="VMW9" s="685"/>
      <c r="VMX9" s="685"/>
      <c r="VMY9" s="685"/>
      <c r="VMZ9" s="685"/>
      <c r="VNA9" s="685"/>
      <c r="VNB9" s="685"/>
      <c r="VNC9" s="685"/>
      <c r="VND9" s="685"/>
      <c r="VNE9" s="685"/>
      <c r="VNF9" s="685"/>
      <c r="VNG9" s="685"/>
      <c r="VNH9" s="685"/>
      <c r="VNI9" s="685"/>
      <c r="VNJ9" s="685"/>
      <c r="VNK9" s="685"/>
      <c r="VNL9" s="685"/>
      <c r="VNM9" s="685"/>
      <c r="VNN9" s="685"/>
      <c r="VNO9" s="685"/>
      <c r="VNP9" s="685"/>
      <c r="VNQ9" s="685"/>
      <c r="VNR9" s="685"/>
      <c r="VNS9" s="685"/>
      <c r="VNT9" s="685"/>
      <c r="VNU9" s="685"/>
      <c r="VNV9" s="685"/>
      <c r="VNW9" s="685"/>
      <c r="VNX9" s="685"/>
      <c r="VNY9" s="685"/>
      <c r="VNZ9" s="685"/>
      <c r="VOA9" s="685"/>
      <c r="VOB9" s="685"/>
      <c r="VOC9" s="685"/>
      <c r="VOD9" s="685"/>
      <c r="VOE9" s="685"/>
      <c r="VOF9" s="685"/>
      <c r="VOG9" s="685"/>
      <c r="VOH9" s="685"/>
      <c r="VOI9" s="685"/>
      <c r="VOJ9" s="685"/>
      <c r="VOK9" s="685"/>
      <c r="VOL9" s="685"/>
      <c r="VOM9" s="685"/>
      <c r="VON9" s="685"/>
      <c r="VOO9" s="685"/>
      <c r="VOP9" s="685"/>
      <c r="VOQ9" s="685"/>
      <c r="VOR9" s="685"/>
      <c r="VOS9" s="685"/>
      <c r="VOT9" s="685"/>
      <c r="VOU9" s="685"/>
      <c r="VOV9" s="685"/>
      <c r="VOW9" s="685"/>
      <c r="VOX9" s="685"/>
      <c r="VOY9" s="685"/>
      <c r="VOZ9" s="685"/>
      <c r="VPA9" s="685"/>
      <c r="VPB9" s="685"/>
      <c r="VPC9" s="685"/>
      <c r="VPD9" s="685"/>
      <c r="VPE9" s="685"/>
      <c r="VPF9" s="685"/>
      <c r="VPG9" s="685"/>
      <c r="VPH9" s="685"/>
      <c r="VPI9" s="685"/>
      <c r="VPJ9" s="685"/>
      <c r="VPK9" s="685"/>
      <c r="VPL9" s="685"/>
      <c r="VPM9" s="685"/>
      <c r="VPN9" s="685"/>
      <c r="VPO9" s="685"/>
      <c r="VPP9" s="685"/>
      <c r="VPQ9" s="685"/>
      <c r="VPR9" s="685"/>
      <c r="VPS9" s="685"/>
      <c r="VPT9" s="685"/>
      <c r="VPU9" s="685"/>
      <c r="VPV9" s="685"/>
      <c r="VPW9" s="685"/>
      <c r="VPX9" s="685"/>
      <c r="VPY9" s="685"/>
      <c r="VPZ9" s="685"/>
      <c r="VQA9" s="685"/>
      <c r="VQB9" s="685"/>
      <c r="VQC9" s="685"/>
      <c r="VQD9" s="685"/>
      <c r="VQE9" s="685"/>
      <c r="VQF9" s="685"/>
      <c r="VQG9" s="685"/>
      <c r="VQH9" s="685"/>
      <c r="VQI9" s="685"/>
      <c r="VQJ9" s="685"/>
      <c r="VQK9" s="685"/>
      <c r="VQL9" s="685"/>
      <c r="VQM9" s="685"/>
      <c r="VQN9" s="685"/>
      <c r="VQO9" s="685"/>
      <c r="VQP9" s="685"/>
      <c r="VQQ9" s="685"/>
      <c r="VQR9" s="685"/>
      <c r="VQS9" s="685"/>
      <c r="VQT9" s="685"/>
      <c r="VQU9" s="685"/>
      <c r="VQV9" s="685"/>
      <c r="VQW9" s="685"/>
      <c r="VQX9" s="685"/>
      <c r="VQY9" s="685"/>
      <c r="VQZ9" s="685"/>
      <c r="VRA9" s="685"/>
      <c r="VRB9" s="685"/>
      <c r="VRC9" s="685"/>
      <c r="VRD9" s="685"/>
      <c r="VRE9" s="685"/>
      <c r="VRF9" s="685"/>
      <c r="VRG9" s="685"/>
      <c r="VRH9" s="685"/>
      <c r="VRI9" s="685"/>
      <c r="VRJ9" s="685"/>
      <c r="VRK9" s="685"/>
      <c r="VRL9" s="685"/>
      <c r="VRM9" s="685"/>
      <c r="VRN9" s="685"/>
      <c r="VRO9" s="685"/>
      <c r="VRP9" s="685"/>
      <c r="VRQ9" s="685"/>
      <c r="VRR9" s="685"/>
      <c r="VRS9" s="685"/>
      <c r="VRT9" s="685"/>
      <c r="VRU9" s="685"/>
      <c r="VRV9" s="685"/>
      <c r="VRW9" s="685"/>
      <c r="VRX9" s="685"/>
      <c r="VRY9" s="685"/>
      <c r="VRZ9" s="685"/>
      <c r="VSA9" s="685"/>
      <c r="VSB9" s="685"/>
      <c r="VSC9" s="685"/>
      <c r="VSD9" s="685"/>
      <c r="VSE9" s="685"/>
      <c r="VSF9" s="685"/>
      <c r="VSG9" s="685"/>
      <c r="VSH9" s="685"/>
      <c r="VSI9" s="685"/>
      <c r="VSJ9" s="685"/>
      <c r="VSK9" s="685"/>
      <c r="VSL9" s="685"/>
      <c r="VSM9" s="685"/>
      <c r="VSN9" s="685"/>
      <c r="VSO9" s="685"/>
      <c r="VSP9" s="685"/>
      <c r="VSQ9" s="685"/>
      <c r="VSR9" s="685"/>
      <c r="VSS9" s="685"/>
      <c r="VST9" s="685"/>
      <c r="VSU9" s="685"/>
      <c r="VSV9" s="685"/>
      <c r="VSW9" s="685"/>
      <c r="VSX9" s="685"/>
      <c r="VSY9" s="685"/>
      <c r="VSZ9" s="685"/>
      <c r="VTA9" s="685"/>
      <c r="VTB9" s="685"/>
      <c r="VTC9" s="685"/>
      <c r="VTD9" s="685"/>
      <c r="VTE9" s="685"/>
      <c r="VTF9" s="685"/>
      <c r="VTG9" s="685"/>
      <c r="VTH9" s="685"/>
      <c r="VTI9" s="685"/>
      <c r="VTJ9" s="685"/>
      <c r="VTK9" s="685"/>
      <c r="VTL9" s="685"/>
      <c r="VTM9" s="685"/>
      <c r="VTN9" s="685"/>
      <c r="VTO9" s="685"/>
      <c r="VTP9" s="685"/>
      <c r="VTQ9" s="685"/>
      <c r="VTR9" s="685"/>
      <c r="VTS9" s="685"/>
      <c r="VTT9" s="685"/>
      <c r="VTU9" s="685"/>
      <c r="VTV9" s="685"/>
      <c r="VTW9" s="685"/>
      <c r="VTX9" s="685"/>
      <c r="VTY9" s="685"/>
      <c r="VTZ9" s="685"/>
      <c r="VUA9" s="685"/>
      <c r="VUB9" s="685"/>
      <c r="VUC9" s="685"/>
      <c r="VUD9" s="685"/>
      <c r="VUE9" s="685"/>
      <c r="VUF9" s="685"/>
      <c r="VUG9" s="685"/>
      <c r="VUH9" s="685"/>
      <c r="VUI9" s="685"/>
      <c r="VUJ9" s="685"/>
      <c r="VUK9" s="685"/>
      <c r="VUL9" s="685"/>
      <c r="VUM9" s="685"/>
      <c r="VUN9" s="685"/>
      <c r="VUO9" s="685"/>
      <c r="VUP9" s="685"/>
      <c r="VUQ9" s="685"/>
      <c r="VUR9" s="685"/>
      <c r="VUS9" s="685"/>
      <c r="VUT9" s="685"/>
      <c r="VUU9" s="685"/>
      <c r="VUV9" s="685"/>
      <c r="VUW9" s="685"/>
      <c r="VUX9" s="685"/>
      <c r="VUY9" s="685"/>
      <c r="VUZ9" s="685"/>
      <c r="VVA9" s="685"/>
      <c r="VVB9" s="685"/>
      <c r="VVC9" s="685"/>
      <c r="VVD9" s="685"/>
      <c r="VVE9" s="685"/>
      <c r="VVF9" s="685"/>
      <c r="VVG9" s="685"/>
      <c r="VVH9" s="685"/>
      <c r="VVI9" s="685"/>
      <c r="VVJ9" s="685"/>
      <c r="VVK9" s="685"/>
      <c r="VVL9" s="685"/>
      <c r="VVM9" s="685"/>
      <c r="VVN9" s="685"/>
      <c r="VVO9" s="685"/>
      <c r="VVP9" s="685"/>
      <c r="VVQ9" s="685"/>
      <c r="VVR9" s="685"/>
      <c r="VVS9" s="685"/>
      <c r="VVT9" s="685"/>
      <c r="VVU9" s="685"/>
      <c r="VVV9" s="685"/>
      <c r="VVW9" s="685"/>
      <c r="VVX9" s="685"/>
      <c r="VVY9" s="685"/>
      <c r="VVZ9" s="685"/>
      <c r="VWA9" s="685"/>
      <c r="VWB9" s="685"/>
      <c r="VWC9" s="685"/>
      <c r="VWD9" s="685"/>
      <c r="VWE9" s="685"/>
      <c r="VWF9" s="685"/>
      <c r="VWG9" s="685"/>
      <c r="VWH9" s="685"/>
      <c r="VWI9" s="685"/>
      <c r="VWJ9" s="685"/>
      <c r="VWK9" s="685"/>
      <c r="VWL9" s="685"/>
      <c r="VWM9" s="685"/>
      <c r="VWN9" s="685"/>
      <c r="VWO9" s="685"/>
      <c r="VWP9" s="685"/>
      <c r="VWQ9" s="685"/>
      <c r="VWR9" s="685"/>
      <c r="VWS9" s="685"/>
      <c r="VWT9" s="685"/>
      <c r="VWU9" s="685"/>
      <c r="VWV9" s="685"/>
      <c r="VWW9" s="685"/>
      <c r="VWX9" s="685"/>
      <c r="VWY9" s="685"/>
      <c r="VWZ9" s="685"/>
      <c r="VXA9" s="685"/>
      <c r="VXB9" s="685"/>
      <c r="VXC9" s="685"/>
      <c r="VXD9" s="685"/>
      <c r="VXE9" s="685"/>
      <c r="VXF9" s="685"/>
      <c r="VXG9" s="685"/>
      <c r="VXH9" s="685"/>
      <c r="VXI9" s="685"/>
      <c r="VXJ9" s="685"/>
      <c r="VXK9" s="685"/>
      <c r="VXL9" s="685"/>
      <c r="VXM9" s="685"/>
      <c r="VXN9" s="685"/>
      <c r="VXO9" s="685"/>
      <c r="VXP9" s="685"/>
      <c r="VXQ9" s="685"/>
      <c r="VXR9" s="685"/>
      <c r="VXS9" s="685"/>
      <c r="VXT9" s="685"/>
      <c r="VXU9" s="685"/>
      <c r="VXV9" s="685"/>
      <c r="VXW9" s="685"/>
      <c r="VXX9" s="685"/>
      <c r="VXY9" s="685"/>
      <c r="VXZ9" s="685"/>
      <c r="VYA9" s="685"/>
      <c r="VYB9" s="685"/>
      <c r="VYC9" s="685"/>
      <c r="VYD9" s="685"/>
      <c r="VYE9" s="685"/>
      <c r="VYF9" s="685"/>
      <c r="VYG9" s="685"/>
      <c r="VYH9" s="685"/>
      <c r="VYI9" s="685"/>
      <c r="VYJ9" s="685"/>
      <c r="VYK9" s="685"/>
      <c r="VYL9" s="685"/>
      <c r="VYM9" s="685"/>
      <c r="VYN9" s="685"/>
      <c r="VYO9" s="685"/>
      <c r="VYP9" s="685"/>
      <c r="VYQ9" s="685"/>
      <c r="VYR9" s="685"/>
      <c r="VYS9" s="685"/>
      <c r="VYT9" s="685"/>
      <c r="VYU9" s="685"/>
      <c r="VYV9" s="685"/>
      <c r="VYW9" s="685"/>
      <c r="VYX9" s="685"/>
      <c r="VYY9" s="685"/>
      <c r="VYZ9" s="685"/>
      <c r="VZA9" s="685"/>
      <c r="VZB9" s="685"/>
      <c r="VZC9" s="685"/>
      <c r="VZD9" s="685"/>
      <c r="VZE9" s="685"/>
      <c r="VZF9" s="685"/>
      <c r="VZG9" s="685"/>
      <c r="VZH9" s="685"/>
      <c r="VZI9" s="685"/>
      <c r="VZJ9" s="685"/>
      <c r="VZK9" s="685"/>
      <c r="VZL9" s="685"/>
      <c r="VZM9" s="685"/>
      <c r="VZN9" s="685"/>
      <c r="VZO9" s="685"/>
      <c r="VZP9" s="685"/>
      <c r="VZQ9" s="685"/>
      <c r="VZR9" s="685"/>
      <c r="VZS9" s="685"/>
      <c r="VZT9" s="685"/>
      <c r="VZU9" s="685"/>
      <c r="VZV9" s="685"/>
      <c r="VZW9" s="685"/>
      <c r="VZX9" s="685"/>
      <c r="VZY9" s="685"/>
      <c r="VZZ9" s="685"/>
      <c r="WAA9" s="685"/>
      <c r="WAB9" s="685"/>
      <c r="WAC9" s="685"/>
      <c r="WAD9" s="685"/>
      <c r="WAE9" s="685"/>
      <c r="WAF9" s="685"/>
      <c r="WAG9" s="685"/>
      <c r="WAH9" s="685"/>
      <c r="WAI9" s="685"/>
      <c r="WAJ9" s="685"/>
      <c r="WAK9" s="685"/>
      <c r="WAL9" s="685"/>
      <c r="WAM9" s="685"/>
      <c r="WAN9" s="685"/>
      <c r="WAO9" s="685"/>
      <c r="WAP9" s="685"/>
      <c r="WAQ9" s="685"/>
      <c r="WAR9" s="685"/>
      <c r="WAS9" s="685"/>
      <c r="WAT9" s="685"/>
      <c r="WAU9" s="685"/>
      <c r="WAV9" s="685"/>
      <c r="WAW9" s="685"/>
      <c r="WAX9" s="685"/>
      <c r="WAY9" s="685"/>
      <c r="WAZ9" s="685"/>
      <c r="WBA9" s="685"/>
      <c r="WBB9" s="685"/>
      <c r="WBC9" s="685"/>
      <c r="WBD9" s="685"/>
      <c r="WBE9" s="685"/>
      <c r="WBF9" s="685"/>
      <c r="WBG9" s="685"/>
      <c r="WBH9" s="685"/>
      <c r="WBI9" s="685"/>
      <c r="WBJ9" s="685"/>
      <c r="WBK9" s="685"/>
      <c r="WBL9" s="685"/>
      <c r="WBM9" s="685"/>
      <c r="WBN9" s="685"/>
      <c r="WBO9" s="685"/>
      <c r="WBP9" s="685"/>
      <c r="WBQ9" s="685"/>
      <c r="WBR9" s="685"/>
      <c r="WBS9" s="685"/>
      <c r="WBT9" s="685"/>
      <c r="WBU9" s="685"/>
      <c r="WBV9" s="685"/>
      <c r="WBW9" s="685"/>
      <c r="WBX9" s="685"/>
      <c r="WBY9" s="685"/>
      <c r="WBZ9" s="685"/>
      <c r="WCA9" s="685"/>
      <c r="WCB9" s="685"/>
      <c r="WCC9" s="685"/>
      <c r="WCD9" s="685"/>
      <c r="WCE9" s="685"/>
      <c r="WCF9" s="685"/>
      <c r="WCG9" s="685"/>
      <c r="WCH9" s="685"/>
      <c r="WCI9" s="685"/>
      <c r="WCJ9" s="685"/>
      <c r="WCK9" s="685"/>
      <c r="WCL9" s="685"/>
      <c r="WCM9" s="685"/>
      <c r="WCN9" s="685"/>
      <c r="WCO9" s="685"/>
      <c r="WCP9" s="685"/>
      <c r="WCQ9" s="685"/>
      <c r="WCR9" s="685"/>
      <c r="WCS9" s="685"/>
      <c r="WCT9" s="685"/>
      <c r="WCU9" s="685"/>
      <c r="WCV9" s="685"/>
      <c r="WCW9" s="685"/>
      <c r="WCX9" s="685"/>
      <c r="WCY9" s="685"/>
      <c r="WCZ9" s="685"/>
      <c r="WDA9" s="685"/>
      <c r="WDB9" s="685"/>
      <c r="WDC9" s="685"/>
      <c r="WDD9" s="685"/>
      <c r="WDE9" s="685"/>
      <c r="WDF9" s="685"/>
      <c r="WDG9" s="685"/>
      <c r="WDH9" s="685"/>
      <c r="WDI9" s="685"/>
      <c r="WDJ9" s="685"/>
      <c r="WDK9" s="685"/>
      <c r="WDL9" s="685"/>
      <c r="WDM9" s="685"/>
      <c r="WDN9" s="685"/>
      <c r="WDO9" s="685"/>
      <c r="WDP9" s="685"/>
      <c r="WDQ9" s="685"/>
      <c r="WDR9" s="685"/>
      <c r="WDS9" s="685"/>
      <c r="WDT9" s="685"/>
      <c r="WDU9" s="685"/>
      <c r="WDV9" s="685"/>
      <c r="WDW9" s="685"/>
      <c r="WDX9" s="685"/>
      <c r="WDY9" s="685"/>
      <c r="WDZ9" s="685"/>
      <c r="WEA9" s="685"/>
      <c r="WEB9" s="685"/>
      <c r="WEC9" s="685"/>
      <c r="WED9" s="685"/>
      <c r="WEE9" s="685"/>
      <c r="WEF9" s="685"/>
      <c r="WEG9" s="685"/>
      <c r="WEH9" s="685"/>
      <c r="WEI9" s="685"/>
      <c r="WEJ9" s="685"/>
      <c r="WEK9" s="685"/>
      <c r="WEL9" s="685"/>
      <c r="WEM9" s="685"/>
      <c r="WEN9" s="685"/>
      <c r="WEO9" s="685"/>
      <c r="WEP9" s="685"/>
      <c r="WEQ9" s="685"/>
      <c r="WER9" s="685"/>
      <c r="WES9" s="685"/>
      <c r="WET9" s="685"/>
      <c r="WEU9" s="685"/>
      <c r="WEV9" s="685"/>
      <c r="WEW9" s="685"/>
      <c r="WEX9" s="685"/>
      <c r="WEY9" s="685"/>
      <c r="WEZ9" s="685"/>
      <c r="WFA9" s="685"/>
      <c r="WFB9" s="685"/>
      <c r="WFC9" s="685"/>
      <c r="WFD9" s="685"/>
      <c r="WFE9" s="685"/>
      <c r="WFF9" s="685"/>
      <c r="WFG9" s="685"/>
      <c r="WFH9" s="685"/>
      <c r="WFI9" s="685"/>
      <c r="WFJ9" s="685"/>
      <c r="WFK9" s="685"/>
      <c r="WFL9" s="685"/>
      <c r="WFM9" s="685"/>
      <c r="WFN9" s="685"/>
      <c r="WFO9" s="685"/>
      <c r="WFP9" s="685"/>
      <c r="WFQ9" s="685"/>
      <c r="WFR9" s="685"/>
      <c r="WFS9" s="685"/>
      <c r="WFT9" s="685"/>
      <c r="WFU9" s="685"/>
      <c r="WFV9" s="685"/>
      <c r="WFW9" s="685"/>
      <c r="WFX9" s="685"/>
      <c r="WFY9" s="685"/>
      <c r="WFZ9" s="685"/>
      <c r="WGA9" s="685"/>
      <c r="WGB9" s="685"/>
      <c r="WGC9" s="685"/>
      <c r="WGD9" s="685"/>
      <c r="WGE9" s="685"/>
      <c r="WGF9" s="685"/>
      <c r="WGG9" s="685"/>
      <c r="WGH9" s="685"/>
      <c r="WGI9" s="685"/>
      <c r="WGJ9" s="685"/>
      <c r="WGK9" s="685"/>
      <c r="WGL9" s="685"/>
      <c r="WGM9" s="685"/>
      <c r="WGN9" s="685"/>
      <c r="WGO9" s="685"/>
      <c r="WGP9" s="685"/>
      <c r="WGQ9" s="685"/>
      <c r="WGR9" s="685"/>
      <c r="WGS9" s="685"/>
      <c r="WGT9" s="685"/>
      <c r="WGU9" s="685"/>
      <c r="WGV9" s="685"/>
      <c r="WGW9" s="685"/>
      <c r="WGX9" s="685"/>
      <c r="WGY9" s="685"/>
      <c r="WGZ9" s="685"/>
      <c r="WHA9" s="685"/>
      <c r="WHB9" s="685"/>
      <c r="WHC9" s="685"/>
      <c r="WHD9" s="685"/>
      <c r="WHE9" s="685"/>
      <c r="WHF9" s="685"/>
      <c r="WHG9" s="685"/>
      <c r="WHH9" s="685"/>
      <c r="WHI9" s="685"/>
      <c r="WHJ9" s="685"/>
      <c r="WHK9" s="685"/>
      <c r="WHL9" s="685"/>
      <c r="WHM9" s="685"/>
      <c r="WHN9" s="685"/>
      <c r="WHO9" s="685"/>
      <c r="WHP9" s="685"/>
      <c r="WHQ9" s="685"/>
      <c r="WHR9" s="685"/>
      <c r="WHS9" s="685"/>
      <c r="WHT9" s="685"/>
      <c r="WHU9" s="685"/>
      <c r="WHV9" s="685"/>
      <c r="WHW9" s="685"/>
      <c r="WHX9" s="685"/>
      <c r="WHY9" s="685"/>
      <c r="WHZ9" s="685"/>
      <c r="WIA9" s="685"/>
      <c r="WIB9" s="685"/>
      <c r="WIC9" s="685"/>
      <c r="WID9" s="685"/>
      <c r="WIE9" s="685"/>
      <c r="WIF9" s="685"/>
      <c r="WIG9" s="685"/>
      <c r="WIH9" s="685"/>
      <c r="WII9" s="685"/>
      <c r="WIJ9" s="685"/>
      <c r="WIK9" s="685"/>
      <c r="WIL9" s="685"/>
      <c r="WIM9" s="685"/>
      <c r="WIN9" s="685"/>
      <c r="WIO9" s="685"/>
      <c r="WIP9" s="685"/>
      <c r="WIQ9" s="685"/>
      <c r="WIR9" s="685"/>
      <c r="WIS9" s="685"/>
      <c r="WIT9" s="685"/>
      <c r="WIU9" s="685"/>
      <c r="WIV9" s="685"/>
      <c r="WIW9" s="685"/>
      <c r="WIX9" s="685"/>
      <c r="WIY9" s="685"/>
      <c r="WIZ9" s="685"/>
      <c r="WJA9" s="685"/>
      <c r="WJB9" s="685"/>
      <c r="WJC9" s="685"/>
      <c r="WJD9" s="685"/>
      <c r="WJE9" s="685"/>
      <c r="WJF9" s="685"/>
      <c r="WJG9" s="685"/>
      <c r="WJH9" s="685"/>
      <c r="WJI9" s="685"/>
      <c r="WJJ9" s="685"/>
      <c r="WJK9" s="685"/>
      <c r="WJL9" s="685"/>
      <c r="WJM9" s="685"/>
      <c r="WJN9" s="685"/>
      <c r="WJO9" s="685"/>
      <c r="WJP9" s="685"/>
      <c r="WJQ9" s="685"/>
      <c r="WJR9" s="685"/>
      <c r="WJS9" s="685"/>
      <c r="WJT9" s="685"/>
      <c r="WJU9" s="685"/>
      <c r="WJV9" s="685"/>
      <c r="WJW9" s="685"/>
      <c r="WJX9" s="685"/>
      <c r="WJY9" s="685"/>
      <c r="WJZ9" s="685"/>
      <c r="WKA9" s="685"/>
      <c r="WKB9" s="685"/>
      <c r="WKC9" s="685"/>
      <c r="WKD9" s="685"/>
      <c r="WKE9" s="685"/>
      <c r="WKF9" s="685"/>
      <c r="WKG9" s="685"/>
      <c r="WKH9" s="685"/>
      <c r="WKI9" s="685"/>
      <c r="WKJ9" s="685"/>
      <c r="WKK9" s="685"/>
      <c r="WKL9" s="685"/>
      <c r="WKM9" s="685"/>
      <c r="WKN9" s="685"/>
      <c r="WKO9" s="685"/>
      <c r="WKP9" s="685"/>
      <c r="WKQ9" s="685"/>
      <c r="WKR9" s="685"/>
      <c r="WKS9" s="685"/>
      <c r="WKT9" s="685"/>
      <c r="WKU9" s="685"/>
      <c r="WKV9" s="685"/>
      <c r="WKW9" s="685"/>
      <c r="WKX9" s="685"/>
      <c r="WKY9" s="685"/>
      <c r="WKZ9" s="685"/>
      <c r="WLA9" s="685"/>
      <c r="WLB9" s="685"/>
      <c r="WLC9" s="685"/>
      <c r="WLD9" s="685"/>
      <c r="WLE9" s="685"/>
      <c r="WLF9" s="685"/>
      <c r="WLG9" s="685"/>
      <c r="WLH9" s="685"/>
      <c r="WLI9" s="685"/>
      <c r="WLJ9" s="685"/>
      <c r="WLK9" s="685"/>
      <c r="WLL9" s="685"/>
      <c r="WLM9" s="685"/>
      <c r="WLN9" s="685"/>
      <c r="WLO9" s="685"/>
      <c r="WLP9" s="685"/>
      <c r="WLQ9" s="685"/>
      <c r="WLR9" s="685"/>
      <c r="WLS9" s="685"/>
      <c r="WLT9" s="685"/>
      <c r="WLU9" s="685"/>
      <c r="WLV9" s="685"/>
      <c r="WLW9" s="685"/>
      <c r="WLX9" s="685"/>
      <c r="WLY9" s="685"/>
      <c r="WLZ9" s="685"/>
      <c r="WMA9" s="685"/>
      <c r="WMB9" s="685"/>
      <c r="WMC9" s="685"/>
      <c r="WMD9" s="685"/>
      <c r="WME9" s="685"/>
      <c r="WMF9" s="685"/>
      <c r="WMG9" s="685"/>
      <c r="WMH9" s="685"/>
      <c r="WMI9" s="685"/>
      <c r="WMJ9" s="685"/>
      <c r="WMK9" s="685"/>
      <c r="WML9" s="685"/>
      <c r="WMM9" s="685"/>
      <c r="WMN9" s="685"/>
      <c r="WMO9" s="685"/>
      <c r="WMP9" s="685"/>
      <c r="WMQ9" s="685"/>
      <c r="WMR9" s="685"/>
      <c r="WMS9" s="685"/>
      <c r="WMT9" s="685"/>
      <c r="WMU9" s="685"/>
      <c r="WMV9" s="685"/>
      <c r="WMW9" s="685"/>
      <c r="WMX9" s="685"/>
      <c r="WMY9" s="685"/>
      <c r="WMZ9" s="685"/>
      <c r="WNA9" s="685"/>
      <c r="WNB9" s="685"/>
      <c r="WNC9" s="685"/>
      <c r="WND9" s="685"/>
      <c r="WNE9" s="685"/>
      <c r="WNF9" s="685"/>
      <c r="WNG9" s="685"/>
      <c r="WNH9" s="685"/>
      <c r="WNI9" s="685"/>
      <c r="WNJ9" s="685"/>
      <c r="WNK9" s="685"/>
      <c r="WNL9" s="685"/>
      <c r="WNM9" s="685"/>
      <c r="WNN9" s="685"/>
      <c r="WNO9" s="685"/>
      <c r="WNP9" s="685"/>
      <c r="WNQ9" s="685"/>
      <c r="WNR9" s="685"/>
      <c r="WNS9" s="685"/>
      <c r="WNT9" s="685"/>
      <c r="WNU9" s="685"/>
      <c r="WNV9" s="685"/>
      <c r="WNW9" s="685"/>
      <c r="WNX9" s="685"/>
      <c r="WNY9" s="685"/>
      <c r="WNZ9" s="685"/>
      <c r="WOA9" s="685"/>
      <c r="WOB9" s="685"/>
      <c r="WOC9" s="685"/>
      <c r="WOD9" s="685"/>
      <c r="WOE9" s="685"/>
      <c r="WOF9" s="685"/>
      <c r="WOG9" s="685"/>
      <c r="WOH9" s="685"/>
      <c r="WOI9" s="685"/>
      <c r="WOJ9" s="685"/>
      <c r="WOK9" s="685"/>
      <c r="WOL9" s="685"/>
      <c r="WOM9" s="685"/>
      <c r="WON9" s="685"/>
      <c r="WOO9" s="685"/>
      <c r="WOP9" s="685"/>
      <c r="WOQ9" s="685"/>
      <c r="WOR9" s="685"/>
      <c r="WOS9" s="685"/>
      <c r="WOT9" s="685"/>
      <c r="WOU9" s="685"/>
      <c r="WOV9" s="685"/>
      <c r="WOW9" s="685"/>
      <c r="WOX9" s="685"/>
      <c r="WOY9" s="685"/>
      <c r="WOZ9" s="685"/>
      <c r="WPA9" s="685"/>
      <c r="WPB9" s="685"/>
      <c r="WPC9" s="685"/>
      <c r="WPD9" s="685"/>
      <c r="WPE9" s="685"/>
      <c r="WPF9" s="685"/>
      <c r="WPG9" s="685"/>
      <c r="WPH9" s="685"/>
      <c r="WPI9" s="685"/>
      <c r="WPJ9" s="685"/>
      <c r="WPK9" s="685"/>
      <c r="WPL9" s="685"/>
      <c r="WPM9" s="685"/>
      <c r="WPN9" s="685"/>
      <c r="WPO9" s="685"/>
      <c r="WPP9" s="685"/>
      <c r="WPQ9" s="685"/>
      <c r="WPR9" s="685"/>
      <c r="WPS9" s="685"/>
      <c r="WPT9" s="685"/>
      <c r="WPU9" s="685"/>
      <c r="WPV9" s="685"/>
      <c r="WPW9" s="685"/>
      <c r="WPX9" s="685"/>
      <c r="WPY9" s="685"/>
      <c r="WPZ9" s="685"/>
      <c r="WQA9" s="685"/>
      <c r="WQB9" s="685"/>
      <c r="WQC9" s="685"/>
      <c r="WQD9" s="685"/>
      <c r="WQE9" s="685"/>
      <c r="WQF9" s="685"/>
      <c r="WQG9" s="685"/>
      <c r="WQH9" s="685"/>
      <c r="WQI9" s="685"/>
      <c r="WQJ9" s="685"/>
      <c r="WQK9" s="685"/>
      <c r="WQL9" s="685"/>
      <c r="WQM9" s="685"/>
      <c r="WQN9" s="685"/>
      <c r="WQO9" s="685"/>
      <c r="WQP9" s="685"/>
      <c r="WQQ9" s="685"/>
      <c r="WQR9" s="685"/>
      <c r="WQS9" s="685"/>
      <c r="WQT9" s="685"/>
      <c r="WQU9" s="685"/>
      <c r="WQV9" s="685"/>
      <c r="WQW9" s="685"/>
      <c r="WQX9" s="685"/>
      <c r="WQY9" s="685"/>
      <c r="WQZ9" s="685"/>
      <c r="WRA9" s="685"/>
      <c r="WRB9" s="685"/>
      <c r="WRC9" s="685"/>
      <c r="WRD9" s="685"/>
      <c r="WRE9" s="685"/>
      <c r="WRF9" s="685"/>
      <c r="WRG9" s="685"/>
      <c r="WRH9" s="685"/>
      <c r="WRI9" s="685"/>
      <c r="WRJ9" s="685"/>
      <c r="WRK9" s="685"/>
      <c r="WRL9" s="685"/>
      <c r="WRM9" s="685"/>
      <c r="WRN9" s="685"/>
      <c r="WRO9" s="685"/>
      <c r="WRP9" s="685"/>
      <c r="WRQ9" s="685"/>
      <c r="WRR9" s="685"/>
      <c r="WRS9" s="685"/>
      <c r="WRT9" s="685"/>
      <c r="WRU9" s="685"/>
      <c r="WRV9" s="685"/>
      <c r="WRW9" s="685"/>
      <c r="WRX9" s="685"/>
      <c r="WRY9" s="685"/>
      <c r="WRZ9" s="685"/>
      <c r="WSA9" s="685"/>
      <c r="WSB9" s="685"/>
      <c r="WSC9" s="685"/>
      <c r="WSD9" s="685"/>
      <c r="WSE9" s="685"/>
      <c r="WSF9" s="685"/>
      <c r="WSG9" s="685"/>
      <c r="WSH9" s="685"/>
      <c r="WSI9" s="685"/>
      <c r="WSJ9" s="685"/>
      <c r="WSK9" s="685"/>
      <c r="WSL9" s="685"/>
      <c r="WSM9" s="685"/>
      <c r="WSN9" s="685"/>
      <c r="WSO9" s="685"/>
      <c r="WSP9" s="685"/>
      <c r="WSQ9" s="685"/>
      <c r="WSR9" s="685"/>
      <c r="WSS9" s="685"/>
      <c r="WST9" s="685"/>
      <c r="WSU9" s="685"/>
      <c r="WSV9" s="685"/>
      <c r="WSW9" s="685"/>
      <c r="WSX9" s="685"/>
      <c r="WSY9" s="685"/>
      <c r="WSZ9" s="685"/>
      <c r="WTA9" s="685"/>
      <c r="WTB9" s="685"/>
      <c r="WTC9" s="685"/>
      <c r="WTD9" s="685"/>
      <c r="WTE9" s="685"/>
      <c r="WTF9" s="685"/>
      <c r="WTG9" s="685"/>
      <c r="WTH9" s="685"/>
      <c r="WTI9" s="685"/>
      <c r="WTJ9" s="685"/>
      <c r="WTK9" s="685"/>
      <c r="WTL9" s="685"/>
      <c r="WTM9" s="685"/>
      <c r="WTN9" s="685"/>
      <c r="WTO9" s="685"/>
      <c r="WTP9" s="685"/>
      <c r="WTQ9" s="685"/>
      <c r="WTR9" s="685"/>
      <c r="WTS9" s="685"/>
      <c r="WTT9" s="685"/>
      <c r="WTU9" s="685"/>
      <c r="WTV9" s="685"/>
      <c r="WTW9" s="685"/>
      <c r="WTX9" s="685"/>
      <c r="WTY9" s="685"/>
      <c r="WTZ9" s="685"/>
      <c r="WUA9" s="685"/>
      <c r="WUB9" s="685"/>
      <c r="WUC9" s="685"/>
      <c r="WUD9" s="685"/>
      <c r="WUE9" s="685"/>
      <c r="WUF9" s="685"/>
      <c r="WUG9" s="685"/>
      <c r="WUH9" s="685"/>
      <c r="WUI9" s="685"/>
      <c r="WUJ9" s="685"/>
      <c r="WUK9" s="685"/>
      <c r="WUL9" s="685"/>
      <c r="WUM9" s="685"/>
      <c r="WUN9" s="685"/>
      <c r="WUO9" s="685"/>
      <c r="WUP9" s="685"/>
      <c r="WUQ9" s="685"/>
      <c r="WUR9" s="685"/>
      <c r="WUS9" s="685"/>
      <c r="WUT9" s="685"/>
      <c r="WUU9" s="685"/>
      <c r="WUV9" s="685"/>
      <c r="WUW9" s="685"/>
      <c r="WUX9" s="685"/>
      <c r="WUY9" s="685"/>
      <c r="WUZ9" s="685"/>
      <c r="WVA9" s="685"/>
      <c r="WVB9" s="685"/>
      <c r="WVC9" s="685"/>
      <c r="WVD9" s="685"/>
      <c r="WVE9" s="685"/>
      <c r="WVF9" s="685"/>
      <c r="WVG9" s="685"/>
      <c r="WVH9" s="685"/>
      <c r="WVI9" s="685"/>
      <c r="WVJ9" s="685"/>
      <c r="WVK9" s="685"/>
      <c r="WVL9" s="685"/>
      <c r="WVM9" s="685"/>
      <c r="WVN9" s="685"/>
      <c r="WVO9" s="685"/>
      <c r="WVP9" s="685"/>
      <c r="WVQ9" s="685"/>
      <c r="WVR9" s="685"/>
      <c r="WVS9" s="685"/>
      <c r="WVT9" s="685"/>
      <c r="WVU9" s="685"/>
      <c r="WVV9" s="685"/>
      <c r="WVW9" s="685"/>
      <c r="WVX9" s="685"/>
      <c r="WVY9" s="685"/>
      <c r="WVZ9" s="685"/>
      <c r="WWA9" s="685"/>
      <c r="WWB9" s="685"/>
      <c r="WWC9" s="685"/>
      <c r="WWD9" s="685"/>
      <c r="WWE9" s="685"/>
      <c r="WWF9" s="685"/>
      <c r="WWG9" s="685"/>
      <c r="WWH9" s="685"/>
      <c r="WWI9" s="685"/>
      <c r="WWJ9" s="685"/>
      <c r="WWK9" s="685"/>
      <c r="WWL9" s="685"/>
      <c r="WWM9" s="685"/>
      <c r="WWN9" s="685"/>
      <c r="WWO9" s="685"/>
      <c r="WWP9" s="685"/>
      <c r="WWQ9" s="685"/>
      <c r="WWR9" s="685"/>
      <c r="WWS9" s="685"/>
      <c r="WWT9" s="685"/>
      <c r="WWU9" s="685"/>
      <c r="WWV9" s="685"/>
      <c r="WWW9" s="685"/>
      <c r="WWX9" s="685"/>
      <c r="WWY9" s="685"/>
      <c r="WWZ9" s="685"/>
      <c r="WXA9" s="685"/>
      <c r="WXB9" s="685"/>
      <c r="WXC9" s="685"/>
      <c r="WXD9" s="685"/>
      <c r="WXE9" s="685"/>
      <c r="WXF9" s="685"/>
      <c r="WXG9" s="685"/>
      <c r="WXH9" s="685"/>
      <c r="WXI9" s="685"/>
      <c r="WXJ9" s="685"/>
      <c r="WXK9" s="685"/>
      <c r="WXL9" s="685"/>
      <c r="WXM9" s="685"/>
      <c r="WXN9" s="685"/>
      <c r="WXO9" s="685"/>
      <c r="WXP9" s="685"/>
      <c r="WXQ9" s="685"/>
      <c r="WXR9" s="685"/>
      <c r="WXS9" s="685"/>
      <c r="WXT9" s="685"/>
      <c r="WXU9" s="685"/>
      <c r="WXV9" s="685"/>
      <c r="WXW9" s="685"/>
      <c r="WXX9" s="685"/>
      <c r="WXY9" s="685"/>
      <c r="WXZ9" s="685"/>
      <c r="WYA9" s="685"/>
      <c r="WYB9" s="685"/>
      <c r="WYC9" s="685"/>
      <c r="WYD9" s="685"/>
      <c r="WYE9" s="685"/>
      <c r="WYF9" s="685"/>
      <c r="WYG9" s="685"/>
      <c r="WYH9" s="685"/>
      <c r="WYI9" s="685"/>
      <c r="WYJ9" s="685"/>
      <c r="WYK9" s="685"/>
      <c r="WYL9" s="685"/>
      <c r="WYM9" s="685"/>
      <c r="WYN9" s="685"/>
      <c r="WYO9" s="685"/>
      <c r="WYP9" s="685"/>
      <c r="WYQ9" s="685"/>
      <c r="WYR9" s="685"/>
      <c r="WYS9" s="685"/>
      <c r="WYT9" s="685"/>
      <c r="WYU9" s="685"/>
      <c r="WYV9" s="685"/>
      <c r="WYW9" s="685"/>
      <c r="WYX9" s="685"/>
      <c r="WYY9" s="685"/>
      <c r="WYZ9" s="685"/>
      <c r="WZA9" s="685"/>
      <c r="WZB9" s="685"/>
      <c r="WZC9" s="685"/>
      <c r="WZD9" s="685"/>
      <c r="WZE9" s="685"/>
      <c r="WZF9" s="685"/>
      <c r="WZG9" s="685"/>
      <c r="WZH9" s="685"/>
      <c r="WZI9" s="685"/>
      <c r="WZJ9" s="685"/>
      <c r="WZK9" s="685"/>
      <c r="WZL9" s="685"/>
      <c r="WZM9" s="685"/>
      <c r="WZN9" s="685"/>
      <c r="WZO9" s="685"/>
      <c r="WZP9" s="685"/>
      <c r="WZQ9" s="685"/>
      <c r="WZR9" s="685"/>
      <c r="WZS9" s="685"/>
      <c r="WZT9" s="685"/>
      <c r="WZU9" s="685"/>
      <c r="WZV9" s="685"/>
      <c r="WZW9" s="685"/>
      <c r="WZX9" s="685"/>
      <c r="WZY9" s="685"/>
      <c r="WZZ9" s="685"/>
      <c r="XAA9" s="685"/>
      <c r="XAB9" s="685"/>
      <c r="XAC9" s="685"/>
      <c r="XAD9" s="685"/>
      <c r="XAE9" s="685"/>
      <c r="XAF9" s="685"/>
      <c r="XAG9" s="685"/>
      <c r="XAH9" s="685"/>
      <c r="XAI9" s="685"/>
      <c r="XAJ9" s="685"/>
      <c r="XAK9" s="685"/>
      <c r="XAL9" s="685"/>
      <c r="XAM9" s="685"/>
      <c r="XAN9" s="685"/>
      <c r="XAO9" s="685"/>
      <c r="XAP9" s="685"/>
      <c r="XAQ9" s="685"/>
      <c r="XAR9" s="685"/>
      <c r="XAS9" s="685"/>
      <c r="XAT9" s="685"/>
      <c r="XAU9" s="685"/>
      <c r="XAV9" s="685"/>
      <c r="XAW9" s="685"/>
      <c r="XAX9" s="685"/>
      <c r="XAY9" s="685"/>
      <c r="XAZ9" s="685"/>
      <c r="XBA9" s="685"/>
      <c r="XBB9" s="685"/>
      <c r="XBC9" s="685"/>
      <c r="XBD9" s="685"/>
      <c r="XBE9" s="685"/>
      <c r="XBF9" s="685"/>
      <c r="XBG9" s="685"/>
      <c r="XBH9" s="685"/>
      <c r="XBI9" s="685"/>
      <c r="XBJ9" s="685"/>
      <c r="XBK9" s="685"/>
      <c r="XBL9" s="685"/>
      <c r="XBM9" s="685"/>
      <c r="XBN9" s="685"/>
      <c r="XBO9" s="685"/>
      <c r="XBP9" s="685"/>
      <c r="XBQ9" s="685"/>
      <c r="XBR9" s="685"/>
      <c r="XBS9" s="685"/>
      <c r="XBT9" s="685"/>
      <c r="XBU9" s="685"/>
      <c r="XBV9" s="685"/>
      <c r="XBW9" s="685"/>
      <c r="XBX9" s="685"/>
      <c r="XBY9" s="685"/>
      <c r="XBZ9" s="685"/>
      <c r="XCA9" s="685"/>
      <c r="XCB9" s="685"/>
      <c r="XCC9" s="685"/>
      <c r="XCD9" s="685"/>
      <c r="XCE9" s="685"/>
      <c r="XCF9" s="685"/>
      <c r="XCG9" s="685"/>
      <c r="XCH9" s="685"/>
      <c r="XCI9" s="685"/>
      <c r="XCJ9" s="685"/>
      <c r="XCK9" s="685"/>
      <c r="XCL9" s="685"/>
      <c r="XCM9" s="685"/>
      <c r="XCN9" s="685"/>
      <c r="XCO9" s="685"/>
      <c r="XCP9" s="685"/>
      <c r="XCQ9" s="685"/>
      <c r="XCR9" s="685"/>
      <c r="XCS9" s="685"/>
      <c r="XCT9" s="685"/>
      <c r="XCU9" s="685"/>
      <c r="XCV9" s="685"/>
      <c r="XCW9" s="685"/>
      <c r="XCX9" s="685"/>
      <c r="XCY9" s="685"/>
      <c r="XCZ9" s="685"/>
      <c r="XDA9" s="685"/>
      <c r="XDB9" s="685"/>
      <c r="XDC9" s="685"/>
      <c r="XDD9" s="685"/>
      <c r="XDE9" s="685"/>
      <c r="XDF9" s="685"/>
      <c r="XDG9" s="685"/>
      <c r="XDH9" s="685"/>
      <c r="XDI9" s="685"/>
      <c r="XDJ9" s="685"/>
      <c r="XDK9" s="685"/>
      <c r="XDL9" s="685"/>
      <c r="XDM9" s="685"/>
      <c r="XDN9" s="685"/>
      <c r="XDO9" s="685"/>
      <c r="XDP9" s="685"/>
      <c r="XDQ9" s="685"/>
      <c r="XDR9" s="685"/>
      <c r="XDS9" s="685"/>
      <c r="XDT9" s="685"/>
      <c r="XDU9" s="685"/>
      <c r="XDV9" s="685"/>
      <c r="XDW9" s="685"/>
      <c r="XDX9" s="685"/>
      <c r="XDY9" s="685"/>
      <c r="XDZ9" s="685"/>
      <c r="XEA9" s="685"/>
      <c r="XEB9" s="685"/>
      <c r="XEC9" s="685"/>
      <c r="XED9" s="685"/>
      <c r="XEE9" s="685"/>
      <c r="XEF9" s="685"/>
      <c r="XEG9" s="685"/>
      <c r="XEH9" s="685"/>
      <c r="XEI9" s="685"/>
      <c r="XEJ9" s="685"/>
      <c r="XEK9" s="685"/>
      <c r="XEL9" s="685"/>
      <c r="XEM9" s="685"/>
      <c r="XEN9" s="685"/>
      <c r="XEO9" s="685"/>
      <c r="XEP9" s="685"/>
      <c r="XEQ9" s="685"/>
      <c r="XER9" s="685"/>
      <c r="XES9" s="685"/>
      <c r="XET9" s="685"/>
      <c r="XEU9" s="685"/>
      <c r="XEV9" s="685"/>
      <c r="XEW9" s="685"/>
      <c r="XEX9" s="685"/>
      <c r="XEY9" s="685"/>
      <c r="XEZ9" s="685"/>
      <c r="XFA9" s="685"/>
      <c r="XFB9" s="685"/>
      <c r="XFC9" s="685"/>
      <c r="XFD9" s="685"/>
    </row>
    <row r="10" spans="1:16384">
      <c r="A10" s="697" t="s">
        <v>25</v>
      </c>
      <c r="B10" s="697" t="s">
        <v>70</v>
      </c>
      <c r="C10" s="698">
        <f ca="1">INDIRECT(C$5&amp;"T!"&amp;ADDRESS(MATCH($C$2,INDIRECT(C$5&amp;"T!B6:B32"),0)+5,VLOOKUP($B10,lookup!$C$1:$D$36,2,FALSE)+1))</f>
        <v>1.4634317123551472</v>
      </c>
      <c r="D10" s="698">
        <f ca="1">INDIRECT(D$5&amp;"T!"&amp;ADDRESS(MATCH($C$2,INDIRECT(D$5&amp;"T!B6:B32"),0)+5,VLOOKUP($B10,lookup!$C$1:$D$36,2,FALSE)+1))</f>
        <v>-2.5265619439784457</v>
      </c>
      <c r="E10" s="698">
        <f ca="1">INDIRECT(E$5&amp;"T!"&amp;ADDRESS(MATCH($C$2,INDIRECT(E$5&amp;"T!B6:B32"),0)+5,VLOOKUP($B10,lookup!$C$1:$D$36,2,FALSE)+1))</f>
        <v>-2.7885597725783478</v>
      </c>
      <c r="F10" s="698">
        <f ca="1">INDIRECT(F$5&amp;"T!"&amp;ADDRESS(MATCH($C$2,INDIRECT(F$5&amp;"T!B6:B32"),0)+5,VLOOKUP($B10,lookup!$C$1:$D$36,2,FALSE)+1))</f>
        <v>4.0934163561978805</v>
      </c>
      <c r="G10" s="698">
        <f ca="1">INDIRECT(G$5&amp;"T!"&amp;ADDRESS(MATCH($C$2,INDIRECT(G$5&amp;"T!B6:B32"),0)+5,VLOOKUP($B10,lookup!$C$1:$D$36,2,FALSE)+1))</f>
        <v>4.3739620305862594</v>
      </c>
      <c r="H10" s="699"/>
    </row>
    <row r="11" spans="1:16384" ht="14.25" thickBot="1">
      <c r="A11" s="700" t="s">
        <v>27</v>
      </c>
      <c r="B11" s="700" t="s">
        <v>83</v>
      </c>
      <c r="C11" s="683">
        <f ca="1">INDIRECT(C$5&amp;"T!"&amp;ADDRESS(MATCH($C$2,INDIRECT(C$5&amp;"T!B6:B32"),0)+5,VLOOKUP($B11,lookup!$C$1:$D$36,2,FALSE)+1))</f>
        <v>2.6683608640406602</v>
      </c>
      <c r="D11" s="683">
        <f ca="1">INDIRECT(D$5&amp;"T!"&amp;ADDRESS(MATCH($C$2,INDIRECT(D$5&amp;"T!B6:B32"),0)+5,VLOOKUP($B11,lookup!$C$1:$D$36,2,FALSE)+1))</f>
        <v>-3.9825422804146209</v>
      </c>
      <c r="E11" s="683">
        <f ca="1">INDIRECT(E$5&amp;"T!"&amp;ADDRESS(MATCH($C$2,INDIRECT(E$5&amp;"T!B6:B32"),0)+5,VLOOKUP($B11,lookup!$C$1:$D$36,2,FALSE)+1))</f>
        <v>-0.74119559832252668</v>
      </c>
      <c r="F11" s="683">
        <f ca="1">INDIRECT(F$5&amp;"T!"&amp;ADDRESS(MATCH($C$2,INDIRECT(F$5&amp;"T!B6:B32"),0)+5,VLOOKUP($B11,lookup!$C$1:$D$36,2,FALSE)+1))</f>
        <v>6.9267644680605338</v>
      </c>
      <c r="G11" s="683">
        <f ca="1">INDIRECT(G$5&amp;"T!"&amp;ADDRESS(MATCH($C$2,INDIRECT(G$5&amp;"T!B6:B32"),0)+5,VLOOKUP($B11,lookup!$C$1:$D$36,2,FALSE)+1))</f>
        <v>3.4350166546087935</v>
      </c>
      <c r="H11" s="699"/>
    </row>
    <row r="12" spans="1:16384" s="694" customFormat="1">
      <c r="A12" s="695" t="s">
        <v>141</v>
      </c>
      <c r="B12" s="695" t="s">
        <v>138</v>
      </c>
      <c r="C12" s="696">
        <f ca="1">INDIRECT(C$5&amp;"T!"&amp;ADDRESS(MATCH($C$2,INDIRECT(C$5&amp;"T!B6:B32"),0)+5,VLOOKUP($B12,lookup!$C$1:$D$36,2,FALSE)+1))</f>
        <v>-0.19264633839553105</v>
      </c>
      <c r="D12" s="696">
        <f ca="1">INDIRECT(D$5&amp;"T!"&amp;ADDRESS(MATCH($C$2,INDIRECT(D$5&amp;"T!B6:B32"),0)+5,VLOOKUP($B12,lookup!$C$1:$D$36,2,FALSE)+1))</f>
        <v>0.25977867965868223</v>
      </c>
      <c r="E12" s="696">
        <f ca="1">INDIRECT(E$5&amp;"T!"&amp;ADDRESS(MATCH($C$2,INDIRECT(E$5&amp;"T!B6:B32"),0)+5,VLOOKUP($B12,lookup!$C$1:$D$36,2,FALSE)+1))</f>
        <v>0.3034570020624206</v>
      </c>
      <c r="F12" s="696">
        <f ca="1">INDIRECT(F$5&amp;"T!"&amp;ADDRESS(MATCH($C$2,INDIRECT(F$5&amp;"T!B6:B32"),0)+5,VLOOKUP($B12,lookup!$C$1:$D$36,2,FALSE)+1))</f>
        <v>-0.45125275959343392</v>
      </c>
      <c r="G12" s="696">
        <f ca="1">INDIRECT(G$5&amp;"T!"&amp;ADDRESS(MATCH($C$2,INDIRECT(G$5&amp;"T!B6:B32"),0)+5,VLOOKUP($B12,lookup!$C$1:$D$36,2,FALSE)+1))</f>
        <v>-0.49460243473736598</v>
      </c>
      <c r="H12" s="685"/>
      <c r="I12" s="685"/>
      <c r="J12" s="685"/>
      <c r="K12" s="685"/>
      <c r="L12" s="685"/>
      <c r="M12" s="685"/>
      <c r="N12" s="685"/>
      <c r="O12" s="685"/>
      <c r="P12" s="685"/>
      <c r="Q12" s="685"/>
      <c r="R12" s="685"/>
      <c r="S12" s="685"/>
      <c r="T12" s="68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c r="AT12" s="685"/>
      <c r="AU12" s="685"/>
      <c r="AV12" s="685"/>
      <c r="AW12" s="685"/>
      <c r="AX12" s="685"/>
      <c r="AY12" s="685"/>
      <c r="AZ12" s="685"/>
      <c r="BA12" s="685"/>
      <c r="BB12" s="685"/>
      <c r="BC12" s="685"/>
      <c r="BD12" s="685"/>
      <c r="BE12" s="685"/>
      <c r="BF12" s="685"/>
      <c r="BG12" s="685"/>
      <c r="BH12" s="685"/>
      <c r="BI12" s="685"/>
      <c r="BJ12" s="685"/>
      <c r="BK12" s="685"/>
      <c r="BL12" s="685"/>
      <c r="BM12" s="685"/>
      <c r="BN12" s="685"/>
      <c r="BO12" s="685"/>
      <c r="BP12" s="685"/>
      <c r="BQ12" s="685"/>
      <c r="BR12" s="685"/>
      <c r="BS12" s="685"/>
      <c r="BT12" s="685"/>
      <c r="BU12" s="685"/>
      <c r="BV12" s="685"/>
      <c r="BW12" s="685"/>
      <c r="BX12" s="685"/>
      <c r="BY12" s="685"/>
      <c r="BZ12" s="685"/>
      <c r="CA12" s="685"/>
      <c r="CB12" s="685"/>
      <c r="CC12" s="685"/>
      <c r="CD12" s="685"/>
      <c r="CE12" s="685"/>
      <c r="CF12" s="685"/>
      <c r="CG12" s="685"/>
      <c r="CH12" s="685"/>
      <c r="CI12" s="685"/>
      <c r="CJ12" s="685"/>
      <c r="CK12" s="685"/>
      <c r="CL12" s="685"/>
      <c r="CM12" s="685"/>
      <c r="CN12" s="685"/>
      <c r="CO12" s="685"/>
      <c r="CP12" s="685"/>
      <c r="CQ12" s="685"/>
      <c r="CR12" s="685"/>
      <c r="CS12" s="685"/>
      <c r="CT12" s="685"/>
      <c r="CU12" s="685"/>
      <c r="CV12" s="685"/>
      <c r="CW12" s="685"/>
      <c r="CX12" s="685"/>
      <c r="CY12" s="685"/>
      <c r="CZ12" s="685"/>
      <c r="DA12" s="685"/>
      <c r="DB12" s="685"/>
      <c r="DC12" s="685"/>
      <c r="DD12" s="685"/>
      <c r="DE12" s="685"/>
      <c r="DF12" s="685"/>
      <c r="DG12" s="685"/>
      <c r="DH12" s="685"/>
      <c r="DI12" s="685"/>
      <c r="DJ12" s="685"/>
      <c r="DK12" s="685"/>
      <c r="DL12" s="685"/>
      <c r="DM12" s="685"/>
      <c r="DN12" s="685"/>
      <c r="DO12" s="685"/>
      <c r="DP12" s="685"/>
      <c r="DQ12" s="685"/>
      <c r="DR12" s="685"/>
      <c r="DS12" s="685"/>
      <c r="DT12" s="685"/>
      <c r="DU12" s="685"/>
      <c r="DV12" s="685"/>
      <c r="DW12" s="685"/>
      <c r="DX12" s="685"/>
      <c r="DY12" s="685"/>
      <c r="DZ12" s="685"/>
      <c r="EA12" s="685"/>
      <c r="EB12" s="685"/>
      <c r="EC12" s="685"/>
      <c r="ED12" s="685"/>
      <c r="EE12" s="685"/>
      <c r="EF12" s="685"/>
      <c r="EG12" s="685"/>
      <c r="EH12" s="685"/>
      <c r="EI12" s="685"/>
      <c r="EJ12" s="685"/>
      <c r="EK12" s="685"/>
      <c r="EL12" s="685"/>
      <c r="EM12" s="685"/>
      <c r="EN12" s="685"/>
      <c r="EO12" s="685"/>
      <c r="EP12" s="685"/>
      <c r="EQ12" s="685"/>
      <c r="ER12" s="685"/>
      <c r="ES12" s="685"/>
      <c r="ET12" s="685"/>
      <c r="EU12" s="685"/>
      <c r="EV12" s="685"/>
      <c r="EW12" s="685"/>
      <c r="EX12" s="685"/>
      <c r="EY12" s="685"/>
      <c r="EZ12" s="685"/>
      <c r="FA12" s="685"/>
      <c r="FB12" s="685"/>
      <c r="FC12" s="685"/>
      <c r="FD12" s="685"/>
      <c r="FE12" s="685"/>
      <c r="FF12" s="685"/>
      <c r="FG12" s="685"/>
      <c r="FH12" s="685"/>
      <c r="FI12" s="685"/>
      <c r="FJ12" s="685"/>
      <c r="FK12" s="685"/>
      <c r="FL12" s="685"/>
      <c r="FM12" s="685"/>
      <c r="FN12" s="685"/>
      <c r="FO12" s="685"/>
      <c r="FP12" s="685"/>
      <c r="FQ12" s="685"/>
      <c r="FR12" s="685"/>
      <c r="FS12" s="685"/>
      <c r="FT12" s="685"/>
      <c r="FU12" s="685"/>
      <c r="FV12" s="685"/>
      <c r="FW12" s="685"/>
      <c r="FX12" s="685"/>
      <c r="FY12" s="685"/>
      <c r="FZ12" s="685"/>
      <c r="GA12" s="685"/>
      <c r="GB12" s="685"/>
      <c r="GC12" s="685"/>
      <c r="GD12" s="685"/>
      <c r="GE12" s="685"/>
      <c r="GF12" s="685"/>
      <c r="GG12" s="685"/>
      <c r="GH12" s="685"/>
      <c r="GI12" s="685"/>
      <c r="GJ12" s="685"/>
      <c r="GK12" s="685"/>
      <c r="GL12" s="685"/>
      <c r="GM12" s="685"/>
      <c r="GN12" s="685"/>
      <c r="GO12" s="685"/>
      <c r="GP12" s="685"/>
      <c r="GQ12" s="685"/>
      <c r="GR12" s="685"/>
      <c r="GS12" s="685"/>
      <c r="GT12" s="685"/>
      <c r="GU12" s="685"/>
      <c r="GV12" s="685"/>
      <c r="GW12" s="685"/>
      <c r="GX12" s="685"/>
      <c r="GY12" s="685"/>
      <c r="GZ12" s="685"/>
      <c r="HA12" s="685"/>
      <c r="HB12" s="685"/>
      <c r="HC12" s="685"/>
      <c r="HD12" s="685"/>
      <c r="HE12" s="685"/>
      <c r="HF12" s="685"/>
      <c r="HG12" s="685"/>
      <c r="HH12" s="685"/>
      <c r="HI12" s="685"/>
      <c r="HJ12" s="685"/>
      <c r="HK12" s="685"/>
      <c r="HL12" s="685"/>
      <c r="HM12" s="685"/>
      <c r="HN12" s="685"/>
      <c r="HO12" s="685"/>
      <c r="HP12" s="685"/>
      <c r="HQ12" s="685"/>
      <c r="HR12" s="685"/>
      <c r="HS12" s="685"/>
      <c r="HT12" s="685"/>
      <c r="HU12" s="685"/>
      <c r="HV12" s="685"/>
      <c r="HW12" s="685"/>
      <c r="HX12" s="685"/>
      <c r="HY12" s="685"/>
      <c r="HZ12" s="685"/>
      <c r="IA12" s="685"/>
      <c r="IB12" s="685"/>
      <c r="IC12" s="685"/>
      <c r="ID12" s="685"/>
      <c r="IE12" s="685"/>
      <c r="IF12" s="685"/>
      <c r="IG12" s="685"/>
      <c r="IH12" s="685"/>
      <c r="II12" s="685"/>
      <c r="IJ12" s="685"/>
      <c r="IK12" s="685"/>
      <c r="IL12" s="685"/>
      <c r="IM12" s="685"/>
      <c r="IN12" s="685"/>
      <c r="IO12" s="685"/>
      <c r="IP12" s="685"/>
      <c r="IQ12" s="685"/>
      <c r="IR12" s="685"/>
      <c r="IS12" s="685"/>
      <c r="IT12" s="685"/>
      <c r="IU12" s="685"/>
      <c r="IV12" s="685"/>
      <c r="IW12" s="685"/>
      <c r="IX12" s="685"/>
      <c r="IY12" s="685"/>
      <c r="IZ12" s="685"/>
      <c r="JA12" s="685"/>
      <c r="JB12" s="685"/>
      <c r="JC12" s="685"/>
      <c r="JD12" s="685"/>
      <c r="JE12" s="685"/>
      <c r="JF12" s="685"/>
      <c r="JG12" s="685"/>
      <c r="JH12" s="685"/>
      <c r="JI12" s="685"/>
      <c r="JJ12" s="685"/>
      <c r="JK12" s="685"/>
      <c r="JL12" s="685"/>
      <c r="JM12" s="685"/>
      <c r="JN12" s="685"/>
      <c r="JO12" s="685"/>
      <c r="JP12" s="685"/>
      <c r="JQ12" s="685"/>
      <c r="JR12" s="685"/>
      <c r="JS12" s="685"/>
      <c r="JT12" s="685"/>
      <c r="JU12" s="685"/>
      <c r="JV12" s="685"/>
      <c r="JW12" s="685"/>
      <c r="JX12" s="685"/>
      <c r="JY12" s="685"/>
      <c r="JZ12" s="685"/>
      <c r="KA12" s="685"/>
      <c r="KB12" s="685"/>
      <c r="KC12" s="685"/>
      <c r="KD12" s="685"/>
      <c r="KE12" s="685"/>
      <c r="KF12" s="685"/>
      <c r="KG12" s="685"/>
      <c r="KH12" s="685"/>
      <c r="KI12" s="685"/>
      <c r="KJ12" s="685"/>
      <c r="KK12" s="685"/>
      <c r="KL12" s="685"/>
      <c r="KM12" s="685"/>
      <c r="KN12" s="685"/>
      <c r="KO12" s="685"/>
      <c r="KP12" s="685"/>
      <c r="KQ12" s="685"/>
      <c r="KR12" s="685"/>
      <c r="KS12" s="685"/>
      <c r="KT12" s="685"/>
      <c r="KU12" s="685"/>
      <c r="KV12" s="685"/>
      <c r="KW12" s="685"/>
      <c r="KX12" s="685"/>
      <c r="KY12" s="685"/>
      <c r="KZ12" s="685"/>
      <c r="LA12" s="685"/>
      <c r="LB12" s="685"/>
      <c r="LC12" s="685"/>
      <c r="LD12" s="685"/>
      <c r="LE12" s="685"/>
      <c r="LF12" s="685"/>
      <c r="LG12" s="685"/>
      <c r="LH12" s="685"/>
      <c r="LI12" s="685"/>
      <c r="LJ12" s="685"/>
      <c r="LK12" s="685"/>
      <c r="LL12" s="685"/>
      <c r="LM12" s="685"/>
      <c r="LN12" s="685"/>
      <c r="LO12" s="685"/>
      <c r="LP12" s="685"/>
      <c r="LQ12" s="685"/>
      <c r="LR12" s="685"/>
      <c r="LS12" s="685"/>
      <c r="LT12" s="685"/>
      <c r="LU12" s="685"/>
      <c r="LV12" s="685"/>
      <c r="LW12" s="685"/>
      <c r="LX12" s="685"/>
      <c r="LY12" s="685"/>
      <c r="LZ12" s="685"/>
      <c r="MA12" s="685"/>
      <c r="MB12" s="685"/>
      <c r="MC12" s="685"/>
      <c r="MD12" s="685"/>
      <c r="ME12" s="685"/>
      <c r="MF12" s="685"/>
      <c r="MG12" s="685"/>
      <c r="MH12" s="685"/>
      <c r="MI12" s="685"/>
      <c r="MJ12" s="685"/>
      <c r="MK12" s="685"/>
      <c r="ML12" s="685"/>
      <c r="MM12" s="685"/>
      <c r="MN12" s="685"/>
      <c r="MO12" s="685"/>
      <c r="MP12" s="685"/>
      <c r="MQ12" s="685"/>
      <c r="MR12" s="685"/>
      <c r="MS12" s="685"/>
      <c r="MT12" s="685"/>
      <c r="MU12" s="685"/>
      <c r="MV12" s="685"/>
      <c r="MW12" s="685"/>
      <c r="MX12" s="685"/>
      <c r="MY12" s="685"/>
      <c r="MZ12" s="685"/>
      <c r="NA12" s="685"/>
      <c r="NB12" s="685"/>
      <c r="NC12" s="685"/>
      <c r="ND12" s="685"/>
      <c r="NE12" s="685"/>
      <c r="NF12" s="685"/>
      <c r="NG12" s="685"/>
      <c r="NH12" s="685"/>
      <c r="NI12" s="685"/>
      <c r="NJ12" s="685"/>
      <c r="NK12" s="685"/>
      <c r="NL12" s="685"/>
      <c r="NM12" s="685"/>
      <c r="NN12" s="685"/>
      <c r="NO12" s="685"/>
      <c r="NP12" s="685"/>
      <c r="NQ12" s="685"/>
      <c r="NR12" s="685"/>
      <c r="NS12" s="685"/>
      <c r="NT12" s="685"/>
      <c r="NU12" s="685"/>
      <c r="NV12" s="685"/>
      <c r="NW12" s="685"/>
      <c r="NX12" s="685"/>
      <c r="NY12" s="685"/>
      <c r="NZ12" s="685"/>
      <c r="OA12" s="685"/>
      <c r="OB12" s="685"/>
      <c r="OC12" s="685"/>
      <c r="OD12" s="685"/>
      <c r="OE12" s="685"/>
      <c r="OF12" s="685"/>
      <c r="OG12" s="685"/>
      <c r="OH12" s="685"/>
      <c r="OI12" s="685"/>
      <c r="OJ12" s="685"/>
      <c r="OK12" s="685"/>
      <c r="OL12" s="685"/>
      <c r="OM12" s="685"/>
      <c r="ON12" s="685"/>
      <c r="OO12" s="685"/>
      <c r="OP12" s="685"/>
      <c r="OQ12" s="685"/>
      <c r="OR12" s="685"/>
      <c r="OS12" s="685"/>
      <c r="OT12" s="685"/>
      <c r="OU12" s="685"/>
      <c r="OV12" s="685"/>
      <c r="OW12" s="685"/>
      <c r="OX12" s="685"/>
      <c r="OY12" s="685"/>
      <c r="OZ12" s="685"/>
      <c r="PA12" s="685"/>
      <c r="PB12" s="685"/>
      <c r="PC12" s="685"/>
      <c r="PD12" s="685"/>
      <c r="PE12" s="685"/>
      <c r="PF12" s="685"/>
      <c r="PG12" s="685"/>
      <c r="PH12" s="685"/>
      <c r="PI12" s="685"/>
      <c r="PJ12" s="685"/>
      <c r="PK12" s="685"/>
      <c r="PL12" s="685"/>
      <c r="PM12" s="685"/>
      <c r="PN12" s="685"/>
      <c r="PO12" s="685"/>
      <c r="PP12" s="685"/>
      <c r="PQ12" s="685"/>
      <c r="PR12" s="685"/>
      <c r="PS12" s="685"/>
      <c r="PT12" s="685"/>
      <c r="PU12" s="685"/>
      <c r="PV12" s="685"/>
      <c r="PW12" s="685"/>
      <c r="PX12" s="685"/>
      <c r="PY12" s="685"/>
      <c r="PZ12" s="685"/>
      <c r="QA12" s="685"/>
      <c r="QB12" s="685"/>
      <c r="QC12" s="685"/>
      <c r="QD12" s="685"/>
      <c r="QE12" s="685"/>
      <c r="QF12" s="685"/>
      <c r="QG12" s="685"/>
      <c r="QH12" s="685"/>
      <c r="QI12" s="685"/>
      <c r="QJ12" s="685"/>
      <c r="QK12" s="685"/>
      <c r="QL12" s="685"/>
      <c r="QM12" s="685"/>
      <c r="QN12" s="685"/>
      <c r="QO12" s="685"/>
      <c r="QP12" s="685"/>
      <c r="QQ12" s="685"/>
      <c r="QR12" s="685"/>
      <c r="QS12" s="685"/>
      <c r="QT12" s="685"/>
      <c r="QU12" s="685"/>
      <c r="QV12" s="685"/>
      <c r="QW12" s="685"/>
      <c r="QX12" s="685"/>
      <c r="QY12" s="685"/>
      <c r="QZ12" s="685"/>
      <c r="RA12" s="685"/>
      <c r="RB12" s="685"/>
      <c r="RC12" s="685"/>
      <c r="RD12" s="685"/>
      <c r="RE12" s="685"/>
      <c r="RF12" s="685"/>
      <c r="RG12" s="685"/>
      <c r="RH12" s="685"/>
      <c r="RI12" s="685"/>
      <c r="RJ12" s="685"/>
      <c r="RK12" s="685"/>
      <c r="RL12" s="685"/>
      <c r="RM12" s="685"/>
      <c r="RN12" s="685"/>
      <c r="RO12" s="685"/>
      <c r="RP12" s="685"/>
      <c r="RQ12" s="685"/>
      <c r="RR12" s="685"/>
      <c r="RS12" s="685"/>
      <c r="RT12" s="685"/>
      <c r="RU12" s="685"/>
      <c r="RV12" s="685"/>
      <c r="RW12" s="685"/>
      <c r="RX12" s="685"/>
      <c r="RY12" s="685"/>
      <c r="RZ12" s="685"/>
      <c r="SA12" s="685"/>
      <c r="SB12" s="685"/>
      <c r="SC12" s="685"/>
      <c r="SD12" s="685"/>
      <c r="SE12" s="685"/>
      <c r="SF12" s="685"/>
      <c r="SG12" s="685"/>
      <c r="SH12" s="685"/>
      <c r="SI12" s="685"/>
      <c r="SJ12" s="685"/>
      <c r="SK12" s="685"/>
      <c r="SL12" s="685"/>
      <c r="SM12" s="685"/>
      <c r="SN12" s="685"/>
      <c r="SO12" s="685"/>
      <c r="SP12" s="685"/>
      <c r="SQ12" s="685"/>
      <c r="SR12" s="685"/>
      <c r="SS12" s="685"/>
      <c r="ST12" s="685"/>
      <c r="SU12" s="685"/>
      <c r="SV12" s="685"/>
      <c r="SW12" s="685"/>
      <c r="SX12" s="685"/>
      <c r="SY12" s="685"/>
      <c r="SZ12" s="685"/>
      <c r="TA12" s="685"/>
      <c r="TB12" s="685"/>
      <c r="TC12" s="685"/>
      <c r="TD12" s="685"/>
      <c r="TE12" s="685"/>
      <c r="TF12" s="685"/>
      <c r="TG12" s="685"/>
      <c r="TH12" s="685"/>
      <c r="TI12" s="685"/>
      <c r="TJ12" s="685"/>
      <c r="TK12" s="685"/>
      <c r="TL12" s="685"/>
      <c r="TM12" s="685"/>
      <c r="TN12" s="685"/>
      <c r="TO12" s="685"/>
      <c r="TP12" s="685"/>
      <c r="TQ12" s="685"/>
      <c r="TR12" s="685"/>
      <c r="TS12" s="685"/>
      <c r="TT12" s="685"/>
      <c r="TU12" s="685"/>
      <c r="TV12" s="685"/>
      <c r="TW12" s="685"/>
      <c r="TX12" s="685"/>
      <c r="TY12" s="685"/>
      <c r="TZ12" s="685"/>
      <c r="UA12" s="685"/>
      <c r="UB12" s="685"/>
      <c r="UC12" s="685"/>
      <c r="UD12" s="685"/>
      <c r="UE12" s="685"/>
      <c r="UF12" s="685"/>
      <c r="UG12" s="685"/>
      <c r="UH12" s="685"/>
      <c r="UI12" s="685"/>
      <c r="UJ12" s="685"/>
      <c r="UK12" s="685"/>
      <c r="UL12" s="685"/>
      <c r="UM12" s="685"/>
      <c r="UN12" s="685"/>
      <c r="UO12" s="685"/>
      <c r="UP12" s="685"/>
      <c r="UQ12" s="685"/>
      <c r="UR12" s="685"/>
      <c r="US12" s="685"/>
      <c r="UT12" s="685"/>
      <c r="UU12" s="685"/>
      <c r="UV12" s="685"/>
      <c r="UW12" s="685"/>
      <c r="UX12" s="685"/>
      <c r="UY12" s="685"/>
      <c r="UZ12" s="685"/>
      <c r="VA12" s="685"/>
      <c r="VB12" s="685"/>
      <c r="VC12" s="685"/>
      <c r="VD12" s="685"/>
      <c r="VE12" s="685"/>
      <c r="VF12" s="685"/>
      <c r="VG12" s="685"/>
      <c r="VH12" s="685"/>
      <c r="VI12" s="685"/>
      <c r="VJ12" s="685"/>
      <c r="VK12" s="685"/>
      <c r="VL12" s="685"/>
      <c r="VM12" s="685"/>
      <c r="VN12" s="685"/>
      <c r="VO12" s="685"/>
      <c r="VP12" s="685"/>
      <c r="VQ12" s="685"/>
      <c r="VR12" s="685"/>
      <c r="VS12" s="685"/>
      <c r="VT12" s="685"/>
      <c r="VU12" s="685"/>
      <c r="VV12" s="685"/>
      <c r="VW12" s="685"/>
      <c r="VX12" s="685"/>
      <c r="VY12" s="685"/>
      <c r="VZ12" s="685"/>
      <c r="WA12" s="685"/>
      <c r="WB12" s="685"/>
      <c r="WC12" s="685"/>
      <c r="WD12" s="685"/>
      <c r="WE12" s="685"/>
      <c r="WF12" s="685"/>
      <c r="WG12" s="685"/>
      <c r="WH12" s="685"/>
      <c r="WI12" s="685"/>
      <c r="WJ12" s="685"/>
      <c r="WK12" s="685"/>
      <c r="WL12" s="685"/>
      <c r="WM12" s="685"/>
      <c r="WN12" s="685"/>
      <c r="WO12" s="685"/>
      <c r="WP12" s="685"/>
      <c r="WQ12" s="685"/>
      <c r="WR12" s="685"/>
      <c r="WS12" s="685"/>
      <c r="WT12" s="685"/>
      <c r="WU12" s="685"/>
      <c r="WV12" s="685"/>
      <c r="WW12" s="685"/>
      <c r="WX12" s="685"/>
      <c r="WY12" s="685"/>
      <c r="WZ12" s="685"/>
      <c r="XA12" s="685"/>
      <c r="XB12" s="685"/>
      <c r="XC12" s="685"/>
      <c r="XD12" s="685"/>
      <c r="XE12" s="685"/>
      <c r="XF12" s="685"/>
      <c r="XG12" s="685"/>
      <c r="XH12" s="685"/>
      <c r="XI12" s="685"/>
      <c r="XJ12" s="685"/>
      <c r="XK12" s="685"/>
      <c r="XL12" s="685"/>
      <c r="XM12" s="685"/>
      <c r="XN12" s="685"/>
      <c r="XO12" s="685"/>
      <c r="XP12" s="685"/>
      <c r="XQ12" s="685"/>
      <c r="XR12" s="685"/>
      <c r="XS12" s="685"/>
      <c r="XT12" s="685"/>
      <c r="XU12" s="685"/>
      <c r="XV12" s="685"/>
      <c r="XW12" s="685"/>
      <c r="XX12" s="685"/>
      <c r="XY12" s="685"/>
      <c r="XZ12" s="685"/>
      <c r="YA12" s="685"/>
      <c r="YB12" s="685"/>
      <c r="YC12" s="685"/>
      <c r="YD12" s="685"/>
      <c r="YE12" s="685"/>
      <c r="YF12" s="685"/>
      <c r="YG12" s="685"/>
      <c r="YH12" s="685"/>
      <c r="YI12" s="685"/>
      <c r="YJ12" s="685"/>
      <c r="YK12" s="685"/>
      <c r="YL12" s="685"/>
      <c r="YM12" s="685"/>
      <c r="YN12" s="685"/>
      <c r="YO12" s="685"/>
      <c r="YP12" s="685"/>
      <c r="YQ12" s="685"/>
      <c r="YR12" s="685"/>
      <c r="YS12" s="685"/>
      <c r="YT12" s="685"/>
      <c r="YU12" s="685"/>
      <c r="YV12" s="685"/>
      <c r="YW12" s="685"/>
      <c r="YX12" s="685"/>
      <c r="YY12" s="685"/>
      <c r="YZ12" s="685"/>
      <c r="ZA12" s="685"/>
      <c r="ZB12" s="685"/>
      <c r="ZC12" s="685"/>
      <c r="ZD12" s="685"/>
      <c r="ZE12" s="685"/>
      <c r="ZF12" s="685"/>
      <c r="ZG12" s="685"/>
      <c r="ZH12" s="685"/>
      <c r="ZI12" s="685"/>
      <c r="ZJ12" s="685"/>
      <c r="ZK12" s="685"/>
      <c r="ZL12" s="685"/>
      <c r="ZM12" s="685"/>
      <c r="ZN12" s="685"/>
      <c r="ZO12" s="685"/>
      <c r="ZP12" s="685"/>
      <c r="ZQ12" s="685"/>
      <c r="ZR12" s="685"/>
      <c r="ZS12" s="685"/>
      <c r="ZT12" s="685"/>
      <c r="ZU12" s="685"/>
      <c r="ZV12" s="685"/>
      <c r="ZW12" s="685"/>
      <c r="ZX12" s="685"/>
      <c r="ZY12" s="685"/>
      <c r="ZZ12" s="685"/>
      <c r="AAA12" s="685"/>
      <c r="AAB12" s="685"/>
      <c r="AAC12" s="685"/>
      <c r="AAD12" s="685"/>
      <c r="AAE12" s="685"/>
      <c r="AAF12" s="685"/>
      <c r="AAG12" s="685"/>
      <c r="AAH12" s="685"/>
      <c r="AAI12" s="685"/>
      <c r="AAJ12" s="685"/>
      <c r="AAK12" s="685"/>
      <c r="AAL12" s="685"/>
      <c r="AAM12" s="685"/>
      <c r="AAN12" s="685"/>
      <c r="AAO12" s="685"/>
      <c r="AAP12" s="685"/>
      <c r="AAQ12" s="685"/>
      <c r="AAR12" s="685"/>
      <c r="AAS12" s="685"/>
      <c r="AAT12" s="685"/>
      <c r="AAU12" s="685"/>
      <c r="AAV12" s="685"/>
      <c r="AAW12" s="685"/>
      <c r="AAX12" s="685"/>
      <c r="AAY12" s="685"/>
      <c r="AAZ12" s="685"/>
      <c r="ABA12" s="685"/>
      <c r="ABB12" s="685"/>
      <c r="ABC12" s="685"/>
      <c r="ABD12" s="685"/>
      <c r="ABE12" s="685"/>
      <c r="ABF12" s="685"/>
      <c r="ABG12" s="685"/>
      <c r="ABH12" s="685"/>
      <c r="ABI12" s="685"/>
      <c r="ABJ12" s="685"/>
      <c r="ABK12" s="685"/>
      <c r="ABL12" s="685"/>
      <c r="ABM12" s="685"/>
      <c r="ABN12" s="685"/>
      <c r="ABO12" s="685"/>
      <c r="ABP12" s="685"/>
      <c r="ABQ12" s="685"/>
      <c r="ABR12" s="685"/>
      <c r="ABS12" s="685"/>
      <c r="ABT12" s="685"/>
      <c r="ABU12" s="685"/>
      <c r="ABV12" s="685"/>
      <c r="ABW12" s="685"/>
      <c r="ABX12" s="685"/>
      <c r="ABY12" s="685"/>
      <c r="ABZ12" s="685"/>
      <c r="ACA12" s="685"/>
      <c r="ACB12" s="685"/>
      <c r="ACC12" s="685"/>
      <c r="ACD12" s="685"/>
      <c r="ACE12" s="685"/>
      <c r="ACF12" s="685"/>
      <c r="ACG12" s="685"/>
      <c r="ACH12" s="685"/>
      <c r="ACI12" s="685"/>
      <c r="ACJ12" s="685"/>
      <c r="ACK12" s="685"/>
      <c r="ACL12" s="685"/>
      <c r="ACM12" s="685"/>
      <c r="ACN12" s="685"/>
      <c r="ACO12" s="685"/>
      <c r="ACP12" s="685"/>
      <c r="ACQ12" s="685"/>
      <c r="ACR12" s="685"/>
      <c r="ACS12" s="685"/>
      <c r="ACT12" s="685"/>
      <c r="ACU12" s="685"/>
      <c r="ACV12" s="685"/>
      <c r="ACW12" s="685"/>
      <c r="ACX12" s="685"/>
      <c r="ACY12" s="685"/>
      <c r="ACZ12" s="685"/>
      <c r="ADA12" s="685"/>
      <c r="ADB12" s="685"/>
      <c r="ADC12" s="685"/>
      <c r="ADD12" s="685"/>
      <c r="ADE12" s="685"/>
      <c r="ADF12" s="685"/>
      <c r="ADG12" s="685"/>
      <c r="ADH12" s="685"/>
      <c r="ADI12" s="685"/>
      <c r="ADJ12" s="685"/>
      <c r="ADK12" s="685"/>
      <c r="ADL12" s="685"/>
      <c r="ADM12" s="685"/>
      <c r="ADN12" s="685"/>
      <c r="ADO12" s="685"/>
      <c r="ADP12" s="685"/>
      <c r="ADQ12" s="685"/>
      <c r="ADR12" s="685"/>
      <c r="ADS12" s="685"/>
      <c r="ADT12" s="685"/>
      <c r="ADU12" s="685"/>
      <c r="ADV12" s="685"/>
      <c r="ADW12" s="685"/>
      <c r="ADX12" s="685"/>
      <c r="ADY12" s="685"/>
      <c r="ADZ12" s="685"/>
      <c r="AEA12" s="685"/>
      <c r="AEB12" s="685"/>
      <c r="AEC12" s="685"/>
      <c r="AED12" s="685"/>
      <c r="AEE12" s="685"/>
      <c r="AEF12" s="685"/>
      <c r="AEG12" s="685"/>
      <c r="AEH12" s="685"/>
      <c r="AEI12" s="685"/>
      <c r="AEJ12" s="685"/>
      <c r="AEK12" s="685"/>
      <c r="AEL12" s="685"/>
      <c r="AEM12" s="685"/>
      <c r="AEN12" s="685"/>
      <c r="AEO12" s="685"/>
      <c r="AEP12" s="685"/>
      <c r="AEQ12" s="685"/>
      <c r="AER12" s="685"/>
      <c r="AES12" s="685"/>
      <c r="AET12" s="685"/>
      <c r="AEU12" s="685"/>
      <c r="AEV12" s="685"/>
      <c r="AEW12" s="685"/>
      <c r="AEX12" s="685"/>
      <c r="AEY12" s="685"/>
      <c r="AEZ12" s="685"/>
      <c r="AFA12" s="685"/>
      <c r="AFB12" s="685"/>
      <c r="AFC12" s="685"/>
      <c r="AFD12" s="685"/>
      <c r="AFE12" s="685"/>
      <c r="AFF12" s="685"/>
      <c r="AFG12" s="685"/>
      <c r="AFH12" s="685"/>
      <c r="AFI12" s="685"/>
      <c r="AFJ12" s="685"/>
      <c r="AFK12" s="685"/>
      <c r="AFL12" s="685"/>
      <c r="AFM12" s="685"/>
      <c r="AFN12" s="685"/>
      <c r="AFO12" s="685"/>
      <c r="AFP12" s="685"/>
      <c r="AFQ12" s="685"/>
      <c r="AFR12" s="685"/>
      <c r="AFS12" s="685"/>
      <c r="AFT12" s="685"/>
      <c r="AFU12" s="685"/>
      <c r="AFV12" s="685"/>
      <c r="AFW12" s="685"/>
      <c r="AFX12" s="685"/>
      <c r="AFY12" s="685"/>
      <c r="AFZ12" s="685"/>
      <c r="AGA12" s="685"/>
      <c r="AGB12" s="685"/>
      <c r="AGC12" s="685"/>
      <c r="AGD12" s="685"/>
      <c r="AGE12" s="685"/>
      <c r="AGF12" s="685"/>
      <c r="AGG12" s="685"/>
      <c r="AGH12" s="685"/>
      <c r="AGI12" s="685"/>
      <c r="AGJ12" s="685"/>
      <c r="AGK12" s="685"/>
      <c r="AGL12" s="685"/>
      <c r="AGM12" s="685"/>
      <c r="AGN12" s="685"/>
      <c r="AGO12" s="685"/>
      <c r="AGP12" s="685"/>
      <c r="AGQ12" s="685"/>
      <c r="AGR12" s="685"/>
      <c r="AGS12" s="685"/>
      <c r="AGT12" s="685"/>
      <c r="AGU12" s="685"/>
      <c r="AGV12" s="685"/>
      <c r="AGW12" s="685"/>
      <c r="AGX12" s="685"/>
      <c r="AGY12" s="685"/>
      <c r="AGZ12" s="685"/>
      <c r="AHA12" s="685"/>
      <c r="AHB12" s="685"/>
      <c r="AHC12" s="685"/>
      <c r="AHD12" s="685"/>
      <c r="AHE12" s="685"/>
      <c r="AHF12" s="685"/>
      <c r="AHG12" s="685"/>
      <c r="AHH12" s="685"/>
      <c r="AHI12" s="685"/>
      <c r="AHJ12" s="685"/>
      <c r="AHK12" s="685"/>
      <c r="AHL12" s="685"/>
      <c r="AHM12" s="685"/>
      <c r="AHN12" s="685"/>
      <c r="AHO12" s="685"/>
      <c r="AHP12" s="685"/>
      <c r="AHQ12" s="685"/>
      <c r="AHR12" s="685"/>
      <c r="AHS12" s="685"/>
      <c r="AHT12" s="685"/>
      <c r="AHU12" s="685"/>
      <c r="AHV12" s="685"/>
      <c r="AHW12" s="685"/>
      <c r="AHX12" s="685"/>
      <c r="AHY12" s="685"/>
      <c r="AHZ12" s="685"/>
      <c r="AIA12" s="685"/>
      <c r="AIB12" s="685"/>
      <c r="AIC12" s="685"/>
      <c r="AID12" s="685"/>
      <c r="AIE12" s="685"/>
      <c r="AIF12" s="685"/>
      <c r="AIG12" s="685"/>
      <c r="AIH12" s="685"/>
      <c r="AII12" s="685"/>
      <c r="AIJ12" s="685"/>
      <c r="AIK12" s="685"/>
      <c r="AIL12" s="685"/>
      <c r="AIM12" s="685"/>
      <c r="AIN12" s="685"/>
      <c r="AIO12" s="685"/>
      <c r="AIP12" s="685"/>
      <c r="AIQ12" s="685"/>
      <c r="AIR12" s="685"/>
      <c r="AIS12" s="685"/>
      <c r="AIT12" s="685"/>
      <c r="AIU12" s="685"/>
      <c r="AIV12" s="685"/>
      <c r="AIW12" s="685"/>
      <c r="AIX12" s="685"/>
      <c r="AIY12" s="685"/>
      <c r="AIZ12" s="685"/>
      <c r="AJA12" s="685"/>
      <c r="AJB12" s="685"/>
      <c r="AJC12" s="685"/>
      <c r="AJD12" s="685"/>
      <c r="AJE12" s="685"/>
      <c r="AJF12" s="685"/>
      <c r="AJG12" s="685"/>
      <c r="AJH12" s="685"/>
      <c r="AJI12" s="685"/>
      <c r="AJJ12" s="685"/>
      <c r="AJK12" s="685"/>
      <c r="AJL12" s="685"/>
      <c r="AJM12" s="685"/>
      <c r="AJN12" s="685"/>
      <c r="AJO12" s="685"/>
      <c r="AJP12" s="685"/>
      <c r="AJQ12" s="685"/>
      <c r="AJR12" s="685"/>
      <c r="AJS12" s="685"/>
      <c r="AJT12" s="685"/>
      <c r="AJU12" s="685"/>
      <c r="AJV12" s="685"/>
      <c r="AJW12" s="685"/>
      <c r="AJX12" s="685"/>
      <c r="AJY12" s="685"/>
      <c r="AJZ12" s="685"/>
      <c r="AKA12" s="685"/>
      <c r="AKB12" s="685"/>
      <c r="AKC12" s="685"/>
      <c r="AKD12" s="685"/>
      <c r="AKE12" s="685"/>
      <c r="AKF12" s="685"/>
      <c r="AKG12" s="685"/>
      <c r="AKH12" s="685"/>
      <c r="AKI12" s="685"/>
      <c r="AKJ12" s="685"/>
      <c r="AKK12" s="685"/>
      <c r="AKL12" s="685"/>
      <c r="AKM12" s="685"/>
      <c r="AKN12" s="685"/>
      <c r="AKO12" s="685"/>
      <c r="AKP12" s="685"/>
      <c r="AKQ12" s="685"/>
      <c r="AKR12" s="685"/>
      <c r="AKS12" s="685"/>
      <c r="AKT12" s="685"/>
      <c r="AKU12" s="685"/>
      <c r="AKV12" s="685"/>
      <c r="AKW12" s="685"/>
      <c r="AKX12" s="685"/>
      <c r="AKY12" s="685"/>
      <c r="AKZ12" s="685"/>
      <c r="ALA12" s="685"/>
      <c r="ALB12" s="685"/>
      <c r="ALC12" s="685"/>
      <c r="ALD12" s="685"/>
      <c r="ALE12" s="685"/>
      <c r="ALF12" s="685"/>
      <c r="ALG12" s="685"/>
      <c r="ALH12" s="685"/>
      <c r="ALI12" s="685"/>
      <c r="ALJ12" s="685"/>
      <c r="ALK12" s="685"/>
      <c r="ALL12" s="685"/>
      <c r="ALM12" s="685"/>
      <c r="ALN12" s="685"/>
      <c r="ALO12" s="685"/>
      <c r="ALP12" s="685"/>
      <c r="ALQ12" s="685"/>
      <c r="ALR12" s="685"/>
      <c r="ALS12" s="685"/>
      <c r="ALT12" s="685"/>
      <c r="ALU12" s="685"/>
      <c r="ALV12" s="685"/>
      <c r="ALW12" s="685"/>
      <c r="ALX12" s="685"/>
      <c r="ALY12" s="685"/>
      <c r="ALZ12" s="685"/>
      <c r="AMA12" s="685"/>
      <c r="AMB12" s="685"/>
      <c r="AMC12" s="685"/>
      <c r="AMD12" s="685"/>
      <c r="AME12" s="685"/>
      <c r="AMF12" s="685"/>
      <c r="AMG12" s="685"/>
      <c r="AMH12" s="685"/>
      <c r="AMI12" s="685"/>
      <c r="AMJ12" s="685"/>
      <c r="AMK12" s="685"/>
      <c r="AML12" s="685"/>
      <c r="AMM12" s="685"/>
      <c r="AMN12" s="685"/>
      <c r="AMO12" s="685"/>
      <c r="AMP12" s="685"/>
      <c r="AMQ12" s="685"/>
      <c r="AMR12" s="685"/>
      <c r="AMS12" s="685"/>
      <c r="AMT12" s="685"/>
      <c r="AMU12" s="685"/>
      <c r="AMV12" s="685"/>
      <c r="AMW12" s="685"/>
      <c r="AMX12" s="685"/>
      <c r="AMY12" s="685"/>
      <c r="AMZ12" s="685"/>
      <c r="ANA12" s="685"/>
      <c r="ANB12" s="685"/>
      <c r="ANC12" s="685"/>
      <c r="AND12" s="685"/>
      <c r="ANE12" s="685"/>
      <c r="ANF12" s="685"/>
      <c r="ANG12" s="685"/>
      <c r="ANH12" s="685"/>
      <c r="ANI12" s="685"/>
      <c r="ANJ12" s="685"/>
      <c r="ANK12" s="685"/>
      <c r="ANL12" s="685"/>
      <c r="ANM12" s="685"/>
      <c r="ANN12" s="685"/>
      <c r="ANO12" s="685"/>
      <c r="ANP12" s="685"/>
      <c r="ANQ12" s="685"/>
      <c r="ANR12" s="685"/>
      <c r="ANS12" s="685"/>
      <c r="ANT12" s="685"/>
      <c r="ANU12" s="685"/>
      <c r="ANV12" s="685"/>
      <c r="ANW12" s="685"/>
      <c r="ANX12" s="685"/>
      <c r="ANY12" s="685"/>
      <c r="ANZ12" s="685"/>
      <c r="AOA12" s="685"/>
      <c r="AOB12" s="685"/>
      <c r="AOC12" s="685"/>
      <c r="AOD12" s="685"/>
      <c r="AOE12" s="685"/>
      <c r="AOF12" s="685"/>
      <c r="AOG12" s="685"/>
      <c r="AOH12" s="685"/>
      <c r="AOI12" s="685"/>
      <c r="AOJ12" s="685"/>
      <c r="AOK12" s="685"/>
      <c r="AOL12" s="685"/>
      <c r="AOM12" s="685"/>
      <c r="AON12" s="685"/>
      <c r="AOO12" s="685"/>
      <c r="AOP12" s="685"/>
      <c r="AOQ12" s="685"/>
      <c r="AOR12" s="685"/>
      <c r="AOS12" s="685"/>
      <c r="AOT12" s="685"/>
      <c r="AOU12" s="685"/>
      <c r="AOV12" s="685"/>
      <c r="AOW12" s="685"/>
      <c r="AOX12" s="685"/>
      <c r="AOY12" s="685"/>
      <c r="AOZ12" s="685"/>
      <c r="APA12" s="685"/>
      <c r="APB12" s="685"/>
      <c r="APC12" s="685"/>
      <c r="APD12" s="685"/>
      <c r="APE12" s="685"/>
      <c r="APF12" s="685"/>
      <c r="APG12" s="685"/>
      <c r="APH12" s="685"/>
      <c r="API12" s="685"/>
      <c r="APJ12" s="685"/>
      <c r="APK12" s="685"/>
      <c r="APL12" s="685"/>
      <c r="APM12" s="685"/>
      <c r="APN12" s="685"/>
      <c r="APO12" s="685"/>
      <c r="APP12" s="685"/>
      <c r="APQ12" s="685"/>
      <c r="APR12" s="685"/>
      <c r="APS12" s="685"/>
      <c r="APT12" s="685"/>
      <c r="APU12" s="685"/>
      <c r="APV12" s="685"/>
      <c r="APW12" s="685"/>
      <c r="APX12" s="685"/>
      <c r="APY12" s="685"/>
      <c r="APZ12" s="685"/>
      <c r="AQA12" s="685"/>
      <c r="AQB12" s="685"/>
      <c r="AQC12" s="685"/>
      <c r="AQD12" s="685"/>
      <c r="AQE12" s="685"/>
      <c r="AQF12" s="685"/>
      <c r="AQG12" s="685"/>
      <c r="AQH12" s="685"/>
      <c r="AQI12" s="685"/>
      <c r="AQJ12" s="685"/>
      <c r="AQK12" s="685"/>
      <c r="AQL12" s="685"/>
      <c r="AQM12" s="685"/>
      <c r="AQN12" s="685"/>
      <c r="AQO12" s="685"/>
      <c r="AQP12" s="685"/>
      <c r="AQQ12" s="685"/>
      <c r="AQR12" s="685"/>
      <c r="AQS12" s="685"/>
      <c r="AQT12" s="685"/>
      <c r="AQU12" s="685"/>
      <c r="AQV12" s="685"/>
      <c r="AQW12" s="685"/>
      <c r="AQX12" s="685"/>
      <c r="AQY12" s="685"/>
      <c r="AQZ12" s="685"/>
      <c r="ARA12" s="685"/>
      <c r="ARB12" s="685"/>
      <c r="ARC12" s="685"/>
      <c r="ARD12" s="685"/>
      <c r="ARE12" s="685"/>
      <c r="ARF12" s="685"/>
      <c r="ARG12" s="685"/>
      <c r="ARH12" s="685"/>
      <c r="ARI12" s="685"/>
      <c r="ARJ12" s="685"/>
      <c r="ARK12" s="685"/>
      <c r="ARL12" s="685"/>
      <c r="ARM12" s="685"/>
      <c r="ARN12" s="685"/>
      <c r="ARO12" s="685"/>
      <c r="ARP12" s="685"/>
      <c r="ARQ12" s="685"/>
      <c r="ARR12" s="685"/>
      <c r="ARS12" s="685"/>
      <c r="ART12" s="685"/>
      <c r="ARU12" s="685"/>
      <c r="ARV12" s="685"/>
      <c r="ARW12" s="685"/>
      <c r="ARX12" s="685"/>
      <c r="ARY12" s="685"/>
      <c r="ARZ12" s="685"/>
      <c r="ASA12" s="685"/>
      <c r="ASB12" s="685"/>
      <c r="ASC12" s="685"/>
      <c r="ASD12" s="685"/>
      <c r="ASE12" s="685"/>
      <c r="ASF12" s="685"/>
      <c r="ASG12" s="685"/>
      <c r="ASH12" s="685"/>
      <c r="ASI12" s="685"/>
      <c r="ASJ12" s="685"/>
      <c r="ASK12" s="685"/>
      <c r="ASL12" s="685"/>
      <c r="ASM12" s="685"/>
      <c r="ASN12" s="685"/>
      <c r="ASO12" s="685"/>
      <c r="ASP12" s="685"/>
      <c r="ASQ12" s="685"/>
      <c r="ASR12" s="685"/>
      <c r="ASS12" s="685"/>
      <c r="AST12" s="685"/>
      <c r="ASU12" s="685"/>
      <c r="ASV12" s="685"/>
      <c r="ASW12" s="685"/>
      <c r="ASX12" s="685"/>
      <c r="ASY12" s="685"/>
      <c r="ASZ12" s="685"/>
      <c r="ATA12" s="685"/>
      <c r="ATB12" s="685"/>
      <c r="ATC12" s="685"/>
      <c r="ATD12" s="685"/>
      <c r="ATE12" s="685"/>
      <c r="ATF12" s="685"/>
      <c r="ATG12" s="685"/>
      <c r="ATH12" s="685"/>
      <c r="ATI12" s="685"/>
      <c r="ATJ12" s="685"/>
      <c r="ATK12" s="685"/>
      <c r="ATL12" s="685"/>
      <c r="ATM12" s="685"/>
      <c r="ATN12" s="685"/>
      <c r="ATO12" s="685"/>
      <c r="ATP12" s="685"/>
      <c r="ATQ12" s="685"/>
      <c r="ATR12" s="685"/>
      <c r="ATS12" s="685"/>
      <c r="ATT12" s="685"/>
      <c r="ATU12" s="685"/>
      <c r="ATV12" s="685"/>
      <c r="ATW12" s="685"/>
      <c r="ATX12" s="685"/>
      <c r="ATY12" s="685"/>
      <c r="ATZ12" s="685"/>
      <c r="AUA12" s="685"/>
      <c r="AUB12" s="685"/>
      <c r="AUC12" s="685"/>
      <c r="AUD12" s="685"/>
      <c r="AUE12" s="685"/>
      <c r="AUF12" s="685"/>
      <c r="AUG12" s="685"/>
      <c r="AUH12" s="685"/>
      <c r="AUI12" s="685"/>
      <c r="AUJ12" s="685"/>
      <c r="AUK12" s="685"/>
      <c r="AUL12" s="685"/>
      <c r="AUM12" s="685"/>
      <c r="AUN12" s="685"/>
      <c r="AUO12" s="685"/>
      <c r="AUP12" s="685"/>
      <c r="AUQ12" s="685"/>
      <c r="AUR12" s="685"/>
      <c r="AUS12" s="685"/>
      <c r="AUT12" s="685"/>
      <c r="AUU12" s="685"/>
      <c r="AUV12" s="685"/>
      <c r="AUW12" s="685"/>
      <c r="AUX12" s="685"/>
      <c r="AUY12" s="685"/>
      <c r="AUZ12" s="685"/>
      <c r="AVA12" s="685"/>
      <c r="AVB12" s="685"/>
      <c r="AVC12" s="685"/>
      <c r="AVD12" s="685"/>
      <c r="AVE12" s="685"/>
      <c r="AVF12" s="685"/>
      <c r="AVG12" s="685"/>
      <c r="AVH12" s="685"/>
      <c r="AVI12" s="685"/>
      <c r="AVJ12" s="685"/>
      <c r="AVK12" s="685"/>
      <c r="AVL12" s="685"/>
      <c r="AVM12" s="685"/>
      <c r="AVN12" s="685"/>
      <c r="AVO12" s="685"/>
      <c r="AVP12" s="685"/>
      <c r="AVQ12" s="685"/>
      <c r="AVR12" s="685"/>
      <c r="AVS12" s="685"/>
      <c r="AVT12" s="685"/>
      <c r="AVU12" s="685"/>
      <c r="AVV12" s="685"/>
      <c r="AVW12" s="685"/>
      <c r="AVX12" s="685"/>
      <c r="AVY12" s="685"/>
      <c r="AVZ12" s="685"/>
      <c r="AWA12" s="685"/>
      <c r="AWB12" s="685"/>
      <c r="AWC12" s="685"/>
      <c r="AWD12" s="685"/>
      <c r="AWE12" s="685"/>
      <c r="AWF12" s="685"/>
      <c r="AWG12" s="685"/>
      <c r="AWH12" s="685"/>
      <c r="AWI12" s="685"/>
      <c r="AWJ12" s="685"/>
      <c r="AWK12" s="685"/>
      <c r="AWL12" s="685"/>
      <c r="AWM12" s="685"/>
      <c r="AWN12" s="685"/>
      <c r="AWO12" s="685"/>
      <c r="AWP12" s="685"/>
      <c r="AWQ12" s="685"/>
      <c r="AWR12" s="685"/>
      <c r="AWS12" s="685"/>
      <c r="AWT12" s="685"/>
      <c r="AWU12" s="685"/>
      <c r="AWV12" s="685"/>
      <c r="AWW12" s="685"/>
      <c r="AWX12" s="685"/>
      <c r="AWY12" s="685"/>
      <c r="AWZ12" s="685"/>
      <c r="AXA12" s="685"/>
      <c r="AXB12" s="685"/>
      <c r="AXC12" s="685"/>
      <c r="AXD12" s="685"/>
      <c r="AXE12" s="685"/>
      <c r="AXF12" s="685"/>
      <c r="AXG12" s="685"/>
      <c r="AXH12" s="685"/>
      <c r="AXI12" s="685"/>
      <c r="AXJ12" s="685"/>
      <c r="AXK12" s="685"/>
      <c r="AXL12" s="685"/>
      <c r="AXM12" s="685"/>
      <c r="AXN12" s="685"/>
      <c r="AXO12" s="685"/>
      <c r="AXP12" s="685"/>
      <c r="AXQ12" s="685"/>
      <c r="AXR12" s="685"/>
      <c r="AXS12" s="685"/>
      <c r="AXT12" s="685"/>
      <c r="AXU12" s="685"/>
      <c r="AXV12" s="685"/>
      <c r="AXW12" s="685"/>
      <c r="AXX12" s="685"/>
      <c r="AXY12" s="685"/>
      <c r="AXZ12" s="685"/>
      <c r="AYA12" s="685"/>
      <c r="AYB12" s="685"/>
      <c r="AYC12" s="685"/>
      <c r="AYD12" s="685"/>
      <c r="AYE12" s="685"/>
      <c r="AYF12" s="685"/>
      <c r="AYG12" s="685"/>
      <c r="AYH12" s="685"/>
      <c r="AYI12" s="685"/>
      <c r="AYJ12" s="685"/>
      <c r="AYK12" s="685"/>
      <c r="AYL12" s="685"/>
      <c r="AYM12" s="685"/>
      <c r="AYN12" s="685"/>
      <c r="AYO12" s="685"/>
      <c r="AYP12" s="685"/>
      <c r="AYQ12" s="685"/>
      <c r="AYR12" s="685"/>
      <c r="AYS12" s="685"/>
      <c r="AYT12" s="685"/>
      <c r="AYU12" s="685"/>
      <c r="AYV12" s="685"/>
      <c r="AYW12" s="685"/>
      <c r="AYX12" s="685"/>
      <c r="AYY12" s="685"/>
      <c r="AYZ12" s="685"/>
      <c r="AZA12" s="685"/>
      <c r="AZB12" s="685"/>
      <c r="AZC12" s="685"/>
      <c r="AZD12" s="685"/>
      <c r="AZE12" s="685"/>
      <c r="AZF12" s="685"/>
      <c r="AZG12" s="685"/>
      <c r="AZH12" s="685"/>
      <c r="AZI12" s="685"/>
      <c r="AZJ12" s="685"/>
      <c r="AZK12" s="685"/>
      <c r="AZL12" s="685"/>
      <c r="AZM12" s="685"/>
      <c r="AZN12" s="685"/>
      <c r="AZO12" s="685"/>
      <c r="AZP12" s="685"/>
      <c r="AZQ12" s="685"/>
      <c r="AZR12" s="685"/>
      <c r="AZS12" s="685"/>
      <c r="AZT12" s="685"/>
      <c r="AZU12" s="685"/>
      <c r="AZV12" s="685"/>
      <c r="AZW12" s="685"/>
      <c r="AZX12" s="685"/>
      <c r="AZY12" s="685"/>
      <c r="AZZ12" s="685"/>
      <c r="BAA12" s="685"/>
      <c r="BAB12" s="685"/>
      <c r="BAC12" s="685"/>
      <c r="BAD12" s="685"/>
      <c r="BAE12" s="685"/>
      <c r="BAF12" s="685"/>
      <c r="BAG12" s="685"/>
      <c r="BAH12" s="685"/>
      <c r="BAI12" s="685"/>
      <c r="BAJ12" s="685"/>
      <c r="BAK12" s="685"/>
      <c r="BAL12" s="685"/>
      <c r="BAM12" s="685"/>
      <c r="BAN12" s="685"/>
      <c r="BAO12" s="685"/>
      <c r="BAP12" s="685"/>
      <c r="BAQ12" s="685"/>
      <c r="BAR12" s="685"/>
      <c r="BAS12" s="685"/>
      <c r="BAT12" s="685"/>
      <c r="BAU12" s="685"/>
      <c r="BAV12" s="685"/>
      <c r="BAW12" s="685"/>
      <c r="BAX12" s="685"/>
      <c r="BAY12" s="685"/>
      <c r="BAZ12" s="685"/>
      <c r="BBA12" s="685"/>
      <c r="BBB12" s="685"/>
      <c r="BBC12" s="685"/>
      <c r="BBD12" s="685"/>
      <c r="BBE12" s="685"/>
      <c r="BBF12" s="685"/>
      <c r="BBG12" s="685"/>
      <c r="BBH12" s="685"/>
      <c r="BBI12" s="685"/>
      <c r="BBJ12" s="685"/>
      <c r="BBK12" s="685"/>
      <c r="BBL12" s="685"/>
      <c r="BBM12" s="685"/>
      <c r="BBN12" s="685"/>
      <c r="BBO12" s="685"/>
      <c r="BBP12" s="685"/>
      <c r="BBQ12" s="685"/>
      <c r="BBR12" s="685"/>
      <c r="BBS12" s="685"/>
      <c r="BBT12" s="685"/>
      <c r="BBU12" s="685"/>
      <c r="BBV12" s="685"/>
      <c r="BBW12" s="685"/>
      <c r="BBX12" s="685"/>
      <c r="BBY12" s="685"/>
      <c r="BBZ12" s="685"/>
      <c r="BCA12" s="685"/>
      <c r="BCB12" s="685"/>
      <c r="BCC12" s="685"/>
      <c r="BCD12" s="685"/>
      <c r="BCE12" s="685"/>
      <c r="BCF12" s="685"/>
      <c r="BCG12" s="685"/>
      <c r="BCH12" s="685"/>
      <c r="BCI12" s="685"/>
      <c r="BCJ12" s="685"/>
      <c r="BCK12" s="685"/>
      <c r="BCL12" s="685"/>
      <c r="BCM12" s="685"/>
      <c r="BCN12" s="685"/>
      <c r="BCO12" s="685"/>
      <c r="BCP12" s="685"/>
      <c r="BCQ12" s="685"/>
      <c r="BCR12" s="685"/>
      <c r="BCS12" s="685"/>
      <c r="BCT12" s="685"/>
      <c r="BCU12" s="685"/>
      <c r="BCV12" s="685"/>
      <c r="BCW12" s="685"/>
      <c r="BCX12" s="685"/>
      <c r="BCY12" s="685"/>
      <c r="BCZ12" s="685"/>
      <c r="BDA12" s="685"/>
      <c r="BDB12" s="685"/>
      <c r="BDC12" s="685"/>
      <c r="BDD12" s="685"/>
      <c r="BDE12" s="685"/>
      <c r="BDF12" s="685"/>
      <c r="BDG12" s="685"/>
      <c r="BDH12" s="685"/>
      <c r="BDI12" s="685"/>
      <c r="BDJ12" s="685"/>
      <c r="BDK12" s="685"/>
      <c r="BDL12" s="685"/>
      <c r="BDM12" s="685"/>
      <c r="BDN12" s="685"/>
      <c r="BDO12" s="685"/>
      <c r="BDP12" s="685"/>
      <c r="BDQ12" s="685"/>
      <c r="BDR12" s="685"/>
      <c r="BDS12" s="685"/>
      <c r="BDT12" s="685"/>
      <c r="BDU12" s="685"/>
      <c r="BDV12" s="685"/>
      <c r="BDW12" s="685"/>
      <c r="BDX12" s="685"/>
      <c r="BDY12" s="685"/>
      <c r="BDZ12" s="685"/>
      <c r="BEA12" s="685"/>
      <c r="BEB12" s="685"/>
      <c r="BEC12" s="685"/>
      <c r="BED12" s="685"/>
      <c r="BEE12" s="685"/>
      <c r="BEF12" s="685"/>
      <c r="BEG12" s="685"/>
      <c r="BEH12" s="685"/>
      <c r="BEI12" s="685"/>
      <c r="BEJ12" s="685"/>
      <c r="BEK12" s="685"/>
      <c r="BEL12" s="685"/>
      <c r="BEM12" s="685"/>
      <c r="BEN12" s="685"/>
      <c r="BEO12" s="685"/>
      <c r="BEP12" s="685"/>
      <c r="BEQ12" s="685"/>
      <c r="BER12" s="685"/>
      <c r="BES12" s="685"/>
      <c r="BET12" s="685"/>
      <c r="BEU12" s="685"/>
      <c r="BEV12" s="685"/>
      <c r="BEW12" s="685"/>
      <c r="BEX12" s="685"/>
      <c r="BEY12" s="685"/>
      <c r="BEZ12" s="685"/>
      <c r="BFA12" s="685"/>
      <c r="BFB12" s="685"/>
      <c r="BFC12" s="685"/>
      <c r="BFD12" s="685"/>
      <c r="BFE12" s="685"/>
      <c r="BFF12" s="685"/>
      <c r="BFG12" s="685"/>
      <c r="BFH12" s="685"/>
      <c r="BFI12" s="685"/>
      <c r="BFJ12" s="685"/>
      <c r="BFK12" s="685"/>
      <c r="BFL12" s="685"/>
      <c r="BFM12" s="685"/>
      <c r="BFN12" s="685"/>
      <c r="BFO12" s="685"/>
      <c r="BFP12" s="685"/>
      <c r="BFQ12" s="685"/>
      <c r="BFR12" s="685"/>
      <c r="BFS12" s="685"/>
      <c r="BFT12" s="685"/>
      <c r="BFU12" s="685"/>
      <c r="BFV12" s="685"/>
      <c r="BFW12" s="685"/>
      <c r="BFX12" s="685"/>
      <c r="BFY12" s="685"/>
      <c r="BFZ12" s="685"/>
      <c r="BGA12" s="685"/>
      <c r="BGB12" s="685"/>
      <c r="BGC12" s="685"/>
      <c r="BGD12" s="685"/>
      <c r="BGE12" s="685"/>
      <c r="BGF12" s="685"/>
      <c r="BGG12" s="685"/>
      <c r="BGH12" s="685"/>
      <c r="BGI12" s="685"/>
      <c r="BGJ12" s="685"/>
      <c r="BGK12" s="685"/>
      <c r="BGL12" s="685"/>
      <c r="BGM12" s="685"/>
      <c r="BGN12" s="685"/>
      <c r="BGO12" s="685"/>
      <c r="BGP12" s="685"/>
      <c r="BGQ12" s="685"/>
      <c r="BGR12" s="685"/>
      <c r="BGS12" s="685"/>
      <c r="BGT12" s="685"/>
      <c r="BGU12" s="685"/>
      <c r="BGV12" s="685"/>
      <c r="BGW12" s="685"/>
      <c r="BGX12" s="685"/>
      <c r="BGY12" s="685"/>
      <c r="BGZ12" s="685"/>
      <c r="BHA12" s="685"/>
      <c r="BHB12" s="685"/>
      <c r="BHC12" s="685"/>
      <c r="BHD12" s="685"/>
      <c r="BHE12" s="685"/>
      <c r="BHF12" s="685"/>
      <c r="BHG12" s="685"/>
      <c r="BHH12" s="685"/>
      <c r="BHI12" s="685"/>
      <c r="BHJ12" s="685"/>
      <c r="BHK12" s="685"/>
      <c r="BHL12" s="685"/>
      <c r="BHM12" s="685"/>
      <c r="BHN12" s="685"/>
      <c r="BHO12" s="685"/>
      <c r="BHP12" s="685"/>
      <c r="BHQ12" s="685"/>
      <c r="BHR12" s="685"/>
      <c r="BHS12" s="685"/>
      <c r="BHT12" s="685"/>
      <c r="BHU12" s="685"/>
      <c r="BHV12" s="685"/>
      <c r="BHW12" s="685"/>
      <c r="BHX12" s="685"/>
      <c r="BHY12" s="685"/>
      <c r="BHZ12" s="685"/>
      <c r="BIA12" s="685"/>
      <c r="BIB12" s="685"/>
      <c r="BIC12" s="685"/>
      <c r="BID12" s="685"/>
      <c r="BIE12" s="685"/>
      <c r="BIF12" s="685"/>
      <c r="BIG12" s="685"/>
      <c r="BIH12" s="685"/>
      <c r="BII12" s="685"/>
      <c r="BIJ12" s="685"/>
      <c r="BIK12" s="685"/>
      <c r="BIL12" s="685"/>
      <c r="BIM12" s="685"/>
      <c r="BIN12" s="685"/>
      <c r="BIO12" s="685"/>
      <c r="BIP12" s="685"/>
      <c r="BIQ12" s="685"/>
      <c r="BIR12" s="685"/>
      <c r="BIS12" s="685"/>
      <c r="BIT12" s="685"/>
      <c r="BIU12" s="685"/>
      <c r="BIV12" s="685"/>
      <c r="BIW12" s="685"/>
      <c r="BIX12" s="685"/>
      <c r="BIY12" s="685"/>
      <c r="BIZ12" s="685"/>
      <c r="BJA12" s="685"/>
      <c r="BJB12" s="685"/>
      <c r="BJC12" s="685"/>
      <c r="BJD12" s="685"/>
      <c r="BJE12" s="685"/>
      <c r="BJF12" s="685"/>
      <c r="BJG12" s="685"/>
      <c r="BJH12" s="685"/>
      <c r="BJI12" s="685"/>
      <c r="BJJ12" s="685"/>
      <c r="BJK12" s="685"/>
      <c r="BJL12" s="685"/>
      <c r="BJM12" s="685"/>
      <c r="BJN12" s="685"/>
      <c r="BJO12" s="685"/>
      <c r="BJP12" s="685"/>
      <c r="BJQ12" s="685"/>
      <c r="BJR12" s="685"/>
      <c r="BJS12" s="685"/>
      <c r="BJT12" s="685"/>
      <c r="BJU12" s="685"/>
      <c r="BJV12" s="685"/>
      <c r="BJW12" s="685"/>
      <c r="BJX12" s="685"/>
      <c r="BJY12" s="685"/>
      <c r="BJZ12" s="685"/>
      <c r="BKA12" s="685"/>
      <c r="BKB12" s="685"/>
      <c r="BKC12" s="685"/>
      <c r="BKD12" s="685"/>
      <c r="BKE12" s="685"/>
      <c r="BKF12" s="685"/>
      <c r="BKG12" s="685"/>
      <c r="BKH12" s="685"/>
      <c r="BKI12" s="685"/>
      <c r="BKJ12" s="685"/>
      <c r="BKK12" s="685"/>
      <c r="BKL12" s="685"/>
      <c r="BKM12" s="685"/>
      <c r="BKN12" s="685"/>
      <c r="BKO12" s="685"/>
      <c r="BKP12" s="685"/>
      <c r="BKQ12" s="685"/>
      <c r="BKR12" s="685"/>
      <c r="BKS12" s="685"/>
      <c r="BKT12" s="685"/>
      <c r="BKU12" s="685"/>
      <c r="BKV12" s="685"/>
      <c r="BKW12" s="685"/>
      <c r="BKX12" s="685"/>
      <c r="BKY12" s="685"/>
      <c r="BKZ12" s="685"/>
      <c r="BLA12" s="685"/>
      <c r="BLB12" s="685"/>
      <c r="BLC12" s="685"/>
      <c r="BLD12" s="685"/>
      <c r="BLE12" s="685"/>
      <c r="BLF12" s="685"/>
      <c r="BLG12" s="685"/>
      <c r="BLH12" s="685"/>
      <c r="BLI12" s="685"/>
      <c r="BLJ12" s="685"/>
      <c r="BLK12" s="685"/>
      <c r="BLL12" s="685"/>
      <c r="BLM12" s="685"/>
      <c r="BLN12" s="685"/>
      <c r="BLO12" s="685"/>
      <c r="BLP12" s="685"/>
      <c r="BLQ12" s="685"/>
      <c r="BLR12" s="685"/>
      <c r="BLS12" s="685"/>
      <c r="BLT12" s="685"/>
      <c r="BLU12" s="685"/>
      <c r="BLV12" s="685"/>
      <c r="BLW12" s="685"/>
      <c r="BLX12" s="685"/>
      <c r="BLY12" s="685"/>
      <c r="BLZ12" s="685"/>
      <c r="BMA12" s="685"/>
      <c r="BMB12" s="685"/>
      <c r="BMC12" s="685"/>
      <c r="BMD12" s="685"/>
      <c r="BME12" s="685"/>
      <c r="BMF12" s="685"/>
      <c r="BMG12" s="685"/>
      <c r="BMH12" s="685"/>
      <c r="BMI12" s="685"/>
      <c r="BMJ12" s="685"/>
      <c r="BMK12" s="685"/>
      <c r="BML12" s="685"/>
      <c r="BMM12" s="685"/>
      <c r="BMN12" s="685"/>
      <c r="BMO12" s="685"/>
      <c r="BMP12" s="685"/>
      <c r="BMQ12" s="685"/>
      <c r="BMR12" s="685"/>
      <c r="BMS12" s="685"/>
      <c r="BMT12" s="685"/>
      <c r="BMU12" s="685"/>
      <c r="BMV12" s="685"/>
      <c r="BMW12" s="685"/>
      <c r="BMX12" s="685"/>
      <c r="BMY12" s="685"/>
      <c r="BMZ12" s="685"/>
      <c r="BNA12" s="685"/>
      <c r="BNB12" s="685"/>
      <c r="BNC12" s="685"/>
      <c r="BND12" s="685"/>
      <c r="BNE12" s="685"/>
      <c r="BNF12" s="685"/>
      <c r="BNG12" s="685"/>
      <c r="BNH12" s="685"/>
      <c r="BNI12" s="685"/>
      <c r="BNJ12" s="685"/>
      <c r="BNK12" s="685"/>
      <c r="BNL12" s="685"/>
      <c r="BNM12" s="685"/>
      <c r="BNN12" s="685"/>
      <c r="BNO12" s="685"/>
      <c r="BNP12" s="685"/>
      <c r="BNQ12" s="685"/>
      <c r="BNR12" s="685"/>
      <c r="BNS12" s="685"/>
      <c r="BNT12" s="685"/>
      <c r="BNU12" s="685"/>
      <c r="BNV12" s="685"/>
      <c r="BNW12" s="685"/>
      <c r="BNX12" s="685"/>
      <c r="BNY12" s="685"/>
      <c r="BNZ12" s="685"/>
      <c r="BOA12" s="685"/>
      <c r="BOB12" s="685"/>
      <c r="BOC12" s="685"/>
      <c r="BOD12" s="685"/>
      <c r="BOE12" s="685"/>
      <c r="BOF12" s="685"/>
      <c r="BOG12" s="685"/>
      <c r="BOH12" s="685"/>
      <c r="BOI12" s="685"/>
      <c r="BOJ12" s="685"/>
      <c r="BOK12" s="685"/>
      <c r="BOL12" s="685"/>
      <c r="BOM12" s="685"/>
      <c r="BON12" s="685"/>
      <c r="BOO12" s="685"/>
      <c r="BOP12" s="685"/>
      <c r="BOQ12" s="685"/>
      <c r="BOR12" s="685"/>
      <c r="BOS12" s="685"/>
      <c r="BOT12" s="685"/>
      <c r="BOU12" s="685"/>
      <c r="BOV12" s="685"/>
      <c r="BOW12" s="685"/>
      <c r="BOX12" s="685"/>
      <c r="BOY12" s="685"/>
      <c r="BOZ12" s="685"/>
      <c r="BPA12" s="685"/>
      <c r="BPB12" s="685"/>
      <c r="BPC12" s="685"/>
      <c r="BPD12" s="685"/>
      <c r="BPE12" s="685"/>
      <c r="BPF12" s="685"/>
      <c r="BPG12" s="685"/>
      <c r="BPH12" s="685"/>
      <c r="BPI12" s="685"/>
      <c r="BPJ12" s="685"/>
      <c r="BPK12" s="685"/>
      <c r="BPL12" s="685"/>
      <c r="BPM12" s="685"/>
      <c r="BPN12" s="685"/>
      <c r="BPO12" s="685"/>
      <c r="BPP12" s="685"/>
      <c r="BPQ12" s="685"/>
      <c r="BPR12" s="685"/>
      <c r="BPS12" s="685"/>
      <c r="BPT12" s="685"/>
      <c r="BPU12" s="685"/>
      <c r="BPV12" s="685"/>
      <c r="BPW12" s="685"/>
      <c r="BPX12" s="685"/>
      <c r="BPY12" s="685"/>
      <c r="BPZ12" s="685"/>
      <c r="BQA12" s="685"/>
      <c r="BQB12" s="685"/>
      <c r="BQC12" s="685"/>
      <c r="BQD12" s="685"/>
      <c r="BQE12" s="685"/>
      <c r="BQF12" s="685"/>
      <c r="BQG12" s="685"/>
      <c r="BQH12" s="685"/>
      <c r="BQI12" s="685"/>
      <c r="BQJ12" s="685"/>
      <c r="BQK12" s="685"/>
      <c r="BQL12" s="685"/>
      <c r="BQM12" s="685"/>
      <c r="BQN12" s="685"/>
      <c r="BQO12" s="685"/>
      <c r="BQP12" s="685"/>
      <c r="BQQ12" s="685"/>
      <c r="BQR12" s="685"/>
      <c r="BQS12" s="685"/>
      <c r="BQT12" s="685"/>
      <c r="BQU12" s="685"/>
      <c r="BQV12" s="685"/>
      <c r="BQW12" s="685"/>
      <c r="BQX12" s="685"/>
      <c r="BQY12" s="685"/>
      <c r="BQZ12" s="685"/>
      <c r="BRA12" s="685"/>
      <c r="BRB12" s="685"/>
      <c r="BRC12" s="685"/>
      <c r="BRD12" s="685"/>
      <c r="BRE12" s="685"/>
      <c r="BRF12" s="685"/>
      <c r="BRG12" s="685"/>
      <c r="BRH12" s="685"/>
      <c r="BRI12" s="685"/>
      <c r="BRJ12" s="685"/>
      <c r="BRK12" s="685"/>
      <c r="BRL12" s="685"/>
      <c r="BRM12" s="685"/>
      <c r="BRN12" s="685"/>
      <c r="BRO12" s="685"/>
      <c r="BRP12" s="685"/>
      <c r="BRQ12" s="685"/>
      <c r="BRR12" s="685"/>
      <c r="BRS12" s="685"/>
      <c r="BRT12" s="685"/>
      <c r="BRU12" s="685"/>
      <c r="BRV12" s="685"/>
      <c r="BRW12" s="685"/>
      <c r="BRX12" s="685"/>
      <c r="BRY12" s="685"/>
      <c r="BRZ12" s="685"/>
      <c r="BSA12" s="685"/>
      <c r="BSB12" s="685"/>
      <c r="BSC12" s="685"/>
      <c r="BSD12" s="685"/>
      <c r="BSE12" s="685"/>
      <c r="BSF12" s="685"/>
      <c r="BSG12" s="685"/>
      <c r="BSH12" s="685"/>
      <c r="BSI12" s="685"/>
      <c r="BSJ12" s="685"/>
      <c r="BSK12" s="685"/>
      <c r="BSL12" s="685"/>
      <c r="BSM12" s="685"/>
      <c r="BSN12" s="685"/>
      <c r="BSO12" s="685"/>
      <c r="BSP12" s="685"/>
      <c r="BSQ12" s="685"/>
      <c r="BSR12" s="685"/>
      <c r="BSS12" s="685"/>
      <c r="BST12" s="685"/>
      <c r="BSU12" s="685"/>
      <c r="BSV12" s="685"/>
      <c r="BSW12" s="685"/>
      <c r="BSX12" s="685"/>
      <c r="BSY12" s="685"/>
      <c r="BSZ12" s="685"/>
      <c r="BTA12" s="685"/>
      <c r="BTB12" s="685"/>
      <c r="BTC12" s="685"/>
      <c r="BTD12" s="685"/>
      <c r="BTE12" s="685"/>
      <c r="BTF12" s="685"/>
      <c r="BTG12" s="685"/>
      <c r="BTH12" s="685"/>
      <c r="BTI12" s="685"/>
      <c r="BTJ12" s="685"/>
      <c r="BTK12" s="685"/>
      <c r="BTL12" s="685"/>
      <c r="BTM12" s="685"/>
      <c r="BTN12" s="685"/>
      <c r="BTO12" s="685"/>
      <c r="BTP12" s="685"/>
      <c r="BTQ12" s="685"/>
      <c r="BTR12" s="685"/>
      <c r="BTS12" s="685"/>
      <c r="BTT12" s="685"/>
      <c r="BTU12" s="685"/>
      <c r="BTV12" s="685"/>
      <c r="BTW12" s="685"/>
      <c r="BTX12" s="685"/>
      <c r="BTY12" s="685"/>
      <c r="BTZ12" s="685"/>
      <c r="BUA12" s="685"/>
      <c r="BUB12" s="685"/>
      <c r="BUC12" s="685"/>
      <c r="BUD12" s="685"/>
      <c r="BUE12" s="685"/>
      <c r="BUF12" s="685"/>
      <c r="BUG12" s="685"/>
      <c r="BUH12" s="685"/>
      <c r="BUI12" s="685"/>
      <c r="BUJ12" s="685"/>
      <c r="BUK12" s="685"/>
      <c r="BUL12" s="685"/>
      <c r="BUM12" s="685"/>
      <c r="BUN12" s="685"/>
      <c r="BUO12" s="685"/>
      <c r="BUP12" s="685"/>
      <c r="BUQ12" s="685"/>
      <c r="BUR12" s="685"/>
      <c r="BUS12" s="685"/>
      <c r="BUT12" s="685"/>
      <c r="BUU12" s="685"/>
      <c r="BUV12" s="685"/>
      <c r="BUW12" s="685"/>
      <c r="BUX12" s="685"/>
      <c r="BUY12" s="685"/>
      <c r="BUZ12" s="685"/>
      <c r="BVA12" s="685"/>
      <c r="BVB12" s="685"/>
      <c r="BVC12" s="685"/>
      <c r="BVD12" s="685"/>
      <c r="BVE12" s="685"/>
      <c r="BVF12" s="685"/>
      <c r="BVG12" s="685"/>
      <c r="BVH12" s="685"/>
      <c r="BVI12" s="685"/>
      <c r="BVJ12" s="685"/>
      <c r="BVK12" s="685"/>
      <c r="BVL12" s="685"/>
      <c r="BVM12" s="685"/>
      <c r="BVN12" s="685"/>
      <c r="BVO12" s="685"/>
      <c r="BVP12" s="685"/>
      <c r="BVQ12" s="685"/>
      <c r="BVR12" s="685"/>
      <c r="BVS12" s="685"/>
      <c r="BVT12" s="685"/>
      <c r="BVU12" s="685"/>
      <c r="BVV12" s="685"/>
      <c r="BVW12" s="685"/>
      <c r="BVX12" s="685"/>
      <c r="BVY12" s="685"/>
      <c r="BVZ12" s="685"/>
      <c r="BWA12" s="685"/>
      <c r="BWB12" s="685"/>
      <c r="BWC12" s="685"/>
      <c r="BWD12" s="685"/>
      <c r="BWE12" s="685"/>
      <c r="BWF12" s="685"/>
      <c r="BWG12" s="685"/>
      <c r="BWH12" s="685"/>
      <c r="BWI12" s="685"/>
      <c r="BWJ12" s="685"/>
      <c r="BWK12" s="685"/>
      <c r="BWL12" s="685"/>
      <c r="BWM12" s="685"/>
      <c r="BWN12" s="685"/>
      <c r="BWO12" s="685"/>
      <c r="BWP12" s="685"/>
      <c r="BWQ12" s="685"/>
      <c r="BWR12" s="685"/>
      <c r="BWS12" s="685"/>
      <c r="BWT12" s="685"/>
      <c r="BWU12" s="685"/>
      <c r="BWV12" s="685"/>
      <c r="BWW12" s="685"/>
      <c r="BWX12" s="685"/>
      <c r="BWY12" s="685"/>
      <c r="BWZ12" s="685"/>
      <c r="BXA12" s="685"/>
      <c r="BXB12" s="685"/>
      <c r="BXC12" s="685"/>
      <c r="BXD12" s="685"/>
      <c r="BXE12" s="685"/>
      <c r="BXF12" s="685"/>
      <c r="BXG12" s="685"/>
      <c r="BXH12" s="685"/>
      <c r="BXI12" s="685"/>
      <c r="BXJ12" s="685"/>
      <c r="BXK12" s="685"/>
      <c r="BXL12" s="685"/>
      <c r="BXM12" s="685"/>
      <c r="BXN12" s="685"/>
      <c r="BXO12" s="685"/>
      <c r="BXP12" s="685"/>
      <c r="BXQ12" s="685"/>
      <c r="BXR12" s="685"/>
      <c r="BXS12" s="685"/>
      <c r="BXT12" s="685"/>
      <c r="BXU12" s="685"/>
      <c r="BXV12" s="685"/>
      <c r="BXW12" s="685"/>
      <c r="BXX12" s="685"/>
      <c r="BXY12" s="685"/>
      <c r="BXZ12" s="685"/>
      <c r="BYA12" s="685"/>
      <c r="BYB12" s="685"/>
      <c r="BYC12" s="685"/>
      <c r="BYD12" s="685"/>
      <c r="BYE12" s="685"/>
      <c r="BYF12" s="685"/>
      <c r="BYG12" s="685"/>
      <c r="BYH12" s="685"/>
      <c r="BYI12" s="685"/>
      <c r="BYJ12" s="685"/>
      <c r="BYK12" s="685"/>
      <c r="BYL12" s="685"/>
      <c r="BYM12" s="685"/>
      <c r="BYN12" s="685"/>
      <c r="BYO12" s="685"/>
      <c r="BYP12" s="685"/>
      <c r="BYQ12" s="685"/>
      <c r="BYR12" s="685"/>
      <c r="BYS12" s="685"/>
      <c r="BYT12" s="685"/>
      <c r="BYU12" s="685"/>
      <c r="BYV12" s="685"/>
      <c r="BYW12" s="685"/>
      <c r="BYX12" s="685"/>
      <c r="BYY12" s="685"/>
      <c r="BYZ12" s="685"/>
      <c r="BZA12" s="685"/>
      <c r="BZB12" s="685"/>
      <c r="BZC12" s="685"/>
      <c r="BZD12" s="685"/>
      <c r="BZE12" s="685"/>
      <c r="BZF12" s="685"/>
      <c r="BZG12" s="685"/>
      <c r="BZH12" s="685"/>
      <c r="BZI12" s="685"/>
      <c r="BZJ12" s="685"/>
      <c r="BZK12" s="685"/>
      <c r="BZL12" s="685"/>
      <c r="BZM12" s="685"/>
      <c r="BZN12" s="685"/>
      <c r="BZO12" s="685"/>
      <c r="BZP12" s="685"/>
      <c r="BZQ12" s="685"/>
      <c r="BZR12" s="685"/>
      <c r="BZS12" s="685"/>
      <c r="BZT12" s="685"/>
      <c r="BZU12" s="685"/>
      <c r="BZV12" s="685"/>
      <c r="BZW12" s="685"/>
      <c r="BZX12" s="685"/>
      <c r="BZY12" s="685"/>
      <c r="BZZ12" s="685"/>
      <c r="CAA12" s="685"/>
      <c r="CAB12" s="685"/>
      <c r="CAC12" s="685"/>
      <c r="CAD12" s="685"/>
      <c r="CAE12" s="685"/>
      <c r="CAF12" s="685"/>
      <c r="CAG12" s="685"/>
      <c r="CAH12" s="685"/>
      <c r="CAI12" s="685"/>
      <c r="CAJ12" s="685"/>
      <c r="CAK12" s="685"/>
      <c r="CAL12" s="685"/>
      <c r="CAM12" s="685"/>
      <c r="CAN12" s="685"/>
      <c r="CAO12" s="685"/>
      <c r="CAP12" s="685"/>
      <c r="CAQ12" s="685"/>
      <c r="CAR12" s="685"/>
      <c r="CAS12" s="685"/>
      <c r="CAT12" s="685"/>
      <c r="CAU12" s="685"/>
      <c r="CAV12" s="685"/>
      <c r="CAW12" s="685"/>
      <c r="CAX12" s="685"/>
      <c r="CAY12" s="685"/>
      <c r="CAZ12" s="685"/>
      <c r="CBA12" s="685"/>
      <c r="CBB12" s="685"/>
      <c r="CBC12" s="685"/>
      <c r="CBD12" s="685"/>
      <c r="CBE12" s="685"/>
      <c r="CBF12" s="685"/>
      <c r="CBG12" s="685"/>
      <c r="CBH12" s="685"/>
      <c r="CBI12" s="685"/>
      <c r="CBJ12" s="685"/>
      <c r="CBK12" s="685"/>
      <c r="CBL12" s="685"/>
      <c r="CBM12" s="685"/>
      <c r="CBN12" s="685"/>
      <c r="CBO12" s="685"/>
      <c r="CBP12" s="685"/>
      <c r="CBQ12" s="685"/>
      <c r="CBR12" s="685"/>
      <c r="CBS12" s="685"/>
      <c r="CBT12" s="685"/>
      <c r="CBU12" s="685"/>
      <c r="CBV12" s="685"/>
      <c r="CBW12" s="685"/>
      <c r="CBX12" s="685"/>
      <c r="CBY12" s="685"/>
      <c r="CBZ12" s="685"/>
      <c r="CCA12" s="685"/>
      <c r="CCB12" s="685"/>
      <c r="CCC12" s="685"/>
      <c r="CCD12" s="685"/>
      <c r="CCE12" s="685"/>
      <c r="CCF12" s="685"/>
      <c r="CCG12" s="685"/>
      <c r="CCH12" s="685"/>
      <c r="CCI12" s="685"/>
      <c r="CCJ12" s="685"/>
      <c r="CCK12" s="685"/>
      <c r="CCL12" s="685"/>
      <c r="CCM12" s="685"/>
      <c r="CCN12" s="685"/>
      <c r="CCO12" s="685"/>
      <c r="CCP12" s="685"/>
      <c r="CCQ12" s="685"/>
      <c r="CCR12" s="685"/>
      <c r="CCS12" s="685"/>
      <c r="CCT12" s="685"/>
      <c r="CCU12" s="685"/>
      <c r="CCV12" s="685"/>
      <c r="CCW12" s="685"/>
      <c r="CCX12" s="685"/>
      <c r="CCY12" s="685"/>
      <c r="CCZ12" s="685"/>
      <c r="CDA12" s="685"/>
      <c r="CDB12" s="685"/>
      <c r="CDC12" s="685"/>
      <c r="CDD12" s="685"/>
      <c r="CDE12" s="685"/>
      <c r="CDF12" s="685"/>
      <c r="CDG12" s="685"/>
      <c r="CDH12" s="685"/>
      <c r="CDI12" s="685"/>
      <c r="CDJ12" s="685"/>
      <c r="CDK12" s="685"/>
      <c r="CDL12" s="685"/>
      <c r="CDM12" s="685"/>
      <c r="CDN12" s="685"/>
      <c r="CDO12" s="685"/>
      <c r="CDP12" s="685"/>
      <c r="CDQ12" s="685"/>
      <c r="CDR12" s="685"/>
      <c r="CDS12" s="685"/>
      <c r="CDT12" s="685"/>
      <c r="CDU12" s="685"/>
      <c r="CDV12" s="685"/>
      <c r="CDW12" s="685"/>
      <c r="CDX12" s="685"/>
      <c r="CDY12" s="685"/>
      <c r="CDZ12" s="685"/>
      <c r="CEA12" s="685"/>
      <c r="CEB12" s="685"/>
      <c r="CEC12" s="685"/>
      <c r="CED12" s="685"/>
      <c r="CEE12" s="685"/>
      <c r="CEF12" s="685"/>
      <c r="CEG12" s="685"/>
      <c r="CEH12" s="685"/>
      <c r="CEI12" s="685"/>
      <c r="CEJ12" s="685"/>
      <c r="CEK12" s="685"/>
      <c r="CEL12" s="685"/>
      <c r="CEM12" s="685"/>
      <c r="CEN12" s="685"/>
      <c r="CEO12" s="685"/>
      <c r="CEP12" s="685"/>
      <c r="CEQ12" s="685"/>
      <c r="CER12" s="685"/>
      <c r="CES12" s="685"/>
      <c r="CET12" s="685"/>
      <c r="CEU12" s="685"/>
      <c r="CEV12" s="685"/>
      <c r="CEW12" s="685"/>
      <c r="CEX12" s="685"/>
      <c r="CEY12" s="685"/>
      <c r="CEZ12" s="685"/>
      <c r="CFA12" s="685"/>
      <c r="CFB12" s="685"/>
      <c r="CFC12" s="685"/>
      <c r="CFD12" s="685"/>
      <c r="CFE12" s="685"/>
      <c r="CFF12" s="685"/>
      <c r="CFG12" s="685"/>
      <c r="CFH12" s="685"/>
      <c r="CFI12" s="685"/>
      <c r="CFJ12" s="685"/>
      <c r="CFK12" s="685"/>
      <c r="CFL12" s="685"/>
      <c r="CFM12" s="685"/>
      <c r="CFN12" s="685"/>
      <c r="CFO12" s="685"/>
      <c r="CFP12" s="685"/>
      <c r="CFQ12" s="685"/>
      <c r="CFR12" s="685"/>
      <c r="CFS12" s="685"/>
      <c r="CFT12" s="685"/>
      <c r="CFU12" s="685"/>
      <c r="CFV12" s="685"/>
      <c r="CFW12" s="685"/>
      <c r="CFX12" s="685"/>
      <c r="CFY12" s="685"/>
      <c r="CFZ12" s="685"/>
      <c r="CGA12" s="685"/>
      <c r="CGB12" s="685"/>
      <c r="CGC12" s="685"/>
      <c r="CGD12" s="685"/>
      <c r="CGE12" s="685"/>
      <c r="CGF12" s="685"/>
      <c r="CGG12" s="685"/>
      <c r="CGH12" s="685"/>
      <c r="CGI12" s="685"/>
      <c r="CGJ12" s="685"/>
      <c r="CGK12" s="685"/>
      <c r="CGL12" s="685"/>
      <c r="CGM12" s="685"/>
      <c r="CGN12" s="685"/>
      <c r="CGO12" s="685"/>
      <c r="CGP12" s="685"/>
      <c r="CGQ12" s="685"/>
      <c r="CGR12" s="685"/>
      <c r="CGS12" s="685"/>
      <c r="CGT12" s="685"/>
      <c r="CGU12" s="685"/>
      <c r="CGV12" s="685"/>
      <c r="CGW12" s="685"/>
      <c r="CGX12" s="685"/>
      <c r="CGY12" s="685"/>
      <c r="CGZ12" s="685"/>
      <c r="CHA12" s="685"/>
      <c r="CHB12" s="685"/>
      <c r="CHC12" s="685"/>
      <c r="CHD12" s="685"/>
      <c r="CHE12" s="685"/>
      <c r="CHF12" s="685"/>
      <c r="CHG12" s="685"/>
      <c r="CHH12" s="685"/>
      <c r="CHI12" s="685"/>
      <c r="CHJ12" s="685"/>
      <c r="CHK12" s="685"/>
      <c r="CHL12" s="685"/>
      <c r="CHM12" s="685"/>
      <c r="CHN12" s="685"/>
      <c r="CHO12" s="685"/>
      <c r="CHP12" s="685"/>
      <c r="CHQ12" s="685"/>
      <c r="CHR12" s="685"/>
      <c r="CHS12" s="685"/>
      <c r="CHT12" s="685"/>
      <c r="CHU12" s="685"/>
      <c r="CHV12" s="685"/>
      <c r="CHW12" s="685"/>
      <c r="CHX12" s="685"/>
      <c r="CHY12" s="685"/>
      <c r="CHZ12" s="685"/>
      <c r="CIA12" s="685"/>
      <c r="CIB12" s="685"/>
      <c r="CIC12" s="685"/>
      <c r="CID12" s="685"/>
      <c r="CIE12" s="685"/>
      <c r="CIF12" s="685"/>
      <c r="CIG12" s="685"/>
      <c r="CIH12" s="685"/>
      <c r="CII12" s="685"/>
      <c r="CIJ12" s="685"/>
      <c r="CIK12" s="685"/>
      <c r="CIL12" s="685"/>
      <c r="CIM12" s="685"/>
      <c r="CIN12" s="685"/>
      <c r="CIO12" s="685"/>
      <c r="CIP12" s="685"/>
      <c r="CIQ12" s="685"/>
      <c r="CIR12" s="685"/>
      <c r="CIS12" s="685"/>
      <c r="CIT12" s="685"/>
      <c r="CIU12" s="685"/>
      <c r="CIV12" s="685"/>
      <c r="CIW12" s="685"/>
      <c r="CIX12" s="685"/>
      <c r="CIY12" s="685"/>
      <c r="CIZ12" s="685"/>
      <c r="CJA12" s="685"/>
      <c r="CJB12" s="685"/>
      <c r="CJC12" s="685"/>
      <c r="CJD12" s="685"/>
      <c r="CJE12" s="685"/>
      <c r="CJF12" s="685"/>
      <c r="CJG12" s="685"/>
      <c r="CJH12" s="685"/>
      <c r="CJI12" s="685"/>
      <c r="CJJ12" s="685"/>
      <c r="CJK12" s="685"/>
      <c r="CJL12" s="685"/>
      <c r="CJM12" s="685"/>
      <c r="CJN12" s="685"/>
      <c r="CJO12" s="685"/>
      <c r="CJP12" s="685"/>
      <c r="CJQ12" s="685"/>
      <c r="CJR12" s="685"/>
      <c r="CJS12" s="685"/>
      <c r="CJT12" s="685"/>
      <c r="CJU12" s="685"/>
      <c r="CJV12" s="685"/>
      <c r="CJW12" s="685"/>
      <c r="CJX12" s="685"/>
      <c r="CJY12" s="685"/>
      <c r="CJZ12" s="685"/>
      <c r="CKA12" s="685"/>
      <c r="CKB12" s="685"/>
      <c r="CKC12" s="685"/>
      <c r="CKD12" s="685"/>
      <c r="CKE12" s="685"/>
      <c r="CKF12" s="685"/>
      <c r="CKG12" s="685"/>
      <c r="CKH12" s="685"/>
      <c r="CKI12" s="685"/>
      <c r="CKJ12" s="685"/>
      <c r="CKK12" s="685"/>
      <c r="CKL12" s="685"/>
      <c r="CKM12" s="685"/>
      <c r="CKN12" s="685"/>
      <c r="CKO12" s="685"/>
      <c r="CKP12" s="685"/>
      <c r="CKQ12" s="685"/>
      <c r="CKR12" s="685"/>
      <c r="CKS12" s="685"/>
      <c r="CKT12" s="685"/>
      <c r="CKU12" s="685"/>
      <c r="CKV12" s="685"/>
      <c r="CKW12" s="685"/>
      <c r="CKX12" s="685"/>
      <c r="CKY12" s="685"/>
      <c r="CKZ12" s="685"/>
      <c r="CLA12" s="685"/>
      <c r="CLB12" s="685"/>
      <c r="CLC12" s="685"/>
      <c r="CLD12" s="685"/>
      <c r="CLE12" s="685"/>
      <c r="CLF12" s="685"/>
      <c r="CLG12" s="685"/>
      <c r="CLH12" s="685"/>
      <c r="CLI12" s="685"/>
      <c r="CLJ12" s="685"/>
      <c r="CLK12" s="685"/>
      <c r="CLL12" s="685"/>
      <c r="CLM12" s="685"/>
      <c r="CLN12" s="685"/>
      <c r="CLO12" s="685"/>
      <c r="CLP12" s="685"/>
      <c r="CLQ12" s="685"/>
      <c r="CLR12" s="685"/>
      <c r="CLS12" s="685"/>
      <c r="CLT12" s="685"/>
      <c r="CLU12" s="685"/>
      <c r="CLV12" s="685"/>
      <c r="CLW12" s="685"/>
      <c r="CLX12" s="685"/>
      <c r="CLY12" s="685"/>
      <c r="CLZ12" s="685"/>
      <c r="CMA12" s="685"/>
      <c r="CMB12" s="685"/>
      <c r="CMC12" s="685"/>
      <c r="CMD12" s="685"/>
      <c r="CME12" s="685"/>
      <c r="CMF12" s="685"/>
      <c r="CMG12" s="685"/>
      <c r="CMH12" s="685"/>
      <c r="CMI12" s="685"/>
      <c r="CMJ12" s="685"/>
      <c r="CMK12" s="685"/>
      <c r="CML12" s="685"/>
      <c r="CMM12" s="685"/>
      <c r="CMN12" s="685"/>
      <c r="CMO12" s="685"/>
      <c r="CMP12" s="685"/>
      <c r="CMQ12" s="685"/>
      <c r="CMR12" s="685"/>
      <c r="CMS12" s="685"/>
      <c r="CMT12" s="685"/>
      <c r="CMU12" s="685"/>
      <c r="CMV12" s="685"/>
      <c r="CMW12" s="685"/>
      <c r="CMX12" s="685"/>
      <c r="CMY12" s="685"/>
      <c r="CMZ12" s="685"/>
      <c r="CNA12" s="685"/>
      <c r="CNB12" s="685"/>
      <c r="CNC12" s="685"/>
      <c r="CND12" s="685"/>
      <c r="CNE12" s="685"/>
      <c r="CNF12" s="685"/>
      <c r="CNG12" s="685"/>
      <c r="CNH12" s="685"/>
      <c r="CNI12" s="685"/>
      <c r="CNJ12" s="685"/>
      <c r="CNK12" s="685"/>
      <c r="CNL12" s="685"/>
      <c r="CNM12" s="685"/>
      <c r="CNN12" s="685"/>
      <c r="CNO12" s="685"/>
      <c r="CNP12" s="685"/>
      <c r="CNQ12" s="685"/>
      <c r="CNR12" s="685"/>
      <c r="CNS12" s="685"/>
      <c r="CNT12" s="685"/>
      <c r="CNU12" s="685"/>
      <c r="CNV12" s="685"/>
      <c r="CNW12" s="685"/>
      <c r="CNX12" s="685"/>
      <c r="CNY12" s="685"/>
      <c r="CNZ12" s="685"/>
      <c r="COA12" s="685"/>
      <c r="COB12" s="685"/>
      <c r="COC12" s="685"/>
      <c r="COD12" s="685"/>
      <c r="COE12" s="685"/>
      <c r="COF12" s="685"/>
      <c r="COG12" s="685"/>
      <c r="COH12" s="685"/>
      <c r="COI12" s="685"/>
      <c r="COJ12" s="685"/>
      <c r="COK12" s="685"/>
      <c r="COL12" s="685"/>
      <c r="COM12" s="685"/>
      <c r="CON12" s="685"/>
      <c r="COO12" s="685"/>
      <c r="COP12" s="685"/>
      <c r="COQ12" s="685"/>
      <c r="COR12" s="685"/>
      <c r="COS12" s="685"/>
      <c r="COT12" s="685"/>
      <c r="COU12" s="685"/>
      <c r="COV12" s="685"/>
      <c r="COW12" s="685"/>
      <c r="COX12" s="685"/>
      <c r="COY12" s="685"/>
      <c r="COZ12" s="685"/>
      <c r="CPA12" s="685"/>
      <c r="CPB12" s="685"/>
      <c r="CPC12" s="685"/>
      <c r="CPD12" s="685"/>
      <c r="CPE12" s="685"/>
      <c r="CPF12" s="685"/>
      <c r="CPG12" s="685"/>
      <c r="CPH12" s="685"/>
      <c r="CPI12" s="685"/>
      <c r="CPJ12" s="685"/>
      <c r="CPK12" s="685"/>
      <c r="CPL12" s="685"/>
      <c r="CPM12" s="685"/>
      <c r="CPN12" s="685"/>
      <c r="CPO12" s="685"/>
      <c r="CPP12" s="685"/>
      <c r="CPQ12" s="685"/>
      <c r="CPR12" s="685"/>
      <c r="CPS12" s="685"/>
      <c r="CPT12" s="685"/>
      <c r="CPU12" s="685"/>
      <c r="CPV12" s="685"/>
      <c r="CPW12" s="685"/>
      <c r="CPX12" s="685"/>
      <c r="CPY12" s="685"/>
      <c r="CPZ12" s="685"/>
      <c r="CQA12" s="685"/>
      <c r="CQB12" s="685"/>
      <c r="CQC12" s="685"/>
      <c r="CQD12" s="685"/>
      <c r="CQE12" s="685"/>
      <c r="CQF12" s="685"/>
      <c r="CQG12" s="685"/>
      <c r="CQH12" s="685"/>
      <c r="CQI12" s="685"/>
      <c r="CQJ12" s="685"/>
      <c r="CQK12" s="685"/>
      <c r="CQL12" s="685"/>
      <c r="CQM12" s="685"/>
      <c r="CQN12" s="685"/>
      <c r="CQO12" s="685"/>
      <c r="CQP12" s="685"/>
      <c r="CQQ12" s="685"/>
      <c r="CQR12" s="685"/>
      <c r="CQS12" s="685"/>
      <c r="CQT12" s="685"/>
      <c r="CQU12" s="685"/>
      <c r="CQV12" s="685"/>
      <c r="CQW12" s="685"/>
      <c r="CQX12" s="685"/>
      <c r="CQY12" s="685"/>
      <c r="CQZ12" s="685"/>
      <c r="CRA12" s="685"/>
      <c r="CRB12" s="685"/>
      <c r="CRC12" s="685"/>
      <c r="CRD12" s="685"/>
      <c r="CRE12" s="685"/>
      <c r="CRF12" s="685"/>
      <c r="CRG12" s="685"/>
      <c r="CRH12" s="685"/>
      <c r="CRI12" s="685"/>
      <c r="CRJ12" s="685"/>
      <c r="CRK12" s="685"/>
      <c r="CRL12" s="685"/>
      <c r="CRM12" s="685"/>
      <c r="CRN12" s="685"/>
      <c r="CRO12" s="685"/>
      <c r="CRP12" s="685"/>
      <c r="CRQ12" s="685"/>
      <c r="CRR12" s="685"/>
      <c r="CRS12" s="685"/>
      <c r="CRT12" s="685"/>
      <c r="CRU12" s="685"/>
      <c r="CRV12" s="685"/>
      <c r="CRW12" s="685"/>
      <c r="CRX12" s="685"/>
      <c r="CRY12" s="685"/>
      <c r="CRZ12" s="685"/>
      <c r="CSA12" s="685"/>
      <c r="CSB12" s="685"/>
      <c r="CSC12" s="685"/>
      <c r="CSD12" s="685"/>
      <c r="CSE12" s="685"/>
      <c r="CSF12" s="685"/>
      <c r="CSG12" s="685"/>
      <c r="CSH12" s="685"/>
      <c r="CSI12" s="685"/>
      <c r="CSJ12" s="685"/>
      <c r="CSK12" s="685"/>
      <c r="CSL12" s="685"/>
      <c r="CSM12" s="685"/>
      <c r="CSN12" s="685"/>
      <c r="CSO12" s="685"/>
      <c r="CSP12" s="685"/>
      <c r="CSQ12" s="685"/>
      <c r="CSR12" s="685"/>
      <c r="CSS12" s="685"/>
      <c r="CST12" s="685"/>
      <c r="CSU12" s="685"/>
      <c r="CSV12" s="685"/>
      <c r="CSW12" s="685"/>
      <c r="CSX12" s="685"/>
      <c r="CSY12" s="685"/>
      <c r="CSZ12" s="685"/>
      <c r="CTA12" s="685"/>
      <c r="CTB12" s="685"/>
      <c r="CTC12" s="685"/>
      <c r="CTD12" s="685"/>
      <c r="CTE12" s="685"/>
      <c r="CTF12" s="685"/>
      <c r="CTG12" s="685"/>
      <c r="CTH12" s="685"/>
      <c r="CTI12" s="685"/>
      <c r="CTJ12" s="685"/>
      <c r="CTK12" s="685"/>
      <c r="CTL12" s="685"/>
      <c r="CTM12" s="685"/>
      <c r="CTN12" s="685"/>
      <c r="CTO12" s="685"/>
      <c r="CTP12" s="685"/>
      <c r="CTQ12" s="685"/>
      <c r="CTR12" s="685"/>
      <c r="CTS12" s="685"/>
      <c r="CTT12" s="685"/>
      <c r="CTU12" s="685"/>
      <c r="CTV12" s="685"/>
      <c r="CTW12" s="685"/>
      <c r="CTX12" s="685"/>
      <c r="CTY12" s="685"/>
      <c r="CTZ12" s="685"/>
      <c r="CUA12" s="685"/>
      <c r="CUB12" s="685"/>
      <c r="CUC12" s="685"/>
      <c r="CUD12" s="685"/>
      <c r="CUE12" s="685"/>
      <c r="CUF12" s="685"/>
      <c r="CUG12" s="685"/>
      <c r="CUH12" s="685"/>
      <c r="CUI12" s="685"/>
      <c r="CUJ12" s="685"/>
      <c r="CUK12" s="685"/>
      <c r="CUL12" s="685"/>
      <c r="CUM12" s="685"/>
      <c r="CUN12" s="685"/>
      <c r="CUO12" s="685"/>
      <c r="CUP12" s="685"/>
      <c r="CUQ12" s="685"/>
      <c r="CUR12" s="685"/>
      <c r="CUS12" s="685"/>
      <c r="CUT12" s="685"/>
      <c r="CUU12" s="685"/>
      <c r="CUV12" s="685"/>
      <c r="CUW12" s="685"/>
      <c r="CUX12" s="685"/>
      <c r="CUY12" s="685"/>
      <c r="CUZ12" s="685"/>
      <c r="CVA12" s="685"/>
      <c r="CVB12" s="685"/>
      <c r="CVC12" s="685"/>
      <c r="CVD12" s="685"/>
      <c r="CVE12" s="685"/>
      <c r="CVF12" s="685"/>
      <c r="CVG12" s="685"/>
      <c r="CVH12" s="685"/>
      <c r="CVI12" s="685"/>
      <c r="CVJ12" s="685"/>
      <c r="CVK12" s="685"/>
      <c r="CVL12" s="685"/>
      <c r="CVM12" s="685"/>
      <c r="CVN12" s="685"/>
      <c r="CVO12" s="685"/>
      <c r="CVP12" s="685"/>
      <c r="CVQ12" s="685"/>
      <c r="CVR12" s="685"/>
      <c r="CVS12" s="685"/>
      <c r="CVT12" s="685"/>
      <c r="CVU12" s="685"/>
      <c r="CVV12" s="685"/>
      <c r="CVW12" s="685"/>
      <c r="CVX12" s="685"/>
      <c r="CVY12" s="685"/>
      <c r="CVZ12" s="685"/>
      <c r="CWA12" s="685"/>
      <c r="CWB12" s="685"/>
      <c r="CWC12" s="685"/>
      <c r="CWD12" s="685"/>
      <c r="CWE12" s="685"/>
      <c r="CWF12" s="685"/>
      <c r="CWG12" s="685"/>
      <c r="CWH12" s="685"/>
      <c r="CWI12" s="685"/>
      <c r="CWJ12" s="685"/>
      <c r="CWK12" s="685"/>
      <c r="CWL12" s="685"/>
      <c r="CWM12" s="685"/>
      <c r="CWN12" s="685"/>
      <c r="CWO12" s="685"/>
      <c r="CWP12" s="685"/>
      <c r="CWQ12" s="685"/>
      <c r="CWR12" s="685"/>
      <c r="CWS12" s="685"/>
      <c r="CWT12" s="685"/>
      <c r="CWU12" s="685"/>
      <c r="CWV12" s="685"/>
      <c r="CWW12" s="685"/>
      <c r="CWX12" s="685"/>
      <c r="CWY12" s="685"/>
      <c r="CWZ12" s="685"/>
      <c r="CXA12" s="685"/>
      <c r="CXB12" s="685"/>
      <c r="CXC12" s="685"/>
      <c r="CXD12" s="685"/>
      <c r="CXE12" s="685"/>
      <c r="CXF12" s="685"/>
      <c r="CXG12" s="685"/>
      <c r="CXH12" s="685"/>
      <c r="CXI12" s="685"/>
      <c r="CXJ12" s="685"/>
      <c r="CXK12" s="685"/>
      <c r="CXL12" s="685"/>
      <c r="CXM12" s="685"/>
      <c r="CXN12" s="685"/>
      <c r="CXO12" s="685"/>
      <c r="CXP12" s="685"/>
      <c r="CXQ12" s="685"/>
      <c r="CXR12" s="685"/>
      <c r="CXS12" s="685"/>
      <c r="CXT12" s="685"/>
      <c r="CXU12" s="685"/>
      <c r="CXV12" s="685"/>
      <c r="CXW12" s="685"/>
      <c r="CXX12" s="685"/>
      <c r="CXY12" s="685"/>
      <c r="CXZ12" s="685"/>
      <c r="CYA12" s="685"/>
      <c r="CYB12" s="685"/>
      <c r="CYC12" s="685"/>
      <c r="CYD12" s="685"/>
      <c r="CYE12" s="685"/>
      <c r="CYF12" s="685"/>
      <c r="CYG12" s="685"/>
      <c r="CYH12" s="685"/>
      <c r="CYI12" s="685"/>
      <c r="CYJ12" s="685"/>
      <c r="CYK12" s="685"/>
      <c r="CYL12" s="685"/>
      <c r="CYM12" s="685"/>
      <c r="CYN12" s="685"/>
      <c r="CYO12" s="685"/>
      <c r="CYP12" s="685"/>
      <c r="CYQ12" s="685"/>
      <c r="CYR12" s="685"/>
      <c r="CYS12" s="685"/>
      <c r="CYT12" s="685"/>
      <c r="CYU12" s="685"/>
      <c r="CYV12" s="685"/>
      <c r="CYW12" s="685"/>
      <c r="CYX12" s="685"/>
      <c r="CYY12" s="685"/>
      <c r="CYZ12" s="685"/>
      <c r="CZA12" s="685"/>
      <c r="CZB12" s="685"/>
      <c r="CZC12" s="685"/>
      <c r="CZD12" s="685"/>
      <c r="CZE12" s="685"/>
      <c r="CZF12" s="685"/>
      <c r="CZG12" s="685"/>
      <c r="CZH12" s="685"/>
      <c r="CZI12" s="685"/>
      <c r="CZJ12" s="685"/>
      <c r="CZK12" s="685"/>
      <c r="CZL12" s="685"/>
      <c r="CZM12" s="685"/>
      <c r="CZN12" s="685"/>
      <c r="CZO12" s="685"/>
      <c r="CZP12" s="685"/>
      <c r="CZQ12" s="685"/>
      <c r="CZR12" s="685"/>
      <c r="CZS12" s="685"/>
      <c r="CZT12" s="685"/>
      <c r="CZU12" s="685"/>
      <c r="CZV12" s="685"/>
      <c r="CZW12" s="685"/>
      <c r="CZX12" s="685"/>
      <c r="CZY12" s="685"/>
      <c r="CZZ12" s="685"/>
      <c r="DAA12" s="685"/>
      <c r="DAB12" s="685"/>
      <c r="DAC12" s="685"/>
      <c r="DAD12" s="685"/>
      <c r="DAE12" s="685"/>
      <c r="DAF12" s="685"/>
      <c r="DAG12" s="685"/>
      <c r="DAH12" s="685"/>
      <c r="DAI12" s="685"/>
      <c r="DAJ12" s="685"/>
      <c r="DAK12" s="685"/>
      <c r="DAL12" s="685"/>
      <c r="DAM12" s="685"/>
      <c r="DAN12" s="685"/>
      <c r="DAO12" s="685"/>
      <c r="DAP12" s="685"/>
      <c r="DAQ12" s="685"/>
      <c r="DAR12" s="685"/>
      <c r="DAS12" s="685"/>
      <c r="DAT12" s="685"/>
      <c r="DAU12" s="685"/>
      <c r="DAV12" s="685"/>
      <c r="DAW12" s="685"/>
      <c r="DAX12" s="685"/>
      <c r="DAY12" s="685"/>
      <c r="DAZ12" s="685"/>
      <c r="DBA12" s="685"/>
      <c r="DBB12" s="685"/>
      <c r="DBC12" s="685"/>
      <c r="DBD12" s="685"/>
      <c r="DBE12" s="685"/>
      <c r="DBF12" s="685"/>
      <c r="DBG12" s="685"/>
      <c r="DBH12" s="685"/>
      <c r="DBI12" s="685"/>
      <c r="DBJ12" s="685"/>
      <c r="DBK12" s="685"/>
      <c r="DBL12" s="685"/>
      <c r="DBM12" s="685"/>
      <c r="DBN12" s="685"/>
      <c r="DBO12" s="685"/>
      <c r="DBP12" s="685"/>
      <c r="DBQ12" s="685"/>
      <c r="DBR12" s="685"/>
      <c r="DBS12" s="685"/>
      <c r="DBT12" s="685"/>
      <c r="DBU12" s="685"/>
      <c r="DBV12" s="685"/>
      <c r="DBW12" s="685"/>
      <c r="DBX12" s="685"/>
      <c r="DBY12" s="685"/>
      <c r="DBZ12" s="685"/>
      <c r="DCA12" s="685"/>
      <c r="DCB12" s="685"/>
      <c r="DCC12" s="685"/>
      <c r="DCD12" s="685"/>
      <c r="DCE12" s="685"/>
      <c r="DCF12" s="685"/>
      <c r="DCG12" s="685"/>
      <c r="DCH12" s="685"/>
      <c r="DCI12" s="685"/>
      <c r="DCJ12" s="685"/>
      <c r="DCK12" s="685"/>
      <c r="DCL12" s="685"/>
      <c r="DCM12" s="685"/>
      <c r="DCN12" s="685"/>
      <c r="DCO12" s="685"/>
      <c r="DCP12" s="685"/>
      <c r="DCQ12" s="685"/>
      <c r="DCR12" s="685"/>
      <c r="DCS12" s="685"/>
      <c r="DCT12" s="685"/>
      <c r="DCU12" s="685"/>
      <c r="DCV12" s="685"/>
      <c r="DCW12" s="685"/>
      <c r="DCX12" s="685"/>
      <c r="DCY12" s="685"/>
      <c r="DCZ12" s="685"/>
      <c r="DDA12" s="685"/>
      <c r="DDB12" s="685"/>
      <c r="DDC12" s="685"/>
      <c r="DDD12" s="685"/>
      <c r="DDE12" s="685"/>
      <c r="DDF12" s="685"/>
      <c r="DDG12" s="685"/>
      <c r="DDH12" s="685"/>
      <c r="DDI12" s="685"/>
      <c r="DDJ12" s="685"/>
      <c r="DDK12" s="685"/>
      <c r="DDL12" s="685"/>
      <c r="DDM12" s="685"/>
      <c r="DDN12" s="685"/>
      <c r="DDO12" s="685"/>
      <c r="DDP12" s="685"/>
      <c r="DDQ12" s="685"/>
      <c r="DDR12" s="685"/>
      <c r="DDS12" s="685"/>
      <c r="DDT12" s="685"/>
      <c r="DDU12" s="685"/>
      <c r="DDV12" s="685"/>
      <c r="DDW12" s="685"/>
      <c r="DDX12" s="685"/>
      <c r="DDY12" s="685"/>
      <c r="DDZ12" s="685"/>
      <c r="DEA12" s="685"/>
      <c r="DEB12" s="685"/>
      <c r="DEC12" s="685"/>
      <c r="DED12" s="685"/>
      <c r="DEE12" s="685"/>
      <c r="DEF12" s="685"/>
      <c r="DEG12" s="685"/>
      <c r="DEH12" s="685"/>
      <c r="DEI12" s="685"/>
      <c r="DEJ12" s="685"/>
      <c r="DEK12" s="685"/>
      <c r="DEL12" s="685"/>
      <c r="DEM12" s="685"/>
      <c r="DEN12" s="685"/>
      <c r="DEO12" s="685"/>
      <c r="DEP12" s="685"/>
      <c r="DEQ12" s="685"/>
      <c r="DER12" s="685"/>
      <c r="DES12" s="685"/>
      <c r="DET12" s="685"/>
      <c r="DEU12" s="685"/>
      <c r="DEV12" s="685"/>
      <c r="DEW12" s="685"/>
      <c r="DEX12" s="685"/>
      <c r="DEY12" s="685"/>
      <c r="DEZ12" s="685"/>
      <c r="DFA12" s="685"/>
      <c r="DFB12" s="685"/>
      <c r="DFC12" s="685"/>
      <c r="DFD12" s="685"/>
      <c r="DFE12" s="685"/>
      <c r="DFF12" s="685"/>
      <c r="DFG12" s="685"/>
      <c r="DFH12" s="685"/>
      <c r="DFI12" s="685"/>
      <c r="DFJ12" s="685"/>
      <c r="DFK12" s="685"/>
      <c r="DFL12" s="685"/>
      <c r="DFM12" s="685"/>
      <c r="DFN12" s="685"/>
      <c r="DFO12" s="685"/>
      <c r="DFP12" s="685"/>
      <c r="DFQ12" s="685"/>
      <c r="DFR12" s="685"/>
      <c r="DFS12" s="685"/>
      <c r="DFT12" s="685"/>
      <c r="DFU12" s="685"/>
      <c r="DFV12" s="685"/>
      <c r="DFW12" s="685"/>
      <c r="DFX12" s="685"/>
      <c r="DFY12" s="685"/>
      <c r="DFZ12" s="685"/>
      <c r="DGA12" s="685"/>
      <c r="DGB12" s="685"/>
      <c r="DGC12" s="685"/>
      <c r="DGD12" s="685"/>
      <c r="DGE12" s="685"/>
      <c r="DGF12" s="685"/>
      <c r="DGG12" s="685"/>
      <c r="DGH12" s="685"/>
      <c r="DGI12" s="685"/>
      <c r="DGJ12" s="685"/>
      <c r="DGK12" s="685"/>
      <c r="DGL12" s="685"/>
      <c r="DGM12" s="685"/>
      <c r="DGN12" s="685"/>
      <c r="DGO12" s="685"/>
      <c r="DGP12" s="685"/>
      <c r="DGQ12" s="685"/>
      <c r="DGR12" s="685"/>
      <c r="DGS12" s="685"/>
      <c r="DGT12" s="685"/>
      <c r="DGU12" s="685"/>
      <c r="DGV12" s="685"/>
      <c r="DGW12" s="685"/>
      <c r="DGX12" s="685"/>
      <c r="DGY12" s="685"/>
      <c r="DGZ12" s="685"/>
      <c r="DHA12" s="685"/>
      <c r="DHB12" s="685"/>
      <c r="DHC12" s="685"/>
      <c r="DHD12" s="685"/>
      <c r="DHE12" s="685"/>
      <c r="DHF12" s="685"/>
      <c r="DHG12" s="685"/>
      <c r="DHH12" s="685"/>
      <c r="DHI12" s="685"/>
      <c r="DHJ12" s="685"/>
      <c r="DHK12" s="685"/>
      <c r="DHL12" s="685"/>
      <c r="DHM12" s="685"/>
      <c r="DHN12" s="685"/>
      <c r="DHO12" s="685"/>
      <c r="DHP12" s="685"/>
      <c r="DHQ12" s="685"/>
      <c r="DHR12" s="685"/>
      <c r="DHS12" s="685"/>
      <c r="DHT12" s="685"/>
      <c r="DHU12" s="685"/>
      <c r="DHV12" s="685"/>
      <c r="DHW12" s="685"/>
      <c r="DHX12" s="685"/>
      <c r="DHY12" s="685"/>
      <c r="DHZ12" s="685"/>
      <c r="DIA12" s="685"/>
      <c r="DIB12" s="685"/>
      <c r="DIC12" s="685"/>
      <c r="DID12" s="685"/>
      <c r="DIE12" s="685"/>
      <c r="DIF12" s="685"/>
      <c r="DIG12" s="685"/>
      <c r="DIH12" s="685"/>
      <c r="DII12" s="685"/>
      <c r="DIJ12" s="685"/>
      <c r="DIK12" s="685"/>
      <c r="DIL12" s="685"/>
      <c r="DIM12" s="685"/>
      <c r="DIN12" s="685"/>
      <c r="DIO12" s="685"/>
      <c r="DIP12" s="685"/>
      <c r="DIQ12" s="685"/>
      <c r="DIR12" s="685"/>
      <c r="DIS12" s="685"/>
      <c r="DIT12" s="685"/>
      <c r="DIU12" s="685"/>
      <c r="DIV12" s="685"/>
      <c r="DIW12" s="685"/>
      <c r="DIX12" s="685"/>
      <c r="DIY12" s="685"/>
      <c r="DIZ12" s="685"/>
      <c r="DJA12" s="685"/>
      <c r="DJB12" s="685"/>
      <c r="DJC12" s="685"/>
      <c r="DJD12" s="685"/>
      <c r="DJE12" s="685"/>
      <c r="DJF12" s="685"/>
      <c r="DJG12" s="685"/>
      <c r="DJH12" s="685"/>
      <c r="DJI12" s="685"/>
      <c r="DJJ12" s="685"/>
      <c r="DJK12" s="685"/>
      <c r="DJL12" s="685"/>
      <c r="DJM12" s="685"/>
      <c r="DJN12" s="685"/>
      <c r="DJO12" s="685"/>
      <c r="DJP12" s="685"/>
      <c r="DJQ12" s="685"/>
      <c r="DJR12" s="685"/>
      <c r="DJS12" s="685"/>
      <c r="DJT12" s="685"/>
      <c r="DJU12" s="685"/>
      <c r="DJV12" s="685"/>
      <c r="DJW12" s="685"/>
      <c r="DJX12" s="685"/>
      <c r="DJY12" s="685"/>
      <c r="DJZ12" s="685"/>
      <c r="DKA12" s="685"/>
      <c r="DKB12" s="685"/>
      <c r="DKC12" s="685"/>
      <c r="DKD12" s="685"/>
      <c r="DKE12" s="685"/>
      <c r="DKF12" s="685"/>
      <c r="DKG12" s="685"/>
      <c r="DKH12" s="685"/>
      <c r="DKI12" s="685"/>
      <c r="DKJ12" s="685"/>
      <c r="DKK12" s="685"/>
      <c r="DKL12" s="685"/>
      <c r="DKM12" s="685"/>
      <c r="DKN12" s="685"/>
      <c r="DKO12" s="685"/>
      <c r="DKP12" s="685"/>
      <c r="DKQ12" s="685"/>
      <c r="DKR12" s="685"/>
      <c r="DKS12" s="685"/>
      <c r="DKT12" s="685"/>
      <c r="DKU12" s="685"/>
      <c r="DKV12" s="685"/>
      <c r="DKW12" s="685"/>
      <c r="DKX12" s="685"/>
      <c r="DKY12" s="685"/>
      <c r="DKZ12" s="685"/>
      <c r="DLA12" s="685"/>
      <c r="DLB12" s="685"/>
      <c r="DLC12" s="685"/>
      <c r="DLD12" s="685"/>
      <c r="DLE12" s="685"/>
      <c r="DLF12" s="685"/>
      <c r="DLG12" s="685"/>
      <c r="DLH12" s="685"/>
      <c r="DLI12" s="685"/>
      <c r="DLJ12" s="685"/>
      <c r="DLK12" s="685"/>
      <c r="DLL12" s="685"/>
      <c r="DLM12" s="685"/>
      <c r="DLN12" s="685"/>
      <c r="DLO12" s="685"/>
      <c r="DLP12" s="685"/>
      <c r="DLQ12" s="685"/>
      <c r="DLR12" s="685"/>
      <c r="DLS12" s="685"/>
      <c r="DLT12" s="685"/>
      <c r="DLU12" s="685"/>
      <c r="DLV12" s="685"/>
      <c r="DLW12" s="685"/>
      <c r="DLX12" s="685"/>
      <c r="DLY12" s="685"/>
      <c r="DLZ12" s="685"/>
      <c r="DMA12" s="685"/>
      <c r="DMB12" s="685"/>
      <c r="DMC12" s="685"/>
      <c r="DMD12" s="685"/>
      <c r="DME12" s="685"/>
      <c r="DMF12" s="685"/>
      <c r="DMG12" s="685"/>
      <c r="DMH12" s="685"/>
      <c r="DMI12" s="685"/>
      <c r="DMJ12" s="685"/>
      <c r="DMK12" s="685"/>
      <c r="DML12" s="685"/>
      <c r="DMM12" s="685"/>
      <c r="DMN12" s="685"/>
      <c r="DMO12" s="685"/>
      <c r="DMP12" s="685"/>
      <c r="DMQ12" s="685"/>
      <c r="DMR12" s="685"/>
      <c r="DMS12" s="685"/>
      <c r="DMT12" s="685"/>
      <c r="DMU12" s="685"/>
      <c r="DMV12" s="685"/>
      <c r="DMW12" s="685"/>
      <c r="DMX12" s="685"/>
      <c r="DMY12" s="685"/>
      <c r="DMZ12" s="685"/>
      <c r="DNA12" s="685"/>
      <c r="DNB12" s="685"/>
      <c r="DNC12" s="685"/>
      <c r="DND12" s="685"/>
      <c r="DNE12" s="685"/>
      <c r="DNF12" s="685"/>
      <c r="DNG12" s="685"/>
      <c r="DNH12" s="685"/>
      <c r="DNI12" s="685"/>
      <c r="DNJ12" s="685"/>
      <c r="DNK12" s="685"/>
      <c r="DNL12" s="685"/>
      <c r="DNM12" s="685"/>
      <c r="DNN12" s="685"/>
      <c r="DNO12" s="685"/>
      <c r="DNP12" s="685"/>
      <c r="DNQ12" s="685"/>
      <c r="DNR12" s="685"/>
      <c r="DNS12" s="685"/>
      <c r="DNT12" s="685"/>
      <c r="DNU12" s="685"/>
      <c r="DNV12" s="685"/>
      <c r="DNW12" s="685"/>
      <c r="DNX12" s="685"/>
      <c r="DNY12" s="685"/>
      <c r="DNZ12" s="685"/>
      <c r="DOA12" s="685"/>
      <c r="DOB12" s="685"/>
      <c r="DOC12" s="685"/>
      <c r="DOD12" s="685"/>
      <c r="DOE12" s="685"/>
      <c r="DOF12" s="685"/>
      <c r="DOG12" s="685"/>
      <c r="DOH12" s="685"/>
      <c r="DOI12" s="685"/>
      <c r="DOJ12" s="685"/>
      <c r="DOK12" s="685"/>
      <c r="DOL12" s="685"/>
      <c r="DOM12" s="685"/>
      <c r="DON12" s="685"/>
      <c r="DOO12" s="685"/>
      <c r="DOP12" s="685"/>
      <c r="DOQ12" s="685"/>
      <c r="DOR12" s="685"/>
      <c r="DOS12" s="685"/>
      <c r="DOT12" s="685"/>
      <c r="DOU12" s="685"/>
      <c r="DOV12" s="685"/>
      <c r="DOW12" s="685"/>
      <c r="DOX12" s="685"/>
      <c r="DOY12" s="685"/>
      <c r="DOZ12" s="685"/>
      <c r="DPA12" s="685"/>
      <c r="DPB12" s="685"/>
      <c r="DPC12" s="685"/>
      <c r="DPD12" s="685"/>
      <c r="DPE12" s="685"/>
      <c r="DPF12" s="685"/>
      <c r="DPG12" s="685"/>
      <c r="DPH12" s="685"/>
      <c r="DPI12" s="685"/>
      <c r="DPJ12" s="685"/>
      <c r="DPK12" s="685"/>
      <c r="DPL12" s="685"/>
      <c r="DPM12" s="685"/>
      <c r="DPN12" s="685"/>
      <c r="DPO12" s="685"/>
      <c r="DPP12" s="685"/>
      <c r="DPQ12" s="685"/>
      <c r="DPR12" s="685"/>
      <c r="DPS12" s="685"/>
      <c r="DPT12" s="685"/>
      <c r="DPU12" s="685"/>
      <c r="DPV12" s="685"/>
      <c r="DPW12" s="685"/>
      <c r="DPX12" s="685"/>
      <c r="DPY12" s="685"/>
      <c r="DPZ12" s="685"/>
      <c r="DQA12" s="685"/>
      <c r="DQB12" s="685"/>
      <c r="DQC12" s="685"/>
      <c r="DQD12" s="685"/>
      <c r="DQE12" s="685"/>
      <c r="DQF12" s="685"/>
      <c r="DQG12" s="685"/>
      <c r="DQH12" s="685"/>
      <c r="DQI12" s="685"/>
      <c r="DQJ12" s="685"/>
      <c r="DQK12" s="685"/>
      <c r="DQL12" s="685"/>
      <c r="DQM12" s="685"/>
      <c r="DQN12" s="685"/>
      <c r="DQO12" s="685"/>
      <c r="DQP12" s="685"/>
      <c r="DQQ12" s="685"/>
      <c r="DQR12" s="685"/>
      <c r="DQS12" s="685"/>
      <c r="DQT12" s="685"/>
      <c r="DQU12" s="685"/>
      <c r="DQV12" s="685"/>
      <c r="DQW12" s="685"/>
      <c r="DQX12" s="685"/>
      <c r="DQY12" s="685"/>
      <c r="DQZ12" s="685"/>
      <c r="DRA12" s="685"/>
      <c r="DRB12" s="685"/>
      <c r="DRC12" s="685"/>
      <c r="DRD12" s="685"/>
      <c r="DRE12" s="685"/>
      <c r="DRF12" s="685"/>
      <c r="DRG12" s="685"/>
      <c r="DRH12" s="685"/>
      <c r="DRI12" s="685"/>
      <c r="DRJ12" s="685"/>
      <c r="DRK12" s="685"/>
      <c r="DRL12" s="685"/>
      <c r="DRM12" s="685"/>
      <c r="DRN12" s="685"/>
      <c r="DRO12" s="685"/>
      <c r="DRP12" s="685"/>
      <c r="DRQ12" s="685"/>
      <c r="DRR12" s="685"/>
      <c r="DRS12" s="685"/>
      <c r="DRT12" s="685"/>
      <c r="DRU12" s="685"/>
      <c r="DRV12" s="685"/>
      <c r="DRW12" s="685"/>
      <c r="DRX12" s="685"/>
      <c r="DRY12" s="685"/>
      <c r="DRZ12" s="685"/>
      <c r="DSA12" s="685"/>
      <c r="DSB12" s="685"/>
      <c r="DSC12" s="685"/>
      <c r="DSD12" s="685"/>
      <c r="DSE12" s="685"/>
      <c r="DSF12" s="685"/>
      <c r="DSG12" s="685"/>
      <c r="DSH12" s="685"/>
      <c r="DSI12" s="685"/>
      <c r="DSJ12" s="685"/>
      <c r="DSK12" s="685"/>
      <c r="DSL12" s="685"/>
      <c r="DSM12" s="685"/>
      <c r="DSN12" s="685"/>
      <c r="DSO12" s="685"/>
      <c r="DSP12" s="685"/>
      <c r="DSQ12" s="685"/>
      <c r="DSR12" s="685"/>
      <c r="DSS12" s="685"/>
      <c r="DST12" s="685"/>
      <c r="DSU12" s="685"/>
      <c r="DSV12" s="685"/>
      <c r="DSW12" s="685"/>
      <c r="DSX12" s="685"/>
      <c r="DSY12" s="685"/>
      <c r="DSZ12" s="685"/>
      <c r="DTA12" s="685"/>
      <c r="DTB12" s="685"/>
      <c r="DTC12" s="685"/>
      <c r="DTD12" s="685"/>
      <c r="DTE12" s="685"/>
      <c r="DTF12" s="685"/>
      <c r="DTG12" s="685"/>
      <c r="DTH12" s="685"/>
      <c r="DTI12" s="685"/>
      <c r="DTJ12" s="685"/>
      <c r="DTK12" s="685"/>
      <c r="DTL12" s="685"/>
      <c r="DTM12" s="685"/>
      <c r="DTN12" s="685"/>
      <c r="DTO12" s="685"/>
      <c r="DTP12" s="685"/>
      <c r="DTQ12" s="685"/>
      <c r="DTR12" s="685"/>
      <c r="DTS12" s="685"/>
      <c r="DTT12" s="685"/>
      <c r="DTU12" s="685"/>
      <c r="DTV12" s="685"/>
      <c r="DTW12" s="685"/>
      <c r="DTX12" s="685"/>
      <c r="DTY12" s="685"/>
      <c r="DTZ12" s="685"/>
      <c r="DUA12" s="685"/>
      <c r="DUB12" s="685"/>
      <c r="DUC12" s="685"/>
      <c r="DUD12" s="685"/>
      <c r="DUE12" s="685"/>
      <c r="DUF12" s="685"/>
      <c r="DUG12" s="685"/>
      <c r="DUH12" s="685"/>
      <c r="DUI12" s="685"/>
      <c r="DUJ12" s="685"/>
      <c r="DUK12" s="685"/>
      <c r="DUL12" s="685"/>
      <c r="DUM12" s="685"/>
      <c r="DUN12" s="685"/>
      <c r="DUO12" s="685"/>
      <c r="DUP12" s="685"/>
      <c r="DUQ12" s="685"/>
      <c r="DUR12" s="685"/>
      <c r="DUS12" s="685"/>
      <c r="DUT12" s="685"/>
      <c r="DUU12" s="685"/>
      <c r="DUV12" s="685"/>
      <c r="DUW12" s="685"/>
      <c r="DUX12" s="685"/>
      <c r="DUY12" s="685"/>
      <c r="DUZ12" s="685"/>
      <c r="DVA12" s="685"/>
      <c r="DVB12" s="685"/>
      <c r="DVC12" s="685"/>
      <c r="DVD12" s="685"/>
      <c r="DVE12" s="685"/>
      <c r="DVF12" s="685"/>
      <c r="DVG12" s="685"/>
      <c r="DVH12" s="685"/>
      <c r="DVI12" s="685"/>
      <c r="DVJ12" s="685"/>
      <c r="DVK12" s="685"/>
      <c r="DVL12" s="685"/>
      <c r="DVM12" s="685"/>
      <c r="DVN12" s="685"/>
      <c r="DVO12" s="685"/>
      <c r="DVP12" s="685"/>
      <c r="DVQ12" s="685"/>
      <c r="DVR12" s="685"/>
      <c r="DVS12" s="685"/>
      <c r="DVT12" s="685"/>
      <c r="DVU12" s="685"/>
      <c r="DVV12" s="685"/>
      <c r="DVW12" s="685"/>
      <c r="DVX12" s="685"/>
      <c r="DVY12" s="685"/>
      <c r="DVZ12" s="685"/>
      <c r="DWA12" s="685"/>
      <c r="DWB12" s="685"/>
      <c r="DWC12" s="685"/>
      <c r="DWD12" s="685"/>
      <c r="DWE12" s="685"/>
      <c r="DWF12" s="685"/>
      <c r="DWG12" s="685"/>
      <c r="DWH12" s="685"/>
      <c r="DWI12" s="685"/>
      <c r="DWJ12" s="685"/>
      <c r="DWK12" s="685"/>
      <c r="DWL12" s="685"/>
      <c r="DWM12" s="685"/>
      <c r="DWN12" s="685"/>
      <c r="DWO12" s="685"/>
      <c r="DWP12" s="685"/>
      <c r="DWQ12" s="685"/>
      <c r="DWR12" s="685"/>
      <c r="DWS12" s="685"/>
      <c r="DWT12" s="685"/>
      <c r="DWU12" s="685"/>
      <c r="DWV12" s="685"/>
      <c r="DWW12" s="685"/>
      <c r="DWX12" s="685"/>
      <c r="DWY12" s="685"/>
      <c r="DWZ12" s="685"/>
      <c r="DXA12" s="685"/>
      <c r="DXB12" s="685"/>
      <c r="DXC12" s="685"/>
      <c r="DXD12" s="685"/>
      <c r="DXE12" s="685"/>
      <c r="DXF12" s="685"/>
      <c r="DXG12" s="685"/>
      <c r="DXH12" s="685"/>
      <c r="DXI12" s="685"/>
      <c r="DXJ12" s="685"/>
      <c r="DXK12" s="685"/>
      <c r="DXL12" s="685"/>
      <c r="DXM12" s="685"/>
      <c r="DXN12" s="685"/>
      <c r="DXO12" s="685"/>
      <c r="DXP12" s="685"/>
      <c r="DXQ12" s="685"/>
      <c r="DXR12" s="685"/>
      <c r="DXS12" s="685"/>
      <c r="DXT12" s="685"/>
      <c r="DXU12" s="685"/>
      <c r="DXV12" s="685"/>
      <c r="DXW12" s="685"/>
      <c r="DXX12" s="685"/>
      <c r="DXY12" s="685"/>
      <c r="DXZ12" s="685"/>
      <c r="DYA12" s="685"/>
      <c r="DYB12" s="685"/>
      <c r="DYC12" s="685"/>
      <c r="DYD12" s="685"/>
      <c r="DYE12" s="685"/>
      <c r="DYF12" s="685"/>
      <c r="DYG12" s="685"/>
      <c r="DYH12" s="685"/>
      <c r="DYI12" s="685"/>
      <c r="DYJ12" s="685"/>
      <c r="DYK12" s="685"/>
      <c r="DYL12" s="685"/>
      <c r="DYM12" s="685"/>
      <c r="DYN12" s="685"/>
      <c r="DYO12" s="685"/>
      <c r="DYP12" s="685"/>
      <c r="DYQ12" s="685"/>
      <c r="DYR12" s="685"/>
      <c r="DYS12" s="685"/>
      <c r="DYT12" s="685"/>
      <c r="DYU12" s="685"/>
      <c r="DYV12" s="685"/>
      <c r="DYW12" s="685"/>
      <c r="DYX12" s="685"/>
      <c r="DYY12" s="685"/>
      <c r="DYZ12" s="685"/>
      <c r="DZA12" s="685"/>
      <c r="DZB12" s="685"/>
      <c r="DZC12" s="685"/>
      <c r="DZD12" s="685"/>
      <c r="DZE12" s="685"/>
      <c r="DZF12" s="685"/>
      <c r="DZG12" s="685"/>
      <c r="DZH12" s="685"/>
      <c r="DZI12" s="685"/>
      <c r="DZJ12" s="685"/>
      <c r="DZK12" s="685"/>
      <c r="DZL12" s="685"/>
      <c r="DZM12" s="685"/>
      <c r="DZN12" s="685"/>
      <c r="DZO12" s="685"/>
      <c r="DZP12" s="685"/>
      <c r="DZQ12" s="685"/>
      <c r="DZR12" s="685"/>
      <c r="DZS12" s="685"/>
      <c r="DZT12" s="685"/>
      <c r="DZU12" s="685"/>
      <c r="DZV12" s="685"/>
      <c r="DZW12" s="685"/>
      <c r="DZX12" s="685"/>
      <c r="DZY12" s="685"/>
      <c r="DZZ12" s="685"/>
      <c r="EAA12" s="685"/>
      <c r="EAB12" s="685"/>
      <c r="EAC12" s="685"/>
      <c r="EAD12" s="685"/>
      <c r="EAE12" s="685"/>
      <c r="EAF12" s="685"/>
      <c r="EAG12" s="685"/>
      <c r="EAH12" s="685"/>
      <c r="EAI12" s="685"/>
      <c r="EAJ12" s="685"/>
      <c r="EAK12" s="685"/>
      <c r="EAL12" s="685"/>
      <c r="EAM12" s="685"/>
      <c r="EAN12" s="685"/>
      <c r="EAO12" s="685"/>
      <c r="EAP12" s="685"/>
      <c r="EAQ12" s="685"/>
      <c r="EAR12" s="685"/>
      <c r="EAS12" s="685"/>
      <c r="EAT12" s="685"/>
      <c r="EAU12" s="685"/>
      <c r="EAV12" s="685"/>
      <c r="EAW12" s="685"/>
      <c r="EAX12" s="685"/>
      <c r="EAY12" s="685"/>
      <c r="EAZ12" s="685"/>
      <c r="EBA12" s="685"/>
      <c r="EBB12" s="685"/>
      <c r="EBC12" s="685"/>
      <c r="EBD12" s="685"/>
      <c r="EBE12" s="685"/>
      <c r="EBF12" s="685"/>
      <c r="EBG12" s="685"/>
      <c r="EBH12" s="685"/>
      <c r="EBI12" s="685"/>
      <c r="EBJ12" s="685"/>
      <c r="EBK12" s="685"/>
      <c r="EBL12" s="685"/>
      <c r="EBM12" s="685"/>
      <c r="EBN12" s="685"/>
      <c r="EBO12" s="685"/>
      <c r="EBP12" s="685"/>
      <c r="EBQ12" s="685"/>
      <c r="EBR12" s="685"/>
      <c r="EBS12" s="685"/>
      <c r="EBT12" s="685"/>
      <c r="EBU12" s="685"/>
      <c r="EBV12" s="685"/>
      <c r="EBW12" s="685"/>
      <c r="EBX12" s="685"/>
      <c r="EBY12" s="685"/>
      <c r="EBZ12" s="685"/>
      <c r="ECA12" s="685"/>
      <c r="ECB12" s="685"/>
      <c r="ECC12" s="685"/>
      <c r="ECD12" s="685"/>
      <c r="ECE12" s="685"/>
      <c r="ECF12" s="685"/>
      <c r="ECG12" s="685"/>
      <c r="ECH12" s="685"/>
      <c r="ECI12" s="685"/>
      <c r="ECJ12" s="685"/>
      <c r="ECK12" s="685"/>
      <c r="ECL12" s="685"/>
      <c r="ECM12" s="685"/>
      <c r="ECN12" s="685"/>
      <c r="ECO12" s="685"/>
      <c r="ECP12" s="685"/>
      <c r="ECQ12" s="685"/>
      <c r="ECR12" s="685"/>
      <c r="ECS12" s="685"/>
      <c r="ECT12" s="685"/>
      <c r="ECU12" s="685"/>
      <c r="ECV12" s="685"/>
      <c r="ECW12" s="685"/>
      <c r="ECX12" s="685"/>
      <c r="ECY12" s="685"/>
      <c r="ECZ12" s="685"/>
      <c r="EDA12" s="685"/>
      <c r="EDB12" s="685"/>
      <c r="EDC12" s="685"/>
      <c r="EDD12" s="685"/>
      <c r="EDE12" s="685"/>
      <c r="EDF12" s="685"/>
      <c r="EDG12" s="685"/>
      <c r="EDH12" s="685"/>
      <c r="EDI12" s="685"/>
      <c r="EDJ12" s="685"/>
      <c r="EDK12" s="685"/>
      <c r="EDL12" s="685"/>
      <c r="EDM12" s="685"/>
      <c r="EDN12" s="685"/>
      <c r="EDO12" s="685"/>
      <c r="EDP12" s="685"/>
      <c r="EDQ12" s="685"/>
      <c r="EDR12" s="685"/>
      <c r="EDS12" s="685"/>
      <c r="EDT12" s="685"/>
      <c r="EDU12" s="685"/>
      <c r="EDV12" s="685"/>
      <c r="EDW12" s="685"/>
      <c r="EDX12" s="685"/>
      <c r="EDY12" s="685"/>
      <c r="EDZ12" s="685"/>
      <c r="EEA12" s="685"/>
      <c r="EEB12" s="685"/>
      <c r="EEC12" s="685"/>
      <c r="EED12" s="685"/>
      <c r="EEE12" s="685"/>
      <c r="EEF12" s="685"/>
      <c r="EEG12" s="685"/>
      <c r="EEH12" s="685"/>
      <c r="EEI12" s="685"/>
      <c r="EEJ12" s="685"/>
      <c r="EEK12" s="685"/>
      <c r="EEL12" s="685"/>
      <c r="EEM12" s="685"/>
      <c r="EEN12" s="685"/>
      <c r="EEO12" s="685"/>
      <c r="EEP12" s="685"/>
      <c r="EEQ12" s="685"/>
      <c r="EER12" s="685"/>
      <c r="EES12" s="685"/>
      <c r="EET12" s="685"/>
      <c r="EEU12" s="685"/>
      <c r="EEV12" s="685"/>
      <c r="EEW12" s="685"/>
      <c r="EEX12" s="685"/>
      <c r="EEY12" s="685"/>
      <c r="EEZ12" s="685"/>
      <c r="EFA12" s="685"/>
      <c r="EFB12" s="685"/>
      <c r="EFC12" s="685"/>
      <c r="EFD12" s="685"/>
      <c r="EFE12" s="685"/>
      <c r="EFF12" s="685"/>
      <c r="EFG12" s="685"/>
      <c r="EFH12" s="685"/>
      <c r="EFI12" s="685"/>
      <c r="EFJ12" s="685"/>
      <c r="EFK12" s="685"/>
      <c r="EFL12" s="685"/>
      <c r="EFM12" s="685"/>
      <c r="EFN12" s="685"/>
      <c r="EFO12" s="685"/>
      <c r="EFP12" s="685"/>
      <c r="EFQ12" s="685"/>
      <c r="EFR12" s="685"/>
      <c r="EFS12" s="685"/>
      <c r="EFT12" s="685"/>
      <c r="EFU12" s="685"/>
      <c r="EFV12" s="685"/>
      <c r="EFW12" s="685"/>
      <c r="EFX12" s="685"/>
      <c r="EFY12" s="685"/>
      <c r="EFZ12" s="685"/>
      <c r="EGA12" s="685"/>
      <c r="EGB12" s="685"/>
      <c r="EGC12" s="685"/>
      <c r="EGD12" s="685"/>
      <c r="EGE12" s="685"/>
      <c r="EGF12" s="685"/>
      <c r="EGG12" s="685"/>
      <c r="EGH12" s="685"/>
      <c r="EGI12" s="685"/>
      <c r="EGJ12" s="685"/>
      <c r="EGK12" s="685"/>
      <c r="EGL12" s="685"/>
      <c r="EGM12" s="685"/>
      <c r="EGN12" s="685"/>
      <c r="EGO12" s="685"/>
      <c r="EGP12" s="685"/>
      <c r="EGQ12" s="685"/>
      <c r="EGR12" s="685"/>
      <c r="EGS12" s="685"/>
      <c r="EGT12" s="685"/>
      <c r="EGU12" s="685"/>
      <c r="EGV12" s="685"/>
      <c r="EGW12" s="685"/>
      <c r="EGX12" s="685"/>
      <c r="EGY12" s="685"/>
      <c r="EGZ12" s="685"/>
      <c r="EHA12" s="685"/>
      <c r="EHB12" s="685"/>
      <c r="EHC12" s="685"/>
      <c r="EHD12" s="685"/>
      <c r="EHE12" s="685"/>
      <c r="EHF12" s="685"/>
      <c r="EHG12" s="685"/>
      <c r="EHH12" s="685"/>
      <c r="EHI12" s="685"/>
      <c r="EHJ12" s="685"/>
      <c r="EHK12" s="685"/>
      <c r="EHL12" s="685"/>
      <c r="EHM12" s="685"/>
      <c r="EHN12" s="685"/>
      <c r="EHO12" s="685"/>
      <c r="EHP12" s="685"/>
      <c r="EHQ12" s="685"/>
      <c r="EHR12" s="685"/>
      <c r="EHS12" s="685"/>
      <c r="EHT12" s="685"/>
      <c r="EHU12" s="685"/>
      <c r="EHV12" s="685"/>
      <c r="EHW12" s="685"/>
      <c r="EHX12" s="685"/>
      <c r="EHY12" s="685"/>
      <c r="EHZ12" s="685"/>
      <c r="EIA12" s="685"/>
      <c r="EIB12" s="685"/>
      <c r="EIC12" s="685"/>
      <c r="EID12" s="685"/>
      <c r="EIE12" s="685"/>
      <c r="EIF12" s="685"/>
      <c r="EIG12" s="685"/>
      <c r="EIH12" s="685"/>
      <c r="EII12" s="685"/>
      <c r="EIJ12" s="685"/>
      <c r="EIK12" s="685"/>
      <c r="EIL12" s="685"/>
      <c r="EIM12" s="685"/>
      <c r="EIN12" s="685"/>
      <c r="EIO12" s="685"/>
      <c r="EIP12" s="685"/>
      <c r="EIQ12" s="685"/>
      <c r="EIR12" s="685"/>
      <c r="EIS12" s="685"/>
      <c r="EIT12" s="685"/>
      <c r="EIU12" s="685"/>
      <c r="EIV12" s="685"/>
      <c r="EIW12" s="685"/>
      <c r="EIX12" s="685"/>
      <c r="EIY12" s="685"/>
      <c r="EIZ12" s="685"/>
      <c r="EJA12" s="685"/>
      <c r="EJB12" s="685"/>
      <c r="EJC12" s="685"/>
      <c r="EJD12" s="685"/>
      <c r="EJE12" s="685"/>
      <c r="EJF12" s="685"/>
      <c r="EJG12" s="685"/>
      <c r="EJH12" s="685"/>
      <c r="EJI12" s="685"/>
      <c r="EJJ12" s="685"/>
      <c r="EJK12" s="685"/>
      <c r="EJL12" s="685"/>
      <c r="EJM12" s="685"/>
      <c r="EJN12" s="685"/>
      <c r="EJO12" s="685"/>
      <c r="EJP12" s="685"/>
      <c r="EJQ12" s="685"/>
      <c r="EJR12" s="685"/>
      <c r="EJS12" s="685"/>
      <c r="EJT12" s="685"/>
      <c r="EJU12" s="685"/>
      <c r="EJV12" s="685"/>
      <c r="EJW12" s="685"/>
      <c r="EJX12" s="685"/>
      <c r="EJY12" s="685"/>
      <c r="EJZ12" s="685"/>
      <c r="EKA12" s="685"/>
      <c r="EKB12" s="685"/>
      <c r="EKC12" s="685"/>
      <c r="EKD12" s="685"/>
      <c r="EKE12" s="685"/>
      <c r="EKF12" s="685"/>
      <c r="EKG12" s="685"/>
      <c r="EKH12" s="685"/>
      <c r="EKI12" s="685"/>
      <c r="EKJ12" s="685"/>
      <c r="EKK12" s="685"/>
      <c r="EKL12" s="685"/>
      <c r="EKM12" s="685"/>
      <c r="EKN12" s="685"/>
      <c r="EKO12" s="685"/>
      <c r="EKP12" s="685"/>
      <c r="EKQ12" s="685"/>
      <c r="EKR12" s="685"/>
      <c r="EKS12" s="685"/>
      <c r="EKT12" s="685"/>
      <c r="EKU12" s="685"/>
      <c r="EKV12" s="685"/>
      <c r="EKW12" s="685"/>
      <c r="EKX12" s="685"/>
      <c r="EKY12" s="685"/>
      <c r="EKZ12" s="685"/>
      <c r="ELA12" s="685"/>
      <c r="ELB12" s="685"/>
      <c r="ELC12" s="685"/>
      <c r="ELD12" s="685"/>
      <c r="ELE12" s="685"/>
      <c r="ELF12" s="685"/>
      <c r="ELG12" s="685"/>
      <c r="ELH12" s="685"/>
      <c r="ELI12" s="685"/>
      <c r="ELJ12" s="685"/>
      <c r="ELK12" s="685"/>
      <c r="ELL12" s="685"/>
      <c r="ELM12" s="685"/>
      <c r="ELN12" s="685"/>
      <c r="ELO12" s="685"/>
      <c r="ELP12" s="685"/>
      <c r="ELQ12" s="685"/>
      <c r="ELR12" s="685"/>
      <c r="ELS12" s="685"/>
      <c r="ELT12" s="685"/>
      <c r="ELU12" s="685"/>
      <c r="ELV12" s="685"/>
      <c r="ELW12" s="685"/>
      <c r="ELX12" s="685"/>
      <c r="ELY12" s="685"/>
      <c r="ELZ12" s="685"/>
      <c r="EMA12" s="685"/>
      <c r="EMB12" s="685"/>
      <c r="EMC12" s="685"/>
      <c r="EMD12" s="685"/>
      <c r="EME12" s="685"/>
      <c r="EMF12" s="685"/>
      <c r="EMG12" s="685"/>
      <c r="EMH12" s="685"/>
      <c r="EMI12" s="685"/>
      <c r="EMJ12" s="685"/>
      <c r="EMK12" s="685"/>
      <c r="EML12" s="685"/>
      <c r="EMM12" s="685"/>
      <c r="EMN12" s="685"/>
      <c r="EMO12" s="685"/>
      <c r="EMP12" s="685"/>
      <c r="EMQ12" s="685"/>
      <c r="EMR12" s="685"/>
      <c r="EMS12" s="685"/>
      <c r="EMT12" s="685"/>
      <c r="EMU12" s="685"/>
      <c r="EMV12" s="685"/>
      <c r="EMW12" s="685"/>
      <c r="EMX12" s="685"/>
      <c r="EMY12" s="685"/>
      <c r="EMZ12" s="685"/>
      <c r="ENA12" s="685"/>
      <c r="ENB12" s="685"/>
      <c r="ENC12" s="685"/>
      <c r="END12" s="685"/>
      <c r="ENE12" s="685"/>
      <c r="ENF12" s="685"/>
      <c r="ENG12" s="685"/>
      <c r="ENH12" s="685"/>
      <c r="ENI12" s="685"/>
      <c r="ENJ12" s="685"/>
      <c r="ENK12" s="685"/>
      <c r="ENL12" s="685"/>
      <c r="ENM12" s="685"/>
      <c r="ENN12" s="685"/>
      <c r="ENO12" s="685"/>
      <c r="ENP12" s="685"/>
      <c r="ENQ12" s="685"/>
      <c r="ENR12" s="685"/>
      <c r="ENS12" s="685"/>
      <c r="ENT12" s="685"/>
      <c r="ENU12" s="685"/>
      <c r="ENV12" s="685"/>
      <c r="ENW12" s="685"/>
      <c r="ENX12" s="685"/>
      <c r="ENY12" s="685"/>
      <c r="ENZ12" s="685"/>
      <c r="EOA12" s="685"/>
      <c r="EOB12" s="685"/>
      <c r="EOC12" s="685"/>
      <c r="EOD12" s="685"/>
      <c r="EOE12" s="685"/>
      <c r="EOF12" s="685"/>
      <c r="EOG12" s="685"/>
      <c r="EOH12" s="685"/>
      <c r="EOI12" s="685"/>
      <c r="EOJ12" s="685"/>
      <c r="EOK12" s="685"/>
      <c r="EOL12" s="685"/>
      <c r="EOM12" s="685"/>
      <c r="EON12" s="685"/>
      <c r="EOO12" s="685"/>
      <c r="EOP12" s="685"/>
      <c r="EOQ12" s="685"/>
      <c r="EOR12" s="685"/>
      <c r="EOS12" s="685"/>
      <c r="EOT12" s="685"/>
      <c r="EOU12" s="685"/>
      <c r="EOV12" s="685"/>
      <c r="EOW12" s="685"/>
      <c r="EOX12" s="685"/>
      <c r="EOY12" s="685"/>
      <c r="EOZ12" s="685"/>
      <c r="EPA12" s="685"/>
      <c r="EPB12" s="685"/>
      <c r="EPC12" s="685"/>
      <c r="EPD12" s="685"/>
      <c r="EPE12" s="685"/>
      <c r="EPF12" s="685"/>
      <c r="EPG12" s="685"/>
      <c r="EPH12" s="685"/>
      <c r="EPI12" s="685"/>
      <c r="EPJ12" s="685"/>
      <c r="EPK12" s="685"/>
      <c r="EPL12" s="685"/>
      <c r="EPM12" s="685"/>
      <c r="EPN12" s="685"/>
      <c r="EPO12" s="685"/>
      <c r="EPP12" s="685"/>
      <c r="EPQ12" s="685"/>
      <c r="EPR12" s="685"/>
      <c r="EPS12" s="685"/>
      <c r="EPT12" s="685"/>
      <c r="EPU12" s="685"/>
      <c r="EPV12" s="685"/>
      <c r="EPW12" s="685"/>
      <c r="EPX12" s="685"/>
      <c r="EPY12" s="685"/>
      <c r="EPZ12" s="685"/>
      <c r="EQA12" s="685"/>
      <c r="EQB12" s="685"/>
      <c r="EQC12" s="685"/>
      <c r="EQD12" s="685"/>
      <c r="EQE12" s="685"/>
      <c r="EQF12" s="685"/>
      <c r="EQG12" s="685"/>
      <c r="EQH12" s="685"/>
      <c r="EQI12" s="685"/>
      <c r="EQJ12" s="685"/>
      <c r="EQK12" s="685"/>
      <c r="EQL12" s="685"/>
      <c r="EQM12" s="685"/>
      <c r="EQN12" s="685"/>
      <c r="EQO12" s="685"/>
      <c r="EQP12" s="685"/>
      <c r="EQQ12" s="685"/>
      <c r="EQR12" s="685"/>
      <c r="EQS12" s="685"/>
      <c r="EQT12" s="685"/>
      <c r="EQU12" s="685"/>
      <c r="EQV12" s="685"/>
      <c r="EQW12" s="685"/>
      <c r="EQX12" s="685"/>
      <c r="EQY12" s="685"/>
      <c r="EQZ12" s="685"/>
      <c r="ERA12" s="685"/>
      <c r="ERB12" s="685"/>
      <c r="ERC12" s="685"/>
      <c r="ERD12" s="685"/>
      <c r="ERE12" s="685"/>
      <c r="ERF12" s="685"/>
      <c r="ERG12" s="685"/>
      <c r="ERH12" s="685"/>
      <c r="ERI12" s="685"/>
      <c r="ERJ12" s="685"/>
      <c r="ERK12" s="685"/>
      <c r="ERL12" s="685"/>
      <c r="ERM12" s="685"/>
      <c r="ERN12" s="685"/>
      <c r="ERO12" s="685"/>
      <c r="ERP12" s="685"/>
      <c r="ERQ12" s="685"/>
      <c r="ERR12" s="685"/>
      <c r="ERS12" s="685"/>
      <c r="ERT12" s="685"/>
      <c r="ERU12" s="685"/>
      <c r="ERV12" s="685"/>
      <c r="ERW12" s="685"/>
      <c r="ERX12" s="685"/>
      <c r="ERY12" s="685"/>
      <c r="ERZ12" s="685"/>
      <c r="ESA12" s="685"/>
      <c r="ESB12" s="685"/>
      <c r="ESC12" s="685"/>
      <c r="ESD12" s="685"/>
      <c r="ESE12" s="685"/>
      <c r="ESF12" s="685"/>
      <c r="ESG12" s="685"/>
      <c r="ESH12" s="685"/>
      <c r="ESI12" s="685"/>
      <c r="ESJ12" s="685"/>
      <c r="ESK12" s="685"/>
      <c r="ESL12" s="685"/>
      <c r="ESM12" s="685"/>
      <c r="ESN12" s="685"/>
      <c r="ESO12" s="685"/>
      <c r="ESP12" s="685"/>
      <c r="ESQ12" s="685"/>
      <c r="ESR12" s="685"/>
      <c r="ESS12" s="685"/>
      <c r="EST12" s="685"/>
      <c r="ESU12" s="685"/>
      <c r="ESV12" s="685"/>
      <c r="ESW12" s="685"/>
      <c r="ESX12" s="685"/>
      <c r="ESY12" s="685"/>
      <c r="ESZ12" s="685"/>
      <c r="ETA12" s="685"/>
      <c r="ETB12" s="685"/>
      <c r="ETC12" s="685"/>
      <c r="ETD12" s="685"/>
      <c r="ETE12" s="685"/>
      <c r="ETF12" s="685"/>
      <c r="ETG12" s="685"/>
      <c r="ETH12" s="685"/>
      <c r="ETI12" s="685"/>
      <c r="ETJ12" s="685"/>
      <c r="ETK12" s="685"/>
      <c r="ETL12" s="685"/>
      <c r="ETM12" s="685"/>
      <c r="ETN12" s="685"/>
      <c r="ETO12" s="685"/>
      <c r="ETP12" s="685"/>
      <c r="ETQ12" s="685"/>
      <c r="ETR12" s="685"/>
      <c r="ETS12" s="685"/>
      <c r="ETT12" s="685"/>
      <c r="ETU12" s="685"/>
      <c r="ETV12" s="685"/>
      <c r="ETW12" s="685"/>
      <c r="ETX12" s="685"/>
      <c r="ETY12" s="685"/>
      <c r="ETZ12" s="685"/>
      <c r="EUA12" s="685"/>
      <c r="EUB12" s="685"/>
      <c r="EUC12" s="685"/>
      <c r="EUD12" s="685"/>
      <c r="EUE12" s="685"/>
      <c r="EUF12" s="685"/>
      <c r="EUG12" s="685"/>
      <c r="EUH12" s="685"/>
      <c r="EUI12" s="685"/>
      <c r="EUJ12" s="685"/>
      <c r="EUK12" s="685"/>
      <c r="EUL12" s="685"/>
      <c r="EUM12" s="685"/>
      <c r="EUN12" s="685"/>
      <c r="EUO12" s="685"/>
      <c r="EUP12" s="685"/>
      <c r="EUQ12" s="685"/>
      <c r="EUR12" s="685"/>
      <c r="EUS12" s="685"/>
      <c r="EUT12" s="685"/>
      <c r="EUU12" s="685"/>
      <c r="EUV12" s="685"/>
      <c r="EUW12" s="685"/>
      <c r="EUX12" s="685"/>
      <c r="EUY12" s="685"/>
      <c r="EUZ12" s="685"/>
      <c r="EVA12" s="685"/>
      <c r="EVB12" s="685"/>
      <c r="EVC12" s="685"/>
      <c r="EVD12" s="685"/>
      <c r="EVE12" s="685"/>
      <c r="EVF12" s="685"/>
      <c r="EVG12" s="685"/>
      <c r="EVH12" s="685"/>
      <c r="EVI12" s="685"/>
      <c r="EVJ12" s="685"/>
      <c r="EVK12" s="685"/>
      <c r="EVL12" s="685"/>
      <c r="EVM12" s="685"/>
      <c r="EVN12" s="685"/>
      <c r="EVO12" s="685"/>
      <c r="EVP12" s="685"/>
      <c r="EVQ12" s="685"/>
      <c r="EVR12" s="685"/>
      <c r="EVS12" s="685"/>
      <c r="EVT12" s="685"/>
      <c r="EVU12" s="685"/>
      <c r="EVV12" s="685"/>
      <c r="EVW12" s="685"/>
      <c r="EVX12" s="685"/>
      <c r="EVY12" s="685"/>
      <c r="EVZ12" s="685"/>
      <c r="EWA12" s="685"/>
      <c r="EWB12" s="685"/>
      <c r="EWC12" s="685"/>
      <c r="EWD12" s="685"/>
      <c r="EWE12" s="685"/>
      <c r="EWF12" s="685"/>
      <c r="EWG12" s="685"/>
      <c r="EWH12" s="685"/>
      <c r="EWI12" s="685"/>
      <c r="EWJ12" s="685"/>
      <c r="EWK12" s="685"/>
      <c r="EWL12" s="685"/>
      <c r="EWM12" s="685"/>
      <c r="EWN12" s="685"/>
      <c r="EWO12" s="685"/>
      <c r="EWP12" s="685"/>
      <c r="EWQ12" s="685"/>
      <c r="EWR12" s="685"/>
      <c r="EWS12" s="685"/>
      <c r="EWT12" s="685"/>
      <c r="EWU12" s="685"/>
      <c r="EWV12" s="685"/>
      <c r="EWW12" s="685"/>
      <c r="EWX12" s="685"/>
      <c r="EWY12" s="685"/>
      <c r="EWZ12" s="685"/>
      <c r="EXA12" s="685"/>
      <c r="EXB12" s="685"/>
      <c r="EXC12" s="685"/>
      <c r="EXD12" s="685"/>
      <c r="EXE12" s="685"/>
      <c r="EXF12" s="685"/>
      <c r="EXG12" s="685"/>
      <c r="EXH12" s="685"/>
      <c r="EXI12" s="685"/>
      <c r="EXJ12" s="685"/>
      <c r="EXK12" s="685"/>
      <c r="EXL12" s="685"/>
      <c r="EXM12" s="685"/>
      <c r="EXN12" s="685"/>
      <c r="EXO12" s="685"/>
      <c r="EXP12" s="685"/>
      <c r="EXQ12" s="685"/>
      <c r="EXR12" s="685"/>
      <c r="EXS12" s="685"/>
      <c r="EXT12" s="685"/>
      <c r="EXU12" s="685"/>
      <c r="EXV12" s="685"/>
      <c r="EXW12" s="685"/>
      <c r="EXX12" s="685"/>
      <c r="EXY12" s="685"/>
      <c r="EXZ12" s="685"/>
      <c r="EYA12" s="685"/>
      <c r="EYB12" s="685"/>
      <c r="EYC12" s="685"/>
      <c r="EYD12" s="685"/>
      <c r="EYE12" s="685"/>
      <c r="EYF12" s="685"/>
      <c r="EYG12" s="685"/>
      <c r="EYH12" s="685"/>
      <c r="EYI12" s="685"/>
      <c r="EYJ12" s="685"/>
      <c r="EYK12" s="685"/>
      <c r="EYL12" s="685"/>
      <c r="EYM12" s="685"/>
      <c r="EYN12" s="685"/>
      <c r="EYO12" s="685"/>
      <c r="EYP12" s="685"/>
      <c r="EYQ12" s="685"/>
      <c r="EYR12" s="685"/>
      <c r="EYS12" s="685"/>
      <c r="EYT12" s="685"/>
      <c r="EYU12" s="685"/>
      <c r="EYV12" s="685"/>
      <c r="EYW12" s="685"/>
      <c r="EYX12" s="685"/>
      <c r="EYY12" s="685"/>
      <c r="EYZ12" s="685"/>
      <c r="EZA12" s="685"/>
      <c r="EZB12" s="685"/>
      <c r="EZC12" s="685"/>
      <c r="EZD12" s="685"/>
      <c r="EZE12" s="685"/>
      <c r="EZF12" s="685"/>
      <c r="EZG12" s="685"/>
      <c r="EZH12" s="685"/>
      <c r="EZI12" s="685"/>
      <c r="EZJ12" s="685"/>
      <c r="EZK12" s="685"/>
      <c r="EZL12" s="685"/>
      <c r="EZM12" s="685"/>
      <c r="EZN12" s="685"/>
      <c r="EZO12" s="685"/>
      <c r="EZP12" s="685"/>
      <c r="EZQ12" s="685"/>
      <c r="EZR12" s="685"/>
      <c r="EZS12" s="685"/>
      <c r="EZT12" s="685"/>
      <c r="EZU12" s="685"/>
      <c r="EZV12" s="685"/>
      <c r="EZW12" s="685"/>
      <c r="EZX12" s="685"/>
      <c r="EZY12" s="685"/>
      <c r="EZZ12" s="685"/>
      <c r="FAA12" s="685"/>
      <c r="FAB12" s="685"/>
      <c r="FAC12" s="685"/>
      <c r="FAD12" s="685"/>
      <c r="FAE12" s="685"/>
      <c r="FAF12" s="685"/>
      <c r="FAG12" s="685"/>
      <c r="FAH12" s="685"/>
      <c r="FAI12" s="685"/>
      <c r="FAJ12" s="685"/>
      <c r="FAK12" s="685"/>
      <c r="FAL12" s="685"/>
      <c r="FAM12" s="685"/>
      <c r="FAN12" s="685"/>
      <c r="FAO12" s="685"/>
      <c r="FAP12" s="685"/>
      <c r="FAQ12" s="685"/>
      <c r="FAR12" s="685"/>
      <c r="FAS12" s="685"/>
      <c r="FAT12" s="685"/>
      <c r="FAU12" s="685"/>
      <c r="FAV12" s="685"/>
      <c r="FAW12" s="685"/>
      <c r="FAX12" s="685"/>
      <c r="FAY12" s="685"/>
      <c r="FAZ12" s="685"/>
      <c r="FBA12" s="685"/>
      <c r="FBB12" s="685"/>
      <c r="FBC12" s="685"/>
      <c r="FBD12" s="685"/>
      <c r="FBE12" s="685"/>
      <c r="FBF12" s="685"/>
      <c r="FBG12" s="685"/>
      <c r="FBH12" s="685"/>
      <c r="FBI12" s="685"/>
      <c r="FBJ12" s="685"/>
      <c r="FBK12" s="685"/>
      <c r="FBL12" s="685"/>
      <c r="FBM12" s="685"/>
      <c r="FBN12" s="685"/>
      <c r="FBO12" s="685"/>
      <c r="FBP12" s="685"/>
      <c r="FBQ12" s="685"/>
      <c r="FBR12" s="685"/>
      <c r="FBS12" s="685"/>
      <c r="FBT12" s="685"/>
      <c r="FBU12" s="685"/>
      <c r="FBV12" s="685"/>
      <c r="FBW12" s="685"/>
      <c r="FBX12" s="685"/>
      <c r="FBY12" s="685"/>
      <c r="FBZ12" s="685"/>
      <c r="FCA12" s="685"/>
      <c r="FCB12" s="685"/>
      <c r="FCC12" s="685"/>
      <c r="FCD12" s="685"/>
      <c r="FCE12" s="685"/>
      <c r="FCF12" s="685"/>
      <c r="FCG12" s="685"/>
      <c r="FCH12" s="685"/>
      <c r="FCI12" s="685"/>
      <c r="FCJ12" s="685"/>
      <c r="FCK12" s="685"/>
      <c r="FCL12" s="685"/>
      <c r="FCM12" s="685"/>
      <c r="FCN12" s="685"/>
      <c r="FCO12" s="685"/>
      <c r="FCP12" s="685"/>
      <c r="FCQ12" s="685"/>
      <c r="FCR12" s="685"/>
      <c r="FCS12" s="685"/>
      <c r="FCT12" s="685"/>
      <c r="FCU12" s="685"/>
      <c r="FCV12" s="685"/>
      <c r="FCW12" s="685"/>
      <c r="FCX12" s="685"/>
      <c r="FCY12" s="685"/>
      <c r="FCZ12" s="685"/>
      <c r="FDA12" s="685"/>
      <c r="FDB12" s="685"/>
      <c r="FDC12" s="685"/>
      <c r="FDD12" s="685"/>
      <c r="FDE12" s="685"/>
      <c r="FDF12" s="685"/>
      <c r="FDG12" s="685"/>
      <c r="FDH12" s="685"/>
      <c r="FDI12" s="685"/>
      <c r="FDJ12" s="685"/>
      <c r="FDK12" s="685"/>
      <c r="FDL12" s="685"/>
      <c r="FDM12" s="685"/>
      <c r="FDN12" s="685"/>
      <c r="FDO12" s="685"/>
      <c r="FDP12" s="685"/>
      <c r="FDQ12" s="685"/>
      <c r="FDR12" s="685"/>
      <c r="FDS12" s="685"/>
      <c r="FDT12" s="685"/>
      <c r="FDU12" s="685"/>
      <c r="FDV12" s="685"/>
      <c r="FDW12" s="685"/>
      <c r="FDX12" s="685"/>
      <c r="FDY12" s="685"/>
      <c r="FDZ12" s="685"/>
      <c r="FEA12" s="685"/>
      <c r="FEB12" s="685"/>
      <c r="FEC12" s="685"/>
      <c r="FED12" s="685"/>
      <c r="FEE12" s="685"/>
      <c r="FEF12" s="685"/>
      <c r="FEG12" s="685"/>
      <c r="FEH12" s="685"/>
      <c r="FEI12" s="685"/>
      <c r="FEJ12" s="685"/>
      <c r="FEK12" s="685"/>
      <c r="FEL12" s="685"/>
      <c r="FEM12" s="685"/>
      <c r="FEN12" s="685"/>
      <c r="FEO12" s="685"/>
      <c r="FEP12" s="685"/>
      <c r="FEQ12" s="685"/>
      <c r="FER12" s="685"/>
      <c r="FES12" s="685"/>
      <c r="FET12" s="685"/>
      <c r="FEU12" s="685"/>
      <c r="FEV12" s="685"/>
      <c r="FEW12" s="685"/>
      <c r="FEX12" s="685"/>
      <c r="FEY12" s="685"/>
      <c r="FEZ12" s="685"/>
      <c r="FFA12" s="685"/>
      <c r="FFB12" s="685"/>
      <c r="FFC12" s="685"/>
      <c r="FFD12" s="685"/>
      <c r="FFE12" s="685"/>
      <c r="FFF12" s="685"/>
      <c r="FFG12" s="685"/>
      <c r="FFH12" s="685"/>
      <c r="FFI12" s="685"/>
      <c r="FFJ12" s="685"/>
      <c r="FFK12" s="685"/>
      <c r="FFL12" s="685"/>
      <c r="FFM12" s="685"/>
      <c r="FFN12" s="685"/>
      <c r="FFO12" s="685"/>
      <c r="FFP12" s="685"/>
      <c r="FFQ12" s="685"/>
      <c r="FFR12" s="685"/>
      <c r="FFS12" s="685"/>
      <c r="FFT12" s="685"/>
      <c r="FFU12" s="685"/>
      <c r="FFV12" s="685"/>
      <c r="FFW12" s="685"/>
      <c r="FFX12" s="685"/>
      <c r="FFY12" s="685"/>
      <c r="FFZ12" s="685"/>
      <c r="FGA12" s="685"/>
      <c r="FGB12" s="685"/>
      <c r="FGC12" s="685"/>
      <c r="FGD12" s="685"/>
      <c r="FGE12" s="685"/>
      <c r="FGF12" s="685"/>
      <c r="FGG12" s="685"/>
      <c r="FGH12" s="685"/>
      <c r="FGI12" s="685"/>
      <c r="FGJ12" s="685"/>
      <c r="FGK12" s="685"/>
      <c r="FGL12" s="685"/>
      <c r="FGM12" s="685"/>
      <c r="FGN12" s="685"/>
      <c r="FGO12" s="685"/>
      <c r="FGP12" s="685"/>
      <c r="FGQ12" s="685"/>
      <c r="FGR12" s="685"/>
      <c r="FGS12" s="685"/>
      <c r="FGT12" s="685"/>
      <c r="FGU12" s="685"/>
      <c r="FGV12" s="685"/>
      <c r="FGW12" s="685"/>
      <c r="FGX12" s="685"/>
      <c r="FGY12" s="685"/>
      <c r="FGZ12" s="685"/>
      <c r="FHA12" s="685"/>
      <c r="FHB12" s="685"/>
      <c r="FHC12" s="685"/>
      <c r="FHD12" s="685"/>
      <c r="FHE12" s="685"/>
      <c r="FHF12" s="685"/>
      <c r="FHG12" s="685"/>
      <c r="FHH12" s="685"/>
      <c r="FHI12" s="685"/>
      <c r="FHJ12" s="685"/>
      <c r="FHK12" s="685"/>
      <c r="FHL12" s="685"/>
      <c r="FHM12" s="685"/>
      <c r="FHN12" s="685"/>
      <c r="FHO12" s="685"/>
      <c r="FHP12" s="685"/>
      <c r="FHQ12" s="685"/>
      <c r="FHR12" s="685"/>
      <c r="FHS12" s="685"/>
      <c r="FHT12" s="685"/>
      <c r="FHU12" s="685"/>
      <c r="FHV12" s="685"/>
      <c r="FHW12" s="685"/>
      <c r="FHX12" s="685"/>
      <c r="FHY12" s="685"/>
      <c r="FHZ12" s="685"/>
      <c r="FIA12" s="685"/>
      <c r="FIB12" s="685"/>
      <c r="FIC12" s="685"/>
      <c r="FID12" s="685"/>
      <c r="FIE12" s="685"/>
      <c r="FIF12" s="685"/>
      <c r="FIG12" s="685"/>
      <c r="FIH12" s="685"/>
      <c r="FII12" s="685"/>
      <c r="FIJ12" s="685"/>
      <c r="FIK12" s="685"/>
      <c r="FIL12" s="685"/>
      <c r="FIM12" s="685"/>
      <c r="FIN12" s="685"/>
      <c r="FIO12" s="685"/>
      <c r="FIP12" s="685"/>
      <c r="FIQ12" s="685"/>
      <c r="FIR12" s="685"/>
      <c r="FIS12" s="685"/>
      <c r="FIT12" s="685"/>
      <c r="FIU12" s="685"/>
      <c r="FIV12" s="685"/>
      <c r="FIW12" s="685"/>
      <c r="FIX12" s="685"/>
      <c r="FIY12" s="685"/>
      <c r="FIZ12" s="685"/>
      <c r="FJA12" s="685"/>
      <c r="FJB12" s="685"/>
      <c r="FJC12" s="685"/>
      <c r="FJD12" s="685"/>
      <c r="FJE12" s="685"/>
      <c r="FJF12" s="685"/>
      <c r="FJG12" s="685"/>
      <c r="FJH12" s="685"/>
      <c r="FJI12" s="685"/>
      <c r="FJJ12" s="685"/>
      <c r="FJK12" s="685"/>
      <c r="FJL12" s="685"/>
      <c r="FJM12" s="685"/>
      <c r="FJN12" s="685"/>
      <c r="FJO12" s="685"/>
      <c r="FJP12" s="685"/>
      <c r="FJQ12" s="685"/>
      <c r="FJR12" s="685"/>
      <c r="FJS12" s="685"/>
      <c r="FJT12" s="685"/>
      <c r="FJU12" s="685"/>
      <c r="FJV12" s="685"/>
      <c r="FJW12" s="685"/>
      <c r="FJX12" s="685"/>
      <c r="FJY12" s="685"/>
      <c r="FJZ12" s="685"/>
      <c r="FKA12" s="685"/>
      <c r="FKB12" s="685"/>
      <c r="FKC12" s="685"/>
      <c r="FKD12" s="685"/>
      <c r="FKE12" s="685"/>
      <c r="FKF12" s="685"/>
      <c r="FKG12" s="685"/>
      <c r="FKH12" s="685"/>
      <c r="FKI12" s="685"/>
      <c r="FKJ12" s="685"/>
      <c r="FKK12" s="685"/>
      <c r="FKL12" s="685"/>
      <c r="FKM12" s="685"/>
      <c r="FKN12" s="685"/>
      <c r="FKO12" s="685"/>
      <c r="FKP12" s="685"/>
      <c r="FKQ12" s="685"/>
      <c r="FKR12" s="685"/>
      <c r="FKS12" s="685"/>
      <c r="FKT12" s="685"/>
      <c r="FKU12" s="685"/>
      <c r="FKV12" s="685"/>
      <c r="FKW12" s="685"/>
      <c r="FKX12" s="685"/>
      <c r="FKY12" s="685"/>
      <c r="FKZ12" s="685"/>
      <c r="FLA12" s="685"/>
      <c r="FLB12" s="685"/>
      <c r="FLC12" s="685"/>
      <c r="FLD12" s="685"/>
      <c r="FLE12" s="685"/>
      <c r="FLF12" s="685"/>
      <c r="FLG12" s="685"/>
      <c r="FLH12" s="685"/>
      <c r="FLI12" s="685"/>
      <c r="FLJ12" s="685"/>
      <c r="FLK12" s="685"/>
      <c r="FLL12" s="685"/>
      <c r="FLM12" s="685"/>
      <c r="FLN12" s="685"/>
      <c r="FLO12" s="685"/>
      <c r="FLP12" s="685"/>
      <c r="FLQ12" s="685"/>
      <c r="FLR12" s="685"/>
      <c r="FLS12" s="685"/>
      <c r="FLT12" s="685"/>
      <c r="FLU12" s="685"/>
      <c r="FLV12" s="685"/>
      <c r="FLW12" s="685"/>
      <c r="FLX12" s="685"/>
      <c r="FLY12" s="685"/>
      <c r="FLZ12" s="685"/>
      <c r="FMA12" s="685"/>
      <c r="FMB12" s="685"/>
      <c r="FMC12" s="685"/>
      <c r="FMD12" s="685"/>
      <c r="FME12" s="685"/>
      <c r="FMF12" s="685"/>
      <c r="FMG12" s="685"/>
      <c r="FMH12" s="685"/>
      <c r="FMI12" s="685"/>
      <c r="FMJ12" s="685"/>
      <c r="FMK12" s="685"/>
      <c r="FML12" s="685"/>
      <c r="FMM12" s="685"/>
      <c r="FMN12" s="685"/>
      <c r="FMO12" s="685"/>
      <c r="FMP12" s="685"/>
      <c r="FMQ12" s="685"/>
      <c r="FMR12" s="685"/>
      <c r="FMS12" s="685"/>
      <c r="FMT12" s="685"/>
      <c r="FMU12" s="685"/>
      <c r="FMV12" s="685"/>
      <c r="FMW12" s="685"/>
      <c r="FMX12" s="685"/>
      <c r="FMY12" s="685"/>
      <c r="FMZ12" s="685"/>
      <c r="FNA12" s="685"/>
      <c r="FNB12" s="685"/>
      <c r="FNC12" s="685"/>
      <c r="FND12" s="685"/>
      <c r="FNE12" s="685"/>
      <c r="FNF12" s="685"/>
      <c r="FNG12" s="685"/>
      <c r="FNH12" s="685"/>
      <c r="FNI12" s="685"/>
      <c r="FNJ12" s="685"/>
      <c r="FNK12" s="685"/>
      <c r="FNL12" s="685"/>
      <c r="FNM12" s="685"/>
      <c r="FNN12" s="685"/>
      <c r="FNO12" s="685"/>
      <c r="FNP12" s="685"/>
      <c r="FNQ12" s="685"/>
      <c r="FNR12" s="685"/>
      <c r="FNS12" s="685"/>
      <c r="FNT12" s="685"/>
      <c r="FNU12" s="685"/>
      <c r="FNV12" s="685"/>
      <c r="FNW12" s="685"/>
      <c r="FNX12" s="685"/>
      <c r="FNY12" s="685"/>
      <c r="FNZ12" s="685"/>
      <c r="FOA12" s="685"/>
      <c r="FOB12" s="685"/>
      <c r="FOC12" s="685"/>
      <c r="FOD12" s="685"/>
      <c r="FOE12" s="685"/>
      <c r="FOF12" s="685"/>
      <c r="FOG12" s="685"/>
      <c r="FOH12" s="685"/>
      <c r="FOI12" s="685"/>
      <c r="FOJ12" s="685"/>
      <c r="FOK12" s="685"/>
      <c r="FOL12" s="685"/>
      <c r="FOM12" s="685"/>
      <c r="FON12" s="685"/>
      <c r="FOO12" s="685"/>
      <c r="FOP12" s="685"/>
      <c r="FOQ12" s="685"/>
      <c r="FOR12" s="685"/>
      <c r="FOS12" s="685"/>
      <c r="FOT12" s="685"/>
      <c r="FOU12" s="685"/>
      <c r="FOV12" s="685"/>
      <c r="FOW12" s="685"/>
      <c r="FOX12" s="685"/>
      <c r="FOY12" s="685"/>
      <c r="FOZ12" s="685"/>
      <c r="FPA12" s="685"/>
      <c r="FPB12" s="685"/>
      <c r="FPC12" s="685"/>
      <c r="FPD12" s="685"/>
      <c r="FPE12" s="685"/>
      <c r="FPF12" s="685"/>
      <c r="FPG12" s="685"/>
      <c r="FPH12" s="685"/>
      <c r="FPI12" s="685"/>
      <c r="FPJ12" s="685"/>
      <c r="FPK12" s="685"/>
      <c r="FPL12" s="685"/>
      <c r="FPM12" s="685"/>
      <c r="FPN12" s="685"/>
      <c r="FPO12" s="685"/>
      <c r="FPP12" s="685"/>
      <c r="FPQ12" s="685"/>
      <c r="FPR12" s="685"/>
      <c r="FPS12" s="685"/>
      <c r="FPT12" s="685"/>
      <c r="FPU12" s="685"/>
      <c r="FPV12" s="685"/>
      <c r="FPW12" s="685"/>
      <c r="FPX12" s="685"/>
      <c r="FPY12" s="685"/>
      <c r="FPZ12" s="685"/>
      <c r="FQA12" s="685"/>
      <c r="FQB12" s="685"/>
      <c r="FQC12" s="685"/>
      <c r="FQD12" s="685"/>
      <c r="FQE12" s="685"/>
      <c r="FQF12" s="685"/>
      <c r="FQG12" s="685"/>
      <c r="FQH12" s="685"/>
      <c r="FQI12" s="685"/>
      <c r="FQJ12" s="685"/>
      <c r="FQK12" s="685"/>
      <c r="FQL12" s="685"/>
      <c r="FQM12" s="685"/>
      <c r="FQN12" s="685"/>
      <c r="FQO12" s="685"/>
      <c r="FQP12" s="685"/>
      <c r="FQQ12" s="685"/>
      <c r="FQR12" s="685"/>
      <c r="FQS12" s="685"/>
      <c r="FQT12" s="685"/>
      <c r="FQU12" s="685"/>
      <c r="FQV12" s="685"/>
      <c r="FQW12" s="685"/>
      <c r="FQX12" s="685"/>
      <c r="FQY12" s="685"/>
      <c r="FQZ12" s="685"/>
      <c r="FRA12" s="685"/>
      <c r="FRB12" s="685"/>
      <c r="FRC12" s="685"/>
      <c r="FRD12" s="685"/>
      <c r="FRE12" s="685"/>
      <c r="FRF12" s="685"/>
      <c r="FRG12" s="685"/>
      <c r="FRH12" s="685"/>
      <c r="FRI12" s="685"/>
      <c r="FRJ12" s="685"/>
      <c r="FRK12" s="685"/>
      <c r="FRL12" s="685"/>
      <c r="FRM12" s="685"/>
      <c r="FRN12" s="685"/>
      <c r="FRO12" s="685"/>
      <c r="FRP12" s="685"/>
      <c r="FRQ12" s="685"/>
      <c r="FRR12" s="685"/>
      <c r="FRS12" s="685"/>
      <c r="FRT12" s="685"/>
      <c r="FRU12" s="685"/>
      <c r="FRV12" s="685"/>
      <c r="FRW12" s="685"/>
      <c r="FRX12" s="685"/>
      <c r="FRY12" s="685"/>
      <c r="FRZ12" s="685"/>
      <c r="FSA12" s="685"/>
      <c r="FSB12" s="685"/>
      <c r="FSC12" s="685"/>
      <c r="FSD12" s="685"/>
      <c r="FSE12" s="685"/>
      <c r="FSF12" s="685"/>
      <c r="FSG12" s="685"/>
      <c r="FSH12" s="685"/>
      <c r="FSI12" s="685"/>
      <c r="FSJ12" s="685"/>
      <c r="FSK12" s="685"/>
      <c r="FSL12" s="685"/>
      <c r="FSM12" s="685"/>
      <c r="FSN12" s="685"/>
      <c r="FSO12" s="685"/>
      <c r="FSP12" s="685"/>
      <c r="FSQ12" s="685"/>
      <c r="FSR12" s="685"/>
      <c r="FSS12" s="685"/>
      <c r="FST12" s="685"/>
      <c r="FSU12" s="685"/>
      <c r="FSV12" s="685"/>
      <c r="FSW12" s="685"/>
      <c r="FSX12" s="685"/>
      <c r="FSY12" s="685"/>
      <c r="FSZ12" s="685"/>
      <c r="FTA12" s="685"/>
      <c r="FTB12" s="685"/>
      <c r="FTC12" s="685"/>
      <c r="FTD12" s="685"/>
      <c r="FTE12" s="685"/>
      <c r="FTF12" s="685"/>
      <c r="FTG12" s="685"/>
      <c r="FTH12" s="685"/>
      <c r="FTI12" s="685"/>
      <c r="FTJ12" s="685"/>
      <c r="FTK12" s="685"/>
      <c r="FTL12" s="685"/>
      <c r="FTM12" s="685"/>
      <c r="FTN12" s="685"/>
      <c r="FTO12" s="685"/>
      <c r="FTP12" s="685"/>
      <c r="FTQ12" s="685"/>
      <c r="FTR12" s="685"/>
      <c r="FTS12" s="685"/>
      <c r="FTT12" s="685"/>
      <c r="FTU12" s="685"/>
      <c r="FTV12" s="685"/>
      <c r="FTW12" s="685"/>
      <c r="FTX12" s="685"/>
      <c r="FTY12" s="685"/>
      <c r="FTZ12" s="685"/>
      <c r="FUA12" s="685"/>
      <c r="FUB12" s="685"/>
      <c r="FUC12" s="685"/>
      <c r="FUD12" s="685"/>
      <c r="FUE12" s="685"/>
      <c r="FUF12" s="685"/>
      <c r="FUG12" s="685"/>
      <c r="FUH12" s="685"/>
      <c r="FUI12" s="685"/>
      <c r="FUJ12" s="685"/>
      <c r="FUK12" s="685"/>
      <c r="FUL12" s="685"/>
      <c r="FUM12" s="685"/>
      <c r="FUN12" s="685"/>
      <c r="FUO12" s="685"/>
      <c r="FUP12" s="685"/>
      <c r="FUQ12" s="685"/>
      <c r="FUR12" s="685"/>
      <c r="FUS12" s="685"/>
      <c r="FUT12" s="685"/>
      <c r="FUU12" s="685"/>
      <c r="FUV12" s="685"/>
      <c r="FUW12" s="685"/>
      <c r="FUX12" s="685"/>
      <c r="FUY12" s="685"/>
      <c r="FUZ12" s="685"/>
      <c r="FVA12" s="685"/>
      <c r="FVB12" s="685"/>
      <c r="FVC12" s="685"/>
      <c r="FVD12" s="685"/>
      <c r="FVE12" s="685"/>
      <c r="FVF12" s="685"/>
      <c r="FVG12" s="685"/>
      <c r="FVH12" s="685"/>
      <c r="FVI12" s="685"/>
      <c r="FVJ12" s="685"/>
      <c r="FVK12" s="685"/>
      <c r="FVL12" s="685"/>
      <c r="FVM12" s="685"/>
      <c r="FVN12" s="685"/>
      <c r="FVO12" s="685"/>
      <c r="FVP12" s="685"/>
      <c r="FVQ12" s="685"/>
      <c r="FVR12" s="685"/>
      <c r="FVS12" s="685"/>
      <c r="FVT12" s="685"/>
      <c r="FVU12" s="685"/>
      <c r="FVV12" s="685"/>
      <c r="FVW12" s="685"/>
      <c r="FVX12" s="685"/>
      <c r="FVY12" s="685"/>
      <c r="FVZ12" s="685"/>
      <c r="FWA12" s="685"/>
      <c r="FWB12" s="685"/>
      <c r="FWC12" s="685"/>
      <c r="FWD12" s="685"/>
      <c r="FWE12" s="685"/>
      <c r="FWF12" s="685"/>
      <c r="FWG12" s="685"/>
      <c r="FWH12" s="685"/>
      <c r="FWI12" s="685"/>
      <c r="FWJ12" s="685"/>
      <c r="FWK12" s="685"/>
      <c r="FWL12" s="685"/>
      <c r="FWM12" s="685"/>
      <c r="FWN12" s="685"/>
      <c r="FWO12" s="685"/>
      <c r="FWP12" s="685"/>
      <c r="FWQ12" s="685"/>
      <c r="FWR12" s="685"/>
      <c r="FWS12" s="685"/>
      <c r="FWT12" s="685"/>
      <c r="FWU12" s="685"/>
      <c r="FWV12" s="685"/>
      <c r="FWW12" s="685"/>
      <c r="FWX12" s="685"/>
      <c r="FWY12" s="685"/>
      <c r="FWZ12" s="685"/>
      <c r="FXA12" s="685"/>
      <c r="FXB12" s="685"/>
      <c r="FXC12" s="685"/>
      <c r="FXD12" s="685"/>
      <c r="FXE12" s="685"/>
      <c r="FXF12" s="685"/>
      <c r="FXG12" s="685"/>
      <c r="FXH12" s="685"/>
      <c r="FXI12" s="685"/>
      <c r="FXJ12" s="685"/>
      <c r="FXK12" s="685"/>
      <c r="FXL12" s="685"/>
      <c r="FXM12" s="685"/>
      <c r="FXN12" s="685"/>
      <c r="FXO12" s="685"/>
      <c r="FXP12" s="685"/>
      <c r="FXQ12" s="685"/>
      <c r="FXR12" s="685"/>
      <c r="FXS12" s="685"/>
      <c r="FXT12" s="685"/>
      <c r="FXU12" s="685"/>
      <c r="FXV12" s="685"/>
      <c r="FXW12" s="685"/>
      <c r="FXX12" s="685"/>
      <c r="FXY12" s="685"/>
      <c r="FXZ12" s="685"/>
      <c r="FYA12" s="685"/>
      <c r="FYB12" s="685"/>
      <c r="FYC12" s="685"/>
      <c r="FYD12" s="685"/>
      <c r="FYE12" s="685"/>
      <c r="FYF12" s="685"/>
      <c r="FYG12" s="685"/>
      <c r="FYH12" s="685"/>
      <c r="FYI12" s="685"/>
      <c r="FYJ12" s="685"/>
      <c r="FYK12" s="685"/>
      <c r="FYL12" s="685"/>
      <c r="FYM12" s="685"/>
      <c r="FYN12" s="685"/>
      <c r="FYO12" s="685"/>
      <c r="FYP12" s="685"/>
      <c r="FYQ12" s="685"/>
      <c r="FYR12" s="685"/>
      <c r="FYS12" s="685"/>
      <c r="FYT12" s="685"/>
      <c r="FYU12" s="685"/>
      <c r="FYV12" s="685"/>
      <c r="FYW12" s="685"/>
      <c r="FYX12" s="685"/>
      <c r="FYY12" s="685"/>
      <c r="FYZ12" s="685"/>
      <c r="FZA12" s="685"/>
      <c r="FZB12" s="685"/>
      <c r="FZC12" s="685"/>
      <c r="FZD12" s="685"/>
      <c r="FZE12" s="685"/>
      <c r="FZF12" s="685"/>
      <c r="FZG12" s="685"/>
      <c r="FZH12" s="685"/>
      <c r="FZI12" s="685"/>
      <c r="FZJ12" s="685"/>
      <c r="FZK12" s="685"/>
      <c r="FZL12" s="685"/>
      <c r="FZM12" s="685"/>
      <c r="FZN12" s="685"/>
      <c r="FZO12" s="685"/>
      <c r="FZP12" s="685"/>
      <c r="FZQ12" s="685"/>
      <c r="FZR12" s="685"/>
      <c r="FZS12" s="685"/>
      <c r="FZT12" s="685"/>
      <c r="FZU12" s="685"/>
      <c r="FZV12" s="685"/>
      <c r="FZW12" s="685"/>
      <c r="FZX12" s="685"/>
      <c r="FZY12" s="685"/>
      <c r="FZZ12" s="685"/>
      <c r="GAA12" s="685"/>
      <c r="GAB12" s="685"/>
      <c r="GAC12" s="685"/>
      <c r="GAD12" s="685"/>
      <c r="GAE12" s="685"/>
      <c r="GAF12" s="685"/>
      <c r="GAG12" s="685"/>
      <c r="GAH12" s="685"/>
      <c r="GAI12" s="685"/>
      <c r="GAJ12" s="685"/>
      <c r="GAK12" s="685"/>
      <c r="GAL12" s="685"/>
      <c r="GAM12" s="685"/>
      <c r="GAN12" s="685"/>
      <c r="GAO12" s="685"/>
      <c r="GAP12" s="685"/>
      <c r="GAQ12" s="685"/>
      <c r="GAR12" s="685"/>
      <c r="GAS12" s="685"/>
      <c r="GAT12" s="685"/>
      <c r="GAU12" s="685"/>
      <c r="GAV12" s="685"/>
      <c r="GAW12" s="685"/>
      <c r="GAX12" s="685"/>
      <c r="GAY12" s="685"/>
      <c r="GAZ12" s="685"/>
      <c r="GBA12" s="685"/>
      <c r="GBB12" s="685"/>
      <c r="GBC12" s="685"/>
      <c r="GBD12" s="685"/>
      <c r="GBE12" s="685"/>
      <c r="GBF12" s="685"/>
      <c r="GBG12" s="685"/>
      <c r="GBH12" s="685"/>
      <c r="GBI12" s="685"/>
      <c r="GBJ12" s="685"/>
      <c r="GBK12" s="685"/>
      <c r="GBL12" s="685"/>
      <c r="GBM12" s="685"/>
      <c r="GBN12" s="685"/>
      <c r="GBO12" s="685"/>
      <c r="GBP12" s="685"/>
      <c r="GBQ12" s="685"/>
      <c r="GBR12" s="685"/>
      <c r="GBS12" s="685"/>
      <c r="GBT12" s="685"/>
      <c r="GBU12" s="685"/>
      <c r="GBV12" s="685"/>
      <c r="GBW12" s="685"/>
      <c r="GBX12" s="685"/>
      <c r="GBY12" s="685"/>
      <c r="GBZ12" s="685"/>
      <c r="GCA12" s="685"/>
      <c r="GCB12" s="685"/>
      <c r="GCC12" s="685"/>
      <c r="GCD12" s="685"/>
      <c r="GCE12" s="685"/>
      <c r="GCF12" s="685"/>
      <c r="GCG12" s="685"/>
      <c r="GCH12" s="685"/>
      <c r="GCI12" s="685"/>
      <c r="GCJ12" s="685"/>
      <c r="GCK12" s="685"/>
      <c r="GCL12" s="685"/>
      <c r="GCM12" s="685"/>
      <c r="GCN12" s="685"/>
      <c r="GCO12" s="685"/>
      <c r="GCP12" s="685"/>
      <c r="GCQ12" s="685"/>
      <c r="GCR12" s="685"/>
      <c r="GCS12" s="685"/>
      <c r="GCT12" s="685"/>
      <c r="GCU12" s="685"/>
      <c r="GCV12" s="685"/>
      <c r="GCW12" s="685"/>
      <c r="GCX12" s="685"/>
      <c r="GCY12" s="685"/>
      <c r="GCZ12" s="685"/>
      <c r="GDA12" s="685"/>
      <c r="GDB12" s="685"/>
      <c r="GDC12" s="685"/>
      <c r="GDD12" s="685"/>
      <c r="GDE12" s="685"/>
      <c r="GDF12" s="685"/>
      <c r="GDG12" s="685"/>
      <c r="GDH12" s="685"/>
      <c r="GDI12" s="685"/>
      <c r="GDJ12" s="685"/>
      <c r="GDK12" s="685"/>
      <c r="GDL12" s="685"/>
      <c r="GDM12" s="685"/>
      <c r="GDN12" s="685"/>
      <c r="GDO12" s="685"/>
      <c r="GDP12" s="685"/>
      <c r="GDQ12" s="685"/>
      <c r="GDR12" s="685"/>
      <c r="GDS12" s="685"/>
      <c r="GDT12" s="685"/>
      <c r="GDU12" s="685"/>
      <c r="GDV12" s="685"/>
      <c r="GDW12" s="685"/>
      <c r="GDX12" s="685"/>
      <c r="GDY12" s="685"/>
      <c r="GDZ12" s="685"/>
      <c r="GEA12" s="685"/>
      <c r="GEB12" s="685"/>
      <c r="GEC12" s="685"/>
      <c r="GED12" s="685"/>
      <c r="GEE12" s="685"/>
      <c r="GEF12" s="685"/>
      <c r="GEG12" s="685"/>
      <c r="GEH12" s="685"/>
      <c r="GEI12" s="685"/>
      <c r="GEJ12" s="685"/>
      <c r="GEK12" s="685"/>
      <c r="GEL12" s="685"/>
      <c r="GEM12" s="685"/>
      <c r="GEN12" s="685"/>
      <c r="GEO12" s="685"/>
      <c r="GEP12" s="685"/>
      <c r="GEQ12" s="685"/>
      <c r="GER12" s="685"/>
      <c r="GES12" s="685"/>
      <c r="GET12" s="685"/>
      <c r="GEU12" s="685"/>
      <c r="GEV12" s="685"/>
      <c r="GEW12" s="685"/>
      <c r="GEX12" s="685"/>
      <c r="GEY12" s="685"/>
      <c r="GEZ12" s="685"/>
      <c r="GFA12" s="685"/>
      <c r="GFB12" s="685"/>
      <c r="GFC12" s="685"/>
      <c r="GFD12" s="685"/>
      <c r="GFE12" s="685"/>
      <c r="GFF12" s="685"/>
      <c r="GFG12" s="685"/>
      <c r="GFH12" s="685"/>
      <c r="GFI12" s="685"/>
      <c r="GFJ12" s="685"/>
      <c r="GFK12" s="685"/>
      <c r="GFL12" s="685"/>
      <c r="GFM12" s="685"/>
      <c r="GFN12" s="685"/>
      <c r="GFO12" s="685"/>
      <c r="GFP12" s="685"/>
      <c r="GFQ12" s="685"/>
      <c r="GFR12" s="685"/>
      <c r="GFS12" s="685"/>
      <c r="GFT12" s="685"/>
      <c r="GFU12" s="685"/>
      <c r="GFV12" s="685"/>
      <c r="GFW12" s="685"/>
      <c r="GFX12" s="685"/>
      <c r="GFY12" s="685"/>
      <c r="GFZ12" s="685"/>
      <c r="GGA12" s="685"/>
      <c r="GGB12" s="685"/>
      <c r="GGC12" s="685"/>
      <c r="GGD12" s="685"/>
      <c r="GGE12" s="685"/>
      <c r="GGF12" s="685"/>
      <c r="GGG12" s="685"/>
      <c r="GGH12" s="685"/>
      <c r="GGI12" s="685"/>
      <c r="GGJ12" s="685"/>
      <c r="GGK12" s="685"/>
      <c r="GGL12" s="685"/>
      <c r="GGM12" s="685"/>
      <c r="GGN12" s="685"/>
      <c r="GGO12" s="685"/>
      <c r="GGP12" s="685"/>
      <c r="GGQ12" s="685"/>
      <c r="GGR12" s="685"/>
      <c r="GGS12" s="685"/>
      <c r="GGT12" s="685"/>
      <c r="GGU12" s="685"/>
      <c r="GGV12" s="685"/>
      <c r="GGW12" s="685"/>
      <c r="GGX12" s="685"/>
      <c r="GGY12" s="685"/>
      <c r="GGZ12" s="685"/>
      <c r="GHA12" s="685"/>
      <c r="GHB12" s="685"/>
      <c r="GHC12" s="685"/>
      <c r="GHD12" s="685"/>
      <c r="GHE12" s="685"/>
      <c r="GHF12" s="685"/>
      <c r="GHG12" s="685"/>
      <c r="GHH12" s="685"/>
      <c r="GHI12" s="685"/>
      <c r="GHJ12" s="685"/>
      <c r="GHK12" s="685"/>
      <c r="GHL12" s="685"/>
      <c r="GHM12" s="685"/>
      <c r="GHN12" s="685"/>
      <c r="GHO12" s="685"/>
      <c r="GHP12" s="685"/>
      <c r="GHQ12" s="685"/>
      <c r="GHR12" s="685"/>
      <c r="GHS12" s="685"/>
      <c r="GHT12" s="685"/>
      <c r="GHU12" s="685"/>
      <c r="GHV12" s="685"/>
      <c r="GHW12" s="685"/>
      <c r="GHX12" s="685"/>
      <c r="GHY12" s="685"/>
      <c r="GHZ12" s="685"/>
      <c r="GIA12" s="685"/>
      <c r="GIB12" s="685"/>
      <c r="GIC12" s="685"/>
      <c r="GID12" s="685"/>
      <c r="GIE12" s="685"/>
      <c r="GIF12" s="685"/>
      <c r="GIG12" s="685"/>
      <c r="GIH12" s="685"/>
      <c r="GII12" s="685"/>
      <c r="GIJ12" s="685"/>
      <c r="GIK12" s="685"/>
      <c r="GIL12" s="685"/>
      <c r="GIM12" s="685"/>
      <c r="GIN12" s="685"/>
      <c r="GIO12" s="685"/>
      <c r="GIP12" s="685"/>
      <c r="GIQ12" s="685"/>
      <c r="GIR12" s="685"/>
      <c r="GIS12" s="685"/>
      <c r="GIT12" s="685"/>
      <c r="GIU12" s="685"/>
      <c r="GIV12" s="685"/>
      <c r="GIW12" s="685"/>
      <c r="GIX12" s="685"/>
      <c r="GIY12" s="685"/>
      <c r="GIZ12" s="685"/>
      <c r="GJA12" s="685"/>
      <c r="GJB12" s="685"/>
      <c r="GJC12" s="685"/>
      <c r="GJD12" s="685"/>
      <c r="GJE12" s="685"/>
      <c r="GJF12" s="685"/>
      <c r="GJG12" s="685"/>
      <c r="GJH12" s="685"/>
      <c r="GJI12" s="685"/>
      <c r="GJJ12" s="685"/>
      <c r="GJK12" s="685"/>
      <c r="GJL12" s="685"/>
      <c r="GJM12" s="685"/>
      <c r="GJN12" s="685"/>
      <c r="GJO12" s="685"/>
      <c r="GJP12" s="685"/>
      <c r="GJQ12" s="685"/>
      <c r="GJR12" s="685"/>
      <c r="GJS12" s="685"/>
      <c r="GJT12" s="685"/>
      <c r="GJU12" s="685"/>
      <c r="GJV12" s="685"/>
      <c r="GJW12" s="685"/>
      <c r="GJX12" s="685"/>
      <c r="GJY12" s="685"/>
      <c r="GJZ12" s="685"/>
      <c r="GKA12" s="685"/>
      <c r="GKB12" s="685"/>
      <c r="GKC12" s="685"/>
      <c r="GKD12" s="685"/>
      <c r="GKE12" s="685"/>
      <c r="GKF12" s="685"/>
      <c r="GKG12" s="685"/>
      <c r="GKH12" s="685"/>
      <c r="GKI12" s="685"/>
      <c r="GKJ12" s="685"/>
      <c r="GKK12" s="685"/>
      <c r="GKL12" s="685"/>
      <c r="GKM12" s="685"/>
      <c r="GKN12" s="685"/>
      <c r="GKO12" s="685"/>
      <c r="GKP12" s="685"/>
      <c r="GKQ12" s="685"/>
      <c r="GKR12" s="685"/>
      <c r="GKS12" s="685"/>
      <c r="GKT12" s="685"/>
      <c r="GKU12" s="685"/>
      <c r="GKV12" s="685"/>
      <c r="GKW12" s="685"/>
      <c r="GKX12" s="685"/>
      <c r="GKY12" s="685"/>
      <c r="GKZ12" s="685"/>
      <c r="GLA12" s="685"/>
      <c r="GLB12" s="685"/>
      <c r="GLC12" s="685"/>
      <c r="GLD12" s="685"/>
      <c r="GLE12" s="685"/>
      <c r="GLF12" s="685"/>
      <c r="GLG12" s="685"/>
      <c r="GLH12" s="685"/>
      <c r="GLI12" s="685"/>
      <c r="GLJ12" s="685"/>
      <c r="GLK12" s="685"/>
      <c r="GLL12" s="685"/>
      <c r="GLM12" s="685"/>
      <c r="GLN12" s="685"/>
      <c r="GLO12" s="685"/>
      <c r="GLP12" s="685"/>
      <c r="GLQ12" s="685"/>
      <c r="GLR12" s="685"/>
      <c r="GLS12" s="685"/>
      <c r="GLT12" s="685"/>
      <c r="GLU12" s="685"/>
      <c r="GLV12" s="685"/>
      <c r="GLW12" s="685"/>
      <c r="GLX12" s="685"/>
      <c r="GLY12" s="685"/>
      <c r="GLZ12" s="685"/>
      <c r="GMA12" s="685"/>
      <c r="GMB12" s="685"/>
      <c r="GMC12" s="685"/>
      <c r="GMD12" s="685"/>
      <c r="GME12" s="685"/>
      <c r="GMF12" s="685"/>
      <c r="GMG12" s="685"/>
      <c r="GMH12" s="685"/>
      <c r="GMI12" s="685"/>
      <c r="GMJ12" s="685"/>
      <c r="GMK12" s="685"/>
      <c r="GML12" s="685"/>
      <c r="GMM12" s="685"/>
      <c r="GMN12" s="685"/>
      <c r="GMO12" s="685"/>
      <c r="GMP12" s="685"/>
      <c r="GMQ12" s="685"/>
      <c r="GMR12" s="685"/>
      <c r="GMS12" s="685"/>
      <c r="GMT12" s="685"/>
      <c r="GMU12" s="685"/>
      <c r="GMV12" s="685"/>
      <c r="GMW12" s="685"/>
      <c r="GMX12" s="685"/>
      <c r="GMY12" s="685"/>
      <c r="GMZ12" s="685"/>
      <c r="GNA12" s="685"/>
      <c r="GNB12" s="685"/>
      <c r="GNC12" s="685"/>
      <c r="GND12" s="685"/>
      <c r="GNE12" s="685"/>
      <c r="GNF12" s="685"/>
      <c r="GNG12" s="685"/>
      <c r="GNH12" s="685"/>
      <c r="GNI12" s="685"/>
      <c r="GNJ12" s="685"/>
      <c r="GNK12" s="685"/>
      <c r="GNL12" s="685"/>
      <c r="GNM12" s="685"/>
      <c r="GNN12" s="685"/>
      <c r="GNO12" s="685"/>
      <c r="GNP12" s="685"/>
      <c r="GNQ12" s="685"/>
      <c r="GNR12" s="685"/>
      <c r="GNS12" s="685"/>
      <c r="GNT12" s="685"/>
      <c r="GNU12" s="685"/>
      <c r="GNV12" s="685"/>
      <c r="GNW12" s="685"/>
      <c r="GNX12" s="685"/>
      <c r="GNY12" s="685"/>
      <c r="GNZ12" s="685"/>
      <c r="GOA12" s="685"/>
      <c r="GOB12" s="685"/>
      <c r="GOC12" s="685"/>
      <c r="GOD12" s="685"/>
      <c r="GOE12" s="685"/>
      <c r="GOF12" s="685"/>
      <c r="GOG12" s="685"/>
      <c r="GOH12" s="685"/>
      <c r="GOI12" s="685"/>
      <c r="GOJ12" s="685"/>
      <c r="GOK12" s="685"/>
      <c r="GOL12" s="685"/>
      <c r="GOM12" s="685"/>
      <c r="GON12" s="685"/>
      <c r="GOO12" s="685"/>
      <c r="GOP12" s="685"/>
      <c r="GOQ12" s="685"/>
      <c r="GOR12" s="685"/>
      <c r="GOS12" s="685"/>
      <c r="GOT12" s="685"/>
      <c r="GOU12" s="685"/>
      <c r="GOV12" s="685"/>
      <c r="GOW12" s="685"/>
      <c r="GOX12" s="685"/>
      <c r="GOY12" s="685"/>
      <c r="GOZ12" s="685"/>
      <c r="GPA12" s="685"/>
      <c r="GPB12" s="685"/>
      <c r="GPC12" s="685"/>
      <c r="GPD12" s="685"/>
      <c r="GPE12" s="685"/>
      <c r="GPF12" s="685"/>
      <c r="GPG12" s="685"/>
      <c r="GPH12" s="685"/>
      <c r="GPI12" s="685"/>
      <c r="GPJ12" s="685"/>
      <c r="GPK12" s="685"/>
      <c r="GPL12" s="685"/>
      <c r="GPM12" s="685"/>
      <c r="GPN12" s="685"/>
      <c r="GPO12" s="685"/>
      <c r="GPP12" s="685"/>
      <c r="GPQ12" s="685"/>
      <c r="GPR12" s="685"/>
      <c r="GPS12" s="685"/>
      <c r="GPT12" s="685"/>
      <c r="GPU12" s="685"/>
      <c r="GPV12" s="685"/>
      <c r="GPW12" s="685"/>
      <c r="GPX12" s="685"/>
      <c r="GPY12" s="685"/>
      <c r="GPZ12" s="685"/>
      <c r="GQA12" s="685"/>
      <c r="GQB12" s="685"/>
      <c r="GQC12" s="685"/>
      <c r="GQD12" s="685"/>
      <c r="GQE12" s="685"/>
      <c r="GQF12" s="685"/>
      <c r="GQG12" s="685"/>
      <c r="GQH12" s="685"/>
      <c r="GQI12" s="685"/>
      <c r="GQJ12" s="685"/>
      <c r="GQK12" s="685"/>
      <c r="GQL12" s="685"/>
      <c r="GQM12" s="685"/>
      <c r="GQN12" s="685"/>
      <c r="GQO12" s="685"/>
      <c r="GQP12" s="685"/>
      <c r="GQQ12" s="685"/>
      <c r="GQR12" s="685"/>
      <c r="GQS12" s="685"/>
      <c r="GQT12" s="685"/>
      <c r="GQU12" s="685"/>
      <c r="GQV12" s="685"/>
      <c r="GQW12" s="685"/>
      <c r="GQX12" s="685"/>
      <c r="GQY12" s="685"/>
      <c r="GQZ12" s="685"/>
      <c r="GRA12" s="685"/>
      <c r="GRB12" s="685"/>
      <c r="GRC12" s="685"/>
      <c r="GRD12" s="685"/>
      <c r="GRE12" s="685"/>
      <c r="GRF12" s="685"/>
      <c r="GRG12" s="685"/>
      <c r="GRH12" s="685"/>
      <c r="GRI12" s="685"/>
      <c r="GRJ12" s="685"/>
      <c r="GRK12" s="685"/>
      <c r="GRL12" s="685"/>
      <c r="GRM12" s="685"/>
      <c r="GRN12" s="685"/>
      <c r="GRO12" s="685"/>
      <c r="GRP12" s="685"/>
      <c r="GRQ12" s="685"/>
      <c r="GRR12" s="685"/>
      <c r="GRS12" s="685"/>
      <c r="GRT12" s="685"/>
      <c r="GRU12" s="685"/>
      <c r="GRV12" s="685"/>
      <c r="GRW12" s="685"/>
      <c r="GRX12" s="685"/>
      <c r="GRY12" s="685"/>
      <c r="GRZ12" s="685"/>
      <c r="GSA12" s="685"/>
      <c r="GSB12" s="685"/>
      <c r="GSC12" s="685"/>
      <c r="GSD12" s="685"/>
      <c r="GSE12" s="685"/>
      <c r="GSF12" s="685"/>
      <c r="GSG12" s="685"/>
      <c r="GSH12" s="685"/>
      <c r="GSI12" s="685"/>
      <c r="GSJ12" s="685"/>
      <c r="GSK12" s="685"/>
      <c r="GSL12" s="685"/>
      <c r="GSM12" s="685"/>
      <c r="GSN12" s="685"/>
      <c r="GSO12" s="685"/>
      <c r="GSP12" s="685"/>
      <c r="GSQ12" s="685"/>
      <c r="GSR12" s="685"/>
      <c r="GSS12" s="685"/>
      <c r="GST12" s="685"/>
      <c r="GSU12" s="685"/>
      <c r="GSV12" s="685"/>
      <c r="GSW12" s="685"/>
      <c r="GSX12" s="685"/>
      <c r="GSY12" s="685"/>
      <c r="GSZ12" s="685"/>
      <c r="GTA12" s="685"/>
      <c r="GTB12" s="685"/>
      <c r="GTC12" s="685"/>
      <c r="GTD12" s="685"/>
      <c r="GTE12" s="685"/>
      <c r="GTF12" s="685"/>
      <c r="GTG12" s="685"/>
      <c r="GTH12" s="685"/>
      <c r="GTI12" s="685"/>
      <c r="GTJ12" s="685"/>
      <c r="GTK12" s="685"/>
      <c r="GTL12" s="685"/>
      <c r="GTM12" s="685"/>
      <c r="GTN12" s="685"/>
      <c r="GTO12" s="685"/>
      <c r="GTP12" s="685"/>
      <c r="GTQ12" s="685"/>
      <c r="GTR12" s="685"/>
      <c r="GTS12" s="685"/>
      <c r="GTT12" s="685"/>
      <c r="GTU12" s="685"/>
      <c r="GTV12" s="685"/>
      <c r="GTW12" s="685"/>
      <c r="GTX12" s="685"/>
      <c r="GTY12" s="685"/>
      <c r="GTZ12" s="685"/>
      <c r="GUA12" s="685"/>
      <c r="GUB12" s="685"/>
      <c r="GUC12" s="685"/>
      <c r="GUD12" s="685"/>
      <c r="GUE12" s="685"/>
      <c r="GUF12" s="685"/>
      <c r="GUG12" s="685"/>
      <c r="GUH12" s="685"/>
      <c r="GUI12" s="685"/>
      <c r="GUJ12" s="685"/>
      <c r="GUK12" s="685"/>
      <c r="GUL12" s="685"/>
      <c r="GUM12" s="685"/>
      <c r="GUN12" s="685"/>
      <c r="GUO12" s="685"/>
      <c r="GUP12" s="685"/>
      <c r="GUQ12" s="685"/>
      <c r="GUR12" s="685"/>
      <c r="GUS12" s="685"/>
      <c r="GUT12" s="685"/>
      <c r="GUU12" s="685"/>
      <c r="GUV12" s="685"/>
      <c r="GUW12" s="685"/>
      <c r="GUX12" s="685"/>
      <c r="GUY12" s="685"/>
      <c r="GUZ12" s="685"/>
      <c r="GVA12" s="685"/>
      <c r="GVB12" s="685"/>
      <c r="GVC12" s="685"/>
      <c r="GVD12" s="685"/>
      <c r="GVE12" s="685"/>
      <c r="GVF12" s="685"/>
      <c r="GVG12" s="685"/>
      <c r="GVH12" s="685"/>
      <c r="GVI12" s="685"/>
      <c r="GVJ12" s="685"/>
      <c r="GVK12" s="685"/>
      <c r="GVL12" s="685"/>
      <c r="GVM12" s="685"/>
      <c r="GVN12" s="685"/>
      <c r="GVO12" s="685"/>
      <c r="GVP12" s="685"/>
      <c r="GVQ12" s="685"/>
      <c r="GVR12" s="685"/>
      <c r="GVS12" s="685"/>
      <c r="GVT12" s="685"/>
      <c r="GVU12" s="685"/>
      <c r="GVV12" s="685"/>
      <c r="GVW12" s="685"/>
      <c r="GVX12" s="685"/>
      <c r="GVY12" s="685"/>
      <c r="GVZ12" s="685"/>
      <c r="GWA12" s="685"/>
      <c r="GWB12" s="685"/>
      <c r="GWC12" s="685"/>
      <c r="GWD12" s="685"/>
      <c r="GWE12" s="685"/>
      <c r="GWF12" s="685"/>
      <c r="GWG12" s="685"/>
      <c r="GWH12" s="685"/>
      <c r="GWI12" s="685"/>
      <c r="GWJ12" s="685"/>
      <c r="GWK12" s="685"/>
      <c r="GWL12" s="685"/>
      <c r="GWM12" s="685"/>
      <c r="GWN12" s="685"/>
      <c r="GWO12" s="685"/>
      <c r="GWP12" s="685"/>
      <c r="GWQ12" s="685"/>
      <c r="GWR12" s="685"/>
      <c r="GWS12" s="685"/>
      <c r="GWT12" s="685"/>
      <c r="GWU12" s="685"/>
      <c r="GWV12" s="685"/>
      <c r="GWW12" s="685"/>
      <c r="GWX12" s="685"/>
      <c r="GWY12" s="685"/>
      <c r="GWZ12" s="685"/>
      <c r="GXA12" s="685"/>
      <c r="GXB12" s="685"/>
      <c r="GXC12" s="685"/>
      <c r="GXD12" s="685"/>
      <c r="GXE12" s="685"/>
      <c r="GXF12" s="685"/>
      <c r="GXG12" s="685"/>
      <c r="GXH12" s="685"/>
      <c r="GXI12" s="685"/>
      <c r="GXJ12" s="685"/>
      <c r="GXK12" s="685"/>
      <c r="GXL12" s="685"/>
      <c r="GXM12" s="685"/>
      <c r="GXN12" s="685"/>
      <c r="GXO12" s="685"/>
      <c r="GXP12" s="685"/>
      <c r="GXQ12" s="685"/>
      <c r="GXR12" s="685"/>
      <c r="GXS12" s="685"/>
      <c r="GXT12" s="685"/>
      <c r="GXU12" s="685"/>
      <c r="GXV12" s="685"/>
      <c r="GXW12" s="685"/>
      <c r="GXX12" s="685"/>
      <c r="GXY12" s="685"/>
      <c r="GXZ12" s="685"/>
      <c r="GYA12" s="685"/>
      <c r="GYB12" s="685"/>
      <c r="GYC12" s="685"/>
      <c r="GYD12" s="685"/>
      <c r="GYE12" s="685"/>
      <c r="GYF12" s="685"/>
      <c r="GYG12" s="685"/>
      <c r="GYH12" s="685"/>
      <c r="GYI12" s="685"/>
      <c r="GYJ12" s="685"/>
      <c r="GYK12" s="685"/>
      <c r="GYL12" s="685"/>
      <c r="GYM12" s="685"/>
      <c r="GYN12" s="685"/>
      <c r="GYO12" s="685"/>
      <c r="GYP12" s="685"/>
      <c r="GYQ12" s="685"/>
      <c r="GYR12" s="685"/>
      <c r="GYS12" s="685"/>
      <c r="GYT12" s="685"/>
      <c r="GYU12" s="685"/>
      <c r="GYV12" s="685"/>
      <c r="GYW12" s="685"/>
      <c r="GYX12" s="685"/>
      <c r="GYY12" s="685"/>
      <c r="GYZ12" s="685"/>
      <c r="GZA12" s="685"/>
      <c r="GZB12" s="685"/>
      <c r="GZC12" s="685"/>
      <c r="GZD12" s="685"/>
      <c r="GZE12" s="685"/>
      <c r="GZF12" s="685"/>
      <c r="GZG12" s="685"/>
      <c r="GZH12" s="685"/>
      <c r="GZI12" s="685"/>
      <c r="GZJ12" s="685"/>
      <c r="GZK12" s="685"/>
      <c r="GZL12" s="685"/>
      <c r="GZM12" s="685"/>
      <c r="GZN12" s="685"/>
      <c r="GZO12" s="685"/>
      <c r="GZP12" s="685"/>
      <c r="GZQ12" s="685"/>
      <c r="GZR12" s="685"/>
      <c r="GZS12" s="685"/>
      <c r="GZT12" s="685"/>
      <c r="GZU12" s="685"/>
      <c r="GZV12" s="685"/>
      <c r="GZW12" s="685"/>
      <c r="GZX12" s="685"/>
      <c r="GZY12" s="685"/>
      <c r="GZZ12" s="685"/>
      <c r="HAA12" s="685"/>
      <c r="HAB12" s="685"/>
      <c r="HAC12" s="685"/>
      <c r="HAD12" s="685"/>
      <c r="HAE12" s="685"/>
      <c r="HAF12" s="685"/>
      <c r="HAG12" s="685"/>
      <c r="HAH12" s="685"/>
      <c r="HAI12" s="685"/>
      <c r="HAJ12" s="685"/>
      <c r="HAK12" s="685"/>
      <c r="HAL12" s="685"/>
      <c r="HAM12" s="685"/>
      <c r="HAN12" s="685"/>
      <c r="HAO12" s="685"/>
      <c r="HAP12" s="685"/>
      <c r="HAQ12" s="685"/>
      <c r="HAR12" s="685"/>
      <c r="HAS12" s="685"/>
      <c r="HAT12" s="685"/>
      <c r="HAU12" s="685"/>
      <c r="HAV12" s="685"/>
      <c r="HAW12" s="685"/>
      <c r="HAX12" s="685"/>
      <c r="HAY12" s="685"/>
      <c r="HAZ12" s="685"/>
      <c r="HBA12" s="685"/>
      <c r="HBB12" s="685"/>
      <c r="HBC12" s="685"/>
      <c r="HBD12" s="685"/>
      <c r="HBE12" s="685"/>
      <c r="HBF12" s="685"/>
      <c r="HBG12" s="685"/>
      <c r="HBH12" s="685"/>
      <c r="HBI12" s="685"/>
      <c r="HBJ12" s="685"/>
      <c r="HBK12" s="685"/>
      <c r="HBL12" s="685"/>
      <c r="HBM12" s="685"/>
      <c r="HBN12" s="685"/>
      <c r="HBO12" s="685"/>
      <c r="HBP12" s="685"/>
      <c r="HBQ12" s="685"/>
      <c r="HBR12" s="685"/>
      <c r="HBS12" s="685"/>
      <c r="HBT12" s="685"/>
      <c r="HBU12" s="685"/>
      <c r="HBV12" s="685"/>
      <c r="HBW12" s="685"/>
      <c r="HBX12" s="685"/>
      <c r="HBY12" s="685"/>
      <c r="HBZ12" s="685"/>
      <c r="HCA12" s="685"/>
      <c r="HCB12" s="685"/>
      <c r="HCC12" s="685"/>
      <c r="HCD12" s="685"/>
      <c r="HCE12" s="685"/>
      <c r="HCF12" s="685"/>
      <c r="HCG12" s="685"/>
      <c r="HCH12" s="685"/>
      <c r="HCI12" s="685"/>
      <c r="HCJ12" s="685"/>
      <c r="HCK12" s="685"/>
      <c r="HCL12" s="685"/>
      <c r="HCM12" s="685"/>
      <c r="HCN12" s="685"/>
      <c r="HCO12" s="685"/>
      <c r="HCP12" s="685"/>
      <c r="HCQ12" s="685"/>
      <c r="HCR12" s="685"/>
      <c r="HCS12" s="685"/>
      <c r="HCT12" s="685"/>
      <c r="HCU12" s="685"/>
      <c r="HCV12" s="685"/>
      <c r="HCW12" s="685"/>
      <c r="HCX12" s="685"/>
      <c r="HCY12" s="685"/>
      <c r="HCZ12" s="685"/>
      <c r="HDA12" s="685"/>
      <c r="HDB12" s="685"/>
      <c r="HDC12" s="685"/>
      <c r="HDD12" s="685"/>
      <c r="HDE12" s="685"/>
      <c r="HDF12" s="685"/>
      <c r="HDG12" s="685"/>
      <c r="HDH12" s="685"/>
      <c r="HDI12" s="685"/>
      <c r="HDJ12" s="685"/>
      <c r="HDK12" s="685"/>
      <c r="HDL12" s="685"/>
      <c r="HDM12" s="685"/>
      <c r="HDN12" s="685"/>
      <c r="HDO12" s="685"/>
      <c r="HDP12" s="685"/>
      <c r="HDQ12" s="685"/>
      <c r="HDR12" s="685"/>
      <c r="HDS12" s="685"/>
      <c r="HDT12" s="685"/>
      <c r="HDU12" s="685"/>
      <c r="HDV12" s="685"/>
      <c r="HDW12" s="685"/>
      <c r="HDX12" s="685"/>
      <c r="HDY12" s="685"/>
      <c r="HDZ12" s="685"/>
      <c r="HEA12" s="685"/>
      <c r="HEB12" s="685"/>
      <c r="HEC12" s="685"/>
      <c r="HED12" s="685"/>
      <c r="HEE12" s="685"/>
      <c r="HEF12" s="685"/>
      <c r="HEG12" s="685"/>
      <c r="HEH12" s="685"/>
      <c r="HEI12" s="685"/>
      <c r="HEJ12" s="685"/>
      <c r="HEK12" s="685"/>
      <c r="HEL12" s="685"/>
      <c r="HEM12" s="685"/>
      <c r="HEN12" s="685"/>
      <c r="HEO12" s="685"/>
      <c r="HEP12" s="685"/>
      <c r="HEQ12" s="685"/>
      <c r="HER12" s="685"/>
      <c r="HES12" s="685"/>
      <c r="HET12" s="685"/>
      <c r="HEU12" s="685"/>
      <c r="HEV12" s="685"/>
      <c r="HEW12" s="685"/>
      <c r="HEX12" s="685"/>
      <c r="HEY12" s="685"/>
      <c r="HEZ12" s="685"/>
      <c r="HFA12" s="685"/>
      <c r="HFB12" s="685"/>
      <c r="HFC12" s="685"/>
      <c r="HFD12" s="685"/>
      <c r="HFE12" s="685"/>
      <c r="HFF12" s="685"/>
      <c r="HFG12" s="685"/>
      <c r="HFH12" s="685"/>
      <c r="HFI12" s="685"/>
      <c r="HFJ12" s="685"/>
      <c r="HFK12" s="685"/>
      <c r="HFL12" s="685"/>
      <c r="HFM12" s="685"/>
      <c r="HFN12" s="685"/>
      <c r="HFO12" s="685"/>
      <c r="HFP12" s="685"/>
      <c r="HFQ12" s="685"/>
      <c r="HFR12" s="685"/>
      <c r="HFS12" s="685"/>
      <c r="HFT12" s="685"/>
      <c r="HFU12" s="685"/>
      <c r="HFV12" s="685"/>
      <c r="HFW12" s="685"/>
      <c r="HFX12" s="685"/>
      <c r="HFY12" s="685"/>
      <c r="HFZ12" s="685"/>
      <c r="HGA12" s="685"/>
      <c r="HGB12" s="685"/>
      <c r="HGC12" s="685"/>
      <c r="HGD12" s="685"/>
      <c r="HGE12" s="685"/>
      <c r="HGF12" s="685"/>
      <c r="HGG12" s="685"/>
      <c r="HGH12" s="685"/>
      <c r="HGI12" s="685"/>
      <c r="HGJ12" s="685"/>
      <c r="HGK12" s="685"/>
      <c r="HGL12" s="685"/>
      <c r="HGM12" s="685"/>
      <c r="HGN12" s="685"/>
      <c r="HGO12" s="685"/>
      <c r="HGP12" s="685"/>
      <c r="HGQ12" s="685"/>
      <c r="HGR12" s="685"/>
      <c r="HGS12" s="685"/>
      <c r="HGT12" s="685"/>
      <c r="HGU12" s="685"/>
      <c r="HGV12" s="685"/>
      <c r="HGW12" s="685"/>
      <c r="HGX12" s="685"/>
      <c r="HGY12" s="685"/>
      <c r="HGZ12" s="685"/>
      <c r="HHA12" s="685"/>
      <c r="HHB12" s="685"/>
      <c r="HHC12" s="685"/>
      <c r="HHD12" s="685"/>
      <c r="HHE12" s="685"/>
      <c r="HHF12" s="685"/>
      <c r="HHG12" s="685"/>
      <c r="HHH12" s="685"/>
      <c r="HHI12" s="685"/>
      <c r="HHJ12" s="685"/>
      <c r="HHK12" s="685"/>
      <c r="HHL12" s="685"/>
      <c r="HHM12" s="685"/>
      <c r="HHN12" s="685"/>
      <c r="HHO12" s="685"/>
      <c r="HHP12" s="685"/>
      <c r="HHQ12" s="685"/>
      <c r="HHR12" s="685"/>
      <c r="HHS12" s="685"/>
      <c r="HHT12" s="685"/>
      <c r="HHU12" s="685"/>
      <c r="HHV12" s="685"/>
      <c r="HHW12" s="685"/>
      <c r="HHX12" s="685"/>
      <c r="HHY12" s="685"/>
      <c r="HHZ12" s="685"/>
      <c r="HIA12" s="685"/>
      <c r="HIB12" s="685"/>
      <c r="HIC12" s="685"/>
      <c r="HID12" s="685"/>
      <c r="HIE12" s="685"/>
      <c r="HIF12" s="685"/>
      <c r="HIG12" s="685"/>
      <c r="HIH12" s="685"/>
      <c r="HII12" s="685"/>
      <c r="HIJ12" s="685"/>
      <c r="HIK12" s="685"/>
      <c r="HIL12" s="685"/>
      <c r="HIM12" s="685"/>
      <c r="HIN12" s="685"/>
      <c r="HIO12" s="685"/>
      <c r="HIP12" s="685"/>
      <c r="HIQ12" s="685"/>
      <c r="HIR12" s="685"/>
      <c r="HIS12" s="685"/>
      <c r="HIT12" s="685"/>
      <c r="HIU12" s="685"/>
      <c r="HIV12" s="685"/>
      <c r="HIW12" s="685"/>
      <c r="HIX12" s="685"/>
      <c r="HIY12" s="685"/>
      <c r="HIZ12" s="685"/>
      <c r="HJA12" s="685"/>
      <c r="HJB12" s="685"/>
      <c r="HJC12" s="685"/>
      <c r="HJD12" s="685"/>
      <c r="HJE12" s="685"/>
      <c r="HJF12" s="685"/>
      <c r="HJG12" s="685"/>
      <c r="HJH12" s="685"/>
      <c r="HJI12" s="685"/>
      <c r="HJJ12" s="685"/>
      <c r="HJK12" s="685"/>
      <c r="HJL12" s="685"/>
      <c r="HJM12" s="685"/>
      <c r="HJN12" s="685"/>
      <c r="HJO12" s="685"/>
      <c r="HJP12" s="685"/>
      <c r="HJQ12" s="685"/>
      <c r="HJR12" s="685"/>
      <c r="HJS12" s="685"/>
      <c r="HJT12" s="685"/>
      <c r="HJU12" s="685"/>
      <c r="HJV12" s="685"/>
      <c r="HJW12" s="685"/>
      <c r="HJX12" s="685"/>
      <c r="HJY12" s="685"/>
      <c r="HJZ12" s="685"/>
      <c r="HKA12" s="685"/>
      <c r="HKB12" s="685"/>
      <c r="HKC12" s="685"/>
      <c r="HKD12" s="685"/>
      <c r="HKE12" s="685"/>
      <c r="HKF12" s="685"/>
      <c r="HKG12" s="685"/>
      <c r="HKH12" s="685"/>
      <c r="HKI12" s="685"/>
      <c r="HKJ12" s="685"/>
      <c r="HKK12" s="685"/>
      <c r="HKL12" s="685"/>
      <c r="HKM12" s="685"/>
      <c r="HKN12" s="685"/>
      <c r="HKO12" s="685"/>
      <c r="HKP12" s="685"/>
      <c r="HKQ12" s="685"/>
      <c r="HKR12" s="685"/>
      <c r="HKS12" s="685"/>
      <c r="HKT12" s="685"/>
      <c r="HKU12" s="685"/>
      <c r="HKV12" s="685"/>
      <c r="HKW12" s="685"/>
      <c r="HKX12" s="685"/>
      <c r="HKY12" s="685"/>
      <c r="HKZ12" s="685"/>
      <c r="HLA12" s="685"/>
      <c r="HLB12" s="685"/>
      <c r="HLC12" s="685"/>
      <c r="HLD12" s="685"/>
      <c r="HLE12" s="685"/>
      <c r="HLF12" s="685"/>
      <c r="HLG12" s="685"/>
      <c r="HLH12" s="685"/>
      <c r="HLI12" s="685"/>
      <c r="HLJ12" s="685"/>
      <c r="HLK12" s="685"/>
      <c r="HLL12" s="685"/>
      <c r="HLM12" s="685"/>
      <c r="HLN12" s="685"/>
      <c r="HLO12" s="685"/>
      <c r="HLP12" s="685"/>
      <c r="HLQ12" s="685"/>
      <c r="HLR12" s="685"/>
      <c r="HLS12" s="685"/>
      <c r="HLT12" s="685"/>
      <c r="HLU12" s="685"/>
      <c r="HLV12" s="685"/>
      <c r="HLW12" s="685"/>
      <c r="HLX12" s="685"/>
      <c r="HLY12" s="685"/>
      <c r="HLZ12" s="685"/>
      <c r="HMA12" s="685"/>
      <c r="HMB12" s="685"/>
      <c r="HMC12" s="685"/>
      <c r="HMD12" s="685"/>
      <c r="HME12" s="685"/>
      <c r="HMF12" s="685"/>
      <c r="HMG12" s="685"/>
      <c r="HMH12" s="685"/>
      <c r="HMI12" s="685"/>
      <c r="HMJ12" s="685"/>
      <c r="HMK12" s="685"/>
      <c r="HML12" s="685"/>
      <c r="HMM12" s="685"/>
      <c r="HMN12" s="685"/>
      <c r="HMO12" s="685"/>
      <c r="HMP12" s="685"/>
      <c r="HMQ12" s="685"/>
      <c r="HMR12" s="685"/>
      <c r="HMS12" s="685"/>
      <c r="HMT12" s="685"/>
      <c r="HMU12" s="685"/>
      <c r="HMV12" s="685"/>
      <c r="HMW12" s="685"/>
      <c r="HMX12" s="685"/>
      <c r="HMY12" s="685"/>
      <c r="HMZ12" s="685"/>
      <c r="HNA12" s="685"/>
      <c r="HNB12" s="685"/>
      <c r="HNC12" s="685"/>
      <c r="HND12" s="685"/>
      <c r="HNE12" s="685"/>
      <c r="HNF12" s="685"/>
      <c r="HNG12" s="685"/>
      <c r="HNH12" s="685"/>
      <c r="HNI12" s="685"/>
      <c r="HNJ12" s="685"/>
      <c r="HNK12" s="685"/>
      <c r="HNL12" s="685"/>
      <c r="HNM12" s="685"/>
      <c r="HNN12" s="685"/>
      <c r="HNO12" s="685"/>
      <c r="HNP12" s="685"/>
      <c r="HNQ12" s="685"/>
      <c r="HNR12" s="685"/>
      <c r="HNS12" s="685"/>
      <c r="HNT12" s="685"/>
      <c r="HNU12" s="685"/>
      <c r="HNV12" s="685"/>
      <c r="HNW12" s="685"/>
      <c r="HNX12" s="685"/>
      <c r="HNY12" s="685"/>
      <c r="HNZ12" s="685"/>
      <c r="HOA12" s="685"/>
      <c r="HOB12" s="685"/>
      <c r="HOC12" s="685"/>
      <c r="HOD12" s="685"/>
      <c r="HOE12" s="685"/>
      <c r="HOF12" s="685"/>
      <c r="HOG12" s="685"/>
      <c r="HOH12" s="685"/>
      <c r="HOI12" s="685"/>
      <c r="HOJ12" s="685"/>
      <c r="HOK12" s="685"/>
      <c r="HOL12" s="685"/>
      <c r="HOM12" s="685"/>
      <c r="HON12" s="685"/>
      <c r="HOO12" s="685"/>
      <c r="HOP12" s="685"/>
      <c r="HOQ12" s="685"/>
      <c r="HOR12" s="685"/>
      <c r="HOS12" s="685"/>
      <c r="HOT12" s="685"/>
      <c r="HOU12" s="685"/>
      <c r="HOV12" s="685"/>
      <c r="HOW12" s="685"/>
      <c r="HOX12" s="685"/>
      <c r="HOY12" s="685"/>
      <c r="HOZ12" s="685"/>
      <c r="HPA12" s="685"/>
      <c r="HPB12" s="685"/>
      <c r="HPC12" s="685"/>
      <c r="HPD12" s="685"/>
      <c r="HPE12" s="685"/>
      <c r="HPF12" s="685"/>
      <c r="HPG12" s="685"/>
      <c r="HPH12" s="685"/>
      <c r="HPI12" s="685"/>
      <c r="HPJ12" s="685"/>
      <c r="HPK12" s="685"/>
      <c r="HPL12" s="685"/>
      <c r="HPM12" s="685"/>
      <c r="HPN12" s="685"/>
      <c r="HPO12" s="685"/>
      <c r="HPP12" s="685"/>
      <c r="HPQ12" s="685"/>
      <c r="HPR12" s="685"/>
      <c r="HPS12" s="685"/>
      <c r="HPT12" s="685"/>
      <c r="HPU12" s="685"/>
      <c r="HPV12" s="685"/>
      <c r="HPW12" s="685"/>
      <c r="HPX12" s="685"/>
      <c r="HPY12" s="685"/>
      <c r="HPZ12" s="685"/>
      <c r="HQA12" s="685"/>
      <c r="HQB12" s="685"/>
      <c r="HQC12" s="685"/>
      <c r="HQD12" s="685"/>
      <c r="HQE12" s="685"/>
      <c r="HQF12" s="685"/>
      <c r="HQG12" s="685"/>
      <c r="HQH12" s="685"/>
      <c r="HQI12" s="685"/>
      <c r="HQJ12" s="685"/>
      <c r="HQK12" s="685"/>
      <c r="HQL12" s="685"/>
      <c r="HQM12" s="685"/>
      <c r="HQN12" s="685"/>
      <c r="HQO12" s="685"/>
      <c r="HQP12" s="685"/>
      <c r="HQQ12" s="685"/>
      <c r="HQR12" s="685"/>
      <c r="HQS12" s="685"/>
      <c r="HQT12" s="685"/>
      <c r="HQU12" s="685"/>
      <c r="HQV12" s="685"/>
      <c r="HQW12" s="685"/>
      <c r="HQX12" s="685"/>
      <c r="HQY12" s="685"/>
      <c r="HQZ12" s="685"/>
      <c r="HRA12" s="685"/>
      <c r="HRB12" s="685"/>
      <c r="HRC12" s="685"/>
      <c r="HRD12" s="685"/>
      <c r="HRE12" s="685"/>
      <c r="HRF12" s="685"/>
      <c r="HRG12" s="685"/>
      <c r="HRH12" s="685"/>
      <c r="HRI12" s="685"/>
      <c r="HRJ12" s="685"/>
      <c r="HRK12" s="685"/>
      <c r="HRL12" s="685"/>
      <c r="HRM12" s="685"/>
      <c r="HRN12" s="685"/>
      <c r="HRO12" s="685"/>
      <c r="HRP12" s="685"/>
      <c r="HRQ12" s="685"/>
      <c r="HRR12" s="685"/>
      <c r="HRS12" s="685"/>
      <c r="HRT12" s="685"/>
      <c r="HRU12" s="685"/>
      <c r="HRV12" s="685"/>
      <c r="HRW12" s="685"/>
      <c r="HRX12" s="685"/>
      <c r="HRY12" s="685"/>
      <c r="HRZ12" s="685"/>
      <c r="HSA12" s="685"/>
      <c r="HSB12" s="685"/>
      <c r="HSC12" s="685"/>
      <c r="HSD12" s="685"/>
      <c r="HSE12" s="685"/>
      <c r="HSF12" s="685"/>
      <c r="HSG12" s="685"/>
      <c r="HSH12" s="685"/>
      <c r="HSI12" s="685"/>
      <c r="HSJ12" s="685"/>
      <c r="HSK12" s="685"/>
      <c r="HSL12" s="685"/>
      <c r="HSM12" s="685"/>
      <c r="HSN12" s="685"/>
      <c r="HSO12" s="685"/>
      <c r="HSP12" s="685"/>
      <c r="HSQ12" s="685"/>
      <c r="HSR12" s="685"/>
      <c r="HSS12" s="685"/>
      <c r="HST12" s="685"/>
      <c r="HSU12" s="685"/>
      <c r="HSV12" s="685"/>
      <c r="HSW12" s="685"/>
      <c r="HSX12" s="685"/>
      <c r="HSY12" s="685"/>
      <c r="HSZ12" s="685"/>
      <c r="HTA12" s="685"/>
      <c r="HTB12" s="685"/>
      <c r="HTC12" s="685"/>
      <c r="HTD12" s="685"/>
      <c r="HTE12" s="685"/>
      <c r="HTF12" s="685"/>
      <c r="HTG12" s="685"/>
      <c r="HTH12" s="685"/>
      <c r="HTI12" s="685"/>
      <c r="HTJ12" s="685"/>
      <c r="HTK12" s="685"/>
      <c r="HTL12" s="685"/>
      <c r="HTM12" s="685"/>
      <c r="HTN12" s="685"/>
      <c r="HTO12" s="685"/>
      <c r="HTP12" s="685"/>
      <c r="HTQ12" s="685"/>
      <c r="HTR12" s="685"/>
      <c r="HTS12" s="685"/>
      <c r="HTT12" s="685"/>
      <c r="HTU12" s="685"/>
      <c r="HTV12" s="685"/>
      <c r="HTW12" s="685"/>
      <c r="HTX12" s="685"/>
      <c r="HTY12" s="685"/>
      <c r="HTZ12" s="685"/>
      <c r="HUA12" s="685"/>
      <c r="HUB12" s="685"/>
      <c r="HUC12" s="685"/>
      <c r="HUD12" s="685"/>
      <c r="HUE12" s="685"/>
      <c r="HUF12" s="685"/>
      <c r="HUG12" s="685"/>
      <c r="HUH12" s="685"/>
      <c r="HUI12" s="685"/>
      <c r="HUJ12" s="685"/>
      <c r="HUK12" s="685"/>
      <c r="HUL12" s="685"/>
      <c r="HUM12" s="685"/>
      <c r="HUN12" s="685"/>
      <c r="HUO12" s="685"/>
      <c r="HUP12" s="685"/>
      <c r="HUQ12" s="685"/>
      <c r="HUR12" s="685"/>
      <c r="HUS12" s="685"/>
      <c r="HUT12" s="685"/>
      <c r="HUU12" s="685"/>
      <c r="HUV12" s="685"/>
      <c r="HUW12" s="685"/>
      <c r="HUX12" s="685"/>
      <c r="HUY12" s="685"/>
      <c r="HUZ12" s="685"/>
      <c r="HVA12" s="685"/>
      <c r="HVB12" s="685"/>
      <c r="HVC12" s="685"/>
      <c r="HVD12" s="685"/>
      <c r="HVE12" s="685"/>
      <c r="HVF12" s="685"/>
      <c r="HVG12" s="685"/>
      <c r="HVH12" s="685"/>
      <c r="HVI12" s="685"/>
      <c r="HVJ12" s="685"/>
      <c r="HVK12" s="685"/>
      <c r="HVL12" s="685"/>
      <c r="HVM12" s="685"/>
      <c r="HVN12" s="685"/>
      <c r="HVO12" s="685"/>
      <c r="HVP12" s="685"/>
      <c r="HVQ12" s="685"/>
      <c r="HVR12" s="685"/>
      <c r="HVS12" s="685"/>
      <c r="HVT12" s="685"/>
      <c r="HVU12" s="685"/>
      <c r="HVV12" s="685"/>
      <c r="HVW12" s="685"/>
      <c r="HVX12" s="685"/>
      <c r="HVY12" s="685"/>
      <c r="HVZ12" s="685"/>
      <c r="HWA12" s="685"/>
      <c r="HWB12" s="685"/>
      <c r="HWC12" s="685"/>
      <c r="HWD12" s="685"/>
      <c r="HWE12" s="685"/>
      <c r="HWF12" s="685"/>
      <c r="HWG12" s="685"/>
      <c r="HWH12" s="685"/>
      <c r="HWI12" s="685"/>
      <c r="HWJ12" s="685"/>
      <c r="HWK12" s="685"/>
      <c r="HWL12" s="685"/>
      <c r="HWM12" s="685"/>
      <c r="HWN12" s="685"/>
      <c r="HWO12" s="685"/>
      <c r="HWP12" s="685"/>
      <c r="HWQ12" s="685"/>
      <c r="HWR12" s="685"/>
      <c r="HWS12" s="685"/>
      <c r="HWT12" s="685"/>
      <c r="HWU12" s="685"/>
      <c r="HWV12" s="685"/>
      <c r="HWW12" s="685"/>
      <c r="HWX12" s="685"/>
      <c r="HWY12" s="685"/>
      <c r="HWZ12" s="685"/>
      <c r="HXA12" s="685"/>
      <c r="HXB12" s="685"/>
      <c r="HXC12" s="685"/>
      <c r="HXD12" s="685"/>
      <c r="HXE12" s="685"/>
      <c r="HXF12" s="685"/>
      <c r="HXG12" s="685"/>
      <c r="HXH12" s="685"/>
      <c r="HXI12" s="685"/>
      <c r="HXJ12" s="685"/>
      <c r="HXK12" s="685"/>
      <c r="HXL12" s="685"/>
      <c r="HXM12" s="685"/>
      <c r="HXN12" s="685"/>
      <c r="HXO12" s="685"/>
      <c r="HXP12" s="685"/>
      <c r="HXQ12" s="685"/>
      <c r="HXR12" s="685"/>
      <c r="HXS12" s="685"/>
      <c r="HXT12" s="685"/>
      <c r="HXU12" s="685"/>
      <c r="HXV12" s="685"/>
      <c r="HXW12" s="685"/>
      <c r="HXX12" s="685"/>
      <c r="HXY12" s="685"/>
      <c r="HXZ12" s="685"/>
      <c r="HYA12" s="685"/>
      <c r="HYB12" s="685"/>
      <c r="HYC12" s="685"/>
      <c r="HYD12" s="685"/>
      <c r="HYE12" s="685"/>
      <c r="HYF12" s="685"/>
      <c r="HYG12" s="685"/>
      <c r="HYH12" s="685"/>
      <c r="HYI12" s="685"/>
      <c r="HYJ12" s="685"/>
      <c r="HYK12" s="685"/>
      <c r="HYL12" s="685"/>
      <c r="HYM12" s="685"/>
      <c r="HYN12" s="685"/>
      <c r="HYO12" s="685"/>
      <c r="HYP12" s="685"/>
      <c r="HYQ12" s="685"/>
      <c r="HYR12" s="685"/>
      <c r="HYS12" s="685"/>
      <c r="HYT12" s="685"/>
      <c r="HYU12" s="685"/>
      <c r="HYV12" s="685"/>
      <c r="HYW12" s="685"/>
      <c r="HYX12" s="685"/>
      <c r="HYY12" s="685"/>
      <c r="HYZ12" s="685"/>
      <c r="HZA12" s="685"/>
      <c r="HZB12" s="685"/>
      <c r="HZC12" s="685"/>
      <c r="HZD12" s="685"/>
      <c r="HZE12" s="685"/>
      <c r="HZF12" s="685"/>
      <c r="HZG12" s="685"/>
      <c r="HZH12" s="685"/>
      <c r="HZI12" s="685"/>
      <c r="HZJ12" s="685"/>
      <c r="HZK12" s="685"/>
      <c r="HZL12" s="685"/>
      <c r="HZM12" s="685"/>
      <c r="HZN12" s="685"/>
      <c r="HZO12" s="685"/>
      <c r="HZP12" s="685"/>
      <c r="HZQ12" s="685"/>
      <c r="HZR12" s="685"/>
      <c r="HZS12" s="685"/>
      <c r="HZT12" s="685"/>
      <c r="HZU12" s="685"/>
      <c r="HZV12" s="685"/>
      <c r="HZW12" s="685"/>
      <c r="HZX12" s="685"/>
      <c r="HZY12" s="685"/>
      <c r="HZZ12" s="685"/>
      <c r="IAA12" s="685"/>
      <c r="IAB12" s="685"/>
      <c r="IAC12" s="685"/>
      <c r="IAD12" s="685"/>
      <c r="IAE12" s="685"/>
      <c r="IAF12" s="685"/>
      <c r="IAG12" s="685"/>
      <c r="IAH12" s="685"/>
      <c r="IAI12" s="685"/>
      <c r="IAJ12" s="685"/>
      <c r="IAK12" s="685"/>
      <c r="IAL12" s="685"/>
      <c r="IAM12" s="685"/>
      <c r="IAN12" s="685"/>
      <c r="IAO12" s="685"/>
      <c r="IAP12" s="685"/>
      <c r="IAQ12" s="685"/>
      <c r="IAR12" s="685"/>
      <c r="IAS12" s="685"/>
      <c r="IAT12" s="685"/>
      <c r="IAU12" s="685"/>
      <c r="IAV12" s="685"/>
      <c r="IAW12" s="685"/>
      <c r="IAX12" s="685"/>
      <c r="IAY12" s="685"/>
      <c r="IAZ12" s="685"/>
      <c r="IBA12" s="685"/>
      <c r="IBB12" s="685"/>
      <c r="IBC12" s="685"/>
      <c r="IBD12" s="685"/>
      <c r="IBE12" s="685"/>
      <c r="IBF12" s="685"/>
      <c r="IBG12" s="685"/>
      <c r="IBH12" s="685"/>
      <c r="IBI12" s="685"/>
      <c r="IBJ12" s="685"/>
      <c r="IBK12" s="685"/>
      <c r="IBL12" s="685"/>
      <c r="IBM12" s="685"/>
      <c r="IBN12" s="685"/>
      <c r="IBO12" s="685"/>
      <c r="IBP12" s="685"/>
      <c r="IBQ12" s="685"/>
      <c r="IBR12" s="685"/>
      <c r="IBS12" s="685"/>
      <c r="IBT12" s="685"/>
      <c r="IBU12" s="685"/>
      <c r="IBV12" s="685"/>
      <c r="IBW12" s="685"/>
      <c r="IBX12" s="685"/>
      <c r="IBY12" s="685"/>
      <c r="IBZ12" s="685"/>
      <c r="ICA12" s="685"/>
      <c r="ICB12" s="685"/>
      <c r="ICC12" s="685"/>
      <c r="ICD12" s="685"/>
      <c r="ICE12" s="685"/>
      <c r="ICF12" s="685"/>
      <c r="ICG12" s="685"/>
      <c r="ICH12" s="685"/>
      <c r="ICI12" s="685"/>
      <c r="ICJ12" s="685"/>
      <c r="ICK12" s="685"/>
      <c r="ICL12" s="685"/>
      <c r="ICM12" s="685"/>
      <c r="ICN12" s="685"/>
      <c r="ICO12" s="685"/>
      <c r="ICP12" s="685"/>
      <c r="ICQ12" s="685"/>
      <c r="ICR12" s="685"/>
      <c r="ICS12" s="685"/>
      <c r="ICT12" s="685"/>
      <c r="ICU12" s="685"/>
      <c r="ICV12" s="685"/>
      <c r="ICW12" s="685"/>
      <c r="ICX12" s="685"/>
      <c r="ICY12" s="685"/>
      <c r="ICZ12" s="685"/>
      <c r="IDA12" s="685"/>
      <c r="IDB12" s="685"/>
      <c r="IDC12" s="685"/>
      <c r="IDD12" s="685"/>
      <c r="IDE12" s="685"/>
      <c r="IDF12" s="685"/>
      <c r="IDG12" s="685"/>
      <c r="IDH12" s="685"/>
      <c r="IDI12" s="685"/>
      <c r="IDJ12" s="685"/>
      <c r="IDK12" s="685"/>
      <c r="IDL12" s="685"/>
      <c r="IDM12" s="685"/>
      <c r="IDN12" s="685"/>
      <c r="IDO12" s="685"/>
      <c r="IDP12" s="685"/>
      <c r="IDQ12" s="685"/>
      <c r="IDR12" s="685"/>
      <c r="IDS12" s="685"/>
      <c r="IDT12" s="685"/>
      <c r="IDU12" s="685"/>
      <c r="IDV12" s="685"/>
      <c r="IDW12" s="685"/>
      <c r="IDX12" s="685"/>
      <c r="IDY12" s="685"/>
      <c r="IDZ12" s="685"/>
      <c r="IEA12" s="685"/>
      <c r="IEB12" s="685"/>
      <c r="IEC12" s="685"/>
      <c r="IED12" s="685"/>
      <c r="IEE12" s="685"/>
      <c r="IEF12" s="685"/>
      <c r="IEG12" s="685"/>
      <c r="IEH12" s="685"/>
      <c r="IEI12" s="685"/>
      <c r="IEJ12" s="685"/>
      <c r="IEK12" s="685"/>
      <c r="IEL12" s="685"/>
      <c r="IEM12" s="685"/>
      <c r="IEN12" s="685"/>
      <c r="IEO12" s="685"/>
      <c r="IEP12" s="685"/>
      <c r="IEQ12" s="685"/>
      <c r="IER12" s="685"/>
      <c r="IES12" s="685"/>
      <c r="IET12" s="685"/>
      <c r="IEU12" s="685"/>
      <c r="IEV12" s="685"/>
      <c r="IEW12" s="685"/>
      <c r="IEX12" s="685"/>
      <c r="IEY12" s="685"/>
      <c r="IEZ12" s="685"/>
      <c r="IFA12" s="685"/>
      <c r="IFB12" s="685"/>
      <c r="IFC12" s="685"/>
      <c r="IFD12" s="685"/>
      <c r="IFE12" s="685"/>
      <c r="IFF12" s="685"/>
      <c r="IFG12" s="685"/>
      <c r="IFH12" s="685"/>
      <c r="IFI12" s="685"/>
      <c r="IFJ12" s="685"/>
      <c r="IFK12" s="685"/>
      <c r="IFL12" s="685"/>
      <c r="IFM12" s="685"/>
      <c r="IFN12" s="685"/>
      <c r="IFO12" s="685"/>
      <c r="IFP12" s="685"/>
      <c r="IFQ12" s="685"/>
      <c r="IFR12" s="685"/>
      <c r="IFS12" s="685"/>
      <c r="IFT12" s="685"/>
      <c r="IFU12" s="685"/>
      <c r="IFV12" s="685"/>
      <c r="IFW12" s="685"/>
      <c r="IFX12" s="685"/>
      <c r="IFY12" s="685"/>
      <c r="IFZ12" s="685"/>
      <c r="IGA12" s="685"/>
      <c r="IGB12" s="685"/>
      <c r="IGC12" s="685"/>
      <c r="IGD12" s="685"/>
      <c r="IGE12" s="685"/>
      <c r="IGF12" s="685"/>
      <c r="IGG12" s="685"/>
      <c r="IGH12" s="685"/>
      <c r="IGI12" s="685"/>
      <c r="IGJ12" s="685"/>
      <c r="IGK12" s="685"/>
      <c r="IGL12" s="685"/>
      <c r="IGM12" s="685"/>
      <c r="IGN12" s="685"/>
      <c r="IGO12" s="685"/>
      <c r="IGP12" s="685"/>
      <c r="IGQ12" s="685"/>
      <c r="IGR12" s="685"/>
      <c r="IGS12" s="685"/>
      <c r="IGT12" s="685"/>
      <c r="IGU12" s="685"/>
      <c r="IGV12" s="685"/>
      <c r="IGW12" s="685"/>
      <c r="IGX12" s="685"/>
      <c r="IGY12" s="685"/>
      <c r="IGZ12" s="685"/>
      <c r="IHA12" s="685"/>
      <c r="IHB12" s="685"/>
      <c r="IHC12" s="685"/>
      <c r="IHD12" s="685"/>
      <c r="IHE12" s="685"/>
      <c r="IHF12" s="685"/>
      <c r="IHG12" s="685"/>
      <c r="IHH12" s="685"/>
      <c r="IHI12" s="685"/>
      <c r="IHJ12" s="685"/>
      <c r="IHK12" s="685"/>
      <c r="IHL12" s="685"/>
      <c r="IHM12" s="685"/>
      <c r="IHN12" s="685"/>
      <c r="IHO12" s="685"/>
      <c r="IHP12" s="685"/>
      <c r="IHQ12" s="685"/>
      <c r="IHR12" s="685"/>
      <c r="IHS12" s="685"/>
      <c r="IHT12" s="685"/>
      <c r="IHU12" s="685"/>
      <c r="IHV12" s="685"/>
      <c r="IHW12" s="685"/>
      <c r="IHX12" s="685"/>
      <c r="IHY12" s="685"/>
      <c r="IHZ12" s="685"/>
      <c r="IIA12" s="685"/>
      <c r="IIB12" s="685"/>
      <c r="IIC12" s="685"/>
      <c r="IID12" s="685"/>
      <c r="IIE12" s="685"/>
      <c r="IIF12" s="685"/>
      <c r="IIG12" s="685"/>
      <c r="IIH12" s="685"/>
      <c r="III12" s="685"/>
      <c r="IIJ12" s="685"/>
      <c r="IIK12" s="685"/>
      <c r="IIL12" s="685"/>
      <c r="IIM12" s="685"/>
      <c r="IIN12" s="685"/>
      <c r="IIO12" s="685"/>
      <c r="IIP12" s="685"/>
      <c r="IIQ12" s="685"/>
      <c r="IIR12" s="685"/>
      <c r="IIS12" s="685"/>
      <c r="IIT12" s="685"/>
      <c r="IIU12" s="685"/>
      <c r="IIV12" s="685"/>
      <c r="IIW12" s="685"/>
      <c r="IIX12" s="685"/>
      <c r="IIY12" s="685"/>
      <c r="IIZ12" s="685"/>
      <c r="IJA12" s="685"/>
      <c r="IJB12" s="685"/>
      <c r="IJC12" s="685"/>
      <c r="IJD12" s="685"/>
      <c r="IJE12" s="685"/>
      <c r="IJF12" s="685"/>
      <c r="IJG12" s="685"/>
      <c r="IJH12" s="685"/>
      <c r="IJI12" s="685"/>
      <c r="IJJ12" s="685"/>
      <c r="IJK12" s="685"/>
      <c r="IJL12" s="685"/>
      <c r="IJM12" s="685"/>
      <c r="IJN12" s="685"/>
      <c r="IJO12" s="685"/>
      <c r="IJP12" s="685"/>
      <c r="IJQ12" s="685"/>
      <c r="IJR12" s="685"/>
      <c r="IJS12" s="685"/>
      <c r="IJT12" s="685"/>
      <c r="IJU12" s="685"/>
      <c r="IJV12" s="685"/>
      <c r="IJW12" s="685"/>
      <c r="IJX12" s="685"/>
      <c r="IJY12" s="685"/>
      <c r="IJZ12" s="685"/>
      <c r="IKA12" s="685"/>
      <c r="IKB12" s="685"/>
      <c r="IKC12" s="685"/>
      <c r="IKD12" s="685"/>
      <c r="IKE12" s="685"/>
      <c r="IKF12" s="685"/>
      <c r="IKG12" s="685"/>
      <c r="IKH12" s="685"/>
      <c r="IKI12" s="685"/>
      <c r="IKJ12" s="685"/>
      <c r="IKK12" s="685"/>
      <c r="IKL12" s="685"/>
      <c r="IKM12" s="685"/>
      <c r="IKN12" s="685"/>
      <c r="IKO12" s="685"/>
      <c r="IKP12" s="685"/>
      <c r="IKQ12" s="685"/>
      <c r="IKR12" s="685"/>
      <c r="IKS12" s="685"/>
      <c r="IKT12" s="685"/>
      <c r="IKU12" s="685"/>
      <c r="IKV12" s="685"/>
      <c r="IKW12" s="685"/>
      <c r="IKX12" s="685"/>
      <c r="IKY12" s="685"/>
      <c r="IKZ12" s="685"/>
      <c r="ILA12" s="685"/>
      <c r="ILB12" s="685"/>
      <c r="ILC12" s="685"/>
      <c r="ILD12" s="685"/>
      <c r="ILE12" s="685"/>
      <c r="ILF12" s="685"/>
      <c r="ILG12" s="685"/>
      <c r="ILH12" s="685"/>
      <c r="ILI12" s="685"/>
      <c r="ILJ12" s="685"/>
      <c r="ILK12" s="685"/>
      <c r="ILL12" s="685"/>
      <c r="ILM12" s="685"/>
      <c r="ILN12" s="685"/>
      <c r="ILO12" s="685"/>
      <c r="ILP12" s="685"/>
      <c r="ILQ12" s="685"/>
      <c r="ILR12" s="685"/>
      <c r="ILS12" s="685"/>
      <c r="ILT12" s="685"/>
      <c r="ILU12" s="685"/>
      <c r="ILV12" s="685"/>
      <c r="ILW12" s="685"/>
      <c r="ILX12" s="685"/>
      <c r="ILY12" s="685"/>
      <c r="ILZ12" s="685"/>
      <c r="IMA12" s="685"/>
      <c r="IMB12" s="685"/>
      <c r="IMC12" s="685"/>
      <c r="IMD12" s="685"/>
      <c r="IME12" s="685"/>
      <c r="IMF12" s="685"/>
      <c r="IMG12" s="685"/>
      <c r="IMH12" s="685"/>
      <c r="IMI12" s="685"/>
      <c r="IMJ12" s="685"/>
      <c r="IMK12" s="685"/>
      <c r="IML12" s="685"/>
      <c r="IMM12" s="685"/>
      <c r="IMN12" s="685"/>
      <c r="IMO12" s="685"/>
      <c r="IMP12" s="685"/>
      <c r="IMQ12" s="685"/>
      <c r="IMR12" s="685"/>
      <c r="IMS12" s="685"/>
      <c r="IMT12" s="685"/>
      <c r="IMU12" s="685"/>
      <c r="IMV12" s="685"/>
      <c r="IMW12" s="685"/>
      <c r="IMX12" s="685"/>
      <c r="IMY12" s="685"/>
      <c r="IMZ12" s="685"/>
      <c r="INA12" s="685"/>
      <c r="INB12" s="685"/>
      <c r="INC12" s="685"/>
      <c r="IND12" s="685"/>
      <c r="INE12" s="685"/>
      <c r="INF12" s="685"/>
      <c r="ING12" s="685"/>
      <c r="INH12" s="685"/>
      <c r="INI12" s="685"/>
      <c r="INJ12" s="685"/>
      <c r="INK12" s="685"/>
      <c r="INL12" s="685"/>
      <c r="INM12" s="685"/>
      <c r="INN12" s="685"/>
      <c r="INO12" s="685"/>
      <c r="INP12" s="685"/>
      <c r="INQ12" s="685"/>
      <c r="INR12" s="685"/>
      <c r="INS12" s="685"/>
      <c r="INT12" s="685"/>
      <c r="INU12" s="685"/>
      <c r="INV12" s="685"/>
      <c r="INW12" s="685"/>
      <c r="INX12" s="685"/>
      <c r="INY12" s="685"/>
      <c r="INZ12" s="685"/>
      <c r="IOA12" s="685"/>
      <c r="IOB12" s="685"/>
      <c r="IOC12" s="685"/>
      <c r="IOD12" s="685"/>
      <c r="IOE12" s="685"/>
      <c r="IOF12" s="685"/>
      <c r="IOG12" s="685"/>
      <c r="IOH12" s="685"/>
      <c r="IOI12" s="685"/>
      <c r="IOJ12" s="685"/>
      <c r="IOK12" s="685"/>
      <c r="IOL12" s="685"/>
      <c r="IOM12" s="685"/>
      <c r="ION12" s="685"/>
      <c r="IOO12" s="685"/>
      <c r="IOP12" s="685"/>
      <c r="IOQ12" s="685"/>
      <c r="IOR12" s="685"/>
      <c r="IOS12" s="685"/>
      <c r="IOT12" s="685"/>
      <c r="IOU12" s="685"/>
      <c r="IOV12" s="685"/>
      <c r="IOW12" s="685"/>
      <c r="IOX12" s="685"/>
      <c r="IOY12" s="685"/>
      <c r="IOZ12" s="685"/>
      <c r="IPA12" s="685"/>
      <c r="IPB12" s="685"/>
      <c r="IPC12" s="685"/>
      <c r="IPD12" s="685"/>
      <c r="IPE12" s="685"/>
      <c r="IPF12" s="685"/>
      <c r="IPG12" s="685"/>
      <c r="IPH12" s="685"/>
      <c r="IPI12" s="685"/>
      <c r="IPJ12" s="685"/>
      <c r="IPK12" s="685"/>
      <c r="IPL12" s="685"/>
      <c r="IPM12" s="685"/>
      <c r="IPN12" s="685"/>
      <c r="IPO12" s="685"/>
      <c r="IPP12" s="685"/>
      <c r="IPQ12" s="685"/>
      <c r="IPR12" s="685"/>
      <c r="IPS12" s="685"/>
      <c r="IPT12" s="685"/>
      <c r="IPU12" s="685"/>
      <c r="IPV12" s="685"/>
      <c r="IPW12" s="685"/>
      <c r="IPX12" s="685"/>
      <c r="IPY12" s="685"/>
      <c r="IPZ12" s="685"/>
      <c r="IQA12" s="685"/>
      <c r="IQB12" s="685"/>
      <c r="IQC12" s="685"/>
      <c r="IQD12" s="685"/>
      <c r="IQE12" s="685"/>
      <c r="IQF12" s="685"/>
      <c r="IQG12" s="685"/>
      <c r="IQH12" s="685"/>
      <c r="IQI12" s="685"/>
      <c r="IQJ12" s="685"/>
      <c r="IQK12" s="685"/>
      <c r="IQL12" s="685"/>
      <c r="IQM12" s="685"/>
      <c r="IQN12" s="685"/>
      <c r="IQO12" s="685"/>
      <c r="IQP12" s="685"/>
      <c r="IQQ12" s="685"/>
      <c r="IQR12" s="685"/>
      <c r="IQS12" s="685"/>
      <c r="IQT12" s="685"/>
      <c r="IQU12" s="685"/>
      <c r="IQV12" s="685"/>
      <c r="IQW12" s="685"/>
      <c r="IQX12" s="685"/>
      <c r="IQY12" s="685"/>
      <c r="IQZ12" s="685"/>
      <c r="IRA12" s="685"/>
      <c r="IRB12" s="685"/>
      <c r="IRC12" s="685"/>
      <c r="IRD12" s="685"/>
      <c r="IRE12" s="685"/>
      <c r="IRF12" s="685"/>
      <c r="IRG12" s="685"/>
      <c r="IRH12" s="685"/>
      <c r="IRI12" s="685"/>
      <c r="IRJ12" s="685"/>
      <c r="IRK12" s="685"/>
      <c r="IRL12" s="685"/>
      <c r="IRM12" s="685"/>
      <c r="IRN12" s="685"/>
      <c r="IRO12" s="685"/>
      <c r="IRP12" s="685"/>
      <c r="IRQ12" s="685"/>
      <c r="IRR12" s="685"/>
      <c r="IRS12" s="685"/>
      <c r="IRT12" s="685"/>
      <c r="IRU12" s="685"/>
      <c r="IRV12" s="685"/>
      <c r="IRW12" s="685"/>
      <c r="IRX12" s="685"/>
      <c r="IRY12" s="685"/>
      <c r="IRZ12" s="685"/>
      <c r="ISA12" s="685"/>
      <c r="ISB12" s="685"/>
      <c r="ISC12" s="685"/>
      <c r="ISD12" s="685"/>
      <c r="ISE12" s="685"/>
      <c r="ISF12" s="685"/>
      <c r="ISG12" s="685"/>
      <c r="ISH12" s="685"/>
      <c r="ISI12" s="685"/>
      <c r="ISJ12" s="685"/>
      <c r="ISK12" s="685"/>
      <c r="ISL12" s="685"/>
      <c r="ISM12" s="685"/>
      <c r="ISN12" s="685"/>
      <c r="ISO12" s="685"/>
      <c r="ISP12" s="685"/>
      <c r="ISQ12" s="685"/>
      <c r="ISR12" s="685"/>
      <c r="ISS12" s="685"/>
      <c r="IST12" s="685"/>
      <c r="ISU12" s="685"/>
      <c r="ISV12" s="685"/>
      <c r="ISW12" s="685"/>
      <c r="ISX12" s="685"/>
      <c r="ISY12" s="685"/>
      <c r="ISZ12" s="685"/>
      <c r="ITA12" s="685"/>
      <c r="ITB12" s="685"/>
      <c r="ITC12" s="685"/>
      <c r="ITD12" s="685"/>
      <c r="ITE12" s="685"/>
      <c r="ITF12" s="685"/>
      <c r="ITG12" s="685"/>
      <c r="ITH12" s="685"/>
      <c r="ITI12" s="685"/>
      <c r="ITJ12" s="685"/>
      <c r="ITK12" s="685"/>
      <c r="ITL12" s="685"/>
      <c r="ITM12" s="685"/>
      <c r="ITN12" s="685"/>
      <c r="ITO12" s="685"/>
      <c r="ITP12" s="685"/>
      <c r="ITQ12" s="685"/>
      <c r="ITR12" s="685"/>
      <c r="ITS12" s="685"/>
      <c r="ITT12" s="685"/>
      <c r="ITU12" s="685"/>
      <c r="ITV12" s="685"/>
      <c r="ITW12" s="685"/>
      <c r="ITX12" s="685"/>
      <c r="ITY12" s="685"/>
      <c r="ITZ12" s="685"/>
      <c r="IUA12" s="685"/>
      <c r="IUB12" s="685"/>
      <c r="IUC12" s="685"/>
      <c r="IUD12" s="685"/>
      <c r="IUE12" s="685"/>
      <c r="IUF12" s="685"/>
      <c r="IUG12" s="685"/>
      <c r="IUH12" s="685"/>
      <c r="IUI12" s="685"/>
      <c r="IUJ12" s="685"/>
      <c r="IUK12" s="685"/>
      <c r="IUL12" s="685"/>
      <c r="IUM12" s="685"/>
      <c r="IUN12" s="685"/>
      <c r="IUO12" s="685"/>
      <c r="IUP12" s="685"/>
      <c r="IUQ12" s="685"/>
      <c r="IUR12" s="685"/>
      <c r="IUS12" s="685"/>
      <c r="IUT12" s="685"/>
      <c r="IUU12" s="685"/>
      <c r="IUV12" s="685"/>
      <c r="IUW12" s="685"/>
      <c r="IUX12" s="685"/>
      <c r="IUY12" s="685"/>
      <c r="IUZ12" s="685"/>
      <c r="IVA12" s="685"/>
      <c r="IVB12" s="685"/>
      <c r="IVC12" s="685"/>
      <c r="IVD12" s="685"/>
      <c r="IVE12" s="685"/>
      <c r="IVF12" s="685"/>
      <c r="IVG12" s="685"/>
      <c r="IVH12" s="685"/>
      <c r="IVI12" s="685"/>
      <c r="IVJ12" s="685"/>
      <c r="IVK12" s="685"/>
      <c r="IVL12" s="685"/>
      <c r="IVM12" s="685"/>
      <c r="IVN12" s="685"/>
      <c r="IVO12" s="685"/>
      <c r="IVP12" s="685"/>
      <c r="IVQ12" s="685"/>
      <c r="IVR12" s="685"/>
      <c r="IVS12" s="685"/>
      <c r="IVT12" s="685"/>
      <c r="IVU12" s="685"/>
      <c r="IVV12" s="685"/>
      <c r="IVW12" s="685"/>
      <c r="IVX12" s="685"/>
      <c r="IVY12" s="685"/>
      <c r="IVZ12" s="685"/>
      <c r="IWA12" s="685"/>
      <c r="IWB12" s="685"/>
      <c r="IWC12" s="685"/>
      <c r="IWD12" s="685"/>
      <c r="IWE12" s="685"/>
      <c r="IWF12" s="685"/>
      <c r="IWG12" s="685"/>
      <c r="IWH12" s="685"/>
      <c r="IWI12" s="685"/>
      <c r="IWJ12" s="685"/>
      <c r="IWK12" s="685"/>
      <c r="IWL12" s="685"/>
      <c r="IWM12" s="685"/>
      <c r="IWN12" s="685"/>
      <c r="IWO12" s="685"/>
      <c r="IWP12" s="685"/>
      <c r="IWQ12" s="685"/>
      <c r="IWR12" s="685"/>
      <c r="IWS12" s="685"/>
      <c r="IWT12" s="685"/>
      <c r="IWU12" s="685"/>
      <c r="IWV12" s="685"/>
      <c r="IWW12" s="685"/>
      <c r="IWX12" s="685"/>
      <c r="IWY12" s="685"/>
      <c r="IWZ12" s="685"/>
      <c r="IXA12" s="685"/>
      <c r="IXB12" s="685"/>
      <c r="IXC12" s="685"/>
      <c r="IXD12" s="685"/>
      <c r="IXE12" s="685"/>
      <c r="IXF12" s="685"/>
      <c r="IXG12" s="685"/>
      <c r="IXH12" s="685"/>
      <c r="IXI12" s="685"/>
      <c r="IXJ12" s="685"/>
      <c r="IXK12" s="685"/>
      <c r="IXL12" s="685"/>
      <c r="IXM12" s="685"/>
      <c r="IXN12" s="685"/>
      <c r="IXO12" s="685"/>
      <c r="IXP12" s="685"/>
      <c r="IXQ12" s="685"/>
      <c r="IXR12" s="685"/>
      <c r="IXS12" s="685"/>
      <c r="IXT12" s="685"/>
      <c r="IXU12" s="685"/>
      <c r="IXV12" s="685"/>
      <c r="IXW12" s="685"/>
      <c r="IXX12" s="685"/>
      <c r="IXY12" s="685"/>
      <c r="IXZ12" s="685"/>
      <c r="IYA12" s="685"/>
      <c r="IYB12" s="685"/>
      <c r="IYC12" s="685"/>
      <c r="IYD12" s="685"/>
      <c r="IYE12" s="685"/>
      <c r="IYF12" s="685"/>
      <c r="IYG12" s="685"/>
      <c r="IYH12" s="685"/>
      <c r="IYI12" s="685"/>
      <c r="IYJ12" s="685"/>
      <c r="IYK12" s="685"/>
      <c r="IYL12" s="685"/>
      <c r="IYM12" s="685"/>
      <c r="IYN12" s="685"/>
      <c r="IYO12" s="685"/>
      <c r="IYP12" s="685"/>
      <c r="IYQ12" s="685"/>
      <c r="IYR12" s="685"/>
      <c r="IYS12" s="685"/>
      <c r="IYT12" s="685"/>
      <c r="IYU12" s="685"/>
      <c r="IYV12" s="685"/>
      <c r="IYW12" s="685"/>
      <c r="IYX12" s="685"/>
      <c r="IYY12" s="685"/>
      <c r="IYZ12" s="685"/>
      <c r="IZA12" s="685"/>
      <c r="IZB12" s="685"/>
      <c r="IZC12" s="685"/>
      <c r="IZD12" s="685"/>
      <c r="IZE12" s="685"/>
      <c r="IZF12" s="685"/>
      <c r="IZG12" s="685"/>
      <c r="IZH12" s="685"/>
      <c r="IZI12" s="685"/>
      <c r="IZJ12" s="685"/>
      <c r="IZK12" s="685"/>
      <c r="IZL12" s="685"/>
      <c r="IZM12" s="685"/>
      <c r="IZN12" s="685"/>
      <c r="IZO12" s="685"/>
      <c r="IZP12" s="685"/>
      <c r="IZQ12" s="685"/>
      <c r="IZR12" s="685"/>
      <c r="IZS12" s="685"/>
      <c r="IZT12" s="685"/>
      <c r="IZU12" s="685"/>
      <c r="IZV12" s="685"/>
      <c r="IZW12" s="685"/>
      <c r="IZX12" s="685"/>
      <c r="IZY12" s="685"/>
      <c r="IZZ12" s="685"/>
      <c r="JAA12" s="685"/>
      <c r="JAB12" s="685"/>
      <c r="JAC12" s="685"/>
      <c r="JAD12" s="685"/>
      <c r="JAE12" s="685"/>
      <c r="JAF12" s="685"/>
      <c r="JAG12" s="685"/>
      <c r="JAH12" s="685"/>
      <c r="JAI12" s="685"/>
      <c r="JAJ12" s="685"/>
      <c r="JAK12" s="685"/>
      <c r="JAL12" s="685"/>
      <c r="JAM12" s="685"/>
      <c r="JAN12" s="685"/>
      <c r="JAO12" s="685"/>
      <c r="JAP12" s="685"/>
      <c r="JAQ12" s="685"/>
      <c r="JAR12" s="685"/>
      <c r="JAS12" s="685"/>
      <c r="JAT12" s="685"/>
      <c r="JAU12" s="685"/>
      <c r="JAV12" s="685"/>
      <c r="JAW12" s="685"/>
      <c r="JAX12" s="685"/>
      <c r="JAY12" s="685"/>
      <c r="JAZ12" s="685"/>
      <c r="JBA12" s="685"/>
      <c r="JBB12" s="685"/>
      <c r="JBC12" s="685"/>
      <c r="JBD12" s="685"/>
      <c r="JBE12" s="685"/>
      <c r="JBF12" s="685"/>
      <c r="JBG12" s="685"/>
      <c r="JBH12" s="685"/>
      <c r="JBI12" s="685"/>
      <c r="JBJ12" s="685"/>
      <c r="JBK12" s="685"/>
      <c r="JBL12" s="685"/>
      <c r="JBM12" s="685"/>
      <c r="JBN12" s="685"/>
      <c r="JBO12" s="685"/>
      <c r="JBP12" s="685"/>
      <c r="JBQ12" s="685"/>
      <c r="JBR12" s="685"/>
      <c r="JBS12" s="685"/>
      <c r="JBT12" s="685"/>
      <c r="JBU12" s="685"/>
      <c r="JBV12" s="685"/>
      <c r="JBW12" s="685"/>
      <c r="JBX12" s="685"/>
      <c r="JBY12" s="685"/>
      <c r="JBZ12" s="685"/>
      <c r="JCA12" s="685"/>
      <c r="JCB12" s="685"/>
      <c r="JCC12" s="685"/>
      <c r="JCD12" s="685"/>
      <c r="JCE12" s="685"/>
      <c r="JCF12" s="685"/>
      <c r="JCG12" s="685"/>
      <c r="JCH12" s="685"/>
      <c r="JCI12" s="685"/>
      <c r="JCJ12" s="685"/>
      <c r="JCK12" s="685"/>
      <c r="JCL12" s="685"/>
      <c r="JCM12" s="685"/>
      <c r="JCN12" s="685"/>
      <c r="JCO12" s="685"/>
      <c r="JCP12" s="685"/>
      <c r="JCQ12" s="685"/>
      <c r="JCR12" s="685"/>
      <c r="JCS12" s="685"/>
      <c r="JCT12" s="685"/>
      <c r="JCU12" s="685"/>
      <c r="JCV12" s="685"/>
      <c r="JCW12" s="685"/>
      <c r="JCX12" s="685"/>
      <c r="JCY12" s="685"/>
      <c r="JCZ12" s="685"/>
      <c r="JDA12" s="685"/>
      <c r="JDB12" s="685"/>
      <c r="JDC12" s="685"/>
      <c r="JDD12" s="685"/>
      <c r="JDE12" s="685"/>
      <c r="JDF12" s="685"/>
      <c r="JDG12" s="685"/>
      <c r="JDH12" s="685"/>
      <c r="JDI12" s="685"/>
      <c r="JDJ12" s="685"/>
      <c r="JDK12" s="685"/>
      <c r="JDL12" s="685"/>
      <c r="JDM12" s="685"/>
      <c r="JDN12" s="685"/>
      <c r="JDO12" s="685"/>
      <c r="JDP12" s="685"/>
      <c r="JDQ12" s="685"/>
      <c r="JDR12" s="685"/>
      <c r="JDS12" s="685"/>
      <c r="JDT12" s="685"/>
      <c r="JDU12" s="685"/>
      <c r="JDV12" s="685"/>
      <c r="JDW12" s="685"/>
      <c r="JDX12" s="685"/>
      <c r="JDY12" s="685"/>
      <c r="JDZ12" s="685"/>
      <c r="JEA12" s="685"/>
      <c r="JEB12" s="685"/>
      <c r="JEC12" s="685"/>
      <c r="JED12" s="685"/>
      <c r="JEE12" s="685"/>
      <c r="JEF12" s="685"/>
      <c r="JEG12" s="685"/>
      <c r="JEH12" s="685"/>
      <c r="JEI12" s="685"/>
      <c r="JEJ12" s="685"/>
      <c r="JEK12" s="685"/>
      <c r="JEL12" s="685"/>
      <c r="JEM12" s="685"/>
      <c r="JEN12" s="685"/>
      <c r="JEO12" s="685"/>
      <c r="JEP12" s="685"/>
      <c r="JEQ12" s="685"/>
      <c r="JER12" s="685"/>
      <c r="JES12" s="685"/>
      <c r="JET12" s="685"/>
      <c r="JEU12" s="685"/>
      <c r="JEV12" s="685"/>
      <c r="JEW12" s="685"/>
      <c r="JEX12" s="685"/>
      <c r="JEY12" s="685"/>
      <c r="JEZ12" s="685"/>
      <c r="JFA12" s="685"/>
      <c r="JFB12" s="685"/>
      <c r="JFC12" s="685"/>
      <c r="JFD12" s="685"/>
      <c r="JFE12" s="685"/>
      <c r="JFF12" s="685"/>
      <c r="JFG12" s="685"/>
      <c r="JFH12" s="685"/>
      <c r="JFI12" s="685"/>
      <c r="JFJ12" s="685"/>
      <c r="JFK12" s="685"/>
      <c r="JFL12" s="685"/>
      <c r="JFM12" s="685"/>
      <c r="JFN12" s="685"/>
      <c r="JFO12" s="685"/>
      <c r="JFP12" s="685"/>
      <c r="JFQ12" s="685"/>
      <c r="JFR12" s="685"/>
      <c r="JFS12" s="685"/>
      <c r="JFT12" s="685"/>
      <c r="JFU12" s="685"/>
      <c r="JFV12" s="685"/>
      <c r="JFW12" s="685"/>
      <c r="JFX12" s="685"/>
      <c r="JFY12" s="685"/>
      <c r="JFZ12" s="685"/>
      <c r="JGA12" s="685"/>
      <c r="JGB12" s="685"/>
      <c r="JGC12" s="685"/>
      <c r="JGD12" s="685"/>
      <c r="JGE12" s="685"/>
      <c r="JGF12" s="685"/>
      <c r="JGG12" s="685"/>
      <c r="JGH12" s="685"/>
      <c r="JGI12" s="685"/>
      <c r="JGJ12" s="685"/>
      <c r="JGK12" s="685"/>
      <c r="JGL12" s="685"/>
      <c r="JGM12" s="685"/>
      <c r="JGN12" s="685"/>
      <c r="JGO12" s="685"/>
      <c r="JGP12" s="685"/>
      <c r="JGQ12" s="685"/>
      <c r="JGR12" s="685"/>
      <c r="JGS12" s="685"/>
      <c r="JGT12" s="685"/>
      <c r="JGU12" s="685"/>
      <c r="JGV12" s="685"/>
      <c r="JGW12" s="685"/>
      <c r="JGX12" s="685"/>
      <c r="JGY12" s="685"/>
      <c r="JGZ12" s="685"/>
      <c r="JHA12" s="685"/>
      <c r="JHB12" s="685"/>
      <c r="JHC12" s="685"/>
      <c r="JHD12" s="685"/>
      <c r="JHE12" s="685"/>
      <c r="JHF12" s="685"/>
      <c r="JHG12" s="685"/>
      <c r="JHH12" s="685"/>
      <c r="JHI12" s="685"/>
      <c r="JHJ12" s="685"/>
      <c r="JHK12" s="685"/>
      <c r="JHL12" s="685"/>
      <c r="JHM12" s="685"/>
      <c r="JHN12" s="685"/>
      <c r="JHO12" s="685"/>
      <c r="JHP12" s="685"/>
      <c r="JHQ12" s="685"/>
      <c r="JHR12" s="685"/>
      <c r="JHS12" s="685"/>
      <c r="JHT12" s="685"/>
      <c r="JHU12" s="685"/>
      <c r="JHV12" s="685"/>
      <c r="JHW12" s="685"/>
      <c r="JHX12" s="685"/>
      <c r="JHY12" s="685"/>
      <c r="JHZ12" s="685"/>
      <c r="JIA12" s="685"/>
      <c r="JIB12" s="685"/>
      <c r="JIC12" s="685"/>
      <c r="JID12" s="685"/>
      <c r="JIE12" s="685"/>
      <c r="JIF12" s="685"/>
      <c r="JIG12" s="685"/>
      <c r="JIH12" s="685"/>
      <c r="JII12" s="685"/>
      <c r="JIJ12" s="685"/>
      <c r="JIK12" s="685"/>
      <c r="JIL12" s="685"/>
      <c r="JIM12" s="685"/>
      <c r="JIN12" s="685"/>
      <c r="JIO12" s="685"/>
      <c r="JIP12" s="685"/>
      <c r="JIQ12" s="685"/>
      <c r="JIR12" s="685"/>
      <c r="JIS12" s="685"/>
      <c r="JIT12" s="685"/>
      <c r="JIU12" s="685"/>
      <c r="JIV12" s="685"/>
      <c r="JIW12" s="685"/>
      <c r="JIX12" s="685"/>
      <c r="JIY12" s="685"/>
      <c r="JIZ12" s="685"/>
      <c r="JJA12" s="685"/>
      <c r="JJB12" s="685"/>
      <c r="JJC12" s="685"/>
      <c r="JJD12" s="685"/>
      <c r="JJE12" s="685"/>
      <c r="JJF12" s="685"/>
      <c r="JJG12" s="685"/>
      <c r="JJH12" s="685"/>
      <c r="JJI12" s="685"/>
      <c r="JJJ12" s="685"/>
      <c r="JJK12" s="685"/>
      <c r="JJL12" s="685"/>
      <c r="JJM12" s="685"/>
      <c r="JJN12" s="685"/>
      <c r="JJO12" s="685"/>
      <c r="JJP12" s="685"/>
      <c r="JJQ12" s="685"/>
      <c r="JJR12" s="685"/>
      <c r="JJS12" s="685"/>
      <c r="JJT12" s="685"/>
      <c r="JJU12" s="685"/>
      <c r="JJV12" s="685"/>
      <c r="JJW12" s="685"/>
      <c r="JJX12" s="685"/>
      <c r="JJY12" s="685"/>
      <c r="JJZ12" s="685"/>
      <c r="JKA12" s="685"/>
      <c r="JKB12" s="685"/>
      <c r="JKC12" s="685"/>
      <c r="JKD12" s="685"/>
      <c r="JKE12" s="685"/>
      <c r="JKF12" s="685"/>
      <c r="JKG12" s="685"/>
      <c r="JKH12" s="685"/>
      <c r="JKI12" s="685"/>
      <c r="JKJ12" s="685"/>
      <c r="JKK12" s="685"/>
      <c r="JKL12" s="685"/>
      <c r="JKM12" s="685"/>
      <c r="JKN12" s="685"/>
      <c r="JKO12" s="685"/>
      <c r="JKP12" s="685"/>
      <c r="JKQ12" s="685"/>
      <c r="JKR12" s="685"/>
      <c r="JKS12" s="685"/>
      <c r="JKT12" s="685"/>
      <c r="JKU12" s="685"/>
      <c r="JKV12" s="685"/>
      <c r="JKW12" s="685"/>
      <c r="JKX12" s="685"/>
      <c r="JKY12" s="685"/>
      <c r="JKZ12" s="685"/>
      <c r="JLA12" s="685"/>
      <c r="JLB12" s="685"/>
      <c r="JLC12" s="685"/>
      <c r="JLD12" s="685"/>
      <c r="JLE12" s="685"/>
      <c r="JLF12" s="685"/>
      <c r="JLG12" s="685"/>
      <c r="JLH12" s="685"/>
      <c r="JLI12" s="685"/>
      <c r="JLJ12" s="685"/>
      <c r="JLK12" s="685"/>
      <c r="JLL12" s="685"/>
      <c r="JLM12" s="685"/>
      <c r="JLN12" s="685"/>
      <c r="JLO12" s="685"/>
      <c r="JLP12" s="685"/>
      <c r="JLQ12" s="685"/>
      <c r="JLR12" s="685"/>
      <c r="JLS12" s="685"/>
      <c r="JLT12" s="685"/>
      <c r="JLU12" s="685"/>
      <c r="JLV12" s="685"/>
      <c r="JLW12" s="685"/>
      <c r="JLX12" s="685"/>
      <c r="JLY12" s="685"/>
      <c r="JLZ12" s="685"/>
      <c r="JMA12" s="685"/>
      <c r="JMB12" s="685"/>
      <c r="JMC12" s="685"/>
      <c r="JMD12" s="685"/>
      <c r="JME12" s="685"/>
      <c r="JMF12" s="685"/>
      <c r="JMG12" s="685"/>
      <c r="JMH12" s="685"/>
      <c r="JMI12" s="685"/>
      <c r="JMJ12" s="685"/>
      <c r="JMK12" s="685"/>
      <c r="JML12" s="685"/>
      <c r="JMM12" s="685"/>
      <c r="JMN12" s="685"/>
      <c r="JMO12" s="685"/>
      <c r="JMP12" s="685"/>
      <c r="JMQ12" s="685"/>
      <c r="JMR12" s="685"/>
      <c r="JMS12" s="685"/>
      <c r="JMT12" s="685"/>
      <c r="JMU12" s="685"/>
      <c r="JMV12" s="685"/>
      <c r="JMW12" s="685"/>
      <c r="JMX12" s="685"/>
      <c r="JMY12" s="685"/>
      <c r="JMZ12" s="685"/>
      <c r="JNA12" s="685"/>
      <c r="JNB12" s="685"/>
      <c r="JNC12" s="685"/>
      <c r="JND12" s="685"/>
      <c r="JNE12" s="685"/>
      <c r="JNF12" s="685"/>
      <c r="JNG12" s="685"/>
      <c r="JNH12" s="685"/>
      <c r="JNI12" s="685"/>
      <c r="JNJ12" s="685"/>
      <c r="JNK12" s="685"/>
      <c r="JNL12" s="685"/>
      <c r="JNM12" s="685"/>
      <c r="JNN12" s="685"/>
      <c r="JNO12" s="685"/>
      <c r="JNP12" s="685"/>
      <c r="JNQ12" s="685"/>
      <c r="JNR12" s="685"/>
      <c r="JNS12" s="685"/>
      <c r="JNT12" s="685"/>
      <c r="JNU12" s="685"/>
      <c r="JNV12" s="685"/>
      <c r="JNW12" s="685"/>
      <c r="JNX12" s="685"/>
      <c r="JNY12" s="685"/>
      <c r="JNZ12" s="685"/>
      <c r="JOA12" s="685"/>
      <c r="JOB12" s="685"/>
      <c r="JOC12" s="685"/>
      <c r="JOD12" s="685"/>
      <c r="JOE12" s="685"/>
      <c r="JOF12" s="685"/>
      <c r="JOG12" s="685"/>
      <c r="JOH12" s="685"/>
      <c r="JOI12" s="685"/>
      <c r="JOJ12" s="685"/>
      <c r="JOK12" s="685"/>
      <c r="JOL12" s="685"/>
      <c r="JOM12" s="685"/>
      <c r="JON12" s="685"/>
      <c r="JOO12" s="685"/>
      <c r="JOP12" s="685"/>
      <c r="JOQ12" s="685"/>
      <c r="JOR12" s="685"/>
      <c r="JOS12" s="685"/>
      <c r="JOT12" s="685"/>
      <c r="JOU12" s="685"/>
      <c r="JOV12" s="685"/>
      <c r="JOW12" s="685"/>
      <c r="JOX12" s="685"/>
      <c r="JOY12" s="685"/>
      <c r="JOZ12" s="685"/>
      <c r="JPA12" s="685"/>
      <c r="JPB12" s="685"/>
      <c r="JPC12" s="685"/>
      <c r="JPD12" s="685"/>
      <c r="JPE12" s="685"/>
      <c r="JPF12" s="685"/>
      <c r="JPG12" s="685"/>
      <c r="JPH12" s="685"/>
      <c r="JPI12" s="685"/>
      <c r="JPJ12" s="685"/>
      <c r="JPK12" s="685"/>
      <c r="JPL12" s="685"/>
      <c r="JPM12" s="685"/>
      <c r="JPN12" s="685"/>
      <c r="JPO12" s="685"/>
      <c r="JPP12" s="685"/>
      <c r="JPQ12" s="685"/>
      <c r="JPR12" s="685"/>
      <c r="JPS12" s="685"/>
      <c r="JPT12" s="685"/>
      <c r="JPU12" s="685"/>
      <c r="JPV12" s="685"/>
      <c r="JPW12" s="685"/>
      <c r="JPX12" s="685"/>
      <c r="JPY12" s="685"/>
      <c r="JPZ12" s="685"/>
      <c r="JQA12" s="685"/>
      <c r="JQB12" s="685"/>
      <c r="JQC12" s="685"/>
      <c r="JQD12" s="685"/>
      <c r="JQE12" s="685"/>
      <c r="JQF12" s="685"/>
      <c r="JQG12" s="685"/>
      <c r="JQH12" s="685"/>
      <c r="JQI12" s="685"/>
      <c r="JQJ12" s="685"/>
      <c r="JQK12" s="685"/>
      <c r="JQL12" s="685"/>
      <c r="JQM12" s="685"/>
      <c r="JQN12" s="685"/>
      <c r="JQO12" s="685"/>
      <c r="JQP12" s="685"/>
      <c r="JQQ12" s="685"/>
      <c r="JQR12" s="685"/>
      <c r="JQS12" s="685"/>
      <c r="JQT12" s="685"/>
      <c r="JQU12" s="685"/>
      <c r="JQV12" s="685"/>
      <c r="JQW12" s="685"/>
      <c r="JQX12" s="685"/>
      <c r="JQY12" s="685"/>
      <c r="JQZ12" s="685"/>
      <c r="JRA12" s="685"/>
      <c r="JRB12" s="685"/>
      <c r="JRC12" s="685"/>
      <c r="JRD12" s="685"/>
      <c r="JRE12" s="685"/>
      <c r="JRF12" s="685"/>
      <c r="JRG12" s="685"/>
      <c r="JRH12" s="685"/>
      <c r="JRI12" s="685"/>
      <c r="JRJ12" s="685"/>
      <c r="JRK12" s="685"/>
      <c r="JRL12" s="685"/>
      <c r="JRM12" s="685"/>
      <c r="JRN12" s="685"/>
      <c r="JRO12" s="685"/>
      <c r="JRP12" s="685"/>
      <c r="JRQ12" s="685"/>
      <c r="JRR12" s="685"/>
      <c r="JRS12" s="685"/>
      <c r="JRT12" s="685"/>
      <c r="JRU12" s="685"/>
      <c r="JRV12" s="685"/>
      <c r="JRW12" s="685"/>
      <c r="JRX12" s="685"/>
      <c r="JRY12" s="685"/>
      <c r="JRZ12" s="685"/>
      <c r="JSA12" s="685"/>
      <c r="JSB12" s="685"/>
      <c r="JSC12" s="685"/>
      <c r="JSD12" s="685"/>
      <c r="JSE12" s="685"/>
      <c r="JSF12" s="685"/>
      <c r="JSG12" s="685"/>
      <c r="JSH12" s="685"/>
      <c r="JSI12" s="685"/>
      <c r="JSJ12" s="685"/>
      <c r="JSK12" s="685"/>
      <c r="JSL12" s="685"/>
      <c r="JSM12" s="685"/>
      <c r="JSN12" s="685"/>
      <c r="JSO12" s="685"/>
      <c r="JSP12" s="685"/>
      <c r="JSQ12" s="685"/>
      <c r="JSR12" s="685"/>
      <c r="JSS12" s="685"/>
      <c r="JST12" s="685"/>
      <c r="JSU12" s="685"/>
      <c r="JSV12" s="685"/>
      <c r="JSW12" s="685"/>
      <c r="JSX12" s="685"/>
      <c r="JSY12" s="685"/>
      <c r="JSZ12" s="685"/>
      <c r="JTA12" s="685"/>
      <c r="JTB12" s="685"/>
      <c r="JTC12" s="685"/>
      <c r="JTD12" s="685"/>
      <c r="JTE12" s="685"/>
      <c r="JTF12" s="685"/>
      <c r="JTG12" s="685"/>
      <c r="JTH12" s="685"/>
      <c r="JTI12" s="685"/>
      <c r="JTJ12" s="685"/>
      <c r="JTK12" s="685"/>
      <c r="JTL12" s="685"/>
      <c r="JTM12" s="685"/>
      <c r="JTN12" s="685"/>
      <c r="JTO12" s="685"/>
      <c r="JTP12" s="685"/>
      <c r="JTQ12" s="685"/>
      <c r="JTR12" s="685"/>
      <c r="JTS12" s="685"/>
      <c r="JTT12" s="685"/>
      <c r="JTU12" s="685"/>
      <c r="JTV12" s="685"/>
      <c r="JTW12" s="685"/>
      <c r="JTX12" s="685"/>
      <c r="JTY12" s="685"/>
      <c r="JTZ12" s="685"/>
      <c r="JUA12" s="685"/>
      <c r="JUB12" s="685"/>
      <c r="JUC12" s="685"/>
      <c r="JUD12" s="685"/>
      <c r="JUE12" s="685"/>
      <c r="JUF12" s="685"/>
      <c r="JUG12" s="685"/>
      <c r="JUH12" s="685"/>
      <c r="JUI12" s="685"/>
      <c r="JUJ12" s="685"/>
      <c r="JUK12" s="685"/>
      <c r="JUL12" s="685"/>
      <c r="JUM12" s="685"/>
      <c r="JUN12" s="685"/>
      <c r="JUO12" s="685"/>
      <c r="JUP12" s="685"/>
      <c r="JUQ12" s="685"/>
      <c r="JUR12" s="685"/>
      <c r="JUS12" s="685"/>
      <c r="JUT12" s="685"/>
      <c r="JUU12" s="685"/>
      <c r="JUV12" s="685"/>
      <c r="JUW12" s="685"/>
      <c r="JUX12" s="685"/>
      <c r="JUY12" s="685"/>
      <c r="JUZ12" s="685"/>
      <c r="JVA12" s="685"/>
      <c r="JVB12" s="685"/>
      <c r="JVC12" s="685"/>
      <c r="JVD12" s="685"/>
      <c r="JVE12" s="685"/>
      <c r="JVF12" s="685"/>
      <c r="JVG12" s="685"/>
      <c r="JVH12" s="685"/>
      <c r="JVI12" s="685"/>
      <c r="JVJ12" s="685"/>
      <c r="JVK12" s="685"/>
      <c r="JVL12" s="685"/>
      <c r="JVM12" s="685"/>
      <c r="JVN12" s="685"/>
      <c r="JVO12" s="685"/>
      <c r="JVP12" s="685"/>
      <c r="JVQ12" s="685"/>
      <c r="JVR12" s="685"/>
      <c r="JVS12" s="685"/>
      <c r="JVT12" s="685"/>
      <c r="JVU12" s="685"/>
      <c r="JVV12" s="685"/>
      <c r="JVW12" s="685"/>
      <c r="JVX12" s="685"/>
      <c r="JVY12" s="685"/>
      <c r="JVZ12" s="685"/>
      <c r="JWA12" s="685"/>
      <c r="JWB12" s="685"/>
      <c r="JWC12" s="685"/>
      <c r="JWD12" s="685"/>
      <c r="JWE12" s="685"/>
      <c r="JWF12" s="685"/>
      <c r="JWG12" s="685"/>
      <c r="JWH12" s="685"/>
      <c r="JWI12" s="685"/>
      <c r="JWJ12" s="685"/>
      <c r="JWK12" s="685"/>
      <c r="JWL12" s="685"/>
      <c r="JWM12" s="685"/>
      <c r="JWN12" s="685"/>
      <c r="JWO12" s="685"/>
      <c r="JWP12" s="685"/>
      <c r="JWQ12" s="685"/>
      <c r="JWR12" s="685"/>
      <c r="JWS12" s="685"/>
      <c r="JWT12" s="685"/>
      <c r="JWU12" s="685"/>
      <c r="JWV12" s="685"/>
      <c r="JWW12" s="685"/>
      <c r="JWX12" s="685"/>
      <c r="JWY12" s="685"/>
      <c r="JWZ12" s="685"/>
      <c r="JXA12" s="685"/>
      <c r="JXB12" s="685"/>
      <c r="JXC12" s="685"/>
      <c r="JXD12" s="685"/>
      <c r="JXE12" s="685"/>
      <c r="JXF12" s="685"/>
      <c r="JXG12" s="685"/>
      <c r="JXH12" s="685"/>
      <c r="JXI12" s="685"/>
      <c r="JXJ12" s="685"/>
      <c r="JXK12" s="685"/>
      <c r="JXL12" s="685"/>
      <c r="JXM12" s="685"/>
      <c r="JXN12" s="685"/>
      <c r="JXO12" s="685"/>
      <c r="JXP12" s="685"/>
      <c r="JXQ12" s="685"/>
      <c r="JXR12" s="685"/>
      <c r="JXS12" s="685"/>
      <c r="JXT12" s="685"/>
      <c r="JXU12" s="685"/>
      <c r="JXV12" s="685"/>
      <c r="JXW12" s="685"/>
      <c r="JXX12" s="685"/>
      <c r="JXY12" s="685"/>
      <c r="JXZ12" s="685"/>
      <c r="JYA12" s="685"/>
      <c r="JYB12" s="685"/>
      <c r="JYC12" s="685"/>
      <c r="JYD12" s="685"/>
      <c r="JYE12" s="685"/>
      <c r="JYF12" s="685"/>
      <c r="JYG12" s="685"/>
      <c r="JYH12" s="685"/>
      <c r="JYI12" s="685"/>
      <c r="JYJ12" s="685"/>
      <c r="JYK12" s="685"/>
      <c r="JYL12" s="685"/>
      <c r="JYM12" s="685"/>
      <c r="JYN12" s="685"/>
      <c r="JYO12" s="685"/>
      <c r="JYP12" s="685"/>
      <c r="JYQ12" s="685"/>
      <c r="JYR12" s="685"/>
      <c r="JYS12" s="685"/>
      <c r="JYT12" s="685"/>
      <c r="JYU12" s="685"/>
      <c r="JYV12" s="685"/>
      <c r="JYW12" s="685"/>
      <c r="JYX12" s="685"/>
      <c r="JYY12" s="685"/>
      <c r="JYZ12" s="685"/>
      <c r="JZA12" s="685"/>
      <c r="JZB12" s="685"/>
      <c r="JZC12" s="685"/>
      <c r="JZD12" s="685"/>
      <c r="JZE12" s="685"/>
      <c r="JZF12" s="685"/>
      <c r="JZG12" s="685"/>
      <c r="JZH12" s="685"/>
      <c r="JZI12" s="685"/>
      <c r="JZJ12" s="685"/>
      <c r="JZK12" s="685"/>
      <c r="JZL12" s="685"/>
      <c r="JZM12" s="685"/>
      <c r="JZN12" s="685"/>
      <c r="JZO12" s="685"/>
      <c r="JZP12" s="685"/>
      <c r="JZQ12" s="685"/>
      <c r="JZR12" s="685"/>
      <c r="JZS12" s="685"/>
      <c r="JZT12" s="685"/>
      <c r="JZU12" s="685"/>
      <c r="JZV12" s="685"/>
      <c r="JZW12" s="685"/>
      <c r="JZX12" s="685"/>
      <c r="JZY12" s="685"/>
      <c r="JZZ12" s="685"/>
      <c r="KAA12" s="685"/>
      <c r="KAB12" s="685"/>
      <c r="KAC12" s="685"/>
      <c r="KAD12" s="685"/>
      <c r="KAE12" s="685"/>
      <c r="KAF12" s="685"/>
      <c r="KAG12" s="685"/>
      <c r="KAH12" s="685"/>
      <c r="KAI12" s="685"/>
      <c r="KAJ12" s="685"/>
      <c r="KAK12" s="685"/>
      <c r="KAL12" s="685"/>
      <c r="KAM12" s="685"/>
      <c r="KAN12" s="685"/>
      <c r="KAO12" s="685"/>
      <c r="KAP12" s="685"/>
      <c r="KAQ12" s="685"/>
      <c r="KAR12" s="685"/>
      <c r="KAS12" s="685"/>
      <c r="KAT12" s="685"/>
      <c r="KAU12" s="685"/>
      <c r="KAV12" s="685"/>
      <c r="KAW12" s="685"/>
      <c r="KAX12" s="685"/>
      <c r="KAY12" s="685"/>
      <c r="KAZ12" s="685"/>
      <c r="KBA12" s="685"/>
      <c r="KBB12" s="685"/>
      <c r="KBC12" s="685"/>
      <c r="KBD12" s="685"/>
      <c r="KBE12" s="685"/>
      <c r="KBF12" s="685"/>
      <c r="KBG12" s="685"/>
      <c r="KBH12" s="685"/>
      <c r="KBI12" s="685"/>
      <c r="KBJ12" s="685"/>
      <c r="KBK12" s="685"/>
      <c r="KBL12" s="685"/>
      <c r="KBM12" s="685"/>
      <c r="KBN12" s="685"/>
      <c r="KBO12" s="685"/>
      <c r="KBP12" s="685"/>
      <c r="KBQ12" s="685"/>
      <c r="KBR12" s="685"/>
      <c r="KBS12" s="685"/>
      <c r="KBT12" s="685"/>
      <c r="KBU12" s="685"/>
      <c r="KBV12" s="685"/>
      <c r="KBW12" s="685"/>
      <c r="KBX12" s="685"/>
      <c r="KBY12" s="685"/>
      <c r="KBZ12" s="685"/>
      <c r="KCA12" s="685"/>
      <c r="KCB12" s="685"/>
      <c r="KCC12" s="685"/>
      <c r="KCD12" s="685"/>
      <c r="KCE12" s="685"/>
      <c r="KCF12" s="685"/>
      <c r="KCG12" s="685"/>
      <c r="KCH12" s="685"/>
      <c r="KCI12" s="685"/>
      <c r="KCJ12" s="685"/>
      <c r="KCK12" s="685"/>
      <c r="KCL12" s="685"/>
      <c r="KCM12" s="685"/>
      <c r="KCN12" s="685"/>
      <c r="KCO12" s="685"/>
      <c r="KCP12" s="685"/>
      <c r="KCQ12" s="685"/>
      <c r="KCR12" s="685"/>
      <c r="KCS12" s="685"/>
      <c r="KCT12" s="685"/>
      <c r="KCU12" s="685"/>
      <c r="KCV12" s="685"/>
      <c r="KCW12" s="685"/>
      <c r="KCX12" s="685"/>
      <c r="KCY12" s="685"/>
      <c r="KCZ12" s="685"/>
      <c r="KDA12" s="685"/>
      <c r="KDB12" s="685"/>
      <c r="KDC12" s="685"/>
      <c r="KDD12" s="685"/>
      <c r="KDE12" s="685"/>
      <c r="KDF12" s="685"/>
      <c r="KDG12" s="685"/>
      <c r="KDH12" s="685"/>
      <c r="KDI12" s="685"/>
      <c r="KDJ12" s="685"/>
      <c r="KDK12" s="685"/>
      <c r="KDL12" s="685"/>
      <c r="KDM12" s="685"/>
      <c r="KDN12" s="685"/>
      <c r="KDO12" s="685"/>
      <c r="KDP12" s="685"/>
      <c r="KDQ12" s="685"/>
      <c r="KDR12" s="685"/>
      <c r="KDS12" s="685"/>
      <c r="KDT12" s="685"/>
      <c r="KDU12" s="685"/>
      <c r="KDV12" s="685"/>
      <c r="KDW12" s="685"/>
      <c r="KDX12" s="685"/>
      <c r="KDY12" s="685"/>
      <c r="KDZ12" s="685"/>
      <c r="KEA12" s="685"/>
      <c r="KEB12" s="685"/>
      <c r="KEC12" s="685"/>
      <c r="KED12" s="685"/>
      <c r="KEE12" s="685"/>
      <c r="KEF12" s="685"/>
      <c r="KEG12" s="685"/>
      <c r="KEH12" s="685"/>
      <c r="KEI12" s="685"/>
      <c r="KEJ12" s="685"/>
      <c r="KEK12" s="685"/>
      <c r="KEL12" s="685"/>
      <c r="KEM12" s="685"/>
      <c r="KEN12" s="685"/>
      <c r="KEO12" s="685"/>
      <c r="KEP12" s="685"/>
      <c r="KEQ12" s="685"/>
      <c r="KER12" s="685"/>
      <c r="KES12" s="685"/>
      <c r="KET12" s="685"/>
      <c r="KEU12" s="685"/>
      <c r="KEV12" s="685"/>
      <c r="KEW12" s="685"/>
      <c r="KEX12" s="685"/>
      <c r="KEY12" s="685"/>
      <c r="KEZ12" s="685"/>
      <c r="KFA12" s="685"/>
      <c r="KFB12" s="685"/>
      <c r="KFC12" s="685"/>
      <c r="KFD12" s="685"/>
      <c r="KFE12" s="685"/>
      <c r="KFF12" s="685"/>
      <c r="KFG12" s="685"/>
      <c r="KFH12" s="685"/>
      <c r="KFI12" s="685"/>
      <c r="KFJ12" s="685"/>
      <c r="KFK12" s="685"/>
      <c r="KFL12" s="685"/>
      <c r="KFM12" s="685"/>
      <c r="KFN12" s="685"/>
      <c r="KFO12" s="685"/>
      <c r="KFP12" s="685"/>
      <c r="KFQ12" s="685"/>
      <c r="KFR12" s="685"/>
      <c r="KFS12" s="685"/>
      <c r="KFT12" s="685"/>
      <c r="KFU12" s="685"/>
      <c r="KFV12" s="685"/>
      <c r="KFW12" s="685"/>
      <c r="KFX12" s="685"/>
      <c r="KFY12" s="685"/>
      <c r="KFZ12" s="685"/>
      <c r="KGA12" s="685"/>
      <c r="KGB12" s="685"/>
      <c r="KGC12" s="685"/>
      <c r="KGD12" s="685"/>
      <c r="KGE12" s="685"/>
      <c r="KGF12" s="685"/>
      <c r="KGG12" s="685"/>
      <c r="KGH12" s="685"/>
      <c r="KGI12" s="685"/>
      <c r="KGJ12" s="685"/>
      <c r="KGK12" s="685"/>
      <c r="KGL12" s="685"/>
      <c r="KGM12" s="685"/>
      <c r="KGN12" s="685"/>
      <c r="KGO12" s="685"/>
      <c r="KGP12" s="685"/>
      <c r="KGQ12" s="685"/>
      <c r="KGR12" s="685"/>
      <c r="KGS12" s="685"/>
      <c r="KGT12" s="685"/>
      <c r="KGU12" s="685"/>
      <c r="KGV12" s="685"/>
      <c r="KGW12" s="685"/>
      <c r="KGX12" s="685"/>
      <c r="KGY12" s="685"/>
      <c r="KGZ12" s="685"/>
      <c r="KHA12" s="685"/>
      <c r="KHB12" s="685"/>
      <c r="KHC12" s="685"/>
      <c r="KHD12" s="685"/>
      <c r="KHE12" s="685"/>
      <c r="KHF12" s="685"/>
      <c r="KHG12" s="685"/>
      <c r="KHH12" s="685"/>
      <c r="KHI12" s="685"/>
      <c r="KHJ12" s="685"/>
      <c r="KHK12" s="685"/>
      <c r="KHL12" s="685"/>
      <c r="KHM12" s="685"/>
      <c r="KHN12" s="685"/>
      <c r="KHO12" s="685"/>
      <c r="KHP12" s="685"/>
      <c r="KHQ12" s="685"/>
      <c r="KHR12" s="685"/>
      <c r="KHS12" s="685"/>
      <c r="KHT12" s="685"/>
      <c r="KHU12" s="685"/>
      <c r="KHV12" s="685"/>
      <c r="KHW12" s="685"/>
      <c r="KHX12" s="685"/>
      <c r="KHY12" s="685"/>
      <c r="KHZ12" s="685"/>
      <c r="KIA12" s="685"/>
      <c r="KIB12" s="685"/>
      <c r="KIC12" s="685"/>
      <c r="KID12" s="685"/>
      <c r="KIE12" s="685"/>
      <c r="KIF12" s="685"/>
      <c r="KIG12" s="685"/>
      <c r="KIH12" s="685"/>
      <c r="KII12" s="685"/>
      <c r="KIJ12" s="685"/>
      <c r="KIK12" s="685"/>
      <c r="KIL12" s="685"/>
      <c r="KIM12" s="685"/>
      <c r="KIN12" s="685"/>
      <c r="KIO12" s="685"/>
      <c r="KIP12" s="685"/>
      <c r="KIQ12" s="685"/>
      <c r="KIR12" s="685"/>
      <c r="KIS12" s="685"/>
      <c r="KIT12" s="685"/>
      <c r="KIU12" s="685"/>
      <c r="KIV12" s="685"/>
      <c r="KIW12" s="685"/>
      <c r="KIX12" s="685"/>
      <c r="KIY12" s="685"/>
      <c r="KIZ12" s="685"/>
      <c r="KJA12" s="685"/>
      <c r="KJB12" s="685"/>
      <c r="KJC12" s="685"/>
      <c r="KJD12" s="685"/>
      <c r="KJE12" s="685"/>
      <c r="KJF12" s="685"/>
      <c r="KJG12" s="685"/>
      <c r="KJH12" s="685"/>
      <c r="KJI12" s="685"/>
      <c r="KJJ12" s="685"/>
      <c r="KJK12" s="685"/>
      <c r="KJL12" s="685"/>
      <c r="KJM12" s="685"/>
      <c r="KJN12" s="685"/>
      <c r="KJO12" s="685"/>
      <c r="KJP12" s="685"/>
      <c r="KJQ12" s="685"/>
      <c r="KJR12" s="685"/>
      <c r="KJS12" s="685"/>
      <c r="KJT12" s="685"/>
      <c r="KJU12" s="685"/>
      <c r="KJV12" s="685"/>
      <c r="KJW12" s="685"/>
      <c r="KJX12" s="685"/>
      <c r="KJY12" s="685"/>
      <c r="KJZ12" s="685"/>
      <c r="KKA12" s="685"/>
      <c r="KKB12" s="685"/>
      <c r="KKC12" s="685"/>
      <c r="KKD12" s="685"/>
      <c r="KKE12" s="685"/>
      <c r="KKF12" s="685"/>
      <c r="KKG12" s="685"/>
      <c r="KKH12" s="685"/>
      <c r="KKI12" s="685"/>
      <c r="KKJ12" s="685"/>
      <c r="KKK12" s="685"/>
      <c r="KKL12" s="685"/>
      <c r="KKM12" s="685"/>
      <c r="KKN12" s="685"/>
      <c r="KKO12" s="685"/>
      <c r="KKP12" s="685"/>
      <c r="KKQ12" s="685"/>
      <c r="KKR12" s="685"/>
      <c r="KKS12" s="685"/>
      <c r="KKT12" s="685"/>
      <c r="KKU12" s="685"/>
      <c r="KKV12" s="685"/>
      <c r="KKW12" s="685"/>
      <c r="KKX12" s="685"/>
      <c r="KKY12" s="685"/>
      <c r="KKZ12" s="685"/>
      <c r="KLA12" s="685"/>
      <c r="KLB12" s="685"/>
      <c r="KLC12" s="685"/>
      <c r="KLD12" s="685"/>
      <c r="KLE12" s="685"/>
      <c r="KLF12" s="685"/>
      <c r="KLG12" s="685"/>
      <c r="KLH12" s="685"/>
      <c r="KLI12" s="685"/>
      <c r="KLJ12" s="685"/>
      <c r="KLK12" s="685"/>
      <c r="KLL12" s="685"/>
      <c r="KLM12" s="685"/>
      <c r="KLN12" s="685"/>
      <c r="KLO12" s="685"/>
      <c r="KLP12" s="685"/>
      <c r="KLQ12" s="685"/>
      <c r="KLR12" s="685"/>
      <c r="KLS12" s="685"/>
      <c r="KLT12" s="685"/>
      <c r="KLU12" s="685"/>
      <c r="KLV12" s="685"/>
      <c r="KLW12" s="685"/>
      <c r="KLX12" s="685"/>
      <c r="KLY12" s="685"/>
      <c r="KLZ12" s="685"/>
      <c r="KMA12" s="685"/>
      <c r="KMB12" s="685"/>
      <c r="KMC12" s="685"/>
      <c r="KMD12" s="685"/>
      <c r="KME12" s="685"/>
      <c r="KMF12" s="685"/>
      <c r="KMG12" s="685"/>
      <c r="KMH12" s="685"/>
      <c r="KMI12" s="685"/>
      <c r="KMJ12" s="685"/>
      <c r="KMK12" s="685"/>
      <c r="KML12" s="685"/>
      <c r="KMM12" s="685"/>
      <c r="KMN12" s="685"/>
      <c r="KMO12" s="685"/>
      <c r="KMP12" s="685"/>
      <c r="KMQ12" s="685"/>
      <c r="KMR12" s="685"/>
      <c r="KMS12" s="685"/>
      <c r="KMT12" s="685"/>
      <c r="KMU12" s="685"/>
      <c r="KMV12" s="685"/>
      <c r="KMW12" s="685"/>
      <c r="KMX12" s="685"/>
      <c r="KMY12" s="685"/>
      <c r="KMZ12" s="685"/>
      <c r="KNA12" s="685"/>
      <c r="KNB12" s="685"/>
      <c r="KNC12" s="685"/>
      <c r="KND12" s="685"/>
      <c r="KNE12" s="685"/>
      <c r="KNF12" s="685"/>
      <c r="KNG12" s="685"/>
      <c r="KNH12" s="685"/>
      <c r="KNI12" s="685"/>
      <c r="KNJ12" s="685"/>
      <c r="KNK12" s="685"/>
      <c r="KNL12" s="685"/>
      <c r="KNM12" s="685"/>
      <c r="KNN12" s="685"/>
      <c r="KNO12" s="685"/>
      <c r="KNP12" s="685"/>
      <c r="KNQ12" s="685"/>
      <c r="KNR12" s="685"/>
      <c r="KNS12" s="685"/>
      <c r="KNT12" s="685"/>
      <c r="KNU12" s="685"/>
      <c r="KNV12" s="685"/>
      <c r="KNW12" s="685"/>
      <c r="KNX12" s="685"/>
      <c r="KNY12" s="685"/>
      <c r="KNZ12" s="685"/>
      <c r="KOA12" s="685"/>
      <c r="KOB12" s="685"/>
      <c r="KOC12" s="685"/>
      <c r="KOD12" s="685"/>
      <c r="KOE12" s="685"/>
      <c r="KOF12" s="685"/>
      <c r="KOG12" s="685"/>
      <c r="KOH12" s="685"/>
      <c r="KOI12" s="685"/>
      <c r="KOJ12" s="685"/>
      <c r="KOK12" s="685"/>
      <c r="KOL12" s="685"/>
      <c r="KOM12" s="685"/>
      <c r="KON12" s="685"/>
      <c r="KOO12" s="685"/>
      <c r="KOP12" s="685"/>
      <c r="KOQ12" s="685"/>
      <c r="KOR12" s="685"/>
      <c r="KOS12" s="685"/>
      <c r="KOT12" s="685"/>
      <c r="KOU12" s="685"/>
      <c r="KOV12" s="685"/>
      <c r="KOW12" s="685"/>
      <c r="KOX12" s="685"/>
      <c r="KOY12" s="685"/>
      <c r="KOZ12" s="685"/>
      <c r="KPA12" s="685"/>
      <c r="KPB12" s="685"/>
      <c r="KPC12" s="685"/>
      <c r="KPD12" s="685"/>
      <c r="KPE12" s="685"/>
      <c r="KPF12" s="685"/>
      <c r="KPG12" s="685"/>
      <c r="KPH12" s="685"/>
      <c r="KPI12" s="685"/>
      <c r="KPJ12" s="685"/>
      <c r="KPK12" s="685"/>
      <c r="KPL12" s="685"/>
      <c r="KPM12" s="685"/>
      <c r="KPN12" s="685"/>
      <c r="KPO12" s="685"/>
      <c r="KPP12" s="685"/>
      <c r="KPQ12" s="685"/>
      <c r="KPR12" s="685"/>
      <c r="KPS12" s="685"/>
      <c r="KPT12" s="685"/>
      <c r="KPU12" s="685"/>
      <c r="KPV12" s="685"/>
      <c r="KPW12" s="685"/>
      <c r="KPX12" s="685"/>
      <c r="KPY12" s="685"/>
      <c r="KPZ12" s="685"/>
      <c r="KQA12" s="685"/>
      <c r="KQB12" s="685"/>
      <c r="KQC12" s="685"/>
      <c r="KQD12" s="685"/>
      <c r="KQE12" s="685"/>
      <c r="KQF12" s="685"/>
      <c r="KQG12" s="685"/>
      <c r="KQH12" s="685"/>
      <c r="KQI12" s="685"/>
      <c r="KQJ12" s="685"/>
      <c r="KQK12" s="685"/>
      <c r="KQL12" s="685"/>
      <c r="KQM12" s="685"/>
      <c r="KQN12" s="685"/>
      <c r="KQO12" s="685"/>
      <c r="KQP12" s="685"/>
      <c r="KQQ12" s="685"/>
      <c r="KQR12" s="685"/>
      <c r="KQS12" s="685"/>
      <c r="KQT12" s="685"/>
      <c r="KQU12" s="685"/>
      <c r="KQV12" s="685"/>
      <c r="KQW12" s="685"/>
      <c r="KQX12" s="685"/>
      <c r="KQY12" s="685"/>
      <c r="KQZ12" s="685"/>
      <c r="KRA12" s="685"/>
      <c r="KRB12" s="685"/>
      <c r="KRC12" s="685"/>
      <c r="KRD12" s="685"/>
      <c r="KRE12" s="685"/>
      <c r="KRF12" s="685"/>
      <c r="KRG12" s="685"/>
      <c r="KRH12" s="685"/>
      <c r="KRI12" s="685"/>
      <c r="KRJ12" s="685"/>
      <c r="KRK12" s="685"/>
      <c r="KRL12" s="685"/>
      <c r="KRM12" s="685"/>
      <c r="KRN12" s="685"/>
      <c r="KRO12" s="685"/>
      <c r="KRP12" s="685"/>
      <c r="KRQ12" s="685"/>
      <c r="KRR12" s="685"/>
      <c r="KRS12" s="685"/>
      <c r="KRT12" s="685"/>
      <c r="KRU12" s="685"/>
      <c r="KRV12" s="685"/>
      <c r="KRW12" s="685"/>
      <c r="KRX12" s="685"/>
      <c r="KRY12" s="685"/>
      <c r="KRZ12" s="685"/>
      <c r="KSA12" s="685"/>
      <c r="KSB12" s="685"/>
      <c r="KSC12" s="685"/>
      <c r="KSD12" s="685"/>
      <c r="KSE12" s="685"/>
      <c r="KSF12" s="685"/>
      <c r="KSG12" s="685"/>
      <c r="KSH12" s="685"/>
      <c r="KSI12" s="685"/>
      <c r="KSJ12" s="685"/>
      <c r="KSK12" s="685"/>
      <c r="KSL12" s="685"/>
      <c r="KSM12" s="685"/>
      <c r="KSN12" s="685"/>
      <c r="KSO12" s="685"/>
      <c r="KSP12" s="685"/>
      <c r="KSQ12" s="685"/>
      <c r="KSR12" s="685"/>
      <c r="KSS12" s="685"/>
      <c r="KST12" s="685"/>
      <c r="KSU12" s="685"/>
      <c r="KSV12" s="685"/>
      <c r="KSW12" s="685"/>
      <c r="KSX12" s="685"/>
      <c r="KSY12" s="685"/>
      <c r="KSZ12" s="685"/>
      <c r="KTA12" s="685"/>
      <c r="KTB12" s="685"/>
      <c r="KTC12" s="685"/>
      <c r="KTD12" s="685"/>
      <c r="KTE12" s="685"/>
      <c r="KTF12" s="685"/>
      <c r="KTG12" s="685"/>
      <c r="KTH12" s="685"/>
      <c r="KTI12" s="685"/>
      <c r="KTJ12" s="685"/>
      <c r="KTK12" s="685"/>
      <c r="KTL12" s="685"/>
      <c r="KTM12" s="685"/>
      <c r="KTN12" s="685"/>
      <c r="KTO12" s="685"/>
      <c r="KTP12" s="685"/>
      <c r="KTQ12" s="685"/>
      <c r="KTR12" s="685"/>
      <c r="KTS12" s="685"/>
      <c r="KTT12" s="685"/>
      <c r="KTU12" s="685"/>
      <c r="KTV12" s="685"/>
      <c r="KTW12" s="685"/>
      <c r="KTX12" s="685"/>
      <c r="KTY12" s="685"/>
      <c r="KTZ12" s="685"/>
      <c r="KUA12" s="685"/>
      <c r="KUB12" s="685"/>
      <c r="KUC12" s="685"/>
      <c r="KUD12" s="685"/>
      <c r="KUE12" s="685"/>
      <c r="KUF12" s="685"/>
      <c r="KUG12" s="685"/>
      <c r="KUH12" s="685"/>
      <c r="KUI12" s="685"/>
      <c r="KUJ12" s="685"/>
      <c r="KUK12" s="685"/>
      <c r="KUL12" s="685"/>
      <c r="KUM12" s="685"/>
      <c r="KUN12" s="685"/>
      <c r="KUO12" s="685"/>
      <c r="KUP12" s="685"/>
      <c r="KUQ12" s="685"/>
      <c r="KUR12" s="685"/>
      <c r="KUS12" s="685"/>
      <c r="KUT12" s="685"/>
      <c r="KUU12" s="685"/>
      <c r="KUV12" s="685"/>
      <c r="KUW12" s="685"/>
      <c r="KUX12" s="685"/>
      <c r="KUY12" s="685"/>
      <c r="KUZ12" s="685"/>
      <c r="KVA12" s="685"/>
      <c r="KVB12" s="685"/>
      <c r="KVC12" s="685"/>
      <c r="KVD12" s="685"/>
      <c r="KVE12" s="685"/>
      <c r="KVF12" s="685"/>
      <c r="KVG12" s="685"/>
      <c r="KVH12" s="685"/>
      <c r="KVI12" s="685"/>
      <c r="KVJ12" s="685"/>
      <c r="KVK12" s="685"/>
      <c r="KVL12" s="685"/>
      <c r="KVM12" s="685"/>
      <c r="KVN12" s="685"/>
      <c r="KVO12" s="685"/>
      <c r="KVP12" s="685"/>
      <c r="KVQ12" s="685"/>
      <c r="KVR12" s="685"/>
      <c r="KVS12" s="685"/>
      <c r="KVT12" s="685"/>
      <c r="KVU12" s="685"/>
      <c r="KVV12" s="685"/>
      <c r="KVW12" s="685"/>
      <c r="KVX12" s="685"/>
      <c r="KVY12" s="685"/>
      <c r="KVZ12" s="685"/>
      <c r="KWA12" s="685"/>
      <c r="KWB12" s="685"/>
      <c r="KWC12" s="685"/>
      <c r="KWD12" s="685"/>
      <c r="KWE12" s="685"/>
      <c r="KWF12" s="685"/>
      <c r="KWG12" s="685"/>
      <c r="KWH12" s="685"/>
      <c r="KWI12" s="685"/>
      <c r="KWJ12" s="685"/>
      <c r="KWK12" s="685"/>
      <c r="KWL12" s="685"/>
      <c r="KWM12" s="685"/>
      <c r="KWN12" s="685"/>
      <c r="KWO12" s="685"/>
      <c r="KWP12" s="685"/>
      <c r="KWQ12" s="685"/>
      <c r="KWR12" s="685"/>
      <c r="KWS12" s="685"/>
      <c r="KWT12" s="685"/>
      <c r="KWU12" s="685"/>
      <c r="KWV12" s="685"/>
      <c r="KWW12" s="685"/>
      <c r="KWX12" s="685"/>
      <c r="KWY12" s="685"/>
      <c r="KWZ12" s="685"/>
      <c r="KXA12" s="685"/>
      <c r="KXB12" s="685"/>
      <c r="KXC12" s="685"/>
      <c r="KXD12" s="685"/>
      <c r="KXE12" s="685"/>
      <c r="KXF12" s="685"/>
      <c r="KXG12" s="685"/>
      <c r="KXH12" s="685"/>
      <c r="KXI12" s="685"/>
      <c r="KXJ12" s="685"/>
      <c r="KXK12" s="685"/>
      <c r="KXL12" s="685"/>
      <c r="KXM12" s="685"/>
      <c r="KXN12" s="685"/>
      <c r="KXO12" s="685"/>
      <c r="KXP12" s="685"/>
      <c r="KXQ12" s="685"/>
      <c r="KXR12" s="685"/>
      <c r="KXS12" s="685"/>
      <c r="KXT12" s="685"/>
      <c r="KXU12" s="685"/>
      <c r="KXV12" s="685"/>
      <c r="KXW12" s="685"/>
      <c r="KXX12" s="685"/>
      <c r="KXY12" s="685"/>
      <c r="KXZ12" s="685"/>
      <c r="KYA12" s="685"/>
      <c r="KYB12" s="685"/>
      <c r="KYC12" s="685"/>
      <c r="KYD12" s="685"/>
      <c r="KYE12" s="685"/>
      <c r="KYF12" s="685"/>
      <c r="KYG12" s="685"/>
      <c r="KYH12" s="685"/>
      <c r="KYI12" s="685"/>
      <c r="KYJ12" s="685"/>
      <c r="KYK12" s="685"/>
      <c r="KYL12" s="685"/>
      <c r="KYM12" s="685"/>
      <c r="KYN12" s="685"/>
      <c r="KYO12" s="685"/>
      <c r="KYP12" s="685"/>
      <c r="KYQ12" s="685"/>
      <c r="KYR12" s="685"/>
      <c r="KYS12" s="685"/>
      <c r="KYT12" s="685"/>
      <c r="KYU12" s="685"/>
      <c r="KYV12" s="685"/>
      <c r="KYW12" s="685"/>
      <c r="KYX12" s="685"/>
      <c r="KYY12" s="685"/>
      <c r="KYZ12" s="685"/>
      <c r="KZA12" s="685"/>
      <c r="KZB12" s="685"/>
      <c r="KZC12" s="685"/>
      <c r="KZD12" s="685"/>
      <c r="KZE12" s="685"/>
      <c r="KZF12" s="685"/>
      <c r="KZG12" s="685"/>
      <c r="KZH12" s="685"/>
      <c r="KZI12" s="685"/>
      <c r="KZJ12" s="685"/>
      <c r="KZK12" s="685"/>
      <c r="KZL12" s="685"/>
      <c r="KZM12" s="685"/>
      <c r="KZN12" s="685"/>
      <c r="KZO12" s="685"/>
      <c r="KZP12" s="685"/>
      <c r="KZQ12" s="685"/>
      <c r="KZR12" s="685"/>
      <c r="KZS12" s="685"/>
      <c r="KZT12" s="685"/>
      <c r="KZU12" s="685"/>
      <c r="KZV12" s="685"/>
      <c r="KZW12" s="685"/>
      <c r="KZX12" s="685"/>
      <c r="KZY12" s="685"/>
      <c r="KZZ12" s="685"/>
      <c r="LAA12" s="685"/>
      <c r="LAB12" s="685"/>
      <c r="LAC12" s="685"/>
      <c r="LAD12" s="685"/>
      <c r="LAE12" s="685"/>
      <c r="LAF12" s="685"/>
      <c r="LAG12" s="685"/>
      <c r="LAH12" s="685"/>
      <c r="LAI12" s="685"/>
      <c r="LAJ12" s="685"/>
      <c r="LAK12" s="685"/>
      <c r="LAL12" s="685"/>
      <c r="LAM12" s="685"/>
      <c r="LAN12" s="685"/>
      <c r="LAO12" s="685"/>
      <c r="LAP12" s="685"/>
      <c r="LAQ12" s="685"/>
      <c r="LAR12" s="685"/>
      <c r="LAS12" s="685"/>
      <c r="LAT12" s="685"/>
      <c r="LAU12" s="685"/>
      <c r="LAV12" s="685"/>
      <c r="LAW12" s="685"/>
      <c r="LAX12" s="685"/>
      <c r="LAY12" s="685"/>
      <c r="LAZ12" s="685"/>
      <c r="LBA12" s="685"/>
      <c r="LBB12" s="685"/>
      <c r="LBC12" s="685"/>
      <c r="LBD12" s="685"/>
      <c r="LBE12" s="685"/>
      <c r="LBF12" s="685"/>
      <c r="LBG12" s="685"/>
      <c r="LBH12" s="685"/>
      <c r="LBI12" s="685"/>
      <c r="LBJ12" s="685"/>
      <c r="LBK12" s="685"/>
      <c r="LBL12" s="685"/>
      <c r="LBM12" s="685"/>
      <c r="LBN12" s="685"/>
      <c r="LBO12" s="685"/>
      <c r="LBP12" s="685"/>
      <c r="LBQ12" s="685"/>
      <c r="LBR12" s="685"/>
      <c r="LBS12" s="685"/>
      <c r="LBT12" s="685"/>
      <c r="LBU12" s="685"/>
      <c r="LBV12" s="685"/>
      <c r="LBW12" s="685"/>
      <c r="LBX12" s="685"/>
      <c r="LBY12" s="685"/>
      <c r="LBZ12" s="685"/>
      <c r="LCA12" s="685"/>
      <c r="LCB12" s="685"/>
      <c r="LCC12" s="685"/>
      <c r="LCD12" s="685"/>
      <c r="LCE12" s="685"/>
      <c r="LCF12" s="685"/>
      <c r="LCG12" s="685"/>
      <c r="LCH12" s="685"/>
      <c r="LCI12" s="685"/>
      <c r="LCJ12" s="685"/>
      <c r="LCK12" s="685"/>
      <c r="LCL12" s="685"/>
      <c r="LCM12" s="685"/>
      <c r="LCN12" s="685"/>
      <c r="LCO12" s="685"/>
      <c r="LCP12" s="685"/>
      <c r="LCQ12" s="685"/>
      <c r="LCR12" s="685"/>
      <c r="LCS12" s="685"/>
      <c r="LCT12" s="685"/>
      <c r="LCU12" s="685"/>
      <c r="LCV12" s="685"/>
      <c r="LCW12" s="685"/>
      <c r="LCX12" s="685"/>
      <c r="LCY12" s="685"/>
      <c r="LCZ12" s="685"/>
      <c r="LDA12" s="685"/>
      <c r="LDB12" s="685"/>
      <c r="LDC12" s="685"/>
      <c r="LDD12" s="685"/>
      <c r="LDE12" s="685"/>
      <c r="LDF12" s="685"/>
      <c r="LDG12" s="685"/>
      <c r="LDH12" s="685"/>
      <c r="LDI12" s="685"/>
      <c r="LDJ12" s="685"/>
      <c r="LDK12" s="685"/>
      <c r="LDL12" s="685"/>
      <c r="LDM12" s="685"/>
      <c r="LDN12" s="685"/>
      <c r="LDO12" s="685"/>
      <c r="LDP12" s="685"/>
      <c r="LDQ12" s="685"/>
      <c r="LDR12" s="685"/>
      <c r="LDS12" s="685"/>
      <c r="LDT12" s="685"/>
      <c r="LDU12" s="685"/>
      <c r="LDV12" s="685"/>
      <c r="LDW12" s="685"/>
      <c r="LDX12" s="685"/>
      <c r="LDY12" s="685"/>
      <c r="LDZ12" s="685"/>
      <c r="LEA12" s="685"/>
      <c r="LEB12" s="685"/>
      <c r="LEC12" s="685"/>
      <c r="LED12" s="685"/>
      <c r="LEE12" s="685"/>
      <c r="LEF12" s="685"/>
      <c r="LEG12" s="685"/>
      <c r="LEH12" s="685"/>
      <c r="LEI12" s="685"/>
      <c r="LEJ12" s="685"/>
      <c r="LEK12" s="685"/>
      <c r="LEL12" s="685"/>
      <c r="LEM12" s="685"/>
      <c r="LEN12" s="685"/>
      <c r="LEO12" s="685"/>
      <c r="LEP12" s="685"/>
      <c r="LEQ12" s="685"/>
      <c r="LER12" s="685"/>
      <c r="LES12" s="685"/>
      <c r="LET12" s="685"/>
      <c r="LEU12" s="685"/>
      <c r="LEV12" s="685"/>
      <c r="LEW12" s="685"/>
      <c r="LEX12" s="685"/>
      <c r="LEY12" s="685"/>
      <c r="LEZ12" s="685"/>
      <c r="LFA12" s="685"/>
      <c r="LFB12" s="685"/>
      <c r="LFC12" s="685"/>
      <c r="LFD12" s="685"/>
      <c r="LFE12" s="685"/>
      <c r="LFF12" s="685"/>
      <c r="LFG12" s="685"/>
      <c r="LFH12" s="685"/>
      <c r="LFI12" s="685"/>
      <c r="LFJ12" s="685"/>
      <c r="LFK12" s="685"/>
      <c r="LFL12" s="685"/>
      <c r="LFM12" s="685"/>
      <c r="LFN12" s="685"/>
      <c r="LFO12" s="685"/>
      <c r="LFP12" s="685"/>
      <c r="LFQ12" s="685"/>
      <c r="LFR12" s="685"/>
      <c r="LFS12" s="685"/>
      <c r="LFT12" s="685"/>
      <c r="LFU12" s="685"/>
      <c r="LFV12" s="685"/>
      <c r="LFW12" s="685"/>
      <c r="LFX12" s="685"/>
      <c r="LFY12" s="685"/>
      <c r="LFZ12" s="685"/>
      <c r="LGA12" s="685"/>
      <c r="LGB12" s="685"/>
      <c r="LGC12" s="685"/>
      <c r="LGD12" s="685"/>
      <c r="LGE12" s="685"/>
      <c r="LGF12" s="685"/>
      <c r="LGG12" s="685"/>
      <c r="LGH12" s="685"/>
      <c r="LGI12" s="685"/>
      <c r="LGJ12" s="685"/>
      <c r="LGK12" s="685"/>
      <c r="LGL12" s="685"/>
      <c r="LGM12" s="685"/>
      <c r="LGN12" s="685"/>
      <c r="LGO12" s="685"/>
      <c r="LGP12" s="685"/>
      <c r="LGQ12" s="685"/>
      <c r="LGR12" s="685"/>
      <c r="LGS12" s="685"/>
      <c r="LGT12" s="685"/>
      <c r="LGU12" s="685"/>
      <c r="LGV12" s="685"/>
      <c r="LGW12" s="685"/>
      <c r="LGX12" s="685"/>
      <c r="LGY12" s="685"/>
      <c r="LGZ12" s="685"/>
      <c r="LHA12" s="685"/>
      <c r="LHB12" s="685"/>
      <c r="LHC12" s="685"/>
      <c r="LHD12" s="685"/>
      <c r="LHE12" s="685"/>
      <c r="LHF12" s="685"/>
      <c r="LHG12" s="685"/>
      <c r="LHH12" s="685"/>
      <c r="LHI12" s="685"/>
      <c r="LHJ12" s="685"/>
      <c r="LHK12" s="685"/>
      <c r="LHL12" s="685"/>
      <c r="LHM12" s="685"/>
      <c r="LHN12" s="685"/>
      <c r="LHO12" s="685"/>
      <c r="LHP12" s="685"/>
      <c r="LHQ12" s="685"/>
      <c r="LHR12" s="685"/>
      <c r="LHS12" s="685"/>
      <c r="LHT12" s="685"/>
      <c r="LHU12" s="685"/>
      <c r="LHV12" s="685"/>
      <c r="LHW12" s="685"/>
      <c r="LHX12" s="685"/>
      <c r="LHY12" s="685"/>
      <c r="LHZ12" s="685"/>
      <c r="LIA12" s="685"/>
      <c r="LIB12" s="685"/>
      <c r="LIC12" s="685"/>
      <c r="LID12" s="685"/>
      <c r="LIE12" s="685"/>
      <c r="LIF12" s="685"/>
      <c r="LIG12" s="685"/>
      <c r="LIH12" s="685"/>
      <c r="LII12" s="685"/>
      <c r="LIJ12" s="685"/>
      <c r="LIK12" s="685"/>
      <c r="LIL12" s="685"/>
      <c r="LIM12" s="685"/>
      <c r="LIN12" s="685"/>
      <c r="LIO12" s="685"/>
      <c r="LIP12" s="685"/>
      <c r="LIQ12" s="685"/>
      <c r="LIR12" s="685"/>
      <c r="LIS12" s="685"/>
      <c r="LIT12" s="685"/>
      <c r="LIU12" s="685"/>
      <c r="LIV12" s="685"/>
      <c r="LIW12" s="685"/>
      <c r="LIX12" s="685"/>
      <c r="LIY12" s="685"/>
      <c r="LIZ12" s="685"/>
      <c r="LJA12" s="685"/>
      <c r="LJB12" s="685"/>
      <c r="LJC12" s="685"/>
      <c r="LJD12" s="685"/>
      <c r="LJE12" s="685"/>
      <c r="LJF12" s="685"/>
      <c r="LJG12" s="685"/>
      <c r="LJH12" s="685"/>
      <c r="LJI12" s="685"/>
      <c r="LJJ12" s="685"/>
      <c r="LJK12" s="685"/>
      <c r="LJL12" s="685"/>
      <c r="LJM12" s="685"/>
      <c r="LJN12" s="685"/>
      <c r="LJO12" s="685"/>
      <c r="LJP12" s="685"/>
      <c r="LJQ12" s="685"/>
      <c r="LJR12" s="685"/>
      <c r="LJS12" s="685"/>
      <c r="LJT12" s="685"/>
      <c r="LJU12" s="685"/>
      <c r="LJV12" s="685"/>
      <c r="LJW12" s="685"/>
      <c r="LJX12" s="685"/>
      <c r="LJY12" s="685"/>
      <c r="LJZ12" s="685"/>
      <c r="LKA12" s="685"/>
      <c r="LKB12" s="685"/>
      <c r="LKC12" s="685"/>
      <c r="LKD12" s="685"/>
      <c r="LKE12" s="685"/>
      <c r="LKF12" s="685"/>
      <c r="LKG12" s="685"/>
      <c r="LKH12" s="685"/>
      <c r="LKI12" s="685"/>
      <c r="LKJ12" s="685"/>
      <c r="LKK12" s="685"/>
      <c r="LKL12" s="685"/>
      <c r="LKM12" s="685"/>
      <c r="LKN12" s="685"/>
      <c r="LKO12" s="685"/>
      <c r="LKP12" s="685"/>
      <c r="LKQ12" s="685"/>
      <c r="LKR12" s="685"/>
      <c r="LKS12" s="685"/>
      <c r="LKT12" s="685"/>
      <c r="LKU12" s="685"/>
      <c r="LKV12" s="685"/>
      <c r="LKW12" s="685"/>
      <c r="LKX12" s="685"/>
      <c r="LKY12" s="685"/>
      <c r="LKZ12" s="685"/>
      <c r="LLA12" s="685"/>
      <c r="LLB12" s="685"/>
      <c r="LLC12" s="685"/>
      <c r="LLD12" s="685"/>
      <c r="LLE12" s="685"/>
      <c r="LLF12" s="685"/>
      <c r="LLG12" s="685"/>
      <c r="LLH12" s="685"/>
      <c r="LLI12" s="685"/>
      <c r="LLJ12" s="685"/>
      <c r="LLK12" s="685"/>
      <c r="LLL12" s="685"/>
      <c r="LLM12" s="685"/>
      <c r="LLN12" s="685"/>
      <c r="LLO12" s="685"/>
      <c r="LLP12" s="685"/>
      <c r="LLQ12" s="685"/>
      <c r="LLR12" s="685"/>
      <c r="LLS12" s="685"/>
      <c r="LLT12" s="685"/>
      <c r="LLU12" s="685"/>
      <c r="LLV12" s="685"/>
      <c r="LLW12" s="685"/>
      <c r="LLX12" s="685"/>
      <c r="LLY12" s="685"/>
      <c r="LLZ12" s="685"/>
      <c r="LMA12" s="685"/>
      <c r="LMB12" s="685"/>
      <c r="LMC12" s="685"/>
      <c r="LMD12" s="685"/>
      <c r="LME12" s="685"/>
      <c r="LMF12" s="685"/>
      <c r="LMG12" s="685"/>
      <c r="LMH12" s="685"/>
      <c r="LMI12" s="685"/>
      <c r="LMJ12" s="685"/>
      <c r="LMK12" s="685"/>
      <c r="LML12" s="685"/>
      <c r="LMM12" s="685"/>
      <c r="LMN12" s="685"/>
      <c r="LMO12" s="685"/>
      <c r="LMP12" s="685"/>
      <c r="LMQ12" s="685"/>
      <c r="LMR12" s="685"/>
      <c r="LMS12" s="685"/>
      <c r="LMT12" s="685"/>
      <c r="LMU12" s="685"/>
      <c r="LMV12" s="685"/>
      <c r="LMW12" s="685"/>
      <c r="LMX12" s="685"/>
      <c r="LMY12" s="685"/>
      <c r="LMZ12" s="685"/>
      <c r="LNA12" s="685"/>
      <c r="LNB12" s="685"/>
      <c r="LNC12" s="685"/>
      <c r="LND12" s="685"/>
      <c r="LNE12" s="685"/>
      <c r="LNF12" s="685"/>
      <c r="LNG12" s="685"/>
      <c r="LNH12" s="685"/>
      <c r="LNI12" s="685"/>
      <c r="LNJ12" s="685"/>
      <c r="LNK12" s="685"/>
      <c r="LNL12" s="685"/>
      <c r="LNM12" s="685"/>
      <c r="LNN12" s="685"/>
      <c r="LNO12" s="685"/>
      <c r="LNP12" s="685"/>
      <c r="LNQ12" s="685"/>
      <c r="LNR12" s="685"/>
      <c r="LNS12" s="685"/>
      <c r="LNT12" s="685"/>
      <c r="LNU12" s="685"/>
      <c r="LNV12" s="685"/>
      <c r="LNW12" s="685"/>
      <c r="LNX12" s="685"/>
      <c r="LNY12" s="685"/>
      <c r="LNZ12" s="685"/>
      <c r="LOA12" s="685"/>
      <c r="LOB12" s="685"/>
      <c r="LOC12" s="685"/>
      <c r="LOD12" s="685"/>
      <c r="LOE12" s="685"/>
      <c r="LOF12" s="685"/>
      <c r="LOG12" s="685"/>
      <c r="LOH12" s="685"/>
      <c r="LOI12" s="685"/>
      <c r="LOJ12" s="685"/>
      <c r="LOK12" s="685"/>
      <c r="LOL12" s="685"/>
      <c r="LOM12" s="685"/>
      <c r="LON12" s="685"/>
      <c r="LOO12" s="685"/>
      <c r="LOP12" s="685"/>
      <c r="LOQ12" s="685"/>
      <c r="LOR12" s="685"/>
      <c r="LOS12" s="685"/>
      <c r="LOT12" s="685"/>
      <c r="LOU12" s="685"/>
      <c r="LOV12" s="685"/>
      <c r="LOW12" s="685"/>
      <c r="LOX12" s="685"/>
      <c r="LOY12" s="685"/>
      <c r="LOZ12" s="685"/>
      <c r="LPA12" s="685"/>
      <c r="LPB12" s="685"/>
      <c r="LPC12" s="685"/>
      <c r="LPD12" s="685"/>
      <c r="LPE12" s="685"/>
      <c r="LPF12" s="685"/>
      <c r="LPG12" s="685"/>
      <c r="LPH12" s="685"/>
      <c r="LPI12" s="685"/>
      <c r="LPJ12" s="685"/>
      <c r="LPK12" s="685"/>
      <c r="LPL12" s="685"/>
      <c r="LPM12" s="685"/>
      <c r="LPN12" s="685"/>
      <c r="LPO12" s="685"/>
      <c r="LPP12" s="685"/>
      <c r="LPQ12" s="685"/>
      <c r="LPR12" s="685"/>
      <c r="LPS12" s="685"/>
      <c r="LPT12" s="685"/>
      <c r="LPU12" s="685"/>
      <c r="LPV12" s="685"/>
      <c r="LPW12" s="685"/>
      <c r="LPX12" s="685"/>
      <c r="LPY12" s="685"/>
      <c r="LPZ12" s="685"/>
      <c r="LQA12" s="685"/>
      <c r="LQB12" s="685"/>
      <c r="LQC12" s="685"/>
      <c r="LQD12" s="685"/>
      <c r="LQE12" s="685"/>
      <c r="LQF12" s="685"/>
      <c r="LQG12" s="685"/>
      <c r="LQH12" s="685"/>
      <c r="LQI12" s="685"/>
      <c r="LQJ12" s="685"/>
      <c r="LQK12" s="685"/>
      <c r="LQL12" s="685"/>
      <c r="LQM12" s="685"/>
      <c r="LQN12" s="685"/>
      <c r="LQO12" s="685"/>
      <c r="LQP12" s="685"/>
      <c r="LQQ12" s="685"/>
      <c r="LQR12" s="685"/>
      <c r="LQS12" s="685"/>
      <c r="LQT12" s="685"/>
      <c r="LQU12" s="685"/>
      <c r="LQV12" s="685"/>
      <c r="LQW12" s="685"/>
      <c r="LQX12" s="685"/>
      <c r="LQY12" s="685"/>
      <c r="LQZ12" s="685"/>
      <c r="LRA12" s="685"/>
      <c r="LRB12" s="685"/>
      <c r="LRC12" s="685"/>
      <c r="LRD12" s="685"/>
      <c r="LRE12" s="685"/>
      <c r="LRF12" s="685"/>
      <c r="LRG12" s="685"/>
      <c r="LRH12" s="685"/>
      <c r="LRI12" s="685"/>
      <c r="LRJ12" s="685"/>
      <c r="LRK12" s="685"/>
      <c r="LRL12" s="685"/>
      <c r="LRM12" s="685"/>
      <c r="LRN12" s="685"/>
      <c r="LRO12" s="685"/>
      <c r="LRP12" s="685"/>
      <c r="LRQ12" s="685"/>
      <c r="LRR12" s="685"/>
      <c r="LRS12" s="685"/>
      <c r="LRT12" s="685"/>
      <c r="LRU12" s="685"/>
      <c r="LRV12" s="685"/>
      <c r="LRW12" s="685"/>
      <c r="LRX12" s="685"/>
      <c r="LRY12" s="685"/>
      <c r="LRZ12" s="685"/>
      <c r="LSA12" s="685"/>
      <c r="LSB12" s="685"/>
      <c r="LSC12" s="685"/>
      <c r="LSD12" s="685"/>
      <c r="LSE12" s="685"/>
      <c r="LSF12" s="685"/>
      <c r="LSG12" s="685"/>
      <c r="LSH12" s="685"/>
      <c r="LSI12" s="685"/>
      <c r="LSJ12" s="685"/>
      <c r="LSK12" s="685"/>
      <c r="LSL12" s="685"/>
      <c r="LSM12" s="685"/>
      <c r="LSN12" s="685"/>
      <c r="LSO12" s="685"/>
      <c r="LSP12" s="685"/>
      <c r="LSQ12" s="685"/>
      <c r="LSR12" s="685"/>
      <c r="LSS12" s="685"/>
      <c r="LST12" s="685"/>
      <c r="LSU12" s="685"/>
      <c r="LSV12" s="685"/>
      <c r="LSW12" s="685"/>
      <c r="LSX12" s="685"/>
      <c r="LSY12" s="685"/>
      <c r="LSZ12" s="685"/>
      <c r="LTA12" s="685"/>
      <c r="LTB12" s="685"/>
      <c r="LTC12" s="685"/>
      <c r="LTD12" s="685"/>
      <c r="LTE12" s="685"/>
      <c r="LTF12" s="685"/>
      <c r="LTG12" s="685"/>
      <c r="LTH12" s="685"/>
      <c r="LTI12" s="685"/>
      <c r="LTJ12" s="685"/>
      <c r="LTK12" s="685"/>
      <c r="LTL12" s="685"/>
      <c r="LTM12" s="685"/>
      <c r="LTN12" s="685"/>
      <c r="LTO12" s="685"/>
      <c r="LTP12" s="685"/>
      <c r="LTQ12" s="685"/>
      <c r="LTR12" s="685"/>
      <c r="LTS12" s="685"/>
      <c r="LTT12" s="685"/>
      <c r="LTU12" s="685"/>
      <c r="LTV12" s="685"/>
      <c r="LTW12" s="685"/>
      <c r="LTX12" s="685"/>
      <c r="LTY12" s="685"/>
      <c r="LTZ12" s="685"/>
      <c r="LUA12" s="685"/>
      <c r="LUB12" s="685"/>
      <c r="LUC12" s="685"/>
      <c r="LUD12" s="685"/>
      <c r="LUE12" s="685"/>
      <c r="LUF12" s="685"/>
      <c r="LUG12" s="685"/>
      <c r="LUH12" s="685"/>
      <c r="LUI12" s="685"/>
      <c r="LUJ12" s="685"/>
      <c r="LUK12" s="685"/>
      <c r="LUL12" s="685"/>
      <c r="LUM12" s="685"/>
      <c r="LUN12" s="685"/>
      <c r="LUO12" s="685"/>
      <c r="LUP12" s="685"/>
      <c r="LUQ12" s="685"/>
      <c r="LUR12" s="685"/>
      <c r="LUS12" s="685"/>
      <c r="LUT12" s="685"/>
      <c r="LUU12" s="685"/>
      <c r="LUV12" s="685"/>
      <c r="LUW12" s="685"/>
      <c r="LUX12" s="685"/>
      <c r="LUY12" s="685"/>
      <c r="LUZ12" s="685"/>
      <c r="LVA12" s="685"/>
      <c r="LVB12" s="685"/>
      <c r="LVC12" s="685"/>
      <c r="LVD12" s="685"/>
      <c r="LVE12" s="685"/>
      <c r="LVF12" s="685"/>
      <c r="LVG12" s="685"/>
      <c r="LVH12" s="685"/>
      <c r="LVI12" s="685"/>
      <c r="LVJ12" s="685"/>
      <c r="LVK12" s="685"/>
      <c r="LVL12" s="685"/>
      <c r="LVM12" s="685"/>
      <c r="LVN12" s="685"/>
      <c r="LVO12" s="685"/>
      <c r="LVP12" s="685"/>
      <c r="LVQ12" s="685"/>
      <c r="LVR12" s="685"/>
      <c r="LVS12" s="685"/>
      <c r="LVT12" s="685"/>
      <c r="LVU12" s="685"/>
      <c r="LVV12" s="685"/>
      <c r="LVW12" s="685"/>
      <c r="LVX12" s="685"/>
      <c r="LVY12" s="685"/>
      <c r="LVZ12" s="685"/>
      <c r="LWA12" s="685"/>
      <c r="LWB12" s="685"/>
      <c r="LWC12" s="685"/>
      <c r="LWD12" s="685"/>
      <c r="LWE12" s="685"/>
      <c r="LWF12" s="685"/>
      <c r="LWG12" s="685"/>
      <c r="LWH12" s="685"/>
      <c r="LWI12" s="685"/>
      <c r="LWJ12" s="685"/>
      <c r="LWK12" s="685"/>
      <c r="LWL12" s="685"/>
      <c r="LWM12" s="685"/>
      <c r="LWN12" s="685"/>
      <c r="LWO12" s="685"/>
      <c r="LWP12" s="685"/>
      <c r="LWQ12" s="685"/>
      <c r="LWR12" s="685"/>
      <c r="LWS12" s="685"/>
      <c r="LWT12" s="685"/>
      <c r="LWU12" s="685"/>
      <c r="LWV12" s="685"/>
      <c r="LWW12" s="685"/>
      <c r="LWX12" s="685"/>
      <c r="LWY12" s="685"/>
      <c r="LWZ12" s="685"/>
      <c r="LXA12" s="685"/>
      <c r="LXB12" s="685"/>
      <c r="LXC12" s="685"/>
      <c r="LXD12" s="685"/>
      <c r="LXE12" s="685"/>
      <c r="LXF12" s="685"/>
      <c r="LXG12" s="685"/>
      <c r="LXH12" s="685"/>
      <c r="LXI12" s="685"/>
      <c r="LXJ12" s="685"/>
      <c r="LXK12" s="685"/>
      <c r="LXL12" s="685"/>
      <c r="LXM12" s="685"/>
      <c r="LXN12" s="685"/>
      <c r="LXO12" s="685"/>
      <c r="LXP12" s="685"/>
      <c r="LXQ12" s="685"/>
      <c r="LXR12" s="685"/>
      <c r="LXS12" s="685"/>
      <c r="LXT12" s="685"/>
      <c r="LXU12" s="685"/>
      <c r="LXV12" s="685"/>
      <c r="LXW12" s="685"/>
      <c r="LXX12" s="685"/>
      <c r="LXY12" s="685"/>
      <c r="LXZ12" s="685"/>
      <c r="LYA12" s="685"/>
      <c r="LYB12" s="685"/>
      <c r="LYC12" s="685"/>
      <c r="LYD12" s="685"/>
      <c r="LYE12" s="685"/>
      <c r="LYF12" s="685"/>
      <c r="LYG12" s="685"/>
      <c r="LYH12" s="685"/>
      <c r="LYI12" s="685"/>
      <c r="LYJ12" s="685"/>
      <c r="LYK12" s="685"/>
      <c r="LYL12" s="685"/>
      <c r="LYM12" s="685"/>
      <c r="LYN12" s="685"/>
      <c r="LYO12" s="685"/>
      <c r="LYP12" s="685"/>
      <c r="LYQ12" s="685"/>
      <c r="LYR12" s="685"/>
      <c r="LYS12" s="685"/>
      <c r="LYT12" s="685"/>
      <c r="LYU12" s="685"/>
      <c r="LYV12" s="685"/>
      <c r="LYW12" s="685"/>
      <c r="LYX12" s="685"/>
      <c r="LYY12" s="685"/>
      <c r="LYZ12" s="685"/>
      <c r="LZA12" s="685"/>
      <c r="LZB12" s="685"/>
      <c r="LZC12" s="685"/>
      <c r="LZD12" s="685"/>
      <c r="LZE12" s="685"/>
      <c r="LZF12" s="685"/>
      <c r="LZG12" s="685"/>
      <c r="LZH12" s="685"/>
      <c r="LZI12" s="685"/>
      <c r="LZJ12" s="685"/>
      <c r="LZK12" s="685"/>
      <c r="LZL12" s="685"/>
      <c r="LZM12" s="685"/>
      <c r="LZN12" s="685"/>
      <c r="LZO12" s="685"/>
      <c r="LZP12" s="685"/>
      <c r="LZQ12" s="685"/>
      <c r="LZR12" s="685"/>
      <c r="LZS12" s="685"/>
      <c r="LZT12" s="685"/>
      <c r="LZU12" s="685"/>
      <c r="LZV12" s="685"/>
      <c r="LZW12" s="685"/>
      <c r="LZX12" s="685"/>
      <c r="LZY12" s="685"/>
      <c r="LZZ12" s="685"/>
      <c r="MAA12" s="685"/>
      <c r="MAB12" s="685"/>
      <c r="MAC12" s="685"/>
      <c r="MAD12" s="685"/>
      <c r="MAE12" s="685"/>
      <c r="MAF12" s="685"/>
      <c r="MAG12" s="685"/>
      <c r="MAH12" s="685"/>
      <c r="MAI12" s="685"/>
      <c r="MAJ12" s="685"/>
      <c r="MAK12" s="685"/>
      <c r="MAL12" s="685"/>
      <c r="MAM12" s="685"/>
      <c r="MAN12" s="685"/>
      <c r="MAO12" s="685"/>
      <c r="MAP12" s="685"/>
      <c r="MAQ12" s="685"/>
      <c r="MAR12" s="685"/>
      <c r="MAS12" s="685"/>
      <c r="MAT12" s="685"/>
      <c r="MAU12" s="685"/>
      <c r="MAV12" s="685"/>
      <c r="MAW12" s="685"/>
      <c r="MAX12" s="685"/>
      <c r="MAY12" s="685"/>
      <c r="MAZ12" s="685"/>
      <c r="MBA12" s="685"/>
      <c r="MBB12" s="685"/>
      <c r="MBC12" s="685"/>
      <c r="MBD12" s="685"/>
      <c r="MBE12" s="685"/>
      <c r="MBF12" s="685"/>
      <c r="MBG12" s="685"/>
      <c r="MBH12" s="685"/>
      <c r="MBI12" s="685"/>
      <c r="MBJ12" s="685"/>
      <c r="MBK12" s="685"/>
      <c r="MBL12" s="685"/>
      <c r="MBM12" s="685"/>
      <c r="MBN12" s="685"/>
      <c r="MBO12" s="685"/>
      <c r="MBP12" s="685"/>
      <c r="MBQ12" s="685"/>
      <c r="MBR12" s="685"/>
      <c r="MBS12" s="685"/>
      <c r="MBT12" s="685"/>
      <c r="MBU12" s="685"/>
      <c r="MBV12" s="685"/>
      <c r="MBW12" s="685"/>
      <c r="MBX12" s="685"/>
      <c r="MBY12" s="685"/>
      <c r="MBZ12" s="685"/>
      <c r="MCA12" s="685"/>
      <c r="MCB12" s="685"/>
      <c r="MCC12" s="685"/>
      <c r="MCD12" s="685"/>
      <c r="MCE12" s="685"/>
      <c r="MCF12" s="685"/>
      <c r="MCG12" s="685"/>
      <c r="MCH12" s="685"/>
      <c r="MCI12" s="685"/>
      <c r="MCJ12" s="685"/>
      <c r="MCK12" s="685"/>
      <c r="MCL12" s="685"/>
      <c r="MCM12" s="685"/>
      <c r="MCN12" s="685"/>
      <c r="MCO12" s="685"/>
      <c r="MCP12" s="685"/>
      <c r="MCQ12" s="685"/>
      <c r="MCR12" s="685"/>
      <c r="MCS12" s="685"/>
      <c r="MCT12" s="685"/>
      <c r="MCU12" s="685"/>
      <c r="MCV12" s="685"/>
      <c r="MCW12" s="685"/>
      <c r="MCX12" s="685"/>
      <c r="MCY12" s="685"/>
      <c r="MCZ12" s="685"/>
      <c r="MDA12" s="685"/>
      <c r="MDB12" s="685"/>
      <c r="MDC12" s="685"/>
      <c r="MDD12" s="685"/>
      <c r="MDE12" s="685"/>
      <c r="MDF12" s="685"/>
      <c r="MDG12" s="685"/>
      <c r="MDH12" s="685"/>
      <c r="MDI12" s="685"/>
      <c r="MDJ12" s="685"/>
      <c r="MDK12" s="685"/>
      <c r="MDL12" s="685"/>
      <c r="MDM12" s="685"/>
      <c r="MDN12" s="685"/>
      <c r="MDO12" s="685"/>
      <c r="MDP12" s="685"/>
      <c r="MDQ12" s="685"/>
      <c r="MDR12" s="685"/>
      <c r="MDS12" s="685"/>
      <c r="MDT12" s="685"/>
      <c r="MDU12" s="685"/>
      <c r="MDV12" s="685"/>
      <c r="MDW12" s="685"/>
      <c r="MDX12" s="685"/>
      <c r="MDY12" s="685"/>
      <c r="MDZ12" s="685"/>
      <c r="MEA12" s="685"/>
      <c r="MEB12" s="685"/>
      <c r="MEC12" s="685"/>
      <c r="MED12" s="685"/>
      <c r="MEE12" s="685"/>
      <c r="MEF12" s="685"/>
      <c r="MEG12" s="685"/>
      <c r="MEH12" s="685"/>
      <c r="MEI12" s="685"/>
      <c r="MEJ12" s="685"/>
      <c r="MEK12" s="685"/>
      <c r="MEL12" s="685"/>
      <c r="MEM12" s="685"/>
      <c r="MEN12" s="685"/>
      <c r="MEO12" s="685"/>
      <c r="MEP12" s="685"/>
      <c r="MEQ12" s="685"/>
      <c r="MER12" s="685"/>
      <c r="MES12" s="685"/>
      <c r="MET12" s="685"/>
      <c r="MEU12" s="685"/>
      <c r="MEV12" s="685"/>
      <c r="MEW12" s="685"/>
      <c r="MEX12" s="685"/>
      <c r="MEY12" s="685"/>
      <c r="MEZ12" s="685"/>
      <c r="MFA12" s="685"/>
      <c r="MFB12" s="685"/>
      <c r="MFC12" s="685"/>
      <c r="MFD12" s="685"/>
      <c r="MFE12" s="685"/>
      <c r="MFF12" s="685"/>
      <c r="MFG12" s="685"/>
      <c r="MFH12" s="685"/>
      <c r="MFI12" s="685"/>
      <c r="MFJ12" s="685"/>
      <c r="MFK12" s="685"/>
      <c r="MFL12" s="685"/>
      <c r="MFM12" s="685"/>
      <c r="MFN12" s="685"/>
      <c r="MFO12" s="685"/>
      <c r="MFP12" s="685"/>
      <c r="MFQ12" s="685"/>
      <c r="MFR12" s="685"/>
      <c r="MFS12" s="685"/>
      <c r="MFT12" s="685"/>
      <c r="MFU12" s="685"/>
      <c r="MFV12" s="685"/>
      <c r="MFW12" s="685"/>
      <c r="MFX12" s="685"/>
      <c r="MFY12" s="685"/>
      <c r="MFZ12" s="685"/>
      <c r="MGA12" s="685"/>
      <c r="MGB12" s="685"/>
      <c r="MGC12" s="685"/>
      <c r="MGD12" s="685"/>
      <c r="MGE12" s="685"/>
      <c r="MGF12" s="685"/>
      <c r="MGG12" s="685"/>
      <c r="MGH12" s="685"/>
      <c r="MGI12" s="685"/>
      <c r="MGJ12" s="685"/>
      <c r="MGK12" s="685"/>
      <c r="MGL12" s="685"/>
      <c r="MGM12" s="685"/>
      <c r="MGN12" s="685"/>
      <c r="MGO12" s="685"/>
      <c r="MGP12" s="685"/>
      <c r="MGQ12" s="685"/>
      <c r="MGR12" s="685"/>
      <c r="MGS12" s="685"/>
      <c r="MGT12" s="685"/>
      <c r="MGU12" s="685"/>
      <c r="MGV12" s="685"/>
      <c r="MGW12" s="685"/>
      <c r="MGX12" s="685"/>
      <c r="MGY12" s="685"/>
      <c r="MGZ12" s="685"/>
      <c r="MHA12" s="685"/>
      <c r="MHB12" s="685"/>
      <c r="MHC12" s="685"/>
      <c r="MHD12" s="685"/>
      <c r="MHE12" s="685"/>
      <c r="MHF12" s="685"/>
      <c r="MHG12" s="685"/>
      <c r="MHH12" s="685"/>
      <c r="MHI12" s="685"/>
      <c r="MHJ12" s="685"/>
      <c r="MHK12" s="685"/>
      <c r="MHL12" s="685"/>
      <c r="MHM12" s="685"/>
      <c r="MHN12" s="685"/>
      <c r="MHO12" s="685"/>
      <c r="MHP12" s="685"/>
      <c r="MHQ12" s="685"/>
      <c r="MHR12" s="685"/>
      <c r="MHS12" s="685"/>
      <c r="MHT12" s="685"/>
      <c r="MHU12" s="685"/>
      <c r="MHV12" s="685"/>
      <c r="MHW12" s="685"/>
      <c r="MHX12" s="685"/>
      <c r="MHY12" s="685"/>
      <c r="MHZ12" s="685"/>
      <c r="MIA12" s="685"/>
      <c r="MIB12" s="685"/>
      <c r="MIC12" s="685"/>
      <c r="MID12" s="685"/>
      <c r="MIE12" s="685"/>
      <c r="MIF12" s="685"/>
      <c r="MIG12" s="685"/>
      <c r="MIH12" s="685"/>
      <c r="MII12" s="685"/>
      <c r="MIJ12" s="685"/>
      <c r="MIK12" s="685"/>
      <c r="MIL12" s="685"/>
      <c r="MIM12" s="685"/>
      <c r="MIN12" s="685"/>
      <c r="MIO12" s="685"/>
      <c r="MIP12" s="685"/>
      <c r="MIQ12" s="685"/>
      <c r="MIR12" s="685"/>
      <c r="MIS12" s="685"/>
      <c r="MIT12" s="685"/>
      <c r="MIU12" s="685"/>
      <c r="MIV12" s="685"/>
      <c r="MIW12" s="685"/>
      <c r="MIX12" s="685"/>
      <c r="MIY12" s="685"/>
      <c r="MIZ12" s="685"/>
      <c r="MJA12" s="685"/>
      <c r="MJB12" s="685"/>
      <c r="MJC12" s="685"/>
      <c r="MJD12" s="685"/>
      <c r="MJE12" s="685"/>
      <c r="MJF12" s="685"/>
      <c r="MJG12" s="685"/>
      <c r="MJH12" s="685"/>
      <c r="MJI12" s="685"/>
      <c r="MJJ12" s="685"/>
      <c r="MJK12" s="685"/>
      <c r="MJL12" s="685"/>
      <c r="MJM12" s="685"/>
      <c r="MJN12" s="685"/>
      <c r="MJO12" s="685"/>
      <c r="MJP12" s="685"/>
      <c r="MJQ12" s="685"/>
      <c r="MJR12" s="685"/>
      <c r="MJS12" s="685"/>
      <c r="MJT12" s="685"/>
      <c r="MJU12" s="685"/>
      <c r="MJV12" s="685"/>
      <c r="MJW12" s="685"/>
      <c r="MJX12" s="685"/>
      <c r="MJY12" s="685"/>
      <c r="MJZ12" s="685"/>
      <c r="MKA12" s="685"/>
      <c r="MKB12" s="685"/>
      <c r="MKC12" s="685"/>
      <c r="MKD12" s="685"/>
      <c r="MKE12" s="685"/>
      <c r="MKF12" s="685"/>
      <c r="MKG12" s="685"/>
      <c r="MKH12" s="685"/>
      <c r="MKI12" s="685"/>
      <c r="MKJ12" s="685"/>
      <c r="MKK12" s="685"/>
      <c r="MKL12" s="685"/>
      <c r="MKM12" s="685"/>
      <c r="MKN12" s="685"/>
      <c r="MKO12" s="685"/>
      <c r="MKP12" s="685"/>
      <c r="MKQ12" s="685"/>
      <c r="MKR12" s="685"/>
      <c r="MKS12" s="685"/>
      <c r="MKT12" s="685"/>
      <c r="MKU12" s="685"/>
      <c r="MKV12" s="685"/>
      <c r="MKW12" s="685"/>
      <c r="MKX12" s="685"/>
      <c r="MKY12" s="685"/>
      <c r="MKZ12" s="685"/>
      <c r="MLA12" s="685"/>
      <c r="MLB12" s="685"/>
      <c r="MLC12" s="685"/>
      <c r="MLD12" s="685"/>
      <c r="MLE12" s="685"/>
      <c r="MLF12" s="685"/>
      <c r="MLG12" s="685"/>
      <c r="MLH12" s="685"/>
      <c r="MLI12" s="685"/>
      <c r="MLJ12" s="685"/>
      <c r="MLK12" s="685"/>
      <c r="MLL12" s="685"/>
      <c r="MLM12" s="685"/>
      <c r="MLN12" s="685"/>
      <c r="MLO12" s="685"/>
      <c r="MLP12" s="685"/>
      <c r="MLQ12" s="685"/>
      <c r="MLR12" s="685"/>
      <c r="MLS12" s="685"/>
      <c r="MLT12" s="685"/>
      <c r="MLU12" s="685"/>
      <c r="MLV12" s="685"/>
      <c r="MLW12" s="685"/>
      <c r="MLX12" s="685"/>
      <c r="MLY12" s="685"/>
      <c r="MLZ12" s="685"/>
      <c r="MMA12" s="685"/>
      <c r="MMB12" s="685"/>
      <c r="MMC12" s="685"/>
      <c r="MMD12" s="685"/>
      <c r="MME12" s="685"/>
      <c r="MMF12" s="685"/>
      <c r="MMG12" s="685"/>
      <c r="MMH12" s="685"/>
      <c r="MMI12" s="685"/>
      <c r="MMJ12" s="685"/>
      <c r="MMK12" s="685"/>
      <c r="MML12" s="685"/>
      <c r="MMM12" s="685"/>
      <c r="MMN12" s="685"/>
      <c r="MMO12" s="685"/>
      <c r="MMP12" s="685"/>
      <c r="MMQ12" s="685"/>
      <c r="MMR12" s="685"/>
      <c r="MMS12" s="685"/>
      <c r="MMT12" s="685"/>
      <c r="MMU12" s="685"/>
      <c r="MMV12" s="685"/>
      <c r="MMW12" s="685"/>
      <c r="MMX12" s="685"/>
      <c r="MMY12" s="685"/>
      <c r="MMZ12" s="685"/>
      <c r="MNA12" s="685"/>
      <c r="MNB12" s="685"/>
      <c r="MNC12" s="685"/>
      <c r="MND12" s="685"/>
      <c r="MNE12" s="685"/>
      <c r="MNF12" s="685"/>
      <c r="MNG12" s="685"/>
      <c r="MNH12" s="685"/>
      <c r="MNI12" s="685"/>
      <c r="MNJ12" s="685"/>
      <c r="MNK12" s="685"/>
      <c r="MNL12" s="685"/>
      <c r="MNM12" s="685"/>
      <c r="MNN12" s="685"/>
      <c r="MNO12" s="685"/>
      <c r="MNP12" s="685"/>
      <c r="MNQ12" s="685"/>
      <c r="MNR12" s="685"/>
      <c r="MNS12" s="685"/>
      <c r="MNT12" s="685"/>
      <c r="MNU12" s="685"/>
      <c r="MNV12" s="685"/>
      <c r="MNW12" s="685"/>
      <c r="MNX12" s="685"/>
      <c r="MNY12" s="685"/>
      <c r="MNZ12" s="685"/>
      <c r="MOA12" s="685"/>
      <c r="MOB12" s="685"/>
      <c r="MOC12" s="685"/>
      <c r="MOD12" s="685"/>
      <c r="MOE12" s="685"/>
      <c r="MOF12" s="685"/>
      <c r="MOG12" s="685"/>
      <c r="MOH12" s="685"/>
      <c r="MOI12" s="685"/>
      <c r="MOJ12" s="685"/>
      <c r="MOK12" s="685"/>
      <c r="MOL12" s="685"/>
      <c r="MOM12" s="685"/>
      <c r="MON12" s="685"/>
      <c r="MOO12" s="685"/>
      <c r="MOP12" s="685"/>
      <c r="MOQ12" s="685"/>
      <c r="MOR12" s="685"/>
      <c r="MOS12" s="685"/>
      <c r="MOT12" s="685"/>
      <c r="MOU12" s="685"/>
      <c r="MOV12" s="685"/>
      <c r="MOW12" s="685"/>
      <c r="MOX12" s="685"/>
      <c r="MOY12" s="685"/>
      <c r="MOZ12" s="685"/>
      <c r="MPA12" s="685"/>
      <c r="MPB12" s="685"/>
      <c r="MPC12" s="685"/>
      <c r="MPD12" s="685"/>
      <c r="MPE12" s="685"/>
      <c r="MPF12" s="685"/>
      <c r="MPG12" s="685"/>
      <c r="MPH12" s="685"/>
      <c r="MPI12" s="685"/>
      <c r="MPJ12" s="685"/>
      <c r="MPK12" s="685"/>
      <c r="MPL12" s="685"/>
      <c r="MPM12" s="685"/>
      <c r="MPN12" s="685"/>
      <c r="MPO12" s="685"/>
      <c r="MPP12" s="685"/>
      <c r="MPQ12" s="685"/>
      <c r="MPR12" s="685"/>
      <c r="MPS12" s="685"/>
      <c r="MPT12" s="685"/>
      <c r="MPU12" s="685"/>
      <c r="MPV12" s="685"/>
      <c r="MPW12" s="685"/>
      <c r="MPX12" s="685"/>
      <c r="MPY12" s="685"/>
      <c r="MPZ12" s="685"/>
      <c r="MQA12" s="685"/>
      <c r="MQB12" s="685"/>
      <c r="MQC12" s="685"/>
      <c r="MQD12" s="685"/>
      <c r="MQE12" s="685"/>
      <c r="MQF12" s="685"/>
      <c r="MQG12" s="685"/>
      <c r="MQH12" s="685"/>
      <c r="MQI12" s="685"/>
      <c r="MQJ12" s="685"/>
      <c r="MQK12" s="685"/>
      <c r="MQL12" s="685"/>
      <c r="MQM12" s="685"/>
      <c r="MQN12" s="685"/>
      <c r="MQO12" s="685"/>
      <c r="MQP12" s="685"/>
      <c r="MQQ12" s="685"/>
      <c r="MQR12" s="685"/>
      <c r="MQS12" s="685"/>
      <c r="MQT12" s="685"/>
      <c r="MQU12" s="685"/>
      <c r="MQV12" s="685"/>
      <c r="MQW12" s="685"/>
      <c r="MQX12" s="685"/>
      <c r="MQY12" s="685"/>
      <c r="MQZ12" s="685"/>
      <c r="MRA12" s="685"/>
      <c r="MRB12" s="685"/>
      <c r="MRC12" s="685"/>
      <c r="MRD12" s="685"/>
      <c r="MRE12" s="685"/>
      <c r="MRF12" s="685"/>
      <c r="MRG12" s="685"/>
      <c r="MRH12" s="685"/>
      <c r="MRI12" s="685"/>
      <c r="MRJ12" s="685"/>
      <c r="MRK12" s="685"/>
      <c r="MRL12" s="685"/>
      <c r="MRM12" s="685"/>
      <c r="MRN12" s="685"/>
      <c r="MRO12" s="685"/>
      <c r="MRP12" s="685"/>
      <c r="MRQ12" s="685"/>
      <c r="MRR12" s="685"/>
      <c r="MRS12" s="685"/>
      <c r="MRT12" s="685"/>
      <c r="MRU12" s="685"/>
      <c r="MRV12" s="685"/>
      <c r="MRW12" s="685"/>
      <c r="MRX12" s="685"/>
      <c r="MRY12" s="685"/>
      <c r="MRZ12" s="685"/>
      <c r="MSA12" s="685"/>
      <c r="MSB12" s="685"/>
      <c r="MSC12" s="685"/>
      <c r="MSD12" s="685"/>
      <c r="MSE12" s="685"/>
      <c r="MSF12" s="685"/>
      <c r="MSG12" s="685"/>
      <c r="MSH12" s="685"/>
      <c r="MSI12" s="685"/>
      <c r="MSJ12" s="685"/>
      <c r="MSK12" s="685"/>
      <c r="MSL12" s="685"/>
      <c r="MSM12" s="685"/>
      <c r="MSN12" s="685"/>
      <c r="MSO12" s="685"/>
      <c r="MSP12" s="685"/>
      <c r="MSQ12" s="685"/>
      <c r="MSR12" s="685"/>
      <c r="MSS12" s="685"/>
      <c r="MST12" s="685"/>
      <c r="MSU12" s="685"/>
      <c r="MSV12" s="685"/>
      <c r="MSW12" s="685"/>
      <c r="MSX12" s="685"/>
      <c r="MSY12" s="685"/>
      <c r="MSZ12" s="685"/>
      <c r="MTA12" s="685"/>
      <c r="MTB12" s="685"/>
      <c r="MTC12" s="685"/>
      <c r="MTD12" s="685"/>
      <c r="MTE12" s="685"/>
      <c r="MTF12" s="685"/>
      <c r="MTG12" s="685"/>
      <c r="MTH12" s="685"/>
      <c r="MTI12" s="685"/>
      <c r="MTJ12" s="685"/>
      <c r="MTK12" s="685"/>
      <c r="MTL12" s="685"/>
      <c r="MTM12" s="685"/>
      <c r="MTN12" s="685"/>
      <c r="MTO12" s="685"/>
      <c r="MTP12" s="685"/>
      <c r="MTQ12" s="685"/>
      <c r="MTR12" s="685"/>
      <c r="MTS12" s="685"/>
      <c r="MTT12" s="685"/>
      <c r="MTU12" s="685"/>
      <c r="MTV12" s="685"/>
      <c r="MTW12" s="685"/>
      <c r="MTX12" s="685"/>
      <c r="MTY12" s="685"/>
      <c r="MTZ12" s="685"/>
      <c r="MUA12" s="685"/>
      <c r="MUB12" s="685"/>
      <c r="MUC12" s="685"/>
      <c r="MUD12" s="685"/>
      <c r="MUE12" s="685"/>
      <c r="MUF12" s="685"/>
      <c r="MUG12" s="685"/>
      <c r="MUH12" s="685"/>
      <c r="MUI12" s="685"/>
      <c r="MUJ12" s="685"/>
      <c r="MUK12" s="685"/>
      <c r="MUL12" s="685"/>
      <c r="MUM12" s="685"/>
      <c r="MUN12" s="685"/>
      <c r="MUO12" s="685"/>
      <c r="MUP12" s="685"/>
      <c r="MUQ12" s="685"/>
      <c r="MUR12" s="685"/>
      <c r="MUS12" s="685"/>
      <c r="MUT12" s="685"/>
      <c r="MUU12" s="685"/>
      <c r="MUV12" s="685"/>
      <c r="MUW12" s="685"/>
      <c r="MUX12" s="685"/>
      <c r="MUY12" s="685"/>
      <c r="MUZ12" s="685"/>
      <c r="MVA12" s="685"/>
      <c r="MVB12" s="685"/>
      <c r="MVC12" s="685"/>
      <c r="MVD12" s="685"/>
      <c r="MVE12" s="685"/>
      <c r="MVF12" s="685"/>
      <c r="MVG12" s="685"/>
      <c r="MVH12" s="685"/>
      <c r="MVI12" s="685"/>
      <c r="MVJ12" s="685"/>
      <c r="MVK12" s="685"/>
      <c r="MVL12" s="685"/>
      <c r="MVM12" s="685"/>
      <c r="MVN12" s="685"/>
      <c r="MVO12" s="685"/>
      <c r="MVP12" s="685"/>
      <c r="MVQ12" s="685"/>
      <c r="MVR12" s="685"/>
      <c r="MVS12" s="685"/>
      <c r="MVT12" s="685"/>
      <c r="MVU12" s="685"/>
      <c r="MVV12" s="685"/>
      <c r="MVW12" s="685"/>
      <c r="MVX12" s="685"/>
      <c r="MVY12" s="685"/>
      <c r="MVZ12" s="685"/>
      <c r="MWA12" s="685"/>
      <c r="MWB12" s="685"/>
      <c r="MWC12" s="685"/>
      <c r="MWD12" s="685"/>
      <c r="MWE12" s="685"/>
      <c r="MWF12" s="685"/>
      <c r="MWG12" s="685"/>
      <c r="MWH12" s="685"/>
      <c r="MWI12" s="685"/>
      <c r="MWJ12" s="685"/>
      <c r="MWK12" s="685"/>
      <c r="MWL12" s="685"/>
      <c r="MWM12" s="685"/>
      <c r="MWN12" s="685"/>
      <c r="MWO12" s="685"/>
      <c r="MWP12" s="685"/>
      <c r="MWQ12" s="685"/>
      <c r="MWR12" s="685"/>
      <c r="MWS12" s="685"/>
      <c r="MWT12" s="685"/>
      <c r="MWU12" s="685"/>
      <c r="MWV12" s="685"/>
      <c r="MWW12" s="685"/>
      <c r="MWX12" s="685"/>
      <c r="MWY12" s="685"/>
      <c r="MWZ12" s="685"/>
      <c r="MXA12" s="685"/>
      <c r="MXB12" s="685"/>
      <c r="MXC12" s="685"/>
      <c r="MXD12" s="685"/>
      <c r="MXE12" s="685"/>
      <c r="MXF12" s="685"/>
      <c r="MXG12" s="685"/>
      <c r="MXH12" s="685"/>
      <c r="MXI12" s="685"/>
      <c r="MXJ12" s="685"/>
      <c r="MXK12" s="685"/>
      <c r="MXL12" s="685"/>
      <c r="MXM12" s="685"/>
      <c r="MXN12" s="685"/>
      <c r="MXO12" s="685"/>
      <c r="MXP12" s="685"/>
      <c r="MXQ12" s="685"/>
      <c r="MXR12" s="685"/>
      <c r="MXS12" s="685"/>
      <c r="MXT12" s="685"/>
      <c r="MXU12" s="685"/>
      <c r="MXV12" s="685"/>
      <c r="MXW12" s="685"/>
      <c r="MXX12" s="685"/>
      <c r="MXY12" s="685"/>
      <c r="MXZ12" s="685"/>
      <c r="MYA12" s="685"/>
      <c r="MYB12" s="685"/>
      <c r="MYC12" s="685"/>
      <c r="MYD12" s="685"/>
      <c r="MYE12" s="685"/>
      <c r="MYF12" s="685"/>
      <c r="MYG12" s="685"/>
      <c r="MYH12" s="685"/>
      <c r="MYI12" s="685"/>
      <c r="MYJ12" s="685"/>
      <c r="MYK12" s="685"/>
      <c r="MYL12" s="685"/>
      <c r="MYM12" s="685"/>
      <c r="MYN12" s="685"/>
      <c r="MYO12" s="685"/>
      <c r="MYP12" s="685"/>
      <c r="MYQ12" s="685"/>
      <c r="MYR12" s="685"/>
      <c r="MYS12" s="685"/>
      <c r="MYT12" s="685"/>
      <c r="MYU12" s="685"/>
      <c r="MYV12" s="685"/>
      <c r="MYW12" s="685"/>
      <c r="MYX12" s="685"/>
      <c r="MYY12" s="685"/>
      <c r="MYZ12" s="685"/>
      <c r="MZA12" s="685"/>
      <c r="MZB12" s="685"/>
      <c r="MZC12" s="685"/>
      <c r="MZD12" s="685"/>
      <c r="MZE12" s="685"/>
      <c r="MZF12" s="685"/>
      <c r="MZG12" s="685"/>
      <c r="MZH12" s="685"/>
      <c r="MZI12" s="685"/>
      <c r="MZJ12" s="685"/>
      <c r="MZK12" s="685"/>
      <c r="MZL12" s="685"/>
      <c r="MZM12" s="685"/>
      <c r="MZN12" s="685"/>
      <c r="MZO12" s="685"/>
      <c r="MZP12" s="685"/>
      <c r="MZQ12" s="685"/>
      <c r="MZR12" s="685"/>
      <c r="MZS12" s="685"/>
      <c r="MZT12" s="685"/>
      <c r="MZU12" s="685"/>
      <c r="MZV12" s="685"/>
      <c r="MZW12" s="685"/>
      <c r="MZX12" s="685"/>
      <c r="MZY12" s="685"/>
      <c r="MZZ12" s="685"/>
      <c r="NAA12" s="685"/>
      <c r="NAB12" s="685"/>
      <c r="NAC12" s="685"/>
      <c r="NAD12" s="685"/>
      <c r="NAE12" s="685"/>
      <c r="NAF12" s="685"/>
      <c r="NAG12" s="685"/>
      <c r="NAH12" s="685"/>
      <c r="NAI12" s="685"/>
      <c r="NAJ12" s="685"/>
      <c r="NAK12" s="685"/>
      <c r="NAL12" s="685"/>
      <c r="NAM12" s="685"/>
      <c r="NAN12" s="685"/>
      <c r="NAO12" s="685"/>
      <c r="NAP12" s="685"/>
      <c r="NAQ12" s="685"/>
      <c r="NAR12" s="685"/>
      <c r="NAS12" s="685"/>
      <c r="NAT12" s="685"/>
      <c r="NAU12" s="685"/>
      <c r="NAV12" s="685"/>
      <c r="NAW12" s="685"/>
      <c r="NAX12" s="685"/>
      <c r="NAY12" s="685"/>
      <c r="NAZ12" s="685"/>
      <c r="NBA12" s="685"/>
      <c r="NBB12" s="685"/>
      <c r="NBC12" s="685"/>
      <c r="NBD12" s="685"/>
      <c r="NBE12" s="685"/>
      <c r="NBF12" s="685"/>
      <c r="NBG12" s="685"/>
      <c r="NBH12" s="685"/>
      <c r="NBI12" s="685"/>
      <c r="NBJ12" s="685"/>
      <c r="NBK12" s="685"/>
      <c r="NBL12" s="685"/>
      <c r="NBM12" s="685"/>
      <c r="NBN12" s="685"/>
      <c r="NBO12" s="685"/>
      <c r="NBP12" s="685"/>
      <c r="NBQ12" s="685"/>
      <c r="NBR12" s="685"/>
      <c r="NBS12" s="685"/>
      <c r="NBT12" s="685"/>
      <c r="NBU12" s="685"/>
      <c r="NBV12" s="685"/>
      <c r="NBW12" s="685"/>
      <c r="NBX12" s="685"/>
      <c r="NBY12" s="685"/>
      <c r="NBZ12" s="685"/>
      <c r="NCA12" s="685"/>
      <c r="NCB12" s="685"/>
      <c r="NCC12" s="685"/>
      <c r="NCD12" s="685"/>
      <c r="NCE12" s="685"/>
      <c r="NCF12" s="685"/>
      <c r="NCG12" s="685"/>
      <c r="NCH12" s="685"/>
      <c r="NCI12" s="685"/>
      <c r="NCJ12" s="685"/>
      <c r="NCK12" s="685"/>
      <c r="NCL12" s="685"/>
      <c r="NCM12" s="685"/>
      <c r="NCN12" s="685"/>
      <c r="NCO12" s="685"/>
      <c r="NCP12" s="685"/>
      <c r="NCQ12" s="685"/>
      <c r="NCR12" s="685"/>
      <c r="NCS12" s="685"/>
      <c r="NCT12" s="685"/>
      <c r="NCU12" s="685"/>
      <c r="NCV12" s="685"/>
      <c r="NCW12" s="685"/>
      <c r="NCX12" s="685"/>
      <c r="NCY12" s="685"/>
      <c r="NCZ12" s="685"/>
      <c r="NDA12" s="685"/>
      <c r="NDB12" s="685"/>
      <c r="NDC12" s="685"/>
      <c r="NDD12" s="685"/>
      <c r="NDE12" s="685"/>
      <c r="NDF12" s="685"/>
      <c r="NDG12" s="685"/>
      <c r="NDH12" s="685"/>
      <c r="NDI12" s="685"/>
      <c r="NDJ12" s="685"/>
      <c r="NDK12" s="685"/>
      <c r="NDL12" s="685"/>
      <c r="NDM12" s="685"/>
      <c r="NDN12" s="685"/>
      <c r="NDO12" s="685"/>
      <c r="NDP12" s="685"/>
      <c r="NDQ12" s="685"/>
      <c r="NDR12" s="685"/>
      <c r="NDS12" s="685"/>
      <c r="NDT12" s="685"/>
      <c r="NDU12" s="685"/>
      <c r="NDV12" s="685"/>
      <c r="NDW12" s="685"/>
      <c r="NDX12" s="685"/>
      <c r="NDY12" s="685"/>
      <c r="NDZ12" s="685"/>
      <c r="NEA12" s="685"/>
      <c r="NEB12" s="685"/>
      <c r="NEC12" s="685"/>
      <c r="NED12" s="685"/>
      <c r="NEE12" s="685"/>
      <c r="NEF12" s="685"/>
      <c r="NEG12" s="685"/>
      <c r="NEH12" s="685"/>
      <c r="NEI12" s="685"/>
      <c r="NEJ12" s="685"/>
      <c r="NEK12" s="685"/>
      <c r="NEL12" s="685"/>
      <c r="NEM12" s="685"/>
      <c r="NEN12" s="685"/>
      <c r="NEO12" s="685"/>
      <c r="NEP12" s="685"/>
      <c r="NEQ12" s="685"/>
      <c r="NER12" s="685"/>
      <c r="NES12" s="685"/>
      <c r="NET12" s="685"/>
      <c r="NEU12" s="685"/>
      <c r="NEV12" s="685"/>
      <c r="NEW12" s="685"/>
      <c r="NEX12" s="685"/>
      <c r="NEY12" s="685"/>
      <c r="NEZ12" s="685"/>
      <c r="NFA12" s="685"/>
      <c r="NFB12" s="685"/>
      <c r="NFC12" s="685"/>
      <c r="NFD12" s="685"/>
      <c r="NFE12" s="685"/>
      <c r="NFF12" s="685"/>
      <c r="NFG12" s="685"/>
      <c r="NFH12" s="685"/>
      <c r="NFI12" s="685"/>
      <c r="NFJ12" s="685"/>
      <c r="NFK12" s="685"/>
      <c r="NFL12" s="685"/>
      <c r="NFM12" s="685"/>
      <c r="NFN12" s="685"/>
      <c r="NFO12" s="685"/>
      <c r="NFP12" s="685"/>
      <c r="NFQ12" s="685"/>
      <c r="NFR12" s="685"/>
      <c r="NFS12" s="685"/>
      <c r="NFT12" s="685"/>
      <c r="NFU12" s="685"/>
      <c r="NFV12" s="685"/>
      <c r="NFW12" s="685"/>
      <c r="NFX12" s="685"/>
      <c r="NFY12" s="685"/>
      <c r="NFZ12" s="685"/>
      <c r="NGA12" s="685"/>
      <c r="NGB12" s="685"/>
      <c r="NGC12" s="685"/>
      <c r="NGD12" s="685"/>
      <c r="NGE12" s="685"/>
      <c r="NGF12" s="685"/>
      <c r="NGG12" s="685"/>
      <c r="NGH12" s="685"/>
      <c r="NGI12" s="685"/>
      <c r="NGJ12" s="685"/>
      <c r="NGK12" s="685"/>
      <c r="NGL12" s="685"/>
      <c r="NGM12" s="685"/>
      <c r="NGN12" s="685"/>
      <c r="NGO12" s="685"/>
      <c r="NGP12" s="685"/>
      <c r="NGQ12" s="685"/>
      <c r="NGR12" s="685"/>
      <c r="NGS12" s="685"/>
      <c r="NGT12" s="685"/>
      <c r="NGU12" s="685"/>
      <c r="NGV12" s="685"/>
      <c r="NGW12" s="685"/>
      <c r="NGX12" s="685"/>
      <c r="NGY12" s="685"/>
      <c r="NGZ12" s="685"/>
      <c r="NHA12" s="685"/>
      <c r="NHB12" s="685"/>
      <c r="NHC12" s="685"/>
      <c r="NHD12" s="685"/>
      <c r="NHE12" s="685"/>
      <c r="NHF12" s="685"/>
      <c r="NHG12" s="685"/>
      <c r="NHH12" s="685"/>
      <c r="NHI12" s="685"/>
      <c r="NHJ12" s="685"/>
      <c r="NHK12" s="685"/>
      <c r="NHL12" s="685"/>
      <c r="NHM12" s="685"/>
      <c r="NHN12" s="685"/>
      <c r="NHO12" s="685"/>
      <c r="NHP12" s="685"/>
      <c r="NHQ12" s="685"/>
      <c r="NHR12" s="685"/>
      <c r="NHS12" s="685"/>
      <c r="NHT12" s="685"/>
      <c r="NHU12" s="685"/>
      <c r="NHV12" s="685"/>
      <c r="NHW12" s="685"/>
      <c r="NHX12" s="685"/>
      <c r="NHY12" s="685"/>
      <c r="NHZ12" s="685"/>
      <c r="NIA12" s="685"/>
      <c r="NIB12" s="685"/>
      <c r="NIC12" s="685"/>
      <c r="NID12" s="685"/>
      <c r="NIE12" s="685"/>
      <c r="NIF12" s="685"/>
      <c r="NIG12" s="685"/>
      <c r="NIH12" s="685"/>
      <c r="NII12" s="685"/>
      <c r="NIJ12" s="685"/>
      <c r="NIK12" s="685"/>
      <c r="NIL12" s="685"/>
      <c r="NIM12" s="685"/>
      <c r="NIN12" s="685"/>
      <c r="NIO12" s="685"/>
      <c r="NIP12" s="685"/>
      <c r="NIQ12" s="685"/>
      <c r="NIR12" s="685"/>
      <c r="NIS12" s="685"/>
      <c r="NIT12" s="685"/>
      <c r="NIU12" s="685"/>
      <c r="NIV12" s="685"/>
      <c r="NIW12" s="685"/>
      <c r="NIX12" s="685"/>
      <c r="NIY12" s="685"/>
      <c r="NIZ12" s="685"/>
      <c r="NJA12" s="685"/>
      <c r="NJB12" s="685"/>
      <c r="NJC12" s="685"/>
      <c r="NJD12" s="685"/>
      <c r="NJE12" s="685"/>
      <c r="NJF12" s="685"/>
      <c r="NJG12" s="685"/>
      <c r="NJH12" s="685"/>
      <c r="NJI12" s="685"/>
      <c r="NJJ12" s="685"/>
      <c r="NJK12" s="685"/>
      <c r="NJL12" s="685"/>
      <c r="NJM12" s="685"/>
      <c r="NJN12" s="685"/>
      <c r="NJO12" s="685"/>
      <c r="NJP12" s="685"/>
      <c r="NJQ12" s="685"/>
      <c r="NJR12" s="685"/>
      <c r="NJS12" s="685"/>
      <c r="NJT12" s="685"/>
      <c r="NJU12" s="685"/>
      <c r="NJV12" s="685"/>
      <c r="NJW12" s="685"/>
      <c r="NJX12" s="685"/>
      <c r="NJY12" s="685"/>
      <c r="NJZ12" s="685"/>
      <c r="NKA12" s="685"/>
      <c r="NKB12" s="685"/>
      <c r="NKC12" s="685"/>
      <c r="NKD12" s="685"/>
      <c r="NKE12" s="685"/>
      <c r="NKF12" s="685"/>
      <c r="NKG12" s="685"/>
      <c r="NKH12" s="685"/>
      <c r="NKI12" s="685"/>
      <c r="NKJ12" s="685"/>
      <c r="NKK12" s="685"/>
      <c r="NKL12" s="685"/>
      <c r="NKM12" s="685"/>
      <c r="NKN12" s="685"/>
      <c r="NKO12" s="685"/>
      <c r="NKP12" s="685"/>
      <c r="NKQ12" s="685"/>
      <c r="NKR12" s="685"/>
      <c r="NKS12" s="685"/>
      <c r="NKT12" s="685"/>
      <c r="NKU12" s="685"/>
      <c r="NKV12" s="685"/>
      <c r="NKW12" s="685"/>
      <c r="NKX12" s="685"/>
      <c r="NKY12" s="685"/>
      <c r="NKZ12" s="685"/>
      <c r="NLA12" s="685"/>
      <c r="NLB12" s="685"/>
      <c r="NLC12" s="685"/>
      <c r="NLD12" s="685"/>
      <c r="NLE12" s="685"/>
      <c r="NLF12" s="685"/>
      <c r="NLG12" s="685"/>
      <c r="NLH12" s="685"/>
      <c r="NLI12" s="685"/>
      <c r="NLJ12" s="685"/>
      <c r="NLK12" s="685"/>
      <c r="NLL12" s="685"/>
      <c r="NLM12" s="685"/>
      <c r="NLN12" s="685"/>
      <c r="NLO12" s="685"/>
      <c r="NLP12" s="685"/>
      <c r="NLQ12" s="685"/>
      <c r="NLR12" s="685"/>
      <c r="NLS12" s="685"/>
      <c r="NLT12" s="685"/>
      <c r="NLU12" s="685"/>
      <c r="NLV12" s="685"/>
      <c r="NLW12" s="685"/>
      <c r="NLX12" s="685"/>
      <c r="NLY12" s="685"/>
      <c r="NLZ12" s="685"/>
      <c r="NMA12" s="685"/>
      <c r="NMB12" s="685"/>
      <c r="NMC12" s="685"/>
      <c r="NMD12" s="685"/>
      <c r="NME12" s="685"/>
      <c r="NMF12" s="685"/>
      <c r="NMG12" s="685"/>
      <c r="NMH12" s="685"/>
      <c r="NMI12" s="685"/>
      <c r="NMJ12" s="685"/>
      <c r="NMK12" s="685"/>
      <c r="NML12" s="685"/>
      <c r="NMM12" s="685"/>
      <c r="NMN12" s="685"/>
      <c r="NMO12" s="685"/>
      <c r="NMP12" s="685"/>
      <c r="NMQ12" s="685"/>
      <c r="NMR12" s="685"/>
      <c r="NMS12" s="685"/>
      <c r="NMT12" s="685"/>
      <c r="NMU12" s="685"/>
      <c r="NMV12" s="685"/>
      <c r="NMW12" s="685"/>
      <c r="NMX12" s="685"/>
      <c r="NMY12" s="685"/>
      <c r="NMZ12" s="685"/>
      <c r="NNA12" s="685"/>
      <c r="NNB12" s="685"/>
      <c r="NNC12" s="685"/>
      <c r="NND12" s="685"/>
      <c r="NNE12" s="685"/>
      <c r="NNF12" s="685"/>
      <c r="NNG12" s="685"/>
      <c r="NNH12" s="685"/>
      <c r="NNI12" s="685"/>
      <c r="NNJ12" s="685"/>
      <c r="NNK12" s="685"/>
      <c r="NNL12" s="685"/>
      <c r="NNM12" s="685"/>
      <c r="NNN12" s="685"/>
      <c r="NNO12" s="685"/>
      <c r="NNP12" s="685"/>
      <c r="NNQ12" s="685"/>
      <c r="NNR12" s="685"/>
      <c r="NNS12" s="685"/>
      <c r="NNT12" s="685"/>
      <c r="NNU12" s="685"/>
      <c r="NNV12" s="685"/>
      <c r="NNW12" s="685"/>
      <c r="NNX12" s="685"/>
      <c r="NNY12" s="685"/>
      <c r="NNZ12" s="685"/>
      <c r="NOA12" s="685"/>
      <c r="NOB12" s="685"/>
      <c r="NOC12" s="685"/>
      <c r="NOD12" s="685"/>
      <c r="NOE12" s="685"/>
      <c r="NOF12" s="685"/>
      <c r="NOG12" s="685"/>
      <c r="NOH12" s="685"/>
      <c r="NOI12" s="685"/>
      <c r="NOJ12" s="685"/>
      <c r="NOK12" s="685"/>
      <c r="NOL12" s="685"/>
      <c r="NOM12" s="685"/>
      <c r="NON12" s="685"/>
      <c r="NOO12" s="685"/>
      <c r="NOP12" s="685"/>
      <c r="NOQ12" s="685"/>
      <c r="NOR12" s="685"/>
      <c r="NOS12" s="685"/>
      <c r="NOT12" s="685"/>
      <c r="NOU12" s="685"/>
      <c r="NOV12" s="685"/>
      <c r="NOW12" s="685"/>
      <c r="NOX12" s="685"/>
      <c r="NOY12" s="685"/>
      <c r="NOZ12" s="685"/>
      <c r="NPA12" s="685"/>
      <c r="NPB12" s="685"/>
      <c r="NPC12" s="685"/>
      <c r="NPD12" s="685"/>
      <c r="NPE12" s="685"/>
      <c r="NPF12" s="685"/>
      <c r="NPG12" s="685"/>
      <c r="NPH12" s="685"/>
      <c r="NPI12" s="685"/>
      <c r="NPJ12" s="685"/>
      <c r="NPK12" s="685"/>
      <c r="NPL12" s="685"/>
      <c r="NPM12" s="685"/>
      <c r="NPN12" s="685"/>
      <c r="NPO12" s="685"/>
      <c r="NPP12" s="685"/>
      <c r="NPQ12" s="685"/>
      <c r="NPR12" s="685"/>
      <c r="NPS12" s="685"/>
      <c r="NPT12" s="685"/>
      <c r="NPU12" s="685"/>
      <c r="NPV12" s="685"/>
      <c r="NPW12" s="685"/>
      <c r="NPX12" s="685"/>
      <c r="NPY12" s="685"/>
      <c r="NPZ12" s="685"/>
      <c r="NQA12" s="685"/>
      <c r="NQB12" s="685"/>
      <c r="NQC12" s="685"/>
      <c r="NQD12" s="685"/>
      <c r="NQE12" s="685"/>
      <c r="NQF12" s="685"/>
      <c r="NQG12" s="685"/>
      <c r="NQH12" s="685"/>
      <c r="NQI12" s="685"/>
      <c r="NQJ12" s="685"/>
      <c r="NQK12" s="685"/>
      <c r="NQL12" s="685"/>
      <c r="NQM12" s="685"/>
      <c r="NQN12" s="685"/>
      <c r="NQO12" s="685"/>
      <c r="NQP12" s="685"/>
      <c r="NQQ12" s="685"/>
      <c r="NQR12" s="685"/>
      <c r="NQS12" s="685"/>
      <c r="NQT12" s="685"/>
      <c r="NQU12" s="685"/>
      <c r="NQV12" s="685"/>
      <c r="NQW12" s="685"/>
      <c r="NQX12" s="685"/>
      <c r="NQY12" s="685"/>
      <c r="NQZ12" s="685"/>
      <c r="NRA12" s="685"/>
      <c r="NRB12" s="685"/>
      <c r="NRC12" s="685"/>
      <c r="NRD12" s="685"/>
      <c r="NRE12" s="685"/>
      <c r="NRF12" s="685"/>
      <c r="NRG12" s="685"/>
      <c r="NRH12" s="685"/>
      <c r="NRI12" s="685"/>
      <c r="NRJ12" s="685"/>
      <c r="NRK12" s="685"/>
      <c r="NRL12" s="685"/>
      <c r="NRM12" s="685"/>
      <c r="NRN12" s="685"/>
      <c r="NRO12" s="685"/>
      <c r="NRP12" s="685"/>
      <c r="NRQ12" s="685"/>
      <c r="NRR12" s="685"/>
      <c r="NRS12" s="685"/>
      <c r="NRT12" s="685"/>
      <c r="NRU12" s="685"/>
      <c r="NRV12" s="685"/>
      <c r="NRW12" s="685"/>
      <c r="NRX12" s="685"/>
      <c r="NRY12" s="685"/>
      <c r="NRZ12" s="685"/>
      <c r="NSA12" s="685"/>
      <c r="NSB12" s="685"/>
      <c r="NSC12" s="685"/>
      <c r="NSD12" s="685"/>
      <c r="NSE12" s="685"/>
      <c r="NSF12" s="685"/>
      <c r="NSG12" s="685"/>
      <c r="NSH12" s="685"/>
      <c r="NSI12" s="685"/>
      <c r="NSJ12" s="685"/>
      <c r="NSK12" s="685"/>
      <c r="NSL12" s="685"/>
      <c r="NSM12" s="685"/>
      <c r="NSN12" s="685"/>
      <c r="NSO12" s="685"/>
      <c r="NSP12" s="685"/>
      <c r="NSQ12" s="685"/>
      <c r="NSR12" s="685"/>
      <c r="NSS12" s="685"/>
      <c r="NST12" s="685"/>
      <c r="NSU12" s="685"/>
      <c r="NSV12" s="685"/>
      <c r="NSW12" s="685"/>
      <c r="NSX12" s="685"/>
      <c r="NSY12" s="685"/>
      <c r="NSZ12" s="685"/>
      <c r="NTA12" s="685"/>
      <c r="NTB12" s="685"/>
      <c r="NTC12" s="685"/>
      <c r="NTD12" s="685"/>
      <c r="NTE12" s="685"/>
      <c r="NTF12" s="685"/>
      <c r="NTG12" s="685"/>
      <c r="NTH12" s="685"/>
      <c r="NTI12" s="685"/>
      <c r="NTJ12" s="685"/>
      <c r="NTK12" s="685"/>
      <c r="NTL12" s="685"/>
      <c r="NTM12" s="685"/>
      <c r="NTN12" s="685"/>
      <c r="NTO12" s="685"/>
      <c r="NTP12" s="685"/>
      <c r="NTQ12" s="685"/>
      <c r="NTR12" s="685"/>
      <c r="NTS12" s="685"/>
      <c r="NTT12" s="685"/>
      <c r="NTU12" s="685"/>
      <c r="NTV12" s="685"/>
      <c r="NTW12" s="685"/>
      <c r="NTX12" s="685"/>
      <c r="NTY12" s="685"/>
      <c r="NTZ12" s="685"/>
      <c r="NUA12" s="685"/>
      <c r="NUB12" s="685"/>
      <c r="NUC12" s="685"/>
      <c r="NUD12" s="685"/>
      <c r="NUE12" s="685"/>
      <c r="NUF12" s="685"/>
      <c r="NUG12" s="685"/>
      <c r="NUH12" s="685"/>
      <c r="NUI12" s="685"/>
      <c r="NUJ12" s="685"/>
      <c r="NUK12" s="685"/>
      <c r="NUL12" s="685"/>
      <c r="NUM12" s="685"/>
      <c r="NUN12" s="685"/>
      <c r="NUO12" s="685"/>
      <c r="NUP12" s="685"/>
      <c r="NUQ12" s="685"/>
      <c r="NUR12" s="685"/>
      <c r="NUS12" s="685"/>
      <c r="NUT12" s="685"/>
      <c r="NUU12" s="685"/>
      <c r="NUV12" s="685"/>
      <c r="NUW12" s="685"/>
      <c r="NUX12" s="685"/>
      <c r="NUY12" s="685"/>
      <c r="NUZ12" s="685"/>
      <c r="NVA12" s="685"/>
      <c r="NVB12" s="685"/>
      <c r="NVC12" s="685"/>
      <c r="NVD12" s="685"/>
      <c r="NVE12" s="685"/>
      <c r="NVF12" s="685"/>
      <c r="NVG12" s="685"/>
      <c r="NVH12" s="685"/>
      <c r="NVI12" s="685"/>
      <c r="NVJ12" s="685"/>
      <c r="NVK12" s="685"/>
      <c r="NVL12" s="685"/>
      <c r="NVM12" s="685"/>
      <c r="NVN12" s="685"/>
      <c r="NVO12" s="685"/>
      <c r="NVP12" s="685"/>
      <c r="NVQ12" s="685"/>
      <c r="NVR12" s="685"/>
      <c r="NVS12" s="685"/>
      <c r="NVT12" s="685"/>
      <c r="NVU12" s="685"/>
      <c r="NVV12" s="685"/>
      <c r="NVW12" s="685"/>
      <c r="NVX12" s="685"/>
      <c r="NVY12" s="685"/>
      <c r="NVZ12" s="685"/>
      <c r="NWA12" s="685"/>
      <c r="NWB12" s="685"/>
      <c r="NWC12" s="685"/>
      <c r="NWD12" s="685"/>
      <c r="NWE12" s="685"/>
      <c r="NWF12" s="685"/>
      <c r="NWG12" s="685"/>
      <c r="NWH12" s="685"/>
      <c r="NWI12" s="685"/>
      <c r="NWJ12" s="685"/>
      <c r="NWK12" s="685"/>
      <c r="NWL12" s="685"/>
      <c r="NWM12" s="685"/>
      <c r="NWN12" s="685"/>
      <c r="NWO12" s="685"/>
      <c r="NWP12" s="685"/>
      <c r="NWQ12" s="685"/>
      <c r="NWR12" s="685"/>
      <c r="NWS12" s="685"/>
      <c r="NWT12" s="685"/>
      <c r="NWU12" s="685"/>
      <c r="NWV12" s="685"/>
      <c r="NWW12" s="685"/>
      <c r="NWX12" s="685"/>
      <c r="NWY12" s="685"/>
      <c r="NWZ12" s="685"/>
      <c r="NXA12" s="685"/>
      <c r="NXB12" s="685"/>
      <c r="NXC12" s="685"/>
      <c r="NXD12" s="685"/>
      <c r="NXE12" s="685"/>
      <c r="NXF12" s="685"/>
      <c r="NXG12" s="685"/>
      <c r="NXH12" s="685"/>
      <c r="NXI12" s="685"/>
      <c r="NXJ12" s="685"/>
      <c r="NXK12" s="685"/>
      <c r="NXL12" s="685"/>
      <c r="NXM12" s="685"/>
      <c r="NXN12" s="685"/>
      <c r="NXO12" s="685"/>
      <c r="NXP12" s="685"/>
      <c r="NXQ12" s="685"/>
      <c r="NXR12" s="685"/>
      <c r="NXS12" s="685"/>
      <c r="NXT12" s="685"/>
      <c r="NXU12" s="685"/>
      <c r="NXV12" s="685"/>
      <c r="NXW12" s="685"/>
      <c r="NXX12" s="685"/>
      <c r="NXY12" s="685"/>
      <c r="NXZ12" s="685"/>
      <c r="NYA12" s="685"/>
      <c r="NYB12" s="685"/>
      <c r="NYC12" s="685"/>
      <c r="NYD12" s="685"/>
      <c r="NYE12" s="685"/>
      <c r="NYF12" s="685"/>
      <c r="NYG12" s="685"/>
      <c r="NYH12" s="685"/>
      <c r="NYI12" s="685"/>
      <c r="NYJ12" s="685"/>
      <c r="NYK12" s="685"/>
      <c r="NYL12" s="685"/>
      <c r="NYM12" s="685"/>
      <c r="NYN12" s="685"/>
      <c r="NYO12" s="685"/>
      <c r="NYP12" s="685"/>
      <c r="NYQ12" s="685"/>
      <c r="NYR12" s="685"/>
      <c r="NYS12" s="685"/>
      <c r="NYT12" s="685"/>
      <c r="NYU12" s="685"/>
      <c r="NYV12" s="685"/>
      <c r="NYW12" s="685"/>
      <c r="NYX12" s="685"/>
      <c r="NYY12" s="685"/>
      <c r="NYZ12" s="685"/>
      <c r="NZA12" s="685"/>
      <c r="NZB12" s="685"/>
      <c r="NZC12" s="685"/>
      <c r="NZD12" s="685"/>
      <c r="NZE12" s="685"/>
      <c r="NZF12" s="685"/>
      <c r="NZG12" s="685"/>
      <c r="NZH12" s="685"/>
      <c r="NZI12" s="685"/>
      <c r="NZJ12" s="685"/>
      <c r="NZK12" s="685"/>
      <c r="NZL12" s="685"/>
      <c r="NZM12" s="685"/>
      <c r="NZN12" s="685"/>
      <c r="NZO12" s="685"/>
      <c r="NZP12" s="685"/>
      <c r="NZQ12" s="685"/>
      <c r="NZR12" s="685"/>
      <c r="NZS12" s="685"/>
      <c r="NZT12" s="685"/>
      <c r="NZU12" s="685"/>
      <c r="NZV12" s="685"/>
      <c r="NZW12" s="685"/>
      <c r="NZX12" s="685"/>
      <c r="NZY12" s="685"/>
      <c r="NZZ12" s="685"/>
      <c r="OAA12" s="685"/>
      <c r="OAB12" s="685"/>
      <c r="OAC12" s="685"/>
      <c r="OAD12" s="685"/>
      <c r="OAE12" s="685"/>
      <c r="OAF12" s="685"/>
      <c r="OAG12" s="685"/>
      <c r="OAH12" s="685"/>
      <c r="OAI12" s="685"/>
      <c r="OAJ12" s="685"/>
      <c r="OAK12" s="685"/>
      <c r="OAL12" s="685"/>
      <c r="OAM12" s="685"/>
      <c r="OAN12" s="685"/>
      <c r="OAO12" s="685"/>
      <c r="OAP12" s="685"/>
      <c r="OAQ12" s="685"/>
      <c r="OAR12" s="685"/>
      <c r="OAS12" s="685"/>
      <c r="OAT12" s="685"/>
      <c r="OAU12" s="685"/>
      <c r="OAV12" s="685"/>
      <c r="OAW12" s="685"/>
      <c r="OAX12" s="685"/>
      <c r="OAY12" s="685"/>
      <c r="OAZ12" s="685"/>
      <c r="OBA12" s="685"/>
      <c r="OBB12" s="685"/>
      <c r="OBC12" s="685"/>
      <c r="OBD12" s="685"/>
      <c r="OBE12" s="685"/>
      <c r="OBF12" s="685"/>
      <c r="OBG12" s="685"/>
      <c r="OBH12" s="685"/>
      <c r="OBI12" s="685"/>
      <c r="OBJ12" s="685"/>
      <c r="OBK12" s="685"/>
      <c r="OBL12" s="685"/>
      <c r="OBM12" s="685"/>
      <c r="OBN12" s="685"/>
      <c r="OBO12" s="685"/>
      <c r="OBP12" s="685"/>
      <c r="OBQ12" s="685"/>
      <c r="OBR12" s="685"/>
      <c r="OBS12" s="685"/>
      <c r="OBT12" s="685"/>
      <c r="OBU12" s="685"/>
      <c r="OBV12" s="685"/>
      <c r="OBW12" s="685"/>
      <c r="OBX12" s="685"/>
      <c r="OBY12" s="685"/>
      <c r="OBZ12" s="685"/>
      <c r="OCA12" s="685"/>
      <c r="OCB12" s="685"/>
      <c r="OCC12" s="685"/>
      <c r="OCD12" s="685"/>
      <c r="OCE12" s="685"/>
      <c r="OCF12" s="685"/>
      <c r="OCG12" s="685"/>
      <c r="OCH12" s="685"/>
      <c r="OCI12" s="685"/>
      <c r="OCJ12" s="685"/>
      <c r="OCK12" s="685"/>
      <c r="OCL12" s="685"/>
      <c r="OCM12" s="685"/>
      <c r="OCN12" s="685"/>
      <c r="OCO12" s="685"/>
      <c r="OCP12" s="685"/>
      <c r="OCQ12" s="685"/>
      <c r="OCR12" s="685"/>
      <c r="OCS12" s="685"/>
      <c r="OCT12" s="685"/>
      <c r="OCU12" s="685"/>
      <c r="OCV12" s="685"/>
      <c r="OCW12" s="685"/>
      <c r="OCX12" s="685"/>
      <c r="OCY12" s="685"/>
      <c r="OCZ12" s="685"/>
      <c r="ODA12" s="685"/>
      <c r="ODB12" s="685"/>
      <c r="ODC12" s="685"/>
      <c r="ODD12" s="685"/>
      <c r="ODE12" s="685"/>
      <c r="ODF12" s="685"/>
      <c r="ODG12" s="685"/>
      <c r="ODH12" s="685"/>
      <c r="ODI12" s="685"/>
      <c r="ODJ12" s="685"/>
      <c r="ODK12" s="685"/>
      <c r="ODL12" s="685"/>
      <c r="ODM12" s="685"/>
      <c r="ODN12" s="685"/>
      <c r="ODO12" s="685"/>
      <c r="ODP12" s="685"/>
      <c r="ODQ12" s="685"/>
      <c r="ODR12" s="685"/>
      <c r="ODS12" s="685"/>
      <c r="ODT12" s="685"/>
      <c r="ODU12" s="685"/>
      <c r="ODV12" s="685"/>
      <c r="ODW12" s="685"/>
      <c r="ODX12" s="685"/>
      <c r="ODY12" s="685"/>
      <c r="ODZ12" s="685"/>
      <c r="OEA12" s="685"/>
      <c r="OEB12" s="685"/>
      <c r="OEC12" s="685"/>
      <c r="OED12" s="685"/>
      <c r="OEE12" s="685"/>
      <c r="OEF12" s="685"/>
      <c r="OEG12" s="685"/>
      <c r="OEH12" s="685"/>
      <c r="OEI12" s="685"/>
      <c r="OEJ12" s="685"/>
      <c r="OEK12" s="685"/>
      <c r="OEL12" s="685"/>
      <c r="OEM12" s="685"/>
      <c r="OEN12" s="685"/>
      <c r="OEO12" s="685"/>
      <c r="OEP12" s="685"/>
      <c r="OEQ12" s="685"/>
      <c r="OER12" s="685"/>
      <c r="OES12" s="685"/>
      <c r="OET12" s="685"/>
      <c r="OEU12" s="685"/>
      <c r="OEV12" s="685"/>
      <c r="OEW12" s="685"/>
      <c r="OEX12" s="685"/>
      <c r="OEY12" s="685"/>
      <c r="OEZ12" s="685"/>
      <c r="OFA12" s="685"/>
      <c r="OFB12" s="685"/>
      <c r="OFC12" s="685"/>
      <c r="OFD12" s="685"/>
      <c r="OFE12" s="685"/>
      <c r="OFF12" s="685"/>
      <c r="OFG12" s="685"/>
      <c r="OFH12" s="685"/>
      <c r="OFI12" s="685"/>
      <c r="OFJ12" s="685"/>
      <c r="OFK12" s="685"/>
      <c r="OFL12" s="685"/>
      <c r="OFM12" s="685"/>
      <c r="OFN12" s="685"/>
      <c r="OFO12" s="685"/>
      <c r="OFP12" s="685"/>
      <c r="OFQ12" s="685"/>
      <c r="OFR12" s="685"/>
      <c r="OFS12" s="685"/>
      <c r="OFT12" s="685"/>
      <c r="OFU12" s="685"/>
      <c r="OFV12" s="685"/>
      <c r="OFW12" s="685"/>
      <c r="OFX12" s="685"/>
      <c r="OFY12" s="685"/>
      <c r="OFZ12" s="685"/>
      <c r="OGA12" s="685"/>
      <c r="OGB12" s="685"/>
      <c r="OGC12" s="685"/>
      <c r="OGD12" s="685"/>
      <c r="OGE12" s="685"/>
      <c r="OGF12" s="685"/>
      <c r="OGG12" s="685"/>
      <c r="OGH12" s="685"/>
      <c r="OGI12" s="685"/>
      <c r="OGJ12" s="685"/>
      <c r="OGK12" s="685"/>
      <c r="OGL12" s="685"/>
      <c r="OGM12" s="685"/>
      <c r="OGN12" s="685"/>
      <c r="OGO12" s="685"/>
      <c r="OGP12" s="685"/>
      <c r="OGQ12" s="685"/>
      <c r="OGR12" s="685"/>
      <c r="OGS12" s="685"/>
      <c r="OGT12" s="685"/>
      <c r="OGU12" s="685"/>
      <c r="OGV12" s="685"/>
      <c r="OGW12" s="685"/>
      <c r="OGX12" s="685"/>
      <c r="OGY12" s="685"/>
      <c r="OGZ12" s="685"/>
      <c r="OHA12" s="685"/>
      <c r="OHB12" s="685"/>
      <c r="OHC12" s="685"/>
      <c r="OHD12" s="685"/>
      <c r="OHE12" s="685"/>
      <c r="OHF12" s="685"/>
      <c r="OHG12" s="685"/>
      <c r="OHH12" s="685"/>
      <c r="OHI12" s="685"/>
      <c r="OHJ12" s="685"/>
      <c r="OHK12" s="685"/>
      <c r="OHL12" s="685"/>
      <c r="OHM12" s="685"/>
      <c r="OHN12" s="685"/>
      <c r="OHO12" s="685"/>
      <c r="OHP12" s="685"/>
      <c r="OHQ12" s="685"/>
      <c r="OHR12" s="685"/>
      <c r="OHS12" s="685"/>
      <c r="OHT12" s="685"/>
      <c r="OHU12" s="685"/>
      <c r="OHV12" s="685"/>
      <c r="OHW12" s="685"/>
      <c r="OHX12" s="685"/>
      <c r="OHY12" s="685"/>
      <c r="OHZ12" s="685"/>
      <c r="OIA12" s="685"/>
      <c r="OIB12" s="685"/>
      <c r="OIC12" s="685"/>
      <c r="OID12" s="685"/>
      <c r="OIE12" s="685"/>
      <c r="OIF12" s="685"/>
      <c r="OIG12" s="685"/>
      <c r="OIH12" s="685"/>
      <c r="OII12" s="685"/>
      <c r="OIJ12" s="685"/>
      <c r="OIK12" s="685"/>
      <c r="OIL12" s="685"/>
      <c r="OIM12" s="685"/>
      <c r="OIN12" s="685"/>
      <c r="OIO12" s="685"/>
      <c r="OIP12" s="685"/>
      <c r="OIQ12" s="685"/>
      <c r="OIR12" s="685"/>
      <c r="OIS12" s="685"/>
      <c r="OIT12" s="685"/>
      <c r="OIU12" s="685"/>
      <c r="OIV12" s="685"/>
      <c r="OIW12" s="685"/>
      <c r="OIX12" s="685"/>
      <c r="OIY12" s="685"/>
      <c r="OIZ12" s="685"/>
      <c r="OJA12" s="685"/>
      <c r="OJB12" s="685"/>
      <c r="OJC12" s="685"/>
      <c r="OJD12" s="685"/>
      <c r="OJE12" s="685"/>
      <c r="OJF12" s="685"/>
      <c r="OJG12" s="685"/>
      <c r="OJH12" s="685"/>
      <c r="OJI12" s="685"/>
      <c r="OJJ12" s="685"/>
      <c r="OJK12" s="685"/>
      <c r="OJL12" s="685"/>
      <c r="OJM12" s="685"/>
      <c r="OJN12" s="685"/>
      <c r="OJO12" s="685"/>
      <c r="OJP12" s="685"/>
      <c r="OJQ12" s="685"/>
      <c r="OJR12" s="685"/>
      <c r="OJS12" s="685"/>
      <c r="OJT12" s="685"/>
      <c r="OJU12" s="685"/>
      <c r="OJV12" s="685"/>
      <c r="OJW12" s="685"/>
      <c r="OJX12" s="685"/>
      <c r="OJY12" s="685"/>
      <c r="OJZ12" s="685"/>
      <c r="OKA12" s="685"/>
      <c r="OKB12" s="685"/>
      <c r="OKC12" s="685"/>
      <c r="OKD12" s="685"/>
      <c r="OKE12" s="685"/>
      <c r="OKF12" s="685"/>
      <c r="OKG12" s="685"/>
      <c r="OKH12" s="685"/>
      <c r="OKI12" s="685"/>
      <c r="OKJ12" s="685"/>
      <c r="OKK12" s="685"/>
      <c r="OKL12" s="685"/>
      <c r="OKM12" s="685"/>
      <c r="OKN12" s="685"/>
      <c r="OKO12" s="685"/>
      <c r="OKP12" s="685"/>
      <c r="OKQ12" s="685"/>
      <c r="OKR12" s="685"/>
      <c r="OKS12" s="685"/>
      <c r="OKT12" s="685"/>
      <c r="OKU12" s="685"/>
      <c r="OKV12" s="685"/>
      <c r="OKW12" s="685"/>
      <c r="OKX12" s="685"/>
      <c r="OKY12" s="685"/>
      <c r="OKZ12" s="685"/>
      <c r="OLA12" s="685"/>
      <c r="OLB12" s="685"/>
      <c r="OLC12" s="685"/>
      <c r="OLD12" s="685"/>
      <c r="OLE12" s="685"/>
      <c r="OLF12" s="685"/>
      <c r="OLG12" s="685"/>
      <c r="OLH12" s="685"/>
      <c r="OLI12" s="685"/>
      <c r="OLJ12" s="685"/>
      <c r="OLK12" s="685"/>
      <c r="OLL12" s="685"/>
      <c r="OLM12" s="685"/>
      <c r="OLN12" s="685"/>
      <c r="OLO12" s="685"/>
      <c r="OLP12" s="685"/>
      <c r="OLQ12" s="685"/>
      <c r="OLR12" s="685"/>
      <c r="OLS12" s="685"/>
      <c r="OLT12" s="685"/>
      <c r="OLU12" s="685"/>
      <c r="OLV12" s="685"/>
      <c r="OLW12" s="685"/>
      <c r="OLX12" s="685"/>
      <c r="OLY12" s="685"/>
      <c r="OLZ12" s="685"/>
      <c r="OMA12" s="685"/>
      <c r="OMB12" s="685"/>
      <c r="OMC12" s="685"/>
      <c r="OMD12" s="685"/>
      <c r="OME12" s="685"/>
      <c r="OMF12" s="685"/>
      <c r="OMG12" s="685"/>
      <c r="OMH12" s="685"/>
      <c r="OMI12" s="685"/>
      <c r="OMJ12" s="685"/>
      <c r="OMK12" s="685"/>
      <c r="OML12" s="685"/>
      <c r="OMM12" s="685"/>
      <c r="OMN12" s="685"/>
      <c r="OMO12" s="685"/>
      <c r="OMP12" s="685"/>
      <c r="OMQ12" s="685"/>
      <c r="OMR12" s="685"/>
      <c r="OMS12" s="685"/>
      <c r="OMT12" s="685"/>
      <c r="OMU12" s="685"/>
      <c r="OMV12" s="685"/>
      <c r="OMW12" s="685"/>
      <c r="OMX12" s="685"/>
      <c r="OMY12" s="685"/>
      <c r="OMZ12" s="685"/>
      <c r="ONA12" s="685"/>
      <c r="ONB12" s="685"/>
      <c r="ONC12" s="685"/>
      <c r="OND12" s="685"/>
      <c r="ONE12" s="685"/>
      <c r="ONF12" s="685"/>
      <c r="ONG12" s="685"/>
      <c r="ONH12" s="685"/>
      <c r="ONI12" s="685"/>
      <c r="ONJ12" s="685"/>
      <c r="ONK12" s="685"/>
      <c r="ONL12" s="685"/>
      <c r="ONM12" s="685"/>
      <c r="ONN12" s="685"/>
      <c r="ONO12" s="685"/>
      <c r="ONP12" s="685"/>
      <c r="ONQ12" s="685"/>
      <c r="ONR12" s="685"/>
      <c r="ONS12" s="685"/>
      <c r="ONT12" s="685"/>
      <c r="ONU12" s="685"/>
      <c r="ONV12" s="685"/>
      <c r="ONW12" s="685"/>
      <c r="ONX12" s="685"/>
      <c r="ONY12" s="685"/>
      <c r="ONZ12" s="685"/>
      <c r="OOA12" s="685"/>
      <c r="OOB12" s="685"/>
      <c r="OOC12" s="685"/>
      <c r="OOD12" s="685"/>
      <c r="OOE12" s="685"/>
      <c r="OOF12" s="685"/>
      <c r="OOG12" s="685"/>
      <c r="OOH12" s="685"/>
      <c r="OOI12" s="685"/>
      <c r="OOJ12" s="685"/>
      <c r="OOK12" s="685"/>
      <c r="OOL12" s="685"/>
      <c r="OOM12" s="685"/>
      <c r="OON12" s="685"/>
      <c r="OOO12" s="685"/>
      <c r="OOP12" s="685"/>
      <c r="OOQ12" s="685"/>
      <c r="OOR12" s="685"/>
      <c r="OOS12" s="685"/>
      <c r="OOT12" s="685"/>
      <c r="OOU12" s="685"/>
      <c r="OOV12" s="685"/>
      <c r="OOW12" s="685"/>
      <c r="OOX12" s="685"/>
      <c r="OOY12" s="685"/>
      <c r="OOZ12" s="685"/>
      <c r="OPA12" s="685"/>
      <c r="OPB12" s="685"/>
      <c r="OPC12" s="685"/>
      <c r="OPD12" s="685"/>
      <c r="OPE12" s="685"/>
      <c r="OPF12" s="685"/>
      <c r="OPG12" s="685"/>
      <c r="OPH12" s="685"/>
      <c r="OPI12" s="685"/>
      <c r="OPJ12" s="685"/>
      <c r="OPK12" s="685"/>
      <c r="OPL12" s="685"/>
      <c r="OPM12" s="685"/>
      <c r="OPN12" s="685"/>
      <c r="OPO12" s="685"/>
      <c r="OPP12" s="685"/>
      <c r="OPQ12" s="685"/>
      <c r="OPR12" s="685"/>
      <c r="OPS12" s="685"/>
      <c r="OPT12" s="685"/>
      <c r="OPU12" s="685"/>
      <c r="OPV12" s="685"/>
      <c r="OPW12" s="685"/>
      <c r="OPX12" s="685"/>
      <c r="OPY12" s="685"/>
      <c r="OPZ12" s="685"/>
      <c r="OQA12" s="685"/>
      <c r="OQB12" s="685"/>
      <c r="OQC12" s="685"/>
      <c r="OQD12" s="685"/>
      <c r="OQE12" s="685"/>
      <c r="OQF12" s="685"/>
      <c r="OQG12" s="685"/>
      <c r="OQH12" s="685"/>
      <c r="OQI12" s="685"/>
      <c r="OQJ12" s="685"/>
      <c r="OQK12" s="685"/>
      <c r="OQL12" s="685"/>
      <c r="OQM12" s="685"/>
      <c r="OQN12" s="685"/>
      <c r="OQO12" s="685"/>
      <c r="OQP12" s="685"/>
      <c r="OQQ12" s="685"/>
      <c r="OQR12" s="685"/>
      <c r="OQS12" s="685"/>
      <c r="OQT12" s="685"/>
      <c r="OQU12" s="685"/>
      <c r="OQV12" s="685"/>
      <c r="OQW12" s="685"/>
      <c r="OQX12" s="685"/>
      <c r="OQY12" s="685"/>
      <c r="OQZ12" s="685"/>
      <c r="ORA12" s="685"/>
      <c r="ORB12" s="685"/>
      <c r="ORC12" s="685"/>
      <c r="ORD12" s="685"/>
      <c r="ORE12" s="685"/>
      <c r="ORF12" s="685"/>
      <c r="ORG12" s="685"/>
      <c r="ORH12" s="685"/>
      <c r="ORI12" s="685"/>
      <c r="ORJ12" s="685"/>
      <c r="ORK12" s="685"/>
      <c r="ORL12" s="685"/>
      <c r="ORM12" s="685"/>
      <c r="ORN12" s="685"/>
      <c r="ORO12" s="685"/>
      <c r="ORP12" s="685"/>
      <c r="ORQ12" s="685"/>
      <c r="ORR12" s="685"/>
      <c r="ORS12" s="685"/>
      <c r="ORT12" s="685"/>
      <c r="ORU12" s="685"/>
      <c r="ORV12" s="685"/>
      <c r="ORW12" s="685"/>
      <c r="ORX12" s="685"/>
      <c r="ORY12" s="685"/>
      <c r="ORZ12" s="685"/>
      <c r="OSA12" s="685"/>
      <c r="OSB12" s="685"/>
      <c r="OSC12" s="685"/>
      <c r="OSD12" s="685"/>
      <c r="OSE12" s="685"/>
      <c r="OSF12" s="685"/>
      <c r="OSG12" s="685"/>
      <c r="OSH12" s="685"/>
      <c r="OSI12" s="685"/>
      <c r="OSJ12" s="685"/>
      <c r="OSK12" s="685"/>
      <c r="OSL12" s="685"/>
      <c r="OSM12" s="685"/>
      <c r="OSN12" s="685"/>
      <c r="OSO12" s="685"/>
      <c r="OSP12" s="685"/>
      <c r="OSQ12" s="685"/>
      <c r="OSR12" s="685"/>
      <c r="OSS12" s="685"/>
      <c r="OST12" s="685"/>
      <c r="OSU12" s="685"/>
      <c r="OSV12" s="685"/>
      <c r="OSW12" s="685"/>
      <c r="OSX12" s="685"/>
      <c r="OSY12" s="685"/>
      <c r="OSZ12" s="685"/>
      <c r="OTA12" s="685"/>
      <c r="OTB12" s="685"/>
      <c r="OTC12" s="685"/>
      <c r="OTD12" s="685"/>
      <c r="OTE12" s="685"/>
      <c r="OTF12" s="685"/>
      <c r="OTG12" s="685"/>
      <c r="OTH12" s="685"/>
      <c r="OTI12" s="685"/>
      <c r="OTJ12" s="685"/>
      <c r="OTK12" s="685"/>
      <c r="OTL12" s="685"/>
      <c r="OTM12" s="685"/>
      <c r="OTN12" s="685"/>
      <c r="OTO12" s="685"/>
      <c r="OTP12" s="685"/>
      <c r="OTQ12" s="685"/>
      <c r="OTR12" s="685"/>
      <c r="OTS12" s="685"/>
      <c r="OTT12" s="685"/>
      <c r="OTU12" s="685"/>
      <c r="OTV12" s="685"/>
      <c r="OTW12" s="685"/>
      <c r="OTX12" s="685"/>
      <c r="OTY12" s="685"/>
      <c r="OTZ12" s="685"/>
      <c r="OUA12" s="685"/>
      <c r="OUB12" s="685"/>
      <c r="OUC12" s="685"/>
      <c r="OUD12" s="685"/>
      <c r="OUE12" s="685"/>
      <c r="OUF12" s="685"/>
      <c r="OUG12" s="685"/>
      <c r="OUH12" s="685"/>
      <c r="OUI12" s="685"/>
      <c r="OUJ12" s="685"/>
      <c r="OUK12" s="685"/>
      <c r="OUL12" s="685"/>
      <c r="OUM12" s="685"/>
      <c r="OUN12" s="685"/>
      <c r="OUO12" s="685"/>
      <c r="OUP12" s="685"/>
      <c r="OUQ12" s="685"/>
      <c r="OUR12" s="685"/>
      <c r="OUS12" s="685"/>
      <c r="OUT12" s="685"/>
      <c r="OUU12" s="685"/>
      <c r="OUV12" s="685"/>
      <c r="OUW12" s="685"/>
      <c r="OUX12" s="685"/>
      <c r="OUY12" s="685"/>
      <c r="OUZ12" s="685"/>
      <c r="OVA12" s="685"/>
      <c r="OVB12" s="685"/>
      <c r="OVC12" s="685"/>
      <c r="OVD12" s="685"/>
      <c r="OVE12" s="685"/>
      <c r="OVF12" s="685"/>
      <c r="OVG12" s="685"/>
      <c r="OVH12" s="685"/>
      <c r="OVI12" s="685"/>
      <c r="OVJ12" s="685"/>
      <c r="OVK12" s="685"/>
      <c r="OVL12" s="685"/>
      <c r="OVM12" s="685"/>
      <c r="OVN12" s="685"/>
      <c r="OVO12" s="685"/>
      <c r="OVP12" s="685"/>
      <c r="OVQ12" s="685"/>
      <c r="OVR12" s="685"/>
      <c r="OVS12" s="685"/>
      <c r="OVT12" s="685"/>
      <c r="OVU12" s="685"/>
      <c r="OVV12" s="685"/>
      <c r="OVW12" s="685"/>
      <c r="OVX12" s="685"/>
      <c r="OVY12" s="685"/>
      <c r="OVZ12" s="685"/>
      <c r="OWA12" s="685"/>
      <c r="OWB12" s="685"/>
      <c r="OWC12" s="685"/>
      <c r="OWD12" s="685"/>
      <c r="OWE12" s="685"/>
      <c r="OWF12" s="685"/>
      <c r="OWG12" s="685"/>
      <c r="OWH12" s="685"/>
      <c r="OWI12" s="685"/>
      <c r="OWJ12" s="685"/>
      <c r="OWK12" s="685"/>
      <c r="OWL12" s="685"/>
      <c r="OWM12" s="685"/>
      <c r="OWN12" s="685"/>
      <c r="OWO12" s="685"/>
      <c r="OWP12" s="685"/>
      <c r="OWQ12" s="685"/>
      <c r="OWR12" s="685"/>
      <c r="OWS12" s="685"/>
      <c r="OWT12" s="685"/>
      <c r="OWU12" s="685"/>
      <c r="OWV12" s="685"/>
      <c r="OWW12" s="685"/>
      <c r="OWX12" s="685"/>
      <c r="OWY12" s="685"/>
      <c r="OWZ12" s="685"/>
      <c r="OXA12" s="685"/>
      <c r="OXB12" s="685"/>
      <c r="OXC12" s="685"/>
      <c r="OXD12" s="685"/>
      <c r="OXE12" s="685"/>
      <c r="OXF12" s="685"/>
      <c r="OXG12" s="685"/>
      <c r="OXH12" s="685"/>
      <c r="OXI12" s="685"/>
      <c r="OXJ12" s="685"/>
      <c r="OXK12" s="685"/>
      <c r="OXL12" s="685"/>
      <c r="OXM12" s="685"/>
      <c r="OXN12" s="685"/>
      <c r="OXO12" s="685"/>
      <c r="OXP12" s="685"/>
      <c r="OXQ12" s="685"/>
      <c r="OXR12" s="685"/>
      <c r="OXS12" s="685"/>
      <c r="OXT12" s="685"/>
      <c r="OXU12" s="685"/>
      <c r="OXV12" s="685"/>
      <c r="OXW12" s="685"/>
      <c r="OXX12" s="685"/>
      <c r="OXY12" s="685"/>
      <c r="OXZ12" s="685"/>
      <c r="OYA12" s="685"/>
      <c r="OYB12" s="685"/>
      <c r="OYC12" s="685"/>
      <c r="OYD12" s="685"/>
      <c r="OYE12" s="685"/>
      <c r="OYF12" s="685"/>
      <c r="OYG12" s="685"/>
      <c r="OYH12" s="685"/>
      <c r="OYI12" s="685"/>
      <c r="OYJ12" s="685"/>
      <c r="OYK12" s="685"/>
      <c r="OYL12" s="685"/>
      <c r="OYM12" s="685"/>
      <c r="OYN12" s="685"/>
      <c r="OYO12" s="685"/>
      <c r="OYP12" s="685"/>
      <c r="OYQ12" s="685"/>
      <c r="OYR12" s="685"/>
      <c r="OYS12" s="685"/>
      <c r="OYT12" s="685"/>
      <c r="OYU12" s="685"/>
      <c r="OYV12" s="685"/>
      <c r="OYW12" s="685"/>
      <c r="OYX12" s="685"/>
      <c r="OYY12" s="685"/>
      <c r="OYZ12" s="685"/>
      <c r="OZA12" s="685"/>
      <c r="OZB12" s="685"/>
      <c r="OZC12" s="685"/>
      <c r="OZD12" s="685"/>
      <c r="OZE12" s="685"/>
      <c r="OZF12" s="685"/>
      <c r="OZG12" s="685"/>
      <c r="OZH12" s="685"/>
      <c r="OZI12" s="685"/>
      <c r="OZJ12" s="685"/>
      <c r="OZK12" s="685"/>
      <c r="OZL12" s="685"/>
      <c r="OZM12" s="685"/>
      <c r="OZN12" s="685"/>
      <c r="OZO12" s="685"/>
      <c r="OZP12" s="685"/>
      <c r="OZQ12" s="685"/>
      <c r="OZR12" s="685"/>
      <c r="OZS12" s="685"/>
      <c r="OZT12" s="685"/>
      <c r="OZU12" s="685"/>
      <c r="OZV12" s="685"/>
      <c r="OZW12" s="685"/>
      <c r="OZX12" s="685"/>
      <c r="OZY12" s="685"/>
      <c r="OZZ12" s="685"/>
      <c r="PAA12" s="685"/>
      <c r="PAB12" s="685"/>
      <c r="PAC12" s="685"/>
      <c r="PAD12" s="685"/>
      <c r="PAE12" s="685"/>
      <c r="PAF12" s="685"/>
      <c r="PAG12" s="685"/>
      <c r="PAH12" s="685"/>
      <c r="PAI12" s="685"/>
      <c r="PAJ12" s="685"/>
      <c r="PAK12" s="685"/>
      <c r="PAL12" s="685"/>
      <c r="PAM12" s="685"/>
      <c r="PAN12" s="685"/>
      <c r="PAO12" s="685"/>
      <c r="PAP12" s="685"/>
      <c r="PAQ12" s="685"/>
      <c r="PAR12" s="685"/>
      <c r="PAS12" s="685"/>
      <c r="PAT12" s="685"/>
      <c r="PAU12" s="685"/>
      <c r="PAV12" s="685"/>
      <c r="PAW12" s="685"/>
      <c r="PAX12" s="685"/>
      <c r="PAY12" s="685"/>
      <c r="PAZ12" s="685"/>
      <c r="PBA12" s="685"/>
      <c r="PBB12" s="685"/>
      <c r="PBC12" s="685"/>
      <c r="PBD12" s="685"/>
      <c r="PBE12" s="685"/>
      <c r="PBF12" s="685"/>
      <c r="PBG12" s="685"/>
      <c r="PBH12" s="685"/>
      <c r="PBI12" s="685"/>
      <c r="PBJ12" s="685"/>
      <c r="PBK12" s="685"/>
      <c r="PBL12" s="685"/>
      <c r="PBM12" s="685"/>
      <c r="PBN12" s="685"/>
      <c r="PBO12" s="685"/>
      <c r="PBP12" s="685"/>
      <c r="PBQ12" s="685"/>
      <c r="PBR12" s="685"/>
      <c r="PBS12" s="685"/>
      <c r="PBT12" s="685"/>
      <c r="PBU12" s="685"/>
      <c r="PBV12" s="685"/>
      <c r="PBW12" s="685"/>
      <c r="PBX12" s="685"/>
      <c r="PBY12" s="685"/>
      <c r="PBZ12" s="685"/>
      <c r="PCA12" s="685"/>
      <c r="PCB12" s="685"/>
      <c r="PCC12" s="685"/>
      <c r="PCD12" s="685"/>
      <c r="PCE12" s="685"/>
      <c r="PCF12" s="685"/>
      <c r="PCG12" s="685"/>
      <c r="PCH12" s="685"/>
      <c r="PCI12" s="685"/>
      <c r="PCJ12" s="685"/>
      <c r="PCK12" s="685"/>
      <c r="PCL12" s="685"/>
      <c r="PCM12" s="685"/>
      <c r="PCN12" s="685"/>
      <c r="PCO12" s="685"/>
      <c r="PCP12" s="685"/>
      <c r="PCQ12" s="685"/>
      <c r="PCR12" s="685"/>
      <c r="PCS12" s="685"/>
      <c r="PCT12" s="685"/>
      <c r="PCU12" s="685"/>
      <c r="PCV12" s="685"/>
      <c r="PCW12" s="685"/>
      <c r="PCX12" s="685"/>
      <c r="PCY12" s="685"/>
      <c r="PCZ12" s="685"/>
      <c r="PDA12" s="685"/>
      <c r="PDB12" s="685"/>
      <c r="PDC12" s="685"/>
      <c r="PDD12" s="685"/>
      <c r="PDE12" s="685"/>
      <c r="PDF12" s="685"/>
      <c r="PDG12" s="685"/>
      <c r="PDH12" s="685"/>
      <c r="PDI12" s="685"/>
      <c r="PDJ12" s="685"/>
      <c r="PDK12" s="685"/>
      <c r="PDL12" s="685"/>
      <c r="PDM12" s="685"/>
      <c r="PDN12" s="685"/>
      <c r="PDO12" s="685"/>
      <c r="PDP12" s="685"/>
      <c r="PDQ12" s="685"/>
      <c r="PDR12" s="685"/>
      <c r="PDS12" s="685"/>
      <c r="PDT12" s="685"/>
      <c r="PDU12" s="685"/>
      <c r="PDV12" s="685"/>
      <c r="PDW12" s="685"/>
      <c r="PDX12" s="685"/>
      <c r="PDY12" s="685"/>
      <c r="PDZ12" s="685"/>
      <c r="PEA12" s="685"/>
      <c r="PEB12" s="685"/>
      <c r="PEC12" s="685"/>
      <c r="PED12" s="685"/>
      <c r="PEE12" s="685"/>
      <c r="PEF12" s="685"/>
      <c r="PEG12" s="685"/>
      <c r="PEH12" s="685"/>
      <c r="PEI12" s="685"/>
      <c r="PEJ12" s="685"/>
      <c r="PEK12" s="685"/>
      <c r="PEL12" s="685"/>
      <c r="PEM12" s="685"/>
      <c r="PEN12" s="685"/>
      <c r="PEO12" s="685"/>
      <c r="PEP12" s="685"/>
      <c r="PEQ12" s="685"/>
      <c r="PER12" s="685"/>
      <c r="PES12" s="685"/>
      <c r="PET12" s="685"/>
      <c r="PEU12" s="685"/>
      <c r="PEV12" s="685"/>
      <c r="PEW12" s="685"/>
      <c r="PEX12" s="685"/>
      <c r="PEY12" s="685"/>
      <c r="PEZ12" s="685"/>
      <c r="PFA12" s="685"/>
      <c r="PFB12" s="685"/>
      <c r="PFC12" s="685"/>
      <c r="PFD12" s="685"/>
      <c r="PFE12" s="685"/>
      <c r="PFF12" s="685"/>
      <c r="PFG12" s="685"/>
      <c r="PFH12" s="685"/>
      <c r="PFI12" s="685"/>
      <c r="PFJ12" s="685"/>
      <c r="PFK12" s="685"/>
      <c r="PFL12" s="685"/>
      <c r="PFM12" s="685"/>
      <c r="PFN12" s="685"/>
      <c r="PFO12" s="685"/>
      <c r="PFP12" s="685"/>
      <c r="PFQ12" s="685"/>
      <c r="PFR12" s="685"/>
      <c r="PFS12" s="685"/>
      <c r="PFT12" s="685"/>
      <c r="PFU12" s="685"/>
      <c r="PFV12" s="685"/>
      <c r="PFW12" s="685"/>
      <c r="PFX12" s="685"/>
      <c r="PFY12" s="685"/>
      <c r="PFZ12" s="685"/>
      <c r="PGA12" s="685"/>
      <c r="PGB12" s="685"/>
      <c r="PGC12" s="685"/>
      <c r="PGD12" s="685"/>
      <c r="PGE12" s="685"/>
      <c r="PGF12" s="685"/>
      <c r="PGG12" s="685"/>
      <c r="PGH12" s="685"/>
      <c r="PGI12" s="685"/>
      <c r="PGJ12" s="685"/>
      <c r="PGK12" s="685"/>
      <c r="PGL12" s="685"/>
      <c r="PGM12" s="685"/>
      <c r="PGN12" s="685"/>
      <c r="PGO12" s="685"/>
      <c r="PGP12" s="685"/>
      <c r="PGQ12" s="685"/>
      <c r="PGR12" s="685"/>
      <c r="PGS12" s="685"/>
      <c r="PGT12" s="685"/>
      <c r="PGU12" s="685"/>
      <c r="PGV12" s="685"/>
      <c r="PGW12" s="685"/>
      <c r="PGX12" s="685"/>
      <c r="PGY12" s="685"/>
      <c r="PGZ12" s="685"/>
      <c r="PHA12" s="685"/>
      <c r="PHB12" s="685"/>
      <c r="PHC12" s="685"/>
      <c r="PHD12" s="685"/>
      <c r="PHE12" s="685"/>
      <c r="PHF12" s="685"/>
      <c r="PHG12" s="685"/>
      <c r="PHH12" s="685"/>
      <c r="PHI12" s="685"/>
      <c r="PHJ12" s="685"/>
      <c r="PHK12" s="685"/>
      <c r="PHL12" s="685"/>
      <c r="PHM12" s="685"/>
      <c r="PHN12" s="685"/>
      <c r="PHO12" s="685"/>
      <c r="PHP12" s="685"/>
      <c r="PHQ12" s="685"/>
      <c r="PHR12" s="685"/>
      <c r="PHS12" s="685"/>
      <c r="PHT12" s="685"/>
      <c r="PHU12" s="685"/>
      <c r="PHV12" s="685"/>
      <c r="PHW12" s="685"/>
      <c r="PHX12" s="685"/>
      <c r="PHY12" s="685"/>
      <c r="PHZ12" s="685"/>
      <c r="PIA12" s="685"/>
      <c r="PIB12" s="685"/>
      <c r="PIC12" s="685"/>
      <c r="PID12" s="685"/>
      <c r="PIE12" s="685"/>
      <c r="PIF12" s="685"/>
      <c r="PIG12" s="685"/>
      <c r="PIH12" s="685"/>
      <c r="PII12" s="685"/>
      <c r="PIJ12" s="685"/>
      <c r="PIK12" s="685"/>
      <c r="PIL12" s="685"/>
      <c r="PIM12" s="685"/>
      <c r="PIN12" s="685"/>
      <c r="PIO12" s="685"/>
      <c r="PIP12" s="685"/>
      <c r="PIQ12" s="685"/>
      <c r="PIR12" s="685"/>
      <c r="PIS12" s="685"/>
      <c r="PIT12" s="685"/>
      <c r="PIU12" s="685"/>
      <c r="PIV12" s="685"/>
      <c r="PIW12" s="685"/>
      <c r="PIX12" s="685"/>
      <c r="PIY12" s="685"/>
      <c r="PIZ12" s="685"/>
      <c r="PJA12" s="685"/>
      <c r="PJB12" s="685"/>
      <c r="PJC12" s="685"/>
      <c r="PJD12" s="685"/>
      <c r="PJE12" s="685"/>
      <c r="PJF12" s="685"/>
      <c r="PJG12" s="685"/>
      <c r="PJH12" s="685"/>
      <c r="PJI12" s="685"/>
      <c r="PJJ12" s="685"/>
      <c r="PJK12" s="685"/>
      <c r="PJL12" s="685"/>
      <c r="PJM12" s="685"/>
      <c r="PJN12" s="685"/>
      <c r="PJO12" s="685"/>
      <c r="PJP12" s="685"/>
      <c r="PJQ12" s="685"/>
      <c r="PJR12" s="685"/>
      <c r="PJS12" s="685"/>
      <c r="PJT12" s="685"/>
      <c r="PJU12" s="685"/>
      <c r="PJV12" s="685"/>
      <c r="PJW12" s="685"/>
      <c r="PJX12" s="685"/>
      <c r="PJY12" s="685"/>
      <c r="PJZ12" s="685"/>
      <c r="PKA12" s="685"/>
      <c r="PKB12" s="685"/>
      <c r="PKC12" s="685"/>
      <c r="PKD12" s="685"/>
      <c r="PKE12" s="685"/>
      <c r="PKF12" s="685"/>
      <c r="PKG12" s="685"/>
      <c r="PKH12" s="685"/>
      <c r="PKI12" s="685"/>
      <c r="PKJ12" s="685"/>
      <c r="PKK12" s="685"/>
      <c r="PKL12" s="685"/>
      <c r="PKM12" s="685"/>
      <c r="PKN12" s="685"/>
      <c r="PKO12" s="685"/>
      <c r="PKP12" s="685"/>
      <c r="PKQ12" s="685"/>
      <c r="PKR12" s="685"/>
      <c r="PKS12" s="685"/>
      <c r="PKT12" s="685"/>
      <c r="PKU12" s="685"/>
      <c r="PKV12" s="685"/>
      <c r="PKW12" s="685"/>
      <c r="PKX12" s="685"/>
      <c r="PKY12" s="685"/>
      <c r="PKZ12" s="685"/>
      <c r="PLA12" s="685"/>
      <c r="PLB12" s="685"/>
      <c r="PLC12" s="685"/>
      <c r="PLD12" s="685"/>
      <c r="PLE12" s="685"/>
      <c r="PLF12" s="685"/>
      <c r="PLG12" s="685"/>
      <c r="PLH12" s="685"/>
      <c r="PLI12" s="685"/>
      <c r="PLJ12" s="685"/>
      <c r="PLK12" s="685"/>
      <c r="PLL12" s="685"/>
      <c r="PLM12" s="685"/>
      <c r="PLN12" s="685"/>
      <c r="PLO12" s="685"/>
      <c r="PLP12" s="685"/>
      <c r="PLQ12" s="685"/>
      <c r="PLR12" s="685"/>
      <c r="PLS12" s="685"/>
      <c r="PLT12" s="685"/>
      <c r="PLU12" s="685"/>
      <c r="PLV12" s="685"/>
      <c r="PLW12" s="685"/>
      <c r="PLX12" s="685"/>
      <c r="PLY12" s="685"/>
      <c r="PLZ12" s="685"/>
      <c r="PMA12" s="685"/>
      <c r="PMB12" s="685"/>
      <c r="PMC12" s="685"/>
      <c r="PMD12" s="685"/>
      <c r="PME12" s="685"/>
      <c r="PMF12" s="685"/>
      <c r="PMG12" s="685"/>
      <c r="PMH12" s="685"/>
      <c r="PMI12" s="685"/>
      <c r="PMJ12" s="685"/>
      <c r="PMK12" s="685"/>
      <c r="PML12" s="685"/>
      <c r="PMM12" s="685"/>
      <c r="PMN12" s="685"/>
      <c r="PMO12" s="685"/>
      <c r="PMP12" s="685"/>
      <c r="PMQ12" s="685"/>
      <c r="PMR12" s="685"/>
      <c r="PMS12" s="685"/>
      <c r="PMT12" s="685"/>
      <c r="PMU12" s="685"/>
      <c r="PMV12" s="685"/>
      <c r="PMW12" s="685"/>
      <c r="PMX12" s="685"/>
      <c r="PMY12" s="685"/>
      <c r="PMZ12" s="685"/>
      <c r="PNA12" s="685"/>
      <c r="PNB12" s="685"/>
      <c r="PNC12" s="685"/>
      <c r="PND12" s="685"/>
      <c r="PNE12" s="685"/>
      <c r="PNF12" s="685"/>
      <c r="PNG12" s="685"/>
      <c r="PNH12" s="685"/>
      <c r="PNI12" s="685"/>
      <c r="PNJ12" s="685"/>
      <c r="PNK12" s="685"/>
      <c r="PNL12" s="685"/>
      <c r="PNM12" s="685"/>
      <c r="PNN12" s="685"/>
      <c r="PNO12" s="685"/>
      <c r="PNP12" s="685"/>
      <c r="PNQ12" s="685"/>
      <c r="PNR12" s="685"/>
      <c r="PNS12" s="685"/>
      <c r="PNT12" s="685"/>
      <c r="PNU12" s="685"/>
      <c r="PNV12" s="685"/>
      <c r="PNW12" s="685"/>
      <c r="PNX12" s="685"/>
      <c r="PNY12" s="685"/>
      <c r="PNZ12" s="685"/>
      <c r="POA12" s="685"/>
      <c r="POB12" s="685"/>
      <c r="POC12" s="685"/>
      <c r="POD12" s="685"/>
      <c r="POE12" s="685"/>
      <c r="POF12" s="685"/>
      <c r="POG12" s="685"/>
      <c r="POH12" s="685"/>
      <c r="POI12" s="685"/>
      <c r="POJ12" s="685"/>
      <c r="POK12" s="685"/>
      <c r="POL12" s="685"/>
      <c r="POM12" s="685"/>
      <c r="PON12" s="685"/>
      <c r="POO12" s="685"/>
      <c r="POP12" s="685"/>
      <c r="POQ12" s="685"/>
      <c r="POR12" s="685"/>
      <c r="POS12" s="685"/>
      <c r="POT12" s="685"/>
      <c r="POU12" s="685"/>
      <c r="POV12" s="685"/>
      <c r="POW12" s="685"/>
      <c r="POX12" s="685"/>
      <c r="POY12" s="685"/>
      <c r="POZ12" s="685"/>
      <c r="PPA12" s="685"/>
      <c r="PPB12" s="685"/>
      <c r="PPC12" s="685"/>
      <c r="PPD12" s="685"/>
      <c r="PPE12" s="685"/>
      <c r="PPF12" s="685"/>
      <c r="PPG12" s="685"/>
      <c r="PPH12" s="685"/>
      <c r="PPI12" s="685"/>
      <c r="PPJ12" s="685"/>
      <c r="PPK12" s="685"/>
      <c r="PPL12" s="685"/>
      <c r="PPM12" s="685"/>
      <c r="PPN12" s="685"/>
      <c r="PPO12" s="685"/>
      <c r="PPP12" s="685"/>
      <c r="PPQ12" s="685"/>
      <c r="PPR12" s="685"/>
      <c r="PPS12" s="685"/>
      <c r="PPT12" s="685"/>
      <c r="PPU12" s="685"/>
      <c r="PPV12" s="685"/>
      <c r="PPW12" s="685"/>
      <c r="PPX12" s="685"/>
      <c r="PPY12" s="685"/>
      <c r="PPZ12" s="685"/>
      <c r="PQA12" s="685"/>
      <c r="PQB12" s="685"/>
      <c r="PQC12" s="685"/>
      <c r="PQD12" s="685"/>
      <c r="PQE12" s="685"/>
      <c r="PQF12" s="685"/>
      <c r="PQG12" s="685"/>
      <c r="PQH12" s="685"/>
      <c r="PQI12" s="685"/>
      <c r="PQJ12" s="685"/>
      <c r="PQK12" s="685"/>
      <c r="PQL12" s="685"/>
      <c r="PQM12" s="685"/>
      <c r="PQN12" s="685"/>
      <c r="PQO12" s="685"/>
      <c r="PQP12" s="685"/>
      <c r="PQQ12" s="685"/>
      <c r="PQR12" s="685"/>
      <c r="PQS12" s="685"/>
      <c r="PQT12" s="685"/>
      <c r="PQU12" s="685"/>
      <c r="PQV12" s="685"/>
      <c r="PQW12" s="685"/>
      <c r="PQX12" s="685"/>
      <c r="PQY12" s="685"/>
      <c r="PQZ12" s="685"/>
      <c r="PRA12" s="685"/>
      <c r="PRB12" s="685"/>
      <c r="PRC12" s="685"/>
      <c r="PRD12" s="685"/>
      <c r="PRE12" s="685"/>
      <c r="PRF12" s="685"/>
      <c r="PRG12" s="685"/>
      <c r="PRH12" s="685"/>
      <c r="PRI12" s="685"/>
      <c r="PRJ12" s="685"/>
      <c r="PRK12" s="685"/>
      <c r="PRL12" s="685"/>
      <c r="PRM12" s="685"/>
      <c r="PRN12" s="685"/>
      <c r="PRO12" s="685"/>
      <c r="PRP12" s="685"/>
      <c r="PRQ12" s="685"/>
      <c r="PRR12" s="685"/>
      <c r="PRS12" s="685"/>
      <c r="PRT12" s="685"/>
      <c r="PRU12" s="685"/>
      <c r="PRV12" s="685"/>
      <c r="PRW12" s="685"/>
      <c r="PRX12" s="685"/>
      <c r="PRY12" s="685"/>
      <c r="PRZ12" s="685"/>
      <c r="PSA12" s="685"/>
      <c r="PSB12" s="685"/>
      <c r="PSC12" s="685"/>
      <c r="PSD12" s="685"/>
      <c r="PSE12" s="685"/>
      <c r="PSF12" s="685"/>
      <c r="PSG12" s="685"/>
      <c r="PSH12" s="685"/>
      <c r="PSI12" s="685"/>
      <c r="PSJ12" s="685"/>
      <c r="PSK12" s="685"/>
      <c r="PSL12" s="685"/>
      <c r="PSM12" s="685"/>
      <c r="PSN12" s="685"/>
      <c r="PSO12" s="685"/>
      <c r="PSP12" s="685"/>
      <c r="PSQ12" s="685"/>
      <c r="PSR12" s="685"/>
      <c r="PSS12" s="685"/>
      <c r="PST12" s="685"/>
      <c r="PSU12" s="685"/>
      <c r="PSV12" s="685"/>
      <c r="PSW12" s="685"/>
      <c r="PSX12" s="685"/>
      <c r="PSY12" s="685"/>
      <c r="PSZ12" s="685"/>
      <c r="PTA12" s="685"/>
      <c r="PTB12" s="685"/>
      <c r="PTC12" s="685"/>
      <c r="PTD12" s="685"/>
      <c r="PTE12" s="685"/>
      <c r="PTF12" s="685"/>
      <c r="PTG12" s="685"/>
      <c r="PTH12" s="685"/>
      <c r="PTI12" s="685"/>
      <c r="PTJ12" s="685"/>
      <c r="PTK12" s="685"/>
      <c r="PTL12" s="685"/>
      <c r="PTM12" s="685"/>
      <c r="PTN12" s="685"/>
      <c r="PTO12" s="685"/>
      <c r="PTP12" s="685"/>
      <c r="PTQ12" s="685"/>
      <c r="PTR12" s="685"/>
      <c r="PTS12" s="685"/>
      <c r="PTT12" s="685"/>
      <c r="PTU12" s="685"/>
      <c r="PTV12" s="685"/>
      <c r="PTW12" s="685"/>
      <c r="PTX12" s="685"/>
      <c r="PTY12" s="685"/>
      <c r="PTZ12" s="685"/>
      <c r="PUA12" s="685"/>
      <c r="PUB12" s="685"/>
      <c r="PUC12" s="685"/>
      <c r="PUD12" s="685"/>
      <c r="PUE12" s="685"/>
      <c r="PUF12" s="685"/>
      <c r="PUG12" s="685"/>
      <c r="PUH12" s="685"/>
      <c r="PUI12" s="685"/>
      <c r="PUJ12" s="685"/>
      <c r="PUK12" s="685"/>
      <c r="PUL12" s="685"/>
      <c r="PUM12" s="685"/>
      <c r="PUN12" s="685"/>
      <c r="PUO12" s="685"/>
      <c r="PUP12" s="685"/>
      <c r="PUQ12" s="685"/>
      <c r="PUR12" s="685"/>
      <c r="PUS12" s="685"/>
      <c r="PUT12" s="685"/>
      <c r="PUU12" s="685"/>
      <c r="PUV12" s="685"/>
      <c r="PUW12" s="685"/>
      <c r="PUX12" s="685"/>
      <c r="PUY12" s="685"/>
      <c r="PUZ12" s="685"/>
      <c r="PVA12" s="685"/>
      <c r="PVB12" s="685"/>
      <c r="PVC12" s="685"/>
      <c r="PVD12" s="685"/>
      <c r="PVE12" s="685"/>
      <c r="PVF12" s="685"/>
      <c r="PVG12" s="685"/>
      <c r="PVH12" s="685"/>
      <c r="PVI12" s="685"/>
      <c r="PVJ12" s="685"/>
      <c r="PVK12" s="685"/>
      <c r="PVL12" s="685"/>
      <c r="PVM12" s="685"/>
      <c r="PVN12" s="685"/>
      <c r="PVO12" s="685"/>
      <c r="PVP12" s="685"/>
      <c r="PVQ12" s="685"/>
      <c r="PVR12" s="685"/>
      <c r="PVS12" s="685"/>
      <c r="PVT12" s="685"/>
      <c r="PVU12" s="685"/>
      <c r="PVV12" s="685"/>
      <c r="PVW12" s="685"/>
      <c r="PVX12" s="685"/>
      <c r="PVY12" s="685"/>
      <c r="PVZ12" s="685"/>
      <c r="PWA12" s="685"/>
      <c r="PWB12" s="685"/>
      <c r="PWC12" s="685"/>
      <c r="PWD12" s="685"/>
      <c r="PWE12" s="685"/>
      <c r="PWF12" s="685"/>
      <c r="PWG12" s="685"/>
      <c r="PWH12" s="685"/>
      <c r="PWI12" s="685"/>
      <c r="PWJ12" s="685"/>
      <c r="PWK12" s="685"/>
      <c r="PWL12" s="685"/>
      <c r="PWM12" s="685"/>
      <c r="PWN12" s="685"/>
      <c r="PWO12" s="685"/>
      <c r="PWP12" s="685"/>
      <c r="PWQ12" s="685"/>
      <c r="PWR12" s="685"/>
      <c r="PWS12" s="685"/>
      <c r="PWT12" s="685"/>
      <c r="PWU12" s="685"/>
      <c r="PWV12" s="685"/>
      <c r="PWW12" s="685"/>
      <c r="PWX12" s="685"/>
      <c r="PWY12" s="685"/>
      <c r="PWZ12" s="685"/>
      <c r="PXA12" s="685"/>
      <c r="PXB12" s="685"/>
      <c r="PXC12" s="685"/>
      <c r="PXD12" s="685"/>
      <c r="PXE12" s="685"/>
      <c r="PXF12" s="685"/>
      <c r="PXG12" s="685"/>
      <c r="PXH12" s="685"/>
      <c r="PXI12" s="685"/>
      <c r="PXJ12" s="685"/>
      <c r="PXK12" s="685"/>
      <c r="PXL12" s="685"/>
      <c r="PXM12" s="685"/>
      <c r="PXN12" s="685"/>
      <c r="PXO12" s="685"/>
      <c r="PXP12" s="685"/>
      <c r="PXQ12" s="685"/>
      <c r="PXR12" s="685"/>
      <c r="PXS12" s="685"/>
      <c r="PXT12" s="685"/>
      <c r="PXU12" s="685"/>
      <c r="PXV12" s="685"/>
      <c r="PXW12" s="685"/>
      <c r="PXX12" s="685"/>
      <c r="PXY12" s="685"/>
      <c r="PXZ12" s="685"/>
      <c r="PYA12" s="685"/>
      <c r="PYB12" s="685"/>
      <c r="PYC12" s="685"/>
      <c r="PYD12" s="685"/>
      <c r="PYE12" s="685"/>
      <c r="PYF12" s="685"/>
      <c r="PYG12" s="685"/>
      <c r="PYH12" s="685"/>
      <c r="PYI12" s="685"/>
      <c r="PYJ12" s="685"/>
      <c r="PYK12" s="685"/>
      <c r="PYL12" s="685"/>
      <c r="PYM12" s="685"/>
      <c r="PYN12" s="685"/>
      <c r="PYO12" s="685"/>
      <c r="PYP12" s="685"/>
      <c r="PYQ12" s="685"/>
      <c r="PYR12" s="685"/>
      <c r="PYS12" s="685"/>
      <c r="PYT12" s="685"/>
      <c r="PYU12" s="685"/>
      <c r="PYV12" s="685"/>
      <c r="PYW12" s="685"/>
      <c r="PYX12" s="685"/>
      <c r="PYY12" s="685"/>
      <c r="PYZ12" s="685"/>
      <c r="PZA12" s="685"/>
      <c r="PZB12" s="685"/>
      <c r="PZC12" s="685"/>
      <c r="PZD12" s="685"/>
      <c r="PZE12" s="685"/>
      <c r="PZF12" s="685"/>
      <c r="PZG12" s="685"/>
      <c r="PZH12" s="685"/>
      <c r="PZI12" s="685"/>
      <c r="PZJ12" s="685"/>
      <c r="PZK12" s="685"/>
      <c r="PZL12" s="685"/>
      <c r="PZM12" s="685"/>
      <c r="PZN12" s="685"/>
      <c r="PZO12" s="685"/>
      <c r="PZP12" s="685"/>
      <c r="PZQ12" s="685"/>
      <c r="PZR12" s="685"/>
      <c r="PZS12" s="685"/>
      <c r="PZT12" s="685"/>
      <c r="PZU12" s="685"/>
      <c r="PZV12" s="685"/>
      <c r="PZW12" s="685"/>
      <c r="PZX12" s="685"/>
      <c r="PZY12" s="685"/>
      <c r="PZZ12" s="685"/>
      <c r="QAA12" s="685"/>
      <c r="QAB12" s="685"/>
      <c r="QAC12" s="685"/>
      <c r="QAD12" s="685"/>
      <c r="QAE12" s="685"/>
      <c r="QAF12" s="685"/>
      <c r="QAG12" s="685"/>
      <c r="QAH12" s="685"/>
      <c r="QAI12" s="685"/>
      <c r="QAJ12" s="685"/>
      <c r="QAK12" s="685"/>
      <c r="QAL12" s="685"/>
      <c r="QAM12" s="685"/>
      <c r="QAN12" s="685"/>
      <c r="QAO12" s="685"/>
      <c r="QAP12" s="685"/>
      <c r="QAQ12" s="685"/>
      <c r="QAR12" s="685"/>
      <c r="QAS12" s="685"/>
      <c r="QAT12" s="685"/>
      <c r="QAU12" s="685"/>
      <c r="QAV12" s="685"/>
      <c r="QAW12" s="685"/>
      <c r="QAX12" s="685"/>
      <c r="QAY12" s="685"/>
      <c r="QAZ12" s="685"/>
      <c r="QBA12" s="685"/>
      <c r="QBB12" s="685"/>
      <c r="QBC12" s="685"/>
      <c r="QBD12" s="685"/>
      <c r="QBE12" s="685"/>
      <c r="QBF12" s="685"/>
      <c r="QBG12" s="685"/>
      <c r="QBH12" s="685"/>
      <c r="QBI12" s="685"/>
      <c r="QBJ12" s="685"/>
      <c r="QBK12" s="685"/>
      <c r="QBL12" s="685"/>
      <c r="QBM12" s="685"/>
      <c r="QBN12" s="685"/>
      <c r="QBO12" s="685"/>
      <c r="QBP12" s="685"/>
      <c r="QBQ12" s="685"/>
      <c r="QBR12" s="685"/>
      <c r="QBS12" s="685"/>
      <c r="QBT12" s="685"/>
      <c r="QBU12" s="685"/>
      <c r="QBV12" s="685"/>
      <c r="QBW12" s="685"/>
      <c r="QBX12" s="685"/>
      <c r="QBY12" s="685"/>
      <c r="QBZ12" s="685"/>
      <c r="QCA12" s="685"/>
      <c r="QCB12" s="685"/>
      <c r="QCC12" s="685"/>
      <c r="QCD12" s="685"/>
      <c r="QCE12" s="685"/>
      <c r="QCF12" s="685"/>
      <c r="QCG12" s="685"/>
      <c r="QCH12" s="685"/>
      <c r="QCI12" s="685"/>
      <c r="QCJ12" s="685"/>
      <c r="QCK12" s="685"/>
      <c r="QCL12" s="685"/>
      <c r="QCM12" s="685"/>
      <c r="QCN12" s="685"/>
      <c r="QCO12" s="685"/>
      <c r="QCP12" s="685"/>
      <c r="QCQ12" s="685"/>
      <c r="QCR12" s="685"/>
      <c r="QCS12" s="685"/>
      <c r="QCT12" s="685"/>
      <c r="QCU12" s="685"/>
      <c r="QCV12" s="685"/>
      <c r="QCW12" s="685"/>
      <c r="QCX12" s="685"/>
      <c r="QCY12" s="685"/>
      <c r="QCZ12" s="685"/>
      <c r="QDA12" s="685"/>
      <c r="QDB12" s="685"/>
      <c r="QDC12" s="685"/>
      <c r="QDD12" s="685"/>
      <c r="QDE12" s="685"/>
      <c r="QDF12" s="685"/>
      <c r="QDG12" s="685"/>
      <c r="QDH12" s="685"/>
      <c r="QDI12" s="685"/>
      <c r="QDJ12" s="685"/>
      <c r="QDK12" s="685"/>
      <c r="QDL12" s="685"/>
      <c r="QDM12" s="685"/>
      <c r="QDN12" s="685"/>
      <c r="QDO12" s="685"/>
      <c r="QDP12" s="685"/>
      <c r="QDQ12" s="685"/>
      <c r="QDR12" s="685"/>
      <c r="QDS12" s="685"/>
      <c r="QDT12" s="685"/>
      <c r="QDU12" s="685"/>
      <c r="QDV12" s="685"/>
      <c r="QDW12" s="685"/>
      <c r="QDX12" s="685"/>
      <c r="QDY12" s="685"/>
      <c r="QDZ12" s="685"/>
      <c r="QEA12" s="685"/>
      <c r="QEB12" s="685"/>
      <c r="QEC12" s="685"/>
      <c r="QED12" s="685"/>
      <c r="QEE12" s="685"/>
      <c r="QEF12" s="685"/>
      <c r="QEG12" s="685"/>
      <c r="QEH12" s="685"/>
      <c r="QEI12" s="685"/>
      <c r="QEJ12" s="685"/>
      <c r="QEK12" s="685"/>
      <c r="QEL12" s="685"/>
      <c r="QEM12" s="685"/>
      <c r="QEN12" s="685"/>
      <c r="QEO12" s="685"/>
      <c r="QEP12" s="685"/>
      <c r="QEQ12" s="685"/>
      <c r="QER12" s="685"/>
      <c r="QES12" s="685"/>
      <c r="QET12" s="685"/>
      <c r="QEU12" s="685"/>
      <c r="QEV12" s="685"/>
      <c r="QEW12" s="685"/>
      <c r="QEX12" s="685"/>
      <c r="QEY12" s="685"/>
      <c r="QEZ12" s="685"/>
      <c r="QFA12" s="685"/>
      <c r="QFB12" s="685"/>
      <c r="QFC12" s="685"/>
      <c r="QFD12" s="685"/>
      <c r="QFE12" s="685"/>
      <c r="QFF12" s="685"/>
      <c r="QFG12" s="685"/>
      <c r="QFH12" s="685"/>
      <c r="QFI12" s="685"/>
      <c r="QFJ12" s="685"/>
      <c r="QFK12" s="685"/>
      <c r="QFL12" s="685"/>
      <c r="QFM12" s="685"/>
      <c r="QFN12" s="685"/>
      <c r="QFO12" s="685"/>
      <c r="QFP12" s="685"/>
      <c r="QFQ12" s="685"/>
      <c r="QFR12" s="685"/>
      <c r="QFS12" s="685"/>
      <c r="QFT12" s="685"/>
      <c r="QFU12" s="685"/>
      <c r="QFV12" s="685"/>
      <c r="QFW12" s="685"/>
      <c r="QFX12" s="685"/>
      <c r="QFY12" s="685"/>
      <c r="QFZ12" s="685"/>
      <c r="QGA12" s="685"/>
      <c r="QGB12" s="685"/>
      <c r="QGC12" s="685"/>
      <c r="QGD12" s="685"/>
      <c r="QGE12" s="685"/>
      <c r="QGF12" s="685"/>
      <c r="QGG12" s="685"/>
      <c r="QGH12" s="685"/>
      <c r="QGI12" s="685"/>
      <c r="QGJ12" s="685"/>
      <c r="QGK12" s="685"/>
      <c r="QGL12" s="685"/>
      <c r="QGM12" s="685"/>
      <c r="QGN12" s="685"/>
      <c r="QGO12" s="685"/>
      <c r="QGP12" s="685"/>
      <c r="QGQ12" s="685"/>
      <c r="QGR12" s="685"/>
      <c r="QGS12" s="685"/>
      <c r="QGT12" s="685"/>
      <c r="QGU12" s="685"/>
      <c r="QGV12" s="685"/>
      <c r="QGW12" s="685"/>
      <c r="QGX12" s="685"/>
      <c r="QGY12" s="685"/>
      <c r="QGZ12" s="685"/>
      <c r="QHA12" s="685"/>
      <c r="QHB12" s="685"/>
      <c r="QHC12" s="685"/>
      <c r="QHD12" s="685"/>
      <c r="QHE12" s="685"/>
      <c r="QHF12" s="685"/>
      <c r="QHG12" s="685"/>
      <c r="QHH12" s="685"/>
      <c r="QHI12" s="685"/>
      <c r="QHJ12" s="685"/>
      <c r="QHK12" s="685"/>
      <c r="QHL12" s="685"/>
      <c r="QHM12" s="685"/>
      <c r="QHN12" s="685"/>
      <c r="QHO12" s="685"/>
      <c r="QHP12" s="685"/>
      <c r="QHQ12" s="685"/>
      <c r="QHR12" s="685"/>
      <c r="QHS12" s="685"/>
      <c r="QHT12" s="685"/>
      <c r="QHU12" s="685"/>
      <c r="QHV12" s="685"/>
      <c r="QHW12" s="685"/>
      <c r="QHX12" s="685"/>
      <c r="QHY12" s="685"/>
      <c r="QHZ12" s="685"/>
      <c r="QIA12" s="685"/>
      <c r="QIB12" s="685"/>
      <c r="QIC12" s="685"/>
      <c r="QID12" s="685"/>
      <c r="QIE12" s="685"/>
      <c r="QIF12" s="685"/>
      <c r="QIG12" s="685"/>
      <c r="QIH12" s="685"/>
      <c r="QII12" s="685"/>
      <c r="QIJ12" s="685"/>
      <c r="QIK12" s="685"/>
      <c r="QIL12" s="685"/>
      <c r="QIM12" s="685"/>
      <c r="QIN12" s="685"/>
      <c r="QIO12" s="685"/>
      <c r="QIP12" s="685"/>
      <c r="QIQ12" s="685"/>
      <c r="QIR12" s="685"/>
      <c r="QIS12" s="685"/>
      <c r="QIT12" s="685"/>
      <c r="QIU12" s="685"/>
      <c r="QIV12" s="685"/>
      <c r="QIW12" s="685"/>
      <c r="QIX12" s="685"/>
      <c r="QIY12" s="685"/>
      <c r="QIZ12" s="685"/>
      <c r="QJA12" s="685"/>
      <c r="QJB12" s="685"/>
      <c r="QJC12" s="685"/>
      <c r="QJD12" s="685"/>
      <c r="QJE12" s="685"/>
      <c r="QJF12" s="685"/>
      <c r="QJG12" s="685"/>
      <c r="QJH12" s="685"/>
      <c r="QJI12" s="685"/>
      <c r="QJJ12" s="685"/>
      <c r="QJK12" s="685"/>
      <c r="QJL12" s="685"/>
      <c r="QJM12" s="685"/>
      <c r="QJN12" s="685"/>
      <c r="QJO12" s="685"/>
      <c r="QJP12" s="685"/>
      <c r="QJQ12" s="685"/>
      <c r="QJR12" s="685"/>
      <c r="QJS12" s="685"/>
      <c r="QJT12" s="685"/>
      <c r="QJU12" s="685"/>
      <c r="QJV12" s="685"/>
      <c r="QJW12" s="685"/>
      <c r="QJX12" s="685"/>
      <c r="QJY12" s="685"/>
      <c r="QJZ12" s="685"/>
      <c r="QKA12" s="685"/>
      <c r="QKB12" s="685"/>
      <c r="QKC12" s="685"/>
      <c r="QKD12" s="685"/>
      <c r="QKE12" s="685"/>
      <c r="QKF12" s="685"/>
      <c r="QKG12" s="685"/>
      <c r="QKH12" s="685"/>
      <c r="QKI12" s="685"/>
      <c r="QKJ12" s="685"/>
      <c r="QKK12" s="685"/>
      <c r="QKL12" s="685"/>
      <c r="QKM12" s="685"/>
      <c r="QKN12" s="685"/>
      <c r="QKO12" s="685"/>
      <c r="QKP12" s="685"/>
      <c r="QKQ12" s="685"/>
      <c r="QKR12" s="685"/>
      <c r="QKS12" s="685"/>
      <c r="QKT12" s="685"/>
      <c r="QKU12" s="685"/>
      <c r="QKV12" s="685"/>
      <c r="QKW12" s="685"/>
      <c r="QKX12" s="685"/>
      <c r="QKY12" s="685"/>
      <c r="QKZ12" s="685"/>
      <c r="QLA12" s="685"/>
      <c r="QLB12" s="685"/>
      <c r="QLC12" s="685"/>
      <c r="QLD12" s="685"/>
      <c r="QLE12" s="685"/>
      <c r="QLF12" s="685"/>
      <c r="QLG12" s="685"/>
      <c r="QLH12" s="685"/>
      <c r="QLI12" s="685"/>
      <c r="QLJ12" s="685"/>
      <c r="QLK12" s="685"/>
      <c r="QLL12" s="685"/>
      <c r="QLM12" s="685"/>
      <c r="QLN12" s="685"/>
      <c r="QLO12" s="685"/>
      <c r="QLP12" s="685"/>
      <c r="QLQ12" s="685"/>
      <c r="QLR12" s="685"/>
      <c r="QLS12" s="685"/>
      <c r="QLT12" s="685"/>
      <c r="QLU12" s="685"/>
      <c r="QLV12" s="685"/>
      <c r="QLW12" s="685"/>
      <c r="QLX12" s="685"/>
      <c r="QLY12" s="685"/>
      <c r="QLZ12" s="685"/>
      <c r="QMA12" s="685"/>
      <c r="QMB12" s="685"/>
      <c r="QMC12" s="685"/>
      <c r="QMD12" s="685"/>
      <c r="QME12" s="685"/>
      <c r="QMF12" s="685"/>
      <c r="QMG12" s="685"/>
      <c r="QMH12" s="685"/>
      <c r="QMI12" s="685"/>
      <c r="QMJ12" s="685"/>
      <c r="QMK12" s="685"/>
      <c r="QML12" s="685"/>
      <c r="QMM12" s="685"/>
      <c r="QMN12" s="685"/>
      <c r="QMO12" s="685"/>
      <c r="QMP12" s="685"/>
      <c r="QMQ12" s="685"/>
      <c r="QMR12" s="685"/>
      <c r="QMS12" s="685"/>
      <c r="QMT12" s="685"/>
      <c r="QMU12" s="685"/>
      <c r="QMV12" s="685"/>
      <c r="QMW12" s="685"/>
      <c r="QMX12" s="685"/>
      <c r="QMY12" s="685"/>
      <c r="QMZ12" s="685"/>
      <c r="QNA12" s="685"/>
      <c r="QNB12" s="685"/>
      <c r="QNC12" s="685"/>
      <c r="QND12" s="685"/>
      <c r="QNE12" s="685"/>
      <c r="QNF12" s="685"/>
      <c r="QNG12" s="685"/>
      <c r="QNH12" s="685"/>
      <c r="QNI12" s="685"/>
      <c r="QNJ12" s="685"/>
      <c r="QNK12" s="685"/>
      <c r="QNL12" s="685"/>
      <c r="QNM12" s="685"/>
      <c r="QNN12" s="685"/>
      <c r="QNO12" s="685"/>
      <c r="QNP12" s="685"/>
      <c r="QNQ12" s="685"/>
      <c r="QNR12" s="685"/>
      <c r="QNS12" s="685"/>
      <c r="QNT12" s="685"/>
      <c r="QNU12" s="685"/>
      <c r="QNV12" s="685"/>
      <c r="QNW12" s="685"/>
      <c r="QNX12" s="685"/>
      <c r="QNY12" s="685"/>
      <c r="QNZ12" s="685"/>
      <c r="QOA12" s="685"/>
      <c r="QOB12" s="685"/>
      <c r="QOC12" s="685"/>
      <c r="QOD12" s="685"/>
      <c r="QOE12" s="685"/>
      <c r="QOF12" s="685"/>
      <c r="QOG12" s="685"/>
      <c r="QOH12" s="685"/>
      <c r="QOI12" s="685"/>
      <c r="QOJ12" s="685"/>
      <c r="QOK12" s="685"/>
      <c r="QOL12" s="685"/>
      <c r="QOM12" s="685"/>
      <c r="QON12" s="685"/>
      <c r="QOO12" s="685"/>
      <c r="QOP12" s="685"/>
      <c r="QOQ12" s="685"/>
      <c r="QOR12" s="685"/>
      <c r="QOS12" s="685"/>
      <c r="QOT12" s="685"/>
      <c r="QOU12" s="685"/>
      <c r="QOV12" s="685"/>
      <c r="QOW12" s="685"/>
      <c r="QOX12" s="685"/>
      <c r="QOY12" s="685"/>
      <c r="QOZ12" s="685"/>
      <c r="QPA12" s="685"/>
      <c r="QPB12" s="685"/>
      <c r="QPC12" s="685"/>
      <c r="QPD12" s="685"/>
      <c r="QPE12" s="685"/>
      <c r="QPF12" s="685"/>
      <c r="QPG12" s="685"/>
      <c r="QPH12" s="685"/>
      <c r="QPI12" s="685"/>
      <c r="QPJ12" s="685"/>
      <c r="QPK12" s="685"/>
      <c r="QPL12" s="685"/>
      <c r="QPM12" s="685"/>
      <c r="QPN12" s="685"/>
      <c r="QPO12" s="685"/>
      <c r="QPP12" s="685"/>
      <c r="QPQ12" s="685"/>
      <c r="QPR12" s="685"/>
      <c r="QPS12" s="685"/>
      <c r="QPT12" s="685"/>
      <c r="QPU12" s="685"/>
      <c r="QPV12" s="685"/>
      <c r="QPW12" s="685"/>
      <c r="QPX12" s="685"/>
      <c r="QPY12" s="685"/>
      <c r="QPZ12" s="685"/>
      <c r="QQA12" s="685"/>
      <c r="QQB12" s="685"/>
      <c r="QQC12" s="685"/>
      <c r="QQD12" s="685"/>
      <c r="QQE12" s="685"/>
      <c r="QQF12" s="685"/>
      <c r="QQG12" s="685"/>
      <c r="QQH12" s="685"/>
      <c r="QQI12" s="685"/>
      <c r="QQJ12" s="685"/>
      <c r="QQK12" s="685"/>
      <c r="QQL12" s="685"/>
      <c r="QQM12" s="685"/>
      <c r="QQN12" s="685"/>
      <c r="QQO12" s="685"/>
      <c r="QQP12" s="685"/>
      <c r="QQQ12" s="685"/>
      <c r="QQR12" s="685"/>
      <c r="QQS12" s="685"/>
      <c r="QQT12" s="685"/>
      <c r="QQU12" s="685"/>
      <c r="QQV12" s="685"/>
      <c r="QQW12" s="685"/>
      <c r="QQX12" s="685"/>
      <c r="QQY12" s="685"/>
      <c r="QQZ12" s="685"/>
      <c r="QRA12" s="685"/>
      <c r="QRB12" s="685"/>
      <c r="QRC12" s="685"/>
      <c r="QRD12" s="685"/>
      <c r="QRE12" s="685"/>
      <c r="QRF12" s="685"/>
      <c r="QRG12" s="685"/>
      <c r="QRH12" s="685"/>
      <c r="QRI12" s="685"/>
      <c r="QRJ12" s="685"/>
      <c r="QRK12" s="685"/>
      <c r="QRL12" s="685"/>
      <c r="QRM12" s="685"/>
      <c r="QRN12" s="685"/>
      <c r="QRO12" s="685"/>
      <c r="QRP12" s="685"/>
      <c r="QRQ12" s="685"/>
      <c r="QRR12" s="685"/>
      <c r="QRS12" s="685"/>
      <c r="QRT12" s="685"/>
      <c r="QRU12" s="685"/>
      <c r="QRV12" s="685"/>
      <c r="QRW12" s="685"/>
      <c r="QRX12" s="685"/>
      <c r="QRY12" s="685"/>
      <c r="QRZ12" s="685"/>
      <c r="QSA12" s="685"/>
      <c r="QSB12" s="685"/>
      <c r="QSC12" s="685"/>
      <c r="QSD12" s="685"/>
      <c r="QSE12" s="685"/>
      <c r="QSF12" s="685"/>
      <c r="QSG12" s="685"/>
      <c r="QSH12" s="685"/>
      <c r="QSI12" s="685"/>
      <c r="QSJ12" s="685"/>
      <c r="QSK12" s="685"/>
      <c r="QSL12" s="685"/>
      <c r="QSM12" s="685"/>
      <c r="QSN12" s="685"/>
      <c r="QSO12" s="685"/>
      <c r="QSP12" s="685"/>
      <c r="QSQ12" s="685"/>
      <c r="QSR12" s="685"/>
      <c r="QSS12" s="685"/>
      <c r="QST12" s="685"/>
      <c r="QSU12" s="685"/>
      <c r="QSV12" s="685"/>
      <c r="QSW12" s="685"/>
      <c r="QSX12" s="685"/>
      <c r="QSY12" s="685"/>
      <c r="QSZ12" s="685"/>
      <c r="QTA12" s="685"/>
      <c r="QTB12" s="685"/>
      <c r="QTC12" s="685"/>
      <c r="QTD12" s="685"/>
      <c r="QTE12" s="685"/>
      <c r="QTF12" s="685"/>
      <c r="QTG12" s="685"/>
      <c r="QTH12" s="685"/>
      <c r="QTI12" s="685"/>
      <c r="QTJ12" s="685"/>
      <c r="QTK12" s="685"/>
      <c r="QTL12" s="685"/>
      <c r="QTM12" s="685"/>
      <c r="QTN12" s="685"/>
      <c r="QTO12" s="685"/>
      <c r="QTP12" s="685"/>
      <c r="QTQ12" s="685"/>
      <c r="QTR12" s="685"/>
      <c r="QTS12" s="685"/>
      <c r="QTT12" s="685"/>
      <c r="QTU12" s="685"/>
      <c r="QTV12" s="685"/>
      <c r="QTW12" s="685"/>
      <c r="QTX12" s="685"/>
      <c r="QTY12" s="685"/>
      <c r="QTZ12" s="685"/>
      <c r="QUA12" s="685"/>
      <c r="QUB12" s="685"/>
      <c r="QUC12" s="685"/>
      <c r="QUD12" s="685"/>
      <c r="QUE12" s="685"/>
      <c r="QUF12" s="685"/>
      <c r="QUG12" s="685"/>
      <c r="QUH12" s="685"/>
      <c r="QUI12" s="685"/>
      <c r="QUJ12" s="685"/>
      <c r="QUK12" s="685"/>
      <c r="QUL12" s="685"/>
      <c r="QUM12" s="685"/>
      <c r="QUN12" s="685"/>
      <c r="QUO12" s="685"/>
      <c r="QUP12" s="685"/>
      <c r="QUQ12" s="685"/>
      <c r="QUR12" s="685"/>
      <c r="QUS12" s="685"/>
      <c r="QUT12" s="685"/>
      <c r="QUU12" s="685"/>
      <c r="QUV12" s="685"/>
      <c r="QUW12" s="685"/>
      <c r="QUX12" s="685"/>
      <c r="QUY12" s="685"/>
      <c r="QUZ12" s="685"/>
      <c r="QVA12" s="685"/>
      <c r="QVB12" s="685"/>
      <c r="QVC12" s="685"/>
      <c r="QVD12" s="685"/>
      <c r="QVE12" s="685"/>
      <c r="QVF12" s="685"/>
      <c r="QVG12" s="685"/>
      <c r="QVH12" s="685"/>
      <c r="QVI12" s="685"/>
      <c r="QVJ12" s="685"/>
      <c r="QVK12" s="685"/>
      <c r="QVL12" s="685"/>
      <c r="QVM12" s="685"/>
      <c r="QVN12" s="685"/>
      <c r="QVO12" s="685"/>
      <c r="QVP12" s="685"/>
      <c r="QVQ12" s="685"/>
      <c r="QVR12" s="685"/>
      <c r="QVS12" s="685"/>
      <c r="QVT12" s="685"/>
      <c r="QVU12" s="685"/>
      <c r="QVV12" s="685"/>
      <c r="QVW12" s="685"/>
      <c r="QVX12" s="685"/>
      <c r="QVY12" s="685"/>
      <c r="QVZ12" s="685"/>
      <c r="QWA12" s="685"/>
      <c r="QWB12" s="685"/>
      <c r="QWC12" s="685"/>
      <c r="QWD12" s="685"/>
      <c r="QWE12" s="685"/>
      <c r="QWF12" s="685"/>
      <c r="QWG12" s="685"/>
      <c r="QWH12" s="685"/>
      <c r="QWI12" s="685"/>
      <c r="QWJ12" s="685"/>
      <c r="QWK12" s="685"/>
      <c r="QWL12" s="685"/>
      <c r="QWM12" s="685"/>
      <c r="QWN12" s="685"/>
      <c r="QWO12" s="685"/>
      <c r="QWP12" s="685"/>
      <c r="QWQ12" s="685"/>
      <c r="QWR12" s="685"/>
      <c r="QWS12" s="685"/>
      <c r="QWT12" s="685"/>
      <c r="QWU12" s="685"/>
      <c r="QWV12" s="685"/>
      <c r="QWW12" s="685"/>
      <c r="QWX12" s="685"/>
      <c r="QWY12" s="685"/>
      <c r="QWZ12" s="685"/>
      <c r="QXA12" s="685"/>
      <c r="QXB12" s="685"/>
      <c r="QXC12" s="685"/>
      <c r="QXD12" s="685"/>
      <c r="QXE12" s="685"/>
      <c r="QXF12" s="685"/>
      <c r="QXG12" s="685"/>
      <c r="QXH12" s="685"/>
      <c r="QXI12" s="685"/>
      <c r="QXJ12" s="685"/>
      <c r="QXK12" s="685"/>
      <c r="QXL12" s="685"/>
      <c r="QXM12" s="685"/>
      <c r="QXN12" s="685"/>
      <c r="QXO12" s="685"/>
      <c r="QXP12" s="685"/>
      <c r="QXQ12" s="685"/>
      <c r="QXR12" s="685"/>
      <c r="QXS12" s="685"/>
      <c r="QXT12" s="685"/>
      <c r="QXU12" s="685"/>
      <c r="QXV12" s="685"/>
      <c r="QXW12" s="685"/>
      <c r="QXX12" s="685"/>
      <c r="QXY12" s="685"/>
      <c r="QXZ12" s="685"/>
      <c r="QYA12" s="685"/>
      <c r="QYB12" s="685"/>
      <c r="QYC12" s="685"/>
      <c r="QYD12" s="685"/>
      <c r="QYE12" s="685"/>
      <c r="QYF12" s="685"/>
      <c r="QYG12" s="685"/>
      <c r="QYH12" s="685"/>
      <c r="QYI12" s="685"/>
      <c r="QYJ12" s="685"/>
      <c r="QYK12" s="685"/>
      <c r="QYL12" s="685"/>
      <c r="QYM12" s="685"/>
      <c r="QYN12" s="685"/>
      <c r="QYO12" s="685"/>
      <c r="QYP12" s="685"/>
      <c r="QYQ12" s="685"/>
      <c r="QYR12" s="685"/>
      <c r="QYS12" s="685"/>
      <c r="QYT12" s="685"/>
      <c r="QYU12" s="685"/>
      <c r="QYV12" s="685"/>
      <c r="QYW12" s="685"/>
      <c r="QYX12" s="685"/>
      <c r="QYY12" s="685"/>
      <c r="QYZ12" s="685"/>
      <c r="QZA12" s="685"/>
      <c r="QZB12" s="685"/>
      <c r="QZC12" s="685"/>
      <c r="QZD12" s="685"/>
      <c r="QZE12" s="685"/>
      <c r="QZF12" s="685"/>
      <c r="QZG12" s="685"/>
      <c r="QZH12" s="685"/>
      <c r="QZI12" s="685"/>
      <c r="QZJ12" s="685"/>
      <c r="QZK12" s="685"/>
      <c r="QZL12" s="685"/>
      <c r="QZM12" s="685"/>
      <c r="QZN12" s="685"/>
      <c r="QZO12" s="685"/>
      <c r="QZP12" s="685"/>
      <c r="QZQ12" s="685"/>
      <c r="QZR12" s="685"/>
      <c r="QZS12" s="685"/>
      <c r="QZT12" s="685"/>
      <c r="QZU12" s="685"/>
      <c r="QZV12" s="685"/>
      <c r="QZW12" s="685"/>
      <c r="QZX12" s="685"/>
      <c r="QZY12" s="685"/>
      <c r="QZZ12" s="685"/>
      <c r="RAA12" s="685"/>
      <c r="RAB12" s="685"/>
      <c r="RAC12" s="685"/>
      <c r="RAD12" s="685"/>
      <c r="RAE12" s="685"/>
      <c r="RAF12" s="685"/>
      <c r="RAG12" s="685"/>
      <c r="RAH12" s="685"/>
      <c r="RAI12" s="685"/>
      <c r="RAJ12" s="685"/>
      <c r="RAK12" s="685"/>
      <c r="RAL12" s="685"/>
      <c r="RAM12" s="685"/>
      <c r="RAN12" s="685"/>
      <c r="RAO12" s="685"/>
      <c r="RAP12" s="685"/>
      <c r="RAQ12" s="685"/>
      <c r="RAR12" s="685"/>
      <c r="RAS12" s="685"/>
      <c r="RAT12" s="685"/>
      <c r="RAU12" s="685"/>
      <c r="RAV12" s="685"/>
      <c r="RAW12" s="685"/>
      <c r="RAX12" s="685"/>
      <c r="RAY12" s="685"/>
      <c r="RAZ12" s="685"/>
      <c r="RBA12" s="685"/>
      <c r="RBB12" s="685"/>
      <c r="RBC12" s="685"/>
      <c r="RBD12" s="685"/>
      <c r="RBE12" s="685"/>
      <c r="RBF12" s="685"/>
      <c r="RBG12" s="685"/>
      <c r="RBH12" s="685"/>
      <c r="RBI12" s="685"/>
      <c r="RBJ12" s="685"/>
      <c r="RBK12" s="685"/>
      <c r="RBL12" s="685"/>
      <c r="RBM12" s="685"/>
      <c r="RBN12" s="685"/>
      <c r="RBO12" s="685"/>
      <c r="RBP12" s="685"/>
      <c r="RBQ12" s="685"/>
      <c r="RBR12" s="685"/>
      <c r="RBS12" s="685"/>
      <c r="RBT12" s="685"/>
      <c r="RBU12" s="685"/>
      <c r="RBV12" s="685"/>
      <c r="RBW12" s="685"/>
      <c r="RBX12" s="685"/>
      <c r="RBY12" s="685"/>
      <c r="RBZ12" s="685"/>
      <c r="RCA12" s="685"/>
      <c r="RCB12" s="685"/>
      <c r="RCC12" s="685"/>
      <c r="RCD12" s="685"/>
      <c r="RCE12" s="685"/>
      <c r="RCF12" s="685"/>
      <c r="RCG12" s="685"/>
      <c r="RCH12" s="685"/>
      <c r="RCI12" s="685"/>
      <c r="RCJ12" s="685"/>
      <c r="RCK12" s="685"/>
      <c r="RCL12" s="685"/>
      <c r="RCM12" s="685"/>
      <c r="RCN12" s="685"/>
      <c r="RCO12" s="685"/>
      <c r="RCP12" s="685"/>
      <c r="RCQ12" s="685"/>
      <c r="RCR12" s="685"/>
      <c r="RCS12" s="685"/>
      <c r="RCT12" s="685"/>
      <c r="RCU12" s="685"/>
      <c r="RCV12" s="685"/>
      <c r="RCW12" s="685"/>
      <c r="RCX12" s="685"/>
      <c r="RCY12" s="685"/>
      <c r="RCZ12" s="685"/>
      <c r="RDA12" s="685"/>
      <c r="RDB12" s="685"/>
      <c r="RDC12" s="685"/>
      <c r="RDD12" s="685"/>
      <c r="RDE12" s="685"/>
      <c r="RDF12" s="685"/>
      <c r="RDG12" s="685"/>
      <c r="RDH12" s="685"/>
      <c r="RDI12" s="685"/>
      <c r="RDJ12" s="685"/>
      <c r="RDK12" s="685"/>
      <c r="RDL12" s="685"/>
      <c r="RDM12" s="685"/>
      <c r="RDN12" s="685"/>
      <c r="RDO12" s="685"/>
      <c r="RDP12" s="685"/>
      <c r="RDQ12" s="685"/>
      <c r="RDR12" s="685"/>
      <c r="RDS12" s="685"/>
      <c r="RDT12" s="685"/>
      <c r="RDU12" s="685"/>
      <c r="RDV12" s="685"/>
      <c r="RDW12" s="685"/>
      <c r="RDX12" s="685"/>
      <c r="RDY12" s="685"/>
      <c r="RDZ12" s="685"/>
      <c r="REA12" s="685"/>
      <c r="REB12" s="685"/>
      <c r="REC12" s="685"/>
      <c r="RED12" s="685"/>
      <c r="REE12" s="685"/>
      <c r="REF12" s="685"/>
      <c r="REG12" s="685"/>
      <c r="REH12" s="685"/>
      <c r="REI12" s="685"/>
      <c r="REJ12" s="685"/>
      <c r="REK12" s="685"/>
      <c r="REL12" s="685"/>
      <c r="REM12" s="685"/>
      <c r="REN12" s="685"/>
      <c r="REO12" s="685"/>
      <c r="REP12" s="685"/>
      <c r="REQ12" s="685"/>
      <c r="RER12" s="685"/>
      <c r="RES12" s="685"/>
      <c r="RET12" s="685"/>
      <c r="REU12" s="685"/>
      <c r="REV12" s="685"/>
      <c r="REW12" s="685"/>
      <c r="REX12" s="685"/>
      <c r="REY12" s="685"/>
      <c r="REZ12" s="685"/>
      <c r="RFA12" s="685"/>
      <c r="RFB12" s="685"/>
      <c r="RFC12" s="685"/>
      <c r="RFD12" s="685"/>
      <c r="RFE12" s="685"/>
      <c r="RFF12" s="685"/>
      <c r="RFG12" s="685"/>
      <c r="RFH12" s="685"/>
      <c r="RFI12" s="685"/>
      <c r="RFJ12" s="685"/>
      <c r="RFK12" s="685"/>
      <c r="RFL12" s="685"/>
      <c r="RFM12" s="685"/>
      <c r="RFN12" s="685"/>
      <c r="RFO12" s="685"/>
      <c r="RFP12" s="685"/>
      <c r="RFQ12" s="685"/>
      <c r="RFR12" s="685"/>
      <c r="RFS12" s="685"/>
      <c r="RFT12" s="685"/>
      <c r="RFU12" s="685"/>
      <c r="RFV12" s="685"/>
      <c r="RFW12" s="685"/>
      <c r="RFX12" s="685"/>
      <c r="RFY12" s="685"/>
      <c r="RFZ12" s="685"/>
      <c r="RGA12" s="685"/>
      <c r="RGB12" s="685"/>
      <c r="RGC12" s="685"/>
      <c r="RGD12" s="685"/>
      <c r="RGE12" s="685"/>
      <c r="RGF12" s="685"/>
      <c r="RGG12" s="685"/>
      <c r="RGH12" s="685"/>
      <c r="RGI12" s="685"/>
      <c r="RGJ12" s="685"/>
      <c r="RGK12" s="685"/>
      <c r="RGL12" s="685"/>
      <c r="RGM12" s="685"/>
      <c r="RGN12" s="685"/>
      <c r="RGO12" s="685"/>
      <c r="RGP12" s="685"/>
      <c r="RGQ12" s="685"/>
      <c r="RGR12" s="685"/>
      <c r="RGS12" s="685"/>
      <c r="RGT12" s="685"/>
      <c r="RGU12" s="685"/>
      <c r="RGV12" s="685"/>
      <c r="RGW12" s="685"/>
      <c r="RGX12" s="685"/>
      <c r="RGY12" s="685"/>
      <c r="RGZ12" s="685"/>
      <c r="RHA12" s="685"/>
      <c r="RHB12" s="685"/>
      <c r="RHC12" s="685"/>
      <c r="RHD12" s="685"/>
      <c r="RHE12" s="685"/>
      <c r="RHF12" s="685"/>
      <c r="RHG12" s="685"/>
      <c r="RHH12" s="685"/>
      <c r="RHI12" s="685"/>
      <c r="RHJ12" s="685"/>
      <c r="RHK12" s="685"/>
      <c r="RHL12" s="685"/>
      <c r="RHM12" s="685"/>
      <c r="RHN12" s="685"/>
      <c r="RHO12" s="685"/>
      <c r="RHP12" s="685"/>
      <c r="RHQ12" s="685"/>
      <c r="RHR12" s="685"/>
      <c r="RHS12" s="685"/>
      <c r="RHT12" s="685"/>
      <c r="RHU12" s="685"/>
      <c r="RHV12" s="685"/>
      <c r="RHW12" s="685"/>
      <c r="RHX12" s="685"/>
      <c r="RHY12" s="685"/>
      <c r="RHZ12" s="685"/>
      <c r="RIA12" s="685"/>
      <c r="RIB12" s="685"/>
      <c r="RIC12" s="685"/>
      <c r="RID12" s="685"/>
      <c r="RIE12" s="685"/>
      <c r="RIF12" s="685"/>
      <c r="RIG12" s="685"/>
      <c r="RIH12" s="685"/>
      <c r="RII12" s="685"/>
      <c r="RIJ12" s="685"/>
      <c r="RIK12" s="685"/>
      <c r="RIL12" s="685"/>
      <c r="RIM12" s="685"/>
      <c r="RIN12" s="685"/>
      <c r="RIO12" s="685"/>
      <c r="RIP12" s="685"/>
      <c r="RIQ12" s="685"/>
      <c r="RIR12" s="685"/>
      <c r="RIS12" s="685"/>
      <c r="RIT12" s="685"/>
      <c r="RIU12" s="685"/>
      <c r="RIV12" s="685"/>
      <c r="RIW12" s="685"/>
      <c r="RIX12" s="685"/>
      <c r="RIY12" s="685"/>
      <c r="RIZ12" s="685"/>
      <c r="RJA12" s="685"/>
      <c r="RJB12" s="685"/>
      <c r="RJC12" s="685"/>
      <c r="RJD12" s="685"/>
      <c r="RJE12" s="685"/>
      <c r="RJF12" s="685"/>
      <c r="RJG12" s="685"/>
      <c r="RJH12" s="685"/>
      <c r="RJI12" s="685"/>
      <c r="RJJ12" s="685"/>
      <c r="RJK12" s="685"/>
      <c r="RJL12" s="685"/>
      <c r="RJM12" s="685"/>
      <c r="RJN12" s="685"/>
      <c r="RJO12" s="685"/>
      <c r="RJP12" s="685"/>
      <c r="RJQ12" s="685"/>
      <c r="RJR12" s="685"/>
      <c r="RJS12" s="685"/>
      <c r="RJT12" s="685"/>
      <c r="RJU12" s="685"/>
      <c r="RJV12" s="685"/>
      <c r="RJW12" s="685"/>
      <c r="RJX12" s="685"/>
      <c r="RJY12" s="685"/>
      <c r="RJZ12" s="685"/>
      <c r="RKA12" s="685"/>
      <c r="RKB12" s="685"/>
      <c r="RKC12" s="685"/>
      <c r="RKD12" s="685"/>
      <c r="RKE12" s="685"/>
      <c r="RKF12" s="685"/>
      <c r="RKG12" s="685"/>
      <c r="RKH12" s="685"/>
      <c r="RKI12" s="685"/>
      <c r="RKJ12" s="685"/>
      <c r="RKK12" s="685"/>
      <c r="RKL12" s="685"/>
      <c r="RKM12" s="685"/>
      <c r="RKN12" s="685"/>
      <c r="RKO12" s="685"/>
      <c r="RKP12" s="685"/>
      <c r="RKQ12" s="685"/>
      <c r="RKR12" s="685"/>
      <c r="RKS12" s="685"/>
      <c r="RKT12" s="685"/>
      <c r="RKU12" s="685"/>
      <c r="RKV12" s="685"/>
      <c r="RKW12" s="685"/>
      <c r="RKX12" s="685"/>
      <c r="RKY12" s="685"/>
      <c r="RKZ12" s="685"/>
      <c r="RLA12" s="685"/>
      <c r="RLB12" s="685"/>
      <c r="RLC12" s="685"/>
      <c r="RLD12" s="685"/>
      <c r="RLE12" s="685"/>
      <c r="RLF12" s="685"/>
      <c r="RLG12" s="685"/>
      <c r="RLH12" s="685"/>
      <c r="RLI12" s="685"/>
      <c r="RLJ12" s="685"/>
      <c r="RLK12" s="685"/>
      <c r="RLL12" s="685"/>
      <c r="RLM12" s="685"/>
      <c r="RLN12" s="685"/>
      <c r="RLO12" s="685"/>
      <c r="RLP12" s="685"/>
      <c r="RLQ12" s="685"/>
      <c r="RLR12" s="685"/>
      <c r="RLS12" s="685"/>
      <c r="RLT12" s="685"/>
      <c r="RLU12" s="685"/>
      <c r="RLV12" s="685"/>
      <c r="RLW12" s="685"/>
      <c r="RLX12" s="685"/>
      <c r="RLY12" s="685"/>
      <c r="RLZ12" s="685"/>
      <c r="RMA12" s="685"/>
      <c r="RMB12" s="685"/>
      <c r="RMC12" s="685"/>
      <c r="RMD12" s="685"/>
      <c r="RME12" s="685"/>
      <c r="RMF12" s="685"/>
      <c r="RMG12" s="685"/>
      <c r="RMH12" s="685"/>
      <c r="RMI12" s="685"/>
      <c r="RMJ12" s="685"/>
      <c r="RMK12" s="685"/>
      <c r="RML12" s="685"/>
      <c r="RMM12" s="685"/>
      <c r="RMN12" s="685"/>
      <c r="RMO12" s="685"/>
      <c r="RMP12" s="685"/>
      <c r="RMQ12" s="685"/>
      <c r="RMR12" s="685"/>
      <c r="RMS12" s="685"/>
      <c r="RMT12" s="685"/>
      <c r="RMU12" s="685"/>
      <c r="RMV12" s="685"/>
      <c r="RMW12" s="685"/>
      <c r="RMX12" s="685"/>
      <c r="RMY12" s="685"/>
      <c r="RMZ12" s="685"/>
      <c r="RNA12" s="685"/>
      <c r="RNB12" s="685"/>
      <c r="RNC12" s="685"/>
      <c r="RND12" s="685"/>
      <c r="RNE12" s="685"/>
      <c r="RNF12" s="685"/>
      <c r="RNG12" s="685"/>
      <c r="RNH12" s="685"/>
      <c r="RNI12" s="685"/>
      <c r="RNJ12" s="685"/>
      <c r="RNK12" s="685"/>
      <c r="RNL12" s="685"/>
      <c r="RNM12" s="685"/>
      <c r="RNN12" s="685"/>
      <c r="RNO12" s="685"/>
      <c r="RNP12" s="685"/>
      <c r="RNQ12" s="685"/>
      <c r="RNR12" s="685"/>
      <c r="RNS12" s="685"/>
      <c r="RNT12" s="685"/>
      <c r="RNU12" s="685"/>
      <c r="RNV12" s="685"/>
      <c r="RNW12" s="685"/>
      <c r="RNX12" s="685"/>
      <c r="RNY12" s="685"/>
      <c r="RNZ12" s="685"/>
      <c r="ROA12" s="685"/>
      <c r="ROB12" s="685"/>
      <c r="ROC12" s="685"/>
      <c r="ROD12" s="685"/>
      <c r="ROE12" s="685"/>
      <c r="ROF12" s="685"/>
      <c r="ROG12" s="685"/>
      <c r="ROH12" s="685"/>
      <c r="ROI12" s="685"/>
      <c r="ROJ12" s="685"/>
      <c r="ROK12" s="685"/>
      <c r="ROL12" s="685"/>
      <c r="ROM12" s="685"/>
      <c r="RON12" s="685"/>
      <c r="ROO12" s="685"/>
      <c r="ROP12" s="685"/>
      <c r="ROQ12" s="685"/>
      <c r="ROR12" s="685"/>
      <c r="ROS12" s="685"/>
      <c r="ROT12" s="685"/>
      <c r="ROU12" s="685"/>
      <c r="ROV12" s="685"/>
      <c r="ROW12" s="685"/>
      <c r="ROX12" s="685"/>
      <c r="ROY12" s="685"/>
      <c r="ROZ12" s="685"/>
      <c r="RPA12" s="685"/>
      <c r="RPB12" s="685"/>
      <c r="RPC12" s="685"/>
      <c r="RPD12" s="685"/>
      <c r="RPE12" s="685"/>
      <c r="RPF12" s="685"/>
      <c r="RPG12" s="685"/>
      <c r="RPH12" s="685"/>
      <c r="RPI12" s="685"/>
      <c r="RPJ12" s="685"/>
      <c r="RPK12" s="685"/>
      <c r="RPL12" s="685"/>
      <c r="RPM12" s="685"/>
      <c r="RPN12" s="685"/>
      <c r="RPO12" s="685"/>
      <c r="RPP12" s="685"/>
      <c r="RPQ12" s="685"/>
      <c r="RPR12" s="685"/>
      <c r="RPS12" s="685"/>
      <c r="RPT12" s="685"/>
      <c r="RPU12" s="685"/>
      <c r="RPV12" s="685"/>
      <c r="RPW12" s="685"/>
      <c r="RPX12" s="685"/>
      <c r="RPY12" s="685"/>
      <c r="RPZ12" s="685"/>
      <c r="RQA12" s="685"/>
      <c r="RQB12" s="685"/>
      <c r="RQC12" s="685"/>
      <c r="RQD12" s="685"/>
      <c r="RQE12" s="685"/>
      <c r="RQF12" s="685"/>
      <c r="RQG12" s="685"/>
      <c r="RQH12" s="685"/>
      <c r="RQI12" s="685"/>
      <c r="RQJ12" s="685"/>
      <c r="RQK12" s="685"/>
      <c r="RQL12" s="685"/>
      <c r="RQM12" s="685"/>
      <c r="RQN12" s="685"/>
      <c r="RQO12" s="685"/>
      <c r="RQP12" s="685"/>
      <c r="RQQ12" s="685"/>
      <c r="RQR12" s="685"/>
      <c r="RQS12" s="685"/>
      <c r="RQT12" s="685"/>
      <c r="RQU12" s="685"/>
      <c r="RQV12" s="685"/>
      <c r="RQW12" s="685"/>
      <c r="RQX12" s="685"/>
      <c r="RQY12" s="685"/>
      <c r="RQZ12" s="685"/>
      <c r="RRA12" s="685"/>
      <c r="RRB12" s="685"/>
      <c r="RRC12" s="685"/>
      <c r="RRD12" s="685"/>
      <c r="RRE12" s="685"/>
      <c r="RRF12" s="685"/>
      <c r="RRG12" s="685"/>
      <c r="RRH12" s="685"/>
      <c r="RRI12" s="685"/>
      <c r="RRJ12" s="685"/>
      <c r="RRK12" s="685"/>
      <c r="RRL12" s="685"/>
      <c r="RRM12" s="685"/>
      <c r="RRN12" s="685"/>
      <c r="RRO12" s="685"/>
      <c r="RRP12" s="685"/>
      <c r="RRQ12" s="685"/>
      <c r="RRR12" s="685"/>
      <c r="RRS12" s="685"/>
      <c r="RRT12" s="685"/>
      <c r="RRU12" s="685"/>
      <c r="RRV12" s="685"/>
      <c r="RRW12" s="685"/>
      <c r="RRX12" s="685"/>
      <c r="RRY12" s="685"/>
      <c r="RRZ12" s="685"/>
      <c r="RSA12" s="685"/>
      <c r="RSB12" s="685"/>
      <c r="RSC12" s="685"/>
      <c r="RSD12" s="685"/>
      <c r="RSE12" s="685"/>
      <c r="RSF12" s="685"/>
      <c r="RSG12" s="685"/>
      <c r="RSH12" s="685"/>
      <c r="RSI12" s="685"/>
      <c r="RSJ12" s="685"/>
      <c r="RSK12" s="685"/>
      <c r="RSL12" s="685"/>
      <c r="RSM12" s="685"/>
      <c r="RSN12" s="685"/>
      <c r="RSO12" s="685"/>
      <c r="RSP12" s="685"/>
      <c r="RSQ12" s="685"/>
      <c r="RSR12" s="685"/>
      <c r="RSS12" s="685"/>
      <c r="RST12" s="685"/>
      <c r="RSU12" s="685"/>
      <c r="RSV12" s="685"/>
      <c r="RSW12" s="685"/>
      <c r="RSX12" s="685"/>
      <c r="RSY12" s="685"/>
      <c r="RSZ12" s="685"/>
      <c r="RTA12" s="685"/>
      <c r="RTB12" s="685"/>
      <c r="RTC12" s="685"/>
      <c r="RTD12" s="685"/>
      <c r="RTE12" s="685"/>
      <c r="RTF12" s="685"/>
      <c r="RTG12" s="685"/>
      <c r="RTH12" s="685"/>
      <c r="RTI12" s="685"/>
      <c r="RTJ12" s="685"/>
      <c r="RTK12" s="685"/>
      <c r="RTL12" s="685"/>
      <c r="RTM12" s="685"/>
      <c r="RTN12" s="685"/>
      <c r="RTO12" s="685"/>
      <c r="RTP12" s="685"/>
      <c r="RTQ12" s="685"/>
      <c r="RTR12" s="685"/>
      <c r="RTS12" s="685"/>
      <c r="RTT12" s="685"/>
      <c r="RTU12" s="685"/>
      <c r="RTV12" s="685"/>
      <c r="RTW12" s="685"/>
      <c r="RTX12" s="685"/>
      <c r="RTY12" s="685"/>
      <c r="RTZ12" s="685"/>
      <c r="RUA12" s="685"/>
      <c r="RUB12" s="685"/>
      <c r="RUC12" s="685"/>
      <c r="RUD12" s="685"/>
      <c r="RUE12" s="685"/>
      <c r="RUF12" s="685"/>
      <c r="RUG12" s="685"/>
      <c r="RUH12" s="685"/>
      <c r="RUI12" s="685"/>
      <c r="RUJ12" s="685"/>
      <c r="RUK12" s="685"/>
      <c r="RUL12" s="685"/>
      <c r="RUM12" s="685"/>
      <c r="RUN12" s="685"/>
      <c r="RUO12" s="685"/>
      <c r="RUP12" s="685"/>
      <c r="RUQ12" s="685"/>
      <c r="RUR12" s="685"/>
      <c r="RUS12" s="685"/>
      <c r="RUT12" s="685"/>
      <c r="RUU12" s="685"/>
      <c r="RUV12" s="685"/>
      <c r="RUW12" s="685"/>
      <c r="RUX12" s="685"/>
      <c r="RUY12" s="685"/>
      <c r="RUZ12" s="685"/>
      <c r="RVA12" s="685"/>
      <c r="RVB12" s="685"/>
      <c r="RVC12" s="685"/>
      <c r="RVD12" s="685"/>
      <c r="RVE12" s="685"/>
      <c r="RVF12" s="685"/>
      <c r="RVG12" s="685"/>
      <c r="RVH12" s="685"/>
      <c r="RVI12" s="685"/>
      <c r="RVJ12" s="685"/>
      <c r="RVK12" s="685"/>
      <c r="RVL12" s="685"/>
      <c r="RVM12" s="685"/>
      <c r="RVN12" s="685"/>
      <c r="RVO12" s="685"/>
      <c r="RVP12" s="685"/>
      <c r="RVQ12" s="685"/>
      <c r="RVR12" s="685"/>
      <c r="RVS12" s="685"/>
      <c r="RVT12" s="685"/>
      <c r="RVU12" s="685"/>
      <c r="RVV12" s="685"/>
      <c r="RVW12" s="685"/>
      <c r="RVX12" s="685"/>
      <c r="RVY12" s="685"/>
      <c r="RVZ12" s="685"/>
      <c r="RWA12" s="685"/>
      <c r="RWB12" s="685"/>
      <c r="RWC12" s="685"/>
      <c r="RWD12" s="685"/>
      <c r="RWE12" s="685"/>
      <c r="RWF12" s="685"/>
      <c r="RWG12" s="685"/>
      <c r="RWH12" s="685"/>
      <c r="RWI12" s="685"/>
      <c r="RWJ12" s="685"/>
      <c r="RWK12" s="685"/>
      <c r="RWL12" s="685"/>
      <c r="RWM12" s="685"/>
      <c r="RWN12" s="685"/>
      <c r="RWO12" s="685"/>
      <c r="RWP12" s="685"/>
      <c r="RWQ12" s="685"/>
      <c r="RWR12" s="685"/>
      <c r="RWS12" s="685"/>
      <c r="RWT12" s="685"/>
      <c r="RWU12" s="685"/>
      <c r="RWV12" s="685"/>
      <c r="RWW12" s="685"/>
      <c r="RWX12" s="685"/>
      <c r="RWY12" s="685"/>
      <c r="RWZ12" s="685"/>
      <c r="RXA12" s="685"/>
      <c r="RXB12" s="685"/>
      <c r="RXC12" s="685"/>
      <c r="RXD12" s="685"/>
      <c r="RXE12" s="685"/>
      <c r="RXF12" s="685"/>
      <c r="RXG12" s="685"/>
      <c r="RXH12" s="685"/>
      <c r="RXI12" s="685"/>
      <c r="RXJ12" s="685"/>
      <c r="RXK12" s="685"/>
      <c r="RXL12" s="685"/>
      <c r="RXM12" s="685"/>
      <c r="RXN12" s="685"/>
      <c r="RXO12" s="685"/>
      <c r="RXP12" s="685"/>
      <c r="RXQ12" s="685"/>
      <c r="RXR12" s="685"/>
      <c r="RXS12" s="685"/>
      <c r="RXT12" s="685"/>
      <c r="RXU12" s="685"/>
      <c r="RXV12" s="685"/>
      <c r="RXW12" s="685"/>
      <c r="RXX12" s="685"/>
      <c r="RXY12" s="685"/>
      <c r="RXZ12" s="685"/>
      <c r="RYA12" s="685"/>
      <c r="RYB12" s="685"/>
      <c r="RYC12" s="685"/>
      <c r="RYD12" s="685"/>
      <c r="RYE12" s="685"/>
      <c r="RYF12" s="685"/>
      <c r="RYG12" s="685"/>
      <c r="RYH12" s="685"/>
      <c r="RYI12" s="685"/>
      <c r="RYJ12" s="685"/>
      <c r="RYK12" s="685"/>
      <c r="RYL12" s="685"/>
      <c r="RYM12" s="685"/>
      <c r="RYN12" s="685"/>
      <c r="RYO12" s="685"/>
      <c r="RYP12" s="685"/>
      <c r="RYQ12" s="685"/>
      <c r="RYR12" s="685"/>
      <c r="RYS12" s="685"/>
      <c r="RYT12" s="685"/>
      <c r="RYU12" s="685"/>
      <c r="RYV12" s="685"/>
      <c r="RYW12" s="685"/>
      <c r="RYX12" s="685"/>
      <c r="RYY12" s="685"/>
      <c r="RYZ12" s="685"/>
      <c r="RZA12" s="685"/>
      <c r="RZB12" s="685"/>
      <c r="RZC12" s="685"/>
      <c r="RZD12" s="685"/>
      <c r="RZE12" s="685"/>
      <c r="RZF12" s="685"/>
      <c r="RZG12" s="685"/>
      <c r="RZH12" s="685"/>
      <c r="RZI12" s="685"/>
      <c r="RZJ12" s="685"/>
      <c r="RZK12" s="685"/>
      <c r="RZL12" s="685"/>
      <c r="RZM12" s="685"/>
      <c r="RZN12" s="685"/>
      <c r="RZO12" s="685"/>
      <c r="RZP12" s="685"/>
      <c r="RZQ12" s="685"/>
      <c r="RZR12" s="685"/>
      <c r="RZS12" s="685"/>
      <c r="RZT12" s="685"/>
      <c r="RZU12" s="685"/>
      <c r="RZV12" s="685"/>
      <c r="RZW12" s="685"/>
      <c r="RZX12" s="685"/>
      <c r="RZY12" s="685"/>
      <c r="RZZ12" s="685"/>
      <c r="SAA12" s="685"/>
      <c r="SAB12" s="685"/>
      <c r="SAC12" s="685"/>
      <c r="SAD12" s="685"/>
      <c r="SAE12" s="685"/>
      <c r="SAF12" s="685"/>
      <c r="SAG12" s="685"/>
      <c r="SAH12" s="685"/>
      <c r="SAI12" s="685"/>
      <c r="SAJ12" s="685"/>
      <c r="SAK12" s="685"/>
      <c r="SAL12" s="685"/>
      <c r="SAM12" s="685"/>
      <c r="SAN12" s="685"/>
      <c r="SAO12" s="685"/>
      <c r="SAP12" s="685"/>
      <c r="SAQ12" s="685"/>
      <c r="SAR12" s="685"/>
      <c r="SAS12" s="685"/>
      <c r="SAT12" s="685"/>
      <c r="SAU12" s="685"/>
      <c r="SAV12" s="685"/>
      <c r="SAW12" s="685"/>
      <c r="SAX12" s="685"/>
      <c r="SAY12" s="685"/>
      <c r="SAZ12" s="685"/>
      <c r="SBA12" s="685"/>
      <c r="SBB12" s="685"/>
      <c r="SBC12" s="685"/>
      <c r="SBD12" s="685"/>
      <c r="SBE12" s="685"/>
      <c r="SBF12" s="685"/>
      <c r="SBG12" s="685"/>
      <c r="SBH12" s="685"/>
      <c r="SBI12" s="685"/>
      <c r="SBJ12" s="685"/>
      <c r="SBK12" s="685"/>
      <c r="SBL12" s="685"/>
      <c r="SBM12" s="685"/>
      <c r="SBN12" s="685"/>
      <c r="SBO12" s="685"/>
      <c r="SBP12" s="685"/>
      <c r="SBQ12" s="685"/>
      <c r="SBR12" s="685"/>
      <c r="SBS12" s="685"/>
      <c r="SBT12" s="685"/>
      <c r="SBU12" s="685"/>
      <c r="SBV12" s="685"/>
      <c r="SBW12" s="685"/>
      <c r="SBX12" s="685"/>
      <c r="SBY12" s="685"/>
      <c r="SBZ12" s="685"/>
      <c r="SCA12" s="685"/>
      <c r="SCB12" s="685"/>
      <c r="SCC12" s="685"/>
      <c r="SCD12" s="685"/>
      <c r="SCE12" s="685"/>
      <c r="SCF12" s="685"/>
      <c r="SCG12" s="685"/>
      <c r="SCH12" s="685"/>
      <c r="SCI12" s="685"/>
      <c r="SCJ12" s="685"/>
      <c r="SCK12" s="685"/>
      <c r="SCL12" s="685"/>
      <c r="SCM12" s="685"/>
      <c r="SCN12" s="685"/>
      <c r="SCO12" s="685"/>
      <c r="SCP12" s="685"/>
      <c r="SCQ12" s="685"/>
      <c r="SCR12" s="685"/>
      <c r="SCS12" s="685"/>
      <c r="SCT12" s="685"/>
      <c r="SCU12" s="685"/>
      <c r="SCV12" s="685"/>
      <c r="SCW12" s="685"/>
      <c r="SCX12" s="685"/>
      <c r="SCY12" s="685"/>
      <c r="SCZ12" s="685"/>
      <c r="SDA12" s="685"/>
      <c r="SDB12" s="685"/>
      <c r="SDC12" s="685"/>
      <c r="SDD12" s="685"/>
      <c r="SDE12" s="685"/>
      <c r="SDF12" s="685"/>
      <c r="SDG12" s="685"/>
      <c r="SDH12" s="685"/>
      <c r="SDI12" s="685"/>
      <c r="SDJ12" s="685"/>
      <c r="SDK12" s="685"/>
      <c r="SDL12" s="685"/>
      <c r="SDM12" s="685"/>
      <c r="SDN12" s="685"/>
      <c r="SDO12" s="685"/>
      <c r="SDP12" s="685"/>
      <c r="SDQ12" s="685"/>
      <c r="SDR12" s="685"/>
      <c r="SDS12" s="685"/>
      <c r="SDT12" s="685"/>
      <c r="SDU12" s="685"/>
      <c r="SDV12" s="685"/>
      <c r="SDW12" s="685"/>
      <c r="SDX12" s="685"/>
      <c r="SDY12" s="685"/>
      <c r="SDZ12" s="685"/>
      <c r="SEA12" s="685"/>
      <c r="SEB12" s="685"/>
      <c r="SEC12" s="685"/>
      <c r="SED12" s="685"/>
      <c r="SEE12" s="685"/>
      <c r="SEF12" s="685"/>
      <c r="SEG12" s="685"/>
      <c r="SEH12" s="685"/>
      <c r="SEI12" s="685"/>
      <c r="SEJ12" s="685"/>
      <c r="SEK12" s="685"/>
      <c r="SEL12" s="685"/>
      <c r="SEM12" s="685"/>
      <c r="SEN12" s="685"/>
      <c r="SEO12" s="685"/>
      <c r="SEP12" s="685"/>
      <c r="SEQ12" s="685"/>
      <c r="SER12" s="685"/>
      <c r="SES12" s="685"/>
      <c r="SET12" s="685"/>
      <c r="SEU12" s="685"/>
      <c r="SEV12" s="685"/>
      <c r="SEW12" s="685"/>
      <c r="SEX12" s="685"/>
      <c r="SEY12" s="685"/>
      <c r="SEZ12" s="685"/>
      <c r="SFA12" s="685"/>
      <c r="SFB12" s="685"/>
      <c r="SFC12" s="685"/>
      <c r="SFD12" s="685"/>
      <c r="SFE12" s="685"/>
      <c r="SFF12" s="685"/>
      <c r="SFG12" s="685"/>
      <c r="SFH12" s="685"/>
      <c r="SFI12" s="685"/>
      <c r="SFJ12" s="685"/>
      <c r="SFK12" s="685"/>
      <c r="SFL12" s="685"/>
      <c r="SFM12" s="685"/>
      <c r="SFN12" s="685"/>
      <c r="SFO12" s="685"/>
      <c r="SFP12" s="685"/>
      <c r="SFQ12" s="685"/>
      <c r="SFR12" s="685"/>
      <c r="SFS12" s="685"/>
      <c r="SFT12" s="685"/>
      <c r="SFU12" s="685"/>
      <c r="SFV12" s="685"/>
      <c r="SFW12" s="685"/>
      <c r="SFX12" s="685"/>
      <c r="SFY12" s="685"/>
      <c r="SFZ12" s="685"/>
      <c r="SGA12" s="685"/>
      <c r="SGB12" s="685"/>
      <c r="SGC12" s="685"/>
      <c r="SGD12" s="685"/>
      <c r="SGE12" s="685"/>
      <c r="SGF12" s="685"/>
      <c r="SGG12" s="685"/>
      <c r="SGH12" s="685"/>
      <c r="SGI12" s="685"/>
      <c r="SGJ12" s="685"/>
      <c r="SGK12" s="685"/>
      <c r="SGL12" s="685"/>
      <c r="SGM12" s="685"/>
      <c r="SGN12" s="685"/>
      <c r="SGO12" s="685"/>
      <c r="SGP12" s="685"/>
      <c r="SGQ12" s="685"/>
      <c r="SGR12" s="685"/>
      <c r="SGS12" s="685"/>
      <c r="SGT12" s="685"/>
      <c r="SGU12" s="685"/>
      <c r="SGV12" s="685"/>
      <c r="SGW12" s="685"/>
      <c r="SGX12" s="685"/>
      <c r="SGY12" s="685"/>
      <c r="SGZ12" s="685"/>
      <c r="SHA12" s="685"/>
      <c r="SHB12" s="685"/>
      <c r="SHC12" s="685"/>
      <c r="SHD12" s="685"/>
      <c r="SHE12" s="685"/>
      <c r="SHF12" s="685"/>
      <c r="SHG12" s="685"/>
      <c r="SHH12" s="685"/>
      <c r="SHI12" s="685"/>
      <c r="SHJ12" s="685"/>
      <c r="SHK12" s="685"/>
      <c r="SHL12" s="685"/>
      <c r="SHM12" s="685"/>
      <c r="SHN12" s="685"/>
      <c r="SHO12" s="685"/>
      <c r="SHP12" s="685"/>
      <c r="SHQ12" s="685"/>
      <c r="SHR12" s="685"/>
      <c r="SHS12" s="685"/>
      <c r="SHT12" s="685"/>
      <c r="SHU12" s="685"/>
      <c r="SHV12" s="685"/>
      <c r="SHW12" s="685"/>
      <c r="SHX12" s="685"/>
      <c r="SHY12" s="685"/>
      <c r="SHZ12" s="685"/>
      <c r="SIA12" s="685"/>
      <c r="SIB12" s="685"/>
      <c r="SIC12" s="685"/>
      <c r="SID12" s="685"/>
      <c r="SIE12" s="685"/>
      <c r="SIF12" s="685"/>
      <c r="SIG12" s="685"/>
      <c r="SIH12" s="685"/>
      <c r="SII12" s="685"/>
      <c r="SIJ12" s="685"/>
      <c r="SIK12" s="685"/>
      <c r="SIL12" s="685"/>
      <c r="SIM12" s="685"/>
      <c r="SIN12" s="685"/>
      <c r="SIO12" s="685"/>
      <c r="SIP12" s="685"/>
      <c r="SIQ12" s="685"/>
      <c r="SIR12" s="685"/>
      <c r="SIS12" s="685"/>
      <c r="SIT12" s="685"/>
      <c r="SIU12" s="685"/>
      <c r="SIV12" s="685"/>
      <c r="SIW12" s="685"/>
      <c r="SIX12" s="685"/>
      <c r="SIY12" s="685"/>
      <c r="SIZ12" s="685"/>
      <c r="SJA12" s="685"/>
      <c r="SJB12" s="685"/>
      <c r="SJC12" s="685"/>
      <c r="SJD12" s="685"/>
      <c r="SJE12" s="685"/>
      <c r="SJF12" s="685"/>
      <c r="SJG12" s="685"/>
      <c r="SJH12" s="685"/>
      <c r="SJI12" s="685"/>
      <c r="SJJ12" s="685"/>
      <c r="SJK12" s="685"/>
      <c r="SJL12" s="685"/>
      <c r="SJM12" s="685"/>
      <c r="SJN12" s="685"/>
      <c r="SJO12" s="685"/>
      <c r="SJP12" s="685"/>
      <c r="SJQ12" s="685"/>
      <c r="SJR12" s="685"/>
      <c r="SJS12" s="685"/>
      <c r="SJT12" s="685"/>
      <c r="SJU12" s="685"/>
      <c r="SJV12" s="685"/>
      <c r="SJW12" s="685"/>
      <c r="SJX12" s="685"/>
      <c r="SJY12" s="685"/>
      <c r="SJZ12" s="685"/>
      <c r="SKA12" s="685"/>
      <c r="SKB12" s="685"/>
      <c r="SKC12" s="685"/>
      <c r="SKD12" s="685"/>
      <c r="SKE12" s="685"/>
      <c r="SKF12" s="685"/>
      <c r="SKG12" s="685"/>
      <c r="SKH12" s="685"/>
      <c r="SKI12" s="685"/>
      <c r="SKJ12" s="685"/>
      <c r="SKK12" s="685"/>
      <c r="SKL12" s="685"/>
      <c r="SKM12" s="685"/>
      <c r="SKN12" s="685"/>
      <c r="SKO12" s="685"/>
      <c r="SKP12" s="685"/>
      <c r="SKQ12" s="685"/>
      <c r="SKR12" s="685"/>
      <c r="SKS12" s="685"/>
      <c r="SKT12" s="685"/>
      <c r="SKU12" s="685"/>
      <c r="SKV12" s="685"/>
      <c r="SKW12" s="685"/>
      <c r="SKX12" s="685"/>
      <c r="SKY12" s="685"/>
      <c r="SKZ12" s="685"/>
      <c r="SLA12" s="685"/>
      <c r="SLB12" s="685"/>
      <c r="SLC12" s="685"/>
      <c r="SLD12" s="685"/>
      <c r="SLE12" s="685"/>
      <c r="SLF12" s="685"/>
      <c r="SLG12" s="685"/>
      <c r="SLH12" s="685"/>
      <c r="SLI12" s="685"/>
      <c r="SLJ12" s="685"/>
      <c r="SLK12" s="685"/>
      <c r="SLL12" s="685"/>
      <c r="SLM12" s="685"/>
      <c r="SLN12" s="685"/>
      <c r="SLO12" s="685"/>
      <c r="SLP12" s="685"/>
      <c r="SLQ12" s="685"/>
      <c r="SLR12" s="685"/>
      <c r="SLS12" s="685"/>
      <c r="SLT12" s="685"/>
      <c r="SLU12" s="685"/>
      <c r="SLV12" s="685"/>
      <c r="SLW12" s="685"/>
      <c r="SLX12" s="685"/>
      <c r="SLY12" s="685"/>
      <c r="SLZ12" s="685"/>
      <c r="SMA12" s="685"/>
      <c r="SMB12" s="685"/>
      <c r="SMC12" s="685"/>
      <c r="SMD12" s="685"/>
      <c r="SME12" s="685"/>
      <c r="SMF12" s="685"/>
      <c r="SMG12" s="685"/>
      <c r="SMH12" s="685"/>
      <c r="SMI12" s="685"/>
      <c r="SMJ12" s="685"/>
      <c r="SMK12" s="685"/>
      <c r="SML12" s="685"/>
      <c r="SMM12" s="685"/>
      <c r="SMN12" s="685"/>
      <c r="SMO12" s="685"/>
      <c r="SMP12" s="685"/>
      <c r="SMQ12" s="685"/>
      <c r="SMR12" s="685"/>
      <c r="SMS12" s="685"/>
      <c r="SMT12" s="685"/>
      <c r="SMU12" s="685"/>
      <c r="SMV12" s="685"/>
      <c r="SMW12" s="685"/>
      <c r="SMX12" s="685"/>
      <c r="SMY12" s="685"/>
      <c r="SMZ12" s="685"/>
      <c r="SNA12" s="685"/>
      <c r="SNB12" s="685"/>
      <c r="SNC12" s="685"/>
      <c r="SND12" s="685"/>
      <c r="SNE12" s="685"/>
      <c r="SNF12" s="685"/>
      <c r="SNG12" s="685"/>
      <c r="SNH12" s="685"/>
      <c r="SNI12" s="685"/>
      <c r="SNJ12" s="685"/>
      <c r="SNK12" s="685"/>
      <c r="SNL12" s="685"/>
      <c r="SNM12" s="685"/>
      <c r="SNN12" s="685"/>
      <c r="SNO12" s="685"/>
      <c r="SNP12" s="685"/>
      <c r="SNQ12" s="685"/>
      <c r="SNR12" s="685"/>
      <c r="SNS12" s="685"/>
      <c r="SNT12" s="685"/>
      <c r="SNU12" s="685"/>
      <c r="SNV12" s="685"/>
      <c r="SNW12" s="685"/>
      <c r="SNX12" s="685"/>
      <c r="SNY12" s="685"/>
      <c r="SNZ12" s="685"/>
      <c r="SOA12" s="685"/>
      <c r="SOB12" s="685"/>
      <c r="SOC12" s="685"/>
      <c r="SOD12" s="685"/>
      <c r="SOE12" s="685"/>
      <c r="SOF12" s="685"/>
      <c r="SOG12" s="685"/>
      <c r="SOH12" s="685"/>
      <c r="SOI12" s="685"/>
      <c r="SOJ12" s="685"/>
      <c r="SOK12" s="685"/>
      <c r="SOL12" s="685"/>
      <c r="SOM12" s="685"/>
      <c r="SON12" s="685"/>
      <c r="SOO12" s="685"/>
      <c r="SOP12" s="685"/>
      <c r="SOQ12" s="685"/>
      <c r="SOR12" s="685"/>
      <c r="SOS12" s="685"/>
      <c r="SOT12" s="685"/>
      <c r="SOU12" s="685"/>
      <c r="SOV12" s="685"/>
      <c r="SOW12" s="685"/>
      <c r="SOX12" s="685"/>
      <c r="SOY12" s="685"/>
      <c r="SOZ12" s="685"/>
      <c r="SPA12" s="685"/>
      <c r="SPB12" s="685"/>
      <c r="SPC12" s="685"/>
      <c r="SPD12" s="685"/>
      <c r="SPE12" s="685"/>
      <c r="SPF12" s="685"/>
      <c r="SPG12" s="685"/>
      <c r="SPH12" s="685"/>
      <c r="SPI12" s="685"/>
      <c r="SPJ12" s="685"/>
      <c r="SPK12" s="685"/>
      <c r="SPL12" s="685"/>
      <c r="SPM12" s="685"/>
      <c r="SPN12" s="685"/>
      <c r="SPO12" s="685"/>
      <c r="SPP12" s="685"/>
      <c r="SPQ12" s="685"/>
      <c r="SPR12" s="685"/>
      <c r="SPS12" s="685"/>
      <c r="SPT12" s="685"/>
      <c r="SPU12" s="685"/>
      <c r="SPV12" s="685"/>
      <c r="SPW12" s="685"/>
      <c r="SPX12" s="685"/>
      <c r="SPY12" s="685"/>
      <c r="SPZ12" s="685"/>
      <c r="SQA12" s="685"/>
      <c r="SQB12" s="685"/>
      <c r="SQC12" s="685"/>
      <c r="SQD12" s="685"/>
      <c r="SQE12" s="685"/>
      <c r="SQF12" s="685"/>
      <c r="SQG12" s="685"/>
      <c r="SQH12" s="685"/>
      <c r="SQI12" s="685"/>
      <c r="SQJ12" s="685"/>
      <c r="SQK12" s="685"/>
      <c r="SQL12" s="685"/>
      <c r="SQM12" s="685"/>
      <c r="SQN12" s="685"/>
      <c r="SQO12" s="685"/>
      <c r="SQP12" s="685"/>
      <c r="SQQ12" s="685"/>
      <c r="SQR12" s="685"/>
      <c r="SQS12" s="685"/>
      <c r="SQT12" s="685"/>
      <c r="SQU12" s="685"/>
      <c r="SQV12" s="685"/>
      <c r="SQW12" s="685"/>
      <c r="SQX12" s="685"/>
      <c r="SQY12" s="685"/>
      <c r="SQZ12" s="685"/>
      <c r="SRA12" s="685"/>
      <c r="SRB12" s="685"/>
      <c r="SRC12" s="685"/>
      <c r="SRD12" s="685"/>
      <c r="SRE12" s="685"/>
      <c r="SRF12" s="685"/>
      <c r="SRG12" s="685"/>
      <c r="SRH12" s="685"/>
      <c r="SRI12" s="685"/>
      <c r="SRJ12" s="685"/>
      <c r="SRK12" s="685"/>
      <c r="SRL12" s="685"/>
      <c r="SRM12" s="685"/>
      <c r="SRN12" s="685"/>
      <c r="SRO12" s="685"/>
      <c r="SRP12" s="685"/>
      <c r="SRQ12" s="685"/>
      <c r="SRR12" s="685"/>
      <c r="SRS12" s="685"/>
      <c r="SRT12" s="685"/>
      <c r="SRU12" s="685"/>
      <c r="SRV12" s="685"/>
      <c r="SRW12" s="685"/>
      <c r="SRX12" s="685"/>
      <c r="SRY12" s="685"/>
      <c r="SRZ12" s="685"/>
      <c r="SSA12" s="685"/>
      <c r="SSB12" s="685"/>
      <c r="SSC12" s="685"/>
      <c r="SSD12" s="685"/>
      <c r="SSE12" s="685"/>
      <c r="SSF12" s="685"/>
      <c r="SSG12" s="685"/>
      <c r="SSH12" s="685"/>
      <c r="SSI12" s="685"/>
      <c r="SSJ12" s="685"/>
      <c r="SSK12" s="685"/>
      <c r="SSL12" s="685"/>
      <c r="SSM12" s="685"/>
      <c r="SSN12" s="685"/>
      <c r="SSO12" s="685"/>
      <c r="SSP12" s="685"/>
      <c r="SSQ12" s="685"/>
      <c r="SSR12" s="685"/>
      <c r="SSS12" s="685"/>
      <c r="SST12" s="685"/>
      <c r="SSU12" s="685"/>
      <c r="SSV12" s="685"/>
      <c r="SSW12" s="685"/>
      <c r="SSX12" s="685"/>
      <c r="SSY12" s="685"/>
      <c r="SSZ12" s="685"/>
      <c r="STA12" s="685"/>
      <c r="STB12" s="685"/>
      <c r="STC12" s="685"/>
      <c r="STD12" s="685"/>
      <c r="STE12" s="685"/>
      <c r="STF12" s="685"/>
      <c r="STG12" s="685"/>
      <c r="STH12" s="685"/>
      <c r="STI12" s="685"/>
      <c r="STJ12" s="685"/>
      <c r="STK12" s="685"/>
      <c r="STL12" s="685"/>
      <c r="STM12" s="685"/>
      <c r="STN12" s="685"/>
      <c r="STO12" s="685"/>
      <c r="STP12" s="685"/>
      <c r="STQ12" s="685"/>
      <c r="STR12" s="685"/>
      <c r="STS12" s="685"/>
      <c r="STT12" s="685"/>
      <c r="STU12" s="685"/>
      <c r="STV12" s="685"/>
      <c r="STW12" s="685"/>
      <c r="STX12" s="685"/>
      <c r="STY12" s="685"/>
      <c r="STZ12" s="685"/>
      <c r="SUA12" s="685"/>
      <c r="SUB12" s="685"/>
      <c r="SUC12" s="685"/>
      <c r="SUD12" s="685"/>
      <c r="SUE12" s="685"/>
      <c r="SUF12" s="685"/>
      <c r="SUG12" s="685"/>
      <c r="SUH12" s="685"/>
      <c r="SUI12" s="685"/>
      <c r="SUJ12" s="685"/>
      <c r="SUK12" s="685"/>
      <c r="SUL12" s="685"/>
      <c r="SUM12" s="685"/>
      <c r="SUN12" s="685"/>
      <c r="SUO12" s="685"/>
      <c r="SUP12" s="685"/>
      <c r="SUQ12" s="685"/>
      <c r="SUR12" s="685"/>
      <c r="SUS12" s="685"/>
      <c r="SUT12" s="685"/>
      <c r="SUU12" s="685"/>
      <c r="SUV12" s="685"/>
      <c r="SUW12" s="685"/>
      <c r="SUX12" s="685"/>
      <c r="SUY12" s="685"/>
      <c r="SUZ12" s="685"/>
      <c r="SVA12" s="685"/>
      <c r="SVB12" s="685"/>
      <c r="SVC12" s="685"/>
      <c r="SVD12" s="685"/>
      <c r="SVE12" s="685"/>
      <c r="SVF12" s="685"/>
      <c r="SVG12" s="685"/>
      <c r="SVH12" s="685"/>
      <c r="SVI12" s="685"/>
      <c r="SVJ12" s="685"/>
      <c r="SVK12" s="685"/>
      <c r="SVL12" s="685"/>
      <c r="SVM12" s="685"/>
      <c r="SVN12" s="685"/>
      <c r="SVO12" s="685"/>
      <c r="SVP12" s="685"/>
      <c r="SVQ12" s="685"/>
      <c r="SVR12" s="685"/>
      <c r="SVS12" s="685"/>
      <c r="SVT12" s="685"/>
      <c r="SVU12" s="685"/>
      <c r="SVV12" s="685"/>
      <c r="SVW12" s="685"/>
      <c r="SVX12" s="685"/>
      <c r="SVY12" s="685"/>
      <c r="SVZ12" s="685"/>
      <c r="SWA12" s="685"/>
      <c r="SWB12" s="685"/>
      <c r="SWC12" s="685"/>
      <c r="SWD12" s="685"/>
      <c r="SWE12" s="685"/>
      <c r="SWF12" s="685"/>
      <c r="SWG12" s="685"/>
      <c r="SWH12" s="685"/>
      <c r="SWI12" s="685"/>
      <c r="SWJ12" s="685"/>
      <c r="SWK12" s="685"/>
      <c r="SWL12" s="685"/>
      <c r="SWM12" s="685"/>
      <c r="SWN12" s="685"/>
      <c r="SWO12" s="685"/>
      <c r="SWP12" s="685"/>
      <c r="SWQ12" s="685"/>
      <c r="SWR12" s="685"/>
      <c r="SWS12" s="685"/>
      <c r="SWT12" s="685"/>
      <c r="SWU12" s="685"/>
      <c r="SWV12" s="685"/>
      <c r="SWW12" s="685"/>
      <c r="SWX12" s="685"/>
      <c r="SWY12" s="685"/>
      <c r="SWZ12" s="685"/>
      <c r="SXA12" s="685"/>
      <c r="SXB12" s="685"/>
      <c r="SXC12" s="685"/>
      <c r="SXD12" s="685"/>
      <c r="SXE12" s="685"/>
      <c r="SXF12" s="685"/>
      <c r="SXG12" s="685"/>
      <c r="SXH12" s="685"/>
      <c r="SXI12" s="685"/>
      <c r="SXJ12" s="685"/>
      <c r="SXK12" s="685"/>
      <c r="SXL12" s="685"/>
      <c r="SXM12" s="685"/>
      <c r="SXN12" s="685"/>
      <c r="SXO12" s="685"/>
      <c r="SXP12" s="685"/>
      <c r="SXQ12" s="685"/>
      <c r="SXR12" s="685"/>
      <c r="SXS12" s="685"/>
      <c r="SXT12" s="685"/>
      <c r="SXU12" s="685"/>
      <c r="SXV12" s="685"/>
      <c r="SXW12" s="685"/>
      <c r="SXX12" s="685"/>
      <c r="SXY12" s="685"/>
      <c r="SXZ12" s="685"/>
      <c r="SYA12" s="685"/>
      <c r="SYB12" s="685"/>
      <c r="SYC12" s="685"/>
      <c r="SYD12" s="685"/>
      <c r="SYE12" s="685"/>
      <c r="SYF12" s="685"/>
      <c r="SYG12" s="685"/>
      <c r="SYH12" s="685"/>
      <c r="SYI12" s="685"/>
      <c r="SYJ12" s="685"/>
      <c r="SYK12" s="685"/>
      <c r="SYL12" s="685"/>
      <c r="SYM12" s="685"/>
      <c r="SYN12" s="685"/>
      <c r="SYO12" s="685"/>
      <c r="SYP12" s="685"/>
      <c r="SYQ12" s="685"/>
      <c r="SYR12" s="685"/>
      <c r="SYS12" s="685"/>
      <c r="SYT12" s="685"/>
      <c r="SYU12" s="685"/>
      <c r="SYV12" s="685"/>
      <c r="SYW12" s="685"/>
      <c r="SYX12" s="685"/>
      <c r="SYY12" s="685"/>
      <c r="SYZ12" s="685"/>
      <c r="SZA12" s="685"/>
      <c r="SZB12" s="685"/>
      <c r="SZC12" s="685"/>
      <c r="SZD12" s="685"/>
      <c r="SZE12" s="685"/>
      <c r="SZF12" s="685"/>
      <c r="SZG12" s="685"/>
      <c r="SZH12" s="685"/>
      <c r="SZI12" s="685"/>
      <c r="SZJ12" s="685"/>
      <c r="SZK12" s="685"/>
      <c r="SZL12" s="685"/>
      <c r="SZM12" s="685"/>
      <c r="SZN12" s="685"/>
      <c r="SZO12" s="685"/>
      <c r="SZP12" s="685"/>
      <c r="SZQ12" s="685"/>
      <c r="SZR12" s="685"/>
      <c r="SZS12" s="685"/>
      <c r="SZT12" s="685"/>
      <c r="SZU12" s="685"/>
      <c r="SZV12" s="685"/>
      <c r="SZW12" s="685"/>
      <c r="SZX12" s="685"/>
      <c r="SZY12" s="685"/>
      <c r="SZZ12" s="685"/>
      <c r="TAA12" s="685"/>
      <c r="TAB12" s="685"/>
      <c r="TAC12" s="685"/>
      <c r="TAD12" s="685"/>
      <c r="TAE12" s="685"/>
      <c r="TAF12" s="685"/>
      <c r="TAG12" s="685"/>
      <c r="TAH12" s="685"/>
      <c r="TAI12" s="685"/>
      <c r="TAJ12" s="685"/>
      <c r="TAK12" s="685"/>
      <c r="TAL12" s="685"/>
      <c r="TAM12" s="685"/>
      <c r="TAN12" s="685"/>
      <c r="TAO12" s="685"/>
      <c r="TAP12" s="685"/>
      <c r="TAQ12" s="685"/>
      <c r="TAR12" s="685"/>
      <c r="TAS12" s="685"/>
      <c r="TAT12" s="685"/>
      <c r="TAU12" s="685"/>
      <c r="TAV12" s="685"/>
      <c r="TAW12" s="685"/>
      <c r="TAX12" s="685"/>
      <c r="TAY12" s="685"/>
      <c r="TAZ12" s="685"/>
      <c r="TBA12" s="685"/>
      <c r="TBB12" s="685"/>
      <c r="TBC12" s="685"/>
      <c r="TBD12" s="685"/>
      <c r="TBE12" s="685"/>
      <c r="TBF12" s="685"/>
      <c r="TBG12" s="685"/>
      <c r="TBH12" s="685"/>
      <c r="TBI12" s="685"/>
      <c r="TBJ12" s="685"/>
      <c r="TBK12" s="685"/>
      <c r="TBL12" s="685"/>
      <c r="TBM12" s="685"/>
      <c r="TBN12" s="685"/>
      <c r="TBO12" s="685"/>
      <c r="TBP12" s="685"/>
      <c r="TBQ12" s="685"/>
      <c r="TBR12" s="685"/>
      <c r="TBS12" s="685"/>
      <c r="TBT12" s="685"/>
      <c r="TBU12" s="685"/>
      <c r="TBV12" s="685"/>
      <c r="TBW12" s="685"/>
      <c r="TBX12" s="685"/>
      <c r="TBY12" s="685"/>
      <c r="TBZ12" s="685"/>
      <c r="TCA12" s="685"/>
      <c r="TCB12" s="685"/>
      <c r="TCC12" s="685"/>
      <c r="TCD12" s="685"/>
      <c r="TCE12" s="685"/>
      <c r="TCF12" s="685"/>
      <c r="TCG12" s="685"/>
      <c r="TCH12" s="685"/>
      <c r="TCI12" s="685"/>
      <c r="TCJ12" s="685"/>
      <c r="TCK12" s="685"/>
      <c r="TCL12" s="685"/>
      <c r="TCM12" s="685"/>
      <c r="TCN12" s="685"/>
      <c r="TCO12" s="685"/>
      <c r="TCP12" s="685"/>
      <c r="TCQ12" s="685"/>
      <c r="TCR12" s="685"/>
      <c r="TCS12" s="685"/>
      <c r="TCT12" s="685"/>
      <c r="TCU12" s="685"/>
      <c r="TCV12" s="685"/>
      <c r="TCW12" s="685"/>
      <c r="TCX12" s="685"/>
      <c r="TCY12" s="685"/>
      <c r="TCZ12" s="685"/>
      <c r="TDA12" s="685"/>
      <c r="TDB12" s="685"/>
      <c r="TDC12" s="685"/>
      <c r="TDD12" s="685"/>
      <c r="TDE12" s="685"/>
      <c r="TDF12" s="685"/>
      <c r="TDG12" s="685"/>
      <c r="TDH12" s="685"/>
      <c r="TDI12" s="685"/>
      <c r="TDJ12" s="685"/>
      <c r="TDK12" s="685"/>
      <c r="TDL12" s="685"/>
      <c r="TDM12" s="685"/>
      <c r="TDN12" s="685"/>
      <c r="TDO12" s="685"/>
      <c r="TDP12" s="685"/>
      <c r="TDQ12" s="685"/>
      <c r="TDR12" s="685"/>
      <c r="TDS12" s="685"/>
      <c r="TDT12" s="685"/>
      <c r="TDU12" s="685"/>
      <c r="TDV12" s="685"/>
      <c r="TDW12" s="685"/>
      <c r="TDX12" s="685"/>
      <c r="TDY12" s="685"/>
      <c r="TDZ12" s="685"/>
      <c r="TEA12" s="685"/>
      <c r="TEB12" s="685"/>
      <c r="TEC12" s="685"/>
      <c r="TED12" s="685"/>
      <c r="TEE12" s="685"/>
      <c r="TEF12" s="685"/>
      <c r="TEG12" s="685"/>
      <c r="TEH12" s="685"/>
      <c r="TEI12" s="685"/>
      <c r="TEJ12" s="685"/>
      <c r="TEK12" s="685"/>
      <c r="TEL12" s="685"/>
      <c r="TEM12" s="685"/>
      <c r="TEN12" s="685"/>
      <c r="TEO12" s="685"/>
      <c r="TEP12" s="685"/>
      <c r="TEQ12" s="685"/>
      <c r="TER12" s="685"/>
      <c r="TES12" s="685"/>
      <c r="TET12" s="685"/>
      <c r="TEU12" s="685"/>
      <c r="TEV12" s="685"/>
      <c r="TEW12" s="685"/>
      <c r="TEX12" s="685"/>
      <c r="TEY12" s="685"/>
      <c r="TEZ12" s="685"/>
      <c r="TFA12" s="685"/>
      <c r="TFB12" s="685"/>
      <c r="TFC12" s="685"/>
      <c r="TFD12" s="685"/>
      <c r="TFE12" s="685"/>
      <c r="TFF12" s="685"/>
      <c r="TFG12" s="685"/>
      <c r="TFH12" s="685"/>
      <c r="TFI12" s="685"/>
      <c r="TFJ12" s="685"/>
      <c r="TFK12" s="685"/>
      <c r="TFL12" s="685"/>
      <c r="TFM12" s="685"/>
      <c r="TFN12" s="685"/>
      <c r="TFO12" s="685"/>
      <c r="TFP12" s="685"/>
      <c r="TFQ12" s="685"/>
      <c r="TFR12" s="685"/>
      <c r="TFS12" s="685"/>
      <c r="TFT12" s="685"/>
      <c r="TFU12" s="685"/>
      <c r="TFV12" s="685"/>
      <c r="TFW12" s="685"/>
      <c r="TFX12" s="685"/>
      <c r="TFY12" s="685"/>
      <c r="TFZ12" s="685"/>
      <c r="TGA12" s="685"/>
      <c r="TGB12" s="685"/>
      <c r="TGC12" s="685"/>
      <c r="TGD12" s="685"/>
      <c r="TGE12" s="685"/>
      <c r="TGF12" s="685"/>
      <c r="TGG12" s="685"/>
      <c r="TGH12" s="685"/>
      <c r="TGI12" s="685"/>
      <c r="TGJ12" s="685"/>
      <c r="TGK12" s="685"/>
      <c r="TGL12" s="685"/>
      <c r="TGM12" s="685"/>
      <c r="TGN12" s="685"/>
      <c r="TGO12" s="685"/>
      <c r="TGP12" s="685"/>
      <c r="TGQ12" s="685"/>
      <c r="TGR12" s="685"/>
      <c r="TGS12" s="685"/>
      <c r="TGT12" s="685"/>
      <c r="TGU12" s="685"/>
      <c r="TGV12" s="685"/>
      <c r="TGW12" s="685"/>
      <c r="TGX12" s="685"/>
      <c r="TGY12" s="685"/>
      <c r="TGZ12" s="685"/>
      <c r="THA12" s="685"/>
      <c r="THB12" s="685"/>
      <c r="THC12" s="685"/>
      <c r="THD12" s="685"/>
      <c r="THE12" s="685"/>
      <c r="THF12" s="685"/>
      <c r="THG12" s="685"/>
      <c r="THH12" s="685"/>
      <c r="THI12" s="685"/>
      <c r="THJ12" s="685"/>
      <c r="THK12" s="685"/>
      <c r="THL12" s="685"/>
      <c r="THM12" s="685"/>
      <c r="THN12" s="685"/>
      <c r="THO12" s="685"/>
      <c r="THP12" s="685"/>
      <c r="THQ12" s="685"/>
      <c r="THR12" s="685"/>
      <c r="THS12" s="685"/>
      <c r="THT12" s="685"/>
      <c r="THU12" s="685"/>
      <c r="THV12" s="685"/>
      <c r="THW12" s="685"/>
      <c r="THX12" s="685"/>
      <c r="THY12" s="685"/>
      <c r="THZ12" s="685"/>
      <c r="TIA12" s="685"/>
      <c r="TIB12" s="685"/>
      <c r="TIC12" s="685"/>
      <c r="TID12" s="685"/>
      <c r="TIE12" s="685"/>
      <c r="TIF12" s="685"/>
      <c r="TIG12" s="685"/>
      <c r="TIH12" s="685"/>
      <c r="TII12" s="685"/>
      <c r="TIJ12" s="685"/>
      <c r="TIK12" s="685"/>
      <c r="TIL12" s="685"/>
      <c r="TIM12" s="685"/>
      <c r="TIN12" s="685"/>
      <c r="TIO12" s="685"/>
      <c r="TIP12" s="685"/>
      <c r="TIQ12" s="685"/>
      <c r="TIR12" s="685"/>
      <c r="TIS12" s="685"/>
      <c r="TIT12" s="685"/>
      <c r="TIU12" s="685"/>
      <c r="TIV12" s="685"/>
      <c r="TIW12" s="685"/>
      <c r="TIX12" s="685"/>
      <c r="TIY12" s="685"/>
      <c r="TIZ12" s="685"/>
      <c r="TJA12" s="685"/>
      <c r="TJB12" s="685"/>
      <c r="TJC12" s="685"/>
      <c r="TJD12" s="685"/>
      <c r="TJE12" s="685"/>
      <c r="TJF12" s="685"/>
      <c r="TJG12" s="685"/>
      <c r="TJH12" s="685"/>
      <c r="TJI12" s="685"/>
      <c r="TJJ12" s="685"/>
      <c r="TJK12" s="685"/>
      <c r="TJL12" s="685"/>
      <c r="TJM12" s="685"/>
      <c r="TJN12" s="685"/>
      <c r="TJO12" s="685"/>
      <c r="TJP12" s="685"/>
      <c r="TJQ12" s="685"/>
      <c r="TJR12" s="685"/>
      <c r="TJS12" s="685"/>
      <c r="TJT12" s="685"/>
      <c r="TJU12" s="685"/>
      <c r="TJV12" s="685"/>
      <c r="TJW12" s="685"/>
      <c r="TJX12" s="685"/>
      <c r="TJY12" s="685"/>
      <c r="TJZ12" s="685"/>
      <c r="TKA12" s="685"/>
      <c r="TKB12" s="685"/>
      <c r="TKC12" s="685"/>
      <c r="TKD12" s="685"/>
      <c r="TKE12" s="685"/>
      <c r="TKF12" s="685"/>
      <c r="TKG12" s="685"/>
      <c r="TKH12" s="685"/>
      <c r="TKI12" s="685"/>
      <c r="TKJ12" s="685"/>
      <c r="TKK12" s="685"/>
      <c r="TKL12" s="685"/>
      <c r="TKM12" s="685"/>
      <c r="TKN12" s="685"/>
      <c r="TKO12" s="685"/>
      <c r="TKP12" s="685"/>
      <c r="TKQ12" s="685"/>
      <c r="TKR12" s="685"/>
      <c r="TKS12" s="685"/>
      <c r="TKT12" s="685"/>
      <c r="TKU12" s="685"/>
      <c r="TKV12" s="685"/>
      <c r="TKW12" s="685"/>
      <c r="TKX12" s="685"/>
      <c r="TKY12" s="685"/>
      <c r="TKZ12" s="685"/>
      <c r="TLA12" s="685"/>
      <c r="TLB12" s="685"/>
      <c r="TLC12" s="685"/>
      <c r="TLD12" s="685"/>
      <c r="TLE12" s="685"/>
      <c r="TLF12" s="685"/>
      <c r="TLG12" s="685"/>
      <c r="TLH12" s="685"/>
      <c r="TLI12" s="685"/>
      <c r="TLJ12" s="685"/>
      <c r="TLK12" s="685"/>
      <c r="TLL12" s="685"/>
      <c r="TLM12" s="685"/>
      <c r="TLN12" s="685"/>
      <c r="TLO12" s="685"/>
      <c r="TLP12" s="685"/>
      <c r="TLQ12" s="685"/>
      <c r="TLR12" s="685"/>
      <c r="TLS12" s="685"/>
      <c r="TLT12" s="685"/>
      <c r="TLU12" s="685"/>
      <c r="TLV12" s="685"/>
      <c r="TLW12" s="685"/>
      <c r="TLX12" s="685"/>
      <c r="TLY12" s="685"/>
      <c r="TLZ12" s="685"/>
      <c r="TMA12" s="685"/>
      <c r="TMB12" s="685"/>
      <c r="TMC12" s="685"/>
      <c r="TMD12" s="685"/>
      <c r="TME12" s="685"/>
      <c r="TMF12" s="685"/>
      <c r="TMG12" s="685"/>
      <c r="TMH12" s="685"/>
      <c r="TMI12" s="685"/>
      <c r="TMJ12" s="685"/>
      <c r="TMK12" s="685"/>
      <c r="TML12" s="685"/>
      <c r="TMM12" s="685"/>
      <c r="TMN12" s="685"/>
      <c r="TMO12" s="685"/>
      <c r="TMP12" s="685"/>
      <c r="TMQ12" s="685"/>
      <c r="TMR12" s="685"/>
      <c r="TMS12" s="685"/>
      <c r="TMT12" s="685"/>
      <c r="TMU12" s="685"/>
      <c r="TMV12" s="685"/>
      <c r="TMW12" s="685"/>
      <c r="TMX12" s="685"/>
      <c r="TMY12" s="685"/>
      <c r="TMZ12" s="685"/>
      <c r="TNA12" s="685"/>
      <c r="TNB12" s="685"/>
      <c r="TNC12" s="685"/>
      <c r="TND12" s="685"/>
      <c r="TNE12" s="685"/>
      <c r="TNF12" s="685"/>
      <c r="TNG12" s="685"/>
      <c r="TNH12" s="685"/>
      <c r="TNI12" s="685"/>
      <c r="TNJ12" s="685"/>
      <c r="TNK12" s="685"/>
      <c r="TNL12" s="685"/>
      <c r="TNM12" s="685"/>
      <c r="TNN12" s="685"/>
      <c r="TNO12" s="685"/>
      <c r="TNP12" s="685"/>
      <c r="TNQ12" s="685"/>
      <c r="TNR12" s="685"/>
      <c r="TNS12" s="685"/>
      <c r="TNT12" s="685"/>
      <c r="TNU12" s="685"/>
      <c r="TNV12" s="685"/>
      <c r="TNW12" s="685"/>
      <c r="TNX12" s="685"/>
      <c r="TNY12" s="685"/>
      <c r="TNZ12" s="685"/>
      <c r="TOA12" s="685"/>
      <c r="TOB12" s="685"/>
      <c r="TOC12" s="685"/>
      <c r="TOD12" s="685"/>
      <c r="TOE12" s="685"/>
      <c r="TOF12" s="685"/>
      <c r="TOG12" s="685"/>
      <c r="TOH12" s="685"/>
      <c r="TOI12" s="685"/>
      <c r="TOJ12" s="685"/>
      <c r="TOK12" s="685"/>
      <c r="TOL12" s="685"/>
      <c r="TOM12" s="685"/>
      <c r="TON12" s="685"/>
      <c r="TOO12" s="685"/>
      <c r="TOP12" s="685"/>
      <c r="TOQ12" s="685"/>
      <c r="TOR12" s="685"/>
      <c r="TOS12" s="685"/>
      <c r="TOT12" s="685"/>
      <c r="TOU12" s="685"/>
      <c r="TOV12" s="685"/>
      <c r="TOW12" s="685"/>
      <c r="TOX12" s="685"/>
      <c r="TOY12" s="685"/>
      <c r="TOZ12" s="685"/>
      <c r="TPA12" s="685"/>
      <c r="TPB12" s="685"/>
      <c r="TPC12" s="685"/>
      <c r="TPD12" s="685"/>
      <c r="TPE12" s="685"/>
      <c r="TPF12" s="685"/>
      <c r="TPG12" s="685"/>
      <c r="TPH12" s="685"/>
      <c r="TPI12" s="685"/>
      <c r="TPJ12" s="685"/>
      <c r="TPK12" s="685"/>
      <c r="TPL12" s="685"/>
      <c r="TPM12" s="685"/>
      <c r="TPN12" s="685"/>
      <c r="TPO12" s="685"/>
      <c r="TPP12" s="685"/>
      <c r="TPQ12" s="685"/>
      <c r="TPR12" s="685"/>
      <c r="TPS12" s="685"/>
      <c r="TPT12" s="685"/>
      <c r="TPU12" s="685"/>
      <c r="TPV12" s="685"/>
      <c r="TPW12" s="685"/>
      <c r="TPX12" s="685"/>
      <c r="TPY12" s="685"/>
      <c r="TPZ12" s="685"/>
      <c r="TQA12" s="685"/>
      <c r="TQB12" s="685"/>
      <c r="TQC12" s="685"/>
      <c r="TQD12" s="685"/>
      <c r="TQE12" s="685"/>
      <c r="TQF12" s="685"/>
      <c r="TQG12" s="685"/>
      <c r="TQH12" s="685"/>
      <c r="TQI12" s="685"/>
      <c r="TQJ12" s="685"/>
      <c r="TQK12" s="685"/>
      <c r="TQL12" s="685"/>
      <c r="TQM12" s="685"/>
      <c r="TQN12" s="685"/>
      <c r="TQO12" s="685"/>
      <c r="TQP12" s="685"/>
      <c r="TQQ12" s="685"/>
      <c r="TQR12" s="685"/>
      <c r="TQS12" s="685"/>
      <c r="TQT12" s="685"/>
      <c r="TQU12" s="685"/>
      <c r="TQV12" s="685"/>
      <c r="TQW12" s="685"/>
      <c r="TQX12" s="685"/>
      <c r="TQY12" s="685"/>
      <c r="TQZ12" s="685"/>
      <c r="TRA12" s="685"/>
      <c r="TRB12" s="685"/>
      <c r="TRC12" s="685"/>
      <c r="TRD12" s="685"/>
      <c r="TRE12" s="685"/>
      <c r="TRF12" s="685"/>
      <c r="TRG12" s="685"/>
      <c r="TRH12" s="685"/>
      <c r="TRI12" s="685"/>
      <c r="TRJ12" s="685"/>
      <c r="TRK12" s="685"/>
      <c r="TRL12" s="685"/>
      <c r="TRM12" s="685"/>
      <c r="TRN12" s="685"/>
      <c r="TRO12" s="685"/>
      <c r="TRP12" s="685"/>
      <c r="TRQ12" s="685"/>
      <c r="TRR12" s="685"/>
      <c r="TRS12" s="685"/>
      <c r="TRT12" s="685"/>
      <c r="TRU12" s="685"/>
      <c r="TRV12" s="685"/>
      <c r="TRW12" s="685"/>
      <c r="TRX12" s="685"/>
      <c r="TRY12" s="685"/>
      <c r="TRZ12" s="685"/>
      <c r="TSA12" s="685"/>
      <c r="TSB12" s="685"/>
      <c r="TSC12" s="685"/>
      <c r="TSD12" s="685"/>
      <c r="TSE12" s="685"/>
      <c r="TSF12" s="685"/>
      <c r="TSG12" s="685"/>
      <c r="TSH12" s="685"/>
      <c r="TSI12" s="685"/>
      <c r="TSJ12" s="685"/>
      <c r="TSK12" s="685"/>
      <c r="TSL12" s="685"/>
      <c r="TSM12" s="685"/>
      <c r="TSN12" s="685"/>
      <c r="TSO12" s="685"/>
      <c r="TSP12" s="685"/>
      <c r="TSQ12" s="685"/>
      <c r="TSR12" s="685"/>
      <c r="TSS12" s="685"/>
      <c r="TST12" s="685"/>
      <c r="TSU12" s="685"/>
      <c r="TSV12" s="685"/>
      <c r="TSW12" s="685"/>
      <c r="TSX12" s="685"/>
      <c r="TSY12" s="685"/>
      <c r="TSZ12" s="685"/>
      <c r="TTA12" s="685"/>
      <c r="TTB12" s="685"/>
      <c r="TTC12" s="685"/>
      <c r="TTD12" s="685"/>
      <c r="TTE12" s="685"/>
      <c r="TTF12" s="685"/>
      <c r="TTG12" s="685"/>
      <c r="TTH12" s="685"/>
      <c r="TTI12" s="685"/>
      <c r="TTJ12" s="685"/>
      <c r="TTK12" s="685"/>
      <c r="TTL12" s="685"/>
      <c r="TTM12" s="685"/>
      <c r="TTN12" s="685"/>
      <c r="TTO12" s="685"/>
      <c r="TTP12" s="685"/>
      <c r="TTQ12" s="685"/>
      <c r="TTR12" s="685"/>
      <c r="TTS12" s="685"/>
      <c r="TTT12" s="685"/>
      <c r="TTU12" s="685"/>
      <c r="TTV12" s="685"/>
      <c r="TTW12" s="685"/>
      <c r="TTX12" s="685"/>
      <c r="TTY12" s="685"/>
      <c r="TTZ12" s="685"/>
      <c r="TUA12" s="685"/>
      <c r="TUB12" s="685"/>
      <c r="TUC12" s="685"/>
      <c r="TUD12" s="685"/>
      <c r="TUE12" s="685"/>
      <c r="TUF12" s="685"/>
      <c r="TUG12" s="685"/>
      <c r="TUH12" s="685"/>
      <c r="TUI12" s="685"/>
      <c r="TUJ12" s="685"/>
      <c r="TUK12" s="685"/>
      <c r="TUL12" s="685"/>
      <c r="TUM12" s="685"/>
      <c r="TUN12" s="685"/>
      <c r="TUO12" s="685"/>
      <c r="TUP12" s="685"/>
      <c r="TUQ12" s="685"/>
      <c r="TUR12" s="685"/>
      <c r="TUS12" s="685"/>
      <c r="TUT12" s="685"/>
      <c r="TUU12" s="685"/>
      <c r="TUV12" s="685"/>
      <c r="TUW12" s="685"/>
      <c r="TUX12" s="685"/>
      <c r="TUY12" s="685"/>
      <c r="TUZ12" s="685"/>
      <c r="TVA12" s="685"/>
      <c r="TVB12" s="685"/>
      <c r="TVC12" s="685"/>
      <c r="TVD12" s="685"/>
      <c r="TVE12" s="685"/>
      <c r="TVF12" s="685"/>
      <c r="TVG12" s="685"/>
      <c r="TVH12" s="685"/>
      <c r="TVI12" s="685"/>
      <c r="TVJ12" s="685"/>
      <c r="TVK12" s="685"/>
      <c r="TVL12" s="685"/>
      <c r="TVM12" s="685"/>
      <c r="TVN12" s="685"/>
      <c r="TVO12" s="685"/>
      <c r="TVP12" s="685"/>
      <c r="TVQ12" s="685"/>
      <c r="TVR12" s="685"/>
      <c r="TVS12" s="685"/>
      <c r="TVT12" s="685"/>
      <c r="TVU12" s="685"/>
      <c r="TVV12" s="685"/>
      <c r="TVW12" s="685"/>
      <c r="TVX12" s="685"/>
      <c r="TVY12" s="685"/>
      <c r="TVZ12" s="685"/>
      <c r="TWA12" s="685"/>
      <c r="TWB12" s="685"/>
      <c r="TWC12" s="685"/>
      <c r="TWD12" s="685"/>
      <c r="TWE12" s="685"/>
      <c r="TWF12" s="685"/>
      <c r="TWG12" s="685"/>
      <c r="TWH12" s="685"/>
      <c r="TWI12" s="685"/>
      <c r="TWJ12" s="685"/>
      <c r="TWK12" s="685"/>
      <c r="TWL12" s="685"/>
      <c r="TWM12" s="685"/>
      <c r="TWN12" s="685"/>
      <c r="TWO12" s="685"/>
      <c r="TWP12" s="685"/>
      <c r="TWQ12" s="685"/>
      <c r="TWR12" s="685"/>
      <c r="TWS12" s="685"/>
      <c r="TWT12" s="685"/>
      <c r="TWU12" s="685"/>
      <c r="TWV12" s="685"/>
      <c r="TWW12" s="685"/>
      <c r="TWX12" s="685"/>
      <c r="TWY12" s="685"/>
      <c r="TWZ12" s="685"/>
      <c r="TXA12" s="685"/>
      <c r="TXB12" s="685"/>
      <c r="TXC12" s="685"/>
      <c r="TXD12" s="685"/>
      <c r="TXE12" s="685"/>
      <c r="TXF12" s="685"/>
      <c r="TXG12" s="685"/>
      <c r="TXH12" s="685"/>
      <c r="TXI12" s="685"/>
      <c r="TXJ12" s="685"/>
      <c r="TXK12" s="685"/>
      <c r="TXL12" s="685"/>
      <c r="TXM12" s="685"/>
      <c r="TXN12" s="685"/>
      <c r="TXO12" s="685"/>
      <c r="TXP12" s="685"/>
      <c r="TXQ12" s="685"/>
      <c r="TXR12" s="685"/>
      <c r="TXS12" s="685"/>
      <c r="TXT12" s="685"/>
      <c r="TXU12" s="685"/>
      <c r="TXV12" s="685"/>
      <c r="TXW12" s="685"/>
      <c r="TXX12" s="685"/>
      <c r="TXY12" s="685"/>
      <c r="TXZ12" s="685"/>
      <c r="TYA12" s="685"/>
      <c r="TYB12" s="685"/>
      <c r="TYC12" s="685"/>
      <c r="TYD12" s="685"/>
      <c r="TYE12" s="685"/>
      <c r="TYF12" s="685"/>
      <c r="TYG12" s="685"/>
      <c r="TYH12" s="685"/>
      <c r="TYI12" s="685"/>
      <c r="TYJ12" s="685"/>
      <c r="TYK12" s="685"/>
      <c r="TYL12" s="685"/>
      <c r="TYM12" s="685"/>
      <c r="TYN12" s="685"/>
      <c r="TYO12" s="685"/>
      <c r="TYP12" s="685"/>
      <c r="TYQ12" s="685"/>
      <c r="TYR12" s="685"/>
      <c r="TYS12" s="685"/>
      <c r="TYT12" s="685"/>
      <c r="TYU12" s="685"/>
      <c r="TYV12" s="685"/>
      <c r="TYW12" s="685"/>
      <c r="TYX12" s="685"/>
      <c r="TYY12" s="685"/>
      <c r="TYZ12" s="685"/>
      <c r="TZA12" s="685"/>
      <c r="TZB12" s="685"/>
      <c r="TZC12" s="685"/>
      <c r="TZD12" s="685"/>
      <c r="TZE12" s="685"/>
      <c r="TZF12" s="685"/>
      <c r="TZG12" s="685"/>
      <c r="TZH12" s="685"/>
      <c r="TZI12" s="685"/>
      <c r="TZJ12" s="685"/>
      <c r="TZK12" s="685"/>
      <c r="TZL12" s="685"/>
      <c r="TZM12" s="685"/>
      <c r="TZN12" s="685"/>
      <c r="TZO12" s="685"/>
      <c r="TZP12" s="685"/>
      <c r="TZQ12" s="685"/>
      <c r="TZR12" s="685"/>
      <c r="TZS12" s="685"/>
      <c r="TZT12" s="685"/>
      <c r="TZU12" s="685"/>
      <c r="TZV12" s="685"/>
      <c r="TZW12" s="685"/>
      <c r="TZX12" s="685"/>
      <c r="TZY12" s="685"/>
      <c r="TZZ12" s="685"/>
      <c r="UAA12" s="685"/>
      <c r="UAB12" s="685"/>
      <c r="UAC12" s="685"/>
      <c r="UAD12" s="685"/>
      <c r="UAE12" s="685"/>
      <c r="UAF12" s="685"/>
      <c r="UAG12" s="685"/>
      <c r="UAH12" s="685"/>
      <c r="UAI12" s="685"/>
      <c r="UAJ12" s="685"/>
      <c r="UAK12" s="685"/>
      <c r="UAL12" s="685"/>
      <c r="UAM12" s="685"/>
      <c r="UAN12" s="685"/>
      <c r="UAO12" s="685"/>
      <c r="UAP12" s="685"/>
      <c r="UAQ12" s="685"/>
      <c r="UAR12" s="685"/>
      <c r="UAS12" s="685"/>
      <c r="UAT12" s="685"/>
      <c r="UAU12" s="685"/>
      <c r="UAV12" s="685"/>
      <c r="UAW12" s="685"/>
      <c r="UAX12" s="685"/>
      <c r="UAY12" s="685"/>
      <c r="UAZ12" s="685"/>
      <c r="UBA12" s="685"/>
      <c r="UBB12" s="685"/>
      <c r="UBC12" s="685"/>
      <c r="UBD12" s="685"/>
      <c r="UBE12" s="685"/>
      <c r="UBF12" s="685"/>
      <c r="UBG12" s="685"/>
      <c r="UBH12" s="685"/>
      <c r="UBI12" s="685"/>
      <c r="UBJ12" s="685"/>
      <c r="UBK12" s="685"/>
      <c r="UBL12" s="685"/>
      <c r="UBM12" s="685"/>
      <c r="UBN12" s="685"/>
      <c r="UBO12" s="685"/>
      <c r="UBP12" s="685"/>
      <c r="UBQ12" s="685"/>
      <c r="UBR12" s="685"/>
      <c r="UBS12" s="685"/>
      <c r="UBT12" s="685"/>
      <c r="UBU12" s="685"/>
      <c r="UBV12" s="685"/>
      <c r="UBW12" s="685"/>
      <c r="UBX12" s="685"/>
      <c r="UBY12" s="685"/>
      <c r="UBZ12" s="685"/>
      <c r="UCA12" s="685"/>
      <c r="UCB12" s="685"/>
      <c r="UCC12" s="685"/>
      <c r="UCD12" s="685"/>
      <c r="UCE12" s="685"/>
      <c r="UCF12" s="685"/>
      <c r="UCG12" s="685"/>
      <c r="UCH12" s="685"/>
      <c r="UCI12" s="685"/>
      <c r="UCJ12" s="685"/>
      <c r="UCK12" s="685"/>
      <c r="UCL12" s="685"/>
      <c r="UCM12" s="685"/>
      <c r="UCN12" s="685"/>
      <c r="UCO12" s="685"/>
      <c r="UCP12" s="685"/>
      <c r="UCQ12" s="685"/>
      <c r="UCR12" s="685"/>
      <c r="UCS12" s="685"/>
      <c r="UCT12" s="685"/>
      <c r="UCU12" s="685"/>
      <c r="UCV12" s="685"/>
      <c r="UCW12" s="685"/>
      <c r="UCX12" s="685"/>
      <c r="UCY12" s="685"/>
      <c r="UCZ12" s="685"/>
      <c r="UDA12" s="685"/>
      <c r="UDB12" s="685"/>
      <c r="UDC12" s="685"/>
      <c r="UDD12" s="685"/>
      <c r="UDE12" s="685"/>
      <c r="UDF12" s="685"/>
      <c r="UDG12" s="685"/>
      <c r="UDH12" s="685"/>
      <c r="UDI12" s="685"/>
      <c r="UDJ12" s="685"/>
      <c r="UDK12" s="685"/>
      <c r="UDL12" s="685"/>
      <c r="UDM12" s="685"/>
      <c r="UDN12" s="685"/>
      <c r="UDO12" s="685"/>
      <c r="UDP12" s="685"/>
      <c r="UDQ12" s="685"/>
      <c r="UDR12" s="685"/>
      <c r="UDS12" s="685"/>
      <c r="UDT12" s="685"/>
      <c r="UDU12" s="685"/>
      <c r="UDV12" s="685"/>
      <c r="UDW12" s="685"/>
      <c r="UDX12" s="685"/>
      <c r="UDY12" s="685"/>
      <c r="UDZ12" s="685"/>
      <c r="UEA12" s="685"/>
      <c r="UEB12" s="685"/>
      <c r="UEC12" s="685"/>
      <c r="UED12" s="685"/>
      <c r="UEE12" s="685"/>
      <c r="UEF12" s="685"/>
      <c r="UEG12" s="685"/>
      <c r="UEH12" s="685"/>
      <c r="UEI12" s="685"/>
      <c r="UEJ12" s="685"/>
      <c r="UEK12" s="685"/>
      <c r="UEL12" s="685"/>
      <c r="UEM12" s="685"/>
      <c r="UEN12" s="685"/>
      <c r="UEO12" s="685"/>
      <c r="UEP12" s="685"/>
      <c r="UEQ12" s="685"/>
      <c r="UER12" s="685"/>
      <c r="UES12" s="685"/>
      <c r="UET12" s="685"/>
      <c r="UEU12" s="685"/>
      <c r="UEV12" s="685"/>
      <c r="UEW12" s="685"/>
      <c r="UEX12" s="685"/>
      <c r="UEY12" s="685"/>
      <c r="UEZ12" s="685"/>
      <c r="UFA12" s="685"/>
      <c r="UFB12" s="685"/>
      <c r="UFC12" s="685"/>
      <c r="UFD12" s="685"/>
      <c r="UFE12" s="685"/>
      <c r="UFF12" s="685"/>
      <c r="UFG12" s="685"/>
      <c r="UFH12" s="685"/>
      <c r="UFI12" s="685"/>
      <c r="UFJ12" s="685"/>
      <c r="UFK12" s="685"/>
      <c r="UFL12" s="685"/>
      <c r="UFM12" s="685"/>
      <c r="UFN12" s="685"/>
      <c r="UFO12" s="685"/>
      <c r="UFP12" s="685"/>
      <c r="UFQ12" s="685"/>
      <c r="UFR12" s="685"/>
      <c r="UFS12" s="685"/>
      <c r="UFT12" s="685"/>
      <c r="UFU12" s="685"/>
      <c r="UFV12" s="685"/>
      <c r="UFW12" s="685"/>
      <c r="UFX12" s="685"/>
      <c r="UFY12" s="685"/>
      <c r="UFZ12" s="685"/>
      <c r="UGA12" s="685"/>
      <c r="UGB12" s="685"/>
      <c r="UGC12" s="685"/>
      <c r="UGD12" s="685"/>
      <c r="UGE12" s="685"/>
      <c r="UGF12" s="685"/>
      <c r="UGG12" s="685"/>
      <c r="UGH12" s="685"/>
      <c r="UGI12" s="685"/>
      <c r="UGJ12" s="685"/>
      <c r="UGK12" s="685"/>
      <c r="UGL12" s="685"/>
      <c r="UGM12" s="685"/>
      <c r="UGN12" s="685"/>
      <c r="UGO12" s="685"/>
      <c r="UGP12" s="685"/>
      <c r="UGQ12" s="685"/>
      <c r="UGR12" s="685"/>
      <c r="UGS12" s="685"/>
      <c r="UGT12" s="685"/>
      <c r="UGU12" s="685"/>
      <c r="UGV12" s="685"/>
      <c r="UGW12" s="685"/>
      <c r="UGX12" s="685"/>
      <c r="UGY12" s="685"/>
      <c r="UGZ12" s="685"/>
      <c r="UHA12" s="685"/>
      <c r="UHB12" s="685"/>
      <c r="UHC12" s="685"/>
      <c r="UHD12" s="685"/>
      <c r="UHE12" s="685"/>
      <c r="UHF12" s="685"/>
      <c r="UHG12" s="685"/>
      <c r="UHH12" s="685"/>
      <c r="UHI12" s="685"/>
      <c r="UHJ12" s="685"/>
      <c r="UHK12" s="685"/>
      <c r="UHL12" s="685"/>
      <c r="UHM12" s="685"/>
      <c r="UHN12" s="685"/>
      <c r="UHO12" s="685"/>
      <c r="UHP12" s="685"/>
      <c r="UHQ12" s="685"/>
      <c r="UHR12" s="685"/>
      <c r="UHS12" s="685"/>
      <c r="UHT12" s="685"/>
      <c r="UHU12" s="685"/>
      <c r="UHV12" s="685"/>
      <c r="UHW12" s="685"/>
      <c r="UHX12" s="685"/>
      <c r="UHY12" s="685"/>
      <c r="UHZ12" s="685"/>
      <c r="UIA12" s="685"/>
      <c r="UIB12" s="685"/>
      <c r="UIC12" s="685"/>
      <c r="UID12" s="685"/>
      <c r="UIE12" s="685"/>
      <c r="UIF12" s="685"/>
      <c r="UIG12" s="685"/>
      <c r="UIH12" s="685"/>
      <c r="UII12" s="685"/>
      <c r="UIJ12" s="685"/>
      <c r="UIK12" s="685"/>
      <c r="UIL12" s="685"/>
      <c r="UIM12" s="685"/>
      <c r="UIN12" s="685"/>
      <c r="UIO12" s="685"/>
      <c r="UIP12" s="685"/>
      <c r="UIQ12" s="685"/>
      <c r="UIR12" s="685"/>
      <c r="UIS12" s="685"/>
      <c r="UIT12" s="685"/>
      <c r="UIU12" s="685"/>
      <c r="UIV12" s="685"/>
      <c r="UIW12" s="685"/>
      <c r="UIX12" s="685"/>
      <c r="UIY12" s="685"/>
      <c r="UIZ12" s="685"/>
      <c r="UJA12" s="685"/>
      <c r="UJB12" s="685"/>
      <c r="UJC12" s="685"/>
      <c r="UJD12" s="685"/>
      <c r="UJE12" s="685"/>
      <c r="UJF12" s="685"/>
      <c r="UJG12" s="685"/>
      <c r="UJH12" s="685"/>
      <c r="UJI12" s="685"/>
      <c r="UJJ12" s="685"/>
      <c r="UJK12" s="685"/>
      <c r="UJL12" s="685"/>
      <c r="UJM12" s="685"/>
      <c r="UJN12" s="685"/>
      <c r="UJO12" s="685"/>
      <c r="UJP12" s="685"/>
      <c r="UJQ12" s="685"/>
      <c r="UJR12" s="685"/>
      <c r="UJS12" s="685"/>
      <c r="UJT12" s="685"/>
      <c r="UJU12" s="685"/>
      <c r="UJV12" s="685"/>
      <c r="UJW12" s="685"/>
      <c r="UJX12" s="685"/>
      <c r="UJY12" s="685"/>
      <c r="UJZ12" s="685"/>
      <c r="UKA12" s="685"/>
      <c r="UKB12" s="685"/>
      <c r="UKC12" s="685"/>
      <c r="UKD12" s="685"/>
      <c r="UKE12" s="685"/>
      <c r="UKF12" s="685"/>
      <c r="UKG12" s="685"/>
      <c r="UKH12" s="685"/>
      <c r="UKI12" s="685"/>
      <c r="UKJ12" s="685"/>
      <c r="UKK12" s="685"/>
      <c r="UKL12" s="685"/>
      <c r="UKM12" s="685"/>
      <c r="UKN12" s="685"/>
      <c r="UKO12" s="685"/>
      <c r="UKP12" s="685"/>
      <c r="UKQ12" s="685"/>
      <c r="UKR12" s="685"/>
      <c r="UKS12" s="685"/>
      <c r="UKT12" s="685"/>
      <c r="UKU12" s="685"/>
      <c r="UKV12" s="685"/>
      <c r="UKW12" s="685"/>
      <c r="UKX12" s="685"/>
      <c r="UKY12" s="685"/>
      <c r="UKZ12" s="685"/>
      <c r="ULA12" s="685"/>
      <c r="ULB12" s="685"/>
      <c r="ULC12" s="685"/>
      <c r="ULD12" s="685"/>
      <c r="ULE12" s="685"/>
      <c r="ULF12" s="685"/>
      <c r="ULG12" s="685"/>
      <c r="ULH12" s="685"/>
      <c r="ULI12" s="685"/>
      <c r="ULJ12" s="685"/>
      <c r="ULK12" s="685"/>
      <c r="ULL12" s="685"/>
      <c r="ULM12" s="685"/>
      <c r="ULN12" s="685"/>
      <c r="ULO12" s="685"/>
      <c r="ULP12" s="685"/>
      <c r="ULQ12" s="685"/>
      <c r="ULR12" s="685"/>
      <c r="ULS12" s="685"/>
      <c r="ULT12" s="685"/>
      <c r="ULU12" s="685"/>
      <c r="ULV12" s="685"/>
      <c r="ULW12" s="685"/>
      <c r="ULX12" s="685"/>
      <c r="ULY12" s="685"/>
      <c r="ULZ12" s="685"/>
      <c r="UMA12" s="685"/>
      <c r="UMB12" s="685"/>
      <c r="UMC12" s="685"/>
      <c r="UMD12" s="685"/>
      <c r="UME12" s="685"/>
      <c r="UMF12" s="685"/>
      <c r="UMG12" s="685"/>
      <c r="UMH12" s="685"/>
      <c r="UMI12" s="685"/>
      <c r="UMJ12" s="685"/>
      <c r="UMK12" s="685"/>
      <c r="UML12" s="685"/>
      <c r="UMM12" s="685"/>
      <c r="UMN12" s="685"/>
      <c r="UMO12" s="685"/>
      <c r="UMP12" s="685"/>
      <c r="UMQ12" s="685"/>
      <c r="UMR12" s="685"/>
      <c r="UMS12" s="685"/>
      <c r="UMT12" s="685"/>
      <c r="UMU12" s="685"/>
      <c r="UMV12" s="685"/>
      <c r="UMW12" s="685"/>
      <c r="UMX12" s="685"/>
      <c r="UMY12" s="685"/>
      <c r="UMZ12" s="685"/>
      <c r="UNA12" s="685"/>
      <c r="UNB12" s="685"/>
      <c r="UNC12" s="685"/>
      <c r="UND12" s="685"/>
      <c r="UNE12" s="685"/>
      <c r="UNF12" s="685"/>
      <c r="UNG12" s="685"/>
      <c r="UNH12" s="685"/>
      <c r="UNI12" s="685"/>
      <c r="UNJ12" s="685"/>
      <c r="UNK12" s="685"/>
      <c r="UNL12" s="685"/>
      <c r="UNM12" s="685"/>
      <c r="UNN12" s="685"/>
      <c r="UNO12" s="685"/>
      <c r="UNP12" s="685"/>
      <c r="UNQ12" s="685"/>
      <c r="UNR12" s="685"/>
      <c r="UNS12" s="685"/>
      <c r="UNT12" s="685"/>
      <c r="UNU12" s="685"/>
      <c r="UNV12" s="685"/>
      <c r="UNW12" s="685"/>
      <c r="UNX12" s="685"/>
      <c r="UNY12" s="685"/>
      <c r="UNZ12" s="685"/>
      <c r="UOA12" s="685"/>
      <c r="UOB12" s="685"/>
      <c r="UOC12" s="685"/>
      <c r="UOD12" s="685"/>
      <c r="UOE12" s="685"/>
      <c r="UOF12" s="685"/>
      <c r="UOG12" s="685"/>
      <c r="UOH12" s="685"/>
      <c r="UOI12" s="685"/>
      <c r="UOJ12" s="685"/>
      <c r="UOK12" s="685"/>
      <c r="UOL12" s="685"/>
      <c r="UOM12" s="685"/>
      <c r="UON12" s="685"/>
      <c r="UOO12" s="685"/>
      <c r="UOP12" s="685"/>
      <c r="UOQ12" s="685"/>
      <c r="UOR12" s="685"/>
      <c r="UOS12" s="685"/>
      <c r="UOT12" s="685"/>
      <c r="UOU12" s="685"/>
      <c r="UOV12" s="685"/>
      <c r="UOW12" s="685"/>
      <c r="UOX12" s="685"/>
      <c r="UOY12" s="685"/>
      <c r="UOZ12" s="685"/>
      <c r="UPA12" s="685"/>
      <c r="UPB12" s="685"/>
      <c r="UPC12" s="685"/>
      <c r="UPD12" s="685"/>
      <c r="UPE12" s="685"/>
      <c r="UPF12" s="685"/>
      <c r="UPG12" s="685"/>
      <c r="UPH12" s="685"/>
      <c r="UPI12" s="685"/>
      <c r="UPJ12" s="685"/>
      <c r="UPK12" s="685"/>
      <c r="UPL12" s="685"/>
      <c r="UPM12" s="685"/>
      <c r="UPN12" s="685"/>
      <c r="UPO12" s="685"/>
      <c r="UPP12" s="685"/>
      <c r="UPQ12" s="685"/>
      <c r="UPR12" s="685"/>
      <c r="UPS12" s="685"/>
      <c r="UPT12" s="685"/>
      <c r="UPU12" s="685"/>
      <c r="UPV12" s="685"/>
      <c r="UPW12" s="685"/>
      <c r="UPX12" s="685"/>
      <c r="UPY12" s="685"/>
      <c r="UPZ12" s="685"/>
      <c r="UQA12" s="685"/>
      <c r="UQB12" s="685"/>
      <c r="UQC12" s="685"/>
      <c r="UQD12" s="685"/>
      <c r="UQE12" s="685"/>
      <c r="UQF12" s="685"/>
      <c r="UQG12" s="685"/>
      <c r="UQH12" s="685"/>
      <c r="UQI12" s="685"/>
      <c r="UQJ12" s="685"/>
      <c r="UQK12" s="685"/>
      <c r="UQL12" s="685"/>
      <c r="UQM12" s="685"/>
      <c r="UQN12" s="685"/>
      <c r="UQO12" s="685"/>
      <c r="UQP12" s="685"/>
      <c r="UQQ12" s="685"/>
      <c r="UQR12" s="685"/>
      <c r="UQS12" s="685"/>
      <c r="UQT12" s="685"/>
      <c r="UQU12" s="685"/>
      <c r="UQV12" s="685"/>
      <c r="UQW12" s="685"/>
      <c r="UQX12" s="685"/>
      <c r="UQY12" s="685"/>
      <c r="UQZ12" s="685"/>
      <c r="URA12" s="685"/>
      <c r="URB12" s="685"/>
      <c r="URC12" s="685"/>
      <c r="URD12" s="685"/>
      <c r="URE12" s="685"/>
      <c r="URF12" s="685"/>
      <c r="URG12" s="685"/>
      <c r="URH12" s="685"/>
      <c r="URI12" s="685"/>
      <c r="URJ12" s="685"/>
      <c r="URK12" s="685"/>
      <c r="URL12" s="685"/>
      <c r="URM12" s="685"/>
      <c r="URN12" s="685"/>
      <c r="URO12" s="685"/>
      <c r="URP12" s="685"/>
      <c r="URQ12" s="685"/>
      <c r="URR12" s="685"/>
      <c r="URS12" s="685"/>
      <c r="URT12" s="685"/>
      <c r="URU12" s="685"/>
      <c r="URV12" s="685"/>
      <c r="URW12" s="685"/>
      <c r="URX12" s="685"/>
      <c r="URY12" s="685"/>
      <c r="URZ12" s="685"/>
      <c r="USA12" s="685"/>
      <c r="USB12" s="685"/>
      <c r="USC12" s="685"/>
      <c r="USD12" s="685"/>
      <c r="USE12" s="685"/>
      <c r="USF12" s="685"/>
      <c r="USG12" s="685"/>
      <c r="USH12" s="685"/>
      <c r="USI12" s="685"/>
      <c r="USJ12" s="685"/>
      <c r="USK12" s="685"/>
      <c r="USL12" s="685"/>
      <c r="USM12" s="685"/>
      <c r="USN12" s="685"/>
      <c r="USO12" s="685"/>
      <c r="USP12" s="685"/>
      <c r="USQ12" s="685"/>
      <c r="USR12" s="685"/>
      <c r="USS12" s="685"/>
      <c r="UST12" s="685"/>
      <c r="USU12" s="685"/>
      <c r="USV12" s="685"/>
      <c r="USW12" s="685"/>
      <c r="USX12" s="685"/>
      <c r="USY12" s="685"/>
      <c r="USZ12" s="685"/>
      <c r="UTA12" s="685"/>
      <c r="UTB12" s="685"/>
      <c r="UTC12" s="685"/>
      <c r="UTD12" s="685"/>
      <c r="UTE12" s="685"/>
      <c r="UTF12" s="685"/>
      <c r="UTG12" s="685"/>
      <c r="UTH12" s="685"/>
      <c r="UTI12" s="685"/>
      <c r="UTJ12" s="685"/>
      <c r="UTK12" s="685"/>
      <c r="UTL12" s="685"/>
      <c r="UTM12" s="685"/>
      <c r="UTN12" s="685"/>
      <c r="UTO12" s="685"/>
      <c r="UTP12" s="685"/>
      <c r="UTQ12" s="685"/>
      <c r="UTR12" s="685"/>
      <c r="UTS12" s="685"/>
      <c r="UTT12" s="685"/>
      <c r="UTU12" s="685"/>
      <c r="UTV12" s="685"/>
      <c r="UTW12" s="685"/>
      <c r="UTX12" s="685"/>
      <c r="UTY12" s="685"/>
      <c r="UTZ12" s="685"/>
      <c r="UUA12" s="685"/>
      <c r="UUB12" s="685"/>
      <c r="UUC12" s="685"/>
      <c r="UUD12" s="685"/>
      <c r="UUE12" s="685"/>
      <c r="UUF12" s="685"/>
      <c r="UUG12" s="685"/>
      <c r="UUH12" s="685"/>
      <c r="UUI12" s="685"/>
      <c r="UUJ12" s="685"/>
      <c r="UUK12" s="685"/>
      <c r="UUL12" s="685"/>
      <c r="UUM12" s="685"/>
      <c r="UUN12" s="685"/>
      <c r="UUO12" s="685"/>
      <c r="UUP12" s="685"/>
      <c r="UUQ12" s="685"/>
      <c r="UUR12" s="685"/>
      <c r="UUS12" s="685"/>
      <c r="UUT12" s="685"/>
      <c r="UUU12" s="685"/>
      <c r="UUV12" s="685"/>
      <c r="UUW12" s="685"/>
      <c r="UUX12" s="685"/>
      <c r="UUY12" s="685"/>
      <c r="UUZ12" s="685"/>
      <c r="UVA12" s="685"/>
      <c r="UVB12" s="685"/>
      <c r="UVC12" s="685"/>
      <c r="UVD12" s="685"/>
      <c r="UVE12" s="685"/>
      <c r="UVF12" s="685"/>
      <c r="UVG12" s="685"/>
      <c r="UVH12" s="685"/>
      <c r="UVI12" s="685"/>
      <c r="UVJ12" s="685"/>
      <c r="UVK12" s="685"/>
      <c r="UVL12" s="685"/>
      <c r="UVM12" s="685"/>
      <c r="UVN12" s="685"/>
      <c r="UVO12" s="685"/>
      <c r="UVP12" s="685"/>
      <c r="UVQ12" s="685"/>
      <c r="UVR12" s="685"/>
      <c r="UVS12" s="685"/>
      <c r="UVT12" s="685"/>
      <c r="UVU12" s="685"/>
      <c r="UVV12" s="685"/>
      <c r="UVW12" s="685"/>
      <c r="UVX12" s="685"/>
      <c r="UVY12" s="685"/>
      <c r="UVZ12" s="685"/>
      <c r="UWA12" s="685"/>
      <c r="UWB12" s="685"/>
      <c r="UWC12" s="685"/>
      <c r="UWD12" s="685"/>
      <c r="UWE12" s="685"/>
      <c r="UWF12" s="685"/>
      <c r="UWG12" s="685"/>
      <c r="UWH12" s="685"/>
      <c r="UWI12" s="685"/>
      <c r="UWJ12" s="685"/>
      <c r="UWK12" s="685"/>
      <c r="UWL12" s="685"/>
      <c r="UWM12" s="685"/>
      <c r="UWN12" s="685"/>
      <c r="UWO12" s="685"/>
      <c r="UWP12" s="685"/>
      <c r="UWQ12" s="685"/>
      <c r="UWR12" s="685"/>
      <c r="UWS12" s="685"/>
      <c r="UWT12" s="685"/>
      <c r="UWU12" s="685"/>
      <c r="UWV12" s="685"/>
      <c r="UWW12" s="685"/>
      <c r="UWX12" s="685"/>
      <c r="UWY12" s="685"/>
      <c r="UWZ12" s="685"/>
      <c r="UXA12" s="685"/>
      <c r="UXB12" s="685"/>
      <c r="UXC12" s="685"/>
      <c r="UXD12" s="685"/>
      <c r="UXE12" s="685"/>
      <c r="UXF12" s="685"/>
      <c r="UXG12" s="685"/>
      <c r="UXH12" s="685"/>
      <c r="UXI12" s="685"/>
      <c r="UXJ12" s="685"/>
      <c r="UXK12" s="685"/>
      <c r="UXL12" s="685"/>
      <c r="UXM12" s="685"/>
      <c r="UXN12" s="685"/>
      <c r="UXO12" s="685"/>
      <c r="UXP12" s="685"/>
      <c r="UXQ12" s="685"/>
      <c r="UXR12" s="685"/>
      <c r="UXS12" s="685"/>
      <c r="UXT12" s="685"/>
      <c r="UXU12" s="685"/>
      <c r="UXV12" s="685"/>
      <c r="UXW12" s="685"/>
      <c r="UXX12" s="685"/>
      <c r="UXY12" s="685"/>
      <c r="UXZ12" s="685"/>
      <c r="UYA12" s="685"/>
      <c r="UYB12" s="685"/>
      <c r="UYC12" s="685"/>
      <c r="UYD12" s="685"/>
      <c r="UYE12" s="685"/>
      <c r="UYF12" s="685"/>
      <c r="UYG12" s="685"/>
      <c r="UYH12" s="685"/>
      <c r="UYI12" s="685"/>
      <c r="UYJ12" s="685"/>
      <c r="UYK12" s="685"/>
      <c r="UYL12" s="685"/>
      <c r="UYM12" s="685"/>
      <c r="UYN12" s="685"/>
      <c r="UYO12" s="685"/>
      <c r="UYP12" s="685"/>
      <c r="UYQ12" s="685"/>
      <c r="UYR12" s="685"/>
      <c r="UYS12" s="685"/>
      <c r="UYT12" s="685"/>
      <c r="UYU12" s="685"/>
      <c r="UYV12" s="685"/>
      <c r="UYW12" s="685"/>
      <c r="UYX12" s="685"/>
      <c r="UYY12" s="685"/>
      <c r="UYZ12" s="685"/>
      <c r="UZA12" s="685"/>
      <c r="UZB12" s="685"/>
      <c r="UZC12" s="685"/>
      <c r="UZD12" s="685"/>
      <c r="UZE12" s="685"/>
      <c r="UZF12" s="685"/>
      <c r="UZG12" s="685"/>
      <c r="UZH12" s="685"/>
      <c r="UZI12" s="685"/>
      <c r="UZJ12" s="685"/>
      <c r="UZK12" s="685"/>
      <c r="UZL12" s="685"/>
      <c r="UZM12" s="685"/>
      <c r="UZN12" s="685"/>
      <c r="UZO12" s="685"/>
      <c r="UZP12" s="685"/>
      <c r="UZQ12" s="685"/>
      <c r="UZR12" s="685"/>
      <c r="UZS12" s="685"/>
      <c r="UZT12" s="685"/>
      <c r="UZU12" s="685"/>
      <c r="UZV12" s="685"/>
      <c r="UZW12" s="685"/>
      <c r="UZX12" s="685"/>
      <c r="UZY12" s="685"/>
      <c r="UZZ12" s="685"/>
      <c r="VAA12" s="685"/>
      <c r="VAB12" s="685"/>
      <c r="VAC12" s="685"/>
      <c r="VAD12" s="685"/>
      <c r="VAE12" s="685"/>
      <c r="VAF12" s="685"/>
      <c r="VAG12" s="685"/>
      <c r="VAH12" s="685"/>
      <c r="VAI12" s="685"/>
      <c r="VAJ12" s="685"/>
      <c r="VAK12" s="685"/>
      <c r="VAL12" s="685"/>
      <c r="VAM12" s="685"/>
      <c r="VAN12" s="685"/>
      <c r="VAO12" s="685"/>
      <c r="VAP12" s="685"/>
      <c r="VAQ12" s="685"/>
      <c r="VAR12" s="685"/>
      <c r="VAS12" s="685"/>
      <c r="VAT12" s="685"/>
      <c r="VAU12" s="685"/>
      <c r="VAV12" s="685"/>
      <c r="VAW12" s="685"/>
      <c r="VAX12" s="685"/>
      <c r="VAY12" s="685"/>
      <c r="VAZ12" s="685"/>
      <c r="VBA12" s="685"/>
      <c r="VBB12" s="685"/>
      <c r="VBC12" s="685"/>
      <c r="VBD12" s="685"/>
      <c r="VBE12" s="685"/>
      <c r="VBF12" s="685"/>
      <c r="VBG12" s="685"/>
      <c r="VBH12" s="685"/>
      <c r="VBI12" s="685"/>
      <c r="VBJ12" s="685"/>
      <c r="VBK12" s="685"/>
      <c r="VBL12" s="685"/>
      <c r="VBM12" s="685"/>
      <c r="VBN12" s="685"/>
      <c r="VBO12" s="685"/>
      <c r="VBP12" s="685"/>
      <c r="VBQ12" s="685"/>
      <c r="VBR12" s="685"/>
      <c r="VBS12" s="685"/>
      <c r="VBT12" s="685"/>
      <c r="VBU12" s="685"/>
      <c r="VBV12" s="685"/>
      <c r="VBW12" s="685"/>
      <c r="VBX12" s="685"/>
      <c r="VBY12" s="685"/>
      <c r="VBZ12" s="685"/>
      <c r="VCA12" s="685"/>
      <c r="VCB12" s="685"/>
      <c r="VCC12" s="685"/>
      <c r="VCD12" s="685"/>
      <c r="VCE12" s="685"/>
      <c r="VCF12" s="685"/>
      <c r="VCG12" s="685"/>
      <c r="VCH12" s="685"/>
      <c r="VCI12" s="685"/>
      <c r="VCJ12" s="685"/>
      <c r="VCK12" s="685"/>
      <c r="VCL12" s="685"/>
      <c r="VCM12" s="685"/>
      <c r="VCN12" s="685"/>
      <c r="VCO12" s="685"/>
      <c r="VCP12" s="685"/>
      <c r="VCQ12" s="685"/>
      <c r="VCR12" s="685"/>
      <c r="VCS12" s="685"/>
      <c r="VCT12" s="685"/>
      <c r="VCU12" s="685"/>
      <c r="VCV12" s="685"/>
      <c r="VCW12" s="685"/>
      <c r="VCX12" s="685"/>
      <c r="VCY12" s="685"/>
      <c r="VCZ12" s="685"/>
      <c r="VDA12" s="685"/>
      <c r="VDB12" s="685"/>
      <c r="VDC12" s="685"/>
      <c r="VDD12" s="685"/>
      <c r="VDE12" s="685"/>
      <c r="VDF12" s="685"/>
      <c r="VDG12" s="685"/>
      <c r="VDH12" s="685"/>
      <c r="VDI12" s="685"/>
      <c r="VDJ12" s="685"/>
      <c r="VDK12" s="685"/>
      <c r="VDL12" s="685"/>
      <c r="VDM12" s="685"/>
      <c r="VDN12" s="685"/>
      <c r="VDO12" s="685"/>
      <c r="VDP12" s="685"/>
      <c r="VDQ12" s="685"/>
      <c r="VDR12" s="685"/>
      <c r="VDS12" s="685"/>
      <c r="VDT12" s="685"/>
      <c r="VDU12" s="685"/>
      <c r="VDV12" s="685"/>
      <c r="VDW12" s="685"/>
      <c r="VDX12" s="685"/>
      <c r="VDY12" s="685"/>
      <c r="VDZ12" s="685"/>
      <c r="VEA12" s="685"/>
      <c r="VEB12" s="685"/>
      <c r="VEC12" s="685"/>
      <c r="VED12" s="685"/>
      <c r="VEE12" s="685"/>
      <c r="VEF12" s="685"/>
      <c r="VEG12" s="685"/>
      <c r="VEH12" s="685"/>
      <c r="VEI12" s="685"/>
      <c r="VEJ12" s="685"/>
      <c r="VEK12" s="685"/>
      <c r="VEL12" s="685"/>
      <c r="VEM12" s="685"/>
      <c r="VEN12" s="685"/>
      <c r="VEO12" s="685"/>
      <c r="VEP12" s="685"/>
      <c r="VEQ12" s="685"/>
      <c r="VER12" s="685"/>
      <c r="VES12" s="685"/>
      <c r="VET12" s="685"/>
      <c r="VEU12" s="685"/>
      <c r="VEV12" s="685"/>
      <c r="VEW12" s="685"/>
      <c r="VEX12" s="685"/>
      <c r="VEY12" s="685"/>
      <c r="VEZ12" s="685"/>
      <c r="VFA12" s="685"/>
      <c r="VFB12" s="685"/>
      <c r="VFC12" s="685"/>
      <c r="VFD12" s="685"/>
      <c r="VFE12" s="685"/>
      <c r="VFF12" s="685"/>
      <c r="VFG12" s="685"/>
      <c r="VFH12" s="685"/>
      <c r="VFI12" s="685"/>
      <c r="VFJ12" s="685"/>
      <c r="VFK12" s="685"/>
      <c r="VFL12" s="685"/>
      <c r="VFM12" s="685"/>
      <c r="VFN12" s="685"/>
      <c r="VFO12" s="685"/>
      <c r="VFP12" s="685"/>
      <c r="VFQ12" s="685"/>
      <c r="VFR12" s="685"/>
      <c r="VFS12" s="685"/>
      <c r="VFT12" s="685"/>
      <c r="VFU12" s="685"/>
      <c r="VFV12" s="685"/>
      <c r="VFW12" s="685"/>
      <c r="VFX12" s="685"/>
      <c r="VFY12" s="685"/>
      <c r="VFZ12" s="685"/>
      <c r="VGA12" s="685"/>
      <c r="VGB12" s="685"/>
      <c r="VGC12" s="685"/>
      <c r="VGD12" s="685"/>
      <c r="VGE12" s="685"/>
      <c r="VGF12" s="685"/>
      <c r="VGG12" s="685"/>
      <c r="VGH12" s="685"/>
      <c r="VGI12" s="685"/>
      <c r="VGJ12" s="685"/>
      <c r="VGK12" s="685"/>
      <c r="VGL12" s="685"/>
      <c r="VGM12" s="685"/>
      <c r="VGN12" s="685"/>
      <c r="VGO12" s="685"/>
      <c r="VGP12" s="685"/>
      <c r="VGQ12" s="685"/>
      <c r="VGR12" s="685"/>
      <c r="VGS12" s="685"/>
      <c r="VGT12" s="685"/>
      <c r="VGU12" s="685"/>
      <c r="VGV12" s="685"/>
      <c r="VGW12" s="685"/>
      <c r="VGX12" s="685"/>
      <c r="VGY12" s="685"/>
      <c r="VGZ12" s="685"/>
      <c r="VHA12" s="685"/>
      <c r="VHB12" s="685"/>
      <c r="VHC12" s="685"/>
      <c r="VHD12" s="685"/>
      <c r="VHE12" s="685"/>
      <c r="VHF12" s="685"/>
      <c r="VHG12" s="685"/>
      <c r="VHH12" s="685"/>
      <c r="VHI12" s="685"/>
      <c r="VHJ12" s="685"/>
      <c r="VHK12" s="685"/>
      <c r="VHL12" s="685"/>
      <c r="VHM12" s="685"/>
      <c r="VHN12" s="685"/>
      <c r="VHO12" s="685"/>
      <c r="VHP12" s="685"/>
      <c r="VHQ12" s="685"/>
      <c r="VHR12" s="685"/>
      <c r="VHS12" s="685"/>
      <c r="VHT12" s="685"/>
      <c r="VHU12" s="685"/>
      <c r="VHV12" s="685"/>
      <c r="VHW12" s="685"/>
      <c r="VHX12" s="685"/>
      <c r="VHY12" s="685"/>
      <c r="VHZ12" s="685"/>
      <c r="VIA12" s="685"/>
      <c r="VIB12" s="685"/>
      <c r="VIC12" s="685"/>
      <c r="VID12" s="685"/>
      <c r="VIE12" s="685"/>
      <c r="VIF12" s="685"/>
      <c r="VIG12" s="685"/>
      <c r="VIH12" s="685"/>
      <c r="VII12" s="685"/>
      <c r="VIJ12" s="685"/>
      <c r="VIK12" s="685"/>
      <c r="VIL12" s="685"/>
      <c r="VIM12" s="685"/>
      <c r="VIN12" s="685"/>
      <c r="VIO12" s="685"/>
      <c r="VIP12" s="685"/>
      <c r="VIQ12" s="685"/>
      <c r="VIR12" s="685"/>
      <c r="VIS12" s="685"/>
      <c r="VIT12" s="685"/>
      <c r="VIU12" s="685"/>
      <c r="VIV12" s="685"/>
      <c r="VIW12" s="685"/>
      <c r="VIX12" s="685"/>
      <c r="VIY12" s="685"/>
      <c r="VIZ12" s="685"/>
      <c r="VJA12" s="685"/>
      <c r="VJB12" s="685"/>
      <c r="VJC12" s="685"/>
      <c r="VJD12" s="685"/>
      <c r="VJE12" s="685"/>
      <c r="VJF12" s="685"/>
      <c r="VJG12" s="685"/>
      <c r="VJH12" s="685"/>
      <c r="VJI12" s="685"/>
      <c r="VJJ12" s="685"/>
      <c r="VJK12" s="685"/>
      <c r="VJL12" s="685"/>
      <c r="VJM12" s="685"/>
      <c r="VJN12" s="685"/>
      <c r="VJO12" s="685"/>
      <c r="VJP12" s="685"/>
      <c r="VJQ12" s="685"/>
      <c r="VJR12" s="685"/>
      <c r="VJS12" s="685"/>
      <c r="VJT12" s="685"/>
      <c r="VJU12" s="685"/>
      <c r="VJV12" s="685"/>
      <c r="VJW12" s="685"/>
      <c r="VJX12" s="685"/>
      <c r="VJY12" s="685"/>
      <c r="VJZ12" s="685"/>
      <c r="VKA12" s="685"/>
      <c r="VKB12" s="685"/>
      <c r="VKC12" s="685"/>
      <c r="VKD12" s="685"/>
      <c r="VKE12" s="685"/>
      <c r="VKF12" s="685"/>
      <c r="VKG12" s="685"/>
      <c r="VKH12" s="685"/>
      <c r="VKI12" s="685"/>
      <c r="VKJ12" s="685"/>
      <c r="VKK12" s="685"/>
      <c r="VKL12" s="685"/>
      <c r="VKM12" s="685"/>
      <c r="VKN12" s="685"/>
      <c r="VKO12" s="685"/>
      <c r="VKP12" s="685"/>
      <c r="VKQ12" s="685"/>
      <c r="VKR12" s="685"/>
      <c r="VKS12" s="685"/>
      <c r="VKT12" s="685"/>
      <c r="VKU12" s="685"/>
      <c r="VKV12" s="685"/>
      <c r="VKW12" s="685"/>
      <c r="VKX12" s="685"/>
      <c r="VKY12" s="685"/>
      <c r="VKZ12" s="685"/>
      <c r="VLA12" s="685"/>
      <c r="VLB12" s="685"/>
      <c r="VLC12" s="685"/>
      <c r="VLD12" s="685"/>
      <c r="VLE12" s="685"/>
      <c r="VLF12" s="685"/>
      <c r="VLG12" s="685"/>
      <c r="VLH12" s="685"/>
      <c r="VLI12" s="685"/>
      <c r="VLJ12" s="685"/>
      <c r="VLK12" s="685"/>
      <c r="VLL12" s="685"/>
      <c r="VLM12" s="685"/>
      <c r="VLN12" s="685"/>
      <c r="VLO12" s="685"/>
      <c r="VLP12" s="685"/>
      <c r="VLQ12" s="685"/>
      <c r="VLR12" s="685"/>
      <c r="VLS12" s="685"/>
      <c r="VLT12" s="685"/>
      <c r="VLU12" s="685"/>
      <c r="VLV12" s="685"/>
      <c r="VLW12" s="685"/>
      <c r="VLX12" s="685"/>
      <c r="VLY12" s="685"/>
      <c r="VLZ12" s="685"/>
      <c r="VMA12" s="685"/>
      <c r="VMB12" s="685"/>
      <c r="VMC12" s="685"/>
      <c r="VMD12" s="685"/>
      <c r="VME12" s="685"/>
      <c r="VMF12" s="685"/>
      <c r="VMG12" s="685"/>
      <c r="VMH12" s="685"/>
      <c r="VMI12" s="685"/>
      <c r="VMJ12" s="685"/>
      <c r="VMK12" s="685"/>
      <c r="VML12" s="685"/>
      <c r="VMM12" s="685"/>
      <c r="VMN12" s="685"/>
      <c r="VMO12" s="685"/>
      <c r="VMP12" s="685"/>
      <c r="VMQ12" s="685"/>
      <c r="VMR12" s="685"/>
      <c r="VMS12" s="685"/>
      <c r="VMT12" s="685"/>
      <c r="VMU12" s="685"/>
      <c r="VMV12" s="685"/>
      <c r="VMW12" s="685"/>
      <c r="VMX12" s="685"/>
      <c r="VMY12" s="685"/>
      <c r="VMZ12" s="685"/>
      <c r="VNA12" s="685"/>
      <c r="VNB12" s="685"/>
      <c r="VNC12" s="685"/>
      <c r="VND12" s="685"/>
      <c r="VNE12" s="685"/>
      <c r="VNF12" s="685"/>
      <c r="VNG12" s="685"/>
      <c r="VNH12" s="685"/>
      <c r="VNI12" s="685"/>
      <c r="VNJ12" s="685"/>
      <c r="VNK12" s="685"/>
      <c r="VNL12" s="685"/>
      <c r="VNM12" s="685"/>
      <c r="VNN12" s="685"/>
      <c r="VNO12" s="685"/>
      <c r="VNP12" s="685"/>
      <c r="VNQ12" s="685"/>
      <c r="VNR12" s="685"/>
      <c r="VNS12" s="685"/>
      <c r="VNT12" s="685"/>
      <c r="VNU12" s="685"/>
      <c r="VNV12" s="685"/>
      <c r="VNW12" s="685"/>
      <c r="VNX12" s="685"/>
      <c r="VNY12" s="685"/>
      <c r="VNZ12" s="685"/>
      <c r="VOA12" s="685"/>
      <c r="VOB12" s="685"/>
      <c r="VOC12" s="685"/>
      <c r="VOD12" s="685"/>
      <c r="VOE12" s="685"/>
      <c r="VOF12" s="685"/>
      <c r="VOG12" s="685"/>
      <c r="VOH12" s="685"/>
      <c r="VOI12" s="685"/>
      <c r="VOJ12" s="685"/>
      <c r="VOK12" s="685"/>
      <c r="VOL12" s="685"/>
      <c r="VOM12" s="685"/>
      <c r="VON12" s="685"/>
      <c r="VOO12" s="685"/>
      <c r="VOP12" s="685"/>
      <c r="VOQ12" s="685"/>
      <c r="VOR12" s="685"/>
      <c r="VOS12" s="685"/>
      <c r="VOT12" s="685"/>
      <c r="VOU12" s="685"/>
      <c r="VOV12" s="685"/>
      <c r="VOW12" s="685"/>
      <c r="VOX12" s="685"/>
      <c r="VOY12" s="685"/>
      <c r="VOZ12" s="685"/>
      <c r="VPA12" s="685"/>
      <c r="VPB12" s="685"/>
      <c r="VPC12" s="685"/>
      <c r="VPD12" s="685"/>
      <c r="VPE12" s="685"/>
      <c r="VPF12" s="685"/>
      <c r="VPG12" s="685"/>
      <c r="VPH12" s="685"/>
      <c r="VPI12" s="685"/>
      <c r="VPJ12" s="685"/>
      <c r="VPK12" s="685"/>
      <c r="VPL12" s="685"/>
      <c r="VPM12" s="685"/>
      <c r="VPN12" s="685"/>
      <c r="VPO12" s="685"/>
      <c r="VPP12" s="685"/>
      <c r="VPQ12" s="685"/>
      <c r="VPR12" s="685"/>
      <c r="VPS12" s="685"/>
      <c r="VPT12" s="685"/>
      <c r="VPU12" s="685"/>
      <c r="VPV12" s="685"/>
      <c r="VPW12" s="685"/>
      <c r="VPX12" s="685"/>
      <c r="VPY12" s="685"/>
      <c r="VPZ12" s="685"/>
      <c r="VQA12" s="685"/>
      <c r="VQB12" s="685"/>
      <c r="VQC12" s="685"/>
      <c r="VQD12" s="685"/>
      <c r="VQE12" s="685"/>
      <c r="VQF12" s="685"/>
      <c r="VQG12" s="685"/>
      <c r="VQH12" s="685"/>
      <c r="VQI12" s="685"/>
      <c r="VQJ12" s="685"/>
      <c r="VQK12" s="685"/>
      <c r="VQL12" s="685"/>
      <c r="VQM12" s="685"/>
      <c r="VQN12" s="685"/>
      <c r="VQO12" s="685"/>
      <c r="VQP12" s="685"/>
      <c r="VQQ12" s="685"/>
      <c r="VQR12" s="685"/>
      <c r="VQS12" s="685"/>
      <c r="VQT12" s="685"/>
      <c r="VQU12" s="685"/>
      <c r="VQV12" s="685"/>
      <c r="VQW12" s="685"/>
      <c r="VQX12" s="685"/>
      <c r="VQY12" s="685"/>
      <c r="VQZ12" s="685"/>
      <c r="VRA12" s="685"/>
      <c r="VRB12" s="685"/>
      <c r="VRC12" s="685"/>
      <c r="VRD12" s="685"/>
      <c r="VRE12" s="685"/>
      <c r="VRF12" s="685"/>
      <c r="VRG12" s="685"/>
      <c r="VRH12" s="685"/>
      <c r="VRI12" s="685"/>
      <c r="VRJ12" s="685"/>
      <c r="VRK12" s="685"/>
      <c r="VRL12" s="685"/>
      <c r="VRM12" s="685"/>
      <c r="VRN12" s="685"/>
      <c r="VRO12" s="685"/>
      <c r="VRP12" s="685"/>
      <c r="VRQ12" s="685"/>
      <c r="VRR12" s="685"/>
      <c r="VRS12" s="685"/>
      <c r="VRT12" s="685"/>
      <c r="VRU12" s="685"/>
      <c r="VRV12" s="685"/>
      <c r="VRW12" s="685"/>
      <c r="VRX12" s="685"/>
      <c r="VRY12" s="685"/>
      <c r="VRZ12" s="685"/>
      <c r="VSA12" s="685"/>
      <c r="VSB12" s="685"/>
      <c r="VSC12" s="685"/>
      <c r="VSD12" s="685"/>
      <c r="VSE12" s="685"/>
      <c r="VSF12" s="685"/>
      <c r="VSG12" s="685"/>
      <c r="VSH12" s="685"/>
      <c r="VSI12" s="685"/>
      <c r="VSJ12" s="685"/>
      <c r="VSK12" s="685"/>
      <c r="VSL12" s="685"/>
      <c r="VSM12" s="685"/>
      <c r="VSN12" s="685"/>
      <c r="VSO12" s="685"/>
      <c r="VSP12" s="685"/>
      <c r="VSQ12" s="685"/>
      <c r="VSR12" s="685"/>
      <c r="VSS12" s="685"/>
      <c r="VST12" s="685"/>
      <c r="VSU12" s="685"/>
      <c r="VSV12" s="685"/>
      <c r="VSW12" s="685"/>
      <c r="VSX12" s="685"/>
      <c r="VSY12" s="685"/>
      <c r="VSZ12" s="685"/>
      <c r="VTA12" s="685"/>
      <c r="VTB12" s="685"/>
      <c r="VTC12" s="685"/>
      <c r="VTD12" s="685"/>
      <c r="VTE12" s="685"/>
      <c r="VTF12" s="685"/>
      <c r="VTG12" s="685"/>
      <c r="VTH12" s="685"/>
      <c r="VTI12" s="685"/>
      <c r="VTJ12" s="685"/>
      <c r="VTK12" s="685"/>
      <c r="VTL12" s="685"/>
      <c r="VTM12" s="685"/>
      <c r="VTN12" s="685"/>
      <c r="VTO12" s="685"/>
      <c r="VTP12" s="685"/>
      <c r="VTQ12" s="685"/>
      <c r="VTR12" s="685"/>
      <c r="VTS12" s="685"/>
      <c r="VTT12" s="685"/>
      <c r="VTU12" s="685"/>
      <c r="VTV12" s="685"/>
      <c r="VTW12" s="685"/>
      <c r="VTX12" s="685"/>
      <c r="VTY12" s="685"/>
      <c r="VTZ12" s="685"/>
      <c r="VUA12" s="685"/>
      <c r="VUB12" s="685"/>
      <c r="VUC12" s="685"/>
      <c r="VUD12" s="685"/>
      <c r="VUE12" s="685"/>
      <c r="VUF12" s="685"/>
      <c r="VUG12" s="685"/>
      <c r="VUH12" s="685"/>
      <c r="VUI12" s="685"/>
      <c r="VUJ12" s="685"/>
      <c r="VUK12" s="685"/>
      <c r="VUL12" s="685"/>
      <c r="VUM12" s="685"/>
      <c r="VUN12" s="685"/>
      <c r="VUO12" s="685"/>
      <c r="VUP12" s="685"/>
      <c r="VUQ12" s="685"/>
      <c r="VUR12" s="685"/>
      <c r="VUS12" s="685"/>
      <c r="VUT12" s="685"/>
      <c r="VUU12" s="685"/>
      <c r="VUV12" s="685"/>
      <c r="VUW12" s="685"/>
      <c r="VUX12" s="685"/>
      <c r="VUY12" s="685"/>
      <c r="VUZ12" s="685"/>
      <c r="VVA12" s="685"/>
      <c r="VVB12" s="685"/>
      <c r="VVC12" s="685"/>
      <c r="VVD12" s="685"/>
      <c r="VVE12" s="685"/>
      <c r="VVF12" s="685"/>
      <c r="VVG12" s="685"/>
      <c r="VVH12" s="685"/>
      <c r="VVI12" s="685"/>
      <c r="VVJ12" s="685"/>
      <c r="VVK12" s="685"/>
      <c r="VVL12" s="685"/>
      <c r="VVM12" s="685"/>
      <c r="VVN12" s="685"/>
      <c r="VVO12" s="685"/>
      <c r="VVP12" s="685"/>
      <c r="VVQ12" s="685"/>
      <c r="VVR12" s="685"/>
      <c r="VVS12" s="685"/>
      <c r="VVT12" s="685"/>
      <c r="VVU12" s="685"/>
      <c r="VVV12" s="685"/>
      <c r="VVW12" s="685"/>
      <c r="VVX12" s="685"/>
      <c r="VVY12" s="685"/>
      <c r="VVZ12" s="685"/>
      <c r="VWA12" s="685"/>
      <c r="VWB12" s="685"/>
      <c r="VWC12" s="685"/>
      <c r="VWD12" s="685"/>
      <c r="VWE12" s="685"/>
      <c r="VWF12" s="685"/>
      <c r="VWG12" s="685"/>
      <c r="VWH12" s="685"/>
      <c r="VWI12" s="685"/>
      <c r="VWJ12" s="685"/>
      <c r="VWK12" s="685"/>
      <c r="VWL12" s="685"/>
      <c r="VWM12" s="685"/>
      <c r="VWN12" s="685"/>
      <c r="VWO12" s="685"/>
      <c r="VWP12" s="685"/>
      <c r="VWQ12" s="685"/>
      <c r="VWR12" s="685"/>
      <c r="VWS12" s="685"/>
      <c r="VWT12" s="685"/>
      <c r="VWU12" s="685"/>
      <c r="VWV12" s="685"/>
      <c r="VWW12" s="685"/>
      <c r="VWX12" s="685"/>
      <c r="VWY12" s="685"/>
      <c r="VWZ12" s="685"/>
      <c r="VXA12" s="685"/>
      <c r="VXB12" s="685"/>
      <c r="VXC12" s="685"/>
      <c r="VXD12" s="685"/>
      <c r="VXE12" s="685"/>
      <c r="VXF12" s="685"/>
      <c r="VXG12" s="685"/>
      <c r="VXH12" s="685"/>
      <c r="VXI12" s="685"/>
      <c r="VXJ12" s="685"/>
      <c r="VXK12" s="685"/>
      <c r="VXL12" s="685"/>
      <c r="VXM12" s="685"/>
      <c r="VXN12" s="685"/>
      <c r="VXO12" s="685"/>
      <c r="VXP12" s="685"/>
      <c r="VXQ12" s="685"/>
      <c r="VXR12" s="685"/>
      <c r="VXS12" s="685"/>
      <c r="VXT12" s="685"/>
      <c r="VXU12" s="685"/>
      <c r="VXV12" s="685"/>
      <c r="VXW12" s="685"/>
      <c r="VXX12" s="685"/>
      <c r="VXY12" s="685"/>
      <c r="VXZ12" s="685"/>
      <c r="VYA12" s="685"/>
      <c r="VYB12" s="685"/>
      <c r="VYC12" s="685"/>
      <c r="VYD12" s="685"/>
      <c r="VYE12" s="685"/>
      <c r="VYF12" s="685"/>
      <c r="VYG12" s="685"/>
      <c r="VYH12" s="685"/>
      <c r="VYI12" s="685"/>
      <c r="VYJ12" s="685"/>
      <c r="VYK12" s="685"/>
      <c r="VYL12" s="685"/>
      <c r="VYM12" s="685"/>
      <c r="VYN12" s="685"/>
      <c r="VYO12" s="685"/>
      <c r="VYP12" s="685"/>
      <c r="VYQ12" s="685"/>
      <c r="VYR12" s="685"/>
      <c r="VYS12" s="685"/>
      <c r="VYT12" s="685"/>
      <c r="VYU12" s="685"/>
      <c r="VYV12" s="685"/>
      <c r="VYW12" s="685"/>
      <c r="VYX12" s="685"/>
      <c r="VYY12" s="685"/>
      <c r="VYZ12" s="685"/>
      <c r="VZA12" s="685"/>
      <c r="VZB12" s="685"/>
      <c r="VZC12" s="685"/>
      <c r="VZD12" s="685"/>
      <c r="VZE12" s="685"/>
      <c r="VZF12" s="685"/>
      <c r="VZG12" s="685"/>
      <c r="VZH12" s="685"/>
      <c r="VZI12" s="685"/>
      <c r="VZJ12" s="685"/>
      <c r="VZK12" s="685"/>
      <c r="VZL12" s="685"/>
      <c r="VZM12" s="685"/>
      <c r="VZN12" s="685"/>
      <c r="VZO12" s="685"/>
      <c r="VZP12" s="685"/>
      <c r="VZQ12" s="685"/>
      <c r="VZR12" s="685"/>
      <c r="VZS12" s="685"/>
      <c r="VZT12" s="685"/>
      <c r="VZU12" s="685"/>
      <c r="VZV12" s="685"/>
      <c r="VZW12" s="685"/>
      <c r="VZX12" s="685"/>
      <c r="VZY12" s="685"/>
      <c r="VZZ12" s="685"/>
      <c r="WAA12" s="685"/>
      <c r="WAB12" s="685"/>
      <c r="WAC12" s="685"/>
      <c r="WAD12" s="685"/>
      <c r="WAE12" s="685"/>
      <c r="WAF12" s="685"/>
      <c r="WAG12" s="685"/>
      <c r="WAH12" s="685"/>
      <c r="WAI12" s="685"/>
      <c r="WAJ12" s="685"/>
      <c r="WAK12" s="685"/>
      <c r="WAL12" s="685"/>
      <c r="WAM12" s="685"/>
      <c r="WAN12" s="685"/>
      <c r="WAO12" s="685"/>
      <c r="WAP12" s="685"/>
      <c r="WAQ12" s="685"/>
      <c r="WAR12" s="685"/>
      <c r="WAS12" s="685"/>
      <c r="WAT12" s="685"/>
      <c r="WAU12" s="685"/>
      <c r="WAV12" s="685"/>
      <c r="WAW12" s="685"/>
      <c r="WAX12" s="685"/>
      <c r="WAY12" s="685"/>
      <c r="WAZ12" s="685"/>
      <c r="WBA12" s="685"/>
      <c r="WBB12" s="685"/>
      <c r="WBC12" s="685"/>
      <c r="WBD12" s="685"/>
      <c r="WBE12" s="685"/>
      <c r="WBF12" s="685"/>
      <c r="WBG12" s="685"/>
      <c r="WBH12" s="685"/>
      <c r="WBI12" s="685"/>
      <c r="WBJ12" s="685"/>
      <c r="WBK12" s="685"/>
      <c r="WBL12" s="685"/>
      <c r="WBM12" s="685"/>
      <c r="WBN12" s="685"/>
      <c r="WBO12" s="685"/>
      <c r="WBP12" s="685"/>
      <c r="WBQ12" s="685"/>
      <c r="WBR12" s="685"/>
      <c r="WBS12" s="685"/>
      <c r="WBT12" s="685"/>
      <c r="WBU12" s="685"/>
      <c r="WBV12" s="685"/>
      <c r="WBW12" s="685"/>
      <c r="WBX12" s="685"/>
      <c r="WBY12" s="685"/>
      <c r="WBZ12" s="685"/>
      <c r="WCA12" s="685"/>
      <c r="WCB12" s="685"/>
      <c r="WCC12" s="685"/>
      <c r="WCD12" s="685"/>
      <c r="WCE12" s="685"/>
      <c r="WCF12" s="685"/>
      <c r="WCG12" s="685"/>
      <c r="WCH12" s="685"/>
      <c r="WCI12" s="685"/>
      <c r="WCJ12" s="685"/>
      <c r="WCK12" s="685"/>
      <c r="WCL12" s="685"/>
      <c r="WCM12" s="685"/>
      <c r="WCN12" s="685"/>
      <c r="WCO12" s="685"/>
      <c r="WCP12" s="685"/>
      <c r="WCQ12" s="685"/>
      <c r="WCR12" s="685"/>
      <c r="WCS12" s="685"/>
      <c r="WCT12" s="685"/>
      <c r="WCU12" s="685"/>
      <c r="WCV12" s="685"/>
      <c r="WCW12" s="685"/>
      <c r="WCX12" s="685"/>
      <c r="WCY12" s="685"/>
      <c r="WCZ12" s="685"/>
      <c r="WDA12" s="685"/>
      <c r="WDB12" s="685"/>
      <c r="WDC12" s="685"/>
      <c r="WDD12" s="685"/>
      <c r="WDE12" s="685"/>
      <c r="WDF12" s="685"/>
      <c r="WDG12" s="685"/>
      <c r="WDH12" s="685"/>
      <c r="WDI12" s="685"/>
      <c r="WDJ12" s="685"/>
      <c r="WDK12" s="685"/>
      <c r="WDL12" s="685"/>
      <c r="WDM12" s="685"/>
      <c r="WDN12" s="685"/>
      <c r="WDO12" s="685"/>
      <c r="WDP12" s="685"/>
      <c r="WDQ12" s="685"/>
      <c r="WDR12" s="685"/>
      <c r="WDS12" s="685"/>
      <c r="WDT12" s="685"/>
      <c r="WDU12" s="685"/>
      <c r="WDV12" s="685"/>
      <c r="WDW12" s="685"/>
      <c r="WDX12" s="685"/>
      <c r="WDY12" s="685"/>
      <c r="WDZ12" s="685"/>
      <c r="WEA12" s="685"/>
      <c r="WEB12" s="685"/>
      <c r="WEC12" s="685"/>
      <c r="WED12" s="685"/>
      <c r="WEE12" s="685"/>
      <c r="WEF12" s="685"/>
      <c r="WEG12" s="685"/>
      <c r="WEH12" s="685"/>
      <c r="WEI12" s="685"/>
      <c r="WEJ12" s="685"/>
      <c r="WEK12" s="685"/>
      <c r="WEL12" s="685"/>
      <c r="WEM12" s="685"/>
      <c r="WEN12" s="685"/>
      <c r="WEO12" s="685"/>
      <c r="WEP12" s="685"/>
      <c r="WEQ12" s="685"/>
      <c r="WER12" s="685"/>
      <c r="WES12" s="685"/>
      <c r="WET12" s="685"/>
      <c r="WEU12" s="685"/>
      <c r="WEV12" s="685"/>
      <c r="WEW12" s="685"/>
      <c r="WEX12" s="685"/>
      <c r="WEY12" s="685"/>
      <c r="WEZ12" s="685"/>
      <c r="WFA12" s="685"/>
      <c r="WFB12" s="685"/>
      <c r="WFC12" s="685"/>
      <c r="WFD12" s="685"/>
      <c r="WFE12" s="685"/>
      <c r="WFF12" s="685"/>
      <c r="WFG12" s="685"/>
      <c r="WFH12" s="685"/>
      <c r="WFI12" s="685"/>
      <c r="WFJ12" s="685"/>
      <c r="WFK12" s="685"/>
      <c r="WFL12" s="685"/>
      <c r="WFM12" s="685"/>
      <c r="WFN12" s="685"/>
      <c r="WFO12" s="685"/>
      <c r="WFP12" s="685"/>
      <c r="WFQ12" s="685"/>
      <c r="WFR12" s="685"/>
      <c r="WFS12" s="685"/>
      <c r="WFT12" s="685"/>
      <c r="WFU12" s="685"/>
      <c r="WFV12" s="685"/>
      <c r="WFW12" s="685"/>
      <c r="WFX12" s="685"/>
      <c r="WFY12" s="685"/>
      <c r="WFZ12" s="685"/>
      <c r="WGA12" s="685"/>
      <c r="WGB12" s="685"/>
      <c r="WGC12" s="685"/>
      <c r="WGD12" s="685"/>
      <c r="WGE12" s="685"/>
      <c r="WGF12" s="685"/>
      <c r="WGG12" s="685"/>
      <c r="WGH12" s="685"/>
      <c r="WGI12" s="685"/>
      <c r="WGJ12" s="685"/>
      <c r="WGK12" s="685"/>
      <c r="WGL12" s="685"/>
      <c r="WGM12" s="685"/>
      <c r="WGN12" s="685"/>
      <c r="WGO12" s="685"/>
      <c r="WGP12" s="685"/>
      <c r="WGQ12" s="685"/>
      <c r="WGR12" s="685"/>
      <c r="WGS12" s="685"/>
      <c r="WGT12" s="685"/>
      <c r="WGU12" s="685"/>
      <c r="WGV12" s="685"/>
      <c r="WGW12" s="685"/>
      <c r="WGX12" s="685"/>
      <c r="WGY12" s="685"/>
      <c r="WGZ12" s="685"/>
      <c r="WHA12" s="685"/>
      <c r="WHB12" s="685"/>
      <c r="WHC12" s="685"/>
      <c r="WHD12" s="685"/>
      <c r="WHE12" s="685"/>
      <c r="WHF12" s="685"/>
      <c r="WHG12" s="685"/>
      <c r="WHH12" s="685"/>
      <c r="WHI12" s="685"/>
      <c r="WHJ12" s="685"/>
      <c r="WHK12" s="685"/>
      <c r="WHL12" s="685"/>
      <c r="WHM12" s="685"/>
      <c r="WHN12" s="685"/>
      <c r="WHO12" s="685"/>
      <c r="WHP12" s="685"/>
      <c r="WHQ12" s="685"/>
      <c r="WHR12" s="685"/>
      <c r="WHS12" s="685"/>
      <c r="WHT12" s="685"/>
      <c r="WHU12" s="685"/>
      <c r="WHV12" s="685"/>
      <c r="WHW12" s="685"/>
      <c r="WHX12" s="685"/>
      <c r="WHY12" s="685"/>
      <c r="WHZ12" s="685"/>
      <c r="WIA12" s="685"/>
      <c r="WIB12" s="685"/>
      <c r="WIC12" s="685"/>
      <c r="WID12" s="685"/>
      <c r="WIE12" s="685"/>
      <c r="WIF12" s="685"/>
      <c r="WIG12" s="685"/>
      <c r="WIH12" s="685"/>
      <c r="WII12" s="685"/>
      <c r="WIJ12" s="685"/>
      <c r="WIK12" s="685"/>
      <c r="WIL12" s="685"/>
      <c r="WIM12" s="685"/>
      <c r="WIN12" s="685"/>
      <c r="WIO12" s="685"/>
      <c r="WIP12" s="685"/>
      <c r="WIQ12" s="685"/>
      <c r="WIR12" s="685"/>
      <c r="WIS12" s="685"/>
      <c r="WIT12" s="685"/>
      <c r="WIU12" s="685"/>
      <c r="WIV12" s="685"/>
      <c r="WIW12" s="685"/>
      <c r="WIX12" s="685"/>
      <c r="WIY12" s="685"/>
      <c r="WIZ12" s="685"/>
      <c r="WJA12" s="685"/>
      <c r="WJB12" s="685"/>
      <c r="WJC12" s="685"/>
      <c r="WJD12" s="685"/>
      <c r="WJE12" s="685"/>
      <c r="WJF12" s="685"/>
      <c r="WJG12" s="685"/>
      <c r="WJH12" s="685"/>
      <c r="WJI12" s="685"/>
      <c r="WJJ12" s="685"/>
      <c r="WJK12" s="685"/>
      <c r="WJL12" s="685"/>
      <c r="WJM12" s="685"/>
      <c r="WJN12" s="685"/>
      <c r="WJO12" s="685"/>
      <c r="WJP12" s="685"/>
      <c r="WJQ12" s="685"/>
      <c r="WJR12" s="685"/>
      <c r="WJS12" s="685"/>
      <c r="WJT12" s="685"/>
      <c r="WJU12" s="685"/>
      <c r="WJV12" s="685"/>
      <c r="WJW12" s="685"/>
      <c r="WJX12" s="685"/>
      <c r="WJY12" s="685"/>
      <c r="WJZ12" s="685"/>
      <c r="WKA12" s="685"/>
      <c r="WKB12" s="685"/>
      <c r="WKC12" s="685"/>
      <c r="WKD12" s="685"/>
      <c r="WKE12" s="685"/>
      <c r="WKF12" s="685"/>
      <c r="WKG12" s="685"/>
      <c r="WKH12" s="685"/>
      <c r="WKI12" s="685"/>
      <c r="WKJ12" s="685"/>
      <c r="WKK12" s="685"/>
      <c r="WKL12" s="685"/>
      <c r="WKM12" s="685"/>
      <c r="WKN12" s="685"/>
      <c r="WKO12" s="685"/>
      <c r="WKP12" s="685"/>
      <c r="WKQ12" s="685"/>
      <c r="WKR12" s="685"/>
      <c r="WKS12" s="685"/>
      <c r="WKT12" s="685"/>
      <c r="WKU12" s="685"/>
      <c r="WKV12" s="685"/>
      <c r="WKW12" s="685"/>
      <c r="WKX12" s="685"/>
      <c r="WKY12" s="685"/>
      <c r="WKZ12" s="685"/>
      <c r="WLA12" s="685"/>
      <c r="WLB12" s="685"/>
      <c r="WLC12" s="685"/>
      <c r="WLD12" s="685"/>
      <c r="WLE12" s="685"/>
      <c r="WLF12" s="685"/>
      <c r="WLG12" s="685"/>
      <c r="WLH12" s="685"/>
      <c r="WLI12" s="685"/>
      <c r="WLJ12" s="685"/>
      <c r="WLK12" s="685"/>
      <c r="WLL12" s="685"/>
      <c r="WLM12" s="685"/>
      <c r="WLN12" s="685"/>
      <c r="WLO12" s="685"/>
      <c r="WLP12" s="685"/>
      <c r="WLQ12" s="685"/>
      <c r="WLR12" s="685"/>
      <c r="WLS12" s="685"/>
      <c r="WLT12" s="685"/>
      <c r="WLU12" s="685"/>
      <c r="WLV12" s="685"/>
      <c r="WLW12" s="685"/>
      <c r="WLX12" s="685"/>
      <c r="WLY12" s="685"/>
      <c r="WLZ12" s="685"/>
      <c r="WMA12" s="685"/>
      <c r="WMB12" s="685"/>
      <c r="WMC12" s="685"/>
      <c r="WMD12" s="685"/>
      <c r="WME12" s="685"/>
      <c r="WMF12" s="685"/>
      <c r="WMG12" s="685"/>
      <c r="WMH12" s="685"/>
      <c r="WMI12" s="685"/>
      <c r="WMJ12" s="685"/>
      <c r="WMK12" s="685"/>
      <c r="WML12" s="685"/>
      <c r="WMM12" s="685"/>
      <c r="WMN12" s="685"/>
      <c r="WMO12" s="685"/>
      <c r="WMP12" s="685"/>
      <c r="WMQ12" s="685"/>
      <c r="WMR12" s="685"/>
      <c r="WMS12" s="685"/>
      <c r="WMT12" s="685"/>
      <c r="WMU12" s="685"/>
      <c r="WMV12" s="685"/>
      <c r="WMW12" s="685"/>
      <c r="WMX12" s="685"/>
      <c r="WMY12" s="685"/>
      <c r="WMZ12" s="685"/>
      <c r="WNA12" s="685"/>
      <c r="WNB12" s="685"/>
      <c r="WNC12" s="685"/>
      <c r="WND12" s="685"/>
      <c r="WNE12" s="685"/>
      <c r="WNF12" s="685"/>
      <c r="WNG12" s="685"/>
      <c r="WNH12" s="685"/>
      <c r="WNI12" s="685"/>
      <c r="WNJ12" s="685"/>
      <c r="WNK12" s="685"/>
      <c r="WNL12" s="685"/>
      <c r="WNM12" s="685"/>
      <c r="WNN12" s="685"/>
      <c r="WNO12" s="685"/>
      <c r="WNP12" s="685"/>
      <c r="WNQ12" s="685"/>
      <c r="WNR12" s="685"/>
      <c r="WNS12" s="685"/>
      <c r="WNT12" s="685"/>
      <c r="WNU12" s="685"/>
      <c r="WNV12" s="685"/>
      <c r="WNW12" s="685"/>
      <c r="WNX12" s="685"/>
      <c r="WNY12" s="685"/>
      <c r="WNZ12" s="685"/>
      <c r="WOA12" s="685"/>
      <c r="WOB12" s="685"/>
      <c r="WOC12" s="685"/>
      <c r="WOD12" s="685"/>
      <c r="WOE12" s="685"/>
      <c r="WOF12" s="685"/>
      <c r="WOG12" s="685"/>
      <c r="WOH12" s="685"/>
      <c r="WOI12" s="685"/>
      <c r="WOJ12" s="685"/>
      <c r="WOK12" s="685"/>
      <c r="WOL12" s="685"/>
      <c r="WOM12" s="685"/>
      <c r="WON12" s="685"/>
      <c r="WOO12" s="685"/>
      <c r="WOP12" s="685"/>
      <c r="WOQ12" s="685"/>
      <c r="WOR12" s="685"/>
      <c r="WOS12" s="685"/>
      <c r="WOT12" s="685"/>
      <c r="WOU12" s="685"/>
      <c r="WOV12" s="685"/>
      <c r="WOW12" s="685"/>
      <c r="WOX12" s="685"/>
      <c r="WOY12" s="685"/>
      <c r="WOZ12" s="685"/>
      <c r="WPA12" s="685"/>
      <c r="WPB12" s="685"/>
      <c r="WPC12" s="685"/>
      <c r="WPD12" s="685"/>
      <c r="WPE12" s="685"/>
      <c r="WPF12" s="685"/>
      <c r="WPG12" s="685"/>
      <c r="WPH12" s="685"/>
      <c r="WPI12" s="685"/>
      <c r="WPJ12" s="685"/>
      <c r="WPK12" s="685"/>
      <c r="WPL12" s="685"/>
      <c r="WPM12" s="685"/>
      <c r="WPN12" s="685"/>
      <c r="WPO12" s="685"/>
      <c r="WPP12" s="685"/>
      <c r="WPQ12" s="685"/>
      <c r="WPR12" s="685"/>
      <c r="WPS12" s="685"/>
      <c r="WPT12" s="685"/>
      <c r="WPU12" s="685"/>
      <c r="WPV12" s="685"/>
      <c r="WPW12" s="685"/>
      <c r="WPX12" s="685"/>
      <c r="WPY12" s="685"/>
      <c r="WPZ12" s="685"/>
      <c r="WQA12" s="685"/>
      <c r="WQB12" s="685"/>
      <c r="WQC12" s="685"/>
      <c r="WQD12" s="685"/>
      <c r="WQE12" s="685"/>
      <c r="WQF12" s="685"/>
      <c r="WQG12" s="685"/>
      <c r="WQH12" s="685"/>
      <c r="WQI12" s="685"/>
      <c r="WQJ12" s="685"/>
      <c r="WQK12" s="685"/>
      <c r="WQL12" s="685"/>
      <c r="WQM12" s="685"/>
      <c r="WQN12" s="685"/>
      <c r="WQO12" s="685"/>
      <c r="WQP12" s="685"/>
      <c r="WQQ12" s="685"/>
      <c r="WQR12" s="685"/>
      <c r="WQS12" s="685"/>
      <c r="WQT12" s="685"/>
      <c r="WQU12" s="685"/>
      <c r="WQV12" s="685"/>
      <c r="WQW12" s="685"/>
      <c r="WQX12" s="685"/>
      <c r="WQY12" s="685"/>
      <c r="WQZ12" s="685"/>
      <c r="WRA12" s="685"/>
      <c r="WRB12" s="685"/>
      <c r="WRC12" s="685"/>
      <c r="WRD12" s="685"/>
      <c r="WRE12" s="685"/>
      <c r="WRF12" s="685"/>
      <c r="WRG12" s="685"/>
      <c r="WRH12" s="685"/>
      <c r="WRI12" s="685"/>
      <c r="WRJ12" s="685"/>
      <c r="WRK12" s="685"/>
      <c r="WRL12" s="685"/>
      <c r="WRM12" s="685"/>
      <c r="WRN12" s="685"/>
      <c r="WRO12" s="685"/>
      <c r="WRP12" s="685"/>
      <c r="WRQ12" s="685"/>
      <c r="WRR12" s="685"/>
      <c r="WRS12" s="685"/>
      <c r="WRT12" s="685"/>
      <c r="WRU12" s="685"/>
      <c r="WRV12" s="685"/>
      <c r="WRW12" s="685"/>
      <c r="WRX12" s="685"/>
      <c r="WRY12" s="685"/>
      <c r="WRZ12" s="685"/>
      <c r="WSA12" s="685"/>
      <c r="WSB12" s="685"/>
      <c r="WSC12" s="685"/>
      <c r="WSD12" s="685"/>
      <c r="WSE12" s="685"/>
      <c r="WSF12" s="685"/>
      <c r="WSG12" s="685"/>
      <c r="WSH12" s="685"/>
      <c r="WSI12" s="685"/>
      <c r="WSJ12" s="685"/>
      <c r="WSK12" s="685"/>
      <c r="WSL12" s="685"/>
      <c r="WSM12" s="685"/>
      <c r="WSN12" s="685"/>
      <c r="WSO12" s="685"/>
      <c r="WSP12" s="685"/>
      <c r="WSQ12" s="685"/>
      <c r="WSR12" s="685"/>
      <c r="WSS12" s="685"/>
      <c r="WST12" s="685"/>
      <c r="WSU12" s="685"/>
      <c r="WSV12" s="685"/>
      <c r="WSW12" s="685"/>
      <c r="WSX12" s="685"/>
      <c r="WSY12" s="685"/>
      <c r="WSZ12" s="685"/>
      <c r="WTA12" s="685"/>
      <c r="WTB12" s="685"/>
      <c r="WTC12" s="685"/>
      <c r="WTD12" s="685"/>
      <c r="WTE12" s="685"/>
      <c r="WTF12" s="685"/>
      <c r="WTG12" s="685"/>
      <c r="WTH12" s="685"/>
      <c r="WTI12" s="685"/>
      <c r="WTJ12" s="685"/>
      <c r="WTK12" s="685"/>
      <c r="WTL12" s="685"/>
      <c r="WTM12" s="685"/>
      <c r="WTN12" s="685"/>
      <c r="WTO12" s="685"/>
      <c r="WTP12" s="685"/>
      <c r="WTQ12" s="685"/>
      <c r="WTR12" s="685"/>
      <c r="WTS12" s="685"/>
      <c r="WTT12" s="685"/>
      <c r="WTU12" s="685"/>
      <c r="WTV12" s="685"/>
      <c r="WTW12" s="685"/>
      <c r="WTX12" s="685"/>
      <c r="WTY12" s="685"/>
      <c r="WTZ12" s="685"/>
      <c r="WUA12" s="685"/>
      <c r="WUB12" s="685"/>
      <c r="WUC12" s="685"/>
      <c r="WUD12" s="685"/>
      <c r="WUE12" s="685"/>
      <c r="WUF12" s="685"/>
      <c r="WUG12" s="685"/>
      <c r="WUH12" s="685"/>
      <c r="WUI12" s="685"/>
      <c r="WUJ12" s="685"/>
      <c r="WUK12" s="685"/>
      <c r="WUL12" s="685"/>
      <c r="WUM12" s="685"/>
      <c r="WUN12" s="685"/>
      <c r="WUO12" s="685"/>
      <c r="WUP12" s="685"/>
      <c r="WUQ12" s="685"/>
      <c r="WUR12" s="685"/>
      <c r="WUS12" s="685"/>
      <c r="WUT12" s="685"/>
      <c r="WUU12" s="685"/>
      <c r="WUV12" s="685"/>
      <c r="WUW12" s="685"/>
      <c r="WUX12" s="685"/>
      <c r="WUY12" s="685"/>
      <c r="WUZ12" s="685"/>
      <c r="WVA12" s="685"/>
      <c r="WVB12" s="685"/>
      <c r="WVC12" s="685"/>
      <c r="WVD12" s="685"/>
      <c r="WVE12" s="685"/>
      <c r="WVF12" s="685"/>
      <c r="WVG12" s="685"/>
      <c r="WVH12" s="685"/>
      <c r="WVI12" s="685"/>
      <c r="WVJ12" s="685"/>
      <c r="WVK12" s="685"/>
      <c r="WVL12" s="685"/>
      <c r="WVM12" s="685"/>
      <c r="WVN12" s="685"/>
      <c r="WVO12" s="685"/>
      <c r="WVP12" s="685"/>
      <c r="WVQ12" s="685"/>
      <c r="WVR12" s="685"/>
      <c r="WVS12" s="685"/>
      <c r="WVT12" s="685"/>
      <c r="WVU12" s="685"/>
      <c r="WVV12" s="685"/>
      <c r="WVW12" s="685"/>
      <c r="WVX12" s="685"/>
      <c r="WVY12" s="685"/>
      <c r="WVZ12" s="685"/>
      <c r="WWA12" s="685"/>
      <c r="WWB12" s="685"/>
      <c r="WWC12" s="685"/>
      <c r="WWD12" s="685"/>
      <c r="WWE12" s="685"/>
      <c r="WWF12" s="685"/>
      <c r="WWG12" s="685"/>
      <c r="WWH12" s="685"/>
      <c r="WWI12" s="685"/>
      <c r="WWJ12" s="685"/>
      <c r="WWK12" s="685"/>
      <c r="WWL12" s="685"/>
      <c r="WWM12" s="685"/>
      <c r="WWN12" s="685"/>
      <c r="WWO12" s="685"/>
      <c r="WWP12" s="685"/>
      <c r="WWQ12" s="685"/>
      <c r="WWR12" s="685"/>
      <c r="WWS12" s="685"/>
      <c r="WWT12" s="685"/>
      <c r="WWU12" s="685"/>
      <c r="WWV12" s="685"/>
      <c r="WWW12" s="685"/>
      <c r="WWX12" s="685"/>
      <c r="WWY12" s="685"/>
      <c r="WWZ12" s="685"/>
      <c r="WXA12" s="685"/>
      <c r="WXB12" s="685"/>
      <c r="WXC12" s="685"/>
      <c r="WXD12" s="685"/>
      <c r="WXE12" s="685"/>
      <c r="WXF12" s="685"/>
      <c r="WXG12" s="685"/>
      <c r="WXH12" s="685"/>
      <c r="WXI12" s="685"/>
      <c r="WXJ12" s="685"/>
      <c r="WXK12" s="685"/>
      <c r="WXL12" s="685"/>
      <c r="WXM12" s="685"/>
      <c r="WXN12" s="685"/>
      <c r="WXO12" s="685"/>
      <c r="WXP12" s="685"/>
      <c r="WXQ12" s="685"/>
      <c r="WXR12" s="685"/>
      <c r="WXS12" s="685"/>
      <c r="WXT12" s="685"/>
      <c r="WXU12" s="685"/>
      <c r="WXV12" s="685"/>
      <c r="WXW12" s="685"/>
      <c r="WXX12" s="685"/>
      <c r="WXY12" s="685"/>
      <c r="WXZ12" s="685"/>
      <c r="WYA12" s="685"/>
      <c r="WYB12" s="685"/>
      <c r="WYC12" s="685"/>
      <c r="WYD12" s="685"/>
      <c r="WYE12" s="685"/>
      <c r="WYF12" s="685"/>
      <c r="WYG12" s="685"/>
      <c r="WYH12" s="685"/>
      <c r="WYI12" s="685"/>
      <c r="WYJ12" s="685"/>
      <c r="WYK12" s="685"/>
      <c r="WYL12" s="685"/>
      <c r="WYM12" s="685"/>
      <c r="WYN12" s="685"/>
      <c r="WYO12" s="685"/>
      <c r="WYP12" s="685"/>
      <c r="WYQ12" s="685"/>
      <c r="WYR12" s="685"/>
      <c r="WYS12" s="685"/>
      <c r="WYT12" s="685"/>
      <c r="WYU12" s="685"/>
      <c r="WYV12" s="685"/>
      <c r="WYW12" s="685"/>
      <c r="WYX12" s="685"/>
      <c r="WYY12" s="685"/>
      <c r="WYZ12" s="685"/>
      <c r="WZA12" s="685"/>
      <c r="WZB12" s="685"/>
      <c r="WZC12" s="685"/>
      <c r="WZD12" s="685"/>
      <c r="WZE12" s="685"/>
      <c r="WZF12" s="685"/>
      <c r="WZG12" s="685"/>
      <c r="WZH12" s="685"/>
      <c r="WZI12" s="685"/>
      <c r="WZJ12" s="685"/>
      <c r="WZK12" s="685"/>
      <c r="WZL12" s="685"/>
      <c r="WZM12" s="685"/>
      <c r="WZN12" s="685"/>
      <c r="WZO12" s="685"/>
      <c r="WZP12" s="685"/>
      <c r="WZQ12" s="685"/>
      <c r="WZR12" s="685"/>
      <c r="WZS12" s="685"/>
      <c r="WZT12" s="685"/>
      <c r="WZU12" s="685"/>
      <c r="WZV12" s="685"/>
      <c r="WZW12" s="685"/>
      <c r="WZX12" s="685"/>
      <c r="WZY12" s="685"/>
      <c r="WZZ12" s="685"/>
      <c r="XAA12" s="685"/>
      <c r="XAB12" s="685"/>
      <c r="XAC12" s="685"/>
      <c r="XAD12" s="685"/>
      <c r="XAE12" s="685"/>
      <c r="XAF12" s="685"/>
      <c r="XAG12" s="685"/>
      <c r="XAH12" s="685"/>
      <c r="XAI12" s="685"/>
      <c r="XAJ12" s="685"/>
      <c r="XAK12" s="685"/>
      <c r="XAL12" s="685"/>
      <c r="XAM12" s="685"/>
      <c r="XAN12" s="685"/>
      <c r="XAO12" s="685"/>
      <c r="XAP12" s="685"/>
      <c r="XAQ12" s="685"/>
      <c r="XAR12" s="685"/>
      <c r="XAS12" s="685"/>
      <c r="XAT12" s="685"/>
      <c r="XAU12" s="685"/>
      <c r="XAV12" s="685"/>
      <c r="XAW12" s="685"/>
      <c r="XAX12" s="685"/>
      <c r="XAY12" s="685"/>
      <c r="XAZ12" s="685"/>
      <c r="XBA12" s="685"/>
      <c r="XBB12" s="685"/>
      <c r="XBC12" s="685"/>
      <c r="XBD12" s="685"/>
      <c r="XBE12" s="685"/>
      <c r="XBF12" s="685"/>
      <c r="XBG12" s="685"/>
      <c r="XBH12" s="685"/>
      <c r="XBI12" s="685"/>
      <c r="XBJ12" s="685"/>
      <c r="XBK12" s="685"/>
      <c r="XBL12" s="685"/>
      <c r="XBM12" s="685"/>
      <c r="XBN12" s="685"/>
      <c r="XBO12" s="685"/>
      <c r="XBP12" s="685"/>
      <c r="XBQ12" s="685"/>
      <c r="XBR12" s="685"/>
      <c r="XBS12" s="685"/>
      <c r="XBT12" s="685"/>
      <c r="XBU12" s="685"/>
      <c r="XBV12" s="685"/>
      <c r="XBW12" s="685"/>
      <c r="XBX12" s="685"/>
      <c r="XBY12" s="685"/>
      <c r="XBZ12" s="685"/>
      <c r="XCA12" s="685"/>
      <c r="XCB12" s="685"/>
      <c r="XCC12" s="685"/>
      <c r="XCD12" s="685"/>
      <c r="XCE12" s="685"/>
      <c r="XCF12" s="685"/>
      <c r="XCG12" s="685"/>
      <c r="XCH12" s="685"/>
      <c r="XCI12" s="685"/>
      <c r="XCJ12" s="685"/>
      <c r="XCK12" s="685"/>
      <c r="XCL12" s="685"/>
      <c r="XCM12" s="685"/>
      <c r="XCN12" s="685"/>
      <c r="XCO12" s="685"/>
      <c r="XCP12" s="685"/>
      <c r="XCQ12" s="685"/>
      <c r="XCR12" s="685"/>
      <c r="XCS12" s="685"/>
      <c r="XCT12" s="685"/>
      <c r="XCU12" s="685"/>
      <c r="XCV12" s="685"/>
      <c r="XCW12" s="685"/>
      <c r="XCX12" s="685"/>
      <c r="XCY12" s="685"/>
      <c r="XCZ12" s="685"/>
      <c r="XDA12" s="685"/>
      <c r="XDB12" s="685"/>
      <c r="XDC12" s="685"/>
      <c r="XDD12" s="685"/>
      <c r="XDE12" s="685"/>
      <c r="XDF12" s="685"/>
      <c r="XDG12" s="685"/>
      <c r="XDH12" s="685"/>
      <c r="XDI12" s="685"/>
      <c r="XDJ12" s="685"/>
      <c r="XDK12" s="685"/>
      <c r="XDL12" s="685"/>
      <c r="XDM12" s="685"/>
      <c r="XDN12" s="685"/>
      <c r="XDO12" s="685"/>
      <c r="XDP12" s="685"/>
      <c r="XDQ12" s="685"/>
      <c r="XDR12" s="685"/>
      <c r="XDS12" s="685"/>
      <c r="XDT12" s="685"/>
      <c r="XDU12" s="685"/>
      <c r="XDV12" s="685"/>
      <c r="XDW12" s="685"/>
      <c r="XDX12" s="685"/>
      <c r="XDY12" s="685"/>
      <c r="XDZ12" s="685"/>
      <c r="XEA12" s="685"/>
      <c r="XEB12" s="685"/>
      <c r="XEC12" s="685"/>
      <c r="XED12" s="685"/>
      <c r="XEE12" s="685"/>
      <c r="XEF12" s="685"/>
      <c r="XEG12" s="685"/>
      <c r="XEH12" s="685"/>
      <c r="XEI12" s="685"/>
      <c r="XEJ12" s="685"/>
      <c r="XEK12" s="685"/>
      <c r="XEL12" s="685"/>
      <c r="XEM12" s="685"/>
      <c r="XEN12" s="685"/>
      <c r="XEO12" s="685"/>
      <c r="XEP12" s="685"/>
      <c r="XEQ12" s="685"/>
      <c r="XER12" s="685"/>
      <c r="XES12" s="685"/>
      <c r="XET12" s="685"/>
      <c r="XEU12" s="685"/>
      <c r="XEV12" s="685"/>
      <c r="XEW12" s="685"/>
      <c r="XEX12" s="685"/>
      <c r="XEY12" s="685"/>
      <c r="XEZ12" s="685"/>
      <c r="XFA12" s="685"/>
      <c r="XFB12" s="685"/>
      <c r="XFC12" s="685"/>
      <c r="XFD12" s="685"/>
    </row>
    <row r="13" spans="1:16384">
      <c r="A13" s="697" t="s">
        <v>28</v>
      </c>
      <c r="B13" s="697" t="s">
        <v>72</v>
      </c>
      <c r="C13" s="698">
        <f ca="1">INDIRECT(C$5&amp;"T!"&amp;ADDRESS(MATCH($C$2,INDIRECT(C$5&amp;"T!B6:B32"),0)+5,VLOOKUP($B13,lookup!$C$1:$D$36,2,FALSE)+1))</f>
        <v>2.2137161966089649</v>
      </c>
      <c r="D13" s="698">
        <f ca="1">INDIRECT(D$5&amp;"T!"&amp;ADDRESS(MATCH($C$2,INDIRECT(D$5&amp;"T!B6:B32"),0)+5,VLOOKUP($B13,lookup!$C$1:$D$36,2,FALSE)+1))</f>
        <v>0.67980541349632029</v>
      </c>
      <c r="E13" s="698">
        <f ca="1">INDIRECT(E$5&amp;"T!"&amp;ADDRESS(MATCH($C$2,INDIRECT(E$5&amp;"T!B6:B32"),0)+5,VLOOKUP($B13,lookup!$C$1:$D$36,2,FALSE)+1))</f>
        <v>0.68490666572464165</v>
      </c>
      <c r="F13" s="698">
        <f ca="1">INDIRECT(F$5&amp;"T!"&amp;ADDRESS(MATCH($C$2,INDIRECT(F$5&amp;"T!B6:B32"),0)+5,VLOOKUP($B13,lookup!$C$1:$D$36,2,FALSE)+1))</f>
        <v>1.523553583375332</v>
      </c>
      <c r="G13" s="698">
        <f ca="1">INDIRECT(G$5&amp;"T!"&amp;ADDRESS(MATCH($C$2,INDIRECT(G$5&amp;"T!B6:B32"),0)+5,VLOOKUP($B13,lookup!$C$1:$D$36,2,FALSE)+1))</f>
        <v>1.5184098406725328</v>
      </c>
      <c r="H13" s="699"/>
    </row>
    <row r="14" spans="1:16384">
      <c r="A14" s="701" t="s">
        <v>29</v>
      </c>
      <c r="B14" s="701" t="s">
        <v>98</v>
      </c>
      <c r="C14" s="702">
        <f ca="1">INDIRECT(C$5&amp;"T!"&amp;ADDRESS(MATCH($C$2,INDIRECT(C$5&amp;"T!B6:B32"),0)+5,VLOOKUP($B14,lookup!$C$1:$D$36,2,FALSE)+1))</f>
        <v>1.973029233414795</v>
      </c>
      <c r="D14" s="702">
        <f ca="1">INDIRECT(D$5&amp;"T!"&amp;ADDRESS(MATCH($C$2,INDIRECT(D$5&amp;"T!B6:B32"),0)+5,VLOOKUP($B14,lookup!$C$1:$D$36,2,FALSE)+1))</f>
        <v>-5.5030384875084399</v>
      </c>
      <c r="E14" s="702">
        <f ca="1">INDIRECT(E$5&amp;"T!"&amp;ADDRESS(MATCH($C$2,INDIRECT(E$5&amp;"T!B6:B32"),0)+5,VLOOKUP($B14,lookup!$C$1:$D$36,2,FALSE)+1))</f>
        <v>-5.4547090939386322</v>
      </c>
      <c r="F14" s="702">
        <f ca="1">INDIRECT(F$5&amp;"T!"&amp;ADDRESS(MATCH($C$2,INDIRECT(F$5&amp;"T!B6:B32"),0)+5,VLOOKUP($B14,lookup!$C$1:$D$36,2,FALSE)+1))</f>
        <v>7.9114371523310485</v>
      </c>
      <c r="G14" s="702">
        <f ca="1">INDIRECT(G$5&amp;"T!"&amp;ADDRESS(MATCH($C$2,INDIRECT(G$5&amp;"T!B6:B32"),0)+5,VLOOKUP($B14,lookup!$C$1:$D$36,2,FALSE)+1))</f>
        <v>7.8562752900443265</v>
      </c>
      <c r="H14" s="699"/>
    </row>
    <row r="15" spans="1:16384">
      <c r="A15" s="697" t="s">
        <v>31</v>
      </c>
      <c r="B15" s="697" t="s">
        <v>99</v>
      </c>
      <c r="C15" s="698">
        <f ca="1">INDIRECT(C$5&amp;"T!"&amp;ADDRESS(MATCH($C$2,INDIRECT(C$5&amp;"T!B6:B32"),0)+5,VLOOKUP($B15,lookup!$C$1:$D$36,2,FALSE)+1))</f>
        <v>0.38610038610038855</v>
      </c>
      <c r="D15" s="698">
        <f ca="1">INDIRECT(D$5&amp;"T!"&amp;ADDRESS(MATCH($C$2,INDIRECT(D$5&amp;"T!B6:B32"),0)+5,VLOOKUP($B15,lookup!$C$1:$D$36,2,FALSE)+1))</f>
        <v>0.55555555555555558</v>
      </c>
      <c r="E15" s="698">
        <f ca="1">INDIRECT(E$5&amp;"T!"&amp;ADDRESS(MATCH($C$2,INDIRECT(E$5&amp;"T!B6:B32"),0)+5,VLOOKUP($B15,lookup!$C$1:$D$36,2,FALSE)+1))</f>
        <v>0.51375335303057912</v>
      </c>
      <c r="F15" s="698">
        <f ca="1">INDIRECT(F$5&amp;"T!"&amp;ADDRESS(MATCH($C$2,INDIRECT(F$5&amp;"T!B6:B32"),0)+5,VLOOKUP($B15,lookup!$C$1:$D$36,2,FALSE)+1))</f>
        <v>-0.16851895304934214</v>
      </c>
      <c r="G15" s="698">
        <f ca="1">INDIRECT(G$5&amp;"T!"&amp;ADDRESS(MATCH($C$2,INDIRECT(G$5&amp;"T!B6:B32"),0)+5,VLOOKUP($B15,lookup!$C$1:$D$36,2,FALSE)+1))</f>
        <v>-0.12700049761531926</v>
      </c>
    </row>
    <row r="16" spans="1:16384" ht="14.25" thickBot="1">
      <c r="A16" s="700" t="s">
        <v>33</v>
      </c>
      <c r="B16" s="700" t="s">
        <v>73</v>
      </c>
      <c r="C16" s="683">
        <f ca="1">INDIRECT(C$5&amp;"T!"&amp;ADDRESS(MATCH($C$2,INDIRECT(C$5&amp;"T!B6:B32"),0)+5,VLOOKUP($B16,lookup!$C$1:$D$36,2,FALSE)+1))</f>
        <v>-5.2833044020118294</v>
      </c>
      <c r="D16" s="683">
        <f ca="1">INDIRECT(D$5&amp;"T!"&amp;ADDRESS(MATCH($C$2,INDIRECT(D$5&amp;"T!B6:B32"),0)+5,VLOOKUP($B16,lookup!$C$1:$D$36,2,FALSE)+1))</f>
        <v>8.314980448559485E-2</v>
      </c>
      <c r="E16" s="683">
        <f ca="1">INDIRECT(E$5&amp;"T!"&amp;ADDRESS(MATCH($C$2,INDIRECT(E$5&amp;"T!B6:B32"),0)+5,VLOOKUP($B16,lookup!$C$1:$D$36,2,FALSE)+1))</f>
        <v>0.13054728040551611</v>
      </c>
      <c r="F16" s="683">
        <f ca="1">INDIRECT(F$5&amp;"T!"&amp;ADDRESS(MATCH($C$2,INDIRECT(F$5&amp;"T!B6:B32"),0)+5,VLOOKUP($B16,lookup!$C$1:$D$36,2,FALSE)+1))</f>
        <v>-5.361995717541765</v>
      </c>
      <c r="G16" s="683">
        <f ca="1">INDIRECT(G$5&amp;"T!"&amp;ADDRESS(MATCH($C$2,INDIRECT(G$5&amp;"T!B6:B32"),0)+5,VLOOKUP($B16,lookup!$C$1:$D$36,2,FALSE)+1))</f>
        <v>-5.4067932608581497</v>
      </c>
      <c r="H16" s="699"/>
    </row>
    <row r="17" spans="1:16384" s="694" customFormat="1">
      <c r="A17" s="703" t="s">
        <v>142</v>
      </c>
      <c r="B17" s="703" t="s">
        <v>139</v>
      </c>
      <c r="C17" s="704">
        <f ca="1">INDIRECT(C$5&amp;"T!"&amp;ADDRESS(MATCH($C$2,INDIRECT(C$5&amp;"T!B6:B32"),0)+5,VLOOKUP($B17,lookup!$C$1:$D$36,2,FALSE)+1))</f>
        <v>1.8171346218360813</v>
      </c>
      <c r="D17" s="704">
        <f ca="1">INDIRECT(D$5&amp;"T!"&amp;ADDRESS(MATCH($C$2,INDIRECT(D$5&amp;"T!B6:B32"),0)+5,VLOOKUP($B17,lookup!$C$1:$D$36,2,FALSE)+1))</f>
        <v>1.1589957616683733</v>
      </c>
      <c r="E17" s="704">
        <f ca="1">INDIRECT(E$5&amp;"T!"&amp;ADDRESS(MATCH($C$2,INDIRECT(E$5&amp;"T!B6:B32"),0)+5,VLOOKUP($B17,lookup!$C$1:$D$36,2,FALSE)+1))</f>
        <v>1.1165430796703242</v>
      </c>
      <c r="F17" s="704">
        <f ca="1">INDIRECT(F$5&amp;"T!"&amp;ADDRESS(MATCH($C$2,INDIRECT(F$5&amp;"T!B6:B32"),0)+5,VLOOKUP($B17,lookup!$C$1:$D$36,2,FALSE)+1))</f>
        <v>0.65059845168718333</v>
      </c>
      <c r="G17" s="704">
        <f ca="1">INDIRECT(G$5&amp;"T!"&amp;ADDRESS(MATCH($C$2,INDIRECT(G$5&amp;"T!B6:B32"),0)+5,VLOOKUP($B17,lookup!$C$1:$D$36,2,FALSE)+1))</f>
        <v>0.69285551189557115</v>
      </c>
      <c r="H17" s="685"/>
      <c r="I17" s="685"/>
      <c r="J17" s="685"/>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685"/>
      <c r="AQ17" s="685"/>
      <c r="AR17" s="685"/>
      <c r="AS17" s="685"/>
      <c r="AT17" s="685"/>
      <c r="AU17" s="685"/>
      <c r="AV17" s="685"/>
      <c r="AW17" s="685"/>
      <c r="AX17" s="685"/>
      <c r="AY17" s="685"/>
      <c r="AZ17" s="685"/>
      <c r="BA17" s="685"/>
      <c r="BB17" s="685"/>
      <c r="BC17" s="685"/>
      <c r="BD17" s="685"/>
      <c r="BE17" s="685"/>
      <c r="BF17" s="685"/>
      <c r="BG17" s="685"/>
      <c r="BH17" s="685"/>
      <c r="BI17" s="685"/>
      <c r="BJ17" s="685"/>
      <c r="BK17" s="685"/>
      <c r="BL17" s="685"/>
      <c r="BM17" s="685"/>
      <c r="BN17" s="685"/>
      <c r="BO17" s="685"/>
      <c r="BP17" s="685"/>
      <c r="BQ17" s="685"/>
      <c r="BR17" s="685"/>
      <c r="BS17" s="685"/>
      <c r="BT17" s="685"/>
      <c r="BU17" s="685"/>
      <c r="BV17" s="685"/>
      <c r="BW17" s="685"/>
      <c r="BX17" s="685"/>
      <c r="BY17" s="685"/>
      <c r="BZ17" s="685"/>
      <c r="CA17" s="685"/>
      <c r="CB17" s="685"/>
      <c r="CC17" s="685"/>
      <c r="CD17" s="685"/>
      <c r="CE17" s="685"/>
      <c r="CF17" s="685"/>
      <c r="CG17" s="685"/>
      <c r="CH17" s="685"/>
      <c r="CI17" s="685"/>
      <c r="CJ17" s="685"/>
      <c r="CK17" s="685"/>
      <c r="CL17" s="685"/>
      <c r="CM17" s="685"/>
      <c r="CN17" s="685"/>
      <c r="CO17" s="685"/>
      <c r="CP17" s="685"/>
      <c r="CQ17" s="685"/>
      <c r="CR17" s="685"/>
      <c r="CS17" s="685"/>
      <c r="CT17" s="685"/>
      <c r="CU17" s="685"/>
      <c r="CV17" s="685"/>
      <c r="CW17" s="685"/>
      <c r="CX17" s="685"/>
      <c r="CY17" s="685"/>
      <c r="CZ17" s="685"/>
      <c r="DA17" s="685"/>
      <c r="DB17" s="685"/>
      <c r="DC17" s="685"/>
      <c r="DD17" s="685"/>
      <c r="DE17" s="685"/>
      <c r="DF17" s="685"/>
      <c r="DG17" s="685"/>
      <c r="DH17" s="685"/>
      <c r="DI17" s="685"/>
      <c r="DJ17" s="685"/>
      <c r="DK17" s="685"/>
      <c r="DL17" s="685"/>
      <c r="DM17" s="685"/>
      <c r="DN17" s="685"/>
      <c r="DO17" s="685"/>
      <c r="DP17" s="685"/>
      <c r="DQ17" s="685"/>
      <c r="DR17" s="685"/>
      <c r="DS17" s="685"/>
      <c r="DT17" s="685"/>
      <c r="DU17" s="685"/>
      <c r="DV17" s="685"/>
      <c r="DW17" s="685"/>
      <c r="DX17" s="685"/>
      <c r="DY17" s="685"/>
      <c r="DZ17" s="685"/>
      <c r="EA17" s="685"/>
      <c r="EB17" s="685"/>
      <c r="EC17" s="685"/>
      <c r="ED17" s="685"/>
      <c r="EE17" s="685"/>
      <c r="EF17" s="685"/>
      <c r="EG17" s="685"/>
      <c r="EH17" s="685"/>
      <c r="EI17" s="685"/>
      <c r="EJ17" s="685"/>
      <c r="EK17" s="685"/>
      <c r="EL17" s="685"/>
      <c r="EM17" s="685"/>
      <c r="EN17" s="685"/>
      <c r="EO17" s="685"/>
      <c r="EP17" s="685"/>
      <c r="EQ17" s="685"/>
      <c r="ER17" s="685"/>
      <c r="ES17" s="685"/>
      <c r="ET17" s="685"/>
      <c r="EU17" s="685"/>
      <c r="EV17" s="685"/>
      <c r="EW17" s="685"/>
      <c r="EX17" s="685"/>
      <c r="EY17" s="685"/>
      <c r="EZ17" s="685"/>
      <c r="FA17" s="685"/>
      <c r="FB17" s="685"/>
      <c r="FC17" s="685"/>
      <c r="FD17" s="685"/>
      <c r="FE17" s="685"/>
      <c r="FF17" s="685"/>
      <c r="FG17" s="685"/>
      <c r="FH17" s="685"/>
      <c r="FI17" s="685"/>
      <c r="FJ17" s="685"/>
      <c r="FK17" s="685"/>
      <c r="FL17" s="685"/>
      <c r="FM17" s="685"/>
      <c r="FN17" s="685"/>
      <c r="FO17" s="685"/>
      <c r="FP17" s="685"/>
      <c r="FQ17" s="685"/>
      <c r="FR17" s="685"/>
      <c r="FS17" s="685"/>
      <c r="FT17" s="685"/>
      <c r="FU17" s="685"/>
      <c r="FV17" s="685"/>
      <c r="FW17" s="685"/>
      <c r="FX17" s="685"/>
      <c r="FY17" s="685"/>
      <c r="FZ17" s="685"/>
      <c r="GA17" s="685"/>
      <c r="GB17" s="685"/>
      <c r="GC17" s="685"/>
      <c r="GD17" s="685"/>
      <c r="GE17" s="685"/>
      <c r="GF17" s="685"/>
      <c r="GG17" s="685"/>
      <c r="GH17" s="685"/>
      <c r="GI17" s="685"/>
      <c r="GJ17" s="685"/>
      <c r="GK17" s="685"/>
      <c r="GL17" s="685"/>
      <c r="GM17" s="685"/>
      <c r="GN17" s="685"/>
      <c r="GO17" s="685"/>
      <c r="GP17" s="685"/>
      <c r="GQ17" s="685"/>
      <c r="GR17" s="685"/>
      <c r="GS17" s="685"/>
      <c r="GT17" s="685"/>
      <c r="GU17" s="685"/>
      <c r="GV17" s="685"/>
      <c r="GW17" s="685"/>
      <c r="GX17" s="685"/>
      <c r="GY17" s="685"/>
      <c r="GZ17" s="685"/>
      <c r="HA17" s="685"/>
      <c r="HB17" s="685"/>
      <c r="HC17" s="685"/>
      <c r="HD17" s="685"/>
      <c r="HE17" s="685"/>
      <c r="HF17" s="685"/>
      <c r="HG17" s="685"/>
      <c r="HH17" s="685"/>
      <c r="HI17" s="685"/>
      <c r="HJ17" s="685"/>
      <c r="HK17" s="685"/>
      <c r="HL17" s="685"/>
      <c r="HM17" s="685"/>
      <c r="HN17" s="685"/>
      <c r="HO17" s="685"/>
      <c r="HP17" s="685"/>
      <c r="HQ17" s="685"/>
      <c r="HR17" s="685"/>
      <c r="HS17" s="685"/>
      <c r="HT17" s="685"/>
      <c r="HU17" s="685"/>
      <c r="HV17" s="685"/>
      <c r="HW17" s="685"/>
      <c r="HX17" s="685"/>
      <c r="HY17" s="685"/>
      <c r="HZ17" s="685"/>
      <c r="IA17" s="685"/>
      <c r="IB17" s="685"/>
      <c r="IC17" s="685"/>
      <c r="ID17" s="685"/>
      <c r="IE17" s="685"/>
      <c r="IF17" s="685"/>
      <c r="IG17" s="685"/>
      <c r="IH17" s="685"/>
      <c r="II17" s="685"/>
      <c r="IJ17" s="685"/>
      <c r="IK17" s="685"/>
      <c r="IL17" s="685"/>
      <c r="IM17" s="685"/>
      <c r="IN17" s="685"/>
      <c r="IO17" s="685"/>
      <c r="IP17" s="685"/>
      <c r="IQ17" s="685"/>
      <c r="IR17" s="685"/>
      <c r="IS17" s="685"/>
      <c r="IT17" s="685"/>
      <c r="IU17" s="685"/>
      <c r="IV17" s="685"/>
      <c r="IW17" s="685"/>
      <c r="IX17" s="685"/>
      <c r="IY17" s="685"/>
      <c r="IZ17" s="685"/>
      <c r="JA17" s="685"/>
      <c r="JB17" s="685"/>
      <c r="JC17" s="685"/>
      <c r="JD17" s="685"/>
      <c r="JE17" s="685"/>
      <c r="JF17" s="685"/>
      <c r="JG17" s="685"/>
      <c r="JH17" s="685"/>
      <c r="JI17" s="685"/>
      <c r="JJ17" s="685"/>
      <c r="JK17" s="685"/>
      <c r="JL17" s="685"/>
      <c r="JM17" s="685"/>
      <c r="JN17" s="685"/>
      <c r="JO17" s="685"/>
      <c r="JP17" s="685"/>
      <c r="JQ17" s="685"/>
      <c r="JR17" s="685"/>
      <c r="JS17" s="685"/>
      <c r="JT17" s="685"/>
      <c r="JU17" s="685"/>
      <c r="JV17" s="685"/>
      <c r="JW17" s="685"/>
      <c r="JX17" s="685"/>
      <c r="JY17" s="685"/>
      <c r="JZ17" s="685"/>
      <c r="KA17" s="685"/>
      <c r="KB17" s="685"/>
      <c r="KC17" s="685"/>
      <c r="KD17" s="685"/>
      <c r="KE17" s="685"/>
      <c r="KF17" s="685"/>
      <c r="KG17" s="685"/>
      <c r="KH17" s="685"/>
      <c r="KI17" s="685"/>
      <c r="KJ17" s="685"/>
      <c r="KK17" s="685"/>
      <c r="KL17" s="685"/>
      <c r="KM17" s="685"/>
      <c r="KN17" s="685"/>
      <c r="KO17" s="685"/>
      <c r="KP17" s="685"/>
      <c r="KQ17" s="685"/>
      <c r="KR17" s="685"/>
      <c r="KS17" s="685"/>
      <c r="KT17" s="685"/>
      <c r="KU17" s="685"/>
      <c r="KV17" s="685"/>
      <c r="KW17" s="685"/>
      <c r="KX17" s="685"/>
      <c r="KY17" s="685"/>
      <c r="KZ17" s="685"/>
      <c r="LA17" s="685"/>
      <c r="LB17" s="685"/>
      <c r="LC17" s="685"/>
      <c r="LD17" s="685"/>
      <c r="LE17" s="685"/>
      <c r="LF17" s="685"/>
      <c r="LG17" s="685"/>
      <c r="LH17" s="685"/>
      <c r="LI17" s="685"/>
      <c r="LJ17" s="685"/>
      <c r="LK17" s="685"/>
      <c r="LL17" s="685"/>
      <c r="LM17" s="685"/>
      <c r="LN17" s="685"/>
      <c r="LO17" s="685"/>
      <c r="LP17" s="685"/>
      <c r="LQ17" s="685"/>
      <c r="LR17" s="685"/>
      <c r="LS17" s="685"/>
      <c r="LT17" s="685"/>
      <c r="LU17" s="685"/>
      <c r="LV17" s="685"/>
      <c r="LW17" s="685"/>
      <c r="LX17" s="685"/>
      <c r="LY17" s="685"/>
      <c r="LZ17" s="685"/>
      <c r="MA17" s="685"/>
      <c r="MB17" s="685"/>
      <c r="MC17" s="685"/>
      <c r="MD17" s="685"/>
      <c r="ME17" s="685"/>
      <c r="MF17" s="685"/>
      <c r="MG17" s="685"/>
      <c r="MH17" s="685"/>
      <c r="MI17" s="685"/>
      <c r="MJ17" s="685"/>
      <c r="MK17" s="685"/>
      <c r="ML17" s="685"/>
      <c r="MM17" s="685"/>
      <c r="MN17" s="685"/>
      <c r="MO17" s="685"/>
      <c r="MP17" s="685"/>
      <c r="MQ17" s="685"/>
      <c r="MR17" s="685"/>
      <c r="MS17" s="685"/>
      <c r="MT17" s="685"/>
      <c r="MU17" s="685"/>
      <c r="MV17" s="685"/>
      <c r="MW17" s="685"/>
      <c r="MX17" s="685"/>
      <c r="MY17" s="685"/>
      <c r="MZ17" s="685"/>
      <c r="NA17" s="685"/>
      <c r="NB17" s="685"/>
      <c r="NC17" s="685"/>
      <c r="ND17" s="685"/>
      <c r="NE17" s="685"/>
      <c r="NF17" s="685"/>
      <c r="NG17" s="685"/>
      <c r="NH17" s="685"/>
      <c r="NI17" s="685"/>
      <c r="NJ17" s="685"/>
      <c r="NK17" s="685"/>
      <c r="NL17" s="685"/>
      <c r="NM17" s="685"/>
      <c r="NN17" s="685"/>
      <c r="NO17" s="685"/>
      <c r="NP17" s="685"/>
      <c r="NQ17" s="685"/>
      <c r="NR17" s="685"/>
      <c r="NS17" s="685"/>
      <c r="NT17" s="685"/>
      <c r="NU17" s="685"/>
      <c r="NV17" s="685"/>
      <c r="NW17" s="685"/>
      <c r="NX17" s="685"/>
      <c r="NY17" s="685"/>
      <c r="NZ17" s="685"/>
      <c r="OA17" s="685"/>
      <c r="OB17" s="685"/>
      <c r="OC17" s="685"/>
      <c r="OD17" s="685"/>
      <c r="OE17" s="685"/>
      <c r="OF17" s="685"/>
      <c r="OG17" s="685"/>
      <c r="OH17" s="685"/>
      <c r="OI17" s="685"/>
      <c r="OJ17" s="685"/>
      <c r="OK17" s="685"/>
      <c r="OL17" s="685"/>
      <c r="OM17" s="685"/>
      <c r="ON17" s="685"/>
      <c r="OO17" s="685"/>
      <c r="OP17" s="685"/>
      <c r="OQ17" s="685"/>
      <c r="OR17" s="685"/>
      <c r="OS17" s="685"/>
      <c r="OT17" s="685"/>
      <c r="OU17" s="685"/>
      <c r="OV17" s="685"/>
      <c r="OW17" s="685"/>
      <c r="OX17" s="685"/>
      <c r="OY17" s="685"/>
      <c r="OZ17" s="685"/>
      <c r="PA17" s="685"/>
      <c r="PB17" s="685"/>
      <c r="PC17" s="685"/>
      <c r="PD17" s="685"/>
      <c r="PE17" s="685"/>
      <c r="PF17" s="685"/>
      <c r="PG17" s="685"/>
      <c r="PH17" s="685"/>
      <c r="PI17" s="685"/>
      <c r="PJ17" s="685"/>
      <c r="PK17" s="685"/>
      <c r="PL17" s="685"/>
      <c r="PM17" s="685"/>
      <c r="PN17" s="685"/>
      <c r="PO17" s="685"/>
      <c r="PP17" s="685"/>
      <c r="PQ17" s="685"/>
      <c r="PR17" s="685"/>
      <c r="PS17" s="685"/>
      <c r="PT17" s="685"/>
      <c r="PU17" s="685"/>
      <c r="PV17" s="685"/>
      <c r="PW17" s="685"/>
      <c r="PX17" s="685"/>
      <c r="PY17" s="685"/>
      <c r="PZ17" s="685"/>
      <c r="QA17" s="685"/>
      <c r="QB17" s="685"/>
      <c r="QC17" s="685"/>
      <c r="QD17" s="685"/>
      <c r="QE17" s="685"/>
      <c r="QF17" s="685"/>
      <c r="QG17" s="685"/>
      <c r="QH17" s="685"/>
      <c r="QI17" s="685"/>
      <c r="QJ17" s="685"/>
      <c r="QK17" s="685"/>
      <c r="QL17" s="685"/>
      <c r="QM17" s="685"/>
      <c r="QN17" s="685"/>
      <c r="QO17" s="685"/>
      <c r="QP17" s="685"/>
      <c r="QQ17" s="685"/>
      <c r="QR17" s="685"/>
      <c r="QS17" s="685"/>
      <c r="QT17" s="685"/>
      <c r="QU17" s="685"/>
      <c r="QV17" s="685"/>
      <c r="QW17" s="685"/>
      <c r="QX17" s="685"/>
      <c r="QY17" s="685"/>
      <c r="QZ17" s="685"/>
      <c r="RA17" s="685"/>
      <c r="RB17" s="685"/>
      <c r="RC17" s="685"/>
      <c r="RD17" s="685"/>
      <c r="RE17" s="685"/>
      <c r="RF17" s="685"/>
      <c r="RG17" s="685"/>
      <c r="RH17" s="685"/>
      <c r="RI17" s="685"/>
      <c r="RJ17" s="685"/>
      <c r="RK17" s="685"/>
      <c r="RL17" s="685"/>
      <c r="RM17" s="685"/>
      <c r="RN17" s="685"/>
      <c r="RO17" s="685"/>
      <c r="RP17" s="685"/>
      <c r="RQ17" s="685"/>
      <c r="RR17" s="685"/>
      <c r="RS17" s="685"/>
      <c r="RT17" s="685"/>
      <c r="RU17" s="685"/>
      <c r="RV17" s="685"/>
      <c r="RW17" s="685"/>
      <c r="RX17" s="685"/>
      <c r="RY17" s="685"/>
      <c r="RZ17" s="685"/>
      <c r="SA17" s="685"/>
      <c r="SB17" s="685"/>
      <c r="SC17" s="685"/>
      <c r="SD17" s="685"/>
      <c r="SE17" s="685"/>
      <c r="SF17" s="685"/>
      <c r="SG17" s="685"/>
      <c r="SH17" s="685"/>
      <c r="SI17" s="685"/>
      <c r="SJ17" s="685"/>
      <c r="SK17" s="685"/>
      <c r="SL17" s="685"/>
      <c r="SM17" s="685"/>
      <c r="SN17" s="685"/>
      <c r="SO17" s="685"/>
      <c r="SP17" s="685"/>
      <c r="SQ17" s="685"/>
      <c r="SR17" s="685"/>
      <c r="SS17" s="685"/>
      <c r="ST17" s="685"/>
      <c r="SU17" s="685"/>
      <c r="SV17" s="685"/>
      <c r="SW17" s="685"/>
      <c r="SX17" s="685"/>
      <c r="SY17" s="685"/>
      <c r="SZ17" s="685"/>
      <c r="TA17" s="685"/>
      <c r="TB17" s="685"/>
      <c r="TC17" s="685"/>
      <c r="TD17" s="685"/>
      <c r="TE17" s="685"/>
      <c r="TF17" s="685"/>
      <c r="TG17" s="685"/>
      <c r="TH17" s="685"/>
      <c r="TI17" s="685"/>
      <c r="TJ17" s="685"/>
      <c r="TK17" s="685"/>
      <c r="TL17" s="685"/>
      <c r="TM17" s="685"/>
      <c r="TN17" s="685"/>
      <c r="TO17" s="685"/>
      <c r="TP17" s="685"/>
      <c r="TQ17" s="685"/>
      <c r="TR17" s="685"/>
      <c r="TS17" s="685"/>
      <c r="TT17" s="685"/>
      <c r="TU17" s="685"/>
      <c r="TV17" s="685"/>
      <c r="TW17" s="685"/>
      <c r="TX17" s="685"/>
      <c r="TY17" s="685"/>
      <c r="TZ17" s="685"/>
      <c r="UA17" s="685"/>
      <c r="UB17" s="685"/>
      <c r="UC17" s="685"/>
      <c r="UD17" s="685"/>
      <c r="UE17" s="685"/>
      <c r="UF17" s="685"/>
      <c r="UG17" s="685"/>
      <c r="UH17" s="685"/>
      <c r="UI17" s="685"/>
      <c r="UJ17" s="685"/>
      <c r="UK17" s="685"/>
      <c r="UL17" s="685"/>
      <c r="UM17" s="685"/>
      <c r="UN17" s="685"/>
      <c r="UO17" s="685"/>
      <c r="UP17" s="685"/>
      <c r="UQ17" s="685"/>
      <c r="UR17" s="685"/>
      <c r="US17" s="685"/>
      <c r="UT17" s="685"/>
      <c r="UU17" s="685"/>
      <c r="UV17" s="685"/>
      <c r="UW17" s="685"/>
      <c r="UX17" s="685"/>
      <c r="UY17" s="685"/>
      <c r="UZ17" s="685"/>
      <c r="VA17" s="685"/>
      <c r="VB17" s="685"/>
      <c r="VC17" s="685"/>
      <c r="VD17" s="685"/>
      <c r="VE17" s="685"/>
      <c r="VF17" s="685"/>
      <c r="VG17" s="685"/>
      <c r="VH17" s="685"/>
      <c r="VI17" s="685"/>
      <c r="VJ17" s="685"/>
      <c r="VK17" s="685"/>
      <c r="VL17" s="685"/>
      <c r="VM17" s="685"/>
      <c r="VN17" s="685"/>
      <c r="VO17" s="685"/>
      <c r="VP17" s="685"/>
      <c r="VQ17" s="685"/>
      <c r="VR17" s="685"/>
      <c r="VS17" s="685"/>
      <c r="VT17" s="685"/>
      <c r="VU17" s="685"/>
      <c r="VV17" s="685"/>
      <c r="VW17" s="685"/>
      <c r="VX17" s="685"/>
      <c r="VY17" s="685"/>
      <c r="VZ17" s="685"/>
      <c r="WA17" s="685"/>
      <c r="WB17" s="685"/>
      <c r="WC17" s="685"/>
      <c r="WD17" s="685"/>
      <c r="WE17" s="685"/>
      <c r="WF17" s="685"/>
      <c r="WG17" s="685"/>
      <c r="WH17" s="685"/>
      <c r="WI17" s="685"/>
      <c r="WJ17" s="685"/>
      <c r="WK17" s="685"/>
      <c r="WL17" s="685"/>
      <c r="WM17" s="685"/>
      <c r="WN17" s="685"/>
      <c r="WO17" s="685"/>
      <c r="WP17" s="685"/>
      <c r="WQ17" s="685"/>
      <c r="WR17" s="685"/>
      <c r="WS17" s="685"/>
      <c r="WT17" s="685"/>
      <c r="WU17" s="685"/>
      <c r="WV17" s="685"/>
      <c r="WW17" s="685"/>
      <c r="WX17" s="685"/>
      <c r="WY17" s="685"/>
      <c r="WZ17" s="685"/>
      <c r="XA17" s="685"/>
      <c r="XB17" s="685"/>
      <c r="XC17" s="685"/>
      <c r="XD17" s="685"/>
      <c r="XE17" s="685"/>
      <c r="XF17" s="685"/>
      <c r="XG17" s="685"/>
      <c r="XH17" s="685"/>
      <c r="XI17" s="685"/>
      <c r="XJ17" s="685"/>
      <c r="XK17" s="685"/>
      <c r="XL17" s="685"/>
      <c r="XM17" s="685"/>
      <c r="XN17" s="685"/>
      <c r="XO17" s="685"/>
      <c r="XP17" s="685"/>
      <c r="XQ17" s="685"/>
      <c r="XR17" s="685"/>
      <c r="XS17" s="685"/>
      <c r="XT17" s="685"/>
      <c r="XU17" s="685"/>
      <c r="XV17" s="685"/>
      <c r="XW17" s="685"/>
      <c r="XX17" s="685"/>
      <c r="XY17" s="685"/>
      <c r="XZ17" s="685"/>
      <c r="YA17" s="685"/>
      <c r="YB17" s="685"/>
      <c r="YC17" s="685"/>
      <c r="YD17" s="685"/>
      <c r="YE17" s="685"/>
      <c r="YF17" s="685"/>
      <c r="YG17" s="685"/>
      <c r="YH17" s="685"/>
      <c r="YI17" s="685"/>
      <c r="YJ17" s="685"/>
      <c r="YK17" s="685"/>
      <c r="YL17" s="685"/>
      <c r="YM17" s="685"/>
      <c r="YN17" s="685"/>
      <c r="YO17" s="685"/>
      <c r="YP17" s="685"/>
      <c r="YQ17" s="685"/>
      <c r="YR17" s="685"/>
      <c r="YS17" s="685"/>
      <c r="YT17" s="685"/>
      <c r="YU17" s="685"/>
      <c r="YV17" s="685"/>
      <c r="YW17" s="685"/>
      <c r="YX17" s="685"/>
      <c r="YY17" s="685"/>
      <c r="YZ17" s="685"/>
      <c r="ZA17" s="685"/>
      <c r="ZB17" s="685"/>
      <c r="ZC17" s="685"/>
      <c r="ZD17" s="685"/>
      <c r="ZE17" s="685"/>
      <c r="ZF17" s="685"/>
      <c r="ZG17" s="685"/>
      <c r="ZH17" s="685"/>
      <c r="ZI17" s="685"/>
      <c r="ZJ17" s="685"/>
      <c r="ZK17" s="685"/>
      <c r="ZL17" s="685"/>
      <c r="ZM17" s="685"/>
      <c r="ZN17" s="685"/>
      <c r="ZO17" s="685"/>
      <c r="ZP17" s="685"/>
      <c r="ZQ17" s="685"/>
      <c r="ZR17" s="685"/>
      <c r="ZS17" s="685"/>
      <c r="ZT17" s="685"/>
      <c r="ZU17" s="685"/>
      <c r="ZV17" s="685"/>
      <c r="ZW17" s="685"/>
      <c r="ZX17" s="685"/>
      <c r="ZY17" s="685"/>
      <c r="ZZ17" s="685"/>
      <c r="AAA17" s="685"/>
      <c r="AAB17" s="685"/>
      <c r="AAC17" s="685"/>
      <c r="AAD17" s="685"/>
      <c r="AAE17" s="685"/>
      <c r="AAF17" s="685"/>
      <c r="AAG17" s="685"/>
      <c r="AAH17" s="685"/>
      <c r="AAI17" s="685"/>
      <c r="AAJ17" s="685"/>
      <c r="AAK17" s="685"/>
      <c r="AAL17" s="685"/>
      <c r="AAM17" s="685"/>
      <c r="AAN17" s="685"/>
      <c r="AAO17" s="685"/>
      <c r="AAP17" s="685"/>
      <c r="AAQ17" s="685"/>
      <c r="AAR17" s="685"/>
      <c r="AAS17" s="685"/>
      <c r="AAT17" s="685"/>
      <c r="AAU17" s="685"/>
      <c r="AAV17" s="685"/>
      <c r="AAW17" s="685"/>
      <c r="AAX17" s="685"/>
      <c r="AAY17" s="685"/>
      <c r="AAZ17" s="685"/>
      <c r="ABA17" s="685"/>
      <c r="ABB17" s="685"/>
      <c r="ABC17" s="685"/>
      <c r="ABD17" s="685"/>
      <c r="ABE17" s="685"/>
      <c r="ABF17" s="685"/>
      <c r="ABG17" s="685"/>
      <c r="ABH17" s="685"/>
      <c r="ABI17" s="685"/>
      <c r="ABJ17" s="685"/>
      <c r="ABK17" s="685"/>
      <c r="ABL17" s="685"/>
      <c r="ABM17" s="685"/>
      <c r="ABN17" s="685"/>
      <c r="ABO17" s="685"/>
      <c r="ABP17" s="685"/>
      <c r="ABQ17" s="685"/>
      <c r="ABR17" s="685"/>
      <c r="ABS17" s="685"/>
      <c r="ABT17" s="685"/>
      <c r="ABU17" s="685"/>
      <c r="ABV17" s="685"/>
      <c r="ABW17" s="685"/>
      <c r="ABX17" s="685"/>
      <c r="ABY17" s="685"/>
      <c r="ABZ17" s="685"/>
      <c r="ACA17" s="685"/>
      <c r="ACB17" s="685"/>
      <c r="ACC17" s="685"/>
      <c r="ACD17" s="685"/>
      <c r="ACE17" s="685"/>
      <c r="ACF17" s="685"/>
      <c r="ACG17" s="685"/>
      <c r="ACH17" s="685"/>
      <c r="ACI17" s="685"/>
      <c r="ACJ17" s="685"/>
      <c r="ACK17" s="685"/>
      <c r="ACL17" s="685"/>
      <c r="ACM17" s="685"/>
      <c r="ACN17" s="685"/>
      <c r="ACO17" s="685"/>
      <c r="ACP17" s="685"/>
      <c r="ACQ17" s="685"/>
      <c r="ACR17" s="685"/>
      <c r="ACS17" s="685"/>
      <c r="ACT17" s="685"/>
      <c r="ACU17" s="685"/>
      <c r="ACV17" s="685"/>
      <c r="ACW17" s="685"/>
      <c r="ACX17" s="685"/>
      <c r="ACY17" s="685"/>
      <c r="ACZ17" s="685"/>
      <c r="ADA17" s="685"/>
      <c r="ADB17" s="685"/>
      <c r="ADC17" s="685"/>
      <c r="ADD17" s="685"/>
      <c r="ADE17" s="685"/>
      <c r="ADF17" s="685"/>
      <c r="ADG17" s="685"/>
      <c r="ADH17" s="685"/>
      <c r="ADI17" s="685"/>
      <c r="ADJ17" s="685"/>
      <c r="ADK17" s="685"/>
      <c r="ADL17" s="685"/>
      <c r="ADM17" s="685"/>
      <c r="ADN17" s="685"/>
      <c r="ADO17" s="685"/>
      <c r="ADP17" s="685"/>
      <c r="ADQ17" s="685"/>
      <c r="ADR17" s="685"/>
      <c r="ADS17" s="685"/>
      <c r="ADT17" s="685"/>
      <c r="ADU17" s="685"/>
      <c r="ADV17" s="685"/>
      <c r="ADW17" s="685"/>
      <c r="ADX17" s="685"/>
      <c r="ADY17" s="685"/>
      <c r="ADZ17" s="685"/>
      <c r="AEA17" s="685"/>
      <c r="AEB17" s="685"/>
      <c r="AEC17" s="685"/>
      <c r="AED17" s="685"/>
      <c r="AEE17" s="685"/>
      <c r="AEF17" s="685"/>
      <c r="AEG17" s="685"/>
      <c r="AEH17" s="685"/>
      <c r="AEI17" s="685"/>
      <c r="AEJ17" s="685"/>
      <c r="AEK17" s="685"/>
      <c r="AEL17" s="685"/>
      <c r="AEM17" s="685"/>
      <c r="AEN17" s="685"/>
      <c r="AEO17" s="685"/>
      <c r="AEP17" s="685"/>
      <c r="AEQ17" s="685"/>
      <c r="AER17" s="685"/>
      <c r="AES17" s="685"/>
      <c r="AET17" s="685"/>
      <c r="AEU17" s="685"/>
      <c r="AEV17" s="685"/>
      <c r="AEW17" s="685"/>
      <c r="AEX17" s="685"/>
      <c r="AEY17" s="685"/>
      <c r="AEZ17" s="685"/>
      <c r="AFA17" s="685"/>
      <c r="AFB17" s="685"/>
      <c r="AFC17" s="685"/>
      <c r="AFD17" s="685"/>
      <c r="AFE17" s="685"/>
      <c r="AFF17" s="685"/>
      <c r="AFG17" s="685"/>
      <c r="AFH17" s="685"/>
      <c r="AFI17" s="685"/>
      <c r="AFJ17" s="685"/>
      <c r="AFK17" s="685"/>
      <c r="AFL17" s="685"/>
      <c r="AFM17" s="685"/>
      <c r="AFN17" s="685"/>
      <c r="AFO17" s="685"/>
      <c r="AFP17" s="685"/>
      <c r="AFQ17" s="685"/>
      <c r="AFR17" s="685"/>
      <c r="AFS17" s="685"/>
      <c r="AFT17" s="685"/>
      <c r="AFU17" s="685"/>
      <c r="AFV17" s="685"/>
      <c r="AFW17" s="685"/>
      <c r="AFX17" s="685"/>
      <c r="AFY17" s="685"/>
      <c r="AFZ17" s="685"/>
      <c r="AGA17" s="685"/>
      <c r="AGB17" s="685"/>
      <c r="AGC17" s="685"/>
      <c r="AGD17" s="685"/>
      <c r="AGE17" s="685"/>
      <c r="AGF17" s="685"/>
      <c r="AGG17" s="685"/>
      <c r="AGH17" s="685"/>
      <c r="AGI17" s="685"/>
      <c r="AGJ17" s="685"/>
      <c r="AGK17" s="685"/>
      <c r="AGL17" s="685"/>
      <c r="AGM17" s="685"/>
      <c r="AGN17" s="685"/>
      <c r="AGO17" s="685"/>
      <c r="AGP17" s="685"/>
      <c r="AGQ17" s="685"/>
      <c r="AGR17" s="685"/>
      <c r="AGS17" s="685"/>
      <c r="AGT17" s="685"/>
      <c r="AGU17" s="685"/>
      <c r="AGV17" s="685"/>
      <c r="AGW17" s="685"/>
      <c r="AGX17" s="685"/>
      <c r="AGY17" s="685"/>
      <c r="AGZ17" s="685"/>
      <c r="AHA17" s="685"/>
      <c r="AHB17" s="685"/>
      <c r="AHC17" s="685"/>
      <c r="AHD17" s="685"/>
      <c r="AHE17" s="685"/>
      <c r="AHF17" s="685"/>
      <c r="AHG17" s="685"/>
      <c r="AHH17" s="685"/>
      <c r="AHI17" s="685"/>
      <c r="AHJ17" s="685"/>
      <c r="AHK17" s="685"/>
      <c r="AHL17" s="685"/>
      <c r="AHM17" s="685"/>
      <c r="AHN17" s="685"/>
      <c r="AHO17" s="685"/>
      <c r="AHP17" s="685"/>
      <c r="AHQ17" s="685"/>
      <c r="AHR17" s="685"/>
      <c r="AHS17" s="685"/>
      <c r="AHT17" s="685"/>
      <c r="AHU17" s="685"/>
      <c r="AHV17" s="685"/>
      <c r="AHW17" s="685"/>
      <c r="AHX17" s="685"/>
      <c r="AHY17" s="685"/>
      <c r="AHZ17" s="685"/>
      <c r="AIA17" s="685"/>
      <c r="AIB17" s="685"/>
      <c r="AIC17" s="685"/>
      <c r="AID17" s="685"/>
      <c r="AIE17" s="685"/>
      <c r="AIF17" s="685"/>
      <c r="AIG17" s="685"/>
      <c r="AIH17" s="685"/>
      <c r="AII17" s="685"/>
      <c r="AIJ17" s="685"/>
      <c r="AIK17" s="685"/>
      <c r="AIL17" s="685"/>
      <c r="AIM17" s="685"/>
      <c r="AIN17" s="685"/>
      <c r="AIO17" s="685"/>
      <c r="AIP17" s="685"/>
      <c r="AIQ17" s="685"/>
      <c r="AIR17" s="685"/>
      <c r="AIS17" s="685"/>
      <c r="AIT17" s="685"/>
      <c r="AIU17" s="685"/>
      <c r="AIV17" s="685"/>
      <c r="AIW17" s="685"/>
      <c r="AIX17" s="685"/>
      <c r="AIY17" s="685"/>
      <c r="AIZ17" s="685"/>
      <c r="AJA17" s="685"/>
      <c r="AJB17" s="685"/>
      <c r="AJC17" s="685"/>
      <c r="AJD17" s="685"/>
      <c r="AJE17" s="685"/>
      <c r="AJF17" s="685"/>
      <c r="AJG17" s="685"/>
      <c r="AJH17" s="685"/>
      <c r="AJI17" s="685"/>
      <c r="AJJ17" s="685"/>
      <c r="AJK17" s="685"/>
      <c r="AJL17" s="685"/>
      <c r="AJM17" s="685"/>
      <c r="AJN17" s="685"/>
      <c r="AJO17" s="685"/>
      <c r="AJP17" s="685"/>
      <c r="AJQ17" s="685"/>
      <c r="AJR17" s="685"/>
      <c r="AJS17" s="685"/>
      <c r="AJT17" s="685"/>
      <c r="AJU17" s="685"/>
      <c r="AJV17" s="685"/>
      <c r="AJW17" s="685"/>
      <c r="AJX17" s="685"/>
      <c r="AJY17" s="685"/>
      <c r="AJZ17" s="685"/>
      <c r="AKA17" s="685"/>
      <c r="AKB17" s="685"/>
      <c r="AKC17" s="685"/>
      <c r="AKD17" s="685"/>
      <c r="AKE17" s="685"/>
      <c r="AKF17" s="685"/>
      <c r="AKG17" s="685"/>
      <c r="AKH17" s="685"/>
      <c r="AKI17" s="685"/>
      <c r="AKJ17" s="685"/>
      <c r="AKK17" s="685"/>
      <c r="AKL17" s="685"/>
      <c r="AKM17" s="685"/>
      <c r="AKN17" s="685"/>
      <c r="AKO17" s="685"/>
      <c r="AKP17" s="685"/>
      <c r="AKQ17" s="685"/>
      <c r="AKR17" s="685"/>
      <c r="AKS17" s="685"/>
      <c r="AKT17" s="685"/>
      <c r="AKU17" s="685"/>
      <c r="AKV17" s="685"/>
      <c r="AKW17" s="685"/>
      <c r="AKX17" s="685"/>
      <c r="AKY17" s="685"/>
      <c r="AKZ17" s="685"/>
      <c r="ALA17" s="685"/>
      <c r="ALB17" s="685"/>
      <c r="ALC17" s="685"/>
      <c r="ALD17" s="685"/>
      <c r="ALE17" s="685"/>
      <c r="ALF17" s="685"/>
      <c r="ALG17" s="685"/>
      <c r="ALH17" s="685"/>
      <c r="ALI17" s="685"/>
      <c r="ALJ17" s="685"/>
      <c r="ALK17" s="685"/>
      <c r="ALL17" s="685"/>
      <c r="ALM17" s="685"/>
      <c r="ALN17" s="685"/>
      <c r="ALO17" s="685"/>
      <c r="ALP17" s="685"/>
      <c r="ALQ17" s="685"/>
      <c r="ALR17" s="685"/>
      <c r="ALS17" s="685"/>
      <c r="ALT17" s="685"/>
      <c r="ALU17" s="685"/>
      <c r="ALV17" s="685"/>
      <c r="ALW17" s="685"/>
      <c r="ALX17" s="685"/>
      <c r="ALY17" s="685"/>
      <c r="ALZ17" s="685"/>
      <c r="AMA17" s="685"/>
      <c r="AMB17" s="685"/>
      <c r="AMC17" s="685"/>
      <c r="AMD17" s="685"/>
      <c r="AME17" s="685"/>
      <c r="AMF17" s="685"/>
      <c r="AMG17" s="685"/>
      <c r="AMH17" s="685"/>
      <c r="AMI17" s="685"/>
      <c r="AMJ17" s="685"/>
      <c r="AMK17" s="685"/>
      <c r="AML17" s="685"/>
      <c r="AMM17" s="685"/>
      <c r="AMN17" s="685"/>
      <c r="AMO17" s="685"/>
      <c r="AMP17" s="685"/>
      <c r="AMQ17" s="685"/>
      <c r="AMR17" s="685"/>
      <c r="AMS17" s="685"/>
      <c r="AMT17" s="685"/>
      <c r="AMU17" s="685"/>
      <c r="AMV17" s="685"/>
      <c r="AMW17" s="685"/>
      <c r="AMX17" s="685"/>
      <c r="AMY17" s="685"/>
      <c r="AMZ17" s="685"/>
      <c r="ANA17" s="685"/>
      <c r="ANB17" s="685"/>
      <c r="ANC17" s="685"/>
      <c r="AND17" s="685"/>
      <c r="ANE17" s="685"/>
      <c r="ANF17" s="685"/>
      <c r="ANG17" s="685"/>
      <c r="ANH17" s="685"/>
      <c r="ANI17" s="685"/>
      <c r="ANJ17" s="685"/>
      <c r="ANK17" s="685"/>
      <c r="ANL17" s="685"/>
      <c r="ANM17" s="685"/>
      <c r="ANN17" s="685"/>
      <c r="ANO17" s="685"/>
      <c r="ANP17" s="685"/>
      <c r="ANQ17" s="685"/>
      <c r="ANR17" s="685"/>
      <c r="ANS17" s="685"/>
      <c r="ANT17" s="685"/>
      <c r="ANU17" s="685"/>
      <c r="ANV17" s="685"/>
      <c r="ANW17" s="685"/>
      <c r="ANX17" s="685"/>
      <c r="ANY17" s="685"/>
      <c r="ANZ17" s="685"/>
      <c r="AOA17" s="685"/>
      <c r="AOB17" s="685"/>
      <c r="AOC17" s="685"/>
      <c r="AOD17" s="685"/>
      <c r="AOE17" s="685"/>
      <c r="AOF17" s="685"/>
      <c r="AOG17" s="685"/>
      <c r="AOH17" s="685"/>
      <c r="AOI17" s="685"/>
      <c r="AOJ17" s="685"/>
      <c r="AOK17" s="685"/>
      <c r="AOL17" s="685"/>
      <c r="AOM17" s="685"/>
      <c r="AON17" s="685"/>
      <c r="AOO17" s="685"/>
      <c r="AOP17" s="685"/>
      <c r="AOQ17" s="685"/>
      <c r="AOR17" s="685"/>
      <c r="AOS17" s="685"/>
      <c r="AOT17" s="685"/>
      <c r="AOU17" s="685"/>
      <c r="AOV17" s="685"/>
      <c r="AOW17" s="685"/>
      <c r="AOX17" s="685"/>
      <c r="AOY17" s="685"/>
      <c r="AOZ17" s="685"/>
      <c r="APA17" s="685"/>
      <c r="APB17" s="685"/>
      <c r="APC17" s="685"/>
      <c r="APD17" s="685"/>
      <c r="APE17" s="685"/>
      <c r="APF17" s="685"/>
      <c r="APG17" s="685"/>
      <c r="APH17" s="685"/>
      <c r="API17" s="685"/>
      <c r="APJ17" s="685"/>
      <c r="APK17" s="685"/>
      <c r="APL17" s="685"/>
      <c r="APM17" s="685"/>
      <c r="APN17" s="685"/>
      <c r="APO17" s="685"/>
      <c r="APP17" s="685"/>
      <c r="APQ17" s="685"/>
      <c r="APR17" s="685"/>
      <c r="APS17" s="685"/>
      <c r="APT17" s="685"/>
      <c r="APU17" s="685"/>
      <c r="APV17" s="685"/>
      <c r="APW17" s="685"/>
      <c r="APX17" s="685"/>
      <c r="APY17" s="685"/>
      <c r="APZ17" s="685"/>
      <c r="AQA17" s="685"/>
      <c r="AQB17" s="685"/>
      <c r="AQC17" s="685"/>
      <c r="AQD17" s="685"/>
      <c r="AQE17" s="685"/>
      <c r="AQF17" s="685"/>
      <c r="AQG17" s="685"/>
      <c r="AQH17" s="685"/>
      <c r="AQI17" s="685"/>
      <c r="AQJ17" s="685"/>
      <c r="AQK17" s="685"/>
      <c r="AQL17" s="685"/>
      <c r="AQM17" s="685"/>
      <c r="AQN17" s="685"/>
      <c r="AQO17" s="685"/>
      <c r="AQP17" s="685"/>
      <c r="AQQ17" s="685"/>
      <c r="AQR17" s="685"/>
      <c r="AQS17" s="685"/>
      <c r="AQT17" s="685"/>
      <c r="AQU17" s="685"/>
      <c r="AQV17" s="685"/>
      <c r="AQW17" s="685"/>
      <c r="AQX17" s="685"/>
      <c r="AQY17" s="685"/>
      <c r="AQZ17" s="685"/>
      <c r="ARA17" s="685"/>
      <c r="ARB17" s="685"/>
      <c r="ARC17" s="685"/>
      <c r="ARD17" s="685"/>
      <c r="ARE17" s="685"/>
      <c r="ARF17" s="685"/>
      <c r="ARG17" s="685"/>
      <c r="ARH17" s="685"/>
      <c r="ARI17" s="685"/>
      <c r="ARJ17" s="685"/>
      <c r="ARK17" s="685"/>
      <c r="ARL17" s="685"/>
      <c r="ARM17" s="685"/>
      <c r="ARN17" s="685"/>
      <c r="ARO17" s="685"/>
      <c r="ARP17" s="685"/>
      <c r="ARQ17" s="685"/>
      <c r="ARR17" s="685"/>
      <c r="ARS17" s="685"/>
      <c r="ART17" s="685"/>
      <c r="ARU17" s="685"/>
      <c r="ARV17" s="685"/>
      <c r="ARW17" s="685"/>
      <c r="ARX17" s="685"/>
      <c r="ARY17" s="685"/>
      <c r="ARZ17" s="685"/>
      <c r="ASA17" s="685"/>
      <c r="ASB17" s="685"/>
      <c r="ASC17" s="685"/>
      <c r="ASD17" s="685"/>
      <c r="ASE17" s="685"/>
      <c r="ASF17" s="685"/>
      <c r="ASG17" s="685"/>
      <c r="ASH17" s="685"/>
      <c r="ASI17" s="685"/>
      <c r="ASJ17" s="685"/>
      <c r="ASK17" s="685"/>
      <c r="ASL17" s="685"/>
      <c r="ASM17" s="685"/>
      <c r="ASN17" s="685"/>
      <c r="ASO17" s="685"/>
      <c r="ASP17" s="685"/>
      <c r="ASQ17" s="685"/>
      <c r="ASR17" s="685"/>
      <c r="ASS17" s="685"/>
      <c r="AST17" s="685"/>
      <c r="ASU17" s="685"/>
      <c r="ASV17" s="685"/>
      <c r="ASW17" s="685"/>
      <c r="ASX17" s="685"/>
      <c r="ASY17" s="685"/>
      <c r="ASZ17" s="685"/>
      <c r="ATA17" s="685"/>
      <c r="ATB17" s="685"/>
      <c r="ATC17" s="685"/>
      <c r="ATD17" s="685"/>
      <c r="ATE17" s="685"/>
      <c r="ATF17" s="685"/>
      <c r="ATG17" s="685"/>
      <c r="ATH17" s="685"/>
      <c r="ATI17" s="685"/>
      <c r="ATJ17" s="685"/>
      <c r="ATK17" s="685"/>
      <c r="ATL17" s="685"/>
      <c r="ATM17" s="685"/>
      <c r="ATN17" s="685"/>
      <c r="ATO17" s="685"/>
      <c r="ATP17" s="685"/>
      <c r="ATQ17" s="685"/>
      <c r="ATR17" s="685"/>
      <c r="ATS17" s="685"/>
      <c r="ATT17" s="685"/>
      <c r="ATU17" s="685"/>
      <c r="ATV17" s="685"/>
      <c r="ATW17" s="685"/>
      <c r="ATX17" s="685"/>
      <c r="ATY17" s="685"/>
      <c r="ATZ17" s="685"/>
      <c r="AUA17" s="685"/>
      <c r="AUB17" s="685"/>
      <c r="AUC17" s="685"/>
      <c r="AUD17" s="685"/>
      <c r="AUE17" s="685"/>
      <c r="AUF17" s="685"/>
      <c r="AUG17" s="685"/>
      <c r="AUH17" s="685"/>
      <c r="AUI17" s="685"/>
      <c r="AUJ17" s="685"/>
      <c r="AUK17" s="685"/>
      <c r="AUL17" s="685"/>
      <c r="AUM17" s="685"/>
      <c r="AUN17" s="685"/>
      <c r="AUO17" s="685"/>
      <c r="AUP17" s="685"/>
      <c r="AUQ17" s="685"/>
      <c r="AUR17" s="685"/>
      <c r="AUS17" s="685"/>
      <c r="AUT17" s="685"/>
      <c r="AUU17" s="685"/>
      <c r="AUV17" s="685"/>
      <c r="AUW17" s="685"/>
      <c r="AUX17" s="685"/>
      <c r="AUY17" s="685"/>
      <c r="AUZ17" s="685"/>
      <c r="AVA17" s="685"/>
      <c r="AVB17" s="685"/>
      <c r="AVC17" s="685"/>
      <c r="AVD17" s="685"/>
      <c r="AVE17" s="685"/>
      <c r="AVF17" s="685"/>
      <c r="AVG17" s="685"/>
      <c r="AVH17" s="685"/>
      <c r="AVI17" s="685"/>
      <c r="AVJ17" s="685"/>
      <c r="AVK17" s="685"/>
      <c r="AVL17" s="685"/>
      <c r="AVM17" s="685"/>
      <c r="AVN17" s="685"/>
      <c r="AVO17" s="685"/>
      <c r="AVP17" s="685"/>
      <c r="AVQ17" s="685"/>
      <c r="AVR17" s="685"/>
      <c r="AVS17" s="685"/>
      <c r="AVT17" s="685"/>
      <c r="AVU17" s="685"/>
      <c r="AVV17" s="685"/>
      <c r="AVW17" s="685"/>
      <c r="AVX17" s="685"/>
      <c r="AVY17" s="685"/>
      <c r="AVZ17" s="685"/>
      <c r="AWA17" s="685"/>
      <c r="AWB17" s="685"/>
      <c r="AWC17" s="685"/>
      <c r="AWD17" s="685"/>
      <c r="AWE17" s="685"/>
      <c r="AWF17" s="685"/>
      <c r="AWG17" s="685"/>
      <c r="AWH17" s="685"/>
      <c r="AWI17" s="685"/>
      <c r="AWJ17" s="685"/>
      <c r="AWK17" s="685"/>
      <c r="AWL17" s="685"/>
      <c r="AWM17" s="685"/>
      <c r="AWN17" s="685"/>
      <c r="AWO17" s="685"/>
      <c r="AWP17" s="685"/>
      <c r="AWQ17" s="685"/>
      <c r="AWR17" s="685"/>
      <c r="AWS17" s="685"/>
      <c r="AWT17" s="685"/>
      <c r="AWU17" s="685"/>
      <c r="AWV17" s="685"/>
      <c r="AWW17" s="685"/>
      <c r="AWX17" s="685"/>
      <c r="AWY17" s="685"/>
      <c r="AWZ17" s="685"/>
      <c r="AXA17" s="685"/>
      <c r="AXB17" s="685"/>
      <c r="AXC17" s="685"/>
      <c r="AXD17" s="685"/>
      <c r="AXE17" s="685"/>
      <c r="AXF17" s="685"/>
      <c r="AXG17" s="685"/>
      <c r="AXH17" s="685"/>
      <c r="AXI17" s="685"/>
      <c r="AXJ17" s="685"/>
      <c r="AXK17" s="685"/>
      <c r="AXL17" s="685"/>
      <c r="AXM17" s="685"/>
      <c r="AXN17" s="685"/>
      <c r="AXO17" s="685"/>
      <c r="AXP17" s="685"/>
      <c r="AXQ17" s="685"/>
      <c r="AXR17" s="685"/>
      <c r="AXS17" s="685"/>
      <c r="AXT17" s="685"/>
      <c r="AXU17" s="685"/>
      <c r="AXV17" s="685"/>
      <c r="AXW17" s="685"/>
      <c r="AXX17" s="685"/>
      <c r="AXY17" s="685"/>
      <c r="AXZ17" s="685"/>
      <c r="AYA17" s="685"/>
      <c r="AYB17" s="685"/>
      <c r="AYC17" s="685"/>
      <c r="AYD17" s="685"/>
      <c r="AYE17" s="685"/>
      <c r="AYF17" s="685"/>
      <c r="AYG17" s="685"/>
      <c r="AYH17" s="685"/>
      <c r="AYI17" s="685"/>
      <c r="AYJ17" s="685"/>
      <c r="AYK17" s="685"/>
      <c r="AYL17" s="685"/>
      <c r="AYM17" s="685"/>
      <c r="AYN17" s="685"/>
      <c r="AYO17" s="685"/>
      <c r="AYP17" s="685"/>
      <c r="AYQ17" s="685"/>
      <c r="AYR17" s="685"/>
      <c r="AYS17" s="685"/>
      <c r="AYT17" s="685"/>
      <c r="AYU17" s="685"/>
      <c r="AYV17" s="685"/>
      <c r="AYW17" s="685"/>
      <c r="AYX17" s="685"/>
      <c r="AYY17" s="685"/>
      <c r="AYZ17" s="685"/>
      <c r="AZA17" s="685"/>
      <c r="AZB17" s="685"/>
      <c r="AZC17" s="685"/>
      <c r="AZD17" s="685"/>
      <c r="AZE17" s="685"/>
      <c r="AZF17" s="685"/>
      <c r="AZG17" s="685"/>
      <c r="AZH17" s="685"/>
      <c r="AZI17" s="685"/>
      <c r="AZJ17" s="685"/>
      <c r="AZK17" s="685"/>
      <c r="AZL17" s="685"/>
      <c r="AZM17" s="685"/>
      <c r="AZN17" s="685"/>
      <c r="AZO17" s="685"/>
      <c r="AZP17" s="685"/>
      <c r="AZQ17" s="685"/>
      <c r="AZR17" s="685"/>
      <c r="AZS17" s="685"/>
      <c r="AZT17" s="685"/>
      <c r="AZU17" s="685"/>
      <c r="AZV17" s="685"/>
      <c r="AZW17" s="685"/>
      <c r="AZX17" s="685"/>
      <c r="AZY17" s="685"/>
      <c r="AZZ17" s="685"/>
      <c r="BAA17" s="685"/>
      <c r="BAB17" s="685"/>
      <c r="BAC17" s="685"/>
      <c r="BAD17" s="685"/>
      <c r="BAE17" s="685"/>
      <c r="BAF17" s="685"/>
      <c r="BAG17" s="685"/>
      <c r="BAH17" s="685"/>
      <c r="BAI17" s="685"/>
      <c r="BAJ17" s="685"/>
      <c r="BAK17" s="685"/>
      <c r="BAL17" s="685"/>
      <c r="BAM17" s="685"/>
      <c r="BAN17" s="685"/>
      <c r="BAO17" s="685"/>
      <c r="BAP17" s="685"/>
      <c r="BAQ17" s="685"/>
      <c r="BAR17" s="685"/>
      <c r="BAS17" s="685"/>
      <c r="BAT17" s="685"/>
      <c r="BAU17" s="685"/>
      <c r="BAV17" s="685"/>
      <c r="BAW17" s="685"/>
      <c r="BAX17" s="685"/>
      <c r="BAY17" s="685"/>
      <c r="BAZ17" s="685"/>
      <c r="BBA17" s="685"/>
      <c r="BBB17" s="685"/>
      <c r="BBC17" s="685"/>
      <c r="BBD17" s="685"/>
      <c r="BBE17" s="685"/>
      <c r="BBF17" s="685"/>
      <c r="BBG17" s="685"/>
      <c r="BBH17" s="685"/>
      <c r="BBI17" s="685"/>
      <c r="BBJ17" s="685"/>
      <c r="BBK17" s="685"/>
      <c r="BBL17" s="685"/>
      <c r="BBM17" s="685"/>
      <c r="BBN17" s="685"/>
      <c r="BBO17" s="685"/>
      <c r="BBP17" s="685"/>
      <c r="BBQ17" s="685"/>
      <c r="BBR17" s="685"/>
      <c r="BBS17" s="685"/>
      <c r="BBT17" s="685"/>
      <c r="BBU17" s="685"/>
      <c r="BBV17" s="685"/>
      <c r="BBW17" s="685"/>
      <c r="BBX17" s="685"/>
      <c r="BBY17" s="685"/>
      <c r="BBZ17" s="685"/>
      <c r="BCA17" s="685"/>
      <c r="BCB17" s="685"/>
      <c r="BCC17" s="685"/>
      <c r="BCD17" s="685"/>
      <c r="BCE17" s="685"/>
      <c r="BCF17" s="685"/>
      <c r="BCG17" s="685"/>
      <c r="BCH17" s="685"/>
      <c r="BCI17" s="685"/>
      <c r="BCJ17" s="685"/>
      <c r="BCK17" s="685"/>
      <c r="BCL17" s="685"/>
      <c r="BCM17" s="685"/>
      <c r="BCN17" s="685"/>
      <c r="BCO17" s="685"/>
      <c r="BCP17" s="685"/>
      <c r="BCQ17" s="685"/>
      <c r="BCR17" s="685"/>
      <c r="BCS17" s="685"/>
      <c r="BCT17" s="685"/>
      <c r="BCU17" s="685"/>
      <c r="BCV17" s="685"/>
      <c r="BCW17" s="685"/>
      <c r="BCX17" s="685"/>
      <c r="BCY17" s="685"/>
      <c r="BCZ17" s="685"/>
      <c r="BDA17" s="685"/>
      <c r="BDB17" s="685"/>
      <c r="BDC17" s="685"/>
      <c r="BDD17" s="685"/>
      <c r="BDE17" s="685"/>
      <c r="BDF17" s="685"/>
      <c r="BDG17" s="685"/>
      <c r="BDH17" s="685"/>
      <c r="BDI17" s="685"/>
      <c r="BDJ17" s="685"/>
      <c r="BDK17" s="685"/>
      <c r="BDL17" s="685"/>
      <c r="BDM17" s="685"/>
      <c r="BDN17" s="685"/>
      <c r="BDO17" s="685"/>
      <c r="BDP17" s="685"/>
      <c r="BDQ17" s="685"/>
      <c r="BDR17" s="685"/>
      <c r="BDS17" s="685"/>
      <c r="BDT17" s="685"/>
      <c r="BDU17" s="685"/>
      <c r="BDV17" s="685"/>
      <c r="BDW17" s="685"/>
      <c r="BDX17" s="685"/>
      <c r="BDY17" s="685"/>
      <c r="BDZ17" s="685"/>
      <c r="BEA17" s="685"/>
      <c r="BEB17" s="685"/>
      <c r="BEC17" s="685"/>
      <c r="BED17" s="685"/>
      <c r="BEE17" s="685"/>
      <c r="BEF17" s="685"/>
      <c r="BEG17" s="685"/>
      <c r="BEH17" s="685"/>
      <c r="BEI17" s="685"/>
      <c r="BEJ17" s="685"/>
      <c r="BEK17" s="685"/>
      <c r="BEL17" s="685"/>
      <c r="BEM17" s="685"/>
      <c r="BEN17" s="685"/>
      <c r="BEO17" s="685"/>
      <c r="BEP17" s="685"/>
      <c r="BEQ17" s="685"/>
      <c r="BER17" s="685"/>
      <c r="BES17" s="685"/>
      <c r="BET17" s="685"/>
      <c r="BEU17" s="685"/>
      <c r="BEV17" s="685"/>
      <c r="BEW17" s="685"/>
      <c r="BEX17" s="685"/>
      <c r="BEY17" s="685"/>
      <c r="BEZ17" s="685"/>
      <c r="BFA17" s="685"/>
      <c r="BFB17" s="685"/>
      <c r="BFC17" s="685"/>
      <c r="BFD17" s="685"/>
      <c r="BFE17" s="685"/>
      <c r="BFF17" s="685"/>
      <c r="BFG17" s="685"/>
      <c r="BFH17" s="685"/>
      <c r="BFI17" s="685"/>
      <c r="BFJ17" s="685"/>
      <c r="BFK17" s="685"/>
      <c r="BFL17" s="685"/>
      <c r="BFM17" s="685"/>
      <c r="BFN17" s="685"/>
      <c r="BFO17" s="685"/>
      <c r="BFP17" s="685"/>
      <c r="BFQ17" s="685"/>
      <c r="BFR17" s="685"/>
      <c r="BFS17" s="685"/>
      <c r="BFT17" s="685"/>
      <c r="BFU17" s="685"/>
      <c r="BFV17" s="685"/>
      <c r="BFW17" s="685"/>
      <c r="BFX17" s="685"/>
      <c r="BFY17" s="685"/>
      <c r="BFZ17" s="685"/>
      <c r="BGA17" s="685"/>
      <c r="BGB17" s="685"/>
      <c r="BGC17" s="685"/>
      <c r="BGD17" s="685"/>
      <c r="BGE17" s="685"/>
      <c r="BGF17" s="685"/>
      <c r="BGG17" s="685"/>
      <c r="BGH17" s="685"/>
      <c r="BGI17" s="685"/>
      <c r="BGJ17" s="685"/>
      <c r="BGK17" s="685"/>
      <c r="BGL17" s="685"/>
      <c r="BGM17" s="685"/>
      <c r="BGN17" s="685"/>
      <c r="BGO17" s="685"/>
      <c r="BGP17" s="685"/>
      <c r="BGQ17" s="685"/>
      <c r="BGR17" s="685"/>
      <c r="BGS17" s="685"/>
      <c r="BGT17" s="685"/>
      <c r="BGU17" s="685"/>
      <c r="BGV17" s="685"/>
      <c r="BGW17" s="685"/>
      <c r="BGX17" s="685"/>
      <c r="BGY17" s="685"/>
      <c r="BGZ17" s="685"/>
      <c r="BHA17" s="685"/>
      <c r="BHB17" s="685"/>
      <c r="BHC17" s="685"/>
      <c r="BHD17" s="685"/>
      <c r="BHE17" s="685"/>
      <c r="BHF17" s="685"/>
      <c r="BHG17" s="685"/>
      <c r="BHH17" s="685"/>
      <c r="BHI17" s="685"/>
      <c r="BHJ17" s="685"/>
      <c r="BHK17" s="685"/>
      <c r="BHL17" s="685"/>
      <c r="BHM17" s="685"/>
      <c r="BHN17" s="685"/>
      <c r="BHO17" s="685"/>
      <c r="BHP17" s="685"/>
      <c r="BHQ17" s="685"/>
      <c r="BHR17" s="685"/>
      <c r="BHS17" s="685"/>
      <c r="BHT17" s="685"/>
      <c r="BHU17" s="685"/>
      <c r="BHV17" s="685"/>
      <c r="BHW17" s="685"/>
      <c r="BHX17" s="685"/>
      <c r="BHY17" s="685"/>
      <c r="BHZ17" s="685"/>
      <c r="BIA17" s="685"/>
      <c r="BIB17" s="685"/>
      <c r="BIC17" s="685"/>
      <c r="BID17" s="685"/>
      <c r="BIE17" s="685"/>
      <c r="BIF17" s="685"/>
      <c r="BIG17" s="685"/>
      <c r="BIH17" s="685"/>
      <c r="BII17" s="685"/>
      <c r="BIJ17" s="685"/>
      <c r="BIK17" s="685"/>
      <c r="BIL17" s="685"/>
      <c r="BIM17" s="685"/>
      <c r="BIN17" s="685"/>
      <c r="BIO17" s="685"/>
      <c r="BIP17" s="685"/>
      <c r="BIQ17" s="685"/>
      <c r="BIR17" s="685"/>
      <c r="BIS17" s="685"/>
      <c r="BIT17" s="685"/>
      <c r="BIU17" s="685"/>
      <c r="BIV17" s="685"/>
      <c r="BIW17" s="685"/>
      <c r="BIX17" s="685"/>
      <c r="BIY17" s="685"/>
      <c r="BIZ17" s="685"/>
      <c r="BJA17" s="685"/>
      <c r="BJB17" s="685"/>
      <c r="BJC17" s="685"/>
      <c r="BJD17" s="685"/>
      <c r="BJE17" s="685"/>
      <c r="BJF17" s="685"/>
      <c r="BJG17" s="685"/>
      <c r="BJH17" s="685"/>
      <c r="BJI17" s="685"/>
      <c r="BJJ17" s="685"/>
      <c r="BJK17" s="685"/>
      <c r="BJL17" s="685"/>
      <c r="BJM17" s="685"/>
      <c r="BJN17" s="685"/>
      <c r="BJO17" s="685"/>
      <c r="BJP17" s="685"/>
      <c r="BJQ17" s="685"/>
      <c r="BJR17" s="685"/>
      <c r="BJS17" s="685"/>
      <c r="BJT17" s="685"/>
      <c r="BJU17" s="685"/>
      <c r="BJV17" s="685"/>
      <c r="BJW17" s="685"/>
      <c r="BJX17" s="685"/>
      <c r="BJY17" s="685"/>
      <c r="BJZ17" s="685"/>
      <c r="BKA17" s="685"/>
      <c r="BKB17" s="685"/>
      <c r="BKC17" s="685"/>
      <c r="BKD17" s="685"/>
      <c r="BKE17" s="685"/>
      <c r="BKF17" s="685"/>
      <c r="BKG17" s="685"/>
      <c r="BKH17" s="685"/>
      <c r="BKI17" s="685"/>
      <c r="BKJ17" s="685"/>
      <c r="BKK17" s="685"/>
      <c r="BKL17" s="685"/>
      <c r="BKM17" s="685"/>
      <c r="BKN17" s="685"/>
      <c r="BKO17" s="685"/>
      <c r="BKP17" s="685"/>
      <c r="BKQ17" s="685"/>
      <c r="BKR17" s="685"/>
      <c r="BKS17" s="685"/>
      <c r="BKT17" s="685"/>
      <c r="BKU17" s="685"/>
      <c r="BKV17" s="685"/>
      <c r="BKW17" s="685"/>
      <c r="BKX17" s="685"/>
      <c r="BKY17" s="685"/>
      <c r="BKZ17" s="685"/>
      <c r="BLA17" s="685"/>
      <c r="BLB17" s="685"/>
      <c r="BLC17" s="685"/>
      <c r="BLD17" s="685"/>
      <c r="BLE17" s="685"/>
      <c r="BLF17" s="685"/>
      <c r="BLG17" s="685"/>
      <c r="BLH17" s="685"/>
      <c r="BLI17" s="685"/>
      <c r="BLJ17" s="685"/>
      <c r="BLK17" s="685"/>
      <c r="BLL17" s="685"/>
      <c r="BLM17" s="685"/>
      <c r="BLN17" s="685"/>
      <c r="BLO17" s="685"/>
      <c r="BLP17" s="685"/>
      <c r="BLQ17" s="685"/>
      <c r="BLR17" s="685"/>
      <c r="BLS17" s="685"/>
      <c r="BLT17" s="685"/>
      <c r="BLU17" s="685"/>
      <c r="BLV17" s="685"/>
      <c r="BLW17" s="685"/>
      <c r="BLX17" s="685"/>
      <c r="BLY17" s="685"/>
      <c r="BLZ17" s="685"/>
      <c r="BMA17" s="685"/>
      <c r="BMB17" s="685"/>
      <c r="BMC17" s="685"/>
      <c r="BMD17" s="685"/>
      <c r="BME17" s="685"/>
      <c r="BMF17" s="685"/>
      <c r="BMG17" s="685"/>
      <c r="BMH17" s="685"/>
      <c r="BMI17" s="685"/>
      <c r="BMJ17" s="685"/>
      <c r="BMK17" s="685"/>
      <c r="BML17" s="685"/>
      <c r="BMM17" s="685"/>
      <c r="BMN17" s="685"/>
      <c r="BMO17" s="685"/>
      <c r="BMP17" s="685"/>
      <c r="BMQ17" s="685"/>
      <c r="BMR17" s="685"/>
      <c r="BMS17" s="685"/>
      <c r="BMT17" s="685"/>
      <c r="BMU17" s="685"/>
      <c r="BMV17" s="685"/>
      <c r="BMW17" s="685"/>
      <c r="BMX17" s="685"/>
      <c r="BMY17" s="685"/>
      <c r="BMZ17" s="685"/>
      <c r="BNA17" s="685"/>
      <c r="BNB17" s="685"/>
      <c r="BNC17" s="685"/>
      <c r="BND17" s="685"/>
      <c r="BNE17" s="685"/>
      <c r="BNF17" s="685"/>
      <c r="BNG17" s="685"/>
      <c r="BNH17" s="685"/>
      <c r="BNI17" s="685"/>
      <c r="BNJ17" s="685"/>
      <c r="BNK17" s="685"/>
      <c r="BNL17" s="685"/>
      <c r="BNM17" s="685"/>
      <c r="BNN17" s="685"/>
      <c r="BNO17" s="685"/>
      <c r="BNP17" s="685"/>
      <c r="BNQ17" s="685"/>
      <c r="BNR17" s="685"/>
      <c r="BNS17" s="685"/>
      <c r="BNT17" s="685"/>
      <c r="BNU17" s="685"/>
      <c r="BNV17" s="685"/>
      <c r="BNW17" s="685"/>
      <c r="BNX17" s="685"/>
      <c r="BNY17" s="685"/>
      <c r="BNZ17" s="685"/>
      <c r="BOA17" s="685"/>
      <c r="BOB17" s="685"/>
      <c r="BOC17" s="685"/>
      <c r="BOD17" s="685"/>
      <c r="BOE17" s="685"/>
      <c r="BOF17" s="685"/>
      <c r="BOG17" s="685"/>
      <c r="BOH17" s="685"/>
      <c r="BOI17" s="685"/>
      <c r="BOJ17" s="685"/>
      <c r="BOK17" s="685"/>
      <c r="BOL17" s="685"/>
      <c r="BOM17" s="685"/>
      <c r="BON17" s="685"/>
      <c r="BOO17" s="685"/>
      <c r="BOP17" s="685"/>
      <c r="BOQ17" s="685"/>
      <c r="BOR17" s="685"/>
      <c r="BOS17" s="685"/>
      <c r="BOT17" s="685"/>
      <c r="BOU17" s="685"/>
      <c r="BOV17" s="685"/>
      <c r="BOW17" s="685"/>
      <c r="BOX17" s="685"/>
      <c r="BOY17" s="685"/>
      <c r="BOZ17" s="685"/>
      <c r="BPA17" s="685"/>
      <c r="BPB17" s="685"/>
      <c r="BPC17" s="685"/>
      <c r="BPD17" s="685"/>
      <c r="BPE17" s="685"/>
      <c r="BPF17" s="685"/>
      <c r="BPG17" s="685"/>
      <c r="BPH17" s="685"/>
      <c r="BPI17" s="685"/>
      <c r="BPJ17" s="685"/>
      <c r="BPK17" s="685"/>
      <c r="BPL17" s="685"/>
      <c r="BPM17" s="685"/>
      <c r="BPN17" s="685"/>
      <c r="BPO17" s="685"/>
      <c r="BPP17" s="685"/>
      <c r="BPQ17" s="685"/>
      <c r="BPR17" s="685"/>
      <c r="BPS17" s="685"/>
      <c r="BPT17" s="685"/>
      <c r="BPU17" s="685"/>
      <c r="BPV17" s="685"/>
      <c r="BPW17" s="685"/>
      <c r="BPX17" s="685"/>
      <c r="BPY17" s="685"/>
      <c r="BPZ17" s="685"/>
      <c r="BQA17" s="685"/>
      <c r="BQB17" s="685"/>
      <c r="BQC17" s="685"/>
      <c r="BQD17" s="685"/>
      <c r="BQE17" s="685"/>
      <c r="BQF17" s="685"/>
      <c r="BQG17" s="685"/>
      <c r="BQH17" s="685"/>
      <c r="BQI17" s="685"/>
      <c r="BQJ17" s="685"/>
      <c r="BQK17" s="685"/>
      <c r="BQL17" s="685"/>
      <c r="BQM17" s="685"/>
      <c r="BQN17" s="685"/>
      <c r="BQO17" s="685"/>
      <c r="BQP17" s="685"/>
      <c r="BQQ17" s="685"/>
      <c r="BQR17" s="685"/>
      <c r="BQS17" s="685"/>
      <c r="BQT17" s="685"/>
      <c r="BQU17" s="685"/>
      <c r="BQV17" s="685"/>
      <c r="BQW17" s="685"/>
      <c r="BQX17" s="685"/>
      <c r="BQY17" s="685"/>
      <c r="BQZ17" s="685"/>
      <c r="BRA17" s="685"/>
      <c r="BRB17" s="685"/>
      <c r="BRC17" s="685"/>
      <c r="BRD17" s="685"/>
      <c r="BRE17" s="685"/>
      <c r="BRF17" s="685"/>
      <c r="BRG17" s="685"/>
      <c r="BRH17" s="685"/>
      <c r="BRI17" s="685"/>
      <c r="BRJ17" s="685"/>
      <c r="BRK17" s="685"/>
      <c r="BRL17" s="685"/>
      <c r="BRM17" s="685"/>
      <c r="BRN17" s="685"/>
      <c r="BRO17" s="685"/>
      <c r="BRP17" s="685"/>
      <c r="BRQ17" s="685"/>
      <c r="BRR17" s="685"/>
      <c r="BRS17" s="685"/>
      <c r="BRT17" s="685"/>
      <c r="BRU17" s="685"/>
      <c r="BRV17" s="685"/>
      <c r="BRW17" s="685"/>
      <c r="BRX17" s="685"/>
      <c r="BRY17" s="685"/>
      <c r="BRZ17" s="685"/>
      <c r="BSA17" s="685"/>
      <c r="BSB17" s="685"/>
      <c r="BSC17" s="685"/>
      <c r="BSD17" s="685"/>
      <c r="BSE17" s="685"/>
      <c r="BSF17" s="685"/>
      <c r="BSG17" s="685"/>
      <c r="BSH17" s="685"/>
      <c r="BSI17" s="685"/>
      <c r="BSJ17" s="685"/>
      <c r="BSK17" s="685"/>
      <c r="BSL17" s="685"/>
      <c r="BSM17" s="685"/>
      <c r="BSN17" s="685"/>
      <c r="BSO17" s="685"/>
      <c r="BSP17" s="685"/>
      <c r="BSQ17" s="685"/>
      <c r="BSR17" s="685"/>
      <c r="BSS17" s="685"/>
      <c r="BST17" s="685"/>
      <c r="BSU17" s="685"/>
      <c r="BSV17" s="685"/>
      <c r="BSW17" s="685"/>
      <c r="BSX17" s="685"/>
      <c r="BSY17" s="685"/>
      <c r="BSZ17" s="685"/>
      <c r="BTA17" s="685"/>
      <c r="BTB17" s="685"/>
      <c r="BTC17" s="685"/>
      <c r="BTD17" s="685"/>
      <c r="BTE17" s="685"/>
      <c r="BTF17" s="685"/>
      <c r="BTG17" s="685"/>
      <c r="BTH17" s="685"/>
      <c r="BTI17" s="685"/>
      <c r="BTJ17" s="685"/>
      <c r="BTK17" s="685"/>
      <c r="BTL17" s="685"/>
      <c r="BTM17" s="685"/>
      <c r="BTN17" s="685"/>
      <c r="BTO17" s="685"/>
      <c r="BTP17" s="685"/>
      <c r="BTQ17" s="685"/>
      <c r="BTR17" s="685"/>
      <c r="BTS17" s="685"/>
      <c r="BTT17" s="685"/>
      <c r="BTU17" s="685"/>
      <c r="BTV17" s="685"/>
      <c r="BTW17" s="685"/>
      <c r="BTX17" s="685"/>
      <c r="BTY17" s="685"/>
      <c r="BTZ17" s="685"/>
      <c r="BUA17" s="685"/>
      <c r="BUB17" s="685"/>
      <c r="BUC17" s="685"/>
      <c r="BUD17" s="685"/>
      <c r="BUE17" s="685"/>
      <c r="BUF17" s="685"/>
      <c r="BUG17" s="685"/>
      <c r="BUH17" s="685"/>
      <c r="BUI17" s="685"/>
      <c r="BUJ17" s="685"/>
      <c r="BUK17" s="685"/>
      <c r="BUL17" s="685"/>
      <c r="BUM17" s="685"/>
      <c r="BUN17" s="685"/>
      <c r="BUO17" s="685"/>
      <c r="BUP17" s="685"/>
      <c r="BUQ17" s="685"/>
      <c r="BUR17" s="685"/>
      <c r="BUS17" s="685"/>
      <c r="BUT17" s="685"/>
      <c r="BUU17" s="685"/>
      <c r="BUV17" s="685"/>
      <c r="BUW17" s="685"/>
      <c r="BUX17" s="685"/>
      <c r="BUY17" s="685"/>
      <c r="BUZ17" s="685"/>
      <c r="BVA17" s="685"/>
      <c r="BVB17" s="685"/>
      <c r="BVC17" s="685"/>
      <c r="BVD17" s="685"/>
      <c r="BVE17" s="685"/>
      <c r="BVF17" s="685"/>
      <c r="BVG17" s="685"/>
      <c r="BVH17" s="685"/>
      <c r="BVI17" s="685"/>
      <c r="BVJ17" s="685"/>
      <c r="BVK17" s="685"/>
      <c r="BVL17" s="685"/>
      <c r="BVM17" s="685"/>
      <c r="BVN17" s="685"/>
      <c r="BVO17" s="685"/>
      <c r="BVP17" s="685"/>
      <c r="BVQ17" s="685"/>
      <c r="BVR17" s="685"/>
      <c r="BVS17" s="685"/>
      <c r="BVT17" s="685"/>
      <c r="BVU17" s="685"/>
      <c r="BVV17" s="685"/>
      <c r="BVW17" s="685"/>
      <c r="BVX17" s="685"/>
      <c r="BVY17" s="685"/>
      <c r="BVZ17" s="685"/>
      <c r="BWA17" s="685"/>
      <c r="BWB17" s="685"/>
      <c r="BWC17" s="685"/>
      <c r="BWD17" s="685"/>
      <c r="BWE17" s="685"/>
      <c r="BWF17" s="685"/>
      <c r="BWG17" s="685"/>
      <c r="BWH17" s="685"/>
      <c r="BWI17" s="685"/>
      <c r="BWJ17" s="685"/>
      <c r="BWK17" s="685"/>
      <c r="BWL17" s="685"/>
      <c r="BWM17" s="685"/>
      <c r="BWN17" s="685"/>
      <c r="BWO17" s="685"/>
      <c r="BWP17" s="685"/>
      <c r="BWQ17" s="685"/>
      <c r="BWR17" s="685"/>
      <c r="BWS17" s="685"/>
      <c r="BWT17" s="685"/>
      <c r="BWU17" s="685"/>
      <c r="BWV17" s="685"/>
      <c r="BWW17" s="685"/>
      <c r="BWX17" s="685"/>
      <c r="BWY17" s="685"/>
      <c r="BWZ17" s="685"/>
      <c r="BXA17" s="685"/>
      <c r="BXB17" s="685"/>
      <c r="BXC17" s="685"/>
      <c r="BXD17" s="685"/>
      <c r="BXE17" s="685"/>
      <c r="BXF17" s="685"/>
      <c r="BXG17" s="685"/>
      <c r="BXH17" s="685"/>
      <c r="BXI17" s="685"/>
      <c r="BXJ17" s="685"/>
      <c r="BXK17" s="685"/>
      <c r="BXL17" s="685"/>
      <c r="BXM17" s="685"/>
      <c r="BXN17" s="685"/>
      <c r="BXO17" s="685"/>
      <c r="BXP17" s="685"/>
      <c r="BXQ17" s="685"/>
      <c r="BXR17" s="685"/>
      <c r="BXS17" s="685"/>
      <c r="BXT17" s="685"/>
      <c r="BXU17" s="685"/>
      <c r="BXV17" s="685"/>
      <c r="BXW17" s="685"/>
      <c r="BXX17" s="685"/>
      <c r="BXY17" s="685"/>
      <c r="BXZ17" s="685"/>
      <c r="BYA17" s="685"/>
      <c r="BYB17" s="685"/>
      <c r="BYC17" s="685"/>
      <c r="BYD17" s="685"/>
      <c r="BYE17" s="685"/>
      <c r="BYF17" s="685"/>
      <c r="BYG17" s="685"/>
      <c r="BYH17" s="685"/>
      <c r="BYI17" s="685"/>
      <c r="BYJ17" s="685"/>
      <c r="BYK17" s="685"/>
      <c r="BYL17" s="685"/>
      <c r="BYM17" s="685"/>
      <c r="BYN17" s="685"/>
      <c r="BYO17" s="685"/>
      <c r="BYP17" s="685"/>
      <c r="BYQ17" s="685"/>
      <c r="BYR17" s="685"/>
      <c r="BYS17" s="685"/>
      <c r="BYT17" s="685"/>
      <c r="BYU17" s="685"/>
      <c r="BYV17" s="685"/>
      <c r="BYW17" s="685"/>
      <c r="BYX17" s="685"/>
      <c r="BYY17" s="685"/>
      <c r="BYZ17" s="685"/>
      <c r="BZA17" s="685"/>
      <c r="BZB17" s="685"/>
      <c r="BZC17" s="685"/>
      <c r="BZD17" s="685"/>
      <c r="BZE17" s="685"/>
      <c r="BZF17" s="685"/>
      <c r="BZG17" s="685"/>
      <c r="BZH17" s="685"/>
      <c r="BZI17" s="685"/>
      <c r="BZJ17" s="685"/>
      <c r="BZK17" s="685"/>
      <c r="BZL17" s="685"/>
      <c r="BZM17" s="685"/>
      <c r="BZN17" s="685"/>
      <c r="BZO17" s="685"/>
      <c r="BZP17" s="685"/>
      <c r="BZQ17" s="685"/>
      <c r="BZR17" s="685"/>
      <c r="BZS17" s="685"/>
      <c r="BZT17" s="685"/>
      <c r="BZU17" s="685"/>
      <c r="BZV17" s="685"/>
      <c r="BZW17" s="685"/>
      <c r="BZX17" s="685"/>
      <c r="BZY17" s="685"/>
      <c r="BZZ17" s="685"/>
      <c r="CAA17" s="685"/>
      <c r="CAB17" s="685"/>
      <c r="CAC17" s="685"/>
      <c r="CAD17" s="685"/>
      <c r="CAE17" s="685"/>
      <c r="CAF17" s="685"/>
      <c r="CAG17" s="685"/>
      <c r="CAH17" s="685"/>
      <c r="CAI17" s="685"/>
      <c r="CAJ17" s="685"/>
      <c r="CAK17" s="685"/>
      <c r="CAL17" s="685"/>
      <c r="CAM17" s="685"/>
      <c r="CAN17" s="685"/>
      <c r="CAO17" s="685"/>
      <c r="CAP17" s="685"/>
      <c r="CAQ17" s="685"/>
      <c r="CAR17" s="685"/>
      <c r="CAS17" s="685"/>
      <c r="CAT17" s="685"/>
      <c r="CAU17" s="685"/>
      <c r="CAV17" s="685"/>
      <c r="CAW17" s="685"/>
      <c r="CAX17" s="685"/>
      <c r="CAY17" s="685"/>
      <c r="CAZ17" s="685"/>
      <c r="CBA17" s="685"/>
      <c r="CBB17" s="685"/>
      <c r="CBC17" s="685"/>
      <c r="CBD17" s="685"/>
      <c r="CBE17" s="685"/>
      <c r="CBF17" s="685"/>
      <c r="CBG17" s="685"/>
      <c r="CBH17" s="685"/>
      <c r="CBI17" s="685"/>
      <c r="CBJ17" s="685"/>
      <c r="CBK17" s="685"/>
      <c r="CBL17" s="685"/>
      <c r="CBM17" s="685"/>
      <c r="CBN17" s="685"/>
      <c r="CBO17" s="685"/>
      <c r="CBP17" s="685"/>
      <c r="CBQ17" s="685"/>
      <c r="CBR17" s="685"/>
      <c r="CBS17" s="685"/>
      <c r="CBT17" s="685"/>
      <c r="CBU17" s="685"/>
      <c r="CBV17" s="685"/>
      <c r="CBW17" s="685"/>
      <c r="CBX17" s="685"/>
      <c r="CBY17" s="685"/>
      <c r="CBZ17" s="685"/>
      <c r="CCA17" s="685"/>
      <c r="CCB17" s="685"/>
      <c r="CCC17" s="685"/>
      <c r="CCD17" s="685"/>
      <c r="CCE17" s="685"/>
      <c r="CCF17" s="685"/>
      <c r="CCG17" s="685"/>
      <c r="CCH17" s="685"/>
      <c r="CCI17" s="685"/>
      <c r="CCJ17" s="685"/>
      <c r="CCK17" s="685"/>
      <c r="CCL17" s="685"/>
      <c r="CCM17" s="685"/>
      <c r="CCN17" s="685"/>
      <c r="CCO17" s="685"/>
      <c r="CCP17" s="685"/>
      <c r="CCQ17" s="685"/>
      <c r="CCR17" s="685"/>
      <c r="CCS17" s="685"/>
      <c r="CCT17" s="685"/>
      <c r="CCU17" s="685"/>
      <c r="CCV17" s="685"/>
      <c r="CCW17" s="685"/>
      <c r="CCX17" s="685"/>
      <c r="CCY17" s="685"/>
      <c r="CCZ17" s="685"/>
      <c r="CDA17" s="685"/>
      <c r="CDB17" s="685"/>
      <c r="CDC17" s="685"/>
      <c r="CDD17" s="685"/>
      <c r="CDE17" s="685"/>
      <c r="CDF17" s="685"/>
      <c r="CDG17" s="685"/>
      <c r="CDH17" s="685"/>
      <c r="CDI17" s="685"/>
      <c r="CDJ17" s="685"/>
      <c r="CDK17" s="685"/>
      <c r="CDL17" s="685"/>
      <c r="CDM17" s="685"/>
      <c r="CDN17" s="685"/>
      <c r="CDO17" s="685"/>
      <c r="CDP17" s="685"/>
      <c r="CDQ17" s="685"/>
      <c r="CDR17" s="685"/>
      <c r="CDS17" s="685"/>
      <c r="CDT17" s="685"/>
      <c r="CDU17" s="685"/>
      <c r="CDV17" s="685"/>
      <c r="CDW17" s="685"/>
      <c r="CDX17" s="685"/>
      <c r="CDY17" s="685"/>
      <c r="CDZ17" s="685"/>
      <c r="CEA17" s="685"/>
      <c r="CEB17" s="685"/>
      <c r="CEC17" s="685"/>
      <c r="CED17" s="685"/>
      <c r="CEE17" s="685"/>
      <c r="CEF17" s="685"/>
      <c r="CEG17" s="685"/>
      <c r="CEH17" s="685"/>
      <c r="CEI17" s="685"/>
      <c r="CEJ17" s="685"/>
      <c r="CEK17" s="685"/>
      <c r="CEL17" s="685"/>
      <c r="CEM17" s="685"/>
      <c r="CEN17" s="685"/>
      <c r="CEO17" s="685"/>
      <c r="CEP17" s="685"/>
      <c r="CEQ17" s="685"/>
      <c r="CER17" s="685"/>
      <c r="CES17" s="685"/>
      <c r="CET17" s="685"/>
      <c r="CEU17" s="685"/>
      <c r="CEV17" s="685"/>
      <c r="CEW17" s="685"/>
      <c r="CEX17" s="685"/>
      <c r="CEY17" s="685"/>
      <c r="CEZ17" s="685"/>
      <c r="CFA17" s="685"/>
      <c r="CFB17" s="685"/>
      <c r="CFC17" s="685"/>
      <c r="CFD17" s="685"/>
      <c r="CFE17" s="685"/>
      <c r="CFF17" s="685"/>
      <c r="CFG17" s="685"/>
      <c r="CFH17" s="685"/>
      <c r="CFI17" s="685"/>
      <c r="CFJ17" s="685"/>
      <c r="CFK17" s="685"/>
      <c r="CFL17" s="685"/>
      <c r="CFM17" s="685"/>
      <c r="CFN17" s="685"/>
      <c r="CFO17" s="685"/>
      <c r="CFP17" s="685"/>
      <c r="CFQ17" s="685"/>
      <c r="CFR17" s="685"/>
      <c r="CFS17" s="685"/>
      <c r="CFT17" s="685"/>
      <c r="CFU17" s="685"/>
      <c r="CFV17" s="685"/>
      <c r="CFW17" s="685"/>
      <c r="CFX17" s="685"/>
      <c r="CFY17" s="685"/>
      <c r="CFZ17" s="685"/>
      <c r="CGA17" s="685"/>
      <c r="CGB17" s="685"/>
      <c r="CGC17" s="685"/>
      <c r="CGD17" s="685"/>
      <c r="CGE17" s="685"/>
      <c r="CGF17" s="685"/>
      <c r="CGG17" s="685"/>
      <c r="CGH17" s="685"/>
      <c r="CGI17" s="685"/>
      <c r="CGJ17" s="685"/>
      <c r="CGK17" s="685"/>
      <c r="CGL17" s="685"/>
      <c r="CGM17" s="685"/>
      <c r="CGN17" s="685"/>
      <c r="CGO17" s="685"/>
      <c r="CGP17" s="685"/>
      <c r="CGQ17" s="685"/>
      <c r="CGR17" s="685"/>
      <c r="CGS17" s="685"/>
      <c r="CGT17" s="685"/>
      <c r="CGU17" s="685"/>
      <c r="CGV17" s="685"/>
      <c r="CGW17" s="685"/>
      <c r="CGX17" s="685"/>
      <c r="CGY17" s="685"/>
      <c r="CGZ17" s="685"/>
      <c r="CHA17" s="685"/>
      <c r="CHB17" s="685"/>
      <c r="CHC17" s="685"/>
      <c r="CHD17" s="685"/>
      <c r="CHE17" s="685"/>
      <c r="CHF17" s="685"/>
      <c r="CHG17" s="685"/>
      <c r="CHH17" s="685"/>
      <c r="CHI17" s="685"/>
      <c r="CHJ17" s="685"/>
      <c r="CHK17" s="685"/>
      <c r="CHL17" s="685"/>
      <c r="CHM17" s="685"/>
      <c r="CHN17" s="685"/>
      <c r="CHO17" s="685"/>
      <c r="CHP17" s="685"/>
      <c r="CHQ17" s="685"/>
      <c r="CHR17" s="685"/>
      <c r="CHS17" s="685"/>
      <c r="CHT17" s="685"/>
      <c r="CHU17" s="685"/>
      <c r="CHV17" s="685"/>
      <c r="CHW17" s="685"/>
      <c r="CHX17" s="685"/>
      <c r="CHY17" s="685"/>
      <c r="CHZ17" s="685"/>
      <c r="CIA17" s="685"/>
      <c r="CIB17" s="685"/>
      <c r="CIC17" s="685"/>
      <c r="CID17" s="685"/>
      <c r="CIE17" s="685"/>
      <c r="CIF17" s="685"/>
      <c r="CIG17" s="685"/>
      <c r="CIH17" s="685"/>
      <c r="CII17" s="685"/>
      <c r="CIJ17" s="685"/>
      <c r="CIK17" s="685"/>
      <c r="CIL17" s="685"/>
      <c r="CIM17" s="685"/>
      <c r="CIN17" s="685"/>
      <c r="CIO17" s="685"/>
      <c r="CIP17" s="685"/>
      <c r="CIQ17" s="685"/>
      <c r="CIR17" s="685"/>
      <c r="CIS17" s="685"/>
      <c r="CIT17" s="685"/>
      <c r="CIU17" s="685"/>
      <c r="CIV17" s="685"/>
      <c r="CIW17" s="685"/>
      <c r="CIX17" s="685"/>
      <c r="CIY17" s="685"/>
      <c r="CIZ17" s="685"/>
      <c r="CJA17" s="685"/>
      <c r="CJB17" s="685"/>
      <c r="CJC17" s="685"/>
      <c r="CJD17" s="685"/>
      <c r="CJE17" s="685"/>
      <c r="CJF17" s="685"/>
      <c r="CJG17" s="685"/>
      <c r="CJH17" s="685"/>
      <c r="CJI17" s="685"/>
      <c r="CJJ17" s="685"/>
      <c r="CJK17" s="685"/>
      <c r="CJL17" s="685"/>
      <c r="CJM17" s="685"/>
      <c r="CJN17" s="685"/>
      <c r="CJO17" s="685"/>
      <c r="CJP17" s="685"/>
      <c r="CJQ17" s="685"/>
      <c r="CJR17" s="685"/>
      <c r="CJS17" s="685"/>
      <c r="CJT17" s="685"/>
      <c r="CJU17" s="685"/>
      <c r="CJV17" s="685"/>
      <c r="CJW17" s="685"/>
      <c r="CJX17" s="685"/>
      <c r="CJY17" s="685"/>
      <c r="CJZ17" s="685"/>
      <c r="CKA17" s="685"/>
      <c r="CKB17" s="685"/>
      <c r="CKC17" s="685"/>
      <c r="CKD17" s="685"/>
      <c r="CKE17" s="685"/>
      <c r="CKF17" s="685"/>
      <c r="CKG17" s="685"/>
      <c r="CKH17" s="685"/>
      <c r="CKI17" s="685"/>
      <c r="CKJ17" s="685"/>
      <c r="CKK17" s="685"/>
      <c r="CKL17" s="685"/>
      <c r="CKM17" s="685"/>
      <c r="CKN17" s="685"/>
      <c r="CKO17" s="685"/>
      <c r="CKP17" s="685"/>
      <c r="CKQ17" s="685"/>
      <c r="CKR17" s="685"/>
      <c r="CKS17" s="685"/>
      <c r="CKT17" s="685"/>
      <c r="CKU17" s="685"/>
      <c r="CKV17" s="685"/>
      <c r="CKW17" s="685"/>
      <c r="CKX17" s="685"/>
      <c r="CKY17" s="685"/>
      <c r="CKZ17" s="685"/>
      <c r="CLA17" s="685"/>
      <c r="CLB17" s="685"/>
      <c r="CLC17" s="685"/>
      <c r="CLD17" s="685"/>
      <c r="CLE17" s="685"/>
      <c r="CLF17" s="685"/>
      <c r="CLG17" s="685"/>
      <c r="CLH17" s="685"/>
      <c r="CLI17" s="685"/>
      <c r="CLJ17" s="685"/>
      <c r="CLK17" s="685"/>
      <c r="CLL17" s="685"/>
      <c r="CLM17" s="685"/>
      <c r="CLN17" s="685"/>
      <c r="CLO17" s="685"/>
      <c r="CLP17" s="685"/>
      <c r="CLQ17" s="685"/>
      <c r="CLR17" s="685"/>
      <c r="CLS17" s="685"/>
      <c r="CLT17" s="685"/>
      <c r="CLU17" s="685"/>
      <c r="CLV17" s="685"/>
      <c r="CLW17" s="685"/>
      <c r="CLX17" s="685"/>
      <c r="CLY17" s="685"/>
      <c r="CLZ17" s="685"/>
      <c r="CMA17" s="685"/>
      <c r="CMB17" s="685"/>
      <c r="CMC17" s="685"/>
      <c r="CMD17" s="685"/>
      <c r="CME17" s="685"/>
      <c r="CMF17" s="685"/>
      <c r="CMG17" s="685"/>
      <c r="CMH17" s="685"/>
      <c r="CMI17" s="685"/>
      <c r="CMJ17" s="685"/>
      <c r="CMK17" s="685"/>
      <c r="CML17" s="685"/>
      <c r="CMM17" s="685"/>
      <c r="CMN17" s="685"/>
      <c r="CMO17" s="685"/>
      <c r="CMP17" s="685"/>
      <c r="CMQ17" s="685"/>
      <c r="CMR17" s="685"/>
      <c r="CMS17" s="685"/>
      <c r="CMT17" s="685"/>
      <c r="CMU17" s="685"/>
      <c r="CMV17" s="685"/>
      <c r="CMW17" s="685"/>
      <c r="CMX17" s="685"/>
      <c r="CMY17" s="685"/>
      <c r="CMZ17" s="685"/>
      <c r="CNA17" s="685"/>
      <c r="CNB17" s="685"/>
      <c r="CNC17" s="685"/>
      <c r="CND17" s="685"/>
      <c r="CNE17" s="685"/>
      <c r="CNF17" s="685"/>
      <c r="CNG17" s="685"/>
      <c r="CNH17" s="685"/>
      <c r="CNI17" s="685"/>
      <c r="CNJ17" s="685"/>
      <c r="CNK17" s="685"/>
      <c r="CNL17" s="685"/>
      <c r="CNM17" s="685"/>
      <c r="CNN17" s="685"/>
      <c r="CNO17" s="685"/>
      <c r="CNP17" s="685"/>
      <c r="CNQ17" s="685"/>
      <c r="CNR17" s="685"/>
      <c r="CNS17" s="685"/>
      <c r="CNT17" s="685"/>
      <c r="CNU17" s="685"/>
      <c r="CNV17" s="685"/>
      <c r="CNW17" s="685"/>
      <c r="CNX17" s="685"/>
      <c r="CNY17" s="685"/>
      <c r="CNZ17" s="685"/>
      <c r="COA17" s="685"/>
      <c r="COB17" s="685"/>
      <c r="COC17" s="685"/>
      <c r="COD17" s="685"/>
      <c r="COE17" s="685"/>
      <c r="COF17" s="685"/>
      <c r="COG17" s="685"/>
      <c r="COH17" s="685"/>
      <c r="COI17" s="685"/>
      <c r="COJ17" s="685"/>
      <c r="COK17" s="685"/>
      <c r="COL17" s="685"/>
      <c r="COM17" s="685"/>
      <c r="CON17" s="685"/>
      <c r="COO17" s="685"/>
      <c r="COP17" s="685"/>
      <c r="COQ17" s="685"/>
      <c r="COR17" s="685"/>
      <c r="COS17" s="685"/>
      <c r="COT17" s="685"/>
      <c r="COU17" s="685"/>
      <c r="COV17" s="685"/>
      <c r="COW17" s="685"/>
      <c r="COX17" s="685"/>
      <c r="COY17" s="685"/>
      <c r="COZ17" s="685"/>
      <c r="CPA17" s="685"/>
      <c r="CPB17" s="685"/>
      <c r="CPC17" s="685"/>
      <c r="CPD17" s="685"/>
      <c r="CPE17" s="685"/>
      <c r="CPF17" s="685"/>
      <c r="CPG17" s="685"/>
      <c r="CPH17" s="685"/>
      <c r="CPI17" s="685"/>
      <c r="CPJ17" s="685"/>
      <c r="CPK17" s="685"/>
      <c r="CPL17" s="685"/>
      <c r="CPM17" s="685"/>
      <c r="CPN17" s="685"/>
      <c r="CPO17" s="685"/>
      <c r="CPP17" s="685"/>
      <c r="CPQ17" s="685"/>
      <c r="CPR17" s="685"/>
      <c r="CPS17" s="685"/>
      <c r="CPT17" s="685"/>
      <c r="CPU17" s="685"/>
      <c r="CPV17" s="685"/>
      <c r="CPW17" s="685"/>
      <c r="CPX17" s="685"/>
      <c r="CPY17" s="685"/>
      <c r="CPZ17" s="685"/>
      <c r="CQA17" s="685"/>
      <c r="CQB17" s="685"/>
      <c r="CQC17" s="685"/>
      <c r="CQD17" s="685"/>
      <c r="CQE17" s="685"/>
      <c r="CQF17" s="685"/>
      <c r="CQG17" s="685"/>
      <c r="CQH17" s="685"/>
      <c r="CQI17" s="685"/>
      <c r="CQJ17" s="685"/>
      <c r="CQK17" s="685"/>
      <c r="CQL17" s="685"/>
      <c r="CQM17" s="685"/>
      <c r="CQN17" s="685"/>
      <c r="CQO17" s="685"/>
      <c r="CQP17" s="685"/>
      <c r="CQQ17" s="685"/>
      <c r="CQR17" s="685"/>
      <c r="CQS17" s="685"/>
      <c r="CQT17" s="685"/>
      <c r="CQU17" s="685"/>
      <c r="CQV17" s="685"/>
      <c r="CQW17" s="685"/>
      <c r="CQX17" s="685"/>
      <c r="CQY17" s="685"/>
      <c r="CQZ17" s="685"/>
      <c r="CRA17" s="685"/>
      <c r="CRB17" s="685"/>
      <c r="CRC17" s="685"/>
      <c r="CRD17" s="685"/>
      <c r="CRE17" s="685"/>
      <c r="CRF17" s="685"/>
      <c r="CRG17" s="685"/>
      <c r="CRH17" s="685"/>
      <c r="CRI17" s="685"/>
      <c r="CRJ17" s="685"/>
      <c r="CRK17" s="685"/>
      <c r="CRL17" s="685"/>
      <c r="CRM17" s="685"/>
      <c r="CRN17" s="685"/>
      <c r="CRO17" s="685"/>
      <c r="CRP17" s="685"/>
      <c r="CRQ17" s="685"/>
      <c r="CRR17" s="685"/>
      <c r="CRS17" s="685"/>
      <c r="CRT17" s="685"/>
      <c r="CRU17" s="685"/>
      <c r="CRV17" s="685"/>
      <c r="CRW17" s="685"/>
      <c r="CRX17" s="685"/>
      <c r="CRY17" s="685"/>
      <c r="CRZ17" s="685"/>
      <c r="CSA17" s="685"/>
      <c r="CSB17" s="685"/>
      <c r="CSC17" s="685"/>
      <c r="CSD17" s="685"/>
      <c r="CSE17" s="685"/>
      <c r="CSF17" s="685"/>
      <c r="CSG17" s="685"/>
      <c r="CSH17" s="685"/>
      <c r="CSI17" s="685"/>
      <c r="CSJ17" s="685"/>
      <c r="CSK17" s="685"/>
      <c r="CSL17" s="685"/>
      <c r="CSM17" s="685"/>
      <c r="CSN17" s="685"/>
      <c r="CSO17" s="685"/>
      <c r="CSP17" s="685"/>
      <c r="CSQ17" s="685"/>
      <c r="CSR17" s="685"/>
      <c r="CSS17" s="685"/>
      <c r="CST17" s="685"/>
      <c r="CSU17" s="685"/>
      <c r="CSV17" s="685"/>
      <c r="CSW17" s="685"/>
      <c r="CSX17" s="685"/>
      <c r="CSY17" s="685"/>
      <c r="CSZ17" s="685"/>
      <c r="CTA17" s="685"/>
      <c r="CTB17" s="685"/>
      <c r="CTC17" s="685"/>
      <c r="CTD17" s="685"/>
      <c r="CTE17" s="685"/>
      <c r="CTF17" s="685"/>
      <c r="CTG17" s="685"/>
      <c r="CTH17" s="685"/>
      <c r="CTI17" s="685"/>
      <c r="CTJ17" s="685"/>
      <c r="CTK17" s="685"/>
      <c r="CTL17" s="685"/>
      <c r="CTM17" s="685"/>
      <c r="CTN17" s="685"/>
      <c r="CTO17" s="685"/>
      <c r="CTP17" s="685"/>
      <c r="CTQ17" s="685"/>
      <c r="CTR17" s="685"/>
      <c r="CTS17" s="685"/>
      <c r="CTT17" s="685"/>
      <c r="CTU17" s="685"/>
      <c r="CTV17" s="685"/>
      <c r="CTW17" s="685"/>
      <c r="CTX17" s="685"/>
      <c r="CTY17" s="685"/>
      <c r="CTZ17" s="685"/>
      <c r="CUA17" s="685"/>
      <c r="CUB17" s="685"/>
      <c r="CUC17" s="685"/>
      <c r="CUD17" s="685"/>
      <c r="CUE17" s="685"/>
      <c r="CUF17" s="685"/>
      <c r="CUG17" s="685"/>
      <c r="CUH17" s="685"/>
      <c r="CUI17" s="685"/>
      <c r="CUJ17" s="685"/>
      <c r="CUK17" s="685"/>
      <c r="CUL17" s="685"/>
      <c r="CUM17" s="685"/>
      <c r="CUN17" s="685"/>
      <c r="CUO17" s="685"/>
      <c r="CUP17" s="685"/>
      <c r="CUQ17" s="685"/>
      <c r="CUR17" s="685"/>
      <c r="CUS17" s="685"/>
      <c r="CUT17" s="685"/>
      <c r="CUU17" s="685"/>
      <c r="CUV17" s="685"/>
      <c r="CUW17" s="685"/>
      <c r="CUX17" s="685"/>
      <c r="CUY17" s="685"/>
      <c r="CUZ17" s="685"/>
      <c r="CVA17" s="685"/>
      <c r="CVB17" s="685"/>
      <c r="CVC17" s="685"/>
      <c r="CVD17" s="685"/>
      <c r="CVE17" s="685"/>
      <c r="CVF17" s="685"/>
      <c r="CVG17" s="685"/>
      <c r="CVH17" s="685"/>
      <c r="CVI17" s="685"/>
      <c r="CVJ17" s="685"/>
      <c r="CVK17" s="685"/>
      <c r="CVL17" s="685"/>
      <c r="CVM17" s="685"/>
      <c r="CVN17" s="685"/>
      <c r="CVO17" s="685"/>
      <c r="CVP17" s="685"/>
      <c r="CVQ17" s="685"/>
      <c r="CVR17" s="685"/>
      <c r="CVS17" s="685"/>
      <c r="CVT17" s="685"/>
      <c r="CVU17" s="685"/>
      <c r="CVV17" s="685"/>
      <c r="CVW17" s="685"/>
      <c r="CVX17" s="685"/>
      <c r="CVY17" s="685"/>
      <c r="CVZ17" s="685"/>
      <c r="CWA17" s="685"/>
      <c r="CWB17" s="685"/>
      <c r="CWC17" s="685"/>
      <c r="CWD17" s="685"/>
      <c r="CWE17" s="685"/>
      <c r="CWF17" s="685"/>
      <c r="CWG17" s="685"/>
      <c r="CWH17" s="685"/>
      <c r="CWI17" s="685"/>
      <c r="CWJ17" s="685"/>
      <c r="CWK17" s="685"/>
      <c r="CWL17" s="685"/>
      <c r="CWM17" s="685"/>
      <c r="CWN17" s="685"/>
      <c r="CWO17" s="685"/>
      <c r="CWP17" s="685"/>
      <c r="CWQ17" s="685"/>
      <c r="CWR17" s="685"/>
      <c r="CWS17" s="685"/>
      <c r="CWT17" s="685"/>
      <c r="CWU17" s="685"/>
      <c r="CWV17" s="685"/>
      <c r="CWW17" s="685"/>
      <c r="CWX17" s="685"/>
      <c r="CWY17" s="685"/>
      <c r="CWZ17" s="685"/>
      <c r="CXA17" s="685"/>
      <c r="CXB17" s="685"/>
      <c r="CXC17" s="685"/>
      <c r="CXD17" s="685"/>
      <c r="CXE17" s="685"/>
      <c r="CXF17" s="685"/>
      <c r="CXG17" s="685"/>
      <c r="CXH17" s="685"/>
      <c r="CXI17" s="685"/>
      <c r="CXJ17" s="685"/>
      <c r="CXK17" s="685"/>
      <c r="CXL17" s="685"/>
      <c r="CXM17" s="685"/>
      <c r="CXN17" s="685"/>
      <c r="CXO17" s="685"/>
      <c r="CXP17" s="685"/>
      <c r="CXQ17" s="685"/>
      <c r="CXR17" s="685"/>
      <c r="CXS17" s="685"/>
      <c r="CXT17" s="685"/>
      <c r="CXU17" s="685"/>
      <c r="CXV17" s="685"/>
      <c r="CXW17" s="685"/>
      <c r="CXX17" s="685"/>
      <c r="CXY17" s="685"/>
      <c r="CXZ17" s="685"/>
      <c r="CYA17" s="685"/>
      <c r="CYB17" s="685"/>
      <c r="CYC17" s="685"/>
      <c r="CYD17" s="685"/>
      <c r="CYE17" s="685"/>
      <c r="CYF17" s="685"/>
      <c r="CYG17" s="685"/>
      <c r="CYH17" s="685"/>
      <c r="CYI17" s="685"/>
      <c r="CYJ17" s="685"/>
      <c r="CYK17" s="685"/>
      <c r="CYL17" s="685"/>
      <c r="CYM17" s="685"/>
      <c r="CYN17" s="685"/>
      <c r="CYO17" s="685"/>
      <c r="CYP17" s="685"/>
      <c r="CYQ17" s="685"/>
      <c r="CYR17" s="685"/>
      <c r="CYS17" s="685"/>
      <c r="CYT17" s="685"/>
      <c r="CYU17" s="685"/>
      <c r="CYV17" s="685"/>
      <c r="CYW17" s="685"/>
      <c r="CYX17" s="685"/>
      <c r="CYY17" s="685"/>
      <c r="CYZ17" s="685"/>
      <c r="CZA17" s="685"/>
      <c r="CZB17" s="685"/>
      <c r="CZC17" s="685"/>
      <c r="CZD17" s="685"/>
      <c r="CZE17" s="685"/>
      <c r="CZF17" s="685"/>
      <c r="CZG17" s="685"/>
      <c r="CZH17" s="685"/>
      <c r="CZI17" s="685"/>
      <c r="CZJ17" s="685"/>
      <c r="CZK17" s="685"/>
      <c r="CZL17" s="685"/>
      <c r="CZM17" s="685"/>
      <c r="CZN17" s="685"/>
      <c r="CZO17" s="685"/>
      <c r="CZP17" s="685"/>
      <c r="CZQ17" s="685"/>
      <c r="CZR17" s="685"/>
      <c r="CZS17" s="685"/>
      <c r="CZT17" s="685"/>
      <c r="CZU17" s="685"/>
      <c r="CZV17" s="685"/>
      <c r="CZW17" s="685"/>
      <c r="CZX17" s="685"/>
      <c r="CZY17" s="685"/>
      <c r="CZZ17" s="685"/>
      <c r="DAA17" s="685"/>
      <c r="DAB17" s="685"/>
      <c r="DAC17" s="685"/>
      <c r="DAD17" s="685"/>
      <c r="DAE17" s="685"/>
      <c r="DAF17" s="685"/>
      <c r="DAG17" s="685"/>
      <c r="DAH17" s="685"/>
      <c r="DAI17" s="685"/>
      <c r="DAJ17" s="685"/>
      <c r="DAK17" s="685"/>
      <c r="DAL17" s="685"/>
      <c r="DAM17" s="685"/>
      <c r="DAN17" s="685"/>
      <c r="DAO17" s="685"/>
      <c r="DAP17" s="685"/>
      <c r="DAQ17" s="685"/>
      <c r="DAR17" s="685"/>
      <c r="DAS17" s="685"/>
      <c r="DAT17" s="685"/>
      <c r="DAU17" s="685"/>
      <c r="DAV17" s="685"/>
      <c r="DAW17" s="685"/>
      <c r="DAX17" s="685"/>
      <c r="DAY17" s="685"/>
      <c r="DAZ17" s="685"/>
      <c r="DBA17" s="685"/>
      <c r="DBB17" s="685"/>
      <c r="DBC17" s="685"/>
      <c r="DBD17" s="685"/>
      <c r="DBE17" s="685"/>
      <c r="DBF17" s="685"/>
      <c r="DBG17" s="685"/>
      <c r="DBH17" s="685"/>
      <c r="DBI17" s="685"/>
      <c r="DBJ17" s="685"/>
      <c r="DBK17" s="685"/>
      <c r="DBL17" s="685"/>
      <c r="DBM17" s="685"/>
      <c r="DBN17" s="685"/>
      <c r="DBO17" s="685"/>
      <c r="DBP17" s="685"/>
      <c r="DBQ17" s="685"/>
      <c r="DBR17" s="685"/>
      <c r="DBS17" s="685"/>
      <c r="DBT17" s="685"/>
      <c r="DBU17" s="685"/>
      <c r="DBV17" s="685"/>
      <c r="DBW17" s="685"/>
      <c r="DBX17" s="685"/>
      <c r="DBY17" s="685"/>
      <c r="DBZ17" s="685"/>
      <c r="DCA17" s="685"/>
      <c r="DCB17" s="685"/>
      <c r="DCC17" s="685"/>
      <c r="DCD17" s="685"/>
      <c r="DCE17" s="685"/>
      <c r="DCF17" s="685"/>
      <c r="DCG17" s="685"/>
      <c r="DCH17" s="685"/>
      <c r="DCI17" s="685"/>
      <c r="DCJ17" s="685"/>
      <c r="DCK17" s="685"/>
      <c r="DCL17" s="685"/>
      <c r="DCM17" s="685"/>
      <c r="DCN17" s="685"/>
      <c r="DCO17" s="685"/>
      <c r="DCP17" s="685"/>
      <c r="DCQ17" s="685"/>
      <c r="DCR17" s="685"/>
      <c r="DCS17" s="685"/>
      <c r="DCT17" s="685"/>
      <c r="DCU17" s="685"/>
      <c r="DCV17" s="685"/>
      <c r="DCW17" s="685"/>
      <c r="DCX17" s="685"/>
      <c r="DCY17" s="685"/>
      <c r="DCZ17" s="685"/>
      <c r="DDA17" s="685"/>
      <c r="DDB17" s="685"/>
      <c r="DDC17" s="685"/>
      <c r="DDD17" s="685"/>
      <c r="DDE17" s="685"/>
      <c r="DDF17" s="685"/>
      <c r="DDG17" s="685"/>
      <c r="DDH17" s="685"/>
      <c r="DDI17" s="685"/>
      <c r="DDJ17" s="685"/>
      <c r="DDK17" s="685"/>
      <c r="DDL17" s="685"/>
      <c r="DDM17" s="685"/>
      <c r="DDN17" s="685"/>
      <c r="DDO17" s="685"/>
      <c r="DDP17" s="685"/>
      <c r="DDQ17" s="685"/>
      <c r="DDR17" s="685"/>
      <c r="DDS17" s="685"/>
      <c r="DDT17" s="685"/>
      <c r="DDU17" s="685"/>
      <c r="DDV17" s="685"/>
      <c r="DDW17" s="685"/>
      <c r="DDX17" s="685"/>
      <c r="DDY17" s="685"/>
      <c r="DDZ17" s="685"/>
      <c r="DEA17" s="685"/>
      <c r="DEB17" s="685"/>
      <c r="DEC17" s="685"/>
      <c r="DED17" s="685"/>
      <c r="DEE17" s="685"/>
      <c r="DEF17" s="685"/>
      <c r="DEG17" s="685"/>
      <c r="DEH17" s="685"/>
      <c r="DEI17" s="685"/>
      <c r="DEJ17" s="685"/>
      <c r="DEK17" s="685"/>
      <c r="DEL17" s="685"/>
      <c r="DEM17" s="685"/>
      <c r="DEN17" s="685"/>
      <c r="DEO17" s="685"/>
      <c r="DEP17" s="685"/>
      <c r="DEQ17" s="685"/>
      <c r="DER17" s="685"/>
      <c r="DES17" s="685"/>
      <c r="DET17" s="685"/>
      <c r="DEU17" s="685"/>
      <c r="DEV17" s="685"/>
      <c r="DEW17" s="685"/>
      <c r="DEX17" s="685"/>
      <c r="DEY17" s="685"/>
      <c r="DEZ17" s="685"/>
      <c r="DFA17" s="685"/>
      <c r="DFB17" s="685"/>
      <c r="DFC17" s="685"/>
      <c r="DFD17" s="685"/>
      <c r="DFE17" s="685"/>
      <c r="DFF17" s="685"/>
      <c r="DFG17" s="685"/>
      <c r="DFH17" s="685"/>
      <c r="DFI17" s="685"/>
      <c r="DFJ17" s="685"/>
      <c r="DFK17" s="685"/>
      <c r="DFL17" s="685"/>
      <c r="DFM17" s="685"/>
      <c r="DFN17" s="685"/>
      <c r="DFO17" s="685"/>
      <c r="DFP17" s="685"/>
      <c r="DFQ17" s="685"/>
      <c r="DFR17" s="685"/>
      <c r="DFS17" s="685"/>
      <c r="DFT17" s="685"/>
      <c r="DFU17" s="685"/>
      <c r="DFV17" s="685"/>
      <c r="DFW17" s="685"/>
      <c r="DFX17" s="685"/>
      <c r="DFY17" s="685"/>
      <c r="DFZ17" s="685"/>
      <c r="DGA17" s="685"/>
      <c r="DGB17" s="685"/>
      <c r="DGC17" s="685"/>
      <c r="DGD17" s="685"/>
      <c r="DGE17" s="685"/>
      <c r="DGF17" s="685"/>
      <c r="DGG17" s="685"/>
      <c r="DGH17" s="685"/>
      <c r="DGI17" s="685"/>
      <c r="DGJ17" s="685"/>
      <c r="DGK17" s="685"/>
      <c r="DGL17" s="685"/>
      <c r="DGM17" s="685"/>
      <c r="DGN17" s="685"/>
      <c r="DGO17" s="685"/>
      <c r="DGP17" s="685"/>
      <c r="DGQ17" s="685"/>
      <c r="DGR17" s="685"/>
      <c r="DGS17" s="685"/>
      <c r="DGT17" s="685"/>
      <c r="DGU17" s="685"/>
      <c r="DGV17" s="685"/>
      <c r="DGW17" s="685"/>
      <c r="DGX17" s="685"/>
      <c r="DGY17" s="685"/>
      <c r="DGZ17" s="685"/>
      <c r="DHA17" s="685"/>
      <c r="DHB17" s="685"/>
      <c r="DHC17" s="685"/>
      <c r="DHD17" s="685"/>
      <c r="DHE17" s="685"/>
      <c r="DHF17" s="685"/>
      <c r="DHG17" s="685"/>
      <c r="DHH17" s="685"/>
      <c r="DHI17" s="685"/>
      <c r="DHJ17" s="685"/>
      <c r="DHK17" s="685"/>
      <c r="DHL17" s="685"/>
      <c r="DHM17" s="685"/>
      <c r="DHN17" s="685"/>
      <c r="DHO17" s="685"/>
      <c r="DHP17" s="685"/>
      <c r="DHQ17" s="685"/>
      <c r="DHR17" s="685"/>
      <c r="DHS17" s="685"/>
      <c r="DHT17" s="685"/>
      <c r="DHU17" s="685"/>
      <c r="DHV17" s="685"/>
      <c r="DHW17" s="685"/>
      <c r="DHX17" s="685"/>
      <c r="DHY17" s="685"/>
      <c r="DHZ17" s="685"/>
      <c r="DIA17" s="685"/>
      <c r="DIB17" s="685"/>
      <c r="DIC17" s="685"/>
      <c r="DID17" s="685"/>
      <c r="DIE17" s="685"/>
      <c r="DIF17" s="685"/>
      <c r="DIG17" s="685"/>
      <c r="DIH17" s="685"/>
      <c r="DII17" s="685"/>
      <c r="DIJ17" s="685"/>
      <c r="DIK17" s="685"/>
      <c r="DIL17" s="685"/>
      <c r="DIM17" s="685"/>
      <c r="DIN17" s="685"/>
      <c r="DIO17" s="685"/>
      <c r="DIP17" s="685"/>
      <c r="DIQ17" s="685"/>
      <c r="DIR17" s="685"/>
      <c r="DIS17" s="685"/>
      <c r="DIT17" s="685"/>
      <c r="DIU17" s="685"/>
      <c r="DIV17" s="685"/>
      <c r="DIW17" s="685"/>
      <c r="DIX17" s="685"/>
      <c r="DIY17" s="685"/>
      <c r="DIZ17" s="685"/>
      <c r="DJA17" s="685"/>
      <c r="DJB17" s="685"/>
      <c r="DJC17" s="685"/>
      <c r="DJD17" s="685"/>
      <c r="DJE17" s="685"/>
      <c r="DJF17" s="685"/>
      <c r="DJG17" s="685"/>
      <c r="DJH17" s="685"/>
      <c r="DJI17" s="685"/>
      <c r="DJJ17" s="685"/>
      <c r="DJK17" s="685"/>
      <c r="DJL17" s="685"/>
      <c r="DJM17" s="685"/>
      <c r="DJN17" s="685"/>
      <c r="DJO17" s="685"/>
      <c r="DJP17" s="685"/>
      <c r="DJQ17" s="685"/>
      <c r="DJR17" s="685"/>
      <c r="DJS17" s="685"/>
      <c r="DJT17" s="685"/>
      <c r="DJU17" s="685"/>
      <c r="DJV17" s="685"/>
      <c r="DJW17" s="685"/>
      <c r="DJX17" s="685"/>
      <c r="DJY17" s="685"/>
      <c r="DJZ17" s="685"/>
      <c r="DKA17" s="685"/>
      <c r="DKB17" s="685"/>
      <c r="DKC17" s="685"/>
      <c r="DKD17" s="685"/>
      <c r="DKE17" s="685"/>
      <c r="DKF17" s="685"/>
      <c r="DKG17" s="685"/>
      <c r="DKH17" s="685"/>
      <c r="DKI17" s="685"/>
      <c r="DKJ17" s="685"/>
      <c r="DKK17" s="685"/>
      <c r="DKL17" s="685"/>
      <c r="DKM17" s="685"/>
      <c r="DKN17" s="685"/>
      <c r="DKO17" s="685"/>
      <c r="DKP17" s="685"/>
      <c r="DKQ17" s="685"/>
      <c r="DKR17" s="685"/>
      <c r="DKS17" s="685"/>
      <c r="DKT17" s="685"/>
      <c r="DKU17" s="685"/>
      <c r="DKV17" s="685"/>
      <c r="DKW17" s="685"/>
      <c r="DKX17" s="685"/>
      <c r="DKY17" s="685"/>
      <c r="DKZ17" s="685"/>
      <c r="DLA17" s="685"/>
      <c r="DLB17" s="685"/>
      <c r="DLC17" s="685"/>
      <c r="DLD17" s="685"/>
      <c r="DLE17" s="685"/>
      <c r="DLF17" s="685"/>
      <c r="DLG17" s="685"/>
      <c r="DLH17" s="685"/>
      <c r="DLI17" s="685"/>
      <c r="DLJ17" s="685"/>
      <c r="DLK17" s="685"/>
      <c r="DLL17" s="685"/>
      <c r="DLM17" s="685"/>
      <c r="DLN17" s="685"/>
      <c r="DLO17" s="685"/>
      <c r="DLP17" s="685"/>
      <c r="DLQ17" s="685"/>
      <c r="DLR17" s="685"/>
      <c r="DLS17" s="685"/>
      <c r="DLT17" s="685"/>
      <c r="DLU17" s="685"/>
      <c r="DLV17" s="685"/>
      <c r="DLW17" s="685"/>
      <c r="DLX17" s="685"/>
      <c r="DLY17" s="685"/>
      <c r="DLZ17" s="685"/>
      <c r="DMA17" s="685"/>
      <c r="DMB17" s="685"/>
      <c r="DMC17" s="685"/>
      <c r="DMD17" s="685"/>
      <c r="DME17" s="685"/>
      <c r="DMF17" s="685"/>
      <c r="DMG17" s="685"/>
      <c r="DMH17" s="685"/>
      <c r="DMI17" s="685"/>
      <c r="DMJ17" s="685"/>
      <c r="DMK17" s="685"/>
      <c r="DML17" s="685"/>
      <c r="DMM17" s="685"/>
      <c r="DMN17" s="685"/>
      <c r="DMO17" s="685"/>
      <c r="DMP17" s="685"/>
      <c r="DMQ17" s="685"/>
      <c r="DMR17" s="685"/>
      <c r="DMS17" s="685"/>
      <c r="DMT17" s="685"/>
      <c r="DMU17" s="685"/>
      <c r="DMV17" s="685"/>
      <c r="DMW17" s="685"/>
      <c r="DMX17" s="685"/>
      <c r="DMY17" s="685"/>
      <c r="DMZ17" s="685"/>
      <c r="DNA17" s="685"/>
      <c r="DNB17" s="685"/>
      <c r="DNC17" s="685"/>
      <c r="DND17" s="685"/>
      <c r="DNE17" s="685"/>
      <c r="DNF17" s="685"/>
      <c r="DNG17" s="685"/>
      <c r="DNH17" s="685"/>
      <c r="DNI17" s="685"/>
      <c r="DNJ17" s="685"/>
      <c r="DNK17" s="685"/>
      <c r="DNL17" s="685"/>
      <c r="DNM17" s="685"/>
      <c r="DNN17" s="685"/>
      <c r="DNO17" s="685"/>
      <c r="DNP17" s="685"/>
      <c r="DNQ17" s="685"/>
      <c r="DNR17" s="685"/>
      <c r="DNS17" s="685"/>
      <c r="DNT17" s="685"/>
      <c r="DNU17" s="685"/>
      <c r="DNV17" s="685"/>
      <c r="DNW17" s="685"/>
      <c r="DNX17" s="685"/>
      <c r="DNY17" s="685"/>
      <c r="DNZ17" s="685"/>
      <c r="DOA17" s="685"/>
      <c r="DOB17" s="685"/>
      <c r="DOC17" s="685"/>
      <c r="DOD17" s="685"/>
      <c r="DOE17" s="685"/>
      <c r="DOF17" s="685"/>
      <c r="DOG17" s="685"/>
      <c r="DOH17" s="685"/>
      <c r="DOI17" s="685"/>
      <c r="DOJ17" s="685"/>
      <c r="DOK17" s="685"/>
      <c r="DOL17" s="685"/>
      <c r="DOM17" s="685"/>
      <c r="DON17" s="685"/>
      <c r="DOO17" s="685"/>
      <c r="DOP17" s="685"/>
      <c r="DOQ17" s="685"/>
      <c r="DOR17" s="685"/>
      <c r="DOS17" s="685"/>
      <c r="DOT17" s="685"/>
      <c r="DOU17" s="685"/>
      <c r="DOV17" s="685"/>
      <c r="DOW17" s="685"/>
      <c r="DOX17" s="685"/>
      <c r="DOY17" s="685"/>
      <c r="DOZ17" s="685"/>
      <c r="DPA17" s="685"/>
      <c r="DPB17" s="685"/>
      <c r="DPC17" s="685"/>
      <c r="DPD17" s="685"/>
      <c r="DPE17" s="685"/>
      <c r="DPF17" s="685"/>
      <c r="DPG17" s="685"/>
      <c r="DPH17" s="685"/>
      <c r="DPI17" s="685"/>
      <c r="DPJ17" s="685"/>
      <c r="DPK17" s="685"/>
      <c r="DPL17" s="685"/>
      <c r="DPM17" s="685"/>
      <c r="DPN17" s="685"/>
      <c r="DPO17" s="685"/>
      <c r="DPP17" s="685"/>
      <c r="DPQ17" s="685"/>
      <c r="DPR17" s="685"/>
      <c r="DPS17" s="685"/>
      <c r="DPT17" s="685"/>
      <c r="DPU17" s="685"/>
      <c r="DPV17" s="685"/>
      <c r="DPW17" s="685"/>
      <c r="DPX17" s="685"/>
      <c r="DPY17" s="685"/>
      <c r="DPZ17" s="685"/>
      <c r="DQA17" s="685"/>
      <c r="DQB17" s="685"/>
      <c r="DQC17" s="685"/>
      <c r="DQD17" s="685"/>
      <c r="DQE17" s="685"/>
      <c r="DQF17" s="685"/>
      <c r="DQG17" s="685"/>
      <c r="DQH17" s="685"/>
      <c r="DQI17" s="685"/>
      <c r="DQJ17" s="685"/>
      <c r="DQK17" s="685"/>
      <c r="DQL17" s="685"/>
      <c r="DQM17" s="685"/>
      <c r="DQN17" s="685"/>
      <c r="DQO17" s="685"/>
      <c r="DQP17" s="685"/>
      <c r="DQQ17" s="685"/>
      <c r="DQR17" s="685"/>
      <c r="DQS17" s="685"/>
      <c r="DQT17" s="685"/>
      <c r="DQU17" s="685"/>
      <c r="DQV17" s="685"/>
      <c r="DQW17" s="685"/>
      <c r="DQX17" s="685"/>
      <c r="DQY17" s="685"/>
      <c r="DQZ17" s="685"/>
      <c r="DRA17" s="685"/>
      <c r="DRB17" s="685"/>
      <c r="DRC17" s="685"/>
      <c r="DRD17" s="685"/>
      <c r="DRE17" s="685"/>
      <c r="DRF17" s="685"/>
      <c r="DRG17" s="685"/>
      <c r="DRH17" s="685"/>
      <c r="DRI17" s="685"/>
      <c r="DRJ17" s="685"/>
      <c r="DRK17" s="685"/>
      <c r="DRL17" s="685"/>
      <c r="DRM17" s="685"/>
      <c r="DRN17" s="685"/>
      <c r="DRO17" s="685"/>
      <c r="DRP17" s="685"/>
      <c r="DRQ17" s="685"/>
      <c r="DRR17" s="685"/>
      <c r="DRS17" s="685"/>
      <c r="DRT17" s="685"/>
      <c r="DRU17" s="685"/>
      <c r="DRV17" s="685"/>
      <c r="DRW17" s="685"/>
      <c r="DRX17" s="685"/>
      <c r="DRY17" s="685"/>
      <c r="DRZ17" s="685"/>
      <c r="DSA17" s="685"/>
      <c r="DSB17" s="685"/>
      <c r="DSC17" s="685"/>
      <c r="DSD17" s="685"/>
      <c r="DSE17" s="685"/>
      <c r="DSF17" s="685"/>
      <c r="DSG17" s="685"/>
      <c r="DSH17" s="685"/>
      <c r="DSI17" s="685"/>
      <c r="DSJ17" s="685"/>
      <c r="DSK17" s="685"/>
      <c r="DSL17" s="685"/>
      <c r="DSM17" s="685"/>
      <c r="DSN17" s="685"/>
      <c r="DSO17" s="685"/>
      <c r="DSP17" s="685"/>
      <c r="DSQ17" s="685"/>
      <c r="DSR17" s="685"/>
      <c r="DSS17" s="685"/>
      <c r="DST17" s="685"/>
      <c r="DSU17" s="685"/>
      <c r="DSV17" s="685"/>
      <c r="DSW17" s="685"/>
      <c r="DSX17" s="685"/>
      <c r="DSY17" s="685"/>
      <c r="DSZ17" s="685"/>
      <c r="DTA17" s="685"/>
      <c r="DTB17" s="685"/>
      <c r="DTC17" s="685"/>
      <c r="DTD17" s="685"/>
      <c r="DTE17" s="685"/>
      <c r="DTF17" s="685"/>
      <c r="DTG17" s="685"/>
      <c r="DTH17" s="685"/>
      <c r="DTI17" s="685"/>
      <c r="DTJ17" s="685"/>
      <c r="DTK17" s="685"/>
      <c r="DTL17" s="685"/>
      <c r="DTM17" s="685"/>
      <c r="DTN17" s="685"/>
      <c r="DTO17" s="685"/>
      <c r="DTP17" s="685"/>
      <c r="DTQ17" s="685"/>
      <c r="DTR17" s="685"/>
      <c r="DTS17" s="685"/>
      <c r="DTT17" s="685"/>
      <c r="DTU17" s="685"/>
      <c r="DTV17" s="685"/>
      <c r="DTW17" s="685"/>
      <c r="DTX17" s="685"/>
      <c r="DTY17" s="685"/>
      <c r="DTZ17" s="685"/>
      <c r="DUA17" s="685"/>
      <c r="DUB17" s="685"/>
      <c r="DUC17" s="685"/>
      <c r="DUD17" s="685"/>
      <c r="DUE17" s="685"/>
      <c r="DUF17" s="685"/>
      <c r="DUG17" s="685"/>
      <c r="DUH17" s="685"/>
      <c r="DUI17" s="685"/>
      <c r="DUJ17" s="685"/>
      <c r="DUK17" s="685"/>
      <c r="DUL17" s="685"/>
      <c r="DUM17" s="685"/>
      <c r="DUN17" s="685"/>
      <c r="DUO17" s="685"/>
      <c r="DUP17" s="685"/>
      <c r="DUQ17" s="685"/>
      <c r="DUR17" s="685"/>
      <c r="DUS17" s="685"/>
      <c r="DUT17" s="685"/>
      <c r="DUU17" s="685"/>
      <c r="DUV17" s="685"/>
      <c r="DUW17" s="685"/>
      <c r="DUX17" s="685"/>
      <c r="DUY17" s="685"/>
      <c r="DUZ17" s="685"/>
      <c r="DVA17" s="685"/>
      <c r="DVB17" s="685"/>
      <c r="DVC17" s="685"/>
      <c r="DVD17" s="685"/>
      <c r="DVE17" s="685"/>
      <c r="DVF17" s="685"/>
      <c r="DVG17" s="685"/>
      <c r="DVH17" s="685"/>
      <c r="DVI17" s="685"/>
      <c r="DVJ17" s="685"/>
      <c r="DVK17" s="685"/>
      <c r="DVL17" s="685"/>
      <c r="DVM17" s="685"/>
      <c r="DVN17" s="685"/>
      <c r="DVO17" s="685"/>
      <c r="DVP17" s="685"/>
      <c r="DVQ17" s="685"/>
      <c r="DVR17" s="685"/>
      <c r="DVS17" s="685"/>
      <c r="DVT17" s="685"/>
      <c r="DVU17" s="685"/>
      <c r="DVV17" s="685"/>
      <c r="DVW17" s="685"/>
      <c r="DVX17" s="685"/>
      <c r="DVY17" s="685"/>
      <c r="DVZ17" s="685"/>
      <c r="DWA17" s="685"/>
      <c r="DWB17" s="685"/>
      <c r="DWC17" s="685"/>
      <c r="DWD17" s="685"/>
      <c r="DWE17" s="685"/>
      <c r="DWF17" s="685"/>
      <c r="DWG17" s="685"/>
      <c r="DWH17" s="685"/>
      <c r="DWI17" s="685"/>
      <c r="DWJ17" s="685"/>
      <c r="DWK17" s="685"/>
      <c r="DWL17" s="685"/>
      <c r="DWM17" s="685"/>
      <c r="DWN17" s="685"/>
      <c r="DWO17" s="685"/>
      <c r="DWP17" s="685"/>
      <c r="DWQ17" s="685"/>
      <c r="DWR17" s="685"/>
      <c r="DWS17" s="685"/>
      <c r="DWT17" s="685"/>
      <c r="DWU17" s="685"/>
      <c r="DWV17" s="685"/>
      <c r="DWW17" s="685"/>
      <c r="DWX17" s="685"/>
      <c r="DWY17" s="685"/>
      <c r="DWZ17" s="685"/>
      <c r="DXA17" s="685"/>
      <c r="DXB17" s="685"/>
      <c r="DXC17" s="685"/>
      <c r="DXD17" s="685"/>
      <c r="DXE17" s="685"/>
      <c r="DXF17" s="685"/>
      <c r="DXG17" s="685"/>
      <c r="DXH17" s="685"/>
      <c r="DXI17" s="685"/>
      <c r="DXJ17" s="685"/>
      <c r="DXK17" s="685"/>
      <c r="DXL17" s="685"/>
      <c r="DXM17" s="685"/>
      <c r="DXN17" s="685"/>
      <c r="DXO17" s="685"/>
      <c r="DXP17" s="685"/>
      <c r="DXQ17" s="685"/>
      <c r="DXR17" s="685"/>
      <c r="DXS17" s="685"/>
      <c r="DXT17" s="685"/>
      <c r="DXU17" s="685"/>
      <c r="DXV17" s="685"/>
      <c r="DXW17" s="685"/>
      <c r="DXX17" s="685"/>
      <c r="DXY17" s="685"/>
      <c r="DXZ17" s="685"/>
      <c r="DYA17" s="685"/>
      <c r="DYB17" s="685"/>
      <c r="DYC17" s="685"/>
      <c r="DYD17" s="685"/>
      <c r="DYE17" s="685"/>
      <c r="DYF17" s="685"/>
      <c r="DYG17" s="685"/>
      <c r="DYH17" s="685"/>
      <c r="DYI17" s="685"/>
      <c r="DYJ17" s="685"/>
      <c r="DYK17" s="685"/>
      <c r="DYL17" s="685"/>
      <c r="DYM17" s="685"/>
      <c r="DYN17" s="685"/>
      <c r="DYO17" s="685"/>
      <c r="DYP17" s="685"/>
      <c r="DYQ17" s="685"/>
      <c r="DYR17" s="685"/>
      <c r="DYS17" s="685"/>
      <c r="DYT17" s="685"/>
      <c r="DYU17" s="685"/>
      <c r="DYV17" s="685"/>
      <c r="DYW17" s="685"/>
      <c r="DYX17" s="685"/>
      <c r="DYY17" s="685"/>
      <c r="DYZ17" s="685"/>
      <c r="DZA17" s="685"/>
      <c r="DZB17" s="685"/>
      <c r="DZC17" s="685"/>
      <c r="DZD17" s="685"/>
      <c r="DZE17" s="685"/>
      <c r="DZF17" s="685"/>
      <c r="DZG17" s="685"/>
      <c r="DZH17" s="685"/>
      <c r="DZI17" s="685"/>
      <c r="DZJ17" s="685"/>
      <c r="DZK17" s="685"/>
      <c r="DZL17" s="685"/>
      <c r="DZM17" s="685"/>
      <c r="DZN17" s="685"/>
      <c r="DZO17" s="685"/>
      <c r="DZP17" s="685"/>
      <c r="DZQ17" s="685"/>
      <c r="DZR17" s="685"/>
      <c r="DZS17" s="685"/>
      <c r="DZT17" s="685"/>
      <c r="DZU17" s="685"/>
      <c r="DZV17" s="685"/>
      <c r="DZW17" s="685"/>
      <c r="DZX17" s="685"/>
      <c r="DZY17" s="685"/>
      <c r="DZZ17" s="685"/>
      <c r="EAA17" s="685"/>
      <c r="EAB17" s="685"/>
      <c r="EAC17" s="685"/>
      <c r="EAD17" s="685"/>
      <c r="EAE17" s="685"/>
      <c r="EAF17" s="685"/>
      <c r="EAG17" s="685"/>
      <c r="EAH17" s="685"/>
      <c r="EAI17" s="685"/>
      <c r="EAJ17" s="685"/>
      <c r="EAK17" s="685"/>
      <c r="EAL17" s="685"/>
      <c r="EAM17" s="685"/>
      <c r="EAN17" s="685"/>
      <c r="EAO17" s="685"/>
      <c r="EAP17" s="685"/>
      <c r="EAQ17" s="685"/>
      <c r="EAR17" s="685"/>
      <c r="EAS17" s="685"/>
      <c r="EAT17" s="685"/>
      <c r="EAU17" s="685"/>
      <c r="EAV17" s="685"/>
      <c r="EAW17" s="685"/>
      <c r="EAX17" s="685"/>
      <c r="EAY17" s="685"/>
      <c r="EAZ17" s="685"/>
      <c r="EBA17" s="685"/>
      <c r="EBB17" s="685"/>
      <c r="EBC17" s="685"/>
      <c r="EBD17" s="685"/>
      <c r="EBE17" s="685"/>
      <c r="EBF17" s="685"/>
      <c r="EBG17" s="685"/>
      <c r="EBH17" s="685"/>
      <c r="EBI17" s="685"/>
      <c r="EBJ17" s="685"/>
      <c r="EBK17" s="685"/>
      <c r="EBL17" s="685"/>
      <c r="EBM17" s="685"/>
      <c r="EBN17" s="685"/>
      <c r="EBO17" s="685"/>
      <c r="EBP17" s="685"/>
      <c r="EBQ17" s="685"/>
      <c r="EBR17" s="685"/>
      <c r="EBS17" s="685"/>
      <c r="EBT17" s="685"/>
      <c r="EBU17" s="685"/>
      <c r="EBV17" s="685"/>
      <c r="EBW17" s="685"/>
      <c r="EBX17" s="685"/>
      <c r="EBY17" s="685"/>
      <c r="EBZ17" s="685"/>
      <c r="ECA17" s="685"/>
      <c r="ECB17" s="685"/>
      <c r="ECC17" s="685"/>
      <c r="ECD17" s="685"/>
      <c r="ECE17" s="685"/>
      <c r="ECF17" s="685"/>
      <c r="ECG17" s="685"/>
      <c r="ECH17" s="685"/>
      <c r="ECI17" s="685"/>
      <c r="ECJ17" s="685"/>
      <c r="ECK17" s="685"/>
      <c r="ECL17" s="685"/>
      <c r="ECM17" s="685"/>
      <c r="ECN17" s="685"/>
      <c r="ECO17" s="685"/>
      <c r="ECP17" s="685"/>
      <c r="ECQ17" s="685"/>
      <c r="ECR17" s="685"/>
      <c r="ECS17" s="685"/>
      <c r="ECT17" s="685"/>
      <c r="ECU17" s="685"/>
      <c r="ECV17" s="685"/>
      <c r="ECW17" s="685"/>
      <c r="ECX17" s="685"/>
      <c r="ECY17" s="685"/>
      <c r="ECZ17" s="685"/>
      <c r="EDA17" s="685"/>
      <c r="EDB17" s="685"/>
      <c r="EDC17" s="685"/>
      <c r="EDD17" s="685"/>
      <c r="EDE17" s="685"/>
      <c r="EDF17" s="685"/>
      <c r="EDG17" s="685"/>
      <c r="EDH17" s="685"/>
      <c r="EDI17" s="685"/>
      <c r="EDJ17" s="685"/>
      <c r="EDK17" s="685"/>
      <c r="EDL17" s="685"/>
      <c r="EDM17" s="685"/>
      <c r="EDN17" s="685"/>
      <c r="EDO17" s="685"/>
      <c r="EDP17" s="685"/>
      <c r="EDQ17" s="685"/>
      <c r="EDR17" s="685"/>
      <c r="EDS17" s="685"/>
      <c r="EDT17" s="685"/>
      <c r="EDU17" s="685"/>
      <c r="EDV17" s="685"/>
      <c r="EDW17" s="685"/>
      <c r="EDX17" s="685"/>
      <c r="EDY17" s="685"/>
      <c r="EDZ17" s="685"/>
      <c r="EEA17" s="685"/>
      <c r="EEB17" s="685"/>
      <c r="EEC17" s="685"/>
      <c r="EED17" s="685"/>
      <c r="EEE17" s="685"/>
      <c r="EEF17" s="685"/>
      <c r="EEG17" s="685"/>
      <c r="EEH17" s="685"/>
      <c r="EEI17" s="685"/>
      <c r="EEJ17" s="685"/>
      <c r="EEK17" s="685"/>
      <c r="EEL17" s="685"/>
      <c r="EEM17" s="685"/>
      <c r="EEN17" s="685"/>
      <c r="EEO17" s="685"/>
      <c r="EEP17" s="685"/>
      <c r="EEQ17" s="685"/>
      <c r="EER17" s="685"/>
      <c r="EES17" s="685"/>
      <c r="EET17" s="685"/>
      <c r="EEU17" s="685"/>
      <c r="EEV17" s="685"/>
      <c r="EEW17" s="685"/>
      <c r="EEX17" s="685"/>
      <c r="EEY17" s="685"/>
      <c r="EEZ17" s="685"/>
      <c r="EFA17" s="685"/>
      <c r="EFB17" s="685"/>
      <c r="EFC17" s="685"/>
      <c r="EFD17" s="685"/>
      <c r="EFE17" s="685"/>
      <c r="EFF17" s="685"/>
      <c r="EFG17" s="685"/>
      <c r="EFH17" s="685"/>
      <c r="EFI17" s="685"/>
      <c r="EFJ17" s="685"/>
      <c r="EFK17" s="685"/>
      <c r="EFL17" s="685"/>
      <c r="EFM17" s="685"/>
      <c r="EFN17" s="685"/>
      <c r="EFO17" s="685"/>
      <c r="EFP17" s="685"/>
      <c r="EFQ17" s="685"/>
      <c r="EFR17" s="685"/>
      <c r="EFS17" s="685"/>
      <c r="EFT17" s="685"/>
      <c r="EFU17" s="685"/>
      <c r="EFV17" s="685"/>
      <c r="EFW17" s="685"/>
      <c r="EFX17" s="685"/>
      <c r="EFY17" s="685"/>
      <c r="EFZ17" s="685"/>
      <c r="EGA17" s="685"/>
      <c r="EGB17" s="685"/>
      <c r="EGC17" s="685"/>
      <c r="EGD17" s="685"/>
      <c r="EGE17" s="685"/>
      <c r="EGF17" s="685"/>
      <c r="EGG17" s="685"/>
      <c r="EGH17" s="685"/>
      <c r="EGI17" s="685"/>
      <c r="EGJ17" s="685"/>
      <c r="EGK17" s="685"/>
      <c r="EGL17" s="685"/>
      <c r="EGM17" s="685"/>
      <c r="EGN17" s="685"/>
      <c r="EGO17" s="685"/>
      <c r="EGP17" s="685"/>
      <c r="EGQ17" s="685"/>
      <c r="EGR17" s="685"/>
      <c r="EGS17" s="685"/>
      <c r="EGT17" s="685"/>
      <c r="EGU17" s="685"/>
      <c r="EGV17" s="685"/>
      <c r="EGW17" s="685"/>
      <c r="EGX17" s="685"/>
      <c r="EGY17" s="685"/>
      <c r="EGZ17" s="685"/>
      <c r="EHA17" s="685"/>
      <c r="EHB17" s="685"/>
      <c r="EHC17" s="685"/>
      <c r="EHD17" s="685"/>
      <c r="EHE17" s="685"/>
      <c r="EHF17" s="685"/>
      <c r="EHG17" s="685"/>
      <c r="EHH17" s="685"/>
      <c r="EHI17" s="685"/>
      <c r="EHJ17" s="685"/>
      <c r="EHK17" s="685"/>
      <c r="EHL17" s="685"/>
      <c r="EHM17" s="685"/>
      <c r="EHN17" s="685"/>
      <c r="EHO17" s="685"/>
      <c r="EHP17" s="685"/>
      <c r="EHQ17" s="685"/>
      <c r="EHR17" s="685"/>
      <c r="EHS17" s="685"/>
      <c r="EHT17" s="685"/>
      <c r="EHU17" s="685"/>
      <c r="EHV17" s="685"/>
      <c r="EHW17" s="685"/>
      <c r="EHX17" s="685"/>
      <c r="EHY17" s="685"/>
      <c r="EHZ17" s="685"/>
      <c r="EIA17" s="685"/>
      <c r="EIB17" s="685"/>
      <c r="EIC17" s="685"/>
      <c r="EID17" s="685"/>
      <c r="EIE17" s="685"/>
      <c r="EIF17" s="685"/>
      <c r="EIG17" s="685"/>
      <c r="EIH17" s="685"/>
      <c r="EII17" s="685"/>
      <c r="EIJ17" s="685"/>
      <c r="EIK17" s="685"/>
      <c r="EIL17" s="685"/>
      <c r="EIM17" s="685"/>
      <c r="EIN17" s="685"/>
      <c r="EIO17" s="685"/>
      <c r="EIP17" s="685"/>
      <c r="EIQ17" s="685"/>
      <c r="EIR17" s="685"/>
      <c r="EIS17" s="685"/>
      <c r="EIT17" s="685"/>
      <c r="EIU17" s="685"/>
      <c r="EIV17" s="685"/>
      <c r="EIW17" s="685"/>
      <c r="EIX17" s="685"/>
      <c r="EIY17" s="685"/>
      <c r="EIZ17" s="685"/>
      <c r="EJA17" s="685"/>
      <c r="EJB17" s="685"/>
      <c r="EJC17" s="685"/>
      <c r="EJD17" s="685"/>
      <c r="EJE17" s="685"/>
      <c r="EJF17" s="685"/>
      <c r="EJG17" s="685"/>
      <c r="EJH17" s="685"/>
      <c r="EJI17" s="685"/>
      <c r="EJJ17" s="685"/>
      <c r="EJK17" s="685"/>
      <c r="EJL17" s="685"/>
      <c r="EJM17" s="685"/>
      <c r="EJN17" s="685"/>
      <c r="EJO17" s="685"/>
      <c r="EJP17" s="685"/>
      <c r="EJQ17" s="685"/>
      <c r="EJR17" s="685"/>
      <c r="EJS17" s="685"/>
      <c r="EJT17" s="685"/>
      <c r="EJU17" s="685"/>
      <c r="EJV17" s="685"/>
      <c r="EJW17" s="685"/>
      <c r="EJX17" s="685"/>
      <c r="EJY17" s="685"/>
      <c r="EJZ17" s="685"/>
      <c r="EKA17" s="685"/>
      <c r="EKB17" s="685"/>
      <c r="EKC17" s="685"/>
      <c r="EKD17" s="685"/>
      <c r="EKE17" s="685"/>
      <c r="EKF17" s="685"/>
      <c r="EKG17" s="685"/>
      <c r="EKH17" s="685"/>
      <c r="EKI17" s="685"/>
      <c r="EKJ17" s="685"/>
      <c r="EKK17" s="685"/>
      <c r="EKL17" s="685"/>
      <c r="EKM17" s="685"/>
      <c r="EKN17" s="685"/>
      <c r="EKO17" s="685"/>
      <c r="EKP17" s="685"/>
      <c r="EKQ17" s="685"/>
      <c r="EKR17" s="685"/>
      <c r="EKS17" s="685"/>
      <c r="EKT17" s="685"/>
      <c r="EKU17" s="685"/>
      <c r="EKV17" s="685"/>
      <c r="EKW17" s="685"/>
      <c r="EKX17" s="685"/>
      <c r="EKY17" s="685"/>
      <c r="EKZ17" s="685"/>
      <c r="ELA17" s="685"/>
      <c r="ELB17" s="685"/>
      <c r="ELC17" s="685"/>
      <c r="ELD17" s="685"/>
      <c r="ELE17" s="685"/>
      <c r="ELF17" s="685"/>
      <c r="ELG17" s="685"/>
      <c r="ELH17" s="685"/>
      <c r="ELI17" s="685"/>
      <c r="ELJ17" s="685"/>
      <c r="ELK17" s="685"/>
      <c r="ELL17" s="685"/>
      <c r="ELM17" s="685"/>
      <c r="ELN17" s="685"/>
      <c r="ELO17" s="685"/>
      <c r="ELP17" s="685"/>
      <c r="ELQ17" s="685"/>
      <c r="ELR17" s="685"/>
      <c r="ELS17" s="685"/>
      <c r="ELT17" s="685"/>
      <c r="ELU17" s="685"/>
      <c r="ELV17" s="685"/>
      <c r="ELW17" s="685"/>
      <c r="ELX17" s="685"/>
      <c r="ELY17" s="685"/>
      <c r="ELZ17" s="685"/>
      <c r="EMA17" s="685"/>
      <c r="EMB17" s="685"/>
      <c r="EMC17" s="685"/>
      <c r="EMD17" s="685"/>
      <c r="EME17" s="685"/>
      <c r="EMF17" s="685"/>
      <c r="EMG17" s="685"/>
      <c r="EMH17" s="685"/>
      <c r="EMI17" s="685"/>
      <c r="EMJ17" s="685"/>
      <c r="EMK17" s="685"/>
      <c r="EML17" s="685"/>
      <c r="EMM17" s="685"/>
      <c r="EMN17" s="685"/>
      <c r="EMO17" s="685"/>
      <c r="EMP17" s="685"/>
      <c r="EMQ17" s="685"/>
      <c r="EMR17" s="685"/>
      <c r="EMS17" s="685"/>
      <c r="EMT17" s="685"/>
      <c r="EMU17" s="685"/>
      <c r="EMV17" s="685"/>
      <c r="EMW17" s="685"/>
      <c r="EMX17" s="685"/>
      <c r="EMY17" s="685"/>
      <c r="EMZ17" s="685"/>
      <c r="ENA17" s="685"/>
      <c r="ENB17" s="685"/>
      <c r="ENC17" s="685"/>
      <c r="END17" s="685"/>
      <c r="ENE17" s="685"/>
      <c r="ENF17" s="685"/>
      <c r="ENG17" s="685"/>
      <c r="ENH17" s="685"/>
      <c r="ENI17" s="685"/>
      <c r="ENJ17" s="685"/>
      <c r="ENK17" s="685"/>
      <c r="ENL17" s="685"/>
      <c r="ENM17" s="685"/>
      <c r="ENN17" s="685"/>
      <c r="ENO17" s="685"/>
      <c r="ENP17" s="685"/>
      <c r="ENQ17" s="685"/>
      <c r="ENR17" s="685"/>
      <c r="ENS17" s="685"/>
      <c r="ENT17" s="685"/>
      <c r="ENU17" s="685"/>
      <c r="ENV17" s="685"/>
      <c r="ENW17" s="685"/>
      <c r="ENX17" s="685"/>
      <c r="ENY17" s="685"/>
      <c r="ENZ17" s="685"/>
      <c r="EOA17" s="685"/>
      <c r="EOB17" s="685"/>
      <c r="EOC17" s="685"/>
      <c r="EOD17" s="685"/>
      <c r="EOE17" s="685"/>
      <c r="EOF17" s="685"/>
      <c r="EOG17" s="685"/>
      <c r="EOH17" s="685"/>
      <c r="EOI17" s="685"/>
      <c r="EOJ17" s="685"/>
      <c r="EOK17" s="685"/>
      <c r="EOL17" s="685"/>
      <c r="EOM17" s="685"/>
      <c r="EON17" s="685"/>
      <c r="EOO17" s="685"/>
      <c r="EOP17" s="685"/>
      <c r="EOQ17" s="685"/>
      <c r="EOR17" s="685"/>
      <c r="EOS17" s="685"/>
      <c r="EOT17" s="685"/>
      <c r="EOU17" s="685"/>
      <c r="EOV17" s="685"/>
      <c r="EOW17" s="685"/>
      <c r="EOX17" s="685"/>
      <c r="EOY17" s="685"/>
      <c r="EOZ17" s="685"/>
      <c r="EPA17" s="685"/>
      <c r="EPB17" s="685"/>
      <c r="EPC17" s="685"/>
      <c r="EPD17" s="685"/>
      <c r="EPE17" s="685"/>
      <c r="EPF17" s="685"/>
      <c r="EPG17" s="685"/>
      <c r="EPH17" s="685"/>
      <c r="EPI17" s="685"/>
      <c r="EPJ17" s="685"/>
      <c r="EPK17" s="685"/>
      <c r="EPL17" s="685"/>
      <c r="EPM17" s="685"/>
      <c r="EPN17" s="685"/>
      <c r="EPO17" s="685"/>
      <c r="EPP17" s="685"/>
      <c r="EPQ17" s="685"/>
      <c r="EPR17" s="685"/>
      <c r="EPS17" s="685"/>
      <c r="EPT17" s="685"/>
      <c r="EPU17" s="685"/>
      <c r="EPV17" s="685"/>
      <c r="EPW17" s="685"/>
      <c r="EPX17" s="685"/>
      <c r="EPY17" s="685"/>
      <c r="EPZ17" s="685"/>
      <c r="EQA17" s="685"/>
      <c r="EQB17" s="685"/>
      <c r="EQC17" s="685"/>
      <c r="EQD17" s="685"/>
      <c r="EQE17" s="685"/>
      <c r="EQF17" s="685"/>
      <c r="EQG17" s="685"/>
      <c r="EQH17" s="685"/>
      <c r="EQI17" s="685"/>
      <c r="EQJ17" s="685"/>
      <c r="EQK17" s="685"/>
      <c r="EQL17" s="685"/>
      <c r="EQM17" s="685"/>
      <c r="EQN17" s="685"/>
      <c r="EQO17" s="685"/>
      <c r="EQP17" s="685"/>
      <c r="EQQ17" s="685"/>
      <c r="EQR17" s="685"/>
      <c r="EQS17" s="685"/>
      <c r="EQT17" s="685"/>
      <c r="EQU17" s="685"/>
      <c r="EQV17" s="685"/>
      <c r="EQW17" s="685"/>
      <c r="EQX17" s="685"/>
      <c r="EQY17" s="685"/>
      <c r="EQZ17" s="685"/>
      <c r="ERA17" s="685"/>
      <c r="ERB17" s="685"/>
      <c r="ERC17" s="685"/>
      <c r="ERD17" s="685"/>
      <c r="ERE17" s="685"/>
      <c r="ERF17" s="685"/>
      <c r="ERG17" s="685"/>
      <c r="ERH17" s="685"/>
      <c r="ERI17" s="685"/>
      <c r="ERJ17" s="685"/>
      <c r="ERK17" s="685"/>
      <c r="ERL17" s="685"/>
      <c r="ERM17" s="685"/>
      <c r="ERN17" s="685"/>
      <c r="ERO17" s="685"/>
      <c r="ERP17" s="685"/>
      <c r="ERQ17" s="685"/>
      <c r="ERR17" s="685"/>
      <c r="ERS17" s="685"/>
      <c r="ERT17" s="685"/>
      <c r="ERU17" s="685"/>
      <c r="ERV17" s="685"/>
      <c r="ERW17" s="685"/>
      <c r="ERX17" s="685"/>
      <c r="ERY17" s="685"/>
      <c r="ERZ17" s="685"/>
      <c r="ESA17" s="685"/>
      <c r="ESB17" s="685"/>
      <c r="ESC17" s="685"/>
      <c r="ESD17" s="685"/>
      <c r="ESE17" s="685"/>
      <c r="ESF17" s="685"/>
      <c r="ESG17" s="685"/>
      <c r="ESH17" s="685"/>
      <c r="ESI17" s="685"/>
      <c r="ESJ17" s="685"/>
      <c r="ESK17" s="685"/>
      <c r="ESL17" s="685"/>
      <c r="ESM17" s="685"/>
      <c r="ESN17" s="685"/>
      <c r="ESO17" s="685"/>
      <c r="ESP17" s="685"/>
      <c r="ESQ17" s="685"/>
      <c r="ESR17" s="685"/>
      <c r="ESS17" s="685"/>
      <c r="EST17" s="685"/>
      <c r="ESU17" s="685"/>
      <c r="ESV17" s="685"/>
      <c r="ESW17" s="685"/>
      <c r="ESX17" s="685"/>
      <c r="ESY17" s="685"/>
      <c r="ESZ17" s="685"/>
      <c r="ETA17" s="685"/>
      <c r="ETB17" s="685"/>
      <c r="ETC17" s="685"/>
      <c r="ETD17" s="685"/>
      <c r="ETE17" s="685"/>
      <c r="ETF17" s="685"/>
      <c r="ETG17" s="685"/>
      <c r="ETH17" s="685"/>
      <c r="ETI17" s="685"/>
      <c r="ETJ17" s="685"/>
      <c r="ETK17" s="685"/>
      <c r="ETL17" s="685"/>
      <c r="ETM17" s="685"/>
      <c r="ETN17" s="685"/>
      <c r="ETO17" s="685"/>
      <c r="ETP17" s="685"/>
      <c r="ETQ17" s="685"/>
      <c r="ETR17" s="685"/>
      <c r="ETS17" s="685"/>
      <c r="ETT17" s="685"/>
      <c r="ETU17" s="685"/>
      <c r="ETV17" s="685"/>
      <c r="ETW17" s="685"/>
      <c r="ETX17" s="685"/>
      <c r="ETY17" s="685"/>
      <c r="ETZ17" s="685"/>
      <c r="EUA17" s="685"/>
      <c r="EUB17" s="685"/>
      <c r="EUC17" s="685"/>
      <c r="EUD17" s="685"/>
      <c r="EUE17" s="685"/>
      <c r="EUF17" s="685"/>
      <c r="EUG17" s="685"/>
      <c r="EUH17" s="685"/>
      <c r="EUI17" s="685"/>
      <c r="EUJ17" s="685"/>
      <c r="EUK17" s="685"/>
      <c r="EUL17" s="685"/>
      <c r="EUM17" s="685"/>
      <c r="EUN17" s="685"/>
      <c r="EUO17" s="685"/>
      <c r="EUP17" s="685"/>
      <c r="EUQ17" s="685"/>
      <c r="EUR17" s="685"/>
      <c r="EUS17" s="685"/>
      <c r="EUT17" s="685"/>
      <c r="EUU17" s="685"/>
      <c r="EUV17" s="685"/>
      <c r="EUW17" s="685"/>
      <c r="EUX17" s="685"/>
      <c r="EUY17" s="685"/>
      <c r="EUZ17" s="685"/>
      <c r="EVA17" s="685"/>
      <c r="EVB17" s="685"/>
      <c r="EVC17" s="685"/>
      <c r="EVD17" s="685"/>
      <c r="EVE17" s="685"/>
      <c r="EVF17" s="685"/>
      <c r="EVG17" s="685"/>
      <c r="EVH17" s="685"/>
      <c r="EVI17" s="685"/>
      <c r="EVJ17" s="685"/>
      <c r="EVK17" s="685"/>
      <c r="EVL17" s="685"/>
      <c r="EVM17" s="685"/>
      <c r="EVN17" s="685"/>
      <c r="EVO17" s="685"/>
      <c r="EVP17" s="685"/>
      <c r="EVQ17" s="685"/>
      <c r="EVR17" s="685"/>
      <c r="EVS17" s="685"/>
      <c r="EVT17" s="685"/>
      <c r="EVU17" s="685"/>
      <c r="EVV17" s="685"/>
      <c r="EVW17" s="685"/>
      <c r="EVX17" s="685"/>
      <c r="EVY17" s="685"/>
      <c r="EVZ17" s="685"/>
      <c r="EWA17" s="685"/>
      <c r="EWB17" s="685"/>
      <c r="EWC17" s="685"/>
      <c r="EWD17" s="685"/>
      <c r="EWE17" s="685"/>
      <c r="EWF17" s="685"/>
      <c r="EWG17" s="685"/>
      <c r="EWH17" s="685"/>
      <c r="EWI17" s="685"/>
      <c r="EWJ17" s="685"/>
      <c r="EWK17" s="685"/>
      <c r="EWL17" s="685"/>
      <c r="EWM17" s="685"/>
      <c r="EWN17" s="685"/>
      <c r="EWO17" s="685"/>
      <c r="EWP17" s="685"/>
      <c r="EWQ17" s="685"/>
      <c r="EWR17" s="685"/>
      <c r="EWS17" s="685"/>
      <c r="EWT17" s="685"/>
      <c r="EWU17" s="685"/>
      <c r="EWV17" s="685"/>
      <c r="EWW17" s="685"/>
      <c r="EWX17" s="685"/>
      <c r="EWY17" s="685"/>
      <c r="EWZ17" s="685"/>
      <c r="EXA17" s="685"/>
      <c r="EXB17" s="685"/>
      <c r="EXC17" s="685"/>
      <c r="EXD17" s="685"/>
      <c r="EXE17" s="685"/>
      <c r="EXF17" s="685"/>
      <c r="EXG17" s="685"/>
      <c r="EXH17" s="685"/>
      <c r="EXI17" s="685"/>
      <c r="EXJ17" s="685"/>
      <c r="EXK17" s="685"/>
      <c r="EXL17" s="685"/>
      <c r="EXM17" s="685"/>
      <c r="EXN17" s="685"/>
      <c r="EXO17" s="685"/>
      <c r="EXP17" s="685"/>
      <c r="EXQ17" s="685"/>
      <c r="EXR17" s="685"/>
      <c r="EXS17" s="685"/>
      <c r="EXT17" s="685"/>
      <c r="EXU17" s="685"/>
      <c r="EXV17" s="685"/>
      <c r="EXW17" s="685"/>
      <c r="EXX17" s="685"/>
      <c r="EXY17" s="685"/>
      <c r="EXZ17" s="685"/>
      <c r="EYA17" s="685"/>
      <c r="EYB17" s="685"/>
      <c r="EYC17" s="685"/>
      <c r="EYD17" s="685"/>
      <c r="EYE17" s="685"/>
      <c r="EYF17" s="685"/>
      <c r="EYG17" s="685"/>
      <c r="EYH17" s="685"/>
      <c r="EYI17" s="685"/>
      <c r="EYJ17" s="685"/>
      <c r="EYK17" s="685"/>
      <c r="EYL17" s="685"/>
      <c r="EYM17" s="685"/>
      <c r="EYN17" s="685"/>
      <c r="EYO17" s="685"/>
      <c r="EYP17" s="685"/>
      <c r="EYQ17" s="685"/>
      <c r="EYR17" s="685"/>
      <c r="EYS17" s="685"/>
      <c r="EYT17" s="685"/>
      <c r="EYU17" s="685"/>
      <c r="EYV17" s="685"/>
      <c r="EYW17" s="685"/>
      <c r="EYX17" s="685"/>
      <c r="EYY17" s="685"/>
      <c r="EYZ17" s="685"/>
      <c r="EZA17" s="685"/>
      <c r="EZB17" s="685"/>
      <c r="EZC17" s="685"/>
      <c r="EZD17" s="685"/>
      <c r="EZE17" s="685"/>
      <c r="EZF17" s="685"/>
      <c r="EZG17" s="685"/>
      <c r="EZH17" s="685"/>
      <c r="EZI17" s="685"/>
      <c r="EZJ17" s="685"/>
      <c r="EZK17" s="685"/>
      <c r="EZL17" s="685"/>
      <c r="EZM17" s="685"/>
      <c r="EZN17" s="685"/>
      <c r="EZO17" s="685"/>
      <c r="EZP17" s="685"/>
      <c r="EZQ17" s="685"/>
      <c r="EZR17" s="685"/>
      <c r="EZS17" s="685"/>
      <c r="EZT17" s="685"/>
      <c r="EZU17" s="685"/>
      <c r="EZV17" s="685"/>
      <c r="EZW17" s="685"/>
      <c r="EZX17" s="685"/>
      <c r="EZY17" s="685"/>
      <c r="EZZ17" s="685"/>
      <c r="FAA17" s="685"/>
      <c r="FAB17" s="685"/>
      <c r="FAC17" s="685"/>
      <c r="FAD17" s="685"/>
      <c r="FAE17" s="685"/>
      <c r="FAF17" s="685"/>
      <c r="FAG17" s="685"/>
      <c r="FAH17" s="685"/>
      <c r="FAI17" s="685"/>
      <c r="FAJ17" s="685"/>
      <c r="FAK17" s="685"/>
      <c r="FAL17" s="685"/>
      <c r="FAM17" s="685"/>
      <c r="FAN17" s="685"/>
      <c r="FAO17" s="685"/>
      <c r="FAP17" s="685"/>
      <c r="FAQ17" s="685"/>
      <c r="FAR17" s="685"/>
      <c r="FAS17" s="685"/>
      <c r="FAT17" s="685"/>
      <c r="FAU17" s="685"/>
      <c r="FAV17" s="685"/>
      <c r="FAW17" s="685"/>
      <c r="FAX17" s="685"/>
      <c r="FAY17" s="685"/>
      <c r="FAZ17" s="685"/>
      <c r="FBA17" s="685"/>
      <c r="FBB17" s="685"/>
      <c r="FBC17" s="685"/>
      <c r="FBD17" s="685"/>
      <c r="FBE17" s="685"/>
      <c r="FBF17" s="685"/>
      <c r="FBG17" s="685"/>
      <c r="FBH17" s="685"/>
      <c r="FBI17" s="685"/>
      <c r="FBJ17" s="685"/>
      <c r="FBK17" s="685"/>
      <c r="FBL17" s="685"/>
      <c r="FBM17" s="685"/>
      <c r="FBN17" s="685"/>
      <c r="FBO17" s="685"/>
      <c r="FBP17" s="685"/>
      <c r="FBQ17" s="685"/>
      <c r="FBR17" s="685"/>
      <c r="FBS17" s="685"/>
      <c r="FBT17" s="685"/>
      <c r="FBU17" s="685"/>
      <c r="FBV17" s="685"/>
      <c r="FBW17" s="685"/>
      <c r="FBX17" s="685"/>
      <c r="FBY17" s="685"/>
      <c r="FBZ17" s="685"/>
      <c r="FCA17" s="685"/>
      <c r="FCB17" s="685"/>
      <c r="FCC17" s="685"/>
      <c r="FCD17" s="685"/>
      <c r="FCE17" s="685"/>
      <c r="FCF17" s="685"/>
      <c r="FCG17" s="685"/>
      <c r="FCH17" s="685"/>
      <c r="FCI17" s="685"/>
      <c r="FCJ17" s="685"/>
      <c r="FCK17" s="685"/>
      <c r="FCL17" s="685"/>
      <c r="FCM17" s="685"/>
      <c r="FCN17" s="685"/>
      <c r="FCO17" s="685"/>
      <c r="FCP17" s="685"/>
      <c r="FCQ17" s="685"/>
      <c r="FCR17" s="685"/>
      <c r="FCS17" s="685"/>
      <c r="FCT17" s="685"/>
      <c r="FCU17" s="685"/>
      <c r="FCV17" s="685"/>
      <c r="FCW17" s="685"/>
      <c r="FCX17" s="685"/>
      <c r="FCY17" s="685"/>
      <c r="FCZ17" s="685"/>
      <c r="FDA17" s="685"/>
      <c r="FDB17" s="685"/>
      <c r="FDC17" s="685"/>
      <c r="FDD17" s="685"/>
      <c r="FDE17" s="685"/>
      <c r="FDF17" s="685"/>
      <c r="FDG17" s="685"/>
      <c r="FDH17" s="685"/>
      <c r="FDI17" s="685"/>
      <c r="FDJ17" s="685"/>
      <c r="FDK17" s="685"/>
      <c r="FDL17" s="685"/>
      <c r="FDM17" s="685"/>
      <c r="FDN17" s="685"/>
      <c r="FDO17" s="685"/>
      <c r="FDP17" s="685"/>
      <c r="FDQ17" s="685"/>
      <c r="FDR17" s="685"/>
      <c r="FDS17" s="685"/>
      <c r="FDT17" s="685"/>
      <c r="FDU17" s="685"/>
      <c r="FDV17" s="685"/>
      <c r="FDW17" s="685"/>
      <c r="FDX17" s="685"/>
      <c r="FDY17" s="685"/>
      <c r="FDZ17" s="685"/>
      <c r="FEA17" s="685"/>
      <c r="FEB17" s="685"/>
      <c r="FEC17" s="685"/>
      <c r="FED17" s="685"/>
      <c r="FEE17" s="685"/>
      <c r="FEF17" s="685"/>
      <c r="FEG17" s="685"/>
      <c r="FEH17" s="685"/>
      <c r="FEI17" s="685"/>
      <c r="FEJ17" s="685"/>
      <c r="FEK17" s="685"/>
      <c r="FEL17" s="685"/>
      <c r="FEM17" s="685"/>
      <c r="FEN17" s="685"/>
      <c r="FEO17" s="685"/>
      <c r="FEP17" s="685"/>
      <c r="FEQ17" s="685"/>
      <c r="FER17" s="685"/>
      <c r="FES17" s="685"/>
      <c r="FET17" s="685"/>
      <c r="FEU17" s="685"/>
      <c r="FEV17" s="685"/>
      <c r="FEW17" s="685"/>
      <c r="FEX17" s="685"/>
      <c r="FEY17" s="685"/>
      <c r="FEZ17" s="685"/>
      <c r="FFA17" s="685"/>
      <c r="FFB17" s="685"/>
      <c r="FFC17" s="685"/>
      <c r="FFD17" s="685"/>
      <c r="FFE17" s="685"/>
      <c r="FFF17" s="685"/>
      <c r="FFG17" s="685"/>
      <c r="FFH17" s="685"/>
      <c r="FFI17" s="685"/>
      <c r="FFJ17" s="685"/>
      <c r="FFK17" s="685"/>
      <c r="FFL17" s="685"/>
      <c r="FFM17" s="685"/>
      <c r="FFN17" s="685"/>
      <c r="FFO17" s="685"/>
      <c r="FFP17" s="685"/>
      <c r="FFQ17" s="685"/>
      <c r="FFR17" s="685"/>
      <c r="FFS17" s="685"/>
      <c r="FFT17" s="685"/>
      <c r="FFU17" s="685"/>
      <c r="FFV17" s="685"/>
      <c r="FFW17" s="685"/>
      <c r="FFX17" s="685"/>
      <c r="FFY17" s="685"/>
      <c r="FFZ17" s="685"/>
      <c r="FGA17" s="685"/>
      <c r="FGB17" s="685"/>
      <c r="FGC17" s="685"/>
      <c r="FGD17" s="685"/>
      <c r="FGE17" s="685"/>
      <c r="FGF17" s="685"/>
      <c r="FGG17" s="685"/>
      <c r="FGH17" s="685"/>
      <c r="FGI17" s="685"/>
      <c r="FGJ17" s="685"/>
      <c r="FGK17" s="685"/>
      <c r="FGL17" s="685"/>
      <c r="FGM17" s="685"/>
      <c r="FGN17" s="685"/>
      <c r="FGO17" s="685"/>
      <c r="FGP17" s="685"/>
      <c r="FGQ17" s="685"/>
      <c r="FGR17" s="685"/>
      <c r="FGS17" s="685"/>
      <c r="FGT17" s="685"/>
      <c r="FGU17" s="685"/>
      <c r="FGV17" s="685"/>
      <c r="FGW17" s="685"/>
      <c r="FGX17" s="685"/>
      <c r="FGY17" s="685"/>
      <c r="FGZ17" s="685"/>
      <c r="FHA17" s="685"/>
      <c r="FHB17" s="685"/>
      <c r="FHC17" s="685"/>
      <c r="FHD17" s="685"/>
      <c r="FHE17" s="685"/>
      <c r="FHF17" s="685"/>
      <c r="FHG17" s="685"/>
      <c r="FHH17" s="685"/>
      <c r="FHI17" s="685"/>
      <c r="FHJ17" s="685"/>
      <c r="FHK17" s="685"/>
      <c r="FHL17" s="685"/>
      <c r="FHM17" s="685"/>
      <c r="FHN17" s="685"/>
      <c r="FHO17" s="685"/>
      <c r="FHP17" s="685"/>
      <c r="FHQ17" s="685"/>
      <c r="FHR17" s="685"/>
      <c r="FHS17" s="685"/>
      <c r="FHT17" s="685"/>
      <c r="FHU17" s="685"/>
      <c r="FHV17" s="685"/>
      <c r="FHW17" s="685"/>
      <c r="FHX17" s="685"/>
      <c r="FHY17" s="685"/>
      <c r="FHZ17" s="685"/>
      <c r="FIA17" s="685"/>
      <c r="FIB17" s="685"/>
      <c r="FIC17" s="685"/>
      <c r="FID17" s="685"/>
      <c r="FIE17" s="685"/>
      <c r="FIF17" s="685"/>
      <c r="FIG17" s="685"/>
      <c r="FIH17" s="685"/>
      <c r="FII17" s="685"/>
      <c r="FIJ17" s="685"/>
      <c r="FIK17" s="685"/>
      <c r="FIL17" s="685"/>
      <c r="FIM17" s="685"/>
      <c r="FIN17" s="685"/>
      <c r="FIO17" s="685"/>
      <c r="FIP17" s="685"/>
      <c r="FIQ17" s="685"/>
      <c r="FIR17" s="685"/>
      <c r="FIS17" s="685"/>
      <c r="FIT17" s="685"/>
      <c r="FIU17" s="685"/>
      <c r="FIV17" s="685"/>
      <c r="FIW17" s="685"/>
      <c r="FIX17" s="685"/>
      <c r="FIY17" s="685"/>
      <c r="FIZ17" s="685"/>
      <c r="FJA17" s="685"/>
      <c r="FJB17" s="685"/>
      <c r="FJC17" s="685"/>
      <c r="FJD17" s="685"/>
      <c r="FJE17" s="685"/>
      <c r="FJF17" s="685"/>
      <c r="FJG17" s="685"/>
      <c r="FJH17" s="685"/>
      <c r="FJI17" s="685"/>
      <c r="FJJ17" s="685"/>
      <c r="FJK17" s="685"/>
      <c r="FJL17" s="685"/>
      <c r="FJM17" s="685"/>
      <c r="FJN17" s="685"/>
      <c r="FJO17" s="685"/>
      <c r="FJP17" s="685"/>
      <c r="FJQ17" s="685"/>
      <c r="FJR17" s="685"/>
      <c r="FJS17" s="685"/>
      <c r="FJT17" s="685"/>
      <c r="FJU17" s="685"/>
      <c r="FJV17" s="685"/>
      <c r="FJW17" s="685"/>
      <c r="FJX17" s="685"/>
      <c r="FJY17" s="685"/>
      <c r="FJZ17" s="685"/>
      <c r="FKA17" s="685"/>
      <c r="FKB17" s="685"/>
      <c r="FKC17" s="685"/>
      <c r="FKD17" s="685"/>
      <c r="FKE17" s="685"/>
      <c r="FKF17" s="685"/>
      <c r="FKG17" s="685"/>
      <c r="FKH17" s="685"/>
      <c r="FKI17" s="685"/>
      <c r="FKJ17" s="685"/>
      <c r="FKK17" s="685"/>
      <c r="FKL17" s="685"/>
      <c r="FKM17" s="685"/>
      <c r="FKN17" s="685"/>
      <c r="FKO17" s="685"/>
      <c r="FKP17" s="685"/>
      <c r="FKQ17" s="685"/>
      <c r="FKR17" s="685"/>
      <c r="FKS17" s="685"/>
      <c r="FKT17" s="685"/>
      <c r="FKU17" s="685"/>
      <c r="FKV17" s="685"/>
      <c r="FKW17" s="685"/>
      <c r="FKX17" s="685"/>
      <c r="FKY17" s="685"/>
      <c r="FKZ17" s="685"/>
      <c r="FLA17" s="685"/>
      <c r="FLB17" s="685"/>
      <c r="FLC17" s="685"/>
      <c r="FLD17" s="685"/>
      <c r="FLE17" s="685"/>
      <c r="FLF17" s="685"/>
      <c r="FLG17" s="685"/>
      <c r="FLH17" s="685"/>
      <c r="FLI17" s="685"/>
      <c r="FLJ17" s="685"/>
      <c r="FLK17" s="685"/>
      <c r="FLL17" s="685"/>
      <c r="FLM17" s="685"/>
      <c r="FLN17" s="685"/>
      <c r="FLO17" s="685"/>
      <c r="FLP17" s="685"/>
      <c r="FLQ17" s="685"/>
      <c r="FLR17" s="685"/>
      <c r="FLS17" s="685"/>
      <c r="FLT17" s="685"/>
      <c r="FLU17" s="685"/>
      <c r="FLV17" s="685"/>
      <c r="FLW17" s="685"/>
      <c r="FLX17" s="685"/>
      <c r="FLY17" s="685"/>
      <c r="FLZ17" s="685"/>
      <c r="FMA17" s="685"/>
      <c r="FMB17" s="685"/>
      <c r="FMC17" s="685"/>
      <c r="FMD17" s="685"/>
      <c r="FME17" s="685"/>
      <c r="FMF17" s="685"/>
      <c r="FMG17" s="685"/>
      <c r="FMH17" s="685"/>
      <c r="FMI17" s="685"/>
      <c r="FMJ17" s="685"/>
      <c r="FMK17" s="685"/>
      <c r="FML17" s="685"/>
      <c r="FMM17" s="685"/>
      <c r="FMN17" s="685"/>
      <c r="FMO17" s="685"/>
      <c r="FMP17" s="685"/>
      <c r="FMQ17" s="685"/>
      <c r="FMR17" s="685"/>
      <c r="FMS17" s="685"/>
      <c r="FMT17" s="685"/>
      <c r="FMU17" s="685"/>
      <c r="FMV17" s="685"/>
      <c r="FMW17" s="685"/>
      <c r="FMX17" s="685"/>
      <c r="FMY17" s="685"/>
      <c r="FMZ17" s="685"/>
      <c r="FNA17" s="685"/>
      <c r="FNB17" s="685"/>
      <c r="FNC17" s="685"/>
      <c r="FND17" s="685"/>
      <c r="FNE17" s="685"/>
      <c r="FNF17" s="685"/>
      <c r="FNG17" s="685"/>
      <c r="FNH17" s="685"/>
      <c r="FNI17" s="685"/>
      <c r="FNJ17" s="685"/>
      <c r="FNK17" s="685"/>
      <c r="FNL17" s="685"/>
      <c r="FNM17" s="685"/>
      <c r="FNN17" s="685"/>
      <c r="FNO17" s="685"/>
      <c r="FNP17" s="685"/>
      <c r="FNQ17" s="685"/>
      <c r="FNR17" s="685"/>
      <c r="FNS17" s="685"/>
      <c r="FNT17" s="685"/>
      <c r="FNU17" s="685"/>
      <c r="FNV17" s="685"/>
      <c r="FNW17" s="685"/>
      <c r="FNX17" s="685"/>
      <c r="FNY17" s="685"/>
      <c r="FNZ17" s="685"/>
      <c r="FOA17" s="685"/>
      <c r="FOB17" s="685"/>
      <c r="FOC17" s="685"/>
      <c r="FOD17" s="685"/>
      <c r="FOE17" s="685"/>
      <c r="FOF17" s="685"/>
      <c r="FOG17" s="685"/>
      <c r="FOH17" s="685"/>
      <c r="FOI17" s="685"/>
      <c r="FOJ17" s="685"/>
      <c r="FOK17" s="685"/>
      <c r="FOL17" s="685"/>
      <c r="FOM17" s="685"/>
      <c r="FON17" s="685"/>
      <c r="FOO17" s="685"/>
      <c r="FOP17" s="685"/>
      <c r="FOQ17" s="685"/>
      <c r="FOR17" s="685"/>
      <c r="FOS17" s="685"/>
      <c r="FOT17" s="685"/>
      <c r="FOU17" s="685"/>
      <c r="FOV17" s="685"/>
      <c r="FOW17" s="685"/>
      <c r="FOX17" s="685"/>
      <c r="FOY17" s="685"/>
      <c r="FOZ17" s="685"/>
      <c r="FPA17" s="685"/>
      <c r="FPB17" s="685"/>
      <c r="FPC17" s="685"/>
      <c r="FPD17" s="685"/>
      <c r="FPE17" s="685"/>
      <c r="FPF17" s="685"/>
      <c r="FPG17" s="685"/>
      <c r="FPH17" s="685"/>
      <c r="FPI17" s="685"/>
      <c r="FPJ17" s="685"/>
      <c r="FPK17" s="685"/>
      <c r="FPL17" s="685"/>
      <c r="FPM17" s="685"/>
      <c r="FPN17" s="685"/>
      <c r="FPO17" s="685"/>
      <c r="FPP17" s="685"/>
      <c r="FPQ17" s="685"/>
      <c r="FPR17" s="685"/>
      <c r="FPS17" s="685"/>
      <c r="FPT17" s="685"/>
      <c r="FPU17" s="685"/>
      <c r="FPV17" s="685"/>
      <c r="FPW17" s="685"/>
      <c r="FPX17" s="685"/>
      <c r="FPY17" s="685"/>
      <c r="FPZ17" s="685"/>
      <c r="FQA17" s="685"/>
      <c r="FQB17" s="685"/>
      <c r="FQC17" s="685"/>
      <c r="FQD17" s="685"/>
      <c r="FQE17" s="685"/>
      <c r="FQF17" s="685"/>
      <c r="FQG17" s="685"/>
      <c r="FQH17" s="685"/>
      <c r="FQI17" s="685"/>
      <c r="FQJ17" s="685"/>
      <c r="FQK17" s="685"/>
      <c r="FQL17" s="685"/>
      <c r="FQM17" s="685"/>
      <c r="FQN17" s="685"/>
      <c r="FQO17" s="685"/>
      <c r="FQP17" s="685"/>
      <c r="FQQ17" s="685"/>
      <c r="FQR17" s="685"/>
      <c r="FQS17" s="685"/>
      <c r="FQT17" s="685"/>
      <c r="FQU17" s="685"/>
      <c r="FQV17" s="685"/>
      <c r="FQW17" s="685"/>
      <c r="FQX17" s="685"/>
      <c r="FQY17" s="685"/>
      <c r="FQZ17" s="685"/>
      <c r="FRA17" s="685"/>
      <c r="FRB17" s="685"/>
      <c r="FRC17" s="685"/>
      <c r="FRD17" s="685"/>
      <c r="FRE17" s="685"/>
      <c r="FRF17" s="685"/>
      <c r="FRG17" s="685"/>
      <c r="FRH17" s="685"/>
      <c r="FRI17" s="685"/>
      <c r="FRJ17" s="685"/>
      <c r="FRK17" s="685"/>
      <c r="FRL17" s="685"/>
      <c r="FRM17" s="685"/>
      <c r="FRN17" s="685"/>
      <c r="FRO17" s="685"/>
      <c r="FRP17" s="685"/>
      <c r="FRQ17" s="685"/>
      <c r="FRR17" s="685"/>
      <c r="FRS17" s="685"/>
      <c r="FRT17" s="685"/>
      <c r="FRU17" s="685"/>
      <c r="FRV17" s="685"/>
      <c r="FRW17" s="685"/>
      <c r="FRX17" s="685"/>
      <c r="FRY17" s="685"/>
      <c r="FRZ17" s="685"/>
      <c r="FSA17" s="685"/>
      <c r="FSB17" s="685"/>
      <c r="FSC17" s="685"/>
      <c r="FSD17" s="685"/>
      <c r="FSE17" s="685"/>
      <c r="FSF17" s="685"/>
      <c r="FSG17" s="685"/>
      <c r="FSH17" s="685"/>
      <c r="FSI17" s="685"/>
      <c r="FSJ17" s="685"/>
      <c r="FSK17" s="685"/>
      <c r="FSL17" s="685"/>
      <c r="FSM17" s="685"/>
      <c r="FSN17" s="685"/>
      <c r="FSO17" s="685"/>
      <c r="FSP17" s="685"/>
      <c r="FSQ17" s="685"/>
      <c r="FSR17" s="685"/>
      <c r="FSS17" s="685"/>
      <c r="FST17" s="685"/>
      <c r="FSU17" s="685"/>
      <c r="FSV17" s="685"/>
      <c r="FSW17" s="685"/>
      <c r="FSX17" s="685"/>
      <c r="FSY17" s="685"/>
      <c r="FSZ17" s="685"/>
      <c r="FTA17" s="685"/>
      <c r="FTB17" s="685"/>
      <c r="FTC17" s="685"/>
      <c r="FTD17" s="685"/>
      <c r="FTE17" s="685"/>
      <c r="FTF17" s="685"/>
      <c r="FTG17" s="685"/>
      <c r="FTH17" s="685"/>
      <c r="FTI17" s="685"/>
      <c r="FTJ17" s="685"/>
      <c r="FTK17" s="685"/>
      <c r="FTL17" s="685"/>
      <c r="FTM17" s="685"/>
      <c r="FTN17" s="685"/>
      <c r="FTO17" s="685"/>
      <c r="FTP17" s="685"/>
      <c r="FTQ17" s="685"/>
      <c r="FTR17" s="685"/>
      <c r="FTS17" s="685"/>
      <c r="FTT17" s="685"/>
      <c r="FTU17" s="685"/>
      <c r="FTV17" s="685"/>
      <c r="FTW17" s="685"/>
      <c r="FTX17" s="685"/>
      <c r="FTY17" s="685"/>
      <c r="FTZ17" s="685"/>
      <c r="FUA17" s="685"/>
      <c r="FUB17" s="685"/>
      <c r="FUC17" s="685"/>
      <c r="FUD17" s="685"/>
      <c r="FUE17" s="685"/>
      <c r="FUF17" s="685"/>
      <c r="FUG17" s="685"/>
      <c r="FUH17" s="685"/>
      <c r="FUI17" s="685"/>
      <c r="FUJ17" s="685"/>
      <c r="FUK17" s="685"/>
      <c r="FUL17" s="685"/>
      <c r="FUM17" s="685"/>
      <c r="FUN17" s="685"/>
      <c r="FUO17" s="685"/>
      <c r="FUP17" s="685"/>
      <c r="FUQ17" s="685"/>
      <c r="FUR17" s="685"/>
      <c r="FUS17" s="685"/>
      <c r="FUT17" s="685"/>
      <c r="FUU17" s="685"/>
      <c r="FUV17" s="685"/>
      <c r="FUW17" s="685"/>
      <c r="FUX17" s="685"/>
      <c r="FUY17" s="685"/>
      <c r="FUZ17" s="685"/>
      <c r="FVA17" s="685"/>
      <c r="FVB17" s="685"/>
      <c r="FVC17" s="685"/>
      <c r="FVD17" s="685"/>
      <c r="FVE17" s="685"/>
      <c r="FVF17" s="685"/>
      <c r="FVG17" s="685"/>
      <c r="FVH17" s="685"/>
      <c r="FVI17" s="685"/>
      <c r="FVJ17" s="685"/>
      <c r="FVK17" s="685"/>
      <c r="FVL17" s="685"/>
      <c r="FVM17" s="685"/>
      <c r="FVN17" s="685"/>
      <c r="FVO17" s="685"/>
      <c r="FVP17" s="685"/>
      <c r="FVQ17" s="685"/>
      <c r="FVR17" s="685"/>
      <c r="FVS17" s="685"/>
      <c r="FVT17" s="685"/>
      <c r="FVU17" s="685"/>
      <c r="FVV17" s="685"/>
      <c r="FVW17" s="685"/>
      <c r="FVX17" s="685"/>
      <c r="FVY17" s="685"/>
      <c r="FVZ17" s="685"/>
      <c r="FWA17" s="685"/>
      <c r="FWB17" s="685"/>
      <c r="FWC17" s="685"/>
      <c r="FWD17" s="685"/>
      <c r="FWE17" s="685"/>
      <c r="FWF17" s="685"/>
      <c r="FWG17" s="685"/>
      <c r="FWH17" s="685"/>
      <c r="FWI17" s="685"/>
      <c r="FWJ17" s="685"/>
      <c r="FWK17" s="685"/>
      <c r="FWL17" s="685"/>
      <c r="FWM17" s="685"/>
      <c r="FWN17" s="685"/>
      <c r="FWO17" s="685"/>
      <c r="FWP17" s="685"/>
      <c r="FWQ17" s="685"/>
      <c r="FWR17" s="685"/>
      <c r="FWS17" s="685"/>
      <c r="FWT17" s="685"/>
      <c r="FWU17" s="685"/>
      <c r="FWV17" s="685"/>
      <c r="FWW17" s="685"/>
      <c r="FWX17" s="685"/>
      <c r="FWY17" s="685"/>
      <c r="FWZ17" s="685"/>
      <c r="FXA17" s="685"/>
      <c r="FXB17" s="685"/>
      <c r="FXC17" s="685"/>
      <c r="FXD17" s="685"/>
      <c r="FXE17" s="685"/>
      <c r="FXF17" s="685"/>
      <c r="FXG17" s="685"/>
      <c r="FXH17" s="685"/>
      <c r="FXI17" s="685"/>
      <c r="FXJ17" s="685"/>
      <c r="FXK17" s="685"/>
      <c r="FXL17" s="685"/>
      <c r="FXM17" s="685"/>
      <c r="FXN17" s="685"/>
      <c r="FXO17" s="685"/>
      <c r="FXP17" s="685"/>
      <c r="FXQ17" s="685"/>
      <c r="FXR17" s="685"/>
      <c r="FXS17" s="685"/>
      <c r="FXT17" s="685"/>
      <c r="FXU17" s="685"/>
      <c r="FXV17" s="685"/>
      <c r="FXW17" s="685"/>
      <c r="FXX17" s="685"/>
      <c r="FXY17" s="685"/>
      <c r="FXZ17" s="685"/>
      <c r="FYA17" s="685"/>
      <c r="FYB17" s="685"/>
      <c r="FYC17" s="685"/>
      <c r="FYD17" s="685"/>
      <c r="FYE17" s="685"/>
      <c r="FYF17" s="685"/>
      <c r="FYG17" s="685"/>
      <c r="FYH17" s="685"/>
      <c r="FYI17" s="685"/>
      <c r="FYJ17" s="685"/>
      <c r="FYK17" s="685"/>
      <c r="FYL17" s="685"/>
      <c r="FYM17" s="685"/>
      <c r="FYN17" s="685"/>
      <c r="FYO17" s="685"/>
      <c r="FYP17" s="685"/>
      <c r="FYQ17" s="685"/>
      <c r="FYR17" s="685"/>
      <c r="FYS17" s="685"/>
      <c r="FYT17" s="685"/>
      <c r="FYU17" s="685"/>
      <c r="FYV17" s="685"/>
      <c r="FYW17" s="685"/>
      <c r="FYX17" s="685"/>
      <c r="FYY17" s="685"/>
      <c r="FYZ17" s="685"/>
      <c r="FZA17" s="685"/>
      <c r="FZB17" s="685"/>
      <c r="FZC17" s="685"/>
      <c r="FZD17" s="685"/>
      <c r="FZE17" s="685"/>
      <c r="FZF17" s="685"/>
      <c r="FZG17" s="685"/>
      <c r="FZH17" s="685"/>
      <c r="FZI17" s="685"/>
      <c r="FZJ17" s="685"/>
      <c r="FZK17" s="685"/>
      <c r="FZL17" s="685"/>
      <c r="FZM17" s="685"/>
      <c r="FZN17" s="685"/>
      <c r="FZO17" s="685"/>
      <c r="FZP17" s="685"/>
      <c r="FZQ17" s="685"/>
      <c r="FZR17" s="685"/>
      <c r="FZS17" s="685"/>
      <c r="FZT17" s="685"/>
      <c r="FZU17" s="685"/>
      <c r="FZV17" s="685"/>
      <c r="FZW17" s="685"/>
      <c r="FZX17" s="685"/>
      <c r="FZY17" s="685"/>
      <c r="FZZ17" s="685"/>
      <c r="GAA17" s="685"/>
      <c r="GAB17" s="685"/>
      <c r="GAC17" s="685"/>
      <c r="GAD17" s="685"/>
      <c r="GAE17" s="685"/>
      <c r="GAF17" s="685"/>
      <c r="GAG17" s="685"/>
      <c r="GAH17" s="685"/>
      <c r="GAI17" s="685"/>
      <c r="GAJ17" s="685"/>
      <c r="GAK17" s="685"/>
      <c r="GAL17" s="685"/>
      <c r="GAM17" s="685"/>
      <c r="GAN17" s="685"/>
      <c r="GAO17" s="685"/>
      <c r="GAP17" s="685"/>
      <c r="GAQ17" s="685"/>
      <c r="GAR17" s="685"/>
      <c r="GAS17" s="685"/>
      <c r="GAT17" s="685"/>
      <c r="GAU17" s="685"/>
      <c r="GAV17" s="685"/>
      <c r="GAW17" s="685"/>
      <c r="GAX17" s="685"/>
      <c r="GAY17" s="685"/>
      <c r="GAZ17" s="685"/>
      <c r="GBA17" s="685"/>
      <c r="GBB17" s="685"/>
      <c r="GBC17" s="685"/>
      <c r="GBD17" s="685"/>
      <c r="GBE17" s="685"/>
      <c r="GBF17" s="685"/>
      <c r="GBG17" s="685"/>
      <c r="GBH17" s="685"/>
      <c r="GBI17" s="685"/>
      <c r="GBJ17" s="685"/>
      <c r="GBK17" s="685"/>
      <c r="GBL17" s="685"/>
      <c r="GBM17" s="685"/>
      <c r="GBN17" s="685"/>
      <c r="GBO17" s="685"/>
      <c r="GBP17" s="685"/>
      <c r="GBQ17" s="685"/>
      <c r="GBR17" s="685"/>
      <c r="GBS17" s="685"/>
      <c r="GBT17" s="685"/>
      <c r="GBU17" s="685"/>
      <c r="GBV17" s="685"/>
      <c r="GBW17" s="685"/>
      <c r="GBX17" s="685"/>
      <c r="GBY17" s="685"/>
      <c r="GBZ17" s="685"/>
      <c r="GCA17" s="685"/>
      <c r="GCB17" s="685"/>
      <c r="GCC17" s="685"/>
      <c r="GCD17" s="685"/>
      <c r="GCE17" s="685"/>
      <c r="GCF17" s="685"/>
      <c r="GCG17" s="685"/>
      <c r="GCH17" s="685"/>
      <c r="GCI17" s="685"/>
      <c r="GCJ17" s="685"/>
      <c r="GCK17" s="685"/>
      <c r="GCL17" s="685"/>
      <c r="GCM17" s="685"/>
      <c r="GCN17" s="685"/>
      <c r="GCO17" s="685"/>
      <c r="GCP17" s="685"/>
      <c r="GCQ17" s="685"/>
      <c r="GCR17" s="685"/>
      <c r="GCS17" s="685"/>
      <c r="GCT17" s="685"/>
      <c r="GCU17" s="685"/>
      <c r="GCV17" s="685"/>
      <c r="GCW17" s="685"/>
      <c r="GCX17" s="685"/>
      <c r="GCY17" s="685"/>
      <c r="GCZ17" s="685"/>
      <c r="GDA17" s="685"/>
      <c r="GDB17" s="685"/>
      <c r="GDC17" s="685"/>
      <c r="GDD17" s="685"/>
      <c r="GDE17" s="685"/>
      <c r="GDF17" s="685"/>
      <c r="GDG17" s="685"/>
      <c r="GDH17" s="685"/>
      <c r="GDI17" s="685"/>
      <c r="GDJ17" s="685"/>
      <c r="GDK17" s="685"/>
      <c r="GDL17" s="685"/>
      <c r="GDM17" s="685"/>
      <c r="GDN17" s="685"/>
      <c r="GDO17" s="685"/>
      <c r="GDP17" s="685"/>
      <c r="GDQ17" s="685"/>
      <c r="GDR17" s="685"/>
      <c r="GDS17" s="685"/>
      <c r="GDT17" s="685"/>
      <c r="GDU17" s="685"/>
      <c r="GDV17" s="685"/>
      <c r="GDW17" s="685"/>
      <c r="GDX17" s="685"/>
      <c r="GDY17" s="685"/>
      <c r="GDZ17" s="685"/>
      <c r="GEA17" s="685"/>
      <c r="GEB17" s="685"/>
      <c r="GEC17" s="685"/>
      <c r="GED17" s="685"/>
      <c r="GEE17" s="685"/>
      <c r="GEF17" s="685"/>
      <c r="GEG17" s="685"/>
      <c r="GEH17" s="685"/>
      <c r="GEI17" s="685"/>
      <c r="GEJ17" s="685"/>
      <c r="GEK17" s="685"/>
      <c r="GEL17" s="685"/>
      <c r="GEM17" s="685"/>
      <c r="GEN17" s="685"/>
      <c r="GEO17" s="685"/>
      <c r="GEP17" s="685"/>
      <c r="GEQ17" s="685"/>
      <c r="GER17" s="685"/>
      <c r="GES17" s="685"/>
      <c r="GET17" s="685"/>
      <c r="GEU17" s="685"/>
      <c r="GEV17" s="685"/>
      <c r="GEW17" s="685"/>
      <c r="GEX17" s="685"/>
      <c r="GEY17" s="685"/>
      <c r="GEZ17" s="685"/>
      <c r="GFA17" s="685"/>
      <c r="GFB17" s="685"/>
      <c r="GFC17" s="685"/>
      <c r="GFD17" s="685"/>
      <c r="GFE17" s="685"/>
      <c r="GFF17" s="685"/>
      <c r="GFG17" s="685"/>
      <c r="GFH17" s="685"/>
      <c r="GFI17" s="685"/>
      <c r="GFJ17" s="685"/>
      <c r="GFK17" s="685"/>
      <c r="GFL17" s="685"/>
      <c r="GFM17" s="685"/>
      <c r="GFN17" s="685"/>
      <c r="GFO17" s="685"/>
      <c r="GFP17" s="685"/>
      <c r="GFQ17" s="685"/>
      <c r="GFR17" s="685"/>
      <c r="GFS17" s="685"/>
      <c r="GFT17" s="685"/>
      <c r="GFU17" s="685"/>
      <c r="GFV17" s="685"/>
      <c r="GFW17" s="685"/>
      <c r="GFX17" s="685"/>
      <c r="GFY17" s="685"/>
      <c r="GFZ17" s="685"/>
      <c r="GGA17" s="685"/>
      <c r="GGB17" s="685"/>
      <c r="GGC17" s="685"/>
      <c r="GGD17" s="685"/>
      <c r="GGE17" s="685"/>
      <c r="GGF17" s="685"/>
      <c r="GGG17" s="685"/>
      <c r="GGH17" s="685"/>
      <c r="GGI17" s="685"/>
      <c r="GGJ17" s="685"/>
      <c r="GGK17" s="685"/>
      <c r="GGL17" s="685"/>
      <c r="GGM17" s="685"/>
      <c r="GGN17" s="685"/>
      <c r="GGO17" s="685"/>
      <c r="GGP17" s="685"/>
      <c r="GGQ17" s="685"/>
      <c r="GGR17" s="685"/>
      <c r="GGS17" s="685"/>
      <c r="GGT17" s="685"/>
      <c r="GGU17" s="685"/>
      <c r="GGV17" s="685"/>
      <c r="GGW17" s="685"/>
      <c r="GGX17" s="685"/>
      <c r="GGY17" s="685"/>
      <c r="GGZ17" s="685"/>
      <c r="GHA17" s="685"/>
      <c r="GHB17" s="685"/>
      <c r="GHC17" s="685"/>
      <c r="GHD17" s="685"/>
      <c r="GHE17" s="685"/>
      <c r="GHF17" s="685"/>
      <c r="GHG17" s="685"/>
      <c r="GHH17" s="685"/>
      <c r="GHI17" s="685"/>
      <c r="GHJ17" s="685"/>
      <c r="GHK17" s="685"/>
      <c r="GHL17" s="685"/>
      <c r="GHM17" s="685"/>
      <c r="GHN17" s="685"/>
      <c r="GHO17" s="685"/>
      <c r="GHP17" s="685"/>
      <c r="GHQ17" s="685"/>
      <c r="GHR17" s="685"/>
      <c r="GHS17" s="685"/>
      <c r="GHT17" s="685"/>
      <c r="GHU17" s="685"/>
      <c r="GHV17" s="685"/>
      <c r="GHW17" s="685"/>
      <c r="GHX17" s="685"/>
      <c r="GHY17" s="685"/>
      <c r="GHZ17" s="685"/>
      <c r="GIA17" s="685"/>
      <c r="GIB17" s="685"/>
      <c r="GIC17" s="685"/>
      <c r="GID17" s="685"/>
      <c r="GIE17" s="685"/>
      <c r="GIF17" s="685"/>
      <c r="GIG17" s="685"/>
      <c r="GIH17" s="685"/>
      <c r="GII17" s="685"/>
      <c r="GIJ17" s="685"/>
      <c r="GIK17" s="685"/>
      <c r="GIL17" s="685"/>
      <c r="GIM17" s="685"/>
      <c r="GIN17" s="685"/>
      <c r="GIO17" s="685"/>
      <c r="GIP17" s="685"/>
      <c r="GIQ17" s="685"/>
      <c r="GIR17" s="685"/>
      <c r="GIS17" s="685"/>
      <c r="GIT17" s="685"/>
      <c r="GIU17" s="685"/>
      <c r="GIV17" s="685"/>
      <c r="GIW17" s="685"/>
      <c r="GIX17" s="685"/>
      <c r="GIY17" s="685"/>
      <c r="GIZ17" s="685"/>
      <c r="GJA17" s="685"/>
      <c r="GJB17" s="685"/>
      <c r="GJC17" s="685"/>
      <c r="GJD17" s="685"/>
      <c r="GJE17" s="685"/>
      <c r="GJF17" s="685"/>
      <c r="GJG17" s="685"/>
      <c r="GJH17" s="685"/>
      <c r="GJI17" s="685"/>
      <c r="GJJ17" s="685"/>
      <c r="GJK17" s="685"/>
      <c r="GJL17" s="685"/>
      <c r="GJM17" s="685"/>
      <c r="GJN17" s="685"/>
      <c r="GJO17" s="685"/>
      <c r="GJP17" s="685"/>
      <c r="GJQ17" s="685"/>
      <c r="GJR17" s="685"/>
      <c r="GJS17" s="685"/>
      <c r="GJT17" s="685"/>
      <c r="GJU17" s="685"/>
      <c r="GJV17" s="685"/>
      <c r="GJW17" s="685"/>
      <c r="GJX17" s="685"/>
      <c r="GJY17" s="685"/>
      <c r="GJZ17" s="685"/>
      <c r="GKA17" s="685"/>
      <c r="GKB17" s="685"/>
      <c r="GKC17" s="685"/>
      <c r="GKD17" s="685"/>
      <c r="GKE17" s="685"/>
      <c r="GKF17" s="685"/>
      <c r="GKG17" s="685"/>
      <c r="GKH17" s="685"/>
      <c r="GKI17" s="685"/>
      <c r="GKJ17" s="685"/>
      <c r="GKK17" s="685"/>
      <c r="GKL17" s="685"/>
      <c r="GKM17" s="685"/>
      <c r="GKN17" s="685"/>
      <c r="GKO17" s="685"/>
      <c r="GKP17" s="685"/>
      <c r="GKQ17" s="685"/>
      <c r="GKR17" s="685"/>
      <c r="GKS17" s="685"/>
      <c r="GKT17" s="685"/>
      <c r="GKU17" s="685"/>
      <c r="GKV17" s="685"/>
      <c r="GKW17" s="685"/>
      <c r="GKX17" s="685"/>
      <c r="GKY17" s="685"/>
      <c r="GKZ17" s="685"/>
      <c r="GLA17" s="685"/>
      <c r="GLB17" s="685"/>
      <c r="GLC17" s="685"/>
      <c r="GLD17" s="685"/>
      <c r="GLE17" s="685"/>
      <c r="GLF17" s="685"/>
      <c r="GLG17" s="685"/>
      <c r="GLH17" s="685"/>
      <c r="GLI17" s="685"/>
      <c r="GLJ17" s="685"/>
      <c r="GLK17" s="685"/>
      <c r="GLL17" s="685"/>
      <c r="GLM17" s="685"/>
      <c r="GLN17" s="685"/>
      <c r="GLO17" s="685"/>
      <c r="GLP17" s="685"/>
      <c r="GLQ17" s="685"/>
      <c r="GLR17" s="685"/>
      <c r="GLS17" s="685"/>
      <c r="GLT17" s="685"/>
      <c r="GLU17" s="685"/>
      <c r="GLV17" s="685"/>
      <c r="GLW17" s="685"/>
      <c r="GLX17" s="685"/>
      <c r="GLY17" s="685"/>
      <c r="GLZ17" s="685"/>
      <c r="GMA17" s="685"/>
      <c r="GMB17" s="685"/>
      <c r="GMC17" s="685"/>
      <c r="GMD17" s="685"/>
      <c r="GME17" s="685"/>
      <c r="GMF17" s="685"/>
      <c r="GMG17" s="685"/>
      <c r="GMH17" s="685"/>
      <c r="GMI17" s="685"/>
      <c r="GMJ17" s="685"/>
      <c r="GMK17" s="685"/>
      <c r="GML17" s="685"/>
      <c r="GMM17" s="685"/>
      <c r="GMN17" s="685"/>
      <c r="GMO17" s="685"/>
      <c r="GMP17" s="685"/>
      <c r="GMQ17" s="685"/>
      <c r="GMR17" s="685"/>
      <c r="GMS17" s="685"/>
      <c r="GMT17" s="685"/>
      <c r="GMU17" s="685"/>
      <c r="GMV17" s="685"/>
      <c r="GMW17" s="685"/>
      <c r="GMX17" s="685"/>
      <c r="GMY17" s="685"/>
      <c r="GMZ17" s="685"/>
      <c r="GNA17" s="685"/>
      <c r="GNB17" s="685"/>
      <c r="GNC17" s="685"/>
      <c r="GND17" s="685"/>
      <c r="GNE17" s="685"/>
      <c r="GNF17" s="685"/>
      <c r="GNG17" s="685"/>
      <c r="GNH17" s="685"/>
      <c r="GNI17" s="685"/>
      <c r="GNJ17" s="685"/>
      <c r="GNK17" s="685"/>
      <c r="GNL17" s="685"/>
      <c r="GNM17" s="685"/>
      <c r="GNN17" s="685"/>
      <c r="GNO17" s="685"/>
      <c r="GNP17" s="685"/>
      <c r="GNQ17" s="685"/>
      <c r="GNR17" s="685"/>
      <c r="GNS17" s="685"/>
      <c r="GNT17" s="685"/>
      <c r="GNU17" s="685"/>
      <c r="GNV17" s="685"/>
      <c r="GNW17" s="685"/>
      <c r="GNX17" s="685"/>
      <c r="GNY17" s="685"/>
      <c r="GNZ17" s="685"/>
      <c r="GOA17" s="685"/>
      <c r="GOB17" s="685"/>
      <c r="GOC17" s="685"/>
      <c r="GOD17" s="685"/>
      <c r="GOE17" s="685"/>
      <c r="GOF17" s="685"/>
      <c r="GOG17" s="685"/>
      <c r="GOH17" s="685"/>
      <c r="GOI17" s="685"/>
      <c r="GOJ17" s="685"/>
      <c r="GOK17" s="685"/>
      <c r="GOL17" s="685"/>
      <c r="GOM17" s="685"/>
      <c r="GON17" s="685"/>
      <c r="GOO17" s="685"/>
      <c r="GOP17" s="685"/>
      <c r="GOQ17" s="685"/>
      <c r="GOR17" s="685"/>
      <c r="GOS17" s="685"/>
      <c r="GOT17" s="685"/>
      <c r="GOU17" s="685"/>
      <c r="GOV17" s="685"/>
      <c r="GOW17" s="685"/>
      <c r="GOX17" s="685"/>
      <c r="GOY17" s="685"/>
      <c r="GOZ17" s="685"/>
      <c r="GPA17" s="685"/>
      <c r="GPB17" s="685"/>
      <c r="GPC17" s="685"/>
      <c r="GPD17" s="685"/>
      <c r="GPE17" s="685"/>
      <c r="GPF17" s="685"/>
      <c r="GPG17" s="685"/>
      <c r="GPH17" s="685"/>
      <c r="GPI17" s="685"/>
      <c r="GPJ17" s="685"/>
      <c r="GPK17" s="685"/>
      <c r="GPL17" s="685"/>
      <c r="GPM17" s="685"/>
      <c r="GPN17" s="685"/>
      <c r="GPO17" s="685"/>
      <c r="GPP17" s="685"/>
      <c r="GPQ17" s="685"/>
      <c r="GPR17" s="685"/>
      <c r="GPS17" s="685"/>
      <c r="GPT17" s="685"/>
      <c r="GPU17" s="685"/>
      <c r="GPV17" s="685"/>
      <c r="GPW17" s="685"/>
      <c r="GPX17" s="685"/>
      <c r="GPY17" s="685"/>
      <c r="GPZ17" s="685"/>
      <c r="GQA17" s="685"/>
      <c r="GQB17" s="685"/>
      <c r="GQC17" s="685"/>
      <c r="GQD17" s="685"/>
      <c r="GQE17" s="685"/>
      <c r="GQF17" s="685"/>
      <c r="GQG17" s="685"/>
      <c r="GQH17" s="685"/>
      <c r="GQI17" s="685"/>
      <c r="GQJ17" s="685"/>
      <c r="GQK17" s="685"/>
      <c r="GQL17" s="685"/>
      <c r="GQM17" s="685"/>
      <c r="GQN17" s="685"/>
      <c r="GQO17" s="685"/>
      <c r="GQP17" s="685"/>
      <c r="GQQ17" s="685"/>
      <c r="GQR17" s="685"/>
      <c r="GQS17" s="685"/>
      <c r="GQT17" s="685"/>
      <c r="GQU17" s="685"/>
      <c r="GQV17" s="685"/>
      <c r="GQW17" s="685"/>
      <c r="GQX17" s="685"/>
      <c r="GQY17" s="685"/>
      <c r="GQZ17" s="685"/>
      <c r="GRA17" s="685"/>
      <c r="GRB17" s="685"/>
      <c r="GRC17" s="685"/>
      <c r="GRD17" s="685"/>
      <c r="GRE17" s="685"/>
      <c r="GRF17" s="685"/>
      <c r="GRG17" s="685"/>
      <c r="GRH17" s="685"/>
      <c r="GRI17" s="685"/>
      <c r="GRJ17" s="685"/>
      <c r="GRK17" s="685"/>
      <c r="GRL17" s="685"/>
      <c r="GRM17" s="685"/>
      <c r="GRN17" s="685"/>
      <c r="GRO17" s="685"/>
      <c r="GRP17" s="685"/>
      <c r="GRQ17" s="685"/>
      <c r="GRR17" s="685"/>
      <c r="GRS17" s="685"/>
      <c r="GRT17" s="685"/>
      <c r="GRU17" s="685"/>
      <c r="GRV17" s="685"/>
      <c r="GRW17" s="685"/>
      <c r="GRX17" s="685"/>
      <c r="GRY17" s="685"/>
      <c r="GRZ17" s="685"/>
      <c r="GSA17" s="685"/>
      <c r="GSB17" s="685"/>
      <c r="GSC17" s="685"/>
      <c r="GSD17" s="685"/>
      <c r="GSE17" s="685"/>
      <c r="GSF17" s="685"/>
      <c r="GSG17" s="685"/>
      <c r="GSH17" s="685"/>
      <c r="GSI17" s="685"/>
      <c r="GSJ17" s="685"/>
      <c r="GSK17" s="685"/>
      <c r="GSL17" s="685"/>
      <c r="GSM17" s="685"/>
      <c r="GSN17" s="685"/>
      <c r="GSO17" s="685"/>
      <c r="GSP17" s="685"/>
      <c r="GSQ17" s="685"/>
      <c r="GSR17" s="685"/>
      <c r="GSS17" s="685"/>
      <c r="GST17" s="685"/>
      <c r="GSU17" s="685"/>
      <c r="GSV17" s="685"/>
      <c r="GSW17" s="685"/>
      <c r="GSX17" s="685"/>
      <c r="GSY17" s="685"/>
      <c r="GSZ17" s="685"/>
      <c r="GTA17" s="685"/>
      <c r="GTB17" s="685"/>
      <c r="GTC17" s="685"/>
      <c r="GTD17" s="685"/>
      <c r="GTE17" s="685"/>
      <c r="GTF17" s="685"/>
      <c r="GTG17" s="685"/>
      <c r="GTH17" s="685"/>
      <c r="GTI17" s="685"/>
      <c r="GTJ17" s="685"/>
      <c r="GTK17" s="685"/>
      <c r="GTL17" s="685"/>
      <c r="GTM17" s="685"/>
      <c r="GTN17" s="685"/>
      <c r="GTO17" s="685"/>
      <c r="GTP17" s="685"/>
      <c r="GTQ17" s="685"/>
      <c r="GTR17" s="685"/>
      <c r="GTS17" s="685"/>
      <c r="GTT17" s="685"/>
      <c r="GTU17" s="685"/>
      <c r="GTV17" s="685"/>
      <c r="GTW17" s="685"/>
      <c r="GTX17" s="685"/>
      <c r="GTY17" s="685"/>
      <c r="GTZ17" s="685"/>
      <c r="GUA17" s="685"/>
      <c r="GUB17" s="685"/>
      <c r="GUC17" s="685"/>
      <c r="GUD17" s="685"/>
      <c r="GUE17" s="685"/>
      <c r="GUF17" s="685"/>
      <c r="GUG17" s="685"/>
      <c r="GUH17" s="685"/>
      <c r="GUI17" s="685"/>
      <c r="GUJ17" s="685"/>
      <c r="GUK17" s="685"/>
      <c r="GUL17" s="685"/>
      <c r="GUM17" s="685"/>
      <c r="GUN17" s="685"/>
      <c r="GUO17" s="685"/>
      <c r="GUP17" s="685"/>
      <c r="GUQ17" s="685"/>
      <c r="GUR17" s="685"/>
      <c r="GUS17" s="685"/>
      <c r="GUT17" s="685"/>
      <c r="GUU17" s="685"/>
      <c r="GUV17" s="685"/>
      <c r="GUW17" s="685"/>
      <c r="GUX17" s="685"/>
      <c r="GUY17" s="685"/>
      <c r="GUZ17" s="685"/>
      <c r="GVA17" s="685"/>
      <c r="GVB17" s="685"/>
      <c r="GVC17" s="685"/>
      <c r="GVD17" s="685"/>
      <c r="GVE17" s="685"/>
      <c r="GVF17" s="685"/>
      <c r="GVG17" s="685"/>
      <c r="GVH17" s="685"/>
      <c r="GVI17" s="685"/>
      <c r="GVJ17" s="685"/>
      <c r="GVK17" s="685"/>
      <c r="GVL17" s="685"/>
      <c r="GVM17" s="685"/>
      <c r="GVN17" s="685"/>
      <c r="GVO17" s="685"/>
      <c r="GVP17" s="685"/>
      <c r="GVQ17" s="685"/>
      <c r="GVR17" s="685"/>
      <c r="GVS17" s="685"/>
      <c r="GVT17" s="685"/>
      <c r="GVU17" s="685"/>
      <c r="GVV17" s="685"/>
      <c r="GVW17" s="685"/>
      <c r="GVX17" s="685"/>
      <c r="GVY17" s="685"/>
      <c r="GVZ17" s="685"/>
      <c r="GWA17" s="685"/>
      <c r="GWB17" s="685"/>
      <c r="GWC17" s="685"/>
      <c r="GWD17" s="685"/>
      <c r="GWE17" s="685"/>
      <c r="GWF17" s="685"/>
      <c r="GWG17" s="685"/>
      <c r="GWH17" s="685"/>
      <c r="GWI17" s="685"/>
      <c r="GWJ17" s="685"/>
      <c r="GWK17" s="685"/>
      <c r="GWL17" s="685"/>
      <c r="GWM17" s="685"/>
      <c r="GWN17" s="685"/>
      <c r="GWO17" s="685"/>
      <c r="GWP17" s="685"/>
      <c r="GWQ17" s="685"/>
      <c r="GWR17" s="685"/>
      <c r="GWS17" s="685"/>
      <c r="GWT17" s="685"/>
      <c r="GWU17" s="685"/>
      <c r="GWV17" s="685"/>
      <c r="GWW17" s="685"/>
      <c r="GWX17" s="685"/>
      <c r="GWY17" s="685"/>
      <c r="GWZ17" s="685"/>
      <c r="GXA17" s="685"/>
      <c r="GXB17" s="685"/>
      <c r="GXC17" s="685"/>
      <c r="GXD17" s="685"/>
      <c r="GXE17" s="685"/>
      <c r="GXF17" s="685"/>
      <c r="GXG17" s="685"/>
      <c r="GXH17" s="685"/>
      <c r="GXI17" s="685"/>
      <c r="GXJ17" s="685"/>
      <c r="GXK17" s="685"/>
      <c r="GXL17" s="685"/>
      <c r="GXM17" s="685"/>
      <c r="GXN17" s="685"/>
      <c r="GXO17" s="685"/>
      <c r="GXP17" s="685"/>
      <c r="GXQ17" s="685"/>
      <c r="GXR17" s="685"/>
      <c r="GXS17" s="685"/>
      <c r="GXT17" s="685"/>
      <c r="GXU17" s="685"/>
      <c r="GXV17" s="685"/>
      <c r="GXW17" s="685"/>
      <c r="GXX17" s="685"/>
      <c r="GXY17" s="685"/>
      <c r="GXZ17" s="685"/>
      <c r="GYA17" s="685"/>
      <c r="GYB17" s="685"/>
      <c r="GYC17" s="685"/>
      <c r="GYD17" s="685"/>
      <c r="GYE17" s="685"/>
      <c r="GYF17" s="685"/>
      <c r="GYG17" s="685"/>
      <c r="GYH17" s="685"/>
      <c r="GYI17" s="685"/>
      <c r="GYJ17" s="685"/>
      <c r="GYK17" s="685"/>
      <c r="GYL17" s="685"/>
      <c r="GYM17" s="685"/>
      <c r="GYN17" s="685"/>
      <c r="GYO17" s="685"/>
      <c r="GYP17" s="685"/>
      <c r="GYQ17" s="685"/>
      <c r="GYR17" s="685"/>
      <c r="GYS17" s="685"/>
      <c r="GYT17" s="685"/>
      <c r="GYU17" s="685"/>
      <c r="GYV17" s="685"/>
      <c r="GYW17" s="685"/>
      <c r="GYX17" s="685"/>
      <c r="GYY17" s="685"/>
      <c r="GYZ17" s="685"/>
      <c r="GZA17" s="685"/>
      <c r="GZB17" s="685"/>
      <c r="GZC17" s="685"/>
      <c r="GZD17" s="685"/>
      <c r="GZE17" s="685"/>
      <c r="GZF17" s="685"/>
      <c r="GZG17" s="685"/>
      <c r="GZH17" s="685"/>
      <c r="GZI17" s="685"/>
      <c r="GZJ17" s="685"/>
      <c r="GZK17" s="685"/>
      <c r="GZL17" s="685"/>
      <c r="GZM17" s="685"/>
      <c r="GZN17" s="685"/>
      <c r="GZO17" s="685"/>
      <c r="GZP17" s="685"/>
      <c r="GZQ17" s="685"/>
      <c r="GZR17" s="685"/>
      <c r="GZS17" s="685"/>
      <c r="GZT17" s="685"/>
      <c r="GZU17" s="685"/>
      <c r="GZV17" s="685"/>
      <c r="GZW17" s="685"/>
      <c r="GZX17" s="685"/>
      <c r="GZY17" s="685"/>
      <c r="GZZ17" s="685"/>
      <c r="HAA17" s="685"/>
      <c r="HAB17" s="685"/>
      <c r="HAC17" s="685"/>
      <c r="HAD17" s="685"/>
      <c r="HAE17" s="685"/>
      <c r="HAF17" s="685"/>
      <c r="HAG17" s="685"/>
      <c r="HAH17" s="685"/>
      <c r="HAI17" s="685"/>
      <c r="HAJ17" s="685"/>
      <c r="HAK17" s="685"/>
      <c r="HAL17" s="685"/>
      <c r="HAM17" s="685"/>
      <c r="HAN17" s="685"/>
      <c r="HAO17" s="685"/>
      <c r="HAP17" s="685"/>
      <c r="HAQ17" s="685"/>
      <c r="HAR17" s="685"/>
      <c r="HAS17" s="685"/>
      <c r="HAT17" s="685"/>
      <c r="HAU17" s="685"/>
      <c r="HAV17" s="685"/>
      <c r="HAW17" s="685"/>
      <c r="HAX17" s="685"/>
      <c r="HAY17" s="685"/>
      <c r="HAZ17" s="685"/>
      <c r="HBA17" s="685"/>
      <c r="HBB17" s="685"/>
      <c r="HBC17" s="685"/>
      <c r="HBD17" s="685"/>
      <c r="HBE17" s="685"/>
      <c r="HBF17" s="685"/>
      <c r="HBG17" s="685"/>
      <c r="HBH17" s="685"/>
      <c r="HBI17" s="685"/>
      <c r="HBJ17" s="685"/>
      <c r="HBK17" s="685"/>
      <c r="HBL17" s="685"/>
      <c r="HBM17" s="685"/>
      <c r="HBN17" s="685"/>
      <c r="HBO17" s="685"/>
      <c r="HBP17" s="685"/>
      <c r="HBQ17" s="685"/>
      <c r="HBR17" s="685"/>
      <c r="HBS17" s="685"/>
      <c r="HBT17" s="685"/>
      <c r="HBU17" s="685"/>
      <c r="HBV17" s="685"/>
      <c r="HBW17" s="685"/>
      <c r="HBX17" s="685"/>
      <c r="HBY17" s="685"/>
      <c r="HBZ17" s="685"/>
      <c r="HCA17" s="685"/>
      <c r="HCB17" s="685"/>
      <c r="HCC17" s="685"/>
      <c r="HCD17" s="685"/>
      <c r="HCE17" s="685"/>
      <c r="HCF17" s="685"/>
      <c r="HCG17" s="685"/>
      <c r="HCH17" s="685"/>
      <c r="HCI17" s="685"/>
      <c r="HCJ17" s="685"/>
      <c r="HCK17" s="685"/>
      <c r="HCL17" s="685"/>
      <c r="HCM17" s="685"/>
      <c r="HCN17" s="685"/>
      <c r="HCO17" s="685"/>
      <c r="HCP17" s="685"/>
      <c r="HCQ17" s="685"/>
      <c r="HCR17" s="685"/>
      <c r="HCS17" s="685"/>
      <c r="HCT17" s="685"/>
      <c r="HCU17" s="685"/>
      <c r="HCV17" s="685"/>
      <c r="HCW17" s="685"/>
      <c r="HCX17" s="685"/>
      <c r="HCY17" s="685"/>
      <c r="HCZ17" s="685"/>
      <c r="HDA17" s="685"/>
      <c r="HDB17" s="685"/>
      <c r="HDC17" s="685"/>
      <c r="HDD17" s="685"/>
      <c r="HDE17" s="685"/>
      <c r="HDF17" s="685"/>
      <c r="HDG17" s="685"/>
      <c r="HDH17" s="685"/>
      <c r="HDI17" s="685"/>
      <c r="HDJ17" s="685"/>
      <c r="HDK17" s="685"/>
      <c r="HDL17" s="685"/>
      <c r="HDM17" s="685"/>
      <c r="HDN17" s="685"/>
      <c r="HDO17" s="685"/>
      <c r="HDP17" s="685"/>
      <c r="HDQ17" s="685"/>
      <c r="HDR17" s="685"/>
      <c r="HDS17" s="685"/>
      <c r="HDT17" s="685"/>
      <c r="HDU17" s="685"/>
      <c r="HDV17" s="685"/>
      <c r="HDW17" s="685"/>
      <c r="HDX17" s="685"/>
      <c r="HDY17" s="685"/>
      <c r="HDZ17" s="685"/>
      <c r="HEA17" s="685"/>
      <c r="HEB17" s="685"/>
      <c r="HEC17" s="685"/>
      <c r="HED17" s="685"/>
      <c r="HEE17" s="685"/>
      <c r="HEF17" s="685"/>
      <c r="HEG17" s="685"/>
      <c r="HEH17" s="685"/>
      <c r="HEI17" s="685"/>
      <c r="HEJ17" s="685"/>
      <c r="HEK17" s="685"/>
      <c r="HEL17" s="685"/>
      <c r="HEM17" s="685"/>
      <c r="HEN17" s="685"/>
      <c r="HEO17" s="685"/>
      <c r="HEP17" s="685"/>
      <c r="HEQ17" s="685"/>
      <c r="HER17" s="685"/>
      <c r="HES17" s="685"/>
      <c r="HET17" s="685"/>
      <c r="HEU17" s="685"/>
      <c r="HEV17" s="685"/>
      <c r="HEW17" s="685"/>
      <c r="HEX17" s="685"/>
      <c r="HEY17" s="685"/>
      <c r="HEZ17" s="685"/>
      <c r="HFA17" s="685"/>
      <c r="HFB17" s="685"/>
      <c r="HFC17" s="685"/>
      <c r="HFD17" s="685"/>
      <c r="HFE17" s="685"/>
      <c r="HFF17" s="685"/>
      <c r="HFG17" s="685"/>
      <c r="HFH17" s="685"/>
      <c r="HFI17" s="685"/>
      <c r="HFJ17" s="685"/>
      <c r="HFK17" s="685"/>
      <c r="HFL17" s="685"/>
      <c r="HFM17" s="685"/>
      <c r="HFN17" s="685"/>
      <c r="HFO17" s="685"/>
      <c r="HFP17" s="685"/>
      <c r="HFQ17" s="685"/>
      <c r="HFR17" s="685"/>
      <c r="HFS17" s="685"/>
      <c r="HFT17" s="685"/>
      <c r="HFU17" s="685"/>
      <c r="HFV17" s="685"/>
      <c r="HFW17" s="685"/>
      <c r="HFX17" s="685"/>
      <c r="HFY17" s="685"/>
      <c r="HFZ17" s="685"/>
      <c r="HGA17" s="685"/>
      <c r="HGB17" s="685"/>
      <c r="HGC17" s="685"/>
      <c r="HGD17" s="685"/>
      <c r="HGE17" s="685"/>
      <c r="HGF17" s="685"/>
      <c r="HGG17" s="685"/>
      <c r="HGH17" s="685"/>
      <c r="HGI17" s="685"/>
      <c r="HGJ17" s="685"/>
      <c r="HGK17" s="685"/>
      <c r="HGL17" s="685"/>
      <c r="HGM17" s="685"/>
      <c r="HGN17" s="685"/>
      <c r="HGO17" s="685"/>
      <c r="HGP17" s="685"/>
      <c r="HGQ17" s="685"/>
      <c r="HGR17" s="685"/>
      <c r="HGS17" s="685"/>
      <c r="HGT17" s="685"/>
      <c r="HGU17" s="685"/>
      <c r="HGV17" s="685"/>
      <c r="HGW17" s="685"/>
      <c r="HGX17" s="685"/>
      <c r="HGY17" s="685"/>
      <c r="HGZ17" s="685"/>
      <c r="HHA17" s="685"/>
      <c r="HHB17" s="685"/>
      <c r="HHC17" s="685"/>
      <c r="HHD17" s="685"/>
      <c r="HHE17" s="685"/>
      <c r="HHF17" s="685"/>
      <c r="HHG17" s="685"/>
      <c r="HHH17" s="685"/>
      <c r="HHI17" s="685"/>
      <c r="HHJ17" s="685"/>
      <c r="HHK17" s="685"/>
      <c r="HHL17" s="685"/>
      <c r="HHM17" s="685"/>
      <c r="HHN17" s="685"/>
      <c r="HHO17" s="685"/>
      <c r="HHP17" s="685"/>
      <c r="HHQ17" s="685"/>
      <c r="HHR17" s="685"/>
      <c r="HHS17" s="685"/>
      <c r="HHT17" s="685"/>
      <c r="HHU17" s="685"/>
      <c r="HHV17" s="685"/>
      <c r="HHW17" s="685"/>
      <c r="HHX17" s="685"/>
      <c r="HHY17" s="685"/>
      <c r="HHZ17" s="685"/>
      <c r="HIA17" s="685"/>
      <c r="HIB17" s="685"/>
      <c r="HIC17" s="685"/>
      <c r="HID17" s="685"/>
      <c r="HIE17" s="685"/>
      <c r="HIF17" s="685"/>
      <c r="HIG17" s="685"/>
      <c r="HIH17" s="685"/>
      <c r="HII17" s="685"/>
      <c r="HIJ17" s="685"/>
      <c r="HIK17" s="685"/>
      <c r="HIL17" s="685"/>
      <c r="HIM17" s="685"/>
      <c r="HIN17" s="685"/>
      <c r="HIO17" s="685"/>
      <c r="HIP17" s="685"/>
      <c r="HIQ17" s="685"/>
      <c r="HIR17" s="685"/>
      <c r="HIS17" s="685"/>
      <c r="HIT17" s="685"/>
      <c r="HIU17" s="685"/>
      <c r="HIV17" s="685"/>
      <c r="HIW17" s="685"/>
      <c r="HIX17" s="685"/>
      <c r="HIY17" s="685"/>
      <c r="HIZ17" s="685"/>
      <c r="HJA17" s="685"/>
      <c r="HJB17" s="685"/>
      <c r="HJC17" s="685"/>
      <c r="HJD17" s="685"/>
      <c r="HJE17" s="685"/>
      <c r="HJF17" s="685"/>
      <c r="HJG17" s="685"/>
      <c r="HJH17" s="685"/>
      <c r="HJI17" s="685"/>
      <c r="HJJ17" s="685"/>
      <c r="HJK17" s="685"/>
      <c r="HJL17" s="685"/>
      <c r="HJM17" s="685"/>
      <c r="HJN17" s="685"/>
      <c r="HJO17" s="685"/>
      <c r="HJP17" s="685"/>
      <c r="HJQ17" s="685"/>
      <c r="HJR17" s="685"/>
      <c r="HJS17" s="685"/>
      <c r="HJT17" s="685"/>
      <c r="HJU17" s="685"/>
      <c r="HJV17" s="685"/>
      <c r="HJW17" s="685"/>
      <c r="HJX17" s="685"/>
      <c r="HJY17" s="685"/>
      <c r="HJZ17" s="685"/>
      <c r="HKA17" s="685"/>
      <c r="HKB17" s="685"/>
      <c r="HKC17" s="685"/>
      <c r="HKD17" s="685"/>
      <c r="HKE17" s="685"/>
      <c r="HKF17" s="685"/>
      <c r="HKG17" s="685"/>
      <c r="HKH17" s="685"/>
      <c r="HKI17" s="685"/>
      <c r="HKJ17" s="685"/>
      <c r="HKK17" s="685"/>
      <c r="HKL17" s="685"/>
      <c r="HKM17" s="685"/>
      <c r="HKN17" s="685"/>
      <c r="HKO17" s="685"/>
      <c r="HKP17" s="685"/>
      <c r="HKQ17" s="685"/>
      <c r="HKR17" s="685"/>
      <c r="HKS17" s="685"/>
      <c r="HKT17" s="685"/>
      <c r="HKU17" s="685"/>
      <c r="HKV17" s="685"/>
      <c r="HKW17" s="685"/>
      <c r="HKX17" s="685"/>
      <c r="HKY17" s="685"/>
      <c r="HKZ17" s="685"/>
      <c r="HLA17" s="685"/>
      <c r="HLB17" s="685"/>
      <c r="HLC17" s="685"/>
      <c r="HLD17" s="685"/>
      <c r="HLE17" s="685"/>
      <c r="HLF17" s="685"/>
      <c r="HLG17" s="685"/>
      <c r="HLH17" s="685"/>
      <c r="HLI17" s="685"/>
      <c r="HLJ17" s="685"/>
      <c r="HLK17" s="685"/>
      <c r="HLL17" s="685"/>
      <c r="HLM17" s="685"/>
      <c r="HLN17" s="685"/>
      <c r="HLO17" s="685"/>
      <c r="HLP17" s="685"/>
      <c r="HLQ17" s="685"/>
      <c r="HLR17" s="685"/>
      <c r="HLS17" s="685"/>
      <c r="HLT17" s="685"/>
      <c r="HLU17" s="685"/>
      <c r="HLV17" s="685"/>
      <c r="HLW17" s="685"/>
      <c r="HLX17" s="685"/>
      <c r="HLY17" s="685"/>
      <c r="HLZ17" s="685"/>
      <c r="HMA17" s="685"/>
      <c r="HMB17" s="685"/>
      <c r="HMC17" s="685"/>
      <c r="HMD17" s="685"/>
      <c r="HME17" s="685"/>
      <c r="HMF17" s="685"/>
      <c r="HMG17" s="685"/>
      <c r="HMH17" s="685"/>
      <c r="HMI17" s="685"/>
      <c r="HMJ17" s="685"/>
      <c r="HMK17" s="685"/>
      <c r="HML17" s="685"/>
      <c r="HMM17" s="685"/>
      <c r="HMN17" s="685"/>
      <c r="HMO17" s="685"/>
      <c r="HMP17" s="685"/>
      <c r="HMQ17" s="685"/>
      <c r="HMR17" s="685"/>
      <c r="HMS17" s="685"/>
      <c r="HMT17" s="685"/>
      <c r="HMU17" s="685"/>
      <c r="HMV17" s="685"/>
      <c r="HMW17" s="685"/>
      <c r="HMX17" s="685"/>
      <c r="HMY17" s="685"/>
      <c r="HMZ17" s="685"/>
      <c r="HNA17" s="685"/>
      <c r="HNB17" s="685"/>
      <c r="HNC17" s="685"/>
      <c r="HND17" s="685"/>
      <c r="HNE17" s="685"/>
      <c r="HNF17" s="685"/>
      <c r="HNG17" s="685"/>
      <c r="HNH17" s="685"/>
      <c r="HNI17" s="685"/>
      <c r="HNJ17" s="685"/>
      <c r="HNK17" s="685"/>
      <c r="HNL17" s="685"/>
      <c r="HNM17" s="685"/>
      <c r="HNN17" s="685"/>
      <c r="HNO17" s="685"/>
      <c r="HNP17" s="685"/>
      <c r="HNQ17" s="685"/>
      <c r="HNR17" s="685"/>
      <c r="HNS17" s="685"/>
      <c r="HNT17" s="685"/>
      <c r="HNU17" s="685"/>
      <c r="HNV17" s="685"/>
      <c r="HNW17" s="685"/>
      <c r="HNX17" s="685"/>
      <c r="HNY17" s="685"/>
      <c r="HNZ17" s="685"/>
      <c r="HOA17" s="685"/>
      <c r="HOB17" s="685"/>
      <c r="HOC17" s="685"/>
      <c r="HOD17" s="685"/>
      <c r="HOE17" s="685"/>
      <c r="HOF17" s="685"/>
      <c r="HOG17" s="685"/>
      <c r="HOH17" s="685"/>
      <c r="HOI17" s="685"/>
      <c r="HOJ17" s="685"/>
      <c r="HOK17" s="685"/>
      <c r="HOL17" s="685"/>
      <c r="HOM17" s="685"/>
      <c r="HON17" s="685"/>
      <c r="HOO17" s="685"/>
      <c r="HOP17" s="685"/>
      <c r="HOQ17" s="685"/>
      <c r="HOR17" s="685"/>
      <c r="HOS17" s="685"/>
      <c r="HOT17" s="685"/>
      <c r="HOU17" s="685"/>
      <c r="HOV17" s="685"/>
      <c r="HOW17" s="685"/>
      <c r="HOX17" s="685"/>
      <c r="HOY17" s="685"/>
      <c r="HOZ17" s="685"/>
      <c r="HPA17" s="685"/>
      <c r="HPB17" s="685"/>
      <c r="HPC17" s="685"/>
      <c r="HPD17" s="685"/>
      <c r="HPE17" s="685"/>
      <c r="HPF17" s="685"/>
      <c r="HPG17" s="685"/>
      <c r="HPH17" s="685"/>
      <c r="HPI17" s="685"/>
      <c r="HPJ17" s="685"/>
      <c r="HPK17" s="685"/>
      <c r="HPL17" s="685"/>
      <c r="HPM17" s="685"/>
      <c r="HPN17" s="685"/>
      <c r="HPO17" s="685"/>
      <c r="HPP17" s="685"/>
      <c r="HPQ17" s="685"/>
      <c r="HPR17" s="685"/>
      <c r="HPS17" s="685"/>
      <c r="HPT17" s="685"/>
      <c r="HPU17" s="685"/>
      <c r="HPV17" s="685"/>
      <c r="HPW17" s="685"/>
      <c r="HPX17" s="685"/>
      <c r="HPY17" s="685"/>
      <c r="HPZ17" s="685"/>
      <c r="HQA17" s="685"/>
      <c r="HQB17" s="685"/>
      <c r="HQC17" s="685"/>
      <c r="HQD17" s="685"/>
      <c r="HQE17" s="685"/>
      <c r="HQF17" s="685"/>
      <c r="HQG17" s="685"/>
      <c r="HQH17" s="685"/>
      <c r="HQI17" s="685"/>
      <c r="HQJ17" s="685"/>
      <c r="HQK17" s="685"/>
      <c r="HQL17" s="685"/>
      <c r="HQM17" s="685"/>
      <c r="HQN17" s="685"/>
      <c r="HQO17" s="685"/>
      <c r="HQP17" s="685"/>
      <c r="HQQ17" s="685"/>
      <c r="HQR17" s="685"/>
      <c r="HQS17" s="685"/>
      <c r="HQT17" s="685"/>
      <c r="HQU17" s="685"/>
      <c r="HQV17" s="685"/>
      <c r="HQW17" s="685"/>
      <c r="HQX17" s="685"/>
      <c r="HQY17" s="685"/>
      <c r="HQZ17" s="685"/>
      <c r="HRA17" s="685"/>
      <c r="HRB17" s="685"/>
      <c r="HRC17" s="685"/>
      <c r="HRD17" s="685"/>
      <c r="HRE17" s="685"/>
      <c r="HRF17" s="685"/>
      <c r="HRG17" s="685"/>
      <c r="HRH17" s="685"/>
      <c r="HRI17" s="685"/>
      <c r="HRJ17" s="685"/>
      <c r="HRK17" s="685"/>
      <c r="HRL17" s="685"/>
      <c r="HRM17" s="685"/>
      <c r="HRN17" s="685"/>
      <c r="HRO17" s="685"/>
      <c r="HRP17" s="685"/>
      <c r="HRQ17" s="685"/>
      <c r="HRR17" s="685"/>
      <c r="HRS17" s="685"/>
      <c r="HRT17" s="685"/>
      <c r="HRU17" s="685"/>
      <c r="HRV17" s="685"/>
      <c r="HRW17" s="685"/>
      <c r="HRX17" s="685"/>
      <c r="HRY17" s="685"/>
      <c r="HRZ17" s="685"/>
      <c r="HSA17" s="685"/>
      <c r="HSB17" s="685"/>
      <c r="HSC17" s="685"/>
      <c r="HSD17" s="685"/>
      <c r="HSE17" s="685"/>
      <c r="HSF17" s="685"/>
      <c r="HSG17" s="685"/>
      <c r="HSH17" s="685"/>
      <c r="HSI17" s="685"/>
      <c r="HSJ17" s="685"/>
      <c r="HSK17" s="685"/>
      <c r="HSL17" s="685"/>
      <c r="HSM17" s="685"/>
      <c r="HSN17" s="685"/>
      <c r="HSO17" s="685"/>
      <c r="HSP17" s="685"/>
      <c r="HSQ17" s="685"/>
      <c r="HSR17" s="685"/>
      <c r="HSS17" s="685"/>
      <c r="HST17" s="685"/>
      <c r="HSU17" s="685"/>
      <c r="HSV17" s="685"/>
      <c r="HSW17" s="685"/>
      <c r="HSX17" s="685"/>
      <c r="HSY17" s="685"/>
      <c r="HSZ17" s="685"/>
      <c r="HTA17" s="685"/>
      <c r="HTB17" s="685"/>
      <c r="HTC17" s="685"/>
      <c r="HTD17" s="685"/>
      <c r="HTE17" s="685"/>
      <c r="HTF17" s="685"/>
      <c r="HTG17" s="685"/>
      <c r="HTH17" s="685"/>
      <c r="HTI17" s="685"/>
      <c r="HTJ17" s="685"/>
      <c r="HTK17" s="685"/>
      <c r="HTL17" s="685"/>
      <c r="HTM17" s="685"/>
      <c r="HTN17" s="685"/>
      <c r="HTO17" s="685"/>
      <c r="HTP17" s="685"/>
      <c r="HTQ17" s="685"/>
      <c r="HTR17" s="685"/>
      <c r="HTS17" s="685"/>
      <c r="HTT17" s="685"/>
      <c r="HTU17" s="685"/>
      <c r="HTV17" s="685"/>
      <c r="HTW17" s="685"/>
      <c r="HTX17" s="685"/>
      <c r="HTY17" s="685"/>
      <c r="HTZ17" s="685"/>
      <c r="HUA17" s="685"/>
      <c r="HUB17" s="685"/>
      <c r="HUC17" s="685"/>
      <c r="HUD17" s="685"/>
      <c r="HUE17" s="685"/>
      <c r="HUF17" s="685"/>
      <c r="HUG17" s="685"/>
      <c r="HUH17" s="685"/>
      <c r="HUI17" s="685"/>
      <c r="HUJ17" s="685"/>
      <c r="HUK17" s="685"/>
      <c r="HUL17" s="685"/>
      <c r="HUM17" s="685"/>
      <c r="HUN17" s="685"/>
      <c r="HUO17" s="685"/>
      <c r="HUP17" s="685"/>
      <c r="HUQ17" s="685"/>
      <c r="HUR17" s="685"/>
      <c r="HUS17" s="685"/>
      <c r="HUT17" s="685"/>
      <c r="HUU17" s="685"/>
      <c r="HUV17" s="685"/>
      <c r="HUW17" s="685"/>
      <c r="HUX17" s="685"/>
      <c r="HUY17" s="685"/>
      <c r="HUZ17" s="685"/>
      <c r="HVA17" s="685"/>
      <c r="HVB17" s="685"/>
      <c r="HVC17" s="685"/>
      <c r="HVD17" s="685"/>
      <c r="HVE17" s="685"/>
      <c r="HVF17" s="685"/>
      <c r="HVG17" s="685"/>
      <c r="HVH17" s="685"/>
      <c r="HVI17" s="685"/>
      <c r="HVJ17" s="685"/>
      <c r="HVK17" s="685"/>
      <c r="HVL17" s="685"/>
      <c r="HVM17" s="685"/>
      <c r="HVN17" s="685"/>
      <c r="HVO17" s="685"/>
      <c r="HVP17" s="685"/>
      <c r="HVQ17" s="685"/>
      <c r="HVR17" s="685"/>
      <c r="HVS17" s="685"/>
      <c r="HVT17" s="685"/>
      <c r="HVU17" s="685"/>
      <c r="HVV17" s="685"/>
      <c r="HVW17" s="685"/>
      <c r="HVX17" s="685"/>
      <c r="HVY17" s="685"/>
      <c r="HVZ17" s="685"/>
      <c r="HWA17" s="685"/>
      <c r="HWB17" s="685"/>
      <c r="HWC17" s="685"/>
      <c r="HWD17" s="685"/>
      <c r="HWE17" s="685"/>
      <c r="HWF17" s="685"/>
      <c r="HWG17" s="685"/>
      <c r="HWH17" s="685"/>
      <c r="HWI17" s="685"/>
      <c r="HWJ17" s="685"/>
      <c r="HWK17" s="685"/>
      <c r="HWL17" s="685"/>
      <c r="HWM17" s="685"/>
      <c r="HWN17" s="685"/>
      <c r="HWO17" s="685"/>
      <c r="HWP17" s="685"/>
      <c r="HWQ17" s="685"/>
      <c r="HWR17" s="685"/>
      <c r="HWS17" s="685"/>
      <c r="HWT17" s="685"/>
      <c r="HWU17" s="685"/>
      <c r="HWV17" s="685"/>
      <c r="HWW17" s="685"/>
      <c r="HWX17" s="685"/>
      <c r="HWY17" s="685"/>
      <c r="HWZ17" s="685"/>
      <c r="HXA17" s="685"/>
      <c r="HXB17" s="685"/>
      <c r="HXC17" s="685"/>
      <c r="HXD17" s="685"/>
      <c r="HXE17" s="685"/>
      <c r="HXF17" s="685"/>
      <c r="HXG17" s="685"/>
      <c r="HXH17" s="685"/>
      <c r="HXI17" s="685"/>
      <c r="HXJ17" s="685"/>
      <c r="HXK17" s="685"/>
      <c r="HXL17" s="685"/>
      <c r="HXM17" s="685"/>
      <c r="HXN17" s="685"/>
      <c r="HXO17" s="685"/>
      <c r="HXP17" s="685"/>
      <c r="HXQ17" s="685"/>
      <c r="HXR17" s="685"/>
      <c r="HXS17" s="685"/>
      <c r="HXT17" s="685"/>
      <c r="HXU17" s="685"/>
      <c r="HXV17" s="685"/>
      <c r="HXW17" s="685"/>
      <c r="HXX17" s="685"/>
      <c r="HXY17" s="685"/>
      <c r="HXZ17" s="685"/>
      <c r="HYA17" s="685"/>
      <c r="HYB17" s="685"/>
      <c r="HYC17" s="685"/>
      <c r="HYD17" s="685"/>
      <c r="HYE17" s="685"/>
      <c r="HYF17" s="685"/>
      <c r="HYG17" s="685"/>
      <c r="HYH17" s="685"/>
      <c r="HYI17" s="685"/>
      <c r="HYJ17" s="685"/>
      <c r="HYK17" s="685"/>
      <c r="HYL17" s="685"/>
      <c r="HYM17" s="685"/>
      <c r="HYN17" s="685"/>
      <c r="HYO17" s="685"/>
      <c r="HYP17" s="685"/>
      <c r="HYQ17" s="685"/>
      <c r="HYR17" s="685"/>
      <c r="HYS17" s="685"/>
      <c r="HYT17" s="685"/>
      <c r="HYU17" s="685"/>
      <c r="HYV17" s="685"/>
      <c r="HYW17" s="685"/>
      <c r="HYX17" s="685"/>
      <c r="HYY17" s="685"/>
      <c r="HYZ17" s="685"/>
      <c r="HZA17" s="685"/>
      <c r="HZB17" s="685"/>
      <c r="HZC17" s="685"/>
      <c r="HZD17" s="685"/>
      <c r="HZE17" s="685"/>
      <c r="HZF17" s="685"/>
      <c r="HZG17" s="685"/>
      <c r="HZH17" s="685"/>
      <c r="HZI17" s="685"/>
      <c r="HZJ17" s="685"/>
      <c r="HZK17" s="685"/>
      <c r="HZL17" s="685"/>
      <c r="HZM17" s="685"/>
      <c r="HZN17" s="685"/>
      <c r="HZO17" s="685"/>
      <c r="HZP17" s="685"/>
      <c r="HZQ17" s="685"/>
      <c r="HZR17" s="685"/>
      <c r="HZS17" s="685"/>
      <c r="HZT17" s="685"/>
      <c r="HZU17" s="685"/>
      <c r="HZV17" s="685"/>
      <c r="HZW17" s="685"/>
      <c r="HZX17" s="685"/>
      <c r="HZY17" s="685"/>
      <c r="HZZ17" s="685"/>
      <c r="IAA17" s="685"/>
      <c r="IAB17" s="685"/>
      <c r="IAC17" s="685"/>
      <c r="IAD17" s="685"/>
      <c r="IAE17" s="685"/>
      <c r="IAF17" s="685"/>
      <c r="IAG17" s="685"/>
      <c r="IAH17" s="685"/>
      <c r="IAI17" s="685"/>
      <c r="IAJ17" s="685"/>
      <c r="IAK17" s="685"/>
      <c r="IAL17" s="685"/>
      <c r="IAM17" s="685"/>
      <c r="IAN17" s="685"/>
      <c r="IAO17" s="685"/>
      <c r="IAP17" s="685"/>
      <c r="IAQ17" s="685"/>
      <c r="IAR17" s="685"/>
      <c r="IAS17" s="685"/>
      <c r="IAT17" s="685"/>
      <c r="IAU17" s="685"/>
      <c r="IAV17" s="685"/>
      <c r="IAW17" s="685"/>
      <c r="IAX17" s="685"/>
      <c r="IAY17" s="685"/>
      <c r="IAZ17" s="685"/>
      <c r="IBA17" s="685"/>
      <c r="IBB17" s="685"/>
      <c r="IBC17" s="685"/>
      <c r="IBD17" s="685"/>
      <c r="IBE17" s="685"/>
      <c r="IBF17" s="685"/>
      <c r="IBG17" s="685"/>
      <c r="IBH17" s="685"/>
      <c r="IBI17" s="685"/>
      <c r="IBJ17" s="685"/>
      <c r="IBK17" s="685"/>
      <c r="IBL17" s="685"/>
      <c r="IBM17" s="685"/>
      <c r="IBN17" s="685"/>
      <c r="IBO17" s="685"/>
      <c r="IBP17" s="685"/>
      <c r="IBQ17" s="685"/>
      <c r="IBR17" s="685"/>
      <c r="IBS17" s="685"/>
      <c r="IBT17" s="685"/>
      <c r="IBU17" s="685"/>
      <c r="IBV17" s="685"/>
      <c r="IBW17" s="685"/>
      <c r="IBX17" s="685"/>
      <c r="IBY17" s="685"/>
      <c r="IBZ17" s="685"/>
      <c r="ICA17" s="685"/>
      <c r="ICB17" s="685"/>
      <c r="ICC17" s="685"/>
      <c r="ICD17" s="685"/>
      <c r="ICE17" s="685"/>
      <c r="ICF17" s="685"/>
      <c r="ICG17" s="685"/>
      <c r="ICH17" s="685"/>
      <c r="ICI17" s="685"/>
      <c r="ICJ17" s="685"/>
      <c r="ICK17" s="685"/>
      <c r="ICL17" s="685"/>
      <c r="ICM17" s="685"/>
      <c r="ICN17" s="685"/>
      <c r="ICO17" s="685"/>
      <c r="ICP17" s="685"/>
      <c r="ICQ17" s="685"/>
      <c r="ICR17" s="685"/>
      <c r="ICS17" s="685"/>
      <c r="ICT17" s="685"/>
      <c r="ICU17" s="685"/>
      <c r="ICV17" s="685"/>
      <c r="ICW17" s="685"/>
      <c r="ICX17" s="685"/>
      <c r="ICY17" s="685"/>
      <c r="ICZ17" s="685"/>
      <c r="IDA17" s="685"/>
      <c r="IDB17" s="685"/>
      <c r="IDC17" s="685"/>
      <c r="IDD17" s="685"/>
      <c r="IDE17" s="685"/>
      <c r="IDF17" s="685"/>
      <c r="IDG17" s="685"/>
      <c r="IDH17" s="685"/>
      <c r="IDI17" s="685"/>
      <c r="IDJ17" s="685"/>
      <c r="IDK17" s="685"/>
      <c r="IDL17" s="685"/>
      <c r="IDM17" s="685"/>
      <c r="IDN17" s="685"/>
      <c r="IDO17" s="685"/>
      <c r="IDP17" s="685"/>
      <c r="IDQ17" s="685"/>
      <c r="IDR17" s="685"/>
      <c r="IDS17" s="685"/>
      <c r="IDT17" s="685"/>
      <c r="IDU17" s="685"/>
      <c r="IDV17" s="685"/>
      <c r="IDW17" s="685"/>
      <c r="IDX17" s="685"/>
      <c r="IDY17" s="685"/>
      <c r="IDZ17" s="685"/>
      <c r="IEA17" s="685"/>
      <c r="IEB17" s="685"/>
      <c r="IEC17" s="685"/>
      <c r="IED17" s="685"/>
      <c r="IEE17" s="685"/>
      <c r="IEF17" s="685"/>
      <c r="IEG17" s="685"/>
      <c r="IEH17" s="685"/>
      <c r="IEI17" s="685"/>
      <c r="IEJ17" s="685"/>
      <c r="IEK17" s="685"/>
      <c r="IEL17" s="685"/>
      <c r="IEM17" s="685"/>
      <c r="IEN17" s="685"/>
      <c r="IEO17" s="685"/>
      <c r="IEP17" s="685"/>
      <c r="IEQ17" s="685"/>
      <c r="IER17" s="685"/>
      <c r="IES17" s="685"/>
      <c r="IET17" s="685"/>
      <c r="IEU17" s="685"/>
      <c r="IEV17" s="685"/>
      <c r="IEW17" s="685"/>
      <c r="IEX17" s="685"/>
      <c r="IEY17" s="685"/>
      <c r="IEZ17" s="685"/>
      <c r="IFA17" s="685"/>
      <c r="IFB17" s="685"/>
      <c r="IFC17" s="685"/>
      <c r="IFD17" s="685"/>
      <c r="IFE17" s="685"/>
      <c r="IFF17" s="685"/>
      <c r="IFG17" s="685"/>
      <c r="IFH17" s="685"/>
      <c r="IFI17" s="685"/>
      <c r="IFJ17" s="685"/>
      <c r="IFK17" s="685"/>
      <c r="IFL17" s="685"/>
      <c r="IFM17" s="685"/>
      <c r="IFN17" s="685"/>
      <c r="IFO17" s="685"/>
      <c r="IFP17" s="685"/>
      <c r="IFQ17" s="685"/>
      <c r="IFR17" s="685"/>
      <c r="IFS17" s="685"/>
      <c r="IFT17" s="685"/>
      <c r="IFU17" s="685"/>
      <c r="IFV17" s="685"/>
      <c r="IFW17" s="685"/>
      <c r="IFX17" s="685"/>
      <c r="IFY17" s="685"/>
      <c r="IFZ17" s="685"/>
      <c r="IGA17" s="685"/>
      <c r="IGB17" s="685"/>
      <c r="IGC17" s="685"/>
      <c r="IGD17" s="685"/>
      <c r="IGE17" s="685"/>
      <c r="IGF17" s="685"/>
      <c r="IGG17" s="685"/>
      <c r="IGH17" s="685"/>
      <c r="IGI17" s="685"/>
      <c r="IGJ17" s="685"/>
      <c r="IGK17" s="685"/>
      <c r="IGL17" s="685"/>
      <c r="IGM17" s="685"/>
      <c r="IGN17" s="685"/>
      <c r="IGO17" s="685"/>
      <c r="IGP17" s="685"/>
      <c r="IGQ17" s="685"/>
      <c r="IGR17" s="685"/>
      <c r="IGS17" s="685"/>
      <c r="IGT17" s="685"/>
      <c r="IGU17" s="685"/>
      <c r="IGV17" s="685"/>
      <c r="IGW17" s="685"/>
      <c r="IGX17" s="685"/>
      <c r="IGY17" s="685"/>
      <c r="IGZ17" s="685"/>
      <c r="IHA17" s="685"/>
      <c r="IHB17" s="685"/>
      <c r="IHC17" s="685"/>
      <c r="IHD17" s="685"/>
      <c r="IHE17" s="685"/>
      <c r="IHF17" s="685"/>
      <c r="IHG17" s="685"/>
      <c r="IHH17" s="685"/>
      <c r="IHI17" s="685"/>
      <c r="IHJ17" s="685"/>
      <c r="IHK17" s="685"/>
      <c r="IHL17" s="685"/>
      <c r="IHM17" s="685"/>
      <c r="IHN17" s="685"/>
      <c r="IHO17" s="685"/>
      <c r="IHP17" s="685"/>
      <c r="IHQ17" s="685"/>
      <c r="IHR17" s="685"/>
      <c r="IHS17" s="685"/>
      <c r="IHT17" s="685"/>
      <c r="IHU17" s="685"/>
      <c r="IHV17" s="685"/>
      <c r="IHW17" s="685"/>
      <c r="IHX17" s="685"/>
      <c r="IHY17" s="685"/>
      <c r="IHZ17" s="685"/>
      <c r="IIA17" s="685"/>
      <c r="IIB17" s="685"/>
      <c r="IIC17" s="685"/>
      <c r="IID17" s="685"/>
      <c r="IIE17" s="685"/>
      <c r="IIF17" s="685"/>
      <c r="IIG17" s="685"/>
      <c r="IIH17" s="685"/>
      <c r="III17" s="685"/>
      <c r="IIJ17" s="685"/>
      <c r="IIK17" s="685"/>
      <c r="IIL17" s="685"/>
      <c r="IIM17" s="685"/>
      <c r="IIN17" s="685"/>
      <c r="IIO17" s="685"/>
      <c r="IIP17" s="685"/>
      <c r="IIQ17" s="685"/>
      <c r="IIR17" s="685"/>
      <c r="IIS17" s="685"/>
      <c r="IIT17" s="685"/>
      <c r="IIU17" s="685"/>
      <c r="IIV17" s="685"/>
      <c r="IIW17" s="685"/>
      <c r="IIX17" s="685"/>
      <c r="IIY17" s="685"/>
      <c r="IIZ17" s="685"/>
      <c r="IJA17" s="685"/>
      <c r="IJB17" s="685"/>
      <c r="IJC17" s="685"/>
      <c r="IJD17" s="685"/>
      <c r="IJE17" s="685"/>
      <c r="IJF17" s="685"/>
      <c r="IJG17" s="685"/>
      <c r="IJH17" s="685"/>
      <c r="IJI17" s="685"/>
      <c r="IJJ17" s="685"/>
      <c r="IJK17" s="685"/>
      <c r="IJL17" s="685"/>
      <c r="IJM17" s="685"/>
      <c r="IJN17" s="685"/>
      <c r="IJO17" s="685"/>
      <c r="IJP17" s="685"/>
      <c r="IJQ17" s="685"/>
      <c r="IJR17" s="685"/>
      <c r="IJS17" s="685"/>
      <c r="IJT17" s="685"/>
      <c r="IJU17" s="685"/>
      <c r="IJV17" s="685"/>
      <c r="IJW17" s="685"/>
      <c r="IJX17" s="685"/>
      <c r="IJY17" s="685"/>
      <c r="IJZ17" s="685"/>
      <c r="IKA17" s="685"/>
      <c r="IKB17" s="685"/>
      <c r="IKC17" s="685"/>
      <c r="IKD17" s="685"/>
      <c r="IKE17" s="685"/>
      <c r="IKF17" s="685"/>
      <c r="IKG17" s="685"/>
      <c r="IKH17" s="685"/>
      <c r="IKI17" s="685"/>
      <c r="IKJ17" s="685"/>
      <c r="IKK17" s="685"/>
      <c r="IKL17" s="685"/>
      <c r="IKM17" s="685"/>
      <c r="IKN17" s="685"/>
      <c r="IKO17" s="685"/>
      <c r="IKP17" s="685"/>
      <c r="IKQ17" s="685"/>
      <c r="IKR17" s="685"/>
      <c r="IKS17" s="685"/>
      <c r="IKT17" s="685"/>
      <c r="IKU17" s="685"/>
      <c r="IKV17" s="685"/>
      <c r="IKW17" s="685"/>
      <c r="IKX17" s="685"/>
      <c r="IKY17" s="685"/>
      <c r="IKZ17" s="685"/>
      <c r="ILA17" s="685"/>
      <c r="ILB17" s="685"/>
      <c r="ILC17" s="685"/>
      <c r="ILD17" s="685"/>
      <c r="ILE17" s="685"/>
      <c r="ILF17" s="685"/>
      <c r="ILG17" s="685"/>
      <c r="ILH17" s="685"/>
      <c r="ILI17" s="685"/>
      <c r="ILJ17" s="685"/>
      <c r="ILK17" s="685"/>
      <c r="ILL17" s="685"/>
      <c r="ILM17" s="685"/>
      <c r="ILN17" s="685"/>
      <c r="ILO17" s="685"/>
      <c r="ILP17" s="685"/>
      <c r="ILQ17" s="685"/>
      <c r="ILR17" s="685"/>
      <c r="ILS17" s="685"/>
      <c r="ILT17" s="685"/>
      <c r="ILU17" s="685"/>
      <c r="ILV17" s="685"/>
      <c r="ILW17" s="685"/>
      <c r="ILX17" s="685"/>
      <c r="ILY17" s="685"/>
      <c r="ILZ17" s="685"/>
      <c r="IMA17" s="685"/>
      <c r="IMB17" s="685"/>
      <c r="IMC17" s="685"/>
      <c r="IMD17" s="685"/>
      <c r="IME17" s="685"/>
      <c r="IMF17" s="685"/>
      <c r="IMG17" s="685"/>
      <c r="IMH17" s="685"/>
      <c r="IMI17" s="685"/>
      <c r="IMJ17" s="685"/>
      <c r="IMK17" s="685"/>
      <c r="IML17" s="685"/>
      <c r="IMM17" s="685"/>
      <c r="IMN17" s="685"/>
      <c r="IMO17" s="685"/>
      <c r="IMP17" s="685"/>
      <c r="IMQ17" s="685"/>
      <c r="IMR17" s="685"/>
      <c r="IMS17" s="685"/>
      <c r="IMT17" s="685"/>
      <c r="IMU17" s="685"/>
      <c r="IMV17" s="685"/>
      <c r="IMW17" s="685"/>
      <c r="IMX17" s="685"/>
      <c r="IMY17" s="685"/>
      <c r="IMZ17" s="685"/>
      <c r="INA17" s="685"/>
      <c r="INB17" s="685"/>
      <c r="INC17" s="685"/>
      <c r="IND17" s="685"/>
      <c r="INE17" s="685"/>
      <c r="INF17" s="685"/>
      <c r="ING17" s="685"/>
      <c r="INH17" s="685"/>
      <c r="INI17" s="685"/>
      <c r="INJ17" s="685"/>
      <c r="INK17" s="685"/>
      <c r="INL17" s="685"/>
      <c r="INM17" s="685"/>
      <c r="INN17" s="685"/>
      <c r="INO17" s="685"/>
      <c r="INP17" s="685"/>
      <c r="INQ17" s="685"/>
      <c r="INR17" s="685"/>
      <c r="INS17" s="685"/>
      <c r="INT17" s="685"/>
      <c r="INU17" s="685"/>
      <c r="INV17" s="685"/>
      <c r="INW17" s="685"/>
      <c r="INX17" s="685"/>
      <c r="INY17" s="685"/>
      <c r="INZ17" s="685"/>
      <c r="IOA17" s="685"/>
      <c r="IOB17" s="685"/>
      <c r="IOC17" s="685"/>
      <c r="IOD17" s="685"/>
      <c r="IOE17" s="685"/>
      <c r="IOF17" s="685"/>
      <c r="IOG17" s="685"/>
      <c r="IOH17" s="685"/>
      <c r="IOI17" s="685"/>
      <c r="IOJ17" s="685"/>
      <c r="IOK17" s="685"/>
      <c r="IOL17" s="685"/>
      <c r="IOM17" s="685"/>
      <c r="ION17" s="685"/>
      <c r="IOO17" s="685"/>
      <c r="IOP17" s="685"/>
      <c r="IOQ17" s="685"/>
      <c r="IOR17" s="685"/>
      <c r="IOS17" s="685"/>
      <c r="IOT17" s="685"/>
      <c r="IOU17" s="685"/>
      <c r="IOV17" s="685"/>
      <c r="IOW17" s="685"/>
      <c r="IOX17" s="685"/>
      <c r="IOY17" s="685"/>
      <c r="IOZ17" s="685"/>
      <c r="IPA17" s="685"/>
      <c r="IPB17" s="685"/>
      <c r="IPC17" s="685"/>
      <c r="IPD17" s="685"/>
      <c r="IPE17" s="685"/>
      <c r="IPF17" s="685"/>
      <c r="IPG17" s="685"/>
      <c r="IPH17" s="685"/>
      <c r="IPI17" s="685"/>
      <c r="IPJ17" s="685"/>
      <c r="IPK17" s="685"/>
      <c r="IPL17" s="685"/>
      <c r="IPM17" s="685"/>
      <c r="IPN17" s="685"/>
      <c r="IPO17" s="685"/>
      <c r="IPP17" s="685"/>
      <c r="IPQ17" s="685"/>
      <c r="IPR17" s="685"/>
      <c r="IPS17" s="685"/>
      <c r="IPT17" s="685"/>
      <c r="IPU17" s="685"/>
      <c r="IPV17" s="685"/>
      <c r="IPW17" s="685"/>
      <c r="IPX17" s="685"/>
      <c r="IPY17" s="685"/>
      <c r="IPZ17" s="685"/>
      <c r="IQA17" s="685"/>
      <c r="IQB17" s="685"/>
      <c r="IQC17" s="685"/>
      <c r="IQD17" s="685"/>
      <c r="IQE17" s="685"/>
      <c r="IQF17" s="685"/>
      <c r="IQG17" s="685"/>
      <c r="IQH17" s="685"/>
      <c r="IQI17" s="685"/>
      <c r="IQJ17" s="685"/>
      <c r="IQK17" s="685"/>
      <c r="IQL17" s="685"/>
      <c r="IQM17" s="685"/>
      <c r="IQN17" s="685"/>
      <c r="IQO17" s="685"/>
      <c r="IQP17" s="685"/>
      <c r="IQQ17" s="685"/>
      <c r="IQR17" s="685"/>
      <c r="IQS17" s="685"/>
      <c r="IQT17" s="685"/>
      <c r="IQU17" s="685"/>
      <c r="IQV17" s="685"/>
      <c r="IQW17" s="685"/>
      <c r="IQX17" s="685"/>
      <c r="IQY17" s="685"/>
      <c r="IQZ17" s="685"/>
      <c r="IRA17" s="685"/>
      <c r="IRB17" s="685"/>
      <c r="IRC17" s="685"/>
      <c r="IRD17" s="685"/>
      <c r="IRE17" s="685"/>
      <c r="IRF17" s="685"/>
      <c r="IRG17" s="685"/>
      <c r="IRH17" s="685"/>
      <c r="IRI17" s="685"/>
      <c r="IRJ17" s="685"/>
      <c r="IRK17" s="685"/>
      <c r="IRL17" s="685"/>
      <c r="IRM17" s="685"/>
      <c r="IRN17" s="685"/>
      <c r="IRO17" s="685"/>
      <c r="IRP17" s="685"/>
      <c r="IRQ17" s="685"/>
      <c r="IRR17" s="685"/>
      <c r="IRS17" s="685"/>
      <c r="IRT17" s="685"/>
      <c r="IRU17" s="685"/>
      <c r="IRV17" s="685"/>
      <c r="IRW17" s="685"/>
      <c r="IRX17" s="685"/>
      <c r="IRY17" s="685"/>
      <c r="IRZ17" s="685"/>
      <c r="ISA17" s="685"/>
      <c r="ISB17" s="685"/>
      <c r="ISC17" s="685"/>
      <c r="ISD17" s="685"/>
      <c r="ISE17" s="685"/>
      <c r="ISF17" s="685"/>
      <c r="ISG17" s="685"/>
      <c r="ISH17" s="685"/>
      <c r="ISI17" s="685"/>
      <c r="ISJ17" s="685"/>
      <c r="ISK17" s="685"/>
      <c r="ISL17" s="685"/>
      <c r="ISM17" s="685"/>
      <c r="ISN17" s="685"/>
      <c r="ISO17" s="685"/>
      <c r="ISP17" s="685"/>
      <c r="ISQ17" s="685"/>
      <c r="ISR17" s="685"/>
      <c r="ISS17" s="685"/>
      <c r="IST17" s="685"/>
      <c r="ISU17" s="685"/>
      <c r="ISV17" s="685"/>
      <c r="ISW17" s="685"/>
      <c r="ISX17" s="685"/>
      <c r="ISY17" s="685"/>
      <c r="ISZ17" s="685"/>
      <c r="ITA17" s="685"/>
      <c r="ITB17" s="685"/>
      <c r="ITC17" s="685"/>
      <c r="ITD17" s="685"/>
      <c r="ITE17" s="685"/>
      <c r="ITF17" s="685"/>
      <c r="ITG17" s="685"/>
      <c r="ITH17" s="685"/>
      <c r="ITI17" s="685"/>
      <c r="ITJ17" s="685"/>
      <c r="ITK17" s="685"/>
      <c r="ITL17" s="685"/>
      <c r="ITM17" s="685"/>
      <c r="ITN17" s="685"/>
      <c r="ITO17" s="685"/>
      <c r="ITP17" s="685"/>
      <c r="ITQ17" s="685"/>
      <c r="ITR17" s="685"/>
      <c r="ITS17" s="685"/>
      <c r="ITT17" s="685"/>
      <c r="ITU17" s="685"/>
      <c r="ITV17" s="685"/>
      <c r="ITW17" s="685"/>
      <c r="ITX17" s="685"/>
      <c r="ITY17" s="685"/>
      <c r="ITZ17" s="685"/>
      <c r="IUA17" s="685"/>
      <c r="IUB17" s="685"/>
      <c r="IUC17" s="685"/>
      <c r="IUD17" s="685"/>
      <c r="IUE17" s="685"/>
      <c r="IUF17" s="685"/>
      <c r="IUG17" s="685"/>
      <c r="IUH17" s="685"/>
      <c r="IUI17" s="685"/>
      <c r="IUJ17" s="685"/>
      <c r="IUK17" s="685"/>
      <c r="IUL17" s="685"/>
      <c r="IUM17" s="685"/>
      <c r="IUN17" s="685"/>
      <c r="IUO17" s="685"/>
      <c r="IUP17" s="685"/>
      <c r="IUQ17" s="685"/>
      <c r="IUR17" s="685"/>
      <c r="IUS17" s="685"/>
      <c r="IUT17" s="685"/>
      <c r="IUU17" s="685"/>
      <c r="IUV17" s="685"/>
      <c r="IUW17" s="685"/>
      <c r="IUX17" s="685"/>
      <c r="IUY17" s="685"/>
      <c r="IUZ17" s="685"/>
      <c r="IVA17" s="685"/>
      <c r="IVB17" s="685"/>
      <c r="IVC17" s="685"/>
      <c r="IVD17" s="685"/>
      <c r="IVE17" s="685"/>
      <c r="IVF17" s="685"/>
      <c r="IVG17" s="685"/>
      <c r="IVH17" s="685"/>
      <c r="IVI17" s="685"/>
      <c r="IVJ17" s="685"/>
      <c r="IVK17" s="685"/>
      <c r="IVL17" s="685"/>
      <c r="IVM17" s="685"/>
      <c r="IVN17" s="685"/>
      <c r="IVO17" s="685"/>
      <c r="IVP17" s="685"/>
      <c r="IVQ17" s="685"/>
      <c r="IVR17" s="685"/>
      <c r="IVS17" s="685"/>
      <c r="IVT17" s="685"/>
      <c r="IVU17" s="685"/>
      <c r="IVV17" s="685"/>
      <c r="IVW17" s="685"/>
      <c r="IVX17" s="685"/>
      <c r="IVY17" s="685"/>
      <c r="IVZ17" s="685"/>
      <c r="IWA17" s="685"/>
      <c r="IWB17" s="685"/>
      <c r="IWC17" s="685"/>
      <c r="IWD17" s="685"/>
      <c r="IWE17" s="685"/>
      <c r="IWF17" s="685"/>
      <c r="IWG17" s="685"/>
      <c r="IWH17" s="685"/>
      <c r="IWI17" s="685"/>
      <c r="IWJ17" s="685"/>
      <c r="IWK17" s="685"/>
      <c r="IWL17" s="685"/>
      <c r="IWM17" s="685"/>
      <c r="IWN17" s="685"/>
      <c r="IWO17" s="685"/>
      <c r="IWP17" s="685"/>
      <c r="IWQ17" s="685"/>
      <c r="IWR17" s="685"/>
      <c r="IWS17" s="685"/>
      <c r="IWT17" s="685"/>
      <c r="IWU17" s="685"/>
      <c r="IWV17" s="685"/>
      <c r="IWW17" s="685"/>
      <c r="IWX17" s="685"/>
      <c r="IWY17" s="685"/>
      <c r="IWZ17" s="685"/>
      <c r="IXA17" s="685"/>
      <c r="IXB17" s="685"/>
      <c r="IXC17" s="685"/>
      <c r="IXD17" s="685"/>
      <c r="IXE17" s="685"/>
      <c r="IXF17" s="685"/>
      <c r="IXG17" s="685"/>
      <c r="IXH17" s="685"/>
      <c r="IXI17" s="685"/>
      <c r="IXJ17" s="685"/>
      <c r="IXK17" s="685"/>
      <c r="IXL17" s="685"/>
      <c r="IXM17" s="685"/>
      <c r="IXN17" s="685"/>
      <c r="IXO17" s="685"/>
      <c r="IXP17" s="685"/>
      <c r="IXQ17" s="685"/>
      <c r="IXR17" s="685"/>
      <c r="IXS17" s="685"/>
      <c r="IXT17" s="685"/>
      <c r="IXU17" s="685"/>
      <c r="IXV17" s="685"/>
      <c r="IXW17" s="685"/>
      <c r="IXX17" s="685"/>
      <c r="IXY17" s="685"/>
      <c r="IXZ17" s="685"/>
      <c r="IYA17" s="685"/>
      <c r="IYB17" s="685"/>
      <c r="IYC17" s="685"/>
      <c r="IYD17" s="685"/>
      <c r="IYE17" s="685"/>
      <c r="IYF17" s="685"/>
      <c r="IYG17" s="685"/>
      <c r="IYH17" s="685"/>
      <c r="IYI17" s="685"/>
      <c r="IYJ17" s="685"/>
      <c r="IYK17" s="685"/>
      <c r="IYL17" s="685"/>
      <c r="IYM17" s="685"/>
      <c r="IYN17" s="685"/>
      <c r="IYO17" s="685"/>
      <c r="IYP17" s="685"/>
      <c r="IYQ17" s="685"/>
      <c r="IYR17" s="685"/>
      <c r="IYS17" s="685"/>
      <c r="IYT17" s="685"/>
      <c r="IYU17" s="685"/>
      <c r="IYV17" s="685"/>
      <c r="IYW17" s="685"/>
      <c r="IYX17" s="685"/>
      <c r="IYY17" s="685"/>
      <c r="IYZ17" s="685"/>
      <c r="IZA17" s="685"/>
      <c r="IZB17" s="685"/>
      <c r="IZC17" s="685"/>
      <c r="IZD17" s="685"/>
      <c r="IZE17" s="685"/>
      <c r="IZF17" s="685"/>
      <c r="IZG17" s="685"/>
      <c r="IZH17" s="685"/>
      <c r="IZI17" s="685"/>
      <c r="IZJ17" s="685"/>
      <c r="IZK17" s="685"/>
      <c r="IZL17" s="685"/>
      <c r="IZM17" s="685"/>
      <c r="IZN17" s="685"/>
      <c r="IZO17" s="685"/>
      <c r="IZP17" s="685"/>
      <c r="IZQ17" s="685"/>
      <c r="IZR17" s="685"/>
      <c r="IZS17" s="685"/>
      <c r="IZT17" s="685"/>
      <c r="IZU17" s="685"/>
      <c r="IZV17" s="685"/>
      <c r="IZW17" s="685"/>
      <c r="IZX17" s="685"/>
      <c r="IZY17" s="685"/>
      <c r="IZZ17" s="685"/>
      <c r="JAA17" s="685"/>
      <c r="JAB17" s="685"/>
      <c r="JAC17" s="685"/>
      <c r="JAD17" s="685"/>
      <c r="JAE17" s="685"/>
      <c r="JAF17" s="685"/>
      <c r="JAG17" s="685"/>
      <c r="JAH17" s="685"/>
      <c r="JAI17" s="685"/>
      <c r="JAJ17" s="685"/>
      <c r="JAK17" s="685"/>
      <c r="JAL17" s="685"/>
      <c r="JAM17" s="685"/>
      <c r="JAN17" s="685"/>
      <c r="JAO17" s="685"/>
      <c r="JAP17" s="685"/>
      <c r="JAQ17" s="685"/>
      <c r="JAR17" s="685"/>
      <c r="JAS17" s="685"/>
      <c r="JAT17" s="685"/>
      <c r="JAU17" s="685"/>
      <c r="JAV17" s="685"/>
      <c r="JAW17" s="685"/>
      <c r="JAX17" s="685"/>
      <c r="JAY17" s="685"/>
      <c r="JAZ17" s="685"/>
      <c r="JBA17" s="685"/>
      <c r="JBB17" s="685"/>
      <c r="JBC17" s="685"/>
      <c r="JBD17" s="685"/>
      <c r="JBE17" s="685"/>
      <c r="JBF17" s="685"/>
      <c r="JBG17" s="685"/>
      <c r="JBH17" s="685"/>
      <c r="JBI17" s="685"/>
      <c r="JBJ17" s="685"/>
      <c r="JBK17" s="685"/>
      <c r="JBL17" s="685"/>
      <c r="JBM17" s="685"/>
      <c r="JBN17" s="685"/>
      <c r="JBO17" s="685"/>
      <c r="JBP17" s="685"/>
      <c r="JBQ17" s="685"/>
      <c r="JBR17" s="685"/>
      <c r="JBS17" s="685"/>
      <c r="JBT17" s="685"/>
      <c r="JBU17" s="685"/>
      <c r="JBV17" s="685"/>
      <c r="JBW17" s="685"/>
      <c r="JBX17" s="685"/>
      <c r="JBY17" s="685"/>
      <c r="JBZ17" s="685"/>
      <c r="JCA17" s="685"/>
      <c r="JCB17" s="685"/>
      <c r="JCC17" s="685"/>
      <c r="JCD17" s="685"/>
      <c r="JCE17" s="685"/>
      <c r="JCF17" s="685"/>
      <c r="JCG17" s="685"/>
      <c r="JCH17" s="685"/>
      <c r="JCI17" s="685"/>
      <c r="JCJ17" s="685"/>
      <c r="JCK17" s="685"/>
      <c r="JCL17" s="685"/>
      <c r="JCM17" s="685"/>
      <c r="JCN17" s="685"/>
      <c r="JCO17" s="685"/>
      <c r="JCP17" s="685"/>
      <c r="JCQ17" s="685"/>
      <c r="JCR17" s="685"/>
      <c r="JCS17" s="685"/>
      <c r="JCT17" s="685"/>
      <c r="JCU17" s="685"/>
      <c r="JCV17" s="685"/>
      <c r="JCW17" s="685"/>
      <c r="JCX17" s="685"/>
      <c r="JCY17" s="685"/>
      <c r="JCZ17" s="685"/>
      <c r="JDA17" s="685"/>
      <c r="JDB17" s="685"/>
      <c r="JDC17" s="685"/>
      <c r="JDD17" s="685"/>
      <c r="JDE17" s="685"/>
      <c r="JDF17" s="685"/>
      <c r="JDG17" s="685"/>
      <c r="JDH17" s="685"/>
      <c r="JDI17" s="685"/>
      <c r="JDJ17" s="685"/>
      <c r="JDK17" s="685"/>
      <c r="JDL17" s="685"/>
      <c r="JDM17" s="685"/>
      <c r="JDN17" s="685"/>
      <c r="JDO17" s="685"/>
      <c r="JDP17" s="685"/>
      <c r="JDQ17" s="685"/>
      <c r="JDR17" s="685"/>
      <c r="JDS17" s="685"/>
      <c r="JDT17" s="685"/>
      <c r="JDU17" s="685"/>
      <c r="JDV17" s="685"/>
      <c r="JDW17" s="685"/>
      <c r="JDX17" s="685"/>
      <c r="JDY17" s="685"/>
      <c r="JDZ17" s="685"/>
      <c r="JEA17" s="685"/>
      <c r="JEB17" s="685"/>
      <c r="JEC17" s="685"/>
      <c r="JED17" s="685"/>
      <c r="JEE17" s="685"/>
      <c r="JEF17" s="685"/>
      <c r="JEG17" s="685"/>
      <c r="JEH17" s="685"/>
      <c r="JEI17" s="685"/>
      <c r="JEJ17" s="685"/>
      <c r="JEK17" s="685"/>
      <c r="JEL17" s="685"/>
      <c r="JEM17" s="685"/>
      <c r="JEN17" s="685"/>
      <c r="JEO17" s="685"/>
      <c r="JEP17" s="685"/>
      <c r="JEQ17" s="685"/>
      <c r="JER17" s="685"/>
      <c r="JES17" s="685"/>
      <c r="JET17" s="685"/>
      <c r="JEU17" s="685"/>
      <c r="JEV17" s="685"/>
      <c r="JEW17" s="685"/>
      <c r="JEX17" s="685"/>
      <c r="JEY17" s="685"/>
      <c r="JEZ17" s="685"/>
      <c r="JFA17" s="685"/>
      <c r="JFB17" s="685"/>
      <c r="JFC17" s="685"/>
      <c r="JFD17" s="685"/>
      <c r="JFE17" s="685"/>
      <c r="JFF17" s="685"/>
      <c r="JFG17" s="685"/>
      <c r="JFH17" s="685"/>
      <c r="JFI17" s="685"/>
      <c r="JFJ17" s="685"/>
      <c r="JFK17" s="685"/>
      <c r="JFL17" s="685"/>
      <c r="JFM17" s="685"/>
      <c r="JFN17" s="685"/>
      <c r="JFO17" s="685"/>
      <c r="JFP17" s="685"/>
      <c r="JFQ17" s="685"/>
      <c r="JFR17" s="685"/>
      <c r="JFS17" s="685"/>
      <c r="JFT17" s="685"/>
      <c r="JFU17" s="685"/>
      <c r="JFV17" s="685"/>
      <c r="JFW17" s="685"/>
      <c r="JFX17" s="685"/>
      <c r="JFY17" s="685"/>
      <c r="JFZ17" s="685"/>
      <c r="JGA17" s="685"/>
      <c r="JGB17" s="685"/>
      <c r="JGC17" s="685"/>
      <c r="JGD17" s="685"/>
      <c r="JGE17" s="685"/>
      <c r="JGF17" s="685"/>
      <c r="JGG17" s="685"/>
      <c r="JGH17" s="685"/>
      <c r="JGI17" s="685"/>
      <c r="JGJ17" s="685"/>
      <c r="JGK17" s="685"/>
      <c r="JGL17" s="685"/>
      <c r="JGM17" s="685"/>
      <c r="JGN17" s="685"/>
      <c r="JGO17" s="685"/>
      <c r="JGP17" s="685"/>
      <c r="JGQ17" s="685"/>
      <c r="JGR17" s="685"/>
      <c r="JGS17" s="685"/>
      <c r="JGT17" s="685"/>
      <c r="JGU17" s="685"/>
      <c r="JGV17" s="685"/>
      <c r="JGW17" s="685"/>
      <c r="JGX17" s="685"/>
      <c r="JGY17" s="685"/>
      <c r="JGZ17" s="685"/>
      <c r="JHA17" s="685"/>
      <c r="JHB17" s="685"/>
      <c r="JHC17" s="685"/>
      <c r="JHD17" s="685"/>
      <c r="JHE17" s="685"/>
      <c r="JHF17" s="685"/>
      <c r="JHG17" s="685"/>
      <c r="JHH17" s="685"/>
      <c r="JHI17" s="685"/>
      <c r="JHJ17" s="685"/>
      <c r="JHK17" s="685"/>
      <c r="JHL17" s="685"/>
      <c r="JHM17" s="685"/>
      <c r="JHN17" s="685"/>
      <c r="JHO17" s="685"/>
      <c r="JHP17" s="685"/>
      <c r="JHQ17" s="685"/>
      <c r="JHR17" s="685"/>
      <c r="JHS17" s="685"/>
      <c r="JHT17" s="685"/>
      <c r="JHU17" s="685"/>
      <c r="JHV17" s="685"/>
      <c r="JHW17" s="685"/>
      <c r="JHX17" s="685"/>
      <c r="JHY17" s="685"/>
      <c r="JHZ17" s="685"/>
      <c r="JIA17" s="685"/>
      <c r="JIB17" s="685"/>
      <c r="JIC17" s="685"/>
      <c r="JID17" s="685"/>
      <c r="JIE17" s="685"/>
      <c r="JIF17" s="685"/>
      <c r="JIG17" s="685"/>
      <c r="JIH17" s="685"/>
      <c r="JII17" s="685"/>
      <c r="JIJ17" s="685"/>
      <c r="JIK17" s="685"/>
      <c r="JIL17" s="685"/>
      <c r="JIM17" s="685"/>
      <c r="JIN17" s="685"/>
      <c r="JIO17" s="685"/>
      <c r="JIP17" s="685"/>
      <c r="JIQ17" s="685"/>
      <c r="JIR17" s="685"/>
      <c r="JIS17" s="685"/>
      <c r="JIT17" s="685"/>
      <c r="JIU17" s="685"/>
      <c r="JIV17" s="685"/>
      <c r="JIW17" s="685"/>
      <c r="JIX17" s="685"/>
      <c r="JIY17" s="685"/>
      <c r="JIZ17" s="685"/>
      <c r="JJA17" s="685"/>
      <c r="JJB17" s="685"/>
      <c r="JJC17" s="685"/>
      <c r="JJD17" s="685"/>
      <c r="JJE17" s="685"/>
      <c r="JJF17" s="685"/>
      <c r="JJG17" s="685"/>
      <c r="JJH17" s="685"/>
      <c r="JJI17" s="685"/>
      <c r="JJJ17" s="685"/>
      <c r="JJK17" s="685"/>
      <c r="JJL17" s="685"/>
      <c r="JJM17" s="685"/>
      <c r="JJN17" s="685"/>
      <c r="JJO17" s="685"/>
      <c r="JJP17" s="685"/>
      <c r="JJQ17" s="685"/>
      <c r="JJR17" s="685"/>
      <c r="JJS17" s="685"/>
      <c r="JJT17" s="685"/>
      <c r="JJU17" s="685"/>
      <c r="JJV17" s="685"/>
      <c r="JJW17" s="685"/>
      <c r="JJX17" s="685"/>
      <c r="JJY17" s="685"/>
      <c r="JJZ17" s="685"/>
      <c r="JKA17" s="685"/>
      <c r="JKB17" s="685"/>
      <c r="JKC17" s="685"/>
      <c r="JKD17" s="685"/>
      <c r="JKE17" s="685"/>
      <c r="JKF17" s="685"/>
      <c r="JKG17" s="685"/>
      <c r="JKH17" s="685"/>
      <c r="JKI17" s="685"/>
      <c r="JKJ17" s="685"/>
      <c r="JKK17" s="685"/>
      <c r="JKL17" s="685"/>
      <c r="JKM17" s="685"/>
      <c r="JKN17" s="685"/>
      <c r="JKO17" s="685"/>
      <c r="JKP17" s="685"/>
      <c r="JKQ17" s="685"/>
      <c r="JKR17" s="685"/>
      <c r="JKS17" s="685"/>
      <c r="JKT17" s="685"/>
      <c r="JKU17" s="685"/>
      <c r="JKV17" s="685"/>
      <c r="JKW17" s="685"/>
      <c r="JKX17" s="685"/>
      <c r="JKY17" s="685"/>
      <c r="JKZ17" s="685"/>
      <c r="JLA17" s="685"/>
      <c r="JLB17" s="685"/>
      <c r="JLC17" s="685"/>
      <c r="JLD17" s="685"/>
      <c r="JLE17" s="685"/>
      <c r="JLF17" s="685"/>
      <c r="JLG17" s="685"/>
      <c r="JLH17" s="685"/>
      <c r="JLI17" s="685"/>
      <c r="JLJ17" s="685"/>
      <c r="JLK17" s="685"/>
      <c r="JLL17" s="685"/>
      <c r="JLM17" s="685"/>
      <c r="JLN17" s="685"/>
      <c r="JLO17" s="685"/>
      <c r="JLP17" s="685"/>
      <c r="JLQ17" s="685"/>
      <c r="JLR17" s="685"/>
      <c r="JLS17" s="685"/>
      <c r="JLT17" s="685"/>
      <c r="JLU17" s="685"/>
      <c r="JLV17" s="685"/>
      <c r="JLW17" s="685"/>
      <c r="JLX17" s="685"/>
      <c r="JLY17" s="685"/>
      <c r="JLZ17" s="685"/>
      <c r="JMA17" s="685"/>
      <c r="JMB17" s="685"/>
      <c r="JMC17" s="685"/>
      <c r="JMD17" s="685"/>
      <c r="JME17" s="685"/>
      <c r="JMF17" s="685"/>
      <c r="JMG17" s="685"/>
      <c r="JMH17" s="685"/>
      <c r="JMI17" s="685"/>
      <c r="JMJ17" s="685"/>
      <c r="JMK17" s="685"/>
      <c r="JML17" s="685"/>
      <c r="JMM17" s="685"/>
      <c r="JMN17" s="685"/>
      <c r="JMO17" s="685"/>
      <c r="JMP17" s="685"/>
      <c r="JMQ17" s="685"/>
      <c r="JMR17" s="685"/>
      <c r="JMS17" s="685"/>
      <c r="JMT17" s="685"/>
      <c r="JMU17" s="685"/>
      <c r="JMV17" s="685"/>
      <c r="JMW17" s="685"/>
      <c r="JMX17" s="685"/>
      <c r="JMY17" s="685"/>
      <c r="JMZ17" s="685"/>
      <c r="JNA17" s="685"/>
      <c r="JNB17" s="685"/>
      <c r="JNC17" s="685"/>
      <c r="JND17" s="685"/>
      <c r="JNE17" s="685"/>
      <c r="JNF17" s="685"/>
      <c r="JNG17" s="685"/>
      <c r="JNH17" s="685"/>
      <c r="JNI17" s="685"/>
      <c r="JNJ17" s="685"/>
      <c r="JNK17" s="685"/>
      <c r="JNL17" s="685"/>
      <c r="JNM17" s="685"/>
      <c r="JNN17" s="685"/>
      <c r="JNO17" s="685"/>
      <c r="JNP17" s="685"/>
      <c r="JNQ17" s="685"/>
      <c r="JNR17" s="685"/>
      <c r="JNS17" s="685"/>
      <c r="JNT17" s="685"/>
      <c r="JNU17" s="685"/>
      <c r="JNV17" s="685"/>
      <c r="JNW17" s="685"/>
      <c r="JNX17" s="685"/>
      <c r="JNY17" s="685"/>
      <c r="JNZ17" s="685"/>
      <c r="JOA17" s="685"/>
      <c r="JOB17" s="685"/>
      <c r="JOC17" s="685"/>
      <c r="JOD17" s="685"/>
      <c r="JOE17" s="685"/>
      <c r="JOF17" s="685"/>
      <c r="JOG17" s="685"/>
      <c r="JOH17" s="685"/>
      <c r="JOI17" s="685"/>
      <c r="JOJ17" s="685"/>
      <c r="JOK17" s="685"/>
      <c r="JOL17" s="685"/>
      <c r="JOM17" s="685"/>
      <c r="JON17" s="685"/>
      <c r="JOO17" s="685"/>
      <c r="JOP17" s="685"/>
      <c r="JOQ17" s="685"/>
      <c r="JOR17" s="685"/>
      <c r="JOS17" s="685"/>
      <c r="JOT17" s="685"/>
      <c r="JOU17" s="685"/>
      <c r="JOV17" s="685"/>
      <c r="JOW17" s="685"/>
      <c r="JOX17" s="685"/>
      <c r="JOY17" s="685"/>
      <c r="JOZ17" s="685"/>
      <c r="JPA17" s="685"/>
      <c r="JPB17" s="685"/>
      <c r="JPC17" s="685"/>
      <c r="JPD17" s="685"/>
      <c r="JPE17" s="685"/>
      <c r="JPF17" s="685"/>
      <c r="JPG17" s="685"/>
      <c r="JPH17" s="685"/>
      <c r="JPI17" s="685"/>
      <c r="JPJ17" s="685"/>
      <c r="JPK17" s="685"/>
      <c r="JPL17" s="685"/>
      <c r="JPM17" s="685"/>
      <c r="JPN17" s="685"/>
      <c r="JPO17" s="685"/>
      <c r="JPP17" s="685"/>
      <c r="JPQ17" s="685"/>
      <c r="JPR17" s="685"/>
      <c r="JPS17" s="685"/>
      <c r="JPT17" s="685"/>
      <c r="JPU17" s="685"/>
      <c r="JPV17" s="685"/>
      <c r="JPW17" s="685"/>
      <c r="JPX17" s="685"/>
      <c r="JPY17" s="685"/>
      <c r="JPZ17" s="685"/>
      <c r="JQA17" s="685"/>
      <c r="JQB17" s="685"/>
      <c r="JQC17" s="685"/>
      <c r="JQD17" s="685"/>
      <c r="JQE17" s="685"/>
      <c r="JQF17" s="685"/>
      <c r="JQG17" s="685"/>
      <c r="JQH17" s="685"/>
      <c r="JQI17" s="685"/>
      <c r="JQJ17" s="685"/>
      <c r="JQK17" s="685"/>
      <c r="JQL17" s="685"/>
      <c r="JQM17" s="685"/>
      <c r="JQN17" s="685"/>
      <c r="JQO17" s="685"/>
      <c r="JQP17" s="685"/>
      <c r="JQQ17" s="685"/>
      <c r="JQR17" s="685"/>
      <c r="JQS17" s="685"/>
      <c r="JQT17" s="685"/>
      <c r="JQU17" s="685"/>
      <c r="JQV17" s="685"/>
      <c r="JQW17" s="685"/>
      <c r="JQX17" s="685"/>
      <c r="JQY17" s="685"/>
      <c r="JQZ17" s="685"/>
      <c r="JRA17" s="685"/>
      <c r="JRB17" s="685"/>
      <c r="JRC17" s="685"/>
      <c r="JRD17" s="685"/>
      <c r="JRE17" s="685"/>
      <c r="JRF17" s="685"/>
      <c r="JRG17" s="685"/>
      <c r="JRH17" s="685"/>
      <c r="JRI17" s="685"/>
      <c r="JRJ17" s="685"/>
      <c r="JRK17" s="685"/>
      <c r="JRL17" s="685"/>
      <c r="JRM17" s="685"/>
      <c r="JRN17" s="685"/>
      <c r="JRO17" s="685"/>
      <c r="JRP17" s="685"/>
      <c r="JRQ17" s="685"/>
      <c r="JRR17" s="685"/>
      <c r="JRS17" s="685"/>
      <c r="JRT17" s="685"/>
      <c r="JRU17" s="685"/>
      <c r="JRV17" s="685"/>
      <c r="JRW17" s="685"/>
      <c r="JRX17" s="685"/>
      <c r="JRY17" s="685"/>
      <c r="JRZ17" s="685"/>
      <c r="JSA17" s="685"/>
      <c r="JSB17" s="685"/>
      <c r="JSC17" s="685"/>
      <c r="JSD17" s="685"/>
      <c r="JSE17" s="685"/>
      <c r="JSF17" s="685"/>
      <c r="JSG17" s="685"/>
      <c r="JSH17" s="685"/>
      <c r="JSI17" s="685"/>
      <c r="JSJ17" s="685"/>
      <c r="JSK17" s="685"/>
      <c r="JSL17" s="685"/>
      <c r="JSM17" s="685"/>
      <c r="JSN17" s="685"/>
      <c r="JSO17" s="685"/>
      <c r="JSP17" s="685"/>
      <c r="JSQ17" s="685"/>
      <c r="JSR17" s="685"/>
      <c r="JSS17" s="685"/>
      <c r="JST17" s="685"/>
      <c r="JSU17" s="685"/>
      <c r="JSV17" s="685"/>
      <c r="JSW17" s="685"/>
      <c r="JSX17" s="685"/>
      <c r="JSY17" s="685"/>
      <c r="JSZ17" s="685"/>
      <c r="JTA17" s="685"/>
      <c r="JTB17" s="685"/>
      <c r="JTC17" s="685"/>
      <c r="JTD17" s="685"/>
      <c r="JTE17" s="685"/>
      <c r="JTF17" s="685"/>
      <c r="JTG17" s="685"/>
      <c r="JTH17" s="685"/>
      <c r="JTI17" s="685"/>
      <c r="JTJ17" s="685"/>
      <c r="JTK17" s="685"/>
      <c r="JTL17" s="685"/>
      <c r="JTM17" s="685"/>
      <c r="JTN17" s="685"/>
      <c r="JTO17" s="685"/>
      <c r="JTP17" s="685"/>
      <c r="JTQ17" s="685"/>
      <c r="JTR17" s="685"/>
      <c r="JTS17" s="685"/>
      <c r="JTT17" s="685"/>
      <c r="JTU17" s="685"/>
      <c r="JTV17" s="685"/>
      <c r="JTW17" s="685"/>
      <c r="JTX17" s="685"/>
      <c r="JTY17" s="685"/>
      <c r="JTZ17" s="685"/>
      <c r="JUA17" s="685"/>
      <c r="JUB17" s="685"/>
      <c r="JUC17" s="685"/>
      <c r="JUD17" s="685"/>
      <c r="JUE17" s="685"/>
      <c r="JUF17" s="685"/>
      <c r="JUG17" s="685"/>
      <c r="JUH17" s="685"/>
      <c r="JUI17" s="685"/>
      <c r="JUJ17" s="685"/>
      <c r="JUK17" s="685"/>
      <c r="JUL17" s="685"/>
      <c r="JUM17" s="685"/>
      <c r="JUN17" s="685"/>
      <c r="JUO17" s="685"/>
      <c r="JUP17" s="685"/>
      <c r="JUQ17" s="685"/>
      <c r="JUR17" s="685"/>
      <c r="JUS17" s="685"/>
      <c r="JUT17" s="685"/>
      <c r="JUU17" s="685"/>
      <c r="JUV17" s="685"/>
      <c r="JUW17" s="685"/>
      <c r="JUX17" s="685"/>
      <c r="JUY17" s="685"/>
      <c r="JUZ17" s="685"/>
      <c r="JVA17" s="685"/>
      <c r="JVB17" s="685"/>
      <c r="JVC17" s="685"/>
      <c r="JVD17" s="685"/>
      <c r="JVE17" s="685"/>
      <c r="JVF17" s="685"/>
      <c r="JVG17" s="685"/>
      <c r="JVH17" s="685"/>
      <c r="JVI17" s="685"/>
      <c r="JVJ17" s="685"/>
      <c r="JVK17" s="685"/>
      <c r="JVL17" s="685"/>
      <c r="JVM17" s="685"/>
      <c r="JVN17" s="685"/>
      <c r="JVO17" s="685"/>
      <c r="JVP17" s="685"/>
      <c r="JVQ17" s="685"/>
      <c r="JVR17" s="685"/>
      <c r="JVS17" s="685"/>
      <c r="JVT17" s="685"/>
      <c r="JVU17" s="685"/>
      <c r="JVV17" s="685"/>
      <c r="JVW17" s="685"/>
      <c r="JVX17" s="685"/>
      <c r="JVY17" s="685"/>
      <c r="JVZ17" s="685"/>
      <c r="JWA17" s="685"/>
      <c r="JWB17" s="685"/>
      <c r="JWC17" s="685"/>
      <c r="JWD17" s="685"/>
      <c r="JWE17" s="685"/>
      <c r="JWF17" s="685"/>
      <c r="JWG17" s="685"/>
      <c r="JWH17" s="685"/>
      <c r="JWI17" s="685"/>
      <c r="JWJ17" s="685"/>
      <c r="JWK17" s="685"/>
      <c r="JWL17" s="685"/>
      <c r="JWM17" s="685"/>
      <c r="JWN17" s="685"/>
      <c r="JWO17" s="685"/>
      <c r="JWP17" s="685"/>
      <c r="JWQ17" s="685"/>
      <c r="JWR17" s="685"/>
      <c r="JWS17" s="685"/>
      <c r="JWT17" s="685"/>
      <c r="JWU17" s="685"/>
      <c r="JWV17" s="685"/>
      <c r="JWW17" s="685"/>
      <c r="JWX17" s="685"/>
      <c r="JWY17" s="685"/>
      <c r="JWZ17" s="685"/>
      <c r="JXA17" s="685"/>
      <c r="JXB17" s="685"/>
      <c r="JXC17" s="685"/>
      <c r="JXD17" s="685"/>
      <c r="JXE17" s="685"/>
      <c r="JXF17" s="685"/>
      <c r="JXG17" s="685"/>
      <c r="JXH17" s="685"/>
      <c r="JXI17" s="685"/>
      <c r="JXJ17" s="685"/>
      <c r="JXK17" s="685"/>
      <c r="JXL17" s="685"/>
      <c r="JXM17" s="685"/>
      <c r="JXN17" s="685"/>
      <c r="JXO17" s="685"/>
      <c r="JXP17" s="685"/>
      <c r="JXQ17" s="685"/>
      <c r="JXR17" s="685"/>
      <c r="JXS17" s="685"/>
      <c r="JXT17" s="685"/>
      <c r="JXU17" s="685"/>
      <c r="JXV17" s="685"/>
      <c r="JXW17" s="685"/>
      <c r="JXX17" s="685"/>
      <c r="JXY17" s="685"/>
      <c r="JXZ17" s="685"/>
      <c r="JYA17" s="685"/>
      <c r="JYB17" s="685"/>
      <c r="JYC17" s="685"/>
      <c r="JYD17" s="685"/>
      <c r="JYE17" s="685"/>
      <c r="JYF17" s="685"/>
      <c r="JYG17" s="685"/>
      <c r="JYH17" s="685"/>
      <c r="JYI17" s="685"/>
      <c r="JYJ17" s="685"/>
      <c r="JYK17" s="685"/>
      <c r="JYL17" s="685"/>
      <c r="JYM17" s="685"/>
      <c r="JYN17" s="685"/>
      <c r="JYO17" s="685"/>
      <c r="JYP17" s="685"/>
      <c r="JYQ17" s="685"/>
      <c r="JYR17" s="685"/>
      <c r="JYS17" s="685"/>
      <c r="JYT17" s="685"/>
      <c r="JYU17" s="685"/>
      <c r="JYV17" s="685"/>
      <c r="JYW17" s="685"/>
      <c r="JYX17" s="685"/>
      <c r="JYY17" s="685"/>
      <c r="JYZ17" s="685"/>
      <c r="JZA17" s="685"/>
      <c r="JZB17" s="685"/>
      <c r="JZC17" s="685"/>
      <c r="JZD17" s="685"/>
      <c r="JZE17" s="685"/>
      <c r="JZF17" s="685"/>
      <c r="JZG17" s="685"/>
      <c r="JZH17" s="685"/>
      <c r="JZI17" s="685"/>
      <c r="JZJ17" s="685"/>
      <c r="JZK17" s="685"/>
      <c r="JZL17" s="685"/>
      <c r="JZM17" s="685"/>
      <c r="JZN17" s="685"/>
      <c r="JZO17" s="685"/>
      <c r="JZP17" s="685"/>
      <c r="JZQ17" s="685"/>
      <c r="JZR17" s="685"/>
      <c r="JZS17" s="685"/>
      <c r="JZT17" s="685"/>
      <c r="JZU17" s="685"/>
      <c r="JZV17" s="685"/>
      <c r="JZW17" s="685"/>
      <c r="JZX17" s="685"/>
      <c r="JZY17" s="685"/>
      <c r="JZZ17" s="685"/>
      <c r="KAA17" s="685"/>
      <c r="KAB17" s="685"/>
      <c r="KAC17" s="685"/>
      <c r="KAD17" s="685"/>
      <c r="KAE17" s="685"/>
      <c r="KAF17" s="685"/>
      <c r="KAG17" s="685"/>
      <c r="KAH17" s="685"/>
      <c r="KAI17" s="685"/>
      <c r="KAJ17" s="685"/>
      <c r="KAK17" s="685"/>
      <c r="KAL17" s="685"/>
      <c r="KAM17" s="685"/>
      <c r="KAN17" s="685"/>
      <c r="KAO17" s="685"/>
      <c r="KAP17" s="685"/>
      <c r="KAQ17" s="685"/>
      <c r="KAR17" s="685"/>
      <c r="KAS17" s="685"/>
      <c r="KAT17" s="685"/>
      <c r="KAU17" s="685"/>
      <c r="KAV17" s="685"/>
      <c r="KAW17" s="685"/>
      <c r="KAX17" s="685"/>
      <c r="KAY17" s="685"/>
      <c r="KAZ17" s="685"/>
      <c r="KBA17" s="685"/>
      <c r="KBB17" s="685"/>
      <c r="KBC17" s="685"/>
      <c r="KBD17" s="685"/>
      <c r="KBE17" s="685"/>
      <c r="KBF17" s="685"/>
      <c r="KBG17" s="685"/>
      <c r="KBH17" s="685"/>
      <c r="KBI17" s="685"/>
      <c r="KBJ17" s="685"/>
      <c r="KBK17" s="685"/>
      <c r="KBL17" s="685"/>
      <c r="KBM17" s="685"/>
      <c r="KBN17" s="685"/>
      <c r="KBO17" s="685"/>
      <c r="KBP17" s="685"/>
      <c r="KBQ17" s="685"/>
      <c r="KBR17" s="685"/>
      <c r="KBS17" s="685"/>
      <c r="KBT17" s="685"/>
      <c r="KBU17" s="685"/>
      <c r="KBV17" s="685"/>
      <c r="KBW17" s="685"/>
      <c r="KBX17" s="685"/>
      <c r="KBY17" s="685"/>
      <c r="KBZ17" s="685"/>
      <c r="KCA17" s="685"/>
      <c r="KCB17" s="685"/>
      <c r="KCC17" s="685"/>
      <c r="KCD17" s="685"/>
      <c r="KCE17" s="685"/>
      <c r="KCF17" s="685"/>
      <c r="KCG17" s="685"/>
      <c r="KCH17" s="685"/>
      <c r="KCI17" s="685"/>
      <c r="KCJ17" s="685"/>
      <c r="KCK17" s="685"/>
      <c r="KCL17" s="685"/>
      <c r="KCM17" s="685"/>
      <c r="KCN17" s="685"/>
      <c r="KCO17" s="685"/>
      <c r="KCP17" s="685"/>
      <c r="KCQ17" s="685"/>
      <c r="KCR17" s="685"/>
      <c r="KCS17" s="685"/>
      <c r="KCT17" s="685"/>
      <c r="KCU17" s="685"/>
      <c r="KCV17" s="685"/>
      <c r="KCW17" s="685"/>
      <c r="KCX17" s="685"/>
      <c r="KCY17" s="685"/>
      <c r="KCZ17" s="685"/>
      <c r="KDA17" s="685"/>
      <c r="KDB17" s="685"/>
      <c r="KDC17" s="685"/>
      <c r="KDD17" s="685"/>
      <c r="KDE17" s="685"/>
      <c r="KDF17" s="685"/>
      <c r="KDG17" s="685"/>
      <c r="KDH17" s="685"/>
      <c r="KDI17" s="685"/>
      <c r="KDJ17" s="685"/>
      <c r="KDK17" s="685"/>
      <c r="KDL17" s="685"/>
      <c r="KDM17" s="685"/>
      <c r="KDN17" s="685"/>
      <c r="KDO17" s="685"/>
      <c r="KDP17" s="685"/>
      <c r="KDQ17" s="685"/>
      <c r="KDR17" s="685"/>
      <c r="KDS17" s="685"/>
      <c r="KDT17" s="685"/>
      <c r="KDU17" s="685"/>
      <c r="KDV17" s="685"/>
      <c r="KDW17" s="685"/>
      <c r="KDX17" s="685"/>
      <c r="KDY17" s="685"/>
      <c r="KDZ17" s="685"/>
      <c r="KEA17" s="685"/>
      <c r="KEB17" s="685"/>
      <c r="KEC17" s="685"/>
      <c r="KED17" s="685"/>
      <c r="KEE17" s="685"/>
      <c r="KEF17" s="685"/>
      <c r="KEG17" s="685"/>
      <c r="KEH17" s="685"/>
      <c r="KEI17" s="685"/>
      <c r="KEJ17" s="685"/>
      <c r="KEK17" s="685"/>
      <c r="KEL17" s="685"/>
      <c r="KEM17" s="685"/>
      <c r="KEN17" s="685"/>
      <c r="KEO17" s="685"/>
      <c r="KEP17" s="685"/>
      <c r="KEQ17" s="685"/>
      <c r="KER17" s="685"/>
      <c r="KES17" s="685"/>
      <c r="KET17" s="685"/>
      <c r="KEU17" s="685"/>
      <c r="KEV17" s="685"/>
      <c r="KEW17" s="685"/>
      <c r="KEX17" s="685"/>
      <c r="KEY17" s="685"/>
      <c r="KEZ17" s="685"/>
      <c r="KFA17" s="685"/>
      <c r="KFB17" s="685"/>
      <c r="KFC17" s="685"/>
      <c r="KFD17" s="685"/>
      <c r="KFE17" s="685"/>
      <c r="KFF17" s="685"/>
      <c r="KFG17" s="685"/>
      <c r="KFH17" s="685"/>
      <c r="KFI17" s="685"/>
      <c r="KFJ17" s="685"/>
      <c r="KFK17" s="685"/>
      <c r="KFL17" s="685"/>
      <c r="KFM17" s="685"/>
      <c r="KFN17" s="685"/>
      <c r="KFO17" s="685"/>
      <c r="KFP17" s="685"/>
      <c r="KFQ17" s="685"/>
      <c r="KFR17" s="685"/>
      <c r="KFS17" s="685"/>
      <c r="KFT17" s="685"/>
      <c r="KFU17" s="685"/>
      <c r="KFV17" s="685"/>
      <c r="KFW17" s="685"/>
      <c r="KFX17" s="685"/>
      <c r="KFY17" s="685"/>
      <c r="KFZ17" s="685"/>
      <c r="KGA17" s="685"/>
      <c r="KGB17" s="685"/>
      <c r="KGC17" s="685"/>
      <c r="KGD17" s="685"/>
      <c r="KGE17" s="685"/>
      <c r="KGF17" s="685"/>
      <c r="KGG17" s="685"/>
      <c r="KGH17" s="685"/>
      <c r="KGI17" s="685"/>
      <c r="KGJ17" s="685"/>
      <c r="KGK17" s="685"/>
      <c r="KGL17" s="685"/>
      <c r="KGM17" s="685"/>
      <c r="KGN17" s="685"/>
      <c r="KGO17" s="685"/>
      <c r="KGP17" s="685"/>
      <c r="KGQ17" s="685"/>
      <c r="KGR17" s="685"/>
      <c r="KGS17" s="685"/>
      <c r="KGT17" s="685"/>
      <c r="KGU17" s="685"/>
      <c r="KGV17" s="685"/>
      <c r="KGW17" s="685"/>
      <c r="KGX17" s="685"/>
      <c r="KGY17" s="685"/>
      <c r="KGZ17" s="685"/>
      <c r="KHA17" s="685"/>
      <c r="KHB17" s="685"/>
      <c r="KHC17" s="685"/>
      <c r="KHD17" s="685"/>
      <c r="KHE17" s="685"/>
      <c r="KHF17" s="685"/>
      <c r="KHG17" s="685"/>
      <c r="KHH17" s="685"/>
      <c r="KHI17" s="685"/>
      <c r="KHJ17" s="685"/>
      <c r="KHK17" s="685"/>
      <c r="KHL17" s="685"/>
      <c r="KHM17" s="685"/>
      <c r="KHN17" s="685"/>
      <c r="KHO17" s="685"/>
      <c r="KHP17" s="685"/>
      <c r="KHQ17" s="685"/>
      <c r="KHR17" s="685"/>
      <c r="KHS17" s="685"/>
      <c r="KHT17" s="685"/>
      <c r="KHU17" s="685"/>
      <c r="KHV17" s="685"/>
      <c r="KHW17" s="685"/>
      <c r="KHX17" s="685"/>
      <c r="KHY17" s="685"/>
      <c r="KHZ17" s="685"/>
      <c r="KIA17" s="685"/>
      <c r="KIB17" s="685"/>
      <c r="KIC17" s="685"/>
      <c r="KID17" s="685"/>
      <c r="KIE17" s="685"/>
      <c r="KIF17" s="685"/>
      <c r="KIG17" s="685"/>
      <c r="KIH17" s="685"/>
      <c r="KII17" s="685"/>
      <c r="KIJ17" s="685"/>
      <c r="KIK17" s="685"/>
      <c r="KIL17" s="685"/>
      <c r="KIM17" s="685"/>
      <c r="KIN17" s="685"/>
      <c r="KIO17" s="685"/>
      <c r="KIP17" s="685"/>
      <c r="KIQ17" s="685"/>
      <c r="KIR17" s="685"/>
      <c r="KIS17" s="685"/>
      <c r="KIT17" s="685"/>
      <c r="KIU17" s="685"/>
      <c r="KIV17" s="685"/>
      <c r="KIW17" s="685"/>
      <c r="KIX17" s="685"/>
      <c r="KIY17" s="685"/>
      <c r="KIZ17" s="685"/>
      <c r="KJA17" s="685"/>
      <c r="KJB17" s="685"/>
      <c r="KJC17" s="685"/>
      <c r="KJD17" s="685"/>
      <c r="KJE17" s="685"/>
      <c r="KJF17" s="685"/>
      <c r="KJG17" s="685"/>
      <c r="KJH17" s="685"/>
      <c r="KJI17" s="685"/>
      <c r="KJJ17" s="685"/>
      <c r="KJK17" s="685"/>
      <c r="KJL17" s="685"/>
      <c r="KJM17" s="685"/>
      <c r="KJN17" s="685"/>
      <c r="KJO17" s="685"/>
      <c r="KJP17" s="685"/>
      <c r="KJQ17" s="685"/>
      <c r="KJR17" s="685"/>
      <c r="KJS17" s="685"/>
      <c r="KJT17" s="685"/>
      <c r="KJU17" s="685"/>
      <c r="KJV17" s="685"/>
      <c r="KJW17" s="685"/>
      <c r="KJX17" s="685"/>
      <c r="KJY17" s="685"/>
      <c r="KJZ17" s="685"/>
      <c r="KKA17" s="685"/>
      <c r="KKB17" s="685"/>
      <c r="KKC17" s="685"/>
      <c r="KKD17" s="685"/>
      <c r="KKE17" s="685"/>
      <c r="KKF17" s="685"/>
      <c r="KKG17" s="685"/>
      <c r="KKH17" s="685"/>
      <c r="KKI17" s="685"/>
      <c r="KKJ17" s="685"/>
      <c r="KKK17" s="685"/>
      <c r="KKL17" s="685"/>
      <c r="KKM17" s="685"/>
      <c r="KKN17" s="685"/>
      <c r="KKO17" s="685"/>
      <c r="KKP17" s="685"/>
      <c r="KKQ17" s="685"/>
      <c r="KKR17" s="685"/>
      <c r="KKS17" s="685"/>
      <c r="KKT17" s="685"/>
      <c r="KKU17" s="685"/>
      <c r="KKV17" s="685"/>
      <c r="KKW17" s="685"/>
      <c r="KKX17" s="685"/>
      <c r="KKY17" s="685"/>
      <c r="KKZ17" s="685"/>
      <c r="KLA17" s="685"/>
      <c r="KLB17" s="685"/>
      <c r="KLC17" s="685"/>
      <c r="KLD17" s="685"/>
      <c r="KLE17" s="685"/>
      <c r="KLF17" s="685"/>
      <c r="KLG17" s="685"/>
      <c r="KLH17" s="685"/>
      <c r="KLI17" s="685"/>
      <c r="KLJ17" s="685"/>
      <c r="KLK17" s="685"/>
      <c r="KLL17" s="685"/>
      <c r="KLM17" s="685"/>
      <c r="KLN17" s="685"/>
      <c r="KLO17" s="685"/>
      <c r="KLP17" s="685"/>
      <c r="KLQ17" s="685"/>
      <c r="KLR17" s="685"/>
      <c r="KLS17" s="685"/>
      <c r="KLT17" s="685"/>
      <c r="KLU17" s="685"/>
      <c r="KLV17" s="685"/>
      <c r="KLW17" s="685"/>
      <c r="KLX17" s="685"/>
      <c r="KLY17" s="685"/>
      <c r="KLZ17" s="685"/>
      <c r="KMA17" s="685"/>
      <c r="KMB17" s="685"/>
      <c r="KMC17" s="685"/>
      <c r="KMD17" s="685"/>
      <c r="KME17" s="685"/>
      <c r="KMF17" s="685"/>
      <c r="KMG17" s="685"/>
      <c r="KMH17" s="685"/>
      <c r="KMI17" s="685"/>
      <c r="KMJ17" s="685"/>
      <c r="KMK17" s="685"/>
      <c r="KML17" s="685"/>
      <c r="KMM17" s="685"/>
      <c r="KMN17" s="685"/>
      <c r="KMO17" s="685"/>
      <c r="KMP17" s="685"/>
      <c r="KMQ17" s="685"/>
      <c r="KMR17" s="685"/>
      <c r="KMS17" s="685"/>
      <c r="KMT17" s="685"/>
      <c r="KMU17" s="685"/>
      <c r="KMV17" s="685"/>
      <c r="KMW17" s="685"/>
      <c r="KMX17" s="685"/>
      <c r="KMY17" s="685"/>
      <c r="KMZ17" s="685"/>
      <c r="KNA17" s="685"/>
      <c r="KNB17" s="685"/>
      <c r="KNC17" s="685"/>
      <c r="KND17" s="685"/>
      <c r="KNE17" s="685"/>
      <c r="KNF17" s="685"/>
      <c r="KNG17" s="685"/>
      <c r="KNH17" s="685"/>
      <c r="KNI17" s="685"/>
      <c r="KNJ17" s="685"/>
      <c r="KNK17" s="685"/>
      <c r="KNL17" s="685"/>
      <c r="KNM17" s="685"/>
      <c r="KNN17" s="685"/>
      <c r="KNO17" s="685"/>
      <c r="KNP17" s="685"/>
      <c r="KNQ17" s="685"/>
      <c r="KNR17" s="685"/>
      <c r="KNS17" s="685"/>
      <c r="KNT17" s="685"/>
      <c r="KNU17" s="685"/>
      <c r="KNV17" s="685"/>
      <c r="KNW17" s="685"/>
      <c r="KNX17" s="685"/>
      <c r="KNY17" s="685"/>
      <c r="KNZ17" s="685"/>
      <c r="KOA17" s="685"/>
      <c r="KOB17" s="685"/>
      <c r="KOC17" s="685"/>
      <c r="KOD17" s="685"/>
      <c r="KOE17" s="685"/>
      <c r="KOF17" s="685"/>
      <c r="KOG17" s="685"/>
      <c r="KOH17" s="685"/>
      <c r="KOI17" s="685"/>
      <c r="KOJ17" s="685"/>
      <c r="KOK17" s="685"/>
      <c r="KOL17" s="685"/>
      <c r="KOM17" s="685"/>
      <c r="KON17" s="685"/>
      <c r="KOO17" s="685"/>
      <c r="KOP17" s="685"/>
      <c r="KOQ17" s="685"/>
      <c r="KOR17" s="685"/>
      <c r="KOS17" s="685"/>
      <c r="KOT17" s="685"/>
      <c r="KOU17" s="685"/>
      <c r="KOV17" s="685"/>
      <c r="KOW17" s="685"/>
      <c r="KOX17" s="685"/>
      <c r="KOY17" s="685"/>
      <c r="KOZ17" s="685"/>
      <c r="KPA17" s="685"/>
      <c r="KPB17" s="685"/>
      <c r="KPC17" s="685"/>
      <c r="KPD17" s="685"/>
      <c r="KPE17" s="685"/>
      <c r="KPF17" s="685"/>
      <c r="KPG17" s="685"/>
      <c r="KPH17" s="685"/>
      <c r="KPI17" s="685"/>
      <c r="KPJ17" s="685"/>
      <c r="KPK17" s="685"/>
      <c r="KPL17" s="685"/>
      <c r="KPM17" s="685"/>
      <c r="KPN17" s="685"/>
      <c r="KPO17" s="685"/>
      <c r="KPP17" s="685"/>
      <c r="KPQ17" s="685"/>
      <c r="KPR17" s="685"/>
      <c r="KPS17" s="685"/>
      <c r="KPT17" s="685"/>
      <c r="KPU17" s="685"/>
      <c r="KPV17" s="685"/>
      <c r="KPW17" s="685"/>
      <c r="KPX17" s="685"/>
      <c r="KPY17" s="685"/>
      <c r="KPZ17" s="685"/>
      <c r="KQA17" s="685"/>
      <c r="KQB17" s="685"/>
      <c r="KQC17" s="685"/>
      <c r="KQD17" s="685"/>
      <c r="KQE17" s="685"/>
      <c r="KQF17" s="685"/>
      <c r="KQG17" s="685"/>
      <c r="KQH17" s="685"/>
      <c r="KQI17" s="685"/>
      <c r="KQJ17" s="685"/>
      <c r="KQK17" s="685"/>
      <c r="KQL17" s="685"/>
      <c r="KQM17" s="685"/>
      <c r="KQN17" s="685"/>
      <c r="KQO17" s="685"/>
      <c r="KQP17" s="685"/>
      <c r="KQQ17" s="685"/>
      <c r="KQR17" s="685"/>
      <c r="KQS17" s="685"/>
      <c r="KQT17" s="685"/>
      <c r="KQU17" s="685"/>
      <c r="KQV17" s="685"/>
      <c r="KQW17" s="685"/>
      <c r="KQX17" s="685"/>
      <c r="KQY17" s="685"/>
      <c r="KQZ17" s="685"/>
      <c r="KRA17" s="685"/>
      <c r="KRB17" s="685"/>
      <c r="KRC17" s="685"/>
      <c r="KRD17" s="685"/>
      <c r="KRE17" s="685"/>
      <c r="KRF17" s="685"/>
      <c r="KRG17" s="685"/>
      <c r="KRH17" s="685"/>
      <c r="KRI17" s="685"/>
      <c r="KRJ17" s="685"/>
      <c r="KRK17" s="685"/>
      <c r="KRL17" s="685"/>
      <c r="KRM17" s="685"/>
      <c r="KRN17" s="685"/>
      <c r="KRO17" s="685"/>
      <c r="KRP17" s="685"/>
      <c r="KRQ17" s="685"/>
      <c r="KRR17" s="685"/>
      <c r="KRS17" s="685"/>
      <c r="KRT17" s="685"/>
      <c r="KRU17" s="685"/>
      <c r="KRV17" s="685"/>
      <c r="KRW17" s="685"/>
      <c r="KRX17" s="685"/>
      <c r="KRY17" s="685"/>
      <c r="KRZ17" s="685"/>
      <c r="KSA17" s="685"/>
      <c r="KSB17" s="685"/>
      <c r="KSC17" s="685"/>
      <c r="KSD17" s="685"/>
      <c r="KSE17" s="685"/>
      <c r="KSF17" s="685"/>
      <c r="KSG17" s="685"/>
      <c r="KSH17" s="685"/>
      <c r="KSI17" s="685"/>
      <c r="KSJ17" s="685"/>
      <c r="KSK17" s="685"/>
      <c r="KSL17" s="685"/>
      <c r="KSM17" s="685"/>
      <c r="KSN17" s="685"/>
      <c r="KSO17" s="685"/>
      <c r="KSP17" s="685"/>
      <c r="KSQ17" s="685"/>
      <c r="KSR17" s="685"/>
      <c r="KSS17" s="685"/>
      <c r="KST17" s="685"/>
      <c r="KSU17" s="685"/>
      <c r="KSV17" s="685"/>
      <c r="KSW17" s="685"/>
      <c r="KSX17" s="685"/>
      <c r="KSY17" s="685"/>
      <c r="KSZ17" s="685"/>
      <c r="KTA17" s="685"/>
      <c r="KTB17" s="685"/>
      <c r="KTC17" s="685"/>
      <c r="KTD17" s="685"/>
      <c r="KTE17" s="685"/>
      <c r="KTF17" s="685"/>
      <c r="KTG17" s="685"/>
      <c r="KTH17" s="685"/>
      <c r="KTI17" s="685"/>
      <c r="KTJ17" s="685"/>
      <c r="KTK17" s="685"/>
      <c r="KTL17" s="685"/>
      <c r="KTM17" s="685"/>
      <c r="KTN17" s="685"/>
      <c r="KTO17" s="685"/>
      <c r="KTP17" s="685"/>
      <c r="KTQ17" s="685"/>
      <c r="KTR17" s="685"/>
      <c r="KTS17" s="685"/>
      <c r="KTT17" s="685"/>
      <c r="KTU17" s="685"/>
      <c r="KTV17" s="685"/>
      <c r="KTW17" s="685"/>
      <c r="KTX17" s="685"/>
      <c r="KTY17" s="685"/>
      <c r="KTZ17" s="685"/>
      <c r="KUA17" s="685"/>
      <c r="KUB17" s="685"/>
      <c r="KUC17" s="685"/>
      <c r="KUD17" s="685"/>
      <c r="KUE17" s="685"/>
      <c r="KUF17" s="685"/>
      <c r="KUG17" s="685"/>
      <c r="KUH17" s="685"/>
      <c r="KUI17" s="685"/>
      <c r="KUJ17" s="685"/>
      <c r="KUK17" s="685"/>
      <c r="KUL17" s="685"/>
      <c r="KUM17" s="685"/>
      <c r="KUN17" s="685"/>
      <c r="KUO17" s="685"/>
      <c r="KUP17" s="685"/>
      <c r="KUQ17" s="685"/>
      <c r="KUR17" s="685"/>
      <c r="KUS17" s="685"/>
      <c r="KUT17" s="685"/>
      <c r="KUU17" s="685"/>
      <c r="KUV17" s="685"/>
      <c r="KUW17" s="685"/>
      <c r="KUX17" s="685"/>
      <c r="KUY17" s="685"/>
      <c r="KUZ17" s="685"/>
      <c r="KVA17" s="685"/>
      <c r="KVB17" s="685"/>
      <c r="KVC17" s="685"/>
      <c r="KVD17" s="685"/>
      <c r="KVE17" s="685"/>
      <c r="KVF17" s="685"/>
      <c r="KVG17" s="685"/>
      <c r="KVH17" s="685"/>
      <c r="KVI17" s="685"/>
      <c r="KVJ17" s="685"/>
      <c r="KVK17" s="685"/>
      <c r="KVL17" s="685"/>
      <c r="KVM17" s="685"/>
      <c r="KVN17" s="685"/>
      <c r="KVO17" s="685"/>
      <c r="KVP17" s="685"/>
      <c r="KVQ17" s="685"/>
      <c r="KVR17" s="685"/>
      <c r="KVS17" s="685"/>
      <c r="KVT17" s="685"/>
      <c r="KVU17" s="685"/>
      <c r="KVV17" s="685"/>
      <c r="KVW17" s="685"/>
      <c r="KVX17" s="685"/>
      <c r="KVY17" s="685"/>
      <c r="KVZ17" s="685"/>
      <c r="KWA17" s="685"/>
      <c r="KWB17" s="685"/>
      <c r="KWC17" s="685"/>
      <c r="KWD17" s="685"/>
      <c r="KWE17" s="685"/>
      <c r="KWF17" s="685"/>
      <c r="KWG17" s="685"/>
      <c r="KWH17" s="685"/>
      <c r="KWI17" s="685"/>
      <c r="KWJ17" s="685"/>
      <c r="KWK17" s="685"/>
      <c r="KWL17" s="685"/>
      <c r="KWM17" s="685"/>
      <c r="KWN17" s="685"/>
      <c r="KWO17" s="685"/>
      <c r="KWP17" s="685"/>
      <c r="KWQ17" s="685"/>
      <c r="KWR17" s="685"/>
      <c r="KWS17" s="685"/>
      <c r="KWT17" s="685"/>
      <c r="KWU17" s="685"/>
      <c r="KWV17" s="685"/>
      <c r="KWW17" s="685"/>
      <c r="KWX17" s="685"/>
      <c r="KWY17" s="685"/>
      <c r="KWZ17" s="685"/>
      <c r="KXA17" s="685"/>
      <c r="KXB17" s="685"/>
      <c r="KXC17" s="685"/>
      <c r="KXD17" s="685"/>
      <c r="KXE17" s="685"/>
      <c r="KXF17" s="685"/>
      <c r="KXG17" s="685"/>
      <c r="KXH17" s="685"/>
      <c r="KXI17" s="685"/>
      <c r="KXJ17" s="685"/>
      <c r="KXK17" s="685"/>
      <c r="KXL17" s="685"/>
      <c r="KXM17" s="685"/>
      <c r="KXN17" s="685"/>
      <c r="KXO17" s="685"/>
      <c r="KXP17" s="685"/>
      <c r="KXQ17" s="685"/>
      <c r="KXR17" s="685"/>
      <c r="KXS17" s="685"/>
      <c r="KXT17" s="685"/>
      <c r="KXU17" s="685"/>
      <c r="KXV17" s="685"/>
      <c r="KXW17" s="685"/>
      <c r="KXX17" s="685"/>
      <c r="KXY17" s="685"/>
      <c r="KXZ17" s="685"/>
      <c r="KYA17" s="685"/>
      <c r="KYB17" s="685"/>
      <c r="KYC17" s="685"/>
      <c r="KYD17" s="685"/>
      <c r="KYE17" s="685"/>
      <c r="KYF17" s="685"/>
      <c r="KYG17" s="685"/>
      <c r="KYH17" s="685"/>
      <c r="KYI17" s="685"/>
      <c r="KYJ17" s="685"/>
      <c r="KYK17" s="685"/>
      <c r="KYL17" s="685"/>
      <c r="KYM17" s="685"/>
      <c r="KYN17" s="685"/>
      <c r="KYO17" s="685"/>
      <c r="KYP17" s="685"/>
      <c r="KYQ17" s="685"/>
      <c r="KYR17" s="685"/>
      <c r="KYS17" s="685"/>
      <c r="KYT17" s="685"/>
      <c r="KYU17" s="685"/>
      <c r="KYV17" s="685"/>
      <c r="KYW17" s="685"/>
      <c r="KYX17" s="685"/>
      <c r="KYY17" s="685"/>
      <c r="KYZ17" s="685"/>
      <c r="KZA17" s="685"/>
      <c r="KZB17" s="685"/>
      <c r="KZC17" s="685"/>
      <c r="KZD17" s="685"/>
      <c r="KZE17" s="685"/>
      <c r="KZF17" s="685"/>
      <c r="KZG17" s="685"/>
      <c r="KZH17" s="685"/>
      <c r="KZI17" s="685"/>
      <c r="KZJ17" s="685"/>
      <c r="KZK17" s="685"/>
      <c r="KZL17" s="685"/>
      <c r="KZM17" s="685"/>
      <c r="KZN17" s="685"/>
      <c r="KZO17" s="685"/>
      <c r="KZP17" s="685"/>
      <c r="KZQ17" s="685"/>
      <c r="KZR17" s="685"/>
      <c r="KZS17" s="685"/>
      <c r="KZT17" s="685"/>
      <c r="KZU17" s="685"/>
      <c r="KZV17" s="685"/>
      <c r="KZW17" s="685"/>
      <c r="KZX17" s="685"/>
      <c r="KZY17" s="685"/>
      <c r="KZZ17" s="685"/>
      <c r="LAA17" s="685"/>
      <c r="LAB17" s="685"/>
      <c r="LAC17" s="685"/>
      <c r="LAD17" s="685"/>
      <c r="LAE17" s="685"/>
      <c r="LAF17" s="685"/>
      <c r="LAG17" s="685"/>
      <c r="LAH17" s="685"/>
      <c r="LAI17" s="685"/>
      <c r="LAJ17" s="685"/>
      <c r="LAK17" s="685"/>
      <c r="LAL17" s="685"/>
      <c r="LAM17" s="685"/>
      <c r="LAN17" s="685"/>
      <c r="LAO17" s="685"/>
      <c r="LAP17" s="685"/>
      <c r="LAQ17" s="685"/>
      <c r="LAR17" s="685"/>
      <c r="LAS17" s="685"/>
      <c r="LAT17" s="685"/>
      <c r="LAU17" s="685"/>
      <c r="LAV17" s="685"/>
      <c r="LAW17" s="685"/>
      <c r="LAX17" s="685"/>
      <c r="LAY17" s="685"/>
      <c r="LAZ17" s="685"/>
      <c r="LBA17" s="685"/>
      <c r="LBB17" s="685"/>
      <c r="LBC17" s="685"/>
      <c r="LBD17" s="685"/>
      <c r="LBE17" s="685"/>
      <c r="LBF17" s="685"/>
      <c r="LBG17" s="685"/>
      <c r="LBH17" s="685"/>
      <c r="LBI17" s="685"/>
      <c r="LBJ17" s="685"/>
      <c r="LBK17" s="685"/>
      <c r="LBL17" s="685"/>
      <c r="LBM17" s="685"/>
      <c r="LBN17" s="685"/>
      <c r="LBO17" s="685"/>
      <c r="LBP17" s="685"/>
      <c r="LBQ17" s="685"/>
      <c r="LBR17" s="685"/>
      <c r="LBS17" s="685"/>
      <c r="LBT17" s="685"/>
      <c r="LBU17" s="685"/>
      <c r="LBV17" s="685"/>
      <c r="LBW17" s="685"/>
      <c r="LBX17" s="685"/>
      <c r="LBY17" s="685"/>
      <c r="LBZ17" s="685"/>
      <c r="LCA17" s="685"/>
      <c r="LCB17" s="685"/>
      <c r="LCC17" s="685"/>
      <c r="LCD17" s="685"/>
      <c r="LCE17" s="685"/>
      <c r="LCF17" s="685"/>
      <c r="LCG17" s="685"/>
      <c r="LCH17" s="685"/>
      <c r="LCI17" s="685"/>
      <c r="LCJ17" s="685"/>
      <c r="LCK17" s="685"/>
      <c r="LCL17" s="685"/>
      <c r="LCM17" s="685"/>
      <c r="LCN17" s="685"/>
      <c r="LCO17" s="685"/>
      <c r="LCP17" s="685"/>
      <c r="LCQ17" s="685"/>
      <c r="LCR17" s="685"/>
      <c r="LCS17" s="685"/>
      <c r="LCT17" s="685"/>
      <c r="LCU17" s="685"/>
      <c r="LCV17" s="685"/>
      <c r="LCW17" s="685"/>
      <c r="LCX17" s="685"/>
      <c r="LCY17" s="685"/>
      <c r="LCZ17" s="685"/>
      <c r="LDA17" s="685"/>
      <c r="LDB17" s="685"/>
      <c r="LDC17" s="685"/>
      <c r="LDD17" s="685"/>
      <c r="LDE17" s="685"/>
      <c r="LDF17" s="685"/>
      <c r="LDG17" s="685"/>
      <c r="LDH17" s="685"/>
      <c r="LDI17" s="685"/>
      <c r="LDJ17" s="685"/>
      <c r="LDK17" s="685"/>
      <c r="LDL17" s="685"/>
      <c r="LDM17" s="685"/>
      <c r="LDN17" s="685"/>
      <c r="LDO17" s="685"/>
      <c r="LDP17" s="685"/>
      <c r="LDQ17" s="685"/>
      <c r="LDR17" s="685"/>
      <c r="LDS17" s="685"/>
      <c r="LDT17" s="685"/>
      <c r="LDU17" s="685"/>
      <c r="LDV17" s="685"/>
      <c r="LDW17" s="685"/>
      <c r="LDX17" s="685"/>
      <c r="LDY17" s="685"/>
      <c r="LDZ17" s="685"/>
      <c r="LEA17" s="685"/>
      <c r="LEB17" s="685"/>
      <c r="LEC17" s="685"/>
      <c r="LED17" s="685"/>
      <c r="LEE17" s="685"/>
      <c r="LEF17" s="685"/>
      <c r="LEG17" s="685"/>
      <c r="LEH17" s="685"/>
      <c r="LEI17" s="685"/>
      <c r="LEJ17" s="685"/>
      <c r="LEK17" s="685"/>
      <c r="LEL17" s="685"/>
      <c r="LEM17" s="685"/>
      <c r="LEN17" s="685"/>
      <c r="LEO17" s="685"/>
      <c r="LEP17" s="685"/>
      <c r="LEQ17" s="685"/>
      <c r="LER17" s="685"/>
      <c r="LES17" s="685"/>
      <c r="LET17" s="685"/>
      <c r="LEU17" s="685"/>
      <c r="LEV17" s="685"/>
      <c r="LEW17" s="685"/>
      <c r="LEX17" s="685"/>
      <c r="LEY17" s="685"/>
      <c r="LEZ17" s="685"/>
      <c r="LFA17" s="685"/>
      <c r="LFB17" s="685"/>
      <c r="LFC17" s="685"/>
      <c r="LFD17" s="685"/>
      <c r="LFE17" s="685"/>
      <c r="LFF17" s="685"/>
      <c r="LFG17" s="685"/>
      <c r="LFH17" s="685"/>
      <c r="LFI17" s="685"/>
      <c r="LFJ17" s="685"/>
      <c r="LFK17" s="685"/>
      <c r="LFL17" s="685"/>
      <c r="LFM17" s="685"/>
      <c r="LFN17" s="685"/>
      <c r="LFO17" s="685"/>
      <c r="LFP17" s="685"/>
      <c r="LFQ17" s="685"/>
      <c r="LFR17" s="685"/>
      <c r="LFS17" s="685"/>
      <c r="LFT17" s="685"/>
      <c r="LFU17" s="685"/>
      <c r="LFV17" s="685"/>
      <c r="LFW17" s="685"/>
      <c r="LFX17" s="685"/>
      <c r="LFY17" s="685"/>
      <c r="LFZ17" s="685"/>
      <c r="LGA17" s="685"/>
      <c r="LGB17" s="685"/>
      <c r="LGC17" s="685"/>
      <c r="LGD17" s="685"/>
      <c r="LGE17" s="685"/>
      <c r="LGF17" s="685"/>
      <c r="LGG17" s="685"/>
      <c r="LGH17" s="685"/>
      <c r="LGI17" s="685"/>
      <c r="LGJ17" s="685"/>
      <c r="LGK17" s="685"/>
      <c r="LGL17" s="685"/>
      <c r="LGM17" s="685"/>
      <c r="LGN17" s="685"/>
      <c r="LGO17" s="685"/>
      <c r="LGP17" s="685"/>
      <c r="LGQ17" s="685"/>
      <c r="LGR17" s="685"/>
      <c r="LGS17" s="685"/>
      <c r="LGT17" s="685"/>
      <c r="LGU17" s="685"/>
      <c r="LGV17" s="685"/>
      <c r="LGW17" s="685"/>
      <c r="LGX17" s="685"/>
      <c r="LGY17" s="685"/>
      <c r="LGZ17" s="685"/>
      <c r="LHA17" s="685"/>
      <c r="LHB17" s="685"/>
      <c r="LHC17" s="685"/>
      <c r="LHD17" s="685"/>
      <c r="LHE17" s="685"/>
      <c r="LHF17" s="685"/>
      <c r="LHG17" s="685"/>
      <c r="LHH17" s="685"/>
      <c r="LHI17" s="685"/>
      <c r="LHJ17" s="685"/>
      <c r="LHK17" s="685"/>
      <c r="LHL17" s="685"/>
      <c r="LHM17" s="685"/>
      <c r="LHN17" s="685"/>
      <c r="LHO17" s="685"/>
      <c r="LHP17" s="685"/>
      <c r="LHQ17" s="685"/>
      <c r="LHR17" s="685"/>
      <c r="LHS17" s="685"/>
      <c r="LHT17" s="685"/>
      <c r="LHU17" s="685"/>
      <c r="LHV17" s="685"/>
      <c r="LHW17" s="685"/>
      <c r="LHX17" s="685"/>
      <c r="LHY17" s="685"/>
      <c r="LHZ17" s="685"/>
      <c r="LIA17" s="685"/>
      <c r="LIB17" s="685"/>
      <c r="LIC17" s="685"/>
      <c r="LID17" s="685"/>
      <c r="LIE17" s="685"/>
      <c r="LIF17" s="685"/>
      <c r="LIG17" s="685"/>
      <c r="LIH17" s="685"/>
      <c r="LII17" s="685"/>
      <c r="LIJ17" s="685"/>
      <c r="LIK17" s="685"/>
      <c r="LIL17" s="685"/>
      <c r="LIM17" s="685"/>
      <c r="LIN17" s="685"/>
      <c r="LIO17" s="685"/>
      <c r="LIP17" s="685"/>
      <c r="LIQ17" s="685"/>
      <c r="LIR17" s="685"/>
      <c r="LIS17" s="685"/>
      <c r="LIT17" s="685"/>
      <c r="LIU17" s="685"/>
      <c r="LIV17" s="685"/>
      <c r="LIW17" s="685"/>
      <c r="LIX17" s="685"/>
      <c r="LIY17" s="685"/>
      <c r="LIZ17" s="685"/>
      <c r="LJA17" s="685"/>
      <c r="LJB17" s="685"/>
      <c r="LJC17" s="685"/>
      <c r="LJD17" s="685"/>
      <c r="LJE17" s="685"/>
      <c r="LJF17" s="685"/>
      <c r="LJG17" s="685"/>
      <c r="LJH17" s="685"/>
      <c r="LJI17" s="685"/>
      <c r="LJJ17" s="685"/>
      <c r="LJK17" s="685"/>
      <c r="LJL17" s="685"/>
      <c r="LJM17" s="685"/>
      <c r="LJN17" s="685"/>
      <c r="LJO17" s="685"/>
      <c r="LJP17" s="685"/>
      <c r="LJQ17" s="685"/>
      <c r="LJR17" s="685"/>
      <c r="LJS17" s="685"/>
      <c r="LJT17" s="685"/>
      <c r="LJU17" s="685"/>
      <c r="LJV17" s="685"/>
      <c r="LJW17" s="685"/>
      <c r="LJX17" s="685"/>
      <c r="LJY17" s="685"/>
      <c r="LJZ17" s="685"/>
      <c r="LKA17" s="685"/>
      <c r="LKB17" s="685"/>
      <c r="LKC17" s="685"/>
      <c r="LKD17" s="685"/>
      <c r="LKE17" s="685"/>
      <c r="LKF17" s="685"/>
      <c r="LKG17" s="685"/>
      <c r="LKH17" s="685"/>
      <c r="LKI17" s="685"/>
      <c r="LKJ17" s="685"/>
      <c r="LKK17" s="685"/>
      <c r="LKL17" s="685"/>
      <c r="LKM17" s="685"/>
      <c r="LKN17" s="685"/>
      <c r="LKO17" s="685"/>
      <c r="LKP17" s="685"/>
      <c r="LKQ17" s="685"/>
      <c r="LKR17" s="685"/>
      <c r="LKS17" s="685"/>
      <c r="LKT17" s="685"/>
      <c r="LKU17" s="685"/>
      <c r="LKV17" s="685"/>
      <c r="LKW17" s="685"/>
      <c r="LKX17" s="685"/>
      <c r="LKY17" s="685"/>
      <c r="LKZ17" s="685"/>
      <c r="LLA17" s="685"/>
      <c r="LLB17" s="685"/>
      <c r="LLC17" s="685"/>
      <c r="LLD17" s="685"/>
      <c r="LLE17" s="685"/>
      <c r="LLF17" s="685"/>
      <c r="LLG17" s="685"/>
      <c r="LLH17" s="685"/>
      <c r="LLI17" s="685"/>
      <c r="LLJ17" s="685"/>
      <c r="LLK17" s="685"/>
      <c r="LLL17" s="685"/>
      <c r="LLM17" s="685"/>
      <c r="LLN17" s="685"/>
      <c r="LLO17" s="685"/>
      <c r="LLP17" s="685"/>
      <c r="LLQ17" s="685"/>
      <c r="LLR17" s="685"/>
      <c r="LLS17" s="685"/>
      <c r="LLT17" s="685"/>
      <c r="LLU17" s="685"/>
      <c r="LLV17" s="685"/>
      <c r="LLW17" s="685"/>
      <c r="LLX17" s="685"/>
      <c r="LLY17" s="685"/>
      <c r="LLZ17" s="685"/>
      <c r="LMA17" s="685"/>
      <c r="LMB17" s="685"/>
      <c r="LMC17" s="685"/>
      <c r="LMD17" s="685"/>
      <c r="LME17" s="685"/>
      <c r="LMF17" s="685"/>
      <c r="LMG17" s="685"/>
      <c r="LMH17" s="685"/>
      <c r="LMI17" s="685"/>
      <c r="LMJ17" s="685"/>
      <c r="LMK17" s="685"/>
      <c r="LML17" s="685"/>
      <c r="LMM17" s="685"/>
      <c r="LMN17" s="685"/>
      <c r="LMO17" s="685"/>
      <c r="LMP17" s="685"/>
      <c r="LMQ17" s="685"/>
      <c r="LMR17" s="685"/>
      <c r="LMS17" s="685"/>
      <c r="LMT17" s="685"/>
      <c r="LMU17" s="685"/>
      <c r="LMV17" s="685"/>
      <c r="LMW17" s="685"/>
      <c r="LMX17" s="685"/>
      <c r="LMY17" s="685"/>
      <c r="LMZ17" s="685"/>
      <c r="LNA17" s="685"/>
      <c r="LNB17" s="685"/>
      <c r="LNC17" s="685"/>
      <c r="LND17" s="685"/>
      <c r="LNE17" s="685"/>
      <c r="LNF17" s="685"/>
      <c r="LNG17" s="685"/>
      <c r="LNH17" s="685"/>
      <c r="LNI17" s="685"/>
      <c r="LNJ17" s="685"/>
      <c r="LNK17" s="685"/>
      <c r="LNL17" s="685"/>
      <c r="LNM17" s="685"/>
      <c r="LNN17" s="685"/>
      <c r="LNO17" s="685"/>
      <c r="LNP17" s="685"/>
      <c r="LNQ17" s="685"/>
      <c r="LNR17" s="685"/>
      <c r="LNS17" s="685"/>
      <c r="LNT17" s="685"/>
      <c r="LNU17" s="685"/>
      <c r="LNV17" s="685"/>
      <c r="LNW17" s="685"/>
      <c r="LNX17" s="685"/>
      <c r="LNY17" s="685"/>
      <c r="LNZ17" s="685"/>
      <c r="LOA17" s="685"/>
      <c r="LOB17" s="685"/>
      <c r="LOC17" s="685"/>
      <c r="LOD17" s="685"/>
      <c r="LOE17" s="685"/>
      <c r="LOF17" s="685"/>
      <c r="LOG17" s="685"/>
      <c r="LOH17" s="685"/>
      <c r="LOI17" s="685"/>
      <c r="LOJ17" s="685"/>
      <c r="LOK17" s="685"/>
      <c r="LOL17" s="685"/>
      <c r="LOM17" s="685"/>
      <c r="LON17" s="685"/>
      <c r="LOO17" s="685"/>
      <c r="LOP17" s="685"/>
      <c r="LOQ17" s="685"/>
      <c r="LOR17" s="685"/>
      <c r="LOS17" s="685"/>
      <c r="LOT17" s="685"/>
      <c r="LOU17" s="685"/>
      <c r="LOV17" s="685"/>
      <c r="LOW17" s="685"/>
      <c r="LOX17" s="685"/>
      <c r="LOY17" s="685"/>
      <c r="LOZ17" s="685"/>
      <c r="LPA17" s="685"/>
      <c r="LPB17" s="685"/>
      <c r="LPC17" s="685"/>
      <c r="LPD17" s="685"/>
      <c r="LPE17" s="685"/>
      <c r="LPF17" s="685"/>
      <c r="LPG17" s="685"/>
      <c r="LPH17" s="685"/>
      <c r="LPI17" s="685"/>
      <c r="LPJ17" s="685"/>
      <c r="LPK17" s="685"/>
      <c r="LPL17" s="685"/>
      <c r="LPM17" s="685"/>
      <c r="LPN17" s="685"/>
      <c r="LPO17" s="685"/>
      <c r="LPP17" s="685"/>
      <c r="LPQ17" s="685"/>
      <c r="LPR17" s="685"/>
      <c r="LPS17" s="685"/>
      <c r="LPT17" s="685"/>
      <c r="LPU17" s="685"/>
      <c r="LPV17" s="685"/>
      <c r="LPW17" s="685"/>
      <c r="LPX17" s="685"/>
      <c r="LPY17" s="685"/>
      <c r="LPZ17" s="685"/>
      <c r="LQA17" s="685"/>
      <c r="LQB17" s="685"/>
      <c r="LQC17" s="685"/>
      <c r="LQD17" s="685"/>
      <c r="LQE17" s="685"/>
      <c r="LQF17" s="685"/>
      <c r="LQG17" s="685"/>
      <c r="LQH17" s="685"/>
      <c r="LQI17" s="685"/>
      <c r="LQJ17" s="685"/>
      <c r="LQK17" s="685"/>
      <c r="LQL17" s="685"/>
      <c r="LQM17" s="685"/>
      <c r="LQN17" s="685"/>
      <c r="LQO17" s="685"/>
      <c r="LQP17" s="685"/>
      <c r="LQQ17" s="685"/>
      <c r="LQR17" s="685"/>
      <c r="LQS17" s="685"/>
      <c r="LQT17" s="685"/>
      <c r="LQU17" s="685"/>
      <c r="LQV17" s="685"/>
      <c r="LQW17" s="685"/>
      <c r="LQX17" s="685"/>
      <c r="LQY17" s="685"/>
      <c r="LQZ17" s="685"/>
      <c r="LRA17" s="685"/>
      <c r="LRB17" s="685"/>
      <c r="LRC17" s="685"/>
      <c r="LRD17" s="685"/>
      <c r="LRE17" s="685"/>
      <c r="LRF17" s="685"/>
      <c r="LRG17" s="685"/>
      <c r="LRH17" s="685"/>
      <c r="LRI17" s="685"/>
      <c r="LRJ17" s="685"/>
      <c r="LRK17" s="685"/>
      <c r="LRL17" s="685"/>
      <c r="LRM17" s="685"/>
      <c r="LRN17" s="685"/>
      <c r="LRO17" s="685"/>
      <c r="LRP17" s="685"/>
      <c r="LRQ17" s="685"/>
      <c r="LRR17" s="685"/>
      <c r="LRS17" s="685"/>
      <c r="LRT17" s="685"/>
      <c r="LRU17" s="685"/>
      <c r="LRV17" s="685"/>
      <c r="LRW17" s="685"/>
      <c r="LRX17" s="685"/>
      <c r="LRY17" s="685"/>
      <c r="LRZ17" s="685"/>
      <c r="LSA17" s="685"/>
      <c r="LSB17" s="685"/>
      <c r="LSC17" s="685"/>
      <c r="LSD17" s="685"/>
      <c r="LSE17" s="685"/>
      <c r="LSF17" s="685"/>
      <c r="LSG17" s="685"/>
      <c r="LSH17" s="685"/>
      <c r="LSI17" s="685"/>
      <c r="LSJ17" s="685"/>
      <c r="LSK17" s="685"/>
      <c r="LSL17" s="685"/>
      <c r="LSM17" s="685"/>
      <c r="LSN17" s="685"/>
      <c r="LSO17" s="685"/>
      <c r="LSP17" s="685"/>
      <c r="LSQ17" s="685"/>
      <c r="LSR17" s="685"/>
      <c r="LSS17" s="685"/>
      <c r="LST17" s="685"/>
      <c r="LSU17" s="685"/>
      <c r="LSV17" s="685"/>
      <c r="LSW17" s="685"/>
      <c r="LSX17" s="685"/>
      <c r="LSY17" s="685"/>
      <c r="LSZ17" s="685"/>
      <c r="LTA17" s="685"/>
      <c r="LTB17" s="685"/>
      <c r="LTC17" s="685"/>
      <c r="LTD17" s="685"/>
      <c r="LTE17" s="685"/>
      <c r="LTF17" s="685"/>
      <c r="LTG17" s="685"/>
      <c r="LTH17" s="685"/>
      <c r="LTI17" s="685"/>
      <c r="LTJ17" s="685"/>
      <c r="LTK17" s="685"/>
      <c r="LTL17" s="685"/>
      <c r="LTM17" s="685"/>
      <c r="LTN17" s="685"/>
      <c r="LTO17" s="685"/>
      <c r="LTP17" s="685"/>
      <c r="LTQ17" s="685"/>
      <c r="LTR17" s="685"/>
      <c r="LTS17" s="685"/>
      <c r="LTT17" s="685"/>
      <c r="LTU17" s="685"/>
      <c r="LTV17" s="685"/>
      <c r="LTW17" s="685"/>
      <c r="LTX17" s="685"/>
      <c r="LTY17" s="685"/>
      <c r="LTZ17" s="685"/>
      <c r="LUA17" s="685"/>
      <c r="LUB17" s="685"/>
      <c r="LUC17" s="685"/>
      <c r="LUD17" s="685"/>
      <c r="LUE17" s="685"/>
      <c r="LUF17" s="685"/>
      <c r="LUG17" s="685"/>
      <c r="LUH17" s="685"/>
      <c r="LUI17" s="685"/>
      <c r="LUJ17" s="685"/>
      <c r="LUK17" s="685"/>
      <c r="LUL17" s="685"/>
      <c r="LUM17" s="685"/>
      <c r="LUN17" s="685"/>
      <c r="LUO17" s="685"/>
      <c r="LUP17" s="685"/>
      <c r="LUQ17" s="685"/>
      <c r="LUR17" s="685"/>
      <c r="LUS17" s="685"/>
      <c r="LUT17" s="685"/>
      <c r="LUU17" s="685"/>
      <c r="LUV17" s="685"/>
      <c r="LUW17" s="685"/>
      <c r="LUX17" s="685"/>
      <c r="LUY17" s="685"/>
      <c r="LUZ17" s="685"/>
      <c r="LVA17" s="685"/>
      <c r="LVB17" s="685"/>
      <c r="LVC17" s="685"/>
      <c r="LVD17" s="685"/>
      <c r="LVE17" s="685"/>
      <c r="LVF17" s="685"/>
      <c r="LVG17" s="685"/>
      <c r="LVH17" s="685"/>
      <c r="LVI17" s="685"/>
      <c r="LVJ17" s="685"/>
      <c r="LVK17" s="685"/>
      <c r="LVL17" s="685"/>
      <c r="LVM17" s="685"/>
      <c r="LVN17" s="685"/>
      <c r="LVO17" s="685"/>
      <c r="LVP17" s="685"/>
      <c r="LVQ17" s="685"/>
      <c r="LVR17" s="685"/>
      <c r="LVS17" s="685"/>
      <c r="LVT17" s="685"/>
      <c r="LVU17" s="685"/>
      <c r="LVV17" s="685"/>
      <c r="LVW17" s="685"/>
      <c r="LVX17" s="685"/>
      <c r="LVY17" s="685"/>
      <c r="LVZ17" s="685"/>
      <c r="LWA17" s="685"/>
      <c r="LWB17" s="685"/>
      <c r="LWC17" s="685"/>
      <c r="LWD17" s="685"/>
      <c r="LWE17" s="685"/>
      <c r="LWF17" s="685"/>
      <c r="LWG17" s="685"/>
      <c r="LWH17" s="685"/>
      <c r="LWI17" s="685"/>
      <c r="LWJ17" s="685"/>
      <c r="LWK17" s="685"/>
      <c r="LWL17" s="685"/>
      <c r="LWM17" s="685"/>
      <c r="LWN17" s="685"/>
      <c r="LWO17" s="685"/>
      <c r="LWP17" s="685"/>
      <c r="LWQ17" s="685"/>
      <c r="LWR17" s="685"/>
      <c r="LWS17" s="685"/>
      <c r="LWT17" s="685"/>
      <c r="LWU17" s="685"/>
      <c r="LWV17" s="685"/>
      <c r="LWW17" s="685"/>
      <c r="LWX17" s="685"/>
      <c r="LWY17" s="685"/>
      <c r="LWZ17" s="685"/>
      <c r="LXA17" s="685"/>
      <c r="LXB17" s="685"/>
      <c r="LXC17" s="685"/>
      <c r="LXD17" s="685"/>
      <c r="LXE17" s="685"/>
      <c r="LXF17" s="685"/>
      <c r="LXG17" s="685"/>
      <c r="LXH17" s="685"/>
      <c r="LXI17" s="685"/>
      <c r="LXJ17" s="685"/>
      <c r="LXK17" s="685"/>
      <c r="LXL17" s="685"/>
      <c r="LXM17" s="685"/>
      <c r="LXN17" s="685"/>
      <c r="LXO17" s="685"/>
      <c r="LXP17" s="685"/>
      <c r="LXQ17" s="685"/>
      <c r="LXR17" s="685"/>
      <c r="LXS17" s="685"/>
      <c r="LXT17" s="685"/>
      <c r="LXU17" s="685"/>
      <c r="LXV17" s="685"/>
      <c r="LXW17" s="685"/>
      <c r="LXX17" s="685"/>
      <c r="LXY17" s="685"/>
      <c r="LXZ17" s="685"/>
      <c r="LYA17" s="685"/>
      <c r="LYB17" s="685"/>
      <c r="LYC17" s="685"/>
      <c r="LYD17" s="685"/>
      <c r="LYE17" s="685"/>
      <c r="LYF17" s="685"/>
      <c r="LYG17" s="685"/>
      <c r="LYH17" s="685"/>
      <c r="LYI17" s="685"/>
      <c r="LYJ17" s="685"/>
      <c r="LYK17" s="685"/>
      <c r="LYL17" s="685"/>
      <c r="LYM17" s="685"/>
      <c r="LYN17" s="685"/>
      <c r="LYO17" s="685"/>
      <c r="LYP17" s="685"/>
      <c r="LYQ17" s="685"/>
      <c r="LYR17" s="685"/>
      <c r="LYS17" s="685"/>
      <c r="LYT17" s="685"/>
      <c r="LYU17" s="685"/>
      <c r="LYV17" s="685"/>
      <c r="LYW17" s="685"/>
      <c r="LYX17" s="685"/>
      <c r="LYY17" s="685"/>
      <c r="LYZ17" s="685"/>
      <c r="LZA17" s="685"/>
      <c r="LZB17" s="685"/>
      <c r="LZC17" s="685"/>
      <c r="LZD17" s="685"/>
      <c r="LZE17" s="685"/>
      <c r="LZF17" s="685"/>
      <c r="LZG17" s="685"/>
      <c r="LZH17" s="685"/>
      <c r="LZI17" s="685"/>
      <c r="LZJ17" s="685"/>
      <c r="LZK17" s="685"/>
      <c r="LZL17" s="685"/>
      <c r="LZM17" s="685"/>
      <c r="LZN17" s="685"/>
      <c r="LZO17" s="685"/>
      <c r="LZP17" s="685"/>
      <c r="LZQ17" s="685"/>
      <c r="LZR17" s="685"/>
      <c r="LZS17" s="685"/>
      <c r="LZT17" s="685"/>
      <c r="LZU17" s="685"/>
      <c r="LZV17" s="685"/>
      <c r="LZW17" s="685"/>
      <c r="LZX17" s="685"/>
      <c r="LZY17" s="685"/>
      <c r="LZZ17" s="685"/>
      <c r="MAA17" s="685"/>
      <c r="MAB17" s="685"/>
      <c r="MAC17" s="685"/>
      <c r="MAD17" s="685"/>
      <c r="MAE17" s="685"/>
      <c r="MAF17" s="685"/>
      <c r="MAG17" s="685"/>
      <c r="MAH17" s="685"/>
      <c r="MAI17" s="685"/>
      <c r="MAJ17" s="685"/>
      <c r="MAK17" s="685"/>
      <c r="MAL17" s="685"/>
      <c r="MAM17" s="685"/>
      <c r="MAN17" s="685"/>
      <c r="MAO17" s="685"/>
      <c r="MAP17" s="685"/>
      <c r="MAQ17" s="685"/>
      <c r="MAR17" s="685"/>
      <c r="MAS17" s="685"/>
      <c r="MAT17" s="685"/>
      <c r="MAU17" s="685"/>
      <c r="MAV17" s="685"/>
      <c r="MAW17" s="685"/>
      <c r="MAX17" s="685"/>
      <c r="MAY17" s="685"/>
      <c r="MAZ17" s="685"/>
      <c r="MBA17" s="685"/>
      <c r="MBB17" s="685"/>
      <c r="MBC17" s="685"/>
      <c r="MBD17" s="685"/>
      <c r="MBE17" s="685"/>
      <c r="MBF17" s="685"/>
      <c r="MBG17" s="685"/>
      <c r="MBH17" s="685"/>
      <c r="MBI17" s="685"/>
      <c r="MBJ17" s="685"/>
      <c r="MBK17" s="685"/>
      <c r="MBL17" s="685"/>
      <c r="MBM17" s="685"/>
      <c r="MBN17" s="685"/>
      <c r="MBO17" s="685"/>
      <c r="MBP17" s="685"/>
      <c r="MBQ17" s="685"/>
      <c r="MBR17" s="685"/>
      <c r="MBS17" s="685"/>
      <c r="MBT17" s="685"/>
      <c r="MBU17" s="685"/>
      <c r="MBV17" s="685"/>
      <c r="MBW17" s="685"/>
      <c r="MBX17" s="685"/>
      <c r="MBY17" s="685"/>
      <c r="MBZ17" s="685"/>
      <c r="MCA17" s="685"/>
      <c r="MCB17" s="685"/>
      <c r="MCC17" s="685"/>
      <c r="MCD17" s="685"/>
      <c r="MCE17" s="685"/>
      <c r="MCF17" s="685"/>
      <c r="MCG17" s="685"/>
      <c r="MCH17" s="685"/>
      <c r="MCI17" s="685"/>
      <c r="MCJ17" s="685"/>
      <c r="MCK17" s="685"/>
      <c r="MCL17" s="685"/>
      <c r="MCM17" s="685"/>
      <c r="MCN17" s="685"/>
      <c r="MCO17" s="685"/>
      <c r="MCP17" s="685"/>
      <c r="MCQ17" s="685"/>
      <c r="MCR17" s="685"/>
      <c r="MCS17" s="685"/>
      <c r="MCT17" s="685"/>
      <c r="MCU17" s="685"/>
      <c r="MCV17" s="685"/>
      <c r="MCW17" s="685"/>
      <c r="MCX17" s="685"/>
      <c r="MCY17" s="685"/>
      <c r="MCZ17" s="685"/>
      <c r="MDA17" s="685"/>
      <c r="MDB17" s="685"/>
      <c r="MDC17" s="685"/>
      <c r="MDD17" s="685"/>
      <c r="MDE17" s="685"/>
      <c r="MDF17" s="685"/>
      <c r="MDG17" s="685"/>
      <c r="MDH17" s="685"/>
      <c r="MDI17" s="685"/>
      <c r="MDJ17" s="685"/>
      <c r="MDK17" s="685"/>
      <c r="MDL17" s="685"/>
      <c r="MDM17" s="685"/>
      <c r="MDN17" s="685"/>
      <c r="MDO17" s="685"/>
      <c r="MDP17" s="685"/>
      <c r="MDQ17" s="685"/>
      <c r="MDR17" s="685"/>
      <c r="MDS17" s="685"/>
      <c r="MDT17" s="685"/>
      <c r="MDU17" s="685"/>
      <c r="MDV17" s="685"/>
      <c r="MDW17" s="685"/>
      <c r="MDX17" s="685"/>
      <c r="MDY17" s="685"/>
      <c r="MDZ17" s="685"/>
      <c r="MEA17" s="685"/>
      <c r="MEB17" s="685"/>
      <c r="MEC17" s="685"/>
      <c r="MED17" s="685"/>
      <c r="MEE17" s="685"/>
      <c r="MEF17" s="685"/>
      <c r="MEG17" s="685"/>
      <c r="MEH17" s="685"/>
      <c r="MEI17" s="685"/>
      <c r="MEJ17" s="685"/>
      <c r="MEK17" s="685"/>
      <c r="MEL17" s="685"/>
      <c r="MEM17" s="685"/>
      <c r="MEN17" s="685"/>
      <c r="MEO17" s="685"/>
      <c r="MEP17" s="685"/>
      <c r="MEQ17" s="685"/>
      <c r="MER17" s="685"/>
      <c r="MES17" s="685"/>
      <c r="MET17" s="685"/>
      <c r="MEU17" s="685"/>
      <c r="MEV17" s="685"/>
      <c r="MEW17" s="685"/>
      <c r="MEX17" s="685"/>
      <c r="MEY17" s="685"/>
      <c r="MEZ17" s="685"/>
      <c r="MFA17" s="685"/>
      <c r="MFB17" s="685"/>
      <c r="MFC17" s="685"/>
      <c r="MFD17" s="685"/>
      <c r="MFE17" s="685"/>
      <c r="MFF17" s="685"/>
      <c r="MFG17" s="685"/>
      <c r="MFH17" s="685"/>
      <c r="MFI17" s="685"/>
      <c r="MFJ17" s="685"/>
      <c r="MFK17" s="685"/>
      <c r="MFL17" s="685"/>
      <c r="MFM17" s="685"/>
      <c r="MFN17" s="685"/>
      <c r="MFO17" s="685"/>
      <c r="MFP17" s="685"/>
      <c r="MFQ17" s="685"/>
      <c r="MFR17" s="685"/>
      <c r="MFS17" s="685"/>
      <c r="MFT17" s="685"/>
      <c r="MFU17" s="685"/>
      <c r="MFV17" s="685"/>
      <c r="MFW17" s="685"/>
      <c r="MFX17" s="685"/>
      <c r="MFY17" s="685"/>
      <c r="MFZ17" s="685"/>
      <c r="MGA17" s="685"/>
      <c r="MGB17" s="685"/>
      <c r="MGC17" s="685"/>
      <c r="MGD17" s="685"/>
      <c r="MGE17" s="685"/>
      <c r="MGF17" s="685"/>
      <c r="MGG17" s="685"/>
      <c r="MGH17" s="685"/>
      <c r="MGI17" s="685"/>
      <c r="MGJ17" s="685"/>
      <c r="MGK17" s="685"/>
      <c r="MGL17" s="685"/>
      <c r="MGM17" s="685"/>
      <c r="MGN17" s="685"/>
      <c r="MGO17" s="685"/>
      <c r="MGP17" s="685"/>
      <c r="MGQ17" s="685"/>
      <c r="MGR17" s="685"/>
      <c r="MGS17" s="685"/>
      <c r="MGT17" s="685"/>
      <c r="MGU17" s="685"/>
      <c r="MGV17" s="685"/>
      <c r="MGW17" s="685"/>
      <c r="MGX17" s="685"/>
      <c r="MGY17" s="685"/>
      <c r="MGZ17" s="685"/>
      <c r="MHA17" s="685"/>
      <c r="MHB17" s="685"/>
      <c r="MHC17" s="685"/>
      <c r="MHD17" s="685"/>
      <c r="MHE17" s="685"/>
      <c r="MHF17" s="685"/>
      <c r="MHG17" s="685"/>
      <c r="MHH17" s="685"/>
      <c r="MHI17" s="685"/>
      <c r="MHJ17" s="685"/>
      <c r="MHK17" s="685"/>
      <c r="MHL17" s="685"/>
      <c r="MHM17" s="685"/>
      <c r="MHN17" s="685"/>
      <c r="MHO17" s="685"/>
      <c r="MHP17" s="685"/>
      <c r="MHQ17" s="685"/>
      <c r="MHR17" s="685"/>
      <c r="MHS17" s="685"/>
      <c r="MHT17" s="685"/>
      <c r="MHU17" s="685"/>
      <c r="MHV17" s="685"/>
      <c r="MHW17" s="685"/>
      <c r="MHX17" s="685"/>
      <c r="MHY17" s="685"/>
      <c r="MHZ17" s="685"/>
      <c r="MIA17" s="685"/>
      <c r="MIB17" s="685"/>
      <c r="MIC17" s="685"/>
      <c r="MID17" s="685"/>
      <c r="MIE17" s="685"/>
      <c r="MIF17" s="685"/>
      <c r="MIG17" s="685"/>
      <c r="MIH17" s="685"/>
      <c r="MII17" s="685"/>
      <c r="MIJ17" s="685"/>
      <c r="MIK17" s="685"/>
      <c r="MIL17" s="685"/>
      <c r="MIM17" s="685"/>
      <c r="MIN17" s="685"/>
      <c r="MIO17" s="685"/>
      <c r="MIP17" s="685"/>
      <c r="MIQ17" s="685"/>
      <c r="MIR17" s="685"/>
      <c r="MIS17" s="685"/>
      <c r="MIT17" s="685"/>
      <c r="MIU17" s="685"/>
      <c r="MIV17" s="685"/>
      <c r="MIW17" s="685"/>
      <c r="MIX17" s="685"/>
      <c r="MIY17" s="685"/>
      <c r="MIZ17" s="685"/>
      <c r="MJA17" s="685"/>
      <c r="MJB17" s="685"/>
      <c r="MJC17" s="685"/>
      <c r="MJD17" s="685"/>
      <c r="MJE17" s="685"/>
      <c r="MJF17" s="685"/>
      <c r="MJG17" s="685"/>
      <c r="MJH17" s="685"/>
      <c r="MJI17" s="685"/>
      <c r="MJJ17" s="685"/>
      <c r="MJK17" s="685"/>
      <c r="MJL17" s="685"/>
      <c r="MJM17" s="685"/>
      <c r="MJN17" s="685"/>
      <c r="MJO17" s="685"/>
      <c r="MJP17" s="685"/>
      <c r="MJQ17" s="685"/>
      <c r="MJR17" s="685"/>
      <c r="MJS17" s="685"/>
      <c r="MJT17" s="685"/>
      <c r="MJU17" s="685"/>
      <c r="MJV17" s="685"/>
      <c r="MJW17" s="685"/>
      <c r="MJX17" s="685"/>
      <c r="MJY17" s="685"/>
      <c r="MJZ17" s="685"/>
      <c r="MKA17" s="685"/>
      <c r="MKB17" s="685"/>
      <c r="MKC17" s="685"/>
      <c r="MKD17" s="685"/>
      <c r="MKE17" s="685"/>
      <c r="MKF17" s="685"/>
      <c r="MKG17" s="685"/>
      <c r="MKH17" s="685"/>
      <c r="MKI17" s="685"/>
      <c r="MKJ17" s="685"/>
      <c r="MKK17" s="685"/>
      <c r="MKL17" s="685"/>
      <c r="MKM17" s="685"/>
      <c r="MKN17" s="685"/>
      <c r="MKO17" s="685"/>
      <c r="MKP17" s="685"/>
      <c r="MKQ17" s="685"/>
      <c r="MKR17" s="685"/>
      <c r="MKS17" s="685"/>
      <c r="MKT17" s="685"/>
      <c r="MKU17" s="685"/>
      <c r="MKV17" s="685"/>
      <c r="MKW17" s="685"/>
      <c r="MKX17" s="685"/>
      <c r="MKY17" s="685"/>
      <c r="MKZ17" s="685"/>
      <c r="MLA17" s="685"/>
      <c r="MLB17" s="685"/>
      <c r="MLC17" s="685"/>
      <c r="MLD17" s="685"/>
      <c r="MLE17" s="685"/>
      <c r="MLF17" s="685"/>
      <c r="MLG17" s="685"/>
      <c r="MLH17" s="685"/>
      <c r="MLI17" s="685"/>
      <c r="MLJ17" s="685"/>
      <c r="MLK17" s="685"/>
      <c r="MLL17" s="685"/>
      <c r="MLM17" s="685"/>
      <c r="MLN17" s="685"/>
      <c r="MLO17" s="685"/>
      <c r="MLP17" s="685"/>
      <c r="MLQ17" s="685"/>
      <c r="MLR17" s="685"/>
      <c r="MLS17" s="685"/>
      <c r="MLT17" s="685"/>
      <c r="MLU17" s="685"/>
      <c r="MLV17" s="685"/>
      <c r="MLW17" s="685"/>
      <c r="MLX17" s="685"/>
      <c r="MLY17" s="685"/>
      <c r="MLZ17" s="685"/>
      <c r="MMA17" s="685"/>
      <c r="MMB17" s="685"/>
      <c r="MMC17" s="685"/>
      <c r="MMD17" s="685"/>
      <c r="MME17" s="685"/>
      <c r="MMF17" s="685"/>
      <c r="MMG17" s="685"/>
      <c r="MMH17" s="685"/>
      <c r="MMI17" s="685"/>
      <c r="MMJ17" s="685"/>
      <c r="MMK17" s="685"/>
      <c r="MML17" s="685"/>
      <c r="MMM17" s="685"/>
      <c r="MMN17" s="685"/>
      <c r="MMO17" s="685"/>
      <c r="MMP17" s="685"/>
      <c r="MMQ17" s="685"/>
      <c r="MMR17" s="685"/>
      <c r="MMS17" s="685"/>
      <c r="MMT17" s="685"/>
      <c r="MMU17" s="685"/>
      <c r="MMV17" s="685"/>
      <c r="MMW17" s="685"/>
      <c r="MMX17" s="685"/>
      <c r="MMY17" s="685"/>
      <c r="MMZ17" s="685"/>
      <c r="MNA17" s="685"/>
      <c r="MNB17" s="685"/>
      <c r="MNC17" s="685"/>
      <c r="MND17" s="685"/>
      <c r="MNE17" s="685"/>
      <c r="MNF17" s="685"/>
      <c r="MNG17" s="685"/>
      <c r="MNH17" s="685"/>
      <c r="MNI17" s="685"/>
      <c r="MNJ17" s="685"/>
      <c r="MNK17" s="685"/>
      <c r="MNL17" s="685"/>
      <c r="MNM17" s="685"/>
      <c r="MNN17" s="685"/>
      <c r="MNO17" s="685"/>
      <c r="MNP17" s="685"/>
      <c r="MNQ17" s="685"/>
      <c r="MNR17" s="685"/>
      <c r="MNS17" s="685"/>
      <c r="MNT17" s="685"/>
      <c r="MNU17" s="685"/>
      <c r="MNV17" s="685"/>
      <c r="MNW17" s="685"/>
      <c r="MNX17" s="685"/>
      <c r="MNY17" s="685"/>
      <c r="MNZ17" s="685"/>
      <c r="MOA17" s="685"/>
      <c r="MOB17" s="685"/>
      <c r="MOC17" s="685"/>
      <c r="MOD17" s="685"/>
      <c r="MOE17" s="685"/>
      <c r="MOF17" s="685"/>
      <c r="MOG17" s="685"/>
      <c r="MOH17" s="685"/>
      <c r="MOI17" s="685"/>
      <c r="MOJ17" s="685"/>
      <c r="MOK17" s="685"/>
      <c r="MOL17" s="685"/>
      <c r="MOM17" s="685"/>
      <c r="MON17" s="685"/>
      <c r="MOO17" s="685"/>
      <c r="MOP17" s="685"/>
      <c r="MOQ17" s="685"/>
      <c r="MOR17" s="685"/>
      <c r="MOS17" s="685"/>
      <c r="MOT17" s="685"/>
      <c r="MOU17" s="685"/>
      <c r="MOV17" s="685"/>
      <c r="MOW17" s="685"/>
      <c r="MOX17" s="685"/>
      <c r="MOY17" s="685"/>
      <c r="MOZ17" s="685"/>
      <c r="MPA17" s="685"/>
      <c r="MPB17" s="685"/>
      <c r="MPC17" s="685"/>
      <c r="MPD17" s="685"/>
      <c r="MPE17" s="685"/>
      <c r="MPF17" s="685"/>
      <c r="MPG17" s="685"/>
      <c r="MPH17" s="685"/>
      <c r="MPI17" s="685"/>
      <c r="MPJ17" s="685"/>
      <c r="MPK17" s="685"/>
      <c r="MPL17" s="685"/>
      <c r="MPM17" s="685"/>
      <c r="MPN17" s="685"/>
      <c r="MPO17" s="685"/>
      <c r="MPP17" s="685"/>
      <c r="MPQ17" s="685"/>
      <c r="MPR17" s="685"/>
      <c r="MPS17" s="685"/>
      <c r="MPT17" s="685"/>
      <c r="MPU17" s="685"/>
      <c r="MPV17" s="685"/>
      <c r="MPW17" s="685"/>
      <c r="MPX17" s="685"/>
      <c r="MPY17" s="685"/>
      <c r="MPZ17" s="685"/>
      <c r="MQA17" s="685"/>
      <c r="MQB17" s="685"/>
      <c r="MQC17" s="685"/>
      <c r="MQD17" s="685"/>
      <c r="MQE17" s="685"/>
      <c r="MQF17" s="685"/>
      <c r="MQG17" s="685"/>
      <c r="MQH17" s="685"/>
      <c r="MQI17" s="685"/>
      <c r="MQJ17" s="685"/>
      <c r="MQK17" s="685"/>
      <c r="MQL17" s="685"/>
      <c r="MQM17" s="685"/>
      <c r="MQN17" s="685"/>
      <c r="MQO17" s="685"/>
      <c r="MQP17" s="685"/>
      <c r="MQQ17" s="685"/>
      <c r="MQR17" s="685"/>
      <c r="MQS17" s="685"/>
      <c r="MQT17" s="685"/>
      <c r="MQU17" s="685"/>
      <c r="MQV17" s="685"/>
      <c r="MQW17" s="685"/>
      <c r="MQX17" s="685"/>
      <c r="MQY17" s="685"/>
      <c r="MQZ17" s="685"/>
      <c r="MRA17" s="685"/>
      <c r="MRB17" s="685"/>
      <c r="MRC17" s="685"/>
      <c r="MRD17" s="685"/>
      <c r="MRE17" s="685"/>
      <c r="MRF17" s="685"/>
      <c r="MRG17" s="685"/>
      <c r="MRH17" s="685"/>
      <c r="MRI17" s="685"/>
      <c r="MRJ17" s="685"/>
      <c r="MRK17" s="685"/>
      <c r="MRL17" s="685"/>
      <c r="MRM17" s="685"/>
      <c r="MRN17" s="685"/>
      <c r="MRO17" s="685"/>
      <c r="MRP17" s="685"/>
      <c r="MRQ17" s="685"/>
      <c r="MRR17" s="685"/>
      <c r="MRS17" s="685"/>
      <c r="MRT17" s="685"/>
      <c r="MRU17" s="685"/>
      <c r="MRV17" s="685"/>
      <c r="MRW17" s="685"/>
      <c r="MRX17" s="685"/>
      <c r="MRY17" s="685"/>
      <c r="MRZ17" s="685"/>
      <c r="MSA17" s="685"/>
      <c r="MSB17" s="685"/>
      <c r="MSC17" s="685"/>
      <c r="MSD17" s="685"/>
      <c r="MSE17" s="685"/>
      <c r="MSF17" s="685"/>
      <c r="MSG17" s="685"/>
      <c r="MSH17" s="685"/>
      <c r="MSI17" s="685"/>
      <c r="MSJ17" s="685"/>
      <c r="MSK17" s="685"/>
      <c r="MSL17" s="685"/>
      <c r="MSM17" s="685"/>
      <c r="MSN17" s="685"/>
      <c r="MSO17" s="685"/>
      <c r="MSP17" s="685"/>
      <c r="MSQ17" s="685"/>
      <c r="MSR17" s="685"/>
      <c r="MSS17" s="685"/>
      <c r="MST17" s="685"/>
      <c r="MSU17" s="685"/>
      <c r="MSV17" s="685"/>
      <c r="MSW17" s="685"/>
      <c r="MSX17" s="685"/>
      <c r="MSY17" s="685"/>
      <c r="MSZ17" s="685"/>
      <c r="MTA17" s="685"/>
      <c r="MTB17" s="685"/>
      <c r="MTC17" s="685"/>
      <c r="MTD17" s="685"/>
      <c r="MTE17" s="685"/>
      <c r="MTF17" s="685"/>
      <c r="MTG17" s="685"/>
      <c r="MTH17" s="685"/>
      <c r="MTI17" s="685"/>
      <c r="MTJ17" s="685"/>
      <c r="MTK17" s="685"/>
      <c r="MTL17" s="685"/>
      <c r="MTM17" s="685"/>
      <c r="MTN17" s="685"/>
      <c r="MTO17" s="685"/>
      <c r="MTP17" s="685"/>
      <c r="MTQ17" s="685"/>
      <c r="MTR17" s="685"/>
      <c r="MTS17" s="685"/>
      <c r="MTT17" s="685"/>
      <c r="MTU17" s="685"/>
      <c r="MTV17" s="685"/>
      <c r="MTW17" s="685"/>
      <c r="MTX17" s="685"/>
      <c r="MTY17" s="685"/>
      <c r="MTZ17" s="685"/>
      <c r="MUA17" s="685"/>
      <c r="MUB17" s="685"/>
      <c r="MUC17" s="685"/>
      <c r="MUD17" s="685"/>
      <c r="MUE17" s="685"/>
      <c r="MUF17" s="685"/>
      <c r="MUG17" s="685"/>
      <c r="MUH17" s="685"/>
      <c r="MUI17" s="685"/>
      <c r="MUJ17" s="685"/>
      <c r="MUK17" s="685"/>
      <c r="MUL17" s="685"/>
      <c r="MUM17" s="685"/>
      <c r="MUN17" s="685"/>
      <c r="MUO17" s="685"/>
      <c r="MUP17" s="685"/>
      <c r="MUQ17" s="685"/>
      <c r="MUR17" s="685"/>
      <c r="MUS17" s="685"/>
      <c r="MUT17" s="685"/>
      <c r="MUU17" s="685"/>
      <c r="MUV17" s="685"/>
      <c r="MUW17" s="685"/>
      <c r="MUX17" s="685"/>
      <c r="MUY17" s="685"/>
      <c r="MUZ17" s="685"/>
      <c r="MVA17" s="685"/>
      <c r="MVB17" s="685"/>
      <c r="MVC17" s="685"/>
      <c r="MVD17" s="685"/>
      <c r="MVE17" s="685"/>
      <c r="MVF17" s="685"/>
      <c r="MVG17" s="685"/>
      <c r="MVH17" s="685"/>
      <c r="MVI17" s="685"/>
      <c r="MVJ17" s="685"/>
      <c r="MVK17" s="685"/>
      <c r="MVL17" s="685"/>
      <c r="MVM17" s="685"/>
      <c r="MVN17" s="685"/>
      <c r="MVO17" s="685"/>
      <c r="MVP17" s="685"/>
      <c r="MVQ17" s="685"/>
      <c r="MVR17" s="685"/>
      <c r="MVS17" s="685"/>
      <c r="MVT17" s="685"/>
      <c r="MVU17" s="685"/>
      <c r="MVV17" s="685"/>
      <c r="MVW17" s="685"/>
      <c r="MVX17" s="685"/>
      <c r="MVY17" s="685"/>
      <c r="MVZ17" s="685"/>
      <c r="MWA17" s="685"/>
      <c r="MWB17" s="685"/>
      <c r="MWC17" s="685"/>
      <c r="MWD17" s="685"/>
      <c r="MWE17" s="685"/>
      <c r="MWF17" s="685"/>
      <c r="MWG17" s="685"/>
      <c r="MWH17" s="685"/>
      <c r="MWI17" s="685"/>
      <c r="MWJ17" s="685"/>
      <c r="MWK17" s="685"/>
      <c r="MWL17" s="685"/>
      <c r="MWM17" s="685"/>
      <c r="MWN17" s="685"/>
      <c r="MWO17" s="685"/>
      <c r="MWP17" s="685"/>
      <c r="MWQ17" s="685"/>
      <c r="MWR17" s="685"/>
      <c r="MWS17" s="685"/>
      <c r="MWT17" s="685"/>
      <c r="MWU17" s="685"/>
      <c r="MWV17" s="685"/>
      <c r="MWW17" s="685"/>
      <c r="MWX17" s="685"/>
      <c r="MWY17" s="685"/>
      <c r="MWZ17" s="685"/>
      <c r="MXA17" s="685"/>
      <c r="MXB17" s="685"/>
      <c r="MXC17" s="685"/>
      <c r="MXD17" s="685"/>
      <c r="MXE17" s="685"/>
      <c r="MXF17" s="685"/>
      <c r="MXG17" s="685"/>
      <c r="MXH17" s="685"/>
      <c r="MXI17" s="685"/>
      <c r="MXJ17" s="685"/>
      <c r="MXK17" s="685"/>
      <c r="MXL17" s="685"/>
      <c r="MXM17" s="685"/>
      <c r="MXN17" s="685"/>
      <c r="MXO17" s="685"/>
      <c r="MXP17" s="685"/>
      <c r="MXQ17" s="685"/>
      <c r="MXR17" s="685"/>
      <c r="MXS17" s="685"/>
      <c r="MXT17" s="685"/>
      <c r="MXU17" s="685"/>
      <c r="MXV17" s="685"/>
      <c r="MXW17" s="685"/>
      <c r="MXX17" s="685"/>
      <c r="MXY17" s="685"/>
      <c r="MXZ17" s="685"/>
      <c r="MYA17" s="685"/>
      <c r="MYB17" s="685"/>
      <c r="MYC17" s="685"/>
      <c r="MYD17" s="685"/>
      <c r="MYE17" s="685"/>
      <c r="MYF17" s="685"/>
      <c r="MYG17" s="685"/>
      <c r="MYH17" s="685"/>
      <c r="MYI17" s="685"/>
      <c r="MYJ17" s="685"/>
      <c r="MYK17" s="685"/>
      <c r="MYL17" s="685"/>
      <c r="MYM17" s="685"/>
      <c r="MYN17" s="685"/>
      <c r="MYO17" s="685"/>
      <c r="MYP17" s="685"/>
      <c r="MYQ17" s="685"/>
      <c r="MYR17" s="685"/>
      <c r="MYS17" s="685"/>
      <c r="MYT17" s="685"/>
      <c r="MYU17" s="685"/>
      <c r="MYV17" s="685"/>
      <c r="MYW17" s="685"/>
      <c r="MYX17" s="685"/>
      <c r="MYY17" s="685"/>
      <c r="MYZ17" s="685"/>
      <c r="MZA17" s="685"/>
      <c r="MZB17" s="685"/>
      <c r="MZC17" s="685"/>
      <c r="MZD17" s="685"/>
      <c r="MZE17" s="685"/>
      <c r="MZF17" s="685"/>
      <c r="MZG17" s="685"/>
      <c r="MZH17" s="685"/>
      <c r="MZI17" s="685"/>
      <c r="MZJ17" s="685"/>
      <c r="MZK17" s="685"/>
      <c r="MZL17" s="685"/>
      <c r="MZM17" s="685"/>
      <c r="MZN17" s="685"/>
      <c r="MZO17" s="685"/>
      <c r="MZP17" s="685"/>
      <c r="MZQ17" s="685"/>
      <c r="MZR17" s="685"/>
      <c r="MZS17" s="685"/>
      <c r="MZT17" s="685"/>
      <c r="MZU17" s="685"/>
      <c r="MZV17" s="685"/>
      <c r="MZW17" s="685"/>
      <c r="MZX17" s="685"/>
      <c r="MZY17" s="685"/>
      <c r="MZZ17" s="685"/>
      <c r="NAA17" s="685"/>
      <c r="NAB17" s="685"/>
      <c r="NAC17" s="685"/>
      <c r="NAD17" s="685"/>
      <c r="NAE17" s="685"/>
      <c r="NAF17" s="685"/>
      <c r="NAG17" s="685"/>
      <c r="NAH17" s="685"/>
      <c r="NAI17" s="685"/>
      <c r="NAJ17" s="685"/>
      <c r="NAK17" s="685"/>
      <c r="NAL17" s="685"/>
      <c r="NAM17" s="685"/>
      <c r="NAN17" s="685"/>
      <c r="NAO17" s="685"/>
      <c r="NAP17" s="685"/>
      <c r="NAQ17" s="685"/>
      <c r="NAR17" s="685"/>
      <c r="NAS17" s="685"/>
      <c r="NAT17" s="685"/>
      <c r="NAU17" s="685"/>
      <c r="NAV17" s="685"/>
      <c r="NAW17" s="685"/>
      <c r="NAX17" s="685"/>
      <c r="NAY17" s="685"/>
      <c r="NAZ17" s="685"/>
      <c r="NBA17" s="685"/>
      <c r="NBB17" s="685"/>
      <c r="NBC17" s="685"/>
      <c r="NBD17" s="685"/>
      <c r="NBE17" s="685"/>
      <c r="NBF17" s="685"/>
      <c r="NBG17" s="685"/>
      <c r="NBH17" s="685"/>
      <c r="NBI17" s="685"/>
      <c r="NBJ17" s="685"/>
      <c r="NBK17" s="685"/>
      <c r="NBL17" s="685"/>
      <c r="NBM17" s="685"/>
      <c r="NBN17" s="685"/>
      <c r="NBO17" s="685"/>
      <c r="NBP17" s="685"/>
      <c r="NBQ17" s="685"/>
      <c r="NBR17" s="685"/>
      <c r="NBS17" s="685"/>
      <c r="NBT17" s="685"/>
      <c r="NBU17" s="685"/>
      <c r="NBV17" s="685"/>
      <c r="NBW17" s="685"/>
      <c r="NBX17" s="685"/>
      <c r="NBY17" s="685"/>
      <c r="NBZ17" s="685"/>
      <c r="NCA17" s="685"/>
      <c r="NCB17" s="685"/>
      <c r="NCC17" s="685"/>
      <c r="NCD17" s="685"/>
      <c r="NCE17" s="685"/>
      <c r="NCF17" s="685"/>
      <c r="NCG17" s="685"/>
      <c r="NCH17" s="685"/>
      <c r="NCI17" s="685"/>
      <c r="NCJ17" s="685"/>
      <c r="NCK17" s="685"/>
      <c r="NCL17" s="685"/>
      <c r="NCM17" s="685"/>
      <c r="NCN17" s="685"/>
      <c r="NCO17" s="685"/>
      <c r="NCP17" s="685"/>
      <c r="NCQ17" s="685"/>
      <c r="NCR17" s="685"/>
      <c r="NCS17" s="685"/>
      <c r="NCT17" s="685"/>
      <c r="NCU17" s="685"/>
      <c r="NCV17" s="685"/>
      <c r="NCW17" s="685"/>
      <c r="NCX17" s="685"/>
      <c r="NCY17" s="685"/>
      <c r="NCZ17" s="685"/>
      <c r="NDA17" s="685"/>
      <c r="NDB17" s="685"/>
      <c r="NDC17" s="685"/>
      <c r="NDD17" s="685"/>
      <c r="NDE17" s="685"/>
      <c r="NDF17" s="685"/>
      <c r="NDG17" s="685"/>
      <c r="NDH17" s="685"/>
      <c r="NDI17" s="685"/>
      <c r="NDJ17" s="685"/>
      <c r="NDK17" s="685"/>
      <c r="NDL17" s="685"/>
      <c r="NDM17" s="685"/>
      <c r="NDN17" s="685"/>
      <c r="NDO17" s="685"/>
      <c r="NDP17" s="685"/>
      <c r="NDQ17" s="685"/>
      <c r="NDR17" s="685"/>
      <c r="NDS17" s="685"/>
      <c r="NDT17" s="685"/>
      <c r="NDU17" s="685"/>
      <c r="NDV17" s="685"/>
      <c r="NDW17" s="685"/>
      <c r="NDX17" s="685"/>
      <c r="NDY17" s="685"/>
      <c r="NDZ17" s="685"/>
      <c r="NEA17" s="685"/>
      <c r="NEB17" s="685"/>
      <c r="NEC17" s="685"/>
      <c r="NED17" s="685"/>
      <c r="NEE17" s="685"/>
      <c r="NEF17" s="685"/>
      <c r="NEG17" s="685"/>
      <c r="NEH17" s="685"/>
      <c r="NEI17" s="685"/>
      <c r="NEJ17" s="685"/>
      <c r="NEK17" s="685"/>
      <c r="NEL17" s="685"/>
      <c r="NEM17" s="685"/>
      <c r="NEN17" s="685"/>
      <c r="NEO17" s="685"/>
      <c r="NEP17" s="685"/>
      <c r="NEQ17" s="685"/>
      <c r="NER17" s="685"/>
      <c r="NES17" s="685"/>
      <c r="NET17" s="685"/>
      <c r="NEU17" s="685"/>
      <c r="NEV17" s="685"/>
      <c r="NEW17" s="685"/>
      <c r="NEX17" s="685"/>
      <c r="NEY17" s="685"/>
      <c r="NEZ17" s="685"/>
      <c r="NFA17" s="685"/>
      <c r="NFB17" s="685"/>
      <c r="NFC17" s="685"/>
      <c r="NFD17" s="685"/>
      <c r="NFE17" s="685"/>
      <c r="NFF17" s="685"/>
      <c r="NFG17" s="685"/>
      <c r="NFH17" s="685"/>
      <c r="NFI17" s="685"/>
      <c r="NFJ17" s="685"/>
      <c r="NFK17" s="685"/>
      <c r="NFL17" s="685"/>
      <c r="NFM17" s="685"/>
      <c r="NFN17" s="685"/>
      <c r="NFO17" s="685"/>
      <c r="NFP17" s="685"/>
      <c r="NFQ17" s="685"/>
      <c r="NFR17" s="685"/>
      <c r="NFS17" s="685"/>
      <c r="NFT17" s="685"/>
      <c r="NFU17" s="685"/>
      <c r="NFV17" s="685"/>
      <c r="NFW17" s="685"/>
      <c r="NFX17" s="685"/>
      <c r="NFY17" s="685"/>
      <c r="NFZ17" s="685"/>
      <c r="NGA17" s="685"/>
      <c r="NGB17" s="685"/>
      <c r="NGC17" s="685"/>
      <c r="NGD17" s="685"/>
      <c r="NGE17" s="685"/>
      <c r="NGF17" s="685"/>
      <c r="NGG17" s="685"/>
      <c r="NGH17" s="685"/>
      <c r="NGI17" s="685"/>
      <c r="NGJ17" s="685"/>
      <c r="NGK17" s="685"/>
      <c r="NGL17" s="685"/>
      <c r="NGM17" s="685"/>
      <c r="NGN17" s="685"/>
      <c r="NGO17" s="685"/>
      <c r="NGP17" s="685"/>
      <c r="NGQ17" s="685"/>
      <c r="NGR17" s="685"/>
      <c r="NGS17" s="685"/>
      <c r="NGT17" s="685"/>
      <c r="NGU17" s="685"/>
      <c r="NGV17" s="685"/>
      <c r="NGW17" s="685"/>
      <c r="NGX17" s="685"/>
      <c r="NGY17" s="685"/>
      <c r="NGZ17" s="685"/>
      <c r="NHA17" s="685"/>
      <c r="NHB17" s="685"/>
      <c r="NHC17" s="685"/>
      <c r="NHD17" s="685"/>
      <c r="NHE17" s="685"/>
      <c r="NHF17" s="685"/>
      <c r="NHG17" s="685"/>
      <c r="NHH17" s="685"/>
      <c r="NHI17" s="685"/>
      <c r="NHJ17" s="685"/>
      <c r="NHK17" s="685"/>
      <c r="NHL17" s="685"/>
      <c r="NHM17" s="685"/>
      <c r="NHN17" s="685"/>
      <c r="NHO17" s="685"/>
      <c r="NHP17" s="685"/>
      <c r="NHQ17" s="685"/>
      <c r="NHR17" s="685"/>
      <c r="NHS17" s="685"/>
      <c r="NHT17" s="685"/>
      <c r="NHU17" s="685"/>
      <c r="NHV17" s="685"/>
      <c r="NHW17" s="685"/>
      <c r="NHX17" s="685"/>
      <c r="NHY17" s="685"/>
      <c r="NHZ17" s="685"/>
      <c r="NIA17" s="685"/>
      <c r="NIB17" s="685"/>
      <c r="NIC17" s="685"/>
      <c r="NID17" s="685"/>
      <c r="NIE17" s="685"/>
      <c r="NIF17" s="685"/>
      <c r="NIG17" s="685"/>
      <c r="NIH17" s="685"/>
      <c r="NII17" s="685"/>
      <c r="NIJ17" s="685"/>
      <c r="NIK17" s="685"/>
      <c r="NIL17" s="685"/>
      <c r="NIM17" s="685"/>
      <c r="NIN17" s="685"/>
      <c r="NIO17" s="685"/>
      <c r="NIP17" s="685"/>
      <c r="NIQ17" s="685"/>
      <c r="NIR17" s="685"/>
      <c r="NIS17" s="685"/>
      <c r="NIT17" s="685"/>
      <c r="NIU17" s="685"/>
      <c r="NIV17" s="685"/>
      <c r="NIW17" s="685"/>
      <c r="NIX17" s="685"/>
      <c r="NIY17" s="685"/>
      <c r="NIZ17" s="685"/>
      <c r="NJA17" s="685"/>
      <c r="NJB17" s="685"/>
      <c r="NJC17" s="685"/>
      <c r="NJD17" s="685"/>
      <c r="NJE17" s="685"/>
      <c r="NJF17" s="685"/>
      <c r="NJG17" s="685"/>
      <c r="NJH17" s="685"/>
      <c r="NJI17" s="685"/>
      <c r="NJJ17" s="685"/>
      <c r="NJK17" s="685"/>
      <c r="NJL17" s="685"/>
      <c r="NJM17" s="685"/>
      <c r="NJN17" s="685"/>
      <c r="NJO17" s="685"/>
      <c r="NJP17" s="685"/>
      <c r="NJQ17" s="685"/>
      <c r="NJR17" s="685"/>
      <c r="NJS17" s="685"/>
      <c r="NJT17" s="685"/>
      <c r="NJU17" s="685"/>
      <c r="NJV17" s="685"/>
      <c r="NJW17" s="685"/>
      <c r="NJX17" s="685"/>
      <c r="NJY17" s="685"/>
      <c r="NJZ17" s="685"/>
      <c r="NKA17" s="685"/>
      <c r="NKB17" s="685"/>
      <c r="NKC17" s="685"/>
      <c r="NKD17" s="685"/>
      <c r="NKE17" s="685"/>
      <c r="NKF17" s="685"/>
      <c r="NKG17" s="685"/>
      <c r="NKH17" s="685"/>
      <c r="NKI17" s="685"/>
      <c r="NKJ17" s="685"/>
      <c r="NKK17" s="685"/>
      <c r="NKL17" s="685"/>
      <c r="NKM17" s="685"/>
      <c r="NKN17" s="685"/>
      <c r="NKO17" s="685"/>
      <c r="NKP17" s="685"/>
      <c r="NKQ17" s="685"/>
      <c r="NKR17" s="685"/>
      <c r="NKS17" s="685"/>
      <c r="NKT17" s="685"/>
      <c r="NKU17" s="685"/>
      <c r="NKV17" s="685"/>
      <c r="NKW17" s="685"/>
      <c r="NKX17" s="685"/>
      <c r="NKY17" s="685"/>
      <c r="NKZ17" s="685"/>
      <c r="NLA17" s="685"/>
      <c r="NLB17" s="685"/>
      <c r="NLC17" s="685"/>
      <c r="NLD17" s="685"/>
      <c r="NLE17" s="685"/>
      <c r="NLF17" s="685"/>
      <c r="NLG17" s="685"/>
      <c r="NLH17" s="685"/>
      <c r="NLI17" s="685"/>
      <c r="NLJ17" s="685"/>
      <c r="NLK17" s="685"/>
      <c r="NLL17" s="685"/>
      <c r="NLM17" s="685"/>
      <c r="NLN17" s="685"/>
      <c r="NLO17" s="685"/>
      <c r="NLP17" s="685"/>
      <c r="NLQ17" s="685"/>
      <c r="NLR17" s="685"/>
      <c r="NLS17" s="685"/>
      <c r="NLT17" s="685"/>
      <c r="NLU17" s="685"/>
      <c r="NLV17" s="685"/>
      <c r="NLW17" s="685"/>
      <c r="NLX17" s="685"/>
      <c r="NLY17" s="685"/>
      <c r="NLZ17" s="685"/>
      <c r="NMA17" s="685"/>
      <c r="NMB17" s="685"/>
      <c r="NMC17" s="685"/>
      <c r="NMD17" s="685"/>
      <c r="NME17" s="685"/>
      <c r="NMF17" s="685"/>
      <c r="NMG17" s="685"/>
      <c r="NMH17" s="685"/>
      <c r="NMI17" s="685"/>
      <c r="NMJ17" s="685"/>
      <c r="NMK17" s="685"/>
      <c r="NML17" s="685"/>
      <c r="NMM17" s="685"/>
      <c r="NMN17" s="685"/>
      <c r="NMO17" s="685"/>
      <c r="NMP17" s="685"/>
      <c r="NMQ17" s="685"/>
      <c r="NMR17" s="685"/>
      <c r="NMS17" s="685"/>
      <c r="NMT17" s="685"/>
      <c r="NMU17" s="685"/>
      <c r="NMV17" s="685"/>
      <c r="NMW17" s="685"/>
      <c r="NMX17" s="685"/>
      <c r="NMY17" s="685"/>
      <c r="NMZ17" s="685"/>
      <c r="NNA17" s="685"/>
      <c r="NNB17" s="685"/>
      <c r="NNC17" s="685"/>
      <c r="NND17" s="685"/>
      <c r="NNE17" s="685"/>
      <c r="NNF17" s="685"/>
      <c r="NNG17" s="685"/>
      <c r="NNH17" s="685"/>
      <c r="NNI17" s="685"/>
      <c r="NNJ17" s="685"/>
      <c r="NNK17" s="685"/>
      <c r="NNL17" s="685"/>
      <c r="NNM17" s="685"/>
      <c r="NNN17" s="685"/>
      <c r="NNO17" s="685"/>
      <c r="NNP17" s="685"/>
      <c r="NNQ17" s="685"/>
      <c r="NNR17" s="685"/>
      <c r="NNS17" s="685"/>
      <c r="NNT17" s="685"/>
      <c r="NNU17" s="685"/>
      <c r="NNV17" s="685"/>
      <c r="NNW17" s="685"/>
      <c r="NNX17" s="685"/>
      <c r="NNY17" s="685"/>
      <c r="NNZ17" s="685"/>
      <c r="NOA17" s="685"/>
      <c r="NOB17" s="685"/>
      <c r="NOC17" s="685"/>
      <c r="NOD17" s="685"/>
      <c r="NOE17" s="685"/>
      <c r="NOF17" s="685"/>
      <c r="NOG17" s="685"/>
      <c r="NOH17" s="685"/>
      <c r="NOI17" s="685"/>
      <c r="NOJ17" s="685"/>
      <c r="NOK17" s="685"/>
      <c r="NOL17" s="685"/>
      <c r="NOM17" s="685"/>
      <c r="NON17" s="685"/>
      <c r="NOO17" s="685"/>
      <c r="NOP17" s="685"/>
      <c r="NOQ17" s="685"/>
      <c r="NOR17" s="685"/>
      <c r="NOS17" s="685"/>
      <c r="NOT17" s="685"/>
      <c r="NOU17" s="685"/>
      <c r="NOV17" s="685"/>
      <c r="NOW17" s="685"/>
      <c r="NOX17" s="685"/>
      <c r="NOY17" s="685"/>
      <c r="NOZ17" s="685"/>
      <c r="NPA17" s="685"/>
      <c r="NPB17" s="685"/>
      <c r="NPC17" s="685"/>
      <c r="NPD17" s="685"/>
      <c r="NPE17" s="685"/>
      <c r="NPF17" s="685"/>
      <c r="NPG17" s="685"/>
      <c r="NPH17" s="685"/>
      <c r="NPI17" s="685"/>
      <c r="NPJ17" s="685"/>
      <c r="NPK17" s="685"/>
      <c r="NPL17" s="685"/>
      <c r="NPM17" s="685"/>
      <c r="NPN17" s="685"/>
      <c r="NPO17" s="685"/>
      <c r="NPP17" s="685"/>
      <c r="NPQ17" s="685"/>
      <c r="NPR17" s="685"/>
      <c r="NPS17" s="685"/>
      <c r="NPT17" s="685"/>
      <c r="NPU17" s="685"/>
      <c r="NPV17" s="685"/>
      <c r="NPW17" s="685"/>
      <c r="NPX17" s="685"/>
      <c r="NPY17" s="685"/>
      <c r="NPZ17" s="685"/>
      <c r="NQA17" s="685"/>
      <c r="NQB17" s="685"/>
      <c r="NQC17" s="685"/>
      <c r="NQD17" s="685"/>
      <c r="NQE17" s="685"/>
      <c r="NQF17" s="685"/>
      <c r="NQG17" s="685"/>
      <c r="NQH17" s="685"/>
      <c r="NQI17" s="685"/>
      <c r="NQJ17" s="685"/>
      <c r="NQK17" s="685"/>
      <c r="NQL17" s="685"/>
      <c r="NQM17" s="685"/>
      <c r="NQN17" s="685"/>
      <c r="NQO17" s="685"/>
      <c r="NQP17" s="685"/>
      <c r="NQQ17" s="685"/>
      <c r="NQR17" s="685"/>
      <c r="NQS17" s="685"/>
      <c r="NQT17" s="685"/>
      <c r="NQU17" s="685"/>
      <c r="NQV17" s="685"/>
      <c r="NQW17" s="685"/>
      <c r="NQX17" s="685"/>
      <c r="NQY17" s="685"/>
      <c r="NQZ17" s="685"/>
      <c r="NRA17" s="685"/>
      <c r="NRB17" s="685"/>
      <c r="NRC17" s="685"/>
      <c r="NRD17" s="685"/>
      <c r="NRE17" s="685"/>
      <c r="NRF17" s="685"/>
      <c r="NRG17" s="685"/>
      <c r="NRH17" s="685"/>
      <c r="NRI17" s="685"/>
      <c r="NRJ17" s="685"/>
      <c r="NRK17" s="685"/>
      <c r="NRL17" s="685"/>
      <c r="NRM17" s="685"/>
      <c r="NRN17" s="685"/>
      <c r="NRO17" s="685"/>
      <c r="NRP17" s="685"/>
      <c r="NRQ17" s="685"/>
      <c r="NRR17" s="685"/>
      <c r="NRS17" s="685"/>
      <c r="NRT17" s="685"/>
      <c r="NRU17" s="685"/>
      <c r="NRV17" s="685"/>
      <c r="NRW17" s="685"/>
      <c r="NRX17" s="685"/>
      <c r="NRY17" s="685"/>
      <c r="NRZ17" s="685"/>
      <c r="NSA17" s="685"/>
      <c r="NSB17" s="685"/>
      <c r="NSC17" s="685"/>
      <c r="NSD17" s="685"/>
      <c r="NSE17" s="685"/>
      <c r="NSF17" s="685"/>
      <c r="NSG17" s="685"/>
      <c r="NSH17" s="685"/>
      <c r="NSI17" s="685"/>
      <c r="NSJ17" s="685"/>
      <c r="NSK17" s="685"/>
      <c r="NSL17" s="685"/>
      <c r="NSM17" s="685"/>
      <c r="NSN17" s="685"/>
      <c r="NSO17" s="685"/>
      <c r="NSP17" s="685"/>
      <c r="NSQ17" s="685"/>
      <c r="NSR17" s="685"/>
      <c r="NSS17" s="685"/>
      <c r="NST17" s="685"/>
      <c r="NSU17" s="685"/>
      <c r="NSV17" s="685"/>
      <c r="NSW17" s="685"/>
      <c r="NSX17" s="685"/>
      <c r="NSY17" s="685"/>
      <c r="NSZ17" s="685"/>
      <c r="NTA17" s="685"/>
      <c r="NTB17" s="685"/>
      <c r="NTC17" s="685"/>
      <c r="NTD17" s="685"/>
      <c r="NTE17" s="685"/>
      <c r="NTF17" s="685"/>
      <c r="NTG17" s="685"/>
      <c r="NTH17" s="685"/>
      <c r="NTI17" s="685"/>
      <c r="NTJ17" s="685"/>
      <c r="NTK17" s="685"/>
      <c r="NTL17" s="685"/>
      <c r="NTM17" s="685"/>
      <c r="NTN17" s="685"/>
      <c r="NTO17" s="685"/>
      <c r="NTP17" s="685"/>
      <c r="NTQ17" s="685"/>
      <c r="NTR17" s="685"/>
      <c r="NTS17" s="685"/>
      <c r="NTT17" s="685"/>
      <c r="NTU17" s="685"/>
      <c r="NTV17" s="685"/>
      <c r="NTW17" s="685"/>
      <c r="NTX17" s="685"/>
      <c r="NTY17" s="685"/>
      <c r="NTZ17" s="685"/>
      <c r="NUA17" s="685"/>
      <c r="NUB17" s="685"/>
      <c r="NUC17" s="685"/>
      <c r="NUD17" s="685"/>
      <c r="NUE17" s="685"/>
      <c r="NUF17" s="685"/>
      <c r="NUG17" s="685"/>
      <c r="NUH17" s="685"/>
      <c r="NUI17" s="685"/>
      <c r="NUJ17" s="685"/>
      <c r="NUK17" s="685"/>
      <c r="NUL17" s="685"/>
      <c r="NUM17" s="685"/>
      <c r="NUN17" s="685"/>
      <c r="NUO17" s="685"/>
      <c r="NUP17" s="685"/>
      <c r="NUQ17" s="685"/>
      <c r="NUR17" s="685"/>
      <c r="NUS17" s="685"/>
      <c r="NUT17" s="685"/>
      <c r="NUU17" s="685"/>
      <c r="NUV17" s="685"/>
      <c r="NUW17" s="685"/>
      <c r="NUX17" s="685"/>
      <c r="NUY17" s="685"/>
      <c r="NUZ17" s="685"/>
      <c r="NVA17" s="685"/>
      <c r="NVB17" s="685"/>
      <c r="NVC17" s="685"/>
      <c r="NVD17" s="685"/>
      <c r="NVE17" s="685"/>
      <c r="NVF17" s="685"/>
      <c r="NVG17" s="685"/>
      <c r="NVH17" s="685"/>
      <c r="NVI17" s="685"/>
      <c r="NVJ17" s="685"/>
      <c r="NVK17" s="685"/>
      <c r="NVL17" s="685"/>
      <c r="NVM17" s="685"/>
      <c r="NVN17" s="685"/>
      <c r="NVO17" s="685"/>
      <c r="NVP17" s="685"/>
      <c r="NVQ17" s="685"/>
      <c r="NVR17" s="685"/>
      <c r="NVS17" s="685"/>
      <c r="NVT17" s="685"/>
      <c r="NVU17" s="685"/>
      <c r="NVV17" s="685"/>
      <c r="NVW17" s="685"/>
      <c r="NVX17" s="685"/>
      <c r="NVY17" s="685"/>
      <c r="NVZ17" s="685"/>
      <c r="NWA17" s="685"/>
      <c r="NWB17" s="685"/>
      <c r="NWC17" s="685"/>
      <c r="NWD17" s="685"/>
      <c r="NWE17" s="685"/>
      <c r="NWF17" s="685"/>
      <c r="NWG17" s="685"/>
      <c r="NWH17" s="685"/>
      <c r="NWI17" s="685"/>
      <c r="NWJ17" s="685"/>
      <c r="NWK17" s="685"/>
      <c r="NWL17" s="685"/>
      <c r="NWM17" s="685"/>
      <c r="NWN17" s="685"/>
      <c r="NWO17" s="685"/>
      <c r="NWP17" s="685"/>
      <c r="NWQ17" s="685"/>
      <c r="NWR17" s="685"/>
      <c r="NWS17" s="685"/>
      <c r="NWT17" s="685"/>
      <c r="NWU17" s="685"/>
      <c r="NWV17" s="685"/>
      <c r="NWW17" s="685"/>
      <c r="NWX17" s="685"/>
      <c r="NWY17" s="685"/>
      <c r="NWZ17" s="685"/>
      <c r="NXA17" s="685"/>
      <c r="NXB17" s="685"/>
      <c r="NXC17" s="685"/>
      <c r="NXD17" s="685"/>
      <c r="NXE17" s="685"/>
      <c r="NXF17" s="685"/>
      <c r="NXG17" s="685"/>
      <c r="NXH17" s="685"/>
      <c r="NXI17" s="685"/>
      <c r="NXJ17" s="685"/>
      <c r="NXK17" s="685"/>
      <c r="NXL17" s="685"/>
      <c r="NXM17" s="685"/>
      <c r="NXN17" s="685"/>
      <c r="NXO17" s="685"/>
      <c r="NXP17" s="685"/>
      <c r="NXQ17" s="685"/>
      <c r="NXR17" s="685"/>
      <c r="NXS17" s="685"/>
      <c r="NXT17" s="685"/>
      <c r="NXU17" s="685"/>
      <c r="NXV17" s="685"/>
      <c r="NXW17" s="685"/>
      <c r="NXX17" s="685"/>
      <c r="NXY17" s="685"/>
      <c r="NXZ17" s="685"/>
      <c r="NYA17" s="685"/>
      <c r="NYB17" s="685"/>
      <c r="NYC17" s="685"/>
      <c r="NYD17" s="685"/>
      <c r="NYE17" s="685"/>
      <c r="NYF17" s="685"/>
      <c r="NYG17" s="685"/>
      <c r="NYH17" s="685"/>
      <c r="NYI17" s="685"/>
      <c r="NYJ17" s="685"/>
      <c r="NYK17" s="685"/>
      <c r="NYL17" s="685"/>
      <c r="NYM17" s="685"/>
      <c r="NYN17" s="685"/>
      <c r="NYO17" s="685"/>
      <c r="NYP17" s="685"/>
      <c r="NYQ17" s="685"/>
      <c r="NYR17" s="685"/>
      <c r="NYS17" s="685"/>
      <c r="NYT17" s="685"/>
      <c r="NYU17" s="685"/>
      <c r="NYV17" s="685"/>
      <c r="NYW17" s="685"/>
      <c r="NYX17" s="685"/>
      <c r="NYY17" s="685"/>
      <c r="NYZ17" s="685"/>
      <c r="NZA17" s="685"/>
      <c r="NZB17" s="685"/>
      <c r="NZC17" s="685"/>
      <c r="NZD17" s="685"/>
      <c r="NZE17" s="685"/>
      <c r="NZF17" s="685"/>
      <c r="NZG17" s="685"/>
      <c r="NZH17" s="685"/>
      <c r="NZI17" s="685"/>
      <c r="NZJ17" s="685"/>
      <c r="NZK17" s="685"/>
      <c r="NZL17" s="685"/>
      <c r="NZM17" s="685"/>
      <c r="NZN17" s="685"/>
      <c r="NZO17" s="685"/>
      <c r="NZP17" s="685"/>
      <c r="NZQ17" s="685"/>
      <c r="NZR17" s="685"/>
      <c r="NZS17" s="685"/>
      <c r="NZT17" s="685"/>
      <c r="NZU17" s="685"/>
      <c r="NZV17" s="685"/>
      <c r="NZW17" s="685"/>
      <c r="NZX17" s="685"/>
      <c r="NZY17" s="685"/>
      <c r="NZZ17" s="685"/>
      <c r="OAA17" s="685"/>
      <c r="OAB17" s="685"/>
      <c r="OAC17" s="685"/>
      <c r="OAD17" s="685"/>
      <c r="OAE17" s="685"/>
      <c r="OAF17" s="685"/>
      <c r="OAG17" s="685"/>
      <c r="OAH17" s="685"/>
      <c r="OAI17" s="685"/>
      <c r="OAJ17" s="685"/>
      <c r="OAK17" s="685"/>
      <c r="OAL17" s="685"/>
      <c r="OAM17" s="685"/>
      <c r="OAN17" s="685"/>
      <c r="OAO17" s="685"/>
      <c r="OAP17" s="685"/>
      <c r="OAQ17" s="685"/>
      <c r="OAR17" s="685"/>
      <c r="OAS17" s="685"/>
      <c r="OAT17" s="685"/>
      <c r="OAU17" s="685"/>
      <c r="OAV17" s="685"/>
      <c r="OAW17" s="685"/>
      <c r="OAX17" s="685"/>
      <c r="OAY17" s="685"/>
      <c r="OAZ17" s="685"/>
      <c r="OBA17" s="685"/>
      <c r="OBB17" s="685"/>
      <c r="OBC17" s="685"/>
      <c r="OBD17" s="685"/>
      <c r="OBE17" s="685"/>
      <c r="OBF17" s="685"/>
      <c r="OBG17" s="685"/>
      <c r="OBH17" s="685"/>
      <c r="OBI17" s="685"/>
      <c r="OBJ17" s="685"/>
      <c r="OBK17" s="685"/>
      <c r="OBL17" s="685"/>
      <c r="OBM17" s="685"/>
      <c r="OBN17" s="685"/>
      <c r="OBO17" s="685"/>
      <c r="OBP17" s="685"/>
      <c r="OBQ17" s="685"/>
      <c r="OBR17" s="685"/>
      <c r="OBS17" s="685"/>
      <c r="OBT17" s="685"/>
      <c r="OBU17" s="685"/>
      <c r="OBV17" s="685"/>
      <c r="OBW17" s="685"/>
      <c r="OBX17" s="685"/>
      <c r="OBY17" s="685"/>
      <c r="OBZ17" s="685"/>
      <c r="OCA17" s="685"/>
      <c r="OCB17" s="685"/>
      <c r="OCC17" s="685"/>
      <c r="OCD17" s="685"/>
      <c r="OCE17" s="685"/>
      <c r="OCF17" s="685"/>
      <c r="OCG17" s="685"/>
      <c r="OCH17" s="685"/>
      <c r="OCI17" s="685"/>
      <c r="OCJ17" s="685"/>
      <c r="OCK17" s="685"/>
      <c r="OCL17" s="685"/>
      <c r="OCM17" s="685"/>
      <c r="OCN17" s="685"/>
      <c r="OCO17" s="685"/>
      <c r="OCP17" s="685"/>
      <c r="OCQ17" s="685"/>
      <c r="OCR17" s="685"/>
      <c r="OCS17" s="685"/>
      <c r="OCT17" s="685"/>
      <c r="OCU17" s="685"/>
      <c r="OCV17" s="685"/>
      <c r="OCW17" s="685"/>
      <c r="OCX17" s="685"/>
      <c r="OCY17" s="685"/>
      <c r="OCZ17" s="685"/>
      <c r="ODA17" s="685"/>
      <c r="ODB17" s="685"/>
      <c r="ODC17" s="685"/>
      <c r="ODD17" s="685"/>
      <c r="ODE17" s="685"/>
      <c r="ODF17" s="685"/>
      <c r="ODG17" s="685"/>
      <c r="ODH17" s="685"/>
      <c r="ODI17" s="685"/>
      <c r="ODJ17" s="685"/>
      <c r="ODK17" s="685"/>
      <c r="ODL17" s="685"/>
      <c r="ODM17" s="685"/>
      <c r="ODN17" s="685"/>
      <c r="ODO17" s="685"/>
      <c r="ODP17" s="685"/>
      <c r="ODQ17" s="685"/>
      <c r="ODR17" s="685"/>
      <c r="ODS17" s="685"/>
      <c r="ODT17" s="685"/>
      <c r="ODU17" s="685"/>
      <c r="ODV17" s="685"/>
      <c r="ODW17" s="685"/>
      <c r="ODX17" s="685"/>
      <c r="ODY17" s="685"/>
      <c r="ODZ17" s="685"/>
      <c r="OEA17" s="685"/>
      <c r="OEB17" s="685"/>
      <c r="OEC17" s="685"/>
      <c r="OED17" s="685"/>
      <c r="OEE17" s="685"/>
      <c r="OEF17" s="685"/>
      <c r="OEG17" s="685"/>
      <c r="OEH17" s="685"/>
      <c r="OEI17" s="685"/>
      <c r="OEJ17" s="685"/>
      <c r="OEK17" s="685"/>
      <c r="OEL17" s="685"/>
      <c r="OEM17" s="685"/>
      <c r="OEN17" s="685"/>
      <c r="OEO17" s="685"/>
      <c r="OEP17" s="685"/>
      <c r="OEQ17" s="685"/>
      <c r="OER17" s="685"/>
      <c r="OES17" s="685"/>
      <c r="OET17" s="685"/>
      <c r="OEU17" s="685"/>
      <c r="OEV17" s="685"/>
      <c r="OEW17" s="685"/>
      <c r="OEX17" s="685"/>
      <c r="OEY17" s="685"/>
      <c r="OEZ17" s="685"/>
      <c r="OFA17" s="685"/>
      <c r="OFB17" s="685"/>
      <c r="OFC17" s="685"/>
      <c r="OFD17" s="685"/>
      <c r="OFE17" s="685"/>
      <c r="OFF17" s="685"/>
      <c r="OFG17" s="685"/>
      <c r="OFH17" s="685"/>
      <c r="OFI17" s="685"/>
      <c r="OFJ17" s="685"/>
      <c r="OFK17" s="685"/>
      <c r="OFL17" s="685"/>
      <c r="OFM17" s="685"/>
      <c r="OFN17" s="685"/>
      <c r="OFO17" s="685"/>
      <c r="OFP17" s="685"/>
      <c r="OFQ17" s="685"/>
      <c r="OFR17" s="685"/>
      <c r="OFS17" s="685"/>
      <c r="OFT17" s="685"/>
      <c r="OFU17" s="685"/>
      <c r="OFV17" s="685"/>
      <c r="OFW17" s="685"/>
      <c r="OFX17" s="685"/>
      <c r="OFY17" s="685"/>
      <c r="OFZ17" s="685"/>
      <c r="OGA17" s="685"/>
      <c r="OGB17" s="685"/>
      <c r="OGC17" s="685"/>
      <c r="OGD17" s="685"/>
      <c r="OGE17" s="685"/>
      <c r="OGF17" s="685"/>
      <c r="OGG17" s="685"/>
      <c r="OGH17" s="685"/>
      <c r="OGI17" s="685"/>
      <c r="OGJ17" s="685"/>
      <c r="OGK17" s="685"/>
      <c r="OGL17" s="685"/>
      <c r="OGM17" s="685"/>
      <c r="OGN17" s="685"/>
      <c r="OGO17" s="685"/>
      <c r="OGP17" s="685"/>
      <c r="OGQ17" s="685"/>
      <c r="OGR17" s="685"/>
      <c r="OGS17" s="685"/>
      <c r="OGT17" s="685"/>
      <c r="OGU17" s="685"/>
      <c r="OGV17" s="685"/>
      <c r="OGW17" s="685"/>
      <c r="OGX17" s="685"/>
      <c r="OGY17" s="685"/>
      <c r="OGZ17" s="685"/>
      <c r="OHA17" s="685"/>
      <c r="OHB17" s="685"/>
      <c r="OHC17" s="685"/>
      <c r="OHD17" s="685"/>
      <c r="OHE17" s="685"/>
      <c r="OHF17" s="685"/>
      <c r="OHG17" s="685"/>
      <c r="OHH17" s="685"/>
      <c r="OHI17" s="685"/>
      <c r="OHJ17" s="685"/>
      <c r="OHK17" s="685"/>
      <c r="OHL17" s="685"/>
      <c r="OHM17" s="685"/>
      <c r="OHN17" s="685"/>
      <c r="OHO17" s="685"/>
      <c r="OHP17" s="685"/>
      <c r="OHQ17" s="685"/>
      <c r="OHR17" s="685"/>
      <c r="OHS17" s="685"/>
      <c r="OHT17" s="685"/>
      <c r="OHU17" s="685"/>
      <c r="OHV17" s="685"/>
      <c r="OHW17" s="685"/>
      <c r="OHX17" s="685"/>
      <c r="OHY17" s="685"/>
      <c r="OHZ17" s="685"/>
      <c r="OIA17" s="685"/>
      <c r="OIB17" s="685"/>
      <c r="OIC17" s="685"/>
      <c r="OID17" s="685"/>
      <c r="OIE17" s="685"/>
      <c r="OIF17" s="685"/>
      <c r="OIG17" s="685"/>
      <c r="OIH17" s="685"/>
      <c r="OII17" s="685"/>
      <c r="OIJ17" s="685"/>
      <c r="OIK17" s="685"/>
      <c r="OIL17" s="685"/>
      <c r="OIM17" s="685"/>
      <c r="OIN17" s="685"/>
      <c r="OIO17" s="685"/>
      <c r="OIP17" s="685"/>
      <c r="OIQ17" s="685"/>
      <c r="OIR17" s="685"/>
      <c r="OIS17" s="685"/>
      <c r="OIT17" s="685"/>
      <c r="OIU17" s="685"/>
      <c r="OIV17" s="685"/>
      <c r="OIW17" s="685"/>
      <c r="OIX17" s="685"/>
      <c r="OIY17" s="685"/>
      <c r="OIZ17" s="685"/>
      <c r="OJA17" s="685"/>
      <c r="OJB17" s="685"/>
      <c r="OJC17" s="685"/>
      <c r="OJD17" s="685"/>
      <c r="OJE17" s="685"/>
      <c r="OJF17" s="685"/>
      <c r="OJG17" s="685"/>
      <c r="OJH17" s="685"/>
      <c r="OJI17" s="685"/>
      <c r="OJJ17" s="685"/>
      <c r="OJK17" s="685"/>
      <c r="OJL17" s="685"/>
      <c r="OJM17" s="685"/>
      <c r="OJN17" s="685"/>
      <c r="OJO17" s="685"/>
      <c r="OJP17" s="685"/>
      <c r="OJQ17" s="685"/>
      <c r="OJR17" s="685"/>
      <c r="OJS17" s="685"/>
      <c r="OJT17" s="685"/>
      <c r="OJU17" s="685"/>
      <c r="OJV17" s="685"/>
      <c r="OJW17" s="685"/>
      <c r="OJX17" s="685"/>
      <c r="OJY17" s="685"/>
      <c r="OJZ17" s="685"/>
      <c r="OKA17" s="685"/>
      <c r="OKB17" s="685"/>
      <c r="OKC17" s="685"/>
      <c r="OKD17" s="685"/>
      <c r="OKE17" s="685"/>
      <c r="OKF17" s="685"/>
      <c r="OKG17" s="685"/>
      <c r="OKH17" s="685"/>
      <c r="OKI17" s="685"/>
      <c r="OKJ17" s="685"/>
      <c r="OKK17" s="685"/>
      <c r="OKL17" s="685"/>
      <c r="OKM17" s="685"/>
      <c r="OKN17" s="685"/>
      <c r="OKO17" s="685"/>
      <c r="OKP17" s="685"/>
      <c r="OKQ17" s="685"/>
      <c r="OKR17" s="685"/>
      <c r="OKS17" s="685"/>
      <c r="OKT17" s="685"/>
      <c r="OKU17" s="685"/>
      <c r="OKV17" s="685"/>
      <c r="OKW17" s="685"/>
      <c r="OKX17" s="685"/>
      <c r="OKY17" s="685"/>
      <c r="OKZ17" s="685"/>
      <c r="OLA17" s="685"/>
      <c r="OLB17" s="685"/>
      <c r="OLC17" s="685"/>
      <c r="OLD17" s="685"/>
      <c r="OLE17" s="685"/>
      <c r="OLF17" s="685"/>
      <c r="OLG17" s="685"/>
      <c r="OLH17" s="685"/>
      <c r="OLI17" s="685"/>
      <c r="OLJ17" s="685"/>
      <c r="OLK17" s="685"/>
      <c r="OLL17" s="685"/>
      <c r="OLM17" s="685"/>
      <c r="OLN17" s="685"/>
      <c r="OLO17" s="685"/>
      <c r="OLP17" s="685"/>
      <c r="OLQ17" s="685"/>
      <c r="OLR17" s="685"/>
      <c r="OLS17" s="685"/>
      <c r="OLT17" s="685"/>
      <c r="OLU17" s="685"/>
      <c r="OLV17" s="685"/>
      <c r="OLW17" s="685"/>
      <c r="OLX17" s="685"/>
      <c r="OLY17" s="685"/>
      <c r="OLZ17" s="685"/>
      <c r="OMA17" s="685"/>
      <c r="OMB17" s="685"/>
      <c r="OMC17" s="685"/>
      <c r="OMD17" s="685"/>
      <c r="OME17" s="685"/>
      <c r="OMF17" s="685"/>
      <c r="OMG17" s="685"/>
      <c r="OMH17" s="685"/>
      <c r="OMI17" s="685"/>
      <c r="OMJ17" s="685"/>
      <c r="OMK17" s="685"/>
      <c r="OML17" s="685"/>
      <c r="OMM17" s="685"/>
      <c r="OMN17" s="685"/>
      <c r="OMO17" s="685"/>
      <c r="OMP17" s="685"/>
      <c r="OMQ17" s="685"/>
      <c r="OMR17" s="685"/>
      <c r="OMS17" s="685"/>
      <c r="OMT17" s="685"/>
      <c r="OMU17" s="685"/>
      <c r="OMV17" s="685"/>
      <c r="OMW17" s="685"/>
      <c r="OMX17" s="685"/>
      <c r="OMY17" s="685"/>
      <c r="OMZ17" s="685"/>
      <c r="ONA17" s="685"/>
      <c r="ONB17" s="685"/>
      <c r="ONC17" s="685"/>
      <c r="OND17" s="685"/>
      <c r="ONE17" s="685"/>
      <c r="ONF17" s="685"/>
      <c r="ONG17" s="685"/>
      <c r="ONH17" s="685"/>
      <c r="ONI17" s="685"/>
      <c r="ONJ17" s="685"/>
      <c r="ONK17" s="685"/>
      <c r="ONL17" s="685"/>
      <c r="ONM17" s="685"/>
      <c r="ONN17" s="685"/>
      <c r="ONO17" s="685"/>
      <c r="ONP17" s="685"/>
      <c r="ONQ17" s="685"/>
      <c r="ONR17" s="685"/>
      <c r="ONS17" s="685"/>
      <c r="ONT17" s="685"/>
      <c r="ONU17" s="685"/>
      <c r="ONV17" s="685"/>
      <c r="ONW17" s="685"/>
      <c r="ONX17" s="685"/>
      <c r="ONY17" s="685"/>
      <c r="ONZ17" s="685"/>
      <c r="OOA17" s="685"/>
      <c r="OOB17" s="685"/>
      <c r="OOC17" s="685"/>
      <c r="OOD17" s="685"/>
      <c r="OOE17" s="685"/>
      <c r="OOF17" s="685"/>
      <c r="OOG17" s="685"/>
      <c r="OOH17" s="685"/>
      <c r="OOI17" s="685"/>
      <c r="OOJ17" s="685"/>
      <c r="OOK17" s="685"/>
      <c r="OOL17" s="685"/>
      <c r="OOM17" s="685"/>
      <c r="OON17" s="685"/>
      <c r="OOO17" s="685"/>
      <c r="OOP17" s="685"/>
      <c r="OOQ17" s="685"/>
      <c r="OOR17" s="685"/>
      <c r="OOS17" s="685"/>
      <c r="OOT17" s="685"/>
      <c r="OOU17" s="685"/>
      <c r="OOV17" s="685"/>
      <c r="OOW17" s="685"/>
      <c r="OOX17" s="685"/>
      <c r="OOY17" s="685"/>
      <c r="OOZ17" s="685"/>
      <c r="OPA17" s="685"/>
      <c r="OPB17" s="685"/>
      <c r="OPC17" s="685"/>
      <c r="OPD17" s="685"/>
      <c r="OPE17" s="685"/>
      <c r="OPF17" s="685"/>
      <c r="OPG17" s="685"/>
      <c r="OPH17" s="685"/>
      <c r="OPI17" s="685"/>
      <c r="OPJ17" s="685"/>
      <c r="OPK17" s="685"/>
      <c r="OPL17" s="685"/>
      <c r="OPM17" s="685"/>
      <c r="OPN17" s="685"/>
      <c r="OPO17" s="685"/>
      <c r="OPP17" s="685"/>
      <c r="OPQ17" s="685"/>
      <c r="OPR17" s="685"/>
      <c r="OPS17" s="685"/>
      <c r="OPT17" s="685"/>
      <c r="OPU17" s="685"/>
      <c r="OPV17" s="685"/>
      <c r="OPW17" s="685"/>
      <c r="OPX17" s="685"/>
      <c r="OPY17" s="685"/>
      <c r="OPZ17" s="685"/>
      <c r="OQA17" s="685"/>
      <c r="OQB17" s="685"/>
      <c r="OQC17" s="685"/>
      <c r="OQD17" s="685"/>
      <c r="OQE17" s="685"/>
      <c r="OQF17" s="685"/>
      <c r="OQG17" s="685"/>
      <c r="OQH17" s="685"/>
      <c r="OQI17" s="685"/>
      <c r="OQJ17" s="685"/>
      <c r="OQK17" s="685"/>
      <c r="OQL17" s="685"/>
      <c r="OQM17" s="685"/>
      <c r="OQN17" s="685"/>
      <c r="OQO17" s="685"/>
      <c r="OQP17" s="685"/>
      <c r="OQQ17" s="685"/>
      <c r="OQR17" s="685"/>
      <c r="OQS17" s="685"/>
      <c r="OQT17" s="685"/>
      <c r="OQU17" s="685"/>
      <c r="OQV17" s="685"/>
      <c r="OQW17" s="685"/>
      <c r="OQX17" s="685"/>
      <c r="OQY17" s="685"/>
      <c r="OQZ17" s="685"/>
      <c r="ORA17" s="685"/>
      <c r="ORB17" s="685"/>
      <c r="ORC17" s="685"/>
      <c r="ORD17" s="685"/>
      <c r="ORE17" s="685"/>
      <c r="ORF17" s="685"/>
      <c r="ORG17" s="685"/>
      <c r="ORH17" s="685"/>
      <c r="ORI17" s="685"/>
      <c r="ORJ17" s="685"/>
      <c r="ORK17" s="685"/>
      <c r="ORL17" s="685"/>
      <c r="ORM17" s="685"/>
      <c r="ORN17" s="685"/>
      <c r="ORO17" s="685"/>
      <c r="ORP17" s="685"/>
      <c r="ORQ17" s="685"/>
      <c r="ORR17" s="685"/>
      <c r="ORS17" s="685"/>
      <c r="ORT17" s="685"/>
      <c r="ORU17" s="685"/>
      <c r="ORV17" s="685"/>
      <c r="ORW17" s="685"/>
      <c r="ORX17" s="685"/>
      <c r="ORY17" s="685"/>
      <c r="ORZ17" s="685"/>
      <c r="OSA17" s="685"/>
      <c r="OSB17" s="685"/>
      <c r="OSC17" s="685"/>
      <c r="OSD17" s="685"/>
      <c r="OSE17" s="685"/>
      <c r="OSF17" s="685"/>
      <c r="OSG17" s="685"/>
      <c r="OSH17" s="685"/>
      <c r="OSI17" s="685"/>
      <c r="OSJ17" s="685"/>
      <c r="OSK17" s="685"/>
      <c r="OSL17" s="685"/>
      <c r="OSM17" s="685"/>
      <c r="OSN17" s="685"/>
      <c r="OSO17" s="685"/>
      <c r="OSP17" s="685"/>
      <c r="OSQ17" s="685"/>
      <c r="OSR17" s="685"/>
      <c r="OSS17" s="685"/>
      <c r="OST17" s="685"/>
      <c r="OSU17" s="685"/>
      <c r="OSV17" s="685"/>
      <c r="OSW17" s="685"/>
      <c r="OSX17" s="685"/>
      <c r="OSY17" s="685"/>
      <c r="OSZ17" s="685"/>
      <c r="OTA17" s="685"/>
      <c r="OTB17" s="685"/>
      <c r="OTC17" s="685"/>
      <c r="OTD17" s="685"/>
      <c r="OTE17" s="685"/>
      <c r="OTF17" s="685"/>
      <c r="OTG17" s="685"/>
      <c r="OTH17" s="685"/>
      <c r="OTI17" s="685"/>
      <c r="OTJ17" s="685"/>
      <c r="OTK17" s="685"/>
      <c r="OTL17" s="685"/>
      <c r="OTM17" s="685"/>
      <c r="OTN17" s="685"/>
      <c r="OTO17" s="685"/>
      <c r="OTP17" s="685"/>
      <c r="OTQ17" s="685"/>
      <c r="OTR17" s="685"/>
      <c r="OTS17" s="685"/>
      <c r="OTT17" s="685"/>
      <c r="OTU17" s="685"/>
      <c r="OTV17" s="685"/>
      <c r="OTW17" s="685"/>
      <c r="OTX17" s="685"/>
      <c r="OTY17" s="685"/>
      <c r="OTZ17" s="685"/>
      <c r="OUA17" s="685"/>
      <c r="OUB17" s="685"/>
      <c r="OUC17" s="685"/>
      <c r="OUD17" s="685"/>
      <c r="OUE17" s="685"/>
      <c r="OUF17" s="685"/>
      <c r="OUG17" s="685"/>
      <c r="OUH17" s="685"/>
      <c r="OUI17" s="685"/>
      <c r="OUJ17" s="685"/>
      <c r="OUK17" s="685"/>
      <c r="OUL17" s="685"/>
      <c r="OUM17" s="685"/>
      <c r="OUN17" s="685"/>
      <c r="OUO17" s="685"/>
      <c r="OUP17" s="685"/>
      <c r="OUQ17" s="685"/>
      <c r="OUR17" s="685"/>
      <c r="OUS17" s="685"/>
      <c r="OUT17" s="685"/>
      <c r="OUU17" s="685"/>
      <c r="OUV17" s="685"/>
      <c r="OUW17" s="685"/>
      <c r="OUX17" s="685"/>
      <c r="OUY17" s="685"/>
      <c r="OUZ17" s="685"/>
      <c r="OVA17" s="685"/>
      <c r="OVB17" s="685"/>
      <c r="OVC17" s="685"/>
      <c r="OVD17" s="685"/>
      <c r="OVE17" s="685"/>
      <c r="OVF17" s="685"/>
      <c r="OVG17" s="685"/>
      <c r="OVH17" s="685"/>
      <c r="OVI17" s="685"/>
      <c r="OVJ17" s="685"/>
      <c r="OVK17" s="685"/>
      <c r="OVL17" s="685"/>
      <c r="OVM17" s="685"/>
      <c r="OVN17" s="685"/>
      <c r="OVO17" s="685"/>
      <c r="OVP17" s="685"/>
      <c r="OVQ17" s="685"/>
      <c r="OVR17" s="685"/>
      <c r="OVS17" s="685"/>
      <c r="OVT17" s="685"/>
      <c r="OVU17" s="685"/>
      <c r="OVV17" s="685"/>
      <c r="OVW17" s="685"/>
      <c r="OVX17" s="685"/>
      <c r="OVY17" s="685"/>
      <c r="OVZ17" s="685"/>
      <c r="OWA17" s="685"/>
      <c r="OWB17" s="685"/>
      <c r="OWC17" s="685"/>
      <c r="OWD17" s="685"/>
      <c r="OWE17" s="685"/>
      <c r="OWF17" s="685"/>
      <c r="OWG17" s="685"/>
      <c r="OWH17" s="685"/>
      <c r="OWI17" s="685"/>
      <c r="OWJ17" s="685"/>
      <c r="OWK17" s="685"/>
      <c r="OWL17" s="685"/>
      <c r="OWM17" s="685"/>
      <c r="OWN17" s="685"/>
      <c r="OWO17" s="685"/>
      <c r="OWP17" s="685"/>
      <c r="OWQ17" s="685"/>
      <c r="OWR17" s="685"/>
      <c r="OWS17" s="685"/>
      <c r="OWT17" s="685"/>
      <c r="OWU17" s="685"/>
      <c r="OWV17" s="685"/>
      <c r="OWW17" s="685"/>
      <c r="OWX17" s="685"/>
      <c r="OWY17" s="685"/>
      <c r="OWZ17" s="685"/>
      <c r="OXA17" s="685"/>
      <c r="OXB17" s="685"/>
      <c r="OXC17" s="685"/>
      <c r="OXD17" s="685"/>
      <c r="OXE17" s="685"/>
      <c r="OXF17" s="685"/>
      <c r="OXG17" s="685"/>
      <c r="OXH17" s="685"/>
      <c r="OXI17" s="685"/>
      <c r="OXJ17" s="685"/>
      <c r="OXK17" s="685"/>
      <c r="OXL17" s="685"/>
      <c r="OXM17" s="685"/>
      <c r="OXN17" s="685"/>
      <c r="OXO17" s="685"/>
      <c r="OXP17" s="685"/>
      <c r="OXQ17" s="685"/>
      <c r="OXR17" s="685"/>
      <c r="OXS17" s="685"/>
      <c r="OXT17" s="685"/>
      <c r="OXU17" s="685"/>
      <c r="OXV17" s="685"/>
      <c r="OXW17" s="685"/>
      <c r="OXX17" s="685"/>
      <c r="OXY17" s="685"/>
      <c r="OXZ17" s="685"/>
      <c r="OYA17" s="685"/>
      <c r="OYB17" s="685"/>
      <c r="OYC17" s="685"/>
      <c r="OYD17" s="685"/>
      <c r="OYE17" s="685"/>
      <c r="OYF17" s="685"/>
      <c r="OYG17" s="685"/>
      <c r="OYH17" s="685"/>
      <c r="OYI17" s="685"/>
      <c r="OYJ17" s="685"/>
      <c r="OYK17" s="685"/>
      <c r="OYL17" s="685"/>
      <c r="OYM17" s="685"/>
      <c r="OYN17" s="685"/>
      <c r="OYO17" s="685"/>
      <c r="OYP17" s="685"/>
      <c r="OYQ17" s="685"/>
      <c r="OYR17" s="685"/>
      <c r="OYS17" s="685"/>
      <c r="OYT17" s="685"/>
      <c r="OYU17" s="685"/>
      <c r="OYV17" s="685"/>
      <c r="OYW17" s="685"/>
      <c r="OYX17" s="685"/>
      <c r="OYY17" s="685"/>
      <c r="OYZ17" s="685"/>
      <c r="OZA17" s="685"/>
      <c r="OZB17" s="685"/>
      <c r="OZC17" s="685"/>
      <c r="OZD17" s="685"/>
      <c r="OZE17" s="685"/>
      <c r="OZF17" s="685"/>
      <c r="OZG17" s="685"/>
      <c r="OZH17" s="685"/>
      <c r="OZI17" s="685"/>
      <c r="OZJ17" s="685"/>
      <c r="OZK17" s="685"/>
      <c r="OZL17" s="685"/>
      <c r="OZM17" s="685"/>
      <c r="OZN17" s="685"/>
      <c r="OZO17" s="685"/>
      <c r="OZP17" s="685"/>
      <c r="OZQ17" s="685"/>
      <c r="OZR17" s="685"/>
      <c r="OZS17" s="685"/>
      <c r="OZT17" s="685"/>
      <c r="OZU17" s="685"/>
      <c r="OZV17" s="685"/>
      <c r="OZW17" s="685"/>
      <c r="OZX17" s="685"/>
      <c r="OZY17" s="685"/>
      <c r="OZZ17" s="685"/>
      <c r="PAA17" s="685"/>
      <c r="PAB17" s="685"/>
      <c r="PAC17" s="685"/>
      <c r="PAD17" s="685"/>
      <c r="PAE17" s="685"/>
      <c r="PAF17" s="685"/>
      <c r="PAG17" s="685"/>
      <c r="PAH17" s="685"/>
      <c r="PAI17" s="685"/>
      <c r="PAJ17" s="685"/>
      <c r="PAK17" s="685"/>
      <c r="PAL17" s="685"/>
      <c r="PAM17" s="685"/>
      <c r="PAN17" s="685"/>
      <c r="PAO17" s="685"/>
      <c r="PAP17" s="685"/>
      <c r="PAQ17" s="685"/>
      <c r="PAR17" s="685"/>
      <c r="PAS17" s="685"/>
      <c r="PAT17" s="685"/>
      <c r="PAU17" s="685"/>
      <c r="PAV17" s="685"/>
      <c r="PAW17" s="685"/>
      <c r="PAX17" s="685"/>
      <c r="PAY17" s="685"/>
      <c r="PAZ17" s="685"/>
      <c r="PBA17" s="685"/>
      <c r="PBB17" s="685"/>
      <c r="PBC17" s="685"/>
      <c r="PBD17" s="685"/>
      <c r="PBE17" s="685"/>
      <c r="PBF17" s="685"/>
      <c r="PBG17" s="685"/>
      <c r="PBH17" s="685"/>
      <c r="PBI17" s="685"/>
      <c r="PBJ17" s="685"/>
      <c r="PBK17" s="685"/>
      <c r="PBL17" s="685"/>
      <c r="PBM17" s="685"/>
      <c r="PBN17" s="685"/>
      <c r="PBO17" s="685"/>
      <c r="PBP17" s="685"/>
      <c r="PBQ17" s="685"/>
      <c r="PBR17" s="685"/>
      <c r="PBS17" s="685"/>
      <c r="PBT17" s="685"/>
      <c r="PBU17" s="685"/>
      <c r="PBV17" s="685"/>
      <c r="PBW17" s="685"/>
      <c r="PBX17" s="685"/>
      <c r="PBY17" s="685"/>
      <c r="PBZ17" s="685"/>
      <c r="PCA17" s="685"/>
      <c r="PCB17" s="685"/>
      <c r="PCC17" s="685"/>
      <c r="PCD17" s="685"/>
      <c r="PCE17" s="685"/>
      <c r="PCF17" s="685"/>
      <c r="PCG17" s="685"/>
      <c r="PCH17" s="685"/>
      <c r="PCI17" s="685"/>
      <c r="PCJ17" s="685"/>
      <c r="PCK17" s="685"/>
      <c r="PCL17" s="685"/>
      <c r="PCM17" s="685"/>
      <c r="PCN17" s="685"/>
      <c r="PCO17" s="685"/>
      <c r="PCP17" s="685"/>
      <c r="PCQ17" s="685"/>
      <c r="PCR17" s="685"/>
      <c r="PCS17" s="685"/>
      <c r="PCT17" s="685"/>
      <c r="PCU17" s="685"/>
      <c r="PCV17" s="685"/>
      <c r="PCW17" s="685"/>
      <c r="PCX17" s="685"/>
      <c r="PCY17" s="685"/>
      <c r="PCZ17" s="685"/>
      <c r="PDA17" s="685"/>
      <c r="PDB17" s="685"/>
      <c r="PDC17" s="685"/>
      <c r="PDD17" s="685"/>
      <c r="PDE17" s="685"/>
      <c r="PDF17" s="685"/>
      <c r="PDG17" s="685"/>
      <c r="PDH17" s="685"/>
      <c r="PDI17" s="685"/>
      <c r="PDJ17" s="685"/>
      <c r="PDK17" s="685"/>
      <c r="PDL17" s="685"/>
      <c r="PDM17" s="685"/>
      <c r="PDN17" s="685"/>
      <c r="PDO17" s="685"/>
      <c r="PDP17" s="685"/>
      <c r="PDQ17" s="685"/>
      <c r="PDR17" s="685"/>
      <c r="PDS17" s="685"/>
      <c r="PDT17" s="685"/>
      <c r="PDU17" s="685"/>
      <c r="PDV17" s="685"/>
      <c r="PDW17" s="685"/>
      <c r="PDX17" s="685"/>
      <c r="PDY17" s="685"/>
      <c r="PDZ17" s="685"/>
      <c r="PEA17" s="685"/>
      <c r="PEB17" s="685"/>
      <c r="PEC17" s="685"/>
      <c r="PED17" s="685"/>
      <c r="PEE17" s="685"/>
      <c r="PEF17" s="685"/>
      <c r="PEG17" s="685"/>
      <c r="PEH17" s="685"/>
      <c r="PEI17" s="685"/>
      <c r="PEJ17" s="685"/>
      <c r="PEK17" s="685"/>
      <c r="PEL17" s="685"/>
      <c r="PEM17" s="685"/>
      <c r="PEN17" s="685"/>
      <c r="PEO17" s="685"/>
      <c r="PEP17" s="685"/>
      <c r="PEQ17" s="685"/>
      <c r="PER17" s="685"/>
      <c r="PES17" s="685"/>
      <c r="PET17" s="685"/>
      <c r="PEU17" s="685"/>
      <c r="PEV17" s="685"/>
      <c r="PEW17" s="685"/>
      <c r="PEX17" s="685"/>
      <c r="PEY17" s="685"/>
      <c r="PEZ17" s="685"/>
      <c r="PFA17" s="685"/>
      <c r="PFB17" s="685"/>
      <c r="PFC17" s="685"/>
      <c r="PFD17" s="685"/>
      <c r="PFE17" s="685"/>
      <c r="PFF17" s="685"/>
      <c r="PFG17" s="685"/>
      <c r="PFH17" s="685"/>
      <c r="PFI17" s="685"/>
      <c r="PFJ17" s="685"/>
      <c r="PFK17" s="685"/>
      <c r="PFL17" s="685"/>
      <c r="PFM17" s="685"/>
      <c r="PFN17" s="685"/>
      <c r="PFO17" s="685"/>
      <c r="PFP17" s="685"/>
      <c r="PFQ17" s="685"/>
      <c r="PFR17" s="685"/>
      <c r="PFS17" s="685"/>
      <c r="PFT17" s="685"/>
      <c r="PFU17" s="685"/>
      <c r="PFV17" s="685"/>
      <c r="PFW17" s="685"/>
      <c r="PFX17" s="685"/>
      <c r="PFY17" s="685"/>
      <c r="PFZ17" s="685"/>
      <c r="PGA17" s="685"/>
      <c r="PGB17" s="685"/>
      <c r="PGC17" s="685"/>
      <c r="PGD17" s="685"/>
      <c r="PGE17" s="685"/>
      <c r="PGF17" s="685"/>
      <c r="PGG17" s="685"/>
      <c r="PGH17" s="685"/>
      <c r="PGI17" s="685"/>
      <c r="PGJ17" s="685"/>
      <c r="PGK17" s="685"/>
      <c r="PGL17" s="685"/>
      <c r="PGM17" s="685"/>
      <c r="PGN17" s="685"/>
      <c r="PGO17" s="685"/>
      <c r="PGP17" s="685"/>
      <c r="PGQ17" s="685"/>
      <c r="PGR17" s="685"/>
      <c r="PGS17" s="685"/>
      <c r="PGT17" s="685"/>
      <c r="PGU17" s="685"/>
      <c r="PGV17" s="685"/>
      <c r="PGW17" s="685"/>
      <c r="PGX17" s="685"/>
      <c r="PGY17" s="685"/>
      <c r="PGZ17" s="685"/>
      <c r="PHA17" s="685"/>
      <c r="PHB17" s="685"/>
      <c r="PHC17" s="685"/>
      <c r="PHD17" s="685"/>
      <c r="PHE17" s="685"/>
      <c r="PHF17" s="685"/>
      <c r="PHG17" s="685"/>
      <c r="PHH17" s="685"/>
      <c r="PHI17" s="685"/>
      <c r="PHJ17" s="685"/>
      <c r="PHK17" s="685"/>
      <c r="PHL17" s="685"/>
      <c r="PHM17" s="685"/>
      <c r="PHN17" s="685"/>
      <c r="PHO17" s="685"/>
      <c r="PHP17" s="685"/>
      <c r="PHQ17" s="685"/>
      <c r="PHR17" s="685"/>
      <c r="PHS17" s="685"/>
      <c r="PHT17" s="685"/>
      <c r="PHU17" s="685"/>
      <c r="PHV17" s="685"/>
      <c r="PHW17" s="685"/>
      <c r="PHX17" s="685"/>
      <c r="PHY17" s="685"/>
      <c r="PHZ17" s="685"/>
      <c r="PIA17" s="685"/>
      <c r="PIB17" s="685"/>
      <c r="PIC17" s="685"/>
      <c r="PID17" s="685"/>
      <c r="PIE17" s="685"/>
      <c r="PIF17" s="685"/>
      <c r="PIG17" s="685"/>
      <c r="PIH17" s="685"/>
      <c r="PII17" s="685"/>
      <c r="PIJ17" s="685"/>
      <c r="PIK17" s="685"/>
      <c r="PIL17" s="685"/>
      <c r="PIM17" s="685"/>
      <c r="PIN17" s="685"/>
      <c r="PIO17" s="685"/>
      <c r="PIP17" s="685"/>
      <c r="PIQ17" s="685"/>
      <c r="PIR17" s="685"/>
      <c r="PIS17" s="685"/>
      <c r="PIT17" s="685"/>
      <c r="PIU17" s="685"/>
      <c r="PIV17" s="685"/>
      <c r="PIW17" s="685"/>
      <c r="PIX17" s="685"/>
      <c r="PIY17" s="685"/>
      <c r="PIZ17" s="685"/>
      <c r="PJA17" s="685"/>
      <c r="PJB17" s="685"/>
      <c r="PJC17" s="685"/>
      <c r="PJD17" s="685"/>
      <c r="PJE17" s="685"/>
      <c r="PJF17" s="685"/>
      <c r="PJG17" s="685"/>
      <c r="PJH17" s="685"/>
      <c r="PJI17" s="685"/>
      <c r="PJJ17" s="685"/>
      <c r="PJK17" s="685"/>
      <c r="PJL17" s="685"/>
      <c r="PJM17" s="685"/>
      <c r="PJN17" s="685"/>
      <c r="PJO17" s="685"/>
      <c r="PJP17" s="685"/>
      <c r="PJQ17" s="685"/>
      <c r="PJR17" s="685"/>
      <c r="PJS17" s="685"/>
      <c r="PJT17" s="685"/>
      <c r="PJU17" s="685"/>
      <c r="PJV17" s="685"/>
      <c r="PJW17" s="685"/>
      <c r="PJX17" s="685"/>
      <c r="PJY17" s="685"/>
      <c r="PJZ17" s="685"/>
      <c r="PKA17" s="685"/>
      <c r="PKB17" s="685"/>
      <c r="PKC17" s="685"/>
      <c r="PKD17" s="685"/>
      <c r="PKE17" s="685"/>
      <c r="PKF17" s="685"/>
      <c r="PKG17" s="685"/>
      <c r="PKH17" s="685"/>
      <c r="PKI17" s="685"/>
      <c r="PKJ17" s="685"/>
      <c r="PKK17" s="685"/>
      <c r="PKL17" s="685"/>
      <c r="PKM17" s="685"/>
      <c r="PKN17" s="685"/>
      <c r="PKO17" s="685"/>
      <c r="PKP17" s="685"/>
      <c r="PKQ17" s="685"/>
      <c r="PKR17" s="685"/>
      <c r="PKS17" s="685"/>
      <c r="PKT17" s="685"/>
      <c r="PKU17" s="685"/>
      <c r="PKV17" s="685"/>
      <c r="PKW17" s="685"/>
      <c r="PKX17" s="685"/>
      <c r="PKY17" s="685"/>
      <c r="PKZ17" s="685"/>
      <c r="PLA17" s="685"/>
      <c r="PLB17" s="685"/>
      <c r="PLC17" s="685"/>
      <c r="PLD17" s="685"/>
      <c r="PLE17" s="685"/>
      <c r="PLF17" s="685"/>
      <c r="PLG17" s="685"/>
      <c r="PLH17" s="685"/>
      <c r="PLI17" s="685"/>
      <c r="PLJ17" s="685"/>
      <c r="PLK17" s="685"/>
      <c r="PLL17" s="685"/>
      <c r="PLM17" s="685"/>
      <c r="PLN17" s="685"/>
      <c r="PLO17" s="685"/>
      <c r="PLP17" s="685"/>
      <c r="PLQ17" s="685"/>
      <c r="PLR17" s="685"/>
      <c r="PLS17" s="685"/>
      <c r="PLT17" s="685"/>
      <c r="PLU17" s="685"/>
      <c r="PLV17" s="685"/>
      <c r="PLW17" s="685"/>
      <c r="PLX17" s="685"/>
      <c r="PLY17" s="685"/>
      <c r="PLZ17" s="685"/>
      <c r="PMA17" s="685"/>
      <c r="PMB17" s="685"/>
      <c r="PMC17" s="685"/>
      <c r="PMD17" s="685"/>
      <c r="PME17" s="685"/>
      <c r="PMF17" s="685"/>
      <c r="PMG17" s="685"/>
      <c r="PMH17" s="685"/>
      <c r="PMI17" s="685"/>
      <c r="PMJ17" s="685"/>
      <c r="PMK17" s="685"/>
      <c r="PML17" s="685"/>
      <c r="PMM17" s="685"/>
      <c r="PMN17" s="685"/>
      <c r="PMO17" s="685"/>
      <c r="PMP17" s="685"/>
      <c r="PMQ17" s="685"/>
      <c r="PMR17" s="685"/>
      <c r="PMS17" s="685"/>
      <c r="PMT17" s="685"/>
      <c r="PMU17" s="685"/>
      <c r="PMV17" s="685"/>
      <c r="PMW17" s="685"/>
      <c r="PMX17" s="685"/>
      <c r="PMY17" s="685"/>
      <c r="PMZ17" s="685"/>
      <c r="PNA17" s="685"/>
      <c r="PNB17" s="685"/>
      <c r="PNC17" s="685"/>
      <c r="PND17" s="685"/>
      <c r="PNE17" s="685"/>
      <c r="PNF17" s="685"/>
      <c r="PNG17" s="685"/>
      <c r="PNH17" s="685"/>
      <c r="PNI17" s="685"/>
      <c r="PNJ17" s="685"/>
      <c r="PNK17" s="685"/>
      <c r="PNL17" s="685"/>
      <c r="PNM17" s="685"/>
      <c r="PNN17" s="685"/>
      <c r="PNO17" s="685"/>
      <c r="PNP17" s="685"/>
      <c r="PNQ17" s="685"/>
      <c r="PNR17" s="685"/>
      <c r="PNS17" s="685"/>
      <c r="PNT17" s="685"/>
      <c r="PNU17" s="685"/>
      <c r="PNV17" s="685"/>
      <c r="PNW17" s="685"/>
      <c r="PNX17" s="685"/>
      <c r="PNY17" s="685"/>
      <c r="PNZ17" s="685"/>
      <c r="POA17" s="685"/>
      <c r="POB17" s="685"/>
      <c r="POC17" s="685"/>
      <c r="POD17" s="685"/>
      <c r="POE17" s="685"/>
      <c r="POF17" s="685"/>
      <c r="POG17" s="685"/>
      <c r="POH17" s="685"/>
      <c r="POI17" s="685"/>
      <c r="POJ17" s="685"/>
      <c r="POK17" s="685"/>
      <c r="POL17" s="685"/>
      <c r="POM17" s="685"/>
      <c r="PON17" s="685"/>
      <c r="POO17" s="685"/>
      <c r="POP17" s="685"/>
      <c r="POQ17" s="685"/>
      <c r="POR17" s="685"/>
      <c r="POS17" s="685"/>
      <c r="POT17" s="685"/>
      <c r="POU17" s="685"/>
      <c r="POV17" s="685"/>
      <c r="POW17" s="685"/>
      <c r="POX17" s="685"/>
      <c r="POY17" s="685"/>
      <c r="POZ17" s="685"/>
      <c r="PPA17" s="685"/>
      <c r="PPB17" s="685"/>
      <c r="PPC17" s="685"/>
      <c r="PPD17" s="685"/>
      <c r="PPE17" s="685"/>
      <c r="PPF17" s="685"/>
      <c r="PPG17" s="685"/>
      <c r="PPH17" s="685"/>
      <c r="PPI17" s="685"/>
      <c r="PPJ17" s="685"/>
      <c r="PPK17" s="685"/>
      <c r="PPL17" s="685"/>
      <c r="PPM17" s="685"/>
      <c r="PPN17" s="685"/>
      <c r="PPO17" s="685"/>
      <c r="PPP17" s="685"/>
      <c r="PPQ17" s="685"/>
      <c r="PPR17" s="685"/>
      <c r="PPS17" s="685"/>
      <c r="PPT17" s="685"/>
      <c r="PPU17" s="685"/>
      <c r="PPV17" s="685"/>
      <c r="PPW17" s="685"/>
      <c r="PPX17" s="685"/>
      <c r="PPY17" s="685"/>
      <c r="PPZ17" s="685"/>
      <c r="PQA17" s="685"/>
      <c r="PQB17" s="685"/>
      <c r="PQC17" s="685"/>
      <c r="PQD17" s="685"/>
      <c r="PQE17" s="685"/>
      <c r="PQF17" s="685"/>
      <c r="PQG17" s="685"/>
      <c r="PQH17" s="685"/>
      <c r="PQI17" s="685"/>
      <c r="PQJ17" s="685"/>
      <c r="PQK17" s="685"/>
      <c r="PQL17" s="685"/>
      <c r="PQM17" s="685"/>
      <c r="PQN17" s="685"/>
      <c r="PQO17" s="685"/>
      <c r="PQP17" s="685"/>
      <c r="PQQ17" s="685"/>
      <c r="PQR17" s="685"/>
      <c r="PQS17" s="685"/>
      <c r="PQT17" s="685"/>
      <c r="PQU17" s="685"/>
      <c r="PQV17" s="685"/>
      <c r="PQW17" s="685"/>
      <c r="PQX17" s="685"/>
      <c r="PQY17" s="685"/>
      <c r="PQZ17" s="685"/>
      <c r="PRA17" s="685"/>
      <c r="PRB17" s="685"/>
      <c r="PRC17" s="685"/>
      <c r="PRD17" s="685"/>
      <c r="PRE17" s="685"/>
      <c r="PRF17" s="685"/>
      <c r="PRG17" s="685"/>
      <c r="PRH17" s="685"/>
      <c r="PRI17" s="685"/>
      <c r="PRJ17" s="685"/>
      <c r="PRK17" s="685"/>
      <c r="PRL17" s="685"/>
      <c r="PRM17" s="685"/>
      <c r="PRN17" s="685"/>
      <c r="PRO17" s="685"/>
      <c r="PRP17" s="685"/>
      <c r="PRQ17" s="685"/>
      <c r="PRR17" s="685"/>
      <c r="PRS17" s="685"/>
      <c r="PRT17" s="685"/>
      <c r="PRU17" s="685"/>
      <c r="PRV17" s="685"/>
      <c r="PRW17" s="685"/>
      <c r="PRX17" s="685"/>
      <c r="PRY17" s="685"/>
      <c r="PRZ17" s="685"/>
      <c r="PSA17" s="685"/>
      <c r="PSB17" s="685"/>
      <c r="PSC17" s="685"/>
      <c r="PSD17" s="685"/>
      <c r="PSE17" s="685"/>
      <c r="PSF17" s="685"/>
      <c r="PSG17" s="685"/>
      <c r="PSH17" s="685"/>
      <c r="PSI17" s="685"/>
      <c r="PSJ17" s="685"/>
      <c r="PSK17" s="685"/>
      <c r="PSL17" s="685"/>
      <c r="PSM17" s="685"/>
      <c r="PSN17" s="685"/>
      <c r="PSO17" s="685"/>
      <c r="PSP17" s="685"/>
      <c r="PSQ17" s="685"/>
      <c r="PSR17" s="685"/>
      <c r="PSS17" s="685"/>
      <c r="PST17" s="685"/>
      <c r="PSU17" s="685"/>
      <c r="PSV17" s="685"/>
      <c r="PSW17" s="685"/>
      <c r="PSX17" s="685"/>
      <c r="PSY17" s="685"/>
      <c r="PSZ17" s="685"/>
      <c r="PTA17" s="685"/>
      <c r="PTB17" s="685"/>
      <c r="PTC17" s="685"/>
      <c r="PTD17" s="685"/>
      <c r="PTE17" s="685"/>
      <c r="PTF17" s="685"/>
      <c r="PTG17" s="685"/>
      <c r="PTH17" s="685"/>
      <c r="PTI17" s="685"/>
      <c r="PTJ17" s="685"/>
      <c r="PTK17" s="685"/>
      <c r="PTL17" s="685"/>
      <c r="PTM17" s="685"/>
      <c r="PTN17" s="685"/>
      <c r="PTO17" s="685"/>
      <c r="PTP17" s="685"/>
      <c r="PTQ17" s="685"/>
      <c r="PTR17" s="685"/>
      <c r="PTS17" s="685"/>
      <c r="PTT17" s="685"/>
      <c r="PTU17" s="685"/>
      <c r="PTV17" s="685"/>
      <c r="PTW17" s="685"/>
      <c r="PTX17" s="685"/>
      <c r="PTY17" s="685"/>
      <c r="PTZ17" s="685"/>
      <c r="PUA17" s="685"/>
      <c r="PUB17" s="685"/>
      <c r="PUC17" s="685"/>
      <c r="PUD17" s="685"/>
      <c r="PUE17" s="685"/>
      <c r="PUF17" s="685"/>
      <c r="PUG17" s="685"/>
      <c r="PUH17" s="685"/>
      <c r="PUI17" s="685"/>
      <c r="PUJ17" s="685"/>
      <c r="PUK17" s="685"/>
      <c r="PUL17" s="685"/>
      <c r="PUM17" s="685"/>
      <c r="PUN17" s="685"/>
      <c r="PUO17" s="685"/>
      <c r="PUP17" s="685"/>
      <c r="PUQ17" s="685"/>
      <c r="PUR17" s="685"/>
      <c r="PUS17" s="685"/>
      <c r="PUT17" s="685"/>
      <c r="PUU17" s="685"/>
      <c r="PUV17" s="685"/>
      <c r="PUW17" s="685"/>
      <c r="PUX17" s="685"/>
      <c r="PUY17" s="685"/>
      <c r="PUZ17" s="685"/>
      <c r="PVA17" s="685"/>
      <c r="PVB17" s="685"/>
      <c r="PVC17" s="685"/>
      <c r="PVD17" s="685"/>
      <c r="PVE17" s="685"/>
      <c r="PVF17" s="685"/>
      <c r="PVG17" s="685"/>
      <c r="PVH17" s="685"/>
      <c r="PVI17" s="685"/>
      <c r="PVJ17" s="685"/>
      <c r="PVK17" s="685"/>
      <c r="PVL17" s="685"/>
      <c r="PVM17" s="685"/>
      <c r="PVN17" s="685"/>
      <c r="PVO17" s="685"/>
      <c r="PVP17" s="685"/>
      <c r="PVQ17" s="685"/>
      <c r="PVR17" s="685"/>
      <c r="PVS17" s="685"/>
      <c r="PVT17" s="685"/>
      <c r="PVU17" s="685"/>
      <c r="PVV17" s="685"/>
      <c r="PVW17" s="685"/>
      <c r="PVX17" s="685"/>
      <c r="PVY17" s="685"/>
      <c r="PVZ17" s="685"/>
      <c r="PWA17" s="685"/>
      <c r="PWB17" s="685"/>
      <c r="PWC17" s="685"/>
      <c r="PWD17" s="685"/>
      <c r="PWE17" s="685"/>
      <c r="PWF17" s="685"/>
      <c r="PWG17" s="685"/>
      <c r="PWH17" s="685"/>
      <c r="PWI17" s="685"/>
      <c r="PWJ17" s="685"/>
      <c r="PWK17" s="685"/>
      <c r="PWL17" s="685"/>
      <c r="PWM17" s="685"/>
      <c r="PWN17" s="685"/>
      <c r="PWO17" s="685"/>
      <c r="PWP17" s="685"/>
      <c r="PWQ17" s="685"/>
      <c r="PWR17" s="685"/>
      <c r="PWS17" s="685"/>
      <c r="PWT17" s="685"/>
      <c r="PWU17" s="685"/>
      <c r="PWV17" s="685"/>
      <c r="PWW17" s="685"/>
      <c r="PWX17" s="685"/>
      <c r="PWY17" s="685"/>
      <c r="PWZ17" s="685"/>
      <c r="PXA17" s="685"/>
      <c r="PXB17" s="685"/>
      <c r="PXC17" s="685"/>
      <c r="PXD17" s="685"/>
      <c r="PXE17" s="685"/>
      <c r="PXF17" s="685"/>
      <c r="PXG17" s="685"/>
      <c r="PXH17" s="685"/>
      <c r="PXI17" s="685"/>
      <c r="PXJ17" s="685"/>
      <c r="PXK17" s="685"/>
      <c r="PXL17" s="685"/>
      <c r="PXM17" s="685"/>
      <c r="PXN17" s="685"/>
      <c r="PXO17" s="685"/>
      <c r="PXP17" s="685"/>
      <c r="PXQ17" s="685"/>
      <c r="PXR17" s="685"/>
      <c r="PXS17" s="685"/>
      <c r="PXT17" s="685"/>
      <c r="PXU17" s="685"/>
      <c r="PXV17" s="685"/>
      <c r="PXW17" s="685"/>
      <c r="PXX17" s="685"/>
      <c r="PXY17" s="685"/>
      <c r="PXZ17" s="685"/>
      <c r="PYA17" s="685"/>
      <c r="PYB17" s="685"/>
      <c r="PYC17" s="685"/>
      <c r="PYD17" s="685"/>
      <c r="PYE17" s="685"/>
      <c r="PYF17" s="685"/>
      <c r="PYG17" s="685"/>
      <c r="PYH17" s="685"/>
      <c r="PYI17" s="685"/>
      <c r="PYJ17" s="685"/>
      <c r="PYK17" s="685"/>
      <c r="PYL17" s="685"/>
      <c r="PYM17" s="685"/>
      <c r="PYN17" s="685"/>
      <c r="PYO17" s="685"/>
      <c r="PYP17" s="685"/>
      <c r="PYQ17" s="685"/>
      <c r="PYR17" s="685"/>
      <c r="PYS17" s="685"/>
      <c r="PYT17" s="685"/>
      <c r="PYU17" s="685"/>
      <c r="PYV17" s="685"/>
      <c r="PYW17" s="685"/>
      <c r="PYX17" s="685"/>
      <c r="PYY17" s="685"/>
      <c r="PYZ17" s="685"/>
      <c r="PZA17" s="685"/>
      <c r="PZB17" s="685"/>
      <c r="PZC17" s="685"/>
      <c r="PZD17" s="685"/>
      <c r="PZE17" s="685"/>
      <c r="PZF17" s="685"/>
      <c r="PZG17" s="685"/>
      <c r="PZH17" s="685"/>
      <c r="PZI17" s="685"/>
      <c r="PZJ17" s="685"/>
      <c r="PZK17" s="685"/>
      <c r="PZL17" s="685"/>
      <c r="PZM17" s="685"/>
      <c r="PZN17" s="685"/>
      <c r="PZO17" s="685"/>
      <c r="PZP17" s="685"/>
      <c r="PZQ17" s="685"/>
      <c r="PZR17" s="685"/>
      <c r="PZS17" s="685"/>
      <c r="PZT17" s="685"/>
      <c r="PZU17" s="685"/>
      <c r="PZV17" s="685"/>
      <c r="PZW17" s="685"/>
      <c r="PZX17" s="685"/>
      <c r="PZY17" s="685"/>
      <c r="PZZ17" s="685"/>
      <c r="QAA17" s="685"/>
      <c r="QAB17" s="685"/>
      <c r="QAC17" s="685"/>
      <c r="QAD17" s="685"/>
      <c r="QAE17" s="685"/>
      <c r="QAF17" s="685"/>
      <c r="QAG17" s="685"/>
      <c r="QAH17" s="685"/>
      <c r="QAI17" s="685"/>
      <c r="QAJ17" s="685"/>
      <c r="QAK17" s="685"/>
      <c r="QAL17" s="685"/>
      <c r="QAM17" s="685"/>
      <c r="QAN17" s="685"/>
      <c r="QAO17" s="685"/>
      <c r="QAP17" s="685"/>
      <c r="QAQ17" s="685"/>
      <c r="QAR17" s="685"/>
      <c r="QAS17" s="685"/>
      <c r="QAT17" s="685"/>
      <c r="QAU17" s="685"/>
      <c r="QAV17" s="685"/>
      <c r="QAW17" s="685"/>
      <c r="QAX17" s="685"/>
      <c r="QAY17" s="685"/>
      <c r="QAZ17" s="685"/>
      <c r="QBA17" s="685"/>
      <c r="QBB17" s="685"/>
      <c r="QBC17" s="685"/>
      <c r="QBD17" s="685"/>
      <c r="QBE17" s="685"/>
      <c r="QBF17" s="685"/>
      <c r="QBG17" s="685"/>
      <c r="QBH17" s="685"/>
      <c r="QBI17" s="685"/>
      <c r="QBJ17" s="685"/>
      <c r="QBK17" s="685"/>
      <c r="QBL17" s="685"/>
      <c r="QBM17" s="685"/>
      <c r="QBN17" s="685"/>
      <c r="QBO17" s="685"/>
      <c r="QBP17" s="685"/>
      <c r="QBQ17" s="685"/>
      <c r="QBR17" s="685"/>
      <c r="QBS17" s="685"/>
      <c r="QBT17" s="685"/>
      <c r="QBU17" s="685"/>
      <c r="QBV17" s="685"/>
      <c r="QBW17" s="685"/>
      <c r="QBX17" s="685"/>
      <c r="QBY17" s="685"/>
      <c r="QBZ17" s="685"/>
      <c r="QCA17" s="685"/>
      <c r="QCB17" s="685"/>
      <c r="QCC17" s="685"/>
      <c r="QCD17" s="685"/>
      <c r="QCE17" s="685"/>
      <c r="QCF17" s="685"/>
      <c r="QCG17" s="685"/>
      <c r="QCH17" s="685"/>
      <c r="QCI17" s="685"/>
      <c r="QCJ17" s="685"/>
      <c r="QCK17" s="685"/>
      <c r="QCL17" s="685"/>
      <c r="QCM17" s="685"/>
      <c r="QCN17" s="685"/>
      <c r="QCO17" s="685"/>
      <c r="QCP17" s="685"/>
      <c r="QCQ17" s="685"/>
      <c r="QCR17" s="685"/>
      <c r="QCS17" s="685"/>
      <c r="QCT17" s="685"/>
      <c r="QCU17" s="685"/>
      <c r="QCV17" s="685"/>
      <c r="QCW17" s="685"/>
      <c r="QCX17" s="685"/>
      <c r="QCY17" s="685"/>
      <c r="QCZ17" s="685"/>
      <c r="QDA17" s="685"/>
      <c r="QDB17" s="685"/>
      <c r="QDC17" s="685"/>
      <c r="QDD17" s="685"/>
      <c r="QDE17" s="685"/>
      <c r="QDF17" s="685"/>
      <c r="QDG17" s="685"/>
      <c r="QDH17" s="685"/>
      <c r="QDI17" s="685"/>
      <c r="QDJ17" s="685"/>
      <c r="QDK17" s="685"/>
      <c r="QDL17" s="685"/>
      <c r="QDM17" s="685"/>
      <c r="QDN17" s="685"/>
      <c r="QDO17" s="685"/>
      <c r="QDP17" s="685"/>
      <c r="QDQ17" s="685"/>
      <c r="QDR17" s="685"/>
      <c r="QDS17" s="685"/>
      <c r="QDT17" s="685"/>
      <c r="QDU17" s="685"/>
      <c r="QDV17" s="685"/>
      <c r="QDW17" s="685"/>
      <c r="QDX17" s="685"/>
      <c r="QDY17" s="685"/>
      <c r="QDZ17" s="685"/>
      <c r="QEA17" s="685"/>
      <c r="QEB17" s="685"/>
      <c r="QEC17" s="685"/>
      <c r="QED17" s="685"/>
      <c r="QEE17" s="685"/>
      <c r="QEF17" s="685"/>
      <c r="QEG17" s="685"/>
      <c r="QEH17" s="685"/>
      <c r="QEI17" s="685"/>
      <c r="QEJ17" s="685"/>
      <c r="QEK17" s="685"/>
      <c r="QEL17" s="685"/>
      <c r="QEM17" s="685"/>
      <c r="QEN17" s="685"/>
      <c r="QEO17" s="685"/>
      <c r="QEP17" s="685"/>
      <c r="QEQ17" s="685"/>
      <c r="QER17" s="685"/>
      <c r="QES17" s="685"/>
      <c r="QET17" s="685"/>
      <c r="QEU17" s="685"/>
      <c r="QEV17" s="685"/>
      <c r="QEW17" s="685"/>
      <c r="QEX17" s="685"/>
      <c r="QEY17" s="685"/>
      <c r="QEZ17" s="685"/>
      <c r="QFA17" s="685"/>
      <c r="QFB17" s="685"/>
      <c r="QFC17" s="685"/>
      <c r="QFD17" s="685"/>
      <c r="QFE17" s="685"/>
      <c r="QFF17" s="685"/>
      <c r="QFG17" s="685"/>
      <c r="QFH17" s="685"/>
      <c r="QFI17" s="685"/>
      <c r="QFJ17" s="685"/>
      <c r="QFK17" s="685"/>
      <c r="QFL17" s="685"/>
      <c r="QFM17" s="685"/>
      <c r="QFN17" s="685"/>
      <c r="QFO17" s="685"/>
      <c r="QFP17" s="685"/>
      <c r="QFQ17" s="685"/>
      <c r="QFR17" s="685"/>
      <c r="QFS17" s="685"/>
      <c r="QFT17" s="685"/>
      <c r="QFU17" s="685"/>
      <c r="QFV17" s="685"/>
      <c r="QFW17" s="685"/>
      <c r="QFX17" s="685"/>
      <c r="QFY17" s="685"/>
      <c r="QFZ17" s="685"/>
      <c r="QGA17" s="685"/>
      <c r="QGB17" s="685"/>
      <c r="QGC17" s="685"/>
      <c r="QGD17" s="685"/>
      <c r="QGE17" s="685"/>
      <c r="QGF17" s="685"/>
      <c r="QGG17" s="685"/>
      <c r="QGH17" s="685"/>
      <c r="QGI17" s="685"/>
      <c r="QGJ17" s="685"/>
      <c r="QGK17" s="685"/>
      <c r="QGL17" s="685"/>
      <c r="QGM17" s="685"/>
      <c r="QGN17" s="685"/>
      <c r="QGO17" s="685"/>
      <c r="QGP17" s="685"/>
      <c r="QGQ17" s="685"/>
      <c r="QGR17" s="685"/>
      <c r="QGS17" s="685"/>
      <c r="QGT17" s="685"/>
      <c r="QGU17" s="685"/>
      <c r="QGV17" s="685"/>
      <c r="QGW17" s="685"/>
      <c r="QGX17" s="685"/>
      <c r="QGY17" s="685"/>
      <c r="QGZ17" s="685"/>
      <c r="QHA17" s="685"/>
      <c r="QHB17" s="685"/>
      <c r="QHC17" s="685"/>
      <c r="QHD17" s="685"/>
      <c r="QHE17" s="685"/>
      <c r="QHF17" s="685"/>
      <c r="QHG17" s="685"/>
      <c r="QHH17" s="685"/>
      <c r="QHI17" s="685"/>
      <c r="QHJ17" s="685"/>
      <c r="QHK17" s="685"/>
      <c r="QHL17" s="685"/>
      <c r="QHM17" s="685"/>
      <c r="QHN17" s="685"/>
      <c r="QHO17" s="685"/>
      <c r="QHP17" s="685"/>
      <c r="QHQ17" s="685"/>
      <c r="QHR17" s="685"/>
      <c r="QHS17" s="685"/>
      <c r="QHT17" s="685"/>
      <c r="QHU17" s="685"/>
      <c r="QHV17" s="685"/>
      <c r="QHW17" s="685"/>
      <c r="QHX17" s="685"/>
      <c r="QHY17" s="685"/>
      <c r="QHZ17" s="685"/>
      <c r="QIA17" s="685"/>
      <c r="QIB17" s="685"/>
      <c r="QIC17" s="685"/>
      <c r="QID17" s="685"/>
      <c r="QIE17" s="685"/>
      <c r="QIF17" s="685"/>
      <c r="QIG17" s="685"/>
      <c r="QIH17" s="685"/>
      <c r="QII17" s="685"/>
      <c r="QIJ17" s="685"/>
      <c r="QIK17" s="685"/>
      <c r="QIL17" s="685"/>
      <c r="QIM17" s="685"/>
      <c r="QIN17" s="685"/>
      <c r="QIO17" s="685"/>
      <c r="QIP17" s="685"/>
      <c r="QIQ17" s="685"/>
      <c r="QIR17" s="685"/>
      <c r="QIS17" s="685"/>
      <c r="QIT17" s="685"/>
      <c r="QIU17" s="685"/>
      <c r="QIV17" s="685"/>
      <c r="QIW17" s="685"/>
      <c r="QIX17" s="685"/>
      <c r="QIY17" s="685"/>
      <c r="QIZ17" s="685"/>
      <c r="QJA17" s="685"/>
      <c r="QJB17" s="685"/>
      <c r="QJC17" s="685"/>
      <c r="QJD17" s="685"/>
      <c r="QJE17" s="685"/>
      <c r="QJF17" s="685"/>
      <c r="QJG17" s="685"/>
      <c r="QJH17" s="685"/>
      <c r="QJI17" s="685"/>
      <c r="QJJ17" s="685"/>
      <c r="QJK17" s="685"/>
      <c r="QJL17" s="685"/>
      <c r="QJM17" s="685"/>
      <c r="QJN17" s="685"/>
      <c r="QJO17" s="685"/>
      <c r="QJP17" s="685"/>
      <c r="QJQ17" s="685"/>
      <c r="QJR17" s="685"/>
      <c r="QJS17" s="685"/>
      <c r="QJT17" s="685"/>
      <c r="QJU17" s="685"/>
      <c r="QJV17" s="685"/>
      <c r="QJW17" s="685"/>
      <c r="QJX17" s="685"/>
      <c r="QJY17" s="685"/>
      <c r="QJZ17" s="685"/>
      <c r="QKA17" s="685"/>
      <c r="QKB17" s="685"/>
      <c r="QKC17" s="685"/>
      <c r="QKD17" s="685"/>
      <c r="QKE17" s="685"/>
      <c r="QKF17" s="685"/>
      <c r="QKG17" s="685"/>
      <c r="QKH17" s="685"/>
      <c r="QKI17" s="685"/>
      <c r="QKJ17" s="685"/>
      <c r="QKK17" s="685"/>
      <c r="QKL17" s="685"/>
      <c r="QKM17" s="685"/>
      <c r="QKN17" s="685"/>
      <c r="QKO17" s="685"/>
      <c r="QKP17" s="685"/>
      <c r="QKQ17" s="685"/>
      <c r="QKR17" s="685"/>
      <c r="QKS17" s="685"/>
      <c r="QKT17" s="685"/>
      <c r="QKU17" s="685"/>
      <c r="QKV17" s="685"/>
      <c r="QKW17" s="685"/>
      <c r="QKX17" s="685"/>
      <c r="QKY17" s="685"/>
      <c r="QKZ17" s="685"/>
      <c r="QLA17" s="685"/>
      <c r="QLB17" s="685"/>
      <c r="QLC17" s="685"/>
      <c r="QLD17" s="685"/>
      <c r="QLE17" s="685"/>
      <c r="QLF17" s="685"/>
      <c r="QLG17" s="685"/>
      <c r="QLH17" s="685"/>
      <c r="QLI17" s="685"/>
      <c r="QLJ17" s="685"/>
      <c r="QLK17" s="685"/>
      <c r="QLL17" s="685"/>
      <c r="QLM17" s="685"/>
      <c r="QLN17" s="685"/>
      <c r="QLO17" s="685"/>
      <c r="QLP17" s="685"/>
      <c r="QLQ17" s="685"/>
      <c r="QLR17" s="685"/>
      <c r="QLS17" s="685"/>
      <c r="QLT17" s="685"/>
      <c r="QLU17" s="685"/>
      <c r="QLV17" s="685"/>
      <c r="QLW17" s="685"/>
      <c r="QLX17" s="685"/>
      <c r="QLY17" s="685"/>
      <c r="QLZ17" s="685"/>
      <c r="QMA17" s="685"/>
      <c r="QMB17" s="685"/>
      <c r="QMC17" s="685"/>
      <c r="QMD17" s="685"/>
      <c r="QME17" s="685"/>
      <c r="QMF17" s="685"/>
      <c r="QMG17" s="685"/>
      <c r="QMH17" s="685"/>
      <c r="QMI17" s="685"/>
      <c r="QMJ17" s="685"/>
      <c r="QMK17" s="685"/>
      <c r="QML17" s="685"/>
      <c r="QMM17" s="685"/>
      <c r="QMN17" s="685"/>
      <c r="QMO17" s="685"/>
      <c r="QMP17" s="685"/>
      <c r="QMQ17" s="685"/>
      <c r="QMR17" s="685"/>
      <c r="QMS17" s="685"/>
      <c r="QMT17" s="685"/>
      <c r="QMU17" s="685"/>
      <c r="QMV17" s="685"/>
      <c r="QMW17" s="685"/>
      <c r="QMX17" s="685"/>
      <c r="QMY17" s="685"/>
      <c r="QMZ17" s="685"/>
      <c r="QNA17" s="685"/>
      <c r="QNB17" s="685"/>
      <c r="QNC17" s="685"/>
      <c r="QND17" s="685"/>
      <c r="QNE17" s="685"/>
      <c r="QNF17" s="685"/>
      <c r="QNG17" s="685"/>
      <c r="QNH17" s="685"/>
      <c r="QNI17" s="685"/>
      <c r="QNJ17" s="685"/>
      <c r="QNK17" s="685"/>
      <c r="QNL17" s="685"/>
      <c r="QNM17" s="685"/>
      <c r="QNN17" s="685"/>
      <c r="QNO17" s="685"/>
      <c r="QNP17" s="685"/>
      <c r="QNQ17" s="685"/>
      <c r="QNR17" s="685"/>
      <c r="QNS17" s="685"/>
      <c r="QNT17" s="685"/>
      <c r="QNU17" s="685"/>
      <c r="QNV17" s="685"/>
      <c r="QNW17" s="685"/>
      <c r="QNX17" s="685"/>
      <c r="QNY17" s="685"/>
      <c r="QNZ17" s="685"/>
      <c r="QOA17" s="685"/>
      <c r="QOB17" s="685"/>
      <c r="QOC17" s="685"/>
      <c r="QOD17" s="685"/>
      <c r="QOE17" s="685"/>
      <c r="QOF17" s="685"/>
      <c r="QOG17" s="685"/>
      <c r="QOH17" s="685"/>
      <c r="QOI17" s="685"/>
      <c r="QOJ17" s="685"/>
      <c r="QOK17" s="685"/>
      <c r="QOL17" s="685"/>
      <c r="QOM17" s="685"/>
      <c r="QON17" s="685"/>
      <c r="QOO17" s="685"/>
      <c r="QOP17" s="685"/>
      <c r="QOQ17" s="685"/>
      <c r="QOR17" s="685"/>
      <c r="QOS17" s="685"/>
      <c r="QOT17" s="685"/>
      <c r="QOU17" s="685"/>
      <c r="QOV17" s="685"/>
      <c r="QOW17" s="685"/>
      <c r="QOX17" s="685"/>
      <c r="QOY17" s="685"/>
      <c r="QOZ17" s="685"/>
      <c r="QPA17" s="685"/>
      <c r="QPB17" s="685"/>
      <c r="QPC17" s="685"/>
      <c r="QPD17" s="685"/>
      <c r="QPE17" s="685"/>
      <c r="QPF17" s="685"/>
      <c r="QPG17" s="685"/>
      <c r="QPH17" s="685"/>
      <c r="QPI17" s="685"/>
      <c r="QPJ17" s="685"/>
      <c r="QPK17" s="685"/>
      <c r="QPL17" s="685"/>
      <c r="QPM17" s="685"/>
      <c r="QPN17" s="685"/>
      <c r="QPO17" s="685"/>
      <c r="QPP17" s="685"/>
      <c r="QPQ17" s="685"/>
      <c r="QPR17" s="685"/>
      <c r="QPS17" s="685"/>
      <c r="QPT17" s="685"/>
      <c r="QPU17" s="685"/>
      <c r="QPV17" s="685"/>
      <c r="QPW17" s="685"/>
      <c r="QPX17" s="685"/>
      <c r="QPY17" s="685"/>
      <c r="QPZ17" s="685"/>
      <c r="QQA17" s="685"/>
      <c r="QQB17" s="685"/>
      <c r="QQC17" s="685"/>
      <c r="QQD17" s="685"/>
      <c r="QQE17" s="685"/>
      <c r="QQF17" s="685"/>
      <c r="QQG17" s="685"/>
      <c r="QQH17" s="685"/>
      <c r="QQI17" s="685"/>
      <c r="QQJ17" s="685"/>
      <c r="QQK17" s="685"/>
      <c r="QQL17" s="685"/>
      <c r="QQM17" s="685"/>
      <c r="QQN17" s="685"/>
      <c r="QQO17" s="685"/>
      <c r="QQP17" s="685"/>
      <c r="QQQ17" s="685"/>
      <c r="QQR17" s="685"/>
      <c r="QQS17" s="685"/>
      <c r="QQT17" s="685"/>
      <c r="QQU17" s="685"/>
      <c r="QQV17" s="685"/>
      <c r="QQW17" s="685"/>
      <c r="QQX17" s="685"/>
      <c r="QQY17" s="685"/>
      <c r="QQZ17" s="685"/>
      <c r="QRA17" s="685"/>
      <c r="QRB17" s="685"/>
      <c r="QRC17" s="685"/>
      <c r="QRD17" s="685"/>
      <c r="QRE17" s="685"/>
      <c r="QRF17" s="685"/>
      <c r="QRG17" s="685"/>
      <c r="QRH17" s="685"/>
      <c r="QRI17" s="685"/>
      <c r="QRJ17" s="685"/>
      <c r="QRK17" s="685"/>
      <c r="QRL17" s="685"/>
      <c r="QRM17" s="685"/>
      <c r="QRN17" s="685"/>
      <c r="QRO17" s="685"/>
      <c r="QRP17" s="685"/>
      <c r="QRQ17" s="685"/>
      <c r="QRR17" s="685"/>
      <c r="QRS17" s="685"/>
      <c r="QRT17" s="685"/>
      <c r="QRU17" s="685"/>
      <c r="QRV17" s="685"/>
      <c r="QRW17" s="685"/>
      <c r="QRX17" s="685"/>
      <c r="QRY17" s="685"/>
      <c r="QRZ17" s="685"/>
      <c r="QSA17" s="685"/>
      <c r="QSB17" s="685"/>
      <c r="QSC17" s="685"/>
      <c r="QSD17" s="685"/>
      <c r="QSE17" s="685"/>
      <c r="QSF17" s="685"/>
      <c r="QSG17" s="685"/>
      <c r="QSH17" s="685"/>
      <c r="QSI17" s="685"/>
      <c r="QSJ17" s="685"/>
      <c r="QSK17" s="685"/>
      <c r="QSL17" s="685"/>
      <c r="QSM17" s="685"/>
      <c r="QSN17" s="685"/>
      <c r="QSO17" s="685"/>
      <c r="QSP17" s="685"/>
      <c r="QSQ17" s="685"/>
      <c r="QSR17" s="685"/>
      <c r="QSS17" s="685"/>
      <c r="QST17" s="685"/>
      <c r="QSU17" s="685"/>
      <c r="QSV17" s="685"/>
      <c r="QSW17" s="685"/>
      <c r="QSX17" s="685"/>
      <c r="QSY17" s="685"/>
      <c r="QSZ17" s="685"/>
      <c r="QTA17" s="685"/>
      <c r="QTB17" s="685"/>
      <c r="QTC17" s="685"/>
      <c r="QTD17" s="685"/>
      <c r="QTE17" s="685"/>
      <c r="QTF17" s="685"/>
      <c r="QTG17" s="685"/>
      <c r="QTH17" s="685"/>
      <c r="QTI17" s="685"/>
      <c r="QTJ17" s="685"/>
      <c r="QTK17" s="685"/>
      <c r="QTL17" s="685"/>
      <c r="QTM17" s="685"/>
      <c r="QTN17" s="685"/>
      <c r="QTO17" s="685"/>
      <c r="QTP17" s="685"/>
      <c r="QTQ17" s="685"/>
      <c r="QTR17" s="685"/>
      <c r="QTS17" s="685"/>
      <c r="QTT17" s="685"/>
      <c r="QTU17" s="685"/>
      <c r="QTV17" s="685"/>
      <c r="QTW17" s="685"/>
      <c r="QTX17" s="685"/>
      <c r="QTY17" s="685"/>
      <c r="QTZ17" s="685"/>
      <c r="QUA17" s="685"/>
      <c r="QUB17" s="685"/>
      <c r="QUC17" s="685"/>
      <c r="QUD17" s="685"/>
      <c r="QUE17" s="685"/>
      <c r="QUF17" s="685"/>
      <c r="QUG17" s="685"/>
      <c r="QUH17" s="685"/>
      <c r="QUI17" s="685"/>
      <c r="QUJ17" s="685"/>
      <c r="QUK17" s="685"/>
      <c r="QUL17" s="685"/>
      <c r="QUM17" s="685"/>
      <c r="QUN17" s="685"/>
      <c r="QUO17" s="685"/>
      <c r="QUP17" s="685"/>
      <c r="QUQ17" s="685"/>
      <c r="QUR17" s="685"/>
      <c r="QUS17" s="685"/>
      <c r="QUT17" s="685"/>
      <c r="QUU17" s="685"/>
      <c r="QUV17" s="685"/>
      <c r="QUW17" s="685"/>
      <c r="QUX17" s="685"/>
      <c r="QUY17" s="685"/>
      <c r="QUZ17" s="685"/>
      <c r="QVA17" s="685"/>
      <c r="QVB17" s="685"/>
      <c r="QVC17" s="685"/>
      <c r="QVD17" s="685"/>
      <c r="QVE17" s="685"/>
      <c r="QVF17" s="685"/>
      <c r="QVG17" s="685"/>
      <c r="QVH17" s="685"/>
      <c r="QVI17" s="685"/>
      <c r="QVJ17" s="685"/>
      <c r="QVK17" s="685"/>
      <c r="QVL17" s="685"/>
      <c r="QVM17" s="685"/>
      <c r="QVN17" s="685"/>
      <c r="QVO17" s="685"/>
      <c r="QVP17" s="685"/>
      <c r="QVQ17" s="685"/>
      <c r="QVR17" s="685"/>
      <c r="QVS17" s="685"/>
      <c r="QVT17" s="685"/>
      <c r="QVU17" s="685"/>
      <c r="QVV17" s="685"/>
      <c r="QVW17" s="685"/>
      <c r="QVX17" s="685"/>
      <c r="QVY17" s="685"/>
      <c r="QVZ17" s="685"/>
      <c r="QWA17" s="685"/>
      <c r="QWB17" s="685"/>
      <c r="QWC17" s="685"/>
      <c r="QWD17" s="685"/>
      <c r="QWE17" s="685"/>
      <c r="QWF17" s="685"/>
      <c r="QWG17" s="685"/>
      <c r="QWH17" s="685"/>
      <c r="QWI17" s="685"/>
      <c r="QWJ17" s="685"/>
      <c r="QWK17" s="685"/>
      <c r="QWL17" s="685"/>
      <c r="QWM17" s="685"/>
      <c r="QWN17" s="685"/>
      <c r="QWO17" s="685"/>
      <c r="QWP17" s="685"/>
      <c r="QWQ17" s="685"/>
      <c r="QWR17" s="685"/>
      <c r="QWS17" s="685"/>
      <c r="QWT17" s="685"/>
      <c r="QWU17" s="685"/>
      <c r="QWV17" s="685"/>
      <c r="QWW17" s="685"/>
      <c r="QWX17" s="685"/>
      <c r="QWY17" s="685"/>
      <c r="QWZ17" s="685"/>
      <c r="QXA17" s="685"/>
      <c r="QXB17" s="685"/>
      <c r="QXC17" s="685"/>
      <c r="QXD17" s="685"/>
      <c r="QXE17" s="685"/>
      <c r="QXF17" s="685"/>
      <c r="QXG17" s="685"/>
      <c r="QXH17" s="685"/>
      <c r="QXI17" s="685"/>
      <c r="QXJ17" s="685"/>
      <c r="QXK17" s="685"/>
      <c r="QXL17" s="685"/>
      <c r="QXM17" s="685"/>
      <c r="QXN17" s="685"/>
      <c r="QXO17" s="685"/>
      <c r="QXP17" s="685"/>
      <c r="QXQ17" s="685"/>
      <c r="QXR17" s="685"/>
      <c r="QXS17" s="685"/>
      <c r="QXT17" s="685"/>
      <c r="QXU17" s="685"/>
      <c r="QXV17" s="685"/>
      <c r="QXW17" s="685"/>
      <c r="QXX17" s="685"/>
      <c r="QXY17" s="685"/>
      <c r="QXZ17" s="685"/>
      <c r="QYA17" s="685"/>
      <c r="QYB17" s="685"/>
      <c r="QYC17" s="685"/>
      <c r="QYD17" s="685"/>
      <c r="QYE17" s="685"/>
      <c r="QYF17" s="685"/>
      <c r="QYG17" s="685"/>
      <c r="QYH17" s="685"/>
      <c r="QYI17" s="685"/>
      <c r="QYJ17" s="685"/>
      <c r="QYK17" s="685"/>
      <c r="QYL17" s="685"/>
      <c r="QYM17" s="685"/>
      <c r="QYN17" s="685"/>
      <c r="QYO17" s="685"/>
      <c r="QYP17" s="685"/>
      <c r="QYQ17" s="685"/>
      <c r="QYR17" s="685"/>
      <c r="QYS17" s="685"/>
      <c r="QYT17" s="685"/>
      <c r="QYU17" s="685"/>
      <c r="QYV17" s="685"/>
      <c r="QYW17" s="685"/>
      <c r="QYX17" s="685"/>
      <c r="QYY17" s="685"/>
      <c r="QYZ17" s="685"/>
      <c r="QZA17" s="685"/>
      <c r="QZB17" s="685"/>
      <c r="QZC17" s="685"/>
      <c r="QZD17" s="685"/>
      <c r="QZE17" s="685"/>
      <c r="QZF17" s="685"/>
      <c r="QZG17" s="685"/>
      <c r="QZH17" s="685"/>
      <c r="QZI17" s="685"/>
      <c r="QZJ17" s="685"/>
      <c r="QZK17" s="685"/>
      <c r="QZL17" s="685"/>
      <c r="QZM17" s="685"/>
      <c r="QZN17" s="685"/>
      <c r="QZO17" s="685"/>
      <c r="QZP17" s="685"/>
      <c r="QZQ17" s="685"/>
      <c r="QZR17" s="685"/>
      <c r="QZS17" s="685"/>
      <c r="QZT17" s="685"/>
      <c r="QZU17" s="685"/>
      <c r="QZV17" s="685"/>
      <c r="QZW17" s="685"/>
      <c r="QZX17" s="685"/>
      <c r="QZY17" s="685"/>
      <c r="QZZ17" s="685"/>
      <c r="RAA17" s="685"/>
      <c r="RAB17" s="685"/>
      <c r="RAC17" s="685"/>
      <c r="RAD17" s="685"/>
      <c r="RAE17" s="685"/>
      <c r="RAF17" s="685"/>
      <c r="RAG17" s="685"/>
      <c r="RAH17" s="685"/>
      <c r="RAI17" s="685"/>
      <c r="RAJ17" s="685"/>
      <c r="RAK17" s="685"/>
      <c r="RAL17" s="685"/>
      <c r="RAM17" s="685"/>
      <c r="RAN17" s="685"/>
      <c r="RAO17" s="685"/>
      <c r="RAP17" s="685"/>
      <c r="RAQ17" s="685"/>
      <c r="RAR17" s="685"/>
      <c r="RAS17" s="685"/>
      <c r="RAT17" s="685"/>
      <c r="RAU17" s="685"/>
      <c r="RAV17" s="685"/>
      <c r="RAW17" s="685"/>
      <c r="RAX17" s="685"/>
      <c r="RAY17" s="685"/>
      <c r="RAZ17" s="685"/>
      <c r="RBA17" s="685"/>
      <c r="RBB17" s="685"/>
      <c r="RBC17" s="685"/>
      <c r="RBD17" s="685"/>
      <c r="RBE17" s="685"/>
      <c r="RBF17" s="685"/>
      <c r="RBG17" s="685"/>
      <c r="RBH17" s="685"/>
      <c r="RBI17" s="685"/>
      <c r="RBJ17" s="685"/>
      <c r="RBK17" s="685"/>
      <c r="RBL17" s="685"/>
      <c r="RBM17" s="685"/>
      <c r="RBN17" s="685"/>
      <c r="RBO17" s="685"/>
      <c r="RBP17" s="685"/>
      <c r="RBQ17" s="685"/>
      <c r="RBR17" s="685"/>
      <c r="RBS17" s="685"/>
      <c r="RBT17" s="685"/>
      <c r="RBU17" s="685"/>
      <c r="RBV17" s="685"/>
      <c r="RBW17" s="685"/>
      <c r="RBX17" s="685"/>
      <c r="RBY17" s="685"/>
      <c r="RBZ17" s="685"/>
      <c r="RCA17" s="685"/>
      <c r="RCB17" s="685"/>
      <c r="RCC17" s="685"/>
      <c r="RCD17" s="685"/>
      <c r="RCE17" s="685"/>
      <c r="RCF17" s="685"/>
      <c r="RCG17" s="685"/>
      <c r="RCH17" s="685"/>
      <c r="RCI17" s="685"/>
      <c r="RCJ17" s="685"/>
      <c r="RCK17" s="685"/>
      <c r="RCL17" s="685"/>
      <c r="RCM17" s="685"/>
      <c r="RCN17" s="685"/>
      <c r="RCO17" s="685"/>
      <c r="RCP17" s="685"/>
      <c r="RCQ17" s="685"/>
      <c r="RCR17" s="685"/>
      <c r="RCS17" s="685"/>
      <c r="RCT17" s="685"/>
      <c r="RCU17" s="685"/>
      <c r="RCV17" s="685"/>
      <c r="RCW17" s="685"/>
      <c r="RCX17" s="685"/>
      <c r="RCY17" s="685"/>
      <c r="RCZ17" s="685"/>
      <c r="RDA17" s="685"/>
      <c r="RDB17" s="685"/>
      <c r="RDC17" s="685"/>
      <c r="RDD17" s="685"/>
      <c r="RDE17" s="685"/>
      <c r="RDF17" s="685"/>
      <c r="RDG17" s="685"/>
      <c r="RDH17" s="685"/>
      <c r="RDI17" s="685"/>
      <c r="RDJ17" s="685"/>
      <c r="RDK17" s="685"/>
      <c r="RDL17" s="685"/>
      <c r="RDM17" s="685"/>
      <c r="RDN17" s="685"/>
      <c r="RDO17" s="685"/>
      <c r="RDP17" s="685"/>
      <c r="RDQ17" s="685"/>
      <c r="RDR17" s="685"/>
      <c r="RDS17" s="685"/>
      <c r="RDT17" s="685"/>
      <c r="RDU17" s="685"/>
      <c r="RDV17" s="685"/>
      <c r="RDW17" s="685"/>
      <c r="RDX17" s="685"/>
      <c r="RDY17" s="685"/>
      <c r="RDZ17" s="685"/>
      <c r="REA17" s="685"/>
      <c r="REB17" s="685"/>
      <c r="REC17" s="685"/>
      <c r="RED17" s="685"/>
      <c r="REE17" s="685"/>
      <c r="REF17" s="685"/>
      <c r="REG17" s="685"/>
      <c r="REH17" s="685"/>
      <c r="REI17" s="685"/>
      <c r="REJ17" s="685"/>
      <c r="REK17" s="685"/>
      <c r="REL17" s="685"/>
      <c r="REM17" s="685"/>
      <c r="REN17" s="685"/>
      <c r="REO17" s="685"/>
      <c r="REP17" s="685"/>
      <c r="REQ17" s="685"/>
      <c r="RER17" s="685"/>
      <c r="RES17" s="685"/>
      <c r="RET17" s="685"/>
      <c r="REU17" s="685"/>
      <c r="REV17" s="685"/>
      <c r="REW17" s="685"/>
      <c r="REX17" s="685"/>
      <c r="REY17" s="685"/>
      <c r="REZ17" s="685"/>
      <c r="RFA17" s="685"/>
      <c r="RFB17" s="685"/>
      <c r="RFC17" s="685"/>
      <c r="RFD17" s="685"/>
      <c r="RFE17" s="685"/>
      <c r="RFF17" s="685"/>
      <c r="RFG17" s="685"/>
      <c r="RFH17" s="685"/>
      <c r="RFI17" s="685"/>
      <c r="RFJ17" s="685"/>
      <c r="RFK17" s="685"/>
      <c r="RFL17" s="685"/>
      <c r="RFM17" s="685"/>
      <c r="RFN17" s="685"/>
      <c r="RFO17" s="685"/>
      <c r="RFP17" s="685"/>
      <c r="RFQ17" s="685"/>
      <c r="RFR17" s="685"/>
      <c r="RFS17" s="685"/>
      <c r="RFT17" s="685"/>
      <c r="RFU17" s="685"/>
      <c r="RFV17" s="685"/>
      <c r="RFW17" s="685"/>
      <c r="RFX17" s="685"/>
      <c r="RFY17" s="685"/>
      <c r="RFZ17" s="685"/>
      <c r="RGA17" s="685"/>
      <c r="RGB17" s="685"/>
      <c r="RGC17" s="685"/>
      <c r="RGD17" s="685"/>
      <c r="RGE17" s="685"/>
      <c r="RGF17" s="685"/>
      <c r="RGG17" s="685"/>
      <c r="RGH17" s="685"/>
      <c r="RGI17" s="685"/>
      <c r="RGJ17" s="685"/>
      <c r="RGK17" s="685"/>
      <c r="RGL17" s="685"/>
      <c r="RGM17" s="685"/>
      <c r="RGN17" s="685"/>
      <c r="RGO17" s="685"/>
      <c r="RGP17" s="685"/>
      <c r="RGQ17" s="685"/>
      <c r="RGR17" s="685"/>
      <c r="RGS17" s="685"/>
      <c r="RGT17" s="685"/>
      <c r="RGU17" s="685"/>
      <c r="RGV17" s="685"/>
      <c r="RGW17" s="685"/>
      <c r="RGX17" s="685"/>
      <c r="RGY17" s="685"/>
      <c r="RGZ17" s="685"/>
      <c r="RHA17" s="685"/>
      <c r="RHB17" s="685"/>
      <c r="RHC17" s="685"/>
      <c r="RHD17" s="685"/>
      <c r="RHE17" s="685"/>
      <c r="RHF17" s="685"/>
      <c r="RHG17" s="685"/>
      <c r="RHH17" s="685"/>
      <c r="RHI17" s="685"/>
      <c r="RHJ17" s="685"/>
      <c r="RHK17" s="685"/>
      <c r="RHL17" s="685"/>
      <c r="RHM17" s="685"/>
      <c r="RHN17" s="685"/>
      <c r="RHO17" s="685"/>
      <c r="RHP17" s="685"/>
      <c r="RHQ17" s="685"/>
      <c r="RHR17" s="685"/>
      <c r="RHS17" s="685"/>
      <c r="RHT17" s="685"/>
      <c r="RHU17" s="685"/>
      <c r="RHV17" s="685"/>
      <c r="RHW17" s="685"/>
      <c r="RHX17" s="685"/>
      <c r="RHY17" s="685"/>
      <c r="RHZ17" s="685"/>
      <c r="RIA17" s="685"/>
      <c r="RIB17" s="685"/>
      <c r="RIC17" s="685"/>
      <c r="RID17" s="685"/>
      <c r="RIE17" s="685"/>
      <c r="RIF17" s="685"/>
      <c r="RIG17" s="685"/>
      <c r="RIH17" s="685"/>
      <c r="RII17" s="685"/>
      <c r="RIJ17" s="685"/>
      <c r="RIK17" s="685"/>
      <c r="RIL17" s="685"/>
      <c r="RIM17" s="685"/>
      <c r="RIN17" s="685"/>
      <c r="RIO17" s="685"/>
      <c r="RIP17" s="685"/>
      <c r="RIQ17" s="685"/>
      <c r="RIR17" s="685"/>
      <c r="RIS17" s="685"/>
      <c r="RIT17" s="685"/>
      <c r="RIU17" s="685"/>
      <c r="RIV17" s="685"/>
      <c r="RIW17" s="685"/>
      <c r="RIX17" s="685"/>
      <c r="RIY17" s="685"/>
      <c r="RIZ17" s="685"/>
      <c r="RJA17" s="685"/>
      <c r="RJB17" s="685"/>
      <c r="RJC17" s="685"/>
      <c r="RJD17" s="685"/>
      <c r="RJE17" s="685"/>
      <c r="RJF17" s="685"/>
      <c r="RJG17" s="685"/>
      <c r="RJH17" s="685"/>
      <c r="RJI17" s="685"/>
      <c r="RJJ17" s="685"/>
      <c r="RJK17" s="685"/>
      <c r="RJL17" s="685"/>
      <c r="RJM17" s="685"/>
      <c r="RJN17" s="685"/>
      <c r="RJO17" s="685"/>
      <c r="RJP17" s="685"/>
      <c r="RJQ17" s="685"/>
      <c r="RJR17" s="685"/>
      <c r="RJS17" s="685"/>
      <c r="RJT17" s="685"/>
      <c r="RJU17" s="685"/>
      <c r="RJV17" s="685"/>
      <c r="RJW17" s="685"/>
      <c r="RJX17" s="685"/>
      <c r="RJY17" s="685"/>
      <c r="RJZ17" s="685"/>
      <c r="RKA17" s="685"/>
      <c r="RKB17" s="685"/>
      <c r="RKC17" s="685"/>
      <c r="RKD17" s="685"/>
      <c r="RKE17" s="685"/>
      <c r="RKF17" s="685"/>
      <c r="RKG17" s="685"/>
      <c r="RKH17" s="685"/>
      <c r="RKI17" s="685"/>
      <c r="RKJ17" s="685"/>
      <c r="RKK17" s="685"/>
      <c r="RKL17" s="685"/>
      <c r="RKM17" s="685"/>
      <c r="RKN17" s="685"/>
      <c r="RKO17" s="685"/>
      <c r="RKP17" s="685"/>
      <c r="RKQ17" s="685"/>
      <c r="RKR17" s="685"/>
      <c r="RKS17" s="685"/>
      <c r="RKT17" s="685"/>
      <c r="RKU17" s="685"/>
      <c r="RKV17" s="685"/>
      <c r="RKW17" s="685"/>
      <c r="RKX17" s="685"/>
      <c r="RKY17" s="685"/>
      <c r="RKZ17" s="685"/>
      <c r="RLA17" s="685"/>
      <c r="RLB17" s="685"/>
      <c r="RLC17" s="685"/>
      <c r="RLD17" s="685"/>
      <c r="RLE17" s="685"/>
      <c r="RLF17" s="685"/>
      <c r="RLG17" s="685"/>
      <c r="RLH17" s="685"/>
      <c r="RLI17" s="685"/>
      <c r="RLJ17" s="685"/>
      <c r="RLK17" s="685"/>
      <c r="RLL17" s="685"/>
      <c r="RLM17" s="685"/>
      <c r="RLN17" s="685"/>
      <c r="RLO17" s="685"/>
      <c r="RLP17" s="685"/>
      <c r="RLQ17" s="685"/>
      <c r="RLR17" s="685"/>
      <c r="RLS17" s="685"/>
      <c r="RLT17" s="685"/>
      <c r="RLU17" s="685"/>
      <c r="RLV17" s="685"/>
      <c r="RLW17" s="685"/>
      <c r="RLX17" s="685"/>
      <c r="RLY17" s="685"/>
      <c r="RLZ17" s="685"/>
      <c r="RMA17" s="685"/>
      <c r="RMB17" s="685"/>
      <c r="RMC17" s="685"/>
      <c r="RMD17" s="685"/>
      <c r="RME17" s="685"/>
      <c r="RMF17" s="685"/>
      <c r="RMG17" s="685"/>
      <c r="RMH17" s="685"/>
      <c r="RMI17" s="685"/>
      <c r="RMJ17" s="685"/>
      <c r="RMK17" s="685"/>
      <c r="RML17" s="685"/>
      <c r="RMM17" s="685"/>
      <c r="RMN17" s="685"/>
      <c r="RMO17" s="685"/>
      <c r="RMP17" s="685"/>
      <c r="RMQ17" s="685"/>
      <c r="RMR17" s="685"/>
      <c r="RMS17" s="685"/>
      <c r="RMT17" s="685"/>
      <c r="RMU17" s="685"/>
      <c r="RMV17" s="685"/>
      <c r="RMW17" s="685"/>
      <c r="RMX17" s="685"/>
      <c r="RMY17" s="685"/>
      <c r="RMZ17" s="685"/>
      <c r="RNA17" s="685"/>
      <c r="RNB17" s="685"/>
      <c r="RNC17" s="685"/>
      <c r="RND17" s="685"/>
      <c r="RNE17" s="685"/>
      <c r="RNF17" s="685"/>
      <c r="RNG17" s="685"/>
      <c r="RNH17" s="685"/>
      <c r="RNI17" s="685"/>
      <c r="RNJ17" s="685"/>
      <c r="RNK17" s="685"/>
      <c r="RNL17" s="685"/>
      <c r="RNM17" s="685"/>
      <c r="RNN17" s="685"/>
      <c r="RNO17" s="685"/>
      <c r="RNP17" s="685"/>
      <c r="RNQ17" s="685"/>
      <c r="RNR17" s="685"/>
      <c r="RNS17" s="685"/>
      <c r="RNT17" s="685"/>
      <c r="RNU17" s="685"/>
      <c r="RNV17" s="685"/>
      <c r="RNW17" s="685"/>
      <c r="RNX17" s="685"/>
      <c r="RNY17" s="685"/>
      <c r="RNZ17" s="685"/>
      <c r="ROA17" s="685"/>
      <c r="ROB17" s="685"/>
      <c r="ROC17" s="685"/>
      <c r="ROD17" s="685"/>
      <c r="ROE17" s="685"/>
      <c r="ROF17" s="685"/>
      <c r="ROG17" s="685"/>
      <c r="ROH17" s="685"/>
      <c r="ROI17" s="685"/>
      <c r="ROJ17" s="685"/>
      <c r="ROK17" s="685"/>
      <c r="ROL17" s="685"/>
      <c r="ROM17" s="685"/>
      <c r="RON17" s="685"/>
      <c r="ROO17" s="685"/>
      <c r="ROP17" s="685"/>
      <c r="ROQ17" s="685"/>
      <c r="ROR17" s="685"/>
      <c r="ROS17" s="685"/>
      <c r="ROT17" s="685"/>
      <c r="ROU17" s="685"/>
      <c r="ROV17" s="685"/>
      <c r="ROW17" s="685"/>
      <c r="ROX17" s="685"/>
      <c r="ROY17" s="685"/>
      <c r="ROZ17" s="685"/>
      <c r="RPA17" s="685"/>
      <c r="RPB17" s="685"/>
      <c r="RPC17" s="685"/>
      <c r="RPD17" s="685"/>
      <c r="RPE17" s="685"/>
      <c r="RPF17" s="685"/>
      <c r="RPG17" s="685"/>
      <c r="RPH17" s="685"/>
      <c r="RPI17" s="685"/>
      <c r="RPJ17" s="685"/>
      <c r="RPK17" s="685"/>
      <c r="RPL17" s="685"/>
      <c r="RPM17" s="685"/>
      <c r="RPN17" s="685"/>
      <c r="RPO17" s="685"/>
      <c r="RPP17" s="685"/>
      <c r="RPQ17" s="685"/>
      <c r="RPR17" s="685"/>
      <c r="RPS17" s="685"/>
      <c r="RPT17" s="685"/>
      <c r="RPU17" s="685"/>
      <c r="RPV17" s="685"/>
      <c r="RPW17" s="685"/>
      <c r="RPX17" s="685"/>
      <c r="RPY17" s="685"/>
      <c r="RPZ17" s="685"/>
      <c r="RQA17" s="685"/>
      <c r="RQB17" s="685"/>
      <c r="RQC17" s="685"/>
      <c r="RQD17" s="685"/>
      <c r="RQE17" s="685"/>
      <c r="RQF17" s="685"/>
      <c r="RQG17" s="685"/>
      <c r="RQH17" s="685"/>
      <c r="RQI17" s="685"/>
      <c r="RQJ17" s="685"/>
      <c r="RQK17" s="685"/>
      <c r="RQL17" s="685"/>
      <c r="RQM17" s="685"/>
      <c r="RQN17" s="685"/>
      <c r="RQO17" s="685"/>
      <c r="RQP17" s="685"/>
      <c r="RQQ17" s="685"/>
      <c r="RQR17" s="685"/>
      <c r="RQS17" s="685"/>
      <c r="RQT17" s="685"/>
      <c r="RQU17" s="685"/>
      <c r="RQV17" s="685"/>
      <c r="RQW17" s="685"/>
      <c r="RQX17" s="685"/>
      <c r="RQY17" s="685"/>
      <c r="RQZ17" s="685"/>
      <c r="RRA17" s="685"/>
      <c r="RRB17" s="685"/>
      <c r="RRC17" s="685"/>
      <c r="RRD17" s="685"/>
      <c r="RRE17" s="685"/>
      <c r="RRF17" s="685"/>
      <c r="RRG17" s="685"/>
      <c r="RRH17" s="685"/>
      <c r="RRI17" s="685"/>
      <c r="RRJ17" s="685"/>
      <c r="RRK17" s="685"/>
      <c r="RRL17" s="685"/>
      <c r="RRM17" s="685"/>
      <c r="RRN17" s="685"/>
      <c r="RRO17" s="685"/>
      <c r="RRP17" s="685"/>
      <c r="RRQ17" s="685"/>
      <c r="RRR17" s="685"/>
      <c r="RRS17" s="685"/>
      <c r="RRT17" s="685"/>
      <c r="RRU17" s="685"/>
      <c r="RRV17" s="685"/>
      <c r="RRW17" s="685"/>
      <c r="RRX17" s="685"/>
      <c r="RRY17" s="685"/>
      <c r="RRZ17" s="685"/>
      <c r="RSA17" s="685"/>
      <c r="RSB17" s="685"/>
      <c r="RSC17" s="685"/>
      <c r="RSD17" s="685"/>
      <c r="RSE17" s="685"/>
      <c r="RSF17" s="685"/>
      <c r="RSG17" s="685"/>
      <c r="RSH17" s="685"/>
      <c r="RSI17" s="685"/>
      <c r="RSJ17" s="685"/>
      <c r="RSK17" s="685"/>
      <c r="RSL17" s="685"/>
      <c r="RSM17" s="685"/>
      <c r="RSN17" s="685"/>
      <c r="RSO17" s="685"/>
      <c r="RSP17" s="685"/>
      <c r="RSQ17" s="685"/>
      <c r="RSR17" s="685"/>
      <c r="RSS17" s="685"/>
      <c r="RST17" s="685"/>
      <c r="RSU17" s="685"/>
      <c r="RSV17" s="685"/>
      <c r="RSW17" s="685"/>
      <c r="RSX17" s="685"/>
      <c r="RSY17" s="685"/>
      <c r="RSZ17" s="685"/>
      <c r="RTA17" s="685"/>
      <c r="RTB17" s="685"/>
      <c r="RTC17" s="685"/>
      <c r="RTD17" s="685"/>
      <c r="RTE17" s="685"/>
      <c r="RTF17" s="685"/>
      <c r="RTG17" s="685"/>
      <c r="RTH17" s="685"/>
      <c r="RTI17" s="685"/>
      <c r="RTJ17" s="685"/>
      <c r="RTK17" s="685"/>
      <c r="RTL17" s="685"/>
      <c r="RTM17" s="685"/>
      <c r="RTN17" s="685"/>
      <c r="RTO17" s="685"/>
      <c r="RTP17" s="685"/>
      <c r="RTQ17" s="685"/>
      <c r="RTR17" s="685"/>
      <c r="RTS17" s="685"/>
      <c r="RTT17" s="685"/>
      <c r="RTU17" s="685"/>
      <c r="RTV17" s="685"/>
      <c r="RTW17" s="685"/>
      <c r="RTX17" s="685"/>
      <c r="RTY17" s="685"/>
      <c r="RTZ17" s="685"/>
      <c r="RUA17" s="685"/>
      <c r="RUB17" s="685"/>
      <c r="RUC17" s="685"/>
      <c r="RUD17" s="685"/>
      <c r="RUE17" s="685"/>
      <c r="RUF17" s="685"/>
      <c r="RUG17" s="685"/>
      <c r="RUH17" s="685"/>
      <c r="RUI17" s="685"/>
      <c r="RUJ17" s="685"/>
      <c r="RUK17" s="685"/>
      <c r="RUL17" s="685"/>
      <c r="RUM17" s="685"/>
      <c r="RUN17" s="685"/>
      <c r="RUO17" s="685"/>
      <c r="RUP17" s="685"/>
      <c r="RUQ17" s="685"/>
      <c r="RUR17" s="685"/>
      <c r="RUS17" s="685"/>
      <c r="RUT17" s="685"/>
      <c r="RUU17" s="685"/>
      <c r="RUV17" s="685"/>
      <c r="RUW17" s="685"/>
      <c r="RUX17" s="685"/>
      <c r="RUY17" s="685"/>
      <c r="RUZ17" s="685"/>
      <c r="RVA17" s="685"/>
      <c r="RVB17" s="685"/>
      <c r="RVC17" s="685"/>
      <c r="RVD17" s="685"/>
      <c r="RVE17" s="685"/>
      <c r="RVF17" s="685"/>
      <c r="RVG17" s="685"/>
      <c r="RVH17" s="685"/>
      <c r="RVI17" s="685"/>
      <c r="RVJ17" s="685"/>
      <c r="RVK17" s="685"/>
      <c r="RVL17" s="685"/>
      <c r="RVM17" s="685"/>
      <c r="RVN17" s="685"/>
      <c r="RVO17" s="685"/>
      <c r="RVP17" s="685"/>
      <c r="RVQ17" s="685"/>
      <c r="RVR17" s="685"/>
      <c r="RVS17" s="685"/>
      <c r="RVT17" s="685"/>
      <c r="RVU17" s="685"/>
      <c r="RVV17" s="685"/>
      <c r="RVW17" s="685"/>
      <c r="RVX17" s="685"/>
      <c r="RVY17" s="685"/>
      <c r="RVZ17" s="685"/>
      <c r="RWA17" s="685"/>
      <c r="RWB17" s="685"/>
      <c r="RWC17" s="685"/>
      <c r="RWD17" s="685"/>
      <c r="RWE17" s="685"/>
      <c r="RWF17" s="685"/>
      <c r="RWG17" s="685"/>
      <c r="RWH17" s="685"/>
      <c r="RWI17" s="685"/>
      <c r="RWJ17" s="685"/>
      <c r="RWK17" s="685"/>
      <c r="RWL17" s="685"/>
      <c r="RWM17" s="685"/>
      <c r="RWN17" s="685"/>
      <c r="RWO17" s="685"/>
      <c r="RWP17" s="685"/>
      <c r="RWQ17" s="685"/>
      <c r="RWR17" s="685"/>
      <c r="RWS17" s="685"/>
      <c r="RWT17" s="685"/>
      <c r="RWU17" s="685"/>
      <c r="RWV17" s="685"/>
      <c r="RWW17" s="685"/>
      <c r="RWX17" s="685"/>
      <c r="RWY17" s="685"/>
      <c r="RWZ17" s="685"/>
      <c r="RXA17" s="685"/>
      <c r="RXB17" s="685"/>
      <c r="RXC17" s="685"/>
      <c r="RXD17" s="685"/>
      <c r="RXE17" s="685"/>
      <c r="RXF17" s="685"/>
      <c r="RXG17" s="685"/>
      <c r="RXH17" s="685"/>
      <c r="RXI17" s="685"/>
      <c r="RXJ17" s="685"/>
      <c r="RXK17" s="685"/>
      <c r="RXL17" s="685"/>
      <c r="RXM17" s="685"/>
      <c r="RXN17" s="685"/>
      <c r="RXO17" s="685"/>
      <c r="RXP17" s="685"/>
      <c r="RXQ17" s="685"/>
      <c r="RXR17" s="685"/>
      <c r="RXS17" s="685"/>
      <c r="RXT17" s="685"/>
      <c r="RXU17" s="685"/>
      <c r="RXV17" s="685"/>
      <c r="RXW17" s="685"/>
      <c r="RXX17" s="685"/>
      <c r="RXY17" s="685"/>
      <c r="RXZ17" s="685"/>
      <c r="RYA17" s="685"/>
      <c r="RYB17" s="685"/>
      <c r="RYC17" s="685"/>
      <c r="RYD17" s="685"/>
      <c r="RYE17" s="685"/>
      <c r="RYF17" s="685"/>
      <c r="RYG17" s="685"/>
      <c r="RYH17" s="685"/>
      <c r="RYI17" s="685"/>
      <c r="RYJ17" s="685"/>
      <c r="RYK17" s="685"/>
      <c r="RYL17" s="685"/>
      <c r="RYM17" s="685"/>
      <c r="RYN17" s="685"/>
      <c r="RYO17" s="685"/>
      <c r="RYP17" s="685"/>
      <c r="RYQ17" s="685"/>
      <c r="RYR17" s="685"/>
      <c r="RYS17" s="685"/>
      <c r="RYT17" s="685"/>
      <c r="RYU17" s="685"/>
      <c r="RYV17" s="685"/>
      <c r="RYW17" s="685"/>
      <c r="RYX17" s="685"/>
      <c r="RYY17" s="685"/>
      <c r="RYZ17" s="685"/>
      <c r="RZA17" s="685"/>
      <c r="RZB17" s="685"/>
      <c r="RZC17" s="685"/>
      <c r="RZD17" s="685"/>
      <c r="RZE17" s="685"/>
      <c r="RZF17" s="685"/>
      <c r="RZG17" s="685"/>
      <c r="RZH17" s="685"/>
      <c r="RZI17" s="685"/>
      <c r="RZJ17" s="685"/>
      <c r="RZK17" s="685"/>
      <c r="RZL17" s="685"/>
      <c r="RZM17" s="685"/>
      <c r="RZN17" s="685"/>
      <c r="RZO17" s="685"/>
      <c r="RZP17" s="685"/>
      <c r="RZQ17" s="685"/>
      <c r="RZR17" s="685"/>
      <c r="RZS17" s="685"/>
      <c r="RZT17" s="685"/>
      <c r="RZU17" s="685"/>
      <c r="RZV17" s="685"/>
      <c r="RZW17" s="685"/>
      <c r="RZX17" s="685"/>
      <c r="RZY17" s="685"/>
      <c r="RZZ17" s="685"/>
      <c r="SAA17" s="685"/>
      <c r="SAB17" s="685"/>
      <c r="SAC17" s="685"/>
      <c r="SAD17" s="685"/>
      <c r="SAE17" s="685"/>
      <c r="SAF17" s="685"/>
      <c r="SAG17" s="685"/>
      <c r="SAH17" s="685"/>
      <c r="SAI17" s="685"/>
      <c r="SAJ17" s="685"/>
      <c r="SAK17" s="685"/>
      <c r="SAL17" s="685"/>
      <c r="SAM17" s="685"/>
      <c r="SAN17" s="685"/>
      <c r="SAO17" s="685"/>
      <c r="SAP17" s="685"/>
      <c r="SAQ17" s="685"/>
      <c r="SAR17" s="685"/>
      <c r="SAS17" s="685"/>
      <c r="SAT17" s="685"/>
      <c r="SAU17" s="685"/>
      <c r="SAV17" s="685"/>
      <c r="SAW17" s="685"/>
      <c r="SAX17" s="685"/>
      <c r="SAY17" s="685"/>
      <c r="SAZ17" s="685"/>
      <c r="SBA17" s="685"/>
      <c r="SBB17" s="685"/>
      <c r="SBC17" s="685"/>
      <c r="SBD17" s="685"/>
      <c r="SBE17" s="685"/>
      <c r="SBF17" s="685"/>
      <c r="SBG17" s="685"/>
      <c r="SBH17" s="685"/>
      <c r="SBI17" s="685"/>
      <c r="SBJ17" s="685"/>
      <c r="SBK17" s="685"/>
      <c r="SBL17" s="685"/>
      <c r="SBM17" s="685"/>
      <c r="SBN17" s="685"/>
      <c r="SBO17" s="685"/>
      <c r="SBP17" s="685"/>
      <c r="SBQ17" s="685"/>
      <c r="SBR17" s="685"/>
      <c r="SBS17" s="685"/>
      <c r="SBT17" s="685"/>
      <c r="SBU17" s="685"/>
      <c r="SBV17" s="685"/>
      <c r="SBW17" s="685"/>
      <c r="SBX17" s="685"/>
      <c r="SBY17" s="685"/>
      <c r="SBZ17" s="685"/>
      <c r="SCA17" s="685"/>
      <c r="SCB17" s="685"/>
      <c r="SCC17" s="685"/>
      <c r="SCD17" s="685"/>
      <c r="SCE17" s="685"/>
      <c r="SCF17" s="685"/>
      <c r="SCG17" s="685"/>
      <c r="SCH17" s="685"/>
      <c r="SCI17" s="685"/>
      <c r="SCJ17" s="685"/>
      <c r="SCK17" s="685"/>
      <c r="SCL17" s="685"/>
      <c r="SCM17" s="685"/>
      <c r="SCN17" s="685"/>
      <c r="SCO17" s="685"/>
      <c r="SCP17" s="685"/>
      <c r="SCQ17" s="685"/>
      <c r="SCR17" s="685"/>
      <c r="SCS17" s="685"/>
      <c r="SCT17" s="685"/>
      <c r="SCU17" s="685"/>
      <c r="SCV17" s="685"/>
      <c r="SCW17" s="685"/>
      <c r="SCX17" s="685"/>
      <c r="SCY17" s="685"/>
      <c r="SCZ17" s="685"/>
      <c r="SDA17" s="685"/>
      <c r="SDB17" s="685"/>
      <c r="SDC17" s="685"/>
      <c r="SDD17" s="685"/>
      <c r="SDE17" s="685"/>
      <c r="SDF17" s="685"/>
      <c r="SDG17" s="685"/>
      <c r="SDH17" s="685"/>
      <c r="SDI17" s="685"/>
      <c r="SDJ17" s="685"/>
      <c r="SDK17" s="685"/>
      <c r="SDL17" s="685"/>
      <c r="SDM17" s="685"/>
      <c r="SDN17" s="685"/>
      <c r="SDO17" s="685"/>
      <c r="SDP17" s="685"/>
      <c r="SDQ17" s="685"/>
      <c r="SDR17" s="685"/>
      <c r="SDS17" s="685"/>
      <c r="SDT17" s="685"/>
      <c r="SDU17" s="685"/>
      <c r="SDV17" s="685"/>
      <c r="SDW17" s="685"/>
      <c r="SDX17" s="685"/>
      <c r="SDY17" s="685"/>
      <c r="SDZ17" s="685"/>
      <c r="SEA17" s="685"/>
      <c r="SEB17" s="685"/>
      <c r="SEC17" s="685"/>
      <c r="SED17" s="685"/>
      <c r="SEE17" s="685"/>
      <c r="SEF17" s="685"/>
      <c r="SEG17" s="685"/>
      <c r="SEH17" s="685"/>
      <c r="SEI17" s="685"/>
      <c r="SEJ17" s="685"/>
      <c r="SEK17" s="685"/>
      <c r="SEL17" s="685"/>
      <c r="SEM17" s="685"/>
      <c r="SEN17" s="685"/>
      <c r="SEO17" s="685"/>
      <c r="SEP17" s="685"/>
      <c r="SEQ17" s="685"/>
      <c r="SER17" s="685"/>
      <c r="SES17" s="685"/>
      <c r="SET17" s="685"/>
      <c r="SEU17" s="685"/>
      <c r="SEV17" s="685"/>
      <c r="SEW17" s="685"/>
      <c r="SEX17" s="685"/>
      <c r="SEY17" s="685"/>
      <c r="SEZ17" s="685"/>
      <c r="SFA17" s="685"/>
      <c r="SFB17" s="685"/>
      <c r="SFC17" s="685"/>
      <c r="SFD17" s="685"/>
      <c r="SFE17" s="685"/>
      <c r="SFF17" s="685"/>
      <c r="SFG17" s="685"/>
      <c r="SFH17" s="685"/>
      <c r="SFI17" s="685"/>
      <c r="SFJ17" s="685"/>
      <c r="SFK17" s="685"/>
      <c r="SFL17" s="685"/>
      <c r="SFM17" s="685"/>
      <c r="SFN17" s="685"/>
      <c r="SFO17" s="685"/>
      <c r="SFP17" s="685"/>
      <c r="SFQ17" s="685"/>
      <c r="SFR17" s="685"/>
      <c r="SFS17" s="685"/>
      <c r="SFT17" s="685"/>
      <c r="SFU17" s="685"/>
      <c r="SFV17" s="685"/>
      <c r="SFW17" s="685"/>
      <c r="SFX17" s="685"/>
      <c r="SFY17" s="685"/>
      <c r="SFZ17" s="685"/>
      <c r="SGA17" s="685"/>
      <c r="SGB17" s="685"/>
      <c r="SGC17" s="685"/>
      <c r="SGD17" s="685"/>
      <c r="SGE17" s="685"/>
      <c r="SGF17" s="685"/>
      <c r="SGG17" s="685"/>
      <c r="SGH17" s="685"/>
      <c r="SGI17" s="685"/>
      <c r="SGJ17" s="685"/>
      <c r="SGK17" s="685"/>
      <c r="SGL17" s="685"/>
      <c r="SGM17" s="685"/>
      <c r="SGN17" s="685"/>
      <c r="SGO17" s="685"/>
      <c r="SGP17" s="685"/>
      <c r="SGQ17" s="685"/>
      <c r="SGR17" s="685"/>
      <c r="SGS17" s="685"/>
      <c r="SGT17" s="685"/>
      <c r="SGU17" s="685"/>
      <c r="SGV17" s="685"/>
      <c r="SGW17" s="685"/>
      <c r="SGX17" s="685"/>
      <c r="SGY17" s="685"/>
      <c r="SGZ17" s="685"/>
      <c r="SHA17" s="685"/>
      <c r="SHB17" s="685"/>
      <c r="SHC17" s="685"/>
      <c r="SHD17" s="685"/>
      <c r="SHE17" s="685"/>
      <c r="SHF17" s="685"/>
      <c r="SHG17" s="685"/>
      <c r="SHH17" s="685"/>
      <c r="SHI17" s="685"/>
      <c r="SHJ17" s="685"/>
      <c r="SHK17" s="685"/>
      <c r="SHL17" s="685"/>
      <c r="SHM17" s="685"/>
      <c r="SHN17" s="685"/>
      <c r="SHO17" s="685"/>
      <c r="SHP17" s="685"/>
      <c r="SHQ17" s="685"/>
      <c r="SHR17" s="685"/>
      <c r="SHS17" s="685"/>
      <c r="SHT17" s="685"/>
      <c r="SHU17" s="685"/>
      <c r="SHV17" s="685"/>
      <c r="SHW17" s="685"/>
      <c r="SHX17" s="685"/>
      <c r="SHY17" s="685"/>
      <c r="SHZ17" s="685"/>
      <c r="SIA17" s="685"/>
      <c r="SIB17" s="685"/>
      <c r="SIC17" s="685"/>
      <c r="SID17" s="685"/>
      <c r="SIE17" s="685"/>
      <c r="SIF17" s="685"/>
      <c r="SIG17" s="685"/>
      <c r="SIH17" s="685"/>
      <c r="SII17" s="685"/>
      <c r="SIJ17" s="685"/>
      <c r="SIK17" s="685"/>
      <c r="SIL17" s="685"/>
      <c r="SIM17" s="685"/>
      <c r="SIN17" s="685"/>
      <c r="SIO17" s="685"/>
      <c r="SIP17" s="685"/>
      <c r="SIQ17" s="685"/>
      <c r="SIR17" s="685"/>
      <c r="SIS17" s="685"/>
      <c r="SIT17" s="685"/>
      <c r="SIU17" s="685"/>
      <c r="SIV17" s="685"/>
      <c r="SIW17" s="685"/>
      <c r="SIX17" s="685"/>
      <c r="SIY17" s="685"/>
      <c r="SIZ17" s="685"/>
      <c r="SJA17" s="685"/>
      <c r="SJB17" s="685"/>
      <c r="SJC17" s="685"/>
      <c r="SJD17" s="685"/>
      <c r="SJE17" s="685"/>
      <c r="SJF17" s="685"/>
      <c r="SJG17" s="685"/>
      <c r="SJH17" s="685"/>
      <c r="SJI17" s="685"/>
      <c r="SJJ17" s="685"/>
      <c r="SJK17" s="685"/>
      <c r="SJL17" s="685"/>
      <c r="SJM17" s="685"/>
      <c r="SJN17" s="685"/>
      <c r="SJO17" s="685"/>
      <c r="SJP17" s="685"/>
      <c r="SJQ17" s="685"/>
      <c r="SJR17" s="685"/>
      <c r="SJS17" s="685"/>
      <c r="SJT17" s="685"/>
      <c r="SJU17" s="685"/>
      <c r="SJV17" s="685"/>
      <c r="SJW17" s="685"/>
      <c r="SJX17" s="685"/>
      <c r="SJY17" s="685"/>
      <c r="SJZ17" s="685"/>
      <c r="SKA17" s="685"/>
      <c r="SKB17" s="685"/>
      <c r="SKC17" s="685"/>
      <c r="SKD17" s="685"/>
      <c r="SKE17" s="685"/>
      <c r="SKF17" s="685"/>
      <c r="SKG17" s="685"/>
      <c r="SKH17" s="685"/>
      <c r="SKI17" s="685"/>
      <c r="SKJ17" s="685"/>
      <c r="SKK17" s="685"/>
      <c r="SKL17" s="685"/>
      <c r="SKM17" s="685"/>
      <c r="SKN17" s="685"/>
      <c r="SKO17" s="685"/>
      <c r="SKP17" s="685"/>
      <c r="SKQ17" s="685"/>
      <c r="SKR17" s="685"/>
      <c r="SKS17" s="685"/>
      <c r="SKT17" s="685"/>
      <c r="SKU17" s="685"/>
      <c r="SKV17" s="685"/>
      <c r="SKW17" s="685"/>
      <c r="SKX17" s="685"/>
      <c r="SKY17" s="685"/>
      <c r="SKZ17" s="685"/>
      <c r="SLA17" s="685"/>
      <c r="SLB17" s="685"/>
      <c r="SLC17" s="685"/>
      <c r="SLD17" s="685"/>
      <c r="SLE17" s="685"/>
      <c r="SLF17" s="685"/>
      <c r="SLG17" s="685"/>
      <c r="SLH17" s="685"/>
      <c r="SLI17" s="685"/>
      <c r="SLJ17" s="685"/>
      <c r="SLK17" s="685"/>
      <c r="SLL17" s="685"/>
      <c r="SLM17" s="685"/>
      <c r="SLN17" s="685"/>
      <c r="SLO17" s="685"/>
      <c r="SLP17" s="685"/>
      <c r="SLQ17" s="685"/>
      <c r="SLR17" s="685"/>
      <c r="SLS17" s="685"/>
      <c r="SLT17" s="685"/>
      <c r="SLU17" s="685"/>
      <c r="SLV17" s="685"/>
      <c r="SLW17" s="685"/>
      <c r="SLX17" s="685"/>
      <c r="SLY17" s="685"/>
      <c r="SLZ17" s="685"/>
      <c r="SMA17" s="685"/>
      <c r="SMB17" s="685"/>
      <c r="SMC17" s="685"/>
      <c r="SMD17" s="685"/>
      <c r="SME17" s="685"/>
      <c r="SMF17" s="685"/>
      <c r="SMG17" s="685"/>
      <c r="SMH17" s="685"/>
      <c r="SMI17" s="685"/>
      <c r="SMJ17" s="685"/>
      <c r="SMK17" s="685"/>
      <c r="SML17" s="685"/>
      <c r="SMM17" s="685"/>
      <c r="SMN17" s="685"/>
      <c r="SMO17" s="685"/>
      <c r="SMP17" s="685"/>
      <c r="SMQ17" s="685"/>
      <c r="SMR17" s="685"/>
      <c r="SMS17" s="685"/>
      <c r="SMT17" s="685"/>
      <c r="SMU17" s="685"/>
      <c r="SMV17" s="685"/>
      <c r="SMW17" s="685"/>
      <c r="SMX17" s="685"/>
      <c r="SMY17" s="685"/>
      <c r="SMZ17" s="685"/>
      <c r="SNA17" s="685"/>
      <c r="SNB17" s="685"/>
      <c r="SNC17" s="685"/>
      <c r="SND17" s="685"/>
      <c r="SNE17" s="685"/>
      <c r="SNF17" s="685"/>
      <c r="SNG17" s="685"/>
      <c r="SNH17" s="685"/>
      <c r="SNI17" s="685"/>
      <c r="SNJ17" s="685"/>
      <c r="SNK17" s="685"/>
      <c r="SNL17" s="685"/>
      <c r="SNM17" s="685"/>
      <c r="SNN17" s="685"/>
      <c r="SNO17" s="685"/>
      <c r="SNP17" s="685"/>
      <c r="SNQ17" s="685"/>
      <c r="SNR17" s="685"/>
      <c r="SNS17" s="685"/>
      <c r="SNT17" s="685"/>
      <c r="SNU17" s="685"/>
      <c r="SNV17" s="685"/>
      <c r="SNW17" s="685"/>
      <c r="SNX17" s="685"/>
      <c r="SNY17" s="685"/>
      <c r="SNZ17" s="685"/>
      <c r="SOA17" s="685"/>
      <c r="SOB17" s="685"/>
      <c r="SOC17" s="685"/>
      <c r="SOD17" s="685"/>
      <c r="SOE17" s="685"/>
      <c r="SOF17" s="685"/>
      <c r="SOG17" s="685"/>
      <c r="SOH17" s="685"/>
      <c r="SOI17" s="685"/>
      <c r="SOJ17" s="685"/>
      <c r="SOK17" s="685"/>
      <c r="SOL17" s="685"/>
      <c r="SOM17" s="685"/>
      <c r="SON17" s="685"/>
      <c r="SOO17" s="685"/>
      <c r="SOP17" s="685"/>
      <c r="SOQ17" s="685"/>
      <c r="SOR17" s="685"/>
      <c r="SOS17" s="685"/>
      <c r="SOT17" s="685"/>
      <c r="SOU17" s="685"/>
      <c r="SOV17" s="685"/>
      <c r="SOW17" s="685"/>
      <c r="SOX17" s="685"/>
      <c r="SOY17" s="685"/>
      <c r="SOZ17" s="685"/>
      <c r="SPA17" s="685"/>
      <c r="SPB17" s="685"/>
      <c r="SPC17" s="685"/>
      <c r="SPD17" s="685"/>
      <c r="SPE17" s="685"/>
      <c r="SPF17" s="685"/>
      <c r="SPG17" s="685"/>
      <c r="SPH17" s="685"/>
      <c r="SPI17" s="685"/>
      <c r="SPJ17" s="685"/>
      <c r="SPK17" s="685"/>
      <c r="SPL17" s="685"/>
      <c r="SPM17" s="685"/>
      <c r="SPN17" s="685"/>
      <c r="SPO17" s="685"/>
      <c r="SPP17" s="685"/>
      <c r="SPQ17" s="685"/>
      <c r="SPR17" s="685"/>
      <c r="SPS17" s="685"/>
      <c r="SPT17" s="685"/>
      <c r="SPU17" s="685"/>
      <c r="SPV17" s="685"/>
      <c r="SPW17" s="685"/>
      <c r="SPX17" s="685"/>
      <c r="SPY17" s="685"/>
      <c r="SPZ17" s="685"/>
      <c r="SQA17" s="685"/>
      <c r="SQB17" s="685"/>
      <c r="SQC17" s="685"/>
      <c r="SQD17" s="685"/>
      <c r="SQE17" s="685"/>
      <c r="SQF17" s="685"/>
      <c r="SQG17" s="685"/>
      <c r="SQH17" s="685"/>
      <c r="SQI17" s="685"/>
      <c r="SQJ17" s="685"/>
      <c r="SQK17" s="685"/>
      <c r="SQL17" s="685"/>
      <c r="SQM17" s="685"/>
      <c r="SQN17" s="685"/>
      <c r="SQO17" s="685"/>
      <c r="SQP17" s="685"/>
      <c r="SQQ17" s="685"/>
      <c r="SQR17" s="685"/>
      <c r="SQS17" s="685"/>
      <c r="SQT17" s="685"/>
      <c r="SQU17" s="685"/>
      <c r="SQV17" s="685"/>
      <c r="SQW17" s="685"/>
      <c r="SQX17" s="685"/>
      <c r="SQY17" s="685"/>
      <c r="SQZ17" s="685"/>
      <c r="SRA17" s="685"/>
      <c r="SRB17" s="685"/>
      <c r="SRC17" s="685"/>
      <c r="SRD17" s="685"/>
      <c r="SRE17" s="685"/>
      <c r="SRF17" s="685"/>
      <c r="SRG17" s="685"/>
      <c r="SRH17" s="685"/>
      <c r="SRI17" s="685"/>
      <c r="SRJ17" s="685"/>
      <c r="SRK17" s="685"/>
      <c r="SRL17" s="685"/>
      <c r="SRM17" s="685"/>
      <c r="SRN17" s="685"/>
      <c r="SRO17" s="685"/>
      <c r="SRP17" s="685"/>
      <c r="SRQ17" s="685"/>
      <c r="SRR17" s="685"/>
      <c r="SRS17" s="685"/>
      <c r="SRT17" s="685"/>
      <c r="SRU17" s="685"/>
      <c r="SRV17" s="685"/>
      <c r="SRW17" s="685"/>
      <c r="SRX17" s="685"/>
      <c r="SRY17" s="685"/>
      <c r="SRZ17" s="685"/>
      <c r="SSA17" s="685"/>
      <c r="SSB17" s="685"/>
      <c r="SSC17" s="685"/>
      <c r="SSD17" s="685"/>
      <c r="SSE17" s="685"/>
      <c r="SSF17" s="685"/>
      <c r="SSG17" s="685"/>
      <c r="SSH17" s="685"/>
      <c r="SSI17" s="685"/>
      <c r="SSJ17" s="685"/>
      <c r="SSK17" s="685"/>
      <c r="SSL17" s="685"/>
      <c r="SSM17" s="685"/>
      <c r="SSN17" s="685"/>
      <c r="SSO17" s="685"/>
      <c r="SSP17" s="685"/>
      <c r="SSQ17" s="685"/>
      <c r="SSR17" s="685"/>
      <c r="SSS17" s="685"/>
      <c r="SST17" s="685"/>
      <c r="SSU17" s="685"/>
      <c r="SSV17" s="685"/>
      <c r="SSW17" s="685"/>
      <c r="SSX17" s="685"/>
      <c r="SSY17" s="685"/>
      <c r="SSZ17" s="685"/>
      <c r="STA17" s="685"/>
      <c r="STB17" s="685"/>
      <c r="STC17" s="685"/>
      <c r="STD17" s="685"/>
      <c r="STE17" s="685"/>
      <c r="STF17" s="685"/>
      <c r="STG17" s="685"/>
      <c r="STH17" s="685"/>
      <c r="STI17" s="685"/>
      <c r="STJ17" s="685"/>
      <c r="STK17" s="685"/>
      <c r="STL17" s="685"/>
      <c r="STM17" s="685"/>
      <c r="STN17" s="685"/>
      <c r="STO17" s="685"/>
      <c r="STP17" s="685"/>
      <c r="STQ17" s="685"/>
      <c r="STR17" s="685"/>
      <c r="STS17" s="685"/>
      <c r="STT17" s="685"/>
      <c r="STU17" s="685"/>
      <c r="STV17" s="685"/>
      <c r="STW17" s="685"/>
      <c r="STX17" s="685"/>
      <c r="STY17" s="685"/>
      <c r="STZ17" s="685"/>
      <c r="SUA17" s="685"/>
      <c r="SUB17" s="685"/>
      <c r="SUC17" s="685"/>
      <c r="SUD17" s="685"/>
      <c r="SUE17" s="685"/>
      <c r="SUF17" s="685"/>
      <c r="SUG17" s="685"/>
      <c r="SUH17" s="685"/>
      <c r="SUI17" s="685"/>
      <c r="SUJ17" s="685"/>
      <c r="SUK17" s="685"/>
      <c r="SUL17" s="685"/>
      <c r="SUM17" s="685"/>
      <c r="SUN17" s="685"/>
      <c r="SUO17" s="685"/>
      <c r="SUP17" s="685"/>
      <c r="SUQ17" s="685"/>
      <c r="SUR17" s="685"/>
      <c r="SUS17" s="685"/>
      <c r="SUT17" s="685"/>
      <c r="SUU17" s="685"/>
      <c r="SUV17" s="685"/>
      <c r="SUW17" s="685"/>
      <c r="SUX17" s="685"/>
      <c r="SUY17" s="685"/>
      <c r="SUZ17" s="685"/>
      <c r="SVA17" s="685"/>
      <c r="SVB17" s="685"/>
      <c r="SVC17" s="685"/>
      <c r="SVD17" s="685"/>
      <c r="SVE17" s="685"/>
      <c r="SVF17" s="685"/>
      <c r="SVG17" s="685"/>
      <c r="SVH17" s="685"/>
      <c r="SVI17" s="685"/>
      <c r="SVJ17" s="685"/>
      <c r="SVK17" s="685"/>
      <c r="SVL17" s="685"/>
      <c r="SVM17" s="685"/>
      <c r="SVN17" s="685"/>
      <c r="SVO17" s="685"/>
      <c r="SVP17" s="685"/>
      <c r="SVQ17" s="685"/>
      <c r="SVR17" s="685"/>
      <c r="SVS17" s="685"/>
      <c r="SVT17" s="685"/>
      <c r="SVU17" s="685"/>
      <c r="SVV17" s="685"/>
      <c r="SVW17" s="685"/>
      <c r="SVX17" s="685"/>
      <c r="SVY17" s="685"/>
      <c r="SVZ17" s="685"/>
      <c r="SWA17" s="685"/>
      <c r="SWB17" s="685"/>
      <c r="SWC17" s="685"/>
      <c r="SWD17" s="685"/>
      <c r="SWE17" s="685"/>
      <c r="SWF17" s="685"/>
      <c r="SWG17" s="685"/>
      <c r="SWH17" s="685"/>
      <c r="SWI17" s="685"/>
      <c r="SWJ17" s="685"/>
      <c r="SWK17" s="685"/>
      <c r="SWL17" s="685"/>
      <c r="SWM17" s="685"/>
      <c r="SWN17" s="685"/>
      <c r="SWO17" s="685"/>
      <c r="SWP17" s="685"/>
      <c r="SWQ17" s="685"/>
      <c r="SWR17" s="685"/>
      <c r="SWS17" s="685"/>
      <c r="SWT17" s="685"/>
      <c r="SWU17" s="685"/>
      <c r="SWV17" s="685"/>
      <c r="SWW17" s="685"/>
      <c r="SWX17" s="685"/>
      <c r="SWY17" s="685"/>
      <c r="SWZ17" s="685"/>
      <c r="SXA17" s="685"/>
      <c r="SXB17" s="685"/>
      <c r="SXC17" s="685"/>
      <c r="SXD17" s="685"/>
      <c r="SXE17" s="685"/>
      <c r="SXF17" s="685"/>
      <c r="SXG17" s="685"/>
      <c r="SXH17" s="685"/>
      <c r="SXI17" s="685"/>
      <c r="SXJ17" s="685"/>
      <c r="SXK17" s="685"/>
      <c r="SXL17" s="685"/>
      <c r="SXM17" s="685"/>
      <c r="SXN17" s="685"/>
      <c r="SXO17" s="685"/>
      <c r="SXP17" s="685"/>
      <c r="SXQ17" s="685"/>
      <c r="SXR17" s="685"/>
      <c r="SXS17" s="685"/>
      <c r="SXT17" s="685"/>
      <c r="SXU17" s="685"/>
      <c r="SXV17" s="685"/>
      <c r="SXW17" s="685"/>
      <c r="SXX17" s="685"/>
      <c r="SXY17" s="685"/>
      <c r="SXZ17" s="685"/>
      <c r="SYA17" s="685"/>
      <c r="SYB17" s="685"/>
      <c r="SYC17" s="685"/>
      <c r="SYD17" s="685"/>
      <c r="SYE17" s="685"/>
      <c r="SYF17" s="685"/>
      <c r="SYG17" s="685"/>
      <c r="SYH17" s="685"/>
      <c r="SYI17" s="685"/>
      <c r="SYJ17" s="685"/>
      <c r="SYK17" s="685"/>
      <c r="SYL17" s="685"/>
      <c r="SYM17" s="685"/>
      <c r="SYN17" s="685"/>
      <c r="SYO17" s="685"/>
      <c r="SYP17" s="685"/>
      <c r="SYQ17" s="685"/>
      <c r="SYR17" s="685"/>
      <c r="SYS17" s="685"/>
      <c r="SYT17" s="685"/>
      <c r="SYU17" s="685"/>
      <c r="SYV17" s="685"/>
      <c r="SYW17" s="685"/>
      <c r="SYX17" s="685"/>
      <c r="SYY17" s="685"/>
      <c r="SYZ17" s="685"/>
      <c r="SZA17" s="685"/>
      <c r="SZB17" s="685"/>
      <c r="SZC17" s="685"/>
      <c r="SZD17" s="685"/>
      <c r="SZE17" s="685"/>
      <c r="SZF17" s="685"/>
      <c r="SZG17" s="685"/>
      <c r="SZH17" s="685"/>
      <c r="SZI17" s="685"/>
      <c r="SZJ17" s="685"/>
      <c r="SZK17" s="685"/>
      <c r="SZL17" s="685"/>
      <c r="SZM17" s="685"/>
      <c r="SZN17" s="685"/>
      <c r="SZO17" s="685"/>
      <c r="SZP17" s="685"/>
      <c r="SZQ17" s="685"/>
      <c r="SZR17" s="685"/>
      <c r="SZS17" s="685"/>
      <c r="SZT17" s="685"/>
      <c r="SZU17" s="685"/>
      <c r="SZV17" s="685"/>
      <c r="SZW17" s="685"/>
      <c r="SZX17" s="685"/>
      <c r="SZY17" s="685"/>
      <c r="SZZ17" s="685"/>
      <c r="TAA17" s="685"/>
      <c r="TAB17" s="685"/>
      <c r="TAC17" s="685"/>
      <c r="TAD17" s="685"/>
      <c r="TAE17" s="685"/>
      <c r="TAF17" s="685"/>
      <c r="TAG17" s="685"/>
      <c r="TAH17" s="685"/>
      <c r="TAI17" s="685"/>
      <c r="TAJ17" s="685"/>
      <c r="TAK17" s="685"/>
      <c r="TAL17" s="685"/>
      <c r="TAM17" s="685"/>
      <c r="TAN17" s="685"/>
      <c r="TAO17" s="685"/>
      <c r="TAP17" s="685"/>
      <c r="TAQ17" s="685"/>
      <c r="TAR17" s="685"/>
      <c r="TAS17" s="685"/>
      <c r="TAT17" s="685"/>
      <c r="TAU17" s="685"/>
      <c r="TAV17" s="685"/>
      <c r="TAW17" s="685"/>
      <c r="TAX17" s="685"/>
      <c r="TAY17" s="685"/>
      <c r="TAZ17" s="685"/>
      <c r="TBA17" s="685"/>
      <c r="TBB17" s="685"/>
      <c r="TBC17" s="685"/>
      <c r="TBD17" s="685"/>
      <c r="TBE17" s="685"/>
      <c r="TBF17" s="685"/>
      <c r="TBG17" s="685"/>
      <c r="TBH17" s="685"/>
      <c r="TBI17" s="685"/>
      <c r="TBJ17" s="685"/>
      <c r="TBK17" s="685"/>
      <c r="TBL17" s="685"/>
      <c r="TBM17" s="685"/>
      <c r="TBN17" s="685"/>
      <c r="TBO17" s="685"/>
      <c r="TBP17" s="685"/>
      <c r="TBQ17" s="685"/>
      <c r="TBR17" s="685"/>
      <c r="TBS17" s="685"/>
      <c r="TBT17" s="685"/>
      <c r="TBU17" s="685"/>
      <c r="TBV17" s="685"/>
      <c r="TBW17" s="685"/>
      <c r="TBX17" s="685"/>
      <c r="TBY17" s="685"/>
      <c r="TBZ17" s="685"/>
      <c r="TCA17" s="685"/>
      <c r="TCB17" s="685"/>
      <c r="TCC17" s="685"/>
      <c r="TCD17" s="685"/>
      <c r="TCE17" s="685"/>
      <c r="TCF17" s="685"/>
      <c r="TCG17" s="685"/>
      <c r="TCH17" s="685"/>
      <c r="TCI17" s="685"/>
      <c r="TCJ17" s="685"/>
      <c r="TCK17" s="685"/>
      <c r="TCL17" s="685"/>
      <c r="TCM17" s="685"/>
      <c r="TCN17" s="685"/>
      <c r="TCO17" s="685"/>
      <c r="TCP17" s="685"/>
      <c r="TCQ17" s="685"/>
      <c r="TCR17" s="685"/>
      <c r="TCS17" s="685"/>
      <c r="TCT17" s="685"/>
      <c r="TCU17" s="685"/>
      <c r="TCV17" s="685"/>
      <c r="TCW17" s="685"/>
      <c r="TCX17" s="685"/>
      <c r="TCY17" s="685"/>
      <c r="TCZ17" s="685"/>
      <c r="TDA17" s="685"/>
      <c r="TDB17" s="685"/>
      <c r="TDC17" s="685"/>
      <c r="TDD17" s="685"/>
      <c r="TDE17" s="685"/>
      <c r="TDF17" s="685"/>
      <c r="TDG17" s="685"/>
      <c r="TDH17" s="685"/>
      <c r="TDI17" s="685"/>
      <c r="TDJ17" s="685"/>
      <c r="TDK17" s="685"/>
      <c r="TDL17" s="685"/>
      <c r="TDM17" s="685"/>
      <c r="TDN17" s="685"/>
      <c r="TDO17" s="685"/>
      <c r="TDP17" s="685"/>
      <c r="TDQ17" s="685"/>
      <c r="TDR17" s="685"/>
      <c r="TDS17" s="685"/>
      <c r="TDT17" s="685"/>
      <c r="TDU17" s="685"/>
      <c r="TDV17" s="685"/>
      <c r="TDW17" s="685"/>
      <c r="TDX17" s="685"/>
      <c r="TDY17" s="685"/>
      <c r="TDZ17" s="685"/>
      <c r="TEA17" s="685"/>
      <c r="TEB17" s="685"/>
      <c r="TEC17" s="685"/>
      <c r="TED17" s="685"/>
      <c r="TEE17" s="685"/>
      <c r="TEF17" s="685"/>
      <c r="TEG17" s="685"/>
      <c r="TEH17" s="685"/>
      <c r="TEI17" s="685"/>
      <c r="TEJ17" s="685"/>
      <c r="TEK17" s="685"/>
      <c r="TEL17" s="685"/>
      <c r="TEM17" s="685"/>
      <c r="TEN17" s="685"/>
      <c r="TEO17" s="685"/>
      <c r="TEP17" s="685"/>
      <c r="TEQ17" s="685"/>
      <c r="TER17" s="685"/>
      <c r="TES17" s="685"/>
      <c r="TET17" s="685"/>
      <c r="TEU17" s="685"/>
      <c r="TEV17" s="685"/>
      <c r="TEW17" s="685"/>
      <c r="TEX17" s="685"/>
      <c r="TEY17" s="685"/>
      <c r="TEZ17" s="685"/>
      <c r="TFA17" s="685"/>
      <c r="TFB17" s="685"/>
      <c r="TFC17" s="685"/>
      <c r="TFD17" s="685"/>
      <c r="TFE17" s="685"/>
      <c r="TFF17" s="685"/>
      <c r="TFG17" s="685"/>
      <c r="TFH17" s="685"/>
      <c r="TFI17" s="685"/>
      <c r="TFJ17" s="685"/>
      <c r="TFK17" s="685"/>
      <c r="TFL17" s="685"/>
      <c r="TFM17" s="685"/>
      <c r="TFN17" s="685"/>
      <c r="TFO17" s="685"/>
      <c r="TFP17" s="685"/>
      <c r="TFQ17" s="685"/>
      <c r="TFR17" s="685"/>
      <c r="TFS17" s="685"/>
      <c r="TFT17" s="685"/>
      <c r="TFU17" s="685"/>
      <c r="TFV17" s="685"/>
      <c r="TFW17" s="685"/>
      <c r="TFX17" s="685"/>
      <c r="TFY17" s="685"/>
      <c r="TFZ17" s="685"/>
      <c r="TGA17" s="685"/>
      <c r="TGB17" s="685"/>
      <c r="TGC17" s="685"/>
      <c r="TGD17" s="685"/>
      <c r="TGE17" s="685"/>
      <c r="TGF17" s="685"/>
      <c r="TGG17" s="685"/>
      <c r="TGH17" s="685"/>
      <c r="TGI17" s="685"/>
      <c r="TGJ17" s="685"/>
      <c r="TGK17" s="685"/>
      <c r="TGL17" s="685"/>
      <c r="TGM17" s="685"/>
      <c r="TGN17" s="685"/>
      <c r="TGO17" s="685"/>
      <c r="TGP17" s="685"/>
      <c r="TGQ17" s="685"/>
      <c r="TGR17" s="685"/>
      <c r="TGS17" s="685"/>
      <c r="TGT17" s="685"/>
      <c r="TGU17" s="685"/>
      <c r="TGV17" s="685"/>
      <c r="TGW17" s="685"/>
      <c r="TGX17" s="685"/>
      <c r="TGY17" s="685"/>
      <c r="TGZ17" s="685"/>
      <c r="THA17" s="685"/>
      <c r="THB17" s="685"/>
      <c r="THC17" s="685"/>
      <c r="THD17" s="685"/>
      <c r="THE17" s="685"/>
      <c r="THF17" s="685"/>
      <c r="THG17" s="685"/>
      <c r="THH17" s="685"/>
      <c r="THI17" s="685"/>
      <c r="THJ17" s="685"/>
      <c r="THK17" s="685"/>
      <c r="THL17" s="685"/>
      <c r="THM17" s="685"/>
      <c r="THN17" s="685"/>
      <c r="THO17" s="685"/>
      <c r="THP17" s="685"/>
      <c r="THQ17" s="685"/>
      <c r="THR17" s="685"/>
      <c r="THS17" s="685"/>
      <c r="THT17" s="685"/>
      <c r="THU17" s="685"/>
      <c r="THV17" s="685"/>
      <c r="THW17" s="685"/>
      <c r="THX17" s="685"/>
      <c r="THY17" s="685"/>
      <c r="THZ17" s="685"/>
      <c r="TIA17" s="685"/>
      <c r="TIB17" s="685"/>
      <c r="TIC17" s="685"/>
      <c r="TID17" s="685"/>
      <c r="TIE17" s="685"/>
      <c r="TIF17" s="685"/>
      <c r="TIG17" s="685"/>
      <c r="TIH17" s="685"/>
      <c r="TII17" s="685"/>
      <c r="TIJ17" s="685"/>
      <c r="TIK17" s="685"/>
      <c r="TIL17" s="685"/>
      <c r="TIM17" s="685"/>
      <c r="TIN17" s="685"/>
      <c r="TIO17" s="685"/>
      <c r="TIP17" s="685"/>
      <c r="TIQ17" s="685"/>
      <c r="TIR17" s="685"/>
      <c r="TIS17" s="685"/>
      <c r="TIT17" s="685"/>
      <c r="TIU17" s="685"/>
      <c r="TIV17" s="685"/>
      <c r="TIW17" s="685"/>
      <c r="TIX17" s="685"/>
      <c r="TIY17" s="685"/>
      <c r="TIZ17" s="685"/>
      <c r="TJA17" s="685"/>
      <c r="TJB17" s="685"/>
      <c r="TJC17" s="685"/>
      <c r="TJD17" s="685"/>
      <c r="TJE17" s="685"/>
      <c r="TJF17" s="685"/>
      <c r="TJG17" s="685"/>
      <c r="TJH17" s="685"/>
      <c r="TJI17" s="685"/>
      <c r="TJJ17" s="685"/>
      <c r="TJK17" s="685"/>
      <c r="TJL17" s="685"/>
      <c r="TJM17" s="685"/>
      <c r="TJN17" s="685"/>
      <c r="TJO17" s="685"/>
      <c r="TJP17" s="685"/>
      <c r="TJQ17" s="685"/>
      <c r="TJR17" s="685"/>
      <c r="TJS17" s="685"/>
      <c r="TJT17" s="685"/>
      <c r="TJU17" s="685"/>
      <c r="TJV17" s="685"/>
      <c r="TJW17" s="685"/>
      <c r="TJX17" s="685"/>
      <c r="TJY17" s="685"/>
      <c r="TJZ17" s="685"/>
      <c r="TKA17" s="685"/>
      <c r="TKB17" s="685"/>
      <c r="TKC17" s="685"/>
      <c r="TKD17" s="685"/>
      <c r="TKE17" s="685"/>
      <c r="TKF17" s="685"/>
      <c r="TKG17" s="685"/>
      <c r="TKH17" s="685"/>
      <c r="TKI17" s="685"/>
      <c r="TKJ17" s="685"/>
      <c r="TKK17" s="685"/>
      <c r="TKL17" s="685"/>
      <c r="TKM17" s="685"/>
      <c r="TKN17" s="685"/>
      <c r="TKO17" s="685"/>
      <c r="TKP17" s="685"/>
      <c r="TKQ17" s="685"/>
      <c r="TKR17" s="685"/>
      <c r="TKS17" s="685"/>
      <c r="TKT17" s="685"/>
      <c r="TKU17" s="685"/>
      <c r="TKV17" s="685"/>
      <c r="TKW17" s="685"/>
      <c r="TKX17" s="685"/>
      <c r="TKY17" s="685"/>
      <c r="TKZ17" s="685"/>
      <c r="TLA17" s="685"/>
      <c r="TLB17" s="685"/>
      <c r="TLC17" s="685"/>
      <c r="TLD17" s="685"/>
      <c r="TLE17" s="685"/>
      <c r="TLF17" s="685"/>
      <c r="TLG17" s="685"/>
      <c r="TLH17" s="685"/>
      <c r="TLI17" s="685"/>
      <c r="TLJ17" s="685"/>
      <c r="TLK17" s="685"/>
      <c r="TLL17" s="685"/>
      <c r="TLM17" s="685"/>
      <c r="TLN17" s="685"/>
      <c r="TLO17" s="685"/>
      <c r="TLP17" s="685"/>
      <c r="TLQ17" s="685"/>
      <c r="TLR17" s="685"/>
      <c r="TLS17" s="685"/>
      <c r="TLT17" s="685"/>
      <c r="TLU17" s="685"/>
      <c r="TLV17" s="685"/>
      <c r="TLW17" s="685"/>
      <c r="TLX17" s="685"/>
      <c r="TLY17" s="685"/>
      <c r="TLZ17" s="685"/>
      <c r="TMA17" s="685"/>
      <c r="TMB17" s="685"/>
      <c r="TMC17" s="685"/>
      <c r="TMD17" s="685"/>
      <c r="TME17" s="685"/>
      <c r="TMF17" s="685"/>
      <c r="TMG17" s="685"/>
      <c r="TMH17" s="685"/>
      <c r="TMI17" s="685"/>
      <c r="TMJ17" s="685"/>
      <c r="TMK17" s="685"/>
      <c r="TML17" s="685"/>
      <c r="TMM17" s="685"/>
      <c r="TMN17" s="685"/>
      <c r="TMO17" s="685"/>
      <c r="TMP17" s="685"/>
      <c r="TMQ17" s="685"/>
      <c r="TMR17" s="685"/>
      <c r="TMS17" s="685"/>
      <c r="TMT17" s="685"/>
      <c r="TMU17" s="685"/>
      <c r="TMV17" s="685"/>
      <c r="TMW17" s="685"/>
      <c r="TMX17" s="685"/>
      <c r="TMY17" s="685"/>
      <c r="TMZ17" s="685"/>
      <c r="TNA17" s="685"/>
      <c r="TNB17" s="685"/>
      <c r="TNC17" s="685"/>
      <c r="TND17" s="685"/>
      <c r="TNE17" s="685"/>
      <c r="TNF17" s="685"/>
      <c r="TNG17" s="685"/>
      <c r="TNH17" s="685"/>
      <c r="TNI17" s="685"/>
      <c r="TNJ17" s="685"/>
      <c r="TNK17" s="685"/>
      <c r="TNL17" s="685"/>
      <c r="TNM17" s="685"/>
      <c r="TNN17" s="685"/>
      <c r="TNO17" s="685"/>
      <c r="TNP17" s="685"/>
      <c r="TNQ17" s="685"/>
      <c r="TNR17" s="685"/>
      <c r="TNS17" s="685"/>
      <c r="TNT17" s="685"/>
      <c r="TNU17" s="685"/>
      <c r="TNV17" s="685"/>
      <c r="TNW17" s="685"/>
      <c r="TNX17" s="685"/>
      <c r="TNY17" s="685"/>
      <c r="TNZ17" s="685"/>
      <c r="TOA17" s="685"/>
      <c r="TOB17" s="685"/>
      <c r="TOC17" s="685"/>
      <c r="TOD17" s="685"/>
      <c r="TOE17" s="685"/>
      <c r="TOF17" s="685"/>
      <c r="TOG17" s="685"/>
      <c r="TOH17" s="685"/>
      <c r="TOI17" s="685"/>
      <c r="TOJ17" s="685"/>
      <c r="TOK17" s="685"/>
      <c r="TOL17" s="685"/>
      <c r="TOM17" s="685"/>
      <c r="TON17" s="685"/>
      <c r="TOO17" s="685"/>
      <c r="TOP17" s="685"/>
      <c r="TOQ17" s="685"/>
      <c r="TOR17" s="685"/>
      <c r="TOS17" s="685"/>
      <c r="TOT17" s="685"/>
      <c r="TOU17" s="685"/>
      <c r="TOV17" s="685"/>
      <c r="TOW17" s="685"/>
      <c r="TOX17" s="685"/>
      <c r="TOY17" s="685"/>
      <c r="TOZ17" s="685"/>
      <c r="TPA17" s="685"/>
      <c r="TPB17" s="685"/>
      <c r="TPC17" s="685"/>
      <c r="TPD17" s="685"/>
      <c r="TPE17" s="685"/>
      <c r="TPF17" s="685"/>
      <c r="TPG17" s="685"/>
      <c r="TPH17" s="685"/>
      <c r="TPI17" s="685"/>
      <c r="TPJ17" s="685"/>
      <c r="TPK17" s="685"/>
      <c r="TPL17" s="685"/>
      <c r="TPM17" s="685"/>
      <c r="TPN17" s="685"/>
      <c r="TPO17" s="685"/>
      <c r="TPP17" s="685"/>
      <c r="TPQ17" s="685"/>
      <c r="TPR17" s="685"/>
      <c r="TPS17" s="685"/>
      <c r="TPT17" s="685"/>
      <c r="TPU17" s="685"/>
      <c r="TPV17" s="685"/>
      <c r="TPW17" s="685"/>
      <c r="TPX17" s="685"/>
      <c r="TPY17" s="685"/>
      <c r="TPZ17" s="685"/>
      <c r="TQA17" s="685"/>
      <c r="TQB17" s="685"/>
      <c r="TQC17" s="685"/>
      <c r="TQD17" s="685"/>
      <c r="TQE17" s="685"/>
      <c r="TQF17" s="685"/>
      <c r="TQG17" s="685"/>
      <c r="TQH17" s="685"/>
      <c r="TQI17" s="685"/>
      <c r="TQJ17" s="685"/>
      <c r="TQK17" s="685"/>
      <c r="TQL17" s="685"/>
      <c r="TQM17" s="685"/>
      <c r="TQN17" s="685"/>
      <c r="TQO17" s="685"/>
      <c r="TQP17" s="685"/>
      <c r="TQQ17" s="685"/>
      <c r="TQR17" s="685"/>
      <c r="TQS17" s="685"/>
      <c r="TQT17" s="685"/>
      <c r="TQU17" s="685"/>
      <c r="TQV17" s="685"/>
      <c r="TQW17" s="685"/>
      <c r="TQX17" s="685"/>
      <c r="TQY17" s="685"/>
      <c r="TQZ17" s="685"/>
      <c r="TRA17" s="685"/>
      <c r="TRB17" s="685"/>
      <c r="TRC17" s="685"/>
      <c r="TRD17" s="685"/>
      <c r="TRE17" s="685"/>
      <c r="TRF17" s="685"/>
      <c r="TRG17" s="685"/>
      <c r="TRH17" s="685"/>
      <c r="TRI17" s="685"/>
      <c r="TRJ17" s="685"/>
      <c r="TRK17" s="685"/>
      <c r="TRL17" s="685"/>
      <c r="TRM17" s="685"/>
      <c r="TRN17" s="685"/>
      <c r="TRO17" s="685"/>
      <c r="TRP17" s="685"/>
      <c r="TRQ17" s="685"/>
      <c r="TRR17" s="685"/>
      <c r="TRS17" s="685"/>
      <c r="TRT17" s="685"/>
      <c r="TRU17" s="685"/>
      <c r="TRV17" s="685"/>
      <c r="TRW17" s="685"/>
      <c r="TRX17" s="685"/>
      <c r="TRY17" s="685"/>
      <c r="TRZ17" s="685"/>
      <c r="TSA17" s="685"/>
      <c r="TSB17" s="685"/>
      <c r="TSC17" s="685"/>
      <c r="TSD17" s="685"/>
      <c r="TSE17" s="685"/>
      <c r="TSF17" s="685"/>
      <c r="TSG17" s="685"/>
      <c r="TSH17" s="685"/>
      <c r="TSI17" s="685"/>
      <c r="TSJ17" s="685"/>
      <c r="TSK17" s="685"/>
      <c r="TSL17" s="685"/>
      <c r="TSM17" s="685"/>
      <c r="TSN17" s="685"/>
      <c r="TSO17" s="685"/>
      <c r="TSP17" s="685"/>
      <c r="TSQ17" s="685"/>
      <c r="TSR17" s="685"/>
      <c r="TSS17" s="685"/>
      <c r="TST17" s="685"/>
      <c r="TSU17" s="685"/>
      <c r="TSV17" s="685"/>
      <c r="TSW17" s="685"/>
      <c r="TSX17" s="685"/>
      <c r="TSY17" s="685"/>
      <c r="TSZ17" s="685"/>
      <c r="TTA17" s="685"/>
      <c r="TTB17" s="685"/>
      <c r="TTC17" s="685"/>
      <c r="TTD17" s="685"/>
      <c r="TTE17" s="685"/>
      <c r="TTF17" s="685"/>
      <c r="TTG17" s="685"/>
      <c r="TTH17" s="685"/>
      <c r="TTI17" s="685"/>
      <c r="TTJ17" s="685"/>
      <c r="TTK17" s="685"/>
      <c r="TTL17" s="685"/>
      <c r="TTM17" s="685"/>
      <c r="TTN17" s="685"/>
      <c r="TTO17" s="685"/>
      <c r="TTP17" s="685"/>
      <c r="TTQ17" s="685"/>
      <c r="TTR17" s="685"/>
      <c r="TTS17" s="685"/>
      <c r="TTT17" s="685"/>
      <c r="TTU17" s="685"/>
      <c r="TTV17" s="685"/>
      <c r="TTW17" s="685"/>
      <c r="TTX17" s="685"/>
      <c r="TTY17" s="685"/>
      <c r="TTZ17" s="685"/>
      <c r="TUA17" s="685"/>
      <c r="TUB17" s="685"/>
      <c r="TUC17" s="685"/>
      <c r="TUD17" s="685"/>
      <c r="TUE17" s="685"/>
      <c r="TUF17" s="685"/>
      <c r="TUG17" s="685"/>
      <c r="TUH17" s="685"/>
      <c r="TUI17" s="685"/>
      <c r="TUJ17" s="685"/>
      <c r="TUK17" s="685"/>
      <c r="TUL17" s="685"/>
      <c r="TUM17" s="685"/>
      <c r="TUN17" s="685"/>
      <c r="TUO17" s="685"/>
      <c r="TUP17" s="685"/>
      <c r="TUQ17" s="685"/>
      <c r="TUR17" s="685"/>
      <c r="TUS17" s="685"/>
      <c r="TUT17" s="685"/>
      <c r="TUU17" s="685"/>
      <c r="TUV17" s="685"/>
      <c r="TUW17" s="685"/>
      <c r="TUX17" s="685"/>
      <c r="TUY17" s="685"/>
      <c r="TUZ17" s="685"/>
      <c r="TVA17" s="685"/>
      <c r="TVB17" s="685"/>
      <c r="TVC17" s="685"/>
      <c r="TVD17" s="685"/>
      <c r="TVE17" s="685"/>
      <c r="TVF17" s="685"/>
      <c r="TVG17" s="685"/>
      <c r="TVH17" s="685"/>
      <c r="TVI17" s="685"/>
      <c r="TVJ17" s="685"/>
      <c r="TVK17" s="685"/>
      <c r="TVL17" s="685"/>
      <c r="TVM17" s="685"/>
      <c r="TVN17" s="685"/>
      <c r="TVO17" s="685"/>
      <c r="TVP17" s="685"/>
      <c r="TVQ17" s="685"/>
      <c r="TVR17" s="685"/>
      <c r="TVS17" s="685"/>
      <c r="TVT17" s="685"/>
      <c r="TVU17" s="685"/>
      <c r="TVV17" s="685"/>
      <c r="TVW17" s="685"/>
      <c r="TVX17" s="685"/>
      <c r="TVY17" s="685"/>
      <c r="TVZ17" s="685"/>
      <c r="TWA17" s="685"/>
      <c r="TWB17" s="685"/>
      <c r="TWC17" s="685"/>
      <c r="TWD17" s="685"/>
      <c r="TWE17" s="685"/>
      <c r="TWF17" s="685"/>
      <c r="TWG17" s="685"/>
      <c r="TWH17" s="685"/>
      <c r="TWI17" s="685"/>
      <c r="TWJ17" s="685"/>
      <c r="TWK17" s="685"/>
      <c r="TWL17" s="685"/>
      <c r="TWM17" s="685"/>
      <c r="TWN17" s="685"/>
      <c r="TWO17" s="685"/>
      <c r="TWP17" s="685"/>
      <c r="TWQ17" s="685"/>
      <c r="TWR17" s="685"/>
      <c r="TWS17" s="685"/>
      <c r="TWT17" s="685"/>
      <c r="TWU17" s="685"/>
      <c r="TWV17" s="685"/>
      <c r="TWW17" s="685"/>
      <c r="TWX17" s="685"/>
      <c r="TWY17" s="685"/>
      <c r="TWZ17" s="685"/>
      <c r="TXA17" s="685"/>
      <c r="TXB17" s="685"/>
      <c r="TXC17" s="685"/>
      <c r="TXD17" s="685"/>
      <c r="TXE17" s="685"/>
      <c r="TXF17" s="685"/>
      <c r="TXG17" s="685"/>
      <c r="TXH17" s="685"/>
      <c r="TXI17" s="685"/>
      <c r="TXJ17" s="685"/>
      <c r="TXK17" s="685"/>
      <c r="TXL17" s="685"/>
      <c r="TXM17" s="685"/>
      <c r="TXN17" s="685"/>
      <c r="TXO17" s="685"/>
      <c r="TXP17" s="685"/>
      <c r="TXQ17" s="685"/>
      <c r="TXR17" s="685"/>
      <c r="TXS17" s="685"/>
      <c r="TXT17" s="685"/>
      <c r="TXU17" s="685"/>
      <c r="TXV17" s="685"/>
      <c r="TXW17" s="685"/>
      <c r="TXX17" s="685"/>
      <c r="TXY17" s="685"/>
      <c r="TXZ17" s="685"/>
      <c r="TYA17" s="685"/>
      <c r="TYB17" s="685"/>
      <c r="TYC17" s="685"/>
      <c r="TYD17" s="685"/>
      <c r="TYE17" s="685"/>
      <c r="TYF17" s="685"/>
      <c r="TYG17" s="685"/>
      <c r="TYH17" s="685"/>
      <c r="TYI17" s="685"/>
      <c r="TYJ17" s="685"/>
      <c r="TYK17" s="685"/>
      <c r="TYL17" s="685"/>
      <c r="TYM17" s="685"/>
      <c r="TYN17" s="685"/>
      <c r="TYO17" s="685"/>
      <c r="TYP17" s="685"/>
      <c r="TYQ17" s="685"/>
      <c r="TYR17" s="685"/>
      <c r="TYS17" s="685"/>
      <c r="TYT17" s="685"/>
      <c r="TYU17" s="685"/>
      <c r="TYV17" s="685"/>
      <c r="TYW17" s="685"/>
      <c r="TYX17" s="685"/>
      <c r="TYY17" s="685"/>
      <c r="TYZ17" s="685"/>
      <c r="TZA17" s="685"/>
      <c r="TZB17" s="685"/>
      <c r="TZC17" s="685"/>
      <c r="TZD17" s="685"/>
      <c r="TZE17" s="685"/>
      <c r="TZF17" s="685"/>
      <c r="TZG17" s="685"/>
      <c r="TZH17" s="685"/>
      <c r="TZI17" s="685"/>
      <c r="TZJ17" s="685"/>
      <c r="TZK17" s="685"/>
      <c r="TZL17" s="685"/>
      <c r="TZM17" s="685"/>
      <c r="TZN17" s="685"/>
      <c r="TZO17" s="685"/>
      <c r="TZP17" s="685"/>
      <c r="TZQ17" s="685"/>
      <c r="TZR17" s="685"/>
      <c r="TZS17" s="685"/>
      <c r="TZT17" s="685"/>
      <c r="TZU17" s="685"/>
      <c r="TZV17" s="685"/>
      <c r="TZW17" s="685"/>
      <c r="TZX17" s="685"/>
      <c r="TZY17" s="685"/>
      <c r="TZZ17" s="685"/>
      <c r="UAA17" s="685"/>
      <c r="UAB17" s="685"/>
      <c r="UAC17" s="685"/>
      <c r="UAD17" s="685"/>
      <c r="UAE17" s="685"/>
      <c r="UAF17" s="685"/>
      <c r="UAG17" s="685"/>
      <c r="UAH17" s="685"/>
      <c r="UAI17" s="685"/>
      <c r="UAJ17" s="685"/>
      <c r="UAK17" s="685"/>
      <c r="UAL17" s="685"/>
      <c r="UAM17" s="685"/>
      <c r="UAN17" s="685"/>
      <c r="UAO17" s="685"/>
      <c r="UAP17" s="685"/>
      <c r="UAQ17" s="685"/>
      <c r="UAR17" s="685"/>
      <c r="UAS17" s="685"/>
      <c r="UAT17" s="685"/>
      <c r="UAU17" s="685"/>
      <c r="UAV17" s="685"/>
      <c r="UAW17" s="685"/>
      <c r="UAX17" s="685"/>
      <c r="UAY17" s="685"/>
      <c r="UAZ17" s="685"/>
      <c r="UBA17" s="685"/>
      <c r="UBB17" s="685"/>
      <c r="UBC17" s="685"/>
      <c r="UBD17" s="685"/>
      <c r="UBE17" s="685"/>
      <c r="UBF17" s="685"/>
      <c r="UBG17" s="685"/>
      <c r="UBH17" s="685"/>
      <c r="UBI17" s="685"/>
      <c r="UBJ17" s="685"/>
      <c r="UBK17" s="685"/>
      <c r="UBL17" s="685"/>
      <c r="UBM17" s="685"/>
      <c r="UBN17" s="685"/>
      <c r="UBO17" s="685"/>
      <c r="UBP17" s="685"/>
      <c r="UBQ17" s="685"/>
      <c r="UBR17" s="685"/>
      <c r="UBS17" s="685"/>
      <c r="UBT17" s="685"/>
      <c r="UBU17" s="685"/>
      <c r="UBV17" s="685"/>
      <c r="UBW17" s="685"/>
      <c r="UBX17" s="685"/>
      <c r="UBY17" s="685"/>
      <c r="UBZ17" s="685"/>
      <c r="UCA17" s="685"/>
      <c r="UCB17" s="685"/>
      <c r="UCC17" s="685"/>
      <c r="UCD17" s="685"/>
      <c r="UCE17" s="685"/>
      <c r="UCF17" s="685"/>
      <c r="UCG17" s="685"/>
      <c r="UCH17" s="685"/>
      <c r="UCI17" s="685"/>
      <c r="UCJ17" s="685"/>
      <c r="UCK17" s="685"/>
      <c r="UCL17" s="685"/>
      <c r="UCM17" s="685"/>
      <c r="UCN17" s="685"/>
      <c r="UCO17" s="685"/>
      <c r="UCP17" s="685"/>
      <c r="UCQ17" s="685"/>
      <c r="UCR17" s="685"/>
      <c r="UCS17" s="685"/>
      <c r="UCT17" s="685"/>
      <c r="UCU17" s="685"/>
      <c r="UCV17" s="685"/>
      <c r="UCW17" s="685"/>
      <c r="UCX17" s="685"/>
      <c r="UCY17" s="685"/>
      <c r="UCZ17" s="685"/>
      <c r="UDA17" s="685"/>
      <c r="UDB17" s="685"/>
      <c r="UDC17" s="685"/>
      <c r="UDD17" s="685"/>
      <c r="UDE17" s="685"/>
      <c r="UDF17" s="685"/>
      <c r="UDG17" s="685"/>
      <c r="UDH17" s="685"/>
      <c r="UDI17" s="685"/>
      <c r="UDJ17" s="685"/>
      <c r="UDK17" s="685"/>
      <c r="UDL17" s="685"/>
      <c r="UDM17" s="685"/>
      <c r="UDN17" s="685"/>
      <c r="UDO17" s="685"/>
      <c r="UDP17" s="685"/>
      <c r="UDQ17" s="685"/>
      <c r="UDR17" s="685"/>
      <c r="UDS17" s="685"/>
      <c r="UDT17" s="685"/>
      <c r="UDU17" s="685"/>
      <c r="UDV17" s="685"/>
      <c r="UDW17" s="685"/>
      <c r="UDX17" s="685"/>
      <c r="UDY17" s="685"/>
      <c r="UDZ17" s="685"/>
      <c r="UEA17" s="685"/>
      <c r="UEB17" s="685"/>
      <c r="UEC17" s="685"/>
      <c r="UED17" s="685"/>
      <c r="UEE17" s="685"/>
      <c r="UEF17" s="685"/>
      <c r="UEG17" s="685"/>
      <c r="UEH17" s="685"/>
      <c r="UEI17" s="685"/>
      <c r="UEJ17" s="685"/>
      <c r="UEK17" s="685"/>
      <c r="UEL17" s="685"/>
      <c r="UEM17" s="685"/>
      <c r="UEN17" s="685"/>
      <c r="UEO17" s="685"/>
      <c r="UEP17" s="685"/>
      <c r="UEQ17" s="685"/>
      <c r="UER17" s="685"/>
      <c r="UES17" s="685"/>
      <c r="UET17" s="685"/>
      <c r="UEU17" s="685"/>
      <c r="UEV17" s="685"/>
      <c r="UEW17" s="685"/>
      <c r="UEX17" s="685"/>
      <c r="UEY17" s="685"/>
      <c r="UEZ17" s="685"/>
      <c r="UFA17" s="685"/>
      <c r="UFB17" s="685"/>
      <c r="UFC17" s="685"/>
      <c r="UFD17" s="685"/>
      <c r="UFE17" s="685"/>
      <c r="UFF17" s="685"/>
      <c r="UFG17" s="685"/>
      <c r="UFH17" s="685"/>
      <c r="UFI17" s="685"/>
      <c r="UFJ17" s="685"/>
      <c r="UFK17" s="685"/>
      <c r="UFL17" s="685"/>
      <c r="UFM17" s="685"/>
      <c r="UFN17" s="685"/>
      <c r="UFO17" s="685"/>
      <c r="UFP17" s="685"/>
      <c r="UFQ17" s="685"/>
      <c r="UFR17" s="685"/>
      <c r="UFS17" s="685"/>
      <c r="UFT17" s="685"/>
      <c r="UFU17" s="685"/>
      <c r="UFV17" s="685"/>
      <c r="UFW17" s="685"/>
      <c r="UFX17" s="685"/>
      <c r="UFY17" s="685"/>
      <c r="UFZ17" s="685"/>
      <c r="UGA17" s="685"/>
      <c r="UGB17" s="685"/>
      <c r="UGC17" s="685"/>
      <c r="UGD17" s="685"/>
      <c r="UGE17" s="685"/>
      <c r="UGF17" s="685"/>
      <c r="UGG17" s="685"/>
      <c r="UGH17" s="685"/>
      <c r="UGI17" s="685"/>
      <c r="UGJ17" s="685"/>
      <c r="UGK17" s="685"/>
      <c r="UGL17" s="685"/>
      <c r="UGM17" s="685"/>
      <c r="UGN17" s="685"/>
      <c r="UGO17" s="685"/>
      <c r="UGP17" s="685"/>
      <c r="UGQ17" s="685"/>
      <c r="UGR17" s="685"/>
      <c r="UGS17" s="685"/>
      <c r="UGT17" s="685"/>
      <c r="UGU17" s="685"/>
      <c r="UGV17" s="685"/>
      <c r="UGW17" s="685"/>
      <c r="UGX17" s="685"/>
      <c r="UGY17" s="685"/>
      <c r="UGZ17" s="685"/>
      <c r="UHA17" s="685"/>
      <c r="UHB17" s="685"/>
      <c r="UHC17" s="685"/>
      <c r="UHD17" s="685"/>
      <c r="UHE17" s="685"/>
      <c r="UHF17" s="685"/>
      <c r="UHG17" s="685"/>
      <c r="UHH17" s="685"/>
      <c r="UHI17" s="685"/>
      <c r="UHJ17" s="685"/>
      <c r="UHK17" s="685"/>
      <c r="UHL17" s="685"/>
      <c r="UHM17" s="685"/>
      <c r="UHN17" s="685"/>
      <c r="UHO17" s="685"/>
      <c r="UHP17" s="685"/>
      <c r="UHQ17" s="685"/>
      <c r="UHR17" s="685"/>
      <c r="UHS17" s="685"/>
      <c r="UHT17" s="685"/>
      <c r="UHU17" s="685"/>
      <c r="UHV17" s="685"/>
      <c r="UHW17" s="685"/>
      <c r="UHX17" s="685"/>
      <c r="UHY17" s="685"/>
      <c r="UHZ17" s="685"/>
      <c r="UIA17" s="685"/>
      <c r="UIB17" s="685"/>
      <c r="UIC17" s="685"/>
      <c r="UID17" s="685"/>
      <c r="UIE17" s="685"/>
      <c r="UIF17" s="685"/>
      <c r="UIG17" s="685"/>
      <c r="UIH17" s="685"/>
      <c r="UII17" s="685"/>
      <c r="UIJ17" s="685"/>
      <c r="UIK17" s="685"/>
      <c r="UIL17" s="685"/>
      <c r="UIM17" s="685"/>
      <c r="UIN17" s="685"/>
      <c r="UIO17" s="685"/>
      <c r="UIP17" s="685"/>
      <c r="UIQ17" s="685"/>
      <c r="UIR17" s="685"/>
      <c r="UIS17" s="685"/>
      <c r="UIT17" s="685"/>
      <c r="UIU17" s="685"/>
      <c r="UIV17" s="685"/>
      <c r="UIW17" s="685"/>
      <c r="UIX17" s="685"/>
      <c r="UIY17" s="685"/>
      <c r="UIZ17" s="685"/>
      <c r="UJA17" s="685"/>
      <c r="UJB17" s="685"/>
      <c r="UJC17" s="685"/>
      <c r="UJD17" s="685"/>
      <c r="UJE17" s="685"/>
      <c r="UJF17" s="685"/>
      <c r="UJG17" s="685"/>
      <c r="UJH17" s="685"/>
      <c r="UJI17" s="685"/>
      <c r="UJJ17" s="685"/>
      <c r="UJK17" s="685"/>
      <c r="UJL17" s="685"/>
      <c r="UJM17" s="685"/>
      <c r="UJN17" s="685"/>
      <c r="UJO17" s="685"/>
      <c r="UJP17" s="685"/>
      <c r="UJQ17" s="685"/>
      <c r="UJR17" s="685"/>
      <c r="UJS17" s="685"/>
      <c r="UJT17" s="685"/>
      <c r="UJU17" s="685"/>
      <c r="UJV17" s="685"/>
      <c r="UJW17" s="685"/>
      <c r="UJX17" s="685"/>
      <c r="UJY17" s="685"/>
      <c r="UJZ17" s="685"/>
      <c r="UKA17" s="685"/>
      <c r="UKB17" s="685"/>
      <c r="UKC17" s="685"/>
      <c r="UKD17" s="685"/>
      <c r="UKE17" s="685"/>
      <c r="UKF17" s="685"/>
      <c r="UKG17" s="685"/>
      <c r="UKH17" s="685"/>
      <c r="UKI17" s="685"/>
      <c r="UKJ17" s="685"/>
      <c r="UKK17" s="685"/>
      <c r="UKL17" s="685"/>
      <c r="UKM17" s="685"/>
      <c r="UKN17" s="685"/>
      <c r="UKO17" s="685"/>
      <c r="UKP17" s="685"/>
      <c r="UKQ17" s="685"/>
      <c r="UKR17" s="685"/>
      <c r="UKS17" s="685"/>
      <c r="UKT17" s="685"/>
      <c r="UKU17" s="685"/>
      <c r="UKV17" s="685"/>
      <c r="UKW17" s="685"/>
      <c r="UKX17" s="685"/>
      <c r="UKY17" s="685"/>
      <c r="UKZ17" s="685"/>
      <c r="ULA17" s="685"/>
      <c r="ULB17" s="685"/>
      <c r="ULC17" s="685"/>
      <c r="ULD17" s="685"/>
      <c r="ULE17" s="685"/>
      <c r="ULF17" s="685"/>
      <c r="ULG17" s="685"/>
      <c r="ULH17" s="685"/>
      <c r="ULI17" s="685"/>
      <c r="ULJ17" s="685"/>
      <c r="ULK17" s="685"/>
      <c r="ULL17" s="685"/>
      <c r="ULM17" s="685"/>
      <c r="ULN17" s="685"/>
      <c r="ULO17" s="685"/>
      <c r="ULP17" s="685"/>
      <c r="ULQ17" s="685"/>
      <c r="ULR17" s="685"/>
      <c r="ULS17" s="685"/>
      <c r="ULT17" s="685"/>
      <c r="ULU17" s="685"/>
      <c r="ULV17" s="685"/>
      <c r="ULW17" s="685"/>
      <c r="ULX17" s="685"/>
      <c r="ULY17" s="685"/>
      <c r="ULZ17" s="685"/>
      <c r="UMA17" s="685"/>
      <c r="UMB17" s="685"/>
      <c r="UMC17" s="685"/>
      <c r="UMD17" s="685"/>
      <c r="UME17" s="685"/>
      <c r="UMF17" s="685"/>
      <c r="UMG17" s="685"/>
      <c r="UMH17" s="685"/>
      <c r="UMI17" s="685"/>
      <c r="UMJ17" s="685"/>
      <c r="UMK17" s="685"/>
      <c r="UML17" s="685"/>
      <c r="UMM17" s="685"/>
      <c r="UMN17" s="685"/>
      <c r="UMO17" s="685"/>
      <c r="UMP17" s="685"/>
      <c r="UMQ17" s="685"/>
      <c r="UMR17" s="685"/>
      <c r="UMS17" s="685"/>
      <c r="UMT17" s="685"/>
      <c r="UMU17" s="685"/>
      <c r="UMV17" s="685"/>
      <c r="UMW17" s="685"/>
      <c r="UMX17" s="685"/>
      <c r="UMY17" s="685"/>
      <c r="UMZ17" s="685"/>
      <c r="UNA17" s="685"/>
      <c r="UNB17" s="685"/>
      <c r="UNC17" s="685"/>
      <c r="UND17" s="685"/>
      <c r="UNE17" s="685"/>
      <c r="UNF17" s="685"/>
      <c r="UNG17" s="685"/>
      <c r="UNH17" s="685"/>
      <c r="UNI17" s="685"/>
      <c r="UNJ17" s="685"/>
      <c r="UNK17" s="685"/>
      <c r="UNL17" s="685"/>
      <c r="UNM17" s="685"/>
      <c r="UNN17" s="685"/>
      <c r="UNO17" s="685"/>
      <c r="UNP17" s="685"/>
      <c r="UNQ17" s="685"/>
      <c r="UNR17" s="685"/>
      <c r="UNS17" s="685"/>
      <c r="UNT17" s="685"/>
      <c r="UNU17" s="685"/>
      <c r="UNV17" s="685"/>
      <c r="UNW17" s="685"/>
      <c r="UNX17" s="685"/>
      <c r="UNY17" s="685"/>
      <c r="UNZ17" s="685"/>
      <c r="UOA17" s="685"/>
      <c r="UOB17" s="685"/>
      <c r="UOC17" s="685"/>
      <c r="UOD17" s="685"/>
      <c r="UOE17" s="685"/>
      <c r="UOF17" s="685"/>
      <c r="UOG17" s="685"/>
      <c r="UOH17" s="685"/>
      <c r="UOI17" s="685"/>
      <c r="UOJ17" s="685"/>
      <c r="UOK17" s="685"/>
      <c r="UOL17" s="685"/>
      <c r="UOM17" s="685"/>
      <c r="UON17" s="685"/>
      <c r="UOO17" s="685"/>
      <c r="UOP17" s="685"/>
      <c r="UOQ17" s="685"/>
      <c r="UOR17" s="685"/>
      <c r="UOS17" s="685"/>
      <c r="UOT17" s="685"/>
      <c r="UOU17" s="685"/>
      <c r="UOV17" s="685"/>
      <c r="UOW17" s="685"/>
      <c r="UOX17" s="685"/>
      <c r="UOY17" s="685"/>
      <c r="UOZ17" s="685"/>
      <c r="UPA17" s="685"/>
      <c r="UPB17" s="685"/>
      <c r="UPC17" s="685"/>
      <c r="UPD17" s="685"/>
      <c r="UPE17" s="685"/>
      <c r="UPF17" s="685"/>
      <c r="UPG17" s="685"/>
      <c r="UPH17" s="685"/>
      <c r="UPI17" s="685"/>
      <c r="UPJ17" s="685"/>
      <c r="UPK17" s="685"/>
      <c r="UPL17" s="685"/>
      <c r="UPM17" s="685"/>
      <c r="UPN17" s="685"/>
      <c r="UPO17" s="685"/>
      <c r="UPP17" s="685"/>
      <c r="UPQ17" s="685"/>
      <c r="UPR17" s="685"/>
      <c r="UPS17" s="685"/>
      <c r="UPT17" s="685"/>
      <c r="UPU17" s="685"/>
      <c r="UPV17" s="685"/>
      <c r="UPW17" s="685"/>
      <c r="UPX17" s="685"/>
      <c r="UPY17" s="685"/>
      <c r="UPZ17" s="685"/>
      <c r="UQA17" s="685"/>
      <c r="UQB17" s="685"/>
      <c r="UQC17" s="685"/>
      <c r="UQD17" s="685"/>
      <c r="UQE17" s="685"/>
      <c r="UQF17" s="685"/>
      <c r="UQG17" s="685"/>
      <c r="UQH17" s="685"/>
      <c r="UQI17" s="685"/>
      <c r="UQJ17" s="685"/>
      <c r="UQK17" s="685"/>
      <c r="UQL17" s="685"/>
      <c r="UQM17" s="685"/>
      <c r="UQN17" s="685"/>
      <c r="UQO17" s="685"/>
      <c r="UQP17" s="685"/>
      <c r="UQQ17" s="685"/>
      <c r="UQR17" s="685"/>
      <c r="UQS17" s="685"/>
      <c r="UQT17" s="685"/>
      <c r="UQU17" s="685"/>
      <c r="UQV17" s="685"/>
      <c r="UQW17" s="685"/>
      <c r="UQX17" s="685"/>
      <c r="UQY17" s="685"/>
      <c r="UQZ17" s="685"/>
      <c r="URA17" s="685"/>
      <c r="URB17" s="685"/>
      <c r="URC17" s="685"/>
      <c r="URD17" s="685"/>
      <c r="URE17" s="685"/>
      <c r="URF17" s="685"/>
      <c r="URG17" s="685"/>
      <c r="URH17" s="685"/>
      <c r="URI17" s="685"/>
      <c r="URJ17" s="685"/>
      <c r="URK17" s="685"/>
      <c r="URL17" s="685"/>
      <c r="URM17" s="685"/>
      <c r="URN17" s="685"/>
      <c r="URO17" s="685"/>
      <c r="URP17" s="685"/>
      <c r="URQ17" s="685"/>
      <c r="URR17" s="685"/>
      <c r="URS17" s="685"/>
      <c r="URT17" s="685"/>
      <c r="URU17" s="685"/>
      <c r="URV17" s="685"/>
      <c r="URW17" s="685"/>
      <c r="URX17" s="685"/>
      <c r="URY17" s="685"/>
      <c r="URZ17" s="685"/>
      <c r="USA17" s="685"/>
      <c r="USB17" s="685"/>
      <c r="USC17" s="685"/>
      <c r="USD17" s="685"/>
      <c r="USE17" s="685"/>
      <c r="USF17" s="685"/>
      <c r="USG17" s="685"/>
      <c r="USH17" s="685"/>
      <c r="USI17" s="685"/>
      <c r="USJ17" s="685"/>
      <c r="USK17" s="685"/>
      <c r="USL17" s="685"/>
      <c r="USM17" s="685"/>
      <c r="USN17" s="685"/>
      <c r="USO17" s="685"/>
      <c r="USP17" s="685"/>
      <c r="USQ17" s="685"/>
      <c r="USR17" s="685"/>
      <c r="USS17" s="685"/>
      <c r="UST17" s="685"/>
      <c r="USU17" s="685"/>
      <c r="USV17" s="685"/>
      <c r="USW17" s="685"/>
      <c r="USX17" s="685"/>
      <c r="USY17" s="685"/>
      <c r="USZ17" s="685"/>
      <c r="UTA17" s="685"/>
      <c r="UTB17" s="685"/>
      <c r="UTC17" s="685"/>
      <c r="UTD17" s="685"/>
      <c r="UTE17" s="685"/>
      <c r="UTF17" s="685"/>
      <c r="UTG17" s="685"/>
      <c r="UTH17" s="685"/>
      <c r="UTI17" s="685"/>
      <c r="UTJ17" s="685"/>
      <c r="UTK17" s="685"/>
      <c r="UTL17" s="685"/>
      <c r="UTM17" s="685"/>
      <c r="UTN17" s="685"/>
      <c r="UTO17" s="685"/>
      <c r="UTP17" s="685"/>
      <c r="UTQ17" s="685"/>
      <c r="UTR17" s="685"/>
      <c r="UTS17" s="685"/>
      <c r="UTT17" s="685"/>
      <c r="UTU17" s="685"/>
      <c r="UTV17" s="685"/>
      <c r="UTW17" s="685"/>
      <c r="UTX17" s="685"/>
      <c r="UTY17" s="685"/>
      <c r="UTZ17" s="685"/>
      <c r="UUA17" s="685"/>
      <c r="UUB17" s="685"/>
      <c r="UUC17" s="685"/>
      <c r="UUD17" s="685"/>
      <c r="UUE17" s="685"/>
      <c r="UUF17" s="685"/>
      <c r="UUG17" s="685"/>
      <c r="UUH17" s="685"/>
      <c r="UUI17" s="685"/>
      <c r="UUJ17" s="685"/>
      <c r="UUK17" s="685"/>
      <c r="UUL17" s="685"/>
      <c r="UUM17" s="685"/>
      <c r="UUN17" s="685"/>
      <c r="UUO17" s="685"/>
      <c r="UUP17" s="685"/>
      <c r="UUQ17" s="685"/>
      <c r="UUR17" s="685"/>
      <c r="UUS17" s="685"/>
      <c r="UUT17" s="685"/>
      <c r="UUU17" s="685"/>
      <c r="UUV17" s="685"/>
      <c r="UUW17" s="685"/>
      <c r="UUX17" s="685"/>
      <c r="UUY17" s="685"/>
      <c r="UUZ17" s="685"/>
      <c r="UVA17" s="685"/>
      <c r="UVB17" s="685"/>
      <c r="UVC17" s="685"/>
      <c r="UVD17" s="685"/>
      <c r="UVE17" s="685"/>
      <c r="UVF17" s="685"/>
      <c r="UVG17" s="685"/>
      <c r="UVH17" s="685"/>
      <c r="UVI17" s="685"/>
      <c r="UVJ17" s="685"/>
      <c r="UVK17" s="685"/>
      <c r="UVL17" s="685"/>
      <c r="UVM17" s="685"/>
      <c r="UVN17" s="685"/>
      <c r="UVO17" s="685"/>
      <c r="UVP17" s="685"/>
      <c r="UVQ17" s="685"/>
      <c r="UVR17" s="685"/>
      <c r="UVS17" s="685"/>
      <c r="UVT17" s="685"/>
      <c r="UVU17" s="685"/>
      <c r="UVV17" s="685"/>
      <c r="UVW17" s="685"/>
      <c r="UVX17" s="685"/>
      <c r="UVY17" s="685"/>
      <c r="UVZ17" s="685"/>
      <c r="UWA17" s="685"/>
      <c r="UWB17" s="685"/>
      <c r="UWC17" s="685"/>
      <c r="UWD17" s="685"/>
      <c r="UWE17" s="685"/>
      <c r="UWF17" s="685"/>
      <c r="UWG17" s="685"/>
      <c r="UWH17" s="685"/>
      <c r="UWI17" s="685"/>
      <c r="UWJ17" s="685"/>
      <c r="UWK17" s="685"/>
      <c r="UWL17" s="685"/>
      <c r="UWM17" s="685"/>
      <c r="UWN17" s="685"/>
      <c r="UWO17" s="685"/>
      <c r="UWP17" s="685"/>
      <c r="UWQ17" s="685"/>
      <c r="UWR17" s="685"/>
      <c r="UWS17" s="685"/>
      <c r="UWT17" s="685"/>
      <c r="UWU17" s="685"/>
      <c r="UWV17" s="685"/>
      <c r="UWW17" s="685"/>
      <c r="UWX17" s="685"/>
      <c r="UWY17" s="685"/>
      <c r="UWZ17" s="685"/>
      <c r="UXA17" s="685"/>
      <c r="UXB17" s="685"/>
      <c r="UXC17" s="685"/>
      <c r="UXD17" s="685"/>
      <c r="UXE17" s="685"/>
      <c r="UXF17" s="685"/>
      <c r="UXG17" s="685"/>
      <c r="UXH17" s="685"/>
      <c r="UXI17" s="685"/>
      <c r="UXJ17" s="685"/>
      <c r="UXK17" s="685"/>
      <c r="UXL17" s="685"/>
      <c r="UXM17" s="685"/>
      <c r="UXN17" s="685"/>
      <c r="UXO17" s="685"/>
      <c r="UXP17" s="685"/>
      <c r="UXQ17" s="685"/>
      <c r="UXR17" s="685"/>
      <c r="UXS17" s="685"/>
      <c r="UXT17" s="685"/>
      <c r="UXU17" s="685"/>
      <c r="UXV17" s="685"/>
      <c r="UXW17" s="685"/>
      <c r="UXX17" s="685"/>
      <c r="UXY17" s="685"/>
      <c r="UXZ17" s="685"/>
      <c r="UYA17" s="685"/>
      <c r="UYB17" s="685"/>
      <c r="UYC17" s="685"/>
      <c r="UYD17" s="685"/>
      <c r="UYE17" s="685"/>
      <c r="UYF17" s="685"/>
      <c r="UYG17" s="685"/>
      <c r="UYH17" s="685"/>
      <c r="UYI17" s="685"/>
      <c r="UYJ17" s="685"/>
      <c r="UYK17" s="685"/>
      <c r="UYL17" s="685"/>
      <c r="UYM17" s="685"/>
      <c r="UYN17" s="685"/>
      <c r="UYO17" s="685"/>
      <c r="UYP17" s="685"/>
      <c r="UYQ17" s="685"/>
      <c r="UYR17" s="685"/>
      <c r="UYS17" s="685"/>
      <c r="UYT17" s="685"/>
      <c r="UYU17" s="685"/>
      <c r="UYV17" s="685"/>
      <c r="UYW17" s="685"/>
      <c r="UYX17" s="685"/>
      <c r="UYY17" s="685"/>
      <c r="UYZ17" s="685"/>
      <c r="UZA17" s="685"/>
      <c r="UZB17" s="685"/>
      <c r="UZC17" s="685"/>
      <c r="UZD17" s="685"/>
      <c r="UZE17" s="685"/>
      <c r="UZF17" s="685"/>
      <c r="UZG17" s="685"/>
      <c r="UZH17" s="685"/>
      <c r="UZI17" s="685"/>
      <c r="UZJ17" s="685"/>
      <c r="UZK17" s="685"/>
      <c r="UZL17" s="685"/>
      <c r="UZM17" s="685"/>
      <c r="UZN17" s="685"/>
      <c r="UZO17" s="685"/>
      <c r="UZP17" s="685"/>
      <c r="UZQ17" s="685"/>
      <c r="UZR17" s="685"/>
      <c r="UZS17" s="685"/>
      <c r="UZT17" s="685"/>
      <c r="UZU17" s="685"/>
      <c r="UZV17" s="685"/>
      <c r="UZW17" s="685"/>
      <c r="UZX17" s="685"/>
      <c r="UZY17" s="685"/>
      <c r="UZZ17" s="685"/>
      <c r="VAA17" s="685"/>
      <c r="VAB17" s="685"/>
      <c r="VAC17" s="685"/>
      <c r="VAD17" s="685"/>
      <c r="VAE17" s="685"/>
      <c r="VAF17" s="685"/>
      <c r="VAG17" s="685"/>
      <c r="VAH17" s="685"/>
      <c r="VAI17" s="685"/>
      <c r="VAJ17" s="685"/>
      <c r="VAK17" s="685"/>
      <c r="VAL17" s="685"/>
      <c r="VAM17" s="685"/>
      <c r="VAN17" s="685"/>
      <c r="VAO17" s="685"/>
      <c r="VAP17" s="685"/>
      <c r="VAQ17" s="685"/>
      <c r="VAR17" s="685"/>
      <c r="VAS17" s="685"/>
      <c r="VAT17" s="685"/>
      <c r="VAU17" s="685"/>
      <c r="VAV17" s="685"/>
      <c r="VAW17" s="685"/>
      <c r="VAX17" s="685"/>
      <c r="VAY17" s="685"/>
      <c r="VAZ17" s="685"/>
      <c r="VBA17" s="685"/>
      <c r="VBB17" s="685"/>
      <c r="VBC17" s="685"/>
      <c r="VBD17" s="685"/>
      <c r="VBE17" s="685"/>
      <c r="VBF17" s="685"/>
      <c r="VBG17" s="685"/>
      <c r="VBH17" s="685"/>
      <c r="VBI17" s="685"/>
      <c r="VBJ17" s="685"/>
      <c r="VBK17" s="685"/>
      <c r="VBL17" s="685"/>
      <c r="VBM17" s="685"/>
      <c r="VBN17" s="685"/>
      <c r="VBO17" s="685"/>
      <c r="VBP17" s="685"/>
      <c r="VBQ17" s="685"/>
      <c r="VBR17" s="685"/>
      <c r="VBS17" s="685"/>
      <c r="VBT17" s="685"/>
      <c r="VBU17" s="685"/>
      <c r="VBV17" s="685"/>
      <c r="VBW17" s="685"/>
      <c r="VBX17" s="685"/>
      <c r="VBY17" s="685"/>
      <c r="VBZ17" s="685"/>
      <c r="VCA17" s="685"/>
      <c r="VCB17" s="685"/>
      <c r="VCC17" s="685"/>
      <c r="VCD17" s="685"/>
      <c r="VCE17" s="685"/>
      <c r="VCF17" s="685"/>
      <c r="VCG17" s="685"/>
      <c r="VCH17" s="685"/>
      <c r="VCI17" s="685"/>
      <c r="VCJ17" s="685"/>
      <c r="VCK17" s="685"/>
      <c r="VCL17" s="685"/>
      <c r="VCM17" s="685"/>
      <c r="VCN17" s="685"/>
      <c r="VCO17" s="685"/>
      <c r="VCP17" s="685"/>
      <c r="VCQ17" s="685"/>
      <c r="VCR17" s="685"/>
      <c r="VCS17" s="685"/>
      <c r="VCT17" s="685"/>
      <c r="VCU17" s="685"/>
      <c r="VCV17" s="685"/>
      <c r="VCW17" s="685"/>
      <c r="VCX17" s="685"/>
      <c r="VCY17" s="685"/>
      <c r="VCZ17" s="685"/>
      <c r="VDA17" s="685"/>
      <c r="VDB17" s="685"/>
      <c r="VDC17" s="685"/>
      <c r="VDD17" s="685"/>
      <c r="VDE17" s="685"/>
      <c r="VDF17" s="685"/>
      <c r="VDG17" s="685"/>
      <c r="VDH17" s="685"/>
      <c r="VDI17" s="685"/>
      <c r="VDJ17" s="685"/>
      <c r="VDK17" s="685"/>
      <c r="VDL17" s="685"/>
      <c r="VDM17" s="685"/>
      <c r="VDN17" s="685"/>
      <c r="VDO17" s="685"/>
      <c r="VDP17" s="685"/>
      <c r="VDQ17" s="685"/>
      <c r="VDR17" s="685"/>
      <c r="VDS17" s="685"/>
      <c r="VDT17" s="685"/>
      <c r="VDU17" s="685"/>
      <c r="VDV17" s="685"/>
      <c r="VDW17" s="685"/>
      <c r="VDX17" s="685"/>
      <c r="VDY17" s="685"/>
      <c r="VDZ17" s="685"/>
      <c r="VEA17" s="685"/>
      <c r="VEB17" s="685"/>
      <c r="VEC17" s="685"/>
      <c r="VED17" s="685"/>
      <c r="VEE17" s="685"/>
      <c r="VEF17" s="685"/>
      <c r="VEG17" s="685"/>
      <c r="VEH17" s="685"/>
      <c r="VEI17" s="685"/>
      <c r="VEJ17" s="685"/>
      <c r="VEK17" s="685"/>
      <c r="VEL17" s="685"/>
      <c r="VEM17" s="685"/>
      <c r="VEN17" s="685"/>
      <c r="VEO17" s="685"/>
      <c r="VEP17" s="685"/>
      <c r="VEQ17" s="685"/>
      <c r="VER17" s="685"/>
      <c r="VES17" s="685"/>
      <c r="VET17" s="685"/>
      <c r="VEU17" s="685"/>
      <c r="VEV17" s="685"/>
      <c r="VEW17" s="685"/>
      <c r="VEX17" s="685"/>
      <c r="VEY17" s="685"/>
      <c r="VEZ17" s="685"/>
      <c r="VFA17" s="685"/>
      <c r="VFB17" s="685"/>
      <c r="VFC17" s="685"/>
      <c r="VFD17" s="685"/>
      <c r="VFE17" s="685"/>
      <c r="VFF17" s="685"/>
      <c r="VFG17" s="685"/>
      <c r="VFH17" s="685"/>
      <c r="VFI17" s="685"/>
      <c r="VFJ17" s="685"/>
      <c r="VFK17" s="685"/>
      <c r="VFL17" s="685"/>
      <c r="VFM17" s="685"/>
      <c r="VFN17" s="685"/>
      <c r="VFO17" s="685"/>
      <c r="VFP17" s="685"/>
      <c r="VFQ17" s="685"/>
      <c r="VFR17" s="685"/>
      <c r="VFS17" s="685"/>
      <c r="VFT17" s="685"/>
      <c r="VFU17" s="685"/>
      <c r="VFV17" s="685"/>
      <c r="VFW17" s="685"/>
      <c r="VFX17" s="685"/>
      <c r="VFY17" s="685"/>
      <c r="VFZ17" s="685"/>
      <c r="VGA17" s="685"/>
      <c r="VGB17" s="685"/>
      <c r="VGC17" s="685"/>
      <c r="VGD17" s="685"/>
      <c r="VGE17" s="685"/>
      <c r="VGF17" s="685"/>
      <c r="VGG17" s="685"/>
      <c r="VGH17" s="685"/>
      <c r="VGI17" s="685"/>
      <c r="VGJ17" s="685"/>
      <c r="VGK17" s="685"/>
      <c r="VGL17" s="685"/>
      <c r="VGM17" s="685"/>
      <c r="VGN17" s="685"/>
      <c r="VGO17" s="685"/>
      <c r="VGP17" s="685"/>
      <c r="VGQ17" s="685"/>
      <c r="VGR17" s="685"/>
      <c r="VGS17" s="685"/>
      <c r="VGT17" s="685"/>
      <c r="VGU17" s="685"/>
      <c r="VGV17" s="685"/>
      <c r="VGW17" s="685"/>
      <c r="VGX17" s="685"/>
      <c r="VGY17" s="685"/>
      <c r="VGZ17" s="685"/>
      <c r="VHA17" s="685"/>
      <c r="VHB17" s="685"/>
      <c r="VHC17" s="685"/>
      <c r="VHD17" s="685"/>
      <c r="VHE17" s="685"/>
      <c r="VHF17" s="685"/>
      <c r="VHG17" s="685"/>
      <c r="VHH17" s="685"/>
      <c r="VHI17" s="685"/>
      <c r="VHJ17" s="685"/>
      <c r="VHK17" s="685"/>
      <c r="VHL17" s="685"/>
      <c r="VHM17" s="685"/>
      <c r="VHN17" s="685"/>
      <c r="VHO17" s="685"/>
      <c r="VHP17" s="685"/>
      <c r="VHQ17" s="685"/>
      <c r="VHR17" s="685"/>
      <c r="VHS17" s="685"/>
      <c r="VHT17" s="685"/>
      <c r="VHU17" s="685"/>
      <c r="VHV17" s="685"/>
      <c r="VHW17" s="685"/>
      <c r="VHX17" s="685"/>
      <c r="VHY17" s="685"/>
      <c r="VHZ17" s="685"/>
      <c r="VIA17" s="685"/>
      <c r="VIB17" s="685"/>
      <c r="VIC17" s="685"/>
      <c r="VID17" s="685"/>
      <c r="VIE17" s="685"/>
      <c r="VIF17" s="685"/>
      <c r="VIG17" s="685"/>
      <c r="VIH17" s="685"/>
      <c r="VII17" s="685"/>
      <c r="VIJ17" s="685"/>
      <c r="VIK17" s="685"/>
      <c r="VIL17" s="685"/>
      <c r="VIM17" s="685"/>
      <c r="VIN17" s="685"/>
      <c r="VIO17" s="685"/>
      <c r="VIP17" s="685"/>
      <c r="VIQ17" s="685"/>
      <c r="VIR17" s="685"/>
      <c r="VIS17" s="685"/>
      <c r="VIT17" s="685"/>
      <c r="VIU17" s="685"/>
      <c r="VIV17" s="685"/>
      <c r="VIW17" s="685"/>
      <c r="VIX17" s="685"/>
      <c r="VIY17" s="685"/>
      <c r="VIZ17" s="685"/>
      <c r="VJA17" s="685"/>
      <c r="VJB17" s="685"/>
      <c r="VJC17" s="685"/>
      <c r="VJD17" s="685"/>
      <c r="VJE17" s="685"/>
      <c r="VJF17" s="685"/>
      <c r="VJG17" s="685"/>
      <c r="VJH17" s="685"/>
      <c r="VJI17" s="685"/>
      <c r="VJJ17" s="685"/>
      <c r="VJK17" s="685"/>
      <c r="VJL17" s="685"/>
      <c r="VJM17" s="685"/>
      <c r="VJN17" s="685"/>
      <c r="VJO17" s="685"/>
      <c r="VJP17" s="685"/>
      <c r="VJQ17" s="685"/>
      <c r="VJR17" s="685"/>
      <c r="VJS17" s="685"/>
      <c r="VJT17" s="685"/>
      <c r="VJU17" s="685"/>
      <c r="VJV17" s="685"/>
      <c r="VJW17" s="685"/>
      <c r="VJX17" s="685"/>
      <c r="VJY17" s="685"/>
      <c r="VJZ17" s="685"/>
      <c r="VKA17" s="685"/>
      <c r="VKB17" s="685"/>
      <c r="VKC17" s="685"/>
      <c r="VKD17" s="685"/>
      <c r="VKE17" s="685"/>
      <c r="VKF17" s="685"/>
      <c r="VKG17" s="685"/>
      <c r="VKH17" s="685"/>
      <c r="VKI17" s="685"/>
      <c r="VKJ17" s="685"/>
      <c r="VKK17" s="685"/>
      <c r="VKL17" s="685"/>
      <c r="VKM17" s="685"/>
      <c r="VKN17" s="685"/>
      <c r="VKO17" s="685"/>
      <c r="VKP17" s="685"/>
      <c r="VKQ17" s="685"/>
      <c r="VKR17" s="685"/>
      <c r="VKS17" s="685"/>
      <c r="VKT17" s="685"/>
      <c r="VKU17" s="685"/>
      <c r="VKV17" s="685"/>
      <c r="VKW17" s="685"/>
      <c r="VKX17" s="685"/>
      <c r="VKY17" s="685"/>
      <c r="VKZ17" s="685"/>
      <c r="VLA17" s="685"/>
      <c r="VLB17" s="685"/>
      <c r="VLC17" s="685"/>
      <c r="VLD17" s="685"/>
      <c r="VLE17" s="685"/>
      <c r="VLF17" s="685"/>
      <c r="VLG17" s="685"/>
      <c r="VLH17" s="685"/>
      <c r="VLI17" s="685"/>
      <c r="VLJ17" s="685"/>
      <c r="VLK17" s="685"/>
      <c r="VLL17" s="685"/>
      <c r="VLM17" s="685"/>
      <c r="VLN17" s="685"/>
      <c r="VLO17" s="685"/>
      <c r="VLP17" s="685"/>
      <c r="VLQ17" s="685"/>
      <c r="VLR17" s="685"/>
      <c r="VLS17" s="685"/>
      <c r="VLT17" s="685"/>
      <c r="VLU17" s="685"/>
      <c r="VLV17" s="685"/>
      <c r="VLW17" s="685"/>
      <c r="VLX17" s="685"/>
      <c r="VLY17" s="685"/>
      <c r="VLZ17" s="685"/>
      <c r="VMA17" s="685"/>
      <c r="VMB17" s="685"/>
      <c r="VMC17" s="685"/>
      <c r="VMD17" s="685"/>
      <c r="VME17" s="685"/>
      <c r="VMF17" s="685"/>
      <c r="VMG17" s="685"/>
      <c r="VMH17" s="685"/>
      <c r="VMI17" s="685"/>
      <c r="VMJ17" s="685"/>
      <c r="VMK17" s="685"/>
      <c r="VML17" s="685"/>
      <c r="VMM17" s="685"/>
      <c r="VMN17" s="685"/>
      <c r="VMO17" s="685"/>
      <c r="VMP17" s="685"/>
      <c r="VMQ17" s="685"/>
      <c r="VMR17" s="685"/>
      <c r="VMS17" s="685"/>
      <c r="VMT17" s="685"/>
      <c r="VMU17" s="685"/>
      <c r="VMV17" s="685"/>
      <c r="VMW17" s="685"/>
      <c r="VMX17" s="685"/>
      <c r="VMY17" s="685"/>
      <c r="VMZ17" s="685"/>
      <c r="VNA17" s="685"/>
      <c r="VNB17" s="685"/>
      <c r="VNC17" s="685"/>
      <c r="VND17" s="685"/>
      <c r="VNE17" s="685"/>
      <c r="VNF17" s="685"/>
      <c r="VNG17" s="685"/>
      <c r="VNH17" s="685"/>
      <c r="VNI17" s="685"/>
      <c r="VNJ17" s="685"/>
      <c r="VNK17" s="685"/>
      <c r="VNL17" s="685"/>
      <c r="VNM17" s="685"/>
      <c r="VNN17" s="685"/>
      <c r="VNO17" s="685"/>
      <c r="VNP17" s="685"/>
      <c r="VNQ17" s="685"/>
      <c r="VNR17" s="685"/>
      <c r="VNS17" s="685"/>
      <c r="VNT17" s="685"/>
      <c r="VNU17" s="685"/>
      <c r="VNV17" s="685"/>
      <c r="VNW17" s="685"/>
      <c r="VNX17" s="685"/>
      <c r="VNY17" s="685"/>
      <c r="VNZ17" s="685"/>
      <c r="VOA17" s="685"/>
      <c r="VOB17" s="685"/>
      <c r="VOC17" s="685"/>
      <c r="VOD17" s="685"/>
      <c r="VOE17" s="685"/>
      <c r="VOF17" s="685"/>
      <c r="VOG17" s="685"/>
      <c r="VOH17" s="685"/>
      <c r="VOI17" s="685"/>
      <c r="VOJ17" s="685"/>
      <c r="VOK17" s="685"/>
      <c r="VOL17" s="685"/>
      <c r="VOM17" s="685"/>
      <c r="VON17" s="685"/>
      <c r="VOO17" s="685"/>
      <c r="VOP17" s="685"/>
      <c r="VOQ17" s="685"/>
      <c r="VOR17" s="685"/>
      <c r="VOS17" s="685"/>
      <c r="VOT17" s="685"/>
      <c r="VOU17" s="685"/>
      <c r="VOV17" s="685"/>
      <c r="VOW17" s="685"/>
      <c r="VOX17" s="685"/>
      <c r="VOY17" s="685"/>
      <c r="VOZ17" s="685"/>
      <c r="VPA17" s="685"/>
      <c r="VPB17" s="685"/>
      <c r="VPC17" s="685"/>
      <c r="VPD17" s="685"/>
      <c r="VPE17" s="685"/>
      <c r="VPF17" s="685"/>
      <c r="VPG17" s="685"/>
      <c r="VPH17" s="685"/>
      <c r="VPI17" s="685"/>
      <c r="VPJ17" s="685"/>
      <c r="VPK17" s="685"/>
      <c r="VPL17" s="685"/>
      <c r="VPM17" s="685"/>
      <c r="VPN17" s="685"/>
      <c r="VPO17" s="685"/>
      <c r="VPP17" s="685"/>
      <c r="VPQ17" s="685"/>
      <c r="VPR17" s="685"/>
      <c r="VPS17" s="685"/>
      <c r="VPT17" s="685"/>
      <c r="VPU17" s="685"/>
      <c r="VPV17" s="685"/>
      <c r="VPW17" s="685"/>
      <c r="VPX17" s="685"/>
      <c r="VPY17" s="685"/>
      <c r="VPZ17" s="685"/>
      <c r="VQA17" s="685"/>
      <c r="VQB17" s="685"/>
      <c r="VQC17" s="685"/>
      <c r="VQD17" s="685"/>
      <c r="VQE17" s="685"/>
      <c r="VQF17" s="685"/>
      <c r="VQG17" s="685"/>
      <c r="VQH17" s="685"/>
      <c r="VQI17" s="685"/>
      <c r="VQJ17" s="685"/>
      <c r="VQK17" s="685"/>
      <c r="VQL17" s="685"/>
      <c r="VQM17" s="685"/>
      <c r="VQN17" s="685"/>
      <c r="VQO17" s="685"/>
      <c r="VQP17" s="685"/>
      <c r="VQQ17" s="685"/>
      <c r="VQR17" s="685"/>
      <c r="VQS17" s="685"/>
      <c r="VQT17" s="685"/>
      <c r="VQU17" s="685"/>
      <c r="VQV17" s="685"/>
      <c r="VQW17" s="685"/>
      <c r="VQX17" s="685"/>
      <c r="VQY17" s="685"/>
      <c r="VQZ17" s="685"/>
      <c r="VRA17" s="685"/>
      <c r="VRB17" s="685"/>
      <c r="VRC17" s="685"/>
      <c r="VRD17" s="685"/>
      <c r="VRE17" s="685"/>
      <c r="VRF17" s="685"/>
      <c r="VRG17" s="685"/>
      <c r="VRH17" s="685"/>
      <c r="VRI17" s="685"/>
      <c r="VRJ17" s="685"/>
      <c r="VRK17" s="685"/>
      <c r="VRL17" s="685"/>
      <c r="VRM17" s="685"/>
      <c r="VRN17" s="685"/>
      <c r="VRO17" s="685"/>
      <c r="VRP17" s="685"/>
      <c r="VRQ17" s="685"/>
      <c r="VRR17" s="685"/>
      <c r="VRS17" s="685"/>
      <c r="VRT17" s="685"/>
      <c r="VRU17" s="685"/>
      <c r="VRV17" s="685"/>
      <c r="VRW17" s="685"/>
      <c r="VRX17" s="685"/>
      <c r="VRY17" s="685"/>
      <c r="VRZ17" s="685"/>
      <c r="VSA17" s="685"/>
      <c r="VSB17" s="685"/>
      <c r="VSC17" s="685"/>
      <c r="VSD17" s="685"/>
      <c r="VSE17" s="685"/>
      <c r="VSF17" s="685"/>
      <c r="VSG17" s="685"/>
      <c r="VSH17" s="685"/>
      <c r="VSI17" s="685"/>
      <c r="VSJ17" s="685"/>
      <c r="VSK17" s="685"/>
      <c r="VSL17" s="685"/>
      <c r="VSM17" s="685"/>
      <c r="VSN17" s="685"/>
      <c r="VSO17" s="685"/>
      <c r="VSP17" s="685"/>
      <c r="VSQ17" s="685"/>
      <c r="VSR17" s="685"/>
      <c r="VSS17" s="685"/>
      <c r="VST17" s="685"/>
      <c r="VSU17" s="685"/>
      <c r="VSV17" s="685"/>
      <c r="VSW17" s="685"/>
      <c r="VSX17" s="685"/>
      <c r="VSY17" s="685"/>
      <c r="VSZ17" s="685"/>
      <c r="VTA17" s="685"/>
      <c r="VTB17" s="685"/>
      <c r="VTC17" s="685"/>
      <c r="VTD17" s="685"/>
      <c r="VTE17" s="685"/>
      <c r="VTF17" s="685"/>
      <c r="VTG17" s="685"/>
      <c r="VTH17" s="685"/>
      <c r="VTI17" s="685"/>
      <c r="VTJ17" s="685"/>
      <c r="VTK17" s="685"/>
      <c r="VTL17" s="685"/>
      <c r="VTM17" s="685"/>
      <c r="VTN17" s="685"/>
      <c r="VTO17" s="685"/>
      <c r="VTP17" s="685"/>
      <c r="VTQ17" s="685"/>
      <c r="VTR17" s="685"/>
      <c r="VTS17" s="685"/>
      <c r="VTT17" s="685"/>
      <c r="VTU17" s="685"/>
      <c r="VTV17" s="685"/>
      <c r="VTW17" s="685"/>
      <c r="VTX17" s="685"/>
      <c r="VTY17" s="685"/>
      <c r="VTZ17" s="685"/>
      <c r="VUA17" s="685"/>
      <c r="VUB17" s="685"/>
      <c r="VUC17" s="685"/>
      <c r="VUD17" s="685"/>
      <c r="VUE17" s="685"/>
      <c r="VUF17" s="685"/>
      <c r="VUG17" s="685"/>
      <c r="VUH17" s="685"/>
      <c r="VUI17" s="685"/>
      <c r="VUJ17" s="685"/>
      <c r="VUK17" s="685"/>
      <c r="VUL17" s="685"/>
      <c r="VUM17" s="685"/>
      <c r="VUN17" s="685"/>
      <c r="VUO17" s="685"/>
      <c r="VUP17" s="685"/>
      <c r="VUQ17" s="685"/>
      <c r="VUR17" s="685"/>
      <c r="VUS17" s="685"/>
      <c r="VUT17" s="685"/>
      <c r="VUU17" s="685"/>
      <c r="VUV17" s="685"/>
      <c r="VUW17" s="685"/>
      <c r="VUX17" s="685"/>
      <c r="VUY17" s="685"/>
      <c r="VUZ17" s="685"/>
      <c r="VVA17" s="685"/>
      <c r="VVB17" s="685"/>
      <c r="VVC17" s="685"/>
      <c r="VVD17" s="685"/>
      <c r="VVE17" s="685"/>
      <c r="VVF17" s="685"/>
      <c r="VVG17" s="685"/>
      <c r="VVH17" s="685"/>
      <c r="VVI17" s="685"/>
      <c r="VVJ17" s="685"/>
      <c r="VVK17" s="685"/>
      <c r="VVL17" s="685"/>
      <c r="VVM17" s="685"/>
      <c r="VVN17" s="685"/>
      <c r="VVO17" s="685"/>
      <c r="VVP17" s="685"/>
      <c r="VVQ17" s="685"/>
      <c r="VVR17" s="685"/>
      <c r="VVS17" s="685"/>
      <c r="VVT17" s="685"/>
      <c r="VVU17" s="685"/>
      <c r="VVV17" s="685"/>
      <c r="VVW17" s="685"/>
      <c r="VVX17" s="685"/>
      <c r="VVY17" s="685"/>
      <c r="VVZ17" s="685"/>
      <c r="VWA17" s="685"/>
      <c r="VWB17" s="685"/>
      <c r="VWC17" s="685"/>
      <c r="VWD17" s="685"/>
      <c r="VWE17" s="685"/>
      <c r="VWF17" s="685"/>
      <c r="VWG17" s="685"/>
      <c r="VWH17" s="685"/>
      <c r="VWI17" s="685"/>
      <c r="VWJ17" s="685"/>
      <c r="VWK17" s="685"/>
      <c r="VWL17" s="685"/>
      <c r="VWM17" s="685"/>
      <c r="VWN17" s="685"/>
      <c r="VWO17" s="685"/>
      <c r="VWP17" s="685"/>
      <c r="VWQ17" s="685"/>
      <c r="VWR17" s="685"/>
      <c r="VWS17" s="685"/>
      <c r="VWT17" s="685"/>
      <c r="VWU17" s="685"/>
      <c r="VWV17" s="685"/>
      <c r="VWW17" s="685"/>
      <c r="VWX17" s="685"/>
      <c r="VWY17" s="685"/>
      <c r="VWZ17" s="685"/>
      <c r="VXA17" s="685"/>
      <c r="VXB17" s="685"/>
      <c r="VXC17" s="685"/>
      <c r="VXD17" s="685"/>
      <c r="VXE17" s="685"/>
      <c r="VXF17" s="685"/>
      <c r="VXG17" s="685"/>
      <c r="VXH17" s="685"/>
      <c r="VXI17" s="685"/>
      <c r="VXJ17" s="685"/>
      <c r="VXK17" s="685"/>
      <c r="VXL17" s="685"/>
      <c r="VXM17" s="685"/>
      <c r="VXN17" s="685"/>
      <c r="VXO17" s="685"/>
      <c r="VXP17" s="685"/>
      <c r="VXQ17" s="685"/>
      <c r="VXR17" s="685"/>
      <c r="VXS17" s="685"/>
      <c r="VXT17" s="685"/>
      <c r="VXU17" s="685"/>
      <c r="VXV17" s="685"/>
      <c r="VXW17" s="685"/>
      <c r="VXX17" s="685"/>
      <c r="VXY17" s="685"/>
      <c r="VXZ17" s="685"/>
      <c r="VYA17" s="685"/>
      <c r="VYB17" s="685"/>
      <c r="VYC17" s="685"/>
      <c r="VYD17" s="685"/>
      <c r="VYE17" s="685"/>
      <c r="VYF17" s="685"/>
      <c r="VYG17" s="685"/>
      <c r="VYH17" s="685"/>
      <c r="VYI17" s="685"/>
      <c r="VYJ17" s="685"/>
      <c r="VYK17" s="685"/>
      <c r="VYL17" s="685"/>
      <c r="VYM17" s="685"/>
      <c r="VYN17" s="685"/>
      <c r="VYO17" s="685"/>
      <c r="VYP17" s="685"/>
      <c r="VYQ17" s="685"/>
      <c r="VYR17" s="685"/>
      <c r="VYS17" s="685"/>
      <c r="VYT17" s="685"/>
      <c r="VYU17" s="685"/>
      <c r="VYV17" s="685"/>
      <c r="VYW17" s="685"/>
      <c r="VYX17" s="685"/>
      <c r="VYY17" s="685"/>
      <c r="VYZ17" s="685"/>
      <c r="VZA17" s="685"/>
      <c r="VZB17" s="685"/>
      <c r="VZC17" s="685"/>
      <c r="VZD17" s="685"/>
      <c r="VZE17" s="685"/>
      <c r="VZF17" s="685"/>
      <c r="VZG17" s="685"/>
      <c r="VZH17" s="685"/>
      <c r="VZI17" s="685"/>
      <c r="VZJ17" s="685"/>
      <c r="VZK17" s="685"/>
      <c r="VZL17" s="685"/>
      <c r="VZM17" s="685"/>
      <c r="VZN17" s="685"/>
      <c r="VZO17" s="685"/>
      <c r="VZP17" s="685"/>
      <c r="VZQ17" s="685"/>
      <c r="VZR17" s="685"/>
      <c r="VZS17" s="685"/>
      <c r="VZT17" s="685"/>
      <c r="VZU17" s="685"/>
      <c r="VZV17" s="685"/>
      <c r="VZW17" s="685"/>
      <c r="VZX17" s="685"/>
      <c r="VZY17" s="685"/>
      <c r="VZZ17" s="685"/>
      <c r="WAA17" s="685"/>
      <c r="WAB17" s="685"/>
      <c r="WAC17" s="685"/>
      <c r="WAD17" s="685"/>
      <c r="WAE17" s="685"/>
      <c r="WAF17" s="685"/>
      <c r="WAG17" s="685"/>
      <c r="WAH17" s="685"/>
      <c r="WAI17" s="685"/>
      <c r="WAJ17" s="685"/>
      <c r="WAK17" s="685"/>
      <c r="WAL17" s="685"/>
      <c r="WAM17" s="685"/>
      <c r="WAN17" s="685"/>
      <c r="WAO17" s="685"/>
      <c r="WAP17" s="685"/>
      <c r="WAQ17" s="685"/>
      <c r="WAR17" s="685"/>
      <c r="WAS17" s="685"/>
      <c r="WAT17" s="685"/>
      <c r="WAU17" s="685"/>
      <c r="WAV17" s="685"/>
      <c r="WAW17" s="685"/>
      <c r="WAX17" s="685"/>
      <c r="WAY17" s="685"/>
      <c r="WAZ17" s="685"/>
      <c r="WBA17" s="685"/>
      <c r="WBB17" s="685"/>
      <c r="WBC17" s="685"/>
      <c r="WBD17" s="685"/>
      <c r="WBE17" s="685"/>
      <c r="WBF17" s="685"/>
      <c r="WBG17" s="685"/>
      <c r="WBH17" s="685"/>
      <c r="WBI17" s="685"/>
      <c r="WBJ17" s="685"/>
      <c r="WBK17" s="685"/>
      <c r="WBL17" s="685"/>
      <c r="WBM17" s="685"/>
      <c r="WBN17" s="685"/>
      <c r="WBO17" s="685"/>
      <c r="WBP17" s="685"/>
      <c r="WBQ17" s="685"/>
      <c r="WBR17" s="685"/>
      <c r="WBS17" s="685"/>
      <c r="WBT17" s="685"/>
      <c r="WBU17" s="685"/>
      <c r="WBV17" s="685"/>
      <c r="WBW17" s="685"/>
      <c r="WBX17" s="685"/>
      <c r="WBY17" s="685"/>
      <c r="WBZ17" s="685"/>
      <c r="WCA17" s="685"/>
      <c r="WCB17" s="685"/>
      <c r="WCC17" s="685"/>
      <c r="WCD17" s="685"/>
      <c r="WCE17" s="685"/>
      <c r="WCF17" s="685"/>
      <c r="WCG17" s="685"/>
      <c r="WCH17" s="685"/>
      <c r="WCI17" s="685"/>
      <c r="WCJ17" s="685"/>
      <c r="WCK17" s="685"/>
      <c r="WCL17" s="685"/>
      <c r="WCM17" s="685"/>
      <c r="WCN17" s="685"/>
      <c r="WCO17" s="685"/>
      <c r="WCP17" s="685"/>
      <c r="WCQ17" s="685"/>
      <c r="WCR17" s="685"/>
      <c r="WCS17" s="685"/>
      <c r="WCT17" s="685"/>
      <c r="WCU17" s="685"/>
      <c r="WCV17" s="685"/>
      <c r="WCW17" s="685"/>
      <c r="WCX17" s="685"/>
      <c r="WCY17" s="685"/>
      <c r="WCZ17" s="685"/>
      <c r="WDA17" s="685"/>
      <c r="WDB17" s="685"/>
      <c r="WDC17" s="685"/>
      <c r="WDD17" s="685"/>
      <c r="WDE17" s="685"/>
      <c r="WDF17" s="685"/>
      <c r="WDG17" s="685"/>
      <c r="WDH17" s="685"/>
      <c r="WDI17" s="685"/>
      <c r="WDJ17" s="685"/>
      <c r="WDK17" s="685"/>
      <c r="WDL17" s="685"/>
      <c r="WDM17" s="685"/>
      <c r="WDN17" s="685"/>
      <c r="WDO17" s="685"/>
      <c r="WDP17" s="685"/>
      <c r="WDQ17" s="685"/>
      <c r="WDR17" s="685"/>
      <c r="WDS17" s="685"/>
      <c r="WDT17" s="685"/>
      <c r="WDU17" s="685"/>
      <c r="WDV17" s="685"/>
      <c r="WDW17" s="685"/>
      <c r="WDX17" s="685"/>
      <c r="WDY17" s="685"/>
      <c r="WDZ17" s="685"/>
      <c r="WEA17" s="685"/>
      <c r="WEB17" s="685"/>
      <c r="WEC17" s="685"/>
      <c r="WED17" s="685"/>
      <c r="WEE17" s="685"/>
      <c r="WEF17" s="685"/>
      <c r="WEG17" s="685"/>
      <c r="WEH17" s="685"/>
      <c r="WEI17" s="685"/>
      <c r="WEJ17" s="685"/>
      <c r="WEK17" s="685"/>
      <c r="WEL17" s="685"/>
      <c r="WEM17" s="685"/>
      <c r="WEN17" s="685"/>
      <c r="WEO17" s="685"/>
      <c r="WEP17" s="685"/>
      <c r="WEQ17" s="685"/>
      <c r="WER17" s="685"/>
      <c r="WES17" s="685"/>
      <c r="WET17" s="685"/>
      <c r="WEU17" s="685"/>
      <c r="WEV17" s="685"/>
      <c r="WEW17" s="685"/>
      <c r="WEX17" s="685"/>
      <c r="WEY17" s="685"/>
      <c r="WEZ17" s="685"/>
      <c r="WFA17" s="685"/>
      <c r="WFB17" s="685"/>
      <c r="WFC17" s="685"/>
      <c r="WFD17" s="685"/>
      <c r="WFE17" s="685"/>
      <c r="WFF17" s="685"/>
      <c r="WFG17" s="685"/>
      <c r="WFH17" s="685"/>
      <c r="WFI17" s="685"/>
      <c r="WFJ17" s="685"/>
      <c r="WFK17" s="685"/>
      <c r="WFL17" s="685"/>
      <c r="WFM17" s="685"/>
      <c r="WFN17" s="685"/>
      <c r="WFO17" s="685"/>
      <c r="WFP17" s="685"/>
      <c r="WFQ17" s="685"/>
      <c r="WFR17" s="685"/>
      <c r="WFS17" s="685"/>
      <c r="WFT17" s="685"/>
      <c r="WFU17" s="685"/>
      <c r="WFV17" s="685"/>
      <c r="WFW17" s="685"/>
      <c r="WFX17" s="685"/>
      <c r="WFY17" s="685"/>
      <c r="WFZ17" s="685"/>
      <c r="WGA17" s="685"/>
      <c r="WGB17" s="685"/>
      <c r="WGC17" s="685"/>
      <c r="WGD17" s="685"/>
      <c r="WGE17" s="685"/>
      <c r="WGF17" s="685"/>
      <c r="WGG17" s="685"/>
      <c r="WGH17" s="685"/>
      <c r="WGI17" s="685"/>
      <c r="WGJ17" s="685"/>
      <c r="WGK17" s="685"/>
      <c r="WGL17" s="685"/>
      <c r="WGM17" s="685"/>
      <c r="WGN17" s="685"/>
      <c r="WGO17" s="685"/>
      <c r="WGP17" s="685"/>
      <c r="WGQ17" s="685"/>
      <c r="WGR17" s="685"/>
      <c r="WGS17" s="685"/>
      <c r="WGT17" s="685"/>
      <c r="WGU17" s="685"/>
      <c r="WGV17" s="685"/>
      <c r="WGW17" s="685"/>
      <c r="WGX17" s="685"/>
      <c r="WGY17" s="685"/>
      <c r="WGZ17" s="685"/>
      <c r="WHA17" s="685"/>
      <c r="WHB17" s="685"/>
      <c r="WHC17" s="685"/>
      <c r="WHD17" s="685"/>
      <c r="WHE17" s="685"/>
      <c r="WHF17" s="685"/>
      <c r="WHG17" s="685"/>
      <c r="WHH17" s="685"/>
      <c r="WHI17" s="685"/>
      <c r="WHJ17" s="685"/>
      <c r="WHK17" s="685"/>
      <c r="WHL17" s="685"/>
      <c r="WHM17" s="685"/>
      <c r="WHN17" s="685"/>
      <c r="WHO17" s="685"/>
      <c r="WHP17" s="685"/>
      <c r="WHQ17" s="685"/>
      <c r="WHR17" s="685"/>
      <c r="WHS17" s="685"/>
      <c r="WHT17" s="685"/>
      <c r="WHU17" s="685"/>
      <c r="WHV17" s="685"/>
      <c r="WHW17" s="685"/>
      <c r="WHX17" s="685"/>
      <c r="WHY17" s="685"/>
      <c r="WHZ17" s="685"/>
      <c r="WIA17" s="685"/>
      <c r="WIB17" s="685"/>
      <c r="WIC17" s="685"/>
      <c r="WID17" s="685"/>
      <c r="WIE17" s="685"/>
      <c r="WIF17" s="685"/>
      <c r="WIG17" s="685"/>
      <c r="WIH17" s="685"/>
      <c r="WII17" s="685"/>
      <c r="WIJ17" s="685"/>
      <c r="WIK17" s="685"/>
      <c r="WIL17" s="685"/>
      <c r="WIM17" s="685"/>
      <c r="WIN17" s="685"/>
      <c r="WIO17" s="685"/>
      <c r="WIP17" s="685"/>
      <c r="WIQ17" s="685"/>
      <c r="WIR17" s="685"/>
      <c r="WIS17" s="685"/>
      <c r="WIT17" s="685"/>
      <c r="WIU17" s="685"/>
      <c r="WIV17" s="685"/>
      <c r="WIW17" s="685"/>
      <c r="WIX17" s="685"/>
      <c r="WIY17" s="685"/>
      <c r="WIZ17" s="685"/>
      <c r="WJA17" s="685"/>
      <c r="WJB17" s="685"/>
      <c r="WJC17" s="685"/>
      <c r="WJD17" s="685"/>
      <c r="WJE17" s="685"/>
      <c r="WJF17" s="685"/>
      <c r="WJG17" s="685"/>
      <c r="WJH17" s="685"/>
      <c r="WJI17" s="685"/>
      <c r="WJJ17" s="685"/>
      <c r="WJK17" s="685"/>
      <c r="WJL17" s="685"/>
      <c r="WJM17" s="685"/>
      <c r="WJN17" s="685"/>
      <c r="WJO17" s="685"/>
      <c r="WJP17" s="685"/>
      <c r="WJQ17" s="685"/>
      <c r="WJR17" s="685"/>
      <c r="WJS17" s="685"/>
      <c r="WJT17" s="685"/>
      <c r="WJU17" s="685"/>
      <c r="WJV17" s="685"/>
      <c r="WJW17" s="685"/>
      <c r="WJX17" s="685"/>
      <c r="WJY17" s="685"/>
      <c r="WJZ17" s="685"/>
      <c r="WKA17" s="685"/>
      <c r="WKB17" s="685"/>
      <c r="WKC17" s="685"/>
      <c r="WKD17" s="685"/>
      <c r="WKE17" s="685"/>
      <c r="WKF17" s="685"/>
      <c r="WKG17" s="685"/>
      <c r="WKH17" s="685"/>
      <c r="WKI17" s="685"/>
      <c r="WKJ17" s="685"/>
      <c r="WKK17" s="685"/>
      <c r="WKL17" s="685"/>
      <c r="WKM17" s="685"/>
      <c r="WKN17" s="685"/>
      <c r="WKO17" s="685"/>
      <c r="WKP17" s="685"/>
      <c r="WKQ17" s="685"/>
      <c r="WKR17" s="685"/>
      <c r="WKS17" s="685"/>
      <c r="WKT17" s="685"/>
      <c r="WKU17" s="685"/>
      <c r="WKV17" s="685"/>
      <c r="WKW17" s="685"/>
      <c r="WKX17" s="685"/>
      <c r="WKY17" s="685"/>
      <c r="WKZ17" s="685"/>
      <c r="WLA17" s="685"/>
      <c r="WLB17" s="685"/>
      <c r="WLC17" s="685"/>
      <c r="WLD17" s="685"/>
      <c r="WLE17" s="685"/>
      <c r="WLF17" s="685"/>
      <c r="WLG17" s="685"/>
      <c r="WLH17" s="685"/>
      <c r="WLI17" s="685"/>
      <c r="WLJ17" s="685"/>
      <c r="WLK17" s="685"/>
      <c r="WLL17" s="685"/>
      <c r="WLM17" s="685"/>
      <c r="WLN17" s="685"/>
      <c r="WLO17" s="685"/>
      <c r="WLP17" s="685"/>
      <c r="WLQ17" s="685"/>
      <c r="WLR17" s="685"/>
      <c r="WLS17" s="685"/>
      <c r="WLT17" s="685"/>
      <c r="WLU17" s="685"/>
      <c r="WLV17" s="685"/>
      <c r="WLW17" s="685"/>
      <c r="WLX17" s="685"/>
      <c r="WLY17" s="685"/>
      <c r="WLZ17" s="685"/>
      <c r="WMA17" s="685"/>
      <c r="WMB17" s="685"/>
      <c r="WMC17" s="685"/>
      <c r="WMD17" s="685"/>
      <c r="WME17" s="685"/>
      <c r="WMF17" s="685"/>
      <c r="WMG17" s="685"/>
      <c r="WMH17" s="685"/>
      <c r="WMI17" s="685"/>
      <c r="WMJ17" s="685"/>
      <c r="WMK17" s="685"/>
      <c r="WML17" s="685"/>
      <c r="WMM17" s="685"/>
      <c r="WMN17" s="685"/>
      <c r="WMO17" s="685"/>
      <c r="WMP17" s="685"/>
      <c r="WMQ17" s="685"/>
      <c r="WMR17" s="685"/>
      <c r="WMS17" s="685"/>
      <c r="WMT17" s="685"/>
      <c r="WMU17" s="685"/>
      <c r="WMV17" s="685"/>
      <c r="WMW17" s="685"/>
      <c r="WMX17" s="685"/>
      <c r="WMY17" s="685"/>
      <c r="WMZ17" s="685"/>
      <c r="WNA17" s="685"/>
      <c r="WNB17" s="685"/>
      <c r="WNC17" s="685"/>
      <c r="WND17" s="685"/>
      <c r="WNE17" s="685"/>
      <c r="WNF17" s="685"/>
      <c r="WNG17" s="685"/>
      <c r="WNH17" s="685"/>
      <c r="WNI17" s="685"/>
      <c r="WNJ17" s="685"/>
      <c r="WNK17" s="685"/>
      <c r="WNL17" s="685"/>
      <c r="WNM17" s="685"/>
      <c r="WNN17" s="685"/>
      <c r="WNO17" s="685"/>
      <c r="WNP17" s="685"/>
      <c r="WNQ17" s="685"/>
      <c r="WNR17" s="685"/>
      <c r="WNS17" s="685"/>
      <c r="WNT17" s="685"/>
      <c r="WNU17" s="685"/>
      <c r="WNV17" s="685"/>
      <c r="WNW17" s="685"/>
      <c r="WNX17" s="685"/>
      <c r="WNY17" s="685"/>
      <c r="WNZ17" s="685"/>
      <c r="WOA17" s="685"/>
      <c r="WOB17" s="685"/>
      <c r="WOC17" s="685"/>
      <c r="WOD17" s="685"/>
      <c r="WOE17" s="685"/>
      <c r="WOF17" s="685"/>
      <c r="WOG17" s="685"/>
      <c r="WOH17" s="685"/>
      <c r="WOI17" s="685"/>
      <c r="WOJ17" s="685"/>
      <c r="WOK17" s="685"/>
      <c r="WOL17" s="685"/>
      <c r="WOM17" s="685"/>
      <c r="WON17" s="685"/>
      <c r="WOO17" s="685"/>
      <c r="WOP17" s="685"/>
      <c r="WOQ17" s="685"/>
      <c r="WOR17" s="685"/>
      <c r="WOS17" s="685"/>
      <c r="WOT17" s="685"/>
      <c r="WOU17" s="685"/>
      <c r="WOV17" s="685"/>
      <c r="WOW17" s="685"/>
      <c r="WOX17" s="685"/>
      <c r="WOY17" s="685"/>
      <c r="WOZ17" s="685"/>
      <c r="WPA17" s="685"/>
      <c r="WPB17" s="685"/>
      <c r="WPC17" s="685"/>
      <c r="WPD17" s="685"/>
      <c r="WPE17" s="685"/>
      <c r="WPF17" s="685"/>
      <c r="WPG17" s="685"/>
      <c r="WPH17" s="685"/>
      <c r="WPI17" s="685"/>
      <c r="WPJ17" s="685"/>
      <c r="WPK17" s="685"/>
      <c r="WPL17" s="685"/>
      <c r="WPM17" s="685"/>
      <c r="WPN17" s="685"/>
      <c r="WPO17" s="685"/>
      <c r="WPP17" s="685"/>
      <c r="WPQ17" s="685"/>
      <c r="WPR17" s="685"/>
      <c r="WPS17" s="685"/>
      <c r="WPT17" s="685"/>
      <c r="WPU17" s="685"/>
      <c r="WPV17" s="685"/>
      <c r="WPW17" s="685"/>
      <c r="WPX17" s="685"/>
      <c r="WPY17" s="685"/>
      <c r="WPZ17" s="685"/>
      <c r="WQA17" s="685"/>
      <c r="WQB17" s="685"/>
      <c r="WQC17" s="685"/>
      <c r="WQD17" s="685"/>
      <c r="WQE17" s="685"/>
      <c r="WQF17" s="685"/>
      <c r="WQG17" s="685"/>
      <c r="WQH17" s="685"/>
      <c r="WQI17" s="685"/>
      <c r="WQJ17" s="685"/>
      <c r="WQK17" s="685"/>
      <c r="WQL17" s="685"/>
      <c r="WQM17" s="685"/>
      <c r="WQN17" s="685"/>
      <c r="WQO17" s="685"/>
      <c r="WQP17" s="685"/>
      <c r="WQQ17" s="685"/>
      <c r="WQR17" s="685"/>
      <c r="WQS17" s="685"/>
      <c r="WQT17" s="685"/>
      <c r="WQU17" s="685"/>
      <c r="WQV17" s="685"/>
      <c r="WQW17" s="685"/>
      <c r="WQX17" s="685"/>
      <c r="WQY17" s="685"/>
      <c r="WQZ17" s="685"/>
      <c r="WRA17" s="685"/>
      <c r="WRB17" s="685"/>
      <c r="WRC17" s="685"/>
      <c r="WRD17" s="685"/>
      <c r="WRE17" s="685"/>
      <c r="WRF17" s="685"/>
      <c r="WRG17" s="685"/>
      <c r="WRH17" s="685"/>
      <c r="WRI17" s="685"/>
      <c r="WRJ17" s="685"/>
      <c r="WRK17" s="685"/>
      <c r="WRL17" s="685"/>
      <c r="WRM17" s="685"/>
      <c r="WRN17" s="685"/>
      <c r="WRO17" s="685"/>
      <c r="WRP17" s="685"/>
      <c r="WRQ17" s="685"/>
      <c r="WRR17" s="685"/>
      <c r="WRS17" s="685"/>
      <c r="WRT17" s="685"/>
      <c r="WRU17" s="685"/>
      <c r="WRV17" s="685"/>
      <c r="WRW17" s="685"/>
      <c r="WRX17" s="685"/>
      <c r="WRY17" s="685"/>
      <c r="WRZ17" s="685"/>
      <c r="WSA17" s="685"/>
      <c r="WSB17" s="685"/>
      <c r="WSC17" s="685"/>
      <c r="WSD17" s="685"/>
      <c r="WSE17" s="685"/>
      <c r="WSF17" s="685"/>
      <c r="WSG17" s="685"/>
      <c r="WSH17" s="685"/>
      <c r="WSI17" s="685"/>
      <c r="WSJ17" s="685"/>
      <c r="WSK17" s="685"/>
      <c r="WSL17" s="685"/>
      <c r="WSM17" s="685"/>
      <c r="WSN17" s="685"/>
      <c r="WSO17" s="685"/>
      <c r="WSP17" s="685"/>
      <c r="WSQ17" s="685"/>
      <c r="WSR17" s="685"/>
      <c r="WSS17" s="685"/>
      <c r="WST17" s="685"/>
      <c r="WSU17" s="685"/>
      <c r="WSV17" s="685"/>
      <c r="WSW17" s="685"/>
      <c r="WSX17" s="685"/>
      <c r="WSY17" s="685"/>
      <c r="WSZ17" s="685"/>
      <c r="WTA17" s="685"/>
      <c r="WTB17" s="685"/>
      <c r="WTC17" s="685"/>
      <c r="WTD17" s="685"/>
      <c r="WTE17" s="685"/>
      <c r="WTF17" s="685"/>
      <c r="WTG17" s="685"/>
      <c r="WTH17" s="685"/>
      <c r="WTI17" s="685"/>
      <c r="WTJ17" s="685"/>
      <c r="WTK17" s="685"/>
      <c r="WTL17" s="685"/>
      <c r="WTM17" s="685"/>
      <c r="WTN17" s="685"/>
      <c r="WTO17" s="685"/>
      <c r="WTP17" s="685"/>
      <c r="WTQ17" s="685"/>
      <c r="WTR17" s="685"/>
      <c r="WTS17" s="685"/>
      <c r="WTT17" s="685"/>
      <c r="WTU17" s="685"/>
      <c r="WTV17" s="685"/>
      <c r="WTW17" s="685"/>
      <c r="WTX17" s="685"/>
      <c r="WTY17" s="685"/>
      <c r="WTZ17" s="685"/>
      <c r="WUA17" s="685"/>
      <c r="WUB17" s="685"/>
      <c r="WUC17" s="685"/>
      <c r="WUD17" s="685"/>
      <c r="WUE17" s="685"/>
      <c r="WUF17" s="685"/>
      <c r="WUG17" s="685"/>
      <c r="WUH17" s="685"/>
      <c r="WUI17" s="685"/>
      <c r="WUJ17" s="685"/>
      <c r="WUK17" s="685"/>
      <c r="WUL17" s="685"/>
      <c r="WUM17" s="685"/>
      <c r="WUN17" s="685"/>
      <c r="WUO17" s="685"/>
      <c r="WUP17" s="685"/>
      <c r="WUQ17" s="685"/>
      <c r="WUR17" s="685"/>
      <c r="WUS17" s="685"/>
      <c r="WUT17" s="685"/>
      <c r="WUU17" s="685"/>
      <c r="WUV17" s="685"/>
      <c r="WUW17" s="685"/>
      <c r="WUX17" s="685"/>
      <c r="WUY17" s="685"/>
      <c r="WUZ17" s="685"/>
      <c r="WVA17" s="685"/>
      <c r="WVB17" s="685"/>
      <c r="WVC17" s="685"/>
      <c r="WVD17" s="685"/>
      <c r="WVE17" s="685"/>
      <c r="WVF17" s="685"/>
      <c r="WVG17" s="685"/>
      <c r="WVH17" s="685"/>
      <c r="WVI17" s="685"/>
      <c r="WVJ17" s="685"/>
      <c r="WVK17" s="685"/>
      <c r="WVL17" s="685"/>
      <c r="WVM17" s="685"/>
      <c r="WVN17" s="685"/>
      <c r="WVO17" s="685"/>
      <c r="WVP17" s="685"/>
      <c r="WVQ17" s="685"/>
      <c r="WVR17" s="685"/>
      <c r="WVS17" s="685"/>
      <c r="WVT17" s="685"/>
      <c r="WVU17" s="685"/>
      <c r="WVV17" s="685"/>
      <c r="WVW17" s="685"/>
      <c r="WVX17" s="685"/>
      <c r="WVY17" s="685"/>
      <c r="WVZ17" s="685"/>
      <c r="WWA17" s="685"/>
      <c r="WWB17" s="685"/>
      <c r="WWC17" s="685"/>
      <c r="WWD17" s="685"/>
      <c r="WWE17" s="685"/>
      <c r="WWF17" s="685"/>
      <c r="WWG17" s="685"/>
      <c r="WWH17" s="685"/>
      <c r="WWI17" s="685"/>
      <c r="WWJ17" s="685"/>
      <c r="WWK17" s="685"/>
      <c r="WWL17" s="685"/>
      <c r="WWM17" s="685"/>
      <c r="WWN17" s="685"/>
      <c r="WWO17" s="685"/>
      <c r="WWP17" s="685"/>
      <c r="WWQ17" s="685"/>
      <c r="WWR17" s="685"/>
      <c r="WWS17" s="685"/>
      <c r="WWT17" s="685"/>
      <c r="WWU17" s="685"/>
      <c r="WWV17" s="685"/>
      <c r="WWW17" s="685"/>
      <c r="WWX17" s="685"/>
      <c r="WWY17" s="685"/>
      <c r="WWZ17" s="685"/>
      <c r="WXA17" s="685"/>
      <c r="WXB17" s="685"/>
      <c r="WXC17" s="685"/>
      <c r="WXD17" s="685"/>
      <c r="WXE17" s="685"/>
      <c r="WXF17" s="685"/>
      <c r="WXG17" s="685"/>
      <c r="WXH17" s="685"/>
      <c r="WXI17" s="685"/>
      <c r="WXJ17" s="685"/>
      <c r="WXK17" s="685"/>
      <c r="WXL17" s="685"/>
      <c r="WXM17" s="685"/>
      <c r="WXN17" s="685"/>
      <c r="WXO17" s="685"/>
      <c r="WXP17" s="685"/>
      <c r="WXQ17" s="685"/>
      <c r="WXR17" s="685"/>
      <c r="WXS17" s="685"/>
      <c r="WXT17" s="685"/>
      <c r="WXU17" s="685"/>
      <c r="WXV17" s="685"/>
      <c r="WXW17" s="685"/>
      <c r="WXX17" s="685"/>
      <c r="WXY17" s="685"/>
      <c r="WXZ17" s="685"/>
      <c r="WYA17" s="685"/>
      <c r="WYB17" s="685"/>
      <c r="WYC17" s="685"/>
      <c r="WYD17" s="685"/>
      <c r="WYE17" s="685"/>
      <c r="WYF17" s="685"/>
      <c r="WYG17" s="685"/>
      <c r="WYH17" s="685"/>
      <c r="WYI17" s="685"/>
      <c r="WYJ17" s="685"/>
      <c r="WYK17" s="685"/>
      <c r="WYL17" s="685"/>
      <c r="WYM17" s="685"/>
      <c r="WYN17" s="685"/>
      <c r="WYO17" s="685"/>
      <c r="WYP17" s="685"/>
      <c r="WYQ17" s="685"/>
      <c r="WYR17" s="685"/>
      <c r="WYS17" s="685"/>
      <c r="WYT17" s="685"/>
      <c r="WYU17" s="685"/>
      <c r="WYV17" s="685"/>
      <c r="WYW17" s="685"/>
      <c r="WYX17" s="685"/>
      <c r="WYY17" s="685"/>
      <c r="WYZ17" s="685"/>
      <c r="WZA17" s="685"/>
      <c r="WZB17" s="685"/>
      <c r="WZC17" s="685"/>
      <c r="WZD17" s="685"/>
      <c r="WZE17" s="685"/>
      <c r="WZF17" s="685"/>
      <c r="WZG17" s="685"/>
      <c r="WZH17" s="685"/>
      <c r="WZI17" s="685"/>
      <c r="WZJ17" s="685"/>
      <c r="WZK17" s="685"/>
      <c r="WZL17" s="685"/>
      <c r="WZM17" s="685"/>
      <c r="WZN17" s="685"/>
      <c r="WZO17" s="685"/>
      <c r="WZP17" s="685"/>
      <c r="WZQ17" s="685"/>
      <c r="WZR17" s="685"/>
      <c r="WZS17" s="685"/>
      <c r="WZT17" s="685"/>
      <c r="WZU17" s="685"/>
      <c r="WZV17" s="685"/>
      <c r="WZW17" s="685"/>
      <c r="WZX17" s="685"/>
      <c r="WZY17" s="685"/>
      <c r="WZZ17" s="685"/>
      <c r="XAA17" s="685"/>
      <c r="XAB17" s="685"/>
      <c r="XAC17" s="685"/>
      <c r="XAD17" s="685"/>
      <c r="XAE17" s="685"/>
      <c r="XAF17" s="685"/>
      <c r="XAG17" s="685"/>
      <c r="XAH17" s="685"/>
      <c r="XAI17" s="685"/>
      <c r="XAJ17" s="685"/>
      <c r="XAK17" s="685"/>
      <c r="XAL17" s="685"/>
      <c r="XAM17" s="685"/>
      <c r="XAN17" s="685"/>
      <c r="XAO17" s="685"/>
      <c r="XAP17" s="685"/>
      <c r="XAQ17" s="685"/>
      <c r="XAR17" s="685"/>
      <c r="XAS17" s="685"/>
      <c r="XAT17" s="685"/>
      <c r="XAU17" s="685"/>
      <c r="XAV17" s="685"/>
      <c r="XAW17" s="685"/>
      <c r="XAX17" s="685"/>
      <c r="XAY17" s="685"/>
      <c r="XAZ17" s="685"/>
      <c r="XBA17" s="685"/>
      <c r="XBB17" s="685"/>
      <c r="XBC17" s="685"/>
      <c r="XBD17" s="685"/>
      <c r="XBE17" s="685"/>
      <c r="XBF17" s="685"/>
      <c r="XBG17" s="685"/>
      <c r="XBH17" s="685"/>
      <c r="XBI17" s="685"/>
      <c r="XBJ17" s="685"/>
      <c r="XBK17" s="685"/>
      <c r="XBL17" s="685"/>
      <c r="XBM17" s="685"/>
      <c r="XBN17" s="685"/>
      <c r="XBO17" s="685"/>
      <c r="XBP17" s="685"/>
      <c r="XBQ17" s="685"/>
      <c r="XBR17" s="685"/>
      <c r="XBS17" s="685"/>
      <c r="XBT17" s="685"/>
      <c r="XBU17" s="685"/>
      <c r="XBV17" s="685"/>
      <c r="XBW17" s="685"/>
      <c r="XBX17" s="685"/>
      <c r="XBY17" s="685"/>
      <c r="XBZ17" s="685"/>
      <c r="XCA17" s="685"/>
      <c r="XCB17" s="685"/>
      <c r="XCC17" s="685"/>
      <c r="XCD17" s="685"/>
      <c r="XCE17" s="685"/>
      <c r="XCF17" s="685"/>
      <c r="XCG17" s="685"/>
      <c r="XCH17" s="685"/>
      <c r="XCI17" s="685"/>
      <c r="XCJ17" s="685"/>
      <c r="XCK17" s="685"/>
      <c r="XCL17" s="685"/>
      <c r="XCM17" s="685"/>
      <c r="XCN17" s="685"/>
      <c r="XCO17" s="685"/>
      <c r="XCP17" s="685"/>
      <c r="XCQ17" s="685"/>
      <c r="XCR17" s="685"/>
      <c r="XCS17" s="685"/>
      <c r="XCT17" s="685"/>
      <c r="XCU17" s="685"/>
      <c r="XCV17" s="685"/>
      <c r="XCW17" s="685"/>
      <c r="XCX17" s="685"/>
      <c r="XCY17" s="685"/>
      <c r="XCZ17" s="685"/>
      <c r="XDA17" s="685"/>
      <c r="XDB17" s="685"/>
      <c r="XDC17" s="685"/>
      <c r="XDD17" s="685"/>
      <c r="XDE17" s="685"/>
      <c r="XDF17" s="685"/>
      <c r="XDG17" s="685"/>
      <c r="XDH17" s="685"/>
      <c r="XDI17" s="685"/>
      <c r="XDJ17" s="685"/>
      <c r="XDK17" s="685"/>
      <c r="XDL17" s="685"/>
      <c r="XDM17" s="685"/>
      <c r="XDN17" s="685"/>
      <c r="XDO17" s="685"/>
      <c r="XDP17" s="685"/>
      <c r="XDQ17" s="685"/>
      <c r="XDR17" s="685"/>
      <c r="XDS17" s="685"/>
      <c r="XDT17" s="685"/>
      <c r="XDU17" s="685"/>
      <c r="XDV17" s="685"/>
      <c r="XDW17" s="685"/>
      <c r="XDX17" s="685"/>
      <c r="XDY17" s="685"/>
      <c r="XDZ17" s="685"/>
      <c r="XEA17" s="685"/>
      <c r="XEB17" s="685"/>
      <c r="XEC17" s="685"/>
      <c r="XED17" s="685"/>
      <c r="XEE17" s="685"/>
      <c r="XEF17" s="685"/>
      <c r="XEG17" s="685"/>
      <c r="XEH17" s="685"/>
      <c r="XEI17" s="685"/>
      <c r="XEJ17" s="685"/>
      <c r="XEK17" s="685"/>
      <c r="XEL17" s="685"/>
      <c r="XEM17" s="685"/>
      <c r="XEN17" s="685"/>
      <c r="XEO17" s="685"/>
      <c r="XEP17" s="685"/>
      <c r="XEQ17" s="685"/>
      <c r="XER17" s="685"/>
      <c r="XES17" s="685"/>
      <c r="XET17" s="685"/>
      <c r="XEU17" s="685"/>
      <c r="XEV17" s="685"/>
      <c r="XEW17" s="685"/>
      <c r="XEX17" s="685"/>
      <c r="XEY17" s="685"/>
      <c r="XEZ17" s="685"/>
      <c r="XFA17" s="685"/>
      <c r="XFB17" s="685"/>
      <c r="XFC17" s="685"/>
      <c r="XFD17" s="685"/>
    </row>
    <row r="18" spans="1:16384">
      <c r="A18" s="684" t="s">
        <v>34</v>
      </c>
      <c r="B18" s="684" t="s">
        <v>95</v>
      </c>
      <c r="C18" s="698">
        <f ca="1">INDIRECT(C$5&amp;"T!"&amp;ADDRESS(MATCH($C$2,INDIRECT(C$5&amp;"T!B6:B32"),0)+5,VLOOKUP($B18,lookup!$C$1:$D$36,2,FALSE)+1))</f>
        <v>1.5766638624483507</v>
      </c>
      <c r="D18" s="698">
        <f ca="1">INDIRECT(D$5&amp;"T!"&amp;ADDRESS(MATCH($C$2,INDIRECT(D$5&amp;"T!B6:B32"),0)+5,VLOOKUP($B18,lookup!$C$1:$D$36,2,FALSE)+1))</f>
        <v>1.5512520288939275</v>
      </c>
      <c r="E18" s="698">
        <f ca="1">INDIRECT(E$5&amp;"T!"&amp;ADDRESS(MATCH($C$2,INDIRECT(E$5&amp;"T!B6:B32"),0)+5,VLOOKUP($B18,lookup!$C$1:$D$36,2,FALSE)+1))</f>
        <v>1.4948508687994255</v>
      </c>
      <c r="F18" s="698">
        <f ca="1">INDIRECT(F$5&amp;"T!"&amp;ADDRESS(MATCH($C$2,INDIRECT(F$5&amp;"T!B6:B32"),0)+5,VLOOKUP($B18,lookup!$C$1:$D$36,2,FALSE)+1))</f>
        <v>2.5023653619957679E-2</v>
      </c>
      <c r="G18" s="698">
        <f ca="1">INDIRECT(G$5&amp;"T!"&amp;ADDRESS(MATCH($C$2,INDIRECT(G$5&amp;"T!B6:B32"),0)+5,VLOOKUP($B18,lookup!$C$1:$D$36,2,FALSE)+1))</f>
        <v>8.0608023903293677E-2</v>
      </c>
    </row>
    <row r="19" spans="1:16384">
      <c r="A19" s="705" t="s">
        <v>36</v>
      </c>
      <c r="B19" s="705" t="s">
        <v>84</v>
      </c>
      <c r="C19" s="702">
        <f ca="1">INDIRECT(C$5&amp;"T!"&amp;ADDRESS(MATCH($C$2,INDIRECT(C$5&amp;"T!B6:B32"),0)+5,VLOOKUP($B19,lookup!$C$1:$D$36,2,FALSE)+1))</f>
        <v>1.3198284682861796</v>
      </c>
      <c r="D19" s="702">
        <f ca="1">INDIRECT(D$5&amp;"T!"&amp;ADDRESS(MATCH($C$2,INDIRECT(D$5&amp;"T!B6:B32"),0)+5,VLOOKUP($B19,lookup!$C$1:$D$36,2,FALSE)+1))</f>
        <v>-2.2623307919713707</v>
      </c>
      <c r="E19" s="702">
        <f ca="1">INDIRECT(E$5&amp;"T!"&amp;ADDRESS(MATCH($C$2,INDIRECT(E$5&amp;"T!B6:B32"),0)+5,VLOOKUP($B19,lookup!$C$1:$D$36,2,FALSE)+1))</f>
        <v>-1.7135166702019509</v>
      </c>
      <c r="F19" s="702">
        <f ca="1">INDIRECT(F$5&amp;"T!"&amp;ADDRESS(MATCH($C$2,INDIRECT(F$5&amp;"T!B6:B32"),0)+5,VLOOKUP($B19,lookup!$C$1:$D$36,2,FALSE)+1))</f>
        <v>3.6650753893395427</v>
      </c>
      <c r="G19" s="702">
        <f ca="1">INDIRECT(G$5&amp;"T!"&amp;ADDRESS(MATCH($C$2,INDIRECT(G$5&amp;"T!B6:B32"),0)+5,VLOOKUP($B19,lookup!$C$1:$D$36,2,FALSE)+1))</f>
        <v>3.0862281727079548</v>
      </c>
    </row>
    <row r="20" spans="1:16384">
      <c r="A20" s="684" t="s">
        <v>38</v>
      </c>
      <c r="B20" s="684" t="s">
        <v>97</v>
      </c>
      <c r="C20" s="698">
        <f ca="1">INDIRECT(C$5&amp;"T!"&amp;ADDRESS(MATCH($C$2,INDIRECT(C$5&amp;"T!B6:B32"),0)+5,VLOOKUP($B20,lookup!$C$1:$D$36,2,FALSE)+1))</f>
        <v>5.1280127744853257</v>
      </c>
      <c r="D20" s="698">
        <f ca="1">INDIRECT(D$5&amp;"T!"&amp;ADDRESS(MATCH($C$2,INDIRECT(D$5&amp;"T!B6:B32"),0)+5,VLOOKUP($B20,lookup!$C$1:$D$36,2,FALSE)+1))</f>
        <v>1.5544206830513885</v>
      </c>
      <c r="E20" s="698">
        <f ca="1">INDIRECT(E$5&amp;"T!"&amp;ADDRESS(MATCH($C$2,INDIRECT(E$5&amp;"T!B6:B32"),0)+5,VLOOKUP($B20,lookup!$C$1:$D$36,2,FALSE)+1))</f>
        <v>1.5773933625496865</v>
      </c>
      <c r="F20" s="698">
        <f ca="1">INDIRECT(F$5&amp;"T!"&amp;ADDRESS(MATCH($C$2,INDIRECT(F$5&amp;"T!B6:B32"),0)+5,VLOOKUP($B20,lookup!$C$1:$D$36,2,FALSE)+1))</f>
        <v>3.5188936802534836</v>
      </c>
      <c r="G20" s="698">
        <f ca="1">INDIRECT(G$5&amp;"T!"&amp;ADDRESS(MATCH($C$2,INDIRECT(G$5&amp;"T!B6:B32"),0)+5,VLOOKUP($B20,lookup!$C$1:$D$36,2,FALSE)+1))</f>
        <v>3.4954819122624721</v>
      </c>
    </row>
    <row r="21" spans="1:16384">
      <c r="A21" s="705" t="s">
        <v>40</v>
      </c>
      <c r="B21" s="705" t="s">
        <v>75</v>
      </c>
      <c r="C21" s="702">
        <f ca="1">INDIRECT(C$5&amp;"T!"&amp;ADDRESS(MATCH($C$2,INDIRECT(C$5&amp;"T!B6:B32"),0)+5,VLOOKUP($B21,lookup!$C$1:$D$36,2,FALSE)+1))</f>
        <v>2.044494965898024</v>
      </c>
      <c r="D21" s="702">
        <f ca="1">INDIRECT(D$5&amp;"T!"&amp;ADDRESS(MATCH($C$2,INDIRECT(D$5&amp;"T!B6:B32"),0)+5,VLOOKUP($B21,lookup!$C$1:$D$36,2,FALSE)+1))</f>
        <v>1.4718141085755965</v>
      </c>
      <c r="E21" s="702">
        <f ca="1">INDIRECT(E$5&amp;"T!"&amp;ADDRESS(MATCH($C$2,INDIRECT(E$5&amp;"T!B6:B32"),0)+5,VLOOKUP($B21,lookup!$C$1:$D$36,2,FALSE)+1))</f>
        <v>1.6215463457442376</v>
      </c>
      <c r="F21" s="702">
        <f ca="1">INDIRECT(F$5&amp;"T!"&amp;ADDRESS(MATCH($C$2,INDIRECT(F$5&amp;"T!B6:B32"),0)+5,VLOOKUP($B21,lookup!$C$1:$D$36,2,FALSE)+1))</f>
        <v>0.5643743165069226</v>
      </c>
      <c r="G21" s="702">
        <f ca="1">INDIRECT(G$5&amp;"T!"&amp;ADDRESS(MATCH($C$2,INDIRECT(G$5&amp;"T!B6:B32"),0)+5,VLOOKUP($B21,lookup!$C$1:$D$36,2,FALSE)+1))</f>
        <v>0.41619974834352397</v>
      </c>
    </row>
    <row r="22" spans="1:16384">
      <c r="A22" s="684" t="s">
        <v>42</v>
      </c>
      <c r="B22" s="684" t="s">
        <v>76</v>
      </c>
      <c r="C22" s="698">
        <f ca="1">INDIRECT(C$5&amp;"T!"&amp;ADDRESS(MATCH($C$2,INDIRECT(C$5&amp;"T!B6:B32"),0)+5,VLOOKUP($B22,lookup!$C$1:$D$36,2,FALSE)+1))</f>
        <v>2.4941815748204443</v>
      </c>
      <c r="D22" s="698">
        <f ca="1">INDIRECT(D$5&amp;"T!"&amp;ADDRESS(MATCH($C$2,INDIRECT(D$5&amp;"T!B6:B32"),0)+5,VLOOKUP($B22,lookup!$C$1:$D$36,2,FALSE)+1))</f>
        <v>2.4217519347989862</v>
      </c>
      <c r="E22" s="698">
        <f ca="1">INDIRECT(E$5&amp;"T!"&amp;ADDRESS(MATCH($C$2,INDIRECT(E$5&amp;"T!B6:B32"),0)+5,VLOOKUP($B22,lookup!$C$1:$D$36,2,FALSE)+1))</f>
        <v>2.5385791497216403</v>
      </c>
      <c r="F22" s="698">
        <f ca="1">INDIRECT(F$5&amp;"T!"&amp;ADDRESS(MATCH($C$2,INDIRECT(F$5&amp;"T!B6:B32"),0)+5,VLOOKUP($B22,lookup!$C$1:$D$36,2,FALSE)+1))</f>
        <v>7.071704853044794E-2</v>
      </c>
      <c r="G22" s="698">
        <f ca="1">INDIRECT(G$5&amp;"T!"&amp;ADDRESS(MATCH($C$2,INDIRECT(G$5&amp;"T!B6:B32"),0)+5,VLOOKUP($B22,lookup!$C$1:$D$36,2,FALSE)+1))</f>
        <v>-4.3298410480578628E-2</v>
      </c>
    </row>
    <row r="23" spans="1:16384">
      <c r="A23" s="705" t="s">
        <v>44</v>
      </c>
      <c r="B23" s="705" t="s">
        <v>77</v>
      </c>
      <c r="C23" s="702">
        <f ca="1">INDIRECT(C$5&amp;"T!"&amp;ADDRESS(MATCH($C$2,INDIRECT(C$5&amp;"T!B6:B32"),0)+5,VLOOKUP($B23,lookup!$C$1:$D$36,2,FALSE)+1))</f>
        <v>0.46632357961315818</v>
      </c>
      <c r="D23" s="702">
        <f ca="1">INDIRECT(D$5&amp;"T!"&amp;ADDRESS(MATCH($C$2,INDIRECT(D$5&amp;"T!B6:B32"),0)+5,VLOOKUP($B23,lookup!$C$1:$D$36,2,FALSE)+1))</f>
        <v>5.2814353928519751</v>
      </c>
      <c r="E23" s="702">
        <f ca="1">INDIRECT(E$5&amp;"T!"&amp;ADDRESS(MATCH($C$2,INDIRECT(E$5&amp;"T!B6:B32"),0)+5,VLOOKUP($B23,lookup!$C$1:$D$36,2,FALSE)+1))</f>
        <v>4.8857762051584546</v>
      </c>
      <c r="F23" s="702">
        <f ca="1">INDIRECT(F$5&amp;"T!"&amp;ADDRESS(MATCH($C$2,INDIRECT(F$5&amp;"T!B6:B32"),0)+5,VLOOKUP($B23,lookup!$C$1:$D$36,2,FALSE)+1))</f>
        <v>-4.5735620864889253</v>
      </c>
      <c r="G23" s="702">
        <f ca="1">INDIRECT(G$5&amp;"T!"&amp;ADDRESS(MATCH($C$2,INDIRECT(G$5&amp;"T!B6:B32"),0)+5,VLOOKUP($B23,lookup!$C$1:$D$36,2,FALSE)+1))</f>
        <v>-4.213586232036624</v>
      </c>
    </row>
    <row r="24" spans="1:16384">
      <c r="A24" s="684" t="s">
        <v>46</v>
      </c>
      <c r="B24" s="684" t="s">
        <v>85</v>
      </c>
      <c r="C24" s="698">
        <f ca="1">INDIRECT(C$5&amp;"T!"&amp;ADDRESS(MATCH($C$2,INDIRECT(C$5&amp;"T!B6:B32"),0)+5,VLOOKUP($B24,lookup!$C$1:$D$36,2,FALSE)+1))</f>
        <v>4.4633263023838907</v>
      </c>
      <c r="D24" s="698">
        <f ca="1">INDIRECT(D$5&amp;"T!"&amp;ADDRESS(MATCH($C$2,INDIRECT(D$5&amp;"T!B6:B32"),0)+5,VLOOKUP($B24,lookup!$C$1:$D$36,2,FALSE)+1))</f>
        <v>5.4014931327292421</v>
      </c>
      <c r="E24" s="698">
        <f ca="1">INDIRECT(E$5&amp;"T!"&amp;ADDRESS(MATCH($C$2,INDIRECT(E$5&amp;"T!B6:B32"),0)+5,VLOOKUP($B24,lookup!$C$1:$D$36,2,FALSE)+1))</f>
        <v>5.4217246637324079</v>
      </c>
      <c r="F24" s="698">
        <f ca="1">INDIRECT(F$5&amp;"T!"&amp;ADDRESS(MATCH($C$2,INDIRECT(F$5&amp;"T!B6:B32"),0)+5,VLOOKUP($B24,lookup!$C$1:$D$36,2,FALSE)+1))</f>
        <v>-0.89008874775990698</v>
      </c>
      <c r="G24" s="698">
        <f ca="1">INDIRECT(G$5&amp;"T!"&amp;ADDRESS(MATCH($C$2,INDIRECT(G$5&amp;"T!B6:B32"),0)+5,VLOOKUP($B24,lookup!$C$1:$D$36,2,FALSE)+1))</f>
        <v>-0.90910897578801253</v>
      </c>
    </row>
    <row r="25" spans="1:16384">
      <c r="A25" s="705" t="s">
        <v>48</v>
      </c>
      <c r="B25" s="705" t="s">
        <v>86</v>
      </c>
      <c r="C25" s="702">
        <f ca="1">INDIRECT(C$5&amp;"T!"&amp;ADDRESS(MATCH($C$2,INDIRECT(C$5&amp;"T!B6:B32"),0)+5,VLOOKUP($B25,lookup!$C$1:$D$36,2,FALSE)+1))</f>
        <v>6.2310414560161682</v>
      </c>
      <c r="D25" s="702">
        <f ca="1">INDIRECT(D$5&amp;"T!"&amp;ADDRESS(MATCH($C$2,INDIRECT(D$5&amp;"T!B6:B32"),0)+5,VLOOKUP($B25,lookup!$C$1:$D$36,2,FALSE)+1))</f>
        <v>5.4992997953247871</v>
      </c>
      <c r="E25" s="702">
        <f ca="1">INDIRECT(E$5&amp;"T!"&amp;ADDRESS(MATCH($C$2,INDIRECT(E$5&amp;"T!B6:B32"),0)+5,VLOOKUP($B25,lookup!$C$1:$D$36,2,FALSE)+1))</f>
        <v>5.5451147385173547</v>
      </c>
      <c r="F25" s="702">
        <f ca="1">INDIRECT(F$5&amp;"T!"&amp;ADDRESS(MATCH($C$2,INDIRECT(F$5&amp;"T!B6:B32"),0)+5,VLOOKUP($B25,lookup!$C$1:$D$36,2,FALSE)+1))</f>
        <v>0.69359859459826889</v>
      </c>
      <c r="G25" s="702">
        <f ca="1">INDIRECT(G$5&amp;"T!"&amp;ADDRESS(MATCH($C$2,INDIRECT(G$5&amp;"T!B6:B32"),0)+5,VLOOKUP($B25,lookup!$C$1:$D$36,2,FALSE)+1))</f>
        <v>0.64988959384635758</v>
      </c>
    </row>
    <row r="26" spans="1:16384">
      <c r="A26" s="684" t="s">
        <v>50</v>
      </c>
      <c r="B26" s="684" t="s">
        <v>87</v>
      </c>
      <c r="C26" s="698">
        <f ca="1">INDIRECT(C$5&amp;"T!"&amp;ADDRESS(MATCH($C$2,INDIRECT(C$5&amp;"T!B6:B32"),0)+5,VLOOKUP($B26,lookup!$C$1:$D$36,2,FALSE)+1))</f>
        <v>-0.75305696391290711</v>
      </c>
      <c r="D26" s="698">
        <f ca="1">INDIRECT(D$5&amp;"T!"&amp;ADDRESS(MATCH($C$2,INDIRECT(D$5&amp;"T!B6:B32"),0)+5,VLOOKUP($B26,lookup!$C$1:$D$36,2,FALSE)+1))</f>
        <v>-1.2557486496941217</v>
      </c>
      <c r="E26" s="698">
        <f ca="1">INDIRECT(E$5&amp;"T!"&amp;ADDRESS(MATCH($C$2,INDIRECT(E$5&amp;"T!B6:B32"),0)+5,VLOOKUP($B26,lookup!$C$1:$D$36,2,FALSE)+1))</f>
        <v>-1.2535520194289913</v>
      </c>
      <c r="F26" s="698">
        <f ca="1">INDIRECT(F$5&amp;"T!"&amp;ADDRESS(MATCH($C$2,INDIRECT(F$5&amp;"T!B6:B32"),0)+5,VLOOKUP($B26,lookup!$C$1:$D$36,2,FALSE)+1))</f>
        <v>0.50908450761135093</v>
      </c>
      <c r="G26" s="698">
        <f ca="1">INDIRECT(G$5&amp;"T!"&amp;ADDRESS(MATCH($C$2,INDIRECT(G$5&amp;"T!B6:B32"),0)+5,VLOOKUP($B26,lookup!$C$1:$D$36,2,FALSE)+1))</f>
        <v>0.50684866721945454</v>
      </c>
    </row>
    <row r="27" spans="1:16384">
      <c r="A27" s="705" t="s">
        <v>52</v>
      </c>
      <c r="B27" s="705" t="s">
        <v>88</v>
      </c>
      <c r="C27" s="702">
        <f ca="1">INDIRECT(C$5&amp;"T!"&amp;ADDRESS(MATCH($C$2,INDIRECT(C$5&amp;"T!B6:B32"),0)+5,VLOOKUP($B27,lookup!$C$1:$D$36,2,FALSE)+1))</f>
        <v>2.6183525101608569</v>
      </c>
      <c r="D27" s="702">
        <f ca="1">INDIRECT(D$5&amp;"T!"&amp;ADDRESS(MATCH($C$2,INDIRECT(D$5&amp;"T!B6:B32"),0)+5,VLOOKUP($B27,lookup!$C$1:$D$36,2,FALSE)+1))</f>
        <v>1.7472823756942923</v>
      </c>
      <c r="E27" s="702">
        <f ca="1">INDIRECT(E$5&amp;"T!"&amp;ADDRESS(MATCH($C$2,INDIRECT(E$5&amp;"T!B6:B32"),0)+5,VLOOKUP($B27,lookup!$C$1:$D$36,2,FALSE)+1))</f>
        <v>1.8144706433243156</v>
      </c>
      <c r="F27" s="702">
        <f ca="1">INDIRECT(F$5&amp;"T!"&amp;ADDRESS(MATCH($C$2,INDIRECT(F$5&amp;"T!B6:B32"),0)+5,VLOOKUP($B27,lookup!$C$1:$D$36,2,FALSE)+1))</f>
        <v>0.85611144998468947</v>
      </c>
      <c r="G27" s="702">
        <f ca="1">INDIRECT(G$5&amp;"T!"&amp;ADDRESS(MATCH($C$2,INDIRECT(G$5&amp;"T!B6:B32"),0)+5,VLOOKUP($B27,lookup!$C$1:$D$36,2,FALSE)+1))</f>
        <v>0.78955561204328428</v>
      </c>
    </row>
    <row r="28" spans="1:16384">
      <c r="A28" s="684" t="s">
        <v>53</v>
      </c>
      <c r="B28" s="684" t="s">
        <v>96</v>
      </c>
      <c r="C28" s="698">
        <f ca="1">INDIRECT(C$5&amp;"T!"&amp;ADDRESS(MATCH($C$2,INDIRECT(C$5&amp;"T!B6:B32"),0)+5,VLOOKUP($B28,lookup!$C$1:$D$36,2,FALSE)+1))</f>
        <v>2.4035815199442263</v>
      </c>
      <c r="D28" s="698">
        <f ca="1">INDIRECT(D$5&amp;"T!"&amp;ADDRESS(MATCH($C$2,INDIRECT(D$5&amp;"T!B6:B32"),0)+5,VLOOKUP($B28,lookup!$C$1:$D$36,2,FALSE)+1))</f>
        <v>1.5949880451560181</v>
      </c>
      <c r="E28" s="698">
        <f ca="1">INDIRECT(E$5&amp;"T!"&amp;ADDRESS(MATCH($C$2,INDIRECT(E$5&amp;"T!B6:B32"),0)+5,VLOOKUP($B28,lookup!$C$1:$D$36,2,FALSE)+1))</f>
        <v>1.6150790365930214</v>
      </c>
      <c r="F28" s="698">
        <f ca="1">INDIRECT(F$5&amp;"T!"&amp;ADDRESS(MATCH($C$2,INDIRECT(F$5&amp;"T!B6:B32"),0)+5,VLOOKUP($B28,lookup!$C$1:$D$36,2,FALSE)+1))</f>
        <v>0.79589898118673508</v>
      </c>
      <c r="G28" s="698">
        <f ca="1">INDIRECT(G$5&amp;"T!"&amp;ADDRESS(MATCH($C$2,INDIRECT(G$5&amp;"T!B6:B32"),0)+5,VLOOKUP($B28,lookup!$C$1:$D$36,2,FALSE)+1))</f>
        <v>0.77596995527333923</v>
      </c>
    </row>
    <row r="29" spans="1:16384">
      <c r="A29" s="705" t="s">
        <v>55</v>
      </c>
      <c r="B29" s="705" t="s">
        <v>89</v>
      </c>
      <c r="C29" s="702">
        <f ca="1">INDIRECT(C$5&amp;"T!"&amp;ADDRESS(MATCH($C$2,INDIRECT(C$5&amp;"T!B6:B32"),0)+5,VLOOKUP($B29,lookup!$C$1:$D$36,2,FALSE)+1))</f>
        <v>0.14451640528822018</v>
      </c>
      <c r="D29" s="702">
        <f ca="1">INDIRECT(D$5&amp;"T!"&amp;ADDRESS(MATCH($C$2,INDIRECT(D$5&amp;"T!B6:B32"),0)+5,VLOOKUP($B29,lookup!$C$1:$D$36,2,FALSE)+1))</f>
        <v>3.3330238603657971</v>
      </c>
      <c r="E29" s="702">
        <f ca="1">INDIRECT(E$5&amp;"T!"&amp;ADDRESS(MATCH($C$2,INDIRECT(E$5&amp;"T!B6:B32"),0)+5,VLOOKUP($B29,lookup!$C$1:$D$36,2,FALSE)+1))</f>
        <v>2.9311177083276312</v>
      </c>
      <c r="F29" s="702">
        <f ca="1">INDIRECT(F$5&amp;"T!"&amp;ADDRESS(MATCH($C$2,INDIRECT(F$5&amp;"T!B6:B32"),0)+5,VLOOKUP($B29,lookup!$C$1:$D$36,2,FALSE)+1))</f>
        <v>-3.0856616171285309</v>
      </c>
      <c r="G29" s="702">
        <f ca="1">INDIRECT(G$5&amp;"T!"&amp;ADDRESS(MATCH($C$2,INDIRECT(G$5&amp;"T!B6:B32"),0)+5,VLOOKUP($B29,lookup!$C$1:$D$36,2,FALSE)+1))</f>
        <v>-2.7072486582101463</v>
      </c>
    </row>
    <row r="30" spans="1:16384">
      <c r="A30" s="684" t="s">
        <v>57</v>
      </c>
      <c r="B30" s="684" t="s">
        <v>90</v>
      </c>
      <c r="C30" s="698">
        <f ca="1">INDIRECT(C$5&amp;"T!"&amp;ADDRESS(MATCH($C$2,INDIRECT(C$5&amp;"T!B6:B32"),0)+5,VLOOKUP($B30,lookup!$C$1:$D$36,2,FALSE)+1))</f>
        <v>-4.7551117451266001E-2</v>
      </c>
      <c r="D30" s="698">
        <f ca="1">INDIRECT(D$5&amp;"T!"&amp;ADDRESS(MATCH($C$2,INDIRECT(D$5&amp;"T!B6:B32"),0)+5,VLOOKUP($B30,lookup!$C$1:$D$36,2,FALSE)+1))</f>
        <v>0.9469798298646408</v>
      </c>
      <c r="E30" s="698">
        <f ca="1">INDIRECT(E$5&amp;"T!"&amp;ADDRESS(MATCH($C$2,INDIRECT(E$5&amp;"T!B6:B32"),0)+5,VLOOKUP($B30,lookup!$C$1:$D$36,2,FALSE)+1))</f>
        <v>1.0958963017710961</v>
      </c>
      <c r="F30" s="698">
        <f ca="1">INDIRECT(F$5&amp;"T!"&amp;ADDRESS(MATCH($C$2,INDIRECT(F$5&amp;"T!B6:B32"),0)+5,VLOOKUP($B30,lookup!$C$1:$D$36,2,FALSE)+1))</f>
        <v>-0.985201289817764</v>
      </c>
      <c r="G30" s="698">
        <f ca="1">INDIRECT(G$5&amp;"T!"&amp;ADDRESS(MATCH($C$2,INDIRECT(G$5&amp;"T!B6:B32"),0)+5,VLOOKUP($B30,lookup!$C$1:$D$36,2,FALSE)+1))</f>
        <v>-1.1310522593411421</v>
      </c>
    </row>
    <row r="31" spans="1:16384">
      <c r="A31" s="705" t="s">
        <v>59</v>
      </c>
      <c r="B31" s="705" t="s">
        <v>91</v>
      </c>
      <c r="C31" s="702">
        <f ca="1">INDIRECT(C$5&amp;"T!"&amp;ADDRESS(MATCH($C$2,INDIRECT(C$5&amp;"T!B6:B32"),0)+5,VLOOKUP($B31,lookup!$C$1:$D$36,2,FALSE)+1))</f>
        <v>-4.0385724882551646</v>
      </c>
      <c r="D31" s="702">
        <f ca="1">INDIRECT(D$5&amp;"T!"&amp;ADDRESS(MATCH($C$2,INDIRECT(D$5&amp;"T!B6:B32"),0)+5,VLOOKUP($B31,lookup!$C$1:$D$36,2,FALSE)+1))</f>
        <v>-3.692798429640535</v>
      </c>
      <c r="E31" s="702">
        <f ca="1">INDIRECT(E$5&amp;"T!"&amp;ADDRESS(MATCH($C$2,INDIRECT(E$5&amp;"T!B6:B32"),0)+5,VLOOKUP($B31,lookup!$C$1:$D$36,2,FALSE)+1))</f>
        <v>-3.6928006197025609</v>
      </c>
      <c r="F31" s="702">
        <f ca="1">INDIRECT(F$5&amp;"T!"&amp;ADDRESS(MATCH($C$2,INDIRECT(F$5&amp;"T!B6:B32"),0)+5,VLOOKUP($B31,lookup!$C$1:$D$36,2,FALSE)+1))</f>
        <v>-0.35903240149909271</v>
      </c>
      <c r="G31" s="702">
        <f ca="1">INDIRECT(G$5&amp;"T!"&amp;ADDRESS(MATCH($C$2,INDIRECT(G$5&amp;"T!B6:B32"),0)+5,VLOOKUP($B31,lookup!$C$1:$D$36,2,FALSE)+1))</f>
        <v>-0.35903013562593228</v>
      </c>
    </row>
    <row r="32" spans="1:16384" ht="14.25" thickBot="1">
      <c r="B32" s="684"/>
    </row>
    <row r="33" spans="1:7" ht="55.5" customHeight="1">
      <c r="C33" s="687" t="s">
        <v>461</v>
      </c>
      <c r="D33" s="687" t="s">
        <v>176</v>
      </c>
      <c r="E33" s="687" t="s">
        <v>119</v>
      </c>
      <c r="F33" s="687" t="s">
        <v>462</v>
      </c>
      <c r="G33" s="687" t="s">
        <v>463</v>
      </c>
    </row>
    <row r="34" spans="1:7" ht="14.25" thickBot="1">
      <c r="A34" s="688"/>
      <c r="B34" s="689"/>
      <c r="C34" s="690" t="s">
        <v>144</v>
      </c>
      <c r="D34" s="690" t="s">
        <v>144</v>
      </c>
      <c r="E34" s="690" t="s">
        <v>144</v>
      </c>
      <c r="F34" s="690" t="s">
        <v>144</v>
      </c>
      <c r="G34" s="691" t="s">
        <v>144</v>
      </c>
    </row>
    <row r="35" spans="1:7">
      <c r="A35" s="706" t="s">
        <v>120</v>
      </c>
      <c r="B35" s="706" t="s">
        <v>134</v>
      </c>
      <c r="C35" s="707">
        <f ca="1">INDIRECT(C$5&amp;"T!"&amp;ADDRESS(MATCH($C$2,INDIRECT(C$5&amp;"T!B6:B32"),0)+5,VLOOKUP($B35,lookup!$C$1:$D$36,2,FALSE)+1))</f>
        <v>1.5863155682233478</v>
      </c>
      <c r="D35" s="707">
        <f ca="1">INDIRECT(D$5&amp;"T!"&amp;ADDRESS(MATCH($C$2,INDIRECT(D$5&amp;"T!B6:B32"),0)+5,VLOOKUP($B35,lookup!$C$1:$D$36,2,FALSE)+1))</f>
        <v>0.86519217081602462</v>
      </c>
      <c r="E35" s="707">
        <f ca="1">INDIRECT(E$5&amp;"T!"&amp;ADDRESS(MATCH($C$2,INDIRECT(E$5&amp;"T!B6:B32"),0)+5,VLOOKUP($B35,lookup!$C$1:$D$36,2,FALSE)+1))</f>
        <v>0.72188175490284756</v>
      </c>
      <c r="F35" s="707">
        <f ca="1">INDIRECT(F$5&amp;"T!"&amp;ADDRESS(MATCH($C$2,INDIRECT(F$5&amp;"T!B6:B32"),0)+5,VLOOKUP($B35,lookup!$C$1:$D$36,2,FALSE)+1))</f>
        <v>0.71493781143657165</v>
      </c>
      <c r="G35" s="707">
        <f ca="1">INDIRECT(G$5&amp;"T!"&amp;ADDRESS(MATCH($C$2,INDIRECT(G$5&amp;"T!B6:B32"),0)+5,VLOOKUP($B35,lookup!$C$1:$D$36,2,FALSE)+1))</f>
        <v>0.85823834727793791</v>
      </c>
    </row>
    <row r="36" spans="1:7">
      <c r="A36" s="705" t="s">
        <v>140</v>
      </c>
      <c r="B36" s="705" t="s">
        <v>137</v>
      </c>
      <c r="C36" s="702">
        <f ca="1">INDIRECT(C$5&amp;"T!"&amp;ADDRESS(MATCH($C$2,INDIRECT(C$5&amp;"T!B6:B32"),0)+5,VLOOKUP($B36,lookup!$C$1:$D$36,2,FALSE)+1))</f>
        <v>1.5263629425623064</v>
      </c>
      <c r="D36" s="702">
        <f ca="1">INDIRECT(D$5&amp;"T!"&amp;ADDRESS(MATCH($C$2,INDIRECT(D$5&amp;"T!B6:B32"),0)+5,VLOOKUP($B36,lookup!$C$1:$D$36,2,FALSE)+1))</f>
        <v>-2.5704236926009925</v>
      </c>
      <c r="E36" s="702">
        <f ca="1">INDIRECT(E$5&amp;"T!"&amp;ADDRESS(MATCH($C$2,INDIRECT(E$5&amp;"T!B6:B32"),0)+5,VLOOKUP($B36,lookup!$C$1:$D$36,2,FALSE)+1))</f>
        <v>-2.7568324719982402</v>
      </c>
      <c r="F36" s="702">
        <f ca="1">INDIRECT(F$5&amp;"T!"&amp;ADDRESS(MATCH($C$2,INDIRECT(F$5&amp;"T!B6:B32"),0)+5,VLOOKUP($B36,lookup!$C$1:$D$36,2,FALSE)+1))</f>
        <v>4.2048695995942422</v>
      </c>
      <c r="G36" s="702">
        <f ca="1">INDIRECT(G$5&amp;"T!"&amp;ADDRESS(MATCH($C$2,INDIRECT(G$5&amp;"T!B6:B32"),0)+5,VLOOKUP($B36,lookup!$C$1:$D$36,2,FALSE)+1))</f>
        <v>4.4046235056330927</v>
      </c>
    </row>
    <row r="37" spans="1:7">
      <c r="A37" s="684" t="s">
        <v>141</v>
      </c>
      <c r="B37" s="684" t="s">
        <v>138</v>
      </c>
      <c r="C37" s="698">
        <f ca="1">INDIRECT(C$5&amp;"T!"&amp;ADDRESS(MATCH($C$2,INDIRECT(C$5&amp;"T!B6:B32"),0)+5,VLOOKUP($B37,lookup!$C$1:$D$36,2,FALSE)+1))</f>
        <v>-0.19264633839553105</v>
      </c>
      <c r="D37" s="698">
        <f ca="1">INDIRECT(D$5&amp;"T!"&amp;ADDRESS(MATCH($C$2,INDIRECT(D$5&amp;"T!B6:B32"),0)+5,VLOOKUP($B37,lookup!$C$1:$D$36,2,FALSE)+1))</f>
        <v>0.25977867965868223</v>
      </c>
      <c r="E37" s="698">
        <f ca="1">INDIRECT(E$5&amp;"T!"&amp;ADDRESS(MATCH($C$2,INDIRECT(E$5&amp;"T!B6:B32"),0)+5,VLOOKUP($B37,lookup!$C$1:$D$36,2,FALSE)+1))</f>
        <v>0.3034570020624206</v>
      </c>
      <c r="F37" s="698">
        <f ca="1">INDIRECT(F$5&amp;"T!"&amp;ADDRESS(MATCH($C$2,INDIRECT(F$5&amp;"T!B6:B32"),0)+5,VLOOKUP($B37,lookup!$C$1:$D$36,2,FALSE)+1))</f>
        <v>-0.45125275959343392</v>
      </c>
      <c r="G37" s="698">
        <f ca="1">INDIRECT(G$5&amp;"T!"&amp;ADDRESS(MATCH($C$2,INDIRECT(G$5&amp;"T!B6:B32"),0)+5,VLOOKUP($B37,lookup!$C$1:$D$36,2,FALSE)+1))</f>
        <v>-0.49460243473736598</v>
      </c>
    </row>
    <row r="38" spans="1:7">
      <c r="A38" s="705" t="s">
        <v>142</v>
      </c>
      <c r="B38" s="705" t="s">
        <v>139</v>
      </c>
      <c r="C38" s="702">
        <f ca="1">INDIRECT(C$5&amp;"T!"&amp;ADDRESS(MATCH($C$2,INDIRECT(C$5&amp;"T!B6:B32"),0)+5,VLOOKUP($B38,lookup!$C$1:$D$36,2,FALSE)+1))</f>
        <v>1.8171346218360813</v>
      </c>
      <c r="D38" s="702">
        <f ca="1">INDIRECT(D$5&amp;"T!"&amp;ADDRESS(MATCH($C$2,INDIRECT(D$5&amp;"T!B6:B32"),0)+5,VLOOKUP($B38,lookup!$C$1:$D$36,2,FALSE)+1))</f>
        <v>1.1589957616683733</v>
      </c>
      <c r="E38" s="702">
        <f ca="1">INDIRECT(E$5&amp;"T!"&amp;ADDRESS(MATCH($C$2,INDIRECT(E$5&amp;"T!B6:B32"),0)+5,VLOOKUP($B38,lookup!$C$1:$D$36,2,FALSE)+1))</f>
        <v>1.1165430796703242</v>
      </c>
      <c r="F38" s="702">
        <f ca="1">INDIRECT(F$5&amp;"T!"&amp;ADDRESS(MATCH($C$2,INDIRECT(F$5&amp;"T!B6:B32"),0)+5,VLOOKUP($B38,lookup!$C$1:$D$36,2,FALSE)+1))</f>
        <v>0.65059845168718333</v>
      </c>
      <c r="G38" s="702">
        <f ca="1">INDIRECT(G$5&amp;"T!"&amp;ADDRESS(MATCH($C$2,INDIRECT(G$5&amp;"T!B6:B32"),0)+5,VLOOKUP($B38,lookup!$C$1:$D$36,2,FALSE)+1))</f>
        <v>0.69285551189557115</v>
      </c>
    </row>
  </sheetData>
  <sheetProtection password="CC56" sheet="1" objects="1" scenarios="1"/>
  <conditionalFormatting sqref="C8:G8 C10:G11 C13:G16 C18:G31">
    <cfRule type="expression" dxfId="61" priority="44">
      <formula>C8&lt;0</formula>
    </cfRule>
  </conditionalFormatting>
  <conditionalFormatting sqref="C35:C38">
    <cfRule type="expression" dxfId="60" priority="40">
      <formula>C35&lt;0</formula>
    </cfRule>
  </conditionalFormatting>
  <conditionalFormatting sqref="C35:C38 C8:G8 C10:G11 C13:G16 C18:G31">
    <cfRule type="expression" dxfId="59" priority="39">
      <formula>#REF!=":"</formula>
    </cfRule>
  </conditionalFormatting>
  <conditionalFormatting sqref="D35:D38">
    <cfRule type="expression" dxfId="58" priority="38">
      <formula>D35&lt;0</formula>
    </cfRule>
  </conditionalFormatting>
  <conditionalFormatting sqref="D35:D38">
    <cfRule type="expression" dxfId="57" priority="37">
      <formula>#REF!=":"</formula>
    </cfRule>
  </conditionalFormatting>
  <conditionalFormatting sqref="E35:E38">
    <cfRule type="expression" dxfId="56" priority="36">
      <formula>E35&lt;0</formula>
    </cfRule>
  </conditionalFormatting>
  <conditionalFormatting sqref="E35:E38">
    <cfRule type="expression" dxfId="55" priority="35">
      <formula>#REF!=":"</formula>
    </cfRule>
  </conditionalFormatting>
  <conditionalFormatting sqref="F35:F38">
    <cfRule type="expression" dxfId="54" priority="34">
      <formula>F35&lt;0</formula>
    </cfRule>
  </conditionalFormatting>
  <conditionalFormatting sqref="F35:F38">
    <cfRule type="expression" dxfId="53" priority="33">
      <formula>#REF!=":"</formula>
    </cfRule>
  </conditionalFormatting>
  <conditionalFormatting sqref="G35:G38">
    <cfRule type="expression" dxfId="52" priority="32">
      <formula>G35&lt;0</formula>
    </cfRule>
  </conditionalFormatting>
  <conditionalFormatting sqref="G35:G38">
    <cfRule type="expression" dxfId="51" priority="31">
      <formula>#REF!=":"</formula>
    </cfRule>
  </conditionalFormatting>
  <conditionalFormatting sqref="C9">
    <cfRule type="expression" dxfId="50" priority="30">
      <formula>C9&lt;0</formula>
    </cfRule>
  </conditionalFormatting>
  <conditionalFormatting sqref="C9">
    <cfRule type="expression" dxfId="49" priority="29">
      <formula>#REF!=":"</formula>
    </cfRule>
  </conditionalFormatting>
  <conditionalFormatting sqref="D9">
    <cfRule type="expression" dxfId="48" priority="28">
      <formula>D9&lt;0</formula>
    </cfRule>
  </conditionalFormatting>
  <conditionalFormatting sqref="D9">
    <cfRule type="expression" dxfId="47" priority="27">
      <formula>#REF!=":"</formula>
    </cfRule>
  </conditionalFormatting>
  <conditionalFormatting sqref="E9">
    <cfRule type="expression" dxfId="46" priority="26">
      <formula>E9&lt;0</formula>
    </cfRule>
  </conditionalFormatting>
  <conditionalFormatting sqref="E9">
    <cfRule type="expression" dxfId="45" priority="25">
      <formula>#REF!=":"</formula>
    </cfRule>
  </conditionalFormatting>
  <conditionalFormatting sqref="F9">
    <cfRule type="expression" dxfId="44" priority="24">
      <formula>F9&lt;0</formula>
    </cfRule>
  </conditionalFormatting>
  <conditionalFormatting sqref="F9">
    <cfRule type="expression" dxfId="43" priority="23">
      <formula>#REF!=":"</formula>
    </cfRule>
  </conditionalFormatting>
  <conditionalFormatting sqref="G9">
    <cfRule type="expression" dxfId="42" priority="22">
      <formula>G9&lt;0</formula>
    </cfRule>
  </conditionalFormatting>
  <conditionalFormatting sqref="G9">
    <cfRule type="expression" dxfId="41" priority="21">
      <formula>#REF!=":"</formula>
    </cfRule>
  </conditionalFormatting>
  <conditionalFormatting sqref="C12">
    <cfRule type="expression" dxfId="40" priority="20">
      <formula>C12&lt;0</formula>
    </cfRule>
  </conditionalFormatting>
  <conditionalFormatting sqref="C12">
    <cfRule type="expression" dxfId="39" priority="19">
      <formula>#REF!=":"</formula>
    </cfRule>
  </conditionalFormatting>
  <conditionalFormatting sqref="D12">
    <cfRule type="expression" dxfId="38" priority="18">
      <formula>D12&lt;0</formula>
    </cfRule>
  </conditionalFormatting>
  <conditionalFormatting sqref="D12">
    <cfRule type="expression" dxfId="37" priority="17">
      <formula>#REF!=":"</formula>
    </cfRule>
  </conditionalFormatting>
  <conditionalFormatting sqref="E12">
    <cfRule type="expression" dxfId="36" priority="16">
      <formula>E12&lt;0</formula>
    </cfRule>
  </conditionalFormatting>
  <conditionalFormatting sqref="E12">
    <cfRule type="expression" dxfId="35" priority="15">
      <formula>#REF!=":"</formula>
    </cfRule>
  </conditionalFormatting>
  <conditionalFormatting sqref="F12">
    <cfRule type="expression" dxfId="34" priority="14">
      <formula>F12&lt;0</formula>
    </cfRule>
  </conditionalFormatting>
  <conditionalFormatting sqref="F12">
    <cfRule type="expression" dxfId="33" priority="13">
      <formula>#REF!=":"</formula>
    </cfRule>
  </conditionalFormatting>
  <conditionalFormatting sqref="G12">
    <cfRule type="expression" dxfId="32" priority="12">
      <formula>G12&lt;0</formula>
    </cfRule>
  </conditionalFormatting>
  <conditionalFormatting sqref="G12">
    <cfRule type="expression" dxfId="31" priority="11">
      <formula>#REF!=":"</formula>
    </cfRule>
  </conditionalFormatting>
  <conditionalFormatting sqref="G17">
    <cfRule type="expression" dxfId="30" priority="1">
      <formula>#REF!=":"</formula>
    </cfRule>
  </conditionalFormatting>
  <conditionalFormatting sqref="C17">
    <cfRule type="expression" dxfId="29" priority="10">
      <formula>C17&lt;0</formula>
    </cfRule>
  </conditionalFormatting>
  <conditionalFormatting sqref="C17">
    <cfRule type="expression" dxfId="28" priority="9">
      <formula>#REF!=":"</formula>
    </cfRule>
  </conditionalFormatting>
  <conditionalFormatting sqref="D17">
    <cfRule type="expression" dxfId="27" priority="8">
      <formula>D17&lt;0</formula>
    </cfRule>
  </conditionalFormatting>
  <conditionalFormatting sqref="D17">
    <cfRule type="expression" dxfId="26" priority="7">
      <formula>#REF!=":"</formula>
    </cfRule>
  </conditionalFormatting>
  <conditionalFormatting sqref="E17">
    <cfRule type="expression" dxfId="25" priority="6">
      <formula>E17&lt;0</formula>
    </cfRule>
  </conditionalFormatting>
  <conditionalFormatting sqref="E17">
    <cfRule type="expression" dxfId="24" priority="5">
      <formula>#REF!=":"</formula>
    </cfRule>
  </conditionalFormatting>
  <conditionalFormatting sqref="F17">
    <cfRule type="expression" dxfId="23" priority="4">
      <formula>F17&lt;0</formula>
    </cfRule>
  </conditionalFormatting>
  <conditionalFormatting sqref="F17">
    <cfRule type="expression" dxfId="22" priority="3">
      <formula>#REF!=":"</formula>
    </cfRule>
  </conditionalFormatting>
  <conditionalFormatting sqref="G17">
    <cfRule type="expression" dxfId="21" priority="2">
      <formula>G17&lt;0</formula>
    </cfRule>
  </conditionalFormatting>
  <dataValidations count="1">
    <dataValidation type="list" allowBlank="1" showInputMessage="1" showErrorMessage="1" sqref="C2">
      <formula1>Years_list</formula1>
    </dataValidation>
  </dataValidations>
  <pageMargins left="0.70866141732283472" right="0.70866141732283472" top="0.74803149606299213" bottom="0.74803149606299213" header="0.31496062992125984" footer="0.31496062992125984"/>
  <pageSetup paperSize="9" scale="83" orientation="landscape" verticalDpi="0" r:id="rId1"/>
  <colBreaks count="1" manualBreakCount="1">
    <brk id="8" max="1048575"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B1:AM82"/>
  <sheetViews>
    <sheetView showGridLines="0" zoomScale="76" zoomScaleNormal="76" zoomScaleSheetLayoutView="85" workbookViewId="0">
      <selection activeCell="Z61" sqref="Z61"/>
    </sheetView>
  </sheetViews>
  <sheetFormatPr defaultColWidth="9.125" defaultRowHeight="13.5"/>
  <cols>
    <col min="1" max="1" width="9.125" style="389"/>
    <col min="2" max="2" width="10" style="389" customWidth="1"/>
    <col min="3" max="4" width="9.25" style="389" bestFit="1" customWidth="1"/>
    <col min="5" max="5" width="9.75" style="389" bestFit="1" customWidth="1"/>
    <col min="6" max="7" width="9.25" style="389" bestFit="1" customWidth="1"/>
    <col min="8" max="9" width="9.75" style="389" bestFit="1" customWidth="1"/>
    <col min="10" max="10" width="9.25" style="389" bestFit="1" customWidth="1"/>
    <col min="11" max="11" width="9.75" style="389" bestFit="1" customWidth="1"/>
    <col min="12" max="12" width="9.25" style="389" bestFit="1" customWidth="1"/>
    <col min="13" max="14" width="9.75" style="389" bestFit="1" customWidth="1"/>
    <col min="15" max="16" width="9.25" style="389" bestFit="1" customWidth="1"/>
    <col min="17" max="17" width="9.75" style="389" bestFit="1" customWidth="1"/>
    <col min="18" max="22" width="9.25" style="389" bestFit="1" customWidth="1"/>
    <col min="23" max="23" width="0" style="389" hidden="1" customWidth="1"/>
    <col min="24" max="24" width="10.875" style="389" bestFit="1" customWidth="1"/>
    <col min="25" max="16384" width="9.125" style="389"/>
  </cols>
  <sheetData>
    <row r="1" spans="2:39" s="394" customFormat="1" ht="37.5">
      <c r="C1" s="393" t="str">
        <f>"ΠΙΝΑΚΑΣ Δ.1. Ακαθάριστη Προστιθέμενη Αξία, 1995 - "&amp;lookup!$V$2</f>
        <v>ΠΙΝΑΚΑΣ Δ.1. Ακαθάριστη Προστιθέμενη Αξία, 1995 - 2015</v>
      </c>
      <c r="M1" s="656" t="str">
        <f>"ΠΙΝΑΚΑΣ Δ.1.  Ακαθάριστη Προστιθέμενη Αξία, 1996 - "&amp;lookup!$V$2&amp;" (συνέχεια)"</f>
        <v>ΠΙΝΑΚΑΣ Δ.1.  Ακαθάριστη Προστιθέμενη Αξία, 1996 - 2015 (συνέχεια)</v>
      </c>
      <c r="Z1" s="516" t="str">
        <f>"Διάγραμμα Δ1. Δείκτης Ακαθάριστης Προστιθέμενς Αξία για τους κυριότερους τομείς οικονομικής δραστηριότητας, βάση 2005, 1996 - "&amp;lookup!$V$2</f>
        <v>Διάγραμμα Δ1. Δείκτης Ακαθάριστης Προστιθέμενς Αξία για τους κυριότερους τομείς οικονομικής δραστηριότητας, βάση 2005, 1996 - 2015</v>
      </c>
      <c r="AA1" s="518"/>
      <c r="AB1" s="518"/>
      <c r="AC1" s="518"/>
      <c r="AD1" s="518"/>
      <c r="AE1" s="518"/>
      <c r="AF1" s="518"/>
      <c r="AG1" s="518"/>
      <c r="AH1" s="518"/>
      <c r="AI1" s="518"/>
      <c r="AJ1" s="518"/>
      <c r="AK1" s="518"/>
      <c r="AL1" s="518"/>
      <c r="AM1" s="518"/>
    </row>
    <row r="2" spans="2:39" ht="14.25" thickBot="1"/>
    <row r="3" spans="2:39" ht="150" customHeight="1">
      <c r="C3" s="438" t="s">
        <v>493</v>
      </c>
      <c r="D3" s="439" t="s">
        <v>494</v>
      </c>
      <c r="E3" s="439" t="s">
        <v>495</v>
      </c>
      <c r="F3" s="439" t="s">
        <v>496</v>
      </c>
      <c r="G3" s="439" t="s">
        <v>497</v>
      </c>
      <c r="H3" s="439" t="s">
        <v>498</v>
      </c>
      <c r="I3" s="439" t="s">
        <v>499</v>
      </c>
      <c r="J3" s="439" t="s">
        <v>500</v>
      </c>
      <c r="K3" s="439" t="s">
        <v>501</v>
      </c>
      <c r="L3" s="440" t="s">
        <v>502</v>
      </c>
      <c r="M3" s="438" t="s">
        <v>503</v>
      </c>
      <c r="N3" s="439" t="s">
        <v>504</v>
      </c>
      <c r="O3" s="439" t="s">
        <v>505</v>
      </c>
      <c r="P3" s="439" t="s">
        <v>506</v>
      </c>
      <c r="Q3" s="439" t="s">
        <v>507</v>
      </c>
      <c r="R3" s="439" t="s">
        <v>508</v>
      </c>
      <c r="S3" s="439" t="s">
        <v>509</v>
      </c>
      <c r="T3" s="439" t="s">
        <v>510</v>
      </c>
      <c r="U3" s="439" t="s">
        <v>511</v>
      </c>
      <c r="V3" s="439" t="s">
        <v>512</v>
      </c>
      <c r="W3" s="439" t="s">
        <v>125</v>
      </c>
      <c r="X3" s="441" t="s">
        <v>616</v>
      </c>
    </row>
    <row r="4" spans="2:39" ht="18" customHeight="1" thickBot="1">
      <c r="C4" s="390" t="s">
        <v>551</v>
      </c>
      <c r="D4" s="391"/>
      <c r="E4" s="391"/>
      <c r="F4" s="391"/>
      <c r="G4" s="391"/>
      <c r="H4" s="391"/>
      <c r="I4" s="391"/>
      <c r="J4" s="391"/>
      <c r="K4" s="391"/>
      <c r="L4" s="391"/>
      <c r="M4" s="390" t="s">
        <v>551</v>
      </c>
      <c r="N4" s="391"/>
      <c r="O4" s="391"/>
      <c r="P4" s="391"/>
      <c r="Q4" s="391"/>
      <c r="R4" s="391"/>
      <c r="S4" s="391"/>
      <c r="T4" s="391"/>
      <c r="U4" s="391"/>
      <c r="V4" s="391"/>
      <c r="W4" s="392"/>
      <c r="X4" s="392"/>
    </row>
    <row r="5" spans="2:39" ht="13.5" customHeight="1">
      <c r="B5" s="468">
        <v>1995</v>
      </c>
      <c r="C5" s="476">
        <f>NA1cT!C7</f>
        <v>340.55</v>
      </c>
      <c r="D5" s="470">
        <f>NA1cT!D7</f>
        <v>18.63</v>
      </c>
      <c r="E5" s="470">
        <f>NA1cT!E7</f>
        <v>743.79</v>
      </c>
      <c r="F5" s="470">
        <f>NA1cT!F7</f>
        <v>106.72</v>
      </c>
      <c r="G5" s="470">
        <f>NA1cT!G7</f>
        <v>32.1</v>
      </c>
      <c r="H5" s="470">
        <f>NA1cT!H7</f>
        <v>656.36</v>
      </c>
      <c r="I5" s="470">
        <f>NA1cT!I7</f>
        <v>981.19</v>
      </c>
      <c r="J5" s="470">
        <f>NA1cT!J7</f>
        <v>720.5</v>
      </c>
      <c r="K5" s="470">
        <f>NA1cT!K7</f>
        <v>601.28</v>
      </c>
      <c r="L5" s="471">
        <f>NA1cT!L7</f>
        <v>191.38</v>
      </c>
      <c r="M5" s="476">
        <f>NA1cT!M7</f>
        <v>315.61</v>
      </c>
      <c r="N5" s="470">
        <f>NA1cT!N7</f>
        <v>542.84</v>
      </c>
      <c r="O5" s="470">
        <f>NA1cT!O7</f>
        <v>332.27</v>
      </c>
      <c r="P5" s="470">
        <f>NA1cT!P7</f>
        <v>70.11</v>
      </c>
      <c r="Q5" s="470">
        <f>NA1cT!Q7</f>
        <v>636.48</v>
      </c>
      <c r="R5" s="470">
        <f>NA1cT!R7</f>
        <v>311.31</v>
      </c>
      <c r="S5" s="470">
        <f>NA1cT!S7</f>
        <v>211.16</v>
      </c>
      <c r="T5" s="470">
        <f>NA1cT!T7</f>
        <v>73.66</v>
      </c>
      <c r="U5" s="470">
        <f>NA1cT!U7</f>
        <v>142.04</v>
      </c>
      <c r="V5" s="470">
        <f>NA1cT!V7</f>
        <v>24.36</v>
      </c>
      <c r="W5" s="470" t="str">
        <f>NA1cT!W7</f>
        <v>:</v>
      </c>
      <c r="X5" s="479">
        <f>NA1cT!AC7</f>
        <v>7668.38</v>
      </c>
    </row>
    <row r="6" spans="2:39" ht="13.5" customHeight="1">
      <c r="B6" s="442">
        <v>1996</v>
      </c>
      <c r="C6" s="477">
        <f>NA1cT!C8</f>
        <v>323.87</v>
      </c>
      <c r="D6" s="472">
        <f>NA1cT!D8</f>
        <v>18.93</v>
      </c>
      <c r="E6" s="472">
        <f>NA1cT!E8</f>
        <v>761.58</v>
      </c>
      <c r="F6" s="472">
        <f>NA1cT!F8</f>
        <v>112.71</v>
      </c>
      <c r="G6" s="472">
        <f>NA1cT!G8</f>
        <v>33.229999999999997</v>
      </c>
      <c r="H6" s="472">
        <f>NA1cT!H8</f>
        <v>697.8</v>
      </c>
      <c r="I6" s="472">
        <f>NA1cT!I8</f>
        <v>992.27</v>
      </c>
      <c r="J6" s="472">
        <f>NA1cT!J8</f>
        <v>728.87</v>
      </c>
      <c r="K6" s="472">
        <f>NA1cT!K8</f>
        <v>587.69000000000005</v>
      </c>
      <c r="L6" s="473">
        <f>NA1cT!L8</f>
        <v>222.39</v>
      </c>
      <c r="M6" s="477">
        <f>NA1cT!M8</f>
        <v>354.89</v>
      </c>
      <c r="N6" s="472">
        <f>NA1cT!N8</f>
        <v>587.61</v>
      </c>
      <c r="O6" s="472">
        <f>NA1cT!O8</f>
        <v>354.54</v>
      </c>
      <c r="P6" s="472">
        <f>NA1cT!P8</f>
        <v>78.42</v>
      </c>
      <c r="Q6" s="472">
        <f>NA1cT!Q8</f>
        <v>671.76</v>
      </c>
      <c r="R6" s="472">
        <f>NA1cT!R8</f>
        <v>338.04</v>
      </c>
      <c r="S6" s="472">
        <f>NA1cT!S8</f>
        <v>232.28</v>
      </c>
      <c r="T6" s="472">
        <f>NA1cT!T8</f>
        <v>82.39</v>
      </c>
      <c r="U6" s="472">
        <f>NA1cT!U8</f>
        <v>153.88</v>
      </c>
      <c r="V6" s="472">
        <f>NA1cT!V8</f>
        <v>30.59</v>
      </c>
      <c r="W6" s="472" t="str">
        <f>NA1cT!W8</f>
        <v>:</v>
      </c>
      <c r="X6" s="480">
        <f>NA1cT!AC8</f>
        <v>7966.01</v>
      </c>
    </row>
    <row r="7" spans="2:39" ht="13.5" customHeight="1">
      <c r="B7" s="442">
        <v>1997</v>
      </c>
      <c r="C7" s="477">
        <f>NA1cT!C9</f>
        <v>300.20999999999998</v>
      </c>
      <c r="D7" s="472">
        <f>NA1cT!D9</f>
        <v>18.14</v>
      </c>
      <c r="E7" s="472">
        <f>NA1cT!E9</f>
        <v>789.9</v>
      </c>
      <c r="F7" s="472">
        <f>NA1cT!F9</f>
        <v>119.43</v>
      </c>
      <c r="G7" s="472">
        <f>NA1cT!G9</f>
        <v>30.61</v>
      </c>
      <c r="H7" s="472">
        <f>NA1cT!H9</f>
        <v>705.32</v>
      </c>
      <c r="I7" s="472">
        <f>NA1cT!I9</f>
        <v>1014.52</v>
      </c>
      <c r="J7" s="472">
        <f>NA1cT!J9</f>
        <v>745.37</v>
      </c>
      <c r="K7" s="472">
        <f>NA1cT!K9</f>
        <v>635.51</v>
      </c>
      <c r="L7" s="473">
        <f>NA1cT!L9</f>
        <v>252.41</v>
      </c>
      <c r="M7" s="477">
        <f>NA1cT!M9</f>
        <v>408.82</v>
      </c>
      <c r="N7" s="472">
        <f>NA1cT!N9</f>
        <v>629.84</v>
      </c>
      <c r="O7" s="472">
        <f>NA1cT!O9</f>
        <v>380.51</v>
      </c>
      <c r="P7" s="472">
        <f>NA1cT!P9</f>
        <v>84.71</v>
      </c>
      <c r="Q7" s="472">
        <f>NA1cT!Q9</f>
        <v>729.33</v>
      </c>
      <c r="R7" s="472">
        <f>NA1cT!R9</f>
        <v>375.72</v>
      </c>
      <c r="S7" s="472">
        <f>NA1cT!S9</f>
        <v>250.82</v>
      </c>
      <c r="T7" s="472">
        <f>NA1cT!T9</f>
        <v>99.5</v>
      </c>
      <c r="U7" s="472">
        <f>NA1cT!U9</f>
        <v>165.53</v>
      </c>
      <c r="V7" s="472">
        <f>NA1cT!V9</f>
        <v>33.479999999999997</v>
      </c>
      <c r="W7" s="472" t="str">
        <f>NA1cT!W9</f>
        <v>:</v>
      </c>
      <c r="X7" s="480">
        <f>NA1cT!AC9</f>
        <v>8340.2099999999991</v>
      </c>
    </row>
    <row r="8" spans="2:39" ht="13.5" customHeight="1">
      <c r="B8" s="442">
        <v>1998</v>
      </c>
      <c r="C8" s="477">
        <f>NA1cT!C10</f>
        <v>339.05</v>
      </c>
      <c r="D8" s="472">
        <f>NA1cT!D10</f>
        <v>23.25</v>
      </c>
      <c r="E8" s="472">
        <f>NA1cT!E10</f>
        <v>819.12</v>
      </c>
      <c r="F8" s="472">
        <f>NA1cT!F10</f>
        <v>134.6</v>
      </c>
      <c r="G8" s="472">
        <f>NA1cT!G10</f>
        <v>41.24</v>
      </c>
      <c r="H8" s="472">
        <f>NA1cT!H10</f>
        <v>742.13</v>
      </c>
      <c r="I8" s="472">
        <f>NA1cT!I10</f>
        <v>1148.99</v>
      </c>
      <c r="J8" s="472">
        <f>NA1cT!J10</f>
        <v>791.28</v>
      </c>
      <c r="K8" s="472">
        <f>NA1cT!K10</f>
        <v>692.53</v>
      </c>
      <c r="L8" s="473">
        <f>NA1cT!L10</f>
        <v>306.47000000000003</v>
      </c>
      <c r="M8" s="477">
        <f>NA1cT!M10</f>
        <v>465.9</v>
      </c>
      <c r="N8" s="472">
        <f>NA1cT!N10</f>
        <v>681.89</v>
      </c>
      <c r="O8" s="472">
        <f>NA1cT!O10</f>
        <v>424.15</v>
      </c>
      <c r="P8" s="472">
        <f>NA1cT!P10</f>
        <v>92.63</v>
      </c>
      <c r="Q8" s="472">
        <f>NA1cT!Q10</f>
        <v>758.67</v>
      </c>
      <c r="R8" s="472">
        <f>NA1cT!R10</f>
        <v>418.19</v>
      </c>
      <c r="S8" s="472">
        <f>NA1cT!S10</f>
        <v>272.88</v>
      </c>
      <c r="T8" s="472">
        <f>NA1cT!T10</f>
        <v>108.05</v>
      </c>
      <c r="U8" s="472">
        <f>NA1cT!U10</f>
        <v>156.5</v>
      </c>
      <c r="V8" s="472">
        <f>NA1cT!V10</f>
        <v>37.26</v>
      </c>
      <c r="W8" s="472" t="str">
        <f>NA1cT!W10</f>
        <v>:</v>
      </c>
      <c r="X8" s="480">
        <f>NA1cT!AC10</f>
        <v>9030.76</v>
      </c>
    </row>
    <row r="9" spans="2:39" ht="13.5" customHeight="1">
      <c r="B9" s="443">
        <v>1999</v>
      </c>
      <c r="C9" s="597">
        <f>NA1cT!C11</f>
        <v>353.58</v>
      </c>
      <c r="D9" s="598">
        <f>NA1cT!D11</f>
        <v>24.58</v>
      </c>
      <c r="E9" s="598">
        <f>NA1cT!E11</f>
        <v>850.11</v>
      </c>
      <c r="F9" s="598">
        <f>NA1cT!F11</f>
        <v>124.14</v>
      </c>
      <c r="G9" s="598">
        <f>NA1cT!G11</f>
        <v>55.5</v>
      </c>
      <c r="H9" s="598">
        <f>NA1cT!H11</f>
        <v>762.38</v>
      </c>
      <c r="I9" s="598">
        <f>NA1cT!I11</f>
        <v>1214.3599999999999</v>
      </c>
      <c r="J9" s="598">
        <f>NA1cT!J11</f>
        <v>811.6</v>
      </c>
      <c r="K9" s="598">
        <f>NA1cT!K11</f>
        <v>778.24</v>
      </c>
      <c r="L9" s="599">
        <f>NA1cT!L11</f>
        <v>370.05</v>
      </c>
      <c r="M9" s="597">
        <f>NA1cT!M11</f>
        <v>605.26</v>
      </c>
      <c r="N9" s="598">
        <f>NA1cT!N11</f>
        <v>718.11</v>
      </c>
      <c r="O9" s="598">
        <f>NA1cT!O11</f>
        <v>455.83</v>
      </c>
      <c r="P9" s="598">
        <f>NA1cT!P11</f>
        <v>104.4</v>
      </c>
      <c r="Q9" s="598">
        <f>NA1cT!Q11</f>
        <v>820.9</v>
      </c>
      <c r="R9" s="598">
        <f>NA1cT!R11</f>
        <v>440.66</v>
      </c>
      <c r="S9" s="598">
        <f>NA1cT!S11</f>
        <v>292.33999999999997</v>
      </c>
      <c r="T9" s="598">
        <f>NA1cT!T11</f>
        <v>108.37</v>
      </c>
      <c r="U9" s="598">
        <f>NA1cT!U11</f>
        <v>158.69999999999999</v>
      </c>
      <c r="V9" s="598">
        <f>NA1cT!V11</f>
        <v>41.02</v>
      </c>
      <c r="W9" s="598" t="str">
        <f>NA1cT!W11</f>
        <v>:</v>
      </c>
      <c r="X9" s="600">
        <f>NA1cT!AC11</f>
        <v>9686.76</v>
      </c>
    </row>
    <row r="10" spans="2:39" ht="13.5" customHeight="1">
      <c r="B10" s="442">
        <v>2000</v>
      </c>
      <c r="C10" s="477">
        <f>NA1cT!C12</f>
        <v>350.22</v>
      </c>
      <c r="D10" s="472">
        <f>NA1cT!D12</f>
        <v>27.56</v>
      </c>
      <c r="E10" s="472">
        <f>NA1cT!E12</f>
        <v>873.91</v>
      </c>
      <c r="F10" s="472">
        <f>NA1cT!F12</f>
        <v>141.02000000000001</v>
      </c>
      <c r="G10" s="472">
        <f>NA1cT!G12</f>
        <v>59.07</v>
      </c>
      <c r="H10" s="472">
        <f>NA1cT!H12</f>
        <v>791.25</v>
      </c>
      <c r="I10" s="472">
        <f>NA1cT!I12</f>
        <v>1298.17</v>
      </c>
      <c r="J10" s="472">
        <f>NA1cT!J12</f>
        <v>875.21</v>
      </c>
      <c r="K10" s="472">
        <f>NA1cT!K12</f>
        <v>873.8</v>
      </c>
      <c r="L10" s="473">
        <f>NA1cT!L12</f>
        <v>418.08</v>
      </c>
      <c r="M10" s="477">
        <f>NA1cT!M12</f>
        <v>644.15</v>
      </c>
      <c r="N10" s="472">
        <f>NA1cT!N12</f>
        <v>770</v>
      </c>
      <c r="O10" s="472">
        <f>NA1cT!O12</f>
        <v>500.66</v>
      </c>
      <c r="P10" s="472">
        <f>NA1cT!P12</f>
        <v>124.75</v>
      </c>
      <c r="Q10" s="472">
        <f>NA1cT!Q12</f>
        <v>891.43</v>
      </c>
      <c r="R10" s="472">
        <f>NA1cT!R12</f>
        <v>480.63</v>
      </c>
      <c r="S10" s="472">
        <f>NA1cT!S12</f>
        <v>315.86</v>
      </c>
      <c r="T10" s="472">
        <f>NA1cT!T12</f>
        <v>121.95</v>
      </c>
      <c r="U10" s="472">
        <f>NA1cT!U12</f>
        <v>175.48</v>
      </c>
      <c r="V10" s="472">
        <f>NA1cT!V12</f>
        <v>47.05</v>
      </c>
      <c r="W10" s="472" t="str">
        <f>NA1cT!W12</f>
        <v>:</v>
      </c>
      <c r="X10" s="480">
        <f>NA1cT!AC12</f>
        <v>10541.58</v>
      </c>
    </row>
    <row r="11" spans="2:39" ht="13.5" customHeight="1">
      <c r="B11" s="442">
        <v>2001</v>
      </c>
      <c r="C11" s="477">
        <f>NA1cT!C13</f>
        <v>372.06</v>
      </c>
      <c r="D11" s="472">
        <f>NA1cT!D13</f>
        <v>25.46</v>
      </c>
      <c r="E11" s="472">
        <f>NA1cT!E13</f>
        <v>895.68</v>
      </c>
      <c r="F11" s="472">
        <f>NA1cT!F13</f>
        <v>167.6</v>
      </c>
      <c r="G11" s="472">
        <f>NA1cT!G13</f>
        <v>65.61</v>
      </c>
      <c r="H11" s="472">
        <f>NA1cT!H13</f>
        <v>853.41</v>
      </c>
      <c r="I11" s="472">
        <f>NA1cT!I13</f>
        <v>1466.9</v>
      </c>
      <c r="J11" s="472">
        <f>NA1cT!J13</f>
        <v>849.86</v>
      </c>
      <c r="K11" s="472">
        <f>NA1cT!K13</f>
        <v>946.83</v>
      </c>
      <c r="L11" s="473">
        <f>NA1cT!L13</f>
        <v>483.59</v>
      </c>
      <c r="M11" s="477">
        <f>NA1cT!M13</f>
        <v>652.69000000000005</v>
      </c>
      <c r="N11" s="472">
        <f>NA1cT!N13</f>
        <v>815.91</v>
      </c>
      <c r="O11" s="472">
        <f>NA1cT!O13</f>
        <v>594.14</v>
      </c>
      <c r="P11" s="472">
        <f>NA1cT!P13</f>
        <v>135.27000000000001</v>
      </c>
      <c r="Q11" s="472">
        <f>NA1cT!Q13</f>
        <v>919.14</v>
      </c>
      <c r="R11" s="472">
        <f>NA1cT!R13</f>
        <v>521.32000000000005</v>
      </c>
      <c r="S11" s="472">
        <f>NA1cT!S13</f>
        <v>339.22</v>
      </c>
      <c r="T11" s="472">
        <f>NA1cT!T13</f>
        <v>138.74</v>
      </c>
      <c r="U11" s="472">
        <f>NA1cT!U13</f>
        <v>180.83</v>
      </c>
      <c r="V11" s="472">
        <f>NA1cT!V13</f>
        <v>56.78</v>
      </c>
      <c r="W11" s="472" t="str">
        <f>NA1cT!W13</f>
        <v>:</v>
      </c>
      <c r="X11" s="480">
        <f>NA1cT!AC13</f>
        <v>11347.87</v>
      </c>
    </row>
    <row r="12" spans="2:39" ht="13.5" customHeight="1">
      <c r="B12" s="442">
        <v>2002</v>
      </c>
      <c r="C12" s="477">
        <f>NA1cT!C14</f>
        <v>385.93</v>
      </c>
      <c r="D12" s="472">
        <f>NA1cT!D14</f>
        <v>29.39</v>
      </c>
      <c r="E12" s="472">
        <f>NA1cT!E14</f>
        <v>927.91</v>
      </c>
      <c r="F12" s="472">
        <f>NA1cT!F14</f>
        <v>175.31</v>
      </c>
      <c r="G12" s="472">
        <f>NA1cT!G14</f>
        <v>70.569999999999993</v>
      </c>
      <c r="H12" s="472">
        <f>NA1cT!H14</f>
        <v>946.53</v>
      </c>
      <c r="I12" s="472">
        <f>NA1cT!I14</f>
        <v>1498.13</v>
      </c>
      <c r="J12" s="472">
        <f>NA1cT!J14</f>
        <v>860.06</v>
      </c>
      <c r="K12" s="472">
        <f>NA1cT!K14</f>
        <v>873.47</v>
      </c>
      <c r="L12" s="473">
        <f>NA1cT!L14</f>
        <v>487.77</v>
      </c>
      <c r="M12" s="477">
        <f>NA1cT!M14</f>
        <v>603.85</v>
      </c>
      <c r="N12" s="472">
        <f>NA1cT!N14</f>
        <v>885.97</v>
      </c>
      <c r="O12" s="472">
        <f>NA1cT!O14</f>
        <v>630.16</v>
      </c>
      <c r="P12" s="472">
        <f>NA1cT!P14</f>
        <v>134.16</v>
      </c>
      <c r="Q12" s="472">
        <f>NA1cT!Q14</f>
        <v>996.57</v>
      </c>
      <c r="R12" s="472">
        <f>NA1cT!R14</f>
        <v>559.66</v>
      </c>
      <c r="S12" s="472">
        <f>NA1cT!S14</f>
        <v>365.2</v>
      </c>
      <c r="T12" s="472">
        <f>NA1cT!T14</f>
        <v>150.31</v>
      </c>
      <c r="U12" s="472">
        <f>NA1cT!U14</f>
        <v>183.11</v>
      </c>
      <c r="V12" s="472">
        <f>NA1cT!V14</f>
        <v>64.760000000000005</v>
      </c>
      <c r="W12" s="472" t="str">
        <f>NA1cT!W14</f>
        <v>:</v>
      </c>
      <c r="X12" s="480">
        <f>NA1cT!AC14</f>
        <v>11806.42</v>
      </c>
    </row>
    <row r="13" spans="2:39" ht="13.5" customHeight="1">
      <c r="B13" s="442">
        <v>2003</v>
      </c>
      <c r="C13" s="477">
        <f>NA1cT!C15</f>
        <v>357.57</v>
      </c>
      <c r="D13" s="472">
        <f>NA1cT!D15</f>
        <v>34.299999999999997</v>
      </c>
      <c r="E13" s="472">
        <f>NA1cT!E15</f>
        <v>952.37</v>
      </c>
      <c r="F13" s="472">
        <f>NA1cT!F15</f>
        <v>195.46</v>
      </c>
      <c r="G13" s="472">
        <f>NA1cT!G15</f>
        <v>79.319999999999993</v>
      </c>
      <c r="H13" s="472">
        <f>NA1cT!H15</f>
        <v>1073.69</v>
      </c>
      <c r="I13" s="472">
        <f>NA1cT!I15</f>
        <v>1623.99</v>
      </c>
      <c r="J13" s="472">
        <f>NA1cT!J15</f>
        <v>880.3</v>
      </c>
      <c r="K13" s="472">
        <f>NA1cT!K15</f>
        <v>841.88</v>
      </c>
      <c r="L13" s="473">
        <f>NA1cT!L15</f>
        <v>493.32</v>
      </c>
      <c r="M13" s="477">
        <f>NA1cT!M15</f>
        <v>624.55999999999995</v>
      </c>
      <c r="N13" s="472">
        <f>NA1cT!N15</f>
        <v>987.22</v>
      </c>
      <c r="O13" s="472">
        <f>NA1cT!O15</f>
        <v>642.52</v>
      </c>
      <c r="P13" s="472">
        <f>NA1cT!P15</f>
        <v>140.76</v>
      </c>
      <c r="Q13" s="472">
        <f>NA1cT!Q15</f>
        <v>1214.5899999999999</v>
      </c>
      <c r="R13" s="472">
        <f>NA1cT!R15</f>
        <v>644.38</v>
      </c>
      <c r="S13" s="472">
        <f>NA1cT!S15</f>
        <v>408.6</v>
      </c>
      <c r="T13" s="472">
        <f>NA1cT!T15</f>
        <v>153.66</v>
      </c>
      <c r="U13" s="472">
        <f>NA1cT!U15</f>
        <v>197.88</v>
      </c>
      <c r="V13" s="472">
        <f>NA1cT!V15</f>
        <v>75.14</v>
      </c>
      <c r="W13" s="472" t="str">
        <f>NA1cT!W15</f>
        <v>:</v>
      </c>
      <c r="X13" s="480">
        <f>NA1cT!AC15</f>
        <v>12762.422</v>
      </c>
    </row>
    <row r="14" spans="2:39" ht="13.5" customHeight="1">
      <c r="B14" s="443">
        <v>2004</v>
      </c>
      <c r="C14" s="597">
        <f>NA1cT!C16</f>
        <v>351.47</v>
      </c>
      <c r="D14" s="598">
        <f>NA1cT!D16</f>
        <v>40.71</v>
      </c>
      <c r="E14" s="598">
        <f>NA1cT!E16</f>
        <v>1008.78</v>
      </c>
      <c r="F14" s="598">
        <f>NA1cT!F16</f>
        <v>201.79</v>
      </c>
      <c r="G14" s="598">
        <f>NA1cT!G16</f>
        <v>88.54</v>
      </c>
      <c r="H14" s="598">
        <f>NA1cT!H16</f>
        <v>1192.97</v>
      </c>
      <c r="I14" s="598">
        <f>NA1cT!I16</f>
        <v>1853.02</v>
      </c>
      <c r="J14" s="598">
        <f>NA1cT!J16</f>
        <v>883.01</v>
      </c>
      <c r="K14" s="598">
        <f>NA1cT!K16</f>
        <v>859.44</v>
      </c>
      <c r="L14" s="599">
        <f>NA1cT!L16</f>
        <v>537.89</v>
      </c>
      <c r="M14" s="597">
        <f>NA1cT!M16</f>
        <v>706.08</v>
      </c>
      <c r="N14" s="598">
        <f>NA1cT!N16</f>
        <v>1123.96</v>
      </c>
      <c r="O14" s="598">
        <f>NA1cT!O16</f>
        <v>664.74</v>
      </c>
      <c r="P14" s="598">
        <f>NA1cT!P16</f>
        <v>137.15</v>
      </c>
      <c r="Q14" s="598">
        <f>NA1cT!Q16</f>
        <v>1315.3</v>
      </c>
      <c r="R14" s="598">
        <f>NA1cT!R16</f>
        <v>669.37</v>
      </c>
      <c r="S14" s="598">
        <f>NA1cT!S16</f>
        <v>427.05</v>
      </c>
      <c r="T14" s="598">
        <f>NA1cT!T16</f>
        <v>153.9</v>
      </c>
      <c r="U14" s="598">
        <f>NA1cT!U16</f>
        <v>215.97</v>
      </c>
      <c r="V14" s="598">
        <f>NA1cT!V16</f>
        <v>87.43</v>
      </c>
      <c r="W14" s="598" t="str">
        <f>NA1cT!W16</f>
        <v>:</v>
      </c>
      <c r="X14" s="600">
        <f>NA1cT!AC16</f>
        <v>13766.99</v>
      </c>
    </row>
    <row r="15" spans="2:39" ht="13.5" customHeight="1">
      <c r="B15" s="442">
        <v>2005</v>
      </c>
      <c r="C15" s="477">
        <f>NA1cT!C17</f>
        <v>354.75</v>
      </c>
      <c r="D15" s="472">
        <f>NA1cT!D17</f>
        <v>43.38</v>
      </c>
      <c r="E15" s="472">
        <f>NA1cT!E17</f>
        <v>1019.77</v>
      </c>
      <c r="F15" s="472">
        <f>NA1cT!F17</f>
        <v>190.18</v>
      </c>
      <c r="G15" s="472">
        <f>NA1cT!G17</f>
        <v>95.19</v>
      </c>
      <c r="H15" s="472">
        <f>NA1cT!H17</f>
        <v>1333.32</v>
      </c>
      <c r="I15" s="472">
        <f>NA1cT!I17</f>
        <v>1994.18</v>
      </c>
      <c r="J15" s="472">
        <f>NA1cT!J17</f>
        <v>894.93</v>
      </c>
      <c r="K15" s="472">
        <f>NA1cT!K17</f>
        <v>884.56</v>
      </c>
      <c r="L15" s="473">
        <f>NA1cT!L17</f>
        <v>552.08000000000004</v>
      </c>
      <c r="M15" s="477">
        <f>NA1cT!M17</f>
        <v>796.74</v>
      </c>
      <c r="N15" s="472">
        <f>NA1cT!N17</f>
        <v>1286.3499999999999</v>
      </c>
      <c r="O15" s="472">
        <f>NA1cT!O17</f>
        <v>702.71</v>
      </c>
      <c r="P15" s="472">
        <f>NA1cT!P17</f>
        <v>154.04</v>
      </c>
      <c r="Q15" s="472">
        <f>NA1cT!Q17</f>
        <v>1398.09</v>
      </c>
      <c r="R15" s="472">
        <f>NA1cT!R17</f>
        <v>710.62</v>
      </c>
      <c r="S15" s="472">
        <f>NA1cT!S17</f>
        <v>452.94</v>
      </c>
      <c r="T15" s="472">
        <f>NA1cT!T17</f>
        <v>162.30000000000001</v>
      </c>
      <c r="U15" s="472">
        <f>NA1cT!U17</f>
        <v>227.44</v>
      </c>
      <c r="V15" s="472">
        <f>NA1cT!V17</f>
        <v>96.65</v>
      </c>
      <c r="W15" s="472" t="str">
        <f>NA1cT!W17</f>
        <v>:</v>
      </c>
      <c r="X15" s="480">
        <f>NA1cT!AC17</f>
        <v>14730.57</v>
      </c>
    </row>
    <row r="16" spans="2:39" ht="13.5" customHeight="1">
      <c r="B16" s="442">
        <v>2006</v>
      </c>
      <c r="C16" s="477">
        <f>NA1cT!C18</f>
        <v>322.92</v>
      </c>
      <c r="D16" s="472">
        <f>NA1cT!D18</f>
        <v>45.03</v>
      </c>
      <c r="E16" s="472">
        <f>NA1cT!E18</f>
        <v>992.91</v>
      </c>
      <c r="F16" s="472">
        <f>NA1cT!F18</f>
        <v>194.79</v>
      </c>
      <c r="G16" s="472">
        <f>NA1cT!G18</f>
        <v>112.13</v>
      </c>
      <c r="H16" s="472">
        <f>NA1cT!H18</f>
        <v>1538.6</v>
      </c>
      <c r="I16" s="472">
        <f>NA1cT!I18</f>
        <v>2152.9299999999998</v>
      </c>
      <c r="J16" s="472">
        <f>NA1cT!J18</f>
        <v>963.86</v>
      </c>
      <c r="K16" s="472">
        <f>NA1cT!K18</f>
        <v>925.37</v>
      </c>
      <c r="L16" s="473">
        <f>NA1cT!L18</f>
        <v>519.9</v>
      </c>
      <c r="M16" s="477">
        <f>NA1cT!M18</f>
        <v>949.31</v>
      </c>
      <c r="N16" s="472">
        <f>NA1cT!N18</f>
        <v>1434.56</v>
      </c>
      <c r="O16" s="472">
        <f>NA1cT!O18</f>
        <v>762.05</v>
      </c>
      <c r="P16" s="472">
        <f>NA1cT!P18</f>
        <v>177.18</v>
      </c>
      <c r="Q16" s="472">
        <f>NA1cT!Q18</f>
        <v>1494.13</v>
      </c>
      <c r="R16" s="472">
        <f>NA1cT!R18</f>
        <v>754.87</v>
      </c>
      <c r="S16" s="472">
        <f>NA1cT!S18</f>
        <v>476.02</v>
      </c>
      <c r="T16" s="472">
        <f>NA1cT!T18</f>
        <v>172.89</v>
      </c>
      <c r="U16" s="472">
        <f>NA1cT!U18</f>
        <v>242.61</v>
      </c>
      <c r="V16" s="472">
        <f>NA1cT!V18</f>
        <v>102.11</v>
      </c>
      <c r="W16" s="472" t="str">
        <f>NA1cT!W18</f>
        <v>:</v>
      </c>
      <c r="X16" s="480">
        <f>NA1cT!AC18</f>
        <v>15878.88</v>
      </c>
    </row>
    <row r="17" spans="2:24" ht="13.5" customHeight="1">
      <c r="B17" s="442">
        <v>2007</v>
      </c>
      <c r="C17" s="477">
        <f>NA1cT!C19</f>
        <v>323.68</v>
      </c>
      <c r="D17" s="472">
        <f>NA1cT!D19</f>
        <v>49.62</v>
      </c>
      <c r="E17" s="472">
        <f>NA1cT!E19</f>
        <v>1018.91</v>
      </c>
      <c r="F17" s="472">
        <f>NA1cT!F19</f>
        <v>229.8</v>
      </c>
      <c r="G17" s="472">
        <f>NA1cT!G19</f>
        <v>121.06</v>
      </c>
      <c r="H17" s="472">
        <f>NA1cT!H19</f>
        <v>1801.03</v>
      </c>
      <c r="I17" s="472">
        <f>NA1cT!I19</f>
        <v>2329.5300000000002</v>
      </c>
      <c r="J17" s="472">
        <f>NA1cT!J19</f>
        <v>1006.44</v>
      </c>
      <c r="K17" s="472">
        <f>NA1cT!K19</f>
        <v>992.54</v>
      </c>
      <c r="L17" s="473">
        <f>NA1cT!L19</f>
        <v>576.29</v>
      </c>
      <c r="M17" s="477">
        <f>NA1cT!M19</f>
        <v>1107.4100000000001</v>
      </c>
      <c r="N17" s="472">
        <f>NA1cT!N19</f>
        <v>1572.05</v>
      </c>
      <c r="O17" s="472">
        <f>NA1cT!O19</f>
        <v>853.09</v>
      </c>
      <c r="P17" s="472">
        <f>NA1cT!P19</f>
        <v>194.38</v>
      </c>
      <c r="Q17" s="472">
        <f>NA1cT!Q19</f>
        <v>1548.75</v>
      </c>
      <c r="R17" s="472">
        <f>NA1cT!R19</f>
        <v>792.73</v>
      </c>
      <c r="S17" s="472">
        <f>NA1cT!S19</f>
        <v>499.48</v>
      </c>
      <c r="T17" s="472">
        <f>NA1cT!T19</f>
        <v>191.08</v>
      </c>
      <c r="U17" s="472">
        <f>NA1cT!U19</f>
        <v>254.32</v>
      </c>
      <c r="V17" s="472">
        <f>NA1cT!V19</f>
        <v>108.37</v>
      </c>
      <c r="W17" s="472" t="str">
        <f>NA1cT!W19</f>
        <v>:</v>
      </c>
      <c r="X17" s="480">
        <f>NA1cT!AC19</f>
        <v>17374.98</v>
      </c>
    </row>
    <row r="18" spans="2:24" ht="13.5" customHeight="1">
      <c r="B18" s="442">
        <v>2008</v>
      </c>
      <c r="C18" s="477">
        <f>NA1cT!C20</f>
        <v>369.18</v>
      </c>
      <c r="D18" s="472">
        <f>NA1cT!D20</f>
        <v>62.07</v>
      </c>
      <c r="E18" s="472">
        <f>NA1cT!E20</f>
        <v>1047.55</v>
      </c>
      <c r="F18" s="472">
        <f>NA1cT!F20</f>
        <v>207.44</v>
      </c>
      <c r="G18" s="472">
        <f>NA1cT!G20</f>
        <v>105.1</v>
      </c>
      <c r="H18" s="472">
        <f>NA1cT!H20</f>
        <v>2003.97</v>
      </c>
      <c r="I18" s="472">
        <f>NA1cT!I20</f>
        <v>2497.2199999999998</v>
      </c>
      <c r="J18" s="472">
        <f>NA1cT!J20</f>
        <v>1085.31</v>
      </c>
      <c r="K18" s="472">
        <f>NA1cT!K20</f>
        <v>1002.49</v>
      </c>
      <c r="L18" s="473">
        <f>NA1cT!L20</f>
        <v>613.86</v>
      </c>
      <c r="M18" s="477">
        <f>NA1cT!M20</f>
        <v>1132.8599999999999</v>
      </c>
      <c r="N18" s="472">
        <f>NA1cT!N20</f>
        <v>1724.05</v>
      </c>
      <c r="O18" s="472">
        <f>NA1cT!O20</f>
        <v>964.86</v>
      </c>
      <c r="P18" s="472">
        <f>NA1cT!P20</f>
        <v>195.92</v>
      </c>
      <c r="Q18" s="472">
        <f>NA1cT!Q20</f>
        <v>1684.81</v>
      </c>
      <c r="R18" s="472">
        <f>NA1cT!R20</f>
        <v>900.38</v>
      </c>
      <c r="S18" s="472">
        <f>NA1cT!S20</f>
        <v>567.91999999999996</v>
      </c>
      <c r="T18" s="472">
        <f>NA1cT!T20</f>
        <v>196.86</v>
      </c>
      <c r="U18" s="472">
        <f>NA1cT!U20</f>
        <v>314.39999999999998</v>
      </c>
      <c r="V18" s="472">
        <f>NA1cT!V20</f>
        <v>134.62</v>
      </c>
      <c r="W18" s="472" t="str">
        <f>NA1cT!W20</f>
        <v>:</v>
      </c>
      <c r="X18" s="480">
        <f>NA1cT!AC20</f>
        <v>18822.02</v>
      </c>
    </row>
    <row r="19" spans="2:24" ht="13.5" customHeight="1">
      <c r="B19" s="443">
        <v>2009</v>
      </c>
      <c r="C19" s="597">
        <f>NA1cT!C21</f>
        <v>375.43</v>
      </c>
      <c r="D19" s="598">
        <f>NA1cT!D21</f>
        <v>46.71</v>
      </c>
      <c r="E19" s="598">
        <f>NA1cT!E21</f>
        <v>1014.85</v>
      </c>
      <c r="F19" s="598">
        <f>NA1cT!F21</f>
        <v>266.75</v>
      </c>
      <c r="G19" s="598">
        <f>NA1cT!G21</f>
        <v>110.93</v>
      </c>
      <c r="H19" s="598">
        <f>NA1cT!H21</f>
        <v>1575.68</v>
      </c>
      <c r="I19" s="598">
        <f>NA1cT!I21</f>
        <v>2406</v>
      </c>
      <c r="J19" s="598">
        <f>NA1cT!J21</f>
        <v>1162.8</v>
      </c>
      <c r="K19" s="598">
        <f>NA1cT!K21</f>
        <v>928.64</v>
      </c>
      <c r="L19" s="599">
        <f>NA1cT!L21</f>
        <v>615.6</v>
      </c>
      <c r="M19" s="597">
        <f>NA1cT!M21</f>
        <v>1224.76</v>
      </c>
      <c r="N19" s="598">
        <f>NA1cT!N21</f>
        <v>1918.36</v>
      </c>
      <c r="O19" s="598">
        <f>NA1cT!O21</f>
        <v>943.89</v>
      </c>
      <c r="P19" s="598">
        <f>NA1cT!P21</f>
        <v>184.61</v>
      </c>
      <c r="Q19" s="598">
        <f>NA1cT!Q21</f>
        <v>1797.68</v>
      </c>
      <c r="R19" s="598">
        <f>NA1cT!R21</f>
        <v>975.09</v>
      </c>
      <c r="S19" s="598">
        <f>NA1cT!S21</f>
        <v>599.99</v>
      </c>
      <c r="T19" s="598">
        <f>NA1cT!T21</f>
        <v>210.98</v>
      </c>
      <c r="U19" s="598">
        <f>NA1cT!U21</f>
        <v>292.77</v>
      </c>
      <c r="V19" s="598">
        <f>NA1cT!V21</f>
        <v>154.13999999999999</v>
      </c>
      <c r="W19" s="598" t="str">
        <f>NA1cT!W21</f>
        <v>:</v>
      </c>
      <c r="X19" s="600">
        <f>NA1cT!AC21</f>
        <v>18482.32</v>
      </c>
    </row>
    <row r="20" spans="2:24" ht="13.5" customHeight="1">
      <c r="B20" s="442">
        <v>2010</v>
      </c>
      <c r="C20" s="477">
        <f>NA1cT!C22</f>
        <v>408.67</v>
      </c>
      <c r="D20" s="472">
        <f>NA1cT!D22</f>
        <v>46.56</v>
      </c>
      <c r="E20" s="472">
        <f>NA1cT!E22</f>
        <v>1001.32</v>
      </c>
      <c r="F20" s="472">
        <f>NA1cT!F22</f>
        <v>290.93</v>
      </c>
      <c r="G20" s="472">
        <f>NA1cT!G22</f>
        <v>141.99</v>
      </c>
      <c r="H20" s="472">
        <f>NA1cT!H22</f>
        <v>1406.48</v>
      </c>
      <c r="I20" s="472">
        <f>NA1cT!I22</f>
        <v>2512.96</v>
      </c>
      <c r="J20" s="472">
        <f>NA1cT!J22</f>
        <v>1215.8</v>
      </c>
      <c r="K20" s="472">
        <f>NA1cT!K22</f>
        <v>965.18</v>
      </c>
      <c r="L20" s="473">
        <f>NA1cT!L22</f>
        <v>677.99</v>
      </c>
      <c r="M20" s="477">
        <f>NA1cT!M22</f>
        <v>1290.3800000000001</v>
      </c>
      <c r="N20" s="472">
        <f>NA1cT!N22</f>
        <v>2027.88</v>
      </c>
      <c r="O20" s="472">
        <f>NA1cT!O22</f>
        <v>1068.98</v>
      </c>
      <c r="P20" s="472">
        <f>NA1cT!P22</f>
        <v>197.5</v>
      </c>
      <c r="Q20" s="472">
        <f>NA1cT!Q22</f>
        <v>1801.66</v>
      </c>
      <c r="R20" s="472">
        <f>NA1cT!R22</f>
        <v>1027.18</v>
      </c>
      <c r="S20" s="472">
        <f>NA1cT!S22</f>
        <v>637.53</v>
      </c>
      <c r="T20" s="472">
        <f>NA1cT!T22</f>
        <v>239.04</v>
      </c>
      <c r="U20" s="472">
        <f>NA1cT!U22</f>
        <v>287.54000000000002</v>
      </c>
      <c r="V20" s="472">
        <f>NA1cT!V22</f>
        <v>172.07</v>
      </c>
      <c r="W20" s="472" t="str">
        <f>NA1cT!W22</f>
        <v>:</v>
      </c>
      <c r="X20" s="480">
        <f>NA1cT!AC22</f>
        <v>19117.740000000002</v>
      </c>
    </row>
    <row r="21" spans="2:24" ht="13.5" customHeight="1">
      <c r="B21" s="442">
        <v>2011</v>
      </c>
      <c r="C21" s="477">
        <f>NA1cT!C23</f>
        <v>444.54</v>
      </c>
      <c r="D21" s="472">
        <f>NA1cT!D23</f>
        <v>42.06</v>
      </c>
      <c r="E21" s="472">
        <f>NA1cT!E23</f>
        <v>977.87</v>
      </c>
      <c r="F21" s="472">
        <f>NA1cT!F23</f>
        <v>303.33</v>
      </c>
      <c r="G21" s="472">
        <f>NA1cT!G23</f>
        <v>152.71</v>
      </c>
      <c r="H21" s="472">
        <f>NA1cT!H23</f>
        <v>1197.93</v>
      </c>
      <c r="I21" s="472">
        <f>NA1cT!I23</f>
        <v>2560.5100000000002</v>
      </c>
      <c r="J21" s="472">
        <f>NA1cT!J23</f>
        <v>1130.77</v>
      </c>
      <c r="K21" s="472">
        <f>NA1cT!K23</f>
        <v>1051.42</v>
      </c>
      <c r="L21" s="473">
        <f>NA1cT!L23</f>
        <v>710.08</v>
      </c>
      <c r="M21" s="477">
        <f>NA1cT!M23</f>
        <v>1421.47</v>
      </c>
      <c r="N21" s="472">
        <f>NA1cT!N23</f>
        <v>2075.0500000000002</v>
      </c>
      <c r="O21" s="472">
        <f>NA1cT!O23</f>
        <v>1230.1199999999999</v>
      </c>
      <c r="P21" s="472">
        <f>NA1cT!P23</f>
        <v>197.88</v>
      </c>
      <c r="Q21" s="472">
        <f>NA1cT!Q23</f>
        <v>1912.57</v>
      </c>
      <c r="R21" s="472">
        <f>NA1cT!R23</f>
        <v>1092.3800000000001</v>
      </c>
      <c r="S21" s="472">
        <f>NA1cT!S23</f>
        <v>676.32</v>
      </c>
      <c r="T21" s="472">
        <f>NA1cT!T23</f>
        <v>287.05</v>
      </c>
      <c r="U21" s="472">
        <f>NA1cT!U23</f>
        <v>283.95</v>
      </c>
      <c r="V21" s="472">
        <f>NA1cT!V23</f>
        <v>202.16</v>
      </c>
      <c r="W21" s="472" t="str">
        <f>NA1cT!W23</f>
        <v>:</v>
      </c>
      <c r="X21" s="480">
        <f>NA1cT!AC23</f>
        <v>19547.14</v>
      </c>
    </row>
    <row r="22" spans="2:24" ht="13.5" customHeight="1">
      <c r="B22" s="442">
        <v>2012</v>
      </c>
      <c r="C22" s="477">
        <f>NA1cT!C24</f>
        <v>439.91</v>
      </c>
      <c r="D22" s="472">
        <f>NA1cT!D24</f>
        <v>23.49</v>
      </c>
      <c r="E22" s="472">
        <f>NA1cT!E24</f>
        <v>901.26</v>
      </c>
      <c r="F22" s="472">
        <f>NA1cT!F24</f>
        <v>376.7</v>
      </c>
      <c r="G22" s="472">
        <f>NA1cT!G24</f>
        <v>174.72</v>
      </c>
      <c r="H22" s="472">
        <f>NA1cT!H24</f>
        <v>947.54</v>
      </c>
      <c r="I22" s="472">
        <f>NA1cT!I24</f>
        <v>2490.48</v>
      </c>
      <c r="J22" s="472">
        <f>NA1cT!J24</f>
        <v>1083.69</v>
      </c>
      <c r="K22" s="472">
        <f>NA1cT!K24</f>
        <v>1123.9000000000001</v>
      </c>
      <c r="L22" s="472">
        <f>NA1cT!L24</f>
        <v>725.64</v>
      </c>
      <c r="M22" s="477">
        <f>NA1cT!M24</f>
        <v>1533.01</v>
      </c>
      <c r="N22" s="472">
        <f>NA1cT!N24</f>
        <v>2096.0300000000002</v>
      </c>
      <c r="O22" s="472">
        <f>NA1cT!O24</f>
        <v>1274.78</v>
      </c>
      <c r="P22" s="472">
        <f>NA1cT!P24</f>
        <v>210.58</v>
      </c>
      <c r="Q22" s="472">
        <f>NA1cT!Q24</f>
        <v>1873.84</v>
      </c>
      <c r="R22" s="472">
        <f>NA1cT!R24</f>
        <v>1121.6199999999999</v>
      </c>
      <c r="S22" s="472">
        <f>NA1cT!S24</f>
        <v>685.16</v>
      </c>
      <c r="T22" s="472">
        <f>NA1cT!T24</f>
        <v>277.70999999999998</v>
      </c>
      <c r="U22" s="472">
        <f>NA1cT!U24</f>
        <v>280.35000000000002</v>
      </c>
      <c r="V22" s="472">
        <f>NA1cT!V24</f>
        <v>194.44</v>
      </c>
      <c r="W22" s="472" t="str">
        <f>NA1cT!W24</f>
        <v>:</v>
      </c>
      <c r="X22" s="480">
        <f>NA1cT!AC24</f>
        <v>19468.900000000001</v>
      </c>
    </row>
    <row r="23" spans="2:24" ht="13.5" customHeight="1" thickBot="1">
      <c r="B23" s="442">
        <v>2013</v>
      </c>
      <c r="C23" s="477">
        <f>NA1cT!C25</f>
        <v>414.39</v>
      </c>
      <c r="D23" s="472">
        <f>NA1cT!D25</f>
        <v>18.510000000000002</v>
      </c>
      <c r="E23" s="472">
        <f>NA1cT!E25</f>
        <v>815.66</v>
      </c>
      <c r="F23" s="472">
        <f>NA1cT!F25</f>
        <v>333.57</v>
      </c>
      <c r="G23" s="472">
        <f>NA1cT!G25</f>
        <v>179.9</v>
      </c>
      <c r="H23" s="472">
        <f>NA1cT!H25</f>
        <v>594.4</v>
      </c>
      <c r="I23" s="472">
        <f>NA1cT!I25</f>
        <v>2364.31</v>
      </c>
      <c r="J23" s="472">
        <f>NA1cT!J25</f>
        <v>1106.1500000000001</v>
      </c>
      <c r="K23" s="472">
        <f>NA1cT!K25</f>
        <v>1049.32</v>
      </c>
      <c r="L23" s="472">
        <f>NA1cT!L25</f>
        <v>779.73</v>
      </c>
      <c r="M23" s="477">
        <f>NA1cT!M25</f>
        <v>1598.05</v>
      </c>
      <c r="N23" s="472">
        <f>NA1cT!N25</f>
        <v>1914.91</v>
      </c>
      <c r="O23" s="472">
        <f>NA1cT!O25</f>
        <v>1183.71</v>
      </c>
      <c r="P23" s="472">
        <f>NA1cT!P25</f>
        <v>188.81</v>
      </c>
      <c r="Q23" s="472">
        <f>NA1cT!Q25</f>
        <v>1662.53</v>
      </c>
      <c r="R23" s="472">
        <f>NA1cT!R25</f>
        <v>1079.5899999999999</v>
      </c>
      <c r="S23" s="472">
        <f>NA1cT!S25</f>
        <v>662.63</v>
      </c>
      <c r="T23" s="472">
        <f>NA1cT!T25</f>
        <v>240.28</v>
      </c>
      <c r="U23" s="472">
        <f>NA1cT!U25</f>
        <v>269.60000000000002</v>
      </c>
      <c r="V23" s="472">
        <f>NA1cT!V25</f>
        <v>168.88</v>
      </c>
      <c r="W23" s="474" t="str">
        <f>NA1cT!W25</f>
        <v>:</v>
      </c>
      <c r="X23" s="480">
        <f>NA1cT!AC25</f>
        <v>18064.62</v>
      </c>
    </row>
    <row r="24" spans="2:24" ht="13.5" customHeight="1" thickBot="1">
      <c r="B24" s="469">
        <v>2014</v>
      </c>
      <c r="C24" s="478">
        <f>NA1cT!C26</f>
        <v>369.3</v>
      </c>
      <c r="D24" s="474">
        <f>NA1cT!D26</f>
        <v>17.350000000000001</v>
      </c>
      <c r="E24" s="474">
        <f>NA1cT!E26</f>
        <v>793.72</v>
      </c>
      <c r="F24" s="474">
        <f>NA1cT!F26</f>
        <v>288.18</v>
      </c>
      <c r="G24" s="474">
        <f>NA1cT!G26</f>
        <v>170.54</v>
      </c>
      <c r="H24" s="474">
        <f>NA1cT!H26</f>
        <v>435.89</v>
      </c>
      <c r="I24" s="474">
        <f>NA1cT!I26</f>
        <v>2335.0100000000002</v>
      </c>
      <c r="J24" s="474">
        <f>NA1cT!J26</f>
        <v>1039.1199999999999</v>
      </c>
      <c r="K24" s="474">
        <f>NA1cT!K26</f>
        <v>1106.28</v>
      </c>
      <c r="L24" s="475">
        <f>NA1cT!L26</f>
        <v>739.22</v>
      </c>
      <c r="M24" s="478">
        <f>NA1cT!M26</f>
        <v>1485.21</v>
      </c>
      <c r="N24" s="474">
        <f>NA1cT!N26</f>
        <v>1793.97</v>
      </c>
      <c r="O24" s="474">
        <f>NA1cT!O26</f>
        <v>1209.3499999999999</v>
      </c>
      <c r="P24" s="474">
        <f>NA1cT!P26</f>
        <v>177.95</v>
      </c>
      <c r="Q24" s="474">
        <f>NA1cT!Q26</f>
        <v>1555.91</v>
      </c>
      <c r="R24" s="474">
        <f>NA1cT!R26</f>
        <v>1028.8499999999999</v>
      </c>
      <c r="S24" s="474">
        <f>NA1cT!S26</f>
        <v>647.37</v>
      </c>
      <c r="T24" s="474">
        <f>NA1cT!T26</f>
        <v>236.31</v>
      </c>
      <c r="U24" s="474">
        <f>NA1cT!U26</f>
        <v>265.43</v>
      </c>
      <c r="V24" s="474">
        <f>NA1cT!V26</f>
        <v>152.33000000000001</v>
      </c>
      <c r="W24" s="474" t="str">
        <f>NA1cT!W26</f>
        <v>:</v>
      </c>
      <c r="X24" s="481">
        <f>NA1cT!AC26</f>
        <v>17393.68</v>
      </c>
    </row>
    <row r="25" spans="2:24" ht="13.5" customHeight="1" thickBot="1">
      <c r="B25" s="469">
        <v>2015</v>
      </c>
      <c r="C25" s="478">
        <f>NA1cT!C27</f>
        <v>378.9</v>
      </c>
      <c r="D25" s="474">
        <f>NA1cT!D27</f>
        <v>17.88</v>
      </c>
      <c r="E25" s="474">
        <f>NA1cT!E27</f>
        <v>805.8</v>
      </c>
      <c r="F25" s="474">
        <f>NA1cT!F27</f>
        <v>267.33</v>
      </c>
      <c r="G25" s="474">
        <f>NA1cT!G27</f>
        <v>155.69999999999999</v>
      </c>
      <c r="H25" s="474">
        <f>NA1cT!H27</f>
        <v>418.91</v>
      </c>
      <c r="I25" s="474">
        <f>NA1cT!I27</f>
        <v>2348.4</v>
      </c>
      <c r="J25" s="474">
        <f>NA1cT!J27</f>
        <v>1054.24</v>
      </c>
      <c r="K25" s="474">
        <f>NA1cT!K27</f>
        <v>1152.68</v>
      </c>
      <c r="L25" s="475">
        <f>NA1cT!L27</f>
        <v>751.79</v>
      </c>
      <c r="M25" s="478">
        <f>NA1cT!M27</f>
        <v>1491.2</v>
      </c>
      <c r="N25" s="474">
        <f>NA1cT!N27</f>
        <v>1768.4</v>
      </c>
      <c r="O25" s="474">
        <f>NA1cT!O27</f>
        <v>1237.81</v>
      </c>
      <c r="P25" s="474">
        <f>NA1cT!P27</f>
        <v>182.1</v>
      </c>
      <c r="Q25" s="474">
        <f>NA1cT!Q27</f>
        <v>1541.76</v>
      </c>
      <c r="R25" s="474">
        <f>NA1cT!R27</f>
        <v>1025.1099999999999</v>
      </c>
      <c r="S25" s="474">
        <f>NA1cT!S27</f>
        <v>644.58000000000004</v>
      </c>
      <c r="T25" s="474">
        <f>NA1cT!T27</f>
        <v>231.55</v>
      </c>
      <c r="U25" s="474">
        <f>NA1cT!U27</f>
        <v>259.63</v>
      </c>
      <c r="V25" s="474">
        <f>NA1cT!V27</f>
        <v>145.88999999999999</v>
      </c>
      <c r="W25" s="474" t="str">
        <f>NA1cT!W27</f>
        <v>:</v>
      </c>
      <c r="X25" s="481">
        <f>NA1cT!AC27</f>
        <v>17420.599999999999</v>
      </c>
    </row>
    <row r="26" spans="2:24" ht="13.5" customHeight="1" thickBot="1">
      <c r="C26" s="435"/>
      <c r="D26" s="435"/>
      <c r="E26" s="435"/>
      <c r="F26" s="435"/>
      <c r="G26" s="435"/>
      <c r="H26" s="435"/>
      <c r="I26" s="435"/>
      <c r="J26" s="435"/>
      <c r="K26" s="435"/>
      <c r="L26" s="435"/>
      <c r="M26" s="435"/>
      <c r="N26" s="435"/>
      <c r="O26" s="435"/>
      <c r="P26" s="435"/>
      <c r="Q26" s="435"/>
      <c r="R26" s="435"/>
      <c r="S26" s="435"/>
      <c r="T26" s="435"/>
      <c r="U26" s="435"/>
      <c r="V26" s="435"/>
      <c r="W26" s="435"/>
      <c r="X26" s="435"/>
    </row>
    <row r="27" spans="2:24" ht="13.5" customHeight="1">
      <c r="B27" s="468" t="str">
        <f ca="1">lookup!S4</f>
        <v>1995-2015</v>
      </c>
      <c r="C27" s="453">
        <f>NA1cT!C30</f>
        <v>365.532380952381</v>
      </c>
      <c r="D27" s="454">
        <f>NA1cT!D30</f>
        <v>32.076666666666661</v>
      </c>
      <c r="E27" s="454">
        <f>NA1cT!E30</f>
        <v>905.37</v>
      </c>
      <c r="F27" s="454">
        <f>NA1cT!F30</f>
        <v>210.84666666666666</v>
      </c>
      <c r="G27" s="454">
        <f>NA1cT!G30</f>
        <v>98.845714285714294</v>
      </c>
      <c r="H27" s="454">
        <f>NA1cT!H30</f>
        <v>1032.1709523809525</v>
      </c>
      <c r="I27" s="454">
        <f>NA1cT!I30</f>
        <v>1861.0985714285714</v>
      </c>
      <c r="J27" s="454">
        <f>NA1cT!J30</f>
        <v>947.10333333333347</v>
      </c>
      <c r="K27" s="454">
        <f>NA1cT!K30</f>
        <v>898.71666666666658</v>
      </c>
      <c r="L27" s="455">
        <f>NA1cT!L30</f>
        <v>525.02523809523802</v>
      </c>
      <c r="M27" s="453">
        <f>NA1cT!M30</f>
        <v>924.39095238095229</v>
      </c>
      <c r="N27" s="454">
        <f>NA1cT!N30</f>
        <v>1302.6171428571429</v>
      </c>
      <c r="O27" s="454">
        <f>NA1cT!O30</f>
        <v>781.46999999999991</v>
      </c>
      <c r="P27" s="454">
        <f>NA1cT!P30</f>
        <v>150.63380952380953</v>
      </c>
      <c r="Q27" s="454">
        <f>NA1cT!Q30</f>
        <v>1296.4714285714283</v>
      </c>
      <c r="R27" s="454">
        <f>NA1cT!R30</f>
        <v>727.0333333333333</v>
      </c>
      <c r="S27" s="454">
        <f>NA1cT!S30</f>
        <v>460.25476190476195</v>
      </c>
      <c r="T27" s="454">
        <f>NA1cT!T30</f>
        <v>173.17047619047622</v>
      </c>
      <c r="U27" s="454">
        <f>NA1cT!U30</f>
        <v>224.18857142857144</v>
      </c>
      <c r="V27" s="454">
        <f>NA1cT!V30</f>
        <v>101.40619047619046</v>
      </c>
      <c r="W27" s="454"/>
      <c r="X27" s="465">
        <f>NA1cT!AC30</f>
        <v>14248.516761904762</v>
      </c>
    </row>
    <row r="28" spans="2:24" ht="13.5" customHeight="1">
      <c r="B28" s="442" t="str">
        <f>lookup!S5</f>
        <v>1995-2008</v>
      </c>
      <c r="C28" s="456">
        <f ca="1">NA1cT!C31</f>
        <v>346.07428571428579</v>
      </c>
      <c r="D28" s="457">
        <f ca="1">NA1cT!D31</f>
        <v>32.932142857142857</v>
      </c>
      <c r="E28" s="457">
        <f ca="1">NA1cT!E31</f>
        <v>907.30642857142846</v>
      </c>
      <c r="F28" s="457">
        <f ca="1">NA1cT!F31</f>
        <v>164.35642857142858</v>
      </c>
      <c r="G28" s="457">
        <f ca="1">NA1cT!G31</f>
        <v>70.662142857142868</v>
      </c>
      <c r="H28" s="457">
        <f ca="1">NA1cT!H31</f>
        <v>1078.482857142857</v>
      </c>
      <c r="I28" s="457">
        <f ca="1">NA1cT!I31</f>
        <v>1576.1</v>
      </c>
      <c r="J28" s="457">
        <f ca="1">NA1cT!J31</f>
        <v>864.0428571428572</v>
      </c>
      <c r="K28" s="457">
        <f ca="1">NA1cT!K31</f>
        <v>821.11642857142851</v>
      </c>
      <c r="L28" s="458">
        <f ca="1">NA1cT!L31</f>
        <v>430.39142857142855</v>
      </c>
      <c r="M28" s="456">
        <f ca="1">NA1cT!M31</f>
        <v>669.15214285714285</v>
      </c>
      <c r="N28" s="457">
        <f ca="1">NA1cT!N31</f>
        <v>982.88285714285701</v>
      </c>
      <c r="O28" s="457">
        <f ca="1">NA1cT!O31</f>
        <v>590.15928571428572</v>
      </c>
      <c r="P28" s="457">
        <f ca="1">NA1cT!P31</f>
        <v>130.27714285714288</v>
      </c>
      <c r="Q28" s="457">
        <f ca="1">NA1cT!Q31</f>
        <v>1077.1392857142857</v>
      </c>
      <c r="R28" s="457">
        <f ca="1">NA1cT!R31</f>
        <v>565.56285714285718</v>
      </c>
      <c r="S28" s="457">
        <f ca="1">NA1cT!S31</f>
        <v>365.12642857142862</v>
      </c>
      <c r="T28" s="457">
        <f ca="1">NA1cT!T31</f>
        <v>136.69000000000003</v>
      </c>
      <c r="U28" s="457">
        <f ca="1">NA1cT!U31</f>
        <v>197.76357142857142</v>
      </c>
      <c r="V28" s="457">
        <f ca="1">NA1cT!V31</f>
        <v>67.11571428571429</v>
      </c>
      <c r="W28" s="457"/>
      <c r="X28" s="466">
        <f ca="1">NA1cT!AC31</f>
        <v>12123.132285714286</v>
      </c>
    </row>
    <row r="29" spans="2:24" ht="13.5" customHeight="1" thickBot="1">
      <c r="B29" s="469" t="str">
        <f ca="1">lookup!S6</f>
        <v>2009-2015</v>
      </c>
      <c r="C29" s="459">
        <f ca="1">NA1cT!C32</f>
        <v>404.44857142857148</v>
      </c>
      <c r="D29" s="460">
        <f ca="1">NA1cT!D32</f>
        <v>30.365714285714287</v>
      </c>
      <c r="E29" s="460">
        <f ca="1">NA1cT!E32</f>
        <v>901.49714285714288</v>
      </c>
      <c r="F29" s="460">
        <f ca="1">NA1cT!F32</f>
        <v>303.82714285714286</v>
      </c>
      <c r="G29" s="460">
        <f ca="1">NA1cT!G32</f>
        <v>155.21285714285713</v>
      </c>
      <c r="H29" s="460">
        <f ca="1">NA1cT!H32</f>
        <v>939.54714285714283</v>
      </c>
      <c r="I29" s="460">
        <f ca="1">NA1cT!I32</f>
        <v>2431.0957142857146</v>
      </c>
      <c r="J29" s="460">
        <f ca="1">NA1cT!J32</f>
        <v>1113.2242857142855</v>
      </c>
      <c r="K29" s="460">
        <f ca="1">NA1cT!K32</f>
        <v>1053.9171428571428</v>
      </c>
      <c r="L29" s="461">
        <f ca="1">NA1cT!L32</f>
        <v>714.2928571428572</v>
      </c>
      <c r="M29" s="459">
        <f ca="1">NA1cT!M32</f>
        <v>1434.8685714285716</v>
      </c>
      <c r="N29" s="460">
        <f ca="1">NA1cT!N32</f>
        <v>1942.0857142857142</v>
      </c>
      <c r="O29" s="460">
        <f ca="1">NA1cT!O32</f>
        <v>1164.0914285714284</v>
      </c>
      <c r="P29" s="460">
        <f ca="1">NA1cT!P32</f>
        <v>191.34714285714287</v>
      </c>
      <c r="Q29" s="460">
        <f ca="1">NA1cT!Q32</f>
        <v>1735.1357142857144</v>
      </c>
      <c r="R29" s="460">
        <f ca="1">NA1cT!R32</f>
        <v>1049.9742857142858</v>
      </c>
      <c r="S29" s="460">
        <f ca="1">NA1cT!S32</f>
        <v>650.51142857142861</v>
      </c>
      <c r="T29" s="460">
        <f ca="1">NA1cT!T32</f>
        <v>246.13142857142856</v>
      </c>
      <c r="U29" s="460">
        <f ca="1">NA1cT!U32</f>
        <v>277.0385714285714</v>
      </c>
      <c r="V29" s="460">
        <f ca="1">NA1cT!V32</f>
        <v>169.98714285714283</v>
      </c>
      <c r="W29" s="460"/>
      <c r="X29" s="467">
        <f ca="1">NA1cT!AC32</f>
        <v>18499.285714285714</v>
      </c>
    </row>
    <row r="30" spans="2:24" ht="13.5" customHeight="1"/>
    <row r="31" spans="2:24" ht="13.5" customHeight="1" thickBot="1">
      <c r="C31" s="390" t="s">
        <v>492</v>
      </c>
      <c r="D31" s="391"/>
      <c r="E31" s="391"/>
      <c r="F31" s="391"/>
      <c r="G31" s="391"/>
      <c r="H31" s="391"/>
      <c r="I31" s="391"/>
      <c r="J31" s="391"/>
      <c r="K31" s="391"/>
      <c r="L31" s="391"/>
      <c r="M31" s="390" t="s">
        <v>492</v>
      </c>
      <c r="N31" s="391"/>
      <c r="O31" s="391"/>
      <c r="P31" s="391"/>
      <c r="Q31" s="391"/>
      <c r="R31" s="391"/>
      <c r="S31" s="391"/>
      <c r="T31" s="391"/>
      <c r="U31" s="391"/>
      <c r="V31" s="391"/>
      <c r="W31" s="392"/>
      <c r="X31" s="392"/>
    </row>
    <row r="32" spans="2:24" ht="13.5" customHeight="1">
      <c r="B32" s="468">
        <v>1995</v>
      </c>
      <c r="C32" s="482">
        <f>NA2T!C7</f>
        <v>107.01620859760395</v>
      </c>
      <c r="D32" s="483">
        <f>NA2T!D7</f>
        <v>49.700322729368359</v>
      </c>
      <c r="E32" s="483">
        <f>NA2T!E7</f>
        <v>100.51482196965982</v>
      </c>
      <c r="F32" s="483">
        <f>NA2T!F7</f>
        <v>54.616678935745085</v>
      </c>
      <c r="G32" s="483">
        <f>NA2T!G7</f>
        <v>39.499947473474109</v>
      </c>
      <c r="H32" s="483">
        <f>NA2T!H7</f>
        <v>75.879008790087909</v>
      </c>
      <c r="I32" s="483">
        <f>NA2T!I7</f>
        <v>44.202629652288159</v>
      </c>
      <c r="J32" s="483">
        <f>NA2T!J7</f>
        <v>86.726336138021978</v>
      </c>
      <c r="K32" s="483">
        <f>NA2T!K7</f>
        <v>90.795423713484681</v>
      </c>
      <c r="L32" s="484">
        <f>NA2T!L7</f>
        <v>27.771337487320679</v>
      </c>
      <c r="M32" s="482">
        <f>NA2T!M7</f>
        <v>43.95913346888571</v>
      </c>
      <c r="N32" s="483">
        <f>NA2T!N7</f>
        <v>73.507987717184292</v>
      </c>
      <c r="O32" s="483">
        <f>NA2T!O7</f>
        <v>65.428128246360501</v>
      </c>
      <c r="P32" s="483">
        <f>NA2T!P7</f>
        <v>56.881329524798765</v>
      </c>
      <c r="Q32" s="483">
        <f>NA2T!Q7</f>
        <v>71.875201167306841</v>
      </c>
      <c r="R32" s="483">
        <f>NA2T!R7</f>
        <v>73.25152683572091</v>
      </c>
      <c r="S32" s="483">
        <f>NA2T!S7</f>
        <v>76.992537642954929</v>
      </c>
      <c r="T32" s="483">
        <f>NA2T!T7</f>
        <v>61.891558841651261</v>
      </c>
      <c r="U32" s="483">
        <f>NA2T!U7</f>
        <v>86.220541681322544</v>
      </c>
      <c r="V32" s="483">
        <f>NA2T!V7</f>
        <v>25.204345576823584</v>
      </c>
      <c r="W32" s="483" t="str">
        <f>NA2T!W7</f>
        <v>:</v>
      </c>
      <c r="X32" s="485">
        <f>NA2T!AC7</f>
        <v>69.18084691845128</v>
      </c>
    </row>
    <row r="33" spans="2:24" ht="13.5" customHeight="1">
      <c r="B33" s="442">
        <v>1996</v>
      </c>
      <c r="C33" s="486">
        <f>NA2T!C8</f>
        <v>105.57293868921775</v>
      </c>
      <c r="D33" s="487">
        <f>NA2T!D8</f>
        <v>51.406177962194555</v>
      </c>
      <c r="E33" s="487">
        <f>NA2T!E8</f>
        <v>98.689900663875179</v>
      </c>
      <c r="F33" s="487">
        <f>NA2T!F8</f>
        <v>58.570827636975494</v>
      </c>
      <c r="G33" s="487">
        <f>NA2T!G8</f>
        <v>41.516966067864281</v>
      </c>
      <c r="H33" s="487">
        <f>NA2T!H8</f>
        <v>76.492514925149251</v>
      </c>
      <c r="I33" s="487">
        <f>NA2T!I8</f>
        <v>44.573208035382969</v>
      </c>
      <c r="J33" s="487">
        <f>NA2T!J8</f>
        <v>85.983261260657258</v>
      </c>
      <c r="K33" s="487">
        <f>NA2T!K8</f>
        <v>88.336574115944657</v>
      </c>
      <c r="L33" s="488">
        <f>NA2T!L8</f>
        <v>31.736342559049412</v>
      </c>
      <c r="M33" s="486">
        <f>NA2T!M8</f>
        <v>47.458392951276451</v>
      </c>
      <c r="N33" s="487">
        <f>NA2T!N8</f>
        <v>75.39238931861469</v>
      </c>
      <c r="O33" s="487">
        <f>NA2T!O8</f>
        <v>67.90425637887607</v>
      </c>
      <c r="P33" s="487">
        <f>NA2T!P8</f>
        <v>61.996883926252934</v>
      </c>
      <c r="Q33" s="487">
        <f>NA2T!Q8</f>
        <v>73.678375498000847</v>
      </c>
      <c r="R33" s="487">
        <f>NA2T!R8</f>
        <v>75.928062818383935</v>
      </c>
      <c r="S33" s="487">
        <f>NA2T!S8</f>
        <v>79.586700225195401</v>
      </c>
      <c r="T33" s="487">
        <f>NA2T!T8</f>
        <v>65.754775107825012</v>
      </c>
      <c r="U33" s="487">
        <f>NA2T!U8</f>
        <v>89.126802673232504</v>
      </c>
      <c r="V33" s="487">
        <f>NA2T!V8</f>
        <v>31.650284531815831</v>
      </c>
      <c r="W33" s="487" t="str">
        <f>NA2T!W8</f>
        <v>:</v>
      </c>
      <c r="X33" s="489">
        <f>NA2T!AC8</f>
        <v>70.29763933259926</v>
      </c>
    </row>
    <row r="34" spans="2:24" ht="13.5" customHeight="1">
      <c r="B34" s="442">
        <v>1997</v>
      </c>
      <c r="C34" s="486">
        <f>NA2T!C9</f>
        <v>91.492600422832979</v>
      </c>
      <c r="D34" s="487">
        <f>NA2T!D9</f>
        <v>53.065928999538947</v>
      </c>
      <c r="E34" s="487">
        <f>NA2T!E9</f>
        <v>100.78645184698509</v>
      </c>
      <c r="F34" s="487">
        <f>NA2T!F9</f>
        <v>61.241981280891778</v>
      </c>
      <c r="G34" s="487">
        <f>NA2T!G9</f>
        <v>37.630003151591552</v>
      </c>
      <c r="H34" s="487">
        <f>NA2T!H9</f>
        <v>74.478744787447866</v>
      </c>
      <c r="I34" s="487">
        <f>NA2T!I9</f>
        <v>45.136848228344476</v>
      </c>
      <c r="J34" s="487">
        <f>NA2T!J9</f>
        <v>88.650508978355859</v>
      </c>
      <c r="K34" s="487">
        <f>NA2T!K9</f>
        <v>93.413674595279005</v>
      </c>
      <c r="L34" s="488">
        <f>NA2T!L9</f>
        <v>35.630705694826837</v>
      </c>
      <c r="M34" s="486">
        <f>NA2T!M9</f>
        <v>53.456585586264026</v>
      </c>
      <c r="N34" s="487">
        <f>NA2T!N9</f>
        <v>77.183503712053493</v>
      </c>
      <c r="O34" s="487">
        <f>NA2T!O9</f>
        <v>70.516998477323483</v>
      </c>
      <c r="P34" s="487">
        <f>NA2T!P9</f>
        <v>66.164632562970667</v>
      </c>
      <c r="Q34" s="487">
        <f>NA2T!Q9</f>
        <v>75.366392721498627</v>
      </c>
      <c r="R34" s="487">
        <f>NA2T!R9</f>
        <v>79.030987025414419</v>
      </c>
      <c r="S34" s="487">
        <f>NA2T!S9</f>
        <v>81.575926171236816</v>
      </c>
      <c r="T34" s="487">
        <f>NA2T!T9</f>
        <v>76.481823783117676</v>
      </c>
      <c r="U34" s="487">
        <f>NA2T!U9</f>
        <v>92.66619767850861</v>
      </c>
      <c r="V34" s="487">
        <f>NA2T!V9</f>
        <v>34.640455250905319</v>
      </c>
      <c r="W34" s="487" t="str">
        <f>NA2T!W9</f>
        <v>:</v>
      </c>
      <c r="X34" s="489">
        <f>NA2T!AC9</f>
        <v>71.979107407854954</v>
      </c>
    </row>
    <row r="35" spans="2:24" ht="13.5" customHeight="1">
      <c r="B35" s="442">
        <v>1998</v>
      </c>
      <c r="C35" s="486">
        <f>NA2T!C10</f>
        <v>98.503171247357287</v>
      </c>
      <c r="D35" s="487">
        <f>NA2T!D10</f>
        <v>65.168280313508518</v>
      </c>
      <c r="E35" s="487">
        <f>NA2T!E10</f>
        <v>100.78056816733185</v>
      </c>
      <c r="F35" s="487">
        <f>NA2T!F10</f>
        <v>69.239667683247447</v>
      </c>
      <c r="G35" s="487">
        <f>NA2T!G10</f>
        <v>48.629057674125434</v>
      </c>
      <c r="H35" s="487">
        <f>NA2T!H10</f>
        <v>75.215252152521529</v>
      </c>
      <c r="I35" s="487">
        <f>NA2T!I10</f>
        <v>50.516001564552852</v>
      </c>
      <c r="J35" s="487">
        <f>NA2T!J10</f>
        <v>92.543550892248575</v>
      </c>
      <c r="K35" s="487">
        <f>NA2T!K10</f>
        <v>98.694266075789088</v>
      </c>
      <c r="L35" s="488">
        <f>NA2T!L10</f>
        <v>43.423054629763804</v>
      </c>
      <c r="M35" s="486">
        <f>NA2T!M10</f>
        <v>61.87714938373874</v>
      </c>
      <c r="N35" s="487">
        <f>NA2T!N10</f>
        <v>79.689820033427921</v>
      </c>
      <c r="O35" s="487">
        <f>NA2T!O10</f>
        <v>76.567858718390227</v>
      </c>
      <c r="P35" s="487">
        <f>NA2T!P10</f>
        <v>71.578810698519874</v>
      </c>
      <c r="Q35" s="487">
        <f>NA2T!Q10</f>
        <v>76.892045576465037</v>
      </c>
      <c r="R35" s="487">
        <f>NA2T!R10</f>
        <v>81.320536995862767</v>
      </c>
      <c r="S35" s="487">
        <f>NA2T!S10</f>
        <v>84.514505232481127</v>
      </c>
      <c r="T35" s="487">
        <f>NA2T!T10</f>
        <v>80.154035736290822</v>
      </c>
      <c r="U35" s="487">
        <f>NA2T!U10</f>
        <v>84.347520225114309</v>
      </c>
      <c r="V35" s="487">
        <f>NA2T!V10</f>
        <v>38.551474392136576</v>
      </c>
      <c r="W35" s="487" t="str">
        <f>NA2T!W10</f>
        <v>:</v>
      </c>
      <c r="X35" s="489">
        <f>NA2T!AC10</f>
        <v>75.617389810856068</v>
      </c>
    </row>
    <row r="36" spans="2:24" ht="13.5" customHeight="1">
      <c r="B36" s="443">
        <v>1999</v>
      </c>
      <c r="C36" s="507">
        <f>NA2T!C11</f>
        <v>111.53770260747005</v>
      </c>
      <c r="D36" s="508">
        <f>NA2T!D11</f>
        <v>74.688796680497916</v>
      </c>
      <c r="E36" s="508">
        <f>NA2T!E11</f>
        <v>101.30127381664494</v>
      </c>
      <c r="F36" s="508">
        <f>NA2T!F11</f>
        <v>68.303712272583866</v>
      </c>
      <c r="G36" s="508">
        <f>NA2T!G11</f>
        <v>64.06135098224604</v>
      </c>
      <c r="H36" s="508">
        <f>NA2T!H11</f>
        <v>75.015750157501586</v>
      </c>
      <c r="I36" s="508">
        <f>NA2T!I11</f>
        <v>53.075449558214402</v>
      </c>
      <c r="J36" s="508">
        <f>NA2T!J11</f>
        <v>94.433084151833114</v>
      </c>
      <c r="K36" s="508">
        <f>NA2T!K11</f>
        <v>107.00800397937957</v>
      </c>
      <c r="L36" s="509">
        <f>NA2T!L11</f>
        <v>50.345964352992311</v>
      </c>
      <c r="M36" s="507">
        <f>NA2T!M11</f>
        <v>73.094108492105335</v>
      </c>
      <c r="N36" s="508">
        <f>NA2T!N11</f>
        <v>81.147432658296736</v>
      </c>
      <c r="O36" s="508">
        <f>NA2T!O11</f>
        <v>80.972236057548628</v>
      </c>
      <c r="P36" s="508">
        <f>NA2T!P11</f>
        <v>78.395222020254479</v>
      </c>
      <c r="Q36" s="508">
        <f>NA2T!Q11</f>
        <v>80.533442053086731</v>
      </c>
      <c r="R36" s="508">
        <f>NA2T!R11</f>
        <v>83.286425937913378</v>
      </c>
      <c r="S36" s="508">
        <f>NA2T!S11</f>
        <v>86.402172473175256</v>
      </c>
      <c r="T36" s="508">
        <f>NA2T!T11</f>
        <v>79.605668515095502</v>
      </c>
      <c r="U36" s="508">
        <f>NA2T!U11</f>
        <v>84.936686598663385</v>
      </c>
      <c r="V36" s="508">
        <f>NA2T!V11</f>
        <v>42.441800310398349</v>
      </c>
      <c r="W36" s="508" t="str">
        <f>NA2T!W11</f>
        <v>:</v>
      </c>
      <c r="X36" s="510">
        <f>NA2T!AC11</f>
        <v>79.174614984610244</v>
      </c>
    </row>
    <row r="37" spans="2:24" ht="13.5" customHeight="1">
      <c r="B37" s="442">
        <v>2000</v>
      </c>
      <c r="C37" s="486">
        <f>NA2T!C12</f>
        <v>105.89429175475689</v>
      </c>
      <c r="D37" s="487">
        <f>NA2T!D12</f>
        <v>89.672660212079293</v>
      </c>
      <c r="E37" s="487">
        <f>NA2T!E12</f>
        <v>100.14218892495367</v>
      </c>
      <c r="F37" s="487">
        <f>NA2T!F12</f>
        <v>68.282679566726273</v>
      </c>
      <c r="G37" s="487">
        <f>NA2T!G12</f>
        <v>67.507091080995906</v>
      </c>
      <c r="H37" s="487">
        <f>NA2T!H12</f>
        <v>74.65424654246543</v>
      </c>
      <c r="I37" s="487">
        <f>NA2T!I12</f>
        <v>58.733915694671488</v>
      </c>
      <c r="J37" s="487">
        <f>NA2T!J12</f>
        <v>104.94899042383203</v>
      </c>
      <c r="K37" s="487">
        <f>NA2T!K12</f>
        <v>115.53766844532876</v>
      </c>
      <c r="L37" s="488">
        <f>NA2T!L12</f>
        <v>58.882770612954637</v>
      </c>
      <c r="M37" s="486">
        <f>NA2T!M12</f>
        <v>85.037778949218051</v>
      </c>
      <c r="N37" s="487">
        <f>NA2T!N12</f>
        <v>84.443580674000088</v>
      </c>
      <c r="O37" s="487">
        <f>NA2T!O12</f>
        <v>83.28186591908468</v>
      </c>
      <c r="P37" s="487">
        <f>NA2T!P12</f>
        <v>97.05920540119449</v>
      </c>
      <c r="Q37" s="487">
        <f>NA2T!Q12</f>
        <v>82.421017244955621</v>
      </c>
      <c r="R37" s="487">
        <f>NA2T!R12</f>
        <v>86.296473502012333</v>
      </c>
      <c r="S37" s="487">
        <f>NA2T!S12</f>
        <v>89.042698812204719</v>
      </c>
      <c r="T37" s="487">
        <f>NA2T!T12</f>
        <v>87.640172520024649</v>
      </c>
      <c r="U37" s="487">
        <f>NA2T!U12</f>
        <v>91.949525149489972</v>
      </c>
      <c r="V37" s="487">
        <f>NA2T!V12</f>
        <v>48.680807035695807</v>
      </c>
      <c r="W37" s="487" t="str">
        <f>NA2T!W12</f>
        <v>:</v>
      </c>
      <c r="X37" s="489">
        <f>NA2T!AC12</f>
        <v>83.70586901534088</v>
      </c>
    </row>
    <row r="38" spans="2:24" ht="13.5" customHeight="1">
      <c r="B38" s="442">
        <v>2001</v>
      </c>
      <c r="C38" s="486">
        <f>NA2T!C13</f>
        <v>105.36715997181115</v>
      </c>
      <c r="D38" s="487">
        <f>NA2T!D13</f>
        <v>80.659289995389585</v>
      </c>
      <c r="E38" s="487">
        <f>NA2T!E13</f>
        <v>98.501622914971023</v>
      </c>
      <c r="F38" s="487">
        <f>NA2T!F13</f>
        <v>83.110737196340295</v>
      </c>
      <c r="G38" s="487">
        <f>NA2T!G13</f>
        <v>77.907343208320199</v>
      </c>
      <c r="H38" s="487">
        <f>NA2T!H13</f>
        <v>77.271772717727188</v>
      </c>
      <c r="I38" s="487">
        <f>NA2T!I13</f>
        <v>68.231052362374513</v>
      </c>
      <c r="J38" s="487">
        <f>NA2T!J13</f>
        <v>97.686969930609109</v>
      </c>
      <c r="K38" s="487">
        <f>NA2T!K13</f>
        <v>116.91462421995118</v>
      </c>
      <c r="L38" s="488">
        <f>NA2T!L13</f>
        <v>65.515867265613664</v>
      </c>
      <c r="M38" s="486">
        <f>NA2T!M13</f>
        <v>89.384240781183323</v>
      </c>
      <c r="N38" s="487">
        <f>NA2T!N13</f>
        <v>86.890037703579907</v>
      </c>
      <c r="O38" s="487">
        <f>NA2T!O13</f>
        <v>92.222965376897989</v>
      </c>
      <c r="P38" s="487">
        <f>NA2T!P13</f>
        <v>100.54531290573878</v>
      </c>
      <c r="Q38" s="487">
        <f>NA2T!Q13</f>
        <v>83.028989550028967</v>
      </c>
      <c r="R38" s="487">
        <f>NA2T!R13</f>
        <v>88.597281247361465</v>
      </c>
      <c r="S38" s="487">
        <f>NA2T!S13</f>
        <v>90.614650947145321</v>
      </c>
      <c r="T38" s="487">
        <f>NA2T!T13</f>
        <v>94.399260628465797</v>
      </c>
      <c r="U38" s="487">
        <f>NA2T!U13</f>
        <v>89.258705592683782</v>
      </c>
      <c r="V38" s="487">
        <f>NA2T!V13</f>
        <v>58.748060010346606</v>
      </c>
      <c r="W38" s="487" t="str">
        <f>NA2T!W13</f>
        <v>:</v>
      </c>
      <c r="X38" s="489">
        <f>NA2T!AC13</f>
        <v>86.70900942121763</v>
      </c>
    </row>
    <row r="39" spans="2:24" ht="13.5" customHeight="1">
      <c r="B39" s="442">
        <v>2002</v>
      </c>
      <c r="C39" s="486">
        <f>NA2T!C14</f>
        <v>111.71247357293869</v>
      </c>
      <c r="D39" s="487">
        <f>NA2T!D14</f>
        <v>89.211618257261421</v>
      </c>
      <c r="E39" s="487">
        <f>NA2T!E14</f>
        <v>99.96665914863155</v>
      </c>
      <c r="F39" s="487">
        <f>NA2T!F14</f>
        <v>92.380902303081285</v>
      </c>
      <c r="G39" s="487">
        <f>NA2T!G14</f>
        <v>84.536190776342053</v>
      </c>
      <c r="H39" s="487">
        <f>NA2T!H14</f>
        <v>82.976329763297628</v>
      </c>
      <c r="I39" s="487">
        <f>NA2T!I14</f>
        <v>72.414225395902079</v>
      </c>
      <c r="J39" s="487">
        <f>NA2T!J14</f>
        <v>97.775244991228377</v>
      </c>
      <c r="K39" s="487">
        <f>NA2T!K14</f>
        <v>107.85475264538303</v>
      </c>
      <c r="L39" s="488">
        <f>NA2T!L14</f>
        <v>71.735980292711204</v>
      </c>
      <c r="M39" s="486">
        <f>NA2T!M14</f>
        <v>90.746040113462357</v>
      </c>
      <c r="N39" s="487">
        <f>NA2T!N14</f>
        <v>89.446884595949783</v>
      </c>
      <c r="O39" s="487">
        <f>NA2T!O14</f>
        <v>98.189864951402427</v>
      </c>
      <c r="P39" s="487">
        <f>NA2T!P14</f>
        <v>98.299143079719556</v>
      </c>
      <c r="Q39" s="487">
        <f>NA2T!Q14</f>
        <v>86.490855381270165</v>
      </c>
      <c r="R39" s="487">
        <f>NA2T!R14</f>
        <v>92.526244687737474</v>
      </c>
      <c r="S39" s="487">
        <f>NA2T!S14</f>
        <v>93.528944231023985</v>
      </c>
      <c r="T39" s="487">
        <f>NA2T!T14</f>
        <v>100.81947011706716</v>
      </c>
      <c r="U39" s="487">
        <f>NA2T!U14</f>
        <v>89.390608512135074</v>
      </c>
      <c r="V39" s="487">
        <f>NA2T!V14</f>
        <v>67.004655975168134</v>
      </c>
      <c r="W39" s="487" t="str">
        <f>NA2T!W14</f>
        <v>:</v>
      </c>
      <c r="X39" s="489">
        <f>NA2T!AC14</f>
        <v>89.512755098577244</v>
      </c>
    </row>
    <row r="40" spans="2:24" ht="13.5" customHeight="1">
      <c r="B40" s="442">
        <v>2003</v>
      </c>
      <c r="C40" s="486">
        <f>NA2T!C15</f>
        <v>99.37702607470051</v>
      </c>
      <c r="D40" s="487">
        <f>NA2T!D15</f>
        <v>91.493775933609939</v>
      </c>
      <c r="E40" s="487">
        <f>NA2T!E15</f>
        <v>102.26423605322768</v>
      </c>
      <c r="F40" s="487">
        <f>NA2T!F15</f>
        <v>98.128089178672838</v>
      </c>
      <c r="G40" s="487">
        <f>NA2T!G15</f>
        <v>90.545225338796087</v>
      </c>
      <c r="H40" s="487">
        <f>NA2T!H15</f>
        <v>90.706657066570671</v>
      </c>
      <c r="I40" s="487">
        <f>NA2T!I15</f>
        <v>79.889979841338302</v>
      </c>
      <c r="J40" s="487">
        <f>NA2T!J15</f>
        <v>97.332752282301399</v>
      </c>
      <c r="K40" s="487">
        <f>NA2T!K15</f>
        <v>101.8608121551958</v>
      </c>
      <c r="L40" s="488">
        <f>NA2T!L15</f>
        <v>73.14338501666424</v>
      </c>
      <c r="M40" s="486">
        <f>NA2T!M15</f>
        <v>86.429701031704198</v>
      </c>
      <c r="N40" s="487">
        <f>NA2T!N15</f>
        <v>92.920278306837176</v>
      </c>
      <c r="O40" s="487">
        <f>NA2T!O15</f>
        <v>96.644419461797895</v>
      </c>
      <c r="P40" s="487">
        <f>NA2T!P15</f>
        <v>102.5188262788886</v>
      </c>
      <c r="Q40" s="487">
        <f>NA2T!Q15</f>
        <v>93.604846612163755</v>
      </c>
      <c r="R40" s="487">
        <f>NA2T!R15</f>
        <v>96.580450873884786</v>
      </c>
      <c r="S40" s="487">
        <f>NA2T!S15</f>
        <v>96.535965028480604</v>
      </c>
      <c r="T40" s="487">
        <f>NA2T!T15</f>
        <v>98.724584103512001</v>
      </c>
      <c r="U40" s="487">
        <f>NA2T!U15</f>
        <v>92.77611677805136</v>
      </c>
      <c r="V40" s="487">
        <f>NA2T!V15</f>
        <v>77.744438696326938</v>
      </c>
      <c r="W40" s="487" t="str">
        <f>NA2T!W15</f>
        <v>:</v>
      </c>
      <c r="X40" s="489">
        <f>NA2T!AC15</f>
        <v>92.026994184886135</v>
      </c>
    </row>
    <row r="41" spans="2:24" ht="13.5" customHeight="1">
      <c r="B41" s="443">
        <v>2004</v>
      </c>
      <c r="C41" s="507">
        <f>NA2T!C16</f>
        <v>100.76109936575052</v>
      </c>
      <c r="D41" s="508">
        <f>NA2T!D16</f>
        <v>98.985707699400635</v>
      </c>
      <c r="E41" s="508">
        <f>NA2T!E16</f>
        <v>101.6346823303294</v>
      </c>
      <c r="F41" s="508">
        <f>NA2T!F16</f>
        <v>102.84993164370594</v>
      </c>
      <c r="G41" s="508">
        <f>NA2T!G16</f>
        <v>98.256119340266835</v>
      </c>
      <c r="H41" s="508">
        <f>NA2T!H16</f>
        <v>95.10920109201092</v>
      </c>
      <c r="I41" s="508">
        <f>NA2T!I16</f>
        <v>91.855800379103187</v>
      </c>
      <c r="J41" s="508">
        <f>NA2T!J16</f>
        <v>100.25365112355158</v>
      </c>
      <c r="K41" s="508">
        <f>NA2T!K16</f>
        <v>99.434747218956318</v>
      </c>
      <c r="L41" s="509">
        <f>NA2T!L16</f>
        <v>92.035574554412406</v>
      </c>
      <c r="M41" s="507">
        <f>NA2T!M16</f>
        <v>90.249014735045307</v>
      </c>
      <c r="N41" s="508">
        <f>NA2T!N16</f>
        <v>96.601236055505908</v>
      </c>
      <c r="O41" s="508">
        <f>NA2T!O16</f>
        <v>97.25206699776578</v>
      </c>
      <c r="P41" s="508">
        <f>NA2T!P16</f>
        <v>93.345884185925726</v>
      </c>
      <c r="Q41" s="508">
        <f>NA2T!Q16</f>
        <v>97.265555150240672</v>
      </c>
      <c r="R41" s="508">
        <f>NA2T!R16</f>
        <v>97.678083926711892</v>
      </c>
      <c r="S41" s="508">
        <f>NA2T!S16</f>
        <v>97.926877732149947</v>
      </c>
      <c r="T41" s="508">
        <f>NA2T!T16</f>
        <v>96.888478126925435</v>
      </c>
      <c r="U41" s="508">
        <f>NA2T!U16</f>
        <v>98.553464650017588</v>
      </c>
      <c r="V41" s="508">
        <f>NA2T!V16</f>
        <v>90.460424211070873</v>
      </c>
      <c r="W41" s="508" t="str">
        <f>NA2T!W16</f>
        <v>:</v>
      </c>
      <c r="X41" s="510">
        <f>NA2T!AC16</f>
        <v>96.262177049376191</v>
      </c>
    </row>
    <row r="42" spans="2:24" ht="13.5" customHeight="1">
      <c r="B42" s="442">
        <v>2005</v>
      </c>
      <c r="C42" s="486">
        <f>NA2T!C17</f>
        <v>100</v>
      </c>
      <c r="D42" s="487">
        <f>NA2T!D17</f>
        <v>100</v>
      </c>
      <c r="E42" s="487">
        <f>NA2T!E17</f>
        <v>100</v>
      </c>
      <c r="F42" s="487">
        <f>NA2T!F17</f>
        <v>100</v>
      </c>
      <c r="G42" s="487">
        <f>NA2T!G17</f>
        <v>100</v>
      </c>
      <c r="H42" s="487">
        <f>NA2T!H17</f>
        <v>100</v>
      </c>
      <c r="I42" s="487">
        <f>NA2T!I17</f>
        <v>100</v>
      </c>
      <c r="J42" s="487">
        <f>NA2T!J17</f>
        <v>100</v>
      </c>
      <c r="K42" s="487">
        <f>NA2T!K17</f>
        <v>100</v>
      </c>
      <c r="L42" s="488">
        <f>NA2T!L17</f>
        <v>100</v>
      </c>
      <c r="M42" s="486">
        <f>NA2T!M17</f>
        <v>100</v>
      </c>
      <c r="N42" s="487">
        <f>NA2T!N17</f>
        <v>100</v>
      </c>
      <c r="O42" s="487">
        <f>NA2T!O17</f>
        <v>100</v>
      </c>
      <c r="P42" s="487">
        <f>NA2T!P17</f>
        <v>100</v>
      </c>
      <c r="Q42" s="487">
        <f>NA2T!Q17</f>
        <v>100</v>
      </c>
      <c r="R42" s="487">
        <f>NA2T!R17</f>
        <v>100</v>
      </c>
      <c r="S42" s="487">
        <f>NA2T!S17</f>
        <v>100</v>
      </c>
      <c r="T42" s="487">
        <f>NA2T!T17</f>
        <v>100</v>
      </c>
      <c r="U42" s="487">
        <f>NA2T!U17</f>
        <v>100</v>
      </c>
      <c r="V42" s="487">
        <f>NA2T!V17</f>
        <v>100</v>
      </c>
      <c r="W42" s="487" t="str">
        <f>NA2T!W17</f>
        <v>:</v>
      </c>
      <c r="X42" s="489">
        <f>NA2T!AC17</f>
        <v>100</v>
      </c>
    </row>
    <row r="43" spans="2:24" ht="13.5" customHeight="1">
      <c r="B43" s="442">
        <v>2006</v>
      </c>
      <c r="C43" s="486">
        <f>NA2T!C18</f>
        <v>89.175475687103599</v>
      </c>
      <c r="D43" s="487">
        <f>NA2T!D18</f>
        <v>97.67173812816965</v>
      </c>
      <c r="E43" s="487">
        <f>NA2T!E18</f>
        <v>96.36094413446169</v>
      </c>
      <c r="F43" s="487">
        <f>NA2T!F18</f>
        <v>104.83752234724997</v>
      </c>
      <c r="G43" s="487">
        <f>NA2T!G18</f>
        <v>106.15610883496164</v>
      </c>
      <c r="H43" s="487">
        <f>NA2T!H18</f>
        <v>108.58233582335824</v>
      </c>
      <c r="I43" s="487">
        <f>NA2T!I18</f>
        <v>107.28921160577278</v>
      </c>
      <c r="J43" s="487">
        <f>NA2T!J18</f>
        <v>110.24214184349614</v>
      </c>
      <c r="K43" s="487">
        <f>NA2T!K18</f>
        <v>103.42204033643847</v>
      </c>
      <c r="L43" s="488">
        <f>NA2T!L18</f>
        <v>94.46819301550498</v>
      </c>
      <c r="M43" s="486">
        <f>NA2T!M18</f>
        <v>112.07671260386074</v>
      </c>
      <c r="N43" s="487">
        <f>NA2T!N18</f>
        <v>104.4257006258017</v>
      </c>
      <c r="O43" s="487">
        <f>NA2T!O18</f>
        <v>105.41048227576097</v>
      </c>
      <c r="P43" s="487">
        <f>NA2T!P18</f>
        <v>109.71825499870162</v>
      </c>
      <c r="Q43" s="487">
        <f>NA2T!Q18</f>
        <v>103.38032601620783</v>
      </c>
      <c r="R43" s="487">
        <f>NA2T!R18</f>
        <v>102.92702147420563</v>
      </c>
      <c r="S43" s="487">
        <f>NA2T!S18</f>
        <v>102.97390382832164</v>
      </c>
      <c r="T43" s="487">
        <f>NA2T!T18</f>
        <v>102.94516327788045</v>
      </c>
      <c r="U43" s="487">
        <f>NA2T!U18</f>
        <v>102.39623637003166</v>
      </c>
      <c r="V43" s="487">
        <f>NA2T!V18</f>
        <v>105.64924987066735</v>
      </c>
      <c r="W43" s="487" t="str">
        <f>NA2T!W18</f>
        <v>:</v>
      </c>
      <c r="X43" s="489">
        <f>NA2T!AC18</f>
        <v>104.52202153615133</v>
      </c>
    </row>
    <row r="44" spans="2:24" ht="13.5" customHeight="1">
      <c r="B44" s="442">
        <v>2007</v>
      </c>
      <c r="C44" s="486">
        <f>NA2T!C19</f>
        <v>85.829457364341096</v>
      </c>
      <c r="D44" s="487">
        <f>NA2T!D19</f>
        <v>103.87275242047028</v>
      </c>
      <c r="E44" s="487">
        <f>NA2T!E19</f>
        <v>97.88775900448141</v>
      </c>
      <c r="F44" s="487">
        <f>NA2T!F19</f>
        <v>114.94373751183089</v>
      </c>
      <c r="G44" s="487">
        <f>NA2T!G19</f>
        <v>113.37325349301398</v>
      </c>
      <c r="H44" s="487">
        <f>NA2T!H19</f>
        <v>117.61542615426154</v>
      </c>
      <c r="I44" s="487">
        <f>NA2T!I19</f>
        <v>116.77280887382283</v>
      </c>
      <c r="J44" s="487">
        <f>NA2T!J19</f>
        <v>109.18172371023434</v>
      </c>
      <c r="K44" s="487">
        <f>NA2T!K19</f>
        <v>106.84860269512527</v>
      </c>
      <c r="L44" s="488">
        <f>NA2T!L19</f>
        <v>104.5265178959571</v>
      </c>
      <c r="M44" s="486">
        <f>NA2T!M19</f>
        <v>124.50611240806286</v>
      </c>
      <c r="N44" s="487">
        <f>NA2T!N19</f>
        <v>108.64150503362227</v>
      </c>
      <c r="O44" s="487">
        <f>NA2T!O19</f>
        <v>115.6864140257005</v>
      </c>
      <c r="P44" s="487">
        <f>NA2T!P19</f>
        <v>115.00908854842899</v>
      </c>
      <c r="Q44" s="487">
        <f>NA2T!Q19</f>
        <v>103.83165604503289</v>
      </c>
      <c r="R44" s="487">
        <f>NA2T!R19</f>
        <v>105.27989642847091</v>
      </c>
      <c r="S44" s="487">
        <f>NA2T!S19</f>
        <v>105.10442884267232</v>
      </c>
      <c r="T44" s="487">
        <f>NA2T!T19</f>
        <v>109.8521256931608</v>
      </c>
      <c r="U44" s="487">
        <f>NA2T!U19</f>
        <v>103.38550826591629</v>
      </c>
      <c r="V44" s="487">
        <f>NA2T!V19</f>
        <v>110.7087428867046</v>
      </c>
      <c r="W44" s="487" t="str">
        <f>NA2T!W19</f>
        <v>:</v>
      </c>
      <c r="X44" s="489">
        <f>NA2T!AC19</f>
        <v>109.6791843905671</v>
      </c>
    </row>
    <row r="45" spans="2:24" ht="13.5" customHeight="1">
      <c r="B45" s="442">
        <v>2008</v>
      </c>
      <c r="C45" s="486">
        <f>NA2T!C20</f>
        <v>80.301620859760391</v>
      </c>
      <c r="D45" s="487">
        <f>NA2T!D20</f>
        <v>111.66436145689256</v>
      </c>
      <c r="E45" s="487">
        <f>NA2T!E20</f>
        <v>101.08063582964786</v>
      </c>
      <c r="F45" s="487">
        <f>NA2T!F20</f>
        <v>118.46671574298033</v>
      </c>
      <c r="G45" s="487">
        <f>NA2T!G20</f>
        <v>90.702804916482833</v>
      </c>
      <c r="H45" s="487">
        <f>NA2T!H20</f>
        <v>119.74694746947469</v>
      </c>
      <c r="I45" s="487">
        <f>NA2T!I20</f>
        <v>121.13951599153536</v>
      </c>
      <c r="J45" s="487">
        <f>NA2T!J20</f>
        <v>119.57918496418716</v>
      </c>
      <c r="K45" s="487">
        <f>NA2T!K20</f>
        <v>103.25924753549789</v>
      </c>
      <c r="L45" s="488">
        <f>NA2T!L20</f>
        <v>108.46978698739314</v>
      </c>
      <c r="M45" s="486">
        <f>NA2T!M20</f>
        <v>132.84885910083591</v>
      </c>
      <c r="N45" s="487">
        <f>NA2T!N20</f>
        <v>112.43907179228047</v>
      </c>
      <c r="O45" s="487">
        <f>NA2T!O20</f>
        <v>124.6801667828834</v>
      </c>
      <c r="P45" s="487">
        <f>NA2T!P20</f>
        <v>112.27603219942873</v>
      </c>
      <c r="Q45" s="487">
        <f>NA2T!Q20</f>
        <v>105.73282120607401</v>
      </c>
      <c r="R45" s="487">
        <f>NA2T!R20</f>
        <v>112.8029045059244</v>
      </c>
      <c r="S45" s="487">
        <f>NA2T!S20</f>
        <v>112.94873493177904</v>
      </c>
      <c r="T45" s="487">
        <f>NA2T!T20</f>
        <v>109.82747997535427</v>
      </c>
      <c r="U45" s="487">
        <f>NA2T!U20</f>
        <v>123.84365107281042</v>
      </c>
      <c r="V45" s="487">
        <f>NA2T!V20</f>
        <v>126.652871184687</v>
      </c>
      <c r="W45" s="487" t="str">
        <f>NA2T!W20</f>
        <v>:</v>
      </c>
      <c r="X45" s="489">
        <f>NA2T!AC20</f>
        <v>113.68554395006851</v>
      </c>
    </row>
    <row r="46" spans="2:24" ht="13.5" customHeight="1">
      <c r="B46" s="443">
        <v>2009</v>
      </c>
      <c r="C46" s="507">
        <f>NA2T!C21</f>
        <v>80.101479915433416</v>
      </c>
      <c r="D46" s="508">
        <f>NA2T!D21</f>
        <v>83.725218994928525</v>
      </c>
      <c r="E46" s="508">
        <f>NA2T!E21</f>
        <v>95.179305137432962</v>
      </c>
      <c r="F46" s="508">
        <f>NA2T!F21</f>
        <v>123.44620885476915</v>
      </c>
      <c r="G46" s="508">
        <f>NA2T!G21</f>
        <v>105.71488601743881</v>
      </c>
      <c r="H46" s="508">
        <f>NA2T!H21</f>
        <v>97.42972429724297</v>
      </c>
      <c r="I46" s="508">
        <f>NA2T!I21</f>
        <v>117.93519140699435</v>
      </c>
      <c r="J46" s="508">
        <f>NA2T!J21</f>
        <v>113.66028627937381</v>
      </c>
      <c r="K46" s="508">
        <f>NA2T!K21</f>
        <v>97.017726327213524</v>
      </c>
      <c r="L46" s="509">
        <f>NA2T!L21</f>
        <v>103.9704390668019</v>
      </c>
      <c r="M46" s="507">
        <f>NA2T!M21</f>
        <v>141.42129176393806</v>
      </c>
      <c r="N46" s="508">
        <f>NA2T!N21</f>
        <v>116.40766509892333</v>
      </c>
      <c r="O46" s="508">
        <f>NA2T!O21</f>
        <v>120.53051756770219</v>
      </c>
      <c r="P46" s="508">
        <f>NA2T!P21</f>
        <v>109.28979485847832</v>
      </c>
      <c r="Q46" s="508">
        <f>NA2T!Q21</f>
        <v>112.41193342345628</v>
      </c>
      <c r="R46" s="508">
        <f>NA2T!R21</f>
        <v>118.07435760321971</v>
      </c>
      <c r="S46" s="508">
        <f>NA2T!S21</f>
        <v>114.45666092639202</v>
      </c>
      <c r="T46" s="508">
        <f>NA2T!T21</f>
        <v>114.09735058533579</v>
      </c>
      <c r="U46" s="508">
        <f>NA2T!U21</f>
        <v>113.94213858600068</v>
      </c>
      <c r="V46" s="508">
        <f>NA2T!V21</f>
        <v>144.94568028970511</v>
      </c>
      <c r="W46" s="508" t="str">
        <f>NA2T!W21</f>
        <v>:</v>
      </c>
      <c r="X46" s="510">
        <f>NA2T!AC21</f>
        <v>111.37891379701274</v>
      </c>
    </row>
    <row r="47" spans="2:24" ht="13.5" customHeight="1">
      <c r="B47" s="442">
        <v>2010</v>
      </c>
      <c r="C47" s="486">
        <f>NA2T!C22</f>
        <v>87.069767441860463</v>
      </c>
      <c r="D47" s="487">
        <f>NA2T!D22</f>
        <v>90.548639926233292</v>
      </c>
      <c r="E47" s="487">
        <f>NA2T!E22</f>
        <v>93.632878001902398</v>
      </c>
      <c r="F47" s="487">
        <f>NA2T!F22</f>
        <v>126.27510779261752</v>
      </c>
      <c r="G47" s="487">
        <f>NA2T!G22</f>
        <v>117.84851349931715</v>
      </c>
      <c r="H47" s="487">
        <f>NA2T!H22</f>
        <v>89.484894848948485</v>
      </c>
      <c r="I47" s="487">
        <f>NA2T!I22</f>
        <v>119.1066002066012</v>
      </c>
      <c r="J47" s="487">
        <f>NA2T!J22</f>
        <v>119.88535416177804</v>
      </c>
      <c r="K47" s="487">
        <f>NA2T!K22</f>
        <v>100.24984172922132</v>
      </c>
      <c r="L47" s="488">
        <f>NA2T!L22</f>
        <v>108.20533256049846</v>
      </c>
      <c r="M47" s="486">
        <f>NA2T!M22</f>
        <v>146.75929412355347</v>
      </c>
      <c r="N47" s="487">
        <f>NA2T!N22</f>
        <v>119.66649823143003</v>
      </c>
      <c r="O47" s="487">
        <f>NA2T!O22</f>
        <v>128.91946891320742</v>
      </c>
      <c r="P47" s="487">
        <f>NA2T!P22</f>
        <v>110.38042066995585</v>
      </c>
      <c r="Q47" s="487">
        <f>NA2T!Q22</f>
        <v>109.21042279109356</v>
      </c>
      <c r="R47" s="487">
        <f>NA2T!R22</f>
        <v>120.434268666798</v>
      </c>
      <c r="S47" s="487">
        <f>NA2T!S22</f>
        <v>116.62030290987771</v>
      </c>
      <c r="T47" s="487">
        <f>NA2T!T22</f>
        <v>123.17313616759087</v>
      </c>
      <c r="U47" s="487">
        <f>NA2T!U22</f>
        <v>109.54977136827296</v>
      </c>
      <c r="V47" s="487">
        <f>NA2T!V22</f>
        <v>159.87584066218315</v>
      </c>
      <c r="W47" s="487" t="str">
        <f>NA2T!W22</f>
        <v>:</v>
      </c>
      <c r="X47" s="489">
        <f>NA2T!AC22</f>
        <v>112.89854167317242</v>
      </c>
    </row>
    <row r="48" spans="2:24" ht="13.5" customHeight="1">
      <c r="B48" s="442">
        <v>2011</v>
      </c>
      <c r="C48" s="486">
        <f>NA2T!C23</f>
        <v>92.109936575052856</v>
      </c>
      <c r="D48" s="487">
        <f>NA2T!D23</f>
        <v>82.803135085292752</v>
      </c>
      <c r="E48" s="487">
        <f>NA2T!E23</f>
        <v>88.287555036920097</v>
      </c>
      <c r="F48" s="487">
        <f>NA2T!F23</f>
        <v>118.71910821327162</v>
      </c>
      <c r="G48" s="487">
        <f>NA2T!G23</f>
        <v>119.38228805546802</v>
      </c>
      <c r="H48" s="487">
        <f>NA2T!H23</f>
        <v>80.720307203072039</v>
      </c>
      <c r="I48" s="487">
        <f>NA2T!I23</f>
        <v>118.52841769549389</v>
      </c>
      <c r="J48" s="487">
        <f>NA2T!J23</f>
        <v>111.58861586939761</v>
      </c>
      <c r="K48" s="487">
        <f>NA2T!K23</f>
        <v>107.41046395948268</v>
      </c>
      <c r="L48" s="488">
        <f>NA2T!L23</f>
        <v>111.87146790320244</v>
      </c>
      <c r="M48" s="486">
        <f>NA2T!M23</f>
        <v>149.42515751688128</v>
      </c>
      <c r="N48" s="487">
        <f>NA2T!N23</f>
        <v>121.51125276946399</v>
      </c>
      <c r="O48" s="487">
        <f>NA2T!O23</f>
        <v>140.05208407451153</v>
      </c>
      <c r="P48" s="487">
        <f>NA2T!P23</f>
        <v>108.64061282783692</v>
      </c>
      <c r="Q48" s="487">
        <f>NA2T!Q23</f>
        <v>111.87262622577944</v>
      </c>
      <c r="R48" s="487">
        <f>NA2T!R23</f>
        <v>122.92082969801019</v>
      </c>
      <c r="S48" s="487">
        <f>NA2T!S23</f>
        <v>119.20121870446417</v>
      </c>
      <c r="T48" s="487">
        <f>NA2T!T23</f>
        <v>140.03696857670977</v>
      </c>
      <c r="U48" s="487">
        <f>NA2T!U23</f>
        <v>107.430531129089</v>
      </c>
      <c r="V48" s="487">
        <f>NA2T!V23</f>
        <v>169.71546818416968</v>
      </c>
      <c r="W48" s="487" t="str">
        <f>NA2T!W23</f>
        <v>:</v>
      </c>
      <c r="X48" s="489">
        <f>NA2T!AC23</f>
        <v>113.35500706693151</v>
      </c>
    </row>
    <row r="49" spans="2:24" ht="13.5" customHeight="1">
      <c r="B49" s="442">
        <v>2012</v>
      </c>
      <c r="C49" s="486">
        <f>NA2T!C24</f>
        <v>91.563072586328403</v>
      </c>
      <c r="D49" s="487">
        <f>NA2T!D24</f>
        <v>51.06039649608114</v>
      </c>
      <c r="E49" s="487">
        <f>NA2T!E24</f>
        <v>80.534826480480888</v>
      </c>
      <c r="F49" s="487">
        <f>NA2T!F24</f>
        <v>114.69660321800399</v>
      </c>
      <c r="G49" s="487">
        <f>NA2T!G24</f>
        <v>114.95955457506042</v>
      </c>
      <c r="H49" s="487">
        <f>NA2T!H24</f>
        <v>65.138901389013895</v>
      </c>
      <c r="I49" s="487">
        <f>NA2T!I24</f>
        <v>112.83184065630986</v>
      </c>
      <c r="J49" s="487">
        <f>NA2T!J24</f>
        <v>103.77347949001599</v>
      </c>
      <c r="K49" s="487">
        <f>NA2T!K24</f>
        <v>109.97332006873475</v>
      </c>
      <c r="L49" s="488">
        <f>NA2T!L24</f>
        <v>113.58317635125343</v>
      </c>
      <c r="M49" s="486">
        <f>NA2T!M24</f>
        <v>149.8870396867234</v>
      </c>
      <c r="N49" s="487">
        <f>NA2T!N24</f>
        <v>123.00851245772924</v>
      </c>
      <c r="O49" s="487">
        <f>NA2T!O24</f>
        <v>148.45668910361317</v>
      </c>
      <c r="P49" s="487">
        <f>NA2T!P24</f>
        <v>114.25603739288496</v>
      </c>
      <c r="Q49" s="487">
        <f>NA2T!Q24</f>
        <v>113.44691686515174</v>
      </c>
      <c r="R49" s="487">
        <f>NA2T!R24</f>
        <v>124.23798936140271</v>
      </c>
      <c r="S49" s="487">
        <f>NA2T!S24</f>
        <v>119.87680487481786</v>
      </c>
      <c r="T49" s="487">
        <f>NA2T!T24</f>
        <v>133.17313616759085</v>
      </c>
      <c r="U49" s="487">
        <f>NA2T!U24</f>
        <v>105.14861062258178</v>
      </c>
      <c r="V49" s="487">
        <f>NA2T!V24</f>
        <v>163.16606311433003</v>
      </c>
      <c r="W49" s="487" t="str">
        <f>NA2T!W24</f>
        <v>:</v>
      </c>
      <c r="X49" s="489">
        <f>NA2T!AC24</f>
        <v>110.57980744817924</v>
      </c>
    </row>
    <row r="50" spans="2:24" ht="13.5" customHeight="1">
      <c r="B50" s="442">
        <v>2013</v>
      </c>
      <c r="C50" s="486">
        <f>NA2T!C25</f>
        <v>86.257928118393238</v>
      </c>
      <c r="D50" s="487">
        <f>NA2T!D25</f>
        <v>41.101890272014749</v>
      </c>
      <c r="E50" s="487">
        <f>NA2T!E25</f>
        <v>72.392794453651319</v>
      </c>
      <c r="F50" s="487">
        <f>NA2T!F25</f>
        <v>116.85771374487328</v>
      </c>
      <c r="G50" s="487">
        <f>NA2T!G25</f>
        <v>122.27124697972475</v>
      </c>
      <c r="H50" s="487">
        <f>NA2T!H25</f>
        <v>43.645936459364599</v>
      </c>
      <c r="I50" s="487">
        <f>NA2T!I25</f>
        <v>105.98291026888242</v>
      </c>
      <c r="J50" s="487">
        <f>NA2T!J25</f>
        <v>104.32547797034405</v>
      </c>
      <c r="K50" s="487">
        <f>NA2T!K25</f>
        <v>101.8619426607579</v>
      </c>
      <c r="L50" s="488">
        <f>NA2T!L25</f>
        <v>119.42290972322849</v>
      </c>
      <c r="M50" s="486">
        <f>NA2T!M25</f>
        <v>140.6017019353867</v>
      </c>
      <c r="N50" s="487">
        <f>NA2T!N25</f>
        <v>120.82403700392585</v>
      </c>
      <c r="O50" s="487">
        <f>NA2T!O25</f>
        <v>139.01609483286134</v>
      </c>
      <c r="P50" s="487">
        <f>NA2T!P25</f>
        <v>105.77122825240197</v>
      </c>
      <c r="Q50" s="487">
        <f>NA2T!Q25</f>
        <v>107.06034661574004</v>
      </c>
      <c r="R50" s="487">
        <f>NA2T!R25</f>
        <v>123.46823900256115</v>
      </c>
      <c r="S50" s="487">
        <f>NA2T!S25</f>
        <v>120.02031174106946</v>
      </c>
      <c r="T50" s="487">
        <f>NA2T!T25</f>
        <v>114.57794208256315</v>
      </c>
      <c r="U50" s="487">
        <f>NA2T!U25</f>
        <v>101.40256771016531</v>
      </c>
      <c r="V50" s="487">
        <f>NA2T!V25</f>
        <v>141.6761510605277</v>
      </c>
      <c r="W50" s="487" t="str">
        <f>NA2T!W25</f>
        <v>:</v>
      </c>
      <c r="X50" s="489">
        <f>NA2T!AC25</f>
        <v>104.01240141257166</v>
      </c>
    </row>
    <row r="51" spans="2:24" ht="13.5" customHeight="1" thickBot="1">
      <c r="B51" s="443">
        <v>2014</v>
      </c>
      <c r="C51" s="490">
        <f>NA2T!C26</f>
        <v>80.515856236786462</v>
      </c>
      <c r="D51" s="491">
        <f>NA2T!D26</f>
        <v>36.284001844167825</v>
      </c>
      <c r="E51" s="491">
        <f>NA2T!E26</f>
        <v>70.964040911185862</v>
      </c>
      <c r="F51" s="491">
        <f>NA2T!F26</f>
        <v>116.1951835103586</v>
      </c>
      <c r="G51" s="491">
        <f>NA2T!G26</f>
        <v>122.43933186259062</v>
      </c>
      <c r="H51" s="491">
        <f>NA2T!H26</f>
        <v>33.70083700837008</v>
      </c>
      <c r="I51" s="491">
        <f>NA2T!I26</f>
        <v>106.10175611028092</v>
      </c>
      <c r="J51" s="491">
        <f>NA2T!J26</f>
        <v>97.19307655347346</v>
      </c>
      <c r="K51" s="491">
        <f>NA2T!K26</f>
        <v>105.48860450393416</v>
      </c>
      <c r="L51" s="492">
        <f>NA2T!L26</f>
        <v>111.54180553542963</v>
      </c>
      <c r="M51" s="490">
        <f>NA2T!M26</f>
        <v>125.65328714511634</v>
      </c>
      <c r="N51" s="491">
        <f>NA2T!N26</f>
        <v>120.69576709293739</v>
      </c>
      <c r="O51" s="491">
        <f>NA2T!O26</f>
        <v>143.0291300821107</v>
      </c>
      <c r="P51" s="491">
        <f>NA2T!P26</f>
        <v>102.72656452869387</v>
      </c>
      <c r="Q51" s="491">
        <f>NA2T!Q26</f>
        <v>105.52396483774291</v>
      </c>
      <c r="R51" s="491">
        <f>NA2T!R26</f>
        <v>122.9137935886972</v>
      </c>
      <c r="S51" s="491">
        <f>NA2T!S26</f>
        <v>120.32940345299599</v>
      </c>
      <c r="T51" s="491">
        <f>NA2T!T26</f>
        <v>115.1139864448552</v>
      </c>
      <c r="U51" s="491">
        <f>NA2T!U26</f>
        <v>101.71034118888498</v>
      </c>
      <c r="V51" s="491">
        <f>NA2T!V26</f>
        <v>125.53543714433522</v>
      </c>
      <c r="W51" s="491" t="str">
        <f>NA2T!W26</f>
        <v>:</v>
      </c>
      <c r="X51" s="493">
        <f>NA2T!AC26</f>
        <v>101.41501556625741</v>
      </c>
    </row>
    <row r="52" spans="2:24" ht="13.5" customHeight="1" thickBot="1">
      <c r="B52" s="443">
        <v>2015</v>
      </c>
      <c r="C52" s="490">
        <f>NA2T!C27</f>
        <v>81.694150810429875</v>
      </c>
      <c r="D52" s="491">
        <f>NA2T!D27</f>
        <v>37.252189949285388</v>
      </c>
      <c r="E52" s="491">
        <f>NA2T!E27</f>
        <v>72.534983378604977</v>
      </c>
      <c r="F52" s="491">
        <f>NA2T!F27</f>
        <v>118.48774844883793</v>
      </c>
      <c r="G52" s="491">
        <f>NA2T!G27</f>
        <v>122.91207059565082</v>
      </c>
      <c r="H52" s="491">
        <f>NA2T!H27</f>
        <v>31.920319203192037</v>
      </c>
      <c r="I52" s="491">
        <f>NA2T!I27</f>
        <v>107.77462415629479</v>
      </c>
      <c r="J52" s="491">
        <f>NA2T!J27</f>
        <v>98.475858447029367</v>
      </c>
      <c r="K52" s="491">
        <f>NA2T!K27</f>
        <v>110.89807361852222</v>
      </c>
      <c r="L52" s="492">
        <f>NA2T!L27</f>
        <v>113.82227213447325</v>
      </c>
      <c r="M52" s="490">
        <f>NA2T!M27</f>
        <v>128.78730828124608</v>
      </c>
      <c r="N52" s="491">
        <f>NA2T!N27</f>
        <v>121.25859991448674</v>
      </c>
      <c r="O52" s="491">
        <f>NA2T!O27</f>
        <v>149.41298686513639</v>
      </c>
      <c r="P52" s="491">
        <f>NA2T!P27</f>
        <v>109.12749935081798</v>
      </c>
      <c r="Q52" s="491">
        <f>NA2T!Q27</f>
        <v>104.72930927193529</v>
      </c>
      <c r="R52" s="491">
        <f>NA2T!R27</f>
        <v>126.13210998846078</v>
      </c>
      <c r="S52" s="491">
        <f>NA2T!S27</f>
        <v>123.22161875745132</v>
      </c>
      <c r="T52" s="491">
        <f>NA2T!T27</f>
        <v>115.28034504004927</v>
      </c>
      <c r="U52" s="491">
        <f>NA2T!U27</f>
        <v>101.66197678508617</v>
      </c>
      <c r="V52" s="491">
        <f>NA2T!V27</f>
        <v>120.46559751681325</v>
      </c>
      <c r="W52" s="491" t="str">
        <f>NA2T!W27</f>
        <v>:</v>
      </c>
      <c r="X52" s="493">
        <f>NA2T!AC27</f>
        <v>103.02377774670109</v>
      </c>
    </row>
    <row r="53" spans="2:24" ht="13.5" customHeight="1" thickBot="1">
      <c r="C53" s="436"/>
      <c r="D53" s="436"/>
      <c r="E53" s="436"/>
      <c r="F53" s="436"/>
      <c r="G53" s="436"/>
      <c r="H53" s="436"/>
      <c r="I53" s="436"/>
      <c r="J53" s="436"/>
      <c r="K53" s="436"/>
      <c r="L53" s="436"/>
      <c r="M53" s="436"/>
      <c r="N53" s="436"/>
      <c r="O53" s="436"/>
      <c r="P53" s="436"/>
      <c r="Q53" s="436"/>
      <c r="R53" s="436"/>
      <c r="S53" s="436"/>
      <c r="T53" s="436"/>
      <c r="U53" s="436"/>
      <c r="V53" s="436"/>
      <c r="W53" s="436"/>
      <c r="X53" s="436"/>
    </row>
    <row r="54" spans="2:24" ht="13.5" customHeight="1">
      <c r="B54" s="468" t="str">
        <f ca="1">B27</f>
        <v>1995-2015</v>
      </c>
      <c r="C54" s="482">
        <f>NA2T!C30</f>
        <v>94.850162757139501</v>
      </c>
      <c r="D54" s="483">
        <f>NA2T!D30</f>
        <v>75.239851588399304</v>
      </c>
      <c r="E54" s="483">
        <f>NA2T!E30</f>
        <v>93.973244200256175</v>
      </c>
      <c r="F54" s="483">
        <f>NA2T!F30</f>
        <v>96.65004081346494</v>
      </c>
      <c r="G54" s="483">
        <f>NA2T!G30</f>
        <v>89.802350186844365</v>
      </c>
      <c r="H54" s="483">
        <f>NA2T!H30</f>
        <v>80.275481326241831</v>
      </c>
      <c r="I54" s="483">
        <f>NA2T!I30</f>
        <v>87.718666080198147</v>
      </c>
      <c r="J54" s="483">
        <f>NA2T!J30</f>
        <v>101.63045473628424</v>
      </c>
      <c r="K54" s="483">
        <f>NA2T!K30</f>
        <v>103.15621002855335</v>
      </c>
      <c r="L54" s="484">
        <f>NA2T!L30</f>
        <v>82.862042078097716</v>
      </c>
      <c r="M54" s="482">
        <f>NA2T!M30</f>
        <v>103.5075671456423</v>
      </c>
      <c r="N54" s="483">
        <f>NA2T!N30</f>
        <v>100.2905600379072</v>
      </c>
      <c r="O54" s="483">
        <f>NA2T!O30</f>
        <v>106.86546167185406</v>
      </c>
      <c r="P54" s="483">
        <f>NA2T!P30</f>
        <v>96.380037343423481</v>
      </c>
      <c r="Q54" s="483">
        <f>NA2T!Q30</f>
        <v>95.159859250153858</v>
      </c>
      <c r="R54" s="483">
        <f>NA2T!R30</f>
        <v>101.60416591279781</v>
      </c>
      <c r="S54" s="483">
        <f>NA2T!S30</f>
        <v>101.4987794031376</v>
      </c>
      <c r="T54" s="483">
        <f>NA2T!T30</f>
        <v>100.9732124519555</v>
      </c>
      <c r="U54" s="483">
        <f>NA2T!U30</f>
        <v>98.557023935145651</v>
      </c>
      <c r="V54" s="483">
        <f>NA2T!V30</f>
        <v>94.453230852610048</v>
      </c>
      <c r="W54" s="483">
        <f>NA2T!W30</f>
        <v>0</v>
      </c>
      <c r="X54" s="485">
        <f>NA2T!AC30</f>
        <v>95.191267514827757</v>
      </c>
    </row>
    <row r="55" spans="2:24" ht="13.5" customHeight="1">
      <c r="B55" s="442" t="str">
        <f t="shared" ref="B55:B56" si="0">B28</f>
        <v>1995-2008</v>
      </c>
      <c r="C55" s="486">
        <f ca="1">NA2T!C31</f>
        <v>99.467230443974628</v>
      </c>
      <c r="D55" s="487">
        <f ca="1">NA2T!D31</f>
        <v>82.661529342027265</v>
      </c>
      <c r="E55" s="487">
        <f ca="1">NA2T!E31</f>
        <v>99.993696057514384</v>
      </c>
      <c r="F55" s="487">
        <f ca="1">NA2T!F31</f>
        <v>85.355227378573673</v>
      </c>
      <c r="G55" s="487">
        <f ca="1">NA2T!G31</f>
        <v>75.737247309891501</v>
      </c>
      <c r="H55" s="487">
        <f ca="1">NA2T!H31</f>
        <v>88.838870531562449</v>
      </c>
      <c r="I55" s="487">
        <f ca="1">NA2T!I31</f>
        <v>75.273617655950247</v>
      </c>
      <c r="J55" s="487">
        <f ca="1">NA2T!J31</f>
        <v>98.952671477896928</v>
      </c>
      <c r="K55" s="487">
        <f ca="1">NA2T!K31</f>
        <v>102.38431698083956</v>
      </c>
      <c r="L55" s="488">
        <f ca="1">NA2T!L31</f>
        <v>68.406105740368886</v>
      </c>
      <c r="M55" s="486">
        <f ca="1">NA2T!M31</f>
        <v>85.080273543260205</v>
      </c>
      <c r="N55" s="487">
        <f ca="1">NA2T!N31</f>
        <v>90.194959159082458</v>
      </c>
      <c r="O55" s="487">
        <f ca="1">NA2T!O31</f>
        <v>91.054123119270898</v>
      </c>
      <c r="P55" s="487">
        <f ca="1">NA2T!P31</f>
        <v>90.270616166487372</v>
      </c>
      <c r="Q55" s="487">
        <f ca="1">NA2T!Q31</f>
        <v>88.150108873023697</v>
      </c>
      <c r="R55" s="487">
        <f ca="1">NA2T!R31</f>
        <v>91.107564018543172</v>
      </c>
      <c r="S55" s="487">
        <f ca="1">NA2T!S31</f>
        <v>92.696289007058652</v>
      </c>
      <c r="T55" s="487">
        <f ca="1">NA2T!T31</f>
        <v>90.356042601883615</v>
      </c>
      <c r="U55" s="487">
        <f ca="1">NA2T!U31</f>
        <v>94.917968946284105</v>
      </c>
      <c r="V55" s="487">
        <f ca="1">NA2T!V31</f>
        <v>68.438400709481925</v>
      </c>
      <c r="W55" s="487">
        <f>NA2T!W31</f>
        <v>0</v>
      </c>
      <c r="X55" s="489">
        <f ca="1">NA2T!AC31</f>
        <v>88.739510935754055</v>
      </c>
    </row>
    <row r="56" spans="2:24" ht="13.5" customHeight="1" thickBot="1">
      <c r="B56" s="469" t="str">
        <f t="shared" ca="1" si="0"/>
        <v>2009-2015</v>
      </c>
      <c r="C56" s="490">
        <f ca="1">NA2T!C32</f>
        <v>85.616027383469245</v>
      </c>
      <c r="D56" s="491">
        <f ca="1">NA2T!D32</f>
        <v>60.396496081143383</v>
      </c>
      <c r="E56" s="491">
        <f ca="1">NA2T!E32</f>
        <v>81.932340485739786</v>
      </c>
      <c r="F56" s="491">
        <f ca="1">NA2T!F32</f>
        <v>119.23966768324745</v>
      </c>
      <c r="G56" s="491">
        <f ca="1">NA2T!G32</f>
        <v>117.93255594075008</v>
      </c>
      <c r="H56" s="491">
        <f ca="1">NA2T!H32</f>
        <v>63.148702915600573</v>
      </c>
      <c r="I56" s="491">
        <f ca="1">NA2T!I32</f>
        <v>112.60876292869391</v>
      </c>
      <c r="J56" s="491">
        <f ca="1">NA2T!J32</f>
        <v>106.98602125305891</v>
      </c>
      <c r="K56" s="491">
        <f ca="1">NA2T!K32</f>
        <v>104.69999612398094</v>
      </c>
      <c r="L56" s="492">
        <f ca="1">NA2T!L32</f>
        <v>111.77391475355536</v>
      </c>
      <c r="M56" s="490">
        <f ca="1">NA2T!M32</f>
        <v>140.36215435040646</v>
      </c>
      <c r="N56" s="491">
        <f ca="1">NA2T!N32</f>
        <v>120.48176179555665</v>
      </c>
      <c r="O56" s="491">
        <f ca="1">NA2T!O32</f>
        <v>138.4881387770204</v>
      </c>
      <c r="P56" s="491">
        <f ca="1">NA2T!P32</f>
        <v>108.5988796972957</v>
      </c>
      <c r="Q56" s="491">
        <f ca="1">NA2T!Q32</f>
        <v>109.17936000441419</v>
      </c>
      <c r="R56" s="491">
        <f ca="1">NA2T!R32</f>
        <v>122.59736970130712</v>
      </c>
      <c r="S56" s="491">
        <f ca="1">NA2T!S32</f>
        <v>119.10376019529551</v>
      </c>
      <c r="T56" s="491">
        <f ca="1">NA2T!T32</f>
        <v>122.20755215209928</v>
      </c>
      <c r="U56" s="491">
        <f ca="1">NA2T!U32</f>
        <v>105.8351339128687</v>
      </c>
      <c r="V56" s="491">
        <f ca="1">NA2T!V32</f>
        <v>146.48289113886631</v>
      </c>
      <c r="W56" s="491">
        <f>NA2T!W32</f>
        <v>0</v>
      </c>
      <c r="X56" s="493">
        <f ca="1">NA2T!AC32</f>
        <v>108.09478067297516</v>
      </c>
    </row>
    <row r="57" spans="2:24" s="314" customFormat="1" ht="13.5" customHeight="1"/>
    <row r="58" spans="2:24" ht="13.5" customHeight="1" thickBot="1">
      <c r="C58" s="392" t="s">
        <v>491</v>
      </c>
      <c r="D58" s="372"/>
      <c r="E58" s="372"/>
      <c r="F58" s="372"/>
      <c r="G58" s="372"/>
      <c r="H58" s="372"/>
      <c r="I58" s="372"/>
      <c r="J58" s="372"/>
      <c r="K58" s="372"/>
      <c r="L58" s="372"/>
      <c r="M58" s="392" t="s">
        <v>491</v>
      </c>
      <c r="N58" s="372"/>
      <c r="O58" s="372"/>
      <c r="P58" s="372"/>
      <c r="Q58" s="372"/>
      <c r="R58" s="372"/>
      <c r="S58" s="372"/>
      <c r="T58" s="372"/>
      <c r="U58" s="372"/>
      <c r="V58" s="372"/>
      <c r="W58" s="372"/>
      <c r="X58" s="372"/>
    </row>
    <row r="59" spans="2:24" ht="13.5" customHeight="1">
      <c r="B59" s="468">
        <v>1996</v>
      </c>
      <c r="C59" s="482">
        <f>NA3T!C8</f>
        <v>-1.3486460857654632</v>
      </c>
      <c r="D59" s="483">
        <f>NA3T!D8</f>
        <v>3.4322820037105841</v>
      </c>
      <c r="E59" s="483">
        <f>NA3T!E8</f>
        <v>-1.8155743302569722</v>
      </c>
      <c r="F59" s="483">
        <f>NA3T!F8</f>
        <v>7.2398190045248834</v>
      </c>
      <c r="G59" s="483">
        <f>NA3T!G8</f>
        <v>5.106382978723409</v>
      </c>
      <c r="H59" s="483">
        <f>NA3T!H8</f>
        <v>0.80853208923505249</v>
      </c>
      <c r="I59" s="483">
        <f>NA3T!I8</f>
        <v>0.83836275355084477</v>
      </c>
      <c r="J59" s="483">
        <f>NA3T!J8</f>
        <v>-0.85680418481201559</v>
      </c>
      <c r="K59" s="483">
        <f>NA3T!K8</f>
        <v>-2.7081206265408273</v>
      </c>
      <c r="L59" s="484">
        <f>NA3T!L8</f>
        <v>14.277328463344649</v>
      </c>
      <c r="M59" s="482">
        <f>NA3T!M8</f>
        <v>7.9602558245774304</v>
      </c>
      <c r="N59" s="483">
        <f>NA3T!N8</f>
        <v>2.5635331070148051</v>
      </c>
      <c r="O59" s="483">
        <f>NA3T!O8</f>
        <v>3.7845009461252439</v>
      </c>
      <c r="P59" s="483">
        <f>NA3T!P8</f>
        <v>8.993380506733617</v>
      </c>
      <c r="Q59" s="483">
        <f>NA3T!Q8</f>
        <v>2.5087572645489931</v>
      </c>
      <c r="R59" s="483">
        <f>NA3T!R8</f>
        <v>3.6538978752833566</v>
      </c>
      <c r="S59" s="483">
        <f>NA3T!S8</f>
        <v>3.3693688526940608</v>
      </c>
      <c r="T59" s="483">
        <f>NA3T!T8</f>
        <v>6.2419113987058195</v>
      </c>
      <c r="U59" s="483">
        <f>NA3T!U8</f>
        <v>3.3707292197858307</v>
      </c>
      <c r="V59" s="483">
        <f>NA3T!V8</f>
        <v>25.574712643678165</v>
      </c>
      <c r="W59" s="483" t="str">
        <f>NA3T!W8</f>
        <v>:</v>
      </c>
      <c r="X59" s="485">
        <f>NA3T!AC8</f>
        <v>1.6143086763081016</v>
      </c>
    </row>
    <row r="60" spans="2:24" ht="13.5" customHeight="1">
      <c r="B60" s="442">
        <v>1997</v>
      </c>
      <c r="C60" s="486">
        <f>NA3T!C9</f>
        <v>-13.337071451457863</v>
      </c>
      <c r="D60" s="487">
        <f>NA3T!D9</f>
        <v>3.2286995515695014</v>
      </c>
      <c r="E60" s="487">
        <f>NA3T!E9</f>
        <v>2.1243827068490968</v>
      </c>
      <c r="F60" s="487">
        <f>NA3T!F9</f>
        <v>4.560553011940029</v>
      </c>
      <c r="G60" s="487">
        <f>NA3T!G9</f>
        <v>-9.3623481781376583</v>
      </c>
      <c r="H60" s="487">
        <f>NA3T!H9</f>
        <v>-2.6326368529939526</v>
      </c>
      <c r="I60" s="487">
        <f>NA3T!I9</f>
        <v>1.264526871196014</v>
      </c>
      <c r="J60" s="487">
        <f>NA3T!J9</f>
        <v>3.1020546075972399</v>
      </c>
      <c r="K60" s="487">
        <f>NA3T!K9</f>
        <v>5.7474500569497904</v>
      </c>
      <c r="L60" s="488">
        <f>NA3T!L9</f>
        <v>12.270989098795731</v>
      </c>
      <c r="M60" s="486">
        <f>NA3T!M9</f>
        <v>12.638844811171063</v>
      </c>
      <c r="N60" s="487">
        <f>NA3T!N9</f>
        <v>2.3757230797785214</v>
      </c>
      <c r="O60" s="487">
        <f>NA3T!O9</f>
        <v>3.8476853113146166</v>
      </c>
      <c r="P60" s="487">
        <f>NA3T!P9</f>
        <v>6.7225130890052371</v>
      </c>
      <c r="Q60" s="487">
        <f>NA3T!Q9</f>
        <v>2.2910619460435631</v>
      </c>
      <c r="R60" s="487">
        <f>NA3T!R9</f>
        <v>4.0866632070576152</v>
      </c>
      <c r="S60" s="487">
        <f>NA3T!S9</f>
        <v>2.4994451841988434</v>
      </c>
      <c r="T60" s="487">
        <f>NA3T!T9</f>
        <v>16.313718140929531</v>
      </c>
      <c r="U60" s="487">
        <f>NA3T!U9</f>
        <v>3.971190370479988</v>
      </c>
      <c r="V60" s="487">
        <f>NA3T!V9</f>
        <v>9.4475318731611537</v>
      </c>
      <c r="W60" s="487" t="str">
        <f>NA3T!W9</f>
        <v>:</v>
      </c>
      <c r="X60" s="489">
        <f>NA3T!AC9</f>
        <v>2.3919268004152534</v>
      </c>
    </row>
    <row r="61" spans="2:24" ht="13.5" customHeight="1">
      <c r="B61" s="442">
        <v>1998</v>
      </c>
      <c r="C61" s="486">
        <f>NA3T!C10</f>
        <v>7.662445697384233</v>
      </c>
      <c r="D61" s="487">
        <f>NA3T!D10</f>
        <v>22.806255430060819</v>
      </c>
      <c r="E61" s="487">
        <f>NA3T!E10</f>
        <v>-5.8377684157216387E-3</v>
      </c>
      <c r="F61" s="487">
        <f>NA3T!F10</f>
        <v>13.059156864428614</v>
      </c>
      <c r="G61" s="487">
        <f>NA3T!G10</f>
        <v>29.22948073701842</v>
      </c>
      <c r="H61" s="487">
        <f>NA3T!H10</f>
        <v>0.98888262305647812</v>
      </c>
      <c r="I61" s="487">
        <f>NA3T!I10</f>
        <v>11.917432313828307</v>
      </c>
      <c r="J61" s="487">
        <f>NA3T!J10</f>
        <v>4.3914490269234685</v>
      </c>
      <c r="K61" s="487">
        <f>NA3T!K10</f>
        <v>5.65291056517004</v>
      </c>
      <c r="L61" s="488">
        <f>NA3T!L10</f>
        <v>21.869757511056875</v>
      </c>
      <c r="M61" s="486">
        <f>NA3T!M10</f>
        <v>15.752154210983536</v>
      </c>
      <c r="N61" s="487">
        <f>NA3T!N10</f>
        <v>3.2472176058820459</v>
      </c>
      <c r="O61" s="487">
        <f>NA3T!O10</f>
        <v>8.5807115613585427</v>
      </c>
      <c r="P61" s="487">
        <f>NA3T!P10</f>
        <v>8.1828885400314011</v>
      </c>
      <c r="Q61" s="487">
        <f>NA3T!Q10</f>
        <v>2.0243145517182404</v>
      </c>
      <c r="R61" s="487">
        <f>NA3T!R10</f>
        <v>2.897028186820032</v>
      </c>
      <c r="S61" s="487">
        <f>NA3T!S10</f>
        <v>3.6022625781482591</v>
      </c>
      <c r="T61" s="487">
        <f>NA3T!T10</f>
        <v>4.8014178683638189</v>
      </c>
      <c r="U61" s="487">
        <f>NA3T!U10</f>
        <v>-8.9770354906054237</v>
      </c>
      <c r="V61" s="487">
        <f>NA3T!V10</f>
        <v>11.290322580645165</v>
      </c>
      <c r="W61" s="487" t="str">
        <f>NA3T!W10</f>
        <v>:</v>
      </c>
      <c r="X61" s="489">
        <f>NA3T!AC10</f>
        <v>5.054636732830704</v>
      </c>
    </row>
    <row r="62" spans="2:24" ht="13.5" customHeight="1">
      <c r="B62" s="443">
        <v>1999</v>
      </c>
      <c r="C62" s="507">
        <f>NA3T!C11</f>
        <v>13.232600732600735</v>
      </c>
      <c r="D62" s="508">
        <f>NA3T!D11</f>
        <v>14.609126282278028</v>
      </c>
      <c r="E62" s="508">
        <f>NA3T!E11</f>
        <v>0.51667266694559322</v>
      </c>
      <c r="F62" s="508">
        <f>NA3T!F11</f>
        <v>-1.3517618469015804</v>
      </c>
      <c r="G62" s="508">
        <f>NA3T!G11</f>
        <v>31.734715921365304</v>
      </c>
      <c r="H62" s="508">
        <f>NA3T!H11</f>
        <v>-0.26524140956863052</v>
      </c>
      <c r="I62" s="508">
        <f>NA3T!I11</f>
        <v>5.0666084297881708</v>
      </c>
      <c r="J62" s="508">
        <f>NA3T!J11</f>
        <v>2.04177734846655</v>
      </c>
      <c r="K62" s="508">
        <f>NA3T!K11</f>
        <v>8.4237293959977499</v>
      </c>
      <c r="L62" s="509">
        <f>NA3T!L11</f>
        <v>15.942935802778123</v>
      </c>
      <c r="M62" s="507">
        <f>NA3T!M11</f>
        <v>18.127789046653145</v>
      </c>
      <c r="N62" s="508">
        <f>NA3T!N11</f>
        <v>1.8291076881054347</v>
      </c>
      <c r="O62" s="508">
        <f>NA3T!O11</f>
        <v>5.7522535080382955</v>
      </c>
      <c r="P62" s="508">
        <f>NA3T!P11</f>
        <v>9.5229457645565017</v>
      </c>
      <c r="Q62" s="508">
        <f>NA3T!Q11</f>
        <v>4.7357258469609951</v>
      </c>
      <c r="R62" s="508">
        <f>NA3T!R11</f>
        <v>2.4174569114695137</v>
      </c>
      <c r="S62" s="508">
        <f>NA3T!S11</f>
        <v>2.2335423197492195</v>
      </c>
      <c r="T62" s="508">
        <f>NA3T!T11</f>
        <v>-0.68414174802061245</v>
      </c>
      <c r="U62" s="508">
        <f>NA3T!U11</f>
        <v>0.69849874895746633</v>
      </c>
      <c r="V62" s="508">
        <f>NA3T!V11</f>
        <v>10.091250670960831</v>
      </c>
      <c r="W62" s="508" t="str">
        <f>NA3T!W11</f>
        <v>:</v>
      </c>
      <c r="X62" s="510">
        <f>NA3T!AC11</f>
        <v>4.7042422155167909</v>
      </c>
    </row>
    <row r="63" spans="2:24" ht="13.5" customHeight="1">
      <c r="B63" s="442">
        <v>2000</v>
      </c>
      <c r="C63" s="486">
        <f>NA3T!C12</f>
        <v>-5.0596441568944561</v>
      </c>
      <c r="D63" s="487">
        <f>NA3T!D12</f>
        <v>20.061728395061728</v>
      </c>
      <c r="E63" s="487">
        <f>NA3T!E12</f>
        <v>-1.144195771702929</v>
      </c>
      <c r="F63" s="487">
        <f>NA3T!F12</f>
        <v>-3.0792917628939213E-2</v>
      </c>
      <c r="G63" s="487">
        <f>NA3T!G12</f>
        <v>5.3788127254837788</v>
      </c>
      <c r="H63" s="487">
        <f>NA3T!H12</f>
        <v>-0.48190361927614972</v>
      </c>
      <c r="I63" s="487">
        <f>NA3T!I12</f>
        <v>10.66117420305738</v>
      </c>
      <c r="J63" s="487">
        <f>NA3T!J12</f>
        <v>11.135828472033229</v>
      </c>
      <c r="K63" s="487">
        <f>NA3T!K12</f>
        <v>7.9710527705879306</v>
      </c>
      <c r="L63" s="488">
        <f>NA3T!L12</f>
        <v>16.956287101996761</v>
      </c>
      <c r="M63" s="486">
        <f>NA3T!M12</f>
        <v>16.340127410409185</v>
      </c>
      <c r="N63" s="487">
        <f>NA3T!N12</f>
        <v>4.0619251992642642</v>
      </c>
      <c r="O63" s="487">
        <f>NA3T!O12</f>
        <v>2.8523725834797919</v>
      </c>
      <c r="P63" s="487">
        <f>NA3T!P12</f>
        <v>23.807552169592565</v>
      </c>
      <c r="Q63" s="487">
        <f>NA3T!Q12</f>
        <v>2.3438402032097798</v>
      </c>
      <c r="R63" s="487">
        <f>NA3T!R12</f>
        <v>3.6140914082960185</v>
      </c>
      <c r="S63" s="487">
        <f>NA3T!S12</f>
        <v>3.056087900856006</v>
      </c>
      <c r="T63" s="487">
        <f>NA3T!T12</f>
        <v>10.092879256965961</v>
      </c>
      <c r="U63" s="487">
        <f>NA3T!U12</f>
        <v>8.2565482969251409</v>
      </c>
      <c r="V63" s="487">
        <f>NA3T!V12</f>
        <v>14.700146270112125</v>
      </c>
      <c r="W63" s="487" t="str">
        <f>NA3T!W12</f>
        <v>:</v>
      </c>
      <c r="X63" s="489">
        <f>NA3T!AC12</f>
        <v>5.7231147023719817</v>
      </c>
    </row>
    <row r="64" spans="2:24" ht="13.5" customHeight="1">
      <c r="B64" s="442">
        <v>2001</v>
      </c>
      <c r="C64" s="486">
        <f>NA3T!C13</f>
        <v>-0.49779055528935856</v>
      </c>
      <c r="D64" s="487">
        <f>NA3T!D13</f>
        <v>-10.051413881748065</v>
      </c>
      <c r="E64" s="487">
        <f>NA3T!E13</f>
        <v>-1.6382366189459683</v>
      </c>
      <c r="F64" s="487">
        <f>NA3T!F13</f>
        <v>21.715693824118272</v>
      </c>
      <c r="G64" s="487">
        <f>NA3T!G13</f>
        <v>15.406162464985979</v>
      </c>
      <c r="H64" s="487">
        <f>NA3T!H13</f>
        <v>3.5061986377062002</v>
      </c>
      <c r="I64" s="487">
        <f>NA3T!I13</f>
        <v>16.169765893140728</v>
      </c>
      <c r="J64" s="487">
        <f>NA3T!J13</f>
        <v>-6.9195715593790608</v>
      </c>
      <c r="K64" s="487">
        <f>NA3T!K13</f>
        <v>1.1917808219178145</v>
      </c>
      <c r="L64" s="488">
        <f>NA3T!L13</f>
        <v>11.264919404454291</v>
      </c>
      <c r="M64" s="486">
        <f>NA3T!M13</f>
        <v>5.1112127876256395</v>
      </c>
      <c r="N64" s="487">
        <f>NA3T!N13</f>
        <v>2.8971498011489198</v>
      </c>
      <c r="O64" s="487">
        <f>NA3T!O13</f>
        <v>10.735949968388484</v>
      </c>
      <c r="P64" s="487">
        <f>NA3T!P13</f>
        <v>3.591732994448535</v>
      </c>
      <c r="Q64" s="487">
        <f>NA3T!Q13</f>
        <v>0.73764232157733967</v>
      </c>
      <c r="R64" s="487">
        <f>NA3T!R13</f>
        <v>2.6661665905681335</v>
      </c>
      <c r="S64" s="487">
        <f>NA3T!S13</f>
        <v>1.7653913862785462</v>
      </c>
      <c r="T64" s="487">
        <f>NA3T!T13</f>
        <v>7.7123172103487052</v>
      </c>
      <c r="U64" s="487">
        <f>NA3T!U13</f>
        <v>-2.926409410414577</v>
      </c>
      <c r="V64" s="487">
        <f>NA3T!V13</f>
        <v>20.680127523910745</v>
      </c>
      <c r="W64" s="487" t="str">
        <f>NA3T!W13</f>
        <v>:</v>
      </c>
      <c r="X64" s="489">
        <f>NA3T!AC13</f>
        <v>3.5877297986433416</v>
      </c>
    </row>
    <row r="65" spans="2:24" ht="13.5" customHeight="1">
      <c r="B65" s="442">
        <v>2002</v>
      </c>
      <c r="C65" s="486">
        <f>NA3T!C14</f>
        <v>6.0220979694480832</v>
      </c>
      <c r="D65" s="487">
        <f>NA3T!D14</f>
        <v>10.603029436981997</v>
      </c>
      <c r="E65" s="487">
        <f>NA3T!E14</f>
        <v>1.4873219245587255</v>
      </c>
      <c r="F65" s="487">
        <f>NA3T!F14</f>
        <v>11.153992154877891</v>
      </c>
      <c r="G65" s="487">
        <f>NA3T!G14</f>
        <v>8.5086299892125172</v>
      </c>
      <c r="H65" s="487">
        <f>NA3T!H14</f>
        <v>7.382459137321888</v>
      </c>
      <c r="I65" s="487">
        <f>NA3T!I14</f>
        <v>6.1308933230441216</v>
      </c>
      <c r="J65" s="487">
        <f>NA3T!J14</f>
        <v>9.0365235693120077E-2</v>
      </c>
      <c r="K65" s="487">
        <f>NA3T!K14</f>
        <v>-7.7491345800537719</v>
      </c>
      <c r="L65" s="488">
        <f>NA3T!L14</f>
        <v>9.4940558473873455</v>
      </c>
      <c r="M65" s="486">
        <f>NA3T!M14</f>
        <v>1.523534037294993</v>
      </c>
      <c r="N65" s="487">
        <f>NA3T!N14</f>
        <v>2.9426237575041712</v>
      </c>
      <c r="O65" s="487">
        <f>NA3T!O14</f>
        <v>6.4700799308706092</v>
      </c>
      <c r="P65" s="487">
        <f>NA3T!P14</f>
        <v>-2.2339876033057902</v>
      </c>
      <c r="Q65" s="487">
        <f>NA3T!Q14</f>
        <v>4.1694664116745139</v>
      </c>
      <c r="R65" s="487">
        <f>NA3T!R14</f>
        <v>4.4346320621356687</v>
      </c>
      <c r="S65" s="487">
        <f>NA3T!S14</f>
        <v>3.2161391711132201</v>
      </c>
      <c r="T65" s="487">
        <f>NA3T!T14</f>
        <v>6.8011226421251791</v>
      </c>
      <c r="U65" s="487">
        <f>NA3T!U14</f>
        <v>0.14777597162701905</v>
      </c>
      <c r="V65" s="487">
        <f>NA3T!V14</f>
        <v>14.054244452271933</v>
      </c>
      <c r="W65" s="487" t="str">
        <f>NA3T!W14</f>
        <v>:</v>
      </c>
      <c r="X65" s="489">
        <f>NA3T!AC14</f>
        <v>3.2335113687431187</v>
      </c>
    </row>
    <row r="66" spans="2:24" ht="13.5" customHeight="1">
      <c r="B66" s="442">
        <v>2003</v>
      </c>
      <c r="C66" s="486">
        <f>NA3T!C15</f>
        <v>-11.042139793086044</v>
      </c>
      <c r="D66" s="487">
        <f>NA3T!D15</f>
        <v>2.5581395348837073</v>
      </c>
      <c r="E66" s="487">
        <f>NA3T!E15</f>
        <v>2.2983431917836388</v>
      </c>
      <c r="F66" s="487">
        <f>NA3T!F15</f>
        <v>6.2211850418350538</v>
      </c>
      <c r="G66" s="487">
        <f>NA3T!G15</f>
        <v>7.1082390953150236</v>
      </c>
      <c r="H66" s="487">
        <f>NA3T!H15</f>
        <v>9.3163042102789522</v>
      </c>
      <c r="I66" s="487">
        <f>NA3T!I15</f>
        <v>10.32359927150347</v>
      </c>
      <c r="J66" s="487">
        <f>NA3T!J15</f>
        <v>-0.45256108431807696</v>
      </c>
      <c r="K66" s="487">
        <f>NA3T!K15</f>
        <v>-5.5574189761435564</v>
      </c>
      <c r="L66" s="488">
        <f>NA3T!L15</f>
        <v>1.9619230380769574</v>
      </c>
      <c r="M66" s="486">
        <f>NA3T!M15</f>
        <v>-4.7565040594182637</v>
      </c>
      <c r="N66" s="487">
        <f>NA3T!N15</f>
        <v>3.8831913784112695</v>
      </c>
      <c r="O66" s="487">
        <f>NA3T!O15</f>
        <v>-1.5739358541428157</v>
      </c>
      <c r="P66" s="487">
        <f>NA3T!P15</f>
        <v>4.2926958129705453</v>
      </c>
      <c r="Q66" s="487">
        <f>NA3T!Q15</f>
        <v>8.2251368650865881</v>
      </c>
      <c r="R66" s="487">
        <f>NA3T!R15</f>
        <v>4.3816824078721321</v>
      </c>
      <c r="S66" s="487">
        <f>NA3T!S15</f>
        <v>3.2150697542666959</v>
      </c>
      <c r="T66" s="487">
        <f>NA3T!T15</f>
        <v>-2.0778585833893572</v>
      </c>
      <c r="U66" s="487">
        <f>NA3T!U15</f>
        <v>3.7873198563769557</v>
      </c>
      <c r="V66" s="487">
        <f>NA3T!V15</f>
        <v>16.02841260037059</v>
      </c>
      <c r="W66" s="487" t="str">
        <f>NA3T!W15</f>
        <v>:</v>
      </c>
      <c r="X66" s="489">
        <f>NA3T!AC15</f>
        <v>2.8088053859363988</v>
      </c>
    </row>
    <row r="67" spans="2:24" ht="13.5" customHeight="1">
      <c r="B67" s="443">
        <v>2004</v>
      </c>
      <c r="C67" s="507">
        <f>NA3T!C16</f>
        <v>1.3927497588925988</v>
      </c>
      <c r="D67" s="508">
        <f>NA3T!D16</f>
        <v>8.1884605694129498</v>
      </c>
      <c r="E67" s="508">
        <f>NA3T!E16</f>
        <v>-0.61561475174039137</v>
      </c>
      <c r="F67" s="508">
        <f>NA3T!F16</f>
        <v>4.8119172650305382</v>
      </c>
      <c r="G67" s="508">
        <f>NA3T!G16</f>
        <v>8.5160691495533172</v>
      </c>
      <c r="H67" s="508">
        <f>NA3T!H16</f>
        <v>4.8536063039002331</v>
      </c>
      <c r="I67" s="508">
        <f>NA3T!I16</f>
        <v>14.977874023161652</v>
      </c>
      <c r="J67" s="508">
        <f>NA3T!J16</f>
        <v>3.0009413817647581</v>
      </c>
      <c r="K67" s="508">
        <f>NA3T!K16</f>
        <v>-2.3817451332933826</v>
      </c>
      <c r="L67" s="509">
        <f>NA3T!L16</f>
        <v>25.828978975260647</v>
      </c>
      <c r="M67" s="507">
        <f>NA3T!M16</f>
        <v>4.4189828933228705</v>
      </c>
      <c r="N67" s="508">
        <f>NA3T!N16</f>
        <v>3.9614148986011761</v>
      </c>
      <c r="O67" s="508">
        <f>NA3T!O16</f>
        <v>0.62874560098949861</v>
      </c>
      <c r="P67" s="508">
        <f>NA3T!P16</f>
        <v>-8.9475683890577482</v>
      </c>
      <c r="Q67" s="508">
        <f>NA3T!Q16</f>
        <v>3.9108108934193107</v>
      </c>
      <c r="R67" s="508">
        <f>NA3T!R16</f>
        <v>1.1364960951159742</v>
      </c>
      <c r="S67" s="508">
        <f>NA3T!S16</f>
        <v>1.4408233276157831</v>
      </c>
      <c r="T67" s="508">
        <f>NA3T!T16</f>
        <v>-1.8598264994070961</v>
      </c>
      <c r="U67" s="508">
        <f>NA3T!U16</f>
        <v>6.2271930240273043</v>
      </c>
      <c r="V67" s="508">
        <f>NA3T!V16</f>
        <v>16.356135214266708</v>
      </c>
      <c r="W67" s="508" t="str">
        <f>NA3T!W16</f>
        <v>:</v>
      </c>
      <c r="X67" s="510">
        <f>NA3T!AC16</f>
        <v>4.6021093071685035</v>
      </c>
    </row>
    <row r="68" spans="2:24" ht="13.5" customHeight="1">
      <c r="B68" s="442">
        <v>2005</v>
      </c>
      <c r="C68" s="486">
        <f>NA3T!C17</f>
        <v>-0.7553503986571517</v>
      </c>
      <c r="D68" s="487">
        <f>NA3T!D17</f>
        <v>1.0246856078248832</v>
      </c>
      <c r="E68" s="487">
        <f>NA3T!E17</f>
        <v>-1.6083902589633814</v>
      </c>
      <c r="F68" s="487">
        <f>NA3T!F17</f>
        <v>-2.7709611451942675</v>
      </c>
      <c r="G68" s="487">
        <f>NA3T!G17</f>
        <v>1.7748316048326704</v>
      </c>
      <c r="H68" s="487">
        <f>NA3T!H17</f>
        <v>5.1422983810552747</v>
      </c>
      <c r="I68" s="487">
        <f>NA3T!I17</f>
        <v>8.8662877981406005</v>
      </c>
      <c r="J68" s="487">
        <f>NA3T!J17</f>
        <v>-0.25300936246100036</v>
      </c>
      <c r="K68" s="487">
        <f>NA3T!K17</f>
        <v>0.56846605120742189</v>
      </c>
      <c r="L68" s="488">
        <f>NA3T!L17</f>
        <v>8.6536379917734401</v>
      </c>
      <c r="M68" s="486">
        <f>NA3T!M17</f>
        <v>10.804533759821995</v>
      </c>
      <c r="N68" s="487">
        <f>NA3T!N17</f>
        <v>3.5183441571505436</v>
      </c>
      <c r="O68" s="487">
        <f>NA3T!O17</f>
        <v>2.8255779923909952</v>
      </c>
      <c r="P68" s="487">
        <f>NA3T!P17</f>
        <v>7.1284512135753531</v>
      </c>
      <c r="Q68" s="487">
        <f>NA3T!Q17</f>
        <v>2.8113188122306725</v>
      </c>
      <c r="R68" s="487">
        <f>NA3T!R17</f>
        <v>2.3771105860658097</v>
      </c>
      <c r="S68" s="487">
        <f>NA3T!S17</f>
        <v>2.1170104835982384</v>
      </c>
      <c r="T68" s="487">
        <f>NA3T!T17</f>
        <v>3.2114467408585123</v>
      </c>
      <c r="U68" s="487">
        <f>NA3T!U17</f>
        <v>1.467767120231984</v>
      </c>
      <c r="V68" s="487">
        <f>NA3T!V17</f>
        <v>10.545579320599334</v>
      </c>
      <c r="W68" s="487" t="str">
        <f>NA3T!W17</f>
        <v>:</v>
      </c>
      <c r="X68" s="489">
        <f>NA3T!AC17</f>
        <v>3.8829611641824182</v>
      </c>
    </row>
    <row r="69" spans="2:24" ht="13.5" customHeight="1">
      <c r="B69" s="442">
        <v>2006</v>
      </c>
      <c r="C69" s="486">
        <f>NA3T!C18</f>
        <v>-10.824524312896401</v>
      </c>
      <c r="D69" s="487">
        <f>NA3T!D18</f>
        <v>-2.3282618718303483</v>
      </c>
      <c r="E69" s="487">
        <f>NA3T!E18</f>
        <v>-3.639055865538309</v>
      </c>
      <c r="F69" s="487">
        <f>NA3T!F18</f>
        <v>4.8375223472499673</v>
      </c>
      <c r="G69" s="487">
        <f>NA3T!G18</f>
        <v>6.1561088349616551</v>
      </c>
      <c r="H69" s="487">
        <f>NA3T!H18</f>
        <v>8.582335823358239</v>
      </c>
      <c r="I69" s="487">
        <f>NA3T!I18</f>
        <v>7.2892116057727936</v>
      </c>
      <c r="J69" s="487">
        <f>NA3T!J18</f>
        <v>10.24214184349615</v>
      </c>
      <c r="K69" s="487">
        <f>NA3T!K18</f>
        <v>3.4220403364384664</v>
      </c>
      <c r="L69" s="488">
        <f>NA3T!L18</f>
        <v>-5.531806984495014</v>
      </c>
      <c r="M69" s="486">
        <f>NA3T!M18</f>
        <v>12.076712603860736</v>
      </c>
      <c r="N69" s="487">
        <f>NA3T!N18</f>
        <v>4.4257006258016922</v>
      </c>
      <c r="O69" s="487">
        <f>NA3T!O18</f>
        <v>5.4104822757609794</v>
      </c>
      <c r="P69" s="487">
        <f>NA3T!P18</f>
        <v>9.7182549987016351</v>
      </c>
      <c r="Q69" s="487">
        <f>NA3T!Q18</f>
        <v>3.3803260162078264</v>
      </c>
      <c r="R69" s="487">
        <f>NA3T!R18</f>
        <v>2.9270214742056169</v>
      </c>
      <c r="S69" s="487">
        <f>NA3T!S18</f>
        <v>2.9739038283216379</v>
      </c>
      <c r="T69" s="487">
        <f>NA3T!T18</f>
        <v>2.9451632778804688</v>
      </c>
      <c r="U69" s="487">
        <f>NA3T!U18</f>
        <v>2.3962363700316516</v>
      </c>
      <c r="V69" s="487">
        <f>NA3T!V18</f>
        <v>5.64924987066735</v>
      </c>
      <c r="W69" s="487" t="str">
        <f>NA3T!W18</f>
        <v>:</v>
      </c>
      <c r="X69" s="489">
        <f>NA3T!AC18</f>
        <v>4.522021536151331</v>
      </c>
    </row>
    <row r="70" spans="2:24" ht="13.5" customHeight="1">
      <c r="B70" s="442">
        <v>2007</v>
      </c>
      <c r="C70" s="486">
        <f>NA3T!C19</f>
        <v>-3.7521732258574372</v>
      </c>
      <c r="D70" s="487">
        <f>NA3T!D19</f>
        <v>6.3488317205570093</v>
      </c>
      <c r="E70" s="487">
        <f>NA3T!E19</f>
        <v>1.5844747929090481</v>
      </c>
      <c r="F70" s="487">
        <f>NA3T!F19</f>
        <v>9.6398836392817735</v>
      </c>
      <c r="G70" s="487">
        <f>NA3T!G19</f>
        <v>6.7986145472538393</v>
      </c>
      <c r="H70" s="487">
        <f>NA3T!H19</f>
        <v>8.3191158694526024</v>
      </c>
      <c r="I70" s="487">
        <f>NA3T!I19</f>
        <v>8.8392832104097092</v>
      </c>
      <c r="J70" s="487">
        <f>NA3T!J19</f>
        <v>-0.96189906648151813</v>
      </c>
      <c r="K70" s="487">
        <f>NA3T!K19</f>
        <v>3.3131838702272494</v>
      </c>
      <c r="L70" s="488">
        <f>NA3T!L19</f>
        <v>10.647313724738293</v>
      </c>
      <c r="M70" s="486">
        <f>NA3T!M19</f>
        <v>11.090082422504924</v>
      </c>
      <c r="N70" s="487">
        <f>NA3T!N19</f>
        <v>4.0371329879101916</v>
      </c>
      <c r="O70" s="487">
        <f>NA3T!O19</f>
        <v>9.7484913531246242</v>
      </c>
      <c r="P70" s="487">
        <f>NA3T!P19</f>
        <v>4.8221998698301913</v>
      </c>
      <c r="Q70" s="487">
        <f>NA3T!Q19</f>
        <v>0.43657245649843801</v>
      </c>
      <c r="R70" s="487">
        <f>NA3T!R19</f>
        <v>2.2859642886440117</v>
      </c>
      <c r="S70" s="487">
        <f>NA3T!S19</f>
        <v>2.068995090156724</v>
      </c>
      <c r="T70" s="487">
        <f>NA3T!T19</f>
        <v>6.7093607852525601</v>
      </c>
      <c r="U70" s="487">
        <f>NA3T!U19</f>
        <v>0.96612134484091206</v>
      </c>
      <c r="V70" s="487">
        <f>NA3T!V19</f>
        <v>4.7889530898051129</v>
      </c>
      <c r="W70" s="487" t="str">
        <f>NA3T!W19</f>
        <v>:</v>
      </c>
      <c r="X70" s="489">
        <f>NA3T!AC19</f>
        <v>4.9340443081959018</v>
      </c>
    </row>
    <row r="71" spans="2:24" ht="13.5" customHeight="1">
      <c r="B71" s="442">
        <v>2008</v>
      </c>
      <c r="C71" s="486">
        <f>NA3T!C20</f>
        <v>-6.4404887020494002</v>
      </c>
      <c r="D71" s="487">
        <f>NA3T!D20</f>
        <v>7.5011096316022972</v>
      </c>
      <c r="E71" s="487">
        <f>NA3T!E20</f>
        <v>3.2617733388096877</v>
      </c>
      <c r="F71" s="487">
        <f>NA3T!F20</f>
        <v>3.0649588289112613</v>
      </c>
      <c r="G71" s="487">
        <f>NA3T!G20</f>
        <v>-19.996293550778351</v>
      </c>
      <c r="H71" s="487">
        <f>NA3T!H20</f>
        <v>1.8122803996964556</v>
      </c>
      <c r="I71" s="487">
        <f>NA3T!I20</f>
        <v>3.7394896635833454</v>
      </c>
      <c r="J71" s="487">
        <f>NA3T!J20</f>
        <v>9.5230784975949305</v>
      </c>
      <c r="K71" s="487">
        <f>NA3T!K20</f>
        <v>-3.3592906870939756</v>
      </c>
      <c r="L71" s="488">
        <f>NA3T!L20</f>
        <v>3.7725059351551771</v>
      </c>
      <c r="M71" s="486">
        <f>NA3T!M20</f>
        <v>6.7006723858103436</v>
      </c>
      <c r="N71" s="487">
        <f>NA3T!N20</f>
        <v>3.4955027155440681</v>
      </c>
      <c r="O71" s="487">
        <f>NA3T!O20</f>
        <v>7.774251482274205</v>
      </c>
      <c r="P71" s="487">
        <f>NA3T!P20</f>
        <v>-2.376382930684132</v>
      </c>
      <c r="Q71" s="487">
        <f>NA3T!Q20</f>
        <v>1.8310072606533161</v>
      </c>
      <c r="R71" s="487">
        <f>NA3T!R20</f>
        <v>7.1457213890448363</v>
      </c>
      <c r="S71" s="487">
        <f>NA3T!S20</f>
        <v>7.4633449565180792</v>
      </c>
      <c r="T71" s="487">
        <f>NA3T!T20</f>
        <v>-2.2435358124399601E-2</v>
      </c>
      <c r="U71" s="487">
        <f>NA3T!U20</f>
        <v>19.788211278387358</v>
      </c>
      <c r="V71" s="487">
        <f>NA3T!V20</f>
        <v>14.401869158878503</v>
      </c>
      <c r="W71" s="487" t="str">
        <f>NA3T!W20</f>
        <v>:</v>
      </c>
      <c r="X71" s="489">
        <f>NA3T!AC20</f>
        <v>3.6527984610414075</v>
      </c>
    </row>
    <row r="72" spans="2:24" ht="13.5" customHeight="1">
      <c r="B72" s="443">
        <v>2009</v>
      </c>
      <c r="C72" s="507">
        <f>NA3T!C21</f>
        <v>-0.24923649383928795</v>
      </c>
      <c r="D72" s="508">
        <f>NA3T!D21</f>
        <v>-25.020644095788601</v>
      </c>
      <c r="E72" s="508">
        <f>NA3T!E21</f>
        <v>-5.8382405727645743</v>
      </c>
      <c r="F72" s="508">
        <f>NA3T!F21</f>
        <v>4.2032845095428311</v>
      </c>
      <c r="G72" s="508">
        <f>NA3T!G21</f>
        <v>16.550845494556395</v>
      </c>
      <c r="H72" s="508">
        <f>NA3T!H21</f>
        <v>-18.636987116452982</v>
      </c>
      <c r="I72" s="508">
        <f>NA3T!I21</f>
        <v>-2.6451522100888192</v>
      </c>
      <c r="J72" s="508">
        <f>NA3T!J21</f>
        <v>-4.9497733962528745</v>
      </c>
      <c r="K72" s="508">
        <f>NA3T!K21</f>
        <v>-6.0445154862654542</v>
      </c>
      <c r="L72" s="509">
        <f>NA3T!L21</f>
        <v>-4.1480195043751307</v>
      </c>
      <c r="M72" s="507">
        <f>NA3T!M21</f>
        <v>6.4527710069345989</v>
      </c>
      <c r="N72" s="508">
        <f>NA3T!N21</f>
        <v>3.5295500428662425</v>
      </c>
      <c r="O72" s="508">
        <f>NA3T!O21</f>
        <v>-3.3282352135503421</v>
      </c>
      <c r="P72" s="508">
        <f>NA3T!P21</f>
        <v>-2.6597282451575568</v>
      </c>
      <c r="Q72" s="508">
        <f>NA3T!Q21</f>
        <v>6.3169715337157619</v>
      </c>
      <c r="R72" s="508">
        <f>NA3T!R21</f>
        <v>4.6731536926147603</v>
      </c>
      <c r="S72" s="508">
        <f>NA3T!S21</f>
        <v>1.3350534607791364</v>
      </c>
      <c r="T72" s="508">
        <f>NA3T!T21</f>
        <v>3.8877980364656421</v>
      </c>
      <c r="U72" s="508">
        <f>NA3T!U21</f>
        <v>-7.9951716547733298</v>
      </c>
      <c r="V72" s="508">
        <f>NA3T!V21</f>
        <v>14.443264439179812</v>
      </c>
      <c r="W72" s="508" t="str">
        <f>NA3T!W21</f>
        <v>:</v>
      </c>
      <c r="X72" s="510">
        <f>NA3T!AC21</f>
        <v>-2.0289564292086748</v>
      </c>
    </row>
    <row r="73" spans="2:24" ht="13.5" customHeight="1">
      <c r="B73" s="442">
        <v>2010</v>
      </c>
      <c r="C73" s="486">
        <f>NA3T!C22</f>
        <v>8.6993243243243139</v>
      </c>
      <c r="D73" s="487">
        <f>NA3T!D22</f>
        <v>8.1497797356828219</v>
      </c>
      <c r="E73" s="487">
        <f>NA3T!E22</f>
        <v>-1.6247514449675957</v>
      </c>
      <c r="F73" s="487">
        <f>NA3T!F22</f>
        <v>2.2916045491331922</v>
      </c>
      <c r="G73" s="487">
        <f>NA3T!G22</f>
        <v>11.477690549537924</v>
      </c>
      <c r="H73" s="487">
        <f>NA3T!H22</f>
        <v>-8.1544205380855281</v>
      </c>
      <c r="I73" s="487">
        <f>NA3T!I22</f>
        <v>0.99326484794882608</v>
      </c>
      <c r="J73" s="487">
        <f>NA3T!J22</f>
        <v>5.4769067421695423</v>
      </c>
      <c r="K73" s="487">
        <f>NA3T!K22</f>
        <v>3.331468922603654</v>
      </c>
      <c r="L73" s="488">
        <f>NA3T!L22</f>
        <v>4.0731707317073162</v>
      </c>
      <c r="M73" s="486">
        <f>NA3T!M22</f>
        <v>3.7745393872696908</v>
      </c>
      <c r="N73" s="487">
        <f>NA3T!N22</f>
        <v>2.7995004708129265</v>
      </c>
      <c r="O73" s="487">
        <f>NA3T!O22</f>
        <v>6.960022668776114</v>
      </c>
      <c r="P73" s="487">
        <f>NA3T!P22</f>
        <v>0.99792099792100197</v>
      </c>
      <c r="Q73" s="487">
        <f>NA3T!Q22</f>
        <v>-2.8480166961479236</v>
      </c>
      <c r="R73" s="487">
        <f>NA3T!R22</f>
        <v>1.9986651729316254</v>
      </c>
      <c r="S73" s="487">
        <f>NA3T!S22</f>
        <v>1.8903591682419791</v>
      </c>
      <c r="T73" s="487">
        <f>NA3T!T22</f>
        <v>7.9544227238362613</v>
      </c>
      <c r="U73" s="487">
        <f>NA3T!U22</f>
        <v>-3.8549102836195184</v>
      </c>
      <c r="V73" s="487">
        <f>NA3T!V22</f>
        <v>10.300521093582701</v>
      </c>
      <c r="W73" s="487" t="str">
        <f>NA3T!W22</f>
        <v>:</v>
      </c>
      <c r="X73" s="489">
        <f>NA3T!AC22</f>
        <v>1.3643766349968076</v>
      </c>
    </row>
    <row r="74" spans="2:24" ht="13.5" customHeight="1">
      <c r="B74" s="442">
        <v>2011</v>
      </c>
      <c r="C74" s="486">
        <f>NA3T!C23</f>
        <v>5.7886557886557872</v>
      </c>
      <c r="D74" s="487">
        <f>NA3T!D23</f>
        <v>-8.5539714867617089</v>
      </c>
      <c r="E74" s="487">
        <f>NA3T!E23</f>
        <v>-5.7088098529596571</v>
      </c>
      <c r="F74" s="487">
        <f>NA3T!F23</f>
        <v>-5.9837601499063098</v>
      </c>
      <c r="G74" s="487">
        <f>NA3T!G23</f>
        <v>1.3014797646639273</v>
      </c>
      <c r="H74" s="487">
        <f>NA3T!H23</f>
        <v>-9.7944884001609154</v>
      </c>
      <c r="I74" s="487">
        <f>NA3T!I23</f>
        <v>-0.4854328056584602</v>
      </c>
      <c r="J74" s="487">
        <f>NA3T!J23</f>
        <v>-6.9205603556748692</v>
      </c>
      <c r="K74" s="487">
        <f>NA3T!K23</f>
        <v>7.1427765937052481</v>
      </c>
      <c r="L74" s="488">
        <f>NA3T!L23</f>
        <v>3.3881281596303872</v>
      </c>
      <c r="M74" s="486">
        <f>NA3T!M23</f>
        <v>1.8164869279648344</v>
      </c>
      <c r="N74" s="487">
        <f>NA3T!N23</f>
        <v>1.5415797782151988</v>
      </c>
      <c r="O74" s="487">
        <f>NA3T!O23</f>
        <v>8.6353250251123193</v>
      </c>
      <c r="P74" s="487">
        <f>NA3T!P23</f>
        <v>-1.5761924366288342</v>
      </c>
      <c r="Q74" s="487">
        <f>NA3T!Q23</f>
        <v>2.4376825642167606</v>
      </c>
      <c r="R74" s="487">
        <f>NA3T!R23</f>
        <v>2.0646623745369941</v>
      </c>
      <c r="S74" s="487">
        <f>NA3T!S23</f>
        <v>2.2130930294195488</v>
      </c>
      <c r="T74" s="487">
        <f>NA3T!T23</f>
        <v>13.691161022460111</v>
      </c>
      <c r="U74" s="487">
        <f>NA3T!U23</f>
        <v>-1.9344999197302912</v>
      </c>
      <c r="V74" s="487">
        <f>NA3T!V23</f>
        <v>6.1545431012166647</v>
      </c>
      <c r="W74" s="487" t="str">
        <f>NA3T!W23</f>
        <v>:</v>
      </c>
      <c r="X74" s="489">
        <f>NA3T!AC23</f>
        <v>0.40431469440987411</v>
      </c>
    </row>
    <row r="75" spans="2:24" ht="13.5" customHeight="1">
      <c r="B75" s="442">
        <v>2012</v>
      </c>
      <c r="C75" s="486">
        <f>NA3T!C24</f>
        <v>-0.59370792018606855</v>
      </c>
      <c r="D75" s="487">
        <f>NA3T!D24</f>
        <v>-38.335189309576847</v>
      </c>
      <c r="E75" s="487">
        <f>NA3T!E24</f>
        <v>-8.7812246620683592</v>
      </c>
      <c r="F75" s="487">
        <f>NA3T!F24</f>
        <v>-3.3882540526175946</v>
      </c>
      <c r="G75" s="487">
        <f>NA3T!G24</f>
        <v>-3.7046814501935885</v>
      </c>
      <c r="H75" s="487">
        <f>NA3T!H24</f>
        <v>-19.302956534666343</v>
      </c>
      <c r="I75" s="487">
        <f>NA3T!I24</f>
        <v>-4.8060854518608735</v>
      </c>
      <c r="J75" s="487">
        <f>NA3T!J24</f>
        <v>-7.0035247937194525</v>
      </c>
      <c r="K75" s="487">
        <f>NA3T!K24</f>
        <v>2.3860395112144865</v>
      </c>
      <c r="L75" s="488">
        <f>NA3T!L24</f>
        <v>1.5300670315080545</v>
      </c>
      <c r="M75" s="486">
        <f>NA3T!M24</f>
        <v>0.30910602840752133</v>
      </c>
      <c r="N75" s="487">
        <f>NA3T!N24</f>
        <v>1.2321983801005714</v>
      </c>
      <c r="O75" s="487">
        <f>NA3T!O24</f>
        <v>6.0010567387416742</v>
      </c>
      <c r="P75" s="487">
        <f>NA3T!P24</f>
        <v>5.168807887660595</v>
      </c>
      <c r="Q75" s="487">
        <f>NA3T!Q24</f>
        <v>1.4072170221472042</v>
      </c>
      <c r="R75" s="487">
        <f>NA3T!R24</f>
        <v>1.0715512306811692</v>
      </c>
      <c r="S75" s="487">
        <f>NA3T!S24</f>
        <v>0.56676112685448676</v>
      </c>
      <c r="T75" s="487">
        <f>NA3T!T24</f>
        <v>-4.9014431538190841</v>
      </c>
      <c r="U75" s="487">
        <f>NA3T!U24</f>
        <v>-2.1240893836457388</v>
      </c>
      <c r="V75" s="487">
        <f>NA3T!V24</f>
        <v>-3.8590501737487117</v>
      </c>
      <c r="W75" s="487" t="str">
        <f>NA3T!W24</f>
        <v>:</v>
      </c>
      <c r="X75" s="489">
        <f>NA3T!AC24</f>
        <v>-2.4482373479220265</v>
      </c>
    </row>
    <row r="76" spans="2:24" ht="13.5" customHeight="1">
      <c r="B76" s="442">
        <v>2013</v>
      </c>
      <c r="C76" s="486">
        <f>NA3T!C25</f>
        <v>-5.7939782033126015</v>
      </c>
      <c r="D76" s="487">
        <f>NA3T!D25</f>
        <v>-19.503386004514674</v>
      </c>
      <c r="E76" s="487">
        <f>NA3T!E25</f>
        <v>-10.109951660233538</v>
      </c>
      <c r="F76" s="487">
        <f>NA3T!F25</f>
        <v>1.8841974969055213</v>
      </c>
      <c r="G76" s="487">
        <f>NA3T!G25</f>
        <v>6.3602302841999387</v>
      </c>
      <c r="H76" s="487">
        <f>NA3T!H25</f>
        <v>-32.995590148645377</v>
      </c>
      <c r="I76" s="487">
        <f>NA3T!I25</f>
        <v>-6.0700333767394063</v>
      </c>
      <c r="J76" s="487">
        <f>NA3T!J25</f>
        <v>0.53192634865941002</v>
      </c>
      <c r="K76" s="487">
        <f>NA3T!K25</f>
        <v>-7.3757684162914536</v>
      </c>
      <c r="L76" s="488">
        <f>NA3T!L25</f>
        <v>5.1413717766756326</v>
      </c>
      <c r="M76" s="486">
        <f>NA3T!M25</f>
        <v>-6.1948903459190605</v>
      </c>
      <c r="N76" s="487">
        <f>NA3T!N25</f>
        <v>-1.7758734010819499</v>
      </c>
      <c r="O76" s="487">
        <f>NA3T!O25</f>
        <v>-6.3591572247464603</v>
      </c>
      <c r="P76" s="487">
        <f>NA3T!P25</f>
        <v>-7.4261363636363598</v>
      </c>
      <c r="Q76" s="487">
        <f>NA3T!Q25</f>
        <v>-5.6295670485281395</v>
      </c>
      <c r="R76" s="487">
        <f>NA3T!R25</f>
        <v>-0.61957728292141756</v>
      </c>
      <c r="S76" s="487">
        <f>NA3T!S25</f>
        <v>0.11971195461995639</v>
      </c>
      <c r="T76" s="487">
        <f>NA3T!T25</f>
        <v>-13.963172018136383</v>
      </c>
      <c r="U76" s="487">
        <f>NA3T!U25</f>
        <v>-3.5626176040142212</v>
      </c>
      <c r="V76" s="487">
        <f>NA3T!V25</f>
        <v>-13.170577045022183</v>
      </c>
      <c r="W76" s="487" t="str">
        <f>NA3T!W25</f>
        <v>:</v>
      </c>
      <c r="X76" s="489">
        <f>NA3T!AC25</f>
        <v>-5.9390644523280045</v>
      </c>
    </row>
    <row r="77" spans="2:24" ht="13.5" customHeight="1" thickBot="1">
      <c r="B77" s="443">
        <v>2014</v>
      </c>
      <c r="C77" s="490">
        <f>NA3T!C26</f>
        <v>-6.6568627450980413</v>
      </c>
      <c r="D77" s="491">
        <f>NA3T!D26</f>
        <v>-11.721817162086362</v>
      </c>
      <c r="E77" s="491">
        <f>NA3T!E26</f>
        <v>-1.9736129172085024</v>
      </c>
      <c r="F77" s="491">
        <f>NA3T!F26</f>
        <v>-0.56695464362851844</v>
      </c>
      <c r="G77" s="491">
        <f>NA3T!G26</f>
        <v>0.13746885471260126</v>
      </c>
      <c r="H77" s="491">
        <f>NA3T!H26</f>
        <v>-22.785854211774421</v>
      </c>
      <c r="I77" s="491">
        <f>NA3T!I26</f>
        <v>0.11213679742985989</v>
      </c>
      <c r="J77" s="491">
        <f>NA3T!J26</f>
        <v>-6.8366822329805972</v>
      </c>
      <c r="K77" s="491">
        <f>NA3T!K26</f>
        <v>3.5603697990078071</v>
      </c>
      <c r="L77" s="492">
        <f>NA3T!L26</f>
        <v>-6.5993235352110533</v>
      </c>
      <c r="M77" s="490">
        <f>NA3T!M26</f>
        <v>-10.63174526659704</v>
      </c>
      <c r="N77" s="491">
        <f>NA3T!N26</f>
        <v>-0.1061625767265954</v>
      </c>
      <c r="O77" s="491">
        <f>NA3T!O26</f>
        <v>2.8867414626156789</v>
      </c>
      <c r="P77" s="491">
        <f>NA3T!P26</f>
        <v>-2.8785367949426122</v>
      </c>
      <c r="Q77" s="491">
        <f>NA3T!Q26</f>
        <v>-1.4350614644575106</v>
      </c>
      <c r="R77" s="491">
        <f>NA3T!R26</f>
        <v>-0.44905914131685354</v>
      </c>
      <c r="S77" s="491">
        <f>NA3T!S26</f>
        <v>0.25753283543651395</v>
      </c>
      <c r="T77" s="491">
        <f>NA3T!T26</f>
        <v>0.46784254678425713</v>
      </c>
      <c r="U77" s="491">
        <f>NA3T!U26</f>
        <v>0.30351645492781387</v>
      </c>
      <c r="V77" s="491">
        <f>NA3T!V26</f>
        <v>-11.392682392463307</v>
      </c>
      <c r="W77" s="491" t="str">
        <f>NA3T!W26</f>
        <v>:</v>
      </c>
      <c r="X77" s="493">
        <f>NA3T!AC26</f>
        <v>-2.4971886150494353</v>
      </c>
    </row>
    <row r="78" spans="2:24" ht="13.5" customHeight="1" thickBot="1">
      <c r="B78" s="443">
        <v>2015</v>
      </c>
      <c r="C78" s="490">
        <f>NA3T!C27</f>
        <v>1.4634317123551472</v>
      </c>
      <c r="D78" s="491">
        <f>NA3T!D27</f>
        <v>2.6683608640406602</v>
      </c>
      <c r="E78" s="491">
        <f>NA3T!E27</f>
        <v>2.2137161966089649</v>
      </c>
      <c r="F78" s="491">
        <f>NA3T!F27</f>
        <v>1.973029233414795</v>
      </c>
      <c r="G78" s="491">
        <f>NA3T!G27</f>
        <v>0.38610038610038855</v>
      </c>
      <c r="H78" s="491">
        <f>NA3T!H27</f>
        <v>-5.2833044020118294</v>
      </c>
      <c r="I78" s="491">
        <f>NA3T!I27</f>
        <v>1.5766638624483507</v>
      </c>
      <c r="J78" s="491">
        <f>NA3T!J27</f>
        <v>1.3198284682861796</v>
      </c>
      <c r="K78" s="491">
        <f>NA3T!K27</f>
        <v>5.1280127744853257</v>
      </c>
      <c r="L78" s="492">
        <f>NA3T!L27</f>
        <v>2.044494965898024</v>
      </c>
      <c r="M78" s="490">
        <f>NA3T!M27</f>
        <v>2.4941815748204443</v>
      </c>
      <c r="N78" s="491">
        <f>NA3T!N27</f>
        <v>0.46632357961315818</v>
      </c>
      <c r="O78" s="491">
        <f>NA3T!O27</f>
        <v>4.4633263023838907</v>
      </c>
      <c r="P78" s="491">
        <f>NA3T!P27</f>
        <v>6.2310414560161682</v>
      </c>
      <c r="Q78" s="491">
        <f>NA3T!Q27</f>
        <v>-0.75305696391290711</v>
      </c>
      <c r="R78" s="491">
        <f>NA3T!R27</f>
        <v>2.6183525101608569</v>
      </c>
      <c r="S78" s="491">
        <f>NA3T!S27</f>
        <v>2.4035815199442263</v>
      </c>
      <c r="T78" s="491">
        <f>NA3T!T27</f>
        <v>0.14451640528822018</v>
      </c>
      <c r="U78" s="491">
        <f>NA3T!U27</f>
        <v>-4.7551117451266001E-2</v>
      </c>
      <c r="V78" s="491">
        <f>NA3T!V27</f>
        <v>-4.0385724882551646</v>
      </c>
      <c r="W78" s="491" t="str">
        <f>NA3T!W27</f>
        <v>:</v>
      </c>
      <c r="X78" s="493">
        <f>NA3T!AC27</f>
        <v>1.5863155682233478</v>
      </c>
    </row>
    <row r="79" spans="2:24" ht="13.5" customHeight="1" thickBot="1">
      <c r="C79" s="437"/>
      <c r="D79" s="437"/>
      <c r="E79" s="437"/>
      <c r="F79" s="437"/>
      <c r="G79" s="437"/>
      <c r="H79" s="437"/>
      <c r="I79" s="437"/>
      <c r="J79" s="437"/>
      <c r="K79" s="437"/>
      <c r="L79" s="437"/>
      <c r="M79" s="437"/>
      <c r="N79" s="437"/>
      <c r="O79" s="437"/>
      <c r="P79" s="437"/>
      <c r="Q79" s="437"/>
      <c r="R79" s="437"/>
      <c r="S79" s="437"/>
      <c r="T79" s="437"/>
      <c r="U79" s="437"/>
      <c r="V79" s="437"/>
      <c r="W79" s="437"/>
      <c r="X79" s="437"/>
    </row>
    <row r="80" spans="2:24" ht="13.5" customHeight="1">
      <c r="B80" s="468" t="str">
        <f ca="1">lookup!T4</f>
        <v>1996-2015</v>
      </c>
      <c r="C80" s="470">
        <f>NA3T!C30</f>
        <v>-1.1045154030364333</v>
      </c>
      <c r="D80" s="470">
        <f>NA3T!D30</f>
        <v>-0.21670975243198032</v>
      </c>
      <c r="E80" s="470">
        <f>NA3T!E30</f>
        <v>-1.5508405828650573</v>
      </c>
      <c r="F80" s="470">
        <f>NA3T!F30</f>
        <v>4.1282156507658714</v>
      </c>
      <c r="G80" s="470">
        <f>NA3T!G30</f>
        <v>6.4434270101683753</v>
      </c>
      <c r="H80" s="470">
        <f>NA3T!H30</f>
        <v>-3.4810684879287379</v>
      </c>
      <c r="I80" s="470">
        <f>NA3T!I30</f>
        <v>4.7379935511828304</v>
      </c>
      <c r="J80" s="470">
        <f>NA3T!J30</f>
        <v>0.78509559683025532</v>
      </c>
      <c r="K80" s="470">
        <f>NA3T!K30</f>
        <v>1.1331643781915282</v>
      </c>
      <c r="L80" s="471">
        <f>NA3T!L30</f>
        <v>7.6419357768078271</v>
      </c>
      <c r="M80" s="476">
        <f>NA3T!M30</f>
        <v>5.7904423723749296</v>
      </c>
      <c r="N80" s="470">
        <f>NA3T!N30</f>
        <v>2.5462841637958329</v>
      </c>
      <c r="O80" s="470">
        <f>NA3T!O30</f>
        <v>4.3048123209652971</v>
      </c>
      <c r="P80" s="470">
        <f>NA3T!P30</f>
        <v>3.5540926268815154</v>
      </c>
      <c r="Q80" s="470">
        <f>NA3T!Q30</f>
        <v>1.9451074898431411</v>
      </c>
      <c r="R80" s="470">
        <f>NA3T!R30</f>
        <v>2.7690840519632927</v>
      </c>
      <c r="S80" s="470">
        <f>NA3T!S30</f>
        <v>2.3903738964405581</v>
      </c>
      <c r="T80" s="470">
        <f>NA3T!T30</f>
        <v>3.3733100347684042</v>
      </c>
      <c r="U80" s="470">
        <f>NA3T!U30</f>
        <v>0.99794115961725249</v>
      </c>
      <c r="V80" s="470">
        <f>NA3T!V30</f>
        <v>8.6022990901908756</v>
      </c>
      <c r="W80" s="470">
        <f>NA3T!W30</f>
        <v>0</v>
      </c>
      <c r="X80" s="479">
        <f>NA3T!AC30</f>
        <v>2.0576885255313568</v>
      </c>
    </row>
    <row r="81" spans="2:24" ht="13.5" customHeight="1">
      <c r="B81" s="442" t="str">
        <f>lookup!T5</f>
        <v>1996-2008</v>
      </c>
      <c r="C81" s="472">
        <f ca="1">NA3T!C31</f>
        <v>-1.9036872710483017</v>
      </c>
      <c r="D81" s="472">
        <f ca="1">NA3T!D31</f>
        <v>6.767897877720392</v>
      </c>
      <c r="E81" s="472">
        <f ca="1">NA3T!E31</f>
        <v>6.2004865868624408E-2</v>
      </c>
      <c r="F81" s="472">
        <f ca="1">NA3T!F31</f>
        <v>6.3193204671133474</v>
      </c>
      <c r="G81" s="472">
        <f ca="1">NA3T!G31</f>
        <v>7.4122620245992241</v>
      </c>
      <c r="H81" s="472">
        <f ca="1">NA3T!H31</f>
        <v>3.6409408917863568</v>
      </c>
      <c r="I81" s="472">
        <f ca="1">NA3T!I31</f>
        <v>8.160346873859778</v>
      </c>
      <c r="J81" s="472">
        <f ca="1">NA3T!J31</f>
        <v>2.621830088932136</v>
      </c>
      <c r="K81" s="472">
        <f ca="1">NA3T!K31</f>
        <v>1.1180695281054576</v>
      </c>
      <c r="L81" s="473">
        <f ca="1">NA3T!L31</f>
        <v>11.339140454640255</v>
      </c>
      <c r="M81" s="477">
        <f ca="1">NA3T!M31</f>
        <v>9.0606460103552013</v>
      </c>
      <c r="N81" s="472">
        <f ca="1">NA3T!N31</f>
        <v>3.3260436155474697</v>
      </c>
      <c r="O81" s="472">
        <f ca="1">NA3T!O31</f>
        <v>5.1413205123056205</v>
      </c>
      <c r="P81" s="472">
        <f ca="1">NA3T!P31</f>
        <v>5.632667387415224</v>
      </c>
      <c r="Q81" s="472">
        <f ca="1">NA3T!Q31</f>
        <v>3.0312292961407366</v>
      </c>
      <c r="R81" s="472">
        <f ca="1">NA3T!R31</f>
        <v>3.3864563448137477</v>
      </c>
      <c r="S81" s="472">
        <f ca="1">NA3T!S31</f>
        <v>3.0016449871934858</v>
      </c>
      <c r="T81" s="472">
        <f ca="1">NA3T!T31</f>
        <v>4.6296211640376219</v>
      </c>
      <c r="U81" s="472">
        <f ca="1">NA3T!U31</f>
        <v>3.0133959000501234</v>
      </c>
      <c r="V81" s="472">
        <f ca="1">NA3T!V31</f>
        <v>13.354502713025209</v>
      </c>
      <c r="W81" s="472">
        <f>NA3T!W31</f>
        <v>0</v>
      </c>
      <c r="X81" s="480">
        <f ca="1">NA3T!AC31</f>
        <v>3.9009392659619424</v>
      </c>
    </row>
    <row r="82" spans="2:24" ht="13.5" customHeight="1" thickBot="1">
      <c r="B82" s="469" t="str">
        <f ca="1">lookup!T6</f>
        <v>2009-2015</v>
      </c>
      <c r="C82" s="474">
        <f ca="1">NA3T!C32</f>
        <v>0.37966092327132134</v>
      </c>
      <c r="D82" s="474">
        <f ca="1">NA3T!D32</f>
        <v>-13.18812392271496</v>
      </c>
      <c r="E82" s="474">
        <f ca="1">NA3T!E32</f>
        <v>-4.5461249876561807</v>
      </c>
      <c r="F82" s="474">
        <f ca="1">NA3T!F32</f>
        <v>5.9020991834845181E-2</v>
      </c>
      <c r="G82" s="474">
        <f ca="1">NA3T!G32</f>
        <v>4.6441619833682264</v>
      </c>
      <c r="H82" s="474">
        <f ca="1">NA3T!H32</f>
        <v>-16.707657335971057</v>
      </c>
      <c r="I82" s="474">
        <f ca="1">NA3T!I32</f>
        <v>-1.6178054766457888</v>
      </c>
      <c r="J82" s="474">
        <f ca="1">NA3T!J32</f>
        <v>-2.625982745644666</v>
      </c>
      <c r="K82" s="474">
        <f ca="1">NA3T!K32</f>
        <v>1.1611976712085161</v>
      </c>
      <c r="L82" s="475">
        <f ca="1">NA3T!L32</f>
        <v>0.77569851797617595</v>
      </c>
      <c r="M82" s="478">
        <f ca="1">NA3T!M32</f>
        <v>-0.2827929553027157</v>
      </c>
      <c r="N82" s="474">
        <f ca="1">NA3T!N32</f>
        <v>1.0981594676856503</v>
      </c>
      <c r="O82" s="474">
        <f ca="1">NA3T!O32</f>
        <v>2.7512971084761246</v>
      </c>
      <c r="P82" s="474">
        <f ca="1">NA3T!P32</f>
        <v>-0.30611764268108538</v>
      </c>
      <c r="Q82" s="474">
        <f ca="1">NA3T!Q32</f>
        <v>-7.1975864709536361E-2</v>
      </c>
      <c r="R82" s="474">
        <f ca="1">NA3T!R32</f>
        <v>1.6225355080981623</v>
      </c>
      <c r="S82" s="474">
        <f ca="1">NA3T!S32</f>
        <v>1.2551561564708353</v>
      </c>
      <c r="T82" s="474">
        <f ca="1">NA3T!T32</f>
        <v>1.0401607946970033</v>
      </c>
      <c r="U82" s="474">
        <f ca="1">NA3T!U32</f>
        <v>-2.7450462154723647</v>
      </c>
      <c r="V82" s="474">
        <f ca="1">NA3T!V32</f>
        <v>-0.22322192364431309</v>
      </c>
      <c r="W82" s="474">
        <f>NA3T!W32</f>
        <v>0</v>
      </c>
      <c r="X82" s="481">
        <f ca="1">NA3T!AC32</f>
        <v>-1.3654914209825872</v>
      </c>
    </row>
  </sheetData>
  <sheetProtection password="CC56" sheet="1" objects="1" scenarios="1"/>
  <pageMargins left="0.70866141732283472" right="0.70866141732283472" top="0.74803149606299213" bottom="0.74803149606299213" header="0.31496062992125984" footer="0.31496062992125984"/>
  <pageSetup paperSize="9" scale="63" orientation="portrait" r:id="rId1"/>
  <colBreaks count="2" manualBreakCount="2">
    <brk id="12" max="1048575" man="1"/>
    <brk id="25" max="1048575" man="1"/>
  </col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B1:AM82"/>
  <sheetViews>
    <sheetView showGridLines="0" topLeftCell="J1" zoomScale="80" zoomScaleNormal="80" zoomScaleSheetLayoutView="70" workbookViewId="0">
      <selection activeCell="Y43" sqref="Y43"/>
    </sheetView>
  </sheetViews>
  <sheetFormatPr defaultColWidth="9.125" defaultRowHeight="13.5"/>
  <cols>
    <col min="1" max="1" width="9.125" style="389"/>
    <col min="2" max="2" width="10" style="389" customWidth="1"/>
    <col min="3" max="4" width="9.25" style="389" bestFit="1" customWidth="1"/>
    <col min="5" max="5" width="9.75" style="389" bestFit="1" customWidth="1"/>
    <col min="6" max="7" width="9.25" style="389" bestFit="1" customWidth="1"/>
    <col min="8" max="9" width="9.75" style="389" bestFit="1" customWidth="1"/>
    <col min="10" max="10" width="9.25" style="389" bestFit="1" customWidth="1"/>
    <col min="11" max="11" width="9.75" style="389" bestFit="1" customWidth="1"/>
    <col min="12" max="12" width="9.25" style="389" bestFit="1" customWidth="1"/>
    <col min="13" max="14" width="9.75" style="389" bestFit="1" customWidth="1"/>
    <col min="15" max="16" width="9.25" style="389" bestFit="1" customWidth="1"/>
    <col min="17" max="17" width="9.75" style="389" bestFit="1" customWidth="1"/>
    <col min="18" max="22" width="9.25" style="389" bestFit="1" customWidth="1"/>
    <col min="23" max="23" width="0" style="389" hidden="1" customWidth="1"/>
    <col min="24" max="24" width="10.875" style="389" bestFit="1" customWidth="1"/>
    <col min="25" max="16384" width="9.125" style="389"/>
  </cols>
  <sheetData>
    <row r="1" spans="2:39" s="394" customFormat="1" ht="37.5">
      <c r="C1" s="393" t="str">
        <f>"ΠΙΝΑΚΑΣ Δ.2. Επικερδώς απασχολούμενος πληθυσμός, 1995 - "&amp;lookup!$V$2</f>
        <v>ΠΙΝΑΚΑΣ Δ.2. Επικερδώς απασχολούμενος πληθυσμός, 1995 - 2015</v>
      </c>
      <c r="M1" s="656" t="str">
        <f>"ΠΙΝΑΚΑΣ Δ.2. Επικερδώς απασχολούμενος πληθυσμός, 1995 - "&amp;lookup!$V$2&amp;" (συνέχεια)"</f>
        <v>ΠΙΝΑΚΑΣ Δ.2. Επικερδώς απασχολούμενος πληθυσμός, 1995 - 2015 (συνέχεια)</v>
      </c>
      <c r="Z1" s="516" t="str">
        <f>"Διάγραμμα Δ2. Δείκτης Επικερδώς απασχολούμενου πληθυσμού για τους κυριότερους τομείς οικονομικής δραστηριότητας, βάση 2005,  1995 - "&amp;lookup!$V$2</f>
        <v>Διάγραμμα Δ2. Δείκτης Επικερδώς απασχολούμενου πληθυσμού για τους κυριότερους τομείς οικονομικής δραστηριότητας, βάση 2005,  1995 - 2015</v>
      </c>
      <c r="AA1" s="517"/>
      <c r="AB1" s="517"/>
      <c r="AC1" s="517"/>
      <c r="AD1" s="517"/>
      <c r="AE1" s="517"/>
      <c r="AF1" s="517"/>
      <c r="AG1" s="517"/>
      <c r="AH1" s="517"/>
      <c r="AI1" s="517"/>
      <c r="AJ1" s="517"/>
      <c r="AK1" s="517"/>
      <c r="AL1" s="517"/>
      <c r="AM1" s="517"/>
    </row>
    <row r="2" spans="2:39" ht="14.25" thickBot="1"/>
    <row r="3" spans="2:39" ht="150" customHeight="1">
      <c r="C3" s="438" t="s">
        <v>493</v>
      </c>
      <c r="D3" s="439" t="s">
        <v>494</v>
      </c>
      <c r="E3" s="439" t="s">
        <v>495</v>
      </c>
      <c r="F3" s="439" t="s">
        <v>496</v>
      </c>
      <c r="G3" s="439" t="s">
        <v>497</v>
      </c>
      <c r="H3" s="439" t="s">
        <v>498</v>
      </c>
      <c r="I3" s="439" t="s">
        <v>499</v>
      </c>
      <c r="J3" s="439" t="s">
        <v>500</v>
      </c>
      <c r="K3" s="439" t="s">
        <v>501</v>
      </c>
      <c r="L3" s="440" t="s">
        <v>502</v>
      </c>
      <c r="M3" s="438" t="s">
        <v>503</v>
      </c>
      <c r="N3" s="439" t="s">
        <v>504</v>
      </c>
      <c r="O3" s="439" t="s">
        <v>505</v>
      </c>
      <c r="P3" s="439" t="s">
        <v>506</v>
      </c>
      <c r="Q3" s="439" t="s">
        <v>507</v>
      </c>
      <c r="R3" s="439" t="s">
        <v>508</v>
      </c>
      <c r="S3" s="439" t="s">
        <v>509</v>
      </c>
      <c r="T3" s="439" t="s">
        <v>510</v>
      </c>
      <c r="U3" s="439" t="s">
        <v>511</v>
      </c>
      <c r="V3" s="439" t="s">
        <v>512</v>
      </c>
      <c r="W3" s="439" t="s">
        <v>125</v>
      </c>
      <c r="X3" s="441" t="s">
        <v>134</v>
      </c>
    </row>
    <row r="4" spans="2:39" ht="14.25" thickBot="1">
      <c r="C4" s="390" t="s">
        <v>634</v>
      </c>
      <c r="D4" s="391"/>
      <c r="E4" s="391"/>
      <c r="F4" s="391"/>
      <c r="G4" s="391"/>
      <c r="H4" s="391"/>
      <c r="I4" s="391"/>
      <c r="J4" s="391"/>
      <c r="K4" s="391"/>
      <c r="L4" s="391"/>
      <c r="M4" s="390" t="s">
        <v>634</v>
      </c>
      <c r="N4" s="391"/>
      <c r="O4" s="391"/>
      <c r="P4" s="391"/>
      <c r="Q4" s="391"/>
      <c r="R4" s="391"/>
      <c r="S4" s="391"/>
      <c r="T4" s="391"/>
      <c r="U4" s="391"/>
      <c r="V4" s="391"/>
      <c r="W4" s="392"/>
      <c r="X4" s="392"/>
    </row>
    <row r="5" spans="2:39">
      <c r="B5" s="468">
        <v>1995</v>
      </c>
      <c r="C5" s="453">
        <f>AT1T!C7</f>
        <v>22100.5</v>
      </c>
      <c r="D5" s="454">
        <f>AT1T!D7</f>
        <v>700</v>
      </c>
      <c r="E5" s="454">
        <f>AT1T!E7</f>
        <v>43380</v>
      </c>
      <c r="F5" s="454">
        <f>AT1T!F7</f>
        <v>1100</v>
      </c>
      <c r="G5" s="454">
        <f>AT1T!G7</f>
        <v>1500</v>
      </c>
      <c r="H5" s="454">
        <f>AT1T!H7</f>
        <v>28941.5</v>
      </c>
      <c r="I5" s="454">
        <f>AT1T!I7</f>
        <v>51352.5</v>
      </c>
      <c r="J5" s="454">
        <f>AT1T!J7</f>
        <v>14122.25</v>
      </c>
      <c r="K5" s="454">
        <f>AT1T!K7</f>
        <v>32350</v>
      </c>
      <c r="L5" s="455">
        <f>AT1T!L7</f>
        <v>5086.25</v>
      </c>
      <c r="M5" s="453">
        <f>AT1T!M7</f>
        <v>12742.25</v>
      </c>
      <c r="N5" s="454">
        <f>AT1T!N7</f>
        <v>863</v>
      </c>
      <c r="O5" s="454">
        <f>AT1T!O7</f>
        <v>9027</v>
      </c>
      <c r="P5" s="454">
        <f>AT1T!P7</f>
        <v>4870.75</v>
      </c>
      <c r="Q5" s="454">
        <f>AT1T!Q7</f>
        <v>26422.25</v>
      </c>
      <c r="R5" s="454">
        <f>AT1T!R7</f>
        <v>14934.5</v>
      </c>
      <c r="S5" s="454">
        <f>AT1T!S7</f>
        <v>10411.25</v>
      </c>
      <c r="T5" s="454">
        <f>AT1T!T7</f>
        <v>4206.25</v>
      </c>
      <c r="U5" s="454">
        <f>AT1T!U7</f>
        <v>7827</v>
      </c>
      <c r="V5" s="454">
        <f>AT1T!V7</f>
        <v>4000</v>
      </c>
      <c r="W5" s="454" t="str">
        <f>AT1T!W7</f>
        <v/>
      </c>
      <c r="X5" s="465">
        <f>AT1T!AC7</f>
        <v>295937.25</v>
      </c>
    </row>
    <row r="6" spans="2:39">
      <c r="B6" s="442">
        <v>1996</v>
      </c>
      <c r="C6" s="456">
        <f>AT1T!C8</f>
        <v>21151</v>
      </c>
      <c r="D6" s="457">
        <f>AT1T!D8</f>
        <v>683</v>
      </c>
      <c r="E6" s="457">
        <f>AT1T!E8</f>
        <v>41539.5</v>
      </c>
      <c r="F6" s="457">
        <f>AT1T!F8</f>
        <v>1100</v>
      </c>
      <c r="G6" s="457">
        <f>AT1T!G8</f>
        <v>1500</v>
      </c>
      <c r="H6" s="457">
        <f>AT1T!H8</f>
        <v>28590</v>
      </c>
      <c r="I6" s="457">
        <f>AT1T!I8</f>
        <v>52170.75</v>
      </c>
      <c r="J6" s="457">
        <f>AT1T!J8</f>
        <v>14468.25</v>
      </c>
      <c r="K6" s="457">
        <f>AT1T!K8</f>
        <v>31725</v>
      </c>
      <c r="L6" s="458">
        <f>AT1T!L8</f>
        <v>5371.5</v>
      </c>
      <c r="M6" s="456">
        <f>AT1T!M8</f>
        <v>13250</v>
      </c>
      <c r="N6" s="457">
        <f>AT1T!N8</f>
        <v>908</v>
      </c>
      <c r="O6" s="457">
        <f>AT1T!O8</f>
        <v>9302.25</v>
      </c>
      <c r="P6" s="457">
        <f>AT1T!P8</f>
        <v>4934.5</v>
      </c>
      <c r="Q6" s="457">
        <f>AT1T!Q8</f>
        <v>27022.75</v>
      </c>
      <c r="R6" s="457">
        <f>AT1T!R8</f>
        <v>15815.75</v>
      </c>
      <c r="S6" s="457">
        <f>AT1T!S8</f>
        <v>10797.25</v>
      </c>
      <c r="T6" s="457">
        <f>AT1T!T8</f>
        <v>4332</v>
      </c>
      <c r="U6" s="457">
        <f>AT1T!U8</f>
        <v>7838.5</v>
      </c>
      <c r="V6" s="457">
        <f>AT1T!V8</f>
        <v>5000</v>
      </c>
      <c r="W6" s="457" t="str">
        <f>AT1T!W8</f>
        <v/>
      </c>
      <c r="X6" s="466">
        <f>AT1T!AC8</f>
        <v>297500</v>
      </c>
    </row>
    <row r="7" spans="2:39">
      <c r="B7" s="442">
        <v>1997</v>
      </c>
      <c r="C7" s="456">
        <f>AT1T!C9</f>
        <v>19307</v>
      </c>
      <c r="D7" s="457">
        <f>AT1T!D9</f>
        <v>600</v>
      </c>
      <c r="E7" s="457">
        <f>AT1T!E9</f>
        <v>40149.25</v>
      </c>
      <c r="F7" s="457">
        <f>AT1T!F9</f>
        <v>1100</v>
      </c>
      <c r="G7" s="457">
        <f>AT1T!G9</f>
        <v>1525</v>
      </c>
      <c r="H7" s="457">
        <f>AT1T!H9</f>
        <v>28245</v>
      </c>
      <c r="I7" s="457">
        <f>AT1T!I9</f>
        <v>52752</v>
      </c>
      <c r="J7" s="457">
        <f>AT1T!J9</f>
        <v>14976.5</v>
      </c>
      <c r="K7" s="457">
        <f>AT1T!K9</f>
        <v>31950</v>
      </c>
      <c r="L7" s="458">
        <f>AT1T!L9</f>
        <v>5692</v>
      </c>
      <c r="M7" s="456">
        <f>AT1T!M9</f>
        <v>13677.75</v>
      </c>
      <c r="N7" s="457">
        <f>AT1T!N9</f>
        <v>954</v>
      </c>
      <c r="O7" s="457">
        <f>AT1T!O9</f>
        <v>9556.75</v>
      </c>
      <c r="P7" s="457">
        <f>AT1T!P9</f>
        <v>5015.25</v>
      </c>
      <c r="Q7" s="457">
        <f>AT1T!Q9</f>
        <v>28123.75</v>
      </c>
      <c r="R7" s="457">
        <f>AT1T!R9</f>
        <v>16522.25</v>
      </c>
      <c r="S7" s="457">
        <f>AT1T!S9</f>
        <v>11185.25</v>
      </c>
      <c r="T7" s="457">
        <f>AT1T!T9</f>
        <v>4465.75</v>
      </c>
      <c r="U7" s="457">
        <f>AT1T!U9</f>
        <v>8028.5</v>
      </c>
      <c r="V7" s="457">
        <f>AT1T!V9</f>
        <v>5500</v>
      </c>
      <c r="W7" s="457" t="str">
        <f>AT1T!W9</f>
        <v/>
      </c>
      <c r="X7" s="466">
        <f>AT1T!AC9</f>
        <v>299326</v>
      </c>
    </row>
    <row r="8" spans="2:39">
      <c r="B8" s="442">
        <v>1998</v>
      </c>
      <c r="C8" s="456">
        <f>AT1T!C10</f>
        <v>19107</v>
      </c>
      <c r="D8" s="457">
        <f>AT1T!D10</f>
        <v>600</v>
      </c>
      <c r="E8" s="457">
        <f>AT1T!E10</f>
        <v>38945.25</v>
      </c>
      <c r="F8" s="457">
        <f>AT1T!F10</f>
        <v>1100</v>
      </c>
      <c r="G8" s="457">
        <f>AT1T!G10</f>
        <v>1700</v>
      </c>
      <c r="H8" s="457">
        <f>AT1T!H10</f>
        <v>27500.75</v>
      </c>
      <c r="I8" s="457">
        <f>AT1T!I10</f>
        <v>54434.25</v>
      </c>
      <c r="J8" s="457">
        <f>AT1T!J10</f>
        <v>15485.25</v>
      </c>
      <c r="K8" s="457">
        <f>AT1T!K10</f>
        <v>32250</v>
      </c>
      <c r="L8" s="458">
        <f>AT1T!L10</f>
        <v>5838.25</v>
      </c>
      <c r="M8" s="456">
        <f>AT1T!M10</f>
        <v>14125</v>
      </c>
      <c r="N8" s="457">
        <f>AT1T!N10</f>
        <v>999</v>
      </c>
      <c r="O8" s="457">
        <f>AT1T!O10</f>
        <v>10007.25</v>
      </c>
      <c r="P8" s="457">
        <f>AT1T!P10</f>
        <v>5112.5</v>
      </c>
      <c r="Q8" s="457">
        <f>AT1T!Q10</f>
        <v>29724.25</v>
      </c>
      <c r="R8" s="457">
        <f>AT1T!R10</f>
        <v>16854.75</v>
      </c>
      <c r="S8" s="457">
        <f>AT1T!S10</f>
        <v>11476.25</v>
      </c>
      <c r="T8" s="457">
        <f>AT1T!T10</f>
        <v>4609.75</v>
      </c>
      <c r="U8" s="457">
        <f>AT1T!U10</f>
        <v>8051.75</v>
      </c>
      <c r="V8" s="457">
        <f>AT1T!V10</f>
        <v>6100</v>
      </c>
      <c r="W8" s="457" t="str">
        <f>AT1T!W10</f>
        <v/>
      </c>
      <c r="X8" s="466">
        <f>AT1T!AC10</f>
        <v>304021.25</v>
      </c>
    </row>
    <row r="9" spans="2:39">
      <c r="B9" s="443">
        <v>1999</v>
      </c>
      <c r="C9" s="503">
        <f>AT1T!C11</f>
        <v>18807</v>
      </c>
      <c r="D9" s="504">
        <f>AT1T!D11</f>
        <v>600</v>
      </c>
      <c r="E9" s="504">
        <f>AT1T!E11</f>
        <v>37332.5</v>
      </c>
      <c r="F9" s="504">
        <f>AT1T!F11</f>
        <v>1100</v>
      </c>
      <c r="G9" s="504">
        <f>AT1T!G11</f>
        <v>1700</v>
      </c>
      <c r="H9" s="504">
        <f>AT1T!H11</f>
        <v>27599</v>
      </c>
      <c r="I9" s="504">
        <f>AT1T!I11</f>
        <v>54731.25</v>
      </c>
      <c r="J9" s="504">
        <f>AT1T!J11</f>
        <v>16021.5</v>
      </c>
      <c r="K9" s="504">
        <f>AT1T!K11</f>
        <v>33950</v>
      </c>
      <c r="L9" s="505">
        <f>AT1T!L11</f>
        <v>6179.5</v>
      </c>
      <c r="M9" s="503">
        <f>AT1T!M11</f>
        <v>15700.25</v>
      </c>
      <c r="N9" s="504">
        <f>AT1T!N11</f>
        <v>999</v>
      </c>
      <c r="O9" s="504">
        <f>AT1T!O11</f>
        <v>10279</v>
      </c>
      <c r="P9" s="504">
        <f>AT1T!P11</f>
        <v>5165.25</v>
      </c>
      <c r="Q9" s="504">
        <f>AT1T!Q11</f>
        <v>30625.25</v>
      </c>
      <c r="R9" s="504">
        <f>AT1T!R11</f>
        <v>17339.25</v>
      </c>
      <c r="S9" s="504">
        <f>AT1T!S11</f>
        <v>11767.75</v>
      </c>
      <c r="T9" s="504">
        <f>AT1T!T11</f>
        <v>4800</v>
      </c>
      <c r="U9" s="504">
        <f>AT1T!U11</f>
        <v>8265.5</v>
      </c>
      <c r="V9" s="504">
        <f>AT1T!V11</f>
        <v>6675</v>
      </c>
      <c r="W9" s="504" t="str">
        <f>AT1T!W11</f>
        <v/>
      </c>
      <c r="X9" s="506">
        <f>AT1T!AC11</f>
        <v>309637</v>
      </c>
    </row>
    <row r="10" spans="2:39">
      <c r="B10" s="442">
        <v>2000</v>
      </c>
      <c r="C10" s="456">
        <f>AT1T!C12</f>
        <v>18861.25</v>
      </c>
      <c r="D10" s="457">
        <f>AT1T!D12</f>
        <v>599.25</v>
      </c>
      <c r="E10" s="457">
        <f>AT1T!E12</f>
        <v>35933.5</v>
      </c>
      <c r="F10" s="457">
        <f>AT1T!F12</f>
        <v>1100</v>
      </c>
      <c r="G10" s="457">
        <f>AT1T!G12</f>
        <v>1698.75</v>
      </c>
      <c r="H10" s="457">
        <f>AT1T!H12</f>
        <v>27438.25</v>
      </c>
      <c r="I10" s="457">
        <f>AT1T!I12</f>
        <v>56016.75</v>
      </c>
      <c r="J10" s="457">
        <f>AT1T!J12</f>
        <v>16475</v>
      </c>
      <c r="K10" s="457">
        <f>AT1T!K12</f>
        <v>35400</v>
      </c>
      <c r="L10" s="458">
        <f>AT1T!L12</f>
        <v>6537</v>
      </c>
      <c r="M10" s="456">
        <f>AT1T!M12</f>
        <v>16600.25</v>
      </c>
      <c r="N10" s="457">
        <f>AT1T!N12</f>
        <v>1031.75</v>
      </c>
      <c r="O10" s="457">
        <f>AT1T!O12</f>
        <v>10670</v>
      </c>
      <c r="P10" s="457">
        <f>AT1T!P12</f>
        <v>5202.25</v>
      </c>
      <c r="Q10" s="457">
        <f>AT1T!Q12</f>
        <v>31426</v>
      </c>
      <c r="R10" s="457">
        <f>AT1T!R12</f>
        <v>17444.5</v>
      </c>
      <c r="S10" s="457">
        <f>AT1T!S12</f>
        <v>11646.5</v>
      </c>
      <c r="T10" s="457">
        <f>AT1T!T12</f>
        <v>4899</v>
      </c>
      <c r="U10" s="457">
        <f>AT1T!U12</f>
        <v>8080.75</v>
      </c>
      <c r="V10" s="457">
        <f>AT1T!V12</f>
        <v>7700</v>
      </c>
      <c r="W10" s="457" t="str">
        <f>AT1T!W12</f>
        <v/>
      </c>
      <c r="X10" s="466">
        <f>AT1T!AC12</f>
        <v>314760.75</v>
      </c>
    </row>
    <row r="11" spans="2:39">
      <c r="B11" s="442">
        <v>2001</v>
      </c>
      <c r="C11" s="456">
        <f>AT1T!C13</f>
        <v>18266.75</v>
      </c>
      <c r="D11" s="457">
        <f>AT1T!D13</f>
        <v>587.75</v>
      </c>
      <c r="E11" s="457">
        <f>AT1T!E13</f>
        <v>34316.25</v>
      </c>
      <c r="F11" s="457">
        <f>AT1T!F13</f>
        <v>1100</v>
      </c>
      <c r="G11" s="457">
        <f>AT1T!G13</f>
        <v>1767.5</v>
      </c>
      <c r="H11" s="457">
        <f>AT1T!H13</f>
        <v>28606.25</v>
      </c>
      <c r="I11" s="457">
        <f>AT1T!I13</f>
        <v>57780.75</v>
      </c>
      <c r="J11" s="457">
        <f>AT1T!J13</f>
        <v>17018.25</v>
      </c>
      <c r="K11" s="457">
        <f>AT1T!K13</f>
        <v>35778.25</v>
      </c>
      <c r="L11" s="458">
        <f>AT1T!L13</f>
        <v>7017</v>
      </c>
      <c r="M11" s="456">
        <f>AT1T!M13</f>
        <v>16241</v>
      </c>
      <c r="N11" s="457">
        <f>AT1T!N13</f>
        <v>1125.75</v>
      </c>
      <c r="O11" s="457">
        <f>AT1T!O13</f>
        <v>11128.5</v>
      </c>
      <c r="P11" s="457">
        <f>AT1T!P13</f>
        <v>5469</v>
      </c>
      <c r="Q11" s="457">
        <f>AT1T!Q13</f>
        <v>32385.5</v>
      </c>
      <c r="R11" s="457">
        <f>AT1T!R13</f>
        <v>17955</v>
      </c>
      <c r="S11" s="457">
        <f>AT1T!S13</f>
        <v>12113.75</v>
      </c>
      <c r="T11" s="457">
        <f>AT1T!T13</f>
        <v>5260</v>
      </c>
      <c r="U11" s="457">
        <f>AT1T!U13</f>
        <v>8350.25</v>
      </c>
      <c r="V11" s="457">
        <f>AT1T!V13</f>
        <v>9300</v>
      </c>
      <c r="W11" s="457" t="str">
        <f>AT1T!W13</f>
        <v/>
      </c>
      <c r="X11" s="466">
        <f>AT1T!AC13</f>
        <v>321567.5</v>
      </c>
    </row>
    <row r="12" spans="2:39">
      <c r="B12" s="442">
        <v>2002</v>
      </c>
      <c r="C12" s="456">
        <f>AT1T!C14</f>
        <v>20116.75</v>
      </c>
      <c r="D12" s="457">
        <f>AT1T!D14</f>
        <v>586.75</v>
      </c>
      <c r="E12" s="457">
        <f>AT1T!E14</f>
        <v>33712.25</v>
      </c>
      <c r="F12" s="457">
        <f>AT1T!F14</f>
        <v>1100</v>
      </c>
      <c r="G12" s="457">
        <f>AT1T!G14</f>
        <v>1770.25</v>
      </c>
      <c r="H12" s="457">
        <f>AT1T!H14</f>
        <v>29983</v>
      </c>
      <c r="I12" s="457">
        <f>AT1T!I14</f>
        <v>57920.25</v>
      </c>
      <c r="J12" s="457">
        <f>AT1T!J14</f>
        <v>17064.75</v>
      </c>
      <c r="K12" s="457">
        <f>AT1T!K14</f>
        <v>35490.75</v>
      </c>
      <c r="L12" s="458">
        <f>AT1T!L14</f>
        <v>7383.75</v>
      </c>
      <c r="M12" s="456">
        <f>AT1T!M14</f>
        <v>15849.5</v>
      </c>
      <c r="N12" s="457">
        <f>AT1T!N14</f>
        <v>1197.5</v>
      </c>
      <c r="O12" s="457">
        <f>AT1T!O14</f>
        <v>11572.25</v>
      </c>
      <c r="P12" s="457">
        <f>AT1T!P14</f>
        <v>5564.25</v>
      </c>
      <c r="Q12" s="457">
        <f>AT1T!Q14</f>
        <v>33499.75</v>
      </c>
      <c r="R12" s="457">
        <f>AT1T!R14</f>
        <v>18664</v>
      </c>
      <c r="S12" s="457">
        <f>AT1T!S14</f>
        <v>12431</v>
      </c>
      <c r="T12" s="457">
        <f>AT1T!T14</f>
        <v>5429.25</v>
      </c>
      <c r="U12" s="457">
        <f>AT1T!U14</f>
        <v>8359.75</v>
      </c>
      <c r="V12" s="457">
        <f>AT1T!V14</f>
        <v>10600</v>
      </c>
      <c r="W12" s="457" t="str">
        <f>AT1T!W14</f>
        <v/>
      </c>
      <c r="X12" s="466">
        <f>AT1T!AC14</f>
        <v>328295.75</v>
      </c>
    </row>
    <row r="13" spans="2:39">
      <c r="B13" s="442">
        <v>2003</v>
      </c>
      <c r="C13" s="456">
        <f>AT1T!C15</f>
        <v>18781</v>
      </c>
      <c r="D13" s="457">
        <f>AT1T!D15</f>
        <v>600.75</v>
      </c>
      <c r="E13" s="457">
        <f>AT1T!E15</f>
        <v>34670.75</v>
      </c>
      <c r="F13" s="457">
        <f>AT1T!F15</f>
        <v>1100</v>
      </c>
      <c r="G13" s="457">
        <f>AT1T!G15</f>
        <v>1999.25</v>
      </c>
      <c r="H13" s="457">
        <f>AT1T!H15</f>
        <v>32901.5</v>
      </c>
      <c r="I13" s="457">
        <f>AT1T!I15</f>
        <v>60303.5</v>
      </c>
      <c r="J13" s="457">
        <f>AT1T!J15</f>
        <v>17492.5</v>
      </c>
      <c r="K13" s="457">
        <f>AT1T!K15</f>
        <v>36507.75</v>
      </c>
      <c r="L13" s="458">
        <f>AT1T!L15</f>
        <v>7651.75</v>
      </c>
      <c r="M13" s="456">
        <f>AT1T!M15</f>
        <v>15999.25</v>
      </c>
      <c r="N13" s="457">
        <f>AT1T!N15</f>
        <v>1327</v>
      </c>
      <c r="O13" s="457">
        <f>AT1T!O15</f>
        <v>12339</v>
      </c>
      <c r="P13" s="457">
        <f>AT1T!P15</f>
        <v>5855</v>
      </c>
      <c r="Q13" s="457">
        <f>AT1T!Q15</f>
        <v>33756.25</v>
      </c>
      <c r="R13" s="457">
        <f>AT1T!R15</f>
        <v>19381</v>
      </c>
      <c r="S13" s="457">
        <f>AT1T!S15</f>
        <v>12945.5</v>
      </c>
      <c r="T13" s="457">
        <f>AT1T!T15</f>
        <v>5568.75</v>
      </c>
      <c r="U13" s="457">
        <f>AT1T!U15</f>
        <v>8622</v>
      </c>
      <c r="V13" s="457">
        <f>AT1T!V15</f>
        <v>12300</v>
      </c>
      <c r="W13" s="457" t="str">
        <f>AT1T!W15</f>
        <v/>
      </c>
      <c r="X13" s="466">
        <f>AT1T!AC15</f>
        <v>340102.5</v>
      </c>
    </row>
    <row r="14" spans="2:39">
      <c r="B14" s="443">
        <v>2004</v>
      </c>
      <c r="C14" s="503">
        <f>AT1T!C16</f>
        <v>19442.75</v>
      </c>
      <c r="D14" s="504">
        <f>AT1T!D16</f>
        <v>605.5</v>
      </c>
      <c r="E14" s="504">
        <f>AT1T!E16</f>
        <v>35556.5</v>
      </c>
      <c r="F14" s="504">
        <f>AT1T!F16</f>
        <v>1300</v>
      </c>
      <c r="G14" s="504">
        <f>AT1T!G16</f>
        <v>1913</v>
      </c>
      <c r="H14" s="504">
        <f>AT1T!H16</f>
        <v>34883.25</v>
      </c>
      <c r="I14" s="504">
        <f>AT1T!I16</f>
        <v>63269</v>
      </c>
      <c r="J14" s="504">
        <f>AT1T!J16</f>
        <v>18318.75</v>
      </c>
      <c r="K14" s="504">
        <f>AT1T!K16</f>
        <v>37200.75</v>
      </c>
      <c r="L14" s="505">
        <f>AT1T!L16</f>
        <v>8171.25</v>
      </c>
      <c r="M14" s="503">
        <f>AT1T!M16</f>
        <v>16230.75</v>
      </c>
      <c r="N14" s="504">
        <f>AT1T!N16</f>
        <v>1427.75</v>
      </c>
      <c r="O14" s="504">
        <f>AT1T!O16</f>
        <v>12972.75</v>
      </c>
      <c r="P14" s="504">
        <f>AT1T!P16</f>
        <v>6052.25</v>
      </c>
      <c r="Q14" s="504">
        <f>AT1T!Q16</f>
        <v>33974.75</v>
      </c>
      <c r="R14" s="504">
        <f>AT1T!R16</f>
        <v>19843.75</v>
      </c>
      <c r="S14" s="504">
        <f>AT1T!S16</f>
        <v>13436</v>
      </c>
      <c r="T14" s="504">
        <f>AT1T!T16</f>
        <v>5676.25</v>
      </c>
      <c r="U14" s="504">
        <f>AT1T!U16</f>
        <v>9033.75</v>
      </c>
      <c r="V14" s="504">
        <f>AT1T!V16</f>
        <v>14300</v>
      </c>
      <c r="W14" s="504" t="str">
        <f>AT1T!W16</f>
        <v/>
      </c>
      <c r="X14" s="506">
        <f>AT1T!AC16</f>
        <v>353608.75</v>
      </c>
    </row>
    <row r="15" spans="2:39">
      <c r="B15" s="442">
        <v>2005</v>
      </c>
      <c r="C15" s="456">
        <f>AT1T!C17</f>
        <v>18352.25</v>
      </c>
      <c r="D15" s="457">
        <f>AT1T!D17</f>
        <v>563.75</v>
      </c>
      <c r="E15" s="457">
        <f>AT1T!E17</f>
        <v>37490.5</v>
      </c>
      <c r="F15" s="457">
        <f>AT1T!F17</f>
        <v>1306</v>
      </c>
      <c r="G15" s="457">
        <f>AT1T!G17</f>
        <v>2110</v>
      </c>
      <c r="H15" s="457">
        <f>AT1T!H17</f>
        <v>36975.25</v>
      </c>
      <c r="I15" s="457">
        <f>AT1T!I17</f>
        <v>64697.25</v>
      </c>
      <c r="J15" s="457">
        <f>AT1T!J17</f>
        <v>19202.75</v>
      </c>
      <c r="K15" s="457">
        <f>AT1T!K17</f>
        <v>38370.5</v>
      </c>
      <c r="L15" s="458">
        <f>AT1T!L17</f>
        <v>8705.25</v>
      </c>
      <c r="M15" s="456">
        <f>AT1T!M17</f>
        <v>16613.5</v>
      </c>
      <c r="N15" s="457">
        <f>AT1T!N17</f>
        <v>1543.25</v>
      </c>
      <c r="O15" s="457">
        <f>AT1T!O17</f>
        <v>13665</v>
      </c>
      <c r="P15" s="457">
        <f>AT1T!P17</f>
        <v>6324.25</v>
      </c>
      <c r="Q15" s="457">
        <f>AT1T!Q17</f>
        <v>34955.75</v>
      </c>
      <c r="R15" s="457">
        <f>AT1T!R17</f>
        <v>20524.25</v>
      </c>
      <c r="S15" s="457">
        <f>AT1T!S17</f>
        <v>14095</v>
      </c>
      <c r="T15" s="457">
        <f>AT1T!T17</f>
        <v>5780</v>
      </c>
      <c r="U15" s="457">
        <f>AT1T!U17</f>
        <v>9331.25</v>
      </c>
      <c r="V15" s="457">
        <f>AT1T!V17</f>
        <v>15850</v>
      </c>
      <c r="W15" s="457" t="str">
        <f>AT1T!W17</f>
        <v/>
      </c>
      <c r="X15" s="466">
        <f>AT1T!AC17</f>
        <v>366455.75</v>
      </c>
    </row>
    <row r="16" spans="2:39">
      <c r="B16" s="442">
        <v>2006</v>
      </c>
      <c r="C16" s="456">
        <f>AT1T!C18</f>
        <v>15767.5</v>
      </c>
      <c r="D16" s="457">
        <f>AT1T!D18</f>
        <v>575.25</v>
      </c>
      <c r="E16" s="457">
        <f>AT1T!E18</f>
        <v>37817.75</v>
      </c>
      <c r="F16" s="457">
        <f>AT1T!F18</f>
        <v>1417</v>
      </c>
      <c r="G16" s="457">
        <f>AT1T!G18</f>
        <v>2135.75</v>
      </c>
      <c r="H16" s="457">
        <f>AT1T!H18</f>
        <v>38451</v>
      </c>
      <c r="I16" s="457">
        <f>AT1T!I18</f>
        <v>66514.25</v>
      </c>
      <c r="J16" s="457">
        <f>AT1T!J18</f>
        <v>19340</v>
      </c>
      <c r="K16" s="457">
        <f>AT1T!K18</f>
        <v>39209.5</v>
      </c>
      <c r="L16" s="458">
        <f>AT1T!L18</f>
        <v>8831</v>
      </c>
      <c r="M16" s="456">
        <f>AT1T!M18</f>
        <v>17128.75</v>
      </c>
      <c r="N16" s="457">
        <f>AT1T!N18</f>
        <v>1635.75</v>
      </c>
      <c r="O16" s="457">
        <f>AT1T!O18</f>
        <v>14472</v>
      </c>
      <c r="P16" s="457">
        <f>AT1T!P18</f>
        <v>6486.5</v>
      </c>
      <c r="Q16" s="457">
        <f>AT1T!Q18</f>
        <v>34930.25</v>
      </c>
      <c r="R16" s="457">
        <f>AT1T!R18</f>
        <v>21209.5</v>
      </c>
      <c r="S16" s="457">
        <f>AT1T!S18</f>
        <v>14559.25</v>
      </c>
      <c r="T16" s="457">
        <f>AT1T!T18</f>
        <v>5703.75</v>
      </c>
      <c r="U16" s="457">
        <f>AT1T!U18</f>
        <v>9907.25</v>
      </c>
      <c r="V16" s="457">
        <f>AT1T!V18</f>
        <v>16700</v>
      </c>
      <c r="W16" s="457" t="str">
        <f>AT1T!W18</f>
        <v/>
      </c>
      <c r="X16" s="466">
        <f>AT1T!AC18</f>
        <v>372792</v>
      </c>
    </row>
    <row r="17" spans="2:24">
      <c r="B17" s="442">
        <v>2007</v>
      </c>
      <c r="C17" s="456">
        <f>AT1T!C19</f>
        <v>17458.75</v>
      </c>
      <c r="D17" s="457">
        <f>AT1T!D19</f>
        <v>651.5</v>
      </c>
      <c r="E17" s="457">
        <f>AT1T!E19</f>
        <v>38593</v>
      </c>
      <c r="F17" s="457">
        <f>AT1T!F19</f>
        <v>1387</v>
      </c>
      <c r="G17" s="457">
        <f>AT1T!G19</f>
        <v>2304.75</v>
      </c>
      <c r="H17" s="457">
        <f>AT1T!H19</f>
        <v>40387.25</v>
      </c>
      <c r="I17" s="457">
        <f>AT1T!I19</f>
        <v>68709.75</v>
      </c>
      <c r="J17" s="457">
        <f>AT1T!J19</f>
        <v>19298</v>
      </c>
      <c r="K17" s="457">
        <f>AT1T!K19</f>
        <v>39696.25</v>
      </c>
      <c r="L17" s="458">
        <f>AT1T!L19</f>
        <v>9365</v>
      </c>
      <c r="M17" s="456">
        <f>AT1T!M19</f>
        <v>17804</v>
      </c>
      <c r="N17" s="457">
        <f>AT1T!N19</f>
        <v>1748.25</v>
      </c>
      <c r="O17" s="457">
        <f>AT1T!O19</f>
        <v>16257.75</v>
      </c>
      <c r="P17" s="457">
        <f>AT1T!P19</f>
        <v>7630.75</v>
      </c>
      <c r="Q17" s="457">
        <f>AT1T!Q19</f>
        <v>36068.5</v>
      </c>
      <c r="R17" s="457">
        <f>AT1T!R19</f>
        <v>22025</v>
      </c>
      <c r="S17" s="457">
        <f>AT1T!S19</f>
        <v>14871.25</v>
      </c>
      <c r="T17" s="457">
        <f>AT1T!T19</f>
        <v>5969.5</v>
      </c>
      <c r="U17" s="457">
        <f>AT1T!U19</f>
        <v>10272</v>
      </c>
      <c r="V17" s="457">
        <f>AT1T!V19</f>
        <v>17500</v>
      </c>
      <c r="W17" s="457" t="str">
        <f>AT1T!W19</f>
        <v/>
      </c>
      <c r="X17" s="466">
        <f>AT1T!AC19</f>
        <v>387998.25</v>
      </c>
    </row>
    <row r="18" spans="2:24">
      <c r="B18" s="442">
        <v>2008</v>
      </c>
      <c r="C18" s="456">
        <f>AT1T!C20</f>
        <v>16935.5</v>
      </c>
      <c r="D18" s="457">
        <f>AT1T!D20</f>
        <v>637.5</v>
      </c>
      <c r="E18" s="457">
        <f>AT1T!E20</f>
        <v>38659</v>
      </c>
      <c r="F18" s="457">
        <f>AT1T!F20</f>
        <v>1375</v>
      </c>
      <c r="G18" s="457">
        <f>AT1T!G20</f>
        <v>2303</v>
      </c>
      <c r="H18" s="457">
        <f>AT1T!H20</f>
        <v>41501.25</v>
      </c>
      <c r="I18" s="457">
        <f>AT1T!I20</f>
        <v>71896.25</v>
      </c>
      <c r="J18" s="457">
        <f>AT1T!J20</f>
        <v>19024.5</v>
      </c>
      <c r="K18" s="457">
        <f>AT1T!K20</f>
        <v>39350</v>
      </c>
      <c r="L18" s="458">
        <f>AT1T!L20</f>
        <v>9218.25</v>
      </c>
      <c r="M18" s="456">
        <f>AT1T!M20</f>
        <v>18275</v>
      </c>
      <c r="N18" s="457">
        <f>AT1T!N20</f>
        <v>1766</v>
      </c>
      <c r="O18" s="457">
        <f>AT1T!O20</f>
        <v>17944</v>
      </c>
      <c r="P18" s="457">
        <f>AT1T!P20</f>
        <v>7652</v>
      </c>
      <c r="Q18" s="457">
        <f>AT1T!Q20</f>
        <v>36904</v>
      </c>
      <c r="R18" s="457">
        <f>AT1T!R20</f>
        <v>22449.75</v>
      </c>
      <c r="S18" s="457">
        <f>AT1T!S20</f>
        <v>15240</v>
      </c>
      <c r="T18" s="457">
        <f>AT1T!T20</f>
        <v>5986.75</v>
      </c>
      <c r="U18" s="457">
        <f>AT1T!U20</f>
        <v>10689.5</v>
      </c>
      <c r="V18" s="457">
        <f>AT1T!V20</f>
        <v>20000</v>
      </c>
      <c r="W18" s="457" t="str">
        <f>AT1T!W20</f>
        <v/>
      </c>
      <c r="X18" s="466">
        <f>AT1T!AC20</f>
        <v>397807.25</v>
      </c>
    </row>
    <row r="19" spans="2:24">
      <c r="B19" s="443">
        <v>2009</v>
      </c>
      <c r="C19" s="503">
        <f>AT1T!C21</f>
        <v>18727.5</v>
      </c>
      <c r="D19" s="504">
        <f>AT1T!D21</f>
        <v>662.5</v>
      </c>
      <c r="E19" s="504">
        <f>AT1T!E21</f>
        <v>37804.25</v>
      </c>
      <c r="F19" s="504">
        <f>AT1T!F21</f>
        <v>1496.75</v>
      </c>
      <c r="G19" s="504">
        <f>AT1T!G21</f>
        <v>2328</v>
      </c>
      <c r="H19" s="504">
        <f>AT1T!H21</f>
        <v>38923.25</v>
      </c>
      <c r="I19" s="504">
        <f>AT1T!I21</f>
        <v>69786.25</v>
      </c>
      <c r="J19" s="504">
        <f>AT1T!J21</f>
        <v>17846.25</v>
      </c>
      <c r="K19" s="504">
        <f>AT1T!K21</f>
        <v>38287.5</v>
      </c>
      <c r="L19" s="505">
        <f>AT1T!L21</f>
        <v>9203.5</v>
      </c>
      <c r="M19" s="503">
        <f>AT1T!M21</f>
        <v>18495</v>
      </c>
      <c r="N19" s="504">
        <f>AT1T!N21</f>
        <v>1736</v>
      </c>
      <c r="O19" s="504">
        <f>AT1T!O21</f>
        <v>18706.25</v>
      </c>
      <c r="P19" s="504">
        <f>AT1T!P21</f>
        <v>8027.25</v>
      </c>
      <c r="Q19" s="504">
        <f>AT1T!Q21</f>
        <v>37088.25</v>
      </c>
      <c r="R19" s="504">
        <f>AT1T!R21</f>
        <v>23892</v>
      </c>
      <c r="S19" s="504">
        <f>AT1T!S21</f>
        <v>15675.75</v>
      </c>
      <c r="T19" s="504">
        <f>AT1T!T21</f>
        <v>5573.25</v>
      </c>
      <c r="U19" s="504">
        <f>AT1T!U21</f>
        <v>10261.5</v>
      </c>
      <c r="V19" s="504">
        <f>AT1T!V21</f>
        <v>22625</v>
      </c>
      <c r="W19" s="504" t="str">
        <f>AT1T!W21</f>
        <v/>
      </c>
      <c r="X19" s="506">
        <f>AT1T!AC21</f>
        <v>397146</v>
      </c>
    </row>
    <row r="20" spans="2:24">
      <c r="B20" s="442">
        <v>2010</v>
      </c>
      <c r="C20" s="456">
        <f>AT1T!C22</f>
        <v>18802.25</v>
      </c>
      <c r="D20" s="457">
        <f>AT1T!D22</f>
        <v>593.75</v>
      </c>
      <c r="E20" s="457">
        <f>AT1T!E22</f>
        <v>36443.5</v>
      </c>
      <c r="F20" s="457">
        <f>AT1T!F22</f>
        <v>1634.5</v>
      </c>
      <c r="G20" s="457">
        <f>AT1T!G22</f>
        <v>2448.5</v>
      </c>
      <c r="H20" s="457">
        <f>AT1T!H22</f>
        <v>39014</v>
      </c>
      <c r="I20" s="457">
        <f>AT1T!I22</f>
        <v>67974.5</v>
      </c>
      <c r="J20" s="457">
        <f>AT1T!J22</f>
        <v>18165.5</v>
      </c>
      <c r="K20" s="457">
        <f>AT1T!K22</f>
        <v>39118.75</v>
      </c>
      <c r="L20" s="458">
        <f>AT1T!L22</f>
        <v>9940.75</v>
      </c>
      <c r="M20" s="456">
        <f>AT1T!M22</f>
        <v>19029.5</v>
      </c>
      <c r="N20" s="457">
        <f>AT1T!N22</f>
        <v>1832</v>
      </c>
      <c r="O20" s="457">
        <f>AT1T!O22</f>
        <v>20042</v>
      </c>
      <c r="P20" s="457">
        <f>AT1T!P22</f>
        <v>8212</v>
      </c>
      <c r="Q20" s="457">
        <f>AT1T!Q22</f>
        <v>37104</v>
      </c>
      <c r="R20" s="457">
        <f>AT1T!R22</f>
        <v>24484</v>
      </c>
      <c r="S20" s="457">
        <f>AT1T!S22</f>
        <v>16291.5</v>
      </c>
      <c r="T20" s="457">
        <f>AT1T!T22</f>
        <v>5548</v>
      </c>
      <c r="U20" s="457">
        <f>AT1T!U22</f>
        <v>9775.5</v>
      </c>
      <c r="V20" s="457">
        <f>AT1T!V22</f>
        <v>24825</v>
      </c>
      <c r="W20" s="457" t="str">
        <f>AT1T!W22</f>
        <v/>
      </c>
      <c r="X20" s="466">
        <f>AT1T!AC22</f>
        <v>401279.5</v>
      </c>
    </row>
    <row r="21" spans="2:24">
      <c r="B21" s="442">
        <v>2011</v>
      </c>
      <c r="C21" s="456">
        <f>AT1T!C23</f>
        <v>17393.75</v>
      </c>
      <c r="D21" s="457">
        <f>AT1T!D23</f>
        <v>704.25</v>
      </c>
      <c r="E21" s="457">
        <f>AT1T!E23</f>
        <v>35239</v>
      </c>
      <c r="F21" s="457">
        <f>AT1T!F23</f>
        <v>1604.25</v>
      </c>
      <c r="G21" s="457">
        <f>AT1T!G23</f>
        <v>2462.5</v>
      </c>
      <c r="H21" s="457">
        <f>AT1T!H23</f>
        <v>38491.75</v>
      </c>
      <c r="I21" s="457">
        <f>AT1T!I23</f>
        <v>67029.75</v>
      </c>
      <c r="J21" s="457">
        <f>AT1T!J23</f>
        <v>17349.25</v>
      </c>
      <c r="K21" s="457">
        <f>AT1T!K23</f>
        <v>40172.5</v>
      </c>
      <c r="L21" s="458">
        <f>AT1T!L23</f>
        <v>10274.5</v>
      </c>
      <c r="M21" s="456">
        <f>AT1T!M23</f>
        <v>19566.5</v>
      </c>
      <c r="N21" s="457">
        <f>AT1T!N23</f>
        <v>1937.75</v>
      </c>
      <c r="O21" s="457">
        <f>AT1T!O23</f>
        <v>21307.5</v>
      </c>
      <c r="P21" s="457">
        <f>AT1T!P23</f>
        <v>8745</v>
      </c>
      <c r="Q21" s="457">
        <f>AT1T!Q23</f>
        <v>37582.25</v>
      </c>
      <c r="R21" s="457">
        <f>AT1T!R23</f>
        <v>25260</v>
      </c>
      <c r="S21" s="457">
        <f>AT1T!S23</f>
        <v>16663.5</v>
      </c>
      <c r="T21" s="457">
        <f>AT1T!T23</f>
        <v>5735</v>
      </c>
      <c r="U21" s="457">
        <f>AT1T!U23</f>
        <v>9643.5</v>
      </c>
      <c r="V21" s="457">
        <f>AT1T!V23</f>
        <v>26185</v>
      </c>
      <c r="W21" s="457" t="str">
        <f>AT1T!W23</f>
        <v/>
      </c>
      <c r="X21" s="466">
        <f>AT1T!AC23</f>
        <v>403347.5</v>
      </c>
    </row>
    <row r="22" spans="2:24">
      <c r="B22" s="442">
        <v>2012</v>
      </c>
      <c r="C22" s="456">
        <f>AT1T!C24</f>
        <v>17445.25</v>
      </c>
      <c r="D22" s="457">
        <f>AT1T!D24</f>
        <v>645.25</v>
      </c>
      <c r="E22" s="457">
        <f>AT1T!E24</f>
        <v>32674.5</v>
      </c>
      <c r="F22" s="457">
        <f>AT1T!F24</f>
        <v>1561.5</v>
      </c>
      <c r="G22" s="457">
        <f>AT1T!G24</f>
        <v>2433</v>
      </c>
      <c r="H22" s="457">
        <f>AT1T!H24</f>
        <v>33056.25</v>
      </c>
      <c r="I22" s="457">
        <f>AT1T!I24</f>
        <v>63789</v>
      </c>
      <c r="J22" s="457">
        <f>AT1T!J24</f>
        <v>16486.75</v>
      </c>
      <c r="K22" s="457">
        <f>AT1T!K24</f>
        <v>40663.25</v>
      </c>
      <c r="L22" s="458">
        <f>AT1T!L24</f>
        <v>10113</v>
      </c>
      <c r="M22" s="456">
        <f>AT1T!M24</f>
        <v>19671</v>
      </c>
      <c r="N22" s="457">
        <f>AT1T!N24</f>
        <v>1956.75</v>
      </c>
      <c r="O22" s="457">
        <f>AT1T!O24</f>
        <v>21918.25</v>
      </c>
      <c r="P22" s="457">
        <f>AT1T!P24</f>
        <v>8778</v>
      </c>
      <c r="Q22" s="457">
        <f>AT1T!Q24</f>
        <v>36734.75</v>
      </c>
      <c r="R22" s="457">
        <f>AT1T!R24</f>
        <v>25725.25</v>
      </c>
      <c r="S22" s="457">
        <f>AT1T!S24</f>
        <v>16403.25</v>
      </c>
      <c r="T22" s="457">
        <f>AT1T!T24</f>
        <v>5668.25</v>
      </c>
      <c r="U22" s="457">
        <f>AT1T!U24</f>
        <v>9528.5</v>
      </c>
      <c r="V22" s="457">
        <f>AT1T!V24</f>
        <v>25200</v>
      </c>
      <c r="W22" s="457" t="str">
        <f>AT1T!W24</f>
        <v/>
      </c>
      <c r="X22" s="466">
        <f>AT1T!AC24</f>
        <v>390451.75</v>
      </c>
    </row>
    <row r="23" spans="2:24">
      <c r="B23" s="442">
        <v>2013</v>
      </c>
      <c r="C23" s="456">
        <f>AT1T!C25</f>
        <v>15353.25</v>
      </c>
      <c r="D23" s="457">
        <f>AT1T!D25</f>
        <v>491.5</v>
      </c>
      <c r="E23" s="457">
        <f>AT1T!E25</f>
        <v>29448</v>
      </c>
      <c r="F23" s="457">
        <f>AT1T!F25</f>
        <v>1501.75</v>
      </c>
      <c r="G23" s="457">
        <f>AT1T!G25</f>
        <v>2299</v>
      </c>
      <c r="H23" s="457">
        <f>AT1T!H25</f>
        <v>26118</v>
      </c>
      <c r="I23" s="457">
        <f>AT1T!I25</f>
        <v>60375.75</v>
      </c>
      <c r="J23" s="457">
        <f>AT1T!J25</f>
        <v>16293.5</v>
      </c>
      <c r="K23" s="457">
        <f>AT1T!K25</f>
        <v>38961.25</v>
      </c>
      <c r="L23" s="458">
        <f>AT1T!L25</f>
        <v>9697.5</v>
      </c>
      <c r="M23" s="456">
        <f>AT1T!M25</f>
        <v>19146.75</v>
      </c>
      <c r="N23" s="457">
        <f>AT1T!N25</f>
        <v>1693.25</v>
      </c>
      <c r="O23" s="457">
        <f>AT1T!O25</f>
        <v>21404</v>
      </c>
      <c r="P23" s="457">
        <f>AT1T!P25</f>
        <v>8984.25</v>
      </c>
      <c r="Q23" s="457">
        <f>AT1T!Q25</f>
        <v>36141.5</v>
      </c>
      <c r="R23" s="457">
        <f>AT1T!R25</f>
        <v>25979.25</v>
      </c>
      <c r="S23" s="457">
        <f>AT1T!S25</f>
        <v>16256.25</v>
      </c>
      <c r="T23" s="457">
        <f>AT1T!T25</f>
        <v>5297.75</v>
      </c>
      <c r="U23" s="457">
        <f>AT1T!U25</f>
        <v>8814.75</v>
      </c>
      <c r="V23" s="457">
        <f>AT1T!V25</f>
        <v>22925</v>
      </c>
      <c r="W23" s="457" t="str">
        <f>AT1T!W25</f>
        <v/>
      </c>
      <c r="X23" s="466">
        <f>AT1T!AC25</f>
        <v>367182.25</v>
      </c>
    </row>
    <row r="24" spans="2:24" ht="14.25" thickBot="1">
      <c r="B24" s="443">
        <v>2014</v>
      </c>
      <c r="C24" s="459">
        <f>AT1T!C26</f>
        <v>14753.25</v>
      </c>
      <c r="D24" s="460">
        <f>AT1T!D26</f>
        <v>458.25</v>
      </c>
      <c r="E24" s="460">
        <f>AT1T!E26</f>
        <v>28059.5</v>
      </c>
      <c r="F24" s="460">
        <f>AT1T!F26</f>
        <v>1481</v>
      </c>
      <c r="G24" s="460">
        <f>AT1T!G26</f>
        <v>2295</v>
      </c>
      <c r="H24" s="460">
        <f>AT1T!H26</f>
        <v>22249</v>
      </c>
      <c r="I24" s="460">
        <f>AT1T!I26</f>
        <v>60531.75</v>
      </c>
      <c r="J24" s="460">
        <f>AT1T!J26</f>
        <v>16067.5</v>
      </c>
      <c r="K24" s="460">
        <f>AT1T!K26</f>
        <v>39162.5</v>
      </c>
      <c r="L24" s="461">
        <f>AT1T!L26</f>
        <v>9597</v>
      </c>
      <c r="M24" s="459">
        <f>AT1T!M26</f>
        <v>18251.25</v>
      </c>
      <c r="N24" s="460">
        <f>AT1T!N26</f>
        <v>1727.75</v>
      </c>
      <c r="O24" s="460">
        <f>AT1T!O26</f>
        <v>21933.75</v>
      </c>
      <c r="P24" s="460">
        <f>AT1T!P26</f>
        <v>9283</v>
      </c>
      <c r="Q24" s="460">
        <f>AT1T!Q26</f>
        <v>34899.5</v>
      </c>
      <c r="R24" s="460">
        <f>AT1T!R26</f>
        <v>26240.75</v>
      </c>
      <c r="S24" s="460">
        <f>AT1T!S26</f>
        <v>16520.5</v>
      </c>
      <c r="T24" s="460">
        <f>AT1T!T26</f>
        <v>5385.5</v>
      </c>
      <c r="U24" s="460">
        <f>AT1T!U26</f>
        <v>9345.5</v>
      </c>
      <c r="V24" s="460">
        <f>AT1T!V26</f>
        <v>20377.5</v>
      </c>
      <c r="W24" s="460" t="str">
        <f>AT1T!W26</f>
        <v/>
      </c>
      <c r="X24" s="467">
        <f>AT1T!AC26</f>
        <v>358619.75</v>
      </c>
    </row>
    <row r="25" spans="2:24" ht="14.25" thickBot="1">
      <c r="B25" s="443">
        <v>2015</v>
      </c>
      <c r="C25" s="459">
        <f>AT1T!C27</f>
        <v>14380.5</v>
      </c>
      <c r="D25" s="460">
        <f>AT1T!D27</f>
        <v>440</v>
      </c>
      <c r="E25" s="460">
        <f>AT1T!E27</f>
        <v>28250.25</v>
      </c>
      <c r="F25" s="460">
        <f>AT1T!F27</f>
        <v>1399.5</v>
      </c>
      <c r="G25" s="460">
        <f>AT1T!G27</f>
        <v>2307.75</v>
      </c>
      <c r="H25" s="460">
        <f>AT1T!H27</f>
        <v>22267.5</v>
      </c>
      <c r="I25" s="460">
        <f>AT1T!I27</f>
        <v>61470.75</v>
      </c>
      <c r="J25" s="460">
        <f>AT1T!J27</f>
        <v>15704</v>
      </c>
      <c r="K25" s="460">
        <f>AT1T!K27</f>
        <v>39771.25</v>
      </c>
      <c r="L25" s="461">
        <f>AT1T!L27</f>
        <v>9738.25</v>
      </c>
      <c r="M25" s="459">
        <f>AT1T!M27</f>
        <v>18693.25</v>
      </c>
      <c r="N25" s="460">
        <f>AT1T!N27</f>
        <v>1819</v>
      </c>
      <c r="O25" s="460">
        <f>AT1T!O27</f>
        <v>23118.5</v>
      </c>
      <c r="P25" s="460">
        <f>AT1T!P27</f>
        <v>9793.5</v>
      </c>
      <c r="Q25" s="460">
        <f>AT1T!Q27</f>
        <v>34461.25</v>
      </c>
      <c r="R25" s="460">
        <f>AT1T!R27</f>
        <v>26699.25</v>
      </c>
      <c r="S25" s="460">
        <f>AT1T!S27</f>
        <v>16784</v>
      </c>
      <c r="T25" s="460">
        <f>AT1T!T27</f>
        <v>5565</v>
      </c>
      <c r="U25" s="460">
        <f>AT1T!U27</f>
        <v>9434</v>
      </c>
      <c r="V25" s="460">
        <f>AT1T!V27</f>
        <v>19625</v>
      </c>
      <c r="W25" s="460" t="str">
        <f>AT1T!W27</f>
        <v/>
      </c>
      <c r="X25" s="467">
        <f>AT1T!AC27</f>
        <v>361722.5</v>
      </c>
    </row>
    <row r="26" spans="2:24" ht="14.25" thickBot="1">
      <c r="C26" s="435"/>
      <c r="D26" s="435"/>
      <c r="E26" s="435"/>
      <c r="F26" s="435"/>
      <c r="G26" s="435"/>
      <c r="H26" s="435"/>
      <c r="I26" s="435"/>
      <c r="J26" s="435"/>
      <c r="K26" s="435"/>
      <c r="L26" s="435"/>
      <c r="M26" s="435"/>
      <c r="N26" s="435"/>
      <c r="O26" s="435"/>
      <c r="P26" s="435"/>
      <c r="Q26" s="435"/>
      <c r="R26" s="435"/>
      <c r="S26" s="435"/>
      <c r="T26" s="435"/>
      <c r="U26" s="435"/>
      <c r="V26" s="435"/>
      <c r="W26" s="435"/>
      <c r="X26" s="435"/>
    </row>
    <row r="27" spans="2:24">
      <c r="B27" s="468" t="str">
        <f ca="1">lookup!S4</f>
        <v>1995-2015</v>
      </c>
      <c r="C27" s="453">
        <f>AT1T!C30</f>
        <v>18157.654761904763</v>
      </c>
      <c r="D27" s="454">
        <f>AT1T!D30</f>
        <v>599.35714285714289</v>
      </c>
      <c r="E27" s="454">
        <f>AT1T!E30</f>
        <v>36000.714285714283</v>
      </c>
      <c r="F27" s="454">
        <f>AT1T!F30</f>
        <v>1303.0595238095239</v>
      </c>
      <c r="G27" s="454">
        <f>AT1T!G30</f>
        <v>2023.8571428571429</v>
      </c>
      <c r="H27" s="454">
        <f>AT1T!H30</f>
        <v>32005.857142857141</v>
      </c>
      <c r="I27" s="454">
        <f>AT1T!I30</f>
        <v>61119.345238095237</v>
      </c>
      <c r="J27" s="454">
        <f>AT1T!J30</f>
        <v>16962.904761904763</v>
      </c>
      <c r="K27" s="454">
        <f>AT1T!K30</f>
        <v>36922.178571428572</v>
      </c>
      <c r="L27" s="455">
        <f>AT1T!L30</f>
        <v>8076.7738095238092</v>
      </c>
      <c r="M27" s="453">
        <f>AT1T!M30</f>
        <v>16813.833333333332</v>
      </c>
      <c r="N27" s="454">
        <f>AT1T!N30</f>
        <v>1439.452380952381</v>
      </c>
      <c r="O27" s="454">
        <f>AT1T!O30</f>
        <v>15124.940476190477</v>
      </c>
      <c r="P27" s="454">
        <f>AT1T!P30</f>
        <v>6817.0238095238092</v>
      </c>
      <c r="Q27" s="454">
        <f>AT1T!Q30</f>
        <v>33515.738095238092</v>
      </c>
      <c r="R27" s="454">
        <f>AT1T!R30</f>
        <v>20916.369047619046</v>
      </c>
      <c r="S27" s="454">
        <f>AT1T!S30</f>
        <v>13884.321428571429</v>
      </c>
      <c r="T27" s="454">
        <f>AT1T!T30</f>
        <v>5307.6071428571431</v>
      </c>
      <c r="U27" s="454">
        <f>AT1T!U30</f>
        <v>9021.9523809523816</v>
      </c>
      <c r="V27" s="454">
        <f>AT1T!V30</f>
        <v>14918.452380952382</v>
      </c>
      <c r="W27" s="454"/>
      <c r="X27" s="465">
        <f>AT1T!AC30</f>
        <v>350931.39285714284</v>
      </c>
    </row>
    <row r="28" spans="2:24">
      <c r="B28" s="442" t="str">
        <f>lookup!S5</f>
        <v>1995-2008</v>
      </c>
      <c r="C28" s="456">
        <f ca="1">AT1T!C31</f>
        <v>18889.642857142859</v>
      </c>
      <c r="D28" s="457">
        <f ca="1">AT1T!D31</f>
        <v>613.64285714285711</v>
      </c>
      <c r="E28" s="457">
        <f ca="1">AT1T!E31</f>
        <v>37721.142857142855</v>
      </c>
      <c r="F28" s="457">
        <f ca="1">AT1T!F31</f>
        <v>1191.7857142857142</v>
      </c>
      <c r="G28" s="457">
        <f ca="1">AT1T!G31</f>
        <v>1851.9464285714287</v>
      </c>
      <c r="H28" s="457">
        <f ca="1">AT1T!H31</f>
        <v>32285.946428571428</v>
      </c>
      <c r="I28" s="457">
        <f ca="1">AT1T!I31</f>
        <v>59467.75</v>
      </c>
      <c r="J28" s="457">
        <f ca="1">AT1T!J31</f>
        <v>17022.017857142859</v>
      </c>
      <c r="K28" s="457">
        <f ca="1">AT1T!K31</f>
        <v>35659.196428571428</v>
      </c>
      <c r="L28" s="458">
        <f ca="1">AT1T!L31</f>
        <v>7217.6964285714284</v>
      </c>
      <c r="M28" s="456">
        <f ca="1">AT1T!M31</f>
        <v>15731.232142857143</v>
      </c>
      <c r="N28" s="457">
        <f ca="1">AT1T!N31</f>
        <v>1251.8571428571429</v>
      </c>
      <c r="O28" s="457">
        <f ca="1">AT1T!O31</f>
        <v>12085.25</v>
      </c>
      <c r="P28" s="457">
        <f ca="1">AT1T!P31</f>
        <v>5809.6071428571431</v>
      </c>
      <c r="Q28" s="457">
        <f ca="1">AT1T!Q31</f>
        <v>32129.928571428572</v>
      </c>
      <c r="R28" s="457">
        <f ca="1">AT1T!R31</f>
        <v>18640.232142857141</v>
      </c>
      <c r="S28" s="457">
        <f ca="1">AT1T!S31</f>
        <v>12641.142857142857</v>
      </c>
      <c r="T28" s="457">
        <f ca="1">AT1T!T31</f>
        <v>5191.9285714285716</v>
      </c>
      <c r="U28" s="457">
        <f ca="1">AT1T!U31</f>
        <v>8761.2678571428569</v>
      </c>
      <c r="V28" s="457">
        <f ca="1">AT1T!V31</f>
        <v>10823.214285714286</v>
      </c>
      <c r="W28" s="457"/>
      <c r="X28" s="466">
        <f ca="1">AT1T!AC31</f>
        <v>334986.42857142858</v>
      </c>
    </row>
    <row r="29" spans="2:24" ht="14.25" thickBot="1">
      <c r="B29" s="469" t="str">
        <f ca="1">lookup!S6</f>
        <v>2009-2015</v>
      </c>
      <c r="C29" s="459">
        <f ca="1">AT1T!C32</f>
        <v>16693.678571428572</v>
      </c>
      <c r="D29" s="460">
        <f ca="1">AT1T!D32</f>
        <v>570.78571428571433</v>
      </c>
      <c r="E29" s="460">
        <f ca="1">AT1T!E32</f>
        <v>32559.857142857141</v>
      </c>
      <c r="F29" s="460">
        <f ca="1">AT1T!F32</f>
        <v>1525.6071428571429</v>
      </c>
      <c r="G29" s="460">
        <f ca="1">AT1T!G32</f>
        <v>2367.6785714285716</v>
      </c>
      <c r="H29" s="460">
        <f ca="1">AT1T!H32</f>
        <v>31445.678571428572</v>
      </c>
      <c r="I29" s="460">
        <f ca="1">AT1T!I32</f>
        <v>64422.535714285717</v>
      </c>
      <c r="J29" s="460">
        <f ca="1">AT1T!J32</f>
        <v>16844.678571428572</v>
      </c>
      <c r="K29" s="460">
        <f ca="1">AT1T!K32</f>
        <v>39448.142857142855</v>
      </c>
      <c r="L29" s="461">
        <f ca="1">AT1T!L32</f>
        <v>9794.9285714285706</v>
      </c>
      <c r="M29" s="459">
        <f ca="1">AT1T!M32</f>
        <v>18979.035714285714</v>
      </c>
      <c r="N29" s="460">
        <f ca="1">AT1T!N32</f>
        <v>1814.6428571428571</v>
      </c>
      <c r="O29" s="460">
        <f ca="1">AT1T!O32</f>
        <v>21204.321428571428</v>
      </c>
      <c r="P29" s="460">
        <f ca="1">AT1T!P32</f>
        <v>8831.8571428571431</v>
      </c>
      <c r="Q29" s="460">
        <f ca="1">AT1T!Q32</f>
        <v>36287.357142857145</v>
      </c>
      <c r="R29" s="460">
        <f ca="1">AT1T!R32</f>
        <v>25468.642857142859</v>
      </c>
      <c r="S29" s="460">
        <f ca="1">AT1T!S32</f>
        <v>16370.678571428571</v>
      </c>
      <c r="T29" s="460">
        <f ca="1">AT1T!T32</f>
        <v>5538.9642857142853</v>
      </c>
      <c r="U29" s="460">
        <f ca="1">AT1T!U32</f>
        <v>9543.3214285714294</v>
      </c>
      <c r="V29" s="460">
        <f ca="1">AT1T!V32</f>
        <v>23108.928571428572</v>
      </c>
      <c r="W29" s="460"/>
      <c r="X29" s="467">
        <f ca="1">AT1T!AC32</f>
        <v>382821.32142857142</v>
      </c>
    </row>
    <row r="31" spans="2:24" ht="14.25" thickBot="1">
      <c r="C31" s="390" t="s">
        <v>492</v>
      </c>
      <c r="D31" s="391"/>
      <c r="E31" s="391"/>
      <c r="F31" s="391"/>
      <c r="G31" s="391"/>
      <c r="H31" s="391"/>
      <c r="I31" s="391"/>
      <c r="J31" s="391"/>
      <c r="K31" s="391"/>
      <c r="L31" s="391"/>
      <c r="M31" s="390" t="s">
        <v>492</v>
      </c>
      <c r="N31" s="391"/>
      <c r="O31" s="391"/>
      <c r="P31" s="391"/>
      <c r="Q31" s="391"/>
      <c r="R31" s="391"/>
      <c r="S31" s="391"/>
      <c r="T31" s="391"/>
      <c r="U31" s="391"/>
      <c r="V31" s="391"/>
      <c r="W31" s="392"/>
      <c r="X31" s="392"/>
    </row>
    <row r="32" spans="2:24">
      <c r="B32" s="468">
        <v>1995</v>
      </c>
      <c r="C32" s="482">
        <f>AT2T!C7</f>
        <v>120.42392622158047</v>
      </c>
      <c r="D32" s="483">
        <f>AT2T!D7</f>
        <v>124.16851441241685</v>
      </c>
      <c r="E32" s="483">
        <f>AT2T!E7</f>
        <v>115.70931302596659</v>
      </c>
      <c r="F32" s="483">
        <f>AT2T!F7</f>
        <v>84.226646248085757</v>
      </c>
      <c r="G32" s="483">
        <f>AT2T!G7</f>
        <v>71.090047393364927</v>
      </c>
      <c r="H32" s="483">
        <f>AT2T!H7</f>
        <v>78.272628312181808</v>
      </c>
      <c r="I32" s="483">
        <f>AT2T!I7</f>
        <v>79.373543697761491</v>
      </c>
      <c r="J32" s="483">
        <f>AT2T!J7</f>
        <v>73.542851935269681</v>
      </c>
      <c r="K32" s="483">
        <f>AT2T!K7</f>
        <v>84.309560730248506</v>
      </c>
      <c r="L32" s="484">
        <f>AT2T!L7</f>
        <v>58.427385772953102</v>
      </c>
      <c r="M32" s="482">
        <f>AT2T!M7</f>
        <v>76.698167153218762</v>
      </c>
      <c r="N32" s="483">
        <f>AT2T!N7</f>
        <v>55.920946055402567</v>
      </c>
      <c r="O32" s="483">
        <f>AT2T!O7</f>
        <v>66.059275521405041</v>
      </c>
      <c r="P32" s="483">
        <f>AT2T!P7</f>
        <v>77.017037593390512</v>
      </c>
      <c r="Q32" s="483">
        <f>AT2T!Q7</f>
        <v>75.587707315677676</v>
      </c>
      <c r="R32" s="483">
        <f>AT2T!R7</f>
        <v>72.765143671510529</v>
      </c>
      <c r="S32" s="483">
        <f>AT2T!S7</f>
        <v>73.864845689960973</v>
      </c>
      <c r="T32" s="483">
        <f>AT2T!T7</f>
        <v>72.772491349480958</v>
      </c>
      <c r="U32" s="483">
        <f>AT2T!U7</f>
        <v>83.879437374413939</v>
      </c>
      <c r="V32" s="483">
        <f>AT2T!V7</f>
        <v>25.236593059936908</v>
      </c>
      <c r="W32" s="483" t="str">
        <f>AT2T!W7</f>
        <v>:</v>
      </c>
      <c r="X32" s="485">
        <f>AT2T!AC7</f>
        <v>80.75661249687036</v>
      </c>
    </row>
    <row r="33" spans="2:24">
      <c r="B33" s="442">
        <v>1996</v>
      </c>
      <c r="C33" s="486">
        <f>AT2T!C8</f>
        <v>115.25017368442563</v>
      </c>
      <c r="D33" s="487">
        <f>AT2T!D8</f>
        <v>121.15299334811529</v>
      </c>
      <c r="E33" s="487">
        <f>AT2T!E8</f>
        <v>110.80006935090223</v>
      </c>
      <c r="F33" s="487">
        <f>AT2T!F8</f>
        <v>84.226646248085757</v>
      </c>
      <c r="G33" s="487">
        <f>AT2T!G8</f>
        <v>71.090047393364927</v>
      </c>
      <c r="H33" s="487">
        <f>AT2T!H8</f>
        <v>77.321992413844399</v>
      </c>
      <c r="I33" s="487">
        <f>AT2T!I8</f>
        <v>80.63828060698097</v>
      </c>
      <c r="J33" s="487">
        <f>AT2T!J8</f>
        <v>75.344677194672641</v>
      </c>
      <c r="K33" s="487">
        <f>AT2T!K8</f>
        <v>82.680705229277706</v>
      </c>
      <c r="L33" s="488">
        <f>AT2T!L8</f>
        <v>61.704144051003709</v>
      </c>
      <c r="M33" s="486">
        <f>AT2T!M8</f>
        <v>79.754416588918659</v>
      </c>
      <c r="N33" s="487">
        <f>AT2T!N8</f>
        <v>58.836870241373717</v>
      </c>
      <c r="O33" s="487">
        <f>AT2T!O8</f>
        <v>68.073545554335894</v>
      </c>
      <c r="P33" s="487">
        <f>AT2T!P8</f>
        <v>78.025062260347084</v>
      </c>
      <c r="Q33" s="487">
        <f>AT2T!Q8</f>
        <v>77.305593500354021</v>
      </c>
      <c r="R33" s="487">
        <f>AT2T!R8</f>
        <v>77.058845024787743</v>
      </c>
      <c r="S33" s="487">
        <f>AT2T!S8</f>
        <v>76.603405462930112</v>
      </c>
      <c r="T33" s="487">
        <f>AT2T!T8</f>
        <v>74.948096885813143</v>
      </c>
      <c r="U33" s="487">
        <f>AT2T!U8</f>
        <v>84.00267916945748</v>
      </c>
      <c r="V33" s="487">
        <f>AT2T!V8</f>
        <v>31.545741324921138</v>
      </c>
      <c r="W33" s="487" t="str">
        <f>AT2T!W8</f>
        <v>:</v>
      </c>
      <c r="X33" s="489">
        <f>AT2T!AC8</f>
        <v>81.183062347909669</v>
      </c>
    </row>
    <row r="34" spans="2:24">
      <c r="B34" s="442">
        <v>1997</v>
      </c>
      <c r="C34" s="486">
        <f>AT2T!C9</f>
        <v>105.2023593837268</v>
      </c>
      <c r="D34" s="487">
        <f>AT2T!D9</f>
        <v>106.43015521064301</v>
      </c>
      <c r="E34" s="487">
        <f>AT2T!E9</f>
        <v>107.09179658846908</v>
      </c>
      <c r="F34" s="487">
        <f>AT2T!F9</f>
        <v>84.226646248085757</v>
      </c>
      <c r="G34" s="487">
        <f>AT2T!G9</f>
        <v>72.274881516587669</v>
      </c>
      <c r="H34" s="487">
        <f>AT2T!H9</f>
        <v>76.388935842218771</v>
      </c>
      <c r="I34" s="487">
        <f>AT2T!I9</f>
        <v>81.536695918296374</v>
      </c>
      <c r="J34" s="487">
        <f>AT2T!J9</f>
        <v>77.991433518636654</v>
      </c>
      <c r="K34" s="487">
        <f>AT2T!K9</f>
        <v>83.267093209627191</v>
      </c>
      <c r="L34" s="488">
        <f>AT2T!L9</f>
        <v>65.385830389707351</v>
      </c>
      <c r="M34" s="486">
        <f>AT2T!M9</f>
        <v>82.329129924459025</v>
      </c>
      <c r="N34" s="487">
        <f>AT2T!N9</f>
        <v>61.817592742588687</v>
      </c>
      <c r="O34" s="487">
        <f>AT2T!O9</f>
        <v>69.935967800951332</v>
      </c>
      <c r="P34" s="487">
        <f>AT2T!P9</f>
        <v>79.301893505158716</v>
      </c>
      <c r="Q34" s="487">
        <f>AT2T!Q9</f>
        <v>80.455289902233545</v>
      </c>
      <c r="R34" s="487">
        <f>AT2T!R9</f>
        <v>80.501114535244895</v>
      </c>
      <c r="S34" s="487">
        <f>AT2T!S9</f>
        <v>79.356154664774749</v>
      </c>
      <c r="T34" s="487">
        <f>AT2T!T9</f>
        <v>77.262110726643598</v>
      </c>
      <c r="U34" s="487">
        <f>AT2T!U9</f>
        <v>86.038847957133285</v>
      </c>
      <c r="V34" s="487">
        <f>AT2T!V9</f>
        <v>34.700315457413247</v>
      </c>
      <c r="W34" s="487" t="str">
        <f>AT2T!W9</f>
        <v>:</v>
      </c>
      <c r="X34" s="489">
        <f>AT2T!AC9</f>
        <v>81.681348975967765</v>
      </c>
    </row>
    <row r="35" spans="2:24">
      <c r="B35" s="442">
        <v>1998</v>
      </c>
      <c r="C35" s="486">
        <f>AT2T!C10</f>
        <v>104.11257475241456</v>
      </c>
      <c r="D35" s="487">
        <f>AT2T!D10</f>
        <v>106.43015521064301</v>
      </c>
      <c r="E35" s="487">
        <f>AT2T!E10</f>
        <v>103.88031634680786</v>
      </c>
      <c r="F35" s="487">
        <f>AT2T!F10</f>
        <v>84.226646248085757</v>
      </c>
      <c r="G35" s="487">
        <f>AT2T!G10</f>
        <v>80.568720379146924</v>
      </c>
      <c r="H35" s="487">
        <f>AT2T!H10</f>
        <v>74.376102933719181</v>
      </c>
      <c r="I35" s="487">
        <f>AT2T!I10</f>
        <v>84.136883716077577</v>
      </c>
      <c r="J35" s="487">
        <f>AT2T!J10</f>
        <v>80.640793636328141</v>
      </c>
      <c r="K35" s="487">
        <f>AT2T!K10</f>
        <v>84.048943850093167</v>
      </c>
      <c r="L35" s="488">
        <f>AT2T!L10</f>
        <v>67.065851066884917</v>
      </c>
      <c r="M35" s="486">
        <f>AT2T!M10</f>
        <v>85.021217684413273</v>
      </c>
      <c r="N35" s="487">
        <f>AT2T!N10</f>
        <v>64.733516928559865</v>
      </c>
      <c r="O35" s="487">
        <f>AT2T!O10</f>
        <v>73.23271130625686</v>
      </c>
      <c r="P35" s="487">
        <f>AT2T!P10</f>
        <v>80.839625252006158</v>
      </c>
      <c r="Q35" s="487">
        <f>AT2T!Q10</f>
        <v>85.033935761641516</v>
      </c>
      <c r="R35" s="487">
        <f>AT2T!R10</f>
        <v>82.121149372084247</v>
      </c>
      <c r="S35" s="487">
        <f>AT2T!S10</f>
        <v>81.42071656615822</v>
      </c>
      <c r="T35" s="487">
        <f>AT2T!T10</f>
        <v>79.753460207612463</v>
      </c>
      <c r="U35" s="487">
        <f>AT2T!U10</f>
        <v>86.288010716677832</v>
      </c>
      <c r="V35" s="487">
        <f>AT2T!V10</f>
        <v>38.485804416403788</v>
      </c>
      <c r="W35" s="487" t="str">
        <f>AT2T!W10</f>
        <v>:</v>
      </c>
      <c r="X35" s="489">
        <f>AT2T!AC10</f>
        <v>82.962608718788005</v>
      </c>
    </row>
    <row r="36" spans="2:24">
      <c r="B36" s="443">
        <v>1999</v>
      </c>
      <c r="C36" s="507">
        <f>AT2T!C11</f>
        <v>102.4778978054462</v>
      </c>
      <c r="D36" s="508">
        <f>AT2T!D11</f>
        <v>106.43015521064301</v>
      </c>
      <c r="E36" s="508">
        <f>AT2T!E11</f>
        <v>99.5785599018418</v>
      </c>
      <c r="F36" s="508">
        <f>AT2T!F11</f>
        <v>84.226646248085757</v>
      </c>
      <c r="G36" s="508">
        <f>AT2T!G11</f>
        <v>80.568720379146924</v>
      </c>
      <c r="H36" s="508">
        <f>AT2T!H11</f>
        <v>74.641821218247344</v>
      </c>
      <c r="I36" s="508">
        <f>AT2T!I11</f>
        <v>84.59594495902067</v>
      </c>
      <c r="J36" s="508">
        <f>AT2T!J11</f>
        <v>83.433362409029954</v>
      </c>
      <c r="K36" s="508">
        <f>AT2T!K11</f>
        <v>88.479430812733739</v>
      </c>
      <c r="L36" s="509">
        <f>AT2T!L11</f>
        <v>70.985899313632572</v>
      </c>
      <c r="M36" s="507">
        <f>AT2T!M11</f>
        <v>94.50296445661661</v>
      </c>
      <c r="N36" s="508">
        <f>AT2T!N11</f>
        <v>64.733516928559865</v>
      </c>
      <c r="O36" s="508">
        <f>AT2T!O11</f>
        <v>75.221368459568239</v>
      </c>
      <c r="P36" s="508">
        <f>AT2T!P11</f>
        <v>81.673716250938838</v>
      </c>
      <c r="Q36" s="508">
        <f>AT2T!Q11</f>
        <v>87.611480228574706</v>
      </c>
      <c r="R36" s="508">
        <f>AT2T!R11</f>
        <v>84.481771562907298</v>
      </c>
      <c r="S36" s="508">
        <f>AT2T!S11</f>
        <v>83.488825824760553</v>
      </c>
      <c r="T36" s="508">
        <f>AT2T!T11</f>
        <v>83.044982698961945</v>
      </c>
      <c r="U36" s="508">
        <f>AT2T!U11</f>
        <v>88.578700602813129</v>
      </c>
      <c r="V36" s="508">
        <f>AT2T!V11</f>
        <v>42.113564668769719</v>
      </c>
      <c r="W36" s="508" t="str">
        <f>AT2T!W11</f>
        <v>:</v>
      </c>
      <c r="X36" s="510">
        <f>AT2T!AC11</f>
        <v>84.495058407461201</v>
      </c>
    </row>
    <row r="37" spans="2:24">
      <c r="B37" s="442">
        <v>2000</v>
      </c>
      <c r="C37" s="486">
        <f>AT2T!C12</f>
        <v>102.77350188668963</v>
      </c>
      <c r="D37" s="487">
        <f>AT2T!D12</f>
        <v>106.29711751662971</v>
      </c>
      <c r="E37" s="487">
        <f>AT2T!E12</f>
        <v>95.84694789346635</v>
      </c>
      <c r="F37" s="487">
        <f>AT2T!F12</f>
        <v>84.226646248085757</v>
      </c>
      <c r="G37" s="487">
        <f>AT2T!G12</f>
        <v>80.509478672985779</v>
      </c>
      <c r="H37" s="487">
        <f>AT2T!H12</f>
        <v>74.20707094610583</v>
      </c>
      <c r="I37" s="487">
        <f>AT2T!I12</f>
        <v>86.582891853981423</v>
      </c>
      <c r="J37" s="487">
        <f>AT2T!J12</f>
        <v>85.795003319837008</v>
      </c>
      <c r="K37" s="487">
        <f>AT2T!K12</f>
        <v>92.25837557498599</v>
      </c>
      <c r="L37" s="488">
        <f>AT2T!L12</f>
        <v>75.092616524511072</v>
      </c>
      <c r="M37" s="486">
        <f>AT2T!M12</f>
        <v>99.920245583411088</v>
      </c>
      <c r="N37" s="487">
        <f>AT2T!N12</f>
        <v>66.855661752794433</v>
      </c>
      <c r="O37" s="487">
        <f>AT2T!O12</f>
        <v>78.082693011342855</v>
      </c>
      <c r="P37" s="487">
        <f>AT2T!P12</f>
        <v>82.258765861564612</v>
      </c>
      <c r="Q37" s="487">
        <f>AT2T!Q12</f>
        <v>89.90223353811605</v>
      </c>
      <c r="R37" s="487">
        <f>AT2T!R12</f>
        <v>84.994579582688772</v>
      </c>
      <c r="S37" s="487">
        <f>AT2T!S12</f>
        <v>82.628591699184113</v>
      </c>
      <c r="T37" s="487">
        <f>AT2T!T12</f>
        <v>84.757785467128016</v>
      </c>
      <c r="U37" s="487">
        <f>AT2T!U12</f>
        <v>86.598794373744141</v>
      </c>
      <c r="V37" s="487">
        <f>AT2T!V12</f>
        <v>48.580441640378545</v>
      </c>
      <c r="W37" s="487" t="str">
        <f>AT2T!W12</f>
        <v>:</v>
      </c>
      <c r="X37" s="489">
        <f>AT2T!AC12</f>
        <v>85.893249048486751</v>
      </c>
    </row>
    <row r="38" spans="2:24">
      <c r="B38" s="442">
        <v>2001</v>
      </c>
      <c r="C38" s="486">
        <f>AT2T!C13</f>
        <v>99.534117070114007</v>
      </c>
      <c r="D38" s="487">
        <f>AT2T!D13</f>
        <v>104.25720620842571</v>
      </c>
      <c r="E38" s="487">
        <f>AT2T!E13</f>
        <v>91.533188407729966</v>
      </c>
      <c r="F38" s="487">
        <f>AT2T!F13</f>
        <v>84.226646248085757</v>
      </c>
      <c r="G38" s="487">
        <f>AT2T!G13</f>
        <v>83.767772511848335</v>
      </c>
      <c r="H38" s="487">
        <f>AT2T!H13</f>
        <v>77.365940730623862</v>
      </c>
      <c r="I38" s="487">
        <f>AT2T!I13</f>
        <v>89.309437418128283</v>
      </c>
      <c r="J38" s="487">
        <f>AT2T!J13</f>
        <v>88.624025204723281</v>
      </c>
      <c r="K38" s="487">
        <f>AT2T!K13</f>
        <v>93.244158924173519</v>
      </c>
      <c r="L38" s="488">
        <f>AT2T!L13</f>
        <v>80.606530541914353</v>
      </c>
      <c r="M38" s="486">
        <f>AT2T!M13</f>
        <v>97.757847533632287</v>
      </c>
      <c r="N38" s="487">
        <f>AT2T!N13</f>
        <v>72.94670338571197</v>
      </c>
      <c r="O38" s="487">
        <f>AT2T!O13</f>
        <v>81.437980241492866</v>
      </c>
      <c r="P38" s="487">
        <f>AT2T!P13</f>
        <v>86.476657311143612</v>
      </c>
      <c r="Q38" s="487">
        <f>AT2T!Q13</f>
        <v>92.647132446021047</v>
      </c>
      <c r="R38" s="487">
        <f>AT2T!R13</f>
        <v>87.481881189324824</v>
      </c>
      <c r="S38" s="487">
        <f>AT2T!S13</f>
        <v>85.94359702021994</v>
      </c>
      <c r="T38" s="487">
        <f>AT2T!T13</f>
        <v>91.003460207612449</v>
      </c>
      <c r="U38" s="487">
        <f>AT2T!U13</f>
        <v>89.48693904889484</v>
      </c>
      <c r="V38" s="487">
        <f>AT2T!V13</f>
        <v>58.675078864353317</v>
      </c>
      <c r="W38" s="487" t="str">
        <f>AT2T!W13</f>
        <v>:</v>
      </c>
      <c r="X38" s="489">
        <f>AT2T!AC13</f>
        <v>87.750703870794766</v>
      </c>
    </row>
    <row r="39" spans="2:24">
      <c r="B39" s="442">
        <v>2002</v>
      </c>
      <c r="C39" s="486">
        <f>AT2T!C14</f>
        <v>109.61462490975219</v>
      </c>
      <c r="D39" s="487">
        <f>AT2T!D14</f>
        <v>104.07982261640798</v>
      </c>
      <c r="E39" s="487">
        <f>AT2T!E14</f>
        <v>89.922113602112532</v>
      </c>
      <c r="F39" s="487">
        <f>AT2T!F14</f>
        <v>84.226646248085757</v>
      </c>
      <c r="G39" s="487">
        <f>AT2T!G14</f>
        <v>83.898104265402836</v>
      </c>
      <c r="H39" s="487">
        <f>AT2T!H14</f>
        <v>81.089377353770431</v>
      </c>
      <c r="I39" s="487">
        <f>AT2T!I14</f>
        <v>89.52505709284398</v>
      </c>
      <c r="J39" s="487">
        <f>AT2T!J14</f>
        <v>88.866178021377152</v>
      </c>
      <c r="K39" s="487">
        <f>AT2T!K14</f>
        <v>92.49488539372696</v>
      </c>
      <c r="L39" s="488">
        <f>AT2T!L14</f>
        <v>84.81950547083656</v>
      </c>
      <c r="M39" s="486">
        <f>AT2T!M14</f>
        <v>95.401330243476693</v>
      </c>
      <c r="N39" s="487">
        <f>AT2T!N14</f>
        <v>77.595982504454881</v>
      </c>
      <c r="O39" s="487">
        <f>AT2T!O14</f>
        <v>84.685327478960843</v>
      </c>
      <c r="P39" s="487">
        <f>AT2T!P14</f>
        <v>87.982764754713997</v>
      </c>
      <c r="Q39" s="487">
        <f>AT2T!Q14</f>
        <v>95.834733913590753</v>
      </c>
      <c r="R39" s="487">
        <f>AT2T!R14</f>
        <v>90.936331412840914</v>
      </c>
      <c r="S39" s="487">
        <f>AT2T!S14</f>
        <v>88.194395175594181</v>
      </c>
      <c r="T39" s="487">
        <f>AT2T!T14</f>
        <v>93.931660899653977</v>
      </c>
      <c r="U39" s="487">
        <f>AT2T!U14</f>
        <v>89.588747488278628</v>
      </c>
      <c r="V39" s="487">
        <f>AT2T!V14</f>
        <v>66.876971608832818</v>
      </c>
      <c r="W39" s="487" t="str">
        <f>AT2T!W14</f>
        <v>:</v>
      </c>
      <c r="X39" s="489">
        <f>AT2T!AC14</f>
        <v>89.586737280012656</v>
      </c>
    </row>
    <row r="40" spans="2:24">
      <c r="B40" s="442">
        <v>2003</v>
      </c>
      <c r="C40" s="486">
        <f>AT2T!C15</f>
        <v>102.3362258033756</v>
      </c>
      <c r="D40" s="487">
        <f>AT2T!D15</f>
        <v>106.56319290465632</v>
      </c>
      <c r="E40" s="487">
        <f>AT2T!E15</f>
        <v>92.478761286192508</v>
      </c>
      <c r="F40" s="487">
        <f>AT2T!F15</f>
        <v>84.226646248085757</v>
      </c>
      <c r="G40" s="487">
        <f>AT2T!G15</f>
        <v>94.751184834123222</v>
      </c>
      <c r="H40" s="487">
        <f>AT2T!H15</f>
        <v>88.982495047362761</v>
      </c>
      <c r="I40" s="487">
        <f>AT2T!I15</f>
        <v>93.208753076830931</v>
      </c>
      <c r="J40" s="487">
        <f>AT2T!J15</f>
        <v>91.093723555219952</v>
      </c>
      <c r="K40" s="487">
        <f>AT2T!K15</f>
        <v>95.145359064906629</v>
      </c>
      <c r="L40" s="488">
        <f>AT2T!L15</f>
        <v>87.898107463886731</v>
      </c>
      <c r="M40" s="486">
        <f>AT2T!M15</f>
        <v>96.302705630962777</v>
      </c>
      <c r="N40" s="487">
        <f>AT2T!N15</f>
        <v>85.987364328527462</v>
      </c>
      <c r="O40" s="487">
        <f>AT2T!O15</f>
        <v>90.296377607025249</v>
      </c>
      <c r="P40" s="487">
        <f>AT2T!P15</f>
        <v>92.580147843617823</v>
      </c>
      <c r="Q40" s="487">
        <f>AT2T!Q15</f>
        <v>96.568518770159415</v>
      </c>
      <c r="R40" s="487">
        <f>AT2T!R15</f>
        <v>94.429759918145606</v>
      </c>
      <c r="S40" s="487">
        <f>AT2T!S15</f>
        <v>91.844625753813418</v>
      </c>
      <c r="T40" s="487">
        <f>AT2T!T15</f>
        <v>96.345155709342549</v>
      </c>
      <c r="U40" s="487">
        <f>AT2T!U15</f>
        <v>92.399196249162756</v>
      </c>
      <c r="V40" s="487">
        <f>AT2T!V15</f>
        <v>77.602523659306001</v>
      </c>
      <c r="W40" s="487" t="str">
        <f>AT2T!W15</f>
        <v>:</v>
      </c>
      <c r="X40" s="489">
        <f>AT2T!AC15</f>
        <v>92.808613318251929</v>
      </c>
    </row>
    <row r="41" spans="2:24">
      <c r="B41" s="443">
        <v>2004</v>
      </c>
      <c r="C41" s="507">
        <f>AT2T!C16</f>
        <v>105.94205070222998</v>
      </c>
      <c r="D41" s="508">
        <f>AT2T!D16</f>
        <v>107.40576496674056</v>
      </c>
      <c r="E41" s="508">
        <f>AT2T!E16</f>
        <v>94.841359811152159</v>
      </c>
      <c r="F41" s="508">
        <f>AT2T!F16</f>
        <v>99.540581929555898</v>
      </c>
      <c r="G41" s="508">
        <f>AT2T!G16</f>
        <v>90.66350710900474</v>
      </c>
      <c r="H41" s="508">
        <f>AT2T!H16</f>
        <v>94.342161310606414</v>
      </c>
      <c r="I41" s="508">
        <f>AT2T!I16</f>
        <v>97.792410032883936</v>
      </c>
      <c r="J41" s="508">
        <f>AT2T!J16</f>
        <v>95.396492689849111</v>
      </c>
      <c r="K41" s="508">
        <f>AT2T!K16</f>
        <v>96.951434044383049</v>
      </c>
      <c r="L41" s="509">
        <f>AT2T!L16</f>
        <v>93.86577065563884</v>
      </c>
      <c r="M41" s="507">
        <f>AT2T!M16</f>
        <v>97.696150720799352</v>
      </c>
      <c r="N41" s="508">
        <f>AT2T!N16</f>
        <v>92.515794589340672</v>
      </c>
      <c r="O41" s="508">
        <f>AT2T!O16</f>
        <v>94.934138309549937</v>
      </c>
      <c r="P41" s="508">
        <f>AT2T!P16</f>
        <v>95.699094754318693</v>
      </c>
      <c r="Q41" s="508">
        <f>AT2T!Q16</f>
        <v>97.193594759088271</v>
      </c>
      <c r="R41" s="508">
        <f>AT2T!R16</f>
        <v>96.684409905355864</v>
      </c>
      <c r="S41" s="508">
        <f>AT2T!S16</f>
        <v>95.324583185526777</v>
      </c>
      <c r="T41" s="508">
        <f>AT2T!T16</f>
        <v>98.205017301038069</v>
      </c>
      <c r="U41" s="508">
        <f>AT2T!U16</f>
        <v>96.811788345612854</v>
      </c>
      <c r="V41" s="508">
        <f>AT2T!V16</f>
        <v>90.220820189274448</v>
      </c>
      <c r="W41" s="508" t="str">
        <f>AT2T!W16</f>
        <v>:</v>
      </c>
      <c r="X41" s="510">
        <f>AT2T!AC16</f>
        <v>96.494256127786244</v>
      </c>
    </row>
    <row r="42" spans="2:24">
      <c r="B42" s="442">
        <v>2005</v>
      </c>
      <c r="C42" s="486">
        <f>AT2T!C17</f>
        <v>100</v>
      </c>
      <c r="D42" s="487">
        <f>AT2T!D17</f>
        <v>100</v>
      </c>
      <c r="E42" s="487">
        <f>AT2T!E17</f>
        <v>100</v>
      </c>
      <c r="F42" s="487">
        <f>AT2T!F17</f>
        <v>100</v>
      </c>
      <c r="G42" s="487">
        <f>AT2T!G17</f>
        <v>100</v>
      </c>
      <c r="H42" s="487">
        <f>AT2T!H17</f>
        <v>100</v>
      </c>
      <c r="I42" s="487">
        <f>AT2T!I17</f>
        <v>100</v>
      </c>
      <c r="J42" s="487">
        <f>AT2T!J17</f>
        <v>100</v>
      </c>
      <c r="K42" s="487">
        <f>AT2T!K17</f>
        <v>100</v>
      </c>
      <c r="L42" s="488">
        <f>AT2T!L17</f>
        <v>100</v>
      </c>
      <c r="M42" s="486">
        <f>AT2T!M17</f>
        <v>100</v>
      </c>
      <c r="N42" s="487">
        <f>AT2T!N17</f>
        <v>100</v>
      </c>
      <c r="O42" s="487">
        <f>AT2T!O17</f>
        <v>100</v>
      </c>
      <c r="P42" s="487">
        <f>AT2T!P17</f>
        <v>100</v>
      </c>
      <c r="Q42" s="487">
        <f>AT2T!Q17</f>
        <v>100</v>
      </c>
      <c r="R42" s="487">
        <f>AT2T!R17</f>
        <v>100</v>
      </c>
      <c r="S42" s="487">
        <f>AT2T!S17</f>
        <v>100</v>
      </c>
      <c r="T42" s="487">
        <f>AT2T!T17</f>
        <v>100</v>
      </c>
      <c r="U42" s="487">
        <f>AT2T!U17</f>
        <v>100</v>
      </c>
      <c r="V42" s="487">
        <f>AT2T!V17</f>
        <v>100</v>
      </c>
      <c r="W42" s="487" t="str">
        <f>AT2T!W17</f>
        <v>:</v>
      </c>
      <c r="X42" s="489">
        <f>AT2T!AC17</f>
        <v>100</v>
      </c>
    </row>
    <row r="43" spans="2:24">
      <c r="B43" s="442">
        <v>2006</v>
      </c>
      <c r="C43" s="486">
        <f>AT2T!C18</f>
        <v>85.91589587107849</v>
      </c>
      <c r="D43" s="487">
        <f>AT2T!D18</f>
        <v>102.039911308204</v>
      </c>
      <c r="E43" s="487">
        <f>AT2T!E18</f>
        <v>100.87288779824222</v>
      </c>
      <c r="F43" s="487">
        <f>AT2T!F18</f>
        <v>108.49923430321593</v>
      </c>
      <c r="G43" s="487">
        <f>AT2T!G18</f>
        <v>101.22037914691944</v>
      </c>
      <c r="H43" s="487">
        <f>AT2T!H18</f>
        <v>103.99118329152608</v>
      </c>
      <c r="I43" s="487">
        <f>AT2T!I18</f>
        <v>102.80846558393131</v>
      </c>
      <c r="J43" s="487">
        <f>AT2T!J18</f>
        <v>100.71474137818801</v>
      </c>
      <c r="K43" s="487">
        <f>AT2T!K18</f>
        <v>102.18657562450319</v>
      </c>
      <c r="L43" s="488">
        <f>AT2T!L18</f>
        <v>101.44453059935097</v>
      </c>
      <c r="M43" s="486">
        <f>AT2T!M18</f>
        <v>103.10139344508984</v>
      </c>
      <c r="N43" s="487">
        <f>AT2T!N18</f>
        <v>105.99384416005184</v>
      </c>
      <c r="O43" s="487">
        <f>AT2T!O18</f>
        <v>105.90559824368826</v>
      </c>
      <c r="P43" s="487">
        <f>AT2T!P18</f>
        <v>102.56552160335217</v>
      </c>
      <c r="Q43" s="487">
        <f>AT2T!Q18</f>
        <v>99.927050628294339</v>
      </c>
      <c r="R43" s="487">
        <f>AT2T!R18</f>
        <v>103.33873344945613</v>
      </c>
      <c r="S43" s="487">
        <f>AT2T!S18</f>
        <v>103.2937211777226</v>
      </c>
      <c r="T43" s="487">
        <f>AT2T!T18</f>
        <v>98.680795847750872</v>
      </c>
      <c r="U43" s="487">
        <f>AT2T!U18</f>
        <v>106.1728064300067</v>
      </c>
      <c r="V43" s="487">
        <f>AT2T!V18</f>
        <v>105.3627760252366</v>
      </c>
      <c r="W43" s="487" t="str">
        <f>AT2T!W18</f>
        <v>:</v>
      </c>
      <c r="X43" s="489">
        <f>AT2T!AC18</f>
        <v>101.72906278588889</v>
      </c>
    </row>
    <row r="44" spans="2:24">
      <c r="B44" s="442">
        <v>2007</v>
      </c>
      <c r="C44" s="486">
        <f>AT2T!C19</f>
        <v>95.131387159612586</v>
      </c>
      <c r="D44" s="487">
        <f>AT2T!D19</f>
        <v>115.56541019955655</v>
      </c>
      <c r="E44" s="487">
        <f>AT2T!E19</f>
        <v>102.94074498873047</v>
      </c>
      <c r="F44" s="487">
        <f>AT2T!F19</f>
        <v>106.20214395099541</v>
      </c>
      <c r="G44" s="487">
        <f>AT2T!G19</f>
        <v>109.22985781990522</v>
      </c>
      <c r="H44" s="487">
        <f>AT2T!H19</f>
        <v>109.22779426778723</v>
      </c>
      <c r="I44" s="487">
        <f>AT2T!I19</f>
        <v>106.20196376198369</v>
      </c>
      <c r="J44" s="487">
        <f>AT2T!J19</f>
        <v>100.49602270508132</v>
      </c>
      <c r="K44" s="487">
        <f>AT2T!K19</f>
        <v>103.45512828865925</v>
      </c>
      <c r="L44" s="488">
        <f>AT2T!L19</f>
        <v>107.57875994371213</v>
      </c>
      <c r="M44" s="486">
        <f>AT2T!M19</f>
        <v>107.1658590904987</v>
      </c>
      <c r="N44" s="487">
        <f>AT2T!N19</f>
        <v>113.28365462497976</v>
      </c>
      <c r="O44" s="487">
        <f>AT2T!O19</f>
        <v>118.97365532381998</v>
      </c>
      <c r="P44" s="487">
        <f>AT2T!P19</f>
        <v>120.65857611574495</v>
      </c>
      <c r="Q44" s="487">
        <f>AT2T!Q19</f>
        <v>103.18331032805762</v>
      </c>
      <c r="R44" s="487">
        <f>AT2T!R19</f>
        <v>107.31208204928318</v>
      </c>
      <c r="S44" s="487">
        <f>AT2T!S19</f>
        <v>105.50727208229868</v>
      </c>
      <c r="T44" s="487">
        <f>AT2T!T19</f>
        <v>103.27854671280276</v>
      </c>
      <c r="U44" s="487">
        <f>AT2T!U19</f>
        <v>110.08171466845278</v>
      </c>
      <c r="V44" s="487">
        <f>AT2T!V19</f>
        <v>110.41009463722398</v>
      </c>
      <c r="W44" s="487" t="str">
        <f>AT2T!W19</f>
        <v>:</v>
      </c>
      <c r="X44" s="489">
        <f>AT2T!AC19</f>
        <v>105.87860880883981</v>
      </c>
    </row>
    <row r="45" spans="2:24">
      <c r="B45" s="442">
        <v>2008</v>
      </c>
      <c r="C45" s="486">
        <f>AT2T!C20</f>
        <v>92.280238117941934</v>
      </c>
      <c r="D45" s="487">
        <f>AT2T!D20</f>
        <v>113.08203991130821</v>
      </c>
      <c r="E45" s="487">
        <f>AT2T!E20</f>
        <v>103.1167895866953</v>
      </c>
      <c r="F45" s="487">
        <f>AT2T!F20</f>
        <v>105.2833078101072</v>
      </c>
      <c r="G45" s="487">
        <f>AT2T!G20</f>
        <v>109.14691943127961</v>
      </c>
      <c r="H45" s="487">
        <f>AT2T!H20</f>
        <v>112.24062041500733</v>
      </c>
      <c r="I45" s="487">
        <f>AT2T!I20</f>
        <v>111.12721174393039</v>
      </c>
      <c r="J45" s="487">
        <f>AT2T!J20</f>
        <v>99.071747536160188</v>
      </c>
      <c r="K45" s="487">
        <f>AT2T!K20</f>
        <v>102.55274234112144</v>
      </c>
      <c r="L45" s="488">
        <f>AT2T!L20</f>
        <v>105.89299560609977</v>
      </c>
      <c r="M45" s="486">
        <f>AT2T!M20</f>
        <v>110.00090288018779</v>
      </c>
      <c r="N45" s="487">
        <f>AT2T!N20</f>
        <v>114.43382472055728</v>
      </c>
      <c r="O45" s="487">
        <f>AT2T!O20</f>
        <v>131.31357482619833</v>
      </c>
      <c r="P45" s="487">
        <f>AT2T!P20</f>
        <v>120.9945843380638</v>
      </c>
      <c r="Q45" s="487">
        <f>AT2T!Q20</f>
        <v>105.57347503629589</v>
      </c>
      <c r="R45" s="487">
        <f>AT2T!R20</f>
        <v>109.3815851979975</v>
      </c>
      <c r="S45" s="487">
        <f>AT2T!S20</f>
        <v>108.12344803121674</v>
      </c>
      <c r="T45" s="487">
        <f>AT2T!T20</f>
        <v>103.57698961937716</v>
      </c>
      <c r="U45" s="487">
        <f>AT2T!U20</f>
        <v>114.55592766242464</v>
      </c>
      <c r="V45" s="487">
        <f>AT2T!V20</f>
        <v>126.18296529968454</v>
      </c>
      <c r="W45" s="487" t="str">
        <f>AT2T!W20</f>
        <v>:</v>
      </c>
      <c r="X45" s="489">
        <f>AT2T!AC20</f>
        <v>108.55533035025375</v>
      </c>
    </row>
    <row r="46" spans="2:24">
      <c r="B46" s="443">
        <v>2009</v>
      </c>
      <c r="C46" s="507">
        <f>AT2T!C21</f>
        <v>102.04470841449958</v>
      </c>
      <c r="D46" s="508">
        <f>AT2T!D21</f>
        <v>117.51662971175168</v>
      </c>
      <c r="E46" s="508">
        <f>AT2T!E21</f>
        <v>100.83687867593123</v>
      </c>
      <c r="F46" s="508">
        <f>AT2T!F21</f>
        <v>114.60566615620213</v>
      </c>
      <c r="G46" s="508">
        <f>AT2T!G21</f>
        <v>110.33175355450237</v>
      </c>
      <c r="H46" s="508">
        <f>AT2T!H21</f>
        <v>105.26838898993245</v>
      </c>
      <c r="I46" s="508">
        <f>AT2T!I21</f>
        <v>107.86586756005858</v>
      </c>
      <c r="J46" s="508">
        <f>AT2T!J21</f>
        <v>92.935907617398556</v>
      </c>
      <c r="K46" s="508">
        <f>AT2T!K21</f>
        <v>99.783687989471076</v>
      </c>
      <c r="L46" s="509">
        <f>AT2T!L21</f>
        <v>105.72355762327331</v>
      </c>
      <c r="M46" s="507">
        <f>AT2T!M21</f>
        <v>111.32512715562646</v>
      </c>
      <c r="N46" s="508">
        <f>AT2T!N21</f>
        <v>112.48987526324315</v>
      </c>
      <c r="O46" s="508">
        <f>AT2T!O21</f>
        <v>136.89169410903767</v>
      </c>
      <c r="P46" s="508">
        <f>AT2T!P21</f>
        <v>126.92809424042377</v>
      </c>
      <c r="Q46" s="508">
        <f>AT2T!Q21</f>
        <v>106.10057000636519</v>
      </c>
      <c r="R46" s="508">
        <f>AT2T!R21</f>
        <v>116.40863856170141</v>
      </c>
      <c r="S46" s="508">
        <f>AT2T!S21</f>
        <v>111.21496984746364</v>
      </c>
      <c r="T46" s="508">
        <f>AT2T!T21</f>
        <v>96.423010380622841</v>
      </c>
      <c r="U46" s="508">
        <f>AT2T!U21</f>
        <v>109.96918955123911</v>
      </c>
      <c r="V46" s="508">
        <f>AT2T!V21</f>
        <v>142.74447949526814</v>
      </c>
      <c r="W46" s="508" t="str">
        <f>AT2T!W21</f>
        <v>:</v>
      </c>
      <c r="X46" s="510">
        <f>AT2T!AC21</f>
        <v>108.37488564444683</v>
      </c>
    </row>
    <row r="47" spans="2:24">
      <c r="B47" s="442">
        <v>2010</v>
      </c>
      <c r="C47" s="486">
        <f>AT2T!C22</f>
        <v>102.45201542045253</v>
      </c>
      <c r="D47" s="487">
        <f>AT2T!D22</f>
        <v>105.32150776053216</v>
      </c>
      <c r="E47" s="487">
        <f>AT2T!E22</f>
        <v>97.207292514103571</v>
      </c>
      <c r="F47" s="487">
        <f>AT2T!F22</f>
        <v>125.15313935681469</v>
      </c>
      <c r="G47" s="487">
        <f>AT2T!G22</f>
        <v>116.042654028436</v>
      </c>
      <c r="H47" s="487">
        <f>AT2T!H22</f>
        <v>105.51382343594702</v>
      </c>
      <c r="I47" s="487">
        <f>AT2T!I22</f>
        <v>105.06551669506818</v>
      </c>
      <c r="J47" s="487">
        <f>AT2T!J22</f>
        <v>94.598429912382343</v>
      </c>
      <c r="K47" s="487">
        <f>AT2T!K22</f>
        <v>101.95006580576225</v>
      </c>
      <c r="L47" s="488">
        <f>AT2T!L22</f>
        <v>114.19258493437867</v>
      </c>
      <c r="M47" s="486">
        <f>AT2T!M22</f>
        <v>114.54239022481715</v>
      </c>
      <c r="N47" s="487">
        <f>AT2T!N22</f>
        <v>118.7105135266483</v>
      </c>
      <c r="O47" s="487">
        <f>AT2T!O22</f>
        <v>146.66666666666669</v>
      </c>
      <c r="P47" s="487">
        <f>AT2T!P22</f>
        <v>129.84938925564296</v>
      </c>
      <c r="Q47" s="487">
        <f>AT2T!Q22</f>
        <v>106.14562697124221</v>
      </c>
      <c r="R47" s="487">
        <f>AT2T!R22</f>
        <v>119.29303141405899</v>
      </c>
      <c r="S47" s="487">
        <f>AT2T!S22</f>
        <v>115.58354026250444</v>
      </c>
      <c r="T47" s="487">
        <f>AT2T!T22</f>
        <v>95.986159169550177</v>
      </c>
      <c r="U47" s="487">
        <f>AT2T!U22</f>
        <v>104.76088412592097</v>
      </c>
      <c r="V47" s="487">
        <f>AT2T!V22</f>
        <v>156.62460567823345</v>
      </c>
      <c r="W47" s="487" t="str">
        <f>AT2T!W22</f>
        <v>:</v>
      </c>
      <c r="X47" s="489">
        <f>AT2T!AC22</f>
        <v>109.50285266365721</v>
      </c>
    </row>
    <row r="48" spans="2:24">
      <c r="B48" s="442">
        <v>2011</v>
      </c>
      <c r="C48" s="486">
        <f>AT2T!C23</f>
        <v>94.777207154436098</v>
      </c>
      <c r="D48" s="487">
        <f>AT2T!D23</f>
        <v>124.92239467849224</v>
      </c>
      <c r="E48" s="487">
        <f>AT2T!E23</f>
        <v>93.994478601245646</v>
      </c>
      <c r="F48" s="487">
        <f>AT2T!F23</f>
        <v>122.83690658499233</v>
      </c>
      <c r="G48" s="487">
        <f>AT2T!G23</f>
        <v>116.70616113744077</v>
      </c>
      <c r="H48" s="487">
        <f>AT2T!H23</f>
        <v>104.10139214744999</v>
      </c>
      <c r="I48" s="487">
        <f>AT2T!I23</f>
        <v>103.60525370089147</v>
      </c>
      <c r="J48" s="487">
        <f>AT2T!J23</f>
        <v>90.347736652302402</v>
      </c>
      <c r="K48" s="487">
        <f>AT2T!K23</f>
        <v>104.69631618039901</v>
      </c>
      <c r="L48" s="488">
        <f>AT2T!L23</f>
        <v>118.0264782746044</v>
      </c>
      <c r="M48" s="486">
        <f>AT2T!M23</f>
        <v>117.77470129713788</v>
      </c>
      <c r="N48" s="487">
        <f>AT2T!N23</f>
        <v>125.56293536368055</v>
      </c>
      <c r="O48" s="487">
        <f>AT2T!O23</f>
        <v>155.92755214050493</v>
      </c>
      <c r="P48" s="487">
        <f>AT2T!P23</f>
        <v>138.27726607898171</v>
      </c>
      <c r="Q48" s="487">
        <f>AT2T!Q23</f>
        <v>107.5137852856826</v>
      </c>
      <c r="R48" s="487">
        <f>AT2T!R23</f>
        <v>123.07392474755471</v>
      </c>
      <c r="S48" s="487">
        <f>AT2T!S23</f>
        <v>118.22277403334516</v>
      </c>
      <c r="T48" s="487">
        <f>AT2T!T23</f>
        <v>99.221453287197235</v>
      </c>
      <c r="U48" s="487">
        <f>AT2T!U23</f>
        <v>103.34628265237775</v>
      </c>
      <c r="V48" s="487">
        <f>AT2T!V23</f>
        <v>165.20504731861197</v>
      </c>
      <c r="W48" s="487" t="str">
        <f>AT2T!W23</f>
        <v>:</v>
      </c>
      <c r="X48" s="489">
        <f>AT2T!AC23</f>
        <v>110.06717727856636</v>
      </c>
    </row>
    <row r="49" spans="2:24">
      <c r="B49" s="442">
        <v>2012</v>
      </c>
      <c r="C49" s="486">
        <f>AT2T!C24</f>
        <v>95.057826696999001</v>
      </c>
      <c r="D49" s="487">
        <f>AT2T!D24</f>
        <v>114.45676274944567</v>
      </c>
      <c r="E49" s="487">
        <f>AT2T!E24</f>
        <v>87.154079033355117</v>
      </c>
      <c r="F49" s="487">
        <f>AT2T!F24</f>
        <v>119.56355283307812</v>
      </c>
      <c r="G49" s="487">
        <f>AT2T!G24</f>
        <v>115.30805687203791</v>
      </c>
      <c r="H49" s="487">
        <f>AT2T!H24</f>
        <v>89.40101824869339</v>
      </c>
      <c r="I49" s="487">
        <f>AT2T!I24</f>
        <v>98.596153623222008</v>
      </c>
      <c r="J49" s="487">
        <f>AT2T!J24</f>
        <v>85.85619247243234</v>
      </c>
      <c r="K49" s="487">
        <f>AT2T!K24</f>
        <v>105.97529351976127</v>
      </c>
      <c r="L49" s="488">
        <f>AT2T!L24</f>
        <v>116.17127595416559</v>
      </c>
      <c r="M49" s="486">
        <f>AT2T!M24</f>
        <v>118.40370782797123</v>
      </c>
      <c r="N49" s="487">
        <f>AT2T!N24</f>
        <v>126.79410335331282</v>
      </c>
      <c r="O49" s="487">
        <f>AT2T!O24</f>
        <v>160.39699963410172</v>
      </c>
      <c r="P49" s="487">
        <f>AT2T!P24</f>
        <v>138.79906708305333</v>
      </c>
      <c r="Q49" s="487">
        <f>AT2T!Q24</f>
        <v>105.08929146134756</v>
      </c>
      <c r="R49" s="487">
        <f>AT2T!R24</f>
        <v>125.34075544782391</v>
      </c>
      <c r="S49" s="487">
        <f>AT2T!S24</f>
        <v>116.37637460092232</v>
      </c>
      <c r="T49" s="487">
        <f>AT2T!T24</f>
        <v>98.066608996539799</v>
      </c>
      <c r="U49" s="487">
        <f>AT2T!U24</f>
        <v>102.11386470194239</v>
      </c>
      <c r="V49" s="487">
        <f>AT2T!V24</f>
        <v>158.9905362776025</v>
      </c>
      <c r="W49" s="487" t="str">
        <f>AT2T!W24</f>
        <v>:</v>
      </c>
      <c r="X49" s="489">
        <f>AT2T!AC24</f>
        <v>106.54813029949727</v>
      </c>
    </row>
    <row r="50" spans="2:24">
      <c r="B50" s="442">
        <v>2013</v>
      </c>
      <c r="C50" s="486">
        <f>AT2T!C25</f>
        <v>83.658679453473013</v>
      </c>
      <c r="D50" s="487">
        <f>AT2T!D25</f>
        <v>87.184035476718407</v>
      </c>
      <c r="E50" s="487">
        <f>AT2T!E25</f>
        <v>78.547898801029589</v>
      </c>
      <c r="F50" s="487">
        <f>AT2T!F25</f>
        <v>114.98851454823891</v>
      </c>
      <c r="G50" s="487">
        <f>AT2T!G25</f>
        <v>108.957345971564</v>
      </c>
      <c r="H50" s="487">
        <f>AT2T!H25</f>
        <v>70.636439239761728</v>
      </c>
      <c r="I50" s="487">
        <f>AT2T!I25</f>
        <v>93.320427066065406</v>
      </c>
      <c r="J50" s="487">
        <f>AT2T!J25</f>
        <v>84.849826196768689</v>
      </c>
      <c r="K50" s="487">
        <f>AT2T!K25</f>
        <v>101.5395942195176</v>
      </c>
      <c r="L50" s="488">
        <f>AT2T!L25</f>
        <v>111.39829413285088</v>
      </c>
      <c r="M50" s="486">
        <f>AT2T!M25</f>
        <v>115.24814157161344</v>
      </c>
      <c r="N50" s="487">
        <f>AT2T!N25</f>
        <v>109.71974728657055</v>
      </c>
      <c r="O50" s="487">
        <f>AT2T!O25</f>
        <v>156.63373582144163</v>
      </c>
      <c r="P50" s="487">
        <f>AT2T!P25</f>
        <v>142.06032335850099</v>
      </c>
      <c r="Q50" s="487">
        <f>AT2T!Q25</f>
        <v>103.39214578431302</v>
      </c>
      <c r="R50" s="487">
        <f>AT2T!R25</f>
        <v>126.57831589461246</v>
      </c>
      <c r="S50" s="487">
        <f>AT2T!S25</f>
        <v>115.33345157857396</v>
      </c>
      <c r="T50" s="487">
        <f>AT2T!T25</f>
        <v>91.656574394463661</v>
      </c>
      <c r="U50" s="487">
        <f>AT2T!U25</f>
        <v>94.464835900870725</v>
      </c>
      <c r="V50" s="487">
        <f>AT2T!V25</f>
        <v>144.6372239747634</v>
      </c>
      <c r="W50" s="487" t="str">
        <f>AT2T!W25</f>
        <v>:</v>
      </c>
      <c r="X50" s="489">
        <f>AT2T!AC25</f>
        <v>100.1982504026748</v>
      </c>
    </row>
    <row r="51" spans="2:24" ht="14.25" thickBot="1">
      <c r="B51" s="443">
        <v>2014</v>
      </c>
      <c r="C51" s="490">
        <f>AT2T!C26</f>
        <v>80.389325559536289</v>
      </c>
      <c r="D51" s="491">
        <f>AT2T!D26</f>
        <v>81.286031042128599</v>
      </c>
      <c r="E51" s="491">
        <f>AT2T!E26</f>
        <v>74.844293887784914</v>
      </c>
      <c r="F51" s="491">
        <f>AT2T!F26</f>
        <v>113.39969372128638</v>
      </c>
      <c r="G51" s="491">
        <f>AT2T!G26</f>
        <v>108.76777251184835</v>
      </c>
      <c r="H51" s="491">
        <f>AT2T!H26</f>
        <v>60.172683078545788</v>
      </c>
      <c r="I51" s="491">
        <f>AT2T!I26</f>
        <v>93.561550143166826</v>
      </c>
      <c r="J51" s="491">
        <f>AT2T!J26</f>
        <v>83.672911431956365</v>
      </c>
      <c r="K51" s="491">
        <f>AT2T!K26</f>
        <v>102.06408569083018</v>
      </c>
      <c r="L51" s="492">
        <f>AT2T!L26</f>
        <v>110.24381838545705</v>
      </c>
      <c r="M51" s="490">
        <f>AT2T!M26</f>
        <v>109.85794685045293</v>
      </c>
      <c r="N51" s="491">
        <f>AT2T!N26</f>
        <v>111.95528916248179</v>
      </c>
      <c r="O51" s="491">
        <f>AT2T!O26</f>
        <v>160.51042810098792</v>
      </c>
      <c r="P51" s="491">
        <f>AT2T!P26</f>
        <v>146.7842036605131</v>
      </c>
      <c r="Q51" s="491">
        <f>AT2T!Q26</f>
        <v>99.839082268296337</v>
      </c>
      <c r="R51" s="491">
        <f>AT2T!R26</f>
        <v>127.85241848057784</v>
      </c>
      <c r="S51" s="491">
        <f>AT2T!S26</f>
        <v>117.20822986874779</v>
      </c>
      <c r="T51" s="491">
        <f>AT2T!T26</f>
        <v>93.174740484429066</v>
      </c>
      <c r="U51" s="491">
        <f>AT2T!U26</f>
        <v>100.15271265907569</v>
      </c>
      <c r="V51" s="491">
        <f>AT2T!V26</f>
        <v>128.56466876971609</v>
      </c>
      <c r="W51" s="491" t="str">
        <f>AT2T!W26</f>
        <v>:</v>
      </c>
      <c r="X51" s="493">
        <f>AT2T!AC26</f>
        <v>97.86167907039254</v>
      </c>
    </row>
    <row r="52" spans="2:24" ht="14.25" thickBot="1">
      <c r="B52" s="443">
        <v>2015</v>
      </c>
      <c r="C52" s="490">
        <f>AT2T!C27</f>
        <v>78.358239452928117</v>
      </c>
      <c r="D52" s="491">
        <f>AT2T!D27</f>
        <v>78.048780487804876</v>
      </c>
      <c r="E52" s="491">
        <f>AT2T!E27</f>
        <v>75.353089449327157</v>
      </c>
      <c r="F52" s="491">
        <f>AT2T!F27</f>
        <v>107.15926493108729</v>
      </c>
      <c r="G52" s="491">
        <f>AT2T!G27</f>
        <v>109.37203791469194</v>
      </c>
      <c r="H52" s="491">
        <f>AT2T!H27</f>
        <v>60.222716546879326</v>
      </c>
      <c r="I52" s="491">
        <f>AT2T!I27</f>
        <v>95.012925588027315</v>
      </c>
      <c r="J52" s="491">
        <f>AT2T!J27</f>
        <v>81.779953392092281</v>
      </c>
      <c r="K52" s="491">
        <f>AT2T!K27</f>
        <v>103.65059094877576</v>
      </c>
      <c r="L52" s="492">
        <f>AT2T!L27</f>
        <v>111.86640245828667</v>
      </c>
      <c r="M52" s="490">
        <f>AT2T!M27</f>
        <v>112.51843380383424</v>
      </c>
      <c r="N52" s="491">
        <f>AT2T!N27</f>
        <v>117.86813542847887</v>
      </c>
      <c r="O52" s="491">
        <f>AT2T!O27</f>
        <v>169.18038785217709</v>
      </c>
      <c r="P52" s="491">
        <f>AT2T!P27</f>
        <v>154.85630707198484</v>
      </c>
      <c r="Q52" s="491">
        <f>AT2T!Q27</f>
        <v>98.585354340845214</v>
      </c>
      <c r="R52" s="491">
        <f>AT2T!R27</f>
        <v>130.08636125558789</v>
      </c>
      <c r="S52" s="491">
        <f>AT2T!S27</f>
        <v>119.0776871230933</v>
      </c>
      <c r="T52" s="491">
        <f>AT2T!T27</f>
        <v>96.280276816609003</v>
      </c>
      <c r="U52" s="491">
        <f>AT2T!U27</f>
        <v>101.10113864701941</v>
      </c>
      <c r="V52" s="491">
        <f>AT2T!V27</f>
        <v>123.81703470031546</v>
      </c>
      <c r="W52" s="491" t="str">
        <f>AT2T!W27</f>
        <v>:</v>
      </c>
      <c r="X52" s="493">
        <f>AT2T!AC27</f>
        <v>98.70837065593868</v>
      </c>
    </row>
    <row r="53" spans="2:24" ht="14.25" thickBot="1">
      <c r="C53" s="436"/>
      <c r="D53" s="436"/>
      <c r="E53" s="436"/>
      <c r="F53" s="436"/>
      <c r="G53" s="436"/>
      <c r="H53" s="436"/>
      <c r="I53" s="436"/>
      <c r="J53" s="436"/>
      <c r="K53" s="436"/>
      <c r="L53" s="436"/>
      <c r="M53" s="436"/>
      <c r="N53" s="436"/>
      <c r="O53" s="436"/>
      <c r="P53" s="436"/>
      <c r="Q53" s="436"/>
      <c r="R53" s="436"/>
      <c r="S53" s="436"/>
      <c r="T53" s="436"/>
      <c r="U53" s="436"/>
      <c r="V53" s="436"/>
      <c r="W53" s="436"/>
      <c r="X53" s="436"/>
    </row>
    <row r="54" spans="2:24">
      <c r="B54" s="468" t="str">
        <f ca="1">B27</f>
        <v>1995-2015</v>
      </c>
      <c r="C54" s="482">
        <f>AT2T!C30</f>
        <v>98.939665500986308</v>
      </c>
      <c r="D54" s="483">
        <f>AT2T!D30</f>
        <v>106.31612290148875</v>
      </c>
      <c r="E54" s="483">
        <f>AT2T!E30</f>
        <v>96.026231407194587</v>
      </c>
      <c r="F54" s="483">
        <f>AT2T!F30</f>
        <v>99.774848683730781</v>
      </c>
      <c r="G54" s="483">
        <f>AT2T!G30</f>
        <v>95.917400135409622</v>
      </c>
      <c r="H54" s="483">
        <f>AT2T!H30</f>
        <v>86.560218370010062</v>
      </c>
      <c r="I54" s="483">
        <f>AT2T!I30</f>
        <v>94.469773039959563</v>
      </c>
      <c r="J54" s="483">
        <f>AT2T!J30</f>
        <v>88.335810037128866</v>
      </c>
      <c r="K54" s="483">
        <f>AT2T!K30</f>
        <v>96.225429878236056</v>
      </c>
      <c r="L54" s="484">
        <f>AT2T!L30</f>
        <v>92.780492341102317</v>
      </c>
      <c r="M54" s="482">
        <f>AT2T!M30</f>
        <v>101.2058466508161</v>
      </c>
      <c r="N54" s="483">
        <f>AT2T!N30</f>
        <v>93.274089159396155</v>
      </c>
      <c r="O54" s="483">
        <f>AT2T!O30</f>
        <v>110.68379419092923</v>
      </c>
      <c r="P54" s="483">
        <f>AT2T!P30</f>
        <v>107.79181419968866</v>
      </c>
      <c r="Q54" s="483">
        <f>AT2T!Q30</f>
        <v>95.880472011723654</v>
      </c>
      <c r="R54" s="483">
        <f>AT2T!R30</f>
        <v>101.91051584159736</v>
      </c>
      <c r="S54" s="483">
        <f>AT2T!S30</f>
        <v>98.505295697562445</v>
      </c>
      <c r="T54" s="483">
        <f>AT2T!T30</f>
        <v>91.827113198220459</v>
      </c>
      <c r="U54" s="483">
        <f>AT2T!U30</f>
        <v>96.685357063119966</v>
      </c>
      <c r="V54" s="483">
        <f>AT2T!V30</f>
        <v>94.122727955535524</v>
      </c>
      <c r="W54" s="483"/>
      <c r="X54" s="485">
        <f>AT2T!AC30</f>
        <v>95.76364755011835</v>
      </c>
    </row>
    <row r="55" spans="2:24">
      <c r="B55" s="442" t="str">
        <f t="shared" ref="B55:B56" si="0">B28</f>
        <v>1995-2008</v>
      </c>
      <c r="C55" s="486">
        <f ca="1">AT2T!C31</f>
        <v>102.92821238345628</v>
      </c>
      <c r="D55" s="487">
        <f ca="1">AT2T!D31</f>
        <v>108.85017421602787</v>
      </c>
      <c r="E55" s="487">
        <f ca="1">AT2T!E31</f>
        <v>100.61520347059351</v>
      </c>
      <c r="F55" s="487">
        <f ca="1">AT2T!F31</f>
        <v>91.254648873331888</v>
      </c>
      <c r="G55" s="487">
        <f ca="1">AT2T!G31</f>
        <v>87.769972918077187</v>
      </c>
      <c r="H55" s="487">
        <f ca="1">AT2T!H31</f>
        <v>87.317723148785831</v>
      </c>
      <c r="I55" s="487">
        <f ca="1">AT2T!I31</f>
        <v>91.916967104475063</v>
      </c>
      <c r="J55" s="487">
        <f ca="1">AT2T!J31</f>
        <v>88.643646650312363</v>
      </c>
      <c r="K55" s="487">
        <f ca="1">AT2T!K31</f>
        <v>92.933885220602889</v>
      </c>
      <c r="L55" s="488">
        <f ca="1">AT2T!L31</f>
        <v>82.911994814295142</v>
      </c>
      <c r="M55" s="486">
        <f ca="1">AT2T!M31</f>
        <v>94.68945220969178</v>
      </c>
      <c r="N55" s="487">
        <f ca="1">AT2T!N31</f>
        <v>81.118233783064511</v>
      </c>
      <c r="O55" s="487">
        <f ca="1">AT2T!O31</f>
        <v>88.439443834613982</v>
      </c>
      <c r="P55" s="487">
        <f ca="1">AT2T!P31</f>
        <v>91.862389103168653</v>
      </c>
      <c r="Q55" s="487">
        <f ca="1">AT2T!Q31</f>
        <v>91.916004009150342</v>
      </c>
      <c r="R55" s="487">
        <f ca="1">AT2T!R31</f>
        <v>90.820527633687675</v>
      </c>
      <c r="S55" s="487">
        <f ca="1">AT2T!S31</f>
        <v>89.685298738154344</v>
      </c>
      <c r="T55" s="487">
        <f ca="1">AT2T!T31</f>
        <v>89.825753830944137</v>
      </c>
      <c r="U55" s="487">
        <f ca="1">AT2T!U31</f>
        <v>93.891685006219504</v>
      </c>
      <c r="V55" s="487">
        <f ca="1">AT2T!V31</f>
        <v>68.285263632266791</v>
      </c>
      <c r="W55" s="487"/>
      <c r="X55" s="489">
        <f ca="1">AT2T!AC31</f>
        <v>91.412518038379403</v>
      </c>
    </row>
    <row r="56" spans="2:24" ht="14.25" thickBot="1">
      <c r="B56" s="469" t="str">
        <f t="shared" ca="1" si="0"/>
        <v>2009-2015</v>
      </c>
      <c r="C56" s="490">
        <f ca="1">AT2T!C32</f>
        <v>90.962571736046371</v>
      </c>
      <c r="D56" s="491">
        <f ca="1">AT2T!D32</f>
        <v>101.24802027241051</v>
      </c>
      <c r="E56" s="491">
        <f ca="1">AT2T!E32</f>
        <v>86.848287280396761</v>
      </c>
      <c r="F56" s="491">
        <f ca="1">AT2T!F32</f>
        <v>116.81524830452854</v>
      </c>
      <c r="G56" s="491">
        <f ca="1">AT2T!G32</f>
        <v>112.21225457007448</v>
      </c>
      <c r="H56" s="491">
        <f ca="1">AT2T!H32</f>
        <v>85.04520881245854</v>
      </c>
      <c r="I56" s="491">
        <f ca="1">AT2T!I32</f>
        <v>99.575384910928534</v>
      </c>
      <c r="J56" s="491">
        <f ca="1">AT2T!J32</f>
        <v>87.720136810761829</v>
      </c>
      <c r="K56" s="491">
        <f ca="1">AT2T!K32</f>
        <v>102.80851919350245</v>
      </c>
      <c r="L56" s="492">
        <f ca="1">AT2T!L32</f>
        <v>112.51748739471665</v>
      </c>
      <c r="M56" s="490">
        <f ca="1">AT2T!M32</f>
        <v>114.23863553306475</v>
      </c>
      <c r="N56" s="491">
        <f ca="1">AT2T!N32</f>
        <v>117.58579991205943</v>
      </c>
      <c r="O56" s="491">
        <f ca="1">AT2T!O32</f>
        <v>155.17249490355968</v>
      </c>
      <c r="P56" s="491">
        <f ca="1">AT2T!P32</f>
        <v>139.65066439272866</v>
      </c>
      <c r="Q56" s="491">
        <f ca="1">AT2T!Q32</f>
        <v>103.80940801687031</v>
      </c>
      <c r="R56" s="491">
        <f ca="1">AT2T!R32</f>
        <v>124.09049225741676</v>
      </c>
      <c r="S56" s="491">
        <f ca="1">AT2T!S32</f>
        <v>116.14528961637866</v>
      </c>
      <c r="T56" s="491">
        <f ca="1">AT2T!T32</f>
        <v>95.829831932773118</v>
      </c>
      <c r="U56" s="491">
        <f ca="1">AT2T!U32</f>
        <v>102.27270117692088</v>
      </c>
      <c r="V56" s="491">
        <f ca="1">AT2T!V32</f>
        <v>145.797656602073</v>
      </c>
      <c r="W56" s="491"/>
      <c r="X56" s="493">
        <f ca="1">AT2T!AC32</f>
        <v>104.46590657359624</v>
      </c>
    </row>
    <row r="57" spans="2:24" s="314" customFormat="1"/>
    <row r="58" spans="2:24" ht="14.25" thickBot="1">
      <c r="C58" s="392" t="s">
        <v>491</v>
      </c>
      <c r="D58" s="372"/>
      <c r="E58" s="372"/>
      <c r="F58" s="372"/>
      <c r="G58" s="372"/>
      <c r="H58" s="372"/>
      <c r="I58" s="372"/>
      <c r="J58" s="372"/>
      <c r="K58" s="372"/>
      <c r="L58" s="372"/>
      <c r="M58" s="392" t="s">
        <v>491</v>
      </c>
      <c r="N58" s="372"/>
      <c r="O58" s="372"/>
      <c r="P58" s="372"/>
      <c r="Q58" s="372"/>
      <c r="R58" s="372"/>
      <c r="S58" s="372"/>
      <c r="T58" s="372"/>
      <c r="U58" s="372"/>
      <c r="V58" s="372"/>
      <c r="W58" s="372"/>
      <c r="X58" s="372"/>
    </row>
    <row r="59" spans="2:24">
      <c r="B59" s="468">
        <v>1996</v>
      </c>
      <c r="C59" s="482">
        <f>AT3T!C8</f>
        <v>-4.2962828895273866</v>
      </c>
      <c r="D59" s="483">
        <f>AT3T!D8</f>
        <v>-2.4285714285714284</v>
      </c>
      <c r="E59" s="483">
        <f>AT3T!E8</f>
        <v>-4.2427385892116183</v>
      </c>
      <c r="F59" s="483">
        <f>AT3T!F8</f>
        <v>0</v>
      </c>
      <c r="G59" s="483">
        <f>AT3T!G8</f>
        <v>0</v>
      </c>
      <c r="H59" s="483">
        <f>AT3T!H8</f>
        <v>-1.2145189433857955</v>
      </c>
      <c r="I59" s="483">
        <f>AT3T!I8</f>
        <v>1.5933985687162262</v>
      </c>
      <c r="J59" s="483">
        <f>AT3T!J8</f>
        <v>2.4500345199950435</v>
      </c>
      <c r="K59" s="483">
        <f>AT3T!K8</f>
        <v>-1.9319938176197835</v>
      </c>
      <c r="L59" s="484">
        <f>AT3T!L8</f>
        <v>5.6082575571393463</v>
      </c>
      <c r="M59" s="482">
        <f>AT3T!M8</f>
        <v>3.984775059349801</v>
      </c>
      <c r="N59" s="483">
        <f>AT3T!N8</f>
        <v>5.2143684820393981</v>
      </c>
      <c r="O59" s="483">
        <f>AT3T!O8</f>
        <v>3.0491857760053174</v>
      </c>
      <c r="P59" s="483">
        <f>AT3T!P8</f>
        <v>1.3088333418877995</v>
      </c>
      <c r="Q59" s="483">
        <f>AT3T!Q8</f>
        <v>2.27270576881227</v>
      </c>
      <c r="R59" s="483">
        <f>AT3T!R8</f>
        <v>5.9007666811744617</v>
      </c>
      <c r="S59" s="483">
        <f>AT3T!S8</f>
        <v>3.707527914515548</v>
      </c>
      <c r="T59" s="483">
        <f>AT3T!T8</f>
        <v>2.9895988112927192</v>
      </c>
      <c r="U59" s="483">
        <f>AT3T!U8</f>
        <v>0.14692730292576978</v>
      </c>
      <c r="V59" s="483">
        <f>AT3T!V8</f>
        <v>25</v>
      </c>
      <c r="W59" s="483" t="str">
        <f>AT3T!W8</f>
        <v>:</v>
      </c>
      <c r="X59" s="485">
        <f>AT3T!AC8</f>
        <v>0.52806802793497609</v>
      </c>
    </row>
    <row r="60" spans="2:24">
      <c r="B60" s="442">
        <v>1997</v>
      </c>
      <c r="C60" s="486">
        <f>AT3T!C9</f>
        <v>-8.7182639118717784</v>
      </c>
      <c r="D60" s="487">
        <f>AT3T!D9</f>
        <v>-12.152269399707174</v>
      </c>
      <c r="E60" s="487">
        <f>AT3T!E9</f>
        <v>-3.3468144777862037</v>
      </c>
      <c r="F60" s="487">
        <f>AT3T!F9</f>
        <v>0</v>
      </c>
      <c r="G60" s="487">
        <f>AT3T!G9</f>
        <v>1.6666666666666667</v>
      </c>
      <c r="H60" s="487">
        <f>AT3T!H9</f>
        <v>-1.2067156348373556</v>
      </c>
      <c r="I60" s="487">
        <f>AT3T!I9</f>
        <v>1.1141300441339257</v>
      </c>
      <c r="J60" s="487">
        <f>AT3T!J9</f>
        <v>3.51286437544278</v>
      </c>
      <c r="K60" s="487">
        <f>AT3T!K9</f>
        <v>0.70921985815602839</v>
      </c>
      <c r="L60" s="488">
        <f>AT3T!L9</f>
        <v>5.9666759750535228</v>
      </c>
      <c r="M60" s="486">
        <f>AT3T!M9</f>
        <v>3.2283018867924529</v>
      </c>
      <c r="N60" s="487">
        <f>AT3T!N9</f>
        <v>5.0660792951541849</v>
      </c>
      <c r="O60" s="487">
        <f>AT3T!O9</f>
        <v>2.735897229164987</v>
      </c>
      <c r="P60" s="487">
        <f>AT3T!P9</f>
        <v>1.6364373290100314</v>
      </c>
      <c r="Q60" s="487">
        <f>AT3T!Q9</f>
        <v>4.0743447650590712</v>
      </c>
      <c r="R60" s="487">
        <f>AT3T!R9</f>
        <v>4.4670660575691956</v>
      </c>
      <c r="S60" s="487">
        <f>AT3T!S9</f>
        <v>3.5935076061034064</v>
      </c>
      <c r="T60" s="487">
        <f>AT3T!T9</f>
        <v>3.0874884579870732</v>
      </c>
      <c r="U60" s="487">
        <f>AT3T!U9</f>
        <v>2.4239331504752184</v>
      </c>
      <c r="V60" s="487">
        <f>AT3T!V9</f>
        <v>10</v>
      </c>
      <c r="W60" s="487" t="str">
        <f>AT3T!W9</f>
        <v>:</v>
      </c>
      <c r="X60" s="489">
        <f>AT3T!AC9</f>
        <v>0.6137815126050421</v>
      </c>
    </row>
    <row r="61" spans="2:24">
      <c r="B61" s="442">
        <v>1998</v>
      </c>
      <c r="C61" s="486">
        <f>AT3T!C10</f>
        <v>-1.0358937173046046</v>
      </c>
      <c r="D61" s="487">
        <f>AT3T!D10</f>
        <v>0</v>
      </c>
      <c r="E61" s="487">
        <f>AT3T!E10</f>
        <v>-2.9988106876218112</v>
      </c>
      <c r="F61" s="487">
        <f>AT3T!F10</f>
        <v>0</v>
      </c>
      <c r="G61" s="487">
        <f>AT3T!G10</f>
        <v>11.475409836065573</v>
      </c>
      <c r="H61" s="487">
        <f>AT3T!H10</f>
        <v>-2.6349796424145868</v>
      </c>
      <c r="I61" s="487">
        <f>AT3T!I10</f>
        <v>3.1889786169244769</v>
      </c>
      <c r="J61" s="487">
        <f>AT3T!J10</f>
        <v>3.3969886154976128</v>
      </c>
      <c r="K61" s="487">
        <f>AT3T!K10</f>
        <v>0.93896713615023475</v>
      </c>
      <c r="L61" s="488">
        <f>AT3T!L10</f>
        <v>2.5693956430077303</v>
      </c>
      <c r="M61" s="486">
        <f>AT3T!M10</f>
        <v>3.2699091590356604</v>
      </c>
      <c r="N61" s="487">
        <f>AT3T!N10</f>
        <v>4.716981132075472</v>
      </c>
      <c r="O61" s="487">
        <f>AT3T!O10</f>
        <v>4.713945640515866</v>
      </c>
      <c r="P61" s="487">
        <f>AT3T!P10</f>
        <v>1.9390857883455463</v>
      </c>
      <c r="Q61" s="487">
        <f>AT3T!Q10</f>
        <v>5.6909195964265082</v>
      </c>
      <c r="R61" s="487">
        <f>AT3T!R10</f>
        <v>2.0124377733056935</v>
      </c>
      <c r="S61" s="487">
        <f>AT3T!S10</f>
        <v>2.6016405534073894</v>
      </c>
      <c r="T61" s="487">
        <f>AT3T!T10</f>
        <v>3.2245423501091643</v>
      </c>
      <c r="U61" s="487">
        <f>AT3T!U10</f>
        <v>0.28959332378401942</v>
      </c>
      <c r="V61" s="487">
        <f>AT3T!V10</f>
        <v>10.909090909090908</v>
      </c>
      <c r="W61" s="487" t="str">
        <f>AT3T!W10</f>
        <v>:</v>
      </c>
      <c r="X61" s="489">
        <f>AT3T!AC10</f>
        <v>1.5686074714525302</v>
      </c>
    </row>
    <row r="62" spans="2:24">
      <c r="B62" s="443">
        <v>1999</v>
      </c>
      <c r="C62" s="507">
        <f>AT3T!C11</f>
        <v>-1.5701051970482021</v>
      </c>
      <c r="D62" s="508">
        <f>AT3T!D11</f>
        <v>0</v>
      </c>
      <c r="E62" s="508">
        <f>AT3T!E11</f>
        <v>-4.1410698352173885</v>
      </c>
      <c r="F62" s="508">
        <f>AT3T!F11</f>
        <v>0</v>
      </c>
      <c r="G62" s="508">
        <f>AT3T!G11</f>
        <v>0</v>
      </c>
      <c r="H62" s="508">
        <f>AT3T!H11</f>
        <v>0.3572629837368072</v>
      </c>
      <c r="I62" s="508">
        <f>AT3T!I11</f>
        <v>0.54561236721365691</v>
      </c>
      <c r="J62" s="508">
        <f>AT3T!J11</f>
        <v>3.4629728289824193</v>
      </c>
      <c r="K62" s="508">
        <f>AT3T!K11</f>
        <v>5.2713178294573639</v>
      </c>
      <c r="L62" s="509">
        <f>AT3T!L11</f>
        <v>5.8450734381021707</v>
      </c>
      <c r="M62" s="507">
        <f>AT3T!M11</f>
        <v>11.15221238938053</v>
      </c>
      <c r="N62" s="508">
        <f>AT3T!N11</f>
        <v>0</v>
      </c>
      <c r="O62" s="508">
        <f>AT3T!O11</f>
        <v>2.7155312398511078</v>
      </c>
      <c r="P62" s="508">
        <f>AT3T!P11</f>
        <v>1.0317848410757946</v>
      </c>
      <c r="Q62" s="508">
        <f>AT3T!Q11</f>
        <v>3.0311950680000339</v>
      </c>
      <c r="R62" s="508">
        <f>AT3T!R11</f>
        <v>2.874560583811685</v>
      </c>
      <c r="S62" s="508">
        <f>AT3T!S11</f>
        <v>2.5400283193551898</v>
      </c>
      <c r="T62" s="508">
        <f>AT3T!T11</f>
        <v>4.1271218612723031</v>
      </c>
      <c r="U62" s="508">
        <f>AT3T!U11</f>
        <v>2.6547023938895271</v>
      </c>
      <c r="V62" s="508">
        <f>AT3T!V11</f>
        <v>9.4262295081967213</v>
      </c>
      <c r="W62" s="508" t="str">
        <f>AT3T!W11</f>
        <v>:</v>
      </c>
      <c r="X62" s="510">
        <f>AT3T!AC11</f>
        <v>1.847157065501178</v>
      </c>
    </row>
    <row r="63" spans="2:24">
      <c r="B63" s="442">
        <v>2000</v>
      </c>
      <c r="C63" s="486">
        <f>AT3T!C12</f>
        <v>0.28845642579890468</v>
      </c>
      <c r="D63" s="487">
        <f>AT3T!D12</f>
        <v>-0.125</v>
      </c>
      <c r="E63" s="487">
        <f>AT3T!E12</f>
        <v>-3.7474050760061606</v>
      </c>
      <c r="F63" s="487">
        <f>AT3T!F12</f>
        <v>0</v>
      </c>
      <c r="G63" s="487">
        <f>AT3T!G12</f>
        <v>-7.3529411764705885E-2</v>
      </c>
      <c r="H63" s="487">
        <f>AT3T!H12</f>
        <v>-0.58244863944345804</v>
      </c>
      <c r="I63" s="487">
        <f>AT3T!I12</f>
        <v>2.3487495717711542</v>
      </c>
      <c r="J63" s="487">
        <f>AT3T!J12</f>
        <v>2.8305714196548388</v>
      </c>
      <c r="K63" s="487">
        <f>AT3T!K12</f>
        <v>4.2709867452135493</v>
      </c>
      <c r="L63" s="488">
        <f>AT3T!L12</f>
        <v>5.7852577069342184</v>
      </c>
      <c r="M63" s="486">
        <f>AT3T!M12</f>
        <v>5.7323927962930528</v>
      </c>
      <c r="N63" s="487">
        <f>AT3T!N12</f>
        <v>3.278278278278278</v>
      </c>
      <c r="O63" s="487">
        <f>AT3T!O12</f>
        <v>3.8038719719817102</v>
      </c>
      <c r="P63" s="487">
        <f>AT3T!P12</f>
        <v>0.71632544407337495</v>
      </c>
      <c r="Q63" s="487">
        <f>AT3T!Q12</f>
        <v>2.6146725332854426</v>
      </c>
      <c r="R63" s="487">
        <f>AT3T!R12</f>
        <v>0.60700433986475777</v>
      </c>
      <c r="S63" s="487">
        <f>AT3T!S12</f>
        <v>-1.0303583947653543</v>
      </c>
      <c r="T63" s="487">
        <f>AT3T!T12</f>
        <v>2.0625</v>
      </c>
      <c r="U63" s="487">
        <f>AT3T!U12</f>
        <v>-2.2351944830923722</v>
      </c>
      <c r="V63" s="487">
        <f>AT3T!V12</f>
        <v>15.355805243445692</v>
      </c>
      <c r="W63" s="487" t="str">
        <f>AT3T!W12</f>
        <v>:</v>
      </c>
      <c r="X63" s="489">
        <f>AT3T!AC12</f>
        <v>1.6547602515203288</v>
      </c>
    </row>
    <row r="64" spans="2:24">
      <c r="B64" s="442">
        <v>2001</v>
      </c>
      <c r="C64" s="486">
        <f>AT3T!C13</f>
        <v>-3.1519650076214463</v>
      </c>
      <c r="D64" s="487">
        <f>AT3T!D13</f>
        <v>-1.9190654985398414</v>
      </c>
      <c r="E64" s="487">
        <f>AT3T!E13</f>
        <v>-4.5006748577232942</v>
      </c>
      <c r="F64" s="487">
        <f>AT3T!F13</f>
        <v>0</v>
      </c>
      <c r="G64" s="487">
        <f>AT3T!G13</f>
        <v>4.0470934510669609</v>
      </c>
      <c r="H64" s="487">
        <f>AT3T!H13</f>
        <v>4.2568312483485649</v>
      </c>
      <c r="I64" s="487">
        <f>AT3T!I13</f>
        <v>3.1490580942307438</v>
      </c>
      <c r="J64" s="487">
        <f>AT3T!J13</f>
        <v>3.2974203338391503</v>
      </c>
      <c r="K64" s="487">
        <f>AT3T!K13</f>
        <v>1.0685028248587569</v>
      </c>
      <c r="L64" s="488">
        <f>AT3T!L13</f>
        <v>7.3428178063331808</v>
      </c>
      <c r="M64" s="486">
        <f>AT3T!M13</f>
        <v>-2.1641240342765924</v>
      </c>
      <c r="N64" s="487">
        <f>AT3T!N13</f>
        <v>9.1107341894838871</v>
      </c>
      <c r="O64" s="487">
        <f>AT3T!O13</f>
        <v>4.2970946579194003</v>
      </c>
      <c r="P64" s="487">
        <f>AT3T!P13</f>
        <v>5.1275890239800086</v>
      </c>
      <c r="Q64" s="487">
        <f>AT3T!Q13</f>
        <v>3.0532043530834341</v>
      </c>
      <c r="R64" s="487">
        <f>AT3T!R13</f>
        <v>2.9264238011980854</v>
      </c>
      <c r="S64" s="487">
        <f>AT3T!S13</f>
        <v>4.0119349160692055</v>
      </c>
      <c r="T64" s="487">
        <f>AT3T!T13</f>
        <v>7.3688507858746686</v>
      </c>
      <c r="U64" s="487">
        <f>AT3T!U13</f>
        <v>3.33508647093401</v>
      </c>
      <c r="V64" s="487">
        <f>AT3T!V13</f>
        <v>20.779220779220779</v>
      </c>
      <c r="W64" s="487" t="str">
        <f>AT3T!W13</f>
        <v>:</v>
      </c>
      <c r="X64" s="489">
        <f>AT3T!AC13</f>
        <v>2.1625154978821217</v>
      </c>
    </row>
    <row r="65" spans="2:24">
      <c r="B65" s="442">
        <v>2002</v>
      </c>
      <c r="C65" s="486">
        <f>AT3T!C14</f>
        <v>10.127691023307376</v>
      </c>
      <c r="D65" s="487">
        <f>AT3T!D14</f>
        <v>-0.17014036580178649</v>
      </c>
      <c r="E65" s="487">
        <f>AT3T!E14</f>
        <v>-1.7600990784249444</v>
      </c>
      <c r="F65" s="487">
        <f>AT3T!F14</f>
        <v>0</v>
      </c>
      <c r="G65" s="487">
        <f>AT3T!G14</f>
        <v>0.15558698727015557</v>
      </c>
      <c r="H65" s="487">
        <f>AT3T!H14</f>
        <v>4.8127594494210184</v>
      </c>
      <c r="I65" s="487">
        <f>AT3T!I14</f>
        <v>0.24142988798172405</v>
      </c>
      <c r="J65" s="487">
        <f>AT3T!J14</f>
        <v>0.27323608479132694</v>
      </c>
      <c r="K65" s="487">
        <f>AT3T!K14</f>
        <v>-0.80356082256678296</v>
      </c>
      <c r="L65" s="488">
        <f>AT3T!L14</f>
        <v>5.2265925609234714</v>
      </c>
      <c r="M65" s="486">
        <f>AT3T!M14</f>
        <v>-2.4105658518564126</v>
      </c>
      <c r="N65" s="487">
        <f>AT3T!N14</f>
        <v>6.3735287586053753</v>
      </c>
      <c r="O65" s="487">
        <f>AT3T!O14</f>
        <v>3.9875095475580711</v>
      </c>
      <c r="P65" s="487">
        <f>AT3T!P14</f>
        <v>1.7416346681294568</v>
      </c>
      <c r="Q65" s="487">
        <f>AT3T!Q14</f>
        <v>3.4405829769495604</v>
      </c>
      <c r="R65" s="487">
        <f>AT3T!R14</f>
        <v>3.9487607908660545</v>
      </c>
      <c r="S65" s="487">
        <f>AT3T!S14</f>
        <v>2.6189247755649574</v>
      </c>
      <c r="T65" s="487">
        <f>AT3T!T14</f>
        <v>3.2176806083650193</v>
      </c>
      <c r="U65" s="487">
        <f>AT3T!U14</f>
        <v>0.11376904883087333</v>
      </c>
      <c r="V65" s="487">
        <f>AT3T!V14</f>
        <v>13.978494623655912</v>
      </c>
      <c r="W65" s="487" t="str">
        <f>AT3T!W14</f>
        <v>:</v>
      </c>
      <c r="X65" s="489">
        <f>AT3T!AC14</f>
        <v>2.0923289822510047</v>
      </c>
    </row>
    <row r="66" spans="2:24">
      <c r="B66" s="442">
        <v>2003</v>
      </c>
      <c r="C66" s="486">
        <f>AT3T!C15</f>
        <v>-6.6399890638398347</v>
      </c>
      <c r="D66" s="487">
        <f>AT3T!D15</f>
        <v>2.386024712398807</v>
      </c>
      <c r="E66" s="487">
        <f>AT3T!E15</f>
        <v>2.8431801496488665</v>
      </c>
      <c r="F66" s="487">
        <f>AT3T!F15</f>
        <v>0</v>
      </c>
      <c r="G66" s="487">
        <f>AT3T!G15</f>
        <v>12.936025985030364</v>
      </c>
      <c r="H66" s="487">
        <f>AT3T!H15</f>
        <v>9.7338491812026824</v>
      </c>
      <c r="I66" s="487">
        <f>AT3T!I15</f>
        <v>4.1147094496311736</v>
      </c>
      <c r="J66" s="487">
        <f>AT3T!J15</f>
        <v>2.5066291624547676</v>
      </c>
      <c r="K66" s="487">
        <f>AT3T!K15</f>
        <v>2.8655353859808543</v>
      </c>
      <c r="L66" s="488">
        <f>AT3T!L15</f>
        <v>3.629592009480278</v>
      </c>
      <c r="M66" s="486">
        <f>AT3T!M15</f>
        <v>0.94482475787879738</v>
      </c>
      <c r="N66" s="487">
        <f>AT3T!N15</f>
        <v>10.814196242171189</v>
      </c>
      <c r="O66" s="487">
        <f>AT3T!O15</f>
        <v>6.6257642204411411</v>
      </c>
      <c r="P66" s="487">
        <f>AT3T!P15</f>
        <v>5.2253223704901828</v>
      </c>
      <c r="Q66" s="487">
        <f>AT3T!Q15</f>
        <v>0.7656773558011627</v>
      </c>
      <c r="R66" s="487">
        <f>AT3T!R15</f>
        <v>3.8416202314616372</v>
      </c>
      <c r="S66" s="487">
        <f>AT3T!S15</f>
        <v>4.1388464323063312</v>
      </c>
      <c r="T66" s="487">
        <f>AT3T!T15</f>
        <v>2.5694156651471198</v>
      </c>
      <c r="U66" s="487">
        <f>AT3T!U15</f>
        <v>3.1370555339573549</v>
      </c>
      <c r="V66" s="487">
        <f>AT3T!V15</f>
        <v>16.037735849056602</v>
      </c>
      <c r="W66" s="487" t="str">
        <f>AT3T!W15</f>
        <v>:</v>
      </c>
      <c r="X66" s="489">
        <f>AT3T!AC15</f>
        <v>3.5963761334101951</v>
      </c>
    </row>
    <row r="67" spans="2:24">
      <c r="B67" s="443">
        <v>2004</v>
      </c>
      <c r="C67" s="507">
        <f>AT3T!C16</f>
        <v>3.5235078004366116</v>
      </c>
      <c r="D67" s="508">
        <f>AT3T!D16</f>
        <v>0.79067831876820649</v>
      </c>
      <c r="E67" s="508">
        <f>AT3T!E16</f>
        <v>2.5547471571858122</v>
      </c>
      <c r="F67" s="508">
        <f>AT3T!F16</f>
        <v>18.181818181818183</v>
      </c>
      <c r="G67" s="508">
        <f>AT3T!G16</f>
        <v>-4.314117794172815</v>
      </c>
      <c r="H67" s="508">
        <f>AT3T!H16</f>
        <v>6.0232816133003055</v>
      </c>
      <c r="I67" s="508">
        <f>AT3T!I16</f>
        <v>4.9176250134735131</v>
      </c>
      <c r="J67" s="508">
        <f>AT3T!J16</f>
        <v>4.7234529083893095</v>
      </c>
      <c r="K67" s="508">
        <f>AT3T!K16</f>
        <v>1.8982270887688231</v>
      </c>
      <c r="L67" s="509">
        <f>AT3T!L16</f>
        <v>6.7892965661449995</v>
      </c>
      <c r="M67" s="507">
        <f>AT3T!M16</f>
        <v>1.4469428254449428</v>
      </c>
      <c r="N67" s="508">
        <f>AT3T!N16</f>
        <v>7.5923134890730974</v>
      </c>
      <c r="O67" s="508">
        <f>AT3T!O16</f>
        <v>5.1361536591295893</v>
      </c>
      <c r="P67" s="508">
        <f>AT3T!P16</f>
        <v>3.3689154568744661</v>
      </c>
      <c r="Q67" s="508">
        <f>AT3T!Q16</f>
        <v>0.64728753934456584</v>
      </c>
      <c r="R67" s="508">
        <f>AT3T!R16</f>
        <v>2.3876476961973068</v>
      </c>
      <c r="S67" s="508">
        <f>AT3T!S16</f>
        <v>3.7889614151635707</v>
      </c>
      <c r="T67" s="508">
        <f>AT3T!T16</f>
        <v>1.9304152637485972</v>
      </c>
      <c r="U67" s="508">
        <f>AT3T!U16</f>
        <v>4.7755741127348639</v>
      </c>
      <c r="V67" s="508">
        <f>AT3T!V16</f>
        <v>16.260162601626014</v>
      </c>
      <c r="W67" s="508" t="str">
        <f>AT3T!W16</f>
        <v>:</v>
      </c>
      <c r="X67" s="510">
        <f>AT3T!AC16</f>
        <v>3.9712292617666733</v>
      </c>
    </row>
    <row r="68" spans="2:24">
      <c r="B68" s="442">
        <v>2005</v>
      </c>
      <c r="C68" s="486">
        <f>AT3T!C17</f>
        <v>-5.6087744789188774</v>
      </c>
      <c r="D68" s="487">
        <f>AT3T!D17</f>
        <v>-6.8951279933938885</v>
      </c>
      <c r="E68" s="487">
        <f>AT3T!E17</f>
        <v>5.4392305204393008</v>
      </c>
      <c r="F68" s="487">
        <f>AT3T!F17</f>
        <v>0.46153846153846156</v>
      </c>
      <c r="G68" s="487">
        <f>AT3T!G17</f>
        <v>10.297961317302667</v>
      </c>
      <c r="H68" s="487">
        <f>AT3T!H17</f>
        <v>5.997147628159647</v>
      </c>
      <c r="I68" s="487">
        <f>AT3T!I17</f>
        <v>2.25742464714157</v>
      </c>
      <c r="J68" s="487">
        <f>AT3T!J17</f>
        <v>4.8256567724326169</v>
      </c>
      <c r="K68" s="487">
        <f>AT3T!K17</f>
        <v>3.1444258516293351</v>
      </c>
      <c r="L68" s="488">
        <f>AT3T!L17</f>
        <v>6.5351078476365299</v>
      </c>
      <c r="M68" s="486">
        <f>AT3T!M17</f>
        <v>2.3581781495001772</v>
      </c>
      <c r="N68" s="487">
        <f>AT3T!N17</f>
        <v>8.0896515496410437</v>
      </c>
      <c r="O68" s="487">
        <f>AT3T!O17</f>
        <v>5.3361854656876915</v>
      </c>
      <c r="P68" s="487">
        <f>AT3T!P17</f>
        <v>4.4941963732496175</v>
      </c>
      <c r="Q68" s="487">
        <f>AT3T!Q17</f>
        <v>2.8874384653308707</v>
      </c>
      <c r="R68" s="487">
        <f>AT3T!R17</f>
        <v>3.4292913385826775</v>
      </c>
      <c r="S68" s="487">
        <f>AT3T!S17</f>
        <v>4.904733551652277</v>
      </c>
      <c r="T68" s="487">
        <f>AT3T!T17</f>
        <v>1.8277912354107024</v>
      </c>
      <c r="U68" s="487">
        <f>AT3T!U17</f>
        <v>3.2932060329320603</v>
      </c>
      <c r="V68" s="487">
        <f>AT3T!V17</f>
        <v>10.839160839160838</v>
      </c>
      <c r="W68" s="487" t="str">
        <f>AT3T!W17</f>
        <v>:</v>
      </c>
      <c r="X68" s="489">
        <f>AT3T!AC17</f>
        <v>3.6331114543969854</v>
      </c>
    </row>
    <row r="69" spans="2:24">
      <c r="B69" s="442">
        <v>2006</v>
      </c>
      <c r="C69" s="486">
        <f>AT3T!C18</f>
        <v>-14.084104128921521</v>
      </c>
      <c r="D69" s="487">
        <f>AT3T!D18</f>
        <v>2.0399113082039912</v>
      </c>
      <c r="E69" s="487">
        <f>AT3T!E18</f>
        <v>0.8728877982422214</v>
      </c>
      <c r="F69" s="487">
        <f>AT3T!F18</f>
        <v>8.4992343032159265</v>
      </c>
      <c r="G69" s="487">
        <f>AT3T!G18</f>
        <v>1.2203791469194312</v>
      </c>
      <c r="H69" s="487">
        <f>AT3T!H18</f>
        <v>3.9911832915260881</v>
      </c>
      <c r="I69" s="487">
        <f>AT3T!I18</f>
        <v>2.8084655839313108</v>
      </c>
      <c r="J69" s="487">
        <f>AT3T!J18</f>
        <v>0.71474137818801997</v>
      </c>
      <c r="K69" s="487">
        <f>AT3T!K18</f>
        <v>2.1865756245031993</v>
      </c>
      <c r="L69" s="488">
        <f>AT3T!L18</f>
        <v>1.4445305993509663</v>
      </c>
      <c r="M69" s="486">
        <f>AT3T!M18</f>
        <v>3.1013934450898368</v>
      </c>
      <c r="N69" s="487">
        <f>AT3T!N18</f>
        <v>5.9938441600518386</v>
      </c>
      <c r="O69" s="487">
        <f>AT3T!O18</f>
        <v>5.9055982436882548</v>
      </c>
      <c r="P69" s="487">
        <f>AT3T!P18</f>
        <v>2.5655216033521762</v>
      </c>
      <c r="Q69" s="487">
        <f>AT3T!Q18</f>
        <v>-7.2949371705656435E-2</v>
      </c>
      <c r="R69" s="487">
        <f>AT3T!R18</f>
        <v>3.3387334494561314</v>
      </c>
      <c r="S69" s="487">
        <f>AT3T!S18</f>
        <v>3.2937211777225963</v>
      </c>
      <c r="T69" s="487">
        <f>AT3T!T18</f>
        <v>-1.3192041522491349</v>
      </c>
      <c r="U69" s="487">
        <f>AT3T!U18</f>
        <v>6.1728064300066974</v>
      </c>
      <c r="V69" s="487">
        <f>AT3T!V18</f>
        <v>5.3627760252365935</v>
      </c>
      <c r="W69" s="487" t="str">
        <f>AT3T!W18</f>
        <v>:</v>
      </c>
      <c r="X69" s="489">
        <f>AT3T!AC18</f>
        <v>1.7290627858888827</v>
      </c>
    </row>
    <row r="70" spans="2:24">
      <c r="B70" s="442">
        <v>2007</v>
      </c>
      <c r="C70" s="486">
        <f>AT3T!C19</f>
        <v>10.726177263358174</v>
      </c>
      <c r="D70" s="487">
        <f>AT3T!D19</f>
        <v>13.255106475445459</v>
      </c>
      <c r="E70" s="487">
        <f>AT3T!E19</f>
        <v>2.0499633108791508</v>
      </c>
      <c r="F70" s="487">
        <f>AT3T!F19</f>
        <v>-2.1171489061397319</v>
      </c>
      <c r="G70" s="487">
        <f>AT3T!G19</f>
        <v>7.9129111553318507</v>
      </c>
      <c r="H70" s="487">
        <f>AT3T!H19</f>
        <v>5.0356297625549402</v>
      </c>
      <c r="I70" s="487">
        <f>AT3T!I19</f>
        <v>3.3007964458743801</v>
      </c>
      <c r="J70" s="487">
        <f>AT3T!J19</f>
        <v>-0.21716649431230611</v>
      </c>
      <c r="K70" s="487">
        <f>AT3T!K19</f>
        <v>1.2414083321643989</v>
      </c>
      <c r="L70" s="488">
        <f>AT3T!L19</f>
        <v>6.0468803080058882</v>
      </c>
      <c r="M70" s="486">
        <f>AT3T!M19</f>
        <v>3.9422024374224622</v>
      </c>
      <c r="N70" s="487">
        <f>AT3T!N19</f>
        <v>6.8775790921595599</v>
      </c>
      <c r="O70" s="487">
        <f>AT3T!O19</f>
        <v>12.339344941956883</v>
      </c>
      <c r="P70" s="487">
        <f>AT3T!P19</f>
        <v>17.640484082324829</v>
      </c>
      <c r="Q70" s="487">
        <f>AT3T!Q19</f>
        <v>3.2586368548750722</v>
      </c>
      <c r="R70" s="487">
        <f>AT3T!R19</f>
        <v>3.8449751290695207</v>
      </c>
      <c r="S70" s="487">
        <f>AT3T!S19</f>
        <v>2.1429675292339923</v>
      </c>
      <c r="T70" s="487">
        <f>AT3T!T19</f>
        <v>4.6592154284461982</v>
      </c>
      <c r="U70" s="487">
        <f>AT3T!U19</f>
        <v>3.6816472785081635</v>
      </c>
      <c r="V70" s="487">
        <f>AT3T!V19</f>
        <v>4.7904191616766472</v>
      </c>
      <c r="W70" s="487" t="str">
        <f>AT3T!W19</f>
        <v>:</v>
      </c>
      <c r="X70" s="489">
        <f>AT3T!AC19</f>
        <v>4.0790172535891331</v>
      </c>
    </row>
    <row r="71" spans="2:24">
      <c r="B71" s="442">
        <v>2008</v>
      </c>
      <c r="C71" s="486">
        <f>AT3T!C20</f>
        <v>-2.9970645092002575</v>
      </c>
      <c r="D71" s="487">
        <f>AT3T!D20</f>
        <v>-2.1488871834228704</v>
      </c>
      <c r="E71" s="487">
        <f>AT3T!E20</f>
        <v>0.17101546912652554</v>
      </c>
      <c r="F71" s="487">
        <f>AT3T!F20</f>
        <v>-0.86517664023071372</v>
      </c>
      <c r="G71" s="487">
        <f>AT3T!G20</f>
        <v>-7.5930144267274111E-2</v>
      </c>
      <c r="H71" s="487">
        <f>AT3T!H20</f>
        <v>2.7582962444830978</v>
      </c>
      <c r="I71" s="487">
        <f>AT3T!I20</f>
        <v>4.637624209082408</v>
      </c>
      <c r="J71" s="487">
        <f>AT3T!J20</f>
        <v>-1.4172453103948597</v>
      </c>
      <c r="K71" s="487">
        <f>AT3T!K20</f>
        <v>-0.87224863809553799</v>
      </c>
      <c r="L71" s="488">
        <f>AT3T!L20</f>
        <v>-1.5670048051254672</v>
      </c>
      <c r="M71" s="486">
        <f>AT3T!M20</f>
        <v>2.6454729274320377</v>
      </c>
      <c r="N71" s="487">
        <f>AT3T!N20</f>
        <v>1.0153010153010154</v>
      </c>
      <c r="O71" s="487">
        <f>AT3T!O20</f>
        <v>10.371976442004582</v>
      </c>
      <c r="P71" s="487">
        <f>AT3T!P20</f>
        <v>0.27847852439144255</v>
      </c>
      <c r="Q71" s="487">
        <f>AT3T!Q20</f>
        <v>2.3164256900065157</v>
      </c>
      <c r="R71" s="487">
        <f>AT3T!R20</f>
        <v>1.9284903518728718</v>
      </c>
      <c r="S71" s="487">
        <f>AT3T!S20</f>
        <v>2.479616710094982</v>
      </c>
      <c r="T71" s="487">
        <f>AT3T!T20</f>
        <v>0.28896892537063407</v>
      </c>
      <c r="U71" s="487">
        <f>AT3T!U20</f>
        <v>4.0644470404984423</v>
      </c>
      <c r="V71" s="487">
        <f>AT3T!V20</f>
        <v>14.285714285714285</v>
      </c>
      <c r="W71" s="487" t="str">
        <f>AT3T!W20</f>
        <v>:</v>
      </c>
      <c r="X71" s="489">
        <f>AT3T!AC20</f>
        <v>2.5281041860369213</v>
      </c>
    </row>
    <row r="72" spans="2:24">
      <c r="B72" s="443">
        <v>2009</v>
      </c>
      <c r="C72" s="507">
        <f>AT3T!C21</f>
        <v>10.581323255882612</v>
      </c>
      <c r="D72" s="508">
        <f>AT3T!D21</f>
        <v>3.9215686274509802</v>
      </c>
      <c r="E72" s="508">
        <f>AT3T!E21</f>
        <v>-2.2109987325073073</v>
      </c>
      <c r="F72" s="508">
        <f>AT3T!F21</f>
        <v>8.8545454545454554</v>
      </c>
      <c r="G72" s="508">
        <f>AT3T!G21</f>
        <v>1.0855405992184108</v>
      </c>
      <c r="H72" s="508">
        <f>AT3T!H21</f>
        <v>-6.21186108852143</v>
      </c>
      <c r="I72" s="508">
        <f>AT3T!I21</f>
        <v>-2.9347844984960969</v>
      </c>
      <c r="J72" s="508">
        <f>AT3T!J21</f>
        <v>-6.193329653867381</v>
      </c>
      <c r="K72" s="508">
        <f>AT3T!K21</f>
        <v>-2.7001270648030493</v>
      </c>
      <c r="L72" s="509">
        <f>AT3T!L21</f>
        <v>-0.16000867843679656</v>
      </c>
      <c r="M72" s="507">
        <f>AT3T!M21</f>
        <v>1.2038303693570451</v>
      </c>
      <c r="N72" s="508">
        <f>AT3T!N21</f>
        <v>-1.6987542468856169</v>
      </c>
      <c r="O72" s="508">
        <f>AT3T!O21</f>
        <v>4.2479380294248772</v>
      </c>
      <c r="P72" s="508">
        <f>AT3T!P21</f>
        <v>4.9039466806063778</v>
      </c>
      <c r="Q72" s="508">
        <f>AT3T!Q21</f>
        <v>0.49926837199219598</v>
      </c>
      <c r="R72" s="508">
        <f>AT3T!R21</f>
        <v>6.4243477098854109</v>
      </c>
      <c r="S72" s="508">
        <f>AT3T!S21</f>
        <v>2.859251968503937</v>
      </c>
      <c r="T72" s="508">
        <f>AT3T!T21</f>
        <v>-6.906919447112374</v>
      </c>
      <c r="U72" s="508">
        <f>AT3T!U21</f>
        <v>-4.0039290892932318</v>
      </c>
      <c r="V72" s="508">
        <f>AT3T!V21</f>
        <v>13.125</v>
      </c>
      <c r="W72" s="508" t="str">
        <f>AT3T!W21</f>
        <v>:</v>
      </c>
      <c r="X72" s="510">
        <f>AT3T!AC21</f>
        <v>-0.16622371764214958</v>
      </c>
    </row>
    <row r="73" spans="2:24">
      <c r="B73" s="442">
        <v>2010</v>
      </c>
      <c r="C73" s="486">
        <f>AT3T!C22</f>
        <v>0.39914564143639036</v>
      </c>
      <c r="D73" s="487">
        <f>AT3T!D22</f>
        <v>-10.377358490566039</v>
      </c>
      <c r="E73" s="487">
        <f>AT3T!E22</f>
        <v>-3.5994630233373228</v>
      </c>
      <c r="F73" s="487">
        <f>AT3T!F22</f>
        <v>9.2032737598129284</v>
      </c>
      <c r="G73" s="487">
        <f>AT3T!G22</f>
        <v>5.1761168384879728</v>
      </c>
      <c r="H73" s="487">
        <f>AT3T!H22</f>
        <v>0.23315113717379715</v>
      </c>
      <c r="I73" s="487">
        <f>AT3T!I22</f>
        <v>-2.5961417901090833</v>
      </c>
      <c r="J73" s="487">
        <f>AT3T!J22</f>
        <v>1.7888912236464245</v>
      </c>
      <c r="K73" s="487">
        <f>AT3T!K22</f>
        <v>2.1710741103493305</v>
      </c>
      <c r="L73" s="488">
        <f>AT3T!L22</f>
        <v>8.0105394686803937</v>
      </c>
      <c r="M73" s="486">
        <f>AT3T!M22</f>
        <v>2.8899702622330361</v>
      </c>
      <c r="N73" s="487">
        <f>AT3T!N22</f>
        <v>5.5299539170506913</v>
      </c>
      <c r="O73" s="487">
        <f>AT3T!O22</f>
        <v>7.1406615436017367</v>
      </c>
      <c r="P73" s="487">
        <f>AT3T!P22</f>
        <v>2.3015353950605748</v>
      </c>
      <c r="Q73" s="487">
        <f>AT3T!Q22</f>
        <v>4.2466279751673372E-2</v>
      </c>
      <c r="R73" s="487">
        <f>AT3T!R22</f>
        <v>2.4778168424577265</v>
      </c>
      <c r="S73" s="487">
        <f>AT3T!S22</f>
        <v>3.9280417204918425</v>
      </c>
      <c r="T73" s="487">
        <f>AT3T!T22</f>
        <v>-0.45305701341228188</v>
      </c>
      <c r="U73" s="487">
        <f>AT3T!U22</f>
        <v>-4.7361496857184626</v>
      </c>
      <c r="V73" s="487">
        <f>AT3T!V22</f>
        <v>9.7237569060773481</v>
      </c>
      <c r="W73" s="487" t="str">
        <f>AT3T!W22</f>
        <v>:</v>
      </c>
      <c r="X73" s="489">
        <f>AT3T!AC22</f>
        <v>1.0408011159623916</v>
      </c>
    </row>
    <row r="74" spans="2:24">
      <c r="B74" s="442">
        <v>2011</v>
      </c>
      <c r="C74" s="486">
        <f>AT3T!C23</f>
        <v>-7.4911247324123433</v>
      </c>
      <c r="D74" s="487">
        <f>AT3T!D23</f>
        <v>18.610526315789475</v>
      </c>
      <c r="E74" s="487">
        <f>AT3T!E23</f>
        <v>-3.3051161386804231</v>
      </c>
      <c r="F74" s="487">
        <f>AT3T!F23</f>
        <v>-1.8507188742734781</v>
      </c>
      <c r="G74" s="487">
        <f>AT3T!G23</f>
        <v>0.57177863998366352</v>
      </c>
      <c r="H74" s="487">
        <f>AT3T!H23</f>
        <v>-1.3386220331163172</v>
      </c>
      <c r="I74" s="487">
        <f>AT3T!I23</f>
        <v>-1.3898594325813356</v>
      </c>
      <c r="J74" s="487">
        <f>AT3T!J23</f>
        <v>-4.4934078335305934</v>
      </c>
      <c r="K74" s="487">
        <f>AT3T!K23</f>
        <v>2.693721041699952</v>
      </c>
      <c r="L74" s="488">
        <f>AT3T!L23</f>
        <v>3.3573925508638682</v>
      </c>
      <c r="M74" s="486">
        <f>AT3T!M23</f>
        <v>2.8219343650647679</v>
      </c>
      <c r="N74" s="487">
        <f>AT3T!N23</f>
        <v>5.7723799126637552</v>
      </c>
      <c r="O74" s="487">
        <f>AT3T!O23</f>
        <v>6.3142400957988221</v>
      </c>
      <c r="P74" s="487">
        <f>AT3T!P23</f>
        <v>6.4905017048222113</v>
      </c>
      <c r="Q74" s="487">
        <f>AT3T!Q23</f>
        <v>1.2889445881845623</v>
      </c>
      <c r="R74" s="487">
        <f>AT3T!R23</f>
        <v>3.1694167619669993</v>
      </c>
      <c r="S74" s="487">
        <f>AT3T!S23</f>
        <v>2.2833993186631063</v>
      </c>
      <c r="T74" s="487">
        <f>AT3T!T23</f>
        <v>3.3705839942321556</v>
      </c>
      <c r="U74" s="487">
        <f>AT3T!U23</f>
        <v>-1.3503145619149914</v>
      </c>
      <c r="V74" s="487">
        <f>AT3T!V23</f>
        <v>5.4783484390735149</v>
      </c>
      <c r="W74" s="487" t="str">
        <f>AT3T!W23</f>
        <v>:</v>
      </c>
      <c r="X74" s="489">
        <f>AT3T!AC23</f>
        <v>0.51535151932755097</v>
      </c>
    </row>
    <row r="75" spans="2:24">
      <c r="B75" s="442">
        <v>2012</v>
      </c>
      <c r="C75" s="486">
        <f>AT3T!C24</f>
        <v>0.29608336327703916</v>
      </c>
      <c r="D75" s="487">
        <f>AT3T!D24</f>
        <v>-8.3777067802626899</v>
      </c>
      <c r="E75" s="487">
        <f>AT3T!E24</f>
        <v>-7.2774482817333066</v>
      </c>
      <c r="F75" s="487">
        <f>AT3T!F24</f>
        <v>-2.6647966339410938</v>
      </c>
      <c r="G75" s="487">
        <f>AT3T!G24</f>
        <v>-1.1979695431472082</v>
      </c>
      <c r="H75" s="487">
        <f>AT3T!H24</f>
        <v>-14.12120779127995</v>
      </c>
      <c r="I75" s="487">
        <f>AT3T!I24</f>
        <v>-4.8347935058686629</v>
      </c>
      <c r="J75" s="487">
        <f>AT3T!J24</f>
        <v>-4.9713964580601466</v>
      </c>
      <c r="K75" s="487">
        <f>AT3T!K24</f>
        <v>1.2216068205862221</v>
      </c>
      <c r="L75" s="488">
        <f>AT3T!L24</f>
        <v>-1.571852644897562</v>
      </c>
      <c r="M75" s="486">
        <f>AT3T!M24</f>
        <v>0.53407609945570234</v>
      </c>
      <c r="N75" s="487">
        <f>AT3T!N24</f>
        <v>0.9805186427557735</v>
      </c>
      <c r="O75" s="487">
        <f>AT3T!O24</f>
        <v>2.866361609761821</v>
      </c>
      <c r="P75" s="487">
        <f>AT3T!P24</f>
        <v>0.37735849056603776</v>
      </c>
      <c r="Q75" s="487">
        <f>AT3T!Q24</f>
        <v>-2.2550539150795923</v>
      </c>
      <c r="R75" s="487">
        <f>AT3T!R24</f>
        <v>1.8418448139350754</v>
      </c>
      <c r="S75" s="487">
        <f>AT3T!S24</f>
        <v>-1.5617967413808624</v>
      </c>
      <c r="T75" s="487">
        <f>AT3T!T24</f>
        <v>-1.1639058413251961</v>
      </c>
      <c r="U75" s="487">
        <f>AT3T!U24</f>
        <v>-1.1925130917198112</v>
      </c>
      <c r="V75" s="487">
        <f>AT3T!V24</f>
        <v>-3.7616956272675193</v>
      </c>
      <c r="W75" s="487" t="str">
        <f>AT3T!W24</f>
        <v>:</v>
      </c>
      <c r="X75" s="489">
        <f>AT3T!AC24</f>
        <v>-3.1971810907468123</v>
      </c>
    </row>
    <row r="76" spans="2:24">
      <c r="B76" s="442">
        <v>2013</v>
      </c>
      <c r="C76" s="486">
        <f>AT3T!C25</f>
        <v>-11.991802926297989</v>
      </c>
      <c r="D76" s="487">
        <f>AT3T!D25</f>
        <v>-23.827973653622628</v>
      </c>
      <c r="E76" s="487">
        <f>AT3T!E25</f>
        <v>-9.874672910067483</v>
      </c>
      <c r="F76" s="487">
        <f>AT3T!F25</f>
        <v>-3.8264489273134803</v>
      </c>
      <c r="G76" s="487">
        <f>AT3T!G25</f>
        <v>-5.5076037813399097</v>
      </c>
      <c r="H76" s="487">
        <f>AT3T!H25</f>
        <v>-20.989222915484966</v>
      </c>
      <c r="I76" s="487">
        <f>AT3T!I25</f>
        <v>-5.3508441894370504</v>
      </c>
      <c r="J76" s="487">
        <f>AT3T!J25</f>
        <v>-1.1721533959088359</v>
      </c>
      <c r="K76" s="487">
        <f>AT3T!K25</f>
        <v>-4.1855975604507751</v>
      </c>
      <c r="L76" s="488">
        <f>AT3T!L25</f>
        <v>-4.1085731237021657</v>
      </c>
      <c r="M76" s="486">
        <f>AT3T!M25</f>
        <v>-2.6650907427177062</v>
      </c>
      <c r="N76" s="487">
        <f>AT3T!N25</f>
        <v>-13.466206720327072</v>
      </c>
      <c r="O76" s="487">
        <f>AT3T!O25</f>
        <v>-2.3462183340367044</v>
      </c>
      <c r="P76" s="487">
        <f>AT3T!P25</f>
        <v>2.3496240601503757</v>
      </c>
      <c r="Q76" s="487">
        <f>AT3T!Q25</f>
        <v>-1.6149558660396492</v>
      </c>
      <c r="R76" s="487">
        <f>AT3T!R25</f>
        <v>0.98735677981749448</v>
      </c>
      <c r="S76" s="487">
        <f>AT3T!S25</f>
        <v>-0.89616386996479358</v>
      </c>
      <c r="T76" s="487">
        <f>AT3T!T25</f>
        <v>-6.536408944559609</v>
      </c>
      <c r="U76" s="487">
        <f>AT3T!U25</f>
        <v>-7.4906858372251666</v>
      </c>
      <c r="V76" s="487">
        <f>AT3T!V25</f>
        <v>-9.0277777777777768</v>
      </c>
      <c r="W76" s="487" t="str">
        <f>AT3T!W25</f>
        <v>:</v>
      </c>
      <c r="X76" s="489">
        <f>AT3T!AC25</f>
        <v>-5.9596352174116261</v>
      </c>
    </row>
    <row r="77" spans="2:24" ht="14.25" thickBot="1">
      <c r="B77" s="443">
        <v>2014</v>
      </c>
      <c r="C77" s="490">
        <f>AT3T!C26</f>
        <v>-3.9079673684724732</v>
      </c>
      <c r="D77" s="491">
        <f>AT3T!D26</f>
        <v>-6.7650050864699898</v>
      </c>
      <c r="E77" s="491">
        <f>AT3T!E26</f>
        <v>-4.7150910078782946</v>
      </c>
      <c r="F77" s="491">
        <f>AT3T!F26</f>
        <v>-1.3817213251206926</v>
      </c>
      <c r="G77" s="491">
        <f>AT3T!G26</f>
        <v>-0.17398869073510223</v>
      </c>
      <c r="H77" s="491">
        <f>AT3T!H26</f>
        <v>-14.813538555785282</v>
      </c>
      <c r="I77" s="491">
        <f>AT3T!I26</f>
        <v>0.2583818834548639</v>
      </c>
      <c r="J77" s="491">
        <f>AT3T!J26</f>
        <v>-1.3870561880504495</v>
      </c>
      <c r="K77" s="491">
        <f>AT3T!K26</f>
        <v>0.51653886874779431</v>
      </c>
      <c r="L77" s="492">
        <f>AT3T!L26</f>
        <v>-1.0363495746326372</v>
      </c>
      <c r="M77" s="490">
        <f>AT3T!M26</f>
        <v>-4.6770339613772576</v>
      </c>
      <c r="N77" s="491">
        <f>AT3T!N26</f>
        <v>2.0375018455632659</v>
      </c>
      <c r="O77" s="491">
        <f>AT3T!O26</f>
        <v>2.4750046720239207</v>
      </c>
      <c r="P77" s="491">
        <f>AT3T!P26</f>
        <v>3.3252636558421678</v>
      </c>
      <c r="Q77" s="491">
        <f>AT3T!Q26</f>
        <v>-3.4364926746261224</v>
      </c>
      <c r="R77" s="491">
        <f>AT3T!R26</f>
        <v>1.0065725530952587</v>
      </c>
      <c r="S77" s="491">
        <f>AT3T!S26</f>
        <v>1.6255286428296809</v>
      </c>
      <c r="T77" s="491">
        <f>AT3T!T26</f>
        <v>1.6563635505639187</v>
      </c>
      <c r="U77" s="491">
        <f>AT3T!U26</f>
        <v>6.0211577185966707</v>
      </c>
      <c r="V77" s="491">
        <f>AT3T!V26</f>
        <v>-11.112322791712105</v>
      </c>
      <c r="W77" s="491" t="str">
        <f>AT3T!W26</f>
        <v>:</v>
      </c>
      <c r="X77" s="493">
        <f>AT3T!AC26</f>
        <v>-2.3319482355151973</v>
      </c>
    </row>
    <row r="78" spans="2:24" ht="14.25" thickBot="1">
      <c r="B78" s="443">
        <v>2015</v>
      </c>
      <c r="C78" s="490">
        <f>AT3T!C27</f>
        <v>-2.5265619439784457</v>
      </c>
      <c r="D78" s="491">
        <f>AT3T!D27</f>
        <v>-3.9825422804146209</v>
      </c>
      <c r="E78" s="491">
        <f>AT3T!E27</f>
        <v>0.67980541349632029</v>
      </c>
      <c r="F78" s="491">
        <f>AT3T!F27</f>
        <v>-5.5030384875084399</v>
      </c>
      <c r="G78" s="491">
        <f>AT3T!G27</f>
        <v>0.55555555555555558</v>
      </c>
      <c r="H78" s="491">
        <f>AT3T!H27</f>
        <v>8.314980448559485E-2</v>
      </c>
      <c r="I78" s="491">
        <f>AT3T!I27</f>
        <v>1.5512520288939275</v>
      </c>
      <c r="J78" s="491">
        <f>AT3T!J27</f>
        <v>-2.2623307919713707</v>
      </c>
      <c r="K78" s="491">
        <f>AT3T!K27</f>
        <v>1.5544206830513885</v>
      </c>
      <c r="L78" s="492">
        <f>AT3T!L27</f>
        <v>1.4718141085755965</v>
      </c>
      <c r="M78" s="490">
        <f>AT3T!M27</f>
        <v>2.4217519347989862</v>
      </c>
      <c r="N78" s="491">
        <f>AT3T!N27</f>
        <v>5.2814353928519751</v>
      </c>
      <c r="O78" s="491">
        <f>AT3T!O27</f>
        <v>5.4014931327292421</v>
      </c>
      <c r="P78" s="491">
        <f>AT3T!P27</f>
        <v>5.4992997953247871</v>
      </c>
      <c r="Q78" s="491">
        <f>AT3T!Q27</f>
        <v>-1.2557486496941217</v>
      </c>
      <c r="R78" s="491">
        <f>AT3T!R27</f>
        <v>1.7472823756942923</v>
      </c>
      <c r="S78" s="491">
        <f>AT3T!S27</f>
        <v>1.5949880451560181</v>
      </c>
      <c r="T78" s="491">
        <f>AT3T!T27</f>
        <v>3.3330238603657971</v>
      </c>
      <c r="U78" s="491">
        <f>AT3T!U27</f>
        <v>0.9469798298646408</v>
      </c>
      <c r="V78" s="491">
        <f>AT3T!V27</f>
        <v>-3.692798429640535</v>
      </c>
      <c r="W78" s="491" t="str">
        <f>AT3T!W27</f>
        <v>:</v>
      </c>
      <c r="X78" s="493">
        <f>AT3T!AC27</f>
        <v>0.86519217081602462</v>
      </c>
    </row>
    <row r="79" spans="2:24" ht="14.25" thickBot="1">
      <c r="C79" s="436"/>
      <c r="D79" s="436"/>
      <c r="E79" s="436"/>
      <c r="F79" s="436"/>
      <c r="G79" s="436"/>
      <c r="H79" s="436"/>
      <c r="I79" s="436"/>
      <c r="J79" s="436"/>
      <c r="K79" s="436"/>
      <c r="L79" s="436"/>
      <c r="M79" s="436"/>
      <c r="N79" s="436"/>
      <c r="O79" s="436"/>
      <c r="P79" s="436"/>
      <c r="Q79" s="436"/>
      <c r="R79" s="436"/>
      <c r="S79" s="436"/>
      <c r="T79" s="436"/>
      <c r="U79" s="436"/>
      <c r="V79" s="436"/>
      <c r="W79" s="436"/>
      <c r="X79" s="436"/>
    </row>
    <row r="80" spans="2:24">
      <c r="B80" s="468" t="str">
        <f ca="1">lookup!T4</f>
        <v>1996-2015</v>
      </c>
      <c r="C80" s="483">
        <f>AT3T!C30</f>
        <v>-1.9038757550959022</v>
      </c>
      <c r="D80" s="483">
        <f>AT3T!D30</f>
        <v>-1.9082916201358018</v>
      </c>
      <c r="E80" s="483">
        <f>AT3T!E30</f>
        <v>-2.0554786438588679</v>
      </c>
      <c r="F80" s="483">
        <f>AT3T!F30</f>
        <v>1.3495680183201664</v>
      </c>
      <c r="G80" s="483">
        <f>AT3T!G30</f>
        <v>2.2878943406736125</v>
      </c>
      <c r="H80" s="483">
        <f>AT3T!H30</f>
        <v>-0.99152864499382987</v>
      </c>
      <c r="I80" s="483">
        <f>AT3T!I30</f>
        <v>0.94606064979814131</v>
      </c>
      <c r="J80" s="483">
        <f>AT3T!J30</f>
        <v>0.58346867486091814</v>
      </c>
      <c r="K80" s="483">
        <f>AT3T!K30</f>
        <v>1.0629500148890654</v>
      </c>
      <c r="L80" s="484">
        <f>AT3T!L30</f>
        <v>3.3592717659718767</v>
      </c>
      <c r="M80" s="482">
        <f>AT3T!M30</f>
        <v>1.988067713715066</v>
      </c>
      <c r="N80" s="483">
        <f>AT3T!N30</f>
        <v>3.9289842213853552</v>
      </c>
      <c r="O80" s="483">
        <f>AT3T!O30</f>
        <v>4.8558769892604152</v>
      </c>
      <c r="P80" s="483">
        <f>AT3T!P30</f>
        <v>3.6161069314778636</v>
      </c>
      <c r="Q80" s="483">
        <f>AT3T!Q30</f>
        <v>1.3624284864878897</v>
      </c>
      <c r="R80" s="483">
        <f>AT3T!R30</f>
        <v>2.9581208030641166</v>
      </c>
      <c r="S80" s="483">
        <f>AT3T!S30</f>
        <v>2.4312650795361508</v>
      </c>
      <c r="T80" s="483">
        <f>AT3T!T30</f>
        <v>1.4667032699763731</v>
      </c>
      <c r="U80" s="483">
        <f>AT3T!U30</f>
        <v>1.0024049459487139</v>
      </c>
      <c r="V80" s="483">
        <f>AT3T!V30</f>
        <v>8.6878660272416965</v>
      </c>
      <c r="W80" s="483">
        <f>AT3T!W30</f>
        <v>0</v>
      </c>
      <c r="X80" s="485">
        <f>AT3T!AC30</f>
        <v>1.0385238214513073</v>
      </c>
    </row>
    <row r="81" spans="2:24">
      <c r="B81" s="442" t="str">
        <f>lookup!T5</f>
        <v>1996-2008</v>
      </c>
      <c r="C81" s="487">
        <f ca="1">AT3T!C31</f>
        <v>-1.8028161839502184</v>
      </c>
      <c r="D81" s="487">
        <f ca="1">AT3T!D31</f>
        <v>-0.56671854266311716</v>
      </c>
      <c r="E81" s="487">
        <f ca="1">AT3T!E31</f>
        <v>-0.83127601511304172</v>
      </c>
      <c r="F81" s="487">
        <f ca="1">AT3T!F31</f>
        <v>1.8584819538617017</v>
      </c>
      <c r="G81" s="487">
        <f ca="1">AT3T!G31</f>
        <v>3.480650553496067</v>
      </c>
      <c r="H81" s="487">
        <f ca="1">AT3T!H31</f>
        <v>2.8713521955886119</v>
      </c>
      <c r="I81" s="487">
        <f ca="1">AT3T!I31</f>
        <v>2.6321540384697126</v>
      </c>
      <c r="J81" s="487">
        <f ca="1">AT3T!J31</f>
        <v>2.3353966611508246</v>
      </c>
      <c r="K81" s="487">
        <f ca="1">AT3T!K31</f>
        <v>1.5374894922000339</v>
      </c>
      <c r="L81" s="488">
        <f ca="1">AT3T!L31</f>
        <v>4.7094210163836028</v>
      </c>
      <c r="M81" s="486">
        <f ca="1">AT3T!M31</f>
        <v>2.8639935344220575</v>
      </c>
      <c r="N81" s="487">
        <f ca="1">AT3T!N31</f>
        <v>5.7032965910795648</v>
      </c>
      <c r="O81" s="487">
        <f ca="1">AT3T!O31</f>
        <v>5.4629276181465078</v>
      </c>
      <c r="P81" s="487">
        <f ca="1">AT3T!P31</f>
        <v>3.6211237574757487</v>
      </c>
      <c r="Q81" s="487">
        <f ca="1">AT3T!Q31</f>
        <v>2.6138570457899117</v>
      </c>
      <c r="R81" s="487">
        <f ca="1">AT3T!R31</f>
        <v>3.1929060172638515</v>
      </c>
      <c r="S81" s="487">
        <f ca="1">AT3T!S31</f>
        <v>2.9840040389556988</v>
      </c>
      <c r="T81" s="487">
        <f ca="1">AT3T!T31</f>
        <v>2.7718757877519269</v>
      </c>
      <c r="U81" s="487">
        <f ca="1">AT3T!U31</f>
        <v>2.4502733566449715</v>
      </c>
      <c r="V81" s="487">
        <f ca="1">AT3T!V31</f>
        <v>13.309600755852385</v>
      </c>
      <c r="W81" s="487">
        <f>AT3T!W31</f>
        <v>0</v>
      </c>
      <c r="X81" s="489">
        <f ca="1">AT3T!AC31</f>
        <v>2.3080092218643053</v>
      </c>
    </row>
    <row r="82" spans="2:24" ht="14.25" thickBot="1">
      <c r="B82" s="469" t="str">
        <f ca="1">lookup!T6</f>
        <v>2009-2015</v>
      </c>
      <c r="C82" s="491">
        <f ca="1">AT3T!C32</f>
        <v>-2.0915578157950301</v>
      </c>
      <c r="D82" s="491">
        <f ca="1">AT3T!D32</f>
        <v>-4.3997844782993587</v>
      </c>
      <c r="E82" s="491">
        <f ca="1">AT3T!E32</f>
        <v>-4.3289978115296872</v>
      </c>
      <c r="F82" s="491">
        <f ca="1">AT3T!F32</f>
        <v>0.40444213802874235</v>
      </c>
      <c r="G82" s="491">
        <f ca="1">AT3T!G32</f>
        <v>7.2775659717626145E-2</v>
      </c>
      <c r="H82" s="491">
        <f ca="1">AT3T!H32</f>
        <v>-8.1654502060755085</v>
      </c>
      <c r="I82" s="491">
        <f ca="1">AT3T!I32</f>
        <v>-2.1852556434490631</v>
      </c>
      <c r="J82" s="491">
        <f ca="1">AT3T!J32</f>
        <v>-2.6701118711060507</v>
      </c>
      <c r="K82" s="491">
        <f ca="1">AT3T!K32</f>
        <v>0.18166241416869469</v>
      </c>
      <c r="L82" s="492">
        <f ca="1">AT3T!L32</f>
        <v>0.85185172949295662</v>
      </c>
      <c r="M82" s="490">
        <f ca="1">AT3T!M32</f>
        <v>0.36134833240208203</v>
      </c>
      <c r="N82" s="491">
        <f ca="1">AT3T!N32</f>
        <v>0.63383267766753881</v>
      </c>
      <c r="O82" s="491">
        <f ca="1">AT3T!O32</f>
        <v>3.7284972499005309</v>
      </c>
      <c r="P82" s="491">
        <f ca="1">AT3T!P32</f>
        <v>3.6067899689103622</v>
      </c>
      <c r="Q82" s="491">
        <f ca="1">AT3T!Q32</f>
        <v>-0.96165312364443623</v>
      </c>
      <c r="R82" s="491">
        <f ca="1">AT3T!R32</f>
        <v>2.5220911195503226</v>
      </c>
      <c r="S82" s="491">
        <f ca="1">AT3T!S32</f>
        <v>1.4047498691855611</v>
      </c>
      <c r="T82" s="491">
        <f ca="1">AT3T!T32</f>
        <v>-0.95718854874965587</v>
      </c>
      <c r="U82" s="491">
        <f ca="1">AT3T!U32</f>
        <v>-1.6864935310586218</v>
      </c>
      <c r="V82" s="491">
        <f ca="1">AT3T!V32</f>
        <v>0.10464438839327496</v>
      </c>
      <c r="W82" s="491">
        <f>AT3T!W32</f>
        <v>0</v>
      </c>
      <c r="X82" s="493">
        <f ca="1">AT3T!AC32</f>
        <v>-1.319091922172831</v>
      </c>
    </row>
  </sheetData>
  <sheetProtection password="CC56" sheet="1" objects="1" scenarios="1"/>
  <pageMargins left="0.70866141732283472" right="0.70866141732283472" top="0.74803149606299213" bottom="0.74803149606299213" header="0.31496062992125984" footer="0.31496062992125984"/>
  <pageSetup paperSize="9" scale="63" orientation="portrait" verticalDpi="0" r:id="rId1"/>
  <colBreaks count="3" manualBreakCount="3">
    <brk id="12" max="72" man="1"/>
    <brk id="25" max="72" man="1"/>
    <brk id="40" max="72" man="1"/>
  </col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B1:AM82"/>
  <sheetViews>
    <sheetView showGridLines="0" view="pageBreakPreview" zoomScale="78" zoomScaleNormal="53" zoomScaleSheetLayoutView="78" workbookViewId="0">
      <selection activeCell="Y25" sqref="Y25"/>
    </sheetView>
  </sheetViews>
  <sheetFormatPr defaultColWidth="9.125" defaultRowHeight="13.5"/>
  <cols>
    <col min="1" max="1" width="9.125" style="389"/>
    <col min="2" max="2" width="10" style="389" customWidth="1"/>
    <col min="3" max="4" width="9.25" style="389" bestFit="1" customWidth="1"/>
    <col min="5" max="5" width="9.75" style="389" bestFit="1" customWidth="1"/>
    <col min="6" max="7" width="9.25" style="389" bestFit="1" customWidth="1"/>
    <col min="8" max="9" width="9.75" style="389" bestFit="1" customWidth="1"/>
    <col min="10" max="10" width="9.25" style="389" bestFit="1" customWidth="1"/>
    <col min="11" max="11" width="9.75" style="389" bestFit="1" customWidth="1"/>
    <col min="12" max="12" width="9.25" style="389" bestFit="1" customWidth="1"/>
    <col min="13" max="14" width="9.75" style="389" bestFit="1" customWidth="1"/>
    <col min="15" max="16" width="9.25" style="389" bestFit="1" customWidth="1"/>
    <col min="17" max="17" width="9.75" style="389" bestFit="1" customWidth="1"/>
    <col min="18" max="22" width="9.25" style="389" bestFit="1" customWidth="1"/>
    <col min="23" max="23" width="0" style="389" hidden="1" customWidth="1"/>
    <col min="24" max="24" width="10.875" style="389" bestFit="1" customWidth="1"/>
    <col min="25" max="16384" width="9.125" style="389"/>
  </cols>
  <sheetData>
    <row r="1" spans="2:39" s="394" customFormat="1" ht="54" customHeight="1">
      <c r="C1" s="393" t="str">
        <f>"ΠΙΝΑΚΑΣ Δ.3.Συνολικές Ώρες Εργασίας, 1995 - "&amp;lookup!$V$2</f>
        <v>ΠΙΝΑΚΑΣ Δ.3.Συνολικές Ώρες Εργασίας, 1995 - 2015</v>
      </c>
      <c r="M1" s="656" t="str">
        <f>"ΠΙΝΑΚΑΣ Δ.3. Συνολικές Ώρες Εργασίας, 1995 - "&amp;lookup!$V$2&amp;" (συνέχεια)"</f>
        <v>ΠΙΝΑΚΑΣ Δ.3. Συνολικές Ώρες Εργασίας, 1995 - 2015 (συνέχεια)</v>
      </c>
      <c r="Z1" s="516" t="str">
        <f>"Διάγραμμα Δ3. Δείκτης συνολικών ωρών εργασίας για τους κυριότερους τομείς οικονομικής δραστηριότητας, βάση 2005, 1995 - "&amp;lookup!$V$2</f>
        <v>Διάγραμμα Δ3. Δείκτης συνολικών ωρών εργασίας για τους κυριότερους τομείς οικονομικής δραστηριότητας, βάση 2005, 1995 - 2015</v>
      </c>
      <c r="AA1" s="517"/>
      <c r="AB1" s="517"/>
      <c r="AC1" s="517"/>
      <c r="AD1" s="517"/>
      <c r="AE1" s="517"/>
      <c r="AF1" s="517"/>
      <c r="AG1" s="517"/>
      <c r="AH1" s="517"/>
      <c r="AI1" s="517"/>
      <c r="AJ1" s="517"/>
      <c r="AK1" s="517"/>
      <c r="AL1" s="517"/>
      <c r="AM1" s="517"/>
    </row>
    <row r="2" spans="2:39" ht="14.25" thickBot="1"/>
    <row r="3" spans="2:39" ht="150" customHeight="1">
      <c r="C3" s="438" t="s">
        <v>493</v>
      </c>
      <c r="D3" s="439" t="s">
        <v>494</v>
      </c>
      <c r="E3" s="439" t="s">
        <v>495</v>
      </c>
      <c r="F3" s="439" t="s">
        <v>496</v>
      </c>
      <c r="G3" s="439" t="s">
        <v>497</v>
      </c>
      <c r="H3" s="439" t="s">
        <v>498</v>
      </c>
      <c r="I3" s="439" t="s">
        <v>499</v>
      </c>
      <c r="J3" s="439" t="s">
        <v>500</v>
      </c>
      <c r="K3" s="439" t="s">
        <v>501</v>
      </c>
      <c r="L3" s="440" t="s">
        <v>502</v>
      </c>
      <c r="M3" s="438" t="s">
        <v>503</v>
      </c>
      <c r="N3" s="439" t="s">
        <v>504</v>
      </c>
      <c r="O3" s="439" t="s">
        <v>505</v>
      </c>
      <c r="P3" s="439" t="s">
        <v>506</v>
      </c>
      <c r="Q3" s="439" t="s">
        <v>507</v>
      </c>
      <c r="R3" s="439" t="s">
        <v>508</v>
      </c>
      <c r="S3" s="439" t="s">
        <v>509</v>
      </c>
      <c r="T3" s="439" t="s">
        <v>510</v>
      </c>
      <c r="U3" s="439" t="s">
        <v>511</v>
      </c>
      <c r="V3" s="439" t="s">
        <v>512</v>
      </c>
      <c r="W3" s="439" t="s">
        <v>125</v>
      </c>
      <c r="X3" s="441" t="s">
        <v>134</v>
      </c>
    </row>
    <row r="4" spans="2:39" ht="14.25" thickBot="1">
      <c r="C4" s="390" t="s">
        <v>513</v>
      </c>
      <c r="D4" s="391"/>
      <c r="E4" s="391"/>
      <c r="F4" s="391"/>
      <c r="G4" s="391"/>
      <c r="H4" s="391"/>
      <c r="I4" s="391"/>
      <c r="J4" s="391"/>
      <c r="K4" s="391"/>
      <c r="L4" s="391"/>
      <c r="M4" s="390" t="s">
        <v>513</v>
      </c>
      <c r="N4" s="391"/>
      <c r="O4" s="391"/>
      <c r="P4" s="391"/>
      <c r="Q4" s="391"/>
      <c r="R4" s="391"/>
      <c r="S4" s="391"/>
      <c r="T4" s="391"/>
      <c r="U4" s="391"/>
      <c r="V4" s="391"/>
      <c r="W4" s="392"/>
      <c r="X4" s="392"/>
    </row>
    <row r="5" spans="2:39">
      <c r="B5" s="468">
        <v>1995</v>
      </c>
      <c r="C5" s="453">
        <f>HW1T!C7</f>
        <v>63267.302000000003</v>
      </c>
      <c r="D5" s="454">
        <f>HW1T!D7</f>
        <v>1630.4860000000001</v>
      </c>
      <c r="E5" s="454">
        <f>HW1T!E7</f>
        <v>83406.986000000004</v>
      </c>
      <c r="F5" s="454">
        <f>HW1T!F7</f>
        <v>1789.7</v>
      </c>
      <c r="G5" s="454">
        <f>HW1T!G7</f>
        <v>2662.183</v>
      </c>
      <c r="H5" s="454">
        <f>HW1T!H7</f>
        <v>53779.368999999999</v>
      </c>
      <c r="I5" s="454">
        <f>HW1T!I7</f>
        <v>99783.130999999994</v>
      </c>
      <c r="J5" s="454">
        <f>HW1T!J7</f>
        <v>28967.231</v>
      </c>
      <c r="K5" s="454">
        <f>HW1T!K7</f>
        <v>56478.642999999996</v>
      </c>
      <c r="L5" s="455">
        <f>HW1T!L7</f>
        <v>9531.4030000000002</v>
      </c>
      <c r="M5" s="453">
        <f>HW1T!M7</f>
        <v>21071.833999999999</v>
      </c>
      <c r="N5" s="454">
        <f>HW1T!N7</f>
        <v>1680.2069999999999</v>
      </c>
      <c r="O5" s="454">
        <f>HW1T!O7</f>
        <v>17451.964</v>
      </c>
      <c r="P5" s="454">
        <f>HW1T!P7</f>
        <v>9470.2900000000009</v>
      </c>
      <c r="Q5" s="454">
        <f>HW1T!Q7</f>
        <v>43830.633000000002</v>
      </c>
      <c r="R5" s="454">
        <f>HW1T!R7</f>
        <v>18889.785</v>
      </c>
      <c r="S5" s="454">
        <f>HW1T!S7</f>
        <v>19429.213</v>
      </c>
      <c r="T5" s="454">
        <f>HW1T!T7</f>
        <v>7868.5849999999991</v>
      </c>
      <c r="U5" s="454">
        <f>HW1T!U7</f>
        <v>13139.567999999999</v>
      </c>
      <c r="V5" s="454">
        <f>HW1T!V7</f>
        <v>8029.1260000000002</v>
      </c>
      <c r="W5" s="454"/>
      <c r="X5" s="465">
        <f>HW1T!AC7</f>
        <v>562157.63899999997</v>
      </c>
    </row>
    <row r="6" spans="2:39">
      <c r="B6" s="442">
        <v>1996</v>
      </c>
      <c r="C6" s="456">
        <f>HW1T!C8</f>
        <v>61593.833999999995</v>
      </c>
      <c r="D6" s="457">
        <f>HW1T!D8</f>
        <v>1621.135</v>
      </c>
      <c r="E6" s="457">
        <f>HW1T!E8</f>
        <v>79989.572</v>
      </c>
      <c r="F6" s="457">
        <f>HW1T!F8</f>
        <v>1789.7</v>
      </c>
      <c r="G6" s="457">
        <f>HW1T!G8</f>
        <v>2662.183</v>
      </c>
      <c r="H6" s="457">
        <f>HW1T!H8</f>
        <v>53129.229000000007</v>
      </c>
      <c r="I6" s="457">
        <f>HW1T!I8</f>
        <v>101367.08199999999</v>
      </c>
      <c r="J6" s="457">
        <f>HW1T!J8</f>
        <v>29702.06</v>
      </c>
      <c r="K6" s="457">
        <f>HW1T!K8</f>
        <v>55365.246999999996</v>
      </c>
      <c r="L6" s="458">
        <f>HW1T!L8</f>
        <v>10060.626</v>
      </c>
      <c r="M6" s="456">
        <f>HW1T!M8</f>
        <v>21927.124000000003</v>
      </c>
      <c r="N6" s="457">
        <f>HW1T!N8</f>
        <v>1768.6379999999999</v>
      </c>
      <c r="O6" s="457">
        <f>HW1T!O8</f>
        <v>17984.234</v>
      </c>
      <c r="P6" s="457">
        <f>HW1T!P8</f>
        <v>9596.4719999999998</v>
      </c>
      <c r="Q6" s="457">
        <f>HW1T!Q8</f>
        <v>44830.850000000006</v>
      </c>
      <c r="R6" s="457">
        <f>HW1T!R8</f>
        <v>20005.649999999998</v>
      </c>
      <c r="S6" s="457">
        <f>HW1T!S8</f>
        <v>20151.092999999997</v>
      </c>
      <c r="T6" s="457">
        <f>HW1T!T8</f>
        <v>8091.0019999999995</v>
      </c>
      <c r="U6" s="457">
        <f>HW1T!U8</f>
        <v>13161.466</v>
      </c>
      <c r="V6" s="457">
        <f>HW1T!V8</f>
        <v>10036.921</v>
      </c>
      <c r="W6" s="457"/>
      <c r="X6" s="466">
        <f>HW1T!AC8</f>
        <v>564834.1179999999</v>
      </c>
    </row>
    <row r="7" spans="2:39">
      <c r="B7" s="442">
        <v>1997</v>
      </c>
      <c r="C7" s="456">
        <f>HW1T!C9</f>
        <v>60957.993000000002</v>
      </c>
      <c r="D7" s="457">
        <f>HW1T!D9</f>
        <v>1413.8679999999999</v>
      </c>
      <c r="E7" s="457">
        <f>HW1T!E9</f>
        <v>77537.476999999999</v>
      </c>
      <c r="F7" s="457">
        <f>HW1T!F9</f>
        <v>1789.7</v>
      </c>
      <c r="G7" s="457">
        <f>HW1T!G9</f>
        <v>2708.7489999999998</v>
      </c>
      <c r="H7" s="457">
        <f>HW1T!H9</f>
        <v>52489.605000000003</v>
      </c>
      <c r="I7" s="457">
        <f>HW1T!I9</f>
        <v>102446.371</v>
      </c>
      <c r="J7" s="457">
        <f>HW1T!J9</f>
        <v>30779.554</v>
      </c>
      <c r="K7" s="457">
        <f>HW1T!K9</f>
        <v>55780.572</v>
      </c>
      <c r="L7" s="458">
        <f>HW1T!L9</f>
        <v>10659.721000000001</v>
      </c>
      <c r="M7" s="456">
        <f>HW1T!M9</f>
        <v>22663.564999999999</v>
      </c>
      <c r="N7" s="457">
        <f>HW1T!N9</f>
        <v>1857.0710000000001</v>
      </c>
      <c r="O7" s="457">
        <f>HW1T!O9</f>
        <v>18482.986000000001</v>
      </c>
      <c r="P7" s="457">
        <f>HW1T!P9</f>
        <v>9761.91</v>
      </c>
      <c r="Q7" s="457">
        <f>HW1T!Q9</f>
        <v>46663.561999999998</v>
      </c>
      <c r="R7" s="457">
        <f>HW1T!R9</f>
        <v>20894.173999999999</v>
      </c>
      <c r="S7" s="457">
        <f>HW1T!S9</f>
        <v>20877.057000000001</v>
      </c>
      <c r="T7" s="457">
        <f>HW1T!T9</f>
        <v>8337.6939999999995</v>
      </c>
      <c r="U7" s="457">
        <f>HW1T!U9</f>
        <v>13463.374999999998</v>
      </c>
      <c r="V7" s="457">
        <f>HW1T!V9</f>
        <v>11040.327000000001</v>
      </c>
      <c r="W7" s="457"/>
      <c r="X7" s="466">
        <f>HW1T!AC9</f>
        <v>570605.33100000001</v>
      </c>
    </row>
    <row r="8" spans="2:39">
      <c r="B8" s="442">
        <v>1998</v>
      </c>
      <c r="C8" s="456">
        <f>HW1T!C10</f>
        <v>62778.656999999999</v>
      </c>
      <c r="D8" s="457">
        <f>HW1T!D10</f>
        <v>1413.8679999999999</v>
      </c>
      <c r="E8" s="457">
        <f>HW1T!E10</f>
        <v>75339.309000000008</v>
      </c>
      <c r="F8" s="457">
        <f>HW1T!F10</f>
        <v>1789.7</v>
      </c>
      <c r="G8" s="457">
        <f>HW1T!G10</f>
        <v>3015.73</v>
      </c>
      <c r="H8" s="457">
        <f>HW1T!H10</f>
        <v>51114.483</v>
      </c>
      <c r="I8" s="457">
        <f>HW1T!I10</f>
        <v>105782.43799999999</v>
      </c>
      <c r="J8" s="457">
        <f>HW1T!J10</f>
        <v>31829.143999999997</v>
      </c>
      <c r="K8" s="457">
        <f>HW1T!K10</f>
        <v>56291.785000000003</v>
      </c>
      <c r="L8" s="458">
        <f>HW1T!L10</f>
        <v>10938.351000000001</v>
      </c>
      <c r="M8" s="456">
        <f>HW1T!M10</f>
        <v>23449.901999999998</v>
      </c>
      <c r="N8" s="457">
        <f>HW1T!N10</f>
        <v>1945.502</v>
      </c>
      <c r="O8" s="457">
        <f>HW1T!O10</f>
        <v>19364.321</v>
      </c>
      <c r="P8" s="457">
        <f>HW1T!P10</f>
        <v>9951.2769999999982</v>
      </c>
      <c r="Q8" s="457">
        <f>HW1T!Q10</f>
        <v>49329.042000000001</v>
      </c>
      <c r="R8" s="457">
        <f>HW1T!R10</f>
        <v>21318.06</v>
      </c>
      <c r="S8" s="457">
        <f>HW1T!S10</f>
        <v>21418.18</v>
      </c>
      <c r="T8" s="457">
        <f>HW1T!T10</f>
        <v>8624.4579999999987</v>
      </c>
      <c r="U8" s="457">
        <f>HW1T!U10</f>
        <v>13512.47</v>
      </c>
      <c r="V8" s="457">
        <f>HW1T!V10</f>
        <v>12244.415000000001</v>
      </c>
      <c r="W8" s="457"/>
      <c r="X8" s="466">
        <f>HW1T!AC10</f>
        <v>581451.09200000018</v>
      </c>
    </row>
    <row r="9" spans="2:39">
      <c r="B9" s="443">
        <v>1999</v>
      </c>
      <c r="C9" s="503">
        <f>HW1T!C11</f>
        <v>65000.506000000001</v>
      </c>
      <c r="D9" s="504">
        <f>HW1T!D11</f>
        <v>1413.8679999999999</v>
      </c>
      <c r="E9" s="504">
        <f>HW1T!E11</f>
        <v>72273.228999999992</v>
      </c>
      <c r="F9" s="504">
        <f>HW1T!F11</f>
        <v>1789.7</v>
      </c>
      <c r="G9" s="504">
        <f>HW1T!G11</f>
        <v>3015.73</v>
      </c>
      <c r="H9" s="504">
        <f>HW1T!H11</f>
        <v>51296.778999999995</v>
      </c>
      <c r="I9" s="504">
        <f>HW1T!I11</f>
        <v>106357.70600000001</v>
      </c>
      <c r="J9" s="504">
        <f>HW1T!J11</f>
        <v>32962.89</v>
      </c>
      <c r="K9" s="504">
        <f>HW1T!K11</f>
        <v>59257.399000000005</v>
      </c>
      <c r="L9" s="505">
        <f>HW1T!L11</f>
        <v>11582.052</v>
      </c>
      <c r="M9" s="503">
        <f>HW1T!M11</f>
        <v>26635.175000000003</v>
      </c>
      <c r="N9" s="504">
        <f>HW1T!N11</f>
        <v>1945.502</v>
      </c>
      <c r="O9" s="504">
        <f>HW1T!O11</f>
        <v>19867.169000000002</v>
      </c>
      <c r="P9" s="504">
        <f>HW1T!P11</f>
        <v>10052.548999999999</v>
      </c>
      <c r="Q9" s="504">
        <f>HW1T!Q11</f>
        <v>50829.47</v>
      </c>
      <c r="R9" s="504">
        <f>HW1T!R11</f>
        <v>21932.495999999999</v>
      </c>
      <c r="S9" s="504">
        <f>HW1T!S11</f>
        <v>21957.679999999997</v>
      </c>
      <c r="T9" s="504">
        <f>HW1T!T11</f>
        <v>8991.0739999999987</v>
      </c>
      <c r="U9" s="504">
        <f>HW1T!U11</f>
        <v>13860.061000000002</v>
      </c>
      <c r="V9" s="504">
        <f>HW1T!V11</f>
        <v>13398.483</v>
      </c>
      <c r="W9" s="504"/>
      <c r="X9" s="506">
        <f>HW1T!AC11</f>
        <v>594419.51800000016</v>
      </c>
    </row>
    <row r="10" spans="2:39">
      <c r="B10" s="442">
        <v>2000</v>
      </c>
      <c r="C10" s="456">
        <f>HW1T!C12</f>
        <v>67449.358999999997</v>
      </c>
      <c r="D10" s="457">
        <f>HW1T!D12</f>
        <v>1381.807</v>
      </c>
      <c r="E10" s="457">
        <f>HW1T!E12</f>
        <v>69529.290000000008</v>
      </c>
      <c r="F10" s="457">
        <f>HW1T!F12</f>
        <v>1789.7</v>
      </c>
      <c r="G10" s="457">
        <f>HW1T!G12</f>
        <v>3013.8919999999998</v>
      </c>
      <c r="H10" s="457">
        <f>HW1T!H12</f>
        <v>51022.311000000002</v>
      </c>
      <c r="I10" s="457">
        <f>HW1T!I12</f>
        <v>109007.85699999999</v>
      </c>
      <c r="J10" s="457">
        <f>HW1T!J12</f>
        <v>33855.78</v>
      </c>
      <c r="K10" s="457">
        <f>HW1T!K12</f>
        <v>61812.614000000001</v>
      </c>
      <c r="L10" s="458">
        <f>HW1T!L12</f>
        <v>12222.903999999999</v>
      </c>
      <c r="M10" s="456">
        <f>HW1T!M12</f>
        <v>28254.556</v>
      </c>
      <c r="N10" s="457">
        <f>HW1T!N12</f>
        <v>2005.7560000000001</v>
      </c>
      <c r="O10" s="457">
        <f>HW1T!O12</f>
        <v>20703.412</v>
      </c>
      <c r="P10" s="457">
        <f>HW1T!P12</f>
        <v>10111.152</v>
      </c>
      <c r="Q10" s="457">
        <f>HW1T!Q12</f>
        <v>52166.362000000008</v>
      </c>
      <c r="R10" s="457">
        <f>HW1T!R12</f>
        <v>22108.722999999998</v>
      </c>
      <c r="S10" s="457">
        <f>HW1T!S12</f>
        <v>21737.667999999998</v>
      </c>
      <c r="T10" s="457">
        <f>HW1T!T12</f>
        <v>9169.6750000000011</v>
      </c>
      <c r="U10" s="457">
        <f>HW1T!U12</f>
        <v>13552.760999999999</v>
      </c>
      <c r="V10" s="457">
        <f>HW1T!V12</f>
        <v>15454.803</v>
      </c>
      <c r="W10" s="457"/>
      <c r="X10" s="466">
        <f>HW1T!AC12</f>
        <v>606350.38199999987</v>
      </c>
    </row>
    <row r="11" spans="2:39">
      <c r="B11" s="442">
        <v>2001</v>
      </c>
      <c r="C11" s="456">
        <f>HW1T!C13</f>
        <v>66110.904999999999</v>
      </c>
      <c r="D11" s="457">
        <f>HW1T!D13</f>
        <v>1373.2530000000002</v>
      </c>
      <c r="E11" s="457">
        <f>HW1T!E13</f>
        <v>67096.082999999999</v>
      </c>
      <c r="F11" s="457">
        <f>HW1T!F13</f>
        <v>1789.7</v>
      </c>
      <c r="G11" s="457">
        <f>HW1T!G13</f>
        <v>3010.2249999999999</v>
      </c>
      <c r="H11" s="457">
        <f>HW1T!H13</f>
        <v>54042.497000000003</v>
      </c>
      <c r="I11" s="457">
        <f>HW1T!I13</f>
        <v>116055.2</v>
      </c>
      <c r="J11" s="457">
        <f>HW1T!J13</f>
        <v>34908.123</v>
      </c>
      <c r="K11" s="457">
        <f>HW1T!K13</f>
        <v>66315.679999999993</v>
      </c>
      <c r="L11" s="458">
        <f>HW1T!L13</f>
        <v>12685.811</v>
      </c>
      <c r="M11" s="456">
        <f>HW1T!M13</f>
        <v>28221.939000000002</v>
      </c>
      <c r="N11" s="457">
        <f>HW1T!N13</f>
        <v>2065.9499999999998</v>
      </c>
      <c r="O11" s="457">
        <f>HW1T!O13</f>
        <v>21642.911</v>
      </c>
      <c r="P11" s="457">
        <f>HW1T!P13</f>
        <v>10495.432000000001</v>
      </c>
      <c r="Q11" s="457">
        <f>HW1T!Q13</f>
        <v>53779.145000000004</v>
      </c>
      <c r="R11" s="457">
        <f>HW1T!R13</f>
        <v>23499.793000000001</v>
      </c>
      <c r="S11" s="457">
        <f>HW1T!S13</f>
        <v>22208.902000000002</v>
      </c>
      <c r="T11" s="457">
        <f>HW1T!T13</f>
        <v>9507.93</v>
      </c>
      <c r="U11" s="457">
        <f>HW1T!U13</f>
        <v>13823.232</v>
      </c>
      <c r="V11" s="457">
        <f>HW1T!V13</f>
        <v>18716.367999999999</v>
      </c>
      <c r="W11" s="457"/>
      <c r="X11" s="466">
        <f>HW1T!AC13</f>
        <v>627349.07900000003</v>
      </c>
    </row>
    <row r="12" spans="2:39">
      <c r="B12" s="442">
        <v>2002</v>
      </c>
      <c r="C12" s="456">
        <f>HW1T!C14</f>
        <v>65020.500999999997</v>
      </c>
      <c r="D12" s="457">
        <f>HW1T!D14</f>
        <v>1272.7600000000002</v>
      </c>
      <c r="E12" s="457">
        <f>HW1T!E14</f>
        <v>65286.145000000004</v>
      </c>
      <c r="F12" s="457">
        <f>HW1T!F14</f>
        <v>1789.7</v>
      </c>
      <c r="G12" s="457">
        <f>HW1T!G14</f>
        <v>2970</v>
      </c>
      <c r="H12" s="457">
        <f>HW1T!H14</f>
        <v>56346.920999999995</v>
      </c>
      <c r="I12" s="457">
        <f>HW1T!I14</f>
        <v>117368.94899999999</v>
      </c>
      <c r="J12" s="457">
        <f>HW1T!J14</f>
        <v>33927.774999999994</v>
      </c>
      <c r="K12" s="457">
        <f>HW1T!K14</f>
        <v>65715.437999999995</v>
      </c>
      <c r="L12" s="458">
        <f>HW1T!L14</f>
        <v>12656.928</v>
      </c>
      <c r="M12" s="456">
        <f>HW1T!M14</f>
        <v>27515.476999999999</v>
      </c>
      <c r="N12" s="457">
        <f>HW1T!N14</f>
        <v>2010.7370000000001</v>
      </c>
      <c r="O12" s="457">
        <f>HW1T!O14</f>
        <v>22546.228999999999</v>
      </c>
      <c r="P12" s="457">
        <f>HW1T!P14</f>
        <v>10458.83</v>
      </c>
      <c r="Q12" s="457">
        <f>HW1T!Q14</f>
        <v>55605.64</v>
      </c>
      <c r="R12" s="457">
        <f>HW1T!R14</f>
        <v>23927.402999999998</v>
      </c>
      <c r="S12" s="457">
        <f>HW1T!S14</f>
        <v>22952.260000000002</v>
      </c>
      <c r="T12" s="457">
        <f>HW1T!T14</f>
        <v>9411.8700000000008</v>
      </c>
      <c r="U12" s="457">
        <f>HW1T!U14</f>
        <v>13380.376</v>
      </c>
      <c r="V12" s="457">
        <f>HW1T!V14</f>
        <v>21225.266</v>
      </c>
      <c r="W12" s="457"/>
      <c r="X12" s="466">
        <f>HW1T!AC14</f>
        <v>631389.20500000007</v>
      </c>
    </row>
    <row r="13" spans="2:39">
      <c r="B13" s="442">
        <v>2003</v>
      </c>
      <c r="C13" s="456">
        <f>HW1T!C15</f>
        <v>66953.94</v>
      </c>
      <c r="D13" s="457">
        <f>HW1T!D15</f>
        <v>1328.8869999999999</v>
      </c>
      <c r="E13" s="457">
        <f>HW1T!E15</f>
        <v>66161.42300000001</v>
      </c>
      <c r="F13" s="457">
        <f>HW1T!F15</f>
        <v>1789.7</v>
      </c>
      <c r="G13" s="457">
        <f>HW1T!G15</f>
        <v>3370.0360000000001</v>
      </c>
      <c r="H13" s="457">
        <f>HW1T!H15</f>
        <v>61130.093999999997</v>
      </c>
      <c r="I13" s="457">
        <f>HW1T!I15</f>
        <v>121474.41800000001</v>
      </c>
      <c r="J13" s="457">
        <f>HW1T!J15</f>
        <v>33942.173999999999</v>
      </c>
      <c r="K13" s="457">
        <f>HW1T!K15</f>
        <v>67459.962</v>
      </c>
      <c r="L13" s="458">
        <f>HW1T!L15</f>
        <v>12988.992999999999</v>
      </c>
      <c r="M13" s="456">
        <f>HW1T!M15</f>
        <v>27143.214</v>
      </c>
      <c r="N13" s="457">
        <f>HW1T!N15</f>
        <v>2131.44</v>
      </c>
      <c r="O13" s="457">
        <f>HW1T!O15</f>
        <v>23275.734</v>
      </c>
      <c r="P13" s="457">
        <f>HW1T!P15</f>
        <v>10741.525</v>
      </c>
      <c r="Q13" s="457">
        <f>HW1T!Q15</f>
        <v>55969.620999999999</v>
      </c>
      <c r="R13" s="457">
        <f>HW1T!R15</f>
        <v>24782.457000000002</v>
      </c>
      <c r="S13" s="457">
        <f>HW1T!S15</f>
        <v>23357.47</v>
      </c>
      <c r="T13" s="457">
        <f>HW1T!T15</f>
        <v>9308.8269999999993</v>
      </c>
      <c r="U13" s="457">
        <f>HW1T!U15</f>
        <v>13566.204</v>
      </c>
      <c r="V13" s="457">
        <f>HW1T!V15</f>
        <v>24787.898000000001</v>
      </c>
      <c r="W13" s="457"/>
      <c r="X13" s="466">
        <f>HW1T!AC15</f>
        <v>651664.01700000023</v>
      </c>
    </row>
    <row r="14" spans="2:39">
      <c r="B14" s="443">
        <v>2004</v>
      </c>
      <c r="C14" s="503">
        <f>HW1T!C16</f>
        <v>66608.75</v>
      </c>
      <c r="D14" s="504">
        <f>HW1T!D16</f>
        <v>1216.7550000000001</v>
      </c>
      <c r="E14" s="504">
        <f>HW1T!E16</f>
        <v>66923.051999999996</v>
      </c>
      <c r="F14" s="504">
        <f>HW1T!F16</f>
        <v>2032.4010000000001</v>
      </c>
      <c r="G14" s="504">
        <f>HW1T!G16</f>
        <v>3057.181</v>
      </c>
      <c r="H14" s="504">
        <f>HW1T!H16</f>
        <v>65169.384999999995</v>
      </c>
      <c r="I14" s="504">
        <f>HW1T!I16</f>
        <v>122180.35399999999</v>
      </c>
      <c r="J14" s="504">
        <f>HW1T!J16</f>
        <v>34375.353000000003</v>
      </c>
      <c r="K14" s="504">
        <f>HW1T!K16</f>
        <v>67309.451000000001</v>
      </c>
      <c r="L14" s="505">
        <f>HW1T!L16</f>
        <v>13816.572</v>
      </c>
      <c r="M14" s="503">
        <f>HW1T!M16</f>
        <v>27683.422999999999</v>
      </c>
      <c r="N14" s="504">
        <f>HW1T!N16</f>
        <v>2416.2830000000004</v>
      </c>
      <c r="O14" s="504">
        <f>HW1T!O16</f>
        <v>23261.074000000001</v>
      </c>
      <c r="P14" s="504">
        <f>HW1T!P16</f>
        <v>10514.171</v>
      </c>
      <c r="Q14" s="504">
        <f>HW1T!Q16</f>
        <v>56395.569000000003</v>
      </c>
      <c r="R14" s="504">
        <f>HW1T!R16</f>
        <v>24821.417999999998</v>
      </c>
      <c r="S14" s="504">
        <f>HW1T!S16</f>
        <v>23305.948</v>
      </c>
      <c r="T14" s="504">
        <f>HW1T!T16</f>
        <v>9778.0590000000011</v>
      </c>
      <c r="U14" s="504">
        <f>HW1T!U16</f>
        <v>13949.047</v>
      </c>
      <c r="V14" s="504">
        <f>HW1T!V16</f>
        <v>29475.674000000003</v>
      </c>
      <c r="W14" s="504"/>
      <c r="X14" s="506">
        <f>HW1T!AC16</f>
        <v>664289.91999999993</v>
      </c>
    </row>
    <row r="15" spans="2:39">
      <c r="B15" s="442">
        <v>2005</v>
      </c>
      <c r="C15" s="456">
        <f>HW1T!C17</f>
        <v>61108.688999999998</v>
      </c>
      <c r="D15" s="457">
        <f>HW1T!D17</f>
        <v>1153.7339999999999</v>
      </c>
      <c r="E15" s="457">
        <f>HW1T!E17</f>
        <v>66777.08600000001</v>
      </c>
      <c r="F15" s="457">
        <f>HW1T!F17</f>
        <v>2277.8000000000002</v>
      </c>
      <c r="G15" s="457">
        <f>HW1T!G17</f>
        <v>3008.4679999999998</v>
      </c>
      <c r="H15" s="457">
        <f>HW1T!H17</f>
        <v>68934.184000000008</v>
      </c>
      <c r="I15" s="457">
        <f>HW1T!I17</f>
        <v>125209.397</v>
      </c>
      <c r="J15" s="457">
        <f>HW1T!J17</f>
        <v>35448.19</v>
      </c>
      <c r="K15" s="457">
        <f>HW1T!K17</f>
        <v>67553.166999999987</v>
      </c>
      <c r="L15" s="458">
        <f>HW1T!L17</f>
        <v>14054.231</v>
      </c>
      <c r="M15" s="456">
        <f>HW1T!M17</f>
        <v>27990.668999999998</v>
      </c>
      <c r="N15" s="457">
        <f>HW1T!N17</f>
        <v>2762.7240000000002</v>
      </c>
      <c r="O15" s="457">
        <f>HW1T!O17</f>
        <v>23805.076999999997</v>
      </c>
      <c r="P15" s="457">
        <f>HW1T!P17</f>
        <v>10950.674000000001</v>
      </c>
      <c r="Q15" s="457">
        <f>HW1T!Q17</f>
        <v>58134.34</v>
      </c>
      <c r="R15" s="457">
        <f>HW1T!R17</f>
        <v>25036.437000000005</v>
      </c>
      <c r="S15" s="457">
        <f>HW1T!S17</f>
        <v>24058.459000000003</v>
      </c>
      <c r="T15" s="457">
        <f>HW1T!T17</f>
        <v>10146.569</v>
      </c>
      <c r="U15" s="457">
        <f>HW1T!U17</f>
        <v>14433.143</v>
      </c>
      <c r="V15" s="457">
        <f>HW1T!V17</f>
        <v>32258.343000000001</v>
      </c>
      <c r="W15" s="457"/>
      <c r="X15" s="466">
        <f>HW1T!AC17</f>
        <v>675101.38100000005</v>
      </c>
    </row>
    <row r="16" spans="2:39">
      <c r="B16" s="442">
        <v>2006</v>
      </c>
      <c r="C16" s="456">
        <f>HW1T!C18</f>
        <v>52057.125</v>
      </c>
      <c r="D16" s="457">
        <f>HW1T!D18</f>
        <v>1121.396</v>
      </c>
      <c r="E16" s="457">
        <f>HW1T!E18</f>
        <v>69795.930000000008</v>
      </c>
      <c r="F16" s="457">
        <f>HW1T!F18</f>
        <v>2464</v>
      </c>
      <c r="G16" s="457">
        <f>HW1T!G18</f>
        <v>3520.2829999999999</v>
      </c>
      <c r="H16" s="457">
        <f>HW1T!H18</f>
        <v>71819.172000000006</v>
      </c>
      <c r="I16" s="457">
        <f>HW1T!I18</f>
        <v>125893.799</v>
      </c>
      <c r="J16" s="457">
        <f>HW1T!J18</f>
        <v>35258.22</v>
      </c>
      <c r="K16" s="457">
        <f>HW1T!K18</f>
        <v>68069.598999999987</v>
      </c>
      <c r="L16" s="458">
        <f>HW1T!L18</f>
        <v>15150.319</v>
      </c>
      <c r="M16" s="456">
        <f>HW1T!M18</f>
        <v>28283.677000000003</v>
      </c>
      <c r="N16" s="457">
        <f>HW1T!N18</f>
        <v>2892.2449999999999</v>
      </c>
      <c r="O16" s="457">
        <f>HW1T!O18</f>
        <v>25719.277999999998</v>
      </c>
      <c r="P16" s="457">
        <f>HW1T!P18</f>
        <v>11272.317000000001</v>
      </c>
      <c r="Q16" s="457">
        <f>HW1T!Q18</f>
        <v>58378.205999999998</v>
      </c>
      <c r="R16" s="457">
        <f>HW1T!R18</f>
        <v>25746.378000000001</v>
      </c>
      <c r="S16" s="457">
        <f>HW1T!S18</f>
        <v>24935.042000000001</v>
      </c>
      <c r="T16" s="457">
        <f>HW1T!T18</f>
        <v>9983.31</v>
      </c>
      <c r="U16" s="457">
        <f>HW1T!U18</f>
        <v>15734.749</v>
      </c>
      <c r="V16" s="457">
        <f>HW1T!V18</f>
        <v>35453.858</v>
      </c>
      <c r="W16" s="457"/>
      <c r="X16" s="466">
        <f>HW1T!AC18</f>
        <v>683548.90300000005</v>
      </c>
    </row>
    <row r="17" spans="2:24">
      <c r="B17" s="442">
        <v>2007</v>
      </c>
      <c r="C17" s="456">
        <f>HW1T!C19</f>
        <v>57276.771999999997</v>
      </c>
      <c r="D17" s="457">
        <f>HW1T!D19</f>
        <v>1130.2729999999999</v>
      </c>
      <c r="E17" s="457">
        <f>HW1T!E19</f>
        <v>72695.410999999993</v>
      </c>
      <c r="F17" s="457">
        <f>HW1T!F19</f>
        <v>2353.7440000000001</v>
      </c>
      <c r="G17" s="457">
        <f>HW1T!G19</f>
        <v>3976.8559999999998</v>
      </c>
      <c r="H17" s="457">
        <f>HW1T!H19</f>
        <v>75919.236999999994</v>
      </c>
      <c r="I17" s="457">
        <f>HW1T!I19</f>
        <v>131190.617</v>
      </c>
      <c r="J17" s="457">
        <f>HW1T!J19</f>
        <v>36672.92</v>
      </c>
      <c r="K17" s="457">
        <f>HW1T!K19</f>
        <v>71565.168999999994</v>
      </c>
      <c r="L17" s="458">
        <f>HW1T!L19</f>
        <v>16615.406999999999</v>
      </c>
      <c r="M17" s="456">
        <f>HW1T!M19</f>
        <v>29435.409999999996</v>
      </c>
      <c r="N17" s="457">
        <f>HW1T!N19</f>
        <v>3040.1800000000003</v>
      </c>
      <c r="O17" s="457">
        <f>HW1T!O19</f>
        <v>28573.304</v>
      </c>
      <c r="P17" s="457">
        <f>HW1T!P19</f>
        <v>13744.412</v>
      </c>
      <c r="Q17" s="457">
        <f>HW1T!Q19</f>
        <v>60583.038</v>
      </c>
      <c r="R17" s="457">
        <f>HW1T!R19</f>
        <v>26511.919000000002</v>
      </c>
      <c r="S17" s="457">
        <f>HW1T!S19</f>
        <v>25617.600999999999</v>
      </c>
      <c r="T17" s="457">
        <f>HW1T!T19</f>
        <v>10573.806</v>
      </c>
      <c r="U17" s="457">
        <f>HW1T!U19</f>
        <v>17879.738000000001</v>
      </c>
      <c r="V17" s="457">
        <f>HW1T!V19</f>
        <v>37309</v>
      </c>
      <c r="W17" s="457"/>
      <c r="X17" s="466">
        <f>HW1T!AC19</f>
        <v>722664.81400000001</v>
      </c>
    </row>
    <row r="18" spans="2:24">
      <c r="B18" s="442">
        <v>2008</v>
      </c>
      <c r="C18" s="456">
        <f>HW1T!C20</f>
        <v>55165.985000000001</v>
      </c>
      <c r="D18" s="457">
        <f>HW1T!D20</f>
        <v>1159.7240000000002</v>
      </c>
      <c r="E18" s="457">
        <f>HW1T!E20</f>
        <v>72762.37</v>
      </c>
      <c r="F18" s="457">
        <f>HW1T!F20</f>
        <v>2285.7400000000002</v>
      </c>
      <c r="G18" s="457">
        <f>HW1T!G20</f>
        <v>4123.4870000000001</v>
      </c>
      <c r="H18" s="457">
        <f>HW1T!H20</f>
        <v>76024.563999999998</v>
      </c>
      <c r="I18" s="457">
        <f>HW1T!I20</f>
        <v>138028.584</v>
      </c>
      <c r="J18" s="457">
        <f>HW1T!J20</f>
        <v>36763.994000000006</v>
      </c>
      <c r="K18" s="457">
        <f>HW1T!K20</f>
        <v>73165.745999999999</v>
      </c>
      <c r="L18" s="458">
        <f>HW1T!L20</f>
        <v>16687.184999999998</v>
      </c>
      <c r="M18" s="456">
        <f>HW1T!M20</f>
        <v>30450.093999999997</v>
      </c>
      <c r="N18" s="457">
        <f>HW1T!N20</f>
        <v>3229.433</v>
      </c>
      <c r="O18" s="457">
        <f>HW1T!O20</f>
        <v>31939.332999999999</v>
      </c>
      <c r="P18" s="457">
        <f>HW1T!P20</f>
        <v>13841.589</v>
      </c>
      <c r="Q18" s="457">
        <f>HW1T!Q20</f>
        <v>61854.114000000001</v>
      </c>
      <c r="R18" s="457">
        <f>HW1T!R20</f>
        <v>29355.826000000001</v>
      </c>
      <c r="S18" s="457">
        <f>HW1T!S20</f>
        <v>28055.285000000003</v>
      </c>
      <c r="T18" s="457">
        <f>HW1T!T20</f>
        <v>11050.554</v>
      </c>
      <c r="U18" s="457">
        <f>HW1T!U20</f>
        <v>19643.549000000003</v>
      </c>
      <c r="V18" s="457">
        <f>HW1T!V20</f>
        <v>43160</v>
      </c>
      <c r="W18" s="457"/>
      <c r="X18" s="466">
        <f>HW1T!AC20</f>
        <v>748747.15600000008</v>
      </c>
    </row>
    <row r="19" spans="2:24">
      <c r="B19" s="443">
        <v>2009</v>
      </c>
      <c r="C19" s="503">
        <f>HW1T!C21</f>
        <v>57807.476999999999</v>
      </c>
      <c r="D19" s="504">
        <f>HW1T!D21</f>
        <v>1173.77</v>
      </c>
      <c r="E19" s="504">
        <f>HW1T!E21</f>
        <v>70737.505000000005</v>
      </c>
      <c r="F19" s="504">
        <f>HW1T!F21</f>
        <v>2491.8630000000003</v>
      </c>
      <c r="G19" s="504">
        <f>HW1T!G21</f>
        <v>4138.0480000000007</v>
      </c>
      <c r="H19" s="504">
        <f>HW1T!H21</f>
        <v>70007.673999999999</v>
      </c>
      <c r="I19" s="504">
        <f>HW1T!I21</f>
        <v>132312.74300000002</v>
      </c>
      <c r="J19" s="504">
        <f>HW1T!J21</f>
        <v>35480.847000000002</v>
      </c>
      <c r="K19" s="504">
        <f>HW1T!K21</f>
        <v>70869.266000000003</v>
      </c>
      <c r="L19" s="505">
        <f>HW1T!L21</f>
        <v>16722.517</v>
      </c>
      <c r="M19" s="503">
        <f>HW1T!M21</f>
        <v>30846.467000000001</v>
      </c>
      <c r="N19" s="504">
        <f>HW1T!N21</f>
        <v>3110.8329999999996</v>
      </c>
      <c r="O19" s="504">
        <f>HW1T!O21</f>
        <v>33212.501000000004</v>
      </c>
      <c r="P19" s="504">
        <f>HW1T!P21</f>
        <v>14630.451000000001</v>
      </c>
      <c r="Q19" s="504">
        <f>HW1T!Q21</f>
        <v>61456.233</v>
      </c>
      <c r="R19" s="504">
        <f>HW1T!R21</f>
        <v>31228.175999999999</v>
      </c>
      <c r="S19" s="504">
        <f>HW1T!S21</f>
        <v>28907.316999999999</v>
      </c>
      <c r="T19" s="504">
        <f>HW1T!T21</f>
        <v>10202.826999999999</v>
      </c>
      <c r="U19" s="504">
        <f>HW1T!U21</f>
        <v>18523.557000000001</v>
      </c>
      <c r="V19" s="504">
        <f>HW1T!V21</f>
        <v>48824.753000000004</v>
      </c>
      <c r="W19" s="504"/>
      <c r="X19" s="506">
        <f>HW1T!AC21</f>
        <v>742684.82500000019</v>
      </c>
    </row>
    <row r="20" spans="2:24">
      <c r="B20" s="442">
        <v>2010</v>
      </c>
      <c r="C20" s="456">
        <f>HW1T!C22</f>
        <v>58645.806000000004</v>
      </c>
      <c r="D20" s="457">
        <f>HW1T!D22</f>
        <v>1051.576</v>
      </c>
      <c r="E20" s="457">
        <f>HW1T!E22</f>
        <v>67066.040999999997</v>
      </c>
      <c r="F20" s="457">
        <f>HW1T!F22</f>
        <v>2724.5749999999998</v>
      </c>
      <c r="G20" s="457">
        <f>HW1T!G22</f>
        <v>4251.9459999999999</v>
      </c>
      <c r="H20" s="457">
        <f>HW1T!H22</f>
        <v>69650.86</v>
      </c>
      <c r="I20" s="457">
        <f>HW1T!I22</f>
        <v>127227.40299999999</v>
      </c>
      <c r="J20" s="457">
        <f>HW1T!J22</f>
        <v>35656.697</v>
      </c>
      <c r="K20" s="457">
        <f>HW1T!K22</f>
        <v>71920.096000000005</v>
      </c>
      <c r="L20" s="458">
        <f>HW1T!L22</f>
        <v>17768.678</v>
      </c>
      <c r="M20" s="456">
        <f>HW1T!M22</f>
        <v>31666.408000000003</v>
      </c>
      <c r="N20" s="457">
        <f>HW1T!N22</f>
        <v>3316.1260000000002</v>
      </c>
      <c r="O20" s="457">
        <f>HW1T!O22</f>
        <v>35378.629000000001</v>
      </c>
      <c r="P20" s="457">
        <f>HW1T!P22</f>
        <v>14809.895</v>
      </c>
      <c r="Q20" s="457">
        <f>HW1T!Q22</f>
        <v>60741.067000000003</v>
      </c>
      <c r="R20" s="457">
        <f>HW1T!R22</f>
        <v>31535.830999999998</v>
      </c>
      <c r="S20" s="457">
        <f>HW1T!S22</f>
        <v>29694.197</v>
      </c>
      <c r="T20" s="457">
        <f>HW1T!T22</f>
        <v>10288.125</v>
      </c>
      <c r="U20" s="457">
        <f>HW1T!U22</f>
        <v>17836.553</v>
      </c>
      <c r="V20" s="457">
        <f>HW1T!V22</f>
        <v>53572.342000000004</v>
      </c>
      <c r="W20" s="457"/>
      <c r="X20" s="466">
        <f>HW1T!AC22</f>
        <v>744802.85100000002</v>
      </c>
    </row>
    <row r="21" spans="2:24">
      <c r="B21" s="442">
        <v>2011</v>
      </c>
      <c r="C21" s="456">
        <f>HW1T!C23</f>
        <v>53844.214999999997</v>
      </c>
      <c r="D21" s="457">
        <f>HW1T!D23</f>
        <v>1263.7049999999999</v>
      </c>
      <c r="E21" s="457">
        <f>HW1T!E23</f>
        <v>64546.928999999996</v>
      </c>
      <c r="F21" s="457">
        <f>HW1T!F23</f>
        <v>2678.3110000000001</v>
      </c>
      <c r="G21" s="457">
        <f>HW1T!G23</f>
        <v>4211.777</v>
      </c>
      <c r="H21" s="457">
        <f>HW1T!H23</f>
        <v>68246.133000000002</v>
      </c>
      <c r="I21" s="457">
        <f>HW1T!I23</f>
        <v>123944.11</v>
      </c>
      <c r="J21" s="457">
        <f>HW1T!J23</f>
        <v>34507.771000000001</v>
      </c>
      <c r="K21" s="457">
        <f>HW1T!K23</f>
        <v>73839.379000000001</v>
      </c>
      <c r="L21" s="458">
        <f>HW1T!L23</f>
        <v>18202.767999999996</v>
      </c>
      <c r="M21" s="456">
        <f>HW1T!M23</f>
        <v>32535.510999999999</v>
      </c>
      <c r="N21" s="457">
        <f>HW1T!N23</f>
        <v>3467.9350000000004</v>
      </c>
      <c r="O21" s="457">
        <f>HW1T!O23</f>
        <v>37578.918000000005</v>
      </c>
      <c r="P21" s="457">
        <f>HW1T!P23</f>
        <v>15762.91</v>
      </c>
      <c r="Q21" s="457">
        <f>HW1T!Q23</f>
        <v>60748.796999999999</v>
      </c>
      <c r="R21" s="457">
        <f>HW1T!R23</f>
        <v>32455.877</v>
      </c>
      <c r="S21" s="457">
        <f>HW1T!S23</f>
        <v>30174.411</v>
      </c>
      <c r="T21" s="457">
        <f>HW1T!T23</f>
        <v>10551.529999999999</v>
      </c>
      <c r="U21" s="457">
        <f>HW1T!U23</f>
        <v>17631.511999999999</v>
      </c>
      <c r="V21" s="457">
        <f>HW1T!V23</f>
        <v>56507.216</v>
      </c>
      <c r="W21" s="457"/>
      <c r="X21" s="466">
        <f>HW1T!AC23</f>
        <v>742699.71499999997</v>
      </c>
    </row>
    <row r="22" spans="2:24">
      <c r="B22" s="442">
        <v>2012</v>
      </c>
      <c r="C22" s="456">
        <f>HW1T!C24</f>
        <v>54025.51</v>
      </c>
      <c r="D22" s="457">
        <f>HW1T!D24</f>
        <v>1174.048</v>
      </c>
      <c r="E22" s="457">
        <f>HW1T!E24</f>
        <v>59490.684999999998</v>
      </c>
      <c r="F22" s="457">
        <f>HW1T!F24</f>
        <v>2610.0080000000003</v>
      </c>
      <c r="G22" s="457">
        <f>HW1T!G24</f>
        <v>4107.799</v>
      </c>
      <c r="H22" s="457">
        <f>HW1T!H24</f>
        <v>58414.945</v>
      </c>
      <c r="I22" s="457">
        <f>HW1T!I24</f>
        <v>117171.171</v>
      </c>
      <c r="J22" s="457">
        <f>HW1T!J24</f>
        <v>32946.631000000001</v>
      </c>
      <c r="K22" s="457">
        <f>HW1T!K24</f>
        <v>74516.021000000008</v>
      </c>
      <c r="L22" s="458">
        <f>HW1T!L24</f>
        <v>17761.797999999999</v>
      </c>
      <c r="M22" s="456">
        <f>HW1T!M24</f>
        <v>32705.939999999995</v>
      </c>
      <c r="N22" s="457">
        <f>HW1T!N24</f>
        <v>3462.9259999999999</v>
      </c>
      <c r="O22" s="457">
        <f>HW1T!O24</f>
        <v>38806.887999999999</v>
      </c>
      <c r="P22" s="457">
        <f>HW1T!P24</f>
        <v>15766.377</v>
      </c>
      <c r="Q22" s="457">
        <f>HW1T!Q24</f>
        <v>58648.323000000004</v>
      </c>
      <c r="R22" s="457">
        <f>HW1T!R24</f>
        <v>32995.766000000003</v>
      </c>
      <c r="S22" s="457">
        <f>HW1T!S24</f>
        <v>29572.116000000002</v>
      </c>
      <c r="T22" s="457">
        <f>HW1T!T24</f>
        <v>10337.34</v>
      </c>
      <c r="U22" s="457">
        <f>HW1T!U24</f>
        <v>17434.148000000001</v>
      </c>
      <c r="V22" s="457">
        <f>HW1T!V24</f>
        <v>54381.600000000006</v>
      </c>
      <c r="W22" s="457"/>
      <c r="X22" s="466">
        <f>HW1T!AC24</f>
        <v>716330.03999999992</v>
      </c>
    </row>
    <row r="23" spans="2:24">
      <c r="B23" s="442">
        <v>2013</v>
      </c>
      <c r="C23" s="456">
        <f>HW1T!C25</f>
        <v>47351.264999999999</v>
      </c>
      <c r="D23" s="457">
        <f>HW1T!D25</f>
        <v>813.20900000000006</v>
      </c>
      <c r="E23" s="457">
        <f>HW1T!E25</f>
        <v>53615.841</v>
      </c>
      <c r="F23" s="457">
        <f>HW1T!F25</f>
        <v>2510.145</v>
      </c>
      <c r="G23" s="457">
        <f>HW1T!G25</f>
        <v>3882.4479999999999</v>
      </c>
      <c r="H23" s="457">
        <f>HW1T!H25</f>
        <v>41868.317999999999</v>
      </c>
      <c r="I23" s="457">
        <f>HW1T!I25</f>
        <v>109441.26300000001</v>
      </c>
      <c r="J23" s="457">
        <f>HW1T!J25</f>
        <v>32308.18</v>
      </c>
      <c r="K23" s="457">
        <f>HW1T!K25</f>
        <v>70716.959999999992</v>
      </c>
      <c r="L23" s="458">
        <f>HW1T!L25</f>
        <v>17030.042000000001</v>
      </c>
      <c r="M23" s="456">
        <f>HW1T!M25</f>
        <v>30922.237999999998</v>
      </c>
      <c r="N23" s="457">
        <f>HW1T!N25</f>
        <v>3014.8050000000003</v>
      </c>
      <c r="O23" s="457">
        <f>HW1T!O25</f>
        <v>37962.955000000002</v>
      </c>
      <c r="P23" s="457">
        <f>HW1T!P25</f>
        <v>16122.053</v>
      </c>
      <c r="Q23" s="457">
        <f>HW1T!Q25</f>
        <v>57689.642000000007</v>
      </c>
      <c r="R23" s="457">
        <f>HW1T!R25</f>
        <v>33259.630000000005</v>
      </c>
      <c r="S23" s="457">
        <f>HW1T!S25</f>
        <v>29220.699000000001</v>
      </c>
      <c r="T23" s="457">
        <f>HW1T!T25</f>
        <v>9677.1869999999999</v>
      </c>
      <c r="U23" s="457">
        <f>HW1T!U25</f>
        <v>16329.285000000002</v>
      </c>
      <c r="V23" s="457">
        <f>HW1T!V25</f>
        <v>49472.149999999994</v>
      </c>
      <c r="W23" s="457"/>
      <c r="X23" s="466">
        <f>HW1T!AC25</f>
        <v>663208.31500000029</v>
      </c>
    </row>
    <row r="24" spans="2:24" ht="14.25" thickBot="1">
      <c r="B24" s="443">
        <v>2014</v>
      </c>
      <c r="C24" s="459">
        <f>HW1T!C26</f>
        <v>45522.137000000002</v>
      </c>
      <c r="D24" s="460">
        <f>HW1T!D26</f>
        <v>716.54500000000007</v>
      </c>
      <c r="E24" s="460">
        <f>HW1T!E26</f>
        <v>50953.95</v>
      </c>
      <c r="F24" s="460">
        <f>HW1T!F26</f>
        <v>2466.6210000000001</v>
      </c>
      <c r="G24" s="460">
        <f>HW1T!G26</f>
        <v>3880.0719999999997</v>
      </c>
      <c r="H24" s="460">
        <f>HW1T!H26</f>
        <v>34984.26</v>
      </c>
      <c r="I24" s="460">
        <f>HW1T!I26</f>
        <v>108156.20699999999</v>
      </c>
      <c r="J24" s="460">
        <f>HW1T!J26</f>
        <v>31548.628000000001</v>
      </c>
      <c r="K24" s="460">
        <f>HW1T!K26</f>
        <v>71192.577999999994</v>
      </c>
      <c r="L24" s="461">
        <f>HW1T!L26</f>
        <v>16666.621999999996</v>
      </c>
      <c r="M24" s="459">
        <f>HW1T!M26</f>
        <v>29536.68</v>
      </c>
      <c r="N24" s="460">
        <f>HW1T!N26</f>
        <v>3071.7330000000002</v>
      </c>
      <c r="O24" s="460">
        <f>HW1T!O26</f>
        <v>38956.626000000004</v>
      </c>
      <c r="P24" s="460">
        <f>HW1T!P26</f>
        <v>16716.444</v>
      </c>
      <c r="Q24" s="460">
        <f>HW1T!Q26</f>
        <v>55708.099000000002</v>
      </c>
      <c r="R24" s="460">
        <f>HW1T!R26</f>
        <v>33101.5</v>
      </c>
      <c r="S24" s="460">
        <f>HW1T!S26</f>
        <v>29536.635000000002</v>
      </c>
      <c r="T24" s="460">
        <f>HW1T!T26</f>
        <v>9848.598</v>
      </c>
      <c r="U24" s="460">
        <f>HW1T!U26</f>
        <v>17394.164000000001</v>
      </c>
      <c r="V24" s="460">
        <f>HW1T!V26</f>
        <v>43974.646000000008</v>
      </c>
      <c r="W24" s="460"/>
      <c r="X24" s="467">
        <f>HW1T!AC26</f>
        <v>643932.74499999988</v>
      </c>
    </row>
    <row r="25" spans="2:24" ht="14.25" thickBot="1">
      <c r="B25" s="443">
        <v>2015</v>
      </c>
      <c r="C25" s="459">
        <f>HW1T!C27</f>
        <v>44252.724999999999</v>
      </c>
      <c r="D25" s="460">
        <f>HW1T!D27</f>
        <v>711.23399999999992</v>
      </c>
      <c r="E25" s="460">
        <f>HW1T!E27</f>
        <v>51302.936999999998</v>
      </c>
      <c r="F25" s="460">
        <f>HW1T!F27</f>
        <v>2332.0740000000001</v>
      </c>
      <c r="G25" s="460">
        <f>HW1T!G27</f>
        <v>3900.0060000000003</v>
      </c>
      <c r="H25" s="460">
        <f>HW1T!H27</f>
        <v>35029.930999999997</v>
      </c>
      <c r="I25" s="460">
        <f>HW1T!I27</f>
        <v>109772.981</v>
      </c>
      <c r="J25" s="460">
        <f>HW1T!J27</f>
        <v>31008.037</v>
      </c>
      <c r="K25" s="460">
        <f>HW1T!K27</f>
        <v>72315.565000000002</v>
      </c>
      <c r="L25" s="461">
        <f>HW1T!L27</f>
        <v>16936.879000000001</v>
      </c>
      <c r="M25" s="459">
        <f>HW1T!M27</f>
        <v>30286.492000000002</v>
      </c>
      <c r="N25" s="460">
        <f>HW1T!N27</f>
        <v>3221.8110000000001</v>
      </c>
      <c r="O25" s="460">
        <f>HW1T!O27</f>
        <v>41068.746999999996</v>
      </c>
      <c r="P25" s="460">
        <f>HW1T!P27</f>
        <v>17643.39</v>
      </c>
      <c r="Q25" s="460">
        <f>HW1T!Q27</f>
        <v>55009.769</v>
      </c>
      <c r="R25" s="460">
        <f>HW1T!R27</f>
        <v>33702.116999999998</v>
      </c>
      <c r="S25" s="460">
        <f>HW1T!S27</f>
        <v>30013.674999999999</v>
      </c>
      <c r="T25" s="460">
        <f>HW1T!T27</f>
        <v>10137.272000000001</v>
      </c>
      <c r="U25" s="460">
        <f>HW1T!U27</f>
        <v>17584.786</v>
      </c>
      <c r="V25" s="460">
        <f>HW1T!V27</f>
        <v>42350.75</v>
      </c>
      <c r="W25" s="460"/>
      <c r="X25" s="467">
        <f>HW1T!AC27</f>
        <v>648581.17799999996</v>
      </c>
    </row>
    <row r="26" spans="2:24" ht="14.25" thickBot="1">
      <c r="C26" s="435"/>
      <c r="D26" s="435"/>
      <c r="E26" s="435"/>
      <c r="F26" s="435"/>
      <c r="G26" s="435"/>
      <c r="H26" s="435"/>
      <c r="I26" s="435"/>
      <c r="J26" s="435"/>
      <c r="K26" s="435"/>
      <c r="L26" s="435"/>
      <c r="M26" s="435"/>
      <c r="N26" s="435"/>
      <c r="O26" s="435"/>
      <c r="P26" s="435"/>
      <c r="Q26" s="435"/>
      <c r="R26" s="435"/>
      <c r="S26" s="435"/>
      <c r="T26" s="435"/>
      <c r="U26" s="435"/>
      <c r="V26" s="435"/>
      <c r="W26" s="435"/>
      <c r="X26" s="435"/>
    </row>
    <row r="27" spans="2:24">
      <c r="B27" s="468" t="str">
        <f ca="1">lookup!S4</f>
        <v>1995-2015</v>
      </c>
      <c r="C27" s="453">
        <f>HW1T!C30</f>
        <v>58704.735857142856</v>
      </c>
      <c r="D27" s="454">
        <f>HW1T!D30</f>
        <v>1215.9952857142857</v>
      </c>
      <c r="E27" s="454">
        <f>HW1T!E30</f>
        <v>67775.583380952376</v>
      </c>
      <c r="F27" s="454">
        <f>HW1T!F30</f>
        <v>2158.789619047619</v>
      </c>
      <c r="G27" s="454">
        <f>HW1T!G30</f>
        <v>3451.7666190476184</v>
      </c>
      <c r="H27" s="454">
        <f>HW1T!H30</f>
        <v>58115.235761904769</v>
      </c>
      <c r="I27" s="454">
        <f>HW1T!I30</f>
        <v>116674.84671428571</v>
      </c>
      <c r="J27" s="454">
        <f>HW1T!J30</f>
        <v>33469.057095238102</v>
      </c>
      <c r="K27" s="454">
        <f>HW1T!K30</f>
        <v>66548.111285714287</v>
      </c>
      <c r="L27" s="455">
        <f>HW1T!L30</f>
        <v>14320.94319047619</v>
      </c>
      <c r="M27" s="453">
        <f>HW1T!M30</f>
        <v>28058.371190476191</v>
      </c>
      <c r="N27" s="454">
        <f>HW1T!N30</f>
        <v>2591.325571428571</v>
      </c>
      <c r="O27" s="454">
        <f>HW1T!O30</f>
        <v>27503.918571428567</v>
      </c>
      <c r="P27" s="454">
        <f>HW1T!P30</f>
        <v>12495.910476190476</v>
      </c>
      <c r="Q27" s="454">
        <f>HW1T!Q30</f>
        <v>55159.596285714302</v>
      </c>
      <c r="R27" s="454">
        <f>HW1T!R30</f>
        <v>26529.019809523808</v>
      </c>
      <c r="S27" s="454">
        <f>HW1T!S30</f>
        <v>25103.852761904764</v>
      </c>
      <c r="T27" s="454">
        <f>HW1T!T30</f>
        <v>9613.6329523809509</v>
      </c>
      <c r="U27" s="454">
        <f>HW1T!U30</f>
        <v>15515.892571428572</v>
      </c>
      <c r="V27" s="454">
        <f>HW1T!V30</f>
        <v>31508.282809523811</v>
      </c>
      <c r="W27" s="454">
        <f>HW1T!W30</f>
        <v>0</v>
      </c>
      <c r="X27" s="465">
        <f>HW1T!AC30</f>
        <v>656514.8678095236</v>
      </c>
    </row>
    <row r="28" spans="2:24">
      <c r="B28" s="442" t="str">
        <f>lookup!S5</f>
        <v>1995-2008</v>
      </c>
      <c r="C28" s="456">
        <f ca="1">HW1T!C31</f>
        <v>62239.308428571429</v>
      </c>
      <c r="D28" s="457">
        <f ca="1">HW1T!D31</f>
        <v>1330.8438571428576</v>
      </c>
      <c r="E28" s="457">
        <f ca="1">HW1T!E31</f>
        <v>71826.668785714282</v>
      </c>
      <c r="F28" s="457">
        <f ca="1">HW1T!F31</f>
        <v>1965.7846428571431</v>
      </c>
      <c r="G28" s="457">
        <f ca="1">HW1T!G31</f>
        <v>3151.0716428571427</v>
      </c>
      <c r="H28" s="457">
        <f ca="1">HW1T!H31</f>
        <v>60158.416428571429</v>
      </c>
      <c r="I28" s="457">
        <f ca="1">HW1T!I31</f>
        <v>115867.56450000001</v>
      </c>
      <c r="J28" s="457">
        <f ca="1">HW1T!J31</f>
        <v>33528.100571428578</v>
      </c>
      <c r="K28" s="457">
        <f ca="1">HW1T!K31</f>
        <v>63724.319428571434</v>
      </c>
      <c r="L28" s="458">
        <f ca="1">HW1T!L31</f>
        <v>12832.178785714286</v>
      </c>
      <c r="M28" s="456">
        <f ca="1">HW1T!M31</f>
        <v>26480.432785714289</v>
      </c>
      <c r="N28" s="457">
        <f ca="1">HW1T!N31</f>
        <v>2267.9762857142855</v>
      </c>
      <c r="O28" s="457">
        <f ca="1">HW1T!O31</f>
        <v>22472.644714285711</v>
      </c>
      <c r="P28" s="457">
        <f ca="1">HW1T!P31</f>
        <v>10783.042857142858</v>
      </c>
      <c r="Q28" s="457">
        <f ca="1">HW1T!Q31</f>
        <v>53453.542285714298</v>
      </c>
      <c r="R28" s="457">
        <f ca="1">HW1T!R31</f>
        <v>23487.894214285712</v>
      </c>
      <c r="S28" s="457">
        <f ca="1">HW1T!S31</f>
        <v>22861.561285714288</v>
      </c>
      <c r="T28" s="457">
        <f ca="1">HW1T!T31</f>
        <v>9345.9580714285712</v>
      </c>
      <c r="U28" s="457">
        <f ca="1">HW1T!U31</f>
        <v>14507.124214285717</v>
      </c>
      <c r="V28" s="457">
        <f ca="1">HW1T!V31</f>
        <v>22327.891571428572</v>
      </c>
      <c r="W28" s="457">
        <f>HW1T!W31</f>
        <v>0</v>
      </c>
      <c r="X28" s="466">
        <f ca="1">HW1T!AC31</f>
        <v>634612.32535714284</v>
      </c>
    </row>
    <row r="29" spans="2:24" ht="14.25" thickBot="1">
      <c r="B29" s="469" t="str">
        <f ca="1">lookup!S6</f>
        <v>2009-2015</v>
      </c>
      <c r="C29" s="459">
        <f ca="1">HW1T!C32</f>
        <v>51635.59071428571</v>
      </c>
      <c r="D29" s="460">
        <f ca="1">HW1T!D32</f>
        <v>986.29814285714281</v>
      </c>
      <c r="E29" s="460">
        <f ca="1">HW1T!E32</f>
        <v>59673.412571428569</v>
      </c>
      <c r="F29" s="460">
        <f ca="1">HW1T!F32</f>
        <v>2544.7995714285717</v>
      </c>
      <c r="G29" s="460">
        <f ca="1">HW1T!G32</f>
        <v>4053.1565714285716</v>
      </c>
      <c r="H29" s="460">
        <f ca="1">HW1T!H32</f>
        <v>54028.87442857142</v>
      </c>
      <c r="I29" s="460">
        <f ca="1">HW1T!I32</f>
        <v>118289.41114285716</v>
      </c>
      <c r="J29" s="460">
        <f ca="1">HW1T!J32</f>
        <v>33350.970142857142</v>
      </c>
      <c r="K29" s="460">
        <f ca="1">HW1T!K32</f>
        <v>72195.695000000007</v>
      </c>
      <c r="L29" s="461">
        <f ca="1">HW1T!L32</f>
        <v>17298.471999999998</v>
      </c>
      <c r="M29" s="459">
        <f ca="1">HW1T!M32</f>
        <v>31214.248</v>
      </c>
      <c r="N29" s="460">
        <f ca="1">HW1T!N32</f>
        <v>3238.024142857143</v>
      </c>
      <c r="O29" s="460">
        <f ca="1">HW1T!O32</f>
        <v>37566.466285714283</v>
      </c>
      <c r="P29" s="460">
        <f ca="1">HW1T!P32</f>
        <v>15921.645714285714</v>
      </c>
      <c r="Q29" s="460">
        <f ca="1">HW1T!Q32</f>
        <v>58571.704285714295</v>
      </c>
      <c r="R29" s="460">
        <f ca="1">HW1T!R32</f>
        <v>32611.271000000001</v>
      </c>
      <c r="S29" s="460">
        <f ca="1">HW1T!S32</f>
        <v>29588.435714285712</v>
      </c>
      <c r="T29" s="460">
        <f ca="1">HW1T!T32</f>
        <v>10148.982714285714</v>
      </c>
      <c r="U29" s="460">
        <f ca="1">HW1T!U32</f>
        <v>17533.429285714286</v>
      </c>
      <c r="V29" s="460">
        <f ca="1">HW1T!V32</f>
        <v>49869.065285714285</v>
      </c>
      <c r="W29" s="460">
        <f>HW1T!W32</f>
        <v>0</v>
      </c>
      <c r="X29" s="467">
        <f ca="1">HW1T!AC32</f>
        <v>700319.95271428581</v>
      </c>
    </row>
    <row r="31" spans="2:24" ht="14.25" thickBot="1">
      <c r="C31" s="390" t="s">
        <v>492</v>
      </c>
      <c r="D31" s="391"/>
      <c r="E31" s="391"/>
      <c r="F31" s="391"/>
      <c r="G31" s="391"/>
      <c r="H31" s="391"/>
      <c r="I31" s="391"/>
      <c r="J31" s="391"/>
      <c r="K31" s="391"/>
      <c r="L31" s="391"/>
      <c r="M31" s="390" t="s">
        <v>492</v>
      </c>
      <c r="N31" s="391"/>
      <c r="O31" s="391"/>
      <c r="P31" s="391"/>
      <c r="Q31" s="391"/>
      <c r="R31" s="391"/>
      <c r="S31" s="391"/>
      <c r="T31" s="391"/>
      <c r="U31" s="391"/>
      <c r="V31" s="391"/>
      <c r="W31" s="392"/>
      <c r="X31" s="392"/>
    </row>
    <row r="32" spans="2:24">
      <c r="B32" s="468">
        <v>1995</v>
      </c>
      <c r="C32" s="482">
        <f>HW2T!C7</f>
        <v>103.53241582387736</v>
      </c>
      <c r="D32" s="483">
        <f>HW2T!D7</f>
        <v>141.32252321592327</v>
      </c>
      <c r="E32" s="483">
        <f>HW2T!E7</f>
        <v>124.90360241236043</v>
      </c>
      <c r="F32" s="483">
        <f>HW2T!F7</f>
        <v>78.571428571428569</v>
      </c>
      <c r="G32" s="483">
        <f>HW2T!G7</f>
        <v>88.489656529502724</v>
      </c>
      <c r="H32" s="483">
        <f>HW2T!H7</f>
        <v>78.015530001776753</v>
      </c>
      <c r="I32" s="483">
        <f>HW2T!I7</f>
        <v>79.693004990671739</v>
      </c>
      <c r="J32" s="483">
        <f>HW2T!J7</f>
        <v>81.717094723313082</v>
      </c>
      <c r="K32" s="483">
        <f>HW2T!K7</f>
        <v>83.606210497873491</v>
      </c>
      <c r="L32" s="484">
        <f>HW2T!L7</f>
        <v>67.81874440515459</v>
      </c>
      <c r="M32" s="482">
        <f>HW2T!M7</f>
        <v>75.281637605732115</v>
      </c>
      <c r="N32" s="483">
        <f>HW2T!N7</f>
        <v>60.817041441707516</v>
      </c>
      <c r="O32" s="483">
        <f>HW2T!O7</f>
        <v>73.311940977968689</v>
      </c>
      <c r="P32" s="483">
        <f>HW2T!P7</f>
        <v>86.481343522782254</v>
      </c>
      <c r="Q32" s="483">
        <f>HW2T!Q7</f>
        <v>75.395425492058578</v>
      </c>
      <c r="R32" s="483">
        <f>HW2T!R7</f>
        <v>75.449174337386722</v>
      </c>
      <c r="S32" s="483">
        <f>HW2T!S7</f>
        <v>80.75834366615085</v>
      </c>
      <c r="T32" s="483">
        <f>HW2T!T7</f>
        <v>77.549218854176218</v>
      </c>
      <c r="U32" s="483">
        <f>HW2T!U7</f>
        <v>91.037468415576555</v>
      </c>
      <c r="V32" s="483">
        <f>HW2T!V7</f>
        <v>24.890075723976281</v>
      </c>
      <c r="W32" s="483" t="str">
        <f>HW2T!W7</f>
        <v>:</v>
      </c>
      <c r="X32" s="485">
        <f>HW2T!AC7</f>
        <v>83.270106508640069</v>
      </c>
    </row>
    <row r="33" spans="2:24">
      <c r="B33" s="442">
        <v>1996</v>
      </c>
      <c r="C33" s="486">
        <f>HW2T!C8</f>
        <v>100.79390510243149</v>
      </c>
      <c r="D33" s="487">
        <f>HW2T!D8</f>
        <v>140.51202443544179</v>
      </c>
      <c r="E33" s="487">
        <f>HW2T!E8</f>
        <v>119.78595771609439</v>
      </c>
      <c r="F33" s="487">
        <f>HW2T!F8</f>
        <v>78.571428571428569</v>
      </c>
      <c r="G33" s="487">
        <f>HW2T!G8</f>
        <v>88.489656529502724</v>
      </c>
      <c r="H33" s="487">
        <f>HW2T!H8</f>
        <v>77.072398506958464</v>
      </c>
      <c r="I33" s="487">
        <f>HW2T!I8</f>
        <v>80.958046623289775</v>
      </c>
      <c r="J33" s="487">
        <f>HW2T!J8</f>
        <v>83.790060931178715</v>
      </c>
      <c r="K33" s="487">
        <f>HW2T!K8</f>
        <v>81.95803314447123</v>
      </c>
      <c r="L33" s="488">
        <f>HW2T!L8</f>
        <v>71.584322187389688</v>
      </c>
      <c r="M33" s="486">
        <f>HW2T!M8</f>
        <v>78.337263035763826</v>
      </c>
      <c r="N33" s="487">
        <f>HW2T!N8</f>
        <v>64.017904068593154</v>
      </c>
      <c r="O33" s="487">
        <f>HW2T!O8</f>
        <v>75.547892577705184</v>
      </c>
      <c r="P33" s="487">
        <f>HW2T!P8</f>
        <v>87.63361962925751</v>
      </c>
      <c r="Q33" s="487">
        <f>HW2T!Q8</f>
        <v>77.115952464584623</v>
      </c>
      <c r="R33" s="487">
        <f>HW2T!R8</f>
        <v>79.9061384014027</v>
      </c>
      <c r="S33" s="487">
        <f>HW2T!S8</f>
        <v>83.758868346472212</v>
      </c>
      <c r="T33" s="487">
        <f>HW2T!T8</f>
        <v>79.741260321592449</v>
      </c>
      <c r="U33" s="487">
        <f>HW2T!U8</f>
        <v>91.1891886611253</v>
      </c>
      <c r="V33" s="487">
        <f>HW2T!V8</f>
        <v>31.114186491228025</v>
      </c>
      <c r="W33" s="487" t="str">
        <f>HW2T!W8</f>
        <v>:</v>
      </c>
      <c r="X33" s="489">
        <f>HW2T!AC8</f>
        <v>83.666562370726339</v>
      </c>
    </row>
    <row r="34" spans="2:24">
      <c r="B34" s="442">
        <v>1997</v>
      </c>
      <c r="C34" s="486">
        <f>HW2T!C9</f>
        <v>99.753396771447683</v>
      </c>
      <c r="D34" s="487">
        <f>HW2T!D9</f>
        <v>122.54713824850442</v>
      </c>
      <c r="E34" s="487">
        <f>HW2T!E9</f>
        <v>116.11389721318474</v>
      </c>
      <c r="F34" s="487">
        <f>HW2T!F9</f>
        <v>78.571428571428569</v>
      </c>
      <c r="G34" s="487">
        <f>HW2T!G9</f>
        <v>90.037487518564262</v>
      </c>
      <c r="H34" s="487">
        <f>HW2T!H9</f>
        <v>76.144522143034294</v>
      </c>
      <c r="I34" s="487">
        <f>HW2T!I9</f>
        <v>81.820033842987044</v>
      </c>
      <c r="J34" s="487">
        <f>HW2T!J9</f>
        <v>86.829691445458849</v>
      </c>
      <c r="K34" s="487">
        <f>HW2T!K9</f>
        <v>82.572845178376326</v>
      </c>
      <c r="L34" s="488">
        <f>HW2T!L9</f>
        <v>75.84705986403668</v>
      </c>
      <c r="M34" s="486">
        <f>HW2T!M9</f>
        <v>80.968286252822324</v>
      </c>
      <c r="N34" s="487">
        <f>HW2T!N9</f>
        <v>67.218839087798855</v>
      </c>
      <c r="O34" s="487">
        <f>HW2T!O9</f>
        <v>77.643042280434557</v>
      </c>
      <c r="P34" s="487">
        <f>HW2T!P9</f>
        <v>89.144375953480122</v>
      </c>
      <c r="Q34" s="487">
        <f>HW2T!Q9</f>
        <v>80.268498790903962</v>
      </c>
      <c r="R34" s="487">
        <f>HW2T!R9</f>
        <v>83.455061916358119</v>
      </c>
      <c r="S34" s="487">
        <f>HW2T!S9</f>
        <v>86.776368345121341</v>
      </c>
      <c r="T34" s="487">
        <f>HW2T!T9</f>
        <v>82.172545221936602</v>
      </c>
      <c r="U34" s="487">
        <f>HW2T!U9</f>
        <v>93.280964513411931</v>
      </c>
      <c r="V34" s="487">
        <f>HW2T!V9</f>
        <v>34.224718238007455</v>
      </c>
      <c r="W34" s="487" t="str">
        <f>HW2T!W9</f>
        <v>:</v>
      </c>
      <c r="X34" s="489">
        <f>HW2T!AC9</f>
        <v>84.521428493419108</v>
      </c>
    </row>
    <row r="35" spans="2:24">
      <c r="B35" s="442">
        <v>1998</v>
      </c>
      <c r="C35" s="486">
        <f>HW2T!C10</f>
        <v>102.73278322171173</v>
      </c>
      <c r="D35" s="487">
        <f>HW2T!D10</f>
        <v>122.54713824850442</v>
      </c>
      <c r="E35" s="487">
        <f>HW2T!E10</f>
        <v>112.82209738831671</v>
      </c>
      <c r="F35" s="487">
        <f>HW2T!F10</f>
        <v>78.571428571428569</v>
      </c>
      <c r="G35" s="487">
        <f>HW2T!G10</f>
        <v>100.24138531638029</v>
      </c>
      <c r="H35" s="487">
        <f>HW2T!H10</f>
        <v>74.149688926469338</v>
      </c>
      <c r="I35" s="487">
        <f>HW2T!I10</f>
        <v>84.484424120339781</v>
      </c>
      <c r="J35" s="487">
        <f>HW2T!J10</f>
        <v>89.790604259342985</v>
      </c>
      <c r="K35" s="487">
        <f>HW2T!K10</f>
        <v>83.329601704683981</v>
      </c>
      <c r="L35" s="488">
        <f>HW2T!L10</f>
        <v>77.829594518547481</v>
      </c>
      <c r="M35" s="486">
        <f>HW2T!M10</f>
        <v>83.777568874827537</v>
      </c>
      <c r="N35" s="487">
        <f>HW2T!N10</f>
        <v>70.419701714684479</v>
      </c>
      <c r="O35" s="487">
        <f>HW2T!O10</f>
        <v>81.345340743909389</v>
      </c>
      <c r="P35" s="487">
        <f>HW2T!P10</f>
        <v>90.873648507845246</v>
      </c>
      <c r="Q35" s="487">
        <f>HW2T!Q10</f>
        <v>84.853534072976501</v>
      </c>
      <c r="R35" s="487">
        <f>HW2T!R10</f>
        <v>85.148138291403029</v>
      </c>
      <c r="S35" s="487">
        <f>HW2T!S10</f>
        <v>89.025568927752175</v>
      </c>
      <c r="T35" s="487">
        <f>HW2T!T10</f>
        <v>84.998761650366731</v>
      </c>
      <c r="U35" s="487">
        <f>HW2T!U10</f>
        <v>93.621119114526891</v>
      </c>
      <c r="V35" s="487">
        <f>HW2T!V10</f>
        <v>37.957358814121356</v>
      </c>
      <c r="W35" s="487" t="str">
        <f>HW2T!W10</f>
        <v>:</v>
      </c>
      <c r="X35" s="489">
        <f>HW2T!AC10</f>
        <v>86.127966608321913</v>
      </c>
    </row>
    <row r="36" spans="2:24">
      <c r="B36" s="443">
        <v>1999</v>
      </c>
      <c r="C36" s="507">
        <f>HW2T!C11</f>
        <v>106.3686802379282</v>
      </c>
      <c r="D36" s="508">
        <f>HW2T!D11</f>
        <v>122.54713824850442</v>
      </c>
      <c r="E36" s="508">
        <f>HW2T!E11</f>
        <v>108.23058226889381</v>
      </c>
      <c r="F36" s="508">
        <f>HW2T!F11</f>
        <v>78.571428571428569</v>
      </c>
      <c r="G36" s="508">
        <f>HW2T!G11</f>
        <v>100.24138531638029</v>
      </c>
      <c r="H36" s="508">
        <f>HW2T!H11</f>
        <v>74.414138274270414</v>
      </c>
      <c r="I36" s="508">
        <f>HW2T!I11</f>
        <v>84.943868869522632</v>
      </c>
      <c r="J36" s="508">
        <f>HW2T!J11</f>
        <v>92.98892270663184</v>
      </c>
      <c r="K36" s="508">
        <f>HW2T!K11</f>
        <v>87.71964606781502</v>
      </c>
      <c r="L36" s="509">
        <f>HW2T!L11</f>
        <v>82.409717045350973</v>
      </c>
      <c r="M36" s="507">
        <f>HW2T!M11</f>
        <v>95.157336182282762</v>
      </c>
      <c r="N36" s="508">
        <f>HW2T!N11</f>
        <v>70.419701714684479</v>
      </c>
      <c r="O36" s="508">
        <f>HW2T!O11</f>
        <v>83.457696860211811</v>
      </c>
      <c r="P36" s="508">
        <f>HW2T!P11</f>
        <v>91.7984500314775</v>
      </c>
      <c r="Q36" s="508">
        <f>HW2T!Q11</f>
        <v>87.434500847519729</v>
      </c>
      <c r="R36" s="508">
        <f>HW2T!R11</f>
        <v>87.602305391937335</v>
      </c>
      <c r="S36" s="508">
        <f>HW2T!S11</f>
        <v>91.268023442399169</v>
      </c>
      <c r="T36" s="508">
        <f>HW2T!T11</f>
        <v>88.611963314889991</v>
      </c>
      <c r="U36" s="508">
        <f>HW2T!U11</f>
        <v>96.029402604824199</v>
      </c>
      <c r="V36" s="508">
        <f>HW2T!V11</f>
        <v>41.534938728873946</v>
      </c>
      <c r="W36" s="508" t="str">
        <f>HW2T!W11</f>
        <v>:</v>
      </c>
      <c r="X36" s="510">
        <f>HW2T!AC11</f>
        <v>88.048926387842798</v>
      </c>
    </row>
    <row r="37" spans="2:24">
      <c r="B37" s="442">
        <v>2000</v>
      </c>
      <c r="C37" s="486">
        <f>HW2T!C12</f>
        <v>110.37605306832879</v>
      </c>
      <c r="D37" s="487">
        <f>HW2T!D12</f>
        <v>119.76824814038591</v>
      </c>
      <c r="E37" s="487">
        <f>HW2T!E12</f>
        <v>104.12147963449618</v>
      </c>
      <c r="F37" s="487">
        <f>HW2T!F12</f>
        <v>78.571428571428569</v>
      </c>
      <c r="G37" s="487">
        <f>HW2T!G12</f>
        <v>100.18029109832645</v>
      </c>
      <c r="H37" s="487">
        <f>HW2T!H12</f>
        <v>74.015978777670014</v>
      </c>
      <c r="I37" s="487">
        <f>HW2T!I12</f>
        <v>87.060444033605549</v>
      </c>
      <c r="J37" s="487">
        <f>HW2T!J12</f>
        <v>95.507781920600166</v>
      </c>
      <c r="K37" s="487">
        <f>HW2T!K12</f>
        <v>91.502170431180545</v>
      </c>
      <c r="L37" s="488">
        <f>HW2T!L12</f>
        <v>86.969568096610899</v>
      </c>
      <c r="M37" s="486">
        <f>HW2T!M12</f>
        <v>100.94276774878085</v>
      </c>
      <c r="N37" s="487">
        <f>HW2T!N12</f>
        <v>72.600665140636565</v>
      </c>
      <c r="O37" s="487">
        <f>HW2T!O12</f>
        <v>86.970573546138922</v>
      </c>
      <c r="P37" s="487">
        <f>HW2T!P12</f>
        <v>92.333604305999785</v>
      </c>
      <c r="Q37" s="487">
        <f>HW2T!Q12</f>
        <v>89.734160566714976</v>
      </c>
      <c r="R37" s="487">
        <f>HW2T!R12</f>
        <v>88.306187497845613</v>
      </c>
      <c r="S37" s="487">
        <f>HW2T!S12</f>
        <v>90.353534280811559</v>
      </c>
      <c r="T37" s="487">
        <f>HW2T!T12</f>
        <v>90.372174081701914</v>
      </c>
      <c r="U37" s="487">
        <f>HW2T!U12</f>
        <v>93.900275220719408</v>
      </c>
      <c r="V37" s="487">
        <f>HW2T!V12</f>
        <v>47.909475697496305</v>
      </c>
      <c r="W37" s="487" t="str">
        <f>HW2T!W12</f>
        <v>:</v>
      </c>
      <c r="X37" s="489">
        <f>HW2T!AC12</f>
        <v>89.816196361772782</v>
      </c>
    </row>
    <row r="38" spans="2:24">
      <c r="B38" s="442">
        <v>2001</v>
      </c>
      <c r="C38" s="486">
        <f>HW2T!C13</f>
        <v>108.18576880286206</v>
      </c>
      <c r="D38" s="487">
        <f>HW2T!D13</f>
        <v>119.02682940781845</v>
      </c>
      <c r="E38" s="487">
        <f>HW2T!E13</f>
        <v>100.4777042831728</v>
      </c>
      <c r="F38" s="487">
        <f>HW2T!F13</f>
        <v>78.571428571428569</v>
      </c>
      <c r="G38" s="487">
        <f>HW2T!G13</f>
        <v>100.05840181780228</v>
      </c>
      <c r="H38" s="487">
        <f>HW2T!H13</f>
        <v>78.397239024400434</v>
      </c>
      <c r="I38" s="487">
        <f>HW2T!I13</f>
        <v>92.688889796346515</v>
      </c>
      <c r="J38" s="487">
        <f>HW2T!J13</f>
        <v>98.47646099843179</v>
      </c>
      <c r="K38" s="487">
        <f>HW2T!K13</f>
        <v>98.168128816225604</v>
      </c>
      <c r="L38" s="488">
        <f>HW2T!L13</f>
        <v>90.263287973564687</v>
      </c>
      <c r="M38" s="486">
        <f>HW2T!M13</f>
        <v>100.82623963007103</v>
      </c>
      <c r="N38" s="487">
        <f>HW2T!N13</f>
        <v>74.779456796987304</v>
      </c>
      <c r="O38" s="487">
        <f>HW2T!O13</f>
        <v>90.917206442978539</v>
      </c>
      <c r="P38" s="487">
        <f>HW2T!P13</f>
        <v>95.842794699212121</v>
      </c>
      <c r="Q38" s="487">
        <f>HW2T!Q13</f>
        <v>92.508395210128825</v>
      </c>
      <c r="R38" s="487">
        <f>HW2T!R13</f>
        <v>93.862369473739406</v>
      </c>
      <c r="S38" s="487">
        <f>HW2T!S13</f>
        <v>92.312238285918482</v>
      </c>
      <c r="T38" s="487">
        <f>HW2T!T13</f>
        <v>93.705862543289271</v>
      </c>
      <c r="U38" s="487">
        <f>HW2T!U13</f>
        <v>95.774232958129772</v>
      </c>
      <c r="V38" s="487">
        <f>HW2T!V13</f>
        <v>58.020239911268831</v>
      </c>
      <c r="W38" s="487" t="str">
        <f>HW2T!W13</f>
        <v>:</v>
      </c>
      <c r="X38" s="489">
        <f>HW2T!AC13</f>
        <v>92.92664726455358</v>
      </c>
    </row>
    <row r="39" spans="2:24">
      <c r="B39" s="442">
        <v>2002</v>
      </c>
      <c r="C39" s="486">
        <f>HW2T!C14</f>
        <v>106.40140062569499</v>
      </c>
      <c r="D39" s="487">
        <f>HW2T!D14</f>
        <v>110.31658943916018</v>
      </c>
      <c r="E39" s="487">
        <f>HW2T!E14</f>
        <v>97.767286521008117</v>
      </c>
      <c r="F39" s="487">
        <f>HW2T!F14</f>
        <v>78.571428571428569</v>
      </c>
      <c r="G39" s="487">
        <f>HW2T!G14</f>
        <v>98.721342557075559</v>
      </c>
      <c r="H39" s="487">
        <f>HW2T!H14</f>
        <v>81.740172626109555</v>
      </c>
      <c r="I39" s="487">
        <f>HW2T!I14</f>
        <v>93.738131332107599</v>
      </c>
      <c r="J39" s="487">
        <f>HW2T!J14</f>
        <v>95.710881147951397</v>
      </c>
      <c r="K39" s="487">
        <f>HW2T!K14</f>
        <v>97.279581281511213</v>
      </c>
      <c r="L39" s="488">
        <f>HW2T!L14</f>
        <v>90.057776907181903</v>
      </c>
      <c r="M39" s="486">
        <f>HW2T!M14</f>
        <v>98.302319962413193</v>
      </c>
      <c r="N39" s="487">
        <f>HW2T!N14</f>
        <v>72.78095821370502</v>
      </c>
      <c r="O39" s="487">
        <f>HW2T!O14</f>
        <v>94.711850753517837</v>
      </c>
      <c r="P39" s="487">
        <f>HW2T!P14</f>
        <v>95.508550432603499</v>
      </c>
      <c r="Q39" s="487">
        <f>HW2T!Q14</f>
        <v>95.650247340900407</v>
      </c>
      <c r="R39" s="487">
        <f>HW2T!R14</f>
        <v>95.570320169758944</v>
      </c>
      <c r="S39" s="487">
        <f>HW2T!S14</f>
        <v>95.402037179521756</v>
      </c>
      <c r="T39" s="487">
        <f>HW2T!T14</f>
        <v>92.759138581721572</v>
      </c>
      <c r="U39" s="487">
        <f>HW2T!U14</f>
        <v>92.705906121764343</v>
      </c>
      <c r="V39" s="487">
        <f>HW2T!V14</f>
        <v>65.797756567967554</v>
      </c>
      <c r="W39" s="487" t="str">
        <f>HW2T!W14</f>
        <v>:</v>
      </c>
      <c r="X39" s="489">
        <f>HW2T!AC14</f>
        <v>93.525094566500371</v>
      </c>
    </row>
    <row r="40" spans="2:24">
      <c r="B40" s="442">
        <v>2003</v>
      </c>
      <c r="C40" s="486">
        <f>HW2T!C15</f>
        <v>109.56533529953492</v>
      </c>
      <c r="D40" s="487">
        <f>HW2T!D15</f>
        <v>115.18140229897014</v>
      </c>
      <c r="E40" s="487">
        <f>HW2T!E15</f>
        <v>99.078032545475253</v>
      </c>
      <c r="F40" s="487">
        <f>HW2T!F15</f>
        <v>78.571428571428569</v>
      </c>
      <c r="G40" s="487">
        <f>HW2T!G15</f>
        <v>112.01834289080024</v>
      </c>
      <c r="H40" s="487">
        <f>HW2T!H15</f>
        <v>88.678925973795515</v>
      </c>
      <c r="I40" s="487">
        <f>HW2T!I15</f>
        <v>97.017013826845613</v>
      </c>
      <c r="J40" s="487">
        <f>HW2T!J15</f>
        <v>95.751500993421658</v>
      </c>
      <c r="K40" s="487">
        <f>HW2T!K15</f>
        <v>99.862027194076646</v>
      </c>
      <c r="L40" s="488">
        <f>HW2T!L15</f>
        <v>92.42051735167864</v>
      </c>
      <c r="M40" s="486">
        <f>HW2T!M15</f>
        <v>96.972366040983161</v>
      </c>
      <c r="N40" s="487">
        <f>HW2T!N15</f>
        <v>77.149943316813406</v>
      </c>
      <c r="O40" s="487">
        <f>HW2T!O15</f>
        <v>97.776344096681584</v>
      </c>
      <c r="P40" s="487">
        <f>HW2T!P15</f>
        <v>98.090081030628781</v>
      </c>
      <c r="Q40" s="487">
        <f>HW2T!Q15</f>
        <v>96.276350604479205</v>
      </c>
      <c r="R40" s="487">
        <f>HW2T!R15</f>
        <v>98.985558528156375</v>
      </c>
      <c r="S40" s="487">
        <f>HW2T!S15</f>
        <v>97.086309642691575</v>
      </c>
      <c r="T40" s="487">
        <f>HW2T!T15</f>
        <v>91.743593326965993</v>
      </c>
      <c r="U40" s="487">
        <f>HW2T!U15</f>
        <v>93.99341501708949</v>
      </c>
      <c r="V40" s="487">
        <f>HW2T!V15</f>
        <v>76.841820424564276</v>
      </c>
      <c r="W40" s="487" t="str">
        <f>HW2T!W15</f>
        <v>:</v>
      </c>
      <c r="X40" s="489">
        <f>HW2T!AC15</f>
        <v>96.528319351786394</v>
      </c>
    </row>
    <row r="41" spans="2:24">
      <c r="B41" s="443">
        <v>2004</v>
      </c>
      <c r="C41" s="507">
        <f>HW2T!C16</f>
        <v>109.00045654718595</v>
      </c>
      <c r="D41" s="508">
        <f>HW2T!D16</f>
        <v>105.46235094051144</v>
      </c>
      <c r="E41" s="508">
        <f>HW2T!E16</f>
        <v>100.21858695660961</v>
      </c>
      <c r="F41" s="508">
        <f>HW2T!F16</f>
        <v>89.226490473263681</v>
      </c>
      <c r="G41" s="508">
        <f>HW2T!G16</f>
        <v>101.61919621548243</v>
      </c>
      <c r="H41" s="508">
        <f>HW2T!H16</f>
        <v>94.53856014310692</v>
      </c>
      <c r="I41" s="508">
        <f>HW2T!I16</f>
        <v>97.580818155365762</v>
      </c>
      <c r="J41" s="508">
        <f>HW2T!J16</f>
        <v>96.973506968903067</v>
      </c>
      <c r="K41" s="508">
        <f>HW2T!K16</f>
        <v>99.639223428266533</v>
      </c>
      <c r="L41" s="509">
        <f>HW2T!L16</f>
        <v>98.308986098207725</v>
      </c>
      <c r="M41" s="507">
        <f>HW2T!M16</f>
        <v>98.902327057634821</v>
      </c>
      <c r="N41" s="508">
        <f>HW2T!N16</f>
        <v>87.460166125896038</v>
      </c>
      <c r="O41" s="508">
        <f>HW2T!O16</f>
        <v>97.714760594977292</v>
      </c>
      <c r="P41" s="508">
        <f>HW2T!P16</f>
        <v>96.013916586321528</v>
      </c>
      <c r="Q41" s="508">
        <f>HW2T!Q16</f>
        <v>97.009046632334702</v>
      </c>
      <c r="R41" s="508">
        <f>HW2T!R16</f>
        <v>99.14117571921274</v>
      </c>
      <c r="S41" s="508">
        <f>HW2T!S16</f>
        <v>96.872156275678336</v>
      </c>
      <c r="T41" s="508">
        <f>HW2T!T16</f>
        <v>96.368131927156881</v>
      </c>
      <c r="U41" s="508">
        <f>HW2T!U16</f>
        <v>96.645941912998438</v>
      </c>
      <c r="V41" s="508">
        <f>HW2T!V16</f>
        <v>91.373800569979679</v>
      </c>
      <c r="W41" s="508" t="str">
        <f>HW2T!W16</f>
        <v>:</v>
      </c>
      <c r="X41" s="510">
        <f>HW2T!AC16</f>
        <v>98.398542603484898</v>
      </c>
    </row>
    <row r="42" spans="2:24">
      <c r="B42" s="442">
        <v>2005</v>
      </c>
      <c r="C42" s="486">
        <f>HW2T!C17</f>
        <v>100</v>
      </c>
      <c r="D42" s="487">
        <f>HW2T!D17</f>
        <v>100</v>
      </c>
      <c r="E42" s="487">
        <f>HW2T!E17</f>
        <v>100</v>
      </c>
      <c r="F42" s="487">
        <f>HW2T!F17</f>
        <v>100</v>
      </c>
      <c r="G42" s="487">
        <f>HW2T!G17</f>
        <v>100</v>
      </c>
      <c r="H42" s="487">
        <f>HW2T!H17</f>
        <v>100</v>
      </c>
      <c r="I42" s="487">
        <f>HW2T!I17</f>
        <v>100</v>
      </c>
      <c r="J42" s="487">
        <f>HW2T!J17</f>
        <v>100</v>
      </c>
      <c r="K42" s="487">
        <f>HW2T!K17</f>
        <v>100</v>
      </c>
      <c r="L42" s="488">
        <f>HW2T!L17</f>
        <v>100</v>
      </c>
      <c r="M42" s="486">
        <f>HW2T!M17</f>
        <v>100</v>
      </c>
      <c r="N42" s="487">
        <f>HW2T!N17</f>
        <v>100</v>
      </c>
      <c r="O42" s="487">
        <f>HW2T!O17</f>
        <v>100</v>
      </c>
      <c r="P42" s="487">
        <f>HW2T!P17</f>
        <v>100</v>
      </c>
      <c r="Q42" s="487">
        <f>HW2T!Q17</f>
        <v>100</v>
      </c>
      <c r="R42" s="487">
        <f>HW2T!R17</f>
        <v>100</v>
      </c>
      <c r="S42" s="487">
        <f>HW2T!S17</f>
        <v>100</v>
      </c>
      <c r="T42" s="487">
        <f>HW2T!T17</f>
        <v>100</v>
      </c>
      <c r="U42" s="487">
        <f>HW2T!U17</f>
        <v>100</v>
      </c>
      <c r="V42" s="487">
        <f>HW2T!V17</f>
        <v>100</v>
      </c>
      <c r="W42" s="487" t="str">
        <f>HW2T!W17</f>
        <v>:</v>
      </c>
      <c r="X42" s="489">
        <f>HW2T!AC17</f>
        <v>100</v>
      </c>
    </row>
    <row r="43" spans="2:24">
      <c r="B43" s="442">
        <v>2006</v>
      </c>
      <c r="C43" s="486">
        <f>HW2T!C18</f>
        <v>85.187762741890921</v>
      </c>
      <c r="D43" s="487">
        <f>HW2T!D18</f>
        <v>97.197100891539989</v>
      </c>
      <c r="E43" s="487">
        <f>HW2T!E18</f>
        <v>104.52077828014237</v>
      </c>
      <c r="F43" s="487">
        <f>HW2T!F18</f>
        <v>108.17455439459127</v>
      </c>
      <c r="G43" s="487">
        <f>HW2T!G18</f>
        <v>117.01247944136352</v>
      </c>
      <c r="H43" s="487">
        <f>HW2T!H18</f>
        <v>104.1851340403188</v>
      </c>
      <c r="I43" s="487">
        <f>HW2T!I18</f>
        <v>100.54660593884978</v>
      </c>
      <c r="J43" s="487">
        <f>HW2T!J18</f>
        <v>99.464091114384118</v>
      </c>
      <c r="K43" s="487">
        <f>HW2T!K18</f>
        <v>100.76448229288791</v>
      </c>
      <c r="L43" s="488">
        <f>HW2T!L18</f>
        <v>107.79898950003029</v>
      </c>
      <c r="M43" s="486">
        <f>HW2T!M18</f>
        <v>101.04680599095363</v>
      </c>
      <c r="N43" s="487">
        <f>HW2T!N18</f>
        <v>104.68816284218039</v>
      </c>
      <c r="O43" s="487">
        <f>HW2T!O18</f>
        <v>108.04114601267621</v>
      </c>
      <c r="P43" s="487">
        <f>HW2T!P18</f>
        <v>102.93719820350785</v>
      </c>
      <c r="Q43" s="487">
        <f>HW2T!Q18</f>
        <v>100.41948700200261</v>
      </c>
      <c r="R43" s="487">
        <f>HW2T!R18</f>
        <v>102.83563112434886</v>
      </c>
      <c r="S43" s="487">
        <f>HW2T!S18</f>
        <v>103.64355422764193</v>
      </c>
      <c r="T43" s="487">
        <f>HW2T!T18</f>
        <v>98.390993053908176</v>
      </c>
      <c r="U43" s="487">
        <f>HW2T!U18</f>
        <v>109.01817435052088</v>
      </c>
      <c r="V43" s="487">
        <f>HW2T!V18</f>
        <v>109.90601098140719</v>
      </c>
      <c r="W43" s="487" t="str">
        <f>HW2T!W18</f>
        <v>:</v>
      </c>
      <c r="X43" s="489">
        <f>HW2T!AC18</f>
        <v>101.25129680337596</v>
      </c>
    </row>
    <row r="44" spans="2:24">
      <c r="B44" s="442">
        <v>2007</v>
      </c>
      <c r="C44" s="486">
        <f>HW2T!C19</f>
        <v>93.729341828950055</v>
      </c>
      <c r="D44" s="487">
        <f>HW2T!D19</f>
        <v>97.966515678657302</v>
      </c>
      <c r="E44" s="487">
        <f>HW2T!E19</f>
        <v>108.86280811953965</v>
      </c>
      <c r="F44" s="487">
        <f>HW2T!F19</f>
        <v>103.334094301519</v>
      </c>
      <c r="G44" s="487">
        <f>HW2T!G19</f>
        <v>132.18874191116541</v>
      </c>
      <c r="H44" s="487">
        <f>HW2T!H19</f>
        <v>110.13293056460927</v>
      </c>
      <c r="I44" s="487">
        <f>HW2T!I19</f>
        <v>104.77697372825779</v>
      </c>
      <c r="J44" s="487">
        <f>HW2T!J19</f>
        <v>103.4549859950536</v>
      </c>
      <c r="K44" s="487">
        <f>HW2T!K19</f>
        <v>105.93902873569201</v>
      </c>
      <c r="L44" s="488">
        <f>HW2T!L19</f>
        <v>118.22352286653037</v>
      </c>
      <c r="M44" s="486">
        <f>HW2T!M19</f>
        <v>105.16150935870807</v>
      </c>
      <c r="N44" s="487">
        <f>HW2T!N19</f>
        <v>110.04284177500179</v>
      </c>
      <c r="O44" s="487">
        <f>HW2T!O19</f>
        <v>120.03029437795981</v>
      </c>
      <c r="P44" s="487">
        <f>HW2T!P19</f>
        <v>125.51201871227286</v>
      </c>
      <c r="Q44" s="487">
        <f>HW2T!Q19</f>
        <v>104.21213692285833</v>
      </c>
      <c r="R44" s="487">
        <f>HW2T!R19</f>
        <v>105.89333857689094</v>
      </c>
      <c r="S44" s="487">
        <f>HW2T!S19</f>
        <v>106.4806395122813</v>
      </c>
      <c r="T44" s="487">
        <f>HW2T!T19</f>
        <v>104.21065485288675</v>
      </c>
      <c r="U44" s="487">
        <f>HW2T!U19</f>
        <v>123.8797259889963</v>
      </c>
      <c r="V44" s="487">
        <f>HW2T!V19</f>
        <v>115.65690153396906</v>
      </c>
      <c r="W44" s="487" t="str">
        <f>HW2T!W19</f>
        <v>:</v>
      </c>
      <c r="X44" s="489">
        <f>HW2T!AC19</f>
        <v>107.04537634474191</v>
      </c>
    </row>
    <row r="45" spans="2:24">
      <c r="B45" s="442">
        <v>2008</v>
      </c>
      <c r="C45" s="486">
        <f>HW2T!C20</f>
        <v>90.275189834296725</v>
      </c>
      <c r="D45" s="487">
        <f>HW2T!D20</f>
        <v>100.51918379799851</v>
      </c>
      <c r="E45" s="487">
        <f>HW2T!E20</f>
        <v>108.96308053933348</v>
      </c>
      <c r="F45" s="487">
        <f>HW2T!F20</f>
        <v>100.34858196505401</v>
      </c>
      <c r="G45" s="487">
        <f>HW2T!G20</f>
        <v>137.06268439617773</v>
      </c>
      <c r="H45" s="487">
        <f>HW2T!H20</f>
        <v>110.28572413361705</v>
      </c>
      <c r="I45" s="487">
        <f>HW2T!I20</f>
        <v>110.23819881506178</v>
      </c>
      <c r="J45" s="487">
        <f>HW2T!J20</f>
        <v>103.71190743448398</v>
      </c>
      <c r="K45" s="487">
        <f>HW2T!K20</f>
        <v>108.30838767337143</v>
      </c>
      <c r="L45" s="488">
        <f>HW2T!L20</f>
        <v>118.73424451327148</v>
      </c>
      <c r="M45" s="486">
        <f>HW2T!M20</f>
        <v>108.7865888450183</v>
      </c>
      <c r="N45" s="487">
        <f>HW2T!N20</f>
        <v>116.89307364760286</v>
      </c>
      <c r="O45" s="487">
        <f>HW2T!O20</f>
        <v>134.17025704222675</v>
      </c>
      <c r="P45" s="487">
        <f>HW2T!P20</f>
        <v>126.39942527738475</v>
      </c>
      <c r="Q45" s="487">
        <f>HW2T!Q20</f>
        <v>106.39858300618879</v>
      </c>
      <c r="R45" s="487">
        <f>HW2T!R20</f>
        <v>117.2524109560797</v>
      </c>
      <c r="S45" s="487">
        <f>HW2T!S20</f>
        <v>116.61297591836619</v>
      </c>
      <c r="T45" s="487">
        <f>HW2T!T20</f>
        <v>108.90926775346426</v>
      </c>
      <c r="U45" s="487">
        <f>HW2T!U20</f>
        <v>136.10028668045487</v>
      </c>
      <c r="V45" s="487">
        <f>HW2T!V20</f>
        <v>133.79484494910355</v>
      </c>
      <c r="W45" s="487" t="str">
        <f>HW2T!W20</f>
        <v>:</v>
      </c>
      <c r="X45" s="489">
        <f>HW2T!AC20</f>
        <v>110.9088467410497</v>
      </c>
    </row>
    <row r="46" spans="2:24">
      <c r="B46" s="443">
        <v>2009</v>
      </c>
      <c r="C46" s="507">
        <f>HW2T!C21</f>
        <v>94.597802613634869</v>
      </c>
      <c r="D46" s="508">
        <f>HW2T!D21</f>
        <v>101.73662213300467</v>
      </c>
      <c r="E46" s="508">
        <f>HW2T!E21</f>
        <v>105.93080536637972</v>
      </c>
      <c r="F46" s="508">
        <f>HW2T!F21</f>
        <v>109.39779611906226</v>
      </c>
      <c r="G46" s="508">
        <f>HW2T!G21</f>
        <v>137.54668489078165</v>
      </c>
      <c r="H46" s="508">
        <f>HW2T!H21</f>
        <v>101.55726801669253</v>
      </c>
      <c r="I46" s="508">
        <f>HW2T!I21</f>
        <v>105.67317323635064</v>
      </c>
      <c r="J46" s="508">
        <f>HW2T!J21</f>
        <v>100.09212600135578</v>
      </c>
      <c r="K46" s="508">
        <f>HW2T!K21</f>
        <v>104.90887274019293</v>
      </c>
      <c r="L46" s="509">
        <f>HW2T!L21</f>
        <v>118.98564211730974</v>
      </c>
      <c r="M46" s="507">
        <f>HW2T!M21</f>
        <v>110.20267861407673</v>
      </c>
      <c r="N46" s="508">
        <f>HW2T!N21</f>
        <v>112.60020906902027</v>
      </c>
      <c r="O46" s="508">
        <f>HW2T!O21</f>
        <v>139.51856152366156</v>
      </c>
      <c r="P46" s="508">
        <f>HW2T!P21</f>
        <v>133.60320104497677</v>
      </c>
      <c r="Q46" s="508">
        <f>HW2T!Q21</f>
        <v>105.714166532208</v>
      </c>
      <c r="R46" s="508">
        <f>HW2T!R21</f>
        <v>124.7309111915565</v>
      </c>
      <c r="S46" s="508">
        <f>HW2T!S21</f>
        <v>120.15448287855841</v>
      </c>
      <c r="T46" s="508">
        <f>HW2T!T21</f>
        <v>100.55445343149985</v>
      </c>
      <c r="U46" s="508">
        <f>HW2T!U21</f>
        <v>128.34042453539053</v>
      </c>
      <c r="V46" s="508">
        <f>HW2T!V21</f>
        <v>151.35542764859312</v>
      </c>
      <c r="W46" s="508" t="str">
        <f>HW2T!W21</f>
        <v>:</v>
      </c>
      <c r="X46" s="510">
        <f>HW2T!AC21</f>
        <v>110.01085850245063</v>
      </c>
    </row>
    <row r="47" spans="2:24">
      <c r="B47" s="442">
        <v>2010</v>
      </c>
      <c r="C47" s="486">
        <f>HW2T!C22</f>
        <v>95.969668077808052</v>
      </c>
      <c r="D47" s="487">
        <f>HW2T!D22</f>
        <v>91.145446004018254</v>
      </c>
      <c r="E47" s="487">
        <f>HW2T!E22</f>
        <v>100.43271579715231</v>
      </c>
      <c r="F47" s="487">
        <f>HW2T!F22</f>
        <v>119.61432083589428</v>
      </c>
      <c r="G47" s="487">
        <f>HW2T!G22</f>
        <v>141.33259851858156</v>
      </c>
      <c r="H47" s="487">
        <f>HW2T!H22</f>
        <v>101.03965254742116</v>
      </c>
      <c r="I47" s="487">
        <f>HW2T!I22</f>
        <v>101.61170491061465</v>
      </c>
      <c r="J47" s="487">
        <f>HW2T!J22</f>
        <v>100.58820210566464</v>
      </c>
      <c r="K47" s="487">
        <f>HW2T!K22</f>
        <v>106.46443267419279</v>
      </c>
      <c r="L47" s="488">
        <f>HW2T!L22</f>
        <v>126.42938628232309</v>
      </c>
      <c r="M47" s="486">
        <f>HW2T!M22</f>
        <v>113.13201552988966</v>
      </c>
      <c r="N47" s="487">
        <f>HW2T!N22</f>
        <v>120.03102734837069</v>
      </c>
      <c r="O47" s="487">
        <f>HW2T!O22</f>
        <v>148.61799858912451</v>
      </c>
      <c r="P47" s="487">
        <f>HW2T!P22</f>
        <v>135.24185817238282</v>
      </c>
      <c r="Q47" s="487">
        <f>HW2T!Q22</f>
        <v>104.48397109178499</v>
      </c>
      <c r="R47" s="487">
        <f>HW2T!R22</f>
        <v>125.95974019785641</v>
      </c>
      <c r="S47" s="487">
        <f>HW2T!S22</f>
        <v>123.42518280160834</v>
      </c>
      <c r="T47" s="487">
        <f>HW2T!T22</f>
        <v>101.39511198317383</v>
      </c>
      <c r="U47" s="487">
        <f>HW2T!U22</f>
        <v>123.58051881007484</v>
      </c>
      <c r="V47" s="487">
        <f>HW2T!V22</f>
        <v>166.07282649328889</v>
      </c>
      <c r="W47" s="487" t="str">
        <f>HW2T!W22</f>
        <v>:</v>
      </c>
      <c r="X47" s="489">
        <f>HW2T!AC22</f>
        <v>110.32459301101622</v>
      </c>
    </row>
    <row r="48" spans="2:24">
      <c r="B48" s="442">
        <v>2011</v>
      </c>
      <c r="C48" s="486">
        <f>HW2T!C23</f>
        <v>88.112207741848295</v>
      </c>
      <c r="D48" s="487">
        <f>HW2T!D23</f>
        <v>109.5317464857584</v>
      </c>
      <c r="E48" s="487">
        <f>HW2T!E23</f>
        <v>96.660296018307818</v>
      </c>
      <c r="F48" s="487">
        <f>HW2T!F23</f>
        <v>117.58323821231012</v>
      </c>
      <c r="G48" s="487">
        <f>HW2T!G23</f>
        <v>139.99740067037442</v>
      </c>
      <c r="H48" s="487">
        <f>HW2T!H23</f>
        <v>99.001872568767908</v>
      </c>
      <c r="I48" s="487">
        <f>HW2T!I23</f>
        <v>98.98946322694934</v>
      </c>
      <c r="J48" s="487">
        <f>HW2T!J23</f>
        <v>97.347060597452213</v>
      </c>
      <c r="K48" s="487">
        <f>HW2T!K23</f>
        <v>109.30557704274622</v>
      </c>
      <c r="L48" s="488">
        <f>HW2T!L23</f>
        <v>129.5180647023661</v>
      </c>
      <c r="M48" s="486">
        <f>HW2T!M23</f>
        <v>116.2369895481955</v>
      </c>
      <c r="N48" s="487">
        <f>HW2T!N23</f>
        <v>125.52593020511642</v>
      </c>
      <c r="O48" s="487">
        <f>HW2T!O23</f>
        <v>157.86093865606907</v>
      </c>
      <c r="P48" s="487">
        <f>HW2T!P23</f>
        <v>143.94465582666416</v>
      </c>
      <c r="Q48" s="487">
        <f>HW2T!Q23</f>
        <v>104.4972678798796</v>
      </c>
      <c r="R48" s="487">
        <f>HW2T!R23</f>
        <v>129.63456820952595</v>
      </c>
      <c r="S48" s="487">
        <f>HW2T!S23</f>
        <v>125.42121255563374</v>
      </c>
      <c r="T48" s="487">
        <f>HW2T!T23</f>
        <v>103.99111266084131</v>
      </c>
      <c r="U48" s="487">
        <f>HW2T!U23</f>
        <v>122.15989268588277</v>
      </c>
      <c r="V48" s="487">
        <f>HW2T!V23</f>
        <v>175.17085734998849</v>
      </c>
      <c r="W48" s="487" t="str">
        <f>HW2T!W23</f>
        <v>:</v>
      </c>
      <c r="X48" s="489">
        <f>HW2T!AC23</f>
        <v>110.01306409710926</v>
      </c>
    </row>
    <row r="49" spans="2:24">
      <c r="B49" s="442">
        <v>2012</v>
      </c>
      <c r="C49" s="486">
        <f>HW2T!C24</f>
        <v>88.408884045933306</v>
      </c>
      <c r="D49" s="487">
        <f>HW2T!D24</f>
        <v>101.76071780843765</v>
      </c>
      <c r="E49" s="487">
        <f>HW2T!E24</f>
        <v>89.088471156108824</v>
      </c>
      <c r="F49" s="487">
        <f>HW2T!F24</f>
        <v>114.58459917464221</v>
      </c>
      <c r="G49" s="487">
        <f>HW2T!G24</f>
        <v>136.541222974617</v>
      </c>
      <c r="H49" s="487">
        <f>HW2T!H24</f>
        <v>84.740170421107749</v>
      </c>
      <c r="I49" s="487">
        <f>HW2T!I24</f>
        <v>93.580173539211287</v>
      </c>
      <c r="J49" s="487">
        <f>HW2T!J24</f>
        <v>92.94305576674013</v>
      </c>
      <c r="K49" s="487">
        <f>HW2T!K24</f>
        <v>110.30722068145231</v>
      </c>
      <c r="L49" s="488">
        <f>HW2T!L24</f>
        <v>126.38043305250923</v>
      </c>
      <c r="M49" s="486">
        <f>HW2T!M24</f>
        <v>116.84586745675854</v>
      </c>
      <c r="N49" s="487">
        <f>HW2T!N24</f>
        <v>125.34462363956732</v>
      </c>
      <c r="O49" s="487">
        <f>HW2T!O24</f>
        <v>163.01937607679235</v>
      </c>
      <c r="P49" s="487">
        <f>HW2T!P24</f>
        <v>143.97631597835897</v>
      </c>
      <c r="Q49" s="487">
        <f>HW2T!Q24</f>
        <v>100.88412975876221</v>
      </c>
      <c r="R49" s="487">
        <f>HW2T!R24</f>
        <v>131.79098128060315</v>
      </c>
      <c r="S49" s="487">
        <f>HW2T!S24</f>
        <v>122.91774797379998</v>
      </c>
      <c r="T49" s="487">
        <f>HW2T!T24</f>
        <v>101.88015278859288</v>
      </c>
      <c r="U49" s="487">
        <f>HW2T!U24</f>
        <v>120.79245663955523</v>
      </c>
      <c r="V49" s="487">
        <f>HW2T!V24</f>
        <v>168.58150463587049</v>
      </c>
      <c r="W49" s="487" t="str">
        <f>HW2T!W24</f>
        <v>:</v>
      </c>
      <c r="X49" s="489">
        <f>HW2T!AC24</f>
        <v>106.10703224142861</v>
      </c>
    </row>
    <row r="50" spans="2:24">
      <c r="B50" s="442">
        <v>2013</v>
      </c>
      <c r="C50" s="486">
        <f>HW2T!C25</f>
        <v>77.486959342230364</v>
      </c>
      <c r="D50" s="487">
        <f>HW2T!D25</f>
        <v>70.484964471880005</v>
      </c>
      <c r="E50" s="487">
        <f>HW2T!E25</f>
        <v>80.290776689476971</v>
      </c>
      <c r="F50" s="487">
        <f>HW2T!F25</f>
        <v>110.20041267890068</v>
      </c>
      <c r="G50" s="487">
        <f>HW2T!G25</f>
        <v>129.050666319203</v>
      </c>
      <c r="H50" s="487">
        <f>HW2T!H25</f>
        <v>60.736655706260322</v>
      </c>
      <c r="I50" s="487">
        <f>HW2T!I25</f>
        <v>87.406588979899013</v>
      </c>
      <c r="J50" s="487">
        <f>HW2T!J25</f>
        <v>91.141973680461533</v>
      </c>
      <c r="K50" s="487">
        <f>HW2T!K25</f>
        <v>104.6834118080652</v>
      </c>
      <c r="L50" s="488">
        <f>HW2T!L25</f>
        <v>121.1737732217437</v>
      </c>
      <c r="M50" s="486">
        <f>HW2T!M25</f>
        <v>110.4733795394458</v>
      </c>
      <c r="N50" s="487">
        <f>HW2T!N25</f>
        <v>109.12436421444922</v>
      </c>
      <c r="O50" s="487">
        <f>HW2T!O25</f>
        <v>159.47419535757018</v>
      </c>
      <c r="P50" s="487">
        <f>HW2T!P25</f>
        <v>147.2242987052669</v>
      </c>
      <c r="Q50" s="487">
        <f>HW2T!Q25</f>
        <v>99.23505109028504</v>
      </c>
      <c r="R50" s="487">
        <f>HW2T!R25</f>
        <v>132.8449012133795</v>
      </c>
      <c r="S50" s="487">
        <f>HW2T!S25</f>
        <v>121.45706838497013</v>
      </c>
      <c r="T50" s="487">
        <f>HW2T!T25</f>
        <v>95.373983067576845</v>
      </c>
      <c r="U50" s="487">
        <f>HW2T!U25</f>
        <v>113.13741573820755</v>
      </c>
      <c r="V50" s="487">
        <f>HW2T!V25</f>
        <v>153.36234102290993</v>
      </c>
      <c r="W50" s="487" t="str">
        <f>HW2T!W25</f>
        <v>:</v>
      </c>
      <c r="X50" s="489">
        <f>HW2T!AC25</f>
        <v>98.238328888857694</v>
      </c>
    </row>
    <row r="51" spans="2:24" ht="14.25" thickBot="1">
      <c r="B51" s="443">
        <v>2014</v>
      </c>
      <c r="C51" s="490">
        <f>HW2T!C26</f>
        <v>74.493722161180713</v>
      </c>
      <c r="D51" s="491">
        <f>HW2T!D26</f>
        <v>62.106603428519925</v>
      </c>
      <c r="E51" s="491">
        <f>HW2T!E26</f>
        <v>76.304542549221139</v>
      </c>
      <c r="F51" s="491">
        <f>HW2T!F26</f>
        <v>108.28962156466766</v>
      </c>
      <c r="G51" s="491">
        <f>HW2T!G26</f>
        <v>128.97168924515734</v>
      </c>
      <c r="H51" s="491">
        <f>HW2T!H26</f>
        <v>50.750234455520648</v>
      </c>
      <c r="I51" s="491">
        <f>HW2T!I26</f>
        <v>86.380263455785183</v>
      </c>
      <c r="J51" s="491">
        <f>HW2T!J26</f>
        <v>88.999263432068034</v>
      </c>
      <c r="K51" s="491">
        <f>HW2T!K26</f>
        <v>105.3874765042474</v>
      </c>
      <c r="L51" s="492">
        <f>HW2T!L26</f>
        <v>118.58793270154729</v>
      </c>
      <c r="M51" s="490">
        <f>HW2T!M26</f>
        <v>105.52330849970039</v>
      </c>
      <c r="N51" s="491">
        <f>HW2T!N26</f>
        <v>111.18493921216886</v>
      </c>
      <c r="O51" s="491">
        <f>HW2T!O26</f>
        <v>163.64839315579616</v>
      </c>
      <c r="P51" s="491">
        <f>HW2T!P26</f>
        <v>152.65219291524886</v>
      </c>
      <c r="Q51" s="491">
        <f>HW2T!Q26</f>
        <v>95.82649256876401</v>
      </c>
      <c r="R51" s="491">
        <f>HW2T!R26</f>
        <v>132.21330175695525</v>
      </c>
      <c r="S51" s="491">
        <f>HW2T!S26</f>
        <v>122.77026970014995</v>
      </c>
      <c r="T51" s="491">
        <f>HW2T!T26</f>
        <v>97.063332442720295</v>
      </c>
      <c r="U51" s="491">
        <f>HW2T!U26</f>
        <v>120.51542758219745</v>
      </c>
      <c r="V51" s="491">
        <f>HW2T!V26</f>
        <v>136.32022574749115</v>
      </c>
      <c r="W51" s="491" t="str">
        <f>HW2T!W26</f>
        <v>:</v>
      </c>
      <c r="X51" s="493">
        <f>HW2T!AC26</f>
        <v>95.383117724654738</v>
      </c>
    </row>
    <row r="52" spans="2:24" ht="14.25" thickBot="1">
      <c r="B52" s="443">
        <v>2015</v>
      </c>
      <c r="C52" s="490">
        <f>HW2T!C27</f>
        <v>72.416420191897757</v>
      </c>
      <c r="D52" s="491">
        <f>HW2T!D27</f>
        <v>61.646272017640115</v>
      </c>
      <c r="E52" s="491">
        <f>HW2T!E27</f>
        <v>76.827157447391443</v>
      </c>
      <c r="F52" s="491">
        <f>HW2T!F27</f>
        <v>102.382737729388</v>
      </c>
      <c r="G52" s="491">
        <f>HW2T!G27</f>
        <v>129.63428562311449</v>
      </c>
      <c r="H52" s="491">
        <f>HW2T!H27</f>
        <v>50.816487506401756</v>
      </c>
      <c r="I52" s="491">
        <f>HW2T!I27</f>
        <v>87.67151957452522</v>
      </c>
      <c r="J52" s="491">
        <f>HW2T!J27</f>
        <v>87.474246216802598</v>
      </c>
      <c r="K52" s="491">
        <f>HW2T!K27</f>
        <v>107.049851563584</v>
      </c>
      <c r="L52" s="492">
        <f>HW2T!L27</f>
        <v>120.51089099076286</v>
      </c>
      <c r="M52" s="490">
        <f>HW2T!M27</f>
        <v>108.20210120737023</v>
      </c>
      <c r="N52" s="491">
        <f>HW2T!N27</f>
        <v>116.6171865159169</v>
      </c>
      <c r="O52" s="491">
        <f>HW2T!O27</f>
        <v>172.52095844932575</v>
      </c>
      <c r="P52" s="491">
        <f>HW2T!P27</f>
        <v>161.11693216326225</v>
      </c>
      <c r="Q52" s="491">
        <f>HW2T!Q27</f>
        <v>94.625257636020294</v>
      </c>
      <c r="R52" s="491">
        <f>HW2T!R27</f>
        <v>134.612273303905</v>
      </c>
      <c r="S52" s="491">
        <f>HW2T!S27</f>
        <v>124.75310658924579</v>
      </c>
      <c r="T52" s="491">
        <f>HW2T!T27</f>
        <v>99.908372968241792</v>
      </c>
      <c r="U52" s="491">
        <f>HW2T!U27</f>
        <v>121.83615169613438</v>
      </c>
      <c r="V52" s="491">
        <f>HW2T!V27</f>
        <v>131.28619160630785</v>
      </c>
      <c r="W52" s="491" t="str">
        <f>HW2T!W27</f>
        <v>:</v>
      </c>
      <c r="X52" s="493">
        <f>HW2T!AC27</f>
        <v>96.071671048766518</v>
      </c>
    </row>
    <row r="53" spans="2:24" ht="14.25" thickBot="1">
      <c r="C53" s="436"/>
      <c r="D53" s="436"/>
      <c r="E53" s="436"/>
      <c r="F53" s="436"/>
      <c r="G53" s="436"/>
      <c r="H53" s="436"/>
      <c r="I53" s="436"/>
      <c r="J53" s="436"/>
      <c r="K53" s="436"/>
      <c r="L53" s="436"/>
      <c r="M53" s="436"/>
      <c r="N53" s="436"/>
      <c r="O53" s="436"/>
      <c r="P53" s="436"/>
      <c r="Q53" s="436"/>
      <c r="R53" s="436"/>
      <c r="S53" s="436"/>
      <c r="T53" s="436"/>
      <c r="U53" s="436"/>
      <c r="V53" s="436"/>
      <c r="W53" s="436"/>
      <c r="X53" s="436"/>
    </row>
    <row r="54" spans="2:24">
      <c r="B54" s="468" t="str">
        <f ca="1">B27</f>
        <v>1995-2015</v>
      </c>
      <c r="C54" s="482">
        <f>HW2T!C30</f>
        <v>96.066102575270222</v>
      </c>
      <c r="D54" s="483">
        <f>HW2T!D30</f>
        <v>105.39650263529427</v>
      </c>
      <c r="E54" s="483">
        <f>HW2T!E30</f>
        <v>101.49526947155553</v>
      </c>
      <c r="F54" s="483">
        <f>HW2T!F30</f>
        <v>94.775204980578579</v>
      </c>
      <c r="G54" s="483">
        <f>HW2T!G30</f>
        <v>114.7350285609692</v>
      </c>
      <c r="H54" s="483">
        <f>HW2T!H30</f>
        <v>84.305394493252791</v>
      </c>
      <c r="I54" s="483">
        <f>HW2T!I30</f>
        <v>93.183778142694621</v>
      </c>
      <c r="J54" s="483">
        <f>HW2T!J30</f>
        <v>94.416829449509521</v>
      </c>
      <c r="K54" s="483">
        <f>HW2T!K30</f>
        <v>98.512200450519643</v>
      </c>
      <c r="L54" s="484">
        <f>HW2T!L30</f>
        <v>101.89773592362465</v>
      </c>
      <c r="M54" s="482">
        <f>HW2T!M30</f>
        <v>100.24187414197279</v>
      </c>
      <c r="N54" s="483">
        <f>HW2T!N30</f>
        <v>93.796035051947712</v>
      </c>
      <c r="O54" s="483">
        <f>HW2T!O30</f>
        <v>115.53803657693936</v>
      </c>
      <c r="P54" s="483">
        <f>HW2T!P30</f>
        <v>114.11088008090164</v>
      </c>
      <c r="Q54" s="483">
        <f>HW2T!Q30</f>
        <v>94.882983595778825</v>
      </c>
      <c r="R54" s="483">
        <f>HW2T!R30</f>
        <v>105.96164226372869</v>
      </c>
      <c r="S54" s="483">
        <f>HW2T!S30</f>
        <v>104.34522328260825</v>
      </c>
      <c r="T54" s="483">
        <f>HW2T!T30</f>
        <v>94.747623086985897</v>
      </c>
      <c r="U54" s="483">
        <f>HW2T!U30</f>
        <v>107.50182805940865</v>
      </c>
      <c r="V54" s="483">
        <f>HW2T!V30</f>
        <v>97.674833482686353</v>
      </c>
      <c r="W54" s="483">
        <f>HW2T!W30</f>
        <v>0</v>
      </c>
      <c r="X54" s="485">
        <f>HW2T!AC30</f>
        <v>97.246855996214279</v>
      </c>
    </row>
    <row r="55" spans="2:24">
      <c r="B55" s="442" t="str">
        <f t="shared" ref="B55:B56" si="0">B28</f>
        <v>1995-2008</v>
      </c>
      <c r="C55" s="486">
        <f ca="1">HW2T!C31</f>
        <v>101.85017785043864</v>
      </c>
      <c r="D55" s="487">
        <f ca="1">HW2T!D31</f>
        <v>115.35101307085145</v>
      </c>
      <c r="E55" s="487">
        <f ca="1">HW2T!E31</f>
        <v>107.56184956275912</v>
      </c>
      <c r="F55" s="487">
        <f ca="1">HW2T!F31</f>
        <v>86.301898448377514</v>
      </c>
      <c r="G55" s="487">
        <f ca="1">HW2T!G31</f>
        <v>104.74007510989455</v>
      </c>
      <c r="H55" s="487">
        <f ca="1">HW2T!H31</f>
        <v>87.26935308115263</v>
      </c>
      <c r="I55" s="487">
        <f ca="1">HW2T!I31</f>
        <v>92.539032433803683</v>
      </c>
      <c r="J55" s="487">
        <f ca="1">HW2T!J31</f>
        <v>94.583392188511084</v>
      </c>
      <c r="K55" s="487">
        <f ca="1">HW2T!K31</f>
        <v>94.332097603316569</v>
      </c>
      <c r="L55" s="488">
        <f ca="1">HW2T!L31</f>
        <v>91.304737951968249</v>
      </c>
      <c r="M55" s="486">
        <f ca="1">HW2T!M31</f>
        <v>94.604501184713698</v>
      </c>
      <c r="N55" s="487">
        <f ca="1">HW2T!N31</f>
        <v>82.092032563306574</v>
      </c>
      <c r="O55" s="487">
        <f ca="1">HW2T!O31</f>
        <v>94.402739021956179</v>
      </c>
      <c r="P55" s="487">
        <f ca="1">HW2T!P31</f>
        <v>98.469216206626712</v>
      </c>
      <c r="Q55" s="487">
        <f ca="1">HW2T!Q31</f>
        <v>91.948308496689364</v>
      </c>
      <c r="R55" s="487">
        <f ca="1">HW2T!R31</f>
        <v>93.814843598894313</v>
      </c>
      <c r="S55" s="487">
        <f ca="1">HW2T!S31</f>
        <v>95.025044146486195</v>
      </c>
      <c r="T55" s="487">
        <f ca="1">HW2T!T31</f>
        <v>92.109540391718355</v>
      </c>
      <c r="U55" s="487">
        <f ca="1">HW2T!U31</f>
        <v>100.51257868286704</v>
      </c>
      <c r="V55" s="487">
        <f ca="1">HW2T!V31</f>
        <v>69.215866330854539</v>
      </c>
      <c r="W55" s="487">
        <f>HW2T!W31</f>
        <v>0</v>
      </c>
      <c r="X55" s="489">
        <f ca="1">HW2T!AC31</f>
        <v>94.00252217187257</v>
      </c>
    </row>
    <row r="56" spans="2:24" ht="14.25" thickBot="1">
      <c r="B56" s="469" t="str">
        <f t="shared" ca="1" si="0"/>
        <v>2009-2015</v>
      </c>
      <c r="C56" s="490">
        <f ca="1">HW2T!C32</f>
        <v>84.497952024933326</v>
      </c>
      <c r="D56" s="491">
        <f ca="1">HW2T!D32</f>
        <v>85.487481764179847</v>
      </c>
      <c r="E56" s="491">
        <f ca="1">HW2T!E32</f>
        <v>89.362109289148307</v>
      </c>
      <c r="F56" s="491">
        <f ca="1">HW2T!F32</f>
        <v>111.72181804498074</v>
      </c>
      <c r="G56" s="491">
        <f ca="1">HW2T!G32</f>
        <v>134.72493546311847</v>
      </c>
      <c r="H56" s="491">
        <f ca="1">HW2T!H32</f>
        <v>78.377477317453142</v>
      </c>
      <c r="I56" s="491">
        <f ca="1">HW2T!I32</f>
        <v>94.473269560476481</v>
      </c>
      <c r="J56" s="491">
        <f ca="1">HW2T!J32</f>
        <v>94.083703971506424</v>
      </c>
      <c r="K56" s="491">
        <f ca="1">HW2T!K32</f>
        <v>106.87240614492582</v>
      </c>
      <c r="L56" s="492">
        <f ca="1">HW2T!L32</f>
        <v>123.08373186693743</v>
      </c>
      <c r="M56" s="490">
        <f ca="1">HW2T!M32</f>
        <v>111.51662005649098</v>
      </c>
      <c r="N56" s="491">
        <f ca="1">HW2T!N32</f>
        <v>117.20404002922994</v>
      </c>
      <c r="O56" s="491">
        <f ca="1">HW2T!O32</f>
        <v>157.80863168690567</v>
      </c>
      <c r="P56" s="491">
        <f ca="1">HW2T!P32</f>
        <v>145.39420782945155</v>
      </c>
      <c r="Q56" s="491">
        <f ca="1">HW2T!Q32</f>
        <v>100.75233379395773</v>
      </c>
      <c r="R56" s="491">
        <f ca="1">HW2T!R32</f>
        <v>130.25523959339739</v>
      </c>
      <c r="S56" s="491">
        <f ca="1">HW2T!S32</f>
        <v>122.98558155485235</v>
      </c>
      <c r="T56" s="491">
        <f ca="1">HW2T!T32</f>
        <v>100.02378847752097</v>
      </c>
      <c r="U56" s="491">
        <f ca="1">HW2T!U32</f>
        <v>121.48032681249182</v>
      </c>
      <c r="V56" s="491">
        <f ca="1">HW2T!V32</f>
        <v>154.59276778634998</v>
      </c>
      <c r="W56" s="491">
        <f>HW2T!W32</f>
        <v>0</v>
      </c>
      <c r="X56" s="493">
        <f ca="1">HW2T!AC32</f>
        <v>103.73552364489767</v>
      </c>
    </row>
    <row r="57" spans="2:24" s="314" customFormat="1"/>
    <row r="58" spans="2:24" ht="14.25" thickBot="1">
      <c r="C58" s="392" t="s">
        <v>491</v>
      </c>
      <c r="D58" s="372"/>
      <c r="E58" s="372"/>
      <c r="F58" s="372"/>
      <c r="G58" s="372"/>
      <c r="H58" s="372"/>
      <c r="I58" s="372"/>
      <c r="J58" s="372"/>
      <c r="K58" s="372"/>
      <c r="L58" s="372"/>
      <c r="M58" s="392" t="s">
        <v>491</v>
      </c>
      <c r="N58" s="372"/>
      <c r="O58" s="372"/>
      <c r="P58" s="372"/>
      <c r="Q58" s="372"/>
      <c r="R58" s="372"/>
      <c r="S58" s="372"/>
      <c r="T58" s="372"/>
      <c r="U58" s="372"/>
      <c r="V58" s="372"/>
      <c r="W58" s="372"/>
      <c r="X58" s="372"/>
    </row>
    <row r="59" spans="2:24">
      <c r="B59" s="468">
        <v>1996</v>
      </c>
      <c r="C59" s="482">
        <f>HW3T!C8</f>
        <v>-2.6450756506101807</v>
      </c>
      <c r="D59" s="483">
        <f>HW3T!D8</f>
        <v>-0.57350998413970511</v>
      </c>
      <c r="E59" s="483">
        <f>HW3T!E8</f>
        <v>-4.097275496803114</v>
      </c>
      <c r="F59" s="483">
        <f>HW3T!F8</f>
        <v>0</v>
      </c>
      <c r="G59" s="483">
        <f>HW3T!G8</f>
        <v>0</v>
      </c>
      <c r="H59" s="483">
        <f>HW3T!H8</f>
        <v>-1.2089022465101666</v>
      </c>
      <c r="I59" s="483">
        <f>HW3T!I8</f>
        <v>1.5873935645495039</v>
      </c>
      <c r="J59" s="483">
        <f>HW3T!J8</f>
        <v>2.5367595542701391</v>
      </c>
      <c r="K59" s="483">
        <f>HW3T!K8</f>
        <v>-1.9713575625391722</v>
      </c>
      <c r="L59" s="484">
        <f>HW3T!L8</f>
        <v>5.5524144766515482</v>
      </c>
      <c r="M59" s="482">
        <f>HW3T!M8</f>
        <v>4.0589252933560722</v>
      </c>
      <c r="N59" s="483">
        <f>HW3T!N8</f>
        <v>5.2631015107067194</v>
      </c>
      <c r="O59" s="483">
        <f>HW3T!O8</f>
        <v>3.0499146113297075</v>
      </c>
      <c r="P59" s="483">
        <f>HW3T!P8</f>
        <v>1.3323984798775841</v>
      </c>
      <c r="Q59" s="483">
        <f>HW3T!Q8</f>
        <v>2.2820044602139427</v>
      </c>
      <c r="R59" s="483">
        <f>HW3T!R8</f>
        <v>5.9072403418037736</v>
      </c>
      <c r="S59" s="483">
        <f>HW3T!S8</f>
        <v>3.7154361321788865</v>
      </c>
      <c r="T59" s="483">
        <f>HW3T!T8</f>
        <v>2.8266454515011326</v>
      </c>
      <c r="U59" s="483">
        <f>HW3T!U8</f>
        <v>0.16665692509830649</v>
      </c>
      <c r="V59" s="483">
        <f>HW3T!V8</f>
        <v>25.006395465708227</v>
      </c>
      <c r="W59" s="483" t="str">
        <f>HW3T!W8</f>
        <v>:</v>
      </c>
      <c r="X59" s="485">
        <f>HW3T!AC8</f>
        <v>0.47610826827169273</v>
      </c>
    </row>
    <row r="60" spans="2:24">
      <c r="B60" s="442">
        <v>1997</v>
      </c>
      <c r="C60" s="486">
        <f>HW3T!C9</f>
        <v>-1.0323127474090883</v>
      </c>
      <c r="D60" s="487">
        <f>HW3T!D9</f>
        <v>-12.785301655938589</v>
      </c>
      <c r="E60" s="487">
        <f>HW3T!E9</f>
        <v>-3.0655183403156614</v>
      </c>
      <c r="F60" s="487">
        <f>HW3T!F9</f>
        <v>0</v>
      </c>
      <c r="G60" s="487">
        <f>HW3T!G9</f>
        <v>1.7491660039899513</v>
      </c>
      <c r="H60" s="487">
        <f>HW3T!H9</f>
        <v>-1.2039022813600464</v>
      </c>
      <c r="I60" s="487">
        <f>HW3T!I9</f>
        <v>1.064733223750097</v>
      </c>
      <c r="J60" s="487">
        <f>HW3T!J9</f>
        <v>3.6276743094586665</v>
      </c>
      <c r="K60" s="487">
        <f>HW3T!K9</f>
        <v>0.75015469541751412</v>
      </c>
      <c r="L60" s="488">
        <f>HW3T!L9</f>
        <v>5.9548481376805098</v>
      </c>
      <c r="M60" s="486">
        <f>HW3T!M9</f>
        <v>3.3585845549101427</v>
      </c>
      <c r="N60" s="487">
        <f>HW3T!N9</f>
        <v>5.0000621947510018</v>
      </c>
      <c r="O60" s="487">
        <f>HW3T!O9</f>
        <v>2.7732735239098893</v>
      </c>
      <c r="P60" s="487">
        <f>HW3T!P9</f>
        <v>1.7239460501734398</v>
      </c>
      <c r="Q60" s="487">
        <f>HW3T!Q9</f>
        <v>4.0880598962544585</v>
      </c>
      <c r="R60" s="487">
        <f>HW3T!R9</f>
        <v>4.4413653142987179</v>
      </c>
      <c r="S60" s="487">
        <f>HW3T!S9</f>
        <v>3.6026035907829099</v>
      </c>
      <c r="T60" s="487">
        <f>HW3T!T9</f>
        <v>3.0489672354548922</v>
      </c>
      <c r="U60" s="487">
        <f>HW3T!U9</f>
        <v>2.2938858026909603</v>
      </c>
      <c r="V60" s="487">
        <f>HW3T!V9</f>
        <v>9.9971495242415571</v>
      </c>
      <c r="W60" s="487" t="str">
        <f>HW3T!W9</f>
        <v>:</v>
      </c>
      <c r="X60" s="489">
        <f>HW3T!AC9</f>
        <v>1.0217536115621306</v>
      </c>
    </row>
    <row r="61" spans="2:24">
      <c r="B61" s="442">
        <v>1998</v>
      </c>
      <c r="C61" s="486">
        <f>HW3T!C10</f>
        <v>2.9867518768211365</v>
      </c>
      <c r="D61" s="487">
        <f>HW3T!D10</f>
        <v>0</v>
      </c>
      <c r="E61" s="487">
        <f>HW3T!E10</f>
        <v>-2.8349748857574908</v>
      </c>
      <c r="F61" s="487">
        <f>HW3T!F10</f>
        <v>0</v>
      </c>
      <c r="G61" s="487">
        <f>HW3T!G10</f>
        <v>11.332943731589758</v>
      </c>
      <c r="H61" s="487">
        <f>HW3T!H10</f>
        <v>-2.6197987201465947</v>
      </c>
      <c r="I61" s="487">
        <f>HW3T!I10</f>
        <v>3.2564032941684147</v>
      </c>
      <c r="J61" s="487">
        <f>HW3T!J10</f>
        <v>3.4100234200924304</v>
      </c>
      <c r="K61" s="487">
        <f>HW3T!K10</f>
        <v>0.91647141947558985</v>
      </c>
      <c r="L61" s="488">
        <f>HW3T!L10</f>
        <v>2.6138582801557297</v>
      </c>
      <c r="M61" s="486">
        <f>HW3T!M10</f>
        <v>3.4696085986472101</v>
      </c>
      <c r="N61" s="487">
        <f>HW3T!N10</f>
        <v>4.7618534778691721</v>
      </c>
      <c r="O61" s="487">
        <f>HW3T!O10</f>
        <v>4.768358316129218</v>
      </c>
      <c r="P61" s="487">
        <f>HW3T!P10</f>
        <v>1.9398560322723561</v>
      </c>
      <c r="Q61" s="487">
        <f>HW3T!Q10</f>
        <v>5.7121228765176637</v>
      </c>
      <c r="R61" s="487">
        <f>HW3T!R10</f>
        <v>2.0287281995450135</v>
      </c>
      <c r="S61" s="487">
        <f>HW3T!S10</f>
        <v>2.5919505800075155</v>
      </c>
      <c r="T61" s="487">
        <f>HW3T!T10</f>
        <v>3.4393682473834999</v>
      </c>
      <c r="U61" s="487">
        <f>HW3T!U10</f>
        <v>0.3646559647933833</v>
      </c>
      <c r="V61" s="487">
        <f>HW3T!V10</f>
        <v>10.90627116388853</v>
      </c>
      <c r="W61" s="487" t="str">
        <f>HW3T!W10</f>
        <v>:</v>
      </c>
      <c r="X61" s="489">
        <f>HW3T!AC10</f>
        <v>1.9007465249216489</v>
      </c>
    </row>
    <row r="62" spans="2:24">
      <c r="B62" s="443">
        <v>1999</v>
      </c>
      <c r="C62" s="507">
        <f>HW3T!C11</f>
        <v>3.5391789282781279</v>
      </c>
      <c r="D62" s="508">
        <f>HW3T!D11</f>
        <v>0</v>
      </c>
      <c r="E62" s="508">
        <f>HW3T!E11</f>
        <v>-4.0696948786721894</v>
      </c>
      <c r="F62" s="508">
        <f>HW3T!F11</f>
        <v>0</v>
      </c>
      <c r="G62" s="508">
        <f>HW3T!G11</f>
        <v>0</v>
      </c>
      <c r="H62" s="508">
        <f>HW3T!H11</f>
        <v>0.3566425586266711</v>
      </c>
      <c r="I62" s="508">
        <f>HW3T!I11</f>
        <v>0.54382183931137129</v>
      </c>
      <c r="J62" s="508">
        <f>HW3T!J11</f>
        <v>3.5619745224691024</v>
      </c>
      <c r="K62" s="508">
        <f>HW3T!K11</f>
        <v>5.2682891473418394</v>
      </c>
      <c r="L62" s="509">
        <f>HW3T!L11</f>
        <v>5.8848084139921921</v>
      </c>
      <c r="M62" s="507">
        <f>HW3T!M11</f>
        <v>13.583310497417026</v>
      </c>
      <c r="N62" s="508">
        <f>HW3T!N11</f>
        <v>0</v>
      </c>
      <c r="O62" s="508">
        <f>HW3T!O11</f>
        <v>2.5967757919319854</v>
      </c>
      <c r="P62" s="508">
        <f>HW3T!P11</f>
        <v>1.0176784346370908</v>
      </c>
      <c r="Q62" s="508">
        <f>HW3T!Q11</f>
        <v>3.0416726925286728</v>
      </c>
      <c r="R62" s="508">
        <f>HW3T!R11</f>
        <v>2.8822322481501499</v>
      </c>
      <c r="S62" s="508">
        <f>HW3T!S11</f>
        <v>2.5188881594981289</v>
      </c>
      <c r="T62" s="508">
        <f>HW3T!T11</f>
        <v>4.2508874180847078</v>
      </c>
      <c r="U62" s="508">
        <f>HW3T!U11</f>
        <v>2.5723720385688345</v>
      </c>
      <c r="V62" s="508">
        <f>HW3T!V11</f>
        <v>9.425260414646182</v>
      </c>
      <c r="W62" s="508" t="str">
        <f>HW3T!W11</f>
        <v>:</v>
      </c>
      <c r="X62" s="510">
        <f>HW3T!AC11</f>
        <v>2.2303554294468455</v>
      </c>
    </row>
    <row r="63" spans="2:24">
      <c r="B63" s="442">
        <v>2000</v>
      </c>
      <c r="C63" s="486">
        <f>HW3T!C12</f>
        <v>3.7674368257994724</v>
      </c>
      <c r="D63" s="487">
        <f>HW3T!D12</f>
        <v>-2.267609140315781</v>
      </c>
      <c r="E63" s="487">
        <f>HW3T!E12</f>
        <v>-3.7966188005796506</v>
      </c>
      <c r="F63" s="487">
        <f>HW3T!F12</f>
        <v>0</v>
      </c>
      <c r="G63" s="487">
        <f>HW3T!G12</f>
        <v>-6.0947100701992316E-2</v>
      </c>
      <c r="H63" s="487">
        <f>HW3T!H12</f>
        <v>-0.53505893615658306</v>
      </c>
      <c r="I63" s="487">
        <f>HW3T!I12</f>
        <v>2.4917338852720112</v>
      </c>
      <c r="J63" s="487">
        <f>HW3T!J12</f>
        <v>2.7087734115546285</v>
      </c>
      <c r="K63" s="487">
        <f>HW3T!K12</f>
        <v>4.3120606761697324</v>
      </c>
      <c r="L63" s="488">
        <f>HW3T!L12</f>
        <v>5.5331473213900173</v>
      </c>
      <c r="M63" s="486">
        <f>HW3T!M12</f>
        <v>6.0798586831135797</v>
      </c>
      <c r="N63" s="487">
        <f>HW3T!N12</f>
        <v>3.0970926783935528</v>
      </c>
      <c r="O63" s="487">
        <f>HW3T!O12</f>
        <v>4.2091704157748824</v>
      </c>
      <c r="P63" s="487">
        <f>HW3T!P12</f>
        <v>0.58296656897669419</v>
      </c>
      <c r="Q63" s="487">
        <f>HW3T!Q12</f>
        <v>2.6301513669137355</v>
      </c>
      <c r="R63" s="487">
        <f>HW3T!R12</f>
        <v>0.80349723989462474</v>
      </c>
      <c r="S63" s="487">
        <f>HW3T!S12</f>
        <v>-1.0019819944547823</v>
      </c>
      <c r="T63" s="487">
        <f>HW3T!T12</f>
        <v>1.9864256483708445</v>
      </c>
      <c r="U63" s="487">
        <f>HW3T!U12</f>
        <v>-2.2171619590996237</v>
      </c>
      <c r="V63" s="487">
        <f>HW3T!V12</f>
        <v>15.34740910594132</v>
      </c>
      <c r="W63" s="487" t="str">
        <f>HW3T!W12</f>
        <v>:</v>
      </c>
      <c r="X63" s="489">
        <f>HW3T!AC12</f>
        <v>2.0071453979409384</v>
      </c>
    </row>
    <row r="64" spans="2:24">
      <c r="B64" s="442">
        <v>2001</v>
      </c>
      <c r="C64" s="486">
        <f>HW3T!C13</f>
        <v>-1.9843835728668644</v>
      </c>
      <c r="D64" s="487">
        <f>HW3T!D13</f>
        <v>-0.61904448305731985</v>
      </c>
      <c r="E64" s="487">
        <f>HW3T!E13</f>
        <v>-3.4995424230565413</v>
      </c>
      <c r="F64" s="487">
        <f>HW3T!F13</f>
        <v>0</v>
      </c>
      <c r="G64" s="487">
        <f>HW3T!G13</f>
        <v>-0.12166992048818991</v>
      </c>
      <c r="H64" s="487">
        <f>HW3T!H13</f>
        <v>5.9193437945215797</v>
      </c>
      <c r="I64" s="487">
        <f>HW3T!I13</f>
        <v>6.464986280759569</v>
      </c>
      <c r="J64" s="487">
        <f>HW3T!J13</f>
        <v>3.1083111953114084</v>
      </c>
      <c r="K64" s="487">
        <f>HW3T!K13</f>
        <v>7.285027615884343</v>
      </c>
      <c r="L64" s="488">
        <f>HW3T!L13</f>
        <v>3.7872096516507137</v>
      </c>
      <c r="M64" s="486">
        <f>HW3T!M13</f>
        <v>-0.11543978960419116</v>
      </c>
      <c r="N64" s="487">
        <f>HW3T!N13</f>
        <v>3.0010629408562024</v>
      </c>
      <c r="O64" s="487">
        <f>HW3T!O13</f>
        <v>4.5378945267572313</v>
      </c>
      <c r="P64" s="487">
        <f>HW3T!P13</f>
        <v>3.8005560592897885</v>
      </c>
      <c r="Q64" s="487">
        <f>HW3T!Q13</f>
        <v>3.0916148609327894</v>
      </c>
      <c r="R64" s="487">
        <f>HW3T!R13</f>
        <v>6.2919509191010414</v>
      </c>
      <c r="S64" s="487">
        <f>HW3T!S13</f>
        <v>2.1678222337373265</v>
      </c>
      <c r="T64" s="487">
        <f>HW3T!T13</f>
        <v>3.688843933945305</v>
      </c>
      <c r="U64" s="487">
        <f>HW3T!U13</f>
        <v>1.9956892916506195</v>
      </c>
      <c r="V64" s="487">
        <f>HW3T!V13</f>
        <v>21.103892427486773</v>
      </c>
      <c r="W64" s="487" t="str">
        <f>HW3T!W13</f>
        <v>:</v>
      </c>
      <c r="X64" s="489">
        <f>HW3T!AC13</f>
        <v>3.463129178007208</v>
      </c>
    </row>
    <row r="65" spans="2:24">
      <c r="B65" s="442">
        <v>2002</v>
      </c>
      <c r="C65" s="486">
        <f>HW3T!C14</f>
        <v>-1.6493557303443391</v>
      </c>
      <c r="D65" s="487">
        <f>HW3T!D14</f>
        <v>-7.3178795167387163</v>
      </c>
      <c r="E65" s="487">
        <f>HW3T!E14</f>
        <v>-2.6975315384655087</v>
      </c>
      <c r="F65" s="487">
        <f>HW3T!F14</f>
        <v>0</v>
      </c>
      <c r="G65" s="487">
        <f>HW3T!G14</f>
        <v>-1.3362788495876525</v>
      </c>
      <c r="H65" s="487">
        <f>HW3T!H14</f>
        <v>4.2640960871959557</v>
      </c>
      <c r="I65" s="487">
        <f>HW3T!I14</f>
        <v>1.1320035638213508</v>
      </c>
      <c r="J65" s="487">
        <f>HW3T!J14</f>
        <v>-2.8083664080134167</v>
      </c>
      <c r="K65" s="487">
        <f>HW3T!K14</f>
        <v>-0.90512831957690609</v>
      </c>
      <c r="L65" s="488">
        <f>HW3T!L14</f>
        <v>-0.22767957050597562</v>
      </c>
      <c r="M65" s="486">
        <f>HW3T!M14</f>
        <v>-2.5032369320903256</v>
      </c>
      <c r="N65" s="487">
        <f>HW3T!N14</f>
        <v>-2.6725235363876059</v>
      </c>
      <c r="O65" s="487">
        <f>HW3T!O14</f>
        <v>4.1737361485245641</v>
      </c>
      <c r="P65" s="487">
        <f>HW3T!P14</f>
        <v>-0.34874219565236353</v>
      </c>
      <c r="Q65" s="487">
        <f>HW3T!Q14</f>
        <v>3.3962886542729445</v>
      </c>
      <c r="R65" s="487">
        <f>HW3T!R14</f>
        <v>1.8196330495336575</v>
      </c>
      <c r="S65" s="487">
        <f>HW3T!S14</f>
        <v>3.3471172955781427</v>
      </c>
      <c r="T65" s="487">
        <f>HW3T!T14</f>
        <v>-1.0103145479615383</v>
      </c>
      <c r="U65" s="487">
        <f>HW3T!U14</f>
        <v>-3.2037080763746117</v>
      </c>
      <c r="V65" s="487">
        <f>HW3T!V14</f>
        <v>13.404833672857903</v>
      </c>
      <c r="W65" s="487" t="str">
        <f>HW3T!W14</f>
        <v>:</v>
      </c>
      <c r="X65" s="489">
        <f>HW3T!AC14</f>
        <v>0.64399967023782745</v>
      </c>
    </row>
    <row r="66" spans="2:24">
      <c r="B66" s="442">
        <v>2003</v>
      </c>
      <c r="C66" s="486">
        <f>HW3T!C15</f>
        <v>2.9735836701719753</v>
      </c>
      <c r="D66" s="487">
        <f>HW3T!D15</f>
        <v>4.4098651748954802</v>
      </c>
      <c r="E66" s="487">
        <f>HW3T!E15</f>
        <v>1.3406795576611326</v>
      </c>
      <c r="F66" s="487">
        <f>HW3T!F15</f>
        <v>0</v>
      </c>
      <c r="G66" s="487">
        <f>HW3T!G15</f>
        <v>13.469225589225593</v>
      </c>
      <c r="H66" s="487">
        <f>HW3T!H15</f>
        <v>8.488792138260763</v>
      </c>
      <c r="I66" s="487">
        <f>HW3T!I15</f>
        <v>3.497917494345129</v>
      </c>
      <c r="J66" s="487">
        <f>HW3T!J15</f>
        <v>4.2440154121526956E-2</v>
      </c>
      <c r="K66" s="487">
        <f>HW3T!K15</f>
        <v>2.6546638858284792</v>
      </c>
      <c r="L66" s="488">
        <f>HW3T!L15</f>
        <v>2.6235829104819013</v>
      </c>
      <c r="M66" s="486">
        <f>HW3T!M15</f>
        <v>-1.3529222117428639</v>
      </c>
      <c r="N66" s="487">
        <f>HW3T!N15</f>
        <v>6.0029233062305005</v>
      </c>
      <c r="O66" s="487">
        <f>HW3T!O15</f>
        <v>3.2355965159406521</v>
      </c>
      <c r="P66" s="487">
        <f>HW3T!P15</f>
        <v>2.7029313986363648</v>
      </c>
      <c r="Q66" s="487">
        <f>HW3T!Q15</f>
        <v>0.65457568692672141</v>
      </c>
      <c r="R66" s="487">
        <f>HW3T!R15</f>
        <v>3.5735344951560508</v>
      </c>
      <c r="S66" s="487">
        <f>HW3T!S15</f>
        <v>1.7654470627293306</v>
      </c>
      <c r="T66" s="487">
        <f>HW3T!T15</f>
        <v>-1.094819626705442</v>
      </c>
      <c r="U66" s="487">
        <f>HW3T!U15</f>
        <v>1.3888100005560347</v>
      </c>
      <c r="V66" s="487">
        <f>HW3T!V15</f>
        <v>16.784863850469538</v>
      </c>
      <c r="W66" s="487" t="str">
        <f>HW3T!W15</f>
        <v>:</v>
      </c>
      <c r="X66" s="489">
        <f>HW3T!AC15</f>
        <v>3.2111432757232756</v>
      </c>
    </row>
    <row r="67" spans="2:24">
      <c r="B67" s="443">
        <v>2004</v>
      </c>
      <c r="C67" s="507">
        <f>HW3T!C16</f>
        <v>-0.51556338581419159</v>
      </c>
      <c r="D67" s="508">
        <f>HW3T!D16</f>
        <v>-8.4380387497206186</v>
      </c>
      <c r="E67" s="508">
        <f>HW3T!E16</f>
        <v>1.1511678036308048</v>
      </c>
      <c r="F67" s="508">
        <f>HW3T!F16</f>
        <v>13.56098787506286</v>
      </c>
      <c r="G67" s="508">
        <f>HW3T!G16</f>
        <v>-9.2834319870766961</v>
      </c>
      <c r="H67" s="508">
        <f>HW3T!H16</f>
        <v>6.607696366375615</v>
      </c>
      <c r="I67" s="508">
        <f>HW3T!I16</f>
        <v>0.58113964373962834</v>
      </c>
      <c r="J67" s="508">
        <f>HW3T!J16</f>
        <v>1.276226443244336</v>
      </c>
      <c r="K67" s="508">
        <f>HW3T!K16</f>
        <v>-0.22311159914379822</v>
      </c>
      <c r="L67" s="509">
        <f>HW3T!L16</f>
        <v>6.3713869119800242</v>
      </c>
      <c r="M67" s="507">
        <f>HW3T!M16</f>
        <v>1.9902175180875739</v>
      </c>
      <c r="N67" s="508">
        <f>HW3T!N16</f>
        <v>13.363876065007707</v>
      </c>
      <c r="O67" s="508">
        <f>HW3T!O16</f>
        <v>-6.2984050255944043E-2</v>
      </c>
      <c r="P67" s="508">
        <f>HW3T!P16</f>
        <v>-2.1165895903980054</v>
      </c>
      <c r="Q67" s="508">
        <f>HW3T!Q16</f>
        <v>0.76103427607630925</v>
      </c>
      <c r="R67" s="508">
        <f>HW3T!R16</f>
        <v>0.15721201493457929</v>
      </c>
      <c r="S67" s="508">
        <f>HW3T!S16</f>
        <v>-0.22058039676386543</v>
      </c>
      <c r="T67" s="508">
        <f>HW3T!T16</f>
        <v>5.0407210274721166</v>
      </c>
      <c r="U67" s="508">
        <f>HW3T!U16</f>
        <v>2.8220348153396539</v>
      </c>
      <c r="V67" s="508">
        <f>HW3T!V16</f>
        <v>18.911551112563078</v>
      </c>
      <c r="W67" s="508" t="str">
        <f>HW3T!W16</f>
        <v>:</v>
      </c>
      <c r="X67" s="510">
        <f>HW3T!AC16</f>
        <v>1.9374865990183552</v>
      </c>
    </row>
    <row r="68" spans="2:24">
      <c r="B68" s="442">
        <v>2005</v>
      </c>
      <c r="C68" s="486">
        <f>HW3T!C17</f>
        <v>-8.2572649989678553</v>
      </c>
      <c r="D68" s="487">
        <f>HW3T!D17</f>
        <v>-5.1794321782117336</v>
      </c>
      <c r="E68" s="487">
        <f>HW3T!E17</f>
        <v>-0.21811019616975302</v>
      </c>
      <c r="F68" s="487">
        <f>HW3T!F17</f>
        <v>12.074339660332784</v>
      </c>
      <c r="G68" s="487">
        <f>HW3T!G17</f>
        <v>-1.593396007629257</v>
      </c>
      <c r="H68" s="487">
        <f>HW3T!H17</f>
        <v>5.7769441893613296</v>
      </c>
      <c r="I68" s="487">
        <f>HW3T!I17</f>
        <v>2.4791571646616815</v>
      </c>
      <c r="J68" s="487">
        <f>HW3T!J17</f>
        <v>3.1209483143343997</v>
      </c>
      <c r="K68" s="487">
        <f>HW3T!K17</f>
        <v>0.36208288194177335</v>
      </c>
      <c r="L68" s="488">
        <f>HW3T!L17</f>
        <v>1.7201010496670204</v>
      </c>
      <c r="M68" s="486">
        <f>HW3T!M17</f>
        <v>1.1098555261753549</v>
      </c>
      <c r="N68" s="487">
        <f>HW3T!N17</f>
        <v>14.337765899110316</v>
      </c>
      <c r="O68" s="487">
        <f>HW3T!O17</f>
        <v>2.3386839317909263</v>
      </c>
      <c r="P68" s="487">
        <f>HW3T!P17</f>
        <v>4.1515683927910301</v>
      </c>
      <c r="Q68" s="487">
        <f>HW3T!Q17</f>
        <v>3.0831695305707321</v>
      </c>
      <c r="R68" s="487">
        <f>HW3T!R17</f>
        <v>0.8662639660635324</v>
      </c>
      <c r="S68" s="487">
        <f>HW3T!S17</f>
        <v>3.2288366901016095</v>
      </c>
      <c r="T68" s="487">
        <f>HW3T!T17</f>
        <v>3.7687438785141136</v>
      </c>
      <c r="U68" s="487">
        <f>HW3T!U17</f>
        <v>3.4704593080803265</v>
      </c>
      <c r="V68" s="487">
        <f>HW3T!V17</f>
        <v>9.4405610538371327</v>
      </c>
      <c r="W68" s="487" t="str">
        <f>HW3T!W17</f>
        <v>:</v>
      </c>
      <c r="X68" s="489">
        <f>HW3T!AC17</f>
        <v>1.6275214593050167</v>
      </c>
    </row>
    <row r="69" spans="2:24">
      <c r="B69" s="442">
        <v>2006</v>
      </c>
      <c r="C69" s="486">
        <f>HW3T!C18</f>
        <v>-14.81223725810907</v>
      </c>
      <c r="D69" s="487">
        <f>HW3T!D18</f>
        <v>-2.8028991084600063</v>
      </c>
      <c r="E69" s="487">
        <f>HW3T!E18</f>
        <v>4.5207782801423786</v>
      </c>
      <c r="F69" s="487">
        <f>HW3T!F18</f>
        <v>8.1745543945912633</v>
      </c>
      <c r="G69" s="487">
        <f>HW3T!G18</f>
        <v>17.012479441363514</v>
      </c>
      <c r="H69" s="487">
        <f>HW3T!H18</f>
        <v>4.1851340403188022</v>
      </c>
      <c r="I69" s="487">
        <f>HW3T!I18</f>
        <v>0.54660593884978292</v>
      </c>
      <c r="J69" s="487">
        <f>HW3T!J18</f>
        <v>-0.53590888561588379</v>
      </c>
      <c r="K69" s="487">
        <f>HW3T!K18</f>
        <v>0.7644822928879127</v>
      </c>
      <c r="L69" s="488">
        <f>HW3T!L18</f>
        <v>7.7989895000302738</v>
      </c>
      <c r="M69" s="486">
        <f>HW3T!M18</f>
        <v>1.0468059909536471</v>
      </c>
      <c r="N69" s="487">
        <f>HW3T!N18</f>
        <v>4.6881628421803887</v>
      </c>
      <c r="O69" s="487">
        <f>HW3T!O18</f>
        <v>8.041146012676208</v>
      </c>
      <c r="P69" s="487">
        <f>HW3T!P18</f>
        <v>2.937198203507839</v>
      </c>
      <c r="Q69" s="487">
        <f>HW3T!Q18</f>
        <v>0.41948700200260602</v>
      </c>
      <c r="R69" s="487">
        <f>HW3T!R18</f>
        <v>2.8356311243488643</v>
      </c>
      <c r="S69" s="487">
        <f>HW3T!S18</f>
        <v>3.643554227641923</v>
      </c>
      <c r="T69" s="487">
        <f>HW3T!T18</f>
        <v>-1.609006946091827</v>
      </c>
      <c r="U69" s="487">
        <f>HW3T!U18</f>
        <v>9.01817435052088</v>
      </c>
      <c r="V69" s="487">
        <f>HW3T!V18</f>
        <v>9.9060109814071957</v>
      </c>
      <c r="W69" s="487" t="str">
        <f>HW3T!W18</f>
        <v>:</v>
      </c>
      <c r="X69" s="489">
        <f>HW3T!AC18</f>
        <v>1.2512968033759655</v>
      </c>
    </row>
    <row r="70" spans="2:24">
      <c r="B70" s="442">
        <v>2007</v>
      </c>
      <c r="C70" s="486">
        <f>HW3T!C19</f>
        <v>10.026767709511422</v>
      </c>
      <c r="D70" s="487">
        <f>HW3T!D19</f>
        <v>0.79160260960445317</v>
      </c>
      <c r="E70" s="487">
        <f>HW3T!E19</f>
        <v>4.1542264713715902</v>
      </c>
      <c r="F70" s="487">
        <f>HW3T!F19</f>
        <v>-4.474675324675319</v>
      </c>
      <c r="G70" s="487">
        <f>HW3T!G19</f>
        <v>12.969781122710868</v>
      </c>
      <c r="H70" s="487">
        <f>HW3T!H19</f>
        <v>5.7088725556457085</v>
      </c>
      <c r="I70" s="487">
        <f>HW3T!I19</f>
        <v>4.2073700548189823</v>
      </c>
      <c r="J70" s="487">
        <f>HW3T!J19</f>
        <v>4.0123976763432667</v>
      </c>
      <c r="K70" s="487">
        <f>HW3T!K19</f>
        <v>5.1352880747835865</v>
      </c>
      <c r="L70" s="488">
        <f>HW3T!L19</f>
        <v>9.6703442349959747</v>
      </c>
      <c r="M70" s="486">
        <f>HW3T!M19</f>
        <v>4.0720766256805749</v>
      </c>
      <c r="N70" s="487">
        <f>HW3T!N19</f>
        <v>5.114884804019038</v>
      </c>
      <c r="O70" s="487">
        <f>HW3T!O19</f>
        <v>11.096835611015216</v>
      </c>
      <c r="P70" s="487">
        <f>HW3T!P19</f>
        <v>21.930673170387234</v>
      </c>
      <c r="Q70" s="487">
        <f>HW3T!Q19</f>
        <v>3.7768067076264766</v>
      </c>
      <c r="R70" s="487">
        <f>HW3T!R19</f>
        <v>2.9733929953176368</v>
      </c>
      <c r="S70" s="487">
        <f>HW3T!S19</f>
        <v>2.7373485073736692</v>
      </c>
      <c r="T70" s="487">
        <f>HW3T!T19</f>
        <v>5.9148318543649454</v>
      </c>
      <c r="U70" s="487">
        <f>HW3T!U19</f>
        <v>13.632178053809445</v>
      </c>
      <c r="V70" s="487">
        <f>HW3T!V19</f>
        <v>5.2325532527376843</v>
      </c>
      <c r="W70" s="487" t="str">
        <f>HW3T!W19</f>
        <v>:</v>
      </c>
      <c r="X70" s="489">
        <f>HW3T!AC19</f>
        <v>5.722474402098479</v>
      </c>
    </row>
    <row r="71" spans="2:24">
      <c r="B71" s="442">
        <v>2008</v>
      </c>
      <c r="C71" s="486">
        <f>HW3T!C20</f>
        <v>-3.6852408512127686</v>
      </c>
      <c r="D71" s="487">
        <f>HW3T!D20</f>
        <v>2.6056536783591442</v>
      </c>
      <c r="E71" s="487">
        <f>HW3T!E20</f>
        <v>9.2108977828053787E-2</v>
      </c>
      <c r="F71" s="487">
        <f>HW3T!F20</f>
        <v>-2.889184210347425</v>
      </c>
      <c r="G71" s="487">
        <f>HW3T!G20</f>
        <v>3.6871086104198971</v>
      </c>
      <c r="H71" s="487">
        <f>HW3T!H20</f>
        <v>0.13873558818828063</v>
      </c>
      <c r="I71" s="487">
        <f>HW3T!I20</f>
        <v>5.2122378538702998</v>
      </c>
      <c r="J71" s="487">
        <f>HW3T!J20</f>
        <v>0.24834128288668536</v>
      </c>
      <c r="K71" s="487">
        <f>HW3T!K20</f>
        <v>2.2365307346650782</v>
      </c>
      <c r="L71" s="488">
        <f>HW3T!L20</f>
        <v>0.43199664022673917</v>
      </c>
      <c r="M71" s="486">
        <f>HW3T!M20</f>
        <v>3.4471542947762619</v>
      </c>
      <c r="N71" s="487">
        <f>HW3T!N20</f>
        <v>6.2250590425566807</v>
      </c>
      <c r="O71" s="487">
        <f>HW3T!O20</f>
        <v>11.78032823925437</v>
      </c>
      <c r="P71" s="487">
        <f>HW3T!P20</f>
        <v>0.7070291548303389</v>
      </c>
      <c r="Q71" s="487">
        <f>HW3T!Q20</f>
        <v>2.0980724010572085</v>
      </c>
      <c r="R71" s="487">
        <f>HW3T!R20</f>
        <v>10.72689985210048</v>
      </c>
      <c r="S71" s="487">
        <f>HW3T!S20</f>
        <v>9.5156607365381518</v>
      </c>
      <c r="T71" s="487">
        <f>HW3T!T20</f>
        <v>4.5087643938237525</v>
      </c>
      <c r="U71" s="487">
        <f>HW3T!U20</f>
        <v>9.8648593172897794</v>
      </c>
      <c r="V71" s="487">
        <f>HW3T!V20</f>
        <v>15.682543086118631</v>
      </c>
      <c r="W71" s="487" t="str">
        <f>HW3T!W20</f>
        <v>:</v>
      </c>
      <c r="X71" s="489">
        <f>HW3T!AC20</f>
        <v>3.6091894187614431</v>
      </c>
    </row>
    <row r="72" spans="2:24">
      <c r="B72" s="443">
        <v>2009</v>
      </c>
      <c r="C72" s="507">
        <f>HW3T!C21</f>
        <v>4.7882621872880513</v>
      </c>
      <c r="D72" s="508">
        <f>HW3T!D21</f>
        <v>1.2111502391948274</v>
      </c>
      <c r="E72" s="508">
        <f>HW3T!E21</f>
        <v>-2.7828464081090143</v>
      </c>
      <c r="F72" s="508">
        <f>HW3T!F21</f>
        <v>9.0177797999772515</v>
      </c>
      <c r="G72" s="508">
        <f>HW3T!G21</f>
        <v>0.35312346079909074</v>
      </c>
      <c r="H72" s="508">
        <f>HW3T!H21</f>
        <v>-7.9144025081156659</v>
      </c>
      <c r="I72" s="508">
        <f>HW3T!I21</f>
        <v>-4.1410560293801071</v>
      </c>
      <c r="J72" s="508">
        <f>HW3T!J21</f>
        <v>-3.4902274219716292</v>
      </c>
      <c r="K72" s="508">
        <f>HW3T!K21</f>
        <v>-3.1387365338966076</v>
      </c>
      <c r="L72" s="509">
        <f>HW3T!L21</f>
        <v>0.2117313375503547</v>
      </c>
      <c r="M72" s="507">
        <f>HW3T!M21</f>
        <v>1.3017135513604763</v>
      </c>
      <c r="N72" s="508">
        <f>HW3T!N21</f>
        <v>-3.6724712975931184</v>
      </c>
      <c r="O72" s="508">
        <f>HW3T!O21</f>
        <v>3.9862072260557389</v>
      </c>
      <c r="P72" s="508">
        <f>HW3T!P21</f>
        <v>5.6992156030640775</v>
      </c>
      <c r="Q72" s="508">
        <f>HW3T!Q21</f>
        <v>-0.6432571324196823</v>
      </c>
      <c r="R72" s="508">
        <f>HW3T!R21</f>
        <v>6.3781206497136163</v>
      </c>
      <c r="S72" s="508">
        <f>HW3T!S21</f>
        <v>3.0369750298383904</v>
      </c>
      <c r="T72" s="508">
        <f>HW3T!T21</f>
        <v>-7.6713529475535864</v>
      </c>
      <c r="U72" s="508">
        <f>HW3T!U21</f>
        <v>-5.7015766346498884</v>
      </c>
      <c r="V72" s="508">
        <f>HW3T!V21</f>
        <v>13.125006950880454</v>
      </c>
      <c r="W72" s="508" t="str">
        <f>HW3T!W21</f>
        <v>:</v>
      </c>
      <c r="X72" s="510">
        <f>HW3T!AC21</f>
        <v>-0.80966330909173945</v>
      </c>
    </row>
    <row r="73" spans="2:24">
      <c r="B73" s="442">
        <v>2010</v>
      </c>
      <c r="C73" s="486">
        <f>HW3T!C22</f>
        <v>1.4502085949885086</v>
      </c>
      <c r="D73" s="487">
        <f>HW3T!D22</f>
        <v>-10.410387043458256</v>
      </c>
      <c r="E73" s="487">
        <f>HW3T!E22</f>
        <v>-5.1902650510503685</v>
      </c>
      <c r="F73" s="487">
        <f>HW3T!F22</f>
        <v>9.3388761741716753</v>
      </c>
      <c r="G73" s="487">
        <f>HW3T!G22</f>
        <v>2.752457197209873</v>
      </c>
      <c r="H73" s="487">
        <f>HW3T!H22</f>
        <v>-0.50967841039826356</v>
      </c>
      <c r="I73" s="487">
        <f>HW3T!I22</f>
        <v>-3.8434242119823825</v>
      </c>
      <c r="J73" s="487">
        <f>HW3T!J22</f>
        <v>0.49561950987246312</v>
      </c>
      <c r="K73" s="487">
        <f>HW3T!K22</f>
        <v>1.48277251806164</v>
      </c>
      <c r="L73" s="488">
        <f>HW3T!L22</f>
        <v>6.2560020121372881</v>
      </c>
      <c r="M73" s="486">
        <f>HW3T!M22</f>
        <v>2.6581358571793734</v>
      </c>
      <c r="N73" s="487">
        <f>HW3T!N22</f>
        <v>6.5992935011297815</v>
      </c>
      <c r="O73" s="487">
        <f>HW3T!O22</f>
        <v>6.5220261491298022</v>
      </c>
      <c r="P73" s="487">
        <f>HW3T!P22</f>
        <v>1.226510378935</v>
      </c>
      <c r="Q73" s="487">
        <f>HW3T!Q22</f>
        <v>-1.1636997015420674</v>
      </c>
      <c r="R73" s="487">
        <f>HW3T!R22</f>
        <v>0.98518402099436997</v>
      </c>
      <c r="S73" s="487">
        <f>HW3T!S22</f>
        <v>2.7220789809030048</v>
      </c>
      <c r="T73" s="487">
        <f>HW3T!T22</f>
        <v>0.83602319239560463</v>
      </c>
      <c r="U73" s="487">
        <f>HW3T!U22</f>
        <v>-3.7088125137088994</v>
      </c>
      <c r="V73" s="487">
        <f>HW3T!V22</f>
        <v>9.7237337790526048</v>
      </c>
      <c r="W73" s="487" t="str">
        <f>HW3T!W22</f>
        <v>:</v>
      </c>
      <c r="X73" s="489">
        <f>HW3T!AC22</f>
        <v>0.28518503794659295</v>
      </c>
    </row>
    <row r="74" spans="2:24">
      <c r="B74" s="442">
        <v>2011</v>
      </c>
      <c r="C74" s="486">
        <f>HW3T!C23</f>
        <v>-8.1874414003279394</v>
      </c>
      <c r="D74" s="487">
        <f>HW3T!D23</f>
        <v>20.17248396692202</v>
      </c>
      <c r="E74" s="487">
        <f>HW3T!E23</f>
        <v>-3.7561662540957217</v>
      </c>
      <c r="F74" s="487">
        <f>HW3T!F23</f>
        <v>-1.6980262976794427</v>
      </c>
      <c r="G74" s="487">
        <f>HW3T!G23</f>
        <v>-0.9447203703904018</v>
      </c>
      <c r="H74" s="487">
        <f>HW3T!H23</f>
        <v>-2.0168121398644598</v>
      </c>
      <c r="I74" s="487">
        <f>HW3T!I23</f>
        <v>-2.5806492332473301</v>
      </c>
      <c r="J74" s="487">
        <f>HW3T!J23</f>
        <v>-3.2221885274454882</v>
      </c>
      <c r="K74" s="487">
        <f>HW3T!K23</f>
        <v>2.668632422292645</v>
      </c>
      <c r="L74" s="488">
        <f>HW3T!L23</f>
        <v>2.4430067335341241</v>
      </c>
      <c r="M74" s="486">
        <f>HW3T!M23</f>
        <v>2.7445582081807176</v>
      </c>
      <c r="N74" s="487">
        <f>HW3T!N23</f>
        <v>4.5779020459415651</v>
      </c>
      <c r="O74" s="487">
        <f>HW3T!O23</f>
        <v>6.2192602206264249</v>
      </c>
      <c r="P74" s="487">
        <f>HW3T!P23</f>
        <v>6.4349882291535447</v>
      </c>
      <c r="Q74" s="487">
        <f>HW3T!Q23</f>
        <v>1.2726151155685041E-2</v>
      </c>
      <c r="R74" s="487">
        <f>HW3T!R23</f>
        <v>2.9174623620985352</v>
      </c>
      <c r="S74" s="487">
        <f>HW3T!S23</f>
        <v>1.6171981347062523</v>
      </c>
      <c r="T74" s="487">
        <f>HW3T!T23</f>
        <v>2.5602818783791883</v>
      </c>
      <c r="U74" s="487">
        <f>HW3T!U23</f>
        <v>-1.1495550737858435</v>
      </c>
      <c r="V74" s="487">
        <f>HW3T!V23</f>
        <v>5.4783380573505562</v>
      </c>
      <c r="W74" s="487" t="str">
        <f>HW3T!W23</f>
        <v>:</v>
      </c>
      <c r="X74" s="489">
        <f>HW3T!AC23</f>
        <v>-0.28237485895446135</v>
      </c>
    </row>
    <row r="75" spans="2:24">
      <c r="B75" s="442">
        <v>2012</v>
      </c>
      <c r="C75" s="486">
        <f>HW3T!C24</f>
        <v>0.33670283799291262</v>
      </c>
      <c r="D75" s="487">
        <f>HW3T!D24</f>
        <v>-7.0947729098167631</v>
      </c>
      <c r="E75" s="487">
        <f>HW3T!E24</f>
        <v>-7.8334385203670944</v>
      </c>
      <c r="F75" s="487">
        <f>HW3T!F24</f>
        <v>-2.5502266166998484</v>
      </c>
      <c r="G75" s="487">
        <f>HW3T!G24</f>
        <v>-2.4687441903975467</v>
      </c>
      <c r="H75" s="487">
        <f>HW3T!H24</f>
        <v>-14.405487267681528</v>
      </c>
      <c r="I75" s="487">
        <f>HW3T!I24</f>
        <v>-5.4645105765816533</v>
      </c>
      <c r="J75" s="487">
        <f>HW3T!J24</f>
        <v>-4.5240244581430638</v>
      </c>
      <c r="K75" s="487">
        <f>HW3T!K24</f>
        <v>0.91637011194258167</v>
      </c>
      <c r="L75" s="488">
        <f>HW3T!L24</f>
        <v>-2.4225436483066622</v>
      </c>
      <c r="M75" s="486">
        <f>HW3T!M24</f>
        <v>0.52382456817720324</v>
      </c>
      <c r="N75" s="487">
        <f>HW3T!N24</f>
        <v>-0.14443753991930267</v>
      </c>
      <c r="O75" s="487">
        <f>HW3T!O24</f>
        <v>3.2677098366695758</v>
      </c>
      <c r="P75" s="487">
        <f>HW3T!P24</f>
        <v>2.1994669765928707E-2</v>
      </c>
      <c r="Q75" s="487">
        <f>HW3T!Q24</f>
        <v>-3.4576388401567764</v>
      </c>
      <c r="R75" s="487">
        <f>HW3T!R24</f>
        <v>1.6634552811498602</v>
      </c>
      <c r="S75" s="487">
        <f>HW3T!S24</f>
        <v>-1.9960455897548364</v>
      </c>
      <c r="T75" s="487">
        <f>HW3T!T24</f>
        <v>-2.0299425770480557</v>
      </c>
      <c r="U75" s="487">
        <f>HW3T!U24</f>
        <v>-1.1193821607585202</v>
      </c>
      <c r="V75" s="487">
        <f>HW3T!V24</f>
        <v>-3.7616717836532496</v>
      </c>
      <c r="W75" s="487" t="str">
        <f>HW3T!W24</f>
        <v>:</v>
      </c>
      <c r="X75" s="489">
        <f>HW3T!AC24</f>
        <v>-3.550516375248649</v>
      </c>
    </row>
    <row r="76" spans="2:24">
      <c r="B76" s="442">
        <v>2013</v>
      </c>
      <c r="C76" s="486">
        <f>HW3T!C25</f>
        <v>-12.353876900005206</v>
      </c>
      <c r="D76" s="487">
        <f>HW3T!D25</f>
        <v>-30.734603695930655</v>
      </c>
      <c r="E76" s="487">
        <f>HW3T!E25</f>
        <v>-9.8752334083898976</v>
      </c>
      <c r="F76" s="487">
        <f>HW3T!F25</f>
        <v>-3.8261568546916438</v>
      </c>
      <c r="G76" s="487">
        <f>HW3T!G25</f>
        <v>-5.4859305433396361</v>
      </c>
      <c r="H76" s="487">
        <f>HW3T!H25</f>
        <v>-28.326016569903473</v>
      </c>
      <c r="I76" s="487">
        <f>HW3T!I25</f>
        <v>-6.5971074062236648</v>
      </c>
      <c r="J76" s="487">
        <f>HW3T!J25</f>
        <v>-1.937833947270666</v>
      </c>
      <c r="K76" s="487">
        <f>HW3T!K25</f>
        <v>-5.0983143611492832</v>
      </c>
      <c r="L76" s="488">
        <f>HW3T!L25</f>
        <v>-4.119830661287768</v>
      </c>
      <c r="M76" s="486">
        <f>HW3T!M25</f>
        <v>-5.4537554951791565</v>
      </c>
      <c r="N76" s="487">
        <f>HW3T!N25</f>
        <v>-12.940530637963377</v>
      </c>
      <c r="O76" s="487">
        <f>HW3T!O25</f>
        <v>-2.1746989864273507</v>
      </c>
      <c r="P76" s="487">
        <f>HW3T!P25</f>
        <v>2.2559145959785147</v>
      </c>
      <c r="Q76" s="487">
        <f>HW3T!Q25</f>
        <v>-1.6346264495917417</v>
      </c>
      <c r="R76" s="487">
        <f>HW3T!R25</f>
        <v>0.7996904814999638</v>
      </c>
      <c r="S76" s="487">
        <f>HW3T!S25</f>
        <v>-1.1883390420895186</v>
      </c>
      <c r="T76" s="487">
        <f>HW3T!T25</f>
        <v>-6.3861012600920573</v>
      </c>
      <c r="U76" s="487">
        <f>HW3T!U25</f>
        <v>-6.3373501245945558</v>
      </c>
      <c r="V76" s="487">
        <f>HW3T!V25</f>
        <v>-9.0277777777777981</v>
      </c>
      <c r="W76" s="487" t="str">
        <f>HW3T!W25</f>
        <v>:</v>
      </c>
      <c r="X76" s="489">
        <f>HW3T!AC25</f>
        <v>-7.4158170164132216</v>
      </c>
    </row>
    <row r="77" spans="2:24" ht="14.25" thickBot="1">
      <c r="B77" s="443">
        <v>2014</v>
      </c>
      <c r="C77" s="490">
        <f>HW3T!C26</f>
        <v>-3.862891519371229</v>
      </c>
      <c r="D77" s="491">
        <f>HW3T!D26</f>
        <v>-11.886735144347883</v>
      </c>
      <c r="E77" s="491">
        <f>HW3T!E26</f>
        <v>-4.9647472656448741</v>
      </c>
      <c r="F77" s="491">
        <f>HW3T!F26</f>
        <v>-1.7339237374733287</v>
      </c>
      <c r="G77" s="491">
        <f>HW3T!G26</f>
        <v>-6.1198501563966959E-2</v>
      </c>
      <c r="H77" s="491">
        <f>HW3T!H26</f>
        <v>-16.442165171287744</v>
      </c>
      <c r="I77" s="491">
        <f>HW3T!I26</f>
        <v>-1.1741969754132053</v>
      </c>
      <c r="J77" s="491">
        <f>HW3T!J26</f>
        <v>-2.3509587974314852</v>
      </c>
      <c r="K77" s="491">
        <f>HW3T!K26</f>
        <v>0.67256567590009841</v>
      </c>
      <c r="L77" s="492">
        <f>HW3T!L26</f>
        <v>-2.1339935626700481</v>
      </c>
      <c r="M77" s="490">
        <f>HW3T!M26</f>
        <v>-4.4807817597160895</v>
      </c>
      <c r="N77" s="491">
        <f>HW3T!N26</f>
        <v>1.8882813316284097</v>
      </c>
      <c r="O77" s="491">
        <f>HW3T!O26</f>
        <v>2.6174753782997189</v>
      </c>
      <c r="P77" s="491">
        <f>HW3T!P26</f>
        <v>3.6868195384297495</v>
      </c>
      <c r="Q77" s="491">
        <f>HW3T!Q26</f>
        <v>-3.4348332409481839</v>
      </c>
      <c r="R77" s="491">
        <f>HW3T!R26</f>
        <v>-0.47544124814378463</v>
      </c>
      <c r="S77" s="491">
        <f>HW3T!S26</f>
        <v>1.081206168271339</v>
      </c>
      <c r="T77" s="491">
        <f>HW3T!T26</f>
        <v>1.7712895286615837</v>
      </c>
      <c r="U77" s="491">
        <f>HW3T!U26</f>
        <v>6.5212836936828458</v>
      </c>
      <c r="V77" s="491">
        <f>HW3T!V26</f>
        <v>-11.112320770372799</v>
      </c>
      <c r="W77" s="491" t="str">
        <f>HW3T!W26</f>
        <v>:</v>
      </c>
      <c r="X77" s="493">
        <f>HW3T!AC26</f>
        <v>-2.9064125952643414</v>
      </c>
    </row>
    <row r="78" spans="2:24" ht="14.25" thickBot="1">
      <c r="B78" s="443">
        <v>2015</v>
      </c>
      <c r="C78" s="490">
        <f>HW3T!C27</f>
        <v>-2.7885597725783478</v>
      </c>
      <c r="D78" s="491">
        <f>HW3T!D27</f>
        <v>-0.74119559832252668</v>
      </c>
      <c r="E78" s="491">
        <f>HW3T!E27</f>
        <v>0.68490666572464165</v>
      </c>
      <c r="F78" s="491">
        <f>HW3T!F27</f>
        <v>-5.4547090939386322</v>
      </c>
      <c r="G78" s="491">
        <f>HW3T!G27</f>
        <v>0.51375335303057912</v>
      </c>
      <c r="H78" s="491">
        <f>HW3T!H27</f>
        <v>0.13054728040551611</v>
      </c>
      <c r="I78" s="491">
        <f>HW3T!I27</f>
        <v>1.4948508687994255</v>
      </c>
      <c r="J78" s="491">
        <f>HW3T!J27</f>
        <v>-1.7135166702019509</v>
      </c>
      <c r="K78" s="491">
        <f>HW3T!K27</f>
        <v>1.5773933625496865</v>
      </c>
      <c r="L78" s="492">
        <f>HW3T!L27</f>
        <v>1.6215463457442376</v>
      </c>
      <c r="M78" s="490">
        <f>HW3T!M27</f>
        <v>2.5385791497216403</v>
      </c>
      <c r="N78" s="491">
        <f>HW3T!N27</f>
        <v>4.8857762051584546</v>
      </c>
      <c r="O78" s="491">
        <f>HW3T!O27</f>
        <v>5.4217246637324079</v>
      </c>
      <c r="P78" s="491">
        <f>HW3T!P27</f>
        <v>5.5451147385173547</v>
      </c>
      <c r="Q78" s="491">
        <f>HW3T!Q27</f>
        <v>-1.2535520194289913</v>
      </c>
      <c r="R78" s="491">
        <f>HW3T!R27</f>
        <v>1.8144706433243156</v>
      </c>
      <c r="S78" s="491">
        <f>HW3T!S27</f>
        <v>1.6150790365930214</v>
      </c>
      <c r="T78" s="491">
        <f>HW3T!T27</f>
        <v>2.9311177083276312</v>
      </c>
      <c r="U78" s="491">
        <f>HW3T!U27</f>
        <v>1.0958963017710961</v>
      </c>
      <c r="V78" s="491">
        <f>HW3T!V27</f>
        <v>-3.6928006197025609</v>
      </c>
      <c r="W78" s="491" t="str">
        <f>HW3T!W27</f>
        <v>:</v>
      </c>
      <c r="X78" s="493">
        <f>HW3T!AC27</f>
        <v>0.72188175490284756</v>
      </c>
    </row>
    <row r="79" spans="2:24" ht="14.25" thickBot="1">
      <c r="C79" s="436"/>
      <c r="D79" s="436"/>
      <c r="E79" s="436"/>
      <c r="F79" s="436"/>
      <c r="G79" s="436"/>
      <c r="H79" s="436"/>
      <c r="I79" s="436"/>
      <c r="J79" s="436"/>
      <c r="K79" s="436"/>
      <c r="L79" s="436"/>
      <c r="M79" s="436"/>
      <c r="N79" s="436"/>
      <c r="O79" s="436"/>
      <c r="P79" s="436"/>
      <c r="Q79" s="436"/>
      <c r="R79" s="436"/>
      <c r="S79" s="436"/>
      <c r="T79" s="436"/>
      <c r="U79" s="436"/>
      <c r="V79" s="436"/>
      <c r="W79" s="436"/>
      <c r="X79" s="436"/>
    </row>
    <row r="80" spans="2:24">
      <c r="B80" s="468" t="str">
        <f ca="1">lookup!T4</f>
        <v>1996-2015</v>
      </c>
      <c r="C80" s="483">
        <f>HW3T!C30</f>
        <v>-1.5952655578382735</v>
      </c>
      <c r="D80" s="483">
        <f>HW3T!D30</f>
        <v>-3.5830326769741303</v>
      </c>
      <c r="E80" s="483">
        <f>HW3T!E30</f>
        <v>-2.3369047855559137</v>
      </c>
      <c r="F80" s="483">
        <f>HW3T!F30</f>
        <v>1.4769817884315102</v>
      </c>
      <c r="G80" s="483">
        <f>HW3T!G30</f>
        <v>2.1241860519581897</v>
      </c>
      <c r="H80" s="483">
        <f>HW3T!H30</f>
        <v>-1.6802709826262148</v>
      </c>
      <c r="I80" s="483">
        <f>HW3T!I30</f>
        <v>0.53797051189444534</v>
      </c>
      <c r="J80" s="483">
        <f>HW3T!J30</f>
        <v>0.37832323389327333</v>
      </c>
      <c r="K80" s="483">
        <f>HW3T!K30</f>
        <v>1.2833068569418364</v>
      </c>
      <c r="L80" s="484">
        <f>HW3T!L30</f>
        <v>2.9785463257549099</v>
      </c>
      <c r="M80" s="482">
        <f>HW3T!M30</f>
        <v>1.9038536364702114</v>
      </c>
      <c r="N80" s="483">
        <f>HW3T!N30</f>
        <v>3.4688567416838034</v>
      </c>
      <c r="O80" s="483">
        <f>HW3T!O30</f>
        <v>4.4199217041432615</v>
      </c>
      <c r="P80" s="483">
        <f>HW3T!P30</f>
        <v>3.2616013956586785</v>
      </c>
      <c r="Q80" s="483">
        <f>HW3T!Q30</f>
        <v>1.173008958948125</v>
      </c>
      <c r="R80" s="483">
        <f>HW3T!R30</f>
        <v>2.9695261975442491</v>
      </c>
      <c r="S80" s="483">
        <f>HW3T!S30</f>
        <v>2.2250127771708299</v>
      </c>
      <c r="T80" s="483">
        <f>HW3T!T30</f>
        <v>1.3385686745613405</v>
      </c>
      <c r="U80" s="483">
        <f>HW3T!U30</f>
        <v>1.5884704660440112</v>
      </c>
      <c r="V80" s="483">
        <f>HW3T!V30</f>
        <v>9.0940901473840494</v>
      </c>
      <c r="W80" s="483">
        <f>HW3T!W30</f>
        <v>0</v>
      </c>
      <c r="X80" s="485">
        <f>HW3T!AC30</f>
        <v>0.75723163382739256</v>
      </c>
    </row>
    <row r="81" spans="2:24">
      <c r="B81" s="442" t="str">
        <f>lookup!T5</f>
        <v>1996-2008</v>
      </c>
      <c r="C81" s="487">
        <f ca="1">HW3T!C31</f>
        <v>-0.86828578344247864</v>
      </c>
      <c r="D81" s="487">
        <f ca="1">HW3T!D31</f>
        <v>-2.4751225656710294</v>
      </c>
      <c r="E81" s="487">
        <f ca="1">HW3T!E31</f>
        <v>-1.0015619591681497</v>
      </c>
      <c r="F81" s="487">
        <f ca="1">HW3T!F31</f>
        <v>2.0343094149972436</v>
      </c>
      <c r="G81" s="487">
        <f ca="1">HW3T!G31</f>
        <v>3.6788446641396768</v>
      </c>
      <c r="H81" s="487">
        <f ca="1">HW3T!H31</f>
        <v>2.7598919334093321</v>
      </c>
      <c r="I81" s="487">
        <f ca="1">HW3T!I31</f>
        <v>2.5435002924552168</v>
      </c>
      <c r="J81" s="487">
        <f ca="1">HW3T!J31</f>
        <v>1.8699688454197914</v>
      </c>
      <c r="K81" s="487">
        <f ca="1">HW3T!K31</f>
        <v>2.045034918702767</v>
      </c>
      <c r="L81" s="488">
        <f ca="1">HW3T!L31</f>
        <v>4.4396159967997439</v>
      </c>
      <c r="M81" s="486">
        <f ca="1">HW3T!M31</f>
        <v>2.9419075884369272</v>
      </c>
      <c r="N81" s="487">
        <f ca="1">HW3T!N31</f>
        <v>5.2448708634841283</v>
      </c>
      <c r="O81" s="487">
        <f ca="1">HW3T!O31</f>
        <v>4.8106715072906843</v>
      </c>
      <c r="P81" s="487">
        <f ca="1">HW3T!P31</f>
        <v>3.1047284737945682</v>
      </c>
      <c r="Q81" s="487">
        <f ca="1">HW3T!Q31</f>
        <v>2.6950046470687892</v>
      </c>
      <c r="R81" s="487">
        <f ca="1">HW3T!R31</f>
        <v>3.4851985969421628</v>
      </c>
      <c r="S81" s="487">
        <f ca="1">HW3T!S31</f>
        <v>2.8932386788422266</v>
      </c>
      <c r="T81" s="487">
        <f ca="1">HW3T!T31</f>
        <v>2.6738506129351154</v>
      </c>
      <c r="U81" s="487">
        <f ca="1">HW3T!U31</f>
        <v>3.243761987147999</v>
      </c>
      <c r="V81" s="487">
        <f ca="1">HW3T!V31</f>
        <v>13.934561162454138</v>
      </c>
      <c r="W81" s="487">
        <f>HW3T!W31</f>
        <v>0</v>
      </c>
      <c r="X81" s="489">
        <f ca="1">HW3T!AC31</f>
        <v>2.2386423106669864</v>
      </c>
    </row>
    <row r="82" spans="2:24" ht="14.25" thickBot="1">
      <c r="B82" s="469" t="str">
        <f ca="1">lookup!T6</f>
        <v>2009-2015</v>
      </c>
      <c r="C82" s="491">
        <f ca="1">HW3T!C32</f>
        <v>-2.9453708531447504</v>
      </c>
      <c r="D82" s="491">
        <f ca="1">HW3T!D32</f>
        <v>-5.6405800265370329</v>
      </c>
      <c r="E82" s="491">
        <f ca="1">HW3T!E32</f>
        <v>-4.8168271774189035</v>
      </c>
      <c r="F82" s="491">
        <f ca="1">HW3T!F32</f>
        <v>0.44194476766657587</v>
      </c>
      <c r="G82" s="491">
        <f ca="1">HW3T!G32</f>
        <v>-0.76303708495028688</v>
      </c>
      <c r="H82" s="491">
        <f ca="1">HW3T!H32</f>
        <v>-9.9262878266922296</v>
      </c>
      <c r="I82" s="491">
        <f ca="1">HW3T!I32</f>
        <v>-3.186584794861274</v>
      </c>
      <c r="J82" s="491">
        <f ca="1">HW3T!J32</f>
        <v>-2.3918757589416884</v>
      </c>
      <c r="K82" s="491">
        <f ca="1">HW3T!K32</f>
        <v>-0.13133097204274849</v>
      </c>
      <c r="L82" s="492">
        <f ca="1">HW3T!L32</f>
        <v>0.2651312223859324</v>
      </c>
      <c r="M82" s="490">
        <f ca="1">HW3T!M32</f>
        <v>-2.396084575369065E-2</v>
      </c>
      <c r="N82" s="491">
        <f ca="1">HW3T!N32</f>
        <v>0.17054480119748744</v>
      </c>
      <c r="O82" s="491">
        <f ca="1">HW3T!O32</f>
        <v>3.6942434982980452</v>
      </c>
      <c r="P82" s="491">
        <f ca="1">HW3T!P32</f>
        <v>3.5529368219777386</v>
      </c>
      <c r="Q82" s="491">
        <f ca="1">HW3T!Q32</f>
        <v>-1.6535544618473939</v>
      </c>
      <c r="R82" s="491">
        <f ca="1">HW3T!R32</f>
        <v>2.0118488843766964</v>
      </c>
      <c r="S82" s="491">
        <f ca="1">HW3T!S32</f>
        <v>0.98402181692395041</v>
      </c>
      <c r="T82" s="491">
        <f ca="1">HW3T!T32</f>
        <v>-1.1412406395613848</v>
      </c>
      <c r="U82" s="491">
        <f ca="1">HW3T!U32</f>
        <v>-1.4856423588633947</v>
      </c>
      <c r="V82" s="491">
        <f ca="1">HW3T!V32</f>
        <v>0.10464397653960113</v>
      </c>
      <c r="W82" s="491">
        <f>HW3T!W32</f>
        <v>0</v>
      </c>
      <c r="X82" s="493">
        <f ca="1">HW3T!AC32</f>
        <v>-1.9939596231604246</v>
      </c>
    </row>
  </sheetData>
  <sheetProtection password="CC56" sheet="1" objects="1" scenarios="1"/>
  <pageMargins left="0.70866141732283472" right="0.70866141732283472" top="0.74803149606299213" bottom="0.74803149606299213" header="0.31496062992125984" footer="0.31496062992125984"/>
  <pageSetup paperSize="9" scale="61" orientation="portrait" verticalDpi="300" r:id="rId1"/>
  <colBreaks count="2" manualBreakCount="2">
    <brk id="12" max="1048575" man="1"/>
    <brk id="25" max="72" man="1"/>
  </colBreaks>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B1:AM82"/>
  <sheetViews>
    <sheetView showGridLines="0" view="pageBreakPreview" zoomScale="81" zoomScaleNormal="77" zoomScaleSheetLayoutView="81" workbookViewId="0">
      <selection activeCell="Y27" sqref="Y27"/>
    </sheetView>
  </sheetViews>
  <sheetFormatPr defaultColWidth="9.125" defaultRowHeight="13.5"/>
  <cols>
    <col min="1" max="1" width="9.125" style="389"/>
    <col min="2" max="2" width="10" style="389" customWidth="1"/>
    <col min="3" max="4" width="9.25" style="389" bestFit="1" customWidth="1"/>
    <col min="5" max="5" width="9.75" style="389" bestFit="1" customWidth="1"/>
    <col min="6" max="7" width="9.25" style="389" bestFit="1" customWidth="1"/>
    <col min="8" max="9" width="9.75" style="389" bestFit="1" customWidth="1"/>
    <col min="10" max="10" width="9.25" style="389" bestFit="1" customWidth="1"/>
    <col min="11" max="11" width="9.75" style="389" bestFit="1" customWidth="1"/>
    <col min="12" max="12" width="9.25" style="389" bestFit="1" customWidth="1"/>
    <col min="13" max="14" width="9.75" style="389" bestFit="1" customWidth="1"/>
    <col min="15" max="16" width="9.25" style="389" bestFit="1" customWidth="1"/>
    <col min="17" max="17" width="9.75" style="389" bestFit="1" customWidth="1"/>
    <col min="18" max="22" width="9.25" style="389" bestFit="1" customWidth="1"/>
    <col min="23" max="23" width="0" style="389" hidden="1" customWidth="1"/>
    <col min="24" max="24" width="10.875" style="389" bestFit="1" customWidth="1"/>
    <col min="25" max="16384" width="9.125" style="389"/>
  </cols>
  <sheetData>
    <row r="1" spans="2:39" s="394" customFormat="1" ht="37.5">
      <c r="C1" s="393" t="str">
        <f>"ΠΙΝΑΚΑΣ Δ.4. Παραγωγικότητα Εργασίας (ΑΠΑ ανά απασχολούμενο), 1995 - "&amp;lookup!$V$2</f>
        <v>ΠΙΝΑΚΑΣ Δ.4. Παραγωγικότητα Εργασίας (ΑΠΑ ανά απασχολούμενο), 1995 - 2015</v>
      </c>
      <c r="M1" s="656" t="str">
        <f>"ΠΙΝΑΚΑΣ Δ.4. Παραγωγικότητα Εργασίας (ΑΠΑ ανά απασχολούμενο), 1995 - "&amp;lookup!$V$2&amp;" (συνέχεια)"</f>
        <v>ΠΙΝΑΚΑΣ Δ.4. Παραγωγικότητα Εργασίας (ΑΠΑ ανά απασχολούμενο), 1995 - 2015 (συνέχεια)</v>
      </c>
      <c r="Z1" s="516" t="str">
        <f>"Διάγραμμα Δ4. Δείκτης Παραγωγικότητα Εργασίας (ΑΕΠ ανά απασχολούμενο) για τους κυριότερους τομείς οικονομικής δραστηριότητας, βάση 2005, 1995 - "&amp;lookup!$V$2</f>
        <v>Διάγραμμα Δ4. Δείκτης Παραγωγικότητα Εργασίας (ΑΕΠ ανά απασχολούμενο) για τους κυριότερους τομείς οικονομικής δραστηριότητας, βάση 2005, 1995 - 2015</v>
      </c>
      <c r="AA1" s="517"/>
      <c r="AB1" s="517"/>
      <c r="AC1" s="517"/>
      <c r="AD1" s="517"/>
      <c r="AE1" s="517"/>
      <c r="AF1" s="517"/>
      <c r="AG1" s="517"/>
      <c r="AH1" s="517"/>
      <c r="AI1" s="517"/>
      <c r="AJ1" s="517"/>
      <c r="AK1" s="517"/>
      <c r="AL1" s="517"/>
      <c r="AM1" s="517"/>
    </row>
    <row r="2" spans="2:39" ht="14.25" thickBot="1"/>
    <row r="3" spans="2:39" ht="150" customHeight="1">
      <c r="C3" s="438" t="s">
        <v>493</v>
      </c>
      <c r="D3" s="439" t="s">
        <v>494</v>
      </c>
      <c r="E3" s="439" t="s">
        <v>495</v>
      </c>
      <c r="F3" s="439" t="s">
        <v>496</v>
      </c>
      <c r="G3" s="439" t="s">
        <v>497</v>
      </c>
      <c r="H3" s="439" t="s">
        <v>498</v>
      </c>
      <c r="I3" s="439" t="s">
        <v>499</v>
      </c>
      <c r="J3" s="439" t="s">
        <v>500</v>
      </c>
      <c r="K3" s="439" t="s">
        <v>501</v>
      </c>
      <c r="L3" s="440" t="s">
        <v>502</v>
      </c>
      <c r="M3" s="438" t="s">
        <v>503</v>
      </c>
      <c r="N3" s="439" t="s">
        <v>504</v>
      </c>
      <c r="O3" s="439" t="s">
        <v>505</v>
      </c>
      <c r="P3" s="439" t="s">
        <v>506</v>
      </c>
      <c r="Q3" s="439" t="s">
        <v>507</v>
      </c>
      <c r="R3" s="439" t="s">
        <v>508</v>
      </c>
      <c r="S3" s="439" t="s">
        <v>509</v>
      </c>
      <c r="T3" s="439" t="s">
        <v>510</v>
      </c>
      <c r="U3" s="439" t="s">
        <v>511</v>
      </c>
      <c r="V3" s="439" t="s">
        <v>512</v>
      </c>
      <c r="W3" s="439" t="s">
        <v>125</v>
      </c>
      <c r="X3" s="441" t="s">
        <v>134</v>
      </c>
    </row>
    <row r="4" spans="2:39" ht="14.25" thickBot="1">
      <c r="C4" s="390" t="s">
        <v>635</v>
      </c>
      <c r="D4" s="390"/>
      <c r="E4" s="390"/>
      <c r="F4" s="390"/>
      <c r="G4" s="391"/>
      <c r="H4" s="391"/>
      <c r="I4" s="391"/>
      <c r="J4" s="391"/>
      <c r="K4" s="391"/>
      <c r="L4" s="391"/>
      <c r="M4" s="390" t="s">
        <v>554</v>
      </c>
      <c r="N4" s="390"/>
      <c r="O4" s="390"/>
      <c r="P4" s="390"/>
      <c r="Q4" s="391"/>
      <c r="R4" s="391"/>
      <c r="S4" s="391"/>
      <c r="T4" s="391"/>
      <c r="U4" s="391"/>
      <c r="V4" s="391"/>
      <c r="W4" s="392"/>
      <c r="X4" s="392"/>
    </row>
    <row r="5" spans="2:39">
      <c r="B5" s="468">
        <v>1995</v>
      </c>
      <c r="C5" s="453">
        <f>P1_1cT!C7</f>
        <v>15409.15363905794</v>
      </c>
      <c r="D5" s="454">
        <f>P1_1cT!D7</f>
        <v>26614.28571428571</v>
      </c>
      <c r="E5" s="454">
        <f>P1_1cT!E7</f>
        <v>17145.919778699859</v>
      </c>
      <c r="F5" s="454">
        <f>P1_1cT!F7</f>
        <v>97018.181818181823</v>
      </c>
      <c r="G5" s="454">
        <f>P1_1cT!G7</f>
        <v>21400.000000000004</v>
      </c>
      <c r="H5" s="454">
        <f>P1_1cT!H7</f>
        <v>22678.852167303008</v>
      </c>
      <c r="I5" s="454">
        <f>P1_1cT!I7</f>
        <v>19106.956818071176</v>
      </c>
      <c r="J5" s="454">
        <f>P1_1cT!J7</f>
        <v>51018.782417815855</v>
      </c>
      <c r="K5" s="454">
        <f>P1_1cT!K7</f>
        <v>18586.707882534774</v>
      </c>
      <c r="L5" s="455">
        <f>P1_1cT!L7</f>
        <v>37626.93536495453</v>
      </c>
      <c r="M5" s="453">
        <f>P1_1cT!M7</f>
        <v>24768.78102375954</v>
      </c>
      <c r="N5" s="454">
        <f>P1_1cT!N7</f>
        <v>629015.06373117038</v>
      </c>
      <c r="O5" s="454">
        <f>P1_1cT!O7</f>
        <v>36808.463498393707</v>
      </c>
      <c r="P5" s="454">
        <f>P1_1cT!P7</f>
        <v>14394.087152902532</v>
      </c>
      <c r="Q5" s="454">
        <f>P1_1cT!Q7</f>
        <v>24088.788804889817</v>
      </c>
      <c r="R5" s="454">
        <f>P1_1cT!R7</f>
        <v>20845.023268271452</v>
      </c>
      <c r="S5" s="454">
        <f>P1_1cT!S7</f>
        <v>20281.906591427542</v>
      </c>
      <c r="T5" s="454">
        <f>P1_1cT!T7</f>
        <v>17512.035661218422</v>
      </c>
      <c r="U5" s="454">
        <f>P1_1cT!U7</f>
        <v>18147.438354414204</v>
      </c>
      <c r="V5" s="454">
        <f>P1_1cT!V7</f>
        <v>6090</v>
      </c>
      <c r="W5" s="454" t="str">
        <f>P1_1T!W7</f>
        <v/>
      </c>
      <c r="X5" s="465">
        <f>P1_1cT!AC7</f>
        <v>25912.182396774995</v>
      </c>
    </row>
    <row r="6" spans="2:39">
      <c r="B6" s="442">
        <v>1996</v>
      </c>
      <c r="C6" s="456">
        <f>P1_1cT!C8</f>
        <v>15312.278379272848</v>
      </c>
      <c r="D6" s="457">
        <f>P1_1cT!D8</f>
        <v>27715.959004392389</v>
      </c>
      <c r="E6" s="457">
        <f>P1_1cT!E8</f>
        <v>18333.874986458672</v>
      </c>
      <c r="F6" s="457">
        <f>P1_1cT!F8</f>
        <v>102463.63636363635</v>
      </c>
      <c r="G6" s="457">
        <f>P1_1cT!G8</f>
        <v>22153.333333333332</v>
      </c>
      <c r="H6" s="457">
        <f>P1_1cT!H8</f>
        <v>24407.135362014687</v>
      </c>
      <c r="I6" s="457">
        <f>P1_1cT!I8</f>
        <v>19019.661400305726</v>
      </c>
      <c r="J6" s="457">
        <f>P1_1cT!J8</f>
        <v>50377.205259792994</v>
      </c>
      <c r="K6" s="457">
        <f>P1_1cT!K8</f>
        <v>18524.507486209615</v>
      </c>
      <c r="L6" s="458">
        <f>P1_1cT!L8</f>
        <v>41401.843060597595</v>
      </c>
      <c r="M6" s="456">
        <f>P1_1cT!M8</f>
        <v>26784.150943396224</v>
      </c>
      <c r="N6" s="457">
        <f>P1_1cT!N8</f>
        <v>647147.577092511</v>
      </c>
      <c r="O6" s="457">
        <f>P1_1cT!O8</f>
        <v>38113.359671047328</v>
      </c>
      <c r="P6" s="457">
        <f>P1_1cT!P8</f>
        <v>15892.187658324046</v>
      </c>
      <c r="Q6" s="457">
        <f>P1_1cT!Q8</f>
        <v>24859.05394528684</v>
      </c>
      <c r="R6" s="457">
        <f>P1_1cT!R8</f>
        <v>21373.63071621643</v>
      </c>
      <c r="S6" s="457">
        <f>P1_1cT!S8</f>
        <v>21512.885225404618</v>
      </c>
      <c r="T6" s="457">
        <f>P1_1cT!T8</f>
        <v>19018.928901200368</v>
      </c>
      <c r="U6" s="457">
        <f>P1_1cT!U8</f>
        <v>19631.307010269822</v>
      </c>
      <c r="V6" s="457">
        <f>P1_1cT!V8</f>
        <v>6118</v>
      </c>
      <c r="W6" s="457" t="str">
        <f>P1_1T!W8</f>
        <v/>
      </c>
      <c r="X6" s="466">
        <f>P1_1cT!AC8</f>
        <v>26776.504201680673</v>
      </c>
    </row>
    <row r="7" spans="2:39">
      <c r="B7" s="442">
        <v>1997</v>
      </c>
      <c r="C7" s="456">
        <f>P1_1cT!C9</f>
        <v>15549.282643600765</v>
      </c>
      <c r="D7" s="457">
        <f>P1_1cT!D9</f>
        <v>30233.333333333336</v>
      </c>
      <c r="E7" s="457">
        <f>P1_1cT!E9</f>
        <v>19674.091047777976</v>
      </c>
      <c r="F7" s="457">
        <f>P1_1cT!F9</f>
        <v>108572.72727272728</v>
      </c>
      <c r="G7" s="457">
        <f>P1_1cT!G9</f>
        <v>20072.131147540982</v>
      </c>
      <c r="H7" s="457">
        <f>P1_1cT!H9</f>
        <v>24971.499380421315</v>
      </c>
      <c r="I7" s="457">
        <f>P1_1cT!I9</f>
        <v>19231.87746436154</v>
      </c>
      <c r="J7" s="457">
        <f>P1_1cT!J9</f>
        <v>49769.305244883653</v>
      </c>
      <c r="K7" s="457">
        <f>P1_1cT!K9</f>
        <v>19890.76682316119</v>
      </c>
      <c r="L7" s="458">
        <f>P1_1cT!L9</f>
        <v>44344.694307800419</v>
      </c>
      <c r="M7" s="456">
        <f>P1_1cT!M9</f>
        <v>29889.418946829705</v>
      </c>
      <c r="N7" s="457">
        <f>P1_1cT!N9</f>
        <v>660209.64360587008</v>
      </c>
      <c r="O7" s="457">
        <f>P1_1cT!O9</f>
        <v>39815.836973866637</v>
      </c>
      <c r="P7" s="457">
        <f>P1_1cT!P9</f>
        <v>16890.484023727629</v>
      </c>
      <c r="Q7" s="457">
        <f>P1_1cT!Q9</f>
        <v>25932.885906040268</v>
      </c>
      <c r="R7" s="457">
        <f>P1_1cT!R9</f>
        <v>22740.244216132793</v>
      </c>
      <c r="S7" s="457">
        <f>P1_1cT!S9</f>
        <v>22424.174694351936</v>
      </c>
      <c r="T7" s="457">
        <f>P1_1cT!T9</f>
        <v>22280.69193304596</v>
      </c>
      <c r="U7" s="457">
        <f>P1_1cT!U9</f>
        <v>20617.799090739241</v>
      </c>
      <c r="V7" s="457">
        <f>P1_1cT!V9</f>
        <v>6087.272727272727</v>
      </c>
      <c r="W7" s="457" t="str">
        <f>P1_1T!W9</f>
        <v/>
      </c>
      <c r="X7" s="466">
        <f>P1_1cT!AC9</f>
        <v>27863.299546314051</v>
      </c>
    </row>
    <row r="8" spans="2:39">
      <c r="B8" s="442">
        <v>1998</v>
      </c>
      <c r="C8" s="456">
        <f>P1_1cT!C10</f>
        <v>17744.805568639767</v>
      </c>
      <c r="D8" s="457">
        <f>P1_1cT!D10</f>
        <v>38750</v>
      </c>
      <c r="E8" s="457">
        <f>P1_1cT!E10</f>
        <v>21032.603462553201</v>
      </c>
      <c r="F8" s="457">
        <f>P1_1cT!F10</f>
        <v>122363.63636363635</v>
      </c>
      <c r="G8" s="457">
        <f>P1_1cT!G10</f>
        <v>24258.823529411766</v>
      </c>
      <c r="H8" s="457">
        <f>P1_1cT!H10</f>
        <v>26985.809477923329</v>
      </c>
      <c r="I8" s="457">
        <f>P1_1cT!I10</f>
        <v>21107.850296458571</v>
      </c>
      <c r="J8" s="457">
        <f>P1_1cT!J10</f>
        <v>51098.9489998547</v>
      </c>
      <c r="K8" s="457">
        <f>P1_1cT!K10</f>
        <v>21473.798449612401</v>
      </c>
      <c r="L8" s="458">
        <f>P1_1cT!L10</f>
        <v>52493.46978974864</v>
      </c>
      <c r="M8" s="456">
        <f>P1_1cT!M10</f>
        <v>32984.070796460175</v>
      </c>
      <c r="N8" s="457">
        <f>P1_1cT!N10</f>
        <v>682572.57257257251</v>
      </c>
      <c r="O8" s="457">
        <f>P1_1cT!O10</f>
        <v>42384.271403232655</v>
      </c>
      <c r="P8" s="457">
        <f>P1_1cT!P10</f>
        <v>18118.337408312957</v>
      </c>
      <c r="Q8" s="457">
        <f>P1_1cT!Q10</f>
        <v>25523.604464368316</v>
      </c>
      <c r="R8" s="457">
        <f>P1_1cT!R10</f>
        <v>24811.403313605955</v>
      </c>
      <c r="S8" s="457">
        <f>P1_1cT!S10</f>
        <v>23777.80198235486</v>
      </c>
      <c r="T8" s="457">
        <f>P1_1cT!T10</f>
        <v>23439.44899398015</v>
      </c>
      <c r="U8" s="457">
        <f>P1_1cT!U10</f>
        <v>19436.76840438414</v>
      </c>
      <c r="V8" s="457">
        <f>P1_1cT!V10</f>
        <v>6108.1967213114749</v>
      </c>
      <c r="W8" s="457" t="str">
        <f>P1_1T!W10</f>
        <v/>
      </c>
      <c r="X8" s="466">
        <f>P1_1cT!AC10</f>
        <v>29704.370993803888</v>
      </c>
    </row>
    <row r="9" spans="2:39">
      <c r="B9" s="443">
        <v>1999</v>
      </c>
      <c r="C9" s="503">
        <f>P1_1cT!C11</f>
        <v>18800.446642207688</v>
      </c>
      <c r="D9" s="504">
        <f>P1_1cT!D11</f>
        <v>40966.666666666664</v>
      </c>
      <c r="E9" s="504">
        <f>P1_1cT!E11</f>
        <v>22771.311859639722</v>
      </c>
      <c r="F9" s="504">
        <f>P1_1cT!F11</f>
        <v>112854.54545454546</v>
      </c>
      <c r="G9" s="504">
        <f>P1_1cT!G11</f>
        <v>32647.058823529413</v>
      </c>
      <c r="H9" s="504">
        <f>P1_1cT!H11</f>
        <v>27623.464618283273</v>
      </c>
      <c r="I9" s="504">
        <f>P1_1cT!I11</f>
        <v>22187.689848121499</v>
      </c>
      <c r="J9" s="504">
        <f>P1_1cT!J11</f>
        <v>50656.92975064757</v>
      </c>
      <c r="K9" s="504">
        <f>P1_1cT!K11</f>
        <v>22923.122238586155</v>
      </c>
      <c r="L9" s="505">
        <f>P1_1cT!L11</f>
        <v>59883.485718909302</v>
      </c>
      <c r="M9" s="503">
        <f>P1_1cT!M11</f>
        <v>38550.978487603701</v>
      </c>
      <c r="N9" s="504">
        <f>P1_1cT!N11</f>
        <v>718828.82882882876</v>
      </c>
      <c r="O9" s="504">
        <f>P1_1cT!O11</f>
        <v>44345.753477964783</v>
      </c>
      <c r="P9" s="504">
        <f>P1_1cT!P11</f>
        <v>20211.993611151447</v>
      </c>
      <c r="Q9" s="504">
        <f>P1_1cT!Q11</f>
        <v>26804.679145476362</v>
      </c>
      <c r="R9" s="504">
        <f>P1_1cT!R11</f>
        <v>25414.017330622723</v>
      </c>
      <c r="S9" s="504">
        <f>P1_1cT!S11</f>
        <v>24842.472010367317</v>
      </c>
      <c r="T9" s="504">
        <f>P1_1cT!T11</f>
        <v>22577.083333333336</v>
      </c>
      <c r="U9" s="504">
        <f>P1_1cT!U11</f>
        <v>19200.290363559372</v>
      </c>
      <c r="V9" s="504">
        <f>P1_1cT!V11</f>
        <v>6145.3183520599259</v>
      </c>
      <c r="W9" s="504" t="str">
        <f>P1_1T!W11</f>
        <v/>
      </c>
      <c r="X9" s="506">
        <f>P1_1cT!AC11</f>
        <v>31284.245745824952</v>
      </c>
    </row>
    <row r="10" spans="2:39">
      <c r="B10" s="442">
        <v>2000</v>
      </c>
      <c r="C10" s="456">
        <f>P1_1cT!C12</f>
        <v>18568.22851083571</v>
      </c>
      <c r="D10" s="457">
        <f>P1_1cT!D12</f>
        <v>45990.821860659154</v>
      </c>
      <c r="E10" s="457">
        <f>P1_1cT!E12</f>
        <v>24320.20259646291</v>
      </c>
      <c r="F10" s="457">
        <f>P1_1cT!F12</f>
        <v>128200.00000000001</v>
      </c>
      <c r="G10" s="457">
        <f>P1_1cT!G12</f>
        <v>34772.626931567334</v>
      </c>
      <c r="H10" s="457">
        <f>P1_1cT!H12</f>
        <v>28837.480524450355</v>
      </c>
      <c r="I10" s="457">
        <f>P1_1cT!I12</f>
        <v>23174.675431902066</v>
      </c>
      <c r="J10" s="457">
        <f>P1_1cT!J12</f>
        <v>53123.520485584217</v>
      </c>
      <c r="K10" s="457">
        <f>P1_1cT!K12</f>
        <v>24683.615819209041</v>
      </c>
      <c r="L10" s="458">
        <f>P1_1cT!L12</f>
        <v>63955.943093161994</v>
      </c>
      <c r="M10" s="456">
        <f>P1_1cT!M12</f>
        <v>38803.632475414524</v>
      </c>
      <c r="N10" s="457">
        <f>P1_1cT!N12</f>
        <v>746304.82190453121</v>
      </c>
      <c r="O10" s="457">
        <f>P1_1cT!O12</f>
        <v>46922.211808809749</v>
      </c>
      <c r="P10" s="457">
        <f>P1_1cT!P12</f>
        <v>23980.008650103318</v>
      </c>
      <c r="Q10" s="457">
        <f>P1_1cT!Q12</f>
        <v>28366.002672945968</v>
      </c>
      <c r="R10" s="457">
        <f>P1_1cT!R12</f>
        <v>27551.950471495315</v>
      </c>
      <c r="S10" s="457">
        <f>P1_1cT!S12</f>
        <v>27120.594169922297</v>
      </c>
      <c r="T10" s="457">
        <f>P1_1cT!T12</f>
        <v>24892.835272504595</v>
      </c>
      <c r="U10" s="457">
        <f>P1_1cT!U12</f>
        <v>21715.806082356215</v>
      </c>
      <c r="V10" s="457">
        <f>P1_1cT!V12</f>
        <v>6110.3896103896104</v>
      </c>
      <c r="W10" s="457" t="str">
        <f>P1_1T!W12</f>
        <v/>
      </c>
      <c r="X10" s="466">
        <f>P1_1cT!AC12</f>
        <v>33490.770370829276</v>
      </c>
    </row>
    <row r="11" spans="2:39">
      <c r="B11" s="442">
        <v>2001</v>
      </c>
      <c r="C11" s="456">
        <f>P1_1cT!C13</f>
        <v>20368.155254766174</v>
      </c>
      <c r="D11" s="457">
        <f>P1_1cT!D13</f>
        <v>43317.73713313484</v>
      </c>
      <c r="E11" s="457">
        <f>P1_1cT!E13</f>
        <v>26100.754015954539</v>
      </c>
      <c r="F11" s="457">
        <f>P1_1cT!F13</f>
        <v>152363.63636363638</v>
      </c>
      <c r="G11" s="457">
        <f>P1_1cT!G13</f>
        <v>37120.226308345118</v>
      </c>
      <c r="H11" s="457">
        <f>P1_1cT!H13</f>
        <v>29832.991042167356</v>
      </c>
      <c r="I11" s="457">
        <f>P1_1cT!I13</f>
        <v>25387.347862393621</v>
      </c>
      <c r="J11" s="457">
        <f>P1_1cT!J13</f>
        <v>49938.15462811981</v>
      </c>
      <c r="K11" s="457">
        <f>P1_1cT!K13</f>
        <v>26463.843256727203</v>
      </c>
      <c r="L11" s="458">
        <f>P1_1cT!L13</f>
        <v>68916.916060994714</v>
      </c>
      <c r="M11" s="456">
        <f>P1_1cT!M13</f>
        <v>40187.796317960718</v>
      </c>
      <c r="N11" s="457">
        <f>P1_1cT!N13</f>
        <v>724770.15323117923</v>
      </c>
      <c r="O11" s="457">
        <f>P1_1cT!O13</f>
        <v>53389.046142786538</v>
      </c>
      <c r="P11" s="457">
        <f>P1_1cT!P13</f>
        <v>24733.955019199122</v>
      </c>
      <c r="Q11" s="457">
        <f>P1_1cT!Q13</f>
        <v>28381.219990427817</v>
      </c>
      <c r="R11" s="457">
        <f>P1_1cT!R13</f>
        <v>29034.809245335564</v>
      </c>
      <c r="S11" s="457">
        <f>P1_1cT!S13</f>
        <v>28002.889278712209</v>
      </c>
      <c r="T11" s="457">
        <f>P1_1cT!T13</f>
        <v>26376.425855513309</v>
      </c>
      <c r="U11" s="457">
        <f>P1_1cT!U13</f>
        <v>21655.639052722974</v>
      </c>
      <c r="V11" s="457">
        <f>P1_1cT!V13</f>
        <v>6105.3763440860221</v>
      </c>
      <c r="W11" s="457" t="str">
        <f>P1_1T!W13</f>
        <v/>
      </c>
      <c r="X11" s="466">
        <f>P1_1cT!AC13</f>
        <v>35289.231654318304</v>
      </c>
    </row>
    <row r="12" spans="2:39">
      <c r="B12" s="442">
        <v>2002</v>
      </c>
      <c r="C12" s="456">
        <f>P1_1cT!C14</f>
        <v>19184.510420420793</v>
      </c>
      <c r="D12" s="457">
        <f>P1_1cT!D14</f>
        <v>50089.475926714957</v>
      </c>
      <c r="E12" s="457">
        <f>P1_1cT!E14</f>
        <v>27524.416198859464</v>
      </c>
      <c r="F12" s="457">
        <f>P1_1cT!F14</f>
        <v>159372.72727272726</v>
      </c>
      <c r="G12" s="457">
        <f>P1_1cT!G14</f>
        <v>39864.425928541161</v>
      </c>
      <c r="H12" s="457">
        <f>P1_1cT!H14</f>
        <v>31568.889037121033</v>
      </c>
      <c r="I12" s="457">
        <f>P1_1cT!I14</f>
        <v>25865.392500895632</v>
      </c>
      <c r="J12" s="457">
        <f>P1_1cT!J14</f>
        <v>50399.800758874284</v>
      </c>
      <c r="K12" s="457">
        <f>P1_1cT!K14</f>
        <v>24611.201510252671</v>
      </c>
      <c r="L12" s="458">
        <f>P1_1cT!L14</f>
        <v>66059.928897917722</v>
      </c>
      <c r="M12" s="456">
        <f>P1_1cT!M14</f>
        <v>38098.993659105967</v>
      </c>
      <c r="N12" s="457">
        <f>P1_1cT!N14</f>
        <v>739849.68684759922</v>
      </c>
      <c r="O12" s="457">
        <f>P1_1cT!O14</f>
        <v>54454.40601438786</v>
      </c>
      <c r="P12" s="457">
        <f>P1_1cT!P14</f>
        <v>24111.066181426067</v>
      </c>
      <c r="Q12" s="457">
        <f>P1_1cT!Q14</f>
        <v>29748.580213285175</v>
      </c>
      <c r="R12" s="457">
        <f>P1_1cT!R14</f>
        <v>29986.069438491213</v>
      </c>
      <c r="S12" s="457">
        <f>P1_1cT!S14</f>
        <v>29378.167484514521</v>
      </c>
      <c r="T12" s="457">
        <f>P1_1cT!T14</f>
        <v>27685.223557581619</v>
      </c>
      <c r="U12" s="457">
        <f>P1_1cT!U14</f>
        <v>21903.765064744759</v>
      </c>
      <c r="V12" s="457">
        <f>P1_1cT!V14</f>
        <v>6109.433962264151</v>
      </c>
      <c r="W12" s="457" t="str">
        <f>P1_1T!W14</f>
        <v/>
      </c>
      <c r="X12" s="466">
        <f>P1_1cT!AC14</f>
        <v>35962.756142898594</v>
      </c>
    </row>
    <row r="13" spans="2:39">
      <c r="B13" s="442">
        <v>2003</v>
      </c>
      <c r="C13" s="456">
        <f>P1_1cT!C15</f>
        <v>19038.92231510569</v>
      </c>
      <c r="D13" s="457">
        <f>P1_1cT!D15</f>
        <v>57095.297544735738</v>
      </c>
      <c r="E13" s="457">
        <f>P1_1cT!E15</f>
        <v>27468.976010037281</v>
      </c>
      <c r="F13" s="457">
        <f>P1_1cT!F15</f>
        <v>177690.90909090909</v>
      </c>
      <c r="G13" s="457">
        <f>P1_1cT!G15</f>
        <v>39674.878079279726</v>
      </c>
      <c r="H13" s="457">
        <f>P1_1cT!H15</f>
        <v>32633.466559275417</v>
      </c>
      <c r="I13" s="457">
        <f>P1_1cT!I15</f>
        <v>26930.277678741699</v>
      </c>
      <c r="J13" s="457">
        <f>P1_1cT!J15</f>
        <v>50324.42475346577</v>
      </c>
      <c r="K13" s="457">
        <f>P1_1cT!K15</f>
        <v>23060.309112448726</v>
      </c>
      <c r="L13" s="458">
        <f>P1_1cT!L15</f>
        <v>64471.526121475486</v>
      </c>
      <c r="M13" s="456">
        <f>P1_1cT!M15</f>
        <v>39036.829851399278</v>
      </c>
      <c r="N13" s="457">
        <f>P1_1cT!N15</f>
        <v>743948.75659382064</v>
      </c>
      <c r="O13" s="457">
        <f>P1_1cT!O15</f>
        <v>52072.291109490237</v>
      </c>
      <c r="P13" s="457">
        <f>P1_1cT!P15</f>
        <v>24040.990606319385</v>
      </c>
      <c r="Q13" s="457">
        <f>P1_1cT!Q15</f>
        <v>35981.18866876504</v>
      </c>
      <c r="R13" s="457">
        <f>P1_1cT!R15</f>
        <v>33248.026417625508</v>
      </c>
      <c r="S13" s="457">
        <f>P1_1cT!S15</f>
        <v>31563.091421729561</v>
      </c>
      <c r="T13" s="457">
        <f>P1_1cT!T15</f>
        <v>27593.265993265992</v>
      </c>
      <c r="U13" s="457">
        <f>P1_1cT!U15</f>
        <v>22950.591510090464</v>
      </c>
      <c r="V13" s="457">
        <f>P1_1cT!V15</f>
        <v>6108.9430894308944</v>
      </c>
      <c r="W13" s="457" t="str">
        <f>P1_1T!W15</f>
        <v/>
      </c>
      <c r="X13" s="466">
        <f>P1_1cT!AC15</f>
        <v>37525.22254320389</v>
      </c>
    </row>
    <row r="14" spans="2:39">
      <c r="B14" s="443">
        <v>2004</v>
      </c>
      <c r="C14" s="503">
        <f>P1_1cT!C16</f>
        <v>18077.17529670443</v>
      </c>
      <c r="D14" s="504">
        <f>P1_1cT!D16</f>
        <v>67233.691164327014</v>
      </c>
      <c r="E14" s="504">
        <f>P1_1cT!E16</f>
        <v>28371.18389042791</v>
      </c>
      <c r="F14" s="504">
        <f>P1_1cT!F16</f>
        <v>155223.07692307691</v>
      </c>
      <c r="G14" s="504">
        <f>P1_1cT!G16</f>
        <v>46283.324621014115</v>
      </c>
      <c r="H14" s="504">
        <f>P1_1cT!H16</f>
        <v>34198.935018956094</v>
      </c>
      <c r="I14" s="504">
        <f>P1_1cT!I16</f>
        <v>29287.960928732871</v>
      </c>
      <c r="J14" s="504">
        <f>P1_1cT!J16</f>
        <v>48202.524735585124</v>
      </c>
      <c r="K14" s="504">
        <f>P1_1cT!K16</f>
        <v>23102.760024999498</v>
      </c>
      <c r="L14" s="505">
        <f>P1_1cT!L16</f>
        <v>65827.137830809239</v>
      </c>
      <c r="M14" s="503">
        <f>P1_1cT!M16</f>
        <v>43502.610785083867</v>
      </c>
      <c r="N14" s="504">
        <f>P1_1cT!N16</f>
        <v>787224.65417615126</v>
      </c>
      <c r="O14" s="504">
        <f>P1_1cT!O16</f>
        <v>51241.255709082499</v>
      </c>
      <c r="P14" s="504">
        <f>P1_1cT!P16</f>
        <v>22660.993845264158</v>
      </c>
      <c r="Q14" s="504">
        <f>P1_1cT!Q16</f>
        <v>38714.044989293521</v>
      </c>
      <c r="R14" s="504">
        <f>P1_1cT!R16</f>
        <v>33732.031496062991</v>
      </c>
      <c r="S14" s="504">
        <f>P1_1cT!S16</f>
        <v>31784.01309913665</v>
      </c>
      <c r="T14" s="504">
        <f>P1_1cT!T16</f>
        <v>27112.970711297072</v>
      </c>
      <c r="U14" s="504">
        <f>P1_1cT!U16</f>
        <v>23907.015359070152</v>
      </c>
      <c r="V14" s="504">
        <f>P1_1cT!V16</f>
        <v>6113.9860139860148</v>
      </c>
      <c r="W14" s="504" t="str">
        <f>P1_1T!W16</f>
        <v/>
      </c>
      <c r="X14" s="506">
        <f>P1_1cT!AC16</f>
        <v>38932.831837447462</v>
      </c>
    </row>
    <row r="15" spans="2:39">
      <c r="B15" s="442">
        <v>2005</v>
      </c>
      <c r="C15" s="456">
        <f>P1_1cT!C17</f>
        <v>19330.054897900802</v>
      </c>
      <c r="D15" s="457">
        <f>P1_1cT!D17</f>
        <v>76949.00221729491</v>
      </c>
      <c r="E15" s="457">
        <f>P1_1cT!E17</f>
        <v>27200.757525239726</v>
      </c>
      <c r="F15" s="457">
        <f>P1_1cT!F17</f>
        <v>145620.21439509952</v>
      </c>
      <c r="G15" s="457">
        <f>P1_1cT!G17</f>
        <v>45113.744075829381</v>
      </c>
      <c r="H15" s="457">
        <f>P1_1cT!H17</f>
        <v>36059.796755938092</v>
      </c>
      <c r="I15" s="457">
        <f>P1_1cT!I17</f>
        <v>30823.257557315035</v>
      </c>
      <c r="J15" s="457">
        <f>P1_1cT!J17</f>
        <v>46604.262410331852</v>
      </c>
      <c r="K15" s="457">
        <f>P1_1cT!K17</f>
        <v>23053.126751019663</v>
      </c>
      <c r="L15" s="458">
        <f>P1_1cT!L17</f>
        <v>63419.201056833517</v>
      </c>
      <c r="M15" s="456">
        <f>P1_1cT!M17</f>
        <v>47957.384055135881</v>
      </c>
      <c r="N15" s="457">
        <f>P1_1cT!N17</f>
        <v>833533.12813866825</v>
      </c>
      <c r="O15" s="457">
        <f>P1_1cT!O17</f>
        <v>51424.076106842294</v>
      </c>
      <c r="P15" s="457">
        <f>P1_1cT!P17</f>
        <v>24357.0383839981</v>
      </c>
      <c r="Q15" s="457">
        <f>P1_1cT!Q17</f>
        <v>39995.994936455369</v>
      </c>
      <c r="R15" s="457">
        <f>P1_1cT!R17</f>
        <v>34623.433255782795</v>
      </c>
      <c r="S15" s="457">
        <f>P1_1cT!S17</f>
        <v>32134.799574317134</v>
      </c>
      <c r="T15" s="457">
        <f>P1_1cT!T17</f>
        <v>28079.584775086507</v>
      </c>
      <c r="U15" s="457">
        <f>P1_1cT!U17</f>
        <v>24374.012056262556</v>
      </c>
      <c r="V15" s="457">
        <f>P1_1cT!V17</f>
        <v>6097.791798107256</v>
      </c>
      <c r="W15" s="457" t="str">
        <f>P1_1T!W17</f>
        <v/>
      </c>
      <c r="X15" s="466">
        <f>P1_1cT!AC17</f>
        <v>40197.404461520935</v>
      </c>
    </row>
    <row r="16" spans="2:39">
      <c r="B16" s="442">
        <v>2006</v>
      </c>
      <c r="C16" s="456">
        <f>P1_1cT!C18</f>
        <v>20480.101474552084</v>
      </c>
      <c r="D16" s="457">
        <f>P1_1cT!D18</f>
        <v>78279.009126466757</v>
      </c>
      <c r="E16" s="457">
        <f>P1_1cT!E18</f>
        <v>26255.1315189296</v>
      </c>
      <c r="F16" s="457">
        <f>P1_1cT!F18</f>
        <v>137466.47847565278</v>
      </c>
      <c r="G16" s="457">
        <f>P1_1cT!G18</f>
        <v>52501.463186234338</v>
      </c>
      <c r="H16" s="457">
        <f>P1_1cT!H18</f>
        <v>40014.563990533403</v>
      </c>
      <c r="I16" s="457">
        <f>P1_1cT!I18</f>
        <v>32367.951228496146</v>
      </c>
      <c r="J16" s="457">
        <f>P1_1cT!J18</f>
        <v>49837.642192347463</v>
      </c>
      <c r="K16" s="457">
        <f>P1_1cT!K18</f>
        <v>23600.658003800098</v>
      </c>
      <c r="L16" s="458">
        <f>P1_1cT!L18</f>
        <v>58872.154908843841</v>
      </c>
      <c r="M16" s="456">
        <f>P1_1cT!M18</f>
        <v>55422.024374224617</v>
      </c>
      <c r="N16" s="457">
        <f>P1_1cT!N18</f>
        <v>877004.43221763708</v>
      </c>
      <c r="O16" s="457">
        <f>P1_1cT!O18</f>
        <v>52656.85461580984</v>
      </c>
      <c r="P16" s="457">
        <f>P1_1cT!P18</f>
        <v>27315.193093347723</v>
      </c>
      <c r="Q16" s="457">
        <f>P1_1cT!Q18</f>
        <v>42774.672382820056</v>
      </c>
      <c r="R16" s="457">
        <f>P1_1cT!R18</f>
        <v>35591.126617789196</v>
      </c>
      <c r="S16" s="457">
        <f>P1_1cT!S18</f>
        <v>32695.365489293748</v>
      </c>
      <c r="T16" s="457">
        <f>P1_1cT!T18</f>
        <v>30311.637080867848</v>
      </c>
      <c r="U16" s="457">
        <f>P1_1cT!U18</f>
        <v>24488.127381463073</v>
      </c>
      <c r="V16" s="457">
        <f>P1_1cT!V18</f>
        <v>6114.3712574850306</v>
      </c>
      <c r="W16" s="457" t="str">
        <f>P1_1T!W18</f>
        <v/>
      </c>
      <c r="X16" s="466">
        <f>P1_1cT!AC18</f>
        <v>42594.476276314941</v>
      </c>
    </row>
    <row r="17" spans="2:24">
      <c r="B17" s="442">
        <v>2007</v>
      </c>
      <c r="C17" s="456">
        <f>P1_1cT!C19</f>
        <v>18539.700723133101</v>
      </c>
      <c r="D17" s="457">
        <f>P1_1cT!D19</f>
        <v>76162.70145817344</v>
      </c>
      <c r="E17" s="457">
        <f>P1_1cT!E19</f>
        <v>26401.419946622442</v>
      </c>
      <c r="F17" s="457">
        <f>P1_1cT!F19</f>
        <v>165681.3266041817</v>
      </c>
      <c r="G17" s="457">
        <f>P1_1cT!G19</f>
        <v>52526.304371406877</v>
      </c>
      <c r="H17" s="457">
        <f>P1_1cT!H19</f>
        <v>44594.024104141776</v>
      </c>
      <c r="I17" s="457">
        <f>P1_1cT!I19</f>
        <v>33903.921932476835</v>
      </c>
      <c r="J17" s="457">
        <f>P1_1cT!J19</f>
        <v>52152.554668877608</v>
      </c>
      <c r="K17" s="457">
        <f>P1_1cT!K19</f>
        <v>25003.369335894447</v>
      </c>
      <c r="L17" s="458">
        <f>P1_1cT!L19</f>
        <v>61536.572343833417</v>
      </c>
      <c r="M17" s="456">
        <f>P1_1cT!M19</f>
        <v>62200.067400584143</v>
      </c>
      <c r="N17" s="457">
        <f>P1_1cT!N19</f>
        <v>899213.49921349913</v>
      </c>
      <c r="O17" s="457">
        <f>P1_1cT!O19</f>
        <v>52472.820654764655</v>
      </c>
      <c r="P17" s="457">
        <f>P1_1cT!P19</f>
        <v>25473.249680568752</v>
      </c>
      <c r="Q17" s="457">
        <f>P1_1cT!Q19</f>
        <v>42939.129711521135</v>
      </c>
      <c r="R17" s="457">
        <f>P1_1cT!R19</f>
        <v>35992.281498297387</v>
      </c>
      <c r="S17" s="457">
        <f>P1_1cT!S19</f>
        <v>33586.954694460786</v>
      </c>
      <c r="T17" s="457">
        <f>P1_1cT!T19</f>
        <v>32009.381020185945</v>
      </c>
      <c r="U17" s="457">
        <f>P1_1cT!U19</f>
        <v>24758.566978193146</v>
      </c>
      <c r="V17" s="457">
        <f>P1_1cT!V19</f>
        <v>6192.5714285714294</v>
      </c>
      <c r="W17" s="457" t="str">
        <f>P1_1T!W19</f>
        <v/>
      </c>
      <c r="X17" s="466">
        <f>P1_1cT!AC19</f>
        <v>44781.078265172589</v>
      </c>
    </row>
    <row r="18" spans="2:24">
      <c r="B18" s="442">
        <v>2008</v>
      </c>
      <c r="C18" s="456">
        <f>P1_1cT!C20</f>
        <v>21799.179238876917</v>
      </c>
      <c r="D18" s="457">
        <f>P1_1cT!D20</f>
        <v>97364.705882352937</v>
      </c>
      <c r="E18" s="457">
        <f>P1_1cT!E20</f>
        <v>27097.183062158874</v>
      </c>
      <c r="F18" s="457">
        <f>P1_1cT!F20</f>
        <v>150865.45454545456</v>
      </c>
      <c r="G18" s="457">
        <f>P1_1cT!G20</f>
        <v>45636.126791141985</v>
      </c>
      <c r="H18" s="457">
        <f>P1_1cT!H20</f>
        <v>48286.979307852176</v>
      </c>
      <c r="I18" s="457">
        <f>P1_1cT!I20</f>
        <v>34733.661352295836</v>
      </c>
      <c r="J18" s="457">
        <f>P1_1cT!J20</f>
        <v>57048.01703067097</v>
      </c>
      <c r="K18" s="457">
        <f>P1_1cT!K20</f>
        <v>25476.238881829733</v>
      </c>
      <c r="L18" s="458">
        <f>P1_1cT!L20</f>
        <v>66591.815149296235</v>
      </c>
      <c r="M18" s="456">
        <f>P1_1cT!M20</f>
        <v>61989.603283173732</v>
      </c>
      <c r="N18" s="457">
        <f>P1_1cT!N20</f>
        <v>976245.75311438274</v>
      </c>
      <c r="O18" s="457">
        <f>P1_1cT!O20</f>
        <v>53770.619705751225</v>
      </c>
      <c r="P18" s="457">
        <f>P1_1cT!P20</f>
        <v>25603.763721902767</v>
      </c>
      <c r="Q18" s="457">
        <f>P1_1cT!Q20</f>
        <v>45653.858660307822</v>
      </c>
      <c r="R18" s="457">
        <f>P1_1cT!R20</f>
        <v>40106.459982850589</v>
      </c>
      <c r="S18" s="457">
        <f>P1_1cT!S20</f>
        <v>37265.09186351706</v>
      </c>
      <c r="T18" s="457">
        <f>P1_1cT!T20</f>
        <v>32882.615776506456</v>
      </c>
      <c r="U18" s="457">
        <f>P1_1cT!U20</f>
        <v>29412.039852191403</v>
      </c>
      <c r="V18" s="457">
        <f>P1_1cT!V20</f>
        <v>6731</v>
      </c>
      <c r="W18" s="457" t="str">
        <f>P1_1T!W20</f>
        <v/>
      </c>
      <c r="X18" s="466">
        <f>P1_1cT!AC20</f>
        <v>47314.421745707252</v>
      </c>
    </row>
    <row r="19" spans="2:24">
      <c r="B19" s="443">
        <v>2009</v>
      </c>
      <c r="C19" s="503">
        <f>P1_1cT!C21</f>
        <v>20046.989720998532</v>
      </c>
      <c r="D19" s="504">
        <f>P1_1cT!D21</f>
        <v>70505.660377358494</v>
      </c>
      <c r="E19" s="504">
        <f>P1_1cT!E21</f>
        <v>26844.865325988481</v>
      </c>
      <c r="F19" s="504">
        <f>P1_1cT!F21</f>
        <v>178219.47553031569</v>
      </c>
      <c r="G19" s="504">
        <f>P1_1cT!G21</f>
        <v>47650.343642611682</v>
      </c>
      <c r="H19" s="504">
        <f>P1_1cT!H21</f>
        <v>40481.717225565699</v>
      </c>
      <c r="I19" s="504">
        <f>P1_1cT!I21</f>
        <v>34476.70565476724</v>
      </c>
      <c r="J19" s="504">
        <f>P1_1cT!J21</f>
        <v>65156.545492750571</v>
      </c>
      <c r="K19" s="504">
        <f>P1_1cT!K21</f>
        <v>24254.391119817174</v>
      </c>
      <c r="L19" s="505">
        <f>P1_1cT!L21</f>
        <v>66887.597109795199</v>
      </c>
      <c r="M19" s="503">
        <f>P1_1cT!M21</f>
        <v>66221.140848878073</v>
      </c>
      <c r="N19" s="504">
        <f>P1_1cT!N21</f>
        <v>1105046.0829493087</v>
      </c>
      <c r="O19" s="504">
        <f>P1_1cT!O21</f>
        <v>50458.536585365851</v>
      </c>
      <c r="P19" s="504">
        <f>P1_1cT!P21</f>
        <v>22997.913357625592</v>
      </c>
      <c r="Q19" s="504">
        <f>P1_1cT!Q21</f>
        <v>48470.337640627418</v>
      </c>
      <c r="R19" s="504">
        <f>P1_1cT!R21</f>
        <v>40812.405826217982</v>
      </c>
      <c r="S19" s="504">
        <f>P1_1cT!S21</f>
        <v>38275.042661435662</v>
      </c>
      <c r="T19" s="504">
        <f>P1_1cT!T21</f>
        <v>37855.829184048802</v>
      </c>
      <c r="U19" s="504">
        <f>P1_1cT!U21</f>
        <v>28530.916532670661</v>
      </c>
      <c r="V19" s="504">
        <f>P1_1cT!V21</f>
        <v>6812.8176795580102</v>
      </c>
      <c r="W19" s="504" t="str">
        <f>P1_1T!W21</f>
        <v/>
      </c>
      <c r="X19" s="506">
        <f>P1_1cT!AC21</f>
        <v>46537.847542213691</v>
      </c>
    </row>
    <row r="20" spans="2:24">
      <c r="B20" s="442">
        <v>2010</v>
      </c>
      <c r="C20" s="456">
        <f>P1_1cT!C22</f>
        <v>21735.164674440559</v>
      </c>
      <c r="D20" s="457">
        <f>P1_1cT!D22</f>
        <v>78416.84210526316</v>
      </c>
      <c r="E20" s="457">
        <f>P1_1cT!E22</f>
        <v>27475.955931784818</v>
      </c>
      <c r="F20" s="457">
        <f>P1_1cT!F22</f>
        <v>177993.27011318447</v>
      </c>
      <c r="G20" s="457">
        <f>P1_1cT!G22</f>
        <v>57990.606493771695</v>
      </c>
      <c r="H20" s="457">
        <f>P1_1cT!H22</f>
        <v>36050.648485159174</v>
      </c>
      <c r="I20" s="457">
        <f>P1_1cT!I22</f>
        <v>36969.15755172896</v>
      </c>
      <c r="J20" s="457">
        <f>P1_1cT!J22</f>
        <v>66929.068839283253</v>
      </c>
      <c r="K20" s="457">
        <f>P1_1cT!K22</f>
        <v>24673.078766576131</v>
      </c>
      <c r="L20" s="458">
        <f>P1_1cT!L22</f>
        <v>68203.103387571362</v>
      </c>
      <c r="M20" s="456">
        <f>P1_1cT!M22</f>
        <v>67809.453742872909</v>
      </c>
      <c r="N20" s="457">
        <f>P1_1cT!N22</f>
        <v>1106921.3973799129</v>
      </c>
      <c r="O20" s="457">
        <f>P1_1cT!O22</f>
        <v>53336.992316136115</v>
      </c>
      <c r="P20" s="457">
        <f>P1_1cT!P22</f>
        <v>24050.17048222114</v>
      </c>
      <c r="Q20" s="457">
        <f>P1_1cT!Q22</f>
        <v>48557.028891763694</v>
      </c>
      <c r="R20" s="457">
        <f>P1_1cT!R22</f>
        <v>41953.112236562658</v>
      </c>
      <c r="S20" s="457">
        <f>P1_1cT!S22</f>
        <v>39132.676549120704</v>
      </c>
      <c r="T20" s="457">
        <f>P1_1cT!T22</f>
        <v>43085.796683489549</v>
      </c>
      <c r="U20" s="457">
        <f>P1_1cT!U22</f>
        <v>29414.352207048232</v>
      </c>
      <c r="V20" s="457">
        <f>P1_1cT!V22</f>
        <v>6931.3192346424976</v>
      </c>
      <c r="W20" s="457" t="str">
        <f>P1_1T!W22</f>
        <v/>
      </c>
      <c r="X20" s="466">
        <f>P1_1cT!AC22</f>
        <v>47641.955295498527</v>
      </c>
    </row>
    <row r="21" spans="2:24">
      <c r="B21" s="442">
        <v>2011</v>
      </c>
      <c r="C21" s="456">
        <f>P1_1cT!C23</f>
        <v>25557.455982752428</v>
      </c>
      <c r="D21" s="457">
        <f>P1_1cT!D23</f>
        <v>59723.109691160811</v>
      </c>
      <c r="E21" s="457">
        <f>P1_1cT!E23</f>
        <v>27749.652373790406</v>
      </c>
      <c r="F21" s="457">
        <f>P1_1cT!F23</f>
        <v>189079.00888265544</v>
      </c>
      <c r="G21" s="457">
        <f>P1_1cT!G23</f>
        <v>62014.213197969548</v>
      </c>
      <c r="H21" s="457">
        <f>P1_1cT!H23</f>
        <v>31121.733878038802</v>
      </c>
      <c r="I21" s="457">
        <f>P1_1cT!I23</f>
        <v>38199.605399095177</v>
      </c>
      <c r="J21" s="457">
        <f>P1_1cT!J23</f>
        <v>65176.880844993306</v>
      </c>
      <c r="K21" s="457">
        <f>P1_1cT!K23</f>
        <v>26172.630530835773</v>
      </c>
      <c r="L21" s="458">
        <f>P1_1cT!L23</f>
        <v>69110.905640177152</v>
      </c>
      <c r="M21" s="456">
        <f>P1_1cT!M23</f>
        <v>72648.148621368164</v>
      </c>
      <c r="N21" s="457">
        <f>P1_1cT!N23</f>
        <v>1070855.3735001935</v>
      </c>
      <c r="O21" s="457">
        <f>P1_1cT!O23</f>
        <v>57731.784582893342</v>
      </c>
      <c r="P21" s="457">
        <f>P1_1cT!P23</f>
        <v>22627.787307032591</v>
      </c>
      <c r="Q21" s="457">
        <f>P1_1cT!Q23</f>
        <v>50890.247390723009</v>
      </c>
      <c r="R21" s="457">
        <f>P1_1cT!R23</f>
        <v>43245.447347585119</v>
      </c>
      <c r="S21" s="457">
        <f>P1_1cT!S23</f>
        <v>40586.911513187508</v>
      </c>
      <c r="T21" s="457">
        <f>P1_1cT!T23</f>
        <v>50052.310374891022</v>
      </c>
      <c r="U21" s="457">
        <f>P1_1cT!U23</f>
        <v>29444.703686420904</v>
      </c>
      <c r="V21" s="457">
        <f>P1_1cT!V23</f>
        <v>7720.4506396792058</v>
      </c>
      <c r="W21" s="457" t="str">
        <f>P1_1T!W23</f>
        <v/>
      </c>
      <c r="X21" s="466">
        <f>P1_1cT!AC23</f>
        <v>48462.281283508637</v>
      </c>
    </row>
    <row r="22" spans="2:24">
      <c r="B22" s="442">
        <v>2012</v>
      </c>
      <c r="C22" s="456">
        <f>P1_1cT!C24</f>
        <v>25216.606239520788</v>
      </c>
      <c r="D22" s="457">
        <f>P1_1cT!D24</f>
        <v>36404.494382022473</v>
      </c>
      <c r="E22" s="457">
        <f>P1_1cT!E24</f>
        <v>27582.977551301476</v>
      </c>
      <c r="F22" s="457">
        <f>P1_1cT!F24</f>
        <v>241242.39513288502</v>
      </c>
      <c r="G22" s="457">
        <f>P1_1cT!G24</f>
        <v>71812.577065351419</v>
      </c>
      <c r="H22" s="457">
        <f>P1_1cT!H24</f>
        <v>28664.473435432028</v>
      </c>
      <c r="I22" s="457">
        <f>P1_1cT!I24</f>
        <v>39042.468137139629</v>
      </c>
      <c r="J22" s="457">
        <f>P1_1cT!J24</f>
        <v>65730.965775547025</v>
      </c>
      <c r="K22" s="457">
        <f>P1_1cT!K24</f>
        <v>27639.207392424367</v>
      </c>
      <c r="L22" s="458">
        <f>P1_1cT!L24</f>
        <v>71753.1889646989</v>
      </c>
      <c r="M22" s="456">
        <f>P1_1cT!M24</f>
        <v>77932.489451476795</v>
      </c>
      <c r="N22" s="457">
        <f>P1_1cT!N24</f>
        <v>1071179.2513095695</v>
      </c>
      <c r="O22" s="457">
        <f>P1_1cT!O24</f>
        <v>58160.66519909208</v>
      </c>
      <c r="P22" s="457">
        <f>P1_1cT!P24</f>
        <v>23989.519252677146</v>
      </c>
      <c r="Q22" s="457">
        <f>P1_1cT!Q24</f>
        <v>51010.010956927705</v>
      </c>
      <c r="R22" s="457">
        <f>P1_1cT!R24</f>
        <v>43599.965014917245</v>
      </c>
      <c r="S22" s="457">
        <f>P1_1cT!S24</f>
        <v>41769.771234359047</v>
      </c>
      <c r="T22" s="457">
        <f>P1_1cT!T24</f>
        <v>48993.95757067878</v>
      </c>
      <c r="U22" s="457">
        <f>P1_1cT!U24</f>
        <v>29422.259537177943</v>
      </c>
      <c r="V22" s="457">
        <f>P1_1cT!V24</f>
        <v>7715.873015873015</v>
      </c>
      <c r="W22" s="457" t="str">
        <f>P1_1T!W24</f>
        <v/>
      </c>
      <c r="X22" s="466">
        <f>P1_1cT!AC24</f>
        <v>49862.499015563386</v>
      </c>
    </row>
    <row r="23" spans="2:24">
      <c r="B23" s="442">
        <v>2013</v>
      </c>
      <c r="C23" s="456">
        <f>P1_1cT!C25</f>
        <v>26990.376630355135</v>
      </c>
      <c r="D23" s="457">
        <f>P1_1cT!D25</f>
        <v>37660.223804679561</v>
      </c>
      <c r="E23" s="457">
        <f>P1_1cT!E25</f>
        <v>27698.315675088288</v>
      </c>
      <c r="F23" s="457">
        <f>P1_1cT!F25</f>
        <v>222120.85899783584</v>
      </c>
      <c r="G23" s="457">
        <f>P1_1cT!G25</f>
        <v>78251.413658112229</v>
      </c>
      <c r="H23" s="457">
        <f>P1_1cT!H25</f>
        <v>22758.25101462593</v>
      </c>
      <c r="I23" s="457">
        <f>P1_1cT!I25</f>
        <v>39159.927619946749</v>
      </c>
      <c r="J23" s="457">
        <f>P1_1cT!J25</f>
        <v>67889.035504955973</v>
      </c>
      <c r="K23" s="457">
        <f>P1_1cT!K25</f>
        <v>26932.400782829092</v>
      </c>
      <c r="L23" s="458">
        <f>P1_1cT!L25</f>
        <v>80405.259087393657</v>
      </c>
      <c r="M23" s="456">
        <f>P1_1cT!M25</f>
        <v>83463.25094337159</v>
      </c>
      <c r="N23" s="457">
        <f>P1_1cT!N25</f>
        <v>1130908.017126827</v>
      </c>
      <c r="O23" s="457">
        <f>P1_1cT!O25</f>
        <v>55303.214352457486</v>
      </c>
      <c r="P23" s="457">
        <f>P1_1cT!P25</f>
        <v>21015.666304922503</v>
      </c>
      <c r="Q23" s="457">
        <f>P1_1cT!Q25</f>
        <v>46000.581049486049</v>
      </c>
      <c r="R23" s="457">
        <f>P1_1cT!R25</f>
        <v>41555.857078245135</v>
      </c>
      <c r="S23" s="457">
        <f>P1_1cT!S25</f>
        <v>40761.553248750475</v>
      </c>
      <c r="T23" s="457">
        <f>P1_1cT!T25</f>
        <v>45355.10358170922</v>
      </c>
      <c r="U23" s="457">
        <f>P1_1cT!U25</f>
        <v>30585.098840012481</v>
      </c>
      <c r="V23" s="457">
        <f>P1_1cT!V25</f>
        <v>7366.6303162486365</v>
      </c>
      <c r="W23" s="457" t="str">
        <f>P1_1T!W25</f>
        <v/>
      </c>
      <c r="X23" s="466">
        <f>P1_1cT!AC25</f>
        <v>49197.966404966464</v>
      </c>
    </row>
    <row r="24" spans="2:24" ht="14.25" thickBot="1">
      <c r="B24" s="443">
        <v>2014</v>
      </c>
      <c r="C24" s="459">
        <f>P1_1cT!C26</f>
        <v>25031.772660261297</v>
      </c>
      <c r="D24" s="460">
        <f>P1_1cT!D26</f>
        <v>37861.429350791055</v>
      </c>
      <c r="E24" s="460">
        <f>P1_1cT!E26</f>
        <v>28287.032912204424</v>
      </c>
      <c r="F24" s="460">
        <f>P1_1cT!F26</f>
        <v>194584.74004051319</v>
      </c>
      <c r="G24" s="460">
        <f>P1_1cT!G26</f>
        <v>74309.368191721122</v>
      </c>
      <c r="H24" s="460">
        <f>P1_1cT!H26</f>
        <v>19591.442312014024</v>
      </c>
      <c r="I24" s="460">
        <f>P1_1cT!I26</f>
        <v>38574.962726172635</v>
      </c>
      <c r="J24" s="460">
        <f>P1_1cT!J26</f>
        <v>64672.164306830549</v>
      </c>
      <c r="K24" s="460">
        <f>P1_1cT!K26</f>
        <v>28248.451962974785</v>
      </c>
      <c r="L24" s="461">
        <f>P1_1cT!L26</f>
        <v>77026.154006460361</v>
      </c>
      <c r="M24" s="459">
        <f>P1_1cT!M26</f>
        <v>81375.796178343953</v>
      </c>
      <c r="N24" s="460">
        <f>P1_1cT!N26</f>
        <v>1038327.3042974968</v>
      </c>
      <c r="O24" s="460">
        <f>P1_1cT!O26</f>
        <v>55136.490568188288</v>
      </c>
      <c r="P24" s="460">
        <f>P1_1cT!P26</f>
        <v>19169.449531401486</v>
      </c>
      <c r="Q24" s="460">
        <f>P1_1cT!Q26</f>
        <v>44582.587143082281</v>
      </c>
      <c r="R24" s="460">
        <f>P1_1cT!R26</f>
        <v>39208.101902575188</v>
      </c>
      <c r="S24" s="460">
        <f>P1_1cT!S26</f>
        <v>39185.859992130994</v>
      </c>
      <c r="T24" s="460">
        <f>P1_1cT!T26</f>
        <v>43878.934175099806</v>
      </c>
      <c r="U24" s="460">
        <f>P1_1cT!U26</f>
        <v>28401.904659996791</v>
      </c>
      <c r="V24" s="460">
        <f>P1_1cT!V26</f>
        <v>7475.4017911912661</v>
      </c>
      <c r="W24" s="460" t="str">
        <f>P1_1T!W26</f>
        <v/>
      </c>
      <c r="X24" s="467">
        <f>P1_1cT!AC26</f>
        <v>48501.734776180063</v>
      </c>
    </row>
    <row r="25" spans="2:24" ht="14.25" thickBot="1">
      <c r="B25" s="443">
        <v>2015</v>
      </c>
      <c r="C25" s="459">
        <f>P1_1cT!C27</f>
        <v>26348.179826848856</v>
      </c>
      <c r="D25" s="460">
        <f>P1_1cT!D27</f>
        <v>40636.36363636364</v>
      </c>
      <c r="E25" s="460">
        <f>P1_1cT!E27</f>
        <v>28523.641383704566</v>
      </c>
      <c r="F25" s="460">
        <f>P1_1cT!F27</f>
        <v>191018.22079314041</v>
      </c>
      <c r="G25" s="460">
        <f>P1_1cT!G27</f>
        <v>67468.313292167688</v>
      </c>
      <c r="H25" s="460">
        <f>P1_1cT!H27</f>
        <v>18812.619288200294</v>
      </c>
      <c r="I25" s="460">
        <f>P1_1cT!I27</f>
        <v>38203.535828015767</v>
      </c>
      <c r="J25" s="460">
        <f>P1_1cT!J27</f>
        <v>67131.940906775344</v>
      </c>
      <c r="K25" s="460">
        <f>P1_1cT!K27</f>
        <v>28982.745073388443</v>
      </c>
      <c r="L25" s="461">
        <f>P1_1cT!L27</f>
        <v>77199.702205221663</v>
      </c>
      <c r="M25" s="459">
        <f>P1_1cT!M27</f>
        <v>79772.110253701205</v>
      </c>
      <c r="N25" s="460">
        <f>P1_1cT!N27</f>
        <v>972182.51786696003</v>
      </c>
      <c r="O25" s="460">
        <f>P1_1cT!O27</f>
        <v>53541.968553323088</v>
      </c>
      <c r="P25" s="460">
        <f>P1_1cT!P27</f>
        <v>18593.965385204472</v>
      </c>
      <c r="Q25" s="460">
        <f>P1_1cT!Q27</f>
        <v>44738.945917516052</v>
      </c>
      <c r="R25" s="460">
        <f>P1_1cT!R27</f>
        <v>38394.711461932449</v>
      </c>
      <c r="S25" s="460">
        <f>P1_1cT!S27</f>
        <v>38404.432793136322</v>
      </c>
      <c r="T25" s="460">
        <f>P1_1cT!T27</f>
        <v>41608.265947888591</v>
      </c>
      <c r="U25" s="460">
        <f>P1_1cT!U27</f>
        <v>27520.669917320331</v>
      </c>
      <c r="V25" s="460">
        <f>P1_1cT!V27</f>
        <v>7433.885350318471</v>
      </c>
      <c r="W25" s="460" t="str">
        <f>P1_1T!W27</f>
        <v/>
      </c>
      <c r="X25" s="467">
        <f>P1_1cT!AC27</f>
        <v>48160.122746027686</v>
      </c>
    </row>
    <row r="26" spans="2:24" ht="14.25" thickBot="1">
      <c r="C26" s="435"/>
      <c r="D26" s="435"/>
      <c r="E26" s="435"/>
      <c r="F26" s="435"/>
      <c r="G26" s="435"/>
      <c r="H26" s="435"/>
      <c r="I26" s="435"/>
      <c r="J26" s="435"/>
      <c r="K26" s="435"/>
      <c r="L26" s="435"/>
      <c r="M26" s="435"/>
      <c r="N26" s="435"/>
      <c r="O26" s="435"/>
      <c r="P26" s="435"/>
      <c r="Q26" s="435"/>
      <c r="R26" s="435"/>
      <c r="S26" s="435"/>
      <c r="T26" s="435"/>
      <c r="U26" s="435"/>
      <c r="V26" s="435"/>
      <c r="W26" s="435"/>
      <c r="X26" s="435"/>
    </row>
    <row r="27" spans="2:24">
      <c r="B27" s="468" t="str">
        <f ca="1">lookup!S4</f>
        <v>1995-2015</v>
      </c>
      <c r="C27" s="453">
        <f>P1_1cT!C30</f>
        <v>20434.692416202492</v>
      </c>
      <c r="D27" s="454">
        <f>P1_1cT!D30</f>
        <v>53236.705256198911</v>
      </c>
      <c r="E27" s="454">
        <f>P1_1cT!E30</f>
        <v>25421.917478746891</v>
      </c>
      <c r="F27" s="454">
        <f>P1_1cT!F30</f>
        <v>157619.7390682855</v>
      </c>
      <c r="G27" s="454">
        <f>P1_1cT!G30</f>
        <v>46358.157269946714</v>
      </c>
      <c r="H27" s="454">
        <f>P1_1cT!H30</f>
        <v>30960.703475496062</v>
      </c>
      <c r="I27" s="454">
        <f>P1_1cT!I30</f>
        <v>29893.087867496874</v>
      </c>
      <c r="J27" s="454">
        <f>P1_1cT!J30</f>
        <v>55868.508333713726</v>
      </c>
      <c r="K27" s="454">
        <f>P1_1cT!K30</f>
        <v>24159.853866910998</v>
      </c>
      <c r="L27" s="455">
        <f>P1_1cT!L30</f>
        <v>63142.263528880721</v>
      </c>
      <c r="M27" s="453">
        <f>P1_1cT!M30</f>
        <v>52828.511068578322</v>
      </c>
      <c r="N27" s="454">
        <f>P1_1cT!N30</f>
        <v>864823.26265231858</v>
      </c>
      <c r="O27" s="454">
        <f>P1_1cT!O30</f>
        <v>50168.615192842204</v>
      </c>
      <c r="P27" s="454">
        <f>P1_1cT!P30</f>
        <v>21915.610507506328</v>
      </c>
      <c r="Q27" s="454">
        <f>P1_1cT!Q30</f>
        <v>37810.163975333788</v>
      </c>
      <c r="R27" s="454">
        <f>P1_1cT!R30</f>
        <v>33515.243244600751</v>
      </c>
      <c r="S27" s="454">
        <f>P1_1cT!S30</f>
        <v>32118.402646268147</v>
      </c>
      <c r="T27" s="454">
        <f>P1_1cT!T30</f>
        <v>32028.682208733018</v>
      </c>
      <c r="U27" s="454">
        <f>P1_1cT!U30</f>
        <v>24548.527235290898</v>
      </c>
      <c r="V27" s="454">
        <f>P1_1cT!V30</f>
        <v>6556.6204444036021</v>
      </c>
      <c r="W27" s="454">
        <f>P1_1T!W30</f>
        <v>0</v>
      </c>
      <c r="X27" s="465">
        <f>P1_1cT!AC30</f>
        <v>39809.200154560487</v>
      </c>
    </row>
    <row r="28" spans="2:24">
      <c r="B28" s="442" t="str">
        <f>lookup!S5</f>
        <v>1995-2008</v>
      </c>
      <c r="C28" s="456">
        <f ca="1">P1_1cT!C31</f>
        <v>18442.99964321962</v>
      </c>
      <c r="D28" s="457">
        <f ca="1">P1_1cT!D31</f>
        <v>54054.477645181272</v>
      </c>
      <c r="E28" s="457">
        <f ca="1">P1_1cT!E31</f>
        <v>24264.13042141587</v>
      </c>
      <c r="F28" s="457">
        <f ca="1">P1_1cT!F31</f>
        <v>136839.75363881898</v>
      </c>
      <c r="G28" s="457">
        <f ca="1">P1_1cT!G31</f>
        <v>36716.033366226831</v>
      </c>
      <c r="H28" s="457">
        <f ca="1">P1_1cT!H31</f>
        <v>32335.277667598661</v>
      </c>
      <c r="I28" s="457">
        <f ca="1">P1_1cT!I31</f>
        <v>25937.748735754871</v>
      </c>
      <c r="J28" s="457">
        <f ca="1">P1_1cT!J31</f>
        <v>50753.719524060849</v>
      </c>
      <c r="K28" s="457">
        <f ca="1">P1_1cT!K31</f>
        <v>22889.573255448944</v>
      </c>
      <c r="L28" s="458">
        <f ca="1">P1_1cT!L31</f>
        <v>58242.973121798321</v>
      </c>
      <c r="M28" s="456">
        <f ca="1">P1_1cT!M31</f>
        <v>41441.16731429514</v>
      </c>
      <c r="N28" s="457">
        <f ca="1">P1_1cT!N31</f>
        <v>761847.75509060151</v>
      </c>
      <c r="O28" s="457">
        <f ca="1">P1_1cT!O31</f>
        <v>47847.947635159282</v>
      </c>
      <c r="P28" s="457">
        <f ca="1">P1_1cT!P31</f>
        <v>21984.524931181997</v>
      </c>
      <c r="Q28" s="457">
        <f ca="1">P1_1cT!Q31</f>
        <v>32840.264606563105</v>
      </c>
      <c r="R28" s="457">
        <f ca="1">P1_1cT!R31</f>
        <v>29646.464804898569</v>
      </c>
      <c r="S28" s="457">
        <f ca="1">P1_1cT!S31</f>
        <v>28312.157684250735</v>
      </c>
      <c r="T28" s="457">
        <f ca="1">P1_1cT!T31</f>
        <v>25840.866347541967</v>
      </c>
      <c r="U28" s="457">
        <f ca="1">P1_1cT!U31</f>
        <v>22299.940468604393</v>
      </c>
      <c r="V28" s="457">
        <f ca="1">P1_1cT!V31</f>
        <v>6159.475093211754</v>
      </c>
      <c r="W28" s="457">
        <f>P1_1T!W31</f>
        <v>0</v>
      </c>
      <c r="X28" s="466">
        <f ca="1">P1_1cT!AC31</f>
        <v>35544.914012986563</v>
      </c>
    </row>
    <row r="29" spans="2:24" ht="14.25" thickBot="1">
      <c r="B29" s="469" t="str">
        <f ca="1">lookup!S6</f>
        <v>2009-2015</v>
      </c>
      <c r="C29" s="459">
        <f ca="1">P1_1cT!C32</f>
        <v>24418.077962168227</v>
      </c>
      <c r="D29" s="460">
        <f ca="1">P1_1cT!D32</f>
        <v>51601.160478234167</v>
      </c>
      <c r="E29" s="460">
        <f ca="1">P1_1cT!E32</f>
        <v>27737.491593408922</v>
      </c>
      <c r="F29" s="460">
        <f ca="1">P1_1cT!F32</f>
        <v>199179.70992721856</v>
      </c>
      <c r="G29" s="460">
        <f ca="1">P1_1cT!G32</f>
        <v>65642.405077386487</v>
      </c>
      <c r="H29" s="460">
        <f ca="1">P1_1cT!H32</f>
        <v>28211.555091290851</v>
      </c>
      <c r="I29" s="460">
        <f ca="1">P1_1cT!I32</f>
        <v>37803.766130980883</v>
      </c>
      <c r="J29" s="460">
        <f ca="1">P1_1cT!J32</f>
        <v>66098.085953019428</v>
      </c>
      <c r="K29" s="460">
        <f ca="1">P1_1cT!K32</f>
        <v>26700.415089835111</v>
      </c>
      <c r="L29" s="461">
        <f ca="1">P1_1cT!L32</f>
        <v>72940.844343045464</v>
      </c>
      <c r="M29" s="459">
        <f ca="1">P1_1cT!M32</f>
        <v>75603.198577144663</v>
      </c>
      <c r="N29" s="460">
        <f ca="1">P1_1cT!N32</f>
        <v>1070774.2777757526</v>
      </c>
      <c r="O29" s="460">
        <f ca="1">P1_1cT!O32</f>
        <v>54809.950308208041</v>
      </c>
      <c r="P29" s="460">
        <f ca="1">P1_1cT!P32</f>
        <v>21777.781660154989</v>
      </c>
      <c r="Q29" s="460">
        <f ca="1">P1_1cT!Q32</f>
        <v>47749.962712875174</v>
      </c>
      <c r="R29" s="460">
        <f ca="1">P1_1cT!R32</f>
        <v>41252.800124005116</v>
      </c>
      <c r="S29" s="460">
        <f ca="1">P1_1cT!S32</f>
        <v>39730.89257030296</v>
      </c>
      <c r="T29" s="460">
        <f ca="1">P1_1cT!T32</f>
        <v>44404.31393111511</v>
      </c>
      <c r="U29" s="460">
        <f ca="1">P1_1cT!U32</f>
        <v>29045.700768663908</v>
      </c>
      <c r="V29" s="460">
        <f ca="1">P1_1cT!V32</f>
        <v>7350.9111467872999</v>
      </c>
      <c r="W29" s="460">
        <f>P1_1T!W32</f>
        <v>0</v>
      </c>
      <c r="X29" s="467">
        <f ca="1">P1_1cT!AC32</f>
        <v>48337.77243770835</v>
      </c>
    </row>
    <row r="31" spans="2:24" ht="14.25" thickBot="1">
      <c r="C31" s="390" t="s">
        <v>492</v>
      </c>
      <c r="D31" s="391"/>
      <c r="E31" s="391"/>
      <c r="F31" s="391"/>
      <c r="G31" s="391"/>
      <c r="H31" s="391"/>
      <c r="I31" s="391"/>
      <c r="J31" s="391"/>
      <c r="K31" s="391"/>
      <c r="L31" s="391"/>
      <c r="M31" s="390" t="s">
        <v>492</v>
      </c>
      <c r="N31" s="391"/>
      <c r="O31" s="391"/>
      <c r="P31" s="391"/>
      <c r="Q31" s="391"/>
      <c r="R31" s="391"/>
      <c r="S31" s="391"/>
      <c r="T31" s="391"/>
      <c r="U31" s="391"/>
      <c r="V31" s="391"/>
      <c r="W31" s="392"/>
      <c r="X31" s="392"/>
    </row>
    <row r="32" spans="2:24">
      <c r="B32" s="468">
        <v>1995</v>
      </c>
      <c r="C32" s="482">
        <f>P1_2T!C7</f>
        <v>88.866234439735621</v>
      </c>
      <c r="D32" s="483">
        <f>P1_2T!D7</f>
        <v>40.02650991240202</v>
      </c>
      <c r="E32" s="483">
        <f>P1_2T!E7</f>
        <v>86.868394030740703</v>
      </c>
      <c r="F32" s="483">
        <f>P1_2T!F7</f>
        <v>64.844893354620993</v>
      </c>
      <c r="G32" s="483">
        <f>P1_2T!G7</f>
        <v>55.563259446020254</v>
      </c>
      <c r="H32" s="483">
        <f>P1_2T!H7</f>
        <v>96.941945640885848</v>
      </c>
      <c r="I32" s="483">
        <f>P1_2T!I7</f>
        <v>55.689374057183194</v>
      </c>
      <c r="J32" s="483">
        <f>P1_2T!J7</f>
        <v>117.92626184031589</v>
      </c>
      <c r="K32" s="483">
        <f>P1_2T!K7</f>
        <v>107.692915165325</v>
      </c>
      <c r="L32" s="484">
        <f>P1_2T!L7</f>
        <v>47.53137098284558</v>
      </c>
      <c r="M32" s="482">
        <f>P1_2T!M7</f>
        <v>57.314451049487559</v>
      </c>
      <c r="N32" s="483">
        <f>P1_2T!N7</f>
        <v>131.44982855683043</v>
      </c>
      <c r="O32" s="483">
        <f>P1_2T!O7</f>
        <v>99.044574331064183</v>
      </c>
      <c r="P32" s="483">
        <f>P1_2T!P7</f>
        <v>73.855514704554452</v>
      </c>
      <c r="Q32" s="483">
        <f>P1_2T!Q7</f>
        <v>95.088478960122089</v>
      </c>
      <c r="R32" s="483">
        <f>P1_2T!R7</f>
        <v>100.66842878288828</v>
      </c>
      <c r="S32" s="483">
        <f>P1_2T!S7</f>
        <v>104.23434439452031</v>
      </c>
      <c r="T32" s="483">
        <f>P1_2T!T7</f>
        <v>85.048014289389428</v>
      </c>
      <c r="U32" s="483">
        <f>P1_2T!U7</f>
        <v>102.79103482353918</v>
      </c>
      <c r="V32" s="483">
        <f>P1_2T!V7</f>
        <v>99.872219348163469</v>
      </c>
      <c r="W32" s="483" t="str">
        <f>P1_2T!W7</f>
        <v>:</v>
      </c>
      <c r="X32" s="485">
        <f>P1_2T!AC7</f>
        <v>85.66586039147235</v>
      </c>
    </row>
    <row r="33" spans="2:24">
      <c r="B33" s="442">
        <v>1996</v>
      </c>
      <c r="C33" s="486">
        <f>P1_2T!C8</f>
        <v>91.603279469490644</v>
      </c>
      <c r="D33" s="487">
        <f>P1_2T!D8</f>
        <v>42.430794767477579</v>
      </c>
      <c r="E33" s="487">
        <f>P1_2T!E8</f>
        <v>89.070251708350199</v>
      </c>
      <c r="F33" s="487">
        <f>P1_2T!F8</f>
        <v>69.539546267172739</v>
      </c>
      <c r="G33" s="487">
        <f>P1_2T!G8</f>
        <v>58.400532268795743</v>
      </c>
      <c r="H33" s="487">
        <f>P1_2T!H8</f>
        <v>98.927242479402764</v>
      </c>
      <c r="I33" s="487">
        <f>P1_2T!I8</f>
        <v>55.275494095200472</v>
      </c>
      <c r="J33" s="487">
        <f>P1_2T!J8</f>
        <v>114.11988804265107</v>
      </c>
      <c r="K33" s="487">
        <f>P1_2T!K8</f>
        <v>106.84061519671724</v>
      </c>
      <c r="L33" s="488">
        <f>P1_2T!L8</f>
        <v>51.433081273790371</v>
      </c>
      <c r="M33" s="486">
        <f>P1_2T!M8</f>
        <v>59.505661229889164</v>
      </c>
      <c r="N33" s="487">
        <f>P1_2T!N8</f>
        <v>128.13800089862571</v>
      </c>
      <c r="O33" s="487">
        <f>P1_2T!O8</f>
        <v>99.751314296792884</v>
      </c>
      <c r="P33" s="487">
        <f>P1_2T!P8</f>
        <v>79.457653900213813</v>
      </c>
      <c r="Q33" s="487">
        <f>P1_2T!Q8</f>
        <v>95.307948832529732</v>
      </c>
      <c r="R33" s="487">
        <f>P1_2T!R8</f>
        <v>98.532573118582206</v>
      </c>
      <c r="S33" s="487">
        <f>P1_2T!S8</f>
        <v>103.89446754258064</v>
      </c>
      <c r="T33" s="487">
        <f>P1_2T!T8</f>
        <v>87.733748874244824</v>
      </c>
      <c r="U33" s="487">
        <f>P1_2T!U8</f>
        <v>106.09995247108515</v>
      </c>
      <c r="V33" s="487">
        <f>P1_2T!V8</f>
        <v>100.33140196585617</v>
      </c>
      <c r="W33" s="487" t="str">
        <f>P1_2T!W8</f>
        <v>:</v>
      </c>
      <c r="X33" s="489">
        <f>P1_2T!AC8</f>
        <v>86.591509730612302</v>
      </c>
    </row>
    <row r="34" spans="2:24">
      <c r="B34" s="442">
        <v>1997</v>
      </c>
      <c r="C34" s="486">
        <f>P1_2T!C9</f>
        <v>86.968202004969001</v>
      </c>
      <c r="D34" s="487">
        <f>P1_2T!D9</f>
        <v>49.859862455816803</v>
      </c>
      <c r="E34" s="487">
        <f>P1_2T!E9</f>
        <v>94.112205656877663</v>
      </c>
      <c r="F34" s="487">
        <f>P1_2T!F9</f>
        <v>72.71093413894971</v>
      </c>
      <c r="G34" s="487">
        <f>P1_2T!G9</f>
        <v>52.065119114661108</v>
      </c>
      <c r="H34" s="487">
        <f>P1_2T!H9</f>
        <v>97.499387792603358</v>
      </c>
      <c r="I34" s="487">
        <f>P1_2T!I9</f>
        <v>55.357710684737249</v>
      </c>
      <c r="J34" s="487">
        <f>P1_2T!J9</f>
        <v>113.66698235796902</v>
      </c>
      <c r="K34" s="487">
        <f>P1_2T!K9</f>
        <v>112.18558375768868</v>
      </c>
      <c r="L34" s="488">
        <f>P1_2T!L9</f>
        <v>54.493007861892373</v>
      </c>
      <c r="M34" s="486">
        <f>P1_2T!M9</f>
        <v>64.930341952250743</v>
      </c>
      <c r="N34" s="487">
        <f>P1_2T!N9</f>
        <v>124.85685755097124</v>
      </c>
      <c r="O34" s="487">
        <f>P1_2T!O9</f>
        <v>100.83080379759078</v>
      </c>
      <c r="P34" s="487">
        <f>P1_2T!P9</f>
        <v>83.433862217510054</v>
      </c>
      <c r="Q34" s="487">
        <f>P1_2T!Q9</f>
        <v>93.674875590009364</v>
      </c>
      <c r="R34" s="487">
        <f>P1_2T!R9</f>
        <v>98.173779930479327</v>
      </c>
      <c r="S34" s="487">
        <f>P1_2T!S9</f>
        <v>102.79722664970232</v>
      </c>
      <c r="T34" s="487">
        <f>P1_2T!T9</f>
        <v>98.990078142847267</v>
      </c>
      <c r="U34" s="487">
        <f>P1_2T!U9</f>
        <v>107.70274112070544</v>
      </c>
      <c r="V34" s="487">
        <f>P1_2T!V9</f>
        <v>99.827493768518067</v>
      </c>
      <c r="W34" s="487" t="str">
        <f>P1_2T!W9</f>
        <v>:</v>
      </c>
      <c r="X34" s="489">
        <f>P1_2T!AC9</f>
        <v>88.121839698108559</v>
      </c>
    </row>
    <row r="35" spans="2:24">
      <c r="B35" s="442">
        <v>1998</v>
      </c>
      <c r="C35" s="486">
        <f>P1_2T!C10</f>
        <v>94.612174832486161</v>
      </c>
      <c r="D35" s="487">
        <f>P1_2T!D10</f>
        <v>61.231030044567383</v>
      </c>
      <c r="E35" s="487">
        <f>P1_2T!E10</f>
        <v>97.016038948969523</v>
      </c>
      <c r="F35" s="487">
        <f>P1_2T!F10</f>
        <v>82.206369085746516</v>
      </c>
      <c r="G35" s="487">
        <f>P1_2T!G10</f>
        <v>60.357242172002742</v>
      </c>
      <c r="H35" s="487">
        <f>P1_2T!H10</f>
        <v>101.12825112597011</v>
      </c>
      <c r="I35" s="487">
        <f>P1_2T!I10</f>
        <v>60.040257415547501</v>
      </c>
      <c r="J35" s="487">
        <f>P1_2T!J10</f>
        <v>114.76021839467403</v>
      </c>
      <c r="K35" s="487">
        <f>P1_2T!K10</f>
        <v>117.42475461894777</v>
      </c>
      <c r="L35" s="488">
        <f>P1_2T!L10</f>
        <v>64.746892701708788</v>
      </c>
      <c r="M35" s="486">
        <f>P1_2T!M10</f>
        <v>72.778479383132293</v>
      </c>
      <c r="N35" s="487">
        <f>P1_2T!N10</f>
        <v>123.10441918577342</v>
      </c>
      <c r="O35" s="487">
        <f>P1_2T!O10</f>
        <v>104.55417716023906</v>
      </c>
      <c r="P35" s="487">
        <f>P1_2T!P10</f>
        <v>88.544213899288877</v>
      </c>
      <c r="Q35" s="487">
        <f>P1_2T!Q10</f>
        <v>90.425128376982371</v>
      </c>
      <c r="R35" s="487">
        <f>P1_2T!R10</f>
        <v>99.025083815383582</v>
      </c>
      <c r="S35" s="487">
        <f>P1_2T!S10</f>
        <v>103.79975612694227</v>
      </c>
      <c r="T35" s="487">
        <f>P1_2T!T10</f>
        <v>100.50226727170907</v>
      </c>
      <c r="U35" s="487">
        <f>P1_2T!U10</f>
        <v>97.751147030222995</v>
      </c>
      <c r="V35" s="487">
        <f>P1_2T!V10</f>
        <v>100.17063428120731</v>
      </c>
      <c r="W35" s="487" t="str">
        <f>P1_2T!W10</f>
        <v>:</v>
      </c>
      <c r="X35" s="489">
        <f>P1_2T!AC10</f>
        <v>91.14635011920916</v>
      </c>
    </row>
    <row r="36" spans="2:24">
      <c r="B36" s="443">
        <v>1999</v>
      </c>
      <c r="C36" s="507">
        <f>P1_2T!C11</f>
        <v>108.8407402923349</v>
      </c>
      <c r="D36" s="508">
        <f>P1_2T!D11</f>
        <v>70.176348547717836</v>
      </c>
      <c r="E36" s="508">
        <f>P1_2T!E11</f>
        <v>101.73000484893662</v>
      </c>
      <c r="F36" s="508">
        <f>P1_2T!F11</f>
        <v>81.095134752722302</v>
      </c>
      <c r="G36" s="508">
        <f>P1_2T!G11</f>
        <v>79.511441513258305</v>
      </c>
      <c r="H36" s="508">
        <f>P1_2T!H11</f>
        <v>100.50096438317186</v>
      </c>
      <c r="I36" s="508">
        <f>P1_2T!I11</f>
        <v>62.739945258516606</v>
      </c>
      <c r="J36" s="508">
        <f>P1_2T!J11</f>
        <v>113.18384088235267</v>
      </c>
      <c r="K36" s="508">
        <f>P1_2T!K11</f>
        <v>120.94110800267406</v>
      </c>
      <c r="L36" s="509">
        <f>P1_2T!L11</f>
        <v>70.923894519602953</v>
      </c>
      <c r="M36" s="507">
        <f>P1_2T!M11</f>
        <v>77.345836622575561</v>
      </c>
      <c r="N36" s="508">
        <f>P1_2T!N11</f>
        <v>125.35613158149795</v>
      </c>
      <c r="O36" s="508">
        <f>P1_2T!O11</f>
        <v>107.64525787784824</v>
      </c>
      <c r="P36" s="508">
        <f>P1_2T!P11</f>
        <v>95.985863774569381</v>
      </c>
      <c r="Q36" s="508">
        <f>P1_2T!Q11</f>
        <v>91.921106506793791</v>
      </c>
      <c r="R36" s="508">
        <f>P1_2T!R11</f>
        <v>98.585084565723335</v>
      </c>
      <c r="S36" s="508">
        <f>P1_2T!S11</f>
        <v>103.48950487641268</v>
      </c>
      <c r="T36" s="508">
        <f>P1_2T!T11</f>
        <v>95.85849250359415</v>
      </c>
      <c r="U36" s="508">
        <f>P1_2T!U11</f>
        <v>95.888386283198571</v>
      </c>
      <c r="V36" s="508">
        <f>P1_2T!V11</f>
        <v>100.77940598049643</v>
      </c>
      <c r="W36" s="508" t="str">
        <f>P1_2T!W11</f>
        <v>:</v>
      </c>
      <c r="X36" s="510">
        <f>P1_2T!AC11</f>
        <v>93.703249014641614</v>
      </c>
    </row>
    <row r="37" spans="2:24">
      <c r="B37" s="442">
        <v>2000</v>
      </c>
      <c r="C37" s="486">
        <f>P1_2T!C12</f>
        <v>103.03657052720455</v>
      </c>
      <c r="D37" s="487">
        <f>P1_2T!D12</f>
        <v>84.360387475276923</v>
      </c>
      <c r="E37" s="487">
        <f>P1_2T!E12</f>
        <v>104.48135399810694</v>
      </c>
      <c r="F37" s="487">
        <f>P1_2T!F12</f>
        <v>81.070163194676837</v>
      </c>
      <c r="G37" s="487">
        <f>P1_2T!G12</f>
        <v>83.849867361825687</v>
      </c>
      <c r="H37" s="487">
        <f>P1_2T!H12</f>
        <v>100.60260510306942</v>
      </c>
      <c r="I37" s="487">
        <f>P1_2T!I12</f>
        <v>67.835474695998712</v>
      </c>
      <c r="J37" s="487">
        <f>P1_2T!J12</f>
        <v>122.32529443770808</v>
      </c>
      <c r="K37" s="487">
        <f>P1_2T!K12</f>
        <v>125.23271488930756</v>
      </c>
      <c r="L37" s="488">
        <f>P1_2T!L12</f>
        <v>78.413528970234566</v>
      </c>
      <c r="M37" s="486">
        <f>P1_2T!M12</f>
        <v>85.105654467422738</v>
      </c>
      <c r="N37" s="487">
        <f>P1_2T!N12</f>
        <v>126.30729912784166</v>
      </c>
      <c r="O37" s="487">
        <f>P1_2T!O12</f>
        <v>106.65854712130201</v>
      </c>
      <c r="P37" s="487">
        <f>P1_2T!P12</f>
        <v>117.99253779778063</v>
      </c>
      <c r="Q37" s="487">
        <f>P1_2T!Q12</f>
        <v>91.678497854017621</v>
      </c>
      <c r="R37" s="487">
        <f>P1_2T!R12</f>
        <v>101.53173758340317</v>
      </c>
      <c r="S37" s="487">
        <f>P1_2T!S12</f>
        <v>107.76257586038942</v>
      </c>
      <c r="T37" s="487">
        <f>P1_2T!T12</f>
        <v>103.40073426530772</v>
      </c>
      <c r="U37" s="487">
        <f>P1_2T!U12</f>
        <v>106.17875897053841</v>
      </c>
      <c r="V37" s="487">
        <f>P1_2T!V12</f>
        <v>100.20659630075046</v>
      </c>
      <c r="W37" s="487" t="str">
        <f>P1_2T!W12</f>
        <v>:</v>
      </c>
      <c r="X37" s="489">
        <f>P1_2T!AC12</f>
        <v>97.453373743131905</v>
      </c>
    </row>
    <row r="38" spans="2:24">
      <c r="B38" s="442">
        <v>2001</v>
      </c>
      <c r="C38" s="486">
        <f>P1_2T!C13</f>
        <v>105.86034524984855</v>
      </c>
      <c r="D38" s="487">
        <f>P1_2T!D13</f>
        <v>77.365673730158875</v>
      </c>
      <c r="E38" s="487">
        <f>P1_2T!E13</f>
        <v>107.61301406458227</v>
      </c>
      <c r="F38" s="487">
        <f>P1_2T!F13</f>
        <v>98.675111616745866</v>
      </c>
      <c r="G38" s="487">
        <f>P1_2T!G13</f>
        <v>93.00395709734407</v>
      </c>
      <c r="H38" s="487">
        <f>P1_2T!H13</f>
        <v>99.878282339738419</v>
      </c>
      <c r="I38" s="487">
        <f>P1_2T!I13</f>
        <v>76.398479639873727</v>
      </c>
      <c r="J38" s="487">
        <f>P1_2T!J13</f>
        <v>110.22628424397361</v>
      </c>
      <c r="K38" s="487">
        <f>P1_2T!K13</f>
        <v>125.38546711009167</v>
      </c>
      <c r="L38" s="488">
        <f>P1_2T!L13</f>
        <v>81.278609592986101</v>
      </c>
      <c r="M38" s="486">
        <f>P1_2T!M13</f>
        <v>91.434338046806801</v>
      </c>
      <c r="N38" s="487">
        <f>P1_2T!N13</f>
        <v>119.11441322322869</v>
      </c>
      <c r="O38" s="487">
        <f>P1_2T!O13</f>
        <v>113.24318837896494</v>
      </c>
      <c r="P38" s="487">
        <f>P1_2T!P13</f>
        <v>116.26873197003447</v>
      </c>
      <c r="Q38" s="487">
        <f>P1_2T!Q13</f>
        <v>89.618520679422133</v>
      </c>
      <c r="R38" s="487">
        <f>P1_2T!R13</f>
        <v>101.27500694186347</v>
      </c>
      <c r="S38" s="487">
        <f>P1_2T!S13</f>
        <v>105.43502260654323</v>
      </c>
      <c r="T38" s="487">
        <f>P1_2T!T13</f>
        <v>103.73150692633695</v>
      </c>
      <c r="U38" s="487">
        <f>P1_2T!U13</f>
        <v>99.744953332143425</v>
      </c>
      <c r="V38" s="487">
        <f>P1_2T!V13</f>
        <v>100.12438184559073</v>
      </c>
      <c r="W38" s="487" t="str">
        <f>P1_2T!W13</f>
        <v>:</v>
      </c>
      <c r="X38" s="489">
        <f>P1_2T!AC13</f>
        <v>98.812893340307625</v>
      </c>
    </row>
    <row r="39" spans="2:24">
      <c r="B39" s="442">
        <v>2002</v>
      </c>
      <c r="C39" s="486">
        <f>P1_2T!C14</f>
        <v>101.9138401147782</v>
      </c>
      <c r="D39" s="487">
        <f>P1_2T!D14</f>
        <v>85.714614047773523</v>
      </c>
      <c r="E39" s="487">
        <f>P1_2T!E14</f>
        <v>111.17027296640751</v>
      </c>
      <c r="F39" s="487">
        <f>P1_2T!F14</f>
        <v>109.68132582529471</v>
      </c>
      <c r="G39" s="487">
        <f>P1_2T!G14</f>
        <v>100.76054937894747</v>
      </c>
      <c r="H39" s="487">
        <f>P1_2T!H14</f>
        <v>102.3270032044949</v>
      </c>
      <c r="I39" s="487">
        <f>P1_2T!I14</f>
        <v>80.887103284171346</v>
      </c>
      <c r="J39" s="487">
        <f>P1_2T!J14</f>
        <v>110.02526176799017</v>
      </c>
      <c r="K39" s="487">
        <f>P1_2T!K14</f>
        <v>116.60618009987584</v>
      </c>
      <c r="L39" s="488">
        <f>P1_2T!L14</f>
        <v>84.574862697562097</v>
      </c>
      <c r="M39" s="486">
        <f>P1_2T!M14</f>
        <v>95.120308995552335</v>
      </c>
      <c r="N39" s="487">
        <f>P1_2T!N14</f>
        <v>115.27257173503091</v>
      </c>
      <c r="O39" s="487">
        <f>P1_2T!O14</f>
        <v>115.94672639814334</v>
      </c>
      <c r="P39" s="487">
        <f>P1_2T!P14</f>
        <v>111.72545367694053</v>
      </c>
      <c r="Q39" s="487">
        <f>P1_2T!Q14</f>
        <v>90.250008373012776</v>
      </c>
      <c r="R39" s="487">
        <f>P1_2T!R14</f>
        <v>101.74838070790268</v>
      </c>
      <c r="S39" s="487">
        <f>P1_2T!S14</f>
        <v>106.04862593003644</v>
      </c>
      <c r="T39" s="487">
        <f>P1_2T!T14</f>
        <v>107.33278763671743</v>
      </c>
      <c r="U39" s="487">
        <f>P1_2T!U14</f>
        <v>99.778834974593792</v>
      </c>
      <c r="V39" s="487">
        <f>P1_2T!V14</f>
        <v>100.19092426475611</v>
      </c>
      <c r="W39" s="487" t="str">
        <f>P1_2T!W14</f>
        <v>:</v>
      </c>
      <c r="X39" s="489">
        <f>P1_2T!AC14</f>
        <v>99.917418377226767</v>
      </c>
    </row>
    <row r="40" spans="2:24">
      <c r="B40" s="442">
        <v>2003</v>
      </c>
      <c r="C40" s="486">
        <f>P1_2T!C15</f>
        <v>97.108355613621342</v>
      </c>
      <c r="D40" s="487">
        <f>P1_2T!D15</f>
        <v>85.858703591465016</v>
      </c>
      <c r="E40" s="487">
        <f>P1_2T!E15</f>
        <v>110.58132119303829</v>
      </c>
      <c r="F40" s="487">
        <f>P1_2T!F15</f>
        <v>116.50480406122429</v>
      </c>
      <c r="G40" s="487">
        <f>P1_2T!G15</f>
        <v>95.56104812547693</v>
      </c>
      <c r="H40" s="487">
        <f>P1_2T!H15</f>
        <v>101.93764180054762</v>
      </c>
      <c r="I40" s="487">
        <f>P1_2T!I15</f>
        <v>85.710812776870725</v>
      </c>
      <c r="J40" s="487">
        <f>P1_2T!J15</f>
        <v>106.8490215171624</v>
      </c>
      <c r="K40" s="487">
        <f>P1_2T!K15</f>
        <v>107.05809842570251</v>
      </c>
      <c r="L40" s="488">
        <f>P1_2T!L15</f>
        <v>83.213833752581635</v>
      </c>
      <c r="M40" s="486">
        <f>P1_2T!M15</f>
        <v>89.747946815645591</v>
      </c>
      <c r="N40" s="487">
        <f>P1_2T!N15</f>
        <v>108.06271250717899</v>
      </c>
      <c r="O40" s="487">
        <f>P1_2T!O15</f>
        <v>107.03022870131036</v>
      </c>
      <c r="P40" s="487">
        <f>P1_2T!P15</f>
        <v>110.73521555837085</v>
      </c>
      <c r="Q40" s="487">
        <f>P1_2T!Q15</f>
        <v>96.931016240344917</v>
      </c>
      <c r="R40" s="487">
        <f>P1_2T!R15</f>
        <v>102.2775563102177</v>
      </c>
      <c r="S40" s="487">
        <f>P1_2T!S15</f>
        <v>105.10790831381051</v>
      </c>
      <c r="T40" s="487">
        <f>P1_2T!T15</f>
        <v>102.46969178330853</v>
      </c>
      <c r="U40" s="487">
        <f>P1_2T!U15</f>
        <v>100.40792619870005</v>
      </c>
      <c r="V40" s="487">
        <f>P1_2T!V15</f>
        <v>100.18287425502295</v>
      </c>
      <c r="W40" s="487" t="str">
        <f>P1_2T!W15</f>
        <v>:</v>
      </c>
      <c r="X40" s="489">
        <f>P1_2T!AC15</f>
        <v>99.157816170913435</v>
      </c>
    </row>
    <row r="41" spans="2:24">
      <c r="B41" s="443">
        <v>2004</v>
      </c>
      <c r="C41" s="507">
        <f>P1_2T!C16</f>
        <v>95.109636539846221</v>
      </c>
      <c r="D41" s="508">
        <f>P1_2T!D16</f>
        <v>92.160516458360192</v>
      </c>
      <c r="E41" s="508">
        <f>P1_2T!E16</f>
        <v>107.1628269909922</v>
      </c>
      <c r="F41" s="508">
        <f>P1_2T!F16</f>
        <v>103.32462363590768</v>
      </c>
      <c r="G41" s="508">
        <f>P1_2T!G16</f>
        <v>108.37449650181026</v>
      </c>
      <c r="H41" s="508">
        <f>P1_2T!H16</f>
        <v>100.81304028946204</v>
      </c>
      <c r="I41" s="508">
        <f>P1_2T!I16</f>
        <v>93.929375856690228</v>
      </c>
      <c r="J41" s="508">
        <f>P1_2T!J16</f>
        <v>105.09154822860623</v>
      </c>
      <c r="K41" s="508">
        <f>P1_2T!K16</f>
        <v>102.56139911601146</v>
      </c>
      <c r="L41" s="509">
        <f>P1_2T!L16</f>
        <v>98.05019860973519</v>
      </c>
      <c r="M41" s="507">
        <f>P1_2T!M16</f>
        <v>92.377247280666325</v>
      </c>
      <c r="N41" s="508">
        <f>P1_2T!N16</f>
        <v>104.41593944504255</v>
      </c>
      <c r="O41" s="508">
        <f>P1_2T!O16</f>
        <v>102.44161766198144</v>
      </c>
      <c r="P41" s="508">
        <f>P1_2T!P16</f>
        <v>97.541031527587393</v>
      </c>
      <c r="Q41" s="508">
        <f>P1_2T!Q16</f>
        <v>100.07403820316637</v>
      </c>
      <c r="R41" s="508">
        <f>P1_2T!R16</f>
        <v>101.02774999850412</v>
      </c>
      <c r="S41" s="508">
        <f>P1_2T!S16</f>
        <v>102.72993016036422</v>
      </c>
      <c r="T41" s="508">
        <f>P1_2T!T16</f>
        <v>98.659397238252197</v>
      </c>
      <c r="U41" s="508">
        <f>P1_2T!U16</f>
        <v>101.79903329353554</v>
      </c>
      <c r="V41" s="508">
        <f>P1_2T!V16</f>
        <v>100.26557508709604</v>
      </c>
      <c r="W41" s="508" t="str">
        <f>P1_2T!W16</f>
        <v>:</v>
      </c>
      <c r="X41" s="510">
        <f>P1_2T!AC16</f>
        <v>99.759489230008995</v>
      </c>
    </row>
    <row r="42" spans="2:24">
      <c r="B42" s="442">
        <v>2005</v>
      </c>
      <c r="C42" s="486">
        <f>P1_2T!C17</f>
        <v>100</v>
      </c>
      <c r="D42" s="487">
        <f>P1_2T!D17</f>
        <v>100</v>
      </c>
      <c r="E42" s="487">
        <f>P1_2T!E17</f>
        <v>100</v>
      </c>
      <c r="F42" s="487">
        <f>P1_2T!F17</f>
        <v>100</v>
      </c>
      <c r="G42" s="487">
        <f>P1_2T!G17</f>
        <v>100</v>
      </c>
      <c r="H42" s="487">
        <f>P1_2T!H17</f>
        <v>100</v>
      </c>
      <c r="I42" s="487">
        <f>P1_2T!I17</f>
        <v>100</v>
      </c>
      <c r="J42" s="487">
        <f>P1_2T!J17</f>
        <v>100</v>
      </c>
      <c r="K42" s="487">
        <f>P1_2T!K17</f>
        <v>100</v>
      </c>
      <c r="L42" s="488">
        <f>P1_2T!L17</f>
        <v>100</v>
      </c>
      <c r="M42" s="486">
        <f>P1_2T!M17</f>
        <v>100</v>
      </c>
      <c r="N42" s="487">
        <f>P1_2T!N17</f>
        <v>100</v>
      </c>
      <c r="O42" s="487">
        <f>P1_2T!O17</f>
        <v>100</v>
      </c>
      <c r="P42" s="487">
        <f>P1_2T!P17</f>
        <v>100</v>
      </c>
      <c r="Q42" s="487">
        <f>P1_2T!Q17</f>
        <v>100</v>
      </c>
      <c r="R42" s="487">
        <f>P1_2T!R17</f>
        <v>100</v>
      </c>
      <c r="S42" s="487">
        <f>P1_2T!S17</f>
        <v>100</v>
      </c>
      <c r="T42" s="487">
        <f>P1_2T!T17</f>
        <v>100</v>
      </c>
      <c r="U42" s="487">
        <f>P1_2T!U17</f>
        <v>100</v>
      </c>
      <c r="V42" s="487">
        <f>P1_2T!V17</f>
        <v>100</v>
      </c>
      <c r="W42" s="487" t="str">
        <f>P1_2T!W17</f>
        <v>:</v>
      </c>
      <c r="X42" s="489">
        <f>P1_2T!AC17</f>
        <v>100</v>
      </c>
    </row>
    <row r="43" spans="2:24">
      <c r="B43" s="442">
        <v>2006</v>
      </c>
      <c r="C43" s="486">
        <f>P1_2T!C18</f>
        <v>103.79391937077196</v>
      </c>
      <c r="D43" s="487">
        <f>P1_2T!D18</f>
        <v>95.719152315959391</v>
      </c>
      <c r="E43" s="487">
        <f>P1_2T!E18</f>
        <v>95.527099736844107</v>
      </c>
      <c r="F43" s="487">
        <f>P1_2T!F18</f>
        <v>96.625126454134417</v>
      </c>
      <c r="G43" s="487">
        <f>P1_2T!G18</f>
        <v>104.8762213001377</v>
      </c>
      <c r="H43" s="487">
        <f>P1_2T!H18</f>
        <v>104.41494402363074</v>
      </c>
      <c r="I43" s="487">
        <f>P1_2T!I18</f>
        <v>104.35834344612746</v>
      </c>
      <c r="J43" s="487">
        <f>P1_2T!J18</f>
        <v>109.45978745011354</v>
      </c>
      <c r="K43" s="487">
        <f>P1_2T!K18</f>
        <v>101.20902839182627</v>
      </c>
      <c r="L43" s="488">
        <f>P1_2T!L18</f>
        <v>93.123002745807369</v>
      </c>
      <c r="M43" s="486">
        <f>P1_2T!M18</f>
        <v>108.70533254582153</v>
      </c>
      <c r="N43" s="487">
        <f>P1_2T!N18</f>
        <v>98.520533388823779</v>
      </c>
      <c r="O43" s="487">
        <f>P1_2T!O18</f>
        <v>99.532493110715464</v>
      </c>
      <c r="P43" s="487">
        <f>P1_2T!P18</f>
        <v>106.97381857327355</v>
      </c>
      <c r="Q43" s="487">
        <f>P1_2T!Q18</f>
        <v>103.45579636965259</v>
      </c>
      <c r="R43" s="487">
        <f>P1_2T!R18</f>
        <v>99.601589876798826</v>
      </c>
      <c r="S43" s="487">
        <f>P1_2T!S18</f>
        <v>99.690380648741765</v>
      </c>
      <c r="T43" s="487">
        <f>P1_2T!T18</f>
        <v>104.32137519108467</v>
      </c>
      <c r="U43" s="487">
        <f>P1_2T!U18</f>
        <v>96.442996858649764</v>
      </c>
      <c r="V43" s="487">
        <f>P1_2T!V18</f>
        <v>100.27189284132201</v>
      </c>
      <c r="W43" s="487" t="str">
        <f>P1_2T!W18</f>
        <v>:</v>
      </c>
      <c r="X43" s="489">
        <f>P1_2T!AC18</f>
        <v>102.74548754679952</v>
      </c>
    </row>
    <row r="44" spans="2:24">
      <c r="B44" s="442">
        <v>2007</v>
      </c>
      <c r="C44" s="486">
        <f>P1_2T!C19</f>
        <v>90.222018123561469</v>
      </c>
      <c r="D44" s="487">
        <f>P1_2T!D19</f>
        <v>89.882216695380066</v>
      </c>
      <c r="E44" s="487">
        <f>P1_2T!E19</f>
        <v>95.091364469139748</v>
      </c>
      <c r="F44" s="487">
        <f>P1_2T!F19</f>
        <v>108.23108953889773</v>
      </c>
      <c r="G44" s="487">
        <f>P1_2T!G19</f>
        <v>103.79328121065603</v>
      </c>
      <c r="H44" s="487">
        <f>P1_2T!H19</f>
        <v>107.67902706696692</v>
      </c>
      <c r="I44" s="487">
        <f>P1_2T!I19</f>
        <v>109.95353074217174</v>
      </c>
      <c r="J44" s="487">
        <f>P1_2T!J19</f>
        <v>108.64283060300042</v>
      </c>
      <c r="K44" s="487">
        <f>P1_2T!K19</f>
        <v>103.2801413159506</v>
      </c>
      <c r="L44" s="488">
        <f>P1_2T!L19</f>
        <v>97.162783760147434</v>
      </c>
      <c r="M44" s="486">
        <f>P1_2T!M19</f>
        <v>116.18076266520738</v>
      </c>
      <c r="N44" s="487">
        <f>P1_2T!N19</f>
        <v>95.902189414064111</v>
      </c>
      <c r="O44" s="487">
        <f>P1_2T!O19</f>
        <v>97.237000671138247</v>
      </c>
      <c r="P44" s="487">
        <f>P1_2T!P19</f>
        <v>95.317790289604815</v>
      </c>
      <c r="Q44" s="487">
        <f>P1_2T!Q19</f>
        <v>100.62834359056126</v>
      </c>
      <c r="R44" s="487">
        <f>P1_2T!R19</f>
        <v>98.106284416437873</v>
      </c>
      <c r="S44" s="487">
        <f>P1_2T!S19</f>
        <v>99.618184385136843</v>
      </c>
      <c r="T44" s="487">
        <f>P1_2T!T19</f>
        <v>106.36490267299932</v>
      </c>
      <c r="U44" s="487">
        <f>P1_2T!U19</f>
        <v>93.917058411831334</v>
      </c>
      <c r="V44" s="487">
        <f>P1_2T!V19</f>
        <v>100.27048998595818</v>
      </c>
      <c r="W44" s="487" t="str">
        <f>P1_2T!W19</f>
        <v>:</v>
      </c>
      <c r="X44" s="489">
        <f>P1_2T!AC19</f>
        <v>103.58955942516124</v>
      </c>
    </row>
    <row r="45" spans="2:24">
      <c r="B45" s="442">
        <v>2008</v>
      </c>
      <c r="C45" s="486">
        <f>P1_2T!C20</f>
        <v>87.019303913290884</v>
      </c>
      <c r="D45" s="487">
        <f>P1_2T!D20</f>
        <v>98.746327484428519</v>
      </c>
      <c r="E45" s="487">
        <f>P1_2T!E20</f>
        <v>98.025390661202124</v>
      </c>
      <c r="F45" s="487">
        <f>P1_2T!F20</f>
        <v>112.52184055296898</v>
      </c>
      <c r="G45" s="487">
        <f>P1_2T!G20</f>
        <v>83.101571156655993</v>
      </c>
      <c r="H45" s="487">
        <f>P1_2T!H20</f>
        <v>106.68770987429761</v>
      </c>
      <c r="I45" s="487">
        <f>P1_2T!I20</f>
        <v>109.00976825611018</v>
      </c>
      <c r="J45" s="487">
        <f>P1_2T!J20</f>
        <v>120.69958180614707</v>
      </c>
      <c r="K45" s="487">
        <f>P1_2T!K20</f>
        <v>100.68891887066891</v>
      </c>
      <c r="L45" s="488">
        <f>P1_2T!L20</f>
        <v>102.43339171447987</v>
      </c>
      <c r="M45" s="486">
        <f>P1_2T!M20</f>
        <v>120.77069880556704</v>
      </c>
      <c r="N45" s="487">
        <f>P1_2T!N20</f>
        <v>98.256850251096765</v>
      </c>
      <c r="O45" s="487">
        <f>P1_2T!O20</f>
        <v>94.9484217057569</v>
      </c>
      <c r="P45" s="487">
        <f>P1_2T!P20</f>
        <v>92.794262498332074</v>
      </c>
      <c r="Q45" s="487">
        <f>P1_2T!Q20</f>
        <v>100.15093390619505</v>
      </c>
      <c r="R45" s="487">
        <f>P1_2T!R20</f>
        <v>103.12787504563387</v>
      </c>
      <c r="S45" s="487">
        <f>P1_2T!S20</f>
        <v>104.4627571432694</v>
      </c>
      <c r="T45" s="487">
        <f>P1_2T!T20</f>
        <v>106.03463218900868</v>
      </c>
      <c r="U45" s="487">
        <f>P1_2T!U20</f>
        <v>108.10758866861522</v>
      </c>
      <c r="V45" s="487">
        <f>P1_2T!V20</f>
        <v>100.37240041386445</v>
      </c>
      <c r="W45" s="487" t="str">
        <f>P1_2T!W20</f>
        <v>:</v>
      </c>
      <c r="X45" s="489">
        <f>P1_2T!AC20</f>
        <v>104.72589746008983</v>
      </c>
    </row>
    <row r="46" spans="2:24">
      <c r="B46" s="443">
        <v>2009</v>
      </c>
      <c r="C46" s="507">
        <f>P1_2T!C21</f>
        <v>78.496456269016846</v>
      </c>
      <c r="D46" s="508">
        <f>P1_2T!D21</f>
        <v>71.245422201344837</v>
      </c>
      <c r="E46" s="508">
        <f>P1_2T!E21</f>
        <v>94.3893805393555</v>
      </c>
      <c r="F46" s="508">
        <f>P1_2T!F21</f>
        <v>107.71387924792289</v>
      </c>
      <c r="G46" s="508">
        <f>P1_2T!G21</f>
        <v>95.81546799690544</v>
      </c>
      <c r="H46" s="508">
        <f>P1_2T!H21</f>
        <v>92.55363859188617</v>
      </c>
      <c r="I46" s="508">
        <f>P1_2T!I21</f>
        <v>109.33504182064755</v>
      </c>
      <c r="J46" s="508">
        <f>P1_2T!J21</f>
        <v>122.29964627589803</v>
      </c>
      <c r="K46" s="508">
        <f>P1_2T!K21</f>
        <v>97.228042260224527</v>
      </c>
      <c r="L46" s="509">
        <f>P1_2T!L21</f>
        <v>98.341790045773607</v>
      </c>
      <c r="M46" s="507">
        <f>P1_2T!M21</f>
        <v>127.03447584321086</v>
      </c>
      <c r="N46" s="508">
        <f>P1_2T!N21</f>
        <v>103.48279329718515</v>
      </c>
      <c r="O46" s="508">
        <f>P1_2T!O21</f>
        <v>88.048086739065852</v>
      </c>
      <c r="P46" s="508">
        <f>P1_2T!P21</f>
        <v>86.10370738842461</v>
      </c>
      <c r="Q46" s="508">
        <f>P1_2T!Q21</f>
        <v>105.94847267711425</v>
      </c>
      <c r="R46" s="508">
        <f>P1_2T!R21</f>
        <v>101.43092390916968</v>
      </c>
      <c r="S46" s="508">
        <f>P1_2T!S21</f>
        <v>102.91479742643862</v>
      </c>
      <c r="T46" s="508">
        <f>P1_2T!T21</f>
        <v>118.33000249104937</v>
      </c>
      <c r="U46" s="508">
        <f>P1_2T!U21</f>
        <v>103.61278377241329</v>
      </c>
      <c r="V46" s="508">
        <f>P1_2T!V21</f>
        <v>101.54205668914148</v>
      </c>
      <c r="W46" s="508" t="str">
        <f>P1_2T!W21</f>
        <v>:</v>
      </c>
      <c r="X46" s="510">
        <f>P1_2T!AC21</f>
        <v>102.77188587992741</v>
      </c>
    </row>
    <row r="47" spans="2:24">
      <c r="B47" s="442">
        <v>2010</v>
      </c>
      <c r="C47" s="486">
        <f>P1_2T!C22</f>
        <v>84.98590006700708</v>
      </c>
      <c r="D47" s="487">
        <f>P1_2T!D22</f>
        <v>85.973550751013079</v>
      </c>
      <c r="E47" s="487">
        <f>P1_2T!E22</f>
        <v>96.322894692615193</v>
      </c>
      <c r="F47" s="487">
        <f>P1_2T!F22</f>
        <v>100.89647646201195</v>
      </c>
      <c r="G47" s="487">
        <f>P1_2T!G22</f>
        <v>101.55620317890923</v>
      </c>
      <c r="H47" s="487">
        <f>P1_2T!H22</f>
        <v>84.808693245080804</v>
      </c>
      <c r="I47" s="487">
        <f>P1_2T!I22</f>
        <v>113.36412169587902</v>
      </c>
      <c r="J47" s="487">
        <f>P1_2T!J22</f>
        <v>126.73080755443466</v>
      </c>
      <c r="K47" s="487">
        <f>P1_2T!K22</f>
        <v>98.332297225015779</v>
      </c>
      <c r="L47" s="488">
        <f>P1_2T!L22</f>
        <v>94.756881651010175</v>
      </c>
      <c r="M47" s="486">
        <f>P1_2T!M22</f>
        <v>128.1266209265433</v>
      </c>
      <c r="N47" s="487">
        <f>P1_2T!N22</f>
        <v>100.80530753037904</v>
      </c>
      <c r="O47" s="487">
        <f>P1_2T!O22</f>
        <v>87.899637895368713</v>
      </c>
      <c r="P47" s="487">
        <f>P1_2T!P22</f>
        <v>85.006499686065311</v>
      </c>
      <c r="Q47" s="487">
        <f>P1_2T!Q22</f>
        <v>102.88735005605241</v>
      </c>
      <c r="R47" s="487">
        <f>P1_2T!R22</f>
        <v>100.95666715751219</v>
      </c>
      <c r="S47" s="487">
        <f>P1_2T!S22</f>
        <v>100.89698121810306</v>
      </c>
      <c r="T47" s="487">
        <f>P1_2T!T22</f>
        <v>128.32385130653844</v>
      </c>
      <c r="U47" s="487">
        <f>P1_2T!U22</f>
        <v>104.57125508467055</v>
      </c>
      <c r="V47" s="487">
        <f>P1_2T!V22</f>
        <v>102.07581367555298</v>
      </c>
      <c r="W47" s="487" t="str">
        <f>P1_2T!W22</f>
        <v>:</v>
      </c>
      <c r="X47" s="489">
        <f>P1_2T!AC22</f>
        <v>103.10100506691384</v>
      </c>
    </row>
    <row r="48" spans="2:24">
      <c r="B48" s="442">
        <v>2011</v>
      </c>
      <c r="C48" s="486">
        <f>P1_2T!C23</f>
        <v>97.185746806152437</v>
      </c>
      <c r="D48" s="487">
        <f>P1_2T!D23</f>
        <v>66.283659786061477</v>
      </c>
      <c r="E48" s="487">
        <f>P1_2T!E23</f>
        <v>93.928448086258214</v>
      </c>
      <c r="F48" s="487">
        <f>P1_2T!F23</f>
        <v>96.647751489189829</v>
      </c>
      <c r="G48" s="487">
        <f>P1_2T!G23</f>
        <v>102.29304682113198</v>
      </c>
      <c r="H48" s="487">
        <f>P1_2T!H23</f>
        <v>77.540084275471727</v>
      </c>
      <c r="I48" s="487">
        <f>P1_2T!I23</f>
        <v>114.4038680100969</v>
      </c>
      <c r="J48" s="487">
        <f>P1_2T!J23</f>
        <v>123.51013982656742</v>
      </c>
      <c r="K48" s="487">
        <f>P1_2T!K23</f>
        <v>102.59240045696261</v>
      </c>
      <c r="L48" s="488">
        <f>P1_2T!L23</f>
        <v>94.785059707465365</v>
      </c>
      <c r="M48" s="486">
        <f>P1_2T!M23</f>
        <v>126.87373083621023</v>
      </c>
      <c r="N48" s="487">
        <f>P1_2T!N23</f>
        <v>96.773185827106346</v>
      </c>
      <c r="O48" s="487">
        <f>P1_2T!O23</f>
        <v>89.818689610615991</v>
      </c>
      <c r="P48" s="487">
        <f>P1_2T!P23</f>
        <v>78.567226492446849</v>
      </c>
      <c r="Q48" s="487">
        <f>P1_2T!Q23</f>
        <v>104.05421586498389</v>
      </c>
      <c r="R48" s="487">
        <f>P1_2T!R23</f>
        <v>99.875607241860081</v>
      </c>
      <c r="S48" s="487">
        <f>P1_2T!S23</f>
        <v>100.82762790766779</v>
      </c>
      <c r="T48" s="487">
        <f>P1_2T!T23</f>
        <v>141.13577652543725</v>
      </c>
      <c r="U48" s="487">
        <f>P1_2T!U23</f>
        <v>103.95200327664351</v>
      </c>
      <c r="V48" s="487">
        <f>P1_2T!V23</f>
        <v>102.73019555925489</v>
      </c>
      <c r="W48" s="487" t="str">
        <f>P1_2T!W23</f>
        <v>:</v>
      </c>
      <c r="X48" s="489">
        <f>P1_2T!AC23</f>
        <v>102.98711193441802</v>
      </c>
    </row>
    <row r="49" spans="2:24">
      <c r="B49" s="442">
        <v>2012</v>
      </c>
      <c r="C49" s="486">
        <f>P1_2T!C24</f>
        <v>96.323549325601263</v>
      </c>
      <c r="D49" s="487">
        <f>P1_2T!D24</f>
        <v>44.611078689912034</v>
      </c>
      <c r="E49" s="487">
        <f>P1_2T!E24</f>
        <v>92.405114452140623</v>
      </c>
      <c r="F49" s="487">
        <f>P1_2T!F24</f>
        <v>95.929403652073802</v>
      </c>
      <c r="G49" s="487">
        <f>P1_2T!G24</f>
        <v>99.697764140311335</v>
      </c>
      <c r="H49" s="487">
        <f>P1_2T!H24</f>
        <v>72.861475926160281</v>
      </c>
      <c r="I49" s="487">
        <f>P1_2T!I24</f>
        <v>114.43837970341974</v>
      </c>
      <c r="J49" s="487">
        <f>P1_2T!J24</f>
        <v>120.86895132618038</v>
      </c>
      <c r="K49" s="487">
        <f>P1_2T!K24</f>
        <v>103.77260247760289</v>
      </c>
      <c r="L49" s="488">
        <f>P1_2T!L24</f>
        <v>97.772169082542177</v>
      </c>
      <c r="M49" s="486">
        <f>P1_2T!M24</f>
        <v>126.58981921790348</v>
      </c>
      <c r="N49" s="487">
        <f>P1_2T!N24</f>
        <v>97.014379379272086</v>
      </c>
      <c r="O49" s="487">
        <f>P1_2T!O24</f>
        <v>92.555776880037129</v>
      </c>
      <c r="P49" s="487">
        <f>P1_2T!P24</f>
        <v>82.317583103435027</v>
      </c>
      <c r="Q49" s="487">
        <f>P1_2T!Q24</f>
        <v>107.95288015323446</v>
      </c>
      <c r="R49" s="487">
        <f>P1_2T!R24</f>
        <v>99.12018554341627</v>
      </c>
      <c r="S49" s="487">
        <f>P1_2T!S24</f>
        <v>103.00785299928718</v>
      </c>
      <c r="T49" s="487">
        <f>P1_2T!T24</f>
        <v>135.7986551490628</v>
      </c>
      <c r="U49" s="487">
        <f>P1_2T!U24</f>
        <v>102.97192347924293</v>
      </c>
      <c r="V49" s="487">
        <f>P1_2T!V24</f>
        <v>102.62627382389408</v>
      </c>
      <c r="W49" s="487" t="str">
        <f>P1_2T!W24</f>
        <v>:</v>
      </c>
      <c r="X49" s="489">
        <f>P1_2T!AC24</f>
        <v>103.78390229593823</v>
      </c>
    </row>
    <row r="50" spans="2:24">
      <c r="B50" s="442">
        <v>2013</v>
      </c>
      <c r="C50" s="486">
        <f>P1_2T!C25</f>
        <v>103.10696831685684</v>
      </c>
      <c r="D50" s="487">
        <f>P1_2T!D25</f>
        <v>47.143826329294626</v>
      </c>
      <c r="E50" s="487">
        <f>P1_2T!E25</f>
        <v>92.163884150523458</v>
      </c>
      <c r="F50" s="487">
        <f>P1_2T!F25</f>
        <v>101.62555295542168</v>
      </c>
      <c r="G50" s="487">
        <f>P1_2T!G25</f>
        <v>112.21936978130458</v>
      </c>
      <c r="H50" s="487">
        <f>P1_2T!H25</f>
        <v>61.789547900647854</v>
      </c>
      <c r="I50" s="487">
        <f>P1_2T!I25</f>
        <v>113.56882260499378</v>
      </c>
      <c r="J50" s="487">
        <f>P1_2T!J25</f>
        <v>122.95308387363208</v>
      </c>
      <c r="K50" s="487">
        <f>P1_2T!K25</f>
        <v>100.31746083261217</v>
      </c>
      <c r="L50" s="488">
        <f>P1_2T!L25</f>
        <v>107.20353543368239</v>
      </c>
      <c r="M50" s="486">
        <f>P1_2T!M25</f>
        <v>121.99910559774099</v>
      </c>
      <c r="N50" s="487">
        <f>P1_2T!N25</f>
        <v>110.12059359593005</v>
      </c>
      <c r="O50" s="487">
        <f>P1_2T!O25</f>
        <v>88.752333016774926</v>
      </c>
      <c r="P50" s="487">
        <f>P1_2T!P25</f>
        <v>74.455150989259351</v>
      </c>
      <c r="Q50" s="487">
        <f>P1_2T!Q25</f>
        <v>103.54785250233543</v>
      </c>
      <c r="R50" s="487">
        <f>P1_2T!R25</f>
        <v>97.542962339109692</v>
      </c>
      <c r="S50" s="487">
        <f>P1_2T!S25</f>
        <v>104.06374741963084</v>
      </c>
      <c r="T50" s="487">
        <f>P1_2T!T25</f>
        <v>125.00788169264594</v>
      </c>
      <c r="U50" s="487">
        <f>P1_2T!U25</f>
        <v>107.34424798723505</v>
      </c>
      <c r="V50" s="487">
        <f>P1_2T!V25</f>
        <v>97.952758748500045</v>
      </c>
      <c r="W50" s="487" t="str">
        <f>P1_2T!W25</f>
        <v>:</v>
      </c>
      <c r="X50" s="489">
        <f>P1_2T!AC25</f>
        <v>103.80660440134295</v>
      </c>
    </row>
    <row r="51" spans="2:24" ht="14.25" thickBot="1">
      <c r="B51" s="443">
        <v>2014</v>
      </c>
      <c r="C51" s="490">
        <f>P1_2T!C26</f>
        <v>100.15739736136541</v>
      </c>
      <c r="D51" s="491">
        <f>P1_2T!D26</f>
        <v>44.637438166174803</v>
      </c>
      <c r="E51" s="491">
        <f>P1_2T!E26</f>
        <v>94.815566057157596</v>
      </c>
      <c r="F51" s="491">
        <f>P1_2T!F26</f>
        <v>102.46516520224738</v>
      </c>
      <c r="G51" s="491">
        <f>P1_2T!G26</f>
        <v>112.56949465362362</v>
      </c>
      <c r="H51" s="491">
        <f>P1_2T!H26</f>
        <v>56.006871032124408</v>
      </c>
      <c r="I51" s="491">
        <f>P1_2T!I26</f>
        <v>113.40316182013356</v>
      </c>
      <c r="J51" s="491">
        <f>P1_2T!J26</f>
        <v>116.1583538688167</v>
      </c>
      <c r="K51" s="491">
        <f>P1_2T!K26</f>
        <v>103.35526330336944</v>
      </c>
      <c r="L51" s="492">
        <f>P1_2T!L26</f>
        <v>101.17737862220473</v>
      </c>
      <c r="M51" s="490">
        <f>P1_2T!M26</f>
        <v>114.37796786441426</v>
      </c>
      <c r="N51" s="491">
        <f>P1_2T!N26</f>
        <v>107.80711478291165</v>
      </c>
      <c r="O51" s="491">
        <f>P1_2T!O26</f>
        <v>89.108933154250536</v>
      </c>
      <c r="P51" s="491">
        <f>P1_2T!P26</f>
        <v>69.984754467369626</v>
      </c>
      <c r="Q51" s="491">
        <f>P1_2T!Q26</f>
        <v>105.69404529798227</v>
      </c>
      <c r="R51" s="491">
        <f>P1_2T!R26</f>
        <v>96.137245622279025</v>
      </c>
      <c r="S51" s="491">
        <f>P1_2T!S26</f>
        <v>102.66293039980501</v>
      </c>
      <c r="T51" s="491">
        <f>P1_2T!T26</f>
        <v>123.5463451213932</v>
      </c>
      <c r="U51" s="491">
        <f>P1_2T!U26</f>
        <v>101.55525346089379</v>
      </c>
      <c r="V51" s="491">
        <f>P1_2T!V26</f>
        <v>97.643807078283075</v>
      </c>
      <c r="W51" s="491" t="str">
        <f>P1_2T!W26</f>
        <v>:</v>
      </c>
      <c r="X51" s="493">
        <f>P1_2T!AC26</f>
        <v>103.63097846840429</v>
      </c>
    </row>
    <row r="52" spans="2:24" ht="14.25" thickBot="1">
      <c r="B52" s="443">
        <v>2015</v>
      </c>
      <c r="C52" s="490">
        <f>P1_2T!C27</f>
        <v>104.25725664689767</v>
      </c>
      <c r="D52" s="491">
        <f>P1_2T!D27</f>
        <v>47.729368372521897</v>
      </c>
      <c r="E52" s="491">
        <f>P1_2T!E27</f>
        <v>96.260132011419032</v>
      </c>
      <c r="F52" s="491">
        <f>P1_2T!F27</f>
        <v>110.57163235025536</v>
      </c>
      <c r="G52" s="491">
        <f>P1_2T!G27</f>
        <v>112.37979371978039</v>
      </c>
      <c r="H52" s="491">
        <f>P1_2T!H27</f>
        <v>53.003785005852755</v>
      </c>
      <c r="I52" s="491">
        <f>P1_2T!I27</f>
        <v>113.43153943454153</v>
      </c>
      <c r="J52" s="491">
        <f>P1_2T!J27</f>
        <v>120.41564510912464</v>
      </c>
      <c r="K52" s="491">
        <f>P1_2T!K27</f>
        <v>106.99222513196108</v>
      </c>
      <c r="L52" s="492">
        <f>P1_2T!L27</f>
        <v>101.74839776126343</v>
      </c>
      <c r="M52" s="490">
        <f>P1_2T!M27</f>
        <v>114.45885258745707</v>
      </c>
      <c r="N52" s="491">
        <f>P1_2T!N27</f>
        <v>102.87648945466282</v>
      </c>
      <c r="O52" s="491">
        <f>P1_2T!O27</f>
        <v>88.31578456699566</v>
      </c>
      <c r="P52" s="491">
        <f>P1_2T!P27</f>
        <v>70.470167740788341</v>
      </c>
      <c r="Q52" s="491">
        <f>P1_2T!Q27</f>
        <v>106.23211730806202</v>
      </c>
      <c r="R52" s="491">
        <f>P1_2T!R27</f>
        <v>96.96028758975126</v>
      </c>
      <c r="S52" s="491">
        <f>P1_2T!S27</f>
        <v>103.48002361691348</v>
      </c>
      <c r="T52" s="491">
        <f>P1_2T!T27</f>
        <v>119.73412297061724</v>
      </c>
      <c r="U52" s="491">
        <f>P1_2T!U27</f>
        <v>100.55472979391939</v>
      </c>
      <c r="V52" s="491">
        <f>P1_2T!V27</f>
        <v>97.293234172814763</v>
      </c>
      <c r="W52" s="491" t="str">
        <f>P1_2T!W27</f>
        <v>:</v>
      </c>
      <c r="X52" s="493">
        <f>P1_2T!AC27</f>
        <v>104.3718755178366</v>
      </c>
    </row>
    <row r="53" spans="2:24" ht="14.25" thickBot="1">
      <c r="C53" s="436"/>
      <c r="D53" s="436"/>
      <c r="E53" s="436"/>
      <c r="F53" s="436"/>
      <c r="G53" s="436"/>
      <c r="H53" s="436"/>
      <c r="I53" s="436"/>
      <c r="J53" s="436"/>
      <c r="K53" s="436"/>
      <c r="L53" s="436"/>
      <c r="M53" s="436"/>
      <c r="N53" s="436"/>
      <c r="O53" s="436"/>
      <c r="P53" s="436"/>
      <c r="Q53" s="436"/>
      <c r="R53" s="436"/>
      <c r="S53" s="436"/>
      <c r="T53" s="436"/>
      <c r="U53" s="436"/>
      <c r="V53" s="436"/>
      <c r="W53" s="436"/>
      <c r="X53" s="436"/>
    </row>
    <row r="54" spans="2:24">
      <c r="B54" s="468" t="str">
        <f ca="1">B27</f>
        <v>1995-2015</v>
      </c>
      <c r="C54" s="482">
        <f>P1_2T!C30</f>
        <v>96.165137870706531</v>
      </c>
      <c r="D54" s="483">
        <f>P1_2T!D30</f>
        <v>70.53126103919557</v>
      </c>
      <c r="E54" s="483">
        <f>P1_2T!E30</f>
        <v>98.034998060174161</v>
      </c>
      <c r="F54" s="483">
        <f>P1_2T!F30</f>
        <v>95.851467801818359</v>
      </c>
      <c r="G54" s="483">
        <f>P1_2T!G30</f>
        <v>91.226177473312347</v>
      </c>
      <c r="H54" s="483">
        <f>P1_2T!H30</f>
        <v>91.328673385784072</v>
      </c>
      <c r="I54" s="483">
        <f>P1_2T!I30</f>
        <v>90.910981204710055</v>
      </c>
      <c r="J54" s="483">
        <f>P1_2T!J30</f>
        <v>115.23397282891995</v>
      </c>
      <c r="K54" s="483">
        <f>P1_2T!K30</f>
        <v>107.60462936421602</v>
      </c>
      <c r="L54" s="484">
        <f>P1_2T!L30</f>
        <v>85.864936737491263</v>
      </c>
      <c r="M54" s="482">
        <f>P1_2T!M30</f>
        <v>99.56083965397643</v>
      </c>
      <c r="N54" s="483">
        <f>P1_2T!N30</f>
        <v>110.36369574921207</v>
      </c>
      <c r="O54" s="483">
        <f>P1_2T!O30</f>
        <v>98.731599670283643</v>
      </c>
      <c r="P54" s="483">
        <f>P1_2T!P30</f>
        <v>91.311001916945244</v>
      </c>
      <c r="Q54" s="483">
        <f>P1_2T!Q30</f>
        <v>98.834363206789277</v>
      </c>
      <c r="R54" s="483">
        <f>P1_2T!R30</f>
        <v>99.795476690329366</v>
      </c>
      <c r="S54" s="483">
        <f>P1_2T!S30</f>
        <v>103.18688788696647</v>
      </c>
      <c r="T54" s="483">
        <f>P1_2T!T30</f>
        <v>109.1582982972164</v>
      </c>
      <c r="U54" s="483">
        <f>P1_2T!U30</f>
        <v>101.96060044249415</v>
      </c>
      <c r="V54" s="483">
        <f>P1_2T!V30</f>
        <v>100.22525857552588</v>
      </c>
      <c r="W54" s="483">
        <f>P1_2T!W30</f>
        <v>0</v>
      </c>
      <c r="X54" s="485">
        <f>P1_2T!AC30</f>
        <v>98.849719419641175</v>
      </c>
    </row>
    <row r="55" spans="2:24">
      <c r="B55" s="442" t="str">
        <f t="shared" ref="B55:B56" si="0">B28</f>
        <v>1995-2008</v>
      </c>
      <c r="C55" s="486">
        <f ca="1">P1_2T!C31</f>
        <v>96.78247289228139</v>
      </c>
      <c r="D55" s="487">
        <f ca="1">P1_2T!D31</f>
        <v>76.680866966198863</v>
      </c>
      <c r="E55" s="487">
        <f ca="1">P1_2T!E31</f>
        <v>99.889252805299151</v>
      </c>
      <c r="F55" s="487">
        <f ca="1">P1_2T!F31</f>
        <v>92.645068748504485</v>
      </c>
      <c r="G55" s="487">
        <f ca="1">P1_2T!G31</f>
        <v>84.229899046256605</v>
      </c>
      <c r="H55" s="487">
        <f ca="1">P1_2T!H31</f>
        <v>101.38128893744582</v>
      </c>
      <c r="I55" s="487">
        <f ca="1">P1_2T!I31</f>
        <v>79.798976443514221</v>
      </c>
      <c r="J55" s="487">
        <f ca="1">P1_2T!J31</f>
        <v>111.92691439804744</v>
      </c>
      <c r="K55" s="487">
        <f ca="1">P1_2T!K31</f>
        <v>110.50763749719911</v>
      </c>
      <c r="L55" s="488">
        <f ca="1">P1_2T!L31</f>
        <v>79.098461370241026</v>
      </c>
      <c r="M55" s="486">
        <f ca="1">P1_2T!M31</f>
        <v>87.951218561430366</v>
      </c>
      <c r="N55" s="487">
        <f ca="1">P1_2T!N31</f>
        <v>114.19698191900045</v>
      </c>
      <c r="O55" s="487">
        <f ca="1">P1_2T!O31</f>
        <v>103.4903108009177</v>
      </c>
      <c r="P55" s="487">
        <f ca="1">P1_2T!P31</f>
        <v>97.901853599147202</v>
      </c>
      <c r="Q55" s="487">
        <f ca="1">P1_2T!Q31</f>
        <v>95.65747810591499</v>
      </c>
      <c r="R55" s="487">
        <f ca="1">P1_2T!R31</f>
        <v>100.26293793527275</v>
      </c>
      <c r="S55" s="487">
        <f ca="1">P1_2T!S31</f>
        <v>103.50504890274642</v>
      </c>
      <c r="T55" s="487">
        <f ca="1">P1_2T!T31</f>
        <v>100.03197349891431</v>
      </c>
      <c r="U55" s="487">
        <f ca="1">P1_2T!U31</f>
        <v>101.18645803123991</v>
      </c>
      <c r="V55" s="487">
        <f ca="1">P1_2T!V31</f>
        <v>100.20473502418588</v>
      </c>
      <c r="W55" s="487">
        <f>P1_2T!W31</f>
        <v>0</v>
      </c>
      <c r="X55" s="489">
        <f ca="1">P1_2T!AC31</f>
        <v>96.527910303405946</v>
      </c>
    </row>
    <row r="56" spans="2:24" ht="14.25" thickBot="1">
      <c r="B56" s="469" t="str">
        <f t="shared" ca="1" si="0"/>
        <v>2009-2015</v>
      </c>
      <c r="C56" s="490">
        <f ca="1">P1_2T!C32</f>
        <v>94.930467827556782</v>
      </c>
      <c r="D56" s="491">
        <f ca="1">P1_2T!D32</f>
        <v>58.232049185188949</v>
      </c>
      <c r="E56" s="491">
        <f ca="1">P1_2T!E32</f>
        <v>94.326488569924237</v>
      </c>
      <c r="F56" s="491">
        <f ca="1">P1_2T!F32</f>
        <v>102.26426590844611</v>
      </c>
      <c r="G56" s="491">
        <f ca="1">P1_2T!G32</f>
        <v>105.2187343274238</v>
      </c>
      <c r="H56" s="491">
        <f ca="1">P1_2T!H32</f>
        <v>71.223442282460567</v>
      </c>
      <c r="I56" s="491">
        <f ca="1">P1_2T!I32</f>
        <v>113.13499072710172</v>
      </c>
      <c r="J56" s="491">
        <f ca="1">P1_2T!J32</f>
        <v>121.84808969066485</v>
      </c>
      <c r="K56" s="491">
        <f ca="1">P1_2T!K32</f>
        <v>101.79861309824979</v>
      </c>
      <c r="L56" s="492">
        <f ca="1">P1_2T!L32</f>
        <v>99.397887471991694</v>
      </c>
      <c r="M56" s="490">
        <f ca="1">P1_2T!M32</f>
        <v>122.78008183906859</v>
      </c>
      <c r="N56" s="491">
        <f ca="1">P1_2T!N32</f>
        <v>102.6971234096353</v>
      </c>
      <c r="O56" s="491">
        <f ca="1">P1_2T!O32</f>
        <v>89.214177409015548</v>
      </c>
      <c r="P56" s="491">
        <f ca="1">P1_2T!P32</f>
        <v>78.1292985525413</v>
      </c>
      <c r="Q56" s="491">
        <f ca="1">P1_2T!Q32</f>
        <v>105.18813340853782</v>
      </c>
      <c r="R56" s="491">
        <f ca="1">P1_2T!R32</f>
        <v>98.860554200442607</v>
      </c>
      <c r="S56" s="491">
        <f ca="1">P1_2T!S32</f>
        <v>102.55056585540657</v>
      </c>
      <c r="T56" s="491">
        <f ca="1">P1_2T!T32</f>
        <v>127.41094789382062</v>
      </c>
      <c r="U56" s="491">
        <f ca="1">P1_2T!U32</f>
        <v>103.50888526500265</v>
      </c>
      <c r="V56" s="491">
        <f ca="1">P1_2T!V32</f>
        <v>100.2663056782059</v>
      </c>
      <c r="W56" s="491">
        <f>P1_2T!W32</f>
        <v>0</v>
      </c>
      <c r="X56" s="493">
        <f ca="1">P1_2T!AC32</f>
        <v>103.49333765211161</v>
      </c>
    </row>
    <row r="57" spans="2:24" s="314" customFormat="1"/>
    <row r="58" spans="2:24" ht="14.25" thickBot="1">
      <c r="C58" s="392" t="s">
        <v>491</v>
      </c>
      <c r="D58" s="372"/>
      <c r="E58" s="372"/>
      <c r="F58" s="372"/>
      <c r="G58" s="372"/>
      <c r="H58" s="372"/>
      <c r="I58" s="372"/>
      <c r="J58" s="372"/>
      <c r="K58" s="372"/>
      <c r="L58" s="372"/>
      <c r="M58" s="392" t="s">
        <v>491</v>
      </c>
      <c r="N58" s="372"/>
      <c r="O58" s="372"/>
      <c r="P58" s="372"/>
      <c r="Q58" s="372"/>
      <c r="R58" s="372"/>
      <c r="S58" s="372"/>
      <c r="T58" s="372"/>
      <c r="U58" s="372"/>
      <c r="V58" s="372"/>
      <c r="W58" s="372"/>
      <c r="X58" s="372"/>
    </row>
    <row r="59" spans="2:24">
      <c r="B59" s="468">
        <v>1996</v>
      </c>
      <c r="C59" s="482">
        <f>P1_3T!C8</f>
        <v>3.0799606251023635</v>
      </c>
      <c r="D59" s="483">
        <f>P1_3T!D8</f>
        <v>6.006731189747323</v>
      </c>
      <c r="E59" s="483">
        <f>P1_3T!E8</f>
        <v>2.5347051734723065</v>
      </c>
      <c r="F59" s="483">
        <f>P1_3T!F8</f>
        <v>7.2398190045248816</v>
      </c>
      <c r="G59" s="483">
        <f>P1_3T!G8</f>
        <v>5.1063829787234036</v>
      </c>
      <c r="H59" s="483">
        <f>P1_3T!H8</f>
        <v>2.0479234508777986</v>
      </c>
      <c r="I59" s="483">
        <f>P1_3T!I8</f>
        <v>-0.74319377617303983</v>
      </c>
      <c r="J59" s="483">
        <f>P1_3T!J8</f>
        <v>-3.227757531073995</v>
      </c>
      <c r="K59" s="483">
        <f>P1_3T!K8</f>
        <v>-0.79141693518032397</v>
      </c>
      <c r="L59" s="484">
        <f>P1_3T!L8</f>
        <v>8.2087055564901412</v>
      </c>
      <c r="M59" s="482">
        <f>P1_3T!M8</f>
        <v>3.8231373419412717</v>
      </c>
      <c r="N59" s="483">
        <f>P1_3T!N8</f>
        <v>-2.5194613751610309</v>
      </c>
      <c r="O59" s="483">
        <f>P1_3T!O8</f>
        <v>0.71355747702681349</v>
      </c>
      <c r="P59" s="483">
        <f>P1_3T!P8</f>
        <v>7.5852686398161469</v>
      </c>
      <c r="Q59" s="483">
        <f>P1_3T!Q8</f>
        <v>0.23080595547194352</v>
      </c>
      <c r="R59" s="483">
        <f>P1_3T!R8</f>
        <v>-2.121673786041185</v>
      </c>
      <c r="S59" s="483">
        <f>P1_3T!S8</f>
        <v>-0.32606992821218567</v>
      </c>
      <c r="T59" s="483">
        <f>P1_3T!T8</f>
        <v>3.1579039290873392</v>
      </c>
      <c r="U59" s="483">
        <f>P1_3T!U8</f>
        <v>3.2190722208667011</v>
      </c>
      <c r="V59" s="483">
        <f>P1_3T!V8</f>
        <v>0.45977011494252873</v>
      </c>
      <c r="W59" s="483"/>
      <c r="X59" s="485">
        <f>P1_3T!AC8</f>
        <v>1.080534690143734</v>
      </c>
    </row>
    <row r="60" spans="2:24">
      <c r="B60" s="442">
        <v>1997</v>
      </c>
      <c r="C60" s="486">
        <f>P1_3T!C9</f>
        <v>-5.0599470798044903</v>
      </c>
      <c r="D60" s="487">
        <f>P1_3T!D9</f>
        <v>17.508669656203264</v>
      </c>
      <c r="E60" s="487">
        <f>P1_3T!E9</f>
        <v>5.6606485912229481</v>
      </c>
      <c r="F60" s="487">
        <f>P1_3T!F9</f>
        <v>4.5605530119400211</v>
      </c>
      <c r="G60" s="487">
        <f>P1_3T!G9</f>
        <v>-10.848211322758345</v>
      </c>
      <c r="H60" s="487">
        <f>P1_3T!H9</f>
        <v>-1.4433382059514002</v>
      </c>
      <c r="I60" s="487">
        <f>P1_3T!I9</f>
        <v>0.14873967367017546</v>
      </c>
      <c r="J60" s="487">
        <f>P1_3T!J9</f>
        <v>-0.39686832194646365</v>
      </c>
      <c r="K60" s="487">
        <f>P1_3T!K9</f>
        <v>5.0027497044360647</v>
      </c>
      <c r="L60" s="488">
        <f>P1_3T!L9</f>
        <v>5.9493355488723267</v>
      </c>
      <c r="M60" s="486">
        <f>P1_3T!M9</f>
        <v>9.1162430771154987</v>
      </c>
      <c r="N60" s="487">
        <f>P1_3T!N9</f>
        <v>-2.5606325404204524</v>
      </c>
      <c r="O60" s="487">
        <f>P1_3T!O9</f>
        <v>1.0821807295551717</v>
      </c>
      <c r="P60" s="487">
        <f>P1_3T!P9</f>
        <v>5.0041854020629915</v>
      </c>
      <c r="Q60" s="487">
        <f>P1_3T!Q9</f>
        <v>-1.7134701381412847</v>
      </c>
      <c r="R60" s="487">
        <f>P1_3T!R9</f>
        <v>-0.36413662685037873</v>
      </c>
      <c r="S60" s="487">
        <f>P1_3T!S9</f>
        <v>-1.0561109930407389</v>
      </c>
      <c r="T60" s="487">
        <f>P1_3T!T9</f>
        <v>12.830101771596429</v>
      </c>
      <c r="U60" s="487">
        <f>P1_3T!U9</f>
        <v>1.5106403087759168</v>
      </c>
      <c r="V60" s="487">
        <f>P1_3T!V9</f>
        <v>-0.50224375167167334</v>
      </c>
      <c r="W60" s="487"/>
      <c r="X60" s="489">
        <f>P1_3T!AC9</f>
        <v>1.7672979397831683</v>
      </c>
    </row>
    <row r="61" spans="2:24">
      <c r="B61" s="442">
        <v>1998</v>
      </c>
      <c r="C61" s="486">
        <f>P1_3T!C10</f>
        <v>8.789388134160129</v>
      </c>
      <c r="D61" s="487">
        <f>P1_3T!D10</f>
        <v>22.806255430060819</v>
      </c>
      <c r="E61" s="487">
        <f>P1_3T!E10</f>
        <v>3.0855012607811019</v>
      </c>
      <c r="F61" s="487">
        <f>P1_3T!F10</f>
        <v>13.059156864428617</v>
      </c>
      <c r="G61" s="487">
        <f>P1_3T!G10</f>
        <v>15.926445955266519</v>
      </c>
      <c r="H61" s="487">
        <f>P1_3T!H10</f>
        <v>3.7219344813588982</v>
      </c>
      <c r="I61" s="487">
        <f>P1_3T!I10</f>
        <v>8.458707328916466</v>
      </c>
      <c r="J61" s="487">
        <f>P1_3T!J10</f>
        <v>0.96178856342126251</v>
      </c>
      <c r="K61" s="487">
        <f>P1_3T!K10</f>
        <v>4.6700927924707907</v>
      </c>
      <c r="L61" s="488">
        <f>P1_3T!L10</f>
        <v>18.816881728760432</v>
      </c>
      <c r="M61" s="486">
        <f>P1_3T!M10</f>
        <v>12.087010779418073</v>
      </c>
      <c r="N61" s="487">
        <f>P1_3T!N10</f>
        <v>-1.4035579619504734</v>
      </c>
      <c r="O61" s="487">
        <f>P1_3T!O10</f>
        <v>3.6926943180207603</v>
      </c>
      <c r="P61" s="487">
        <f>P1_3T!P10</f>
        <v>6.1250331052112319</v>
      </c>
      <c r="Q61" s="487">
        <f>P1_3T!Q10</f>
        <v>-3.4691769725430817</v>
      </c>
      <c r="R61" s="487">
        <f>P1_3T!R10</f>
        <v>0.86713976532950143</v>
      </c>
      <c r="S61" s="487">
        <f>P1_3T!S10</f>
        <v>0.97524953728202124</v>
      </c>
      <c r="T61" s="487">
        <f>P1_3T!T10</f>
        <v>1.5276168654798501</v>
      </c>
      <c r="U61" s="487">
        <f>P1_3T!U10</f>
        <v>-9.2398707655262147</v>
      </c>
      <c r="V61" s="487">
        <f>P1_3T!V10</f>
        <v>0.34373347435219037</v>
      </c>
      <c r="W61" s="487"/>
      <c r="X61" s="489">
        <f>P1_3T!AC10</f>
        <v>3.4321916467723521</v>
      </c>
    </row>
    <row r="62" spans="2:24">
      <c r="B62" s="443">
        <v>1999</v>
      </c>
      <c r="C62" s="507">
        <f>P1_3T!C11</f>
        <v>15.038831403084089</v>
      </c>
      <c r="D62" s="508">
        <f>P1_3T!D11</f>
        <v>14.609126282278041</v>
      </c>
      <c r="E62" s="508">
        <f>P1_3T!E11</f>
        <v>4.8589552315639839</v>
      </c>
      <c r="F62" s="508">
        <f>P1_3T!F11</f>
        <v>-1.351761846901584</v>
      </c>
      <c r="G62" s="508">
        <f>P1_3T!G11</f>
        <v>31.734715921365293</v>
      </c>
      <c r="H62" s="508">
        <f>P1_3T!H11</f>
        <v>-0.62028833270027639</v>
      </c>
      <c r="I62" s="508">
        <f>P1_3T!I11</f>
        <v>4.4964628054209834</v>
      </c>
      <c r="J62" s="508">
        <f>P1_3T!J11</f>
        <v>-1.373627145689118</v>
      </c>
      <c r="K62" s="508">
        <f>P1_3T!K11</f>
        <v>2.9945588518682533</v>
      </c>
      <c r="L62" s="509">
        <f>P1_3T!L11</f>
        <v>9.5402289749283042</v>
      </c>
      <c r="M62" s="507">
        <f>P1_3T!M11</f>
        <v>6.2756975388274352</v>
      </c>
      <c r="N62" s="508">
        <f>P1_3T!N11</f>
        <v>1.8291076881054338</v>
      </c>
      <c r="O62" s="508">
        <f>P1_3T!O11</f>
        <v>2.9564392371160855</v>
      </c>
      <c r="P62" s="508">
        <f>P1_3T!P11</f>
        <v>8.4044451326257441</v>
      </c>
      <c r="Q62" s="508">
        <f>P1_3T!Q11</f>
        <v>1.6543831970850802</v>
      </c>
      <c r="R62" s="508">
        <f>P1_3T!R11</f>
        <v>-0.44433110552126026</v>
      </c>
      <c r="S62" s="508">
        <f>P1_3T!S11</f>
        <v>-0.29889400717876613</v>
      </c>
      <c r="T62" s="508">
        <f>P1_3T!T11</f>
        <v>-4.6205671714454235</v>
      </c>
      <c r="U62" s="508">
        <f>P1_3T!U11</f>
        <v>-1.9056152317563086</v>
      </c>
      <c r="V62" s="508">
        <f>P1_3T!V11</f>
        <v>0.60773469555971893</v>
      </c>
      <c r="W62" s="508"/>
      <c r="X62" s="510">
        <f>P1_3T!AC11</f>
        <v>2.8052674540322493</v>
      </c>
    </row>
    <row r="63" spans="2:24">
      <c r="B63" s="442">
        <v>2000</v>
      </c>
      <c r="C63" s="486">
        <f>P1_3T!C12</f>
        <v>-5.3327180149096378</v>
      </c>
      <c r="D63" s="487">
        <f>P1_3T!D12</f>
        <v>20.211993386795211</v>
      </c>
      <c r="E63" s="487">
        <f>P1_3T!E12</f>
        <v>2.7045601278166829</v>
      </c>
      <c r="F63" s="487">
        <f>P1_3T!F12</f>
        <v>-3.0792917628929661E-2</v>
      </c>
      <c r="G63" s="487">
        <f>P1_3T!G12</f>
        <v>5.4563541623678917</v>
      </c>
      <c r="H63" s="487">
        <f>P1_3T!H12</f>
        <v>0.1011340742065215</v>
      </c>
      <c r="I63" s="487">
        <f>P1_3T!I12</f>
        <v>8.1216670121184169</v>
      </c>
      <c r="J63" s="487">
        <f>P1_3T!J12</f>
        <v>8.0766419341232361</v>
      </c>
      <c r="K63" s="487">
        <f>P1_3T!K12</f>
        <v>3.5485096486288294</v>
      </c>
      <c r="L63" s="488">
        <f>P1_3T!L12</f>
        <v>10.560100374298443</v>
      </c>
      <c r="M63" s="486">
        <f>P1_3T!M12</f>
        <v>10.032625133674308</v>
      </c>
      <c r="N63" s="487">
        <f>P1_3T!N12</f>
        <v>0.7587722549697119</v>
      </c>
      <c r="O63" s="487">
        <f>P1_3T!O12</f>
        <v>-0.91663188513694949</v>
      </c>
      <c r="P63" s="487">
        <f>P1_3T!P12</f>
        <v>22.926994828004808</v>
      </c>
      <c r="Q63" s="487">
        <f>P1_3T!Q12</f>
        <v>-0.26393138855247156</v>
      </c>
      <c r="R63" s="487">
        <f>P1_3T!R12</f>
        <v>2.9889440483417098</v>
      </c>
      <c r="S63" s="487">
        <f>P1_3T!S12</f>
        <v>4.12898968748536</v>
      </c>
      <c r="T63" s="487">
        <f>P1_3T!T12</f>
        <v>7.8680997006402631</v>
      </c>
      <c r="U63" s="487">
        <f>P1_3T!U12</f>
        <v>10.731615252078678</v>
      </c>
      <c r="V63" s="487">
        <f>P1_3T!V12</f>
        <v>-0.56837969441578728</v>
      </c>
      <c r="W63" s="487"/>
      <c r="X63" s="489">
        <f>P1_3T!AC12</f>
        <v>4.0021288140225586</v>
      </c>
    </row>
    <row r="64" spans="2:24">
      <c r="B64" s="442">
        <v>2001</v>
      </c>
      <c r="C64" s="486">
        <f>P1_3T!C13</f>
        <v>2.7405558125582741</v>
      </c>
      <c r="D64" s="487">
        <f>P1_3T!D13</f>
        <v>-8.291467067014068</v>
      </c>
      <c r="E64" s="487">
        <f>P1_3T!E13</f>
        <v>2.9973387084283711</v>
      </c>
      <c r="F64" s="487">
        <f>P1_3T!F13</f>
        <v>21.715693824118262</v>
      </c>
      <c r="G64" s="487">
        <f>P1_3T!G13</f>
        <v>10.917238182401668</v>
      </c>
      <c r="H64" s="487">
        <f>P1_3T!H13</f>
        <v>-0.71998410238870958</v>
      </c>
      <c r="I64" s="487">
        <f>P1_3T!I13</f>
        <v>12.623196022803269</v>
      </c>
      <c r="J64" s="487">
        <f>P1_3T!J13</f>
        <v>-9.8908490262377189</v>
      </c>
      <c r="K64" s="487">
        <f>P1_3T!K13</f>
        <v>0.12197469400796609</v>
      </c>
      <c r="L64" s="488">
        <f>P1_3T!L13</f>
        <v>3.6538090561376331</v>
      </c>
      <c r="M64" s="486">
        <f>P1_3T!M13</f>
        <v>7.4362668602784607</v>
      </c>
      <c r="N64" s="487">
        <f>P1_3T!N13</f>
        <v>-5.6947507818473033</v>
      </c>
      <c r="O64" s="487">
        <f>P1_3T!O13</f>
        <v>6.173571115847162</v>
      </c>
      <c r="P64" s="487">
        <f>P1_3T!P13</f>
        <v>-1.4609447850850499</v>
      </c>
      <c r="Q64" s="487">
        <f>P1_3T!Q13</f>
        <v>-2.2469578176069551</v>
      </c>
      <c r="R64" s="487">
        <f>P1_3T!R13</f>
        <v>-0.25285752775461967</v>
      </c>
      <c r="S64" s="487">
        <f>P1_3T!S13</f>
        <v>-2.1598901429951125</v>
      </c>
      <c r="T64" s="487">
        <f>P1_3T!T13</f>
        <v>0.31989391891601449</v>
      </c>
      <c r="U64" s="487">
        <f>P1_3T!U13</f>
        <v>-6.0594093402242484</v>
      </c>
      <c r="V64" s="487">
        <f>P1_3T!V13</f>
        <v>-8.2044953321212144E-2</v>
      </c>
      <c r="W64" s="487"/>
      <c r="X64" s="489">
        <f>P1_3T!AC13</f>
        <v>1.3950462102616918</v>
      </c>
    </row>
    <row r="65" spans="2:24">
      <c r="B65" s="442">
        <v>2002</v>
      </c>
      <c r="C65" s="486">
        <f>P1_3T!C14</f>
        <v>-3.7280297223251373</v>
      </c>
      <c r="D65" s="487">
        <f>P1_3T!D14</f>
        <v>10.791530552341131</v>
      </c>
      <c r="E65" s="487">
        <f>P1_3T!E14</f>
        <v>3.3056028889687941</v>
      </c>
      <c r="F65" s="487">
        <f>P1_3T!F14</f>
        <v>11.153992154877901</v>
      </c>
      <c r="G65" s="487">
        <f>P1_3T!G14</f>
        <v>8.3400669430493455</v>
      </c>
      <c r="H65" s="487">
        <f>P1_3T!H14</f>
        <v>2.4517050227466792</v>
      </c>
      <c r="I65" s="487">
        <f>P1_3T!I14</f>
        <v>5.8752787561428397</v>
      </c>
      <c r="J65" s="487">
        <f>P1_3T!J14</f>
        <v>-0.18237254150606444</v>
      </c>
      <c r="K65" s="487">
        <f>P1_3T!K14</f>
        <v>-7.0018377827690115</v>
      </c>
      <c r="L65" s="488">
        <f>P1_3T!L14</f>
        <v>4.0554988835099959</v>
      </c>
      <c r="M65" s="486">
        <f>P1_3T!M14</f>
        <v>4.0312764629614657</v>
      </c>
      <c r="N65" s="487">
        <f>P1_3T!N14</f>
        <v>-3.2253372066719619</v>
      </c>
      <c r="O65" s="487">
        <f>P1_3T!O14</f>
        <v>2.3873736318082908</v>
      </c>
      <c r="P65" s="487">
        <f>P1_3T!P14</f>
        <v>-3.9075667345067897</v>
      </c>
      <c r="Q65" s="487">
        <f>P1_3T!Q14</f>
        <v>0.70463972045416889</v>
      </c>
      <c r="R65" s="487">
        <f>P1_3T!R14</f>
        <v>0.46741420250995769</v>
      </c>
      <c r="S65" s="487">
        <f>P1_3T!S14</f>
        <v>0.58197296147316246</v>
      </c>
      <c r="T65" s="487">
        <f>P1_3T!T14</f>
        <v>3.4717327619060594</v>
      </c>
      <c r="U65" s="487">
        <f>P1_3T!U14</f>
        <v>3.3968277410030653E-2</v>
      </c>
      <c r="V65" s="487">
        <f>P1_3T!V14</f>
        <v>6.6459755295172271E-2</v>
      </c>
      <c r="W65" s="487"/>
      <c r="X65" s="489">
        <f>P1_3T!AC14</f>
        <v>1.1177944492680765</v>
      </c>
    </row>
    <row r="66" spans="2:24">
      <c r="B66" s="442">
        <v>2003</v>
      </c>
      <c r="C66" s="486">
        <f>P1_3T!C15</f>
        <v>-4.7152423024633139</v>
      </c>
      <c r="D66" s="487">
        <f>P1_3T!D15</f>
        <v>0.16810382370872776</v>
      </c>
      <c r="E66" s="487">
        <f>P1_3T!E15</f>
        <v>-0.52977451404403308</v>
      </c>
      <c r="F66" s="487">
        <f>P1_3T!F15</f>
        <v>6.2211850418350387</v>
      </c>
      <c r="G66" s="487">
        <f>P1_3T!G15</f>
        <v>-5.1602549663716806</v>
      </c>
      <c r="H66" s="487">
        <f>P1_3T!H15</f>
        <v>-0.38050699400348775</v>
      </c>
      <c r="I66" s="487">
        <f>P1_3T!I15</f>
        <v>5.9635087632608155</v>
      </c>
      <c r="J66" s="487">
        <f>P1_3T!J15</f>
        <v>-2.8868281699938199</v>
      </c>
      <c r="K66" s="487">
        <f>P1_3T!K15</f>
        <v>-8.1883152899745042</v>
      </c>
      <c r="L66" s="488">
        <f>P1_3T!L15</f>
        <v>-1.6092594200802712</v>
      </c>
      <c r="M66" s="486">
        <f>P1_3T!M15</f>
        <v>-5.6479654414894176</v>
      </c>
      <c r="N66" s="487">
        <f>P1_3T!N15</f>
        <v>-6.2546181796175615</v>
      </c>
      <c r="O66" s="487">
        <f>P1_3T!O15</f>
        <v>-7.6901676949594027</v>
      </c>
      <c r="P66" s="487">
        <f>P1_3T!P15</f>
        <v>-0.88631380404416393</v>
      </c>
      <c r="Q66" s="487">
        <f>P1_3T!Q15</f>
        <v>7.402778113569612</v>
      </c>
      <c r="R66" s="487">
        <f>P1_3T!R15</f>
        <v>0.52008257884141762</v>
      </c>
      <c r="S66" s="487">
        <f>P1_3T!S15</f>
        <v>-0.88706252247581552</v>
      </c>
      <c r="T66" s="487">
        <f>P1_3T!T15</f>
        <v>-4.5308576815024342</v>
      </c>
      <c r="U66" s="487">
        <f>P1_3T!U15</f>
        <v>0.63048563782734279</v>
      </c>
      <c r="V66" s="487">
        <f>P1_3T!V15</f>
        <v>-8.0346695993207835E-3</v>
      </c>
      <c r="W66" s="487"/>
      <c r="X66" s="489">
        <f>P1_3T!AC15</f>
        <v>-0.76023001659784095</v>
      </c>
    </row>
    <row r="67" spans="2:24">
      <c r="B67" s="443">
        <v>2004</v>
      </c>
      <c r="C67" s="507">
        <f>P1_3T!C16</f>
        <v>-2.0582359377268284</v>
      </c>
      <c r="D67" s="508">
        <f>P1_3T!D16</f>
        <v>7.3397484509906272</v>
      </c>
      <c r="E67" s="508">
        <f>P1_3T!E16</f>
        <v>-3.0913848425436421</v>
      </c>
      <c r="F67" s="508">
        <f>P1_3T!F16</f>
        <v>-11.3129930834357</v>
      </c>
      <c r="G67" s="508">
        <f>P1_3T!G16</f>
        <v>13.408651984968357</v>
      </c>
      <c r="H67" s="508">
        <f>P1_3T!H16</f>
        <v>-1.1032249630475088</v>
      </c>
      <c r="I67" s="508">
        <f>P1_3T!I16</f>
        <v>9.5887121047547659</v>
      </c>
      <c r="J67" s="508">
        <f>P1_3T!J16</f>
        <v>-1.6448192632946981</v>
      </c>
      <c r="K67" s="508">
        <f>P1_3T!K16</f>
        <v>-4.2002420889361574</v>
      </c>
      <c r="L67" s="509">
        <f>P1_3T!L16</f>
        <v>17.829204818595773</v>
      </c>
      <c r="M67" s="507">
        <f>P1_3T!M16</f>
        <v>2.9296497115657414</v>
      </c>
      <c r="N67" s="508">
        <f>P1_3T!N16</f>
        <v>-3.3746821429215479</v>
      </c>
      <c r="O67" s="508">
        <f>P1_3T!O16</f>
        <v>-4.2872103470266953</v>
      </c>
      <c r="P67" s="508">
        <f>P1_3T!P16</f>
        <v>-11.915075041171983</v>
      </c>
      <c r="Q67" s="508">
        <f>P1_3T!Q16</f>
        <v>3.2425348301602153</v>
      </c>
      <c r="R67" s="508">
        <f>P1_3T!R16</f>
        <v>-1.2219751398076117</v>
      </c>
      <c r="S67" s="508">
        <f>P1_3T!S16</f>
        <v>-2.2624160175907777</v>
      </c>
      <c r="T67" s="508">
        <f>P1_3T!T16</f>
        <v>-3.7184600429109453</v>
      </c>
      <c r="U67" s="508">
        <f>P1_3T!U16</f>
        <v>1.3854554590467227</v>
      </c>
      <c r="V67" s="508">
        <f>P1_3T!V16</f>
        <v>8.2549869614028493E-2</v>
      </c>
      <c r="W67" s="508"/>
      <c r="X67" s="510">
        <f>P1_3T!AC16</f>
        <v>0.60678328984018437</v>
      </c>
    </row>
    <row r="68" spans="2:24">
      <c r="B68" s="442">
        <v>2005</v>
      </c>
      <c r="C68" s="486">
        <f>P1_3T!C17</f>
        <v>5.1418169999051084</v>
      </c>
      <c r="D68" s="487">
        <f>P1_3T!D17</f>
        <v>8.5063363823290068</v>
      </c>
      <c r="E68" s="487">
        <f>P1_3T!E17</f>
        <v>-6.6840593815188312</v>
      </c>
      <c r="F68" s="487">
        <f>P1_3T!F17</f>
        <v>-3.2176489194123676</v>
      </c>
      <c r="G68" s="487">
        <f>P1_3T!G17</f>
        <v>-7.7273683127749333</v>
      </c>
      <c r="H68" s="487">
        <f>P1_3T!H17</f>
        <v>-0.80648325566569823</v>
      </c>
      <c r="I68" s="487">
        <f>P1_3T!I17</f>
        <v>6.4629665511371419</v>
      </c>
      <c r="J68" s="487">
        <f>P1_3T!J17</f>
        <v>-4.8448693681156367</v>
      </c>
      <c r="K68" s="487">
        <f>P1_3T!K17</f>
        <v>-2.4974299669158628</v>
      </c>
      <c r="L68" s="488">
        <f>P1_3T!L17</f>
        <v>1.9885746463661078</v>
      </c>
      <c r="M68" s="486">
        <f>P1_3T!M17</f>
        <v>8.2517643074746996</v>
      </c>
      <c r="N68" s="487">
        <f>P1_3T!N17</f>
        <v>-4.2291813572838715</v>
      </c>
      <c r="O68" s="487">
        <f>P1_3T!O17</f>
        <v>-2.3834235711094012</v>
      </c>
      <c r="P68" s="487">
        <f>P1_3T!P17</f>
        <v>2.5209580357135475</v>
      </c>
      <c r="Q68" s="487">
        <f>P1_3T!Q17</f>
        <v>-7.3983427166235433E-2</v>
      </c>
      <c r="R68" s="487">
        <f>P1_3T!R17</f>
        <v>-1.0172947517086603</v>
      </c>
      <c r="S68" s="487">
        <f>P1_3T!S17</f>
        <v>-2.6573853949893063</v>
      </c>
      <c r="T68" s="487">
        <f>P1_3T!T17</f>
        <v>1.3588191285117872</v>
      </c>
      <c r="U68" s="487">
        <f>P1_3T!U17</f>
        <v>-1.7672400565416646</v>
      </c>
      <c r="V68" s="487">
        <f>P1_3T!V17</f>
        <v>-0.26487165397031953</v>
      </c>
      <c r="W68" s="487"/>
      <c r="X68" s="489">
        <f>P1_3T!AC17</f>
        <v>0.24109061889488617</v>
      </c>
    </row>
    <row r="69" spans="2:24">
      <c r="B69" s="442">
        <v>2006</v>
      </c>
      <c r="C69" s="486">
        <f>P1_3T!C18</f>
        <v>3.7939193707719601</v>
      </c>
      <c r="D69" s="487">
        <f>P1_3T!D18</f>
        <v>-4.2808476840406122</v>
      </c>
      <c r="E69" s="487">
        <f>P1_3T!E18</f>
        <v>-4.4729002631558972</v>
      </c>
      <c r="F69" s="487">
        <f>P1_3T!F18</f>
        <v>-3.3748735458655905</v>
      </c>
      <c r="G69" s="487">
        <f>P1_3T!G18</f>
        <v>4.8762213001377024</v>
      </c>
      <c r="H69" s="487">
        <f>P1_3T!H18</f>
        <v>4.4149440236307509</v>
      </c>
      <c r="I69" s="487">
        <f>P1_3T!I18</f>
        <v>4.3583434461274582</v>
      </c>
      <c r="J69" s="487">
        <f>P1_3T!J18</f>
        <v>9.4597874501135308</v>
      </c>
      <c r="K69" s="487">
        <f>P1_3T!K18</f>
        <v>1.2090283918262679</v>
      </c>
      <c r="L69" s="488">
        <f>P1_3T!L18</f>
        <v>-6.8769972541926263</v>
      </c>
      <c r="M69" s="486">
        <f>P1_3T!M18</f>
        <v>8.7053325458215287</v>
      </c>
      <c r="N69" s="487">
        <f>P1_3T!N18</f>
        <v>-1.4794666111762289</v>
      </c>
      <c r="O69" s="487">
        <f>P1_3T!O18</f>
        <v>-0.46750688928454581</v>
      </c>
      <c r="P69" s="487">
        <f>P1_3T!P18</f>
        <v>6.9738185732735518</v>
      </c>
      <c r="Q69" s="487">
        <f>P1_3T!Q18</f>
        <v>3.4557963696525871</v>
      </c>
      <c r="R69" s="487">
        <f>P1_3T!R18</f>
        <v>-0.39841012320117652</v>
      </c>
      <c r="S69" s="487">
        <f>P1_3T!S18</f>
        <v>-0.30961935125823425</v>
      </c>
      <c r="T69" s="487">
        <f>P1_3T!T18</f>
        <v>4.3213751910846687</v>
      </c>
      <c r="U69" s="487">
        <f>P1_3T!U18</f>
        <v>-3.5570031413502359</v>
      </c>
      <c r="V69" s="487">
        <f>P1_3T!V18</f>
        <v>0.27189284132201463</v>
      </c>
      <c r="W69" s="487"/>
      <c r="X69" s="489">
        <f>P1_3T!AC18</f>
        <v>2.7454875467995197</v>
      </c>
    </row>
    <row r="70" spans="2:24">
      <c r="B70" s="442">
        <v>2007</v>
      </c>
      <c r="C70" s="486">
        <f>P1_3T!C19</f>
        <v>-13.075815355549905</v>
      </c>
      <c r="D70" s="487">
        <f>P1_3T!D19</f>
        <v>-6.0979808944736362</v>
      </c>
      <c r="E70" s="487">
        <f>P1_3T!E19</f>
        <v>-0.45613785920927963</v>
      </c>
      <c r="F70" s="487">
        <f>P1_3T!F19</f>
        <v>12.011330293339794</v>
      </c>
      <c r="G70" s="487">
        <f>P1_3T!G19</f>
        <v>-1.0325887756600962</v>
      </c>
      <c r="H70" s="487">
        <f>P1_3T!H19</f>
        <v>3.1260688533218626</v>
      </c>
      <c r="I70" s="487">
        <f>P1_3T!I19</f>
        <v>5.3615140977517131</v>
      </c>
      <c r="J70" s="487">
        <f>P1_3T!J19</f>
        <v>-0.74635340168684317</v>
      </c>
      <c r="K70" s="487">
        <f>P1_3T!K19</f>
        <v>2.0463717091583034</v>
      </c>
      <c r="L70" s="488">
        <f>P1_3T!L19</f>
        <v>4.3381129207863109</v>
      </c>
      <c r="M70" s="486">
        <f>P1_3T!M19</f>
        <v>6.8767832674950107</v>
      </c>
      <c r="N70" s="487">
        <f>P1_3T!N19</f>
        <v>-2.6576632146580357</v>
      </c>
      <c r="O70" s="487">
        <f>P1_3T!O19</f>
        <v>-2.3062744314299608</v>
      </c>
      <c r="P70" s="487">
        <f>P1_3T!P19</f>
        <v>-10.896150515263443</v>
      </c>
      <c r="Q70" s="487">
        <f>P1_3T!Q19</f>
        <v>-2.7330056684196866</v>
      </c>
      <c r="R70" s="487">
        <f>P1_3T!R19</f>
        <v>-1.5012867387062374</v>
      </c>
      <c r="S70" s="487">
        <f>P1_3T!S19</f>
        <v>-7.2420491460756783E-2</v>
      </c>
      <c r="T70" s="487">
        <f>P1_3T!T19</f>
        <v>1.9588770548428249</v>
      </c>
      <c r="U70" s="487">
        <f>P1_3T!U19</f>
        <v>-2.619099912998907</v>
      </c>
      <c r="V70" s="487">
        <f>P1_3T!V19</f>
        <v>-1.3990514431256988E-3</v>
      </c>
      <c r="W70" s="487"/>
      <c r="X70" s="489">
        <f>P1_3T!AC19</f>
        <v>0.82151722524771764</v>
      </c>
    </row>
    <row r="71" spans="2:24">
      <c r="B71" s="442">
        <v>2008</v>
      </c>
      <c r="C71" s="486">
        <f>P1_3T!C20</f>
        <v>-3.5498144210035063</v>
      </c>
      <c r="D71" s="487">
        <f>P1_3T!D20</f>
        <v>9.861918313708065</v>
      </c>
      <c r="E71" s="487">
        <f>P1_3T!E20</f>
        <v>3.0854812195008177</v>
      </c>
      <c r="F71" s="487">
        <f>P1_3T!F20</f>
        <v>3.9644348332363104</v>
      </c>
      <c r="G71" s="487">
        <f>P1_3T!G20</f>
        <v>-19.935500460771358</v>
      </c>
      <c r="H71" s="487">
        <f>P1_3T!H20</f>
        <v>-0.92062235299805117</v>
      </c>
      <c r="I71" s="487">
        <f>P1_3T!I20</f>
        <v>-0.85832849540282363</v>
      </c>
      <c r="J71" s="487">
        <f>P1_3T!J20</f>
        <v>11.09760408139962</v>
      </c>
      <c r="K71" s="487">
        <f>P1_3T!K20</f>
        <v>-2.508926122936578</v>
      </c>
      <c r="L71" s="488">
        <f>P1_3T!L20</f>
        <v>5.4245131215499862</v>
      </c>
      <c r="M71" s="486">
        <f>P1_3T!M20</f>
        <v>3.9506851522280382</v>
      </c>
      <c r="N71" s="487">
        <f>P1_3T!N20</f>
        <v>2.4552732856454833</v>
      </c>
      <c r="O71" s="487">
        <f>P1_3T!O20</f>
        <v>-2.3536091709795297</v>
      </c>
      <c r="P71" s="487">
        <f>P1_3T!P20</f>
        <v>-2.6474887674226242</v>
      </c>
      <c r="Q71" s="487">
        <f>P1_3T!Q20</f>
        <v>-0.47442864239990257</v>
      </c>
      <c r="R71" s="487">
        <f>P1_3T!R20</f>
        <v>5.1185208562996207</v>
      </c>
      <c r="S71" s="487">
        <f>P1_3T!S20</f>
        <v>4.8631409898044415</v>
      </c>
      <c r="T71" s="487">
        <f>P1_3T!T20</f>
        <v>-0.31050701471142306</v>
      </c>
      <c r="U71" s="487">
        <f>P1_3T!U20</f>
        <v>15.109640886065295</v>
      </c>
      <c r="V71" s="487">
        <f>P1_3T!V20</f>
        <v>0.10163551401868522</v>
      </c>
      <c r="W71" s="487"/>
      <c r="X71" s="489">
        <f>P1_3T!AC20</f>
        <v>1.0969619344211499</v>
      </c>
    </row>
    <row r="72" spans="2:24">
      <c r="B72" s="443">
        <v>2009</v>
      </c>
      <c r="C72" s="507">
        <f>P1_3T!C21</f>
        <v>-9.7942034249854668</v>
      </c>
      <c r="D72" s="508">
        <f>P1_3T!D21</f>
        <v>-27.85005375255129</v>
      </c>
      <c r="E72" s="508">
        <f>P1_3T!E21</f>
        <v>-3.7092533855983199</v>
      </c>
      <c r="F72" s="508">
        <f>P1_3T!F21</f>
        <v>-4.2729138462526173</v>
      </c>
      <c r="G72" s="508">
        <f>P1_3T!G21</f>
        <v>15.299225590190455</v>
      </c>
      <c r="H72" s="508">
        <f>P1_3T!H21</f>
        <v>-13.248078245436698</v>
      </c>
      <c r="I72" s="508">
        <f>P1_3T!I21</f>
        <v>0.29838937348548328</v>
      </c>
      <c r="J72" s="508">
        <f>P1_3T!J21</f>
        <v>1.3256586690754153</v>
      </c>
      <c r="K72" s="508">
        <f>P1_3T!K21</f>
        <v>-3.437197110925124</v>
      </c>
      <c r="L72" s="509">
        <f>P1_3T!L21</f>
        <v>-3.9944022161358195</v>
      </c>
      <c r="M72" s="507">
        <f>P1_3T!M21</f>
        <v>5.1865039281821925</v>
      </c>
      <c r="N72" s="508">
        <f>P1_3T!N21</f>
        <v>5.3186551703351217</v>
      </c>
      <c r="O72" s="508">
        <f>P1_3T!O21</f>
        <v>-7.2674562069868136</v>
      </c>
      <c r="P72" s="508">
        <f>P1_3T!P21</f>
        <v>-7.2100956780897203</v>
      </c>
      <c r="Q72" s="508">
        <f>P1_3T!Q21</f>
        <v>5.7888015066832876</v>
      </c>
      <c r="R72" s="508">
        <f>P1_3T!R21</f>
        <v>-1.6454824999674271</v>
      </c>
      <c r="S72" s="508">
        <f>P1_3T!S21</f>
        <v>-1.4818292750092328</v>
      </c>
      <c r="T72" s="508">
        <f>P1_3T!T21</f>
        <v>11.595617439521055</v>
      </c>
      <c r="U72" s="508">
        <f>P1_3T!U21</f>
        <v>-4.1577145060370908</v>
      </c>
      <c r="V72" s="508">
        <f>P1_3T!V21</f>
        <v>1.1653166313191636</v>
      </c>
      <c r="W72" s="508"/>
      <c r="X72" s="510">
        <f>P1_3T!AC21</f>
        <v>-1.8658341704897541</v>
      </c>
    </row>
    <row r="73" spans="2:24">
      <c r="B73" s="442">
        <v>2010</v>
      </c>
      <c r="C73" s="486">
        <f>P1_3T!C22</f>
        <v>8.2671805918857331</v>
      </c>
      <c r="D73" s="487">
        <f>P1_3T!D22</f>
        <v>20.672385810340824</v>
      </c>
      <c r="E73" s="487">
        <f>P1_3T!E22</f>
        <v>2.0484445837140641</v>
      </c>
      <c r="F73" s="487">
        <f>P1_3T!F22</f>
        <v>-6.3291776635576058</v>
      </c>
      <c r="G73" s="487">
        <f>P1_3T!G22</f>
        <v>5.991449295211086</v>
      </c>
      <c r="H73" s="487">
        <f>P1_3T!H22</f>
        <v>-8.3680614448412811</v>
      </c>
      <c r="I73" s="487">
        <f>P1_3T!I22</f>
        <v>3.6850764477144873</v>
      </c>
      <c r="J73" s="487">
        <f>P1_3T!J22</f>
        <v>3.6232004044723922</v>
      </c>
      <c r="K73" s="487">
        <f>P1_3T!K22</f>
        <v>1.1357371177296713</v>
      </c>
      <c r="L73" s="488">
        <f>P1_3T!L22</f>
        <v>-3.6453560516793679</v>
      </c>
      <c r="M73" s="486">
        <f>P1_3T!M22</f>
        <v>0.85972337515715613</v>
      </c>
      <c r="N73" s="487">
        <f>P1_3T!N22</f>
        <v>-2.5873729163038974</v>
      </c>
      <c r="O73" s="487">
        <f>P1_3T!O22</f>
        <v>-0.16859973816021784</v>
      </c>
      <c r="P73" s="487">
        <f>P1_3T!P22</f>
        <v>-1.2742862481050361</v>
      </c>
      <c r="Q73" s="487">
        <f>P1_3T!Q22</f>
        <v>-2.8892560163569563</v>
      </c>
      <c r="R73" s="487">
        <f>P1_3T!R22</f>
        <v>-0.46756623461517582</v>
      </c>
      <c r="S73" s="487">
        <f>P1_3T!S22</f>
        <v>-1.9606667445251278</v>
      </c>
      <c r="T73" s="487">
        <f>P1_3T!T22</f>
        <v>8.4457437717412507</v>
      </c>
      <c r="U73" s="487">
        <f>P1_3T!U22</f>
        <v>0.92505121217720787</v>
      </c>
      <c r="V73" s="487">
        <f>P1_3T!V22</f>
        <v>0.52565114772643473</v>
      </c>
      <c r="W73" s="487"/>
      <c r="X73" s="489">
        <f>P1_3T!AC22</f>
        <v>0.32024243222603016</v>
      </c>
    </row>
    <row r="74" spans="2:24">
      <c r="B74" s="442">
        <v>2011</v>
      </c>
      <c r="C74" s="486">
        <f>P1_3T!C23</f>
        <v>14.355142123018522</v>
      </c>
      <c r="D74" s="487">
        <f>P1_3T!D23</f>
        <v>-22.902265630478897</v>
      </c>
      <c r="E74" s="487">
        <f>P1_3T!E23</f>
        <v>-2.4858540786156054</v>
      </c>
      <c r="F74" s="487">
        <f>P1_3T!F23</f>
        <v>-4.2109745769187228</v>
      </c>
      <c r="G74" s="487">
        <f>P1_3T!G23</f>
        <v>0.72555257006278295</v>
      </c>
      <c r="H74" s="487">
        <f>P1_3T!H23</f>
        <v>-8.5705942297733451</v>
      </c>
      <c r="I74" s="487">
        <f>P1_3T!I23</f>
        <v>0.91717405706823674</v>
      </c>
      <c r="J74" s="487">
        <f>P1_3T!J23</f>
        <v>-2.5413455417964399</v>
      </c>
      <c r="K74" s="487">
        <f>P1_3T!K23</f>
        <v>4.3323540201632289</v>
      </c>
      <c r="L74" s="488">
        <f>P1_3T!L23</f>
        <v>2.9737213766677137E-2</v>
      </c>
      <c r="M74" s="486">
        <f>P1_3T!M23</f>
        <v>-0.97785306540736616</v>
      </c>
      <c r="N74" s="487">
        <f>P1_3T!N23</f>
        <v>-3.9999101258210663</v>
      </c>
      <c r="O74" s="487">
        <f>P1_3T!O23</f>
        <v>2.1832305128851792</v>
      </c>
      <c r="P74" s="487">
        <f>P1_3T!P23</f>
        <v>-7.5750362824009114</v>
      </c>
      <c r="Q74" s="487">
        <f>P1_3T!Q23</f>
        <v>1.1341198002434394</v>
      </c>
      <c r="R74" s="487">
        <f>P1_3T!R23</f>
        <v>-1.0708157728359362</v>
      </c>
      <c r="S74" s="487">
        <f>P1_3T!S23</f>
        <v>-6.8736754656061883E-2</v>
      </c>
      <c r="T74" s="487">
        <f>P1_3T!T23</f>
        <v>9.9840560335847659</v>
      </c>
      <c r="U74" s="487">
        <f>P1_3T!U23</f>
        <v>-0.59218167318125825</v>
      </c>
      <c r="V74" s="487">
        <f>P1_3T!V23</f>
        <v>0.64107437417236757</v>
      </c>
      <c r="W74" s="487"/>
      <c r="X74" s="489">
        <f>P1_3T!AC23</f>
        <v>-0.11046752882950998</v>
      </c>
    </row>
    <row r="75" spans="2:24">
      <c r="B75" s="442">
        <v>2012</v>
      </c>
      <c r="C75" s="486">
        <f>P1_3T!C24</f>
        <v>-0.88716453686455998</v>
      </c>
      <c r="D75" s="487">
        <f>P1_3T!D24</f>
        <v>-32.696717661789222</v>
      </c>
      <c r="E75" s="487">
        <f>P1_3T!E24</f>
        <v>-1.6218021964108722</v>
      </c>
      <c r="F75" s="487">
        <f>P1_3T!F24</f>
        <v>-0.74326388979300129</v>
      </c>
      <c r="G75" s="487">
        <f>P1_3T!G24</f>
        <v>-2.5371056601322337</v>
      </c>
      <c r="H75" s="487">
        <f>P1_3T!H24</f>
        <v>-6.033793221954789</v>
      </c>
      <c r="I75" s="487">
        <f>P1_3T!I24</f>
        <v>3.0166544124032031E-2</v>
      </c>
      <c r="J75" s="487">
        <f>P1_3T!J24</f>
        <v>-2.1384385962932249</v>
      </c>
      <c r="K75" s="487">
        <f>P1_3T!K24</f>
        <v>1.1503795752740738</v>
      </c>
      <c r="L75" s="488">
        <f>P1_3T!L24</f>
        <v>3.1514559196311245</v>
      </c>
      <c r="M75" s="486">
        <f>P1_3T!M24</f>
        <v>-0.22377494256337577</v>
      </c>
      <c r="N75" s="487">
        <f>P1_3T!N24</f>
        <v>0.24923593256158133</v>
      </c>
      <c r="O75" s="487">
        <f>P1_3T!O24</f>
        <v>3.0473471404303893</v>
      </c>
      <c r="P75" s="487">
        <f>P1_3T!P24</f>
        <v>4.7734364294362956</v>
      </c>
      <c r="Q75" s="487">
        <f>P1_3T!Q24</f>
        <v>3.7467624505568273</v>
      </c>
      <c r="R75" s="487">
        <f>P1_3T!R24</f>
        <v>-0.75636255869209879</v>
      </c>
      <c r="S75" s="487">
        <f>P1_3T!S24</f>
        <v>2.1623290529217973</v>
      </c>
      <c r="T75" s="487">
        <f>P1_3T!T24</f>
        <v>-3.7815510055400603</v>
      </c>
      <c r="U75" s="487">
        <f>P1_3T!U24</f>
        <v>-0.94281953835206267</v>
      </c>
      <c r="V75" s="487">
        <f>P1_3T!V24</f>
        <v>-0.1011598730003961</v>
      </c>
      <c r="W75" s="487"/>
      <c r="X75" s="489">
        <f>P1_3T!AC24</f>
        <v>0.77367968336426574</v>
      </c>
    </row>
    <row r="76" spans="2:24">
      <c r="B76" s="442">
        <v>2013</v>
      </c>
      <c r="C76" s="486">
        <f>P1_3T!C25</f>
        <v>7.0423266571351837</v>
      </c>
      <c r="D76" s="487">
        <f>P1_3T!D25</f>
        <v>5.6773960947851441</v>
      </c>
      <c r="E76" s="487">
        <f>P1_3T!E25</f>
        <v>-0.26105730515825865</v>
      </c>
      <c r="F76" s="487">
        <f>P1_3T!F25</f>
        <v>5.9378554296107655</v>
      </c>
      <c r="G76" s="487">
        <f>P1_3T!G25</f>
        <v>12.559565150699633</v>
      </c>
      <c r="H76" s="487">
        <f>P1_3T!H25</f>
        <v>-15.195860205649694</v>
      </c>
      <c r="I76" s="487">
        <f>P1_3T!I25</f>
        <v>-0.75984743988819825</v>
      </c>
      <c r="J76" s="487">
        <f>P1_3T!J25</f>
        <v>1.7242910810299088</v>
      </c>
      <c r="K76" s="487">
        <f>P1_3T!K25</f>
        <v>-3.3295316514168096</v>
      </c>
      <c r="L76" s="488">
        <f>P1_3T!L25</f>
        <v>9.6462689123506724</v>
      </c>
      <c r="M76" s="486">
        <f>P1_3T!M25</f>
        <v>-3.6264477258319925</v>
      </c>
      <c r="N76" s="487">
        <f>P1_3T!N25</f>
        <v>13.509558377341143</v>
      </c>
      <c r="O76" s="487">
        <f>P1_3T!O25</f>
        <v>-4.1093532910343438</v>
      </c>
      <c r="P76" s="487">
        <f>P1_3T!P25</f>
        <v>-9.5513398447282576</v>
      </c>
      <c r="Q76" s="487">
        <f>P1_3T!Q25</f>
        <v>-4.0805096118290534</v>
      </c>
      <c r="R76" s="487">
        <f>P1_3T!R25</f>
        <v>-1.5912230144239685</v>
      </c>
      <c r="S76" s="487">
        <f>P1_3T!S25</f>
        <v>1.0250620604149221</v>
      </c>
      <c r="T76" s="487">
        <f>P1_3T!T25</f>
        <v>-7.9461563478460784</v>
      </c>
      <c r="U76" s="487">
        <f>P1_3T!U25</f>
        <v>4.2461326935137693</v>
      </c>
      <c r="V76" s="487">
        <f>P1_3T!V25</f>
        <v>-4.5539167517801094</v>
      </c>
      <c r="W76" s="487"/>
      <c r="X76" s="489">
        <f>P1_3T!AC25</f>
        <v>2.1874399499816233E-2</v>
      </c>
    </row>
    <row r="77" spans="2:24" ht="14.25" thickBot="1">
      <c r="B77" s="443">
        <v>2014</v>
      </c>
      <c r="C77" s="490">
        <f>P1_3T!C26</f>
        <v>-2.8606902168116619</v>
      </c>
      <c r="D77" s="491">
        <f>P1_3T!D26</f>
        <v>-5.3164716533888576</v>
      </c>
      <c r="E77" s="491">
        <f>P1_3T!E26</f>
        <v>2.8771377542024692</v>
      </c>
      <c r="F77" s="491">
        <f>P1_3T!F26</f>
        <v>0.82618221737399233</v>
      </c>
      <c r="G77" s="491">
        <f>P1_3T!G26</f>
        <v>0.31200039084282571</v>
      </c>
      <c r="H77" s="491">
        <f>P1_3T!H26</f>
        <v>-9.3586651221683805</v>
      </c>
      <c r="I77" s="491">
        <f>P1_3T!I26</f>
        <v>-0.1458681890507838</v>
      </c>
      <c r="J77" s="491">
        <f>P1_3T!J26</f>
        <v>-5.5262786347016961</v>
      </c>
      <c r="K77" s="491">
        <f>P1_3T!K26</f>
        <v>3.0281891562487862</v>
      </c>
      <c r="L77" s="492">
        <f>P1_3T!L26</f>
        <v>-5.6212295490996373</v>
      </c>
      <c r="M77" s="490">
        <f>P1_3T!M26</f>
        <v>-6.2468800045595341</v>
      </c>
      <c r="N77" s="491">
        <f>P1_3T!N26</f>
        <v>-2.1008593737764807</v>
      </c>
      <c r="O77" s="491">
        <f>P1_3T!O26</f>
        <v>0.40179240968033092</v>
      </c>
      <c r="P77" s="491">
        <f>P1_3T!P26</f>
        <v>-6.0041467413511951</v>
      </c>
      <c r="Q77" s="491">
        <f>P1_3T!Q26</f>
        <v>2.0726579487473664</v>
      </c>
      <c r="R77" s="491">
        <f>P1_3T!R26</f>
        <v>-1.4411257184743616</v>
      </c>
      <c r="S77" s="491">
        <f>P1_3T!S26</f>
        <v>-1.3461143333394847</v>
      </c>
      <c r="T77" s="491">
        <f>P1_3T!T26</f>
        <v>-1.1691555376053708</v>
      </c>
      <c r="U77" s="491">
        <f>P1_3T!U26</f>
        <v>-5.3929247583248676</v>
      </c>
      <c r="V77" s="491">
        <f>P1_3T!V26</f>
        <v>-0.3154088503114284</v>
      </c>
      <c r="W77" s="491"/>
      <c r="X77" s="493">
        <f>P1_3T!AC26</f>
        <v>-0.16918570253935702</v>
      </c>
    </row>
    <row r="78" spans="2:24" ht="14.25" thickBot="1">
      <c r="B78" s="443">
        <v>2015</v>
      </c>
      <c r="C78" s="490">
        <f>P1_3T!C27</f>
        <v>4.0934163561978805</v>
      </c>
      <c r="D78" s="491">
        <f>P1_3T!D27</f>
        <v>6.9267644680605338</v>
      </c>
      <c r="E78" s="491">
        <f>P1_3T!E27</f>
        <v>1.523553583375332</v>
      </c>
      <c r="F78" s="491">
        <f>P1_3T!F27</f>
        <v>7.9114371523310485</v>
      </c>
      <c r="G78" s="491">
        <f>P1_3T!G27</f>
        <v>-0.16851895304934214</v>
      </c>
      <c r="H78" s="491">
        <f>P1_3T!H27</f>
        <v>-5.361995717541765</v>
      </c>
      <c r="I78" s="491">
        <f>P1_3T!I27</f>
        <v>2.5023653619957679E-2</v>
      </c>
      <c r="J78" s="491">
        <f>P1_3T!J27</f>
        <v>3.6650753893395427</v>
      </c>
      <c r="K78" s="491">
        <f>P1_3T!K27</f>
        <v>3.5188936802534836</v>
      </c>
      <c r="L78" s="492">
        <f>P1_3T!L27</f>
        <v>0.5643743165069226</v>
      </c>
      <c r="M78" s="490">
        <f>P1_3T!M27</f>
        <v>7.071704853044794E-2</v>
      </c>
      <c r="N78" s="491">
        <f>P1_3T!N27</f>
        <v>-4.5735620864889253</v>
      </c>
      <c r="O78" s="491">
        <f>P1_3T!O27</f>
        <v>-0.89008874775990698</v>
      </c>
      <c r="P78" s="491">
        <f>P1_3T!P27</f>
        <v>0.69359859459826889</v>
      </c>
      <c r="Q78" s="491">
        <f>P1_3T!Q27</f>
        <v>0.50908450761135093</v>
      </c>
      <c r="R78" s="491">
        <f>P1_3T!R27</f>
        <v>0.85611144998468947</v>
      </c>
      <c r="S78" s="491">
        <f>P1_3T!S27</f>
        <v>0.79589898118673508</v>
      </c>
      <c r="T78" s="491">
        <f>P1_3T!T27</f>
        <v>-3.0856616171285309</v>
      </c>
      <c r="U78" s="491">
        <f>P1_3T!U27</f>
        <v>-0.985201289817764</v>
      </c>
      <c r="V78" s="491">
        <f>P1_3T!V27</f>
        <v>-0.35903240149909271</v>
      </c>
      <c r="W78" s="491"/>
      <c r="X78" s="493">
        <f>P1_3T!AC27</f>
        <v>0.71493781143657165</v>
      </c>
    </row>
    <row r="79" spans="2:24" ht="14.25" thickBot="1">
      <c r="C79" s="436"/>
      <c r="D79" s="436"/>
      <c r="E79" s="436"/>
      <c r="F79" s="436"/>
      <c r="G79" s="436"/>
      <c r="H79" s="436"/>
      <c r="I79" s="436"/>
      <c r="J79" s="436"/>
      <c r="K79" s="436"/>
      <c r="L79" s="436"/>
      <c r="M79" s="436"/>
      <c r="N79" s="436"/>
      <c r="O79" s="436"/>
      <c r="P79" s="436"/>
      <c r="Q79" s="436"/>
      <c r="R79" s="436"/>
      <c r="S79" s="436"/>
      <c r="T79" s="436"/>
      <c r="U79" s="436"/>
      <c r="V79" s="436"/>
      <c r="W79" s="436"/>
      <c r="X79" s="436"/>
    </row>
    <row r="80" spans="2:24">
      <c r="B80" s="468" t="str">
        <f ca="1">lookup!T4</f>
        <v>1996-2015</v>
      </c>
      <c r="C80" s="483">
        <f>P1_3T!C30</f>
        <v>1.0640338530687368</v>
      </c>
      <c r="D80" s="483">
        <f>P1_3T!D30</f>
        <v>2.1825577748806078</v>
      </c>
      <c r="E80" s="483">
        <f>P1_3T!E30</f>
        <v>0.56848526483960637</v>
      </c>
      <c r="F80" s="483">
        <f>P1_3T!F30</f>
        <v>2.9878619768925256</v>
      </c>
      <c r="G80" s="483">
        <f>P1_3T!G30</f>
        <v>4.1622160986884484</v>
      </c>
      <c r="H80" s="483">
        <f>P1_3T!H30</f>
        <v>-2.813389324398929</v>
      </c>
      <c r="I80" s="483">
        <f>P1_3T!I30</f>
        <v>3.6953844368800688</v>
      </c>
      <c r="J80" s="483">
        <f>P1_3T!J30</f>
        <v>0.22668200153195936</v>
      </c>
      <c r="K80" s="483">
        <f>P1_3T!K30</f>
        <v>4.0197119650567228E-2</v>
      </c>
      <c r="L80" s="484">
        <f>P1_3T!L30</f>
        <v>4.1004778750681563</v>
      </c>
      <c r="M80" s="482">
        <f>P1_3T!M30</f>
        <v>3.6455247675409828</v>
      </c>
      <c r="N80" s="483">
        <f>P1_3T!N30</f>
        <v>-1.1270226582570182</v>
      </c>
      <c r="O80" s="483">
        <f>P1_3T!O30</f>
        <v>-0.51010677007487926</v>
      </c>
      <c r="P80" s="483">
        <f>P1_3T!P30</f>
        <v>8.3964714928670997E-2</v>
      </c>
      <c r="Q80" s="483">
        <f>P1_3T!Q30</f>
        <v>0.59988223586101275</v>
      </c>
      <c r="R80" s="483">
        <f>P1_3T!R30</f>
        <v>-0.17381643486466006</v>
      </c>
      <c r="S80" s="483">
        <f>P1_3T!S30</f>
        <v>-1.7728634308158069E-2</v>
      </c>
      <c r="T80" s="483">
        <f>P1_3T!T30</f>
        <v>1.8838460574111024</v>
      </c>
      <c r="U80" s="483">
        <f>P1_3T!U30</f>
        <v>2.8649086682552061E-2</v>
      </c>
      <c r="V80" s="483">
        <f>P1_3T!V30</f>
        <v>-0.12453366163450803</v>
      </c>
      <c r="W80" s="483"/>
      <c r="X80" s="485">
        <f>P1_3T!AC30</f>
        <v>1.0018559363778752</v>
      </c>
    </row>
    <row r="81" spans="2:24">
      <c r="B81" s="442" t="str">
        <f>lookup!T5</f>
        <v>1996-2008</v>
      </c>
      <c r="C81" s="487">
        <f ca="1">P1_3T!C31</f>
        <v>8.189765475377736E-2</v>
      </c>
      <c r="D81" s="487">
        <f ca="1">P1_3T!D31</f>
        <v>7.6261629094333774</v>
      </c>
      <c r="E81" s="487">
        <f ca="1">P1_3T!E31</f>
        <v>0.99988741086794775</v>
      </c>
      <c r="F81" s="487">
        <f ca="1">P1_3T!F31</f>
        <v>4.6644688242351275</v>
      </c>
      <c r="G81" s="487">
        <f ca="1">P1_3T!G31</f>
        <v>3.927857968457213</v>
      </c>
      <c r="H81" s="487">
        <f ca="1">P1_3T!H31</f>
        <v>0.75917397687595201</v>
      </c>
      <c r="I81" s="487">
        <f ca="1">P1_3T!I31</f>
        <v>5.3736595608098598</v>
      </c>
      <c r="J81" s="487">
        <f ca="1">P1_3T!J31</f>
        <v>0.33857517380871466</v>
      </c>
      <c r="K81" s="487">
        <f ca="1">P1_3T!K31</f>
        <v>-0.43037556879353578</v>
      </c>
      <c r="L81" s="488">
        <f ca="1">P1_3T!L31</f>
        <v>6.2983622273863507</v>
      </c>
      <c r="M81" s="486">
        <f ca="1">P1_3T!M31</f>
        <v>5.9898851336393939</v>
      </c>
      <c r="N81" s="487">
        <f ca="1">P1_3T!N31</f>
        <v>-2.1812460109990646</v>
      </c>
      <c r="O81" s="487">
        <f ca="1">P1_3T!O31</f>
        <v>-0.26146211388863094</v>
      </c>
      <c r="P81" s="487">
        <f ca="1">P1_3T!P31</f>
        <v>2.1405510822472289</v>
      </c>
      <c r="Q81" s="487">
        <f ca="1">P1_3T!Q31</f>
        <v>0.43969108704338383</v>
      </c>
      <c r="R81" s="487">
        <f ca="1">P1_3T!R31</f>
        <v>0.20308735782546752</v>
      </c>
      <c r="S81" s="487">
        <f ca="1">P1_3T!S31</f>
        <v>3.9960332834099339E-2</v>
      </c>
      <c r="T81" s="487">
        <f ca="1">P1_3T!T31</f>
        <v>1.8180021854996167</v>
      </c>
      <c r="U81" s="487">
        <f ca="1">P1_3T!U31</f>
        <v>0.57481843028254676</v>
      </c>
      <c r="V81" s="487">
        <f ca="1">P1_3T!V31</f>
        <v>3.8984806975607682E-2</v>
      </c>
      <c r="W81" s="487"/>
      <c r="X81" s="489">
        <f ca="1">P1_3T!AC31</f>
        <v>1.565528600222265</v>
      </c>
    </row>
    <row r="82" spans="2:24" ht="14.25" thickBot="1">
      <c r="B82" s="469" t="str">
        <f ca="1">lookup!T6</f>
        <v>2009-2015</v>
      </c>
      <c r="C82" s="491">
        <f ca="1">P1_3T!C32</f>
        <v>2.8880010785108046</v>
      </c>
      <c r="D82" s="491">
        <f ca="1">P1_3T!D32</f>
        <v>-7.9269946178602524</v>
      </c>
      <c r="E82" s="491">
        <f ca="1">P1_3T!E32</f>
        <v>-0.23269014921302719</v>
      </c>
      <c r="F82" s="491">
        <f ca="1">P1_3T!F32</f>
        <v>-0.12583645388659143</v>
      </c>
      <c r="G82" s="491">
        <f ca="1">P1_3T!G32</f>
        <v>4.5974526262607425</v>
      </c>
      <c r="H82" s="491">
        <f ca="1">P1_3T!H32</f>
        <v>-9.4481497410522781</v>
      </c>
      <c r="I82" s="491">
        <f ca="1">P1_3T!I32</f>
        <v>0.57858777815331641</v>
      </c>
      <c r="J82" s="491">
        <f ca="1">P1_3T!J32</f>
        <v>1.8880395875128336E-2</v>
      </c>
      <c r="K82" s="491">
        <f ca="1">P1_3T!K32</f>
        <v>0.91411782676104436</v>
      </c>
      <c r="L82" s="492">
        <f ca="1">P1_3T!L32</f>
        <v>1.8692649334367411E-2</v>
      </c>
      <c r="M82" s="490">
        <f ca="1">P1_3T!M32</f>
        <v>-0.70828734092749601</v>
      </c>
      <c r="N82" s="491">
        <f ca="1">P1_3T!N32</f>
        <v>0.83082071112106826</v>
      </c>
      <c r="O82" s="491">
        <f ca="1">P1_3T!O32</f>
        <v>-0.97187541727791182</v>
      </c>
      <c r="P82" s="491">
        <f ca="1">P1_3T!P32</f>
        <v>-3.7354099672343657</v>
      </c>
      <c r="Q82" s="491">
        <f ca="1">P1_3T!Q32</f>
        <v>0.89738008366518029</v>
      </c>
      <c r="R82" s="491">
        <f ca="1">P1_3T!R32</f>
        <v>-0.87378062128918255</v>
      </c>
      <c r="S82" s="491">
        <f ca="1">P1_3T!S32</f>
        <v>-0.12486528757235039</v>
      </c>
      <c r="T82" s="491">
        <f ca="1">P1_3T!T32</f>
        <v>2.0061275338181472</v>
      </c>
      <c r="U82" s="491">
        <f ca="1">P1_3T!U32</f>
        <v>-0.98566540857458074</v>
      </c>
      <c r="V82" s="491">
        <f ca="1">P1_3T!V32</f>
        <v>-0.42821081762472296</v>
      </c>
      <c r="W82" s="491"/>
      <c r="X82" s="493">
        <f ca="1">P1_3T!AC32</f>
        <v>-4.4964725047419628E-2</v>
      </c>
    </row>
  </sheetData>
  <sheetProtection password="CC56" sheet="1" objects="1" scenarios="1"/>
  <pageMargins left="0.70866141732283472" right="0.70866141732283472" top="0.74803149606299213" bottom="0.74803149606299213" header="0.31496062992125984" footer="0.31496062992125984"/>
  <pageSetup paperSize="9" scale="61" orientation="portrait" verticalDpi="300" r:id="rId1"/>
  <colBreaks count="2" manualBreakCount="2">
    <brk id="12" max="72" man="1"/>
    <brk id="25" max="72" man="1"/>
  </colBreak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B1:AM82"/>
  <sheetViews>
    <sheetView showGridLines="0" zoomScale="78" zoomScaleNormal="78" zoomScaleSheetLayoutView="75" workbookViewId="0">
      <selection activeCell="R40" sqref="R40"/>
    </sheetView>
  </sheetViews>
  <sheetFormatPr defaultColWidth="9.125" defaultRowHeight="13.5"/>
  <cols>
    <col min="1" max="1" width="9.125" style="389"/>
    <col min="2" max="2" width="10" style="389" customWidth="1"/>
    <col min="3" max="4" width="9.25" style="389" bestFit="1" customWidth="1"/>
    <col min="5" max="5" width="9.75" style="389" bestFit="1" customWidth="1"/>
    <col min="6" max="7" width="9.25" style="389" bestFit="1" customWidth="1"/>
    <col min="8" max="9" width="9.75" style="389" bestFit="1" customWidth="1"/>
    <col min="10" max="10" width="9.25" style="389" bestFit="1" customWidth="1"/>
    <col min="11" max="11" width="9.75" style="389" bestFit="1" customWidth="1"/>
    <col min="12" max="12" width="9.25" style="389" bestFit="1" customWidth="1"/>
    <col min="13" max="14" width="9.75" style="389" bestFit="1" customWidth="1"/>
    <col min="15" max="16" width="9.25" style="389" bestFit="1" customWidth="1"/>
    <col min="17" max="17" width="9.75" style="389" bestFit="1" customWidth="1"/>
    <col min="18" max="22" width="9.25" style="389" bestFit="1" customWidth="1"/>
    <col min="23" max="23" width="0" style="389" hidden="1" customWidth="1"/>
    <col min="24" max="24" width="10.875" style="389" bestFit="1" customWidth="1"/>
    <col min="25" max="16384" width="9.125" style="389"/>
  </cols>
  <sheetData>
    <row r="1" spans="2:39" s="394" customFormat="1" ht="37.5">
      <c r="C1" s="393" t="str">
        <f>"ΠΙΝΑΚΑΣ Δ.5. Παραγωγικότητα Εργασίας (ΑΠΑ ανά ώρα εργασίας), 1995 - "&amp;lookup!$V$2</f>
        <v>ΠΙΝΑΚΑΣ Δ.5. Παραγωγικότητα Εργασίας (ΑΠΑ ανά ώρα εργασίας), 1995 - 2015</v>
      </c>
      <c r="M1" s="656" t="str">
        <f>"ΠΙΝΑΚΑΣ Δ.5. Παραγωγικότητα Εργασίας (ΑΠΑ ανά ώρα εργασίας), 1995 - "&amp;lookup!$V$2&amp;" (συνέχεια)"</f>
        <v>ΠΙΝΑΚΑΣ Δ.5. Παραγωγικότητα Εργασίας (ΑΠΑ ανά ώρα εργασίας), 1995 - 2015 (συνέχεια)</v>
      </c>
      <c r="Z1" s="516" t="str">
        <f>"Διάγραμμα Δ5. Παραγωγικότητα Εργασίας (ΑΠΑ ανά ώρα εργασίας) για τους κυριότερους τομείς οικονομικής δραστηριότητας, 1995 - "&amp;lookup!$V$2</f>
        <v>Διάγραμμα Δ5. Παραγωγικότητα Εργασίας (ΑΠΑ ανά ώρα εργασίας) για τους κυριότερους τομείς οικονομικής δραστηριότητας, 1995 - 2015</v>
      </c>
      <c r="AA1" s="517"/>
      <c r="AB1" s="517"/>
      <c r="AC1" s="517"/>
      <c r="AD1" s="517"/>
      <c r="AE1" s="517"/>
      <c r="AF1" s="517"/>
      <c r="AG1" s="517"/>
      <c r="AH1" s="517"/>
      <c r="AI1" s="517"/>
      <c r="AJ1" s="517"/>
      <c r="AK1" s="517"/>
      <c r="AL1" s="517"/>
      <c r="AM1" s="517"/>
    </row>
    <row r="2" spans="2:39" ht="14.25" thickBot="1"/>
    <row r="3" spans="2:39" ht="150" customHeight="1">
      <c r="C3" s="438" t="s">
        <v>493</v>
      </c>
      <c r="D3" s="439" t="s">
        <v>494</v>
      </c>
      <c r="E3" s="439" t="s">
        <v>495</v>
      </c>
      <c r="F3" s="439" t="s">
        <v>496</v>
      </c>
      <c r="G3" s="439" t="s">
        <v>497</v>
      </c>
      <c r="H3" s="439" t="s">
        <v>498</v>
      </c>
      <c r="I3" s="439" t="s">
        <v>499</v>
      </c>
      <c r="J3" s="439" t="s">
        <v>500</v>
      </c>
      <c r="K3" s="439" t="s">
        <v>501</v>
      </c>
      <c r="L3" s="440" t="s">
        <v>502</v>
      </c>
      <c r="M3" s="438" t="s">
        <v>503</v>
      </c>
      <c r="N3" s="439" t="s">
        <v>504</v>
      </c>
      <c r="O3" s="439" t="s">
        <v>505</v>
      </c>
      <c r="P3" s="439" t="s">
        <v>506</v>
      </c>
      <c r="Q3" s="439" t="s">
        <v>507</v>
      </c>
      <c r="R3" s="439" t="s">
        <v>508</v>
      </c>
      <c r="S3" s="439" t="s">
        <v>509</v>
      </c>
      <c r="T3" s="439" t="s">
        <v>510</v>
      </c>
      <c r="U3" s="439" t="s">
        <v>511</v>
      </c>
      <c r="V3" s="439" t="s">
        <v>512</v>
      </c>
      <c r="W3" s="439" t="s">
        <v>125</v>
      </c>
      <c r="X3" s="441" t="s">
        <v>134</v>
      </c>
    </row>
    <row r="4" spans="2:39" ht="14.25" thickBot="1">
      <c r="C4" s="519" t="s">
        <v>552</v>
      </c>
      <c r="D4" s="391"/>
      <c r="E4" s="391"/>
      <c r="F4" s="391"/>
      <c r="G4" s="391"/>
      <c r="H4" s="391"/>
      <c r="I4" s="391"/>
      <c r="J4" s="391"/>
      <c r="K4" s="391"/>
      <c r="L4" s="391"/>
      <c r="M4" s="390" t="s">
        <v>553</v>
      </c>
      <c r="N4" s="391"/>
      <c r="O4" s="391"/>
      <c r="P4" s="391"/>
      <c r="Q4" s="391"/>
      <c r="R4" s="391"/>
      <c r="S4" s="391"/>
      <c r="T4" s="391"/>
      <c r="U4" s="391"/>
      <c r="V4" s="391"/>
      <c r="W4" s="392"/>
      <c r="X4" s="392"/>
    </row>
    <row r="5" spans="2:39">
      <c r="B5" s="468">
        <v>1995</v>
      </c>
      <c r="C5" s="444">
        <f>P2_1cT!C7</f>
        <v>5.3827172841983995</v>
      </c>
      <c r="D5" s="445">
        <f>P2_1cT!D7</f>
        <v>11.426041069963187</v>
      </c>
      <c r="E5" s="445">
        <f>P2_1cT!E7</f>
        <v>8.9175983412228792</v>
      </c>
      <c r="F5" s="445">
        <f>P2_1cT!F7</f>
        <v>59.630105604291217</v>
      </c>
      <c r="G5" s="445">
        <f>P2_1cT!G7</f>
        <v>12.057773639152531</v>
      </c>
      <c r="H5" s="445">
        <f>P2_1cT!H7</f>
        <v>12.204680199948053</v>
      </c>
      <c r="I5" s="445">
        <f>P2_1cT!I7</f>
        <v>9.8332252171962828</v>
      </c>
      <c r="J5" s="445">
        <f>P2_1cT!J7</f>
        <v>24.872933142971103</v>
      </c>
      <c r="K5" s="445">
        <f>P2_1cT!K7</f>
        <v>10.646148137801399</v>
      </c>
      <c r="L5" s="446">
        <f>P2_1cT!L7</f>
        <v>20.078890799182449</v>
      </c>
      <c r="M5" s="444">
        <f>P2_1cT!M7</f>
        <v>14.977813511628842</v>
      </c>
      <c r="N5" s="445">
        <f>P2_1cT!N7</f>
        <v>323.07923964130612</v>
      </c>
      <c r="O5" s="445">
        <f>P2_1cT!O7</f>
        <v>19.039117889539536</v>
      </c>
      <c r="P5" s="445">
        <f>P2_1cT!P7</f>
        <v>7.4031523849850416</v>
      </c>
      <c r="Q5" s="445">
        <f>P2_1cT!Q7</f>
        <v>14.521350855234054</v>
      </c>
      <c r="R5" s="445">
        <f>P2_1cT!R7</f>
        <v>16.480335800539816</v>
      </c>
      <c r="S5" s="445">
        <f>P2_1cT!S7</f>
        <v>10.868170522398412</v>
      </c>
      <c r="T5" s="445">
        <f>P2_1cT!T7</f>
        <v>9.3612765192216898</v>
      </c>
      <c r="U5" s="445">
        <f>P2_1cT!U7</f>
        <v>10.810096648535172</v>
      </c>
      <c r="V5" s="445">
        <f>P2_1cT!V7</f>
        <v>3.0339541314957565</v>
      </c>
      <c r="W5" s="445" t="str">
        <f>P2_1T!W7</f>
        <v/>
      </c>
      <c r="X5" s="462">
        <f>P2_1cT!AC7</f>
        <v>13.640978024671121</v>
      </c>
    </row>
    <row r="6" spans="2:39">
      <c r="B6" s="442">
        <v>1996</v>
      </c>
      <c r="C6" s="447">
        <f>P2_1cT!C8</f>
        <v>5.2581561979077325</v>
      </c>
      <c r="D6" s="448">
        <f>P2_1cT!D8</f>
        <v>11.677004074305966</v>
      </c>
      <c r="E6" s="448">
        <f>P2_1cT!E8</f>
        <v>9.5209910611848265</v>
      </c>
      <c r="F6" s="448">
        <f>P2_1cT!F8</f>
        <v>62.977035257305694</v>
      </c>
      <c r="G6" s="448">
        <f>P2_1cT!G8</f>
        <v>12.482237321776902</v>
      </c>
      <c r="H6" s="448">
        <f>P2_1cT!H8</f>
        <v>13.134013294264065</v>
      </c>
      <c r="I6" s="448">
        <f>P2_1cT!I8</f>
        <v>9.7888780107135762</v>
      </c>
      <c r="J6" s="448">
        <f>P2_1cT!J8</f>
        <v>24.539375383390915</v>
      </c>
      <c r="K6" s="448">
        <f>P2_1cT!K8</f>
        <v>10.614781507251294</v>
      </c>
      <c r="L6" s="449">
        <f>P2_1cT!L8</f>
        <v>22.10498630999701</v>
      </c>
      <c r="M6" s="447">
        <f>P2_1cT!M8</f>
        <v>16.184977108717035</v>
      </c>
      <c r="N6" s="448">
        <f>P2_1cT!N8</f>
        <v>332.2387057159238</v>
      </c>
      <c r="O6" s="448">
        <f>P2_1cT!O8</f>
        <v>19.713933882310474</v>
      </c>
      <c r="P6" s="448">
        <f>P2_1cT!P8</f>
        <v>8.1717531192713331</v>
      </c>
      <c r="Q6" s="448">
        <f>P2_1cT!Q8</f>
        <v>14.984324410534262</v>
      </c>
      <c r="R6" s="448">
        <f>P2_1cT!R8</f>
        <v>16.897226533504288</v>
      </c>
      <c r="S6" s="448">
        <f>P2_1cT!S8</f>
        <v>11.526918167664654</v>
      </c>
      <c r="T6" s="448">
        <f>P2_1cT!T8</f>
        <v>10.18291677594444</v>
      </c>
      <c r="U6" s="448">
        <f>P2_1cT!U8</f>
        <v>11.691706683738724</v>
      </c>
      <c r="V6" s="448">
        <f>P2_1cT!V8</f>
        <v>3.0477474117809633</v>
      </c>
      <c r="W6" s="448" t="str">
        <f>P2_1T!W8</f>
        <v/>
      </c>
      <c r="X6" s="463">
        <f>P2_1cT!AC8</f>
        <v>14.103273414514243</v>
      </c>
    </row>
    <row r="7" spans="2:39">
      <c r="B7" s="442">
        <v>1997</v>
      </c>
      <c r="C7" s="447">
        <f>P2_1cT!C9</f>
        <v>4.9248668669258846</v>
      </c>
      <c r="D7" s="448">
        <f>P2_1cT!D9</f>
        <v>12.830052027487715</v>
      </c>
      <c r="E7" s="448">
        <f>P2_1cT!E9</f>
        <v>10.187331733788552</v>
      </c>
      <c r="F7" s="448">
        <f>P2_1cT!F9</f>
        <v>66.731854500754324</v>
      </c>
      <c r="G7" s="448">
        <f>P2_1cT!G9</f>
        <v>11.300419492540653</v>
      </c>
      <c r="H7" s="448">
        <f>P2_1cT!H9</f>
        <v>13.437327257463645</v>
      </c>
      <c r="I7" s="448">
        <f>P2_1cT!I9</f>
        <v>9.90293741102845</v>
      </c>
      <c r="J7" s="448">
        <f>P2_1cT!J9</f>
        <v>24.21640027662519</v>
      </c>
      <c r="K7" s="448">
        <f>P2_1cT!K9</f>
        <v>11.393034836573566</v>
      </c>
      <c r="L7" s="449">
        <f>P2_1cT!L9</f>
        <v>23.678856135165258</v>
      </c>
      <c r="M7" s="447">
        <f>P2_1cT!M9</f>
        <v>18.038644846916185</v>
      </c>
      <c r="N7" s="448">
        <f>P2_1cT!N9</f>
        <v>339.15773818017726</v>
      </c>
      <c r="O7" s="448">
        <f>P2_1cT!O9</f>
        <v>20.587041509418444</v>
      </c>
      <c r="P7" s="448">
        <f>P2_1cT!P9</f>
        <v>8.6776050998216547</v>
      </c>
      <c r="Q7" s="448">
        <f>P2_1cT!Q9</f>
        <v>15.629539810955711</v>
      </c>
      <c r="R7" s="448">
        <f>P2_1cT!R9</f>
        <v>17.982046095720275</v>
      </c>
      <c r="S7" s="448">
        <f>P2_1cT!S9</f>
        <v>12.014145480371107</v>
      </c>
      <c r="T7" s="448">
        <f>P2_1cT!T9</f>
        <v>11.933755304524249</v>
      </c>
      <c r="U7" s="448">
        <f>P2_1cT!U9</f>
        <v>12.294836918677525</v>
      </c>
      <c r="V7" s="448">
        <f>P2_1cT!V9</f>
        <v>3.0325188737616191</v>
      </c>
      <c r="W7" s="448" t="str">
        <f>P2_1T!W9</f>
        <v/>
      </c>
      <c r="X7" s="463">
        <f>P2_1cT!AC9</f>
        <v>14.616424955903538</v>
      </c>
    </row>
    <row r="8" spans="2:39">
      <c r="B8" s="442">
        <v>1998</v>
      </c>
      <c r="C8" s="447">
        <f>P2_1cT!C10</f>
        <v>5.4007208214090978</v>
      </c>
      <c r="D8" s="448">
        <f>P2_1cT!D10</f>
        <v>16.444250807006028</v>
      </c>
      <c r="E8" s="448">
        <f>P2_1cT!E10</f>
        <v>10.872411903857518</v>
      </c>
      <c r="F8" s="448">
        <f>P2_1cT!F10</f>
        <v>75.208135441694139</v>
      </c>
      <c r="G8" s="448">
        <f>P2_1cT!G10</f>
        <v>13.674964270674099</v>
      </c>
      <c r="H8" s="448">
        <f>P2_1cT!H10</f>
        <v>14.518976940449539</v>
      </c>
      <c r="I8" s="448">
        <f>P2_1cT!I10</f>
        <v>10.861821883893432</v>
      </c>
      <c r="J8" s="448">
        <f>P2_1cT!J10</f>
        <v>24.860235009775948</v>
      </c>
      <c r="K8" s="448">
        <f>P2_1cT!K10</f>
        <v>12.302505596509329</v>
      </c>
      <c r="L8" s="449">
        <f>P2_1cT!L10</f>
        <v>28.017934330320909</v>
      </c>
      <c r="M8" s="447">
        <f>P2_1cT!M10</f>
        <v>19.867886867928064</v>
      </c>
      <c r="N8" s="448">
        <f>P2_1cT!N10</f>
        <v>350.49565613399523</v>
      </c>
      <c r="O8" s="448">
        <f>P2_1cT!O10</f>
        <v>21.903685649499405</v>
      </c>
      <c r="P8" s="448">
        <f>P2_1cT!P10</f>
        <v>9.3083530887543393</v>
      </c>
      <c r="Q8" s="448">
        <f>P2_1cT!Q10</f>
        <v>15.379783779299828</v>
      </c>
      <c r="R8" s="448">
        <f>P2_1cT!R10</f>
        <v>19.616700581572616</v>
      </c>
      <c r="S8" s="448">
        <f>P2_1cT!S10</f>
        <v>12.740578331118705</v>
      </c>
      <c r="T8" s="448">
        <f>P2_1cT!T10</f>
        <v>12.528323518996789</v>
      </c>
      <c r="U8" s="448">
        <f>P2_1cT!U10</f>
        <v>11.581894353882008</v>
      </c>
      <c r="V8" s="448">
        <f>P2_1cT!V10</f>
        <v>3.0430200217813588</v>
      </c>
      <c r="W8" s="448" t="str">
        <f>P2_1T!W10</f>
        <v/>
      </c>
      <c r="X8" s="463">
        <f>P2_1cT!AC10</f>
        <v>15.531418074970263</v>
      </c>
    </row>
    <row r="9" spans="2:39">
      <c r="B9" s="443">
        <v>1999</v>
      </c>
      <c r="C9" s="511">
        <f>P2_1cT!C11</f>
        <v>5.4396499621095256</v>
      </c>
      <c r="D9" s="512">
        <f>P2_1cT!D11</f>
        <v>17.384932681127232</v>
      </c>
      <c r="E9" s="512">
        <f>P2_1cT!E11</f>
        <v>11.762446645354673</v>
      </c>
      <c r="F9" s="512">
        <f>P2_1cT!F11</f>
        <v>69.36358048835001</v>
      </c>
      <c r="G9" s="512">
        <f>P2_1cT!G11</f>
        <v>18.403504292493029</v>
      </c>
      <c r="H9" s="512">
        <f>P2_1cT!H11</f>
        <v>14.862141734084318</v>
      </c>
      <c r="I9" s="512">
        <f>P2_1cT!I11</f>
        <v>11.417696429067394</v>
      </c>
      <c r="J9" s="512">
        <f>P2_1cT!J11</f>
        <v>24.621627533265439</v>
      </c>
      <c r="K9" s="512">
        <f>P2_1cT!K11</f>
        <v>13.133212276158121</v>
      </c>
      <c r="L9" s="513">
        <f>P2_1cT!L11</f>
        <v>31.950296890395588</v>
      </c>
      <c r="M9" s="511">
        <f>P2_1cT!M11</f>
        <v>22.724085724985848</v>
      </c>
      <c r="N9" s="512">
        <f>P2_1cT!N11</f>
        <v>369.11295902034539</v>
      </c>
      <c r="O9" s="512">
        <f>P2_1cT!O11</f>
        <v>22.943882945778533</v>
      </c>
      <c r="P9" s="512">
        <f>P2_1cT!P11</f>
        <v>10.385425626873346</v>
      </c>
      <c r="Q9" s="512">
        <f>P2_1cT!Q11</f>
        <v>16.150079865086138</v>
      </c>
      <c r="R9" s="512">
        <f>P2_1cT!R11</f>
        <v>20.091648483601688</v>
      </c>
      <c r="S9" s="512">
        <f>P2_1cT!S11</f>
        <v>13.313792713984355</v>
      </c>
      <c r="T9" s="512">
        <f>P2_1cT!T11</f>
        <v>12.053065073204827</v>
      </c>
      <c r="U9" s="512">
        <f>P2_1cT!U11</f>
        <v>11.450166056267715</v>
      </c>
      <c r="V9" s="512">
        <f>P2_1cT!V11</f>
        <v>3.0615406236661271</v>
      </c>
      <c r="W9" s="512" t="str">
        <f>P2_1T!W11</f>
        <v/>
      </c>
      <c r="X9" s="514">
        <f>P2_1cT!AC11</f>
        <v>16.296167448525804</v>
      </c>
    </row>
    <row r="10" spans="2:39">
      <c r="B10" s="442">
        <v>2000</v>
      </c>
      <c r="C10" s="447">
        <f>P2_1cT!C12</f>
        <v>5.1923399301689441</v>
      </c>
      <c r="D10" s="448">
        <f>P2_1cT!D12</f>
        <v>19.944898238321269</v>
      </c>
      <c r="E10" s="448">
        <f>P2_1cT!E12</f>
        <v>12.56894756152407</v>
      </c>
      <c r="F10" s="448">
        <f>P2_1cT!F12</f>
        <v>78.795328826060228</v>
      </c>
      <c r="G10" s="448">
        <f>P2_1cT!G12</f>
        <v>19.599242441334994</v>
      </c>
      <c r="H10" s="448">
        <f>P2_1cT!H12</f>
        <v>15.507921622758325</v>
      </c>
      <c r="I10" s="448">
        <f>P2_1cT!I12</f>
        <v>11.90895808547085</v>
      </c>
      <c r="J10" s="448">
        <f>P2_1cT!J12</f>
        <v>25.85112497777337</v>
      </c>
      <c r="K10" s="448">
        <f>P2_1cT!K12</f>
        <v>14.136273220867183</v>
      </c>
      <c r="L10" s="449">
        <f>P2_1cT!L12</f>
        <v>34.204637457677812</v>
      </c>
      <c r="M10" s="447">
        <f>P2_1cT!M12</f>
        <v>22.79809316416085</v>
      </c>
      <c r="N10" s="448">
        <f>P2_1cT!N12</f>
        <v>383.89514975899357</v>
      </c>
      <c r="O10" s="448">
        <f>P2_1cT!O12</f>
        <v>24.182487408355684</v>
      </c>
      <c r="P10" s="448">
        <f>P2_1cT!P12</f>
        <v>12.337862194139699</v>
      </c>
      <c r="Q10" s="448">
        <f>P2_1cT!Q12</f>
        <v>17.088214815516555</v>
      </c>
      <c r="R10" s="448">
        <f>P2_1cT!R12</f>
        <v>21.739383138501488</v>
      </c>
      <c r="S10" s="448">
        <f>P2_1cT!S12</f>
        <v>14.530537498318589</v>
      </c>
      <c r="T10" s="448">
        <f>P2_1cT!T12</f>
        <v>13.29927178444165</v>
      </c>
      <c r="U10" s="448">
        <f>P2_1cT!U12</f>
        <v>12.9479151886468</v>
      </c>
      <c r="V10" s="448">
        <f>P2_1cT!V12</f>
        <v>3.0443610313246956</v>
      </c>
      <c r="W10" s="448" t="str">
        <f>P2_1T!W12</f>
        <v/>
      </c>
      <c r="X10" s="463">
        <f>P2_1cT!AC12</f>
        <v>17.385294563894579</v>
      </c>
    </row>
    <row r="11" spans="2:39">
      <c r="B11" s="442">
        <v>2001</v>
      </c>
      <c r="C11" s="447">
        <f>P2_1cT!C13</f>
        <v>5.6278158648713097</v>
      </c>
      <c r="D11" s="448">
        <f>P2_1cT!D13</f>
        <v>18.539919446744335</v>
      </c>
      <c r="E11" s="448">
        <f>P2_1cT!E13</f>
        <v>13.349214439239322</v>
      </c>
      <c r="F11" s="448">
        <f>P2_1cT!F13</f>
        <v>93.646979940772184</v>
      </c>
      <c r="G11" s="448">
        <f>P2_1cT!G13</f>
        <v>21.795712945045636</v>
      </c>
      <c r="H11" s="448">
        <f>P2_1cT!H13</f>
        <v>15.791461301279249</v>
      </c>
      <c r="I11" s="448">
        <f>P2_1cT!I13</f>
        <v>12.639674913317114</v>
      </c>
      <c r="J11" s="448">
        <f>P2_1cT!J13</f>
        <v>24.345622937102636</v>
      </c>
      <c r="K11" s="448">
        <f>P2_1cT!K13</f>
        <v>14.277618807497717</v>
      </c>
      <c r="L11" s="449">
        <f>P2_1cT!L13</f>
        <v>38.120542707123725</v>
      </c>
      <c r="M11" s="447">
        <f>P2_1cT!M13</f>
        <v>23.127043113515338</v>
      </c>
      <c r="N11" s="448">
        <f>P2_1cT!N13</f>
        <v>394.93211355550716</v>
      </c>
      <c r="O11" s="448">
        <f>P2_1cT!O13</f>
        <v>27.451944888559584</v>
      </c>
      <c r="P11" s="448">
        <f>P2_1cT!P13</f>
        <v>12.888464238537299</v>
      </c>
      <c r="Q11" s="448">
        <f>P2_1cT!Q13</f>
        <v>17.091011766735971</v>
      </c>
      <c r="R11" s="448">
        <f>P2_1cT!R13</f>
        <v>22.184025195455977</v>
      </c>
      <c r="S11" s="448">
        <f>P2_1cT!S13</f>
        <v>15.274055421560238</v>
      </c>
      <c r="T11" s="448">
        <f>P2_1cT!T13</f>
        <v>14.592030021255942</v>
      </c>
      <c r="U11" s="448">
        <f>P2_1cT!U13</f>
        <v>13.081600598181382</v>
      </c>
      <c r="V11" s="448">
        <f>P2_1cT!V13</f>
        <v>3.0337082493782983</v>
      </c>
      <c r="W11" s="448" t="str">
        <f>P2_1T!W13</f>
        <v/>
      </c>
      <c r="X11" s="463">
        <f>P2_1cT!AC13</f>
        <v>18.088605498693976</v>
      </c>
    </row>
    <row r="12" spans="2:39">
      <c r="B12" s="442">
        <v>2002</v>
      </c>
      <c r="C12" s="447">
        <f>P2_1cT!C14</f>
        <v>5.9355125547248555</v>
      </c>
      <c r="D12" s="448">
        <f>P2_1cT!D14</f>
        <v>23.091549074452367</v>
      </c>
      <c r="E12" s="448">
        <f>P2_1cT!E14</f>
        <v>14.212969689051175</v>
      </c>
      <c r="F12" s="448">
        <f>P2_1cT!F14</f>
        <v>97.954964519193169</v>
      </c>
      <c r="G12" s="448">
        <f>P2_1cT!G14</f>
        <v>23.760942760942761</v>
      </c>
      <c r="H12" s="448">
        <f>P2_1cT!H14</f>
        <v>16.798255933097039</v>
      </c>
      <c r="I12" s="448">
        <f>P2_1cT!I14</f>
        <v>12.764278906510445</v>
      </c>
      <c r="J12" s="448">
        <f>P2_1cT!J14</f>
        <v>25.349731893706561</v>
      </c>
      <c r="K12" s="448">
        <f>P2_1cT!K14</f>
        <v>13.291701715508616</v>
      </c>
      <c r="L12" s="449">
        <f>P2_1cT!L14</f>
        <v>38.537787368309274</v>
      </c>
      <c r="M12" s="447">
        <f>P2_1cT!M14</f>
        <v>21.945830704661237</v>
      </c>
      <c r="N12" s="448">
        <f>P2_1cT!N14</f>
        <v>440.61953403155161</v>
      </c>
      <c r="O12" s="448">
        <f>P2_1cT!O14</f>
        <v>27.949685067068199</v>
      </c>
      <c r="P12" s="448">
        <f>P2_1cT!P14</f>
        <v>12.827438633193196</v>
      </c>
      <c r="Q12" s="448">
        <f>P2_1cT!Q14</f>
        <v>17.922102865824403</v>
      </c>
      <c r="R12" s="448">
        <f>P2_1cT!R14</f>
        <v>23.389918245619885</v>
      </c>
      <c r="S12" s="448">
        <f>P2_1cT!S14</f>
        <v>15.911287167363911</v>
      </c>
      <c r="T12" s="448">
        <f>P2_1cT!T14</f>
        <v>15.970258832729307</v>
      </c>
      <c r="U12" s="448">
        <f>P2_1cT!U14</f>
        <v>13.684966700487342</v>
      </c>
      <c r="V12" s="448">
        <f>P2_1cT!V14</f>
        <v>3.0510807261496748</v>
      </c>
      <c r="W12" s="448" t="str">
        <f>P2_1T!W14</f>
        <v/>
      </c>
      <c r="X12" s="463">
        <f>P2_1cT!AC14</f>
        <v>18.699116023055858</v>
      </c>
    </row>
    <row r="13" spans="2:39">
      <c r="B13" s="442">
        <v>2003</v>
      </c>
      <c r="C13" s="447">
        <f>P2_1cT!C15</f>
        <v>5.340537091618506</v>
      </c>
      <c r="D13" s="448">
        <f>P2_1cT!D15</f>
        <v>25.811073477278352</v>
      </c>
      <c r="E13" s="448">
        <f>P2_1cT!E15</f>
        <v>14.394642025761748</v>
      </c>
      <c r="F13" s="448">
        <f>P2_1cT!F15</f>
        <v>109.21383472090294</v>
      </c>
      <c r="G13" s="448">
        <f>P2_1cT!G15</f>
        <v>23.536840556005927</v>
      </c>
      <c r="H13" s="448">
        <f>P2_1cT!H15</f>
        <v>17.56401683269128</v>
      </c>
      <c r="I13" s="448">
        <f>P2_1cT!I15</f>
        <v>13.368987699121966</v>
      </c>
      <c r="J13" s="448">
        <f>P2_1cT!J15</f>
        <v>25.93528629014747</v>
      </c>
      <c r="K13" s="448">
        <f>P2_1cT!K15</f>
        <v>12.479698698911214</v>
      </c>
      <c r="L13" s="449">
        <f>P2_1cT!L15</f>
        <v>37.979849554157127</v>
      </c>
      <c r="M13" s="447">
        <f>P2_1cT!M15</f>
        <v>23.009802744803913</v>
      </c>
      <c r="N13" s="448">
        <f>P2_1cT!N15</f>
        <v>463.1704387644034</v>
      </c>
      <c r="O13" s="448">
        <f>P2_1cT!O15</f>
        <v>27.604714850238448</v>
      </c>
      <c r="P13" s="448">
        <f>P2_1cT!P15</f>
        <v>13.10428454060294</v>
      </c>
      <c r="Q13" s="448">
        <f>P2_1cT!Q15</f>
        <v>21.700879482460671</v>
      </c>
      <c r="R13" s="448">
        <f>P2_1cT!R15</f>
        <v>26.001457401903288</v>
      </c>
      <c r="S13" s="448">
        <f>P2_1cT!S15</f>
        <v>17.49333296799696</v>
      </c>
      <c r="T13" s="448">
        <f>P2_1cT!T15</f>
        <v>16.506913277043392</v>
      </c>
      <c r="U13" s="448">
        <f>P2_1cT!U15</f>
        <v>14.58624682335604</v>
      </c>
      <c r="V13" s="448">
        <f>P2_1cT!V15</f>
        <v>3.0313179439418376</v>
      </c>
      <c r="W13" s="448" t="str">
        <f>P2_1T!W15</f>
        <v/>
      </c>
      <c r="X13" s="463">
        <f>P2_1cT!AC15</f>
        <v>19.584358913590275</v>
      </c>
    </row>
    <row r="14" spans="2:39">
      <c r="B14" s="443">
        <v>2004</v>
      </c>
      <c r="C14" s="511">
        <f>P2_1cT!C16</f>
        <v>5.2766340758533978</v>
      </c>
      <c r="D14" s="512">
        <f>P2_1cT!D16</f>
        <v>33.457844841401922</v>
      </c>
      <c r="E14" s="512">
        <f>P2_1cT!E16</f>
        <v>15.073729751595907</v>
      </c>
      <c r="F14" s="512">
        <f>P2_1cT!F16</f>
        <v>99.286508912365221</v>
      </c>
      <c r="G14" s="512">
        <f>P2_1cT!G16</f>
        <v>28.961320903145744</v>
      </c>
      <c r="H14" s="512">
        <f>P2_1cT!H16</f>
        <v>18.305681417739329</v>
      </c>
      <c r="I14" s="512">
        <f>P2_1cT!I16</f>
        <v>15.166268056483124</v>
      </c>
      <c r="J14" s="512">
        <f>P2_1cT!J16</f>
        <v>25.687299851146253</v>
      </c>
      <c r="K14" s="512">
        <f>P2_1cT!K16</f>
        <v>12.768489227463764</v>
      </c>
      <c r="L14" s="513">
        <f>P2_1cT!L16</f>
        <v>38.930785436503349</v>
      </c>
      <c r="M14" s="511">
        <f>P2_1cT!M16</f>
        <v>25.505516424034703</v>
      </c>
      <c r="N14" s="512">
        <f>P2_1cT!N16</f>
        <v>465.16074482997226</v>
      </c>
      <c r="O14" s="512">
        <f>P2_1cT!O16</f>
        <v>28.577356316393647</v>
      </c>
      <c r="P14" s="512">
        <f>P2_1cT!P16</f>
        <v>13.044299926261424</v>
      </c>
      <c r="Q14" s="512">
        <f>P2_1cT!Q16</f>
        <v>23.322754310715435</v>
      </c>
      <c r="R14" s="512">
        <f>P2_1cT!R16</f>
        <v>26.967435945843224</v>
      </c>
      <c r="S14" s="512">
        <f>P2_1cT!S16</f>
        <v>18.323648538132844</v>
      </c>
      <c r="T14" s="512">
        <f>P2_1cT!T16</f>
        <v>15.739320042965581</v>
      </c>
      <c r="U14" s="512">
        <f>P2_1cT!U16</f>
        <v>15.48277814247812</v>
      </c>
      <c r="V14" s="512">
        <f>P2_1cT!V16</f>
        <v>2.9661747514238352</v>
      </c>
      <c r="W14" s="512" t="str">
        <f>P2_1T!W16</f>
        <v/>
      </c>
      <c r="X14" s="514">
        <f>P2_1cT!AC16</f>
        <v>20.724369865494875</v>
      </c>
    </row>
    <row r="15" spans="2:39">
      <c r="B15" s="442">
        <v>2005</v>
      </c>
      <c r="C15" s="447">
        <f>P2_1cT!C17</f>
        <v>5.8052300876557839</v>
      </c>
      <c r="D15" s="448">
        <f>P2_1cT!D17</f>
        <v>37.599654686435528</v>
      </c>
      <c r="E15" s="448">
        <f>P2_1cT!E17</f>
        <v>15.271256370785629</v>
      </c>
      <c r="F15" s="448">
        <f>P2_1cT!F17</f>
        <v>83.492843972253922</v>
      </c>
      <c r="G15" s="448">
        <f>P2_1cT!G17</f>
        <v>31.640688882181898</v>
      </c>
      <c r="H15" s="448">
        <f>P2_1cT!H17</f>
        <v>19.341927656676113</v>
      </c>
      <c r="I15" s="448">
        <f>P2_1cT!I17</f>
        <v>15.926759874101144</v>
      </c>
      <c r="J15" s="448">
        <f>P2_1cT!J17</f>
        <v>25.246140917209029</v>
      </c>
      <c r="K15" s="448">
        <f>P2_1cT!K17</f>
        <v>13.094278762681846</v>
      </c>
      <c r="L15" s="449">
        <f>P2_1cT!L17</f>
        <v>39.282120807605907</v>
      </c>
      <c r="M15" s="447">
        <f>P2_1cT!M17</f>
        <v>28.46448578988948</v>
      </c>
      <c r="N15" s="448">
        <f>P2_1cT!N17</f>
        <v>465.60930444011052</v>
      </c>
      <c r="O15" s="448">
        <f>P2_1cT!O17</f>
        <v>29.519333207785891</v>
      </c>
      <c r="P15" s="448">
        <f>P2_1cT!P17</f>
        <v>14.066714067097603</v>
      </c>
      <c r="Q15" s="448">
        <f>P2_1cT!Q17</f>
        <v>24.04929685277239</v>
      </c>
      <c r="R15" s="448">
        <f>P2_1cT!R17</f>
        <v>28.383431715942642</v>
      </c>
      <c r="S15" s="448">
        <f>P2_1cT!S17</f>
        <v>18.82664222176491</v>
      </c>
      <c r="T15" s="448">
        <f>P2_1cT!T17</f>
        <v>15.995554753532947</v>
      </c>
      <c r="U15" s="448">
        <f>P2_1cT!U17</f>
        <v>15.758175471551832</v>
      </c>
      <c r="V15" s="448">
        <f>P2_1cT!V17</f>
        <v>2.9961241344603473</v>
      </c>
      <c r="W15" s="448" t="str">
        <f>P2_1T!W17</f>
        <v/>
      </c>
      <c r="X15" s="463">
        <f>P2_1cT!AC17</f>
        <v>21.81978946359169</v>
      </c>
    </row>
    <row r="16" spans="2:39">
      <c r="B16" s="442">
        <v>2006</v>
      </c>
      <c r="C16" s="447">
        <f>P2_1cT!C18</f>
        <v>6.2031854429148749</v>
      </c>
      <c r="D16" s="448">
        <f>P2_1cT!D18</f>
        <v>40.155306421638748</v>
      </c>
      <c r="E16" s="448">
        <f>P2_1cT!E18</f>
        <v>14.225901137788405</v>
      </c>
      <c r="F16" s="448">
        <f>P2_1cT!F18</f>
        <v>79.054383116883116</v>
      </c>
      <c r="G16" s="448">
        <f>P2_1cT!G18</f>
        <v>31.852552763513614</v>
      </c>
      <c r="H16" s="448">
        <f>P2_1cT!H18</f>
        <v>21.423248934142539</v>
      </c>
      <c r="I16" s="448">
        <f>P2_1cT!I18</f>
        <v>17.101160002328626</v>
      </c>
      <c r="J16" s="448">
        <f>P2_1cT!J18</f>
        <v>27.337171303599554</v>
      </c>
      <c r="K16" s="448">
        <f>P2_1cT!K18</f>
        <v>13.594468214804676</v>
      </c>
      <c r="L16" s="449">
        <f>P2_1cT!L18</f>
        <v>34.316109119550553</v>
      </c>
      <c r="M16" s="447">
        <f>P2_1cT!M18</f>
        <v>33.563882093548159</v>
      </c>
      <c r="N16" s="448">
        <f>P2_1cT!N18</f>
        <v>496.00224047409534</v>
      </c>
      <c r="O16" s="448">
        <f>P2_1cT!O18</f>
        <v>29.629525370035658</v>
      </c>
      <c r="P16" s="448">
        <f>P2_1cT!P18</f>
        <v>15.71815270986435</v>
      </c>
      <c r="Q16" s="448">
        <f>P2_1cT!Q18</f>
        <v>25.593969091821702</v>
      </c>
      <c r="R16" s="448">
        <f>P2_1cT!R18</f>
        <v>29.319463887308732</v>
      </c>
      <c r="S16" s="448">
        <f>P2_1cT!S18</f>
        <v>19.090402975860236</v>
      </c>
      <c r="T16" s="448">
        <f>P2_1cT!T18</f>
        <v>17.317903581076816</v>
      </c>
      <c r="U16" s="448">
        <f>P2_1cT!U18</f>
        <v>15.418739758733999</v>
      </c>
      <c r="V16" s="448">
        <f>P2_1cT!V18</f>
        <v>2.8800814850671541</v>
      </c>
      <c r="W16" s="448" t="str">
        <f>P2_1T!W18</f>
        <v/>
      </c>
      <c r="X16" s="463">
        <f>P2_1cT!AC18</f>
        <v>23.230057030754971</v>
      </c>
    </row>
    <row r="17" spans="2:24">
      <c r="B17" s="442">
        <v>2007</v>
      </c>
      <c r="C17" s="447">
        <f>P2_1cT!C19</f>
        <v>5.6511564583283436</v>
      </c>
      <c r="D17" s="448">
        <f>P2_1cT!D19</f>
        <v>43.900898278557484</v>
      </c>
      <c r="E17" s="448">
        <f>P2_1cT!E19</f>
        <v>14.016152959091187</v>
      </c>
      <c r="F17" s="448">
        <f>P2_1cT!F19</f>
        <v>97.631688068031181</v>
      </c>
      <c r="G17" s="448">
        <f>P2_1cT!G19</f>
        <v>30.441132392020233</v>
      </c>
      <c r="H17" s="448">
        <f>P2_1cT!H19</f>
        <v>23.722972874450782</v>
      </c>
      <c r="I17" s="448">
        <f>P2_1cT!I19</f>
        <v>17.756833935768441</v>
      </c>
      <c r="J17" s="448">
        <f>P2_1cT!J19</f>
        <v>27.443683240930913</v>
      </c>
      <c r="K17" s="448">
        <f>P2_1cT!K19</f>
        <v>13.869037324567765</v>
      </c>
      <c r="L17" s="449">
        <f>P2_1cT!L19</f>
        <v>34.684073643215605</v>
      </c>
      <c r="M17" s="447">
        <f>P2_1cT!M19</f>
        <v>37.621694414992014</v>
      </c>
      <c r="N17" s="448">
        <f>P2_1cT!N19</f>
        <v>517.09109329052887</v>
      </c>
      <c r="O17" s="448">
        <f>P2_1cT!O19</f>
        <v>29.856190239672667</v>
      </c>
      <c r="P17" s="448">
        <f>P2_1cT!P19</f>
        <v>14.14247477447562</v>
      </c>
      <c r="Q17" s="448">
        <f>P2_1cT!Q19</f>
        <v>25.564086106081376</v>
      </c>
      <c r="R17" s="448">
        <f>P2_1cT!R19</f>
        <v>29.900890991708295</v>
      </c>
      <c r="S17" s="448">
        <f>P2_1cT!S19</f>
        <v>19.497532185000463</v>
      </c>
      <c r="T17" s="448">
        <f>P2_1cT!T19</f>
        <v>18.071071097767444</v>
      </c>
      <c r="U17" s="448">
        <f>P2_1cT!U19</f>
        <v>14.223922073131048</v>
      </c>
      <c r="V17" s="448">
        <f>P2_1cT!V19</f>
        <v>2.9046610737355598</v>
      </c>
      <c r="W17" s="448" t="str">
        <f>P2_1T!W19</f>
        <v/>
      </c>
      <c r="X17" s="463">
        <f>P2_1cT!AC19</f>
        <v>24.042930641424586</v>
      </c>
    </row>
    <row r="18" spans="2:24">
      <c r="B18" s="442">
        <v>2008</v>
      </c>
      <c r="C18" s="447">
        <f>P2_1cT!C20</f>
        <v>6.6921672838797308</v>
      </c>
      <c r="D18" s="448">
        <f>P2_1cT!D20</f>
        <v>53.521355081036518</v>
      </c>
      <c r="E18" s="448">
        <f>P2_1cT!E20</f>
        <v>14.396864753030998</v>
      </c>
      <c r="F18" s="448">
        <f>P2_1cT!F20</f>
        <v>90.753979017736029</v>
      </c>
      <c r="G18" s="448">
        <f>P2_1cT!G20</f>
        <v>25.488136618352378</v>
      </c>
      <c r="H18" s="448">
        <f>P2_1cT!H20</f>
        <v>26.359506645773067</v>
      </c>
      <c r="I18" s="448">
        <f>P2_1cT!I20</f>
        <v>18.092049687331428</v>
      </c>
      <c r="J18" s="448">
        <f>P2_1cT!J20</f>
        <v>29.521003621097311</v>
      </c>
      <c r="K18" s="448">
        <f>P2_1cT!K20</f>
        <v>13.701630268349891</v>
      </c>
      <c r="L18" s="449">
        <f>P2_1cT!L20</f>
        <v>36.786312370840264</v>
      </c>
      <c r="M18" s="447">
        <f>P2_1cT!M20</f>
        <v>37.20382603745</v>
      </c>
      <c r="N18" s="448">
        <f>P2_1cT!N20</f>
        <v>533.85532382929136</v>
      </c>
      <c r="O18" s="448">
        <f>P2_1cT!O20</f>
        <v>30.209146822195692</v>
      </c>
      <c r="P18" s="448">
        <f>P2_1cT!P20</f>
        <v>14.154444262143601</v>
      </c>
      <c r="Q18" s="448">
        <f>P2_1cT!Q20</f>
        <v>27.238446904275435</v>
      </c>
      <c r="R18" s="448">
        <f>P2_1cT!R20</f>
        <v>30.67125414900606</v>
      </c>
      <c r="S18" s="448">
        <f>P2_1cT!S20</f>
        <v>20.242888282902843</v>
      </c>
      <c r="T18" s="448">
        <f>P2_1cT!T20</f>
        <v>17.814491472554227</v>
      </c>
      <c r="U18" s="448">
        <f>P2_1cT!U20</f>
        <v>16.005254447656068</v>
      </c>
      <c r="V18" s="448">
        <f>P2_1cT!V20</f>
        <v>3.1190917516218719</v>
      </c>
      <c r="W18" s="448" t="str">
        <f>P2_1T!W20</f>
        <v/>
      </c>
      <c r="X18" s="463">
        <f>P2_1cT!AC20</f>
        <v>25.138018687846607</v>
      </c>
    </row>
    <row r="19" spans="2:24">
      <c r="B19" s="443">
        <v>2009</v>
      </c>
      <c r="C19" s="511">
        <f>P2_1cT!C21</f>
        <v>6.4944885935776098</v>
      </c>
      <c r="D19" s="512">
        <f>P2_1cT!D21</f>
        <v>39.794849076054085</v>
      </c>
      <c r="E19" s="512">
        <f>P2_1cT!E21</f>
        <v>14.346703350648287</v>
      </c>
      <c r="F19" s="512">
        <f>P2_1cT!F21</f>
        <v>107.04842120132606</v>
      </c>
      <c r="G19" s="512">
        <f>P2_1cT!G21</f>
        <v>26.807325579596945</v>
      </c>
      <c r="H19" s="512">
        <f>P2_1cT!H21</f>
        <v>22.507246848395507</v>
      </c>
      <c r="I19" s="512">
        <f>P2_1cT!I21</f>
        <v>18.18418956063816</v>
      </c>
      <c r="J19" s="512">
        <f>P2_1cT!J21</f>
        <v>32.772611093528852</v>
      </c>
      <c r="K19" s="512">
        <f>P2_1cT!K21</f>
        <v>13.10356452682888</v>
      </c>
      <c r="L19" s="513">
        <f>P2_1cT!L21</f>
        <v>36.812640106749484</v>
      </c>
      <c r="M19" s="511">
        <f>P2_1cT!M21</f>
        <v>39.705033318726578</v>
      </c>
      <c r="N19" s="512">
        <f>P2_1cT!N21</f>
        <v>616.67084025404131</v>
      </c>
      <c r="O19" s="512">
        <f>P2_1cT!O21</f>
        <v>28.419720634709197</v>
      </c>
      <c r="P19" s="512">
        <f>P2_1cT!P21</f>
        <v>12.618202952185138</v>
      </c>
      <c r="Q19" s="512">
        <f>P2_1cT!Q21</f>
        <v>29.251386104319153</v>
      </c>
      <c r="R19" s="512">
        <f>P2_1cT!R21</f>
        <v>31.224686321737142</v>
      </c>
      <c r="S19" s="512">
        <f>P2_1cT!S21</f>
        <v>20.755644669479359</v>
      </c>
      <c r="T19" s="512">
        <f>P2_1cT!T21</f>
        <v>20.678582514434478</v>
      </c>
      <c r="U19" s="512">
        <f>P2_1cT!U21</f>
        <v>15.80527973110132</v>
      </c>
      <c r="V19" s="512">
        <f>P2_1cT!V21</f>
        <v>3.1570052182342829</v>
      </c>
      <c r="W19" s="512" t="str">
        <f>P2_1T!W21</f>
        <v/>
      </c>
      <c r="X19" s="514">
        <f>P2_1cT!AC21</f>
        <v>24.885818826310334</v>
      </c>
    </row>
    <row r="20" spans="2:24">
      <c r="B20" s="442">
        <v>2010</v>
      </c>
      <c r="C20" s="447">
        <f>P2_1cT!C22</f>
        <v>6.9684437451503349</v>
      </c>
      <c r="D20" s="448">
        <f>P2_1cT!D22</f>
        <v>44.276400374295342</v>
      </c>
      <c r="E20" s="448">
        <f>P2_1cT!E22</f>
        <v>14.930357973568174</v>
      </c>
      <c r="F20" s="448">
        <f>P2_1cT!F22</f>
        <v>106.77995650697817</v>
      </c>
      <c r="G20" s="448">
        <f>P2_1cT!G22</f>
        <v>33.39412118592287</v>
      </c>
      <c r="H20" s="448">
        <f>P2_1cT!H22</f>
        <v>20.193289788525224</v>
      </c>
      <c r="I20" s="448">
        <f>P2_1cT!I22</f>
        <v>19.751719682590711</v>
      </c>
      <c r="J20" s="448">
        <f>P2_1cT!J22</f>
        <v>34.097381482081751</v>
      </c>
      <c r="K20" s="448">
        <f>P2_1cT!K22</f>
        <v>13.420171185533455</v>
      </c>
      <c r="L20" s="449">
        <f>P2_1cT!L22</f>
        <v>38.156468365288632</v>
      </c>
      <c r="M20" s="447">
        <f>P2_1cT!M22</f>
        <v>40.749174961681788</v>
      </c>
      <c r="N20" s="448">
        <f>P2_1cT!N22</f>
        <v>611.52079263574421</v>
      </c>
      <c r="O20" s="448">
        <f>P2_1cT!O22</f>
        <v>30.215416205076799</v>
      </c>
      <c r="P20" s="448">
        <f>P2_1cT!P22</f>
        <v>13.335678612171119</v>
      </c>
      <c r="Q20" s="448">
        <f>P2_1cT!Q22</f>
        <v>29.661316288698057</v>
      </c>
      <c r="R20" s="448">
        <f>P2_1cT!R22</f>
        <v>32.571838680896036</v>
      </c>
      <c r="S20" s="448">
        <f>P2_1cT!S22</f>
        <v>21.469851499941214</v>
      </c>
      <c r="T20" s="448">
        <f>P2_1cT!T22</f>
        <v>23.234554401312192</v>
      </c>
      <c r="U20" s="448">
        <f>P2_1cT!U22</f>
        <v>16.120827830354891</v>
      </c>
      <c r="V20" s="448">
        <f>P2_1cT!V22</f>
        <v>3.2119185679804696</v>
      </c>
      <c r="W20" s="448" t="str">
        <f>P2_1T!W22</f>
        <v/>
      </c>
      <c r="X20" s="463">
        <f>P2_1cT!AC22</f>
        <v>25.668188533827188</v>
      </c>
    </row>
    <row r="21" spans="2:24">
      <c r="B21" s="442">
        <v>2011</v>
      </c>
      <c r="C21" s="447">
        <f>P2_1cT!C23</f>
        <v>8.2560401335593809</v>
      </c>
      <c r="D21" s="448">
        <f>P2_1cT!D23</f>
        <v>33.283084264128107</v>
      </c>
      <c r="E21" s="448">
        <f>P2_1cT!E23</f>
        <v>15.14975251572387</v>
      </c>
      <c r="F21" s="448">
        <f>P2_1cT!F23</f>
        <v>113.25421132945351</v>
      </c>
      <c r="G21" s="448">
        <f>P2_1cT!G23</f>
        <v>36.257855057378393</v>
      </c>
      <c r="H21" s="448">
        <f>P2_1cT!H23</f>
        <v>17.553082458166529</v>
      </c>
      <c r="I21" s="448">
        <f>P2_1cT!I23</f>
        <v>20.658585551181094</v>
      </c>
      <c r="J21" s="448">
        <f>P2_1cT!J23</f>
        <v>32.768561029340319</v>
      </c>
      <c r="K21" s="448">
        <f>P2_1cT!K23</f>
        <v>14.239285517284754</v>
      </c>
      <c r="L21" s="449">
        <f>P2_1cT!L23</f>
        <v>39.009451749316383</v>
      </c>
      <c r="M21" s="447">
        <f>P2_1cT!M23</f>
        <v>43.689800968547871</v>
      </c>
      <c r="N21" s="448">
        <f>P2_1cT!N23</f>
        <v>598.35319866145119</v>
      </c>
      <c r="O21" s="448">
        <f>P2_1cT!O23</f>
        <v>32.734311296562602</v>
      </c>
      <c r="P21" s="448">
        <f>P2_1cT!P23</f>
        <v>12.553519622963019</v>
      </c>
      <c r="Q21" s="448">
        <f>P2_1cT!Q23</f>
        <v>31.483257191084789</v>
      </c>
      <c r="R21" s="448">
        <f>P2_1cT!R23</f>
        <v>33.657386611367798</v>
      </c>
      <c r="S21" s="448">
        <f>P2_1cT!S23</f>
        <v>22.413693510040677</v>
      </c>
      <c r="T21" s="448">
        <f>P2_1cT!T23</f>
        <v>27.204585496131845</v>
      </c>
      <c r="U21" s="448">
        <f>P2_1cT!U23</f>
        <v>16.104688015412407</v>
      </c>
      <c r="V21" s="448">
        <f>P2_1cT!V23</f>
        <v>3.5775961781589096</v>
      </c>
      <c r="W21" s="448" t="str">
        <f>P2_1T!W23</f>
        <v/>
      </c>
      <c r="X21" s="463">
        <f>P2_1cT!AC23</f>
        <v>26.319035277938678</v>
      </c>
    </row>
    <row r="22" spans="2:24">
      <c r="B22" s="442">
        <v>2012</v>
      </c>
      <c r="C22" s="447">
        <f>P2_1cT!C24</f>
        <v>8.1426348404670321</v>
      </c>
      <c r="D22" s="448">
        <f>P2_1cT!D24</f>
        <v>20.007699855542533</v>
      </c>
      <c r="E22" s="448">
        <f>P2_1cT!E24</f>
        <v>15.149598630441051</v>
      </c>
      <c r="F22" s="448">
        <f>P2_1cT!F24</f>
        <v>144.32905952778688</v>
      </c>
      <c r="G22" s="448">
        <f>P2_1cT!G24</f>
        <v>42.533726698896416</v>
      </c>
      <c r="H22" s="448">
        <f>P2_1cT!H24</f>
        <v>16.220848962538611</v>
      </c>
      <c r="I22" s="448">
        <f>P2_1cT!I24</f>
        <v>21.25505769674351</v>
      </c>
      <c r="J22" s="448">
        <f>P2_1cT!J24</f>
        <v>32.892285708969759</v>
      </c>
      <c r="K22" s="448">
        <f>P2_1cT!K24</f>
        <v>15.082662559236757</v>
      </c>
      <c r="L22" s="449">
        <f>P2_1cT!L24</f>
        <v>40.853972103499885</v>
      </c>
      <c r="M22" s="447">
        <f>P2_1cT!M24</f>
        <v>46.872525296628083</v>
      </c>
      <c r="N22" s="448">
        <f>P2_1cT!N24</f>
        <v>605.27715579252924</v>
      </c>
      <c r="O22" s="448">
        <f>P2_1cT!O24</f>
        <v>32.849323037704025</v>
      </c>
      <c r="P22" s="448">
        <f>P2_1cT!P24</f>
        <v>13.356270752627569</v>
      </c>
      <c r="Q22" s="448">
        <f>P2_1cT!Q24</f>
        <v>31.950444687054386</v>
      </c>
      <c r="R22" s="448">
        <f>P2_1cT!R24</f>
        <v>33.992846233665247</v>
      </c>
      <c r="S22" s="448">
        <f>P2_1cT!S24</f>
        <v>23.169123237579615</v>
      </c>
      <c r="T22" s="448">
        <f>P2_1cT!T24</f>
        <v>26.864744702215461</v>
      </c>
      <c r="U22" s="448">
        <f>P2_1cT!U24</f>
        <v>16.080510501574267</v>
      </c>
      <c r="V22" s="448">
        <f>P2_1cT!V24</f>
        <v>3.5754740574017676</v>
      </c>
      <c r="W22" s="448" t="str">
        <f>P2_1T!W24</f>
        <v/>
      </c>
      <c r="X22" s="463">
        <f>P2_1cT!AC24</f>
        <v>27.178673115537642</v>
      </c>
    </row>
    <row r="23" spans="2:24">
      <c r="B23" s="442">
        <v>2013</v>
      </c>
      <c r="C23" s="447">
        <f>P2_1cT!C25</f>
        <v>8.7514029456235232</v>
      </c>
      <c r="D23" s="448">
        <f>P2_1cT!D25</f>
        <v>22.761676272643321</v>
      </c>
      <c r="E23" s="448">
        <f>P2_1cT!E25</f>
        <v>15.213041235331922</v>
      </c>
      <c r="F23" s="448">
        <f>P2_1cT!F25</f>
        <v>132.88873750321196</v>
      </c>
      <c r="G23" s="448">
        <f>P2_1cT!G25</f>
        <v>46.336744239716801</v>
      </c>
      <c r="H23" s="448">
        <f>P2_1cT!H25</f>
        <v>14.196892265889449</v>
      </c>
      <c r="I23" s="448">
        <f>P2_1cT!I25</f>
        <v>21.603460479069945</v>
      </c>
      <c r="J23" s="448">
        <f>P2_1cT!J25</f>
        <v>34.237459367875253</v>
      </c>
      <c r="K23" s="448">
        <f>P2_1cT!K25</f>
        <v>14.83830752905668</v>
      </c>
      <c r="L23" s="449">
        <f>P2_1cT!L25</f>
        <v>45.785559424926838</v>
      </c>
      <c r="M23" s="447">
        <f>P2_1cT!M25</f>
        <v>51.679635865942174</v>
      </c>
      <c r="N23" s="448">
        <f>P2_1cT!N25</f>
        <v>635.16877542660302</v>
      </c>
      <c r="O23" s="448">
        <f>P2_1cT!O25</f>
        <v>31.180660198870186</v>
      </c>
      <c r="P23" s="448">
        <f>P2_1cT!P25</f>
        <v>11.711287638119041</v>
      </c>
      <c r="Q23" s="448">
        <f>P2_1cT!Q25</f>
        <v>28.818518235907927</v>
      </c>
      <c r="R23" s="448">
        <f>P2_1cT!R25</f>
        <v>32.459471136630199</v>
      </c>
      <c r="S23" s="448">
        <f>P2_1cT!S25</f>
        <v>22.676733366303115</v>
      </c>
      <c r="T23" s="448">
        <f>P2_1cT!T25</f>
        <v>24.829529490336395</v>
      </c>
      <c r="U23" s="448">
        <f>P2_1cT!U25</f>
        <v>16.510214623604156</v>
      </c>
      <c r="V23" s="448">
        <f>P2_1cT!V25</f>
        <v>3.4136377739799064</v>
      </c>
      <c r="W23" s="448" t="str">
        <f>P2_1T!W25</f>
        <v/>
      </c>
      <c r="X23" s="463">
        <f>P2_1cT!AC25</f>
        <v>27.23822906231203</v>
      </c>
    </row>
    <row r="24" spans="2:24">
      <c r="B24" s="443">
        <v>2014</v>
      </c>
      <c r="C24" s="511">
        <f>P2_1cT!C26</f>
        <v>8.112536544582694</v>
      </c>
      <c r="D24" s="512">
        <f>P2_1cT!D26</f>
        <v>24.213412974760832</v>
      </c>
      <c r="E24" s="512">
        <f>P2_1cT!E26</f>
        <v>15.577202552500838</v>
      </c>
      <c r="F24" s="512">
        <f>P2_1cT!F26</f>
        <v>116.83189269855401</v>
      </c>
      <c r="G24" s="512">
        <f>P2_1cT!G26</f>
        <v>43.952792628590402</v>
      </c>
      <c r="H24" s="512">
        <f>P2_1cT!H26</f>
        <v>12.459603261581064</v>
      </c>
      <c r="I24" s="512">
        <f>P2_1cT!I26</f>
        <v>21.589237129959638</v>
      </c>
      <c r="J24" s="512">
        <f>P2_1cT!J26</f>
        <v>32.937090005942565</v>
      </c>
      <c r="K24" s="512">
        <f>P2_1cT!K26</f>
        <v>15.539260286374235</v>
      </c>
      <c r="L24" s="513">
        <f>P2_1cT!L26</f>
        <v>44.353318866894583</v>
      </c>
      <c r="M24" s="511">
        <f>P2_1cT!M26</f>
        <v>50.283579603394827</v>
      </c>
      <c r="N24" s="512">
        <f>P2_1cT!N26</f>
        <v>584.02536939245692</v>
      </c>
      <c r="O24" s="512">
        <f>P2_1cT!O26</f>
        <v>31.043499506348414</v>
      </c>
      <c r="P24" s="512">
        <f>P2_1cT!P26</f>
        <v>10.6452066001597</v>
      </c>
      <c r="Q24" s="512">
        <f>P2_1cT!Q26</f>
        <v>27.929691156756217</v>
      </c>
      <c r="R24" s="512">
        <f>P2_1cT!R26</f>
        <v>31.081673035965135</v>
      </c>
      <c r="S24" s="512">
        <f>P2_1cT!S26</f>
        <v>21.917527165839982</v>
      </c>
      <c r="T24" s="512">
        <f>P2_1cT!T26</f>
        <v>23.994278170354807</v>
      </c>
      <c r="U24" s="512">
        <f>P2_1cT!U26</f>
        <v>15.259715844923619</v>
      </c>
      <c r="V24" s="512">
        <f>P2_1cT!V26</f>
        <v>3.4640415297487555</v>
      </c>
      <c r="W24" s="512" t="str">
        <f>P2_1T!W26</f>
        <v/>
      </c>
      <c r="X24" s="514">
        <f>P2_1cT!AC26</f>
        <v>27.011640788666533</v>
      </c>
    </row>
    <row r="25" spans="2:24">
      <c r="B25" s="443">
        <v>2015</v>
      </c>
      <c r="C25" s="511">
        <f>P2_1cT!C27</f>
        <v>8.5621845886326771</v>
      </c>
      <c r="D25" s="512">
        <f>P2_1cT!D27</f>
        <v>25.139405596470361</v>
      </c>
      <c r="E25" s="512">
        <f>P2_1cT!E27</f>
        <v>15.706703107465369</v>
      </c>
      <c r="F25" s="512">
        <f>P2_1cT!F27</f>
        <v>114.63186845700436</v>
      </c>
      <c r="G25" s="512">
        <f>P2_1cT!G27</f>
        <v>39.923015503053065</v>
      </c>
      <c r="H25" s="512">
        <f>P2_1cT!H27</f>
        <v>11.958630463759693</v>
      </c>
      <c r="I25" s="512">
        <f>P2_1cT!I27</f>
        <v>21.393242477399788</v>
      </c>
      <c r="J25" s="512">
        <f>P2_1cT!J27</f>
        <v>33.998927439360315</v>
      </c>
      <c r="K25" s="512">
        <f>P2_1cT!K27</f>
        <v>15.939583684370026</v>
      </c>
      <c r="L25" s="513">
        <f>P2_1cT!L27</f>
        <v>44.387752902999424</v>
      </c>
      <c r="M25" s="511">
        <f>P2_1cT!M27</f>
        <v>49.236471493628244</v>
      </c>
      <c r="N25" s="512">
        <f>P2_1cT!N27</f>
        <v>548.88384203790974</v>
      </c>
      <c r="O25" s="512">
        <f>P2_1cT!O27</f>
        <v>30.139950459165458</v>
      </c>
      <c r="P25" s="512">
        <f>P2_1cT!P27</f>
        <v>10.321145766204795</v>
      </c>
      <c r="Q25" s="512">
        <f>P2_1cT!Q27</f>
        <v>28.027021891329884</v>
      </c>
      <c r="R25" s="512">
        <f>P2_1cT!R27</f>
        <v>30.416783610358959</v>
      </c>
      <c r="S25" s="512">
        <f>P2_1cT!S27</f>
        <v>21.476210427413505</v>
      </c>
      <c r="T25" s="512">
        <f>P2_1cT!T27</f>
        <v>22.84145083608292</v>
      </c>
      <c r="U25" s="512">
        <f>P2_1cT!U27</f>
        <v>14.764467420871656</v>
      </c>
      <c r="V25" s="512">
        <f>P2_1cT!V27</f>
        <v>3.444803220722183</v>
      </c>
      <c r="W25" s="512" t="str">
        <f>P2_1T!W27</f>
        <v/>
      </c>
      <c r="X25" s="514">
        <f>P2_1cT!AC27</f>
        <v>26.859552190088376</v>
      </c>
    </row>
    <row r="26" spans="2:24" ht="14.25" thickBot="1">
      <c r="C26" s="436"/>
      <c r="D26" s="436"/>
      <c r="E26" s="436"/>
      <c r="F26" s="436"/>
      <c r="G26" s="436"/>
      <c r="H26" s="436"/>
      <c r="I26" s="436"/>
      <c r="J26" s="436"/>
      <c r="K26" s="436"/>
      <c r="L26" s="436"/>
      <c r="M26" s="436"/>
      <c r="N26" s="436"/>
      <c r="O26" s="436"/>
      <c r="P26" s="436"/>
      <c r="Q26" s="436"/>
      <c r="R26" s="436"/>
      <c r="S26" s="436"/>
      <c r="T26" s="436"/>
      <c r="U26" s="436"/>
      <c r="V26" s="436"/>
      <c r="W26" s="436"/>
      <c r="X26" s="436"/>
    </row>
    <row r="27" spans="2:24">
      <c r="B27" s="468" t="str">
        <f ca="1">lookup!S4</f>
        <v>1995-2015</v>
      </c>
      <c r="C27" s="444">
        <f>P2_1cT!C30</f>
        <v>6.3532581578171277</v>
      </c>
      <c r="D27" s="445">
        <f>P2_1cT!D30</f>
        <v>27.393395648554822</v>
      </c>
      <c r="E27" s="445">
        <f>P2_1cT!E30</f>
        <v>13.563991320902687</v>
      </c>
      <c r="F27" s="445">
        <f>P2_1cT!F30</f>
        <v>95.214541410043267</v>
      </c>
      <c r="G27" s="445">
        <f>P2_1cT!G30</f>
        <v>27.342907151063585</v>
      </c>
      <c r="H27" s="445">
        <f>P2_1cT!H30</f>
        <v>17.050558413984447</v>
      </c>
      <c r="I27" s="445">
        <f>P2_1cT!I30</f>
        <v>15.760239175710245</v>
      </c>
      <c r="J27" s="445">
        <f>P2_1cT!J30</f>
        <v>28.263426309801925</v>
      </c>
      <c r="K27" s="445">
        <f>P2_1cT!K30</f>
        <v>13.403129232553866</v>
      </c>
      <c r="L27" s="446">
        <f>P2_1cT!L30</f>
        <v>35.620587926177151</v>
      </c>
      <c r="M27" s="444">
        <f>P2_1cT!M30</f>
        <v>31.773800193132438</v>
      </c>
      <c r="N27" s="445">
        <f>P2_1cT!N30</f>
        <v>479.7295340889018</v>
      </c>
      <c r="O27" s="445">
        <f>P2_1cT!O30</f>
        <v>27.416710827870887</v>
      </c>
      <c r="P27" s="445">
        <f>P2_1cT!P30</f>
        <v>11.941511267164376</v>
      </c>
      <c r="Q27" s="445">
        <f>P2_1cT!Q30</f>
        <v>23.017022689164968</v>
      </c>
      <c r="R27" s="445">
        <f>P2_1cT!R30</f>
        <v>26.429995418897562</v>
      </c>
      <c r="S27" s="445">
        <f>P2_1cT!S30</f>
        <v>17.787272207192174</v>
      </c>
      <c r="T27" s="445">
        <f>P2_1cT!T30</f>
        <v>17.66732750791083</v>
      </c>
      <c r="U27" s="445">
        <f>P2_1cT!U30</f>
        <v>14.269714468246004</v>
      </c>
      <c r="V27" s="445">
        <f>P2_1cT!V30</f>
        <v>3.1471361312293036</v>
      </c>
      <c r="W27" s="445">
        <f>P2_1T!W30</f>
        <v>0</v>
      </c>
      <c r="X27" s="462">
        <f>P2_1cT!AC30</f>
        <v>21.336282876267294</v>
      </c>
    </row>
    <row r="28" spans="2:24">
      <c r="B28" s="442" t="str">
        <f>lookup!S5</f>
        <v>1995-2008</v>
      </c>
      <c r="C28" s="447">
        <f ca="1">P2_1cT!C31</f>
        <v>5.5807635658975991</v>
      </c>
      <c r="D28" s="448">
        <f ca="1">P2_1cT!D31</f>
        <v>26.12748430041119</v>
      </c>
      <c r="E28" s="448">
        <f ca="1">P2_1cT!E31</f>
        <v>12.769318455234062</v>
      </c>
      <c r="F28" s="448">
        <f ca="1">P2_1cT!F31</f>
        <v>83.124373027613828</v>
      </c>
      <c r="G28" s="448">
        <f ca="1">P2_1cT!G31</f>
        <v>21.785390662798598</v>
      </c>
      <c r="H28" s="448">
        <f ca="1">P2_1cT!H31</f>
        <v>17.355152331772668</v>
      </c>
      <c r="I28" s="448">
        <f ca="1">P2_1cT!I31</f>
        <v>13.323537865166591</v>
      </c>
      <c r="J28" s="448">
        <f ca="1">P2_1cT!J31</f>
        <v>25.70197402705298</v>
      </c>
      <c r="K28" s="448">
        <f ca="1">P2_1cT!K31</f>
        <v>12.807348471067598</v>
      </c>
      <c r="L28" s="449">
        <f ca="1">P2_1cT!L31</f>
        <v>32.762370209288918</v>
      </c>
      <c r="M28" s="447">
        <f ca="1">P2_1cT!M31</f>
        <v>24.645255896230839</v>
      </c>
      <c r="N28" s="448">
        <f ca="1">P2_1cT!N31</f>
        <v>419.6014458333002</v>
      </c>
      <c r="O28" s="448">
        <f ca="1">P2_1cT!O31</f>
        <v>25.654860431917992</v>
      </c>
      <c r="P28" s="448">
        <f ca="1">P2_1cT!P31</f>
        <v>11.873601761858678</v>
      </c>
      <c r="Q28" s="448">
        <f ca="1">P2_1cT!Q31</f>
        <v>19.731131494093852</v>
      </c>
      <c r="R28" s="448">
        <f ca="1">P2_1cT!R31</f>
        <v>23.544658440444881</v>
      </c>
      <c r="S28" s="448">
        <f ca="1">P2_1cT!S31</f>
        <v>15.689566605317014</v>
      </c>
      <c r="T28" s="448">
        <f ca="1">P2_1cT!T31</f>
        <v>14.383296575375667</v>
      </c>
      <c r="U28" s="448">
        <f ca="1">P2_1cT!U31</f>
        <v>13.501307133237409</v>
      </c>
      <c r="V28" s="448">
        <f ca="1">P2_1cT!V31</f>
        <v>3.0175273006849359</v>
      </c>
      <c r="W28" s="448">
        <f>P2_1T!W31</f>
        <v>0</v>
      </c>
      <c r="X28" s="463">
        <f ca="1">P2_1cT!AC31</f>
        <v>18.778628757638028</v>
      </c>
    </row>
    <row r="29" spans="2:24" ht="14.25" thickBot="1">
      <c r="B29" s="469" t="str">
        <f ca="1">lookup!S6</f>
        <v>2009-2015</v>
      </c>
      <c r="C29" s="450">
        <f ca="1">P2_1cT!C32</f>
        <v>7.8982473416561794</v>
      </c>
      <c r="D29" s="451">
        <f ca="1">P2_1cT!D32</f>
        <v>29.925218344842083</v>
      </c>
      <c r="E29" s="451">
        <f ca="1">P2_1cT!E32</f>
        <v>15.15333705223993</v>
      </c>
      <c r="F29" s="451">
        <f ca="1">P2_1cT!F32</f>
        <v>119.39487817490213</v>
      </c>
      <c r="G29" s="451">
        <f ca="1">P2_1cT!G32</f>
        <v>38.457940127593552</v>
      </c>
      <c r="H29" s="451">
        <f ca="1">P2_1cT!H32</f>
        <v>16.441370578408009</v>
      </c>
      <c r="I29" s="451">
        <f ca="1">P2_1cT!I32</f>
        <v>20.633641796797551</v>
      </c>
      <c r="J29" s="451">
        <f ca="1">P2_1cT!J32</f>
        <v>33.386330875299834</v>
      </c>
      <c r="K29" s="451">
        <f ca="1">P2_1cT!K32</f>
        <v>14.594690755526397</v>
      </c>
      <c r="L29" s="452">
        <f ca="1">P2_1cT!L32</f>
        <v>41.337023359953605</v>
      </c>
      <c r="M29" s="450">
        <f ca="1">P2_1cT!M32</f>
        <v>46.030888786935648</v>
      </c>
      <c r="N29" s="451">
        <f ca="1">P2_1cT!N32</f>
        <v>599.98571060010522</v>
      </c>
      <c r="O29" s="451">
        <f ca="1">P2_1cT!O32</f>
        <v>30.940411619776672</v>
      </c>
      <c r="P29" s="451">
        <f ca="1">P2_1cT!P32</f>
        <v>12.077330277775769</v>
      </c>
      <c r="Q29" s="451">
        <f ca="1">P2_1cT!Q32</f>
        <v>29.588805079307203</v>
      </c>
      <c r="R29" s="451">
        <f ca="1">P2_1cT!R32</f>
        <v>32.200669375802931</v>
      </c>
      <c r="S29" s="451">
        <f ca="1">P2_1cT!S32</f>
        <v>21.982683410942496</v>
      </c>
      <c r="T29" s="451">
        <f ca="1">P2_1cT!T32</f>
        <v>24.235389372981157</v>
      </c>
      <c r="U29" s="451">
        <f ca="1">P2_1cT!U32</f>
        <v>15.806529138263187</v>
      </c>
      <c r="V29" s="451">
        <f ca="1">P2_1cT!V32</f>
        <v>3.4063537923180394</v>
      </c>
      <c r="W29" s="451">
        <f>P2_1T!W32</f>
        <v>0</v>
      </c>
      <c r="X29" s="464">
        <f ca="1">P2_1cT!AC32</f>
        <v>26.451591113525829</v>
      </c>
    </row>
    <row r="31" spans="2:24" ht="14.25" thickBot="1">
      <c r="C31" s="519" t="s">
        <v>492</v>
      </c>
      <c r="D31" s="391"/>
      <c r="E31" s="391"/>
      <c r="F31" s="391"/>
      <c r="G31" s="391"/>
      <c r="H31" s="391"/>
      <c r="I31" s="391"/>
      <c r="J31" s="391"/>
      <c r="K31" s="391"/>
      <c r="L31" s="391"/>
      <c r="M31" s="519" t="s">
        <v>492</v>
      </c>
      <c r="N31" s="391"/>
      <c r="O31" s="391"/>
      <c r="P31" s="391"/>
      <c r="Q31" s="391"/>
      <c r="R31" s="391"/>
      <c r="S31" s="391"/>
      <c r="T31" s="391"/>
      <c r="U31" s="391"/>
      <c r="V31" s="391"/>
      <c r="W31" s="392"/>
      <c r="X31" s="392"/>
    </row>
    <row r="32" spans="2:24">
      <c r="B32" s="468">
        <v>1995</v>
      </c>
      <c r="C32" s="482">
        <f>P2_2T!C7</f>
        <v>103.36492947257503</v>
      </c>
      <c r="D32" s="483">
        <f>P2_2T!D7</f>
        <v>35.168012570390097</v>
      </c>
      <c r="E32" s="483">
        <f>P2_2T!E7</f>
        <v>80.473917507853159</v>
      </c>
      <c r="F32" s="483">
        <f>P2_2T!F7</f>
        <v>69.512136827311949</v>
      </c>
      <c r="G32" s="483">
        <f>P2_2T!G7</f>
        <v>44.637926083829569</v>
      </c>
      <c r="H32" s="483">
        <f>P2_2T!H7</f>
        <v>97.261415500682759</v>
      </c>
      <c r="I32" s="483">
        <f>P2_2T!I7</f>
        <v>55.466134897864841</v>
      </c>
      <c r="J32" s="483">
        <f>P2_2T!J7</f>
        <v>106.12997981838406</v>
      </c>
      <c r="K32" s="483">
        <f>P2_2T!K7</f>
        <v>108.59889854210536</v>
      </c>
      <c r="L32" s="484">
        <f>P2_2T!L7</f>
        <v>40.949353649799967</v>
      </c>
      <c r="M32" s="482">
        <f>P2_2T!M7</f>
        <v>58.392902794052091</v>
      </c>
      <c r="N32" s="483">
        <f>P2_2T!N7</f>
        <v>120.86741803716463</v>
      </c>
      <c r="O32" s="483">
        <f>P2_2T!O7</f>
        <v>89.246209244443008</v>
      </c>
      <c r="P32" s="483">
        <f>P2_2T!P7</f>
        <v>65.772948485489465</v>
      </c>
      <c r="Q32" s="483">
        <f>P2_2T!Q7</f>
        <v>95.33098420523865</v>
      </c>
      <c r="R32" s="483">
        <f>P2_2T!R7</f>
        <v>97.087247778433493</v>
      </c>
      <c r="S32" s="483">
        <f>P2_2T!S7</f>
        <v>95.33694494928784</v>
      </c>
      <c r="T32" s="483">
        <f>P2_2T!T7</f>
        <v>79.809390418273992</v>
      </c>
      <c r="U32" s="483">
        <f>P2_2T!U7</f>
        <v>94.708852499868243</v>
      </c>
      <c r="V32" s="483">
        <f>P2_2T!V7</f>
        <v>101.26263116405299</v>
      </c>
      <c r="W32" s="483" t="str">
        <f>P2_2T!W7</f>
        <v>:</v>
      </c>
      <c r="X32" s="485">
        <f>P2_2T!AC7</f>
        <v>83.080050955949119</v>
      </c>
    </row>
    <row r="33" spans="2:24">
      <c r="B33" s="442">
        <v>1996</v>
      </c>
      <c r="C33" s="486">
        <f>P2_2T!C8</f>
        <v>104.74139143823187</v>
      </c>
      <c r="D33" s="487">
        <f>P2_2T!D8</f>
        <v>36.584895967969707</v>
      </c>
      <c r="E33" s="487">
        <f>P2_2T!E8</f>
        <v>82.388539145615781</v>
      </c>
      <c r="F33" s="487">
        <f>P2_2T!F8</f>
        <v>74.544689719786987</v>
      </c>
      <c r="G33" s="487">
        <f>P2_2T!G8</f>
        <v>46.917309543429383</v>
      </c>
      <c r="H33" s="487">
        <f>P2_2T!H8</f>
        <v>99.247611864892377</v>
      </c>
      <c r="I33" s="487">
        <f>P2_2T!I8</f>
        <v>55.057168366214349</v>
      </c>
      <c r="J33" s="487">
        <f>P2_2T!J8</f>
        <v>102.61749461106126</v>
      </c>
      <c r="K33" s="487">
        <f>P2_2T!K8</f>
        <v>107.78269161270582</v>
      </c>
      <c r="L33" s="488">
        <f>P2_2T!L8</f>
        <v>44.334208370335183</v>
      </c>
      <c r="M33" s="486">
        <f>P2_2T!M8</f>
        <v>60.582143302108939</v>
      </c>
      <c r="N33" s="487">
        <f>P2_2T!N8</f>
        <v>117.76766268048094</v>
      </c>
      <c r="O33" s="487">
        <f>P2_2T!O8</f>
        <v>89.882396532812322</v>
      </c>
      <c r="P33" s="487">
        <f>P2_2T!P8</f>
        <v>70.745547414949556</v>
      </c>
      <c r="Q33" s="487">
        <f>P2_2T!Q8</f>
        <v>95.542327032577987</v>
      </c>
      <c r="R33" s="487">
        <f>P2_2T!R8</f>
        <v>95.021564472262213</v>
      </c>
      <c r="S33" s="487">
        <f>P2_2T!S8</f>
        <v>95.018834180019624</v>
      </c>
      <c r="T33" s="487">
        <f>P2_2T!T8</f>
        <v>82.460165343059955</v>
      </c>
      <c r="U33" s="487">
        <f>P2_2T!U8</f>
        <v>97.738343746475266</v>
      </c>
      <c r="V33" s="487">
        <f>P2_2T!V8</f>
        <v>101.72300195198403</v>
      </c>
      <c r="W33" s="487" t="str">
        <f>P2_2T!W8</f>
        <v>:</v>
      </c>
      <c r="X33" s="489">
        <f>P2_2T!AC8</f>
        <v>84.021187605522258</v>
      </c>
    </row>
    <row r="34" spans="2:24">
      <c r="B34" s="442">
        <v>1997</v>
      </c>
      <c r="C34" s="486">
        <f>P2_2T!C9</f>
        <v>91.718781900187693</v>
      </c>
      <c r="D34" s="487">
        <f>P2_2T!D9</f>
        <v>43.302462838365443</v>
      </c>
      <c r="E34" s="487">
        <f>P2_2T!E9</f>
        <v>86.799646093991228</v>
      </c>
      <c r="F34" s="487">
        <f>P2_2T!F9</f>
        <v>77.944339812044092</v>
      </c>
      <c r="G34" s="487">
        <f>P2_2T!G9</f>
        <v>41.793706364621578</v>
      </c>
      <c r="H34" s="487">
        <f>P2_2T!H9</f>
        <v>97.812347745176822</v>
      </c>
      <c r="I34" s="487">
        <f>P2_2T!I9</f>
        <v>55.166010215740393</v>
      </c>
      <c r="J34" s="487">
        <f>P2_2T!J9</f>
        <v>102.09699873693634</v>
      </c>
      <c r="K34" s="487">
        <f>P2_2T!K9</f>
        <v>113.12880692615592</v>
      </c>
      <c r="L34" s="488">
        <f>P2_2T!L9</f>
        <v>46.977042694467507</v>
      </c>
      <c r="M34" s="486">
        <f>P2_2T!M9</f>
        <v>66.021633975735398</v>
      </c>
      <c r="N34" s="487">
        <f>P2_2T!N9</f>
        <v>114.82421410348837</v>
      </c>
      <c r="O34" s="487">
        <f>P2_2T!O9</f>
        <v>90.822044585305022</v>
      </c>
      <c r="P34" s="487">
        <f>P2_2T!P9</f>
        <v>74.221880915402437</v>
      </c>
      <c r="Q34" s="487">
        <f>P2_2T!Q9</f>
        <v>93.892864394816797</v>
      </c>
      <c r="R34" s="487">
        <f>P2_2T!R9</f>
        <v>94.69885374313462</v>
      </c>
      <c r="S34" s="487">
        <f>P2_2T!S9</f>
        <v>94.007075574767455</v>
      </c>
      <c r="T34" s="487">
        <f>P2_2T!T9</f>
        <v>93.074668158995095</v>
      </c>
      <c r="U34" s="487">
        <f>P2_2T!U9</f>
        <v>99.340951459807286</v>
      </c>
      <c r="V34" s="487">
        <f>P2_2T!V9</f>
        <v>101.21472735000103</v>
      </c>
      <c r="W34" s="487" t="str">
        <f>P2_2T!W9</f>
        <v>:</v>
      </c>
      <c r="X34" s="489">
        <f>P2_2T!AC9</f>
        <v>85.160779569005129</v>
      </c>
    </row>
    <row r="35" spans="2:24">
      <c r="B35" s="442">
        <v>1998</v>
      </c>
      <c r="C35" s="486">
        <f>P2_2T!C10</f>
        <v>95.882899458465616</v>
      </c>
      <c r="D35" s="487">
        <f>P2_2T!D10</f>
        <v>53.178133120790228</v>
      </c>
      <c r="E35" s="487">
        <f>P2_2T!E10</f>
        <v>89.326976275277232</v>
      </c>
      <c r="F35" s="487">
        <f>P2_2T!F10</f>
        <v>88.123213415042216</v>
      </c>
      <c r="G35" s="487">
        <f>P2_2T!G10</f>
        <v>48.511956933399468</v>
      </c>
      <c r="H35" s="487">
        <f>P2_2T!H10</f>
        <v>101.43704342051774</v>
      </c>
      <c r="I35" s="487">
        <f>P2_2T!I10</f>
        <v>59.793272062312631</v>
      </c>
      <c r="J35" s="487">
        <f>P2_2T!J10</f>
        <v>103.06596292074639</v>
      </c>
      <c r="K35" s="487">
        <f>P2_2T!K10</f>
        <v>118.43842290949229</v>
      </c>
      <c r="L35" s="488">
        <f>P2_2T!L10</f>
        <v>55.792471871886349</v>
      </c>
      <c r="M35" s="486">
        <f>P2_2T!M10</f>
        <v>73.858850542905685</v>
      </c>
      <c r="N35" s="487">
        <f>P2_2T!N10</f>
        <v>113.16409767866192</v>
      </c>
      <c r="O35" s="487">
        <f>P2_2T!O10</f>
        <v>94.126913745976438</v>
      </c>
      <c r="P35" s="487">
        <f>P2_2T!P10</f>
        <v>78.767400532334065</v>
      </c>
      <c r="Q35" s="487">
        <f>P2_2T!Q10</f>
        <v>90.617375477061046</v>
      </c>
      <c r="R35" s="487">
        <f>P2_2T!R10</f>
        <v>95.504773947680405</v>
      </c>
      <c r="S35" s="487">
        <f>P2_2T!S10</f>
        <v>94.93284485614241</v>
      </c>
      <c r="T35" s="487">
        <f>P2_2T!T10</f>
        <v>94.300239415246807</v>
      </c>
      <c r="U35" s="487">
        <f>P2_2T!U10</f>
        <v>90.094543862407633</v>
      </c>
      <c r="V35" s="487">
        <f>P2_2T!V10</f>
        <v>101.5652184360999</v>
      </c>
      <c r="W35" s="487" t="str">
        <f>P2_2T!W10</f>
        <v>:</v>
      </c>
      <c r="X35" s="489">
        <f>P2_2T!AC10</f>
        <v>87.796557597529173</v>
      </c>
    </row>
    <row r="36" spans="2:24">
      <c r="B36" s="443">
        <v>1999</v>
      </c>
      <c r="C36" s="507">
        <f>P2_2T!C11</f>
        <v>104.8595341767705</v>
      </c>
      <c r="D36" s="508">
        <f>P2_2T!D11</f>
        <v>60.946993742964395</v>
      </c>
      <c r="E36" s="508">
        <f>P2_2T!E11</f>
        <v>93.597642822401752</v>
      </c>
      <c r="F36" s="508">
        <f>P2_2T!F11</f>
        <v>86.931997437834013</v>
      </c>
      <c r="G36" s="508">
        <f>P2_2T!G11</f>
        <v>63.907088654108854</v>
      </c>
      <c r="H36" s="508">
        <f>P2_2T!H11</f>
        <v>100.80846448965623</v>
      </c>
      <c r="I36" s="508">
        <f>P2_2T!I11</f>
        <v>62.482967004646952</v>
      </c>
      <c r="J36" s="508">
        <f>P2_2T!J11</f>
        <v>101.55304675349063</v>
      </c>
      <c r="K36" s="508">
        <f>P2_2T!K11</f>
        <v>121.98864083041667</v>
      </c>
      <c r="L36" s="509">
        <f>P2_2T!L11</f>
        <v>61.092266977796307</v>
      </c>
      <c r="M36" s="507">
        <f>P2_2T!M11</f>
        <v>76.813949848371905</v>
      </c>
      <c r="N36" s="508">
        <f>P2_2T!N11</f>
        <v>115.23399088947748</v>
      </c>
      <c r="O36" s="508">
        <f>P2_2T!O11</f>
        <v>97.021891453790971</v>
      </c>
      <c r="P36" s="508">
        <f>P2_2T!P11</f>
        <v>85.399287235648245</v>
      </c>
      <c r="Q36" s="508">
        <f>P2_2T!Q11</f>
        <v>92.107167390973018</v>
      </c>
      <c r="R36" s="508">
        <f>P2_2T!R11</f>
        <v>95.073326626834216</v>
      </c>
      <c r="S36" s="508">
        <f>P2_2T!S11</f>
        <v>94.668613622059155</v>
      </c>
      <c r="T36" s="508">
        <f>P2_2T!T11</f>
        <v>89.836254087058336</v>
      </c>
      <c r="U36" s="508">
        <f>P2_2T!U11</f>
        <v>88.448625415479185</v>
      </c>
      <c r="V36" s="508">
        <f>P2_2T!V11</f>
        <v>102.18337045696416</v>
      </c>
      <c r="W36" s="508" t="str">
        <f>P2_2T!W11</f>
        <v>:</v>
      </c>
      <c r="X36" s="510">
        <f>P2_2T!AC11</f>
        <v>89.921158874621028</v>
      </c>
    </row>
    <row r="37" spans="2:24">
      <c r="B37" s="442">
        <v>2000</v>
      </c>
      <c r="C37" s="486">
        <f>P2_2T!C12</f>
        <v>95.939552838696386</v>
      </c>
      <c r="D37" s="487">
        <f>P2_2T!D12</f>
        <v>74.871814194835522</v>
      </c>
      <c r="E37" s="487">
        <f>P2_2T!E12</f>
        <v>96.178223049162142</v>
      </c>
      <c r="F37" s="487">
        <f>P2_2T!F12</f>
        <v>86.905228539469789</v>
      </c>
      <c r="G37" s="487">
        <f>P2_2T!G12</f>
        <v>67.385600841125552</v>
      </c>
      <c r="H37" s="487">
        <f>P2_2T!H12</f>
        <v>100.86233780237191</v>
      </c>
      <c r="I37" s="487">
        <f>P2_2T!I12</f>
        <v>67.463377136004553</v>
      </c>
      <c r="J37" s="487">
        <f>P2_2T!J12</f>
        <v>109.88527668989396</v>
      </c>
      <c r="K37" s="487">
        <f>P2_2T!K12</f>
        <v>126.26768075651877</v>
      </c>
      <c r="L37" s="488">
        <f>P2_2T!L12</f>
        <v>67.705028208883604</v>
      </c>
      <c r="M37" s="486">
        <f>P2_2T!M12</f>
        <v>84.24355785533244</v>
      </c>
      <c r="N37" s="487">
        <f>P2_2T!N12</f>
        <v>116.31240638143234</v>
      </c>
      <c r="O37" s="487">
        <f>P2_2T!O12</f>
        <v>95.758671609659629</v>
      </c>
      <c r="P37" s="487">
        <f>P2_2T!P12</f>
        <v>105.1179645056785</v>
      </c>
      <c r="Q37" s="487">
        <f>P2_2T!Q12</f>
        <v>91.850212588413044</v>
      </c>
      <c r="R37" s="487">
        <f>P2_2T!R12</f>
        <v>97.724152686489475</v>
      </c>
      <c r="S37" s="487">
        <f>P2_2T!S12</f>
        <v>98.549215059443171</v>
      </c>
      <c r="T37" s="487">
        <f>P2_2T!T12</f>
        <v>96.97694385529843</v>
      </c>
      <c r="U37" s="487">
        <f>P2_2T!U12</f>
        <v>97.922529974865284</v>
      </c>
      <c r="V37" s="487">
        <f>P2_2T!V12</f>
        <v>101.60997657972661</v>
      </c>
      <c r="W37" s="487" t="str">
        <f>P2_2T!W12</f>
        <v>:</v>
      </c>
      <c r="X37" s="489">
        <f>P2_2T!AC12</f>
        <v>93.196853581040145</v>
      </c>
    </row>
    <row r="38" spans="2:24">
      <c r="B38" s="442">
        <v>2001</v>
      </c>
      <c r="C38" s="486">
        <f>P2_2T!C13</f>
        <v>97.394658408180234</v>
      </c>
      <c r="D38" s="487">
        <f>P2_2T!D13</f>
        <v>67.765637710997737</v>
      </c>
      <c r="E38" s="487">
        <f>P2_2T!E13</f>
        <v>98.033313577077081</v>
      </c>
      <c r="F38" s="487">
        <f>P2_2T!F13</f>
        <v>105.77730188625132</v>
      </c>
      <c r="G38" s="487">
        <f>P2_2T!G13</f>
        <v>77.86187046059635</v>
      </c>
      <c r="H38" s="487">
        <f>P2_2T!H13</f>
        <v>98.564405684844374</v>
      </c>
      <c r="I38" s="487">
        <f>P2_2T!I13</f>
        <v>73.612978332451618</v>
      </c>
      <c r="J38" s="487">
        <f>P2_2T!J13</f>
        <v>99.198294638314366</v>
      </c>
      <c r="K38" s="487">
        <f>P2_2T!K13</f>
        <v>119.09631530088518</v>
      </c>
      <c r="L38" s="488">
        <f>P2_2T!L13</f>
        <v>72.583071962547223</v>
      </c>
      <c r="M38" s="486">
        <f>P2_2T!M13</f>
        <v>88.651764767913505</v>
      </c>
      <c r="N38" s="487">
        <f>P2_2T!N13</f>
        <v>116.19506402603407</v>
      </c>
      <c r="O38" s="487">
        <f>P2_2T!O13</f>
        <v>101.43620661589333</v>
      </c>
      <c r="P38" s="487">
        <f>P2_2T!P13</f>
        <v>104.90649111525263</v>
      </c>
      <c r="Q38" s="487">
        <f>P2_2T!Q13</f>
        <v>89.752923895644514</v>
      </c>
      <c r="R38" s="487">
        <f>P2_2T!R13</f>
        <v>94.390629326856072</v>
      </c>
      <c r="S38" s="487">
        <f>P2_2T!S13</f>
        <v>98.161037615061147</v>
      </c>
      <c r="T38" s="487">
        <f>P2_2T!T13</f>
        <v>100.73997300313648</v>
      </c>
      <c r="U38" s="487">
        <f>P2_2T!U13</f>
        <v>93.196993424844834</v>
      </c>
      <c r="V38" s="487">
        <f>P2_2T!V13</f>
        <v>101.25442449081706</v>
      </c>
      <c r="W38" s="487" t="str">
        <f>P2_2T!W13</f>
        <v>:</v>
      </c>
      <c r="X38" s="489">
        <f>P2_2T!AC13</f>
        <v>93.30909052853815</v>
      </c>
    </row>
    <row r="39" spans="2:24">
      <c r="B39" s="442">
        <v>2002</v>
      </c>
      <c r="C39" s="486">
        <f>P2_2T!C14</f>
        <v>104.99154420525656</v>
      </c>
      <c r="D39" s="487">
        <f>P2_2T!D14</f>
        <v>80.868724015857822</v>
      </c>
      <c r="E39" s="487">
        <f>P2_2T!E14</f>
        <v>102.24959974433867</v>
      </c>
      <c r="F39" s="487">
        <f>P2_2T!F14</f>
        <v>117.5756938402853</v>
      </c>
      <c r="G39" s="487">
        <f>P2_2T!G14</f>
        <v>85.631119458761006</v>
      </c>
      <c r="H39" s="487">
        <f>P2_2T!H14</f>
        <v>101.51230061972394</v>
      </c>
      <c r="I39" s="487">
        <f>P2_2T!I14</f>
        <v>77.251620409781324</v>
      </c>
      <c r="J39" s="487">
        <f>P2_2T!J14</f>
        <v>102.15687476545727</v>
      </c>
      <c r="K39" s="487">
        <f>P2_2T!K14</f>
        <v>110.8709055122976</v>
      </c>
      <c r="L39" s="488">
        <f>P2_2T!L14</f>
        <v>79.655508670446011</v>
      </c>
      <c r="M39" s="486">
        <f>P2_2T!M14</f>
        <v>92.313223277090458</v>
      </c>
      <c r="N39" s="487">
        <f>P2_2T!N14</f>
        <v>122.89874548409898</v>
      </c>
      <c r="O39" s="487">
        <f>P2_2T!O14</f>
        <v>103.67220592799514</v>
      </c>
      <c r="P39" s="487">
        <f>P2_2T!P14</f>
        <v>102.92182494077875</v>
      </c>
      <c r="Q39" s="487">
        <f>P2_2T!Q14</f>
        <v>90.424079169407804</v>
      </c>
      <c r="R39" s="487">
        <f>P2_2T!R14</f>
        <v>96.814831763026035</v>
      </c>
      <c r="S39" s="487">
        <f>P2_2T!S14</f>
        <v>98.03663212665667</v>
      </c>
      <c r="T39" s="487">
        <f>P2_2T!T14</f>
        <v>108.68952823256799</v>
      </c>
      <c r="U39" s="487">
        <f>P2_2T!U14</f>
        <v>96.423855018174564</v>
      </c>
      <c r="V39" s="487">
        <f>P2_2T!V14</f>
        <v>101.83425616639967</v>
      </c>
      <c r="W39" s="487" t="str">
        <f>P2_2T!W14</f>
        <v>:</v>
      </c>
      <c r="X39" s="489">
        <f>P2_2T!AC14</f>
        <v>95.709879271952829</v>
      </c>
    </row>
    <row r="40" spans="2:24">
      <c r="B40" s="442">
        <v>2003</v>
      </c>
      <c r="C40" s="486">
        <f>P2_2T!C15</f>
        <v>90.701156349331541</v>
      </c>
      <c r="D40" s="487">
        <f>P2_2T!D15</f>
        <v>79.434504275372959</v>
      </c>
      <c r="E40" s="487">
        <f>P2_2T!E15</f>
        <v>103.21585262231565</v>
      </c>
      <c r="F40" s="487">
        <f>P2_2T!F15</f>
        <v>124.8902953183109</v>
      </c>
      <c r="G40" s="487">
        <f>P2_2T!G15</f>
        <v>80.830713079788225</v>
      </c>
      <c r="H40" s="487">
        <f>P2_2T!H15</f>
        <v>102.28659861461824</v>
      </c>
      <c r="I40" s="487">
        <f>P2_2T!I15</f>
        <v>82.346360385740837</v>
      </c>
      <c r="J40" s="487">
        <f>P2_2T!J15</f>
        <v>101.65141148961037</v>
      </c>
      <c r="K40" s="487">
        <f>P2_2T!K15</f>
        <v>102.00154655105752</v>
      </c>
      <c r="L40" s="488">
        <f>P2_2T!L15</f>
        <v>79.141934185824752</v>
      </c>
      <c r="M40" s="486">
        <f>P2_2T!M15</f>
        <v>89.128175953937898</v>
      </c>
      <c r="N40" s="487">
        <f>P2_2T!N15</f>
        <v>120.44114915971289</v>
      </c>
      <c r="O40" s="487">
        <f>P2_2T!O15</f>
        <v>98.842332830766892</v>
      </c>
      <c r="P40" s="487">
        <f>P2_2T!P15</f>
        <v>104.51497766311041</v>
      </c>
      <c r="Q40" s="487">
        <f>P2_2T!Q15</f>
        <v>97.22517110843711</v>
      </c>
      <c r="R40" s="487">
        <f>P2_2T!R15</f>
        <v>97.570243892105267</v>
      </c>
      <c r="S40" s="487">
        <f>P2_2T!S15</f>
        <v>99.433138805835299</v>
      </c>
      <c r="T40" s="487">
        <f>P2_2T!T15</f>
        <v>107.60924062748052</v>
      </c>
      <c r="U40" s="487">
        <f>P2_2T!U15</f>
        <v>98.704911148491831</v>
      </c>
      <c r="V40" s="487">
        <f>P2_2T!V15</f>
        <v>101.17464457085418</v>
      </c>
      <c r="W40" s="487" t="str">
        <f>P2_2T!W15</f>
        <v>:</v>
      </c>
      <c r="X40" s="489">
        <f>P2_2T!AC15</f>
        <v>95.336782824845727</v>
      </c>
    </row>
    <row r="41" spans="2:24">
      <c r="B41" s="443">
        <v>2004</v>
      </c>
      <c r="C41" s="507">
        <f>P2_2T!C16</f>
        <v>92.440988375247173</v>
      </c>
      <c r="D41" s="508">
        <f>P2_2T!D16</f>
        <v>93.858810102987263</v>
      </c>
      <c r="E41" s="508">
        <f>P2_2T!E16</f>
        <v>101.41300672532221</v>
      </c>
      <c r="F41" s="508">
        <f>P2_2T!F16</f>
        <v>115.26838173078711</v>
      </c>
      <c r="G41" s="508">
        <f>P2_2T!G16</f>
        <v>96.690510257447571</v>
      </c>
      <c r="H41" s="508">
        <f>P2_2T!H16</f>
        <v>100.60360655804381</v>
      </c>
      <c r="I41" s="508">
        <f>P2_2T!I16</f>
        <v>94.133050035359062</v>
      </c>
      <c r="J41" s="508">
        <f>P2_2T!J16</f>
        <v>103.38251575835073</v>
      </c>
      <c r="K41" s="508">
        <f>P2_2T!K16</f>
        <v>99.794783417338223</v>
      </c>
      <c r="L41" s="509">
        <f>P2_2T!L16</f>
        <v>93.618679438389947</v>
      </c>
      <c r="M41" s="507">
        <f>P2_2T!M16</f>
        <v>91.25064841240102</v>
      </c>
      <c r="N41" s="508">
        <f>P2_2T!N16</f>
        <v>110.45169513679127</v>
      </c>
      <c r="O41" s="508">
        <f>P2_2T!O16</f>
        <v>99.526485461977074</v>
      </c>
      <c r="P41" s="508">
        <f>P2_2T!P16</f>
        <v>97.221202409759954</v>
      </c>
      <c r="Q41" s="508">
        <f>P2_2T!Q16</f>
        <v>100.26441711037337</v>
      </c>
      <c r="R41" s="508">
        <f>P2_2T!R16</f>
        <v>98.524233970510281</v>
      </c>
      <c r="S41" s="508">
        <f>P2_2T!S16</f>
        <v>101.08877668983654</v>
      </c>
      <c r="T41" s="508">
        <f>P2_2T!T16</f>
        <v>100.53995671531941</v>
      </c>
      <c r="U41" s="508">
        <f>P2_2T!U16</f>
        <v>101.97372253739978</v>
      </c>
      <c r="V41" s="508">
        <f>P2_2T!V16</f>
        <v>99.000395788277089</v>
      </c>
      <c r="W41" s="508" t="str">
        <f>P2_2T!W16</f>
        <v>:</v>
      </c>
      <c r="X41" s="510">
        <f>P2_2T!AC16</f>
        <v>97.828864638048984</v>
      </c>
    </row>
    <row r="42" spans="2:24">
      <c r="B42" s="442">
        <v>2005</v>
      </c>
      <c r="C42" s="486">
        <f>P2_2T!C17</f>
        <v>100</v>
      </c>
      <c r="D42" s="487">
        <f>P2_2T!D17</f>
        <v>100</v>
      </c>
      <c r="E42" s="487">
        <f>P2_2T!E17</f>
        <v>100</v>
      </c>
      <c r="F42" s="487">
        <f>P2_2T!F17</f>
        <v>100</v>
      </c>
      <c r="G42" s="487">
        <f>P2_2T!G17</f>
        <v>100</v>
      </c>
      <c r="H42" s="487">
        <f>P2_2T!H17</f>
        <v>100</v>
      </c>
      <c r="I42" s="487">
        <f>P2_2T!I17</f>
        <v>100</v>
      </c>
      <c r="J42" s="487">
        <f>P2_2T!J17</f>
        <v>100</v>
      </c>
      <c r="K42" s="487">
        <f>P2_2T!K17</f>
        <v>100</v>
      </c>
      <c r="L42" s="488">
        <f>P2_2T!L17</f>
        <v>100</v>
      </c>
      <c r="M42" s="486">
        <f>P2_2T!M17</f>
        <v>100</v>
      </c>
      <c r="N42" s="487">
        <f>P2_2T!N17</f>
        <v>100</v>
      </c>
      <c r="O42" s="487">
        <f>P2_2T!O17</f>
        <v>100</v>
      </c>
      <c r="P42" s="487">
        <f>P2_2T!P17</f>
        <v>100</v>
      </c>
      <c r="Q42" s="487">
        <f>P2_2T!Q17</f>
        <v>100</v>
      </c>
      <c r="R42" s="487">
        <f>P2_2T!R17</f>
        <v>100</v>
      </c>
      <c r="S42" s="487">
        <f>P2_2T!S17</f>
        <v>100</v>
      </c>
      <c r="T42" s="487">
        <f>P2_2T!T17</f>
        <v>100</v>
      </c>
      <c r="U42" s="487">
        <f>P2_2T!U17</f>
        <v>100</v>
      </c>
      <c r="V42" s="487">
        <f>P2_2T!V17</f>
        <v>100</v>
      </c>
      <c r="W42" s="487" t="str">
        <f>P2_2T!W17</f>
        <v>:</v>
      </c>
      <c r="X42" s="489">
        <f>P2_2T!AC17</f>
        <v>100</v>
      </c>
    </row>
    <row r="43" spans="2:24">
      <c r="B43" s="442">
        <v>2006</v>
      </c>
      <c r="C43" s="486">
        <f>P2_2T!C18</f>
        <v>104.6810865984296</v>
      </c>
      <c r="D43" s="487">
        <f>P2_2T!D18</f>
        <v>100.48832447910077</v>
      </c>
      <c r="E43" s="487">
        <f>P2_2T!E18</f>
        <v>92.193098559015468</v>
      </c>
      <c r="F43" s="487">
        <f>P2_2T!F18</f>
        <v>96.915141397145305</v>
      </c>
      <c r="G43" s="487">
        <f>P2_2T!G18</f>
        <v>90.722040368487242</v>
      </c>
      <c r="H43" s="487">
        <f>P2_2T!H18</f>
        <v>104.22056546122764</v>
      </c>
      <c r="I43" s="487">
        <f>P2_2T!I18</f>
        <v>106.70595054299865</v>
      </c>
      <c r="J43" s="487">
        <f>P2_2T!J18</f>
        <v>110.83612247229728</v>
      </c>
      <c r="K43" s="487">
        <f>P2_2T!K18</f>
        <v>102.63739562103433</v>
      </c>
      <c r="L43" s="488">
        <f>P2_2T!L18</f>
        <v>87.633653574719702</v>
      </c>
      <c r="M43" s="486">
        <f>P2_2T!M18</f>
        <v>110.91564102866802</v>
      </c>
      <c r="N43" s="487">
        <f>P2_2T!N18</f>
        <v>99.749291410553866</v>
      </c>
      <c r="O43" s="487">
        <f>P2_2T!O18</f>
        <v>97.565127885068364</v>
      </c>
      <c r="P43" s="487">
        <f>P2_2T!P18</f>
        <v>106.58756689859344</v>
      </c>
      <c r="Q43" s="487">
        <f>P2_2T!Q18</f>
        <v>102.94847056343374</v>
      </c>
      <c r="R43" s="487">
        <f>P2_2T!R18</f>
        <v>100.08887031552929</v>
      </c>
      <c r="S43" s="487">
        <f>P2_2T!S18</f>
        <v>99.353890934838574</v>
      </c>
      <c r="T43" s="487">
        <f>P2_2T!T18</f>
        <v>104.62864545078538</v>
      </c>
      <c r="U43" s="487">
        <f>P2_2T!U18</f>
        <v>93.925840328972996</v>
      </c>
      <c r="V43" s="487">
        <f>P2_2T!V18</f>
        <v>96.126907825396415</v>
      </c>
      <c r="W43" s="487" t="str">
        <f>P2_2T!W18</f>
        <v>:</v>
      </c>
      <c r="X43" s="489">
        <f>P2_2T!AC18</f>
        <v>103.23030404156395</v>
      </c>
    </row>
    <row r="44" spans="2:24">
      <c r="B44" s="442">
        <v>2007</v>
      </c>
      <c r="C44" s="486">
        <f>P2_2T!C19</f>
        <v>91.571599340763811</v>
      </c>
      <c r="D44" s="487">
        <f>P2_2T!D19</f>
        <v>106.02883209727104</v>
      </c>
      <c r="E44" s="487">
        <f>P2_2T!E19</f>
        <v>89.918458558402421</v>
      </c>
      <c r="F44" s="487">
        <f>P2_2T!F19</f>
        <v>111.23505585333342</v>
      </c>
      <c r="G44" s="487">
        <f>P2_2T!G19</f>
        <v>85.766194498775093</v>
      </c>
      <c r="H44" s="487">
        <f>P2_2T!H19</f>
        <v>106.79405837227102</v>
      </c>
      <c r="I44" s="487">
        <f>P2_2T!I19</f>
        <v>111.44892309705048</v>
      </c>
      <c r="J44" s="487">
        <f>P2_2T!J19</f>
        <v>105.53548740072762</v>
      </c>
      <c r="K44" s="487">
        <f>P2_2T!K19</f>
        <v>100.85858249814859</v>
      </c>
      <c r="L44" s="488">
        <f>P2_2T!L19</f>
        <v>88.414314987012673</v>
      </c>
      <c r="M44" s="486">
        <f>P2_2T!M19</f>
        <v>118.39513636436121</v>
      </c>
      <c r="N44" s="487">
        <f>P2_2T!N19</f>
        <v>98.726553477922039</v>
      </c>
      <c r="O44" s="487">
        <f>P2_2T!O19</f>
        <v>96.381013331033756</v>
      </c>
      <c r="P44" s="487">
        <f>P2_2T!P19</f>
        <v>91.631932725167076</v>
      </c>
      <c r="Q44" s="487">
        <f>P2_2T!Q19</f>
        <v>99.634897729707703</v>
      </c>
      <c r="R44" s="487">
        <f>P2_2T!R19</f>
        <v>99.420698075380258</v>
      </c>
      <c r="S44" s="487">
        <f>P2_2T!S19</f>
        <v>98.707548455838989</v>
      </c>
      <c r="T44" s="487">
        <f>P2_2T!T19</f>
        <v>105.41352594726332</v>
      </c>
      <c r="U44" s="487">
        <f>P2_2T!U19</f>
        <v>83.456358528835906</v>
      </c>
      <c r="V44" s="487">
        <f>P2_2T!V19</f>
        <v>95.72169184749329</v>
      </c>
      <c r="W44" s="487" t="str">
        <f>P2_2T!W19</f>
        <v>:</v>
      </c>
      <c r="X44" s="489">
        <f>P2_2T!AC19</f>
        <v>102.46045941988467</v>
      </c>
    </row>
    <row r="45" spans="2:24">
      <c r="B45" s="442">
        <v>2008</v>
      </c>
      <c r="C45" s="486">
        <f>P2_2T!C20</f>
        <v>88.95203766079787</v>
      </c>
      <c r="D45" s="487">
        <f>P2_2T!D20</f>
        <v>111.08761257084139</v>
      </c>
      <c r="E45" s="487">
        <f>P2_2T!E20</f>
        <v>92.765949098841588</v>
      </c>
      <c r="F45" s="487">
        <f>P2_2T!F20</f>
        <v>118.0551966187583</v>
      </c>
      <c r="G45" s="487">
        <f>P2_2T!G20</f>
        <v>66.176148027502265</v>
      </c>
      <c r="H45" s="487">
        <f>P2_2T!H20</f>
        <v>108.57882868357001</v>
      </c>
      <c r="I45" s="487">
        <f>P2_2T!I20</f>
        <v>109.88887454045025</v>
      </c>
      <c r="J45" s="487">
        <f>P2_2T!J20</f>
        <v>115.29937875236431</v>
      </c>
      <c r="K45" s="487">
        <f>P2_2T!K20</f>
        <v>95.338181791515183</v>
      </c>
      <c r="L45" s="488">
        <f>P2_2T!L20</f>
        <v>91.355099307739295</v>
      </c>
      <c r="M45" s="486">
        <f>P2_2T!M20</f>
        <v>122.11878367663284</v>
      </c>
      <c r="N45" s="487">
        <f>P2_2T!N20</f>
        <v>96.189678552939881</v>
      </c>
      <c r="O45" s="487">
        <f>P2_2T!O20</f>
        <v>92.92683008249989</v>
      </c>
      <c r="P45" s="487">
        <f>P2_2T!P20</f>
        <v>88.826378722085082</v>
      </c>
      <c r="Q45" s="487">
        <f>P2_2T!Q20</f>
        <v>99.374275689295558</v>
      </c>
      <c r="R45" s="487">
        <f>P2_2T!R20</f>
        <v>96.20518980047072</v>
      </c>
      <c r="S45" s="487">
        <f>P2_2T!S20</f>
        <v>96.857775939829992</v>
      </c>
      <c r="T45" s="487">
        <f>P2_2T!T20</f>
        <v>100.84309833389804</v>
      </c>
      <c r="U45" s="487">
        <f>P2_2T!U20</f>
        <v>90.994408677168053</v>
      </c>
      <c r="V45" s="487">
        <f>P2_2T!V20</f>
        <v>94.661996307007641</v>
      </c>
      <c r="W45" s="487" t="str">
        <f>P2_2T!W20</f>
        <v>:</v>
      </c>
      <c r="X45" s="489">
        <f>P2_2T!AC20</f>
        <v>102.50358496243481</v>
      </c>
    </row>
    <row r="46" spans="2:24">
      <c r="B46" s="443">
        <v>2009</v>
      </c>
      <c r="C46" s="507">
        <f>P2_2T!C21</f>
        <v>84.67583569841608</v>
      </c>
      <c r="D46" s="508">
        <f>P2_2T!D21</f>
        <v>82.29604761741642</v>
      </c>
      <c r="E46" s="508">
        <f>P2_2T!E21</f>
        <v>89.85044983679596</v>
      </c>
      <c r="F46" s="508">
        <f>P2_2T!F21</f>
        <v>112.84158660784851</v>
      </c>
      <c r="G46" s="508">
        <f>P2_2T!G21</f>
        <v>76.857458325063405</v>
      </c>
      <c r="H46" s="508">
        <f>P2_2T!H21</f>
        <v>95.935747583549457</v>
      </c>
      <c r="I46" s="508">
        <f>P2_2T!I21</f>
        <v>111.60371908508722</v>
      </c>
      <c r="J46" s="508">
        <f>P2_2T!J21</f>
        <v>113.55567197946644</v>
      </c>
      <c r="K46" s="508">
        <f>P2_2T!K21</f>
        <v>92.478094362407418</v>
      </c>
      <c r="L46" s="509">
        <f>P2_2T!L21</f>
        <v>87.380659730605075</v>
      </c>
      <c r="M46" s="507">
        <f>P2_2T!M21</f>
        <v>128.32836147221713</v>
      </c>
      <c r="N46" s="508">
        <f>P2_2T!N21</f>
        <v>103.38139339294582</v>
      </c>
      <c r="O46" s="508">
        <f>P2_2T!O21</f>
        <v>86.390309827886867</v>
      </c>
      <c r="P46" s="508">
        <f>P2_2T!P21</f>
        <v>81.801778702657373</v>
      </c>
      <c r="Q46" s="508">
        <f>P2_2T!Q21</f>
        <v>106.33573258055972</v>
      </c>
      <c r="R46" s="508">
        <f>P2_2T!R21</f>
        <v>94.663268691981301</v>
      </c>
      <c r="S46" s="508">
        <f>P2_2T!S21</f>
        <v>95.257919791535969</v>
      </c>
      <c r="T46" s="508">
        <f>P2_2T!T21</f>
        <v>113.46822213405167</v>
      </c>
      <c r="U46" s="508">
        <f>P2_2T!U21</f>
        <v>88.781176311739998</v>
      </c>
      <c r="V46" s="508">
        <f>P2_2T!V21</f>
        <v>95.765102409297327</v>
      </c>
      <c r="W46" s="508" t="str">
        <f>P2_2T!W21</f>
        <v>:</v>
      </c>
      <c r="X46" s="510">
        <f>P2_2T!AC21</f>
        <v>101.24356387468028</v>
      </c>
    </row>
    <row r="47" spans="2:24">
      <c r="B47" s="442">
        <v>2010</v>
      </c>
      <c r="C47" s="486">
        <f>P2_2T!C22</f>
        <v>90.726340088274611</v>
      </c>
      <c r="D47" s="487">
        <f>P2_2T!D22</f>
        <v>99.345215692116227</v>
      </c>
      <c r="E47" s="487">
        <f>P2_2T!E22</f>
        <v>93.229459403463906</v>
      </c>
      <c r="F47" s="487">
        <f>P2_2T!F22</f>
        <v>105.5685530881052</v>
      </c>
      <c r="G47" s="487">
        <f>P2_2T!G22</f>
        <v>83.383815718794096</v>
      </c>
      <c r="H47" s="487">
        <f>P2_2T!H22</f>
        <v>88.564135557523144</v>
      </c>
      <c r="I47" s="487">
        <f>P2_2T!I22</f>
        <v>117.21740158909486</v>
      </c>
      <c r="J47" s="487">
        <f>P2_2T!J22</f>
        <v>119.18430954342179</v>
      </c>
      <c r="K47" s="487">
        <f>P2_2T!K22</f>
        <v>94.162753899239164</v>
      </c>
      <c r="L47" s="488">
        <f>P2_2T!L22</f>
        <v>85.58558713467977</v>
      </c>
      <c r="M47" s="486">
        <f>P2_2T!M22</f>
        <v>129.72392778132684</v>
      </c>
      <c r="N47" s="487">
        <f>P2_2T!N22</f>
        <v>99.696304259828864</v>
      </c>
      <c r="O47" s="487">
        <f>P2_2T!O22</f>
        <v>86.745528897629384</v>
      </c>
      <c r="P47" s="487">
        <f>P2_2T!P22</f>
        <v>81.617054188402307</v>
      </c>
      <c r="Q47" s="487">
        <f>P2_2T!Q22</f>
        <v>104.52361414858223</v>
      </c>
      <c r="R47" s="487">
        <f>P2_2T!R22</f>
        <v>95.613303486987974</v>
      </c>
      <c r="S47" s="487">
        <f>P2_2T!S22</f>
        <v>94.486635760006337</v>
      </c>
      <c r="T47" s="487">
        <f>P2_2T!T22</f>
        <v>121.47837677622076</v>
      </c>
      <c r="U47" s="487">
        <f>P2_2T!U22</f>
        <v>88.646473103608585</v>
      </c>
      <c r="V47" s="487">
        <f>P2_2T!V22</f>
        <v>96.268513060228926</v>
      </c>
      <c r="W47" s="487" t="str">
        <f>P2_2T!W22</f>
        <v>:</v>
      </c>
      <c r="X47" s="489">
        <f>P2_2T!AC22</f>
        <v>102.33306880352524</v>
      </c>
    </row>
    <row r="48" spans="2:24">
      <c r="B48" s="442">
        <v>2011</v>
      </c>
      <c r="C48" s="486">
        <f>P2_2T!C23</f>
        <v>104.53708848712215</v>
      </c>
      <c r="D48" s="487">
        <f>P2_2T!D23</f>
        <v>75.59738408449374</v>
      </c>
      <c r="E48" s="487">
        <f>P2_2T!E23</f>
        <v>91.337972956546821</v>
      </c>
      <c r="F48" s="487">
        <f>P2_2T!F23</f>
        <v>100.96601353920069</v>
      </c>
      <c r="G48" s="487">
        <f>P2_2T!G23</f>
        <v>85.274646160434827</v>
      </c>
      <c r="H48" s="487">
        <f>P2_2T!H23</f>
        <v>81.534121636944505</v>
      </c>
      <c r="I48" s="487">
        <f>P2_2T!I23</f>
        <v>119.73841844535346</v>
      </c>
      <c r="J48" s="487">
        <f>P2_2T!J23</f>
        <v>114.62967159412938</v>
      </c>
      <c r="K48" s="487">
        <f>P2_2T!K23</f>
        <v>98.266224711917133</v>
      </c>
      <c r="L48" s="488">
        <f>P2_2T!L23</f>
        <v>86.37518492905545</v>
      </c>
      <c r="M48" s="486">
        <f>P2_2T!M23</f>
        <v>128.55215718996658</v>
      </c>
      <c r="N48" s="487">
        <f>P2_2T!N23</f>
        <v>96.80171465043739</v>
      </c>
      <c r="O48" s="487">
        <f>P2_2T!O23</f>
        <v>88.718643932329826</v>
      </c>
      <c r="P48" s="487">
        <f>P2_2T!P23</f>
        <v>75.473877236998774</v>
      </c>
      <c r="Q48" s="487">
        <f>P2_2T!Q23</f>
        <v>107.05794371043066</v>
      </c>
      <c r="R48" s="487">
        <f>P2_2T!R23</f>
        <v>94.821027597620045</v>
      </c>
      <c r="S48" s="487">
        <f>P2_2T!S23</f>
        <v>95.040716219825597</v>
      </c>
      <c r="T48" s="487">
        <f>P2_2T!T23</f>
        <v>134.66243892728519</v>
      </c>
      <c r="U48" s="487">
        <f>P2_2T!U23</f>
        <v>87.942555258567339</v>
      </c>
      <c r="V48" s="487">
        <f>P2_2T!V23</f>
        <v>96.885675363842608</v>
      </c>
      <c r="W48" s="487" t="str">
        <f>P2_2T!W23</f>
        <v>:</v>
      </c>
      <c r="X48" s="489">
        <f>P2_2T!AC23</f>
        <v>103.03776919336805</v>
      </c>
    </row>
    <row r="49" spans="2:24">
      <c r="B49" s="442">
        <v>2012</v>
      </c>
      <c r="C49" s="486">
        <f>P2_2T!C24</f>
        <v>103.56772803370791</v>
      </c>
      <c r="D49" s="487">
        <f>P2_2T!D24</f>
        <v>50.17692248614167</v>
      </c>
      <c r="E49" s="487">
        <f>P2_2T!E24</f>
        <v>90.39870752676913</v>
      </c>
      <c r="F49" s="487">
        <f>P2_2T!F24</f>
        <v>100.09774790344301</v>
      </c>
      <c r="G49" s="487">
        <f>P2_2T!G24</f>
        <v>84.194027320548741</v>
      </c>
      <c r="H49" s="487">
        <f>P2_2T!H24</f>
        <v>76.868976148280879</v>
      </c>
      <c r="I49" s="487">
        <f>P2_2T!I24</f>
        <v>120.57237808928822</v>
      </c>
      <c r="J49" s="487">
        <f>P2_2T!J24</f>
        <v>111.65275192851098</v>
      </c>
      <c r="K49" s="487">
        <f>P2_2T!K24</f>
        <v>99.697299405555853</v>
      </c>
      <c r="L49" s="488">
        <f>P2_2T!L24</f>
        <v>89.874020532958056</v>
      </c>
      <c r="M49" s="486">
        <f>P2_2T!M24</f>
        <v>128.27757022916754</v>
      </c>
      <c r="N49" s="487">
        <f>P2_2T!N24</f>
        <v>98.136249394664389</v>
      </c>
      <c r="O49" s="487">
        <f>P2_2T!O24</f>
        <v>91.066898105217092</v>
      </c>
      <c r="P49" s="487">
        <f>P2_2T!P24</f>
        <v>79.357522531732769</v>
      </c>
      <c r="Q49" s="487">
        <f>P2_2T!Q24</f>
        <v>112.45268917562169</v>
      </c>
      <c r="R49" s="487">
        <f>P2_2T!R24</f>
        <v>94.268961467766189</v>
      </c>
      <c r="S49" s="487">
        <f>P2_2T!S24</f>
        <v>97.526034157711464</v>
      </c>
      <c r="T49" s="487">
        <f>P2_2T!T24</f>
        <v>130.71548532512776</v>
      </c>
      <c r="U49" s="487">
        <f>P2_2T!U24</f>
        <v>87.048987617120247</v>
      </c>
      <c r="V49" s="487">
        <f>P2_2T!V24</f>
        <v>96.787641957973022</v>
      </c>
      <c r="W49" s="487" t="str">
        <f>P2_2T!W24</f>
        <v>:</v>
      </c>
      <c r="X49" s="489">
        <f>P2_2T!AC24</f>
        <v>104.21534285924949</v>
      </c>
    </row>
    <row r="50" spans="2:24">
      <c r="B50" s="442">
        <v>2013</v>
      </c>
      <c r="C50" s="486">
        <f>P2_2T!C25</f>
        <v>111.31928372285824</v>
      </c>
      <c r="D50" s="487">
        <f>P2_2T!D25</f>
        <v>58.312989983008869</v>
      </c>
      <c r="E50" s="487">
        <f>P2_2T!E25</f>
        <v>90.163275831331219</v>
      </c>
      <c r="F50" s="487">
        <f>P2_2T!F25</f>
        <v>106.0410854225841</v>
      </c>
      <c r="G50" s="487">
        <f>P2_2T!G25</f>
        <v>94.74669946863385</v>
      </c>
      <c r="H50" s="487">
        <f>P2_2T!H25</f>
        <v>71.86094781123397</v>
      </c>
      <c r="I50" s="487">
        <f>P2_2T!I25</f>
        <v>121.25276996366424</v>
      </c>
      <c r="J50" s="487">
        <f>P2_2T!J25</f>
        <v>114.46480008881869</v>
      </c>
      <c r="K50" s="487">
        <f>P2_2T!K25</f>
        <v>97.30476003926924</v>
      </c>
      <c r="L50" s="488">
        <f>P2_2T!L25</f>
        <v>98.555080483207234</v>
      </c>
      <c r="M50" s="486">
        <f>P2_2T!M25</f>
        <v>127.27202021115257</v>
      </c>
      <c r="N50" s="487">
        <f>P2_2T!N25</f>
        <v>110.7214121004954</v>
      </c>
      <c r="O50" s="487">
        <f>P2_2T!O25</f>
        <v>87.171529237794203</v>
      </c>
      <c r="P50" s="487">
        <f>P2_2T!P25</f>
        <v>71.843594557817411</v>
      </c>
      <c r="Q50" s="487">
        <f>P2_2T!Q25</f>
        <v>107.88561646261003</v>
      </c>
      <c r="R50" s="487">
        <f>P2_2T!R25</f>
        <v>92.941646894104508</v>
      </c>
      <c r="S50" s="487">
        <f>P2_2T!S25</f>
        <v>98.81706625805694</v>
      </c>
      <c r="T50" s="487">
        <f>P2_2T!T25</f>
        <v>120.13542729087807</v>
      </c>
      <c r="U50" s="487">
        <f>P2_2T!U25</f>
        <v>89.627792051397122</v>
      </c>
      <c r="V50" s="487">
        <f>P2_2T!V25</f>
        <v>92.38001331719596</v>
      </c>
      <c r="W50" s="487" t="str">
        <f>P2_2T!W25</f>
        <v>:</v>
      </c>
      <c r="X50" s="489">
        <f>P2_2T!AC25</f>
        <v>105.87761680091941</v>
      </c>
    </row>
    <row r="51" spans="2:24" ht="14.25" thickBot="1">
      <c r="B51" s="469">
        <v>2014</v>
      </c>
      <c r="C51" s="490">
        <f>P2_2T!C26</f>
        <v>108.08408265944314</v>
      </c>
      <c r="D51" s="491">
        <f>P2_2T!D26</f>
        <v>58.422132013591742</v>
      </c>
      <c r="E51" s="491">
        <f>P2_2T!E26</f>
        <v>93.001069845100858</v>
      </c>
      <c r="F51" s="491">
        <f>P2_2T!F26</f>
        <v>107.30038745307641</v>
      </c>
      <c r="G51" s="491">
        <f>P2_2T!G26</f>
        <v>94.935045496574347</v>
      </c>
      <c r="H51" s="491">
        <f>P2_2T!H26</f>
        <v>66.405283384270319</v>
      </c>
      <c r="I51" s="491">
        <f>P2_2T!I26</f>
        <v>122.83101702345516</v>
      </c>
      <c r="J51" s="491">
        <f>P2_2T!J26</f>
        <v>109.20660779137756</v>
      </c>
      <c r="K51" s="491">
        <f>P2_2T!K26</f>
        <v>100.09595827041433</v>
      </c>
      <c r="L51" s="492">
        <f>P2_2T!L26</f>
        <v>94.058310145391616</v>
      </c>
      <c r="M51" s="490">
        <f>P2_2T!M26</f>
        <v>119.07633387506338</v>
      </c>
      <c r="N51" s="491">
        <f>P2_2T!N26</f>
        <v>108.55406132175823</v>
      </c>
      <c r="O51" s="491">
        <f>P2_2T!O26</f>
        <v>87.400265486227184</v>
      </c>
      <c r="P51" s="491">
        <f>P2_2T!P26</f>
        <v>67.294522644510408</v>
      </c>
      <c r="Q51" s="491">
        <f>P2_2T!Q26</f>
        <v>110.119823870231</v>
      </c>
      <c r="R51" s="491">
        <f>P2_2T!R26</f>
        <v>92.966283993608215</v>
      </c>
      <c r="S51" s="491">
        <f>P2_2T!S26</f>
        <v>98.011842563256153</v>
      </c>
      <c r="T51" s="491">
        <f>P2_2T!T26</f>
        <v>118.59677959520613</v>
      </c>
      <c r="U51" s="491">
        <f>P2_2T!U26</f>
        <v>84.396116936575211</v>
      </c>
      <c r="V51" s="491">
        <f>P2_2T!V26</f>
        <v>92.08863648514432</v>
      </c>
      <c r="W51" s="491" t="str">
        <f>P2_2T!W26</f>
        <v>:</v>
      </c>
      <c r="X51" s="493">
        <f>P2_2T!AC26</f>
        <v>106.32386315890317</v>
      </c>
    </row>
    <row r="52" spans="2:24" ht="14.25" thickBot="1">
      <c r="B52" s="469">
        <v>2015</v>
      </c>
      <c r="C52" s="490">
        <f>P2_2T!C27</f>
        <v>112.81163939607464</v>
      </c>
      <c r="D52" s="491">
        <f>P2_2T!D27</f>
        <v>60.428941978236161</v>
      </c>
      <c r="E52" s="491">
        <f>P2_2T!E27</f>
        <v>94.413207241559604</v>
      </c>
      <c r="F52" s="491">
        <f>P2_2T!F27</f>
        <v>115.73020127867429</v>
      </c>
      <c r="G52" s="491">
        <f>P2_2T!G27</f>
        <v>94.814477516382368</v>
      </c>
      <c r="H52" s="491">
        <f>P2_2T!H27</f>
        <v>62.814886997395838</v>
      </c>
      <c r="I52" s="491">
        <f>P2_2T!I27</f>
        <v>122.93002867901808</v>
      </c>
      <c r="J52" s="491">
        <f>P2_2T!J27</f>
        <v>112.57697288749372</v>
      </c>
      <c r="K52" s="491">
        <f>P2_2T!K27</f>
        <v>103.59479438666246</v>
      </c>
      <c r="L52" s="492">
        <f>P2_2T!L27</f>
        <v>94.449780595512919</v>
      </c>
      <c r="M52" s="490">
        <f>P2_2T!M27</f>
        <v>119.02477571523693</v>
      </c>
      <c r="N52" s="491">
        <f>P2_2T!N27</f>
        <v>103.98004233958802</v>
      </c>
      <c r="O52" s="491">
        <f>P2_2T!O27</f>
        <v>86.605701827829336</v>
      </c>
      <c r="P52" s="491">
        <f>P2_2T!P27</f>
        <v>67.73186274440566</v>
      </c>
      <c r="Q52" s="491">
        <f>P2_2T!Q27</f>
        <v>110.67796472986167</v>
      </c>
      <c r="R52" s="491">
        <f>P2_2T!R27</f>
        <v>93.700304506187834</v>
      </c>
      <c r="S52" s="491">
        <f>P2_2T!S27</f>
        <v>98.772385014156839</v>
      </c>
      <c r="T52" s="491">
        <f>P2_2T!T27</f>
        <v>115.38606987093448</v>
      </c>
      <c r="U52" s="491">
        <f>P2_2T!U27</f>
        <v>83.441552749167897</v>
      </c>
      <c r="V52" s="491">
        <f>P2_2T!V27</f>
        <v>91.758010528675641</v>
      </c>
      <c r="W52" s="491" t="str">
        <f>P2_2T!W27</f>
        <v>:</v>
      </c>
      <c r="X52" s="493">
        <f>P2_2T!AC27</f>
        <v>107.23637532484018</v>
      </c>
    </row>
    <row r="53" spans="2:24" ht="14.25" thickBot="1">
      <c r="C53" s="436"/>
      <c r="D53" s="436"/>
      <c r="E53" s="436"/>
      <c r="F53" s="436"/>
      <c r="G53" s="436"/>
      <c r="H53" s="436"/>
      <c r="I53" s="436"/>
      <c r="J53" s="436"/>
      <c r="K53" s="436"/>
      <c r="L53" s="436"/>
      <c r="M53" s="436"/>
      <c r="N53" s="436"/>
      <c r="O53" s="436"/>
      <c r="P53" s="436"/>
      <c r="Q53" s="436"/>
      <c r="R53" s="436"/>
      <c r="S53" s="436"/>
      <c r="T53" s="436"/>
      <c r="U53" s="436"/>
      <c r="V53" s="436"/>
      <c r="W53" s="436"/>
      <c r="X53" s="436"/>
    </row>
    <row r="54" spans="2:24">
      <c r="B54" s="468" t="str">
        <f ca="1">B27</f>
        <v>1995-2015</v>
      </c>
      <c r="C54" s="482">
        <f>P1_2T!C30</f>
        <v>96.165137870706531</v>
      </c>
      <c r="D54" s="483">
        <f>P1_2T!D30</f>
        <v>70.53126103919557</v>
      </c>
      <c r="E54" s="483">
        <f>P1_2T!E30</f>
        <v>98.034998060174161</v>
      </c>
      <c r="F54" s="483">
        <f>P1_2T!F30</f>
        <v>95.851467801818359</v>
      </c>
      <c r="G54" s="483">
        <f>P1_2T!G30</f>
        <v>91.226177473312347</v>
      </c>
      <c r="H54" s="483">
        <f>P1_2T!H30</f>
        <v>91.328673385784072</v>
      </c>
      <c r="I54" s="483">
        <f>P1_2T!I30</f>
        <v>90.910981204710055</v>
      </c>
      <c r="J54" s="483">
        <f>P1_2T!J30</f>
        <v>115.23397282891995</v>
      </c>
      <c r="K54" s="483">
        <f>P1_2T!K30</f>
        <v>107.60462936421602</v>
      </c>
      <c r="L54" s="484">
        <f>P1_2T!L30</f>
        <v>85.864936737491263</v>
      </c>
      <c r="M54" s="482">
        <f>P1_2T!M30</f>
        <v>99.56083965397643</v>
      </c>
      <c r="N54" s="483">
        <f>P1_2T!N30</f>
        <v>110.36369574921207</v>
      </c>
      <c r="O54" s="483">
        <f>P1_2T!O30</f>
        <v>98.731599670283643</v>
      </c>
      <c r="P54" s="483">
        <f>P1_2T!P30</f>
        <v>91.311001916945244</v>
      </c>
      <c r="Q54" s="483">
        <f>P1_2T!Q30</f>
        <v>98.834363206789277</v>
      </c>
      <c r="R54" s="483">
        <f>P1_2T!R30</f>
        <v>99.795476690329366</v>
      </c>
      <c r="S54" s="483">
        <f>P1_2T!S30</f>
        <v>103.18688788696647</v>
      </c>
      <c r="T54" s="483">
        <f>P1_2T!T30</f>
        <v>109.1582982972164</v>
      </c>
      <c r="U54" s="483">
        <f>P1_2T!U30</f>
        <v>101.96060044249415</v>
      </c>
      <c r="V54" s="483">
        <f>P1_2T!V30</f>
        <v>100.22525857552588</v>
      </c>
      <c r="W54" s="483">
        <f>P1_2T!W30</f>
        <v>0</v>
      </c>
      <c r="X54" s="485">
        <f>P2_2T!AC30</f>
        <v>97.32491208982961</v>
      </c>
    </row>
    <row r="55" spans="2:24">
      <c r="B55" s="442" t="str">
        <f t="shared" ref="B55:B56" si="0">B28</f>
        <v>1995-2008</v>
      </c>
      <c r="C55" s="486">
        <f ca="1">P1_2T!C31</f>
        <v>96.78247289228139</v>
      </c>
      <c r="D55" s="487">
        <f ca="1">P1_2T!D31</f>
        <v>76.680866966198863</v>
      </c>
      <c r="E55" s="487">
        <f ca="1">P1_2T!E31</f>
        <v>99.889252805299151</v>
      </c>
      <c r="F55" s="487">
        <f ca="1">P1_2T!F31</f>
        <v>92.645068748504485</v>
      </c>
      <c r="G55" s="487">
        <f ca="1">P1_2T!G31</f>
        <v>84.229899046256605</v>
      </c>
      <c r="H55" s="487">
        <f ca="1">P1_2T!H31</f>
        <v>101.38128893744582</v>
      </c>
      <c r="I55" s="487">
        <f ca="1">P1_2T!I31</f>
        <v>79.798976443514221</v>
      </c>
      <c r="J55" s="487">
        <f ca="1">P1_2T!J31</f>
        <v>111.92691439804744</v>
      </c>
      <c r="K55" s="487">
        <f ca="1">P1_2T!K31</f>
        <v>110.50763749719911</v>
      </c>
      <c r="L55" s="488">
        <f ca="1">P1_2T!L31</f>
        <v>79.098461370241026</v>
      </c>
      <c r="M55" s="486">
        <f ca="1">P1_2T!M31</f>
        <v>87.951218561430366</v>
      </c>
      <c r="N55" s="487">
        <f ca="1">P1_2T!N31</f>
        <v>114.19698191900045</v>
      </c>
      <c r="O55" s="487">
        <f ca="1">P1_2T!O31</f>
        <v>103.4903108009177</v>
      </c>
      <c r="P55" s="487">
        <f ca="1">P1_2T!P31</f>
        <v>97.901853599147202</v>
      </c>
      <c r="Q55" s="487">
        <f ca="1">P1_2T!Q31</f>
        <v>95.65747810591499</v>
      </c>
      <c r="R55" s="487">
        <f ca="1">P1_2T!R31</f>
        <v>100.26293793527275</v>
      </c>
      <c r="S55" s="487">
        <f ca="1">P1_2T!S31</f>
        <v>103.50504890274642</v>
      </c>
      <c r="T55" s="487">
        <f ca="1">P1_2T!T31</f>
        <v>100.03197349891431</v>
      </c>
      <c r="U55" s="487">
        <f ca="1">P1_2T!U31</f>
        <v>101.18645803123991</v>
      </c>
      <c r="V55" s="487">
        <f ca="1">P1_2T!V31</f>
        <v>100.20473502418588</v>
      </c>
      <c r="W55" s="487">
        <f>P1_2T!W31</f>
        <v>0</v>
      </c>
      <c r="X55" s="489">
        <f ca="1">P2_2T!AC31</f>
        <v>93.825396705066851</v>
      </c>
    </row>
    <row r="56" spans="2:24" ht="14.25" thickBot="1">
      <c r="B56" s="469" t="str">
        <f t="shared" ca="1" si="0"/>
        <v>2009-2015</v>
      </c>
      <c r="C56" s="490">
        <f ca="1">P1_2T!C32</f>
        <v>94.930467827556782</v>
      </c>
      <c r="D56" s="491">
        <f ca="1">P1_2T!D32</f>
        <v>58.232049185188949</v>
      </c>
      <c r="E56" s="491">
        <f ca="1">P1_2T!E32</f>
        <v>94.326488569924237</v>
      </c>
      <c r="F56" s="491">
        <f ca="1">P1_2T!F32</f>
        <v>102.26426590844611</v>
      </c>
      <c r="G56" s="491">
        <f ca="1">P1_2T!G32</f>
        <v>105.2187343274238</v>
      </c>
      <c r="H56" s="491">
        <f ca="1">P1_2T!H32</f>
        <v>71.223442282460567</v>
      </c>
      <c r="I56" s="491">
        <f ca="1">P1_2T!I32</f>
        <v>113.13499072710172</v>
      </c>
      <c r="J56" s="491">
        <f ca="1">P1_2T!J32</f>
        <v>121.84808969066485</v>
      </c>
      <c r="K56" s="491">
        <f ca="1">P1_2T!K32</f>
        <v>101.79861309824979</v>
      </c>
      <c r="L56" s="492">
        <f ca="1">P1_2T!L32</f>
        <v>99.397887471991694</v>
      </c>
      <c r="M56" s="490">
        <f ca="1">P1_2T!M32</f>
        <v>122.78008183906859</v>
      </c>
      <c r="N56" s="491">
        <f ca="1">P1_2T!N32</f>
        <v>102.6971234096353</v>
      </c>
      <c r="O56" s="491">
        <f ca="1">P1_2T!O32</f>
        <v>89.214177409015548</v>
      </c>
      <c r="P56" s="491">
        <f ca="1">P1_2T!P32</f>
        <v>78.1292985525413</v>
      </c>
      <c r="Q56" s="491">
        <f ca="1">P1_2T!Q32</f>
        <v>105.18813340853782</v>
      </c>
      <c r="R56" s="491">
        <f ca="1">P1_2T!R32</f>
        <v>98.860554200442607</v>
      </c>
      <c r="S56" s="491">
        <f ca="1">P1_2T!S32</f>
        <v>102.55056585540657</v>
      </c>
      <c r="T56" s="491">
        <f ca="1">P1_2T!T32</f>
        <v>127.41094789382062</v>
      </c>
      <c r="U56" s="491">
        <f ca="1">P1_2T!U32</f>
        <v>103.50888526500265</v>
      </c>
      <c r="V56" s="491">
        <f ca="1">P1_2T!V32</f>
        <v>100.2663056782059</v>
      </c>
      <c r="W56" s="491">
        <f>P1_2T!W32</f>
        <v>0</v>
      </c>
      <c r="X56" s="493">
        <f ca="1">P2_2T!AC32</f>
        <v>104.32394285935511</v>
      </c>
    </row>
    <row r="57" spans="2:24" s="314" customFormat="1"/>
    <row r="58" spans="2:24" ht="14.25" thickBot="1">
      <c r="C58" s="392" t="s">
        <v>491</v>
      </c>
      <c r="D58" s="372"/>
      <c r="E58" s="372"/>
      <c r="F58" s="372"/>
      <c r="G58" s="372"/>
      <c r="H58" s="372"/>
      <c r="I58" s="372"/>
      <c r="J58" s="372"/>
      <c r="K58" s="372"/>
      <c r="L58" s="372"/>
      <c r="M58" s="392" t="s">
        <v>491</v>
      </c>
      <c r="N58" s="372"/>
      <c r="O58" s="372"/>
      <c r="P58" s="372"/>
      <c r="Q58" s="372"/>
      <c r="R58" s="372"/>
      <c r="S58" s="372"/>
      <c r="T58" s="372"/>
      <c r="U58" s="372"/>
      <c r="V58" s="372"/>
      <c r="W58" s="372"/>
      <c r="X58" s="372"/>
    </row>
    <row r="59" spans="2:24">
      <c r="B59" s="468">
        <v>1996</v>
      </c>
      <c r="C59" s="482">
        <f>P2_3T!C8</f>
        <v>1.3316527885041163</v>
      </c>
      <c r="D59" s="483">
        <f>P2_3T!D8</f>
        <v>4.0288981208240395</v>
      </c>
      <c r="E59" s="483">
        <f>P2_3T!E8</f>
        <v>2.3791828421622103</v>
      </c>
      <c r="F59" s="483">
        <f>P2_3T!F8</f>
        <v>7.2398190045248665</v>
      </c>
      <c r="G59" s="483">
        <f>P2_3T!G8</f>
        <v>5.1063829787233956</v>
      </c>
      <c r="H59" s="483">
        <f>P2_3T!H8</f>
        <v>2.042121589517357</v>
      </c>
      <c r="I59" s="483">
        <f>P2_3T!I8</f>
        <v>-0.73732653700058026</v>
      </c>
      <c r="J59" s="483">
        <f>P2_3T!J8</f>
        <v>-3.309606968109835</v>
      </c>
      <c r="K59" s="483">
        <f>P2_3T!K8</f>
        <v>-0.75157938096682197</v>
      </c>
      <c r="L59" s="484">
        <f>P2_3T!L8</f>
        <v>8.2659539622592906</v>
      </c>
      <c r="M59" s="482">
        <f>P2_3T!M8</f>
        <v>3.7491551255435267</v>
      </c>
      <c r="N59" s="483">
        <f>P2_3T!N8</f>
        <v>-2.5645913572262842</v>
      </c>
      <c r="O59" s="483">
        <f>P2_3T!O8</f>
        <v>0.71284516592387825</v>
      </c>
      <c r="P59" s="483">
        <f>P2_3T!P8</f>
        <v>7.5602493790545608</v>
      </c>
      <c r="Q59" s="483">
        <f>P2_3T!Q8</f>
        <v>0.22169374322658481</v>
      </c>
      <c r="R59" s="483">
        <f>P2_3T!R8</f>
        <v>-2.1276566731868343</v>
      </c>
      <c r="S59" s="483">
        <f>P2_3T!S8</f>
        <v>-0.33366998432498646</v>
      </c>
      <c r="T59" s="483">
        <f>P2_3T!T8</f>
        <v>3.3213822469930934</v>
      </c>
      <c r="U59" s="483">
        <f>P2_3T!U8</f>
        <v>3.1987413706772978</v>
      </c>
      <c r="V59" s="483">
        <f>P2_3T!V8</f>
        <v>0.4546304817867039</v>
      </c>
      <c r="W59" s="483" t="str">
        <f>P2_3T!W8</f>
        <v>:</v>
      </c>
      <c r="X59" s="485">
        <f>P2_3T!AC8</f>
        <v>1.1328070201499159</v>
      </c>
    </row>
    <row r="60" spans="2:24">
      <c r="B60" s="442">
        <v>1997</v>
      </c>
      <c r="C60" s="486">
        <f>P2_3T!C9</f>
        <v>-12.433107255142668</v>
      </c>
      <c r="D60" s="487">
        <f>P2_3T!D9</f>
        <v>18.361585273542939</v>
      </c>
      <c r="E60" s="487">
        <f>P2_3T!E9</f>
        <v>5.3540298130291397</v>
      </c>
      <c r="F60" s="487">
        <f>P2_3T!F9</f>
        <v>4.5605530119400433</v>
      </c>
      <c r="G60" s="487">
        <f>P2_3T!G9</f>
        <v>-10.920496568681335</v>
      </c>
      <c r="H60" s="487">
        <f>P2_3T!H9</f>
        <v>-1.4461447411645698</v>
      </c>
      <c r="I60" s="487">
        <f>P2_3T!I9</f>
        <v>0.19768878922737965</v>
      </c>
      <c r="J60" s="487">
        <f>P2_3T!J9</f>
        <v>-0.50721943280498605</v>
      </c>
      <c r="K60" s="487">
        <f>P2_3T!K9</f>
        <v>4.9600870357369002</v>
      </c>
      <c r="L60" s="488">
        <f>P2_3T!L9</f>
        <v>5.9611627708699499</v>
      </c>
      <c r="M60" s="486">
        <f>P2_3T!M9</f>
        <v>8.9787029265389044</v>
      </c>
      <c r="N60" s="487">
        <f>P2_3T!N9</f>
        <v>-2.4993691052343654</v>
      </c>
      <c r="O60" s="487">
        <f>P2_3T!O9</f>
        <v>1.0454194466762547</v>
      </c>
      <c r="P60" s="487">
        <f>P2_3T!P9</f>
        <v>4.9138548325350442</v>
      </c>
      <c r="Q60" s="487">
        <f>P2_3T!Q9</f>
        <v>-1.7264208325162118</v>
      </c>
      <c r="R60" s="487">
        <f>P2_3T!R9</f>
        <v>-0.33961841285173594</v>
      </c>
      <c r="S60" s="487">
        <f>P2_3T!S9</f>
        <v>-1.0647979571453545</v>
      </c>
      <c r="T60" s="487">
        <f>P2_3T!T9</f>
        <v>12.872279326357766</v>
      </c>
      <c r="U60" s="487">
        <f>P2_3T!U9</f>
        <v>1.6396919079057148</v>
      </c>
      <c r="V60" s="487">
        <f>P2_3T!V9</f>
        <v>-0.49966535810936341</v>
      </c>
      <c r="W60" s="487" t="str">
        <f>P2_3T!W9</f>
        <v>:</v>
      </c>
      <c r="X60" s="489">
        <f>P2_3T!AC9</f>
        <v>1.3563149914438752</v>
      </c>
    </row>
    <row r="61" spans="2:24">
      <c r="B61" s="442">
        <v>1998</v>
      </c>
      <c r="C61" s="486">
        <f>P2_3T!C10</f>
        <v>4.5400925219542279</v>
      </c>
      <c r="D61" s="487">
        <f>P2_3T!D10</f>
        <v>22.806255430060844</v>
      </c>
      <c r="E61" s="487">
        <f>P2_3T!E10</f>
        <v>2.9116825874488979</v>
      </c>
      <c r="F61" s="487">
        <f>P2_3T!F10</f>
        <v>13.059156864428601</v>
      </c>
      <c r="G61" s="487">
        <f>P2_3T!G10</f>
        <v>16.074790089602818</v>
      </c>
      <c r="H61" s="487">
        <f>P2_3T!H10</f>
        <v>3.7057649252874145</v>
      </c>
      <c r="I61" s="487">
        <f>P2_3T!I10</f>
        <v>8.3878856355139355</v>
      </c>
      <c r="J61" s="487">
        <f>P2_3T!J10</f>
        <v>0.94906235814695827</v>
      </c>
      <c r="K61" s="487">
        <f>P2_3T!K10</f>
        <v>4.6934252447320244</v>
      </c>
      <c r="L61" s="488">
        <f>P2_3T!L10</f>
        <v>18.765398313285136</v>
      </c>
      <c r="M61" s="486">
        <f>P2_3T!M10</f>
        <v>11.870679495831128</v>
      </c>
      <c r="N61" s="487">
        <f>P2_3T!N10</f>
        <v>-1.4457894946533176</v>
      </c>
      <c r="O61" s="487">
        <f>P2_3T!O10</f>
        <v>3.6388403011201871</v>
      </c>
      <c r="P61" s="487">
        <f>P2_3T!P10</f>
        <v>6.1242312386458764</v>
      </c>
      <c r="Q61" s="487">
        <f>P2_3T!Q10</f>
        <v>-3.4885387072466081</v>
      </c>
      <c r="R61" s="487">
        <f>P2_3T!R10</f>
        <v>0.85103480421398325</v>
      </c>
      <c r="S61" s="487">
        <f>P2_3T!S10</f>
        <v>0.98478681068922802</v>
      </c>
      <c r="T61" s="487">
        <f>P2_3T!T10</f>
        <v>1.3167613492407164</v>
      </c>
      <c r="U61" s="487">
        <f>P2_3T!U10</f>
        <v>-9.3077501891460237</v>
      </c>
      <c r="V61" s="487">
        <f>P2_3T!V10</f>
        <v>0.34628467148544934</v>
      </c>
      <c r="W61" s="487" t="str">
        <f>P2_3T!W10</f>
        <v>:</v>
      </c>
      <c r="X61" s="489">
        <f>P2_3T!AC10</f>
        <v>3.0950609445610988</v>
      </c>
    </row>
    <row r="62" spans="2:24">
      <c r="B62" s="443">
        <v>1999</v>
      </c>
      <c r="C62" s="507">
        <f>P2_3T!C11</f>
        <v>9.362081006106159</v>
      </c>
      <c r="D62" s="508">
        <f>P2_3T!D11</f>
        <v>14.609126282278027</v>
      </c>
      <c r="E62" s="508">
        <f>P2_3T!E11</f>
        <v>4.7809370978411678</v>
      </c>
      <c r="F62" s="508">
        <f>P2_3T!F11</f>
        <v>-1.3517618469015729</v>
      </c>
      <c r="G62" s="508">
        <f>P2_3T!G11</f>
        <v>31.734715921365286</v>
      </c>
      <c r="H62" s="508">
        <f>P2_3T!H11</f>
        <v>-0.61967394717495905</v>
      </c>
      <c r="I62" s="508">
        <f>P2_3T!I11</f>
        <v>4.4983237236645905</v>
      </c>
      <c r="J62" s="508">
        <f>P2_3T!J11</f>
        <v>-1.4679105733666058</v>
      </c>
      <c r="K62" s="508">
        <f>P2_3T!K11</f>
        <v>2.9975221163130326</v>
      </c>
      <c r="L62" s="509">
        <f>P2_3T!L11</f>
        <v>9.4991222437314331</v>
      </c>
      <c r="M62" s="507">
        <f>P2_3T!M11</f>
        <v>4.001009064918442</v>
      </c>
      <c r="N62" s="508">
        <f>P2_3T!N11</f>
        <v>1.8291076881054482</v>
      </c>
      <c r="O62" s="508">
        <f>P2_3T!O11</f>
        <v>3.0756109943510057</v>
      </c>
      <c r="P62" s="508">
        <f>P2_3T!P11</f>
        <v>8.4195830489439523</v>
      </c>
      <c r="Q62" s="508">
        <f>P2_3T!Q11</f>
        <v>1.6440466368275051</v>
      </c>
      <c r="R62" s="508">
        <f>P2_3T!R11</f>
        <v>-0.4517547165574699</v>
      </c>
      <c r="S62" s="508">
        <f>P2_3T!S11</f>
        <v>-0.2783348950341219</v>
      </c>
      <c r="T62" s="508">
        <f>P2_3T!T11</f>
        <v>-4.7338006306977789</v>
      </c>
      <c r="U62" s="508">
        <f>P2_3T!U11</f>
        <v>-1.8268791608979977</v>
      </c>
      <c r="V62" s="508">
        <f>P2_3T!V11</f>
        <v>0.60862569921332732</v>
      </c>
      <c r="W62" s="508" t="str">
        <f>P2_3T!W11</f>
        <v>:</v>
      </c>
      <c r="X62" s="510">
        <f>P2_3T!AC11</f>
        <v>2.4199141005405984</v>
      </c>
    </row>
    <row r="63" spans="2:24">
      <c r="B63" s="442">
        <v>2000</v>
      </c>
      <c r="C63" s="486">
        <f>P2_3T!C12</f>
        <v>-8.5066001943485201</v>
      </c>
      <c r="D63" s="487">
        <f>P2_3T!D12</f>
        <v>22.84742789873631</v>
      </c>
      <c r="E63" s="487">
        <f>P2_3T!E12</f>
        <v>2.7570995902716868</v>
      </c>
      <c r="F63" s="487">
        <f>P2_3T!F12</f>
        <v>-3.0792917628946505E-2</v>
      </c>
      <c r="G63" s="487">
        <f>P2_3T!G12</f>
        <v>5.443077223942729</v>
      </c>
      <c r="H63" s="487">
        <f>P2_3T!H12</f>
        <v>5.3441259112922954E-2</v>
      </c>
      <c r="I63" s="487">
        <f>P2_3T!I12</f>
        <v>7.9708284835244791</v>
      </c>
      <c r="J63" s="487">
        <f>P2_3T!J12</f>
        <v>8.2048054713995366</v>
      </c>
      <c r="K63" s="487">
        <f>P2_3T!K12</f>
        <v>3.5077363736273002</v>
      </c>
      <c r="L63" s="488">
        <f>P2_3T!L12</f>
        <v>10.824219755162593</v>
      </c>
      <c r="M63" s="486">
        <f>P2_3T!M12</f>
        <v>9.6722119115425294</v>
      </c>
      <c r="N63" s="487">
        <f>P2_3T!N12</f>
        <v>0.93584842773448673</v>
      </c>
      <c r="O63" s="487">
        <f>P2_3T!O12</f>
        <v>-1.3019946583220217</v>
      </c>
      <c r="P63" s="487">
        <f>P2_3T!P12</f>
        <v>23.089978743755928</v>
      </c>
      <c r="Q63" s="487">
        <f>P2_3T!Q12</f>
        <v>-0.27897373227129862</v>
      </c>
      <c r="R63" s="487">
        <f>P2_3T!R12</f>
        <v>2.7881911296318047</v>
      </c>
      <c r="S63" s="487">
        <f>P2_3T!S12</f>
        <v>4.0991425657465976</v>
      </c>
      <c r="T63" s="487">
        <f>P2_3T!T12</f>
        <v>7.9485613473155459</v>
      </c>
      <c r="U63" s="487">
        <f>P2_3T!U12</f>
        <v>10.711194792325269</v>
      </c>
      <c r="V63" s="487">
        <f>P2_3T!V12</f>
        <v>-0.56114206712238024</v>
      </c>
      <c r="W63" s="487" t="str">
        <f>P2_3T!W12</f>
        <v>:</v>
      </c>
      <c r="X63" s="489">
        <f>P2_3T!AC12</f>
        <v>3.6428519687857603</v>
      </c>
    </row>
    <row r="64" spans="2:24">
      <c r="B64" s="442">
        <v>2001</v>
      </c>
      <c r="C64" s="486">
        <f>P2_3T!C13</f>
        <v>1.5166899640759546</v>
      </c>
      <c r="D64" s="487">
        <f>P2_3T!D13</f>
        <v>-9.4911236761883409</v>
      </c>
      <c r="E64" s="487">
        <f>P2_3T!E13</f>
        <v>1.9288051589045299</v>
      </c>
      <c r="F64" s="487">
        <f>P2_3T!F13</f>
        <v>21.715693824118279</v>
      </c>
      <c r="G64" s="487">
        <f>P2_3T!G13</f>
        <v>15.546748101527816</v>
      </c>
      <c r="H64" s="487">
        <f>P2_3T!H13</f>
        <v>-2.2782855995565621</v>
      </c>
      <c r="I64" s="487">
        <f>P2_3T!I13</f>
        <v>9.1154659869007268</v>
      </c>
      <c r="J64" s="487">
        <f>P2_3T!J13</f>
        <v>-9.7255814186455769</v>
      </c>
      <c r="K64" s="487">
        <f>P2_3T!K13</f>
        <v>-5.6794940816740604</v>
      </c>
      <c r="L64" s="488">
        <f>P2_3T!L13</f>
        <v>7.2048470884819142</v>
      </c>
      <c r="M64" s="486">
        <f>P2_3T!M13</f>
        <v>5.232693187235828</v>
      </c>
      <c r="N64" s="487">
        <f>P2_3T!N13</f>
        <v>-0.10088550228550008</v>
      </c>
      <c r="O64" s="487">
        <f>P2_3T!O13</f>
        <v>5.9290035156053484</v>
      </c>
      <c r="P64" s="487">
        <f>P2_3T!P13</f>
        <v>-0.20117721211624606</v>
      </c>
      <c r="Q64" s="487">
        <f>P2_3T!Q13</f>
        <v>-2.283379247217018</v>
      </c>
      <c r="R64" s="487">
        <f>P2_3T!R13</f>
        <v>-3.411156063258721</v>
      </c>
      <c r="S64" s="487">
        <f>P2_3T!S13</f>
        <v>-0.39389196976138346</v>
      </c>
      <c r="T64" s="487">
        <f>P2_3T!T13</f>
        <v>3.880333817750492</v>
      </c>
      <c r="U64" s="487">
        <f>P2_3T!U13</f>
        <v>-4.8257909096439819</v>
      </c>
      <c r="V64" s="487">
        <f>P2_3T!V13</f>
        <v>-0.34991848328060943</v>
      </c>
      <c r="W64" s="487" t="str">
        <f>P2_3T!W13</f>
        <v>:</v>
      </c>
      <c r="X64" s="489">
        <f>P2_3T!AC13</f>
        <v>0.12042997503173812</v>
      </c>
    </row>
    <row r="65" spans="2:24">
      <c r="B65" s="442">
        <v>2002</v>
      </c>
      <c r="C65" s="486">
        <f>P2_3T!C14</f>
        <v>7.8001051815776599</v>
      </c>
      <c r="D65" s="487">
        <f>P2_3T!D14</f>
        <v>19.335885778484421</v>
      </c>
      <c r="E65" s="487">
        <f>P2_3T!E14</f>
        <v>4.3008708095402586</v>
      </c>
      <c r="F65" s="487">
        <f>P2_3T!F14</f>
        <v>11.153992154877898</v>
      </c>
      <c r="G65" s="487">
        <f>P2_3T!G14</f>
        <v>9.9782460300596689</v>
      </c>
      <c r="H65" s="487">
        <f>P2_3T!H14</f>
        <v>2.9908311366532634</v>
      </c>
      <c r="I65" s="487">
        <f>P2_3T!I14</f>
        <v>4.9429355526098169</v>
      </c>
      <c r="J65" s="487">
        <f>P2_3T!J14</f>
        <v>2.9824909167341564</v>
      </c>
      <c r="K65" s="487">
        <f>P2_3T!K14</f>
        <v>-6.9065191209374559</v>
      </c>
      <c r="L65" s="488">
        <f>P2_3T!L14</f>
        <v>9.7439203338598919</v>
      </c>
      <c r="M65" s="486">
        <f>P2_3T!M14</f>
        <v>4.130158625451517</v>
      </c>
      <c r="N65" s="487">
        <f>P2_3T!N14</f>
        <v>5.7693341057610636</v>
      </c>
      <c r="O65" s="487">
        <f>P2_3T!O14</f>
        <v>2.2043404290233601</v>
      </c>
      <c r="P65" s="487">
        <f>P2_3T!P14</f>
        <v>-1.8918430626885478</v>
      </c>
      <c r="Q65" s="487">
        <f>P2_3T!Q14</f>
        <v>0.74778095758043883</v>
      </c>
      <c r="R65" s="487">
        <f>P2_3T!R14</f>
        <v>2.5682659957435257</v>
      </c>
      <c r="S65" s="487">
        <f>P2_3T!S14</f>
        <v>-0.12673611794156128</v>
      </c>
      <c r="T65" s="487">
        <f>P2_3T!T14</f>
        <v>7.8911627554079171</v>
      </c>
      <c r="U65" s="487">
        <f>P2_3T!U14</f>
        <v>3.4624095421403425</v>
      </c>
      <c r="V65" s="487">
        <f>P2_3T!V14</f>
        <v>0.5726482358656837</v>
      </c>
      <c r="W65" s="487" t="str">
        <f>P2_3T!W14</f>
        <v>:</v>
      </c>
      <c r="X65" s="489">
        <f>P2_3T!AC14</f>
        <v>2.5729419607625612</v>
      </c>
    </row>
    <row r="66" spans="2:24">
      <c r="B66" s="442">
        <v>2003</v>
      </c>
      <c r="C66" s="486">
        <f>P2_3T!C15</f>
        <v>-13.610989307850904</v>
      </c>
      <c r="D66" s="487">
        <f>P2_3T!D15</f>
        <v>-1.7735159765889681</v>
      </c>
      <c r="E66" s="487">
        <f>P2_3T!E15</f>
        <v>0.94499428887053172</v>
      </c>
      <c r="F66" s="487">
        <f>P2_3T!F15</f>
        <v>6.2211850418350538</v>
      </c>
      <c r="G66" s="487">
        <f>P2_3T!G15</f>
        <v>-5.6059133750839445</v>
      </c>
      <c r="H66" s="487">
        <f>P2_3T!H15</f>
        <v>0.76276272941041023</v>
      </c>
      <c r="I66" s="487">
        <f>P2_3T!I15</f>
        <v>6.5949943171864316</v>
      </c>
      <c r="J66" s="487">
        <f>P2_3T!J15</f>
        <v>-0.49479124827125665</v>
      </c>
      <c r="K66" s="487">
        <f>P2_3T!K15</f>
        <v>-7.9997172569825432</v>
      </c>
      <c r="L66" s="488">
        <f>P2_3T!L15</f>
        <v>-0.64474446675878538</v>
      </c>
      <c r="M66" s="486">
        <f>P2_3T!M15</f>
        <v>-3.4502611977833415</v>
      </c>
      <c r="N66" s="487">
        <f>P2_3T!N15</f>
        <v>-1.9996919534903261</v>
      </c>
      <c r="O66" s="487">
        <f>P2_3T!O15</f>
        <v>-4.658792637809599</v>
      </c>
      <c r="P66" s="487">
        <f>P2_3T!P15</f>
        <v>1.5479250618111258</v>
      </c>
      <c r="Q66" s="487">
        <f>P2_3T!Q15</f>
        <v>7.5213283911772999</v>
      </c>
      <c r="R66" s="487">
        <f>P2_3T!R15</f>
        <v>0.78026487814208445</v>
      </c>
      <c r="S66" s="487">
        <f>P2_3T!S15</f>
        <v>1.4244743509491908</v>
      </c>
      <c r="T66" s="487">
        <f>P2_3T!T15</f>
        <v>-0.99392059442555725</v>
      </c>
      <c r="U66" s="487">
        <f>P2_3T!U15</f>
        <v>2.365655397087489</v>
      </c>
      <c r="V66" s="487">
        <f>P2_3T!V15</f>
        <v>-0.64773055784652933</v>
      </c>
      <c r="W66" s="487" t="str">
        <f>P2_3T!W15</f>
        <v>:</v>
      </c>
      <c r="X66" s="489">
        <f>P2_3T!AC15</f>
        <v>-0.3898202045025807</v>
      </c>
    </row>
    <row r="67" spans="2:24">
      <c r="B67" s="443">
        <v>2004</v>
      </c>
      <c r="C67" s="507">
        <f>P2_3T!C16</f>
        <v>1.9182026954703373</v>
      </c>
      <c r="D67" s="508">
        <f>P2_3T!D16</f>
        <v>18.15874091391073</v>
      </c>
      <c r="E67" s="508">
        <f>P2_3T!E16</f>
        <v>-1.7466753906401973</v>
      </c>
      <c r="F67" s="508">
        <f>P2_3T!F16</f>
        <v>-7.7042924456221282</v>
      </c>
      <c r="G67" s="508">
        <f>P2_3T!G16</f>
        <v>19.621003667262112</v>
      </c>
      <c r="H67" s="508">
        <f>P2_3T!H16</f>
        <v>-1.6453690702096697</v>
      </c>
      <c r="I67" s="508">
        <f>P2_3T!I16</f>
        <v>14.313552650542174</v>
      </c>
      <c r="J67" s="508">
        <f>P2_3T!J16</f>
        <v>1.7029810441120201</v>
      </c>
      <c r="K67" s="508">
        <f>P2_3T!K16</f>
        <v>-2.1634604653907563</v>
      </c>
      <c r="L67" s="509">
        <f>P2_3T!L16</f>
        <v>18.292129705313858</v>
      </c>
      <c r="M67" s="507">
        <f>P2_3T!M16</f>
        <v>2.3813709141316051</v>
      </c>
      <c r="N67" s="508">
        <f>P2_3T!N16</f>
        <v>-8.2940540609380449</v>
      </c>
      <c r="O67" s="508">
        <f>P2_3T!O16</f>
        <v>0.69216560517805303</v>
      </c>
      <c r="P67" s="508">
        <f>P2_3T!P16</f>
        <v>-6.9786890036574007</v>
      </c>
      <c r="Q67" s="508">
        <f>P2_3T!Q16</f>
        <v>3.1259867864326329</v>
      </c>
      <c r="R67" s="508">
        <f>P2_3T!R16</f>
        <v>0.97774694450896482</v>
      </c>
      <c r="S67" s="508">
        <f>P2_3T!S16</f>
        <v>1.665076556855188</v>
      </c>
      <c r="T67" s="508">
        <f>P2_3T!T16</f>
        <v>-6.5694022845430151</v>
      </c>
      <c r="U67" s="508">
        <f>P2_3T!U16</f>
        <v>3.3117008575088391</v>
      </c>
      <c r="V67" s="508">
        <f>P2_3T!V16</f>
        <v>-2.1490056049116402</v>
      </c>
      <c r="W67" s="508" t="str">
        <f>P2_3T!W16</f>
        <v>:</v>
      </c>
      <c r="X67" s="510">
        <f>P2_3T!AC16</f>
        <v>2.6139772492446505</v>
      </c>
    </row>
    <row r="68" spans="2:24">
      <c r="B68" s="442">
        <v>2005</v>
      </c>
      <c r="C68" s="486">
        <f>P2_3T!C17</f>
        <v>8.1771211641186703</v>
      </c>
      <c r="D68" s="487">
        <f>P2_3T!D17</f>
        <v>6.5430084722726294</v>
      </c>
      <c r="E68" s="487">
        <f>P2_3T!E17</f>
        <v>-1.3933190336712329</v>
      </c>
      <c r="F68" s="487">
        <f>P2_3T!F17</f>
        <v>-13.245940908970933</v>
      </c>
      <c r="G68" s="487">
        <f>P2_3T!G17</f>
        <v>3.4227658264917595</v>
      </c>
      <c r="H68" s="487">
        <f>P2_3T!H17</f>
        <v>-0.59998500918110909</v>
      </c>
      <c r="I68" s="487">
        <f>P2_3T!I17</f>
        <v>6.232614328800727</v>
      </c>
      <c r="J68" s="487">
        <f>P2_3T!J17</f>
        <v>-3.2718450828350196</v>
      </c>
      <c r="K68" s="487">
        <f>P2_3T!K17</f>
        <v>0.20563858714293531</v>
      </c>
      <c r="L68" s="488">
        <f>P2_3T!L17</f>
        <v>6.8162898685294664</v>
      </c>
      <c r="M68" s="486">
        <f>P2_3T!M17</f>
        <v>9.5882623738265202</v>
      </c>
      <c r="N68" s="487">
        <f>P2_3T!N17</f>
        <v>-9.4626842293793274</v>
      </c>
      <c r="O68" s="487">
        <f>P2_3T!O17</f>
        <v>0.47576736566652783</v>
      </c>
      <c r="P68" s="487">
        <f>P2_3T!P17</f>
        <v>2.8582217884203902</v>
      </c>
      <c r="Q68" s="487">
        <f>P2_3T!Q17</f>
        <v>-0.26371979012484181</v>
      </c>
      <c r="R68" s="487">
        <f>P2_3T!R17</f>
        <v>1.4978711023842526</v>
      </c>
      <c r="S68" s="487">
        <f>P2_3T!S17</f>
        <v>-1.0770500202778792</v>
      </c>
      <c r="T68" s="487">
        <f>P2_3T!T17</f>
        <v>-0.53705684084220695</v>
      </c>
      <c r="U68" s="487">
        <f>P2_3T!U17</f>
        <v>-1.9355207285640559</v>
      </c>
      <c r="V68" s="487">
        <f>P2_3T!V17</f>
        <v>1.0096971873331348</v>
      </c>
      <c r="W68" s="487" t="str">
        <f>P2_3T!W17</f>
        <v>:</v>
      </c>
      <c r="X68" s="489">
        <f>P2_3T!AC17</f>
        <v>2.2193197988997095</v>
      </c>
    </row>
    <row r="69" spans="2:24">
      <c r="B69" s="442">
        <v>2006</v>
      </c>
      <c r="C69" s="486">
        <f>P2_3T!C18</f>
        <v>4.6810865984296033</v>
      </c>
      <c r="D69" s="487">
        <f>P2_3T!D18</f>
        <v>0.4883244791007591</v>
      </c>
      <c r="E69" s="487">
        <f>P2_3T!E18</f>
        <v>-7.8069014409845332</v>
      </c>
      <c r="F69" s="487">
        <f>P2_3T!F18</f>
        <v>-3.0848586028547063</v>
      </c>
      <c r="G69" s="487">
        <f>P2_3T!G18</f>
        <v>-9.2779596315127542</v>
      </c>
      <c r="H69" s="487">
        <f>P2_3T!H18</f>
        <v>4.2205654612276433</v>
      </c>
      <c r="I69" s="487">
        <f>P2_3T!I18</f>
        <v>6.7059505429986457</v>
      </c>
      <c r="J69" s="487">
        <f>P2_3T!J18</f>
        <v>10.836122472297289</v>
      </c>
      <c r="K69" s="487">
        <f>P2_3T!K18</f>
        <v>2.6373956210343406</v>
      </c>
      <c r="L69" s="488">
        <f>P2_3T!L18</f>
        <v>-12.366346425280298</v>
      </c>
      <c r="M69" s="486">
        <f>P2_3T!M18</f>
        <v>10.915641028668011</v>
      </c>
      <c r="N69" s="487">
        <f>P2_3T!N18</f>
        <v>-0.25070858944614122</v>
      </c>
      <c r="O69" s="487">
        <f>P2_3T!O18</f>
        <v>-2.4348721149316348</v>
      </c>
      <c r="P69" s="487">
        <f>P2_3T!P18</f>
        <v>6.5875668985934333</v>
      </c>
      <c r="Q69" s="487">
        <f>P2_3T!Q18</f>
        <v>2.9484705634337369</v>
      </c>
      <c r="R69" s="487">
        <f>P2_3T!R18</f>
        <v>8.8870315529292795E-2</v>
      </c>
      <c r="S69" s="487">
        <f>P2_3T!S18</f>
        <v>-0.64610906516142463</v>
      </c>
      <c r="T69" s="487">
        <f>P2_3T!T18</f>
        <v>4.6286454507853803</v>
      </c>
      <c r="U69" s="487">
        <f>P2_3T!U18</f>
        <v>-6.0741596710270063</v>
      </c>
      <c r="V69" s="487">
        <f>P2_3T!V18</f>
        <v>-3.8730921746035882</v>
      </c>
      <c r="W69" s="487" t="str">
        <f>P2_3T!W18</f>
        <v>:</v>
      </c>
      <c r="X69" s="489">
        <f>P2_3T!AC18</f>
        <v>3.2303040415639521</v>
      </c>
    </row>
    <row r="70" spans="2:24">
      <c r="B70" s="442">
        <v>2007</v>
      </c>
      <c r="C70" s="486">
        <f>P2_3T!C19</f>
        <v>-12.523262495311604</v>
      </c>
      <c r="D70" s="487">
        <f>P2_3T!D19</f>
        <v>5.5135834405543944</v>
      </c>
      <c r="E70" s="487">
        <f>P2_3T!E19</f>
        <v>-2.4672562655619994</v>
      </c>
      <c r="F70" s="487">
        <f>P2_3T!F19</f>
        <v>14.775724669798528</v>
      </c>
      <c r="G70" s="487">
        <f>P2_3T!G19</f>
        <v>-5.462670206250773</v>
      </c>
      <c r="H70" s="487">
        <f>P2_3T!H19</f>
        <v>2.4692755212509208</v>
      </c>
      <c r="I70" s="487">
        <f>P2_3T!I19</f>
        <v>4.4448997735516107</v>
      </c>
      <c r="J70" s="487">
        <f>P2_3T!J19</f>
        <v>-4.7824075340550847</v>
      </c>
      <c r="K70" s="487">
        <f>P2_3T!K19</f>
        <v>-1.733104305816191</v>
      </c>
      <c r="L70" s="488">
        <f>P2_3T!L19</f>
        <v>0.89082376512734462</v>
      </c>
      <c r="M70" s="486">
        <f>P2_3T!M19</f>
        <v>6.7434090145680967</v>
      </c>
      <c r="N70" s="487">
        <f>P2_3T!N19</f>
        <v>-1.0253084690320016</v>
      </c>
      <c r="O70" s="487">
        <f>P2_3T!O19</f>
        <v>-1.2136657632730139</v>
      </c>
      <c r="P70" s="487">
        <f>P2_3T!P19</f>
        <v>-14.031312101959342</v>
      </c>
      <c r="Q70" s="487">
        <f>P2_3T!Q19</f>
        <v>-3.2186712591172597</v>
      </c>
      <c r="R70" s="487">
        <f>P2_3T!R19</f>
        <v>-0.66757896062032263</v>
      </c>
      <c r="S70" s="487">
        <f>P2_3T!S19</f>
        <v>-0.65054571382965731</v>
      </c>
      <c r="T70" s="487">
        <f>P2_3T!T19</f>
        <v>0.75015832719263931</v>
      </c>
      <c r="U70" s="487">
        <f>P2_3T!U19</f>
        <v>-11.146540465827066</v>
      </c>
      <c r="V70" s="487">
        <f>P2_3T!V19</f>
        <v>-0.42154271584304998</v>
      </c>
      <c r="W70" s="487" t="str">
        <f>P2_3T!W19</f>
        <v>:</v>
      </c>
      <c r="X70" s="489">
        <f>P2_3T!AC19</f>
        <v>-0.74575448442865144</v>
      </c>
    </row>
    <row r="71" spans="2:24">
      <c r="B71" s="442">
        <v>2008</v>
      </c>
      <c r="C71" s="486">
        <f>P2_3T!C20</f>
        <v>-2.8606704467591637</v>
      </c>
      <c r="D71" s="487">
        <f>P2_3T!D20</f>
        <v>4.7711366554801051</v>
      </c>
      <c r="E71" s="487">
        <f>P2_3T!E20</f>
        <v>3.1667475022269409</v>
      </c>
      <c r="F71" s="487">
        <f>P2_3T!F20</f>
        <v>6.1312872215548957</v>
      </c>
      <c r="G71" s="487">
        <f>P2_3T!G20</f>
        <v>-22.841221515958267</v>
      </c>
      <c r="H71" s="487">
        <f>P2_3T!H20</f>
        <v>1.671226225973615</v>
      </c>
      <c r="I71" s="487">
        <f>P2_3T!I20</f>
        <v>-1.3997879147219305</v>
      </c>
      <c r="J71" s="487">
        <f>P2_3T!J20</f>
        <v>9.2517612720755462</v>
      </c>
      <c r="K71" s="487">
        <f>P2_3T!K20</f>
        <v>-5.4734069921464021</v>
      </c>
      <c r="L71" s="488">
        <f>P2_3T!L20</f>
        <v>3.3261404798064618</v>
      </c>
      <c r="M71" s="486">
        <f>P2_3T!M20</f>
        <v>3.1451015866159531</v>
      </c>
      <c r="N71" s="487">
        <f>P2_3T!N20</f>
        <v>-2.5695973733646702</v>
      </c>
      <c r="O71" s="487">
        <f>P2_3T!O20</f>
        <v>-3.5838835151794957</v>
      </c>
      <c r="P71" s="487">
        <f>P2_3T!P20</f>
        <v>-3.0617645177219281</v>
      </c>
      <c r="Q71" s="487">
        <f>P2_3T!Q20</f>
        <v>-0.26157706421214888</v>
      </c>
      <c r="R71" s="487">
        <f>P2_3T!R20</f>
        <v>-3.234244314470172</v>
      </c>
      <c r="S71" s="487">
        <f>P2_3T!S20</f>
        <v>-1.8739929670490878</v>
      </c>
      <c r="T71" s="487">
        <f>P2_3T!T20</f>
        <v>-4.3357126823096515</v>
      </c>
      <c r="U71" s="487">
        <f>P2_3T!U20</f>
        <v>9.0323257343268786</v>
      </c>
      <c r="V71" s="487">
        <f>P2_3T!V20</f>
        <v>-1.1070589330723475</v>
      </c>
      <c r="W71" s="487" t="str">
        <f>P2_3T!W20</f>
        <v>:</v>
      </c>
      <c r="X71" s="489">
        <f>P2_3T!AC20</f>
        <v>4.2089936736887663E-2</v>
      </c>
    </row>
    <row r="72" spans="2:24">
      <c r="B72" s="443">
        <v>2009</v>
      </c>
      <c r="C72" s="507">
        <f>P2_3T!C21</f>
        <v>-4.8073119793930914</v>
      </c>
      <c r="D72" s="508">
        <f>P2_3T!D21</f>
        <v>-25.917889751266703</v>
      </c>
      <c r="E72" s="508">
        <f>P2_3T!E21</f>
        <v>-3.1428549919099984</v>
      </c>
      <c r="F72" s="508">
        <f>P2_3T!F21</f>
        <v>-4.4162477893678505</v>
      </c>
      <c r="G72" s="508">
        <f>P2_3T!G21</f>
        <v>16.140725345818076</v>
      </c>
      <c r="H72" s="508">
        <f>P2_3T!H21</f>
        <v>-11.644149465699355</v>
      </c>
      <c r="I72" s="508">
        <f>P2_3T!I21</f>
        <v>1.5605260785574331</v>
      </c>
      <c r="J72" s="508">
        <f>P2_3T!J21</f>
        <v>-1.512329720911114</v>
      </c>
      <c r="K72" s="508">
        <f>P2_3T!K21</f>
        <v>-2.9999391380907512</v>
      </c>
      <c r="L72" s="509">
        <f>P2_3T!L21</f>
        <v>-4.3505393866913771</v>
      </c>
      <c r="M72" s="507">
        <f>P2_3T!M21</f>
        <v>5.084867052088442</v>
      </c>
      <c r="N72" s="508">
        <f>P2_3T!N21</f>
        <v>7.4765972276826353</v>
      </c>
      <c r="O72" s="508">
        <f>P2_3T!O21</f>
        <v>-7.0340506060627863</v>
      </c>
      <c r="P72" s="508">
        <f>P2_3T!P21</f>
        <v>-7.9082364050952521</v>
      </c>
      <c r="Q72" s="508">
        <f>P2_3T!Q21</f>
        <v>7.0052906981983245</v>
      </c>
      <c r="R72" s="508">
        <f>P2_3T!R21</f>
        <v>-1.6027421303230605</v>
      </c>
      <c r="S72" s="508">
        <f>P2_3T!S21</f>
        <v>-1.6517580883623491</v>
      </c>
      <c r="T72" s="508">
        <f>P2_3T!T21</f>
        <v>12.51957150141404</v>
      </c>
      <c r="U72" s="508">
        <f>P2_3T!U21</f>
        <v>-2.4322729249004831</v>
      </c>
      <c r="V72" s="508">
        <f>P2_3T!V21</f>
        <v>1.1653104152928522</v>
      </c>
      <c r="W72" s="508" t="str">
        <f>P2_3T!W21</f>
        <v>:</v>
      </c>
      <c r="X72" s="510">
        <f>P2_3T!AC21</f>
        <v>-1.2292458729285571</v>
      </c>
    </row>
    <row r="73" spans="2:24">
      <c r="B73" s="442">
        <v>2010</v>
      </c>
      <c r="C73" s="486">
        <f>P2_3T!C22</f>
        <v>7.1454912017735257</v>
      </c>
      <c r="D73" s="487">
        <f>P2_3T!D22</f>
        <v>20.716873493073649</v>
      </c>
      <c r="E73" s="487">
        <f>P2_3T!E22</f>
        <v>3.7607041175704468</v>
      </c>
      <c r="F73" s="487">
        <f>P2_3T!F22</f>
        <v>-6.4453485088071725</v>
      </c>
      <c r="G73" s="487">
        <f>P2_3T!G22</f>
        <v>8.4915082230899497</v>
      </c>
      <c r="H73" s="487">
        <f>P2_3T!H22</f>
        <v>-7.6839053342513983</v>
      </c>
      <c r="I73" s="487">
        <f>P2_3T!I22</f>
        <v>5.0300138293131074</v>
      </c>
      <c r="J73" s="487">
        <f>P2_3T!J22</f>
        <v>4.9567207571746268</v>
      </c>
      <c r="K73" s="487">
        <f>P2_3T!K22</f>
        <v>1.8216849605808532</v>
      </c>
      <c r="L73" s="488">
        <f>P2_3T!L22</f>
        <v>-2.0543133932148399</v>
      </c>
      <c r="M73" s="486">
        <f>P2_3T!M22</f>
        <v>1.087496398379459</v>
      </c>
      <c r="N73" s="487">
        <f>P2_3T!N22</f>
        <v>-3.5645574238975395</v>
      </c>
      <c r="O73" s="487">
        <f>P2_3T!O22</f>
        <v>0.41117929829191013</v>
      </c>
      <c r="P73" s="487">
        <f>P2_3T!P22</f>
        <v>-0.22581967921079388</v>
      </c>
      <c r="Q73" s="487">
        <f>P2_3T!Q22</f>
        <v>-1.7041481616771241</v>
      </c>
      <c r="R73" s="487">
        <f>P2_3T!R22</f>
        <v>1.0035939051480716</v>
      </c>
      <c r="S73" s="487">
        <f>P2_3T!S22</f>
        <v>-0.8096796919537238</v>
      </c>
      <c r="T73" s="487">
        <f>P2_3T!T22</f>
        <v>7.0593814651522937</v>
      </c>
      <c r="U73" s="487">
        <f>P2_3T!U22</f>
        <v>-0.15172496437580227</v>
      </c>
      <c r="V73" s="487">
        <f>P2_3T!V22</f>
        <v>0.52567233602490349</v>
      </c>
      <c r="W73" s="487" t="str">
        <f>P2_3T!W22</f>
        <v>:</v>
      </c>
      <c r="X73" s="489">
        <f>P2_3T!AC22</f>
        <v>1.0761226562446566</v>
      </c>
    </row>
    <row r="74" spans="2:24">
      <c r="B74" s="442">
        <v>2011</v>
      </c>
      <c r="C74" s="486">
        <f>P2_3T!C23</f>
        <v>15.222424254532928</v>
      </c>
      <c r="D74" s="487">
        <f>P2_3T!D23</f>
        <v>-23.904353563658386</v>
      </c>
      <c r="E74" s="487">
        <f>P2_3T!E23</f>
        <v>-2.0288506004646116</v>
      </c>
      <c r="F74" s="487">
        <f>P2_3T!F23</f>
        <v>-4.3597637878614552</v>
      </c>
      <c r="G74" s="487">
        <f>P2_3T!G23</f>
        <v>2.2676228298515557</v>
      </c>
      <c r="H74" s="487">
        <f>P2_3T!H23</f>
        <v>-7.9377660904425493</v>
      </c>
      <c r="I74" s="487">
        <f>P2_3T!I23</f>
        <v>2.150718939408014</v>
      </c>
      <c r="J74" s="487">
        <f>P2_3T!J23</f>
        <v>-3.8215080212660268</v>
      </c>
      <c r="K74" s="487">
        <f>P2_3T!K23</f>
        <v>4.357849194883336</v>
      </c>
      <c r="L74" s="488">
        <f>P2_3T!L23</f>
        <v>0.92258266936131494</v>
      </c>
      <c r="M74" s="486">
        <f>P2_3T!M23</f>
        <v>-0.90328022856006795</v>
      </c>
      <c r="N74" s="487">
        <f>P2_3T!N23</f>
        <v>-2.9034071331747517</v>
      </c>
      <c r="O74" s="487">
        <f>P2_3T!O23</f>
        <v>2.2746014230070175</v>
      </c>
      <c r="P74" s="487">
        <f>P2_3T!P23</f>
        <v>-7.5268300387598019</v>
      </c>
      <c r="Q74" s="487">
        <f>P2_3T!Q23</f>
        <v>2.4246478487108596</v>
      </c>
      <c r="R74" s="487">
        <f>P2_3T!R23</f>
        <v>-0.82862516038445766</v>
      </c>
      <c r="S74" s="487">
        <f>P2_3T!S23</f>
        <v>0.58641145952809759</v>
      </c>
      <c r="T74" s="487">
        <f>P2_3T!T23</f>
        <v>10.853011458451777</v>
      </c>
      <c r="U74" s="487">
        <f>P2_3T!U23</f>
        <v>-0.79407315417786783</v>
      </c>
      <c r="V74" s="487">
        <f>P2_3T!V23</f>
        <v>0.64108427978685534</v>
      </c>
      <c r="W74" s="487" t="str">
        <f>P2_3T!W23</f>
        <v>:</v>
      </c>
      <c r="X74" s="489">
        <f>P2_3T!AC23</f>
        <v>0.68863408288458949</v>
      </c>
    </row>
    <row r="75" spans="2:24">
      <c r="B75" s="442">
        <v>2012</v>
      </c>
      <c r="C75" s="486">
        <f>P2_3T!C24</f>
        <v>-0.92728855131034971</v>
      </c>
      <c r="D75" s="487">
        <f>P2_3T!D24</f>
        <v>-33.62611273683769</v>
      </c>
      <c r="E75" s="487">
        <f>P2_3T!E24</f>
        <v>-1.0283405678649564</v>
      </c>
      <c r="F75" s="487">
        <f>P2_3T!F24</f>
        <v>-0.85995832193628607</v>
      </c>
      <c r="G75" s="487">
        <f>P2_3T!G24</f>
        <v>-1.2672217224484423</v>
      </c>
      <c r="H75" s="487">
        <f>P2_3T!H24</f>
        <v>-5.7217093837554422</v>
      </c>
      <c r="I75" s="487">
        <f>P2_3T!I24</f>
        <v>0.69648459931458295</v>
      </c>
      <c r="J75" s="487">
        <f>P2_3T!J24</f>
        <v>-2.596988741413147</v>
      </c>
      <c r="K75" s="487">
        <f>P2_3T!K24</f>
        <v>1.4563240806636755</v>
      </c>
      <c r="L75" s="488">
        <f>P2_3T!L24</f>
        <v>4.0507416647227785</v>
      </c>
      <c r="M75" s="486">
        <f>P2_3T!M24</f>
        <v>-0.213599652313332</v>
      </c>
      <c r="N75" s="487">
        <f>P2_3T!N24</f>
        <v>1.3786271751963992</v>
      </c>
      <c r="O75" s="487">
        <f>P2_3T!O24</f>
        <v>2.6468553494555254</v>
      </c>
      <c r="P75" s="487">
        <f>P2_3T!P24</f>
        <v>5.1456814422542418</v>
      </c>
      <c r="Q75" s="487">
        <f>P2_3T!Q24</f>
        <v>5.039089373678495</v>
      </c>
      <c r="R75" s="487">
        <f>P2_3T!R24</f>
        <v>-0.58221909616566703</v>
      </c>
      <c r="S75" s="487">
        <f>P2_3T!S24</f>
        <v>2.6150033761713467</v>
      </c>
      <c r="T75" s="487">
        <f>P2_3T!T24</f>
        <v>-2.9309981562778051</v>
      </c>
      <c r="U75" s="487">
        <f>P2_3T!U24</f>
        <v>-1.0160810529326061</v>
      </c>
      <c r="V75" s="487">
        <f>P2_3T!V24</f>
        <v>-0.10118462352811478</v>
      </c>
      <c r="W75" s="487" t="str">
        <f>P2_3T!W24</f>
        <v>:</v>
      </c>
      <c r="X75" s="489">
        <f>P2_3T!AC24</f>
        <v>1.1428563284124764</v>
      </c>
    </row>
    <row r="76" spans="2:24">
      <c r="B76" s="442">
        <v>2013</v>
      </c>
      <c r="C76" s="486">
        <f>P2_3T!C25</f>
        <v>7.4845280825581773</v>
      </c>
      <c r="D76" s="487">
        <f>P2_3T!D25</f>
        <v>16.214759881127179</v>
      </c>
      <c r="E76" s="487">
        <f>P2_3T!E25</f>
        <v>-0.26043701495199756</v>
      </c>
      <c r="F76" s="487">
        <f>P2_3T!F25</f>
        <v>5.9375337044287839</v>
      </c>
      <c r="G76" s="487">
        <f>P2_3T!G25</f>
        <v>12.533753858701061</v>
      </c>
      <c r="H76" s="487">
        <f>P2_3T!H25</f>
        <v>-6.5150189165865537</v>
      </c>
      <c r="I76" s="487">
        <f>P2_3T!I25</f>
        <v>0.56430161298814574</v>
      </c>
      <c r="J76" s="487">
        <f>P2_3T!J25</f>
        <v>2.518565921338161</v>
      </c>
      <c r="K76" s="487">
        <f>P2_3T!K25</f>
        <v>-2.3998035860069442</v>
      </c>
      <c r="L76" s="488">
        <f>P2_3T!L25</f>
        <v>9.6591427631366678</v>
      </c>
      <c r="M76" s="486">
        <f>P2_3T!M25</f>
        <v>-0.78388608095596624</v>
      </c>
      <c r="N76" s="487">
        <f>P2_3T!N25</f>
        <v>12.824173313592368</v>
      </c>
      <c r="O76" s="487">
        <f>P2_3T!O25</f>
        <v>-4.2774805648065932</v>
      </c>
      <c r="P76" s="487">
        <f>P2_3T!P25</f>
        <v>-9.4684507960927764</v>
      </c>
      <c r="Q76" s="487">
        <f>P2_3T!Q25</f>
        <v>-4.0613281429660271</v>
      </c>
      <c r="R76" s="487">
        <f>P2_3T!R25</f>
        <v>-1.4080080580027718</v>
      </c>
      <c r="S76" s="487">
        <f>P2_3T!S25</f>
        <v>1.3237820152285933</v>
      </c>
      <c r="T76" s="487">
        <f>P2_3T!T25</f>
        <v>-8.0939591877228398</v>
      </c>
      <c r="U76" s="487">
        <f>P2_3T!U25</f>
        <v>2.9624749291968886</v>
      </c>
      <c r="V76" s="487">
        <f>P2_3T!V25</f>
        <v>-4.553916751780088</v>
      </c>
      <c r="W76" s="487" t="str">
        <f>P2_3T!W25</f>
        <v>:</v>
      </c>
      <c r="X76" s="489">
        <f>P2_3T!AC25</f>
        <v>1.5950376365550527</v>
      </c>
    </row>
    <row r="77" spans="2:24" ht="14.25" thickBot="1">
      <c r="B77" s="469">
        <v>2014</v>
      </c>
      <c r="C77" s="490">
        <f>P2_3T!C26</f>
        <v>-2.9062359684863832</v>
      </c>
      <c r="D77" s="491">
        <f>P2_3T!D26</f>
        <v>0.18716589668046663</v>
      </c>
      <c r="E77" s="491">
        <f>P2_3T!E26</f>
        <v>3.1473945324239492</v>
      </c>
      <c r="F77" s="491">
        <f>P2_3T!F26</f>
        <v>1.1875604870262104</v>
      </c>
      <c r="G77" s="491">
        <f>P2_3T!G26</f>
        <v>0.19878901217329262</v>
      </c>
      <c r="H77" s="491">
        <f>P2_3T!H26</f>
        <v>-7.5919739345697455</v>
      </c>
      <c r="I77" s="491">
        <f>P2_3T!I26</f>
        <v>1.301617324094017</v>
      </c>
      <c r="J77" s="491">
        <f>P2_3T!J26</f>
        <v>-4.5937198976113596</v>
      </c>
      <c r="K77" s="491">
        <f>P2_3T!K26</f>
        <v>2.8685114993538199</v>
      </c>
      <c r="L77" s="492">
        <f>P2_3T!L26</f>
        <v>-4.5626976466036249</v>
      </c>
      <c r="M77" s="490">
        <f>P2_3T!M26</f>
        <v>-6.4395036100566374</v>
      </c>
      <c r="N77" s="491">
        <f>P2_3T!N26</f>
        <v>-1.9574811570954289</v>
      </c>
      <c r="O77" s="491">
        <f>P2_3T!O26</f>
        <v>0.26239788430119937</v>
      </c>
      <c r="P77" s="491">
        <f>P2_3T!P26</f>
        <v>-6.3319102298619896</v>
      </c>
      <c r="Q77" s="491">
        <f>P2_3T!Q26</f>
        <v>2.0709038710412866</v>
      </c>
      <c r="R77" s="491">
        <f>P2_3T!R26</f>
        <v>2.6508137446470344E-2</v>
      </c>
      <c r="S77" s="491">
        <f>P2_3T!S26</f>
        <v>-0.81486298398898516</v>
      </c>
      <c r="T77" s="491">
        <f>P2_3T!T26</f>
        <v>-1.2807609964598492</v>
      </c>
      <c r="U77" s="491">
        <f>P2_3T!U26</f>
        <v>-5.8371125686347494</v>
      </c>
      <c r="V77" s="491">
        <f>P2_3T!V26</f>
        <v>-0.31541111717658044</v>
      </c>
      <c r="W77" s="491" t="str">
        <f>P2_3T!W26</f>
        <v>:</v>
      </c>
      <c r="X77" s="493">
        <f>P2_3T!AC26</f>
        <v>0.42147374626199402</v>
      </c>
    </row>
    <row r="78" spans="2:24" ht="14.25" thickBot="1">
      <c r="B78" s="469">
        <v>2015</v>
      </c>
      <c r="C78" s="490">
        <f>P2_3T!C27</f>
        <v>4.3739620305862594</v>
      </c>
      <c r="D78" s="491">
        <f>P2_3T!D27</f>
        <v>3.4350166546087935</v>
      </c>
      <c r="E78" s="491">
        <f>P2_3T!E27</f>
        <v>1.5184098406725328</v>
      </c>
      <c r="F78" s="491">
        <f>P2_3T!F27</f>
        <v>7.8562752900443265</v>
      </c>
      <c r="G78" s="491">
        <f>P2_3T!G27</f>
        <v>-0.12700049761531926</v>
      </c>
      <c r="H78" s="491">
        <f>P2_3T!H27</f>
        <v>-5.4067932608581497</v>
      </c>
      <c r="I78" s="491">
        <f>P2_3T!I27</f>
        <v>8.0608023903293677E-2</v>
      </c>
      <c r="J78" s="491">
        <f>P2_3T!J27</f>
        <v>3.0862281727079548</v>
      </c>
      <c r="K78" s="491">
        <f>P2_3T!K27</f>
        <v>3.4954819122624721</v>
      </c>
      <c r="L78" s="492">
        <f>P2_3T!L27</f>
        <v>0.41619974834352397</v>
      </c>
      <c r="M78" s="490">
        <f>P2_3T!M27</f>
        <v>-4.3298410480578628E-2</v>
      </c>
      <c r="N78" s="491">
        <f>P2_3T!N27</f>
        <v>-4.213586232036624</v>
      </c>
      <c r="O78" s="491">
        <f>P2_3T!O27</f>
        <v>-0.90910897578801253</v>
      </c>
      <c r="P78" s="491">
        <f>P2_3T!P27</f>
        <v>0.64988959384635758</v>
      </c>
      <c r="Q78" s="491">
        <f>P2_3T!Q27</f>
        <v>0.50684866721945454</v>
      </c>
      <c r="R78" s="491">
        <f>P2_3T!R27</f>
        <v>0.78955561204328428</v>
      </c>
      <c r="S78" s="491">
        <f>P2_3T!S27</f>
        <v>0.77596995527333923</v>
      </c>
      <c r="T78" s="491">
        <f>P2_3T!T27</f>
        <v>-2.7072486582101463</v>
      </c>
      <c r="U78" s="491">
        <f>P2_3T!U27</f>
        <v>-1.1310522593411421</v>
      </c>
      <c r="V78" s="491">
        <f>P2_3T!V27</f>
        <v>-0.35903013562593228</v>
      </c>
      <c r="W78" s="491" t="str">
        <f>P2_3T!W27</f>
        <v>:</v>
      </c>
      <c r="X78" s="493">
        <f>P2_3T!AC27</f>
        <v>0.85823834727793791</v>
      </c>
    </row>
    <row r="79" spans="2:24" ht="14.25" thickBot="1">
      <c r="C79" s="436"/>
      <c r="D79" s="436"/>
      <c r="E79" s="436"/>
      <c r="F79" s="436"/>
      <c r="G79" s="436"/>
      <c r="H79" s="436"/>
      <c r="I79" s="436"/>
      <c r="J79" s="436"/>
      <c r="K79" s="436"/>
      <c r="L79" s="436"/>
      <c r="M79" s="436"/>
      <c r="N79" s="436"/>
      <c r="O79" s="436"/>
      <c r="P79" s="436"/>
      <c r="Q79" s="436"/>
      <c r="R79" s="436"/>
      <c r="S79" s="436"/>
      <c r="T79" s="436"/>
      <c r="U79" s="436"/>
      <c r="V79" s="436"/>
      <c r="W79" s="436"/>
      <c r="X79" s="436"/>
    </row>
    <row r="80" spans="2:24">
      <c r="B80" s="468" t="str">
        <f ca="1">lookup!T4</f>
        <v>1996-2015</v>
      </c>
      <c r="C80" s="483">
        <f>P2_3T!C30</f>
        <v>0.74889856455424675</v>
      </c>
      <c r="D80" s="483">
        <f>P2_3T!D30</f>
        <v>4.1652396483097602</v>
      </c>
      <c r="E80" s="483">
        <f>P2_3T!E30</f>
        <v>0.85381114374563827</v>
      </c>
      <c r="F80" s="483">
        <f>P2_3T!F30</f>
        <v>2.916990807231322</v>
      </c>
      <c r="G80" s="483">
        <f>P2_3T!G30</f>
        <v>4.5528822795529349</v>
      </c>
      <c r="H80" s="483">
        <f>P2_3T!H30</f>
        <v>-2.0587392952508261</v>
      </c>
      <c r="I80" s="483">
        <f>P2_3T!I30</f>
        <v>4.1326147870188299</v>
      </c>
      <c r="J80" s="483">
        <f>P2_3T!J30</f>
        <v>0.42024148733481193</v>
      </c>
      <c r="K80" s="483">
        <f>P2_3T!K30</f>
        <v>-0.15526838508406182</v>
      </c>
      <c r="L80" s="484">
        <f>P2_3T!L30</f>
        <v>4.533001690672136</v>
      </c>
      <c r="M80" s="482">
        <f>P2_3T!M30</f>
        <v>3.7373464762595021</v>
      </c>
      <c r="N80" s="483">
        <f>P2_3T!N30</f>
        <v>-0.63190120715909603</v>
      </c>
      <c r="O80" s="483">
        <f>P2_3T!O30</f>
        <v>-0.10224110287864449</v>
      </c>
      <c r="P80" s="483">
        <f>P2_3T!P30</f>
        <v>0.46355744903484153</v>
      </c>
      <c r="Q80" s="483">
        <f>P2_3T!Q30</f>
        <v>0.798466530008904</v>
      </c>
      <c r="R80" s="483">
        <f>P2_3T!R30</f>
        <v>-0.16408503805147392</v>
      </c>
      <c r="S80" s="483">
        <f>P2_3T!S30</f>
        <v>0.18766088178055332</v>
      </c>
      <c r="T80" s="483">
        <f>P2_3T!T30</f>
        <v>2.042919450728641</v>
      </c>
      <c r="U80" s="483">
        <f>P2_3T!U30</f>
        <v>-0.48973817591500313</v>
      </c>
      <c r="V80" s="483">
        <f>P2_3T!V30</f>
        <v>-0.48073726080556572</v>
      </c>
      <c r="W80" s="483">
        <f>P2_3T!W30</f>
        <v>0</v>
      </c>
      <c r="X80" s="485">
        <f>P2_3T!AC30</f>
        <v>1.293177711174883</v>
      </c>
    </row>
    <row r="81" spans="2:24">
      <c r="B81" s="442" t="str">
        <f>lookup!T5</f>
        <v>1996-2008</v>
      </c>
      <c r="C81" s="487">
        <f ca="1">P2_3T!C31</f>
        <v>-0.81596905993662538</v>
      </c>
      <c r="D81" s="487">
        <f ca="1">P2_3T!D31</f>
        <v>9.7076410071129153</v>
      </c>
      <c r="E81" s="487">
        <f ca="1">P2_3T!E31</f>
        <v>1.1623228891874926</v>
      </c>
      <c r="F81" s="487">
        <f ca="1">P2_3T!F31</f>
        <v>4.5722896208538364</v>
      </c>
      <c r="G81" s="487">
        <f ca="1">P2_3T!G31</f>
        <v>4.0630360416529623</v>
      </c>
      <c r="H81" s="487">
        <f ca="1">P2_3T!H31</f>
        <v>0.87127157547282141</v>
      </c>
      <c r="I81" s="487">
        <f ca="1">P2_3T!I31</f>
        <v>5.482155794830617</v>
      </c>
      <c r="J81" s="487">
        <f ca="1">P2_3T!J31</f>
        <v>0.79752779051362643</v>
      </c>
      <c r="K81" s="487">
        <f ca="1">P2_3T!K31</f>
        <v>-0.90042127887136136</v>
      </c>
      <c r="L81" s="488">
        <f ca="1">P2_3T!L31</f>
        <v>6.6599167226452511</v>
      </c>
      <c r="M81" s="486">
        <f ca="1">P2_3T!M31</f>
        <v>5.9198564659299011</v>
      </c>
      <c r="N81" s="487">
        <f ca="1">P2_3T!N31</f>
        <v>-1.6675684548806906</v>
      </c>
      <c r="O81" s="487">
        <f ca="1">P2_3T!O31</f>
        <v>0.35236801030991149</v>
      </c>
      <c r="P81" s="487">
        <f ca="1">P2_3T!P31</f>
        <v>2.6874480841243726</v>
      </c>
      <c r="Q81" s="487">
        <f ca="1">P2_3T!Q31</f>
        <v>0.36061741892098548</v>
      </c>
      <c r="R81" s="487">
        <f ca="1">P2_3T!R31</f>
        <v>-5.2289536214719053E-2</v>
      </c>
      <c r="S81" s="487">
        <f ca="1">P2_3T!S31</f>
        <v>0.13295012259344213</v>
      </c>
      <c r="T81" s="487">
        <f ca="1">P2_3T!T31</f>
        <v>1.9568762760173344</v>
      </c>
      <c r="U81" s="487">
        <f ca="1">P2_3T!U31</f>
        <v>-0.10730165562571542</v>
      </c>
      <c r="V81" s="487">
        <f ca="1">P2_3T!V31</f>
        <v>-0.50902073993117003</v>
      </c>
      <c r="W81" s="487">
        <f>P2_3T!W31</f>
        <v>0</v>
      </c>
      <c r="X81" s="489">
        <f ca="1">P2_3T!AC31</f>
        <v>1.6392644075991933</v>
      </c>
    </row>
    <row r="82" spans="2:24" ht="14.25" thickBot="1">
      <c r="B82" s="469" t="str">
        <f ca="1">lookup!T6</f>
        <v>2009-2015</v>
      </c>
      <c r="C82" s="491">
        <f ca="1">P2_3T!C32</f>
        <v>3.6550812957515815</v>
      </c>
      <c r="D82" s="491">
        <f ca="1">P2_3T!D32</f>
        <v>-6.1277914466103836</v>
      </c>
      <c r="E82" s="491">
        <f ca="1">P2_3T!E32</f>
        <v>0.28086075935362353</v>
      </c>
      <c r="F82" s="491">
        <f ca="1">P2_3T!F32</f>
        <v>-0.15713556092477735</v>
      </c>
      <c r="G82" s="491">
        <f ca="1">P2_3T!G32</f>
        <v>5.4625967213671682</v>
      </c>
      <c r="H82" s="491">
        <f ca="1">P2_3T!H32</f>
        <v>-7.5001880551661699</v>
      </c>
      <c r="I82" s="491">
        <f ca="1">P2_3T!I32</f>
        <v>1.6263243439397994</v>
      </c>
      <c r="J82" s="491">
        <f ca="1">P2_3T!J32</f>
        <v>-0.28043307571155779</v>
      </c>
      <c r="K82" s="491">
        <f ca="1">P2_3T!K32</f>
        <v>1.2285869890923515</v>
      </c>
      <c r="L82" s="492">
        <f ca="1">P2_3T!L32</f>
        <v>0.58301663129349179</v>
      </c>
      <c r="M82" s="490">
        <f ca="1">P2_3T!M32</f>
        <v>-0.3158863616998116</v>
      </c>
      <c r="N82" s="491">
        <f ca="1">P2_3T!N32</f>
        <v>1.2914808243238654</v>
      </c>
      <c r="O82" s="491">
        <f ca="1">P2_3T!O32</f>
        <v>-0.94651517022882004</v>
      </c>
      <c r="P82" s="491">
        <f ca="1">P2_3T!P32</f>
        <v>-3.6665251589885735</v>
      </c>
      <c r="Q82" s="491">
        <f ca="1">P2_3T!Q32</f>
        <v>1.6116148791721812</v>
      </c>
      <c r="R82" s="491">
        <f ca="1">P2_3T!R32</f>
        <v>-0.37170525574830443</v>
      </c>
      <c r="S82" s="491">
        <f ca="1">P2_3T!S32</f>
        <v>0.28926657741375983</v>
      </c>
      <c r="T82" s="491">
        <f ca="1">P2_3T!T32</f>
        <v>2.2027139180496378</v>
      </c>
      <c r="U82" s="491">
        <f ca="1">P2_3T!U32</f>
        <v>-1.1999774278808231</v>
      </c>
      <c r="V82" s="491">
        <f ca="1">P2_3T!V32</f>
        <v>-0.42821079957230074</v>
      </c>
      <c r="W82" s="491">
        <f>P2_3T!W32</f>
        <v>0</v>
      </c>
      <c r="X82" s="493">
        <f ca="1">P2_3T!AC32</f>
        <v>0.65044527495830717</v>
      </c>
    </row>
  </sheetData>
  <sheetProtection password="CC56" sheet="1" objects="1" scenarios="1"/>
  <pageMargins left="0.70866141732283472" right="0.70866141732283472" top="0.74803149606299213" bottom="0.74803149606299213" header="0.31496062992125984" footer="0.31496062992125984"/>
  <pageSetup paperSize="9" scale="63" orientation="portrait" verticalDpi="300" r:id="rId1"/>
  <colBreaks count="2" manualBreakCount="2">
    <brk id="12" max="1048575" man="1"/>
    <brk id="25" max="1048575" man="1"/>
  </col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B1:AT20"/>
  <sheetViews>
    <sheetView zoomScale="85" zoomScaleNormal="85" workbookViewId="0">
      <selection activeCell="B2" sqref="B2"/>
    </sheetView>
  </sheetViews>
  <sheetFormatPr defaultColWidth="9.125" defaultRowHeight="15"/>
  <cols>
    <col min="1" max="1" width="9.125" style="198"/>
    <col min="2" max="2" width="58.125" style="198" customWidth="1"/>
    <col min="3" max="22" width="9.125" style="198"/>
    <col min="23" max="23" width="7.875" style="198" customWidth="1"/>
    <col min="24" max="24" width="9.125" style="198"/>
    <col min="25" max="25" width="3.75" style="198" customWidth="1"/>
    <col min="26" max="26" width="9.125" style="198"/>
    <col min="27" max="28" width="3.75" style="198" customWidth="1"/>
    <col min="29" max="29" width="5.875" style="198" customWidth="1"/>
    <col min="30" max="30" width="7.125" style="198" customWidth="1"/>
    <col min="31" max="41" width="9.125" style="198"/>
    <col min="42" max="42" width="6.375" style="198" customWidth="1"/>
    <col min="43" max="16384" width="9.125" style="198"/>
  </cols>
  <sheetData>
    <row r="1" spans="2:46">
      <c r="B1" s="198" t="s">
        <v>398</v>
      </c>
      <c r="C1" s="198" t="s">
        <v>160</v>
      </c>
    </row>
    <row r="2" spans="2:46" ht="32.25" customHeight="1">
      <c r="B2" s="239" t="s">
        <v>328</v>
      </c>
      <c r="C2" s="205">
        <v>2014</v>
      </c>
      <c r="D2" s="198">
        <f>IF(LEFT(B2,1)="%",1,IF(LEFT(B2,1)="Δ",2,0))</f>
        <v>0</v>
      </c>
      <c r="E2" s="198">
        <f>VLOOKUP(B2,lookup!$I$2:$J$9,2,FALSE)</f>
        <v>110</v>
      </c>
    </row>
    <row r="3" spans="2:46" hidden="1"/>
    <row r="4" spans="2:46" hidden="1"/>
    <row r="5" spans="2:46" hidden="1">
      <c r="B5" s="206" t="s">
        <v>161</v>
      </c>
      <c r="C5" s="198">
        <f ca="1">COUNTIF($C$7:$W$7,"&gt;="&amp;C7)</f>
        <v>13</v>
      </c>
      <c r="D5" s="198">
        <f t="shared" ref="D5:W5" ca="1" si="0">COUNTIF($C$7:$W$7,"&gt;="&amp;D7)</f>
        <v>20</v>
      </c>
      <c r="E5" s="198">
        <f t="shared" ca="1" si="0"/>
        <v>9</v>
      </c>
      <c r="F5" s="198">
        <f t="shared" ca="1" si="0"/>
        <v>14</v>
      </c>
      <c r="G5" s="198">
        <f t="shared" ca="1" si="0"/>
        <v>18</v>
      </c>
      <c r="H5" s="198">
        <f t="shared" ca="1" si="0"/>
        <v>12</v>
      </c>
      <c r="I5" s="198">
        <f t="shared" ca="1" si="0"/>
        <v>1</v>
      </c>
      <c r="J5" s="198">
        <f t="shared" ca="1" si="0"/>
        <v>7</v>
      </c>
      <c r="K5" s="198">
        <f t="shared" ca="1" si="0"/>
        <v>6</v>
      </c>
      <c r="L5" s="198">
        <f t="shared" ca="1" si="0"/>
        <v>10</v>
      </c>
      <c r="M5" s="198">
        <f t="shared" ca="1" si="0"/>
        <v>4</v>
      </c>
      <c r="N5" s="198">
        <f t="shared" ca="1" si="0"/>
        <v>2</v>
      </c>
      <c r="O5" s="198">
        <f t="shared" ca="1" si="0"/>
        <v>5</v>
      </c>
      <c r="P5" s="198">
        <f t="shared" ca="1" si="0"/>
        <v>17</v>
      </c>
      <c r="Q5" s="198">
        <f t="shared" ca="1" si="0"/>
        <v>3</v>
      </c>
      <c r="R5" s="198">
        <f t="shared" ca="1" si="0"/>
        <v>8</v>
      </c>
      <c r="S5" s="198">
        <f t="shared" ca="1" si="0"/>
        <v>11</v>
      </c>
      <c r="T5" s="198">
        <f t="shared" ca="1" si="0"/>
        <v>16</v>
      </c>
      <c r="U5" s="198">
        <f t="shared" ca="1" si="0"/>
        <v>15</v>
      </c>
      <c r="V5" s="198">
        <f t="shared" ca="1" si="0"/>
        <v>19</v>
      </c>
      <c r="W5" s="198">
        <f t="shared" ca="1" si="0"/>
        <v>21</v>
      </c>
      <c r="AE5" s="198">
        <f ca="1">COUNTIF($AE$7:$AP$7,"&gt;="&amp;AE7)</f>
        <v>11</v>
      </c>
      <c r="AF5" s="198">
        <f t="shared" ref="AF5:AP5" ca="1" si="1">COUNTIF($AE$7:$AP$7,"&gt;="&amp;AF7)</f>
        <v>6</v>
      </c>
      <c r="AG5" s="198">
        <f t="shared" ca="1" si="1"/>
        <v>7</v>
      </c>
      <c r="AH5" s="198">
        <f t="shared" ca="1" si="1"/>
        <v>10</v>
      </c>
      <c r="AI5" s="198">
        <f t="shared" ca="1" si="1"/>
        <v>1</v>
      </c>
      <c r="AJ5" s="198">
        <f t="shared" ca="1" si="1"/>
        <v>8</v>
      </c>
      <c r="AK5" s="198">
        <f t="shared" ca="1" si="1"/>
        <v>4</v>
      </c>
      <c r="AL5" s="198">
        <f t="shared" ca="1" si="1"/>
        <v>3</v>
      </c>
      <c r="AM5" s="198">
        <f t="shared" ca="1" si="1"/>
        <v>5</v>
      </c>
      <c r="AN5" s="198">
        <f t="shared" ca="1" si="1"/>
        <v>2</v>
      </c>
      <c r="AO5" s="198">
        <f t="shared" ca="1" si="1"/>
        <v>9</v>
      </c>
      <c r="AP5" s="198">
        <f t="shared" ca="1" si="1"/>
        <v>12</v>
      </c>
      <c r="AQ5" s="198">
        <f ca="1">COUNTIF($AQ$7:$AT$7,"&gt;="&amp;AQ7)</f>
        <v>3</v>
      </c>
      <c r="AR5" s="198">
        <f t="shared" ref="AR5:AT5" ca="1" si="2">COUNTIF($AQ$7:$AT$7,"&gt;="&amp;AR7)</f>
        <v>2</v>
      </c>
      <c r="AS5" s="198">
        <f t="shared" ca="1" si="2"/>
        <v>1</v>
      </c>
      <c r="AT5" s="198">
        <f t="shared" ca="1" si="2"/>
        <v>4</v>
      </c>
    </row>
    <row r="6" spans="2:46" ht="193.5" hidden="1" customHeight="1">
      <c r="B6" s="200" t="s">
        <v>125</v>
      </c>
      <c r="C6" s="201" t="s">
        <v>70</v>
      </c>
      <c r="D6" s="201" t="s">
        <v>83</v>
      </c>
      <c r="E6" s="201" t="s">
        <v>72</v>
      </c>
      <c r="F6" s="201" t="s">
        <v>98</v>
      </c>
      <c r="G6" s="201" t="s">
        <v>99</v>
      </c>
      <c r="H6" s="201" t="s">
        <v>73</v>
      </c>
      <c r="I6" s="201" t="s">
        <v>95</v>
      </c>
      <c r="J6" s="201" t="s">
        <v>84</v>
      </c>
      <c r="K6" s="201" t="s">
        <v>97</v>
      </c>
      <c r="L6" s="201" t="s">
        <v>75</v>
      </c>
      <c r="M6" s="201" t="s">
        <v>76</v>
      </c>
      <c r="N6" s="201" t="s">
        <v>77</v>
      </c>
      <c r="O6" s="201" t="s">
        <v>85</v>
      </c>
      <c r="P6" s="201" t="s">
        <v>86</v>
      </c>
      <c r="Q6" s="201" t="s">
        <v>87</v>
      </c>
      <c r="R6" s="201" t="s">
        <v>88</v>
      </c>
      <c r="S6" s="201" t="s">
        <v>96</v>
      </c>
      <c r="T6" s="201" t="s">
        <v>89</v>
      </c>
      <c r="U6" s="201" t="s">
        <v>90</v>
      </c>
      <c r="V6" s="201" t="s">
        <v>91</v>
      </c>
      <c r="W6" s="207" t="str">
        <f>AC6</f>
        <v>Σύνολο της Οικονομίας</v>
      </c>
      <c r="X6" s="202" t="s">
        <v>125</v>
      </c>
      <c r="Y6" s="201" t="s">
        <v>125</v>
      </c>
      <c r="Z6" s="201" t="s">
        <v>125</v>
      </c>
      <c r="AA6" s="201" t="s">
        <v>125</v>
      </c>
      <c r="AB6" s="201" t="s">
        <v>125</v>
      </c>
      <c r="AC6" s="202" t="s">
        <v>134</v>
      </c>
      <c r="AD6" s="201" t="s">
        <v>125</v>
      </c>
      <c r="AE6" s="201" t="s">
        <v>70</v>
      </c>
      <c r="AF6" s="201" t="s">
        <v>82</v>
      </c>
      <c r="AG6" s="201" t="s">
        <v>72</v>
      </c>
      <c r="AH6" s="201" t="s">
        <v>73</v>
      </c>
      <c r="AI6" s="201" t="s">
        <v>74</v>
      </c>
      <c r="AJ6" s="201" t="s">
        <v>75</v>
      </c>
      <c r="AK6" s="201" t="s">
        <v>76</v>
      </c>
      <c r="AL6" s="201" t="s">
        <v>77</v>
      </c>
      <c r="AM6" s="201" t="s">
        <v>78</v>
      </c>
      <c r="AN6" s="201" t="s">
        <v>79</v>
      </c>
      <c r="AO6" s="201" t="s">
        <v>80</v>
      </c>
      <c r="AP6" s="207" t="str">
        <f>AC6</f>
        <v>Σύνολο της Οικονομίας</v>
      </c>
      <c r="AQ6" s="201" t="s">
        <v>137</v>
      </c>
      <c r="AR6" s="201" t="s">
        <v>138</v>
      </c>
      <c r="AS6" s="201" t="s">
        <v>139</v>
      </c>
      <c r="AT6" s="207" t="str">
        <f>AC6</f>
        <v>Σύνολο της Οικονομίας</v>
      </c>
    </row>
    <row r="7" spans="2:46" hidden="1">
      <c r="B7" s="203">
        <f>C2</f>
        <v>2014</v>
      </c>
      <c r="C7" s="204">
        <f ca="1">IF(AND($E$2=110,C$6="Σύνολο της Οικονομίας"),0,INDIRECT(VLOOKUP($B$2,lookup!$I$1:$K$9,3,FALSE)&amp;"!"&amp;ADDRESS(ROW()+$B7-1995,COLUMN(),4)))</f>
        <v>2.3303683660539853</v>
      </c>
      <c r="D7" s="204">
        <f ca="1">IF(AND($E$2=110,D$6="Σύνολο της Οικονομίας"),0,INDIRECT(VLOOKUP($B$2,lookup!$I$1:$K$9,3,FALSE)&amp;"!"&amp;ADDRESS(ROW()+$B7-1995,COLUMN(),4)))</f>
        <v>0.10948251056332695</v>
      </c>
      <c r="E7" s="204">
        <f ca="1">IF(AND($E$2=110,E$6="Σύνολο της Οικονομίας"),0,INDIRECT(VLOOKUP($B$2,lookup!$I$1:$K$9,3,FALSE)&amp;"!"&amp;ADDRESS(ROW()+$B7-1995,COLUMN(),4)))</f>
        <v>5.0085566734480622</v>
      </c>
      <c r="F7" s="204">
        <f ca="1">IF(AND($E$2=110,F$6="Σύνολο της Οικονομίας"),0,INDIRECT(VLOOKUP($B$2,lookup!$I$1:$K$9,3,FALSE)&amp;"!"&amp;ADDRESS(ROW()+$B7-1995,COLUMN(),4)))</f>
        <v>1.8184824146478133</v>
      </c>
      <c r="G7" s="204">
        <f ca="1">IF(AND($E$2=110,G$6="Σύνολο της Οικονομίας"),0,INDIRECT(VLOOKUP($B$2,lookup!$I$1:$K$9,3,FALSE)&amp;"!"&amp;ADDRESS(ROW()+$B7-1995,COLUMN(),4)))</f>
        <v>1.0761468214103618</v>
      </c>
      <c r="H7" s="204">
        <f ca="1">IF(AND($E$2=110,H$6="Σύνολο της Οικονομίας"),0,INDIRECT(VLOOKUP($B$2,lookup!$I$1:$K$9,3,FALSE)&amp;"!"&amp;ADDRESS(ROW()+$B7-1995,COLUMN(),4)))</f>
        <v>2.7505666587578435</v>
      </c>
      <c r="I7" s="204">
        <f ca="1">IF(AND($E$2=110,I$6="Σύνολο της Οικονομίας"),0,INDIRECT(VLOOKUP($B$2,lookup!$I$1:$K$9,3,FALSE)&amp;"!"&amp;ADDRESS(ROW()+$B7-1995,COLUMN(),4)))</f>
        <v>14.734452852476892</v>
      </c>
      <c r="J7" s="204">
        <f ca="1">IF(AND($E$2=110,J$6="Σύνολο της Οικονομίας"),0,INDIRECT(VLOOKUP($B$2,lookup!$I$1:$K$9,3,FALSE)&amp;"!"&amp;ADDRESS(ROW()+$B7-1995,COLUMN(),4)))</f>
        <v>6.5570873992256073</v>
      </c>
      <c r="K7" s="204">
        <f ca="1">IF(AND($E$2=110,K$6="Σύνολο της Οικονομίας"),0,INDIRECT(VLOOKUP($B$2,lookup!$I$1:$K$9,3,FALSE)&amp;"!"&amp;ADDRESS(ROW()+$B7-1995,COLUMN(),4)))</f>
        <v>6.9808825236886074</v>
      </c>
      <c r="L7" s="204">
        <f ca="1">IF(AND($E$2=110,L$6="Σύνολο της Οικονομίας"),0,INDIRECT(VLOOKUP($B$2,lookup!$I$1:$K$9,3,FALSE)&amp;"!"&amp;ADDRESS(ROW()+$B7-1995,COLUMN(),4)))</f>
        <v>4.664649075424931</v>
      </c>
      <c r="M7" s="204">
        <f ca="1">IF(AND($E$2=110,M$6="Σύνολο της Οικονομίας"),0,INDIRECT(VLOOKUP($B$2,lookup!$I$1:$K$9,3,FALSE)&amp;"!"&amp;ADDRESS(ROW()+$B7-1995,COLUMN(),4)))</f>
        <v>9.3720184157786068</v>
      </c>
      <c r="N7" s="204">
        <f ca="1">IF(AND($E$2=110,N$6="Σύνολο της Οικονομίας"),0,INDIRECT(VLOOKUP($B$2,lookup!$I$1:$K$9,3,FALSE)&amp;"!"&amp;ADDRESS(ROW()+$B7-1995,COLUMN(),4)))</f>
        <v>11.32036538762488</v>
      </c>
      <c r="O7" s="204">
        <f ca="1">IF(AND($E$2=110,O$6="Σύνολο της Οικονομίας"),0,INDIRECT(VLOOKUP($B$2,lookup!$I$1:$K$9,3,FALSE)&amp;"!"&amp;ADDRESS(ROW()+$B7-1995,COLUMN(),4)))</f>
        <v>7.6312780489774896</v>
      </c>
      <c r="P7" s="204">
        <f ca="1">IF(AND($E$2=110,P$6="Σύνολο της Οικονομίας"),0,INDIRECT(VLOOKUP($B$2,lookup!$I$1:$K$9,3,FALSE)&amp;"!"&amp;ADDRESS(ROW()+$B7-1995,COLUMN(),4)))</f>
        <v>1.1229056342791948</v>
      </c>
      <c r="Q7" s="204">
        <f ca="1">IF(AND($E$2=110,Q$6="Σύνολο της Οικονομίας"),0,INDIRECT(VLOOKUP($B$2,lookup!$I$1:$K$9,3,FALSE)&amp;"!"&amp;ADDRESS(ROW()+$B7-1995,COLUMN(),4)))</f>
        <v>9.8181517585352189</v>
      </c>
      <c r="R7" s="204">
        <f ca="1">IF(AND($E$2=110,R$6="Σύνολο της Οικονομίας"),0,INDIRECT(VLOOKUP($B$2,lookup!$I$1:$K$9,3,FALSE)&amp;"!"&amp;ADDRESS(ROW()+$B7-1995,COLUMN(),4)))</f>
        <v>6.4922813252495066</v>
      </c>
      <c r="S7" s="204">
        <f ca="1">IF(AND($E$2=110,S$6="Σύνολο της Οικονομίας"),0,INDIRECT(VLOOKUP($B$2,lookup!$I$1:$K$9,3,FALSE)&amp;"!"&amp;ADDRESS(ROW()+$B7-1995,COLUMN(),4)))</f>
        <v>4.085054343710719</v>
      </c>
      <c r="T7" s="204">
        <f ca="1">IF(AND($E$2=110,T$6="Σύνολο της Οικονομίας"),0,INDIRECT(VLOOKUP($B$2,lookup!$I$1:$K$9,3,FALSE)&amp;"!"&amp;ADDRESS(ROW()+$B7-1995,COLUMN(),4)))</f>
        <v>1.4911707245659822</v>
      </c>
      <c r="U7" s="204">
        <f ca="1">IF(AND($E$2=110,U$6="Σύνολο της Οικονομίας"),0,INDIRECT(VLOOKUP($B$2,lookup!$I$1:$K$9,3,FALSE)&amp;"!"&amp;ADDRESS(ROW()+$B7-1995,COLUMN(),4)))</f>
        <v>1.6749246558399926</v>
      </c>
      <c r="V7" s="204">
        <f ca="1">IF(AND($E$2=110,V$6="Σύνολο της Οικονομίας"),0,INDIRECT(VLOOKUP($B$2,lookup!$I$1:$K$9,3,FALSE)&amp;"!"&amp;ADDRESS(ROW()+$B7-1995,COLUMN(),4)))</f>
        <v>0.9612375120525416</v>
      </c>
      <c r="W7" s="204">
        <f ca="1">IF(OR($E$2=106,$E$2=108),$X$7,$AC$7)</f>
        <v>0</v>
      </c>
      <c r="X7" s="204">
        <f ca="1">IF(AND($E$2=110,X$6="Σύνολο της Οικονομίας"),0,INDIRECT(VLOOKUP($B$2,lookup!$I$1:$K$9,3,FALSE)&amp;"!"&amp;ADDRESS(ROW()+$B7-1995,COLUMN(),4)))</f>
        <v>100</v>
      </c>
      <c r="Y7" s="204" t="str">
        <f ca="1">IF(AND($E$2=110,Y$6="Σύνολο της Οικονομίας"),0,INDIRECT(VLOOKUP($B$2,lookup!$I$1:$K$9,3,FALSE)&amp;"!"&amp;ADDRESS(ROW()+$B7-1995,COLUMN(),4)))</f>
        <v>:</v>
      </c>
      <c r="Z7" s="204">
        <f ca="1">IF(AND($E$2=110,Z$6="Σύνολο της Οικονομίας"),0,INDIRECT(VLOOKUP($B$2,lookup!$I$1:$K$9,3,FALSE)&amp;"!"&amp;ADDRESS(ROW()+$B7-1995,COLUMN(),4)))</f>
        <v>0.21707195177973759</v>
      </c>
      <c r="AA7" s="204">
        <f ca="1">IF(AND($E$2=110,AA$6="Σύνολο της Οικονομίας"),0,INDIRECT(VLOOKUP($B$2,lookup!$I$1:$K$9,3,FALSE)&amp;"!"&amp;ADDRESS(ROW()+$B7-1995,COLUMN(),4)))</f>
        <v>9.5410695084582322</v>
      </c>
      <c r="AB7" s="204">
        <f ca="1">IF(AND($E$2=110,AB$6="Σύνολο της Οικονομίας"),0,INDIRECT(VLOOKUP($B$2,lookup!$I$1:$K$9,3,FALSE)&amp;"!"&amp;ADDRESS(ROW()+$B7-1995,COLUMN(),4)))</f>
        <v>109.75814146023797</v>
      </c>
      <c r="AC7" s="204">
        <f ca="1">IF(AND($E$2=110,AC$6="Σύνολο της Οικονομίας"),0,INDIRECT(VLOOKUP($B$2,lookup!$I$1:$K$9,3,FALSE)&amp;"!"&amp;ADDRESS(ROW()+$B7-1995,COLUMN(),4)))</f>
        <v>0</v>
      </c>
      <c r="AD7" s="204" t="str">
        <f ca="1">IF(AND($E$2=110,AD$6="Σύνολο της Οικονομίας"),0,INDIRECT(VLOOKUP($B$2,lookup!$I$1:$K$9,3,FALSE)&amp;"!"&amp;ADDRESS(ROW()+$B7-1995,COLUMN(),4)))</f>
        <v>:</v>
      </c>
      <c r="AE7" s="204">
        <f ca="1">IF(AND($E$2=110,AE$6="Σύνολο της Οικονομίας"),0,INDIRECT(VLOOKUP($B$2,lookup!$I$1:$K$9,3,FALSE)&amp;"!"&amp;ADDRESS(ROW()+$B7-1995,COLUMN(),4)))</f>
        <v>2.3303683660539853</v>
      </c>
      <c r="AF7" s="204">
        <f ca="1">IF(AND($E$2=110,AF$6="Σύνολο της Οικονομίας"),0,INDIRECT(VLOOKUP($B$2,lookup!$I$1:$K$9,3,FALSE)&amp;"!"&amp;ADDRESS(ROW()+$B7-1995,COLUMN(),4)))</f>
        <v>8.0126684200695628</v>
      </c>
      <c r="AG7" s="204">
        <f ca="1">IF(AND($E$2=110,AG$6="Σύνολο της Οικονομίας"),0,INDIRECT(VLOOKUP($B$2,lookup!$I$1:$K$9,3,FALSE)&amp;"!"&amp;ADDRESS(ROW()+$B7-1995,COLUMN(),4)))</f>
        <v>5.0085566734480622</v>
      </c>
      <c r="AH7" s="204">
        <f ca="1">IF(AND($E$2=110,AH$6="Σύνολο της Οικονομίας"),0,INDIRECT(VLOOKUP($B$2,lookup!$I$1:$K$9,3,FALSE)&amp;"!"&amp;ADDRESS(ROW()+$B7-1995,COLUMN(),4)))</f>
        <v>2.7505666587578435</v>
      </c>
      <c r="AI7" s="204">
        <f ca="1">IF(AND($E$2=110,AI$6="Σύνολο της Οικονομίας"),0,INDIRECT(VLOOKUP($B$2,lookup!$I$1:$K$9,3,FALSE)&amp;"!"&amp;ADDRESS(ROW()+$B7-1995,COLUMN(),4)))</f>
        <v>28.272422775391103</v>
      </c>
      <c r="AJ7" s="204">
        <f ca="1">IF(AND($E$2=110,AJ$6="Σύνολο της Οικονομίας"),0,INDIRECT(VLOOKUP($B$2,lookup!$I$1:$K$9,3,FALSE)&amp;"!"&amp;ADDRESS(ROW()+$B7-1995,COLUMN(),4)))</f>
        <v>4.664649075424931</v>
      </c>
      <c r="AK7" s="204">
        <f ca="1">IF(AND($E$2=110,AK$6="Σύνολο της Οικονομίας"),0,INDIRECT(VLOOKUP($B$2,lookup!$I$1:$K$9,3,FALSE)&amp;"!"&amp;ADDRESS(ROW()+$B7-1995,COLUMN(),4)))</f>
        <v>9.3720184157786068</v>
      </c>
      <c r="AL7" s="204">
        <f ca="1">IF(AND($E$2=110,AL$6="Σύνολο της Οικονομίας"),0,INDIRECT(VLOOKUP($B$2,lookup!$I$1:$K$9,3,FALSE)&amp;"!"&amp;ADDRESS(ROW()+$B7-1995,COLUMN(),4)))</f>
        <v>11.32036538762488</v>
      </c>
      <c r="AM7" s="204">
        <f ca="1">IF(AND($E$2=110,AM$6="Σύνολο της Οικονομίας"),0,INDIRECT(VLOOKUP($B$2,lookup!$I$1:$K$9,3,FALSE)&amp;"!"&amp;ADDRESS(ROW()+$B7-1995,COLUMN(),4)))</f>
        <v>8.7541836832566844</v>
      </c>
      <c r="AN7" s="204">
        <f ca="1">IF(AND($E$2=110,AN$6="Σύνολο της Οικονομίας"),0,INDIRECT(VLOOKUP($B$2,lookup!$I$1:$K$9,3,FALSE)&amp;"!"&amp;ADDRESS(ROW()+$B7-1995,COLUMN(),4)))</f>
        <v>20.395487427495443</v>
      </c>
      <c r="AO7" s="204">
        <f ca="1">IF(AND($E$2=110,AO$6="Σύνολο της Οικονομίας"),0,INDIRECT(VLOOKUP($B$2,lookup!$I$1:$K$9,3,FALSE)&amp;"!"&amp;ADDRESS(ROW()+$B7-1995,COLUMN(),4)))</f>
        <v>4.127332892458516</v>
      </c>
      <c r="AP7" s="204">
        <f ca="1">IF(OR($E$2=106,$E$2=108),$X$7,$AC$7)</f>
        <v>0</v>
      </c>
      <c r="AQ7" s="204">
        <f ca="1">IF(AND($E$2=110,AQ$6="Σύνολο της Οικονομίας"),0,INDIRECT(VLOOKUP($B$2,lookup!$I$1:$K$9,3,FALSE)&amp;"!"&amp;ADDRESS(ROW()+$B7-1995,COLUMN(),4)))</f>
        <v>2.4398508766173124</v>
      </c>
      <c r="AR7" s="204">
        <f ca="1">IF(AND($E$2=110,AR$6="Σύνολο της Οικονομίας"),0,INDIRECT(VLOOKUP($B$2,lookup!$I$1:$K$9,3,FALSE)&amp;"!"&amp;ADDRESS(ROW()+$B7-1995,COLUMN(),4)))</f>
        <v>10.65375256826408</v>
      </c>
      <c r="AS7" s="204">
        <f ca="1">IF(AND($E$2=110,AS$6="Σύνολο της Οικονομίας"),0,INDIRECT(VLOOKUP($B$2,lookup!$I$1:$K$9,3,FALSE)&amp;"!"&amp;ADDRESS(ROW()+$B7-1995,COLUMN(),4)))</f>
        <v>86.906459657430176</v>
      </c>
      <c r="AT7" s="204">
        <f ca="1">IF(OR($E$2=106,$E$2=108),$X$7,$AC$7)</f>
        <v>0</v>
      </c>
    </row>
    <row r="8" spans="2:46" hidden="1">
      <c r="B8" s="203"/>
      <c r="C8" s="210"/>
      <c r="D8" s="210"/>
      <c r="E8" s="210"/>
      <c r="F8" s="210"/>
      <c r="G8" s="210"/>
      <c r="H8" s="210"/>
      <c r="I8" s="210"/>
      <c r="J8" s="210"/>
      <c r="K8" s="210"/>
      <c r="L8" s="210"/>
      <c r="M8" s="210"/>
      <c r="N8" s="210"/>
      <c r="O8" s="210"/>
      <c r="P8" s="210"/>
      <c r="Q8" s="210"/>
      <c r="R8" s="210"/>
      <c r="S8" s="210"/>
      <c r="T8" s="210"/>
      <c r="U8" s="210"/>
      <c r="V8" s="210"/>
      <c r="W8" s="211"/>
      <c r="X8" s="210"/>
      <c r="Y8" s="210"/>
      <c r="Z8" s="210"/>
      <c r="AA8" s="210"/>
      <c r="AB8" s="210"/>
      <c r="AC8" s="211"/>
      <c r="AD8" s="210"/>
      <c r="AE8" s="210"/>
      <c r="AF8" s="210"/>
      <c r="AG8" s="210"/>
      <c r="AH8" s="210"/>
      <c r="AI8" s="210"/>
      <c r="AJ8" s="210"/>
      <c r="AK8" s="210"/>
      <c r="AL8" s="210"/>
      <c r="AM8" s="210"/>
      <c r="AN8" s="210"/>
      <c r="AO8" s="210"/>
      <c r="AP8" s="211"/>
      <c r="AQ8" s="210"/>
      <c r="AR8" s="210"/>
      <c r="AS8" s="210"/>
      <c r="AT8" s="211"/>
    </row>
    <row r="9" spans="2:46" hidden="1">
      <c r="B9" s="203"/>
      <c r="C9" s="210"/>
      <c r="D9" s="210"/>
      <c r="E9" s="210"/>
      <c r="F9" s="210"/>
      <c r="G9" s="210"/>
      <c r="H9" s="210"/>
      <c r="I9" s="210"/>
      <c r="J9" s="210"/>
      <c r="K9" s="210"/>
      <c r="L9" s="210"/>
      <c r="M9" s="210"/>
      <c r="N9" s="210"/>
      <c r="O9" s="210"/>
      <c r="P9" s="210"/>
      <c r="Q9" s="210"/>
      <c r="R9" s="210"/>
      <c r="S9" s="210"/>
      <c r="T9" s="210"/>
      <c r="U9" s="210"/>
      <c r="V9" s="210"/>
      <c r="W9" s="211"/>
      <c r="X9" s="210"/>
      <c r="Y9" s="210"/>
      <c r="Z9" s="210"/>
      <c r="AA9" s="210"/>
      <c r="AB9" s="210"/>
      <c r="AC9" s="211"/>
      <c r="AD9" s="210"/>
      <c r="AE9" s="210"/>
      <c r="AF9" s="210"/>
      <c r="AG9" s="210"/>
      <c r="AH9" s="210"/>
      <c r="AI9" s="210"/>
      <c r="AJ9" s="210"/>
      <c r="AK9" s="210"/>
      <c r="AL9" s="210"/>
      <c r="AM9" s="210"/>
      <c r="AN9" s="210"/>
      <c r="AO9" s="210"/>
      <c r="AP9" s="211"/>
      <c r="AQ9" s="210"/>
      <c r="AR9" s="210"/>
      <c r="AS9" s="210"/>
      <c r="AT9" s="211"/>
    </row>
    <row r="10" spans="2:46" ht="36" hidden="1">
      <c r="C10" s="212" t="str">
        <f>$B$2&amp;IF($D$2=1," από το προηγούμενο έτος",IF($D$2=2," (βάση: Σύνολο της Οικονομίας)",""))&amp;" για τους 20 τομείς Oικονομικής Δραστηριότητας για το "&amp;$C$2</f>
        <v>Ποσοστιαία κατανομή της ΑΠΑ του κάθε τομέα στο σύνολο του ΑΕΠ για τους 20 τομείς Oικονομικής Δραστηριότητας για το 2014</v>
      </c>
      <c r="D10" s="213"/>
      <c r="E10" s="213"/>
      <c r="F10" s="213"/>
      <c r="G10" s="213"/>
      <c r="H10" s="213"/>
      <c r="I10" s="213"/>
      <c r="J10" s="213"/>
      <c r="K10" s="213"/>
      <c r="L10" s="213"/>
      <c r="M10" s="213"/>
      <c r="N10" s="213"/>
      <c r="O10" s="213"/>
      <c r="P10" s="213"/>
      <c r="Q10" s="213"/>
      <c r="R10" s="213"/>
      <c r="S10" s="213"/>
      <c r="T10" s="213"/>
      <c r="U10" s="213"/>
      <c r="V10" s="213"/>
      <c r="W10" s="213"/>
      <c r="AE10" s="227" t="str">
        <f>$B$2&amp;IF($D$2=1," από το προηγούμενο έτος",IF($D$2=2," (βάση: Σύνολο της Οικονομίας)",""))&amp;" για τις 11 ομάδες τομέων Oικονομικής Δραστηριότητας για το "&amp;$C$2</f>
        <v>Ποσοστιαία κατανομή της ΑΠΑ του κάθε τομέα στο σύνολο του ΑΕΠ για τις 11 ομάδες τομέων Oικονομικής Δραστηριότητας για το 2014</v>
      </c>
      <c r="AF10" s="228"/>
      <c r="AG10" s="228"/>
      <c r="AH10" s="228"/>
      <c r="AI10" s="228"/>
      <c r="AJ10" s="228"/>
      <c r="AK10" s="228"/>
      <c r="AL10" s="228"/>
      <c r="AM10" s="228"/>
      <c r="AN10" s="228"/>
      <c r="AO10" s="228"/>
      <c r="AP10" s="228"/>
    </row>
    <row r="11" spans="2:46" hidden="1"/>
    <row r="12" spans="2:46" hidden="1">
      <c r="C12" s="198">
        <v>1</v>
      </c>
      <c r="D12" s="198">
        <v>2</v>
      </c>
      <c r="E12" s="198">
        <v>3</v>
      </c>
      <c r="F12" s="198">
        <v>4</v>
      </c>
      <c r="G12" s="198">
        <v>5</v>
      </c>
      <c r="H12" s="198">
        <v>6</v>
      </c>
      <c r="I12" s="198">
        <v>7</v>
      </c>
      <c r="J12" s="198">
        <v>8</v>
      </c>
      <c r="K12" s="198">
        <v>9</v>
      </c>
      <c r="L12" s="198">
        <v>10</v>
      </c>
      <c r="M12" s="198">
        <v>11</v>
      </c>
      <c r="N12" s="198">
        <v>12</v>
      </c>
      <c r="O12" s="198">
        <v>13</v>
      </c>
      <c r="P12" s="198">
        <v>14</v>
      </c>
      <c r="Q12" s="198">
        <v>15</v>
      </c>
      <c r="R12" s="198">
        <v>16</v>
      </c>
      <c r="S12" s="198">
        <v>17</v>
      </c>
      <c r="T12" s="198">
        <v>18</v>
      </c>
      <c r="U12" s="198">
        <v>19</v>
      </c>
      <c r="V12" s="198">
        <v>20</v>
      </c>
      <c r="W12" s="198">
        <v>21</v>
      </c>
      <c r="AE12" s="198">
        <v>1</v>
      </c>
      <c r="AF12" s="198">
        <v>2</v>
      </c>
      <c r="AG12" s="198">
        <v>3</v>
      </c>
      <c r="AH12" s="198">
        <v>4</v>
      </c>
      <c r="AI12" s="198">
        <v>5</v>
      </c>
      <c r="AJ12" s="198">
        <v>6</v>
      </c>
      <c r="AK12" s="198">
        <v>7</v>
      </c>
      <c r="AL12" s="198">
        <v>8</v>
      </c>
      <c r="AM12" s="198">
        <v>9</v>
      </c>
      <c r="AN12" s="198">
        <v>10</v>
      </c>
      <c r="AO12" s="198">
        <v>11</v>
      </c>
      <c r="AP12" s="198">
        <v>12</v>
      </c>
      <c r="AQ12" s="198">
        <v>1</v>
      </c>
      <c r="AR12" s="198">
        <v>2</v>
      </c>
      <c r="AS12" s="198">
        <v>3</v>
      </c>
      <c r="AT12" s="198">
        <v>4</v>
      </c>
    </row>
    <row r="13" spans="2:46" ht="201.75" hidden="1" customHeight="1">
      <c r="C13" s="201" t="str">
        <f ca="1">IF(AND($E$2=110,INDEX($C$5:$W$7,2,MATCH(C$12,$C$5:$W$5,0))="Σύνολο της Οικονομίας"),"",INDEX($C$5:$W$7,2,MATCH(C$12,$C$5:$W$5,0)))</f>
        <v>Χονδρικό και λιανικό εμπόριο, επισκευή μηχανοκινήτων οχημάτων και μοτοσικλετών</v>
      </c>
      <c r="D13" s="201" t="str">
        <f t="shared" ref="D13:W13" ca="1" si="3">IF(AND($E$2=110,INDEX($C$5:$W$7,2,MATCH(D$12,$C$5:$W$5,0))="Σύνολο της Οικονομίας"),"",INDEX($C$5:$W$7,2,MATCH(D$12,$C$5:$W$5,0)))</f>
        <v>Διαχείριση ακίνητης περιουσίας</v>
      </c>
      <c r="E13" s="201" t="str">
        <f t="shared" ca="1" si="3"/>
        <v>Δημόσια διοίκηση και άμυνα, υποχρεωτική κοινωνική ασφάλιση</v>
      </c>
      <c r="F13" s="201" t="str">
        <f t="shared" ca="1" si="3"/>
        <v>Χρηματοπιστωτικές και ασφαλιστικές δραστηριότητες</v>
      </c>
      <c r="G13" s="201" t="str">
        <f t="shared" ca="1" si="3"/>
        <v>Επαγγελματικές, επιστημονικές και τεχνικές δραστηριότητες</v>
      </c>
      <c r="H13" s="201" t="str">
        <f t="shared" ca="1" si="3"/>
        <v>Δραστηριότητες υπηρεσιών παροχής καταλύματος και υπηρεσιών εστίασης</v>
      </c>
      <c r="I13" s="201" t="str">
        <f t="shared" ca="1" si="3"/>
        <v>Μεταφορά και αποθήκευση</v>
      </c>
      <c r="J13" s="201" t="str">
        <f t="shared" ca="1" si="3"/>
        <v>Εκπαίδευση</v>
      </c>
      <c r="K13" s="201" t="str">
        <f t="shared" ca="1" si="3"/>
        <v>Μεταποιητικές βιομηχανίες</v>
      </c>
      <c r="L13" s="201" t="str">
        <f t="shared" ca="1" si="3"/>
        <v>Ενημέρωση και επικοινωνία</v>
      </c>
      <c r="M13" s="201" t="str">
        <f t="shared" ca="1" si="3"/>
        <v>Δραστηριότητες σχετικές με την ανθρώπινη υγεία και κοινωνική μέριμνα</v>
      </c>
      <c r="N13" s="201" t="str">
        <f t="shared" ca="1" si="3"/>
        <v>Κατασκευές</v>
      </c>
      <c r="O13" s="201" t="str">
        <f t="shared" ca="1" si="3"/>
        <v>Γεωργία, δασοκομία και αλιεία</v>
      </c>
      <c r="P13" s="201" t="str">
        <f t="shared" ca="1" si="3"/>
        <v>Παραγωγή  ηλεκτρικού  ρεύματος, φυσικού αερίου, ατμού και κλιματισμού</v>
      </c>
      <c r="Q13" s="201" t="str">
        <f t="shared" ca="1" si="3"/>
        <v>Άλλες δραστηριότητες παροχής υπηρεσιών</v>
      </c>
      <c r="R13" s="201" t="str">
        <f t="shared" ca="1" si="3"/>
        <v>Τέχνες, διασκέδαση και ψυχαγωγία</v>
      </c>
      <c r="S13" s="201" t="str">
        <f t="shared" ca="1" si="3"/>
        <v>Διοικητικές και υποστηρικτικές δραστηριότητες</v>
      </c>
      <c r="T13" s="201" t="str">
        <f t="shared" ca="1" si="3"/>
        <v>Παροχή νερού, επεξεργασία λυμάτων, διαχείριση αποβλήτων και δραστηριότητες εξυγίανσης</v>
      </c>
      <c r="U13" s="201" t="str">
        <f t="shared" ca="1" si="3"/>
        <v>Δραστηριότητες νοικοκυριών ως εργοδοτών</v>
      </c>
      <c r="V13" s="201" t="str">
        <f t="shared" ca="1" si="3"/>
        <v>Ορυχεία και λατομεία</v>
      </c>
      <c r="W13" s="201" t="str">
        <f t="shared" ca="1" si="3"/>
        <v/>
      </c>
      <c r="AE13" s="201" t="str">
        <f ca="1">IF(AND($E$2=110,INDEX($AE$5:$AP$7,2,MATCH(AE$12,$AE$5:$AP$5,0))="Σύνολο της Οικονομίας"),"",INDEX($AE$5:$AP$7,2,MATCH(AE$12,$AE$5:$AP$5,0)))</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F13" s="201" t="str">
        <f t="shared" ref="AF13:AP13" ca="1" si="4">IF(AND($E$2=110,INDEX($AE$5:$AP$7,2,MATCH(AF$12,$AE$5:$AP$5,0))="Σύνολο της Οικονομίας"),"",INDEX($AE$5:$AP$7,2,MATCH(AF$12,$AE$5:$AP$5,0)))</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G13" s="201" t="str">
        <f t="shared" ca="1" si="4"/>
        <v>Διαχείριση ακίνητης περιουσίας</v>
      </c>
      <c r="AH13" s="201" t="str">
        <f t="shared" ca="1" si="4"/>
        <v>Χρηματοπιστωτικές και ασφαλιστικές δραστηριότητες</v>
      </c>
      <c r="AI13" s="201" t="str">
        <f t="shared" ca="1" si="4"/>
        <v xml:space="preserve">"Επαγγελματικές, επιστημονικές και τεχνικές δραστηριότητες" "Διοικητικές και υποστηρικτικές δραστηριότητες" </v>
      </c>
      <c r="AJ13" s="201" t="str">
        <f t="shared" ca="1" si="4"/>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K13" s="201" t="str">
        <f t="shared" ca="1" si="4"/>
        <v>Μεταποιητικές βιομηχανίες</v>
      </c>
      <c r="AL13" s="201" t="str">
        <f t="shared" ca="1" si="4"/>
        <v>Ενημέρωση και επικοινωνία</v>
      </c>
      <c r="AM13" s="201" t="str">
        <f t="shared" ca="1" si="4"/>
        <v xml:space="preserve">"Τέχνες, διασκέδαση και ψυχαγωγία" "Άλλες δραστηριότητες παροχής υπηρεσιών"  "Δραστηριότητες νοικοκυριών ως εργοδοτών" </v>
      </c>
      <c r="AN13" s="201" t="str">
        <f t="shared" ca="1" si="4"/>
        <v>Κατασκευές</v>
      </c>
      <c r="AO13" s="201" t="str">
        <f t="shared" ca="1" si="4"/>
        <v>Γεωργία, δασοκομία και αλιεία</v>
      </c>
      <c r="AP13" s="201" t="str">
        <f t="shared" ca="1" si="4"/>
        <v/>
      </c>
      <c r="AQ13" s="201" t="str">
        <f ca="1">IF(AND($E$2=110,INDEX($AQ$5:$AT$7,2,MATCH(AQ$12,$AQ$5:$AT$5,0))="Σύνολο της Οικονομίας"),"",INDEX($AQ$5:$AT$7,2,MATCH(AQ$12,$AQ$5:$AT$5,0)))</f>
        <v>Τριτογενής Τομέας</v>
      </c>
      <c r="AR13" s="201" t="str">
        <f t="shared" ref="AR13:AT13" ca="1" si="5">IF(AND($E$2=110,INDEX($AQ$5:$AT$7,2,MATCH(AR$12,$AQ$5:$AT$5,0))="Σύνολο της Οικονομίας"),"",INDEX($AQ$5:$AT$7,2,MATCH(AR$12,$AQ$5:$AT$5,0)))</f>
        <v>Δευτερογενής Τομέας</v>
      </c>
      <c r="AS13" s="201" t="str">
        <f t="shared" ca="1" si="5"/>
        <v>Πρωτογενής Τομέας</v>
      </c>
      <c r="AT13" s="201" t="str">
        <f t="shared" ca="1" si="5"/>
        <v/>
      </c>
    </row>
    <row r="14" spans="2:46" hidden="1">
      <c r="B14" s="208">
        <f>$B$7</f>
        <v>2014</v>
      </c>
      <c r="C14" s="209">
        <f ca="1">IF(C13="","",IF(C13=$AC$6,"",HLOOKUP(C$13,$C6:$W7,2,FALSE)))</f>
        <v>14.734452852476892</v>
      </c>
      <c r="D14" s="209">
        <f t="shared" ref="D14:W14" ca="1" si="6">IF(D13="","",IF(D13=$AC$6,"",HLOOKUP(D$13,$C6:$W7,2,FALSE)))</f>
        <v>11.32036538762488</v>
      </c>
      <c r="E14" s="209">
        <f t="shared" ca="1" si="6"/>
        <v>9.8181517585352189</v>
      </c>
      <c r="F14" s="209">
        <f t="shared" ca="1" si="6"/>
        <v>9.3720184157786068</v>
      </c>
      <c r="G14" s="209">
        <f t="shared" ca="1" si="6"/>
        <v>7.6312780489774896</v>
      </c>
      <c r="H14" s="209">
        <f t="shared" ca="1" si="6"/>
        <v>6.9808825236886074</v>
      </c>
      <c r="I14" s="209">
        <f t="shared" ca="1" si="6"/>
        <v>6.5570873992256073</v>
      </c>
      <c r="J14" s="209">
        <f t="shared" ca="1" si="6"/>
        <v>6.4922813252495066</v>
      </c>
      <c r="K14" s="209">
        <f t="shared" ca="1" si="6"/>
        <v>5.0085566734480622</v>
      </c>
      <c r="L14" s="209">
        <f t="shared" ca="1" si="6"/>
        <v>4.664649075424931</v>
      </c>
      <c r="M14" s="209">
        <f t="shared" ca="1" si="6"/>
        <v>4.085054343710719</v>
      </c>
      <c r="N14" s="209">
        <f t="shared" ca="1" si="6"/>
        <v>2.7505666587578435</v>
      </c>
      <c r="O14" s="209">
        <f t="shared" ca="1" si="6"/>
        <v>2.3303683660539853</v>
      </c>
      <c r="P14" s="209">
        <f t="shared" ca="1" si="6"/>
        <v>1.8184824146478133</v>
      </c>
      <c r="Q14" s="209">
        <f t="shared" ca="1" si="6"/>
        <v>1.6749246558399926</v>
      </c>
      <c r="R14" s="209">
        <f t="shared" ca="1" si="6"/>
        <v>1.4911707245659822</v>
      </c>
      <c r="S14" s="209">
        <f t="shared" ca="1" si="6"/>
        <v>1.1229056342791948</v>
      </c>
      <c r="T14" s="209">
        <f t="shared" ca="1" si="6"/>
        <v>1.0761468214103618</v>
      </c>
      <c r="U14" s="209">
        <f t="shared" ca="1" si="6"/>
        <v>0.9612375120525416</v>
      </c>
      <c r="V14" s="209">
        <f t="shared" ca="1" si="6"/>
        <v>0.10948251056332695</v>
      </c>
      <c r="W14" s="209" t="str">
        <f t="shared" ca="1" si="6"/>
        <v/>
      </c>
      <c r="AD14" s="208">
        <f>$B$7</f>
        <v>2014</v>
      </c>
      <c r="AE14" s="209">
        <f ca="1">IF(AE13="","",IF(AE13=$AC$6,"",HLOOKUP(AE$13,$AE6:$AP7,2,FALSE)))</f>
        <v>28.272422775391103</v>
      </c>
      <c r="AF14" s="209">
        <f t="shared" ref="AF14:AP14" ca="1" si="7">IF(AF13="","",IF(AF13=$AC$6,"",HLOOKUP(AF$13,$AE6:$AP7,2,FALSE)))</f>
        <v>20.395487427495443</v>
      </c>
      <c r="AG14" s="209">
        <f t="shared" ca="1" si="7"/>
        <v>11.32036538762488</v>
      </c>
      <c r="AH14" s="209">
        <f t="shared" ca="1" si="7"/>
        <v>9.3720184157786068</v>
      </c>
      <c r="AI14" s="209">
        <f t="shared" ca="1" si="7"/>
        <v>8.7541836832566844</v>
      </c>
      <c r="AJ14" s="209">
        <f t="shared" ca="1" si="7"/>
        <v>8.0126684200695628</v>
      </c>
      <c r="AK14" s="209">
        <f t="shared" ca="1" si="7"/>
        <v>5.0085566734480622</v>
      </c>
      <c r="AL14" s="209">
        <f t="shared" ca="1" si="7"/>
        <v>4.664649075424931</v>
      </c>
      <c r="AM14" s="209">
        <f t="shared" ca="1" si="7"/>
        <v>4.127332892458516</v>
      </c>
      <c r="AN14" s="209">
        <f t="shared" ca="1" si="7"/>
        <v>2.7505666587578435</v>
      </c>
      <c r="AO14" s="209">
        <f t="shared" ca="1" si="7"/>
        <v>2.3303683660539853</v>
      </c>
      <c r="AP14" s="209" t="str">
        <f t="shared" ca="1" si="7"/>
        <v/>
      </c>
      <c r="AQ14" s="209">
        <f ca="1">IF(AQ13="","",IF(AQ13=$AC$6,"",HLOOKUP(AQ$13,$AQ6:$AT7,2,FALSE)))</f>
        <v>86.906459657430176</v>
      </c>
      <c r="AR14" s="209">
        <f t="shared" ref="AR14:AT14" ca="1" si="8">IF(AR13="","",IF(AR13=$AC$6,"",HLOOKUP(AR$13,$AQ6:$AT7,2,FALSE)))</f>
        <v>10.65375256826408</v>
      </c>
      <c r="AS14" s="209">
        <f t="shared" ca="1" si="8"/>
        <v>2.4398508766173124</v>
      </c>
      <c r="AT14" s="209" t="str">
        <f t="shared" ca="1" si="8"/>
        <v/>
      </c>
    </row>
    <row r="15" spans="2:46" hidden="1">
      <c r="B15" s="214" t="str">
        <f>"Σύνολο της Οικονομίας "&amp;B14</f>
        <v>Σύνολο της Οικονομίας 2014</v>
      </c>
      <c r="C15" s="198" t="str">
        <f>IF(E2=110,"",IF(C13=$AC$6,HLOOKUP(C$13,$C6:$W7,2,FALSE),""))</f>
        <v/>
      </c>
      <c r="D15" s="198" t="str">
        <f t="shared" ref="D15:W15" ca="1" si="9">IF(F2=110,"",IF(D13=$AC$6,HLOOKUP(D$13,$C6:$W7,2,FALSE),""))</f>
        <v/>
      </c>
      <c r="E15" s="198" t="str">
        <f t="shared" ca="1" si="9"/>
        <v/>
      </c>
      <c r="F15" s="198" t="str">
        <f t="shared" ca="1" si="9"/>
        <v/>
      </c>
      <c r="G15" s="198" t="str">
        <f t="shared" ca="1" si="9"/>
        <v/>
      </c>
      <c r="H15" s="198" t="str">
        <f t="shared" ca="1" si="9"/>
        <v/>
      </c>
      <c r="I15" s="198" t="str">
        <f t="shared" ca="1" si="9"/>
        <v/>
      </c>
      <c r="J15" s="198" t="str">
        <f t="shared" ca="1" si="9"/>
        <v/>
      </c>
      <c r="K15" s="198" t="str">
        <f t="shared" ca="1" si="9"/>
        <v/>
      </c>
      <c r="L15" s="198" t="str">
        <f t="shared" ca="1" si="9"/>
        <v/>
      </c>
      <c r="M15" s="198" t="str">
        <f t="shared" ca="1" si="9"/>
        <v/>
      </c>
      <c r="N15" s="198" t="str">
        <f t="shared" ca="1" si="9"/>
        <v/>
      </c>
      <c r="O15" s="198" t="str">
        <f t="shared" ca="1" si="9"/>
        <v/>
      </c>
      <c r="P15" s="198" t="str">
        <f t="shared" ca="1" si="9"/>
        <v/>
      </c>
      <c r="Q15" s="198" t="str">
        <f t="shared" ca="1" si="9"/>
        <v/>
      </c>
      <c r="R15" s="198" t="str">
        <f t="shared" ca="1" si="9"/>
        <v/>
      </c>
      <c r="S15" s="198" t="str">
        <f t="shared" ca="1" si="9"/>
        <v/>
      </c>
      <c r="T15" s="198" t="str">
        <f t="shared" ca="1" si="9"/>
        <v/>
      </c>
      <c r="U15" s="198" t="str">
        <f t="shared" ca="1" si="9"/>
        <v/>
      </c>
      <c r="V15" s="198" t="str">
        <f t="shared" ca="1" si="9"/>
        <v/>
      </c>
      <c r="W15" s="198" t="str">
        <f t="shared" ca="1" si="9"/>
        <v/>
      </c>
      <c r="AD15" s="214" t="str">
        <f>"Σύνολο της Οικονομίας "&amp;AD14</f>
        <v>Σύνολο της Οικονομίας 2014</v>
      </c>
      <c r="AE15" s="198" t="str">
        <f>IF(E2=110,"",IF(AE13=$AC$6,HLOOKUP(AE$13,$AE6:$AP7,2,FALSE),""))</f>
        <v/>
      </c>
      <c r="AF15" s="198" t="str">
        <f t="shared" ref="AF15:AP15" ca="1" si="10">IF(F2=110,"",IF(AF13=$AC$6,HLOOKUP(AF$13,$AE6:$AP7,2,FALSE),""))</f>
        <v/>
      </c>
      <c r="AG15" s="198" t="str">
        <f t="shared" ca="1" si="10"/>
        <v/>
      </c>
      <c r="AH15" s="198" t="str">
        <f t="shared" ca="1" si="10"/>
        <v/>
      </c>
      <c r="AI15" s="198" t="str">
        <f t="shared" ca="1" si="10"/>
        <v/>
      </c>
      <c r="AJ15" s="198" t="str">
        <f t="shared" ca="1" si="10"/>
        <v/>
      </c>
      <c r="AK15" s="198" t="str">
        <f t="shared" ca="1" si="10"/>
        <v/>
      </c>
      <c r="AL15" s="198" t="str">
        <f t="shared" ca="1" si="10"/>
        <v/>
      </c>
      <c r="AM15" s="198" t="str">
        <f t="shared" ca="1" si="10"/>
        <v/>
      </c>
      <c r="AN15" s="198" t="str">
        <f t="shared" ca="1" si="10"/>
        <v/>
      </c>
      <c r="AO15" s="198" t="str">
        <f t="shared" ca="1" si="10"/>
        <v/>
      </c>
      <c r="AP15" s="198" t="str">
        <f t="shared" ca="1" si="10"/>
        <v/>
      </c>
      <c r="AQ15" s="198" t="str">
        <f ca="1">IF(Q2=110,"",IF(AQ13=$AC$6,HLOOKUP(AQ$13,$AQ6:$AT7,2,FALSE),""))</f>
        <v/>
      </c>
      <c r="AR15" s="198" t="str">
        <f t="shared" ref="AR15:AT15" ca="1" si="11">IF(R2=110,"",IF(AR13=$AC$6,HLOOKUP(AR$13,$AQ6:$AT7,2,FALSE),""))</f>
        <v/>
      </c>
      <c r="AS15" s="198" t="str">
        <f t="shared" ca="1" si="11"/>
        <v/>
      </c>
      <c r="AT15" s="198" t="str">
        <f t="shared" ca="1" si="11"/>
        <v/>
      </c>
    </row>
    <row r="16" spans="2:46" hidden="1"/>
    <row r="17" spans="3:28" ht="186" hidden="1" customHeight="1">
      <c r="C17" s="201" t="str">
        <f>$AQ$6</f>
        <v>Πρωτογενής Τομέας</v>
      </c>
      <c r="D17" s="201" t="str">
        <f>C6</f>
        <v>Γεωργία, δασοκομία και αλιεία</v>
      </c>
      <c r="E17" s="201" t="str">
        <f>D6</f>
        <v>Ορυχεία και λατομεία</v>
      </c>
      <c r="F17" s="201" t="str">
        <f>AR6</f>
        <v>Δευτερογενής Τομέας</v>
      </c>
      <c r="G17" s="201" t="str">
        <f>E6</f>
        <v>Μεταποιητικές βιομηχανίες</v>
      </c>
      <c r="H17" s="201" t="str">
        <f t="shared" ref="H17:J17" si="12">F6</f>
        <v>Παραγωγή  ηλεκτρικού  ρεύματος, φυσικού αερίου, ατμού και κλιματισμού</v>
      </c>
      <c r="I17" s="201" t="str">
        <f t="shared" si="12"/>
        <v>Παροχή νερού, επεξεργασία λυμάτων, διαχείριση αποβλήτων και δραστηριότητες εξυγίανσης</v>
      </c>
      <c r="J17" s="201" t="str">
        <f t="shared" si="12"/>
        <v>Κατασκευές</v>
      </c>
      <c r="K17" s="201" t="str">
        <f>AS6</f>
        <v>Τριτογενής Τομέας</v>
      </c>
      <c r="L17" s="201" t="str">
        <f>I6</f>
        <v>Χονδρικό και λιανικό εμπόριο, επισκευή μηχανοκινήτων οχημάτων και μοτοσικλετών</v>
      </c>
      <c r="M17" s="201" t="str">
        <f t="shared" ref="M17:AB17" si="13">J6</f>
        <v>Μεταφορά και αποθήκευση</v>
      </c>
      <c r="N17" s="201" t="str">
        <f t="shared" si="13"/>
        <v>Δραστηριότητες υπηρεσιών παροχής καταλύματος και υπηρεσιών εστίασης</v>
      </c>
      <c r="O17" s="201" t="str">
        <f t="shared" si="13"/>
        <v>Ενημέρωση και επικοινωνία</v>
      </c>
      <c r="P17" s="201" t="str">
        <f t="shared" si="13"/>
        <v>Χρηματοπιστωτικές και ασφαλιστικές δραστηριότητες</v>
      </c>
      <c r="Q17" s="201" t="str">
        <f t="shared" si="13"/>
        <v>Διαχείριση ακίνητης περιουσίας</v>
      </c>
      <c r="R17" s="201" t="str">
        <f t="shared" si="13"/>
        <v>Επαγγελματικές, επιστημονικές και τεχνικές δραστηριότητες</v>
      </c>
      <c r="S17" s="201" t="str">
        <f t="shared" si="13"/>
        <v>Διοικητικές και υποστηρικτικές δραστηριότητες</v>
      </c>
      <c r="T17" s="201" t="str">
        <f t="shared" si="13"/>
        <v>Δημόσια διοίκηση και άμυνα, υποχρεωτική κοινωνική ασφάλιση</v>
      </c>
      <c r="U17" s="201" t="str">
        <f t="shared" si="13"/>
        <v>Εκπαίδευση</v>
      </c>
      <c r="V17" s="201" t="str">
        <f t="shared" si="13"/>
        <v>Δραστηριότητες σχετικές με την ανθρώπινη υγεία και κοινωνική μέριμνα</v>
      </c>
      <c r="W17" s="201" t="str">
        <f t="shared" si="13"/>
        <v>Τέχνες, διασκέδαση και ψυχαγωγία</v>
      </c>
      <c r="X17" s="201" t="str">
        <f t="shared" si="13"/>
        <v>Άλλες δραστηριότητες παροχής υπηρεσιών</v>
      </c>
      <c r="Y17" s="201" t="str">
        <f t="shared" si="13"/>
        <v>Δραστηριότητες νοικοκυριών ως εργοδοτών</v>
      </c>
      <c r="Z17" s="201" t="str">
        <f t="shared" si="13"/>
        <v>Σύνολο της Οικονομίας</v>
      </c>
      <c r="AA17" s="364" t="str">
        <f t="shared" si="13"/>
        <v/>
      </c>
      <c r="AB17" s="364" t="str">
        <f t="shared" si="13"/>
        <v/>
      </c>
    </row>
    <row r="18" spans="3:28" hidden="1">
      <c r="C18" s="208" t="str">
        <f>IF(ISNA(HLOOKUP(C$17,$C$6:$W$7,2,FALSE)),"",HLOOKUP(C$17,$C$6:$W$7,2,FALSE))</f>
        <v/>
      </c>
      <c r="D18" s="208">
        <f t="shared" ref="D18:Z18" ca="1" si="14">IF(ISNA(HLOOKUP(D$17,$C$6:$W$7,2,FALSE)),"",HLOOKUP(D$17,$C$6:$W$7,2,FALSE))</f>
        <v>2.3303683660539853</v>
      </c>
      <c r="E18" s="208">
        <f t="shared" ca="1" si="14"/>
        <v>0.10948251056332695</v>
      </c>
      <c r="F18" s="208" t="str">
        <f t="shared" si="14"/>
        <v/>
      </c>
      <c r="G18" s="208">
        <f t="shared" ca="1" si="14"/>
        <v>5.0085566734480622</v>
      </c>
      <c r="H18" s="208">
        <f t="shared" ca="1" si="14"/>
        <v>1.8184824146478133</v>
      </c>
      <c r="I18" s="208">
        <f t="shared" ca="1" si="14"/>
        <v>1.0761468214103618</v>
      </c>
      <c r="J18" s="208">
        <f t="shared" ca="1" si="14"/>
        <v>2.7505666587578435</v>
      </c>
      <c r="K18" s="208" t="str">
        <f t="shared" si="14"/>
        <v/>
      </c>
      <c r="L18" s="208">
        <f t="shared" ca="1" si="14"/>
        <v>14.734452852476892</v>
      </c>
      <c r="M18" s="208">
        <f t="shared" ca="1" si="14"/>
        <v>6.5570873992256073</v>
      </c>
      <c r="N18" s="208">
        <f t="shared" ca="1" si="14"/>
        <v>6.9808825236886074</v>
      </c>
      <c r="O18" s="208">
        <f t="shared" ca="1" si="14"/>
        <v>4.664649075424931</v>
      </c>
      <c r="P18" s="208">
        <f t="shared" ca="1" si="14"/>
        <v>9.3720184157786068</v>
      </c>
      <c r="Q18" s="208">
        <f t="shared" ca="1" si="14"/>
        <v>11.32036538762488</v>
      </c>
      <c r="R18" s="208">
        <f t="shared" ca="1" si="14"/>
        <v>7.6312780489774896</v>
      </c>
      <c r="S18" s="208">
        <f t="shared" ca="1" si="14"/>
        <v>1.1229056342791948</v>
      </c>
      <c r="T18" s="208">
        <f t="shared" ca="1" si="14"/>
        <v>9.8181517585352189</v>
      </c>
      <c r="U18" s="208">
        <f t="shared" ca="1" si="14"/>
        <v>6.4922813252495066</v>
      </c>
      <c r="V18" s="208">
        <f t="shared" ca="1" si="14"/>
        <v>4.085054343710719</v>
      </c>
      <c r="W18" s="208">
        <f t="shared" ca="1" si="14"/>
        <v>1.4911707245659822</v>
      </c>
      <c r="X18" s="208">
        <f t="shared" ca="1" si="14"/>
        <v>1.6749246558399926</v>
      </c>
      <c r="Y18" s="208">
        <f t="shared" ca="1" si="14"/>
        <v>0.9612375120525416</v>
      </c>
      <c r="Z18" s="208">
        <f t="shared" ca="1" si="14"/>
        <v>0</v>
      </c>
    </row>
    <row r="19" spans="3:28" hidden="1">
      <c r="C19" s="208">
        <f ca="1">IF(ISNA(HLOOKUP(C$17,$AQ$6:$AS$7,2,FALSE)),"",HLOOKUP(C$17,$AQ$6:$AS$7,2,FALSE))</f>
        <v>2.4398508766173124</v>
      </c>
      <c r="D19" s="208" t="str">
        <f t="shared" ref="D19:Z19" si="15">IF(ISNA(HLOOKUP(D$17,$AQ$6:$AS$7,2,FALSE)),"",HLOOKUP(D$17,$AQ$6:$AS$7,2,FALSE))</f>
        <v/>
      </c>
      <c r="E19" s="208" t="str">
        <f t="shared" si="15"/>
        <v/>
      </c>
      <c r="F19" s="208">
        <f t="shared" ca="1" si="15"/>
        <v>10.65375256826408</v>
      </c>
      <c r="G19" s="208" t="str">
        <f t="shared" si="15"/>
        <v/>
      </c>
      <c r="H19" s="208" t="str">
        <f t="shared" si="15"/>
        <v/>
      </c>
      <c r="I19" s="208" t="str">
        <f t="shared" si="15"/>
        <v/>
      </c>
      <c r="J19" s="208" t="str">
        <f t="shared" si="15"/>
        <v/>
      </c>
      <c r="K19" s="208">
        <f t="shared" ca="1" si="15"/>
        <v>86.906459657430176</v>
      </c>
      <c r="L19" s="208" t="str">
        <f t="shared" si="15"/>
        <v/>
      </c>
      <c r="M19" s="208" t="str">
        <f t="shared" si="15"/>
        <v/>
      </c>
      <c r="N19" s="208" t="str">
        <f t="shared" si="15"/>
        <v/>
      </c>
      <c r="O19" s="208" t="str">
        <f t="shared" si="15"/>
        <v/>
      </c>
      <c r="P19" s="208" t="str">
        <f t="shared" si="15"/>
        <v/>
      </c>
      <c r="Q19" s="208" t="str">
        <f t="shared" si="15"/>
        <v/>
      </c>
      <c r="R19" s="208" t="str">
        <f t="shared" si="15"/>
        <v/>
      </c>
      <c r="S19" s="208" t="str">
        <f t="shared" si="15"/>
        <v/>
      </c>
      <c r="T19" s="208" t="str">
        <f t="shared" si="15"/>
        <v/>
      </c>
      <c r="U19" s="208" t="str">
        <f t="shared" si="15"/>
        <v/>
      </c>
      <c r="V19" s="208" t="str">
        <f t="shared" si="15"/>
        <v/>
      </c>
      <c r="W19" s="208" t="str">
        <f t="shared" si="15"/>
        <v/>
      </c>
      <c r="X19" s="208" t="str">
        <f t="shared" si="15"/>
        <v/>
      </c>
      <c r="Y19" s="208" t="str">
        <f t="shared" si="15"/>
        <v/>
      </c>
      <c r="Z19" s="208" t="str">
        <f t="shared" si="15"/>
        <v/>
      </c>
    </row>
    <row r="20" spans="3:28" hidden="1"/>
  </sheetData>
  <conditionalFormatting sqref="C13:W13 AE13:AP13">
    <cfRule type="cellIs" dxfId="20" priority="18" operator="equal">
      <formula>$AC$6</formula>
    </cfRule>
  </conditionalFormatting>
  <conditionalFormatting sqref="C14:W14 AE14:AP14">
    <cfRule type="expression" dxfId="19" priority="13">
      <formula>(OR(C14&lt;20,C14&gt;500))</formula>
    </cfRule>
    <cfRule type="cellIs" dxfId="18" priority="15" operator="between">
      <formula>20</formula>
      <formula>500</formula>
    </cfRule>
  </conditionalFormatting>
  <conditionalFormatting sqref="C14:W14 AE14:AP14">
    <cfRule type="expression" dxfId="17" priority="19">
      <formula>OFFSET(C$14,-1,0)=$AC$6</formula>
    </cfRule>
  </conditionalFormatting>
  <conditionalFormatting sqref="AQ13:AT13">
    <cfRule type="cellIs" dxfId="16" priority="5" operator="equal">
      <formula>$AC$6</formula>
    </cfRule>
  </conditionalFormatting>
  <conditionalFormatting sqref="AQ14:AT14">
    <cfRule type="expression" dxfId="15" priority="2">
      <formula>(OR(AQ14&lt;20,AQ14&gt;500))</formula>
    </cfRule>
    <cfRule type="cellIs" dxfId="14" priority="3" operator="between">
      <formula>20</formula>
      <formula>500</formula>
    </cfRule>
  </conditionalFormatting>
  <conditionalFormatting sqref="AQ14:AT14">
    <cfRule type="expression" dxfId="13" priority="4">
      <formula>OFFSET(AQ$14,-1,0)=$AC$6</formula>
    </cfRule>
  </conditionalFormatting>
  <conditionalFormatting sqref="C17:Z17">
    <cfRule type="cellIs" dxfId="12" priority="1" operator="equal">
      <formula>$AC$6</formula>
    </cfRule>
  </conditionalFormatting>
  <dataValidations count="2">
    <dataValidation type="list" allowBlank="1" showInputMessage="1" showErrorMessage="1" sqref="C2">
      <formula1>Years_list</formula1>
    </dataValidation>
    <dataValidation type="list" allowBlank="1" showInputMessage="1" showErrorMessage="1" sqref="B2">
      <formula1>Indices_and_perc_Change</formula1>
    </dataValidation>
  </dataValidations>
  <pageMargins left="0.7" right="0.7" top="0.75" bottom="0.75" header="0.3" footer="0.3"/>
  <pageSetup orientation="portrait" verticalDpi="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1:AI20"/>
  <sheetViews>
    <sheetView topLeftCell="B1" zoomScale="95" zoomScaleNormal="95" workbookViewId="0">
      <selection activeCell="B2" sqref="B2"/>
    </sheetView>
  </sheetViews>
  <sheetFormatPr defaultColWidth="9.125" defaultRowHeight="15"/>
  <cols>
    <col min="1" max="1" width="9.125" style="198"/>
    <col min="2" max="2" width="56.25" style="198" customWidth="1"/>
    <col min="3" max="35" width="7.875" style="240" customWidth="1"/>
    <col min="36" max="16384" width="9.125" style="198"/>
  </cols>
  <sheetData>
    <row r="1" spans="2:35">
      <c r="B1" s="198" t="s">
        <v>398</v>
      </c>
      <c r="C1" s="198" t="s">
        <v>325</v>
      </c>
    </row>
    <row r="2" spans="2:35" ht="34.5" customHeight="1">
      <c r="B2" s="239" t="s">
        <v>321</v>
      </c>
      <c r="C2" s="241">
        <v>2014</v>
      </c>
    </row>
    <row r="5" spans="2:35">
      <c r="B5" s="206" t="s">
        <v>161</v>
      </c>
      <c r="C5" s="247">
        <f ca="1">IF(ISERROR(RANK(C8,$C$8:$AG$8,0)),31-COUNTA($C$8:$AG$8)+COUNT($C$8:$AG$8)+1+COUNTIF($C$8:C8,C8)-1,RANK(C8,$C$8:$AG$8,0)+COUNTIF($C$8:C8,C8)-1)</f>
        <v>1</v>
      </c>
      <c r="D5" s="247">
        <f ca="1">IF(ISERROR(RANK(D8,$C$8:$AG$8,0)),31-COUNTA($C$8:$AG$8)+COUNT($C$8:$AG$8)+1+COUNTIF($C$8:D8,D8)-1,RANK(D8,$C$8:$AG$8,0)+COUNTIF($C$8:D8,D8)-1)</f>
        <v>2</v>
      </c>
      <c r="E5" s="247">
        <f ca="1">IF(ISERROR(RANK(E8,$C$8:$AG$8,0)),31-COUNTA($C$8:$AG$8)+COUNT($C$8:$AG$8)+1+COUNTIF($C$8:E8,E8)-1,RANK(E8,$C$8:$AG$8,0)+COUNTIF($C$8:E8,E8)-1)</f>
        <v>3</v>
      </c>
      <c r="F5" s="247">
        <f ca="1">IF(ISERROR(RANK(F8,$C$8:$AG$8,0)),31-COUNTA($C$8:$AG$8)+COUNT($C$8:$AG$8)+1+COUNTIF($C$8:F8,F8)-1,RANK(F8,$C$8:$AG$8,0)+COUNTIF($C$8:F8,F8)-1)</f>
        <v>4</v>
      </c>
      <c r="G5" s="247">
        <f ca="1">IF(ISERROR(RANK(G8,$C$8:$AG$8,0)),31-COUNTA($C$8:$AG$8)+COUNT($C$8:$AG$8)+1+COUNTIF($C$8:G8,G8)-1,RANK(G8,$C$8:$AG$8,0)+COUNTIF($C$8:G8,G8)-1)</f>
        <v>5</v>
      </c>
      <c r="H5" s="247">
        <f ca="1">IF(ISERROR(RANK(H8,$C$8:$AG$8,0)),31-COUNTA($C$8:$AG$8)+COUNT($C$8:$AG$8)+1+COUNTIF($C$8:H8,H8)-1,RANK(H8,$C$8:$AG$8,0)+COUNTIF($C$8:H8,H8)-1)</f>
        <v>6</v>
      </c>
      <c r="I5" s="247">
        <f ca="1">IF(ISERROR(RANK(I8,$C$8:$AG$8,0)),31-COUNTA($C$8:$AG$8)+COUNT($C$8:$AG$8)+1+COUNTIF($C$8:I8,I8)-1,RANK(I8,$C$8:$AG$8,0)+COUNTIF($C$8:I8,I8)-1)</f>
        <v>7</v>
      </c>
      <c r="J5" s="247">
        <f ca="1">IF(ISERROR(RANK(J8,$C$8:$AG$8,0)),31-COUNTA($C$8:$AG$8)+COUNT($C$8:$AG$8)+1+COUNTIF($C$8:J8,J8)-1,RANK(J8,$C$8:$AG$8,0)+COUNTIF($C$8:J8,J8)-1)</f>
        <v>8</v>
      </c>
      <c r="K5" s="247">
        <f ca="1">IF(ISERROR(RANK(K8,$C$8:$AG$8,0)),31-COUNTA($C$8:$AG$8)+COUNT($C$8:$AG$8)+1+COUNTIF($C$8:K8,K8)-1,RANK(K8,$C$8:$AG$8,0)+COUNTIF($C$8:K8,K8)-1)</f>
        <v>9</v>
      </c>
      <c r="L5" s="247">
        <f ca="1">IF(ISERROR(RANK(L8,$C$8:$AG$8,0)),31-COUNTA($C$8:$AG$8)+COUNT($C$8:$AG$8)+1+COUNTIF($C$8:L8,L8)-1,RANK(L8,$C$8:$AG$8,0)+COUNTIF($C$8:L8,L8)-1)</f>
        <v>10</v>
      </c>
      <c r="M5" s="247">
        <f ca="1">IF(ISERROR(RANK(M8,$C$8:$AG$8,0)),31-COUNTA($C$8:$AG$8)+COUNT($C$8:$AG$8)+1+COUNTIF($C$8:M8,M8)-1,RANK(M8,$C$8:$AG$8,0)+COUNTIF($C$8:M8,M8)-1)</f>
        <v>11</v>
      </c>
      <c r="N5" s="247">
        <f ca="1">IF(ISERROR(RANK(N8,$C$8:$AG$8,0)),31-COUNTA($C$8:$AG$8)+COUNT($C$8:$AG$8)+1+COUNTIF($C$8:N8,N8)-1,RANK(N8,$C$8:$AG$8,0)+COUNTIF($C$8:N8,N8)-1)</f>
        <v>12</v>
      </c>
      <c r="O5" s="247">
        <f ca="1">IF(ISERROR(RANK(O8,$C$8:$AG$8,0)),31-COUNTA($C$8:$AG$8)+COUNT($C$8:$AG$8)+1+COUNTIF($C$8:O8,O8)-1,RANK(O8,$C$8:$AG$8,0)+COUNTIF($C$8:O8,O8)-1)</f>
        <v>13</v>
      </c>
      <c r="P5" s="247">
        <f ca="1">IF(ISERROR(RANK(P8,$C$8:$AG$8,0)),31-COUNTA($C$8:$AG$8)+COUNT($C$8:$AG$8)+1+COUNTIF($C$8:P8,P8)-1,RANK(P8,$C$8:$AG$8,0)+COUNTIF($C$8:P8,P8)-1)</f>
        <v>14</v>
      </c>
      <c r="Q5" s="247">
        <f ca="1">IF(ISERROR(RANK(Q8,$C$8:$AG$8,0)),31-COUNTA($C$8:$AG$8)+COUNT($C$8:$AG$8)+1+COUNTIF($C$8:Q8,Q8)-1,RANK(Q8,$C$8:$AG$8,0)+COUNTIF($C$8:Q8,Q8)-1)</f>
        <v>15</v>
      </c>
      <c r="R5" s="247">
        <f ca="1">IF(ISERROR(RANK(R8,$C$8:$AG$8,0)),31-COUNTA($C$8:$AG$8)+COUNT($C$8:$AG$8)+1+COUNTIF($C$8:R8,R8)-1,RANK(R8,$C$8:$AG$8,0)+COUNTIF($C$8:R8,R8)-1)</f>
        <v>16</v>
      </c>
      <c r="S5" s="247">
        <f ca="1">IF(ISERROR(RANK(S8,$C$8:$AG$8,0)),31-COUNTA($C$8:$AG$8)+COUNT($C$8:$AG$8)+1+COUNTIF($C$8:S8,S8)-1,RANK(S8,$C$8:$AG$8,0)+COUNTIF($C$8:S8,S8)-1)</f>
        <v>17</v>
      </c>
      <c r="T5" s="247">
        <f ca="1">IF(ISERROR(RANK(T8,$C$8:$AG$8,0)),31-COUNTA($C$8:$AG$8)+COUNT($C$8:$AG$8)+1+COUNTIF($C$8:T8,T8)-1,RANK(T8,$C$8:$AG$8,0)+COUNTIF($C$8:T8,T8)-1)</f>
        <v>18</v>
      </c>
      <c r="U5" s="247">
        <f ca="1">IF(ISERROR(RANK(U8,$C$8:$AG$8,0)),31-COUNTA($C$8:$AG$8)+COUNT($C$8:$AG$8)+1+COUNTIF($C$8:U8,U8)-1,RANK(U8,$C$8:$AG$8,0)+COUNTIF($C$8:U8,U8)-1)</f>
        <v>19</v>
      </c>
      <c r="V5" s="247">
        <f ca="1">IF(ISERROR(RANK(V8,$C$8:$AG$8,0)),31-COUNTA($C$8:$AG$8)+COUNT($C$8:$AG$8)+1+COUNTIF($C$8:V8,V8)-1,RANK(V8,$C$8:$AG$8,0)+COUNTIF($C$8:V8,V8)-1)</f>
        <v>20</v>
      </c>
      <c r="W5" s="247">
        <f ca="1">IF(ISERROR(RANK(W8,$C$8:$AG$8,0)),31-COUNTA($C$8:$AG$8)+COUNT($C$8:$AG$8)+1+COUNTIF($C$8:W8,W8)-1,RANK(W8,$C$8:$AG$8,0)+COUNTIF($C$8:W8,W8)-1)</f>
        <v>21</v>
      </c>
      <c r="X5" s="247">
        <f ca="1">IF(ISERROR(RANK(X8,$C$8:$AG$8,0)),31-COUNTA($C$8:$AG$8)+COUNT($C$8:$AG$8)+1+COUNTIF($C$8:X8,X8)-1,RANK(X8,$C$8:$AG$8,0)+COUNTIF($C$8:X8,X8)-1)</f>
        <v>22</v>
      </c>
      <c r="Y5" s="247">
        <f ca="1">IF(ISERROR(RANK(Y8,$C$8:$AG$8,0)),31-COUNTA($C$8:$AG$8)+COUNT($C$8:$AG$8)+1+COUNTIF($C$8:Y8,Y8)-1,RANK(Y8,$C$8:$AG$8,0)+COUNTIF($C$8:Y8,Y8)-1)</f>
        <v>23</v>
      </c>
      <c r="Z5" s="247">
        <f ca="1">IF(ISERROR(RANK(Z8,$C$8:$AG$8,0)),31-COUNTA($C$8:$AG$8)+COUNT($C$8:$AG$8)+1+COUNTIF($C$8:Z8,Z8)-1,RANK(Z8,$C$8:$AG$8,0)+COUNTIF($C$8:Z8,Z8)-1)</f>
        <v>24</v>
      </c>
      <c r="AA5" s="247">
        <f ca="1">IF(ISERROR(RANK(AA8,$C$8:$AG$8,0)),31-COUNTA($C$8:$AG$8)+COUNT($C$8:$AG$8)+1+COUNTIF($C$8:AA8,AA8)-1,RANK(AA8,$C$8:$AG$8,0)+COUNTIF($C$8:AA8,AA8)-1)</f>
        <v>25</v>
      </c>
      <c r="AB5" s="247">
        <f ca="1">IF(ISERROR(RANK(AB8,$C$8:$AG$8,0)),31-COUNTA($C$8:$AG$8)+COUNT($C$8:$AG$8)+1+COUNTIF($C$8:AB8,AB8)-1,RANK(AB8,$C$8:$AG$8,0)+COUNTIF($C$8:AB8,AB8)-1)</f>
        <v>26</v>
      </c>
      <c r="AC5" s="247">
        <f ca="1">IF(ISERROR(RANK(AC8,$C$8:$AG$8,0)),31-COUNTA($C$8:$AG$8)+COUNT($C$8:$AG$8)+1+COUNTIF($C$8:AC8,AC8)-1,RANK(AC8,$C$8:$AG$8,0)+COUNTIF($C$8:AC8,AC8)-1)</f>
        <v>27</v>
      </c>
      <c r="AD5" s="247">
        <f ca="1">IF(ISERROR(RANK(AD8,$C$8:$AG$8,0)),31-COUNTA($C$8:$AG$8)+COUNT($C$8:$AG$8)+1+COUNTIF($C$8:AD8,AD8)-1,RANK(AD8,$C$8:$AG$8,0)+COUNTIF($C$8:AD8,AD8)-1)</f>
        <v>28</v>
      </c>
      <c r="AE5" s="247">
        <f ca="1">IF(ISERROR(RANK(AE8,$C$8:$AG$8,0)),31-COUNTA($C$8:$AG$8)+COUNT($C$8:$AG$8)+1+COUNTIF($C$8:AE8,AE8)-1,RANK(AE8,$C$8:$AG$8,0)+COUNTIF($C$8:AE8,AE8)-1)</f>
        <v>29</v>
      </c>
      <c r="AF5" s="247">
        <f ca="1">IF(ISERROR(RANK(AF8,$C$8:$AG$8,0)),31-COUNTA($C$8:$AG$8)+COUNT($C$8:$AG$8)+1+COUNTIF($C$8:AF8,AF8)-1,RANK(AF8,$C$8:$AG$8,0)+COUNTIF($C$8:AF8,AF8)-1)</f>
        <v>30</v>
      </c>
      <c r="AG5" s="247">
        <f ca="1">IF(ISERROR(RANK(AG8,$C$8:$AG$8,0)),31-COUNTA($C$8:$AG$8)+COUNT($C$8:$AG$8)+1+COUNTIF($C$8:AG8,AG8)-1,RANK(AG8,$C$8:$AG$8,0)+COUNTIF($C$8:AG8,AG8)-1)</f>
        <v>31</v>
      </c>
      <c r="AH5" s="198"/>
      <c r="AI5" s="198"/>
    </row>
    <row r="6" spans="2:35" ht="216.75">
      <c r="B6" s="206"/>
      <c r="C6" s="201" t="s">
        <v>558</v>
      </c>
      <c r="D6" s="201" t="s">
        <v>565</v>
      </c>
      <c r="E6" s="201" t="s">
        <v>185</v>
      </c>
      <c r="F6" s="201" t="s">
        <v>186</v>
      </c>
      <c r="G6" s="201" t="s">
        <v>187</v>
      </c>
      <c r="H6" s="201" t="s">
        <v>188</v>
      </c>
      <c r="I6" s="201" t="s">
        <v>520</v>
      </c>
      <c r="J6" s="201" t="s">
        <v>190</v>
      </c>
      <c r="K6" s="201" t="s">
        <v>191</v>
      </c>
      <c r="L6" s="201" t="s">
        <v>192</v>
      </c>
      <c r="M6" s="201" t="s">
        <v>193</v>
      </c>
      <c r="N6" s="201" t="s">
        <v>194</v>
      </c>
      <c r="O6" s="201" t="s">
        <v>195</v>
      </c>
      <c r="P6" s="201" t="s">
        <v>196</v>
      </c>
      <c r="Q6" s="201" t="s">
        <v>197</v>
      </c>
      <c r="R6" s="201" t="s">
        <v>198</v>
      </c>
      <c r="S6" s="201" t="s">
        <v>199</v>
      </c>
      <c r="T6" s="201" t="s">
        <v>200</v>
      </c>
      <c r="U6" s="201" t="s">
        <v>201</v>
      </c>
      <c r="V6" s="201" t="s">
        <v>202</v>
      </c>
      <c r="W6" s="201" t="s">
        <v>203</v>
      </c>
      <c r="X6" s="201" t="s">
        <v>204</v>
      </c>
      <c r="Y6" s="201" t="s">
        <v>205</v>
      </c>
      <c r="Z6" s="201" t="s">
        <v>206</v>
      </c>
      <c r="AA6" s="201" t="s">
        <v>207</v>
      </c>
      <c r="AB6" s="201" t="s">
        <v>208</v>
      </c>
      <c r="AC6" s="201" t="s">
        <v>209</v>
      </c>
      <c r="AD6" s="201" t="s">
        <v>210</v>
      </c>
      <c r="AE6" s="201" t="s">
        <v>211</v>
      </c>
      <c r="AF6" s="201" t="s">
        <v>212</v>
      </c>
      <c r="AG6" s="201" t="s">
        <v>213</v>
      </c>
      <c r="AH6" s="198"/>
      <c r="AI6" s="198"/>
    </row>
    <row r="7" spans="2:35" ht="63">
      <c r="B7" s="200" t="s">
        <v>125</v>
      </c>
      <c r="C7" s="201" t="str">
        <f>VLOOKUP(C$6,lookup!$Z$2:$AA$77,2,FALSE)</f>
        <v>ΕΕ (28 χώρες)</v>
      </c>
      <c r="D7" s="201" t="str">
        <f>VLOOKUP(D$6,lookup!$Z$2:$AA$77,2,FALSE)</f>
        <v>Ευροχώρος</v>
      </c>
      <c r="E7" s="201" t="str">
        <f>VLOOKUP(E$6,lookup!$Z$2:$AA$77,2,FALSE)</f>
        <v>Βέλγιο</v>
      </c>
      <c r="F7" s="201" t="str">
        <f>VLOOKUP(F$6,lookup!$Z$2:$AA$77,2,FALSE)</f>
        <v>Βουλγαρία</v>
      </c>
      <c r="G7" s="201" t="str">
        <f>VLOOKUP(G$6,lookup!$Z$2:$AA$77,2,FALSE)</f>
        <v>Τσεχία</v>
      </c>
      <c r="H7" s="201" t="str">
        <f>VLOOKUP(H$6,lookup!$Z$2:$AA$77,2,FALSE)</f>
        <v>Δανία</v>
      </c>
      <c r="I7" s="201" t="str">
        <f>VLOOKUP(I$6,lookup!$Z$2:$AA$77,2,FALSE)</f>
        <v>Γερμανία</v>
      </c>
      <c r="J7" s="201" t="str">
        <f>VLOOKUP(J$6,lookup!$Z$2:$AA$77,2,FALSE)</f>
        <v>Εσθονία</v>
      </c>
      <c r="K7" s="201" t="str">
        <f>VLOOKUP(K$6,lookup!$Z$2:$AA$77,2,FALSE)</f>
        <v>Ιρλανδία</v>
      </c>
      <c r="L7" s="201" t="str">
        <f>VLOOKUP(L$6,lookup!$Z$2:$AA$77,2,FALSE)</f>
        <v>Ελλάδα</v>
      </c>
      <c r="M7" s="201" t="str">
        <f>VLOOKUP(M$6,lookup!$Z$2:$AA$77,2,FALSE)</f>
        <v>Ισπανία</v>
      </c>
      <c r="N7" s="201" t="str">
        <f>VLOOKUP(N$6,lookup!$Z$2:$AA$77,2,FALSE)</f>
        <v>Γαλλία</v>
      </c>
      <c r="O7" s="201" t="str">
        <f>VLOOKUP(O$6,lookup!$Z$2:$AA$77,2,FALSE)</f>
        <v>Ιταλία</v>
      </c>
      <c r="P7" s="201" t="str">
        <f>VLOOKUP(P$6,lookup!$Z$2:$AA$77,2,FALSE)</f>
        <v>Κύπρος</v>
      </c>
      <c r="Q7" s="201" t="str">
        <f>VLOOKUP(Q$6,lookup!$Z$2:$AA$77,2,FALSE)</f>
        <v>Λετονία</v>
      </c>
      <c r="R7" s="201" t="str">
        <f>VLOOKUP(R$6,lookup!$Z$2:$AA$77,2,FALSE)</f>
        <v>Λιθουανία</v>
      </c>
      <c r="S7" s="201" t="str">
        <f>VLOOKUP(S$6,lookup!$Z$2:$AA$77,2,FALSE)</f>
        <v>Λουξεμβούργο</v>
      </c>
      <c r="T7" s="201" t="str">
        <f>VLOOKUP(T$6,lookup!$Z$2:$AA$77,2,FALSE)</f>
        <v>Ουγγαρία</v>
      </c>
      <c r="U7" s="201" t="str">
        <f>VLOOKUP(U$6,lookup!$Z$2:$AA$77,2,FALSE)</f>
        <v>Μάλτα</v>
      </c>
      <c r="V7" s="201" t="str">
        <f>VLOOKUP(V$6,lookup!$Z$2:$AA$77,2,FALSE)</f>
        <v>Ολλανδία</v>
      </c>
      <c r="W7" s="201" t="str">
        <f>VLOOKUP(W$6,lookup!$Z$2:$AA$77,2,FALSE)</f>
        <v>Αυστρία</v>
      </c>
      <c r="X7" s="201" t="str">
        <f>VLOOKUP(X$6,lookup!$Z$2:$AA$77,2,FALSE)</f>
        <v>Πολωνία</v>
      </c>
      <c r="Y7" s="201" t="str">
        <f>VLOOKUP(Y$6,lookup!$Z$2:$AA$77,2,FALSE)</f>
        <v>Πορτογαλία</v>
      </c>
      <c r="Z7" s="201" t="str">
        <f>VLOOKUP(Z$6,lookup!$Z$2:$AA$77,2,FALSE)</f>
        <v>Ρουμανία</v>
      </c>
      <c r="AA7" s="201" t="str">
        <f>VLOOKUP(AA$6,lookup!$Z$2:$AA$77,2,FALSE)</f>
        <v>Σλοβενία</v>
      </c>
      <c r="AB7" s="201" t="str">
        <f>VLOOKUP(AB$6,lookup!$Z$2:$AA$77,2,FALSE)</f>
        <v>Σλοβακία</v>
      </c>
      <c r="AC7" s="201" t="str">
        <f>VLOOKUP(AC$6,lookup!$Z$2:$AA$77,2,FALSE)</f>
        <v>Φινλανδία</v>
      </c>
      <c r="AD7" s="201" t="str">
        <f>VLOOKUP(AD$6,lookup!$Z$2:$AA$77,2,FALSE)</f>
        <v>Σουηδία</v>
      </c>
      <c r="AE7" s="201" t="str">
        <f>VLOOKUP(AE$6,lookup!$Z$2:$AA$77,2,FALSE)</f>
        <v>Ηνωμένο Βασίλειο</v>
      </c>
      <c r="AF7" s="201" t="str">
        <f>VLOOKUP(AF$6,lookup!$Z$2:$AA$77,2,FALSE)</f>
        <v>Ηνωμένες Πολιτείες</v>
      </c>
      <c r="AG7" s="201" t="str">
        <f>VLOOKUP(AG$6,lookup!$Z$2:$AA$77,2,FALSE)</f>
        <v>Ιαπωνία</v>
      </c>
      <c r="AH7" s="198"/>
      <c r="AI7" s="198"/>
    </row>
    <row r="8" spans="2:35">
      <c r="B8" s="203">
        <f>C2</f>
        <v>2014</v>
      </c>
      <c r="C8" s="204" t="str">
        <f ca="1">INDIRECT(VLOOKUP($B$2,lookup!$AG$2:$AH$7,2,FALSE)&amp;"1T!"&amp;ADDRESS(ROW()+$C$2-1995,MATCH(C6,lookup!$Z$2:$Z$35,0)+2,4))</f>
        <v>:</v>
      </c>
      <c r="D8" s="204" t="str">
        <f ca="1">INDIRECT(VLOOKUP($B$2,lookup!$AG$2:$AH$7,2,FALSE)&amp;"1T!"&amp;ADDRESS(ROW()+$C$2-1995,MATCH(D6,lookup!$Z$2:$Z$35,0)+2,4))</f>
        <v>:</v>
      </c>
      <c r="E8" s="204" t="str">
        <f ca="1">INDIRECT(VLOOKUP($B$2,lookup!$AG$2:$AH$7,2,FALSE)&amp;"1T!"&amp;ADDRESS(ROW()+$C$2-1995,MATCH(E6,lookup!$Z$2:$Z$35,0)+2,4))</f>
        <v>:</v>
      </c>
      <c r="F8" s="204" t="str">
        <f ca="1">INDIRECT(VLOOKUP($B$2,lookup!$AG$2:$AH$7,2,FALSE)&amp;"1T!"&amp;ADDRESS(ROW()+$C$2-1995,MATCH(F6,lookup!$Z$2:$Z$35,0)+2,4))</f>
        <v>:</v>
      </c>
      <c r="G8" s="204" t="str">
        <f ca="1">INDIRECT(VLOOKUP($B$2,lookup!$AG$2:$AH$7,2,FALSE)&amp;"1T!"&amp;ADDRESS(ROW()+$C$2-1995,MATCH(G6,lookup!$Z$2:$Z$35,0)+2,4))</f>
        <v>:</v>
      </c>
      <c r="H8" s="204" t="str">
        <f ca="1">INDIRECT(VLOOKUP($B$2,lookup!$AG$2:$AH$7,2,FALSE)&amp;"1T!"&amp;ADDRESS(ROW()+$C$2-1995,MATCH(H6,lookup!$Z$2:$Z$35,0)+2,4))</f>
        <v>:</v>
      </c>
      <c r="I8" s="204" t="str">
        <f ca="1">INDIRECT(VLOOKUP($B$2,lookup!$AG$2:$AH$7,2,FALSE)&amp;"1T!"&amp;ADDRESS(ROW()+$C$2-1995,MATCH(I6,lookup!$Z$2:$Z$35,0)+2,4))</f>
        <v>:</v>
      </c>
      <c r="J8" s="204" t="str">
        <f ca="1">INDIRECT(VLOOKUP($B$2,lookup!$AG$2:$AH$7,2,FALSE)&amp;"1T!"&amp;ADDRESS(ROW()+$C$2-1995,MATCH(J6,lookup!$Z$2:$Z$35,0)+2,4))</f>
        <v>:</v>
      </c>
      <c r="K8" s="204" t="str">
        <f ca="1">INDIRECT(VLOOKUP($B$2,lookup!$AG$2:$AH$7,2,FALSE)&amp;"1T!"&amp;ADDRESS(ROW()+$C$2-1995,MATCH(K6,lookup!$Z$2:$Z$35,0)+2,4))</f>
        <v>:</v>
      </c>
      <c r="L8" s="204" t="str">
        <f ca="1">INDIRECT(VLOOKUP($B$2,lookup!$AG$2:$AH$7,2,FALSE)&amp;"1T!"&amp;ADDRESS(ROW()+$C$2-1995,MATCH(L6,lookup!$Z$2:$Z$35,0)+2,4))</f>
        <v>:</v>
      </c>
      <c r="M8" s="204" t="str">
        <f ca="1">INDIRECT(VLOOKUP($B$2,lookup!$AG$2:$AH$7,2,FALSE)&amp;"1T!"&amp;ADDRESS(ROW()+$C$2-1995,MATCH(M6,lookup!$Z$2:$Z$35,0)+2,4))</f>
        <v>:</v>
      </c>
      <c r="N8" s="204" t="str">
        <f ca="1">INDIRECT(VLOOKUP($B$2,lookup!$AG$2:$AH$7,2,FALSE)&amp;"1T!"&amp;ADDRESS(ROW()+$C$2-1995,MATCH(N6,lookup!$Z$2:$Z$35,0)+2,4))</f>
        <v>:</v>
      </c>
      <c r="O8" s="204" t="str">
        <f ca="1">INDIRECT(VLOOKUP($B$2,lookup!$AG$2:$AH$7,2,FALSE)&amp;"1T!"&amp;ADDRESS(ROW()+$C$2-1995,MATCH(O6,lookup!$Z$2:$Z$35,0)+2,4))</f>
        <v>:</v>
      </c>
      <c r="P8" s="204" t="str">
        <f ca="1">INDIRECT(VLOOKUP($B$2,lookup!$AG$2:$AH$7,2,FALSE)&amp;"1T!"&amp;ADDRESS(ROW()+$C$2-1995,MATCH(P6,lookup!$Z$2:$Z$35,0)+2,4))</f>
        <v>:</v>
      </c>
      <c r="Q8" s="204" t="str">
        <f ca="1">INDIRECT(VLOOKUP($B$2,lookup!$AG$2:$AH$7,2,FALSE)&amp;"1T!"&amp;ADDRESS(ROW()+$C$2-1995,MATCH(Q6,lookup!$Z$2:$Z$35,0)+2,4))</f>
        <v>:</v>
      </c>
      <c r="R8" s="204" t="str">
        <f ca="1">INDIRECT(VLOOKUP($B$2,lookup!$AG$2:$AH$7,2,FALSE)&amp;"1T!"&amp;ADDRESS(ROW()+$C$2-1995,MATCH(R6,lookup!$Z$2:$Z$35,0)+2,4))</f>
        <v>:</v>
      </c>
      <c r="S8" s="204" t="str">
        <f ca="1">INDIRECT(VLOOKUP($B$2,lookup!$AG$2:$AH$7,2,FALSE)&amp;"1T!"&amp;ADDRESS(ROW()+$C$2-1995,MATCH(S6,lookup!$Z$2:$Z$35,0)+2,4))</f>
        <v>:</v>
      </c>
      <c r="T8" s="204" t="str">
        <f ca="1">INDIRECT(VLOOKUP($B$2,lookup!$AG$2:$AH$7,2,FALSE)&amp;"1T!"&amp;ADDRESS(ROW()+$C$2-1995,MATCH(T6,lookup!$Z$2:$Z$35,0)+2,4))</f>
        <v>:</v>
      </c>
      <c r="U8" s="204" t="str">
        <f ca="1">INDIRECT(VLOOKUP($B$2,lookup!$AG$2:$AH$7,2,FALSE)&amp;"1T!"&amp;ADDRESS(ROW()+$C$2-1995,MATCH(U6,lookup!$Z$2:$Z$35,0)+2,4))</f>
        <v>:</v>
      </c>
      <c r="V8" s="204" t="str">
        <f ca="1">INDIRECT(VLOOKUP($B$2,lookup!$AG$2:$AH$7,2,FALSE)&amp;"1T!"&amp;ADDRESS(ROW()+$C$2-1995,MATCH(V6,lookup!$Z$2:$Z$35,0)+2,4))</f>
        <v>:</v>
      </c>
      <c r="W8" s="204" t="str">
        <f ca="1">INDIRECT(VLOOKUP($B$2,lookup!$AG$2:$AH$7,2,FALSE)&amp;"1T!"&amp;ADDRESS(ROW()+$C$2-1995,MATCH(W6,lookup!$Z$2:$Z$35,0)+2,4))</f>
        <v>:</v>
      </c>
      <c r="X8" s="204" t="str">
        <f ca="1">INDIRECT(VLOOKUP($B$2,lookup!$AG$2:$AH$7,2,FALSE)&amp;"1T!"&amp;ADDRESS(ROW()+$C$2-1995,MATCH(X6,lookup!$Z$2:$Z$35,0)+2,4))</f>
        <v>:</v>
      </c>
      <c r="Y8" s="204" t="str">
        <f ca="1">INDIRECT(VLOOKUP($B$2,lookup!$AG$2:$AH$7,2,FALSE)&amp;"1T!"&amp;ADDRESS(ROW()+$C$2-1995,MATCH(Y6,lookup!$Z$2:$Z$35,0)+2,4))</f>
        <v>:</v>
      </c>
      <c r="Z8" s="204" t="str">
        <f ca="1">INDIRECT(VLOOKUP($B$2,lookup!$AG$2:$AH$7,2,FALSE)&amp;"1T!"&amp;ADDRESS(ROW()+$C$2-1995,MATCH(Z6,lookup!$Z$2:$Z$35,0)+2,4))</f>
        <v>:</v>
      </c>
      <c r="AA8" s="204" t="str">
        <f ca="1">INDIRECT(VLOOKUP($B$2,lookup!$AG$2:$AH$7,2,FALSE)&amp;"1T!"&amp;ADDRESS(ROW()+$C$2-1995,MATCH(AA6,lookup!$Z$2:$Z$35,0)+2,4))</f>
        <v>:</v>
      </c>
      <c r="AB8" s="204" t="str">
        <f ca="1">INDIRECT(VLOOKUP($B$2,lookup!$AG$2:$AH$7,2,FALSE)&amp;"1T!"&amp;ADDRESS(ROW()+$C$2-1995,MATCH(AB6,lookup!$Z$2:$Z$35,0)+2,4))</f>
        <v>:</v>
      </c>
      <c r="AC8" s="204" t="str">
        <f ca="1">INDIRECT(VLOOKUP($B$2,lookup!$AG$2:$AH$7,2,FALSE)&amp;"1T!"&amp;ADDRESS(ROW()+$C$2-1995,MATCH(AC6,lookup!$Z$2:$Z$35,0)+2,4))</f>
        <v>:</v>
      </c>
      <c r="AD8" s="204" t="str">
        <f ca="1">INDIRECT(VLOOKUP($B$2,lookup!$AG$2:$AH$7,2,FALSE)&amp;"1T!"&amp;ADDRESS(ROW()+$C$2-1995,MATCH(AD6,lookup!$Z$2:$Z$35,0)+2,4))</f>
        <v>:</v>
      </c>
      <c r="AE8" s="204" t="str">
        <f ca="1">INDIRECT(VLOOKUP($B$2,lookup!$AG$2:$AH$7,2,FALSE)&amp;"1T!"&amp;ADDRESS(ROW()+$C$2-1995,MATCH(AE6,lookup!$Z$2:$Z$35,0)+2,4))</f>
        <v>:</v>
      </c>
      <c r="AF8" s="204" t="str">
        <f ca="1">INDIRECT(VLOOKUP($B$2,lookup!$AG$2:$AH$7,2,FALSE)&amp;"1T!"&amp;ADDRESS(ROW()+$C$2-1995,MATCH(AF6,lookup!$Z$2:$Z$35,0)+2,4))</f>
        <v>:</v>
      </c>
      <c r="AG8" s="204" t="str">
        <f ca="1">INDIRECT(VLOOKUP($B$2,lookup!$AG$2:$AH$7,2,FALSE)&amp;"1T!"&amp;ADDRESS(ROW()+$C$2-1995,MATCH(AG6,lookup!$Z$2:$Z$35,0)+2,4))</f>
        <v>:</v>
      </c>
      <c r="AH8" s="198"/>
      <c r="AI8" s="198"/>
    </row>
    <row r="9" spans="2:35">
      <c r="B9" s="203"/>
      <c r="C9" s="276" t="str">
        <f>VLOOKUP(C$7,lookup!$AA$2:$AC$35,3,FALSE)</f>
        <v>c</v>
      </c>
      <c r="D9" s="276" t="str">
        <f>VLOOKUP(D$7,lookup!$AA$2:$AC$35,3,FALSE)</f>
        <v>c</v>
      </c>
      <c r="E9" s="276" t="str">
        <f>VLOOKUP(E$7,lookup!$AA$2:$AC$35,3,FALSE)</f>
        <v>a</v>
      </c>
      <c r="F9" s="276" t="str">
        <f>VLOOKUP(F$7,lookup!$AA$2:$AC$35,3,FALSE)</f>
        <v>a</v>
      </c>
      <c r="G9" s="276" t="str">
        <f>VLOOKUP(G$7,lookup!$AA$2:$AC$35,3,FALSE)</f>
        <v>a</v>
      </c>
      <c r="H9" s="276" t="str">
        <f>VLOOKUP(H$7,lookup!$AA$2:$AC$35,3,FALSE)</f>
        <v>a</v>
      </c>
      <c r="I9" s="276" t="str">
        <f>VLOOKUP(I$7,lookup!$AA$2:$AC$35,3,FALSE)</f>
        <v>a</v>
      </c>
      <c r="J9" s="276" t="str">
        <f>VLOOKUP(J$7,lookup!$AA$2:$AC$35,3,FALSE)</f>
        <v>a</v>
      </c>
      <c r="K9" s="276" t="str">
        <f>VLOOKUP(K$7,lookup!$AA$2:$AC$35,3,FALSE)</f>
        <v>a</v>
      </c>
      <c r="L9" s="276" t="str">
        <f>VLOOKUP(L$7,lookup!$AA$2:$AC$35,3,FALSE)</f>
        <v>a</v>
      </c>
      <c r="M9" s="276" t="str">
        <f>VLOOKUP(M$7,lookup!$AA$2:$AC$35,3,FALSE)</f>
        <v>a</v>
      </c>
      <c r="N9" s="276" t="str">
        <f>VLOOKUP(N$7,lookup!$AA$2:$AC$35,3,FALSE)</f>
        <v>a</v>
      </c>
      <c r="O9" s="276" t="str">
        <f>VLOOKUP(O$7,lookup!$AA$2:$AC$35,3,FALSE)</f>
        <v>a</v>
      </c>
      <c r="P9" s="276" t="str">
        <f>VLOOKUP(P$7,lookup!$AA$2:$AC$35,3,FALSE)</f>
        <v>b</v>
      </c>
      <c r="Q9" s="276" t="str">
        <f>VLOOKUP(Q$7,lookup!$AA$2:$AC$35,3,FALSE)</f>
        <v>a</v>
      </c>
      <c r="R9" s="276" t="str">
        <f>VLOOKUP(R$7,lookup!$AA$2:$AC$35,3,FALSE)</f>
        <v>a</v>
      </c>
      <c r="S9" s="276" t="str">
        <f>VLOOKUP(S$7,lookup!$AA$2:$AC$35,3,FALSE)</f>
        <v>a</v>
      </c>
      <c r="T9" s="276" t="str">
        <f>VLOOKUP(T$7,lookup!$AA$2:$AC$35,3,FALSE)</f>
        <v>a</v>
      </c>
      <c r="U9" s="276" t="str">
        <f>VLOOKUP(U$7,lookup!$AA$2:$AC$35,3,FALSE)</f>
        <v>a</v>
      </c>
      <c r="V9" s="276" t="str">
        <f>VLOOKUP(V$7,lookup!$AA$2:$AC$35,3,FALSE)</f>
        <v>a</v>
      </c>
      <c r="W9" s="276" t="str">
        <f>VLOOKUP(W$7,lookup!$AA$2:$AC$35,3,FALSE)</f>
        <v>a</v>
      </c>
      <c r="X9" s="276" t="str">
        <f>VLOOKUP(X$7,lookup!$AA$2:$AC$35,3,FALSE)</f>
        <v>a</v>
      </c>
      <c r="Y9" s="276" t="str">
        <f>VLOOKUP(Y$7,lookup!$AA$2:$AC$35,3,FALSE)</f>
        <v>a</v>
      </c>
      <c r="Z9" s="276" t="str">
        <f>VLOOKUP(Z$7,lookup!$AA$2:$AC$35,3,FALSE)</f>
        <v>a</v>
      </c>
      <c r="AA9" s="276" t="str">
        <f>VLOOKUP(AA$7,lookup!$AA$2:$AC$35,3,FALSE)</f>
        <v>a</v>
      </c>
      <c r="AB9" s="276" t="str">
        <f>VLOOKUP(AB$7,lookup!$AA$2:$AC$35,3,FALSE)</f>
        <v>a</v>
      </c>
      <c r="AC9" s="276" t="str">
        <f>VLOOKUP(AC$7,lookup!$AA$2:$AC$35,3,FALSE)</f>
        <v>a</v>
      </c>
      <c r="AD9" s="276" t="str">
        <f>VLOOKUP(AD$7,lookup!$AA$2:$AC$35,3,FALSE)</f>
        <v>a</v>
      </c>
      <c r="AE9" s="276" t="str">
        <f>VLOOKUP(AE$7,lookup!$AA$2:$AC$35,3,FALSE)</f>
        <v>a</v>
      </c>
      <c r="AF9" s="276" t="str">
        <f>VLOOKUP(AF$7,lookup!$AA$2:$AC$35,3,FALSE)</f>
        <v>d</v>
      </c>
      <c r="AG9" s="276" t="str">
        <f>VLOOKUP(AG$7,lookup!$AA$2:$AC$35,3,FALSE)</f>
        <v>d</v>
      </c>
      <c r="AH9" s="198"/>
      <c r="AI9" s="198"/>
    </row>
    <row r="10" spans="2:35">
      <c r="B10" s="203"/>
      <c r="C10" s="277" t="str">
        <f ca="1">IF(C8=":",":",INDIRECT(VLOOKUP($B$2,lookup!$AG$2:$AH$7,2,FALSE)&amp;"1T!"&amp;ADDRESS(ROW()+$C$2-1995+21,MATCH(C6,lookup!$Z$2:$Z$35,0)+2,4)))</f>
        <v>:</v>
      </c>
      <c r="D10" s="277" t="str">
        <f ca="1">IF(D8=":",":",INDIRECT(VLOOKUP($B$2,lookup!$AG$2:$AH$7,2,FALSE)&amp;"1T!"&amp;ADDRESS(ROW()+$C$2-1995+21,MATCH(D6,lookup!$Z$2:$Z$35,0)+2,4)))</f>
        <v>:</v>
      </c>
      <c r="E10" s="277" t="str">
        <f ca="1">IF(E8=":",":",INDIRECT(VLOOKUP($B$2,lookup!$AG$2:$AH$7,2,FALSE)&amp;"1T!"&amp;ADDRESS(ROW()+$C$2-1995+21,MATCH(E6,lookup!$Z$2:$Z$35,0)+2,4)))</f>
        <v>:</v>
      </c>
      <c r="F10" s="277" t="str">
        <f ca="1">IF(F8=":",":",INDIRECT(VLOOKUP($B$2,lookup!$AG$2:$AH$7,2,FALSE)&amp;"1T!"&amp;ADDRESS(ROW()+$C$2-1995+21,MATCH(F6,lookup!$Z$2:$Z$35,0)+2,4)))</f>
        <v>:</v>
      </c>
      <c r="G10" s="277" t="str">
        <f ca="1">IF(G8=":",":",INDIRECT(VLOOKUP($B$2,lookup!$AG$2:$AH$7,2,FALSE)&amp;"1T!"&amp;ADDRESS(ROW()+$C$2-1995+21,MATCH(G6,lookup!$Z$2:$Z$35,0)+2,4)))</f>
        <v>:</v>
      </c>
      <c r="H10" s="277" t="str">
        <f ca="1">IF(H8=":",":",INDIRECT(VLOOKUP($B$2,lookup!$AG$2:$AH$7,2,FALSE)&amp;"1T!"&amp;ADDRESS(ROW()+$C$2-1995+21,MATCH(H6,lookup!$Z$2:$Z$35,0)+2,4)))</f>
        <v>:</v>
      </c>
      <c r="I10" s="277" t="str">
        <f ca="1">IF(I8=":",":",INDIRECT(VLOOKUP($B$2,lookup!$AG$2:$AH$7,2,FALSE)&amp;"1T!"&amp;ADDRESS(ROW()+$C$2-1995+21,MATCH(I6,lookup!$Z$2:$Z$35,0)+2,4)))</f>
        <v>:</v>
      </c>
      <c r="J10" s="277" t="str">
        <f ca="1">IF(J8=":",":",INDIRECT(VLOOKUP($B$2,lookup!$AG$2:$AH$7,2,FALSE)&amp;"1T!"&amp;ADDRESS(ROW()+$C$2-1995+21,MATCH(J6,lookup!$Z$2:$Z$35,0)+2,4)))</f>
        <v>:</v>
      </c>
      <c r="K10" s="277" t="str">
        <f ca="1">IF(K8=":",":",INDIRECT(VLOOKUP($B$2,lookup!$AG$2:$AH$7,2,FALSE)&amp;"1T!"&amp;ADDRESS(ROW()+$C$2-1995+21,MATCH(K6,lookup!$Z$2:$Z$35,0)+2,4)))</f>
        <v>:</v>
      </c>
      <c r="L10" s="277" t="str">
        <f ca="1">IF(L8=":",":",INDIRECT(VLOOKUP($B$2,lookup!$AG$2:$AH$7,2,FALSE)&amp;"1T!"&amp;ADDRESS(ROW()+$C$2-1995+21,MATCH(L6,lookup!$Z$2:$Z$35,0)+2,4)))</f>
        <v>:</v>
      </c>
      <c r="M10" s="277" t="str">
        <f ca="1">IF(M8=":",":",INDIRECT(VLOOKUP($B$2,lookup!$AG$2:$AH$7,2,FALSE)&amp;"1T!"&amp;ADDRESS(ROW()+$C$2-1995+21,MATCH(M6,lookup!$Z$2:$Z$35,0)+2,4)))</f>
        <v>:</v>
      </c>
      <c r="N10" s="277" t="str">
        <f ca="1">IF(N8=":",":",INDIRECT(VLOOKUP($B$2,lookup!$AG$2:$AH$7,2,FALSE)&amp;"1T!"&amp;ADDRESS(ROW()+$C$2-1995+21,MATCH(N6,lookup!$Z$2:$Z$35,0)+2,4)))</f>
        <v>:</v>
      </c>
      <c r="O10" s="277" t="str">
        <f ca="1">IF(O8=":",":",INDIRECT(VLOOKUP($B$2,lookup!$AG$2:$AH$7,2,FALSE)&amp;"1T!"&amp;ADDRESS(ROW()+$C$2-1995+21,MATCH(O6,lookup!$Z$2:$Z$35,0)+2,4)))</f>
        <v>:</v>
      </c>
      <c r="P10" s="277" t="str">
        <f ca="1">IF(P8=":",":",INDIRECT(VLOOKUP($B$2,lookup!$AG$2:$AH$7,2,FALSE)&amp;"1T!"&amp;ADDRESS(ROW()+$C$2-1995+21,MATCH(P6,lookup!$Z$2:$Z$35,0)+2,4)))</f>
        <v>:</v>
      </c>
      <c r="Q10" s="277" t="str">
        <f ca="1">IF(Q8=":",":",INDIRECT(VLOOKUP($B$2,lookup!$AG$2:$AH$7,2,FALSE)&amp;"1T!"&amp;ADDRESS(ROW()+$C$2-1995+21,MATCH(Q6,lookup!$Z$2:$Z$35,0)+2,4)))</f>
        <v>:</v>
      </c>
      <c r="R10" s="277" t="str">
        <f ca="1">IF(R8=":",":",INDIRECT(VLOOKUP($B$2,lookup!$AG$2:$AH$7,2,FALSE)&amp;"1T!"&amp;ADDRESS(ROW()+$C$2-1995+21,MATCH(R6,lookup!$Z$2:$Z$35,0)+2,4)))</f>
        <v>:</v>
      </c>
      <c r="S10" s="277" t="str">
        <f ca="1">IF(S8=":",":",INDIRECT(VLOOKUP($B$2,lookup!$AG$2:$AH$7,2,FALSE)&amp;"1T!"&amp;ADDRESS(ROW()+$C$2-1995+21,MATCH(S6,lookup!$Z$2:$Z$35,0)+2,4)))</f>
        <v>:</v>
      </c>
      <c r="T10" s="277" t="str">
        <f ca="1">IF(T8=":",":",INDIRECT(VLOOKUP($B$2,lookup!$AG$2:$AH$7,2,FALSE)&amp;"1T!"&amp;ADDRESS(ROW()+$C$2-1995+21,MATCH(T6,lookup!$Z$2:$Z$35,0)+2,4)))</f>
        <v>:</v>
      </c>
      <c r="U10" s="277" t="str">
        <f ca="1">IF(U8=":",":",INDIRECT(VLOOKUP($B$2,lookup!$AG$2:$AH$7,2,FALSE)&amp;"1T!"&amp;ADDRESS(ROW()+$C$2-1995+21,MATCH(U6,lookup!$Z$2:$Z$35,0)+2,4)))</f>
        <v>:</v>
      </c>
      <c r="V10" s="277" t="str">
        <f ca="1">IF(V8=":",":",INDIRECT(VLOOKUP($B$2,lookup!$AG$2:$AH$7,2,FALSE)&amp;"1T!"&amp;ADDRESS(ROW()+$C$2-1995+21,MATCH(V6,lookup!$Z$2:$Z$35,0)+2,4)))</f>
        <v>:</v>
      </c>
      <c r="W10" s="277" t="str">
        <f ca="1">IF(W8=":",":",INDIRECT(VLOOKUP($B$2,lookup!$AG$2:$AH$7,2,FALSE)&amp;"1T!"&amp;ADDRESS(ROW()+$C$2-1995+21,MATCH(W6,lookup!$Z$2:$Z$35,0)+2,4)))</f>
        <v>:</v>
      </c>
      <c r="X10" s="277" t="str">
        <f ca="1">IF(X8=":",":",INDIRECT(VLOOKUP($B$2,lookup!$AG$2:$AH$7,2,FALSE)&amp;"1T!"&amp;ADDRESS(ROW()+$C$2-1995+21,MATCH(X6,lookup!$Z$2:$Z$35,0)+2,4)))</f>
        <v>:</v>
      </c>
      <c r="Y10" s="277" t="str">
        <f ca="1">IF(Y8=":",":",INDIRECT(VLOOKUP($B$2,lookup!$AG$2:$AH$7,2,FALSE)&amp;"1T!"&amp;ADDRESS(ROW()+$C$2-1995+21,MATCH(Y6,lookup!$Z$2:$Z$35,0)+2,4)))</f>
        <v>:</v>
      </c>
      <c r="Z10" s="277" t="str">
        <f ca="1">IF(Z8=":",":",INDIRECT(VLOOKUP($B$2,lookup!$AG$2:$AH$7,2,FALSE)&amp;"1T!"&amp;ADDRESS(ROW()+$C$2-1995+21,MATCH(Z6,lookup!$Z$2:$Z$35,0)+2,4)))</f>
        <v>:</v>
      </c>
      <c r="AA10" s="277" t="str">
        <f ca="1">IF(AA8=":",":",INDIRECT(VLOOKUP($B$2,lookup!$AG$2:$AH$7,2,FALSE)&amp;"1T!"&amp;ADDRESS(ROW()+$C$2-1995+21,MATCH(AA6,lookup!$Z$2:$Z$35,0)+2,4)))</f>
        <v>:</v>
      </c>
      <c r="AB10" s="277" t="str">
        <f ca="1">IF(AB8=":",":",INDIRECT(VLOOKUP($B$2,lookup!$AG$2:$AH$7,2,FALSE)&amp;"1T!"&amp;ADDRESS(ROW()+$C$2-1995+21,MATCH(AB6,lookup!$Z$2:$Z$35,0)+2,4)))</f>
        <v>:</v>
      </c>
      <c r="AC10" s="277" t="str">
        <f ca="1">IF(AC8=":",":",INDIRECT(VLOOKUP($B$2,lookup!$AG$2:$AH$7,2,FALSE)&amp;"1T!"&amp;ADDRESS(ROW()+$C$2-1995+21,MATCH(AC6,lookup!$Z$2:$Z$35,0)+2,4)))</f>
        <v>:</v>
      </c>
      <c r="AD10" s="277" t="str">
        <f ca="1">IF(AD8=":",":",INDIRECT(VLOOKUP($B$2,lookup!$AG$2:$AH$7,2,FALSE)&amp;"1T!"&amp;ADDRESS(ROW()+$C$2-1995+21,MATCH(AD6,lookup!$Z$2:$Z$35,0)+2,4)))</f>
        <v>:</v>
      </c>
      <c r="AE10" s="277" t="str">
        <f ca="1">IF(AE8=":",":",INDIRECT(VLOOKUP($B$2,lookup!$AG$2:$AH$7,2,FALSE)&amp;"1T!"&amp;ADDRESS(ROW()+$C$2-1995+21,MATCH(AE6,lookup!$Z$2:$Z$35,0)+2,4)))</f>
        <v>:</v>
      </c>
      <c r="AF10" s="277" t="str">
        <f ca="1">IF(AF8=":",":",INDIRECT(VLOOKUP($B$2,lookup!$AG$2:$AH$7,2,FALSE)&amp;"1T!"&amp;ADDRESS(ROW()+$C$2-1995+21,MATCH(AF6,lookup!$Z$2:$Z$35,0)+2,4)))</f>
        <v>:</v>
      </c>
      <c r="AG10" s="277" t="str">
        <f ca="1">IF(AG8=":",":",INDIRECT(VLOOKUP($B$2,lookup!$AG$2:$AH$7,2,FALSE)&amp;"1T!"&amp;ADDRESS(ROW()+$C$2-1995+21,MATCH(AG6,lookup!$Z$2:$Z$35,0)+2,4)))</f>
        <v>:</v>
      </c>
      <c r="AH10" s="198"/>
      <c r="AI10" s="198"/>
    </row>
    <row r="11" spans="2:35">
      <c r="B11" s="203"/>
      <c r="C11" s="210" t="str">
        <f ca="1">IF(C10="",C7,C7&amp;" ("&amp;C10&amp;")")</f>
        <v>ΕΕ (28 χώρες) (:)</v>
      </c>
      <c r="D11" s="210" t="str">
        <f t="shared" ref="D11:AG11" ca="1" si="0">IF(D10="",D7,D7&amp;" ("&amp;D10&amp;")")</f>
        <v>Ευροχώρος (:)</v>
      </c>
      <c r="E11" s="210" t="str">
        <f t="shared" ca="1" si="0"/>
        <v>Βέλγιο (:)</v>
      </c>
      <c r="F11" s="210" t="str">
        <f t="shared" ca="1" si="0"/>
        <v>Βουλγαρία (:)</v>
      </c>
      <c r="G11" s="210" t="str">
        <f t="shared" ca="1" si="0"/>
        <v>Τσεχία (:)</v>
      </c>
      <c r="H11" s="210" t="str">
        <f t="shared" ca="1" si="0"/>
        <v>Δανία (:)</v>
      </c>
      <c r="I11" s="210" t="str">
        <f t="shared" ca="1" si="0"/>
        <v>Γερμανία (:)</v>
      </c>
      <c r="J11" s="210" t="str">
        <f t="shared" ca="1" si="0"/>
        <v>Εσθονία (:)</v>
      </c>
      <c r="K11" s="210" t="str">
        <f t="shared" ca="1" si="0"/>
        <v>Ιρλανδία (:)</v>
      </c>
      <c r="L11" s="210" t="str">
        <f t="shared" ca="1" si="0"/>
        <v>Ελλάδα (:)</v>
      </c>
      <c r="M11" s="210" t="str">
        <f t="shared" ca="1" si="0"/>
        <v>Ισπανία (:)</v>
      </c>
      <c r="N11" s="210" t="str">
        <f t="shared" ca="1" si="0"/>
        <v>Γαλλία (:)</v>
      </c>
      <c r="O11" s="210" t="str">
        <f t="shared" ca="1" si="0"/>
        <v>Ιταλία (:)</v>
      </c>
      <c r="P11" s="210" t="str">
        <f t="shared" ca="1" si="0"/>
        <v>Κύπρος (:)</v>
      </c>
      <c r="Q11" s="210" t="str">
        <f t="shared" ca="1" si="0"/>
        <v>Λετονία (:)</v>
      </c>
      <c r="R11" s="210" t="str">
        <f t="shared" ca="1" si="0"/>
        <v>Λιθουανία (:)</v>
      </c>
      <c r="S11" s="210" t="str">
        <f t="shared" ca="1" si="0"/>
        <v>Λουξεμβούργο (:)</v>
      </c>
      <c r="T11" s="210" t="str">
        <f t="shared" ca="1" si="0"/>
        <v>Ουγγαρία (:)</v>
      </c>
      <c r="U11" s="210" t="str">
        <f t="shared" ca="1" si="0"/>
        <v>Μάλτα (:)</v>
      </c>
      <c r="V11" s="210" t="str">
        <f t="shared" ca="1" si="0"/>
        <v>Ολλανδία (:)</v>
      </c>
      <c r="W11" s="210" t="str">
        <f t="shared" ca="1" si="0"/>
        <v>Αυστρία (:)</v>
      </c>
      <c r="X11" s="210" t="str">
        <f t="shared" ca="1" si="0"/>
        <v>Πολωνία (:)</v>
      </c>
      <c r="Y11" s="210" t="str">
        <f t="shared" ca="1" si="0"/>
        <v>Πορτογαλία (:)</v>
      </c>
      <c r="Z11" s="210" t="str">
        <f t="shared" ca="1" si="0"/>
        <v>Ρουμανία (:)</v>
      </c>
      <c r="AA11" s="210" t="str">
        <f t="shared" ca="1" si="0"/>
        <v>Σλοβενία (:)</v>
      </c>
      <c r="AB11" s="210" t="str">
        <f t="shared" ca="1" si="0"/>
        <v>Σλοβακία (:)</v>
      </c>
      <c r="AC11" s="210" t="str">
        <f t="shared" ca="1" si="0"/>
        <v>Φινλανδία (:)</v>
      </c>
      <c r="AD11" s="210" t="str">
        <f t="shared" ca="1" si="0"/>
        <v>Σουηδία (:)</v>
      </c>
      <c r="AE11" s="210" t="str">
        <f t="shared" ca="1" si="0"/>
        <v>Ηνωμένο Βασίλειο (:)</v>
      </c>
      <c r="AF11" s="210" t="str">
        <f t="shared" ca="1" si="0"/>
        <v>Ηνωμένες Πολιτείες (:)</v>
      </c>
      <c r="AG11" s="210" t="str">
        <f t="shared" ca="1" si="0"/>
        <v>Ιαπωνία (:)</v>
      </c>
      <c r="AH11" s="198"/>
      <c r="AI11" s="198"/>
    </row>
    <row r="12" spans="2:35" ht="18">
      <c r="C12" s="242" t="str">
        <f>$B$2&amp;" για το "&amp;$C$2&amp;". Φθίνουσα κατάταξη χωρών"</f>
        <v>% Μεταβολή από το προηγούμενο έτος της Παραγωγικότητας Εργασίας (ΑΕΠ ανά απασχολούμενο) για το 2014. Φθίνουσα κατάταξη χωρών</v>
      </c>
      <c r="D12" s="243"/>
      <c r="E12" s="243"/>
      <c r="F12" s="243"/>
      <c r="G12" s="243"/>
      <c r="H12" s="243"/>
      <c r="I12" s="243"/>
      <c r="J12" s="243"/>
      <c r="K12" s="243"/>
      <c r="L12" s="243"/>
      <c r="M12" s="243"/>
      <c r="N12" s="243"/>
      <c r="O12" s="243"/>
      <c r="P12" s="243"/>
      <c r="Q12" s="243"/>
      <c r="R12" s="243"/>
      <c r="S12" s="243"/>
      <c r="T12" s="243"/>
      <c r="U12" s="243"/>
      <c r="V12" s="243"/>
      <c r="W12" s="243"/>
      <c r="AD12" s="244"/>
      <c r="AE12" s="245"/>
      <c r="AF12" s="246"/>
      <c r="AG12" s="246"/>
      <c r="AH12" s="246"/>
      <c r="AI12" s="246"/>
    </row>
    <row r="13" spans="2:35">
      <c r="C13" s="240" t="str">
        <f t="shared" ref="C13:AG13" ca="1" si="1">HLOOKUP(C15,$C$6:$AG$9,4,FALSE)</f>
        <v>c</v>
      </c>
      <c r="D13" s="240" t="str">
        <f t="shared" ca="1" si="1"/>
        <v>c</v>
      </c>
      <c r="E13" s="240" t="str">
        <f t="shared" ca="1" si="1"/>
        <v>a</v>
      </c>
      <c r="F13" s="240" t="str">
        <f t="shared" ca="1" si="1"/>
        <v>a</v>
      </c>
      <c r="G13" s="240" t="str">
        <f t="shared" ca="1" si="1"/>
        <v>a</v>
      </c>
      <c r="H13" s="240" t="str">
        <f t="shared" ca="1" si="1"/>
        <v>a</v>
      </c>
      <c r="I13" s="240" t="str">
        <f t="shared" ca="1" si="1"/>
        <v>a</v>
      </c>
      <c r="J13" s="240" t="str">
        <f t="shared" ca="1" si="1"/>
        <v>a</v>
      </c>
      <c r="K13" s="240" t="str">
        <f t="shared" ca="1" si="1"/>
        <v>a</v>
      </c>
      <c r="L13" s="240" t="str">
        <f t="shared" ca="1" si="1"/>
        <v>a</v>
      </c>
      <c r="M13" s="240" t="str">
        <f t="shared" ca="1" si="1"/>
        <v>a</v>
      </c>
      <c r="N13" s="240" t="str">
        <f t="shared" ca="1" si="1"/>
        <v>a</v>
      </c>
      <c r="O13" s="240" t="str">
        <f t="shared" ca="1" si="1"/>
        <v>a</v>
      </c>
      <c r="P13" s="240" t="str">
        <f t="shared" ca="1" si="1"/>
        <v>b</v>
      </c>
      <c r="Q13" s="240" t="str">
        <f t="shared" ca="1" si="1"/>
        <v>a</v>
      </c>
      <c r="R13" s="240" t="str">
        <f t="shared" ca="1" si="1"/>
        <v>a</v>
      </c>
      <c r="S13" s="240" t="str">
        <f t="shared" ca="1" si="1"/>
        <v>a</v>
      </c>
      <c r="T13" s="240" t="str">
        <f t="shared" ca="1" si="1"/>
        <v>a</v>
      </c>
      <c r="U13" s="240" t="str">
        <f t="shared" ca="1" si="1"/>
        <v>a</v>
      </c>
      <c r="V13" s="240" t="str">
        <f t="shared" ca="1" si="1"/>
        <v>a</v>
      </c>
      <c r="W13" s="240" t="str">
        <f t="shared" ca="1" si="1"/>
        <v>a</v>
      </c>
      <c r="X13" s="240" t="str">
        <f t="shared" ca="1" si="1"/>
        <v>a</v>
      </c>
      <c r="Y13" s="240" t="str">
        <f t="shared" ca="1" si="1"/>
        <v>a</v>
      </c>
      <c r="Z13" s="240" t="str">
        <f t="shared" ca="1" si="1"/>
        <v>a</v>
      </c>
      <c r="AA13" s="240" t="str">
        <f t="shared" ca="1" si="1"/>
        <v>a</v>
      </c>
      <c r="AB13" s="240" t="str">
        <f t="shared" ca="1" si="1"/>
        <v>a</v>
      </c>
      <c r="AC13" s="240" t="str">
        <f t="shared" ca="1" si="1"/>
        <v>a</v>
      </c>
      <c r="AD13" s="240" t="str">
        <f t="shared" ca="1" si="1"/>
        <v>a</v>
      </c>
      <c r="AE13" s="240" t="str">
        <f t="shared" ca="1" si="1"/>
        <v>a</v>
      </c>
      <c r="AF13" s="240" t="str">
        <f t="shared" ca="1" si="1"/>
        <v>d</v>
      </c>
      <c r="AG13" s="240" t="str">
        <f t="shared" ca="1" si="1"/>
        <v>d</v>
      </c>
      <c r="AH13" s="198"/>
      <c r="AI13" s="198"/>
    </row>
    <row r="14" spans="2:35">
      <c r="C14" s="240">
        <v>1</v>
      </c>
      <c r="D14" s="240">
        <v>2</v>
      </c>
      <c r="E14" s="240">
        <v>3</v>
      </c>
      <c r="F14" s="240">
        <v>4</v>
      </c>
      <c r="G14" s="240">
        <v>5</v>
      </c>
      <c r="H14" s="240">
        <v>6</v>
      </c>
      <c r="I14" s="240">
        <v>7</v>
      </c>
      <c r="J14" s="240">
        <v>8</v>
      </c>
      <c r="K14" s="240">
        <v>9</v>
      </c>
      <c r="L14" s="240">
        <v>10</v>
      </c>
      <c r="M14" s="240">
        <v>11</v>
      </c>
      <c r="N14" s="240">
        <v>12</v>
      </c>
      <c r="O14" s="240">
        <v>13</v>
      </c>
      <c r="P14" s="240">
        <v>14</v>
      </c>
      <c r="Q14" s="240">
        <v>15</v>
      </c>
      <c r="R14" s="240">
        <v>16</v>
      </c>
      <c r="S14" s="240">
        <v>17</v>
      </c>
      <c r="T14" s="240">
        <v>18</v>
      </c>
      <c r="U14" s="240">
        <v>19</v>
      </c>
      <c r="V14" s="240">
        <v>20</v>
      </c>
      <c r="W14" s="240">
        <v>21</v>
      </c>
      <c r="X14" s="240">
        <v>22</v>
      </c>
      <c r="Y14" s="240">
        <v>23</v>
      </c>
      <c r="Z14" s="240">
        <v>24</v>
      </c>
      <c r="AA14" s="240">
        <v>25</v>
      </c>
      <c r="AB14" s="240">
        <v>26</v>
      </c>
      <c r="AC14" s="240">
        <v>27</v>
      </c>
      <c r="AD14" s="240">
        <v>28</v>
      </c>
      <c r="AE14" s="240">
        <v>29</v>
      </c>
      <c r="AF14" s="240">
        <v>30</v>
      </c>
      <c r="AG14" s="240">
        <v>31</v>
      </c>
      <c r="AH14" s="198"/>
      <c r="AI14" s="198"/>
    </row>
    <row r="15" spans="2:35" ht="216.75">
      <c r="C15" s="201" t="str">
        <f t="shared" ref="C15:AG15" ca="1" si="2">INDEX($C$5:$AG$8,2,MATCH(C$14,$C$5:$AG$5,0))</f>
        <v>European Union (28 countries)</v>
      </c>
      <c r="D15" s="201" t="str">
        <f t="shared" ca="1" si="2"/>
        <v>Euro area (EA11-2000, EA12-2006, EA13-2007, EA15-2008, EA16-2010, EA17-2013, EA18)</v>
      </c>
      <c r="E15" s="201" t="str">
        <f t="shared" ca="1" si="2"/>
        <v>Belgium</v>
      </c>
      <c r="F15" s="201" t="str">
        <f t="shared" ca="1" si="2"/>
        <v>Bulgaria</v>
      </c>
      <c r="G15" s="201" t="str">
        <f t="shared" ca="1" si="2"/>
        <v>Czech Republic</v>
      </c>
      <c r="H15" s="201" t="str">
        <f t="shared" ca="1" si="2"/>
        <v>Denmark</v>
      </c>
      <c r="I15" s="201" t="str">
        <f t="shared" ca="1" si="2"/>
        <v>Germany (until 1990 former territory of the FRG)</v>
      </c>
      <c r="J15" s="201" t="str">
        <f t="shared" ca="1" si="2"/>
        <v>Estonia</v>
      </c>
      <c r="K15" s="201" t="str">
        <f t="shared" ca="1" si="2"/>
        <v>Ireland</v>
      </c>
      <c r="L15" s="201" t="str">
        <f t="shared" ca="1" si="2"/>
        <v>Greece</v>
      </c>
      <c r="M15" s="201" t="str">
        <f t="shared" ca="1" si="2"/>
        <v>Spain</v>
      </c>
      <c r="N15" s="201" t="str">
        <f t="shared" ca="1" si="2"/>
        <v>France</v>
      </c>
      <c r="O15" s="201" t="str">
        <f t="shared" ca="1" si="2"/>
        <v>Italy</v>
      </c>
      <c r="P15" s="201" t="str">
        <f t="shared" ca="1" si="2"/>
        <v>Cyprus</v>
      </c>
      <c r="Q15" s="201" t="str">
        <f t="shared" ca="1" si="2"/>
        <v>Latvia</v>
      </c>
      <c r="R15" s="201" t="str">
        <f t="shared" ca="1" si="2"/>
        <v>Lithuania</v>
      </c>
      <c r="S15" s="201" t="str">
        <f t="shared" ca="1" si="2"/>
        <v>Luxembourg</v>
      </c>
      <c r="T15" s="201" t="str">
        <f t="shared" ca="1" si="2"/>
        <v>Hungary</v>
      </c>
      <c r="U15" s="201" t="str">
        <f t="shared" ca="1" si="2"/>
        <v>Malta</v>
      </c>
      <c r="V15" s="201" t="str">
        <f t="shared" ca="1" si="2"/>
        <v>Netherlands</v>
      </c>
      <c r="W15" s="201" t="str">
        <f t="shared" ca="1" si="2"/>
        <v>Austria</v>
      </c>
      <c r="X15" s="201" t="str">
        <f t="shared" ca="1" si="2"/>
        <v>Poland</v>
      </c>
      <c r="Y15" s="201" t="str">
        <f t="shared" ca="1" si="2"/>
        <v>Portugal</v>
      </c>
      <c r="Z15" s="201" t="str">
        <f t="shared" ca="1" si="2"/>
        <v>Romania</v>
      </c>
      <c r="AA15" s="201" t="str">
        <f t="shared" ca="1" si="2"/>
        <v>Slovenia</v>
      </c>
      <c r="AB15" s="201" t="str">
        <f t="shared" ca="1" si="2"/>
        <v>Slovakia</v>
      </c>
      <c r="AC15" s="201" t="str">
        <f t="shared" ca="1" si="2"/>
        <v>Finland</v>
      </c>
      <c r="AD15" s="201" t="str">
        <f t="shared" ca="1" si="2"/>
        <v>Sweden</v>
      </c>
      <c r="AE15" s="201" t="str">
        <f t="shared" ca="1" si="2"/>
        <v>United Kingdom</v>
      </c>
      <c r="AF15" s="201" t="str">
        <f t="shared" ca="1" si="2"/>
        <v>United States</v>
      </c>
      <c r="AG15" s="201" t="str">
        <f t="shared" ca="1" si="2"/>
        <v>Japan</v>
      </c>
      <c r="AH15" s="198"/>
      <c r="AI15" s="198"/>
    </row>
    <row r="16" spans="2:35" ht="68.25">
      <c r="C16" s="201" t="str">
        <f t="shared" ref="C16:AG16" ca="1" si="3">INDEX($C$5:$AG$11,7,MATCH(C$14,$C$5:$AG$5,0))</f>
        <v>ΕΕ (28 χώρες) (:)</v>
      </c>
      <c r="D16" s="201" t="str">
        <f t="shared" ca="1" si="3"/>
        <v>Ευροχώρος (:)</v>
      </c>
      <c r="E16" s="201" t="str">
        <f t="shared" ca="1" si="3"/>
        <v>Βέλγιο (:)</v>
      </c>
      <c r="F16" s="201" t="str">
        <f t="shared" ca="1" si="3"/>
        <v>Βουλγαρία (:)</v>
      </c>
      <c r="G16" s="201" t="str">
        <f t="shared" ca="1" si="3"/>
        <v>Τσεχία (:)</v>
      </c>
      <c r="H16" s="201" t="str">
        <f t="shared" ca="1" si="3"/>
        <v>Δανία (:)</v>
      </c>
      <c r="I16" s="201" t="str">
        <f t="shared" ca="1" si="3"/>
        <v>Γερμανία (:)</v>
      </c>
      <c r="J16" s="201" t="str">
        <f t="shared" ca="1" si="3"/>
        <v>Εσθονία (:)</v>
      </c>
      <c r="K16" s="201" t="str">
        <f t="shared" ca="1" si="3"/>
        <v>Ιρλανδία (:)</v>
      </c>
      <c r="L16" s="201" t="str">
        <f t="shared" ca="1" si="3"/>
        <v>Ελλάδα (:)</v>
      </c>
      <c r="M16" s="201" t="str">
        <f t="shared" ca="1" si="3"/>
        <v>Ισπανία (:)</v>
      </c>
      <c r="N16" s="201" t="str">
        <f t="shared" ca="1" si="3"/>
        <v>Γαλλία (:)</v>
      </c>
      <c r="O16" s="201" t="str">
        <f t="shared" ca="1" si="3"/>
        <v>Ιταλία (:)</v>
      </c>
      <c r="P16" s="201" t="str">
        <f t="shared" ca="1" si="3"/>
        <v>Κύπρος (:)</v>
      </c>
      <c r="Q16" s="201" t="str">
        <f t="shared" ca="1" si="3"/>
        <v>Λετονία (:)</v>
      </c>
      <c r="R16" s="201" t="str">
        <f t="shared" ca="1" si="3"/>
        <v>Λιθουανία (:)</v>
      </c>
      <c r="S16" s="201" t="str">
        <f t="shared" ca="1" si="3"/>
        <v>Λουξεμβούργο (:)</v>
      </c>
      <c r="T16" s="201" t="str">
        <f t="shared" ca="1" si="3"/>
        <v>Ουγγαρία (:)</v>
      </c>
      <c r="U16" s="201" t="str">
        <f t="shared" ca="1" si="3"/>
        <v>Μάλτα (:)</v>
      </c>
      <c r="V16" s="201" t="str">
        <f t="shared" ca="1" si="3"/>
        <v>Ολλανδία (:)</v>
      </c>
      <c r="W16" s="201" t="str">
        <f t="shared" ca="1" si="3"/>
        <v>Αυστρία (:)</v>
      </c>
      <c r="X16" s="201" t="str">
        <f t="shared" ca="1" si="3"/>
        <v>Πολωνία (:)</v>
      </c>
      <c r="Y16" s="201" t="str">
        <f t="shared" ca="1" si="3"/>
        <v>Πορτογαλία (:)</v>
      </c>
      <c r="Z16" s="201" t="str">
        <f t="shared" ca="1" si="3"/>
        <v>Ρουμανία (:)</v>
      </c>
      <c r="AA16" s="201" t="str">
        <f t="shared" ca="1" si="3"/>
        <v>Σλοβενία (:)</v>
      </c>
      <c r="AB16" s="201" t="str">
        <f t="shared" ca="1" si="3"/>
        <v>Σλοβακία (:)</v>
      </c>
      <c r="AC16" s="201" t="str">
        <f t="shared" ca="1" si="3"/>
        <v>Φινλανδία (:)</v>
      </c>
      <c r="AD16" s="201" t="str">
        <f t="shared" ca="1" si="3"/>
        <v>Σουηδία (:)</v>
      </c>
      <c r="AE16" s="201" t="str">
        <f t="shared" ca="1" si="3"/>
        <v>Ηνωμένο Βασίλειο (:)</v>
      </c>
      <c r="AF16" s="201" t="str">
        <f t="shared" ca="1" si="3"/>
        <v>Ηνωμένες Πολιτείες (:)</v>
      </c>
      <c r="AG16" s="201" t="str">
        <f t="shared" ca="1" si="3"/>
        <v>Ιαπωνία (:)</v>
      </c>
      <c r="AH16" s="198"/>
      <c r="AI16" s="198"/>
    </row>
    <row r="17" spans="2:35">
      <c r="B17" s="208">
        <f>$B$8</f>
        <v>2014</v>
      </c>
      <c r="C17" s="248" t="str">
        <f t="shared" ref="C17:AG17" ca="1" si="4">IF(C$13="a",HLOOKUP(C$15,$C$6:$AG$8,3,FALSE),"")</f>
        <v/>
      </c>
      <c r="D17" s="248" t="str">
        <f t="shared" ca="1" si="4"/>
        <v/>
      </c>
      <c r="E17" s="248" t="str">
        <f t="shared" ca="1" si="4"/>
        <v>:</v>
      </c>
      <c r="F17" s="248" t="str">
        <f t="shared" ca="1" si="4"/>
        <v>:</v>
      </c>
      <c r="G17" s="248" t="str">
        <f t="shared" ca="1" si="4"/>
        <v>:</v>
      </c>
      <c r="H17" s="248" t="str">
        <f t="shared" ca="1" si="4"/>
        <v>:</v>
      </c>
      <c r="I17" s="248" t="str">
        <f t="shared" ca="1" si="4"/>
        <v>:</v>
      </c>
      <c r="J17" s="248" t="str">
        <f t="shared" ca="1" si="4"/>
        <v>:</v>
      </c>
      <c r="K17" s="248" t="str">
        <f t="shared" ca="1" si="4"/>
        <v>:</v>
      </c>
      <c r="L17" s="248" t="str">
        <f t="shared" ca="1" si="4"/>
        <v>:</v>
      </c>
      <c r="M17" s="248" t="str">
        <f t="shared" ca="1" si="4"/>
        <v>:</v>
      </c>
      <c r="N17" s="248" t="str">
        <f t="shared" ca="1" si="4"/>
        <v>:</v>
      </c>
      <c r="O17" s="248" t="str">
        <f t="shared" ca="1" si="4"/>
        <v>:</v>
      </c>
      <c r="P17" s="248" t="str">
        <f t="shared" ca="1" si="4"/>
        <v/>
      </c>
      <c r="Q17" s="248" t="str">
        <f t="shared" ca="1" si="4"/>
        <v>:</v>
      </c>
      <c r="R17" s="248" t="str">
        <f t="shared" ca="1" si="4"/>
        <v>:</v>
      </c>
      <c r="S17" s="248" t="str">
        <f t="shared" ca="1" si="4"/>
        <v>:</v>
      </c>
      <c r="T17" s="248" t="str">
        <f t="shared" ca="1" si="4"/>
        <v>:</v>
      </c>
      <c r="U17" s="248" t="str">
        <f t="shared" ca="1" si="4"/>
        <v>:</v>
      </c>
      <c r="V17" s="248" t="str">
        <f t="shared" ca="1" si="4"/>
        <v>:</v>
      </c>
      <c r="W17" s="248" t="str">
        <f t="shared" ca="1" si="4"/>
        <v>:</v>
      </c>
      <c r="X17" s="248" t="str">
        <f t="shared" ca="1" si="4"/>
        <v>:</v>
      </c>
      <c r="Y17" s="248" t="str">
        <f t="shared" ca="1" si="4"/>
        <v>:</v>
      </c>
      <c r="Z17" s="248" t="str">
        <f t="shared" ca="1" si="4"/>
        <v>:</v>
      </c>
      <c r="AA17" s="248" t="str">
        <f t="shared" ca="1" si="4"/>
        <v>:</v>
      </c>
      <c r="AB17" s="248" t="str">
        <f t="shared" ca="1" si="4"/>
        <v>:</v>
      </c>
      <c r="AC17" s="248" t="str">
        <f t="shared" ca="1" si="4"/>
        <v>:</v>
      </c>
      <c r="AD17" s="248" t="str">
        <f t="shared" ca="1" si="4"/>
        <v>:</v>
      </c>
      <c r="AE17" s="248" t="str">
        <f t="shared" ca="1" si="4"/>
        <v>:</v>
      </c>
      <c r="AF17" s="248" t="str">
        <f t="shared" ca="1" si="4"/>
        <v/>
      </c>
      <c r="AG17" s="248" t="str">
        <f t="shared" ca="1" si="4"/>
        <v/>
      </c>
      <c r="AH17" s="198"/>
      <c r="AI17" s="198"/>
    </row>
    <row r="18" spans="2:35">
      <c r="B18" s="214" t="s">
        <v>245</v>
      </c>
      <c r="C18" s="248" t="str">
        <f t="shared" ref="C18:AG18" ca="1" si="5">IF(C$13="b",HLOOKUP(C$15,$C$6:$AG$8,3,FALSE),"")</f>
        <v/>
      </c>
      <c r="D18" s="248" t="str">
        <f t="shared" ca="1" si="5"/>
        <v/>
      </c>
      <c r="E18" s="248" t="str">
        <f t="shared" ca="1" si="5"/>
        <v/>
      </c>
      <c r="F18" s="248" t="str">
        <f t="shared" ca="1" si="5"/>
        <v/>
      </c>
      <c r="G18" s="248" t="str">
        <f t="shared" ca="1" si="5"/>
        <v/>
      </c>
      <c r="H18" s="248" t="str">
        <f t="shared" ca="1" si="5"/>
        <v/>
      </c>
      <c r="I18" s="248" t="str">
        <f t="shared" ca="1" si="5"/>
        <v/>
      </c>
      <c r="J18" s="248" t="str">
        <f t="shared" ca="1" si="5"/>
        <v/>
      </c>
      <c r="K18" s="248" t="str">
        <f t="shared" ca="1" si="5"/>
        <v/>
      </c>
      <c r="L18" s="248" t="str">
        <f t="shared" ca="1" si="5"/>
        <v/>
      </c>
      <c r="M18" s="248" t="str">
        <f t="shared" ca="1" si="5"/>
        <v/>
      </c>
      <c r="N18" s="248" t="str">
        <f t="shared" ca="1" si="5"/>
        <v/>
      </c>
      <c r="O18" s="248" t="str">
        <f t="shared" ca="1" si="5"/>
        <v/>
      </c>
      <c r="P18" s="248" t="str">
        <f t="shared" ca="1" si="5"/>
        <v>:</v>
      </c>
      <c r="Q18" s="248" t="str">
        <f t="shared" ca="1" si="5"/>
        <v/>
      </c>
      <c r="R18" s="248" t="str">
        <f t="shared" ca="1" si="5"/>
        <v/>
      </c>
      <c r="S18" s="248" t="str">
        <f t="shared" ca="1" si="5"/>
        <v/>
      </c>
      <c r="T18" s="248" t="str">
        <f t="shared" ca="1" si="5"/>
        <v/>
      </c>
      <c r="U18" s="248" t="str">
        <f t="shared" ca="1" si="5"/>
        <v/>
      </c>
      <c r="V18" s="248" t="str">
        <f t="shared" ca="1" si="5"/>
        <v/>
      </c>
      <c r="W18" s="248" t="str">
        <f t="shared" ca="1" si="5"/>
        <v/>
      </c>
      <c r="X18" s="248" t="str">
        <f t="shared" ca="1" si="5"/>
        <v/>
      </c>
      <c r="Y18" s="248" t="str">
        <f t="shared" ca="1" si="5"/>
        <v/>
      </c>
      <c r="Z18" s="248" t="str">
        <f t="shared" ca="1" si="5"/>
        <v/>
      </c>
      <c r="AA18" s="248" t="str">
        <f t="shared" ca="1" si="5"/>
        <v/>
      </c>
      <c r="AB18" s="248" t="str">
        <f t="shared" ca="1" si="5"/>
        <v/>
      </c>
      <c r="AC18" s="248" t="str">
        <f t="shared" ca="1" si="5"/>
        <v/>
      </c>
      <c r="AD18" s="248" t="str">
        <f t="shared" ca="1" si="5"/>
        <v/>
      </c>
      <c r="AE18" s="248" t="str">
        <f t="shared" ca="1" si="5"/>
        <v/>
      </c>
      <c r="AF18" s="248" t="str">
        <f t="shared" ca="1" si="5"/>
        <v/>
      </c>
      <c r="AG18" s="248" t="str">
        <f t="shared" ca="1" si="5"/>
        <v/>
      </c>
      <c r="AH18" s="198"/>
      <c r="AI18" s="198"/>
    </row>
    <row r="19" spans="2:35">
      <c r="B19" s="206" t="s">
        <v>269</v>
      </c>
      <c r="C19" s="248" t="str">
        <f t="shared" ref="C19:AG19" ca="1" si="6">IF(C$13="c",HLOOKUP(C$15,$C$6:$AG$8,3,FALSE),"")</f>
        <v>:</v>
      </c>
      <c r="D19" s="248" t="str">
        <f t="shared" ca="1" si="6"/>
        <v>:</v>
      </c>
      <c r="E19" s="248" t="str">
        <f t="shared" ca="1" si="6"/>
        <v/>
      </c>
      <c r="F19" s="248" t="str">
        <f t="shared" ca="1" si="6"/>
        <v/>
      </c>
      <c r="G19" s="248" t="str">
        <f t="shared" ca="1" si="6"/>
        <v/>
      </c>
      <c r="H19" s="248" t="str">
        <f t="shared" ca="1" si="6"/>
        <v/>
      </c>
      <c r="I19" s="248" t="str">
        <f t="shared" ca="1" si="6"/>
        <v/>
      </c>
      <c r="J19" s="248" t="str">
        <f t="shared" ca="1" si="6"/>
        <v/>
      </c>
      <c r="K19" s="248" t="str">
        <f t="shared" ca="1" si="6"/>
        <v/>
      </c>
      <c r="L19" s="248" t="str">
        <f t="shared" ca="1" si="6"/>
        <v/>
      </c>
      <c r="M19" s="248" t="str">
        <f t="shared" ca="1" si="6"/>
        <v/>
      </c>
      <c r="N19" s="248" t="str">
        <f t="shared" ca="1" si="6"/>
        <v/>
      </c>
      <c r="O19" s="248" t="str">
        <f t="shared" ca="1" si="6"/>
        <v/>
      </c>
      <c r="P19" s="248" t="str">
        <f t="shared" ca="1" si="6"/>
        <v/>
      </c>
      <c r="Q19" s="248" t="str">
        <f t="shared" ca="1" si="6"/>
        <v/>
      </c>
      <c r="R19" s="248" t="str">
        <f t="shared" ca="1" si="6"/>
        <v/>
      </c>
      <c r="S19" s="248" t="str">
        <f t="shared" ca="1" si="6"/>
        <v/>
      </c>
      <c r="T19" s="248" t="str">
        <f t="shared" ca="1" si="6"/>
        <v/>
      </c>
      <c r="U19" s="248" t="str">
        <f t="shared" ca="1" si="6"/>
        <v/>
      </c>
      <c r="V19" s="248" t="str">
        <f t="shared" ca="1" si="6"/>
        <v/>
      </c>
      <c r="W19" s="248" t="str">
        <f t="shared" ca="1" si="6"/>
        <v/>
      </c>
      <c r="X19" s="248" t="str">
        <f t="shared" ca="1" si="6"/>
        <v/>
      </c>
      <c r="Y19" s="248" t="str">
        <f t="shared" ca="1" si="6"/>
        <v/>
      </c>
      <c r="Z19" s="248" t="str">
        <f t="shared" ca="1" si="6"/>
        <v/>
      </c>
      <c r="AA19" s="248" t="str">
        <f t="shared" ca="1" si="6"/>
        <v/>
      </c>
      <c r="AB19" s="248" t="str">
        <f t="shared" ca="1" si="6"/>
        <v/>
      </c>
      <c r="AC19" s="248" t="str">
        <f t="shared" ca="1" si="6"/>
        <v/>
      </c>
      <c r="AD19" s="248" t="str">
        <f t="shared" ca="1" si="6"/>
        <v/>
      </c>
      <c r="AE19" s="248" t="str">
        <f t="shared" ca="1" si="6"/>
        <v/>
      </c>
      <c r="AF19" s="248" t="str">
        <f t="shared" ca="1" si="6"/>
        <v/>
      </c>
      <c r="AG19" s="248" t="str">
        <f t="shared" ca="1" si="6"/>
        <v/>
      </c>
      <c r="AH19" s="198"/>
      <c r="AI19" s="198"/>
    </row>
    <row r="20" spans="2:35">
      <c r="B20" s="206" t="s">
        <v>270</v>
      </c>
      <c r="C20" s="248" t="str">
        <f t="shared" ref="C20:AG20" ca="1" si="7">IF(C$13="d",HLOOKUP(C$15,$C$6:$AG$8,3,FALSE),"")</f>
        <v/>
      </c>
      <c r="D20" s="248" t="str">
        <f t="shared" ca="1" si="7"/>
        <v/>
      </c>
      <c r="E20" s="248" t="str">
        <f t="shared" ca="1" si="7"/>
        <v/>
      </c>
      <c r="F20" s="248" t="str">
        <f t="shared" ca="1" si="7"/>
        <v/>
      </c>
      <c r="G20" s="248" t="str">
        <f t="shared" ca="1" si="7"/>
        <v/>
      </c>
      <c r="H20" s="248" t="str">
        <f t="shared" ca="1" si="7"/>
        <v/>
      </c>
      <c r="I20" s="248" t="str">
        <f t="shared" ca="1" si="7"/>
        <v/>
      </c>
      <c r="J20" s="248" t="str">
        <f t="shared" ca="1" si="7"/>
        <v/>
      </c>
      <c r="K20" s="248" t="str">
        <f t="shared" ca="1" si="7"/>
        <v/>
      </c>
      <c r="L20" s="248" t="str">
        <f t="shared" ca="1" si="7"/>
        <v/>
      </c>
      <c r="M20" s="248" t="str">
        <f t="shared" ca="1" si="7"/>
        <v/>
      </c>
      <c r="N20" s="248" t="str">
        <f t="shared" ca="1" si="7"/>
        <v/>
      </c>
      <c r="O20" s="248" t="str">
        <f t="shared" ca="1" si="7"/>
        <v/>
      </c>
      <c r="P20" s="248" t="str">
        <f t="shared" ca="1" si="7"/>
        <v/>
      </c>
      <c r="Q20" s="248" t="str">
        <f t="shared" ca="1" si="7"/>
        <v/>
      </c>
      <c r="R20" s="248" t="str">
        <f t="shared" ca="1" si="7"/>
        <v/>
      </c>
      <c r="S20" s="248" t="str">
        <f t="shared" ca="1" si="7"/>
        <v/>
      </c>
      <c r="T20" s="248" t="str">
        <f t="shared" ca="1" si="7"/>
        <v/>
      </c>
      <c r="U20" s="248" t="str">
        <f t="shared" ca="1" si="7"/>
        <v/>
      </c>
      <c r="V20" s="248" t="str">
        <f t="shared" ca="1" si="7"/>
        <v/>
      </c>
      <c r="W20" s="248" t="str">
        <f t="shared" ca="1" si="7"/>
        <v/>
      </c>
      <c r="X20" s="248" t="str">
        <f t="shared" ca="1" si="7"/>
        <v/>
      </c>
      <c r="Y20" s="248" t="str">
        <f t="shared" ca="1" si="7"/>
        <v/>
      </c>
      <c r="Z20" s="248" t="str">
        <f t="shared" ca="1" si="7"/>
        <v/>
      </c>
      <c r="AA20" s="248" t="str">
        <f t="shared" ca="1" si="7"/>
        <v/>
      </c>
      <c r="AB20" s="248" t="str">
        <f t="shared" ca="1" si="7"/>
        <v/>
      </c>
      <c r="AC20" s="248" t="str">
        <f t="shared" ca="1" si="7"/>
        <v/>
      </c>
      <c r="AD20" s="248" t="str">
        <f t="shared" ca="1" si="7"/>
        <v/>
      </c>
      <c r="AE20" s="248" t="str">
        <f t="shared" ca="1" si="7"/>
        <v/>
      </c>
      <c r="AF20" s="248" t="str">
        <f t="shared" ca="1" si="7"/>
        <v>:</v>
      </c>
      <c r="AG20" s="248" t="str">
        <f t="shared" ca="1" si="7"/>
        <v>:</v>
      </c>
      <c r="AH20" s="198"/>
      <c r="AI20" s="198"/>
    </row>
  </sheetData>
  <dataValidations count="2">
    <dataValidation type="list" allowBlank="1" showInputMessage="1" showErrorMessage="1" sqref="C2">
      <formula1>Years_list</formula1>
    </dataValidation>
    <dataValidation type="list" allowBlank="1" showInputMessage="1" showErrorMessage="1" sqref="B2">
      <formula1>ES_indices_1</formula1>
    </dataValidation>
  </dataValidations>
  <pageMargins left="0.7" right="0.7" top="0.75" bottom="0.75" header="0.3" footer="0.3"/>
  <pageSetup orientation="portrait" verticalDpi="0"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Y53"/>
  <sheetViews>
    <sheetView topLeftCell="C26" workbookViewId="0">
      <selection activeCell="C2" sqref="C2"/>
    </sheetView>
  </sheetViews>
  <sheetFormatPr defaultColWidth="9.125" defaultRowHeight="15"/>
  <cols>
    <col min="1" max="1" width="9.125" style="198"/>
    <col min="2" max="2" width="56.25" style="198" customWidth="1"/>
    <col min="3" max="3" width="10" style="198" customWidth="1"/>
    <col min="4" max="4" width="10" style="198" hidden="1" customWidth="1"/>
    <col min="5" max="5" width="10" style="198" customWidth="1"/>
    <col min="6" max="6" width="10" style="198" hidden="1" customWidth="1"/>
    <col min="7" max="7" width="10" style="198" customWidth="1"/>
    <col min="8" max="8" width="10" style="198" hidden="1" customWidth="1"/>
    <col min="9" max="9" width="10" style="198" customWidth="1"/>
    <col min="10" max="10" width="10" style="198" hidden="1" customWidth="1"/>
    <col min="11" max="11" width="10" style="198" customWidth="1"/>
    <col min="12" max="12" width="10" style="198" hidden="1" customWidth="1"/>
    <col min="13" max="13" width="10" style="198" customWidth="1"/>
    <col min="14" max="15" width="9.125" style="198" customWidth="1"/>
    <col min="16" max="16384" width="9.125" style="198"/>
  </cols>
  <sheetData>
    <row r="1" spans="1:25">
      <c r="B1" s="198" t="s">
        <v>398</v>
      </c>
      <c r="C1" s="198" t="s">
        <v>160</v>
      </c>
      <c r="E1" s="198" t="s">
        <v>420</v>
      </c>
    </row>
    <row r="2" spans="1:25">
      <c r="B2" s="239" t="s">
        <v>427</v>
      </c>
      <c r="C2" s="241">
        <v>1998</v>
      </c>
      <c r="D2" s="304"/>
      <c r="E2" s="241">
        <v>2014</v>
      </c>
    </row>
    <row r="4" spans="1:25" ht="58.5" customHeight="1">
      <c r="D4" s="306"/>
      <c r="E4" s="306"/>
      <c r="F4" s="306"/>
      <c r="G4" s="306"/>
      <c r="H4" s="306"/>
      <c r="I4" s="306"/>
      <c r="J4" s="306"/>
      <c r="K4" s="306"/>
      <c r="L4" s="306"/>
      <c r="N4" s="306"/>
      <c r="O4" s="306"/>
      <c r="P4" s="306" t="str">
        <f>B2&amp;" για τα έτη "&amp;C2&amp;" μέχρι "&amp;E2&amp;" - "&amp;C7&amp;", "&amp;E7&amp;", "&amp;G7&amp;", "&amp;I7&amp;", "&amp;K7</f>
        <v>Δείκτης (βάση 2005) του Μοναδιαίου Κόστους Εργασίας για τα έτη 1998 μέχρι 2014 - Κύπρος, ΕΕ (28 χώρες), Ελλάδα, Ισπανία, Μάλτα</v>
      </c>
      <c r="Q4" s="306"/>
      <c r="R4" s="306"/>
      <c r="S4" s="306"/>
      <c r="T4" s="306"/>
      <c r="U4" s="306"/>
      <c r="V4" s="306"/>
      <c r="W4" s="228"/>
      <c r="X4" s="228"/>
      <c r="Y4" s="228"/>
    </row>
    <row r="7" spans="1:25" ht="63.75" customHeight="1">
      <c r="A7" s="198">
        <f>SUM(A8:A28)</f>
        <v>17</v>
      </c>
      <c r="C7" s="305" t="s">
        <v>245</v>
      </c>
      <c r="D7" s="305" t="str">
        <f>C7</f>
        <v>Κύπρος</v>
      </c>
      <c r="E7" s="305" t="s">
        <v>574</v>
      </c>
      <c r="F7" s="305" t="str">
        <f>E7</f>
        <v>ΕΕ (28 χώρες)</v>
      </c>
      <c r="G7" s="305" t="s">
        <v>241</v>
      </c>
      <c r="H7" s="305" t="str">
        <f>G7</f>
        <v>Ελλάδα</v>
      </c>
      <c r="I7" s="305" t="s">
        <v>242</v>
      </c>
      <c r="J7" s="305" t="str">
        <f>I7</f>
        <v>Ισπανία</v>
      </c>
      <c r="K7" s="305" t="s">
        <v>250</v>
      </c>
      <c r="L7" s="303" t="str">
        <f>K7</f>
        <v>Μάλτα</v>
      </c>
    </row>
    <row r="8" spans="1:25">
      <c r="A8" s="198">
        <f>IF(B8="",0,1)</f>
        <v>1</v>
      </c>
      <c r="B8" s="198">
        <f>C2</f>
        <v>1998</v>
      </c>
      <c r="C8" s="348">
        <f ca="1">IF(ISNA(D8),NA(),IF(OR($B8="",D8=":",D8=""),NA(),D8))</f>
        <v>98.2</v>
      </c>
      <c r="D8" s="348">
        <f ca="1">INDIRECT(VLOOKUP($B$2,lookup!$AD$2:$AE$9,2,FALSE)&amp;"1T!"&amp;ADDRESS(ROW()+$B$8-1995,MATCH(C$7,lookup!$AA$2:$AA$35,0)+2,4))</f>
        <v>98.2</v>
      </c>
      <c r="E8" s="348" t="e">
        <f ca="1">IF(ISNA(F8),NA(),IF(OR($B8="",F8=":",F8=""),NA(),F8))</f>
        <v>#N/A</v>
      </c>
      <c r="F8" s="348" t="str">
        <f ca="1">INDIRECT(VLOOKUP($B$2,lookup!$AD$2:$AE$9,2,FALSE)&amp;"1T!"&amp;ADDRESS(ROW()+$B$8-1995,MATCH(E$7,lookup!$AA$2:$AA$35,0)+2,4))</f>
        <v>:</v>
      </c>
      <c r="G8" s="348" t="e">
        <f ca="1">IF(ISNA(H8),NA(),IF(OR($B8="",H8=":",H8=""),NA(),H8))</f>
        <v>#N/A</v>
      </c>
      <c r="H8" s="348" t="str">
        <f ca="1">INDIRECT(VLOOKUP($B$2,lookup!$AD$2:$AE$9,2,FALSE)&amp;"1T!"&amp;ADDRESS(ROW()+$B$8-1995,MATCH(G$7,lookup!$AA$2:$AA$35,0)+2,4))</f>
        <v>:</v>
      </c>
      <c r="I8" s="348" t="e">
        <f ca="1">IF(ISNA(J8),NA(),IF(OR($B8="",J8=":",J8=""),NA(),J8))</f>
        <v>#N/A</v>
      </c>
      <c r="J8" s="348" t="str">
        <f ca="1">INDIRECT(VLOOKUP($B$2,lookup!$AD$2:$AE$9,2,FALSE)&amp;"1T!"&amp;ADDRESS(ROW()+$B$8-1995,MATCH(I$7,lookup!$AA$2:$AA$35,0)+2,4))</f>
        <v>:</v>
      </c>
      <c r="K8" s="348">
        <f ca="1">IF(ISNA(L8),NA(),IF(OR($B8="",L8=":",L8=""),NA(),L8))</f>
        <v>101.7</v>
      </c>
      <c r="L8" s="276">
        <f ca="1">INDIRECT(VLOOKUP($B$2,lookup!$AD$2:$AE$9,2,FALSE)&amp;"1T!"&amp;ADDRESS(ROW()+$B$8-1995,MATCH(K$7,lookup!$AA$2:$AA$35,0)+2,4))</f>
        <v>101.7</v>
      </c>
    </row>
    <row r="9" spans="1:25">
      <c r="A9" s="198">
        <f t="shared" ref="A9:A28" si="0">IF(B9="",0,1)</f>
        <v>1</v>
      </c>
      <c r="B9" s="198">
        <f t="shared" ref="B9:B28" si="1">IF(B8="","",IF(B8+1&gt;$E$2,"",B8+1))</f>
        <v>1999</v>
      </c>
      <c r="C9" s="348">
        <f t="shared" ref="C9:C28" ca="1" si="2">IF(ISNA(D9),NA(),IF(OR($B9="",D9=":",D9=""),NA(),D9))</f>
        <v>97.1</v>
      </c>
      <c r="D9" s="348">
        <f ca="1">INDIRECT(VLOOKUP($B$2,lookup!$AD$2:$AE$9,2,FALSE)&amp;"1T!"&amp;ADDRESS(ROW()+$B$8-1995,MATCH(C$7,lookup!$AA$2:$AA$35,0)+2,4))</f>
        <v>97.1</v>
      </c>
      <c r="E9" s="348" t="e">
        <f t="shared" ref="E9:E28" ca="1" si="3">IF(ISNA(F9),NA(),IF(OR($B9="",F9=":",F9=""),NA(),F9))</f>
        <v>#N/A</v>
      </c>
      <c r="F9" s="348" t="str">
        <f ca="1">INDIRECT(VLOOKUP($B$2,lookup!$AD$2:$AE$9,2,FALSE)&amp;"1T!"&amp;ADDRESS(ROW()+$B$8-1995,MATCH(E$7,lookup!$AA$2:$AA$35,0)+2,4))</f>
        <v>:</v>
      </c>
      <c r="G9" s="348" t="e">
        <f t="shared" ref="G9:G28" ca="1" si="4">IF(ISNA(H9),NA(),IF(OR($B9="",H9=":",H9=""),NA(),H9))</f>
        <v>#N/A</v>
      </c>
      <c r="H9" s="348" t="str">
        <f ca="1">INDIRECT(VLOOKUP($B$2,lookup!$AD$2:$AE$9,2,FALSE)&amp;"1T!"&amp;ADDRESS(ROW()+$B$8-1995,MATCH(G$7,lookup!$AA$2:$AA$35,0)+2,4))</f>
        <v>:</v>
      </c>
      <c r="I9" s="348" t="e">
        <f t="shared" ref="I9:I28" ca="1" si="5">IF(ISNA(J9),NA(),IF(OR($B9="",J9=":",J9=""),NA(),J9))</f>
        <v>#N/A</v>
      </c>
      <c r="J9" s="348" t="str">
        <f ca="1">INDIRECT(VLOOKUP($B$2,lookup!$AD$2:$AE$9,2,FALSE)&amp;"1T!"&amp;ADDRESS(ROW()+$B$8-1995,MATCH(I$7,lookup!$AA$2:$AA$35,0)+2,4))</f>
        <v>:</v>
      </c>
      <c r="K9" s="348">
        <f t="shared" ref="K9:K28" ca="1" si="6">IF(ISNA(L9),NA(),IF(OR($B9="",L9=":",L9=""),NA(),L9))</f>
        <v>99.9</v>
      </c>
      <c r="L9" s="276">
        <f ca="1">INDIRECT(VLOOKUP($B$2,lookup!$AD$2:$AE$9,2,FALSE)&amp;"1T!"&amp;ADDRESS(ROW()+$B$8-1995,MATCH(K$7,lookup!$AA$2:$AA$35,0)+2,4))</f>
        <v>99.9</v>
      </c>
    </row>
    <row r="10" spans="1:25">
      <c r="A10" s="198">
        <f t="shared" si="0"/>
        <v>1</v>
      </c>
      <c r="B10" s="198">
        <f t="shared" si="1"/>
        <v>2000</v>
      </c>
      <c r="C10" s="348">
        <f t="shared" ca="1" si="2"/>
        <v>96.6</v>
      </c>
      <c r="D10" s="348">
        <f ca="1">INDIRECT(VLOOKUP($B$2,lookup!$AD$2:$AE$9,2,FALSE)&amp;"1T!"&amp;ADDRESS(ROW()+$B$8-1995,MATCH(C$7,lookup!$AA$2:$AA$35,0)+2,4))</f>
        <v>96.6</v>
      </c>
      <c r="E10" s="348">
        <f t="shared" ca="1" si="3"/>
        <v>103.7</v>
      </c>
      <c r="F10" s="348">
        <f ca="1">INDIRECT(VLOOKUP($B$2,lookup!$AD$2:$AE$9,2,FALSE)&amp;"1T!"&amp;ADDRESS(ROW()+$B$8-1995,MATCH(E$7,lookup!$AA$2:$AA$35,0)+2,4))</f>
        <v>103.7</v>
      </c>
      <c r="G10" s="348">
        <f t="shared" ca="1" si="4"/>
        <v>97.7</v>
      </c>
      <c r="H10" s="348">
        <f ca="1">INDIRECT(VLOOKUP($B$2,lookup!$AD$2:$AE$9,2,FALSE)&amp;"1T!"&amp;ADDRESS(ROW()+$B$8-1995,MATCH(G$7,lookup!$AA$2:$AA$35,0)+2,4))</f>
        <v>97.7</v>
      </c>
      <c r="I10" s="348">
        <f t="shared" ca="1" si="5"/>
        <v>106.3</v>
      </c>
      <c r="J10" s="348">
        <f ca="1">INDIRECT(VLOOKUP($B$2,lookup!$AD$2:$AE$9,2,FALSE)&amp;"1T!"&amp;ADDRESS(ROW()+$B$8-1995,MATCH(I$7,lookup!$AA$2:$AA$35,0)+2,4))</f>
        <v>106.3</v>
      </c>
      <c r="K10" s="348">
        <f t="shared" ca="1" si="6"/>
        <v>96.2</v>
      </c>
      <c r="L10" s="276">
        <f ca="1">INDIRECT(VLOOKUP($B$2,lookup!$AD$2:$AE$9,2,FALSE)&amp;"1T!"&amp;ADDRESS(ROW()+$B$8-1995,MATCH(K$7,lookup!$AA$2:$AA$35,0)+2,4))</f>
        <v>96.2</v>
      </c>
    </row>
    <row r="11" spans="1:25">
      <c r="A11" s="198">
        <f t="shared" si="0"/>
        <v>1</v>
      </c>
      <c r="B11" s="198">
        <f t="shared" si="1"/>
        <v>2001</v>
      </c>
      <c r="C11" s="348">
        <f t="shared" ca="1" si="2"/>
        <v>94.7</v>
      </c>
      <c r="D11" s="348">
        <f ca="1">INDIRECT(VLOOKUP($B$2,lookup!$AD$2:$AE$9,2,FALSE)&amp;"1T!"&amp;ADDRESS(ROW()+$B$8-1995,MATCH(C$7,lookup!$AA$2:$AA$35,0)+2,4))</f>
        <v>94.7</v>
      </c>
      <c r="E11" s="348">
        <f t="shared" ca="1" si="3"/>
        <v>103.8</v>
      </c>
      <c r="F11" s="348">
        <f ca="1">INDIRECT(VLOOKUP($B$2,lookup!$AD$2:$AE$9,2,FALSE)&amp;"1T!"&amp;ADDRESS(ROW()+$B$8-1995,MATCH(E$7,lookup!$AA$2:$AA$35,0)+2,4))</f>
        <v>103.8</v>
      </c>
      <c r="G11" s="348">
        <f t="shared" ca="1" si="4"/>
        <v>94.5</v>
      </c>
      <c r="H11" s="348">
        <f ca="1">INDIRECT(VLOOKUP($B$2,lookup!$AD$2:$AE$9,2,FALSE)&amp;"1T!"&amp;ADDRESS(ROW()+$B$8-1995,MATCH(G$7,lookup!$AA$2:$AA$35,0)+2,4))</f>
        <v>94.5</v>
      </c>
      <c r="I11" s="348">
        <f t="shared" ca="1" si="5"/>
        <v>105.2</v>
      </c>
      <c r="J11" s="348">
        <f ca="1">INDIRECT(VLOOKUP($B$2,lookup!$AD$2:$AE$9,2,FALSE)&amp;"1T!"&amp;ADDRESS(ROW()+$B$8-1995,MATCH(I$7,lookup!$AA$2:$AA$35,0)+2,4))</f>
        <v>105.2</v>
      </c>
      <c r="K11" s="348">
        <f t="shared" ca="1" si="6"/>
        <v>100.5</v>
      </c>
      <c r="L11" s="276">
        <f ca="1">INDIRECT(VLOOKUP($B$2,lookup!$AD$2:$AE$9,2,FALSE)&amp;"1T!"&amp;ADDRESS(ROW()+$B$8-1995,MATCH(K$7,lookup!$AA$2:$AA$35,0)+2,4))</f>
        <v>100.5</v>
      </c>
    </row>
    <row r="12" spans="1:25">
      <c r="A12" s="198">
        <f t="shared" si="0"/>
        <v>1</v>
      </c>
      <c r="B12" s="198">
        <f t="shared" si="1"/>
        <v>2002</v>
      </c>
      <c r="C12" s="348">
        <f t="shared" ca="1" si="2"/>
        <v>98.2</v>
      </c>
      <c r="D12" s="348">
        <f ca="1">INDIRECT(VLOOKUP($B$2,lookup!$AD$2:$AE$9,2,FALSE)&amp;"1T!"&amp;ADDRESS(ROW()+$B$8-1995,MATCH(C$7,lookup!$AA$2:$AA$35,0)+2,4))</f>
        <v>98.2</v>
      </c>
      <c r="E12" s="348">
        <f t="shared" ca="1" si="3"/>
        <v>102.6</v>
      </c>
      <c r="F12" s="348">
        <f ca="1">INDIRECT(VLOOKUP($B$2,lookup!$AD$2:$AE$9,2,FALSE)&amp;"1T!"&amp;ADDRESS(ROW()+$B$8-1995,MATCH(E$7,lookup!$AA$2:$AA$35,0)+2,4))</f>
        <v>102.6</v>
      </c>
      <c r="G12" s="348">
        <f t="shared" ca="1" si="4"/>
        <v>100.6</v>
      </c>
      <c r="H12" s="348">
        <f ca="1">INDIRECT(VLOOKUP($B$2,lookup!$AD$2:$AE$9,2,FALSE)&amp;"1T!"&amp;ADDRESS(ROW()+$B$8-1995,MATCH(G$7,lookup!$AA$2:$AA$35,0)+2,4))</f>
        <v>100.6</v>
      </c>
      <c r="I12" s="348">
        <f t="shared" ca="1" si="5"/>
        <v>103.9</v>
      </c>
      <c r="J12" s="348">
        <f ca="1">INDIRECT(VLOOKUP($B$2,lookup!$AD$2:$AE$9,2,FALSE)&amp;"1T!"&amp;ADDRESS(ROW()+$B$8-1995,MATCH(I$7,lookup!$AA$2:$AA$35,0)+2,4))</f>
        <v>103.9</v>
      </c>
      <c r="K12" s="348">
        <f t="shared" ca="1" si="6"/>
        <v>100.1</v>
      </c>
      <c r="L12" s="276">
        <f ca="1">INDIRECT(VLOOKUP($B$2,lookup!$AD$2:$AE$9,2,FALSE)&amp;"1T!"&amp;ADDRESS(ROW()+$B$8-1995,MATCH(K$7,lookup!$AA$2:$AA$35,0)+2,4))</f>
        <v>100.1</v>
      </c>
    </row>
    <row r="13" spans="1:25">
      <c r="A13" s="198">
        <f t="shared" si="0"/>
        <v>1</v>
      </c>
      <c r="B13" s="198">
        <f t="shared" si="1"/>
        <v>2003</v>
      </c>
      <c r="C13" s="348">
        <f t="shared" ca="1" si="2"/>
        <v>102.8</v>
      </c>
      <c r="D13" s="348">
        <f ca="1">INDIRECT(VLOOKUP($B$2,lookup!$AD$2:$AE$9,2,FALSE)&amp;"1T!"&amp;ADDRESS(ROW()+$B$8-1995,MATCH(C$7,lookup!$AA$2:$AA$35,0)+2,4))</f>
        <v>102.8</v>
      </c>
      <c r="E13" s="348">
        <f t="shared" ca="1" si="3"/>
        <v>102.3</v>
      </c>
      <c r="F13" s="348">
        <f ca="1">INDIRECT(VLOOKUP($B$2,lookup!$AD$2:$AE$9,2,FALSE)&amp;"1T!"&amp;ADDRESS(ROW()+$B$8-1995,MATCH(E$7,lookup!$AA$2:$AA$35,0)+2,4))</f>
        <v>102.3</v>
      </c>
      <c r="G13" s="348">
        <f t="shared" ca="1" si="4"/>
        <v>98.3</v>
      </c>
      <c r="H13" s="348">
        <f ca="1">INDIRECT(VLOOKUP($B$2,lookup!$AD$2:$AE$9,2,FALSE)&amp;"1T!"&amp;ADDRESS(ROW()+$B$8-1995,MATCH(G$7,lookup!$AA$2:$AA$35,0)+2,4))</f>
        <v>98.3</v>
      </c>
      <c r="I13" s="348">
        <f t="shared" ca="1" si="5"/>
        <v>102.5</v>
      </c>
      <c r="J13" s="348">
        <f ca="1">INDIRECT(VLOOKUP($B$2,lookup!$AD$2:$AE$9,2,FALSE)&amp;"1T!"&amp;ADDRESS(ROW()+$B$8-1995,MATCH(I$7,lookup!$AA$2:$AA$35,0)+2,4))</f>
        <v>102.5</v>
      </c>
      <c r="K13" s="348">
        <f t="shared" ca="1" si="6"/>
        <v>101.8</v>
      </c>
      <c r="L13" s="276">
        <f ca="1">INDIRECT(VLOOKUP($B$2,lookup!$AD$2:$AE$9,2,FALSE)&amp;"1T!"&amp;ADDRESS(ROW()+$B$8-1995,MATCH(K$7,lookup!$AA$2:$AA$35,0)+2,4))</f>
        <v>101.8</v>
      </c>
    </row>
    <row r="14" spans="1:25">
      <c r="A14" s="198">
        <f t="shared" si="0"/>
        <v>1</v>
      </c>
      <c r="B14" s="198">
        <f t="shared" si="1"/>
        <v>2004</v>
      </c>
      <c r="C14" s="348">
        <f t="shared" ca="1" si="2"/>
        <v>101.4</v>
      </c>
      <c r="D14" s="348">
        <f ca="1">INDIRECT(VLOOKUP($B$2,lookup!$AD$2:$AE$9,2,FALSE)&amp;"1T!"&amp;ADDRESS(ROW()+$B$8-1995,MATCH(C$7,lookup!$AA$2:$AA$35,0)+2,4))</f>
        <v>101.4</v>
      </c>
      <c r="E14" s="348">
        <f t="shared" ca="1" si="3"/>
        <v>100.8</v>
      </c>
      <c r="F14" s="348">
        <f ca="1">INDIRECT(VLOOKUP($B$2,lookup!$AD$2:$AE$9,2,FALSE)&amp;"1T!"&amp;ADDRESS(ROW()+$B$8-1995,MATCH(E$7,lookup!$AA$2:$AA$35,0)+2,4))</f>
        <v>100.8</v>
      </c>
      <c r="G14" s="348">
        <f t="shared" ca="1" si="4"/>
        <v>97.6</v>
      </c>
      <c r="H14" s="348">
        <f ca="1">INDIRECT(VLOOKUP($B$2,lookup!$AD$2:$AE$9,2,FALSE)&amp;"1T!"&amp;ADDRESS(ROW()+$B$8-1995,MATCH(G$7,lookup!$AA$2:$AA$35,0)+2,4))</f>
        <v>97.6</v>
      </c>
      <c r="I14" s="348">
        <f t="shared" ca="1" si="5"/>
        <v>101</v>
      </c>
      <c r="J14" s="348">
        <f ca="1">INDIRECT(VLOOKUP($B$2,lookup!$AD$2:$AE$9,2,FALSE)&amp;"1T!"&amp;ADDRESS(ROW()+$B$8-1995,MATCH(I$7,lookup!$AA$2:$AA$35,0)+2,4))</f>
        <v>101</v>
      </c>
      <c r="K14" s="348">
        <f t="shared" ca="1" si="6"/>
        <v>102.9</v>
      </c>
      <c r="L14" s="276">
        <f ca="1">INDIRECT(VLOOKUP($B$2,lookup!$AD$2:$AE$9,2,FALSE)&amp;"1T!"&amp;ADDRESS(ROW()+$B$8-1995,MATCH(K$7,lookup!$AA$2:$AA$35,0)+2,4))</f>
        <v>102.9</v>
      </c>
    </row>
    <row r="15" spans="1:25">
      <c r="A15" s="198">
        <f t="shared" si="0"/>
        <v>1</v>
      </c>
      <c r="B15" s="198">
        <f t="shared" si="1"/>
        <v>2005</v>
      </c>
      <c r="C15" s="348">
        <f t="shared" ca="1" si="2"/>
        <v>100</v>
      </c>
      <c r="D15" s="348">
        <f ca="1">INDIRECT(VLOOKUP($B$2,lookup!$AD$2:$AE$9,2,FALSE)&amp;"1T!"&amp;ADDRESS(ROW()+$B$8-1995,MATCH(C$7,lookup!$AA$2:$AA$35,0)+2,4))</f>
        <v>100</v>
      </c>
      <c r="E15" s="348">
        <f t="shared" ca="1" si="3"/>
        <v>100</v>
      </c>
      <c r="F15" s="348">
        <f ca="1">INDIRECT(VLOOKUP($B$2,lookup!$AD$2:$AE$9,2,FALSE)&amp;"1T!"&amp;ADDRESS(ROW()+$B$8-1995,MATCH(E$7,lookup!$AA$2:$AA$35,0)+2,4))</f>
        <v>100</v>
      </c>
      <c r="G15" s="348">
        <f t="shared" ca="1" si="4"/>
        <v>100</v>
      </c>
      <c r="H15" s="348">
        <f ca="1">INDIRECT(VLOOKUP($B$2,lookup!$AD$2:$AE$9,2,FALSE)&amp;"1T!"&amp;ADDRESS(ROW()+$B$8-1995,MATCH(G$7,lookup!$AA$2:$AA$35,0)+2,4))</f>
        <v>100</v>
      </c>
      <c r="I15" s="348">
        <f t="shared" ca="1" si="5"/>
        <v>100</v>
      </c>
      <c r="J15" s="348">
        <f ca="1">INDIRECT(VLOOKUP($B$2,lookup!$AD$2:$AE$9,2,FALSE)&amp;"1T!"&amp;ADDRESS(ROW()+$B$8-1995,MATCH(I$7,lookup!$AA$2:$AA$35,0)+2,4))</f>
        <v>100</v>
      </c>
      <c r="K15" s="348">
        <f t="shared" ca="1" si="6"/>
        <v>100</v>
      </c>
      <c r="L15" s="276">
        <f ca="1">INDIRECT(VLOOKUP($B$2,lookup!$AD$2:$AE$9,2,FALSE)&amp;"1T!"&amp;ADDRESS(ROW()+$B$8-1995,MATCH(K$7,lookup!$AA$2:$AA$35,0)+2,4))</f>
        <v>100</v>
      </c>
    </row>
    <row r="16" spans="1:25">
      <c r="A16" s="198">
        <f t="shared" si="0"/>
        <v>1</v>
      </c>
      <c r="B16" s="198">
        <f t="shared" si="1"/>
        <v>2006</v>
      </c>
      <c r="C16" s="348">
        <f t="shared" ca="1" si="2"/>
        <v>97.6</v>
      </c>
      <c r="D16" s="348">
        <f ca="1">INDIRECT(VLOOKUP($B$2,lookup!$AD$2:$AE$9,2,FALSE)&amp;"1T!"&amp;ADDRESS(ROW()+$B$8-1995,MATCH(C$7,lookup!$AA$2:$AA$35,0)+2,4))</f>
        <v>97.6</v>
      </c>
      <c r="E16" s="348">
        <f t="shared" ca="1" si="3"/>
        <v>98.9</v>
      </c>
      <c r="F16" s="348">
        <f ca="1">INDIRECT(VLOOKUP($B$2,lookup!$AD$2:$AE$9,2,FALSE)&amp;"1T!"&amp;ADDRESS(ROW()+$B$8-1995,MATCH(E$7,lookup!$AA$2:$AA$35,0)+2,4))</f>
        <v>98.9</v>
      </c>
      <c r="G16" s="348">
        <f t="shared" ca="1" si="4"/>
        <v>96.6</v>
      </c>
      <c r="H16" s="348">
        <f ca="1">INDIRECT(VLOOKUP($B$2,lookup!$AD$2:$AE$9,2,FALSE)&amp;"1T!"&amp;ADDRESS(ROW()+$B$8-1995,MATCH(G$7,lookup!$AA$2:$AA$35,0)+2,4))</f>
        <v>96.6</v>
      </c>
      <c r="I16" s="348">
        <f t="shared" ca="1" si="5"/>
        <v>99</v>
      </c>
      <c r="J16" s="348">
        <f ca="1">INDIRECT(VLOOKUP($B$2,lookup!$AD$2:$AE$9,2,FALSE)&amp;"1T!"&amp;ADDRESS(ROW()+$B$8-1995,MATCH(I$7,lookup!$AA$2:$AA$35,0)+2,4))</f>
        <v>99</v>
      </c>
      <c r="K16" s="348">
        <f t="shared" ca="1" si="6"/>
        <v>100.7</v>
      </c>
      <c r="L16" s="276">
        <f ca="1">INDIRECT(VLOOKUP($B$2,lookup!$AD$2:$AE$9,2,FALSE)&amp;"1T!"&amp;ADDRESS(ROW()+$B$8-1995,MATCH(K$7,lookup!$AA$2:$AA$35,0)+2,4))</f>
        <v>100.7</v>
      </c>
    </row>
    <row r="17" spans="1:25">
      <c r="A17" s="198">
        <f t="shared" si="0"/>
        <v>1</v>
      </c>
      <c r="B17" s="198">
        <f t="shared" si="1"/>
        <v>2007</v>
      </c>
      <c r="C17" s="348">
        <f t="shared" ca="1" si="2"/>
        <v>94.6</v>
      </c>
      <c r="D17" s="348">
        <f ca="1">INDIRECT(VLOOKUP($B$2,lookup!$AD$2:$AE$9,2,FALSE)&amp;"1T!"&amp;ADDRESS(ROW()+$B$8-1995,MATCH(C$7,lookup!$AA$2:$AA$35,0)+2,4))</f>
        <v>94.6</v>
      </c>
      <c r="E17" s="348">
        <f t="shared" ca="1" si="3"/>
        <v>98</v>
      </c>
      <c r="F17" s="348">
        <f ca="1">INDIRECT(VLOOKUP($B$2,lookup!$AD$2:$AE$9,2,FALSE)&amp;"1T!"&amp;ADDRESS(ROW()+$B$8-1995,MATCH(E$7,lookup!$AA$2:$AA$35,0)+2,4))</f>
        <v>98</v>
      </c>
      <c r="G17" s="348">
        <f t="shared" ca="1" si="4"/>
        <v>95.9</v>
      </c>
      <c r="H17" s="348">
        <f ca="1">INDIRECT(VLOOKUP($B$2,lookup!$AD$2:$AE$9,2,FALSE)&amp;"1T!"&amp;ADDRESS(ROW()+$B$8-1995,MATCH(G$7,lookup!$AA$2:$AA$35,0)+2,4))</f>
        <v>95.9</v>
      </c>
      <c r="I17" s="348">
        <f t="shared" ca="1" si="5"/>
        <v>99.9</v>
      </c>
      <c r="J17" s="348">
        <f ca="1">INDIRECT(VLOOKUP($B$2,lookup!$AD$2:$AE$9,2,FALSE)&amp;"1T!"&amp;ADDRESS(ROW()+$B$8-1995,MATCH(I$7,lookup!$AA$2:$AA$35,0)+2,4))</f>
        <v>99.9</v>
      </c>
      <c r="K17" s="348">
        <f t="shared" ca="1" si="6"/>
        <v>99.2</v>
      </c>
      <c r="L17" s="276">
        <f ca="1">INDIRECT(VLOOKUP($B$2,lookup!$AD$2:$AE$9,2,FALSE)&amp;"1T!"&amp;ADDRESS(ROW()+$B$8-1995,MATCH(K$7,lookup!$AA$2:$AA$35,0)+2,4))</f>
        <v>99.2</v>
      </c>
    </row>
    <row r="18" spans="1:25">
      <c r="A18" s="198">
        <f t="shared" si="0"/>
        <v>1</v>
      </c>
      <c r="B18" s="198">
        <f t="shared" si="1"/>
        <v>2008</v>
      </c>
      <c r="C18" s="348">
        <f t="shared" ca="1" si="2"/>
        <v>92</v>
      </c>
      <c r="D18" s="348">
        <f ca="1">INDIRECT(VLOOKUP($B$2,lookup!$AD$2:$AE$9,2,FALSE)&amp;"1T!"&amp;ADDRESS(ROW()+$B$8-1995,MATCH(C$7,lookup!$AA$2:$AA$35,0)+2,4))</f>
        <v>92</v>
      </c>
      <c r="E18" s="348">
        <f t="shared" ca="1" si="3"/>
        <v>99</v>
      </c>
      <c r="F18" s="348">
        <f ca="1">INDIRECT(VLOOKUP($B$2,lookup!$AD$2:$AE$9,2,FALSE)&amp;"1T!"&amp;ADDRESS(ROW()+$B$8-1995,MATCH(E$7,lookup!$AA$2:$AA$35,0)+2,4))</f>
        <v>99</v>
      </c>
      <c r="G18" s="348">
        <f t="shared" ca="1" si="4"/>
        <v>96.2</v>
      </c>
      <c r="H18" s="348">
        <f ca="1">INDIRECT(VLOOKUP($B$2,lookup!$AD$2:$AE$9,2,FALSE)&amp;"1T!"&amp;ADDRESS(ROW()+$B$8-1995,MATCH(G$7,lookup!$AA$2:$AA$35,0)+2,4))</f>
        <v>96.2</v>
      </c>
      <c r="I18" s="348">
        <f t="shared" ca="1" si="5"/>
        <v>103</v>
      </c>
      <c r="J18" s="348">
        <f ca="1">INDIRECT(VLOOKUP($B$2,lookup!$AD$2:$AE$9,2,FALSE)&amp;"1T!"&amp;ADDRESS(ROW()+$B$8-1995,MATCH(I$7,lookup!$AA$2:$AA$35,0)+2,4))</f>
        <v>103</v>
      </c>
      <c r="K18" s="348">
        <f t="shared" ca="1" si="6"/>
        <v>99.1</v>
      </c>
      <c r="L18" s="276">
        <f ca="1">INDIRECT(VLOOKUP($B$2,lookup!$AD$2:$AE$9,2,FALSE)&amp;"1T!"&amp;ADDRESS(ROW()+$B$8-1995,MATCH(K$7,lookup!$AA$2:$AA$35,0)+2,4))</f>
        <v>99.1</v>
      </c>
    </row>
    <row r="19" spans="1:25">
      <c r="A19" s="198">
        <f t="shared" si="0"/>
        <v>1</v>
      </c>
      <c r="B19" s="198">
        <f t="shared" si="1"/>
        <v>2009</v>
      </c>
      <c r="C19" s="348">
        <f t="shared" ca="1" si="2"/>
        <v>95.7</v>
      </c>
      <c r="D19" s="348">
        <f ca="1">INDIRECT(VLOOKUP($B$2,lookup!$AD$2:$AE$9,2,FALSE)&amp;"1T!"&amp;ADDRESS(ROW()+$B$8-1995,MATCH(C$7,lookup!$AA$2:$AA$35,0)+2,4))</f>
        <v>95.7</v>
      </c>
      <c r="E19" s="348">
        <f t="shared" ca="1" si="3"/>
        <v>102.2</v>
      </c>
      <c r="F19" s="348">
        <f ca="1">INDIRECT(VLOOKUP($B$2,lookup!$AD$2:$AE$9,2,FALSE)&amp;"1T!"&amp;ADDRESS(ROW()+$B$8-1995,MATCH(E$7,lookup!$AA$2:$AA$35,0)+2,4))</f>
        <v>102.2</v>
      </c>
      <c r="G19" s="348">
        <f t="shared" ca="1" si="4"/>
        <v>99.9</v>
      </c>
      <c r="H19" s="348">
        <f ca="1">INDIRECT(VLOOKUP($B$2,lookup!$AD$2:$AE$9,2,FALSE)&amp;"1T!"&amp;ADDRESS(ROW()+$B$8-1995,MATCH(G$7,lookup!$AA$2:$AA$35,0)+2,4))</f>
        <v>99.9</v>
      </c>
      <c r="I19" s="348">
        <f t="shared" ca="1" si="5"/>
        <v>104.4</v>
      </c>
      <c r="J19" s="348">
        <f ca="1">INDIRECT(VLOOKUP($B$2,lookup!$AD$2:$AE$9,2,FALSE)&amp;"1T!"&amp;ADDRESS(ROW()+$B$8-1995,MATCH(I$7,lookup!$AA$2:$AA$35,0)+2,4))</f>
        <v>104.4</v>
      </c>
      <c r="K19" s="348">
        <f t="shared" ca="1" si="6"/>
        <v>102.2</v>
      </c>
      <c r="L19" s="276">
        <f ca="1">INDIRECT(VLOOKUP($B$2,lookup!$AD$2:$AE$9,2,FALSE)&amp;"1T!"&amp;ADDRESS(ROW()+$B$8-1995,MATCH(K$7,lookup!$AA$2:$AA$35,0)+2,4))</f>
        <v>102.2</v>
      </c>
    </row>
    <row r="20" spans="1:25">
      <c r="A20" s="198">
        <f t="shared" si="0"/>
        <v>1</v>
      </c>
      <c r="B20" s="198">
        <f t="shared" si="1"/>
        <v>2010</v>
      </c>
      <c r="C20" s="348">
        <f t="shared" ca="1" si="2"/>
        <v>94.9</v>
      </c>
      <c r="D20" s="348">
        <f ca="1">INDIRECT(VLOOKUP($B$2,lookup!$AD$2:$AE$9,2,FALSE)&amp;"1T!"&amp;ADDRESS(ROW()+$B$8-1995,MATCH(C$7,lookup!$AA$2:$AA$35,0)+2,4))</f>
        <v>94.9</v>
      </c>
      <c r="E20" s="348">
        <f t="shared" ca="1" si="3"/>
        <v>100.7</v>
      </c>
      <c r="F20" s="348">
        <f ca="1">INDIRECT(VLOOKUP($B$2,lookup!$AD$2:$AE$9,2,FALSE)&amp;"1T!"&amp;ADDRESS(ROW()+$B$8-1995,MATCH(E$7,lookup!$AA$2:$AA$35,0)+2,4))</f>
        <v>100.7</v>
      </c>
      <c r="G20" s="348">
        <f t="shared" ca="1" si="4"/>
        <v>98.6</v>
      </c>
      <c r="H20" s="348">
        <f ca="1">INDIRECT(VLOOKUP($B$2,lookup!$AD$2:$AE$9,2,FALSE)&amp;"1T!"&amp;ADDRESS(ROW()+$B$8-1995,MATCH(G$7,lookup!$AA$2:$AA$35,0)+2,4))</f>
        <v>98.6</v>
      </c>
      <c r="I20" s="348">
        <f t="shared" ca="1" si="5"/>
        <v>102.5</v>
      </c>
      <c r="J20" s="348">
        <f ca="1">INDIRECT(VLOOKUP($B$2,lookup!$AD$2:$AE$9,2,FALSE)&amp;"1T!"&amp;ADDRESS(ROW()+$B$8-1995,MATCH(I$7,lookup!$AA$2:$AA$35,0)+2,4))</f>
        <v>102.5</v>
      </c>
      <c r="K20" s="348">
        <f t="shared" ca="1" si="6"/>
        <v>97.7</v>
      </c>
      <c r="L20" s="276">
        <f ca="1">INDIRECT(VLOOKUP($B$2,lookup!$AD$2:$AE$9,2,FALSE)&amp;"1T!"&amp;ADDRESS(ROW()+$B$8-1995,MATCH(K$7,lookup!$AA$2:$AA$35,0)+2,4))</f>
        <v>97.7</v>
      </c>
    </row>
    <row r="21" spans="1:25">
      <c r="A21" s="198">
        <f t="shared" si="0"/>
        <v>1</v>
      </c>
      <c r="B21" s="198">
        <f t="shared" si="1"/>
        <v>2011</v>
      </c>
      <c r="C21" s="348">
        <f t="shared" ca="1" si="2"/>
        <v>95.1</v>
      </c>
      <c r="D21" s="348">
        <f ca="1">INDIRECT(VLOOKUP($B$2,lookup!$AD$2:$AE$9,2,FALSE)&amp;"1T!"&amp;ADDRESS(ROW()+$B$8-1995,MATCH(C$7,lookup!$AA$2:$AA$35,0)+2,4))</f>
        <v>95.1</v>
      </c>
      <c r="E21" s="348">
        <f t="shared" ca="1" si="3"/>
        <v>100</v>
      </c>
      <c r="F21" s="348">
        <f ca="1">INDIRECT(VLOOKUP($B$2,lookup!$AD$2:$AE$9,2,FALSE)&amp;"1T!"&amp;ADDRESS(ROW()+$B$8-1995,MATCH(E$7,lookup!$AA$2:$AA$35,0)+2,4))</f>
        <v>100</v>
      </c>
      <c r="G21" s="348">
        <f t="shared" ca="1" si="4"/>
        <v>95.8</v>
      </c>
      <c r="H21" s="348">
        <f ca="1">INDIRECT(VLOOKUP($B$2,lookup!$AD$2:$AE$9,2,FALSE)&amp;"1T!"&amp;ADDRESS(ROW()+$B$8-1995,MATCH(G$7,lookup!$AA$2:$AA$35,0)+2,4))</f>
        <v>95.8</v>
      </c>
      <c r="I21" s="348">
        <f t="shared" ca="1" si="5"/>
        <v>101.5</v>
      </c>
      <c r="J21" s="348">
        <f ca="1">INDIRECT(VLOOKUP($B$2,lookup!$AD$2:$AE$9,2,FALSE)&amp;"1T!"&amp;ADDRESS(ROW()+$B$8-1995,MATCH(I$7,lookup!$AA$2:$AA$35,0)+2,4))</f>
        <v>101.5</v>
      </c>
      <c r="K21" s="348">
        <f t="shared" ca="1" si="6"/>
        <v>98.4</v>
      </c>
      <c r="L21" s="276">
        <f ca="1">INDIRECT(VLOOKUP($B$2,lookup!$AD$2:$AE$9,2,FALSE)&amp;"1T!"&amp;ADDRESS(ROW()+$B$8-1995,MATCH(K$7,lookup!$AA$2:$AA$35,0)+2,4))</f>
        <v>98.4</v>
      </c>
    </row>
    <row r="22" spans="1:25">
      <c r="A22" s="198">
        <f t="shared" si="0"/>
        <v>1</v>
      </c>
      <c r="B22" s="198">
        <f t="shared" si="1"/>
        <v>2012</v>
      </c>
      <c r="C22" s="348">
        <f t="shared" ca="1" si="2"/>
        <v>91.1</v>
      </c>
      <c r="D22" s="348">
        <f ca="1">INDIRECT(VLOOKUP($B$2,lookup!$AD$2:$AE$9,2,FALSE)&amp;"1T!"&amp;ADDRESS(ROW()+$B$8-1995,MATCH(C$7,lookup!$AA$2:$AA$35,0)+2,4))</f>
        <v>91.1</v>
      </c>
      <c r="E22" s="348">
        <f t="shared" ca="1" si="3"/>
        <v>100.7</v>
      </c>
      <c r="F22" s="348">
        <f ca="1">INDIRECT(VLOOKUP($B$2,lookup!$AD$2:$AE$9,2,FALSE)&amp;"1T!"&amp;ADDRESS(ROW()+$B$8-1995,MATCH(E$7,lookup!$AA$2:$AA$35,0)+2,4))</f>
        <v>100.7</v>
      </c>
      <c r="G22" s="348">
        <f t="shared" ca="1" si="4"/>
        <v>91.2</v>
      </c>
      <c r="H22" s="348">
        <f ca="1">INDIRECT(VLOOKUP($B$2,lookup!$AD$2:$AE$9,2,FALSE)&amp;"1T!"&amp;ADDRESS(ROW()+$B$8-1995,MATCH(G$7,lookup!$AA$2:$AA$35,0)+2,4))</f>
        <v>91.2</v>
      </c>
      <c r="I22" s="348">
        <f t="shared" ca="1" si="5"/>
        <v>98.5</v>
      </c>
      <c r="J22" s="348">
        <f ca="1">INDIRECT(VLOOKUP($B$2,lookup!$AD$2:$AE$9,2,FALSE)&amp;"1T!"&amp;ADDRESS(ROW()+$B$8-1995,MATCH(I$7,lookup!$AA$2:$AA$35,0)+2,4))</f>
        <v>98.5</v>
      </c>
      <c r="K22" s="348">
        <f t="shared" ca="1" si="6"/>
        <v>100.4</v>
      </c>
      <c r="L22" s="276">
        <f ca="1">INDIRECT(VLOOKUP($B$2,lookup!$AD$2:$AE$9,2,FALSE)&amp;"1T!"&amp;ADDRESS(ROW()+$B$8-1995,MATCH(K$7,lookup!$AA$2:$AA$35,0)+2,4))</f>
        <v>100.4</v>
      </c>
    </row>
    <row r="23" spans="1:25">
      <c r="A23" s="198">
        <f t="shared" si="0"/>
        <v>1</v>
      </c>
      <c r="B23" s="198">
        <f t="shared" si="1"/>
        <v>2013</v>
      </c>
      <c r="C23" s="348">
        <f t="shared" ca="1" si="2"/>
        <v>87.1</v>
      </c>
      <c r="D23" s="348">
        <f ca="1">INDIRECT(VLOOKUP($B$2,lookup!$AD$2:$AE$9,2,FALSE)&amp;"1T!"&amp;ADDRESS(ROW()+$B$8-1995,MATCH(C$7,lookup!$AA$2:$AA$35,0)+2,4))</f>
        <v>87.1</v>
      </c>
      <c r="E23" s="348">
        <f t="shared" ca="1" si="3"/>
        <v>100.3</v>
      </c>
      <c r="F23" s="348">
        <f ca="1">INDIRECT(VLOOKUP($B$2,lookup!$AD$2:$AE$9,2,FALSE)&amp;"1T!"&amp;ADDRESS(ROW()+$B$8-1995,MATCH(E$7,lookup!$AA$2:$AA$35,0)+2,4))</f>
        <v>100.3</v>
      </c>
      <c r="G23" s="348">
        <f t="shared" ca="1" si="4"/>
        <v>86.8</v>
      </c>
      <c r="H23" s="348">
        <f ca="1">INDIRECT(VLOOKUP($B$2,lookup!$AD$2:$AE$9,2,FALSE)&amp;"1T!"&amp;ADDRESS(ROW()+$B$8-1995,MATCH(G$7,lookup!$AA$2:$AA$35,0)+2,4))</f>
        <v>86.8</v>
      </c>
      <c r="I23" s="348">
        <f t="shared" ca="1" si="5"/>
        <v>96.3</v>
      </c>
      <c r="J23" s="348">
        <f ca="1">INDIRECT(VLOOKUP($B$2,lookup!$AD$2:$AE$9,2,FALSE)&amp;"1T!"&amp;ADDRESS(ROW()+$B$8-1995,MATCH(I$7,lookup!$AA$2:$AA$35,0)+2,4))</f>
        <v>96.3</v>
      </c>
      <c r="K23" s="348">
        <f t="shared" ca="1" si="6"/>
        <v>99.1</v>
      </c>
      <c r="L23" s="276">
        <f ca="1">INDIRECT(VLOOKUP($B$2,lookup!$AD$2:$AE$9,2,FALSE)&amp;"1T!"&amp;ADDRESS(ROW()+$B$8-1995,MATCH(K$7,lookup!$AA$2:$AA$35,0)+2,4))</f>
        <v>99.1</v>
      </c>
    </row>
    <row r="24" spans="1:25">
      <c r="A24" s="198">
        <f t="shared" si="0"/>
        <v>1</v>
      </c>
      <c r="B24" s="198">
        <f t="shared" si="1"/>
        <v>2014</v>
      </c>
      <c r="C24" s="348" t="e">
        <f t="shared" ca="1" si="2"/>
        <v>#N/A</v>
      </c>
      <c r="D24" s="348" t="str">
        <f ca="1">INDIRECT(VLOOKUP($B$2,lookup!$AD$2:$AE$9,2,FALSE)&amp;"1T!"&amp;ADDRESS(ROW()+$B$8-1995,MATCH(C$7,lookup!$AA$2:$AA$35,0)+2,4))</f>
        <v>:</v>
      </c>
      <c r="E24" s="348" t="e">
        <f t="shared" ca="1" si="3"/>
        <v>#N/A</v>
      </c>
      <c r="F24" s="348" t="str">
        <f ca="1">INDIRECT(VLOOKUP($B$2,lookup!$AD$2:$AE$9,2,FALSE)&amp;"1T!"&amp;ADDRESS(ROW()+$B$8-1995,MATCH(E$7,lookup!$AA$2:$AA$35,0)+2,4))</f>
        <v>:</v>
      </c>
      <c r="G24" s="348" t="e">
        <f t="shared" ca="1" si="4"/>
        <v>#N/A</v>
      </c>
      <c r="H24" s="348" t="str">
        <f ca="1">INDIRECT(VLOOKUP($B$2,lookup!$AD$2:$AE$9,2,FALSE)&amp;"1T!"&amp;ADDRESS(ROW()+$B$8-1995,MATCH(G$7,lookup!$AA$2:$AA$35,0)+2,4))</f>
        <v>:</v>
      </c>
      <c r="I24" s="348" t="e">
        <f t="shared" ca="1" si="5"/>
        <v>#N/A</v>
      </c>
      <c r="J24" s="348" t="str">
        <f ca="1">INDIRECT(VLOOKUP($B$2,lookup!$AD$2:$AE$9,2,FALSE)&amp;"1T!"&amp;ADDRESS(ROW()+$B$8-1995,MATCH(I$7,lookup!$AA$2:$AA$35,0)+2,4))</f>
        <v>:</v>
      </c>
      <c r="K24" s="348" t="e">
        <f t="shared" ca="1" si="6"/>
        <v>#N/A</v>
      </c>
      <c r="L24" s="276" t="str">
        <f ca="1">INDIRECT(VLOOKUP($B$2,lookup!$AD$2:$AE$9,2,FALSE)&amp;"1T!"&amp;ADDRESS(ROW()+$B$8-1995,MATCH(K$7,lookup!$AA$2:$AA$35,0)+2,4))</f>
        <v>:</v>
      </c>
    </row>
    <row r="25" spans="1:25">
      <c r="A25" s="198">
        <f t="shared" si="0"/>
        <v>0</v>
      </c>
      <c r="B25" s="198" t="str">
        <f t="shared" si="1"/>
        <v/>
      </c>
      <c r="C25" s="348" t="e">
        <f t="shared" ca="1" si="2"/>
        <v>#N/A</v>
      </c>
      <c r="D25" s="348" t="str">
        <f ca="1">INDIRECT(VLOOKUP($B$2,lookup!$AD$2:$AE$9,2,FALSE)&amp;"1T!"&amp;ADDRESS(ROW()+$B$8-1995,MATCH(C$7,lookup!$AA$2:$AA$35,0)+2,4))</f>
        <v>:</v>
      </c>
      <c r="E25" s="348" t="e">
        <f t="shared" ca="1" si="3"/>
        <v>#N/A</v>
      </c>
      <c r="F25" s="348" t="str">
        <f ca="1">INDIRECT(VLOOKUP($B$2,lookup!$AD$2:$AE$9,2,FALSE)&amp;"1T!"&amp;ADDRESS(ROW()+$B$8-1995,MATCH(E$7,lookup!$AA$2:$AA$35,0)+2,4))</f>
        <v>:</v>
      </c>
      <c r="G25" s="348" t="e">
        <f t="shared" ca="1" si="4"/>
        <v>#N/A</v>
      </c>
      <c r="H25" s="348" t="str">
        <f ca="1">INDIRECT(VLOOKUP($B$2,lookup!$AD$2:$AE$9,2,FALSE)&amp;"1T!"&amp;ADDRESS(ROW()+$B$8-1995,MATCH(G$7,lookup!$AA$2:$AA$35,0)+2,4))</f>
        <v>:</v>
      </c>
      <c r="I25" s="348" t="e">
        <f t="shared" ca="1" si="5"/>
        <v>#N/A</v>
      </c>
      <c r="J25" s="348" t="str">
        <f ca="1">INDIRECT(VLOOKUP($B$2,lookup!$AD$2:$AE$9,2,FALSE)&amp;"1T!"&amp;ADDRESS(ROW()+$B$8-1995,MATCH(I$7,lookup!$AA$2:$AA$35,0)+2,4))</f>
        <v>:</v>
      </c>
      <c r="K25" s="348" t="e">
        <f t="shared" ca="1" si="6"/>
        <v>#N/A</v>
      </c>
      <c r="L25" s="276" t="str">
        <f ca="1">INDIRECT(VLOOKUP($B$2,lookup!$AD$2:$AE$9,2,FALSE)&amp;"1T!"&amp;ADDRESS(ROW()+$B$8-1995,MATCH(K$7,lookup!$AA$2:$AA$35,0)+2,4))</f>
        <v>:</v>
      </c>
    </row>
    <row r="26" spans="1:25">
      <c r="A26" s="198">
        <f t="shared" si="0"/>
        <v>0</v>
      </c>
      <c r="B26" s="198" t="str">
        <f t="shared" si="1"/>
        <v/>
      </c>
      <c r="C26" s="348" t="e">
        <f t="shared" ca="1" si="2"/>
        <v>#N/A</v>
      </c>
      <c r="D26" s="348">
        <f ca="1">INDIRECT(VLOOKUP($B$2,lookup!$AD$2:$AE$9,2,FALSE)&amp;"1T!"&amp;ADDRESS(ROW()+$B$8-1995,MATCH(C$7,lookup!$AA$2:$AA$35,0)+2,4))</f>
        <v>0</v>
      </c>
      <c r="E26" s="348" t="e">
        <f t="shared" ca="1" si="3"/>
        <v>#N/A</v>
      </c>
      <c r="F26" s="348">
        <f ca="1">INDIRECT(VLOOKUP($B$2,lookup!$AD$2:$AE$9,2,FALSE)&amp;"1T!"&amp;ADDRESS(ROW()+$B$8-1995,MATCH(E$7,lookup!$AA$2:$AA$35,0)+2,4))</f>
        <v>0</v>
      </c>
      <c r="G26" s="348" t="e">
        <f t="shared" ca="1" si="4"/>
        <v>#N/A</v>
      </c>
      <c r="H26" s="348">
        <f ca="1">INDIRECT(VLOOKUP($B$2,lookup!$AD$2:$AE$9,2,FALSE)&amp;"1T!"&amp;ADDRESS(ROW()+$B$8-1995,MATCH(G$7,lookup!$AA$2:$AA$35,0)+2,4))</f>
        <v>0</v>
      </c>
      <c r="I26" s="348" t="e">
        <f t="shared" ca="1" si="5"/>
        <v>#N/A</v>
      </c>
      <c r="J26" s="348">
        <f ca="1">INDIRECT(VLOOKUP($B$2,lookup!$AD$2:$AE$9,2,FALSE)&amp;"1T!"&amp;ADDRESS(ROW()+$B$8-1995,MATCH(I$7,lookup!$AA$2:$AA$35,0)+2,4))</f>
        <v>0</v>
      </c>
      <c r="K26" s="348" t="e">
        <f t="shared" ca="1" si="6"/>
        <v>#N/A</v>
      </c>
      <c r="L26" s="276">
        <f ca="1">INDIRECT(VLOOKUP($B$2,lookup!$AD$2:$AE$9,2,FALSE)&amp;"1T!"&amp;ADDRESS(ROW()+$B$8-1995,MATCH(K$7,lookup!$AA$2:$AA$35,0)+2,4))</f>
        <v>0</v>
      </c>
    </row>
    <row r="27" spans="1:25">
      <c r="A27" s="198">
        <f t="shared" si="0"/>
        <v>0</v>
      </c>
      <c r="B27" s="198" t="str">
        <f t="shared" si="1"/>
        <v/>
      </c>
      <c r="C27" s="348" t="e">
        <f t="shared" ca="1" si="2"/>
        <v>#N/A</v>
      </c>
      <c r="D27" s="348" t="str">
        <f ca="1">INDIRECT(VLOOKUP($B$2,lookup!$AD$2:$AE$9,2,FALSE)&amp;"1T!"&amp;ADDRESS(ROW()+$B$8-1995,MATCH(C$7,lookup!$AA$2:$AA$35,0)+2,4))</f>
        <v>Κύπρος</v>
      </c>
      <c r="E27" s="348" t="e">
        <f t="shared" ca="1" si="3"/>
        <v>#N/A</v>
      </c>
      <c r="F27" s="348" t="str">
        <f ca="1">INDIRECT(VLOOKUP($B$2,lookup!$AD$2:$AE$9,2,FALSE)&amp;"1T!"&amp;ADDRESS(ROW()+$B$8-1995,MATCH(E$7,lookup!$AA$2:$AA$35,0)+2,4))</f>
        <v>ΕΕ (28 χώρες)</v>
      </c>
      <c r="G27" s="348" t="e">
        <f t="shared" ca="1" si="4"/>
        <v>#N/A</v>
      </c>
      <c r="H27" s="348" t="str">
        <f ca="1">INDIRECT(VLOOKUP($B$2,lookup!$AD$2:$AE$9,2,FALSE)&amp;"1T!"&amp;ADDRESS(ROW()+$B$8-1995,MATCH(G$7,lookup!$AA$2:$AA$35,0)+2,4))</f>
        <v>Ελλάδα</v>
      </c>
      <c r="I27" s="348" t="e">
        <f t="shared" ca="1" si="5"/>
        <v>#N/A</v>
      </c>
      <c r="J27" s="348" t="str">
        <f ca="1">INDIRECT(VLOOKUP($B$2,lookup!$AD$2:$AE$9,2,FALSE)&amp;"1T!"&amp;ADDRESS(ROW()+$B$8-1995,MATCH(I$7,lookup!$AA$2:$AA$35,0)+2,4))</f>
        <v>Ισπανία</v>
      </c>
      <c r="K27" s="348" t="e">
        <f t="shared" ca="1" si="6"/>
        <v>#N/A</v>
      </c>
      <c r="L27" s="276" t="str">
        <f ca="1">INDIRECT(VLOOKUP($B$2,lookup!$AD$2:$AE$9,2,FALSE)&amp;"1T!"&amp;ADDRESS(ROW()+$B$8-1995,MATCH(K$7,lookup!$AA$2:$AA$35,0)+2,4))</f>
        <v>Μάλτα</v>
      </c>
    </row>
    <row r="28" spans="1:25">
      <c r="A28" s="198">
        <f t="shared" si="0"/>
        <v>0</v>
      </c>
      <c r="B28" s="198" t="str">
        <f t="shared" si="1"/>
        <v/>
      </c>
      <c r="C28" s="348" t="e">
        <f t="shared" ca="1" si="2"/>
        <v>#N/A</v>
      </c>
      <c r="D28" s="348" t="str">
        <f ca="1">INDIRECT(VLOOKUP($B$2,lookup!$AD$2:$AE$9,2,FALSE)&amp;"1T!"&amp;ADDRESS(ROW()+$B$8-1995,MATCH(C$7,lookup!$AA$2:$AA$35,0)+2,4))</f>
        <v/>
      </c>
      <c r="E28" s="348" t="e">
        <f t="shared" ca="1" si="3"/>
        <v>#N/A</v>
      </c>
      <c r="F28" s="348" t="str">
        <f ca="1">INDIRECT(VLOOKUP($B$2,lookup!$AD$2:$AE$9,2,FALSE)&amp;"1T!"&amp;ADDRESS(ROW()+$B$8-1995,MATCH(E$7,lookup!$AA$2:$AA$35,0)+2,4))</f>
        <v/>
      </c>
      <c r="G28" s="348" t="e">
        <f t="shared" ca="1" si="4"/>
        <v>#N/A</v>
      </c>
      <c r="H28" s="348" t="str">
        <f ca="1">INDIRECT(VLOOKUP($B$2,lookup!$AD$2:$AE$9,2,FALSE)&amp;"1T!"&amp;ADDRESS(ROW()+$B$8-1995,MATCH(G$7,lookup!$AA$2:$AA$35,0)+2,4))</f>
        <v/>
      </c>
      <c r="I28" s="348" t="e">
        <f t="shared" si="5"/>
        <v>#N/A</v>
      </c>
      <c r="J28" s="348"/>
      <c r="K28" s="348" t="e">
        <f t="shared" ca="1" si="6"/>
        <v>#N/A</v>
      </c>
      <c r="L28" s="276" t="str">
        <f ca="1">INDIRECT(VLOOKUP($B$2,lookup!$AD$2:$AE$9,2,FALSE)&amp;"1T!"&amp;ADDRESS(ROW()+$B$8-1995,MATCH(K$7,lookup!$AA$2:$AA$35,0)+2,4))</f>
        <v/>
      </c>
    </row>
    <row r="30" spans="1:25">
      <c r="C30" s="198" t="s">
        <v>168</v>
      </c>
      <c r="D30" s="198" t="s">
        <v>168</v>
      </c>
      <c r="E30" s="198" t="str">
        <f>IF(RIGHT($B$2,2)="ο)","FTE","HW")</f>
        <v>HW</v>
      </c>
      <c r="F30" s="198" t="str">
        <f>IF(RIGHT($B$2,2)="ο)","FTE","HW")</f>
        <v>HW</v>
      </c>
    </row>
    <row r="31" spans="1:25" ht="37.5">
      <c r="C31" s="363" t="str">
        <f>$C$7</f>
        <v>Κύπρος</v>
      </c>
      <c r="D31" s="363" t="str">
        <f t="shared" ref="D31:F31" si="7">$C$7</f>
        <v>Κύπρος</v>
      </c>
      <c r="E31" s="363" t="str">
        <f t="shared" si="7"/>
        <v>Κύπρος</v>
      </c>
      <c r="F31" s="363" t="str">
        <f t="shared" si="7"/>
        <v>Κύπρος</v>
      </c>
      <c r="G31" s="363" t="str">
        <f>$E$7</f>
        <v>ΕΕ (28 χώρες)</v>
      </c>
      <c r="H31" s="363" t="str">
        <f t="shared" ref="H31:J31" si="8">$E$7</f>
        <v>ΕΕ (28 χώρες)</v>
      </c>
      <c r="I31" s="363" t="str">
        <f t="shared" si="8"/>
        <v>ΕΕ (28 χώρες)</v>
      </c>
      <c r="J31" s="363" t="str">
        <f t="shared" si="8"/>
        <v>ΕΕ (28 χώρες)</v>
      </c>
      <c r="N31" s="228"/>
      <c r="O31" s="228"/>
      <c r="P31" s="306" t="str">
        <f>B2&amp;" για τα έτη "&amp;C2&amp;" μέχρι "&amp;E2&amp;" - "&amp;C7&amp;", "&amp;E7</f>
        <v>Δείκτης (βάση 2005) του Μοναδιαίου Κόστους Εργασίας για τα έτη 1998 μέχρι 2014 - Κύπρος, ΕΕ (28 χώρες)</v>
      </c>
      <c r="Q31" s="228"/>
      <c r="R31" s="228"/>
      <c r="S31" s="228"/>
      <c r="T31" s="228"/>
      <c r="U31" s="228"/>
      <c r="V31" s="228"/>
      <c r="W31" s="228"/>
      <c r="X31" s="228"/>
      <c r="Y31" s="228"/>
    </row>
    <row r="32" spans="1:25" ht="54" customHeight="1">
      <c r="A32" s="198">
        <f>SUM(A33:A53)</f>
        <v>17</v>
      </c>
      <c r="C32" s="362" t="s">
        <v>120</v>
      </c>
      <c r="D32" s="362" t="s">
        <v>120</v>
      </c>
      <c r="E32" s="362" t="str">
        <f>IF(RIGHT($B$2,2)="ο)","Επικερδώς Απασχολούμενος Πληθυσμός","Ώρες Εργασίας")</f>
        <v>Ώρες Εργασίας</v>
      </c>
      <c r="F32" s="362" t="str">
        <f>IF(RIGHT($B$2,2)="ο)","Επικερδώς Απασχολούμενος Πληθυσμός","Ώρες Εργασίας")</f>
        <v>Ώρες Εργασίας</v>
      </c>
      <c r="G32" s="362" t="s">
        <v>120</v>
      </c>
      <c r="H32" s="362" t="s">
        <v>120</v>
      </c>
      <c r="I32" s="362" t="str">
        <f>IF(RIGHT($B$2,2)="ο)","Επικερδώς Απασχολούμενος Πληθυσμός","Ώρες Εργασίας")</f>
        <v>Ώρες Εργασίας</v>
      </c>
      <c r="J32" s="362" t="str">
        <f t="shared" ref="J32" si="9">IF(RIGHT($B$2,2)="ο)","Επικερδώς Απασχολούμενος Πληθυσμός","Ώρες Εργασίας")</f>
        <v>Ώρες Εργασίας</v>
      </c>
    </row>
    <row r="33" spans="1:5">
      <c r="A33" s="198">
        <f>IF(B33="",0,1)</f>
        <v>1</v>
      </c>
      <c r="B33" s="198">
        <f>C2</f>
        <v>1998</v>
      </c>
      <c r="C33" s="348"/>
      <c r="D33" s="348"/>
      <c r="E33" s="348"/>
    </row>
    <row r="34" spans="1:5">
      <c r="A34" s="198">
        <f t="shared" ref="A34:A53" si="10">IF(B34="",0,1)</f>
        <v>1</v>
      </c>
      <c r="B34" s="198">
        <f t="shared" ref="B34:B53" si="11">IF(B33="","",IF(B33+1&gt;$E$2,"",B33+1))</f>
        <v>1999</v>
      </c>
      <c r="C34" s="348"/>
      <c r="D34" s="348"/>
      <c r="E34" s="348"/>
    </row>
    <row r="35" spans="1:5">
      <c r="A35" s="198">
        <f t="shared" si="10"/>
        <v>1</v>
      </c>
      <c r="B35" s="198">
        <f t="shared" si="11"/>
        <v>2000</v>
      </c>
      <c r="C35" s="348"/>
      <c r="D35" s="348"/>
      <c r="E35" s="348"/>
    </row>
    <row r="36" spans="1:5">
      <c r="A36" s="198">
        <f t="shared" si="10"/>
        <v>1</v>
      </c>
      <c r="B36" s="198">
        <f t="shared" si="11"/>
        <v>2001</v>
      </c>
      <c r="C36" s="348"/>
      <c r="D36" s="348"/>
      <c r="E36" s="348"/>
    </row>
    <row r="37" spans="1:5">
      <c r="A37" s="198">
        <f t="shared" si="10"/>
        <v>1</v>
      </c>
      <c r="B37" s="198">
        <f t="shared" si="11"/>
        <v>2002</v>
      </c>
      <c r="C37" s="348"/>
      <c r="D37" s="348"/>
      <c r="E37" s="348"/>
    </row>
    <row r="38" spans="1:5">
      <c r="A38" s="198">
        <f t="shared" si="10"/>
        <v>1</v>
      </c>
      <c r="B38" s="198">
        <f t="shared" si="11"/>
        <v>2003</v>
      </c>
      <c r="C38" s="348"/>
      <c r="D38" s="348"/>
      <c r="E38" s="348"/>
    </row>
    <row r="39" spans="1:5">
      <c r="A39" s="198">
        <f t="shared" si="10"/>
        <v>1</v>
      </c>
      <c r="B39" s="198">
        <f t="shared" si="11"/>
        <v>2004</v>
      </c>
      <c r="C39" s="348"/>
      <c r="D39" s="348"/>
      <c r="E39" s="348"/>
    </row>
    <row r="40" spans="1:5">
      <c r="A40" s="198">
        <f t="shared" si="10"/>
        <v>1</v>
      </c>
      <c r="B40" s="198">
        <f t="shared" si="11"/>
        <v>2005</v>
      </c>
      <c r="C40" s="348"/>
      <c r="D40" s="348"/>
      <c r="E40" s="348"/>
    </row>
    <row r="41" spans="1:5">
      <c r="A41" s="198">
        <f t="shared" si="10"/>
        <v>1</v>
      </c>
      <c r="B41" s="198">
        <f t="shared" si="11"/>
        <v>2006</v>
      </c>
      <c r="C41" s="348"/>
      <c r="D41" s="348"/>
      <c r="E41" s="348"/>
    </row>
    <row r="42" spans="1:5">
      <c r="A42" s="198">
        <f t="shared" si="10"/>
        <v>1</v>
      </c>
      <c r="B42" s="198">
        <f t="shared" si="11"/>
        <v>2007</v>
      </c>
      <c r="C42" s="348"/>
      <c r="D42" s="348"/>
      <c r="E42" s="348"/>
    </row>
    <row r="43" spans="1:5">
      <c r="A43" s="198">
        <f t="shared" si="10"/>
        <v>1</v>
      </c>
      <c r="B43" s="198">
        <f t="shared" si="11"/>
        <v>2008</v>
      </c>
      <c r="C43" s="348"/>
      <c r="D43" s="348"/>
      <c r="E43" s="348"/>
    </row>
    <row r="44" spans="1:5">
      <c r="A44" s="198">
        <f t="shared" si="10"/>
        <v>1</v>
      </c>
      <c r="B44" s="198">
        <f t="shared" si="11"/>
        <v>2009</v>
      </c>
      <c r="C44" s="348"/>
      <c r="D44" s="348"/>
      <c r="E44" s="348"/>
    </row>
    <row r="45" spans="1:5">
      <c r="A45" s="198">
        <f t="shared" si="10"/>
        <v>1</v>
      </c>
      <c r="B45" s="198">
        <f t="shared" si="11"/>
        <v>2010</v>
      </c>
      <c r="C45" s="348"/>
      <c r="D45" s="348"/>
      <c r="E45" s="348"/>
    </row>
    <row r="46" spans="1:5">
      <c r="A46" s="198">
        <f t="shared" si="10"/>
        <v>1</v>
      </c>
      <c r="B46" s="198">
        <f t="shared" si="11"/>
        <v>2011</v>
      </c>
      <c r="C46" s="348"/>
      <c r="D46" s="348"/>
      <c r="E46" s="348"/>
    </row>
    <row r="47" spans="1:5">
      <c r="A47" s="198">
        <f t="shared" si="10"/>
        <v>1</v>
      </c>
      <c r="B47" s="198">
        <f t="shared" si="11"/>
        <v>2012</v>
      </c>
      <c r="C47" s="348"/>
      <c r="D47" s="348"/>
      <c r="E47" s="348"/>
    </row>
    <row r="48" spans="1:5">
      <c r="A48" s="198">
        <f t="shared" si="10"/>
        <v>1</v>
      </c>
      <c r="B48" s="198">
        <f t="shared" si="11"/>
        <v>2013</v>
      </c>
      <c r="C48" s="348"/>
      <c r="D48" s="348"/>
      <c r="E48" s="348"/>
    </row>
    <row r="49" spans="1:5">
      <c r="A49" s="198">
        <f t="shared" si="10"/>
        <v>1</v>
      </c>
      <c r="B49" s="198">
        <f t="shared" si="11"/>
        <v>2014</v>
      </c>
      <c r="C49" s="348"/>
      <c r="D49" s="348"/>
      <c r="E49" s="348"/>
    </row>
    <row r="50" spans="1:5">
      <c r="A50" s="198">
        <f t="shared" si="10"/>
        <v>0</v>
      </c>
      <c r="B50" s="198" t="str">
        <f t="shared" si="11"/>
        <v/>
      </c>
      <c r="C50" s="348"/>
      <c r="D50" s="348"/>
      <c r="E50" s="348"/>
    </row>
    <row r="51" spans="1:5">
      <c r="A51" s="198">
        <f t="shared" si="10"/>
        <v>0</v>
      </c>
      <c r="B51" s="198" t="str">
        <f t="shared" si="11"/>
        <v/>
      </c>
      <c r="C51" s="348"/>
      <c r="D51" s="348"/>
      <c r="E51" s="348"/>
    </row>
    <row r="52" spans="1:5">
      <c r="A52" s="198">
        <f t="shared" si="10"/>
        <v>0</v>
      </c>
      <c r="B52" s="198" t="str">
        <f t="shared" si="11"/>
        <v/>
      </c>
      <c r="C52" s="348"/>
      <c r="D52" s="348"/>
      <c r="E52" s="348"/>
    </row>
    <row r="53" spans="1:5">
      <c r="A53" s="198">
        <f t="shared" si="10"/>
        <v>0</v>
      </c>
      <c r="B53" s="198" t="str">
        <f t="shared" si="11"/>
        <v/>
      </c>
      <c r="C53" s="348"/>
      <c r="D53" s="348"/>
      <c r="E53" s="348"/>
    </row>
  </sheetData>
  <conditionalFormatting sqref="C8:L28">
    <cfRule type="expression" dxfId="11" priority="2">
      <formula>ISERROR(C8)</formula>
    </cfRule>
  </conditionalFormatting>
  <conditionalFormatting sqref="C33:E53">
    <cfRule type="expression" dxfId="10" priority="1">
      <formula>ISERROR(C33)</formula>
    </cfRule>
  </conditionalFormatting>
  <dataValidations count="3">
    <dataValidation type="list" allowBlank="1" showInputMessage="1" showErrorMessage="1" sqref="C2 E2">
      <formula1>Years_list</formula1>
    </dataValidation>
    <dataValidation type="list" allowBlank="1" showInputMessage="1" showErrorMessage="1" sqref="B2">
      <formula1>ES_indices_2</formula1>
    </dataValidation>
    <dataValidation type="list" allowBlank="1" showInputMessage="1" showErrorMessage="1" sqref="C7:L7 C31:J31">
      <formula1>Countries</formula1>
    </dataValidation>
  </dataValidation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S477"/>
  <sheetViews>
    <sheetView workbookViewId="0">
      <selection activeCell="B36" sqref="A36:X45"/>
    </sheetView>
  </sheetViews>
  <sheetFormatPr defaultRowHeight="15"/>
  <cols>
    <col min="1" max="1" width="3.625" style="93" customWidth="1"/>
    <col min="2" max="2" width="5.75" customWidth="1"/>
    <col min="3" max="3" width="0.375" customWidth="1"/>
    <col min="4" max="8" width="8.875" customWidth="1"/>
    <col min="9" max="9" width="0.375" customWidth="1"/>
    <col min="10" max="14" width="8.875" customWidth="1"/>
    <col min="15" max="15" width="0.375" customWidth="1"/>
    <col min="16" max="20" width="8.875" customWidth="1"/>
  </cols>
  <sheetData>
    <row r="1" spans="1:45" ht="15.75">
      <c r="A1" s="735"/>
      <c r="B1" s="743" t="s">
        <v>106</v>
      </c>
      <c r="C1" s="741"/>
      <c r="D1" s="741"/>
      <c r="E1" s="741"/>
      <c r="F1" s="741"/>
      <c r="G1" s="741"/>
      <c r="H1" s="741"/>
      <c r="I1" s="741"/>
      <c r="J1" s="741"/>
      <c r="K1" s="741"/>
      <c r="L1" s="741"/>
      <c r="M1" s="741"/>
      <c r="N1" s="741"/>
      <c r="O1" s="741"/>
      <c r="P1" s="741"/>
      <c r="Q1" s="741"/>
      <c r="R1" s="741"/>
      <c r="S1" s="741"/>
      <c r="T1" s="741"/>
      <c r="U1" s="736"/>
      <c r="V1" s="736"/>
      <c r="W1" s="734"/>
      <c r="X1" s="734"/>
      <c r="Y1" s="734"/>
      <c r="Z1" s="734"/>
      <c r="AA1" s="734"/>
      <c r="AB1" s="734"/>
      <c r="AC1" s="734"/>
      <c r="AD1" s="734"/>
      <c r="AE1" s="734"/>
      <c r="AF1" s="734"/>
      <c r="AG1" s="734"/>
      <c r="AH1" s="734"/>
      <c r="AI1" s="734"/>
      <c r="AJ1" s="734"/>
      <c r="AK1" s="734"/>
      <c r="AL1" s="734"/>
      <c r="AM1" s="734"/>
      <c r="AN1" s="734"/>
      <c r="AO1" s="734"/>
      <c r="AP1" s="734"/>
      <c r="AQ1" s="734"/>
      <c r="AR1" s="734"/>
      <c r="AS1" s="734"/>
    </row>
    <row r="2" spans="1:45" ht="15.75" thickBot="1">
      <c r="A2" s="735"/>
      <c r="B2" s="825" t="s">
        <v>724</v>
      </c>
      <c r="C2" s="745"/>
      <c r="D2" s="745"/>
      <c r="E2" s="745"/>
      <c r="F2" s="745"/>
      <c r="G2" s="745"/>
      <c r="H2" s="745"/>
      <c r="I2" s="745"/>
      <c r="J2" s="745"/>
      <c r="K2" s="745"/>
      <c r="L2" s="745"/>
      <c r="M2" s="745"/>
      <c r="N2" s="745"/>
      <c r="O2" s="745"/>
      <c r="P2" s="745"/>
      <c r="Q2" s="745"/>
      <c r="R2" s="745"/>
      <c r="S2" s="745"/>
      <c r="T2" s="745"/>
      <c r="U2" s="737"/>
      <c r="V2" s="736"/>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ht="15.75" thickTop="1">
      <c r="A3" s="735"/>
      <c r="B3" s="741"/>
      <c r="C3" s="741"/>
      <c r="D3" s="741"/>
      <c r="E3" s="741"/>
      <c r="F3" s="741"/>
      <c r="G3" s="741"/>
      <c r="H3" s="741"/>
      <c r="I3" s="741"/>
      <c r="J3" s="741"/>
      <c r="K3" s="741"/>
      <c r="L3" s="741"/>
      <c r="M3" s="741"/>
      <c r="N3" s="741"/>
      <c r="O3" s="741"/>
      <c r="P3" s="741"/>
      <c r="Q3" s="741"/>
      <c r="R3" s="741"/>
      <c r="S3" s="741"/>
      <c r="T3" s="741"/>
      <c r="U3" s="736"/>
      <c r="V3" s="736"/>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94" customFormat="1">
      <c r="A4" s="735"/>
      <c r="B4" s="747" t="s">
        <v>107</v>
      </c>
      <c r="C4" s="748"/>
      <c r="D4" s="842" t="s">
        <v>725</v>
      </c>
      <c r="E4" s="843"/>
      <c r="F4" s="843"/>
      <c r="G4" s="843"/>
      <c r="H4" s="843"/>
      <c r="I4" s="844"/>
      <c r="J4" s="842" t="s">
        <v>386</v>
      </c>
      <c r="K4" s="843"/>
      <c r="L4" s="843"/>
      <c r="M4" s="843"/>
      <c r="N4" s="843"/>
      <c r="O4" s="845"/>
      <c r="P4" s="842" t="s">
        <v>115</v>
      </c>
      <c r="Q4" s="843"/>
      <c r="R4" s="843"/>
      <c r="S4" s="843"/>
      <c r="T4" s="846"/>
      <c r="U4" s="738"/>
      <c r="V4" s="738"/>
    </row>
    <row r="5" spans="1:45" ht="25.5">
      <c r="A5" s="735"/>
      <c r="B5" s="750" t="s">
        <v>110</v>
      </c>
      <c r="C5" s="751"/>
      <c r="D5" s="803" t="s">
        <v>111</v>
      </c>
      <c r="E5" s="752" t="s">
        <v>112</v>
      </c>
      <c r="F5" s="752" t="s">
        <v>113</v>
      </c>
      <c r="G5" s="752" t="s">
        <v>114</v>
      </c>
      <c r="H5" s="752" t="s">
        <v>387</v>
      </c>
      <c r="I5" s="753"/>
      <c r="J5" s="803" t="s">
        <v>111</v>
      </c>
      <c r="K5" s="752" t="s">
        <v>617</v>
      </c>
      <c r="L5" s="752" t="s">
        <v>113</v>
      </c>
      <c r="M5" s="752" t="s">
        <v>114</v>
      </c>
      <c r="N5" s="752" t="s">
        <v>387</v>
      </c>
      <c r="O5" s="754"/>
      <c r="P5" s="803" t="s">
        <v>111</v>
      </c>
      <c r="Q5" s="752" t="s">
        <v>112</v>
      </c>
      <c r="R5" s="752" t="s">
        <v>113</v>
      </c>
      <c r="S5" s="752" t="s">
        <v>114</v>
      </c>
      <c r="T5" s="755" t="s">
        <v>387</v>
      </c>
      <c r="U5" s="738"/>
      <c r="V5" s="738"/>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c r="A6" s="735"/>
      <c r="B6" s="756"/>
      <c r="C6" s="756"/>
      <c r="D6" s="757"/>
      <c r="E6" s="757"/>
      <c r="F6" s="757"/>
      <c r="G6" s="757"/>
      <c r="H6" s="758"/>
      <c r="I6" s="759"/>
      <c r="J6" s="757"/>
      <c r="K6" s="757"/>
      <c r="L6" s="757"/>
      <c r="M6" s="757"/>
      <c r="N6" s="758"/>
      <c r="O6" s="806"/>
      <c r="P6" s="757"/>
      <c r="Q6" s="757"/>
      <c r="R6" s="757"/>
      <c r="S6" s="757"/>
      <c r="T6" s="757"/>
      <c r="U6" s="738"/>
      <c r="V6" s="738"/>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c r="A7" s="735"/>
      <c r="B7" s="823">
        <v>2015</v>
      </c>
      <c r="C7" s="751"/>
      <c r="D7" s="781">
        <v>309800</v>
      </c>
      <c r="E7" s="781">
        <v>320212</v>
      </c>
      <c r="F7" s="781">
        <v>322736</v>
      </c>
      <c r="G7" s="781">
        <v>316398</v>
      </c>
      <c r="H7" s="781">
        <v>317286.5</v>
      </c>
      <c r="I7" s="781">
        <v>0</v>
      </c>
      <c r="J7" s="781">
        <v>44568</v>
      </c>
      <c r="K7" s="781">
        <v>44899</v>
      </c>
      <c r="L7" s="781">
        <v>42855</v>
      </c>
      <c r="M7" s="781">
        <v>45417</v>
      </c>
      <c r="N7" s="781">
        <v>44434.75</v>
      </c>
      <c r="O7" s="781">
        <v>0</v>
      </c>
      <c r="P7" s="781">
        <v>354367</v>
      </c>
      <c r="Q7" s="781">
        <v>365115</v>
      </c>
      <c r="R7" s="781">
        <v>365592</v>
      </c>
      <c r="S7" s="781">
        <v>361816</v>
      </c>
      <c r="T7" s="781">
        <v>361722.5</v>
      </c>
      <c r="U7" s="738"/>
      <c r="V7" s="738"/>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c r="A8" s="735"/>
      <c r="B8" s="763" t="s">
        <v>3</v>
      </c>
      <c r="C8" s="751"/>
      <c r="D8" s="764">
        <v>5042</v>
      </c>
      <c r="E8" s="764">
        <v>5162</v>
      </c>
      <c r="F8" s="764">
        <v>5033</v>
      </c>
      <c r="G8" s="764">
        <v>5206</v>
      </c>
      <c r="H8" s="765">
        <v>5110.75</v>
      </c>
      <c r="I8" s="804"/>
      <c r="J8" s="764">
        <v>9202</v>
      </c>
      <c r="K8" s="764">
        <v>9300</v>
      </c>
      <c r="L8" s="764">
        <v>9288</v>
      </c>
      <c r="M8" s="764">
        <v>9288</v>
      </c>
      <c r="N8" s="765">
        <v>9269.5</v>
      </c>
      <c r="O8" s="805"/>
      <c r="P8" s="764">
        <v>14245</v>
      </c>
      <c r="Q8" s="764">
        <v>14462</v>
      </c>
      <c r="R8" s="764">
        <v>14321</v>
      </c>
      <c r="S8" s="764">
        <v>14494</v>
      </c>
      <c r="T8" s="765">
        <v>14380.5</v>
      </c>
      <c r="U8" s="738"/>
      <c r="V8" s="738"/>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c r="A9" s="739"/>
      <c r="B9" s="770" t="s">
        <v>4</v>
      </c>
      <c r="C9" s="751"/>
      <c r="D9" s="764">
        <v>443</v>
      </c>
      <c r="E9" s="764">
        <v>429</v>
      </c>
      <c r="F9" s="764">
        <v>423</v>
      </c>
      <c r="G9" s="764">
        <v>433</v>
      </c>
      <c r="H9" s="765">
        <v>432</v>
      </c>
      <c r="I9" s="804"/>
      <c r="J9" s="764">
        <v>8</v>
      </c>
      <c r="K9" s="764">
        <v>8</v>
      </c>
      <c r="L9" s="764">
        <v>8</v>
      </c>
      <c r="M9" s="764">
        <v>8</v>
      </c>
      <c r="N9" s="765">
        <v>8</v>
      </c>
      <c r="O9" s="805"/>
      <c r="P9" s="764">
        <v>451</v>
      </c>
      <c r="Q9" s="764">
        <v>437</v>
      </c>
      <c r="R9" s="764">
        <v>431</v>
      </c>
      <c r="S9" s="764">
        <v>441</v>
      </c>
      <c r="T9" s="765">
        <v>440</v>
      </c>
      <c r="U9" s="738"/>
      <c r="V9" s="738"/>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c r="A10" s="739"/>
      <c r="B10" s="770" t="s">
        <v>5</v>
      </c>
      <c r="C10" s="751"/>
      <c r="D10" s="764">
        <v>26092</v>
      </c>
      <c r="E10" s="764">
        <v>26234</v>
      </c>
      <c r="F10" s="764">
        <v>26095</v>
      </c>
      <c r="G10" s="764">
        <v>26237</v>
      </c>
      <c r="H10" s="765">
        <v>26164.5</v>
      </c>
      <c r="I10" s="804"/>
      <c r="J10" s="764">
        <v>2088</v>
      </c>
      <c r="K10" s="764">
        <v>2095</v>
      </c>
      <c r="L10" s="764">
        <v>2057</v>
      </c>
      <c r="M10" s="764">
        <v>2103</v>
      </c>
      <c r="N10" s="765">
        <v>2085.75</v>
      </c>
      <c r="O10" s="805"/>
      <c r="P10" s="764">
        <v>28180</v>
      </c>
      <c r="Q10" s="764">
        <v>28329</v>
      </c>
      <c r="R10" s="764">
        <v>28152</v>
      </c>
      <c r="S10" s="764">
        <v>28340</v>
      </c>
      <c r="T10" s="765">
        <v>28250.25</v>
      </c>
      <c r="U10" s="738"/>
      <c r="V10" s="738"/>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c r="A11" s="739"/>
      <c r="B11" s="770" t="s">
        <v>7</v>
      </c>
      <c r="C11" s="751"/>
      <c r="D11" s="764">
        <v>1510</v>
      </c>
      <c r="E11" s="764">
        <v>1358</v>
      </c>
      <c r="F11" s="764">
        <v>1350</v>
      </c>
      <c r="G11" s="764">
        <v>1353</v>
      </c>
      <c r="H11" s="765">
        <v>1392.75</v>
      </c>
      <c r="I11" s="804"/>
      <c r="J11" s="764">
        <v>6</v>
      </c>
      <c r="K11" s="764">
        <v>7</v>
      </c>
      <c r="L11" s="764">
        <v>7</v>
      </c>
      <c r="M11" s="764">
        <v>7</v>
      </c>
      <c r="N11" s="765">
        <v>6.75</v>
      </c>
      <c r="O11" s="805"/>
      <c r="P11" s="764">
        <v>1516</v>
      </c>
      <c r="Q11" s="764">
        <v>1365</v>
      </c>
      <c r="R11" s="764">
        <v>1357</v>
      </c>
      <c r="S11" s="764">
        <v>1360</v>
      </c>
      <c r="T11" s="765">
        <v>1399.5</v>
      </c>
      <c r="U11" s="738"/>
      <c r="V11" s="738"/>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c r="A12" s="739"/>
      <c r="B12" s="770" t="s">
        <v>9</v>
      </c>
      <c r="C12" s="751"/>
      <c r="D12" s="764">
        <v>2232</v>
      </c>
      <c r="E12" s="764">
        <v>2238</v>
      </c>
      <c r="F12" s="764">
        <v>2247</v>
      </c>
      <c r="G12" s="764">
        <v>2326</v>
      </c>
      <c r="H12" s="765">
        <v>2260.75</v>
      </c>
      <c r="I12" s="804"/>
      <c r="J12" s="764">
        <v>49</v>
      </c>
      <c r="K12" s="764">
        <v>49</v>
      </c>
      <c r="L12" s="764">
        <v>45</v>
      </c>
      <c r="M12" s="764">
        <v>45</v>
      </c>
      <c r="N12" s="765">
        <v>47</v>
      </c>
      <c r="O12" s="805"/>
      <c r="P12" s="764">
        <v>2281</v>
      </c>
      <c r="Q12" s="764">
        <v>2287</v>
      </c>
      <c r="R12" s="764">
        <v>2292</v>
      </c>
      <c r="S12" s="764">
        <v>2371</v>
      </c>
      <c r="T12" s="765">
        <v>2307.75</v>
      </c>
      <c r="U12" s="738"/>
      <c r="V12" s="738"/>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c r="A13" s="739"/>
      <c r="B13" s="770" t="s">
        <v>10</v>
      </c>
      <c r="C13" s="751"/>
      <c r="D13" s="764">
        <v>17541</v>
      </c>
      <c r="E13" s="764">
        <v>17297</v>
      </c>
      <c r="F13" s="764">
        <v>17194</v>
      </c>
      <c r="G13" s="764">
        <v>17460</v>
      </c>
      <c r="H13" s="765">
        <v>17373</v>
      </c>
      <c r="I13" s="804"/>
      <c r="J13" s="764">
        <v>4838</v>
      </c>
      <c r="K13" s="764">
        <v>4879</v>
      </c>
      <c r="L13" s="764">
        <v>4893</v>
      </c>
      <c r="M13" s="764">
        <v>4967</v>
      </c>
      <c r="N13" s="765">
        <v>4894.25</v>
      </c>
      <c r="O13" s="805"/>
      <c r="P13" s="764">
        <v>22379</v>
      </c>
      <c r="Q13" s="764">
        <v>22177</v>
      </c>
      <c r="R13" s="764">
        <v>22087</v>
      </c>
      <c r="S13" s="764">
        <v>22427</v>
      </c>
      <c r="T13" s="765">
        <v>22267.5</v>
      </c>
      <c r="U13" s="738"/>
      <c r="V13" s="738"/>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c r="A14" s="739"/>
      <c r="B14" s="770" t="s">
        <v>12</v>
      </c>
      <c r="C14" s="751"/>
      <c r="D14" s="764">
        <v>54490</v>
      </c>
      <c r="E14" s="764">
        <v>54926</v>
      </c>
      <c r="F14" s="764">
        <v>54961</v>
      </c>
      <c r="G14" s="764">
        <v>55174</v>
      </c>
      <c r="H14" s="765">
        <v>54887.75</v>
      </c>
      <c r="I14" s="804"/>
      <c r="J14" s="764">
        <v>6557</v>
      </c>
      <c r="K14" s="764">
        <v>6579</v>
      </c>
      <c r="L14" s="764">
        <v>6595</v>
      </c>
      <c r="M14" s="764">
        <v>6602</v>
      </c>
      <c r="N14" s="765">
        <v>6583.25</v>
      </c>
      <c r="O14" s="805"/>
      <c r="P14" s="764">
        <v>61047</v>
      </c>
      <c r="Q14" s="764">
        <v>61505</v>
      </c>
      <c r="R14" s="764">
        <v>61556</v>
      </c>
      <c r="S14" s="764">
        <v>61775</v>
      </c>
      <c r="T14" s="765">
        <v>61470.75</v>
      </c>
      <c r="U14" s="738"/>
      <c r="V14" s="738"/>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c r="A15" s="739"/>
      <c r="B15" s="770" t="s">
        <v>13</v>
      </c>
      <c r="C15" s="751"/>
      <c r="D15" s="764">
        <v>13508</v>
      </c>
      <c r="E15" s="764">
        <v>13833</v>
      </c>
      <c r="F15" s="764">
        <v>14082</v>
      </c>
      <c r="G15" s="764">
        <v>14205</v>
      </c>
      <c r="H15" s="765">
        <v>13907</v>
      </c>
      <c r="I15" s="804"/>
      <c r="J15" s="764">
        <v>1778</v>
      </c>
      <c r="K15" s="764">
        <v>1777</v>
      </c>
      <c r="L15" s="764">
        <v>1774</v>
      </c>
      <c r="M15" s="764">
        <v>1859</v>
      </c>
      <c r="N15" s="765">
        <v>1797</v>
      </c>
      <c r="O15" s="805"/>
      <c r="P15" s="764">
        <v>15285</v>
      </c>
      <c r="Q15" s="764">
        <v>15610</v>
      </c>
      <c r="R15" s="764">
        <v>15857</v>
      </c>
      <c r="S15" s="764">
        <v>16064</v>
      </c>
      <c r="T15" s="765">
        <v>15704</v>
      </c>
      <c r="U15" s="738"/>
      <c r="V15" s="738"/>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c r="A16" s="739"/>
      <c r="B16" s="770" t="s">
        <v>14</v>
      </c>
      <c r="C16" s="751"/>
      <c r="D16" s="764">
        <v>30414</v>
      </c>
      <c r="E16" s="764">
        <v>39574</v>
      </c>
      <c r="F16" s="764">
        <v>43030</v>
      </c>
      <c r="G16" s="764">
        <v>33761</v>
      </c>
      <c r="H16" s="765">
        <v>36694.75</v>
      </c>
      <c r="I16" s="804"/>
      <c r="J16" s="764">
        <v>3059</v>
      </c>
      <c r="K16" s="764">
        <v>3045</v>
      </c>
      <c r="L16" s="764">
        <v>3096</v>
      </c>
      <c r="M16" s="764">
        <v>3106</v>
      </c>
      <c r="N16" s="765">
        <v>3076.5</v>
      </c>
      <c r="O16" s="805"/>
      <c r="P16" s="764">
        <v>33473</v>
      </c>
      <c r="Q16" s="764">
        <v>42619</v>
      </c>
      <c r="R16" s="764">
        <v>46126</v>
      </c>
      <c r="S16" s="764">
        <v>36867</v>
      </c>
      <c r="T16" s="765">
        <v>39771.25</v>
      </c>
      <c r="U16" s="738"/>
      <c r="V16" s="738"/>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c r="A17" s="735"/>
      <c r="B17" s="770" t="s">
        <v>15</v>
      </c>
      <c r="C17" s="751"/>
      <c r="D17" s="764">
        <v>9167</v>
      </c>
      <c r="E17" s="764">
        <v>9218</v>
      </c>
      <c r="F17" s="764">
        <v>9207</v>
      </c>
      <c r="G17" s="764">
        <v>9307</v>
      </c>
      <c r="H17" s="765">
        <v>9224.75</v>
      </c>
      <c r="I17" s="804"/>
      <c r="J17" s="764">
        <v>491</v>
      </c>
      <c r="K17" s="764">
        <v>510</v>
      </c>
      <c r="L17" s="764">
        <v>506</v>
      </c>
      <c r="M17" s="764">
        <v>546</v>
      </c>
      <c r="N17" s="765">
        <v>513.25</v>
      </c>
      <c r="O17" s="805"/>
      <c r="P17" s="764">
        <v>9658</v>
      </c>
      <c r="Q17" s="764">
        <v>9728</v>
      </c>
      <c r="R17" s="764">
        <v>9713</v>
      </c>
      <c r="S17" s="764">
        <v>9854</v>
      </c>
      <c r="T17" s="765">
        <v>9738.25</v>
      </c>
      <c r="U17" s="738"/>
      <c r="V17" s="738"/>
      <c r="W17" s="734"/>
      <c r="X17" s="734"/>
      <c r="Y17" s="734"/>
      <c r="Z17" s="734"/>
      <c r="AA17" s="734"/>
      <c r="AB17" s="734"/>
      <c r="AC17" s="734"/>
      <c r="AD17" s="734"/>
      <c r="AE17" s="734"/>
      <c r="AF17" s="734"/>
      <c r="AG17" s="734"/>
      <c r="AH17" s="734"/>
      <c r="AI17" s="734"/>
      <c r="AJ17" s="734"/>
      <c r="AK17" s="734"/>
      <c r="AL17" s="734"/>
      <c r="AM17" s="734"/>
      <c r="AN17" s="734"/>
      <c r="AO17" s="734"/>
      <c r="AP17" s="734"/>
      <c r="AQ17" s="734"/>
      <c r="AR17" s="734"/>
      <c r="AS17" s="734"/>
    </row>
    <row r="18" spans="1:45">
      <c r="A18" s="739"/>
      <c r="B18" s="770" t="s">
        <v>16</v>
      </c>
      <c r="C18" s="751"/>
      <c r="D18" s="764">
        <v>17910</v>
      </c>
      <c r="E18" s="764">
        <v>17835</v>
      </c>
      <c r="F18" s="764">
        <v>17902</v>
      </c>
      <c r="G18" s="764">
        <v>17884</v>
      </c>
      <c r="H18" s="765">
        <v>17882.75</v>
      </c>
      <c r="I18" s="804"/>
      <c r="J18" s="764">
        <v>801</v>
      </c>
      <c r="K18" s="764">
        <v>809</v>
      </c>
      <c r="L18" s="764">
        <v>814</v>
      </c>
      <c r="M18" s="764">
        <v>819</v>
      </c>
      <c r="N18" s="765">
        <v>810.75</v>
      </c>
      <c r="O18" s="805"/>
      <c r="P18" s="764">
        <v>18711</v>
      </c>
      <c r="Q18" s="764">
        <v>18644</v>
      </c>
      <c r="R18" s="764">
        <v>18715</v>
      </c>
      <c r="S18" s="764">
        <v>18703</v>
      </c>
      <c r="T18" s="765">
        <v>18693.25</v>
      </c>
      <c r="U18" s="738"/>
      <c r="V18" s="738"/>
      <c r="W18" s="734"/>
      <c r="X18" s="734"/>
      <c r="Y18" s="734"/>
      <c r="Z18" s="734"/>
      <c r="AA18" s="734"/>
      <c r="AB18" s="734"/>
      <c r="AC18" s="734"/>
      <c r="AD18" s="734"/>
      <c r="AE18" s="734"/>
      <c r="AF18" s="734"/>
      <c r="AG18" s="734"/>
      <c r="AH18" s="734"/>
      <c r="AI18" s="734"/>
      <c r="AJ18" s="734"/>
      <c r="AK18" s="734"/>
      <c r="AL18" s="734"/>
      <c r="AM18" s="734"/>
      <c r="AN18" s="734"/>
      <c r="AO18" s="734"/>
      <c r="AP18" s="734"/>
      <c r="AQ18" s="734"/>
      <c r="AR18" s="734"/>
      <c r="AS18" s="734"/>
    </row>
    <row r="19" spans="1:45">
      <c r="A19" s="739"/>
      <c r="B19" s="770" t="s">
        <v>17</v>
      </c>
      <c r="C19" s="751"/>
      <c r="D19" s="764">
        <v>1416</v>
      </c>
      <c r="E19" s="764">
        <v>1322</v>
      </c>
      <c r="F19" s="764">
        <v>1409</v>
      </c>
      <c r="G19" s="764">
        <v>1408</v>
      </c>
      <c r="H19" s="765">
        <v>1388.75</v>
      </c>
      <c r="I19" s="804"/>
      <c r="J19" s="764">
        <v>426</v>
      </c>
      <c r="K19" s="764">
        <v>427</v>
      </c>
      <c r="L19" s="764">
        <v>426</v>
      </c>
      <c r="M19" s="764">
        <v>441</v>
      </c>
      <c r="N19" s="765">
        <v>430</v>
      </c>
      <c r="O19" s="805"/>
      <c r="P19" s="764">
        <v>1842</v>
      </c>
      <c r="Q19" s="764">
        <v>1749</v>
      </c>
      <c r="R19" s="764">
        <v>1836</v>
      </c>
      <c r="S19" s="764">
        <v>1849</v>
      </c>
      <c r="T19" s="765">
        <v>1819</v>
      </c>
      <c r="U19" s="738"/>
      <c r="V19" s="738"/>
      <c r="W19" s="734"/>
      <c r="X19" s="734"/>
      <c r="Y19" s="734"/>
      <c r="Z19" s="734"/>
      <c r="AA19" s="734"/>
      <c r="AB19" s="734"/>
      <c r="AC19" s="734"/>
      <c r="AD19" s="734"/>
      <c r="AE19" s="734"/>
      <c r="AF19" s="734"/>
      <c r="AG19" s="734"/>
      <c r="AH19" s="734"/>
      <c r="AI19" s="734"/>
      <c r="AJ19" s="734"/>
      <c r="AK19" s="734"/>
      <c r="AL19" s="734"/>
      <c r="AM19" s="734"/>
      <c r="AN19" s="734"/>
      <c r="AO19" s="734"/>
      <c r="AP19" s="734"/>
      <c r="AQ19" s="734"/>
      <c r="AR19" s="734"/>
      <c r="AS19" s="734"/>
    </row>
    <row r="20" spans="1:45">
      <c r="A20" s="739"/>
      <c r="B20" s="770" t="s">
        <v>18</v>
      </c>
      <c r="C20" s="751"/>
      <c r="D20" s="764">
        <v>20420</v>
      </c>
      <c r="E20" s="764">
        <v>20415</v>
      </c>
      <c r="F20" s="764">
        <v>20569</v>
      </c>
      <c r="G20" s="764">
        <v>20606</v>
      </c>
      <c r="H20" s="765">
        <v>20502.5</v>
      </c>
      <c r="I20" s="804"/>
      <c r="J20" s="764">
        <v>2578</v>
      </c>
      <c r="K20" s="764">
        <v>2615</v>
      </c>
      <c r="L20" s="764">
        <v>2628</v>
      </c>
      <c r="M20" s="764">
        <v>2643</v>
      </c>
      <c r="N20" s="765">
        <v>2616</v>
      </c>
      <c r="O20" s="805"/>
      <c r="P20" s="764">
        <v>22998</v>
      </c>
      <c r="Q20" s="764">
        <v>23030</v>
      </c>
      <c r="R20" s="764">
        <v>23197</v>
      </c>
      <c r="S20" s="764">
        <v>23249</v>
      </c>
      <c r="T20" s="765">
        <v>23118.5</v>
      </c>
      <c r="U20" s="738"/>
      <c r="V20" s="738"/>
      <c r="W20" s="734"/>
      <c r="X20" s="734"/>
      <c r="Y20" s="734"/>
      <c r="Z20" s="734"/>
      <c r="AA20" s="734"/>
      <c r="AB20" s="734"/>
      <c r="AC20" s="734"/>
      <c r="AD20" s="734"/>
      <c r="AE20" s="734"/>
      <c r="AF20" s="734"/>
      <c r="AG20" s="734"/>
      <c r="AH20" s="734"/>
      <c r="AI20" s="734"/>
      <c r="AJ20" s="734"/>
      <c r="AK20" s="734"/>
      <c r="AL20" s="734"/>
      <c r="AM20" s="734"/>
      <c r="AN20" s="734"/>
      <c r="AO20" s="734"/>
      <c r="AP20" s="734"/>
      <c r="AQ20" s="734"/>
      <c r="AR20" s="734"/>
      <c r="AS20" s="734"/>
    </row>
    <row r="21" spans="1:45">
      <c r="A21" s="739"/>
      <c r="B21" s="770" t="s">
        <v>20</v>
      </c>
      <c r="C21" s="751"/>
      <c r="D21" s="764">
        <v>7949</v>
      </c>
      <c r="E21" s="764">
        <v>8494</v>
      </c>
      <c r="F21" s="764">
        <v>8715</v>
      </c>
      <c r="G21" s="764">
        <v>8590</v>
      </c>
      <c r="H21" s="765">
        <v>8437</v>
      </c>
      <c r="I21" s="804"/>
      <c r="J21" s="764">
        <v>1328</v>
      </c>
      <c r="K21" s="764">
        <v>1356</v>
      </c>
      <c r="L21" s="764">
        <v>1367</v>
      </c>
      <c r="M21" s="764">
        <v>1373</v>
      </c>
      <c r="N21" s="765">
        <v>1356</v>
      </c>
      <c r="O21" s="805"/>
      <c r="P21" s="764">
        <v>9277</v>
      </c>
      <c r="Q21" s="764">
        <v>9851</v>
      </c>
      <c r="R21" s="764">
        <v>10082</v>
      </c>
      <c r="S21" s="764">
        <v>9964</v>
      </c>
      <c r="T21" s="765">
        <v>9793.5</v>
      </c>
      <c r="U21" s="738"/>
      <c r="V21" s="738"/>
      <c r="W21" s="734"/>
      <c r="X21" s="734"/>
      <c r="Y21" s="734"/>
      <c r="Z21" s="734"/>
      <c r="AA21" s="734"/>
      <c r="AB21" s="734"/>
      <c r="AC21" s="734"/>
      <c r="AD21" s="734"/>
      <c r="AE21" s="734"/>
      <c r="AF21" s="734"/>
      <c r="AG21" s="734"/>
      <c r="AH21" s="734"/>
      <c r="AI21" s="734"/>
      <c r="AJ21" s="734"/>
      <c r="AK21" s="734"/>
      <c r="AL21" s="734"/>
      <c r="AM21" s="734"/>
      <c r="AN21" s="734"/>
      <c r="AO21" s="734"/>
      <c r="AP21" s="734"/>
      <c r="AQ21" s="734"/>
      <c r="AR21" s="734"/>
      <c r="AS21" s="734"/>
    </row>
    <row r="22" spans="1:45">
      <c r="A22" s="739"/>
      <c r="B22" s="770" t="s">
        <v>21</v>
      </c>
      <c r="C22" s="751"/>
      <c r="D22" s="764">
        <v>34223</v>
      </c>
      <c r="E22" s="764">
        <v>34530</v>
      </c>
      <c r="F22" s="764">
        <v>34626</v>
      </c>
      <c r="G22" s="764">
        <v>34466</v>
      </c>
      <c r="H22" s="765">
        <v>34461.25</v>
      </c>
      <c r="I22" s="804"/>
      <c r="J22" s="764">
        <v>0</v>
      </c>
      <c r="K22" s="764">
        <v>0</v>
      </c>
      <c r="L22" s="764">
        <v>0</v>
      </c>
      <c r="M22" s="764">
        <v>0</v>
      </c>
      <c r="N22" s="765">
        <v>0</v>
      </c>
      <c r="O22" s="805"/>
      <c r="P22" s="764">
        <v>34223</v>
      </c>
      <c r="Q22" s="764">
        <v>34530</v>
      </c>
      <c r="R22" s="764">
        <v>34626</v>
      </c>
      <c r="S22" s="764">
        <v>34466</v>
      </c>
      <c r="T22" s="765">
        <v>34461.25</v>
      </c>
      <c r="U22" s="738"/>
      <c r="V22" s="738"/>
      <c r="W22" s="734"/>
      <c r="X22" s="734"/>
      <c r="Y22" s="734"/>
      <c r="Z22" s="734"/>
      <c r="AA22" s="734"/>
      <c r="AB22" s="734"/>
      <c r="AC22" s="734"/>
      <c r="AD22" s="734"/>
      <c r="AE22" s="734"/>
      <c r="AF22" s="734"/>
      <c r="AG22" s="734"/>
      <c r="AH22" s="734"/>
      <c r="AI22" s="734"/>
      <c r="AJ22" s="734"/>
      <c r="AK22" s="734"/>
      <c r="AL22" s="734"/>
      <c r="AM22" s="734"/>
      <c r="AN22" s="734"/>
      <c r="AO22" s="734"/>
      <c r="AP22" s="734"/>
      <c r="AQ22" s="734"/>
      <c r="AR22" s="734"/>
      <c r="AS22" s="734"/>
    </row>
    <row r="23" spans="1:45">
      <c r="A23" s="739"/>
      <c r="B23" s="770" t="s">
        <v>22</v>
      </c>
      <c r="C23" s="751"/>
      <c r="D23" s="764">
        <v>23313</v>
      </c>
      <c r="E23" s="764">
        <v>23328</v>
      </c>
      <c r="F23" s="764">
        <v>21778</v>
      </c>
      <c r="G23" s="764">
        <v>23833</v>
      </c>
      <c r="H23" s="765">
        <v>23063</v>
      </c>
      <c r="I23" s="804"/>
      <c r="J23" s="764">
        <v>4212</v>
      </c>
      <c r="K23" s="764">
        <v>4210</v>
      </c>
      <c r="L23" s="764">
        <v>2019</v>
      </c>
      <c r="M23" s="764">
        <v>4103</v>
      </c>
      <c r="N23" s="765">
        <v>3636</v>
      </c>
      <c r="O23" s="805"/>
      <c r="P23" s="764">
        <v>27525</v>
      </c>
      <c r="Q23" s="764">
        <v>27539</v>
      </c>
      <c r="R23" s="764">
        <v>23797</v>
      </c>
      <c r="S23" s="764">
        <v>27936</v>
      </c>
      <c r="T23" s="765">
        <v>26699.25</v>
      </c>
      <c r="U23" s="738"/>
      <c r="V23" s="738"/>
      <c r="W23" s="734"/>
      <c r="X23" s="734"/>
      <c r="Y23" s="734"/>
      <c r="Z23" s="734"/>
      <c r="AA23" s="734"/>
      <c r="AB23" s="734"/>
      <c r="AC23" s="734"/>
      <c r="AD23" s="734"/>
      <c r="AE23" s="734"/>
      <c r="AF23" s="734"/>
      <c r="AG23" s="734"/>
      <c r="AH23" s="734"/>
      <c r="AI23" s="734"/>
      <c r="AJ23" s="734"/>
      <c r="AK23" s="734"/>
      <c r="AL23" s="734"/>
      <c r="AM23" s="734"/>
      <c r="AN23" s="734"/>
      <c r="AO23" s="734"/>
      <c r="AP23" s="734"/>
      <c r="AQ23" s="734"/>
      <c r="AR23" s="734"/>
      <c r="AS23" s="734"/>
    </row>
    <row r="24" spans="1:45">
      <c r="A24" s="739"/>
      <c r="B24" s="770" t="s">
        <v>100</v>
      </c>
      <c r="C24" s="751"/>
      <c r="D24" s="764">
        <v>14280</v>
      </c>
      <c r="E24" s="764">
        <v>14256</v>
      </c>
      <c r="F24" s="764">
        <v>14409</v>
      </c>
      <c r="G24" s="764">
        <v>14424</v>
      </c>
      <c r="H24" s="765">
        <v>14342.25</v>
      </c>
      <c r="I24" s="804"/>
      <c r="J24" s="764">
        <v>2408</v>
      </c>
      <c r="K24" s="764">
        <v>2433</v>
      </c>
      <c r="L24" s="764">
        <v>2438</v>
      </c>
      <c r="M24" s="764">
        <v>2488</v>
      </c>
      <c r="N24" s="765">
        <v>2441.75</v>
      </c>
      <c r="O24" s="805"/>
      <c r="P24" s="764">
        <v>16688</v>
      </c>
      <c r="Q24" s="764">
        <v>16689</v>
      </c>
      <c r="R24" s="764">
        <v>16847</v>
      </c>
      <c r="S24" s="764">
        <v>16912</v>
      </c>
      <c r="T24" s="765">
        <v>16784</v>
      </c>
      <c r="U24" s="738"/>
      <c r="V24" s="738"/>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739"/>
      <c r="B25" s="770" t="s">
        <v>101</v>
      </c>
      <c r="C25" s="751"/>
      <c r="D25" s="764">
        <v>4369</v>
      </c>
      <c r="E25" s="764">
        <v>4385</v>
      </c>
      <c r="F25" s="764">
        <v>4418</v>
      </c>
      <c r="G25" s="764">
        <v>4386</v>
      </c>
      <c r="H25" s="765">
        <v>4389.5</v>
      </c>
      <c r="I25" s="804"/>
      <c r="J25" s="764">
        <v>1116</v>
      </c>
      <c r="K25" s="764">
        <v>1161</v>
      </c>
      <c r="L25" s="764">
        <v>1195</v>
      </c>
      <c r="M25" s="764">
        <v>1230</v>
      </c>
      <c r="N25" s="765">
        <v>1175.5</v>
      </c>
      <c r="O25" s="805"/>
      <c r="P25" s="764">
        <v>5485</v>
      </c>
      <c r="Q25" s="764">
        <v>5546</v>
      </c>
      <c r="R25" s="764">
        <v>5613</v>
      </c>
      <c r="S25" s="764">
        <v>5616</v>
      </c>
      <c r="T25" s="765">
        <v>5565</v>
      </c>
      <c r="U25" s="738"/>
      <c r="V25" s="738"/>
      <c r="W25" s="734"/>
      <c r="X25" s="734"/>
      <c r="Y25" s="734"/>
      <c r="Z25" s="734"/>
      <c r="AA25" s="734"/>
      <c r="AB25" s="734"/>
      <c r="AC25" s="734"/>
      <c r="AD25" s="734"/>
      <c r="AE25" s="734"/>
      <c r="AF25" s="734"/>
      <c r="AG25" s="734"/>
      <c r="AH25" s="734"/>
      <c r="AI25" s="734"/>
      <c r="AJ25" s="734"/>
      <c r="AK25" s="734"/>
      <c r="AL25" s="734"/>
      <c r="AM25" s="734"/>
      <c r="AN25" s="734"/>
      <c r="AO25" s="734"/>
      <c r="AP25" s="734"/>
      <c r="AQ25" s="734"/>
      <c r="AR25" s="734"/>
      <c r="AS25" s="734"/>
    </row>
    <row r="26" spans="1:45">
      <c r="A26" s="739"/>
      <c r="B26" s="770" t="s">
        <v>102</v>
      </c>
      <c r="C26" s="751"/>
      <c r="D26" s="764">
        <v>5681</v>
      </c>
      <c r="E26" s="764">
        <v>5778</v>
      </c>
      <c r="F26" s="764">
        <v>5788</v>
      </c>
      <c r="G26" s="764">
        <v>5739</v>
      </c>
      <c r="H26" s="765">
        <v>5746.5</v>
      </c>
      <c r="I26" s="804"/>
      <c r="J26" s="764">
        <v>3623</v>
      </c>
      <c r="K26" s="764">
        <v>3639</v>
      </c>
      <c r="L26" s="764">
        <v>3699</v>
      </c>
      <c r="M26" s="764">
        <v>3789</v>
      </c>
      <c r="N26" s="765">
        <v>3687.5</v>
      </c>
      <c r="O26" s="805"/>
      <c r="P26" s="764">
        <v>9303</v>
      </c>
      <c r="Q26" s="764">
        <v>9418</v>
      </c>
      <c r="R26" s="764">
        <v>9487</v>
      </c>
      <c r="S26" s="764">
        <v>9528</v>
      </c>
      <c r="T26" s="765">
        <v>9434</v>
      </c>
      <c r="U26" s="736"/>
      <c r="V26" s="736"/>
      <c r="W26" s="734"/>
      <c r="X26" s="734"/>
      <c r="Y26" s="734"/>
      <c r="Z26" s="734"/>
      <c r="AA26" s="734"/>
      <c r="AB26" s="734"/>
      <c r="AC26" s="734"/>
      <c r="AD26" s="734"/>
      <c r="AE26" s="734"/>
      <c r="AF26" s="734"/>
      <c r="AG26" s="734"/>
      <c r="AH26" s="734"/>
      <c r="AI26" s="734"/>
      <c r="AJ26" s="734"/>
      <c r="AK26" s="734"/>
      <c r="AL26" s="734"/>
      <c r="AM26" s="734"/>
      <c r="AN26" s="734"/>
      <c r="AO26" s="734"/>
      <c r="AP26" s="734"/>
      <c r="AQ26" s="734"/>
      <c r="AR26" s="734"/>
      <c r="AS26" s="734"/>
    </row>
    <row r="27" spans="1:45">
      <c r="A27" s="735"/>
      <c r="B27" s="770" t="s">
        <v>103</v>
      </c>
      <c r="C27" s="751"/>
      <c r="D27" s="764">
        <v>19800</v>
      </c>
      <c r="E27" s="764">
        <v>19600</v>
      </c>
      <c r="F27" s="764">
        <v>19500</v>
      </c>
      <c r="G27" s="764">
        <v>19600</v>
      </c>
      <c r="H27" s="765">
        <v>19625</v>
      </c>
      <c r="I27" s="804"/>
      <c r="J27" s="764">
        <v>0</v>
      </c>
      <c r="K27" s="764">
        <v>0</v>
      </c>
      <c r="L27" s="764">
        <v>0</v>
      </c>
      <c r="M27" s="764">
        <v>0</v>
      </c>
      <c r="N27" s="765">
        <v>0</v>
      </c>
      <c r="O27" s="805"/>
      <c r="P27" s="764">
        <v>19800</v>
      </c>
      <c r="Q27" s="764">
        <v>19600</v>
      </c>
      <c r="R27" s="764">
        <v>19500</v>
      </c>
      <c r="S27" s="764">
        <v>19600</v>
      </c>
      <c r="T27" s="765">
        <v>19625</v>
      </c>
      <c r="U27" s="736"/>
      <c r="V27" s="736"/>
      <c r="W27" s="734"/>
      <c r="X27" s="734"/>
      <c r="Y27" s="734"/>
      <c r="Z27" s="734"/>
      <c r="AA27" s="734"/>
      <c r="AB27" s="734"/>
      <c r="AC27" s="734"/>
      <c r="AD27" s="734"/>
      <c r="AE27" s="734"/>
      <c r="AF27" s="734"/>
      <c r="AG27" s="734"/>
      <c r="AH27" s="734"/>
      <c r="AI27" s="734"/>
      <c r="AJ27" s="734"/>
      <c r="AK27" s="734"/>
      <c r="AL27" s="734"/>
      <c r="AM27" s="734"/>
      <c r="AN27" s="734"/>
      <c r="AO27" s="734"/>
      <c r="AP27" s="734"/>
      <c r="AQ27" s="734"/>
      <c r="AR27" s="734"/>
      <c r="AS27" s="734"/>
    </row>
    <row r="28" spans="1:45">
      <c r="A28" s="735"/>
      <c r="B28" s="779"/>
      <c r="C28" s="756"/>
      <c r="D28" s="757"/>
      <c r="E28" s="757"/>
      <c r="F28" s="757"/>
      <c r="G28" s="757"/>
      <c r="H28" s="782"/>
      <c r="I28" s="815"/>
      <c r="J28" s="798"/>
      <c r="K28" s="798"/>
      <c r="L28" s="798"/>
      <c r="M28" s="798"/>
      <c r="N28" s="799"/>
      <c r="O28" s="760"/>
      <c r="P28" s="757">
        <v>1400</v>
      </c>
      <c r="Q28" s="757"/>
      <c r="R28" s="757"/>
      <c r="S28" s="757"/>
      <c r="T28" s="757"/>
      <c r="U28" s="736"/>
      <c r="V28" s="736"/>
      <c r="W28" s="734"/>
      <c r="X28" s="734"/>
      <c r="Y28" s="734"/>
      <c r="Z28" s="734"/>
      <c r="AA28" s="734"/>
      <c r="AB28" s="734"/>
      <c r="AC28" s="734"/>
      <c r="AD28" s="734"/>
      <c r="AE28" s="734"/>
      <c r="AF28" s="734"/>
      <c r="AG28" s="734"/>
      <c r="AH28" s="734"/>
      <c r="AI28" s="734"/>
      <c r="AJ28" s="734"/>
      <c r="AK28" s="734"/>
      <c r="AL28" s="734"/>
      <c r="AM28" s="734"/>
      <c r="AN28" s="734"/>
      <c r="AO28" s="734"/>
      <c r="AP28" s="734"/>
      <c r="AQ28" s="734"/>
      <c r="AR28" s="734"/>
      <c r="AS28" s="734"/>
    </row>
    <row r="29" spans="1:45">
      <c r="A29" s="735"/>
      <c r="B29" s="823">
        <v>2014</v>
      </c>
      <c r="C29" s="751"/>
      <c r="D29" s="781">
        <v>308352</v>
      </c>
      <c r="E29" s="781">
        <v>319043</v>
      </c>
      <c r="F29" s="781">
        <v>320298</v>
      </c>
      <c r="G29" s="781">
        <v>311754</v>
      </c>
      <c r="H29" s="781">
        <v>314861.75</v>
      </c>
      <c r="I29" s="781">
        <v>0</v>
      </c>
      <c r="J29" s="781">
        <v>44491</v>
      </c>
      <c r="K29" s="781">
        <v>44406</v>
      </c>
      <c r="L29" s="781">
        <v>41978</v>
      </c>
      <c r="M29" s="781">
        <v>44161</v>
      </c>
      <c r="N29" s="781">
        <v>43759</v>
      </c>
      <c r="O29" s="781">
        <v>0</v>
      </c>
      <c r="P29" s="781">
        <v>352842</v>
      </c>
      <c r="Q29" s="781">
        <v>363450</v>
      </c>
      <c r="R29" s="781">
        <v>362274</v>
      </c>
      <c r="S29" s="781">
        <v>355913</v>
      </c>
      <c r="T29" s="781">
        <v>358619.75</v>
      </c>
      <c r="U29" s="736"/>
      <c r="V29" s="736"/>
      <c r="W29" s="734"/>
      <c r="X29" s="734"/>
      <c r="Y29" s="734"/>
      <c r="Z29" s="734"/>
      <c r="AA29" s="734"/>
      <c r="AB29" s="734"/>
      <c r="AC29" s="734"/>
      <c r="AD29" s="734"/>
      <c r="AE29" s="734"/>
      <c r="AF29" s="734"/>
      <c r="AG29" s="734"/>
      <c r="AH29" s="734"/>
      <c r="AI29" s="734"/>
      <c r="AJ29" s="734"/>
      <c r="AK29" s="734"/>
      <c r="AL29" s="734"/>
      <c r="AM29" s="734"/>
      <c r="AN29" s="734"/>
      <c r="AO29" s="734"/>
      <c r="AP29" s="734"/>
      <c r="AQ29" s="734"/>
      <c r="AR29" s="734"/>
      <c r="AS29" s="734"/>
    </row>
    <row r="30" spans="1:45">
      <c r="A30" s="735"/>
      <c r="B30" s="763" t="s">
        <v>3</v>
      </c>
      <c r="C30" s="751"/>
      <c r="D30" s="764">
        <v>5203</v>
      </c>
      <c r="E30" s="764">
        <v>5231</v>
      </c>
      <c r="F30" s="764">
        <v>5062</v>
      </c>
      <c r="G30" s="764">
        <v>5229</v>
      </c>
      <c r="H30" s="765">
        <v>5181.25</v>
      </c>
      <c r="I30" s="804"/>
      <c r="J30" s="764">
        <v>9689</v>
      </c>
      <c r="K30" s="764">
        <v>9574</v>
      </c>
      <c r="L30" s="764">
        <v>9532</v>
      </c>
      <c r="M30" s="764">
        <v>9493</v>
      </c>
      <c r="N30" s="765">
        <v>9572</v>
      </c>
      <c r="O30" s="805"/>
      <c r="P30" s="764">
        <v>14892</v>
      </c>
      <c r="Q30" s="764">
        <v>14806</v>
      </c>
      <c r="R30" s="764">
        <v>14593</v>
      </c>
      <c r="S30" s="764">
        <v>14722</v>
      </c>
      <c r="T30" s="765">
        <v>14753.25</v>
      </c>
      <c r="U30" s="736"/>
      <c r="V30" s="736"/>
      <c r="W30" s="734"/>
      <c r="X30" s="734"/>
      <c r="Y30" s="734"/>
      <c r="Z30" s="734"/>
      <c r="AA30" s="734"/>
      <c r="AB30" s="734"/>
      <c r="AC30" s="734"/>
      <c r="AD30" s="734"/>
      <c r="AE30" s="734"/>
      <c r="AF30" s="734"/>
      <c r="AG30" s="734"/>
      <c r="AH30" s="734"/>
      <c r="AI30" s="734"/>
      <c r="AJ30" s="734"/>
      <c r="AK30" s="734"/>
      <c r="AL30" s="734"/>
      <c r="AM30" s="734"/>
      <c r="AN30" s="734"/>
      <c r="AO30" s="734"/>
      <c r="AP30" s="734"/>
      <c r="AQ30" s="734"/>
      <c r="AR30" s="734"/>
      <c r="AS30" s="734"/>
    </row>
    <row r="31" spans="1:45">
      <c r="A31" s="735"/>
      <c r="B31" s="770" t="s">
        <v>4</v>
      </c>
      <c r="C31" s="751"/>
      <c r="D31" s="764">
        <v>442</v>
      </c>
      <c r="E31" s="764">
        <v>432</v>
      </c>
      <c r="F31" s="764">
        <v>436</v>
      </c>
      <c r="G31" s="764">
        <v>484</v>
      </c>
      <c r="H31" s="765">
        <v>448.5</v>
      </c>
      <c r="I31" s="804"/>
      <c r="J31" s="764">
        <v>10</v>
      </c>
      <c r="K31" s="764">
        <v>10</v>
      </c>
      <c r="L31" s="764">
        <v>10</v>
      </c>
      <c r="M31" s="764">
        <v>9</v>
      </c>
      <c r="N31" s="765">
        <v>9.75</v>
      </c>
      <c r="O31" s="805"/>
      <c r="P31" s="764">
        <v>452</v>
      </c>
      <c r="Q31" s="764">
        <v>442</v>
      </c>
      <c r="R31" s="764">
        <v>446</v>
      </c>
      <c r="S31" s="764">
        <v>493</v>
      </c>
      <c r="T31" s="765">
        <v>458.25</v>
      </c>
      <c r="U31" s="736"/>
      <c r="V31" s="736"/>
      <c r="W31" s="734"/>
      <c r="X31" s="734"/>
      <c r="Y31" s="734"/>
      <c r="Z31" s="734"/>
      <c r="AA31" s="734"/>
      <c r="AB31" s="734"/>
      <c r="AC31" s="734"/>
      <c r="AD31" s="734"/>
      <c r="AE31" s="734"/>
      <c r="AF31" s="734"/>
      <c r="AG31" s="734"/>
      <c r="AH31" s="734"/>
      <c r="AI31" s="734"/>
      <c r="AJ31" s="734"/>
      <c r="AK31" s="734"/>
      <c r="AL31" s="734"/>
      <c r="AM31" s="734"/>
      <c r="AN31" s="734"/>
      <c r="AO31" s="734"/>
      <c r="AP31" s="734"/>
      <c r="AQ31" s="734"/>
      <c r="AR31" s="734"/>
      <c r="AS31" s="734"/>
    </row>
    <row r="32" spans="1:45">
      <c r="A32" s="735"/>
      <c r="B32" s="770" t="s">
        <v>5</v>
      </c>
      <c r="C32" s="751"/>
      <c r="D32" s="764">
        <v>25949</v>
      </c>
      <c r="E32" s="764">
        <v>26168</v>
      </c>
      <c r="F32" s="764">
        <v>25902</v>
      </c>
      <c r="G32" s="764">
        <v>25976</v>
      </c>
      <c r="H32" s="765">
        <v>25998.75</v>
      </c>
      <c r="I32" s="804"/>
      <c r="J32" s="764">
        <v>2083</v>
      </c>
      <c r="K32" s="764">
        <v>2060</v>
      </c>
      <c r="L32" s="764">
        <v>2051</v>
      </c>
      <c r="M32" s="764">
        <v>2050</v>
      </c>
      <c r="N32" s="765">
        <v>2061</v>
      </c>
      <c r="O32" s="805"/>
      <c r="P32" s="764">
        <v>28032</v>
      </c>
      <c r="Q32" s="764">
        <v>28228</v>
      </c>
      <c r="R32" s="764">
        <v>27953</v>
      </c>
      <c r="S32" s="764">
        <v>28025</v>
      </c>
      <c r="T32" s="765">
        <v>28059.5</v>
      </c>
      <c r="U32" s="736"/>
      <c r="V32" s="736"/>
      <c r="W32" s="734"/>
      <c r="X32" s="734"/>
      <c r="Y32" s="734"/>
      <c r="Z32" s="734"/>
      <c r="AA32" s="734"/>
      <c r="AB32" s="734"/>
      <c r="AC32" s="734"/>
      <c r="AD32" s="734"/>
      <c r="AE32" s="734"/>
      <c r="AF32" s="734"/>
      <c r="AG32" s="734"/>
      <c r="AH32" s="734"/>
      <c r="AI32" s="734"/>
      <c r="AJ32" s="734"/>
      <c r="AK32" s="734"/>
      <c r="AL32" s="734"/>
      <c r="AM32" s="734"/>
      <c r="AN32" s="734"/>
      <c r="AO32" s="734"/>
      <c r="AP32" s="734"/>
      <c r="AQ32" s="734"/>
      <c r="AR32" s="734"/>
      <c r="AS32" s="734"/>
    </row>
    <row r="33" spans="1:45">
      <c r="A33" s="739"/>
      <c r="B33" s="770" t="s">
        <v>7</v>
      </c>
      <c r="C33" s="751"/>
      <c r="D33" s="764">
        <v>1441</v>
      </c>
      <c r="E33" s="764">
        <v>1480</v>
      </c>
      <c r="F33" s="764">
        <v>1489</v>
      </c>
      <c r="G33" s="764">
        <v>1494</v>
      </c>
      <c r="H33" s="765">
        <v>1476</v>
      </c>
      <c r="I33" s="804"/>
      <c r="J33" s="764">
        <v>5</v>
      </c>
      <c r="K33" s="764">
        <v>5</v>
      </c>
      <c r="L33" s="764">
        <v>5</v>
      </c>
      <c r="M33" s="764">
        <v>5</v>
      </c>
      <c r="N33" s="765">
        <v>5</v>
      </c>
      <c r="O33" s="805"/>
      <c r="P33" s="764">
        <v>1446</v>
      </c>
      <c r="Q33" s="764">
        <v>1485</v>
      </c>
      <c r="R33" s="764">
        <v>1494</v>
      </c>
      <c r="S33" s="764">
        <v>1499</v>
      </c>
      <c r="T33" s="765">
        <v>1481</v>
      </c>
      <c r="U33" s="736"/>
      <c r="V33" s="736"/>
      <c r="W33" s="734"/>
      <c r="X33" s="734"/>
      <c r="Y33" s="734"/>
      <c r="Z33" s="734"/>
      <c r="AA33" s="734"/>
      <c r="AB33" s="734"/>
      <c r="AC33" s="734"/>
      <c r="AD33" s="734"/>
      <c r="AE33" s="734"/>
      <c r="AF33" s="734"/>
      <c r="AG33" s="734"/>
      <c r="AH33" s="734"/>
      <c r="AI33" s="734"/>
      <c r="AJ33" s="734"/>
      <c r="AK33" s="734"/>
      <c r="AL33" s="734"/>
      <c r="AM33" s="734"/>
      <c r="AN33" s="734"/>
      <c r="AO33" s="734"/>
      <c r="AP33" s="734"/>
      <c r="AQ33" s="734"/>
      <c r="AR33" s="734"/>
      <c r="AS33" s="734"/>
    </row>
    <row r="34" spans="1:45">
      <c r="A34" s="739"/>
      <c r="B34" s="770" t="s">
        <v>9</v>
      </c>
      <c r="C34" s="751"/>
      <c r="D34" s="764">
        <v>2258</v>
      </c>
      <c r="E34" s="764">
        <v>2227</v>
      </c>
      <c r="F34" s="764">
        <v>2255</v>
      </c>
      <c r="G34" s="764">
        <v>2258</v>
      </c>
      <c r="H34" s="765">
        <v>2249.5</v>
      </c>
      <c r="I34" s="804"/>
      <c r="J34" s="764">
        <v>47</v>
      </c>
      <c r="K34" s="764">
        <v>45</v>
      </c>
      <c r="L34" s="764">
        <v>45</v>
      </c>
      <c r="M34" s="764">
        <v>45</v>
      </c>
      <c r="N34" s="765">
        <v>45.5</v>
      </c>
      <c r="O34" s="805"/>
      <c r="P34" s="764">
        <v>2305</v>
      </c>
      <c r="Q34" s="764">
        <v>2272</v>
      </c>
      <c r="R34" s="764">
        <v>2300</v>
      </c>
      <c r="S34" s="764">
        <v>2303</v>
      </c>
      <c r="T34" s="765">
        <v>2295</v>
      </c>
      <c r="U34" s="736"/>
      <c r="V34" s="736"/>
      <c r="W34" s="734"/>
      <c r="X34" s="734"/>
      <c r="Y34" s="734"/>
      <c r="Z34" s="734"/>
      <c r="AA34" s="734"/>
      <c r="AB34" s="734"/>
      <c r="AC34" s="734"/>
      <c r="AD34" s="734"/>
      <c r="AE34" s="734"/>
      <c r="AF34" s="734"/>
      <c r="AG34" s="734"/>
      <c r="AH34" s="734"/>
      <c r="AI34" s="734"/>
      <c r="AJ34" s="734"/>
      <c r="AK34" s="734"/>
      <c r="AL34" s="734"/>
      <c r="AM34" s="734"/>
      <c r="AN34" s="734"/>
      <c r="AO34" s="734"/>
      <c r="AP34" s="734"/>
      <c r="AQ34" s="734"/>
      <c r="AR34" s="734"/>
      <c r="AS34" s="734"/>
    </row>
    <row r="35" spans="1:45">
      <c r="A35" s="739"/>
      <c r="B35" s="770" t="s">
        <v>10</v>
      </c>
      <c r="C35" s="751"/>
      <c r="D35" s="764">
        <v>18183</v>
      </c>
      <c r="E35" s="764">
        <v>17731</v>
      </c>
      <c r="F35" s="764">
        <v>16987</v>
      </c>
      <c r="G35" s="764">
        <v>17245</v>
      </c>
      <c r="H35" s="765">
        <v>17536.5</v>
      </c>
      <c r="I35" s="804"/>
      <c r="J35" s="764">
        <v>4737</v>
      </c>
      <c r="K35" s="764">
        <v>4710</v>
      </c>
      <c r="L35" s="764">
        <v>4712</v>
      </c>
      <c r="M35" s="764">
        <v>4691</v>
      </c>
      <c r="N35" s="765">
        <v>4712.5</v>
      </c>
      <c r="O35" s="805"/>
      <c r="P35" s="764">
        <v>22919</v>
      </c>
      <c r="Q35" s="764">
        <v>22442</v>
      </c>
      <c r="R35" s="764">
        <v>21699</v>
      </c>
      <c r="S35" s="764">
        <v>21936</v>
      </c>
      <c r="T35" s="765">
        <v>22249</v>
      </c>
      <c r="U35" s="736"/>
      <c r="V35" s="736"/>
      <c r="W35" s="734"/>
      <c r="X35" s="734"/>
      <c r="Y35" s="734"/>
      <c r="Z35" s="734"/>
      <c r="AA35" s="734"/>
      <c r="AB35" s="734"/>
      <c r="AC35" s="734"/>
      <c r="AD35" s="734"/>
      <c r="AE35" s="734"/>
      <c r="AF35" s="734"/>
      <c r="AG35" s="734"/>
      <c r="AH35" s="734"/>
      <c r="AI35" s="734"/>
      <c r="AJ35" s="734"/>
      <c r="AK35" s="734"/>
      <c r="AL35" s="734"/>
      <c r="AM35" s="734"/>
      <c r="AN35" s="734"/>
      <c r="AO35" s="734"/>
      <c r="AP35" s="734"/>
      <c r="AQ35" s="734"/>
      <c r="AR35" s="734"/>
      <c r="AS35" s="734"/>
    </row>
    <row r="36" spans="1:45">
      <c r="A36" s="739"/>
      <c r="B36" s="770" t="s">
        <v>12</v>
      </c>
      <c r="C36" s="751"/>
      <c r="D36" s="764">
        <v>53746</v>
      </c>
      <c r="E36" s="764">
        <v>54150</v>
      </c>
      <c r="F36" s="764">
        <v>54148</v>
      </c>
      <c r="G36" s="764">
        <v>54041</v>
      </c>
      <c r="H36" s="765">
        <v>54021.25</v>
      </c>
      <c r="I36" s="804"/>
      <c r="J36" s="764">
        <v>6472</v>
      </c>
      <c r="K36" s="764">
        <v>6527</v>
      </c>
      <c r="L36" s="764">
        <v>6519</v>
      </c>
      <c r="M36" s="764">
        <v>6525</v>
      </c>
      <c r="N36" s="765">
        <v>6510.75</v>
      </c>
      <c r="O36" s="805"/>
      <c r="P36" s="764">
        <v>60218</v>
      </c>
      <c r="Q36" s="764">
        <v>60677</v>
      </c>
      <c r="R36" s="764">
        <v>60666</v>
      </c>
      <c r="S36" s="764">
        <v>60566</v>
      </c>
      <c r="T36" s="765">
        <v>60531.75</v>
      </c>
      <c r="U36" s="736"/>
      <c r="V36" s="736"/>
      <c r="W36" s="734"/>
      <c r="X36" s="734"/>
      <c r="Y36" s="734"/>
      <c r="Z36" s="734"/>
      <c r="AA36" s="734"/>
      <c r="AB36" s="734"/>
      <c r="AC36" s="734"/>
      <c r="AD36" s="734"/>
      <c r="AE36" s="734"/>
      <c r="AF36" s="734"/>
      <c r="AG36" s="734"/>
      <c r="AH36" s="734"/>
      <c r="AI36" s="734"/>
      <c r="AJ36" s="734"/>
      <c r="AK36" s="734"/>
      <c r="AL36" s="734"/>
      <c r="AM36" s="734"/>
      <c r="AN36" s="734"/>
      <c r="AO36" s="734"/>
      <c r="AP36" s="734"/>
      <c r="AQ36" s="734"/>
      <c r="AR36" s="734"/>
      <c r="AS36" s="734"/>
    </row>
    <row r="37" spans="1:45">
      <c r="A37" s="739"/>
      <c r="B37" s="770" t="s">
        <v>13</v>
      </c>
      <c r="C37" s="751"/>
      <c r="D37" s="764">
        <v>13953</v>
      </c>
      <c r="E37" s="764">
        <v>14619</v>
      </c>
      <c r="F37" s="764">
        <v>14600</v>
      </c>
      <c r="G37" s="764">
        <v>14086</v>
      </c>
      <c r="H37" s="765">
        <v>14314.5</v>
      </c>
      <c r="I37" s="804"/>
      <c r="J37" s="764">
        <v>1789</v>
      </c>
      <c r="K37" s="764">
        <v>1761</v>
      </c>
      <c r="L37" s="764">
        <v>1733</v>
      </c>
      <c r="M37" s="764">
        <v>1729</v>
      </c>
      <c r="N37" s="765">
        <v>1753</v>
      </c>
      <c r="O37" s="805"/>
      <c r="P37" s="764">
        <v>15742</v>
      </c>
      <c r="Q37" s="764">
        <v>16380</v>
      </c>
      <c r="R37" s="764">
        <v>16333</v>
      </c>
      <c r="S37" s="764">
        <v>15815</v>
      </c>
      <c r="T37" s="765">
        <v>16067.5</v>
      </c>
      <c r="U37" s="736"/>
      <c r="V37" s="736"/>
      <c r="W37" s="734"/>
      <c r="X37" s="734"/>
      <c r="Y37" s="734"/>
      <c r="Z37" s="734"/>
      <c r="AA37" s="734"/>
      <c r="AB37" s="734"/>
      <c r="AC37" s="734"/>
      <c r="AD37" s="734"/>
      <c r="AE37" s="734"/>
      <c r="AF37" s="734"/>
      <c r="AG37" s="734"/>
      <c r="AH37" s="734"/>
      <c r="AI37" s="734"/>
      <c r="AJ37" s="734"/>
      <c r="AK37" s="734"/>
      <c r="AL37" s="734"/>
      <c r="AM37" s="734"/>
      <c r="AN37" s="734"/>
      <c r="AO37" s="734"/>
      <c r="AP37" s="734"/>
      <c r="AQ37" s="734"/>
      <c r="AR37" s="734"/>
      <c r="AS37" s="734"/>
    </row>
    <row r="38" spans="1:45">
      <c r="A38" s="739"/>
      <c r="B38" s="770" t="s">
        <v>14</v>
      </c>
      <c r="C38" s="751"/>
      <c r="D38" s="764">
        <v>29969</v>
      </c>
      <c r="E38" s="764">
        <v>39108</v>
      </c>
      <c r="F38" s="764">
        <v>42658</v>
      </c>
      <c r="G38" s="764">
        <v>32906</v>
      </c>
      <c r="H38" s="765">
        <v>36160.25</v>
      </c>
      <c r="I38" s="804"/>
      <c r="J38" s="764">
        <v>3035</v>
      </c>
      <c r="K38" s="764">
        <v>3015</v>
      </c>
      <c r="L38" s="764">
        <v>3019</v>
      </c>
      <c r="M38" s="764">
        <v>2941</v>
      </c>
      <c r="N38" s="765">
        <v>3002.5</v>
      </c>
      <c r="O38" s="805"/>
      <c r="P38" s="764">
        <v>33003</v>
      </c>
      <c r="Q38" s="764">
        <v>42123</v>
      </c>
      <c r="R38" s="764">
        <v>45677</v>
      </c>
      <c r="S38" s="764">
        <v>35847</v>
      </c>
      <c r="T38" s="765">
        <v>39162.5</v>
      </c>
      <c r="U38" s="736"/>
      <c r="V38" s="736"/>
      <c r="W38" s="734"/>
      <c r="X38" s="734"/>
      <c r="Y38" s="734"/>
      <c r="Z38" s="734"/>
      <c r="AA38" s="734"/>
      <c r="AB38" s="734"/>
      <c r="AC38" s="734"/>
      <c r="AD38" s="734"/>
      <c r="AE38" s="734"/>
      <c r="AF38" s="734"/>
      <c r="AG38" s="734"/>
      <c r="AH38" s="734"/>
      <c r="AI38" s="734"/>
      <c r="AJ38" s="734"/>
      <c r="AK38" s="734"/>
      <c r="AL38" s="734"/>
      <c r="AM38" s="734"/>
      <c r="AN38" s="734"/>
      <c r="AO38" s="734"/>
      <c r="AP38" s="734"/>
      <c r="AQ38" s="734"/>
      <c r="AR38" s="734"/>
      <c r="AS38" s="734"/>
    </row>
    <row r="39" spans="1:45">
      <c r="A39" s="739"/>
      <c r="B39" s="770" t="s">
        <v>15</v>
      </c>
      <c r="C39" s="751"/>
      <c r="D39" s="764">
        <v>9158</v>
      </c>
      <c r="E39" s="764">
        <v>9222</v>
      </c>
      <c r="F39" s="764">
        <v>9107</v>
      </c>
      <c r="G39" s="764">
        <v>9037</v>
      </c>
      <c r="H39" s="765">
        <v>9131</v>
      </c>
      <c r="I39" s="804"/>
      <c r="J39" s="764">
        <v>476</v>
      </c>
      <c r="K39" s="764">
        <v>466</v>
      </c>
      <c r="L39" s="764">
        <v>460</v>
      </c>
      <c r="M39" s="764">
        <v>462</v>
      </c>
      <c r="N39" s="765">
        <v>466</v>
      </c>
      <c r="O39" s="805"/>
      <c r="P39" s="764">
        <v>9634</v>
      </c>
      <c r="Q39" s="764">
        <v>9688</v>
      </c>
      <c r="R39" s="764">
        <v>9566</v>
      </c>
      <c r="S39" s="764">
        <v>9500</v>
      </c>
      <c r="T39" s="765">
        <v>9597</v>
      </c>
      <c r="U39" s="736"/>
      <c r="V39" s="736"/>
      <c r="W39" s="734"/>
      <c r="X39" s="734"/>
      <c r="Y39" s="734"/>
      <c r="Z39" s="734"/>
      <c r="AA39" s="734"/>
      <c r="AB39" s="734"/>
      <c r="AC39" s="734"/>
      <c r="AD39" s="734"/>
      <c r="AE39" s="734"/>
      <c r="AF39" s="734"/>
      <c r="AG39" s="734"/>
      <c r="AH39" s="734"/>
      <c r="AI39" s="734"/>
      <c r="AJ39" s="734"/>
      <c r="AK39" s="734"/>
      <c r="AL39" s="734"/>
      <c r="AM39" s="734"/>
      <c r="AN39" s="734"/>
      <c r="AO39" s="734"/>
      <c r="AP39" s="734"/>
      <c r="AQ39" s="734"/>
      <c r="AR39" s="734"/>
      <c r="AS39" s="734"/>
    </row>
    <row r="40" spans="1:45">
      <c r="A40" s="739"/>
      <c r="B40" s="770" t="s">
        <v>16</v>
      </c>
      <c r="C40" s="751"/>
      <c r="D40" s="764">
        <v>17616</v>
      </c>
      <c r="E40" s="764">
        <v>17689</v>
      </c>
      <c r="F40" s="764">
        <v>17347</v>
      </c>
      <c r="G40" s="764">
        <v>17363</v>
      </c>
      <c r="H40" s="765">
        <v>17503.75</v>
      </c>
      <c r="I40" s="804"/>
      <c r="J40" s="764">
        <v>747</v>
      </c>
      <c r="K40" s="764">
        <v>747</v>
      </c>
      <c r="L40" s="764">
        <v>748</v>
      </c>
      <c r="M40" s="764">
        <v>748</v>
      </c>
      <c r="N40" s="765">
        <v>747.5</v>
      </c>
      <c r="O40" s="805"/>
      <c r="P40" s="764">
        <v>18363</v>
      </c>
      <c r="Q40" s="764">
        <v>18436</v>
      </c>
      <c r="R40" s="764">
        <v>18095</v>
      </c>
      <c r="S40" s="764">
        <v>18111</v>
      </c>
      <c r="T40" s="765">
        <v>18251.25</v>
      </c>
      <c r="U40" s="736"/>
      <c r="V40" s="736"/>
      <c r="W40" s="734"/>
      <c r="X40" s="734"/>
      <c r="Y40" s="734"/>
      <c r="Z40" s="734"/>
      <c r="AA40" s="734"/>
      <c r="AB40" s="734"/>
      <c r="AC40" s="734"/>
      <c r="AD40" s="734"/>
      <c r="AE40" s="734"/>
      <c r="AF40" s="734"/>
      <c r="AG40" s="734"/>
      <c r="AH40" s="734"/>
      <c r="AI40" s="734"/>
      <c r="AJ40" s="734"/>
      <c r="AK40" s="734"/>
      <c r="AL40" s="734"/>
      <c r="AM40" s="734"/>
      <c r="AN40" s="734"/>
      <c r="AO40" s="734"/>
      <c r="AP40" s="734"/>
      <c r="AQ40" s="734"/>
      <c r="AR40" s="734"/>
      <c r="AS40" s="734"/>
    </row>
    <row r="41" spans="1:45">
      <c r="A41" s="735"/>
      <c r="B41" s="770" t="s">
        <v>17</v>
      </c>
      <c r="C41" s="751"/>
      <c r="D41" s="764">
        <v>1298</v>
      </c>
      <c r="E41" s="764">
        <v>1282</v>
      </c>
      <c r="F41" s="764">
        <v>1313</v>
      </c>
      <c r="G41" s="764">
        <v>1297</v>
      </c>
      <c r="H41" s="765">
        <v>1297.5</v>
      </c>
      <c r="I41" s="804"/>
      <c r="J41" s="764">
        <v>441</v>
      </c>
      <c r="K41" s="764">
        <v>437</v>
      </c>
      <c r="L41" s="764">
        <v>422</v>
      </c>
      <c r="M41" s="764">
        <v>422</v>
      </c>
      <c r="N41" s="765">
        <v>430.5</v>
      </c>
      <c r="O41" s="805"/>
      <c r="P41" s="764">
        <v>1739</v>
      </c>
      <c r="Q41" s="764">
        <v>1718</v>
      </c>
      <c r="R41" s="764">
        <v>1735</v>
      </c>
      <c r="S41" s="764">
        <v>1719</v>
      </c>
      <c r="T41" s="765">
        <v>1727.75</v>
      </c>
      <c r="U41" s="736"/>
      <c r="V41" s="736"/>
      <c r="W41" s="734"/>
      <c r="X41" s="734"/>
      <c r="Y41" s="734"/>
      <c r="Z41" s="734"/>
      <c r="AA41" s="734"/>
      <c r="AB41" s="734"/>
      <c r="AC41" s="734"/>
      <c r="AD41" s="734"/>
      <c r="AE41" s="734"/>
      <c r="AF41" s="734"/>
      <c r="AG41" s="734"/>
      <c r="AH41" s="734"/>
      <c r="AI41" s="734"/>
      <c r="AJ41" s="734"/>
      <c r="AK41" s="734"/>
      <c r="AL41" s="734"/>
      <c r="AM41" s="734"/>
      <c r="AN41" s="734"/>
      <c r="AO41" s="734"/>
      <c r="AP41" s="734"/>
      <c r="AQ41" s="734"/>
      <c r="AR41" s="734"/>
      <c r="AS41" s="734"/>
    </row>
    <row r="42" spans="1:45">
      <c r="A42" s="739"/>
      <c r="B42" s="770" t="s">
        <v>18</v>
      </c>
      <c r="C42" s="751"/>
      <c r="D42" s="764">
        <v>19038</v>
      </c>
      <c r="E42" s="764">
        <v>19461</v>
      </c>
      <c r="F42" s="764">
        <v>19547</v>
      </c>
      <c r="G42" s="764">
        <v>19686</v>
      </c>
      <c r="H42" s="765">
        <v>19433</v>
      </c>
      <c r="I42" s="804"/>
      <c r="J42" s="764">
        <v>2495</v>
      </c>
      <c r="K42" s="764">
        <v>2505</v>
      </c>
      <c r="L42" s="764">
        <v>2494</v>
      </c>
      <c r="M42" s="764">
        <v>2510</v>
      </c>
      <c r="N42" s="765">
        <v>2501</v>
      </c>
      <c r="O42" s="805"/>
      <c r="P42" s="764">
        <v>21533</v>
      </c>
      <c r="Q42" s="764">
        <v>21966</v>
      </c>
      <c r="R42" s="764">
        <v>22041</v>
      </c>
      <c r="S42" s="764">
        <v>22195</v>
      </c>
      <c r="T42" s="765">
        <v>21933.75</v>
      </c>
      <c r="U42" s="736"/>
      <c r="V42" s="736"/>
      <c r="W42" s="734"/>
      <c r="X42" s="734"/>
      <c r="Y42" s="734"/>
      <c r="Z42" s="734"/>
      <c r="AA42" s="734"/>
      <c r="AB42" s="734"/>
      <c r="AC42" s="734"/>
      <c r="AD42" s="734"/>
      <c r="AE42" s="734"/>
      <c r="AF42" s="734"/>
      <c r="AG42" s="734"/>
      <c r="AH42" s="734"/>
      <c r="AI42" s="734"/>
      <c r="AJ42" s="734"/>
      <c r="AK42" s="734"/>
      <c r="AL42" s="734"/>
      <c r="AM42" s="734"/>
      <c r="AN42" s="734"/>
      <c r="AO42" s="734"/>
      <c r="AP42" s="734"/>
      <c r="AQ42" s="734"/>
      <c r="AR42" s="734"/>
      <c r="AS42" s="734"/>
    </row>
    <row r="43" spans="1:45">
      <c r="A43" s="739"/>
      <c r="B43" s="770" t="s">
        <v>20</v>
      </c>
      <c r="C43" s="751"/>
      <c r="D43" s="764">
        <v>7519</v>
      </c>
      <c r="E43" s="764">
        <v>8149</v>
      </c>
      <c r="F43" s="764">
        <v>8351</v>
      </c>
      <c r="G43" s="764">
        <v>8083</v>
      </c>
      <c r="H43" s="765">
        <v>8025.5</v>
      </c>
      <c r="I43" s="804"/>
      <c r="J43" s="764">
        <v>1192</v>
      </c>
      <c r="K43" s="764">
        <v>1247</v>
      </c>
      <c r="L43" s="764">
        <v>1285</v>
      </c>
      <c r="M43" s="764">
        <v>1305</v>
      </c>
      <c r="N43" s="765">
        <v>1257.25</v>
      </c>
      <c r="O43" s="805"/>
      <c r="P43" s="764">
        <v>8711</v>
      </c>
      <c r="Q43" s="764">
        <v>9396</v>
      </c>
      <c r="R43" s="764">
        <v>9637</v>
      </c>
      <c r="S43" s="764">
        <v>9388</v>
      </c>
      <c r="T43" s="765">
        <v>9283</v>
      </c>
      <c r="U43" s="736"/>
      <c r="V43" s="736"/>
      <c r="W43" s="734"/>
      <c r="X43" s="734"/>
      <c r="Y43" s="734"/>
      <c r="Z43" s="734"/>
      <c r="AA43" s="734"/>
      <c r="AB43" s="734"/>
      <c r="AC43" s="734"/>
      <c r="AD43" s="734"/>
      <c r="AE43" s="734"/>
      <c r="AF43" s="734"/>
      <c r="AG43" s="734"/>
      <c r="AH43" s="734"/>
      <c r="AI43" s="734"/>
      <c r="AJ43" s="734"/>
      <c r="AK43" s="734"/>
      <c r="AL43" s="734"/>
      <c r="AM43" s="734"/>
      <c r="AN43" s="734"/>
      <c r="AO43" s="734"/>
      <c r="AP43" s="734"/>
      <c r="AQ43" s="734"/>
      <c r="AR43" s="734"/>
      <c r="AS43" s="734"/>
    </row>
    <row r="44" spans="1:45">
      <c r="A44" s="739"/>
      <c r="B44" s="770" t="s">
        <v>21</v>
      </c>
      <c r="C44" s="751"/>
      <c r="D44" s="764">
        <v>34779</v>
      </c>
      <c r="E44" s="764">
        <v>34736</v>
      </c>
      <c r="F44" s="764">
        <v>35239</v>
      </c>
      <c r="G44" s="764">
        <v>34844</v>
      </c>
      <c r="H44" s="765">
        <v>34899.5</v>
      </c>
      <c r="I44" s="804"/>
      <c r="J44" s="764">
        <v>0</v>
      </c>
      <c r="K44" s="764">
        <v>0</v>
      </c>
      <c r="L44" s="764">
        <v>0</v>
      </c>
      <c r="M44" s="764">
        <v>0</v>
      </c>
      <c r="N44" s="765">
        <v>0</v>
      </c>
      <c r="O44" s="805"/>
      <c r="P44" s="764">
        <v>34779</v>
      </c>
      <c r="Q44" s="764">
        <v>34736</v>
      </c>
      <c r="R44" s="764">
        <v>35239</v>
      </c>
      <c r="S44" s="764">
        <v>34844</v>
      </c>
      <c r="T44" s="765">
        <v>34899.5</v>
      </c>
      <c r="U44" s="736"/>
      <c r="V44" s="736"/>
      <c r="W44" s="734"/>
      <c r="X44" s="734"/>
      <c r="Y44" s="734"/>
      <c r="Z44" s="734"/>
      <c r="AA44" s="734"/>
      <c r="AB44" s="734"/>
      <c r="AC44" s="734"/>
      <c r="AD44" s="734"/>
      <c r="AE44" s="734"/>
      <c r="AF44" s="734"/>
      <c r="AG44" s="734"/>
      <c r="AH44" s="734"/>
      <c r="AI44" s="734"/>
      <c r="AJ44" s="734"/>
      <c r="AK44" s="734"/>
      <c r="AL44" s="734"/>
      <c r="AM44" s="734"/>
      <c r="AN44" s="734"/>
      <c r="AO44" s="734"/>
      <c r="AP44" s="734"/>
      <c r="AQ44" s="734"/>
      <c r="AR44" s="734"/>
      <c r="AS44" s="734"/>
    </row>
    <row r="45" spans="1:45">
      <c r="A45" s="739"/>
      <c r="B45" s="770" t="s">
        <v>22</v>
      </c>
      <c r="C45" s="751"/>
      <c r="D45" s="764">
        <v>23079</v>
      </c>
      <c r="E45" s="764">
        <v>22913</v>
      </c>
      <c r="F45" s="764">
        <v>21582</v>
      </c>
      <c r="G45" s="764">
        <v>23433</v>
      </c>
      <c r="H45" s="765">
        <v>22751.75</v>
      </c>
      <c r="I45" s="804"/>
      <c r="J45" s="764">
        <v>4117</v>
      </c>
      <c r="K45" s="764">
        <v>4130</v>
      </c>
      <c r="L45" s="764">
        <v>1695</v>
      </c>
      <c r="M45" s="764">
        <v>4014</v>
      </c>
      <c r="N45" s="765">
        <v>3489</v>
      </c>
      <c r="O45" s="805"/>
      <c r="P45" s="764">
        <v>27196</v>
      </c>
      <c r="Q45" s="764">
        <v>27043</v>
      </c>
      <c r="R45" s="764">
        <v>23277</v>
      </c>
      <c r="S45" s="764">
        <v>27447</v>
      </c>
      <c r="T45" s="765">
        <v>26240.75</v>
      </c>
      <c r="U45" s="736"/>
      <c r="V45" s="736"/>
      <c r="W45" s="734"/>
      <c r="X45" s="734"/>
      <c r="Y45" s="734"/>
      <c r="Z45" s="734"/>
      <c r="AA45" s="734"/>
      <c r="AB45" s="734"/>
      <c r="AC45" s="734"/>
      <c r="AD45" s="734"/>
      <c r="AE45" s="734"/>
      <c r="AF45" s="734"/>
      <c r="AG45" s="734"/>
      <c r="AH45" s="734"/>
      <c r="AI45" s="734"/>
      <c r="AJ45" s="734"/>
      <c r="AK45" s="734"/>
      <c r="AL45" s="734"/>
      <c r="AM45" s="734"/>
      <c r="AN45" s="734"/>
      <c r="AO45" s="734"/>
      <c r="AP45" s="734"/>
      <c r="AQ45" s="734"/>
      <c r="AR45" s="734"/>
      <c r="AS45" s="734"/>
    </row>
    <row r="46" spans="1:45">
      <c r="A46" s="739"/>
      <c r="B46" s="770" t="s">
        <v>100</v>
      </c>
      <c r="C46" s="751"/>
      <c r="D46" s="764">
        <v>14033</v>
      </c>
      <c r="E46" s="764">
        <v>14064</v>
      </c>
      <c r="F46" s="764">
        <v>14116</v>
      </c>
      <c r="G46" s="764">
        <v>14301</v>
      </c>
      <c r="H46" s="765">
        <v>14128.5</v>
      </c>
      <c r="I46" s="804"/>
      <c r="J46" s="764">
        <v>2396</v>
      </c>
      <c r="K46" s="764">
        <v>2391</v>
      </c>
      <c r="L46" s="764">
        <v>2381</v>
      </c>
      <c r="M46" s="764">
        <v>2400</v>
      </c>
      <c r="N46" s="765">
        <v>2392</v>
      </c>
      <c r="O46" s="805"/>
      <c r="P46" s="764">
        <v>16430</v>
      </c>
      <c r="Q46" s="764">
        <v>16455</v>
      </c>
      <c r="R46" s="764">
        <v>16497</v>
      </c>
      <c r="S46" s="764">
        <v>16700</v>
      </c>
      <c r="T46" s="765">
        <v>16520.5</v>
      </c>
      <c r="U46" s="736"/>
      <c r="V46" s="736"/>
      <c r="W46" s="734"/>
      <c r="X46" s="734"/>
      <c r="Y46" s="734"/>
      <c r="Z46" s="734"/>
      <c r="AA46" s="734"/>
      <c r="AB46" s="734"/>
      <c r="AC46" s="734"/>
      <c r="AD46" s="734"/>
      <c r="AE46" s="734"/>
      <c r="AF46" s="734"/>
      <c r="AG46" s="734"/>
      <c r="AH46" s="734"/>
      <c r="AI46" s="734"/>
      <c r="AJ46" s="734"/>
      <c r="AK46" s="734"/>
      <c r="AL46" s="734"/>
      <c r="AM46" s="734"/>
      <c r="AN46" s="734"/>
      <c r="AO46" s="734"/>
      <c r="AP46" s="734"/>
      <c r="AQ46" s="734"/>
      <c r="AR46" s="734"/>
      <c r="AS46" s="734"/>
    </row>
    <row r="47" spans="1:45">
      <c r="A47" s="739"/>
      <c r="B47" s="770" t="s">
        <v>101</v>
      </c>
      <c r="C47" s="751"/>
      <c r="D47" s="764">
        <v>4002</v>
      </c>
      <c r="E47" s="764">
        <v>4125</v>
      </c>
      <c r="F47" s="764">
        <v>4328</v>
      </c>
      <c r="G47" s="764">
        <v>4308</v>
      </c>
      <c r="H47" s="765">
        <v>4190.75</v>
      </c>
      <c r="I47" s="804"/>
      <c r="J47" s="764">
        <v>1205</v>
      </c>
      <c r="K47" s="764">
        <v>1221</v>
      </c>
      <c r="L47" s="764">
        <v>1201</v>
      </c>
      <c r="M47" s="764">
        <v>1152</v>
      </c>
      <c r="N47" s="765">
        <v>1194.75</v>
      </c>
      <c r="O47" s="805"/>
      <c r="P47" s="764">
        <v>5207</v>
      </c>
      <c r="Q47" s="764">
        <v>5346</v>
      </c>
      <c r="R47" s="764">
        <v>5529</v>
      </c>
      <c r="S47" s="764">
        <v>5460</v>
      </c>
      <c r="T47" s="765">
        <v>5385.5</v>
      </c>
      <c r="U47" s="736"/>
      <c r="V47" s="736"/>
      <c r="W47" s="734"/>
      <c r="X47" s="734"/>
      <c r="Y47" s="734"/>
      <c r="Z47" s="734"/>
      <c r="AA47" s="734"/>
      <c r="AB47" s="734"/>
      <c r="AC47" s="734"/>
      <c r="AD47" s="734"/>
      <c r="AE47" s="734"/>
      <c r="AF47" s="734"/>
      <c r="AG47" s="734"/>
      <c r="AH47" s="734"/>
      <c r="AI47" s="734"/>
      <c r="AJ47" s="734"/>
      <c r="AK47" s="734"/>
      <c r="AL47" s="734"/>
      <c r="AM47" s="734"/>
      <c r="AN47" s="734"/>
      <c r="AO47" s="734"/>
      <c r="AP47" s="734"/>
      <c r="AQ47" s="734"/>
      <c r="AR47" s="734"/>
      <c r="AS47" s="734"/>
    </row>
    <row r="48" spans="1:45">
      <c r="A48" s="739"/>
      <c r="B48" s="770" t="s">
        <v>102</v>
      </c>
      <c r="C48" s="751"/>
      <c r="D48" s="764">
        <v>5641</v>
      </c>
      <c r="E48" s="764">
        <v>5791</v>
      </c>
      <c r="F48" s="764">
        <v>5731</v>
      </c>
      <c r="G48" s="764">
        <v>5783</v>
      </c>
      <c r="H48" s="765">
        <v>5736.5</v>
      </c>
      <c r="I48" s="804"/>
      <c r="J48" s="764">
        <v>3555</v>
      </c>
      <c r="K48" s="764">
        <v>3555</v>
      </c>
      <c r="L48" s="764">
        <v>3666</v>
      </c>
      <c r="M48" s="764">
        <v>3660</v>
      </c>
      <c r="N48" s="765">
        <v>3609</v>
      </c>
      <c r="O48" s="805"/>
      <c r="P48" s="764">
        <v>9196</v>
      </c>
      <c r="Q48" s="764">
        <v>9346</v>
      </c>
      <c r="R48" s="764">
        <v>9397</v>
      </c>
      <c r="S48" s="764">
        <v>9443</v>
      </c>
      <c r="T48" s="765">
        <v>9345.5</v>
      </c>
      <c r="U48" s="736"/>
      <c r="V48" s="736"/>
      <c r="W48" s="734"/>
      <c r="X48" s="734"/>
      <c r="Y48" s="734"/>
      <c r="Z48" s="734"/>
      <c r="AA48" s="734"/>
      <c r="AB48" s="734"/>
      <c r="AC48" s="734"/>
      <c r="AD48" s="734"/>
      <c r="AE48" s="734"/>
      <c r="AF48" s="734"/>
      <c r="AG48" s="734"/>
      <c r="AH48" s="734"/>
      <c r="AI48" s="734"/>
      <c r="AJ48" s="734"/>
      <c r="AK48" s="734"/>
      <c r="AL48" s="734"/>
      <c r="AM48" s="734"/>
      <c r="AN48" s="734"/>
      <c r="AO48" s="734"/>
      <c r="AP48" s="734"/>
      <c r="AQ48" s="734"/>
      <c r="AR48" s="734"/>
      <c r="AS48" s="734"/>
    </row>
    <row r="49" spans="1:45">
      <c r="A49" s="739"/>
      <c r="B49" s="770" t="s">
        <v>103</v>
      </c>
      <c r="C49" s="751"/>
      <c r="D49" s="764">
        <v>21045</v>
      </c>
      <c r="E49" s="764">
        <v>20465</v>
      </c>
      <c r="F49" s="764">
        <v>20100</v>
      </c>
      <c r="G49" s="764">
        <v>19900</v>
      </c>
      <c r="H49" s="765">
        <v>20377.5</v>
      </c>
      <c r="I49" s="804"/>
      <c r="J49" s="764">
        <v>0</v>
      </c>
      <c r="K49" s="764">
        <v>0</v>
      </c>
      <c r="L49" s="764">
        <v>0</v>
      </c>
      <c r="M49" s="764">
        <v>0</v>
      </c>
      <c r="N49" s="765">
        <v>0</v>
      </c>
      <c r="O49" s="805"/>
      <c r="P49" s="764">
        <v>21045</v>
      </c>
      <c r="Q49" s="764">
        <v>20465</v>
      </c>
      <c r="R49" s="764">
        <v>20100</v>
      </c>
      <c r="S49" s="764">
        <v>19900</v>
      </c>
      <c r="T49" s="765">
        <v>20377.5</v>
      </c>
      <c r="U49" s="736"/>
      <c r="V49" s="736"/>
      <c r="W49" s="734"/>
      <c r="X49" s="734"/>
      <c r="Y49" s="734"/>
      <c r="Z49" s="734"/>
      <c r="AA49" s="734"/>
      <c r="AB49" s="734"/>
      <c r="AC49" s="734"/>
      <c r="AD49" s="734"/>
      <c r="AE49" s="734"/>
      <c r="AF49" s="734"/>
      <c r="AG49" s="734"/>
      <c r="AH49" s="734"/>
      <c r="AI49" s="734"/>
      <c r="AJ49" s="734"/>
      <c r="AK49" s="734"/>
      <c r="AL49" s="734"/>
      <c r="AM49" s="734"/>
      <c r="AN49" s="734"/>
      <c r="AO49" s="734"/>
      <c r="AP49" s="734"/>
      <c r="AQ49" s="734"/>
      <c r="AR49" s="734"/>
      <c r="AS49" s="734"/>
    </row>
    <row r="50" spans="1:45">
      <c r="A50" s="735"/>
      <c r="B50" s="756"/>
      <c r="C50" s="756"/>
      <c r="D50" s="757">
        <v>1700</v>
      </c>
      <c r="E50" s="757">
        <v>1600</v>
      </c>
      <c r="F50" s="757"/>
      <c r="G50" s="757">
        <v>1800</v>
      </c>
      <c r="H50" s="782">
        <v>1925</v>
      </c>
      <c r="I50" s="759"/>
      <c r="J50" s="780">
        <v>0</v>
      </c>
      <c r="K50" s="780">
        <v>0</v>
      </c>
      <c r="L50" s="780">
        <v>0</v>
      </c>
      <c r="M50" s="780">
        <v>0</v>
      </c>
      <c r="N50" s="799">
        <v>0</v>
      </c>
      <c r="O50" s="760"/>
      <c r="P50" s="757">
        <v>1700</v>
      </c>
      <c r="Q50" s="757">
        <v>1600</v>
      </c>
      <c r="R50" s="757">
        <v>1400</v>
      </c>
      <c r="S50" s="757">
        <v>1400</v>
      </c>
      <c r="T50" s="757">
        <v>1525</v>
      </c>
      <c r="U50" s="736"/>
      <c r="V50" s="736"/>
      <c r="W50" s="734"/>
      <c r="X50" s="734"/>
      <c r="Y50" s="734"/>
      <c r="Z50" s="734"/>
      <c r="AA50" s="734"/>
      <c r="AB50" s="734"/>
      <c r="AC50" s="734"/>
      <c r="AD50" s="734"/>
      <c r="AE50" s="734"/>
      <c r="AF50" s="734"/>
      <c r="AG50" s="734"/>
      <c r="AH50" s="734"/>
      <c r="AI50" s="734"/>
      <c r="AJ50" s="734"/>
      <c r="AK50" s="734"/>
      <c r="AL50" s="734"/>
      <c r="AM50" s="734"/>
      <c r="AN50" s="734"/>
      <c r="AO50" s="734"/>
      <c r="AP50" s="734"/>
      <c r="AQ50" s="734"/>
      <c r="AR50" s="734"/>
      <c r="AS50" s="734"/>
    </row>
    <row r="51" spans="1:45">
      <c r="B51" s="824">
        <v>2013</v>
      </c>
      <c r="C51" s="751"/>
      <c r="D51" s="781">
        <v>326134</v>
      </c>
      <c r="E51" s="781">
        <v>328354</v>
      </c>
      <c r="F51" s="781">
        <v>325095</v>
      </c>
      <c r="G51" s="781">
        <v>316365</v>
      </c>
      <c r="H51" s="781">
        <v>323987</v>
      </c>
      <c r="I51" s="781">
        <v>0</v>
      </c>
      <c r="J51" s="781">
        <v>43293</v>
      </c>
      <c r="K51" s="781">
        <v>42635</v>
      </c>
      <c r="L51" s="781">
        <v>42515</v>
      </c>
      <c r="M51" s="781">
        <v>44339</v>
      </c>
      <c r="N51" s="781">
        <v>43195.5</v>
      </c>
      <c r="O51" s="781">
        <v>0</v>
      </c>
      <c r="P51" s="781">
        <v>369428</v>
      </c>
      <c r="Q51" s="781">
        <v>370990</v>
      </c>
      <c r="R51" s="781">
        <v>367607</v>
      </c>
      <c r="S51" s="781">
        <v>360704</v>
      </c>
      <c r="T51" s="781">
        <v>367182.25</v>
      </c>
      <c r="U51" s="734"/>
      <c r="V51" s="734"/>
      <c r="W51" s="734"/>
      <c r="X51" s="734"/>
      <c r="Y51" s="734"/>
      <c r="Z51" s="734"/>
      <c r="AA51" s="734"/>
      <c r="AB51" s="734"/>
      <c r="AC51" s="734"/>
      <c r="AD51" s="734"/>
      <c r="AE51" s="734"/>
      <c r="AF51" s="734"/>
      <c r="AG51" s="734"/>
      <c r="AH51" s="734"/>
      <c r="AI51" s="734"/>
      <c r="AJ51" s="734"/>
      <c r="AK51" s="734"/>
      <c r="AL51" s="734"/>
      <c r="AM51" s="734"/>
      <c r="AN51" s="734"/>
      <c r="AO51" s="734"/>
      <c r="AP51" s="734"/>
      <c r="AQ51" s="734"/>
      <c r="AR51" s="734"/>
      <c r="AS51" s="734"/>
    </row>
    <row r="52" spans="1:45">
      <c r="B52" s="763" t="s">
        <v>3</v>
      </c>
      <c r="C52" s="751"/>
      <c r="D52" s="764">
        <v>5184</v>
      </c>
      <c r="E52" s="764">
        <v>5302</v>
      </c>
      <c r="F52" s="764">
        <v>5019</v>
      </c>
      <c r="G52" s="764">
        <v>5257</v>
      </c>
      <c r="H52" s="765">
        <v>5190.5</v>
      </c>
      <c r="I52" s="804"/>
      <c r="J52" s="764">
        <v>10344</v>
      </c>
      <c r="K52" s="764">
        <v>10200</v>
      </c>
      <c r="L52" s="764">
        <v>10095</v>
      </c>
      <c r="M52" s="764">
        <v>10013</v>
      </c>
      <c r="N52" s="765">
        <v>10163</v>
      </c>
      <c r="O52" s="805"/>
      <c r="P52" s="764">
        <v>15528</v>
      </c>
      <c r="Q52" s="764">
        <v>15501</v>
      </c>
      <c r="R52" s="764">
        <v>15114</v>
      </c>
      <c r="S52" s="764">
        <v>15270</v>
      </c>
      <c r="T52" s="765">
        <v>15353.25</v>
      </c>
      <c r="U52" s="734"/>
      <c r="V52" s="734"/>
      <c r="W52" s="734"/>
      <c r="X52" s="734"/>
      <c r="Y52" s="734"/>
      <c r="Z52" s="734"/>
      <c r="AA52" s="734"/>
      <c r="AB52" s="734"/>
      <c r="AC52" s="734"/>
      <c r="AD52" s="734"/>
      <c r="AE52" s="734"/>
      <c r="AF52" s="734"/>
      <c r="AG52" s="734"/>
      <c r="AH52" s="734"/>
      <c r="AI52" s="734"/>
      <c r="AJ52" s="734"/>
      <c r="AK52" s="734"/>
      <c r="AL52" s="734"/>
      <c r="AM52" s="734"/>
      <c r="AN52" s="734"/>
      <c r="AO52" s="734"/>
      <c r="AP52" s="734"/>
      <c r="AQ52" s="734"/>
      <c r="AR52" s="734"/>
      <c r="AS52" s="734"/>
    </row>
    <row r="53" spans="1:45">
      <c r="B53" s="770" t="s">
        <v>4</v>
      </c>
      <c r="C53" s="751"/>
      <c r="D53" s="764">
        <v>491</v>
      </c>
      <c r="E53" s="764">
        <v>485</v>
      </c>
      <c r="F53" s="764">
        <v>490</v>
      </c>
      <c r="G53" s="764">
        <v>463</v>
      </c>
      <c r="H53" s="765">
        <v>482.25</v>
      </c>
      <c r="I53" s="804"/>
      <c r="J53" s="764">
        <v>9</v>
      </c>
      <c r="K53" s="764">
        <v>10</v>
      </c>
      <c r="L53" s="764">
        <v>9</v>
      </c>
      <c r="M53" s="764">
        <v>9</v>
      </c>
      <c r="N53" s="765">
        <v>9.25</v>
      </c>
      <c r="O53" s="805"/>
      <c r="P53" s="764">
        <v>500</v>
      </c>
      <c r="Q53" s="764">
        <v>495</v>
      </c>
      <c r="R53" s="764">
        <v>499</v>
      </c>
      <c r="S53" s="764">
        <v>472</v>
      </c>
      <c r="T53" s="765">
        <v>491.5</v>
      </c>
      <c r="U53" s="734"/>
      <c r="V53" s="734"/>
      <c r="W53" s="734"/>
      <c r="X53" s="734"/>
      <c r="Y53" s="734"/>
      <c r="Z53" s="734"/>
      <c r="AA53" s="734"/>
      <c r="AB53" s="734"/>
      <c r="AC53" s="734"/>
      <c r="AD53" s="734"/>
      <c r="AE53" s="734"/>
      <c r="AF53" s="734"/>
      <c r="AG53" s="734"/>
      <c r="AH53" s="734"/>
      <c r="AI53" s="734"/>
      <c r="AJ53" s="734"/>
      <c r="AK53" s="734"/>
      <c r="AL53" s="734"/>
      <c r="AM53" s="734"/>
      <c r="AN53" s="734"/>
      <c r="AO53" s="734"/>
      <c r="AP53" s="734"/>
      <c r="AQ53" s="734"/>
      <c r="AR53" s="734"/>
      <c r="AS53" s="734"/>
    </row>
    <row r="54" spans="1:45">
      <c r="B54" s="770" t="s">
        <v>5</v>
      </c>
      <c r="C54" s="751"/>
      <c r="D54" s="764">
        <v>28297</v>
      </c>
      <c r="E54" s="764">
        <v>27218</v>
      </c>
      <c r="F54" s="764">
        <v>26487</v>
      </c>
      <c r="G54" s="764">
        <v>26694</v>
      </c>
      <c r="H54" s="765">
        <v>27174</v>
      </c>
      <c r="I54" s="804"/>
      <c r="J54" s="764">
        <v>2431</v>
      </c>
      <c r="K54" s="764">
        <v>2356</v>
      </c>
      <c r="L54" s="764">
        <v>2178</v>
      </c>
      <c r="M54" s="764">
        <v>2131</v>
      </c>
      <c r="N54" s="765">
        <v>2274</v>
      </c>
      <c r="O54" s="805"/>
      <c r="P54" s="764">
        <v>30728</v>
      </c>
      <c r="Q54" s="764">
        <v>29574</v>
      </c>
      <c r="R54" s="764">
        <v>28665</v>
      </c>
      <c r="S54" s="764">
        <v>28825</v>
      </c>
      <c r="T54" s="765">
        <v>29448</v>
      </c>
      <c r="U54" s="734"/>
      <c r="V54" s="734"/>
      <c r="W54" s="734"/>
      <c r="X54" s="734"/>
      <c r="Y54" s="734"/>
      <c r="Z54" s="734"/>
      <c r="AA54" s="734"/>
      <c r="AB54" s="734"/>
      <c r="AC54" s="734"/>
      <c r="AD54" s="734"/>
      <c r="AE54" s="734"/>
      <c r="AF54" s="734"/>
      <c r="AG54" s="734"/>
      <c r="AH54" s="734"/>
      <c r="AI54" s="734"/>
      <c r="AJ54" s="734"/>
      <c r="AK54" s="734"/>
      <c r="AL54" s="734"/>
      <c r="AM54" s="734"/>
      <c r="AN54" s="734"/>
      <c r="AO54" s="734"/>
      <c r="AP54" s="734"/>
      <c r="AQ54" s="734"/>
      <c r="AR54" s="734"/>
      <c r="AS54" s="734"/>
    </row>
    <row r="55" spans="1:45">
      <c r="B55" s="770" t="s">
        <v>7</v>
      </c>
      <c r="C55" s="751"/>
      <c r="D55" s="764">
        <v>1512</v>
      </c>
      <c r="E55" s="764">
        <v>1499</v>
      </c>
      <c r="F55" s="764">
        <v>1497</v>
      </c>
      <c r="G55" s="764">
        <v>1496</v>
      </c>
      <c r="H55" s="765">
        <v>1501</v>
      </c>
      <c r="I55" s="804"/>
      <c r="J55" s="764">
        <v>1</v>
      </c>
      <c r="K55" s="764">
        <v>1</v>
      </c>
      <c r="L55" s="764">
        <v>1</v>
      </c>
      <c r="M55" s="764">
        <v>1</v>
      </c>
      <c r="N55" s="765">
        <v>1</v>
      </c>
      <c r="O55" s="805"/>
      <c r="P55" s="764">
        <v>1513</v>
      </c>
      <c r="Q55" s="764">
        <v>1499</v>
      </c>
      <c r="R55" s="764">
        <v>1498</v>
      </c>
      <c r="S55" s="764">
        <v>1497</v>
      </c>
      <c r="T55" s="765">
        <v>1501.75</v>
      </c>
      <c r="U55" s="734"/>
      <c r="V55" s="734"/>
      <c r="W55" s="734"/>
      <c r="X55" s="734"/>
      <c r="Y55" s="734"/>
      <c r="Z55" s="734"/>
      <c r="AA55" s="734"/>
      <c r="AB55" s="734"/>
      <c r="AC55" s="734"/>
      <c r="AD55" s="734"/>
      <c r="AE55" s="734"/>
      <c r="AF55" s="734"/>
      <c r="AG55" s="734"/>
      <c r="AH55" s="734"/>
      <c r="AI55" s="734"/>
      <c r="AJ55" s="734"/>
      <c r="AK55" s="734"/>
      <c r="AL55" s="734"/>
      <c r="AM55" s="734"/>
      <c r="AN55" s="734"/>
      <c r="AO55" s="734"/>
      <c r="AP55" s="734"/>
      <c r="AQ55" s="734"/>
      <c r="AR55" s="734"/>
      <c r="AS55" s="734"/>
    </row>
    <row r="56" spans="1:45">
      <c r="B56" s="770" t="s">
        <v>9</v>
      </c>
      <c r="C56" s="751"/>
      <c r="D56" s="764">
        <v>2342</v>
      </c>
      <c r="E56" s="764">
        <v>2262</v>
      </c>
      <c r="F56" s="764">
        <v>2220</v>
      </c>
      <c r="G56" s="764">
        <v>2217</v>
      </c>
      <c r="H56" s="765">
        <v>2260.25</v>
      </c>
      <c r="I56" s="804"/>
      <c r="J56" s="764">
        <v>40</v>
      </c>
      <c r="K56" s="764">
        <v>39</v>
      </c>
      <c r="L56" s="764">
        <v>38</v>
      </c>
      <c r="M56" s="764">
        <v>38</v>
      </c>
      <c r="N56" s="765">
        <v>38.75</v>
      </c>
      <c r="O56" s="805"/>
      <c r="P56" s="764">
        <v>2382</v>
      </c>
      <c r="Q56" s="764">
        <v>2301</v>
      </c>
      <c r="R56" s="764">
        <v>2258</v>
      </c>
      <c r="S56" s="764">
        <v>2255</v>
      </c>
      <c r="T56" s="765">
        <v>2299</v>
      </c>
      <c r="U56" s="734"/>
      <c r="V56" s="734"/>
      <c r="W56" s="734"/>
      <c r="X56" s="734"/>
      <c r="Y56" s="734"/>
      <c r="Z56" s="734"/>
      <c r="AA56" s="734"/>
      <c r="AB56" s="734"/>
      <c r="AC56" s="734"/>
      <c r="AD56" s="734"/>
      <c r="AE56" s="734"/>
      <c r="AF56" s="734"/>
      <c r="AG56" s="734"/>
      <c r="AH56" s="734"/>
      <c r="AI56" s="734"/>
      <c r="AJ56" s="734"/>
      <c r="AK56" s="734"/>
      <c r="AL56" s="734"/>
      <c r="AM56" s="734"/>
      <c r="AN56" s="734"/>
      <c r="AO56" s="734"/>
      <c r="AP56" s="734"/>
      <c r="AQ56" s="734"/>
      <c r="AR56" s="734"/>
      <c r="AS56" s="734"/>
    </row>
    <row r="57" spans="1:45">
      <c r="B57" s="770" t="s">
        <v>10</v>
      </c>
      <c r="C57" s="751"/>
      <c r="D57" s="764">
        <v>23697</v>
      </c>
      <c r="E57" s="764">
        <v>21426</v>
      </c>
      <c r="F57" s="764">
        <v>20059</v>
      </c>
      <c r="G57" s="764">
        <v>19940</v>
      </c>
      <c r="H57" s="765">
        <v>21280.5</v>
      </c>
      <c r="I57" s="804"/>
      <c r="J57" s="764">
        <v>4991</v>
      </c>
      <c r="K57" s="764">
        <v>4839</v>
      </c>
      <c r="L57" s="764">
        <v>4766</v>
      </c>
      <c r="M57" s="764">
        <v>4755</v>
      </c>
      <c r="N57" s="765">
        <v>4837.75</v>
      </c>
      <c r="O57" s="805"/>
      <c r="P57" s="764">
        <v>28687</v>
      </c>
      <c r="Q57" s="764">
        <v>26265</v>
      </c>
      <c r="R57" s="764">
        <v>24825</v>
      </c>
      <c r="S57" s="764">
        <v>24695</v>
      </c>
      <c r="T57" s="765">
        <v>26118</v>
      </c>
      <c r="U57" s="734"/>
      <c r="V57" s="734"/>
      <c r="W57" s="734"/>
      <c r="X57" s="734"/>
      <c r="Y57" s="734"/>
      <c r="Z57" s="734"/>
      <c r="AA57" s="734"/>
      <c r="AB57" s="734"/>
      <c r="AC57" s="734"/>
      <c r="AD57" s="734"/>
      <c r="AE57" s="734"/>
      <c r="AF57" s="734"/>
      <c r="AG57" s="734"/>
      <c r="AH57" s="734"/>
      <c r="AI57" s="734"/>
      <c r="AJ57" s="734"/>
      <c r="AK57" s="734"/>
      <c r="AL57" s="734"/>
      <c r="AM57" s="734"/>
      <c r="AN57" s="734"/>
      <c r="AO57" s="734"/>
      <c r="AP57" s="734"/>
      <c r="AQ57" s="734"/>
      <c r="AR57" s="734"/>
      <c r="AS57" s="734"/>
    </row>
    <row r="58" spans="1:45">
      <c r="B58" s="770" t="s">
        <v>12</v>
      </c>
      <c r="C58" s="751"/>
      <c r="D58" s="764">
        <v>54707</v>
      </c>
      <c r="E58" s="764">
        <v>53600</v>
      </c>
      <c r="F58" s="764">
        <v>53213</v>
      </c>
      <c r="G58" s="764">
        <v>53769</v>
      </c>
      <c r="H58" s="765">
        <v>53822.25</v>
      </c>
      <c r="I58" s="804"/>
      <c r="J58" s="764">
        <v>6651</v>
      </c>
      <c r="K58" s="764">
        <v>6526</v>
      </c>
      <c r="L58" s="764">
        <v>6523</v>
      </c>
      <c r="M58" s="764">
        <v>6513</v>
      </c>
      <c r="N58" s="765">
        <v>6553.25</v>
      </c>
      <c r="O58" s="805"/>
      <c r="P58" s="764">
        <v>61359</v>
      </c>
      <c r="Q58" s="764">
        <v>60127</v>
      </c>
      <c r="R58" s="764">
        <v>59736</v>
      </c>
      <c r="S58" s="764">
        <v>60281</v>
      </c>
      <c r="T58" s="765">
        <v>60375.75</v>
      </c>
      <c r="U58" s="734"/>
      <c r="V58" s="734"/>
      <c r="W58" s="734"/>
      <c r="X58" s="734"/>
      <c r="Y58" s="734"/>
      <c r="Z58" s="734"/>
      <c r="AA58" s="734"/>
      <c r="AB58" s="734"/>
      <c r="AC58" s="734"/>
      <c r="AD58" s="734"/>
      <c r="AE58" s="734"/>
      <c r="AF58" s="734"/>
      <c r="AG58" s="734"/>
      <c r="AH58" s="734"/>
      <c r="AI58" s="734"/>
      <c r="AJ58" s="734"/>
      <c r="AK58" s="734"/>
      <c r="AL58" s="734"/>
      <c r="AM58" s="734"/>
      <c r="AN58" s="734"/>
      <c r="AO58" s="734"/>
      <c r="AP58" s="734"/>
      <c r="AQ58" s="734"/>
      <c r="AR58" s="734"/>
      <c r="AS58" s="734"/>
    </row>
    <row r="59" spans="1:45">
      <c r="B59" s="770" t="s">
        <v>13</v>
      </c>
      <c r="C59" s="751"/>
      <c r="D59" s="764">
        <v>13906</v>
      </c>
      <c r="E59" s="764">
        <v>14742</v>
      </c>
      <c r="F59" s="764">
        <v>15261</v>
      </c>
      <c r="G59" s="764">
        <v>14132</v>
      </c>
      <c r="H59" s="765">
        <v>14510.25</v>
      </c>
      <c r="I59" s="804"/>
      <c r="J59" s="764">
        <v>1799</v>
      </c>
      <c r="K59" s="764">
        <v>1815</v>
      </c>
      <c r="L59" s="764">
        <v>1769</v>
      </c>
      <c r="M59" s="764">
        <v>1749</v>
      </c>
      <c r="N59" s="765">
        <v>1783</v>
      </c>
      <c r="O59" s="805"/>
      <c r="P59" s="764">
        <v>15706</v>
      </c>
      <c r="Q59" s="764">
        <v>16557</v>
      </c>
      <c r="R59" s="764">
        <v>17030</v>
      </c>
      <c r="S59" s="764">
        <v>15881</v>
      </c>
      <c r="T59" s="765">
        <v>16293.5</v>
      </c>
      <c r="U59" s="734"/>
      <c r="V59" s="734"/>
      <c r="W59" s="734"/>
      <c r="X59" s="734"/>
      <c r="Y59" s="734"/>
      <c r="Z59" s="734"/>
      <c r="AA59" s="734"/>
      <c r="AB59" s="734"/>
      <c r="AC59" s="734"/>
      <c r="AD59" s="734"/>
      <c r="AE59" s="734"/>
      <c r="AF59" s="734"/>
      <c r="AG59" s="734"/>
      <c r="AH59" s="734"/>
      <c r="AI59" s="734"/>
      <c r="AJ59" s="734"/>
      <c r="AK59" s="734"/>
      <c r="AL59" s="734"/>
      <c r="AM59" s="734"/>
      <c r="AN59" s="734"/>
      <c r="AO59" s="734"/>
      <c r="AP59" s="734"/>
      <c r="AQ59" s="734"/>
      <c r="AR59" s="734"/>
      <c r="AS59" s="734"/>
    </row>
    <row r="60" spans="1:45">
      <c r="B60" s="770" t="s">
        <v>14</v>
      </c>
      <c r="C60" s="751"/>
      <c r="D60" s="764">
        <v>30329</v>
      </c>
      <c r="E60" s="764">
        <v>38077</v>
      </c>
      <c r="F60" s="764">
        <v>41535</v>
      </c>
      <c r="G60" s="764">
        <v>33333</v>
      </c>
      <c r="H60" s="765">
        <v>35818.5</v>
      </c>
      <c r="I60" s="804"/>
      <c r="J60" s="764">
        <v>3221</v>
      </c>
      <c r="K60" s="764">
        <v>3123</v>
      </c>
      <c r="L60" s="764">
        <v>3145</v>
      </c>
      <c r="M60" s="764">
        <v>3082</v>
      </c>
      <c r="N60" s="765">
        <v>3142.75</v>
      </c>
      <c r="O60" s="805"/>
      <c r="P60" s="764">
        <v>33550</v>
      </c>
      <c r="Q60" s="764">
        <v>41200</v>
      </c>
      <c r="R60" s="764">
        <v>44680</v>
      </c>
      <c r="S60" s="764">
        <v>36415</v>
      </c>
      <c r="T60" s="765">
        <v>38961.25</v>
      </c>
      <c r="U60" s="734"/>
      <c r="V60" s="734"/>
      <c r="W60" s="734"/>
      <c r="X60" s="734"/>
      <c r="Y60" s="734"/>
      <c r="Z60" s="734"/>
      <c r="AA60" s="734"/>
      <c r="AB60" s="734"/>
      <c r="AC60" s="734"/>
      <c r="AD60" s="734"/>
      <c r="AE60" s="734"/>
      <c r="AF60" s="734"/>
      <c r="AG60" s="734"/>
      <c r="AH60" s="734"/>
      <c r="AI60" s="734"/>
      <c r="AJ60" s="734"/>
      <c r="AK60" s="734"/>
      <c r="AL60" s="734"/>
      <c r="AM60" s="734"/>
      <c r="AN60" s="734"/>
      <c r="AO60" s="734"/>
      <c r="AP60" s="734"/>
      <c r="AQ60" s="734"/>
      <c r="AR60" s="734"/>
      <c r="AS60" s="734"/>
    </row>
    <row r="61" spans="1:45">
      <c r="B61" s="770" t="s">
        <v>15</v>
      </c>
      <c r="C61" s="751"/>
      <c r="D61" s="764">
        <v>9501</v>
      </c>
      <c r="E61" s="764">
        <v>9248</v>
      </c>
      <c r="F61" s="764">
        <v>9001</v>
      </c>
      <c r="G61" s="764">
        <v>9025</v>
      </c>
      <c r="H61" s="765">
        <v>9193.75</v>
      </c>
      <c r="I61" s="804"/>
      <c r="J61" s="764">
        <v>522</v>
      </c>
      <c r="K61" s="764">
        <v>507</v>
      </c>
      <c r="L61" s="764">
        <v>504</v>
      </c>
      <c r="M61" s="764">
        <v>483</v>
      </c>
      <c r="N61" s="765">
        <v>504</v>
      </c>
      <c r="O61" s="805"/>
      <c r="P61" s="764">
        <v>10023</v>
      </c>
      <c r="Q61" s="764">
        <v>9755</v>
      </c>
      <c r="R61" s="764">
        <v>9504</v>
      </c>
      <c r="S61" s="764">
        <v>9508</v>
      </c>
      <c r="T61" s="765">
        <v>9697.5</v>
      </c>
      <c r="U61" s="734"/>
      <c r="V61" s="734"/>
      <c r="W61" s="734"/>
      <c r="X61" s="734"/>
      <c r="Y61" s="734"/>
      <c r="Z61" s="734"/>
      <c r="AA61" s="734"/>
      <c r="AB61" s="734"/>
      <c r="AC61" s="734"/>
      <c r="AD61" s="734"/>
      <c r="AE61" s="734"/>
      <c r="AF61" s="734"/>
      <c r="AG61" s="734"/>
      <c r="AH61" s="734"/>
      <c r="AI61" s="734"/>
      <c r="AJ61" s="734"/>
      <c r="AK61" s="734"/>
      <c r="AL61" s="734"/>
      <c r="AM61" s="734"/>
      <c r="AN61" s="734"/>
      <c r="AO61" s="734"/>
      <c r="AP61" s="734"/>
      <c r="AQ61" s="734"/>
      <c r="AR61" s="734"/>
      <c r="AS61" s="734"/>
    </row>
    <row r="62" spans="1:45">
      <c r="B62" s="770" t="s">
        <v>16</v>
      </c>
      <c r="C62" s="751"/>
      <c r="D62" s="764">
        <v>18736</v>
      </c>
      <c r="E62" s="764">
        <v>18801</v>
      </c>
      <c r="F62" s="764">
        <v>18092</v>
      </c>
      <c r="G62" s="764">
        <v>17741</v>
      </c>
      <c r="H62" s="765">
        <v>18342.5</v>
      </c>
      <c r="I62" s="804"/>
      <c r="J62" s="764">
        <v>822</v>
      </c>
      <c r="K62" s="764">
        <v>824</v>
      </c>
      <c r="L62" s="764">
        <v>794</v>
      </c>
      <c r="M62" s="764">
        <v>777</v>
      </c>
      <c r="N62" s="765">
        <v>804.25</v>
      </c>
      <c r="O62" s="805"/>
      <c r="P62" s="764">
        <v>19558</v>
      </c>
      <c r="Q62" s="764">
        <v>19626</v>
      </c>
      <c r="R62" s="764">
        <v>18885</v>
      </c>
      <c r="S62" s="764">
        <v>18518</v>
      </c>
      <c r="T62" s="765">
        <v>19146.75</v>
      </c>
      <c r="U62" s="734"/>
      <c r="V62" s="734"/>
      <c r="W62" s="734"/>
      <c r="X62" s="734"/>
      <c r="Y62" s="734"/>
      <c r="Z62" s="734"/>
      <c r="AA62" s="734"/>
      <c r="AB62" s="734"/>
      <c r="AC62" s="734"/>
      <c r="AD62" s="734"/>
      <c r="AE62" s="734"/>
      <c r="AF62" s="734"/>
      <c r="AG62" s="734"/>
      <c r="AH62" s="734"/>
      <c r="AI62" s="734"/>
      <c r="AJ62" s="734"/>
      <c r="AK62" s="734"/>
      <c r="AL62" s="734"/>
      <c r="AM62" s="734"/>
      <c r="AN62" s="734"/>
      <c r="AO62" s="734"/>
      <c r="AP62" s="734"/>
      <c r="AQ62" s="734"/>
      <c r="AR62" s="734"/>
      <c r="AS62" s="734"/>
    </row>
    <row r="63" spans="1:45">
      <c r="B63" s="770" t="s">
        <v>17</v>
      </c>
      <c r="C63" s="751"/>
      <c r="D63" s="764">
        <v>1282</v>
      </c>
      <c r="E63" s="764">
        <v>1265</v>
      </c>
      <c r="F63" s="764">
        <v>1275</v>
      </c>
      <c r="G63" s="764">
        <v>1238</v>
      </c>
      <c r="H63" s="765">
        <v>1265</v>
      </c>
      <c r="I63" s="804"/>
      <c r="J63" s="764">
        <v>437</v>
      </c>
      <c r="K63" s="764">
        <v>432</v>
      </c>
      <c r="L63" s="764">
        <v>422</v>
      </c>
      <c r="M63" s="764">
        <v>424</v>
      </c>
      <c r="N63" s="765">
        <v>428.75</v>
      </c>
      <c r="O63" s="805"/>
      <c r="P63" s="764">
        <v>1719</v>
      </c>
      <c r="Q63" s="764">
        <v>1696</v>
      </c>
      <c r="R63" s="764">
        <v>1696</v>
      </c>
      <c r="S63" s="764">
        <v>1662</v>
      </c>
      <c r="T63" s="765">
        <v>1693.25</v>
      </c>
      <c r="U63" s="734"/>
      <c r="V63" s="734"/>
      <c r="W63" s="734"/>
      <c r="X63" s="734"/>
      <c r="Y63" s="734"/>
      <c r="Z63" s="734"/>
      <c r="AA63" s="734"/>
      <c r="AB63" s="734"/>
      <c r="AC63" s="734"/>
      <c r="AD63" s="734"/>
      <c r="AE63" s="734"/>
      <c r="AF63" s="734"/>
      <c r="AG63" s="734"/>
      <c r="AH63" s="734"/>
      <c r="AI63" s="734"/>
      <c r="AJ63" s="734"/>
      <c r="AK63" s="734"/>
      <c r="AL63" s="734"/>
      <c r="AM63" s="734"/>
      <c r="AN63" s="734"/>
      <c r="AO63" s="734"/>
      <c r="AP63" s="734"/>
      <c r="AQ63" s="734"/>
      <c r="AR63" s="734"/>
      <c r="AS63" s="734"/>
    </row>
    <row r="64" spans="1:45">
      <c r="B64" s="770" t="s">
        <v>18</v>
      </c>
      <c r="C64" s="751"/>
      <c r="D64" s="764">
        <v>19380</v>
      </c>
      <c r="E64" s="764">
        <v>19137</v>
      </c>
      <c r="F64" s="764">
        <v>18793</v>
      </c>
      <c r="G64" s="764">
        <v>18918</v>
      </c>
      <c r="H64" s="765">
        <v>19057</v>
      </c>
      <c r="I64" s="804"/>
      <c r="J64" s="764">
        <v>2350</v>
      </c>
      <c r="K64" s="764">
        <v>2337</v>
      </c>
      <c r="L64" s="764">
        <v>2340</v>
      </c>
      <c r="M64" s="764">
        <v>2360</v>
      </c>
      <c r="N64" s="765">
        <v>2346.75</v>
      </c>
      <c r="O64" s="805"/>
      <c r="P64" s="764">
        <v>21730</v>
      </c>
      <c r="Q64" s="764">
        <v>21475</v>
      </c>
      <c r="R64" s="764">
        <v>21133</v>
      </c>
      <c r="S64" s="764">
        <v>21278</v>
      </c>
      <c r="T64" s="765">
        <v>21404</v>
      </c>
      <c r="U64" s="734"/>
      <c r="V64" s="734"/>
      <c r="W64" s="734"/>
      <c r="X64" s="734"/>
      <c r="Y64" s="734"/>
      <c r="Z64" s="734"/>
      <c r="AA64" s="734"/>
      <c r="AB64" s="734"/>
      <c r="AC64" s="734"/>
      <c r="AD64" s="734"/>
      <c r="AE64" s="734"/>
      <c r="AF64" s="734"/>
      <c r="AG64" s="734"/>
      <c r="AH64" s="734"/>
      <c r="AI64" s="734"/>
      <c r="AJ64" s="734"/>
      <c r="AK64" s="734"/>
      <c r="AL64" s="734"/>
      <c r="AM64" s="734"/>
      <c r="AN64" s="734"/>
      <c r="AO64" s="734"/>
      <c r="AP64" s="734"/>
      <c r="AQ64" s="734"/>
      <c r="AR64" s="734"/>
      <c r="AS64" s="734"/>
    </row>
    <row r="65" spans="2:45">
      <c r="B65" s="770" t="s">
        <v>20</v>
      </c>
      <c r="C65" s="751"/>
      <c r="D65" s="764">
        <v>7598</v>
      </c>
      <c r="E65" s="764">
        <v>8063</v>
      </c>
      <c r="F65" s="764">
        <v>8085</v>
      </c>
      <c r="G65" s="764">
        <v>7723</v>
      </c>
      <c r="H65" s="765">
        <v>7867.25</v>
      </c>
      <c r="I65" s="804"/>
      <c r="J65" s="764">
        <v>1101</v>
      </c>
      <c r="K65" s="764">
        <v>1104</v>
      </c>
      <c r="L65" s="764">
        <v>1111</v>
      </c>
      <c r="M65" s="764">
        <v>1153</v>
      </c>
      <c r="N65" s="765">
        <v>1117.25</v>
      </c>
      <c r="O65" s="805"/>
      <c r="P65" s="764">
        <v>8699</v>
      </c>
      <c r="Q65" s="764">
        <v>9167</v>
      </c>
      <c r="R65" s="764">
        <v>9196</v>
      </c>
      <c r="S65" s="764">
        <v>8875</v>
      </c>
      <c r="T65" s="765">
        <v>8984.25</v>
      </c>
      <c r="U65" s="734"/>
      <c r="V65" s="734"/>
      <c r="W65" s="734"/>
      <c r="X65" s="734"/>
      <c r="Y65" s="734"/>
      <c r="Z65" s="734"/>
      <c r="AA65" s="734"/>
      <c r="AB65" s="734"/>
      <c r="AC65" s="734"/>
      <c r="AD65" s="734"/>
      <c r="AE65" s="734"/>
      <c r="AF65" s="734"/>
      <c r="AG65" s="734"/>
      <c r="AH65" s="734"/>
      <c r="AI65" s="734"/>
      <c r="AJ65" s="734"/>
      <c r="AK65" s="734"/>
      <c r="AL65" s="734"/>
      <c r="AM65" s="734"/>
      <c r="AN65" s="734"/>
      <c r="AO65" s="734"/>
      <c r="AP65" s="734"/>
      <c r="AQ65" s="734"/>
      <c r="AR65" s="734"/>
      <c r="AS65" s="734"/>
    </row>
    <row r="66" spans="2:45">
      <c r="B66" s="770" t="s">
        <v>21</v>
      </c>
      <c r="C66" s="751"/>
      <c r="D66" s="764">
        <v>35900</v>
      </c>
      <c r="E66" s="764">
        <v>36050</v>
      </c>
      <c r="F66" s="764">
        <v>36474</v>
      </c>
      <c r="G66" s="764">
        <v>36142</v>
      </c>
      <c r="H66" s="765">
        <v>36141.5</v>
      </c>
      <c r="I66" s="804"/>
      <c r="J66" s="764">
        <v>0</v>
      </c>
      <c r="K66" s="764">
        <v>0</v>
      </c>
      <c r="L66" s="764">
        <v>0</v>
      </c>
      <c r="M66" s="764">
        <v>0</v>
      </c>
      <c r="N66" s="765">
        <v>0</v>
      </c>
      <c r="O66" s="805"/>
      <c r="P66" s="764">
        <v>35900</v>
      </c>
      <c r="Q66" s="764">
        <v>36050</v>
      </c>
      <c r="R66" s="764">
        <v>36474</v>
      </c>
      <c r="S66" s="764">
        <v>36142</v>
      </c>
      <c r="T66" s="765">
        <v>36141.5</v>
      </c>
      <c r="U66" s="734"/>
      <c r="V66" s="734"/>
      <c r="W66" s="734"/>
      <c r="X66" s="734"/>
      <c r="Y66" s="734"/>
      <c r="Z66" s="734"/>
      <c r="AA66" s="734"/>
      <c r="AB66" s="734"/>
      <c r="AC66" s="734"/>
      <c r="AD66" s="734"/>
      <c r="AE66" s="734"/>
      <c r="AF66" s="734"/>
      <c r="AG66" s="734"/>
      <c r="AH66" s="734"/>
      <c r="AI66" s="734"/>
      <c r="AJ66" s="734"/>
      <c r="AK66" s="734"/>
      <c r="AL66" s="734"/>
      <c r="AM66" s="734"/>
      <c r="AN66" s="734"/>
      <c r="AO66" s="734"/>
      <c r="AP66" s="734"/>
      <c r="AQ66" s="734"/>
      <c r="AR66" s="734"/>
      <c r="AS66" s="734"/>
    </row>
    <row r="67" spans="2:45">
      <c r="B67" s="770" t="s">
        <v>22</v>
      </c>
      <c r="C67" s="751"/>
      <c r="D67" s="764">
        <v>25379</v>
      </c>
      <c r="E67" s="764">
        <v>24767</v>
      </c>
      <c r="F67" s="764">
        <v>21672</v>
      </c>
      <c r="G67" s="764">
        <v>23068</v>
      </c>
      <c r="H67" s="765">
        <v>23721.5</v>
      </c>
      <c r="I67" s="804"/>
      <c r="J67" s="764">
        <v>1627</v>
      </c>
      <c r="K67" s="764">
        <v>1619</v>
      </c>
      <c r="L67" s="764">
        <v>1896</v>
      </c>
      <c r="M67" s="764">
        <v>3888</v>
      </c>
      <c r="N67" s="765">
        <v>2257.5</v>
      </c>
      <c r="O67" s="805"/>
      <c r="P67" s="764">
        <v>27006</v>
      </c>
      <c r="Q67" s="764">
        <v>26386</v>
      </c>
      <c r="R67" s="764">
        <v>23568</v>
      </c>
      <c r="S67" s="764">
        <v>26957</v>
      </c>
      <c r="T67" s="765">
        <v>25979.25</v>
      </c>
      <c r="U67" s="734"/>
      <c r="V67" s="734"/>
      <c r="W67" s="734"/>
      <c r="X67" s="734"/>
      <c r="Y67" s="734"/>
      <c r="Z67" s="734"/>
      <c r="AA67" s="734"/>
      <c r="AB67" s="734"/>
      <c r="AC67" s="734"/>
      <c r="AD67" s="734"/>
      <c r="AE67" s="734"/>
      <c r="AF67" s="734"/>
      <c r="AG67" s="734"/>
      <c r="AH67" s="734"/>
      <c r="AI67" s="734"/>
      <c r="AJ67" s="734"/>
      <c r="AK67" s="734"/>
      <c r="AL67" s="734"/>
      <c r="AM67" s="734"/>
      <c r="AN67" s="734"/>
      <c r="AO67" s="734"/>
      <c r="AP67" s="734"/>
      <c r="AQ67" s="734"/>
      <c r="AR67" s="734"/>
      <c r="AS67" s="734"/>
    </row>
    <row r="68" spans="2:45">
      <c r="B68" s="770" t="s">
        <v>100</v>
      </c>
      <c r="C68" s="751"/>
      <c r="D68" s="764">
        <v>13867</v>
      </c>
      <c r="E68" s="764">
        <v>13744</v>
      </c>
      <c r="F68" s="764">
        <v>13979</v>
      </c>
      <c r="G68" s="764">
        <v>14046</v>
      </c>
      <c r="H68" s="765">
        <v>13909</v>
      </c>
      <c r="I68" s="804"/>
      <c r="J68" s="764">
        <v>2369</v>
      </c>
      <c r="K68" s="764">
        <v>2359</v>
      </c>
      <c r="L68" s="764">
        <v>2318</v>
      </c>
      <c r="M68" s="764">
        <v>2342</v>
      </c>
      <c r="N68" s="765">
        <v>2347</v>
      </c>
      <c r="O68" s="805"/>
      <c r="P68" s="764">
        <v>16236</v>
      </c>
      <c r="Q68" s="764">
        <v>16104</v>
      </c>
      <c r="R68" s="764">
        <v>16297</v>
      </c>
      <c r="S68" s="764">
        <v>16388</v>
      </c>
      <c r="T68" s="765">
        <v>16256.25</v>
      </c>
      <c r="U68" s="734"/>
      <c r="V68" s="734"/>
      <c r="W68" s="734"/>
      <c r="X68" s="734"/>
      <c r="Y68" s="734"/>
      <c r="Z68" s="734"/>
      <c r="AA68" s="734"/>
      <c r="AB68" s="734"/>
      <c r="AC68" s="734"/>
      <c r="AD68" s="734"/>
      <c r="AE68" s="734"/>
      <c r="AF68" s="734"/>
      <c r="AG68" s="734"/>
      <c r="AH68" s="734"/>
      <c r="AI68" s="734"/>
      <c r="AJ68" s="734"/>
      <c r="AK68" s="734"/>
      <c r="AL68" s="734"/>
      <c r="AM68" s="734"/>
      <c r="AN68" s="734"/>
      <c r="AO68" s="734"/>
      <c r="AP68" s="734"/>
      <c r="AQ68" s="734"/>
      <c r="AR68" s="734"/>
      <c r="AS68" s="734"/>
    </row>
    <row r="69" spans="2:45">
      <c r="B69" s="770" t="s">
        <v>101</v>
      </c>
      <c r="C69" s="751"/>
      <c r="D69" s="764">
        <v>4203</v>
      </c>
      <c r="E69" s="764">
        <v>4079</v>
      </c>
      <c r="F69" s="764">
        <v>4247</v>
      </c>
      <c r="G69" s="764">
        <v>4056</v>
      </c>
      <c r="H69" s="765">
        <v>4146.25</v>
      </c>
      <c r="I69" s="804"/>
      <c r="J69" s="764">
        <v>1106</v>
      </c>
      <c r="K69" s="764">
        <v>1125</v>
      </c>
      <c r="L69" s="764">
        <v>1207</v>
      </c>
      <c r="M69" s="764">
        <v>1167</v>
      </c>
      <c r="N69" s="765">
        <v>1151.25</v>
      </c>
      <c r="O69" s="805"/>
      <c r="P69" s="764">
        <v>5309</v>
      </c>
      <c r="Q69" s="764">
        <v>5204</v>
      </c>
      <c r="R69" s="764">
        <v>5454</v>
      </c>
      <c r="S69" s="764">
        <v>5224</v>
      </c>
      <c r="T69" s="765">
        <v>5297.75</v>
      </c>
      <c r="U69" s="734"/>
      <c r="V69" s="734"/>
      <c r="W69" s="734"/>
      <c r="X69" s="734"/>
      <c r="Y69" s="734"/>
      <c r="Z69" s="734"/>
      <c r="AA69" s="734"/>
      <c r="AB69" s="734"/>
      <c r="AC69" s="734"/>
      <c r="AD69" s="734"/>
      <c r="AE69" s="734"/>
      <c r="AF69" s="734"/>
      <c r="AG69" s="734"/>
      <c r="AH69" s="734"/>
      <c r="AI69" s="734"/>
      <c r="AJ69" s="734"/>
      <c r="AK69" s="734"/>
      <c r="AL69" s="734"/>
      <c r="AM69" s="734"/>
      <c r="AN69" s="734"/>
      <c r="AO69" s="734"/>
      <c r="AP69" s="734"/>
      <c r="AQ69" s="734"/>
      <c r="AR69" s="734"/>
      <c r="AS69" s="734"/>
    </row>
    <row r="70" spans="2:45">
      <c r="B70" s="770" t="s">
        <v>102</v>
      </c>
      <c r="C70" s="751"/>
      <c r="D70" s="764">
        <v>5823</v>
      </c>
      <c r="E70" s="764">
        <v>5289</v>
      </c>
      <c r="F70" s="764">
        <v>5196</v>
      </c>
      <c r="G70" s="764">
        <v>5207</v>
      </c>
      <c r="H70" s="765">
        <v>5378.75</v>
      </c>
      <c r="I70" s="804"/>
      <c r="J70" s="764">
        <v>3472</v>
      </c>
      <c r="K70" s="764">
        <v>3419</v>
      </c>
      <c r="L70" s="764">
        <v>3399</v>
      </c>
      <c r="M70" s="764">
        <v>3454</v>
      </c>
      <c r="N70" s="765">
        <v>3436</v>
      </c>
      <c r="O70" s="805"/>
      <c r="P70" s="764">
        <v>9295</v>
      </c>
      <c r="Q70" s="764">
        <v>8708</v>
      </c>
      <c r="R70" s="764">
        <v>8595</v>
      </c>
      <c r="S70" s="764">
        <v>8661</v>
      </c>
      <c r="T70" s="765">
        <v>8814.75</v>
      </c>
      <c r="U70" s="734"/>
      <c r="V70" s="734"/>
      <c r="W70" s="734"/>
      <c r="X70" s="734"/>
      <c r="Y70" s="734"/>
      <c r="Z70" s="734"/>
      <c r="AA70" s="734"/>
      <c r="AB70" s="734"/>
      <c r="AC70" s="734"/>
      <c r="AD70" s="734"/>
      <c r="AE70" s="734"/>
      <c r="AF70" s="734"/>
      <c r="AG70" s="734"/>
      <c r="AH70" s="734"/>
      <c r="AI70" s="734"/>
      <c r="AJ70" s="734"/>
      <c r="AK70" s="734"/>
      <c r="AL70" s="734"/>
      <c r="AM70" s="734"/>
      <c r="AN70" s="734"/>
      <c r="AO70" s="734"/>
      <c r="AP70" s="734"/>
      <c r="AQ70" s="734"/>
      <c r="AR70" s="734"/>
      <c r="AS70" s="734"/>
    </row>
    <row r="71" spans="2:45">
      <c r="B71" s="770" t="s">
        <v>103</v>
      </c>
      <c r="C71" s="751"/>
      <c r="D71" s="764">
        <v>24000</v>
      </c>
      <c r="E71" s="764">
        <v>23300</v>
      </c>
      <c r="F71" s="764">
        <v>22500</v>
      </c>
      <c r="G71" s="764">
        <v>21900</v>
      </c>
      <c r="H71" s="765">
        <v>22925</v>
      </c>
      <c r="I71" s="804"/>
      <c r="J71" s="764">
        <v>0</v>
      </c>
      <c r="K71" s="764">
        <v>0</v>
      </c>
      <c r="L71" s="764">
        <v>0</v>
      </c>
      <c r="M71" s="764">
        <v>0</v>
      </c>
      <c r="N71" s="765">
        <v>0</v>
      </c>
      <c r="O71" s="805"/>
      <c r="P71" s="764">
        <v>24000</v>
      </c>
      <c r="Q71" s="764">
        <v>23300</v>
      </c>
      <c r="R71" s="764">
        <v>22500</v>
      </c>
      <c r="S71" s="764">
        <v>21900</v>
      </c>
      <c r="T71" s="765">
        <v>22925</v>
      </c>
      <c r="U71" s="734"/>
      <c r="V71" s="734"/>
      <c r="W71" s="734"/>
      <c r="X71" s="734"/>
      <c r="Y71" s="734"/>
      <c r="Z71" s="734"/>
      <c r="AA71" s="734"/>
      <c r="AB71" s="734"/>
      <c r="AC71" s="734"/>
      <c r="AD71" s="734"/>
      <c r="AE71" s="734"/>
      <c r="AF71" s="734"/>
      <c r="AG71" s="734"/>
      <c r="AH71" s="734"/>
      <c r="AI71" s="734"/>
      <c r="AJ71" s="734"/>
      <c r="AK71" s="734"/>
      <c r="AL71" s="734"/>
      <c r="AM71" s="734"/>
      <c r="AN71" s="734"/>
      <c r="AO71" s="734"/>
      <c r="AP71" s="734"/>
      <c r="AQ71" s="734"/>
      <c r="AR71" s="734"/>
      <c r="AS71" s="734"/>
    </row>
    <row r="72" spans="2:45">
      <c r="B72" s="756"/>
      <c r="C72" s="756"/>
      <c r="D72" s="757">
        <v>2100</v>
      </c>
      <c r="E72" s="757">
        <v>2000</v>
      </c>
      <c r="F72" s="757">
        <v>1800</v>
      </c>
      <c r="G72" s="757">
        <v>1800</v>
      </c>
      <c r="H72" s="758">
        <v>1925</v>
      </c>
      <c r="I72" s="759"/>
      <c r="J72" s="757">
        <v>0</v>
      </c>
      <c r="K72" s="757">
        <v>0</v>
      </c>
      <c r="L72" s="757">
        <v>0</v>
      </c>
      <c r="M72" s="757">
        <v>0</v>
      </c>
      <c r="N72" s="758">
        <v>0</v>
      </c>
      <c r="O72" s="760"/>
      <c r="P72" s="757">
        <v>2100</v>
      </c>
      <c r="Q72" s="757">
        <v>2000</v>
      </c>
      <c r="R72" s="757">
        <v>1800</v>
      </c>
      <c r="S72" s="757">
        <v>1800</v>
      </c>
      <c r="T72" s="757">
        <v>1925</v>
      </c>
      <c r="U72" s="734"/>
      <c r="V72" s="734"/>
      <c r="W72" s="734"/>
      <c r="X72" s="734"/>
      <c r="Y72" s="734"/>
      <c r="Z72" s="734"/>
      <c r="AA72" s="734"/>
      <c r="AB72" s="734"/>
      <c r="AC72" s="734"/>
      <c r="AD72" s="734"/>
      <c r="AE72" s="734"/>
      <c r="AF72" s="734"/>
      <c r="AG72" s="734"/>
      <c r="AH72" s="734"/>
      <c r="AI72" s="734"/>
      <c r="AJ72" s="734"/>
      <c r="AK72" s="734"/>
      <c r="AL72" s="734"/>
      <c r="AM72" s="734"/>
      <c r="AN72" s="734"/>
      <c r="AO72" s="734"/>
      <c r="AP72" s="734"/>
      <c r="AQ72" s="734"/>
      <c r="AR72" s="734"/>
      <c r="AS72" s="734"/>
    </row>
    <row r="73" spans="2:45">
      <c r="B73" s="823">
        <v>2012</v>
      </c>
      <c r="C73" s="761"/>
      <c r="D73" s="781">
        <v>344548</v>
      </c>
      <c r="E73" s="781">
        <v>351216</v>
      </c>
      <c r="F73" s="781">
        <v>348156</v>
      </c>
      <c r="G73" s="781">
        <v>339326</v>
      </c>
      <c r="H73" s="781">
        <v>345811.5</v>
      </c>
      <c r="I73" s="781">
        <v>0</v>
      </c>
      <c r="J73" s="781">
        <v>45829</v>
      </c>
      <c r="K73" s="781">
        <v>45673</v>
      </c>
      <c r="L73" s="781">
        <v>44126</v>
      </c>
      <c r="M73" s="781">
        <v>42935</v>
      </c>
      <c r="N73" s="781">
        <v>44640.75</v>
      </c>
      <c r="O73" s="781">
        <v>0</v>
      </c>
      <c r="P73" s="781">
        <v>390377</v>
      </c>
      <c r="Q73" s="781">
        <v>396885</v>
      </c>
      <c r="R73" s="781">
        <v>392283</v>
      </c>
      <c r="S73" s="781">
        <v>382262</v>
      </c>
      <c r="T73" s="781">
        <v>390451.75</v>
      </c>
      <c r="U73" s="734"/>
      <c r="V73" s="734"/>
      <c r="W73" s="734"/>
      <c r="X73" s="734"/>
      <c r="Y73" s="734"/>
      <c r="Z73" s="734"/>
      <c r="AA73" s="734"/>
      <c r="AB73" s="734"/>
      <c r="AC73" s="734"/>
      <c r="AD73" s="734"/>
      <c r="AE73" s="734"/>
      <c r="AF73" s="734"/>
      <c r="AG73" s="734"/>
      <c r="AH73" s="734"/>
      <c r="AI73" s="734"/>
      <c r="AJ73" s="734"/>
      <c r="AK73" s="734"/>
      <c r="AL73" s="734"/>
      <c r="AM73" s="734"/>
      <c r="AN73" s="734"/>
      <c r="AO73" s="734"/>
      <c r="AP73" s="734"/>
      <c r="AQ73" s="734"/>
      <c r="AR73" s="734"/>
      <c r="AS73" s="734"/>
    </row>
    <row r="74" spans="2:45">
      <c r="B74" s="763" t="s">
        <v>3</v>
      </c>
      <c r="C74" s="751"/>
      <c r="D74" s="764">
        <v>5373</v>
      </c>
      <c r="E74" s="764">
        <v>5525</v>
      </c>
      <c r="F74" s="764">
        <v>5463</v>
      </c>
      <c r="G74" s="764">
        <v>5982</v>
      </c>
      <c r="H74" s="765">
        <v>5585.75</v>
      </c>
      <c r="I74" s="804"/>
      <c r="J74" s="764">
        <v>12459</v>
      </c>
      <c r="K74" s="764">
        <v>12519</v>
      </c>
      <c r="L74" s="764">
        <v>11415</v>
      </c>
      <c r="M74" s="764">
        <v>11045</v>
      </c>
      <c r="N74" s="765">
        <v>11859.5</v>
      </c>
      <c r="O74" s="805"/>
      <c r="P74" s="764">
        <v>17832</v>
      </c>
      <c r="Q74" s="764">
        <v>18044</v>
      </c>
      <c r="R74" s="764">
        <v>16878</v>
      </c>
      <c r="S74" s="764">
        <v>17027</v>
      </c>
      <c r="T74" s="765">
        <v>17445.25</v>
      </c>
      <c r="U74" s="734"/>
      <c r="V74" s="734"/>
      <c r="W74" s="734"/>
      <c r="X74" s="734"/>
      <c r="Y74" s="734"/>
      <c r="Z74" s="734"/>
      <c r="AA74" s="734"/>
      <c r="AB74" s="734"/>
      <c r="AC74" s="734"/>
      <c r="AD74" s="734"/>
      <c r="AE74" s="734"/>
      <c r="AF74" s="734"/>
      <c r="AG74" s="734"/>
      <c r="AH74" s="734"/>
      <c r="AI74" s="734"/>
      <c r="AJ74" s="734"/>
      <c r="AK74" s="734"/>
      <c r="AL74" s="734"/>
      <c r="AM74" s="734"/>
      <c r="AN74" s="734"/>
      <c r="AO74" s="734"/>
      <c r="AP74" s="734"/>
      <c r="AQ74" s="734"/>
      <c r="AR74" s="734"/>
      <c r="AS74" s="734"/>
    </row>
    <row r="75" spans="2:45">
      <c r="B75" s="770" t="s">
        <v>4</v>
      </c>
      <c r="C75" s="751"/>
      <c r="D75" s="764">
        <v>674</v>
      </c>
      <c r="E75" s="764">
        <v>623</v>
      </c>
      <c r="F75" s="764">
        <v>625</v>
      </c>
      <c r="G75" s="764">
        <v>623</v>
      </c>
      <c r="H75" s="765">
        <v>636.25</v>
      </c>
      <c r="I75" s="804"/>
      <c r="J75" s="764">
        <v>9</v>
      </c>
      <c r="K75" s="764">
        <v>9</v>
      </c>
      <c r="L75" s="764">
        <v>10</v>
      </c>
      <c r="M75" s="764">
        <v>9</v>
      </c>
      <c r="N75" s="765">
        <v>9.25</v>
      </c>
      <c r="O75" s="805"/>
      <c r="P75" s="764">
        <v>683</v>
      </c>
      <c r="Q75" s="764">
        <v>631</v>
      </c>
      <c r="R75" s="764">
        <v>635</v>
      </c>
      <c r="S75" s="764">
        <v>632</v>
      </c>
      <c r="T75" s="765">
        <v>645.25</v>
      </c>
      <c r="U75" s="734"/>
      <c r="V75" s="734"/>
      <c r="W75" s="734"/>
      <c r="X75" s="734"/>
      <c r="Y75" s="734"/>
      <c r="Z75" s="734"/>
      <c r="AA75" s="734"/>
      <c r="AB75" s="734"/>
      <c r="AC75" s="734"/>
      <c r="AD75" s="734"/>
      <c r="AE75" s="734"/>
      <c r="AF75" s="734"/>
      <c r="AG75" s="734"/>
      <c r="AH75" s="734"/>
      <c r="AI75" s="734"/>
      <c r="AJ75" s="734"/>
      <c r="AK75" s="734"/>
      <c r="AL75" s="734"/>
      <c r="AM75" s="734"/>
      <c r="AN75" s="734"/>
      <c r="AO75" s="734"/>
      <c r="AP75" s="734"/>
      <c r="AQ75" s="734"/>
      <c r="AR75" s="734"/>
      <c r="AS75" s="734"/>
    </row>
    <row r="76" spans="2:45">
      <c r="B76" s="770" t="s">
        <v>5</v>
      </c>
      <c r="C76" s="751"/>
      <c r="D76" s="764">
        <v>31303</v>
      </c>
      <c r="E76" s="764">
        <v>30389</v>
      </c>
      <c r="F76" s="764">
        <v>29796</v>
      </c>
      <c r="G76" s="764">
        <v>29431</v>
      </c>
      <c r="H76" s="765">
        <v>30229.75</v>
      </c>
      <c r="I76" s="804"/>
      <c r="J76" s="764">
        <v>2595</v>
      </c>
      <c r="K76" s="764">
        <v>2509</v>
      </c>
      <c r="L76" s="764">
        <v>2416</v>
      </c>
      <c r="M76" s="764">
        <v>2258</v>
      </c>
      <c r="N76" s="765">
        <v>2444.5</v>
      </c>
      <c r="O76" s="805"/>
      <c r="P76" s="764">
        <v>33899</v>
      </c>
      <c r="Q76" s="764">
        <v>32898</v>
      </c>
      <c r="R76" s="764">
        <v>32212</v>
      </c>
      <c r="S76" s="764">
        <v>31689</v>
      </c>
      <c r="T76" s="765">
        <v>32674.5</v>
      </c>
      <c r="U76" s="734"/>
      <c r="V76" s="734"/>
      <c r="W76" s="734"/>
      <c r="X76" s="734"/>
      <c r="Y76" s="734"/>
      <c r="Z76" s="734"/>
      <c r="AA76" s="734"/>
      <c r="AB76" s="734"/>
      <c r="AC76" s="734"/>
      <c r="AD76" s="734"/>
      <c r="AE76" s="734"/>
      <c r="AF76" s="734"/>
      <c r="AG76" s="734"/>
      <c r="AH76" s="734"/>
      <c r="AI76" s="734"/>
      <c r="AJ76" s="734"/>
      <c r="AK76" s="734"/>
      <c r="AL76" s="734"/>
      <c r="AM76" s="734"/>
      <c r="AN76" s="734"/>
      <c r="AO76" s="734"/>
      <c r="AP76" s="734"/>
      <c r="AQ76" s="734"/>
      <c r="AR76" s="734"/>
      <c r="AS76" s="734"/>
    </row>
    <row r="77" spans="2:45">
      <c r="B77" s="770" t="s">
        <v>7</v>
      </c>
      <c r="C77" s="751"/>
      <c r="D77" s="764">
        <v>1571</v>
      </c>
      <c r="E77" s="764">
        <v>1576</v>
      </c>
      <c r="F77" s="764">
        <v>1569</v>
      </c>
      <c r="G77" s="764">
        <v>1529</v>
      </c>
      <c r="H77" s="765">
        <v>1561.25</v>
      </c>
      <c r="I77" s="804"/>
      <c r="J77" s="764">
        <v>1</v>
      </c>
      <c r="K77" s="764">
        <v>1</v>
      </c>
      <c r="L77" s="764">
        <v>1</v>
      </c>
      <c r="M77" s="764">
        <v>1</v>
      </c>
      <c r="N77" s="765">
        <v>1</v>
      </c>
      <c r="O77" s="805"/>
      <c r="P77" s="764">
        <v>1571</v>
      </c>
      <c r="Q77" s="764">
        <v>1576</v>
      </c>
      <c r="R77" s="764">
        <v>1569</v>
      </c>
      <c r="S77" s="764">
        <v>1530</v>
      </c>
      <c r="T77" s="765">
        <v>1561.5</v>
      </c>
      <c r="U77" s="734"/>
      <c r="V77" s="734"/>
      <c r="W77" s="734"/>
      <c r="X77" s="734"/>
      <c r="Y77" s="734"/>
      <c r="Z77" s="734"/>
      <c r="AA77" s="734"/>
      <c r="AB77" s="734"/>
      <c r="AC77" s="734"/>
      <c r="AD77" s="734"/>
      <c r="AE77" s="734"/>
      <c r="AF77" s="734"/>
      <c r="AG77" s="734"/>
      <c r="AH77" s="734"/>
      <c r="AI77" s="734"/>
      <c r="AJ77" s="734"/>
      <c r="AK77" s="734"/>
      <c r="AL77" s="734"/>
      <c r="AM77" s="734"/>
      <c r="AN77" s="734"/>
      <c r="AO77" s="734"/>
      <c r="AP77" s="734"/>
      <c r="AQ77" s="734"/>
      <c r="AR77" s="734"/>
      <c r="AS77" s="734"/>
    </row>
    <row r="78" spans="2:45">
      <c r="B78" s="770" t="s">
        <v>9</v>
      </c>
      <c r="C78" s="751"/>
      <c r="D78" s="764">
        <v>2390</v>
      </c>
      <c r="E78" s="764">
        <v>2414</v>
      </c>
      <c r="F78" s="764">
        <v>2387</v>
      </c>
      <c r="G78" s="764">
        <v>2377</v>
      </c>
      <c r="H78" s="765">
        <v>2392</v>
      </c>
      <c r="I78" s="804"/>
      <c r="J78" s="764">
        <v>41</v>
      </c>
      <c r="K78" s="764">
        <v>41</v>
      </c>
      <c r="L78" s="764">
        <v>41</v>
      </c>
      <c r="M78" s="764">
        <v>41</v>
      </c>
      <c r="N78" s="765">
        <v>41</v>
      </c>
      <c r="O78" s="805"/>
      <c r="P78" s="764">
        <v>2431</v>
      </c>
      <c r="Q78" s="764">
        <v>2455</v>
      </c>
      <c r="R78" s="764">
        <v>2428</v>
      </c>
      <c r="S78" s="764">
        <v>2418</v>
      </c>
      <c r="T78" s="765">
        <v>2433</v>
      </c>
      <c r="U78" s="734"/>
      <c r="V78" s="734"/>
      <c r="W78" s="734"/>
      <c r="X78" s="734"/>
      <c r="Y78" s="734"/>
      <c r="Z78" s="734"/>
      <c r="AA78" s="734"/>
      <c r="AB78" s="734"/>
      <c r="AC78" s="734"/>
      <c r="AD78" s="734"/>
      <c r="AE78" s="734"/>
      <c r="AF78" s="734"/>
      <c r="AG78" s="734"/>
      <c r="AH78" s="734"/>
      <c r="AI78" s="734"/>
      <c r="AJ78" s="734"/>
      <c r="AK78" s="734"/>
      <c r="AL78" s="734"/>
      <c r="AM78" s="734"/>
      <c r="AN78" s="734"/>
      <c r="AO78" s="734"/>
      <c r="AP78" s="734"/>
      <c r="AQ78" s="734"/>
      <c r="AR78" s="734"/>
      <c r="AS78" s="734"/>
    </row>
    <row r="79" spans="2:45">
      <c r="B79" s="770" t="s">
        <v>10</v>
      </c>
      <c r="C79" s="751"/>
      <c r="D79" s="764">
        <v>30366</v>
      </c>
      <c r="E79" s="764">
        <v>28758</v>
      </c>
      <c r="F79" s="764">
        <v>26676</v>
      </c>
      <c r="G79" s="764">
        <v>25620</v>
      </c>
      <c r="H79" s="765">
        <v>27855</v>
      </c>
      <c r="I79" s="804"/>
      <c r="J79" s="764">
        <v>5434</v>
      </c>
      <c r="K79" s="764">
        <v>5211</v>
      </c>
      <c r="L79" s="764">
        <v>5112</v>
      </c>
      <c r="M79" s="764">
        <v>5048</v>
      </c>
      <c r="N79" s="765">
        <v>5201.25</v>
      </c>
      <c r="O79" s="805"/>
      <c r="P79" s="764">
        <v>35800</v>
      </c>
      <c r="Q79" s="764">
        <v>33969</v>
      </c>
      <c r="R79" s="764">
        <v>31788</v>
      </c>
      <c r="S79" s="764">
        <v>30668</v>
      </c>
      <c r="T79" s="765">
        <v>33056.25</v>
      </c>
      <c r="U79" s="734"/>
      <c r="V79" s="734"/>
      <c r="W79" s="734"/>
      <c r="X79" s="734"/>
      <c r="Y79" s="734"/>
      <c r="Z79" s="734"/>
      <c r="AA79" s="734"/>
      <c r="AB79" s="734"/>
      <c r="AC79" s="734"/>
      <c r="AD79" s="734"/>
      <c r="AE79" s="734"/>
      <c r="AF79" s="734"/>
      <c r="AG79" s="734"/>
      <c r="AH79" s="734"/>
      <c r="AI79" s="734"/>
      <c r="AJ79" s="734"/>
      <c r="AK79" s="734"/>
      <c r="AL79" s="734"/>
      <c r="AM79" s="734"/>
      <c r="AN79" s="734"/>
      <c r="AO79" s="734"/>
      <c r="AP79" s="734"/>
      <c r="AQ79" s="734"/>
      <c r="AR79" s="734"/>
      <c r="AS79" s="734"/>
    </row>
    <row r="80" spans="2:45">
      <c r="B80" s="770" t="s">
        <v>12</v>
      </c>
      <c r="C80" s="751"/>
      <c r="D80" s="764">
        <v>57486</v>
      </c>
      <c r="E80" s="764">
        <v>57618</v>
      </c>
      <c r="F80" s="764">
        <v>56913</v>
      </c>
      <c r="G80" s="764">
        <v>55730</v>
      </c>
      <c r="H80" s="765">
        <v>56936.75</v>
      </c>
      <c r="I80" s="804"/>
      <c r="J80" s="764">
        <v>6897</v>
      </c>
      <c r="K80" s="764">
        <v>6912</v>
      </c>
      <c r="L80" s="764">
        <v>7016</v>
      </c>
      <c r="M80" s="764">
        <v>6583</v>
      </c>
      <c r="N80" s="765">
        <v>6852</v>
      </c>
      <c r="O80" s="805"/>
      <c r="P80" s="764">
        <v>64383</v>
      </c>
      <c r="Q80" s="764">
        <v>64530</v>
      </c>
      <c r="R80" s="764">
        <v>63929</v>
      </c>
      <c r="S80" s="764">
        <v>62314</v>
      </c>
      <c r="T80" s="765">
        <v>63789</v>
      </c>
      <c r="U80" s="734"/>
      <c r="V80" s="734"/>
      <c r="W80" s="734"/>
      <c r="X80" s="734"/>
      <c r="Y80" s="734"/>
      <c r="Z80" s="734"/>
      <c r="AA80" s="734"/>
      <c r="AB80" s="734"/>
      <c r="AC80" s="734"/>
      <c r="AD80" s="734"/>
      <c r="AE80" s="734"/>
      <c r="AF80" s="734"/>
      <c r="AG80" s="734"/>
      <c r="AH80" s="734"/>
      <c r="AI80" s="734"/>
      <c r="AJ80" s="734"/>
      <c r="AK80" s="734"/>
      <c r="AL80" s="734"/>
      <c r="AM80" s="734"/>
      <c r="AN80" s="734"/>
      <c r="AO80" s="734"/>
      <c r="AP80" s="734"/>
      <c r="AQ80" s="734"/>
      <c r="AR80" s="734"/>
      <c r="AS80" s="734"/>
    </row>
    <row r="81" spans="2:45">
      <c r="B81" s="770" t="s">
        <v>13</v>
      </c>
      <c r="C81" s="751"/>
      <c r="D81" s="764">
        <v>14346</v>
      </c>
      <c r="E81" s="764">
        <v>15110</v>
      </c>
      <c r="F81" s="764">
        <v>15343</v>
      </c>
      <c r="G81" s="764">
        <v>13692</v>
      </c>
      <c r="H81" s="765">
        <v>14622.75</v>
      </c>
      <c r="I81" s="804"/>
      <c r="J81" s="764">
        <v>1804</v>
      </c>
      <c r="K81" s="764">
        <v>2047</v>
      </c>
      <c r="L81" s="764">
        <v>1891</v>
      </c>
      <c r="M81" s="764">
        <v>1713</v>
      </c>
      <c r="N81" s="765">
        <v>1863.75</v>
      </c>
      <c r="O81" s="805"/>
      <c r="P81" s="764">
        <v>16150</v>
      </c>
      <c r="Q81" s="764">
        <v>17157</v>
      </c>
      <c r="R81" s="764">
        <v>17235</v>
      </c>
      <c r="S81" s="764">
        <v>15405</v>
      </c>
      <c r="T81" s="765">
        <v>16486.75</v>
      </c>
      <c r="U81" s="740"/>
      <c r="V81" s="740"/>
      <c r="W81" s="740"/>
      <c r="X81" s="740"/>
      <c r="Y81" s="740"/>
      <c r="Z81" s="740"/>
      <c r="AA81" s="740"/>
      <c r="AB81" s="740"/>
      <c r="AC81" s="740"/>
      <c r="AD81" s="740"/>
      <c r="AE81" s="740"/>
      <c r="AF81" s="740"/>
      <c r="AG81" s="740"/>
      <c r="AH81" s="740"/>
      <c r="AI81" s="740"/>
      <c r="AJ81" s="740"/>
      <c r="AK81" s="740"/>
      <c r="AL81" s="740"/>
      <c r="AM81" s="740"/>
      <c r="AN81" s="740"/>
      <c r="AO81" s="740"/>
      <c r="AP81" s="740"/>
      <c r="AQ81" s="740"/>
      <c r="AR81" s="740"/>
      <c r="AS81" s="740"/>
    </row>
    <row r="82" spans="2:45">
      <c r="B82" s="770" t="s">
        <v>14</v>
      </c>
      <c r="C82" s="751"/>
      <c r="D82" s="764">
        <v>31773</v>
      </c>
      <c r="E82" s="764">
        <v>39956</v>
      </c>
      <c r="F82" s="764">
        <v>42477</v>
      </c>
      <c r="G82" s="764">
        <v>35104</v>
      </c>
      <c r="H82" s="765">
        <v>37327.5</v>
      </c>
      <c r="I82" s="804"/>
      <c r="J82" s="764">
        <v>3498</v>
      </c>
      <c r="K82" s="764">
        <v>3365</v>
      </c>
      <c r="L82" s="764">
        <v>3274</v>
      </c>
      <c r="M82" s="764">
        <v>3206</v>
      </c>
      <c r="N82" s="765">
        <v>3335.75</v>
      </c>
      <c r="O82" s="805"/>
      <c r="P82" s="764">
        <v>35271</v>
      </c>
      <c r="Q82" s="764">
        <v>43321</v>
      </c>
      <c r="R82" s="764">
        <v>45751</v>
      </c>
      <c r="S82" s="764">
        <v>38310</v>
      </c>
      <c r="T82" s="765">
        <v>40663.25</v>
      </c>
      <c r="U82" s="740"/>
      <c r="V82" s="740"/>
      <c r="W82" s="740"/>
      <c r="X82" s="740"/>
      <c r="Y82" s="740"/>
      <c r="Z82" s="740"/>
      <c r="AA82" s="740"/>
      <c r="AB82" s="740"/>
      <c r="AC82" s="740"/>
      <c r="AD82" s="740"/>
      <c r="AE82" s="740"/>
      <c r="AF82" s="740"/>
      <c r="AG82" s="740"/>
      <c r="AH82" s="740"/>
      <c r="AI82" s="740"/>
      <c r="AJ82" s="740"/>
      <c r="AK82" s="740"/>
      <c r="AL82" s="740"/>
      <c r="AM82" s="740"/>
      <c r="AN82" s="740"/>
      <c r="AO82" s="740"/>
      <c r="AP82" s="740"/>
      <c r="AQ82" s="740"/>
      <c r="AR82" s="740"/>
      <c r="AS82" s="740"/>
    </row>
    <row r="83" spans="2:45">
      <c r="B83" s="770" t="s">
        <v>15</v>
      </c>
      <c r="C83" s="751"/>
      <c r="D83" s="764">
        <v>9561</v>
      </c>
      <c r="E83" s="764">
        <v>9500</v>
      </c>
      <c r="F83" s="764">
        <v>9578</v>
      </c>
      <c r="G83" s="764">
        <v>9592</v>
      </c>
      <c r="H83" s="765">
        <v>9557.75</v>
      </c>
      <c r="I83" s="804"/>
      <c r="J83" s="764">
        <v>589</v>
      </c>
      <c r="K83" s="764">
        <v>558</v>
      </c>
      <c r="L83" s="764">
        <v>540</v>
      </c>
      <c r="M83" s="764">
        <v>534</v>
      </c>
      <c r="N83" s="765">
        <v>555.25</v>
      </c>
      <c r="O83" s="805"/>
      <c r="P83" s="764">
        <v>10150</v>
      </c>
      <c r="Q83" s="764">
        <v>10058</v>
      </c>
      <c r="R83" s="764">
        <v>10118</v>
      </c>
      <c r="S83" s="764">
        <v>10126</v>
      </c>
      <c r="T83" s="765">
        <v>10113</v>
      </c>
      <c r="U83" s="740"/>
      <c r="V83" s="740"/>
      <c r="W83" s="740"/>
      <c r="X83" s="740"/>
      <c r="Y83" s="740"/>
      <c r="Z83" s="740"/>
      <c r="AA83" s="740"/>
      <c r="AB83" s="740"/>
      <c r="AC83" s="740"/>
      <c r="AD83" s="740"/>
      <c r="AE83" s="740"/>
      <c r="AF83" s="740"/>
      <c r="AG83" s="740"/>
      <c r="AH83" s="740"/>
      <c r="AI83" s="740"/>
      <c r="AJ83" s="740"/>
      <c r="AK83" s="740"/>
      <c r="AL83" s="740"/>
      <c r="AM83" s="740"/>
      <c r="AN83" s="740"/>
      <c r="AO83" s="740"/>
      <c r="AP83" s="740"/>
      <c r="AQ83" s="740"/>
      <c r="AR83" s="740"/>
      <c r="AS83" s="740"/>
    </row>
    <row r="84" spans="2:45">
      <c r="B84" s="770" t="s">
        <v>16</v>
      </c>
      <c r="C84" s="751"/>
      <c r="D84" s="764">
        <v>18782</v>
      </c>
      <c r="E84" s="764">
        <v>18862</v>
      </c>
      <c r="F84" s="764">
        <v>18841</v>
      </c>
      <c r="G84" s="764">
        <v>18851</v>
      </c>
      <c r="H84" s="765">
        <v>18834</v>
      </c>
      <c r="I84" s="804"/>
      <c r="J84" s="764">
        <v>835</v>
      </c>
      <c r="K84" s="764">
        <v>838</v>
      </c>
      <c r="L84" s="764">
        <v>837</v>
      </c>
      <c r="M84" s="764">
        <v>838</v>
      </c>
      <c r="N84" s="765">
        <v>837</v>
      </c>
      <c r="O84" s="805"/>
      <c r="P84" s="764">
        <v>19617</v>
      </c>
      <c r="Q84" s="764">
        <v>19700</v>
      </c>
      <c r="R84" s="764">
        <v>19678</v>
      </c>
      <c r="S84" s="764">
        <v>19689</v>
      </c>
      <c r="T84" s="765">
        <v>19671</v>
      </c>
      <c r="U84" s="740"/>
      <c r="V84" s="740"/>
      <c r="W84" s="740"/>
      <c r="X84" s="740"/>
      <c r="Y84" s="740"/>
      <c r="Z84" s="740"/>
      <c r="AA84" s="740"/>
      <c r="AB84" s="740"/>
      <c r="AC84" s="740"/>
      <c r="AD84" s="740"/>
      <c r="AE84" s="740"/>
      <c r="AF84" s="740"/>
      <c r="AG84" s="740"/>
      <c r="AH84" s="740"/>
      <c r="AI84" s="740"/>
      <c r="AJ84" s="740"/>
      <c r="AK84" s="740"/>
      <c r="AL84" s="740"/>
      <c r="AM84" s="740"/>
      <c r="AN84" s="740"/>
      <c r="AO84" s="740"/>
      <c r="AP84" s="740"/>
      <c r="AQ84" s="740"/>
      <c r="AR84" s="740"/>
      <c r="AS84" s="740"/>
    </row>
    <row r="85" spans="2:45">
      <c r="B85" s="770" t="s">
        <v>17</v>
      </c>
      <c r="C85" s="751"/>
      <c r="D85" s="764">
        <v>1550</v>
      </c>
      <c r="E85" s="764">
        <v>1532</v>
      </c>
      <c r="F85" s="764">
        <v>1505</v>
      </c>
      <c r="G85" s="764">
        <v>1479</v>
      </c>
      <c r="H85" s="765">
        <v>1516.5</v>
      </c>
      <c r="I85" s="804"/>
      <c r="J85" s="764">
        <v>450</v>
      </c>
      <c r="K85" s="764">
        <v>445</v>
      </c>
      <c r="L85" s="764">
        <v>437</v>
      </c>
      <c r="M85" s="764">
        <v>429</v>
      </c>
      <c r="N85" s="765">
        <v>440.25</v>
      </c>
      <c r="O85" s="805"/>
      <c r="P85" s="764">
        <v>2000</v>
      </c>
      <c r="Q85" s="764">
        <v>1977</v>
      </c>
      <c r="R85" s="764">
        <v>1942</v>
      </c>
      <c r="S85" s="764">
        <v>1908</v>
      </c>
      <c r="T85" s="765">
        <v>1956.75</v>
      </c>
      <c r="U85" s="740"/>
      <c r="V85" s="740"/>
      <c r="W85" s="740"/>
      <c r="X85" s="740"/>
      <c r="Y85" s="740"/>
      <c r="Z85" s="740"/>
      <c r="AA85" s="740"/>
      <c r="AB85" s="740"/>
      <c r="AC85" s="740"/>
      <c r="AD85" s="740"/>
      <c r="AE85" s="740"/>
      <c r="AF85" s="740"/>
      <c r="AG85" s="740"/>
      <c r="AH85" s="740"/>
      <c r="AI85" s="740"/>
      <c r="AJ85" s="740"/>
      <c r="AK85" s="740"/>
      <c r="AL85" s="740"/>
      <c r="AM85" s="740"/>
      <c r="AN85" s="740"/>
      <c r="AO85" s="740"/>
      <c r="AP85" s="740"/>
      <c r="AQ85" s="740"/>
      <c r="AR85" s="740"/>
      <c r="AS85" s="740"/>
    </row>
    <row r="86" spans="2:45">
      <c r="B86" s="770" t="s">
        <v>18</v>
      </c>
      <c r="C86" s="751"/>
      <c r="D86" s="764">
        <v>19545</v>
      </c>
      <c r="E86" s="764">
        <v>19604</v>
      </c>
      <c r="F86" s="764">
        <v>19532</v>
      </c>
      <c r="G86" s="764">
        <v>19556</v>
      </c>
      <c r="H86" s="765">
        <v>19559.25</v>
      </c>
      <c r="I86" s="804"/>
      <c r="J86" s="764">
        <v>2357</v>
      </c>
      <c r="K86" s="764">
        <v>2365</v>
      </c>
      <c r="L86" s="764">
        <v>2355</v>
      </c>
      <c r="M86" s="764">
        <v>2358</v>
      </c>
      <c r="N86" s="765">
        <v>2358.75</v>
      </c>
      <c r="O86" s="805"/>
      <c r="P86" s="764">
        <v>21902</v>
      </c>
      <c r="Q86" s="764">
        <v>21968</v>
      </c>
      <c r="R86" s="764">
        <v>21888</v>
      </c>
      <c r="S86" s="764">
        <v>21915</v>
      </c>
      <c r="T86" s="765">
        <v>21918.25</v>
      </c>
      <c r="U86" s="740"/>
      <c r="V86" s="740"/>
      <c r="W86" s="740"/>
      <c r="X86" s="740"/>
      <c r="Y86" s="740"/>
      <c r="Z86" s="740"/>
      <c r="AA86" s="740"/>
      <c r="AB86" s="740"/>
      <c r="AC86" s="740"/>
      <c r="AD86" s="740"/>
      <c r="AE86" s="740"/>
      <c r="AF86" s="740"/>
      <c r="AG86" s="740"/>
      <c r="AH86" s="740"/>
      <c r="AI86" s="740"/>
      <c r="AJ86" s="740"/>
      <c r="AK86" s="740"/>
      <c r="AL86" s="740"/>
      <c r="AM86" s="740"/>
      <c r="AN86" s="740"/>
      <c r="AO86" s="740"/>
      <c r="AP86" s="740"/>
      <c r="AQ86" s="740"/>
      <c r="AR86" s="740"/>
      <c r="AS86" s="740"/>
    </row>
    <row r="87" spans="2:45">
      <c r="B87" s="770" t="s">
        <v>20</v>
      </c>
      <c r="C87" s="751"/>
      <c r="D87" s="764">
        <v>7502</v>
      </c>
      <c r="E87" s="764">
        <v>7838</v>
      </c>
      <c r="F87" s="764">
        <v>8204</v>
      </c>
      <c r="G87" s="764">
        <v>7798</v>
      </c>
      <c r="H87" s="765">
        <v>7835.5</v>
      </c>
      <c r="I87" s="804"/>
      <c r="J87" s="764">
        <v>864</v>
      </c>
      <c r="K87" s="764">
        <v>947</v>
      </c>
      <c r="L87" s="764">
        <v>995</v>
      </c>
      <c r="M87" s="764">
        <v>963</v>
      </c>
      <c r="N87" s="765">
        <v>942.25</v>
      </c>
      <c r="O87" s="805"/>
      <c r="P87" s="764">
        <v>8366</v>
      </c>
      <c r="Q87" s="764">
        <v>8785</v>
      </c>
      <c r="R87" s="764">
        <v>9200</v>
      </c>
      <c r="S87" s="764">
        <v>8761</v>
      </c>
      <c r="T87" s="765">
        <v>8778</v>
      </c>
      <c r="U87" s="740"/>
      <c r="V87" s="740"/>
      <c r="W87" s="740"/>
      <c r="X87" s="740"/>
      <c r="Y87" s="740"/>
      <c r="Z87" s="740"/>
      <c r="AA87" s="740"/>
      <c r="AB87" s="740"/>
      <c r="AC87" s="740"/>
      <c r="AD87" s="740"/>
      <c r="AE87" s="740"/>
      <c r="AF87" s="740"/>
      <c r="AG87" s="740"/>
      <c r="AH87" s="740"/>
      <c r="AI87" s="740"/>
      <c r="AJ87" s="740"/>
      <c r="AK87" s="740"/>
      <c r="AL87" s="740"/>
      <c r="AM87" s="740"/>
      <c r="AN87" s="740"/>
      <c r="AO87" s="740"/>
      <c r="AP87" s="740"/>
      <c r="AQ87" s="740"/>
      <c r="AR87" s="740"/>
      <c r="AS87" s="740"/>
    </row>
    <row r="88" spans="2:45">
      <c r="B88" s="770" t="s">
        <v>21</v>
      </c>
      <c r="C88" s="751"/>
      <c r="D88" s="764">
        <v>36719</v>
      </c>
      <c r="E88" s="764">
        <v>36883</v>
      </c>
      <c r="F88" s="764">
        <v>36227</v>
      </c>
      <c r="G88" s="764">
        <v>37110</v>
      </c>
      <c r="H88" s="765">
        <v>36734.75</v>
      </c>
      <c r="I88" s="804"/>
      <c r="J88" s="764">
        <v>0</v>
      </c>
      <c r="K88" s="764">
        <v>0</v>
      </c>
      <c r="L88" s="764">
        <v>0</v>
      </c>
      <c r="M88" s="764">
        <v>0</v>
      </c>
      <c r="N88" s="765">
        <v>0</v>
      </c>
      <c r="O88" s="805"/>
      <c r="P88" s="764">
        <v>36719</v>
      </c>
      <c r="Q88" s="764">
        <v>36883</v>
      </c>
      <c r="R88" s="764">
        <v>36227</v>
      </c>
      <c r="S88" s="764">
        <v>37110</v>
      </c>
      <c r="T88" s="765">
        <v>36734.75</v>
      </c>
      <c r="U88" s="740"/>
      <c r="V88" s="740"/>
      <c r="W88" s="740"/>
      <c r="X88" s="740"/>
      <c r="Y88" s="740"/>
      <c r="Z88" s="740"/>
      <c r="AA88" s="740"/>
      <c r="AB88" s="740"/>
      <c r="AC88" s="740"/>
      <c r="AD88" s="740"/>
      <c r="AE88" s="740"/>
      <c r="AF88" s="740"/>
      <c r="AG88" s="740"/>
      <c r="AH88" s="740"/>
      <c r="AI88" s="740"/>
      <c r="AJ88" s="740"/>
      <c r="AK88" s="740"/>
      <c r="AL88" s="740"/>
      <c r="AM88" s="740"/>
      <c r="AN88" s="740"/>
      <c r="AO88" s="740"/>
      <c r="AP88" s="740"/>
      <c r="AQ88" s="740"/>
      <c r="AR88" s="740"/>
      <c r="AS88" s="740"/>
    </row>
    <row r="89" spans="2:45">
      <c r="B89" s="770" t="s">
        <v>22</v>
      </c>
      <c r="C89" s="751"/>
      <c r="D89" s="764">
        <v>24469</v>
      </c>
      <c r="E89" s="764">
        <v>24470</v>
      </c>
      <c r="F89" s="764">
        <v>22643</v>
      </c>
      <c r="G89" s="764">
        <v>25231</v>
      </c>
      <c r="H89" s="765">
        <v>24203.25</v>
      </c>
      <c r="I89" s="804"/>
      <c r="J89" s="764">
        <v>1535</v>
      </c>
      <c r="K89" s="764">
        <v>1534</v>
      </c>
      <c r="L89" s="764">
        <v>1446</v>
      </c>
      <c r="M89" s="764">
        <v>1574</v>
      </c>
      <c r="N89" s="765">
        <v>1522.25</v>
      </c>
      <c r="O89" s="805"/>
      <c r="P89" s="764">
        <v>26004</v>
      </c>
      <c r="Q89" s="764">
        <v>26004</v>
      </c>
      <c r="R89" s="764">
        <v>24089</v>
      </c>
      <c r="S89" s="764">
        <v>26804</v>
      </c>
      <c r="T89" s="765">
        <v>25725.25</v>
      </c>
      <c r="U89" s="740"/>
      <c r="V89" s="740"/>
      <c r="W89" s="740"/>
      <c r="X89" s="740"/>
      <c r="Y89" s="740"/>
      <c r="Z89" s="740"/>
      <c r="AA89" s="740"/>
      <c r="AB89" s="740"/>
      <c r="AC89" s="740"/>
      <c r="AD89" s="740"/>
      <c r="AE89" s="740"/>
      <c r="AF89" s="740"/>
      <c r="AG89" s="740"/>
      <c r="AH89" s="740"/>
      <c r="AI89" s="740"/>
      <c r="AJ89" s="740"/>
      <c r="AK89" s="740"/>
      <c r="AL89" s="740"/>
      <c r="AM89" s="740"/>
      <c r="AN89" s="740"/>
      <c r="AO89" s="740"/>
      <c r="AP89" s="740"/>
      <c r="AQ89" s="740"/>
      <c r="AR89" s="740"/>
      <c r="AS89" s="740"/>
    </row>
    <row r="90" spans="2:45">
      <c r="B90" s="770" t="s">
        <v>100</v>
      </c>
      <c r="C90" s="751"/>
      <c r="D90" s="764">
        <v>14033</v>
      </c>
      <c r="E90" s="764">
        <v>14121</v>
      </c>
      <c r="F90" s="764">
        <v>14058</v>
      </c>
      <c r="G90" s="764">
        <v>14168</v>
      </c>
      <c r="H90" s="765">
        <v>14095</v>
      </c>
      <c r="I90" s="804"/>
      <c r="J90" s="764">
        <v>2305</v>
      </c>
      <c r="K90" s="764">
        <v>2308</v>
      </c>
      <c r="L90" s="764">
        <v>2291</v>
      </c>
      <c r="M90" s="764">
        <v>2331</v>
      </c>
      <c r="N90" s="765">
        <v>2308.75</v>
      </c>
      <c r="O90" s="805"/>
      <c r="P90" s="764">
        <v>16337</v>
      </c>
      <c r="Q90" s="764">
        <v>16429</v>
      </c>
      <c r="R90" s="764">
        <v>16348</v>
      </c>
      <c r="S90" s="764">
        <v>16499</v>
      </c>
      <c r="T90" s="765">
        <v>16403.25</v>
      </c>
      <c r="U90" s="740"/>
      <c r="V90" s="740"/>
      <c r="W90" s="740"/>
      <c r="X90" s="740"/>
      <c r="Y90" s="740"/>
      <c r="Z90" s="740"/>
      <c r="AA90" s="740"/>
      <c r="AB90" s="740"/>
      <c r="AC90" s="740"/>
      <c r="AD90" s="740"/>
      <c r="AE90" s="740"/>
      <c r="AF90" s="740"/>
      <c r="AG90" s="740"/>
      <c r="AH90" s="740"/>
      <c r="AI90" s="740"/>
      <c r="AJ90" s="740"/>
      <c r="AK90" s="740"/>
      <c r="AL90" s="740"/>
      <c r="AM90" s="740"/>
      <c r="AN90" s="740"/>
      <c r="AO90" s="740"/>
      <c r="AP90" s="740"/>
      <c r="AQ90" s="740"/>
      <c r="AR90" s="740"/>
      <c r="AS90" s="740"/>
    </row>
    <row r="91" spans="2:45">
      <c r="B91" s="770" t="s">
        <v>101</v>
      </c>
      <c r="C91" s="751"/>
      <c r="D91" s="764">
        <v>4621</v>
      </c>
      <c r="E91" s="764">
        <v>4447</v>
      </c>
      <c r="F91" s="764">
        <v>4676</v>
      </c>
      <c r="G91" s="764">
        <v>4511</v>
      </c>
      <c r="H91" s="765">
        <v>4563.75</v>
      </c>
      <c r="I91" s="804"/>
      <c r="J91" s="764">
        <v>1113</v>
      </c>
      <c r="K91" s="764">
        <v>1067</v>
      </c>
      <c r="L91" s="764">
        <v>1125</v>
      </c>
      <c r="M91" s="764">
        <v>1113</v>
      </c>
      <c r="N91" s="765">
        <v>1104.5</v>
      </c>
      <c r="O91" s="805"/>
      <c r="P91" s="764">
        <v>5735</v>
      </c>
      <c r="Q91" s="764">
        <v>5513</v>
      </c>
      <c r="R91" s="764">
        <v>5801</v>
      </c>
      <c r="S91" s="764">
        <v>5624</v>
      </c>
      <c r="T91" s="765">
        <v>5668.25</v>
      </c>
      <c r="U91" s="740"/>
      <c r="V91" s="740"/>
      <c r="W91" s="740"/>
      <c r="X91" s="740"/>
      <c r="Y91" s="740"/>
      <c r="Z91" s="740"/>
      <c r="AA91" s="740"/>
      <c r="AB91" s="740"/>
      <c r="AC91" s="740"/>
      <c r="AD91" s="740"/>
      <c r="AE91" s="740"/>
      <c r="AF91" s="740"/>
      <c r="AG91" s="740"/>
      <c r="AH91" s="740"/>
      <c r="AI91" s="740"/>
      <c r="AJ91" s="740"/>
      <c r="AK91" s="740"/>
      <c r="AL91" s="740"/>
      <c r="AM91" s="740"/>
      <c r="AN91" s="740"/>
      <c r="AO91" s="740"/>
      <c r="AP91" s="740"/>
      <c r="AQ91" s="740"/>
      <c r="AR91" s="740"/>
      <c r="AS91" s="740"/>
    </row>
    <row r="92" spans="2:45">
      <c r="B92" s="770" t="s">
        <v>102</v>
      </c>
      <c r="C92" s="751"/>
      <c r="D92" s="764">
        <v>6684</v>
      </c>
      <c r="E92" s="764">
        <v>6590</v>
      </c>
      <c r="F92" s="764">
        <v>6543</v>
      </c>
      <c r="G92" s="764">
        <v>6442</v>
      </c>
      <c r="H92" s="765">
        <v>6564.75</v>
      </c>
      <c r="I92" s="804"/>
      <c r="J92" s="764">
        <v>3043</v>
      </c>
      <c r="K92" s="764">
        <v>2997</v>
      </c>
      <c r="L92" s="764">
        <v>2924</v>
      </c>
      <c r="M92" s="764">
        <v>2891</v>
      </c>
      <c r="N92" s="765">
        <v>2963.75</v>
      </c>
      <c r="O92" s="805"/>
      <c r="P92" s="764">
        <v>9727</v>
      </c>
      <c r="Q92" s="764">
        <v>9587</v>
      </c>
      <c r="R92" s="764">
        <v>9467</v>
      </c>
      <c r="S92" s="764">
        <v>9333</v>
      </c>
      <c r="T92" s="765">
        <v>9528.5</v>
      </c>
      <c r="U92" s="740"/>
      <c r="V92" s="740"/>
      <c r="W92" s="740"/>
      <c r="X92" s="740"/>
      <c r="Y92" s="740"/>
      <c r="Z92" s="740"/>
      <c r="AA92" s="740"/>
      <c r="AB92" s="740"/>
      <c r="AC92" s="740"/>
      <c r="AD92" s="740"/>
      <c r="AE92" s="740"/>
      <c r="AF92" s="740"/>
      <c r="AG92" s="740"/>
      <c r="AH92" s="740"/>
      <c r="AI92" s="740"/>
      <c r="AJ92" s="740"/>
      <c r="AK92" s="740"/>
      <c r="AL92" s="740"/>
      <c r="AM92" s="740"/>
      <c r="AN92" s="740"/>
      <c r="AO92" s="740"/>
      <c r="AP92" s="740"/>
      <c r="AQ92" s="740"/>
      <c r="AR92" s="740"/>
      <c r="AS92" s="740"/>
    </row>
    <row r="93" spans="2:45">
      <c r="B93" s="770" t="s">
        <v>103</v>
      </c>
      <c r="C93" s="751"/>
      <c r="D93" s="764">
        <v>25800</v>
      </c>
      <c r="E93" s="764">
        <v>25400</v>
      </c>
      <c r="F93" s="764">
        <v>25100</v>
      </c>
      <c r="G93" s="764">
        <v>24500</v>
      </c>
      <c r="H93" s="765">
        <v>25200</v>
      </c>
      <c r="I93" s="804"/>
      <c r="J93" s="764">
        <v>0</v>
      </c>
      <c r="K93" s="764">
        <v>0</v>
      </c>
      <c r="L93" s="764">
        <v>0</v>
      </c>
      <c r="M93" s="764">
        <v>0</v>
      </c>
      <c r="N93" s="765">
        <v>0</v>
      </c>
      <c r="O93" s="805"/>
      <c r="P93" s="764">
        <v>25800</v>
      </c>
      <c r="Q93" s="764">
        <v>25400</v>
      </c>
      <c r="R93" s="764">
        <v>25100</v>
      </c>
      <c r="S93" s="764">
        <v>24500</v>
      </c>
      <c r="T93" s="765">
        <v>25200</v>
      </c>
      <c r="U93" s="740"/>
      <c r="V93" s="740"/>
      <c r="W93" s="740"/>
      <c r="X93" s="740"/>
      <c r="Y93" s="740"/>
      <c r="Z93" s="740"/>
      <c r="AA93" s="740"/>
      <c r="AB93" s="740"/>
      <c r="AC93" s="740"/>
      <c r="AD93" s="740"/>
      <c r="AE93" s="740"/>
      <c r="AF93" s="740"/>
      <c r="AG93" s="740"/>
      <c r="AH93" s="740"/>
      <c r="AI93" s="740"/>
      <c r="AJ93" s="740"/>
      <c r="AK93" s="740"/>
      <c r="AL93" s="740"/>
      <c r="AM93" s="740"/>
      <c r="AN93" s="740"/>
      <c r="AO93" s="740"/>
      <c r="AP93" s="740"/>
      <c r="AQ93" s="740"/>
      <c r="AR93" s="740"/>
      <c r="AS93" s="740"/>
    </row>
    <row r="94" spans="2:45">
      <c r="B94" s="756"/>
      <c r="C94" s="756"/>
      <c r="D94" s="757">
        <v>2500</v>
      </c>
      <c r="E94" s="757">
        <v>2500</v>
      </c>
      <c r="F94" s="757">
        <v>2500</v>
      </c>
      <c r="G94" s="757">
        <v>2500</v>
      </c>
      <c r="H94" s="758">
        <v>2500</v>
      </c>
      <c r="I94" s="759"/>
      <c r="J94" s="757">
        <v>0</v>
      </c>
      <c r="K94" s="757">
        <v>0</v>
      </c>
      <c r="L94" s="757"/>
      <c r="M94" s="757">
        <v>0</v>
      </c>
      <c r="N94" s="758">
        <v>0</v>
      </c>
      <c r="O94" s="760"/>
      <c r="P94" s="757">
        <v>2500</v>
      </c>
      <c r="Q94" s="757">
        <v>2500</v>
      </c>
      <c r="R94" s="757">
        <v>2500</v>
      </c>
      <c r="S94" s="757">
        <v>2500</v>
      </c>
      <c r="T94" s="757">
        <v>2500</v>
      </c>
      <c r="U94" s="740"/>
      <c r="V94" s="740"/>
      <c r="W94" s="740"/>
      <c r="X94" s="740"/>
      <c r="Y94" s="740"/>
      <c r="Z94" s="740"/>
      <c r="AA94" s="740"/>
      <c r="AB94" s="740"/>
      <c r="AC94" s="740"/>
      <c r="AD94" s="740"/>
      <c r="AE94" s="740"/>
      <c r="AF94" s="740"/>
      <c r="AG94" s="740"/>
      <c r="AH94" s="740"/>
      <c r="AI94" s="740"/>
      <c r="AJ94" s="740"/>
      <c r="AK94" s="740"/>
      <c r="AL94" s="740"/>
      <c r="AM94" s="740"/>
      <c r="AN94" s="740"/>
      <c r="AO94" s="740"/>
      <c r="AP94" s="740"/>
      <c r="AQ94" s="740"/>
      <c r="AR94" s="740"/>
      <c r="AS94" s="740"/>
    </row>
    <row r="95" spans="2:45">
      <c r="B95" s="823">
        <v>2011</v>
      </c>
      <c r="C95" s="761"/>
      <c r="D95" s="781">
        <v>351783</v>
      </c>
      <c r="E95" s="781">
        <v>361069</v>
      </c>
      <c r="F95" s="781">
        <v>360885</v>
      </c>
      <c r="G95" s="781">
        <v>354441</v>
      </c>
      <c r="H95" s="781">
        <v>357044.5</v>
      </c>
      <c r="I95" s="781">
        <v>0</v>
      </c>
      <c r="J95" s="781">
        <v>46749</v>
      </c>
      <c r="K95" s="781">
        <v>46498</v>
      </c>
      <c r="L95" s="781">
        <v>46139</v>
      </c>
      <c r="M95" s="781">
        <v>45825</v>
      </c>
      <c r="N95" s="781">
        <v>46302.75</v>
      </c>
      <c r="O95" s="781">
        <v>0</v>
      </c>
      <c r="P95" s="781">
        <v>398533</v>
      </c>
      <c r="Q95" s="781">
        <v>407570</v>
      </c>
      <c r="R95" s="781">
        <v>407022</v>
      </c>
      <c r="S95" s="781">
        <v>400265</v>
      </c>
      <c r="T95" s="781">
        <v>403347.5</v>
      </c>
      <c r="U95" s="766"/>
      <c r="V95" s="740"/>
      <c r="W95" s="740"/>
      <c r="X95" s="740"/>
      <c r="Y95" s="740"/>
      <c r="Z95" s="740"/>
      <c r="AA95" s="740"/>
      <c r="AB95" s="740"/>
      <c r="AC95" s="740"/>
      <c r="AD95" s="740"/>
      <c r="AE95" s="740"/>
      <c r="AF95" s="740"/>
      <c r="AG95" s="740"/>
      <c r="AH95" s="740"/>
      <c r="AI95" s="740"/>
      <c r="AJ95" s="740"/>
      <c r="AK95" s="740"/>
      <c r="AL95" s="740"/>
      <c r="AM95" s="740"/>
      <c r="AN95" s="740"/>
      <c r="AO95" s="740"/>
      <c r="AP95" s="740"/>
      <c r="AQ95" s="740"/>
      <c r="AR95" s="740"/>
      <c r="AS95" s="740"/>
    </row>
    <row r="96" spans="2:45">
      <c r="B96" s="763" t="s">
        <v>3</v>
      </c>
      <c r="C96" s="771"/>
      <c r="D96" s="764">
        <v>6309</v>
      </c>
      <c r="E96" s="764">
        <v>6002</v>
      </c>
      <c r="F96" s="764">
        <v>5551</v>
      </c>
      <c r="G96" s="764">
        <v>4888</v>
      </c>
      <c r="H96" s="765">
        <v>5687.5</v>
      </c>
      <c r="I96" s="792"/>
      <c r="J96" s="764">
        <v>11788</v>
      </c>
      <c r="K96" s="764">
        <v>11919</v>
      </c>
      <c r="L96" s="764">
        <v>11385</v>
      </c>
      <c r="M96" s="764">
        <v>11731</v>
      </c>
      <c r="N96" s="765">
        <v>11705.75</v>
      </c>
      <c r="O96" s="793"/>
      <c r="P96" s="764">
        <v>18098</v>
      </c>
      <c r="Q96" s="764">
        <v>17921</v>
      </c>
      <c r="R96" s="764">
        <v>16936</v>
      </c>
      <c r="S96" s="764">
        <v>16620</v>
      </c>
      <c r="T96" s="765">
        <v>17393.75</v>
      </c>
      <c r="U96" s="749"/>
      <c r="V96" s="766"/>
      <c r="W96" s="766"/>
      <c r="X96" s="766"/>
      <c r="Y96" s="766"/>
      <c r="Z96" s="766"/>
      <c r="AA96" s="766"/>
      <c r="AB96" s="766"/>
      <c r="AC96" s="766"/>
      <c r="AD96" s="766"/>
      <c r="AE96" s="766"/>
      <c r="AF96" s="766"/>
      <c r="AG96" s="766"/>
      <c r="AH96" s="766"/>
      <c r="AI96" s="766"/>
      <c r="AJ96" s="766"/>
      <c r="AK96" s="766"/>
      <c r="AL96" s="766"/>
      <c r="AM96" s="766"/>
      <c r="AN96" s="766"/>
      <c r="AO96" s="766"/>
      <c r="AP96" s="766"/>
      <c r="AQ96" s="766"/>
      <c r="AR96" s="766"/>
      <c r="AS96" s="766"/>
    </row>
    <row r="97" spans="2:45">
      <c r="B97" s="770" t="s">
        <v>4</v>
      </c>
      <c r="C97" s="770"/>
      <c r="D97" s="764">
        <v>671</v>
      </c>
      <c r="E97" s="764">
        <v>679</v>
      </c>
      <c r="F97" s="764">
        <v>701</v>
      </c>
      <c r="G97" s="764">
        <v>701</v>
      </c>
      <c r="H97" s="765">
        <v>688</v>
      </c>
      <c r="I97" s="792"/>
      <c r="J97" s="764">
        <v>16</v>
      </c>
      <c r="K97" s="764">
        <v>16</v>
      </c>
      <c r="L97" s="764">
        <v>17</v>
      </c>
      <c r="M97" s="764">
        <v>17</v>
      </c>
      <c r="N97" s="765">
        <v>16.5</v>
      </c>
      <c r="O97" s="793"/>
      <c r="P97" s="764">
        <v>687</v>
      </c>
      <c r="Q97" s="764">
        <v>695</v>
      </c>
      <c r="R97" s="764">
        <v>717</v>
      </c>
      <c r="S97" s="764">
        <v>718</v>
      </c>
      <c r="T97" s="765">
        <v>704.25</v>
      </c>
      <c r="U97" s="734"/>
      <c r="V97" s="734"/>
      <c r="W97" s="734"/>
      <c r="X97" s="734"/>
      <c r="Y97" s="734"/>
      <c r="Z97" s="734"/>
      <c r="AA97" s="734"/>
      <c r="AB97" s="734"/>
      <c r="AC97" s="734"/>
      <c r="AD97" s="734"/>
      <c r="AE97" s="734"/>
      <c r="AF97" s="734"/>
      <c r="AG97" s="734"/>
      <c r="AH97" s="734"/>
      <c r="AI97" s="734"/>
      <c r="AJ97" s="734"/>
      <c r="AK97" s="734"/>
      <c r="AL97" s="734"/>
      <c r="AM97" s="734"/>
      <c r="AN97" s="734"/>
      <c r="AO97" s="734"/>
      <c r="AP97" s="734"/>
      <c r="AQ97" s="734"/>
      <c r="AR97" s="734"/>
      <c r="AS97" s="734"/>
    </row>
    <row r="98" spans="2:45">
      <c r="B98" s="770" t="s">
        <v>5</v>
      </c>
      <c r="C98" s="770"/>
      <c r="D98" s="764">
        <v>32821</v>
      </c>
      <c r="E98" s="764">
        <v>32543</v>
      </c>
      <c r="F98" s="764">
        <v>31951</v>
      </c>
      <c r="G98" s="764">
        <v>31610</v>
      </c>
      <c r="H98" s="765">
        <v>32231.25</v>
      </c>
      <c r="I98" s="792"/>
      <c r="J98" s="764">
        <v>3153</v>
      </c>
      <c r="K98" s="764">
        <v>3053</v>
      </c>
      <c r="L98" s="764">
        <v>3016</v>
      </c>
      <c r="M98" s="764">
        <v>2809</v>
      </c>
      <c r="N98" s="765">
        <v>3007.75</v>
      </c>
      <c r="O98" s="793"/>
      <c r="P98" s="764">
        <v>35974</v>
      </c>
      <c r="Q98" s="764">
        <v>35596</v>
      </c>
      <c r="R98" s="764">
        <v>34967</v>
      </c>
      <c r="S98" s="764">
        <v>34419</v>
      </c>
      <c r="T98" s="765">
        <v>35239</v>
      </c>
      <c r="U98" s="734"/>
      <c r="V98" s="734"/>
      <c r="W98" s="734"/>
      <c r="X98" s="734"/>
      <c r="Y98" s="734"/>
      <c r="Z98" s="734"/>
      <c r="AA98" s="734"/>
      <c r="AB98" s="734"/>
      <c r="AC98" s="734"/>
      <c r="AD98" s="734"/>
      <c r="AE98" s="734"/>
      <c r="AF98" s="734"/>
      <c r="AG98" s="734"/>
      <c r="AH98" s="734"/>
      <c r="AI98" s="734"/>
      <c r="AJ98" s="734"/>
      <c r="AK98" s="734"/>
      <c r="AL98" s="734"/>
      <c r="AM98" s="734"/>
      <c r="AN98" s="734"/>
      <c r="AO98" s="734"/>
      <c r="AP98" s="734"/>
      <c r="AQ98" s="734"/>
      <c r="AR98" s="734"/>
      <c r="AS98" s="734"/>
    </row>
    <row r="99" spans="2:45">
      <c r="B99" s="770" t="s">
        <v>7</v>
      </c>
      <c r="C99" s="770"/>
      <c r="D99" s="764">
        <v>1610</v>
      </c>
      <c r="E99" s="764">
        <v>1615</v>
      </c>
      <c r="F99" s="764">
        <v>1595</v>
      </c>
      <c r="G99" s="764">
        <v>1595</v>
      </c>
      <c r="H99" s="765">
        <v>1603.75</v>
      </c>
      <c r="I99" s="792"/>
      <c r="J99" s="764">
        <v>1</v>
      </c>
      <c r="K99" s="764">
        <v>1</v>
      </c>
      <c r="L99" s="764">
        <v>1</v>
      </c>
      <c r="M99" s="764">
        <v>1</v>
      </c>
      <c r="N99" s="765">
        <v>1</v>
      </c>
      <c r="O99" s="793"/>
      <c r="P99" s="764">
        <v>1611</v>
      </c>
      <c r="Q99" s="764">
        <v>1616</v>
      </c>
      <c r="R99" s="764">
        <v>1595</v>
      </c>
      <c r="S99" s="764">
        <v>1595</v>
      </c>
      <c r="T99" s="765">
        <v>1604.25</v>
      </c>
      <c r="U99" s="734"/>
      <c r="V99" s="734"/>
      <c r="W99" s="734"/>
      <c r="X99" s="734"/>
      <c r="Y99" s="734"/>
      <c r="Z99" s="734"/>
      <c r="AA99" s="734"/>
      <c r="AB99" s="734"/>
      <c r="AC99" s="734"/>
      <c r="AD99" s="734"/>
      <c r="AE99" s="734"/>
      <c r="AF99" s="734"/>
      <c r="AG99" s="734"/>
      <c r="AH99" s="734"/>
      <c r="AI99" s="734"/>
      <c r="AJ99" s="734"/>
      <c r="AK99" s="734"/>
      <c r="AL99" s="734"/>
      <c r="AM99" s="734"/>
      <c r="AN99" s="734"/>
      <c r="AO99" s="734"/>
      <c r="AP99" s="734"/>
      <c r="AQ99" s="734"/>
      <c r="AR99" s="734"/>
      <c r="AS99" s="734"/>
    </row>
    <row r="100" spans="2:45">
      <c r="B100" s="770" t="s">
        <v>9</v>
      </c>
      <c r="C100" s="770"/>
      <c r="D100" s="764">
        <v>2360</v>
      </c>
      <c r="E100" s="764">
        <v>2409</v>
      </c>
      <c r="F100" s="764">
        <v>2468</v>
      </c>
      <c r="G100" s="764">
        <v>2449</v>
      </c>
      <c r="H100" s="765">
        <v>2421.5</v>
      </c>
      <c r="I100" s="792"/>
      <c r="J100" s="764">
        <v>40</v>
      </c>
      <c r="K100" s="764">
        <v>41</v>
      </c>
      <c r="L100" s="764">
        <v>42</v>
      </c>
      <c r="M100" s="764">
        <v>41</v>
      </c>
      <c r="N100" s="765">
        <v>41</v>
      </c>
      <c r="O100" s="793"/>
      <c r="P100" s="764">
        <v>2400</v>
      </c>
      <c r="Q100" s="764">
        <v>2450</v>
      </c>
      <c r="R100" s="764">
        <v>2510</v>
      </c>
      <c r="S100" s="764">
        <v>2490</v>
      </c>
      <c r="T100" s="765">
        <v>2462.5</v>
      </c>
      <c r="U100" s="734"/>
      <c r="V100" s="734"/>
      <c r="W100" s="734"/>
      <c r="X100" s="734"/>
      <c r="Y100" s="734"/>
      <c r="Z100" s="734"/>
      <c r="AA100" s="734"/>
      <c r="AB100" s="734"/>
      <c r="AC100" s="734"/>
      <c r="AD100" s="734"/>
      <c r="AE100" s="734"/>
      <c r="AF100" s="734"/>
      <c r="AG100" s="734"/>
      <c r="AH100" s="734"/>
      <c r="AI100" s="734"/>
      <c r="AJ100" s="734"/>
      <c r="AK100" s="734"/>
      <c r="AL100" s="734"/>
      <c r="AM100" s="734"/>
      <c r="AN100" s="734"/>
      <c r="AO100" s="734"/>
      <c r="AP100" s="734"/>
      <c r="AQ100" s="734"/>
      <c r="AR100" s="734"/>
      <c r="AS100" s="734"/>
    </row>
    <row r="101" spans="2:45">
      <c r="B101" s="770" t="s">
        <v>10</v>
      </c>
      <c r="C101" s="770"/>
      <c r="D101" s="764">
        <v>33245</v>
      </c>
      <c r="E101" s="764">
        <v>33123</v>
      </c>
      <c r="F101" s="764">
        <v>32825</v>
      </c>
      <c r="G101" s="764">
        <v>32764</v>
      </c>
      <c r="H101" s="765">
        <v>32989.25</v>
      </c>
      <c r="I101" s="792"/>
      <c r="J101" s="764">
        <v>5560</v>
      </c>
      <c r="K101" s="764">
        <v>5336</v>
      </c>
      <c r="L101" s="764">
        <v>5556</v>
      </c>
      <c r="M101" s="764">
        <v>5557</v>
      </c>
      <c r="N101" s="765">
        <v>5502.25</v>
      </c>
      <c r="O101" s="793"/>
      <c r="P101" s="764">
        <v>38804</v>
      </c>
      <c r="Q101" s="764">
        <v>38460</v>
      </c>
      <c r="R101" s="764">
        <v>38382</v>
      </c>
      <c r="S101" s="764">
        <v>38321</v>
      </c>
      <c r="T101" s="765">
        <v>38491.75</v>
      </c>
      <c r="U101" s="734"/>
      <c r="V101" s="734"/>
      <c r="W101" s="734"/>
      <c r="X101" s="734"/>
      <c r="Y101" s="734"/>
      <c r="Z101" s="734"/>
      <c r="AA101" s="734"/>
      <c r="AB101" s="734"/>
      <c r="AC101" s="734"/>
      <c r="AD101" s="734"/>
      <c r="AE101" s="734"/>
      <c r="AF101" s="734"/>
      <c r="AG101" s="734"/>
      <c r="AH101" s="734"/>
      <c r="AI101" s="734"/>
      <c r="AJ101" s="734"/>
      <c r="AK101" s="734"/>
      <c r="AL101" s="734"/>
      <c r="AM101" s="734"/>
      <c r="AN101" s="734"/>
      <c r="AO101" s="734"/>
      <c r="AP101" s="734"/>
      <c r="AQ101" s="734"/>
      <c r="AR101" s="734"/>
      <c r="AS101" s="734"/>
    </row>
    <row r="102" spans="2:45">
      <c r="B102" s="770" t="s">
        <v>12</v>
      </c>
      <c r="C102" s="770"/>
      <c r="D102" s="764">
        <v>60234</v>
      </c>
      <c r="E102" s="764">
        <v>60231</v>
      </c>
      <c r="F102" s="764">
        <v>59786</v>
      </c>
      <c r="G102" s="764">
        <v>58876</v>
      </c>
      <c r="H102" s="765">
        <v>59781.75</v>
      </c>
      <c r="I102" s="792"/>
      <c r="J102" s="764">
        <v>7581</v>
      </c>
      <c r="K102" s="764">
        <v>7281</v>
      </c>
      <c r="L102" s="764">
        <v>7247</v>
      </c>
      <c r="M102" s="764">
        <v>6882</v>
      </c>
      <c r="N102" s="765">
        <v>7247.75</v>
      </c>
      <c r="O102" s="793"/>
      <c r="P102" s="764">
        <v>67815</v>
      </c>
      <c r="Q102" s="764">
        <v>67513</v>
      </c>
      <c r="R102" s="764">
        <v>67033</v>
      </c>
      <c r="S102" s="764">
        <v>65758</v>
      </c>
      <c r="T102" s="765">
        <v>67029.75</v>
      </c>
      <c r="U102" s="734"/>
      <c r="V102" s="734"/>
      <c r="W102" s="734"/>
      <c r="X102" s="734"/>
      <c r="Y102" s="734"/>
      <c r="Z102" s="734"/>
      <c r="AA102" s="734"/>
      <c r="AB102" s="734"/>
      <c r="AC102" s="734"/>
      <c r="AD102" s="734"/>
      <c r="AE102" s="734"/>
      <c r="AF102" s="734"/>
      <c r="AG102" s="734"/>
      <c r="AH102" s="734"/>
      <c r="AI102" s="734"/>
      <c r="AJ102" s="734"/>
      <c r="AK102" s="734"/>
      <c r="AL102" s="734"/>
      <c r="AM102" s="734"/>
      <c r="AN102" s="734"/>
      <c r="AO102" s="734"/>
      <c r="AP102" s="734"/>
      <c r="AQ102" s="734"/>
      <c r="AR102" s="734"/>
      <c r="AS102" s="734"/>
    </row>
    <row r="103" spans="2:45">
      <c r="B103" s="770" t="s">
        <v>13</v>
      </c>
      <c r="C103" s="770"/>
      <c r="D103" s="764">
        <v>14712</v>
      </c>
      <c r="E103" s="764">
        <v>15747</v>
      </c>
      <c r="F103" s="764">
        <v>15967</v>
      </c>
      <c r="G103" s="764">
        <v>14993</v>
      </c>
      <c r="H103" s="765">
        <v>15354.75</v>
      </c>
      <c r="I103" s="792"/>
      <c r="J103" s="764">
        <v>1905</v>
      </c>
      <c r="K103" s="764">
        <v>2029</v>
      </c>
      <c r="L103" s="764">
        <v>2056</v>
      </c>
      <c r="M103" s="764">
        <v>1989</v>
      </c>
      <c r="N103" s="765">
        <v>1994.75</v>
      </c>
      <c r="O103" s="793"/>
      <c r="P103" s="764">
        <v>16616</v>
      </c>
      <c r="Q103" s="764">
        <v>17776</v>
      </c>
      <c r="R103" s="764">
        <v>18023</v>
      </c>
      <c r="S103" s="764">
        <v>16982</v>
      </c>
      <c r="T103" s="765">
        <v>17349.25</v>
      </c>
      <c r="U103" s="734"/>
      <c r="V103" s="734"/>
      <c r="W103" s="734"/>
      <c r="X103" s="734"/>
      <c r="Y103" s="734"/>
      <c r="Z103" s="734"/>
      <c r="AA103" s="734"/>
      <c r="AB103" s="734"/>
      <c r="AC103" s="734"/>
      <c r="AD103" s="734"/>
      <c r="AE103" s="734"/>
      <c r="AF103" s="734"/>
      <c r="AG103" s="734"/>
      <c r="AH103" s="734"/>
      <c r="AI103" s="734"/>
      <c r="AJ103" s="734"/>
      <c r="AK103" s="734"/>
      <c r="AL103" s="734"/>
      <c r="AM103" s="734"/>
      <c r="AN103" s="734"/>
      <c r="AO103" s="734"/>
      <c r="AP103" s="734"/>
      <c r="AQ103" s="734"/>
      <c r="AR103" s="734"/>
      <c r="AS103" s="734"/>
    </row>
    <row r="104" spans="2:45">
      <c r="B104" s="770" t="s">
        <v>14</v>
      </c>
      <c r="C104" s="770"/>
      <c r="D104" s="764">
        <v>31284</v>
      </c>
      <c r="E104" s="764">
        <v>38877</v>
      </c>
      <c r="F104" s="764">
        <v>41199</v>
      </c>
      <c r="G104" s="764">
        <v>34858</v>
      </c>
      <c r="H104" s="765">
        <v>36554.5</v>
      </c>
      <c r="I104" s="792"/>
      <c r="J104" s="764">
        <v>3616</v>
      </c>
      <c r="K104" s="764">
        <v>3713</v>
      </c>
      <c r="L104" s="764">
        <v>3601</v>
      </c>
      <c r="M104" s="764">
        <v>3542</v>
      </c>
      <c r="N104" s="765">
        <v>3618</v>
      </c>
      <c r="O104" s="793"/>
      <c r="P104" s="764">
        <v>34900</v>
      </c>
      <c r="Q104" s="764">
        <v>42590</v>
      </c>
      <c r="R104" s="764">
        <v>44800</v>
      </c>
      <c r="S104" s="764">
        <v>38400</v>
      </c>
      <c r="T104" s="765">
        <v>40172.5</v>
      </c>
      <c r="U104" s="734"/>
      <c r="V104" s="734"/>
      <c r="W104" s="734"/>
      <c r="X104" s="734"/>
      <c r="Y104" s="734"/>
      <c r="Z104" s="734"/>
      <c r="AA104" s="734"/>
      <c r="AB104" s="734"/>
      <c r="AC104" s="734"/>
      <c r="AD104" s="734"/>
      <c r="AE104" s="734"/>
      <c r="AF104" s="734"/>
      <c r="AG104" s="734"/>
      <c r="AH104" s="734"/>
      <c r="AI104" s="734"/>
      <c r="AJ104" s="734"/>
      <c r="AK104" s="734"/>
      <c r="AL104" s="734"/>
      <c r="AM104" s="734"/>
      <c r="AN104" s="734"/>
      <c r="AO104" s="734"/>
      <c r="AP104" s="734"/>
      <c r="AQ104" s="734"/>
      <c r="AR104" s="734"/>
      <c r="AS104" s="734"/>
    </row>
    <row r="105" spans="2:45">
      <c r="B105" s="770" t="s">
        <v>15</v>
      </c>
      <c r="C105" s="770"/>
      <c r="D105" s="764">
        <v>9564</v>
      </c>
      <c r="E105" s="764">
        <v>9594</v>
      </c>
      <c r="F105" s="764">
        <v>9662</v>
      </c>
      <c r="G105" s="764">
        <v>9633</v>
      </c>
      <c r="H105" s="765">
        <v>9613.25</v>
      </c>
      <c r="I105" s="792"/>
      <c r="J105" s="764">
        <v>708</v>
      </c>
      <c r="K105" s="764">
        <v>666</v>
      </c>
      <c r="L105" s="764">
        <v>644</v>
      </c>
      <c r="M105" s="764">
        <v>627</v>
      </c>
      <c r="N105" s="765">
        <v>661.25</v>
      </c>
      <c r="O105" s="793"/>
      <c r="P105" s="764">
        <v>10272</v>
      </c>
      <c r="Q105" s="764">
        <v>10260</v>
      </c>
      <c r="R105" s="764">
        <v>10306</v>
      </c>
      <c r="S105" s="764">
        <v>10260</v>
      </c>
      <c r="T105" s="765">
        <v>10274.5</v>
      </c>
      <c r="U105" s="734"/>
      <c r="V105" s="734"/>
      <c r="W105" s="734"/>
      <c r="X105" s="734"/>
      <c r="Y105" s="734"/>
      <c r="Z105" s="734"/>
      <c r="AA105" s="734"/>
      <c r="AB105" s="734"/>
      <c r="AC105" s="734"/>
      <c r="AD105" s="734"/>
      <c r="AE105" s="734"/>
      <c r="AF105" s="734"/>
      <c r="AG105" s="734"/>
      <c r="AH105" s="734"/>
      <c r="AI105" s="734"/>
      <c r="AJ105" s="734"/>
      <c r="AK105" s="734"/>
      <c r="AL105" s="734"/>
      <c r="AM105" s="734"/>
      <c r="AN105" s="734"/>
      <c r="AO105" s="734"/>
      <c r="AP105" s="734"/>
      <c r="AQ105" s="734"/>
      <c r="AR105" s="734"/>
      <c r="AS105" s="734"/>
    </row>
    <row r="106" spans="2:45">
      <c r="B106" s="770" t="s">
        <v>16</v>
      </c>
      <c r="C106" s="770"/>
      <c r="D106" s="764">
        <v>18489</v>
      </c>
      <c r="E106" s="764">
        <v>18688</v>
      </c>
      <c r="F106" s="764">
        <v>18759</v>
      </c>
      <c r="G106" s="764">
        <v>18913</v>
      </c>
      <c r="H106" s="765">
        <v>18712.25</v>
      </c>
      <c r="I106" s="792"/>
      <c r="J106" s="764">
        <v>844</v>
      </c>
      <c r="K106" s="764">
        <v>853</v>
      </c>
      <c r="L106" s="764">
        <v>858</v>
      </c>
      <c r="M106" s="764">
        <v>863</v>
      </c>
      <c r="N106" s="765">
        <v>854.5</v>
      </c>
      <c r="O106" s="793"/>
      <c r="P106" s="764">
        <v>19333</v>
      </c>
      <c r="Q106" s="764">
        <v>19541</v>
      </c>
      <c r="R106" s="764">
        <v>19616</v>
      </c>
      <c r="S106" s="764">
        <v>19776</v>
      </c>
      <c r="T106" s="765">
        <v>19566.5</v>
      </c>
      <c r="U106" s="734"/>
      <c r="V106" s="734"/>
      <c r="W106" s="734"/>
      <c r="X106" s="734"/>
      <c r="Y106" s="734"/>
      <c r="Z106" s="734"/>
      <c r="AA106" s="734"/>
      <c r="AB106" s="734"/>
      <c r="AC106" s="734"/>
      <c r="AD106" s="734"/>
      <c r="AE106" s="734"/>
      <c r="AF106" s="734"/>
      <c r="AG106" s="734"/>
      <c r="AH106" s="734"/>
      <c r="AI106" s="734"/>
      <c r="AJ106" s="734"/>
      <c r="AK106" s="734"/>
      <c r="AL106" s="734"/>
      <c r="AM106" s="734"/>
      <c r="AN106" s="734"/>
      <c r="AO106" s="734"/>
      <c r="AP106" s="734"/>
      <c r="AQ106" s="734"/>
      <c r="AR106" s="734"/>
      <c r="AS106" s="734"/>
    </row>
    <row r="107" spans="2:45">
      <c r="B107" s="770" t="s">
        <v>17</v>
      </c>
      <c r="C107" s="770"/>
      <c r="D107" s="764">
        <v>1535</v>
      </c>
      <c r="E107" s="764">
        <v>1499</v>
      </c>
      <c r="F107" s="764">
        <v>1499</v>
      </c>
      <c r="G107" s="764">
        <v>1473</v>
      </c>
      <c r="H107" s="765">
        <v>1501.5</v>
      </c>
      <c r="I107" s="792"/>
      <c r="J107" s="764">
        <v>446</v>
      </c>
      <c r="K107" s="764">
        <v>435</v>
      </c>
      <c r="L107" s="764">
        <v>435</v>
      </c>
      <c r="M107" s="764">
        <v>428</v>
      </c>
      <c r="N107" s="765">
        <v>436</v>
      </c>
      <c r="O107" s="793"/>
      <c r="P107" s="764">
        <v>1981</v>
      </c>
      <c r="Q107" s="764">
        <v>1935</v>
      </c>
      <c r="R107" s="764">
        <v>1935</v>
      </c>
      <c r="S107" s="764">
        <v>1900</v>
      </c>
      <c r="T107" s="765">
        <v>1937.75</v>
      </c>
      <c r="U107" s="734"/>
      <c r="V107" s="734"/>
      <c r="W107" s="734"/>
      <c r="X107" s="734"/>
      <c r="Y107" s="734"/>
      <c r="Z107" s="734"/>
      <c r="AA107" s="734"/>
      <c r="AB107" s="734"/>
      <c r="AC107" s="734"/>
      <c r="AD107" s="734"/>
      <c r="AE107" s="734"/>
      <c r="AF107" s="734"/>
      <c r="AG107" s="734"/>
      <c r="AH107" s="734"/>
      <c r="AI107" s="734"/>
      <c r="AJ107" s="734"/>
      <c r="AK107" s="734"/>
      <c r="AL107" s="734"/>
      <c r="AM107" s="734"/>
      <c r="AN107" s="734"/>
      <c r="AO107" s="734"/>
      <c r="AP107" s="734"/>
      <c r="AQ107" s="734"/>
      <c r="AR107" s="734"/>
      <c r="AS107" s="734"/>
    </row>
    <row r="108" spans="2:45">
      <c r="B108" s="770" t="s">
        <v>18</v>
      </c>
      <c r="C108" s="770"/>
      <c r="D108" s="764">
        <v>18704</v>
      </c>
      <c r="E108" s="764">
        <v>18958</v>
      </c>
      <c r="F108" s="764">
        <v>19099</v>
      </c>
      <c r="G108" s="764">
        <v>19567</v>
      </c>
      <c r="H108" s="765">
        <v>19082</v>
      </c>
      <c r="I108" s="792"/>
      <c r="J108" s="764">
        <v>2173</v>
      </c>
      <c r="K108" s="764">
        <v>2204</v>
      </c>
      <c r="L108" s="764">
        <v>2222</v>
      </c>
      <c r="M108" s="764">
        <v>2303</v>
      </c>
      <c r="N108" s="765">
        <v>2225.5</v>
      </c>
      <c r="O108" s="793"/>
      <c r="P108" s="764">
        <v>20877</v>
      </c>
      <c r="Q108" s="764">
        <v>21162</v>
      </c>
      <c r="R108" s="764">
        <v>21321</v>
      </c>
      <c r="S108" s="764">
        <v>21870</v>
      </c>
      <c r="T108" s="765">
        <v>21307.5</v>
      </c>
      <c r="U108" s="734"/>
      <c r="V108" s="734"/>
      <c r="W108" s="734"/>
      <c r="X108" s="734"/>
      <c r="Y108" s="734"/>
      <c r="Z108" s="734"/>
      <c r="AA108" s="734"/>
      <c r="AB108" s="734"/>
      <c r="AC108" s="734"/>
      <c r="AD108" s="734"/>
      <c r="AE108" s="734"/>
      <c r="AF108" s="734"/>
      <c r="AG108" s="734"/>
      <c r="AH108" s="734"/>
      <c r="AI108" s="734"/>
      <c r="AJ108" s="734"/>
      <c r="AK108" s="734"/>
      <c r="AL108" s="734"/>
      <c r="AM108" s="734"/>
      <c r="AN108" s="734"/>
      <c r="AO108" s="734"/>
      <c r="AP108" s="734"/>
      <c r="AQ108" s="734"/>
      <c r="AR108" s="734"/>
      <c r="AS108" s="734"/>
    </row>
    <row r="109" spans="2:45">
      <c r="B109" s="770" t="s">
        <v>20</v>
      </c>
      <c r="C109" s="770"/>
      <c r="D109" s="764">
        <v>7626</v>
      </c>
      <c r="E109" s="764">
        <v>7789</v>
      </c>
      <c r="F109" s="764">
        <v>8155</v>
      </c>
      <c r="G109" s="764">
        <v>7961</v>
      </c>
      <c r="H109" s="765">
        <v>7882.75</v>
      </c>
      <c r="I109" s="792"/>
      <c r="J109" s="764">
        <v>851</v>
      </c>
      <c r="K109" s="764">
        <v>872</v>
      </c>
      <c r="L109" s="764">
        <v>922</v>
      </c>
      <c r="M109" s="764">
        <v>803</v>
      </c>
      <c r="N109" s="765">
        <v>862</v>
      </c>
      <c r="O109" s="793"/>
      <c r="P109" s="764">
        <v>8478</v>
      </c>
      <c r="Q109" s="764">
        <v>8661</v>
      </c>
      <c r="R109" s="764">
        <v>9077</v>
      </c>
      <c r="S109" s="764">
        <v>8764</v>
      </c>
      <c r="T109" s="765">
        <v>8745</v>
      </c>
      <c r="U109" s="734"/>
      <c r="V109" s="734"/>
      <c r="W109" s="734"/>
      <c r="X109" s="734"/>
      <c r="Y109" s="734"/>
      <c r="Z109" s="734"/>
      <c r="AA109" s="734"/>
      <c r="AB109" s="734"/>
      <c r="AC109" s="734"/>
      <c r="AD109" s="734"/>
      <c r="AE109" s="734"/>
      <c r="AF109" s="734"/>
      <c r="AG109" s="734"/>
      <c r="AH109" s="734"/>
      <c r="AI109" s="734"/>
      <c r="AJ109" s="734"/>
      <c r="AK109" s="734"/>
      <c r="AL109" s="734"/>
      <c r="AM109" s="734"/>
      <c r="AN109" s="734"/>
      <c r="AO109" s="734"/>
      <c r="AP109" s="734"/>
      <c r="AQ109" s="734"/>
      <c r="AR109" s="734"/>
      <c r="AS109" s="734"/>
    </row>
    <row r="110" spans="2:45">
      <c r="B110" s="770" t="s">
        <v>21</v>
      </c>
      <c r="C110" s="770"/>
      <c r="D110" s="764">
        <v>36956</v>
      </c>
      <c r="E110" s="764">
        <v>37307</v>
      </c>
      <c r="F110" s="764">
        <v>37869</v>
      </c>
      <c r="G110" s="764">
        <v>38197</v>
      </c>
      <c r="H110" s="765">
        <v>37582.25</v>
      </c>
      <c r="I110" s="792"/>
      <c r="J110" s="764">
        <v>0</v>
      </c>
      <c r="K110" s="764">
        <v>0</v>
      </c>
      <c r="L110" s="764">
        <v>0</v>
      </c>
      <c r="M110" s="764">
        <v>0</v>
      </c>
      <c r="N110" s="765">
        <v>0</v>
      </c>
      <c r="O110" s="793"/>
      <c r="P110" s="764">
        <v>36956</v>
      </c>
      <c r="Q110" s="764">
        <v>37307</v>
      </c>
      <c r="R110" s="764">
        <v>37869</v>
      </c>
      <c r="S110" s="764">
        <v>38197</v>
      </c>
      <c r="T110" s="765">
        <v>37582.25</v>
      </c>
      <c r="U110" s="734"/>
      <c r="V110" s="734"/>
      <c r="W110" s="734"/>
      <c r="X110" s="734"/>
      <c r="Y110" s="734"/>
      <c r="Z110" s="734"/>
      <c r="AA110" s="734"/>
      <c r="AB110" s="734"/>
      <c r="AC110" s="734"/>
      <c r="AD110" s="734"/>
      <c r="AE110" s="734"/>
      <c r="AF110" s="734"/>
      <c r="AG110" s="734"/>
      <c r="AH110" s="734"/>
      <c r="AI110" s="734"/>
      <c r="AJ110" s="734"/>
      <c r="AK110" s="734"/>
      <c r="AL110" s="734"/>
      <c r="AM110" s="734"/>
      <c r="AN110" s="734"/>
      <c r="AO110" s="734"/>
      <c r="AP110" s="734"/>
      <c r="AQ110" s="734"/>
      <c r="AR110" s="734"/>
      <c r="AS110" s="734"/>
    </row>
    <row r="111" spans="2:45">
      <c r="B111" s="770" t="s">
        <v>22</v>
      </c>
      <c r="C111" s="770"/>
      <c r="D111" s="764">
        <v>24293</v>
      </c>
      <c r="E111" s="764">
        <v>24500</v>
      </c>
      <c r="F111" s="764">
        <v>22125</v>
      </c>
      <c r="G111" s="764">
        <v>24663</v>
      </c>
      <c r="H111" s="765">
        <v>23895.25</v>
      </c>
      <c r="I111" s="792"/>
      <c r="J111" s="764">
        <v>1307</v>
      </c>
      <c r="K111" s="764">
        <v>1352</v>
      </c>
      <c r="L111" s="764">
        <v>1359</v>
      </c>
      <c r="M111" s="764">
        <v>1441</v>
      </c>
      <c r="N111" s="765">
        <v>1364.75</v>
      </c>
      <c r="O111" s="793"/>
      <c r="P111" s="764">
        <v>25600</v>
      </c>
      <c r="Q111" s="764">
        <v>25852</v>
      </c>
      <c r="R111" s="764">
        <v>23484</v>
      </c>
      <c r="S111" s="764">
        <v>26104</v>
      </c>
      <c r="T111" s="765">
        <v>25260</v>
      </c>
      <c r="U111" s="734"/>
      <c r="V111" s="734"/>
      <c r="W111" s="734"/>
      <c r="X111" s="734"/>
      <c r="Y111" s="734"/>
      <c r="Z111" s="734"/>
      <c r="AA111" s="734"/>
      <c r="AB111" s="734"/>
      <c r="AC111" s="734"/>
      <c r="AD111" s="734"/>
      <c r="AE111" s="734"/>
      <c r="AF111" s="734"/>
      <c r="AG111" s="734"/>
      <c r="AH111" s="734"/>
      <c r="AI111" s="734"/>
      <c r="AJ111" s="734"/>
      <c r="AK111" s="734"/>
      <c r="AL111" s="734"/>
      <c r="AM111" s="734"/>
      <c r="AN111" s="734"/>
      <c r="AO111" s="734"/>
      <c r="AP111" s="734"/>
      <c r="AQ111" s="734"/>
      <c r="AR111" s="734"/>
      <c r="AS111" s="734"/>
    </row>
    <row r="112" spans="2:45">
      <c r="B112" s="770" t="s">
        <v>100</v>
      </c>
      <c r="C112" s="770"/>
      <c r="D112" s="764">
        <v>14212</v>
      </c>
      <c r="E112" s="764">
        <v>14436</v>
      </c>
      <c r="F112" s="764">
        <v>14459</v>
      </c>
      <c r="G112" s="764">
        <v>14426</v>
      </c>
      <c r="H112" s="765">
        <v>14383.25</v>
      </c>
      <c r="I112" s="792"/>
      <c r="J112" s="764">
        <v>2286</v>
      </c>
      <c r="K112" s="764">
        <v>2276</v>
      </c>
      <c r="L112" s="764">
        <v>2278</v>
      </c>
      <c r="M112" s="764">
        <v>2281</v>
      </c>
      <c r="N112" s="765">
        <v>2280.25</v>
      </c>
      <c r="O112" s="793"/>
      <c r="P112" s="764">
        <v>16498</v>
      </c>
      <c r="Q112" s="764">
        <v>16712</v>
      </c>
      <c r="R112" s="764">
        <v>16737</v>
      </c>
      <c r="S112" s="764">
        <v>16707</v>
      </c>
      <c r="T112" s="765">
        <v>16663.5</v>
      </c>
      <c r="U112" s="734"/>
      <c r="V112" s="734"/>
      <c r="W112" s="734"/>
      <c r="X112" s="734"/>
      <c r="Y112" s="734"/>
      <c r="Z112" s="734"/>
      <c r="AA112" s="734"/>
      <c r="AB112" s="734"/>
      <c r="AC112" s="734"/>
      <c r="AD112" s="734"/>
      <c r="AE112" s="734"/>
      <c r="AF112" s="734"/>
      <c r="AG112" s="734"/>
      <c r="AH112" s="734"/>
      <c r="AI112" s="734"/>
      <c r="AJ112" s="734"/>
      <c r="AK112" s="734"/>
      <c r="AL112" s="734"/>
      <c r="AM112" s="734"/>
      <c r="AN112" s="734"/>
      <c r="AO112" s="734"/>
      <c r="AP112" s="734"/>
      <c r="AQ112" s="734"/>
      <c r="AR112" s="734"/>
      <c r="AS112" s="734"/>
    </row>
    <row r="113" spans="2:45">
      <c r="B113" s="770" t="s">
        <v>101</v>
      </c>
      <c r="C113" s="770"/>
      <c r="D113" s="764">
        <v>4534</v>
      </c>
      <c r="E113" s="764">
        <v>4402</v>
      </c>
      <c r="F113" s="764">
        <v>4763</v>
      </c>
      <c r="G113" s="764">
        <v>4618</v>
      </c>
      <c r="H113" s="765">
        <v>4579.25</v>
      </c>
      <c r="I113" s="792"/>
      <c r="J113" s="764">
        <v>1142</v>
      </c>
      <c r="K113" s="764">
        <v>1111</v>
      </c>
      <c r="L113" s="764">
        <v>1203</v>
      </c>
      <c r="M113" s="764">
        <v>1166</v>
      </c>
      <c r="N113" s="765">
        <v>1155.5</v>
      </c>
      <c r="O113" s="793"/>
      <c r="P113" s="764">
        <v>5677</v>
      </c>
      <c r="Q113" s="764">
        <v>5513</v>
      </c>
      <c r="R113" s="764">
        <v>5966</v>
      </c>
      <c r="S113" s="764">
        <v>5784</v>
      </c>
      <c r="T113" s="765">
        <v>5735</v>
      </c>
      <c r="U113" s="740"/>
      <c r="V113" s="740"/>
      <c r="W113" s="740"/>
      <c r="X113" s="740"/>
      <c r="Y113" s="740"/>
      <c r="Z113" s="740"/>
      <c r="AA113" s="740"/>
      <c r="AB113" s="740"/>
      <c r="AC113" s="740"/>
      <c r="AD113" s="740"/>
      <c r="AE113" s="740"/>
      <c r="AF113" s="740"/>
      <c r="AG113" s="740"/>
      <c r="AH113" s="740"/>
      <c r="AI113" s="740"/>
      <c r="AJ113" s="740"/>
      <c r="AK113" s="740"/>
      <c r="AL113" s="740"/>
      <c r="AM113" s="740"/>
      <c r="AN113" s="740"/>
      <c r="AO113" s="740"/>
      <c r="AP113" s="740"/>
      <c r="AQ113" s="740"/>
      <c r="AR113" s="740"/>
      <c r="AS113" s="740"/>
    </row>
    <row r="114" spans="2:45">
      <c r="B114" s="770" t="s">
        <v>102</v>
      </c>
      <c r="C114" s="770"/>
      <c r="D114" s="764">
        <v>6314</v>
      </c>
      <c r="E114" s="764">
        <v>6320</v>
      </c>
      <c r="F114" s="764">
        <v>6282</v>
      </c>
      <c r="G114" s="764">
        <v>6346</v>
      </c>
      <c r="H114" s="765">
        <v>6315.5</v>
      </c>
      <c r="I114" s="792"/>
      <c r="J114" s="764">
        <v>3332</v>
      </c>
      <c r="K114" s="764">
        <v>3340</v>
      </c>
      <c r="L114" s="764">
        <v>3297</v>
      </c>
      <c r="M114" s="764">
        <v>3344</v>
      </c>
      <c r="N114" s="765">
        <v>3328.25</v>
      </c>
      <c r="O114" s="793"/>
      <c r="P114" s="764">
        <v>9646</v>
      </c>
      <c r="Q114" s="764">
        <v>9660</v>
      </c>
      <c r="R114" s="764">
        <v>9578</v>
      </c>
      <c r="S114" s="764">
        <v>9690</v>
      </c>
      <c r="T114" s="765">
        <v>9643.5</v>
      </c>
      <c r="U114" s="740"/>
      <c r="V114" s="740"/>
      <c r="W114" s="740"/>
      <c r="X114" s="740"/>
      <c r="Y114" s="740"/>
      <c r="Z114" s="740"/>
      <c r="AA114" s="740"/>
      <c r="AB114" s="740"/>
      <c r="AC114" s="740"/>
      <c r="AD114" s="740"/>
      <c r="AE114" s="740"/>
      <c r="AF114" s="740"/>
      <c r="AG114" s="740"/>
      <c r="AH114" s="740"/>
      <c r="AI114" s="740"/>
      <c r="AJ114" s="740"/>
      <c r="AK114" s="740"/>
      <c r="AL114" s="740"/>
      <c r="AM114" s="740"/>
      <c r="AN114" s="740"/>
      <c r="AO114" s="740"/>
      <c r="AP114" s="740"/>
      <c r="AQ114" s="740"/>
      <c r="AR114" s="740"/>
      <c r="AS114" s="740"/>
    </row>
    <row r="115" spans="2:45">
      <c r="B115" s="812" t="s">
        <v>103</v>
      </c>
      <c r="C115" s="812"/>
      <c r="D115" s="764">
        <v>26310</v>
      </c>
      <c r="E115" s="764">
        <v>26350</v>
      </c>
      <c r="F115" s="764">
        <v>26170</v>
      </c>
      <c r="G115" s="764">
        <v>25910</v>
      </c>
      <c r="H115" s="765">
        <v>26185</v>
      </c>
      <c r="I115" s="801"/>
      <c r="J115" s="764">
        <v>0</v>
      </c>
      <c r="K115" s="764">
        <v>0</v>
      </c>
      <c r="L115" s="764">
        <v>0</v>
      </c>
      <c r="M115" s="764">
        <v>0</v>
      </c>
      <c r="N115" s="765">
        <v>0</v>
      </c>
      <c r="O115" s="802"/>
      <c r="P115" s="764">
        <v>26310</v>
      </c>
      <c r="Q115" s="764">
        <v>26350</v>
      </c>
      <c r="R115" s="764">
        <v>26170</v>
      </c>
      <c r="S115" s="764">
        <v>25910</v>
      </c>
      <c r="T115" s="765">
        <v>26185</v>
      </c>
      <c r="U115" s="740"/>
      <c r="V115" s="740"/>
      <c r="W115" s="740"/>
      <c r="X115" s="740"/>
      <c r="Y115" s="740"/>
      <c r="Z115" s="740"/>
      <c r="AA115" s="740"/>
      <c r="AB115" s="740"/>
      <c r="AC115" s="740"/>
      <c r="AD115" s="740"/>
      <c r="AE115" s="740"/>
      <c r="AF115" s="740"/>
      <c r="AG115" s="740"/>
      <c r="AH115" s="740"/>
      <c r="AI115" s="740"/>
      <c r="AJ115" s="740"/>
      <c r="AK115" s="740"/>
      <c r="AL115" s="740"/>
      <c r="AM115" s="740"/>
      <c r="AN115" s="740"/>
      <c r="AO115" s="740"/>
      <c r="AP115" s="740"/>
      <c r="AQ115" s="740"/>
      <c r="AR115" s="740"/>
      <c r="AS115" s="740"/>
    </row>
    <row r="116" spans="2:45">
      <c r="B116" s="779"/>
      <c r="C116" s="779"/>
      <c r="D116" s="780"/>
      <c r="E116" s="780"/>
      <c r="F116" s="780"/>
      <c r="G116" s="780"/>
      <c r="H116" s="794"/>
      <c r="I116" s="795"/>
      <c r="J116" s="780"/>
      <c r="K116" s="780"/>
      <c r="L116" s="780"/>
      <c r="M116" s="780"/>
      <c r="N116" s="794"/>
      <c r="O116" s="796"/>
      <c r="P116" s="780"/>
      <c r="Q116" s="780"/>
      <c r="R116" s="780"/>
      <c r="S116" s="780"/>
      <c r="T116" s="780"/>
      <c r="U116" s="740"/>
      <c r="V116" s="740"/>
      <c r="W116" s="740"/>
      <c r="X116" s="740"/>
      <c r="Y116" s="740"/>
      <c r="Z116" s="740"/>
      <c r="AA116" s="740"/>
      <c r="AB116" s="740"/>
      <c r="AC116" s="740"/>
      <c r="AD116" s="740"/>
      <c r="AE116" s="740"/>
      <c r="AF116" s="740"/>
      <c r="AG116" s="740"/>
      <c r="AH116" s="740"/>
      <c r="AI116" s="740"/>
      <c r="AJ116" s="740"/>
      <c r="AK116" s="740"/>
      <c r="AL116" s="740"/>
      <c r="AM116" s="740"/>
      <c r="AN116" s="740"/>
      <c r="AO116" s="740"/>
      <c r="AP116" s="740"/>
      <c r="AQ116" s="740"/>
      <c r="AR116" s="740"/>
      <c r="AS116" s="740"/>
    </row>
    <row r="117" spans="2:45">
      <c r="B117" s="822">
        <v>2010</v>
      </c>
      <c r="C117" s="781"/>
      <c r="D117" s="781">
        <v>344023</v>
      </c>
      <c r="E117" s="781">
        <v>354573</v>
      </c>
      <c r="F117" s="781">
        <v>355944</v>
      </c>
      <c r="G117" s="781">
        <v>353202</v>
      </c>
      <c r="H117" s="781">
        <v>351935.5</v>
      </c>
      <c r="I117" s="781">
        <v>0</v>
      </c>
      <c r="J117" s="781">
        <v>49034</v>
      </c>
      <c r="K117" s="781">
        <v>49683</v>
      </c>
      <c r="L117" s="781">
        <v>49743</v>
      </c>
      <c r="M117" s="781">
        <v>48910</v>
      </c>
      <c r="N117" s="781">
        <v>49342.5</v>
      </c>
      <c r="O117" s="781">
        <v>0</v>
      </c>
      <c r="P117" s="781">
        <v>393058</v>
      </c>
      <c r="Q117" s="781">
        <v>404257</v>
      </c>
      <c r="R117" s="781">
        <v>405686</v>
      </c>
      <c r="S117" s="781">
        <v>402117</v>
      </c>
      <c r="T117" s="781">
        <v>401279.5</v>
      </c>
      <c r="U117" s="766"/>
      <c r="V117" s="740"/>
      <c r="W117" s="740"/>
      <c r="X117" s="740"/>
      <c r="Y117" s="740"/>
      <c r="Z117" s="740"/>
      <c r="AA117" s="740"/>
      <c r="AB117" s="740"/>
      <c r="AC117" s="740"/>
      <c r="AD117" s="740"/>
      <c r="AE117" s="740"/>
      <c r="AF117" s="740"/>
      <c r="AG117" s="740"/>
      <c r="AH117" s="740"/>
      <c r="AI117" s="740"/>
      <c r="AJ117" s="740"/>
      <c r="AK117" s="740"/>
      <c r="AL117" s="740"/>
      <c r="AM117" s="740"/>
      <c r="AN117" s="740"/>
      <c r="AO117" s="740"/>
      <c r="AP117" s="740"/>
      <c r="AQ117" s="740"/>
      <c r="AR117" s="740"/>
      <c r="AS117" s="740"/>
    </row>
    <row r="118" spans="2:45">
      <c r="B118" s="763" t="s">
        <v>3</v>
      </c>
      <c r="C118" s="771"/>
      <c r="D118" s="764">
        <v>5533</v>
      </c>
      <c r="E118" s="764">
        <v>5740</v>
      </c>
      <c r="F118" s="764">
        <v>5698</v>
      </c>
      <c r="G118" s="764">
        <v>5634</v>
      </c>
      <c r="H118" s="765">
        <v>5651.25</v>
      </c>
      <c r="I118" s="792"/>
      <c r="J118" s="764">
        <v>12792</v>
      </c>
      <c r="K118" s="764">
        <v>13394</v>
      </c>
      <c r="L118" s="764">
        <v>13297</v>
      </c>
      <c r="M118" s="764">
        <v>13121</v>
      </c>
      <c r="N118" s="765">
        <v>13151</v>
      </c>
      <c r="O118" s="793"/>
      <c r="P118" s="764">
        <v>18325</v>
      </c>
      <c r="Q118" s="764">
        <v>19134</v>
      </c>
      <c r="R118" s="764">
        <v>18995</v>
      </c>
      <c r="S118" s="764">
        <v>18755</v>
      </c>
      <c r="T118" s="765">
        <v>18802.25</v>
      </c>
      <c r="U118" s="740"/>
      <c r="V118" s="740"/>
      <c r="W118" s="740"/>
      <c r="X118" s="740"/>
      <c r="Y118" s="740"/>
      <c r="Z118" s="740"/>
      <c r="AA118" s="740"/>
      <c r="AB118" s="740"/>
      <c r="AC118" s="740"/>
      <c r="AD118" s="740"/>
      <c r="AE118" s="740"/>
      <c r="AF118" s="740"/>
      <c r="AG118" s="740"/>
      <c r="AH118" s="740"/>
      <c r="AI118" s="740"/>
      <c r="AJ118" s="740"/>
      <c r="AK118" s="740"/>
      <c r="AL118" s="740"/>
      <c r="AM118" s="740"/>
      <c r="AN118" s="740"/>
      <c r="AO118" s="740"/>
      <c r="AP118" s="740"/>
      <c r="AQ118" s="740"/>
      <c r="AR118" s="740"/>
      <c r="AS118" s="740"/>
    </row>
    <row r="119" spans="2:45">
      <c r="B119" s="770" t="s">
        <v>4</v>
      </c>
      <c r="C119" s="770"/>
      <c r="D119" s="764">
        <v>553</v>
      </c>
      <c r="E119" s="764">
        <v>553</v>
      </c>
      <c r="F119" s="764">
        <v>590</v>
      </c>
      <c r="G119" s="764">
        <v>602</v>
      </c>
      <c r="H119" s="765">
        <v>574.5</v>
      </c>
      <c r="I119" s="792"/>
      <c r="J119" s="764">
        <v>18</v>
      </c>
      <c r="K119" s="764">
        <v>18</v>
      </c>
      <c r="L119" s="764">
        <v>20</v>
      </c>
      <c r="M119" s="764">
        <v>20</v>
      </c>
      <c r="N119" s="765">
        <v>19</v>
      </c>
      <c r="O119" s="793"/>
      <c r="P119" s="764">
        <v>572</v>
      </c>
      <c r="Q119" s="764">
        <v>572</v>
      </c>
      <c r="R119" s="764">
        <v>610</v>
      </c>
      <c r="S119" s="764">
        <v>621</v>
      </c>
      <c r="T119" s="765">
        <v>593.75</v>
      </c>
      <c r="U119" s="749"/>
      <c r="V119" s="766"/>
      <c r="W119" s="766"/>
      <c r="X119" s="766"/>
      <c r="Y119" s="766"/>
      <c r="Z119" s="766"/>
      <c r="AA119" s="766"/>
      <c r="AB119" s="766"/>
      <c r="AC119" s="766"/>
      <c r="AD119" s="766"/>
      <c r="AE119" s="766"/>
      <c r="AF119" s="766"/>
      <c r="AG119" s="766"/>
      <c r="AH119" s="766"/>
      <c r="AI119" s="766"/>
      <c r="AJ119" s="766"/>
      <c r="AK119" s="766"/>
      <c r="AL119" s="766"/>
      <c r="AM119" s="766"/>
      <c r="AN119" s="766"/>
      <c r="AO119" s="766"/>
      <c r="AP119" s="766"/>
      <c r="AQ119" s="766"/>
      <c r="AR119" s="766"/>
      <c r="AS119" s="766"/>
    </row>
    <row r="120" spans="2:45">
      <c r="B120" s="770" t="s">
        <v>5</v>
      </c>
      <c r="C120" s="770"/>
      <c r="D120" s="764">
        <v>33633</v>
      </c>
      <c r="E120" s="764">
        <v>33350</v>
      </c>
      <c r="F120" s="764">
        <v>32798</v>
      </c>
      <c r="G120" s="764">
        <v>33139</v>
      </c>
      <c r="H120" s="765">
        <v>33230</v>
      </c>
      <c r="I120" s="792"/>
      <c r="J120" s="764">
        <v>3420</v>
      </c>
      <c r="K120" s="764">
        <v>3296</v>
      </c>
      <c r="L120" s="764">
        <v>3132</v>
      </c>
      <c r="M120" s="764">
        <v>3006</v>
      </c>
      <c r="N120" s="765">
        <v>3213.5</v>
      </c>
      <c r="O120" s="793"/>
      <c r="P120" s="764">
        <v>37053</v>
      </c>
      <c r="Q120" s="764">
        <v>36646</v>
      </c>
      <c r="R120" s="764">
        <v>35930</v>
      </c>
      <c r="S120" s="764">
        <v>36145</v>
      </c>
      <c r="T120" s="765">
        <v>36443.5</v>
      </c>
      <c r="U120" s="740"/>
      <c r="V120" s="740"/>
      <c r="W120" s="740"/>
      <c r="X120" s="740"/>
      <c r="Y120" s="740"/>
      <c r="Z120" s="740"/>
      <c r="AA120" s="740"/>
      <c r="AB120" s="740"/>
      <c r="AC120" s="740"/>
      <c r="AD120" s="740"/>
      <c r="AE120" s="740"/>
      <c r="AF120" s="740"/>
      <c r="AG120" s="740"/>
      <c r="AH120" s="740"/>
      <c r="AI120" s="740"/>
      <c r="AJ120" s="740"/>
      <c r="AK120" s="740"/>
      <c r="AL120" s="740"/>
      <c r="AM120" s="740"/>
      <c r="AN120" s="740"/>
      <c r="AO120" s="740"/>
      <c r="AP120" s="740"/>
      <c r="AQ120" s="740"/>
      <c r="AR120" s="740"/>
      <c r="AS120" s="740"/>
    </row>
    <row r="121" spans="2:45">
      <c r="B121" s="770" t="s">
        <v>7</v>
      </c>
      <c r="C121" s="770"/>
      <c r="D121" s="764">
        <v>1626</v>
      </c>
      <c r="E121" s="764">
        <v>1647</v>
      </c>
      <c r="F121" s="764">
        <v>1626</v>
      </c>
      <c r="G121" s="764">
        <v>1636</v>
      </c>
      <c r="H121" s="765">
        <v>1633.75</v>
      </c>
      <c r="I121" s="792"/>
      <c r="J121" s="764">
        <v>1</v>
      </c>
      <c r="K121" s="764">
        <v>1</v>
      </c>
      <c r="L121" s="764">
        <v>1</v>
      </c>
      <c r="M121" s="764">
        <v>1</v>
      </c>
      <c r="N121" s="765">
        <v>1</v>
      </c>
      <c r="O121" s="793"/>
      <c r="P121" s="764">
        <v>1627</v>
      </c>
      <c r="Q121" s="764">
        <v>1647</v>
      </c>
      <c r="R121" s="764">
        <v>1627</v>
      </c>
      <c r="S121" s="764">
        <v>1637</v>
      </c>
      <c r="T121" s="765">
        <v>1634.5</v>
      </c>
      <c r="U121" s="740"/>
      <c r="V121" s="740"/>
      <c r="W121" s="740"/>
      <c r="X121" s="740"/>
      <c r="Y121" s="740"/>
      <c r="Z121" s="740"/>
      <c r="AA121" s="740"/>
      <c r="AB121" s="740"/>
      <c r="AC121" s="740"/>
      <c r="AD121" s="740"/>
      <c r="AE121" s="740"/>
      <c r="AF121" s="740"/>
      <c r="AG121" s="740"/>
      <c r="AH121" s="740"/>
      <c r="AI121" s="740"/>
      <c r="AJ121" s="740"/>
      <c r="AK121" s="740"/>
      <c r="AL121" s="740"/>
      <c r="AM121" s="740"/>
      <c r="AN121" s="740"/>
      <c r="AO121" s="740"/>
      <c r="AP121" s="740"/>
      <c r="AQ121" s="740"/>
      <c r="AR121" s="740"/>
      <c r="AS121" s="740"/>
    </row>
    <row r="122" spans="2:45">
      <c r="B122" s="770" t="s">
        <v>9</v>
      </c>
      <c r="C122" s="770"/>
      <c r="D122" s="764">
        <v>2311</v>
      </c>
      <c r="E122" s="764">
        <v>2483</v>
      </c>
      <c r="F122" s="764">
        <v>2385</v>
      </c>
      <c r="G122" s="764">
        <v>2417</v>
      </c>
      <c r="H122" s="765">
        <v>2399</v>
      </c>
      <c r="I122" s="792"/>
      <c r="J122" s="764">
        <v>47</v>
      </c>
      <c r="K122" s="764">
        <v>51</v>
      </c>
      <c r="L122" s="764">
        <v>49</v>
      </c>
      <c r="M122" s="764">
        <v>50</v>
      </c>
      <c r="N122" s="765">
        <v>49.25</v>
      </c>
      <c r="O122" s="793"/>
      <c r="P122" s="764">
        <v>2358</v>
      </c>
      <c r="Q122" s="764">
        <v>2534</v>
      </c>
      <c r="R122" s="764">
        <v>2434</v>
      </c>
      <c r="S122" s="764">
        <v>2468</v>
      </c>
      <c r="T122" s="765">
        <v>2448.5</v>
      </c>
      <c r="U122" s="740"/>
      <c r="V122" s="740"/>
      <c r="W122" s="740"/>
      <c r="X122" s="740"/>
      <c r="Y122" s="740"/>
      <c r="Z122" s="740"/>
      <c r="AA122" s="740"/>
      <c r="AB122" s="740"/>
      <c r="AC122" s="740"/>
      <c r="AD122" s="740"/>
      <c r="AE122" s="740"/>
      <c r="AF122" s="740"/>
      <c r="AG122" s="740"/>
      <c r="AH122" s="740"/>
      <c r="AI122" s="740"/>
      <c r="AJ122" s="740"/>
      <c r="AK122" s="740"/>
      <c r="AL122" s="740"/>
      <c r="AM122" s="740"/>
      <c r="AN122" s="740"/>
      <c r="AO122" s="740"/>
      <c r="AP122" s="740"/>
      <c r="AQ122" s="740"/>
      <c r="AR122" s="740"/>
      <c r="AS122" s="740"/>
    </row>
    <row r="123" spans="2:45">
      <c r="B123" s="770" t="s">
        <v>10</v>
      </c>
      <c r="C123" s="770"/>
      <c r="D123" s="764">
        <v>33275</v>
      </c>
      <c r="E123" s="764">
        <v>33915</v>
      </c>
      <c r="F123" s="764">
        <v>33624</v>
      </c>
      <c r="G123" s="764">
        <v>33081</v>
      </c>
      <c r="H123" s="765">
        <v>33473.75</v>
      </c>
      <c r="I123" s="792"/>
      <c r="J123" s="764">
        <v>5592</v>
      </c>
      <c r="K123" s="764">
        <v>5598</v>
      </c>
      <c r="L123" s="764">
        <v>5539</v>
      </c>
      <c r="M123" s="764">
        <v>5432</v>
      </c>
      <c r="N123" s="765">
        <v>5540.25</v>
      </c>
      <c r="O123" s="793"/>
      <c r="P123" s="764">
        <v>38867</v>
      </c>
      <c r="Q123" s="764">
        <v>39513</v>
      </c>
      <c r="R123" s="764">
        <v>39163</v>
      </c>
      <c r="S123" s="764">
        <v>38513</v>
      </c>
      <c r="T123" s="765">
        <v>39014</v>
      </c>
      <c r="U123" s="740"/>
      <c r="V123" s="740"/>
      <c r="W123" s="740"/>
      <c r="X123" s="740"/>
      <c r="Y123" s="740"/>
      <c r="Z123" s="740"/>
      <c r="AA123" s="740"/>
      <c r="AB123" s="740"/>
      <c r="AC123" s="740"/>
      <c r="AD123" s="740"/>
      <c r="AE123" s="740"/>
      <c r="AF123" s="740"/>
      <c r="AG123" s="740"/>
      <c r="AH123" s="740"/>
      <c r="AI123" s="740"/>
      <c r="AJ123" s="740"/>
      <c r="AK123" s="740"/>
      <c r="AL123" s="740"/>
      <c r="AM123" s="740"/>
      <c r="AN123" s="740"/>
      <c r="AO123" s="740"/>
      <c r="AP123" s="740"/>
      <c r="AQ123" s="740"/>
      <c r="AR123" s="740"/>
      <c r="AS123" s="740"/>
    </row>
    <row r="124" spans="2:45">
      <c r="B124" s="770" t="s">
        <v>12</v>
      </c>
      <c r="C124" s="770"/>
      <c r="D124" s="764">
        <v>59319</v>
      </c>
      <c r="E124" s="764">
        <v>59448</v>
      </c>
      <c r="F124" s="764">
        <v>59684</v>
      </c>
      <c r="G124" s="764">
        <v>59851</v>
      </c>
      <c r="H124" s="765">
        <v>59575.5</v>
      </c>
      <c r="I124" s="792"/>
      <c r="J124" s="764">
        <v>8525</v>
      </c>
      <c r="K124" s="764">
        <v>8381</v>
      </c>
      <c r="L124" s="764">
        <v>8432</v>
      </c>
      <c r="M124" s="764">
        <v>8257</v>
      </c>
      <c r="N124" s="765">
        <v>8398.75</v>
      </c>
      <c r="O124" s="793"/>
      <c r="P124" s="764">
        <v>67844</v>
      </c>
      <c r="Q124" s="764">
        <v>67829</v>
      </c>
      <c r="R124" s="764">
        <v>68116</v>
      </c>
      <c r="S124" s="764">
        <v>68109</v>
      </c>
      <c r="T124" s="765">
        <v>67974.5</v>
      </c>
      <c r="U124" s="740"/>
      <c r="V124" s="740"/>
      <c r="W124" s="740"/>
      <c r="X124" s="740"/>
      <c r="Y124" s="740"/>
      <c r="Z124" s="740"/>
      <c r="AA124" s="740"/>
      <c r="AB124" s="740"/>
      <c r="AC124" s="740"/>
      <c r="AD124" s="740"/>
      <c r="AE124" s="740"/>
      <c r="AF124" s="740"/>
      <c r="AG124" s="740"/>
      <c r="AH124" s="740"/>
      <c r="AI124" s="740"/>
      <c r="AJ124" s="740"/>
      <c r="AK124" s="740"/>
      <c r="AL124" s="740"/>
      <c r="AM124" s="740"/>
      <c r="AN124" s="740"/>
      <c r="AO124" s="740"/>
      <c r="AP124" s="740"/>
      <c r="AQ124" s="740"/>
      <c r="AR124" s="740"/>
      <c r="AS124" s="740"/>
    </row>
    <row r="125" spans="2:45">
      <c r="B125" s="770" t="s">
        <v>13</v>
      </c>
      <c r="C125" s="770"/>
      <c r="D125" s="764">
        <v>14983</v>
      </c>
      <c r="E125" s="764">
        <v>16511</v>
      </c>
      <c r="F125" s="764">
        <v>17155</v>
      </c>
      <c r="G125" s="764">
        <v>15808</v>
      </c>
      <c r="H125" s="765">
        <v>16114.25</v>
      </c>
      <c r="I125" s="792"/>
      <c r="J125" s="764">
        <v>1927</v>
      </c>
      <c r="K125" s="764">
        <v>2104</v>
      </c>
      <c r="L125" s="764">
        <v>2157</v>
      </c>
      <c r="M125" s="764">
        <v>2016</v>
      </c>
      <c r="N125" s="765">
        <v>2051</v>
      </c>
      <c r="O125" s="793"/>
      <c r="P125" s="764">
        <v>16910</v>
      </c>
      <c r="Q125" s="764">
        <v>18615</v>
      </c>
      <c r="R125" s="764">
        <v>19312</v>
      </c>
      <c r="S125" s="764">
        <v>17825</v>
      </c>
      <c r="T125" s="765">
        <v>18165.5</v>
      </c>
      <c r="U125" s="740"/>
      <c r="V125" s="740"/>
      <c r="W125" s="740"/>
      <c r="X125" s="740"/>
      <c r="Y125" s="740"/>
      <c r="Z125" s="740"/>
      <c r="AA125" s="740"/>
      <c r="AB125" s="740"/>
      <c r="AC125" s="740"/>
      <c r="AD125" s="740"/>
      <c r="AE125" s="740"/>
      <c r="AF125" s="740"/>
      <c r="AG125" s="740"/>
      <c r="AH125" s="740"/>
      <c r="AI125" s="740"/>
      <c r="AJ125" s="740"/>
      <c r="AK125" s="740"/>
      <c r="AL125" s="740"/>
      <c r="AM125" s="740"/>
      <c r="AN125" s="740"/>
      <c r="AO125" s="740"/>
      <c r="AP125" s="740"/>
      <c r="AQ125" s="740"/>
      <c r="AR125" s="740"/>
      <c r="AS125" s="740"/>
    </row>
    <row r="126" spans="2:45">
      <c r="B126" s="770" t="s">
        <v>14</v>
      </c>
      <c r="C126" s="770"/>
      <c r="D126" s="764">
        <v>30877</v>
      </c>
      <c r="E126" s="764">
        <v>37480</v>
      </c>
      <c r="F126" s="764">
        <v>39219</v>
      </c>
      <c r="G126" s="764">
        <v>34071</v>
      </c>
      <c r="H126" s="765">
        <v>35411.75</v>
      </c>
      <c r="I126" s="792"/>
      <c r="J126" s="764">
        <v>3623</v>
      </c>
      <c r="K126" s="764">
        <v>3720</v>
      </c>
      <c r="L126" s="764">
        <v>3781</v>
      </c>
      <c r="M126" s="764">
        <v>3704</v>
      </c>
      <c r="N126" s="765">
        <v>3707</v>
      </c>
      <c r="O126" s="793"/>
      <c r="P126" s="764">
        <v>34500</v>
      </c>
      <c r="Q126" s="764">
        <v>41200</v>
      </c>
      <c r="R126" s="764">
        <v>43000</v>
      </c>
      <c r="S126" s="764">
        <v>37775</v>
      </c>
      <c r="T126" s="765">
        <v>39118.75</v>
      </c>
      <c r="U126" s="740"/>
      <c r="V126" s="740"/>
      <c r="W126" s="740"/>
      <c r="X126" s="740"/>
      <c r="Y126" s="740"/>
      <c r="Z126" s="740"/>
      <c r="AA126" s="740"/>
      <c r="AB126" s="740"/>
      <c r="AC126" s="740"/>
      <c r="AD126" s="740"/>
      <c r="AE126" s="740"/>
      <c r="AF126" s="740"/>
      <c r="AG126" s="740"/>
      <c r="AH126" s="740"/>
      <c r="AI126" s="740"/>
      <c r="AJ126" s="740"/>
      <c r="AK126" s="740"/>
      <c r="AL126" s="740"/>
      <c r="AM126" s="740"/>
      <c r="AN126" s="740"/>
      <c r="AO126" s="740"/>
      <c r="AP126" s="740"/>
      <c r="AQ126" s="740"/>
      <c r="AR126" s="740"/>
      <c r="AS126" s="740"/>
    </row>
    <row r="127" spans="2:45">
      <c r="B127" s="770" t="s">
        <v>15</v>
      </c>
      <c r="C127" s="770"/>
      <c r="D127" s="764">
        <v>9020</v>
      </c>
      <c r="E127" s="764">
        <v>8948</v>
      </c>
      <c r="F127" s="764">
        <v>9258</v>
      </c>
      <c r="G127" s="764">
        <v>9581</v>
      </c>
      <c r="H127" s="765">
        <v>9201.75</v>
      </c>
      <c r="I127" s="792"/>
      <c r="J127" s="764">
        <v>759</v>
      </c>
      <c r="K127" s="764">
        <v>743</v>
      </c>
      <c r="L127" s="764">
        <v>733</v>
      </c>
      <c r="M127" s="764">
        <v>720</v>
      </c>
      <c r="N127" s="765">
        <v>738.75</v>
      </c>
      <c r="O127" s="793"/>
      <c r="P127" s="764">
        <v>9779</v>
      </c>
      <c r="Q127" s="764">
        <v>9691</v>
      </c>
      <c r="R127" s="764">
        <v>9991</v>
      </c>
      <c r="S127" s="764">
        <v>10302</v>
      </c>
      <c r="T127" s="765">
        <v>9940.75</v>
      </c>
      <c r="U127" s="740"/>
      <c r="V127" s="740"/>
      <c r="W127" s="740"/>
      <c r="X127" s="740"/>
      <c r="Y127" s="740"/>
      <c r="Z127" s="740"/>
      <c r="AA127" s="740"/>
      <c r="AB127" s="740"/>
      <c r="AC127" s="740"/>
      <c r="AD127" s="740"/>
      <c r="AE127" s="740"/>
      <c r="AF127" s="740"/>
      <c r="AG127" s="740"/>
      <c r="AH127" s="740"/>
      <c r="AI127" s="740"/>
      <c r="AJ127" s="740"/>
      <c r="AK127" s="740"/>
      <c r="AL127" s="740"/>
      <c r="AM127" s="740"/>
      <c r="AN127" s="740"/>
      <c r="AO127" s="740"/>
      <c r="AP127" s="740"/>
      <c r="AQ127" s="740"/>
      <c r="AR127" s="740"/>
      <c r="AS127" s="740"/>
    </row>
    <row r="128" spans="2:45">
      <c r="B128" s="770" t="s">
        <v>16</v>
      </c>
      <c r="C128" s="770"/>
      <c r="D128" s="764">
        <v>18026</v>
      </c>
      <c r="E128" s="764">
        <v>17992</v>
      </c>
      <c r="F128" s="764">
        <v>18176</v>
      </c>
      <c r="G128" s="764">
        <v>18460</v>
      </c>
      <c r="H128" s="765">
        <v>18163.5</v>
      </c>
      <c r="I128" s="792"/>
      <c r="J128" s="764">
        <v>859</v>
      </c>
      <c r="K128" s="764">
        <v>858</v>
      </c>
      <c r="L128" s="764">
        <v>867</v>
      </c>
      <c r="M128" s="764">
        <v>880</v>
      </c>
      <c r="N128" s="765">
        <v>866</v>
      </c>
      <c r="O128" s="793"/>
      <c r="P128" s="764">
        <v>18885</v>
      </c>
      <c r="Q128" s="764">
        <v>18850</v>
      </c>
      <c r="R128" s="764">
        <v>19043</v>
      </c>
      <c r="S128" s="764">
        <v>19340</v>
      </c>
      <c r="T128" s="765">
        <v>19029.5</v>
      </c>
      <c r="U128" s="740"/>
      <c r="V128" s="740"/>
      <c r="W128" s="740"/>
      <c r="X128" s="740"/>
      <c r="Y128" s="740"/>
      <c r="Z128" s="740"/>
      <c r="AA128" s="740"/>
      <c r="AB128" s="740"/>
      <c r="AC128" s="740"/>
      <c r="AD128" s="740"/>
      <c r="AE128" s="740"/>
      <c r="AF128" s="740"/>
      <c r="AG128" s="740"/>
      <c r="AH128" s="740"/>
      <c r="AI128" s="740"/>
      <c r="AJ128" s="740"/>
      <c r="AK128" s="740"/>
      <c r="AL128" s="740"/>
      <c r="AM128" s="740"/>
      <c r="AN128" s="740"/>
      <c r="AO128" s="740"/>
      <c r="AP128" s="740"/>
      <c r="AQ128" s="740"/>
      <c r="AR128" s="740"/>
      <c r="AS128" s="740"/>
    </row>
    <row r="129" spans="2:45">
      <c r="B129" s="770" t="s">
        <v>17</v>
      </c>
      <c r="C129" s="770"/>
      <c r="D129" s="764">
        <v>1458</v>
      </c>
      <c r="E129" s="764">
        <v>1422</v>
      </c>
      <c r="F129" s="764">
        <v>1422</v>
      </c>
      <c r="G129" s="764">
        <v>1377</v>
      </c>
      <c r="H129" s="765">
        <v>1419.75</v>
      </c>
      <c r="I129" s="792"/>
      <c r="J129" s="764">
        <v>423</v>
      </c>
      <c r="K129" s="764">
        <v>413</v>
      </c>
      <c r="L129" s="764">
        <v>413</v>
      </c>
      <c r="M129" s="764">
        <v>400</v>
      </c>
      <c r="N129" s="765">
        <v>412.25</v>
      </c>
      <c r="O129" s="793"/>
      <c r="P129" s="764">
        <v>1881</v>
      </c>
      <c r="Q129" s="764">
        <v>1835</v>
      </c>
      <c r="R129" s="764">
        <v>1835</v>
      </c>
      <c r="S129" s="764">
        <v>1777</v>
      </c>
      <c r="T129" s="765">
        <v>1832</v>
      </c>
      <c r="U129" s="740"/>
      <c r="V129" s="740"/>
      <c r="W129" s="740"/>
      <c r="X129" s="740"/>
      <c r="Y129" s="740"/>
      <c r="Z129" s="740"/>
      <c r="AA129" s="740"/>
      <c r="AB129" s="740"/>
      <c r="AC129" s="740"/>
      <c r="AD129" s="740"/>
      <c r="AE129" s="740"/>
      <c r="AF129" s="740"/>
      <c r="AG129" s="740"/>
      <c r="AH129" s="740"/>
      <c r="AI129" s="740"/>
      <c r="AJ129" s="740"/>
      <c r="AK129" s="740"/>
      <c r="AL129" s="740"/>
      <c r="AM129" s="740"/>
      <c r="AN129" s="740"/>
      <c r="AO129" s="740"/>
      <c r="AP129" s="740"/>
      <c r="AQ129" s="740"/>
      <c r="AR129" s="740"/>
      <c r="AS129" s="740"/>
    </row>
    <row r="130" spans="2:45">
      <c r="B130" s="770" t="s">
        <v>18</v>
      </c>
      <c r="C130" s="770"/>
      <c r="D130" s="764">
        <v>17291</v>
      </c>
      <c r="E130" s="764">
        <v>17567</v>
      </c>
      <c r="F130" s="764">
        <v>18000</v>
      </c>
      <c r="G130" s="764">
        <v>18221</v>
      </c>
      <c r="H130" s="765">
        <v>17769.75</v>
      </c>
      <c r="I130" s="792"/>
      <c r="J130" s="764">
        <v>2222</v>
      </c>
      <c r="K130" s="764">
        <v>2258</v>
      </c>
      <c r="L130" s="764">
        <v>2290</v>
      </c>
      <c r="M130" s="764">
        <v>2319</v>
      </c>
      <c r="N130" s="765">
        <v>2272.25</v>
      </c>
      <c r="O130" s="793"/>
      <c r="P130" s="764">
        <v>19513</v>
      </c>
      <c r="Q130" s="764">
        <v>19825</v>
      </c>
      <c r="R130" s="764">
        <v>20290</v>
      </c>
      <c r="S130" s="764">
        <v>20540</v>
      </c>
      <c r="T130" s="765">
        <v>20042</v>
      </c>
      <c r="U130" s="740"/>
      <c r="V130" s="740"/>
      <c r="W130" s="740"/>
      <c r="X130" s="740"/>
      <c r="Y130" s="740"/>
      <c r="Z130" s="740"/>
      <c r="AA130" s="740"/>
      <c r="AB130" s="740"/>
      <c r="AC130" s="740"/>
      <c r="AD130" s="740"/>
      <c r="AE130" s="740"/>
      <c r="AF130" s="740"/>
      <c r="AG130" s="740"/>
      <c r="AH130" s="740"/>
      <c r="AI130" s="740"/>
      <c r="AJ130" s="740"/>
      <c r="AK130" s="740"/>
      <c r="AL130" s="740"/>
      <c r="AM130" s="740"/>
      <c r="AN130" s="740"/>
      <c r="AO130" s="740"/>
      <c r="AP130" s="740"/>
      <c r="AQ130" s="740"/>
      <c r="AR130" s="740"/>
      <c r="AS130" s="740"/>
    </row>
    <row r="131" spans="2:45">
      <c r="B131" s="770" t="s">
        <v>20</v>
      </c>
      <c r="C131" s="770"/>
      <c r="D131" s="764">
        <v>7167</v>
      </c>
      <c r="E131" s="764">
        <v>7376</v>
      </c>
      <c r="F131" s="764">
        <v>7679</v>
      </c>
      <c r="G131" s="764">
        <v>7429</v>
      </c>
      <c r="H131" s="765">
        <v>7412.75</v>
      </c>
      <c r="I131" s="792"/>
      <c r="J131" s="764">
        <v>779</v>
      </c>
      <c r="K131" s="764">
        <v>791</v>
      </c>
      <c r="L131" s="764">
        <v>828</v>
      </c>
      <c r="M131" s="764">
        <v>797</v>
      </c>
      <c r="N131" s="765">
        <v>798.75</v>
      </c>
      <c r="O131" s="793"/>
      <c r="P131" s="764">
        <v>7946</v>
      </c>
      <c r="Q131" s="764">
        <v>8168</v>
      </c>
      <c r="R131" s="764">
        <v>8507</v>
      </c>
      <c r="S131" s="764">
        <v>8227</v>
      </c>
      <c r="T131" s="765">
        <v>8212</v>
      </c>
      <c r="U131" s="740"/>
      <c r="V131" s="740"/>
      <c r="W131" s="740"/>
      <c r="X131" s="740"/>
      <c r="Y131" s="740"/>
      <c r="Z131" s="740"/>
      <c r="AA131" s="740"/>
      <c r="AB131" s="740"/>
      <c r="AC131" s="740"/>
      <c r="AD131" s="740"/>
      <c r="AE131" s="740"/>
      <c r="AF131" s="740"/>
      <c r="AG131" s="740"/>
      <c r="AH131" s="740"/>
      <c r="AI131" s="740"/>
      <c r="AJ131" s="740"/>
      <c r="AK131" s="740"/>
      <c r="AL131" s="740"/>
      <c r="AM131" s="740"/>
      <c r="AN131" s="740"/>
      <c r="AO131" s="740"/>
      <c r="AP131" s="740"/>
      <c r="AQ131" s="740"/>
      <c r="AR131" s="740"/>
      <c r="AS131" s="740"/>
    </row>
    <row r="132" spans="2:45">
      <c r="B132" s="770" t="s">
        <v>21</v>
      </c>
      <c r="C132" s="770"/>
      <c r="D132" s="764">
        <v>36609</v>
      </c>
      <c r="E132" s="764">
        <v>37174</v>
      </c>
      <c r="F132" s="764">
        <v>37150</v>
      </c>
      <c r="G132" s="764">
        <v>37483</v>
      </c>
      <c r="H132" s="765">
        <v>37104</v>
      </c>
      <c r="I132" s="792"/>
      <c r="J132" s="764">
        <v>0</v>
      </c>
      <c r="K132" s="764">
        <v>0</v>
      </c>
      <c r="L132" s="764">
        <v>0</v>
      </c>
      <c r="M132" s="764">
        <v>0</v>
      </c>
      <c r="N132" s="765">
        <v>0</v>
      </c>
      <c r="O132" s="793"/>
      <c r="P132" s="764">
        <v>36609</v>
      </c>
      <c r="Q132" s="764">
        <v>37174</v>
      </c>
      <c r="R132" s="764">
        <v>37150</v>
      </c>
      <c r="S132" s="764">
        <v>37483</v>
      </c>
      <c r="T132" s="765">
        <v>37104</v>
      </c>
      <c r="U132" s="740"/>
      <c r="V132" s="740"/>
      <c r="W132" s="740"/>
      <c r="X132" s="740"/>
      <c r="Y132" s="740"/>
      <c r="Z132" s="740"/>
      <c r="AA132" s="740"/>
      <c r="AB132" s="740"/>
      <c r="AC132" s="740"/>
      <c r="AD132" s="740"/>
      <c r="AE132" s="740"/>
      <c r="AF132" s="740"/>
      <c r="AG132" s="740"/>
      <c r="AH132" s="740"/>
      <c r="AI132" s="740"/>
      <c r="AJ132" s="740"/>
      <c r="AK132" s="740"/>
      <c r="AL132" s="740"/>
      <c r="AM132" s="740"/>
      <c r="AN132" s="740"/>
      <c r="AO132" s="740"/>
      <c r="AP132" s="740"/>
      <c r="AQ132" s="740"/>
      <c r="AR132" s="740"/>
      <c r="AS132" s="740"/>
    </row>
    <row r="133" spans="2:45">
      <c r="B133" s="770" t="s">
        <v>22</v>
      </c>
      <c r="C133" s="770"/>
      <c r="D133" s="764">
        <v>23617</v>
      </c>
      <c r="E133" s="764">
        <v>23828</v>
      </c>
      <c r="F133" s="764">
        <v>21307</v>
      </c>
      <c r="G133" s="764">
        <v>24218</v>
      </c>
      <c r="H133" s="765">
        <v>23242.5</v>
      </c>
      <c r="I133" s="792"/>
      <c r="J133" s="764">
        <v>1227</v>
      </c>
      <c r="K133" s="764">
        <v>1228</v>
      </c>
      <c r="L133" s="764">
        <v>1229</v>
      </c>
      <c r="M133" s="764">
        <v>1282</v>
      </c>
      <c r="N133" s="765">
        <v>1241.5</v>
      </c>
      <c r="O133" s="793"/>
      <c r="P133" s="764">
        <v>24844</v>
      </c>
      <c r="Q133" s="764">
        <v>25056</v>
      </c>
      <c r="R133" s="764">
        <v>22536</v>
      </c>
      <c r="S133" s="764">
        <v>25500</v>
      </c>
      <c r="T133" s="765">
        <v>24484</v>
      </c>
      <c r="U133" s="740"/>
      <c r="V133" s="740"/>
      <c r="W133" s="740"/>
      <c r="X133" s="740"/>
      <c r="Y133" s="740"/>
      <c r="Z133" s="740"/>
      <c r="AA133" s="740"/>
      <c r="AB133" s="740"/>
      <c r="AC133" s="740"/>
      <c r="AD133" s="740"/>
      <c r="AE133" s="740"/>
      <c r="AF133" s="740"/>
      <c r="AG133" s="740"/>
      <c r="AH133" s="740"/>
      <c r="AI133" s="740"/>
      <c r="AJ133" s="740"/>
      <c r="AK133" s="740"/>
      <c r="AL133" s="740"/>
      <c r="AM133" s="740"/>
      <c r="AN133" s="740"/>
      <c r="AO133" s="740"/>
      <c r="AP133" s="740"/>
      <c r="AQ133" s="740"/>
      <c r="AR133" s="740"/>
      <c r="AS133" s="740"/>
    </row>
    <row r="134" spans="2:45">
      <c r="B134" s="770" t="s">
        <v>100</v>
      </c>
      <c r="C134" s="770"/>
      <c r="D134" s="764">
        <v>14010</v>
      </c>
      <c r="E134" s="764">
        <v>13991</v>
      </c>
      <c r="F134" s="764">
        <v>14071</v>
      </c>
      <c r="G134" s="764">
        <v>14065</v>
      </c>
      <c r="H134" s="765">
        <v>14034.25</v>
      </c>
      <c r="I134" s="792"/>
      <c r="J134" s="764">
        <v>2216</v>
      </c>
      <c r="K134" s="764">
        <v>2235</v>
      </c>
      <c r="L134" s="764">
        <v>2286</v>
      </c>
      <c r="M134" s="764">
        <v>2292</v>
      </c>
      <c r="N134" s="765">
        <v>2257.25</v>
      </c>
      <c r="O134" s="793"/>
      <c r="P134" s="764">
        <v>16226</v>
      </c>
      <c r="Q134" s="764">
        <v>16226</v>
      </c>
      <c r="R134" s="764">
        <v>16357</v>
      </c>
      <c r="S134" s="764">
        <v>16357</v>
      </c>
      <c r="T134" s="765">
        <v>16291.5</v>
      </c>
      <c r="U134" s="740"/>
      <c r="V134" s="740"/>
      <c r="W134" s="740"/>
      <c r="X134" s="740"/>
      <c r="Y134" s="740"/>
      <c r="Z134" s="740"/>
      <c r="AA134" s="740"/>
      <c r="AB134" s="740"/>
      <c r="AC134" s="740"/>
      <c r="AD134" s="740"/>
      <c r="AE134" s="740"/>
      <c r="AF134" s="740"/>
      <c r="AG134" s="740"/>
      <c r="AH134" s="740"/>
      <c r="AI134" s="740"/>
      <c r="AJ134" s="740"/>
      <c r="AK134" s="740"/>
      <c r="AL134" s="740"/>
      <c r="AM134" s="740"/>
      <c r="AN134" s="740"/>
      <c r="AO134" s="740"/>
      <c r="AP134" s="740"/>
      <c r="AQ134" s="740"/>
      <c r="AR134" s="740"/>
      <c r="AS134" s="740"/>
    </row>
    <row r="135" spans="2:45">
      <c r="B135" s="770" t="s">
        <v>101</v>
      </c>
      <c r="C135" s="770"/>
      <c r="D135" s="764">
        <v>4379</v>
      </c>
      <c r="E135" s="764">
        <v>4249</v>
      </c>
      <c r="F135" s="764">
        <v>4546</v>
      </c>
      <c r="G135" s="764">
        <v>4440</v>
      </c>
      <c r="H135" s="765">
        <v>4403.5</v>
      </c>
      <c r="I135" s="792"/>
      <c r="J135" s="764">
        <v>1138</v>
      </c>
      <c r="K135" s="764">
        <v>1103</v>
      </c>
      <c r="L135" s="764">
        <v>1182</v>
      </c>
      <c r="M135" s="764">
        <v>1155</v>
      </c>
      <c r="N135" s="765">
        <v>1144.5</v>
      </c>
      <c r="O135" s="793"/>
      <c r="P135" s="764">
        <v>5517</v>
      </c>
      <c r="Q135" s="764">
        <v>5352</v>
      </c>
      <c r="R135" s="764">
        <v>5728</v>
      </c>
      <c r="S135" s="764">
        <v>5595</v>
      </c>
      <c r="T135" s="765">
        <v>5548</v>
      </c>
      <c r="U135" s="740"/>
      <c r="V135" s="740"/>
      <c r="W135" s="740"/>
      <c r="X135" s="740"/>
      <c r="Y135" s="740"/>
      <c r="Z135" s="740"/>
      <c r="AA135" s="740"/>
      <c r="AB135" s="740"/>
      <c r="AC135" s="740"/>
      <c r="AD135" s="740"/>
      <c r="AE135" s="740"/>
      <c r="AF135" s="740"/>
      <c r="AG135" s="740"/>
      <c r="AH135" s="740"/>
      <c r="AI135" s="740"/>
      <c r="AJ135" s="740"/>
      <c r="AK135" s="740"/>
      <c r="AL135" s="740"/>
      <c r="AM135" s="740"/>
      <c r="AN135" s="740"/>
      <c r="AO135" s="740"/>
      <c r="AP135" s="740"/>
      <c r="AQ135" s="740"/>
      <c r="AR135" s="740"/>
      <c r="AS135" s="740"/>
    </row>
    <row r="136" spans="2:45">
      <c r="B136" s="770" t="s">
        <v>102</v>
      </c>
      <c r="C136" s="770"/>
      <c r="D136" s="764">
        <v>6236</v>
      </c>
      <c r="E136" s="764">
        <v>6299</v>
      </c>
      <c r="F136" s="764">
        <v>6356</v>
      </c>
      <c r="G136" s="764">
        <v>6289</v>
      </c>
      <c r="H136" s="765">
        <v>6295</v>
      </c>
      <c r="I136" s="792"/>
      <c r="J136" s="764">
        <v>3466</v>
      </c>
      <c r="K136" s="764">
        <v>3491</v>
      </c>
      <c r="L136" s="764">
        <v>3507</v>
      </c>
      <c r="M136" s="764">
        <v>3458</v>
      </c>
      <c r="N136" s="765">
        <v>3480.5</v>
      </c>
      <c r="O136" s="793"/>
      <c r="P136" s="764">
        <v>9702</v>
      </c>
      <c r="Q136" s="764">
        <v>9790</v>
      </c>
      <c r="R136" s="764">
        <v>9862</v>
      </c>
      <c r="S136" s="764">
        <v>9748</v>
      </c>
      <c r="T136" s="765">
        <v>9775.5</v>
      </c>
      <c r="U136" s="740"/>
      <c r="V136" s="740"/>
      <c r="W136" s="740"/>
      <c r="X136" s="740"/>
      <c r="Y136" s="740"/>
      <c r="Z136" s="740"/>
      <c r="AA136" s="740"/>
      <c r="AB136" s="740"/>
      <c r="AC136" s="740"/>
      <c r="AD136" s="740"/>
      <c r="AE136" s="740"/>
      <c r="AF136" s="740"/>
      <c r="AG136" s="740"/>
      <c r="AH136" s="740"/>
      <c r="AI136" s="740"/>
      <c r="AJ136" s="740"/>
      <c r="AK136" s="740"/>
      <c r="AL136" s="740"/>
      <c r="AM136" s="740"/>
      <c r="AN136" s="740"/>
      <c r="AO136" s="740"/>
      <c r="AP136" s="740"/>
      <c r="AQ136" s="740"/>
      <c r="AR136" s="740"/>
      <c r="AS136" s="740"/>
    </row>
    <row r="137" spans="2:45">
      <c r="B137" s="770" t="s">
        <v>103</v>
      </c>
      <c r="C137" s="770"/>
      <c r="D137" s="764">
        <v>24100</v>
      </c>
      <c r="E137" s="764">
        <v>24600</v>
      </c>
      <c r="F137" s="764">
        <v>25200</v>
      </c>
      <c r="G137" s="764">
        <v>25400</v>
      </c>
      <c r="H137" s="765">
        <v>24825</v>
      </c>
      <c r="I137" s="792"/>
      <c r="J137" s="764">
        <v>0</v>
      </c>
      <c r="K137" s="764">
        <v>0</v>
      </c>
      <c r="L137" s="764">
        <v>0</v>
      </c>
      <c r="M137" s="764">
        <v>0</v>
      </c>
      <c r="N137" s="765">
        <v>0</v>
      </c>
      <c r="O137" s="793"/>
      <c r="P137" s="764">
        <v>24100</v>
      </c>
      <c r="Q137" s="764">
        <v>24600</v>
      </c>
      <c r="R137" s="764">
        <v>25200</v>
      </c>
      <c r="S137" s="764">
        <v>25400</v>
      </c>
      <c r="T137" s="765">
        <v>24825</v>
      </c>
      <c r="U137" s="740"/>
      <c r="V137" s="740"/>
      <c r="W137" s="740"/>
      <c r="X137" s="740"/>
      <c r="Y137" s="740"/>
      <c r="Z137" s="740"/>
      <c r="AA137" s="740"/>
      <c r="AB137" s="740"/>
      <c r="AC137" s="740"/>
      <c r="AD137" s="740"/>
      <c r="AE137" s="740"/>
      <c r="AF137" s="740"/>
      <c r="AG137" s="740"/>
      <c r="AH137" s="740"/>
      <c r="AI137" s="740"/>
      <c r="AJ137" s="740"/>
      <c r="AK137" s="740"/>
      <c r="AL137" s="740"/>
      <c r="AM137" s="740"/>
      <c r="AN137" s="740"/>
      <c r="AO137" s="740"/>
      <c r="AP137" s="740"/>
      <c r="AQ137" s="740"/>
      <c r="AR137" s="740"/>
      <c r="AS137" s="740"/>
    </row>
    <row r="138" spans="2:45">
      <c r="B138" s="767"/>
      <c r="C138" s="768"/>
      <c r="D138" s="780"/>
      <c r="E138" s="780"/>
      <c r="F138" s="780"/>
      <c r="G138" s="780"/>
      <c r="H138" s="794"/>
      <c r="I138" s="795"/>
      <c r="J138" s="780"/>
      <c r="K138" s="780"/>
      <c r="L138" s="780"/>
      <c r="M138" s="780"/>
      <c r="N138" s="758"/>
      <c r="O138" s="796"/>
      <c r="P138" s="780"/>
      <c r="Q138" s="780"/>
      <c r="R138" s="780"/>
      <c r="S138" s="780"/>
      <c r="T138" s="780"/>
      <c r="U138" s="740"/>
      <c r="V138" s="740"/>
      <c r="W138" s="740"/>
      <c r="X138" s="740"/>
      <c r="Y138" s="740"/>
      <c r="Z138" s="740"/>
      <c r="AA138" s="740"/>
      <c r="AB138" s="740"/>
      <c r="AC138" s="740"/>
      <c r="AD138" s="740"/>
      <c r="AE138" s="740"/>
      <c r="AF138" s="740"/>
      <c r="AG138" s="740"/>
      <c r="AH138" s="740"/>
      <c r="AI138" s="740"/>
      <c r="AJ138" s="740"/>
      <c r="AK138" s="740"/>
      <c r="AL138" s="740"/>
      <c r="AM138" s="740"/>
      <c r="AN138" s="740"/>
      <c r="AO138" s="740"/>
      <c r="AP138" s="740"/>
      <c r="AQ138" s="740"/>
      <c r="AR138" s="740"/>
      <c r="AS138" s="740"/>
    </row>
    <row r="139" spans="2:45">
      <c r="B139" s="822">
        <v>2009</v>
      </c>
      <c r="C139" s="781"/>
      <c r="D139" s="781">
        <v>336260</v>
      </c>
      <c r="E139" s="781">
        <v>344097</v>
      </c>
      <c r="F139" s="781">
        <v>347552</v>
      </c>
      <c r="G139" s="781">
        <v>339927</v>
      </c>
      <c r="H139" s="781">
        <v>341959</v>
      </c>
      <c r="I139" s="781">
        <v>0</v>
      </c>
      <c r="J139" s="781">
        <v>57123</v>
      </c>
      <c r="K139" s="781">
        <v>56028</v>
      </c>
      <c r="L139" s="781">
        <v>54452</v>
      </c>
      <c r="M139" s="781">
        <v>53148</v>
      </c>
      <c r="N139" s="781">
        <v>55187.75</v>
      </c>
      <c r="O139" s="781">
        <v>0</v>
      </c>
      <c r="P139" s="781">
        <v>393381</v>
      </c>
      <c r="Q139" s="781">
        <v>400123</v>
      </c>
      <c r="R139" s="781">
        <v>402005</v>
      </c>
      <c r="S139" s="781">
        <v>393075</v>
      </c>
      <c r="T139" s="781">
        <v>397146</v>
      </c>
      <c r="U139" s="766"/>
      <c r="V139" s="740"/>
      <c r="W139" s="740"/>
      <c r="X139" s="740"/>
      <c r="Y139" s="740"/>
      <c r="Z139" s="740"/>
      <c r="AA139" s="740"/>
      <c r="AB139" s="740"/>
      <c r="AC139" s="740"/>
      <c r="AD139" s="740"/>
      <c r="AE139" s="740"/>
      <c r="AF139" s="740"/>
      <c r="AG139" s="740"/>
      <c r="AH139" s="740"/>
      <c r="AI139" s="740"/>
      <c r="AJ139" s="740"/>
      <c r="AK139" s="740"/>
      <c r="AL139" s="740"/>
      <c r="AM139" s="740"/>
      <c r="AN139" s="740"/>
      <c r="AO139" s="740"/>
      <c r="AP139" s="740"/>
      <c r="AQ139" s="740"/>
      <c r="AR139" s="740"/>
      <c r="AS139" s="740"/>
    </row>
    <row r="140" spans="2:45">
      <c r="B140" s="763" t="s">
        <v>3</v>
      </c>
      <c r="C140" s="771"/>
      <c r="D140" s="764">
        <v>6031</v>
      </c>
      <c r="E140" s="764">
        <v>6272</v>
      </c>
      <c r="F140" s="764">
        <v>6552</v>
      </c>
      <c r="G140" s="764">
        <v>6324</v>
      </c>
      <c r="H140" s="765">
        <v>6294.75</v>
      </c>
      <c r="I140" s="792"/>
      <c r="J140" s="764">
        <v>12929</v>
      </c>
      <c r="K140" s="764">
        <v>12434</v>
      </c>
      <c r="L140" s="764">
        <v>12095</v>
      </c>
      <c r="M140" s="764">
        <v>12273</v>
      </c>
      <c r="N140" s="765">
        <v>12432.75</v>
      </c>
      <c r="O140" s="793"/>
      <c r="P140" s="764">
        <v>18960</v>
      </c>
      <c r="Q140" s="764">
        <v>18706</v>
      </c>
      <c r="R140" s="764">
        <v>18647</v>
      </c>
      <c r="S140" s="764">
        <v>18597</v>
      </c>
      <c r="T140" s="765">
        <v>18727.5</v>
      </c>
      <c r="U140" s="740"/>
      <c r="V140" s="740"/>
      <c r="W140" s="740"/>
      <c r="X140" s="740"/>
      <c r="Y140" s="740"/>
      <c r="Z140" s="740"/>
      <c r="AA140" s="740"/>
      <c r="AB140" s="740"/>
      <c r="AC140" s="740"/>
      <c r="AD140" s="740"/>
      <c r="AE140" s="740"/>
      <c r="AF140" s="740"/>
      <c r="AG140" s="740"/>
      <c r="AH140" s="740"/>
      <c r="AI140" s="740"/>
      <c r="AJ140" s="740"/>
      <c r="AK140" s="740"/>
      <c r="AL140" s="740"/>
      <c r="AM140" s="740"/>
      <c r="AN140" s="740"/>
      <c r="AO140" s="740"/>
      <c r="AP140" s="740"/>
      <c r="AQ140" s="740"/>
      <c r="AR140" s="740"/>
      <c r="AS140" s="740"/>
    </row>
    <row r="141" spans="2:45">
      <c r="B141" s="770" t="s">
        <v>4</v>
      </c>
      <c r="C141" s="770"/>
      <c r="D141" s="764">
        <v>660</v>
      </c>
      <c r="E141" s="764">
        <v>631</v>
      </c>
      <c r="F141" s="764">
        <v>640</v>
      </c>
      <c r="G141" s="764">
        <v>640</v>
      </c>
      <c r="H141" s="765">
        <v>642.75</v>
      </c>
      <c r="I141" s="792"/>
      <c r="J141" s="764">
        <v>20</v>
      </c>
      <c r="K141" s="764">
        <v>20</v>
      </c>
      <c r="L141" s="764">
        <v>20</v>
      </c>
      <c r="M141" s="764">
        <v>20</v>
      </c>
      <c r="N141" s="765">
        <v>20</v>
      </c>
      <c r="O141" s="793"/>
      <c r="P141" s="764">
        <v>680</v>
      </c>
      <c r="Q141" s="764">
        <v>650</v>
      </c>
      <c r="R141" s="764">
        <v>660</v>
      </c>
      <c r="S141" s="764">
        <v>660</v>
      </c>
      <c r="T141" s="765">
        <v>662.5</v>
      </c>
      <c r="U141" s="749"/>
      <c r="V141" s="766"/>
      <c r="W141" s="766"/>
      <c r="X141" s="766"/>
      <c r="Y141" s="766"/>
      <c r="Z141" s="766"/>
      <c r="AA141" s="766"/>
      <c r="AB141" s="766"/>
      <c r="AC141" s="766"/>
      <c r="AD141" s="766"/>
      <c r="AE141" s="766"/>
      <c r="AF141" s="766"/>
      <c r="AG141" s="766"/>
      <c r="AH141" s="766"/>
      <c r="AI141" s="766"/>
      <c r="AJ141" s="766"/>
      <c r="AK141" s="766"/>
      <c r="AL141" s="766"/>
      <c r="AM141" s="766"/>
      <c r="AN141" s="766"/>
      <c r="AO141" s="766"/>
      <c r="AP141" s="766"/>
      <c r="AQ141" s="766"/>
      <c r="AR141" s="766"/>
      <c r="AS141" s="766"/>
    </row>
    <row r="142" spans="2:45">
      <c r="B142" s="770" t="s">
        <v>5</v>
      </c>
      <c r="C142" s="770"/>
      <c r="D142" s="764">
        <v>33268</v>
      </c>
      <c r="E142" s="764">
        <v>32704</v>
      </c>
      <c r="F142" s="764">
        <v>32672</v>
      </c>
      <c r="G142" s="764">
        <v>32584</v>
      </c>
      <c r="H142" s="765">
        <v>32807</v>
      </c>
      <c r="I142" s="792"/>
      <c r="J142" s="764">
        <v>5456</v>
      </c>
      <c r="K142" s="764">
        <v>5118</v>
      </c>
      <c r="L142" s="764">
        <v>4909</v>
      </c>
      <c r="M142" s="764">
        <v>4506</v>
      </c>
      <c r="N142" s="765">
        <v>4997.25</v>
      </c>
      <c r="O142" s="793"/>
      <c r="P142" s="764">
        <v>38724</v>
      </c>
      <c r="Q142" s="764">
        <v>37822</v>
      </c>
      <c r="R142" s="764">
        <v>37581</v>
      </c>
      <c r="S142" s="764">
        <v>37090</v>
      </c>
      <c r="T142" s="765">
        <v>37804.25</v>
      </c>
      <c r="U142" s="740"/>
      <c r="V142" s="740"/>
      <c r="W142" s="740"/>
      <c r="X142" s="740"/>
      <c r="Y142" s="740"/>
      <c r="Z142" s="740"/>
      <c r="AA142" s="740"/>
      <c r="AB142" s="740"/>
      <c r="AC142" s="740"/>
      <c r="AD142" s="740"/>
      <c r="AE142" s="740"/>
      <c r="AF142" s="740"/>
      <c r="AG142" s="740"/>
      <c r="AH142" s="740"/>
      <c r="AI142" s="740"/>
      <c r="AJ142" s="740"/>
      <c r="AK142" s="740"/>
      <c r="AL142" s="740"/>
      <c r="AM142" s="740"/>
      <c r="AN142" s="740"/>
      <c r="AO142" s="740"/>
      <c r="AP142" s="740"/>
      <c r="AQ142" s="740"/>
      <c r="AR142" s="740"/>
      <c r="AS142" s="740"/>
    </row>
    <row r="143" spans="2:45">
      <c r="B143" s="770" t="s">
        <v>7</v>
      </c>
      <c r="C143" s="770"/>
      <c r="D143" s="764">
        <v>1460</v>
      </c>
      <c r="E143" s="764">
        <v>1500</v>
      </c>
      <c r="F143" s="764">
        <v>1517</v>
      </c>
      <c r="G143" s="764">
        <v>1510</v>
      </c>
      <c r="H143" s="765">
        <v>1496.75</v>
      </c>
      <c r="I143" s="792"/>
      <c r="J143" s="764">
        <v>0</v>
      </c>
      <c r="K143" s="764">
        <v>0</v>
      </c>
      <c r="L143" s="764">
        <v>0</v>
      </c>
      <c r="M143" s="764">
        <v>0</v>
      </c>
      <c r="N143" s="765">
        <v>0</v>
      </c>
      <c r="O143" s="793"/>
      <c r="P143" s="764">
        <v>1460</v>
      </c>
      <c r="Q143" s="764">
        <v>1500</v>
      </c>
      <c r="R143" s="764">
        <v>1517</v>
      </c>
      <c r="S143" s="764">
        <v>1510</v>
      </c>
      <c r="T143" s="765">
        <v>1496.75</v>
      </c>
      <c r="U143" s="740"/>
      <c r="V143" s="740"/>
      <c r="W143" s="740"/>
      <c r="X143" s="740"/>
      <c r="Y143" s="740"/>
      <c r="Z143" s="740"/>
      <c r="AA143" s="740"/>
      <c r="AB143" s="740"/>
      <c r="AC143" s="740"/>
      <c r="AD143" s="740"/>
      <c r="AE143" s="740"/>
      <c r="AF143" s="740"/>
      <c r="AG143" s="740"/>
      <c r="AH143" s="740"/>
      <c r="AI143" s="740"/>
      <c r="AJ143" s="740"/>
      <c r="AK143" s="740"/>
      <c r="AL143" s="740"/>
      <c r="AM143" s="740"/>
      <c r="AN143" s="740"/>
      <c r="AO143" s="740"/>
      <c r="AP143" s="740"/>
      <c r="AQ143" s="740"/>
      <c r="AR143" s="740"/>
      <c r="AS143" s="740"/>
    </row>
    <row r="144" spans="2:45">
      <c r="B144" s="770" t="s">
        <v>9</v>
      </c>
      <c r="C144" s="770"/>
      <c r="D144" s="764">
        <v>2194</v>
      </c>
      <c r="E144" s="764">
        <v>2205</v>
      </c>
      <c r="F144" s="764">
        <v>2215</v>
      </c>
      <c r="G144" s="764">
        <v>2244</v>
      </c>
      <c r="H144" s="765">
        <v>2214.5</v>
      </c>
      <c r="I144" s="792"/>
      <c r="J144" s="764">
        <v>109</v>
      </c>
      <c r="K144" s="764">
        <v>115</v>
      </c>
      <c r="L144" s="764">
        <v>115</v>
      </c>
      <c r="M144" s="764">
        <v>116</v>
      </c>
      <c r="N144" s="765">
        <v>113.75</v>
      </c>
      <c r="O144" s="793"/>
      <c r="P144" s="764">
        <v>2303</v>
      </c>
      <c r="Q144" s="764">
        <v>2319</v>
      </c>
      <c r="R144" s="764">
        <v>2330</v>
      </c>
      <c r="S144" s="764">
        <v>2360</v>
      </c>
      <c r="T144" s="765">
        <v>2328</v>
      </c>
      <c r="U144" s="740"/>
      <c r="V144" s="740"/>
      <c r="W144" s="740"/>
      <c r="X144" s="740"/>
      <c r="Y144" s="740"/>
      <c r="Z144" s="740"/>
      <c r="AA144" s="740"/>
      <c r="AB144" s="740"/>
      <c r="AC144" s="740"/>
      <c r="AD144" s="740"/>
      <c r="AE144" s="740"/>
      <c r="AF144" s="740"/>
      <c r="AG144" s="740"/>
      <c r="AH144" s="740"/>
      <c r="AI144" s="740"/>
      <c r="AJ144" s="740"/>
      <c r="AK144" s="740"/>
      <c r="AL144" s="740"/>
      <c r="AM144" s="740"/>
      <c r="AN144" s="740"/>
      <c r="AO144" s="740"/>
      <c r="AP144" s="740"/>
      <c r="AQ144" s="740"/>
      <c r="AR144" s="740"/>
      <c r="AS144" s="740"/>
    </row>
    <row r="145" spans="2:45">
      <c r="B145" s="770" t="s">
        <v>10</v>
      </c>
      <c r="C145" s="770"/>
      <c r="D145" s="764">
        <v>34098</v>
      </c>
      <c r="E145" s="764">
        <v>33791</v>
      </c>
      <c r="F145" s="764">
        <v>33316</v>
      </c>
      <c r="G145" s="764">
        <v>32822</v>
      </c>
      <c r="H145" s="765">
        <v>33506.75</v>
      </c>
      <c r="I145" s="792"/>
      <c r="J145" s="764">
        <v>5980</v>
      </c>
      <c r="K145" s="764">
        <v>5533</v>
      </c>
      <c r="L145" s="764">
        <v>5306</v>
      </c>
      <c r="M145" s="764">
        <v>4846</v>
      </c>
      <c r="N145" s="765">
        <v>5416.25</v>
      </c>
      <c r="O145" s="793"/>
      <c r="P145" s="764">
        <v>40078</v>
      </c>
      <c r="Q145" s="764">
        <v>39324</v>
      </c>
      <c r="R145" s="764">
        <v>38623</v>
      </c>
      <c r="S145" s="764">
        <v>37668</v>
      </c>
      <c r="T145" s="765">
        <v>38923.25</v>
      </c>
      <c r="U145" s="734"/>
      <c r="V145" s="734"/>
      <c r="W145" s="734"/>
      <c r="X145" s="734"/>
      <c r="Y145" s="734"/>
      <c r="Z145" s="734"/>
      <c r="AA145" s="734"/>
      <c r="AB145" s="734"/>
      <c r="AC145" s="734"/>
      <c r="AD145" s="734"/>
      <c r="AE145" s="734"/>
      <c r="AF145" s="734"/>
      <c r="AG145" s="734"/>
      <c r="AH145" s="734"/>
      <c r="AI145" s="734"/>
      <c r="AJ145" s="734"/>
      <c r="AK145" s="734"/>
      <c r="AL145" s="734"/>
      <c r="AM145" s="734"/>
      <c r="AN145" s="734"/>
      <c r="AO145" s="734"/>
      <c r="AP145" s="734"/>
      <c r="AQ145" s="734"/>
      <c r="AR145" s="734"/>
      <c r="AS145" s="734"/>
    </row>
    <row r="146" spans="2:45">
      <c r="B146" s="770" t="s">
        <v>12</v>
      </c>
      <c r="C146" s="770"/>
      <c r="D146" s="764">
        <v>59897</v>
      </c>
      <c r="E146" s="764">
        <v>59660</v>
      </c>
      <c r="F146" s="764">
        <v>60130</v>
      </c>
      <c r="G146" s="764">
        <v>59884</v>
      </c>
      <c r="H146" s="765">
        <v>59892.75</v>
      </c>
      <c r="I146" s="792"/>
      <c r="J146" s="764">
        <v>10874</v>
      </c>
      <c r="K146" s="764">
        <v>10246</v>
      </c>
      <c r="L146" s="764">
        <v>9299</v>
      </c>
      <c r="M146" s="764">
        <v>9156</v>
      </c>
      <c r="N146" s="765">
        <v>9893.75</v>
      </c>
      <c r="O146" s="793"/>
      <c r="P146" s="764">
        <v>70770</v>
      </c>
      <c r="Q146" s="764">
        <v>69906</v>
      </c>
      <c r="R146" s="764">
        <v>69429</v>
      </c>
      <c r="S146" s="764">
        <v>69040</v>
      </c>
      <c r="T146" s="765">
        <v>69786.25</v>
      </c>
      <c r="U146" s="734"/>
      <c r="V146" s="734"/>
      <c r="W146" s="734"/>
      <c r="X146" s="734"/>
      <c r="Y146" s="734"/>
      <c r="Z146" s="734"/>
      <c r="AA146" s="734"/>
      <c r="AB146" s="734"/>
      <c r="AC146" s="734"/>
      <c r="AD146" s="734"/>
      <c r="AE146" s="734"/>
      <c r="AF146" s="734"/>
      <c r="AG146" s="734"/>
      <c r="AH146" s="734"/>
      <c r="AI146" s="734"/>
      <c r="AJ146" s="734"/>
      <c r="AK146" s="734"/>
      <c r="AL146" s="734"/>
      <c r="AM146" s="734"/>
      <c r="AN146" s="734"/>
      <c r="AO146" s="734"/>
      <c r="AP146" s="734"/>
      <c r="AQ146" s="734"/>
      <c r="AR146" s="734"/>
      <c r="AS146" s="734"/>
    </row>
    <row r="147" spans="2:45">
      <c r="B147" s="770" t="s">
        <v>13</v>
      </c>
      <c r="C147" s="770"/>
      <c r="D147" s="764">
        <v>13528</v>
      </c>
      <c r="E147" s="764">
        <v>15034</v>
      </c>
      <c r="F147" s="764">
        <v>15514</v>
      </c>
      <c r="G147" s="764">
        <v>14056</v>
      </c>
      <c r="H147" s="765">
        <v>14533</v>
      </c>
      <c r="I147" s="792"/>
      <c r="J147" s="764">
        <v>3350</v>
      </c>
      <c r="K147" s="764">
        <v>3325</v>
      </c>
      <c r="L147" s="764">
        <v>3331</v>
      </c>
      <c r="M147" s="764">
        <v>3247</v>
      </c>
      <c r="N147" s="765">
        <v>3313.25</v>
      </c>
      <c r="O147" s="793"/>
      <c r="P147" s="764">
        <v>16878</v>
      </c>
      <c r="Q147" s="764">
        <v>18359</v>
      </c>
      <c r="R147" s="764">
        <v>18845</v>
      </c>
      <c r="S147" s="764">
        <v>17303</v>
      </c>
      <c r="T147" s="765">
        <v>17846.25</v>
      </c>
      <c r="U147" s="734"/>
      <c r="V147" s="734"/>
      <c r="W147" s="734"/>
      <c r="X147" s="734"/>
      <c r="Y147" s="734"/>
      <c r="Z147" s="734"/>
      <c r="AA147" s="734"/>
      <c r="AB147" s="734"/>
      <c r="AC147" s="734"/>
      <c r="AD147" s="734"/>
      <c r="AE147" s="734"/>
      <c r="AF147" s="734"/>
      <c r="AG147" s="734"/>
      <c r="AH147" s="734"/>
      <c r="AI147" s="734"/>
      <c r="AJ147" s="734"/>
      <c r="AK147" s="734"/>
      <c r="AL147" s="734"/>
      <c r="AM147" s="734"/>
      <c r="AN147" s="734"/>
      <c r="AO147" s="734"/>
      <c r="AP147" s="734"/>
      <c r="AQ147" s="734"/>
      <c r="AR147" s="734"/>
      <c r="AS147" s="734"/>
    </row>
    <row r="148" spans="2:45">
      <c r="B148" s="770" t="s">
        <v>14</v>
      </c>
      <c r="C148" s="770"/>
      <c r="D148" s="764">
        <v>30780</v>
      </c>
      <c r="E148" s="764">
        <v>36398</v>
      </c>
      <c r="F148" s="764">
        <v>38622</v>
      </c>
      <c r="G148" s="764">
        <v>30460</v>
      </c>
      <c r="H148" s="765">
        <v>34065</v>
      </c>
      <c r="I148" s="792"/>
      <c r="J148" s="764">
        <v>4020</v>
      </c>
      <c r="K148" s="764">
        <v>4402</v>
      </c>
      <c r="L148" s="764">
        <v>4478</v>
      </c>
      <c r="M148" s="764">
        <v>3990</v>
      </c>
      <c r="N148" s="765">
        <v>4222.5</v>
      </c>
      <c r="O148" s="793"/>
      <c r="P148" s="764">
        <v>34800</v>
      </c>
      <c r="Q148" s="764">
        <v>40800</v>
      </c>
      <c r="R148" s="764">
        <v>43100</v>
      </c>
      <c r="S148" s="764">
        <v>34450</v>
      </c>
      <c r="T148" s="765">
        <v>38287.5</v>
      </c>
      <c r="U148" s="734"/>
      <c r="V148" s="734"/>
      <c r="W148" s="734"/>
      <c r="X148" s="734"/>
      <c r="Y148" s="734"/>
      <c r="Z148" s="734"/>
      <c r="AA148" s="734"/>
      <c r="AB148" s="734"/>
      <c r="AC148" s="734"/>
      <c r="AD148" s="734"/>
      <c r="AE148" s="734"/>
      <c r="AF148" s="734"/>
      <c r="AG148" s="734"/>
      <c r="AH148" s="734"/>
      <c r="AI148" s="734"/>
      <c r="AJ148" s="734"/>
      <c r="AK148" s="734"/>
      <c r="AL148" s="734"/>
      <c r="AM148" s="734"/>
      <c r="AN148" s="734"/>
      <c r="AO148" s="734"/>
      <c r="AP148" s="734"/>
      <c r="AQ148" s="734"/>
      <c r="AR148" s="734"/>
      <c r="AS148" s="734"/>
    </row>
    <row r="149" spans="2:45">
      <c r="B149" s="770" t="s">
        <v>15</v>
      </c>
      <c r="C149" s="770"/>
      <c r="D149" s="764">
        <v>8200</v>
      </c>
      <c r="E149" s="764">
        <v>8125</v>
      </c>
      <c r="F149" s="764">
        <v>8313</v>
      </c>
      <c r="G149" s="764">
        <v>8288</v>
      </c>
      <c r="H149" s="765">
        <v>8231.5</v>
      </c>
      <c r="I149" s="792"/>
      <c r="J149" s="764">
        <v>985</v>
      </c>
      <c r="K149" s="764">
        <v>975</v>
      </c>
      <c r="L149" s="764">
        <v>1005</v>
      </c>
      <c r="M149" s="764">
        <v>924</v>
      </c>
      <c r="N149" s="765">
        <v>972.25</v>
      </c>
      <c r="O149" s="793"/>
      <c r="P149" s="764">
        <v>9184</v>
      </c>
      <c r="Q149" s="764">
        <v>9100</v>
      </c>
      <c r="R149" s="764">
        <v>9318</v>
      </c>
      <c r="S149" s="764">
        <v>9212</v>
      </c>
      <c r="T149" s="765">
        <v>9203.5</v>
      </c>
      <c r="U149" s="734"/>
      <c r="V149" s="734"/>
      <c r="W149" s="734"/>
      <c r="X149" s="734"/>
      <c r="Y149" s="734"/>
      <c r="Z149" s="734"/>
      <c r="AA149" s="734"/>
      <c r="AB149" s="734"/>
      <c r="AC149" s="734"/>
      <c r="AD149" s="734"/>
      <c r="AE149" s="734"/>
      <c r="AF149" s="734"/>
      <c r="AG149" s="734"/>
      <c r="AH149" s="734"/>
      <c r="AI149" s="734"/>
      <c r="AJ149" s="734"/>
      <c r="AK149" s="734"/>
      <c r="AL149" s="734"/>
      <c r="AM149" s="734"/>
      <c r="AN149" s="734"/>
      <c r="AO149" s="734"/>
      <c r="AP149" s="734"/>
      <c r="AQ149" s="734"/>
      <c r="AR149" s="734"/>
      <c r="AS149" s="734"/>
    </row>
    <row r="150" spans="2:45">
      <c r="B150" s="770" t="s">
        <v>16</v>
      </c>
      <c r="C150" s="770"/>
      <c r="D150" s="764">
        <v>17453</v>
      </c>
      <c r="E150" s="764">
        <v>17438</v>
      </c>
      <c r="F150" s="764">
        <v>17505</v>
      </c>
      <c r="G150" s="764">
        <v>17643</v>
      </c>
      <c r="H150" s="765">
        <v>17509.75</v>
      </c>
      <c r="I150" s="792"/>
      <c r="J150" s="764">
        <v>987</v>
      </c>
      <c r="K150" s="764">
        <v>1002</v>
      </c>
      <c r="L150" s="764">
        <v>965</v>
      </c>
      <c r="M150" s="764">
        <v>987</v>
      </c>
      <c r="N150" s="765">
        <v>985.25</v>
      </c>
      <c r="O150" s="793"/>
      <c r="P150" s="764">
        <v>18440</v>
      </c>
      <c r="Q150" s="764">
        <v>18440</v>
      </c>
      <c r="R150" s="764">
        <v>18470</v>
      </c>
      <c r="S150" s="764">
        <v>18630</v>
      </c>
      <c r="T150" s="765">
        <v>18495</v>
      </c>
      <c r="U150" s="734"/>
      <c r="V150" s="734"/>
      <c r="W150" s="734"/>
      <c r="X150" s="734"/>
      <c r="Y150" s="734"/>
      <c r="Z150" s="734"/>
      <c r="AA150" s="734"/>
      <c r="AB150" s="734"/>
      <c r="AC150" s="734"/>
      <c r="AD150" s="734"/>
      <c r="AE150" s="734"/>
      <c r="AF150" s="734"/>
      <c r="AG150" s="734"/>
      <c r="AH150" s="734"/>
      <c r="AI150" s="734"/>
      <c r="AJ150" s="734"/>
      <c r="AK150" s="734"/>
      <c r="AL150" s="734"/>
      <c r="AM150" s="734"/>
      <c r="AN150" s="734"/>
      <c r="AO150" s="734"/>
      <c r="AP150" s="734"/>
      <c r="AQ150" s="734"/>
      <c r="AR150" s="734"/>
      <c r="AS150" s="734"/>
    </row>
    <row r="151" spans="2:45">
      <c r="B151" s="770" t="s">
        <v>17</v>
      </c>
      <c r="C151" s="770"/>
      <c r="D151" s="764">
        <v>1419</v>
      </c>
      <c r="E151" s="764">
        <v>1451</v>
      </c>
      <c r="F151" s="764">
        <v>1481</v>
      </c>
      <c r="G151" s="764">
        <v>1593</v>
      </c>
      <c r="H151" s="765">
        <v>1486</v>
      </c>
      <c r="I151" s="792"/>
      <c r="J151" s="764">
        <v>302</v>
      </c>
      <c r="K151" s="764">
        <v>320</v>
      </c>
      <c r="L151" s="764">
        <v>290</v>
      </c>
      <c r="M151" s="764">
        <v>88</v>
      </c>
      <c r="N151" s="765">
        <v>250</v>
      </c>
      <c r="O151" s="793"/>
      <c r="P151" s="764">
        <v>1721</v>
      </c>
      <c r="Q151" s="764">
        <v>1771</v>
      </c>
      <c r="R151" s="764">
        <v>1771</v>
      </c>
      <c r="S151" s="764">
        <v>1681</v>
      </c>
      <c r="T151" s="765">
        <v>1736</v>
      </c>
      <c r="U151" s="734"/>
      <c r="V151" s="734"/>
      <c r="W151" s="734"/>
      <c r="X151" s="734"/>
      <c r="Y151" s="734"/>
      <c r="Z151" s="734"/>
      <c r="AA151" s="734"/>
      <c r="AB151" s="734"/>
      <c r="AC151" s="734"/>
      <c r="AD151" s="734"/>
      <c r="AE151" s="734"/>
      <c r="AF151" s="734"/>
      <c r="AG151" s="734"/>
      <c r="AH151" s="734"/>
      <c r="AI151" s="734"/>
      <c r="AJ151" s="734"/>
      <c r="AK151" s="734"/>
      <c r="AL151" s="734"/>
      <c r="AM151" s="734"/>
      <c r="AN151" s="734"/>
      <c r="AO151" s="734"/>
      <c r="AP151" s="734"/>
      <c r="AQ151" s="734"/>
      <c r="AR151" s="734"/>
      <c r="AS151" s="734"/>
    </row>
    <row r="152" spans="2:45">
      <c r="B152" s="770" t="s">
        <v>18</v>
      </c>
      <c r="C152" s="770"/>
      <c r="D152" s="764">
        <v>15915</v>
      </c>
      <c r="E152" s="764">
        <v>16142</v>
      </c>
      <c r="F152" s="764">
        <v>16306</v>
      </c>
      <c r="G152" s="764">
        <v>16578</v>
      </c>
      <c r="H152" s="765">
        <v>16235.25</v>
      </c>
      <c r="I152" s="792"/>
      <c r="J152" s="764">
        <v>2385</v>
      </c>
      <c r="K152" s="764">
        <v>2434</v>
      </c>
      <c r="L152" s="764">
        <v>2481</v>
      </c>
      <c r="M152" s="764">
        <v>2584</v>
      </c>
      <c r="N152" s="765">
        <v>2471</v>
      </c>
      <c r="O152" s="793"/>
      <c r="P152" s="764">
        <v>18300</v>
      </c>
      <c r="Q152" s="764">
        <v>18577</v>
      </c>
      <c r="R152" s="764">
        <v>18786</v>
      </c>
      <c r="S152" s="764">
        <v>19162</v>
      </c>
      <c r="T152" s="765">
        <v>18706.25</v>
      </c>
      <c r="U152" s="734"/>
      <c r="V152" s="734"/>
      <c r="W152" s="734"/>
      <c r="X152" s="734"/>
      <c r="Y152" s="734"/>
      <c r="Z152" s="734"/>
      <c r="AA152" s="734"/>
      <c r="AB152" s="734"/>
      <c r="AC152" s="734"/>
      <c r="AD152" s="734"/>
      <c r="AE152" s="734"/>
      <c r="AF152" s="734"/>
      <c r="AG152" s="734"/>
      <c r="AH152" s="734"/>
      <c r="AI152" s="734"/>
      <c r="AJ152" s="734"/>
      <c r="AK152" s="734"/>
      <c r="AL152" s="734"/>
      <c r="AM152" s="734"/>
      <c r="AN152" s="734"/>
      <c r="AO152" s="734"/>
      <c r="AP152" s="734"/>
      <c r="AQ152" s="734"/>
      <c r="AR152" s="734"/>
      <c r="AS152" s="734"/>
    </row>
    <row r="153" spans="2:45">
      <c r="B153" s="770" t="s">
        <v>20</v>
      </c>
      <c r="C153" s="770"/>
      <c r="D153" s="764">
        <v>6770</v>
      </c>
      <c r="E153" s="764">
        <v>6947</v>
      </c>
      <c r="F153" s="764">
        <v>7280</v>
      </c>
      <c r="G153" s="764">
        <v>7044</v>
      </c>
      <c r="H153" s="765">
        <v>7010.25</v>
      </c>
      <c r="I153" s="792"/>
      <c r="J153" s="764">
        <v>687</v>
      </c>
      <c r="K153" s="764">
        <v>1043</v>
      </c>
      <c r="L153" s="764">
        <v>1138</v>
      </c>
      <c r="M153" s="764">
        <v>1200</v>
      </c>
      <c r="N153" s="765">
        <v>1017</v>
      </c>
      <c r="O153" s="793"/>
      <c r="P153" s="764">
        <v>7457</v>
      </c>
      <c r="Q153" s="764">
        <v>7990</v>
      </c>
      <c r="R153" s="764">
        <v>8418</v>
      </c>
      <c r="S153" s="764">
        <v>8244</v>
      </c>
      <c r="T153" s="765">
        <v>8027.25</v>
      </c>
      <c r="U153" s="734"/>
      <c r="V153" s="734"/>
      <c r="W153" s="734"/>
      <c r="X153" s="734"/>
      <c r="Y153" s="734"/>
      <c r="Z153" s="734"/>
      <c r="AA153" s="734"/>
      <c r="AB153" s="734"/>
      <c r="AC153" s="734"/>
      <c r="AD153" s="734"/>
      <c r="AE153" s="734"/>
      <c r="AF153" s="734"/>
      <c r="AG153" s="734"/>
      <c r="AH153" s="734"/>
      <c r="AI153" s="734"/>
      <c r="AJ153" s="734"/>
      <c r="AK153" s="734"/>
      <c r="AL153" s="734"/>
      <c r="AM153" s="734"/>
      <c r="AN153" s="734"/>
      <c r="AO153" s="734"/>
      <c r="AP153" s="734"/>
      <c r="AQ153" s="734"/>
      <c r="AR153" s="734"/>
      <c r="AS153" s="734"/>
    </row>
    <row r="154" spans="2:45">
      <c r="B154" s="770" t="s">
        <v>21</v>
      </c>
      <c r="C154" s="770"/>
      <c r="D154" s="764">
        <v>36594</v>
      </c>
      <c r="E154" s="764">
        <v>36843</v>
      </c>
      <c r="F154" s="764">
        <v>37629</v>
      </c>
      <c r="G154" s="764">
        <v>37287</v>
      </c>
      <c r="H154" s="765">
        <v>37088.25</v>
      </c>
      <c r="I154" s="792"/>
      <c r="J154" s="764">
        <v>0</v>
      </c>
      <c r="K154" s="764">
        <v>0</v>
      </c>
      <c r="L154" s="764">
        <v>0</v>
      </c>
      <c r="M154" s="764">
        <v>0</v>
      </c>
      <c r="N154" s="765">
        <v>0</v>
      </c>
      <c r="O154" s="793"/>
      <c r="P154" s="764">
        <v>36594</v>
      </c>
      <c r="Q154" s="764">
        <v>36843</v>
      </c>
      <c r="R154" s="764">
        <v>37629</v>
      </c>
      <c r="S154" s="764">
        <v>37287</v>
      </c>
      <c r="T154" s="765">
        <v>37088.25</v>
      </c>
      <c r="U154" s="734"/>
      <c r="V154" s="734"/>
      <c r="W154" s="734"/>
      <c r="X154" s="734"/>
      <c r="Y154" s="734"/>
      <c r="Z154" s="734"/>
      <c r="AA154" s="734"/>
      <c r="AB154" s="734"/>
      <c r="AC154" s="734"/>
      <c r="AD154" s="734"/>
      <c r="AE154" s="734"/>
      <c r="AF154" s="734"/>
      <c r="AG154" s="734"/>
      <c r="AH154" s="734"/>
      <c r="AI154" s="734"/>
      <c r="AJ154" s="734"/>
      <c r="AK154" s="734"/>
      <c r="AL154" s="734"/>
      <c r="AM154" s="734"/>
      <c r="AN154" s="734"/>
      <c r="AO154" s="734"/>
      <c r="AP154" s="734"/>
      <c r="AQ154" s="734"/>
      <c r="AR154" s="734"/>
      <c r="AS154" s="734"/>
    </row>
    <row r="155" spans="2:45">
      <c r="B155" s="770" t="s">
        <v>22</v>
      </c>
      <c r="C155" s="770"/>
      <c r="D155" s="764">
        <v>22126</v>
      </c>
      <c r="E155" s="764">
        <v>22218</v>
      </c>
      <c r="F155" s="764">
        <v>20111</v>
      </c>
      <c r="G155" s="764">
        <v>22779</v>
      </c>
      <c r="H155" s="765">
        <v>21808.5</v>
      </c>
      <c r="I155" s="792"/>
      <c r="J155" s="764">
        <v>2114</v>
      </c>
      <c r="K155" s="764">
        <v>2123</v>
      </c>
      <c r="L155" s="764">
        <v>1921</v>
      </c>
      <c r="M155" s="764">
        <v>2176</v>
      </c>
      <c r="N155" s="765">
        <v>2083.5</v>
      </c>
      <c r="O155" s="793"/>
      <c r="P155" s="764">
        <v>24240</v>
      </c>
      <c r="Q155" s="764">
        <v>24341</v>
      </c>
      <c r="R155" s="764">
        <v>22032</v>
      </c>
      <c r="S155" s="764">
        <v>24955</v>
      </c>
      <c r="T155" s="765">
        <v>23892</v>
      </c>
      <c r="U155" s="734"/>
      <c r="V155" s="734"/>
      <c r="W155" s="734"/>
      <c r="X155" s="734"/>
      <c r="Y155" s="734"/>
      <c r="Z155" s="734"/>
      <c r="AA155" s="734"/>
      <c r="AB155" s="734"/>
      <c r="AC155" s="734"/>
      <c r="AD155" s="734"/>
      <c r="AE155" s="734"/>
      <c r="AF155" s="734"/>
      <c r="AG155" s="734"/>
      <c r="AH155" s="734"/>
      <c r="AI155" s="734"/>
      <c r="AJ155" s="734"/>
      <c r="AK155" s="734"/>
      <c r="AL155" s="734"/>
      <c r="AM155" s="734"/>
      <c r="AN155" s="734"/>
      <c r="AO155" s="734"/>
      <c r="AP155" s="734"/>
      <c r="AQ155" s="734"/>
      <c r="AR155" s="734"/>
      <c r="AS155" s="734"/>
    </row>
    <row r="156" spans="2:45">
      <c r="B156" s="770" t="s">
        <v>100</v>
      </c>
      <c r="C156" s="770"/>
      <c r="D156" s="764">
        <v>13074</v>
      </c>
      <c r="E156" s="764">
        <v>13141</v>
      </c>
      <c r="F156" s="764">
        <v>13275</v>
      </c>
      <c r="G156" s="764">
        <v>13410</v>
      </c>
      <c r="H156" s="765">
        <v>13225</v>
      </c>
      <c r="I156" s="792"/>
      <c r="J156" s="764">
        <v>2421</v>
      </c>
      <c r="K156" s="764">
        <v>2435</v>
      </c>
      <c r="L156" s="764">
        <v>2461</v>
      </c>
      <c r="M156" s="764">
        <v>2487</v>
      </c>
      <c r="N156" s="765">
        <v>2451</v>
      </c>
      <c r="O156" s="793"/>
      <c r="P156" s="764">
        <v>15495</v>
      </c>
      <c r="Q156" s="764">
        <v>15575</v>
      </c>
      <c r="R156" s="764">
        <v>15736</v>
      </c>
      <c r="S156" s="764">
        <v>15897</v>
      </c>
      <c r="T156" s="765">
        <v>15675.75</v>
      </c>
      <c r="U156" s="734"/>
      <c r="V156" s="734"/>
      <c r="W156" s="734"/>
      <c r="X156" s="734"/>
      <c r="Y156" s="734"/>
      <c r="Z156" s="734"/>
      <c r="AA156" s="734"/>
      <c r="AB156" s="734"/>
      <c r="AC156" s="734"/>
      <c r="AD156" s="734"/>
      <c r="AE156" s="734"/>
      <c r="AF156" s="734"/>
      <c r="AG156" s="734"/>
      <c r="AH156" s="734"/>
      <c r="AI156" s="734"/>
      <c r="AJ156" s="734"/>
      <c r="AK156" s="734"/>
      <c r="AL156" s="734"/>
      <c r="AM156" s="734"/>
      <c r="AN156" s="734"/>
      <c r="AO156" s="734"/>
      <c r="AP156" s="734"/>
      <c r="AQ156" s="734"/>
      <c r="AR156" s="734"/>
      <c r="AS156" s="734"/>
    </row>
    <row r="157" spans="2:45">
      <c r="B157" s="770" t="s">
        <v>101</v>
      </c>
      <c r="C157" s="770"/>
      <c r="D157" s="764">
        <v>4700</v>
      </c>
      <c r="E157" s="764">
        <v>4578</v>
      </c>
      <c r="F157" s="764">
        <v>4825</v>
      </c>
      <c r="G157" s="764">
        <v>4571</v>
      </c>
      <c r="H157" s="765">
        <v>4668.5</v>
      </c>
      <c r="I157" s="792"/>
      <c r="J157" s="764">
        <v>913</v>
      </c>
      <c r="K157" s="764">
        <v>856</v>
      </c>
      <c r="L157" s="764">
        <v>939</v>
      </c>
      <c r="M157" s="764">
        <v>911</v>
      </c>
      <c r="N157" s="765">
        <v>904.75</v>
      </c>
      <c r="O157" s="793"/>
      <c r="P157" s="764">
        <v>5613</v>
      </c>
      <c r="Q157" s="764">
        <v>5434</v>
      </c>
      <c r="R157" s="764">
        <v>5764</v>
      </c>
      <c r="S157" s="764">
        <v>5482</v>
      </c>
      <c r="T157" s="765">
        <v>5573.25</v>
      </c>
      <c r="U157" s="734"/>
      <c r="V157" s="734"/>
      <c r="W157" s="734"/>
      <c r="X157" s="734"/>
      <c r="Y157" s="734"/>
      <c r="Z157" s="734"/>
      <c r="AA157" s="734"/>
      <c r="AB157" s="734"/>
      <c r="AC157" s="734"/>
      <c r="AD157" s="734"/>
      <c r="AE157" s="734"/>
      <c r="AF157" s="734"/>
      <c r="AG157" s="734"/>
      <c r="AH157" s="734"/>
      <c r="AI157" s="734"/>
      <c r="AJ157" s="734"/>
      <c r="AK157" s="734"/>
      <c r="AL157" s="734"/>
      <c r="AM157" s="734"/>
      <c r="AN157" s="734"/>
      <c r="AO157" s="734"/>
      <c r="AP157" s="734"/>
      <c r="AQ157" s="734"/>
      <c r="AR157" s="734"/>
      <c r="AS157" s="734"/>
    </row>
    <row r="158" spans="2:45">
      <c r="B158" s="770" t="s">
        <v>102</v>
      </c>
      <c r="C158" s="770"/>
      <c r="D158" s="764">
        <v>6593</v>
      </c>
      <c r="E158" s="764">
        <v>6619</v>
      </c>
      <c r="F158" s="764">
        <v>6649</v>
      </c>
      <c r="G158" s="764">
        <v>6610</v>
      </c>
      <c r="H158" s="765">
        <v>6617.75</v>
      </c>
      <c r="I158" s="792"/>
      <c r="J158" s="764">
        <v>3591</v>
      </c>
      <c r="K158" s="764">
        <v>3647</v>
      </c>
      <c r="L158" s="764">
        <v>3699</v>
      </c>
      <c r="M158" s="764">
        <v>3637</v>
      </c>
      <c r="N158" s="765">
        <v>3643.5</v>
      </c>
      <c r="O158" s="793"/>
      <c r="P158" s="764">
        <v>10184</v>
      </c>
      <c r="Q158" s="764">
        <v>10266</v>
      </c>
      <c r="R158" s="764">
        <v>10349</v>
      </c>
      <c r="S158" s="764">
        <v>10247</v>
      </c>
      <c r="T158" s="765">
        <v>10261.5</v>
      </c>
      <c r="U158" s="734"/>
      <c r="V158" s="734"/>
      <c r="W158" s="734"/>
      <c r="X158" s="734"/>
      <c r="Y158" s="734"/>
      <c r="Z158" s="734"/>
      <c r="AA158" s="734"/>
      <c r="AB158" s="734"/>
      <c r="AC158" s="734"/>
      <c r="AD158" s="734"/>
      <c r="AE158" s="734"/>
      <c r="AF158" s="734"/>
      <c r="AG158" s="734"/>
      <c r="AH158" s="734"/>
      <c r="AI158" s="734"/>
      <c r="AJ158" s="734"/>
      <c r="AK158" s="734"/>
      <c r="AL158" s="734"/>
      <c r="AM158" s="734"/>
      <c r="AN158" s="734"/>
      <c r="AO158" s="734"/>
      <c r="AP158" s="734"/>
      <c r="AQ158" s="734"/>
      <c r="AR158" s="734"/>
      <c r="AS158" s="734"/>
    </row>
    <row r="159" spans="2:45">
      <c r="B159" s="770" t="s">
        <v>103</v>
      </c>
      <c r="C159" s="770"/>
      <c r="D159" s="764">
        <v>21500</v>
      </c>
      <c r="E159" s="764">
        <v>22400</v>
      </c>
      <c r="F159" s="764">
        <v>23000</v>
      </c>
      <c r="G159" s="764">
        <v>23600</v>
      </c>
      <c r="H159" s="765">
        <v>22625</v>
      </c>
      <c r="I159" s="792"/>
      <c r="J159" s="764">
        <v>0</v>
      </c>
      <c r="K159" s="764">
        <v>0</v>
      </c>
      <c r="L159" s="764">
        <v>0</v>
      </c>
      <c r="M159" s="764">
        <v>0</v>
      </c>
      <c r="N159" s="765">
        <v>0</v>
      </c>
      <c r="O159" s="793"/>
      <c r="P159" s="764">
        <v>21500</v>
      </c>
      <c r="Q159" s="764">
        <v>22400</v>
      </c>
      <c r="R159" s="764">
        <v>23000</v>
      </c>
      <c r="S159" s="764">
        <v>23600</v>
      </c>
      <c r="T159" s="765">
        <v>22625</v>
      </c>
      <c r="U159" s="734"/>
      <c r="V159" s="734"/>
      <c r="W159" s="734"/>
      <c r="X159" s="734"/>
      <c r="Y159" s="734"/>
      <c r="Z159" s="734"/>
      <c r="AA159" s="734"/>
      <c r="AB159" s="734"/>
      <c r="AC159" s="734"/>
      <c r="AD159" s="734"/>
      <c r="AE159" s="734"/>
      <c r="AF159" s="734"/>
      <c r="AG159" s="734"/>
      <c r="AH159" s="734"/>
      <c r="AI159" s="734"/>
      <c r="AJ159" s="734"/>
      <c r="AK159" s="734"/>
      <c r="AL159" s="734"/>
      <c r="AM159" s="734"/>
      <c r="AN159" s="734"/>
      <c r="AO159" s="734"/>
      <c r="AP159" s="734"/>
      <c r="AQ159" s="734"/>
      <c r="AR159" s="734"/>
      <c r="AS159" s="734"/>
    </row>
    <row r="160" spans="2:45">
      <c r="B160" s="767"/>
      <c r="C160" s="768"/>
      <c r="D160" s="780"/>
      <c r="E160" s="780"/>
      <c r="F160" s="780"/>
      <c r="G160" s="780"/>
      <c r="H160" s="794"/>
      <c r="I160" s="795"/>
      <c r="J160" s="780"/>
      <c r="K160" s="780"/>
      <c r="L160" s="780"/>
      <c r="M160" s="780"/>
      <c r="N160" s="758"/>
      <c r="O160" s="796"/>
      <c r="P160" s="780"/>
      <c r="Q160" s="780"/>
      <c r="R160" s="780"/>
      <c r="S160" s="780"/>
      <c r="T160" s="780"/>
      <c r="U160" s="734"/>
      <c r="V160" s="734"/>
      <c r="W160" s="734"/>
      <c r="X160" s="734"/>
      <c r="Y160" s="734"/>
      <c r="Z160" s="734"/>
      <c r="AA160" s="734"/>
      <c r="AB160" s="734"/>
      <c r="AC160" s="734"/>
      <c r="AD160" s="734"/>
      <c r="AE160" s="734"/>
      <c r="AF160" s="734"/>
      <c r="AG160" s="734"/>
      <c r="AH160" s="734"/>
      <c r="AI160" s="734"/>
      <c r="AJ160" s="734"/>
      <c r="AK160" s="734"/>
      <c r="AL160" s="734"/>
      <c r="AM160" s="734"/>
      <c r="AN160" s="734"/>
      <c r="AO160" s="734"/>
      <c r="AP160" s="734"/>
      <c r="AQ160" s="734"/>
      <c r="AR160" s="734"/>
      <c r="AS160" s="734"/>
    </row>
    <row r="161" spans="2:45">
      <c r="B161" s="822">
        <v>2008</v>
      </c>
      <c r="C161" s="781"/>
      <c r="D161" s="781">
        <v>328854</v>
      </c>
      <c r="E161" s="781">
        <v>343028</v>
      </c>
      <c r="F161" s="781">
        <v>348367</v>
      </c>
      <c r="G161" s="781">
        <v>338638</v>
      </c>
      <c r="H161" s="781">
        <v>339721.75</v>
      </c>
      <c r="I161" s="781">
        <v>0</v>
      </c>
      <c r="J161" s="781">
        <v>57525</v>
      </c>
      <c r="K161" s="781">
        <v>57680</v>
      </c>
      <c r="L161" s="781">
        <v>58706</v>
      </c>
      <c r="M161" s="781">
        <v>58430</v>
      </c>
      <c r="N161" s="781">
        <v>58085.25</v>
      </c>
      <c r="O161" s="781">
        <v>0</v>
      </c>
      <c r="P161" s="781">
        <v>386380</v>
      </c>
      <c r="Q161" s="781">
        <v>400709</v>
      </c>
      <c r="R161" s="781">
        <v>407074</v>
      </c>
      <c r="S161" s="781">
        <v>397066</v>
      </c>
      <c r="T161" s="781">
        <v>397807.25</v>
      </c>
      <c r="U161" s="766"/>
      <c r="V161" s="740"/>
      <c r="W161" s="740"/>
      <c r="X161" s="740"/>
      <c r="Y161" s="740"/>
      <c r="Z161" s="740"/>
      <c r="AA161" s="740"/>
      <c r="AB161" s="740"/>
      <c r="AC161" s="740"/>
      <c r="AD161" s="740"/>
      <c r="AE161" s="740"/>
      <c r="AF161" s="740"/>
      <c r="AG161" s="740"/>
      <c r="AH161" s="740"/>
      <c r="AI161" s="740"/>
      <c r="AJ161" s="740"/>
      <c r="AK161" s="740"/>
      <c r="AL161" s="740"/>
      <c r="AM161" s="740"/>
      <c r="AN161" s="740"/>
      <c r="AO161" s="740"/>
      <c r="AP161" s="740"/>
      <c r="AQ161" s="740"/>
      <c r="AR161" s="740"/>
      <c r="AS161" s="740"/>
    </row>
    <row r="162" spans="2:45">
      <c r="B162" s="763" t="s">
        <v>3</v>
      </c>
      <c r="C162" s="763"/>
      <c r="D162" s="764">
        <v>5726</v>
      </c>
      <c r="E162" s="764">
        <v>6180</v>
      </c>
      <c r="F162" s="764">
        <v>6106</v>
      </c>
      <c r="G162" s="764">
        <v>6041</v>
      </c>
      <c r="H162" s="765">
        <v>6013.25</v>
      </c>
      <c r="I162" s="792"/>
      <c r="J162" s="764">
        <v>9729</v>
      </c>
      <c r="K162" s="764">
        <v>10377</v>
      </c>
      <c r="L162" s="764">
        <v>11205</v>
      </c>
      <c r="M162" s="764">
        <v>12378</v>
      </c>
      <c r="N162" s="765">
        <v>10922.25</v>
      </c>
      <c r="O162" s="793"/>
      <c r="P162" s="764">
        <v>15455</v>
      </c>
      <c r="Q162" s="764">
        <v>16557</v>
      </c>
      <c r="R162" s="764">
        <v>17311</v>
      </c>
      <c r="S162" s="764">
        <v>18419</v>
      </c>
      <c r="T162" s="765">
        <v>16935.5</v>
      </c>
      <c r="U162" s="740"/>
      <c r="V162" s="740"/>
      <c r="W162" s="740"/>
      <c r="X162" s="740"/>
      <c r="Y162" s="740"/>
      <c r="Z162" s="740"/>
      <c r="AA162" s="740"/>
      <c r="AB162" s="740"/>
      <c r="AC162" s="740"/>
      <c r="AD162" s="740"/>
      <c r="AE162" s="740"/>
      <c r="AF162" s="740"/>
      <c r="AG162" s="740"/>
      <c r="AH162" s="740"/>
      <c r="AI162" s="740"/>
      <c r="AJ162" s="740"/>
      <c r="AK162" s="740"/>
      <c r="AL162" s="740"/>
      <c r="AM162" s="740"/>
      <c r="AN162" s="740"/>
      <c r="AO162" s="740"/>
      <c r="AP162" s="740"/>
      <c r="AQ162" s="740"/>
      <c r="AR162" s="740"/>
      <c r="AS162" s="740"/>
    </row>
    <row r="163" spans="2:45">
      <c r="B163" s="770" t="s">
        <v>4</v>
      </c>
      <c r="C163" s="770"/>
      <c r="D163" s="764">
        <v>582</v>
      </c>
      <c r="E163" s="764">
        <v>582</v>
      </c>
      <c r="F163" s="764">
        <v>631</v>
      </c>
      <c r="G163" s="764">
        <v>679</v>
      </c>
      <c r="H163" s="765">
        <v>618.5</v>
      </c>
      <c r="I163" s="792"/>
      <c r="J163" s="764">
        <v>18</v>
      </c>
      <c r="K163" s="764">
        <v>18</v>
      </c>
      <c r="L163" s="764">
        <v>20</v>
      </c>
      <c r="M163" s="764">
        <v>21</v>
      </c>
      <c r="N163" s="765">
        <v>19.25</v>
      </c>
      <c r="O163" s="793"/>
      <c r="P163" s="764">
        <v>600</v>
      </c>
      <c r="Q163" s="764">
        <v>600</v>
      </c>
      <c r="R163" s="764">
        <v>650</v>
      </c>
      <c r="S163" s="764">
        <v>700</v>
      </c>
      <c r="T163" s="765">
        <v>637.5</v>
      </c>
      <c r="U163" s="740"/>
      <c r="V163" s="740"/>
      <c r="W163" s="740"/>
      <c r="X163" s="740"/>
      <c r="Y163" s="740"/>
      <c r="Z163" s="740"/>
      <c r="AA163" s="740"/>
      <c r="AB163" s="740"/>
      <c r="AC163" s="740"/>
      <c r="AD163" s="740"/>
      <c r="AE163" s="740"/>
      <c r="AF163" s="740"/>
      <c r="AG163" s="740"/>
      <c r="AH163" s="740"/>
      <c r="AI163" s="740"/>
      <c r="AJ163" s="740"/>
      <c r="AK163" s="740"/>
      <c r="AL163" s="740"/>
      <c r="AM163" s="740"/>
      <c r="AN163" s="740"/>
      <c r="AO163" s="740"/>
      <c r="AP163" s="740"/>
      <c r="AQ163" s="740"/>
      <c r="AR163" s="740"/>
      <c r="AS163" s="740"/>
    </row>
    <row r="164" spans="2:45">
      <c r="B164" s="770" t="s">
        <v>5</v>
      </c>
      <c r="C164" s="770"/>
      <c r="D164" s="764">
        <v>32812</v>
      </c>
      <c r="E164" s="764">
        <v>33353</v>
      </c>
      <c r="F164" s="764">
        <v>33277</v>
      </c>
      <c r="G164" s="764">
        <v>33197</v>
      </c>
      <c r="H164" s="765">
        <v>33159.75</v>
      </c>
      <c r="I164" s="792"/>
      <c r="J164" s="764">
        <v>5788</v>
      </c>
      <c r="K164" s="764">
        <v>5272</v>
      </c>
      <c r="L164" s="764">
        <v>5439</v>
      </c>
      <c r="M164" s="764">
        <v>5497</v>
      </c>
      <c r="N164" s="765">
        <v>5499</v>
      </c>
      <c r="O164" s="793"/>
      <c r="P164" s="764">
        <v>38601</v>
      </c>
      <c r="Q164" s="764">
        <v>38625</v>
      </c>
      <c r="R164" s="764">
        <v>38716</v>
      </c>
      <c r="S164" s="764">
        <v>38694</v>
      </c>
      <c r="T164" s="765">
        <v>38659</v>
      </c>
      <c r="U164" s="740"/>
      <c r="V164" s="740"/>
      <c r="W164" s="740"/>
      <c r="X164" s="740"/>
      <c r="Y164" s="740"/>
      <c r="Z164" s="740"/>
      <c r="AA164" s="740"/>
      <c r="AB164" s="740"/>
      <c r="AC164" s="740"/>
      <c r="AD164" s="740"/>
      <c r="AE164" s="740"/>
      <c r="AF164" s="740"/>
      <c r="AG164" s="740"/>
      <c r="AH164" s="740"/>
      <c r="AI164" s="740"/>
      <c r="AJ164" s="740"/>
      <c r="AK164" s="740"/>
      <c r="AL164" s="740"/>
      <c r="AM164" s="740"/>
      <c r="AN164" s="740"/>
      <c r="AO164" s="740"/>
      <c r="AP164" s="740"/>
      <c r="AQ164" s="740"/>
      <c r="AR164" s="740"/>
      <c r="AS164" s="740"/>
    </row>
    <row r="165" spans="2:45">
      <c r="B165" s="770" t="s">
        <v>7</v>
      </c>
      <c r="C165" s="770"/>
      <c r="D165" s="764">
        <v>1320</v>
      </c>
      <c r="E165" s="764">
        <v>1380</v>
      </c>
      <c r="F165" s="764">
        <v>1400</v>
      </c>
      <c r="G165" s="764">
        <v>1400</v>
      </c>
      <c r="H165" s="765">
        <v>1375</v>
      </c>
      <c r="I165" s="792"/>
      <c r="J165" s="764">
        <v>0</v>
      </c>
      <c r="K165" s="764">
        <v>0</v>
      </c>
      <c r="L165" s="764">
        <v>0</v>
      </c>
      <c r="M165" s="764">
        <v>0</v>
      </c>
      <c r="N165" s="765">
        <v>0</v>
      </c>
      <c r="O165" s="793"/>
      <c r="P165" s="764">
        <v>1320</v>
      </c>
      <c r="Q165" s="764">
        <v>1380</v>
      </c>
      <c r="R165" s="764">
        <v>1400</v>
      </c>
      <c r="S165" s="764">
        <v>1400</v>
      </c>
      <c r="T165" s="765">
        <v>1375</v>
      </c>
      <c r="U165" s="749"/>
      <c r="V165" s="766"/>
      <c r="W165" s="766"/>
      <c r="X165" s="766"/>
      <c r="Y165" s="766"/>
      <c r="Z165" s="766"/>
      <c r="AA165" s="766"/>
      <c r="AB165" s="766"/>
      <c r="AC165" s="766"/>
      <c r="AD165" s="766"/>
      <c r="AE165" s="766"/>
      <c r="AF165" s="766"/>
      <c r="AG165" s="766"/>
      <c r="AH165" s="766"/>
      <c r="AI165" s="766"/>
      <c r="AJ165" s="766"/>
      <c r="AK165" s="766"/>
      <c r="AL165" s="766"/>
      <c r="AM165" s="766"/>
      <c r="AN165" s="766"/>
      <c r="AO165" s="766"/>
      <c r="AP165" s="766"/>
      <c r="AQ165" s="766"/>
      <c r="AR165" s="766"/>
      <c r="AS165" s="766"/>
    </row>
    <row r="166" spans="2:45">
      <c r="B166" s="770" t="s">
        <v>9</v>
      </c>
      <c r="C166" s="770"/>
      <c r="D166" s="764">
        <v>2189</v>
      </c>
      <c r="E166" s="764">
        <v>2194</v>
      </c>
      <c r="F166" s="764">
        <v>2194</v>
      </c>
      <c r="G166" s="764">
        <v>2194</v>
      </c>
      <c r="H166" s="765">
        <v>2192.75</v>
      </c>
      <c r="I166" s="792"/>
      <c r="J166" s="764">
        <v>114</v>
      </c>
      <c r="K166" s="764">
        <v>109</v>
      </c>
      <c r="L166" s="764">
        <v>109</v>
      </c>
      <c r="M166" s="764">
        <v>109</v>
      </c>
      <c r="N166" s="765">
        <v>110.25</v>
      </c>
      <c r="O166" s="793"/>
      <c r="P166" s="764">
        <v>2303</v>
      </c>
      <c r="Q166" s="764">
        <v>2303</v>
      </c>
      <c r="R166" s="764">
        <v>2303</v>
      </c>
      <c r="S166" s="764">
        <v>2303</v>
      </c>
      <c r="T166" s="765">
        <v>2303</v>
      </c>
      <c r="U166" s="740"/>
      <c r="V166" s="740"/>
      <c r="W166" s="740"/>
      <c r="X166" s="740"/>
      <c r="Y166" s="740"/>
      <c r="Z166" s="740"/>
      <c r="AA166" s="740"/>
      <c r="AB166" s="740"/>
      <c r="AC166" s="740"/>
      <c r="AD166" s="740"/>
      <c r="AE166" s="740"/>
      <c r="AF166" s="740"/>
      <c r="AG166" s="740"/>
      <c r="AH166" s="740"/>
      <c r="AI166" s="740"/>
      <c r="AJ166" s="740"/>
      <c r="AK166" s="740"/>
      <c r="AL166" s="740"/>
      <c r="AM166" s="740"/>
      <c r="AN166" s="740"/>
      <c r="AO166" s="740"/>
      <c r="AP166" s="740"/>
      <c r="AQ166" s="740"/>
      <c r="AR166" s="740"/>
      <c r="AS166" s="740"/>
    </row>
    <row r="167" spans="2:45">
      <c r="B167" s="770" t="s">
        <v>10</v>
      </c>
      <c r="C167" s="770"/>
      <c r="D167" s="764">
        <v>33898</v>
      </c>
      <c r="E167" s="764">
        <v>35118</v>
      </c>
      <c r="F167" s="764">
        <v>34940</v>
      </c>
      <c r="G167" s="764">
        <v>34723</v>
      </c>
      <c r="H167" s="765">
        <v>34669.75</v>
      </c>
      <c r="I167" s="792"/>
      <c r="J167" s="764">
        <v>7490</v>
      </c>
      <c r="K167" s="764">
        <v>6824</v>
      </c>
      <c r="L167" s="764">
        <v>6801</v>
      </c>
      <c r="M167" s="764">
        <v>6210</v>
      </c>
      <c r="N167" s="765">
        <v>6831.25</v>
      </c>
      <c r="O167" s="793"/>
      <c r="P167" s="764">
        <v>41388</v>
      </c>
      <c r="Q167" s="764">
        <v>41942</v>
      </c>
      <c r="R167" s="764">
        <v>41742</v>
      </c>
      <c r="S167" s="764">
        <v>40933</v>
      </c>
      <c r="T167" s="765">
        <v>41501.25</v>
      </c>
      <c r="U167" s="740"/>
      <c r="V167" s="740"/>
      <c r="W167" s="740"/>
      <c r="X167" s="740"/>
      <c r="Y167" s="740"/>
      <c r="Z167" s="740"/>
      <c r="AA167" s="740"/>
      <c r="AB167" s="740"/>
      <c r="AC167" s="740"/>
      <c r="AD167" s="740"/>
      <c r="AE167" s="740"/>
      <c r="AF167" s="740"/>
      <c r="AG167" s="740"/>
      <c r="AH167" s="740"/>
      <c r="AI167" s="740"/>
      <c r="AJ167" s="740"/>
      <c r="AK167" s="740"/>
      <c r="AL167" s="740"/>
      <c r="AM167" s="740"/>
      <c r="AN167" s="740"/>
      <c r="AO167" s="740"/>
      <c r="AP167" s="740"/>
      <c r="AQ167" s="740"/>
      <c r="AR167" s="740"/>
      <c r="AS167" s="740"/>
    </row>
    <row r="168" spans="2:45">
      <c r="B168" s="770" t="s">
        <v>12</v>
      </c>
      <c r="C168" s="770"/>
      <c r="D168" s="764">
        <v>59198</v>
      </c>
      <c r="E168" s="764">
        <v>60347</v>
      </c>
      <c r="F168" s="764">
        <v>61115</v>
      </c>
      <c r="G168" s="764">
        <v>60530</v>
      </c>
      <c r="H168" s="765">
        <v>60297.5</v>
      </c>
      <c r="I168" s="792"/>
      <c r="J168" s="764">
        <v>11966</v>
      </c>
      <c r="K168" s="764">
        <v>11692</v>
      </c>
      <c r="L168" s="764">
        <v>11326</v>
      </c>
      <c r="M168" s="764">
        <v>11411</v>
      </c>
      <c r="N168" s="765">
        <v>11598.75</v>
      </c>
      <c r="O168" s="793"/>
      <c r="P168" s="764">
        <v>71165</v>
      </c>
      <c r="Q168" s="764">
        <v>72039</v>
      </c>
      <c r="R168" s="764">
        <v>72441</v>
      </c>
      <c r="S168" s="764">
        <v>71940</v>
      </c>
      <c r="T168" s="765">
        <v>71896.25</v>
      </c>
      <c r="U168" s="740"/>
      <c r="V168" s="740"/>
      <c r="W168" s="740"/>
      <c r="X168" s="740"/>
      <c r="Y168" s="740"/>
      <c r="Z168" s="740"/>
      <c r="AA168" s="740"/>
      <c r="AB168" s="740"/>
      <c r="AC168" s="740"/>
      <c r="AD168" s="740"/>
      <c r="AE168" s="740"/>
      <c r="AF168" s="740"/>
      <c r="AG168" s="740"/>
      <c r="AH168" s="740"/>
      <c r="AI168" s="740"/>
      <c r="AJ168" s="740"/>
      <c r="AK168" s="740"/>
      <c r="AL168" s="740"/>
      <c r="AM168" s="740"/>
      <c r="AN168" s="740"/>
      <c r="AO168" s="740"/>
      <c r="AP168" s="740"/>
      <c r="AQ168" s="740"/>
      <c r="AR168" s="740"/>
      <c r="AS168" s="740"/>
    </row>
    <row r="169" spans="2:45">
      <c r="B169" s="770" t="s">
        <v>13</v>
      </c>
      <c r="C169" s="770"/>
      <c r="D169" s="764">
        <v>13899</v>
      </c>
      <c r="E169" s="764">
        <v>16558</v>
      </c>
      <c r="F169" s="764">
        <v>16968</v>
      </c>
      <c r="G169" s="764">
        <v>15349</v>
      </c>
      <c r="H169" s="765">
        <v>15693.5</v>
      </c>
      <c r="I169" s="792"/>
      <c r="J169" s="764">
        <v>3319</v>
      </c>
      <c r="K169" s="764">
        <v>3323</v>
      </c>
      <c r="L169" s="764">
        <v>3351</v>
      </c>
      <c r="M169" s="764">
        <v>3329</v>
      </c>
      <c r="N169" s="765">
        <v>3330.5</v>
      </c>
      <c r="O169" s="793"/>
      <c r="P169" s="764">
        <v>17218</v>
      </c>
      <c r="Q169" s="764">
        <v>19881</v>
      </c>
      <c r="R169" s="764">
        <v>20320</v>
      </c>
      <c r="S169" s="764">
        <v>18679</v>
      </c>
      <c r="T169" s="765">
        <v>19024.5</v>
      </c>
      <c r="U169" s="740"/>
      <c r="V169" s="740"/>
      <c r="W169" s="740"/>
      <c r="X169" s="740"/>
      <c r="Y169" s="740"/>
      <c r="Z169" s="740"/>
      <c r="AA169" s="740"/>
      <c r="AB169" s="740"/>
      <c r="AC169" s="740"/>
      <c r="AD169" s="740"/>
      <c r="AE169" s="740"/>
      <c r="AF169" s="740"/>
      <c r="AG169" s="740"/>
      <c r="AH169" s="740"/>
      <c r="AI169" s="740"/>
      <c r="AJ169" s="740"/>
      <c r="AK169" s="740"/>
      <c r="AL169" s="740"/>
      <c r="AM169" s="740"/>
      <c r="AN169" s="740"/>
      <c r="AO169" s="740"/>
      <c r="AP169" s="740"/>
      <c r="AQ169" s="740"/>
      <c r="AR169" s="740"/>
      <c r="AS169" s="740"/>
    </row>
    <row r="170" spans="2:45">
      <c r="B170" s="770" t="s">
        <v>14</v>
      </c>
      <c r="C170" s="770"/>
      <c r="D170" s="764">
        <v>30331</v>
      </c>
      <c r="E170" s="764">
        <v>36506</v>
      </c>
      <c r="F170" s="764">
        <v>38999</v>
      </c>
      <c r="G170" s="764">
        <v>31102</v>
      </c>
      <c r="H170" s="765">
        <v>34234.5</v>
      </c>
      <c r="I170" s="792"/>
      <c r="J170" s="764">
        <v>4769</v>
      </c>
      <c r="K170" s="764">
        <v>5494</v>
      </c>
      <c r="L170" s="764">
        <v>5601</v>
      </c>
      <c r="M170" s="764">
        <v>4598</v>
      </c>
      <c r="N170" s="765">
        <v>5115.5</v>
      </c>
      <c r="O170" s="793"/>
      <c r="P170" s="764">
        <v>35100</v>
      </c>
      <c r="Q170" s="764">
        <v>42000</v>
      </c>
      <c r="R170" s="764">
        <v>44600</v>
      </c>
      <c r="S170" s="764">
        <v>35700</v>
      </c>
      <c r="T170" s="765">
        <v>39350</v>
      </c>
      <c r="U170" s="740"/>
      <c r="V170" s="740"/>
      <c r="W170" s="740"/>
      <c r="X170" s="740"/>
      <c r="Y170" s="740"/>
      <c r="Z170" s="740"/>
      <c r="AA170" s="740"/>
      <c r="AB170" s="740"/>
      <c r="AC170" s="740"/>
      <c r="AD170" s="740"/>
      <c r="AE170" s="740"/>
      <c r="AF170" s="740"/>
      <c r="AG170" s="740"/>
      <c r="AH170" s="740"/>
      <c r="AI170" s="740"/>
      <c r="AJ170" s="740"/>
      <c r="AK170" s="740"/>
      <c r="AL170" s="740"/>
      <c r="AM170" s="740"/>
      <c r="AN170" s="740"/>
      <c r="AO170" s="740"/>
      <c r="AP170" s="740"/>
      <c r="AQ170" s="740"/>
      <c r="AR170" s="740"/>
      <c r="AS170" s="740"/>
    </row>
    <row r="171" spans="2:45">
      <c r="B171" s="770" t="s">
        <v>15</v>
      </c>
      <c r="C171" s="770"/>
      <c r="D171" s="764">
        <v>8082</v>
      </c>
      <c r="E171" s="764">
        <v>8168</v>
      </c>
      <c r="F171" s="764">
        <v>8322</v>
      </c>
      <c r="G171" s="764">
        <v>8180</v>
      </c>
      <c r="H171" s="765">
        <v>8188</v>
      </c>
      <c r="I171" s="792"/>
      <c r="J171" s="764">
        <v>1007</v>
      </c>
      <c r="K171" s="764">
        <v>1015</v>
      </c>
      <c r="L171" s="764">
        <v>1066</v>
      </c>
      <c r="M171" s="764">
        <v>1033</v>
      </c>
      <c r="N171" s="765">
        <v>1030.25</v>
      </c>
      <c r="O171" s="793"/>
      <c r="P171" s="764">
        <v>9088</v>
      </c>
      <c r="Q171" s="764">
        <v>9183</v>
      </c>
      <c r="R171" s="764">
        <v>9389</v>
      </c>
      <c r="S171" s="764">
        <v>9213</v>
      </c>
      <c r="T171" s="765">
        <v>9218.25</v>
      </c>
      <c r="U171" s="740"/>
      <c r="V171" s="740"/>
      <c r="W171" s="740"/>
      <c r="X171" s="740"/>
      <c r="Y171" s="740"/>
      <c r="Z171" s="740"/>
      <c r="AA171" s="740"/>
      <c r="AB171" s="740"/>
      <c r="AC171" s="740"/>
      <c r="AD171" s="740"/>
      <c r="AE171" s="740"/>
      <c r="AF171" s="740"/>
      <c r="AG171" s="740"/>
      <c r="AH171" s="740"/>
      <c r="AI171" s="740"/>
      <c r="AJ171" s="740"/>
      <c r="AK171" s="740"/>
      <c r="AL171" s="740"/>
      <c r="AM171" s="740"/>
      <c r="AN171" s="740"/>
      <c r="AO171" s="740"/>
      <c r="AP171" s="740"/>
      <c r="AQ171" s="740"/>
      <c r="AR171" s="740"/>
      <c r="AS171" s="740"/>
    </row>
    <row r="172" spans="2:45">
      <c r="B172" s="770" t="s">
        <v>16</v>
      </c>
      <c r="C172" s="770"/>
      <c r="D172" s="764">
        <v>17315</v>
      </c>
      <c r="E172" s="764">
        <v>17315</v>
      </c>
      <c r="F172" s="764">
        <v>17315</v>
      </c>
      <c r="G172" s="764">
        <v>17215</v>
      </c>
      <c r="H172" s="765">
        <v>17290</v>
      </c>
      <c r="I172" s="792"/>
      <c r="J172" s="764">
        <v>986</v>
      </c>
      <c r="K172" s="764">
        <v>986</v>
      </c>
      <c r="L172" s="764">
        <v>986</v>
      </c>
      <c r="M172" s="764">
        <v>985</v>
      </c>
      <c r="N172" s="765">
        <v>985.75</v>
      </c>
      <c r="O172" s="793"/>
      <c r="P172" s="764">
        <v>18300</v>
      </c>
      <c r="Q172" s="764">
        <v>18300</v>
      </c>
      <c r="R172" s="764">
        <v>18300</v>
      </c>
      <c r="S172" s="764">
        <v>18200</v>
      </c>
      <c r="T172" s="765">
        <v>18275</v>
      </c>
      <c r="U172" s="740"/>
      <c r="V172" s="740"/>
      <c r="W172" s="740"/>
      <c r="X172" s="740"/>
      <c r="Y172" s="740"/>
      <c r="Z172" s="740"/>
      <c r="AA172" s="740"/>
      <c r="AB172" s="740"/>
      <c r="AC172" s="740"/>
      <c r="AD172" s="740"/>
      <c r="AE172" s="740"/>
      <c r="AF172" s="740"/>
      <c r="AG172" s="740"/>
      <c r="AH172" s="740"/>
      <c r="AI172" s="740"/>
      <c r="AJ172" s="740"/>
      <c r="AK172" s="740"/>
      <c r="AL172" s="740"/>
      <c r="AM172" s="740"/>
      <c r="AN172" s="740"/>
      <c r="AO172" s="740"/>
      <c r="AP172" s="740"/>
      <c r="AQ172" s="740"/>
      <c r="AR172" s="740"/>
      <c r="AS172" s="740"/>
    </row>
    <row r="173" spans="2:45">
      <c r="B173" s="770" t="s">
        <v>17</v>
      </c>
      <c r="C173" s="770"/>
      <c r="D173" s="764">
        <v>1464</v>
      </c>
      <c r="E173" s="764">
        <v>1484</v>
      </c>
      <c r="F173" s="764">
        <v>1494</v>
      </c>
      <c r="G173" s="764">
        <v>1399</v>
      </c>
      <c r="H173" s="765">
        <v>1460.25</v>
      </c>
      <c r="I173" s="792"/>
      <c r="J173" s="764">
        <v>327</v>
      </c>
      <c r="K173" s="764">
        <v>307</v>
      </c>
      <c r="L173" s="764">
        <v>297</v>
      </c>
      <c r="M173" s="764">
        <v>292</v>
      </c>
      <c r="N173" s="765">
        <v>305.75</v>
      </c>
      <c r="O173" s="793"/>
      <c r="P173" s="764">
        <v>1791</v>
      </c>
      <c r="Q173" s="764">
        <v>1791</v>
      </c>
      <c r="R173" s="764">
        <v>1791</v>
      </c>
      <c r="S173" s="764">
        <v>1691</v>
      </c>
      <c r="T173" s="765">
        <v>1766</v>
      </c>
      <c r="U173" s="740"/>
      <c r="V173" s="740"/>
      <c r="W173" s="740"/>
      <c r="X173" s="740"/>
      <c r="Y173" s="740"/>
      <c r="Z173" s="740"/>
      <c r="AA173" s="740"/>
      <c r="AB173" s="740"/>
      <c r="AC173" s="740"/>
      <c r="AD173" s="740"/>
      <c r="AE173" s="740"/>
      <c r="AF173" s="740"/>
      <c r="AG173" s="740"/>
      <c r="AH173" s="740"/>
      <c r="AI173" s="740"/>
      <c r="AJ173" s="740"/>
      <c r="AK173" s="740"/>
      <c r="AL173" s="740"/>
      <c r="AM173" s="740"/>
      <c r="AN173" s="740"/>
      <c r="AO173" s="740"/>
      <c r="AP173" s="740"/>
      <c r="AQ173" s="740"/>
      <c r="AR173" s="740"/>
      <c r="AS173" s="740"/>
    </row>
    <row r="174" spans="2:45">
      <c r="B174" s="770" t="s">
        <v>18</v>
      </c>
      <c r="C174" s="770"/>
      <c r="D174" s="764">
        <v>14496</v>
      </c>
      <c r="E174" s="764">
        <v>15062</v>
      </c>
      <c r="F174" s="764">
        <v>15517</v>
      </c>
      <c r="G174" s="764">
        <v>15875</v>
      </c>
      <c r="H174" s="765">
        <v>15237.5</v>
      </c>
      <c r="I174" s="792"/>
      <c r="J174" s="764">
        <v>2708</v>
      </c>
      <c r="K174" s="764">
        <v>2661</v>
      </c>
      <c r="L174" s="764">
        <v>2767</v>
      </c>
      <c r="M174" s="764">
        <v>2691</v>
      </c>
      <c r="N174" s="765">
        <v>2706.75</v>
      </c>
      <c r="O174" s="793"/>
      <c r="P174" s="764">
        <v>17204</v>
      </c>
      <c r="Q174" s="764">
        <v>17723</v>
      </c>
      <c r="R174" s="764">
        <v>18284</v>
      </c>
      <c r="S174" s="764">
        <v>18565</v>
      </c>
      <c r="T174" s="765">
        <v>17944</v>
      </c>
      <c r="U174" s="740"/>
      <c r="V174" s="740"/>
      <c r="W174" s="740"/>
      <c r="X174" s="740"/>
      <c r="Y174" s="740"/>
      <c r="Z174" s="740"/>
      <c r="AA174" s="740"/>
      <c r="AB174" s="740"/>
      <c r="AC174" s="740"/>
      <c r="AD174" s="740"/>
      <c r="AE174" s="740"/>
      <c r="AF174" s="740"/>
      <c r="AG174" s="740"/>
      <c r="AH174" s="740"/>
      <c r="AI174" s="740"/>
      <c r="AJ174" s="740"/>
      <c r="AK174" s="740"/>
      <c r="AL174" s="740"/>
      <c r="AM174" s="740"/>
      <c r="AN174" s="740"/>
      <c r="AO174" s="740"/>
      <c r="AP174" s="740"/>
      <c r="AQ174" s="740"/>
      <c r="AR174" s="740"/>
      <c r="AS174" s="740"/>
    </row>
    <row r="175" spans="2:45">
      <c r="B175" s="770" t="s">
        <v>20</v>
      </c>
      <c r="C175" s="770"/>
      <c r="D175" s="764">
        <v>6593</v>
      </c>
      <c r="E175" s="764">
        <v>6925</v>
      </c>
      <c r="F175" s="764">
        <v>7150</v>
      </c>
      <c r="G175" s="764">
        <v>7021</v>
      </c>
      <c r="H175" s="765">
        <v>6922.25</v>
      </c>
      <c r="I175" s="792"/>
      <c r="J175" s="764">
        <v>673</v>
      </c>
      <c r="K175" s="764">
        <v>667</v>
      </c>
      <c r="L175" s="764">
        <v>795</v>
      </c>
      <c r="M175" s="764">
        <v>784</v>
      </c>
      <c r="N175" s="765">
        <v>729.75</v>
      </c>
      <c r="O175" s="793"/>
      <c r="P175" s="764">
        <v>7266</v>
      </c>
      <c r="Q175" s="764">
        <v>7592</v>
      </c>
      <c r="R175" s="764">
        <v>7945</v>
      </c>
      <c r="S175" s="764">
        <v>7805</v>
      </c>
      <c r="T175" s="765">
        <v>7652</v>
      </c>
      <c r="U175" s="740"/>
      <c r="V175" s="740"/>
      <c r="W175" s="740"/>
      <c r="X175" s="740"/>
      <c r="Y175" s="740"/>
      <c r="Z175" s="740"/>
      <c r="AA175" s="740"/>
      <c r="AB175" s="740"/>
      <c r="AC175" s="740"/>
      <c r="AD175" s="740"/>
      <c r="AE175" s="740"/>
      <c r="AF175" s="740"/>
      <c r="AG175" s="740"/>
      <c r="AH175" s="740"/>
      <c r="AI175" s="740"/>
      <c r="AJ175" s="740"/>
      <c r="AK175" s="740"/>
      <c r="AL175" s="740"/>
      <c r="AM175" s="740"/>
      <c r="AN175" s="740"/>
      <c r="AO175" s="740"/>
      <c r="AP175" s="740"/>
      <c r="AQ175" s="740"/>
      <c r="AR175" s="740"/>
      <c r="AS175" s="740"/>
    </row>
    <row r="176" spans="2:45">
      <c r="B176" s="770" t="s">
        <v>21</v>
      </c>
      <c r="C176" s="770"/>
      <c r="D176" s="764">
        <v>36078</v>
      </c>
      <c r="E176" s="764">
        <v>36149</v>
      </c>
      <c r="F176" s="764">
        <v>38476</v>
      </c>
      <c r="G176" s="764">
        <v>36913</v>
      </c>
      <c r="H176" s="765">
        <v>36904</v>
      </c>
      <c r="I176" s="792"/>
      <c r="J176" s="764">
        <v>0</v>
      </c>
      <c r="K176" s="764">
        <v>0</v>
      </c>
      <c r="L176" s="764">
        <v>0</v>
      </c>
      <c r="M176" s="764">
        <v>0</v>
      </c>
      <c r="N176" s="765">
        <v>0</v>
      </c>
      <c r="O176" s="793"/>
      <c r="P176" s="764">
        <v>36078</v>
      </c>
      <c r="Q176" s="764">
        <v>36149</v>
      </c>
      <c r="R176" s="764">
        <v>38476</v>
      </c>
      <c r="S176" s="764">
        <v>36913</v>
      </c>
      <c r="T176" s="765">
        <v>36904</v>
      </c>
      <c r="U176" s="740"/>
      <c r="V176" s="740"/>
      <c r="W176" s="740"/>
      <c r="X176" s="740"/>
      <c r="Y176" s="740"/>
      <c r="Z176" s="740"/>
      <c r="AA176" s="740"/>
      <c r="AB176" s="740"/>
      <c r="AC176" s="740"/>
      <c r="AD176" s="740"/>
      <c r="AE176" s="740"/>
      <c r="AF176" s="740"/>
      <c r="AG176" s="740"/>
      <c r="AH176" s="740"/>
      <c r="AI176" s="740"/>
      <c r="AJ176" s="740"/>
      <c r="AK176" s="740"/>
      <c r="AL176" s="740"/>
      <c r="AM176" s="740"/>
      <c r="AN176" s="740"/>
      <c r="AO176" s="740"/>
      <c r="AP176" s="740"/>
      <c r="AQ176" s="740"/>
      <c r="AR176" s="740"/>
      <c r="AS176" s="740"/>
    </row>
    <row r="177" spans="2:45">
      <c r="B177" s="770" t="s">
        <v>22</v>
      </c>
      <c r="C177" s="770"/>
      <c r="D177" s="764">
        <v>21018</v>
      </c>
      <c r="E177" s="764">
        <v>21111</v>
      </c>
      <c r="F177" s="764">
        <v>19096</v>
      </c>
      <c r="G177" s="764">
        <v>21390</v>
      </c>
      <c r="H177" s="765">
        <v>20653.75</v>
      </c>
      <c r="I177" s="792"/>
      <c r="J177" s="764">
        <v>1828</v>
      </c>
      <c r="K177" s="764">
        <v>1836</v>
      </c>
      <c r="L177" s="764">
        <v>1660</v>
      </c>
      <c r="M177" s="764">
        <v>1860</v>
      </c>
      <c r="N177" s="765">
        <v>1796</v>
      </c>
      <c r="O177" s="793"/>
      <c r="P177" s="764">
        <v>22846</v>
      </c>
      <c r="Q177" s="764">
        <v>22947</v>
      </c>
      <c r="R177" s="764">
        <v>20756</v>
      </c>
      <c r="S177" s="764">
        <v>23250</v>
      </c>
      <c r="T177" s="765">
        <v>22449.75</v>
      </c>
      <c r="U177" s="740"/>
      <c r="V177" s="740"/>
      <c r="W177" s="740"/>
      <c r="X177" s="740"/>
      <c r="Y177" s="740"/>
      <c r="Z177" s="740"/>
      <c r="AA177" s="740"/>
      <c r="AB177" s="740"/>
      <c r="AC177" s="740"/>
      <c r="AD177" s="740"/>
      <c r="AE177" s="740"/>
      <c r="AF177" s="740"/>
      <c r="AG177" s="740"/>
      <c r="AH177" s="740"/>
      <c r="AI177" s="740"/>
      <c r="AJ177" s="740"/>
      <c r="AK177" s="740"/>
      <c r="AL177" s="740"/>
      <c r="AM177" s="740"/>
      <c r="AN177" s="740"/>
      <c r="AO177" s="740"/>
      <c r="AP177" s="740"/>
      <c r="AQ177" s="740"/>
      <c r="AR177" s="740"/>
      <c r="AS177" s="740"/>
    </row>
    <row r="178" spans="2:45">
      <c r="B178" s="770" t="s">
        <v>100</v>
      </c>
      <c r="C178" s="770"/>
      <c r="D178" s="764">
        <v>13029</v>
      </c>
      <c r="E178" s="764">
        <v>13045</v>
      </c>
      <c r="F178" s="764">
        <v>13128</v>
      </c>
      <c r="G178" s="764">
        <v>13128</v>
      </c>
      <c r="H178" s="765">
        <v>13082.5</v>
      </c>
      <c r="I178" s="792"/>
      <c r="J178" s="764">
        <v>2017</v>
      </c>
      <c r="K178" s="764">
        <v>2195</v>
      </c>
      <c r="L178" s="764">
        <v>2210</v>
      </c>
      <c r="M178" s="764">
        <v>2210</v>
      </c>
      <c r="N178" s="765">
        <v>2158</v>
      </c>
      <c r="O178" s="793"/>
      <c r="P178" s="764">
        <v>15046</v>
      </c>
      <c r="Q178" s="764">
        <v>15240</v>
      </c>
      <c r="R178" s="764">
        <v>15337</v>
      </c>
      <c r="S178" s="764">
        <v>15337</v>
      </c>
      <c r="T178" s="765">
        <v>15240</v>
      </c>
      <c r="U178" s="740"/>
      <c r="V178" s="740"/>
      <c r="W178" s="740"/>
      <c r="X178" s="740"/>
      <c r="Y178" s="740"/>
      <c r="Z178" s="740"/>
      <c r="AA178" s="740"/>
      <c r="AB178" s="740"/>
      <c r="AC178" s="740"/>
      <c r="AD178" s="740"/>
      <c r="AE178" s="740"/>
      <c r="AF178" s="740"/>
      <c r="AG178" s="740"/>
      <c r="AH178" s="740"/>
      <c r="AI178" s="740"/>
      <c r="AJ178" s="740"/>
      <c r="AK178" s="740"/>
      <c r="AL178" s="740"/>
      <c r="AM178" s="740"/>
      <c r="AN178" s="740"/>
      <c r="AO178" s="740"/>
      <c r="AP178" s="740"/>
      <c r="AQ178" s="740"/>
      <c r="AR178" s="740"/>
      <c r="AS178" s="740"/>
    </row>
    <row r="179" spans="2:45">
      <c r="B179" s="770" t="s">
        <v>101</v>
      </c>
      <c r="C179" s="770"/>
      <c r="D179" s="764">
        <v>4909</v>
      </c>
      <c r="E179" s="764">
        <v>5099</v>
      </c>
      <c r="F179" s="764">
        <v>5200</v>
      </c>
      <c r="G179" s="764">
        <v>4811</v>
      </c>
      <c r="H179" s="765">
        <v>5004.75</v>
      </c>
      <c r="I179" s="792"/>
      <c r="J179" s="764">
        <v>923</v>
      </c>
      <c r="K179" s="764">
        <v>963</v>
      </c>
      <c r="L179" s="764">
        <v>1021</v>
      </c>
      <c r="M179" s="764">
        <v>1019</v>
      </c>
      <c r="N179" s="765">
        <v>981.5</v>
      </c>
      <c r="O179" s="793"/>
      <c r="P179" s="764">
        <v>5833</v>
      </c>
      <c r="Q179" s="764">
        <v>6063</v>
      </c>
      <c r="R179" s="764">
        <v>6221</v>
      </c>
      <c r="S179" s="764">
        <v>5830</v>
      </c>
      <c r="T179" s="765">
        <v>5986.75</v>
      </c>
      <c r="U179" s="740"/>
      <c r="V179" s="740"/>
      <c r="W179" s="740"/>
      <c r="X179" s="740"/>
      <c r="Y179" s="740"/>
      <c r="Z179" s="740"/>
      <c r="AA179" s="740"/>
      <c r="AB179" s="740"/>
      <c r="AC179" s="740"/>
      <c r="AD179" s="740"/>
      <c r="AE179" s="740"/>
      <c r="AF179" s="740"/>
      <c r="AG179" s="740"/>
      <c r="AH179" s="740"/>
      <c r="AI179" s="740"/>
      <c r="AJ179" s="740"/>
      <c r="AK179" s="740"/>
      <c r="AL179" s="740"/>
      <c r="AM179" s="740"/>
      <c r="AN179" s="740"/>
      <c r="AO179" s="740"/>
      <c r="AP179" s="740"/>
      <c r="AQ179" s="740"/>
      <c r="AR179" s="740"/>
      <c r="AS179" s="740"/>
    </row>
    <row r="180" spans="2:45">
      <c r="B180" s="770" t="s">
        <v>102</v>
      </c>
      <c r="C180" s="770"/>
      <c r="D180" s="764">
        <v>6715</v>
      </c>
      <c r="E180" s="764">
        <v>6752</v>
      </c>
      <c r="F180" s="764">
        <v>6739</v>
      </c>
      <c r="G180" s="764">
        <v>6691</v>
      </c>
      <c r="H180" s="765">
        <v>6724.25</v>
      </c>
      <c r="I180" s="792"/>
      <c r="J180" s="764">
        <v>3863</v>
      </c>
      <c r="K180" s="764">
        <v>3941</v>
      </c>
      <c r="L180" s="764">
        <v>4052</v>
      </c>
      <c r="M180" s="764">
        <v>4003</v>
      </c>
      <c r="N180" s="765">
        <v>3964.75</v>
      </c>
      <c r="O180" s="793"/>
      <c r="P180" s="764">
        <v>10578</v>
      </c>
      <c r="Q180" s="764">
        <v>10694</v>
      </c>
      <c r="R180" s="764">
        <v>10792</v>
      </c>
      <c r="S180" s="764">
        <v>10694</v>
      </c>
      <c r="T180" s="765">
        <v>10689.5</v>
      </c>
      <c r="U180" s="740"/>
      <c r="V180" s="740"/>
      <c r="W180" s="740"/>
      <c r="X180" s="740"/>
      <c r="Y180" s="740"/>
      <c r="Z180" s="740"/>
      <c r="AA180" s="740"/>
      <c r="AB180" s="740"/>
      <c r="AC180" s="740"/>
      <c r="AD180" s="740"/>
      <c r="AE180" s="740"/>
      <c r="AF180" s="740"/>
      <c r="AG180" s="740"/>
      <c r="AH180" s="740"/>
      <c r="AI180" s="740"/>
      <c r="AJ180" s="740"/>
      <c r="AK180" s="740"/>
      <c r="AL180" s="740"/>
      <c r="AM180" s="740"/>
      <c r="AN180" s="740"/>
      <c r="AO180" s="740"/>
      <c r="AP180" s="740"/>
      <c r="AQ180" s="740"/>
      <c r="AR180" s="740"/>
      <c r="AS180" s="740"/>
    </row>
    <row r="181" spans="2:45">
      <c r="B181" s="770" t="s">
        <v>103</v>
      </c>
      <c r="C181" s="770"/>
      <c r="D181" s="764">
        <v>19200</v>
      </c>
      <c r="E181" s="764">
        <v>19700</v>
      </c>
      <c r="F181" s="764">
        <v>20300</v>
      </c>
      <c r="G181" s="764">
        <v>20800</v>
      </c>
      <c r="H181" s="765">
        <v>20000</v>
      </c>
      <c r="I181" s="792"/>
      <c r="J181" s="764">
        <v>0</v>
      </c>
      <c r="K181" s="764">
        <v>0</v>
      </c>
      <c r="L181" s="764">
        <v>0</v>
      </c>
      <c r="M181" s="764">
        <v>0</v>
      </c>
      <c r="N181" s="765">
        <v>0</v>
      </c>
      <c r="O181" s="793"/>
      <c r="P181" s="764">
        <v>19200</v>
      </c>
      <c r="Q181" s="764">
        <v>19700</v>
      </c>
      <c r="R181" s="764">
        <v>20300</v>
      </c>
      <c r="S181" s="764">
        <v>20800</v>
      </c>
      <c r="T181" s="765">
        <v>20000</v>
      </c>
      <c r="U181" s="740"/>
      <c r="V181" s="740"/>
      <c r="W181" s="740"/>
      <c r="X181" s="740"/>
      <c r="Y181" s="740"/>
      <c r="Z181" s="740"/>
      <c r="AA181" s="740"/>
      <c r="AB181" s="740"/>
      <c r="AC181" s="740"/>
      <c r="AD181" s="740"/>
      <c r="AE181" s="740"/>
      <c r="AF181" s="740"/>
      <c r="AG181" s="740"/>
      <c r="AH181" s="740"/>
      <c r="AI181" s="740"/>
      <c r="AJ181" s="740"/>
      <c r="AK181" s="740"/>
      <c r="AL181" s="740"/>
      <c r="AM181" s="740"/>
      <c r="AN181" s="740"/>
      <c r="AO181" s="740"/>
      <c r="AP181" s="740"/>
      <c r="AQ181" s="740"/>
      <c r="AR181" s="740"/>
      <c r="AS181" s="740"/>
    </row>
    <row r="182" spans="2:45">
      <c r="B182" s="767"/>
      <c r="C182" s="768"/>
      <c r="D182" s="780"/>
      <c r="E182" s="780"/>
      <c r="F182" s="780"/>
      <c r="G182" s="780"/>
      <c r="H182" s="794"/>
      <c r="I182" s="795"/>
      <c r="J182" s="780"/>
      <c r="K182" s="780"/>
      <c r="L182" s="780"/>
      <c r="M182" s="780"/>
      <c r="N182" s="758"/>
      <c r="O182" s="796"/>
      <c r="P182" s="780"/>
      <c r="Q182" s="780"/>
      <c r="R182" s="780"/>
      <c r="S182" s="780"/>
      <c r="T182" s="780"/>
      <c r="U182" s="740"/>
      <c r="V182" s="740"/>
      <c r="W182" s="740"/>
      <c r="X182" s="740"/>
      <c r="Y182" s="740"/>
      <c r="Z182" s="740"/>
      <c r="AA182" s="740"/>
      <c r="AB182" s="740"/>
      <c r="AC182" s="740"/>
      <c r="AD182" s="740"/>
      <c r="AE182" s="740"/>
      <c r="AF182" s="740"/>
      <c r="AG182" s="740"/>
      <c r="AH182" s="740"/>
      <c r="AI182" s="740"/>
      <c r="AJ182" s="740"/>
      <c r="AK182" s="740"/>
      <c r="AL182" s="740"/>
      <c r="AM182" s="740"/>
      <c r="AN182" s="740"/>
      <c r="AO182" s="740"/>
      <c r="AP182" s="740"/>
      <c r="AQ182" s="740"/>
      <c r="AR182" s="740"/>
      <c r="AS182" s="740"/>
    </row>
    <row r="183" spans="2:45">
      <c r="B183" s="822">
        <v>2007</v>
      </c>
      <c r="C183" s="781"/>
      <c r="D183" s="781">
        <v>310882</v>
      </c>
      <c r="E183" s="781">
        <v>323798</v>
      </c>
      <c r="F183" s="781">
        <v>325661</v>
      </c>
      <c r="G183" s="781">
        <v>324603</v>
      </c>
      <c r="H183" s="781">
        <v>321236</v>
      </c>
      <c r="I183" s="781">
        <v>0</v>
      </c>
      <c r="J183" s="781">
        <v>67428</v>
      </c>
      <c r="K183" s="781">
        <v>66080</v>
      </c>
      <c r="L183" s="781">
        <v>66693</v>
      </c>
      <c r="M183" s="781">
        <v>66849</v>
      </c>
      <c r="N183" s="781">
        <v>66762.5</v>
      </c>
      <c r="O183" s="781">
        <v>0</v>
      </c>
      <c r="P183" s="781">
        <v>378308</v>
      </c>
      <c r="Q183" s="781">
        <v>389879</v>
      </c>
      <c r="R183" s="781">
        <v>392355</v>
      </c>
      <c r="S183" s="781">
        <v>391451</v>
      </c>
      <c r="T183" s="781">
        <v>387998.25</v>
      </c>
      <c r="U183" s="766"/>
      <c r="V183" s="740"/>
      <c r="W183" s="740"/>
      <c r="X183" s="740"/>
      <c r="Y183" s="740"/>
      <c r="Z183" s="740"/>
      <c r="AA183" s="740"/>
      <c r="AB183" s="740"/>
      <c r="AC183" s="740"/>
      <c r="AD183" s="740"/>
      <c r="AE183" s="740"/>
      <c r="AF183" s="740"/>
      <c r="AG183" s="740"/>
      <c r="AH183" s="740"/>
      <c r="AI183" s="740"/>
      <c r="AJ183" s="740"/>
      <c r="AK183" s="740"/>
      <c r="AL183" s="740"/>
      <c r="AM183" s="740"/>
      <c r="AN183" s="740"/>
      <c r="AO183" s="740"/>
      <c r="AP183" s="740"/>
      <c r="AQ183" s="740"/>
      <c r="AR183" s="740"/>
      <c r="AS183" s="740"/>
    </row>
    <row r="184" spans="2:45">
      <c r="B184" s="763" t="s">
        <v>3</v>
      </c>
      <c r="C184" s="763"/>
      <c r="D184" s="764">
        <v>6066</v>
      </c>
      <c r="E184" s="764">
        <v>6692</v>
      </c>
      <c r="F184" s="764">
        <v>6374</v>
      </c>
      <c r="G184" s="764">
        <v>6556</v>
      </c>
      <c r="H184" s="765">
        <v>6422</v>
      </c>
      <c r="I184" s="792"/>
      <c r="J184" s="764">
        <v>9987</v>
      </c>
      <c r="K184" s="764">
        <v>10665</v>
      </c>
      <c r="L184" s="764">
        <v>11081</v>
      </c>
      <c r="M184" s="764">
        <v>12414</v>
      </c>
      <c r="N184" s="765">
        <v>11036.75</v>
      </c>
      <c r="O184" s="793"/>
      <c r="P184" s="764">
        <v>16053</v>
      </c>
      <c r="Q184" s="764">
        <v>17357</v>
      </c>
      <c r="R184" s="764">
        <v>17455</v>
      </c>
      <c r="S184" s="764">
        <v>18970</v>
      </c>
      <c r="T184" s="765">
        <v>17458.75</v>
      </c>
      <c r="U184" s="740"/>
      <c r="V184" s="740"/>
      <c r="W184" s="740"/>
      <c r="X184" s="740"/>
      <c r="Y184" s="740"/>
      <c r="Z184" s="740"/>
      <c r="AA184" s="740"/>
      <c r="AB184" s="740"/>
      <c r="AC184" s="740"/>
      <c r="AD184" s="740"/>
      <c r="AE184" s="740"/>
      <c r="AF184" s="740"/>
      <c r="AG184" s="740"/>
      <c r="AH184" s="740"/>
      <c r="AI184" s="740"/>
      <c r="AJ184" s="740"/>
      <c r="AK184" s="740"/>
      <c r="AL184" s="740"/>
      <c r="AM184" s="740"/>
      <c r="AN184" s="740"/>
      <c r="AO184" s="740"/>
      <c r="AP184" s="740"/>
      <c r="AQ184" s="740"/>
      <c r="AR184" s="740"/>
      <c r="AS184" s="740"/>
    </row>
    <row r="185" spans="2:45">
      <c r="B185" s="770" t="s">
        <v>4</v>
      </c>
      <c r="C185" s="770"/>
      <c r="D185" s="764">
        <v>605</v>
      </c>
      <c r="E185" s="764">
        <v>615</v>
      </c>
      <c r="F185" s="764">
        <v>628</v>
      </c>
      <c r="G185" s="764">
        <v>650</v>
      </c>
      <c r="H185" s="765">
        <v>624.5</v>
      </c>
      <c r="I185" s="792"/>
      <c r="J185" s="764">
        <v>44</v>
      </c>
      <c r="K185" s="764">
        <v>24</v>
      </c>
      <c r="L185" s="764">
        <v>20</v>
      </c>
      <c r="M185" s="764">
        <v>20</v>
      </c>
      <c r="N185" s="765">
        <v>27</v>
      </c>
      <c r="O185" s="793"/>
      <c r="P185" s="764">
        <v>649</v>
      </c>
      <c r="Q185" s="764">
        <v>639</v>
      </c>
      <c r="R185" s="764">
        <v>648</v>
      </c>
      <c r="S185" s="764">
        <v>670</v>
      </c>
      <c r="T185" s="765">
        <v>651.5</v>
      </c>
      <c r="U185" s="740"/>
      <c r="V185" s="740"/>
      <c r="W185" s="740"/>
      <c r="X185" s="740"/>
      <c r="Y185" s="740"/>
      <c r="Z185" s="740"/>
      <c r="AA185" s="740"/>
      <c r="AB185" s="740"/>
      <c r="AC185" s="740"/>
      <c r="AD185" s="740"/>
      <c r="AE185" s="740"/>
      <c r="AF185" s="740"/>
      <c r="AG185" s="740"/>
      <c r="AH185" s="740"/>
      <c r="AI185" s="740"/>
      <c r="AJ185" s="740"/>
      <c r="AK185" s="740"/>
      <c r="AL185" s="740"/>
      <c r="AM185" s="740"/>
      <c r="AN185" s="740"/>
      <c r="AO185" s="740"/>
      <c r="AP185" s="740"/>
      <c r="AQ185" s="740"/>
      <c r="AR185" s="740"/>
      <c r="AS185" s="740"/>
    </row>
    <row r="186" spans="2:45">
      <c r="B186" s="770" t="s">
        <v>5</v>
      </c>
      <c r="C186" s="770"/>
      <c r="D186" s="764">
        <v>32629</v>
      </c>
      <c r="E186" s="764">
        <v>32287</v>
      </c>
      <c r="F186" s="764">
        <v>31944</v>
      </c>
      <c r="G186" s="764">
        <v>32191</v>
      </c>
      <c r="H186" s="765">
        <v>32262.75</v>
      </c>
      <c r="I186" s="792"/>
      <c r="J186" s="764">
        <v>6347</v>
      </c>
      <c r="K186" s="764">
        <v>6087</v>
      </c>
      <c r="L186" s="764">
        <v>6398</v>
      </c>
      <c r="M186" s="764">
        <v>6489</v>
      </c>
      <c r="N186" s="765">
        <v>6330.25</v>
      </c>
      <c r="O186" s="793"/>
      <c r="P186" s="764">
        <v>38976</v>
      </c>
      <c r="Q186" s="764">
        <v>38374</v>
      </c>
      <c r="R186" s="764">
        <v>38342</v>
      </c>
      <c r="S186" s="764">
        <v>38680</v>
      </c>
      <c r="T186" s="765">
        <v>38593</v>
      </c>
      <c r="U186" s="740"/>
      <c r="V186" s="740"/>
      <c r="W186" s="740"/>
      <c r="X186" s="740"/>
      <c r="Y186" s="740"/>
      <c r="Z186" s="740"/>
      <c r="AA186" s="740"/>
      <c r="AB186" s="740"/>
      <c r="AC186" s="740"/>
      <c r="AD186" s="740"/>
      <c r="AE186" s="740"/>
      <c r="AF186" s="740"/>
      <c r="AG186" s="740"/>
      <c r="AH186" s="740"/>
      <c r="AI186" s="740"/>
      <c r="AJ186" s="740"/>
      <c r="AK186" s="740"/>
      <c r="AL186" s="740"/>
      <c r="AM186" s="740"/>
      <c r="AN186" s="740"/>
      <c r="AO186" s="740"/>
      <c r="AP186" s="740"/>
      <c r="AQ186" s="740"/>
      <c r="AR186" s="740"/>
      <c r="AS186" s="740"/>
    </row>
    <row r="187" spans="2:45">
      <c r="B187" s="770" t="s">
        <v>7</v>
      </c>
      <c r="C187" s="770"/>
      <c r="D187" s="764">
        <v>1387</v>
      </c>
      <c r="E187" s="764">
        <v>1387</v>
      </c>
      <c r="F187" s="764">
        <v>1387</v>
      </c>
      <c r="G187" s="764">
        <v>1387</v>
      </c>
      <c r="H187" s="765">
        <v>1387</v>
      </c>
      <c r="I187" s="792"/>
      <c r="J187" s="764">
        <v>0</v>
      </c>
      <c r="K187" s="764">
        <v>0</v>
      </c>
      <c r="L187" s="764">
        <v>0</v>
      </c>
      <c r="M187" s="764">
        <v>0</v>
      </c>
      <c r="N187" s="765">
        <v>0</v>
      </c>
      <c r="O187" s="793"/>
      <c r="P187" s="764">
        <v>1387</v>
      </c>
      <c r="Q187" s="764">
        <v>1387</v>
      </c>
      <c r="R187" s="764">
        <v>1387</v>
      </c>
      <c r="S187" s="764">
        <v>1387</v>
      </c>
      <c r="T187" s="765">
        <v>1387</v>
      </c>
      <c r="U187" s="749"/>
      <c r="V187" s="766"/>
      <c r="W187" s="766"/>
      <c r="X187" s="766"/>
      <c r="Y187" s="766"/>
      <c r="Z187" s="766"/>
      <c r="AA187" s="766"/>
      <c r="AB187" s="766"/>
      <c r="AC187" s="766"/>
      <c r="AD187" s="766"/>
      <c r="AE187" s="766"/>
      <c r="AF187" s="766"/>
      <c r="AG187" s="766"/>
      <c r="AH187" s="766"/>
      <c r="AI187" s="766"/>
      <c r="AJ187" s="766"/>
      <c r="AK187" s="766"/>
      <c r="AL187" s="766"/>
      <c r="AM187" s="766"/>
      <c r="AN187" s="766"/>
      <c r="AO187" s="766"/>
      <c r="AP187" s="766"/>
      <c r="AQ187" s="766"/>
      <c r="AR187" s="766"/>
      <c r="AS187" s="766"/>
    </row>
    <row r="188" spans="2:45">
      <c r="B188" s="770" t="s">
        <v>9</v>
      </c>
      <c r="C188" s="770"/>
      <c r="D188" s="764">
        <v>2091</v>
      </c>
      <c r="E188" s="764">
        <v>2119</v>
      </c>
      <c r="F188" s="764">
        <v>2170</v>
      </c>
      <c r="G188" s="764">
        <v>2169</v>
      </c>
      <c r="H188" s="765">
        <v>2137.25</v>
      </c>
      <c r="I188" s="792"/>
      <c r="J188" s="764">
        <v>159</v>
      </c>
      <c r="K188" s="764">
        <v>145</v>
      </c>
      <c r="L188" s="764">
        <v>175</v>
      </c>
      <c r="M188" s="764">
        <v>191</v>
      </c>
      <c r="N188" s="765">
        <v>167.5</v>
      </c>
      <c r="O188" s="793"/>
      <c r="P188" s="764">
        <v>2250</v>
      </c>
      <c r="Q188" s="764">
        <v>2264</v>
      </c>
      <c r="R188" s="764">
        <v>2345</v>
      </c>
      <c r="S188" s="764">
        <v>2360</v>
      </c>
      <c r="T188" s="765">
        <v>2304.75</v>
      </c>
      <c r="U188" s="740"/>
      <c r="V188" s="740"/>
      <c r="W188" s="740"/>
      <c r="X188" s="740"/>
      <c r="Y188" s="740"/>
      <c r="Z188" s="740"/>
      <c r="AA188" s="740"/>
      <c r="AB188" s="740"/>
      <c r="AC188" s="740"/>
      <c r="AD188" s="740"/>
      <c r="AE188" s="740"/>
      <c r="AF188" s="740"/>
      <c r="AG188" s="740"/>
      <c r="AH188" s="740"/>
      <c r="AI188" s="740"/>
      <c r="AJ188" s="740"/>
      <c r="AK188" s="740"/>
      <c r="AL188" s="740"/>
      <c r="AM188" s="740"/>
      <c r="AN188" s="740"/>
      <c r="AO188" s="740"/>
      <c r="AP188" s="740"/>
      <c r="AQ188" s="740"/>
      <c r="AR188" s="740"/>
      <c r="AS188" s="740"/>
    </row>
    <row r="189" spans="2:45">
      <c r="B189" s="770" t="s">
        <v>10</v>
      </c>
      <c r="C189" s="770"/>
      <c r="D189" s="764">
        <v>30583</v>
      </c>
      <c r="E189" s="764">
        <v>30987</v>
      </c>
      <c r="F189" s="764">
        <v>30914</v>
      </c>
      <c r="G189" s="764">
        <v>31975</v>
      </c>
      <c r="H189" s="765">
        <v>31114.75</v>
      </c>
      <c r="I189" s="792"/>
      <c r="J189" s="764">
        <v>9500</v>
      </c>
      <c r="K189" s="764">
        <v>9078</v>
      </c>
      <c r="L189" s="764">
        <v>9276</v>
      </c>
      <c r="M189" s="764">
        <v>9236</v>
      </c>
      <c r="N189" s="765">
        <v>9272.5</v>
      </c>
      <c r="O189" s="793"/>
      <c r="P189" s="764">
        <v>40082</v>
      </c>
      <c r="Q189" s="764">
        <v>40065</v>
      </c>
      <c r="R189" s="764">
        <v>40191</v>
      </c>
      <c r="S189" s="764">
        <v>41211</v>
      </c>
      <c r="T189" s="765">
        <v>40387.25</v>
      </c>
      <c r="U189" s="740"/>
      <c r="V189" s="740"/>
      <c r="W189" s="740"/>
      <c r="X189" s="740"/>
      <c r="Y189" s="740"/>
      <c r="Z189" s="740"/>
      <c r="AA189" s="740"/>
      <c r="AB189" s="740"/>
      <c r="AC189" s="740"/>
      <c r="AD189" s="740"/>
      <c r="AE189" s="740"/>
      <c r="AF189" s="740"/>
      <c r="AG189" s="740"/>
      <c r="AH189" s="740"/>
      <c r="AI189" s="740"/>
      <c r="AJ189" s="740"/>
      <c r="AK189" s="740"/>
      <c r="AL189" s="740"/>
      <c r="AM189" s="740"/>
      <c r="AN189" s="740"/>
      <c r="AO189" s="740"/>
      <c r="AP189" s="740"/>
      <c r="AQ189" s="740"/>
      <c r="AR189" s="740"/>
      <c r="AS189" s="740"/>
    </row>
    <row r="190" spans="2:45">
      <c r="B190" s="770" t="s">
        <v>12</v>
      </c>
      <c r="C190" s="770"/>
      <c r="D190" s="764">
        <v>53999</v>
      </c>
      <c r="E190" s="764">
        <v>55256</v>
      </c>
      <c r="F190" s="764">
        <v>55217</v>
      </c>
      <c r="G190" s="764">
        <v>57479</v>
      </c>
      <c r="H190" s="765">
        <v>55487.75</v>
      </c>
      <c r="I190" s="792"/>
      <c r="J190" s="764">
        <v>14186</v>
      </c>
      <c r="K190" s="764">
        <v>13397</v>
      </c>
      <c r="L190" s="764">
        <v>12929</v>
      </c>
      <c r="M190" s="764">
        <v>12376</v>
      </c>
      <c r="N190" s="765">
        <v>13222</v>
      </c>
      <c r="O190" s="793"/>
      <c r="P190" s="764">
        <v>68185</v>
      </c>
      <c r="Q190" s="764">
        <v>68653</v>
      </c>
      <c r="R190" s="764">
        <v>68146</v>
      </c>
      <c r="S190" s="764">
        <v>69855</v>
      </c>
      <c r="T190" s="765">
        <v>68709.75</v>
      </c>
      <c r="U190" s="740"/>
      <c r="V190" s="740"/>
      <c r="W190" s="740"/>
      <c r="X190" s="740"/>
      <c r="Y190" s="740"/>
      <c r="Z190" s="740"/>
      <c r="AA190" s="740"/>
      <c r="AB190" s="740"/>
      <c r="AC190" s="740"/>
      <c r="AD190" s="740"/>
      <c r="AE190" s="740"/>
      <c r="AF190" s="740"/>
      <c r="AG190" s="740"/>
      <c r="AH190" s="740"/>
      <c r="AI190" s="740"/>
      <c r="AJ190" s="740"/>
      <c r="AK190" s="740"/>
      <c r="AL190" s="740"/>
      <c r="AM190" s="740"/>
      <c r="AN190" s="740"/>
      <c r="AO190" s="740"/>
      <c r="AP190" s="740"/>
      <c r="AQ190" s="740"/>
      <c r="AR190" s="740"/>
      <c r="AS190" s="740"/>
    </row>
    <row r="191" spans="2:45">
      <c r="B191" s="770" t="s">
        <v>13</v>
      </c>
      <c r="C191" s="770"/>
      <c r="D191" s="764">
        <v>14601</v>
      </c>
      <c r="E191" s="764">
        <v>16591</v>
      </c>
      <c r="F191" s="764">
        <v>17084</v>
      </c>
      <c r="G191" s="764">
        <v>14852</v>
      </c>
      <c r="H191" s="765">
        <v>15782</v>
      </c>
      <c r="I191" s="792"/>
      <c r="J191" s="764">
        <v>3641</v>
      </c>
      <c r="K191" s="764">
        <v>3520</v>
      </c>
      <c r="L191" s="764">
        <v>3459</v>
      </c>
      <c r="M191" s="764">
        <v>3444</v>
      </c>
      <c r="N191" s="765">
        <v>3516</v>
      </c>
      <c r="O191" s="793"/>
      <c r="P191" s="764">
        <v>18242</v>
      </c>
      <c r="Q191" s="764">
        <v>20111</v>
      </c>
      <c r="R191" s="764">
        <v>20543</v>
      </c>
      <c r="S191" s="764">
        <v>18296</v>
      </c>
      <c r="T191" s="765">
        <v>19298</v>
      </c>
      <c r="U191" s="740"/>
      <c r="V191" s="740"/>
      <c r="W191" s="740"/>
      <c r="X191" s="740"/>
      <c r="Y191" s="740"/>
      <c r="Z191" s="740"/>
      <c r="AA191" s="740"/>
      <c r="AB191" s="740"/>
      <c r="AC191" s="740"/>
      <c r="AD191" s="740"/>
      <c r="AE191" s="740"/>
      <c r="AF191" s="740"/>
      <c r="AG191" s="740"/>
      <c r="AH191" s="740"/>
      <c r="AI191" s="740"/>
      <c r="AJ191" s="740"/>
      <c r="AK191" s="740"/>
      <c r="AL191" s="740"/>
      <c r="AM191" s="740"/>
      <c r="AN191" s="740"/>
      <c r="AO191" s="740"/>
      <c r="AP191" s="740"/>
      <c r="AQ191" s="740"/>
      <c r="AR191" s="740"/>
      <c r="AS191" s="740"/>
    </row>
    <row r="192" spans="2:45">
      <c r="B192" s="770" t="s">
        <v>14</v>
      </c>
      <c r="C192" s="770"/>
      <c r="D192" s="764">
        <v>27749</v>
      </c>
      <c r="E192" s="764">
        <v>34765</v>
      </c>
      <c r="F192" s="764">
        <v>36556</v>
      </c>
      <c r="G192" s="764">
        <v>30300</v>
      </c>
      <c r="H192" s="765">
        <v>32342.5</v>
      </c>
      <c r="I192" s="792"/>
      <c r="J192" s="764">
        <v>7153</v>
      </c>
      <c r="K192" s="764">
        <v>7585</v>
      </c>
      <c r="L192" s="764">
        <v>7877</v>
      </c>
      <c r="M192" s="764">
        <v>6800</v>
      </c>
      <c r="N192" s="765">
        <v>7353.75</v>
      </c>
      <c r="O192" s="793"/>
      <c r="P192" s="764">
        <v>34902</v>
      </c>
      <c r="Q192" s="764">
        <v>42350</v>
      </c>
      <c r="R192" s="764">
        <v>44433</v>
      </c>
      <c r="S192" s="764">
        <v>37100</v>
      </c>
      <c r="T192" s="765">
        <v>39696.25</v>
      </c>
      <c r="U192" s="740"/>
      <c r="V192" s="740"/>
      <c r="W192" s="740"/>
      <c r="X192" s="740"/>
      <c r="Y192" s="740"/>
      <c r="Z192" s="740"/>
      <c r="AA192" s="740"/>
      <c r="AB192" s="740"/>
      <c r="AC192" s="740"/>
      <c r="AD192" s="740"/>
      <c r="AE192" s="740"/>
      <c r="AF192" s="740"/>
      <c r="AG192" s="740"/>
      <c r="AH192" s="740"/>
      <c r="AI192" s="740"/>
      <c r="AJ192" s="740"/>
      <c r="AK192" s="740"/>
      <c r="AL192" s="740"/>
      <c r="AM192" s="740"/>
      <c r="AN192" s="740"/>
      <c r="AO192" s="740"/>
      <c r="AP192" s="740"/>
      <c r="AQ192" s="740"/>
      <c r="AR192" s="740"/>
      <c r="AS192" s="740"/>
    </row>
    <row r="193" spans="2:45">
      <c r="B193" s="770" t="s">
        <v>15</v>
      </c>
      <c r="C193" s="770"/>
      <c r="D193" s="764">
        <v>8136</v>
      </c>
      <c r="E193" s="764">
        <v>8330</v>
      </c>
      <c r="F193" s="764">
        <v>8200</v>
      </c>
      <c r="G193" s="764">
        <v>8246</v>
      </c>
      <c r="H193" s="765">
        <v>8228</v>
      </c>
      <c r="I193" s="792"/>
      <c r="J193" s="764">
        <v>1094</v>
      </c>
      <c r="K193" s="764">
        <v>1079</v>
      </c>
      <c r="L193" s="764">
        <v>1158</v>
      </c>
      <c r="M193" s="764">
        <v>1217</v>
      </c>
      <c r="N193" s="765">
        <v>1137</v>
      </c>
      <c r="O193" s="793"/>
      <c r="P193" s="764">
        <v>9230</v>
      </c>
      <c r="Q193" s="764">
        <v>9409</v>
      </c>
      <c r="R193" s="764">
        <v>9358</v>
      </c>
      <c r="S193" s="764">
        <v>9463</v>
      </c>
      <c r="T193" s="765">
        <v>9365</v>
      </c>
      <c r="U193" s="740"/>
      <c r="V193" s="740"/>
      <c r="W193" s="740"/>
      <c r="X193" s="740"/>
      <c r="Y193" s="740"/>
      <c r="Z193" s="740"/>
      <c r="AA193" s="740"/>
      <c r="AB193" s="740"/>
      <c r="AC193" s="740"/>
      <c r="AD193" s="740"/>
      <c r="AE193" s="740"/>
      <c r="AF193" s="740"/>
      <c r="AG193" s="740"/>
      <c r="AH193" s="740"/>
      <c r="AI193" s="740"/>
      <c r="AJ193" s="740"/>
      <c r="AK193" s="740"/>
      <c r="AL193" s="740"/>
      <c r="AM193" s="740"/>
      <c r="AN193" s="740"/>
      <c r="AO193" s="740"/>
      <c r="AP193" s="740"/>
      <c r="AQ193" s="740"/>
      <c r="AR193" s="740"/>
      <c r="AS193" s="740"/>
    </row>
    <row r="194" spans="2:45">
      <c r="B194" s="770" t="s">
        <v>16</v>
      </c>
      <c r="C194" s="770"/>
      <c r="D194" s="764">
        <v>16517</v>
      </c>
      <c r="E194" s="764">
        <v>16663</v>
      </c>
      <c r="F194" s="764">
        <v>16313</v>
      </c>
      <c r="G194" s="764">
        <v>16900</v>
      </c>
      <c r="H194" s="765">
        <v>16598.25</v>
      </c>
      <c r="I194" s="792"/>
      <c r="J194" s="764">
        <v>1257</v>
      </c>
      <c r="K194" s="764">
        <v>1200</v>
      </c>
      <c r="L194" s="764">
        <v>1216</v>
      </c>
      <c r="M194" s="764">
        <v>1150</v>
      </c>
      <c r="N194" s="765">
        <v>1205.75</v>
      </c>
      <c r="O194" s="793"/>
      <c r="P194" s="764">
        <v>17774</v>
      </c>
      <c r="Q194" s="764">
        <v>17863</v>
      </c>
      <c r="R194" s="764">
        <v>17529</v>
      </c>
      <c r="S194" s="764">
        <v>18050</v>
      </c>
      <c r="T194" s="765">
        <v>17804</v>
      </c>
      <c r="U194" s="740"/>
      <c r="V194" s="740"/>
      <c r="W194" s="740"/>
      <c r="X194" s="740"/>
      <c r="Y194" s="740"/>
      <c r="Z194" s="740"/>
      <c r="AA194" s="740"/>
      <c r="AB194" s="740"/>
      <c r="AC194" s="740"/>
      <c r="AD194" s="740"/>
      <c r="AE194" s="740"/>
      <c r="AF194" s="740"/>
      <c r="AG194" s="740"/>
      <c r="AH194" s="740"/>
      <c r="AI194" s="740"/>
      <c r="AJ194" s="740"/>
      <c r="AK194" s="740"/>
      <c r="AL194" s="740"/>
      <c r="AM194" s="740"/>
      <c r="AN194" s="740"/>
      <c r="AO194" s="740"/>
      <c r="AP194" s="740"/>
      <c r="AQ194" s="740"/>
      <c r="AR194" s="740"/>
      <c r="AS194" s="740"/>
    </row>
    <row r="195" spans="2:45">
      <c r="B195" s="770" t="s">
        <v>17</v>
      </c>
      <c r="C195" s="770"/>
      <c r="D195" s="764">
        <v>1173</v>
      </c>
      <c r="E195" s="764">
        <v>1284</v>
      </c>
      <c r="F195" s="764">
        <v>1333</v>
      </c>
      <c r="G195" s="764">
        <v>1387</v>
      </c>
      <c r="H195" s="765">
        <v>1294.25</v>
      </c>
      <c r="I195" s="792"/>
      <c r="J195" s="764">
        <v>520</v>
      </c>
      <c r="K195" s="764">
        <v>488</v>
      </c>
      <c r="L195" s="764">
        <v>436</v>
      </c>
      <c r="M195" s="764">
        <v>372</v>
      </c>
      <c r="N195" s="765">
        <v>454</v>
      </c>
      <c r="O195" s="793"/>
      <c r="P195" s="764">
        <v>1693</v>
      </c>
      <c r="Q195" s="764">
        <v>1772</v>
      </c>
      <c r="R195" s="764">
        <v>1769</v>
      </c>
      <c r="S195" s="764">
        <v>1759</v>
      </c>
      <c r="T195" s="765">
        <v>1748.25</v>
      </c>
      <c r="U195" s="740"/>
      <c r="V195" s="740"/>
      <c r="W195" s="740"/>
      <c r="X195" s="740"/>
      <c r="Y195" s="740"/>
      <c r="Z195" s="740"/>
      <c r="AA195" s="740"/>
      <c r="AB195" s="740"/>
      <c r="AC195" s="740"/>
      <c r="AD195" s="740"/>
      <c r="AE195" s="740"/>
      <c r="AF195" s="740"/>
      <c r="AG195" s="740"/>
      <c r="AH195" s="740"/>
      <c r="AI195" s="740"/>
      <c r="AJ195" s="740"/>
      <c r="AK195" s="740"/>
      <c r="AL195" s="740"/>
      <c r="AM195" s="740"/>
      <c r="AN195" s="740"/>
      <c r="AO195" s="740"/>
      <c r="AP195" s="740"/>
      <c r="AQ195" s="740"/>
      <c r="AR195" s="740"/>
      <c r="AS195" s="740"/>
    </row>
    <row r="196" spans="2:45">
      <c r="B196" s="770" t="s">
        <v>18</v>
      </c>
      <c r="C196" s="770"/>
      <c r="D196" s="764">
        <v>12143</v>
      </c>
      <c r="E196" s="764">
        <v>12820</v>
      </c>
      <c r="F196" s="764">
        <v>13442</v>
      </c>
      <c r="G196" s="764">
        <v>13850</v>
      </c>
      <c r="H196" s="765">
        <v>13063.75</v>
      </c>
      <c r="I196" s="792"/>
      <c r="J196" s="764">
        <v>3730</v>
      </c>
      <c r="K196" s="764">
        <v>3233</v>
      </c>
      <c r="L196" s="764">
        <v>2868</v>
      </c>
      <c r="M196" s="764">
        <v>2945</v>
      </c>
      <c r="N196" s="765">
        <v>3194</v>
      </c>
      <c r="O196" s="793"/>
      <c r="P196" s="764">
        <v>15873</v>
      </c>
      <c r="Q196" s="764">
        <v>16053</v>
      </c>
      <c r="R196" s="764">
        <v>16310</v>
      </c>
      <c r="S196" s="764">
        <v>16795</v>
      </c>
      <c r="T196" s="765">
        <v>16257.75</v>
      </c>
      <c r="U196" s="740"/>
      <c r="V196" s="740"/>
      <c r="W196" s="740"/>
      <c r="X196" s="740"/>
      <c r="Y196" s="740"/>
      <c r="Z196" s="740"/>
      <c r="AA196" s="740"/>
      <c r="AB196" s="740"/>
      <c r="AC196" s="740"/>
      <c r="AD196" s="740"/>
      <c r="AE196" s="740"/>
      <c r="AF196" s="740"/>
      <c r="AG196" s="740"/>
      <c r="AH196" s="740"/>
      <c r="AI196" s="740"/>
      <c r="AJ196" s="740"/>
      <c r="AK196" s="740"/>
      <c r="AL196" s="740"/>
      <c r="AM196" s="740"/>
      <c r="AN196" s="740"/>
      <c r="AO196" s="740"/>
      <c r="AP196" s="740"/>
      <c r="AQ196" s="740"/>
      <c r="AR196" s="740"/>
      <c r="AS196" s="740"/>
    </row>
    <row r="197" spans="2:45">
      <c r="B197" s="770" t="s">
        <v>20</v>
      </c>
      <c r="C197" s="770"/>
      <c r="D197" s="764">
        <v>6334</v>
      </c>
      <c r="E197" s="764">
        <v>6497</v>
      </c>
      <c r="F197" s="764">
        <v>6559</v>
      </c>
      <c r="G197" s="764">
        <v>6530</v>
      </c>
      <c r="H197" s="765">
        <v>6480</v>
      </c>
      <c r="I197" s="792"/>
      <c r="J197" s="764">
        <v>1150</v>
      </c>
      <c r="K197" s="764">
        <v>1102</v>
      </c>
      <c r="L197" s="764">
        <v>1175</v>
      </c>
      <c r="M197" s="764">
        <v>1178</v>
      </c>
      <c r="N197" s="765">
        <v>1151.25</v>
      </c>
      <c r="O197" s="793"/>
      <c r="P197" s="764">
        <v>7484</v>
      </c>
      <c r="Q197" s="764">
        <v>7598</v>
      </c>
      <c r="R197" s="764">
        <v>7734</v>
      </c>
      <c r="S197" s="764">
        <v>7707</v>
      </c>
      <c r="T197" s="765">
        <v>7630.75</v>
      </c>
      <c r="U197" s="740"/>
      <c r="V197" s="740"/>
      <c r="W197" s="740"/>
      <c r="X197" s="740"/>
      <c r="Y197" s="740"/>
      <c r="Z197" s="740"/>
      <c r="AA197" s="740"/>
      <c r="AB197" s="740"/>
      <c r="AC197" s="740"/>
      <c r="AD197" s="740"/>
      <c r="AE197" s="740"/>
      <c r="AF197" s="740"/>
      <c r="AG197" s="740"/>
      <c r="AH197" s="740"/>
      <c r="AI197" s="740"/>
      <c r="AJ197" s="740"/>
      <c r="AK197" s="740"/>
      <c r="AL197" s="740"/>
      <c r="AM197" s="740"/>
      <c r="AN197" s="740"/>
      <c r="AO197" s="740"/>
      <c r="AP197" s="740"/>
      <c r="AQ197" s="740"/>
      <c r="AR197" s="740"/>
      <c r="AS197" s="740"/>
    </row>
    <row r="198" spans="2:45">
      <c r="B198" s="770" t="s">
        <v>21</v>
      </c>
      <c r="C198" s="770"/>
      <c r="D198" s="764">
        <v>35202</v>
      </c>
      <c r="E198" s="764">
        <v>35378</v>
      </c>
      <c r="F198" s="764">
        <v>37379</v>
      </c>
      <c r="G198" s="764">
        <v>36315</v>
      </c>
      <c r="H198" s="765">
        <v>36068.5</v>
      </c>
      <c r="I198" s="792"/>
      <c r="J198" s="764">
        <v>0</v>
      </c>
      <c r="K198" s="764">
        <v>0</v>
      </c>
      <c r="L198" s="764">
        <v>0</v>
      </c>
      <c r="M198" s="764">
        <v>0</v>
      </c>
      <c r="N198" s="765">
        <v>0</v>
      </c>
      <c r="O198" s="793"/>
      <c r="P198" s="764">
        <v>35202</v>
      </c>
      <c r="Q198" s="764">
        <v>35378</v>
      </c>
      <c r="R198" s="764">
        <v>37379</v>
      </c>
      <c r="S198" s="764">
        <v>36315</v>
      </c>
      <c r="T198" s="765">
        <v>36068.5</v>
      </c>
      <c r="U198" s="740"/>
      <c r="V198" s="740"/>
      <c r="W198" s="740"/>
      <c r="X198" s="740"/>
      <c r="Y198" s="740"/>
      <c r="Z198" s="740"/>
      <c r="AA198" s="740"/>
      <c r="AB198" s="740"/>
      <c r="AC198" s="740"/>
      <c r="AD198" s="740"/>
      <c r="AE198" s="740"/>
      <c r="AF198" s="740"/>
      <c r="AG198" s="740"/>
      <c r="AH198" s="740"/>
      <c r="AI198" s="740"/>
      <c r="AJ198" s="740"/>
      <c r="AK198" s="740"/>
      <c r="AL198" s="740"/>
      <c r="AM198" s="740"/>
      <c r="AN198" s="740"/>
      <c r="AO198" s="740"/>
      <c r="AP198" s="740"/>
      <c r="AQ198" s="740"/>
      <c r="AR198" s="740"/>
      <c r="AS198" s="740"/>
    </row>
    <row r="199" spans="2:45">
      <c r="B199" s="770" t="s">
        <v>22</v>
      </c>
      <c r="C199" s="770"/>
      <c r="D199" s="764">
        <v>20330</v>
      </c>
      <c r="E199" s="764">
        <v>20547</v>
      </c>
      <c r="F199" s="764">
        <v>18154</v>
      </c>
      <c r="G199" s="764">
        <v>20830</v>
      </c>
      <c r="H199" s="765">
        <v>19965.25</v>
      </c>
      <c r="I199" s="792"/>
      <c r="J199" s="764">
        <v>2165</v>
      </c>
      <c r="K199" s="764">
        <v>2082</v>
      </c>
      <c r="L199" s="764">
        <v>1921</v>
      </c>
      <c r="M199" s="764">
        <v>2070</v>
      </c>
      <c r="N199" s="765">
        <v>2059.5</v>
      </c>
      <c r="O199" s="793"/>
      <c r="P199" s="764">
        <v>22495</v>
      </c>
      <c r="Q199" s="764">
        <v>22630</v>
      </c>
      <c r="R199" s="764">
        <v>20075</v>
      </c>
      <c r="S199" s="764">
        <v>22900</v>
      </c>
      <c r="T199" s="765">
        <v>22025</v>
      </c>
      <c r="U199" s="740"/>
      <c r="V199" s="740"/>
      <c r="W199" s="740"/>
      <c r="X199" s="740"/>
      <c r="Y199" s="740"/>
      <c r="Z199" s="740"/>
      <c r="AA199" s="740"/>
      <c r="AB199" s="740"/>
      <c r="AC199" s="740"/>
      <c r="AD199" s="740"/>
      <c r="AE199" s="740"/>
      <c r="AF199" s="740"/>
      <c r="AG199" s="740"/>
      <c r="AH199" s="740"/>
      <c r="AI199" s="740"/>
      <c r="AJ199" s="740"/>
      <c r="AK199" s="740"/>
      <c r="AL199" s="740"/>
      <c r="AM199" s="740"/>
      <c r="AN199" s="740"/>
      <c r="AO199" s="740"/>
      <c r="AP199" s="740"/>
      <c r="AQ199" s="740"/>
      <c r="AR199" s="740"/>
      <c r="AS199" s="740"/>
    </row>
    <row r="200" spans="2:45">
      <c r="B200" s="770" t="s">
        <v>100</v>
      </c>
      <c r="C200" s="770"/>
      <c r="D200" s="764">
        <v>13212</v>
      </c>
      <c r="E200" s="764">
        <v>13087</v>
      </c>
      <c r="F200" s="764">
        <v>13008</v>
      </c>
      <c r="G200" s="764">
        <v>13393</v>
      </c>
      <c r="H200" s="765">
        <v>13175</v>
      </c>
      <c r="I200" s="792"/>
      <c r="J200" s="764">
        <v>1678</v>
      </c>
      <c r="K200" s="764">
        <v>1595</v>
      </c>
      <c r="L200" s="764">
        <v>1521</v>
      </c>
      <c r="M200" s="764">
        <v>1990</v>
      </c>
      <c r="N200" s="765">
        <v>1696</v>
      </c>
      <c r="O200" s="793"/>
      <c r="P200" s="764">
        <v>14890</v>
      </c>
      <c r="Q200" s="764">
        <v>14683</v>
      </c>
      <c r="R200" s="764">
        <v>14529</v>
      </c>
      <c r="S200" s="764">
        <v>15383</v>
      </c>
      <c r="T200" s="765">
        <v>14871.25</v>
      </c>
      <c r="U200" s="740"/>
      <c r="V200" s="740"/>
      <c r="W200" s="740"/>
      <c r="X200" s="740"/>
      <c r="Y200" s="740"/>
      <c r="Z200" s="740"/>
      <c r="AA200" s="740"/>
      <c r="AB200" s="740"/>
      <c r="AC200" s="740"/>
      <c r="AD200" s="740"/>
      <c r="AE200" s="740"/>
      <c r="AF200" s="740"/>
      <c r="AG200" s="740"/>
      <c r="AH200" s="740"/>
      <c r="AI200" s="740"/>
      <c r="AJ200" s="740"/>
      <c r="AK200" s="740"/>
      <c r="AL200" s="740"/>
      <c r="AM200" s="740"/>
      <c r="AN200" s="740"/>
      <c r="AO200" s="740"/>
      <c r="AP200" s="740"/>
      <c r="AQ200" s="740"/>
      <c r="AR200" s="740"/>
      <c r="AS200" s="740"/>
    </row>
    <row r="201" spans="2:45">
      <c r="B201" s="770" t="s">
        <v>101</v>
      </c>
      <c r="C201" s="770"/>
      <c r="D201" s="764">
        <v>4476</v>
      </c>
      <c r="E201" s="764">
        <v>4530</v>
      </c>
      <c r="F201" s="764">
        <v>4599</v>
      </c>
      <c r="G201" s="764">
        <v>4765</v>
      </c>
      <c r="H201" s="765">
        <v>4592.5</v>
      </c>
      <c r="I201" s="792"/>
      <c r="J201" s="764">
        <v>1438</v>
      </c>
      <c r="K201" s="764">
        <v>1319</v>
      </c>
      <c r="L201" s="764">
        <v>1500</v>
      </c>
      <c r="M201" s="764">
        <v>1252</v>
      </c>
      <c r="N201" s="765">
        <v>1377.25</v>
      </c>
      <c r="O201" s="793"/>
      <c r="P201" s="764">
        <v>5913</v>
      </c>
      <c r="Q201" s="764">
        <v>5849</v>
      </c>
      <c r="R201" s="764">
        <v>6099</v>
      </c>
      <c r="S201" s="764">
        <v>6017</v>
      </c>
      <c r="T201" s="765">
        <v>5969.5</v>
      </c>
      <c r="U201" s="740"/>
      <c r="V201" s="740"/>
      <c r="W201" s="740"/>
      <c r="X201" s="740"/>
      <c r="Y201" s="740"/>
      <c r="Z201" s="740"/>
      <c r="AA201" s="740"/>
      <c r="AB201" s="740"/>
      <c r="AC201" s="740"/>
      <c r="AD201" s="740"/>
      <c r="AE201" s="740"/>
      <c r="AF201" s="740"/>
      <c r="AG201" s="740"/>
      <c r="AH201" s="740"/>
      <c r="AI201" s="740"/>
      <c r="AJ201" s="740"/>
      <c r="AK201" s="740"/>
      <c r="AL201" s="740"/>
      <c r="AM201" s="740"/>
      <c r="AN201" s="740"/>
      <c r="AO201" s="740"/>
      <c r="AP201" s="740"/>
      <c r="AQ201" s="740"/>
      <c r="AR201" s="740"/>
      <c r="AS201" s="740"/>
    </row>
    <row r="202" spans="2:45">
      <c r="B202" s="770" t="s">
        <v>102</v>
      </c>
      <c r="C202" s="770"/>
      <c r="D202" s="764">
        <v>6849</v>
      </c>
      <c r="E202" s="764">
        <v>6663</v>
      </c>
      <c r="F202" s="764">
        <v>6600</v>
      </c>
      <c r="G202" s="764">
        <v>6728</v>
      </c>
      <c r="H202" s="765">
        <v>6710</v>
      </c>
      <c r="I202" s="792"/>
      <c r="J202" s="764">
        <v>3379</v>
      </c>
      <c r="K202" s="764">
        <v>3481</v>
      </c>
      <c r="L202" s="764">
        <v>3683</v>
      </c>
      <c r="M202" s="764">
        <v>3705</v>
      </c>
      <c r="N202" s="765">
        <v>3562</v>
      </c>
      <c r="O202" s="793"/>
      <c r="P202" s="764">
        <v>10228</v>
      </c>
      <c r="Q202" s="764">
        <v>10144</v>
      </c>
      <c r="R202" s="764">
        <v>10283</v>
      </c>
      <c r="S202" s="764">
        <v>10433</v>
      </c>
      <c r="T202" s="765">
        <v>10272</v>
      </c>
      <c r="U202" s="740"/>
      <c r="V202" s="740"/>
      <c r="W202" s="740"/>
      <c r="X202" s="740"/>
      <c r="Y202" s="740"/>
      <c r="Z202" s="740"/>
      <c r="AA202" s="740"/>
      <c r="AB202" s="740"/>
      <c r="AC202" s="740"/>
      <c r="AD202" s="740"/>
      <c r="AE202" s="740"/>
      <c r="AF202" s="740"/>
      <c r="AG202" s="740"/>
      <c r="AH202" s="740"/>
      <c r="AI202" s="740"/>
      <c r="AJ202" s="740"/>
      <c r="AK202" s="740"/>
      <c r="AL202" s="740"/>
      <c r="AM202" s="740"/>
      <c r="AN202" s="740"/>
      <c r="AO202" s="740"/>
      <c r="AP202" s="740"/>
      <c r="AQ202" s="740"/>
      <c r="AR202" s="740"/>
      <c r="AS202" s="740"/>
    </row>
    <row r="203" spans="2:45">
      <c r="B203" s="812" t="s">
        <v>103</v>
      </c>
      <c r="C203" s="812"/>
      <c r="D203" s="764">
        <v>16800</v>
      </c>
      <c r="E203" s="764">
        <v>17300</v>
      </c>
      <c r="F203" s="764">
        <v>17800</v>
      </c>
      <c r="G203" s="764">
        <v>18100</v>
      </c>
      <c r="H203" s="765">
        <v>17500</v>
      </c>
      <c r="I203" s="801"/>
      <c r="J203" s="764">
        <v>0</v>
      </c>
      <c r="K203" s="764">
        <v>0</v>
      </c>
      <c r="L203" s="764">
        <v>0</v>
      </c>
      <c r="M203" s="764">
        <v>0</v>
      </c>
      <c r="N203" s="765">
        <v>0</v>
      </c>
      <c r="O203" s="802"/>
      <c r="P203" s="764">
        <v>16800</v>
      </c>
      <c r="Q203" s="764">
        <v>17300</v>
      </c>
      <c r="R203" s="764">
        <v>17800</v>
      </c>
      <c r="S203" s="764">
        <v>18100</v>
      </c>
      <c r="T203" s="765">
        <v>17500</v>
      </c>
      <c r="U203" s="740"/>
      <c r="V203" s="740"/>
      <c r="W203" s="740"/>
      <c r="X203" s="740"/>
      <c r="Y203" s="740"/>
      <c r="Z203" s="740"/>
      <c r="AA203" s="740"/>
      <c r="AB203" s="740"/>
      <c r="AC203" s="740"/>
      <c r="AD203" s="740"/>
      <c r="AE203" s="740"/>
      <c r="AF203" s="740"/>
      <c r="AG203" s="740"/>
      <c r="AH203" s="740"/>
      <c r="AI203" s="740"/>
      <c r="AJ203" s="740"/>
      <c r="AK203" s="740"/>
      <c r="AL203" s="740"/>
      <c r="AM203" s="740"/>
      <c r="AN203" s="740"/>
      <c r="AO203" s="740"/>
      <c r="AP203" s="740"/>
      <c r="AQ203" s="740"/>
      <c r="AR203" s="740"/>
      <c r="AS203" s="740"/>
    </row>
    <row r="204" spans="2:45">
      <c r="B204" s="784"/>
      <c r="C204" s="785"/>
      <c r="D204" s="798"/>
      <c r="E204" s="798"/>
      <c r="F204" s="798"/>
      <c r="G204" s="798"/>
      <c r="H204" s="799"/>
      <c r="I204" s="797"/>
      <c r="J204" s="798"/>
      <c r="K204" s="798"/>
      <c r="L204" s="798"/>
      <c r="M204" s="798"/>
      <c r="N204" s="782"/>
      <c r="O204" s="800"/>
      <c r="P204" s="798"/>
      <c r="Q204" s="798"/>
      <c r="R204" s="798"/>
      <c r="S204" s="798"/>
      <c r="T204" s="798"/>
      <c r="U204" s="740"/>
      <c r="V204" s="740"/>
      <c r="W204" s="740"/>
      <c r="X204" s="740"/>
      <c r="Y204" s="740"/>
      <c r="Z204" s="740"/>
      <c r="AA204" s="740"/>
      <c r="AB204" s="740"/>
      <c r="AC204" s="740"/>
      <c r="AD204" s="740"/>
      <c r="AE204" s="740"/>
      <c r="AF204" s="740"/>
      <c r="AG204" s="740"/>
      <c r="AH204" s="740"/>
      <c r="AI204" s="740"/>
      <c r="AJ204" s="740"/>
      <c r="AK204" s="740"/>
      <c r="AL204" s="740"/>
      <c r="AM204" s="740"/>
      <c r="AN204" s="740"/>
      <c r="AO204" s="740"/>
      <c r="AP204" s="740"/>
      <c r="AQ204" s="740"/>
      <c r="AR204" s="740"/>
      <c r="AS204" s="740"/>
    </row>
    <row r="205" spans="2:45">
      <c r="B205" s="822">
        <v>2006</v>
      </c>
      <c r="C205" s="781"/>
      <c r="D205" s="781">
        <v>289346</v>
      </c>
      <c r="E205" s="781">
        <v>299830</v>
      </c>
      <c r="F205" s="781">
        <v>298535</v>
      </c>
      <c r="G205" s="781">
        <v>303342</v>
      </c>
      <c r="H205" s="781">
        <v>297763.25</v>
      </c>
      <c r="I205" s="781">
        <v>0</v>
      </c>
      <c r="J205" s="781">
        <v>75348</v>
      </c>
      <c r="K205" s="781">
        <v>74266</v>
      </c>
      <c r="L205" s="781">
        <v>76182</v>
      </c>
      <c r="M205" s="781">
        <v>74318</v>
      </c>
      <c r="N205" s="781">
        <v>75028.5</v>
      </c>
      <c r="O205" s="781">
        <v>0</v>
      </c>
      <c r="P205" s="781">
        <v>364697</v>
      </c>
      <c r="Q205" s="781">
        <v>374096</v>
      </c>
      <c r="R205" s="781">
        <v>374717</v>
      </c>
      <c r="S205" s="781">
        <v>377658</v>
      </c>
      <c r="T205" s="781">
        <v>372792</v>
      </c>
      <c r="U205" s="766"/>
      <c r="V205" s="740"/>
      <c r="W205" s="740"/>
      <c r="X205" s="740"/>
      <c r="Y205" s="740"/>
      <c r="Z205" s="740"/>
      <c r="AA205" s="740"/>
      <c r="AB205" s="740"/>
      <c r="AC205" s="740"/>
      <c r="AD205" s="740"/>
      <c r="AE205" s="740"/>
      <c r="AF205" s="740"/>
      <c r="AG205" s="740"/>
      <c r="AH205" s="740"/>
      <c r="AI205" s="740"/>
      <c r="AJ205" s="740"/>
      <c r="AK205" s="740"/>
      <c r="AL205" s="740"/>
      <c r="AM205" s="740"/>
      <c r="AN205" s="740"/>
      <c r="AO205" s="740"/>
      <c r="AP205" s="740"/>
      <c r="AQ205" s="740"/>
      <c r="AR205" s="740"/>
      <c r="AS205" s="740"/>
    </row>
    <row r="206" spans="2:45">
      <c r="B206" s="763" t="s">
        <v>3</v>
      </c>
      <c r="C206" s="763"/>
      <c r="D206" s="764">
        <v>5821</v>
      </c>
      <c r="E206" s="764">
        <v>5830</v>
      </c>
      <c r="F206" s="764">
        <v>3720</v>
      </c>
      <c r="G206" s="764">
        <v>5729</v>
      </c>
      <c r="H206" s="765">
        <v>5275</v>
      </c>
      <c r="I206" s="792"/>
      <c r="J206" s="764">
        <v>11105</v>
      </c>
      <c r="K206" s="764">
        <v>10524</v>
      </c>
      <c r="L206" s="764">
        <v>10795</v>
      </c>
      <c r="M206" s="764">
        <v>9546</v>
      </c>
      <c r="N206" s="765">
        <v>10492.5</v>
      </c>
      <c r="O206" s="793"/>
      <c r="P206" s="764">
        <v>16926</v>
      </c>
      <c r="Q206" s="764">
        <v>16354</v>
      </c>
      <c r="R206" s="764">
        <v>14515</v>
      </c>
      <c r="S206" s="764">
        <v>15275</v>
      </c>
      <c r="T206" s="765">
        <v>15767.5</v>
      </c>
      <c r="U206" s="749"/>
      <c r="V206" s="766"/>
      <c r="W206" s="766"/>
      <c r="X206" s="766"/>
      <c r="Y206" s="766"/>
      <c r="Z206" s="766"/>
      <c r="AA206" s="766"/>
      <c r="AB206" s="766"/>
      <c r="AC206" s="766"/>
      <c r="AD206" s="766"/>
      <c r="AE206" s="766"/>
      <c r="AF206" s="766"/>
      <c r="AG206" s="766"/>
      <c r="AH206" s="766"/>
      <c r="AI206" s="766"/>
      <c r="AJ206" s="766"/>
      <c r="AK206" s="766"/>
      <c r="AL206" s="766"/>
      <c r="AM206" s="766"/>
      <c r="AN206" s="766"/>
      <c r="AO206" s="766"/>
      <c r="AP206" s="766"/>
      <c r="AQ206" s="766"/>
      <c r="AR206" s="766"/>
      <c r="AS206" s="766"/>
    </row>
    <row r="207" spans="2:45">
      <c r="B207" s="770" t="s">
        <v>4</v>
      </c>
      <c r="C207" s="770"/>
      <c r="D207" s="764">
        <v>481</v>
      </c>
      <c r="E207" s="764">
        <v>473</v>
      </c>
      <c r="F207" s="764">
        <v>497</v>
      </c>
      <c r="G207" s="764">
        <v>609</v>
      </c>
      <c r="H207" s="765">
        <v>515</v>
      </c>
      <c r="I207" s="792"/>
      <c r="J207" s="764">
        <v>69</v>
      </c>
      <c r="K207" s="764">
        <v>68</v>
      </c>
      <c r="L207" s="764">
        <v>47</v>
      </c>
      <c r="M207" s="764">
        <v>57</v>
      </c>
      <c r="N207" s="765">
        <v>60.25</v>
      </c>
      <c r="O207" s="793"/>
      <c r="P207" s="764">
        <v>550</v>
      </c>
      <c r="Q207" s="764">
        <v>541</v>
      </c>
      <c r="R207" s="764">
        <v>544</v>
      </c>
      <c r="S207" s="764">
        <v>666</v>
      </c>
      <c r="T207" s="765">
        <v>575.25</v>
      </c>
      <c r="U207" s="740"/>
      <c r="V207" s="740"/>
      <c r="W207" s="740"/>
      <c r="X207" s="740"/>
      <c r="Y207" s="740"/>
      <c r="Z207" s="740"/>
      <c r="AA207" s="740"/>
      <c r="AB207" s="740"/>
      <c r="AC207" s="740"/>
      <c r="AD207" s="740"/>
      <c r="AE207" s="740"/>
      <c r="AF207" s="740"/>
      <c r="AG207" s="740"/>
      <c r="AH207" s="740"/>
      <c r="AI207" s="740"/>
      <c r="AJ207" s="740"/>
      <c r="AK207" s="740"/>
      <c r="AL207" s="740"/>
      <c r="AM207" s="740"/>
      <c r="AN207" s="740"/>
      <c r="AO207" s="740"/>
      <c r="AP207" s="740"/>
      <c r="AQ207" s="740"/>
      <c r="AR207" s="740"/>
      <c r="AS207" s="740"/>
    </row>
    <row r="208" spans="2:45">
      <c r="B208" s="770" t="s">
        <v>5</v>
      </c>
      <c r="C208" s="770"/>
      <c r="D208" s="764">
        <v>30856</v>
      </c>
      <c r="E208" s="764">
        <v>30530</v>
      </c>
      <c r="F208" s="764">
        <v>30404</v>
      </c>
      <c r="G208" s="764">
        <v>31584</v>
      </c>
      <c r="H208" s="765">
        <v>30843.5</v>
      </c>
      <c r="I208" s="792"/>
      <c r="J208" s="764">
        <v>7121</v>
      </c>
      <c r="K208" s="764">
        <v>6791</v>
      </c>
      <c r="L208" s="764">
        <v>7127</v>
      </c>
      <c r="M208" s="764">
        <v>6858</v>
      </c>
      <c r="N208" s="765">
        <v>6974.25</v>
      </c>
      <c r="O208" s="793"/>
      <c r="P208" s="764">
        <v>37977</v>
      </c>
      <c r="Q208" s="764">
        <v>37321</v>
      </c>
      <c r="R208" s="764">
        <v>37531</v>
      </c>
      <c r="S208" s="764">
        <v>38442</v>
      </c>
      <c r="T208" s="765">
        <v>37817.75</v>
      </c>
      <c r="U208" s="740"/>
      <c r="V208" s="740"/>
      <c r="W208" s="740"/>
      <c r="X208" s="740"/>
      <c r="Y208" s="740"/>
      <c r="Z208" s="740"/>
      <c r="AA208" s="740"/>
      <c r="AB208" s="740"/>
      <c r="AC208" s="740"/>
      <c r="AD208" s="740"/>
      <c r="AE208" s="740"/>
      <c r="AF208" s="740"/>
      <c r="AG208" s="740"/>
      <c r="AH208" s="740"/>
      <c r="AI208" s="740"/>
      <c r="AJ208" s="740"/>
      <c r="AK208" s="740"/>
      <c r="AL208" s="740"/>
      <c r="AM208" s="740"/>
      <c r="AN208" s="740"/>
      <c r="AO208" s="740"/>
      <c r="AP208" s="740"/>
      <c r="AQ208" s="740"/>
      <c r="AR208" s="740"/>
      <c r="AS208" s="740"/>
    </row>
    <row r="209" spans="2:45">
      <c r="B209" s="770" t="s">
        <v>7</v>
      </c>
      <c r="C209" s="770"/>
      <c r="D209" s="764">
        <v>1417</v>
      </c>
      <c r="E209" s="764">
        <v>1417</v>
      </c>
      <c r="F209" s="764">
        <v>1417</v>
      </c>
      <c r="G209" s="764">
        <v>1417</v>
      </c>
      <c r="H209" s="765">
        <v>1417</v>
      </c>
      <c r="I209" s="792"/>
      <c r="J209" s="764">
        <v>0</v>
      </c>
      <c r="K209" s="764">
        <v>0</v>
      </c>
      <c r="L209" s="764">
        <v>0</v>
      </c>
      <c r="M209" s="764">
        <v>0</v>
      </c>
      <c r="N209" s="765">
        <v>0</v>
      </c>
      <c r="O209" s="793"/>
      <c r="P209" s="764">
        <v>1417</v>
      </c>
      <c r="Q209" s="764">
        <v>1417</v>
      </c>
      <c r="R209" s="764">
        <v>1417</v>
      </c>
      <c r="S209" s="764">
        <v>1417</v>
      </c>
      <c r="T209" s="765">
        <v>1417</v>
      </c>
      <c r="U209" s="734"/>
      <c r="V209" s="734"/>
      <c r="W209" s="734"/>
      <c r="X209" s="734"/>
      <c r="Y209" s="734"/>
      <c r="Z209" s="734"/>
      <c r="AA209" s="734"/>
      <c r="AB209" s="734"/>
      <c r="AC209" s="734"/>
      <c r="AD209" s="734"/>
      <c r="AE209" s="734"/>
      <c r="AF209" s="734"/>
      <c r="AG209" s="734"/>
      <c r="AH209" s="734"/>
      <c r="AI209" s="734"/>
      <c r="AJ209" s="734"/>
      <c r="AK209" s="734"/>
      <c r="AL209" s="734"/>
      <c r="AM209" s="734"/>
      <c r="AN209" s="734"/>
      <c r="AO209" s="734"/>
      <c r="AP209" s="734"/>
      <c r="AQ209" s="734"/>
      <c r="AR209" s="734"/>
      <c r="AS209" s="734"/>
    </row>
    <row r="210" spans="2:45">
      <c r="B210" s="770" t="s">
        <v>9</v>
      </c>
      <c r="C210" s="770"/>
      <c r="D210" s="764">
        <v>1888</v>
      </c>
      <c r="E210" s="764">
        <v>2000</v>
      </c>
      <c r="F210" s="764">
        <v>1997</v>
      </c>
      <c r="G210" s="764">
        <v>2027</v>
      </c>
      <c r="H210" s="765">
        <v>1978</v>
      </c>
      <c r="I210" s="792"/>
      <c r="J210" s="764">
        <v>160</v>
      </c>
      <c r="K210" s="764">
        <v>146</v>
      </c>
      <c r="L210" s="764">
        <v>157</v>
      </c>
      <c r="M210" s="764">
        <v>169</v>
      </c>
      <c r="N210" s="765">
        <v>158</v>
      </c>
      <c r="O210" s="793"/>
      <c r="P210" s="764">
        <v>2048</v>
      </c>
      <c r="Q210" s="764">
        <v>2146</v>
      </c>
      <c r="R210" s="764">
        <v>2153</v>
      </c>
      <c r="S210" s="764">
        <v>2196</v>
      </c>
      <c r="T210" s="765">
        <v>2135.75</v>
      </c>
      <c r="U210" s="734"/>
      <c r="V210" s="734"/>
      <c r="W210" s="734"/>
      <c r="X210" s="734"/>
      <c r="Y210" s="734"/>
      <c r="Z210" s="734"/>
      <c r="AA210" s="734"/>
      <c r="AB210" s="734"/>
      <c r="AC210" s="734"/>
      <c r="AD210" s="734"/>
      <c r="AE210" s="734"/>
      <c r="AF210" s="734"/>
      <c r="AG210" s="734"/>
      <c r="AH210" s="734"/>
      <c r="AI210" s="734"/>
      <c r="AJ210" s="734"/>
      <c r="AK210" s="734"/>
      <c r="AL210" s="734"/>
      <c r="AM210" s="734"/>
      <c r="AN210" s="734"/>
      <c r="AO210" s="734"/>
      <c r="AP210" s="734"/>
      <c r="AQ210" s="734"/>
      <c r="AR210" s="734"/>
      <c r="AS210" s="734"/>
    </row>
    <row r="211" spans="2:45">
      <c r="B211" s="770" t="s">
        <v>10</v>
      </c>
      <c r="C211" s="770"/>
      <c r="D211" s="764">
        <v>27942</v>
      </c>
      <c r="E211" s="764">
        <v>28099</v>
      </c>
      <c r="F211" s="764">
        <v>27786</v>
      </c>
      <c r="G211" s="764">
        <v>29219</v>
      </c>
      <c r="H211" s="765">
        <v>28261.5</v>
      </c>
      <c r="I211" s="792"/>
      <c r="J211" s="764">
        <v>9909</v>
      </c>
      <c r="K211" s="764">
        <v>9553</v>
      </c>
      <c r="L211" s="764">
        <v>10575</v>
      </c>
      <c r="M211" s="764">
        <v>10721</v>
      </c>
      <c r="N211" s="765">
        <v>10189.5</v>
      </c>
      <c r="O211" s="793"/>
      <c r="P211" s="764">
        <v>37851</v>
      </c>
      <c r="Q211" s="764">
        <v>37652</v>
      </c>
      <c r="R211" s="764">
        <v>38361</v>
      </c>
      <c r="S211" s="764">
        <v>39940</v>
      </c>
      <c r="T211" s="765">
        <v>38451</v>
      </c>
      <c r="U211" s="734"/>
      <c r="V211" s="734"/>
      <c r="W211" s="734"/>
      <c r="X211" s="734"/>
      <c r="Y211" s="734"/>
      <c r="Z211" s="734"/>
      <c r="AA211" s="734"/>
      <c r="AB211" s="734"/>
      <c r="AC211" s="734"/>
      <c r="AD211" s="734"/>
      <c r="AE211" s="734"/>
      <c r="AF211" s="734"/>
      <c r="AG211" s="734"/>
      <c r="AH211" s="734"/>
      <c r="AI211" s="734"/>
      <c r="AJ211" s="734"/>
      <c r="AK211" s="734"/>
      <c r="AL211" s="734"/>
      <c r="AM211" s="734"/>
      <c r="AN211" s="734"/>
      <c r="AO211" s="734"/>
      <c r="AP211" s="734"/>
      <c r="AQ211" s="734"/>
      <c r="AR211" s="734"/>
      <c r="AS211" s="734"/>
    </row>
    <row r="212" spans="2:45">
      <c r="B212" s="770" t="s">
        <v>12</v>
      </c>
      <c r="C212" s="770"/>
      <c r="D212" s="764">
        <v>46539</v>
      </c>
      <c r="E212" s="764">
        <v>48801</v>
      </c>
      <c r="F212" s="764">
        <v>48483</v>
      </c>
      <c r="G212" s="764">
        <v>50597</v>
      </c>
      <c r="H212" s="765">
        <v>48605</v>
      </c>
      <c r="I212" s="792"/>
      <c r="J212" s="764">
        <v>18460</v>
      </c>
      <c r="K212" s="764">
        <v>18064</v>
      </c>
      <c r="L212" s="764">
        <v>17397</v>
      </c>
      <c r="M212" s="764">
        <v>17716</v>
      </c>
      <c r="N212" s="765">
        <v>17909.25</v>
      </c>
      <c r="O212" s="793"/>
      <c r="P212" s="764">
        <v>65000</v>
      </c>
      <c r="Q212" s="764">
        <v>66865</v>
      </c>
      <c r="R212" s="764">
        <v>65879</v>
      </c>
      <c r="S212" s="764">
        <v>68313</v>
      </c>
      <c r="T212" s="765">
        <v>66514.25</v>
      </c>
      <c r="U212" s="734"/>
      <c r="V212" s="734"/>
      <c r="W212" s="734"/>
      <c r="X212" s="734"/>
      <c r="Y212" s="734"/>
      <c r="Z212" s="734"/>
      <c r="AA212" s="734"/>
      <c r="AB212" s="734"/>
      <c r="AC212" s="734"/>
      <c r="AD212" s="734"/>
      <c r="AE212" s="734"/>
      <c r="AF212" s="734"/>
      <c r="AG212" s="734"/>
      <c r="AH212" s="734"/>
      <c r="AI212" s="734"/>
      <c r="AJ212" s="734"/>
      <c r="AK212" s="734"/>
      <c r="AL212" s="734"/>
      <c r="AM212" s="734"/>
      <c r="AN212" s="734"/>
      <c r="AO212" s="734"/>
      <c r="AP212" s="734"/>
      <c r="AQ212" s="734"/>
      <c r="AR212" s="734"/>
      <c r="AS212" s="734"/>
    </row>
    <row r="213" spans="2:45">
      <c r="B213" s="770" t="s">
        <v>13</v>
      </c>
      <c r="C213" s="770"/>
      <c r="D213" s="764">
        <v>14713</v>
      </c>
      <c r="E213" s="764">
        <v>16198</v>
      </c>
      <c r="F213" s="764">
        <v>16854</v>
      </c>
      <c r="G213" s="764">
        <v>14679</v>
      </c>
      <c r="H213" s="765">
        <v>15611</v>
      </c>
      <c r="I213" s="792"/>
      <c r="J213" s="764">
        <v>3625</v>
      </c>
      <c r="K213" s="764">
        <v>3669</v>
      </c>
      <c r="L213" s="764">
        <v>3854</v>
      </c>
      <c r="M213" s="764">
        <v>3766</v>
      </c>
      <c r="N213" s="765">
        <v>3728.5</v>
      </c>
      <c r="O213" s="793"/>
      <c r="P213" s="764">
        <v>18339</v>
      </c>
      <c r="Q213" s="764">
        <v>19868</v>
      </c>
      <c r="R213" s="764">
        <v>20708</v>
      </c>
      <c r="S213" s="764">
        <v>18445</v>
      </c>
      <c r="T213" s="765">
        <v>19340</v>
      </c>
      <c r="U213" s="734"/>
      <c r="V213" s="734"/>
      <c r="W213" s="734"/>
      <c r="X213" s="734"/>
      <c r="Y213" s="734"/>
      <c r="Z213" s="734"/>
      <c r="AA213" s="734"/>
      <c r="AB213" s="734"/>
      <c r="AC213" s="734"/>
      <c r="AD213" s="734"/>
      <c r="AE213" s="734"/>
      <c r="AF213" s="734"/>
      <c r="AG213" s="734"/>
      <c r="AH213" s="734"/>
      <c r="AI213" s="734"/>
      <c r="AJ213" s="734"/>
      <c r="AK213" s="734"/>
      <c r="AL213" s="734"/>
      <c r="AM213" s="734"/>
      <c r="AN213" s="734"/>
      <c r="AO213" s="734"/>
      <c r="AP213" s="734"/>
      <c r="AQ213" s="734"/>
      <c r="AR213" s="734"/>
      <c r="AS213" s="734"/>
    </row>
    <row r="214" spans="2:45">
      <c r="B214" s="770" t="s">
        <v>14</v>
      </c>
      <c r="C214" s="770"/>
      <c r="D214" s="764">
        <v>26437</v>
      </c>
      <c r="E214" s="764">
        <v>32757</v>
      </c>
      <c r="F214" s="764">
        <v>35017</v>
      </c>
      <c r="G214" s="764">
        <v>30000</v>
      </c>
      <c r="H214" s="765">
        <v>31052.75</v>
      </c>
      <c r="I214" s="792"/>
      <c r="J214" s="764">
        <v>7438</v>
      </c>
      <c r="K214" s="764">
        <v>8470</v>
      </c>
      <c r="L214" s="764">
        <v>8866</v>
      </c>
      <c r="M214" s="764">
        <v>7852</v>
      </c>
      <c r="N214" s="765">
        <v>8156.5</v>
      </c>
      <c r="O214" s="793"/>
      <c r="P214" s="764">
        <v>33875</v>
      </c>
      <c r="Q214" s="764">
        <v>41227</v>
      </c>
      <c r="R214" s="764">
        <v>43884</v>
      </c>
      <c r="S214" s="764">
        <v>37852</v>
      </c>
      <c r="T214" s="765">
        <v>39209.5</v>
      </c>
      <c r="U214" s="734"/>
      <c r="V214" s="734"/>
      <c r="W214" s="734"/>
      <c r="X214" s="734"/>
      <c r="Y214" s="734"/>
      <c r="Z214" s="734"/>
      <c r="AA214" s="734"/>
      <c r="AB214" s="734"/>
      <c r="AC214" s="734"/>
      <c r="AD214" s="734"/>
      <c r="AE214" s="734"/>
      <c r="AF214" s="734"/>
      <c r="AG214" s="734"/>
      <c r="AH214" s="734"/>
      <c r="AI214" s="734"/>
      <c r="AJ214" s="734"/>
      <c r="AK214" s="734"/>
      <c r="AL214" s="734"/>
      <c r="AM214" s="734"/>
      <c r="AN214" s="734"/>
      <c r="AO214" s="734"/>
      <c r="AP214" s="734"/>
      <c r="AQ214" s="734"/>
      <c r="AR214" s="734"/>
      <c r="AS214" s="734"/>
    </row>
    <row r="215" spans="2:45">
      <c r="B215" s="770" t="s">
        <v>15</v>
      </c>
      <c r="C215" s="770"/>
      <c r="D215" s="764">
        <v>7623</v>
      </c>
      <c r="E215" s="764">
        <v>7498</v>
      </c>
      <c r="F215" s="764">
        <v>7633</v>
      </c>
      <c r="G215" s="764">
        <v>7825</v>
      </c>
      <c r="H215" s="765">
        <v>7644.75</v>
      </c>
      <c r="I215" s="792"/>
      <c r="J215" s="764">
        <v>1144</v>
      </c>
      <c r="K215" s="764">
        <v>1178</v>
      </c>
      <c r="L215" s="764">
        <v>1220</v>
      </c>
      <c r="M215" s="764">
        <v>1202</v>
      </c>
      <c r="N215" s="765">
        <v>1186</v>
      </c>
      <c r="O215" s="793"/>
      <c r="P215" s="764">
        <v>8767</v>
      </c>
      <c r="Q215" s="764">
        <v>8676</v>
      </c>
      <c r="R215" s="764">
        <v>8854</v>
      </c>
      <c r="S215" s="764">
        <v>9027</v>
      </c>
      <c r="T215" s="765">
        <v>8831</v>
      </c>
      <c r="U215" s="734"/>
      <c r="V215" s="734"/>
      <c r="W215" s="734"/>
      <c r="X215" s="734"/>
      <c r="Y215" s="734"/>
      <c r="Z215" s="734"/>
      <c r="AA215" s="734"/>
      <c r="AB215" s="734"/>
      <c r="AC215" s="734"/>
      <c r="AD215" s="734"/>
      <c r="AE215" s="734"/>
      <c r="AF215" s="734"/>
      <c r="AG215" s="734"/>
      <c r="AH215" s="734"/>
      <c r="AI215" s="734"/>
      <c r="AJ215" s="734"/>
      <c r="AK215" s="734"/>
      <c r="AL215" s="734"/>
      <c r="AM215" s="734"/>
      <c r="AN215" s="734"/>
      <c r="AO215" s="734"/>
      <c r="AP215" s="734"/>
      <c r="AQ215" s="734"/>
      <c r="AR215" s="734"/>
      <c r="AS215" s="734"/>
    </row>
    <row r="216" spans="2:45">
      <c r="B216" s="770" t="s">
        <v>16</v>
      </c>
      <c r="C216" s="770"/>
      <c r="D216" s="764">
        <v>15700</v>
      </c>
      <c r="E216" s="764">
        <v>15800</v>
      </c>
      <c r="F216" s="764">
        <v>15658</v>
      </c>
      <c r="G216" s="764">
        <v>16357</v>
      </c>
      <c r="H216" s="765">
        <v>15878.75</v>
      </c>
      <c r="I216" s="792"/>
      <c r="J216" s="764">
        <v>1291</v>
      </c>
      <c r="K216" s="764">
        <v>1181</v>
      </c>
      <c r="L216" s="764">
        <v>1291</v>
      </c>
      <c r="M216" s="764">
        <v>1239</v>
      </c>
      <c r="N216" s="765">
        <v>1250.5</v>
      </c>
      <c r="O216" s="793"/>
      <c r="P216" s="764">
        <v>16991</v>
      </c>
      <c r="Q216" s="764">
        <v>16980</v>
      </c>
      <c r="R216" s="764">
        <v>16949</v>
      </c>
      <c r="S216" s="764">
        <v>17595</v>
      </c>
      <c r="T216" s="765">
        <v>17128.75</v>
      </c>
      <c r="U216" s="734"/>
      <c r="V216" s="734"/>
      <c r="W216" s="734"/>
      <c r="X216" s="734"/>
      <c r="Y216" s="734"/>
      <c r="Z216" s="734"/>
      <c r="AA216" s="734"/>
      <c r="AB216" s="734"/>
      <c r="AC216" s="734"/>
      <c r="AD216" s="734"/>
      <c r="AE216" s="734"/>
      <c r="AF216" s="734"/>
      <c r="AG216" s="734"/>
      <c r="AH216" s="734"/>
      <c r="AI216" s="734"/>
      <c r="AJ216" s="734"/>
      <c r="AK216" s="734"/>
      <c r="AL216" s="734"/>
      <c r="AM216" s="734"/>
      <c r="AN216" s="734"/>
      <c r="AO216" s="734"/>
      <c r="AP216" s="734"/>
      <c r="AQ216" s="734"/>
      <c r="AR216" s="734"/>
      <c r="AS216" s="734"/>
    </row>
    <row r="217" spans="2:45">
      <c r="B217" s="770" t="s">
        <v>17</v>
      </c>
      <c r="C217" s="770"/>
      <c r="D217" s="764">
        <v>999</v>
      </c>
      <c r="E217" s="764">
        <v>1008</v>
      </c>
      <c r="F217" s="764">
        <v>999</v>
      </c>
      <c r="G217" s="764">
        <v>1031</v>
      </c>
      <c r="H217" s="765">
        <v>1009.25</v>
      </c>
      <c r="I217" s="792"/>
      <c r="J217" s="764">
        <v>610</v>
      </c>
      <c r="K217" s="764">
        <v>555</v>
      </c>
      <c r="L217" s="764">
        <v>638</v>
      </c>
      <c r="M217" s="764">
        <v>701</v>
      </c>
      <c r="N217" s="765">
        <v>626</v>
      </c>
      <c r="O217" s="793"/>
      <c r="P217" s="764">
        <v>1609</v>
      </c>
      <c r="Q217" s="764">
        <v>1564</v>
      </c>
      <c r="R217" s="764">
        <v>1638</v>
      </c>
      <c r="S217" s="764">
        <v>1732</v>
      </c>
      <c r="T217" s="765">
        <v>1635.75</v>
      </c>
      <c r="U217" s="734"/>
      <c r="V217" s="734"/>
      <c r="W217" s="734"/>
      <c r="X217" s="734"/>
      <c r="Y217" s="734"/>
      <c r="Z217" s="734"/>
      <c r="AA217" s="734"/>
      <c r="AB217" s="734"/>
      <c r="AC217" s="734"/>
      <c r="AD217" s="734"/>
      <c r="AE217" s="734"/>
      <c r="AF217" s="734"/>
      <c r="AG217" s="734"/>
      <c r="AH217" s="734"/>
      <c r="AI217" s="734"/>
      <c r="AJ217" s="734"/>
      <c r="AK217" s="734"/>
      <c r="AL217" s="734"/>
      <c r="AM217" s="734"/>
      <c r="AN217" s="734"/>
      <c r="AO217" s="734"/>
      <c r="AP217" s="734"/>
      <c r="AQ217" s="734"/>
      <c r="AR217" s="734"/>
      <c r="AS217" s="734"/>
    </row>
    <row r="218" spans="2:45">
      <c r="B218" s="770" t="s">
        <v>18</v>
      </c>
      <c r="C218" s="770"/>
      <c r="D218" s="764">
        <v>9949</v>
      </c>
      <c r="E218" s="764">
        <v>10048</v>
      </c>
      <c r="F218" s="764">
        <v>10038</v>
      </c>
      <c r="G218" s="764">
        <v>10634</v>
      </c>
      <c r="H218" s="765">
        <v>10167.25</v>
      </c>
      <c r="I218" s="792"/>
      <c r="J218" s="764">
        <v>4035</v>
      </c>
      <c r="K218" s="764">
        <v>4169</v>
      </c>
      <c r="L218" s="764">
        <v>4449</v>
      </c>
      <c r="M218" s="764">
        <v>4567</v>
      </c>
      <c r="N218" s="765">
        <v>4305</v>
      </c>
      <c r="O218" s="793"/>
      <c r="P218" s="764">
        <v>13984</v>
      </c>
      <c r="Q218" s="764">
        <v>14217</v>
      </c>
      <c r="R218" s="764">
        <v>14487</v>
      </c>
      <c r="S218" s="764">
        <v>15200</v>
      </c>
      <c r="T218" s="765">
        <v>14472</v>
      </c>
      <c r="U218" s="734"/>
      <c r="V218" s="734"/>
      <c r="W218" s="734"/>
      <c r="X218" s="734"/>
      <c r="Y218" s="734"/>
      <c r="Z218" s="734"/>
      <c r="AA218" s="734"/>
      <c r="AB218" s="734"/>
      <c r="AC218" s="734"/>
      <c r="AD218" s="734"/>
      <c r="AE218" s="734"/>
      <c r="AF218" s="734"/>
      <c r="AG218" s="734"/>
      <c r="AH218" s="734"/>
      <c r="AI218" s="734"/>
      <c r="AJ218" s="734"/>
      <c r="AK218" s="734"/>
      <c r="AL218" s="734"/>
      <c r="AM218" s="734"/>
      <c r="AN218" s="734"/>
      <c r="AO218" s="734"/>
      <c r="AP218" s="734"/>
      <c r="AQ218" s="734"/>
      <c r="AR218" s="734"/>
      <c r="AS218" s="734"/>
    </row>
    <row r="219" spans="2:45">
      <c r="B219" s="770" t="s">
        <v>20</v>
      </c>
      <c r="C219" s="770"/>
      <c r="D219" s="764">
        <v>5186</v>
      </c>
      <c r="E219" s="764">
        <v>5395</v>
      </c>
      <c r="F219" s="764">
        <v>5383</v>
      </c>
      <c r="G219" s="764">
        <v>5401</v>
      </c>
      <c r="H219" s="765">
        <v>5341.25</v>
      </c>
      <c r="I219" s="792"/>
      <c r="J219" s="764">
        <v>1121</v>
      </c>
      <c r="K219" s="764">
        <v>1062</v>
      </c>
      <c r="L219" s="764">
        <v>1213</v>
      </c>
      <c r="M219" s="764">
        <v>1185</v>
      </c>
      <c r="N219" s="765">
        <v>1145.25</v>
      </c>
      <c r="O219" s="793"/>
      <c r="P219" s="764">
        <v>6307</v>
      </c>
      <c r="Q219" s="764">
        <v>6457</v>
      </c>
      <c r="R219" s="764">
        <v>6596</v>
      </c>
      <c r="S219" s="764">
        <v>6586</v>
      </c>
      <c r="T219" s="765">
        <v>6486.5</v>
      </c>
      <c r="U219" s="734"/>
      <c r="V219" s="734"/>
      <c r="W219" s="734"/>
      <c r="X219" s="734"/>
      <c r="Y219" s="734"/>
      <c r="Z219" s="734"/>
      <c r="AA219" s="734"/>
      <c r="AB219" s="734"/>
      <c r="AC219" s="734"/>
      <c r="AD219" s="734"/>
      <c r="AE219" s="734"/>
      <c r="AF219" s="734"/>
      <c r="AG219" s="734"/>
      <c r="AH219" s="734"/>
      <c r="AI219" s="734"/>
      <c r="AJ219" s="734"/>
      <c r="AK219" s="734"/>
      <c r="AL219" s="734"/>
      <c r="AM219" s="734"/>
      <c r="AN219" s="734"/>
      <c r="AO219" s="734"/>
      <c r="AP219" s="734"/>
      <c r="AQ219" s="734"/>
      <c r="AR219" s="734"/>
      <c r="AS219" s="734"/>
    </row>
    <row r="220" spans="2:45">
      <c r="B220" s="770" t="s">
        <v>21</v>
      </c>
      <c r="C220" s="770"/>
      <c r="D220" s="764">
        <v>34923</v>
      </c>
      <c r="E220" s="764">
        <v>35023</v>
      </c>
      <c r="F220" s="764">
        <v>34924</v>
      </c>
      <c r="G220" s="764">
        <v>34823</v>
      </c>
      <c r="H220" s="765">
        <v>34923.25</v>
      </c>
      <c r="I220" s="792"/>
      <c r="J220" s="764">
        <v>6</v>
      </c>
      <c r="K220" s="764">
        <v>7</v>
      </c>
      <c r="L220" s="764">
        <v>7</v>
      </c>
      <c r="M220" s="764">
        <v>7</v>
      </c>
      <c r="N220" s="765">
        <v>6.75</v>
      </c>
      <c r="O220" s="793"/>
      <c r="P220" s="764">
        <v>34930</v>
      </c>
      <c r="Q220" s="764">
        <v>35029</v>
      </c>
      <c r="R220" s="764">
        <v>34931</v>
      </c>
      <c r="S220" s="764">
        <v>34831</v>
      </c>
      <c r="T220" s="765">
        <v>34930.25</v>
      </c>
      <c r="U220" s="734"/>
      <c r="V220" s="734"/>
      <c r="W220" s="734"/>
      <c r="X220" s="734"/>
      <c r="Y220" s="734"/>
      <c r="Z220" s="734"/>
      <c r="AA220" s="734"/>
      <c r="AB220" s="734"/>
      <c r="AC220" s="734"/>
      <c r="AD220" s="734"/>
      <c r="AE220" s="734"/>
      <c r="AF220" s="734"/>
      <c r="AG220" s="734"/>
      <c r="AH220" s="734"/>
      <c r="AI220" s="734"/>
      <c r="AJ220" s="734"/>
      <c r="AK220" s="734"/>
      <c r="AL220" s="734"/>
      <c r="AM220" s="734"/>
      <c r="AN220" s="734"/>
      <c r="AO220" s="734"/>
      <c r="AP220" s="734"/>
      <c r="AQ220" s="734"/>
      <c r="AR220" s="734"/>
      <c r="AS220" s="734"/>
    </row>
    <row r="221" spans="2:45">
      <c r="B221" s="770" t="s">
        <v>22</v>
      </c>
      <c r="C221" s="770"/>
      <c r="D221" s="764">
        <v>19537</v>
      </c>
      <c r="E221" s="764">
        <v>19091</v>
      </c>
      <c r="F221" s="764">
        <v>17424</v>
      </c>
      <c r="G221" s="764">
        <v>20250</v>
      </c>
      <c r="H221" s="765">
        <v>19075.5</v>
      </c>
      <c r="I221" s="792"/>
      <c r="J221" s="764">
        <v>2158</v>
      </c>
      <c r="K221" s="764">
        <v>2105</v>
      </c>
      <c r="L221" s="764">
        <v>2030</v>
      </c>
      <c r="M221" s="764">
        <v>2244</v>
      </c>
      <c r="N221" s="765">
        <v>2134.25</v>
      </c>
      <c r="O221" s="793"/>
      <c r="P221" s="764">
        <v>21695</v>
      </c>
      <c r="Q221" s="764">
        <v>21196</v>
      </c>
      <c r="R221" s="764">
        <v>19454</v>
      </c>
      <c r="S221" s="764">
        <v>22493</v>
      </c>
      <c r="T221" s="765">
        <v>21209.5</v>
      </c>
      <c r="U221" s="734"/>
      <c r="V221" s="734"/>
      <c r="W221" s="734"/>
      <c r="X221" s="734"/>
      <c r="Y221" s="734"/>
      <c r="Z221" s="734"/>
      <c r="AA221" s="734"/>
      <c r="AB221" s="734"/>
      <c r="AC221" s="734"/>
      <c r="AD221" s="734"/>
      <c r="AE221" s="734"/>
      <c r="AF221" s="734"/>
      <c r="AG221" s="734"/>
      <c r="AH221" s="734"/>
      <c r="AI221" s="734"/>
      <c r="AJ221" s="734"/>
      <c r="AK221" s="734"/>
      <c r="AL221" s="734"/>
      <c r="AM221" s="734"/>
      <c r="AN221" s="734"/>
      <c r="AO221" s="734"/>
      <c r="AP221" s="734"/>
      <c r="AQ221" s="734"/>
      <c r="AR221" s="734"/>
      <c r="AS221" s="734"/>
    </row>
    <row r="222" spans="2:45">
      <c r="B222" s="770" t="s">
        <v>100</v>
      </c>
      <c r="C222" s="770"/>
      <c r="D222" s="764">
        <v>12020</v>
      </c>
      <c r="E222" s="764">
        <v>12355</v>
      </c>
      <c r="F222" s="764">
        <v>12644</v>
      </c>
      <c r="G222" s="764">
        <v>13270</v>
      </c>
      <c r="H222" s="765">
        <v>12572.25</v>
      </c>
      <c r="I222" s="792"/>
      <c r="J222" s="764">
        <v>2404</v>
      </c>
      <c r="K222" s="764">
        <v>2010</v>
      </c>
      <c r="L222" s="764">
        <v>1808</v>
      </c>
      <c r="M222" s="764">
        <v>1726</v>
      </c>
      <c r="N222" s="765">
        <v>1987</v>
      </c>
      <c r="O222" s="793"/>
      <c r="P222" s="764">
        <v>14424</v>
      </c>
      <c r="Q222" s="764">
        <v>14365</v>
      </c>
      <c r="R222" s="764">
        <v>14452</v>
      </c>
      <c r="S222" s="764">
        <v>14996</v>
      </c>
      <c r="T222" s="765">
        <v>14559.25</v>
      </c>
      <c r="U222" s="734"/>
      <c r="V222" s="734"/>
      <c r="W222" s="734"/>
      <c r="X222" s="734"/>
      <c r="Y222" s="734"/>
      <c r="Z222" s="734"/>
      <c r="AA222" s="734"/>
      <c r="AB222" s="734"/>
      <c r="AC222" s="734"/>
      <c r="AD222" s="734"/>
      <c r="AE222" s="734"/>
      <c r="AF222" s="734"/>
      <c r="AG222" s="734"/>
      <c r="AH222" s="734"/>
      <c r="AI222" s="734"/>
      <c r="AJ222" s="734"/>
      <c r="AK222" s="734"/>
      <c r="AL222" s="734"/>
      <c r="AM222" s="734"/>
      <c r="AN222" s="734"/>
      <c r="AO222" s="734"/>
      <c r="AP222" s="734"/>
      <c r="AQ222" s="734"/>
      <c r="AR222" s="734"/>
      <c r="AS222" s="734"/>
    </row>
    <row r="223" spans="2:45">
      <c r="B223" s="770" t="s">
        <v>101</v>
      </c>
      <c r="C223" s="770"/>
      <c r="D223" s="764">
        <v>4455</v>
      </c>
      <c r="E223" s="764">
        <v>4267</v>
      </c>
      <c r="F223" s="764">
        <v>4479</v>
      </c>
      <c r="G223" s="764">
        <v>4392</v>
      </c>
      <c r="H223" s="765">
        <v>4398.25</v>
      </c>
      <c r="I223" s="792"/>
      <c r="J223" s="764">
        <v>1180</v>
      </c>
      <c r="K223" s="764">
        <v>1258</v>
      </c>
      <c r="L223" s="764">
        <v>1375</v>
      </c>
      <c r="M223" s="764">
        <v>1409</v>
      </c>
      <c r="N223" s="765">
        <v>1305.5</v>
      </c>
      <c r="O223" s="793"/>
      <c r="P223" s="764">
        <v>5635</v>
      </c>
      <c r="Q223" s="764">
        <v>5525</v>
      </c>
      <c r="R223" s="764">
        <v>5854</v>
      </c>
      <c r="S223" s="764">
        <v>5801</v>
      </c>
      <c r="T223" s="765">
        <v>5703.75</v>
      </c>
      <c r="U223" s="734"/>
      <c r="V223" s="734"/>
      <c r="W223" s="734"/>
      <c r="X223" s="734"/>
      <c r="Y223" s="734"/>
      <c r="Z223" s="734"/>
      <c r="AA223" s="734"/>
      <c r="AB223" s="734"/>
      <c r="AC223" s="734"/>
      <c r="AD223" s="734"/>
      <c r="AE223" s="734"/>
      <c r="AF223" s="734"/>
      <c r="AG223" s="734"/>
      <c r="AH223" s="734"/>
      <c r="AI223" s="734"/>
      <c r="AJ223" s="734"/>
      <c r="AK223" s="734"/>
      <c r="AL223" s="734"/>
      <c r="AM223" s="734"/>
      <c r="AN223" s="734"/>
      <c r="AO223" s="734"/>
      <c r="AP223" s="734"/>
      <c r="AQ223" s="734"/>
      <c r="AR223" s="734"/>
      <c r="AS223" s="734"/>
    </row>
    <row r="224" spans="2:45">
      <c r="B224" s="770" t="s">
        <v>102</v>
      </c>
      <c r="C224" s="770"/>
      <c r="D224" s="764">
        <v>6360</v>
      </c>
      <c r="E224" s="764">
        <v>6540</v>
      </c>
      <c r="F224" s="764">
        <v>6378</v>
      </c>
      <c r="G224" s="764">
        <v>6698</v>
      </c>
      <c r="H224" s="765">
        <v>6494</v>
      </c>
      <c r="I224" s="792"/>
      <c r="J224" s="764">
        <v>3512</v>
      </c>
      <c r="K224" s="764">
        <v>3456</v>
      </c>
      <c r="L224" s="764">
        <v>3333</v>
      </c>
      <c r="M224" s="764">
        <v>3353</v>
      </c>
      <c r="N224" s="765">
        <v>3413.5</v>
      </c>
      <c r="O224" s="793"/>
      <c r="P224" s="764">
        <v>9872</v>
      </c>
      <c r="Q224" s="764">
        <v>9996</v>
      </c>
      <c r="R224" s="764">
        <v>9710</v>
      </c>
      <c r="S224" s="764">
        <v>10051</v>
      </c>
      <c r="T224" s="765">
        <v>9907.25</v>
      </c>
      <c r="U224" s="734"/>
      <c r="V224" s="734"/>
      <c r="W224" s="734"/>
      <c r="X224" s="734"/>
      <c r="Y224" s="734"/>
      <c r="Z224" s="734"/>
      <c r="AA224" s="734"/>
      <c r="AB224" s="734"/>
      <c r="AC224" s="734"/>
      <c r="AD224" s="734"/>
      <c r="AE224" s="734"/>
      <c r="AF224" s="734"/>
      <c r="AG224" s="734"/>
      <c r="AH224" s="734"/>
      <c r="AI224" s="734"/>
      <c r="AJ224" s="734"/>
      <c r="AK224" s="734"/>
      <c r="AL224" s="734"/>
      <c r="AM224" s="734"/>
      <c r="AN224" s="734"/>
      <c r="AO224" s="734"/>
      <c r="AP224" s="734"/>
      <c r="AQ224" s="734"/>
      <c r="AR224" s="734"/>
      <c r="AS224" s="734"/>
    </row>
    <row r="225" spans="2:45">
      <c r="B225" s="770" t="s">
        <v>103</v>
      </c>
      <c r="C225" s="770"/>
      <c r="D225" s="764">
        <v>16500</v>
      </c>
      <c r="E225" s="764">
        <v>16700</v>
      </c>
      <c r="F225" s="764">
        <v>16800</v>
      </c>
      <c r="G225" s="764">
        <v>16800</v>
      </c>
      <c r="H225" s="765">
        <v>16700</v>
      </c>
      <c r="I225" s="792"/>
      <c r="J225" s="764">
        <v>0</v>
      </c>
      <c r="K225" s="764">
        <v>0</v>
      </c>
      <c r="L225" s="764">
        <v>0</v>
      </c>
      <c r="M225" s="764">
        <v>0</v>
      </c>
      <c r="N225" s="765">
        <v>0</v>
      </c>
      <c r="O225" s="793"/>
      <c r="P225" s="764">
        <v>16500</v>
      </c>
      <c r="Q225" s="764">
        <v>16700</v>
      </c>
      <c r="R225" s="764">
        <v>16800</v>
      </c>
      <c r="S225" s="764">
        <v>16800</v>
      </c>
      <c r="T225" s="765">
        <v>16700</v>
      </c>
      <c r="U225" s="740"/>
      <c r="V225" s="740"/>
      <c r="W225" s="740"/>
      <c r="X225" s="740"/>
      <c r="Y225" s="740"/>
      <c r="Z225" s="740"/>
      <c r="AA225" s="740"/>
      <c r="AB225" s="740"/>
      <c r="AC225" s="740"/>
      <c r="AD225" s="740"/>
      <c r="AE225" s="740"/>
      <c r="AF225" s="740"/>
      <c r="AG225" s="740"/>
      <c r="AH225" s="740"/>
      <c r="AI225" s="740"/>
      <c r="AJ225" s="740"/>
      <c r="AK225" s="740"/>
      <c r="AL225" s="740"/>
      <c r="AM225" s="740"/>
      <c r="AN225" s="740"/>
      <c r="AO225" s="740"/>
      <c r="AP225" s="740"/>
      <c r="AQ225" s="740"/>
      <c r="AR225" s="740"/>
      <c r="AS225" s="740"/>
    </row>
    <row r="226" spans="2:45">
      <c r="B226" s="767"/>
      <c r="C226" s="768"/>
      <c r="D226" s="780"/>
      <c r="E226" s="780"/>
      <c r="F226" s="780"/>
      <c r="G226" s="780"/>
      <c r="H226" s="794"/>
      <c r="I226" s="795"/>
      <c r="J226" s="780"/>
      <c r="K226" s="780"/>
      <c r="L226" s="780"/>
      <c r="M226" s="780"/>
      <c r="N226" s="758"/>
      <c r="O226" s="796"/>
      <c r="P226" s="780"/>
      <c r="Q226" s="780"/>
      <c r="R226" s="780"/>
      <c r="S226" s="780"/>
      <c r="T226" s="780"/>
      <c r="U226" s="740"/>
      <c r="V226" s="740"/>
      <c r="W226" s="740"/>
      <c r="X226" s="740"/>
      <c r="Y226" s="740"/>
      <c r="Z226" s="740"/>
      <c r="AA226" s="740"/>
      <c r="AB226" s="740"/>
      <c r="AC226" s="740"/>
      <c r="AD226" s="740"/>
      <c r="AE226" s="740"/>
      <c r="AF226" s="740"/>
      <c r="AG226" s="740"/>
      <c r="AH226" s="740"/>
      <c r="AI226" s="740"/>
      <c r="AJ226" s="740"/>
      <c r="AK226" s="740"/>
      <c r="AL226" s="740"/>
      <c r="AM226" s="740"/>
      <c r="AN226" s="740"/>
      <c r="AO226" s="740"/>
      <c r="AP226" s="740"/>
      <c r="AQ226" s="740"/>
      <c r="AR226" s="740"/>
      <c r="AS226" s="740"/>
    </row>
    <row r="227" spans="2:45">
      <c r="B227" s="822">
        <v>2005</v>
      </c>
      <c r="C227" s="781"/>
      <c r="D227" s="781">
        <v>281139</v>
      </c>
      <c r="E227" s="781">
        <v>285771</v>
      </c>
      <c r="F227" s="781">
        <v>290718</v>
      </c>
      <c r="G227" s="781">
        <v>289970</v>
      </c>
      <c r="H227" s="781">
        <v>286899.5</v>
      </c>
      <c r="I227" s="781">
        <v>0</v>
      </c>
      <c r="J227" s="781">
        <v>79998</v>
      </c>
      <c r="K227" s="781">
        <v>80782</v>
      </c>
      <c r="L227" s="781">
        <v>79400</v>
      </c>
      <c r="M227" s="781">
        <v>78047</v>
      </c>
      <c r="N227" s="781">
        <v>79556.75</v>
      </c>
      <c r="O227" s="781">
        <v>0</v>
      </c>
      <c r="P227" s="781">
        <v>361138</v>
      </c>
      <c r="Q227" s="781">
        <v>366552</v>
      </c>
      <c r="R227" s="781">
        <v>370116</v>
      </c>
      <c r="S227" s="781">
        <v>368017</v>
      </c>
      <c r="T227" s="781">
        <v>366455.75</v>
      </c>
      <c r="U227" s="766"/>
      <c r="V227" s="740"/>
      <c r="W227" s="740"/>
      <c r="X227" s="740"/>
      <c r="Y227" s="740"/>
      <c r="Z227" s="740"/>
      <c r="AA227" s="740"/>
      <c r="AB227" s="740"/>
      <c r="AC227" s="740"/>
      <c r="AD227" s="740"/>
      <c r="AE227" s="740"/>
      <c r="AF227" s="740"/>
      <c r="AG227" s="740"/>
      <c r="AH227" s="740"/>
      <c r="AI227" s="740"/>
      <c r="AJ227" s="740"/>
      <c r="AK227" s="740"/>
      <c r="AL227" s="740"/>
      <c r="AM227" s="740"/>
      <c r="AN227" s="740"/>
      <c r="AO227" s="740"/>
      <c r="AP227" s="740"/>
      <c r="AQ227" s="740"/>
      <c r="AR227" s="740"/>
      <c r="AS227" s="740"/>
    </row>
    <row r="228" spans="2:45">
      <c r="B228" s="763" t="s">
        <v>3</v>
      </c>
      <c r="C228" s="763"/>
      <c r="D228" s="764">
        <v>5896</v>
      </c>
      <c r="E228" s="764">
        <v>6209</v>
      </c>
      <c r="F228" s="764">
        <v>5387</v>
      </c>
      <c r="G228" s="764">
        <v>5696</v>
      </c>
      <c r="H228" s="765">
        <v>5797</v>
      </c>
      <c r="I228" s="792"/>
      <c r="J228" s="764">
        <v>12908</v>
      </c>
      <c r="K228" s="764">
        <v>12162</v>
      </c>
      <c r="L228" s="764">
        <v>12884</v>
      </c>
      <c r="M228" s="764">
        <v>12267</v>
      </c>
      <c r="N228" s="765">
        <v>12555.25</v>
      </c>
      <c r="O228" s="793"/>
      <c r="P228" s="764">
        <v>18804</v>
      </c>
      <c r="Q228" s="764">
        <v>18371</v>
      </c>
      <c r="R228" s="764">
        <v>18271</v>
      </c>
      <c r="S228" s="764">
        <v>17963</v>
      </c>
      <c r="T228" s="765">
        <v>18352.25</v>
      </c>
      <c r="U228" s="749"/>
      <c r="V228" s="766"/>
      <c r="W228" s="766"/>
      <c r="X228" s="766"/>
      <c r="Y228" s="766"/>
      <c r="Z228" s="766"/>
      <c r="AA228" s="766"/>
      <c r="AB228" s="766"/>
      <c r="AC228" s="766"/>
      <c r="AD228" s="766"/>
      <c r="AE228" s="766"/>
      <c r="AF228" s="766"/>
      <c r="AG228" s="766"/>
      <c r="AH228" s="766"/>
      <c r="AI228" s="766"/>
      <c r="AJ228" s="766"/>
      <c r="AK228" s="766"/>
      <c r="AL228" s="766"/>
      <c r="AM228" s="766"/>
      <c r="AN228" s="766"/>
      <c r="AO228" s="766"/>
      <c r="AP228" s="766"/>
      <c r="AQ228" s="766"/>
      <c r="AR228" s="766"/>
      <c r="AS228" s="766"/>
    </row>
    <row r="229" spans="2:45">
      <c r="B229" s="770" t="s">
        <v>4</v>
      </c>
      <c r="C229" s="770"/>
      <c r="D229" s="764">
        <v>543</v>
      </c>
      <c r="E229" s="764">
        <v>440</v>
      </c>
      <c r="F229" s="764">
        <v>529</v>
      </c>
      <c r="G229" s="764">
        <v>454</v>
      </c>
      <c r="H229" s="765">
        <v>491.5</v>
      </c>
      <c r="I229" s="792"/>
      <c r="J229" s="764">
        <v>82</v>
      </c>
      <c r="K229" s="764">
        <v>67</v>
      </c>
      <c r="L229" s="764">
        <v>76</v>
      </c>
      <c r="M229" s="764">
        <v>65</v>
      </c>
      <c r="N229" s="765">
        <v>72.5</v>
      </c>
      <c r="O229" s="793"/>
      <c r="P229" s="764">
        <v>625</v>
      </c>
      <c r="Q229" s="764">
        <v>506</v>
      </c>
      <c r="R229" s="764">
        <v>605</v>
      </c>
      <c r="S229" s="764">
        <v>519</v>
      </c>
      <c r="T229" s="765">
        <v>563.75</v>
      </c>
      <c r="U229" s="740"/>
      <c r="V229" s="740"/>
      <c r="W229" s="740"/>
      <c r="X229" s="740"/>
      <c r="Y229" s="740"/>
      <c r="Z229" s="740"/>
      <c r="AA229" s="740"/>
      <c r="AB229" s="740"/>
      <c r="AC229" s="740"/>
      <c r="AD229" s="740"/>
      <c r="AE229" s="740"/>
      <c r="AF229" s="740"/>
      <c r="AG229" s="740"/>
      <c r="AH229" s="740"/>
      <c r="AI229" s="740"/>
      <c r="AJ229" s="740"/>
      <c r="AK229" s="740"/>
      <c r="AL229" s="740"/>
      <c r="AM229" s="740"/>
      <c r="AN229" s="740"/>
      <c r="AO229" s="740"/>
      <c r="AP229" s="740"/>
      <c r="AQ229" s="740"/>
      <c r="AR229" s="740"/>
      <c r="AS229" s="740"/>
    </row>
    <row r="230" spans="2:45">
      <c r="B230" s="770" t="s">
        <v>5</v>
      </c>
      <c r="C230" s="770"/>
      <c r="D230" s="764">
        <v>30276</v>
      </c>
      <c r="E230" s="764">
        <v>29704</v>
      </c>
      <c r="F230" s="764">
        <v>29931</v>
      </c>
      <c r="G230" s="764">
        <v>30703</v>
      </c>
      <c r="H230" s="765">
        <v>30153.5</v>
      </c>
      <c r="I230" s="792"/>
      <c r="J230" s="764">
        <v>7535</v>
      </c>
      <c r="K230" s="764">
        <v>7463</v>
      </c>
      <c r="L230" s="764">
        <v>7108</v>
      </c>
      <c r="M230" s="764">
        <v>7240</v>
      </c>
      <c r="N230" s="765">
        <v>7336.5</v>
      </c>
      <c r="O230" s="793"/>
      <c r="P230" s="764">
        <v>37812</v>
      </c>
      <c r="Q230" s="764">
        <v>37167</v>
      </c>
      <c r="R230" s="764">
        <v>37039</v>
      </c>
      <c r="S230" s="764">
        <v>37944</v>
      </c>
      <c r="T230" s="765">
        <v>37490.5</v>
      </c>
      <c r="U230" s="740"/>
      <c r="V230" s="740"/>
      <c r="W230" s="740"/>
      <c r="X230" s="740"/>
      <c r="Y230" s="740"/>
      <c r="Z230" s="740"/>
      <c r="AA230" s="740"/>
      <c r="AB230" s="740"/>
      <c r="AC230" s="740"/>
      <c r="AD230" s="740"/>
      <c r="AE230" s="740"/>
      <c r="AF230" s="740"/>
      <c r="AG230" s="740"/>
      <c r="AH230" s="740"/>
      <c r="AI230" s="740"/>
      <c r="AJ230" s="740"/>
      <c r="AK230" s="740"/>
      <c r="AL230" s="740"/>
      <c r="AM230" s="740"/>
      <c r="AN230" s="740"/>
      <c r="AO230" s="740"/>
      <c r="AP230" s="740"/>
      <c r="AQ230" s="740"/>
      <c r="AR230" s="740"/>
      <c r="AS230" s="740"/>
    </row>
    <row r="231" spans="2:45">
      <c r="B231" s="770" t="s">
        <v>7</v>
      </c>
      <c r="C231" s="770"/>
      <c r="D231" s="764">
        <v>1306</v>
      </c>
      <c r="E231" s="764">
        <v>1306</v>
      </c>
      <c r="F231" s="764">
        <v>1306</v>
      </c>
      <c r="G231" s="764">
        <v>1306</v>
      </c>
      <c r="H231" s="765">
        <v>1306</v>
      </c>
      <c r="I231" s="792"/>
      <c r="J231" s="764">
        <v>0</v>
      </c>
      <c r="K231" s="764">
        <v>0</v>
      </c>
      <c r="L231" s="764">
        <v>0</v>
      </c>
      <c r="M231" s="764">
        <v>0</v>
      </c>
      <c r="N231" s="765">
        <v>0</v>
      </c>
      <c r="O231" s="793"/>
      <c r="P231" s="764">
        <v>1306</v>
      </c>
      <c r="Q231" s="764">
        <v>1306</v>
      </c>
      <c r="R231" s="764">
        <v>1306</v>
      </c>
      <c r="S231" s="764">
        <v>1306</v>
      </c>
      <c r="T231" s="765">
        <v>1306</v>
      </c>
      <c r="U231" s="740"/>
      <c r="V231" s="740"/>
      <c r="W231" s="740"/>
      <c r="X231" s="740"/>
      <c r="Y231" s="740"/>
      <c r="Z231" s="740"/>
      <c r="AA231" s="740"/>
      <c r="AB231" s="740"/>
      <c r="AC231" s="740"/>
      <c r="AD231" s="740"/>
      <c r="AE231" s="740"/>
      <c r="AF231" s="740"/>
      <c r="AG231" s="740"/>
      <c r="AH231" s="740"/>
      <c r="AI231" s="740"/>
      <c r="AJ231" s="740"/>
      <c r="AK231" s="740"/>
      <c r="AL231" s="740"/>
      <c r="AM231" s="740"/>
      <c r="AN231" s="740"/>
      <c r="AO231" s="740"/>
      <c r="AP231" s="740"/>
      <c r="AQ231" s="740"/>
      <c r="AR231" s="740"/>
      <c r="AS231" s="740"/>
    </row>
    <row r="232" spans="2:45">
      <c r="B232" s="770" t="s">
        <v>9</v>
      </c>
      <c r="C232" s="770"/>
      <c r="D232" s="764">
        <v>1993</v>
      </c>
      <c r="E232" s="764">
        <v>1847</v>
      </c>
      <c r="F232" s="764">
        <v>1951</v>
      </c>
      <c r="G232" s="764">
        <v>1998</v>
      </c>
      <c r="H232" s="765">
        <v>1947.25</v>
      </c>
      <c r="I232" s="792"/>
      <c r="J232" s="764">
        <v>168</v>
      </c>
      <c r="K232" s="764">
        <v>165</v>
      </c>
      <c r="L232" s="764">
        <v>158</v>
      </c>
      <c r="M232" s="764">
        <v>160</v>
      </c>
      <c r="N232" s="765">
        <v>162.75</v>
      </c>
      <c r="O232" s="793"/>
      <c r="P232" s="764">
        <v>2161</v>
      </c>
      <c r="Q232" s="764">
        <v>2012</v>
      </c>
      <c r="R232" s="764">
        <v>2109</v>
      </c>
      <c r="S232" s="764">
        <v>2158</v>
      </c>
      <c r="T232" s="765">
        <v>2110</v>
      </c>
      <c r="U232" s="740"/>
      <c r="V232" s="740"/>
      <c r="W232" s="740"/>
      <c r="X232" s="740"/>
      <c r="Y232" s="740"/>
      <c r="Z232" s="740"/>
      <c r="AA232" s="740"/>
      <c r="AB232" s="740"/>
      <c r="AC232" s="740"/>
      <c r="AD232" s="740"/>
      <c r="AE232" s="740"/>
      <c r="AF232" s="740"/>
      <c r="AG232" s="740"/>
      <c r="AH232" s="740"/>
      <c r="AI232" s="740"/>
      <c r="AJ232" s="740"/>
      <c r="AK232" s="740"/>
      <c r="AL232" s="740"/>
      <c r="AM232" s="740"/>
      <c r="AN232" s="740"/>
      <c r="AO232" s="740"/>
      <c r="AP232" s="740"/>
      <c r="AQ232" s="740"/>
      <c r="AR232" s="740"/>
      <c r="AS232" s="740"/>
    </row>
    <row r="233" spans="2:45">
      <c r="B233" s="770" t="s">
        <v>10</v>
      </c>
      <c r="C233" s="770"/>
      <c r="D233" s="764">
        <v>27672</v>
      </c>
      <c r="E233" s="764">
        <v>27334</v>
      </c>
      <c r="F233" s="764">
        <v>27739</v>
      </c>
      <c r="G233" s="764">
        <v>28661</v>
      </c>
      <c r="H233" s="765">
        <v>27851.5</v>
      </c>
      <c r="I233" s="792"/>
      <c r="J233" s="764">
        <v>9233</v>
      </c>
      <c r="K233" s="764">
        <v>9237</v>
      </c>
      <c r="L233" s="764">
        <v>8944</v>
      </c>
      <c r="M233" s="764">
        <v>9079</v>
      </c>
      <c r="N233" s="765">
        <v>9123.25</v>
      </c>
      <c r="O233" s="793"/>
      <c r="P233" s="764">
        <v>36906</v>
      </c>
      <c r="Q233" s="764">
        <v>36571</v>
      </c>
      <c r="R233" s="764">
        <v>36683</v>
      </c>
      <c r="S233" s="764">
        <v>37741</v>
      </c>
      <c r="T233" s="765">
        <v>36975.25</v>
      </c>
      <c r="U233" s="740"/>
      <c r="V233" s="740"/>
      <c r="W233" s="740"/>
      <c r="X233" s="740"/>
      <c r="Y233" s="740"/>
      <c r="Z233" s="740"/>
      <c r="AA233" s="740"/>
      <c r="AB233" s="740"/>
      <c r="AC233" s="740"/>
      <c r="AD233" s="740"/>
      <c r="AE233" s="740"/>
      <c r="AF233" s="740"/>
      <c r="AG233" s="740"/>
      <c r="AH233" s="740"/>
      <c r="AI233" s="740"/>
      <c r="AJ233" s="740"/>
      <c r="AK233" s="740"/>
      <c r="AL233" s="740"/>
      <c r="AM233" s="740"/>
      <c r="AN233" s="740"/>
      <c r="AO233" s="740"/>
      <c r="AP233" s="740"/>
      <c r="AQ233" s="740"/>
      <c r="AR233" s="740"/>
      <c r="AS233" s="740"/>
    </row>
    <row r="234" spans="2:45">
      <c r="B234" s="770" t="s">
        <v>12</v>
      </c>
      <c r="C234" s="770"/>
      <c r="D234" s="764">
        <v>43551</v>
      </c>
      <c r="E234" s="764">
        <v>43318</v>
      </c>
      <c r="F234" s="764">
        <v>43730</v>
      </c>
      <c r="G234" s="764">
        <v>44752</v>
      </c>
      <c r="H234" s="765">
        <v>43837.75</v>
      </c>
      <c r="I234" s="792"/>
      <c r="J234" s="764">
        <v>21096</v>
      </c>
      <c r="K234" s="764">
        <v>21302</v>
      </c>
      <c r="L234" s="764">
        <v>20484</v>
      </c>
      <c r="M234" s="764">
        <v>20556</v>
      </c>
      <c r="N234" s="765">
        <v>20859.5</v>
      </c>
      <c r="O234" s="793"/>
      <c r="P234" s="764">
        <v>64647</v>
      </c>
      <c r="Q234" s="764">
        <v>64620</v>
      </c>
      <c r="R234" s="764">
        <v>64214</v>
      </c>
      <c r="S234" s="764">
        <v>65308</v>
      </c>
      <c r="T234" s="765">
        <v>64697.25</v>
      </c>
      <c r="U234" s="740"/>
      <c r="V234" s="740"/>
      <c r="W234" s="740"/>
      <c r="X234" s="740"/>
      <c r="Y234" s="740"/>
      <c r="Z234" s="740"/>
      <c r="AA234" s="740"/>
      <c r="AB234" s="740"/>
      <c r="AC234" s="740"/>
      <c r="AD234" s="740"/>
      <c r="AE234" s="740"/>
      <c r="AF234" s="740"/>
      <c r="AG234" s="740"/>
      <c r="AH234" s="740"/>
      <c r="AI234" s="740"/>
      <c r="AJ234" s="740"/>
      <c r="AK234" s="740"/>
      <c r="AL234" s="740"/>
      <c r="AM234" s="740"/>
      <c r="AN234" s="740"/>
      <c r="AO234" s="740"/>
      <c r="AP234" s="740"/>
      <c r="AQ234" s="740"/>
      <c r="AR234" s="740"/>
      <c r="AS234" s="740"/>
    </row>
    <row r="235" spans="2:45">
      <c r="B235" s="770" t="s">
        <v>13</v>
      </c>
      <c r="C235" s="770"/>
      <c r="D235" s="764">
        <v>14640</v>
      </c>
      <c r="E235" s="764">
        <v>16348</v>
      </c>
      <c r="F235" s="764">
        <v>16947</v>
      </c>
      <c r="G235" s="764">
        <v>15142</v>
      </c>
      <c r="H235" s="765">
        <v>15769.25</v>
      </c>
      <c r="I235" s="792"/>
      <c r="J235" s="764">
        <v>3500</v>
      </c>
      <c r="K235" s="764">
        <v>3492</v>
      </c>
      <c r="L235" s="764">
        <v>3403</v>
      </c>
      <c r="M235" s="764">
        <v>3340</v>
      </c>
      <c r="N235" s="765">
        <v>3433.75</v>
      </c>
      <c r="O235" s="793"/>
      <c r="P235" s="764">
        <v>18139</v>
      </c>
      <c r="Q235" s="764">
        <v>19840</v>
      </c>
      <c r="R235" s="764">
        <v>20350</v>
      </c>
      <c r="S235" s="764">
        <v>18482</v>
      </c>
      <c r="T235" s="765">
        <v>19202.75</v>
      </c>
      <c r="U235" s="740"/>
      <c r="V235" s="740"/>
      <c r="W235" s="740"/>
      <c r="X235" s="740"/>
      <c r="Y235" s="740"/>
      <c r="Z235" s="740"/>
      <c r="AA235" s="740"/>
      <c r="AB235" s="740"/>
      <c r="AC235" s="740"/>
      <c r="AD235" s="740"/>
      <c r="AE235" s="740"/>
      <c r="AF235" s="740"/>
      <c r="AG235" s="740"/>
      <c r="AH235" s="740"/>
      <c r="AI235" s="740"/>
      <c r="AJ235" s="740"/>
      <c r="AK235" s="740"/>
      <c r="AL235" s="740"/>
      <c r="AM235" s="740"/>
      <c r="AN235" s="740"/>
      <c r="AO235" s="740"/>
      <c r="AP235" s="740"/>
      <c r="AQ235" s="740"/>
      <c r="AR235" s="740"/>
      <c r="AS235" s="740"/>
    </row>
    <row r="236" spans="2:45">
      <c r="B236" s="770" t="s">
        <v>14</v>
      </c>
      <c r="C236" s="770"/>
      <c r="D236" s="764">
        <v>25990</v>
      </c>
      <c r="E236" s="764">
        <v>31231</v>
      </c>
      <c r="F236" s="764">
        <v>33275</v>
      </c>
      <c r="G236" s="764">
        <v>29004</v>
      </c>
      <c r="H236" s="765">
        <v>29875</v>
      </c>
      <c r="I236" s="792"/>
      <c r="J236" s="764">
        <v>7547</v>
      </c>
      <c r="K236" s="764">
        <v>9160</v>
      </c>
      <c r="L236" s="764">
        <v>9305</v>
      </c>
      <c r="M236" s="764">
        <v>7970</v>
      </c>
      <c r="N236" s="765">
        <v>8495.5</v>
      </c>
      <c r="O236" s="793"/>
      <c r="P236" s="764">
        <v>33537</v>
      </c>
      <c r="Q236" s="764">
        <v>40391</v>
      </c>
      <c r="R236" s="764">
        <v>42580</v>
      </c>
      <c r="S236" s="764">
        <v>36974</v>
      </c>
      <c r="T236" s="765">
        <v>38370.5</v>
      </c>
      <c r="U236" s="740"/>
      <c r="V236" s="740"/>
      <c r="W236" s="740"/>
      <c r="X236" s="740"/>
      <c r="Y236" s="740"/>
      <c r="Z236" s="740"/>
      <c r="AA236" s="740"/>
      <c r="AB236" s="740"/>
      <c r="AC236" s="740"/>
      <c r="AD236" s="740"/>
      <c r="AE236" s="740"/>
      <c r="AF236" s="740"/>
      <c r="AG236" s="740"/>
      <c r="AH236" s="740"/>
      <c r="AI236" s="740"/>
      <c r="AJ236" s="740"/>
      <c r="AK236" s="740"/>
      <c r="AL236" s="740"/>
      <c r="AM236" s="740"/>
      <c r="AN236" s="740"/>
      <c r="AO236" s="740"/>
      <c r="AP236" s="740"/>
      <c r="AQ236" s="740"/>
      <c r="AR236" s="740"/>
      <c r="AS236" s="740"/>
    </row>
    <row r="237" spans="2:45">
      <c r="B237" s="770" t="s">
        <v>15</v>
      </c>
      <c r="C237" s="770"/>
      <c r="D237" s="764">
        <v>7702</v>
      </c>
      <c r="E237" s="764">
        <v>7531</v>
      </c>
      <c r="F237" s="764">
        <v>7638</v>
      </c>
      <c r="G237" s="764">
        <v>7883</v>
      </c>
      <c r="H237" s="765">
        <v>7688.5</v>
      </c>
      <c r="I237" s="792"/>
      <c r="J237" s="764">
        <v>1035</v>
      </c>
      <c r="K237" s="764">
        <v>1028</v>
      </c>
      <c r="L237" s="764">
        <v>1003</v>
      </c>
      <c r="M237" s="764">
        <v>1001</v>
      </c>
      <c r="N237" s="765">
        <v>1016.75</v>
      </c>
      <c r="O237" s="793"/>
      <c r="P237" s="764">
        <v>8738</v>
      </c>
      <c r="Q237" s="764">
        <v>8559</v>
      </c>
      <c r="R237" s="764">
        <v>8640</v>
      </c>
      <c r="S237" s="764">
        <v>8884</v>
      </c>
      <c r="T237" s="765">
        <v>8705.25</v>
      </c>
      <c r="U237" s="740"/>
      <c r="V237" s="740"/>
      <c r="W237" s="740"/>
      <c r="X237" s="740"/>
      <c r="Y237" s="740"/>
      <c r="Z237" s="740"/>
      <c r="AA237" s="740"/>
      <c r="AB237" s="740"/>
      <c r="AC237" s="740"/>
      <c r="AD237" s="740"/>
      <c r="AE237" s="740"/>
      <c r="AF237" s="740"/>
      <c r="AG237" s="740"/>
      <c r="AH237" s="740"/>
      <c r="AI237" s="740"/>
      <c r="AJ237" s="740"/>
      <c r="AK237" s="740"/>
      <c r="AL237" s="740"/>
      <c r="AM237" s="740"/>
      <c r="AN237" s="740"/>
      <c r="AO237" s="740"/>
      <c r="AP237" s="740"/>
      <c r="AQ237" s="740"/>
      <c r="AR237" s="740"/>
      <c r="AS237" s="740"/>
    </row>
    <row r="238" spans="2:45">
      <c r="B238" s="770" t="s">
        <v>16</v>
      </c>
      <c r="C238" s="770"/>
      <c r="D238" s="764">
        <v>15311</v>
      </c>
      <c r="E238" s="764">
        <v>14925</v>
      </c>
      <c r="F238" s="764">
        <v>15060</v>
      </c>
      <c r="G238" s="764">
        <v>15414</v>
      </c>
      <c r="H238" s="765">
        <v>15177.5</v>
      </c>
      <c r="I238" s="792"/>
      <c r="J238" s="764">
        <v>1525</v>
      </c>
      <c r="K238" s="764">
        <v>1443</v>
      </c>
      <c r="L238" s="764">
        <v>1380</v>
      </c>
      <c r="M238" s="764">
        <v>1396</v>
      </c>
      <c r="N238" s="765">
        <v>1436</v>
      </c>
      <c r="O238" s="793"/>
      <c r="P238" s="764">
        <v>16836</v>
      </c>
      <c r="Q238" s="764">
        <v>16368</v>
      </c>
      <c r="R238" s="764">
        <v>16440</v>
      </c>
      <c r="S238" s="764">
        <v>16810</v>
      </c>
      <c r="T238" s="765">
        <v>16613.5</v>
      </c>
      <c r="U238" s="740"/>
      <c r="V238" s="740"/>
      <c r="W238" s="740"/>
      <c r="X238" s="740"/>
      <c r="Y238" s="740"/>
      <c r="Z238" s="740"/>
      <c r="AA238" s="740"/>
      <c r="AB238" s="740"/>
      <c r="AC238" s="740"/>
      <c r="AD238" s="740"/>
      <c r="AE238" s="740"/>
      <c r="AF238" s="740"/>
      <c r="AG238" s="740"/>
      <c r="AH238" s="740"/>
      <c r="AI238" s="740"/>
      <c r="AJ238" s="740"/>
      <c r="AK238" s="740"/>
      <c r="AL238" s="740"/>
      <c r="AM238" s="740"/>
      <c r="AN238" s="740"/>
      <c r="AO238" s="740"/>
      <c r="AP238" s="740"/>
      <c r="AQ238" s="740"/>
      <c r="AR238" s="740"/>
      <c r="AS238" s="740"/>
    </row>
    <row r="239" spans="2:45">
      <c r="B239" s="770" t="s">
        <v>17</v>
      </c>
      <c r="C239" s="770"/>
      <c r="D239" s="764">
        <v>907</v>
      </c>
      <c r="E239" s="764">
        <v>938</v>
      </c>
      <c r="F239" s="764">
        <v>968</v>
      </c>
      <c r="G239" s="764">
        <v>998</v>
      </c>
      <c r="H239" s="765">
        <v>952.75</v>
      </c>
      <c r="I239" s="792"/>
      <c r="J239" s="764">
        <v>563</v>
      </c>
      <c r="K239" s="764">
        <v>600</v>
      </c>
      <c r="L239" s="764">
        <v>602</v>
      </c>
      <c r="M239" s="764">
        <v>598</v>
      </c>
      <c r="N239" s="765">
        <v>590.75</v>
      </c>
      <c r="O239" s="793"/>
      <c r="P239" s="764">
        <v>1470</v>
      </c>
      <c r="Q239" s="764">
        <v>1537</v>
      </c>
      <c r="R239" s="764">
        <v>1571</v>
      </c>
      <c r="S239" s="764">
        <v>1595</v>
      </c>
      <c r="T239" s="765">
        <v>1543.25</v>
      </c>
      <c r="U239" s="740"/>
      <c r="V239" s="740"/>
      <c r="W239" s="740"/>
      <c r="X239" s="740"/>
      <c r="Y239" s="740"/>
      <c r="Z239" s="740"/>
      <c r="AA239" s="740"/>
      <c r="AB239" s="740"/>
      <c r="AC239" s="740"/>
      <c r="AD239" s="740"/>
      <c r="AE239" s="740"/>
      <c r="AF239" s="740"/>
      <c r="AG239" s="740"/>
      <c r="AH239" s="740"/>
      <c r="AI239" s="740"/>
      <c r="AJ239" s="740"/>
      <c r="AK239" s="740"/>
      <c r="AL239" s="740"/>
      <c r="AM239" s="740"/>
      <c r="AN239" s="740"/>
      <c r="AO239" s="740"/>
      <c r="AP239" s="740"/>
      <c r="AQ239" s="740"/>
      <c r="AR239" s="740"/>
      <c r="AS239" s="740"/>
    </row>
    <row r="240" spans="2:45">
      <c r="B240" s="770" t="s">
        <v>18</v>
      </c>
      <c r="C240" s="770"/>
      <c r="D240" s="764">
        <v>9884</v>
      </c>
      <c r="E240" s="764">
        <v>9602</v>
      </c>
      <c r="F240" s="764">
        <v>9756</v>
      </c>
      <c r="G240" s="764">
        <v>10116</v>
      </c>
      <c r="H240" s="765">
        <v>9839.5</v>
      </c>
      <c r="I240" s="792"/>
      <c r="J240" s="764">
        <v>3920</v>
      </c>
      <c r="K240" s="764">
        <v>3850</v>
      </c>
      <c r="L240" s="764">
        <v>3731</v>
      </c>
      <c r="M240" s="764">
        <v>3802</v>
      </c>
      <c r="N240" s="765">
        <v>3825.75</v>
      </c>
      <c r="O240" s="793"/>
      <c r="P240" s="764">
        <v>13804</v>
      </c>
      <c r="Q240" s="764">
        <v>13452</v>
      </c>
      <c r="R240" s="764">
        <v>13486</v>
      </c>
      <c r="S240" s="764">
        <v>13918</v>
      </c>
      <c r="T240" s="765">
        <v>13665</v>
      </c>
      <c r="U240" s="740"/>
      <c r="V240" s="740"/>
      <c r="W240" s="740"/>
      <c r="X240" s="740"/>
      <c r="Y240" s="740"/>
      <c r="Z240" s="740"/>
      <c r="AA240" s="740"/>
      <c r="AB240" s="740"/>
      <c r="AC240" s="740"/>
      <c r="AD240" s="740"/>
      <c r="AE240" s="740"/>
      <c r="AF240" s="740"/>
      <c r="AG240" s="740"/>
      <c r="AH240" s="740"/>
      <c r="AI240" s="740"/>
      <c r="AJ240" s="740"/>
      <c r="AK240" s="740"/>
      <c r="AL240" s="740"/>
      <c r="AM240" s="740"/>
      <c r="AN240" s="740"/>
      <c r="AO240" s="740"/>
      <c r="AP240" s="740"/>
      <c r="AQ240" s="740"/>
      <c r="AR240" s="740"/>
      <c r="AS240" s="740"/>
    </row>
    <row r="241" spans="2:45">
      <c r="B241" s="770" t="s">
        <v>20</v>
      </c>
      <c r="C241" s="770"/>
      <c r="D241" s="764">
        <v>5184</v>
      </c>
      <c r="E241" s="764">
        <v>5256</v>
      </c>
      <c r="F241" s="764">
        <v>5358</v>
      </c>
      <c r="G241" s="764">
        <v>5225</v>
      </c>
      <c r="H241" s="765">
        <v>5255.75</v>
      </c>
      <c r="I241" s="792"/>
      <c r="J241" s="764">
        <v>1095</v>
      </c>
      <c r="K241" s="764">
        <v>1093</v>
      </c>
      <c r="L241" s="764">
        <v>1057</v>
      </c>
      <c r="M241" s="764">
        <v>1030</v>
      </c>
      <c r="N241" s="765">
        <v>1068.75</v>
      </c>
      <c r="O241" s="793"/>
      <c r="P241" s="764">
        <v>6279</v>
      </c>
      <c r="Q241" s="764">
        <v>6349</v>
      </c>
      <c r="R241" s="764">
        <v>6414</v>
      </c>
      <c r="S241" s="764">
        <v>6255</v>
      </c>
      <c r="T241" s="765">
        <v>6324.25</v>
      </c>
      <c r="U241" s="740"/>
      <c r="V241" s="740"/>
      <c r="W241" s="740"/>
      <c r="X241" s="740"/>
      <c r="Y241" s="740"/>
      <c r="Z241" s="740"/>
      <c r="AA241" s="740"/>
      <c r="AB241" s="740"/>
      <c r="AC241" s="740"/>
      <c r="AD241" s="740"/>
      <c r="AE241" s="740"/>
      <c r="AF241" s="740"/>
      <c r="AG241" s="740"/>
      <c r="AH241" s="740"/>
      <c r="AI241" s="740"/>
      <c r="AJ241" s="740"/>
      <c r="AK241" s="740"/>
      <c r="AL241" s="740"/>
      <c r="AM241" s="740"/>
      <c r="AN241" s="740"/>
      <c r="AO241" s="740"/>
      <c r="AP241" s="740"/>
      <c r="AQ241" s="740"/>
      <c r="AR241" s="740"/>
      <c r="AS241" s="740"/>
    </row>
    <row r="242" spans="2:45">
      <c r="B242" s="770" t="s">
        <v>21</v>
      </c>
      <c r="C242" s="770"/>
      <c r="D242" s="764">
        <v>34000</v>
      </c>
      <c r="E242" s="764">
        <v>34000</v>
      </c>
      <c r="F242" s="764">
        <v>36400</v>
      </c>
      <c r="G242" s="764">
        <v>35400</v>
      </c>
      <c r="H242" s="765">
        <v>34950</v>
      </c>
      <c r="I242" s="792"/>
      <c r="J242" s="764">
        <v>6</v>
      </c>
      <c r="K242" s="764">
        <v>6</v>
      </c>
      <c r="L242" s="764">
        <v>6</v>
      </c>
      <c r="M242" s="764">
        <v>5</v>
      </c>
      <c r="N242" s="765">
        <v>5.75</v>
      </c>
      <c r="O242" s="793"/>
      <c r="P242" s="764">
        <v>34006</v>
      </c>
      <c r="Q242" s="764">
        <v>34006</v>
      </c>
      <c r="R242" s="764">
        <v>36406</v>
      </c>
      <c r="S242" s="764">
        <v>35405</v>
      </c>
      <c r="T242" s="765">
        <v>34955.75</v>
      </c>
      <c r="U242" s="740"/>
      <c r="V242" s="740"/>
      <c r="W242" s="740"/>
      <c r="X242" s="740"/>
      <c r="Y242" s="740"/>
      <c r="Z242" s="740"/>
      <c r="AA242" s="740"/>
      <c r="AB242" s="740"/>
      <c r="AC242" s="740"/>
      <c r="AD242" s="740"/>
      <c r="AE242" s="740"/>
      <c r="AF242" s="740"/>
      <c r="AG242" s="740"/>
      <c r="AH242" s="740"/>
      <c r="AI242" s="740"/>
      <c r="AJ242" s="740"/>
      <c r="AK242" s="740"/>
      <c r="AL242" s="740"/>
      <c r="AM242" s="740"/>
      <c r="AN242" s="740"/>
      <c r="AO242" s="740"/>
      <c r="AP242" s="740"/>
      <c r="AQ242" s="740"/>
      <c r="AR242" s="740"/>
      <c r="AS242" s="740"/>
    </row>
    <row r="243" spans="2:45">
      <c r="B243" s="770" t="s">
        <v>22</v>
      </c>
      <c r="C243" s="770"/>
      <c r="D243" s="764">
        <v>19222</v>
      </c>
      <c r="E243" s="764">
        <v>18682</v>
      </c>
      <c r="F243" s="764">
        <v>16999</v>
      </c>
      <c r="G243" s="764">
        <v>19384</v>
      </c>
      <c r="H243" s="765">
        <v>18571.75</v>
      </c>
      <c r="I243" s="792"/>
      <c r="J243" s="764">
        <v>2064</v>
      </c>
      <c r="K243" s="764">
        <v>2023</v>
      </c>
      <c r="L243" s="764">
        <v>1759</v>
      </c>
      <c r="M243" s="764">
        <v>1966</v>
      </c>
      <c r="N243" s="765">
        <v>1953</v>
      </c>
      <c r="O243" s="793"/>
      <c r="P243" s="764">
        <v>21285</v>
      </c>
      <c r="Q243" s="764">
        <v>20705</v>
      </c>
      <c r="R243" s="764">
        <v>18758</v>
      </c>
      <c r="S243" s="764">
        <v>21349</v>
      </c>
      <c r="T243" s="765">
        <v>20524.25</v>
      </c>
      <c r="U243" s="740"/>
      <c r="V243" s="740"/>
      <c r="W243" s="740"/>
      <c r="X243" s="740"/>
      <c r="Y243" s="740"/>
      <c r="Z243" s="740"/>
      <c r="AA243" s="740"/>
      <c r="AB243" s="740"/>
      <c r="AC243" s="740"/>
      <c r="AD243" s="740"/>
      <c r="AE243" s="740"/>
      <c r="AF243" s="740"/>
      <c r="AG243" s="740"/>
      <c r="AH243" s="740"/>
      <c r="AI243" s="740"/>
      <c r="AJ243" s="740"/>
      <c r="AK243" s="740"/>
      <c r="AL243" s="740"/>
      <c r="AM243" s="740"/>
      <c r="AN243" s="740"/>
      <c r="AO243" s="740"/>
      <c r="AP243" s="740"/>
      <c r="AQ243" s="740"/>
      <c r="AR243" s="740"/>
      <c r="AS243" s="740"/>
    </row>
    <row r="244" spans="2:45">
      <c r="B244" s="770" t="s">
        <v>100</v>
      </c>
      <c r="C244" s="770"/>
      <c r="D244" s="764">
        <v>11328</v>
      </c>
      <c r="E244" s="764">
        <v>10999</v>
      </c>
      <c r="F244" s="764">
        <v>11103</v>
      </c>
      <c r="G244" s="764">
        <v>11440</v>
      </c>
      <c r="H244" s="765">
        <v>11217.5</v>
      </c>
      <c r="I244" s="792"/>
      <c r="J244" s="764">
        <v>2959</v>
      </c>
      <c r="K244" s="764">
        <v>2911</v>
      </c>
      <c r="L244" s="764">
        <v>2802</v>
      </c>
      <c r="M244" s="764">
        <v>2837</v>
      </c>
      <c r="N244" s="765">
        <v>2877.25</v>
      </c>
      <c r="O244" s="793"/>
      <c r="P244" s="764">
        <v>14287</v>
      </c>
      <c r="Q244" s="764">
        <v>13911</v>
      </c>
      <c r="R244" s="764">
        <v>13905</v>
      </c>
      <c r="S244" s="764">
        <v>14277</v>
      </c>
      <c r="T244" s="765">
        <v>14095</v>
      </c>
      <c r="U244" s="740"/>
      <c r="V244" s="740"/>
      <c r="W244" s="740"/>
      <c r="X244" s="740"/>
      <c r="Y244" s="740"/>
      <c r="Z244" s="740"/>
      <c r="AA244" s="740"/>
      <c r="AB244" s="740"/>
      <c r="AC244" s="740"/>
      <c r="AD244" s="740"/>
      <c r="AE244" s="740"/>
      <c r="AF244" s="740"/>
      <c r="AG244" s="740"/>
      <c r="AH244" s="740"/>
      <c r="AI244" s="740"/>
      <c r="AJ244" s="740"/>
      <c r="AK244" s="740"/>
      <c r="AL244" s="740"/>
      <c r="AM244" s="740"/>
      <c r="AN244" s="740"/>
      <c r="AO244" s="740"/>
      <c r="AP244" s="740"/>
      <c r="AQ244" s="740"/>
      <c r="AR244" s="740"/>
      <c r="AS244" s="740"/>
    </row>
    <row r="245" spans="2:45">
      <c r="B245" s="770" t="s">
        <v>101</v>
      </c>
      <c r="C245" s="770"/>
      <c r="D245" s="764">
        <v>4669</v>
      </c>
      <c r="E245" s="764">
        <v>4647</v>
      </c>
      <c r="F245" s="764">
        <v>4935</v>
      </c>
      <c r="G245" s="764">
        <v>4685</v>
      </c>
      <c r="H245" s="765">
        <v>4734</v>
      </c>
      <c r="I245" s="792"/>
      <c r="J245" s="764">
        <v>1053</v>
      </c>
      <c r="K245" s="764">
        <v>1059</v>
      </c>
      <c r="L245" s="764">
        <v>1072</v>
      </c>
      <c r="M245" s="764">
        <v>1000</v>
      </c>
      <c r="N245" s="765">
        <v>1046</v>
      </c>
      <c r="O245" s="793"/>
      <c r="P245" s="764">
        <v>5722</v>
      </c>
      <c r="Q245" s="764">
        <v>5706</v>
      </c>
      <c r="R245" s="764">
        <v>6007</v>
      </c>
      <c r="S245" s="764">
        <v>5685</v>
      </c>
      <c r="T245" s="765">
        <v>5780</v>
      </c>
      <c r="U245" s="740"/>
      <c r="V245" s="740"/>
      <c r="W245" s="740"/>
      <c r="X245" s="740"/>
      <c r="Y245" s="740"/>
      <c r="Z245" s="740"/>
      <c r="AA245" s="740"/>
      <c r="AB245" s="740"/>
      <c r="AC245" s="740"/>
      <c r="AD245" s="740"/>
      <c r="AE245" s="740"/>
      <c r="AF245" s="740"/>
      <c r="AG245" s="740"/>
      <c r="AH245" s="740"/>
      <c r="AI245" s="740"/>
      <c r="AJ245" s="740"/>
      <c r="AK245" s="740"/>
      <c r="AL245" s="740"/>
      <c r="AM245" s="740"/>
      <c r="AN245" s="740"/>
      <c r="AO245" s="740"/>
      <c r="AP245" s="740"/>
      <c r="AQ245" s="740"/>
      <c r="AR245" s="740"/>
      <c r="AS245" s="740"/>
    </row>
    <row r="246" spans="2:45">
      <c r="B246" s="770" t="s">
        <v>102</v>
      </c>
      <c r="C246" s="770"/>
      <c r="D246" s="764">
        <v>5565</v>
      </c>
      <c r="E246" s="764">
        <v>5554</v>
      </c>
      <c r="F246" s="764">
        <v>5606</v>
      </c>
      <c r="G246" s="764">
        <v>5809</v>
      </c>
      <c r="H246" s="765">
        <v>5633.5</v>
      </c>
      <c r="I246" s="792"/>
      <c r="J246" s="764">
        <v>3709</v>
      </c>
      <c r="K246" s="764">
        <v>3721</v>
      </c>
      <c r="L246" s="764">
        <v>3626</v>
      </c>
      <c r="M246" s="764">
        <v>3735</v>
      </c>
      <c r="N246" s="765">
        <v>3697.75</v>
      </c>
      <c r="O246" s="793"/>
      <c r="P246" s="764">
        <v>9274</v>
      </c>
      <c r="Q246" s="764">
        <v>9275</v>
      </c>
      <c r="R246" s="764">
        <v>9232</v>
      </c>
      <c r="S246" s="764">
        <v>9544</v>
      </c>
      <c r="T246" s="765">
        <v>9331.25</v>
      </c>
      <c r="U246" s="740"/>
      <c r="V246" s="740"/>
      <c r="W246" s="740"/>
      <c r="X246" s="740"/>
      <c r="Y246" s="740"/>
      <c r="Z246" s="740"/>
      <c r="AA246" s="740"/>
      <c r="AB246" s="740"/>
      <c r="AC246" s="740"/>
      <c r="AD246" s="740"/>
      <c r="AE246" s="740"/>
      <c r="AF246" s="740"/>
      <c r="AG246" s="740"/>
      <c r="AH246" s="740"/>
      <c r="AI246" s="740"/>
      <c r="AJ246" s="740"/>
      <c r="AK246" s="740"/>
      <c r="AL246" s="740"/>
      <c r="AM246" s="740"/>
      <c r="AN246" s="740"/>
      <c r="AO246" s="740"/>
      <c r="AP246" s="740"/>
      <c r="AQ246" s="740"/>
      <c r="AR246" s="740"/>
      <c r="AS246" s="740"/>
    </row>
    <row r="247" spans="2:45">
      <c r="B247" s="770" t="s">
        <v>103</v>
      </c>
      <c r="C247" s="770"/>
      <c r="D247" s="764">
        <v>15500</v>
      </c>
      <c r="E247" s="764">
        <v>15900</v>
      </c>
      <c r="F247" s="764">
        <v>16100</v>
      </c>
      <c r="G247" s="764">
        <v>15900</v>
      </c>
      <c r="H247" s="765">
        <v>15850</v>
      </c>
      <c r="I247" s="792"/>
      <c r="J247" s="764">
        <v>0</v>
      </c>
      <c r="K247" s="764">
        <v>0</v>
      </c>
      <c r="L247" s="764">
        <v>0</v>
      </c>
      <c r="M247" s="764">
        <v>0</v>
      </c>
      <c r="N247" s="765">
        <v>0</v>
      </c>
      <c r="O247" s="793"/>
      <c r="P247" s="764">
        <v>15500</v>
      </c>
      <c r="Q247" s="764">
        <v>15900</v>
      </c>
      <c r="R247" s="764">
        <v>16100</v>
      </c>
      <c r="S247" s="764">
        <v>15900</v>
      </c>
      <c r="T247" s="765">
        <v>15850</v>
      </c>
      <c r="U247" s="740"/>
      <c r="V247" s="740"/>
      <c r="W247" s="740"/>
      <c r="X247" s="740"/>
      <c r="Y247" s="740"/>
      <c r="Z247" s="740"/>
      <c r="AA247" s="740"/>
      <c r="AB247" s="740"/>
      <c r="AC247" s="740"/>
      <c r="AD247" s="740"/>
      <c r="AE247" s="740"/>
      <c r="AF247" s="740"/>
      <c r="AG247" s="740"/>
      <c r="AH247" s="740"/>
      <c r="AI247" s="740"/>
      <c r="AJ247" s="740"/>
      <c r="AK247" s="740"/>
      <c r="AL247" s="740"/>
      <c r="AM247" s="740"/>
      <c r="AN247" s="740"/>
      <c r="AO247" s="740"/>
      <c r="AP247" s="740"/>
      <c r="AQ247" s="740"/>
      <c r="AR247" s="740"/>
      <c r="AS247" s="740"/>
    </row>
    <row r="248" spans="2:45">
      <c r="B248" s="767"/>
      <c r="C248" s="768"/>
      <c r="D248" s="780"/>
      <c r="E248" s="780"/>
      <c r="F248" s="780"/>
      <c r="G248" s="780"/>
      <c r="H248" s="794"/>
      <c r="I248" s="795"/>
      <c r="J248" s="780"/>
      <c r="K248" s="780"/>
      <c r="L248" s="780"/>
      <c r="M248" s="780"/>
      <c r="N248" s="758"/>
      <c r="O248" s="796"/>
      <c r="P248" s="780"/>
      <c r="Q248" s="780"/>
      <c r="R248" s="780"/>
      <c r="S248" s="780"/>
      <c r="T248" s="780"/>
      <c r="U248" s="740"/>
      <c r="V248" s="740"/>
      <c r="W248" s="740"/>
      <c r="X248" s="740"/>
      <c r="Y248" s="740"/>
      <c r="Z248" s="740"/>
      <c r="AA248" s="740"/>
      <c r="AB248" s="740"/>
      <c r="AC248" s="740"/>
      <c r="AD248" s="740"/>
      <c r="AE248" s="740"/>
      <c r="AF248" s="740"/>
      <c r="AG248" s="740"/>
      <c r="AH248" s="740"/>
      <c r="AI248" s="740"/>
      <c r="AJ248" s="740"/>
      <c r="AK248" s="740"/>
      <c r="AL248" s="740"/>
      <c r="AM248" s="740"/>
      <c r="AN248" s="740"/>
      <c r="AO248" s="740"/>
      <c r="AP248" s="740"/>
      <c r="AQ248" s="740"/>
      <c r="AR248" s="740"/>
      <c r="AS248" s="740"/>
    </row>
    <row r="249" spans="2:45">
      <c r="B249" s="822">
        <v>2004</v>
      </c>
      <c r="C249" s="781"/>
      <c r="D249" s="781">
        <v>269194</v>
      </c>
      <c r="E249" s="781">
        <v>272885</v>
      </c>
      <c r="F249" s="781">
        <v>276135</v>
      </c>
      <c r="G249" s="781">
        <v>277214</v>
      </c>
      <c r="H249" s="781">
        <v>273857</v>
      </c>
      <c r="I249" s="781">
        <v>0</v>
      </c>
      <c r="J249" s="781">
        <v>80570</v>
      </c>
      <c r="K249" s="781">
        <v>79690</v>
      </c>
      <c r="L249" s="781">
        <v>79014</v>
      </c>
      <c r="M249" s="781">
        <v>79737</v>
      </c>
      <c r="N249" s="781">
        <v>79752.75</v>
      </c>
      <c r="O249" s="781">
        <v>0</v>
      </c>
      <c r="P249" s="781">
        <v>349765</v>
      </c>
      <c r="Q249" s="781">
        <v>352576</v>
      </c>
      <c r="R249" s="781">
        <v>355147</v>
      </c>
      <c r="S249" s="781">
        <v>356947</v>
      </c>
      <c r="T249" s="781">
        <v>353608.75</v>
      </c>
      <c r="U249" s="766"/>
      <c r="V249" s="740"/>
      <c r="W249" s="740"/>
      <c r="X249" s="740"/>
      <c r="Y249" s="740"/>
      <c r="Z249" s="740"/>
      <c r="AA249" s="740"/>
      <c r="AB249" s="740"/>
      <c r="AC249" s="740"/>
      <c r="AD249" s="740"/>
      <c r="AE249" s="740"/>
      <c r="AF249" s="740"/>
      <c r="AG249" s="740"/>
      <c r="AH249" s="740"/>
      <c r="AI249" s="740"/>
      <c r="AJ249" s="740"/>
      <c r="AK249" s="740"/>
      <c r="AL249" s="740"/>
      <c r="AM249" s="740"/>
      <c r="AN249" s="740"/>
      <c r="AO249" s="740"/>
      <c r="AP249" s="740"/>
      <c r="AQ249" s="740"/>
      <c r="AR249" s="740"/>
      <c r="AS249" s="740"/>
    </row>
    <row r="250" spans="2:45">
      <c r="B250" s="763" t="s">
        <v>3</v>
      </c>
      <c r="C250" s="763"/>
      <c r="D250" s="764">
        <v>5024</v>
      </c>
      <c r="E250" s="764">
        <v>6153</v>
      </c>
      <c r="F250" s="764">
        <v>5682</v>
      </c>
      <c r="G250" s="764">
        <v>5548</v>
      </c>
      <c r="H250" s="765">
        <v>5601.75</v>
      </c>
      <c r="I250" s="792"/>
      <c r="J250" s="764">
        <v>16838</v>
      </c>
      <c r="K250" s="764">
        <v>13838</v>
      </c>
      <c r="L250" s="764">
        <v>12899</v>
      </c>
      <c r="M250" s="764">
        <v>11789</v>
      </c>
      <c r="N250" s="765">
        <v>13841</v>
      </c>
      <c r="O250" s="793"/>
      <c r="P250" s="764">
        <v>21862</v>
      </c>
      <c r="Q250" s="764">
        <v>19991</v>
      </c>
      <c r="R250" s="764">
        <v>18581</v>
      </c>
      <c r="S250" s="764">
        <v>17337</v>
      </c>
      <c r="T250" s="765">
        <v>19442.75</v>
      </c>
      <c r="U250" s="749"/>
      <c r="V250" s="766"/>
      <c r="W250" s="766"/>
      <c r="X250" s="766"/>
      <c r="Y250" s="766"/>
      <c r="Z250" s="766"/>
      <c r="AA250" s="766"/>
      <c r="AB250" s="766"/>
      <c r="AC250" s="766"/>
      <c r="AD250" s="766"/>
      <c r="AE250" s="766"/>
      <c r="AF250" s="766"/>
      <c r="AG250" s="766"/>
      <c r="AH250" s="766"/>
      <c r="AI250" s="766"/>
      <c r="AJ250" s="766"/>
      <c r="AK250" s="766"/>
      <c r="AL250" s="766"/>
      <c r="AM250" s="766"/>
      <c r="AN250" s="766"/>
      <c r="AO250" s="766"/>
      <c r="AP250" s="766"/>
      <c r="AQ250" s="766"/>
      <c r="AR250" s="766"/>
      <c r="AS250" s="766"/>
    </row>
    <row r="251" spans="2:45">
      <c r="B251" s="770" t="s">
        <v>116</v>
      </c>
      <c r="C251" s="770"/>
      <c r="D251" s="764">
        <v>630</v>
      </c>
      <c r="E251" s="764">
        <v>431</v>
      </c>
      <c r="F251" s="764">
        <v>513</v>
      </c>
      <c r="G251" s="764">
        <v>536</v>
      </c>
      <c r="H251" s="765">
        <v>527.5</v>
      </c>
      <c r="I251" s="792"/>
      <c r="J251" s="764">
        <v>91</v>
      </c>
      <c r="K251" s="764">
        <v>64</v>
      </c>
      <c r="L251" s="764">
        <v>76</v>
      </c>
      <c r="M251" s="764">
        <v>81</v>
      </c>
      <c r="N251" s="765">
        <v>78</v>
      </c>
      <c r="O251" s="793"/>
      <c r="P251" s="764">
        <v>721</v>
      </c>
      <c r="Q251" s="764">
        <v>495</v>
      </c>
      <c r="R251" s="764">
        <v>589</v>
      </c>
      <c r="S251" s="764">
        <v>617</v>
      </c>
      <c r="T251" s="765">
        <v>605.5</v>
      </c>
      <c r="U251" s="740"/>
      <c r="V251" s="740"/>
      <c r="W251" s="740"/>
      <c r="X251" s="740"/>
      <c r="Y251" s="740"/>
      <c r="Z251" s="740"/>
      <c r="AA251" s="740"/>
      <c r="AB251" s="740"/>
      <c r="AC251" s="740"/>
      <c r="AD251" s="740"/>
      <c r="AE251" s="740"/>
      <c r="AF251" s="740"/>
      <c r="AG251" s="740"/>
      <c r="AH251" s="740"/>
      <c r="AI251" s="740"/>
      <c r="AJ251" s="740"/>
      <c r="AK251" s="740"/>
      <c r="AL251" s="740"/>
      <c r="AM251" s="740"/>
      <c r="AN251" s="740"/>
      <c r="AO251" s="740"/>
      <c r="AP251" s="740"/>
      <c r="AQ251" s="740"/>
      <c r="AR251" s="740"/>
      <c r="AS251" s="740"/>
    </row>
    <row r="252" spans="2:45">
      <c r="B252" s="770" t="s">
        <v>5</v>
      </c>
      <c r="C252" s="770"/>
      <c r="D252" s="764">
        <v>28429</v>
      </c>
      <c r="E252" s="764">
        <v>27974</v>
      </c>
      <c r="F252" s="764">
        <v>27578</v>
      </c>
      <c r="G252" s="764">
        <v>28597</v>
      </c>
      <c r="H252" s="765">
        <v>28144.5</v>
      </c>
      <c r="I252" s="792"/>
      <c r="J252" s="764">
        <v>7172</v>
      </c>
      <c r="K252" s="764">
        <v>7456</v>
      </c>
      <c r="L252" s="764">
        <v>7331</v>
      </c>
      <c r="M252" s="764">
        <v>7688</v>
      </c>
      <c r="N252" s="765">
        <v>7411.75</v>
      </c>
      <c r="O252" s="793"/>
      <c r="P252" s="764">
        <v>35601</v>
      </c>
      <c r="Q252" s="764">
        <v>35430</v>
      </c>
      <c r="R252" s="764">
        <v>34909</v>
      </c>
      <c r="S252" s="764">
        <v>36286</v>
      </c>
      <c r="T252" s="765">
        <v>35556.5</v>
      </c>
      <c r="U252" s="740"/>
      <c r="V252" s="740"/>
      <c r="W252" s="740"/>
      <c r="X252" s="740"/>
      <c r="Y252" s="740"/>
      <c r="Z252" s="740"/>
      <c r="AA252" s="740"/>
      <c r="AB252" s="740"/>
      <c r="AC252" s="740"/>
      <c r="AD252" s="740"/>
      <c r="AE252" s="740"/>
      <c r="AF252" s="740"/>
      <c r="AG252" s="740"/>
      <c r="AH252" s="740"/>
      <c r="AI252" s="740"/>
      <c r="AJ252" s="740"/>
      <c r="AK252" s="740"/>
      <c r="AL252" s="740"/>
      <c r="AM252" s="740"/>
      <c r="AN252" s="740"/>
      <c r="AO252" s="740"/>
      <c r="AP252" s="740"/>
      <c r="AQ252" s="740"/>
      <c r="AR252" s="740"/>
      <c r="AS252" s="740"/>
    </row>
    <row r="253" spans="2:45">
      <c r="B253" s="770" t="s">
        <v>7</v>
      </c>
      <c r="C253" s="770"/>
      <c r="D253" s="764">
        <v>1000</v>
      </c>
      <c r="E253" s="764">
        <v>1400</v>
      </c>
      <c r="F253" s="764">
        <v>1400</v>
      </c>
      <c r="G253" s="764">
        <v>1400</v>
      </c>
      <c r="H253" s="765">
        <v>1300</v>
      </c>
      <c r="I253" s="792"/>
      <c r="J253" s="764">
        <v>0</v>
      </c>
      <c r="K253" s="764">
        <v>0</v>
      </c>
      <c r="L253" s="764">
        <v>0</v>
      </c>
      <c r="M253" s="764">
        <v>0</v>
      </c>
      <c r="N253" s="765">
        <v>0</v>
      </c>
      <c r="O253" s="793"/>
      <c r="P253" s="764">
        <v>1000</v>
      </c>
      <c r="Q253" s="764">
        <v>1400</v>
      </c>
      <c r="R253" s="764">
        <v>1400</v>
      </c>
      <c r="S253" s="764">
        <v>1400</v>
      </c>
      <c r="T253" s="765">
        <v>1300</v>
      </c>
      <c r="U253" s="740"/>
      <c r="V253" s="740"/>
      <c r="W253" s="740"/>
      <c r="X253" s="740"/>
      <c r="Y253" s="740"/>
      <c r="Z253" s="740"/>
      <c r="AA253" s="740"/>
      <c r="AB253" s="740"/>
      <c r="AC253" s="740"/>
      <c r="AD253" s="740"/>
      <c r="AE253" s="740"/>
      <c r="AF253" s="740"/>
      <c r="AG253" s="740"/>
      <c r="AH253" s="740"/>
      <c r="AI253" s="740"/>
      <c r="AJ253" s="740"/>
      <c r="AK253" s="740"/>
      <c r="AL253" s="740"/>
      <c r="AM253" s="740"/>
      <c r="AN253" s="740"/>
      <c r="AO253" s="740"/>
      <c r="AP253" s="740"/>
      <c r="AQ253" s="740"/>
      <c r="AR253" s="740"/>
      <c r="AS253" s="740"/>
    </row>
    <row r="254" spans="2:45">
      <c r="B254" s="770" t="s">
        <v>9</v>
      </c>
      <c r="C254" s="770"/>
      <c r="D254" s="764">
        <v>1808</v>
      </c>
      <c r="E254" s="764">
        <v>1736</v>
      </c>
      <c r="F254" s="764">
        <v>1722</v>
      </c>
      <c r="G254" s="764">
        <v>1787</v>
      </c>
      <c r="H254" s="765">
        <v>1763.25</v>
      </c>
      <c r="I254" s="792"/>
      <c r="J254" s="764">
        <v>150</v>
      </c>
      <c r="K254" s="764">
        <v>148</v>
      </c>
      <c r="L254" s="764">
        <v>146</v>
      </c>
      <c r="M254" s="764">
        <v>155</v>
      </c>
      <c r="N254" s="765">
        <v>149.75</v>
      </c>
      <c r="O254" s="793"/>
      <c r="P254" s="764">
        <v>1958</v>
      </c>
      <c r="Q254" s="764">
        <v>1884</v>
      </c>
      <c r="R254" s="764">
        <v>1868</v>
      </c>
      <c r="S254" s="764">
        <v>1942</v>
      </c>
      <c r="T254" s="765">
        <v>1913</v>
      </c>
      <c r="U254" s="740"/>
      <c r="V254" s="740"/>
      <c r="W254" s="740"/>
      <c r="X254" s="740"/>
      <c r="Y254" s="740"/>
      <c r="Z254" s="740"/>
      <c r="AA254" s="740"/>
      <c r="AB254" s="740"/>
      <c r="AC254" s="740"/>
      <c r="AD254" s="740"/>
      <c r="AE254" s="740"/>
      <c r="AF254" s="740"/>
      <c r="AG254" s="740"/>
      <c r="AH254" s="740"/>
      <c r="AI254" s="740"/>
      <c r="AJ254" s="740"/>
      <c r="AK254" s="740"/>
      <c r="AL254" s="740"/>
      <c r="AM254" s="740"/>
      <c r="AN254" s="740"/>
      <c r="AO254" s="740"/>
      <c r="AP254" s="740"/>
      <c r="AQ254" s="740"/>
      <c r="AR254" s="740"/>
      <c r="AS254" s="740"/>
    </row>
    <row r="255" spans="2:45">
      <c r="B255" s="770" t="s">
        <v>10</v>
      </c>
      <c r="C255" s="770"/>
      <c r="D255" s="764">
        <v>26537</v>
      </c>
      <c r="E255" s="764">
        <v>25746</v>
      </c>
      <c r="F255" s="764">
        <v>25836</v>
      </c>
      <c r="G255" s="764">
        <v>26975</v>
      </c>
      <c r="H255" s="765">
        <v>26273.5</v>
      </c>
      <c r="I255" s="792"/>
      <c r="J255" s="764">
        <v>8463</v>
      </c>
      <c r="K255" s="764">
        <v>8483</v>
      </c>
      <c r="L255" s="764">
        <v>8482</v>
      </c>
      <c r="M255" s="764">
        <v>9013</v>
      </c>
      <c r="N255" s="765">
        <v>8610.25</v>
      </c>
      <c r="O255" s="793"/>
      <c r="P255" s="764">
        <v>35000</v>
      </c>
      <c r="Q255" s="764">
        <v>34228</v>
      </c>
      <c r="R255" s="764">
        <v>34318</v>
      </c>
      <c r="S255" s="764">
        <v>35987</v>
      </c>
      <c r="T255" s="765">
        <v>34883.25</v>
      </c>
      <c r="U255" s="740"/>
      <c r="V255" s="740"/>
      <c r="W255" s="740"/>
      <c r="X255" s="740"/>
      <c r="Y255" s="740"/>
      <c r="Z255" s="740"/>
      <c r="AA255" s="740"/>
      <c r="AB255" s="740"/>
      <c r="AC255" s="740"/>
      <c r="AD255" s="740"/>
      <c r="AE255" s="740"/>
      <c r="AF255" s="740"/>
      <c r="AG255" s="740"/>
      <c r="AH255" s="740"/>
      <c r="AI255" s="740"/>
      <c r="AJ255" s="740"/>
      <c r="AK255" s="740"/>
      <c r="AL255" s="740"/>
      <c r="AM255" s="740"/>
      <c r="AN255" s="740"/>
      <c r="AO255" s="740"/>
      <c r="AP255" s="740"/>
      <c r="AQ255" s="740"/>
      <c r="AR255" s="740"/>
      <c r="AS255" s="740"/>
    </row>
    <row r="256" spans="2:45">
      <c r="B256" s="770" t="s">
        <v>12</v>
      </c>
      <c r="C256" s="770"/>
      <c r="D256" s="764">
        <v>42599</v>
      </c>
      <c r="E256" s="764">
        <v>41617</v>
      </c>
      <c r="F256" s="764">
        <v>41423</v>
      </c>
      <c r="G256" s="764">
        <v>42591</v>
      </c>
      <c r="H256" s="765">
        <v>42057.5</v>
      </c>
      <c r="I256" s="792"/>
      <c r="J256" s="764">
        <v>20845</v>
      </c>
      <c r="K256" s="764">
        <v>21093</v>
      </c>
      <c r="L256" s="764">
        <v>20994</v>
      </c>
      <c r="M256" s="764">
        <v>21915</v>
      </c>
      <c r="N256" s="765">
        <v>21211.75</v>
      </c>
      <c r="O256" s="793"/>
      <c r="P256" s="764">
        <v>63444</v>
      </c>
      <c r="Q256" s="764">
        <v>62710</v>
      </c>
      <c r="R256" s="764">
        <v>62416</v>
      </c>
      <c r="S256" s="764">
        <v>64506</v>
      </c>
      <c r="T256" s="765">
        <v>63269</v>
      </c>
      <c r="U256" s="740"/>
      <c r="V256" s="740"/>
      <c r="W256" s="740"/>
      <c r="X256" s="740"/>
      <c r="Y256" s="740"/>
      <c r="Z256" s="740"/>
      <c r="AA256" s="740"/>
      <c r="AB256" s="740"/>
      <c r="AC256" s="740"/>
      <c r="AD256" s="740"/>
      <c r="AE256" s="740"/>
      <c r="AF256" s="740"/>
      <c r="AG256" s="740"/>
      <c r="AH256" s="740"/>
      <c r="AI256" s="740"/>
      <c r="AJ256" s="740"/>
      <c r="AK256" s="740"/>
      <c r="AL256" s="740"/>
      <c r="AM256" s="740"/>
      <c r="AN256" s="740"/>
      <c r="AO256" s="740"/>
      <c r="AP256" s="740"/>
      <c r="AQ256" s="740"/>
      <c r="AR256" s="740"/>
      <c r="AS256" s="740"/>
    </row>
    <row r="257" spans="2:45">
      <c r="B257" s="770" t="s">
        <v>13</v>
      </c>
      <c r="C257" s="770"/>
      <c r="D257" s="764">
        <v>14064</v>
      </c>
      <c r="E257" s="764">
        <v>15061</v>
      </c>
      <c r="F257" s="764">
        <v>16064</v>
      </c>
      <c r="G257" s="764">
        <v>14449</v>
      </c>
      <c r="H257" s="765">
        <v>14909.5</v>
      </c>
      <c r="I257" s="792"/>
      <c r="J257" s="764">
        <v>3392</v>
      </c>
      <c r="K257" s="764">
        <v>3379</v>
      </c>
      <c r="L257" s="764">
        <v>3357</v>
      </c>
      <c r="M257" s="764">
        <v>3508</v>
      </c>
      <c r="N257" s="765">
        <v>3409</v>
      </c>
      <c r="O257" s="793"/>
      <c r="P257" s="764">
        <v>17456</v>
      </c>
      <c r="Q257" s="764">
        <v>18441</v>
      </c>
      <c r="R257" s="764">
        <v>19421</v>
      </c>
      <c r="S257" s="764">
        <v>17957</v>
      </c>
      <c r="T257" s="765">
        <v>18318.75</v>
      </c>
      <c r="U257" s="740"/>
      <c r="V257" s="740"/>
      <c r="W257" s="740"/>
      <c r="X257" s="740"/>
      <c r="Y257" s="740"/>
      <c r="Z257" s="740"/>
      <c r="AA257" s="740"/>
      <c r="AB257" s="740"/>
      <c r="AC257" s="740"/>
      <c r="AD257" s="740"/>
      <c r="AE257" s="740"/>
      <c r="AF257" s="740"/>
      <c r="AG257" s="740"/>
      <c r="AH257" s="740"/>
      <c r="AI257" s="740"/>
      <c r="AJ257" s="740"/>
      <c r="AK257" s="740"/>
      <c r="AL257" s="740"/>
      <c r="AM257" s="740"/>
      <c r="AN257" s="740"/>
      <c r="AO257" s="740"/>
      <c r="AP257" s="740"/>
      <c r="AQ257" s="740"/>
      <c r="AR257" s="740"/>
      <c r="AS257" s="740"/>
    </row>
    <row r="258" spans="2:45">
      <c r="B258" s="770" t="s">
        <v>14</v>
      </c>
      <c r="C258" s="770"/>
      <c r="D258" s="764">
        <v>25437</v>
      </c>
      <c r="E258" s="764">
        <v>30027</v>
      </c>
      <c r="F258" s="764">
        <v>32193</v>
      </c>
      <c r="G258" s="764">
        <v>28148</v>
      </c>
      <c r="H258" s="765">
        <v>28951.25</v>
      </c>
      <c r="I258" s="792"/>
      <c r="J258" s="764">
        <v>7021</v>
      </c>
      <c r="K258" s="764">
        <v>8612</v>
      </c>
      <c r="L258" s="764">
        <v>9194</v>
      </c>
      <c r="M258" s="764">
        <v>8171</v>
      </c>
      <c r="N258" s="765">
        <v>8249.5</v>
      </c>
      <c r="O258" s="793"/>
      <c r="P258" s="764">
        <v>32458</v>
      </c>
      <c r="Q258" s="764">
        <v>38640</v>
      </c>
      <c r="R258" s="764">
        <v>41387</v>
      </c>
      <c r="S258" s="764">
        <v>36318</v>
      </c>
      <c r="T258" s="765">
        <v>37200.75</v>
      </c>
      <c r="U258" s="740"/>
      <c r="V258" s="740"/>
      <c r="W258" s="740"/>
      <c r="X258" s="740"/>
      <c r="Y258" s="740"/>
      <c r="Z258" s="740"/>
      <c r="AA258" s="740"/>
      <c r="AB258" s="740"/>
      <c r="AC258" s="740"/>
      <c r="AD258" s="740"/>
      <c r="AE258" s="740"/>
      <c r="AF258" s="740"/>
      <c r="AG258" s="740"/>
      <c r="AH258" s="740"/>
      <c r="AI258" s="740"/>
      <c r="AJ258" s="740"/>
      <c r="AK258" s="740"/>
      <c r="AL258" s="740"/>
      <c r="AM258" s="740"/>
      <c r="AN258" s="740"/>
      <c r="AO258" s="740"/>
      <c r="AP258" s="740"/>
      <c r="AQ258" s="740"/>
      <c r="AR258" s="740"/>
      <c r="AS258" s="740"/>
    </row>
    <row r="259" spans="2:45">
      <c r="B259" s="770" t="s">
        <v>15</v>
      </c>
      <c r="C259" s="770"/>
      <c r="D259" s="764">
        <v>7282</v>
      </c>
      <c r="E259" s="764">
        <v>7159</v>
      </c>
      <c r="F259" s="764">
        <v>7132</v>
      </c>
      <c r="G259" s="764">
        <v>7327</v>
      </c>
      <c r="H259" s="765">
        <v>7225</v>
      </c>
      <c r="I259" s="792"/>
      <c r="J259" s="764">
        <v>911</v>
      </c>
      <c r="K259" s="764">
        <v>936</v>
      </c>
      <c r="L259" s="764">
        <v>948</v>
      </c>
      <c r="M259" s="764">
        <v>991</v>
      </c>
      <c r="N259" s="765">
        <v>946.5</v>
      </c>
      <c r="O259" s="793"/>
      <c r="P259" s="764">
        <v>8193</v>
      </c>
      <c r="Q259" s="764">
        <v>8094</v>
      </c>
      <c r="R259" s="764">
        <v>8080</v>
      </c>
      <c r="S259" s="764">
        <v>8318</v>
      </c>
      <c r="T259" s="765">
        <v>8171.25</v>
      </c>
      <c r="U259" s="740"/>
      <c r="V259" s="740"/>
      <c r="W259" s="740"/>
      <c r="X259" s="740"/>
      <c r="Y259" s="740"/>
      <c r="Z259" s="740"/>
      <c r="AA259" s="740"/>
      <c r="AB259" s="740"/>
      <c r="AC259" s="740"/>
      <c r="AD259" s="740"/>
      <c r="AE259" s="740"/>
      <c r="AF259" s="740"/>
      <c r="AG259" s="740"/>
      <c r="AH259" s="740"/>
      <c r="AI259" s="740"/>
      <c r="AJ259" s="740"/>
      <c r="AK259" s="740"/>
      <c r="AL259" s="740"/>
      <c r="AM259" s="740"/>
      <c r="AN259" s="740"/>
      <c r="AO259" s="740"/>
      <c r="AP259" s="740"/>
      <c r="AQ259" s="740"/>
      <c r="AR259" s="740"/>
      <c r="AS259" s="740"/>
    </row>
    <row r="260" spans="2:45">
      <c r="B260" s="770" t="s">
        <v>16</v>
      </c>
      <c r="C260" s="770"/>
      <c r="D260" s="764">
        <v>15034</v>
      </c>
      <c r="E260" s="764">
        <v>14550</v>
      </c>
      <c r="F260" s="764">
        <v>14465</v>
      </c>
      <c r="G260" s="764">
        <v>15079</v>
      </c>
      <c r="H260" s="765">
        <v>14782</v>
      </c>
      <c r="I260" s="792"/>
      <c r="J260" s="764">
        <v>1453</v>
      </c>
      <c r="K260" s="764">
        <v>1484</v>
      </c>
      <c r="L260" s="764">
        <v>1412</v>
      </c>
      <c r="M260" s="764">
        <v>1444</v>
      </c>
      <c r="N260" s="765">
        <v>1448.25</v>
      </c>
      <c r="O260" s="793"/>
      <c r="P260" s="764">
        <v>16488</v>
      </c>
      <c r="Q260" s="764">
        <v>16035</v>
      </c>
      <c r="R260" s="764">
        <v>15877</v>
      </c>
      <c r="S260" s="764">
        <v>16523</v>
      </c>
      <c r="T260" s="765">
        <v>16230.75</v>
      </c>
      <c r="U260" s="740"/>
      <c r="V260" s="740"/>
      <c r="W260" s="740"/>
      <c r="X260" s="740"/>
      <c r="Y260" s="740"/>
      <c r="Z260" s="740"/>
      <c r="AA260" s="740"/>
      <c r="AB260" s="740"/>
      <c r="AC260" s="740"/>
      <c r="AD260" s="740"/>
      <c r="AE260" s="740"/>
      <c r="AF260" s="740"/>
      <c r="AG260" s="740"/>
      <c r="AH260" s="740"/>
      <c r="AI260" s="740"/>
      <c r="AJ260" s="740"/>
      <c r="AK260" s="740"/>
      <c r="AL260" s="740"/>
      <c r="AM260" s="740"/>
      <c r="AN260" s="740"/>
      <c r="AO260" s="740"/>
      <c r="AP260" s="740"/>
      <c r="AQ260" s="740"/>
      <c r="AR260" s="740"/>
      <c r="AS260" s="740"/>
    </row>
    <row r="261" spans="2:45">
      <c r="B261" s="770" t="s">
        <v>17</v>
      </c>
      <c r="C261" s="770"/>
      <c r="D261" s="764">
        <v>907</v>
      </c>
      <c r="E261" s="764">
        <v>837</v>
      </c>
      <c r="F261" s="764">
        <v>857</v>
      </c>
      <c r="G261" s="764">
        <v>925</v>
      </c>
      <c r="H261" s="765">
        <v>881.5</v>
      </c>
      <c r="I261" s="792"/>
      <c r="J261" s="764">
        <v>547</v>
      </c>
      <c r="K261" s="764">
        <v>522</v>
      </c>
      <c r="L261" s="764">
        <v>532</v>
      </c>
      <c r="M261" s="764">
        <v>584</v>
      </c>
      <c r="N261" s="765">
        <v>546.25</v>
      </c>
      <c r="O261" s="793"/>
      <c r="P261" s="764">
        <v>1454</v>
      </c>
      <c r="Q261" s="764">
        <v>1359</v>
      </c>
      <c r="R261" s="764">
        <v>1389</v>
      </c>
      <c r="S261" s="764">
        <v>1509</v>
      </c>
      <c r="T261" s="765">
        <v>1427.75</v>
      </c>
      <c r="U261" s="740"/>
      <c r="V261" s="740"/>
      <c r="W261" s="740"/>
      <c r="X261" s="740"/>
      <c r="Y261" s="740"/>
      <c r="Z261" s="740"/>
      <c r="AA261" s="740"/>
      <c r="AB261" s="740"/>
      <c r="AC261" s="740"/>
      <c r="AD261" s="740"/>
      <c r="AE261" s="740"/>
      <c r="AF261" s="740"/>
      <c r="AG261" s="740"/>
      <c r="AH261" s="740"/>
      <c r="AI261" s="740"/>
      <c r="AJ261" s="740"/>
      <c r="AK261" s="740"/>
      <c r="AL261" s="740"/>
      <c r="AM261" s="740"/>
      <c r="AN261" s="740"/>
      <c r="AO261" s="740"/>
      <c r="AP261" s="740"/>
      <c r="AQ261" s="740"/>
      <c r="AR261" s="740"/>
      <c r="AS261" s="740"/>
    </row>
    <row r="262" spans="2:45">
      <c r="B262" s="770" t="s">
        <v>18</v>
      </c>
      <c r="C262" s="770"/>
      <c r="D262" s="764">
        <v>9554</v>
      </c>
      <c r="E262" s="764">
        <v>9104</v>
      </c>
      <c r="F262" s="764">
        <v>9142</v>
      </c>
      <c r="G262" s="764">
        <v>9561</v>
      </c>
      <c r="H262" s="765">
        <v>9340.25</v>
      </c>
      <c r="I262" s="792"/>
      <c r="J262" s="764">
        <v>3615</v>
      </c>
      <c r="K262" s="764">
        <v>3563</v>
      </c>
      <c r="L262" s="764">
        <v>3564</v>
      </c>
      <c r="M262" s="764">
        <v>3788</v>
      </c>
      <c r="N262" s="765">
        <v>3632.5</v>
      </c>
      <c r="O262" s="793"/>
      <c r="P262" s="764">
        <v>13169</v>
      </c>
      <c r="Q262" s="764">
        <v>12667</v>
      </c>
      <c r="R262" s="764">
        <v>12706</v>
      </c>
      <c r="S262" s="764">
        <v>13349</v>
      </c>
      <c r="T262" s="765">
        <v>12972.75</v>
      </c>
      <c r="U262" s="740"/>
      <c r="V262" s="740"/>
      <c r="W262" s="740"/>
      <c r="X262" s="740"/>
      <c r="Y262" s="740"/>
      <c r="Z262" s="740"/>
      <c r="AA262" s="740"/>
      <c r="AB262" s="740"/>
      <c r="AC262" s="740"/>
      <c r="AD262" s="740"/>
      <c r="AE262" s="740"/>
      <c r="AF262" s="740"/>
      <c r="AG262" s="740"/>
      <c r="AH262" s="740"/>
      <c r="AI262" s="740"/>
      <c r="AJ262" s="740"/>
      <c r="AK262" s="740"/>
      <c r="AL262" s="740"/>
      <c r="AM262" s="740"/>
      <c r="AN262" s="740"/>
      <c r="AO262" s="740"/>
      <c r="AP262" s="740"/>
      <c r="AQ262" s="740"/>
      <c r="AR262" s="740"/>
      <c r="AS262" s="740"/>
    </row>
    <row r="263" spans="2:45">
      <c r="B263" s="770" t="s">
        <v>20</v>
      </c>
      <c r="C263" s="770"/>
      <c r="D263" s="764">
        <v>4859</v>
      </c>
      <c r="E263" s="764">
        <v>5081</v>
      </c>
      <c r="F263" s="764">
        <v>5121</v>
      </c>
      <c r="G263" s="764">
        <v>5095</v>
      </c>
      <c r="H263" s="765">
        <v>5039</v>
      </c>
      <c r="I263" s="792"/>
      <c r="J263" s="764">
        <v>926</v>
      </c>
      <c r="K263" s="764">
        <v>1029</v>
      </c>
      <c r="L263" s="764">
        <v>1027</v>
      </c>
      <c r="M263" s="764">
        <v>1071</v>
      </c>
      <c r="N263" s="765">
        <v>1013.25</v>
      </c>
      <c r="O263" s="793"/>
      <c r="P263" s="764">
        <v>5785</v>
      </c>
      <c r="Q263" s="764">
        <v>6110</v>
      </c>
      <c r="R263" s="764">
        <v>6148</v>
      </c>
      <c r="S263" s="764">
        <v>6166</v>
      </c>
      <c r="T263" s="765">
        <v>6052.25</v>
      </c>
      <c r="U263" s="740"/>
      <c r="V263" s="740"/>
      <c r="W263" s="740"/>
      <c r="X263" s="740"/>
      <c r="Y263" s="740"/>
      <c r="Z263" s="740"/>
      <c r="AA263" s="740"/>
      <c r="AB263" s="740"/>
      <c r="AC263" s="740"/>
      <c r="AD263" s="740"/>
      <c r="AE263" s="740"/>
      <c r="AF263" s="740"/>
      <c r="AG263" s="740"/>
      <c r="AH263" s="740"/>
      <c r="AI263" s="740"/>
      <c r="AJ263" s="740"/>
      <c r="AK263" s="740"/>
      <c r="AL263" s="740"/>
      <c r="AM263" s="740"/>
      <c r="AN263" s="740"/>
      <c r="AO263" s="740"/>
      <c r="AP263" s="740"/>
      <c r="AQ263" s="740"/>
      <c r="AR263" s="740"/>
      <c r="AS263" s="740"/>
    </row>
    <row r="264" spans="2:45">
      <c r="B264" s="770" t="s">
        <v>21</v>
      </c>
      <c r="C264" s="770"/>
      <c r="D264" s="764">
        <v>32776</v>
      </c>
      <c r="E264" s="764">
        <v>33344</v>
      </c>
      <c r="F264" s="764">
        <v>35532</v>
      </c>
      <c r="G264" s="764">
        <v>34227</v>
      </c>
      <c r="H264" s="765">
        <v>33969.75</v>
      </c>
      <c r="I264" s="792"/>
      <c r="J264" s="764">
        <v>5</v>
      </c>
      <c r="K264" s="764">
        <v>5</v>
      </c>
      <c r="L264" s="764">
        <v>6</v>
      </c>
      <c r="M264" s="764">
        <v>6</v>
      </c>
      <c r="N264" s="765">
        <v>5.5</v>
      </c>
      <c r="O264" s="793"/>
      <c r="P264" s="764">
        <v>32781</v>
      </c>
      <c r="Q264" s="764">
        <v>33349</v>
      </c>
      <c r="R264" s="764">
        <v>35537</v>
      </c>
      <c r="S264" s="764">
        <v>34232</v>
      </c>
      <c r="T264" s="765">
        <v>33974.75</v>
      </c>
      <c r="U264" s="740"/>
      <c r="V264" s="740"/>
      <c r="W264" s="740"/>
      <c r="X264" s="740"/>
      <c r="Y264" s="740"/>
      <c r="Z264" s="740"/>
      <c r="AA264" s="740"/>
      <c r="AB264" s="740"/>
      <c r="AC264" s="740"/>
      <c r="AD264" s="740"/>
      <c r="AE264" s="740"/>
      <c r="AF264" s="740"/>
      <c r="AG264" s="740"/>
      <c r="AH264" s="740"/>
      <c r="AI264" s="740"/>
      <c r="AJ264" s="740"/>
      <c r="AK264" s="740"/>
      <c r="AL264" s="740"/>
      <c r="AM264" s="740"/>
      <c r="AN264" s="740"/>
      <c r="AO264" s="740"/>
      <c r="AP264" s="740"/>
      <c r="AQ264" s="740"/>
      <c r="AR264" s="740"/>
      <c r="AS264" s="740"/>
    </row>
    <row r="265" spans="2:45">
      <c r="B265" s="770" t="s">
        <v>22</v>
      </c>
      <c r="C265" s="770"/>
      <c r="D265" s="764">
        <v>18719</v>
      </c>
      <c r="E265" s="764">
        <v>17971</v>
      </c>
      <c r="F265" s="764">
        <v>16220</v>
      </c>
      <c r="G265" s="764">
        <v>18894</v>
      </c>
      <c r="H265" s="765">
        <v>17951</v>
      </c>
      <c r="I265" s="792"/>
      <c r="J265" s="764">
        <v>1918</v>
      </c>
      <c r="K265" s="764">
        <v>1907</v>
      </c>
      <c r="L265" s="764">
        <v>1718</v>
      </c>
      <c r="M265" s="764">
        <v>2028</v>
      </c>
      <c r="N265" s="765">
        <v>1892.75</v>
      </c>
      <c r="O265" s="793"/>
      <c r="P265" s="764">
        <v>20637</v>
      </c>
      <c r="Q265" s="764">
        <v>19878</v>
      </c>
      <c r="R265" s="764">
        <v>17938</v>
      </c>
      <c r="S265" s="764">
        <v>20922</v>
      </c>
      <c r="T265" s="765">
        <v>19843.75</v>
      </c>
      <c r="U265" s="740"/>
      <c r="V265" s="740"/>
      <c r="W265" s="740"/>
      <c r="X265" s="740"/>
      <c r="Y265" s="740"/>
      <c r="Z265" s="740"/>
      <c r="AA265" s="740"/>
      <c r="AB265" s="740"/>
      <c r="AC265" s="740"/>
      <c r="AD265" s="740"/>
      <c r="AE265" s="740"/>
      <c r="AF265" s="740"/>
      <c r="AG265" s="740"/>
      <c r="AH265" s="740"/>
      <c r="AI265" s="740"/>
      <c r="AJ265" s="740"/>
      <c r="AK265" s="740"/>
      <c r="AL265" s="740"/>
      <c r="AM265" s="740"/>
      <c r="AN265" s="740"/>
      <c r="AO265" s="740"/>
      <c r="AP265" s="740"/>
      <c r="AQ265" s="740"/>
      <c r="AR265" s="740"/>
      <c r="AS265" s="740"/>
    </row>
    <row r="266" spans="2:45">
      <c r="B266" s="770" t="s">
        <v>100</v>
      </c>
      <c r="C266" s="770"/>
      <c r="D266" s="764">
        <v>10864</v>
      </c>
      <c r="E266" s="764">
        <v>10570</v>
      </c>
      <c r="F266" s="764">
        <v>10395</v>
      </c>
      <c r="G266" s="764">
        <v>10950</v>
      </c>
      <c r="H266" s="765">
        <v>10694.75</v>
      </c>
      <c r="I266" s="792"/>
      <c r="J266" s="764">
        <v>2709</v>
      </c>
      <c r="K266" s="764">
        <v>2727</v>
      </c>
      <c r="L266" s="764">
        <v>2671</v>
      </c>
      <c r="M266" s="764">
        <v>2860</v>
      </c>
      <c r="N266" s="765">
        <v>2741.75</v>
      </c>
      <c r="O266" s="793"/>
      <c r="P266" s="764">
        <v>13572</v>
      </c>
      <c r="Q266" s="764">
        <v>13297</v>
      </c>
      <c r="R266" s="764">
        <v>13066</v>
      </c>
      <c r="S266" s="764">
        <v>13809</v>
      </c>
      <c r="T266" s="765">
        <v>13436</v>
      </c>
      <c r="U266" s="740"/>
      <c r="V266" s="740"/>
      <c r="W266" s="740"/>
      <c r="X266" s="740"/>
      <c r="Y266" s="740"/>
      <c r="Z266" s="740"/>
      <c r="AA266" s="740"/>
      <c r="AB266" s="740"/>
      <c r="AC266" s="740"/>
      <c r="AD266" s="740"/>
      <c r="AE266" s="740"/>
      <c r="AF266" s="740"/>
      <c r="AG266" s="740"/>
      <c r="AH266" s="740"/>
      <c r="AI266" s="740"/>
      <c r="AJ266" s="740"/>
      <c r="AK266" s="740"/>
      <c r="AL266" s="740"/>
      <c r="AM266" s="740"/>
      <c r="AN266" s="740"/>
      <c r="AO266" s="740"/>
      <c r="AP266" s="740"/>
      <c r="AQ266" s="740"/>
      <c r="AR266" s="740"/>
      <c r="AS266" s="740"/>
    </row>
    <row r="267" spans="2:45">
      <c r="B267" s="770" t="s">
        <v>101</v>
      </c>
      <c r="C267" s="770"/>
      <c r="D267" s="764">
        <v>4522</v>
      </c>
      <c r="E267" s="764">
        <v>4560</v>
      </c>
      <c r="F267" s="764">
        <v>4840</v>
      </c>
      <c r="G267" s="764">
        <v>4668</v>
      </c>
      <c r="H267" s="765">
        <v>4647.5</v>
      </c>
      <c r="I267" s="792"/>
      <c r="J267" s="764">
        <v>972</v>
      </c>
      <c r="K267" s="764">
        <v>1016</v>
      </c>
      <c r="L267" s="764">
        <v>1074</v>
      </c>
      <c r="M267" s="764">
        <v>1052</v>
      </c>
      <c r="N267" s="765">
        <v>1028.5</v>
      </c>
      <c r="O267" s="793"/>
      <c r="P267" s="764">
        <v>5495</v>
      </c>
      <c r="Q267" s="764">
        <v>5576</v>
      </c>
      <c r="R267" s="764">
        <v>5914</v>
      </c>
      <c r="S267" s="764">
        <v>5720</v>
      </c>
      <c r="T267" s="765">
        <v>5676.25</v>
      </c>
      <c r="U267" s="740"/>
      <c r="V267" s="740"/>
      <c r="W267" s="740"/>
      <c r="X267" s="740"/>
      <c r="Y267" s="740"/>
      <c r="Z267" s="740"/>
      <c r="AA267" s="740"/>
      <c r="AB267" s="740"/>
      <c r="AC267" s="740"/>
      <c r="AD267" s="740"/>
      <c r="AE267" s="740"/>
      <c r="AF267" s="740"/>
      <c r="AG267" s="740"/>
      <c r="AH267" s="740"/>
      <c r="AI267" s="740"/>
      <c r="AJ267" s="740"/>
      <c r="AK267" s="740"/>
      <c r="AL267" s="740"/>
      <c r="AM267" s="740"/>
      <c r="AN267" s="740"/>
      <c r="AO267" s="740"/>
      <c r="AP267" s="740"/>
      <c r="AQ267" s="740"/>
      <c r="AR267" s="740"/>
      <c r="AS267" s="740"/>
    </row>
    <row r="268" spans="2:45">
      <c r="B268" s="770" t="s">
        <v>102</v>
      </c>
      <c r="C268" s="770"/>
      <c r="D268" s="764">
        <v>5549</v>
      </c>
      <c r="E268" s="764">
        <v>5364</v>
      </c>
      <c r="F268" s="764">
        <v>5420</v>
      </c>
      <c r="G268" s="764">
        <v>5657</v>
      </c>
      <c r="H268" s="765">
        <v>5497.5</v>
      </c>
      <c r="I268" s="792"/>
      <c r="J268" s="764">
        <v>3542</v>
      </c>
      <c r="K268" s="764">
        <v>3428</v>
      </c>
      <c r="L268" s="764">
        <v>3583</v>
      </c>
      <c r="M268" s="764">
        <v>3593</v>
      </c>
      <c r="N268" s="765">
        <v>3536.5</v>
      </c>
      <c r="O268" s="793"/>
      <c r="P268" s="764">
        <v>9091</v>
      </c>
      <c r="Q268" s="764">
        <v>8792</v>
      </c>
      <c r="R268" s="764">
        <v>9003</v>
      </c>
      <c r="S268" s="764">
        <v>9249</v>
      </c>
      <c r="T268" s="765">
        <v>9033.75</v>
      </c>
      <c r="U268" s="740"/>
      <c r="V268" s="740"/>
      <c r="W268" s="740"/>
      <c r="X268" s="740"/>
      <c r="Y268" s="740"/>
      <c r="Z268" s="740"/>
      <c r="AA268" s="740"/>
      <c r="AB268" s="740"/>
      <c r="AC268" s="740"/>
      <c r="AD268" s="740"/>
      <c r="AE268" s="740"/>
      <c r="AF268" s="740"/>
      <c r="AG268" s="740"/>
      <c r="AH268" s="740"/>
      <c r="AI268" s="740"/>
      <c r="AJ268" s="740"/>
      <c r="AK268" s="740"/>
      <c r="AL268" s="740"/>
      <c r="AM268" s="740"/>
      <c r="AN268" s="740"/>
      <c r="AO268" s="740"/>
      <c r="AP268" s="740"/>
      <c r="AQ268" s="740"/>
      <c r="AR268" s="740"/>
      <c r="AS268" s="740"/>
    </row>
    <row r="269" spans="2:45">
      <c r="B269" s="770" t="s">
        <v>103</v>
      </c>
      <c r="C269" s="770"/>
      <c r="D269" s="764">
        <v>13600</v>
      </c>
      <c r="E269" s="764">
        <v>14200</v>
      </c>
      <c r="F269" s="764">
        <v>14600</v>
      </c>
      <c r="G269" s="764">
        <v>14800</v>
      </c>
      <c r="H269" s="765">
        <v>14300</v>
      </c>
      <c r="I269" s="792"/>
      <c r="J269" s="764">
        <v>0</v>
      </c>
      <c r="K269" s="764">
        <v>0</v>
      </c>
      <c r="L269" s="764">
        <v>0</v>
      </c>
      <c r="M269" s="764">
        <v>0</v>
      </c>
      <c r="N269" s="765">
        <v>0</v>
      </c>
      <c r="O269" s="793"/>
      <c r="P269" s="764">
        <v>13600</v>
      </c>
      <c r="Q269" s="764">
        <v>14200</v>
      </c>
      <c r="R269" s="764">
        <v>14600</v>
      </c>
      <c r="S269" s="764">
        <v>14800</v>
      </c>
      <c r="T269" s="765">
        <v>14300</v>
      </c>
      <c r="U269" s="740"/>
      <c r="V269" s="740"/>
      <c r="W269" s="740"/>
      <c r="X269" s="740"/>
      <c r="Y269" s="740"/>
      <c r="Z269" s="740"/>
      <c r="AA269" s="740"/>
      <c r="AB269" s="740"/>
      <c r="AC269" s="740"/>
      <c r="AD269" s="740"/>
      <c r="AE269" s="740"/>
      <c r="AF269" s="740"/>
      <c r="AG269" s="740"/>
      <c r="AH269" s="740"/>
      <c r="AI269" s="740"/>
      <c r="AJ269" s="740"/>
      <c r="AK269" s="740"/>
      <c r="AL269" s="740"/>
      <c r="AM269" s="740"/>
      <c r="AN269" s="740"/>
      <c r="AO269" s="740"/>
      <c r="AP269" s="740"/>
      <c r="AQ269" s="740"/>
      <c r="AR269" s="740"/>
      <c r="AS269" s="740"/>
    </row>
    <row r="270" spans="2:45">
      <c r="B270" s="767"/>
      <c r="C270" s="768"/>
      <c r="D270" s="780"/>
      <c r="E270" s="780"/>
      <c r="F270" s="780"/>
      <c r="G270" s="780"/>
      <c r="H270" s="794"/>
      <c r="I270" s="795"/>
      <c r="J270" s="780"/>
      <c r="K270" s="780"/>
      <c r="L270" s="780"/>
      <c r="M270" s="780"/>
      <c r="N270" s="758"/>
      <c r="O270" s="796"/>
      <c r="P270" s="780"/>
      <c r="Q270" s="780"/>
      <c r="R270" s="780"/>
      <c r="S270" s="780"/>
      <c r="T270" s="780"/>
      <c r="U270" s="740"/>
      <c r="V270" s="740"/>
      <c r="W270" s="740"/>
      <c r="X270" s="740"/>
      <c r="Y270" s="740"/>
      <c r="Z270" s="740"/>
      <c r="AA270" s="740"/>
      <c r="AB270" s="740"/>
      <c r="AC270" s="740"/>
      <c r="AD270" s="740"/>
      <c r="AE270" s="740"/>
      <c r="AF270" s="740"/>
      <c r="AG270" s="740"/>
      <c r="AH270" s="740"/>
      <c r="AI270" s="740"/>
      <c r="AJ270" s="740"/>
      <c r="AK270" s="740"/>
      <c r="AL270" s="740"/>
      <c r="AM270" s="740"/>
      <c r="AN270" s="740"/>
      <c r="AO270" s="740"/>
      <c r="AP270" s="740"/>
      <c r="AQ270" s="740"/>
      <c r="AR270" s="740"/>
      <c r="AS270" s="740"/>
    </row>
    <row r="271" spans="2:45">
      <c r="B271" s="822">
        <v>2003</v>
      </c>
      <c r="C271" s="781"/>
      <c r="D271" s="781">
        <v>256463</v>
      </c>
      <c r="E271" s="781">
        <v>262221</v>
      </c>
      <c r="F271" s="781">
        <v>265439</v>
      </c>
      <c r="G271" s="781">
        <v>266190</v>
      </c>
      <c r="H271" s="781">
        <v>262578.25</v>
      </c>
      <c r="I271" s="781">
        <v>0</v>
      </c>
      <c r="J271" s="781">
        <v>78242</v>
      </c>
      <c r="K271" s="781">
        <v>77479</v>
      </c>
      <c r="L271" s="781">
        <v>76872</v>
      </c>
      <c r="M271" s="781">
        <v>77506</v>
      </c>
      <c r="N271" s="781">
        <v>77524.75</v>
      </c>
      <c r="O271" s="781">
        <v>0</v>
      </c>
      <c r="P271" s="781">
        <v>334706</v>
      </c>
      <c r="Q271" s="781">
        <v>339697</v>
      </c>
      <c r="R271" s="781">
        <v>342310</v>
      </c>
      <c r="S271" s="781">
        <v>343697</v>
      </c>
      <c r="T271" s="781">
        <v>340102.5</v>
      </c>
      <c r="U271" s="766"/>
      <c r="V271" s="740"/>
      <c r="W271" s="740"/>
      <c r="X271" s="740"/>
      <c r="Y271" s="740"/>
      <c r="Z271" s="740"/>
      <c r="AA271" s="740"/>
      <c r="AB271" s="740"/>
      <c r="AC271" s="740"/>
      <c r="AD271" s="740"/>
      <c r="AE271" s="740"/>
      <c r="AF271" s="740"/>
      <c r="AG271" s="740"/>
      <c r="AH271" s="740"/>
      <c r="AI271" s="740"/>
      <c r="AJ271" s="740"/>
      <c r="AK271" s="740"/>
      <c r="AL271" s="740"/>
      <c r="AM271" s="740"/>
      <c r="AN271" s="740"/>
      <c r="AO271" s="740"/>
      <c r="AP271" s="740"/>
      <c r="AQ271" s="740"/>
      <c r="AR271" s="740"/>
      <c r="AS271" s="740"/>
    </row>
    <row r="272" spans="2:45">
      <c r="B272" s="763" t="s">
        <v>3</v>
      </c>
      <c r="C272" s="763"/>
      <c r="D272" s="764">
        <v>4762</v>
      </c>
      <c r="E272" s="764">
        <v>5787</v>
      </c>
      <c r="F272" s="764">
        <v>5251</v>
      </c>
      <c r="G272" s="764">
        <v>5188</v>
      </c>
      <c r="H272" s="765">
        <v>5247</v>
      </c>
      <c r="I272" s="792"/>
      <c r="J272" s="764">
        <v>16485</v>
      </c>
      <c r="K272" s="764">
        <v>13531</v>
      </c>
      <c r="L272" s="764">
        <v>12611</v>
      </c>
      <c r="M272" s="764">
        <v>11509</v>
      </c>
      <c r="N272" s="765">
        <v>13534</v>
      </c>
      <c r="O272" s="793"/>
      <c r="P272" s="764">
        <v>21247</v>
      </c>
      <c r="Q272" s="764">
        <v>19318</v>
      </c>
      <c r="R272" s="764">
        <v>17862</v>
      </c>
      <c r="S272" s="764">
        <v>16697</v>
      </c>
      <c r="T272" s="765">
        <v>18781</v>
      </c>
      <c r="U272" s="749"/>
      <c r="V272" s="766"/>
      <c r="W272" s="766"/>
      <c r="X272" s="766"/>
      <c r="Y272" s="766"/>
      <c r="Z272" s="766"/>
      <c r="AA272" s="766"/>
      <c r="AB272" s="766"/>
      <c r="AC272" s="766"/>
      <c r="AD272" s="766"/>
      <c r="AE272" s="766"/>
      <c r="AF272" s="766"/>
      <c r="AG272" s="766"/>
      <c r="AH272" s="766"/>
      <c r="AI272" s="766"/>
      <c r="AJ272" s="766"/>
      <c r="AK272" s="766"/>
      <c r="AL272" s="766"/>
      <c r="AM272" s="766"/>
      <c r="AN272" s="766"/>
      <c r="AO272" s="766"/>
      <c r="AP272" s="766"/>
      <c r="AQ272" s="766"/>
      <c r="AR272" s="766"/>
      <c r="AS272" s="766"/>
    </row>
    <row r="273" spans="2:45">
      <c r="B273" s="770" t="s">
        <v>4</v>
      </c>
      <c r="C273" s="770"/>
      <c r="D273" s="764">
        <v>606</v>
      </c>
      <c r="E273" s="764">
        <v>421</v>
      </c>
      <c r="F273" s="764">
        <v>500</v>
      </c>
      <c r="G273" s="764">
        <v>524</v>
      </c>
      <c r="H273" s="765">
        <v>512.75</v>
      </c>
      <c r="I273" s="792"/>
      <c r="J273" s="764">
        <v>103</v>
      </c>
      <c r="K273" s="764">
        <v>73</v>
      </c>
      <c r="L273" s="764">
        <v>86</v>
      </c>
      <c r="M273" s="764">
        <v>91</v>
      </c>
      <c r="N273" s="765">
        <v>88.25</v>
      </c>
      <c r="O273" s="793"/>
      <c r="P273" s="764">
        <v>709</v>
      </c>
      <c r="Q273" s="764">
        <v>493</v>
      </c>
      <c r="R273" s="764">
        <v>586</v>
      </c>
      <c r="S273" s="764">
        <v>615</v>
      </c>
      <c r="T273" s="765">
        <v>600.75</v>
      </c>
      <c r="U273" s="734"/>
      <c r="V273" s="734"/>
      <c r="W273" s="734"/>
      <c r="X273" s="734"/>
      <c r="Y273" s="734"/>
      <c r="Z273" s="734"/>
      <c r="AA273" s="734"/>
      <c r="AB273" s="734"/>
      <c r="AC273" s="734"/>
      <c r="AD273" s="734"/>
      <c r="AE273" s="734"/>
      <c r="AF273" s="734"/>
      <c r="AG273" s="734"/>
      <c r="AH273" s="734"/>
      <c r="AI273" s="734"/>
      <c r="AJ273" s="734"/>
      <c r="AK273" s="734"/>
      <c r="AL273" s="734"/>
      <c r="AM273" s="734"/>
      <c r="AN273" s="734"/>
      <c r="AO273" s="734"/>
      <c r="AP273" s="734"/>
      <c r="AQ273" s="734"/>
      <c r="AR273" s="734"/>
      <c r="AS273" s="734"/>
    </row>
    <row r="274" spans="2:45">
      <c r="B274" s="770" t="s">
        <v>5</v>
      </c>
      <c r="C274" s="770"/>
      <c r="D274" s="764">
        <v>28541</v>
      </c>
      <c r="E274" s="764">
        <v>27198</v>
      </c>
      <c r="F274" s="764">
        <v>26775</v>
      </c>
      <c r="G274" s="764">
        <v>27831</v>
      </c>
      <c r="H274" s="765">
        <v>27586.25</v>
      </c>
      <c r="I274" s="792"/>
      <c r="J274" s="764">
        <v>7001</v>
      </c>
      <c r="K274" s="764">
        <v>7063</v>
      </c>
      <c r="L274" s="764">
        <v>6938</v>
      </c>
      <c r="M274" s="764">
        <v>7337</v>
      </c>
      <c r="N274" s="765">
        <v>7084.75</v>
      </c>
      <c r="O274" s="793"/>
      <c r="P274" s="764">
        <v>35542</v>
      </c>
      <c r="Q274" s="764">
        <v>34261</v>
      </c>
      <c r="R274" s="764">
        <v>33713</v>
      </c>
      <c r="S274" s="764">
        <v>35167</v>
      </c>
      <c r="T274" s="765">
        <v>34670.75</v>
      </c>
      <c r="U274" s="734"/>
      <c r="V274" s="734"/>
      <c r="W274" s="734"/>
      <c r="X274" s="734"/>
      <c r="Y274" s="734"/>
      <c r="Z274" s="734"/>
      <c r="AA274" s="734"/>
      <c r="AB274" s="734"/>
      <c r="AC274" s="734"/>
      <c r="AD274" s="734"/>
      <c r="AE274" s="734"/>
      <c r="AF274" s="734"/>
      <c r="AG274" s="734"/>
      <c r="AH274" s="734"/>
      <c r="AI274" s="734"/>
      <c r="AJ274" s="734"/>
      <c r="AK274" s="734"/>
      <c r="AL274" s="734"/>
      <c r="AM274" s="734"/>
      <c r="AN274" s="734"/>
      <c r="AO274" s="734"/>
      <c r="AP274" s="734"/>
      <c r="AQ274" s="734"/>
      <c r="AR274" s="734"/>
      <c r="AS274" s="734"/>
    </row>
    <row r="275" spans="2:45">
      <c r="B275" s="770" t="s">
        <v>7</v>
      </c>
      <c r="C275" s="770"/>
      <c r="D275" s="764">
        <v>1100</v>
      </c>
      <c r="E275" s="764">
        <v>1100</v>
      </c>
      <c r="F275" s="764">
        <v>1100</v>
      </c>
      <c r="G275" s="764">
        <v>1100</v>
      </c>
      <c r="H275" s="765">
        <v>1100</v>
      </c>
      <c r="I275" s="792"/>
      <c r="J275" s="764">
        <v>0</v>
      </c>
      <c r="K275" s="764">
        <v>0</v>
      </c>
      <c r="L275" s="764">
        <v>0</v>
      </c>
      <c r="M275" s="764">
        <v>0</v>
      </c>
      <c r="N275" s="765">
        <v>0</v>
      </c>
      <c r="O275" s="793"/>
      <c r="P275" s="764">
        <v>1100</v>
      </c>
      <c r="Q275" s="764">
        <v>1100</v>
      </c>
      <c r="R275" s="764">
        <v>1100</v>
      </c>
      <c r="S275" s="764">
        <v>1100</v>
      </c>
      <c r="T275" s="765">
        <v>1100</v>
      </c>
      <c r="U275" s="734"/>
      <c r="V275" s="734"/>
      <c r="W275" s="734"/>
      <c r="X275" s="734"/>
      <c r="Y275" s="734"/>
      <c r="Z275" s="734"/>
      <c r="AA275" s="734"/>
      <c r="AB275" s="734"/>
      <c r="AC275" s="734"/>
      <c r="AD275" s="734"/>
      <c r="AE275" s="734"/>
      <c r="AF275" s="734"/>
      <c r="AG275" s="734"/>
      <c r="AH275" s="734"/>
      <c r="AI275" s="734"/>
      <c r="AJ275" s="734"/>
      <c r="AK275" s="734"/>
      <c r="AL275" s="734"/>
      <c r="AM275" s="734"/>
      <c r="AN275" s="734"/>
      <c r="AO275" s="734"/>
      <c r="AP275" s="734"/>
      <c r="AQ275" s="734"/>
      <c r="AR275" s="734"/>
      <c r="AS275" s="734"/>
    </row>
    <row r="276" spans="2:45">
      <c r="B276" s="770" t="s">
        <v>9</v>
      </c>
      <c r="C276" s="770"/>
      <c r="D276" s="764">
        <v>1898</v>
      </c>
      <c r="E276" s="764">
        <v>1850</v>
      </c>
      <c r="F276" s="764">
        <v>1835</v>
      </c>
      <c r="G276" s="764">
        <v>1905</v>
      </c>
      <c r="H276" s="765">
        <v>1872</v>
      </c>
      <c r="I276" s="792"/>
      <c r="J276" s="764">
        <v>128</v>
      </c>
      <c r="K276" s="764">
        <v>126</v>
      </c>
      <c r="L276" s="764">
        <v>125</v>
      </c>
      <c r="M276" s="764">
        <v>132</v>
      </c>
      <c r="N276" s="765">
        <v>127.75</v>
      </c>
      <c r="O276" s="793"/>
      <c r="P276" s="764">
        <v>2026</v>
      </c>
      <c r="Q276" s="764">
        <v>1976</v>
      </c>
      <c r="R276" s="764">
        <v>1959</v>
      </c>
      <c r="S276" s="764">
        <v>2036</v>
      </c>
      <c r="T276" s="765">
        <v>1999.25</v>
      </c>
      <c r="U276" s="734"/>
      <c r="V276" s="734"/>
      <c r="W276" s="734"/>
      <c r="X276" s="734"/>
      <c r="Y276" s="734"/>
      <c r="Z276" s="734"/>
      <c r="AA276" s="734"/>
      <c r="AB276" s="734"/>
      <c r="AC276" s="734"/>
      <c r="AD276" s="734"/>
      <c r="AE276" s="734"/>
      <c r="AF276" s="734"/>
      <c r="AG276" s="734"/>
      <c r="AH276" s="734"/>
      <c r="AI276" s="734"/>
      <c r="AJ276" s="734"/>
      <c r="AK276" s="734"/>
      <c r="AL276" s="734"/>
      <c r="AM276" s="734"/>
      <c r="AN276" s="734"/>
      <c r="AO276" s="734"/>
      <c r="AP276" s="734"/>
      <c r="AQ276" s="734"/>
      <c r="AR276" s="734"/>
      <c r="AS276" s="734"/>
    </row>
    <row r="277" spans="2:45">
      <c r="B277" s="770" t="s">
        <v>10</v>
      </c>
      <c r="C277" s="770"/>
      <c r="D277" s="764">
        <v>24493</v>
      </c>
      <c r="E277" s="764">
        <v>24155</v>
      </c>
      <c r="F277" s="764">
        <v>24214</v>
      </c>
      <c r="G277" s="764">
        <v>25349</v>
      </c>
      <c r="H277" s="765">
        <v>24552.75</v>
      </c>
      <c r="I277" s="792"/>
      <c r="J277" s="764">
        <v>8193</v>
      </c>
      <c r="K277" s="764">
        <v>8225</v>
      </c>
      <c r="L277" s="764">
        <v>8220</v>
      </c>
      <c r="M277" s="764">
        <v>8757</v>
      </c>
      <c r="N277" s="765">
        <v>8348.75</v>
      </c>
      <c r="O277" s="793"/>
      <c r="P277" s="764">
        <v>32686</v>
      </c>
      <c r="Q277" s="764">
        <v>32380</v>
      </c>
      <c r="R277" s="764">
        <v>32434</v>
      </c>
      <c r="S277" s="764">
        <v>34106</v>
      </c>
      <c r="T277" s="765">
        <v>32901.5</v>
      </c>
      <c r="U277" s="734"/>
      <c r="V277" s="734"/>
      <c r="W277" s="734"/>
      <c r="X277" s="734"/>
      <c r="Y277" s="734"/>
      <c r="Z277" s="734"/>
      <c r="AA277" s="734"/>
      <c r="AB277" s="734"/>
      <c r="AC277" s="734"/>
      <c r="AD277" s="734"/>
      <c r="AE277" s="734"/>
      <c r="AF277" s="734"/>
      <c r="AG277" s="734"/>
      <c r="AH277" s="734"/>
      <c r="AI277" s="734"/>
      <c r="AJ277" s="734"/>
      <c r="AK277" s="734"/>
      <c r="AL277" s="734"/>
      <c r="AM277" s="734"/>
      <c r="AN277" s="734"/>
      <c r="AO277" s="734"/>
      <c r="AP277" s="734"/>
      <c r="AQ277" s="734"/>
      <c r="AR277" s="734"/>
      <c r="AS277" s="734"/>
    </row>
    <row r="278" spans="2:45">
      <c r="B278" s="770" t="s">
        <v>12</v>
      </c>
      <c r="C278" s="770"/>
      <c r="D278" s="764">
        <v>39787</v>
      </c>
      <c r="E278" s="764">
        <v>39617</v>
      </c>
      <c r="F278" s="764">
        <v>39416</v>
      </c>
      <c r="G278" s="764">
        <v>40566</v>
      </c>
      <c r="H278" s="765">
        <v>39846.5</v>
      </c>
      <c r="I278" s="792"/>
      <c r="J278" s="764">
        <v>20016</v>
      </c>
      <c r="K278" s="764">
        <v>20363</v>
      </c>
      <c r="L278" s="764">
        <v>20279</v>
      </c>
      <c r="M278" s="764">
        <v>21170</v>
      </c>
      <c r="N278" s="765">
        <v>20457</v>
      </c>
      <c r="O278" s="793"/>
      <c r="P278" s="764">
        <v>59803</v>
      </c>
      <c r="Q278" s="764">
        <v>59980</v>
      </c>
      <c r="R278" s="764">
        <v>59695</v>
      </c>
      <c r="S278" s="764">
        <v>61736</v>
      </c>
      <c r="T278" s="765">
        <v>60303.5</v>
      </c>
      <c r="U278" s="734"/>
      <c r="V278" s="734"/>
      <c r="W278" s="734"/>
      <c r="X278" s="734"/>
      <c r="Y278" s="734"/>
      <c r="Z278" s="734"/>
      <c r="AA278" s="734"/>
      <c r="AB278" s="734"/>
      <c r="AC278" s="734"/>
      <c r="AD278" s="734"/>
      <c r="AE278" s="734"/>
      <c r="AF278" s="734"/>
      <c r="AG278" s="734"/>
      <c r="AH278" s="734"/>
      <c r="AI278" s="734"/>
      <c r="AJ278" s="734"/>
      <c r="AK278" s="734"/>
      <c r="AL278" s="734"/>
      <c r="AM278" s="734"/>
      <c r="AN278" s="734"/>
      <c r="AO278" s="734"/>
      <c r="AP278" s="734"/>
      <c r="AQ278" s="734"/>
      <c r="AR278" s="734"/>
      <c r="AS278" s="734"/>
    </row>
    <row r="279" spans="2:45">
      <c r="B279" s="770" t="s">
        <v>13</v>
      </c>
      <c r="C279" s="770"/>
      <c r="D279" s="764">
        <v>13300</v>
      </c>
      <c r="E279" s="764">
        <v>14279</v>
      </c>
      <c r="F279" s="764">
        <v>15361</v>
      </c>
      <c r="G279" s="764">
        <v>13586</v>
      </c>
      <c r="H279" s="765">
        <v>14131.5</v>
      </c>
      <c r="I279" s="792"/>
      <c r="J279" s="764">
        <v>3348</v>
      </c>
      <c r="K279" s="764">
        <v>3333</v>
      </c>
      <c r="L279" s="764">
        <v>3296</v>
      </c>
      <c r="M279" s="764">
        <v>3467</v>
      </c>
      <c r="N279" s="765">
        <v>3361</v>
      </c>
      <c r="O279" s="793"/>
      <c r="P279" s="764">
        <v>16648</v>
      </c>
      <c r="Q279" s="764">
        <v>17612</v>
      </c>
      <c r="R279" s="764">
        <v>18657</v>
      </c>
      <c r="S279" s="764">
        <v>17053</v>
      </c>
      <c r="T279" s="765">
        <v>17492.5</v>
      </c>
      <c r="U279" s="734"/>
      <c r="V279" s="734"/>
      <c r="W279" s="734"/>
      <c r="X279" s="734"/>
      <c r="Y279" s="734"/>
      <c r="Z279" s="734"/>
      <c r="AA279" s="734"/>
      <c r="AB279" s="734"/>
      <c r="AC279" s="734"/>
      <c r="AD279" s="734"/>
      <c r="AE279" s="734"/>
      <c r="AF279" s="734"/>
      <c r="AG279" s="734"/>
      <c r="AH279" s="734"/>
      <c r="AI279" s="734"/>
      <c r="AJ279" s="734"/>
      <c r="AK279" s="734"/>
      <c r="AL279" s="734"/>
      <c r="AM279" s="734"/>
      <c r="AN279" s="734"/>
      <c r="AO279" s="734"/>
      <c r="AP279" s="734"/>
      <c r="AQ279" s="734"/>
      <c r="AR279" s="734"/>
      <c r="AS279" s="734"/>
    </row>
    <row r="280" spans="2:45">
      <c r="B280" s="770" t="s">
        <v>14</v>
      </c>
      <c r="C280" s="770"/>
      <c r="D280" s="764">
        <v>23985</v>
      </c>
      <c r="E280" s="764">
        <v>29843</v>
      </c>
      <c r="F280" s="764">
        <v>32297</v>
      </c>
      <c r="G280" s="764">
        <v>27617</v>
      </c>
      <c r="H280" s="765">
        <v>28435.5</v>
      </c>
      <c r="I280" s="792"/>
      <c r="J280" s="764">
        <v>6678</v>
      </c>
      <c r="K280" s="764">
        <v>8497</v>
      </c>
      <c r="L280" s="764">
        <v>9157</v>
      </c>
      <c r="M280" s="764">
        <v>7956</v>
      </c>
      <c r="N280" s="765">
        <v>8072</v>
      </c>
      <c r="O280" s="793"/>
      <c r="P280" s="764">
        <v>30664</v>
      </c>
      <c r="Q280" s="764">
        <v>38340</v>
      </c>
      <c r="R280" s="764">
        <v>41454</v>
      </c>
      <c r="S280" s="764">
        <v>35573</v>
      </c>
      <c r="T280" s="765">
        <v>36507.75</v>
      </c>
      <c r="U280" s="734"/>
      <c r="V280" s="734"/>
      <c r="W280" s="734"/>
      <c r="X280" s="734"/>
      <c r="Y280" s="734"/>
      <c r="Z280" s="734"/>
      <c r="AA280" s="734"/>
      <c r="AB280" s="734"/>
      <c r="AC280" s="734"/>
      <c r="AD280" s="734"/>
      <c r="AE280" s="734"/>
      <c r="AF280" s="734"/>
      <c r="AG280" s="734"/>
      <c r="AH280" s="734"/>
      <c r="AI280" s="734"/>
      <c r="AJ280" s="734"/>
      <c r="AK280" s="734"/>
      <c r="AL280" s="734"/>
      <c r="AM280" s="734"/>
      <c r="AN280" s="734"/>
      <c r="AO280" s="734"/>
      <c r="AP280" s="734"/>
      <c r="AQ280" s="734"/>
      <c r="AR280" s="734"/>
      <c r="AS280" s="734"/>
    </row>
    <row r="281" spans="2:45">
      <c r="B281" s="770" t="s">
        <v>15</v>
      </c>
      <c r="C281" s="770"/>
      <c r="D281" s="764">
        <v>6578</v>
      </c>
      <c r="E281" s="764">
        <v>6610</v>
      </c>
      <c r="F281" s="764">
        <v>6494</v>
      </c>
      <c r="G281" s="764">
        <v>6786</v>
      </c>
      <c r="H281" s="765">
        <v>6617</v>
      </c>
      <c r="I281" s="792"/>
      <c r="J281" s="764">
        <v>994</v>
      </c>
      <c r="K281" s="764">
        <v>1031</v>
      </c>
      <c r="L281" s="764">
        <v>1021</v>
      </c>
      <c r="M281" s="764">
        <v>1093</v>
      </c>
      <c r="N281" s="765">
        <v>1034.75</v>
      </c>
      <c r="O281" s="793"/>
      <c r="P281" s="764">
        <v>7573</v>
      </c>
      <c r="Q281" s="764">
        <v>7640</v>
      </c>
      <c r="R281" s="764">
        <v>7515</v>
      </c>
      <c r="S281" s="764">
        <v>7879</v>
      </c>
      <c r="T281" s="765">
        <v>7651.75</v>
      </c>
      <c r="U281" s="734"/>
      <c r="V281" s="734"/>
      <c r="W281" s="734"/>
      <c r="X281" s="734"/>
      <c r="Y281" s="734"/>
      <c r="Z281" s="734"/>
      <c r="AA281" s="734"/>
      <c r="AB281" s="734"/>
      <c r="AC281" s="734"/>
      <c r="AD281" s="734"/>
      <c r="AE281" s="734"/>
      <c r="AF281" s="734"/>
      <c r="AG281" s="734"/>
      <c r="AH281" s="734"/>
      <c r="AI281" s="734"/>
      <c r="AJ281" s="734"/>
      <c r="AK281" s="734"/>
      <c r="AL281" s="734"/>
      <c r="AM281" s="734"/>
      <c r="AN281" s="734"/>
      <c r="AO281" s="734"/>
      <c r="AP281" s="734"/>
      <c r="AQ281" s="734"/>
      <c r="AR281" s="734"/>
      <c r="AS281" s="734"/>
    </row>
    <row r="282" spans="2:45">
      <c r="B282" s="770" t="s">
        <v>16</v>
      </c>
      <c r="C282" s="770"/>
      <c r="D282" s="764">
        <v>14695</v>
      </c>
      <c r="E282" s="764">
        <v>14459</v>
      </c>
      <c r="F282" s="764">
        <v>14365</v>
      </c>
      <c r="G282" s="764">
        <v>15017</v>
      </c>
      <c r="H282" s="765">
        <v>14634</v>
      </c>
      <c r="I282" s="792"/>
      <c r="J282" s="764">
        <v>1368</v>
      </c>
      <c r="K282" s="764">
        <v>1397</v>
      </c>
      <c r="L282" s="764">
        <v>1330</v>
      </c>
      <c r="M282" s="764">
        <v>1366</v>
      </c>
      <c r="N282" s="765">
        <v>1365.25</v>
      </c>
      <c r="O282" s="793"/>
      <c r="P282" s="764">
        <v>16063</v>
      </c>
      <c r="Q282" s="764">
        <v>15856</v>
      </c>
      <c r="R282" s="764">
        <v>15695</v>
      </c>
      <c r="S282" s="764">
        <v>16383</v>
      </c>
      <c r="T282" s="765">
        <v>15999.25</v>
      </c>
      <c r="U282" s="734"/>
      <c r="V282" s="734"/>
      <c r="W282" s="734"/>
      <c r="X282" s="734"/>
      <c r="Y282" s="734"/>
      <c r="Z282" s="734"/>
      <c r="AA282" s="734"/>
      <c r="AB282" s="734"/>
      <c r="AC282" s="734"/>
      <c r="AD282" s="734"/>
      <c r="AE282" s="734"/>
      <c r="AF282" s="734"/>
      <c r="AG282" s="734"/>
      <c r="AH282" s="734"/>
      <c r="AI282" s="734"/>
      <c r="AJ282" s="734"/>
      <c r="AK282" s="734"/>
      <c r="AL282" s="734"/>
      <c r="AM282" s="734"/>
      <c r="AN282" s="734"/>
      <c r="AO282" s="734"/>
      <c r="AP282" s="734"/>
      <c r="AQ282" s="734"/>
      <c r="AR282" s="734"/>
      <c r="AS282" s="734"/>
    </row>
    <row r="283" spans="2:45">
      <c r="B283" s="770" t="s">
        <v>17</v>
      </c>
      <c r="C283" s="770"/>
      <c r="D283" s="764">
        <v>770</v>
      </c>
      <c r="E283" s="764">
        <v>721</v>
      </c>
      <c r="F283" s="764">
        <v>739</v>
      </c>
      <c r="G283" s="764">
        <v>801</v>
      </c>
      <c r="H283" s="765">
        <v>757.75</v>
      </c>
      <c r="I283" s="792"/>
      <c r="J283" s="764">
        <v>569</v>
      </c>
      <c r="K283" s="764">
        <v>543</v>
      </c>
      <c r="L283" s="764">
        <v>554</v>
      </c>
      <c r="M283" s="764">
        <v>611</v>
      </c>
      <c r="N283" s="765">
        <v>569.25</v>
      </c>
      <c r="O283" s="793"/>
      <c r="P283" s="764">
        <v>1339</v>
      </c>
      <c r="Q283" s="764">
        <v>1264</v>
      </c>
      <c r="R283" s="764">
        <v>1293</v>
      </c>
      <c r="S283" s="764">
        <v>1412</v>
      </c>
      <c r="T283" s="765">
        <v>1327</v>
      </c>
      <c r="U283" s="734"/>
      <c r="V283" s="734"/>
      <c r="W283" s="734"/>
      <c r="X283" s="734"/>
      <c r="Y283" s="734"/>
      <c r="Z283" s="734"/>
      <c r="AA283" s="734"/>
      <c r="AB283" s="734"/>
      <c r="AC283" s="734"/>
      <c r="AD283" s="734"/>
      <c r="AE283" s="734"/>
      <c r="AF283" s="734"/>
      <c r="AG283" s="734"/>
      <c r="AH283" s="734"/>
      <c r="AI283" s="734"/>
      <c r="AJ283" s="734"/>
      <c r="AK283" s="734"/>
      <c r="AL283" s="734"/>
      <c r="AM283" s="734"/>
      <c r="AN283" s="734"/>
      <c r="AO283" s="734"/>
      <c r="AP283" s="734"/>
      <c r="AQ283" s="734"/>
      <c r="AR283" s="734"/>
      <c r="AS283" s="734"/>
    </row>
    <row r="284" spans="2:45">
      <c r="B284" s="770" t="s">
        <v>18</v>
      </c>
      <c r="C284" s="770"/>
      <c r="D284" s="764">
        <v>8918</v>
      </c>
      <c r="E284" s="764">
        <v>8644</v>
      </c>
      <c r="F284" s="764">
        <v>8686</v>
      </c>
      <c r="G284" s="764">
        <v>9100</v>
      </c>
      <c r="H284" s="765">
        <v>8837</v>
      </c>
      <c r="I284" s="792"/>
      <c r="J284" s="764">
        <v>3476</v>
      </c>
      <c r="K284" s="764">
        <v>3434</v>
      </c>
      <c r="L284" s="764">
        <v>3437</v>
      </c>
      <c r="M284" s="764">
        <v>3662</v>
      </c>
      <c r="N284" s="765">
        <v>3502.25</v>
      </c>
      <c r="O284" s="793"/>
      <c r="P284" s="764">
        <v>12393</v>
      </c>
      <c r="Q284" s="764">
        <v>12077</v>
      </c>
      <c r="R284" s="764">
        <v>12124</v>
      </c>
      <c r="S284" s="764">
        <v>12762</v>
      </c>
      <c r="T284" s="765">
        <v>12339</v>
      </c>
      <c r="U284" s="734"/>
      <c r="V284" s="734"/>
      <c r="W284" s="734"/>
      <c r="X284" s="734"/>
      <c r="Y284" s="734"/>
      <c r="Z284" s="734"/>
      <c r="AA284" s="734"/>
      <c r="AB284" s="734"/>
      <c r="AC284" s="734"/>
      <c r="AD284" s="734"/>
      <c r="AE284" s="734"/>
      <c r="AF284" s="734"/>
      <c r="AG284" s="734"/>
      <c r="AH284" s="734"/>
      <c r="AI284" s="734"/>
      <c r="AJ284" s="734"/>
      <c r="AK284" s="734"/>
      <c r="AL284" s="734"/>
      <c r="AM284" s="734"/>
      <c r="AN284" s="734"/>
      <c r="AO284" s="734"/>
      <c r="AP284" s="734"/>
      <c r="AQ284" s="734"/>
      <c r="AR284" s="734"/>
      <c r="AS284" s="734"/>
    </row>
    <row r="285" spans="2:45">
      <c r="B285" s="770" t="s">
        <v>20</v>
      </c>
      <c r="C285" s="770"/>
      <c r="D285" s="764">
        <v>4921</v>
      </c>
      <c r="E285" s="764">
        <v>4953</v>
      </c>
      <c r="F285" s="764">
        <v>4999</v>
      </c>
      <c r="G285" s="764">
        <v>4949</v>
      </c>
      <c r="H285" s="765">
        <v>4955.5</v>
      </c>
      <c r="I285" s="792"/>
      <c r="J285" s="764">
        <v>886</v>
      </c>
      <c r="K285" s="764">
        <v>893</v>
      </c>
      <c r="L285" s="764">
        <v>894</v>
      </c>
      <c r="M285" s="764">
        <v>924</v>
      </c>
      <c r="N285" s="765">
        <v>899.25</v>
      </c>
      <c r="O285" s="793"/>
      <c r="P285" s="764">
        <v>5807</v>
      </c>
      <c r="Q285" s="764">
        <v>5846</v>
      </c>
      <c r="R285" s="764">
        <v>5893</v>
      </c>
      <c r="S285" s="764">
        <v>5874</v>
      </c>
      <c r="T285" s="765">
        <v>5855</v>
      </c>
      <c r="U285" s="734"/>
      <c r="V285" s="734"/>
      <c r="W285" s="734"/>
      <c r="X285" s="734"/>
      <c r="Y285" s="734"/>
      <c r="Z285" s="734"/>
      <c r="AA285" s="734"/>
      <c r="AB285" s="734"/>
      <c r="AC285" s="734"/>
      <c r="AD285" s="734"/>
      <c r="AE285" s="734"/>
      <c r="AF285" s="734"/>
      <c r="AG285" s="734"/>
      <c r="AH285" s="734"/>
      <c r="AI285" s="734"/>
      <c r="AJ285" s="734"/>
      <c r="AK285" s="734"/>
      <c r="AL285" s="734"/>
      <c r="AM285" s="734"/>
      <c r="AN285" s="734"/>
      <c r="AO285" s="734"/>
      <c r="AP285" s="734"/>
      <c r="AQ285" s="734"/>
      <c r="AR285" s="734"/>
      <c r="AS285" s="734"/>
    </row>
    <row r="286" spans="2:45">
      <c r="B286" s="770" t="s">
        <v>21</v>
      </c>
      <c r="C286" s="770"/>
      <c r="D286" s="764">
        <v>32600</v>
      </c>
      <c r="E286" s="764">
        <v>33100</v>
      </c>
      <c r="F286" s="764">
        <v>35200</v>
      </c>
      <c r="G286" s="764">
        <v>34100</v>
      </c>
      <c r="H286" s="765">
        <v>33750</v>
      </c>
      <c r="I286" s="792"/>
      <c r="J286" s="764">
        <v>6</v>
      </c>
      <c r="K286" s="764">
        <v>6</v>
      </c>
      <c r="L286" s="764">
        <v>6</v>
      </c>
      <c r="M286" s="764">
        <v>7</v>
      </c>
      <c r="N286" s="765">
        <v>6.25</v>
      </c>
      <c r="O286" s="793"/>
      <c r="P286" s="764">
        <v>32606</v>
      </c>
      <c r="Q286" s="764">
        <v>33106</v>
      </c>
      <c r="R286" s="764">
        <v>35206</v>
      </c>
      <c r="S286" s="764">
        <v>34107</v>
      </c>
      <c r="T286" s="765">
        <v>33756.25</v>
      </c>
      <c r="U286" s="734"/>
      <c r="V286" s="734"/>
      <c r="W286" s="734"/>
      <c r="X286" s="734"/>
      <c r="Y286" s="734"/>
      <c r="Z286" s="734"/>
      <c r="AA286" s="734"/>
      <c r="AB286" s="734"/>
      <c r="AC286" s="734"/>
      <c r="AD286" s="734"/>
      <c r="AE286" s="734"/>
      <c r="AF286" s="734"/>
      <c r="AG286" s="734"/>
      <c r="AH286" s="734"/>
      <c r="AI286" s="734"/>
      <c r="AJ286" s="734"/>
      <c r="AK286" s="734"/>
      <c r="AL286" s="734"/>
      <c r="AM286" s="734"/>
      <c r="AN286" s="734"/>
      <c r="AO286" s="734"/>
      <c r="AP286" s="734"/>
      <c r="AQ286" s="734"/>
      <c r="AR286" s="734"/>
      <c r="AS286" s="734"/>
    </row>
    <row r="287" spans="2:45">
      <c r="B287" s="770" t="s">
        <v>22</v>
      </c>
      <c r="C287" s="770"/>
      <c r="D287" s="764">
        <v>18089</v>
      </c>
      <c r="E287" s="764">
        <v>17559</v>
      </c>
      <c r="F287" s="764">
        <v>15975</v>
      </c>
      <c r="G287" s="764">
        <v>18513</v>
      </c>
      <c r="H287" s="765">
        <v>17534</v>
      </c>
      <c r="I287" s="792"/>
      <c r="J287" s="764">
        <v>1871</v>
      </c>
      <c r="K287" s="764">
        <v>1855</v>
      </c>
      <c r="L287" s="764">
        <v>1685</v>
      </c>
      <c r="M287" s="764">
        <v>1978</v>
      </c>
      <c r="N287" s="765">
        <v>1847.25</v>
      </c>
      <c r="O287" s="793"/>
      <c r="P287" s="764">
        <v>19959</v>
      </c>
      <c r="Q287" s="764">
        <v>19414</v>
      </c>
      <c r="R287" s="764">
        <v>17660</v>
      </c>
      <c r="S287" s="764">
        <v>20491</v>
      </c>
      <c r="T287" s="765">
        <v>19381</v>
      </c>
      <c r="U287" s="734"/>
      <c r="V287" s="734"/>
      <c r="W287" s="734"/>
      <c r="X287" s="734"/>
      <c r="Y287" s="734"/>
      <c r="Z287" s="734"/>
      <c r="AA287" s="734"/>
      <c r="AB287" s="734"/>
      <c r="AC287" s="734"/>
      <c r="AD287" s="734"/>
      <c r="AE287" s="734"/>
      <c r="AF287" s="734"/>
      <c r="AG287" s="734"/>
      <c r="AH287" s="734"/>
      <c r="AI287" s="734"/>
      <c r="AJ287" s="734"/>
      <c r="AK287" s="734"/>
      <c r="AL287" s="734"/>
      <c r="AM287" s="734"/>
      <c r="AN287" s="734"/>
      <c r="AO287" s="734"/>
      <c r="AP287" s="734"/>
      <c r="AQ287" s="734"/>
      <c r="AR287" s="734"/>
      <c r="AS287" s="734"/>
    </row>
    <row r="288" spans="2:45">
      <c r="B288" s="770" t="s">
        <v>100</v>
      </c>
      <c r="C288" s="770"/>
      <c r="D288" s="764">
        <v>10149</v>
      </c>
      <c r="E288" s="764">
        <v>10053</v>
      </c>
      <c r="F288" s="764">
        <v>9871</v>
      </c>
      <c r="G288" s="764">
        <v>10431</v>
      </c>
      <c r="H288" s="765">
        <v>10126</v>
      </c>
      <c r="I288" s="792"/>
      <c r="J288" s="764">
        <v>2778</v>
      </c>
      <c r="K288" s="764">
        <v>2807</v>
      </c>
      <c r="L288" s="764">
        <v>2745</v>
      </c>
      <c r="M288" s="764">
        <v>2947</v>
      </c>
      <c r="N288" s="765">
        <v>2819.25</v>
      </c>
      <c r="O288" s="793"/>
      <c r="P288" s="764">
        <v>12927</v>
      </c>
      <c r="Q288" s="764">
        <v>12860</v>
      </c>
      <c r="R288" s="764">
        <v>12616</v>
      </c>
      <c r="S288" s="764">
        <v>13379</v>
      </c>
      <c r="T288" s="765">
        <v>12945.5</v>
      </c>
      <c r="U288" s="734"/>
      <c r="V288" s="734"/>
      <c r="W288" s="734"/>
      <c r="X288" s="734"/>
      <c r="Y288" s="734"/>
      <c r="Z288" s="734"/>
      <c r="AA288" s="734"/>
      <c r="AB288" s="734"/>
      <c r="AC288" s="734"/>
      <c r="AD288" s="734"/>
      <c r="AE288" s="734"/>
      <c r="AF288" s="734"/>
      <c r="AG288" s="734"/>
      <c r="AH288" s="734"/>
      <c r="AI288" s="734"/>
      <c r="AJ288" s="734"/>
      <c r="AK288" s="734"/>
      <c r="AL288" s="734"/>
      <c r="AM288" s="734"/>
      <c r="AN288" s="734"/>
      <c r="AO288" s="734"/>
      <c r="AP288" s="734"/>
      <c r="AQ288" s="734"/>
      <c r="AR288" s="734"/>
      <c r="AS288" s="734"/>
    </row>
    <row r="289" spans="2:45">
      <c r="B289" s="770" t="s">
        <v>101</v>
      </c>
      <c r="C289" s="770"/>
      <c r="D289" s="764">
        <v>4205</v>
      </c>
      <c r="E289" s="764">
        <v>4354</v>
      </c>
      <c r="F289" s="764">
        <v>4426</v>
      </c>
      <c r="G289" s="764">
        <v>4457</v>
      </c>
      <c r="H289" s="765">
        <v>4360.5</v>
      </c>
      <c r="I289" s="792"/>
      <c r="J289" s="764">
        <v>1145</v>
      </c>
      <c r="K289" s="764">
        <v>1210</v>
      </c>
      <c r="L289" s="764">
        <v>1225</v>
      </c>
      <c r="M289" s="764">
        <v>1253</v>
      </c>
      <c r="N289" s="765">
        <v>1208.25</v>
      </c>
      <c r="O289" s="793"/>
      <c r="P289" s="764">
        <v>5350</v>
      </c>
      <c r="Q289" s="764">
        <v>5564</v>
      </c>
      <c r="R289" s="764">
        <v>5650</v>
      </c>
      <c r="S289" s="764">
        <v>5711</v>
      </c>
      <c r="T289" s="765">
        <v>5568.75</v>
      </c>
      <c r="U289" s="740"/>
      <c r="V289" s="740"/>
      <c r="W289" s="740"/>
      <c r="X289" s="740"/>
      <c r="Y289" s="740"/>
      <c r="Z289" s="740"/>
      <c r="AA289" s="740"/>
      <c r="AB289" s="740"/>
      <c r="AC289" s="740"/>
      <c r="AD289" s="740"/>
      <c r="AE289" s="740"/>
      <c r="AF289" s="740"/>
      <c r="AG289" s="740"/>
      <c r="AH289" s="740"/>
      <c r="AI289" s="740"/>
      <c r="AJ289" s="740"/>
      <c r="AK289" s="740"/>
      <c r="AL289" s="740"/>
      <c r="AM289" s="740"/>
      <c r="AN289" s="740"/>
      <c r="AO289" s="740"/>
      <c r="AP289" s="740"/>
      <c r="AQ289" s="740"/>
      <c r="AR289" s="740"/>
      <c r="AS289" s="740"/>
    </row>
    <row r="290" spans="2:45">
      <c r="B290" s="770" t="s">
        <v>102</v>
      </c>
      <c r="C290" s="770"/>
      <c r="D290" s="764">
        <v>5368</v>
      </c>
      <c r="E290" s="764">
        <v>5304</v>
      </c>
      <c r="F290" s="764">
        <v>5377</v>
      </c>
      <c r="G290" s="764">
        <v>5640</v>
      </c>
      <c r="H290" s="765">
        <v>5422.25</v>
      </c>
      <c r="I290" s="792"/>
      <c r="J290" s="764">
        <v>3197</v>
      </c>
      <c r="K290" s="764">
        <v>3092</v>
      </c>
      <c r="L290" s="764">
        <v>3263</v>
      </c>
      <c r="M290" s="764">
        <v>3246</v>
      </c>
      <c r="N290" s="765">
        <v>3199.5</v>
      </c>
      <c r="O290" s="793"/>
      <c r="P290" s="764">
        <v>8566</v>
      </c>
      <c r="Q290" s="764">
        <v>8396</v>
      </c>
      <c r="R290" s="764">
        <v>8640</v>
      </c>
      <c r="S290" s="764">
        <v>8886</v>
      </c>
      <c r="T290" s="765">
        <v>8622</v>
      </c>
      <c r="U290" s="740"/>
      <c r="V290" s="740"/>
      <c r="W290" s="740"/>
      <c r="X290" s="740"/>
      <c r="Y290" s="740"/>
      <c r="Z290" s="740"/>
      <c r="AA290" s="740"/>
      <c r="AB290" s="740"/>
      <c r="AC290" s="740"/>
      <c r="AD290" s="740"/>
      <c r="AE290" s="740"/>
      <c r="AF290" s="740"/>
      <c r="AG290" s="740"/>
      <c r="AH290" s="740"/>
      <c r="AI290" s="740"/>
      <c r="AJ290" s="740"/>
      <c r="AK290" s="740"/>
      <c r="AL290" s="740"/>
      <c r="AM290" s="740"/>
      <c r="AN290" s="740"/>
      <c r="AO290" s="740"/>
      <c r="AP290" s="740"/>
      <c r="AQ290" s="740"/>
      <c r="AR290" s="740"/>
      <c r="AS290" s="740"/>
    </row>
    <row r="291" spans="2:45">
      <c r="B291" s="812" t="s">
        <v>103</v>
      </c>
      <c r="C291" s="812"/>
      <c r="D291" s="764">
        <v>11698</v>
      </c>
      <c r="E291" s="764">
        <v>12214</v>
      </c>
      <c r="F291" s="764">
        <v>12558</v>
      </c>
      <c r="G291" s="764">
        <v>12730</v>
      </c>
      <c r="H291" s="765">
        <v>12300</v>
      </c>
      <c r="I291" s="801"/>
      <c r="J291" s="764">
        <v>0</v>
      </c>
      <c r="K291" s="764">
        <v>0</v>
      </c>
      <c r="L291" s="764">
        <v>0</v>
      </c>
      <c r="M291" s="764">
        <v>0</v>
      </c>
      <c r="N291" s="765">
        <v>0</v>
      </c>
      <c r="O291" s="802"/>
      <c r="P291" s="764">
        <v>11698</v>
      </c>
      <c r="Q291" s="764">
        <v>12214</v>
      </c>
      <c r="R291" s="764">
        <v>12558</v>
      </c>
      <c r="S291" s="764">
        <v>12730</v>
      </c>
      <c r="T291" s="765">
        <v>12300</v>
      </c>
      <c r="U291" s="740"/>
      <c r="V291" s="740"/>
      <c r="W291" s="740"/>
      <c r="X291" s="740"/>
      <c r="Y291" s="740"/>
      <c r="Z291" s="740"/>
      <c r="AA291" s="740"/>
      <c r="AB291" s="740"/>
      <c r="AC291" s="740"/>
      <c r="AD291" s="740"/>
      <c r="AE291" s="740"/>
      <c r="AF291" s="740"/>
      <c r="AG291" s="740"/>
      <c r="AH291" s="740"/>
      <c r="AI291" s="740"/>
      <c r="AJ291" s="740"/>
      <c r="AK291" s="740"/>
      <c r="AL291" s="740"/>
      <c r="AM291" s="740"/>
      <c r="AN291" s="740"/>
      <c r="AO291" s="740"/>
      <c r="AP291" s="740"/>
      <c r="AQ291" s="740"/>
      <c r="AR291" s="740"/>
      <c r="AS291" s="740"/>
    </row>
    <row r="292" spans="2:45">
      <c r="B292" s="767"/>
      <c r="C292" s="768"/>
      <c r="D292" s="780"/>
      <c r="E292" s="780"/>
      <c r="F292" s="780"/>
      <c r="G292" s="780"/>
      <c r="H292" s="794"/>
      <c r="I292" s="795"/>
      <c r="J292" s="780"/>
      <c r="K292" s="780"/>
      <c r="L292" s="780"/>
      <c r="M292" s="780"/>
      <c r="N292" s="758"/>
      <c r="O292" s="796"/>
      <c r="P292" s="780"/>
      <c r="Q292" s="780"/>
      <c r="R292" s="780"/>
      <c r="S292" s="780"/>
      <c r="T292" s="780"/>
      <c r="U292" s="740"/>
      <c r="V292" s="740"/>
      <c r="W292" s="740"/>
      <c r="X292" s="740"/>
      <c r="Y292" s="740"/>
      <c r="Z292" s="740"/>
      <c r="AA292" s="740"/>
      <c r="AB292" s="740"/>
      <c r="AC292" s="740"/>
      <c r="AD292" s="740"/>
      <c r="AE292" s="740"/>
      <c r="AF292" s="740"/>
      <c r="AG292" s="740"/>
      <c r="AH292" s="740"/>
      <c r="AI292" s="740"/>
      <c r="AJ292" s="740"/>
      <c r="AK292" s="740"/>
      <c r="AL292" s="740"/>
      <c r="AM292" s="740"/>
      <c r="AN292" s="740"/>
      <c r="AO292" s="740"/>
      <c r="AP292" s="740"/>
      <c r="AQ292" s="740"/>
      <c r="AR292" s="740"/>
      <c r="AS292" s="740"/>
    </row>
    <row r="293" spans="2:45">
      <c r="B293" s="822">
        <v>2002</v>
      </c>
      <c r="C293" s="781"/>
      <c r="D293" s="781">
        <v>249343</v>
      </c>
      <c r="E293" s="781">
        <v>255406</v>
      </c>
      <c r="F293" s="781">
        <v>258461</v>
      </c>
      <c r="G293" s="781">
        <v>258715</v>
      </c>
      <c r="H293" s="781">
        <v>255481.25</v>
      </c>
      <c r="I293" s="781">
        <v>0</v>
      </c>
      <c r="J293" s="781">
        <v>73431</v>
      </c>
      <c r="K293" s="781">
        <v>72786</v>
      </c>
      <c r="L293" s="781">
        <v>72222</v>
      </c>
      <c r="M293" s="781">
        <v>72811</v>
      </c>
      <c r="N293" s="781">
        <v>72812.5</v>
      </c>
      <c r="O293" s="781">
        <v>0</v>
      </c>
      <c r="P293" s="781">
        <v>322777</v>
      </c>
      <c r="Q293" s="781">
        <v>328194</v>
      </c>
      <c r="R293" s="781">
        <v>330684</v>
      </c>
      <c r="S293" s="781">
        <v>331528</v>
      </c>
      <c r="T293" s="781">
        <v>328295.75</v>
      </c>
      <c r="U293" s="766"/>
      <c r="V293" s="740"/>
      <c r="W293" s="740"/>
      <c r="X293" s="740"/>
      <c r="Y293" s="740"/>
      <c r="Z293" s="740"/>
      <c r="AA293" s="740"/>
      <c r="AB293" s="740"/>
      <c r="AC293" s="740"/>
      <c r="AD293" s="740"/>
      <c r="AE293" s="740"/>
      <c r="AF293" s="740"/>
      <c r="AG293" s="740"/>
      <c r="AH293" s="740"/>
      <c r="AI293" s="740"/>
      <c r="AJ293" s="740"/>
      <c r="AK293" s="740"/>
      <c r="AL293" s="740"/>
      <c r="AM293" s="740"/>
      <c r="AN293" s="740"/>
      <c r="AO293" s="740"/>
      <c r="AP293" s="740"/>
      <c r="AQ293" s="740"/>
      <c r="AR293" s="740"/>
      <c r="AS293" s="740"/>
    </row>
    <row r="294" spans="2:45">
      <c r="B294" s="763" t="s">
        <v>3</v>
      </c>
      <c r="C294" s="763"/>
      <c r="D294" s="764">
        <v>6824</v>
      </c>
      <c r="E294" s="764">
        <v>8210</v>
      </c>
      <c r="F294" s="764">
        <v>7495</v>
      </c>
      <c r="G294" s="764">
        <v>7392</v>
      </c>
      <c r="H294" s="765">
        <v>7480.25</v>
      </c>
      <c r="I294" s="792"/>
      <c r="J294" s="764">
        <v>15348</v>
      </c>
      <c r="K294" s="764">
        <v>12634</v>
      </c>
      <c r="L294" s="764">
        <v>11784</v>
      </c>
      <c r="M294" s="764">
        <v>10782</v>
      </c>
      <c r="N294" s="765">
        <v>12637</v>
      </c>
      <c r="O294" s="793"/>
      <c r="P294" s="764">
        <v>22172</v>
      </c>
      <c r="Q294" s="764">
        <v>20843</v>
      </c>
      <c r="R294" s="764">
        <v>19278</v>
      </c>
      <c r="S294" s="764">
        <v>18174</v>
      </c>
      <c r="T294" s="765">
        <v>20116.75</v>
      </c>
      <c r="U294" s="749"/>
      <c r="V294" s="766"/>
      <c r="W294" s="766"/>
      <c r="X294" s="766"/>
      <c r="Y294" s="766"/>
      <c r="Z294" s="766"/>
      <c r="AA294" s="766"/>
      <c r="AB294" s="766"/>
      <c r="AC294" s="766"/>
      <c r="AD294" s="766"/>
      <c r="AE294" s="766"/>
      <c r="AF294" s="766"/>
      <c r="AG294" s="766"/>
      <c r="AH294" s="766"/>
      <c r="AI294" s="766"/>
      <c r="AJ294" s="766"/>
      <c r="AK294" s="766"/>
      <c r="AL294" s="766"/>
      <c r="AM294" s="766"/>
      <c r="AN294" s="766"/>
      <c r="AO294" s="766"/>
      <c r="AP294" s="766"/>
      <c r="AQ294" s="766"/>
      <c r="AR294" s="766"/>
      <c r="AS294" s="766"/>
    </row>
    <row r="295" spans="2:45">
      <c r="B295" s="770" t="s">
        <v>4</v>
      </c>
      <c r="C295" s="770"/>
      <c r="D295" s="764">
        <v>594</v>
      </c>
      <c r="E295" s="764">
        <v>413</v>
      </c>
      <c r="F295" s="764">
        <v>490</v>
      </c>
      <c r="G295" s="764">
        <v>514</v>
      </c>
      <c r="H295" s="765">
        <v>502.75</v>
      </c>
      <c r="I295" s="792"/>
      <c r="J295" s="764">
        <v>98</v>
      </c>
      <c r="K295" s="764">
        <v>69</v>
      </c>
      <c r="L295" s="764">
        <v>82</v>
      </c>
      <c r="M295" s="764">
        <v>87</v>
      </c>
      <c r="N295" s="765">
        <v>84</v>
      </c>
      <c r="O295" s="793"/>
      <c r="P295" s="764">
        <v>692</v>
      </c>
      <c r="Q295" s="764">
        <v>482</v>
      </c>
      <c r="R295" s="764">
        <v>572</v>
      </c>
      <c r="S295" s="764">
        <v>601</v>
      </c>
      <c r="T295" s="765">
        <v>586.75</v>
      </c>
      <c r="U295" s="740"/>
      <c r="V295" s="740"/>
      <c r="W295" s="740"/>
      <c r="X295" s="740"/>
      <c r="Y295" s="740"/>
      <c r="Z295" s="740"/>
      <c r="AA295" s="740"/>
      <c r="AB295" s="740"/>
      <c r="AC295" s="740"/>
      <c r="AD295" s="740"/>
      <c r="AE295" s="740"/>
      <c r="AF295" s="740"/>
      <c r="AG295" s="740"/>
      <c r="AH295" s="740"/>
      <c r="AI295" s="740"/>
      <c r="AJ295" s="740"/>
      <c r="AK295" s="740"/>
      <c r="AL295" s="740"/>
      <c r="AM295" s="740"/>
      <c r="AN295" s="740"/>
      <c r="AO295" s="740"/>
      <c r="AP295" s="740"/>
      <c r="AQ295" s="740"/>
      <c r="AR295" s="740"/>
      <c r="AS295" s="740"/>
    </row>
    <row r="296" spans="2:45">
      <c r="B296" s="770" t="s">
        <v>5</v>
      </c>
      <c r="C296" s="770"/>
      <c r="D296" s="764">
        <v>27912</v>
      </c>
      <c r="E296" s="764">
        <v>26573</v>
      </c>
      <c r="F296" s="764">
        <v>26155</v>
      </c>
      <c r="G296" s="764">
        <v>27160</v>
      </c>
      <c r="H296" s="765">
        <v>26950</v>
      </c>
      <c r="I296" s="792"/>
      <c r="J296" s="764">
        <v>6699</v>
      </c>
      <c r="K296" s="764">
        <v>6743</v>
      </c>
      <c r="L296" s="764">
        <v>6616</v>
      </c>
      <c r="M296" s="764">
        <v>6990</v>
      </c>
      <c r="N296" s="765">
        <v>6762</v>
      </c>
      <c r="O296" s="793"/>
      <c r="P296" s="764">
        <v>34611</v>
      </c>
      <c r="Q296" s="764">
        <v>33317</v>
      </c>
      <c r="R296" s="764">
        <v>32771</v>
      </c>
      <c r="S296" s="764">
        <v>34150</v>
      </c>
      <c r="T296" s="765">
        <v>33712.25</v>
      </c>
      <c r="U296" s="740"/>
      <c r="V296" s="740"/>
      <c r="W296" s="740"/>
      <c r="X296" s="740"/>
      <c r="Y296" s="740"/>
      <c r="Z296" s="740"/>
      <c r="AA296" s="740"/>
      <c r="AB296" s="740"/>
      <c r="AC296" s="740"/>
      <c r="AD296" s="740"/>
      <c r="AE296" s="740"/>
      <c r="AF296" s="740"/>
      <c r="AG296" s="740"/>
      <c r="AH296" s="740"/>
      <c r="AI296" s="740"/>
      <c r="AJ296" s="740"/>
      <c r="AK296" s="740"/>
      <c r="AL296" s="740"/>
      <c r="AM296" s="740"/>
      <c r="AN296" s="740"/>
      <c r="AO296" s="740"/>
      <c r="AP296" s="740"/>
      <c r="AQ296" s="740"/>
      <c r="AR296" s="740"/>
      <c r="AS296" s="740"/>
    </row>
    <row r="297" spans="2:45">
      <c r="B297" s="770" t="s">
        <v>7</v>
      </c>
      <c r="C297" s="770"/>
      <c r="D297" s="764">
        <v>1100</v>
      </c>
      <c r="E297" s="764">
        <v>1100</v>
      </c>
      <c r="F297" s="764">
        <v>1100</v>
      </c>
      <c r="G297" s="764">
        <v>1100</v>
      </c>
      <c r="H297" s="765">
        <v>1100</v>
      </c>
      <c r="I297" s="792"/>
      <c r="J297" s="764">
        <v>0</v>
      </c>
      <c r="K297" s="764">
        <v>0</v>
      </c>
      <c r="L297" s="764">
        <v>0</v>
      </c>
      <c r="M297" s="764">
        <v>0</v>
      </c>
      <c r="N297" s="765">
        <v>0</v>
      </c>
      <c r="O297" s="793"/>
      <c r="P297" s="764">
        <v>1100</v>
      </c>
      <c r="Q297" s="764">
        <v>1100</v>
      </c>
      <c r="R297" s="764">
        <v>1100</v>
      </c>
      <c r="S297" s="764">
        <v>1100</v>
      </c>
      <c r="T297" s="765">
        <v>1100</v>
      </c>
      <c r="U297" s="740"/>
      <c r="V297" s="740"/>
      <c r="W297" s="740"/>
      <c r="X297" s="740"/>
      <c r="Y297" s="740"/>
      <c r="Z297" s="740"/>
      <c r="AA297" s="740"/>
      <c r="AB297" s="740"/>
      <c r="AC297" s="740"/>
      <c r="AD297" s="740"/>
      <c r="AE297" s="740"/>
      <c r="AF297" s="740"/>
      <c r="AG297" s="740"/>
      <c r="AH297" s="740"/>
      <c r="AI297" s="740"/>
      <c r="AJ297" s="740"/>
      <c r="AK297" s="740"/>
      <c r="AL297" s="740"/>
      <c r="AM297" s="740"/>
      <c r="AN297" s="740"/>
      <c r="AO297" s="740"/>
      <c r="AP297" s="740"/>
      <c r="AQ297" s="740"/>
      <c r="AR297" s="740"/>
      <c r="AS297" s="740"/>
    </row>
    <row r="298" spans="2:45">
      <c r="B298" s="770" t="s">
        <v>9</v>
      </c>
      <c r="C298" s="770"/>
      <c r="D298" s="764">
        <v>1685</v>
      </c>
      <c r="E298" s="764">
        <v>1644</v>
      </c>
      <c r="F298" s="764">
        <v>1631</v>
      </c>
      <c r="G298" s="764">
        <v>1690</v>
      </c>
      <c r="H298" s="765">
        <v>1662.5</v>
      </c>
      <c r="I298" s="792"/>
      <c r="J298" s="764">
        <v>108</v>
      </c>
      <c r="K298" s="764">
        <v>106</v>
      </c>
      <c r="L298" s="764">
        <v>105</v>
      </c>
      <c r="M298" s="764">
        <v>111</v>
      </c>
      <c r="N298" s="765">
        <v>107.5</v>
      </c>
      <c r="O298" s="793"/>
      <c r="P298" s="764">
        <v>1793</v>
      </c>
      <c r="Q298" s="764">
        <v>1750</v>
      </c>
      <c r="R298" s="764">
        <v>1736</v>
      </c>
      <c r="S298" s="764">
        <v>1802</v>
      </c>
      <c r="T298" s="765">
        <v>1770.25</v>
      </c>
      <c r="U298" s="740"/>
      <c r="V298" s="740"/>
      <c r="W298" s="740"/>
      <c r="X298" s="740"/>
      <c r="Y298" s="740"/>
      <c r="Z298" s="740"/>
      <c r="AA298" s="740"/>
      <c r="AB298" s="740"/>
      <c r="AC298" s="740"/>
      <c r="AD298" s="740"/>
      <c r="AE298" s="740"/>
      <c r="AF298" s="740"/>
      <c r="AG298" s="740"/>
      <c r="AH298" s="740"/>
      <c r="AI298" s="740"/>
      <c r="AJ298" s="740"/>
      <c r="AK298" s="740"/>
      <c r="AL298" s="740"/>
      <c r="AM298" s="740"/>
      <c r="AN298" s="740"/>
      <c r="AO298" s="740"/>
      <c r="AP298" s="740"/>
      <c r="AQ298" s="740"/>
      <c r="AR298" s="740"/>
      <c r="AS298" s="740"/>
    </row>
    <row r="299" spans="2:45">
      <c r="B299" s="770" t="s">
        <v>10</v>
      </c>
      <c r="C299" s="770"/>
      <c r="D299" s="764">
        <v>22477</v>
      </c>
      <c r="E299" s="764">
        <v>22167</v>
      </c>
      <c r="F299" s="764">
        <v>22221</v>
      </c>
      <c r="G299" s="764">
        <v>23263</v>
      </c>
      <c r="H299" s="765">
        <v>22532</v>
      </c>
      <c r="I299" s="792"/>
      <c r="J299" s="764">
        <v>7312</v>
      </c>
      <c r="K299" s="764">
        <v>7340</v>
      </c>
      <c r="L299" s="764">
        <v>7336</v>
      </c>
      <c r="M299" s="764">
        <v>7815</v>
      </c>
      <c r="N299" s="765">
        <v>7450.75</v>
      </c>
      <c r="O299" s="793"/>
      <c r="P299" s="764">
        <v>29789</v>
      </c>
      <c r="Q299" s="764">
        <v>29508</v>
      </c>
      <c r="R299" s="764">
        <v>29557</v>
      </c>
      <c r="S299" s="764">
        <v>31078</v>
      </c>
      <c r="T299" s="765">
        <v>29983</v>
      </c>
      <c r="U299" s="740"/>
      <c r="V299" s="740"/>
      <c r="W299" s="740"/>
      <c r="X299" s="740"/>
      <c r="Y299" s="740"/>
      <c r="Z299" s="740"/>
      <c r="AA299" s="740"/>
      <c r="AB299" s="740"/>
      <c r="AC299" s="740"/>
      <c r="AD299" s="740"/>
      <c r="AE299" s="740"/>
      <c r="AF299" s="740"/>
      <c r="AG299" s="740"/>
      <c r="AH299" s="740"/>
      <c r="AI299" s="740"/>
      <c r="AJ299" s="740"/>
      <c r="AK299" s="740"/>
      <c r="AL299" s="740"/>
      <c r="AM299" s="740"/>
      <c r="AN299" s="740"/>
      <c r="AO299" s="740"/>
      <c r="AP299" s="740"/>
      <c r="AQ299" s="740"/>
      <c r="AR299" s="740"/>
      <c r="AS299" s="740"/>
    </row>
    <row r="300" spans="2:45">
      <c r="B300" s="770" t="s">
        <v>12</v>
      </c>
      <c r="C300" s="770"/>
      <c r="D300" s="764">
        <v>38591</v>
      </c>
      <c r="E300" s="764">
        <v>38424</v>
      </c>
      <c r="F300" s="764">
        <v>38227</v>
      </c>
      <c r="G300" s="764">
        <v>39343</v>
      </c>
      <c r="H300" s="765">
        <v>38646.25</v>
      </c>
      <c r="I300" s="792"/>
      <c r="J300" s="764">
        <v>18859</v>
      </c>
      <c r="K300" s="764">
        <v>19186</v>
      </c>
      <c r="L300" s="764">
        <v>19105</v>
      </c>
      <c r="M300" s="764">
        <v>19945</v>
      </c>
      <c r="N300" s="765">
        <v>19273.75</v>
      </c>
      <c r="O300" s="793"/>
      <c r="P300" s="764">
        <v>57450</v>
      </c>
      <c r="Q300" s="764">
        <v>57610</v>
      </c>
      <c r="R300" s="764">
        <v>57332</v>
      </c>
      <c r="S300" s="764">
        <v>59289</v>
      </c>
      <c r="T300" s="765">
        <v>57920.25</v>
      </c>
      <c r="U300" s="740"/>
      <c r="V300" s="740"/>
      <c r="W300" s="740"/>
      <c r="X300" s="740"/>
      <c r="Y300" s="740"/>
      <c r="Z300" s="740"/>
      <c r="AA300" s="740"/>
      <c r="AB300" s="740"/>
      <c r="AC300" s="740"/>
      <c r="AD300" s="740"/>
      <c r="AE300" s="740"/>
      <c r="AF300" s="740"/>
      <c r="AG300" s="740"/>
      <c r="AH300" s="740"/>
      <c r="AI300" s="740"/>
      <c r="AJ300" s="740"/>
      <c r="AK300" s="740"/>
      <c r="AL300" s="740"/>
      <c r="AM300" s="740"/>
      <c r="AN300" s="740"/>
      <c r="AO300" s="740"/>
      <c r="AP300" s="740"/>
      <c r="AQ300" s="740"/>
      <c r="AR300" s="740"/>
      <c r="AS300" s="740"/>
    </row>
    <row r="301" spans="2:45">
      <c r="B301" s="770" t="s">
        <v>13</v>
      </c>
      <c r="C301" s="770"/>
      <c r="D301" s="764">
        <v>13044</v>
      </c>
      <c r="E301" s="764">
        <v>14004</v>
      </c>
      <c r="F301" s="764">
        <v>15064</v>
      </c>
      <c r="G301" s="764">
        <v>13324</v>
      </c>
      <c r="H301" s="765">
        <v>13859</v>
      </c>
      <c r="I301" s="792"/>
      <c r="J301" s="764">
        <v>3193</v>
      </c>
      <c r="K301" s="764">
        <v>3179</v>
      </c>
      <c r="L301" s="764">
        <v>3144</v>
      </c>
      <c r="M301" s="764">
        <v>3307</v>
      </c>
      <c r="N301" s="765">
        <v>3205.75</v>
      </c>
      <c r="O301" s="793"/>
      <c r="P301" s="764">
        <v>16237</v>
      </c>
      <c r="Q301" s="764">
        <v>17183</v>
      </c>
      <c r="R301" s="764">
        <v>18208</v>
      </c>
      <c r="S301" s="764">
        <v>16631</v>
      </c>
      <c r="T301" s="765">
        <v>17064.75</v>
      </c>
      <c r="U301" s="740"/>
      <c r="V301" s="740"/>
      <c r="W301" s="740"/>
      <c r="X301" s="740"/>
      <c r="Y301" s="740"/>
      <c r="Z301" s="740"/>
      <c r="AA301" s="740"/>
      <c r="AB301" s="740"/>
      <c r="AC301" s="740"/>
      <c r="AD301" s="740"/>
      <c r="AE301" s="740"/>
      <c r="AF301" s="740"/>
      <c r="AG301" s="740"/>
      <c r="AH301" s="740"/>
      <c r="AI301" s="740"/>
      <c r="AJ301" s="740"/>
      <c r="AK301" s="740"/>
      <c r="AL301" s="740"/>
      <c r="AM301" s="740"/>
      <c r="AN301" s="740"/>
      <c r="AO301" s="740"/>
      <c r="AP301" s="740"/>
      <c r="AQ301" s="740"/>
      <c r="AR301" s="740"/>
      <c r="AS301" s="740"/>
    </row>
    <row r="302" spans="2:45">
      <c r="B302" s="770" t="s">
        <v>14</v>
      </c>
      <c r="C302" s="770"/>
      <c r="D302" s="764">
        <v>23459</v>
      </c>
      <c r="E302" s="764">
        <v>29188</v>
      </c>
      <c r="F302" s="764">
        <v>31588</v>
      </c>
      <c r="G302" s="764">
        <v>27011</v>
      </c>
      <c r="H302" s="765">
        <v>27811.5</v>
      </c>
      <c r="I302" s="792"/>
      <c r="J302" s="764">
        <v>6353</v>
      </c>
      <c r="K302" s="764">
        <v>8083</v>
      </c>
      <c r="L302" s="764">
        <v>8712</v>
      </c>
      <c r="M302" s="764">
        <v>7569</v>
      </c>
      <c r="N302" s="765">
        <v>7679.25</v>
      </c>
      <c r="O302" s="793"/>
      <c r="P302" s="764">
        <v>29812</v>
      </c>
      <c r="Q302" s="764">
        <v>37271</v>
      </c>
      <c r="R302" s="764">
        <v>40300</v>
      </c>
      <c r="S302" s="764">
        <v>34580</v>
      </c>
      <c r="T302" s="765">
        <v>35490.75</v>
      </c>
      <c r="U302" s="740"/>
      <c r="V302" s="740"/>
      <c r="W302" s="740"/>
      <c r="X302" s="740"/>
      <c r="Y302" s="740"/>
      <c r="Z302" s="740"/>
      <c r="AA302" s="740"/>
      <c r="AB302" s="740"/>
      <c r="AC302" s="740"/>
      <c r="AD302" s="740"/>
      <c r="AE302" s="740"/>
      <c r="AF302" s="740"/>
      <c r="AG302" s="740"/>
      <c r="AH302" s="740"/>
      <c r="AI302" s="740"/>
      <c r="AJ302" s="740"/>
      <c r="AK302" s="740"/>
      <c r="AL302" s="740"/>
      <c r="AM302" s="740"/>
      <c r="AN302" s="740"/>
      <c r="AO302" s="740"/>
      <c r="AP302" s="740"/>
      <c r="AQ302" s="740"/>
      <c r="AR302" s="740"/>
      <c r="AS302" s="740"/>
    </row>
    <row r="303" spans="2:45">
      <c r="B303" s="770" t="s">
        <v>15</v>
      </c>
      <c r="C303" s="770"/>
      <c r="D303" s="764">
        <v>6380</v>
      </c>
      <c r="E303" s="764">
        <v>6408</v>
      </c>
      <c r="F303" s="764">
        <v>6295</v>
      </c>
      <c r="G303" s="764">
        <v>6572</v>
      </c>
      <c r="H303" s="765">
        <v>6413.75</v>
      </c>
      <c r="I303" s="792"/>
      <c r="J303" s="764">
        <v>933</v>
      </c>
      <c r="K303" s="764">
        <v>967</v>
      </c>
      <c r="L303" s="764">
        <v>957</v>
      </c>
      <c r="M303" s="764">
        <v>1024</v>
      </c>
      <c r="N303" s="765">
        <v>970.25</v>
      </c>
      <c r="O303" s="793"/>
      <c r="P303" s="764">
        <v>7313</v>
      </c>
      <c r="Q303" s="764">
        <v>7374</v>
      </c>
      <c r="R303" s="764">
        <v>7252</v>
      </c>
      <c r="S303" s="764">
        <v>7596</v>
      </c>
      <c r="T303" s="765">
        <v>7383.75</v>
      </c>
      <c r="U303" s="740"/>
      <c r="V303" s="740"/>
      <c r="W303" s="740"/>
      <c r="X303" s="740"/>
      <c r="Y303" s="740"/>
      <c r="Z303" s="740"/>
      <c r="AA303" s="740"/>
      <c r="AB303" s="740"/>
      <c r="AC303" s="740"/>
      <c r="AD303" s="740"/>
      <c r="AE303" s="740"/>
      <c r="AF303" s="740"/>
      <c r="AG303" s="740"/>
      <c r="AH303" s="740"/>
      <c r="AI303" s="740"/>
      <c r="AJ303" s="740"/>
      <c r="AK303" s="740"/>
      <c r="AL303" s="740"/>
      <c r="AM303" s="740"/>
      <c r="AN303" s="740"/>
      <c r="AO303" s="740"/>
      <c r="AP303" s="740"/>
      <c r="AQ303" s="740"/>
      <c r="AR303" s="740"/>
      <c r="AS303" s="740"/>
    </row>
    <row r="304" spans="2:45">
      <c r="B304" s="770" t="s">
        <v>16</v>
      </c>
      <c r="C304" s="770"/>
      <c r="D304" s="764">
        <v>14410</v>
      </c>
      <c r="E304" s="764">
        <v>14183</v>
      </c>
      <c r="F304" s="764">
        <v>14082</v>
      </c>
      <c r="G304" s="764">
        <v>14714</v>
      </c>
      <c r="H304" s="765">
        <v>14347.25</v>
      </c>
      <c r="I304" s="792"/>
      <c r="J304" s="764">
        <v>1505</v>
      </c>
      <c r="K304" s="764">
        <v>1537</v>
      </c>
      <c r="L304" s="764">
        <v>1463</v>
      </c>
      <c r="M304" s="764">
        <v>1502</v>
      </c>
      <c r="N304" s="765">
        <v>1501.75</v>
      </c>
      <c r="O304" s="793"/>
      <c r="P304" s="764">
        <v>15916</v>
      </c>
      <c r="Q304" s="764">
        <v>15721</v>
      </c>
      <c r="R304" s="764">
        <v>15545</v>
      </c>
      <c r="S304" s="764">
        <v>16216</v>
      </c>
      <c r="T304" s="765">
        <v>15849.5</v>
      </c>
      <c r="U304" s="740"/>
      <c r="V304" s="740"/>
      <c r="W304" s="740"/>
      <c r="X304" s="740"/>
      <c r="Y304" s="740"/>
      <c r="Z304" s="740"/>
      <c r="AA304" s="740"/>
      <c r="AB304" s="740"/>
      <c r="AC304" s="740"/>
      <c r="AD304" s="740"/>
      <c r="AE304" s="740"/>
      <c r="AF304" s="740"/>
      <c r="AG304" s="740"/>
      <c r="AH304" s="740"/>
      <c r="AI304" s="740"/>
      <c r="AJ304" s="740"/>
      <c r="AK304" s="740"/>
      <c r="AL304" s="740"/>
      <c r="AM304" s="740"/>
      <c r="AN304" s="740"/>
      <c r="AO304" s="740"/>
      <c r="AP304" s="740"/>
      <c r="AQ304" s="740"/>
      <c r="AR304" s="740"/>
      <c r="AS304" s="740"/>
    </row>
    <row r="305" spans="2:45">
      <c r="B305" s="770" t="s">
        <v>17</v>
      </c>
      <c r="C305" s="770"/>
      <c r="D305" s="764">
        <v>703</v>
      </c>
      <c r="E305" s="764">
        <v>658</v>
      </c>
      <c r="F305" s="764">
        <v>674</v>
      </c>
      <c r="G305" s="764">
        <v>732</v>
      </c>
      <c r="H305" s="765">
        <v>691.75</v>
      </c>
      <c r="I305" s="792"/>
      <c r="J305" s="764">
        <v>505</v>
      </c>
      <c r="K305" s="764">
        <v>482</v>
      </c>
      <c r="L305" s="764">
        <v>492</v>
      </c>
      <c r="M305" s="764">
        <v>543</v>
      </c>
      <c r="N305" s="765">
        <v>505.5</v>
      </c>
      <c r="O305" s="793"/>
      <c r="P305" s="764">
        <v>1209</v>
      </c>
      <c r="Q305" s="764">
        <v>1140</v>
      </c>
      <c r="R305" s="764">
        <v>1167</v>
      </c>
      <c r="S305" s="764">
        <v>1274</v>
      </c>
      <c r="T305" s="765">
        <v>1197.5</v>
      </c>
      <c r="U305" s="740"/>
      <c r="V305" s="740"/>
      <c r="W305" s="740"/>
      <c r="X305" s="740"/>
      <c r="Y305" s="740"/>
      <c r="Z305" s="740"/>
      <c r="AA305" s="740"/>
      <c r="AB305" s="740"/>
      <c r="AC305" s="740"/>
      <c r="AD305" s="740"/>
      <c r="AE305" s="740"/>
      <c r="AF305" s="740"/>
      <c r="AG305" s="740"/>
      <c r="AH305" s="740"/>
      <c r="AI305" s="740"/>
      <c r="AJ305" s="740"/>
      <c r="AK305" s="740"/>
      <c r="AL305" s="740"/>
      <c r="AM305" s="740"/>
      <c r="AN305" s="740"/>
      <c r="AO305" s="740"/>
      <c r="AP305" s="740"/>
      <c r="AQ305" s="740"/>
      <c r="AR305" s="740"/>
      <c r="AS305" s="740"/>
    </row>
    <row r="306" spans="2:45">
      <c r="B306" s="770" t="s">
        <v>18</v>
      </c>
      <c r="C306" s="770"/>
      <c r="D306" s="764">
        <v>8432</v>
      </c>
      <c r="E306" s="764">
        <v>8174</v>
      </c>
      <c r="F306" s="764">
        <v>8213</v>
      </c>
      <c r="G306" s="764">
        <v>8604</v>
      </c>
      <c r="H306" s="765">
        <v>8355.75</v>
      </c>
      <c r="I306" s="792"/>
      <c r="J306" s="764">
        <v>3192</v>
      </c>
      <c r="K306" s="764">
        <v>3153</v>
      </c>
      <c r="L306" s="764">
        <v>3157</v>
      </c>
      <c r="M306" s="764">
        <v>3364</v>
      </c>
      <c r="N306" s="765">
        <v>3216.5</v>
      </c>
      <c r="O306" s="793"/>
      <c r="P306" s="764">
        <v>11624</v>
      </c>
      <c r="Q306" s="764">
        <v>11327</v>
      </c>
      <c r="R306" s="764">
        <v>11370</v>
      </c>
      <c r="S306" s="764">
        <v>11968</v>
      </c>
      <c r="T306" s="765">
        <v>11572.25</v>
      </c>
      <c r="U306" s="740"/>
      <c r="V306" s="740"/>
      <c r="W306" s="740"/>
      <c r="X306" s="740"/>
      <c r="Y306" s="740"/>
      <c r="Z306" s="740"/>
      <c r="AA306" s="740"/>
      <c r="AB306" s="740"/>
      <c r="AC306" s="740"/>
      <c r="AD306" s="740"/>
      <c r="AE306" s="740"/>
      <c r="AF306" s="740"/>
      <c r="AG306" s="740"/>
      <c r="AH306" s="740"/>
      <c r="AI306" s="740"/>
      <c r="AJ306" s="740"/>
      <c r="AK306" s="740"/>
      <c r="AL306" s="740"/>
      <c r="AM306" s="740"/>
      <c r="AN306" s="740"/>
      <c r="AO306" s="740"/>
      <c r="AP306" s="740"/>
      <c r="AQ306" s="740"/>
      <c r="AR306" s="740"/>
      <c r="AS306" s="740"/>
    </row>
    <row r="307" spans="2:45">
      <c r="B307" s="770" t="s">
        <v>20</v>
      </c>
      <c r="C307" s="770"/>
      <c r="D307" s="764">
        <v>4701</v>
      </c>
      <c r="E307" s="764">
        <v>4737</v>
      </c>
      <c r="F307" s="764">
        <v>4782</v>
      </c>
      <c r="G307" s="764">
        <v>4728</v>
      </c>
      <c r="H307" s="765">
        <v>4737</v>
      </c>
      <c r="I307" s="792"/>
      <c r="J307" s="764">
        <v>814</v>
      </c>
      <c r="K307" s="764">
        <v>821</v>
      </c>
      <c r="L307" s="764">
        <v>823</v>
      </c>
      <c r="M307" s="764">
        <v>850</v>
      </c>
      <c r="N307" s="765">
        <v>827</v>
      </c>
      <c r="O307" s="793"/>
      <c r="P307" s="764">
        <v>5516</v>
      </c>
      <c r="Q307" s="764">
        <v>5558</v>
      </c>
      <c r="R307" s="764">
        <v>5605</v>
      </c>
      <c r="S307" s="764">
        <v>5578</v>
      </c>
      <c r="T307" s="765">
        <v>5564.25</v>
      </c>
      <c r="U307" s="740"/>
      <c r="V307" s="740"/>
      <c r="W307" s="740"/>
      <c r="X307" s="740"/>
      <c r="Y307" s="740"/>
      <c r="Z307" s="740"/>
      <c r="AA307" s="740"/>
      <c r="AB307" s="740"/>
      <c r="AC307" s="740"/>
      <c r="AD307" s="740"/>
      <c r="AE307" s="740"/>
      <c r="AF307" s="740"/>
      <c r="AG307" s="740"/>
      <c r="AH307" s="740"/>
      <c r="AI307" s="740"/>
      <c r="AJ307" s="740"/>
      <c r="AK307" s="740"/>
      <c r="AL307" s="740"/>
      <c r="AM307" s="740"/>
      <c r="AN307" s="740"/>
      <c r="AO307" s="740"/>
      <c r="AP307" s="740"/>
      <c r="AQ307" s="740"/>
      <c r="AR307" s="740"/>
      <c r="AS307" s="740"/>
    </row>
    <row r="308" spans="2:45">
      <c r="B308" s="770" t="s">
        <v>21</v>
      </c>
      <c r="C308" s="770"/>
      <c r="D308" s="764">
        <v>32299</v>
      </c>
      <c r="E308" s="764">
        <v>32868</v>
      </c>
      <c r="F308" s="764">
        <v>35056</v>
      </c>
      <c r="G308" s="764">
        <v>33751</v>
      </c>
      <c r="H308" s="765">
        <v>33493.5</v>
      </c>
      <c r="I308" s="792"/>
      <c r="J308" s="764">
        <v>6</v>
      </c>
      <c r="K308" s="764">
        <v>6</v>
      </c>
      <c r="L308" s="764">
        <v>6</v>
      </c>
      <c r="M308" s="764">
        <v>6</v>
      </c>
      <c r="N308" s="765">
        <v>6</v>
      </c>
      <c r="O308" s="793"/>
      <c r="P308" s="764">
        <v>32305</v>
      </c>
      <c r="Q308" s="764">
        <v>32874</v>
      </c>
      <c r="R308" s="764">
        <v>35062</v>
      </c>
      <c r="S308" s="764">
        <v>33758</v>
      </c>
      <c r="T308" s="765">
        <v>33499.75</v>
      </c>
      <c r="U308" s="740"/>
      <c r="V308" s="740"/>
      <c r="W308" s="740"/>
      <c r="X308" s="740"/>
      <c r="Y308" s="740"/>
      <c r="Z308" s="740"/>
      <c r="AA308" s="740"/>
      <c r="AB308" s="740"/>
      <c r="AC308" s="740"/>
      <c r="AD308" s="740"/>
      <c r="AE308" s="740"/>
      <c r="AF308" s="740"/>
      <c r="AG308" s="740"/>
      <c r="AH308" s="740"/>
      <c r="AI308" s="740"/>
      <c r="AJ308" s="740"/>
      <c r="AK308" s="740"/>
      <c r="AL308" s="740"/>
      <c r="AM308" s="740"/>
      <c r="AN308" s="740"/>
      <c r="AO308" s="740"/>
      <c r="AP308" s="740"/>
      <c r="AQ308" s="740"/>
      <c r="AR308" s="740"/>
      <c r="AS308" s="740"/>
    </row>
    <row r="309" spans="2:45">
      <c r="B309" s="770" t="s">
        <v>22</v>
      </c>
      <c r="C309" s="770"/>
      <c r="D309" s="764">
        <v>17465</v>
      </c>
      <c r="E309" s="764">
        <v>16953</v>
      </c>
      <c r="F309" s="764">
        <v>15424</v>
      </c>
      <c r="G309" s="764">
        <v>17874</v>
      </c>
      <c r="H309" s="765">
        <v>16929</v>
      </c>
      <c r="I309" s="792"/>
      <c r="J309" s="764">
        <v>1757</v>
      </c>
      <c r="K309" s="764">
        <v>1742</v>
      </c>
      <c r="L309" s="764">
        <v>1583</v>
      </c>
      <c r="M309" s="764">
        <v>1858</v>
      </c>
      <c r="N309" s="765">
        <v>1735</v>
      </c>
      <c r="O309" s="793"/>
      <c r="P309" s="764">
        <v>19222</v>
      </c>
      <c r="Q309" s="764">
        <v>18695</v>
      </c>
      <c r="R309" s="764">
        <v>17007</v>
      </c>
      <c r="S309" s="764">
        <v>19732</v>
      </c>
      <c r="T309" s="765">
        <v>18664</v>
      </c>
      <c r="U309" s="740"/>
      <c r="V309" s="740"/>
      <c r="W309" s="740"/>
      <c r="X309" s="740"/>
      <c r="Y309" s="740"/>
      <c r="Z309" s="740"/>
      <c r="AA309" s="740"/>
      <c r="AB309" s="740"/>
      <c r="AC309" s="740"/>
      <c r="AD309" s="740"/>
      <c r="AE309" s="740"/>
      <c r="AF309" s="740"/>
      <c r="AG309" s="740"/>
      <c r="AH309" s="740"/>
      <c r="AI309" s="740"/>
      <c r="AJ309" s="740"/>
      <c r="AK309" s="740"/>
      <c r="AL309" s="740"/>
      <c r="AM309" s="740"/>
      <c r="AN309" s="740"/>
      <c r="AO309" s="740"/>
      <c r="AP309" s="740"/>
      <c r="AQ309" s="740"/>
      <c r="AR309" s="740"/>
      <c r="AS309" s="740"/>
    </row>
    <row r="310" spans="2:45">
      <c r="B310" s="770" t="s">
        <v>100</v>
      </c>
      <c r="C310" s="770"/>
      <c r="D310" s="764">
        <v>9804</v>
      </c>
      <c r="E310" s="764">
        <v>9711</v>
      </c>
      <c r="F310" s="764">
        <v>9536</v>
      </c>
      <c r="G310" s="764">
        <v>10077</v>
      </c>
      <c r="H310" s="765">
        <v>9782</v>
      </c>
      <c r="I310" s="792"/>
      <c r="J310" s="764">
        <v>2610</v>
      </c>
      <c r="K310" s="764">
        <v>2638</v>
      </c>
      <c r="L310" s="764">
        <v>2579</v>
      </c>
      <c r="M310" s="764">
        <v>2769</v>
      </c>
      <c r="N310" s="765">
        <v>2649</v>
      </c>
      <c r="O310" s="793"/>
      <c r="P310" s="764">
        <v>12414</v>
      </c>
      <c r="Q310" s="764">
        <v>12349</v>
      </c>
      <c r="R310" s="764">
        <v>12115</v>
      </c>
      <c r="S310" s="764">
        <v>12846</v>
      </c>
      <c r="T310" s="765">
        <v>12431</v>
      </c>
      <c r="U310" s="740"/>
      <c r="V310" s="740"/>
      <c r="W310" s="740"/>
      <c r="X310" s="740"/>
      <c r="Y310" s="740"/>
      <c r="Z310" s="740"/>
      <c r="AA310" s="740"/>
      <c r="AB310" s="740"/>
      <c r="AC310" s="740"/>
      <c r="AD310" s="740"/>
      <c r="AE310" s="740"/>
      <c r="AF310" s="740"/>
      <c r="AG310" s="740"/>
      <c r="AH310" s="740"/>
      <c r="AI310" s="740"/>
      <c r="AJ310" s="740"/>
      <c r="AK310" s="740"/>
      <c r="AL310" s="740"/>
      <c r="AM310" s="740"/>
      <c r="AN310" s="740"/>
      <c r="AO310" s="740"/>
      <c r="AP310" s="740"/>
      <c r="AQ310" s="740"/>
      <c r="AR310" s="740"/>
      <c r="AS310" s="740"/>
    </row>
    <row r="311" spans="2:45">
      <c r="B311" s="770" t="s">
        <v>101</v>
      </c>
      <c r="C311" s="770"/>
      <c r="D311" s="764">
        <v>4124</v>
      </c>
      <c r="E311" s="764">
        <v>4270</v>
      </c>
      <c r="F311" s="764">
        <v>4340</v>
      </c>
      <c r="G311" s="764">
        <v>4372</v>
      </c>
      <c r="H311" s="765">
        <v>4276.5</v>
      </c>
      <c r="I311" s="792"/>
      <c r="J311" s="764">
        <v>1092</v>
      </c>
      <c r="K311" s="764">
        <v>1154</v>
      </c>
      <c r="L311" s="764">
        <v>1168</v>
      </c>
      <c r="M311" s="764">
        <v>1195</v>
      </c>
      <c r="N311" s="765">
        <v>1152.25</v>
      </c>
      <c r="O311" s="793"/>
      <c r="P311" s="764">
        <v>5216</v>
      </c>
      <c r="Q311" s="764">
        <v>5425</v>
      </c>
      <c r="R311" s="764">
        <v>5509</v>
      </c>
      <c r="S311" s="764">
        <v>5567</v>
      </c>
      <c r="T311" s="765">
        <v>5429.25</v>
      </c>
      <c r="U311" s="740"/>
      <c r="V311" s="740"/>
      <c r="W311" s="740"/>
      <c r="X311" s="740"/>
      <c r="Y311" s="740"/>
      <c r="Z311" s="740"/>
      <c r="AA311" s="740"/>
      <c r="AB311" s="740"/>
      <c r="AC311" s="740"/>
      <c r="AD311" s="740"/>
      <c r="AE311" s="740"/>
      <c r="AF311" s="740"/>
      <c r="AG311" s="740"/>
      <c r="AH311" s="740"/>
      <c r="AI311" s="740"/>
      <c r="AJ311" s="740"/>
      <c r="AK311" s="740"/>
      <c r="AL311" s="740"/>
      <c r="AM311" s="740"/>
      <c r="AN311" s="740"/>
      <c r="AO311" s="740"/>
      <c r="AP311" s="740"/>
      <c r="AQ311" s="740"/>
      <c r="AR311" s="740"/>
      <c r="AS311" s="740"/>
    </row>
    <row r="312" spans="2:45">
      <c r="B312" s="770" t="s">
        <v>102</v>
      </c>
      <c r="C312" s="770"/>
      <c r="D312" s="764">
        <v>5258</v>
      </c>
      <c r="E312" s="764">
        <v>5195</v>
      </c>
      <c r="F312" s="764">
        <v>5266</v>
      </c>
      <c r="G312" s="764">
        <v>5523</v>
      </c>
      <c r="H312" s="765">
        <v>5310.5</v>
      </c>
      <c r="I312" s="792"/>
      <c r="J312" s="764">
        <v>3047</v>
      </c>
      <c r="K312" s="764">
        <v>2946</v>
      </c>
      <c r="L312" s="764">
        <v>3110</v>
      </c>
      <c r="M312" s="764">
        <v>3094</v>
      </c>
      <c r="N312" s="765">
        <v>3049.25</v>
      </c>
      <c r="O312" s="793"/>
      <c r="P312" s="764">
        <v>8305</v>
      </c>
      <c r="Q312" s="764">
        <v>8141</v>
      </c>
      <c r="R312" s="764">
        <v>8376</v>
      </c>
      <c r="S312" s="764">
        <v>8617</v>
      </c>
      <c r="T312" s="765">
        <v>8359.75</v>
      </c>
      <c r="U312" s="740"/>
      <c r="V312" s="740"/>
      <c r="W312" s="740"/>
      <c r="X312" s="740"/>
      <c r="Y312" s="740"/>
      <c r="Z312" s="740"/>
      <c r="AA312" s="740"/>
      <c r="AB312" s="740"/>
      <c r="AC312" s="740"/>
      <c r="AD312" s="740"/>
      <c r="AE312" s="740"/>
      <c r="AF312" s="740"/>
      <c r="AG312" s="740"/>
      <c r="AH312" s="740"/>
      <c r="AI312" s="740"/>
      <c r="AJ312" s="740"/>
      <c r="AK312" s="740"/>
      <c r="AL312" s="740"/>
      <c r="AM312" s="740"/>
      <c r="AN312" s="740"/>
      <c r="AO312" s="740"/>
      <c r="AP312" s="740"/>
      <c r="AQ312" s="740"/>
      <c r="AR312" s="740"/>
      <c r="AS312" s="740"/>
    </row>
    <row r="313" spans="2:45">
      <c r="B313" s="770" t="s">
        <v>103</v>
      </c>
      <c r="C313" s="770"/>
      <c r="D313" s="764">
        <v>10081</v>
      </c>
      <c r="E313" s="764">
        <v>10526</v>
      </c>
      <c r="F313" s="764">
        <v>10822</v>
      </c>
      <c r="G313" s="764">
        <v>10971</v>
      </c>
      <c r="H313" s="765">
        <v>10600</v>
      </c>
      <c r="I313" s="792"/>
      <c r="J313" s="764">
        <v>0</v>
      </c>
      <c r="K313" s="764">
        <v>0</v>
      </c>
      <c r="L313" s="764">
        <v>0</v>
      </c>
      <c r="M313" s="764">
        <v>0</v>
      </c>
      <c r="N313" s="765">
        <v>0</v>
      </c>
      <c r="O313" s="793"/>
      <c r="P313" s="764">
        <v>10081</v>
      </c>
      <c r="Q313" s="764">
        <v>10526</v>
      </c>
      <c r="R313" s="764">
        <v>10822</v>
      </c>
      <c r="S313" s="764">
        <v>10971</v>
      </c>
      <c r="T313" s="765">
        <v>10600</v>
      </c>
      <c r="U313" s="740"/>
      <c r="V313" s="740"/>
      <c r="W313" s="740"/>
      <c r="X313" s="740"/>
      <c r="Y313" s="740"/>
      <c r="Z313" s="740"/>
      <c r="AA313" s="740"/>
      <c r="AB313" s="740"/>
      <c r="AC313" s="740"/>
      <c r="AD313" s="740"/>
      <c r="AE313" s="740"/>
      <c r="AF313" s="740"/>
      <c r="AG313" s="740"/>
      <c r="AH313" s="740"/>
      <c r="AI313" s="740"/>
      <c r="AJ313" s="740"/>
      <c r="AK313" s="740"/>
      <c r="AL313" s="740"/>
      <c r="AM313" s="740"/>
      <c r="AN313" s="740"/>
      <c r="AO313" s="740"/>
      <c r="AP313" s="740"/>
      <c r="AQ313" s="740"/>
      <c r="AR313" s="740"/>
      <c r="AS313" s="740"/>
    </row>
    <row r="314" spans="2:45">
      <c r="B314" s="767"/>
      <c r="C314" s="768"/>
      <c r="D314" s="780"/>
      <c r="E314" s="780"/>
      <c r="F314" s="780"/>
      <c r="G314" s="780"/>
      <c r="H314" s="794"/>
      <c r="I314" s="795"/>
      <c r="J314" s="780"/>
      <c r="K314" s="780"/>
      <c r="L314" s="780"/>
      <c r="M314" s="780"/>
      <c r="N314" s="758"/>
      <c r="O314" s="796"/>
      <c r="P314" s="780"/>
      <c r="Q314" s="780"/>
      <c r="R314" s="780"/>
      <c r="S314" s="780"/>
      <c r="T314" s="780"/>
      <c r="U314" s="740"/>
      <c r="V314" s="740"/>
      <c r="W314" s="740"/>
      <c r="X314" s="740"/>
      <c r="Y314" s="740"/>
      <c r="Z314" s="740"/>
      <c r="AA314" s="740"/>
      <c r="AB314" s="740"/>
      <c r="AC314" s="740"/>
      <c r="AD314" s="740"/>
      <c r="AE314" s="740"/>
      <c r="AF314" s="740"/>
      <c r="AG314" s="740"/>
      <c r="AH314" s="740"/>
      <c r="AI314" s="740"/>
      <c r="AJ314" s="740"/>
      <c r="AK314" s="740"/>
      <c r="AL314" s="740"/>
      <c r="AM314" s="740"/>
      <c r="AN314" s="740"/>
      <c r="AO314" s="740"/>
      <c r="AP314" s="740"/>
      <c r="AQ314" s="740"/>
      <c r="AR314" s="740"/>
      <c r="AS314" s="740"/>
    </row>
    <row r="315" spans="2:45">
      <c r="B315" s="822">
        <v>2001</v>
      </c>
      <c r="C315" s="781"/>
      <c r="D315" s="781">
        <v>242417</v>
      </c>
      <c r="E315" s="781">
        <v>248252</v>
      </c>
      <c r="F315" s="781">
        <v>251235</v>
      </c>
      <c r="G315" s="781">
        <v>251272</v>
      </c>
      <c r="H315" s="781">
        <v>248294</v>
      </c>
      <c r="I315" s="781">
        <v>0</v>
      </c>
      <c r="J315" s="781">
        <v>73539</v>
      </c>
      <c r="K315" s="781">
        <v>73265</v>
      </c>
      <c r="L315" s="781">
        <v>72798</v>
      </c>
      <c r="M315" s="781">
        <v>73489</v>
      </c>
      <c r="N315" s="781">
        <v>73272.75</v>
      </c>
      <c r="O315" s="781">
        <v>0</v>
      </c>
      <c r="P315" s="781">
        <v>315957</v>
      </c>
      <c r="Q315" s="781">
        <v>321518</v>
      </c>
      <c r="R315" s="781">
        <v>324036</v>
      </c>
      <c r="S315" s="781">
        <v>324759</v>
      </c>
      <c r="T315" s="781">
        <v>321567.5</v>
      </c>
      <c r="U315" s="766"/>
      <c r="V315" s="740"/>
      <c r="W315" s="740"/>
      <c r="X315" s="740"/>
      <c r="Y315" s="740"/>
      <c r="Z315" s="740"/>
      <c r="AA315" s="740"/>
      <c r="AB315" s="740"/>
      <c r="AC315" s="740"/>
      <c r="AD315" s="740"/>
      <c r="AE315" s="740"/>
      <c r="AF315" s="740"/>
      <c r="AG315" s="740"/>
      <c r="AH315" s="740"/>
      <c r="AI315" s="740"/>
      <c r="AJ315" s="740"/>
      <c r="AK315" s="740"/>
      <c r="AL315" s="740"/>
      <c r="AM315" s="740"/>
      <c r="AN315" s="740"/>
      <c r="AO315" s="740"/>
      <c r="AP315" s="740"/>
      <c r="AQ315" s="740"/>
      <c r="AR315" s="740"/>
      <c r="AS315" s="740"/>
    </row>
    <row r="316" spans="2:45">
      <c r="B316" s="763" t="s">
        <v>3</v>
      </c>
      <c r="C316" s="763"/>
      <c r="D316" s="764">
        <v>6445</v>
      </c>
      <c r="E316" s="764">
        <v>7818</v>
      </c>
      <c r="F316" s="764">
        <v>7121</v>
      </c>
      <c r="G316" s="764">
        <v>6999</v>
      </c>
      <c r="H316" s="765">
        <v>7095.75</v>
      </c>
      <c r="I316" s="792"/>
      <c r="J316" s="764">
        <v>13574</v>
      </c>
      <c r="K316" s="764">
        <v>11167</v>
      </c>
      <c r="L316" s="764">
        <v>10419</v>
      </c>
      <c r="M316" s="764">
        <v>9524</v>
      </c>
      <c r="N316" s="765">
        <v>11171</v>
      </c>
      <c r="O316" s="793"/>
      <c r="P316" s="764">
        <v>20019</v>
      </c>
      <c r="Q316" s="764">
        <v>18986</v>
      </c>
      <c r="R316" s="764">
        <v>17540</v>
      </c>
      <c r="S316" s="764">
        <v>16522</v>
      </c>
      <c r="T316" s="765">
        <v>18266.75</v>
      </c>
      <c r="U316" s="749"/>
      <c r="V316" s="766"/>
      <c r="W316" s="766"/>
      <c r="X316" s="766"/>
      <c r="Y316" s="766"/>
      <c r="Z316" s="766"/>
      <c r="AA316" s="766"/>
      <c r="AB316" s="766"/>
      <c r="AC316" s="766"/>
      <c r="AD316" s="766"/>
      <c r="AE316" s="766"/>
      <c r="AF316" s="766"/>
      <c r="AG316" s="766"/>
      <c r="AH316" s="766"/>
      <c r="AI316" s="766"/>
      <c r="AJ316" s="766"/>
      <c r="AK316" s="766"/>
      <c r="AL316" s="766"/>
      <c r="AM316" s="766"/>
      <c r="AN316" s="766"/>
      <c r="AO316" s="766"/>
      <c r="AP316" s="766"/>
      <c r="AQ316" s="766"/>
      <c r="AR316" s="766"/>
      <c r="AS316" s="766"/>
    </row>
    <row r="317" spans="2:45">
      <c r="B317" s="770" t="s">
        <v>4</v>
      </c>
      <c r="C317" s="770"/>
      <c r="D317" s="764">
        <v>591</v>
      </c>
      <c r="E317" s="764">
        <v>411</v>
      </c>
      <c r="F317" s="764">
        <v>488</v>
      </c>
      <c r="G317" s="764">
        <v>511</v>
      </c>
      <c r="H317" s="765">
        <v>500.25</v>
      </c>
      <c r="I317" s="792"/>
      <c r="J317" s="764">
        <v>102</v>
      </c>
      <c r="K317" s="764">
        <v>72</v>
      </c>
      <c r="L317" s="764">
        <v>85</v>
      </c>
      <c r="M317" s="764">
        <v>91</v>
      </c>
      <c r="N317" s="765">
        <v>87.5</v>
      </c>
      <c r="O317" s="793"/>
      <c r="P317" s="764">
        <v>693</v>
      </c>
      <c r="Q317" s="764">
        <v>483</v>
      </c>
      <c r="R317" s="764">
        <v>573</v>
      </c>
      <c r="S317" s="764">
        <v>602</v>
      </c>
      <c r="T317" s="765">
        <v>587.75</v>
      </c>
      <c r="U317" s="740"/>
      <c r="V317" s="740"/>
      <c r="W317" s="740"/>
      <c r="X317" s="740"/>
      <c r="Y317" s="740"/>
      <c r="Z317" s="740"/>
      <c r="AA317" s="740"/>
      <c r="AB317" s="740"/>
      <c r="AC317" s="740"/>
      <c r="AD317" s="740"/>
      <c r="AE317" s="740"/>
      <c r="AF317" s="740"/>
      <c r="AG317" s="740"/>
      <c r="AH317" s="740"/>
      <c r="AI317" s="740"/>
      <c r="AJ317" s="740"/>
      <c r="AK317" s="740"/>
      <c r="AL317" s="740"/>
      <c r="AM317" s="740"/>
      <c r="AN317" s="740"/>
      <c r="AO317" s="740"/>
      <c r="AP317" s="740"/>
      <c r="AQ317" s="740"/>
      <c r="AR317" s="740"/>
      <c r="AS317" s="740"/>
    </row>
    <row r="318" spans="2:45">
      <c r="B318" s="770" t="s">
        <v>5</v>
      </c>
      <c r="C318" s="770"/>
      <c r="D318" s="764">
        <v>28217</v>
      </c>
      <c r="E318" s="764">
        <v>26733</v>
      </c>
      <c r="F318" s="764">
        <v>26324</v>
      </c>
      <c r="G318" s="764">
        <v>27297</v>
      </c>
      <c r="H318" s="765">
        <v>27142.75</v>
      </c>
      <c r="I318" s="792"/>
      <c r="J318" s="764">
        <v>7135</v>
      </c>
      <c r="K318" s="764">
        <v>7148</v>
      </c>
      <c r="L318" s="764">
        <v>7012</v>
      </c>
      <c r="M318" s="764">
        <v>7398</v>
      </c>
      <c r="N318" s="765">
        <v>7173.25</v>
      </c>
      <c r="O318" s="793"/>
      <c r="P318" s="764">
        <v>35352</v>
      </c>
      <c r="Q318" s="764">
        <v>33881</v>
      </c>
      <c r="R318" s="764">
        <v>33337</v>
      </c>
      <c r="S318" s="764">
        <v>34695</v>
      </c>
      <c r="T318" s="765">
        <v>34316.25</v>
      </c>
      <c r="U318" s="740"/>
      <c r="V318" s="740"/>
      <c r="W318" s="740"/>
      <c r="X318" s="740"/>
      <c r="Y318" s="740"/>
      <c r="Z318" s="740"/>
      <c r="AA318" s="740"/>
      <c r="AB318" s="740"/>
      <c r="AC318" s="740"/>
      <c r="AD318" s="740"/>
      <c r="AE318" s="740"/>
      <c r="AF318" s="740"/>
      <c r="AG318" s="740"/>
      <c r="AH318" s="740"/>
      <c r="AI318" s="740"/>
      <c r="AJ318" s="740"/>
      <c r="AK318" s="740"/>
      <c r="AL318" s="740"/>
      <c r="AM318" s="740"/>
      <c r="AN318" s="740"/>
      <c r="AO318" s="740"/>
      <c r="AP318" s="740"/>
      <c r="AQ318" s="740"/>
      <c r="AR318" s="740"/>
      <c r="AS318" s="740"/>
    </row>
    <row r="319" spans="2:45">
      <c r="B319" s="770" t="s">
        <v>7</v>
      </c>
      <c r="C319" s="770"/>
      <c r="D319" s="764">
        <v>1100</v>
      </c>
      <c r="E319" s="764">
        <v>1100</v>
      </c>
      <c r="F319" s="764">
        <v>1100</v>
      </c>
      <c r="G319" s="764">
        <v>1100</v>
      </c>
      <c r="H319" s="765">
        <v>1100</v>
      </c>
      <c r="I319" s="792"/>
      <c r="J319" s="764">
        <v>0</v>
      </c>
      <c r="K319" s="764">
        <v>0</v>
      </c>
      <c r="L319" s="764">
        <v>0</v>
      </c>
      <c r="M319" s="764">
        <v>0</v>
      </c>
      <c r="N319" s="765">
        <v>0</v>
      </c>
      <c r="O319" s="793"/>
      <c r="P319" s="764">
        <v>1100</v>
      </c>
      <c r="Q319" s="764">
        <v>1100</v>
      </c>
      <c r="R319" s="764">
        <v>1100</v>
      </c>
      <c r="S319" s="764">
        <v>1100</v>
      </c>
      <c r="T319" s="765">
        <v>1100</v>
      </c>
      <c r="U319" s="740"/>
      <c r="V319" s="740"/>
      <c r="W319" s="740"/>
      <c r="X319" s="740"/>
      <c r="Y319" s="740"/>
      <c r="Z319" s="740"/>
      <c r="AA319" s="740"/>
      <c r="AB319" s="740"/>
      <c r="AC319" s="740"/>
      <c r="AD319" s="740"/>
      <c r="AE319" s="740"/>
      <c r="AF319" s="740"/>
      <c r="AG319" s="740"/>
      <c r="AH319" s="740"/>
      <c r="AI319" s="740"/>
      <c r="AJ319" s="740"/>
      <c r="AK319" s="740"/>
      <c r="AL319" s="740"/>
      <c r="AM319" s="740"/>
      <c r="AN319" s="740"/>
      <c r="AO319" s="740"/>
      <c r="AP319" s="740"/>
      <c r="AQ319" s="740"/>
      <c r="AR319" s="740"/>
      <c r="AS319" s="740"/>
    </row>
    <row r="320" spans="2:45">
      <c r="B320" s="770" t="s">
        <v>9</v>
      </c>
      <c r="C320" s="770"/>
      <c r="D320" s="764">
        <v>1678</v>
      </c>
      <c r="E320" s="764">
        <v>1637</v>
      </c>
      <c r="F320" s="764">
        <v>1624</v>
      </c>
      <c r="G320" s="764">
        <v>1684</v>
      </c>
      <c r="H320" s="765">
        <v>1655.75</v>
      </c>
      <c r="I320" s="792"/>
      <c r="J320" s="764">
        <v>112</v>
      </c>
      <c r="K320" s="764">
        <v>111</v>
      </c>
      <c r="L320" s="764">
        <v>109</v>
      </c>
      <c r="M320" s="764">
        <v>116</v>
      </c>
      <c r="N320" s="765">
        <v>112</v>
      </c>
      <c r="O320" s="793"/>
      <c r="P320" s="764">
        <v>1790</v>
      </c>
      <c r="Q320" s="764">
        <v>1748</v>
      </c>
      <c r="R320" s="764">
        <v>1733</v>
      </c>
      <c r="S320" s="764">
        <v>1799</v>
      </c>
      <c r="T320" s="765">
        <v>1767.5</v>
      </c>
      <c r="U320" s="740"/>
      <c r="V320" s="740"/>
      <c r="W320" s="740"/>
      <c r="X320" s="740"/>
      <c r="Y320" s="740"/>
      <c r="Z320" s="740"/>
      <c r="AA320" s="740"/>
      <c r="AB320" s="740"/>
      <c r="AC320" s="740"/>
      <c r="AD320" s="740"/>
      <c r="AE320" s="740"/>
      <c r="AF320" s="740"/>
      <c r="AG320" s="740"/>
      <c r="AH320" s="740"/>
      <c r="AI320" s="740"/>
      <c r="AJ320" s="740"/>
      <c r="AK320" s="740"/>
      <c r="AL320" s="740"/>
      <c r="AM320" s="740"/>
      <c r="AN320" s="740"/>
      <c r="AO320" s="740"/>
      <c r="AP320" s="740"/>
      <c r="AQ320" s="740"/>
      <c r="AR320" s="740"/>
      <c r="AS320" s="740"/>
    </row>
    <row r="321" spans="2:45">
      <c r="B321" s="770" t="s">
        <v>10</v>
      </c>
      <c r="C321" s="770"/>
      <c r="D321" s="764">
        <v>21189</v>
      </c>
      <c r="E321" s="764">
        <v>20897</v>
      </c>
      <c r="F321" s="764">
        <v>20948</v>
      </c>
      <c r="G321" s="764">
        <v>21929</v>
      </c>
      <c r="H321" s="765">
        <v>21240.75</v>
      </c>
      <c r="I321" s="792"/>
      <c r="J321" s="764">
        <v>7228</v>
      </c>
      <c r="K321" s="764">
        <v>7257</v>
      </c>
      <c r="L321" s="764">
        <v>7252</v>
      </c>
      <c r="M321" s="764">
        <v>7725</v>
      </c>
      <c r="N321" s="765">
        <v>7365.5</v>
      </c>
      <c r="O321" s="793"/>
      <c r="P321" s="764">
        <v>28417</v>
      </c>
      <c r="Q321" s="764">
        <v>28154</v>
      </c>
      <c r="R321" s="764">
        <v>28200</v>
      </c>
      <c r="S321" s="764">
        <v>29654</v>
      </c>
      <c r="T321" s="765">
        <v>28606.25</v>
      </c>
      <c r="U321" s="734"/>
      <c r="V321" s="734"/>
      <c r="W321" s="734"/>
      <c r="X321" s="734"/>
      <c r="Y321" s="734"/>
      <c r="Z321" s="734"/>
      <c r="AA321" s="734"/>
      <c r="AB321" s="734"/>
      <c r="AC321" s="734"/>
      <c r="AD321" s="734"/>
      <c r="AE321" s="734"/>
      <c r="AF321" s="734"/>
      <c r="AG321" s="734"/>
      <c r="AH321" s="734"/>
      <c r="AI321" s="734"/>
      <c r="AJ321" s="734"/>
      <c r="AK321" s="734"/>
      <c r="AL321" s="734"/>
      <c r="AM321" s="734"/>
      <c r="AN321" s="734"/>
      <c r="AO321" s="734"/>
      <c r="AP321" s="734"/>
      <c r="AQ321" s="734"/>
      <c r="AR321" s="734"/>
      <c r="AS321" s="734"/>
    </row>
    <row r="322" spans="2:45">
      <c r="B322" s="770" t="s">
        <v>12</v>
      </c>
      <c r="C322" s="770"/>
      <c r="D322" s="764">
        <v>37879</v>
      </c>
      <c r="E322" s="764">
        <v>37714</v>
      </c>
      <c r="F322" s="764">
        <v>37519</v>
      </c>
      <c r="G322" s="764">
        <v>38616</v>
      </c>
      <c r="H322" s="765">
        <v>37932</v>
      </c>
      <c r="I322" s="792"/>
      <c r="J322" s="764">
        <v>19422</v>
      </c>
      <c r="K322" s="764">
        <v>19758</v>
      </c>
      <c r="L322" s="764">
        <v>19675</v>
      </c>
      <c r="M322" s="764">
        <v>20540</v>
      </c>
      <c r="N322" s="765">
        <v>19848.75</v>
      </c>
      <c r="O322" s="793"/>
      <c r="P322" s="764">
        <v>57301</v>
      </c>
      <c r="Q322" s="764">
        <v>57472</v>
      </c>
      <c r="R322" s="764">
        <v>57194</v>
      </c>
      <c r="S322" s="764">
        <v>59156</v>
      </c>
      <c r="T322" s="765">
        <v>57780.75</v>
      </c>
      <c r="U322" s="734"/>
      <c r="V322" s="734"/>
      <c r="W322" s="734"/>
      <c r="X322" s="734"/>
      <c r="Y322" s="734"/>
      <c r="Z322" s="734"/>
      <c r="AA322" s="734"/>
      <c r="AB322" s="734"/>
      <c r="AC322" s="734"/>
      <c r="AD322" s="734"/>
      <c r="AE322" s="734"/>
      <c r="AF322" s="734"/>
      <c r="AG322" s="734"/>
      <c r="AH322" s="734"/>
      <c r="AI322" s="734"/>
      <c r="AJ322" s="734"/>
      <c r="AK322" s="734"/>
      <c r="AL322" s="734"/>
      <c r="AM322" s="734"/>
      <c r="AN322" s="734"/>
      <c r="AO322" s="734"/>
      <c r="AP322" s="734"/>
      <c r="AQ322" s="734"/>
      <c r="AR322" s="734"/>
      <c r="AS322" s="734"/>
    </row>
    <row r="323" spans="2:45">
      <c r="B323" s="770" t="s">
        <v>13</v>
      </c>
      <c r="C323" s="770"/>
      <c r="D323" s="764">
        <v>12839</v>
      </c>
      <c r="E323" s="764">
        <v>13763</v>
      </c>
      <c r="F323" s="764">
        <v>14789</v>
      </c>
      <c r="G323" s="764">
        <v>13107</v>
      </c>
      <c r="H323" s="765">
        <v>13624.5</v>
      </c>
      <c r="I323" s="792"/>
      <c r="J323" s="764">
        <v>3381</v>
      </c>
      <c r="K323" s="764">
        <v>3365</v>
      </c>
      <c r="L323" s="764">
        <v>3328</v>
      </c>
      <c r="M323" s="764">
        <v>3501</v>
      </c>
      <c r="N323" s="765">
        <v>3393.75</v>
      </c>
      <c r="O323" s="793"/>
      <c r="P323" s="764">
        <v>16220</v>
      </c>
      <c r="Q323" s="764">
        <v>17128</v>
      </c>
      <c r="R323" s="764">
        <v>18117</v>
      </c>
      <c r="S323" s="764">
        <v>16608</v>
      </c>
      <c r="T323" s="765">
        <v>17018.25</v>
      </c>
      <c r="U323" s="734"/>
      <c r="V323" s="734"/>
      <c r="W323" s="734"/>
      <c r="X323" s="734"/>
      <c r="Y323" s="734"/>
      <c r="Z323" s="734"/>
      <c r="AA323" s="734"/>
      <c r="AB323" s="734"/>
      <c r="AC323" s="734"/>
      <c r="AD323" s="734"/>
      <c r="AE323" s="734"/>
      <c r="AF323" s="734"/>
      <c r="AG323" s="734"/>
      <c r="AH323" s="734"/>
      <c r="AI323" s="734"/>
      <c r="AJ323" s="734"/>
      <c r="AK323" s="734"/>
      <c r="AL323" s="734"/>
      <c r="AM323" s="734"/>
      <c r="AN323" s="734"/>
      <c r="AO323" s="734"/>
      <c r="AP323" s="734"/>
      <c r="AQ323" s="734"/>
      <c r="AR323" s="734"/>
      <c r="AS323" s="734"/>
    </row>
    <row r="324" spans="2:45">
      <c r="B324" s="770" t="s">
        <v>14</v>
      </c>
      <c r="C324" s="770"/>
      <c r="D324" s="764">
        <v>23397</v>
      </c>
      <c r="E324" s="764">
        <v>29111</v>
      </c>
      <c r="F324" s="764">
        <v>31504</v>
      </c>
      <c r="G324" s="764">
        <v>26940</v>
      </c>
      <c r="H324" s="765">
        <v>27738</v>
      </c>
      <c r="I324" s="792"/>
      <c r="J324" s="764">
        <v>6652</v>
      </c>
      <c r="K324" s="764">
        <v>8463</v>
      </c>
      <c r="L324" s="764">
        <v>9121</v>
      </c>
      <c r="M324" s="764">
        <v>7924</v>
      </c>
      <c r="N324" s="765">
        <v>8040</v>
      </c>
      <c r="O324" s="793"/>
      <c r="P324" s="764">
        <v>30049</v>
      </c>
      <c r="Q324" s="764">
        <v>37574</v>
      </c>
      <c r="R324" s="764">
        <v>40626</v>
      </c>
      <c r="S324" s="764">
        <v>34864</v>
      </c>
      <c r="T324" s="765">
        <v>35778.25</v>
      </c>
      <c r="U324" s="734"/>
      <c r="V324" s="734"/>
      <c r="W324" s="734"/>
      <c r="X324" s="734"/>
      <c r="Y324" s="734"/>
      <c r="Z324" s="734"/>
      <c r="AA324" s="734"/>
      <c r="AB324" s="734"/>
      <c r="AC324" s="734"/>
      <c r="AD324" s="734"/>
      <c r="AE324" s="734"/>
      <c r="AF324" s="734"/>
      <c r="AG324" s="734"/>
      <c r="AH324" s="734"/>
      <c r="AI324" s="734"/>
      <c r="AJ324" s="734"/>
      <c r="AK324" s="734"/>
      <c r="AL324" s="734"/>
      <c r="AM324" s="734"/>
      <c r="AN324" s="734"/>
      <c r="AO324" s="734"/>
      <c r="AP324" s="734"/>
      <c r="AQ324" s="734"/>
      <c r="AR324" s="734"/>
      <c r="AS324" s="734"/>
    </row>
    <row r="325" spans="2:45">
      <c r="B325" s="770" t="s">
        <v>15</v>
      </c>
      <c r="C325" s="770"/>
      <c r="D325" s="764">
        <v>6030</v>
      </c>
      <c r="E325" s="764">
        <v>6048</v>
      </c>
      <c r="F325" s="764">
        <v>5939</v>
      </c>
      <c r="G325" s="764">
        <v>6196</v>
      </c>
      <c r="H325" s="765">
        <v>6053.25</v>
      </c>
      <c r="I325" s="792"/>
      <c r="J325" s="764">
        <v>929</v>
      </c>
      <c r="K325" s="764">
        <v>960</v>
      </c>
      <c r="L325" s="764">
        <v>950</v>
      </c>
      <c r="M325" s="764">
        <v>1015</v>
      </c>
      <c r="N325" s="765">
        <v>963.5</v>
      </c>
      <c r="O325" s="793"/>
      <c r="P325" s="764">
        <v>6959</v>
      </c>
      <c r="Q325" s="764">
        <v>7008</v>
      </c>
      <c r="R325" s="764">
        <v>6890</v>
      </c>
      <c r="S325" s="764">
        <v>7211</v>
      </c>
      <c r="T325" s="765">
        <v>7017</v>
      </c>
      <c r="U325" s="734"/>
      <c r="V325" s="734"/>
      <c r="W325" s="734"/>
      <c r="X325" s="734"/>
      <c r="Y325" s="734"/>
      <c r="Z325" s="734"/>
      <c r="AA325" s="734"/>
      <c r="AB325" s="734"/>
      <c r="AC325" s="734"/>
      <c r="AD325" s="734"/>
      <c r="AE325" s="734"/>
      <c r="AF325" s="734"/>
      <c r="AG325" s="734"/>
      <c r="AH325" s="734"/>
      <c r="AI325" s="734"/>
      <c r="AJ325" s="734"/>
      <c r="AK325" s="734"/>
      <c r="AL325" s="734"/>
      <c r="AM325" s="734"/>
      <c r="AN325" s="734"/>
      <c r="AO325" s="734"/>
      <c r="AP325" s="734"/>
      <c r="AQ325" s="734"/>
      <c r="AR325" s="734"/>
      <c r="AS325" s="734"/>
    </row>
    <row r="326" spans="2:45">
      <c r="B326" s="770" t="s">
        <v>16</v>
      </c>
      <c r="C326" s="770"/>
      <c r="D326" s="764">
        <v>14428</v>
      </c>
      <c r="E326" s="764">
        <v>14206</v>
      </c>
      <c r="F326" s="764">
        <v>14092</v>
      </c>
      <c r="G326" s="764">
        <v>14713</v>
      </c>
      <c r="H326" s="765">
        <v>14359.75</v>
      </c>
      <c r="I326" s="792"/>
      <c r="J326" s="764">
        <v>1886</v>
      </c>
      <c r="K326" s="764">
        <v>1926</v>
      </c>
      <c r="L326" s="764">
        <v>1832</v>
      </c>
      <c r="M326" s="764">
        <v>1881</v>
      </c>
      <c r="N326" s="765">
        <v>1881.25</v>
      </c>
      <c r="O326" s="793"/>
      <c r="P326" s="764">
        <v>16314</v>
      </c>
      <c r="Q326" s="764">
        <v>16132</v>
      </c>
      <c r="R326" s="764">
        <v>15924</v>
      </c>
      <c r="S326" s="764">
        <v>16594</v>
      </c>
      <c r="T326" s="765">
        <v>16241</v>
      </c>
      <c r="U326" s="734"/>
      <c r="V326" s="734"/>
      <c r="W326" s="734"/>
      <c r="X326" s="734"/>
      <c r="Y326" s="734"/>
      <c r="Z326" s="734"/>
      <c r="AA326" s="734"/>
      <c r="AB326" s="734"/>
      <c r="AC326" s="734"/>
      <c r="AD326" s="734"/>
      <c r="AE326" s="734"/>
      <c r="AF326" s="734"/>
      <c r="AG326" s="734"/>
      <c r="AH326" s="734"/>
      <c r="AI326" s="734"/>
      <c r="AJ326" s="734"/>
      <c r="AK326" s="734"/>
      <c r="AL326" s="734"/>
      <c r="AM326" s="734"/>
      <c r="AN326" s="734"/>
      <c r="AO326" s="734"/>
      <c r="AP326" s="734"/>
      <c r="AQ326" s="734"/>
      <c r="AR326" s="734"/>
      <c r="AS326" s="734"/>
    </row>
    <row r="327" spans="2:45">
      <c r="B327" s="770" t="s">
        <v>17</v>
      </c>
      <c r="C327" s="770"/>
      <c r="D327" s="764">
        <v>648</v>
      </c>
      <c r="E327" s="764">
        <v>606</v>
      </c>
      <c r="F327" s="764">
        <v>621</v>
      </c>
      <c r="G327" s="764">
        <v>674</v>
      </c>
      <c r="H327" s="765">
        <v>637.25</v>
      </c>
      <c r="I327" s="792"/>
      <c r="J327" s="764">
        <v>488</v>
      </c>
      <c r="K327" s="764">
        <v>466</v>
      </c>
      <c r="L327" s="764">
        <v>476</v>
      </c>
      <c r="M327" s="764">
        <v>524</v>
      </c>
      <c r="N327" s="765">
        <v>488.5</v>
      </c>
      <c r="O327" s="793"/>
      <c r="P327" s="764">
        <v>1136</v>
      </c>
      <c r="Q327" s="764">
        <v>1072</v>
      </c>
      <c r="R327" s="764">
        <v>1097</v>
      </c>
      <c r="S327" s="764">
        <v>1198</v>
      </c>
      <c r="T327" s="765">
        <v>1125.75</v>
      </c>
      <c r="U327" s="734"/>
      <c r="V327" s="734"/>
      <c r="W327" s="734"/>
      <c r="X327" s="734"/>
      <c r="Y327" s="734"/>
      <c r="Z327" s="734"/>
      <c r="AA327" s="734"/>
      <c r="AB327" s="734"/>
      <c r="AC327" s="734"/>
      <c r="AD327" s="734"/>
      <c r="AE327" s="734"/>
      <c r="AF327" s="734"/>
      <c r="AG327" s="734"/>
      <c r="AH327" s="734"/>
      <c r="AI327" s="734"/>
      <c r="AJ327" s="734"/>
      <c r="AK327" s="734"/>
      <c r="AL327" s="734"/>
      <c r="AM327" s="734"/>
      <c r="AN327" s="734"/>
      <c r="AO327" s="734"/>
      <c r="AP327" s="734"/>
      <c r="AQ327" s="734"/>
      <c r="AR327" s="734"/>
      <c r="AS327" s="734"/>
    </row>
    <row r="328" spans="2:45">
      <c r="B328" s="770" t="s">
        <v>18</v>
      </c>
      <c r="C328" s="770"/>
      <c r="D328" s="764">
        <v>7999</v>
      </c>
      <c r="E328" s="764">
        <v>7755</v>
      </c>
      <c r="F328" s="764">
        <v>7792</v>
      </c>
      <c r="G328" s="764">
        <v>8163</v>
      </c>
      <c r="H328" s="765">
        <v>7927.25</v>
      </c>
      <c r="I328" s="792"/>
      <c r="J328" s="764">
        <v>3177</v>
      </c>
      <c r="K328" s="764">
        <v>3138</v>
      </c>
      <c r="L328" s="764">
        <v>3142</v>
      </c>
      <c r="M328" s="764">
        <v>3348</v>
      </c>
      <c r="N328" s="765">
        <v>3201.25</v>
      </c>
      <c r="O328" s="793"/>
      <c r="P328" s="764">
        <v>11177</v>
      </c>
      <c r="Q328" s="764">
        <v>10893</v>
      </c>
      <c r="R328" s="764">
        <v>10934</v>
      </c>
      <c r="S328" s="764">
        <v>11510</v>
      </c>
      <c r="T328" s="765">
        <v>11128.5</v>
      </c>
      <c r="U328" s="734"/>
      <c r="V328" s="734"/>
      <c r="W328" s="734"/>
      <c r="X328" s="734"/>
      <c r="Y328" s="734"/>
      <c r="Z328" s="734"/>
      <c r="AA328" s="734"/>
      <c r="AB328" s="734"/>
      <c r="AC328" s="734"/>
      <c r="AD328" s="734"/>
      <c r="AE328" s="734"/>
      <c r="AF328" s="734"/>
      <c r="AG328" s="734"/>
      <c r="AH328" s="734"/>
      <c r="AI328" s="734"/>
      <c r="AJ328" s="734"/>
      <c r="AK328" s="734"/>
      <c r="AL328" s="734"/>
      <c r="AM328" s="734"/>
      <c r="AN328" s="734"/>
      <c r="AO328" s="734"/>
      <c r="AP328" s="734"/>
      <c r="AQ328" s="734"/>
      <c r="AR328" s="734"/>
      <c r="AS328" s="734"/>
    </row>
    <row r="329" spans="2:45">
      <c r="B329" s="770" t="s">
        <v>20</v>
      </c>
      <c r="C329" s="770"/>
      <c r="D329" s="764">
        <v>4594</v>
      </c>
      <c r="E329" s="764">
        <v>4629</v>
      </c>
      <c r="F329" s="764">
        <v>4673</v>
      </c>
      <c r="G329" s="764">
        <v>4619</v>
      </c>
      <c r="H329" s="765">
        <v>4628.75</v>
      </c>
      <c r="I329" s="792"/>
      <c r="J329" s="764">
        <v>827</v>
      </c>
      <c r="K329" s="764">
        <v>834</v>
      </c>
      <c r="L329" s="764">
        <v>836</v>
      </c>
      <c r="M329" s="764">
        <v>863</v>
      </c>
      <c r="N329" s="765">
        <v>840</v>
      </c>
      <c r="O329" s="793"/>
      <c r="P329" s="764">
        <v>5421</v>
      </c>
      <c r="Q329" s="764">
        <v>5464</v>
      </c>
      <c r="R329" s="764">
        <v>5509</v>
      </c>
      <c r="S329" s="764">
        <v>5482</v>
      </c>
      <c r="T329" s="765">
        <v>5469</v>
      </c>
      <c r="U329" s="734"/>
      <c r="V329" s="734"/>
      <c r="W329" s="734"/>
      <c r="X329" s="734"/>
      <c r="Y329" s="734"/>
      <c r="Z329" s="734"/>
      <c r="AA329" s="734"/>
      <c r="AB329" s="734"/>
      <c r="AC329" s="734"/>
      <c r="AD329" s="734"/>
      <c r="AE329" s="734"/>
      <c r="AF329" s="734"/>
      <c r="AG329" s="734"/>
      <c r="AH329" s="734"/>
      <c r="AI329" s="734"/>
      <c r="AJ329" s="734"/>
      <c r="AK329" s="734"/>
      <c r="AL329" s="734"/>
      <c r="AM329" s="734"/>
      <c r="AN329" s="734"/>
      <c r="AO329" s="734"/>
      <c r="AP329" s="734"/>
      <c r="AQ329" s="734"/>
      <c r="AR329" s="734"/>
      <c r="AS329" s="734"/>
    </row>
    <row r="330" spans="2:45">
      <c r="B330" s="770" t="s">
        <v>21</v>
      </c>
      <c r="C330" s="770"/>
      <c r="D330" s="764">
        <v>31225</v>
      </c>
      <c r="E330" s="764">
        <v>31775</v>
      </c>
      <c r="F330" s="764">
        <v>33890</v>
      </c>
      <c r="G330" s="764">
        <v>32629</v>
      </c>
      <c r="H330" s="765">
        <v>32379.75</v>
      </c>
      <c r="I330" s="792"/>
      <c r="J330" s="764">
        <v>6</v>
      </c>
      <c r="K330" s="764">
        <v>6</v>
      </c>
      <c r="L330" s="764">
        <v>6</v>
      </c>
      <c r="M330" s="764">
        <v>6</v>
      </c>
      <c r="N330" s="765">
        <v>6</v>
      </c>
      <c r="O330" s="793"/>
      <c r="P330" s="764">
        <v>31230</v>
      </c>
      <c r="Q330" s="764">
        <v>31781</v>
      </c>
      <c r="R330" s="764">
        <v>33896</v>
      </c>
      <c r="S330" s="764">
        <v>32635</v>
      </c>
      <c r="T330" s="765">
        <v>32385.5</v>
      </c>
      <c r="U330" s="734"/>
      <c r="V330" s="734"/>
      <c r="W330" s="734"/>
      <c r="X330" s="734"/>
      <c r="Y330" s="734"/>
      <c r="Z330" s="734"/>
      <c r="AA330" s="734"/>
      <c r="AB330" s="734"/>
      <c r="AC330" s="734"/>
      <c r="AD330" s="734"/>
      <c r="AE330" s="734"/>
      <c r="AF330" s="734"/>
      <c r="AG330" s="734"/>
      <c r="AH330" s="734"/>
      <c r="AI330" s="734"/>
      <c r="AJ330" s="734"/>
      <c r="AK330" s="734"/>
      <c r="AL330" s="734"/>
      <c r="AM330" s="734"/>
      <c r="AN330" s="734"/>
      <c r="AO330" s="734"/>
      <c r="AP330" s="734"/>
      <c r="AQ330" s="734"/>
      <c r="AR330" s="734"/>
      <c r="AS330" s="734"/>
    </row>
    <row r="331" spans="2:45">
      <c r="B331" s="770" t="s">
        <v>22</v>
      </c>
      <c r="C331" s="770"/>
      <c r="D331" s="764">
        <v>16724</v>
      </c>
      <c r="E331" s="764">
        <v>16234</v>
      </c>
      <c r="F331" s="764">
        <v>14770</v>
      </c>
      <c r="G331" s="764">
        <v>17116</v>
      </c>
      <c r="H331" s="765">
        <v>16211</v>
      </c>
      <c r="I331" s="792"/>
      <c r="J331" s="764">
        <v>1766</v>
      </c>
      <c r="K331" s="764">
        <v>1752</v>
      </c>
      <c r="L331" s="764">
        <v>1591</v>
      </c>
      <c r="M331" s="764">
        <v>1867</v>
      </c>
      <c r="N331" s="765">
        <v>1744</v>
      </c>
      <c r="O331" s="793"/>
      <c r="P331" s="764">
        <v>18490</v>
      </c>
      <c r="Q331" s="764">
        <v>17985</v>
      </c>
      <c r="R331" s="764">
        <v>16361</v>
      </c>
      <c r="S331" s="764">
        <v>18984</v>
      </c>
      <c r="T331" s="765">
        <v>17955</v>
      </c>
      <c r="U331" s="734"/>
      <c r="V331" s="734"/>
      <c r="W331" s="734"/>
      <c r="X331" s="734"/>
      <c r="Y331" s="734"/>
      <c r="Z331" s="734"/>
      <c r="AA331" s="734"/>
      <c r="AB331" s="734"/>
      <c r="AC331" s="734"/>
      <c r="AD331" s="734"/>
      <c r="AE331" s="734"/>
      <c r="AF331" s="734"/>
      <c r="AG331" s="734"/>
      <c r="AH331" s="734"/>
      <c r="AI331" s="734"/>
      <c r="AJ331" s="734"/>
      <c r="AK331" s="734"/>
      <c r="AL331" s="734"/>
      <c r="AM331" s="734"/>
      <c r="AN331" s="734"/>
      <c r="AO331" s="734"/>
      <c r="AP331" s="734"/>
      <c r="AQ331" s="734"/>
      <c r="AR331" s="734"/>
      <c r="AS331" s="734"/>
    </row>
    <row r="332" spans="2:45">
      <c r="B332" s="770" t="s">
        <v>100</v>
      </c>
      <c r="C332" s="770"/>
      <c r="D332" s="764">
        <v>9453</v>
      </c>
      <c r="E332" s="764">
        <v>9364</v>
      </c>
      <c r="F332" s="764">
        <v>9195</v>
      </c>
      <c r="G332" s="764">
        <v>9717</v>
      </c>
      <c r="H332" s="765">
        <v>9432.25</v>
      </c>
      <c r="I332" s="792"/>
      <c r="J332" s="764">
        <v>2642</v>
      </c>
      <c r="K332" s="764">
        <v>2670</v>
      </c>
      <c r="L332" s="764">
        <v>2611</v>
      </c>
      <c r="M332" s="764">
        <v>2803</v>
      </c>
      <c r="N332" s="765">
        <v>2681.5</v>
      </c>
      <c r="O332" s="793"/>
      <c r="P332" s="764">
        <v>12095</v>
      </c>
      <c r="Q332" s="764">
        <v>12034</v>
      </c>
      <c r="R332" s="764">
        <v>11806</v>
      </c>
      <c r="S332" s="764">
        <v>12520</v>
      </c>
      <c r="T332" s="765">
        <v>12113.75</v>
      </c>
      <c r="U332" s="734"/>
      <c r="V332" s="734"/>
      <c r="W332" s="734"/>
      <c r="X332" s="734"/>
      <c r="Y332" s="734"/>
      <c r="Z332" s="734"/>
      <c r="AA332" s="734"/>
      <c r="AB332" s="734"/>
      <c r="AC332" s="734"/>
      <c r="AD332" s="734"/>
      <c r="AE332" s="734"/>
      <c r="AF332" s="734"/>
      <c r="AG332" s="734"/>
      <c r="AH332" s="734"/>
      <c r="AI332" s="734"/>
      <c r="AJ332" s="734"/>
      <c r="AK332" s="734"/>
      <c r="AL332" s="734"/>
      <c r="AM332" s="734"/>
      <c r="AN332" s="734"/>
      <c r="AO332" s="734"/>
      <c r="AP332" s="734"/>
      <c r="AQ332" s="734"/>
      <c r="AR332" s="734"/>
      <c r="AS332" s="734"/>
    </row>
    <row r="333" spans="2:45">
      <c r="B333" s="770" t="s">
        <v>101</v>
      </c>
      <c r="C333" s="770"/>
      <c r="D333" s="764">
        <v>3954</v>
      </c>
      <c r="E333" s="764">
        <v>4094</v>
      </c>
      <c r="F333" s="764">
        <v>4161</v>
      </c>
      <c r="G333" s="764">
        <v>4191</v>
      </c>
      <c r="H333" s="765">
        <v>4100</v>
      </c>
      <c r="I333" s="792"/>
      <c r="J333" s="764">
        <v>1099</v>
      </c>
      <c r="K333" s="764">
        <v>1162</v>
      </c>
      <c r="L333" s="764">
        <v>1176</v>
      </c>
      <c r="M333" s="764">
        <v>1203</v>
      </c>
      <c r="N333" s="765">
        <v>1160</v>
      </c>
      <c r="O333" s="793"/>
      <c r="P333" s="764">
        <v>5053</v>
      </c>
      <c r="Q333" s="764">
        <v>5256</v>
      </c>
      <c r="R333" s="764">
        <v>5337</v>
      </c>
      <c r="S333" s="764">
        <v>5394</v>
      </c>
      <c r="T333" s="765">
        <v>5260</v>
      </c>
      <c r="U333" s="734"/>
      <c r="V333" s="734"/>
      <c r="W333" s="734"/>
      <c r="X333" s="734"/>
      <c r="Y333" s="734"/>
      <c r="Z333" s="734"/>
      <c r="AA333" s="734"/>
      <c r="AB333" s="734"/>
      <c r="AC333" s="734"/>
      <c r="AD333" s="734"/>
      <c r="AE333" s="734"/>
      <c r="AF333" s="734"/>
      <c r="AG333" s="734"/>
      <c r="AH333" s="734"/>
      <c r="AI333" s="734"/>
      <c r="AJ333" s="734"/>
      <c r="AK333" s="734"/>
      <c r="AL333" s="734"/>
      <c r="AM333" s="734"/>
      <c r="AN333" s="734"/>
      <c r="AO333" s="734"/>
      <c r="AP333" s="734"/>
      <c r="AQ333" s="734"/>
      <c r="AR333" s="734"/>
      <c r="AS333" s="734"/>
    </row>
    <row r="334" spans="2:45">
      <c r="B334" s="770" t="s">
        <v>102</v>
      </c>
      <c r="C334" s="770"/>
      <c r="D334" s="764">
        <v>5182</v>
      </c>
      <c r="E334" s="764">
        <v>5122</v>
      </c>
      <c r="F334" s="764">
        <v>5190</v>
      </c>
      <c r="G334" s="764">
        <v>5446</v>
      </c>
      <c r="H334" s="765">
        <v>5235</v>
      </c>
      <c r="I334" s="792"/>
      <c r="J334" s="764">
        <v>3113</v>
      </c>
      <c r="K334" s="764">
        <v>3010</v>
      </c>
      <c r="L334" s="764">
        <v>3177</v>
      </c>
      <c r="M334" s="764">
        <v>3160</v>
      </c>
      <c r="N334" s="765">
        <v>3115</v>
      </c>
      <c r="O334" s="793"/>
      <c r="P334" s="764">
        <v>8296</v>
      </c>
      <c r="Q334" s="764">
        <v>8132</v>
      </c>
      <c r="R334" s="764">
        <v>8367</v>
      </c>
      <c r="S334" s="764">
        <v>8606</v>
      </c>
      <c r="T334" s="765">
        <v>8350.25</v>
      </c>
      <c r="U334" s="734"/>
      <c r="V334" s="734"/>
      <c r="W334" s="734"/>
      <c r="X334" s="734"/>
      <c r="Y334" s="734"/>
      <c r="Z334" s="734"/>
      <c r="AA334" s="734"/>
      <c r="AB334" s="734"/>
      <c r="AC334" s="734"/>
      <c r="AD334" s="734"/>
      <c r="AE334" s="734"/>
      <c r="AF334" s="734"/>
      <c r="AG334" s="734"/>
      <c r="AH334" s="734"/>
      <c r="AI334" s="734"/>
      <c r="AJ334" s="734"/>
      <c r="AK334" s="734"/>
      <c r="AL334" s="734"/>
      <c r="AM334" s="734"/>
      <c r="AN334" s="734"/>
      <c r="AO334" s="734"/>
      <c r="AP334" s="734"/>
      <c r="AQ334" s="734"/>
      <c r="AR334" s="734"/>
      <c r="AS334" s="734"/>
    </row>
    <row r="335" spans="2:45">
      <c r="B335" s="770" t="s">
        <v>103</v>
      </c>
      <c r="C335" s="770"/>
      <c r="D335" s="764">
        <v>8845</v>
      </c>
      <c r="E335" s="764">
        <v>9235</v>
      </c>
      <c r="F335" s="764">
        <v>9495</v>
      </c>
      <c r="G335" s="764">
        <v>9625</v>
      </c>
      <c r="H335" s="765">
        <v>9300</v>
      </c>
      <c r="I335" s="792"/>
      <c r="J335" s="764">
        <v>0</v>
      </c>
      <c r="K335" s="764">
        <v>0</v>
      </c>
      <c r="L335" s="764">
        <v>0</v>
      </c>
      <c r="M335" s="764">
        <v>0</v>
      </c>
      <c r="N335" s="765">
        <v>0</v>
      </c>
      <c r="O335" s="793"/>
      <c r="P335" s="764">
        <v>8845</v>
      </c>
      <c r="Q335" s="764">
        <v>9235</v>
      </c>
      <c r="R335" s="764">
        <v>9495</v>
      </c>
      <c r="S335" s="764">
        <v>9625</v>
      </c>
      <c r="T335" s="765">
        <v>9300</v>
      </c>
      <c r="U335" s="734"/>
      <c r="V335" s="734"/>
      <c r="W335" s="734"/>
      <c r="X335" s="734"/>
      <c r="Y335" s="734"/>
      <c r="Z335" s="734"/>
      <c r="AA335" s="734"/>
      <c r="AB335" s="734"/>
      <c r="AC335" s="734"/>
      <c r="AD335" s="734"/>
      <c r="AE335" s="734"/>
      <c r="AF335" s="734"/>
      <c r="AG335" s="734"/>
      <c r="AH335" s="734"/>
      <c r="AI335" s="734"/>
      <c r="AJ335" s="734"/>
      <c r="AK335" s="734"/>
      <c r="AL335" s="734"/>
      <c r="AM335" s="734"/>
      <c r="AN335" s="734"/>
      <c r="AO335" s="734"/>
      <c r="AP335" s="734"/>
      <c r="AQ335" s="734"/>
      <c r="AR335" s="734"/>
      <c r="AS335" s="734"/>
    </row>
    <row r="336" spans="2:45">
      <c r="B336" s="767"/>
      <c r="C336" s="768"/>
      <c r="D336" s="780"/>
      <c r="E336" s="780"/>
      <c r="F336" s="780"/>
      <c r="G336" s="780"/>
      <c r="H336" s="794"/>
      <c r="I336" s="795"/>
      <c r="J336" s="780"/>
      <c r="K336" s="780"/>
      <c r="L336" s="780"/>
      <c r="M336" s="780"/>
      <c r="N336" s="758"/>
      <c r="O336" s="796"/>
      <c r="P336" s="780"/>
      <c r="Q336" s="780"/>
      <c r="R336" s="780"/>
      <c r="S336" s="780"/>
      <c r="T336" s="780"/>
      <c r="U336" s="734"/>
      <c r="V336" s="734"/>
      <c r="W336" s="734"/>
      <c r="X336" s="734"/>
      <c r="Y336" s="734"/>
      <c r="Z336" s="734"/>
      <c r="AA336" s="734"/>
      <c r="AB336" s="734"/>
      <c r="AC336" s="734"/>
      <c r="AD336" s="734"/>
      <c r="AE336" s="734"/>
      <c r="AF336" s="734"/>
      <c r="AG336" s="734"/>
      <c r="AH336" s="734"/>
      <c r="AI336" s="734"/>
      <c r="AJ336" s="734"/>
      <c r="AK336" s="734"/>
      <c r="AL336" s="734"/>
      <c r="AM336" s="734"/>
      <c r="AN336" s="734"/>
      <c r="AO336" s="734"/>
      <c r="AP336" s="734"/>
      <c r="AQ336" s="734"/>
      <c r="AR336" s="734"/>
      <c r="AS336" s="734"/>
    </row>
    <row r="337" spans="2:45">
      <c r="B337" s="822">
        <v>2000</v>
      </c>
      <c r="C337" s="781"/>
      <c r="D337" s="781">
        <v>236149</v>
      </c>
      <c r="E337" s="781">
        <v>241709</v>
      </c>
      <c r="F337" s="781">
        <v>244558</v>
      </c>
      <c r="G337" s="781">
        <v>244511</v>
      </c>
      <c r="H337" s="781">
        <v>241731.75</v>
      </c>
      <c r="I337" s="781">
        <v>0</v>
      </c>
      <c r="J337" s="781">
        <v>73543</v>
      </c>
      <c r="K337" s="781">
        <v>73037</v>
      </c>
      <c r="L337" s="781">
        <v>72493</v>
      </c>
      <c r="M337" s="781">
        <v>73040</v>
      </c>
      <c r="N337" s="781">
        <v>73028.25</v>
      </c>
      <c r="O337" s="781">
        <v>0</v>
      </c>
      <c r="P337" s="781">
        <v>309694</v>
      </c>
      <c r="Q337" s="781">
        <v>314745</v>
      </c>
      <c r="R337" s="781">
        <v>317055</v>
      </c>
      <c r="S337" s="781">
        <v>317549</v>
      </c>
      <c r="T337" s="781">
        <v>314760.75</v>
      </c>
      <c r="U337" s="766"/>
      <c r="V337" s="740"/>
      <c r="W337" s="740"/>
      <c r="X337" s="740"/>
      <c r="Y337" s="740"/>
      <c r="Z337" s="740"/>
      <c r="AA337" s="740"/>
      <c r="AB337" s="740"/>
      <c r="AC337" s="740"/>
      <c r="AD337" s="740"/>
      <c r="AE337" s="740"/>
      <c r="AF337" s="740"/>
      <c r="AG337" s="740"/>
      <c r="AH337" s="740"/>
      <c r="AI337" s="740"/>
      <c r="AJ337" s="740"/>
      <c r="AK337" s="740"/>
      <c r="AL337" s="740"/>
      <c r="AM337" s="740"/>
      <c r="AN337" s="740"/>
      <c r="AO337" s="740"/>
      <c r="AP337" s="740"/>
      <c r="AQ337" s="740"/>
      <c r="AR337" s="740"/>
      <c r="AS337" s="740"/>
    </row>
    <row r="338" spans="2:45">
      <c r="B338" s="763" t="s">
        <v>3</v>
      </c>
      <c r="C338" s="763"/>
      <c r="D338" s="764">
        <v>6414</v>
      </c>
      <c r="E338" s="764">
        <v>7778</v>
      </c>
      <c r="F338" s="764">
        <v>7094</v>
      </c>
      <c r="G338" s="764">
        <v>6964</v>
      </c>
      <c r="H338" s="765">
        <v>7062.5</v>
      </c>
      <c r="I338" s="792"/>
      <c r="J338" s="764">
        <v>14404</v>
      </c>
      <c r="K338" s="764">
        <v>11795</v>
      </c>
      <c r="L338" s="764">
        <v>10997</v>
      </c>
      <c r="M338" s="764">
        <v>10000</v>
      </c>
      <c r="N338" s="765">
        <v>11799</v>
      </c>
      <c r="O338" s="793"/>
      <c r="P338" s="764">
        <v>20818</v>
      </c>
      <c r="Q338" s="764">
        <v>19573</v>
      </c>
      <c r="R338" s="764">
        <v>18091</v>
      </c>
      <c r="S338" s="764">
        <v>16963</v>
      </c>
      <c r="T338" s="765">
        <v>18861.25</v>
      </c>
      <c r="U338" s="749"/>
      <c r="V338" s="766"/>
      <c r="W338" s="766"/>
      <c r="X338" s="766"/>
      <c r="Y338" s="766"/>
      <c r="Z338" s="766"/>
      <c r="AA338" s="766"/>
      <c r="AB338" s="766"/>
      <c r="AC338" s="766"/>
      <c r="AD338" s="766"/>
      <c r="AE338" s="766"/>
      <c r="AF338" s="766"/>
      <c r="AG338" s="766"/>
      <c r="AH338" s="766"/>
      <c r="AI338" s="766"/>
      <c r="AJ338" s="766"/>
      <c r="AK338" s="766"/>
      <c r="AL338" s="766"/>
      <c r="AM338" s="766"/>
      <c r="AN338" s="766"/>
      <c r="AO338" s="766"/>
      <c r="AP338" s="766"/>
      <c r="AQ338" s="766"/>
      <c r="AR338" s="766"/>
      <c r="AS338" s="766"/>
    </row>
    <row r="339" spans="2:45">
      <c r="B339" s="769" t="s">
        <v>4</v>
      </c>
      <c r="C339" s="769"/>
      <c r="D339" s="764">
        <v>603</v>
      </c>
      <c r="E339" s="764">
        <v>419</v>
      </c>
      <c r="F339" s="764">
        <v>497</v>
      </c>
      <c r="G339" s="764">
        <v>521</v>
      </c>
      <c r="H339" s="765">
        <v>510</v>
      </c>
      <c r="I339" s="792"/>
      <c r="J339" s="764">
        <v>105</v>
      </c>
      <c r="K339" s="764">
        <v>74</v>
      </c>
      <c r="L339" s="764">
        <v>87</v>
      </c>
      <c r="M339" s="764">
        <v>93</v>
      </c>
      <c r="N339" s="765">
        <v>89.75</v>
      </c>
      <c r="O339" s="793"/>
      <c r="P339" s="764">
        <v>707</v>
      </c>
      <c r="Q339" s="764">
        <v>492</v>
      </c>
      <c r="R339" s="764">
        <v>584</v>
      </c>
      <c r="S339" s="764">
        <v>614</v>
      </c>
      <c r="T339" s="765">
        <v>599.25</v>
      </c>
      <c r="U339" s="740"/>
      <c r="V339" s="740"/>
      <c r="W339" s="740"/>
      <c r="X339" s="740"/>
      <c r="Y339" s="740"/>
      <c r="Z339" s="740"/>
      <c r="AA339" s="740"/>
      <c r="AB339" s="740"/>
      <c r="AC339" s="740"/>
      <c r="AD339" s="740"/>
      <c r="AE339" s="740"/>
      <c r="AF339" s="740"/>
      <c r="AG339" s="740"/>
      <c r="AH339" s="740"/>
      <c r="AI339" s="740"/>
      <c r="AJ339" s="740"/>
      <c r="AK339" s="740"/>
      <c r="AL339" s="740"/>
      <c r="AM339" s="740"/>
      <c r="AN339" s="740"/>
      <c r="AO339" s="740"/>
      <c r="AP339" s="740"/>
      <c r="AQ339" s="740"/>
      <c r="AR339" s="740"/>
      <c r="AS339" s="740"/>
    </row>
    <row r="340" spans="2:45">
      <c r="B340" s="769" t="s">
        <v>5</v>
      </c>
      <c r="C340" s="769"/>
      <c r="D340" s="764">
        <v>29428</v>
      </c>
      <c r="E340" s="764">
        <v>27845</v>
      </c>
      <c r="F340" s="764">
        <v>27437</v>
      </c>
      <c r="G340" s="764">
        <v>28423</v>
      </c>
      <c r="H340" s="765">
        <v>28283.25</v>
      </c>
      <c r="I340" s="792"/>
      <c r="J340" s="764">
        <v>7617</v>
      </c>
      <c r="K340" s="764">
        <v>7621</v>
      </c>
      <c r="L340" s="764">
        <v>7477</v>
      </c>
      <c r="M340" s="764">
        <v>7885</v>
      </c>
      <c r="N340" s="765">
        <v>7650</v>
      </c>
      <c r="O340" s="793"/>
      <c r="P340" s="764">
        <v>37045</v>
      </c>
      <c r="Q340" s="764">
        <v>35467</v>
      </c>
      <c r="R340" s="764">
        <v>34914</v>
      </c>
      <c r="S340" s="764">
        <v>36308</v>
      </c>
      <c r="T340" s="765">
        <v>35933.5</v>
      </c>
      <c r="U340" s="740"/>
      <c r="V340" s="740"/>
      <c r="W340" s="740"/>
      <c r="X340" s="740"/>
      <c r="Y340" s="740"/>
      <c r="Z340" s="740"/>
      <c r="AA340" s="740"/>
      <c r="AB340" s="740"/>
      <c r="AC340" s="740"/>
      <c r="AD340" s="740"/>
      <c r="AE340" s="740"/>
      <c r="AF340" s="740"/>
      <c r="AG340" s="740"/>
      <c r="AH340" s="740"/>
      <c r="AI340" s="740"/>
      <c r="AJ340" s="740"/>
      <c r="AK340" s="740"/>
      <c r="AL340" s="740"/>
      <c r="AM340" s="740"/>
      <c r="AN340" s="740"/>
      <c r="AO340" s="740"/>
      <c r="AP340" s="740"/>
      <c r="AQ340" s="740"/>
      <c r="AR340" s="740"/>
      <c r="AS340" s="740"/>
    </row>
    <row r="341" spans="2:45">
      <c r="B341" s="769" t="s">
        <v>7</v>
      </c>
      <c r="C341" s="769"/>
      <c r="D341" s="764">
        <v>1100</v>
      </c>
      <c r="E341" s="764">
        <v>1100</v>
      </c>
      <c r="F341" s="764">
        <v>1100</v>
      </c>
      <c r="G341" s="764">
        <v>1100</v>
      </c>
      <c r="H341" s="765">
        <v>1100</v>
      </c>
      <c r="I341" s="792"/>
      <c r="J341" s="764">
        <v>0</v>
      </c>
      <c r="K341" s="764">
        <v>0</v>
      </c>
      <c r="L341" s="764">
        <v>0</v>
      </c>
      <c r="M341" s="764">
        <v>0</v>
      </c>
      <c r="N341" s="765">
        <v>0</v>
      </c>
      <c r="O341" s="793"/>
      <c r="P341" s="764">
        <v>1100</v>
      </c>
      <c r="Q341" s="764">
        <v>1100</v>
      </c>
      <c r="R341" s="764">
        <v>1100</v>
      </c>
      <c r="S341" s="764">
        <v>1100</v>
      </c>
      <c r="T341" s="765">
        <v>1100</v>
      </c>
      <c r="U341" s="740"/>
      <c r="V341" s="740"/>
      <c r="W341" s="740"/>
      <c r="X341" s="740"/>
      <c r="Y341" s="740"/>
      <c r="Z341" s="740"/>
      <c r="AA341" s="740"/>
      <c r="AB341" s="740"/>
      <c r="AC341" s="740"/>
      <c r="AD341" s="740"/>
      <c r="AE341" s="740"/>
      <c r="AF341" s="740"/>
      <c r="AG341" s="740"/>
      <c r="AH341" s="740"/>
      <c r="AI341" s="740"/>
      <c r="AJ341" s="740"/>
      <c r="AK341" s="740"/>
      <c r="AL341" s="740"/>
      <c r="AM341" s="740"/>
      <c r="AN341" s="740"/>
      <c r="AO341" s="740"/>
      <c r="AP341" s="740"/>
      <c r="AQ341" s="740"/>
      <c r="AR341" s="740"/>
      <c r="AS341" s="740"/>
    </row>
    <row r="342" spans="2:45">
      <c r="B342" s="769" t="s">
        <v>9</v>
      </c>
      <c r="C342" s="769"/>
      <c r="D342" s="764">
        <v>1614</v>
      </c>
      <c r="E342" s="764">
        <v>1575</v>
      </c>
      <c r="F342" s="764">
        <v>1563</v>
      </c>
      <c r="G342" s="764">
        <v>1619</v>
      </c>
      <c r="H342" s="765">
        <v>1592.75</v>
      </c>
      <c r="I342" s="792"/>
      <c r="J342" s="764">
        <v>106</v>
      </c>
      <c r="K342" s="764">
        <v>105</v>
      </c>
      <c r="L342" s="764">
        <v>104</v>
      </c>
      <c r="M342" s="764">
        <v>110</v>
      </c>
      <c r="N342" s="765">
        <v>106.25</v>
      </c>
      <c r="O342" s="793"/>
      <c r="P342" s="764">
        <v>1720</v>
      </c>
      <c r="Q342" s="764">
        <v>1680</v>
      </c>
      <c r="R342" s="764">
        <v>1666</v>
      </c>
      <c r="S342" s="764">
        <v>1729</v>
      </c>
      <c r="T342" s="765">
        <v>1698.75</v>
      </c>
      <c r="U342" s="740"/>
      <c r="V342" s="740"/>
      <c r="W342" s="740"/>
      <c r="X342" s="740"/>
      <c r="Y342" s="740"/>
      <c r="Z342" s="740"/>
      <c r="AA342" s="740"/>
      <c r="AB342" s="740"/>
      <c r="AC342" s="740"/>
      <c r="AD342" s="740"/>
      <c r="AE342" s="740"/>
      <c r="AF342" s="740"/>
      <c r="AG342" s="740"/>
      <c r="AH342" s="740"/>
      <c r="AI342" s="740"/>
      <c r="AJ342" s="740"/>
      <c r="AK342" s="740"/>
      <c r="AL342" s="740"/>
      <c r="AM342" s="740"/>
      <c r="AN342" s="740"/>
      <c r="AO342" s="740"/>
      <c r="AP342" s="740"/>
      <c r="AQ342" s="740"/>
      <c r="AR342" s="740"/>
      <c r="AS342" s="740"/>
    </row>
    <row r="343" spans="2:45">
      <c r="B343" s="769" t="s">
        <v>10</v>
      </c>
      <c r="C343" s="769"/>
      <c r="D343" s="764">
        <v>20305</v>
      </c>
      <c r="E343" s="764">
        <v>20027</v>
      </c>
      <c r="F343" s="764">
        <v>20075</v>
      </c>
      <c r="G343" s="764">
        <v>21015</v>
      </c>
      <c r="H343" s="765">
        <v>20355.5</v>
      </c>
      <c r="I343" s="792"/>
      <c r="J343" s="764">
        <v>6950</v>
      </c>
      <c r="K343" s="764">
        <v>6981</v>
      </c>
      <c r="L343" s="764">
        <v>6974</v>
      </c>
      <c r="M343" s="764">
        <v>7426</v>
      </c>
      <c r="N343" s="765">
        <v>7082.75</v>
      </c>
      <c r="O343" s="793"/>
      <c r="P343" s="764">
        <v>27255</v>
      </c>
      <c r="Q343" s="764">
        <v>27008</v>
      </c>
      <c r="R343" s="764">
        <v>27050</v>
      </c>
      <c r="S343" s="764">
        <v>28440</v>
      </c>
      <c r="T343" s="765">
        <v>27438.25</v>
      </c>
      <c r="U343" s="740"/>
      <c r="V343" s="740"/>
      <c r="W343" s="740"/>
      <c r="X343" s="740"/>
      <c r="Y343" s="740"/>
      <c r="Z343" s="740"/>
      <c r="AA343" s="740"/>
      <c r="AB343" s="740"/>
      <c r="AC343" s="740"/>
      <c r="AD343" s="740"/>
      <c r="AE343" s="740"/>
      <c r="AF343" s="740"/>
      <c r="AG343" s="740"/>
      <c r="AH343" s="740"/>
      <c r="AI343" s="740"/>
      <c r="AJ343" s="740"/>
      <c r="AK343" s="740"/>
      <c r="AL343" s="740"/>
      <c r="AM343" s="740"/>
      <c r="AN343" s="740"/>
      <c r="AO343" s="740"/>
      <c r="AP343" s="740"/>
      <c r="AQ343" s="740"/>
      <c r="AR343" s="740"/>
      <c r="AS343" s="740"/>
    </row>
    <row r="344" spans="2:45">
      <c r="B344" s="769" t="s">
        <v>12</v>
      </c>
      <c r="C344" s="769"/>
      <c r="D344" s="764">
        <v>36699</v>
      </c>
      <c r="E344" s="764">
        <v>36531</v>
      </c>
      <c r="F344" s="764">
        <v>36331</v>
      </c>
      <c r="G344" s="764">
        <v>37400</v>
      </c>
      <c r="H344" s="765">
        <v>36740.25</v>
      </c>
      <c r="I344" s="792"/>
      <c r="J344" s="764">
        <v>18868</v>
      </c>
      <c r="K344" s="764">
        <v>19189</v>
      </c>
      <c r="L344" s="764">
        <v>19102</v>
      </c>
      <c r="M344" s="764">
        <v>19947</v>
      </c>
      <c r="N344" s="765">
        <v>19276.5</v>
      </c>
      <c r="O344" s="793"/>
      <c r="P344" s="764">
        <v>55567</v>
      </c>
      <c r="Q344" s="764">
        <v>55720</v>
      </c>
      <c r="R344" s="764">
        <v>55433</v>
      </c>
      <c r="S344" s="764">
        <v>57347</v>
      </c>
      <c r="T344" s="765">
        <v>56016.75</v>
      </c>
      <c r="U344" s="740"/>
      <c r="V344" s="740"/>
      <c r="W344" s="740"/>
      <c r="X344" s="740"/>
      <c r="Y344" s="740"/>
      <c r="Z344" s="740"/>
      <c r="AA344" s="740"/>
      <c r="AB344" s="740"/>
      <c r="AC344" s="740"/>
      <c r="AD344" s="740"/>
      <c r="AE344" s="740"/>
      <c r="AF344" s="740"/>
      <c r="AG344" s="740"/>
      <c r="AH344" s="740"/>
      <c r="AI344" s="740"/>
      <c r="AJ344" s="740"/>
      <c r="AK344" s="740"/>
      <c r="AL344" s="740"/>
      <c r="AM344" s="740"/>
      <c r="AN344" s="740"/>
      <c r="AO344" s="740"/>
      <c r="AP344" s="740"/>
      <c r="AQ344" s="740"/>
      <c r="AR344" s="740"/>
      <c r="AS344" s="740"/>
    </row>
    <row r="345" spans="2:45">
      <c r="B345" s="769" t="s">
        <v>13</v>
      </c>
      <c r="C345" s="769"/>
      <c r="D345" s="764">
        <v>12418</v>
      </c>
      <c r="E345" s="764">
        <v>13311</v>
      </c>
      <c r="F345" s="764">
        <v>14305</v>
      </c>
      <c r="G345" s="764">
        <v>12676</v>
      </c>
      <c r="H345" s="765">
        <v>13177.5</v>
      </c>
      <c r="I345" s="792"/>
      <c r="J345" s="764">
        <v>3285</v>
      </c>
      <c r="K345" s="764">
        <v>3270</v>
      </c>
      <c r="L345" s="764">
        <v>3234</v>
      </c>
      <c r="M345" s="764">
        <v>3402</v>
      </c>
      <c r="N345" s="765">
        <v>3297.75</v>
      </c>
      <c r="O345" s="793"/>
      <c r="P345" s="764">
        <v>15704</v>
      </c>
      <c r="Q345" s="764">
        <v>16580</v>
      </c>
      <c r="R345" s="764">
        <v>17539</v>
      </c>
      <c r="S345" s="764">
        <v>16077</v>
      </c>
      <c r="T345" s="765">
        <v>16475</v>
      </c>
      <c r="U345" s="740"/>
      <c r="V345" s="740"/>
      <c r="W345" s="740"/>
      <c r="X345" s="740"/>
      <c r="Y345" s="740"/>
      <c r="Z345" s="740"/>
      <c r="AA345" s="740"/>
      <c r="AB345" s="740"/>
      <c r="AC345" s="740"/>
      <c r="AD345" s="740"/>
      <c r="AE345" s="740"/>
      <c r="AF345" s="740"/>
      <c r="AG345" s="740"/>
      <c r="AH345" s="740"/>
      <c r="AI345" s="740"/>
      <c r="AJ345" s="740"/>
      <c r="AK345" s="740"/>
      <c r="AL345" s="740"/>
      <c r="AM345" s="740"/>
      <c r="AN345" s="740"/>
      <c r="AO345" s="740"/>
      <c r="AP345" s="740"/>
      <c r="AQ345" s="740"/>
      <c r="AR345" s="740"/>
      <c r="AS345" s="740"/>
    </row>
    <row r="346" spans="2:45">
      <c r="B346" s="769" t="s">
        <v>14</v>
      </c>
      <c r="C346" s="769"/>
      <c r="D346" s="764">
        <v>23112</v>
      </c>
      <c r="E346" s="764">
        <v>28757</v>
      </c>
      <c r="F346" s="764">
        <v>31121</v>
      </c>
      <c r="G346" s="764">
        <v>26612</v>
      </c>
      <c r="H346" s="765">
        <v>27400.5</v>
      </c>
      <c r="I346" s="792"/>
      <c r="J346" s="764">
        <v>6618</v>
      </c>
      <c r="K346" s="764">
        <v>8420</v>
      </c>
      <c r="L346" s="764">
        <v>9075</v>
      </c>
      <c r="M346" s="764">
        <v>7884</v>
      </c>
      <c r="N346" s="765">
        <v>7999.25</v>
      </c>
      <c r="O346" s="793"/>
      <c r="P346" s="764">
        <v>29731</v>
      </c>
      <c r="Q346" s="764">
        <v>37177</v>
      </c>
      <c r="R346" s="764">
        <v>40196</v>
      </c>
      <c r="S346" s="764">
        <v>34496</v>
      </c>
      <c r="T346" s="765">
        <v>35400</v>
      </c>
      <c r="U346" s="740"/>
      <c r="V346" s="740"/>
      <c r="W346" s="740"/>
      <c r="X346" s="740"/>
      <c r="Y346" s="740"/>
      <c r="Z346" s="740"/>
      <c r="AA346" s="740"/>
      <c r="AB346" s="740"/>
      <c r="AC346" s="740"/>
      <c r="AD346" s="740"/>
      <c r="AE346" s="740"/>
      <c r="AF346" s="740"/>
      <c r="AG346" s="740"/>
      <c r="AH346" s="740"/>
      <c r="AI346" s="740"/>
      <c r="AJ346" s="740"/>
      <c r="AK346" s="740"/>
      <c r="AL346" s="740"/>
      <c r="AM346" s="740"/>
      <c r="AN346" s="740"/>
      <c r="AO346" s="740"/>
      <c r="AP346" s="740"/>
      <c r="AQ346" s="740"/>
      <c r="AR346" s="740"/>
      <c r="AS346" s="740"/>
    </row>
    <row r="347" spans="2:45">
      <c r="B347" s="769" t="s">
        <v>15</v>
      </c>
      <c r="C347" s="769"/>
      <c r="D347" s="764">
        <v>5661</v>
      </c>
      <c r="E347" s="764">
        <v>5667</v>
      </c>
      <c r="F347" s="764">
        <v>5560</v>
      </c>
      <c r="G347" s="764">
        <v>5790</v>
      </c>
      <c r="H347" s="765">
        <v>5669.5</v>
      </c>
      <c r="I347" s="792"/>
      <c r="J347" s="764">
        <v>838</v>
      </c>
      <c r="K347" s="764">
        <v>864</v>
      </c>
      <c r="L347" s="764">
        <v>855</v>
      </c>
      <c r="M347" s="764">
        <v>913</v>
      </c>
      <c r="N347" s="765">
        <v>867.5</v>
      </c>
      <c r="O347" s="793"/>
      <c r="P347" s="764">
        <v>6499</v>
      </c>
      <c r="Q347" s="764">
        <v>6531</v>
      </c>
      <c r="R347" s="764">
        <v>6415</v>
      </c>
      <c r="S347" s="764">
        <v>6703</v>
      </c>
      <c r="T347" s="765">
        <v>6537</v>
      </c>
      <c r="U347" s="740"/>
      <c r="V347" s="740"/>
      <c r="W347" s="740"/>
      <c r="X347" s="740"/>
      <c r="Y347" s="740"/>
      <c r="Z347" s="740"/>
      <c r="AA347" s="740"/>
      <c r="AB347" s="740"/>
      <c r="AC347" s="740"/>
      <c r="AD347" s="740"/>
      <c r="AE347" s="740"/>
      <c r="AF347" s="740"/>
      <c r="AG347" s="740"/>
      <c r="AH347" s="740"/>
      <c r="AI347" s="740"/>
      <c r="AJ347" s="740"/>
      <c r="AK347" s="740"/>
      <c r="AL347" s="740"/>
      <c r="AM347" s="740"/>
      <c r="AN347" s="740"/>
      <c r="AO347" s="740"/>
      <c r="AP347" s="740"/>
      <c r="AQ347" s="740"/>
      <c r="AR347" s="740"/>
      <c r="AS347" s="740"/>
    </row>
    <row r="348" spans="2:45">
      <c r="B348" s="769" t="s">
        <v>16</v>
      </c>
      <c r="C348" s="769"/>
      <c r="D348" s="764">
        <v>14565</v>
      </c>
      <c r="E348" s="764">
        <v>14344</v>
      </c>
      <c r="F348" s="764">
        <v>14220</v>
      </c>
      <c r="G348" s="764">
        <v>14840</v>
      </c>
      <c r="H348" s="765">
        <v>14492.25</v>
      </c>
      <c r="I348" s="792"/>
      <c r="J348" s="764">
        <v>2113</v>
      </c>
      <c r="K348" s="764">
        <v>2158</v>
      </c>
      <c r="L348" s="764">
        <v>2053</v>
      </c>
      <c r="M348" s="764">
        <v>2107</v>
      </c>
      <c r="N348" s="765">
        <v>2107.75</v>
      </c>
      <c r="O348" s="793"/>
      <c r="P348" s="764">
        <v>16678</v>
      </c>
      <c r="Q348" s="764">
        <v>16502</v>
      </c>
      <c r="R348" s="764">
        <v>16274</v>
      </c>
      <c r="S348" s="764">
        <v>16947</v>
      </c>
      <c r="T348" s="765">
        <v>16600.25</v>
      </c>
      <c r="U348" s="740"/>
      <c r="V348" s="740"/>
      <c r="W348" s="740"/>
      <c r="X348" s="740"/>
      <c r="Y348" s="740"/>
      <c r="Z348" s="740"/>
      <c r="AA348" s="740"/>
      <c r="AB348" s="740"/>
      <c r="AC348" s="740"/>
      <c r="AD348" s="740"/>
      <c r="AE348" s="740"/>
      <c r="AF348" s="740"/>
      <c r="AG348" s="740"/>
      <c r="AH348" s="740"/>
      <c r="AI348" s="740"/>
      <c r="AJ348" s="740"/>
      <c r="AK348" s="740"/>
      <c r="AL348" s="740"/>
      <c r="AM348" s="740"/>
      <c r="AN348" s="740"/>
      <c r="AO348" s="740"/>
      <c r="AP348" s="740"/>
      <c r="AQ348" s="740"/>
      <c r="AR348" s="740"/>
      <c r="AS348" s="740"/>
    </row>
    <row r="349" spans="2:45">
      <c r="B349" s="769" t="s">
        <v>17</v>
      </c>
      <c r="C349" s="769"/>
      <c r="D349" s="764">
        <v>599</v>
      </c>
      <c r="E349" s="764">
        <v>560</v>
      </c>
      <c r="F349" s="764">
        <v>574</v>
      </c>
      <c r="G349" s="764">
        <v>623</v>
      </c>
      <c r="H349" s="765">
        <v>589</v>
      </c>
      <c r="I349" s="792"/>
      <c r="J349" s="764">
        <v>442</v>
      </c>
      <c r="K349" s="764">
        <v>423</v>
      </c>
      <c r="L349" s="764">
        <v>431</v>
      </c>
      <c r="M349" s="764">
        <v>473</v>
      </c>
      <c r="N349" s="765">
        <v>442.25</v>
      </c>
      <c r="O349" s="793"/>
      <c r="P349" s="764">
        <v>1041</v>
      </c>
      <c r="Q349" s="764">
        <v>984</v>
      </c>
      <c r="R349" s="764">
        <v>1006</v>
      </c>
      <c r="S349" s="764">
        <v>1096</v>
      </c>
      <c r="T349" s="765">
        <v>1031.75</v>
      </c>
      <c r="U349" s="740"/>
      <c r="V349" s="740"/>
      <c r="W349" s="740"/>
      <c r="X349" s="740"/>
      <c r="Y349" s="740"/>
      <c r="Z349" s="740"/>
      <c r="AA349" s="740"/>
      <c r="AB349" s="740"/>
      <c r="AC349" s="740"/>
      <c r="AD349" s="740"/>
      <c r="AE349" s="740"/>
      <c r="AF349" s="740"/>
      <c r="AG349" s="740"/>
      <c r="AH349" s="740"/>
      <c r="AI349" s="740"/>
      <c r="AJ349" s="740"/>
      <c r="AK349" s="740"/>
      <c r="AL349" s="740"/>
      <c r="AM349" s="740"/>
      <c r="AN349" s="740"/>
      <c r="AO349" s="740"/>
      <c r="AP349" s="740"/>
      <c r="AQ349" s="740"/>
      <c r="AR349" s="740"/>
      <c r="AS349" s="740"/>
    </row>
    <row r="350" spans="2:45">
      <c r="B350" s="769" t="s">
        <v>18</v>
      </c>
      <c r="C350" s="769"/>
      <c r="D350" s="764">
        <v>7642</v>
      </c>
      <c r="E350" s="764">
        <v>7402</v>
      </c>
      <c r="F350" s="764">
        <v>7435</v>
      </c>
      <c r="G350" s="764">
        <v>7798</v>
      </c>
      <c r="H350" s="765">
        <v>7569.25</v>
      </c>
      <c r="I350" s="792"/>
      <c r="J350" s="764">
        <v>3077</v>
      </c>
      <c r="K350" s="764">
        <v>3037</v>
      </c>
      <c r="L350" s="764">
        <v>3042</v>
      </c>
      <c r="M350" s="764">
        <v>3247</v>
      </c>
      <c r="N350" s="765">
        <v>3100.75</v>
      </c>
      <c r="O350" s="793"/>
      <c r="P350" s="764">
        <v>10719</v>
      </c>
      <c r="Q350" s="764">
        <v>10438</v>
      </c>
      <c r="R350" s="764">
        <v>10478</v>
      </c>
      <c r="S350" s="764">
        <v>11045</v>
      </c>
      <c r="T350" s="765">
        <v>10670</v>
      </c>
      <c r="U350" s="740"/>
      <c r="V350" s="740"/>
      <c r="W350" s="740"/>
      <c r="X350" s="740"/>
      <c r="Y350" s="740"/>
      <c r="Z350" s="740"/>
      <c r="AA350" s="740"/>
      <c r="AB350" s="740"/>
      <c r="AC350" s="740"/>
      <c r="AD350" s="740"/>
      <c r="AE350" s="740"/>
      <c r="AF350" s="740"/>
      <c r="AG350" s="740"/>
      <c r="AH350" s="740"/>
      <c r="AI350" s="740"/>
      <c r="AJ350" s="740"/>
      <c r="AK350" s="740"/>
      <c r="AL350" s="740"/>
      <c r="AM350" s="740"/>
      <c r="AN350" s="740"/>
      <c r="AO350" s="740"/>
      <c r="AP350" s="740"/>
      <c r="AQ350" s="740"/>
      <c r="AR350" s="740"/>
      <c r="AS350" s="740"/>
    </row>
    <row r="351" spans="2:45">
      <c r="B351" s="769" t="s">
        <v>20</v>
      </c>
      <c r="C351" s="769"/>
      <c r="D351" s="764">
        <v>4367</v>
      </c>
      <c r="E351" s="764">
        <v>4402</v>
      </c>
      <c r="F351" s="764">
        <v>4444</v>
      </c>
      <c r="G351" s="764">
        <v>4391</v>
      </c>
      <c r="H351" s="765">
        <v>4401</v>
      </c>
      <c r="I351" s="792"/>
      <c r="J351" s="764">
        <v>789</v>
      </c>
      <c r="K351" s="764">
        <v>795</v>
      </c>
      <c r="L351" s="764">
        <v>797</v>
      </c>
      <c r="M351" s="764">
        <v>824</v>
      </c>
      <c r="N351" s="765">
        <v>801.25</v>
      </c>
      <c r="O351" s="793"/>
      <c r="P351" s="764">
        <v>5156</v>
      </c>
      <c r="Q351" s="764">
        <v>5197</v>
      </c>
      <c r="R351" s="764">
        <v>5242</v>
      </c>
      <c r="S351" s="764">
        <v>5214</v>
      </c>
      <c r="T351" s="765">
        <v>5202.25</v>
      </c>
      <c r="U351" s="740"/>
      <c r="V351" s="740"/>
      <c r="W351" s="740"/>
      <c r="X351" s="740"/>
      <c r="Y351" s="740"/>
      <c r="Z351" s="740"/>
      <c r="AA351" s="740"/>
      <c r="AB351" s="740"/>
      <c r="AC351" s="740"/>
      <c r="AD351" s="740"/>
      <c r="AE351" s="740"/>
      <c r="AF351" s="740"/>
      <c r="AG351" s="740"/>
      <c r="AH351" s="740"/>
      <c r="AI351" s="740"/>
      <c r="AJ351" s="740"/>
      <c r="AK351" s="740"/>
      <c r="AL351" s="740"/>
      <c r="AM351" s="740"/>
      <c r="AN351" s="740"/>
      <c r="AO351" s="740"/>
      <c r="AP351" s="740"/>
      <c r="AQ351" s="740"/>
      <c r="AR351" s="740"/>
      <c r="AS351" s="740"/>
    </row>
    <row r="352" spans="2:45">
      <c r="B352" s="769" t="s">
        <v>21</v>
      </c>
      <c r="C352" s="769"/>
      <c r="D352" s="764">
        <v>30300</v>
      </c>
      <c r="E352" s="764">
        <v>30834</v>
      </c>
      <c r="F352" s="764">
        <v>32886</v>
      </c>
      <c r="G352" s="764">
        <v>31662</v>
      </c>
      <c r="H352" s="765">
        <v>31420.5</v>
      </c>
      <c r="I352" s="792"/>
      <c r="J352" s="764">
        <v>5</v>
      </c>
      <c r="K352" s="764">
        <v>6</v>
      </c>
      <c r="L352" s="764">
        <v>6</v>
      </c>
      <c r="M352" s="764">
        <v>6</v>
      </c>
      <c r="N352" s="765">
        <v>5.75</v>
      </c>
      <c r="O352" s="793"/>
      <c r="P352" s="764">
        <v>30305</v>
      </c>
      <c r="Q352" s="764">
        <v>30839</v>
      </c>
      <c r="R352" s="764">
        <v>32892</v>
      </c>
      <c r="S352" s="764">
        <v>31668</v>
      </c>
      <c r="T352" s="765">
        <v>31426</v>
      </c>
      <c r="U352" s="740"/>
      <c r="V352" s="740"/>
      <c r="W352" s="740"/>
      <c r="X352" s="740"/>
      <c r="Y352" s="740"/>
      <c r="Z352" s="740"/>
      <c r="AA352" s="740"/>
      <c r="AB352" s="740"/>
      <c r="AC352" s="740"/>
      <c r="AD352" s="740"/>
      <c r="AE352" s="740"/>
      <c r="AF352" s="740"/>
      <c r="AG352" s="740"/>
      <c r="AH352" s="740"/>
      <c r="AI352" s="740"/>
      <c r="AJ352" s="740"/>
      <c r="AK352" s="740"/>
      <c r="AL352" s="740"/>
      <c r="AM352" s="740"/>
      <c r="AN352" s="740"/>
      <c r="AO352" s="740"/>
      <c r="AP352" s="740"/>
      <c r="AQ352" s="740"/>
      <c r="AR352" s="740"/>
      <c r="AS352" s="740"/>
    </row>
    <row r="353" spans="2:45">
      <c r="B353" s="769" t="s">
        <v>22</v>
      </c>
      <c r="C353" s="769"/>
      <c r="D353" s="764">
        <v>16240</v>
      </c>
      <c r="E353" s="764">
        <v>15764</v>
      </c>
      <c r="F353" s="764">
        <v>14342</v>
      </c>
      <c r="G353" s="764">
        <v>16621</v>
      </c>
      <c r="H353" s="765">
        <v>15741.75</v>
      </c>
      <c r="I353" s="792"/>
      <c r="J353" s="764">
        <v>1724</v>
      </c>
      <c r="K353" s="764">
        <v>1710</v>
      </c>
      <c r="L353" s="764">
        <v>1553</v>
      </c>
      <c r="M353" s="764">
        <v>1823</v>
      </c>
      <c r="N353" s="765">
        <v>1702.5</v>
      </c>
      <c r="O353" s="793"/>
      <c r="P353" s="764">
        <v>17965</v>
      </c>
      <c r="Q353" s="764">
        <v>17474</v>
      </c>
      <c r="R353" s="764">
        <v>15895</v>
      </c>
      <c r="S353" s="764">
        <v>18444</v>
      </c>
      <c r="T353" s="765">
        <v>17444.5</v>
      </c>
      <c r="U353" s="740"/>
      <c r="V353" s="740"/>
      <c r="W353" s="740"/>
      <c r="X353" s="740"/>
      <c r="Y353" s="740"/>
      <c r="Z353" s="740"/>
      <c r="AA353" s="740"/>
      <c r="AB353" s="740"/>
      <c r="AC353" s="740"/>
      <c r="AD353" s="740"/>
      <c r="AE353" s="740"/>
      <c r="AF353" s="740"/>
      <c r="AG353" s="740"/>
      <c r="AH353" s="740"/>
      <c r="AI353" s="740"/>
      <c r="AJ353" s="740"/>
      <c r="AK353" s="740"/>
      <c r="AL353" s="740"/>
      <c r="AM353" s="740"/>
      <c r="AN353" s="740"/>
      <c r="AO353" s="740"/>
      <c r="AP353" s="740"/>
      <c r="AQ353" s="740"/>
      <c r="AR353" s="740"/>
      <c r="AS353" s="740"/>
    </row>
    <row r="354" spans="2:45">
      <c r="B354" s="769" t="s">
        <v>100</v>
      </c>
      <c r="C354" s="769"/>
      <c r="D354" s="764">
        <v>9074</v>
      </c>
      <c r="E354" s="764">
        <v>8988</v>
      </c>
      <c r="F354" s="764">
        <v>8826</v>
      </c>
      <c r="G354" s="764">
        <v>9327</v>
      </c>
      <c r="H354" s="765">
        <v>9053.75</v>
      </c>
      <c r="I354" s="792"/>
      <c r="J354" s="764">
        <v>2554</v>
      </c>
      <c r="K354" s="764">
        <v>2581</v>
      </c>
      <c r="L354" s="764">
        <v>2524</v>
      </c>
      <c r="M354" s="764">
        <v>2710</v>
      </c>
      <c r="N354" s="765">
        <v>2592.25</v>
      </c>
      <c r="O354" s="793"/>
      <c r="P354" s="764">
        <v>11629</v>
      </c>
      <c r="Q354" s="764">
        <v>11570</v>
      </c>
      <c r="R354" s="764">
        <v>11350</v>
      </c>
      <c r="S354" s="764">
        <v>12037</v>
      </c>
      <c r="T354" s="765">
        <v>11646.5</v>
      </c>
      <c r="U354" s="740"/>
      <c r="V354" s="740"/>
      <c r="W354" s="740"/>
      <c r="X354" s="740"/>
      <c r="Y354" s="740"/>
      <c r="Z354" s="740"/>
      <c r="AA354" s="740"/>
      <c r="AB354" s="740"/>
      <c r="AC354" s="740"/>
      <c r="AD354" s="740"/>
      <c r="AE354" s="740"/>
      <c r="AF354" s="740"/>
      <c r="AG354" s="740"/>
      <c r="AH354" s="740"/>
      <c r="AI354" s="740"/>
      <c r="AJ354" s="740"/>
      <c r="AK354" s="740"/>
      <c r="AL354" s="740"/>
      <c r="AM354" s="740"/>
      <c r="AN354" s="740"/>
      <c r="AO354" s="740"/>
      <c r="AP354" s="740"/>
      <c r="AQ354" s="740"/>
      <c r="AR354" s="740"/>
      <c r="AS354" s="740"/>
    </row>
    <row r="355" spans="2:45">
      <c r="B355" s="769" t="s">
        <v>101</v>
      </c>
      <c r="C355" s="769"/>
      <c r="D355" s="764">
        <v>3716</v>
      </c>
      <c r="E355" s="764">
        <v>3847</v>
      </c>
      <c r="F355" s="764">
        <v>3910</v>
      </c>
      <c r="G355" s="764">
        <v>3938</v>
      </c>
      <c r="H355" s="765">
        <v>3852.75</v>
      </c>
      <c r="I355" s="792"/>
      <c r="J355" s="764">
        <v>988</v>
      </c>
      <c r="K355" s="764">
        <v>1047</v>
      </c>
      <c r="L355" s="764">
        <v>1061</v>
      </c>
      <c r="M355" s="764">
        <v>1087</v>
      </c>
      <c r="N355" s="765">
        <v>1045.75</v>
      </c>
      <c r="O355" s="793"/>
      <c r="P355" s="764">
        <v>4704</v>
      </c>
      <c r="Q355" s="764">
        <v>4895</v>
      </c>
      <c r="R355" s="764">
        <v>4971</v>
      </c>
      <c r="S355" s="764">
        <v>5026</v>
      </c>
      <c r="T355" s="765">
        <v>4899</v>
      </c>
      <c r="U355" s="740"/>
      <c r="V355" s="740"/>
      <c r="W355" s="740"/>
      <c r="X355" s="740"/>
      <c r="Y355" s="740"/>
      <c r="Z355" s="740"/>
      <c r="AA355" s="740"/>
      <c r="AB355" s="740"/>
      <c r="AC355" s="740"/>
      <c r="AD355" s="740"/>
      <c r="AE355" s="740"/>
      <c r="AF355" s="740"/>
      <c r="AG355" s="740"/>
      <c r="AH355" s="740"/>
      <c r="AI355" s="740"/>
      <c r="AJ355" s="740"/>
      <c r="AK355" s="740"/>
      <c r="AL355" s="740"/>
      <c r="AM355" s="740"/>
      <c r="AN355" s="740"/>
      <c r="AO355" s="740"/>
      <c r="AP355" s="740"/>
      <c r="AQ355" s="740"/>
      <c r="AR355" s="740"/>
      <c r="AS355" s="740"/>
    </row>
    <row r="356" spans="2:45">
      <c r="B356" s="769" t="s">
        <v>102</v>
      </c>
      <c r="C356" s="769"/>
      <c r="D356" s="764">
        <v>4969</v>
      </c>
      <c r="E356" s="764">
        <v>4912</v>
      </c>
      <c r="F356" s="764">
        <v>4976</v>
      </c>
      <c r="G356" s="764">
        <v>5222</v>
      </c>
      <c r="H356" s="765">
        <v>5019.75</v>
      </c>
      <c r="I356" s="792"/>
      <c r="J356" s="764">
        <v>3060</v>
      </c>
      <c r="K356" s="764">
        <v>2961</v>
      </c>
      <c r="L356" s="764">
        <v>3121</v>
      </c>
      <c r="M356" s="764">
        <v>3103</v>
      </c>
      <c r="N356" s="765">
        <v>3061.25</v>
      </c>
      <c r="O356" s="793"/>
      <c r="P356" s="764">
        <v>8028</v>
      </c>
      <c r="Q356" s="764">
        <v>7872</v>
      </c>
      <c r="R356" s="764">
        <v>8097</v>
      </c>
      <c r="S356" s="764">
        <v>8326</v>
      </c>
      <c r="T356" s="765">
        <v>8080.75</v>
      </c>
      <c r="U356" s="740"/>
      <c r="V356" s="740"/>
      <c r="W356" s="740"/>
      <c r="X356" s="740"/>
      <c r="Y356" s="740"/>
      <c r="Z356" s="740"/>
      <c r="AA356" s="740"/>
      <c r="AB356" s="740"/>
      <c r="AC356" s="740"/>
      <c r="AD356" s="740"/>
      <c r="AE356" s="740"/>
      <c r="AF356" s="740"/>
      <c r="AG356" s="740"/>
      <c r="AH356" s="740"/>
      <c r="AI356" s="740"/>
      <c r="AJ356" s="740"/>
      <c r="AK356" s="740"/>
      <c r="AL356" s="740"/>
      <c r="AM356" s="740"/>
      <c r="AN356" s="740"/>
      <c r="AO356" s="740"/>
      <c r="AP356" s="740"/>
      <c r="AQ356" s="740"/>
      <c r="AR356" s="740"/>
      <c r="AS356" s="740"/>
    </row>
    <row r="357" spans="2:45">
      <c r="B357" s="769" t="s">
        <v>103</v>
      </c>
      <c r="C357" s="769"/>
      <c r="D357" s="764">
        <v>7323</v>
      </c>
      <c r="E357" s="764">
        <v>7646</v>
      </c>
      <c r="F357" s="764">
        <v>7862</v>
      </c>
      <c r="G357" s="764">
        <v>7969</v>
      </c>
      <c r="H357" s="765">
        <v>7700</v>
      </c>
      <c r="I357" s="792"/>
      <c r="J357" s="764">
        <v>0</v>
      </c>
      <c r="K357" s="764">
        <v>0</v>
      </c>
      <c r="L357" s="764">
        <v>0</v>
      </c>
      <c r="M357" s="764">
        <v>0</v>
      </c>
      <c r="N357" s="765">
        <v>0</v>
      </c>
      <c r="O357" s="793"/>
      <c r="P357" s="764">
        <v>7323</v>
      </c>
      <c r="Q357" s="764">
        <v>7646</v>
      </c>
      <c r="R357" s="764">
        <v>7862</v>
      </c>
      <c r="S357" s="764">
        <v>7969</v>
      </c>
      <c r="T357" s="765">
        <v>7700</v>
      </c>
      <c r="U357" s="740"/>
      <c r="V357" s="740"/>
      <c r="W357" s="740"/>
      <c r="X357" s="740"/>
      <c r="Y357" s="740"/>
      <c r="Z357" s="740"/>
      <c r="AA357" s="740"/>
      <c r="AB357" s="740"/>
      <c r="AC357" s="740"/>
      <c r="AD357" s="740"/>
      <c r="AE357" s="740"/>
      <c r="AF357" s="740"/>
      <c r="AG357" s="740"/>
      <c r="AH357" s="740"/>
      <c r="AI357" s="740"/>
      <c r="AJ357" s="740"/>
      <c r="AK357" s="740"/>
      <c r="AL357" s="740"/>
      <c r="AM357" s="740"/>
      <c r="AN357" s="740"/>
      <c r="AO357" s="740"/>
      <c r="AP357" s="740"/>
      <c r="AQ357" s="740"/>
      <c r="AR357" s="740"/>
      <c r="AS357" s="740"/>
    </row>
    <row r="358" spans="2:45">
      <c r="B358" s="767"/>
      <c r="C358" s="768"/>
      <c r="D358" s="780"/>
      <c r="E358" s="780"/>
      <c r="F358" s="780"/>
      <c r="G358" s="780"/>
      <c r="H358" s="794"/>
      <c r="I358" s="795"/>
      <c r="J358" s="780"/>
      <c r="K358" s="780"/>
      <c r="L358" s="780"/>
      <c r="M358" s="780"/>
      <c r="N358" s="758"/>
      <c r="O358" s="796"/>
      <c r="P358" s="780"/>
      <c r="Q358" s="780"/>
      <c r="R358" s="780"/>
      <c r="S358" s="780"/>
      <c r="T358" s="780"/>
      <c r="U358" s="740"/>
      <c r="V358" s="740"/>
      <c r="W358" s="740"/>
      <c r="X358" s="740"/>
      <c r="Y358" s="740"/>
      <c r="Z358" s="740"/>
      <c r="AA358" s="740"/>
      <c r="AB358" s="740"/>
      <c r="AC358" s="740"/>
      <c r="AD358" s="740"/>
      <c r="AE358" s="740"/>
      <c r="AF358" s="740"/>
      <c r="AG358" s="740"/>
      <c r="AH358" s="740"/>
      <c r="AI358" s="740"/>
      <c r="AJ358" s="740"/>
      <c r="AK358" s="740"/>
      <c r="AL358" s="740"/>
      <c r="AM358" s="740"/>
      <c r="AN358" s="740"/>
      <c r="AO358" s="740"/>
      <c r="AP358" s="740"/>
      <c r="AQ358" s="740"/>
      <c r="AR358" s="740"/>
      <c r="AS358" s="740"/>
    </row>
    <row r="359" spans="2:45">
      <c r="B359" s="822">
        <v>1999</v>
      </c>
      <c r="C359" s="781"/>
      <c r="D359" s="781">
        <v>229214</v>
      </c>
      <c r="E359" s="781">
        <v>240523</v>
      </c>
      <c r="F359" s="781">
        <v>243998</v>
      </c>
      <c r="G359" s="781">
        <v>237830</v>
      </c>
      <c r="H359" s="781">
        <v>237891.25</v>
      </c>
      <c r="I359" s="781">
        <v>0</v>
      </c>
      <c r="J359" s="781">
        <v>69724</v>
      </c>
      <c r="K359" s="781">
        <v>72218</v>
      </c>
      <c r="L359" s="781">
        <v>73831</v>
      </c>
      <c r="M359" s="781">
        <v>71205</v>
      </c>
      <c r="N359" s="781">
        <v>71744.5</v>
      </c>
      <c r="O359" s="781">
        <v>0</v>
      </c>
      <c r="P359" s="781">
        <v>298939</v>
      </c>
      <c r="Q359" s="781">
        <v>312741</v>
      </c>
      <c r="R359" s="781">
        <v>317830</v>
      </c>
      <c r="S359" s="781">
        <v>309038</v>
      </c>
      <c r="T359" s="781">
        <v>309637</v>
      </c>
      <c r="U359" s="740"/>
      <c r="V359" s="740"/>
      <c r="W359" s="740"/>
      <c r="X359" s="740"/>
      <c r="Y359" s="740"/>
      <c r="Z359" s="740"/>
      <c r="AA359" s="740"/>
      <c r="AB359" s="740"/>
      <c r="AC359" s="740"/>
      <c r="AD359" s="740"/>
      <c r="AE359" s="740"/>
      <c r="AF359" s="740"/>
      <c r="AG359" s="740"/>
      <c r="AH359" s="740"/>
      <c r="AI359" s="740"/>
      <c r="AJ359" s="740"/>
      <c r="AK359" s="740"/>
      <c r="AL359" s="740"/>
      <c r="AM359" s="740"/>
      <c r="AN359" s="740"/>
      <c r="AO359" s="740"/>
      <c r="AP359" s="740"/>
      <c r="AQ359" s="740"/>
      <c r="AR359" s="740"/>
      <c r="AS359" s="740"/>
    </row>
    <row r="360" spans="2:45">
      <c r="B360" s="763" t="s">
        <v>3</v>
      </c>
      <c r="C360" s="761"/>
      <c r="D360" s="764">
        <v>6532</v>
      </c>
      <c r="E360" s="764">
        <v>7032</v>
      </c>
      <c r="F360" s="764">
        <v>5832</v>
      </c>
      <c r="G360" s="764">
        <v>6332</v>
      </c>
      <c r="H360" s="765">
        <v>6432</v>
      </c>
      <c r="I360" s="792"/>
      <c r="J360" s="764">
        <v>12700</v>
      </c>
      <c r="K360" s="764">
        <v>12000</v>
      </c>
      <c r="L360" s="764">
        <v>12700</v>
      </c>
      <c r="M360" s="764">
        <v>12100</v>
      </c>
      <c r="N360" s="765">
        <v>12375</v>
      </c>
      <c r="O360" s="793"/>
      <c r="P360" s="764">
        <v>19232</v>
      </c>
      <c r="Q360" s="764">
        <v>19032</v>
      </c>
      <c r="R360" s="764">
        <v>18532</v>
      </c>
      <c r="S360" s="764">
        <v>18432</v>
      </c>
      <c r="T360" s="765">
        <v>18807</v>
      </c>
      <c r="U360" s="749"/>
      <c r="V360" s="766"/>
      <c r="W360" s="766"/>
      <c r="X360" s="766"/>
      <c r="Y360" s="766"/>
      <c r="Z360" s="766"/>
      <c r="AA360" s="766"/>
      <c r="AB360" s="766"/>
      <c r="AC360" s="766"/>
      <c r="AD360" s="766"/>
      <c r="AE360" s="766"/>
      <c r="AF360" s="766"/>
      <c r="AG360" s="766"/>
      <c r="AH360" s="766"/>
      <c r="AI360" s="766"/>
      <c r="AJ360" s="766"/>
      <c r="AK360" s="766"/>
      <c r="AL360" s="766"/>
      <c r="AM360" s="766"/>
      <c r="AN360" s="766"/>
      <c r="AO360" s="766"/>
      <c r="AP360" s="766"/>
      <c r="AQ360" s="766"/>
      <c r="AR360" s="766"/>
      <c r="AS360" s="766"/>
    </row>
    <row r="361" spans="2:45">
      <c r="B361" s="763" t="s">
        <v>4</v>
      </c>
      <c r="C361" s="761"/>
      <c r="D361" s="764">
        <v>504</v>
      </c>
      <c r="E361" s="764">
        <v>504</v>
      </c>
      <c r="F361" s="764">
        <v>504</v>
      </c>
      <c r="G361" s="764">
        <v>504</v>
      </c>
      <c r="H361" s="765">
        <v>504</v>
      </c>
      <c r="I361" s="792"/>
      <c r="J361" s="764">
        <v>96</v>
      </c>
      <c r="K361" s="764">
        <v>96</v>
      </c>
      <c r="L361" s="764">
        <v>96</v>
      </c>
      <c r="M361" s="764">
        <v>96</v>
      </c>
      <c r="N361" s="765">
        <v>96</v>
      </c>
      <c r="O361" s="793"/>
      <c r="P361" s="764">
        <v>600</v>
      </c>
      <c r="Q361" s="764">
        <v>600</v>
      </c>
      <c r="R361" s="764">
        <v>600</v>
      </c>
      <c r="S361" s="764">
        <v>600</v>
      </c>
      <c r="T361" s="765">
        <v>600</v>
      </c>
      <c r="U361" s="740"/>
      <c r="V361" s="740"/>
      <c r="W361" s="740"/>
      <c r="X361" s="740"/>
      <c r="Y361" s="740"/>
      <c r="Z361" s="740"/>
      <c r="AA361" s="740"/>
      <c r="AB361" s="740"/>
      <c r="AC361" s="740"/>
      <c r="AD361" s="740"/>
      <c r="AE361" s="740"/>
      <c r="AF361" s="740"/>
      <c r="AG361" s="740"/>
      <c r="AH361" s="740"/>
      <c r="AI361" s="740"/>
      <c r="AJ361" s="740"/>
      <c r="AK361" s="740"/>
      <c r="AL361" s="740"/>
      <c r="AM361" s="740"/>
      <c r="AN361" s="740"/>
      <c r="AO361" s="740"/>
      <c r="AP361" s="740"/>
      <c r="AQ361" s="740"/>
      <c r="AR361" s="740"/>
      <c r="AS361" s="740"/>
    </row>
    <row r="362" spans="2:45">
      <c r="B362" s="763" t="s">
        <v>5</v>
      </c>
      <c r="C362" s="761"/>
      <c r="D362" s="764">
        <v>29854</v>
      </c>
      <c r="E362" s="764">
        <v>29847</v>
      </c>
      <c r="F362" s="764">
        <v>29676</v>
      </c>
      <c r="G362" s="764">
        <v>29148</v>
      </c>
      <c r="H362" s="765">
        <v>29631.25</v>
      </c>
      <c r="I362" s="792"/>
      <c r="J362" s="764">
        <v>7811</v>
      </c>
      <c r="K362" s="764">
        <v>7721</v>
      </c>
      <c r="L362" s="764">
        <v>7691</v>
      </c>
      <c r="M362" s="764">
        <v>7583</v>
      </c>
      <c r="N362" s="765">
        <v>7701.5</v>
      </c>
      <c r="O362" s="793"/>
      <c r="P362" s="764">
        <v>37665</v>
      </c>
      <c r="Q362" s="764">
        <v>37567</v>
      </c>
      <c r="R362" s="764">
        <v>37367</v>
      </c>
      <c r="S362" s="764">
        <v>36731</v>
      </c>
      <c r="T362" s="765">
        <v>37332.5</v>
      </c>
      <c r="U362" s="766"/>
      <c r="V362" s="740"/>
      <c r="W362" s="740"/>
      <c r="X362" s="740"/>
      <c r="Y362" s="740"/>
      <c r="Z362" s="740"/>
      <c r="AA362" s="740"/>
      <c r="AB362" s="740"/>
      <c r="AC362" s="740"/>
      <c r="AD362" s="740"/>
      <c r="AE362" s="740"/>
      <c r="AF362" s="740"/>
      <c r="AG362" s="740"/>
      <c r="AH362" s="740"/>
      <c r="AI362" s="740"/>
      <c r="AJ362" s="740"/>
      <c r="AK362" s="740"/>
      <c r="AL362" s="740"/>
      <c r="AM362" s="740"/>
      <c r="AN362" s="740"/>
      <c r="AO362" s="740"/>
      <c r="AP362" s="740"/>
      <c r="AQ362" s="740"/>
      <c r="AR362" s="740"/>
      <c r="AS362" s="740"/>
    </row>
    <row r="363" spans="2:45">
      <c r="B363" s="763" t="s">
        <v>7</v>
      </c>
      <c r="C363" s="761"/>
      <c r="D363" s="764">
        <v>1100</v>
      </c>
      <c r="E363" s="764">
        <v>1100</v>
      </c>
      <c r="F363" s="764">
        <v>1100</v>
      </c>
      <c r="G363" s="764">
        <v>1100</v>
      </c>
      <c r="H363" s="765">
        <v>1100</v>
      </c>
      <c r="I363" s="792"/>
      <c r="J363" s="764">
        <v>0</v>
      </c>
      <c r="K363" s="764">
        <v>0</v>
      </c>
      <c r="L363" s="764">
        <v>0</v>
      </c>
      <c r="M363" s="764">
        <v>0</v>
      </c>
      <c r="N363" s="765">
        <v>0</v>
      </c>
      <c r="O363" s="793"/>
      <c r="P363" s="764">
        <v>1100</v>
      </c>
      <c r="Q363" s="764">
        <v>1100</v>
      </c>
      <c r="R363" s="764">
        <v>1100</v>
      </c>
      <c r="S363" s="764">
        <v>1100</v>
      </c>
      <c r="T363" s="765">
        <v>1100</v>
      </c>
      <c r="U363" s="740"/>
      <c r="V363" s="740"/>
      <c r="W363" s="740"/>
      <c r="X363" s="740"/>
      <c r="Y363" s="740"/>
      <c r="Z363" s="740"/>
      <c r="AA363" s="740"/>
      <c r="AB363" s="740"/>
      <c r="AC363" s="740"/>
      <c r="AD363" s="740"/>
      <c r="AE363" s="740"/>
      <c r="AF363" s="740"/>
      <c r="AG363" s="740"/>
      <c r="AH363" s="740"/>
      <c r="AI363" s="740"/>
      <c r="AJ363" s="740"/>
      <c r="AK363" s="740"/>
      <c r="AL363" s="740"/>
      <c r="AM363" s="740"/>
      <c r="AN363" s="740"/>
      <c r="AO363" s="740"/>
      <c r="AP363" s="740"/>
      <c r="AQ363" s="740"/>
      <c r="AR363" s="740"/>
      <c r="AS363" s="740"/>
    </row>
    <row r="364" spans="2:45">
      <c r="B364" s="763" t="s">
        <v>9</v>
      </c>
      <c r="C364" s="761"/>
      <c r="D364" s="764">
        <v>1592</v>
      </c>
      <c r="E364" s="764">
        <v>1592</v>
      </c>
      <c r="F364" s="764">
        <v>1592</v>
      </c>
      <c r="G364" s="764">
        <v>1592</v>
      </c>
      <c r="H364" s="765">
        <v>1592</v>
      </c>
      <c r="I364" s="792"/>
      <c r="J364" s="764">
        <v>108</v>
      </c>
      <c r="K364" s="764">
        <v>108</v>
      </c>
      <c r="L364" s="764">
        <v>108</v>
      </c>
      <c r="M364" s="764">
        <v>108</v>
      </c>
      <c r="N364" s="765">
        <v>108</v>
      </c>
      <c r="O364" s="793"/>
      <c r="P364" s="764">
        <v>1700</v>
      </c>
      <c r="Q364" s="764">
        <v>1700</v>
      </c>
      <c r="R364" s="764">
        <v>1700</v>
      </c>
      <c r="S364" s="764">
        <v>1700</v>
      </c>
      <c r="T364" s="765">
        <v>1700</v>
      </c>
      <c r="U364" s="740"/>
      <c r="V364" s="740"/>
      <c r="W364" s="740"/>
      <c r="X364" s="740"/>
      <c r="Y364" s="740"/>
      <c r="Z364" s="740"/>
      <c r="AA364" s="740"/>
      <c r="AB364" s="740"/>
      <c r="AC364" s="740"/>
      <c r="AD364" s="740"/>
      <c r="AE364" s="740"/>
      <c r="AF364" s="740"/>
      <c r="AG364" s="740"/>
      <c r="AH364" s="740"/>
      <c r="AI364" s="740"/>
      <c r="AJ364" s="740"/>
      <c r="AK364" s="740"/>
      <c r="AL364" s="740"/>
      <c r="AM364" s="740"/>
      <c r="AN364" s="740"/>
      <c r="AO364" s="740"/>
      <c r="AP364" s="740"/>
      <c r="AQ364" s="740"/>
      <c r="AR364" s="740"/>
      <c r="AS364" s="740"/>
    </row>
    <row r="365" spans="2:45">
      <c r="B365" s="763" t="s">
        <v>10</v>
      </c>
      <c r="C365" s="761"/>
      <c r="D365" s="764">
        <v>20257</v>
      </c>
      <c r="E365" s="764">
        <v>20407</v>
      </c>
      <c r="F365" s="764">
        <v>20482</v>
      </c>
      <c r="G365" s="764">
        <v>20782</v>
      </c>
      <c r="H365" s="765">
        <v>20482</v>
      </c>
      <c r="I365" s="792"/>
      <c r="J365" s="764">
        <v>7042</v>
      </c>
      <c r="K365" s="764">
        <v>7092</v>
      </c>
      <c r="L365" s="764">
        <v>7117</v>
      </c>
      <c r="M365" s="764">
        <v>7217</v>
      </c>
      <c r="N365" s="765">
        <v>7117</v>
      </c>
      <c r="O365" s="793"/>
      <c r="P365" s="764">
        <v>27299</v>
      </c>
      <c r="Q365" s="764">
        <v>27499</v>
      </c>
      <c r="R365" s="764">
        <v>27599</v>
      </c>
      <c r="S365" s="764">
        <v>27999</v>
      </c>
      <c r="T365" s="765">
        <v>27599</v>
      </c>
      <c r="U365" s="740"/>
      <c r="V365" s="740"/>
      <c r="W365" s="740"/>
      <c r="X365" s="740"/>
      <c r="Y365" s="740"/>
      <c r="Z365" s="740"/>
      <c r="AA365" s="740"/>
      <c r="AB365" s="740"/>
      <c r="AC365" s="740"/>
      <c r="AD365" s="740"/>
      <c r="AE365" s="740"/>
      <c r="AF365" s="740"/>
      <c r="AG365" s="740"/>
      <c r="AH365" s="740"/>
      <c r="AI365" s="740"/>
      <c r="AJ365" s="740"/>
      <c r="AK365" s="740"/>
      <c r="AL365" s="740"/>
      <c r="AM365" s="740"/>
      <c r="AN365" s="740"/>
      <c r="AO365" s="740"/>
      <c r="AP365" s="740"/>
      <c r="AQ365" s="740"/>
      <c r="AR365" s="740"/>
      <c r="AS365" s="740"/>
    </row>
    <row r="366" spans="2:45">
      <c r="B366" s="763" t="s">
        <v>12</v>
      </c>
      <c r="C366" s="761"/>
      <c r="D366" s="764">
        <v>35880</v>
      </c>
      <c r="E366" s="764">
        <v>36841</v>
      </c>
      <c r="F366" s="764">
        <v>36645</v>
      </c>
      <c r="G366" s="764">
        <v>35702</v>
      </c>
      <c r="H366" s="765">
        <v>36267</v>
      </c>
      <c r="I366" s="792"/>
      <c r="J366" s="764">
        <v>18258</v>
      </c>
      <c r="K366" s="764">
        <v>18780</v>
      </c>
      <c r="L366" s="764">
        <v>18678</v>
      </c>
      <c r="M366" s="764">
        <v>18141</v>
      </c>
      <c r="N366" s="765">
        <v>18464.25</v>
      </c>
      <c r="O366" s="793"/>
      <c r="P366" s="764">
        <v>54138</v>
      </c>
      <c r="Q366" s="764">
        <v>55621</v>
      </c>
      <c r="R366" s="764">
        <v>55323</v>
      </c>
      <c r="S366" s="764">
        <v>53843</v>
      </c>
      <c r="T366" s="765">
        <v>54731.25</v>
      </c>
      <c r="U366" s="740"/>
      <c r="V366" s="740"/>
      <c r="W366" s="740"/>
      <c r="X366" s="740"/>
      <c r="Y366" s="740"/>
      <c r="Z366" s="740"/>
      <c r="AA366" s="740"/>
      <c r="AB366" s="740"/>
      <c r="AC366" s="740"/>
      <c r="AD366" s="740"/>
      <c r="AE366" s="740"/>
      <c r="AF366" s="740"/>
      <c r="AG366" s="740"/>
      <c r="AH366" s="740"/>
      <c r="AI366" s="740"/>
      <c r="AJ366" s="740"/>
      <c r="AK366" s="740"/>
      <c r="AL366" s="740"/>
      <c r="AM366" s="740"/>
      <c r="AN366" s="740"/>
      <c r="AO366" s="740"/>
      <c r="AP366" s="740"/>
      <c r="AQ366" s="740"/>
      <c r="AR366" s="740"/>
      <c r="AS366" s="740"/>
    </row>
    <row r="367" spans="2:45">
      <c r="B367" s="763" t="s">
        <v>13</v>
      </c>
      <c r="C367" s="761"/>
      <c r="D367" s="764">
        <v>11638</v>
      </c>
      <c r="E367" s="764">
        <v>12863</v>
      </c>
      <c r="F367" s="764">
        <v>13750</v>
      </c>
      <c r="G367" s="764">
        <v>12462</v>
      </c>
      <c r="H367" s="765">
        <v>12678.25</v>
      </c>
      <c r="I367" s="792"/>
      <c r="J367" s="764">
        <v>3373</v>
      </c>
      <c r="K367" s="764">
        <v>3341</v>
      </c>
      <c r="L367" s="764">
        <v>3318</v>
      </c>
      <c r="M367" s="764">
        <v>3340</v>
      </c>
      <c r="N367" s="765">
        <v>3343</v>
      </c>
      <c r="O367" s="793"/>
      <c r="P367" s="764">
        <v>15011</v>
      </c>
      <c r="Q367" s="764">
        <v>16204</v>
      </c>
      <c r="R367" s="764">
        <v>17069</v>
      </c>
      <c r="S367" s="764">
        <v>15802</v>
      </c>
      <c r="T367" s="765">
        <v>16021.5</v>
      </c>
      <c r="U367" s="740"/>
      <c r="V367" s="740"/>
      <c r="W367" s="740"/>
      <c r="X367" s="740"/>
      <c r="Y367" s="740"/>
      <c r="Z367" s="740"/>
      <c r="AA367" s="740"/>
      <c r="AB367" s="740"/>
      <c r="AC367" s="740"/>
      <c r="AD367" s="740"/>
      <c r="AE367" s="740"/>
      <c r="AF367" s="740"/>
      <c r="AG367" s="740"/>
      <c r="AH367" s="740"/>
      <c r="AI367" s="740"/>
      <c r="AJ367" s="740"/>
      <c r="AK367" s="740"/>
      <c r="AL367" s="740"/>
      <c r="AM367" s="740"/>
      <c r="AN367" s="740"/>
      <c r="AO367" s="740"/>
      <c r="AP367" s="740"/>
      <c r="AQ367" s="740"/>
      <c r="AR367" s="740"/>
      <c r="AS367" s="740"/>
    </row>
    <row r="368" spans="2:45">
      <c r="B368" s="763" t="s">
        <v>14</v>
      </c>
      <c r="C368" s="761"/>
      <c r="D368" s="764">
        <v>21800</v>
      </c>
      <c r="E368" s="764">
        <v>28200</v>
      </c>
      <c r="F368" s="764">
        <v>30000</v>
      </c>
      <c r="G368" s="764">
        <v>25900</v>
      </c>
      <c r="H368" s="765">
        <v>26475</v>
      </c>
      <c r="I368" s="792"/>
      <c r="J368" s="764">
        <v>6100</v>
      </c>
      <c r="K368" s="764">
        <v>8000</v>
      </c>
      <c r="L368" s="764">
        <v>8500</v>
      </c>
      <c r="M368" s="764">
        <v>7300</v>
      </c>
      <c r="N368" s="765">
        <v>7475</v>
      </c>
      <c r="O368" s="793"/>
      <c r="P368" s="764">
        <v>27900</v>
      </c>
      <c r="Q368" s="764">
        <v>36200</v>
      </c>
      <c r="R368" s="764">
        <v>38500</v>
      </c>
      <c r="S368" s="764">
        <v>33200</v>
      </c>
      <c r="T368" s="765">
        <v>33950</v>
      </c>
      <c r="U368" s="740"/>
      <c r="V368" s="740"/>
      <c r="W368" s="740"/>
      <c r="X368" s="740"/>
      <c r="Y368" s="740"/>
      <c r="Z368" s="740"/>
      <c r="AA368" s="740"/>
      <c r="AB368" s="740"/>
      <c r="AC368" s="740"/>
      <c r="AD368" s="740"/>
      <c r="AE368" s="740"/>
      <c r="AF368" s="740"/>
      <c r="AG368" s="740"/>
      <c r="AH368" s="740"/>
      <c r="AI368" s="740"/>
      <c r="AJ368" s="740"/>
      <c r="AK368" s="740"/>
      <c r="AL368" s="740"/>
      <c r="AM368" s="740"/>
      <c r="AN368" s="740"/>
      <c r="AO368" s="740"/>
      <c r="AP368" s="740"/>
      <c r="AQ368" s="740"/>
      <c r="AR368" s="740"/>
      <c r="AS368" s="740"/>
    </row>
    <row r="369" spans="2:45">
      <c r="B369" s="763" t="s">
        <v>15</v>
      </c>
      <c r="C369" s="761"/>
      <c r="D369" s="764">
        <v>5160</v>
      </c>
      <c r="E369" s="764">
        <v>5325</v>
      </c>
      <c r="F369" s="764">
        <v>5509</v>
      </c>
      <c r="G369" s="764">
        <v>5385</v>
      </c>
      <c r="H369" s="765">
        <v>5344.75</v>
      </c>
      <c r="I369" s="792"/>
      <c r="J369" s="764">
        <v>804</v>
      </c>
      <c r="K369" s="764">
        <v>829</v>
      </c>
      <c r="L369" s="764">
        <v>863</v>
      </c>
      <c r="M369" s="764">
        <v>843</v>
      </c>
      <c r="N369" s="765">
        <v>834.75</v>
      </c>
      <c r="O369" s="793"/>
      <c r="P369" s="764">
        <v>5964</v>
      </c>
      <c r="Q369" s="764">
        <v>6154</v>
      </c>
      <c r="R369" s="764">
        <v>6372</v>
      </c>
      <c r="S369" s="764">
        <v>6228</v>
      </c>
      <c r="T369" s="765">
        <v>6179.5</v>
      </c>
      <c r="U369" s="740"/>
      <c r="V369" s="740"/>
      <c r="W369" s="740"/>
      <c r="X369" s="740"/>
      <c r="Y369" s="740"/>
      <c r="Z369" s="740"/>
      <c r="AA369" s="740"/>
      <c r="AB369" s="740"/>
      <c r="AC369" s="740"/>
      <c r="AD369" s="740"/>
      <c r="AE369" s="740"/>
      <c r="AF369" s="740"/>
      <c r="AG369" s="740"/>
      <c r="AH369" s="740"/>
      <c r="AI369" s="740"/>
      <c r="AJ369" s="740"/>
      <c r="AK369" s="740"/>
      <c r="AL369" s="740"/>
      <c r="AM369" s="740"/>
      <c r="AN369" s="740"/>
      <c r="AO369" s="740"/>
      <c r="AP369" s="740"/>
      <c r="AQ369" s="740"/>
      <c r="AR369" s="740"/>
      <c r="AS369" s="740"/>
    </row>
    <row r="370" spans="2:45">
      <c r="B370" s="763" t="s">
        <v>16</v>
      </c>
      <c r="C370" s="761"/>
      <c r="D370" s="764">
        <v>13373</v>
      </c>
      <c r="E370" s="764">
        <v>13851</v>
      </c>
      <c r="F370" s="764">
        <v>14234</v>
      </c>
      <c r="G370" s="764">
        <v>14155</v>
      </c>
      <c r="H370" s="765">
        <v>13903.25</v>
      </c>
      <c r="I370" s="792"/>
      <c r="J370" s="764">
        <v>1228</v>
      </c>
      <c r="K370" s="764">
        <v>1749</v>
      </c>
      <c r="L370" s="764">
        <v>2166</v>
      </c>
      <c r="M370" s="764">
        <v>2045</v>
      </c>
      <c r="N370" s="765">
        <v>1797</v>
      </c>
      <c r="O370" s="793"/>
      <c r="P370" s="764">
        <v>14601</v>
      </c>
      <c r="Q370" s="764">
        <v>15600</v>
      </c>
      <c r="R370" s="764">
        <v>16400</v>
      </c>
      <c r="S370" s="764">
        <v>16200</v>
      </c>
      <c r="T370" s="765">
        <v>15700.25</v>
      </c>
      <c r="U370" s="740"/>
      <c r="V370" s="740"/>
      <c r="W370" s="740"/>
      <c r="X370" s="740"/>
      <c r="Y370" s="740"/>
      <c r="Z370" s="740"/>
      <c r="AA370" s="740"/>
      <c r="AB370" s="740"/>
      <c r="AC370" s="740"/>
      <c r="AD370" s="740"/>
      <c r="AE370" s="740"/>
      <c r="AF370" s="740"/>
      <c r="AG370" s="740"/>
      <c r="AH370" s="740"/>
      <c r="AI370" s="740"/>
      <c r="AJ370" s="740"/>
      <c r="AK370" s="740"/>
      <c r="AL370" s="740"/>
      <c r="AM370" s="740"/>
      <c r="AN370" s="740"/>
      <c r="AO370" s="740"/>
      <c r="AP370" s="740"/>
      <c r="AQ370" s="740"/>
      <c r="AR370" s="740"/>
      <c r="AS370" s="740"/>
    </row>
    <row r="371" spans="2:45">
      <c r="B371" s="763" t="s">
        <v>17</v>
      </c>
      <c r="C371" s="761"/>
      <c r="D371" s="764">
        <v>571</v>
      </c>
      <c r="E371" s="764">
        <v>571</v>
      </c>
      <c r="F371" s="764">
        <v>571</v>
      </c>
      <c r="G371" s="764">
        <v>571</v>
      </c>
      <c r="H371" s="765">
        <v>571</v>
      </c>
      <c r="I371" s="792"/>
      <c r="J371" s="764">
        <v>428</v>
      </c>
      <c r="K371" s="764">
        <v>428</v>
      </c>
      <c r="L371" s="764">
        <v>428</v>
      </c>
      <c r="M371" s="764">
        <v>428</v>
      </c>
      <c r="N371" s="765">
        <v>428</v>
      </c>
      <c r="O371" s="793"/>
      <c r="P371" s="764">
        <v>999</v>
      </c>
      <c r="Q371" s="764">
        <v>999</v>
      </c>
      <c r="R371" s="764">
        <v>999</v>
      </c>
      <c r="S371" s="764">
        <v>999</v>
      </c>
      <c r="T371" s="765">
        <v>999</v>
      </c>
      <c r="U371" s="740"/>
      <c r="V371" s="740"/>
      <c r="W371" s="740"/>
      <c r="X371" s="740"/>
      <c r="Y371" s="740"/>
      <c r="Z371" s="740"/>
      <c r="AA371" s="740"/>
      <c r="AB371" s="740"/>
      <c r="AC371" s="740"/>
      <c r="AD371" s="740"/>
      <c r="AE371" s="740"/>
      <c r="AF371" s="740"/>
      <c r="AG371" s="740"/>
      <c r="AH371" s="740"/>
      <c r="AI371" s="740"/>
      <c r="AJ371" s="740"/>
      <c r="AK371" s="740"/>
      <c r="AL371" s="740"/>
      <c r="AM371" s="740"/>
      <c r="AN371" s="740"/>
      <c r="AO371" s="740"/>
      <c r="AP371" s="740"/>
      <c r="AQ371" s="740"/>
      <c r="AR371" s="740"/>
      <c r="AS371" s="740"/>
    </row>
    <row r="372" spans="2:45">
      <c r="B372" s="763" t="s">
        <v>18</v>
      </c>
      <c r="C372" s="761"/>
      <c r="D372" s="764">
        <v>7211</v>
      </c>
      <c r="E372" s="764">
        <v>7339</v>
      </c>
      <c r="F372" s="764">
        <v>7584</v>
      </c>
      <c r="G372" s="764">
        <v>7406</v>
      </c>
      <c r="H372" s="765">
        <v>7385</v>
      </c>
      <c r="I372" s="792"/>
      <c r="J372" s="764">
        <v>2817</v>
      </c>
      <c r="K372" s="764">
        <v>2873</v>
      </c>
      <c r="L372" s="764">
        <v>2986</v>
      </c>
      <c r="M372" s="764">
        <v>2900</v>
      </c>
      <c r="N372" s="765">
        <v>2894</v>
      </c>
      <c r="O372" s="793"/>
      <c r="P372" s="764">
        <v>10028</v>
      </c>
      <c r="Q372" s="764">
        <v>10212</v>
      </c>
      <c r="R372" s="764">
        <v>10570</v>
      </c>
      <c r="S372" s="764">
        <v>10306</v>
      </c>
      <c r="T372" s="765">
        <v>10279</v>
      </c>
      <c r="U372" s="740"/>
      <c r="V372" s="740"/>
      <c r="W372" s="740"/>
      <c r="X372" s="740"/>
      <c r="Y372" s="740"/>
      <c r="Z372" s="740"/>
      <c r="AA372" s="740"/>
      <c r="AB372" s="740"/>
      <c r="AC372" s="740"/>
      <c r="AD372" s="740"/>
      <c r="AE372" s="740"/>
      <c r="AF372" s="740"/>
      <c r="AG372" s="740"/>
      <c r="AH372" s="740"/>
      <c r="AI372" s="740"/>
      <c r="AJ372" s="740"/>
      <c r="AK372" s="740"/>
      <c r="AL372" s="740"/>
      <c r="AM372" s="740"/>
      <c r="AN372" s="740"/>
      <c r="AO372" s="740"/>
      <c r="AP372" s="740"/>
      <c r="AQ372" s="740"/>
      <c r="AR372" s="740"/>
      <c r="AS372" s="740"/>
    </row>
    <row r="373" spans="2:45">
      <c r="B373" s="763" t="s">
        <v>20</v>
      </c>
      <c r="C373" s="761"/>
      <c r="D373" s="764">
        <v>4216</v>
      </c>
      <c r="E373" s="764">
        <v>4359</v>
      </c>
      <c r="F373" s="764">
        <v>4622</v>
      </c>
      <c r="G373" s="764">
        <v>4367</v>
      </c>
      <c r="H373" s="765">
        <v>4391</v>
      </c>
      <c r="I373" s="792"/>
      <c r="J373" s="764">
        <v>751</v>
      </c>
      <c r="K373" s="764">
        <v>769</v>
      </c>
      <c r="L373" s="764">
        <v>804</v>
      </c>
      <c r="M373" s="764">
        <v>772</v>
      </c>
      <c r="N373" s="765">
        <v>774</v>
      </c>
      <c r="O373" s="793"/>
      <c r="P373" s="764">
        <v>4968</v>
      </c>
      <c r="Q373" s="764">
        <v>5128</v>
      </c>
      <c r="R373" s="764">
        <v>5426</v>
      </c>
      <c r="S373" s="764">
        <v>5139</v>
      </c>
      <c r="T373" s="765">
        <v>5165.25</v>
      </c>
      <c r="U373" s="740"/>
      <c r="V373" s="740"/>
      <c r="W373" s="740"/>
      <c r="X373" s="740"/>
      <c r="Y373" s="740"/>
      <c r="Z373" s="740"/>
      <c r="AA373" s="740"/>
      <c r="AB373" s="740"/>
      <c r="AC373" s="740"/>
      <c r="AD373" s="740"/>
      <c r="AE373" s="740"/>
      <c r="AF373" s="740"/>
      <c r="AG373" s="740"/>
      <c r="AH373" s="740"/>
      <c r="AI373" s="740"/>
      <c r="AJ373" s="740"/>
      <c r="AK373" s="740"/>
      <c r="AL373" s="740"/>
      <c r="AM373" s="740"/>
      <c r="AN373" s="740"/>
      <c r="AO373" s="740"/>
      <c r="AP373" s="740"/>
      <c r="AQ373" s="740"/>
      <c r="AR373" s="740"/>
      <c r="AS373" s="740"/>
    </row>
    <row r="374" spans="2:45">
      <c r="B374" s="763" t="s">
        <v>21</v>
      </c>
      <c r="C374" s="761"/>
      <c r="D374" s="764">
        <v>29519</v>
      </c>
      <c r="E374" s="764">
        <v>30020</v>
      </c>
      <c r="F374" s="764">
        <v>32121</v>
      </c>
      <c r="G374" s="764">
        <v>30819</v>
      </c>
      <c r="H374" s="765">
        <v>30619.75</v>
      </c>
      <c r="I374" s="792"/>
      <c r="J374" s="764">
        <v>5</v>
      </c>
      <c r="K374" s="764">
        <v>5</v>
      </c>
      <c r="L374" s="764">
        <v>6</v>
      </c>
      <c r="M374" s="764">
        <v>5</v>
      </c>
      <c r="N374" s="765">
        <v>5.25</v>
      </c>
      <c r="O374" s="793"/>
      <c r="P374" s="764">
        <v>29524</v>
      </c>
      <c r="Q374" s="764">
        <v>30025</v>
      </c>
      <c r="R374" s="764">
        <v>32127</v>
      </c>
      <c r="S374" s="764">
        <v>30825</v>
      </c>
      <c r="T374" s="765">
        <v>30625.25</v>
      </c>
      <c r="U374" s="740"/>
      <c r="V374" s="740"/>
      <c r="W374" s="740"/>
      <c r="X374" s="740"/>
      <c r="Y374" s="740"/>
      <c r="Z374" s="740"/>
      <c r="AA374" s="740"/>
      <c r="AB374" s="740"/>
      <c r="AC374" s="740"/>
      <c r="AD374" s="740"/>
      <c r="AE374" s="740"/>
      <c r="AF374" s="740"/>
      <c r="AG374" s="740"/>
      <c r="AH374" s="740"/>
      <c r="AI374" s="740"/>
      <c r="AJ374" s="740"/>
      <c r="AK374" s="740"/>
      <c r="AL374" s="740"/>
      <c r="AM374" s="740"/>
      <c r="AN374" s="740"/>
      <c r="AO374" s="740"/>
      <c r="AP374" s="740"/>
      <c r="AQ374" s="740"/>
      <c r="AR374" s="740"/>
      <c r="AS374" s="740"/>
    </row>
    <row r="375" spans="2:45">
      <c r="B375" s="763" t="s">
        <v>22</v>
      </c>
      <c r="C375" s="761"/>
      <c r="D375" s="764">
        <v>15977</v>
      </c>
      <c r="E375" s="764">
        <v>15987</v>
      </c>
      <c r="F375" s="764">
        <v>14500</v>
      </c>
      <c r="G375" s="764">
        <v>16482</v>
      </c>
      <c r="H375" s="765">
        <v>15736.5</v>
      </c>
      <c r="I375" s="792"/>
      <c r="J375" s="764">
        <v>1650</v>
      </c>
      <c r="K375" s="764">
        <v>1652</v>
      </c>
      <c r="L375" s="764">
        <v>1456</v>
      </c>
      <c r="M375" s="764">
        <v>1651</v>
      </c>
      <c r="N375" s="765">
        <v>1602.25</v>
      </c>
      <c r="O375" s="793"/>
      <c r="P375" s="764">
        <v>17627</v>
      </c>
      <c r="Q375" s="764">
        <v>17640</v>
      </c>
      <c r="R375" s="764">
        <v>15956</v>
      </c>
      <c r="S375" s="764">
        <v>18134</v>
      </c>
      <c r="T375" s="765">
        <v>17339.25</v>
      </c>
      <c r="U375" s="740"/>
      <c r="V375" s="740"/>
      <c r="W375" s="740"/>
      <c r="X375" s="740"/>
      <c r="Y375" s="740"/>
      <c r="Z375" s="740"/>
      <c r="AA375" s="740"/>
      <c r="AB375" s="740"/>
      <c r="AC375" s="740"/>
      <c r="AD375" s="740"/>
      <c r="AE375" s="740"/>
      <c r="AF375" s="740"/>
      <c r="AG375" s="740"/>
      <c r="AH375" s="740"/>
      <c r="AI375" s="740"/>
      <c r="AJ375" s="740"/>
      <c r="AK375" s="740"/>
      <c r="AL375" s="740"/>
      <c r="AM375" s="740"/>
      <c r="AN375" s="740"/>
      <c r="AO375" s="740"/>
      <c r="AP375" s="740"/>
      <c r="AQ375" s="740"/>
      <c r="AR375" s="740"/>
      <c r="AS375" s="740"/>
    </row>
    <row r="376" spans="2:45">
      <c r="B376" s="763" t="s">
        <v>100</v>
      </c>
      <c r="C376" s="761"/>
      <c r="D376" s="764">
        <v>9026</v>
      </c>
      <c r="E376" s="764">
        <v>9123</v>
      </c>
      <c r="F376" s="764">
        <v>9220</v>
      </c>
      <c r="G376" s="764">
        <v>9317</v>
      </c>
      <c r="H376" s="765">
        <v>9171.5</v>
      </c>
      <c r="I376" s="792"/>
      <c r="J376" s="764">
        <v>2523</v>
      </c>
      <c r="K376" s="764">
        <v>2620</v>
      </c>
      <c r="L376" s="764">
        <v>2620</v>
      </c>
      <c r="M376" s="764">
        <v>2620</v>
      </c>
      <c r="N376" s="765">
        <v>2595.75</v>
      </c>
      <c r="O376" s="793"/>
      <c r="P376" s="764">
        <v>11549</v>
      </c>
      <c r="Q376" s="764">
        <v>11743</v>
      </c>
      <c r="R376" s="764">
        <v>11841</v>
      </c>
      <c r="S376" s="764">
        <v>11938</v>
      </c>
      <c r="T376" s="765">
        <v>11767.75</v>
      </c>
      <c r="U376" s="740"/>
      <c r="V376" s="740"/>
      <c r="W376" s="740"/>
      <c r="X376" s="740"/>
      <c r="Y376" s="740"/>
      <c r="Z376" s="740"/>
      <c r="AA376" s="740"/>
      <c r="AB376" s="740"/>
      <c r="AC376" s="740"/>
      <c r="AD376" s="740"/>
      <c r="AE376" s="740"/>
      <c r="AF376" s="740"/>
      <c r="AG376" s="740"/>
      <c r="AH376" s="740"/>
      <c r="AI376" s="740"/>
      <c r="AJ376" s="740"/>
      <c r="AK376" s="740"/>
      <c r="AL376" s="740"/>
      <c r="AM376" s="740"/>
      <c r="AN376" s="740"/>
      <c r="AO376" s="740"/>
      <c r="AP376" s="740"/>
      <c r="AQ376" s="740"/>
      <c r="AR376" s="740"/>
      <c r="AS376" s="740"/>
    </row>
    <row r="377" spans="2:45">
      <c r="B377" s="763" t="s">
        <v>101</v>
      </c>
      <c r="C377" s="761"/>
      <c r="D377" s="764">
        <v>3578</v>
      </c>
      <c r="E377" s="764">
        <v>3792</v>
      </c>
      <c r="F377" s="764">
        <v>4052</v>
      </c>
      <c r="G377" s="764">
        <v>3683</v>
      </c>
      <c r="H377" s="765">
        <v>3776.25</v>
      </c>
      <c r="I377" s="792"/>
      <c r="J377" s="764">
        <v>971</v>
      </c>
      <c r="K377" s="764">
        <v>1025</v>
      </c>
      <c r="L377" s="764">
        <v>1100</v>
      </c>
      <c r="M377" s="764">
        <v>1000</v>
      </c>
      <c r="N377" s="765">
        <v>1024</v>
      </c>
      <c r="O377" s="793"/>
      <c r="P377" s="764">
        <v>4549</v>
      </c>
      <c r="Q377" s="764">
        <v>4817</v>
      </c>
      <c r="R377" s="764">
        <v>5151</v>
      </c>
      <c r="S377" s="764">
        <v>4683</v>
      </c>
      <c r="T377" s="765">
        <v>4800</v>
      </c>
      <c r="U377" s="740"/>
      <c r="V377" s="740"/>
      <c r="W377" s="740"/>
      <c r="X377" s="740"/>
      <c r="Y377" s="740"/>
      <c r="Z377" s="740"/>
      <c r="AA377" s="740"/>
      <c r="AB377" s="740"/>
      <c r="AC377" s="740"/>
      <c r="AD377" s="740"/>
      <c r="AE377" s="740"/>
      <c r="AF377" s="740"/>
      <c r="AG377" s="740"/>
      <c r="AH377" s="740"/>
      <c r="AI377" s="740"/>
      <c r="AJ377" s="740"/>
      <c r="AK377" s="740"/>
      <c r="AL377" s="740"/>
      <c r="AM377" s="740"/>
      <c r="AN377" s="740"/>
      <c r="AO377" s="740"/>
      <c r="AP377" s="740"/>
      <c r="AQ377" s="740"/>
      <c r="AR377" s="740"/>
      <c r="AS377" s="740"/>
    </row>
    <row r="378" spans="2:45">
      <c r="B378" s="763" t="s">
        <v>102</v>
      </c>
      <c r="C378" s="761"/>
      <c r="D378" s="764">
        <v>5126</v>
      </c>
      <c r="E378" s="764">
        <v>5170</v>
      </c>
      <c r="F378" s="764">
        <v>5204</v>
      </c>
      <c r="G378" s="764">
        <v>5123</v>
      </c>
      <c r="H378" s="765">
        <v>5155.75</v>
      </c>
      <c r="I378" s="792"/>
      <c r="J378" s="764">
        <v>3059</v>
      </c>
      <c r="K378" s="764">
        <v>3130</v>
      </c>
      <c r="L378" s="764">
        <v>3194</v>
      </c>
      <c r="M378" s="764">
        <v>3056</v>
      </c>
      <c r="N378" s="765">
        <v>3109.75</v>
      </c>
      <c r="O378" s="793"/>
      <c r="P378" s="764">
        <v>8185</v>
      </c>
      <c r="Q378" s="764">
        <v>8300</v>
      </c>
      <c r="R378" s="764">
        <v>8398</v>
      </c>
      <c r="S378" s="764">
        <v>8179</v>
      </c>
      <c r="T378" s="765">
        <v>8265.5</v>
      </c>
      <c r="U378" s="740"/>
      <c r="V378" s="740"/>
      <c r="W378" s="740"/>
      <c r="X378" s="740"/>
      <c r="Y378" s="740"/>
      <c r="Z378" s="740"/>
      <c r="AA378" s="740"/>
      <c r="AB378" s="740"/>
      <c r="AC378" s="740"/>
      <c r="AD378" s="740"/>
      <c r="AE378" s="740"/>
      <c r="AF378" s="740"/>
      <c r="AG378" s="740"/>
      <c r="AH378" s="740"/>
      <c r="AI378" s="740"/>
      <c r="AJ378" s="740"/>
      <c r="AK378" s="740"/>
      <c r="AL378" s="740"/>
      <c r="AM378" s="740"/>
      <c r="AN378" s="740"/>
      <c r="AO378" s="740"/>
      <c r="AP378" s="740"/>
      <c r="AQ378" s="740"/>
      <c r="AR378" s="740"/>
      <c r="AS378" s="740"/>
    </row>
    <row r="379" spans="2:45">
      <c r="B379" s="813" t="s">
        <v>103</v>
      </c>
      <c r="C379" s="814"/>
      <c r="D379" s="764">
        <v>6300</v>
      </c>
      <c r="E379" s="764">
        <v>6600</v>
      </c>
      <c r="F379" s="764">
        <v>6800</v>
      </c>
      <c r="G379" s="764">
        <v>7000</v>
      </c>
      <c r="H379" s="765">
        <v>6675</v>
      </c>
      <c r="I379" s="801"/>
      <c r="J379" s="764">
        <v>0</v>
      </c>
      <c r="K379" s="764">
        <v>0</v>
      </c>
      <c r="L379" s="764">
        <v>0</v>
      </c>
      <c r="M379" s="764">
        <v>0</v>
      </c>
      <c r="N379" s="765">
        <v>0</v>
      </c>
      <c r="O379" s="802"/>
      <c r="P379" s="764">
        <v>6300</v>
      </c>
      <c r="Q379" s="764">
        <v>6600</v>
      </c>
      <c r="R379" s="764">
        <v>6800</v>
      </c>
      <c r="S379" s="764">
        <v>7000</v>
      </c>
      <c r="T379" s="765">
        <v>6675</v>
      </c>
      <c r="U379" s="740"/>
      <c r="V379" s="740"/>
      <c r="W379" s="740"/>
      <c r="X379" s="740"/>
      <c r="Y379" s="740"/>
      <c r="Z379" s="740"/>
      <c r="AA379" s="740"/>
      <c r="AB379" s="740"/>
      <c r="AC379" s="740"/>
      <c r="AD379" s="740"/>
      <c r="AE379" s="740"/>
      <c r="AF379" s="740"/>
      <c r="AG379" s="740"/>
      <c r="AH379" s="740"/>
      <c r="AI379" s="740"/>
      <c r="AJ379" s="740"/>
      <c r="AK379" s="740"/>
      <c r="AL379" s="740"/>
      <c r="AM379" s="740"/>
      <c r="AN379" s="740"/>
      <c r="AO379" s="740"/>
      <c r="AP379" s="740"/>
      <c r="AQ379" s="740"/>
      <c r="AR379" s="740"/>
      <c r="AS379" s="740"/>
    </row>
    <row r="380" spans="2:45">
      <c r="B380" s="767"/>
      <c r="C380" s="768"/>
      <c r="D380" s="780"/>
      <c r="E380" s="780"/>
      <c r="F380" s="780"/>
      <c r="G380" s="780"/>
      <c r="H380" s="794"/>
      <c r="I380" s="795"/>
      <c r="J380" s="780"/>
      <c r="K380" s="780"/>
      <c r="L380" s="780"/>
      <c r="M380" s="780"/>
      <c r="N380" s="758"/>
      <c r="O380" s="796"/>
      <c r="P380" s="780"/>
      <c r="Q380" s="780"/>
      <c r="R380" s="780"/>
      <c r="S380" s="780"/>
      <c r="T380" s="780"/>
      <c r="U380" s="740"/>
      <c r="V380" s="740"/>
      <c r="W380" s="740"/>
      <c r="X380" s="740"/>
      <c r="Y380" s="740"/>
      <c r="Z380" s="740"/>
      <c r="AA380" s="740"/>
      <c r="AB380" s="740"/>
      <c r="AC380" s="740"/>
      <c r="AD380" s="740"/>
      <c r="AE380" s="740"/>
      <c r="AF380" s="740"/>
      <c r="AG380" s="740"/>
      <c r="AH380" s="740"/>
      <c r="AI380" s="740"/>
      <c r="AJ380" s="740"/>
      <c r="AK380" s="740"/>
      <c r="AL380" s="740"/>
      <c r="AM380" s="740"/>
      <c r="AN380" s="740"/>
      <c r="AO380" s="740"/>
      <c r="AP380" s="740"/>
      <c r="AQ380" s="740"/>
      <c r="AR380" s="740"/>
      <c r="AS380" s="740"/>
    </row>
    <row r="381" spans="2:45">
      <c r="B381" s="822">
        <v>1998</v>
      </c>
      <c r="C381" s="781"/>
      <c r="D381" s="781">
        <v>225356</v>
      </c>
      <c r="E381" s="781">
        <v>235995</v>
      </c>
      <c r="F381" s="781">
        <v>239005</v>
      </c>
      <c r="G381" s="781">
        <v>232846</v>
      </c>
      <c r="H381" s="781">
        <v>233300.5</v>
      </c>
      <c r="I381" s="781">
        <v>0</v>
      </c>
      <c r="J381" s="781">
        <v>69106</v>
      </c>
      <c r="K381" s="781">
        <v>71148</v>
      </c>
      <c r="L381" s="781">
        <v>72560</v>
      </c>
      <c r="M381" s="781">
        <v>70079</v>
      </c>
      <c r="N381" s="781">
        <v>70723.25</v>
      </c>
      <c r="O381" s="781">
        <v>0</v>
      </c>
      <c r="P381" s="781">
        <v>294457</v>
      </c>
      <c r="Q381" s="781">
        <v>307141</v>
      </c>
      <c r="R381" s="781">
        <v>311563</v>
      </c>
      <c r="S381" s="781">
        <v>302924</v>
      </c>
      <c r="T381" s="781">
        <v>304021.25</v>
      </c>
      <c r="U381" s="740"/>
      <c r="V381" s="740"/>
      <c r="W381" s="740"/>
      <c r="X381" s="740"/>
      <c r="Y381" s="740"/>
      <c r="Z381" s="740"/>
      <c r="AA381" s="740"/>
      <c r="AB381" s="740"/>
      <c r="AC381" s="740"/>
      <c r="AD381" s="740"/>
      <c r="AE381" s="740"/>
      <c r="AF381" s="740"/>
      <c r="AG381" s="740"/>
      <c r="AH381" s="740"/>
      <c r="AI381" s="740"/>
      <c r="AJ381" s="740"/>
      <c r="AK381" s="740"/>
      <c r="AL381" s="740"/>
      <c r="AM381" s="740"/>
      <c r="AN381" s="740"/>
      <c r="AO381" s="740"/>
      <c r="AP381" s="740"/>
      <c r="AQ381" s="740"/>
      <c r="AR381" s="740"/>
      <c r="AS381" s="740"/>
    </row>
    <row r="382" spans="2:45">
      <c r="B382" s="763" t="s">
        <v>3</v>
      </c>
      <c r="C382" s="761"/>
      <c r="D382" s="764">
        <v>6432</v>
      </c>
      <c r="E382" s="764">
        <v>6932</v>
      </c>
      <c r="F382" s="764">
        <v>5732</v>
      </c>
      <c r="G382" s="764">
        <v>6232</v>
      </c>
      <c r="H382" s="765">
        <v>6332</v>
      </c>
      <c r="I382" s="792"/>
      <c r="J382" s="764">
        <v>13100</v>
      </c>
      <c r="K382" s="764">
        <v>12400</v>
      </c>
      <c r="L382" s="764">
        <v>13100</v>
      </c>
      <c r="M382" s="764">
        <v>12500</v>
      </c>
      <c r="N382" s="765">
        <v>12775</v>
      </c>
      <c r="O382" s="793"/>
      <c r="P382" s="764">
        <v>19532</v>
      </c>
      <c r="Q382" s="764">
        <v>19332</v>
      </c>
      <c r="R382" s="764">
        <v>18832</v>
      </c>
      <c r="S382" s="764">
        <v>18732</v>
      </c>
      <c r="T382" s="765">
        <v>19107</v>
      </c>
      <c r="U382" s="749"/>
      <c r="V382" s="766"/>
      <c r="W382" s="766"/>
      <c r="X382" s="766"/>
      <c r="Y382" s="766"/>
      <c r="Z382" s="766"/>
      <c r="AA382" s="766"/>
      <c r="AB382" s="766"/>
      <c r="AC382" s="766"/>
      <c r="AD382" s="766"/>
      <c r="AE382" s="766"/>
      <c r="AF382" s="766"/>
      <c r="AG382" s="766"/>
      <c r="AH382" s="766"/>
      <c r="AI382" s="766"/>
      <c r="AJ382" s="766"/>
      <c r="AK382" s="766"/>
      <c r="AL382" s="766"/>
      <c r="AM382" s="766"/>
      <c r="AN382" s="766"/>
      <c r="AO382" s="766"/>
      <c r="AP382" s="766"/>
      <c r="AQ382" s="766"/>
      <c r="AR382" s="766"/>
      <c r="AS382" s="766"/>
    </row>
    <row r="383" spans="2:45">
      <c r="B383" s="763" t="s">
        <v>4</v>
      </c>
      <c r="C383" s="761"/>
      <c r="D383" s="764">
        <v>504</v>
      </c>
      <c r="E383" s="764">
        <v>504</v>
      </c>
      <c r="F383" s="764">
        <v>504</v>
      </c>
      <c r="G383" s="764">
        <v>504</v>
      </c>
      <c r="H383" s="765">
        <v>504</v>
      </c>
      <c r="I383" s="792"/>
      <c r="J383" s="764">
        <v>96</v>
      </c>
      <c r="K383" s="764">
        <v>96</v>
      </c>
      <c r="L383" s="764">
        <v>96</v>
      </c>
      <c r="M383" s="764">
        <v>96</v>
      </c>
      <c r="N383" s="765">
        <v>96</v>
      </c>
      <c r="O383" s="793"/>
      <c r="P383" s="764">
        <v>600</v>
      </c>
      <c r="Q383" s="764">
        <v>600</v>
      </c>
      <c r="R383" s="764">
        <v>600</v>
      </c>
      <c r="S383" s="764">
        <v>600</v>
      </c>
      <c r="T383" s="765">
        <v>600</v>
      </c>
      <c r="U383" s="740"/>
      <c r="V383" s="740"/>
      <c r="W383" s="740"/>
      <c r="X383" s="740"/>
      <c r="Y383" s="740"/>
      <c r="Z383" s="740"/>
      <c r="AA383" s="740"/>
      <c r="AB383" s="740"/>
      <c r="AC383" s="740"/>
      <c r="AD383" s="740"/>
      <c r="AE383" s="740"/>
      <c r="AF383" s="740"/>
      <c r="AG383" s="740"/>
      <c r="AH383" s="740"/>
      <c r="AI383" s="740"/>
      <c r="AJ383" s="740"/>
      <c r="AK383" s="740"/>
      <c r="AL383" s="740"/>
      <c r="AM383" s="740"/>
      <c r="AN383" s="740"/>
      <c r="AO383" s="740"/>
      <c r="AP383" s="740"/>
      <c r="AQ383" s="740"/>
      <c r="AR383" s="740"/>
      <c r="AS383" s="740"/>
    </row>
    <row r="384" spans="2:45">
      <c r="B384" s="763" t="s">
        <v>5</v>
      </c>
      <c r="C384" s="761"/>
      <c r="D384" s="764">
        <v>31174</v>
      </c>
      <c r="E384" s="764">
        <v>31073</v>
      </c>
      <c r="F384" s="764">
        <v>30933</v>
      </c>
      <c r="G384" s="764">
        <v>30417</v>
      </c>
      <c r="H384" s="765">
        <v>30899.25</v>
      </c>
      <c r="I384" s="792"/>
      <c r="J384" s="764">
        <v>8127</v>
      </c>
      <c r="K384" s="764">
        <v>8090</v>
      </c>
      <c r="L384" s="764">
        <v>8031</v>
      </c>
      <c r="M384" s="764">
        <v>7935</v>
      </c>
      <c r="N384" s="765">
        <v>8045.75</v>
      </c>
      <c r="O384" s="793"/>
      <c r="P384" s="764">
        <v>39301</v>
      </c>
      <c r="Q384" s="764">
        <v>39164</v>
      </c>
      <c r="R384" s="764">
        <v>38963</v>
      </c>
      <c r="S384" s="764">
        <v>38353</v>
      </c>
      <c r="T384" s="765">
        <v>38945.25</v>
      </c>
      <c r="U384" s="766"/>
      <c r="V384" s="740"/>
      <c r="W384" s="740"/>
      <c r="X384" s="740"/>
      <c r="Y384" s="740"/>
      <c r="Z384" s="740"/>
      <c r="AA384" s="740"/>
      <c r="AB384" s="740"/>
      <c r="AC384" s="740"/>
      <c r="AD384" s="740"/>
      <c r="AE384" s="740"/>
      <c r="AF384" s="740"/>
      <c r="AG384" s="740"/>
      <c r="AH384" s="740"/>
      <c r="AI384" s="740"/>
      <c r="AJ384" s="740"/>
      <c r="AK384" s="740"/>
      <c r="AL384" s="740"/>
      <c r="AM384" s="740"/>
      <c r="AN384" s="740"/>
      <c r="AO384" s="740"/>
      <c r="AP384" s="740"/>
      <c r="AQ384" s="740"/>
      <c r="AR384" s="740"/>
      <c r="AS384" s="740"/>
    </row>
    <row r="385" spans="2:45">
      <c r="B385" s="763" t="s">
        <v>7</v>
      </c>
      <c r="C385" s="761"/>
      <c r="D385" s="764">
        <v>1100</v>
      </c>
      <c r="E385" s="764">
        <v>1100</v>
      </c>
      <c r="F385" s="764">
        <v>1100</v>
      </c>
      <c r="G385" s="764">
        <v>1100</v>
      </c>
      <c r="H385" s="765">
        <v>1100</v>
      </c>
      <c r="I385" s="792"/>
      <c r="J385" s="764">
        <v>0</v>
      </c>
      <c r="K385" s="764">
        <v>0</v>
      </c>
      <c r="L385" s="764">
        <v>0</v>
      </c>
      <c r="M385" s="764">
        <v>0</v>
      </c>
      <c r="N385" s="765">
        <v>0</v>
      </c>
      <c r="O385" s="793"/>
      <c r="P385" s="764">
        <v>1100</v>
      </c>
      <c r="Q385" s="764">
        <v>1100</v>
      </c>
      <c r="R385" s="764">
        <v>1100</v>
      </c>
      <c r="S385" s="764">
        <v>1100</v>
      </c>
      <c r="T385" s="765">
        <v>1100</v>
      </c>
      <c r="U385" s="734"/>
      <c r="V385" s="734"/>
      <c r="W385" s="734"/>
      <c r="X385" s="734"/>
      <c r="Y385" s="734"/>
      <c r="Z385" s="734"/>
      <c r="AA385" s="734"/>
      <c r="AB385" s="734"/>
      <c r="AC385" s="734"/>
      <c r="AD385" s="734"/>
      <c r="AE385" s="734"/>
      <c r="AF385" s="734"/>
      <c r="AG385" s="734"/>
      <c r="AH385" s="734"/>
      <c r="AI385" s="734"/>
      <c r="AJ385" s="734"/>
      <c r="AK385" s="734"/>
      <c r="AL385" s="734"/>
      <c r="AM385" s="734"/>
      <c r="AN385" s="734"/>
      <c r="AO385" s="734"/>
      <c r="AP385" s="734"/>
      <c r="AQ385" s="734"/>
      <c r="AR385" s="734"/>
      <c r="AS385" s="734"/>
    </row>
    <row r="386" spans="2:45">
      <c r="B386" s="763" t="s">
        <v>9</v>
      </c>
      <c r="C386" s="761"/>
      <c r="D386" s="764">
        <v>1592</v>
      </c>
      <c r="E386" s="764">
        <v>1592</v>
      </c>
      <c r="F386" s="764">
        <v>1592</v>
      </c>
      <c r="G386" s="764">
        <v>1592</v>
      </c>
      <c r="H386" s="765">
        <v>1592</v>
      </c>
      <c r="I386" s="792"/>
      <c r="J386" s="764">
        <v>108</v>
      </c>
      <c r="K386" s="764">
        <v>108</v>
      </c>
      <c r="L386" s="764">
        <v>108</v>
      </c>
      <c r="M386" s="764">
        <v>108</v>
      </c>
      <c r="N386" s="765">
        <v>108</v>
      </c>
      <c r="O386" s="793"/>
      <c r="P386" s="764">
        <v>1700</v>
      </c>
      <c r="Q386" s="764">
        <v>1700</v>
      </c>
      <c r="R386" s="764">
        <v>1700</v>
      </c>
      <c r="S386" s="764">
        <v>1700</v>
      </c>
      <c r="T386" s="765">
        <v>1700</v>
      </c>
      <c r="U386" s="734"/>
      <c r="V386" s="734"/>
      <c r="W386" s="734"/>
      <c r="X386" s="734"/>
      <c r="Y386" s="734"/>
      <c r="Z386" s="734"/>
      <c r="AA386" s="734"/>
      <c r="AB386" s="734"/>
      <c r="AC386" s="734"/>
      <c r="AD386" s="734"/>
      <c r="AE386" s="734"/>
      <c r="AF386" s="734"/>
      <c r="AG386" s="734"/>
      <c r="AH386" s="734"/>
      <c r="AI386" s="734"/>
      <c r="AJ386" s="734"/>
      <c r="AK386" s="734"/>
      <c r="AL386" s="734"/>
      <c r="AM386" s="734"/>
      <c r="AN386" s="734"/>
      <c r="AO386" s="734"/>
      <c r="AP386" s="734"/>
      <c r="AQ386" s="734"/>
      <c r="AR386" s="734"/>
      <c r="AS386" s="734"/>
    </row>
    <row r="387" spans="2:45">
      <c r="B387" s="763" t="s">
        <v>10</v>
      </c>
      <c r="C387" s="761"/>
      <c r="D387" s="764">
        <v>20182</v>
      </c>
      <c r="E387" s="764">
        <v>20338</v>
      </c>
      <c r="F387" s="764">
        <v>20407</v>
      </c>
      <c r="G387" s="764">
        <v>20707</v>
      </c>
      <c r="H387" s="765">
        <v>20408.5</v>
      </c>
      <c r="I387" s="792"/>
      <c r="J387" s="764">
        <v>7017</v>
      </c>
      <c r="K387" s="764">
        <v>7068</v>
      </c>
      <c r="L387" s="764">
        <v>7092</v>
      </c>
      <c r="M387" s="764">
        <v>7192</v>
      </c>
      <c r="N387" s="765">
        <v>7092.25</v>
      </c>
      <c r="O387" s="793"/>
      <c r="P387" s="764">
        <v>27199</v>
      </c>
      <c r="Q387" s="764">
        <v>27406</v>
      </c>
      <c r="R387" s="764">
        <v>27499</v>
      </c>
      <c r="S387" s="764">
        <v>27899</v>
      </c>
      <c r="T387" s="765">
        <v>27500.75</v>
      </c>
      <c r="U387" s="734"/>
      <c r="V387" s="734"/>
      <c r="W387" s="734"/>
      <c r="X387" s="734"/>
      <c r="Y387" s="734"/>
      <c r="Z387" s="734"/>
      <c r="AA387" s="734"/>
      <c r="AB387" s="734"/>
      <c r="AC387" s="734"/>
      <c r="AD387" s="734"/>
      <c r="AE387" s="734"/>
      <c r="AF387" s="734"/>
      <c r="AG387" s="734"/>
      <c r="AH387" s="734"/>
      <c r="AI387" s="734"/>
      <c r="AJ387" s="734"/>
      <c r="AK387" s="734"/>
      <c r="AL387" s="734"/>
      <c r="AM387" s="734"/>
      <c r="AN387" s="734"/>
      <c r="AO387" s="734"/>
      <c r="AP387" s="734"/>
      <c r="AQ387" s="734"/>
      <c r="AR387" s="734"/>
      <c r="AS387" s="734"/>
    </row>
    <row r="388" spans="2:45">
      <c r="B388" s="763" t="s">
        <v>12</v>
      </c>
      <c r="C388" s="761"/>
      <c r="D388" s="764">
        <v>35683</v>
      </c>
      <c r="E388" s="764">
        <v>36662</v>
      </c>
      <c r="F388" s="764">
        <v>36450</v>
      </c>
      <c r="G388" s="764">
        <v>35506</v>
      </c>
      <c r="H388" s="765">
        <v>36075.25</v>
      </c>
      <c r="I388" s="792"/>
      <c r="J388" s="764">
        <v>18157</v>
      </c>
      <c r="K388" s="764">
        <v>18662</v>
      </c>
      <c r="L388" s="764">
        <v>18577</v>
      </c>
      <c r="M388" s="764">
        <v>18040</v>
      </c>
      <c r="N388" s="765">
        <v>18359</v>
      </c>
      <c r="O388" s="793"/>
      <c r="P388" s="764">
        <v>53840</v>
      </c>
      <c r="Q388" s="764">
        <v>55324</v>
      </c>
      <c r="R388" s="764">
        <v>55027</v>
      </c>
      <c r="S388" s="764">
        <v>53546</v>
      </c>
      <c r="T388" s="765">
        <v>54434.25</v>
      </c>
      <c r="U388" s="734"/>
      <c r="V388" s="734"/>
      <c r="W388" s="734"/>
      <c r="X388" s="734"/>
      <c r="Y388" s="734"/>
      <c r="Z388" s="734"/>
      <c r="AA388" s="734"/>
      <c r="AB388" s="734"/>
      <c r="AC388" s="734"/>
      <c r="AD388" s="734"/>
      <c r="AE388" s="734"/>
      <c r="AF388" s="734"/>
      <c r="AG388" s="734"/>
      <c r="AH388" s="734"/>
      <c r="AI388" s="734"/>
      <c r="AJ388" s="734"/>
      <c r="AK388" s="734"/>
      <c r="AL388" s="734"/>
      <c r="AM388" s="734"/>
      <c r="AN388" s="734"/>
      <c r="AO388" s="734"/>
      <c r="AP388" s="734"/>
      <c r="AQ388" s="734"/>
      <c r="AR388" s="734"/>
      <c r="AS388" s="734"/>
    </row>
    <row r="389" spans="2:45">
      <c r="B389" s="763" t="s">
        <v>13</v>
      </c>
      <c r="C389" s="761"/>
      <c r="D389" s="764">
        <v>11182</v>
      </c>
      <c r="E389" s="764">
        <v>12378</v>
      </c>
      <c r="F389" s="764">
        <v>13237</v>
      </c>
      <c r="G389" s="764">
        <v>11878</v>
      </c>
      <c r="H389" s="765">
        <v>12168.75</v>
      </c>
      <c r="I389" s="792"/>
      <c r="J389" s="764">
        <v>3272</v>
      </c>
      <c r="K389" s="764">
        <v>3288</v>
      </c>
      <c r="L389" s="764">
        <v>3320</v>
      </c>
      <c r="M389" s="764">
        <v>3389</v>
      </c>
      <c r="N389" s="765">
        <v>3317.25</v>
      </c>
      <c r="O389" s="793"/>
      <c r="P389" s="764">
        <v>14453</v>
      </c>
      <c r="Q389" s="764">
        <v>15665</v>
      </c>
      <c r="R389" s="764">
        <v>16557</v>
      </c>
      <c r="S389" s="764">
        <v>15266</v>
      </c>
      <c r="T389" s="765">
        <v>15485.25</v>
      </c>
      <c r="U389" s="734"/>
      <c r="V389" s="734"/>
      <c r="W389" s="734"/>
      <c r="X389" s="734"/>
      <c r="Y389" s="734"/>
      <c r="Z389" s="734"/>
      <c r="AA389" s="734"/>
      <c r="AB389" s="734"/>
      <c r="AC389" s="734"/>
      <c r="AD389" s="734"/>
      <c r="AE389" s="734"/>
      <c r="AF389" s="734"/>
      <c r="AG389" s="734"/>
      <c r="AH389" s="734"/>
      <c r="AI389" s="734"/>
      <c r="AJ389" s="734"/>
      <c r="AK389" s="734"/>
      <c r="AL389" s="734"/>
      <c r="AM389" s="734"/>
      <c r="AN389" s="734"/>
      <c r="AO389" s="734"/>
      <c r="AP389" s="734"/>
      <c r="AQ389" s="734"/>
      <c r="AR389" s="734"/>
      <c r="AS389" s="734"/>
    </row>
    <row r="390" spans="2:45">
      <c r="B390" s="763" t="s">
        <v>14</v>
      </c>
      <c r="C390" s="761"/>
      <c r="D390" s="764">
        <v>20700</v>
      </c>
      <c r="E390" s="764">
        <v>26800</v>
      </c>
      <c r="F390" s="764">
        <v>28500</v>
      </c>
      <c r="G390" s="764">
        <v>24600</v>
      </c>
      <c r="H390" s="765">
        <v>25150</v>
      </c>
      <c r="I390" s="792"/>
      <c r="J390" s="764">
        <v>5800</v>
      </c>
      <c r="K390" s="764">
        <v>7600</v>
      </c>
      <c r="L390" s="764">
        <v>8100</v>
      </c>
      <c r="M390" s="764">
        <v>6900</v>
      </c>
      <c r="N390" s="765">
        <v>7100</v>
      </c>
      <c r="O390" s="793"/>
      <c r="P390" s="764">
        <v>26500</v>
      </c>
      <c r="Q390" s="764">
        <v>34400</v>
      </c>
      <c r="R390" s="764">
        <v>36600</v>
      </c>
      <c r="S390" s="764">
        <v>31500</v>
      </c>
      <c r="T390" s="765">
        <v>32250</v>
      </c>
      <c r="U390" s="734"/>
      <c r="V390" s="734"/>
      <c r="W390" s="734"/>
      <c r="X390" s="734"/>
      <c r="Y390" s="734"/>
      <c r="Z390" s="734"/>
      <c r="AA390" s="734"/>
      <c r="AB390" s="734"/>
      <c r="AC390" s="734"/>
      <c r="AD390" s="734"/>
      <c r="AE390" s="734"/>
      <c r="AF390" s="734"/>
      <c r="AG390" s="734"/>
      <c r="AH390" s="734"/>
      <c r="AI390" s="734"/>
      <c r="AJ390" s="734"/>
      <c r="AK390" s="734"/>
      <c r="AL390" s="734"/>
      <c r="AM390" s="734"/>
      <c r="AN390" s="734"/>
      <c r="AO390" s="734"/>
      <c r="AP390" s="734"/>
      <c r="AQ390" s="734"/>
      <c r="AR390" s="734"/>
      <c r="AS390" s="734"/>
    </row>
    <row r="391" spans="2:45">
      <c r="B391" s="763" t="s">
        <v>15</v>
      </c>
      <c r="C391" s="761"/>
      <c r="D391" s="764">
        <v>4872</v>
      </c>
      <c r="E391" s="764">
        <v>5036</v>
      </c>
      <c r="F391" s="764">
        <v>5222</v>
      </c>
      <c r="G391" s="764">
        <v>5067</v>
      </c>
      <c r="H391" s="765">
        <v>5049.25</v>
      </c>
      <c r="I391" s="792"/>
      <c r="J391" s="764">
        <v>746</v>
      </c>
      <c r="K391" s="764">
        <v>791</v>
      </c>
      <c r="L391" s="764">
        <v>824</v>
      </c>
      <c r="M391" s="764">
        <v>796</v>
      </c>
      <c r="N391" s="765">
        <v>789.25</v>
      </c>
      <c r="O391" s="793"/>
      <c r="P391" s="764">
        <v>5617</v>
      </c>
      <c r="Q391" s="764">
        <v>5827</v>
      </c>
      <c r="R391" s="764">
        <v>6046</v>
      </c>
      <c r="S391" s="764">
        <v>5863</v>
      </c>
      <c r="T391" s="765">
        <v>5838.25</v>
      </c>
      <c r="U391" s="734"/>
      <c r="V391" s="734"/>
      <c r="W391" s="734"/>
      <c r="X391" s="734"/>
      <c r="Y391" s="734"/>
      <c r="Z391" s="734"/>
      <c r="AA391" s="734"/>
      <c r="AB391" s="734"/>
      <c r="AC391" s="734"/>
      <c r="AD391" s="734"/>
      <c r="AE391" s="734"/>
      <c r="AF391" s="734"/>
      <c r="AG391" s="734"/>
      <c r="AH391" s="734"/>
      <c r="AI391" s="734"/>
      <c r="AJ391" s="734"/>
      <c r="AK391" s="734"/>
      <c r="AL391" s="734"/>
      <c r="AM391" s="734"/>
      <c r="AN391" s="734"/>
      <c r="AO391" s="734"/>
      <c r="AP391" s="734"/>
      <c r="AQ391" s="734"/>
      <c r="AR391" s="734"/>
      <c r="AS391" s="734"/>
    </row>
    <row r="392" spans="2:45">
      <c r="B392" s="763" t="s">
        <v>16</v>
      </c>
      <c r="C392" s="761"/>
      <c r="D392" s="764">
        <v>12978</v>
      </c>
      <c r="E392" s="764">
        <v>13285</v>
      </c>
      <c r="F392" s="764">
        <v>13382</v>
      </c>
      <c r="G392" s="764">
        <v>13276</v>
      </c>
      <c r="H392" s="765">
        <v>13230.25</v>
      </c>
      <c r="I392" s="792"/>
      <c r="J392" s="764">
        <v>822</v>
      </c>
      <c r="K392" s="764">
        <v>915</v>
      </c>
      <c r="L392" s="764">
        <v>918</v>
      </c>
      <c r="M392" s="764">
        <v>924</v>
      </c>
      <c r="N392" s="765">
        <v>894.75</v>
      </c>
      <c r="O392" s="793"/>
      <c r="P392" s="764">
        <v>13800</v>
      </c>
      <c r="Q392" s="764">
        <v>14200</v>
      </c>
      <c r="R392" s="764">
        <v>14300</v>
      </c>
      <c r="S392" s="764">
        <v>14200</v>
      </c>
      <c r="T392" s="765">
        <v>14125</v>
      </c>
      <c r="U392" s="734"/>
      <c r="V392" s="734"/>
      <c r="W392" s="734"/>
      <c r="X392" s="734"/>
      <c r="Y392" s="734"/>
      <c r="Z392" s="734"/>
      <c r="AA392" s="734"/>
      <c r="AB392" s="734"/>
      <c r="AC392" s="734"/>
      <c r="AD392" s="734"/>
      <c r="AE392" s="734"/>
      <c r="AF392" s="734"/>
      <c r="AG392" s="734"/>
      <c r="AH392" s="734"/>
      <c r="AI392" s="734"/>
      <c r="AJ392" s="734"/>
      <c r="AK392" s="734"/>
      <c r="AL392" s="734"/>
      <c r="AM392" s="734"/>
      <c r="AN392" s="734"/>
      <c r="AO392" s="734"/>
      <c r="AP392" s="734"/>
      <c r="AQ392" s="734"/>
      <c r="AR392" s="734"/>
      <c r="AS392" s="734"/>
    </row>
    <row r="393" spans="2:45">
      <c r="B393" s="763" t="s">
        <v>17</v>
      </c>
      <c r="C393" s="761"/>
      <c r="D393" s="764">
        <v>571</v>
      </c>
      <c r="E393" s="764">
        <v>571</v>
      </c>
      <c r="F393" s="764">
        <v>571</v>
      </c>
      <c r="G393" s="764">
        <v>571</v>
      </c>
      <c r="H393" s="765">
        <v>571</v>
      </c>
      <c r="I393" s="792"/>
      <c r="J393" s="764">
        <v>428</v>
      </c>
      <c r="K393" s="764">
        <v>428</v>
      </c>
      <c r="L393" s="764">
        <v>428</v>
      </c>
      <c r="M393" s="764">
        <v>428</v>
      </c>
      <c r="N393" s="765">
        <v>428</v>
      </c>
      <c r="O393" s="793"/>
      <c r="P393" s="764">
        <v>999</v>
      </c>
      <c r="Q393" s="764">
        <v>999</v>
      </c>
      <c r="R393" s="764">
        <v>999</v>
      </c>
      <c r="S393" s="764">
        <v>999</v>
      </c>
      <c r="T393" s="765">
        <v>999</v>
      </c>
      <c r="U393" s="734"/>
      <c r="V393" s="734"/>
      <c r="W393" s="734"/>
      <c r="X393" s="734"/>
      <c r="Y393" s="734"/>
      <c r="Z393" s="734"/>
      <c r="AA393" s="734"/>
      <c r="AB393" s="734"/>
      <c r="AC393" s="734"/>
      <c r="AD393" s="734"/>
      <c r="AE393" s="734"/>
      <c r="AF393" s="734"/>
      <c r="AG393" s="734"/>
      <c r="AH393" s="734"/>
      <c r="AI393" s="734"/>
      <c r="AJ393" s="734"/>
      <c r="AK393" s="734"/>
      <c r="AL393" s="734"/>
      <c r="AM393" s="734"/>
      <c r="AN393" s="734"/>
      <c r="AO393" s="734"/>
      <c r="AP393" s="734"/>
      <c r="AQ393" s="734"/>
      <c r="AR393" s="734"/>
      <c r="AS393" s="734"/>
    </row>
    <row r="394" spans="2:45">
      <c r="B394" s="763" t="s">
        <v>18</v>
      </c>
      <c r="C394" s="761"/>
      <c r="D394" s="764">
        <v>6978</v>
      </c>
      <c r="E394" s="764">
        <v>7143</v>
      </c>
      <c r="F394" s="764">
        <v>7365</v>
      </c>
      <c r="G394" s="764">
        <v>7166</v>
      </c>
      <c r="H394" s="765">
        <v>7163</v>
      </c>
      <c r="I394" s="792"/>
      <c r="J394" s="764">
        <v>2771</v>
      </c>
      <c r="K394" s="764">
        <v>2792</v>
      </c>
      <c r="L394" s="764">
        <v>2953</v>
      </c>
      <c r="M394" s="764">
        <v>2862</v>
      </c>
      <c r="N394" s="765">
        <v>2844.5</v>
      </c>
      <c r="O394" s="793"/>
      <c r="P394" s="764">
        <v>9748</v>
      </c>
      <c r="Q394" s="764">
        <v>9934</v>
      </c>
      <c r="R394" s="764">
        <v>10319</v>
      </c>
      <c r="S394" s="764">
        <v>10028</v>
      </c>
      <c r="T394" s="765">
        <v>10007.25</v>
      </c>
      <c r="U394" s="734"/>
      <c r="V394" s="734"/>
      <c r="W394" s="734"/>
      <c r="X394" s="734"/>
      <c r="Y394" s="734"/>
      <c r="Z394" s="734"/>
      <c r="AA394" s="734"/>
      <c r="AB394" s="734"/>
      <c r="AC394" s="734"/>
      <c r="AD394" s="734"/>
      <c r="AE394" s="734"/>
      <c r="AF394" s="734"/>
      <c r="AG394" s="734"/>
      <c r="AH394" s="734"/>
      <c r="AI394" s="734"/>
      <c r="AJ394" s="734"/>
      <c r="AK394" s="734"/>
      <c r="AL394" s="734"/>
      <c r="AM394" s="734"/>
      <c r="AN394" s="734"/>
      <c r="AO394" s="734"/>
      <c r="AP394" s="734"/>
      <c r="AQ394" s="734"/>
      <c r="AR394" s="734"/>
      <c r="AS394" s="734"/>
    </row>
    <row r="395" spans="2:45">
      <c r="B395" s="763" t="s">
        <v>20</v>
      </c>
      <c r="C395" s="761"/>
      <c r="D395" s="764">
        <v>4188</v>
      </c>
      <c r="E395" s="764">
        <v>4316</v>
      </c>
      <c r="F395" s="764">
        <v>4558</v>
      </c>
      <c r="G395" s="764">
        <v>4319</v>
      </c>
      <c r="H395" s="765">
        <v>4345.25</v>
      </c>
      <c r="I395" s="792"/>
      <c r="J395" s="764">
        <v>745</v>
      </c>
      <c r="K395" s="764">
        <v>758</v>
      </c>
      <c r="L395" s="764">
        <v>799</v>
      </c>
      <c r="M395" s="764">
        <v>767</v>
      </c>
      <c r="N395" s="765">
        <v>767.25</v>
      </c>
      <c r="O395" s="793"/>
      <c r="P395" s="764">
        <v>4933</v>
      </c>
      <c r="Q395" s="764">
        <v>5074</v>
      </c>
      <c r="R395" s="764">
        <v>5357</v>
      </c>
      <c r="S395" s="764">
        <v>5086</v>
      </c>
      <c r="T395" s="765">
        <v>5112.5</v>
      </c>
      <c r="U395" s="734"/>
      <c r="V395" s="734"/>
      <c r="W395" s="734"/>
      <c r="X395" s="734"/>
      <c r="Y395" s="734"/>
      <c r="Z395" s="734"/>
      <c r="AA395" s="734"/>
      <c r="AB395" s="734"/>
      <c r="AC395" s="734"/>
      <c r="AD395" s="734"/>
      <c r="AE395" s="734"/>
      <c r="AF395" s="734"/>
      <c r="AG395" s="734"/>
      <c r="AH395" s="734"/>
      <c r="AI395" s="734"/>
      <c r="AJ395" s="734"/>
      <c r="AK395" s="734"/>
      <c r="AL395" s="734"/>
      <c r="AM395" s="734"/>
      <c r="AN395" s="734"/>
      <c r="AO395" s="734"/>
      <c r="AP395" s="734"/>
      <c r="AQ395" s="734"/>
      <c r="AR395" s="734"/>
      <c r="AS395" s="734"/>
    </row>
    <row r="396" spans="2:45">
      <c r="B396" s="763" t="s">
        <v>21</v>
      </c>
      <c r="C396" s="761"/>
      <c r="D396" s="764">
        <v>28618</v>
      </c>
      <c r="E396" s="764">
        <v>29119</v>
      </c>
      <c r="F396" s="764">
        <v>31221</v>
      </c>
      <c r="G396" s="764">
        <v>29919</v>
      </c>
      <c r="H396" s="765">
        <v>29719.25</v>
      </c>
      <c r="I396" s="792"/>
      <c r="J396" s="764">
        <v>5</v>
      </c>
      <c r="K396" s="764">
        <v>5</v>
      </c>
      <c r="L396" s="764">
        <v>6</v>
      </c>
      <c r="M396" s="764">
        <v>5</v>
      </c>
      <c r="N396" s="765">
        <v>5.25</v>
      </c>
      <c r="O396" s="793"/>
      <c r="P396" s="764">
        <v>28623</v>
      </c>
      <c r="Q396" s="764">
        <v>29124</v>
      </c>
      <c r="R396" s="764">
        <v>31226</v>
      </c>
      <c r="S396" s="764">
        <v>29924</v>
      </c>
      <c r="T396" s="765">
        <v>29724.25</v>
      </c>
      <c r="U396" s="734"/>
      <c r="V396" s="734"/>
      <c r="W396" s="734"/>
      <c r="X396" s="734"/>
      <c r="Y396" s="734"/>
      <c r="Z396" s="734"/>
      <c r="AA396" s="734"/>
      <c r="AB396" s="734"/>
      <c r="AC396" s="734"/>
      <c r="AD396" s="734"/>
      <c r="AE396" s="734"/>
      <c r="AF396" s="734"/>
      <c r="AG396" s="734"/>
      <c r="AH396" s="734"/>
      <c r="AI396" s="734"/>
      <c r="AJ396" s="734"/>
      <c r="AK396" s="734"/>
      <c r="AL396" s="734"/>
      <c r="AM396" s="734"/>
      <c r="AN396" s="734"/>
      <c r="AO396" s="734"/>
      <c r="AP396" s="734"/>
      <c r="AQ396" s="734"/>
      <c r="AR396" s="734"/>
      <c r="AS396" s="734"/>
    </row>
    <row r="397" spans="2:45">
      <c r="B397" s="763" t="s">
        <v>22</v>
      </c>
      <c r="C397" s="761"/>
      <c r="D397" s="764">
        <v>15573</v>
      </c>
      <c r="E397" s="764">
        <v>15579</v>
      </c>
      <c r="F397" s="764">
        <v>14092</v>
      </c>
      <c r="G397" s="764">
        <v>15975</v>
      </c>
      <c r="H397" s="765">
        <v>15304.75</v>
      </c>
      <c r="I397" s="792"/>
      <c r="J397" s="764">
        <v>1547</v>
      </c>
      <c r="K397" s="764">
        <v>1551</v>
      </c>
      <c r="L397" s="764">
        <v>1454</v>
      </c>
      <c r="M397" s="764">
        <v>1649</v>
      </c>
      <c r="N397" s="765">
        <v>1550.25</v>
      </c>
      <c r="O397" s="793"/>
      <c r="P397" s="764">
        <v>17119</v>
      </c>
      <c r="Q397" s="764">
        <v>17130</v>
      </c>
      <c r="R397" s="764">
        <v>15546</v>
      </c>
      <c r="S397" s="764">
        <v>17624</v>
      </c>
      <c r="T397" s="765">
        <v>16854.75</v>
      </c>
      <c r="U397" s="734"/>
      <c r="V397" s="734"/>
      <c r="W397" s="734"/>
      <c r="X397" s="734"/>
      <c r="Y397" s="734"/>
      <c r="Z397" s="734"/>
      <c r="AA397" s="734"/>
      <c r="AB397" s="734"/>
      <c r="AC397" s="734"/>
      <c r="AD397" s="734"/>
      <c r="AE397" s="734"/>
      <c r="AF397" s="734"/>
      <c r="AG397" s="734"/>
      <c r="AH397" s="734"/>
      <c r="AI397" s="734"/>
      <c r="AJ397" s="734"/>
      <c r="AK397" s="734"/>
      <c r="AL397" s="734"/>
      <c r="AM397" s="734"/>
      <c r="AN397" s="734"/>
      <c r="AO397" s="734"/>
      <c r="AP397" s="734"/>
      <c r="AQ397" s="734"/>
      <c r="AR397" s="734"/>
      <c r="AS397" s="734"/>
    </row>
    <row r="398" spans="2:45">
      <c r="B398" s="763" t="s">
        <v>100</v>
      </c>
      <c r="C398" s="761"/>
      <c r="D398" s="764">
        <v>8752</v>
      </c>
      <c r="E398" s="764">
        <v>8903</v>
      </c>
      <c r="F398" s="764">
        <v>8978</v>
      </c>
      <c r="G398" s="764">
        <v>9104</v>
      </c>
      <c r="H398" s="765">
        <v>8934.25</v>
      </c>
      <c r="I398" s="792"/>
      <c r="J398" s="764">
        <v>2506</v>
      </c>
      <c r="K398" s="764">
        <v>2549</v>
      </c>
      <c r="L398" s="764">
        <v>2571</v>
      </c>
      <c r="M398" s="764">
        <v>2543</v>
      </c>
      <c r="N398" s="765">
        <v>2542.25</v>
      </c>
      <c r="O398" s="793"/>
      <c r="P398" s="764">
        <v>11258</v>
      </c>
      <c r="Q398" s="764">
        <v>11452</v>
      </c>
      <c r="R398" s="764">
        <v>11549</v>
      </c>
      <c r="S398" s="764">
        <v>11646</v>
      </c>
      <c r="T398" s="765">
        <v>11476.25</v>
      </c>
      <c r="U398" s="734"/>
      <c r="V398" s="734"/>
      <c r="W398" s="734"/>
      <c r="X398" s="734"/>
      <c r="Y398" s="734"/>
      <c r="Z398" s="734"/>
      <c r="AA398" s="734"/>
      <c r="AB398" s="734"/>
      <c r="AC398" s="734"/>
      <c r="AD398" s="734"/>
      <c r="AE398" s="734"/>
      <c r="AF398" s="734"/>
      <c r="AG398" s="734"/>
      <c r="AH398" s="734"/>
      <c r="AI398" s="734"/>
      <c r="AJ398" s="734"/>
      <c r="AK398" s="734"/>
      <c r="AL398" s="734"/>
      <c r="AM398" s="734"/>
      <c r="AN398" s="734"/>
      <c r="AO398" s="734"/>
      <c r="AP398" s="734"/>
      <c r="AQ398" s="734"/>
      <c r="AR398" s="734"/>
      <c r="AS398" s="734"/>
    </row>
    <row r="399" spans="2:45">
      <c r="B399" s="763" t="s">
        <v>101</v>
      </c>
      <c r="C399" s="761"/>
      <c r="D399" s="764">
        <v>3487</v>
      </c>
      <c r="E399" s="764">
        <v>3631</v>
      </c>
      <c r="F399" s="764">
        <v>3894</v>
      </c>
      <c r="G399" s="764">
        <v>3525</v>
      </c>
      <c r="H399" s="765">
        <v>3634.25</v>
      </c>
      <c r="I399" s="792"/>
      <c r="J399" s="764">
        <v>903</v>
      </c>
      <c r="K399" s="764">
        <v>986</v>
      </c>
      <c r="L399" s="764">
        <v>1057</v>
      </c>
      <c r="M399" s="764">
        <v>957</v>
      </c>
      <c r="N399" s="765">
        <v>975.75</v>
      </c>
      <c r="O399" s="793"/>
      <c r="P399" s="764">
        <v>4390</v>
      </c>
      <c r="Q399" s="764">
        <v>4616</v>
      </c>
      <c r="R399" s="764">
        <v>4951</v>
      </c>
      <c r="S399" s="764">
        <v>4482</v>
      </c>
      <c r="T399" s="765">
        <v>4609.75</v>
      </c>
      <c r="U399" s="734"/>
      <c r="V399" s="734"/>
      <c r="W399" s="734"/>
      <c r="X399" s="734"/>
      <c r="Y399" s="734"/>
      <c r="Z399" s="734"/>
      <c r="AA399" s="734"/>
      <c r="AB399" s="734"/>
      <c r="AC399" s="734"/>
      <c r="AD399" s="734"/>
      <c r="AE399" s="734"/>
      <c r="AF399" s="734"/>
      <c r="AG399" s="734"/>
      <c r="AH399" s="734"/>
      <c r="AI399" s="734"/>
      <c r="AJ399" s="734"/>
      <c r="AK399" s="734"/>
      <c r="AL399" s="734"/>
      <c r="AM399" s="734"/>
      <c r="AN399" s="734"/>
      <c r="AO399" s="734"/>
      <c r="AP399" s="734"/>
      <c r="AQ399" s="734"/>
      <c r="AR399" s="734"/>
      <c r="AS399" s="734"/>
    </row>
    <row r="400" spans="2:45">
      <c r="B400" s="763" t="s">
        <v>102</v>
      </c>
      <c r="C400" s="761"/>
      <c r="D400" s="764">
        <v>4990</v>
      </c>
      <c r="E400" s="764">
        <v>5033</v>
      </c>
      <c r="F400" s="764">
        <v>5067</v>
      </c>
      <c r="G400" s="764">
        <v>4988</v>
      </c>
      <c r="H400" s="765">
        <v>5019.5</v>
      </c>
      <c r="I400" s="792"/>
      <c r="J400" s="764">
        <v>2956</v>
      </c>
      <c r="K400" s="764">
        <v>3061</v>
      </c>
      <c r="L400" s="764">
        <v>3126</v>
      </c>
      <c r="M400" s="764">
        <v>2988</v>
      </c>
      <c r="N400" s="765">
        <v>3032.75</v>
      </c>
      <c r="O400" s="793"/>
      <c r="P400" s="764">
        <v>7945</v>
      </c>
      <c r="Q400" s="764">
        <v>8094</v>
      </c>
      <c r="R400" s="764">
        <v>8192</v>
      </c>
      <c r="S400" s="764">
        <v>7976</v>
      </c>
      <c r="T400" s="765">
        <v>8051.75</v>
      </c>
      <c r="U400" s="734"/>
      <c r="V400" s="734"/>
      <c r="W400" s="734"/>
      <c r="X400" s="734"/>
      <c r="Y400" s="734"/>
      <c r="Z400" s="734"/>
      <c r="AA400" s="734"/>
      <c r="AB400" s="734"/>
      <c r="AC400" s="734"/>
      <c r="AD400" s="734"/>
      <c r="AE400" s="734"/>
      <c r="AF400" s="734"/>
      <c r="AG400" s="734"/>
      <c r="AH400" s="734"/>
      <c r="AI400" s="734"/>
      <c r="AJ400" s="734"/>
      <c r="AK400" s="734"/>
      <c r="AL400" s="734"/>
      <c r="AM400" s="734"/>
      <c r="AN400" s="734"/>
      <c r="AO400" s="734"/>
      <c r="AP400" s="734"/>
      <c r="AQ400" s="734"/>
      <c r="AR400" s="734"/>
      <c r="AS400" s="734"/>
    </row>
    <row r="401" spans="2:45">
      <c r="B401" s="763" t="s">
        <v>103</v>
      </c>
      <c r="C401" s="761"/>
      <c r="D401" s="764">
        <v>5800</v>
      </c>
      <c r="E401" s="764">
        <v>6000</v>
      </c>
      <c r="F401" s="764">
        <v>6200</v>
      </c>
      <c r="G401" s="764">
        <v>6400</v>
      </c>
      <c r="H401" s="765">
        <v>6100</v>
      </c>
      <c r="I401" s="792"/>
      <c r="J401" s="764">
        <v>0</v>
      </c>
      <c r="K401" s="764">
        <v>0</v>
      </c>
      <c r="L401" s="764">
        <v>0</v>
      </c>
      <c r="M401" s="764">
        <v>0</v>
      </c>
      <c r="N401" s="765">
        <v>0</v>
      </c>
      <c r="O401" s="793"/>
      <c r="P401" s="764">
        <v>5800</v>
      </c>
      <c r="Q401" s="764">
        <v>6000</v>
      </c>
      <c r="R401" s="764">
        <v>6200</v>
      </c>
      <c r="S401" s="764">
        <v>6400</v>
      </c>
      <c r="T401" s="765">
        <v>6100</v>
      </c>
      <c r="U401" s="740"/>
      <c r="V401" s="740"/>
      <c r="W401" s="740"/>
      <c r="X401" s="740"/>
      <c r="Y401" s="740"/>
      <c r="Z401" s="740"/>
      <c r="AA401" s="740"/>
      <c r="AB401" s="740"/>
      <c r="AC401" s="740"/>
      <c r="AD401" s="740"/>
      <c r="AE401" s="740"/>
      <c r="AF401" s="740"/>
      <c r="AG401" s="740"/>
      <c r="AH401" s="740"/>
      <c r="AI401" s="740"/>
      <c r="AJ401" s="740"/>
      <c r="AK401" s="740"/>
      <c r="AL401" s="740"/>
      <c r="AM401" s="740"/>
      <c r="AN401" s="740"/>
      <c r="AO401" s="740"/>
      <c r="AP401" s="740"/>
      <c r="AQ401" s="740"/>
      <c r="AR401" s="740"/>
      <c r="AS401" s="740"/>
    </row>
    <row r="402" spans="2:45">
      <c r="B402" s="767"/>
      <c r="C402" s="768"/>
      <c r="D402" s="780"/>
      <c r="E402" s="780"/>
      <c r="F402" s="780"/>
      <c r="G402" s="780"/>
      <c r="H402" s="794"/>
      <c r="I402" s="795"/>
      <c r="J402" s="780"/>
      <c r="K402" s="780"/>
      <c r="L402" s="780"/>
      <c r="M402" s="780"/>
      <c r="N402" s="758"/>
      <c r="O402" s="796"/>
      <c r="P402" s="780"/>
      <c r="Q402" s="780"/>
      <c r="R402" s="780"/>
      <c r="S402" s="780"/>
      <c r="T402" s="780"/>
      <c r="U402" s="740"/>
      <c r="V402" s="740"/>
      <c r="W402" s="740"/>
      <c r="X402" s="740"/>
      <c r="Y402" s="740"/>
      <c r="Z402" s="740"/>
      <c r="AA402" s="740"/>
      <c r="AB402" s="740"/>
      <c r="AC402" s="740"/>
      <c r="AD402" s="740"/>
      <c r="AE402" s="740"/>
      <c r="AF402" s="740"/>
      <c r="AG402" s="740"/>
      <c r="AH402" s="740"/>
      <c r="AI402" s="740"/>
      <c r="AJ402" s="740"/>
      <c r="AK402" s="740"/>
      <c r="AL402" s="740"/>
      <c r="AM402" s="740"/>
      <c r="AN402" s="740"/>
      <c r="AO402" s="740"/>
      <c r="AP402" s="740"/>
      <c r="AQ402" s="740"/>
      <c r="AR402" s="740"/>
      <c r="AS402" s="740"/>
    </row>
    <row r="403" spans="2:45">
      <c r="B403" s="822">
        <v>1997</v>
      </c>
      <c r="C403" s="781"/>
      <c r="D403" s="781">
        <v>220691</v>
      </c>
      <c r="E403" s="781">
        <v>231245</v>
      </c>
      <c r="F403" s="781">
        <v>234401</v>
      </c>
      <c r="G403" s="781">
        <v>228872</v>
      </c>
      <c r="H403" s="781">
        <v>228802.25</v>
      </c>
      <c r="I403" s="781">
        <v>0</v>
      </c>
      <c r="J403" s="781">
        <v>68822</v>
      </c>
      <c r="K403" s="781">
        <v>70996</v>
      </c>
      <c r="L403" s="781">
        <v>72371</v>
      </c>
      <c r="M403" s="781">
        <v>69902</v>
      </c>
      <c r="N403" s="781">
        <v>70522.75</v>
      </c>
      <c r="O403" s="781">
        <v>0</v>
      </c>
      <c r="P403" s="781">
        <v>289514</v>
      </c>
      <c r="Q403" s="781">
        <v>302240</v>
      </c>
      <c r="R403" s="781">
        <v>306774</v>
      </c>
      <c r="S403" s="781">
        <v>298776</v>
      </c>
      <c r="T403" s="781">
        <v>299326</v>
      </c>
      <c r="U403" s="740"/>
      <c r="V403" s="740"/>
      <c r="W403" s="740"/>
      <c r="X403" s="740"/>
      <c r="Y403" s="740"/>
      <c r="Z403" s="740"/>
      <c r="AA403" s="740"/>
      <c r="AB403" s="740"/>
      <c r="AC403" s="740"/>
      <c r="AD403" s="740"/>
      <c r="AE403" s="740"/>
      <c r="AF403" s="740"/>
      <c r="AG403" s="740"/>
      <c r="AH403" s="740"/>
      <c r="AI403" s="740"/>
      <c r="AJ403" s="740"/>
      <c r="AK403" s="740"/>
      <c r="AL403" s="740"/>
      <c r="AM403" s="740"/>
      <c r="AN403" s="740"/>
      <c r="AO403" s="740"/>
      <c r="AP403" s="740"/>
      <c r="AQ403" s="740"/>
      <c r="AR403" s="740"/>
      <c r="AS403" s="740"/>
    </row>
    <row r="404" spans="2:45">
      <c r="B404" s="763" t="s">
        <v>3</v>
      </c>
      <c r="C404" s="761"/>
      <c r="D404" s="764">
        <v>6132</v>
      </c>
      <c r="E404" s="764">
        <v>6532</v>
      </c>
      <c r="F404" s="764">
        <v>5532</v>
      </c>
      <c r="G404" s="764">
        <v>5932</v>
      </c>
      <c r="H404" s="765">
        <v>6032</v>
      </c>
      <c r="I404" s="792"/>
      <c r="J404" s="764">
        <v>13600</v>
      </c>
      <c r="K404" s="764">
        <v>12900</v>
      </c>
      <c r="L404" s="764">
        <v>13600</v>
      </c>
      <c r="M404" s="764">
        <v>13000</v>
      </c>
      <c r="N404" s="765">
        <v>13275</v>
      </c>
      <c r="O404" s="793"/>
      <c r="P404" s="764">
        <v>19732</v>
      </c>
      <c r="Q404" s="764">
        <v>19432</v>
      </c>
      <c r="R404" s="764">
        <v>19132</v>
      </c>
      <c r="S404" s="764">
        <v>18932</v>
      </c>
      <c r="T404" s="765">
        <v>19307</v>
      </c>
      <c r="U404" s="766"/>
      <c r="V404" s="766"/>
      <c r="W404" s="766"/>
      <c r="X404" s="766"/>
      <c r="Y404" s="766"/>
      <c r="Z404" s="766"/>
      <c r="AA404" s="766"/>
      <c r="AB404" s="766"/>
      <c r="AC404" s="766"/>
      <c r="AD404" s="766"/>
      <c r="AE404" s="766"/>
      <c r="AF404" s="766"/>
      <c r="AG404" s="766"/>
      <c r="AH404" s="766"/>
      <c r="AI404" s="766"/>
      <c r="AJ404" s="766"/>
      <c r="AK404" s="766"/>
      <c r="AL404" s="766"/>
      <c r="AM404" s="766"/>
      <c r="AN404" s="766"/>
      <c r="AO404" s="766"/>
      <c r="AP404" s="766"/>
      <c r="AQ404" s="766"/>
      <c r="AR404" s="766"/>
      <c r="AS404" s="766"/>
    </row>
    <row r="405" spans="2:45">
      <c r="B405" s="763" t="s">
        <v>4</v>
      </c>
      <c r="C405" s="761"/>
      <c r="D405" s="764">
        <v>504</v>
      </c>
      <c r="E405" s="764">
        <v>504</v>
      </c>
      <c r="F405" s="764">
        <v>504</v>
      </c>
      <c r="G405" s="764">
        <v>504</v>
      </c>
      <c r="H405" s="765">
        <v>504</v>
      </c>
      <c r="I405" s="792"/>
      <c r="J405" s="764">
        <v>96</v>
      </c>
      <c r="K405" s="764">
        <v>96</v>
      </c>
      <c r="L405" s="764">
        <v>96</v>
      </c>
      <c r="M405" s="764">
        <v>96</v>
      </c>
      <c r="N405" s="765">
        <v>96</v>
      </c>
      <c r="O405" s="793"/>
      <c r="P405" s="764">
        <v>600</v>
      </c>
      <c r="Q405" s="764">
        <v>600</v>
      </c>
      <c r="R405" s="764">
        <v>600</v>
      </c>
      <c r="S405" s="764">
        <v>600</v>
      </c>
      <c r="T405" s="765">
        <v>600</v>
      </c>
      <c r="U405" s="740"/>
      <c r="V405" s="740"/>
      <c r="W405" s="740"/>
      <c r="X405" s="740"/>
      <c r="Y405" s="740"/>
      <c r="Z405" s="740"/>
      <c r="AA405" s="740"/>
      <c r="AB405" s="740"/>
      <c r="AC405" s="740"/>
      <c r="AD405" s="740"/>
      <c r="AE405" s="740"/>
      <c r="AF405" s="740"/>
      <c r="AG405" s="740"/>
      <c r="AH405" s="740"/>
      <c r="AI405" s="740"/>
      <c r="AJ405" s="740"/>
      <c r="AK405" s="740"/>
      <c r="AL405" s="740"/>
      <c r="AM405" s="740"/>
      <c r="AN405" s="740"/>
      <c r="AO405" s="740"/>
      <c r="AP405" s="740"/>
      <c r="AQ405" s="740"/>
      <c r="AR405" s="740"/>
      <c r="AS405" s="740"/>
    </row>
    <row r="406" spans="2:45">
      <c r="B406" s="763" t="s">
        <v>5</v>
      </c>
      <c r="C406" s="761"/>
      <c r="D406" s="764">
        <v>32214</v>
      </c>
      <c r="E406" s="764">
        <v>32035</v>
      </c>
      <c r="F406" s="764">
        <v>31883</v>
      </c>
      <c r="G406" s="764">
        <v>31336</v>
      </c>
      <c r="H406" s="765">
        <v>31867</v>
      </c>
      <c r="I406" s="792"/>
      <c r="J406" s="764">
        <v>8286</v>
      </c>
      <c r="K406" s="764">
        <v>8363</v>
      </c>
      <c r="L406" s="764">
        <v>8315</v>
      </c>
      <c r="M406" s="764">
        <v>8163</v>
      </c>
      <c r="N406" s="765">
        <v>8281.75</v>
      </c>
      <c r="O406" s="793"/>
      <c r="P406" s="764">
        <v>40500</v>
      </c>
      <c r="Q406" s="764">
        <v>40398</v>
      </c>
      <c r="R406" s="764">
        <v>40199</v>
      </c>
      <c r="S406" s="764">
        <v>39500</v>
      </c>
      <c r="T406" s="765">
        <v>40149.25</v>
      </c>
      <c r="U406" s="740"/>
      <c r="V406" s="740"/>
      <c r="W406" s="740"/>
      <c r="X406" s="740"/>
      <c r="Y406" s="740"/>
      <c r="Z406" s="740"/>
      <c r="AA406" s="740"/>
      <c r="AB406" s="740"/>
      <c r="AC406" s="740"/>
      <c r="AD406" s="740"/>
      <c r="AE406" s="740"/>
      <c r="AF406" s="740"/>
      <c r="AG406" s="740"/>
      <c r="AH406" s="740"/>
      <c r="AI406" s="740"/>
      <c r="AJ406" s="740"/>
      <c r="AK406" s="740"/>
      <c r="AL406" s="740"/>
      <c r="AM406" s="740"/>
      <c r="AN406" s="740"/>
      <c r="AO406" s="740"/>
      <c r="AP406" s="740"/>
      <c r="AQ406" s="740"/>
      <c r="AR406" s="740"/>
      <c r="AS406" s="740"/>
    </row>
    <row r="407" spans="2:45">
      <c r="B407" s="763" t="s">
        <v>7</v>
      </c>
      <c r="C407" s="761"/>
      <c r="D407" s="764">
        <v>1100</v>
      </c>
      <c r="E407" s="764">
        <v>1100</v>
      </c>
      <c r="F407" s="764">
        <v>1100</v>
      </c>
      <c r="G407" s="764">
        <v>1100</v>
      </c>
      <c r="H407" s="765">
        <v>1100</v>
      </c>
      <c r="I407" s="792"/>
      <c r="J407" s="764">
        <v>0</v>
      </c>
      <c r="K407" s="764">
        <v>0</v>
      </c>
      <c r="L407" s="764">
        <v>0</v>
      </c>
      <c r="M407" s="764">
        <v>0</v>
      </c>
      <c r="N407" s="765">
        <v>0</v>
      </c>
      <c r="O407" s="793"/>
      <c r="P407" s="764">
        <v>1100</v>
      </c>
      <c r="Q407" s="764">
        <v>1100</v>
      </c>
      <c r="R407" s="764">
        <v>1100</v>
      </c>
      <c r="S407" s="764">
        <v>1100</v>
      </c>
      <c r="T407" s="765">
        <v>1100</v>
      </c>
      <c r="U407" s="740"/>
      <c r="V407" s="740"/>
      <c r="W407" s="740"/>
      <c r="X407" s="740"/>
      <c r="Y407" s="740"/>
      <c r="Z407" s="740"/>
      <c r="AA407" s="740"/>
      <c r="AB407" s="740"/>
      <c r="AC407" s="740"/>
      <c r="AD407" s="740"/>
      <c r="AE407" s="740"/>
      <c r="AF407" s="740"/>
      <c r="AG407" s="740"/>
      <c r="AH407" s="740"/>
      <c r="AI407" s="740"/>
      <c r="AJ407" s="740"/>
      <c r="AK407" s="740"/>
      <c r="AL407" s="740"/>
      <c r="AM407" s="740"/>
      <c r="AN407" s="740"/>
      <c r="AO407" s="740"/>
      <c r="AP407" s="740"/>
      <c r="AQ407" s="740"/>
      <c r="AR407" s="740"/>
      <c r="AS407" s="740"/>
    </row>
    <row r="408" spans="2:45">
      <c r="B408" s="763" t="s">
        <v>9</v>
      </c>
      <c r="C408" s="761"/>
      <c r="D408" s="764">
        <v>1401</v>
      </c>
      <c r="E408" s="764">
        <v>1401</v>
      </c>
      <c r="F408" s="764">
        <v>1401</v>
      </c>
      <c r="G408" s="764">
        <v>1492</v>
      </c>
      <c r="H408" s="765">
        <v>1423.75</v>
      </c>
      <c r="I408" s="792"/>
      <c r="J408" s="764">
        <v>99</v>
      </c>
      <c r="K408" s="764">
        <v>99</v>
      </c>
      <c r="L408" s="764">
        <v>99</v>
      </c>
      <c r="M408" s="764">
        <v>108</v>
      </c>
      <c r="N408" s="765">
        <v>101.25</v>
      </c>
      <c r="O408" s="793"/>
      <c r="P408" s="764">
        <v>1500</v>
      </c>
      <c r="Q408" s="764">
        <v>1500</v>
      </c>
      <c r="R408" s="764">
        <v>1500</v>
      </c>
      <c r="S408" s="764">
        <v>1600</v>
      </c>
      <c r="T408" s="765">
        <v>1525</v>
      </c>
      <c r="U408" s="740"/>
      <c r="V408" s="740"/>
      <c r="W408" s="740"/>
      <c r="X408" s="740"/>
      <c r="Y408" s="740"/>
      <c r="Z408" s="740"/>
      <c r="AA408" s="740"/>
      <c r="AB408" s="740"/>
      <c r="AC408" s="740"/>
      <c r="AD408" s="740"/>
      <c r="AE408" s="740"/>
      <c r="AF408" s="740"/>
      <c r="AG408" s="740"/>
      <c r="AH408" s="740"/>
      <c r="AI408" s="740"/>
      <c r="AJ408" s="740"/>
      <c r="AK408" s="740"/>
      <c r="AL408" s="740"/>
      <c r="AM408" s="740"/>
      <c r="AN408" s="740"/>
      <c r="AO408" s="740"/>
      <c r="AP408" s="740"/>
      <c r="AQ408" s="740"/>
      <c r="AR408" s="740"/>
      <c r="AS408" s="740"/>
    </row>
    <row r="409" spans="2:45">
      <c r="B409" s="763" t="s">
        <v>10</v>
      </c>
      <c r="C409" s="761"/>
      <c r="D409" s="764">
        <v>20751</v>
      </c>
      <c r="E409" s="764">
        <v>20954</v>
      </c>
      <c r="F409" s="764">
        <v>20976</v>
      </c>
      <c r="G409" s="764">
        <v>21276</v>
      </c>
      <c r="H409" s="765">
        <v>20989.25</v>
      </c>
      <c r="I409" s="792"/>
      <c r="J409" s="764">
        <v>7194</v>
      </c>
      <c r="K409" s="764">
        <v>7191</v>
      </c>
      <c r="L409" s="764">
        <v>7269</v>
      </c>
      <c r="M409" s="764">
        <v>7369</v>
      </c>
      <c r="N409" s="765">
        <v>7255.75</v>
      </c>
      <c r="O409" s="793"/>
      <c r="P409" s="764">
        <v>27945</v>
      </c>
      <c r="Q409" s="764">
        <v>28145</v>
      </c>
      <c r="R409" s="764">
        <v>28245</v>
      </c>
      <c r="S409" s="764">
        <v>28645</v>
      </c>
      <c r="T409" s="765">
        <v>28245</v>
      </c>
      <c r="U409" s="740"/>
      <c r="V409" s="740"/>
      <c r="W409" s="740"/>
      <c r="X409" s="740"/>
      <c r="Y409" s="740"/>
      <c r="Z409" s="740"/>
      <c r="AA409" s="740"/>
      <c r="AB409" s="740"/>
      <c r="AC409" s="740"/>
      <c r="AD409" s="740"/>
      <c r="AE409" s="740"/>
      <c r="AF409" s="740"/>
      <c r="AG409" s="740"/>
      <c r="AH409" s="740"/>
      <c r="AI409" s="740"/>
      <c r="AJ409" s="740"/>
      <c r="AK409" s="740"/>
      <c r="AL409" s="740"/>
      <c r="AM409" s="740"/>
      <c r="AN409" s="740"/>
      <c r="AO409" s="740"/>
      <c r="AP409" s="740"/>
      <c r="AQ409" s="740"/>
      <c r="AR409" s="740"/>
      <c r="AS409" s="740"/>
    </row>
    <row r="410" spans="2:45">
      <c r="B410" s="763" t="s">
        <v>12</v>
      </c>
      <c r="C410" s="761"/>
      <c r="D410" s="764">
        <v>34177</v>
      </c>
      <c r="E410" s="764">
        <v>35450</v>
      </c>
      <c r="F410" s="764">
        <v>35331</v>
      </c>
      <c r="G410" s="764">
        <v>34888</v>
      </c>
      <c r="H410" s="765">
        <v>34961.5</v>
      </c>
      <c r="I410" s="792"/>
      <c r="J410" s="764">
        <v>17412</v>
      </c>
      <c r="K410" s="764">
        <v>18082</v>
      </c>
      <c r="L410" s="764">
        <v>18007</v>
      </c>
      <c r="M410" s="764">
        <v>17661</v>
      </c>
      <c r="N410" s="765">
        <v>17790.5</v>
      </c>
      <c r="O410" s="793"/>
      <c r="P410" s="764">
        <v>51589</v>
      </c>
      <c r="Q410" s="764">
        <v>53532</v>
      </c>
      <c r="R410" s="764">
        <v>53338</v>
      </c>
      <c r="S410" s="764">
        <v>52549</v>
      </c>
      <c r="T410" s="765">
        <v>52752</v>
      </c>
      <c r="U410" s="740"/>
      <c r="V410" s="740"/>
      <c r="W410" s="740"/>
      <c r="X410" s="740"/>
      <c r="Y410" s="740"/>
      <c r="Z410" s="740"/>
      <c r="AA410" s="740"/>
      <c r="AB410" s="740"/>
      <c r="AC410" s="740"/>
      <c r="AD410" s="740"/>
      <c r="AE410" s="740"/>
      <c r="AF410" s="740"/>
      <c r="AG410" s="740"/>
      <c r="AH410" s="740"/>
      <c r="AI410" s="740"/>
      <c r="AJ410" s="740"/>
      <c r="AK410" s="740"/>
      <c r="AL410" s="740"/>
      <c r="AM410" s="740"/>
      <c r="AN410" s="740"/>
      <c r="AO410" s="740"/>
      <c r="AP410" s="740"/>
      <c r="AQ410" s="740"/>
      <c r="AR410" s="740"/>
      <c r="AS410" s="740"/>
    </row>
    <row r="411" spans="2:45">
      <c r="B411" s="763" t="s">
        <v>13</v>
      </c>
      <c r="C411" s="761"/>
      <c r="D411" s="764">
        <v>10726</v>
      </c>
      <c r="E411" s="764">
        <v>11793</v>
      </c>
      <c r="F411" s="764">
        <v>12726</v>
      </c>
      <c r="G411" s="764">
        <v>11474</v>
      </c>
      <c r="H411" s="765">
        <v>11679.75</v>
      </c>
      <c r="I411" s="792"/>
      <c r="J411" s="764">
        <v>3265</v>
      </c>
      <c r="K411" s="764">
        <v>3381</v>
      </c>
      <c r="L411" s="764">
        <v>3314</v>
      </c>
      <c r="M411" s="764">
        <v>3228</v>
      </c>
      <c r="N411" s="765">
        <v>3297</v>
      </c>
      <c r="O411" s="793"/>
      <c r="P411" s="764">
        <v>13991</v>
      </c>
      <c r="Q411" s="764">
        <v>15174</v>
      </c>
      <c r="R411" s="764">
        <v>16039</v>
      </c>
      <c r="S411" s="764">
        <v>14702</v>
      </c>
      <c r="T411" s="765">
        <v>14976.5</v>
      </c>
      <c r="U411" s="740"/>
      <c r="V411" s="740"/>
      <c r="W411" s="740"/>
      <c r="X411" s="740"/>
      <c r="Y411" s="740"/>
      <c r="Z411" s="740"/>
      <c r="AA411" s="740"/>
      <c r="AB411" s="740"/>
      <c r="AC411" s="740"/>
      <c r="AD411" s="740"/>
      <c r="AE411" s="740"/>
      <c r="AF411" s="740"/>
      <c r="AG411" s="740"/>
      <c r="AH411" s="740"/>
      <c r="AI411" s="740"/>
      <c r="AJ411" s="740"/>
      <c r="AK411" s="740"/>
      <c r="AL411" s="740"/>
      <c r="AM411" s="740"/>
      <c r="AN411" s="740"/>
      <c r="AO411" s="740"/>
      <c r="AP411" s="740"/>
      <c r="AQ411" s="740"/>
      <c r="AR411" s="740"/>
      <c r="AS411" s="740"/>
    </row>
    <row r="412" spans="2:45">
      <c r="B412" s="763" t="s">
        <v>14</v>
      </c>
      <c r="C412" s="761"/>
      <c r="D412" s="764">
        <v>20500</v>
      </c>
      <c r="E412" s="764">
        <v>26600</v>
      </c>
      <c r="F412" s="764">
        <v>28200</v>
      </c>
      <c r="G412" s="764">
        <v>24300</v>
      </c>
      <c r="H412" s="765">
        <v>24900</v>
      </c>
      <c r="I412" s="792"/>
      <c r="J412" s="764">
        <v>5800</v>
      </c>
      <c r="K412" s="764">
        <v>7500</v>
      </c>
      <c r="L412" s="764">
        <v>8000</v>
      </c>
      <c r="M412" s="764">
        <v>6900</v>
      </c>
      <c r="N412" s="765">
        <v>7050</v>
      </c>
      <c r="O412" s="793"/>
      <c r="P412" s="764">
        <v>26300</v>
      </c>
      <c r="Q412" s="764">
        <v>34100</v>
      </c>
      <c r="R412" s="764">
        <v>36200</v>
      </c>
      <c r="S412" s="764">
        <v>31200</v>
      </c>
      <c r="T412" s="765">
        <v>31950</v>
      </c>
      <c r="U412" s="740"/>
      <c r="V412" s="740"/>
      <c r="W412" s="740"/>
      <c r="X412" s="740"/>
      <c r="Y412" s="740"/>
      <c r="Z412" s="740"/>
      <c r="AA412" s="740"/>
      <c r="AB412" s="740"/>
      <c r="AC412" s="740"/>
      <c r="AD412" s="740"/>
      <c r="AE412" s="740"/>
      <c r="AF412" s="740"/>
      <c r="AG412" s="740"/>
      <c r="AH412" s="740"/>
      <c r="AI412" s="740"/>
      <c r="AJ412" s="740"/>
      <c r="AK412" s="740"/>
      <c r="AL412" s="740"/>
      <c r="AM412" s="740"/>
      <c r="AN412" s="740"/>
      <c r="AO412" s="740"/>
      <c r="AP412" s="740"/>
      <c r="AQ412" s="740"/>
      <c r="AR412" s="740"/>
      <c r="AS412" s="740"/>
    </row>
    <row r="413" spans="2:45">
      <c r="B413" s="763" t="s">
        <v>15</v>
      </c>
      <c r="C413" s="761"/>
      <c r="D413" s="764">
        <v>4796</v>
      </c>
      <c r="E413" s="764">
        <v>4918</v>
      </c>
      <c r="F413" s="764">
        <v>5027</v>
      </c>
      <c r="G413" s="764">
        <v>4981</v>
      </c>
      <c r="H413" s="765">
        <v>4930.5</v>
      </c>
      <c r="I413" s="792"/>
      <c r="J413" s="764">
        <v>744</v>
      </c>
      <c r="K413" s="764">
        <v>740</v>
      </c>
      <c r="L413" s="764">
        <v>807</v>
      </c>
      <c r="M413" s="764">
        <v>755</v>
      </c>
      <c r="N413" s="765">
        <v>761.5</v>
      </c>
      <c r="O413" s="793"/>
      <c r="P413" s="764">
        <v>5540</v>
      </c>
      <c r="Q413" s="764">
        <v>5658</v>
      </c>
      <c r="R413" s="764">
        <v>5834</v>
      </c>
      <c r="S413" s="764">
        <v>5736</v>
      </c>
      <c r="T413" s="765">
        <v>5692</v>
      </c>
      <c r="U413" s="740"/>
      <c r="V413" s="740"/>
      <c r="W413" s="740"/>
      <c r="X413" s="740"/>
      <c r="Y413" s="740"/>
      <c r="Z413" s="740"/>
      <c r="AA413" s="740"/>
      <c r="AB413" s="740"/>
      <c r="AC413" s="740"/>
      <c r="AD413" s="740"/>
      <c r="AE413" s="740"/>
      <c r="AF413" s="740"/>
      <c r="AG413" s="740"/>
      <c r="AH413" s="740"/>
      <c r="AI413" s="740"/>
      <c r="AJ413" s="740"/>
      <c r="AK413" s="740"/>
      <c r="AL413" s="740"/>
      <c r="AM413" s="740"/>
      <c r="AN413" s="740"/>
      <c r="AO413" s="740"/>
      <c r="AP413" s="740"/>
      <c r="AQ413" s="740"/>
      <c r="AR413" s="740"/>
      <c r="AS413" s="740"/>
    </row>
    <row r="414" spans="2:45">
      <c r="B414" s="763" t="s">
        <v>16</v>
      </c>
      <c r="C414" s="761"/>
      <c r="D414" s="764">
        <v>12743</v>
      </c>
      <c r="E414" s="764">
        <v>12886</v>
      </c>
      <c r="F414" s="764">
        <v>13006</v>
      </c>
      <c r="G414" s="764">
        <v>12910</v>
      </c>
      <c r="H414" s="765">
        <v>12886.25</v>
      </c>
      <c r="I414" s="792"/>
      <c r="J414" s="764">
        <v>704</v>
      </c>
      <c r="K414" s="764">
        <v>814</v>
      </c>
      <c r="L414" s="764">
        <v>825</v>
      </c>
      <c r="M414" s="764">
        <v>822</v>
      </c>
      <c r="N414" s="765">
        <v>791.25</v>
      </c>
      <c r="O414" s="793"/>
      <c r="P414" s="764">
        <v>13447</v>
      </c>
      <c r="Q414" s="764">
        <v>13700</v>
      </c>
      <c r="R414" s="764">
        <v>13832</v>
      </c>
      <c r="S414" s="764">
        <v>13732</v>
      </c>
      <c r="T414" s="765">
        <v>13677.75</v>
      </c>
      <c r="U414" s="740"/>
      <c r="V414" s="740"/>
      <c r="W414" s="740"/>
      <c r="X414" s="740"/>
      <c r="Y414" s="740"/>
      <c r="Z414" s="740"/>
      <c r="AA414" s="740"/>
      <c r="AB414" s="740"/>
      <c r="AC414" s="740"/>
      <c r="AD414" s="740"/>
      <c r="AE414" s="740"/>
      <c r="AF414" s="740"/>
      <c r="AG414" s="740"/>
      <c r="AH414" s="740"/>
      <c r="AI414" s="740"/>
      <c r="AJ414" s="740"/>
      <c r="AK414" s="740"/>
      <c r="AL414" s="740"/>
      <c r="AM414" s="740"/>
      <c r="AN414" s="740"/>
      <c r="AO414" s="740"/>
      <c r="AP414" s="740"/>
      <c r="AQ414" s="740"/>
      <c r="AR414" s="740"/>
      <c r="AS414" s="740"/>
    </row>
    <row r="415" spans="2:45">
      <c r="B415" s="763" t="s">
        <v>17</v>
      </c>
      <c r="C415" s="761"/>
      <c r="D415" s="764">
        <v>545</v>
      </c>
      <c r="E415" s="764">
        <v>545</v>
      </c>
      <c r="F415" s="764">
        <v>545</v>
      </c>
      <c r="G415" s="764">
        <v>545</v>
      </c>
      <c r="H415" s="765">
        <v>545</v>
      </c>
      <c r="I415" s="792"/>
      <c r="J415" s="764">
        <v>409</v>
      </c>
      <c r="K415" s="764">
        <v>409</v>
      </c>
      <c r="L415" s="764">
        <v>409</v>
      </c>
      <c r="M415" s="764">
        <v>409</v>
      </c>
      <c r="N415" s="765">
        <v>409</v>
      </c>
      <c r="O415" s="793"/>
      <c r="P415" s="764">
        <v>954</v>
      </c>
      <c r="Q415" s="764">
        <v>954</v>
      </c>
      <c r="R415" s="764">
        <v>954</v>
      </c>
      <c r="S415" s="764">
        <v>954</v>
      </c>
      <c r="T415" s="765">
        <v>954</v>
      </c>
      <c r="U415" s="740"/>
      <c r="V415" s="740"/>
      <c r="W415" s="740"/>
      <c r="X415" s="740"/>
      <c r="Y415" s="740"/>
      <c r="Z415" s="740"/>
      <c r="AA415" s="740"/>
      <c r="AB415" s="740"/>
      <c r="AC415" s="740"/>
      <c r="AD415" s="740"/>
      <c r="AE415" s="740"/>
      <c r="AF415" s="740"/>
      <c r="AG415" s="740"/>
      <c r="AH415" s="740"/>
      <c r="AI415" s="740"/>
      <c r="AJ415" s="740"/>
      <c r="AK415" s="740"/>
      <c r="AL415" s="740"/>
      <c r="AM415" s="740"/>
      <c r="AN415" s="740"/>
      <c r="AO415" s="740"/>
      <c r="AP415" s="740"/>
      <c r="AQ415" s="740"/>
      <c r="AR415" s="740"/>
      <c r="AS415" s="740"/>
    </row>
    <row r="416" spans="2:45">
      <c r="B416" s="763" t="s">
        <v>18</v>
      </c>
      <c r="C416" s="761"/>
      <c r="D416" s="764">
        <v>6676</v>
      </c>
      <c r="E416" s="764">
        <v>6746</v>
      </c>
      <c r="F416" s="764">
        <v>7029</v>
      </c>
      <c r="G416" s="764">
        <v>6881</v>
      </c>
      <c r="H416" s="765">
        <v>6833</v>
      </c>
      <c r="I416" s="792"/>
      <c r="J416" s="764">
        <v>2629</v>
      </c>
      <c r="K416" s="764">
        <v>2744</v>
      </c>
      <c r="L416" s="764">
        <v>2818</v>
      </c>
      <c r="M416" s="764">
        <v>2703</v>
      </c>
      <c r="N416" s="765">
        <v>2723.5</v>
      </c>
      <c r="O416" s="793"/>
      <c r="P416" s="764">
        <v>9306</v>
      </c>
      <c r="Q416" s="764">
        <v>9490</v>
      </c>
      <c r="R416" s="764">
        <v>9847</v>
      </c>
      <c r="S416" s="764">
        <v>9584</v>
      </c>
      <c r="T416" s="765">
        <v>9556.75</v>
      </c>
      <c r="U416" s="740"/>
      <c r="V416" s="740"/>
      <c r="W416" s="740"/>
      <c r="X416" s="740"/>
      <c r="Y416" s="740"/>
      <c r="Z416" s="740"/>
      <c r="AA416" s="740"/>
      <c r="AB416" s="740"/>
      <c r="AC416" s="740"/>
      <c r="AD416" s="740"/>
      <c r="AE416" s="740"/>
      <c r="AF416" s="740"/>
      <c r="AG416" s="740"/>
      <c r="AH416" s="740"/>
      <c r="AI416" s="740"/>
      <c r="AJ416" s="740"/>
      <c r="AK416" s="740"/>
      <c r="AL416" s="740"/>
      <c r="AM416" s="740"/>
      <c r="AN416" s="740"/>
      <c r="AO416" s="740"/>
      <c r="AP416" s="740"/>
      <c r="AQ416" s="740"/>
      <c r="AR416" s="740"/>
      <c r="AS416" s="740"/>
    </row>
    <row r="417" spans="2:45">
      <c r="B417" s="763" t="s">
        <v>20</v>
      </c>
      <c r="C417" s="761"/>
      <c r="D417" s="764">
        <v>4113</v>
      </c>
      <c r="E417" s="764">
        <v>4228</v>
      </c>
      <c r="F417" s="764">
        <v>4479</v>
      </c>
      <c r="G417" s="764">
        <v>4245</v>
      </c>
      <c r="H417" s="765">
        <v>4266.25</v>
      </c>
      <c r="I417" s="792"/>
      <c r="J417" s="764">
        <v>724</v>
      </c>
      <c r="K417" s="764">
        <v>749</v>
      </c>
      <c r="L417" s="764">
        <v>779</v>
      </c>
      <c r="M417" s="764">
        <v>743</v>
      </c>
      <c r="N417" s="765">
        <v>748.75</v>
      </c>
      <c r="O417" s="793"/>
      <c r="P417" s="764">
        <v>4837</v>
      </c>
      <c r="Q417" s="764">
        <v>4977</v>
      </c>
      <c r="R417" s="764">
        <v>5258</v>
      </c>
      <c r="S417" s="764">
        <v>4989</v>
      </c>
      <c r="T417" s="765">
        <v>5015.25</v>
      </c>
      <c r="U417" s="740"/>
      <c r="V417" s="740"/>
      <c r="W417" s="740"/>
      <c r="X417" s="740"/>
      <c r="Y417" s="740"/>
      <c r="Z417" s="740"/>
      <c r="AA417" s="740"/>
      <c r="AB417" s="740"/>
      <c r="AC417" s="740"/>
      <c r="AD417" s="740"/>
      <c r="AE417" s="740"/>
      <c r="AF417" s="740"/>
      <c r="AG417" s="740"/>
      <c r="AH417" s="740"/>
      <c r="AI417" s="740"/>
      <c r="AJ417" s="740"/>
      <c r="AK417" s="740"/>
      <c r="AL417" s="740"/>
      <c r="AM417" s="740"/>
      <c r="AN417" s="740"/>
      <c r="AO417" s="740"/>
      <c r="AP417" s="740"/>
      <c r="AQ417" s="740"/>
      <c r="AR417" s="740"/>
      <c r="AS417" s="740"/>
    </row>
    <row r="418" spans="2:45">
      <c r="B418" s="763" t="s">
        <v>21</v>
      </c>
      <c r="C418" s="761"/>
      <c r="D418" s="764">
        <v>27017</v>
      </c>
      <c r="E418" s="764">
        <v>27519</v>
      </c>
      <c r="F418" s="764">
        <v>29620</v>
      </c>
      <c r="G418" s="764">
        <v>28318</v>
      </c>
      <c r="H418" s="765">
        <v>28118.5</v>
      </c>
      <c r="I418" s="792"/>
      <c r="J418" s="764">
        <v>5</v>
      </c>
      <c r="K418" s="764">
        <v>5</v>
      </c>
      <c r="L418" s="764">
        <v>5</v>
      </c>
      <c r="M418" s="764">
        <v>5</v>
      </c>
      <c r="N418" s="765">
        <v>5</v>
      </c>
      <c r="O418" s="793"/>
      <c r="P418" s="764">
        <v>27022</v>
      </c>
      <c r="Q418" s="764">
        <v>27524</v>
      </c>
      <c r="R418" s="764">
        <v>29626</v>
      </c>
      <c r="S418" s="764">
        <v>28323</v>
      </c>
      <c r="T418" s="765">
        <v>28123.75</v>
      </c>
      <c r="U418" s="740"/>
      <c r="V418" s="740"/>
      <c r="W418" s="740"/>
      <c r="X418" s="740"/>
      <c r="Y418" s="740"/>
      <c r="Z418" s="740"/>
      <c r="AA418" s="740"/>
      <c r="AB418" s="740"/>
      <c r="AC418" s="740"/>
      <c r="AD418" s="740"/>
      <c r="AE418" s="740"/>
      <c r="AF418" s="740"/>
      <c r="AG418" s="740"/>
      <c r="AH418" s="740"/>
      <c r="AI418" s="740"/>
      <c r="AJ418" s="740"/>
      <c r="AK418" s="740"/>
      <c r="AL418" s="740"/>
      <c r="AM418" s="740"/>
      <c r="AN418" s="740"/>
      <c r="AO418" s="740"/>
      <c r="AP418" s="740"/>
      <c r="AQ418" s="740"/>
      <c r="AR418" s="740"/>
      <c r="AS418" s="740"/>
    </row>
    <row r="419" spans="2:45">
      <c r="B419" s="763" t="s">
        <v>22</v>
      </c>
      <c r="C419" s="761"/>
      <c r="D419" s="764">
        <v>15264</v>
      </c>
      <c r="E419" s="764">
        <v>15277</v>
      </c>
      <c r="F419" s="764">
        <v>13839</v>
      </c>
      <c r="G419" s="764">
        <v>15668</v>
      </c>
      <c r="H419" s="765">
        <v>15012</v>
      </c>
      <c r="I419" s="792"/>
      <c r="J419" s="764">
        <v>1546</v>
      </c>
      <c r="K419" s="764">
        <v>1546</v>
      </c>
      <c r="L419" s="764">
        <v>1403</v>
      </c>
      <c r="M419" s="764">
        <v>1546</v>
      </c>
      <c r="N419" s="765">
        <v>1510.25</v>
      </c>
      <c r="O419" s="793"/>
      <c r="P419" s="764">
        <v>16810</v>
      </c>
      <c r="Q419" s="764">
        <v>16823</v>
      </c>
      <c r="R419" s="764">
        <v>15242</v>
      </c>
      <c r="S419" s="764">
        <v>17214</v>
      </c>
      <c r="T419" s="765">
        <v>16522.25</v>
      </c>
      <c r="U419" s="740"/>
      <c r="V419" s="740"/>
      <c r="W419" s="740"/>
      <c r="X419" s="740"/>
      <c r="Y419" s="740"/>
      <c r="Z419" s="740"/>
      <c r="AA419" s="740"/>
      <c r="AB419" s="740"/>
      <c r="AC419" s="740"/>
      <c r="AD419" s="740"/>
      <c r="AE419" s="740"/>
      <c r="AF419" s="740"/>
      <c r="AG419" s="740"/>
      <c r="AH419" s="740"/>
      <c r="AI419" s="740"/>
      <c r="AJ419" s="740"/>
      <c r="AK419" s="740"/>
      <c r="AL419" s="740"/>
      <c r="AM419" s="740"/>
      <c r="AN419" s="740"/>
      <c r="AO419" s="740"/>
      <c r="AP419" s="740"/>
      <c r="AQ419" s="740"/>
      <c r="AR419" s="740"/>
      <c r="AS419" s="740"/>
    </row>
    <row r="420" spans="2:45">
      <c r="B420" s="763" t="s">
        <v>100</v>
      </c>
      <c r="C420" s="761"/>
      <c r="D420" s="764">
        <v>8541</v>
      </c>
      <c r="E420" s="764">
        <v>8735</v>
      </c>
      <c r="F420" s="764">
        <v>8735</v>
      </c>
      <c r="G420" s="764">
        <v>8832</v>
      </c>
      <c r="H420" s="765">
        <v>8710.75</v>
      </c>
      <c r="I420" s="792"/>
      <c r="J420" s="764">
        <v>2426</v>
      </c>
      <c r="K420" s="764">
        <v>2426</v>
      </c>
      <c r="L420" s="764">
        <v>2523</v>
      </c>
      <c r="M420" s="764">
        <v>2523</v>
      </c>
      <c r="N420" s="765">
        <v>2474.5</v>
      </c>
      <c r="O420" s="793"/>
      <c r="P420" s="764">
        <v>10967</v>
      </c>
      <c r="Q420" s="764">
        <v>11161</v>
      </c>
      <c r="R420" s="764">
        <v>11258</v>
      </c>
      <c r="S420" s="764">
        <v>11355</v>
      </c>
      <c r="T420" s="765">
        <v>11185.25</v>
      </c>
      <c r="U420" s="740"/>
      <c r="V420" s="740"/>
      <c r="W420" s="740"/>
      <c r="X420" s="740"/>
      <c r="Y420" s="740"/>
      <c r="Z420" s="740"/>
      <c r="AA420" s="740"/>
      <c r="AB420" s="740"/>
      <c r="AC420" s="740"/>
      <c r="AD420" s="740"/>
      <c r="AE420" s="740"/>
      <c r="AF420" s="740"/>
      <c r="AG420" s="740"/>
      <c r="AH420" s="740"/>
      <c r="AI420" s="740"/>
      <c r="AJ420" s="740"/>
      <c r="AK420" s="740"/>
      <c r="AL420" s="740"/>
      <c r="AM420" s="740"/>
      <c r="AN420" s="740"/>
      <c r="AO420" s="740"/>
      <c r="AP420" s="740"/>
      <c r="AQ420" s="740"/>
      <c r="AR420" s="740"/>
      <c r="AS420" s="740"/>
    </row>
    <row r="421" spans="2:45">
      <c r="B421" s="763" t="s">
        <v>101</v>
      </c>
      <c r="C421" s="761"/>
      <c r="D421" s="764">
        <v>3315</v>
      </c>
      <c r="E421" s="764">
        <v>3593</v>
      </c>
      <c r="F421" s="764">
        <v>3841</v>
      </c>
      <c r="G421" s="764">
        <v>3401</v>
      </c>
      <c r="H421" s="765">
        <v>3537.5</v>
      </c>
      <c r="I421" s="792"/>
      <c r="J421" s="764">
        <v>900</v>
      </c>
      <c r="K421" s="764">
        <v>890</v>
      </c>
      <c r="L421" s="764">
        <v>1043</v>
      </c>
      <c r="M421" s="764">
        <v>881</v>
      </c>
      <c r="N421" s="765">
        <v>928.5</v>
      </c>
      <c r="O421" s="793"/>
      <c r="P421" s="764">
        <v>4215</v>
      </c>
      <c r="Q421" s="764">
        <v>4482</v>
      </c>
      <c r="R421" s="764">
        <v>4884</v>
      </c>
      <c r="S421" s="764">
        <v>4282</v>
      </c>
      <c r="T421" s="765">
        <v>4465.75</v>
      </c>
      <c r="U421" s="740"/>
      <c r="V421" s="740"/>
      <c r="W421" s="740"/>
      <c r="X421" s="740"/>
      <c r="Y421" s="740"/>
      <c r="Z421" s="740"/>
      <c r="AA421" s="740"/>
      <c r="AB421" s="740"/>
      <c r="AC421" s="740"/>
      <c r="AD421" s="740"/>
      <c r="AE421" s="740"/>
      <c r="AF421" s="740"/>
      <c r="AG421" s="740"/>
      <c r="AH421" s="740"/>
      <c r="AI421" s="740"/>
      <c r="AJ421" s="740"/>
      <c r="AK421" s="740"/>
      <c r="AL421" s="740"/>
      <c r="AM421" s="740"/>
      <c r="AN421" s="740"/>
      <c r="AO421" s="740"/>
      <c r="AP421" s="740"/>
      <c r="AQ421" s="740"/>
      <c r="AR421" s="740"/>
      <c r="AS421" s="740"/>
    </row>
    <row r="422" spans="2:45">
      <c r="B422" s="763" t="s">
        <v>102</v>
      </c>
      <c r="C422" s="761"/>
      <c r="D422" s="764">
        <v>4976</v>
      </c>
      <c r="E422" s="764">
        <v>5029</v>
      </c>
      <c r="F422" s="764">
        <v>5027</v>
      </c>
      <c r="G422" s="764">
        <v>4989</v>
      </c>
      <c r="H422" s="765">
        <v>5005.25</v>
      </c>
      <c r="I422" s="792"/>
      <c r="J422" s="764">
        <v>2983</v>
      </c>
      <c r="K422" s="764">
        <v>3061</v>
      </c>
      <c r="L422" s="764">
        <v>3059</v>
      </c>
      <c r="M422" s="764">
        <v>2990</v>
      </c>
      <c r="N422" s="765">
        <v>3023.25</v>
      </c>
      <c r="O422" s="793"/>
      <c r="P422" s="764">
        <v>7959</v>
      </c>
      <c r="Q422" s="764">
        <v>8090</v>
      </c>
      <c r="R422" s="764">
        <v>8086</v>
      </c>
      <c r="S422" s="764">
        <v>7979</v>
      </c>
      <c r="T422" s="765">
        <v>8028.5</v>
      </c>
      <c r="U422" s="740"/>
      <c r="V422" s="740"/>
      <c r="W422" s="740"/>
      <c r="X422" s="740"/>
      <c r="Y422" s="740"/>
      <c r="Z422" s="740"/>
      <c r="AA422" s="740"/>
      <c r="AB422" s="740"/>
      <c r="AC422" s="740"/>
      <c r="AD422" s="740"/>
      <c r="AE422" s="740"/>
      <c r="AF422" s="740"/>
      <c r="AG422" s="740"/>
      <c r="AH422" s="740"/>
      <c r="AI422" s="740"/>
      <c r="AJ422" s="740"/>
      <c r="AK422" s="740"/>
      <c r="AL422" s="740"/>
      <c r="AM422" s="740"/>
      <c r="AN422" s="740"/>
      <c r="AO422" s="740"/>
      <c r="AP422" s="740"/>
      <c r="AQ422" s="740"/>
      <c r="AR422" s="740"/>
      <c r="AS422" s="740"/>
    </row>
    <row r="423" spans="2:45">
      <c r="B423" s="763" t="s">
        <v>103</v>
      </c>
      <c r="C423" s="761"/>
      <c r="D423" s="764">
        <v>5200</v>
      </c>
      <c r="E423" s="764">
        <v>5400</v>
      </c>
      <c r="F423" s="764">
        <v>5600</v>
      </c>
      <c r="G423" s="764">
        <v>5800</v>
      </c>
      <c r="H423" s="765">
        <v>5500</v>
      </c>
      <c r="I423" s="792"/>
      <c r="J423" s="764">
        <v>0</v>
      </c>
      <c r="K423" s="764">
        <v>0</v>
      </c>
      <c r="L423" s="764">
        <v>0</v>
      </c>
      <c r="M423" s="764">
        <v>0</v>
      </c>
      <c r="N423" s="765">
        <v>0</v>
      </c>
      <c r="O423" s="793"/>
      <c r="P423" s="764">
        <v>5200</v>
      </c>
      <c r="Q423" s="764">
        <v>5400</v>
      </c>
      <c r="R423" s="764">
        <v>5600</v>
      </c>
      <c r="S423" s="764">
        <v>5800</v>
      </c>
      <c r="T423" s="765">
        <v>5500</v>
      </c>
      <c r="U423" s="740"/>
      <c r="V423" s="740"/>
      <c r="W423" s="740"/>
      <c r="X423" s="740"/>
      <c r="Y423" s="740"/>
      <c r="Z423" s="740"/>
      <c r="AA423" s="740"/>
      <c r="AB423" s="740"/>
      <c r="AC423" s="740"/>
      <c r="AD423" s="740"/>
      <c r="AE423" s="740"/>
      <c r="AF423" s="740"/>
      <c r="AG423" s="740"/>
      <c r="AH423" s="740"/>
      <c r="AI423" s="740"/>
      <c r="AJ423" s="740"/>
      <c r="AK423" s="740"/>
      <c r="AL423" s="740"/>
      <c r="AM423" s="740"/>
      <c r="AN423" s="740"/>
      <c r="AO423" s="740"/>
      <c r="AP423" s="740"/>
      <c r="AQ423" s="740"/>
      <c r="AR423" s="740"/>
      <c r="AS423" s="740"/>
    </row>
    <row r="424" spans="2:45">
      <c r="B424" s="767"/>
      <c r="C424" s="768"/>
      <c r="D424" s="780"/>
      <c r="E424" s="780"/>
      <c r="F424" s="780"/>
      <c r="G424" s="780"/>
      <c r="H424" s="794"/>
      <c r="I424" s="795"/>
      <c r="J424" s="780"/>
      <c r="K424" s="780"/>
      <c r="L424" s="780"/>
      <c r="M424" s="780"/>
      <c r="N424" s="765" t="e">
        <v>#DIV/0!</v>
      </c>
      <c r="O424" s="796"/>
      <c r="P424" s="780"/>
      <c r="Q424" s="780"/>
      <c r="R424" s="780"/>
      <c r="S424" s="780"/>
      <c r="T424" s="780"/>
      <c r="U424" s="740"/>
      <c r="V424" s="740"/>
      <c r="W424" s="740"/>
      <c r="X424" s="740"/>
      <c r="Y424" s="740"/>
      <c r="Z424" s="740"/>
      <c r="AA424" s="740"/>
      <c r="AB424" s="740"/>
      <c r="AC424" s="740"/>
      <c r="AD424" s="740"/>
      <c r="AE424" s="740"/>
      <c r="AF424" s="740"/>
      <c r="AG424" s="740"/>
      <c r="AH424" s="740"/>
      <c r="AI424" s="740"/>
      <c r="AJ424" s="740"/>
      <c r="AK424" s="740"/>
      <c r="AL424" s="740"/>
      <c r="AM424" s="740"/>
      <c r="AN424" s="740"/>
      <c r="AO424" s="740"/>
      <c r="AP424" s="740"/>
      <c r="AQ424" s="740"/>
      <c r="AR424" s="740"/>
      <c r="AS424" s="740"/>
    </row>
    <row r="425" spans="2:45">
      <c r="B425" s="821">
        <v>1996</v>
      </c>
      <c r="C425" s="781"/>
      <c r="D425" s="781">
        <v>218571</v>
      </c>
      <c r="E425" s="781">
        <v>228721</v>
      </c>
      <c r="F425" s="781">
        <v>231455</v>
      </c>
      <c r="G425" s="781">
        <v>225586</v>
      </c>
      <c r="H425" s="781">
        <v>226083.25</v>
      </c>
      <c r="I425" s="781">
        <v>0</v>
      </c>
      <c r="J425" s="781">
        <v>69956</v>
      </c>
      <c r="K425" s="781">
        <v>71658</v>
      </c>
      <c r="L425" s="781">
        <v>73403</v>
      </c>
      <c r="M425" s="781">
        <v>70659</v>
      </c>
      <c r="N425" s="781">
        <v>71419</v>
      </c>
      <c r="O425" s="781">
        <v>0</v>
      </c>
      <c r="P425" s="781">
        <v>288527</v>
      </c>
      <c r="Q425" s="781">
        <v>300377</v>
      </c>
      <c r="R425" s="781">
        <v>304854</v>
      </c>
      <c r="S425" s="781">
        <v>296242</v>
      </c>
      <c r="T425" s="781">
        <v>297500</v>
      </c>
      <c r="U425" s="740"/>
      <c r="V425" s="740"/>
      <c r="W425" s="740"/>
      <c r="X425" s="740"/>
      <c r="Y425" s="740"/>
      <c r="Z425" s="740"/>
      <c r="AA425" s="740"/>
      <c r="AB425" s="740"/>
      <c r="AC425" s="740"/>
      <c r="AD425" s="740"/>
      <c r="AE425" s="740"/>
      <c r="AF425" s="740"/>
      <c r="AG425" s="740"/>
      <c r="AH425" s="740"/>
      <c r="AI425" s="740"/>
      <c r="AJ425" s="740"/>
      <c r="AK425" s="740"/>
      <c r="AL425" s="740"/>
      <c r="AM425" s="740"/>
      <c r="AN425" s="740"/>
      <c r="AO425" s="740"/>
      <c r="AP425" s="740"/>
      <c r="AQ425" s="740"/>
      <c r="AR425" s="740"/>
      <c r="AS425" s="740"/>
    </row>
    <row r="426" spans="2:45">
      <c r="B426" s="763" t="s">
        <v>3</v>
      </c>
      <c r="C426" s="761"/>
      <c r="D426" s="764">
        <v>6700</v>
      </c>
      <c r="E426" s="764">
        <v>7194</v>
      </c>
      <c r="F426" s="764">
        <v>5994</v>
      </c>
      <c r="G426" s="764">
        <v>6494</v>
      </c>
      <c r="H426" s="765">
        <v>6595.5</v>
      </c>
      <c r="I426" s="792"/>
      <c r="J426" s="764">
        <v>14904</v>
      </c>
      <c r="K426" s="764">
        <v>14106</v>
      </c>
      <c r="L426" s="764">
        <v>14906</v>
      </c>
      <c r="M426" s="764">
        <v>14306</v>
      </c>
      <c r="N426" s="765">
        <v>14555.5</v>
      </c>
      <c r="O426" s="793"/>
      <c r="P426" s="764">
        <v>21604</v>
      </c>
      <c r="Q426" s="764">
        <v>21300</v>
      </c>
      <c r="R426" s="764">
        <v>20900</v>
      </c>
      <c r="S426" s="764">
        <v>20800</v>
      </c>
      <c r="T426" s="765">
        <v>21151</v>
      </c>
      <c r="U426" s="766"/>
      <c r="V426" s="766"/>
      <c r="W426" s="766"/>
      <c r="X426" s="766"/>
      <c r="Y426" s="766"/>
      <c r="Z426" s="766"/>
      <c r="AA426" s="766"/>
      <c r="AB426" s="766"/>
      <c r="AC426" s="766"/>
      <c r="AD426" s="766"/>
      <c r="AE426" s="766"/>
      <c r="AF426" s="766"/>
      <c r="AG426" s="766"/>
      <c r="AH426" s="766"/>
      <c r="AI426" s="766"/>
      <c r="AJ426" s="766"/>
      <c r="AK426" s="766"/>
      <c r="AL426" s="766"/>
      <c r="AM426" s="766"/>
      <c r="AN426" s="766"/>
      <c r="AO426" s="766"/>
      <c r="AP426" s="766"/>
      <c r="AQ426" s="766"/>
      <c r="AR426" s="766"/>
      <c r="AS426" s="766"/>
    </row>
    <row r="427" spans="2:45">
      <c r="B427" s="763" t="s">
        <v>4</v>
      </c>
      <c r="C427" s="761"/>
      <c r="D427" s="764">
        <v>588</v>
      </c>
      <c r="E427" s="764">
        <v>588</v>
      </c>
      <c r="F427" s="764">
        <v>588</v>
      </c>
      <c r="G427" s="764">
        <v>504</v>
      </c>
      <c r="H427" s="765">
        <v>567</v>
      </c>
      <c r="I427" s="792"/>
      <c r="J427" s="764">
        <v>112</v>
      </c>
      <c r="K427" s="764">
        <v>112</v>
      </c>
      <c r="L427" s="764">
        <v>112</v>
      </c>
      <c r="M427" s="764">
        <v>128</v>
      </c>
      <c r="N427" s="765">
        <v>116</v>
      </c>
      <c r="O427" s="793"/>
      <c r="P427" s="764">
        <v>700</v>
      </c>
      <c r="Q427" s="764">
        <v>700</v>
      </c>
      <c r="R427" s="764">
        <v>700</v>
      </c>
      <c r="S427" s="764">
        <v>632</v>
      </c>
      <c r="T427" s="765">
        <v>683</v>
      </c>
      <c r="U427" s="740"/>
      <c r="V427" s="740"/>
      <c r="W427" s="740"/>
      <c r="X427" s="740"/>
      <c r="Y427" s="740"/>
      <c r="Z427" s="740"/>
      <c r="AA427" s="740"/>
      <c r="AB427" s="740"/>
      <c r="AC427" s="740"/>
      <c r="AD427" s="740"/>
      <c r="AE427" s="740"/>
      <c r="AF427" s="740"/>
      <c r="AG427" s="740"/>
      <c r="AH427" s="740"/>
      <c r="AI427" s="740"/>
      <c r="AJ427" s="740"/>
      <c r="AK427" s="740"/>
      <c r="AL427" s="740"/>
      <c r="AM427" s="740"/>
      <c r="AN427" s="740"/>
      <c r="AO427" s="740"/>
      <c r="AP427" s="740"/>
      <c r="AQ427" s="740"/>
      <c r="AR427" s="740"/>
      <c r="AS427" s="740"/>
    </row>
    <row r="428" spans="2:45">
      <c r="B428" s="763" t="s">
        <v>5</v>
      </c>
      <c r="C428" s="761"/>
      <c r="D428" s="764">
        <v>33287</v>
      </c>
      <c r="E428" s="764">
        <v>33185</v>
      </c>
      <c r="F428" s="764">
        <v>32959</v>
      </c>
      <c r="G428" s="764">
        <v>32520</v>
      </c>
      <c r="H428" s="765">
        <v>32987.75</v>
      </c>
      <c r="I428" s="792"/>
      <c r="J428" s="764">
        <v>8611</v>
      </c>
      <c r="K428" s="764">
        <v>8579</v>
      </c>
      <c r="L428" s="764">
        <v>8638</v>
      </c>
      <c r="M428" s="764">
        <v>8380</v>
      </c>
      <c r="N428" s="765">
        <v>8552</v>
      </c>
      <c r="O428" s="793"/>
      <c r="P428" s="764">
        <v>41898</v>
      </c>
      <c r="Q428" s="764">
        <v>41764</v>
      </c>
      <c r="R428" s="764">
        <v>41597</v>
      </c>
      <c r="S428" s="764">
        <v>40899</v>
      </c>
      <c r="T428" s="765">
        <v>41539.5</v>
      </c>
      <c r="U428" s="740"/>
      <c r="V428" s="740"/>
      <c r="W428" s="740"/>
      <c r="X428" s="740"/>
      <c r="Y428" s="740"/>
      <c r="Z428" s="740"/>
      <c r="AA428" s="740"/>
      <c r="AB428" s="740"/>
      <c r="AC428" s="740"/>
      <c r="AD428" s="740"/>
      <c r="AE428" s="740"/>
      <c r="AF428" s="740"/>
      <c r="AG428" s="740"/>
      <c r="AH428" s="740"/>
      <c r="AI428" s="740"/>
      <c r="AJ428" s="740"/>
      <c r="AK428" s="740"/>
      <c r="AL428" s="740"/>
      <c r="AM428" s="740"/>
      <c r="AN428" s="740"/>
      <c r="AO428" s="740"/>
      <c r="AP428" s="740"/>
      <c r="AQ428" s="740"/>
      <c r="AR428" s="740"/>
      <c r="AS428" s="740"/>
    </row>
    <row r="429" spans="2:45">
      <c r="B429" s="763" t="s">
        <v>7</v>
      </c>
      <c r="C429" s="761"/>
      <c r="D429" s="764">
        <v>1100</v>
      </c>
      <c r="E429" s="764">
        <v>1100</v>
      </c>
      <c r="F429" s="764">
        <v>1100</v>
      </c>
      <c r="G429" s="764">
        <v>1100</v>
      </c>
      <c r="H429" s="765">
        <v>1100</v>
      </c>
      <c r="I429" s="792"/>
      <c r="J429" s="764">
        <v>0</v>
      </c>
      <c r="K429" s="764">
        <v>0</v>
      </c>
      <c r="L429" s="764">
        <v>0</v>
      </c>
      <c r="M429" s="764">
        <v>0</v>
      </c>
      <c r="N429" s="765">
        <v>0</v>
      </c>
      <c r="O429" s="793"/>
      <c r="P429" s="764">
        <v>1100</v>
      </c>
      <c r="Q429" s="764">
        <v>1100</v>
      </c>
      <c r="R429" s="764">
        <v>1100</v>
      </c>
      <c r="S429" s="764">
        <v>1100</v>
      </c>
      <c r="T429" s="765">
        <v>1100</v>
      </c>
      <c r="U429" s="740"/>
      <c r="V429" s="740"/>
      <c r="W429" s="740"/>
      <c r="X429" s="740"/>
      <c r="Y429" s="740"/>
      <c r="Z429" s="740"/>
      <c r="AA429" s="740"/>
      <c r="AB429" s="740"/>
      <c r="AC429" s="740"/>
      <c r="AD429" s="740"/>
      <c r="AE429" s="740"/>
      <c r="AF429" s="740"/>
      <c r="AG429" s="740"/>
      <c r="AH429" s="740"/>
      <c r="AI429" s="740"/>
      <c r="AJ429" s="740"/>
      <c r="AK429" s="740"/>
      <c r="AL429" s="740"/>
      <c r="AM429" s="740"/>
      <c r="AN429" s="740"/>
      <c r="AO429" s="740"/>
      <c r="AP429" s="740"/>
      <c r="AQ429" s="740"/>
      <c r="AR429" s="740"/>
      <c r="AS429" s="740"/>
    </row>
    <row r="430" spans="2:45">
      <c r="B430" s="763" t="s">
        <v>9</v>
      </c>
      <c r="C430" s="761"/>
      <c r="D430" s="764">
        <v>1401</v>
      </c>
      <c r="E430" s="764">
        <v>1401</v>
      </c>
      <c r="F430" s="764">
        <v>1401</v>
      </c>
      <c r="G430" s="764">
        <v>1401</v>
      </c>
      <c r="H430" s="765">
        <v>1401</v>
      </c>
      <c r="I430" s="792"/>
      <c r="J430" s="764">
        <v>99</v>
      </c>
      <c r="K430" s="764">
        <v>99</v>
      </c>
      <c r="L430" s="764">
        <v>99</v>
      </c>
      <c r="M430" s="764">
        <v>99</v>
      </c>
      <c r="N430" s="765">
        <v>99</v>
      </c>
      <c r="O430" s="793"/>
      <c r="P430" s="764">
        <v>1500</v>
      </c>
      <c r="Q430" s="764">
        <v>1500</v>
      </c>
      <c r="R430" s="764">
        <v>1500</v>
      </c>
      <c r="S430" s="764">
        <v>1500</v>
      </c>
      <c r="T430" s="765">
        <v>1500</v>
      </c>
      <c r="U430" s="740"/>
      <c r="V430" s="740"/>
      <c r="W430" s="740"/>
      <c r="X430" s="740"/>
      <c r="Y430" s="740"/>
      <c r="Z430" s="740"/>
      <c r="AA430" s="740"/>
      <c r="AB430" s="740"/>
      <c r="AC430" s="740"/>
      <c r="AD430" s="740"/>
      <c r="AE430" s="740"/>
      <c r="AF430" s="740"/>
      <c r="AG430" s="740"/>
      <c r="AH430" s="740"/>
      <c r="AI430" s="740"/>
      <c r="AJ430" s="740"/>
      <c r="AK430" s="740"/>
      <c r="AL430" s="740"/>
      <c r="AM430" s="740"/>
      <c r="AN430" s="740"/>
      <c r="AO430" s="740"/>
      <c r="AP430" s="740"/>
      <c r="AQ430" s="740"/>
      <c r="AR430" s="740"/>
      <c r="AS430" s="740"/>
    </row>
    <row r="431" spans="2:45">
      <c r="B431" s="763" t="s">
        <v>10</v>
      </c>
      <c r="C431" s="761"/>
      <c r="D431" s="764">
        <v>21020</v>
      </c>
      <c r="E431" s="764">
        <v>21173</v>
      </c>
      <c r="F431" s="764">
        <v>21245</v>
      </c>
      <c r="G431" s="764">
        <v>21545</v>
      </c>
      <c r="H431" s="765">
        <v>21245.75</v>
      </c>
      <c r="I431" s="792"/>
      <c r="J431" s="764">
        <v>7270</v>
      </c>
      <c r="K431" s="764">
        <v>7318</v>
      </c>
      <c r="L431" s="764">
        <v>7345</v>
      </c>
      <c r="M431" s="764">
        <v>7445</v>
      </c>
      <c r="N431" s="765">
        <v>7344.5</v>
      </c>
      <c r="O431" s="793"/>
      <c r="P431" s="764">
        <v>28290</v>
      </c>
      <c r="Q431" s="764">
        <v>28490</v>
      </c>
      <c r="R431" s="764">
        <v>28590</v>
      </c>
      <c r="S431" s="764">
        <v>28990</v>
      </c>
      <c r="T431" s="765">
        <v>28590</v>
      </c>
      <c r="U431" s="740"/>
      <c r="V431" s="740"/>
      <c r="W431" s="740"/>
      <c r="X431" s="740"/>
      <c r="Y431" s="740"/>
      <c r="Z431" s="740"/>
      <c r="AA431" s="740"/>
      <c r="AB431" s="740"/>
      <c r="AC431" s="740"/>
      <c r="AD431" s="740"/>
      <c r="AE431" s="740"/>
      <c r="AF431" s="740"/>
      <c r="AG431" s="740"/>
      <c r="AH431" s="740"/>
      <c r="AI431" s="740"/>
      <c r="AJ431" s="740"/>
      <c r="AK431" s="740"/>
      <c r="AL431" s="740"/>
      <c r="AM431" s="740"/>
      <c r="AN431" s="740"/>
      <c r="AO431" s="740"/>
      <c r="AP431" s="740"/>
      <c r="AQ431" s="740"/>
      <c r="AR431" s="740"/>
      <c r="AS431" s="740"/>
    </row>
    <row r="432" spans="2:45">
      <c r="B432" s="763" t="s">
        <v>12</v>
      </c>
      <c r="C432" s="761"/>
      <c r="D432" s="764">
        <v>34195</v>
      </c>
      <c r="E432" s="764">
        <v>35044</v>
      </c>
      <c r="F432" s="764">
        <v>34914</v>
      </c>
      <c r="G432" s="764">
        <v>34111</v>
      </c>
      <c r="H432" s="765">
        <v>34566</v>
      </c>
      <c r="I432" s="792"/>
      <c r="J432" s="764">
        <v>17382</v>
      </c>
      <c r="K432" s="764">
        <v>17900</v>
      </c>
      <c r="L432" s="764">
        <v>17877</v>
      </c>
      <c r="M432" s="764">
        <v>17261</v>
      </c>
      <c r="N432" s="765">
        <v>17605</v>
      </c>
      <c r="O432" s="793"/>
      <c r="P432" s="764">
        <v>51577</v>
      </c>
      <c r="Q432" s="764">
        <v>52944</v>
      </c>
      <c r="R432" s="764">
        <v>52790</v>
      </c>
      <c r="S432" s="764">
        <v>51372</v>
      </c>
      <c r="T432" s="765">
        <v>52170.75</v>
      </c>
      <c r="U432" s="740"/>
      <c r="V432" s="740"/>
      <c r="W432" s="740"/>
      <c r="X432" s="740"/>
      <c r="Y432" s="740"/>
      <c r="Z432" s="740"/>
      <c r="AA432" s="740"/>
      <c r="AB432" s="740"/>
      <c r="AC432" s="740"/>
      <c r="AD432" s="740"/>
      <c r="AE432" s="740"/>
      <c r="AF432" s="740"/>
      <c r="AG432" s="740"/>
      <c r="AH432" s="740"/>
      <c r="AI432" s="740"/>
      <c r="AJ432" s="740"/>
      <c r="AK432" s="740"/>
      <c r="AL432" s="740"/>
      <c r="AM432" s="740"/>
      <c r="AN432" s="740"/>
      <c r="AO432" s="740"/>
      <c r="AP432" s="740"/>
      <c r="AQ432" s="740"/>
      <c r="AR432" s="740"/>
      <c r="AS432" s="740"/>
    </row>
    <row r="433" spans="2:45">
      <c r="B433" s="763" t="s">
        <v>13</v>
      </c>
      <c r="C433" s="761"/>
      <c r="D433" s="764">
        <v>10287</v>
      </c>
      <c r="E433" s="764">
        <v>11237</v>
      </c>
      <c r="F433" s="764">
        <v>12186</v>
      </c>
      <c r="G433" s="764">
        <v>11007</v>
      </c>
      <c r="H433" s="765">
        <v>11179.25</v>
      </c>
      <c r="I433" s="792"/>
      <c r="J433" s="764">
        <v>3258</v>
      </c>
      <c r="K433" s="764">
        <v>3380</v>
      </c>
      <c r="L433" s="764">
        <v>3302</v>
      </c>
      <c r="M433" s="764">
        <v>3216</v>
      </c>
      <c r="N433" s="765">
        <v>3289</v>
      </c>
      <c r="O433" s="793"/>
      <c r="P433" s="764">
        <v>13545</v>
      </c>
      <c r="Q433" s="764">
        <v>14617</v>
      </c>
      <c r="R433" s="764">
        <v>15488</v>
      </c>
      <c r="S433" s="764">
        <v>14223</v>
      </c>
      <c r="T433" s="765">
        <v>14468.25</v>
      </c>
      <c r="U433" s="740"/>
      <c r="V433" s="740"/>
      <c r="W433" s="740"/>
      <c r="X433" s="740"/>
      <c r="Y433" s="740"/>
      <c r="Z433" s="740"/>
      <c r="AA433" s="740"/>
      <c r="AB433" s="740"/>
      <c r="AC433" s="740"/>
      <c r="AD433" s="740"/>
      <c r="AE433" s="740"/>
      <c r="AF433" s="740"/>
      <c r="AG433" s="740"/>
      <c r="AH433" s="740"/>
      <c r="AI433" s="740"/>
      <c r="AJ433" s="740"/>
      <c r="AK433" s="740"/>
      <c r="AL433" s="740"/>
      <c r="AM433" s="740"/>
      <c r="AN433" s="740"/>
      <c r="AO433" s="740"/>
      <c r="AP433" s="740"/>
      <c r="AQ433" s="740"/>
      <c r="AR433" s="740"/>
      <c r="AS433" s="740"/>
    </row>
    <row r="434" spans="2:45">
      <c r="B434" s="763" t="s">
        <v>14</v>
      </c>
      <c r="C434" s="761"/>
      <c r="D434" s="764">
        <v>20400</v>
      </c>
      <c r="E434" s="764">
        <v>26400</v>
      </c>
      <c r="F434" s="764">
        <v>28100</v>
      </c>
      <c r="G434" s="764">
        <v>24200</v>
      </c>
      <c r="H434" s="765">
        <v>24775</v>
      </c>
      <c r="I434" s="792"/>
      <c r="J434" s="764">
        <v>5700</v>
      </c>
      <c r="K434" s="764">
        <v>7400</v>
      </c>
      <c r="L434" s="764">
        <v>7900</v>
      </c>
      <c r="M434" s="764">
        <v>6800</v>
      </c>
      <c r="N434" s="765">
        <v>6950</v>
      </c>
      <c r="O434" s="793"/>
      <c r="P434" s="764">
        <v>26100</v>
      </c>
      <c r="Q434" s="764">
        <v>33800</v>
      </c>
      <c r="R434" s="764">
        <v>36000</v>
      </c>
      <c r="S434" s="764">
        <v>31000</v>
      </c>
      <c r="T434" s="765">
        <v>31725</v>
      </c>
      <c r="U434" s="740"/>
      <c r="V434" s="740"/>
      <c r="W434" s="740"/>
      <c r="X434" s="740"/>
      <c r="Y434" s="740"/>
      <c r="Z434" s="740"/>
      <c r="AA434" s="740"/>
      <c r="AB434" s="740"/>
      <c r="AC434" s="740"/>
      <c r="AD434" s="740"/>
      <c r="AE434" s="740"/>
      <c r="AF434" s="740"/>
      <c r="AG434" s="740"/>
      <c r="AH434" s="740"/>
      <c r="AI434" s="740"/>
      <c r="AJ434" s="740"/>
      <c r="AK434" s="740"/>
      <c r="AL434" s="740"/>
      <c r="AM434" s="740"/>
      <c r="AN434" s="740"/>
      <c r="AO434" s="740"/>
      <c r="AP434" s="740"/>
      <c r="AQ434" s="740"/>
      <c r="AR434" s="740"/>
      <c r="AS434" s="740"/>
    </row>
    <row r="435" spans="2:45">
      <c r="B435" s="763" t="s">
        <v>15</v>
      </c>
      <c r="C435" s="761"/>
      <c r="D435" s="764">
        <v>4485</v>
      </c>
      <c r="E435" s="764">
        <v>4645</v>
      </c>
      <c r="F435" s="764">
        <v>4787</v>
      </c>
      <c r="G435" s="764">
        <v>4662</v>
      </c>
      <c r="H435" s="765">
        <v>4644.75</v>
      </c>
      <c r="I435" s="792"/>
      <c r="J435" s="764">
        <v>716</v>
      </c>
      <c r="K435" s="764">
        <v>716</v>
      </c>
      <c r="L435" s="764">
        <v>763</v>
      </c>
      <c r="M435" s="764">
        <v>712</v>
      </c>
      <c r="N435" s="765">
        <v>726.75</v>
      </c>
      <c r="O435" s="793"/>
      <c r="P435" s="764">
        <v>5201</v>
      </c>
      <c r="Q435" s="764">
        <v>5361</v>
      </c>
      <c r="R435" s="764">
        <v>5550</v>
      </c>
      <c r="S435" s="764">
        <v>5374</v>
      </c>
      <c r="T435" s="765">
        <v>5371.5</v>
      </c>
      <c r="U435" s="740"/>
      <c r="V435" s="740"/>
      <c r="W435" s="740"/>
      <c r="X435" s="740"/>
      <c r="Y435" s="740"/>
      <c r="Z435" s="740"/>
      <c r="AA435" s="740"/>
      <c r="AB435" s="740"/>
      <c r="AC435" s="740"/>
      <c r="AD435" s="740"/>
      <c r="AE435" s="740"/>
      <c r="AF435" s="740"/>
      <c r="AG435" s="740"/>
      <c r="AH435" s="740"/>
      <c r="AI435" s="740"/>
      <c r="AJ435" s="740"/>
      <c r="AK435" s="740"/>
      <c r="AL435" s="740"/>
      <c r="AM435" s="740"/>
      <c r="AN435" s="740"/>
      <c r="AO435" s="740"/>
      <c r="AP435" s="740"/>
      <c r="AQ435" s="740"/>
      <c r="AR435" s="740"/>
      <c r="AS435" s="740"/>
    </row>
    <row r="436" spans="2:45">
      <c r="B436" s="763" t="s">
        <v>16</v>
      </c>
      <c r="C436" s="761"/>
      <c r="D436" s="764">
        <v>12394</v>
      </c>
      <c r="E436" s="764">
        <v>12593</v>
      </c>
      <c r="F436" s="764">
        <v>12590</v>
      </c>
      <c r="G436" s="764">
        <v>12593</v>
      </c>
      <c r="H436" s="765">
        <v>12542.5</v>
      </c>
      <c r="I436" s="792"/>
      <c r="J436" s="764">
        <v>606</v>
      </c>
      <c r="K436" s="764">
        <v>707</v>
      </c>
      <c r="L436" s="764">
        <v>810</v>
      </c>
      <c r="M436" s="764">
        <v>707</v>
      </c>
      <c r="N436" s="765">
        <v>707.5</v>
      </c>
      <c r="O436" s="793"/>
      <c r="P436" s="764">
        <v>13000</v>
      </c>
      <c r="Q436" s="764">
        <v>13300</v>
      </c>
      <c r="R436" s="764">
        <v>13400</v>
      </c>
      <c r="S436" s="764">
        <v>13300</v>
      </c>
      <c r="T436" s="765">
        <v>13250</v>
      </c>
      <c r="U436" s="740"/>
      <c r="V436" s="740"/>
      <c r="W436" s="740"/>
      <c r="X436" s="740"/>
      <c r="Y436" s="740"/>
      <c r="Z436" s="740"/>
      <c r="AA436" s="740"/>
      <c r="AB436" s="740"/>
      <c r="AC436" s="740"/>
      <c r="AD436" s="740"/>
      <c r="AE436" s="740"/>
      <c r="AF436" s="740"/>
      <c r="AG436" s="740"/>
      <c r="AH436" s="740"/>
      <c r="AI436" s="740"/>
      <c r="AJ436" s="740"/>
      <c r="AK436" s="740"/>
      <c r="AL436" s="740"/>
      <c r="AM436" s="740"/>
      <c r="AN436" s="740"/>
      <c r="AO436" s="740"/>
      <c r="AP436" s="740"/>
      <c r="AQ436" s="740"/>
      <c r="AR436" s="740"/>
      <c r="AS436" s="740"/>
    </row>
    <row r="437" spans="2:45">
      <c r="B437" s="763" t="s">
        <v>17</v>
      </c>
      <c r="C437" s="761"/>
      <c r="D437" s="764">
        <v>519</v>
      </c>
      <c r="E437" s="764">
        <v>519</v>
      </c>
      <c r="F437" s="764">
        <v>519</v>
      </c>
      <c r="G437" s="764">
        <v>519</v>
      </c>
      <c r="H437" s="765">
        <v>519</v>
      </c>
      <c r="I437" s="792"/>
      <c r="J437" s="764">
        <v>390</v>
      </c>
      <c r="K437" s="764">
        <v>390</v>
      </c>
      <c r="L437" s="764">
        <v>390</v>
      </c>
      <c r="M437" s="764">
        <v>390</v>
      </c>
      <c r="N437" s="765">
        <v>390</v>
      </c>
      <c r="O437" s="793"/>
      <c r="P437" s="764">
        <v>908</v>
      </c>
      <c r="Q437" s="764">
        <v>908</v>
      </c>
      <c r="R437" s="764">
        <v>908</v>
      </c>
      <c r="S437" s="764">
        <v>908</v>
      </c>
      <c r="T437" s="765">
        <v>908</v>
      </c>
      <c r="U437" s="740"/>
      <c r="V437" s="740"/>
      <c r="W437" s="740"/>
      <c r="X437" s="740"/>
      <c r="Y437" s="740"/>
      <c r="Z437" s="740"/>
      <c r="AA437" s="740"/>
      <c r="AB437" s="740"/>
      <c r="AC437" s="740"/>
      <c r="AD437" s="740"/>
      <c r="AE437" s="740"/>
      <c r="AF437" s="740"/>
      <c r="AG437" s="740"/>
      <c r="AH437" s="740"/>
      <c r="AI437" s="740"/>
      <c r="AJ437" s="740"/>
      <c r="AK437" s="740"/>
      <c r="AL437" s="740"/>
      <c r="AM437" s="740"/>
      <c r="AN437" s="740"/>
      <c r="AO437" s="740"/>
      <c r="AP437" s="740"/>
      <c r="AQ437" s="740"/>
      <c r="AR437" s="740"/>
      <c r="AS437" s="740"/>
    </row>
    <row r="438" spans="2:45">
      <c r="B438" s="763" t="s">
        <v>18</v>
      </c>
      <c r="C438" s="761"/>
      <c r="D438" s="764">
        <v>6423</v>
      </c>
      <c r="E438" s="764">
        <v>6639</v>
      </c>
      <c r="F438" s="764">
        <v>6888</v>
      </c>
      <c r="G438" s="764">
        <v>6674</v>
      </c>
      <c r="H438" s="765">
        <v>6656</v>
      </c>
      <c r="I438" s="792"/>
      <c r="J438" s="764">
        <v>2609</v>
      </c>
      <c r="K438" s="764">
        <v>2574</v>
      </c>
      <c r="L438" s="764">
        <v>2684</v>
      </c>
      <c r="M438" s="764">
        <v>2718</v>
      </c>
      <c r="N438" s="765">
        <v>2646.25</v>
      </c>
      <c r="O438" s="793"/>
      <c r="P438" s="764">
        <v>9033</v>
      </c>
      <c r="Q438" s="764">
        <v>9213</v>
      </c>
      <c r="R438" s="764">
        <v>9571</v>
      </c>
      <c r="S438" s="764">
        <v>9392</v>
      </c>
      <c r="T438" s="765">
        <v>9302.25</v>
      </c>
      <c r="U438" s="740"/>
      <c r="V438" s="740"/>
      <c r="W438" s="740"/>
      <c r="X438" s="740"/>
      <c r="Y438" s="740"/>
      <c r="Z438" s="740"/>
      <c r="AA438" s="740"/>
      <c r="AB438" s="740"/>
      <c r="AC438" s="740"/>
      <c r="AD438" s="740"/>
      <c r="AE438" s="740"/>
      <c r="AF438" s="740"/>
      <c r="AG438" s="740"/>
      <c r="AH438" s="740"/>
      <c r="AI438" s="740"/>
      <c r="AJ438" s="740"/>
      <c r="AK438" s="740"/>
      <c r="AL438" s="740"/>
      <c r="AM438" s="740"/>
      <c r="AN438" s="740"/>
      <c r="AO438" s="740"/>
      <c r="AP438" s="740"/>
      <c r="AQ438" s="740"/>
      <c r="AR438" s="740"/>
      <c r="AS438" s="740"/>
    </row>
    <row r="439" spans="2:45">
      <c r="B439" s="763" t="s">
        <v>20</v>
      </c>
      <c r="C439" s="761"/>
      <c r="D439" s="764">
        <v>4045</v>
      </c>
      <c r="E439" s="764">
        <v>4215</v>
      </c>
      <c r="F439" s="764">
        <v>4390</v>
      </c>
      <c r="G439" s="764">
        <v>4149</v>
      </c>
      <c r="H439" s="765">
        <v>4199.75</v>
      </c>
      <c r="I439" s="792"/>
      <c r="J439" s="764">
        <v>718</v>
      </c>
      <c r="K439" s="764">
        <v>727</v>
      </c>
      <c r="L439" s="764">
        <v>755</v>
      </c>
      <c r="M439" s="764">
        <v>739</v>
      </c>
      <c r="N439" s="765">
        <v>734.75</v>
      </c>
      <c r="O439" s="793"/>
      <c r="P439" s="764">
        <v>4763</v>
      </c>
      <c r="Q439" s="764">
        <v>4943</v>
      </c>
      <c r="R439" s="764">
        <v>5145</v>
      </c>
      <c r="S439" s="764">
        <v>4887</v>
      </c>
      <c r="T439" s="765">
        <v>4934.5</v>
      </c>
      <c r="U439" s="740"/>
      <c r="V439" s="740"/>
      <c r="W439" s="740"/>
      <c r="X439" s="740"/>
      <c r="Y439" s="740"/>
      <c r="Z439" s="740"/>
      <c r="AA439" s="740"/>
      <c r="AB439" s="740"/>
      <c r="AC439" s="740"/>
      <c r="AD439" s="740"/>
      <c r="AE439" s="740"/>
      <c r="AF439" s="740"/>
      <c r="AG439" s="740"/>
      <c r="AH439" s="740"/>
      <c r="AI439" s="740"/>
      <c r="AJ439" s="740"/>
      <c r="AK439" s="740"/>
      <c r="AL439" s="740"/>
      <c r="AM439" s="740"/>
      <c r="AN439" s="740"/>
      <c r="AO439" s="740"/>
      <c r="AP439" s="740"/>
      <c r="AQ439" s="740"/>
      <c r="AR439" s="740"/>
      <c r="AS439" s="740"/>
    </row>
    <row r="440" spans="2:45">
      <c r="B440" s="763" t="s">
        <v>21</v>
      </c>
      <c r="C440" s="761"/>
      <c r="D440" s="764">
        <v>25917</v>
      </c>
      <c r="E440" s="764">
        <v>26418</v>
      </c>
      <c r="F440" s="764">
        <v>28519</v>
      </c>
      <c r="G440" s="764">
        <v>27218</v>
      </c>
      <c r="H440" s="765">
        <v>27018</v>
      </c>
      <c r="I440" s="792"/>
      <c r="J440" s="764">
        <v>5</v>
      </c>
      <c r="K440" s="764">
        <v>5</v>
      </c>
      <c r="L440" s="764">
        <v>5</v>
      </c>
      <c r="M440" s="764">
        <v>5</v>
      </c>
      <c r="N440" s="765">
        <v>5</v>
      </c>
      <c r="O440" s="793"/>
      <c r="P440" s="764">
        <v>25922</v>
      </c>
      <c r="Q440" s="764">
        <v>26423</v>
      </c>
      <c r="R440" s="764">
        <v>28524</v>
      </c>
      <c r="S440" s="764">
        <v>27222</v>
      </c>
      <c r="T440" s="765">
        <v>27022.75</v>
      </c>
      <c r="U440" s="740"/>
      <c r="V440" s="740"/>
      <c r="W440" s="740"/>
      <c r="X440" s="740"/>
      <c r="Y440" s="740"/>
      <c r="Z440" s="740"/>
      <c r="AA440" s="740"/>
      <c r="AB440" s="740"/>
      <c r="AC440" s="740"/>
      <c r="AD440" s="740"/>
      <c r="AE440" s="740"/>
      <c r="AF440" s="740"/>
      <c r="AG440" s="740"/>
      <c r="AH440" s="740"/>
      <c r="AI440" s="740"/>
      <c r="AJ440" s="740"/>
      <c r="AK440" s="740"/>
      <c r="AL440" s="740"/>
      <c r="AM440" s="740"/>
      <c r="AN440" s="740"/>
      <c r="AO440" s="740"/>
      <c r="AP440" s="740"/>
      <c r="AQ440" s="740"/>
      <c r="AR440" s="740"/>
      <c r="AS440" s="740"/>
    </row>
    <row r="441" spans="2:45">
      <c r="B441" s="763" t="s">
        <v>22</v>
      </c>
      <c r="C441" s="761"/>
      <c r="D441" s="764">
        <v>14661</v>
      </c>
      <c r="E441" s="764">
        <v>14671</v>
      </c>
      <c r="F441" s="764">
        <v>13179</v>
      </c>
      <c r="G441" s="764">
        <v>14965</v>
      </c>
      <c r="H441" s="765">
        <v>14369</v>
      </c>
      <c r="I441" s="792"/>
      <c r="J441" s="764">
        <v>1446</v>
      </c>
      <c r="K441" s="764">
        <v>1445</v>
      </c>
      <c r="L441" s="764">
        <v>1350</v>
      </c>
      <c r="M441" s="764">
        <v>1545</v>
      </c>
      <c r="N441" s="765">
        <v>1446.5</v>
      </c>
      <c r="O441" s="793"/>
      <c r="P441" s="764">
        <v>16107</v>
      </c>
      <c r="Q441" s="764">
        <v>16116</v>
      </c>
      <c r="R441" s="764">
        <v>14529</v>
      </c>
      <c r="S441" s="764">
        <v>16511</v>
      </c>
      <c r="T441" s="765">
        <v>15815.75</v>
      </c>
      <c r="U441" s="740"/>
      <c r="V441" s="740"/>
      <c r="W441" s="740"/>
      <c r="X441" s="740"/>
      <c r="Y441" s="740"/>
      <c r="Z441" s="740"/>
      <c r="AA441" s="740"/>
      <c r="AB441" s="740"/>
      <c r="AC441" s="740"/>
      <c r="AD441" s="740"/>
      <c r="AE441" s="740"/>
      <c r="AF441" s="740"/>
      <c r="AG441" s="740"/>
      <c r="AH441" s="740"/>
      <c r="AI441" s="740"/>
      <c r="AJ441" s="740"/>
      <c r="AK441" s="740"/>
      <c r="AL441" s="740"/>
      <c r="AM441" s="740"/>
      <c r="AN441" s="740"/>
      <c r="AO441" s="740"/>
      <c r="AP441" s="740"/>
      <c r="AQ441" s="740"/>
      <c r="AR441" s="740"/>
      <c r="AS441" s="740"/>
    </row>
    <row r="442" spans="2:45">
      <c r="B442" s="763" t="s">
        <v>100</v>
      </c>
      <c r="C442" s="761"/>
      <c r="D442" s="764">
        <v>8347</v>
      </c>
      <c r="E442" s="764">
        <v>8444</v>
      </c>
      <c r="F442" s="764">
        <v>8444</v>
      </c>
      <c r="G442" s="764">
        <v>8444</v>
      </c>
      <c r="H442" s="765">
        <v>8419.75</v>
      </c>
      <c r="I442" s="792"/>
      <c r="J442" s="764">
        <v>2329</v>
      </c>
      <c r="K442" s="764">
        <v>2329</v>
      </c>
      <c r="L442" s="764">
        <v>2426</v>
      </c>
      <c r="M442" s="764">
        <v>2426</v>
      </c>
      <c r="N442" s="765">
        <v>2377.5</v>
      </c>
      <c r="O442" s="793"/>
      <c r="P442" s="764">
        <v>10676</v>
      </c>
      <c r="Q442" s="764">
        <v>10773</v>
      </c>
      <c r="R442" s="764">
        <v>10870</v>
      </c>
      <c r="S442" s="764">
        <v>10870</v>
      </c>
      <c r="T442" s="765">
        <v>10797.25</v>
      </c>
      <c r="U442" s="740"/>
      <c r="V442" s="740"/>
      <c r="W442" s="740"/>
      <c r="X442" s="740"/>
      <c r="Y442" s="740"/>
      <c r="Z442" s="740"/>
      <c r="AA442" s="740"/>
      <c r="AB442" s="740"/>
      <c r="AC442" s="740"/>
      <c r="AD442" s="740"/>
      <c r="AE442" s="740"/>
      <c r="AF442" s="740"/>
      <c r="AG442" s="740"/>
      <c r="AH442" s="740"/>
      <c r="AI442" s="740"/>
      <c r="AJ442" s="740"/>
      <c r="AK442" s="740"/>
      <c r="AL442" s="740"/>
      <c r="AM442" s="740"/>
      <c r="AN442" s="740"/>
      <c r="AO442" s="740"/>
      <c r="AP442" s="740"/>
      <c r="AQ442" s="740"/>
      <c r="AR442" s="740"/>
      <c r="AS442" s="740"/>
    </row>
    <row r="443" spans="2:45">
      <c r="B443" s="763" t="s">
        <v>101</v>
      </c>
      <c r="C443" s="761"/>
      <c r="D443" s="764">
        <v>3262</v>
      </c>
      <c r="E443" s="764">
        <v>3467</v>
      </c>
      <c r="F443" s="764">
        <v>3631</v>
      </c>
      <c r="G443" s="764">
        <v>3345</v>
      </c>
      <c r="H443" s="765">
        <v>3426.25</v>
      </c>
      <c r="I443" s="792"/>
      <c r="J443" s="764">
        <v>886</v>
      </c>
      <c r="K443" s="764">
        <v>882</v>
      </c>
      <c r="L443" s="764">
        <v>986</v>
      </c>
      <c r="M443" s="764">
        <v>870</v>
      </c>
      <c r="N443" s="765">
        <v>906</v>
      </c>
      <c r="O443" s="793"/>
      <c r="P443" s="764">
        <v>4148</v>
      </c>
      <c r="Q443" s="764">
        <v>4349</v>
      </c>
      <c r="R443" s="764">
        <v>4616</v>
      </c>
      <c r="S443" s="764">
        <v>4215</v>
      </c>
      <c r="T443" s="765">
        <v>4332</v>
      </c>
      <c r="U443" s="740"/>
      <c r="V443" s="740"/>
      <c r="W443" s="740"/>
      <c r="X443" s="740"/>
      <c r="Y443" s="740"/>
      <c r="Z443" s="740"/>
      <c r="AA443" s="740"/>
      <c r="AB443" s="740"/>
      <c r="AC443" s="740"/>
      <c r="AD443" s="740"/>
      <c r="AE443" s="740"/>
      <c r="AF443" s="740"/>
      <c r="AG443" s="740"/>
      <c r="AH443" s="740"/>
      <c r="AI443" s="740"/>
      <c r="AJ443" s="740"/>
      <c r="AK443" s="740"/>
      <c r="AL443" s="740"/>
      <c r="AM443" s="740"/>
      <c r="AN443" s="740"/>
      <c r="AO443" s="740"/>
      <c r="AP443" s="740"/>
      <c r="AQ443" s="740"/>
      <c r="AR443" s="740"/>
      <c r="AS443" s="740"/>
    </row>
    <row r="444" spans="2:45">
      <c r="B444" s="763" t="s">
        <v>102</v>
      </c>
      <c r="C444" s="761"/>
      <c r="D444" s="764">
        <v>4840</v>
      </c>
      <c r="E444" s="764">
        <v>4888</v>
      </c>
      <c r="F444" s="764">
        <v>4921</v>
      </c>
      <c r="G444" s="764">
        <v>4835</v>
      </c>
      <c r="H444" s="765">
        <v>4871</v>
      </c>
      <c r="I444" s="792"/>
      <c r="J444" s="764">
        <v>2915</v>
      </c>
      <c r="K444" s="764">
        <v>2989</v>
      </c>
      <c r="L444" s="764">
        <v>3055</v>
      </c>
      <c r="M444" s="764">
        <v>2912</v>
      </c>
      <c r="N444" s="765">
        <v>2967.75</v>
      </c>
      <c r="O444" s="793"/>
      <c r="P444" s="764">
        <v>7755</v>
      </c>
      <c r="Q444" s="764">
        <v>7876</v>
      </c>
      <c r="R444" s="764">
        <v>7976</v>
      </c>
      <c r="S444" s="764">
        <v>7747</v>
      </c>
      <c r="T444" s="765">
        <v>7838.5</v>
      </c>
      <c r="U444" s="740"/>
      <c r="V444" s="740"/>
      <c r="W444" s="740"/>
      <c r="X444" s="740"/>
      <c r="Y444" s="740"/>
      <c r="Z444" s="740"/>
      <c r="AA444" s="740"/>
      <c r="AB444" s="740"/>
      <c r="AC444" s="740"/>
      <c r="AD444" s="740"/>
      <c r="AE444" s="740"/>
      <c r="AF444" s="740"/>
      <c r="AG444" s="740"/>
      <c r="AH444" s="740"/>
      <c r="AI444" s="740"/>
      <c r="AJ444" s="740"/>
      <c r="AK444" s="740"/>
      <c r="AL444" s="740"/>
      <c r="AM444" s="740"/>
      <c r="AN444" s="740"/>
      <c r="AO444" s="740"/>
      <c r="AP444" s="740"/>
      <c r="AQ444" s="740"/>
      <c r="AR444" s="740"/>
      <c r="AS444" s="740"/>
    </row>
    <row r="445" spans="2:45">
      <c r="B445" s="763" t="s">
        <v>103</v>
      </c>
      <c r="C445" s="761"/>
      <c r="D445" s="764">
        <v>4700</v>
      </c>
      <c r="E445" s="764">
        <v>4900</v>
      </c>
      <c r="F445" s="764">
        <v>5100</v>
      </c>
      <c r="G445" s="764">
        <v>5300</v>
      </c>
      <c r="H445" s="765">
        <v>5000</v>
      </c>
      <c r="I445" s="792"/>
      <c r="J445" s="764">
        <v>0</v>
      </c>
      <c r="K445" s="764">
        <v>0</v>
      </c>
      <c r="L445" s="764">
        <v>0</v>
      </c>
      <c r="M445" s="764">
        <v>0</v>
      </c>
      <c r="N445" s="765">
        <v>0</v>
      </c>
      <c r="O445" s="793"/>
      <c r="P445" s="764">
        <v>4700</v>
      </c>
      <c r="Q445" s="764">
        <v>4900</v>
      </c>
      <c r="R445" s="764">
        <v>5100</v>
      </c>
      <c r="S445" s="764">
        <v>5300</v>
      </c>
      <c r="T445" s="765">
        <v>5000</v>
      </c>
      <c r="U445" s="740"/>
      <c r="V445" s="740"/>
      <c r="W445" s="740"/>
      <c r="X445" s="740"/>
      <c r="Y445" s="740"/>
      <c r="Z445" s="740"/>
      <c r="AA445" s="740"/>
      <c r="AB445" s="740"/>
      <c r="AC445" s="740"/>
      <c r="AD445" s="740"/>
      <c r="AE445" s="740"/>
      <c r="AF445" s="740"/>
      <c r="AG445" s="740"/>
      <c r="AH445" s="740"/>
      <c r="AI445" s="740"/>
      <c r="AJ445" s="740"/>
      <c r="AK445" s="740"/>
      <c r="AL445" s="740"/>
      <c r="AM445" s="740"/>
      <c r="AN445" s="740"/>
      <c r="AO445" s="740"/>
      <c r="AP445" s="740"/>
      <c r="AQ445" s="740"/>
      <c r="AR445" s="740"/>
      <c r="AS445" s="740"/>
    </row>
    <row r="446" spans="2:45">
      <c r="B446" s="767"/>
      <c r="C446" s="768"/>
      <c r="D446" s="780"/>
      <c r="E446" s="780"/>
      <c r="F446" s="780"/>
      <c r="G446" s="780"/>
      <c r="H446" s="794"/>
      <c r="I446" s="795"/>
      <c r="J446" s="780"/>
      <c r="K446" s="780"/>
      <c r="L446" s="780"/>
      <c r="M446" s="780"/>
      <c r="N446" s="758"/>
      <c r="O446" s="796"/>
      <c r="P446" s="780"/>
      <c r="Q446" s="780"/>
      <c r="R446" s="780"/>
      <c r="S446" s="780"/>
      <c r="T446" s="780"/>
      <c r="U446" s="740"/>
      <c r="V446" s="740"/>
      <c r="W446" s="740"/>
      <c r="X446" s="740"/>
      <c r="Y446" s="740"/>
      <c r="Z446" s="740"/>
      <c r="AA446" s="740"/>
      <c r="AB446" s="740"/>
      <c r="AC446" s="740"/>
      <c r="AD446" s="740"/>
      <c r="AE446" s="740"/>
      <c r="AF446" s="740"/>
      <c r="AG446" s="740"/>
      <c r="AH446" s="740"/>
      <c r="AI446" s="740"/>
      <c r="AJ446" s="740"/>
      <c r="AK446" s="740"/>
      <c r="AL446" s="740"/>
      <c r="AM446" s="740"/>
      <c r="AN446" s="740"/>
      <c r="AO446" s="740"/>
      <c r="AP446" s="740"/>
      <c r="AQ446" s="740"/>
      <c r="AR446" s="740"/>
      <c r="AS446" s="740"/>
    </row>
    <row r="447" spans="2:45">
      <c r="B447" s="822">
        <v>1995</v>
      </c>
      <c r="C447" s="781"/>
      <c r="D447" s="781">
        <v>216540</v>
      </c>
      <c r="E447" s="781">
        <v>226264</v>
      </c>
      <c r="F447" s="781">
        <v>229421</v>
      </c>
      <c r="G447" s="781">
        <v>223327</v>
      </c>
      <c r="H447" s="781">
        <v>223888</v>
      </c>
      <c r="I447" s="781">
        <v>0</v>
      </c>
      <c r="J447" s="781">
        <v>70735</v>
      </c>
      <c r="K447" s="781">
        <v>72526</v>
      </c>
      <c r="L447" s="781">
        <v>73872</v>
      </c>
      <c r="M447" s="781">
        <v>71061</v>
      </c>
      <c r="N447" s="781">
        <v>72048.5</v>
      </c>
      <c r="O447" s="781">
        <v>0</v>
      </c>
      <c r="P447" s="781">
        <v>287276</v>
      </c>
      <c r="Q447" s="781">
        <v>298793</v>
      </c>
      <c r="R447" s="781">
        <v>303292</v>
      </c>
      <c r="S447" s="781">
        <v>294388</v>
      </c>
      <c r="T447" s="781">
        <v>295937.25</v>
      </c>
      <c r="U447" s="740"/>
      <c r="V447" s="740"/>
      <c r="W447" s="740"/>
      <c r="X447" s="740"/>
      <c r="Y447" s="740"/>
      <c r="Z447" s="740"/>
      <c r="AA447" s="740"/>
      <c r="AB447" s="740"/>
      <c r="AC447" s="740"/>
      <c r="AD447" s="740"/>
      <c r="AE447" s="740"/>
      <c r="AF447" s="740"/>
      <c r="AG447" s="740"/>
      <c r="AH447" s="740"/>
      <c r="AI447" s="740"/>
      <c r="AJ447" s="740"/>
      <c r="AK447" s="740"/>
      <c r="AL447" s="740"/>
      <c r="AM447" s="740"/>
      <c r="AN447" s="740"/>
      <c r="AO447" s="740"/>
      <c r="AP447" s="740"/>
      <c r="AQ447" s="740"/>
      <c r="AR447" s="740"/>
      <c r="AS447" s="740"/>
    </row>
    <row r="448" spans="2:45">
      <c r="B448" s="763" t="s">
        <v>3</v>
      </c>
      <c r="C448" s="761"/>
      <c r="D448" s="764">
        <v>7096</v>
      </c>
      <c r="E448" s="764">
        <v>7500</v>
      </c>
      <c r="F448" s="764">
        <v>6300</v>
      </c>
      <c r="G448" s="764">
        <v>6794</v>
      </c>
      <c r="H448" s="765">
        <v>6922.5</v>
      </c>
      <c r="I448" s="792"/>
      <c r="J448" s="764">
        <v>15600</v>
      </c>
      <c r="K448" s="764">
        <v>14700</v>
      </c>
      <c r="L448" s="764">
        <v>15606</v>
      </c>
      <c r="M448" s="764">
        <v>14806</v>
      </c>
      <c r="N448" s="765">
        <v>15178</v>
      </c>
      <c r="O448" s="793"/>
      <c r="P448" s="764">
        <v>22696</v>
      </c>
      <c r="Q448" s="764">
        <v>22200</v>
      </c>
      <c r="R448" s="764">
        <v>21906</v>
      </c>
      <c r="S448" s="764">
        <v>21600</v>
      </c>
      <c r="T448" s="765">
        <v>22100.5</v>
      </c>
      <c r="U448" s="766"/>
      <c r="V448" s="766"/>
      <c r="W448" s="766"/>
      <c r="X448" s="766"/>
      <c r="Y448" s="766"/>
      <c r="Z448" s="766"/>
      <c r="AA448" s="766"/>
      <c r="AB448" s="766"/>
      <c r="AC448" s="766"/>
      <c r="AD448" s="766"/>
      <c r="AE448" s="766"/>
      <c r="AF448" s="766"/>
      <c r="AG448" s="766"/>
      <c r="AH448" s="766"/>
      <c r="AI448" s="766"/>
      <c r="AJ448" s="766"/>
      <c r="AK448" s="766"/>
      <c r="AL448" s="766"/>
      <c r="AM448" s="766"/>
      <c r="AN448" s="766"/>
      <c r="AO448" s="766"/>
      <c r="AP448" s="766"/>
      <c r="AQ448" s="766"/>
      <c r="AR448" s="766"/>
      <c r="AS448" s="766"/>
    </row>
    <row r="449" spans="2:45">
      <c r="B449" s="763" t="s">
        <v>4</v>
      </c>
      <c r="C449" s="761"/>
      <c r="D449" s="764">
        <v>600</v>
      </c>
      <c r="E449" s="764">
        <v>600</v>
      </c>
      <c r="F449" s="764">
        <v>600</v>
      </c>
      <c r="G449" s="764">
        <v>600</v>
      </c>
      <c r="H449" s="765">
        <v>600</v>
      </c>
      <c r="I449" s="792"/>
      <c r="J449" s="764">
        <v>100</v>
      </c>
      <c r="K449" s="764">
        <v>100</v>
      </c>
      <c r="L449" s="764">
        <v>100</v>
      </c>
      <c r="M449" s="764">
        <v>100</v>
      </c>
      <c r="N449" s="765">
        <v>100</v>
      </c>
      <c r="O449" s="793"/>
      <c r="P449" s="764">
        <v>700</v>
      </c>
      <c r="Q449" s="764">
        <v>700</v>
      </c>
      <c r="R449" s="764">
        <v>700</v>
      </c>
      <c r="S449" s="764">
        <v>700</v>
      </c>
      <c r="T449" s="765">
        <v>700</v>
      </c>
      <c r="U449" s="734"/>
      <c r="V449" s="734"/>
      <c r="W449" s="734"/>
      <c r="X449" s="734"/>
      <c r="Y449" s="734"/>
      <c r="Z449" s="734"/>
      <c r="AA449" s="734"/>
      <c r="AB449" s="734"/>
      <c r="AC449" s="734"/>
      <c r="AD449" s="734"/>
      <c r="AE449" s="734"/>
      <c r="AF449" s="734"/>
      <c r="AG449" s="734"/>
      <c r="AH449" s="734"/>
      <c r="AI449" s="734"/>
      <c r="AJ449" s="734"/>
      <c r="AK449" s="734"/>
      <c r="AL449" s="734"/>
      <c r="AM449" s="734"/>
      <c r="AN449" s="734"/>
      <c r="AO449" s="734"/>
      <c r="AP449" s="734"/>
      <c r="AQ449" s="734"/>
      <c r="AR449" s="734"/>
      <c r="AS449" s="734"/>
    </row>
    <row r="450" spans="2:45">
      <c r="B450" s="763" t="s">
        <v>5</v>
      </c>
      <c r="C450" s="761"/>
      <c r="D450" s="764">
        <v>34769</v>
      </c>
      <c r="E450" s="764">
        <v>34602</v>
      </c>
      <c r="F450" s="764">
        <v>34446</v>
      </c>
      <c r="G450" s="764">
        <v>33911</v>
      </c>
      <c r="H450" s="765">
        <v>34432</v>
      </c>
      <c r="I450" s="792"/>
      <c r="J450" s="764">
        <v>9065</v>
      </c>
      <c r="K450" s="764">
        <v>8994</v>
      </c>
      <c r="L450" s="764">
        <v>8950</v>
      </c>
      <c r="M450" s="764">
        <v>8786</v>
      </c>
      <c r="N450" s="765">
        <v>8948.75</v>
      </c>
      <c r="O450" s="793"/>
      <c r="P450" s="764">
        <v>43834</v>
      </c>
      <c r="Q450" s="764">
        <v>43595</v>
      </c>
      <c r="R450" s="764">
        <v>43395</v>
      </c>
      <c r="S450" s="764">
        <v>42696</v>
      </c>
      <c r="T450" s="765">
        <v>43380</v>
      </c>
      <c r="U450" s="734"/>
      <c r="V450" s="734"/>
      <c r="W450" s="734"/>
      <c r="X450" s="734"/>
      <c r="Y450" s="734"/>
      <c r="Z450" s="734"/>
      <c r="AA450" s="734"/>
      <c r="AB450" s="734"/>
      <c r="AC450" s="734"/>
      <c r="AD450" s="734"/>
      <c r="AE450" s="734"/>
      <c r="AF450" s="734"/>
      <c r="AG450" s="734"/>
      <c r="AH450" s="734"/>
      <c r="AI450" s="734"/>
      <c r="AJ450" s="734"/>
      <c r="AK450" s="734"/>
      <c r="AL450" s="734"/>
      <c r="AM450" s="734"/>
      <c r="AN450" s="734"/>
      <c r="AO450" s="734"/>
      <c r="AP450" s="734"/>
      <c r="AQ450" s="734"/>
      <c r="AR450" s="734"/>
      <c r="AS450" s="734"/>
    </row>
    <row r="451" spans="2:45">
      <c r="B451" s="763" t="s">
        <v>7</v>
      </c>
      <c r="C451" s="761"/>
      <c r="D451" s="764">
        <v>1100</v>
      </c>
      <c r="E451" s="764">
        <v>1100</v>
      </c>
      <c r="F451" s="764">
        <v>1100</v>
      </c>
      <c r="G451" s="764">
        <v>1100</v>
      </c>
      <c r="H451" s="765">
        <v>1100</v>
      </c>
      <c r="I451" s="792"/>
      <c r="J451" s="764">
        <v>0</v>
      </c>
      <c r="K451" s="764">
        <v>0</v>
      </c>
      <c r="L451" s="764">
        <v>0</v>
      </c>
      <c r="M451" s="764">
        <v>0</v>
      </c>
      <c r="N451" s="765">
        <v>0</v>
      </c>
      <c r="O451" s="793"/>
      <c r="P451" s="764">
        <v>1100</v>
      </c>
      <c r="Q451" s="764">
        <v>1100</v>
      </c>
      <c r="R451" s="764">
        <v>1100</v>
      </c>
      <c r="S451" s="764">
        <v>1100</v>
      </c>
      <c r="T451" s="765">
        <v>1100</v>
      </c>
      <c r="U451" s="734"/>
      <c r="V451" s="734"/>
      <c r="W451" s="734"/>
      <c r="X451" s="734"/>
      <c r="Y451" s="734"/>
      <c r="Z451" s="734"/>
      <c r="AA451" s="734"/>
      <c r="AB451" s="734"/>
      <c r="AC451" s="734"/>
      <c r="AD451" s="734"/>
      <c r="AE451" s="734"/>
      <c r="AF451" s="734"/>
      <c r="AG451" s="734"/>
      <c r="AH451" s="734"/>
      <c r="AI451" s="734"/>
      <c r="AJ451" s="734"/>
      <c r="AK451" s="734"/>
      <c r="AL451" s="734"/>
      <c r="AM451" s="734"/>
      <c r="AN451" s="734"/>
      <c r="AO451" s="734"/>
      <c r="AP451" s="734"/>
      <c r="AQ451" s="734"/>
      <c r="AR451" s="734"/>
      <c r="AS451" s="734"/>
    </row>
    <row r="452" spans="2:45">
      <c r="B452" s="763" t="s">
        <v>9</v>
      </c>
      <c r="C452" s="761"/>
      <c r="D452" s="764">
        <v>1401</v>
      </c>
      <c r="E452" s="764">
        <v>1401</v>
      </c>
      <c r="F452" s="764">
        <v>1401</v>
      </c>
      <c r="G452" s="764">
        <v>1401</v>
      </c>
      <c r="H452" s="765">
        <v>1401</v>
      </c>
      <c r="I452" s="792"/>
      <c r="J452" s="764">
        <v>99</v>
      </c>
      <c r="K452" s="764">
        <v>99</v>
      </c>
      <c r="L452" s="764">
        <v>99</v>
      </c>
      <c r="M452" s="764">
        <v>99</v>
      </c>
      <c r="N452" s="765">
        <v>99</v>
      </c>
      <c r="O452" s="793"/>
      <c r="P452" s="764">
        <v>1500</v>
      </c>
      <c r="Q452" s="764">
        <v>1500</v>
      </c>
      <c r="R452" s="764">
        <v>1500</v>
      </c>
      <c r="S452" s="764">
        <v>1500</v>
      </c>
      <c r="T452" s="765">
        <v>1500</v>
      </c>
      <c r="U452" s="734"/>
      <c r="V452" s="734"/>
      <c r="W452" s="734"/>
      <c r="X452" s="734"/>
      <c r="Y452" s="734"/>
      <c r="Z452" s="734"/>
      <c r="AA452" s="734"/>
      <c r="AB452" s="734"/>
      <c r="AC452" s="734"/>
      <c r="AD452" s="734"/>
      <c r="AE452" s="734"/>
      <c r="AF452" s="734"/>
      <c r="AG452" s="734"/>
      <c r="AH452" s="734"/>
      <c r="AI452" s="734"/>
      <c r="AJ452" s="734"/>
      <c r="AK452" s="734"/>
      <c r="AL452" s="734"/>
      <c r="AM452" s="734"/>
      <c r="AN452" s="734"/>
      <c r="AO452" s="734"/>
      <c r="AP452" s="734"/>
      <c r="AQ452" s="734"/>
      <c r="AR452" s="734"/>
      <c r="AS452" s="734"/>
    </row>
    <row r="453" spans="2:45">
      <c r="B453" s="763" t="s">
        <v>10</v>
      </c>
      <c r="C453" s="761"/>
      <c r="D453" s="764">
        <v>21289</v>
      </c>
      <c r="E453" s="764">
        <v>21441</v>
      </c>
      <c r="F453" s="764">
        <v>21514</v>
      </c>
      <c r="G453" s="764">
        <v>21814</v>
      </c>
      <c r="H453" s="765">
        <v>21514.5</v>
      </c>
      <c r="I453" s="792"/>
      <c r="J453" s="764">
        <v>7347</v>
      </c>
      <c r="K453" s="764">
        <v>7394</v>
      </c>
      <c r="L453" s="764">
        <v>7444</v>
      </c>
      <c r="M453" s="764">
        <v>7522</v>
      </c>
      <c r="N453" s="765">
        <v>7426.75</v>
      </c>
      <c r="O453" s="793"/>
      <c r="P453" s="764">
        <v>28636</v>
      </c>
      <c r="Q453" s="764">
        <v>28836</v>
      </c>
      <c r="R453" s="764">
        <v>28958</v>
      </c>
      <c r="S453" s="764">
        <v>29336</v>
      </c>
      <c r="T453" s="765">
        <v>28941.5</v>
      </c>
      <c r="U453" s="734"/>
      <c r="V453" s="734"/>
      <c r="W453" s="734"/>
      <c r="X453" s="734"/>
      <c r="Y453" s="734"/>
      <c r="Z453" s="734"/>
      <c r="AA453" s="734"/>
      <c r="AB453" s="734"/>
      <c r="AC453" s="734"/>
      <c r="AD453" s="734"/>
      <c r="AE453" s="734"/>
      <c r="AF453" s="734"/>
      <c r="AG453" s="734"/>
      <c r="AH453" s="734"/>
      <c r="AI453" s="734"/>
      <c r="AJ453" s="734"/>
      <c r="AK453" s="734"/>
      <c r="AL453" s="734"/>
      <c r="AM453" s="734"/>
      <c r="AN453" s="734"/>
      <c r="AO453" s="734"/>
      <c r="AP453" s="734"/>
      <c r="AQ453" s="734"/>
      <c r="AR453" s="734"/>
      <c r="AS453" s="734"/>
    </row>
    <row r="454" spans="2:45">
      <c r="B454" s="763" t="s">
        <v>12</v>
      </c>
      <c r="C454" s="761"/>
      <c r="D454" s="764">
        <v>33683</v>
      </c>
      <c r="E454" s="764">
        <v>34467</v>
      </c>
      <c r="F454" s="764">
        <v>34357</v>
      </c>
      <c r="G454" s="764">
        <v>33584</v>
      </c>
      <c r="H454" s="765">
        <v>34022.75</v>
      </c>
      <c r="I454" s="792"/>
      <c r="J454" s="764">
        <v>17152</v>
      </c>
      <c r="K454" s="764">
        <v>17667</v>
      </c>
      <c r="L454" s="764">
        <v>17503</v>
      </c>
      <c r="M454" s="764">
        <v>16997</v>
      </c>
      <c r="N454" s="765">
        <v>17329.75</v>
      </c>
      <c r="O454" s="793"/>
      <c r="P454" s="764">
        <v>50835</v>
      </c>
      <c r="Q454" s="764">
        <v>52134</v>
      </c>
      <c r="R454" s="764">
        <v>51860</v>
      </c>
      <c r="S454" s="764">
        <v>50581</v>
      </c>
      <c r="T454" s="765">
        <v>51352.5</v>
      </c>
      <c r="U454" s="734"/>
      <c r="V454" s="734"/>
      <c r="W454" s="734"/>
      <c r="X454" s="734"/>
      <c r="Y454" s="734"/>
      <c r="Z454" s="734"/>
      <c r="AA454" s="734"/>
      <c r="AB454" s="734"/>
      <c r="AC454" s="734"/>
      <c r="AD454" s="734"/>
      <c r="AE454" s="734"/>
      <c r="AF454" s="734"/>
      <c r="AG454" s="734"/>
      <c r="AH454" s="734"/>
      <c r="AI454" s="734"/>
      <c r="AJ454" s="734"/>
      <c r="AK454" s="734"/>
      <c r="AL454" s="734"/>
      <c r="AM454" s="734"/>
      <c r="AN454" s="734"/>
      <c r="AO454" s="734"/>
      <c r="AP454" s="734"/>
      <c r="AQ454" s="734"/>
      <c r="AR454" s="734"/>
      <c r="AS454" s="734"/>
    </row>
    <row r="455" spans="2:45">
      <c r="B455" s="763" t="s">
        <v>13</v>
      </c>
      <c r="C455" s="761"/>
      <c r="D455" s="764">
        <v>9858</v>
      </c>
      <c r="E455" s="764">
        <v>11025</v>
      </c>
      <c r="F455" s="764">
        <v>11875</v>
      </c>
      <c r="G455" s="764">
        <v>10642</v>
      </c>
      <c r="H455" s="765">
        <v>10850</v>
      </c>
      <c r="I455" s="792"/>
      <c r="J455" s="764">
        <v>3257</v>
      </c>
      <c r="K455" s="764">
        <v>3273</v>
      </c>
      <c r="L455" s="764">
        <v>3295</v>
      </c>
      <c r="M455" s="764">
        <v>3263</v>
      </c>
      <c r="N455" s="765">
        <v>3272</v>
      </c>
      <c r="O455" s="793"/>
      <c r="P455" s="764">
        <v>13116</v>
      </c>
      <c r="Q455" s="764">
        <v>14298</v>
      </c>
      <c r="R455" s="764">
        <v>15170</v>
      </c>
      <c r="S455" s="764">
        <v>13905</v>
      </c>
      <c r="T455" s="765">
        <v>14122.25</v>
      </c>
      <c r="U455" s="734"/>
      <c r="V455" s="734"/>
      <c r="W455" s="734"/>
      <c r="X455" s="734"/>
      <c r="Y455" s="734"/>
      <c r="Z455" s="734"/>
      <c r="AA455" s="734"/>
      <c r="AB455" s="734"/>
      <c r="AC455" s="734"/>
      <c r="AD455" s="734"/>
      <c r="AE455" s="734"/>
      <c r="AF455" s="734"/>
      <c r="AG455" s="734"/>
      <c r="AH455" s="734"/>
      <c r="AI455" s="734"/>
      <c r="AJ455" s="734"/>
      <c r="AK455" s="734"/>
      <c r="AL455" s="734"/>
      <c r="AM455" s="734"/>
      <c r="AN455" s="734"/>
      <c r="AO455" s="734"/>
      <c r="AP455" s="734"/>
      <c r="AQ455" s="734"/>
      <c r="AR455" s="734"/>
      <c r="AS455" s="734"/>
    </row>
    <row r="456" spans="2:45">
      <c r="B456" s="763" t="s">
        <v>14</v>
      </c>
      <c r="C456" s="761"/>
      <c r="D456" s="764">
        <v>20700</v>
      </c>
      <c r="E456" s="764">
        <v>26900</v>
      </c>
      <c r="F456" s="764">
        <v>28600</v>
      </c>
      <c r="G456" s="764">
        <v>24600</v>
      </c>
      <c r="H456" s="765">
        <v>25200</v>
      </c>
      <c r="I456" s="792"/>
      <c r="J456" s="764">
        <v>5900</v>
      </c>
      <c r="K456" s="764">
        <v>7600</v>
      </c>
      <c r="L456" s="764">
        <v>8100</v>
      </c>
      <c r="M456" s="764">
        <v>7000</v>
      </c>
      <c r="N456" s="765">
        <v>7150</v>
      </c>
      <c r="O456" s="793"/>
      <c r="P456" s="764">
        <v>26600</v>
      </c>
      <c r="Q456" s="764">
        <v>34500</v>
      </c>
      <c r="R456" s="764">
        <v>36700</v>
      </c>
      <c r="S456" s="764">
        <v>31600</v>
      </c>
      <c r="T456" s="765">
        <v>32350</v>
      </c>
      <c r="U456" s="734"/>
      <c r="V456" s="734"/>
      <c r="W456" s="734"/>
      <c r="X456" s="734"/>
      <c r="Y456" s="734"/>
      <c r="Z456" s="734"/>
      <c r="AA456" s="734"/>
      <c r="AB456" s="734"/>
      <c r="AC456" s="734"/>
      <c r="AD456" s="734"/>
      <c r="AE456" s="734"/>
      <c r="AF456" s="734"/>
      <c r="AG456" s="734"/>
      <c r="AH456" s="734"/>
      <c r="AI456" s="734"/>
      <c r="AJ456" s="734"/>
      <c r="AK456" s="734"/>
      <c r="AL456" s="734"/>
      <c r="AM456" s="734"/>
      <c r="AN456" s="734"/>
      <c r="AO456" s="734"/>
      <c r="AP456" s="734"/>
      <c r="AQ456" s="734"/>
      <c r="AR456" s="734"/>
      <c r="AS456" s="734"/>
    </row>
    <row r="457" spans="2:45">
      <c r="B457" s="763" t="s">
        <v>15</v>
      </c>
      <c r="C457" s="761"/>
      <c r="D457" s="764">
        <v>4260</v>
      </c>
      <c r="E457" s="764">
        <v>4360</v>
      </c>
      <c r="F457" s="764">
        <v>4546</v>
      </c>
      <c r="G457" s="764">
        <v>4385</v>
      </c>
      <c r="H457" s="765">
        <v>4387.75</v>
      </c>
      <c r="I457" s="792"/>
      <c r="J457" s="764">
        <v>677</v>
      </c>
      <c r="K457" s="764">
        <v>703</v>
      </c>
      <c r="L457" s="764">
        <v>721</v>
      </c>
      <c r="M457" s="764">
        <v>692</v>
      </c>
      <c r="N457" s="765">
        <v>698.25</v>
      </c>
      <c r="O457" s="793"/>
      <c r="P457" s="764">
        <v>4937</v>
      </c>
      <c r="Q457" s="764">
        <v>5064</v>
      </c>
      <c r="R457" s="764">
        <v>5267</v>
      </c>
      <c r="S457" s="764">
        <v>5077</v>
      </c>
      <c r="T457" s="765">
        <v>5086.25</v>
      </c>
      <c r="U457" s="734"/>
      <c r="V457" s="734"/>
      <c r="W457" s="734"/>
      <c r="X457" s="734"/>
      <c r="Y457" s="734"/>
      <c r="Z457" s="734"/>
      <c r="AA457" s="734"/>
      <c r="AB457" s="734"/>
      <c r="AC457" s="734"/>
      <c r="AD457" s="734"/>
      <c r="AE457" s="734"/>
      <c r="AF457" s="734"/>
      <c r="AG457" s="734"/>
      <c r="AH457" s="734"/>
      <c r="AI457" s="734"/>
      <c r="AJ457" s="734"/>
      <c r="AK457" s="734"/>
      <c r="AL457" s="734"/>
      <c r="AM457" s="734"/>
      <c r="AN457" s="734"/>
      <c r="AO457" s="734"/>
      <c r="AP457" s="734"/>
      <c r="AQ457" s="734"/>
      <c r="AR457" s="734"/>
      <c r="AS457" s="734"/>
    </row>
    <row r="458" spans="2:45">
      <c r="B458" s="763" t="s">
        <v>16</v>
      </c>
      <c r="C458" s="761"/>
      <c r="D458" s="764">
        <v>11901</v>
      </c>
      <c r="E458" s="764">
        <v>12096</v>
      </c>
      <c r="F458" s="764">
        <v>12196</v>
      </c>
      <c r="G458" s="764">
        <v>12167</v>
      </c>
      <c r="H458" s="765">
        <v>12090</v>
      </c>
      <c r="I458" s="792"/>
      <c r="J458" s="764">
        <v>602</v>
      </c>
      <c r="K458" s="764">
        <v>702</v>
      </c>
      <c r="L458" s="764">
        <v>702</v>
      </c>
      <c r="M458" s="764">
        <v>602</v>
      </c>
      <c r="N458" s="765">
        <v>652</v>
      </c>
      <c r="O458" s="793"/>
      <c r="P458" s="764">
        <v>12503</v>
      </c>
      <c r="Q458" s="764">
        <v>12798</v>
      </c>
      <c r="R458" s="764">
        <v>12898</v>
      </c>
      <c r="S458" s="764">
        <v>12770</v>
      </c>
      <c r="T458" s="765">
        <v>12742.25</v>
      </c>
      <c r="U458" s="734"/>
      <c r="V458" s="734"/>
      <c r="W458" s="734"/>
      <c r="X458" s="734"/>
      <c r="Y458" s="734"/>
      <c r="Z458" s="734"/>
      <c r="AA458" s="734"/>
      <c r="AB458" s="734"/>
      <c r="AC458" s="734"/>
      <c r="AD458" s="734"/>
      <c r="AE458" s="734"/>
      <c r="AF458" s="734"/>
      <c r="AG458" s="734"/>
      <c r="AH458" s="734"/>
      <c r="AI458" s="734"/>
      <c r="AJ458" s="734"/>
      <c r="AK458" s="734"/>
      <c r="AL458" s="734"/>
      <c r="AM458" s="734"/>
      <c r="AN458" s="734"/>
      <c r="AO458" s="734"/>
      <c r="AP458" s="734"/>
      <c r="AQ458" s="734"/>
      <c r="AR458" s="734"/>
      <c r="AS458" s="734"/>
    </row>
    <row r="459" spans="2:45">
      <c r="B459" s="763" t="s">
        <v>17</v>
      </c>
      <c r="C459" s="761"/>
      <c r="D459" s="764">
        <v>493</v>
      </c>
      <c r="E459" s="764">
        <v>493</v>
      </c>
      <c r="F459" s="764">
        <v>493</v>
      </c>
      <c r="G459" s="764">
        <v>493</v>
      </c>
      <c r="H459" s="765">
        <v>493</v>
      </c>
      <c r="I459" s="792"/>
      <c r="J459" s="764">
        <v>370</v>
      </c>
      <c r="K459" s="764">
        <v>370</v>
      </c>
      <c r="L459" s="764">
        <v>370</v>
      </c>
      <c r="M459" s="764">
        <v>370</v>
      </c>
      <c r="N459" s="765">
        <v>370</v>
      </c>
      <c r="O459" s="793"/>
      <c r="P459" s="764">
        <v>863</v>
      </c>
      <c r="Q459" s="764">
        <v>863</v>
      </c>
      <c r="R459" s="764">
        <v>863</v>
      </c>
      <c r="S459" s="764">
        <v>863</v>
      </c>
      <c r="T459" s="765">
        <v>863</v>
      </c>
      <c r="U459" s="734"/>
      <c r="V459" s="734"/>
      <c r="W459" s="734"/>
      <c r="X459" s="734"/>
      <c r="Y459" s="734"/>
      <c r="Z459" s="734"/>
      <c r="AA459" s="734"/>
      <c r="AB459" s="734"/>
      <c r="AC459" s="734"/>
      <c r="AD459" s="734"/>
      <c r="AE459" s="734"/>
      <c r="AF459" s="734"/>
      <c r="AG459" s="734"/>
      <c r="AH459" s="734"/>
      <c r="AI459" s="734"/>
      <c r="AJ459" s="734"/>
      <c r="AK459" s="734"/>
      <c r="AL459" s="734"/>
      <c r="AM459" s="734"/>
      <c r="AN459" s="734"/>
      <c r="AO459" s="734"/>
      <c r="AP459" s="734"/>
      <c r="AQ459" s="734"/>
      <c r="AR459" s="734"/>
      <c r="AS459" s="734"/>
    </row>
    <row r="460" spans="2:45">
      <c r="B460" s="763" t="s">
        <v>18</v>
      </c>
      <c r="C460" s="761"/>
      <c r="D460" s="764">
        <v>6381</v>
      </c>
      <c r="E460" s="764">
        <v>6355</v>
      </c>
      <c r="F460" s="764">
        <v>6545</v>
      </c>
      <c r="G460" s="764">
        <v>6570</v>
      </c>
      <c r="H460" s="765">
        <v>6462.75</v>
      </c>
      <c r="I460" s="792"/>
      <c r="J460" s="764">
        <v>2465</v>
      </c>
      <c r="K460" s="764">
        <v>2583</v>
      </c>
      <c r="L460" s="764">
        <v>2662</v>
      </c>
      <c r="M460" s="764">
        <v>2547</v>
      </c>
      <c r="N460" s="765">
        <v>2564.25</v>
      </c>
      <c r="O460" s="793"/>
      <c r="P460" s="764">
        <v>8846</v>
      </c>
      <c r="Q460" s="764">
        <v>8938</v>
      </c>
      <c r="R460" s="764">
        <v>9207</v>
      </c>
      <c r="S460" s="764">
        <v>9117</v>
      </c>
      <c r="T460" s="765">
        <v>9027</v>
      </c>
      <c r="U460" s="734"/>
      <c r="V460" s="734"/>
      <c r="W460" s="734"/>
      <c r="X460" s="734"/>
      <c r="Y460" s="734"/>
      <c r="Z460" s="734"/>
      <c r="AA460" s="734"/>
      <c r="AB460" s="734"/>
      <c r="AC460" s="734"/>
      <c r="AD460" s="734"/>
      <c r="AE460" s="734"/>
      <c r="AF460" s="734"/>
      <c r="AG460" s="734"/>
      <c r="AH460" s="734"/>
      <c r="AI460" s="734"/>
      <c r="AJ460" s="734"/>
      <c r="AK460" s="734"/>
      <c r="AL460" s="734"/>
      <c r="AM460" s="734"/>
      <c r="AN460" s="734"/>
      <c r="AO460" s="734"/>
      <c r="AP460" s="734"/>
      <c r="AQ460" s="734"/>
      <c r="AR460" s="734"/>
      <c r="AS460" s="734"/>
    </row>
    <row r="461" spans="2:45">
      <c r="B461" s="763" t="s">
        <v>20</v>
      </c>
      <c r="C461" s="761"/>
      <c r="D461" s="764">
        <v>4040</v>
      </c>
      <c r="E461" s="764">
        <v>4144</v>
      </c>
      <c r="F461" s="764">
        <v>4311</v>
      </c>
      <c r="G461" s="764">
        <v>4100</v>
      </c>
      <c r="H461" s="765">
        <v>4148.75</v>
      </c>
      <c r="I461" s="792"/>
      <c r="J461" s="764">
        <v>700</v>
      </c>
      <c r="K461" s="764">
        <v>725</v>
      </c>
      <c r="L461" s="764">
        <v>749</v>
      </c>
      <c r="M461" s="764">
        <v>714</v>
      </c>
      <c r="N461" s="765">
        <v>722</v>
      </c>
      <c r="O461" s="793"/>
      <c r="P461" s="764">
        <v>4740</v>
      </c>
      <c r="Q461" s="764">
        <v>4869</v>
      </c>
      <c r="R461" s="764">
        <v>5060</v>
      </c>
      <c r="S461" s="764">
        <v>4814</v>
      </c>
      <c r="T461" s="765">
        <v>4870.75</v>
      </c>
      <c r="U461" s="734"/>
      <c r="V461" s="734"/>
      <c r="W461" s="734"/>
      <c r="X461" s="734"/>
      <c r="Y461" s="734"/>
      <c r="Z461" s="734"/>
      <c r="AA461" s="734"/>
      <c r="AB461" s="734"/>
      <c r="AC461" s="734"/>
      <c r="AD461" s="734"/>
      <c r="AE461" s="734"/>
      <c r="AF461" s="734"/>
      <c r="AG461" s="734"/>
      <c r="AH461" s="734"/>
      <c r="AI461" s="734"/>
      <c r="AJ461" s="734"/>
      <c r="AK461" s="734"/>
      <c r="AL461" s="734"/>
      <c r="AM461" s="734"/>
      <c r="AN461" s="734"/>
      <c r="AO461" s="734"/>
      <c r="AP461" s="734"/>
      <c r="AQ461" s="734"/>
      <c r="AR461" s="734"/>
      <c r="AS461" s="734"/>
    </row>
    <row r="462" spans="2:45">
      <c r="B462" s="763" t="s">
        <v>21</v>
      </c>
      <c r="C462" s="761"/>
      <c r="D462" s="764">
        <v>25317</v>
      </c>
      <c r="E462" s="764">
        <v>25817</v>
      </c>
      <c r="F462" s="764">
        <v>27919</v>
      </c>
      <c r="G462" s="764">
        <v>26617</v>
      </c>
      <c r="H462" s="765">
        <v>26417.5</v>
      </c>
      <c r="I462" s="792"/>
      <c r="J462" s="764">
        <v>5</v>
      </c>
      <c r="K462" s="764">
        <v>5</v>
      </c>
      <c r="L462" s="764">
        <v>5</v>
      </c>
      <c r="M462" s="764">
        <v>5</v>
      </c>
      <c r="N462" s="765">
        <v>5</v>
      </c>
      <c r="O462" s="793"/>
      <c r="P462" s="764">
        <v>25321</v>
      </c>
      <c r="Q462" s="764">
        <v>25822</v>
      </c>
      <c r="R462" s="764">
        <v>27924</v>
      </c>
      <c r="S462" s="764">
        <v>26622</v>
      </c>
      <c r="T462" s="765">
        <v>26422.25</v>
      </c>
      <c r="U462" s="734"/>
      <c r="V462" s="734"/>
      <c r="W462" s="734"/>
      <c r="X462" s="734"/>
      <c r="Y462" s="734"/>
      <c r="Z462" s="734"/>
      <c r="AA462" s="734"/>
      <c r="AB462" s="734"/>
      <c r="AC462" s="734"/>
      <c r="AD462" s="734"/>
      <c r="AE462" s="734"/>
      <c r="AF462" s="734"/>
      <c r="AG462" s="734"/>
      <c r="AH462" s="734"/>
      <c r="AI462" s="734"/>
      <c r="AJ462" s="734"/>
      <c r="AK462" s="734"/>
      <c r="AL462" s="734"/>
      <c r="AM462" s="734"/>
      <c r="AN462" s="734"/>
      <c r="AO462" s="734"/>
      <c r="AP462" s="734"/>
      <c r="AQ462" s="734"/>
      <c r="AR462" s="734"/>
      <c r="AS462" s="734"/>
    </row>
    <row r="463" spans="2:45">
      <c r="B463" s="763" t="s">
        <v>22</v>
      </c>
      <c r="C463" s="761"/>
      <c r="D463" s="764">
        <v>13806</v>
      </c>
      <c r="E463" s="764">
        <v>13813</v>
      </c>
      <c r="F463" s="764">
        <v>12476</v>
      </c>
      <c r="G463" s="764">
        <v>14159</v>
      </c>
      <c r="H463" s="765">
        <v>13563.5</v>
      </c>
      <c r="I463" s="792"/>
      <c r="J463" s="764">
        <v>1394</v>
      </c>
      <c r="K463" s="764">
        <v>1396</v>
      </c>
      <c r="L463" s="764">
        <v>1248</v>
      </c>
      <c r="M463" s="764">
        <v>1445</v>
      </c>
      <c r="N463" s="765">
        <v>1370.75</v>
      </c>
      <c r="O463" s="793"/>
      <c r="P463" s="764">
        <v>15200</v>
      </c>
      <c r="Q463" s="764">
        <v>15210</v>
      </c>
      <c r="R463" s="764">
        <v>13724</v>
      </c>
      <c r="S463" s="764">
        <v>15604</v>
      </c>
      <c r="T463" s="765">
        <v>14934.5</v>
      </c>
      <c r="U463" s="734"/>
      <c r="V463" s="734"/>
      <c r="W463" s="734"/>
      <c r="X463" s="734"/>
      <c r="Y463" s="734"/>
      <c r="Z463" s="734"/>
      <c r="AA463" s="734"/>
      <c r="AB463" s="734"/>
      <c r="AC463" s="734"/>
      <c r="AD463" s="734"/>
      <c r="AE463" s="734"/>
      <c r="AF463" s="734"/>
      <c r="AG463" s="734"/>
      <c r="AH463" s="734"/>
      <c r="AI463" s="734"/>
      <c r="AJ463" s="734"/>
      <c r="AK463" s="734"/>
      <c r="AL463" s="734"/>
      <c r="AM463" s="734"/>
      <c r="AN463" s="734"/>
      <c r="AO463" s="734"/>
      <c r="AP463" s="734"/>
      <c r="AQ463" s="734"/>
      <c r="AR463" s="734"/>
      <c r="AS463" s="734"/>
    </row>
    <row r="464" spans="2:45">
      <c r="B464" s="763" t="s">
        <v>100</v>
      </c>
      <c r="C464" s="761"/>
      <c r="D464" s="764">
        <v>8055</v>
      </c>
      <c r="E464" s="764">
        <v>8055</v>
      </c>
      <c r="F464" s="764">
        <v>8153</v>
      </c>
      <c r="G464" s="764">
        <v>8153</v>
      </c>
      <c r="H464" s="765">
        <v>8104</v>
      </c>
      <c r="I464" s="792"/>
      <c r="J464" s="764">
        <v>2232</v>
      </c>
      <c r="K464" s="764">
        <v>2329</v>
      </c>
      <c r="L464" s="764">
        <v>2333</v>
      </c>
      <c r="M464" s="764">
        <v>2333</v>
      </c>
      <c r="N464" s="765">
        <v>2306.75</v>
      </c>
      <c r="O464" s="793"/>
      <c r="P464" s="764">
        <v>10288</v>
      </c>
      <c r="Q464" s="764">
        <v>10385</v>
      </c>
      <c r="R464" s="764">
        <v>10486</v>
      </c>
      <c r="S464" s="764">
        <v>10486</v>
      </c>
      <c r="T464" s="765">
        <v>10411.25</v>
      </c>
      <c r="U464" s="734"/>
      <c r="V464" s="734"/>
      <c r="W464" s="734"/>
      <c r="X464" s="734"/>
      <c r="Y464" s="734"/>
      <c r="Z464" s="734"/>
      <c r="AA464" s="734"/>
      <c r="AB464" s="734"/>
      <c r="AC464" s="734"/>
      <c r="AD464" s="734"/>
      <c r="AE464" s="734"/>
      <c r="AF464" s="734"/>
      <c r="AG464" s="734"/>
      <c r="AH464" s="734"/>
      <c r="AI464" s="734"/>
      <c r="AJ464" s="734"/>
      <c r="AK464" s="734"/>
      <c r="AL464" s="734"/>
      <c r="AM464" s="734"/>
      <c r="AN464" s="734"/>
      <c r="AO464" s="734"/>
      <c r="AP464" s="734"/>
      <c r="AQ464" s="734"/>
      <c r="AR464" s="734"/>
      <c r="AS464" s="734"/>
    </row>
    <row r="465" spans="1:45">
      <c r="A465" s="740"/>
      <c r="B465" s="763" t="s">
        <v>101</v>
      </c>
      <c r="C465" s="761"/>
      <c r="D465" s="764">
        <v>3157</v>
      </c>
      <c r="E465" s="764">
        <v>3315</v>
      </c>
      <c r="F465" s="764">
        <v>3578</v>
      </c>
      <c r="G465" s="764">
        <v>3210</v>
      </c>
      <c r="H465" s="765">
        <v>3315</v>
      </c>
      <c r="I465" s="792"/>
      <c r="J465" s="764">
        <v>857</v>
      </c>
      <c r="K465" s="764">
        <v>900</v>
      </c>
      <c r="L465" s="764">
        <v>937</v>
      </c>
      <c r="M465" s="764">
        <v>871</v>
      </c>
      <c r="N465" s="765">
        <v>891.25</v>
      </c>
      <c r="O465" s="793"/>
      <c r="P465" s="764">
        <v>4014</v>
      </c>
      <c r="Q465" s="764">
        <v>4215</v>
      </c>
      <c r="R465" s="764">
        <v>4515</v>
      </c>
      <c r="S465" s="764">
        <v>4081</v>
      </c>
      <c r="T465" s="765">
        <v>4206.25</v>
      </c>
      <c r="U465" s="740"/>
      <c r="V465" s="734"/>
      <c r="W465" s="734"/>
      <c r="X465" s="734"/>
      <c r="Y465" s="734"/>
      <c r="Z465" s="734"/>
      <c r="AA465" s="734"/>
      <c r="AB465" s="734"/>
      <c r="AC465" s="734"/>
      <c r="AD465" s="734"/>
      <c r="AE465" s="734"/>
      <c r="AF465" s="734"/>
      <c r="AG465" s="734"/>
      <c r="AH465" s="734"/>
      <c r="AI465" s="734"/>
      <c r="AJ465" s="734"/>
      <c r="AK465" s="734"/>
      <c r="AL465" s="734"/>
      <c r="AM465" s="734"/>
      <c r="AN465" s="734"/>
      <c r="AO465" s="734"/>
      <c r="AP465" s="734"/>
      <c r="AQ465" s="734"/>
      <c r="AR465" s="734"/>
      <c r="AS465" s="734"/>
    </row>
    <row r="466" spans="1:45">
      <c r="A466" s="740"/>
      <c r="B466" s="763" t="s">
        <v>102</v>
      </c>
      <c r="C466" s="761"/>
      <c r="D466" s="764">
        <v>4834</v>
      </c>
      <c r="E466" s="764">
        <v>4880</v>
      </c>
      <c r="F466" s="764">
        <v>4911</v>
      </c>
      <c r="G466" s="764">
        <v>4827</v>
      </c>
      <c r="H466" s="765">
        <v>4863</v>
      </c>
      <c r="I466" s="792"/>
      <c r="J466" s="764">
        <v>2913</v>
      </c>
      <c r="K466" s="764">
        <v>2986</v>
      </c>
      <c r="L466" s="764">
        <v>3048</v>
      </c>
      <c r="M466" s="764">
        <v>2909</v>
      </c>
      <c r="N466" s="765">
        <v>2964</v>
      </c>
      <c r="O466" s="793"/>
      <c r="P466" s="764">
        <v>7747</v>
      </c>
      <c r="Q466" s="764">
        <v>7866</v>
      </c>
      <c r="R466" s="764">
        <v>7959</v>
      </c>
      <c r="S466" s="764">
        <v>7736</v>
      </c>
      <c r="T466" s="765">
        <v>7827</v>
      </c>
      <c r="U466" s="740"/>
      <c r="V466" s="734"/>
      <c r="W466" s="734"/>
      <c r="X466" s="734"/>
      <c r="Y466" s="734"/>
      <c r="Z466" s="734"/>
      <c r="AA466" s="734"/>
      <c r="AB466" s="734"/>
      <c r="AC466" s="734"/>
      <c r="AD466" s="734"/>
      <c r="AE466" s="734"/>
      <c r="AF466" s="734"/>
      <c r="AG466" s="734"/>
      <c r="AH466" s="734"/>
      <c r="AI466" s="734"/>
      <c r="AJ466" s="734"/>
      <c r="AK466" s="734"/>
      <c r="AL466" s="734"/>
      <c r="AM466" s="734"/>
      <c r="AN466" s="734"/>
      <c r="AO466" s="734"/>
      <c r="AP466" s="734"/>
      <c r="AQ466" s="734"/>
      <c r="AR466" s="734"/>
      <c r="AS466" s="734"/>
    </row>
    <row r="467" spans="1:45">
      <c r="A467" s="740"/>
      <c r="B467" s="763" t="s">
        <v>103</v>
      </c>
      <c r="C467" s="761"/>
      <c r="D467" s="764">
        <v>3800</v>
      </c>
      <c r="E467" s="764">
        <v>3900</v>
      </c>
      <c r="F467" s="764">
        <v>4100</v>
      </c>
      <c r="G467" s="764">
        <v>4200</v>
      </c>
      <c r="H467" s="765">
        <v>4000</v>
      </c>
      <c r="I467" s="792"/>
      <c r="J467" s="764">
        <v>0</v>
      </c>
      <c r="K467" s="764">
        <v>0</v>
      </c>
      <c r="L467" s="764">
        <v>0</v>
      </c>
      <c r="M467" s="764">
        <v>0</v>
      </c>
      <c r="N467" s="765">
        <v>0</v>
      </c>
      <c r="O467" s="793"/>
      <c r="P467" s="764">
        <v>3800</v>
      </c>
      <c r="Q467" s="764">
        <v>3900</v>
      </c>
      <c r="R467" s="764">
        <v>4100</v>
      </c>
      <c r="S467" s="764">
        <v>4200</v>
      </c>
      <c r="T467" s="765">
        <v>4000</v>
      </c>
      <c r="U467" s="740"/>
      <c r="V467" s="734"/>
      <c r="W467" s="734"/>
      <c r="X467" s="734"/>
      <c r="Y467" s="734"/>
      <c r="Z467" s="734"/>
      <c r="AA467" s="734"/>
      <c r="AB467" s="734"/>
      <c r="AC467" s="734"/>
      <c r="AD467" s="734"/>
      <c r="AE467" s="734"/>
      <c r="AF467" s="734"/>
      <c r="AG467" s="734"/>
      <c r="AH467" s="734"/>
      <c r="AI467" s="734"/>
      <c r="AJ467" s="734"/>
      <c r="AK467" s="734"/>
      <c r="AL467" s="734"/>
      <c r="AM467" s="734"/>
      <c r="AN467" s="734"/>
      <c r="AO467" s="734"/>
      <c r="AP467" s="734"/>
      <c r="AQ467" s="734"/>
      <c r="AR467" s="734"/>
      <c r="AS467" s="734"/>
    </row>
    <row r="468" spans="1:45">
      <c r="A468" s="740"/>
      <c r="B468" s="776"/>
      <c r="C468" s="777"/>
      <c r="D468" s="814"/>
      <c r="E468" s="814"/>
      <c r="F468" s="814"/>
      <c r="G468" s="783"/>
      <c r="H468" s="783"/>
      <c r="I468" s="773"/>
      <c r="J468" s="814"/>
      <c r="K468" s="814"/>
      <c r="L468" s="814"/>
      <c r="M468" s="783"/>
      <c r="N468" s="783"/>
      <c r="O468" s="775"/>
      <c r="P468" s="814"/>
      <c r="Q468" s="814"/>
      <c r="R468" s="814"/>
      <c r="S468" s="814"/>
      <c r="T468" s="814"/>
      <c r="U468" s="740"/>
      <c r="V468" s="734"/>
      <c r="W468" s="734"/>
      <c r="X468" s="734"/>
      <c r="Y468" s="734"/>
      <c r="Z468" s="734"/>
      <c r="AA468" s="734"/>
      <c r="AB468" s="734"/>
      <c r="AC468" s="734"/>
      <c r="AD468" s="734"/>
      <c r="AE468" s="734"/>
      <c r="AF468" s="734"/>
      <c r="AG468" s="734"/>
      <c r="AH468" s="734"/>
      <c r="AI468" s="734"/>
      <c r="AJ468" s="734"/>
      <c r="AK468" s="734"/>
      <c r="AL468" s="734"/>
      <c r="AM468" s="734"/>
      <c r="AN468" s="734"/>
      <c r="AO468" s="734"/>
      <c r="AP468" s="734"/>
      <c r="AQ468" s="734"/>
      <c r="AR468" s="734"/>
      <c r="AS468" s="734"/>
    </row>
    <row r="469" spans="1:45">
      <c r="B469" s="734"/>
      <c r="C469" s="734"/>
      <c r="D469" s="734"/>
      <c r="E469" s="734"/>
      <c r="F469" s="734"/>
      <c r="G469" s="734"/>
      <c r="H469" s="734"/>
      <c r="I469" s="734"/>
      <c r="J469" s="734"/>
      <c r="K469" s="734"/>
      <c r="L469" s="734"/>
      <c r="M469" s="734"/>
      <c r="N469" s="734"/>
      <c r="O469" s="734"/>
      <c r="P469" s="734"/>
      <c r="Q469" s="734"/>
      <c r="R469" s="734"/>
      <c r="S469" s="734"/>
      <c r="T469" s="734"/>
      <c r="U469" s="734"/>
      <c r="V469" s="734"/>
      <c r="W469" s="734"/>
      <c r="X469" s="734"/>
      <c r="Y469" s="734"/>
      <c r="Z469" s="734"/>
      <c r="AA469" s="734"/>
      <c r="AB469" s="734"/>
      <c r="AC469" s="734"/>
      <c r="AD469" s="734"/>
      <c r="AE469" s="734"/>
      <c r="AF469" s="734"/>
      <c r="AG469" s="734"/>
      <c r="AH469" s="734"/>
      <c r="AI469" s="734"/>
      <c r="AJ469" s="734"/>
      <c r="AK469" s="734"/>
      <c r="AL469" s="734"/>
      <c r="AM469" s="734"/>
      <c r="AN469" s="734"/>
      <c r="AO469" s="734"/>
      <c r="AP469" s="734"/>
      <c r="AQ469" s="734"/>
      <c r="AR469" s="734"/>
      <c r="AS469" s="734"/>
    </row>
    <row r="470" spans="1:45">
      <c r="A470" s="807"/>
      <c r="B470" s="820" t="s">
        <v>618</v>
      </c>
      <c r="C470" s="820"/>
      <c r="D470" s="820"/>
      <c r="E470" s="820"/>
      <c r="F470" s="820"/>
      <c r="G470" s="820"/>
      <c r="H470" s="820"/>
      <c r="I470" s="820"/>
      <c r="J470" s="820"/>
      <c r="K470" s="820"/>
      <c r="L470" s="741"/>
      <c r="M470" s="741"/>
      <c r="N470" s="741"/>
      <c r="O470" s="741"/>
      <c r="P470" s="741"/>
      <c r="Q470" s="741"/>
      <c r="R470" s="741"/>
      <c r="S470" s="741"/>
      <c r="T470" s="741"/>
      <c r="U470" s="741"/>
      <c r="V470" s="734"/>
      <c r="W470" s="734"/>
      <c r="X470" s="734"/>
      <c r="Y470" s="734"/>
      <c r="Z470" s="734"/>
      <c r="AA470" s="734"/>
      <c r="AB470" s="734"/>
      <c r="AC470" s="734"/>
      <c r="AD470" s="734"/>
      <c r="AE470" s="734"/>
      <c r="AF470" s="734"/>
      <c r="AG470" s="734"/>
      <c r="AH470" s="734"/>
      <c r="AI470" s="734"/>
      <c r="AJ470" s="734"/>
      <c r="AK470" s="734"/>
      <c r="AL470" s="734"/>
      <c r="AM470" s="734"/>
      <c r="AN470" s="734"/>
      <c r="AO470" s="734"/>
      <c r="AP470" s="734"/>
      <c r="AQ470" s="734"/>
      <c r="AR470" s="734"/>
      <c r="AS470" s="734"/>
    </row>
    <row r="471" spans="1:45">
      <c r="A471" s="807"/>
      <c r="B471" s="818" t="s">
        <v>24</v>
      </c>
      <c r="C471" s="809"/>
      <c r="D471" s="808"/>
      <c r="E471" s="808"/>
      <c r="F471" s="808"/>
      <c r="G471" s="808"/>
      <c r="H471" s="808"/>
      <c r="I471" s="808"/>
      <c r="J471" s="808"/>
      <c r="K471" s="808"/>
      <c r="L471" s="741"/>
      <c r="M471" s="741"/>
      <c r="N471" s="741"/>
      <c r="O471" s="741"/>
      <c r="P471" s="741"/>
      <c r="Q471" s="741"/>
      <c r="R471" s="741"/>
      <c r="S471" s="741"/>
      <c r="T471" s="741"/>
      <c r="U471" s="741"/>
      <c r="V471" s="734"/>
      <c r="W471" s="734"/>
      <c r="X471" s="734"/>
      <c r="Y471" s="734"/>
      <c r="Z471" s="734"/>
      <c r="AA471" s="734"/>
      <c r="AB471" s="734"/>
      <c r="AC471" s="734"/>
      <c r="AD471" s="734"/>
      <c r="AE471" s="734"/>
      <c r="AF471" s="734"/>
      <c r="AG471" s="734"/>
      <c r="AH471" s="734"/>
      <c r="AI471" s="734"/>
      <c r="AJ471" s="734"/>
      <c r="AK471" s="734"/>
      <c r="AL471" s="734"/>
      <c r="AM471" s="734"/>
      <c r="AN471" s="734"/>
      <c r="AO471" s="734"/>
      <c r="AP471" s="734"/>
      <c r="AQ471" s="734"/>
      <c r="AR471" s="734"/>
      <c r="AS471" s="734"/>
    </row>
    <row r="472" spans="1:45">
      <c r="A472" s="816"/>
      <c r="B472" s="819" t="s">
        <v>726</v>
      </c>
      <c r="C472" s="819"/>
      <c r="D472" s="819"/>
      <c r="E472" s="819"/>
      <c r="F472" s="819"/>
      <c r="G472" s="819"/>
      <c r="H472" s="819"/>
      <c r="I472" s="819"/>
      <c r="J472" s="819"/>
      <c r="K472" s="819"/>
      <c r="L472" s="819"/>
      <c r="M472" s="819"/>
      <c r="N472" s="819"/>
      <c r="O472" s="819"/>
      <c r="P472" s="819"/>
      <c r="Q472" s="817"/>
      <c r="R472" s="817"/>
      <c r="S472" s="817"/>
      <c r="T472" s="817"/>
      <c r="U472" s="816"/>
      <c r="V472" s="734"/>
      <c r="W472" s="734"/>
      <c r="X472" s="734"/>
      <c r="Y472" s="734"/>
      <c r="Z472" s="734"/>
      <c r="AA472" s="734"/>
      <c r="AB472" s="734"/>
      <c r="AC472" s="734"/>
      <c r="AD472" s="734"/>
      <c r="AE472" s="734"/>
      <c r="AF472" s="734"/>
      <c r="AG472" s="734"/>
      <c r="AH472" s="734"/>
      <c r="AI472" s="734"/>
      <c r="AJ472" s="734"/>
      <c r="AK472" s="734"/>
      <c r="AL472" s="734"/>
      <c r="AM472" s="734"/>
      <c r="AN472" s="734"/>
      <c r="AO472" s="734"/>
      <c r="AP472" s="734"/>
      <c r="AQ472" s="734"/>
      <c r="AR472" s="734"/>
      <c r="AS472" s="734"/>
    </row>
    <row r="473" spans="1:45">
      <c r="A473" s="826"/>
      <c r="B473" s="829" t="s">
        <v>727</v>
      </c>
      <c r="C473" s="828"/>
      <c r="D473" s="828"/>
      <c r="E473" s="828"/>
      <c r="F473" s="828"/>
      <c r="G473" s="828"/>
      <c r="H473" s="828"/>
      <c r="I473" s="828"/>
      <c r="J473" s="828"/>
      <c r="K473" s="828"/>
      <c r="L473" s="828"/>
      <c r="M473" s="828"/>
      <c r="N473" s="828"/>
      <c r="O473" s="828"/>
      <c r="P473" s="828"/>
      <c r="Q473" s="827"/>
      <c r="R473" s="827"/>
      <c r="S473" s="827"/>
      <c r="T473" s="827"/>
      <c r="U473" s="826"/>
      <c r="V473" s="734"/>
      <c r="W473" s="734"/>
      <c r="X473" s="734"/>
      <c r="Y473" s="734"/>
      <c r="Z473" s="734"/>
      <c r="AA473" s="734"/>
      <c r="AB473" s="734"/>
      <c r="AC473" s="734"/>
      <c r="AD473" s="734"/>
      <c r="AE473" s="734"/>
      <c r="AF473" s="734"/>
      <c r="AG473" s="734"/>
      <c r="AH473" s="734"/>
      <c r="AI473" s="734"/>
      <c r="AJ473" s="734"/>
      <c r="AK473" s="734"/>
      <c r="AL473" s="734"/>
      <c r="AM473" s="734"/>
      <c r="AN473" s="734"/>
      <c r="AO473" s="734"/>
      <c r="AP473" s="734"/>
      <c r="AQ473" s="734"/>
      <c r="AR473" s="734"/>
      <c r="AS473" s="734"/>
    </row>
    <row r="474" spans="1:45" ht="15.75" thickBot="1">
      <c r="A474" s="741"/>
      <c r="B474" s="811"/>
      <c r="C474" s="749"/>
      <c r="D474" s="749"/>
      <c r="E474" s="749"/>
      <c r="F474" s="749"/>
      <c r="G474" s="749"/>
      <c r="H474" s="749"/>
      <c r="I474" s="749"/>
      <c r="J474" s="749"/>
      <c r="K474" s="749"/>
      <c r="L474" s="749"/>
      <c r="M474" s="749"/>
      <c r="N474" s="749"/>
      <c r="O474" s="749"/>
      <c r="P474" s="749"/>
      <c r="Q474" s="786"/>
      <c r="R474" s="786"/>
      <c r="S474" s="786"/>
      <c r="T474" s="786"/>
      <c r="U474" s="741"/>
      <c r="V474" s="734"/>
      <c r="W474" s="734"/>
      <c r="X474" s="734"/>
      <c r="Y474" s="734"/>
      <c r="Z474" s="734"/>
      <c r="AA474" s="734"/>
      <c r="AB474" s="734"/>
      <c r="AC474" s="734"/>
      <c r="AD474" s="734"/>
      <c r="AE474" s="734"/>
      <c r="AF474" s="734"/>
      <c r="AG474" s="734"/>
      <c r="AH474" s="734"/>
      <c r="AI474" s="734"/>
      <c r="AJ474" s="734"/>
      <c r="AK474" s="734"/>
      <c r="AL474" s="734"/>
      <c r="AM474" s="734"/>
      <c r="AN474" s="734"/>
      <c r="AO474" s="734"/>
      <c r="AP474" s="734"/>
      <c r="AQ474" s="734"/>
      <c r="AR474" s="734"/>
      <c r="AS474" s="734"/>
    </row>
    <row r="475" spans="1:45" ht="15.75" thickTop="1">
      <c r="A475" s="787"/>
      <c r="B475" s="788" t="s">
        <v>728</v>
      </c>
      <c r="C475" s="789"/>
      <c r="D475" s="789"/>
      <c r="E475" s="789"/>
      <c r="F475" s="789"/>
      <c r="G475" s="789"/>
      <c r="H475" s="789"/>
      <c r="I475" s="789"/>
      <c r="J475" s="789"/>
      <c r="K475" s="789"/>
      <c r="L475" s="789"/>
      <c r="M475" s="789"/>
      <c r="N475" s="789"/>
      <c r="O475" s="789"/>
      <c r="P475" s="789"/>
      <c r="Q475" s="789"/>
      <c r="R475" s="789"/>
      <c r="S475" s="789"/>
      <c r="T475" s="789"/>
      <c r="U475" s="787"/>
      <c r="V475" s="734"/>
      <c r="W475" s="734"/>
      <c r="X475" s="734"/>
      <c r="Y475" s="734"/>
      <c r="Z475" s="734"/>
      <c r="AA475" s="734"/>
      <c r="AB475" s="734"/>
      <c r="AC475" s="734"/>
      <c r="AD475" s="734"/>
      <c r="AE475" s="734"/>
      <c r="AF475" s="734"/>
      <c r="AG475" s="734"/>
      <c r="AH475" s="734"/>
      <c r="AI475" s="734"/>
      <c r="AJ475" s="734"/>
      <c r="AK475" s="734"/>
      <c r="AL475" s="734"/>
      <c r="AM475" s="734"/>
      <c r="AN475" s="734"/>
      <c r="AO475" s="734"/>
      <c r="AP475" s="734"/>
      <c r="AQ475" s="734"/>
      <c r="AR475" s="734"/>
      <c r="AS475" s="734"/>
    </row>
    <row r="476" spans="1:45">
      <c r="A476" s="787"/>
      <c r="B476" s="790"/>
      <c r="C476" s="787"/>
      <c r="D476" s="787"/>
      <c r="E476" s="787"/>
      <c r="F476" s="787"/>
      <c r="G476" s="787"/>
      <c r="H476" s="787"/>
      <c r="I476" s="787"/>
      <c r="J476" s="787"/>
      <c r="K476" s="787"/>
      <c r="L476" s="787"/>
      <c r="M476" s="787"/>
      <c r="N476" s="787"/>
      <c r="O476" s="787"/>
      <c r="P476" s="787"/>
      <c r="Q476" s="787"/>
      <c r="R476" s="787"/>
      <c r="S476" s="787"/>
      <c r="T476" s="787"/>
      <c r="U476" s="787"/>
      <c r="V476" s="734"/>
      <c r="W476" s="734"/>
      <c r="X476" s="734"/>
      <c r="Y476" s="734"/>
      <c r="Z476" s="734"/>
      <c r="AA476" s="734"/>
      <c r="AB476" s="734"/>
      <c r="AC476" s="734"/>
      <c r="AD476" s="734"/>
      <c r="AE476" s="734"/>
      <c r="AF476" s="734"/>
      <c r="AG476" s="734"/>
      <c r="AH476" s="734"/>
      <c r="AI476" s="734"/>
      <c r="AJ476" s="734"/>
      <c r="AK476" s="734"/>
      <c r="AL476" s="734"/>
      <c r="AM476" s="734"/>
      <c r="AN476" s="734"/>
      <c r="AO476" s="734"/>
      <c r="AP476" s="734"/>
      <c r="AQ476" s="734"/>
      <c r="AR476" s="734"/>
      <c r="AS476" s="734"/>
    </row>
    <row r="477" spans="1:45">
      <c r="A477" s="787"/>
      <c r="B477" s="791" t="s">
        <v>729</v>
      </c>
      <c r="C477" s="787"/>
      <c r="D477" s="787"/>
      <c r="E477" s="787"/>
      <c r="F477" s="787"/>
      <c r="G477" s="787"/>
      <c r="H477" s="787"/>
      <c r="I477" s="787"/>
      <c r="J477" s="787"/>
      <c r="K477" s="787"/>
      <c r="L477" s="787"/>
      <c r="M477" s="787"/>
      <c r="N477" s="787"/>
      <c r="O477" s="787"/>
      <c r="P477" s="787"/>
      <c r="Q477" s="787"/>
      <c r="R477" s="787"/>
      <c r="S477" s="787"/>
      <c r="T477" s="787"/>
      <c r="U477" s="787"/>
      <c r="V477" s="734"/>
      <c r="W477" s="734"/>
      <c r="X477" s="734"/>
      <c r="Y477" s="734"/>
      <c r="Z477" s="734"/>
      <c r="AA477" s="734"/>
      <c r="AB477" s="734"/>
      <c r="AC477" s="734"/>
      <c r="AD477" s="734"/>
      <c r="AE477" s="734"/>
      <c r="AF477" s="734"/>
      <c r="AG477" s="734"/>
      <c r="AH477" s="734"/>
      <c r="AI477" s="734"/>
      <c r="AJ477" s="734"/>
      <c r="AK477" s="734"/>
      <c r="AL477" s="734"/>
      <c r="AM477" s="734"/>
      <c r="AN477" s="734"/>
      <c r="AO477" s="734"/>
      <c r="AP477" s="734"/>
      <c r="AQ477" s="734"/>
      <c r="AR477" s="734"/>
      <c r="AS477" s="734"/>
    </row>
  </sheetData>
  <mergeCells count="3">
    <mergeCell ref="D4:I4"/>
    <mergeCell ref="J4:O4"/>
    <mergeCell ref="P4:T4"/>
  </mergeCells>
  <hyperlinks>
    <hyperlink ref="B472:P472" r:id="rId1" tooltip="Μεθοδολογικές Διαφορές" display="1: Για διαφορές στην εκτίμηση της απασχόλησης (Εθνικοί Λογαριασμοί Vs Έρευνα Εργατικού Δυναμικού) παρακαλώ πατήστε εδώ"/>
    <hyperlink ref="B470:K470" location="'Ταξινόμηση NACE Rev.2'!A1" tooltip="Ταξινόμηση NACE rev.2" display="Για την περιγραφή των τομέων της ταξινόμησης NACE Rev.2, πατήστε εδώ."/>
  </hyperlinks>
  <pageMargins left="0.23622047244094491" right="0.23622047244094491" top="0.74803149606299213" bottom="0.74803149606299213" header="0.31496062992125984" footer="0.31496062992125984"/>
  <pageSetup paperSize="9" orientation="landscape"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P28"/>
  <sheetViews>
    <sheetView workbookViewId="0">
      <selection activeCell="C2" sqref="C2"/>
    </sheetView>
  </sheetViews>
  <sheetFormatPr defaultColWidth="9.125" defaultRowHeight="15"/>
  <cols>
    <col min="1" max="1" width="9.125" style="198"/>
    <col min="2" max="2" width="56.25" style="198" customWidth="1"/>
    <col min="3" max="3" width="9.125" style="198"/>
    <col min="4" max="4" width="9.125" style="198" hidden="1" customWidth="1"/>
    <col min="5" max="6" width="9.125" style="198" customWidth="1"/>
    <col min="7" max="7" width="9.125" style="198"/>
    <col min="8" max="9" width="9.125" style="198" customWidth="1"/>
    <col min="10" max="16384" width="9.125" style="198"/>
  </cols>
  <sheetData>
    <row r="1" spans="1:16" ht="35.25" customHeight="1">
      <c r="B1" s="198" t="s">
        <v>398</v>
      </c>
      <c r="C1" s="198" t="s">
        <v>160</v>
      </c>
      <c r="E1" s="198" t="s">
        <v>420</v>
      </c>
    </row>
    <row r="2" spans="1:16">
      <c r="B2" s="239" t="s">
        <v>427</v>
      </c>
      <c r="C2" s="241">
        <v>1996</v>
      </c>
      <c r="D2" s="304"/>
      <c r="E2" s="241">
        <v>2014</v>
      </c>
    </row>
    <row r="4" spans="1:16" ht="40.5" customHeight="1">
      <c r="C4" s="306" t="str">
        <f>B2&amp;" για τα έτη "&amp;C2&amp;" μέχρι "&amp;E2&amp;" - "&amp;C7</f>
        <v>Δείκτης (βάση 2005) του Μοναδιαίου Κόστους Εργασίας για τα έτη 1996 μέχρι 2014 - Τσεχία</v>
      </c>
      <c r="D4" s="306"/>
      <c r="E4" s="306"/>
      <c r="F4" s="306"/>
      <c r="G4" s="306"/>
      <c r="H4" s="306"/>
      <c r="I4" s="306"/>
      <c r="J4" s="306"/>
      <c r="K4" s="306"/>
      <c r="L4" s="306"/>
      <c r="M4" s="306"/>
      <c r="N4" s="306"/>
      <c r="O4" s="306"/>
      <c r="P4" s="306"/>
    </row>
    <row r="7" spans="1:16" ht="63.75" customHeight="1">
      <c r="A7" s="198">
        <f>SUM(A8:A28)</f>
        <v>19</v>
      </c>
      <c r="C7" s="305" t="s">
        <v>236</v>
      </c>
      <c r="D7" s="305" t="str">
        <f>C7</f>
        <v>Τσεχία</v>
      </c>
    </row>
    <row r="8" spans="1:16">
      <c r="A8" s="198">
        <f>IF(B8="",0,1)</f>
        <v>1</v>
      </c>
      <c r="B8" s="198">
        <f>C2</f>
        <v>1996</v>
      </c>
      <c r="C8" s="276">
        <f ca="1">IF(ISNA(D8),NA(),IF(OR($B8="",D8=":",D8=""),NA(),D8))</f>
        <v>94.8</v>
      </c>
      <c r="D8" s="276">
        <f ca="1">INDIRECT(VLOOKUP($B$2,lookup!$AD$2:$AE$9,2,FALSE)&amp;"1T!"&amp;ADDRESS(ROW()+$B$8-1995,MATCH(C$7,lookup!$AA$2:$AA$35,0)+2,4))</f>
        <v>94.8</v>
      </c>
    </row>
    <row r="9" spans="1:16">
      <c r="A9" s="198">
        <f t="shared" ref="A9:A28" si="0">IF(B9="",0,1)</f>
        <v>1</v>
      </c>
      <c r="B9" s="198">
        <f t="shared" ref="B9:B28" si="1">IF(B8="","",IF(B8+1&gt;$E$2,"",B8+1))</f>
        <v>1997</v>
      </c>
      <c r="C9" s="276">
        <f t="shared" ref="C9:C28" ca="1" si="2">IF(ISNA(D9),NA(),IF(OR($B9="",D9=":",D9=""),NA(),D9))</f>
        <v>97.2</v>
      </c>
      <c r="D9" s="276">
        <f ca="1">INDIRECT(VLOOKUP($B$2,lookup!$AD$2:$AE$9,2,FALSE)&amp;"1T!"&amp;ADDRESS(ROW()+$B$8-1995,MATCH(C$7,lookup!$AA$2:$AA$35,0)+2,4))</f>
        <v>97.2</v>
      </c>
    </row>
    <row r="10" spans="1:16">
      <c r="A10" s="198">
        <f t="shared" si="0"/>
        <v>1</v>
      </c>
      <c r="B10" s="198">
        <f t="shared" si="1"/>
        <v>1998</v>
      </c>
      <c r="C10" s="276">
        <f t="shared" ca="1" si="2"/>
        <v>94.9</v>
      </c>
      <c r="D10" s="276">
        <f ca="1">INDIRECT(VLOOKUP($B$2,lookup!$AD$2:$AE$9,2,FALSE)&amp;"1T!"&amp;ADDRESS(ROW()+$B$8-1995,MATCH(C$7,lookup!$AA$2:$AA$35,0)+2,4))</f>
        <v>94.9</v>
      </c>
    </row>
    <row r="11" spans="1:16">
      <c r="A11" s="198">
        <f t="shared" si="0"/>
        <v>1</v>
      </c>
      <c r="B11" s="198">
        <f t="shared" si="1"/>
        <v>1999</v>
      </c>
      <c r="C11" s="276">
        <f t="shared" ca="1" si="2"/>
        <v>94.6</v>
      </c>
      <c r="D11" s="276">
        <f ca="1">INDIRECT(VLOOKUP($B$2,lookup!$AD$2:$AE$9,2,FALSE)&amp;"1T!"&amp;ADDRESS(ROW()+$B$8-1995,MATCH(C$7,lookup!$AA$2:$AA$35,0)+2,4))</f>
        <v>94.6</v>
      </c>
    </row>
    <row r="12" spans="1:16">
      <c r="A12" s="198">
        <f t="shared" si="0"/>
        <v>1</v>
      </c>
      <c r="B12" s="198">
        <f t="shared" si="1"/>
        <v>2000</v>
      </c>
      <c r="C12" s="276">
        <f t="shared" ca="1" si="2"/>
        <v>95.8</v>
      </c>
      <c r="D12" s="276">
        <f ca="1">INDIRECT(VLOOKUP($B$2,lookup!$AD$2:$AE$9,2,FALSE)&amp;"1T!"&amp;ADDRESS(ROW()+$B$8-1995,MATCH(C$7,lookup!$AA$2:$AA$35,0)+2,4))</f>
        <v>95.8</v>
      </c>
    </row>
    <row r="13" spans="1:16">
      <c r="A13" s="198">
        <f t="shared" si="0"/>
        <v>1</v>
      </c>
      <c r="B13" s="198">
        <f t="shared" si="1"/>
        <v>2001</v>
      </c>
      <c r="C13" s="276">
        <f t="shared" ca="1" si="2"/>
        <v>96</v>
      </c>
      <c r="D13" s="276">
        <f ca="1">INDIRECT(VLOOKUP($B$2,lookup!$AD$2:$AE$9,2,FALSE)&amp;"1T!"&amp;ADDRESS(ROW()+$B$8-1995,MATCH(C$7,lookup!$AA$2:$AA$35,0)+2,4))</f>
        <v>96</v>
      </c>
    </row>
    <row r="14" spans="1:16">
      <c r="A14" s="198">
        <f t="shared" si="0"/>
        <v>1</v>
      </c>
      <c r="B14" s="198">
        <f t="shared" si="1"/>
        <v>2002</v>
      </c>
      <c r="C14" s="276">
        <f t="shared" ca="1" si="2"/>
        <v>99.3</v>
      </c>
      <c r="D14" s="276">
        <f ca="1">INDIRECT(VLOOKUP($B$2,lookup!$AD$2:$AE$9,2,FALSE)&amp;"1T!"&amp;ADDRESS(ROW()+$B$8-1995,MATCH(C$7,lookup!$AA$2:$AA$35,0)+2,4))</f>
        <v>99.3</v>
      </c>
    </row>
    <row r="15" spans="1:16">
      <c r="A15" s="198">
        <f t="shared" si="0"/>
        <v>1</v>
      </c>
      <c r="B15" s="198">
        <f t="shared" si="1"/>
        <v>2003</v>
      </c>
      <c r="C15" s="276">
        <f t="shared" ca="1" si="2"/>
        <v>101.5</v>
      </c>
      <c r="D15" s="276">
        <f ca="1">INDIRECT(VLOOKUP($B$2,lookup!$AD$2:$AE$9,2,FALSE)&amp;"1T!"&amp;ADDRESS(ROW()+$B$8-1995,MATCH(C$7,lookup!$AA$2:$AA$35,0)+2,4))</f>
        <v>101.5</v>
      </c>
    </row>
    <row r="16" spans="1:16">
      <c r="A16" s="198">
        <f t="shared" si="0"/>
        <v>1</v>
      </c>
      <c r="B16" s="198">
        <f t="shared" si="1"/>
        <v>2004</v>
      </c>
      <c r="C16" s="276">
        <f t="shared" ca="1" si="2"/>
        <v>100.4</v>
      </c>
      <c r="D16" s="276">
        <f ca="1">INDIRECT(VLOOKUP($B$2,lookup!$AD$2:$AE$9,2,FALSE)&amp;"1T!"&amp;ADDRESS(ROW()+$B$8-1995,MATCH(C$7,lookup!$AA$2:$AA$35,0)+2,4))</f>
        <v>100.4</v>
      </c>
    </row>
    <row r="17" spans="1:4">
      <c r="A17" s="198">
        <f t="shared" si="0"/>
        <v>1</v>
      </c>
      <c r="B17" s="198">
        <f t="shared" si="1"/>
        <v>2005</v>
      </c>
      <c r="C17" s="276">
        <f t="shared" ca="1" si="2"/>
        <v>100</v>
      </c>
      <c r="D17" s="276">
        <f ca="1">INDIRECT(VLOOKUP($B$2,lookup!$AD$2:$AE$9,2,FALSE)&amp;"1T!"&amp;ADDRESS(ROW()+$B$8-1995,MATCH(C$7,lookup!$AA$2:$AA$35,0)+2,4))</f>
        <v>100</v>
      </c>
    </row>
    <row r="18" spans="1:4">
      <c r="A18" s="198">
        <f t="shared" si="0"/>
        <v>1</v>
      </c>
      <c r="B18" s="198">
        <f t="shared" si="1"/>
        <v>2006</v>
      </c>
      <c r="C18" s="276">
        <f t="shared" ca="1" si="2"/>
        <v>99.9</v>
      </c>
      <c r="D18" s="276">
        <f ca="1">INDIRECT(VLOOKUP($B$2,lookup!$AD$2:$AE$9,2,FALSE)&amp;"1T!"&amp;ADDRESS(ROW()+$B$8-1995,MATCH(C$7,lookup!$AA$2:$AA$35,0)+2,4))</f>
        <v>99.9</v>
      </c>
    </row>
    <row r="19" spans="1:4">
      <c r="A19" s="198">
        <f t="shared" si="0"/>
        <v>1</v>
      </c>
      <c r="B19" s="198">
        <f t="shared" si="1"/>
        <v>2007</v>
      </c>
      <c r="C19" s="276">
        <f t="shared" ca="1" si="2"/>
        <v>99.2</v>
      </c>
      <c r="D19" s="276">
        <f ca="1">INDIRECT(VLOOKUP($B$2,lookup!$AD$2:$AE$9,2,FALSE)&amp;"1T!"&amp;ADDRESS(ROW()+$B$8-1995,MATCH(C$7,lookup!$AA$2:$AA$35,0)+2,4))</f>
        <v>99.2</v>
      </c>
    </row>
    <row r="20" spans="1:4">
      <c r="A20" s="198">
        <f t="shared" si="0"/>
        <v>1</v>
      </c>
      <c r="B20" s="198">
        <f t="shared" si="1"/>
        <v>2008</v>
      </c>
      <c r="C20" s="276">
        <f t="shared" ref="C20" ca="1" si="3">IF(ISNA(D20),NA(),IF(OR($B20="",D20=":",D20=""),NA(),D20))</f>
        <v>100.6</v>
      </c>
      <c r="D20" s="276">
        <f ca="1">INDIRECT(VLOOKUP($B$2,lookup!$AD$2:$AE$9,2,FALSE)&amp;"1T!"&amp;ADDRESS(ROW()+$B$8-1995,MATCH(C$7,lookup!$AA$2:$AA$35,0)+2,4))</f>
        <v>100.6</v>
      </c>
    </row>
    <row r="21" spans="1:4">
      <c r="A21" s="198">
        <f t="shared" si="0"/>
        <v>1</v>
      </c>
      <c r="B21" s="198">
        <f t="shared" si="1"/>
        <v>2009</v>
      </c>
      <c r="C21" s="276">
        <f t="shared" ca="1" si="2"/>
        <v>100.6</v>
      </c>
      <c r="D21" s="276">
        <f ca="1">INDIRECT(VLOOKUP($B$2,lookup!$AD$2:$AE$9,2,FALSE)&amp;"1T!"&amp;ADDRESS(ROW()+$B$8-1995,MATCH(C$7,lookup!$AA$2:$AA$35,0)+2,4))</f>
        <v>100.6</v>
      </c>
    </row>
    <row r="22" spans="1:4">
      <c r="A22" s="198">
        <f t="shared" si="0"/>
        <v>1</v>
      </c>
      <c r="B22" s="198">
        <f t="shared" si="1"/>
        <v>2010</v>
      </c>
      <c r="C22" s="276">
        <f t="shared" ca="1" si="2"/>
        <v>101.8</v>
      </c>
      <c r="D22" s="276">
        <f ca="1">INDIRECT(VLOOKUP($B$2,lookup!$AD$2:$AE$9,2,FALSE)&amp;"1T!"&amp;ADDRESS(ROW()+$B$8-1995,MATCH(C$7,lookup!$AA$2:$AA$35,0)+2,4))</f>
        <v>101.8</v>
      </c>
    </row>
    <row r="23" spans="1:4">
      <c r="A23" s="198">
        <f t="shared" si="0"/>
        <v>1</v>
      </c>
      <c r="B23" s="198">
        <f t="shared" si="1"/>
        <v>2011</v>
      </c>
      <c r="C23" s="276">
        <f t="shared" ca="1" si="2"/>
        <v>103.2</v>
      </c>
      <c r="D23" s="276">
        <f ca="1">INDIRECT(VLOOKUP($B$2,lookup!$AD$2:$AE$9,2,FALSE)&amp;"1T!"&amp;ADDRESS(ROW()+$B$8-1995,MATCH(C$7,lookup!$AA$2:$AA$35,0)+2,4))</f>
        <v>103.2</v>
      </c>
    </row>
    <row r="24" spans="1:4">
      <c r="A24" s="198">
        <f t="shared" si="0"/>
        <v>1</v>
      </c>
      <c r="B24" s="198">
        <f t="shared" si="1"/>
        <v>2012</v>
      </c>
      <c r="C24" s="276">
        <f t="shared" ca="1" si="2"/>
        <v>105</v>
      </c>
      <c r="D24" s="276">
        <f ca="1">INDIRECT(VLOOKUP($B$2,lookup!$AD$2:$AE$9,2,FALSE)&amp;"1T!"&amp;ADDRESS(ROW()+$B$8-1995,MATCH(C$7,lookup!$AA$2:$AA$35,0)+2,4))</f>
        <v>105</v>
      </c>
    </row>
    <row r="25" spans="1:4">
      <c r="A25" s="198">
        <f t="shared" si="0"/>
        <v>1</v>
      </c>
      <c r="B25" s="198">
        <f t="shared" si="1"/>
        <v>2013</v>
      </c>
      <c r="C25" s="276">
        <f t="shared" ca="1" si="2"/>
        <v>102.9</v>
      </c>
      <c r="D25" s="276">
        <f ca="1">INDIRECT(VLOOKUP($B$2,lookup!$AD$2:$AE$9,2,FALSE)&amp;"1T!"&amp;ADDRESS(ROW()+$B$8-1995,MATCH(C$7,lookup!$AA$2:$AA$35,0)+2,4))</f>
        <v>102.9</v>
      </c>
    </row>
    <row r="26" spans="1:4">
      <c r="A26" s="198">
        <f t="shared" si="0"/>
        <v>1</v>
      </c>
      <c r="B26" s="198">
        <f t="shared" si="1"/>
        <v>2014</v>
      </c>
      <c r="C26" s="276" t="e">
        <f t="shared" ca="1" si="2"/>
        <v>#N/A</v>
      </c>
      <c r="D26" s="276" t="str">
        <f ca="1">INDIRECT(VLOOKUP($B$2,lookup!$AD$2:$AE$9,2,FALSE)&amp;"1T!"&amp;ADDRESS(ROW()+$B$8-1995,MATCH(C$7,lookup!$AA$2:$AA$35,0)+2,4))</f>
        <v>:</v>
      </c>
    </row>
    <row r="27" spans="1:4">
      <c r="A27" s="198">
        <f t="shared" si="0"/>
        <v>0</v>
      </c>
      <c r="B27" s="198" t="str">
        <f t="shared" si="1"/>
        <v/>
      </c>
      <c r="C27" s="276" t="e">
        <f t="shared" ca="1" si="2"/>
        <v>#N/A</v>
      </c>
      <c r="D27" s="276" t="str">
        <f ca="1">INDIRECT(VLOOKUP($B$2,lookup!$AD$2:$AE$9,2,FALSE)&amp;"1T!"&amp;ADDRESS(ROW()+$B$8-1995,MATCH(C$7,lookup!$AA$2:$AA$35,0)+2,4))</f>
        <v>:</v>
      </c>
    </row>
    <row r="28" spans="1:4">
      <c r="A28" s="198">
        <f t="shared" si="0"/>
        <v>0</v>
      </c>
      <c r="B28" s="198" t="str">
        <f t="shared" si="1"/>
        <v/>
      </c>
      <c r="C28" s="276" t="e">
        <f t="shared" ca="1" si="2"/>
        <v>#N/A</v>
      </c>
      <c r="D28" s="276">
        <f ca="1">INDIRECT(VLOOKUP($B$2,lookup!$AD$2:$AE$9,2,FALSE)&amp;"1T!"&amp;ADDRESS(ROW()+$B$8-1995,MATCH(C$7,lookup!$AA$2:$AA$35,0)+2,4))</f>
        <v>0</v>
      </c>
    </row>
  </sheetData>
  <conditionalFormatting sqref="C8:D28">
    <cfRule type="expression" dxfId="9" priority="1">
      <formula>ISERROR(C8)</formula>
    </cfRule>
  </conditionalFormatting>
  <dataValidations count="3">
    <dataValidation type="list" allowBlank="1" showInputMessage="1" showErrorMessage="1" sqref="B2">
      <formula1>ES_indices_2</formula1>
    </dataValidation>
    <dataValidation type="list" allowBlank="1" showInputMessage="1" showErrorMessage="1" sqref="C2 E2">
      <formula1>Years_list</formula1>
    </dataValidation>
    <dataValidation type="list" allowBlank="1" showInputMessage="1" showErrorMessage="1" sqref="C7:D7">
      <formula1>Countries</formula1>
    </dataValidation>
  </dataValidations>
  <pageMargins left="0.7" right="0.7" top="0.75" bottom="0.75" header="0.3" footer="0.3"/>
  <pageSetup paperSize="9" orientation="portrait" verticalDpi="0"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B3:Y52"/>
  <sheetViews>
    <sheetView zoomScale="77" zoomScaleNormal="77" workbookViewId="0">
      <selection activeCell="W23" sqref="W23"/>
    </sheetView>
  </sheetViews>
  <sheetFormatPr defaultColWidth="9.125" defaultRowHeight="15"/>
  <cols>
    <col min="1" max="4" width="9.125" style="198"/>
    <col min="5" max="5" width="9.125" style="198" customWidth="1"/>
    <col min="6" max="7" width="9.125" style="198"/>
    <col min="8" max="8" width="9.125" style="198" customWidth="1"/>
    <col min="9" max="11" width="9.125" style="198"/>
    <col min="12" max="12" width="5.25" style="198" customWidth="1"/>
    <col min="13" max="13" width="29.125" style="198" customWidth="1"/>
    <col min="14" max="16384" width="9.125" style="198"/>
  </cols>
  <sheetData>
    <row r="3" spans="2:25" ht="21">
      <c r="M3" s="614" t="str">
        <f>C4</f>
        <v>Ακαθάριστη Προστιθέμενη Αξία (ΑΠΑ) - Ποσοστό στο σύνολο της οικονομίας</v>
      </c>
    </row>
    <row r="4" spans="2:25" s="613" customFormat="1" ht="123" hidden="1" customHeight="1">
      <c r="C4" s="613" t="str">
        <f>C5&amp;" - Ποσοστό στο σύνολο της οικονομίας"</f>
        <v>Ακαθάριστη Προστιθέμενη Αξία (ΑΠΑ) - Ποσοστό στο σύνολο της οικονομίας</v>
      </c>
      <c r="F4" s="613" t="str">
        <f>F5&amp;" - Ποσοστό στο σύνολο της οικονομίας"</f>
        <v>Επικερδώς Απασχολούμενος Πληθυσμός - Ποσοστό στο σύνολο της οικονομίας</v>
      </c>
      <c r="I4" s="613" t="str">
        <f>I5&amp;" - Ποσοστό στο σύνολο της οικονομίας"</f>
        <v>Συνολικές Ώρες Εργασίας - Ποσοστό στο σύνολο της οικονομίας</v>
      </c>
    </row>
    <row r="5" spans="2:25" ht="30" customHeight="1">
      <c r="C5" s="856" t="s">
        <v>164</v>
      </c>
      <c r="D5" s="856"/>
      <c r="E5" s="856"/>
      <c r="F5" s="856" t="s">
        <v>176</v>
      </c>
      <c r="G5" s="856"/>
      <c r="H5" s="856"/>
      <c r="I5" s="856" t="s">
        <v>119</v>
      </c>
      <c r="J5" s="856"/>
      <c r="K5" s="856"/>
      <c r="L5" s="610"/>
      <c r="Y5" s="614" t="str">
        <f>C$5&amp;" - Συνεισφορά Τομέων για το έτος "&amp;$B$11</f>
        <v>Ακαθάριστη Προστιθέμενη Αξία (ΑΠΑ) - Συνεισφορά Τομέων για το έτος 2015</v>
      </c>
    </row>
    <row r="6" spans="2:25" hidden="1">
      <c r="C6" s="307" t="s">
        <v>164</v>
      </c>
      <c r="D6" s="307" t="s">
        <v>164</v>
      </c>
      <c r="E6" s="307" t="s">
        <v>164</v>
      </c>
      <c r="F6" s="307" t="s">
        <v>176</v>
      </c>
      <c r="G6" s="307" t="s">
        <v>176</v>
      </c>
      <c r="H6" s="307" t="s">
        <v>176</v>
      </c>
      <c r="I6" s="307" t="s">
        <v>119</v>
      </c>
      <c r="J6" s="307" t="s">
        <v>119</v>
      </c>
      <c r="K6" s="307" t="s">
        <v>119</v>
      </c>
      <c r="L6" s="307"/>
    </row>
    <row r="7" spans="2:25" ht="132" customHeight="1">
      <c r="C7" s="308" t="s">
        <v>137</v>
      </c>
      <c r="D7" s="308" t="s">
        <v>138</v>
      </c>
      <c r="E7" s="308" t="s">
        <v>139</v>
      </c>
      <c r="F7" s="308" t="s">
        <v>137</v>
      </c>
      <c r="G7" s="308" t="s">
        <v>138</v>
      </c>
      <c r="H7" s="308" t="s">
        <v>139</v>
      </c>
      <c r="I7" s="308" t="s">
        <v>137</v>
      </c>
      <c r="J7" s="308" t="s">
        <v>138</v>
      </c>
      <c r="K7" s="308" t="s">
        <v>139</v>
      </c>
      <c r="L7" s="611"/>
    </row>
    <row r="8" spans="2:25">
      <c r="B8" s="309">
        <v>1996</v>
      </c>
      <c r="C8" s="334">
        <f ca="1">INDIRECT(VLOOKUP(C$6,lookup!$M$2:$N$4,2,FALSE)&amp;"1aT!"&amp;ADDRESS(7+$B8-1995,VLOOKUP(C$7,lookup!$C$2:$D$36,2,FALSE)+1))/100</f>
        <v>4.65524944559347E-2</v>
      </c>
      <c r="D8" s="334">
        <f ca="1">INDIRECT(VLOOKUP(D$6,lookup!$M$2:$N$4,2,FALSE)&amp;"1aT!"&amp;ADDRESS(7+$B8-1995,VLOOKUP(D$7,lookup!$C$2:$D$36,2,FALSE)+1))/100</f>
        <v>0.21800364760793786</v>
      </c>
      <c r="E8" s="334">
        <f ca="1">INDIRECT(VLOOKUP(E$6,lookup!$M$2:$N$4,2,FALSE)&amp;"1aT!"&amp;ADDRESS(7+$B8-1995,VLOOKUP(E$7,lookup!$C$2:$D$36,2,FALSE)+1))/100</f>
        <v>0.73544521594355028</v>
      </c>
      <c r="F8" s="334">
        <f ca="1">INDIRECT(VLOOKUP(F$6,lookup!$M$2:$N$4,2,FALSE)&amp;"1aT!"&amp;ADDRESS(7+$B8-1995,VLOOKUP(F$7,lookup!$C$2:$D$36,2,FALSE)+1))/100</f>
        <v>7.3391596638655465E-2</v>
      </c>
      <c r="G8" s="334">
        <f ca="1">INDIRECT(VLOOKUP(G$6,lookup!$M$2:$N$4,2,FALSE)&amp;"1aT!"&amp;ADDRESS(7+$B8-1995,VLOOKUP(G$7,lookup!$C$2:$D$36,2,FALSE)+1))/100</f>
        <v>0.24446890756302522</v>
      </c>
      <c r="H8" s="334">
        <f ca="1">INDIRECT(VLOOKUP(H$6,lookup!$M$2:$N$4,2,FALSE)&amp;"1aT!"&amp;ADDRESS(7+$B8-1995,VLOOKUP(H$7,lookup!$C$2:$D$36,2,FALSE)+1))/100</f>
        <v>0.68213949579831934</v>
      </c>
      <c r="I8" s="334">
        <f ca="1">INDIRECT(VLOOKUP(I$6,lookup!$M$2:$N$4,2,FALSE)&amp;"1aT!"&amp;ADDRESS(7+$B8-1995,VLOOKUP(I$7,lookup!$C$2:$D$36,2,FALSE)+1))/100</f>
        <v>0.11191775954298853</v>
      </c>
      <c r="J8" s="334">
        <f ca="1">INDIRECT(VLOOKUP(J$6,lookup!$M$2:$N$4,2,FALSE)&amp;"1aT!"&amp;ADDRESS(7+$B8-1995,VLOOKUP(J$7,lookup!$C$2:$D$36,2,FALSE)+1))/100</f>
        <v>0.24355944447392608</v>
      </c>
      <c r="K8" s="334">
        <f ca="1">INDIRECT(VLOOKUP(K$6,lookup!$M$2:$N$4,2,FALSE)&amp;"1aT!"&amp;ADDRESS(7+$B8-1995,VLOOKUP(K$7,lookup!$C$2:$D$36,2,FALSE)+1))/100</f>
        <v>0.64452279598308548</v>
      </c>
      <c r="L8" s="612"/>
    </row>
    <row r="9" spans="2:25">
      <c r="B9" s="309">
        <v>2002</v>
      </c>
      <c r="C9" s="334">
        <f ca="1">INDIRECT(VLOOKUP(C$6,lookup!$M$2:$N$4,2,FALSE)&amp;"1aT!"&amp;ADDRESS(7+$B9-1995,VLOOKUP(C$7,lookup!$C$2:$D$36,2,FALSE)+1))/100</f>
        <v>3.8353244724027846E-2</v>
      </c>
      <c r="D9" s="334">
        <f ca="1">INDIRECT(VLOOKUP(D$6,lookup!$M$2:$N$4,2,FALSE)&amp;"1aT!"&amp;ADDRESS(7+$B9-1995,VLOOKUP(D$7,lookup!$C$2:$D$36,2,FALSE)+1))/100</f>
        <v>0.19580360168845881</v>
      </c>
      <c r="E9" s="334">
        <f ca="1">INDIRECT(VLOOKUP(E$6,lookup!$M$2:$N$4,2,FALSE)&amp;"1aT!"&amp;ADDRESS(7+$B9-1995,VLOOKUP(E$7,lookup!$C$2:$D$36,2,FALSE)+1))/100</f>
        <v>0.76584407705001756</v>
      </c>
      <c r="F9" s="334">
        <f ca="1">INDIRECT(VLOOKUP(F$6,lookup!$M$2:$N$4,2,FALSE)&amp;"1aT!"&amp;ADDRESS(7+$B9-1995,VLOOKUP(F$7,lookup!$C$2:$D$36,2,FALSE)+1))/100</f>
        <v>6.306356387495117E-2</v>
      </c>
      <c r="G9" s="334">
        <f ca="1">INDIRECT(VLOOKUP(G$6,lookup!$M$2:$N$4,2,FALSE)&amp;"1aT!"&amp;ADDRESS(7+$B9-1995,VLOOKUP(G$7,lookup!$C$2:$D$36,2,FALSE)+1))/100</f>
        <v>0.20276077287019403</v>
      </c>
      <c r="H9" s="334">
        <f ca="1">INDIRECT(VLOOKUP(H$6,lookup!$M$2:$N$4,2,FALSE)&amp;"1aT!"&amp;ADDRESS(7+$B9-1995,VLOOKUP(H$7,lookup!$C$2:$D$36,2,FALSE)+1))/100</f>
        <v>0.73417566325485484</v>
      </c>
      <c r="I9" s="334">
        <f ca="1">INDIRECT(VLOOKUP(I$6,lookup!$M$2:$N$4,2,FALSE)&amp;"1aT!"&amp;ADDRESS(7+$B9-1995,VLOOKUP(I$7,lookup!$C$2:$D$36,2,FALSE)+1))/100</f>
        <v>0.10499587334566481</v>
      </c>
      <c r="J9" s="334">
        <f ca="1">INDIRECT(VLOOKUP(J$6,lookup!$M$2:$N$4,2,FALSE)&amp;"1aT!"&amp;ADDRESS(7+$B9-1995,VLOOKUP(J$7,lookup!$C$2:$D$36,2,FALSE)+1))/100</f>
        <v>0.2001820192665473</v>
      </c>
      <c r="K9" s="334">
        <f ca="1">INDIRECT(VLOOKUP(K$6,lookup!$M$2:$N$4,2,FALSE)&amp;"1aT!"&amp;ADDRESS(7+$B9-1995,VLOOKUP(K$7,lookup!$C$2:$D$36,2,FALSE)+1))/100</f>
        <v>0.69482210738778771</v>
      </c>
      <c r="L9" s="612"/>
    </row>
    <row r="10" spans="2:25">
      <c r="B10" s="309">
        <v>2008</v>
      </c>
      <c r="C10" s="334">
        <f ca="1">INDIRECT(VLOOKUP(C$6,lookup!$M$2:$N$4,2,FALSE)&amp;"1aT!"&amp;ADDRESS(7+$B10-1995,VLOOKUP(C$7,lookup!$C$2:$D$36,2,FALSE)+1))/100</f>
        <v>2.5653059986223196E-2</v>
      </c>
      <c r="D10" s="334">
        <f ca="1">INDIRECT(VLOOKUP(D$6,lookup!$M$2:$N$4,2,FALSE)&amp;"1aT!"&amp;ADDRESS(7+$B10-1995,VLOOKUP(D$7,lookup!$C$2:$D$36,2,FALSE)+1))/100</f>
        <v>0.20011230835305269</v>
      </c>
      <c r="E10" s="334">
        <f ca="1">INDIRECT(VLOOKUP(E$6,lookup!$M$2:$N$4,2,FALSE)&amp;"1aT!"&amp;ADDRESS(7+$B10-1995,VLOOKUP(E$7,lookup!$C$2:$D$36,2,FALSE)+1))/100</f>
        <v>0.77423522651428878</v>
      </c>
      <c r="F10" s="334">
        <f ca="1">INDIRECT(VLOOKUP(F$6,lookup!$M$2:$N$4,2,FALSE)&amp;"1aT!"&amp;ADDRESS(7+$B10-1995,VLOOKUP(F$7,lookup!$C$2:$D$36,2,FALSE)+1))/100</f>
        <v>4.4174659964090653E-2</v>
      </c>
      <c r="G10" s="334">
        <f ca="1">INDIRECT(VLOOKUP(G$6,lookup!$M$2:$N$4,2,FALSE)&amp;"1aT!"&amp;ADDRESS(7+$B10-1995,VLOOKUP(G$7,lookup!$C$2:$D$36,2,FALSE)+1))/100</f>
        <v>0.21075093528335645</v>
      </c>
      <c r="H10" s="334">
        <f ca="1">INDIRECT(VLOOKUP(H$6,lookup!$M$2:$N$4,2,FALSE)&amp;"1aT!"&amp;ADDRESS(7+$B10-1995,VLOOKUP(H$7,lookup!$C$2:$D$36,2,FALSE)+1))/100</f>
        <v>0.74507440475255293</v>
      </c>
      <c r="I10" s="334">
        <f ca="1">INDIRECT(VLOOKUP(I$6,lookup!$M$2:$N$4,2,FALSE)&amp;"1aT!"&amp;ADDRESS(7+$B10-1995,VLOOKUP(I$7,lookup!$C$2:$D$36,2,FALSE)+1))/100</f>
        <v>7.5226608273087039E-2</v>
      </c>
      <c r="J10" s="334">
        <f ca="1">INDIRECT(VLOOKUP(J$6,lookup!$M$2:$N$4,2,FALSE)&amp;"1aT!"&amp;ADDRESS(7+$B10-1995,VLOOKUP(J$7,lookup!$C$2:$D$36,2,FALSE)+1))/100</f>
        <v>0.2072744580815476</v>
      </c>
      <c r="K10" s="334">
        <f ca="1">INDIRECT(VLOOKUP(K$6,lookup!$M$2:$N$4,2,FALSE)&amp;"1aT!"&amp;ADDRESS(7+$B10-1995,VLOOKUP(K$7,lookup!$C$2:$D$36,2,FALSE)+1))/100</f>
        <v>0.71749893364536521</v>
      </c>
      <c r="L10" s="612"/>
    </row>
    <row r="11" spans="2:25">
      <c r="B11" s="309">
        <v>2015</v>
      </c>
      <c r="C11" s="334">
        <f ca="1">INDIRECT(VLOOKUP(C$6,lookup!$M$2:$N$4,2,FALSE)&amp;"1aT!"&amp;ADDRESS(7+$B11-1995,VLOOKUP(C$7,lookup!$C$2:$D$36,2,FALSE)+1))/100</f>
        <v>2.4986618135103306E-2</v>
      </c>
      <c r="D11" s="334">
        <f ca="1">INDIRECT(VLOOKUP(D$6,lookup!$M$2:$N$4,2,FALSE)&amp;"1aT!"&amp;ADDRESS(7+$B11-1995,VLOOKUP(D$7,lookup!$C$2:$D$36,2,FALSE)+1))/100</f>
        <v>0.10376392501117779</v>
      </c>
      <c r="E11" s="334">
        <f ca="1">INDIRECT(VLOOKUP(E$6,lookup!$M$2:$N$4,2,FALSE)&amp;"1aT!"&amp;ADDRESS(7+$B11-1995,VLOOKUP(E$7,lookup!$C$2:$D$36,2,FALSE)+1))/100</f>
        <v>0.87124693791444419</v>
      </c>
      <c r="F11" s="334">
        <f ca="1">INDIRECT(VLOOKUP(F$6,lookup!$M$2:$N$4,2,FALSE)&amp;"1aT!"&amp;ADDRESS(7+$B11-1995,VLOOKUP(F$7,lookup!$C$2:$D$36,2,FALSE)+1))/100</f>
        <v>4.097201584087249E-2</v>
      </c>
      <c r="G11" s="334">
        <f ca="1">INDIRECT(VLOOKUP(G$6,lookup!$M$2:$N$4,2,FALSE)&amp;"1aT!"&amp;ADDRESS(7+$B11-1995,VLOOKUP(G$7,lookup!$C$2:$D$36,2,FALSE)+1))/100</f>
        <v>0.14990773313797179</v>
      </c>
      <c r="H11" s="334">
        <f ca="1">INDIRECT(VLOOKUP(H$6,lookup!$M$2:$N$4,2,FALSE)&amp;"1aT!"&amp;ADDRESS(7+$B11-1995,VLOOKUP(H$7,lookup!$C$2:$D$36,2,FALSE)+1))/100</f>
        <v>0.80912025102115559</v>
      </c>
      <c r="I11" s="334">
        <f ca="1">INDIRECT(VLOOKUP(I$6,lookup!$M$2:$N$4,2,FALSE)&amp;"1aT!"&amp;ADDRESS(7+$B11-1995,VLOOKUP(I$7,lookup!$C$2:$D$36,2,FALSE)+1))/100</f>
        <v>6.9326647958939072E-2</v>
      </c>
      <c r="J11" s="334">
        <f ca="1">INDIRECT(VLOOKUP(J$6,lookup!$M$2:$N$4,2,FALSE)&amp;"1aT!"&amp;ADDRESS(7+$B11-1995,VLOOKUP(J$7,lookup!$C$2:$D$36,2,FALSE)+1))/100</f>
        <v>0.14271914008580744</v>
      </c>
      <c r="K11" s="334">
        <f ca="1">INDIRECT(VLOOKUP(K$6,lookup!$M$2:$N$4,2,FALSE)&amp;"1aT!"&amp;ADDRESS(7+$B11-1995,VLOOKUP(K$7,lookup!$C$2:$D$36,2,FALSE)+1))/100</f>
        <v>0.7879542119552535</v>
      </c>
      <c r="L11" s="612"/>
    </row>
    <row r="15" spans="2:25" ht="21">
      <c r="Y15" s="614" t="str">
        <f>F$5&amp;" - Συνεισφορά Τομέων για το έτος "&amp;$B$11</f>
        <v>Επικερδώς Απασχολούμενος Πληθυσμός - Συνεισφορά Τομέων για το έτος 2015</v>
      </c>
    </row>
    <row r="16" spans="2:25" ht="79.5" customHeight="1"/>
    <row r="17" spans="13:25" hidden="1"/>
    <row r="18" spans="13:25" hidden="1"/>
    <row r="19" spans="13:25" hidden="1"/>
    <row r="24" spans="13:25" ht="21">
      <c r="M24" s="614" t="str">
        <f>F4</f>
        <v>Επικερδώς Απασχολούμενος Πληθυσμός - Ποσοστό στο σύνολο της οικονομίας</v>
      </c>
    </row>
    <row r="29" spans="13:25" ht="21">
      <c r="Y29" s="614" t="str">
        <f>I$5&amp;" - Συνεισφορά Τομέων για το έτος "&amp;$B$11</f>
        <v>Συνολικές Ώρες Εργασίας - Συνεισφορά Τομέων για το έτος 2015</v>
      </c>
    </row>
    <row r="52" spans="13:13" ht="21">
      <c r="M52" s="614" t="str">
        <f>I4</f>
        <v>Συνολικές Ώρες Εργασίας - Ποσοστό στο σύνολο της οικονομίας</v>
      </c>
    </row>
  </sheetData>
  <sheetProtection password="CC56" sheet="1" objects="1" scenarios="1"/>
  <mergeCells count="3">
    <mergeCell ref="C5:E5"/>
    <mergeCell ref="F5:H5"/>
    <mergeCell ref="I5:K5"/>
  </mergeCells>
  <dataValidations count="1">
    <dataValidation type="list" allowBlank="1" showInputMessage="1" showErrorMessage="1" sqref="B8:B11">
      <formula1>Years_list</formula1>
    </dataValidation>
  </dataValidations>
  <pageMargins left="0.7" right="0.7" top="0.75" bottom="0.75" header="0.3" footer="0.3"/>
  <pageSetup paperSize="9" orientation="portrait" verticalDpi="0"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B1:AB75"/>
  <sheetViews>
    <sheetView zoomScale="83" zoomScaleNormal="83" workbookViewId="0">
      <selection activeCell="B2" sqref="B2:I2"/>
    </sheetView>
  </sheetViews>
  <sheetFormatPr defaultColWidth="9.125" defaultRowHeight="15"/>
  <cols>
    <col min="1" max="2" width="9.125" style="708"/>
    <col min="3" max="3" width="9.125" style="708" customWidth="1"/>
    <col min="4" max="4" width="9.625" style="708" bestFit="1" customWidth="1"/>
    <col min="5" max="8" width="9.25" style="708" bestFit="1" customWidth="1"/>
    <col min="9" max="9" width="12.125" style="708" bestFit="1" customWidth="1"/>
    <col min="10" max="23" width="9.25" style="708" bestFit="1" customWidth="1"/>
    <col min="24" max="16384" width="9.125" style="708"/>
  </cols>
  <sheetData>
    <row r="1" spans="2:28">
      <c r="B1" s="708" t="s">
        <v>159</v>
      </c>
      <c r="J1" s="708" t="s">
        <v>325</v>
      </c>
    </row>
    <row r="2" spans="2:28">
      <c r="B2" s="857" t="s">
        <v>166</v>
      </c>
      <c r="C2" s="857"/>
      <c r="D2" s="857"/>
      <c r="E2" s="857"/>
      <c r="F2" s="857"/>
      <c r="G2" s="857"/>
      <c r="H2" s="857"/>
      <c r="I2" s="857"/>
      <c r="J2" s="309">
        <v>2015</v>
      </c>
      <c r="K2" s="708">
        <f>VLOOKUP($B$2,$B$19:$C$23,2,FALSE)</f>
        <v>5</v>
      </c>
    </row>
    <row r="3" spans="2:28" hidden="1"/>
    <row r="4" spans="2:28" ht="157.5" hidden="1" customHeight="1">
      <c r="B4" s="709"/>
      <c r="C4" s="709"/>
      <c r="D4" s="710" t="s">
        <v>70</v>
      </c>
      <c r="E4" s="710" t="s">
        <v>83</v>
      </c>
      <c r="F4" s="710" t="s">
        <v>72</v>
      </c>
      <c r="G4" s="710" t="s">
        <v>98</v>
      </c>
      <c r="H4" s="710" t="s">
        <v>99</v>
      </c>
      <c r="I4" s="710" t="s">
        <v>73</v>
      </c>
      <c r="J4" s="710" t="s">
        <v>95</v>
      </c>
      <c r="K4" s="710" t="s">
        <v>84</v>
      </c>
      <c r="L4" s="710" t="s">
        <v>97</v>
      </c>
      <c r="M4" s="710" t="s">
        <v>75</v>
      </c>
      <c r="N4" s="710" t="s">
        <v>76</v>
      </c>
      <c r="O4" s="710" t="s">
        <v>77</v>
      </c>
      <c r="P4" s="710" t="s">
        <v>85</v>
      </c>
      <c r="Q4" s="710" t="s">
        <v>86</v>
      </c>
      <c r="R4" s="710" t="s">
        <v>87</v>
      </c>
      <c r="S4" s="710" t="s">
        <v>88</v>
      </c>
      <c r="T4" s="710" t="s">
        <v>96</v>
      </c>
      <c r="U4" s="710" t="s">
        <v>89</v>
      </c>
      <c r="V4" s="710" t="s">
        <v>90</v>
      </c>
      <c r="W4" s="710" t="s">
        <v>91</v>
      </c>
      <c r="Y4" s="711" t="s">
        <v>137</v>
      </c>
      <c r="Z4" s="711" t="s">
        <v>138</v>
      </c>
      <c r="AA4" s="711" t="s">
        <v>139</v>
      </c>
      <c r="AB4" s="710"/>
    </row>
    <row r="5" spans="2:28" hidden="1">
      <c r="B5" s="712" t="s">
        <v>164</v>
      </c>
      <c r="C5" s="712"/>
      <c r="D5" s="713">
        <f ca="1">INDIRECT(VLOOKUP($B5,lookup!$M$2:$N$6,2,FALSE)&amp;"1aT!"&amp;ADDRESS(7+$J$2-1995,VLOOKUP(D$4,lookup!$C$2:$D$36,2,FALSE)+1))</f>
        <v>2.3860652279325172</v>
      </c>
      <c r="E5" s="713">
        <f ca="1">INDIRECT(VLOOKUP($B5,lookup!$M$2:$N$6,2,FALSE)&amp;"1aT!"&amp;ADDRESS(7+$J$2-1995,VLOOKUP(E$4,lookup!$C$2:$D$36,2,FALSE)+1))</f>
        <v>0.11259658557781317</v>
      </c>
      <c r="F5" s="713">
        <f ca="1">INDIRECT(VLOOKUP($B5,lookup!$M$2:$N$6,2,FALSE)&amp;"1aT!"&amp;ADDRESS(7+$J$2-1995,VLOOKUP(F$4,lookup!$C$2:$D$36,2,FALSE)+1))</f>
        <v>5.074403168825607</v>
      </c>
      <c r="G5" s="713">
        <f ca="1">INDIRECT(VLOOKUP($B5,lookup!$M$2:$N$6,2,FALSE)&amp;"1aT!"&amp;ADDRESS(7+$J$2-1995,VLOOKUP(G$4,lookup!$C$2:$D$36,2,FALSE)+1))</f>
        <v>1.683470090744787</v>
      </c>
      <c r="H5" s="713">
        <f ca="1">INDIRECT(VLOOKUP($B5,lookup!$M$2:$N$6,2,FALSE)&amp;"1aT!"&amp;ADDRESS(7+$J$2-1995,VLOOKUP(H$4,lookup!$C$2:$D$36,2,FALSE)+1))</f>
        <v>0.98049711266585626</v>
      </c>
      <c r="I5" s="713">
        <f ca="1">INDIRECT(VLOOKUP($B5,lookup!$M$2:$N$6,2,FALSE)&amp;"1aT!"&amp;ADDRESS(7+$J$2-1995,VLOOKUP(I$4,lookup!$C$2:$D$36,2,FALSE)+1))</f>
        <v>2.638022128881528</v>
      </c>
      <c r="J5" s="713">
        <f ca="1">INDIRECT(VLOOKUP($B5,lookup!$M$2:$N$6,2,FALSE)&amp;"1aT!"&amp;ADDRESS(7+$J$2-1995,VLOOKUP(J$4,lookup!$C$2:$D$36,2,FALSE)+1))</f>
        <v>14.788692481596</v>
      </c>
      <c r="K5" s="713">
        <f ca="1">INDIRECT(VLOOKUP($B5,lookup!$M$2:$N$6,2,FALSE)&amp;"1aT!"&amp;ADDRESS(7+$J$2-1995,VLOOKUP(K$4,lookup!$C$2:$D$36,2,FALSE)+1))</f>
        <v>6.6389163523240358</v>
      </c>
      <c r="L5" s="713">
        <f ca="1">INDIRECT(VLOOKUP($B5,lookup!$M$2:$N$6,2,FALSE)&amp;"1aT!"&amp;ADDRESS(7+$J$2-1995,VLOOKUP(L$4,lookup!$C$2:$D$36,2,FALSE)+1))</f>
        <v>7.2588273078206766</v>
      </c>
      <c r="M5" s="713">
        <f ca="1">INDIRECT(VLOOKUP($B5,lookup!$M$2:$N$6,2,FALSE)&amp;"1aT!"&amp;ADDRESS(7+$J$2-1995,VLOOKUP(M$4,lookup!$C$2:$D$36,2,FALSE)+1))</f>
        <v>4.7342833932630963</v>
      </c>
      <c r="N5" s="713">
        <f ca="1">INDIRECT(VLOOKUP($B5,lookup!$M$2:$N$6,2,FALSE)&amp;"1aT!"&amp;ADDRESS(7+$J$2-1995,VLOOKUP(N$4,lookup!$C$2:$D$36,2,FALSE)+1))</f>
        <v>9.3906056159751135</v>
      </c>
      <c r="O5" s="713">
        <f ca="1">INDIRECT(VLOOKUP($B5,lookup!$M$2:$N$6,2,FALSE)&amp;"1aT!"&amp;ADDRESS(7+$J$2-1995,VLOOKUP(O$4,lookup!$C$2:$D$36,2,FALSE)+1))</f>
        <v>11.136230533322419</v>
      </c>
      <c r="P5" s="713">
        <f ca="1">INDIRECT(VLOOKUP($B5,lookup!$M$2:$N$6,2,FALSE)&amp;"1aT!"&amp;ADDRESS(7+$J$2-1995,VLOOKUP(P$4,lookup!$C$2:$D$36,2,FALSE)+1))</f>
        <v>7.794920558952624</v>
      </c>
      <c r="Q5" s="713">
        <f ca="1">INDIRECT(VLOOKUP($B5,lookup!$M$2:$N$6,2,FALSE)&amp;"1aT!"&amp;ADDRESS(7+$J$2-1995,VLOOKUP(Q$4,lookup!$C$2:$D$36,2,FALSE)+1))</f>
        <v>1.1467471047941711</v>
      </c>
      <c r="R5" s="713">
        <f ca="1">INDIRECT(VLOOKUP($B5,lookup!$M$2:$N$6,2,FALSE)&amp;"1aT!"&amp;ADDRESS(7+$J$2-1995,VLOOKUP(R$4,lookup!$C$2:$D$36,2,FALSE)+1))</f>
        <v>9.7089995402935827</v>
      </c>
      <c r="S5" s="713">
        <f ca="1">INDIRECT(VLOOKUP($B5,lookup!$M$2:$N$6,2,FALSE)&amp;"1aT!"&amp;ADDRESS(7+$J$2-1995,VLOOKUP(S$4,lookup!$C$2:$D$36,2,FALSE)+1))</f>
        <v>6.4554745996460881</v>
      </c>
      <c r="T5" s="713">
        <f ca="1">INDIRECT(VLOOKUP($B5,lookup!$M$2:$N$6,2,FALSE)&amp;"1aT!"&amp;ADDRESS(7+$J$2-1995,VLOOKUP(T$4,lookup!$C$2:$D$36,2,FALSE)+1))</f>
        <v>4.0591446941692855</v>
      </c>
      <c r="U5" s="713">
        <f ca="1">INDIRECT(VLOOKUP($B5,lookup!$M$2:$N$6,2,FALSE)&amp;"1aT!"&amp;ADDRESS(7+$J$2-1995,VLOOKUP(U$4,lookup!$C$2:$D$36,2,FALSE)+1))</f>
        <v>1.4581509726254276</v>
      </c>
      <c r="V5" s="713">
        <f ca="1">INDIRECT(VLOOKUP($B5,lookup!$M$2:$N$6,2,FALSE)&amp;"1aT!"&amp;ADDRESS(7+$J$2-1995,VLOOKUP(V$4,lookup!$C$2:$D$36,2,FALSE)+1))</f>
        <v>1.6349805097073622</v>
      </c>
      <c r="W5" s="713">
        <f ca="1">INDIRECT(VLOOKUP($B5,lookup!$M$2:$N$6,2,FALSE)&amp;"1aT!"&amp;ADDRESS(7+$J$2-1995,VLOOKUP(W$4,lookup!$C$2:$D$36,2,FALSE)+1))</f>
        <v>0.91872012695453942</v>
      </c>
      <c r="Y5" s="713">
        <f ca="1">INDIRECT(VLOOKUP($B5,lookup!$M$2:$N$6,2,FALSE)&amp;"1aT!"&amp;ADDRESS(7+$J$2-1995,VLOOKUP(Y$4,lookup!$C$2:$D$36,2,FALSE)+1))</f>
        <v>2.4986618135103305</v>
      </c>
      <c r="Z5" s="713">
        <f ca="1">INDIRECT(VLOOKUP($B5,lookup!$M$2:$N$6,2,FALSE)&amp;"1aT!"&amp;ADDRESS(7+$J$2-1995,VLOOKUP(Z$4,lookup!$C$2:$D$36,2,FALSE)+1))</f>
        <v>10.376392501117779</v>
      </c>
      <c r="AA5" s="713">
        <f ca="1">INDIRECT(VLOOKUP($B5,lookup!$M$2:$N$6,2,FALSE)&amp;"1aT!"&amp;ADDRESS(7+$J$2-1995,VLOOKUP(AA$4,lookup!$C$2:$D$36,2,FALSE)+1))</f>
        <v>87.124693791444415</v>
      </c>
    </row>
    <row r="6" spans="2:28" hidden="1">
      <c r="B6" s="712" t="s">
        <v>176</v>
      </c>
      <c r="C6" s="712"/>
      <c r="D6" s="713">
        <f ca="1">INDIRECT(VLOOKUP($B6,lookup!$M$2:$N$6,2,FALSE)&amp;"1aT!"&amp;ADDRESS(7+$J$2-1995,VLOOKUP(D$4,lookup!$C$2:$D$36,2,FALSE)+1))</f>
        <v>3.975561376469531</v>
      </c>
      <c r="E6" s="713">
        <f ca="1">INDIRECT(VLOOKUP($B6,lookup!$M$2:$N$6,2,FALSE)&amp;"1aT!"&amp;ADDRESS(7+$J$2-1995,VLOOKUP(E$4,lookup!$C$2:$D$36,2,FALSE)+1))</f>
        <v>0.12164020761771802</v>
      </c>
      <c r="F6" s="713">
        <f ca="1">INDIRECT(VLOOKUP($B6,lookup!$M$2:$N$6,2,FALSE)&amp;"1aT!"&amp;ADDRESS(7+$J$2-1995,VLOOKUP(F$4,lookup!$C$2:$D$36,2,FALSE)+1))</f>
        <v>7.8099233528464502</v>
      </c>
      <c r="G6" s="713">
        <f ca="1">INDIRECT(VLOOKUP($B6,lookup!$M$2:$N$6,2,FALSE)&amp;"1aT!"&amp;ADDRESS(7+$J$2-1995,VLOOKUP(G$4,lookup!$C$2:$D$36,2,FALSE)+1))</f>
        <v>0.38689879672953714</v>
      </c>
      <c r="H6" s="713">
        <f ca="1">INDIRECT(VLOOKUP($B6,lookup!$M$2:$N$6,2,FALSE)&amp;"1aT!"&amp;ADDRESS(7+$J$2-1995,VLOOKUP(H$4,lookup!$C$2:$D$36,2,FALSE)+1))</f>
        <v>0.63798906620406526</v>
      </c>
      <c r="I6" s="713">
        <f ca="1">INDIRECT(VLOOKUP($B6,lookup!$M$2:$N$6,2,FALSE)&amp;"1aT!"&amp;ADDRESS(7+$J$2-1995,VLOOKUP(I$4,lookup!$C$2:$D$36,2,FALSE)+1))</f>
        <v>6.1559620980171266</v>
      </c>
      <c r="J6" s="713">
        <f ca="1">INDIRECT(VLOOKUP($B6,lookup!$M$2:$N$6,2,FALSE)&amp;"1aT!"&amp;ADDRESS(7+$J$2-1995,VLOOKUP(J$4,lookup!$C$2:$D$36,2,FALSE)+1))</f>
        <v>16.993897255492815</v>
      </c>
      <c r="K6" s="713">
        <f ca="1">INDIRECT(VLOOKUP($B6,lookup!$M$2:$N$6,2,FALSE)&amp;"1aT!"&amp;ADDRESS(7+$J$2-1995,VLOOKUP(K$4,lookup!$C$2:$D$36,2,FALSE)+1))</f>
        <v>4.3414495918832809</v>
      </c>
      <c r="L6" s="713">
        <f ca="1">INDIRECT(VLOOKUP($B6,lookup!$M$2:$N$6,2,FALSE)&amp;"1aT!"&amp;ADDRESS(7+$J$2-1995,VLOOKUP(L$4,lookup!$C$2:$D$36,2,FALSE)+1))</f>
        <v>10.99496160730947</v>
      </c>
      <c r="M6" s="713">
        <f ca="1">INDIRECT(VLOOKUP($B6,lookup!$M$2:$N$6,2,FALSE)&amp;"1aT!"&amp;ADDRESS(7+$J$2-1995,VLOOKUP(M$4,lookup!$C$2:$D$36,2,FALSE)+1))</f>
        <v>2.6921880723482778</v>
      </c>
      <c r="N6" s="713">
        <f ca="1">INDIRECT(VLOOKUP($B6,lookup!$M$2:$N$6,2,FALSE)&amp;"1aT!"&amp;ADDRESS(7+$J$2-1995,VLOOKUP(N$4,lookup!$C$2:$D$36,2,FALSE)+1))</f>
        <v>5.1678427523861519</v>
      </c>
      <c r="O6" s="713">
        <f ca="1">INDIRECT(VLOOKUP($B6,lookup!$M$2:$N$6,2,FALSE)&amp;"1aT!"&amp;ADDRESS(7+$J$2-1995,VLOOKUP(O$4,lookup!$C$2:$D$36,2,FALSE)+1))</f>
        <v>0.50287167649233877</v>
      </c>
      <c r="P6" s="713">
        <f ca="1">INDIRECT(VLOOKUP($B6,lookup!$M$2:$N$6,2,FALSE)&amp;"1aT!"&amp;ADDRESS(7+$J$2-1995,VLOOKUP(P$4,lookup!$C$2:$D$36,2,FALSE)+1))</f>
        <v>6.3912253177504859</v>
      </c>
      <c r="Q6" s="713">
        <f ca="1">INDIRECT(VLOOKUP($B6,lookup!$M$2:$N$6,2,FALSE)&amp;"1aT!"&amp;ADDRESS(7+$J$2-1995,VLOOKUP(Q$4,lookup!$C$2:$D$36,2,FALSE)+1))</f>
        <v>2.7074622120548208</v>
      </c>
      <c r="R6" s="713">
        <f ca="1">INDIRECT(VLOOKUP($B6,lookup!$M$2:$N$6,2,FALSE)&amp;"1aT!"&amp;ADDRESS(7+$J$2-1995,VLOOKUP(R$4,lookup!$C$2:$D$36,2,FALSE)+1))</f>
        <v>9.5269854653774644</v>
      </c>
      <c r="S6" s="713">
        <f ca="1">INDIRECT(VLOOKUP($B6,lookup!$M$2:$N$6,2,FALSE)&amp;"1aT!"&amp;ADDRESS(7+$J$2-1995,VLOOKUP(S$4,lookup!$C$2:$D$36,2,FALSE)+1))</f>
        <v>7.3811416209939944</v>
      </c>
      <c r="T6" s="713">
        <f ca="1">INDIRECT(VLOOKUP($B6,lookup!$M$2:$N$6,2,FALSE)&amp;"1aT!"&amp;ADDRESS(7+$J$2-1995,VLOOKUP(T$4,lookup!$C$2:$D$36,2,FALSE)+1))</f>
        <v>4.6400210105813162</v>
      </c>
      <c r="U6" s="713">
        <f ca="1">INDIRECT(VLOOKUP($B6,lookup!$M$2:$N$6,2,FALSE)&amp;"1aT!"&amp;ADDRESS(7+$J$2-1995,VLOOKUP(U$4,lookup!$C$2:$D$36,2,FALSE)+1))</f>
        <v>1.5384721713468197</v>
      </c>
      <c r="V6" s="713">
        <f ca="1">INDIRECT(VLOOKUP($B6,lookup!$M$2:$N$6,2,FALSE)&amp;"1aT!"&amp;ADDRESS(7+$J$2-1995,VLOOKUP(V$4,lookup!$C$2:$D$36,2,FALSE)+1))</f>
        <v>2.608076633330799</v>
      </c>
      <c r="W6" s="713">
        <f ca="1">INDIRECT(VLOOKUP($B6,lookup!$M$2:$N$6,2,FALSE)&amp;"1aT!"&amp;ADDRESS(7+$J$2-1995,VLOOKUP(W$4,lookup!$C$2:$D$36,2,FALSE)+1))</f>
        <v>5.4254297147675361</v>
      </c>
      <c r="Y6" s="713">
        <f ca="1">INDIRECT(VLOOKUP($B6,lookup!$M$2:$N$6,2,FALSE)&amp;"1aT!"&amp;ADDRESS(7+$J$2-1995,VLOOKUP(Y$4,lookup!$C$2:$D$36,2,FALSE)+1))</f>
        <v>4.0972015840872489</v>
      </c>
      <c r="Z6" s="713">
        <f ca="1">INDIRECT(VLOOKUP($B6,lookup!$M$2:$N$6,2,FALSE)&amp;"1aT!"&amp;ADDRESS(7+$J$2-1995,VLOOKUP(Z$4,lookup!$C$2:$D$36,2,FALSE)+1))</f>
        <v>14.990773313797179</v>
      </c>
      <c r="AA6" s="713">
        <f ca="1">INDIRECT(VLOOKUP($B6,lookup!$M$2:$N$6,2,FALSE)&amp;"1aT!"&amp;ADDRESS(7+$J$2-1995,VLOOKUP(AA$4,lookup!$C$2:$D$36,2,FALSE)+1))</f>
        <v>80.912025102115564</v>
      </c>
    </row>
    <row r="7" spans="2:28" hidden="1">
      <c r="B7" s="712" t="s">
        <v>119</v>
      </c>
      <c r="C7" s="712"/>
      <c r="D7" s="713">
        <f ca="1">INDIRECT(VLOOKUP($B7,lookup!$M$2:$N$6,2,FALSE)&amp;"1aT!"&amp;ADDRESS(7+$J$2-1995,VLOOKUP(D$4,lookup!$C$2:$D$36,2,FALSE)+1))</f>
        <v>6.823004814364193</v>
      </c>
      <c r="E7" s="713">
        <f ca="1">INDIRECT(VLOOKUP($B7,lookup!$M$2:$N$6,2,FALSE)&amp;"1aT!"&amp;ADDRESS(7+$J$2-1995,VLOOKUP(E$4,lookup!$C$2:$D$36,2,FALSE)+1))</f>
        <v>0.10965998152971378</v>
      </c>
      <c r="F7" s="713">
        <f ca="1">INDIRECT(VLOOKUP($B7,lookup!$M$2:$N$6,2,FALSE)&amp;"1aT!"&amp;ADDRESS(7+$J$2-1995,VLOOKUP(F$4,lookup!$C$2:$D$36,2,FALSE)+1))</f>
        <v>7.9100255666068682</v>
      </c>
      <c r="G7" s="713">
        <f ca="1">INDIRECT(VLOOKUP($B7,lookup!$M$2:$N$6,2,FALSE)&amp;"1aT!"&amp;ADDRESS(7+$J$2-1995,VLOOKUP(G$4,lookup!$C$2:$D$36,2,FALSE)+1))</f>
        <v>0.35956547601200972</v>
      </c>
      <c r="H7" s="713">
        <f ca="1">INDIRECT(VLOOKUP($B7,lookup!$M$2:$N$6,2,FALSE)&amp;"1aT!"&amp;ADDRESS(7+$J$2-1995,VLOOKUP(H$4,lookup!$C$2:$D$36,2,FALSE)+1))</f>
        <v>0.60131347197374274</v>
      </c>
      <c r="I7" s="713">
        <f ca="1">INDIRECT(VLOOKUP($B7,lookup!$M$2:$N$6,2,FALSE)&amp;"1aT!"&amp;ADDRESS(7+$J$2-1995,VLOOKUP(I$4,lookup!$C$2:$D$36,2,FALSE)+1))</f>
        <v>5.4010094939881217</v>
      </c>
      <c r="J7" s="713">
        <f ca="1">INDIRECT(VLOOKUP($B7,lookup!$M$2:$N$6,2,FALSE)&amp;"1aT!"&amp;ADDRESS(7+$J$2-1995,VLOOKUP(J$4,lookup!$C$2:$D$36,2,FALSE)+1))</f>
        <v>16.925095072678783</v>
      </c>
      <c r="K7" s="713">
        <f ca="1">INDIRECT(VLOOKUP($B7,lookup!$M$2:$N$6,2,FALSE)&amp;"1aT!"&amp;ADDRESS(7+$J$2-1995,VLOOKUP(K$4,lookup!$C$2:$D$36,2,FALSE)+1))</f>
        <v>4.7809030005493014</v>
      </c>
      <c r="L7" s="713">
        <f ca="1">INDIRECT(VLOOKUP($B7,lookup!$M$2:$N$6,2,FALSE)&amp;"1aT!"&amp;ADDRESS(7+$J$2-1995,VLOOKUP(L$4,lookup!$C$2:$D$36,2,FALSE)+1))</f>
        <v>11.149809376676053</v>
      </c>
      <c r="M7" s="713">
        <f ca="1">INDIRECT(VLOOKUP($B7,lookup!$M$2:$N$6,2,FALSE)&amp;"1aT!"&amp;ADDRESS(7+$J$2-1995,VLOOKUP(M$4,lookup!$C$2:$D$36,2,FALSE)+1))</f>
        <v>2.6113738070888024</v>
      </c>
      <c r="N7" s="713">
        <f ca="1">INDIRECT(VLOOKUP($B7,lookup!$M$2:$N$6,2,FALSE)&amp;"1aT!"&amp;ADDRESS(7+$J$2-1995,VLOOKUP(N$4,lookup!$C$2:$D$36,2,FALSE)+1))</f>
        <v>4.6696532411552658</v>
      </c>
      <c r="O7" s="713">
        <f ca="1">INDIRECT(VLOOKUP($B7,lookup!$M$2:$N$6,2,FALSE)&amp;"1aT!"&amp;ADDRESS(7+$J$2-1995,VLOOKUP(O$4,lookup!$C$2:$D$36,2,FALSE)+1))</f>
        <v>0.49674753281230744</v>
      </c>
      <c r="P7" s="713">
        <f ca="1">INDIRECT(VLOOKUP($B7,lookup!$M$2:$N$6,2,FALSE)&amp;"1aT!"&amp;ADDRESS(7+$J$2-1995,VLOOKUP(P$4,lookup!$C$2:$D$36,2,FALSE)+1))</f>
        <v>6.3320904758047112</v>
      </c>
      <c r="Q7" s="713">
        <f ca="1">INDIRECT(VLOOKUP($B7,lookup!$M$2:$N$6,2,FALSE)&amp;"1aT!"&amp;ADDRESS(7+$J$2-1995,VLOOKUP(Q$4,lookup!$C$2:$D$36,2,FALSE)+1))</f>
        <v>2.7203055837059771</v>
      </c>
      <c r="R7" s="713">
        <f ca="1">INDIRECT(VLOOKUP($B7,lookup!$M$2:$N$6,2,FALSE)&amp;"1aT!"&amp;ADDRESS(7+$J$2-1995,VLOOKUP(R$4,lookup!$C$2:$D$36,2,FALSE)+1))</f>
        <v>8.4815549488548374</v>
      </c>
      <c r="S7" s="713">
        <f ca="1">INDIRECT(VLOOKUP($B7,lookup!$M$2:$N$6,2,FALSE)&amp;"1aT!"&amp;ADDRESS(7+$J$2-1995,VLOOKUP(S$4,lookup!$C$2:$D$36,2,FALSE)+1))</f>
        <v>5.1962835406241155</v>
      </c>
      <c r="T7" s="713">
        <f ca="1">INDIRECT(VLOOKUP($B7,lookup!$M$2:$N$6,2,FALSE)&amp;"1aT!"&amp;ADDRESS(7+$J$2-1995,VLOOKUP(T$4,lookup!$C$2:$D$36,2,FALSE)+1))</f>
        <v>4.6275895783087311</v>
      </c>
      <c r="U7" s="713">
        <f ca="1">INDIRECT(VLOOKUP($B7,lookup!$M$2:$N$6,2,FALSE)&amp;"1aT!"&amp;ADDRESS(7+$J$2-1995,VLOOKUP(U$4,lookup!$C$2:$D$36,2,FALSE)+1))</f>
        <v>1.5629920114641382</v>
      </c>
      <c r="V7" s="713">
        <f ca="1">INDIRECT(VLOOKUP($B7,lookup!$M$2:$N$6,2,FALSE)&amp;"1aT!"&amp;ADDRESS(7+$J$2-1995,VLOOKUP(V$4,lookup!$C$2:$D$36,2,FALSE)+1))</f>
        <v>2.7112698605015644</v>
      </c>
      <c r="W7" s="713">
        <f ca="1">INDIRECT(VLOOKUP($B7,lookup!$M$2:$N$6,2,FALSE)&amp;"1aT!"&amp;ADDRESS(7+$J$2-1995,VLOOKUP(W$4,lookup!$C$2:$D$36,2,FALSE)+1))</f>
        <v>6.5297531653007663</v>
      </c>
      <c r="Y7" s="713">
        <f ca="1">INDIRECT(VLOOKUP($B7,lookup!$M$2:$N$6,2,FALSE)&amp;"1aT!"&amp;ADDRESS(7+$J$2-1995,VLOOKUP(Y$4,lookup!$C$2:$D$36,2,FALSE)+1))</f>
        <v>6.9326647958939072</v>
      </c>
      <c r="Z7" s="713">
        <f ca="1">INDIRECT(VLOOKUP($B7,lookup!$M$2:$N$6,2,FALSE)&amp;"1aT!"&amp;ADDRESS(7+$J$2-1995,VLOOKUP(Z$4,lookup!$C$2:$D$36,2,FALSE)+1))</f>
        <v>14.271914008580744</v>
      </c>
      <c r="AA7" s="713">
        <f ca="1">INDIRECT(VLOOKUP($B7,lookup!$M$2:$N$6,2,FALSE)&amp;"1aT!"&amp;ADDRESS(7+$J$2-1995,VLOOKUP(AA$4,lookup!$C$2:$D$36,2,FALSE)+1))</f>
        <v>78.79542119552535</v>
      </c>
    </row>
    <row r="8" spans="2:28" hidden="1">
      <c r="B8" s="708" t="s">
        <v>165</v>
      </c>
      <c r="D8" s="713">
        <f ca="1">INDIRECT(VLOOKUP($B8,lookup!$M$2:$N$6,2,FALSE)&amp;"1aT!"&amp;ADDRESS(7+$J$2-1995,VLOOKUP(D$4,lookup!$C$2:$D$36,2,FALSE)+1))</f>
        <v>60.018321992338244</v>
      </c>
      <c r="E8" s="713">
        <f ca="1">INDIRECT(VLOOKUP($B8,lookup!$M$2:$N$6,2,FALSE)&amp;"1aT!"&amp;ADDRESS(7+$J$2-1995,VLOOKUP(E$4,lookup!$C$2:$D$36,2,FALSE)+1))</f>
        <v>92.56526915152395</v>
      </c>
      <c r="F8" s="713">
        <f ca="1">INDIRECT(VLOOKUP($B8,lookup!$M$2:$N$6,2,FALSE)&amp;"1aT!"&amp;ADDRESS(7+$J$2-1995,VLOOKUP(F$4,lookup!$C$2:$D$36,2,FALSE)+1))</f>
        <v>64.973789620818252</v>
      </c>
      <c r="G8" s="713">
        <f ca="1">INDIRECT(VLOOKUP($B8,lookup!$M$2:$N$6,2,FALSE)&amp;"1aT!"&amp;ADDRESS(7+$J$2-1995,VLOOKUP(G$4,lookup!$C$2:$D$36,2,FALSE)+1))</f>
        <v>435.11897813464191</v>
      </c>
      <c r="H8" s="713">
        <f ca="1">INDIRECT(VLOOKUP($B8,lookup!$M$2:$N$6,2,FALSE)&amp;"1aT!"&amp;ADDRESS(7+$J$2-1995,VLOOKUP(H$4,lookup!$C$2:$D$36,2,FALSE)+1))</f>
        <v>153.68556682321534</v>
      </c>
      <c r="I8" s="713">
        <f ca="1">INDIRECT(VLOOKUP($B8,lookup!$M$2:$N$6,2,FALSE)&amp;"1aT!"&amp;ADDRESS(7+$J$2-1995,VLOOKUP(I$4,lookup!$C$2:$D$36,2,FALSE)+1))</f>
        <v>42.853124936088413</v>
      </c>
      <c r="J8" s="713">
        <f ca="1">INDIRECT(VLOOKUP($B8,lookup!$M$2:$N$6,2,FALSE)&amp;"1aT!"&amp;ADDRESS(7+$J$2-1995,VLOOKUP(J$4,lookup!$C$2:$D$36,2,FALSE)+1))</f>
        <v>87.023548861435884</v>
      </c>
      <c r="K8" s="713">
        <f ca="1">INDIRECT(VLOOKUP($B8,lookup!$M$2:$N$6,2,FALSE)&amp;"1aT!"&amp;ADDRESS(7+$J$2-1995,VLOOKUP(K$4,lookup!$C$2:$D$36,2,FALSE)+1))</f>
        <v>152.9193466794149</v>
      </c>
      <c r="L8" s="713">
        <f ca="1">INDIRECT(VLOOKUP($B8,lookup!$M$2:$N$6,2,FALSE)&amp;"1aT!"&amp;ADDRESS(7+$J$2-1995,VLOOKUP(L$4,lookup!$C$2:$D$36,2,FALSE)+1))</f>
        <v>66.019578485794767</v>
      </c>
      <c r="M8" s="713">
        <f ca="1">INDIRECT(VLOOKUP($B8,lookup!$M$2:$N$6,2,FALSE)&amp;"1aT!"&amp;ADDRESS(7+$J$2-1995,VLOOKUP(M$4,lookup!$C$2:$D$36,2,FALSE)+1))</f>
        <v>175.85262492949045</v>
      </c>
      <c r="N8" s="713">
        <f ca="1">INDIRECT(VLOOKUP($B8,lookup!$M$2:$N$6,2,FALSE)&amp;"1aT!"&amp;ADDRESS(7+$J$2-1995,VLOOKUP(N$4,lookup!$C$2:$D$36,2,FALSE)+1))</f>
        <v>181.71229400583408</v>
      </c>
      <c r="O8" s="713">
        <f ca="1">INDIRECT(VLOOKUP($B8,lookup!$M$2:$N$6,2,FALSE)&amp;"1aT!"&amp;ADDRESS(7+$J$2-1995,VLOOKUP(O$4,lookup!$C$2:$D$36,2,FALSE)+1))</f>
        <v>2214.5272947167227</v>
      </c>
      <c r="P8" s="713">
        <f ca="1">INDIRECT(VLOOKUP($B8,lookup!$M$2:$N$6,2,FALSE)&amp;"1aT!"&amp;ADDRESS(7+$J$2-1995,VLOOKUP(P$4,lookup!$C$2:$D$36,2,FALSE)+1))</f>
        <v>121.96285017997451</v>
      </c>
      <c r="Q8" s="713">
        <f ca="1">INDIRECT(VLOOKUP($B8,lookup!$M$2:$N$6,2,FALSE)&amp;"1aT!"&amp;ADDRESS(7+$J$2-1995,VLOOKUP(Q$4,lookup!$C$2:$D$36,2,FALSE)+1))</f>
        <v>42.355054843917863</v>
      </c>
      <c r="R8" s="713">
        <f ca="1">INDIRECT(VLOOKUP($B8,lookup!$M$2:$N$6,2,FALSE)&amp;"1aT!"&amp;ADDRESS(7+$J$2-1995,VLOOKUP(R$4,lookup!$C$2:$D$36,2,FALSE)+1))</f>
        <v>101.91051068123895</v>
      </c>
      <c r="S8" s="713">
        <f ca="1">INDIRECT(VLOOKUP($B8,lookup!$M$2:$N$6,2,FALSE)&amp;"1aT!"&amp;ADDRESS(7+$J$2-1995,VLOOKUP(S$4,lookup!$C$2:$D$36,2,FALSE)+1))</f>
        <v>87.459026409748674</v>
      </c>
      <c r="T8" s="713">
        <f ca="1">INDIRECT(VLOOKUP($B8,lookup!$M$2:$N$6,2,FALSE)&amp;"1aT!"&amp;ADDRESS(7+$J$2-1995,VLOOKUP(T$4,lookup!$C$2:$D$36,2,FALSE)+1))</f>
        <v>87.481170557474343</v>
      </c>
      <c r="U8" s="713">
        <f ca="1">INDIRECT(VLOOKUP($B8,lookup!$M$2:$N$6,2,FALSE)&amp;"1aT!"&amp;ADDRESS(7+$J$2-1995,VLOOKUP(U$4,lookup!$C$2:$D$36,2,FALSE)+1))</f>
        <v>94.779158166307496</v>
      </c>
      <c r="V8" s="713">
        <f ca="1">INDIRECT(VLOOKUP($B8,lookup!$M$2:$N$6,2,FALSE)&amp;"1aT!"&amp;ADDRESS(7+$J$2-1995,VLOOKUP(V$4,lookup!$C$2:$D$36,2,FALSE)+1))</f>
        <v>62.689128410284226</v>
      </c>
      <c r="W8" s="713">
        <f ca="1">INDIRECT(VLOOKUP($B8,lookup!$M$2:$N$6,2,FALSE)&amp;"1aT!"&amp;ADDRESS(7+$J$2-1995,VLOOKUP(W$4,lookup!$C$2:$D$36,2,FALSE)+1))</f>
        <v>16.933591904321702</v>
      </c>
      <c r="Y8" s="713">
        <f ca="1">INDIRECT(VLOOKUP($B8,lookup!$M$2:$N$6,2,FALSE)&amp;"1aT!"&amp;ADDRESS(7+$J$2-1995,VLOOKUP(Y$4,lookup!$C$2:$D$36,2,FALSE)+1))</f>
        <v>60.984595515501539</v>
      </c>
      <c r="Z8" s="713">
        <f ca="1">INDIRECT(VLOOKUP($B8,lookup!$M$2:$N$6,2,FALSE)&amp;"1aT!"&amp;ADDRESS(7+$J$2-1995,VLOOKUP(Z$4,lookup!$C$2:$D$36,2,FALSE)+1))</f>
        <v>69.218527182767659</v>
      </c>
      <c r="AA8" s="713">
        <f ca="1">INDIRECT(VLOOKUP($B8,lookup!$M$2:$N$6,2,FALSE)&amp;"1aT!"&amp;ADDRESS(7+$J$2-1995,VLOOKUP(AA$4,lookup!$C$2:$D$36,2,FALSE)+1))</f>
        <v>107.67830082300884</v>
      </c>
    </row>
    <row r="9" spans="2:28" hidden="1">
      <c r="B9" s="708" t="s">
        <v>166</v>
      </c>
      <c r="D9" s="713">
        <f ca="1">INDIRECT(VLOOKUP($B9,lookup!$M$2:$N$6,2,FALSE)&amp;"1aT!"&amp;ADDRESS(7+$J$2-1995,VLOOKUP(D$4,lookup!$C$2:$D$36,2,FALSE)+1))</f>
        <v>34.970885890469127</v>
      </c>
      <c r="E9" s="713">
        <f ca="1">INDIRECT(VLOOKUP($B9,lookup!$M$2:$N$6,2,FALSE)&amp;"1aT!"&amp;ADDRESS(7+$J$2-1995,VLOOKUP(E$4,lookup!$C$2:$D$36,2,FALSE)+1))</f>
        <v>102.67791769352404</v>
      </c>
      <c r="F9" s="713">
        <f ca="1">INDIRECT(VLOOKUP($B9,lookup!$M$2:$N$6,2,FALSE)&amp;"1aT!"&amp;ADDRESS(7+$J$2-1995,VLOOKUP(F$4,lookup!$C$2:$D$36,2,FALSE)+1))</f>
        <v>64.151539411551525</v>
      </c>
      <c r="G9" s="713">
        <f ca="1">INDIRECT(VLOOKUP($B9,lookup!$M$2:$N$6,2,FALSE)&amp;"1aT!"&amp;ADDRESS(7+$J$2-1995,VLOOKUP(G$4,lookup!$C$2:$D$36,2,FALSE)+1))</f>
        <v>468.1956981566712</v>
      </c>
      <c r="H9" s="713">
        <f ca="1">INDIRECT(VLOOKUP($B9,lookup!$M$2:$N$6,2,FALSE)&amp;"1aT!"&amp;ADDRESS(7+$J$2-1995,VLOOKUP(H$4,lookup!$C$2:$D$36,2,FALSE)+1))</f>
        <v>163.05922923154981</v>
      </c>
      <c r="I9" s="713">
        <f ca="1">INDIRECT(VLOOKUP($B9,lookup!$M$2:$N$6,2,FALSE)&amp;"1aT!"&amp;ADDRESS(7+$J$2-1995,VLOOKUP(I$4,lookup!$C$2:$D$36,2,FALSE)+1))</f>
        <v>48.843130748389122</v>
      </c>
      <c r="J9" s="713">
        <f ca="1">INDIRECT(VLOOKUP($B9,lookup!$M$2:$N$6,2,FALSE)&amp;"1aT!"&amp;ADDRESS(7+$J$2-1995,VLOOKUP(J$4,lookup!$C$2:$D$36,2,FALSE)+1))</f>
        <v>87.377308181083961</v>
      </c>
      <c r="K9" s="713">
        <f ca="1">INDIRECT(VLOOKUP($B9,lookup!$M$2:$N$6,2,FALSE)&amp;"1aT!"&amp;ADDRESS(7+$J$2-1995,VLOOKUP(K$4,lookup!$C$2:$D$36,2,FALSE)+1))</f>
        <v>138.86323047259603</v>
      </c>
      <c r="L9" s="713">
        <f ca="1">INDIRECT(VLOOKUP($B9,lookup!$M$2:$N$6,2,FALSE)&amp;"1aT!"&amp;ADDRESS(7+$J$2-1995,VLOOKUP(L$4,lookup!$C$2:$D$36,2,FALSE)+1))</f>
        <v>65.102703217556311</v>
      </c>
      <c r="M9" s="713">
        <f ca="1">INDIRECT(VLOOKUP($B9,lookup!$M$2:$N$6,2,FALSE)&amp;"1aT!"&amp;ADDRESS(7+$J$2-1995,VLOOKUP(M$4,lookup!$C$2:$D$36,2,FALSE)+1))</f>
        <v>181.29474150393449</v>
      </c>
      <c r="N9" s="713">
        <f ca="1">INDIRECT(VLOOKUP($B9,lookup!$M$2:$N$6,2,FALSE)&amp;"1aT!"&amp;ADDRESS(7+$J$2-1995,VLOOKUP(N$4,lookup!$C$2:$D$36,2,FALSE)+1))</f>
        <v>201.09856409063661</v>
      </c>
      <c r="O9" s="713">
        <f ca="1">INDIRECT(VLOOKUP($B9,lookup!$M$2:$N$6,2,FALSE)&amp;"1aT!"&amp;ADDRESS(7+$J$2-1995,VLOOKUP(O$4,lookup!$C$2:$D$36,2,FALSE)+1))</f>
        <v>2241.8290575647738</v>
      </c>
      <c r="P9" s="713">
        <f ca="1">INDIRECT(VLOOKUP($B9,lookup!$M$2:$N$6,2,FALSE)&amp;"1aT!"&amp;ADDRESS(7+$J$2-1995,VLOOKUP(P$4,lookup!$C$2:$D$36,2,FALSE)+1))</f>
        <v>123.10185062480508</v>
      </c>
      <c r="Q9" s="713">
        <f ca="1">INDIRECT(VLOOKUP($B9,lookup!$M$2:$N$6,2,FALSE)&amp;"1aT!"&amp;ADDRESS(7+$J$2-1995,VLOOKUP(Q$4,lookup!$C$2:$D$36,2,FALSE)+1))</f>
        <v>42.155084034048613</v>
      </c>
      <c r="R9" s="713">
        <f ca="1">INDIRECT(VLOOKUP($B9,lookup!$M$2:$N$6,2,FALSE)&amp;"1aT!"&amp;ADDRESS(7+$J$2-1995,VLOOKUP(R$4,lookup!$C$2:$D$36,2,FALSE)+1))</f>
        <v>114.47192877768799</v>
      </c>
      <c r="S9" s="713">
        <f ca="1">INDIRECT(VLOOKUP($B9,lookup!$M$2:$N$6,2,FALSE)&amp;"1aT!"&amp;ADDRESS(7+$J$2-1995,VLOOKUP(S$4,lookup!$C$2:$D$36,2,FALSE)+1))</f>
        <v>124.23253175423783</v>
      </c>
      <c r="T9" s="713">
        <f ca="1">INDIRECT(VLOOKUP($B9,lookup!$M$2:$N$6,2,FALSE)&amp;"1aT!"&amp;ADDRESS(7+$J$2-1995,VLOOKUP(T$4,lookup!$C$2:$D$36,2,FALSE)+1))</f>
        <v>87.716177622925713</v>
      </c>
      <c r="U9" s="713">
        <f ca="1">INDIRECT(VLOOKUP($B9,lookup!$M$2:$N$6,2,FALSE)&amp;"1aT!"&amp;ADDRESS(7+$J$2-1995,VLOOKUP(U$4,lookup!$C$2:$D$36,2,FALSE)+1))</f>
        <v>93.2922856886197</v>
      </c>
      <c r="V9" s="713">
        <f ca="1">INDIRECT(VLOOKUP($B9,lookup!$M$2:$N$6,2,FALSE)&amp;"1aT!"&amp;ADDRESS(7+$J$2-1995,VLOOKUP(V$4,lookup!$C$2:$D$36,2,FALSE)+1))</f>
        <v>60.303127089123585</v>
      </c>
      <c r="W9" s="713">
        <f ca="1">INDIRECT(VLOOKUP($B9,lookup!$M$2:$N$6,2,FALSE)&amp;"1aT!"&amp;ADDRESS(7+$J$2-1995,VLOOKUP(W$4,lookup!$C$2:$D$36,2,FALSE)+1))</f>
        <v>14.069752771615251</v>
      </c>
      <c r="Y9" s="713">
        <f ca="1">INDIRECT(VLOOKUP($B9,lookup!$M$2:$N$6,2,FALSE)&amp;"1aT!"&amp;ADDRESS(7+$J$2-1995,VLOOKUP(Y$4,lookup!$C$2:$D$36,2,FALSE)+1))</f>
        <v>36.041866830057081</v>
      </c>
      <c r="Z9" s="713">
        <f ca="1">INDIRECT(VLOOKUP($B9,lookup!$M$2:$N$6,2,FALSE)&amp;"1aT!"&amp;ADDRESS(7+$J$2-1995,VLOOKUP(Z$4,lookup!$C$2:$D$36,2,FALSE)+1))</f>
        <v>72.704981930798851</v>
      </c>
      <c r="AA9" s="713">
        <f ca="1">INDIRECT(VLOOKUP($B9,lookup!$M$2:$N$6,2,FALSE)&amp;"1aT!"&amp;ADDRESS(7+$J$2-1995,VLOOKUP(AA$4,lookup!$C$2:$D$36,2,FALSE)+1))</f>
        <v>110.57075711956735</v>
      </c>
    </row>
    <row r="10" spans="2:28" hidden="1">
      <c r="D10" s="714"/>
      <c r="E10" s="714"/>
      <c r="F10" s="714"/>
      <c r="G10" s="714"/>
      <c r="H10" s="714"/>
      <c r="I10" s="714"/>
      <c r="J10" s="714"/>
      <c r="K10" s="714"/>
      <c r="L10" s="714"/>
      <c r="M10" s="714"/>
      <c r="N10" s="714"/>
      <c r="O10" s="714"/>
      <c r="P10" s="714"/>
      <c r="Q10" s="714"/>
      <c r="R10" s="714"/>
      <c r="S10" s="714"/>
      <c r="T10" s="714"/>
      <c r="U10" s="714"/>
      <c r="V10" s="714"/>
      <c r="W10" s="714"/>
    </row>
    <row r="11" spans="2:28" hidden="1">
      <c r="B11" s="708" t="s">
        <v>421</v>
      </c>
    </row>
    <row r="12" spans="2:28" hidden="1">
      <c r="B12" s="712" t="str">
        <f>B5</f>
        <v>Ακαθάριστη Προστιθέμενη Αξία (ΑΠΑ)</v>
      </c>
      <c r="C12" s="712"/>
      <c r="D12" s="713">
        <f t="shared" ref="D12:W12" ca="1" si="0">D5*100/SUM($D5:$W5)</f>
        <v>2.3860712383010712</v>
      </c>
      <c r="E12" s="713">
        <f t="shared" ca="1" si="0"/>
        <v>0.11259686920248921</v>
      </c>
      <c r="F12" s="713">
        <f t="shared" ca="1" si="0"/>
        <v>5.0744159509712414</v>
      </c>
      <c r="G12" s="713">
        <f t="shared" ca="1" si="0"/>
        <v>1.6834743313143978</v>
      </c>
      <c r="H12" s="713">
        <f t="shared" ca="1" si="0"/>
        <v>0.98049958248476332</v>
      </c>
      <c r="I12" s="713">
        <f t="shared" ca="1" si="0"/>
        <v>2.6380287739158139</v>
      </c>
      <c r="J12" s="713">
        <f t="shared" ca="1" si="0"/>
        <v>14.788729733508145</v>
      </c>
      <c r="K12" s="713">
        <f t="shared" ca="1" si="0"/>
        <v>6.6389330753933002</v>
      </c>
      <c r="L12" s="713">
        <f t="shared" ca="1" si="0"/>
        <v>7.2588455924119275</v>
      </c>
      <c r="M12" s="713">
        <f t="shared" ca="1" si="0"/>
        <v>4.7342953186655121</v>
      </c>
      <c r="N12" s="713">
        <f t="shared" ca="1" si="0"/>
        <v>9.3906292703999945</v>
      </c>
      <c r="O12" s="713">
        <f t="shared" ca="1" si="0"/>
        <v>11.13625858488154</v>
      </c>
      <c r="P12" s="713">
        <f t="shared" ca="1" si="0"/>
        <v>7.7949401939336216</v>
      </c>
      <c r="Q12" s="713">
        <f t="shared" ca="1" si="0"/>
        <v>1.1467499933877676</v>
      </c>
      <c r="R12" s="713">
        <f t="shared" ca="1" si="0"/>
        <v>9.7090239967354446</v>
      </c>
      <c r="S12" s="713">
        <f t="shared" ca="1" si="0"/>
        <v>6.4554908606355541</v>
      </c>
      <c r="T12" s="713">
        <f t="shared" ca="1" si="0"/>
        <v>4.0591549189340324</v>
      </c>
      <c r="U12" s="713">
        <f t="shared" ca="1" si="0"/>
        <v>1.4581546456284329</v>
      </c>
      <c r="V12" s="713">
        <f t="shared" ca="1" si="0"/>
        <v>1.6349846281343552</v>
      </c>
      <c r="W12" s="713">
        <f t="shared" ca="1" si="0"/>
        <v>0.91872244116057888</v>
      </c>
      <c r="X12" s="715"/>
      <c r="Y12" s="713">
        <f t="shared" ref="Y12:AA14" ca="1" si="1">Y5*100/SUM($Y5:$AA5)</f>
        <v>2.4986681075035611</v>
      </c>
      <c r="Z12" s="713">
        <f t="shared" ca="1" si="1"/>
        <v>10.37641863868622</v>
      </c>
      <c r="AA12" s="713">
        <f t="shared" ca="1" si="1"/>
        <v>87.124913253810206</v>
      </c>
    </row>
    <row r="13" spans="2:28" hidden="1">
      <c r="B13" s="712" t="str">
        <f>B6</f>
        <v>Επικερδώς Απασχολούμενος Πληθυσμός</v>
      </c>
      <c r="C13" s="712"/>
      <c r="D13" s="713">
        <f t="shared" ref="D13:W13" ca="1" si="2">D6*100/SUM($D6:$W6)</f>
        <v>3.9755613764695306</v>
      </c>
      <c r="E13" s="713">
        <f t="shared" ca="1" si="2"/>
        <v>0.121640207617718</v>
      </c>
      <c r="F13" s="713">
        <f t="shared" ca="1" si="2"/>
        <v>7.8099233528464493</v>
      </c>
      <c r="G13" s="713">
        <f t="shared" ca="1" si="2"/>
        <v>0.38689879672953709</v>
      </c>
      <c r="H13" s="713">
        <f t="shared" ca="1" si="2"/>
        <v>0.63798906620406515</v>
      </c>
      <c r="I13" s="713">
        <f t="shared" ca="1" si="2"/>
        <v>6.1559620980171257</v>
      </c>
      <c r="J13" s="713">
        <f t="shared" ca="1" si="2"/>
        <v>16.993897255492815</v>
      </c>
      <c r="K13" s="713">
        <f t="shared" ca="1" si="2"/>
        <v>4.3414495918832801</v>
      </c>
      <c r="L13" s="713">
        <f t="shared" ca="1" si="2"/>
        <v>10.994961607309468</v>
      </c>
      <c r="M13" s="713">
        <f t="shared" ca="1" si="2"/>
        <v>2.6921880723482778</v>
      </c>
      <c r="N13" s="713">
        <f t="shared" ca="1" si="2"/>
        <v>5.1678427523861519</v>
      </c>
      <c r="O13" s="713">
        <f t="shared" ca="1" si="2"/>
        <v>0.50287167649233877</v>
      </c>
      <c r="P13" s="713">
        <f t="shared" ca="1" si="2"/>
        <v>6.391225317750485</v>
      </c>
      <c r="Q13" s="713">
        <f t="shared" ca="1" si="2"/>
        <v>2.7074622120548204</v>
      </c>
      <c r="R13" s="713">
        <f t="shared" ca="1" si="2"/>
        <v>9.5269854653774626</v>
      </c>
      <c r="S13" s="713">
        <f t="shared" ca="1" si="2"/>
        <v>7.3811416209939935</v>
      </c>
      <c r="T13" s="713">
        <f t="shared" ca="1" si="2"/>
        <v>4.6400210105813153</v>
      </c>
      <c r="U13" s="713">
        <f t="shared" ca="1" si="2"/>
        <v>1.5384721713468192</v>
      </c>
      <c r="V13" s="713">
        <f t="shared" ca="1" si="2"/>
        <v>2.608076633330799</v>
      </c>
      <c r="W13" s="713">
        <f t="shared" ca="1" si="2"/>
        <v>5.4254297147675352</v>
      </c>
      <c r="X13" s="715"/>
      <c r="Y13" s="713">
        <f t="shared" ca="1" si="1"/>
        <v>4.0972015840872489</v>
      </c>
      <c r="Z13" s="713">
        <f t="shared" ca="1" si="1"/>
        <v>14.990773313797179</v>
      </c>
      <c r="AA13" s="713">
        <f t="shared" ca="1" si="1"/>
        <v>80.912025102115564</v>
      </c>
    </row>
    <row r="14" spans="2:28" hidden="1">
      <c r="B14" s="712" t="str">
        <f>B7</f>
        <v>Συνολικές Ώρες Εργασίας</v>
      </c>
      <c r="C14" s="712"/>
      <c r="D14" s="713">
        <f t="shared" ref="D14:W14" ca="1" si="3">D7*100/SUM($D7:$W7)</f>
        <v>6.8230048143641939</v>
      </c>
      <c r="E14" s="713">
        <f t="shared" ca="1" si="3"/>
        <v>0.10965998152971379</v>
      </c>
      <c r="F14" s="713">
        <f t="shared" ca="1" si="3"/>
        <v>7.9100255666068691</v>
      </c>
      <c r="G14" s="713">
        <f t="shared" ca="1" si="3"/>
        <v>0.35956547601200978</v>
      </c>
      <c r="H14" s="713">
        <f t="shared" ca="1" si="3"/>
        <v>0.60131347197374285</v>
      </c>
      <c r="I14" s="713">
        <f t="shared" ca="1" si="3"/>
        <v>5.4010094939881226</v>
      </c>
      <c r="J14" s="713">
        <f t="shared" ca="1" si="3"/>
        <v>16.925095072678786</v>
      </c>
      <c r="K14" s="713">
        <f t="shared" ca="1" si="3"/>
        <v>4.7809030005493023</v>
      </c>
      <c r="L14" s="713">
        <f t="shared" ca="1" si="3"/>
        <v>11.149809376676055</v>
      </c>
      <c r="M14" s="713">
        <f t="shared" ca="1" si="3"/>
        <v>2.6113738070888028</v>
      </c>
      <c r="N14" s="713">
        <f t="shared" ca="1" si="3"/>
        <v>4.6696532411552667</v>
      </c>
      <c r="O14" s="713">
        <f t="shared" ca="1" si="3"/>
        <v>0.49674753281230749</v>
      </c>
      <c r="P14" s="713">
        <f t="shared" ca="1" si="3"/>
        <v>6.3320904758047112</v>
      </c>
      <c r="Q14" s="713">
        <f t="shared" ca="1" si="3"/>
        <v>2.7203055837059775</v>
      </c>
      <c r="R14" s="713">
        <f t="shared" ca="1" si="3"/>
        <v>8.4815549488548392</v>
      </c>
      <c r="S14" s="713">
        <f t="shared" ca="1" si="3"/>
        <v>5.1962835406241163</v>
      </c>
      <c r="T14" s="713">
        <f t="shared" ca="1" si="3"/>
        <v>4.627589578308732</v>
      </c>
      <c r="U14" s="713">
        <f t="shared" ca="1" si="3"/>
        <v>1.5629920114641385</v>
      </c>
      <c r="V14" s="713">
        <f t="shared" ca="1" si="3"/>
        <v>2.7112698605015648</v>
      </c>
      <c r="W14" s="713">
        <f t="shared" ca="1" si="3"/>
        <v>6.5297531653007672</v>
      </c>
      <c r="X14" s="715"/>
      <c r="Y14" s="713">
        <f t="shared" ca="1" si="1"/>
        <v>6.932664795893908</v>
      </c>
      <c r="Z14" s="713">
        <f t="shared" ca="1" si="1"/>
        <v>14.271914008580744</v>
      </c>
      <c r="AA14" s="713">
        <f t="shared" ca="1" si="1"/>
        <v>78.79542119552535</v>
      </c>
    </row>
    <row r="15" spans="2:28" hidden="1">
      <c r="B15" s="712" t="str">
        <f>B8</f>
        <v>Παραγωγικότητα Εργασίας (ΑΠΑ ανά απασχολούμενο)</v>
      </c>
      <c r="C15" s="712"/>
      <c r="D15" s="713">
        <f t="shared" ref="D15:W15" ca="1" si="4">D8</f>
        <v>60.018321992338244</v>
      </c>
      <c r="E15" s="713">
        <f t="shared" ca="1" si="4"/>
        <v>92.56526915152395</v>
      </c>
      <c r="F15" s="713">
        <f t="shared" ca="1" si="4"/>
        <v>64.973789620818252</v>
      </c>
      <c r="G15" s="713">
        <f t="shared" ca="1" si="4"/>
        <v>435.11897813464191</v>
      </c>
      <c r="H15" s="713">
        <f t="shared" ca="1" si="4"/>
        <v>153.68556682321534</v>
      </c>
      <c r="I15" s="713">
        <f t="shared" ca="1" si="4"/>
        <v>42.853124936088413</v>
      </c>
      <c r="J15" s="713">
        <f t="shared" ca="1" si="4"/>
        <v>87.023548861435884</v>
      </c>
      <c r="K15" s="713">
        <f t="shared" ca="1" si="4"/>
        <v>152.9193466794149</v>
      </c>
      <c r="L15" s="713">
        <f t="shared" ca="1" si="4"/>
        <v>66.019578485794767</v>
      </c>
      <c r="M15" s="713">
        <f t="shared" ca="1" si="4"/>
        <v>175.85262492949045</v>
      </c>
      <c r="N15" s="713">
        <f t="shared" ca="1" si="4"/>
        <v>181.71229400583408</v>
      </c>
      <c r="O15" s="713">
        <f t="shared" ca="1" si="4"/>
        <v>2214.5272947167227</v>
      </c>
      <c r="P15" s="713">
        <f t="shared" ca="1" si="4"/>
        <v>121.96285017997451</v>
      </c>
      <c r="Q15" s="713">
        <f t="shared" ca="1" si="4"/>
        <v>42.355054843917863</v>
      </c>
      <c r="R15" s="713">
        <f t="shared" ca="1" si="4"/>
        <v>101.91051068123895</v>
      </c>
      <c r="S15" s="713">
        <f t="shared" ca="1" si="4"/>
        <v>87.459026409748674</v>
      </c>
      <c r="T15" s="713">
        <f t="shared" ca="1" si="4"/>
        <v>87.481170557474343</v>
      </c>
      <c r="U15" s="713">
        <f t="shared" ca="1" si="4"/>
        <v>94.779158166307496</v>
      </c>
      <c r="V15" s="713">
        <f t="shared" ca="1" si="4"/>
        <v>62.689128410284226</v>
      </c>
      <c r="W15" s="713">
        <f t="shared" ca="1" si="4"/>
        <v>16.933591904321702</v>
      </c>
      <c r="X15" s="715"/>
      <c r="Y15" s="713">
        <f t="shared" ref="Y15:AA16" ca="1" si="5">Y8</f>
        <v>60.984595515501539</v>
      </c>
      <c r="Z15" s="713">
        <f t="shared" ca="1" si="5"/>
        <v>69.218527182767659</v>
      </c>
      <c r="AA15" s="713">
        <f t="shared" ca="1" si="5"/>
        <v>107.67830082300884</v>
      </c>
    </row>
    <row r="16" spans="2:28" hidden="1">
      <c r="B16" s="712" t="str">
        <f>B9</f>
        <v>Παραγωγικότητα Εργασίας (ΑΠΑ ανά ώρα εργασίας)</v>
      </c>
      <c r="C16" s="712"/>
      <c r="D16" s="713">
        <f t="shared" ref="D16:W16" ca="1" si="6">D9</f>
        <v>34.970885890469127</v>
      </c>
      <c r="E16" s="713">
        <f t="shared" ca="1" si="6"/>
        <v>102.67791769352404</v>
      </c>
      <c r="F16" s="713">
        <f t="shared" ca="1" si="6"/>
        <v>64.151539411551525</v>
      </c>
      <c r="G16" s="713">
        <f t="shared" ca="1" si="6"/>
        <v>468.1956981566712</v>
      </c>
      <c r="H16" s="713">
        <f t="shared" ca="1" si="6"/>
        <v>163.05922923154981</v>
      </c>
      <c r="I16" s="713">
        <f t="shared" ca="1" si="6"/>
        <v>48.843130748389122</v>
      </c>
      <c r="J16" s="713">
        <f t="shared" ca="1" si="6"/>
        <v>87.377308181083961</v>
      </c>
      <c r="K16" s="713">
        <f t="shared" ca="1" si="6"/>
        <v>138.86323047259603</v>
      </c>
      <c r="L16" s="713">
        <f t="shared" ca="1" si="6"/>
        <v>65.102703217556311</v>
      </c>
      <c r="M16" s="713">
        <f t="shared" ca="1" si="6"/>
        <v>181.29474150393449</v>
      </c>
      <c r="N16" s="713">
        <f t="shared" ca="1" si="6"/>
        <v>201.09856409063661</v>
      </c>
      <c r="O16" s="713">
        <f t="shared" ca="1" si="6"/>
        <v>2241.8290575647738</v>
      </c>
      <c r="P16" s="713">
        <f t="shared" ca="1" si="6"/>
        <v>123.10185062480508</v>
      </c>
      <c r="Q16" s="713">
        <f t="shared" ca="1" si="6"/>
        <v>42.155084034048613</v>
      </c>
      <c r="R16" s="713">
        <f t="shared" ca="1" si="6"/>
        <v>114.47192877768799</v>
      </c>
      <c r="S16" s="713">
        <f t="shared" ca="1" si="6"/>
        <v>124.23253175423783</v>
      </c>
      <c r="T16" s="713">
        <f t="shared" ca="1" si="6"/>
        <v>87.716177622925713</v>
      </c>
      <c r="U16" s="713">
        <f t="shared" ca="1" si="6"/>
        <v>93.2922856886197</v>
      </c>
      <c r="V16" s="713">
        <f t="shared" ca="1" si="6"/>
        <v>60.303127089123585</v>
      </c>
      <c r="W16" s="713">
        <f t="shared" ca="1" si="6"/>
        <v>14.069752771615251</v>
      </c>
      <c r="X16" s="715"/>
      <c r="Y16" s="713">
        <f t="shared" ca="1" si="5"/>
        <v>36.041866830057081</v>
      </c>
      <c r="Z16" s="713">
        <f t="shared" ca="1" si="5"/>
        <v>72.704981930798851</v>
      </c>
      <c r="AA16" s="713">
        <f t="shared" ca="1" si="5"/>
        <v>110.57075711956735</v>
      </c>
    </row>
    <row r="17" spans="2:27" hidden="1">
      <c r="X17" s="716"/>
    </row>
    <row r="18" spans="2:27" hidden="1">
      <c r="B18" s="708" t="s">
        <v>422</v>
      </c>
      <c r="X18" s="716"/>
    </row>
    <row r="19" spans="2:27" hidden="1">
      <c r="B19" s="708" t="str">
        <f>B5</f>
        <v>Ακαθάριστη Προστιθέμενη Αξία (ΑΠΑ)</v>
      </c>
      <c r="C19" s="708">
        <v>1</v>
      </c>
      <c r="D19" s="717">
        <f ca="1">COUNTIF($D12:$W12,"&gt;="&amp;D12)</f>
        <v>13</v>
      </c>
      <c r="E19" s="717">
        <f t="shared" ref="E19:W19" ca="1" si="7">COUNTIF($D12:$W12,"&gt;="&amp;E12)</f>
        <v>20</v>
      </c>
      <c r="F19" s="717">
        <f t="shared" ca="1" si="7"/>
        <v>9</v>
      </c>
      <c r="G19" s="717">
        <f t="shared" ca="1" si="7"/>
        <v>14</v>
      </c>
      <c r="H19" s="717">
        <f t="shared" ca="1" si="7"/>
        <v>18</v>
      </c>
      <c r="I19" s="717">
        <f t="shared" ca="1" si="7"/>
        <v>12</v>
      </c>
      <c r="J19" s="717">
        <f t="shared" ca="1" si="7"/>
        <v>1</v>
      </c>
      <c r="K19" s="717">
        <f t="shared" ca="1" si="7"/>
        <v>7</v>
      </c>
      <c r="L19" s="717">
        <f t="shared" ca="1" si="7"/>
        <v>6</v>
      </c>
      <c r="M19" s="717">
        <f t="shared" ca="1" si="7"/>
        <v>10</v>
      </c>
      <c r="N19" s="717">
        <f t="shared" ca="1" si="7"/>
        <v>4</v>
      </c>
      <c r="O19" s="717">
        <f t="shared" ca="1" si="7"/>
        <v>2</v>
      </c>
      <c r="P19" s="717">
        <f t="shared" ca="1" si="7"/>
        <v>5</v>
      </c>
      <c r="Q19" s="717">
        <f t="shared" ca="1" si="7"/>
        <v>17</v>
      </c>
      <c r="R19" s="717">
        <f t="shared" ca="1" si="7"/>
        <v>3</v>
      </c>
      <c r="S19" s="717">
        <f t="shared" ca="1" si="7"/>
        <v>8</v>
      </c>
      <c r="T19" s="717">
        <f t="shared" ca="1" si="7"/>
        <v>11</v>
      </c>
      <c r="U19" s="717">
        <f t="shared" ca="1" si="7"/>
        <v>16</v>
      </c>
      <c r="V19" s="717">
        <f t="shared" ca="1" si="7"/>
        <v>15</v>
      </c>
      <c r="W19" s="717">
        <f t="shared" ca="1" si="7"/>
        <v>19</v>
      </c>
      <c r="X19" s="718"/>
      <c r="Y19" s="717">
        <f ca="1">COUNTIF($Y12:$AA12,"&gt;="&amp;Y12)</f>
        <v>3</v>
      </c>
      <c r="Z19" s="717">
        <f t="shared" ref="Z19:AA19" ca="1" si="8">COUNTIF($Y12:$AA12,"&gt;="&amp;Z12)</f>
        <v>2</v>
      </c>
      <c r="AA19" s="717">
        <f t="shared" ca="1" si="8"/>
        <v>1</v>
      </c>
    </row>
    <row r="20" spans="2:27" hidden="1">
      <c r="B20" s="708" t="str">
        <f>B6</f>
        <v>Επικερδώς Απασχολούμενος Πληθυσμός</v>
      </c>
      <c r="C20" s="708">
        <v>2</v>
      </c>
      <c r="D20" s="717">
        <f t="shared" ref="D20:W20" ca="1" si="9">COUNTIF($D13:$W13,"&gt;="&amp;D13)</f>
        <v>12</v>
      </c>
      <c r="E20" s="717">
        <f t="shared" ca="1" si="9"/>
        <v>20</v>
      </c>
      <c r="F20" s="717">
        <f t="shared" ca="1" si="9"/>
        <v>4</v>
      </c>
      <c r="G20" s="717">
        <f t="shared" ca="1" si="9"/>
        <v>19</v>
      </c>
      <c r="H20" s="717">
        <f t="shared" ca="1" si="9"/>
        <v>17</v>
      </c>
      <c r="I20" s="717">
        <f t="shared" ca="1" si="9"/>
        <v>7</v>
      </c>
      <c r="J20" s="717">
        <f t="shared" ca="1" si="9"/>
        <v>1</v>
      </c>
      <c r="K20" s="717">
        <f t="shared" ca="1" si="9"/>
        <v>11</v>
      </c>
      <c r="L20" s="717">
        <f t="shared" ca="1" si="9"/>
        <v>2</v>
      </c>
      <c r="M20" s="717">
        <f t="shared" ca="1" si="9"/>
        <v>14</v>
      </c>
      <c r="N20" s="717">
        <f t="shared" ca="1" si="9"/>
        <v>9</v>
      </c>
      <c r="O20" s="717">
        <f t="shared" ca="1" si="9"/>
        <v>18</v>
      </c>
      <c r="P20" s="717">
        <f t="shared" ca="1" si="9"/>
        <v>6</v>
      </c>
      <c r="Q20" s="717">
        <f t="shared" ca="1" si="9"/>
        <v>13</v>
      </c>
      <c r="R20" s="717">
        <f t="shared" ca="1" si="9"/>
        <v>3</v>
      </c>
      <c r="S20" s="717">
        <f t="shared" ca="1" si="9"/>
        <v>5</v>
      </c>
      <c r="T20" s="717">
        <f t="shared" ca="1" si="9"/>
        <v>10</v>
      </c>
      <c r="U20" s="717">
        <f t="shared" ca="1" si="9"/>
        <v>16</v>
      </c>
      <c r="V20" s="717">
        <f t="shared" ca="1" si="9"/>
        <v>15</v>
      </c>
      <c r="W20" s="717">
        <f t="shared" ca="1" si="9"/>
        <v>8</v>
      </c>
      <c r="X20" s="718"/>
      <c r="Y20" s="717">
        <f t="shared" ref="Y20:AA23" ca="1" si="10">COUNTIF($Y13:$AA13,"&gt;="&amp;Y13)</f>
        <v>3</v>
      </c>
      <c r="Z20" s="717">
        <f t="shared" ca="1" si="10"/>
        <v>2</v>
      </c>
      <c r="AA20" s="717">
        <f t="shared" ca="1" si="10"/>
        <v>1</v>
      </c>
    </row>
    <row r="21" spans="2:27" hidden="1">
      <c r="B21" s="708" t="str">
        <f>B7</f>
        <v>Συνολικές Ώρες Εργασίας</v>
      </c>
      <c r="C21" s="708">
        <v>3</v>
      </c>
      <c r="D21" s="717">
        <f t="shared" ref="D21:W21" ca="1" si="11">COUNTIF($D14:$W14,"&gt;="&amp;D14)</f>
        <v>5</v>
      </c>
      <c r="E21" s="717">
        <f t="shared" ca="1" si="11"/>
        <v>20</v>
      </c>
      <c r="F21" s="717">
        <f t="shared" ca="1" si="11"/>
        <v>4</v>
      </c>
      <c r="G21" s="717">
        <f t="shared" ca="1" si="11"/>
        <v>19</v>
      </c>
      <c r="H21" s="717">
        <f t="shared" ca="1" si="11"/>
        <v>17</v>
      </c>
      <c r="I21" s="717">
        <f t="shared" ca="1" si="11"/>
        <v>8</v>
      </c>
      <c r="J21" s="717">
        <f t="shared" ca="1" si="11"/>
        <v>1</v>
      </c>
      <c r="K21" s="717">
        <f t="shared" ca="1" si="11"/>
        <v>10</v>
      </c>
      <c r="L21" s="717">
        <f t="shared" ca="1" si="11"/>
        <v>2</v>
      </c>
      <c r="M21" s="717">
        <f t="shared" ca="1" si="11"/>
        <v>15</v>
      </c>
      <c r="N21" s="717">
        <f t="shared" ca="1" si="11"/>
        <v>11</v>
      </c>
      <c r="O21" s="717">
        <f t="shared" ca="1" si="11"/>
        <v>18</v>
      </c>
      <c r="P21" s="717">
        <f t="shared" ca="1" si="11"/>
        <v>7</v>
      </c>
      <c r="Q21" s="717">
        <f t="shared" ca="1" si="11"/>
        <v>13</v>
      </c>
      <c r="R21" s="717">
        <f t="shared" ca="1" si="11"/>
        <v>3</v>
      </c>
      <c r="S21" s="717">
        <f t="shared" ca="1" si="11"/>
        <v>9</v>
      </c>
      <c r="T21" s="717">
        <f t="shared" ca="1" si="11"/>
        <v>12</v>
      </c>
      <c r="U21" s="717">
        <f t="shared" ca="1" si="11"/>
        <v>16</v>
      </c>
      <c r="V21" s="717">
        <f t="shared" ca="1" si="11"/>
        <v>14</v>
      </c>
      <c r="W21" s="717">
        <f t="shared" ca="1" si="11"/>
        <v>6</v>
      </c>
      <c r="X21" s="718"/>
      <c r="Y21" s="717">
        <f t="shared" ca="1" si="10"/>
        <v>3</v>
      </c>
      <c r="Z21" s="717">
        <f t="shared" ca="1" si="10"/>
        <v>2</v>
      </c>
      <c r="AA21" s="717">
        <f t="shared" ca="1" si="10"/>
        <v>1</v>
      </c>
    </row>
    <row r="22" spans="2:27" hidden="1">
      <c r="B22" s="708" t="str">
        <f>B8</f>
        <v>Παραγωγικότητα Εργασίας (ΑΠΑ ανά απασχολούμενο)</v>
      </c>
      <c r="C22" s="708">
        <v>4</v>
      </c>
      <c r="D22" s="717">
        <f t="shared" ref="D22:W22" ca="1" si="12">COUNTIF($D15:$W15,"&gt;="&amp;D15)</f>
        <v>17</v>
      </c>
      <c r="E22" s="717">
        <f t="shared" ca="1" si="12"/>
        <v>10</v>
      </c>
      <c r="F22" s="717">
        <f t="shared" ca="1" si="12"/>
        <v>15</v>
      </c>
      <c r="G22" s="717">
        <f t="shared" ca="1" si="12"/>
        <v>2</v>
      </c>
      <c r="H22" s="717">
        <f t="shared" ca="1" si="12"/>
        <v>5</v>
      </c>
      <c r="I22" s="717">
        <f t="shared" ca="1" si="12"/>
        <v>18</v>
      </c>
      <c r="J22" s="717">
        <f t="shared" ca="1" si="12"/>
        <v>13</v>
      </c>
      <c r="K22" s="717">
        <f t="shared" ca="1" si="12"/>
        <v>6</v>
      </c>
      <c r="L22" s="717">
        <f t="shared" ca="1" si="12"/>
        <v>14</v>
      </c>
      <c r="M22" s="717">
        <f t="shared" ca="1" si="12"/>
        <v>4</v>
      </c>
      <c r="N22" s="717">
        <f t="shared" ca="1" si="12"/>
        <v>3</v>
      </c>
      <c r="O22" s="717">
        <f t="shared" ca="1" si="12"/>
        <v>1</v>
      </c>
      <c r="P22" s="717">
        <f t="shared" ca="1" si="12"/>
        <v>7</v>
      </c>
      <c r="Q22" s="717">
        <f t="shared" ca="1" si="12"/>
        <v>19</v>
      </c>
      <c r="R22" s="717">
        <f t="shared" ca="1" si="12"/>
        <v>8</v>
      </c>
      <c r="S22" s="717">
        <f t="shared" ca="1" si="12"/>
        <v>12</v>
      </c>
      <c r="T22" s="717">
        <f t="shared" ca="1" si="12"/>
        <v>11</v>
      </c>
      <c r="U22" s="717">
        <f t="shared" ca="1" si="12"/>
        <v>9</v>
      </c>
      <c r="V22" s="717">
        <f t="shared" ca="1" si="12"/>
        <v>16</v>
      </c>
      <c r="W22" s="717">
        <f t="shared" ca="1" si="12"/>
        <v>20</v>
      </c>
      <c r="X22" s="718"/>
      <c r="Y22" s="717">
        <f t="shared" ca="1" si="10"/>
        <v>3</v>
      </c>
      <c r="Z22" s="717">
        <f t="shared" ca="1" si="10"/>
        <v>2</v>
      </c>
      <c r="AA22" s="717">
        <f t="shared" ca="1" si="10"/>
        <v>1</v>
      </c>
    </row>
    <row r="23" spans="2:27" hidden="1">
      <c r="B23" s="708" t="str">
        <f>B9</f>
        <v>Παραγωγικότητα Εργασίας (ΑΠΑ ανά ώρα εργασίας)</v>
      </c>
      <c r="C23" s="708">
        <v>5</v>
      </c>
      <c r="D23" s="717">
        <f t="shared" ref="D23:W23" ca="1" si="13">COUNTIF($D16:$W16,"&gt;="&amp;D16)</f>
        <v>19</v>
      </c>
      <c r="E23" s="717">
        <f t="shared" ca="1" si="13"/>
        <v>10</v>
      </c>
      <c r="F23" s="717">
        <f t="shared" ca="1" si="13"/>
        <v>15</v>
      </c>
      <c r="G23" s="717">
        <f t="shared" ca="1" si="13"/>
        <v>2</v>
      </c>
      <c r="H23" s="717">
        <f t="shared" ca="1" si="13"/>
        <v>5</v>
      </c>
      <c r="I23" s="717">
        <f t="shared" ca="1" si="13"/>
        <v>17</v>
      </c>
      <c r="J23" s="717">
        <f t="shared" ca="1" si="13"/>
        <v>13</v>
      </c>
      <c r="K23" s="717">
        <f t="shared" ca="1" si="13"/>
        <v>6</v>
      </c>
      <c r="L23" s="717">
        <f t="shared" ca="1" si="13"/>
        <v>14</v>
      </c>
      <c r="M23" s="717">
        <f t="shared" ca="1" si="13"/>
        <v>4</v>
      </c>
      <c r="N23" s="717">
        <f t="shared" ca="1" si="13"/>
        <v>3</v>
      </c>
      <c r="O23" s="717">
        <f t="shared" ca="1" si="13"/>
        <v>1</v>
      </c>
      <c r="P23" s="717">
        <f t="shared" ca="1" si="13"/>
        <v>8</v>
      </c>
      <c r="Q23" s="717">
        <f t="shared" ca="1" si="13"/>
        <v>18</v>
      </c>
      <c r="R23" s="717">
        <f t="shared" ca="1" si="13"/>
        <v>9</v>
      </c>
      <c r="S23" s="717">
        <f t="shared" ca="1" si="13"/>
        <v>7</v>
      </c>
      <c r="T23" s="717">
        <f t="shared" ca="1" si="13"/>
        <v>12</v>
      </c>
      <c r="U23" s="717">
        <f t="shared" ca="1" si="13"/>
        <v>11</v>
      </c>
      <c r="V23" s="717">
        <f t="shared" ca="1" si="13"/>
        <v>16</v>
      </c>
      <c r="W23" s="717">
        <f t="shared" ca="1" si="13"/>
        <v>20</v>
      </c>
      <c r="X23" s="718"/>
      <c r="Y23" s="717">
        <f t="shared" ca="1" si="10"/>
        <v>3</v>
      </c>
      <c r="Z23" s="717">
        <f t="shared" ca="1" si="10"/>
        <v>2</v>
      </c>
      <c r="AA23" s="717">
        <f t="shared" ca="1" si="10"/>
        <v>1</v>
      </c>
    </row>
    <row r="24" spans="2:27" hidden="1"/>
    <row r="25" spans="2:27" hidden="1"/>
    <row r="26" spans="2:27" ht="18.75" hidden="1">
      <c r="D26" s="719" t="str">
        <f>"Φθίνουσα "&amp;IF($K$2&gt;3,"σύγκριση της "&amp;$B$2&amp;" κάθε τομέα με αυτή του Συνόλου της Οικονομίας για το έτος "&amp;$J$2,"συνεισφορά του κάθε τομέα στ"&amp;IF($K$2=1,"η συνολική ",IF($K$2=2,"ον συνολικό ","ις συνολικές "))&amp;$B$2&amp;" για το έτος "&amp;$J$2)</f>
        <v>Φθίνουσα σύγκριση της Παραγωγικότητα Εργασίας (ΑΠΑ ανά ώρα εργασίας) κάθε τομέα με αυτή του Συνόλου της Οικονομίας για το έτος 2015</v>
      </c>
      <c r="E26" s="719"/>
      <c r="F26" s="719"/>
      <c r="G26" s="719"/>
      <c r="H26" s="719"/>
      <c r="I26" s="719"/>
      <c r="J26" s="719"/>
      <c r="K26" s="719"/>
      <c r="L26" s="719"/>
      <c r="M26" s="719"/>
      <c r="N26" s="719"/>
      <c r="O26" s="719"/>
      <c r="P26" s="719"/>
      <c r="Q26" s="719"/>
      <c r="R26" s="719"/>
      <c r="S26" s="719"/>
      <c r="T26" s="719"/>
      <c r="U26" s="719"/>
      <c r="V26" s="719"/>
      <c r="W26" s="719"/>
    </row>
    <row r="27" spans="2:27" hidden="1">
      <c r="D27" s="720">
        <v>1</v>
      </c>
      <c r="E27" s="720">
        <v>2</v>
      </c>
      <c r="F27" s="720">
        <v>3</v>
      </c>
      <c r="G27" s="720">
        <v>4</v>
      </c>
      <c r="H27" s="720">
        <v>5</v>
      </c>
      <c r="I27" s="720">
        <v>6</v>
      </c>
      <c r="J27" s="720">
        <v>7</v>
      </c>
      <c r="K27" s="720">
        <v>8</v>
      </c>
      <c r="L27" s="720">
        <v>9</v>
      </c>
      <c r="M27" s="720">
        <v>10</v>
      </c>
      <c r="N27" s="720">
        <v>11</v>
      </c>
      <c r="O27" s="720">
        <v>12</v>
      </c>
      <c r="P27" s="720">
        <v>13</v>
      </c>
      <c r="Q27" s="720">
        <v>14</v>
      </c>
      <c r="R27" s="720">
        <v>15</v>
      </c>
      <c r="S27" s="720">
        <v>16</v>
      </c>
      <c r="T27" s="720">
        <v>17</v>
      </c>
      <c r="U27" s="720">
        <v>18</v>
      </c>
      <c r="V27" s="720">
        <v>19</v>
      </c>
      <c r="W27" s="720">
        <v>20</v>
      </c>
      <c r="Y27" s="708">
        <v>1</v>
      </c>
      <c r="Z27" s="708">
        <v>2</v>
      </c>
      <c r="AA27" s="708">
        <v>3</v>
      </c>
    </row>
    <row r="28" spans="2:27" ht="115.5" hidden="1" customHeight="1">
      <c r="B28" s="712"/>
      <c r="C28" s="712"/>
      <c r="D28" s="721" t="str">
        <f t="shared" ref="D28:W28" ca="1" si="14">INDIRECT(ADDRESS(ROW()-24,MATCH(D$27,OFFSET($D18,VLOOKUP($B$2,$B$19:$C$23,2,FALSE),0,1,20),0)+3,1,1,))</f>
        <v>Διαχείριση ακίνητης περιουσίας</v>
      </c>
      <c r="E28" s="721" t="str">
        <f t="shared" ca="1" si="14"/>
        <v>Παραγωγή  ηλεκτρικού  ρεύματος, φυσικού αερίου, ατμού και κλιματισμού</v>
      </c>
      <c r="F28" s="721" t="str">
        <f t="shared" ca="1" si="14"/>
        <v>Χρηματοπιστωτικές και ασφαλιστικές δραστηριότητες</v>
      </c>
      <c r="G28" s="721" t="str">
        <f t="shared" ca="1" si="14"/>
        <v>Ενημέρωση και επικοινωνία</v>
      </c>
      <c r="H28" s="721" t="str">
        <f t="shared" ca="1" si="14"/>
        <v>Παροχή νερού, επεξεργασία λυμάτων, διαχείριση αποβλήτων και δραστηριότητες εξυγίανσης</v>
      </c>
      <c r="I28" s="721" t="str">
        <f t="shared" ca="1" si="14"/>
        <v>Μεταφορά και αποθήκευση</v>
      </c>
      <c r="J28" s="721" t="str">
        <f t="shared" ca="1" si="14"/>
        <v>Εκπαίδευση</v>
      </c>
      <c r="K28" s="721" t="str">
        <f t="shared" ca="1" si="14"/>
        <v>Επαγγελματικές, επιστημονικές και τεχνικές δραστηριότητες</v>
      </c>
      <c r="L28" s="721" t="str">
        <f t="shared" ca="1" si="14"/>
        <v>Δημόσια διοίκηση και άμυνα, υποχρεωτική κοινωνική ασφάλιση</v>
      </c>
      <c r="M28" s="721" t="str">
        <f t="shared" ca="1" si="14"/>
        <v>Ορυχεία και λατομεία</v>
      </c>
      <c r="N28" s="721" t="str">
        <f t="shared" ca="1" si="14"/>
        <v>Τέχνες, διασκέδαση και ψυχαγωγία</v>
      </c>
      <c r="O28" s="721" t="str">
        <f t="shared" ca="1" si="14"/>
        <v>Δραστηριότητες σχετικές με την ανθρώπινη υγεία και κοινωνική μέριμνα</v>
      </c>
      <c r="P28" s="721" t="str">
        <f t="shared" ca="1" si="14"/>
        <v>Χονδρικό και λιανικό εμπόριο, επισκευή μηχανοκινήτων οχημάτων και μοτοσικλετών</v>
      </c>
      <c r="Q28" s="721" t="str">
        <f t="shared" ca="1" si="14"/>
        <v>Δραστηριότητες υπηρεσιών παροχής καταλύματος και υπηρεσιών εστίασης</v>
      </c>
      <c r="R28" s="721" t="str">
        <f t="shared" ca="1" si="14"/>
        <v>Μεταποιητικές βιομηχανίες</v>
      </c>
      <c r="S28" s="721" t="str">
        <f t="shared" ca="1" si="14"/>
        <v>Άλλες δραστηριότητες παροχής υπηρεσιών</v>
      </c>
      <c r="T28" s="721" t="str">
        <f t="shared" ca="1" si="14"/>
        <v>Κατασκευές</v>
      </c>
      <c r="U28" s="721" t="str">
        <f t="shared" ca="1" si="14"/>
        <v>Διοικητικές και υποστηρικτικές δραστηριότητες</v>
      </c>
      <c r="V28" s="721" t="str">
        <f t="shared" ca="1" si="14"/>
        <v>Γεωργία, δασοκομία και αλιεία</v>
      </c>
      <c r="W28" s="721" t="str">
        <f t="shared" ca="1" si="14"/>
        <v>Δραστηριότητες νοικοκυριών ως εργοδοτών</v>
      </c>
      <c r="X28" s="721"/>
      <c r="Y28" s="722" t="str">
        <f ca="1">INDIRECT(ADDRESS(ROW()-24,MATCH(Y$27,OFFSET($Y18,VLOOKUP($B$2,$B$19:$C$23,2,FALSE),0,1,3),0)+24,1,1,))</f>
        <v>Τριτογενής Τομέας</v>
      </c>
      <c r="Z28" s="722" t="str">
        <f ca="1">INDIRECT(ADDRESS(ROW()-24,MATCH(Z$27,OFFSET($Y18,VLOOKUP($B$2,$B$19:$C$23,2,FALSE),0,1,3),0)+24,1,1,))</f>
        <v>Δευτερογενής Τομέας</v>
      </c>
      <c r="AA28" s="722" t="str">
        <f ca="1">INDIRECT(ADDRESS(ROW()-24,MATCH(AA$27,OFFSET($Y18,VLOOKUP($B$2,$B$19:$C$23,2,FALSE),0,1,3),0)+24,1,1,))</f>
        <v>Πρωτογενής Τομέας</v>
      </c>
    </row>
    <row r="29" spans="2:27" hidden="1">
      <c r="B29" s="712"/>
      <c r="C29" s="712" t="str">
        <f>$B$2</f>
        <v>Παραγωγικότητα Εργασίας (ΑΠΑ ανά ώρα εργασίας)</v>
      </c>
      <c r="D29" s="723">
        <f t="shared" ref="D29:W29" ca="1" si="15">HLOOKUP(D$28,$D$4:$W$16,VLOOKUP($B$2,$B$19:$C$23,2,FALSE)+8,FALSE)</f>
        <v>2241.8290575647738</v>
      </c>
      <c r="E29" s="723">
        <f t="shared" ca="1" si="15"/>
        <v>468.1956981566712</v>
      </c>
      <c r="F29" s="723">
        <f t="shared" ca="1" si="15"/>
        <v>201.09856409063661</v>
      </c>
      <c r="G29" s="723">
        <f t="shared" ca="1" si="15"/>
        <v>181.29474150393449</v>
      </c>
      <c r="H29" s="723">
        <f t="shared" ca="1" si="15"/>
        <v>163.05922923154981</v>
      </c>
      <c r="I29" s="723">
        <f t="shared" ca="1" si="15"/>
        <v>138.86323047259603</v>
      </c>
      <c r="J29" s="723">
        <f t="shared" ca="1" si="15"/>
        <v>124.23253175423783</v>
      </c>
      <c r="K29" s="723">
        <f t="shared" ca="1" si="15"/>
        <v>123.10185062480508</v>
      </c>
      <c r="L29" s="723">
        <f t="shared" ca="1" si="15"/>
        <v>114.47192877768799</v>
      </c>
      <c r="M29" s="723">
        <f t="shared" ca="1" si="15"/>
        <v>102.67791769352404</v>
      </c>
      <c r="N29" s="723">
        <f t="shared" ca="1" si="15"/>
        <v>93.2922856886197</v>
      </c>
      <c r="O29" s="723">
        <f t="shared" ca="1" si="15"/>
        <v>87.716177622925713</v>
      </c>
      <c r="P29" s="723">
        <f t="shared" ca="1" si="15"/>
        <v>87.377308181083961</v>
      </c>
      <c r="Q29" s="723">
        <f t="shared" ca="1" si="15"/>
        <v>65.102703217556311</v>
      </c>
      <c r="R29" s="723">
        <f t="shared" ca="1" si="15"/>
        <v>64.151539411551525</v>
      </c>
      <c r="S29" s="723">
        <f t="shared" ca="1" si="15"/>
        <v>60.303127089123585</v>
      </c>
      <c r="T29" s="723">
        <f t="shared" ca="1" si="15"/>
        <v>48.843130748389122</v>
      </c>
      <c r="U29" s="723">
        <f t="shared" ca="1" si="15"/>
        <v>42.155084034048613</v>
      </c>
      <c r="V29" s="723">
        <f t="shared" ca="1" si="15"/>
        <v>34.970885890469127</v>
      </c>
      <c r="W29" s="723">
        <f t="shared" ca="1" si="15"/>
        <v>14.069752771615251</v>
      </c>
      <c r="X29" s="723"/>
      <c r="Y29" s="723">
        <f ca="1">HLOOKUP(Y$28,$Y$4:$AA$16,VLOOKUP($B$2,$B$19:$C$23,2,FALSE)+8,FALSE)</f>
        <v>110.57075711956735</v>
      </c>
      <c r="Z29" s="723">
        <f ca="1">HLOOKUP(Z$28,$Y$4:$AA$16,VLOOKUP($B$2,$B$19:$C$23,2,FALSE)+8,FALSE)</f>
        <v>72.704981930798851</v>
      </c>
      <c r="AA29" s="723">
        <f ca="1">HLOOKUP(AA$28,$Y$4:$AA$16,VLOOKUP($B$2,$B$19:$C$23,2,FALSE)+8,FALSE)</f>
        <v>36.041866830057081</v>
      </c>
    </row>
    <row r="30" spans="2:27" hidden="1">
      <c r="B30" s="712"/>
    </row>
    <row r="31" spans="2:27" ht="115.5" hidden="1" customHeight="1">
      <c r="D31" s="721" t="str">
        <f t="shared" ref="D31:W31" ca="1" si="16">INDEX($D$4:$W$4,,MATCH(D$27,$D$19:$W$19,0))</f>
        <v>Χονδρικό και λιανικό εμπόριο, επισκευή μηχανοκινήτων οχημάτων και μοτοσικλετών</v>
      </c>
      <c r="E31" s="721" t="str">
        <f t="shared" ca="1" si="16"/>
        <v>Διαχείριση ακίνητης περιουσίας</v>
      </c>
      <c r="F31" s="721" t="str">
        <f t="shared" ca="1" si="16"/>
        <v>Δημόσια διοίκηση και άμυνα, υποχρεωτική κοινωνική ασφάλιση</v>
      </c>
      <c r="G31" s="721" t="str">
        <f t="shared" ca="1" si="16"/>
        <v>Χρηματοπιστωτικές και ασφαλιστικές δραστηριότητες</v>
      </c>
      <c r="H31" s="721" t="str">
        <f t="shared" ca="1" si="16"/>
        <v>Επαγγελματικές, επιστημονικές και τεχνικές δραστηριότητες</v>
      </c>
      <c r="I31" s="721" t="str">
        <f t="shared" ca="1" si="16"/>
        <v>Δραστηριότητες υπηρεσιών παροχής καταλύματος και υπηρεσιών εστίασης</v>
      </c>
      <c r="J31" s="721" t="str">
        <f t="shared" ca="1" si="16"/>
        <v>Μεταφορά και αποθήκευση</v>
      </c>
      <c r="K31" s="721" t="str">
        <f t="shared" ca="1" si="16"/>
        <v>Εκπαίδευση</v>
      </c>
      <c r="L31" s="721" t="str">
        <f t="shared" ca="1" si="16"/>
        <v>Μεταποιητικές βιομηχανίες</v>
      </c>
      <c r="M31" s="721" t="str">
        <f t="shared" ca="1" si="16"/>
        <v>Ενημέρωση και επικοινωνία</v>
      </c>
      <c r="N31" s="721" t="str">
        <f t="shared" ca="1" si="16"/>
        <v>Δραστηριότητες σχετικές με την ανθρώπινη υγεία και κοινωνική μέριμνα</v>
      </c>
      <c r="O31" s="721" t="str">
        <f t="shared" ca="1" si="16"/>
        <v>Κατασκευές</v>
      </c>
      <c r="P31" s="721" t="str">
        <f t="shared" ca="1" si="16"/>
        <v>Γεωργία, δασοκομία και αλιεία</v>
      </c>
      <c r="Q31" s="721" t="str">
        <f t="shared" ca="1" si="16"/>
        <v>Παραγωγή  ηλεκτρικού  ρεύματος, φυσικού αερίου, ατμού και κλιματισμού</v>
      </c>
      <c r="R31" s="721" t="str">
        <f t="shared" ca="1" si="16"/>
        <v>Άλλες δραστηριότητες παροχής υπηρεσιών</v>
      </c>
      <c r="S31" s="721" t="str">
        <f t="shared" ca="1" si="16"/>
        <v>Τέχνες, διασκέδαση και ψυχαγωγία</v>
      </c>
      <c r="T31" s="721" t="str">
        <f t="shared" ca="1" si="16"/>
        <v>Διοικητικές και υποστηρικτικές δραστηριότητες</v>
      </c>
      <c r="U31" s="721" t="str">
        <f t="shared" ca="1" si="16"/>
        <v>Παροχή νερού, επεξεργασία λυμάτων, διαχείριση αποβλήτων και δραστηριότητες εξυγίανσης</v>
      </c>
      <c r="V31" s="721" t="str">
        <f t="shared" ca="1" si="16"/>
        <v>Δραστηριότητες νοικοκυριών ως εργοδοτών</v>
      </c>
      <c r="W31" s="721" t="str">
        <f t="shared" ca="1" si="16"/>
        <v>Ορυχεία και λατομεία</v>
      </c>
      <c r="X31" s="721"/>
      <c r="Y31" s="722" t="str">
        <f ca="1">INDEX($Y$4:$AA$4,,MATCH(Y$27,$Y$19:$AA$19,0))</f>
        <v>Τριτογενής Τομέας</v>
      </c>
      <c r="Z31" s="722" t="str">
        <f ca="1">INDEX($Y$4:$AA$4,,MATCH(Z$27,$Y$19:$AA$19,0))</f>
        <v>Δευτερογενής Τομέας</v>
      </c>
      <c r="AA31" s="722" t="str">
        <f ca="1">INDEX($Y$4:$AA$4,,MATCH(AA$27,$Y$19:$AA$19,0))</f>
        <v>Πρωτογενής Τομέας</v>
      </c>
    </row>
    <row r="32" spans="2:27" hidden="1">
      <c r="C32" s="712" t="s">
        <v>459</v>
      </c>
      <c r="D32" s="723">
        <f t="shared" ref="D32:W32" ca="1" si="17">HLOOKUP(D$31,$D$4:$W$9,2,FALSE)</f>
        <v>14.788692481596</v>
      </c>
      <c r="E32" s="723">
        <f t="shared" ca="1" si="17"/>
        <v>11.136230533322419</v>
      </c>
      <c r="F32" s="723">
        <f t="shared" ca="1" si="17"/>
        <v>9.7089995402935827</v>
      </c>
      <c r="G32" s="723">
        <f t="shared" ca="1" si="17"/>
        <v>9.3906056159751135</v>
      </c>
      <c r="H32" s="723">
        <f t="shared" ca="1" si="17"/>
        <v>7.794920558952624</v>
      </c>
      <c r="I32" s="723">
        <f t="shared" ca="1" si="17"/>
        <v>7.2588273078206766</v>
      </c>
      <c r="J32" s="723">
        <f t="shared" ca="1" si="17"/>
        <v>6.6389163523240358</v>
      </c>
      <c r="K32" s="723">
        <f t="shared" ca="1" si="17"/>
        <v>6.4554745996460881</v>
      </c>
      <c r="L32" s="723">
        <f t="shared" ca="1" si="17"/>
        <v>5.074403168825607</v>
      </c>
      <c r="M32" s="723">
        <f t="shared" ca="1" si="17"/>
        <v>4.7342833932630963</v>
      </c>
      <c r="N32" s="723">
        <f t="shared" ca="1" si="17"/>
        <v>4.0591446941692855</v>
      </c>
      <c r="O32" s="723">
        <f t="shared" ca="1" si="17"/>
        <v>2.638022128881528</v>
      </c>
      <c r="P32" s="723">
        <f t="shared" ca="1" si="17"/>
        <v>2.3860652279325172</v>
      </c>
      <c r="Q32" s="723">
        <f t="shared" ca="1" si="17"/>
        <v>1.683470090744787</v>
      </c>
      <c r="R32" s="723">
        <f t="shared" ca="1" si="17"/>
        <v>1.6349805097073622</v>
      </c>
      <c r="S32" s="723">
        <f t="shared" ca="1" si="17"/>
        <v>1.4581509726254276</v>
      </c>
      <c r="T32" s="723">
        <f t="shared" ca="1" si="17"/>
        <v>1.1467471047941711</v>
      </c>
      <c r="U32" s="723">
        <f t="shared" ca="1" si="17"/>
        <v>0.98049711266585626</v>
      </c>
      <c r="V32" s="723">
        <f t="shared" ca="1" si="17"/>
        <v>0.91872012695453942</v>
      </c>
      <c r="W32" s="723">
        <f t="shared" ca="1" si="17"/>
        <v>0.11259658557781317</v>
      </c>
      <c r="X32" s="723"/>
      <c r="Y32" s="723">
        <f ca="1">HLOOKUP(Y$31,$Y$4:$AA$9,2,FALSE)</f>
        <v>87.124693791444415</v>
      </c>
      <c r="Z32" s="723">
        <f ca="1">HLOOKUP(Z$31,$Y$4:$AA$9,2,FALSE)</f>
        <v>10.376392501117779</v>
      </c>
      <c r="AA32" s="723">
        <f ca="1">HLOOKUP(AA$31,$Y$4:$AA$9,2,FALSE)</f>
        <v>2.4986618135103305</v>
      </c>
    </row>
    <row r="33" spans="3:27" hidden="1">
      <c r="C33" s="712" t="s">
        <v>460</v>
      </c>
      <c r="D33" s="723">
        <f ca="1">HLOOKUP(D$31,$D$4:$W$9,3,FALSE)</f>
        <v>16.993897255492815</v>
      </c>
      <c r="E33" s="723">
        <f t="shared" ref="E33:W33" ca="1" si="18">HLOOKUP(E$31,$D$4:$W$9,3,FALSE)</f>
        <v>0.50287167649233877</v>
      </c>
      <c r="F33" s="723">
        <f t="shared" ca="1" si="18"/>
        <v>9.5269854653774644</v>
      </c>
      <c r="G33" s="723">
        <f t="shared" ca="1" si="18"/>
        <v>5.1678427523861519</v>
      </c>
      <c r="H33" s="723">
        <f t="shared" ca="1" si="18"/>
        <v>6.3912253177504859</v>
      </c>
      <c r="I33" s="723">
        <f t="shared" ca="1" si="18"/>
        <v>10.99496160730947</v>
      </c>
      <c r="J33" s="723">
        <f t="shared" ca="1" si="18"/>
        <v>4.3414495918832809</v>
      </c>
      <c r="K33" s="723">
        <f t="shared" ca="1" si="18"/>
        <v>7.3811416209939944</v>
      </c>
      <c r="L33" s="723">
        <f t="shared" ca="1" si="18"/>
        <v>7.8099233528464502</v>
      </c>
      <c r="M33" s="723">
        <f t="shared" ca="1" si="18"/>
        <v>2.6921880723482778</v>
      </c>
      <c r="N33" s="723">
        <f t="shared" ca="1" si="18"/>
        <v>4.6400210105813162</v>
      </c>
      <c r="O33" s="723">
        <f t="shared" ca="1" si="18"/>
        <v>6.1559620980171266</v>
      </c>
      <c r="P33" s="723">
        <f t="shared" ca="1" si="18"/>
        <v>3.975561376469531</v>
      </c>
      <c r="Q33" s="723">
        <f t="shared" ca="1" si="18"/>
        <v>0.38689879672953714</v>
      </c>
      <c r="R33" s="723">
        <f t="shared" ca="1" si="18"/>
        <v>2.608076633330799</v>
      </c>
      <c r="S33" s="723">
        <f t="shared" ca="1" si="18"/>
        <v>1.5384721713468197</v>
      </c>
      <c r="T33" s="723">
        <f t="shared" ca="1" si="18"/>
        <v>2.7074622120548208</v>
      </c>
      <c r="U33" s="723">
        <f t="shared" ca="1" si="18"/>
        <v>0.63798906620406526</v>
      </c>
      <c r="V33" s="723">
        <f t="shared" ca="1" si="18"/>
        <v>5.4254297147675361</v>
      </c>
      <c r="W33" s="723">
        <f t="shared" ca="1" si="18"/>
        <v>0.12164020761771802</v>
      </c>
      <c r="X33" s="723"/>
      <c r="Y33" s="723">
        <f ca="1">HLOOKUP(Y$31,$Y$4:$AA$9,3,FALSE)</f>
        <v>80.912025102115564</v>
      </c>
      <c r="Z33" s="723">
        <f ca="1">HLOOKUP(Z$31,$Y$4:$AA$9,3,FALSE)</f>
        <v>14.990773313797179</v>
      </c>
      <c r="AA33" s="723">
        <f ca="1">HLOOKUP(AA$31,$Y$4:$AA$9,3,FALSE)</f>
        <v>4.0972015840872489</v>
      </c>
    </row>
    <row r="34" spans="3:27" hidden="1"/>
    <row r="35" spans="3:27" ht="144.75" hidden="1">
      <c r="D35" s="724" t="s">
        <v>137</v>
      </c>
      <c r="E35" s="721" t="s">
        <v>70</v>
      </c>
      <c r="F35" s="721" t="s">
        <v>83</v>
      </c>
      <c r="G35" s="725" t="s">
        <v>138</v>
      </c>
      <c r="H35" s="726" t="s">
        <v>72</v>
      </c>
      <c r="I35" s="726" t="s">
        <v>98</v>
      </c>
      <c r="J35" s="726" t="s">
        <v>99</v>
      </c>
      <c r="K35" s="726" t="s">
        <v>73</v>
      </c>
      <c r="L35" s="725" t="s">
        <v>139</v>
      </c>
      <c r="M35" s="726" t="s">
        <v>95</v>
      </c>
      <c r="N35" s="726" t="s">
        <v>84</v>
      </c>
      <c r="O35" s="726" t="s">
        <v>97</v>
      </c>
      <c r="P35" s="726" t="s">
        <v>75</v>
      </c>
      <c r="Q35" s="726" t="s">
        <v>76</v>
      </c>
      <c r="R35" s="726" t="s">
        <v>77</v>
      </c>
      <c r="S35" s="726" t="s">
        <v>85</v>
      </c>
      <c r="T35" s="726" t="s">
        <v>86</v>
      </c>
      <c r="U35" s="726" t="s">
        <v>87</v>
      </c>
      <c r="V35" s="726" t="s">
        <v>88</v>
      </c>
      <c r="W35" s="726" t="s">
        <v>96</v>
      </c>
      <c r="X35" s="726" t="s">
        <v>89</v>
      </c>
      <c r="Y35" s="726" t="s">
        <v>90</v>
      </c>
      <c r="Z35" s="726" t="s">
        <v>91</v>
      </c>
      <c r="AA35" s="726" t="s">
        <v>134</v>
      </c>
    </row>
    <row r="36" spans="3:27" ht="22.5" hidden="1" customHeight="1">
      <c r="C36" s="712" t="str">
        <f>$B$2</f>
        <v>Παραγωγικότητα Εργασίας (ΑΠΑ ανά ώρα εργασίας)</v>
      </c>
      <c r="D36" s="708" t="str">
        <f>IF(RIGHT(D$35,4)="μέας","",HLOOKUP(D$35,$D$28:$AA$29,2,FALSE))</f>
        <v/>
      </c>
      <c r="E36" s="708">
        <f t="shared" ref="E36:Z36" ca="1" si="19">IF(RIGHT(E$35,4)="μέας","",HLOOKUP(E$35,$D$28:$AA$29,2,FALSE))</f>
        <v>34.970885890469127</v>
      </c>
      <c r="F36" s="708">
        <f t="shared" ca="1" si="19"/>
        <v>102.67791769352404</v>
      </c>
      <c r="G36" s="708" t="str">
        <f t="shared" si="19"/>
        <v/>
      </c>
      <c r="H36" s="708">
        <f t="shared" ca="1" si="19"/>
        <v>64.151539411551525</v>
      </c>
      <c r="I36" s="708">
        <f t="shared" ca="1" si="19"/>
        <v>468.1956981566712</v>
      </c>
      <c r="J36" s="708">
        <f t="shared" ca="1" si="19"/>
        <v>163.05922923154981</v>
      </c>
      <c r="K36" s="708">
        <f t="shared" ca="1" si="19"/>
        <v>48.843130748389122</v>
      </c>
      <c r="L36" s="708" t="str">
        <f t="shared" si="19"/>
        <v/>
      </c>
      <c r="M36" s="708">
        <f t="shared" ca="1" si="19"/>
        <v>87.377308181083961</v>
      </c>
      <c r="N36" s="708">
        <f t="shared" ca="1" si="19"/>
        <v>138.86323047259603</v>
      </c>
      <c r="O36" s="708">
        <f t="shared" ca="1" si="19"/>
        <v>65.102703217556311</v>
      </c>
      <c r="P36" s="708">
        <f t="shared" ca="1" si="19"/>
        <v>181.29474150393449</v>
      </c>
      <c r="Q36" s="708">
        <f t="shared" ca="1" si="19"/>
        <v>201.09856409063661</v>
      </c>
      <c r="R36" s="708">
        <f t="shared" ca="1" si="19"/>
        <v>2241.8290575647738</v>
      </c>
      <c r="S36" s="708">
        <f t="shared" ca="1" si="19"/>
        <v>123.10185062480508</v>
      </c>
      <c r="T36" s="708">
        <f t="shared" ca="1" si="19"/>
        <v>42.155084034048613</v>
      </c>
      <c r="U36" s="708">
        <f t="shared" ca="1" si="19"/>
        <v>114.47192877768799</v>
      </c>
      <c r="V36" s="708">
        <f t="shared" ca="1" si="19"/>
        <v>124.23253175423783</v>
      </c>
      <c r="W36" s="708">
        <f t="shared" ca="1" si="19"/>
        <v>87.716177622925713</v>
      </c>
      <c r="X36" s="708">
        <f t="shared" ca="1" si="19"/>
        <v>93.2922856886197</v>
      </c>
      <c r="Y36" s="708">
        <f t="shared" ca="1" si="19"/>
        <v>60.303127089123585</v>
      </c>
      <c r="Z36" s="708">
        <f t="shared" ca="1" si="19"/>
        <v>14.069752771615251</v>
      </c>
    </row>
    <row r="37" spans="3:27" hidden="1">
      <c r="D37" s="708">
        <f ca="1">IF(RIGHT(D$35,4)="μέας",HLOOKUP(D$35,$D$28:$AA$29,2,FALSE),"")</f>
        <v>36.041866830057081</v>
      </c>
      <c r="E37" s="708" t="str">
        <f t="shared" ref="E37:Z37" si="20">IF(RIGHT(E$35,4)="μέας",HLOOKUP(E$35,$D$28:$AA$29,2,FALSE),"")</f>
        <v/>
      </c>
      <c r="F37" s="708" t="str">
        <f t="shared" si="20"/>
        <v/>
      </c>
      <c r="G37" s="708">
        <f t="shared" ca="1" si="20"/>
        <v>72.704981930798851</v>
      </c>
      <c r="H37" s="708" t="str">
        <f t="shared" si="20"/>
        <v/>
      </c>
      <c r="I37" s="708" t="str">
        <f t="shared" si="20"/>
        <v/>
      </c>
      <c r="J37" s="708" t="str">
        <f t="shared" si="20"/>
        <v/>
      </c>
      <c r="K37" s="708" t="str">
        <f t="shared" si="20"/>
        <v/>
      </c>
      <c r="L37" s="708">
        <f t="shared" ca="1" si="20"/>
        <v>110.57075711956735</v>
      </c>
      <c r="M37" s="708" t="str">
        <f t="shared" si="20"/>
        <v/>
      </c>
      <c r="N37" s="708" t="str">
        <f t="shared" si="20"/>
        <v/>
      </c>
      <c r="O37" s="708" t="str">
        <f t="shared" si="20"/>
        <v/>
      </c>
      <c r="P37" s="708" t="str">
        <f t="shared" si="20"/>
        <v/>
      </c>
      <c r="Q37" s="708" t="str">
        <f t="shared" si="20"/>
        <v/>
      </c>
      <c r="R37" s="708" t="str">
        <f t="shared" si="20"/>
        <v/>
      </c>
      <c r="S37" s="708" t="str">
        <f t="shared" si="20"/>
        <v/>
      </c>
      <c r="T37" s="708" t="str">
        <f t="shared" si="20"/>
        <v/>
      </c>
      <c r="U37" s="708" t="str">
        <f t="shared" si="20"/>
        <v/>
      </c>
      <c r="V37" s="708" t="str">
        <f t="shared" si="20"/>
        <v/>
      </c>
      <c r="W37" s="708" t="str">
        <f t="shared" si="20"/>
        <v/>
      </c>
      <c r="X37" s="708" t="str">
        <f t="shared" si="20"/>
        <v/>
      </c>
      <c r="Y37" s="708" t="str">
        <f t="shared" si="20"/>
        <v/>
      </c>
      <c r="Z37" s="708" t="str">
        <f t="shared" si="20"/>
        <v/>
      </c>
    </row>
    <row r="38" spans="3:27" ht="49.5" customHeight="1">
      <c r="I38" s="727" t="str">
        <f>""&amp;$B$2&amp;" ως ποσοστό του συνόλου της Οικονομίας"</f>
        <v>Παραγωγικότητα Εργασίας (ΑΠΑ ανά ώρα εργασίας) ως ποσοστό του συνόλου της Οικονομίας</v>
      </c>
    </row>
    <row r="73" spans="6:6" ht="48.75" customHeight="1"/>
    <row r="74" spans="6:6" s="728" customFormat="1" ht="21" customHeight="1">
      <c r="F74" s="728" t="s">
        <v>619</v>
      </c>
    </row>
    <row r="75" spans="6:6" ht="18.75" customHeight="1"/>
  </sheetData>
  <sheetProtection password="CC56" sheet="1" objects="1" scenarios="1"/>
  <mergeCells count="1">
    <mergeCell ref="B2:I2"/>
  </mergeCells>
  <conditionalFormatting sqref="D35 G35:AA35">
    <cfRule type="cellIs" dxfId="8" priority="1" operator="equal">
      <formula>$AC$6</formula>
    </cfRule>
  </conditionalFormatting>
  <dataValidations count="2">
    <dataValidation type="list" allowBlank="1" showInputMessage="1" showErrorMessage="1" sqref="B2:I2">
      <formula1>$B$5:$B$9</formula1>
    </dataValidation>
    <dataValidation type="list" allowBlank="1" showInputMessage="1" showErrorMessage="1" sqref="J2">
      <formula1>Years_list</formula1>
    </dataValidation>
  </dataValidations>
  <pageMargins left="0.7" right="0.7" top="0.75" bottom="0.75" header="0.3" footer="0.3"/>
  <pageSetup paperSize="9" orientation="portrait" verticalDpi="0"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H41"/>
  <sheetViews>
    <sheetView workbookViewId="0">
      <selection activeCell="N4" sqref="N4"/>
    </sheetView>
  </sheetViews>
  <sheetFormatPr defaultRowHeight="15"/>
  <cols>
    <col min="2" max="2" width="9.125" style="215"/>
    <col min="3" max="3" width="52" customWidth="1"/>
    <col min="5" max="5" width="9.125" style="215"/>
    <col min="6" max="6" width="9.125" style="337"/>
    <col min="9" max="9" width="45" customWidth="1"/>
    <col min="13" max="13" width="38.25" customWidth="1"/>
    <col min="16" max="16" width="22.875" customWidth="1"/>
    <col min="26" max="26" width="19" customWidth="1"/>
    <col min="30" max="30" width="22.625" customWidth="1"/>
    <col min="33" max="33" width="27" customWidth="1"/>
  </cols>
  <sheetData>
    <row r="1" spans="1:34">
      <c r="B1" s="219" t="s">
        <v>162</v>
      </c>
      <c r="D1" t="s">
        <v>163</v>
      </c>
      <c r="E1" s="219" t="s">
        <v>162</v>
      </c>
      <c r="F1" s="336"/>
      <c r="M1" t="s">
        <v>159</v>
      </c>
      <c r="N1" t="s">
        <v>175</v>
      </c>
      <c r="S1" t="s">
        <v>516</v>
      </c>
      <c r="V1" t="s">
        <v>577</v>
      </c>
      <c r="AD1" t="s">
        <v>159</v>
      </c>
      <c r="AE1" t="s">
        <v>175</v>
      </c>
      <c r="AG1" t="s">
        <v>159</v>
      </c>
      <c r="AH1" t="s">
        <v>175</v>
      </c>
    </row>
    <row r="2" spans="1:34">
      <c r="A2">
        <v>0</v>
      </c>
      <c r="B2" s="216" t="s">
        <v>120</v>
      </c>
      <c r="C2" s="51" t="s">
        <v>134</v>
      </c>
      <c r="D2" s="80">
        <v>28</v>
      </c>
      <c r="E2" s="216" t="s">
        <v>120</v>
      </c>
      <c r="F2" s="335" t="s">
        <v>458</v>
      </c>
      <c r="G2">
        <v>1995</v>
      </c>
      <c r="I2" t="s">
        <v>145</v>
      </c>
      <c r="J2">
        <v>101</v>
      </c>
      <c r="K2" t="s">
        <v>338</v>
      </c>
      <c r="M2" s="221" t="s">
        <v>164</v>
      </c>
      <c r="N2" t="s">
        <v>168</v>
      </c>
      <c r="P2" t="s">
        <v>178</v>
      </c>
      <c r="Q2">
        <v>1</v>
      </c>
      <c r="S2" t="s">
        <v>517</v>
      </c>
      <c r="T2" t="s">
        <v>518</v>
      </c>
      <c r="V2">
        <f>NA1T!B7+NA1T!A28-1</f>
        <v>2015</v>
      </c>
      <c r="W2" s="229"/>
      <c r="X2" s="229"/>
      <c r="Y2" s="377"/>
      <c r="Z2" s="377" t="s">
        <v>558</v>
      </c>
      <c r="AA2" t="s">
        <v>574</v>
      </c>
      <c r="AB2" s="229" t="s">
        <v>575</v>
      </c>
      <c r="AC2" s="238" t="s">
        <v>268</v>
      </c>
      <c r="AD2" s="238" t="s">
        <v>431</v>
      </c>
      <c r="AE2" t="s">
        <v>429</v>
      </c>
      <c r="AG2" s="238" t="s">
        <v>611</v>
      </c>
      <c r="AH2" s="238" t="s">
        <v>471</v>
      </c>
    </row>
    <row r="3" spans="1:34">
      <c r="A3">
        <v>1</v>
      </c>
      <c r="B3" s="218" t="s">
        <v>140</v>
      </c>
      <c r="C3" s="51" t="s">
        <v>137</v>
      </c>
      <c r="D3" s="80">
        <v>42</v>
      </c>
      <c r="E3" s="218" t="s">
        <v>140</v>
      </c>
      <c r="F3" s="335" t="s">
        <v>453</v>
      </c>
      <c r="G3">
        <v>1996</v>
      </c>
      <c r="H3">
        <v>1</v>
      </c>
      <c r="I3" t="s">
        <v>281</v>
      </c>
      <c r="J3">
        <v>103</v>
      </c>
      <c r="K3" t="s">
        <v>739</v>
      </c>
      <c r="M3" s="221" t="s">
        <v>176</v>
      </c>
      <c r="N3" t="s">
        <v>740</v>
      </c>
      <c r="P3" t="s">
        <v>179</v>
      </c>
      <c r="Q3">
        <v>2</v>
      </c>
      <c r="S3" t="str">
        <f ca="1">'Tables (2)'!B31</f>
        <v>2013-2015</v>
      </c>
      <c r="T3" t="str">
        <f ca="1">'Tables (2)'!B92</f>
        <v>2013-2015</v>
      </c>
      <c r="W3" s="229"/>
      <c r="X3" s="229"/>
      <c r="Y3" s="377"/>
      <c r="Z3" s="377" t="s">
        <v>298</v>
      </c>
      <c r="AA3" t="s">
        <v>232</v>
      </c>
      <c r="AB3" s="229" t="s">
        <v>183</v>
      </c>
      <c r="AC3" s="238" t="s">
        <v>268</v>
      </c>
      <c r="AD3" s="238" t="s">
        <v>432</v>
      </c>
      <c r="AE3" t="s">
        <v>430</v>
      </c>
      <c r="AG3" s="238" t="s">
        <v>610</v>
      </c>
      <c r="AH3" s="238" t="s">
        <v>472</v>
      </c>
    </row>
    <row r="4" spans="1:34">
      <c r="A4" s="409">
        <v>2</v>
      </c>
      <c r="B4" s="218" t="s">
        <v>141</v>
      </c>
      <c r="C4" s="54" t="s">
        <v>138</v>
      </c>
      <c r="D4" s="80">
        <v>43</v>
      </c>
      <c r="E4" s="218" t="s">
        <v>141</v>
      </c>
      <c r="F4" s="335" t="s">
        <v>454</v>
      </c>
      <c r="G4">
        <v>1997</v>
      </c>
      <c r="H4">
        <v>2</v>
      </c>
      <c r="I4" t="s">
        <v>182</v>
      </c>
      <c r="J4">
        <v>105</v>
      </c>
      <c r="K4" t="s">
        <v>154</v>
      </c>
      <c r="M4" s="221" t="s">
        <v>119</v>
      </c>
      <c r="N4" t="s">
        <v>170</v>
      </c>
      <c r="P4" t="s">
        <v>180</v>
      </c>
      <c r="Q4">
        <v>3</v>
      </c>
      <c r="S4" s="409" t="str">
        <f ca="1">'Tables (2)'!B32</f>
        <v>1995-2015</v>
      </c>
      <c r="T4" s="409" t="str">
        <f ca="1">'Tables (2)'!B93</f>
        <v>1996-2015</v>
      </c>
      <c r="W4" s="229"/>
      <c r="X4" s="229"/>
      <c r="Y4" s="377"/>
      <c r="Z4" s="377" t="s">
        <v>300</v>
      </c>
      <c r="AA4" t="s">
        <v>233</v>
      </c>
      <c r="AB4" s="229" t="s">
        <v>184</v>
      </c>
      <c r="AC4" s="238" t="s">
        <v>268</v>
      </c>
      <c r="AD4" s="238" t="s">
        <v>469</v>
      </c>
      <c r="AE4" s="238" t="s">
        <v>471</v>
      </c>
      <c r="AG4" s="238" t="s">
        <v>321</v>
      </c>
      <c r="AH4" s="238" t="s">
        <v>322</v>
      </c>
    </row>
    <row r="5" spans="1:34" ht="26.25">
      <c r="A5" s="409">
        <v>3</v>
      </c>
      <c r="B5" s="217" t="s">
        <v>142</v>
      </c>
      <c r="C5" s="54" t="s">
        <v>139</v>
      </c>
      <c r="D5" s="80">
        <v>44</v>
      </c>
      <c r="E5" s="217" t="s">
        <v>142</v>
      </c>
      <c r="F5" s="335" t="s">
        <v>455</v>
      </c>
      <c r="G5">
        <v>1998</v>
      </c>
      <c r="H5">
        <v>3</v>
      </c>
      <c r="I5" t="s">
        <v>146</v>
      </c>
      <c r="J5">
        <v>106</v>
      </c>
      <c r="K5" t="s">
        <v>382</v>
      </c>
      <c r="M5" s="221" t="s">
        <v>165</v>
      </c>
      <c r="N5" t="s">
        <v>171</v>
      </c>
      <c r="S5" s="409" t="str">
        <f>'Tables (2)'!B33</f>
        <v>1995-2008</v>
      </c>
      <c r="T5" s="409" t="str">
        <f>'Tables (2)'!B94</f>
        <v>1996-2008</v>
      </c>
      <c r="W5" s="229"/>
      <c r="X5" s="229"/>
      <c r="Y5" s="377"/>
      <c r="Z5" s="377" t="s">
        <v>565</v>
      </c>
      <c r="AA5" t="s">
        <v>400</v>
      </c>
      <c r="AB5" s="229" t="s">
        <v>565</v>
      </c>
      <c r="AC5" s="238" t="s">
        <v>268</v>
      </c>
      <c r="AD5" s="238" t="s">
        <v>470</v>
      </c>
      <c r="AE5" s="238" t="s">
        <v>472</v>
      </c>
      <c r="AG5" s="238" t="s">
        <v>323</v>
      </c>
      <c r="AH5" s="238" t="s">
        <v>324</v>
      </c>
    </row>
    <row r="6" spans="1:34" ht="26.25">
      <c r="A6" s="409">
        <v>4</v>
      </c>
      <c r="B6" s="217" t="s">
        <v>25</v>
      </c>
      <c r="C6" s="51" t="s">
        <v>70</v>
      </c>
      <c r="D6" s="80">
        <v>2</v>
      </c>
      <c r="E6" s="217" t="s">
        <v>25</v>
      </c>
      <c r="F6" s="335" t="s">
        <v>433</v>
      </c>
      <c r="G6">
        <v>1999</v>
      </c>
      <c r="H6">
        <v>4</v>
      </c>
      <c r="I6" t="s">
        <v>147</v>
      </c>
      <c r="J6">
        <v>107</v>
      </c>
      <c r="K6" t="s">
        <v>349</v>
      </c>
      <c r="M6" s="221" t="s">
        <v>166</v>
      </c>
      <c r="N6" t="s">
        <v>172</v>
      </c>
      <c r="S6" s="409" t="str">
        <f ca="1">'Tables (2)'!B34</f>
        <v>2009-2015</v>
      </c>
      <c r="T6" s="409" t="str">
        <f ca="1">'Tables (2)'!B95</f>
        <v>2009-2015</v>
      </c>
      <c r="W6" s="229"/>
      <c r="X6" s="229"/>
      <c r="Y6" s="377"/>
      <c r="Z6" s="275" t="s">
        <v>185</v>
      </c>
      <c r="AA6" t="s">
        <v>234</v>
      </c>
      <c r="AB6" s="229" t="s">
        <v>185</v>
      </c>
      <c r="AC6" s="238" t="s">
        <v>265</v>
      </c>
      <c r="AD6" s="238" t="s">
        <v>323</v>
      </c>
      <c r="AE6" s="238" t="s">
        <v>324</v>
      </c>
      <c r="AG6" s="238" t="s">
        <v>427</v>
      </c>
      <c r="AH6" s="238" t="s">
        <v>428</v>
      </c>
    </row>
    <row r="7" spans="1:34">
      <c r="A7" s="409">
        <v>5</v>
      </c>
      <c r="B7" s="217" t="s">
        <v>27</v>
      </c>
      <c r="C7" s="51" t="s">
        <v>83</v>
      </c>
      <c r="D7" s="80">
        <v>3</v>
      </c>
      <c r="E7" s="217" t="s">
        <v>27</v>
      </c>
      <c r="F7" s="335" t="s">
        <v>434</v>
      </c>
      <c r="G7">
        <v>2000</v>
      </c>
      <c r="H7">
        <v>5</v>
      </c>
      <c r="I7" t="s">
        <v>148</v>
      </c>
      <c r="J7">
        <v>108</v>
      </c>
      <c r="K7" t="s">
        <v>383</v>
      </c>
      <c r="M7" s="221" t="s">
        <v>167</v>
      </c>
      <c r="N7" t="s">
        <v>173</v>
      </c>
      <c r="W7" s="229"/>
      <c r="X7" s="229"/>
      <c r="Y7" s="377"/>
      <c r="Z7" s="275" t="s">
        <v>186</v>
      </c>
      <c r="AA7" t="s">
        <v>235</v>
      </c>
      <c r="AB7" s="229" t="s">
        <v>186</v>
      </c>
      <c r="AC7" s="238" t="s">
        <v>265</v>
      </c>
      <c r="AD7" s="238" t="s">
        <v>321</v>
      </c>
      <c r="AE7" s="238" t="s">
        <v>322</v>
      </c>
      <c r="AG7" s="238" t="s">
        <v>419</v>
      </c>
      <c r="AH7" s="238" t="s">
        <v>418</v>
      </c>
    </row>
    <row r="8" spans="1:34">
      <c r="A8" s="409">
        <v>6</v>
      </c>
      <c r="B8" s="217" t="s">
        <v>28</v>
      </c>
      <c r="C8" s="51" t="s">
        <v>72</v>
      </c>
      <c r="D8" s="80">
        <v>4</v>
      </c>
      <c r="E8" s="217" t="s">
        <v>28</v>
      </c>
      <c r="F8" s="335" t="s">
        <v>435</v>
      </c>
      <c r="G8">
        <v>2001</v>
      </c>
      <c r="H8">
        <v>6</v>
      </c>
      <c r="I8" t="s">
        <v>149</v>
      </c>
      <c r="J8">
        <v>109</v>
      </c>
      <c r="K8" t="s">
        <v>353</v>
      </c>
      <c r="M8" s="221" t="s">
        <v>177</v>
      </c>
      <c r="N8" t="s">
        <v>174</v>
      </c>
      <c r="W8" s="229"/>
      <c r="X8" s="229"/>
      <c r="Y8" s="377"/>
      <c r="Z8" s="275" t="s">
        <v>187</v>
      </c>
      <c r="AA8" t="s">
        <v>236</v>
      </c>
      <c r="AB8" s="229" t="s">
        <v>187</v>
      </c>
      <c r="AC8" s="238" t="s">
        <v>265</v>
      </c>
      <c r="AD8" s="238" t="s">
        <v>427</v>
      </c>
      <c r="AE8" s="238" t="s">
        <v>428</v>
      </c>
    </row>
    <row r="9" spans="1:34" ht="26.25">
      <c r="A9" s="409">
        <v>7</v>
      </c>
      <c r="B9" s="217" t="s">
        <v>29</v>
      </c>
      <c r="C9" s="54" t="s">
        <v>98</v>
      </c>
      <c r="D9" s="80">
        <v>5</v>
      </c>
      <c r="E9" s="217" t="s">
        <v>29</v>
      </c>
      <c r="F9" s="335" t="s">
        <v>436</v>
      </c>
      <c r="G9">
        <v>2002</v>
      </c>
      <c r="H9">
        <v>7</v>
      </c>
      <c r="I9" t="s">
        <v>328</v>
      </c>
      <c r="J9">
        <v>110</v>
      </c>
      <c r="K9" t="s">
        <v>285</v>
      </c>
      <c r="M9" t="s">
        <v>272</v>
      </c>
      <c r="N9" t="s">
        <v>168</v>
      </c>
      <c r="W9" s="229"/>
      <c r="X9" s="229"/>
      <c r="Y9" s="377"/>
      <c r="Z9" s="275" t="s">
        <v>188</v>
      </c>
      <c r="AA9" s="229" t="s">
        <v>237</v>
      </c>
      <c r="AB9" s="229" t="s">
        <v>188</v>
      </c>
      <c r="AC9" s="238" t="s">
        <v>265</v>
      </c>
      <c r="AD9" s="238" t="s">
        <v>419</v>
      </c>
      <c r="AE9" s="238" t="s">
        <v>418</v>
      </c>
    </row>
    <row r="10" spans="1:34" ht="26.25">
      <c r="A10" s="409">
        <v>8</v>
      </c>
      <c r="B10" s="217" t="s">
        <v>31</v>
      </c>
      <c r="C10" s="54" t="s">
        <v>99</v>
      </c>
      <c r="D10" s="80">
        <v>6</v>
      </c>
      <c r="E10" s="217" t="s">
        <v>31</v>
      </c>
      <c r="F10" s="335" t="s">
        <v>437</v>
      </c>
      <c r="G10">
        <v>2003</v>
      </c>
      <c r="H10">
        <v>8</v>
      </c>
      <c r="W10" s="229"/>
      <c r="X10" s="229"/>
      <c r="Y10" s="377"/>
      <c r="Z10" s="377" t="s">
        <v>520</v>
      </c>
      <c r="AA10" t="s">
        <v>238</v>
      </c>
      <c r="AB10" s="229" t="s">
        <v>189</v>
      </c>
      <c r="AC10" s="238" t="s">
        <v>265</v>
      </c>
    </row>
    <row r="11" spans="1:34" ht="77.25">
      <c r="A11" s="409">
        <v>9</v>
      </c>
      <c r="B11" s="217" t="s">
        <v>33</v>
      </c>
      <c r="C11" s="51" t="s">
        <v>73</v>
      </c>
      <c r="D11" s="80">
        <v>7</v>
      </c>
      <c r="E11" s="217" t="s">
        <v>33</v>
      </c>
      <c r="F11" s="335" t="s">
        <v>438</v>
      </c>
      <c r="G11">
        <v>2004</v>
      </c>
      <c r="H11">
        <v>9</v>
      </c>
      <c r="M11" t="s">
        <v>159</v>
      </c>
      <c r="N11" s="221" t="s">
        <v>164</v>
      </c>
      <c r="O11" s="221" t="s">
        <v>176</v>
      </c>
      <c r="P11" s="221" t="s">
        <v>119</v>
      </c>
      <c r="Q11" s="221" t="s">
        <v>165</v>
      </c>
      <c r="R11" s="221" t="s">
        <v>273</v>
      </c>
      <c r="S11" s="221" t="s">
        <v>166</v>
      </c>
      <c r="T11" s="221" t="s">
        <v>274</v>
      </c>
      <c r="U11" s="221" t="s">
        <v>167</v>
      </c>
      <c r="V11" s="221" t="s">
        <v>177</v>
      </c>
      <c r="W11" s="221" t="s">
        <v>272</v>
      </c>
      <c r="X11" s="221"/>
      <c r="Y11" s="377"/>
      <c r="Z11" s="275" t="s">
        <v>190</v>
      </c>
      <c r="AA11" t="s">
        <v>239</v>
      </c>
      <c r="AB11" s="229" t="s">
        <v>190</v>
      </c>
      <c r="AC11" s="238" t="s">
        <v>265</v>
      </c>
    </row>
    <row r="12" spans="1:34" ht="26.25">
      <c r="A12" s="409">
        <v>10</v>
      </c>
      <c r="B12" s="217" t="s">
        <v>34</v>
      </c>
      <c r="C12" s="54" t="s">
        <v>95</v>
      </c>
      <c r="D12" s="80">
        <v>8</v>
      </c>
      <c r="E12" s="217" t="s">
        <v>34</v>
      </c>
      <c r="F12" s="335" t="s">
        <v>439</v>
      </c>
      <c r="G12">
        <v>2005</v>
      </c>
      <c r="H12">
        <v>10</v>
      </c>
      <c r="M12" t="s">
        <v>175</v>
      </c>
      <c r="N12" t="s">
        <v>168</v>
      </c>
      <c r="O12" t="s">
        <v>740</v>
      </c>
      <c r="P12" t="s">
        <v>170</v>
      </c>
      <c r="Q12" t="s">
        <v>171</v>
      </c>
      <c r="R12" t="s">
        <v>171</v>
      </c>
      <c r="S12" t="s">
        <v>172</v>
      </c>
      <c r="T12" t="s">
        <v>172</v>
      </c>
      <c r="U12" t="s">
        <v>173</v>
      </c>
      <c r="V12" t="s">
        <v>174</v>
      </c>
      <c r="W12" t="s">
        <v>168</v>
      </c>
      <c r="Y12" s="377"/>
      <c r="Z12" s="275" t="s">
        <v>191</v>
      </c>
      <c r="AA12" t="s">
        <v>240</v>
      </c>
      <c r="AB12" s="229" t="s">
        <v>191</v>
      </c>
      <c r="AC12" s="238" t="s">
        <v>265</v>
      </c>
    </row>
    <row r="13" spans="1:34">
      <c r="A13" s="409">
        <v>11</v>
      </c>
      <c r="B13" s="217" t="s">
        <v>36</v>
      </c>
      <c r="C13" s="51" t="s">
        <v>84</v>
      </c>
      <c r="D13" s="80">
        <v>9</v>
      </c>
      <c r="E13" s="217" t="s">
        <v>36</v>
      </c>
      <c r="F13" s="335" t="s">
        <v>440</v>
      </c>
      <c r="G13">
        <v>2006</v>
      </c>
      <c r="H13">
        <v>11</v>
      </c>
      <c r="W13" s="229"/>
      <c r="X13" s="229"/>
      <c r="Y13" s="377"/>
      <c r="Z13" s="275" t="s">
        <v>192</v>
      </c>
      <c r="AA13" t="s">
        <v>241</v>
      </c>
      <c r="AB13" s="229" t="s">
        <v>192</v>
      </c>
      <c r="AC13" s="238" t="s">
        <v>265</v>
      </c>
    </row>
    <row r="14" spans="1:34" ht="26.25">
      <c r="A14" s="409">
        <v>12</v>
      </c>
      <c r="B14" s="217" t="s">
        <v>38</v>
      </c>
      <c r="C14" s="54" t="s">
        <v>97</v>
      </c>
      <c r="D14" s="80">
        <v>10</v>
      </c>
      <c r="E14" s="217" t="s">
        <v>38</v>
      </c>
      <c r="F14" s="335" t="s">
        <v>441</v>
      </c>
      <c r="G14">
        <v>2007</v>
      </c>
      <c r="H14">
        <v>12</v>
      </c>
      <c r="W14" s="229"/>
      <c r="X14" s="229"/>
      <c r="Y14" s="377"/>
      <c r="Z14" s="275" t="s">
        <v>193</v>
      </c>
      <c r="AA14" t="s">
        <v>242</v>
      </c>
      <c r="AB14" s="229" t="s">
        <v>193</v>
      </c>
      <c r="AC14" s="238" t="s">
        <v>265</v>
      </c>
    </row>
    <row r="15" spans="1:34">
      <c r="A15" s="409">
        <v>13</v>
      </c>
      <c r="B15" s="217" t="s">
        <v>40</v>
      </c>
      <c r="C15" s="51" t="s">
        <v>75</v>
      </c>
      <c r="D15" s="80">
        <v>11</v>
      </c>
      <c r="E15" s="217" t="s">
        <v>40</v>
      </c>
      <c r="F15" s="335" t="s">
        <v>442</v>
      </c>
      <c r="G15">
        <v>2008</v>
      </c>
      <c r="H15">
        <v>13</v>
      </c>
      <c r="W15" s="229"/>
      <c r="X15" s="229"/>
      <c r="Y15" s="377"/>
      <c r="Z15" s="275" t="s">
        <v>194</v>
      </c>
      <c r="AA15" t="s">
        <v>243</v>
      </c>
      <c r="AB15" s="229" t="s">
        <v>194</v>
      </c>
      <c r="AC15" s="238" t="s">
        <v>265</v>
      </c>
    </row>
    <row r="16" spans="1:34">
      <c r="A16" s="409">
        <v>14</v>
      </c>
      <c r="B16" s="217" t="s">
        <v>42</v>
      </c>
      <c r="C16" s="54" t="s">
        <v>76</v>
      </c>
      <c r="D16" s="80">
        <v>12</v>
      </c>
      <c r="E16" s="217" t="s">
        <v>42</v>
      </c>
      <c r="F16" s="335" t="s">
        <v>443</v>
      </c>
      <c r="G16">
        <v>2009</v>
      </c>
      <c r="H16">
        <v>14</v>
      </c>
      <c r="W16" s="229"/>
      <c r="X16" s="229"/>
      <c r="Y16" s="377"/>
      <c r="Z16" s="377" t="s">
        <v>559</v>
      </c>
      <c r="AA16" s="409" t="s">
        <v>576</v>
      </c>
      <c r="AB16" s="229" t="s">
        <v>559</v>
      </c>
      <c r="AC16" s="238" t="s">
        <v>265</v>
      </c>
    </row>
    <row r="17" spans="1:29">
      <c r="A17" s="409">
        <v>15</v>
      </c>
      <c r="B17" s="217" t="s">
        <v>44</v>
      </c>
      <c r="C17" s="51" t="s">
        <v>77</v>
      </c>
      <c r="D17" s="80">
        <v>13</v>
      </c>
      <c r="E17" s="217" t="s">
        <v>44</v>
      </c>
      <c r="F17" s="335" t="s">
        <v>444</v>
      </c>
      <c r="G17">
        <v>2010</v>
      </c>
      <c r="H17">
        <v>15</v>
      </c>
      <c r="W17" s="229"/>
      <c r="X17" s="229"/>
      <c r="Y17" s="377"/>
      <c r="Z17" s="275" t="s">
        <v>195</v>
      </c>
      <c r="AA17" t="s">
        <v>244</v>
      </c>
      <c r="AB17" s="229" t="s">
        <v>195</v>
      </c>
      <c r="AC17" s="238" t="s">
        <v>265</v>
      </c>
    </row>
    <row r="18" spans="1:29">
      <c r="A18" s="409">
        <v>16</v>
      </c>
      <c r="B18" s="217" t="s">
        <v>46</v>
      </c>
      <c r="C18" s="51" t="s">
        <v>85</v>
      </c>
      <c r="D18" s="80">
        <v>14</v>
      </c>
      <c r="E18" s="217" t="s">
        <v>46</v>
      </c>
      <c r="F18" s="335" t="s">
        <v>445</v>
      </c>
      <c r="G18">
        <v>2011</v>
      </c>
      <c r="H18">
        <v>16</v>
      </c>
      <c r="W18" s="229"/>
      <c r="X18" s="229"/>
      <c r="Y18" s="377"/>
      <c r="Z18" s="275" t="s">
        <v>196</v>
      </c>
      <c r="AA18" t="s">
        <v>245</v>
      </c>
      <c r="AB18" s="229" t="s">
        <v>196</v>
      </c>
      <c r="AC18" s="238" t="s">
        <v>266</v>
      </c>
    </row>
    <row r="19" spans="1:29">
      <c r="A19" s="409">
        <v>17</v>
      </c>
      <c r="B19" s="217" t="s">
        <v>48</v>
      </c>
      <c r="C19" s="51" t="s">
        <v>86</v>
      </c>
      <c r="D19" s="80">
        <v>15</v>
      </c>
      <c r="E19" s="217" t="s">
        <v>48</v>
      </c>
      <c r="F19" s="335" t="s">
        <v>446</v>
      </c>
      <c r="G19">
        <v>2012</v>
      </c>
      <c r="H19">
        <v>17</v>
      </c>
      <c r="W19" s="229"/>
      <c r="X19" s="229"/>
      <c r="Y19" s="377"/>
      <c r="Z19" s="275" t="s">
        <v>197</v>
      </c>
      <c r="AA19" t="s">
        <v>246</v>
      </c>
      <c r="AB19" s="229" t="s">
        <v>197</v>
      </c>
      <c r="AC19" s="238" t="s">
        <v>265</v>
      </c>
    </row>
    <row r="20" spans="1:29">
      <c r="A20" s="409">
        <v>18</v>
      </c>
      <c r="B20" s="217" t="s">
        <v>50</v>
      </c>
      <c r="C20" s="51" t="s">
        <v>87</v>
      </c>
      <c r="D20" s="80">
        <v>16</v>
      </c>
      <c r="E20" s="217" t="s">
        <v>50</v>
      </c>
      <c r="F20" s="335" t="s">
        <v>447</v>
      </c>
      <c r="G20">
        <v>2013</v>
      </c>
      <c r="H20">
        <v>18</v>
      </c>
      <c r="W20" s="229"/>
      <c r="X20" s="229"/>
      <c r="Y20" s="377"/>
      <c r="Z20" s="275" t="s">
        <v>198</v>
      </c>
      <c r="AA20" t="s">
        <v>247</v>
      </c>
      <c r="AB20" s="229" t="s">
        <v>198</v>
      </c>
      <c r="AC20" s="238" t="s">
        <v>265</v>
      </c>
    </row>
    <row r="21" spans="1:29">
      <c r="A21" s="409">
        <v>19</v>
      </c>
      <c r="B21" s="217" t="s">
        <v>52</v>
      </c>
      <c r="C21" s="51" t="s">
        <v>88</v>
      </c>
      <c r="D21" s="80">
        <v>17</v>
      </c>
      <c r="E21" s="217" t="s">
        <v>52</v>
      </c>
      <c r="F21" s="335" t="s">
        <v>448</v>
      </c>
      <c r="G21">
        <v>2014</v>
      </c>
      <c r="H21">
        <v>19</v>
      </c>
      <c r="W21" s="229"/>
      <c r="X21" s="229"/>
      <c r="Y21" s="377"/>
      <c r="Z21" s="275" t="s">
        <v>199</v>
      </c>
      <c r="AA21" t="s">
        <v>248</v>
      </c>
      <c r="AB21" s="229" t="s">
        <v>199</v>
      </c>
      <c r="AC21" s="238" t="s">
        <v>265</v>
      </c>
    </row>
    <row r="22" spans="1:29" ht="26.25">
      <c r="A22" s="409">
        <v>20</v>
      </c>
      <c r="B22" s="217" t="s">
        <v>53</v>
      </c>
      <c r="C22" s="54" t="s">
        <v>96</v>
      </c>
      <c r="D22" s="80">
        <v>18</v>
      </c>
      <c r="E22" s="217" t="s">
        <v>53</v>
      </c>
      <c r="F22" s="335" t="s">
        <v>449</v>
      </c>
      <c r="G22">
        <v>2015</v>
      </c>
      <c r="H22">
        <v>20</v>
      </c>
      <c r="W22" s="229"/>
      <c r="X22" s="229"/>
      <c r="Y22" s="377"/>
      <c r="Z22" s="275" t="s">
        <v>200</v>
      </c>
      <c r="AA22" t="s">
        <v>249</v>
      </c>
      <c r="AB22" s="229" t="s">
        <v>200</v>
      </c>
      <c r="AC22" s="238" t="s">
        <v>265</v>
      </c>
    </row>
    <row r="23" spans="1:29">
      <c r="A23" s="409">
        <v>21</v>
      </c>
      <c r="B23" s="217" t="s">
        <v>55</v>
      </c>
      <c r="C23" s="51" t="s">
        <v>89</v>
      </c>
      <c r="D23" s="80">
        <v>19</v>
      </c>
      <c r="E23" s="217" t="s">
        <v>55</v>
      </c>
      <c r="F23" s="335" t="s">
        <v>450</v>
      </c>
      <c r="W23" s="229"/>
      <c r="X23" s="229"/>
      <c r="Y23" s="377"/>
      <c r="Z23" s="275" t="s">
        <v>201</v>
      </c>
      <c r="AA23" t="s">
        <v>250</v>
      </c>
      <c r="AB23" s="229" t="s">
        <v>201</v>
      </c>
      <c r="AC23" s="238" t="s">
        <v>265</v>
      </c>
    </row>
    <row r="24" spans="1:29">
      <c r="A24" s="409">
        <v>22</v>
      </c>
      <c r="B24" s="217" t="s">
        <v>57</v>
      </c>
      <c r="C24" s="51" t="s">
        <v>90</v>
      </c>
      <c r="D24" s="80">
        <v>20</v>
      </c>
      <c r="E24" s="217" t="s">
        <v>57</v>
      </c>
      <c r="F24" s="335" t="s">
        <v>451</v>
      </c>
      <c r="W24" s="229"/>
      <c r="X24" s="229"/>
      <c r="Y24" s="377"/>
      <c r="Z24" s="275" t="s">
        <v>202</v>
      </c>
      <c r="AA24" t="s">
        <v>251</v>
      </c>
      <c r="AB24" s="229" t="s">
        <v>202</v>
      </c>
      <c r="AC24" s="238" t="s">
        <v>265</v>
      </c>
    </row>
    <row r="25" spans="1:29">
      <c r="A25" s="409">
        <v>23</v>
      </c>
      <c r="B25" s="217" t="s">
        <v>59</v>
      </c>
      <c r="C25" s="51" t="s">
        <v>91</v>
      </c>
      <c r="D25" s="80">
        <v>21</v>
      </c>
      <c r="E25" s="217" t="s">
        <v>59</v>
      </c>
      <c r="F25" s="335" t="s">
        <v>452</v>
      </c>
      <c r="W25" s="229"/>
      <c r="X25" s="229"/>
      <c r="Y25" s="377"/>
      <c r="Z25" s="275" t="s">
        <v>203</v>
      </c>
      <c r="AA25" t="s">
        <v>252</v>
      </c>
      <c r="AB25" s="229" t="s">
        <v>203</v>
      </c>
      <c r="AC25" s="238" t="s">
        <v>265</v>
      </c>
    </row>
    <row r="26" spans="1:29">
      <c r="B26" s="218" t="s">
        <v>3</v>
      </c>
      <c r="C26" s="51" t="s">
        <v>70</v>
      </c>
      <c r="D26" s="80">
        <v>2</v>
      </c>
      <c r="E26" s="218" t="s">
        <v>3</v>
      </c>
      <c r="F26" s="335"/>
      <c r="W26" s="229"/>
      <c r="X26" s="229"/>
      <c r="Y26" s="377"/>
      <c r="Z26" s="275" t="s">
        <v>204</v>
      </c>
      <c r="AA26" t="s">
        <v>253</v>
      </c>
      <c r="AB26" s="229" t="s">
        <v>204</v>
      </c>
      <c r="AC26" s="238" t="s">
        <v>265</v>
      </c>
    </row>
    <row r="27" spans="1:29" ht="51.75">
      <c r="B27" s="218" t="s">
        <v>66</v>
      </c>
      <c r="C27" s="54" t="s">
        <v>71</v>
      </c>
      <c r="D27" s="80">
        <v>31</v>
      </c>
      <c r="E27" s="218" t="s">
        <v>66</v>
      </c>
      <c r="F27" s="335"/>
      <c r="W27" s="229"/>
      <c r="X27" s="229"/>
      <c r="Y27" s="377"/>
      <c r="Z27" s="275" t="s">
        <v>205</v>
      </c>
      <c r="AA27" t="s">
        <v>271</v>
      </c>
      <c r="AB27" s="229" t="s">
        <v>205</v>
      </c>
      <c r="AC27" s="238" t="s">
        <v>265</v>
      </c>
    </row>
    <row r="28" spans="1:29">
      <c r="B28" s="217" t="s">
        <v>5</v>
      </c>
      <c r="C28" s="54" t="s">
        <v>72</v>
      </c>
      <c r="D28" s="80">
        <v>4</v>
      </c>
      <c r="E28" s="217" t="s">
        <v>5</v>
      </c>
      <c r="F28" s="335"/>
      <c r="W28" s="229"/>
      <c r="X28" s="229"/>
      <c r="Y28" s="377"/>
      <c r="Z28" s="275" t="s">
        <v>206</v>
      </c>
      <c r="AA28" t="s">
        <v>254</v>
      </c>
      <c r="AB28" s="229" t="s">
        <v>206</v>
      </c>
      <c r="AC28" s="238" t="s">
        <v>265</v>
      </c>
    </row>
    <row r="29" spans="1:29">
      <c r="B29" s="217" t="s">
        <v>10</v>
      </c>
      <c r="C29" s="54" t="s">
        <v>73</v>
      </c>
      <c r="D29" s="80">
        <v>7</v>
      </c>
      <c r="E29" s="217" t="s">
        <v>10</v>
      </c>
      <c r="F29" s="335"/>
      <c r="W29" s="229"/>
      <c r="X29" s="229"/>
      <c r="Y29" s="377"/>
      <c r="Z29" s="275" t="s">
        <v>207</v>
      </c>
      <c r="AA29" t="s">
        <v>255</v>
      </c>
      <c r="AB29" s="229" t="s">
        <v>207</v>
      </c>
      <c r="AC29" s="238" t="s">
        <v>265</v>
      </c>
    </row>
    <row r="30" spans="1:29" ht="39">
      <c r="B30" s="217" t="s">
        <v>23</v>
      </c>
      <c r="C30" s="54" t="s">
        <v>74</v>
      </c>
      <c r="D30" s="80">
        <v>34</v>
      </c>
      <c r="E30" s="217" t="s">
        <v>23</v>
      </c>
      <c r="F30" s="335"/>
      <c r="W30" s="229"/>
      <c r="X30" s="229"/>
      <c r="Y30" s="377"/>
      <c r="Z30" s="275" t="s">
        <v>208</v>
      </c>
      <c r="AA30" t="s">
        <v>256</v>
      </c>
      <c r="AB30" s="229" t="s">
        <v>208</v>
      </c>
      <c r="AC30" s="238" t="s">
        <v>265</v>
      </c>
    </row>
    <row r="31" spans="1:29">
      <c r="B31" s="217" t="s">
        <v>15</v>
      </c>
      <c r="C31" s="54" t="s">
        <v>75</v>
      </c>
      <c r="D31" s="80">
        <v>11</v>
      </c>
      <c r="E31" s="217" t="s">
        <v>15</v>
      </c>
      <c r="F31" s="335"/>
      <c r="W31" s="229"/>
      <c r="X31" s="229"/>
      <c r="Y31" s="377"/>
      <c r="Z31" s="275" t="s">
        <v>209</v>
      </c>
      <c r="AA31" t="s">
        <v>257</v>
      </c>
      <c r="AB31" s="229" t="s">
        <v>209</v>
      </c>
      <c r="AC31" s="238" t="s">
        <v>265</v>
      </c>
    </row>
    <row r="32" spans="1:29">
      <c r="B32" s="217" t="s">
        <v>16</v>
      </c>
      <c r="C32" s="54" t="s">
        <v>76</v>
      </c>
      <c r="D32" s="80">
        <v>12</v>
      </c>
      <c r="E32" s="217" t="s">
        <v>16</v>
      </c>
      <c r="F32" s="335"/>
      <c r="W32" s="229"/>
      <c r="X32" s="229"/>
      <c r="Y32" s="377"/>
      <c r="Z32" s="275" t="s">
        <v>210</v>
      </c>
      <c r="AA32" t="s">
        <v>258</v>
      </c>
      <c r="AB32" s="229" t="s">
        <v>210</v>
      </c>
      <c r="AC32" s="238" t="s">
        <v>265</v>
      </c>
    </row>
    <row r="33" spans="2:29">
      <c r="B33" s="217" t="s">
        <v>17</v>
      </c>
      <c r="C33" s="54" t="s">
        <v>77</v>
      </c>
      <c r="D33" s="80">
        <v>13</v>
      </c>
      <c r="E33" s="217" t="s">
        <v>17</v>
      </c>
      <c r="F33" s="335"/>
      <c r="W33" s="229"/>
      <c r="X33" s="229"/>
      <c r="Y33" s="377"/>
      <c r="Z33" s="275" t="s">
        <v>211</v>
      </c>
      <c r="AA33" t="s">
        <v>259</v>
      </c>
      <c r="AB33" s="229" t="s">
        <v>211</v>
      </c>
      <c r="AC33" s="238" t="s">
        <v>265</v>
      </c>
    </row>
    <row r="34" spans="2:29" ht="26.25">
      <c r="B34" s="217" t="s">
        <v>67</v>
      </c>
      <c r="C34" s="54" t="s">
        <v>78</v>
      </c>
      <c r="D34" s="80">
        <v>38</v>
      </c>
      <c r="E34" s="217" t="s">
        <v>67</v>
      </c>
      <c r="F34" s="335"/>
      <c r="W34" s="229"/>
      <c r="X34" s="229"/>
      <c r="Y34" s="377"/>
      <c r="Z34" s="275" t="s">
        <v>212</v>
      </c>
      <c r="AA34" t="s">
        <v>260</v>
      </c>
      <c r="AB34" s="229" t="s">
        <v>212</v>
      </c>
      <c r="AC34" s="238" t="s">
        <v>267</v>
      </c>
    </row>
    <row r="35" spans="2:29" ht="39">
      <c r="B35" s="217" t="s">
        <v>68</v>
      </c>
      <c r="C35" s="54" t="s">
        <v>79</v>
      </c>
      <c r="D35" s="80">
        <v>39</v>
      </c>
      <c r="E35" s="217" t="s">
        <v>68</v>
      </c>
      <c r="F35" s="335"/>
      <c r="W35" s="229"/>
      <c r="X35" s="229"/>
      <c r="Y35" s="377"/>
      <c r="Z35" s="275" t="s">
        <v>213</v>
      </c>
      <c r="AA35" t="s">
        <v>261</v>
      </c>
      <c r="AB35" s="229" t="s">
        <v>213</v>
      </c>
      <c r="AC35" s="238" t="s">
        <v>267</v>
      </c>
    </row>
    <row r="36" spans="2:29" ht="26.25">
      <c r="B36" s="217" t="s">
        <v>69</v>
      </c>
      <c r="C36" s="54" t="s">
        <v>80</v>
      </c>
      <c r="D36" s="80">
        <v>40</v>
      </c>
      <c r="E36" s="217" t="s">
        <v>69</v>
      </c>
      <c r="F36" s="335"/>
      <c r="W36" s="229"/>
      <c r="X36" s="229"/>
      <c r="Y36" s="238"/>
      <c r="Z36" s="238"/>
      <c r="AB36" s="229"/>
      <c r="AC36" s="238"/>
    </row>
    <row r="37" spans="2:29">
      <c r="W37" s="229"/>
      <c r="X37" s="229"/>
      <c r="Y37" s="238"/>
      <c r="Z37" s="238"/>
      <c r="AB37" s="229"/>
      <c r="AC37" s="238"/>
    </row>
    <row r="38" spans="2:29">
      <c r="W38" s="229"/>
      <c r="X38" s="229"/>
      <c r="Y38" s="238"/>
      <c r="Z38" s="238"/>
      <c r="AB38" s="229"/>
      <c r="AC38" s="238"/>
    </row>
    <row r="39" spans="2:29">
      <c r="W39" s="229"/>
      <c r="X39" s="229"/>
      <c r="Y39" s="238"/>
      <c r="Z39" s="238"/>
      <c r="AB39" s="229"/>
      <c r="AC39" s="238"/>
    </row>
    <row r="40" spans="2:29">
      <c r="W40" s="229"/>
      <c r="X40" s="229"/>
      <c r="Y40" s="238"/>
      <c r="Z40" s="238"/>
      <c r="AB40" s="229"/>
      <c r="AC40" s="238"/>
    </row>
    <row r="41" spans="2:29">
      <c r="W41" s="229"/>
      <c r="X41" s="229"/>
      <c r="Z41" s="238"/>
    </row>
  </sheetData>
  <printOptions headings="1"/>
  <pageMargins left="0.70866141732283472" right="0.70866141732283472" top="0.74803149606299213" bottom="0.74803149606299213" header="0.31496062992125984" footer="0.31496062992125984"/>
  <pageSetup scale="84" orientation="landscape" verticalDpi="0" r:id="rId1"/>
  <rowBreaks count="1" manualBreakCount="1">
    <brk id="25" max="16383" man="1"/>
  </rowBreaks>
  <colBreaks count="3" manualBreakCount="3">
    <brk id="7" max="1048575" man="1"/>
    <brk id="15" max="35" man="1"/>
    <brk id="2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T177"/>
  <sheetViews>
    <sheetView topLeftCell="A13" zoomScale="78" zoomScaleNormal="78" zoomScaleSheetLayoutView="100" workbookViewId="0">
      <selection activeCell="N4" sqref="N4"/>
    </sheetView>
  </sheetViews>
  <sheetFormatPr defaultRowHeight="15"/>
  <cols>
    <col min="2" max="2" width="25.25" customWidth="1"/>
    <col min="3" max="3" width="30.375" style="258" customWidth="1"/>
    <col min="4" max="4" width="52.375" style="258" customWidth="1"/>
    <col min="5" max="5" width="27.625" customWidth="1"/>
  </cols>
  <sheetData>
    <row r="1" spans="1:6">
      <c r="A1" t="s">
        <v>381</v>
      </c>
      <c r="B1" t="s">
        <v>380</v>
      </c>
      <c r="C1" s="258" t="s">
        <v>331</v>
      </c>
      <c r="E1" t="s">
        <v>377</v>
      </c>
      <c r="F1" t="s">
        <v>376</v>
      </c>
    </row>
    <row r="2" spans="1:6" s="258" customFormat="1">
      <c r="A2" s="258">
        <v>1</v>
      </c>
      <c r="B2" s="266" t="s">
        <v>332</v>
      </c>
      <c r="C2" s="258" t="str">
        <f ca="1">INDIRECT(B2&amp;"!$B$1")</f>
        <v>ΕΘΝΙΚΟΙ ΛΟΓΑΡΙΑΣΜΟΙ</v>
      </c>
      <c r="D2" s="258" t="str">
        <f ca="1">INDIRECT(B2&amp;"!$B$2")&amp;INDIRECT(B2&amp;"!$B$3")</f>
        <v/>
      </c>
      <c r="E2" s="258" t="s">
        <v>375</v>
      </c>
      <c r="F2" s="259" t="s">
        <v>379</v>
      </c>
    </row>
    <row r="3" spans="1:6" s="258" customFormat="1" ht="30">
      <c r="A3" s="258">
        <v>2</v>
      </c>
      <c r="B3" s="266" t="s">
        <v>333</v>
      </c>
      <c r="C3" s="258" t="str">
        <f t="shared" ref="C3:C69" ca="1" si="0">INDIRECT(B3&amp;"!$B$1")</f>
        <v>ΕΘΝΙΚΟΙ ΛΟΓΑΡΙΑΣΜΟΙ</v>
      </c>
      <c r="D3" s="258" t="str">
        <f t="shared" ref="D3:D69" ca="1" si="1">INDIRECT(B3&amp;"!$B$2")&amp;INDIRECT(B3&amp;"!$B$3")</f>
        <v xml:space="preserve"> Ακαθάριστη Προστιθέμενη Αξία σε σταθερές τιμές αγοράς του 2005 (μεθοδολογία αλυσιδωτής σύνδεσης) (€εκ.)</v>
      </c>
      <c r="F3" s="258" t="s">
        <v>332</v>
      </c>
    </row>
    <row r="4" spans="1:6" s="258" customFormat="1" ht="30">
      <c r="A4" s="258">
        <v>3</v>
      </c>
      <c r="B4" s="266" t="s">
        <v>334</v>
      </c>
      <c r="C4" s="258" t="str">
        <f t="shared" ca="1" si="0"/>
        <v>ΕΘΝΙΚΟΙ ΛΟΓΑΡΙΑΣΜΟΙ</v>
      </c>
      <c r="D4" s="258" t="str">
        <f t="shared" ca="1" si="1"/>
        <v xml:space="preserve"> Ακαθάριστη Προστιθέμενη Αξία σε σταθερές τιμές αγοράς του 2005 (μεθοδολογία αλυσιδωτής σύνδεσης) (€εκ.)</v>
      </c>
      <c r="F4" s="258" t="s">
        <v>333</v>
      </c>
    </row>
    <row r="5" spans="1:6" s="258" customFormat="1">
      <c r="A5" s="258">
        <v>4</v>
      </c>
      <c r="B5" s="266" t="s">
        <v>335</v>
      </c>
      <c r="C5" s="258" t="str">
        <f t="shared" ca="1" si="0"/>
        <v>ΕΘΝΙΚΟΙ ΛΟΓΑΡΙΑΣΜΟΙ</v>
      </c>
      <c r="D5" s="258" t="str">
        <f t="shared" ca="1" si="1"/>
        <v/>
      </c>
      <c r="E5" s="258" t="s">
        <v>375</v>
      </c>
      <c r="F5" s="259" t="s">
        <v>379</v>
      </c>
    </row>
    <row r="6" spans="1:6" s="258" customFormat="1">
      <c r="A6" s="258">
        <v>5</v>
      </c>
      <c r="B6" s="266" t="s">
        <v>336</v>
      </c>
      <c r="C6" s="258" t="str">
        <f t="shared" ca="1" si="0"/>
        <v>ΕΘΝΙΚΟΙ ΛΟΓΑΡΙΑΣΜΟΙ</v>
      </c>
      <c r="D6" s="258" t="str">
        <f t="shared" ca="1" si="1"/>
        <v xml:space="preserve"> Ακαθάριστη Προστιθέμενη Αξία σε τρέχουσες τιμές</v>
      </c>
      <c r="F6" s="258" t="s">
        <v>335</v>
      </c>
    </row>
    <row r="7" spans="1:6" s="258" customFormat="1">
      <c r="A7" s="258">
        <v>6</v>
      </c>
      <c r="B7" s="266" t="s">
        <v>337</v>
      </c>
      <c r="C7" s="258" t="str">
        <f t="shared" ca="1" si="0"/>
        <v>ΕΘΝΙΚΟΙ ΛΟΓΑΡΙΑΣΜΟΙ</v>
      </c>
      <c r="D7" s="258" t="str">
        <f t="shared" ca="1" si="1"/>
        <v xml:space="preserve"> Ακαθάριστη Προστιθέμενη Αξία σε τρέχουσες τιμές αγοράς</v>
      </c>
      <c r="F7" s="258" t="s">
        <v>336</v>
      </c>
    </row>
    <row r="8" spans="1:6" s="258" customFormat="1" ht="30">
      <c r="A8" s="258">
        <v>7</v>
      </c>
      <c r="B8" s="266" t="s">
        <v>285</v>
      </c>
      <c r="C8" s="258" t="str">
        <f t="shared" ca="1" si="0"/>
        <v>ΕΘΝΙΚΟΙ ΛΟΓΑΡΙΑΣΜΟΙ</v>
      </c>
      <c r="D8" s="258" t="str">
        <f t="shared" ca="1" si="1"/>
        <v>Ποσοστιαία κατανομή του κάθε τομέα στο σύνολο του ΑΕΠσε τρέχουσες τιμές</v>
      </c>
      <c r="F8" s="258" t="s">
        <v>337</v>
      </c>
    </row>
    <row r="9" spans="1:6" s="258" customFormat="1" ht="30">
      <c r="A9" s="258">
        <v>8</v>
      </c>
      <c r="B9" s="266" t="s">
        <v>150</v>
      </c>
      <c r="C9" s="258" t="str">
        <f t="shared" ca="1" si="0"/>
        <v>ΕΘΝΙΚΟΙ ΛΟΓΑΡΙΑΣΜΟΙ</v>
      </c>
      <c r="D9" s="258" t="str">
        <f t="shared" ca="1" si="1"/>
        <v xml:space="preserve"> Ακαθάριστη Προστιθέμενη Αξία σε σταθερές τιμές αγοράς του 2005 Δείκτης (βάση: 2005)</v>
      </c>
      <c r="F9" s="258" t="s">
        <v>334</v>
      </c>
    </row>
    <row r="10" spans="1:6" s="258" customFormat="1" ht="30">
      <c r="A10" s="258">
        <v>9</v>
      </c>
      <c r="B10" s="266" t="s">
        <v>151</v>
      </c>
      <c r="C10" s="258" t="str">
        <f t="shared" ca="1" si="0"/>
        <v>ΕΘΝΙΚΟΙ ΛΟΓΑΡΙΑΣΜΟΙ</v>
      </c>
      <c r="D10" s="258" t="str">
        <f t="shared" ca="1" si="1"/>
        <v xml:space="preserve"> Ακαθάριστη Προστιθέμενη Αξία σε σταθερές τιμές αγοράς του 2005 % Μεταβολή από προηγούμενο έτος</v>
      </c>
      <c r="F10" s="258" t="s">
        <v>334</v>
      </c>
    </row>
    <row r="11" spans="1:6" s="258" customFormat="1" ht="30">
      <c r="A11" s="258">
        <v>10</v>
      </c>
      <c r="B11" s="266" t="s">
        <v>338</v>
      </c>
      <c r="C11" s="258" t="str">
        <f t="shared" ca="1" si="0"/>
        <v>ΕΘΝΙΚΟΙ ΛΟΓΑΡΙΑΣΜΟΙ</v>
      </c>
      <c r="D11" s="258" t="str">
        <f t="shared" ca="1" si="1"/>
        <v xml:space="preserve"> Ακαθάριστη Προστιθέμενη Αξία σε τρέχουσες τιμές αγοράς% Μεταβολή από προηγούμενο έτος</v>
      </c>
      <c r="F11" s="258" t="s">
        <v>337</v>
      </c>
    </row>
    <row r="12" spans="1:6" s="258" customFormat="1" ht="60">
      <c r="A12" s="258">
        <v>11</v>
      </c>
      <c r="B12" s="266" t="s">
        <v>734</v>
      </c>
      <c r="C12" s="258" t="str">
        <f t="shared" ca="1" si="0"/>
        <v>ΑΡΙΘΜΟΣ ΕΡΓΑΖΟΜΕΝΩΝ ΚΑΙ ΩΡΕΣ ΕΡΓΑΣΙΑΣ ΚΑΤΑ ΟΙΚΟΝΟΜΙΚΗ ΔΡΑΣΤΗΡΙΟΤΗΤΑ ΚΑΙ ΕΠΑΓΓΕΛΜΑΤΙΚΗ ΥΠΟΣΤΑΣΗ</v>
      </c>
      <c r="D12" s="258" t="str">
        <f t="shared" ca="1" si="1"/>
        <v>ΕΚΤΙΜΗΣΗ ΑΡΙΘΜΟΥ ΕΡΓΑΖΟΜΕΝΩΝ ΣΤΟΥΣ ΕΘΝΙΚΟΥΣ ΛΟΓΑΡΙΑΣΜΟΥΣ1,2</v>
      </c>
      <c r="E12" s="258" t="s">
        <v>375</v>
      </c>
      <c r="F12" s="259" t="s">
        <v>379</v>
      </c>
    </row>
    <row r="13" spans="1:6" s="258" customFormat="1">
      <c r="A13" s="258">
        <v>12</v>
      </c>
      <c r="B13" s="266" t="s">
        <v>735</v>
      </c>
      <c r="C13" s="258" t="str">
        <f t="shared" ca="1" si="0"/>
        <v>Αριθμός Εργαζομένων</v>
      </c>
      <c r="D13" s="258" t="str">
        <f t="shared" ca="1" si="1"/>
        <v>Αριθμός</v>
      </c>
      <c r="F13" s="258" t="s">
        <v>339</v>
      </c>
    </row>
    <row r="14" spans="1:6" s="258" customFormat="1">
      <c r="A14" s="258">
        <v>13</v>
      </c>
      <c r="B14" s="266" t="s">
        <v>736</v>
      </c>
      <c r="C14" s="258" t="str">
        <f t="shared" ca="1" si="0"/>
        <v>Αριθμός Εργαζομένων</v>
      </c>
      <c r="D14" s="258" t="str">
        <f t="shared" ca="1" si="1"/>
        <v>Αριθμός</v>
      </c>
      <c r="F14" s="258" t="s">
        <v>340</v>
      </c>
    </row>
    <row r="15" spans="1:6" s="258" customFormat="1" ht="30">
      <c r="A15" s="258">
        <v>14</v>
      </c>
      <c r="B15" s="266" t="s">
        <v>737</v>
      </c>
      <c r="C15" s="258" t="str">
        <f t="shared" ca="1" si="0"/>
        <v>Μερίδιο Αριθμού Εργαζομένων στο Σύνολο της Οικονομίας</v>
      </c>
      <c r="D15" s="258" t="str">
        <f t="shared" ca="1" si="1"/>
        <v>%</v>
      </c>
      <c r="F15" s="258" t="s">
        <v>341</v>
      </c>
    </row>
    <row r="16" spans="1:6" s="258" customFormat="1" ht="30">
      <c r="A16" s="258">
        <v>15</v>
      </c>
      <c r="B16" s="266" t="s">
        <v>738</v>
      </c>
      <c r="C16" s="258" t="str">
        <f t="shared" ca="1" si="0"/>
        <v>Δείκτης (βάση: 2005) Αριθμού Εργαζομένων</v>
      </c>
      <c r="D16" s="258" t="str">
        <f t="shared" ca="1" si="1"/>
        <v/>
      </c>
      <c r="F16" s="258" t="s">
        <v>341</v>
      </c>
    </row>
    <row r="17" spans="1:20" s="258" customFormat="1" ht="30">
      <c r="A17" s="258">
        <v>16</v>
      </c>
      <c r="B17" s="266" t="s">
        <v>739</v>
      </c>
      <c r="C17" s="258" t="str">
        <f t="shared" ca="1" si="0"/>
        <v>Αριθμός Εργαζομένων. Ποσοστιαία μεταβολή από προηγούμενο Έτος</v>
      </c>
      <c r="D17" s="258" t="str">
        <f t="shared" ca="1" si="1"/>
        <v>%</v>
      </c>
      <c r="F17" s="258" t="s">
        <v>341</v>
      </c>
    </row>
    <row r="18" spans="1:20" s="258" customFormat="1" ht="60">
      <c r="A18" s="258">
        <v>17</v>
      </c>
      <c r="B18" s="266" t="s">
        <v>342</v>
      </c>
      <c r="C18" s="258" t="str">
        <f t="shared" ca="1" si="0"/>
        <v>ΑΡΙΘΜΟΣ ΕΡΓΑΖΟΜΕΝΩΝ ΚΑΙ ΩΡΕΣ ΕΡΓΑΣΙΑΣ ΚΑΤΑ ΟΙΚΟΝΟΜΙΚΗ ΔΡΑΣΤΗΡΙΟΤΗΤΑ ΚΑΙ ΕΠΑΓΓΕΛΜΑΤΙΚΗ ΥΠΟΣΤΑΣΗ</v>
      </c>
      <c r="D18" s="258" t="str">
        <f t="shared" ca="1" si="1"/>
        <v>ΕΚΤΙΜΗΣΗ ΩΡΩΝ ΕΡΓΑΣΙΑΣ ΣΤΟΥΣ ΕΘΝΙΚΟΥΣ ΛΟΓΑΡΙΑΣΜΟΥΣ</v>
      </c>
      <c r="E18" s="258" t="s">
        <v>375</v>
      </c>
      <c r="F18" s="259" t="s">
        <v>379</v>
      </c>
    </row>
    <row r="19" spans="1:20" s="258" customFormat="1" ht="30">
      <c r="A19" s="258">
        <v>18</v>
      </c>
      <c r="B19" s="266" t="s">
        <v>343</v>
      </c>
      <c r="C19" s="258" t="str">
        <f t="shared" ca="1" si="0"/>
        <v>Ώρες Εργασίας κατά Οικονομική Δραστηριότητα</v>
      </c>
      <c r="D19" s="258" t="str">
        <f t="shared" ca="1" si="1"/>
        <v>Χιλιάδες ώρες</v>
      </c>
      <c r="F19" s="258" t="s">
        <v>342</v>
      </c>
    </row>
    <row r="20" spans="1:20" s="258" customFormat="1" ht="30">
      <c r="A20" s="258">
        <v>19</v>
      </c>
      <c r="B20" s="266" t="s">
        <v>344</v>
      </c>
      <c r="C20" s="258" t="str">
        <f t="shared" ca="1" si="0"/>
        <v>Ώρες Εργασίας κατά Οικονομική Δραστηριότητα</v>
      </c>
      <c r="D20" s="258" t="str">
        <f t="shared" ca="1" si="1"/>
        <v>Χιλιάδες ώρες</v>
      </c>
      <c r="F20" s="258" t="s">
        <v>343</v>
      </c>
    </row>
    <row r="21" spans="1:20" s="258" customFormat="1" ht="30">
      <c r="A21" s="258">
        <v>20</v>
      </c>
      <c r="B21" s="266" t="s">
        <v>345</v>
      </c>
      <c r="C21" s="258" t="str">
        <f t="shared" ca="1" si="0"/>
        <v>Ώρες Εργασίας κατά Οικονομική Δραστηριότητα</v>
      </c>
      <c r="D21" s="258" t="str">
        <f t="shared" ca="1" si="1"/>
        <v>Ποσοστιαία κατανομή του κάθε τομέα στη συνολική απασχόληση%</v>
      </c>
      <c r="F21" s="258" t="s">
        <v>344</v>
      </c>
    </row>
    <row r="22" spans="1:20" s="258" customFormat="1" ht="30">
      <c r="A22" s="258">
        <v>21</v>
      </c>
      <c r="B22" s="266" t="s">
        <v>153</v>
      </c>
      <c r="C22" s="258" t="str">
        <f t="shared" ca="1" si="0"/>
        <v>Ώρες Εργασίας κατά Οικονομική Δραστηριότητα</v>
      </c>
      <c r="D22" s="258" t="str">
        <f t="shared" ca="1" si="1"/>
        <v>Δείκτης (βάση: 2005)</v>
      </c>
      <c r="F22" s="258" t="s">
        <v>344</v>
      </c>
    </row>
    <row r="23" spans="1:20" s="258" customFormat="1" ht="30">
      <c r="A23" s="258">
        <v>22</v>
      </c>
      <c r="B23" s="266" t="s">
        <v>154</v>
      </c>
      <c r="C23" s="258" t="str">
        <f t="shared" ca="1" si="0"/>
        <v>Ώρες Εργασίας κατά Οικονομική Δραστηριότητα</v>
      </c>
      <c r="D23" s="258" t="str">
        <f t="shared" ca="1" si="1"/>
        <v>% Μεταβολή από προηγούμενο έτος</v>
      </c>
      <c r="F23" s="258" t="s">
        <v>344</v>
      </c>
    </row>
    <row r="24" spans="1:20" s="258" customFormat="1" ht="60">
      <c r="A24" s="258">
        <v>23</v>
      </c>
      <c r="B24" s="266" t="s">
        <v>390</v>
      </c>
      <c r="C24" s="258" t="str">
        <f t="shared" ca="1" si="0"/>
        <v>ΑΡΙΘΜΟΣ ΕΡΓΑΖΟΜΕΝΩΝ ΚΑΙ ΩΡΕΣ ΕΡΓΑΣΙΑΣ ΚΑΤΑ ΟΙΚΟΝΟΜΙΚΗ ΔΡΑΣΤΗΡΙΟΤΗΤΑ ΚΑΙ ΕΠΑΓΓΕΛΜΑΤΙΚΗ ΥΠΟΣΤΑΣΗ</v>
      </c>
      <c r="D24" s="258" t="str">
        <f t="shared" ref="D24:D29" ca="1" si="2">INDIRECT(B24&amp;"!$B$2")&amp;INDIRECT(B24&amp;"!$B$3")</f>
        <v>ΑΡΙΘΜΟΣ ΕΡΓΑΖΟΜΕΝΩΝ</v>
      </c>
      <c r="E24" s="258" t="s">
        <v>375</v>
      </c>
    </row>
    <row r="25" spans="1:20" s="258" customFormat="1">
      <c r="A25" s="258">
        <v>24</v>
      </c>
      <c r="B25" s="266" t="s">
        <v>391</v>
      </c>
      <c r="C25" s="258" t="str">
        <f t="shared" ca="1" si="0"/>
        <v>Αριθμός Εργαζομένων</v>
      </c>
      <c r="D25" s="258" t="str">
        <f t="shared" ca="1" si="2"/>
        <v>Άτομα</v>
      </c>
      <c r="F25" s="258" t="s">
        <v>390</v>
      </c>
    </row>
    <row r="26" spans="1:20" s="258" customFormat="1">
      <c r="A26" s="258">
        <v>25</v>
      </c>
      <c r="B26" s="266" t="s">
        <v>392</v>
      </c>
      <c r="C26" s="258" t="str">
        <f t="shared" ca="1" si="0"/>
        <v>Αριθμός Εργαζομένων</v>
      </c>
      <c r="D26" s="258" t="str">
        <f t="shared" ca="1" si="2"/>
        <v>Άτομα</v>
      </c>
      <c r="F26" s="258" t="s">
        <v>391</v>
      </c>
    </row>
    <row r="27" spans="1:20" s="258" customFormat="1" ht="30">
      <c r="A27" s="258">
        <v>26</v>
      </c>
      <c r="B27" s="266" t="s">
        <v>393</v>
      </c>
      <c r="C27" s="258" t="str">
        <f t="shared" ca="1" si="0"/>
        <v>Αριθμός Εργαζομένων</v>
      </c>
      <c r="D27" s="258" t="str">
        <f t="shared" ca="1" si="2"/>
        <v>Ποσοστιαία κατανομή του κάθε τομέα στη συνολική απασχόληση%</v>
      </c>
      <c r="F27" s="258" t="s">
        <v>392</v>
      </c>
    </row>
    <row r="28" spans="1:20" s="258" customFormat="1">
      <c r="A28" s="258">
        <v>27</v>
      </c>
      <c r="B28" s="266" t="s">
        <v>394</v>
      </c>
      <c r="C28" s="258" t="str">
        <f t="shared" ca="1" si="0"/>
        <v>Αριθμός Εργαζομένων</v>
      </c>
      <c r="D28" s="258" t="str">
        <f t="shared" ca="1" si="2"/>
        <v>Δείκτης (βάση: 2005)</v>
      </c>
      <c r="F28" s="258" t="s">
        <v>392</v>
      </c>
      <c r="T28" s="258" t="s">
        <v>605</v>
      </c>
    </row>
    <row r="29" spans="1:20" s="258" customFormat="1">
      <c r="A29" s="258">
        <v>28</v>
      </c>
      <c r="B29" s="266" t="s">
        <v>395</v>
      </c>
      <c r="C29" s="258" t="str">
        <f t="shared" ca="1" si="0"/>
        <v>Αριθμός Εργαζομένων</v>
      </c>
      <c r="D29" s="258" t="str">
        <f t="shared" ca="1" si="2"/>
        <v>% Μεταβολή από προηγούμενο έτος</v>
      </c>
      <c r="F29" s="258" t="s">
        <v>392</v>
      </c>
      <c r="T29" s="258" t="s">
        <v>605</v>
      </c>
    </row>
    <row r="30" spans="1:20" s="258" customFormat="1">
      <c r="A30" s="258">
        <v>29</v>
      </c>
      <c r="B30" s="266" t="s">
        <v>406</v>
      </c>
      <c r="E30" s="258" t="s">
        <v>417</v>
      </c>
      <c r="T30" s="258" t="s">
        <v>605</v>
      </c>
    </row>
    <row r="31" spans="1:20" s="258" customFormat="1">
      <c r="A31" s="258">
        <v>30</v>
      </c>
      <c r="B31" s="266" t="s">
        <v>407</v>
      </c>
      <c r="C31" s="258" t="str">
        <f t="shared" ref="C31:C34" ca="1" si="3">INDIRECT(B31&amp;"!$B$1")</f>
        <v>Μοναδιαίο Κόστος Εργασίας</v>
      </c>
      <c r="D31" s="258" t="str">
        <f t="shared" ref="D31:D34" ca="1" si="4">INDIRECT(B31&amp;"!$B$2")&amp;INDIRECT(B31&amp;"!$B$3")</f>
        <v>€</v>
      </c>
      <c r="E31" s="258" t="s">
        <v>417</v>
      </c>
      <c r="T31" s="258" t="s">
        <v>605</v>
      </c>
    </row>
    <row r="32" spans="1:20" s="258" customFormat="1">
      <c r="A32" s="258">
        <v>31</v>
      </c>
      <c r="B32" s="266" t="s">
        <v>408</v>
      </c>
      <c r="C32" s="258" t="str">
        <f t="shared" ca="1" si="3"/>
        <v>Μοναδιαίο Κόστος Εργασίας</v>
      </c>
      <c r="D32" s="258" t="str">
        <f t="shared" ca="1" si="4"/>
        <v>€</v>
      </c>
      <c r="E32" s="258" t="s">
        <v>417</v>
      </c>
      <c r="T32" s="258" t="s">
        <v>605</v>
      </c>
    </row>
    <row r="33" spans="1:20" s="258" customFormat="1" ht="30">
      <c r="A33" s="258">
        <v>32</v>
      </c>
      <c r="B33" s="266" t="s">
        <v>409</v>
      </c>
      <c r="C33" s="258" t="str">
        <f t="shared" ca="1" si="3"/>
        <v>Μοναδιαίο Κόστος Εργασίας</v>
      </c>
      <c r="D33" s="258" t="str">
        <f t="shared" ca="1" si="4"/>
        <v>Δείκτης (βάση: 2005)</v>
      </c>
      <c r="F33" s="258" t="s">
        <v>413</v>
      </c>
      <c r="T33" s="258" t="s">
        <v>605</v>
      </c>
    </row>
    <row r="34" spans="1:20" s="258" customFormat="1" ht="30">
      <c r="A34" s="258">
        <v>33</v>
      </c>
      <c r="B34" s="266" t="s">
        <v>410</v>
      </c>
      <c r="C34" s="258" t="str">
        <f t="shared" ca="1" si="3"/>
        <v>Μοναδιαίο Κόστος Εργασίας</v>
      </c>
      <c r="D34" s="258" t="str">
        <f t="shared" ca="1" si="4"/>
        <v>% Μεταβολή από προηγούμενο έτος</v>
      </c>
      <c r="F34" s="258" t="s">
        <v>416</v>
      </c>
      <c r="T34" s="258" t="s">
        <v>605</v>
      </c>
    </row>
    <row r="35" spans="1:20" s="258" customFormat="1" ht="30">
      <c r="A35" s="258">
        <v>34</v>
      </c>
      <c r="B35" s="266" t="s">
        <v>346</v>
      </c>
      <c r="C35" s="258" t="str">
        <f t="shared" ca="1" si="0"/>
        <v>Παραγωγικότητα Εργασίας</v>
      </c>
      <c r="D35" s="258" t="str">
        <f t="shared" ca="1" si="1"/>
        <v>(Ακαθάριστη Προστιθέμενη Αξία ανά απασχολούμενο)€/απασχολούμενο</v>
      </c>
      <c r="F35" s="258" t="s">
        <v>334</v>
      </c>
      <c r="G35" s="258" t="s">
        <v>341</v>
      </c>
      <c r="T35" s="258" t="s">
        <v>605</v>
      </c>
    </row>
    <row r="36" spans="1:20" s="258" customFormat="1" ht="30">
      <c r="A36" s="258">
        <v>35</v>
      </c>
      <c r="B36" s="266" t="s">
        <v>347</v>
      </c>
      <c r="C36" s="258" t="str">
        <f t="shared" ca="1" si="0"/>
        <v>Παραγωγικότητα Εργασίας</v>
      </c>
      <c r="D36" s="258" t="str">
        <f t="shared" ca="1" si="1"/>
        <v>(Ακαθάριστη Προστιθέμενη Αξία ανά απασχολούμενο)€/απασχολούμενο</v>
      </c>
      <c r="F36" s="258" t="s">
        <v>346</v>
      </c>
      <c r="T36" s="258" t="s">
        <v>605</v>
      </c>
    </row>
    <row r="37" spans="1:20" s="258" customFormat="1" ht="30">
      <c r="A37" s="258">
        <v>36</v>
      </c>
      <c r="B37" s="266" t="s">
        <v>382</v>
      </c>
      <c r="C37" s="258" t="str">
        <f t="shared" ca="1" si="0"/>
        <v>Παραγωγικότητα Εργασίας</v>
      </c>
      <c r="D37" s="258" t="str">
        <f t="shared" ref="D37" ca="1" si="5">INDIRECT(B37&amp;"!$B$2")&amp;INDIRECT(B37&amp;"!$B$3")</f>
        <v>(Ακαθάριστη Προστιθέμενη Αξία σε τρέχουσες τιμές ανά απασχολούμενο)Δείκτης (βάση: Σύνολο της Οικονομίας)</v>
      </c>
      <c r="F37" s="258" t="s">
        <v>348</v>
      </c>
      <c r="T37" s="258" t="s">
        <v>605</v>
      </c>
    </row>
    <row r="38" spans="1:20" s="258" customFormat="1" ht="30">
      <c r="A38" s="258">
        <v>37</v>
      </c>
      <c r="B38" s="266" t="s">
        <v>348</v>
      </c>
      <c r="C38" s="258" t="str">
        <f t="shared" ca="1" si="0"/>
        <v>Παραγωγικότητα Εργασίας</v>
      </c>
      <c r="D38" s="258" t="str">
        <f t="shared" ca="1" si="1"/>
        <v>(Ακαθάριστη Προστιθέμενη Αξία σε τρέχουσες τιμές ανά απασχολούμενο)</v>
      </c>
      <c r="F38" s="258" t="s">
        <v>337</v>
      </c>
      <c r="G38" s="258" t="s">
        <v>341</v>
      </c>
      <c r="T38" s="258" t="s">
        <v>605</v>
      </c>
    </row>
    <row r="39" spans="1:20" s="258" customFormat="1" ht="30">
      <c r="A39" s="258">
        <v>38</v>
      </c>
      <c r="B39" s="266" t="s">
        <v>155</v>
      </c>
      <c r="C39" s="258" t="str">
        <f t="shared" ca="1" si="0"/>
        <v>Παραγωγικότητα Εργασίας</v>
      </c>
      <c r="D39" s="258" t="str">
        <f t="shared" ca="1" si="1"/>
        <v>(Ακαθάριστη Προστιθέμενη Αξία ανά απασχολούμενο)Δείκτης (βάση: 2005)</v>
      </c>
      <c r="F39" s="258" t="s">
        <v>347</v>
      </c>
      <c r="T39" s="258" t="s">
        <v>605</v>
      </c>
    </row>
    <row r="40" spans="1:20" s="258" customFormat="1" ht="30">
      <c r="A40" s="258">
        <v>39</v>
      </c>
      <c r="B40" s="266" t="s">
        <v>156</v>
      </c>
      <c r="C40" s="258" t="str">
        <f t="shared" ca="1" si="0"/>
        <v>Παραγωγικότητα Εργασίας</v>
      </c>
      <c r="D40" s="258" t="str">
        <f t="shared" ca="1" si="1"/>
        <v>(Ακαθάριστη Προστιθέμενη Αξία ανά απασχολούμενο)% Μεταβολή από προηγούμενο έτος</v>
      </c>
      <c r="F40" s="258" t="s">
        <v>347</v>
      </c>
      <c r="T40" s="258" t="s">
        <v>605</v>
      </c>
    </row>
    <row r="41" spans="1:20" s="258" customFormat="1" ht="30">
      <c r="A41" s="258">
        <v>40</v>
      </c>
      <c r="B41" s="266" t="s">
        <v>349</v>
      </c>
      <c r="C41" s="258" t="str">
        <f t="shared" ca="1" si="0"/>
        <v>Παραγωγικότητα Εργασίας</v>
      </c>
      <c r="D41" s="258" t="str">
        <f t="shared" ca="1" si="1"/>
        <v>(Ακαθάριστη Προστιθέμενη Αξία σε τρέχουσες τιμές ανά απασχολούμενο)% Μεταβολή από προηγούμενο έτος</v>
      </c>
      <c r="F41" s="258" t="s">
        <v>348</v>
      </c>
      <c r="T41" s="258" t="s">
        <v>605</v>
      </c>
    </row>
    <row r="42" spans="1:20" s="258" customFormat="1" ht="30">
      <c r="A42" s="258">
        <v>41</v>
      </c>
      <c r="B42" s="266" t="s">
        <v>350</v>
      </c>
      <c r="C42" s="258" t="str">
        <f t="shared" ca="1" si="0"/>
        <v>Παραγωγικότητα Εργασίας</v>
      </c>
      <c r="D42" s="258" t="str">
        <f t="shared" ca="1" si="1"/>
        <v>(Ακαθάριστη Προστιθέμενη Αξία ανά ώρα εργασίας)€/ώρα εργασίας</v>
      </c>
      <c r="F42" s="258" t="s">
        <v>334</v>
      </c>
      <c r="G42" s="258" t="s">
        <v>344</v>
      </c>
      <c r="T42" s="258" t="s">
        <v>605</v>
      </c>
    </row>
    <row r="43" spans="1:20" s="258" customFormat="1" ht="30">
      <c r="A43" s="258">
        <v>42</v>
      </c>
      <c r="B43" s="266" t="s">
        <v>351</v>
      </c>
      <c r="C43" s="258" t="str">
        <f t="shared" ca="1" si="0"/>
        <v>Παραγωγικότητα Εργασίας</v>
      </c>
      <c r="D43" s="258" t="str">
        <f t="shared" ca="1" si="1"/>
        <v>(Ακαθάριστη Προστιθέμενη Αξία ανά ώρα εργασίας)€/ώρα εργασίας</v>
      </c>
      <c r="F43" s="258" t="s">
        <v>350</v>
      </c>
      <c r="T43" s="258" t="s">
        <v>605</v>
      </c>
    </row>
    <row r="44" spans="1:20" s="258" customFormat="1" ht="30">
      <c r="A44" s="258">
        <v>43</v>
      </c>
      <c r="B44" s="266" t="s">
        <v>383</v>
      </c>
      <c r="C44" s="258" t="str">
        <f t="shared" ca="1" si="0"/>
        <v>Παραγωγικότητα Εργασίας</v>
      </c>
      <c r="D44" s="258" t="str">
        <f t="shared" ca="1" si="1"/>
        <v>(Ακαθάριστη Προστιθέμενη Αξία σε τρέχουσες τιμές ανά ώρα εργασίας)Δείκτης (βάση: Σύνολο της Οικονομίας)</v>
      </c>
      <c r="F44" s="258" t="s">
        <v>352</v>
      </c>
      <c r="T44" s="258" t="s">
        <v>605</v>
      </c>
    </row>
    <row r="45" spans="1:20" s="258" customFormat="1" ht="30">
      <c r="A45" s="258">
        <v>44</v>
      </c>
      <c r="B45" s="266" t="s">
        <v>352</v>
      </c>
      <c r="C45" s="258" t="str">
        <f t="shared" ca="1" si="0"/>
        <v>Παραγωγικότητα Εργασίας</v>
      </c>
      <c r="D45" s="258" t="str">
        <f t="shared" ca="1" si="1"/>
        <v>(Ακαθάριστη Προστιθέμενη Αξία σε τρέχουσες τιμές ανά ώρα εργασίας)</v>
      </c>
      <c r="F45" s="258" t="s">
        <v>337</v>
      </c>
      <c r="G45" s="258" t="s">
        <v>344</v>
      </c>
      <c r="T45" s="258" t="s">
        <v>605</v>
      </c>
    </row>
    <row r="46" spans="1:20" s="258" customFormat="1" ht="30">
      <c r="A46" s="258">
        <v>45</v>
      </c>
      <c r="B46" s="266" t="s">
        <v>158</v>
      </c>
      <c r="C46" s="258" t="str">
        <f t="shared" ca="1" si="0"/>
        <v>Παραγωγικότητα Εργασίας</v>
      </c>
      <c r="D46" s="258" t="str">
        <f t="shared" ca="1" si="1"/>
        <v>(Ακαθάριστη Προστιθέμενη Αξία ανά ώρα εργασίας)Δείκτης (βάση: 2005)</v>
      </c>
      <c r="F46" s="258" t="s">
        <v>351</v>
      </c>
      <c r="T46" s="258" t="s">
        <v>605</v>
      </c>
    </row>
    <row r="47" spans="1:20" s="258" customFormat="1" ht="30">
      <c r="A47" s="258">
        <v>46</v>
      </c>
      <c r="B47" s="266" t="s">
        <v>157</v>
      </c>
      <c r="C47" s="258" t="str">
        <f t="shared" ca="1" si="0"/>
        <v>Παραγωγικότητα Εργασίας</v>
      </c>
      <c r="D47" s="258" t="str">
        <f t="shared" ca="1" si="1"/>
        <v>(Ακαθάριστη Προστιθέμενη Αξία ανά ώρα εργασίας)% Μεταβολή από προηγούμενο έτος</v>
      </c>
      <c r="F47" s="258" t="s">
        <v>351</v>
      </c>
      <c r="T47" s="258" t="s">
        <v>605</v>
      </c>
    </row>
    <row r="48" spans="1:20" s="258" customFormat="1" ht="30">
      <c r="A48" s="258">
        <v>47</v>
      </c>
      <c r="B48" s="266" t="s">
        <v>353</v>
      </c>
      <c r="C48" s="258" t="str">
        <f t="shared" ca="1" si="0"/>
        <v>Παραγωγικότητα Εργασίας</v>
      </c>
      <c r="D48" s="258" t="str">
        <f t="shared" ca="1" si="1"/>
        <v>(Ακαθάριστη Προστιθέμενη Αξία σε τρέχουσες τιμές ανά ώρα εργασίας)% Μεταβολή από προηγούμενο έτος</v>
      </c>
      <c r="F48" s="258" t="s">
        <v>352</v>
      </c>
      <c r="T48" s="258" t="s">
        <v>605</v>
      </c>
    </row>
    <row r="49" spans="1:20" s="258" customFormat="1" ht="30">
      <c r="A49" s="258">
        <v>48</v>
      </c>
      <c r="B49" s="266" t="s">
        <v>354</v>
      </c>
      <c r="C49" s="258" t="str">
        <f ca="1">INDIRECT(B49&amp;"!$A$1")</f>
        <v>Labour productivity - annual data [nama_aux_lp]</v>
      </c>
      <c r="D49" s="258" t="str">
        <f ca="1">INDIRECT(B49&amp;"!$A$1")&amp;INDIRECT(B49&amp;"!$A$2")</f>
        <v>Labour productivity - annual data [nama_aux_lp]</v>
      </c>
      <c r="E49" s="258" t="s">
        <v>378</v>
      </c>
      <c r="F49" s="259" t="s">
        <v>379</v>
      </c>
      <c r="T49" s="258" t="s">
        <v>605</v>
      </c>
    </row>
    <row r="50" spans="1:20" s="258" customFormat="1" ht="30">
      <c r="A50" s="258">
        <v>49</v>
      </c>
      <c r="B50" s="266" t="s">
        <v>355</v>
      </c>
      <c r="C50" s="258" t="str">
        <f t="shared" ca="1" si="0"/>
        <v>Παραγωγικότητα Εργασίας</v>
      </c>
      <c r="D50" s="258" t="str">
        <f t="shared" ca="1" si="1"/>
        <v>(Ακαθάριστο Εγχώριο Προϊόν ανά απασχολούμενο)Δείκτης (βάση: ΕΕ (27 χώρες))</v>
      </c>
      <c r="F50" s="258" t="s">
        <v>354</v>
      </c>
      <c r="T50" s="258" t="s">
        <v>605</v>
      </c>
    </row>
    <row r="51" spans="1:20" s="258" customFormat="1" ht="30">
      <c r="A51" s="258">
        <v>50</v>
      </c>
      <c r="B51" s="266" t="s">
        <v>356</v>
      </c>
      <c r="C51" s="258" t="str">
        <f t="shared" ca="1" si="0"/>
        <v>Παραγωγικότητα Εργασίας</v>
      </c>
      <c r="D51" s="258" t="str">
        <f t="shared" ca="1" si="1"/>
        <v>(Ακαθάριστο Εγχώριο Προϊόν ανά απασχολούμενο)Δείκτης (βάση: ΕΕ (27 χώρες))</v>
      </c>
      <c r="F51" s="258" t="s">
        <v>355</v>
      </c>
      <c r="T51" s="258" t="s">
        <v>605</v>
      </c>
    </row>
    <row r="52" spans="1:20" s="258" customFormat="1" ht="30">
      <c r="A52" s="258">
        <v>51</v>
      </c>
      <c r="B52" s="266" t="s">
        <v>360</v>
      </c>
      <c r="C52" s="258" t="str">
        <f ca="1">INDIRECT(B52&amp;"!$A$1")</f>
        <v>Labour productivity - annual data [nama_aux_lp]</v>
      </c>
      <c r="D52" s="258" t="str">
        <f ca="1">INDIRECT(B52&amp;"!$A$1")&amp;INDIRECT(B52&amp;"!$A$2")</f>
        <v>Labour productivity - annual data [nama_aux_lp]</v>
      </c>
      <c r="E52" s="258" t="s">
        <v>378</v>
      </c>
      <c r="F52" s="259" t="s">
        <v>379</v>
      </c>
      <c r="T52" s="258" t="s">
        <v>605</v>
      </c>
    </row>
    <row r="53" spans="1:20" s="258" customFormat="1" ht="30">
      <c r="A53" s="258">
        <v>52</v>
      </c>
      <c r="B53" s="266" t="s">
        <v>361</v>
      </c>
      <c r="C53" s="258" t="str">
        <f t="shared" ca="1" si="0"/>
        <v>Παραγωγικότητα Εργασίας</v>
      </c>
      <c r="D53" s="258" t="str">
        <f t="shared" ca="1" si="1"/>
        <v>(Ακαθάριστο Εγχώριο Προϊόν ανά απασχολούμενο)Δείκτης (βάση: 2005)</v>
      </c>
      <c r="F53" s="258" t="s">
        <v>360</v>
      </c>
      <c r="T53" s="258" t="s">
        <v>605</v>
      </c>
    </row>
    <row r="54" spans="1:20" s="258" customFormat="1" ht="30">
      <c r="A54" s="258">
        <v>53</v>
      </c>
      <c r="B54" s="266" t="s">
        <v>362</v>
      </c>
      <c r="C54" s="258" t="str">
        <f t="shared" ca="1" si="0"/>
        <v>Παραγωγικότητα Εργασίας</v>
      </c>
      <c r="D54" s="258" t="str">
        <f t="shared" ca="1" si="1"/>
        <v>(Ακαθάριστο Εγχώριο Προϊόν ανά απασχολούμενο)Δείκτης (βάση: 2005)</v>
      </c>
      <c r="F54" s="258" t="s">
        <v>361</v>
      </c>
      <c r="T54" s="258" t="s">
        <v>605</v>
      </c>
    </row>
    <row r="55" spans="1:20" s="258" customFormat="1" ht="30">
      <c r="A55" s="258">
        <v>54</v>
      </c>
      <c r="B55" s="266" t="s">
        <v>363</v>
      </c>
      <c r="C55" s="258" t="str">
        <f ca="1">INDIRECT(B55&amp;"!$A$1")</f>
        <v>Labour productivity - annual data [nama_aux_lp]</v>
      </c>
      <c r="D55" s="258" t="str">
        <f ca="1">INDIRECT(B55&amp;"!$A$1")&amp;INDIRECT(B55&amp;"!$A$2")</f>
        <v>Labour productivity - annual data [nama_aux_lp]</v>
      </c>
      <c r="E55" s="258" t="s">
        <v>378</v>
      </c>
      <c r="F55" s="259" t="s">
        <v>379</v>
      </c>
      <c r="T55" s="258" t="s">
        <v>605</v>
      </c>
    </row>
    <row r="56" spans="1:20" s="258" customFormat="1" ht="30">
      <c r="A56" s="258">
        <v>55</v>
      </c>
      <c r="B56" s="266" t="s">
        <v>364</v>
      </c>
      <c r="C56" s="258" t="str">
        <f t="shared" ca="1" si="0"/>
        <v>Παραγωγικότητα Εργασίας</v>
      </c>
      <c r="D56" s="258" t="str">
        <f t="shared" ca="1" si="1"/>
        <v>(Ακαθάριστο Εγχώριο Προϊόν ανά απασχολούμενο)Ποσοστιαία Μεταβολή από το προηγούμενο έτος</v>
      </c>
      <c r="F56" s="258" t="s">
        <v>363</v>
      </c>
      <c r="T56" s="258" t="s">
        <v>605</v>
      </c>
    </row>
    <row r="57" spans="1:20" s="258" customFormat="1" ht="30">
      <c r="A57" s="258">
        <v>56</v>
      </c>
      <c r="B57" s="266" t="s">
        <v>365</v>
      </c>
      <c r="C57" s="258" t="str">
        <f t="shared" ca="1" si="0"/>
        <v>Παραγωγικότητα Εργασίας</v>
      </c>
      <c r="D57" s="258" t="str">
        <f t="shared" ca="1" si="1"/>
        <v>(Ακαθάριστο Εγχώριο Προϊόν ανά απασχολούμενο)Ποσοστιαία Μεταβολή από το προηγούμενο έτος</v>
      </c>
      <c r="F57" s="258" t="s">
        <v>364</v>
      </c>
      <c r="T57" s="258" t="s">
        <v>605</v>
      </c>
    </row>
    <row r="58" spans="1:20" s="258" customFormat="1" ht="30">
      <c r="A58" s="258">
        <v>57</v>
      </c>
      <c r="B58" s="266" t="s">
        <v>357</v>
      </c>
      <c r="C58" s="258" t="str">
        <f ca="1">INDIRECT(B58&amp;"!$A$1")</f>
        <v>Labour productivity - annual data [nama_aux_lp]</v>
      </c>
      <c r="D58" s="258" t="str">
        <f ca="1">INDIRECT(B58&amp;"!$A$1")&amp;INDIRECT(B58&amp;"!$A$2")</f>
        <v>Labour productivity - annual data [nama_aux_lp]</v>
      </c>
      <c r="E58" s="258" t="s">
        <v>378</v>
      </c>
      <c r="F58" s="259" t="s">
        <v>379</v>
      </c>
      <c r="T58" s="258" t="s">
        <v>605</v>
      </c>
    </row>
    <row r="59" spans="1:20" s="258" customFormat="1" ht="30">
      <c r="A59" s="258">
        <v>58</v>
      </c>
      <c r="B59" s="266" t="s">
        <v>358</v>
      </c>
      <c r="C59" s="258" t="str">
        <f t="shared" ca="1" si="0"/>
        <v>Παραγωγικότητα Εργασίας</v>
      </c>
      <c r="D59" s="258" t="str">
        <f t="shared" ca="1" si="1"/>
        <v>(Ακαθάριστο Εγχώριο Προϊόν ανά ώρα εργασίας)Δείκτης (βάση: ΕΕ (27 χώρες))</v>
      </c>
      <c r="F59" s="258" t="s">
        <v>357</v>
      </c>
      <c r="T59" s="258" t="s">
        <v>605</v>
      </c>
    </row>
    <row r="60" spans="1:20" s="258" customFormat="1" ht="30">
      <c r="A60" s="258">
        <v>59</v>
      </c>
      <c r="B60" s="266" t="s">
        <v>359</v>
      </c>
      <c r="C60" s="258" t="str">
        <f t="shared" ca="1" si="0"/>
        <v>Παραγωγικότητα Εργασίας</v>
      </c>
      <c r="D60" s="258" t="str">
        <f t="shared" ca="1" si="1"/>
        <v>(Ακαθάριστο Εγχώριο Προϊόν ανά απασχολούμενο)Δείκτης (βάση: ΕΕ (27 χώρες))</v>
      </c>
      <c r="F60" s="258" t="s">
        <v>358</v>
      </c>
      <c r="T60" s="258" t="s">
        <v>605</v>
      </c>
    </row>
    <row r="61" spans="1:20" s="258" customFormat="1" ht="30">
      <c r="A61" s="258">
        <v>60</v>
      </c>
      <c r="B61" s="266" t="s">
        <v>366</v>
      </c>
      <c r="C61" s="258" t="str">
        <f ca="1">INDIRECT(B61&amp;"!$A$1")</f>
        <v>Labour productivity - annual data [nama_aux_lp]</v>
      </c>
      <c r="D61" s="258" t="str">
        <f ca="1">INDIRECT(B61&amp;"!$A$1")&amp;INDIRECT(B61&amp;"!$A$2")</f>
        <v>Labour productivity - annual data [nama_aux_lp]</v>
      </c>
      <c r="E61" s="258" t="s">
        <v>378</v>
      </c>
      <c r="F61" s="259" t="s">
        <v>379</v>
      </c>
      <c r="T61" s="258" t="s">
        <v>605</v>
      </c>
    </row>
    <row r="62" spans="1:20" s="258" customFormat="1" ht="30">
      <c r="A62" s="258">
        <v>61</v>
      </c>
      <c r="B62" s="266" t="s">
        <v>367</v>
      </c>
      <c r="C62" s="258" t="str">
        <f t="shared" ca="1" si="0"/>
        <v>Παραγωγικότητα Εργασίας</v>
      </c>
      <c r="D62" s="258" t="str">
        <f t="shared" ca="1" si="1"/>
        <v>(Ακαθάριστο Εγχώριο Προϊόν ανά ώρα εργασίας)Δείκτης (βάση: 2005)</v>
      </c>
      <c r="F62" s="258" t="s">
        <v>366</v>
      </c>
      <c r="T62" s="258" t="s">
        <v>605</v>
      </c>
    </row>
    <row r="63" spans="1:20" s="258" customFormat="1" ht="30">
      <c r="A63" s="258">
        <v>62</v>
      </c>
      <c r="B63" s="266" t="s">
        <v>368</v>
      </c>
      <c r="C63" s="258" t="str">
        <f t="shared" ca="1" si="0"/>
        <v>Παραγωγικότητα Εργασίας</v>
      </c>
      <c r="D63" s="258" t="str">
        <f t="shared" ca="1" si="1"/>
        <v>(Ακαθάριστο Εγχώριο Προϊόν ανά απασχολούμενο)Δείκτης (βάση: ΕΕ (27 χώρες))</v>
      </c>
      <c r="F63" s="258" t="s">
        <v>367</v>
      </c>
      <c r="T63" s="258" t="s">
        <v>605</v>
      </c>
    </row>
    <row r="64" spans="1:20" s="258" customFormat="1" ht="30">
      <c r="A64" s="258">
        <v>63</v>
      </c>
      <c r="B64" s="266" t="s">
        <v>369</v>
      </c>
      <c r="C64" s="258" t="str">
        <f ca="1">INDIRECT(B64&amp;"!$A$1")</f>
        <v>Labour productivity - annual data [nama_aux_lp]</v>
      </c>
      <c r="D64" s="258" t="str">
        <f ca="1">INDIRECT(B64&amp;"!$A$1")&amp;INDIRECT(B64&amp;"!$A$2")</f>
        <v>Labour productivity - annual data [nama_aux_lp]</v>
      </c>
      <c r="E64" s="258" t="s">
        <v>378</v>
      </c>
      <c r="F64" s="259" t="s">
        <v>379</v>
      </c>
      <c r="T64" s="258" t="s">
        <v>605</v>
      </c>
    </row>
    <row r="65" spans="1:20" s="258" customFormat="1" ht="30">
      <c r="A65" s="258">
        <v>64</v>
      </c>
      <c r="B65" s="266" t="s">
        <v>370</v>
      </c>
      <c r="C65" s="258" t="str">
        <f t="shared" ca="1" si="0"/>
        <v>Παραγωγικότητα Εργασίας</v>
      </c>
      <c r="D65" s="258" t="str">
        <f t="shared" ca="1" si="1"/>
        <v>(Ακαθάριστο Εγχώριο Προϊόν ανά ώρα εργασίας)Ποσοστιαία Μεταβολή από το προηγούμενο έτος</v>
      </c>
      <c r="F65" s="258" t="s">
        <v>369</v>
      </c>
      <c r="T65" s="258" t="s">
        <v>605</v>
      </c>
    </row>
    <row r="66" spans="1:20" ht="30">
      <c r="A66" s="258">
        <v>65</v>
      </c>
      <c r="B66" s="266" t="s">
        <v>371</v>
      </c>
      <c r="C66" s="258" t="str">
        <f t="shared" ca="1" si="0"/>
        <v>Παραγωγικότητα Εργασίας</v>
      </c>
      <c r="D66" s="258" t="str">
        <f t="shared" ca="1" si="1"/>
        <v>(Ακαθάριστο Εγχώριο Προϊόν ανά απασχολούμενο)Ποσοστιαία Μεταβολή από το προηγούμενο έτος</v>
      </c>
      <c r="E66" s="258"/>
      <c r="F66" s="258" t="s">
        <v>370</v>
      </c>
      <c r="G66" s="258"/>
      <c r="H66" s="258"/>
      <c r="T66" s="258" t="s">
        <v>605</v>
      </c>
    </row>
    <row r="67" spans="1:20" ht="30">
      <c r="A67" s="258">
        <v>66</v>
      </c>
      <c r="B67" s="266" t="s">
        <v>372</v>
      </c>
      <c r="C67" s="258" t="str">
        <f ca="1">INDIRECT(B67&amp;"!$A$1")</f>
        <v>Labour productivity - annual data [nama_aux_lp]</v>
      </c>
      <c r="D67" s="258" t="str">
        <f ca="1">INDIRECT(B67&amp;"!$A$1")&amp;INDIRECT(B67&amp;"!$A$2")</f>
        <v>Labour productivity - annual data [nama_aux_lp]</v>
      </c>
      <c r="E67" s="258" t="s">
        <v>378</v>
      </c>
      <c r="F67" s="259" t="s">
        <v>379</v>
      </c>
      <c r="G67" s="258"/>
      <c r="T67" s="258" t="s">
        <v>605</v>
      </c>
    </row>
    <row r="68" spans="1:20" ht="30">
      <c r="A68" s="258">
        <v>67</v>
      </c>
      <c r="B68" s="266" t="s">
        <v>373</v>
      </c>
      <c r="C68" s="258" t="str">
        <f t="shared" ca="1" si="0"/>
        <v>Παραγωγικότητα Εργασίας</v>
      </c>
      <c r="D68" s="258" t="str">
        <f t="shared" ca="1" si="1"/>
        <v>(Ακαθάριστο Εγχώριο Προϊόν ανά ώρα εργασίας)€ ανά ώρα εργασίας</v>
      </c>
      <c r="E68" s="258"/>
      <c r="F68" s="258" t="s">
        <v>372</v>
      </c>
      <c r="G68" s="258"/>
      <c r="T68" s="258" t="s">
        <v>605</v>
      </c>
    </row>
    <row r="69" spans="1:20" ht="30">
      <c r="A69" s="258">
        <v>68</v>
      </c>
      <c r="B69" s="266" t="s">
        <v>374</v>
      </c>
      <c r="C69" s="258" t="str">
        <f t="shared" ca="1" si="0"/>
        <v>Παραγωγικότητα Εργασίας</v>
      </c>
      <c r="D69" s="258" t="str">
        <f t="shared" ca="1" si="1"/>
        <v>(Ακαθάριστο Εγχώριο Προϊόν ανά απασχολούμενο)€ ανά ώρα εργασίας</v>
      </c>
      <c r="E69" s="258"/>
      <c r="F69" s="258" t="s">
        <v>373</v>
      </c>
      <c r="G69" s="258"/>
      <c r="T69" s="258" t="s">
        <v>605</v>
      </c>
    </row>
    <row r="70" spans="1:20" ht="30">
      <c r="A70" s="258">
        <v>69</v>
      </c>
      <c r="B70" s="266" t="s">
        <v>411</v>
      </c>
      <c r="C70" s="258" t="str">
        <f ca="1">INDIRECT(B70&amp;"!$A$1")</f>
        <v>Unit labour cost - annual data [nama_aux_ulc]</v>
      </c>
      <c r="D70" s="258" t="str">
        <f ca="1">INDIRECT(B70&amp;"!$A$1")&amp;INDIRECT(B70&amp;"!$A$2")</f>
        <v>Unit labour cost - annual data [nama_aux_ulc]</v>
      </c>
      <c r="E70" s="258" t="s">
        <v>378</v>
      </c>
      <c r="F70" s="259" t="s">
        <v>379</v>
      </c>
      <c r="G70" s="258"/>
      <c r="T70" s="258" t="s">
        <v>605</v>
      </c>
    </row>
    <row r="71" spans="1:20" ht="30">
      <c r="A71" s="258">
        <v>70</v>
      </c>
      <c r="B71" s="266" t="s">
        <v>412</v>
      </c>
      <c r="C71" s="258" t="str">
        <f t="shared" ref="C71:C75" ca="1" si="6">INDIRECT(B71&amp;"!$B$1")</f>
        <v>Μοναδιαίο Κόστος Εργασίας</v>
      </c>
      <c r="D71" s="258" t="str">
        <f t="shared" ref="D71:D75" ca="1" si="7">INDIRECT(B71&amp;"!$B$2")&amp;INDIRECT(B71&amp;"!$B$3")</f>
        <v>Δείκτης (βάση: 2005)</v>
      </c>
      <c r="E71" s="258"/>
      <c r="F71" s="258" t="s">
        <v>411</v>
      </c>
      <c r="G71" s="258"/>
      <c r="T71" s="258" t="s">
        <v>605</v>
      </c>
    </row>
    <row r="72" spans="1:20" ht="30">
      <c r="A72" s="258">
        <v>71</v>
      </c>
      <c r="B72" s="266" t="s">
        <v>413</v>
      </c>
      <c r="C72" s="258" t="str">
        <f t="shared" ca="1" si="6"/>
        <v>Μοναδιαίο Κόστος Εργασίας</v>
      </c>
      <c r="D72" s="258" t="str">
        <f t="shared" ca="1" si="7"/>
        <v>Δείκτης (βάση: 2005)</v>
      </c>
      <c r="E72" s="258"/>
      <c r="F72" s="258" t="s">
        <v>412</v>
      </c>
      <c r="G72" s="258"/>
      <c r="T72" s="258" t="s">
        <v>605</v>
      </c>
    </row>
    <row r="73" spans="1:20" ht="30">
      <c r="A73" s="258">
        <v>72</v>
      </c>
      <c r="B73" s="266" t="s">
        <v>414</v>
      </c>
      <c r="C73" s="258" t="str">
        <f ca="1">INDIRECT(B73&amp;"!$A$1")</f>
        <v>Unit labour cost - annual data [nama_aux_ulc]</v>
      </c>
      <c r="D73" s="258" t="str">
        <f ca="1">INDIRECT(B73&amp;"!$A$1")&amp;INDIRECT(B73&amp;"!$A$2")</f>
        <v>Unit labour cost - annual data [nama_aux_ulc]</v>
      </c>
      <c r="E73" s="258" t="s">
        <v>378</v>
      </c>
      <c r="F73" s="259" t="s">
        <v>379</v>
      </c>
      <c r="G73" s="258"/>
      <c r="T73" s="258" t="s">
        <v>605</v>
      </c>
    </row>
    <row r="74" spans="1:20" ht="30">
      <c r="A74" s="258">
        <v>73</v>
      </c>
      <c r="B74" s="266" t="s">
        <v>415</v>
      </c>
      <c r="C74" s="258" t="str">
        <f t="shared" ca="1" si="6"/>
        <v>Μοναδιαίο Κόστος Εργασίας</v>
      </c>
      <c r="D74" s="258" t="str">
        <f t="shared" ca="1" si="7"/>
        <v>Ποσοστιαία μεταβολή από το προηγούμενο έτος</v>
      </c>
      <c r="E74" s="258"/>
      <c r="F74" s="258" t="s">
        <v>414</v>
      </c>
      <c r="G74" s="258"/>
      <c r="T74" s="258" t="s">
        <v>605</v>
      </c>
    </row>
    <row r="75" spans="1:20" ht="30">
      <c r="A75" s="258">
        <v>74</v>
      </c>
      <c r="B75" s="266" t="s">
        <v>416</v>
      </c>
      <c r="C75" s="258" t="str">
        <f t="shared" ca="1" si="6"/>
        <v>Μοναδιαίο Κόστος Εργασίας</v>
      </c>
      <c r="D75" s="258" t="str">
        <f t="shared" ca="1" si="7"/>
        <v>Ποσοστιαία μεταβολή από το προηγούμενο έτος</v>
      </c>
      <c r="E75" s="258"/>
      <c r="F75" s="258" t="s">
        <v>415</v>
      </c>
      <c r="G75" s="258"/>
      <c r="T75" s="258" t="s">
        <v>605</v>
      </c>
    </row>
    <row r="76" spans="1:20" ht="30">
      <c r="A76" s="258">
        <v>75</v>
      </c>
      <c r="B76" s="266" t="s">
        <v>530</v>
      </c>
      <c r="C76" s="258" t="str">
        <f ca="1">INDIRECT(B76&amp;"!$A$1")</f>
        <v>GDP and main components - volumes [nama_gdp_k]</v>
      </c>
      <c r="D76" s="258" t="str">
        <f ca="1">INDIRECT(B76&amp;"!$A$1")&amp;INDIRECT(B76&amp;"!$A$2")</f>
        <v>GDP and main components - volumes [nama_gdp_k]</v>
      </c>
      <c r="E76" s="258" t="s">
        <v>378</v>
      </c>
      <c r="F76" s="259" t="s">
        <v>379</v>
      </c>
      <c r="G76" s="258"/>
      <c r="T76" s="258" t="s">
        <v>605</v>
      </c>
    </row>
    <row r="77" spans="1:20" ht="30">
      <c r="A77" s="258">
        <v>76</v>
      </c>
      <c r="B77" s="266" t="s">
        <v>531</v>
      </c>
      <c r="C77" s="258" t="str">
        <f t="shared" ref="C77:C78" ca="1" si="8">INDIRECT(B77&amp;"!$B$1")</f>
        <v>National Accounts</v>
      </c>
      <c r="D77" s="258" t="str">
        <f t="shared" ref="D77" ca="1" si="9">INDIRECT(B77&amp;"!$B$2")&amp;INDIRECT(B77&amp;"!$B$3")</f>
        <v xml:space="preserve"> Ακαθάριστο εγχώριο προϊόν σε σταθερές τιμές αγοράς  2005 (μεθοδολογία αλυσιδωτής σύνδεσης), </v>
      </c>
      <c r="E77" s="258"/>
      <c r="F77" s="259" t="s">
        <v>530</v>
      </c>
      <c r="G77" s="258"/>
      <c r="T77" s="258" t="s">
        <v>605</v>
      </c>
    </row>
    <row r="78" spans="1:20" ht="30">
      <c r="A78" s="258">
        <v>77</v>
      </c>
      <c r="B78" s="266" t="s">
        <v>532</v>
      </c>
      <c r="C78" s="258" t="str">
        <f t="shared" ca="1" si="8"/>
        <v>National Accounts</v>
      </c>
      <c r="D78" s="258" t="str">
        <f ca="1">INDIRECT(B78&amp;"!$B$2")&amp;INDIRECT(B78&amp;"!$B$4")</f>
        <v xml:space="preserve"> Ακαθάριστο εγχώριο προϊόν σε σταθερές τιμές αγοράς (Ευρώ εκ.)</v>
      </c>
      <c r="E78" s="258"/>
      <c r="F78" s="259" t="s">
        <v>531</v>
      </c>
      <c r="G78" s="258"/>
      <c r="T78" s="258" t="s">
        <v>605</v>
      </c>
    </row>
    <row r="79" spans="1:20" ht="30">
      <c r="A79" s="258">
        <v>78</v>
      </c>
      <c r="B79" s="266" t="s">
        <v>533</v>
      </c>
      <c r="C79" s="258" t="str">
        <f ca="1">INDIRECT(B79&amp;"!$A$1")</f>
        <v>GDP and main components - volumes [nama_gdp_k]</v>
      </c>
      <c r="D79" s="258" t="str">
        <f ca="1">INDIRECT(B79&amp;"!$A$1")&amp;INDIRECT(B79&amp;"!$A$2")</f>
        <v>GDP and main components - volumes [nama_gdp_k]</v>
      </c>
      <c r="E79" s="258" t="s">
        <v>378</v>
      </c>
      <c r="F79" s="259" t="s">
        <v>379</v>
      </c>
      <c r="T79" s="258" t="s">
        <v>605</v>
      </c>
    </row>
    <row r="80" spans="1:20" ht="30">
      <c r="A80" s="258">
        <v>79</v>
      </c>
      <c r="B80" s="266" t="s">
        <v>534</v>
      </c>
      <c r="C80" s="258" t="str">
        <f t="shared" ref="C80:C81" ca="1" si="10">INDIRECT(B80&amp;"!$B$1")</f>
        <v>National Accounts</v>
      </c>
      <c r="D80" s="258" t="str">
        <f t="shared" ref="D80:D81" ca="1" si="11">INDIRECT(B80&amp;"!$B$2")&amp;INDIRECT(B80&amp;"!$B$3")</f>
        <v xml:space="preserve"> Ακαθάριστο εγχώριο προϊόν σε σταθερές τιμές αγοράς 2005Δείκτης (βάση 2005)</v>
      </c>
      <c r="E80" s="258"/>
      <c r="F80" s="259" t="s">
        <v>533</v>
      </c>
      <c r="T80" s="258" t="s">
        <v>605</v>
      </c>
    </row>
    <row r="81" spans="1:20" ht="30">
      <c r="A81" s="258">
        <v>80</v>
      </c>
      <c r="B81" s="266" t="s">
        <v>535</v>
      </c>
      <c r="C81" s="258" t="str">
        <f t="shared" ca="1" si="10"/>
        <v>National Accounts</v>
      </c>
      <c r="D81" s="258" t="str">
        <f t="shared" ca="1" si="11"/>
        <v xml:space="preserve"> Ακαθάριστο εγχώριο προϊόν σε σταθερές τιμές αγοράς 2005Δείκτης (βάση 2005)</v>
      </c>
      <c r="E81" s="258"/>
      <c r="F81" s="259" t="s">
        <v>534</v>
      </c>
      <c r="T81" s="258" t="s">
        <v>605</v>
      </c>
    </row>
    <row r="82" spans="1:20" ht="30">
      <c r="A82" s="258">
        <v>81</v>
      </c>
      <c r="B82" s="266" t="s">
        <v>536</v>
      </c>
      <c r="C82" s="258" t="str">
        <f ca="1">INDIRECT(B82&amp;"!$A$1")</f>
        <v>GDP and main components - volumes [nama_gdp_k]</v>
      </c>
      <c r="D82" s="258" t="str">
        <f ca="1">INDIRECT(B82&amp;"!$A$1")&amp;INDIRECT(B82&amp;"!$A$2")</f>
        <v>GDP and main components - volumes [nama_gdp_k]</v>
      </c>
      <c r="E82" s="258" t="s">
        <v>378</v>
      </c>
      <c r="F82" s="259" t="s">
        <v>379</v>
      </c>
      <c r="T82" s="258" t="s">
        <v>605</v>
      </c>
    </row>
    <row r="83" spans="1:20" ht="30">
      <c r="A83" s="258">
        <v>82</v>
      </c>
      <c r="B83" s="266" t="s">
        <v>537</v>
      </c>
      <c r="C83" s="258" t="str">
        <f t="shared" ref="C83:C84" ca="1" si="12">INDIRECT(B83&amp;"!$B$1")</f>
        <v>Εθνικοί Λογαριασμοί</v>
      </c>
      <c r="D83" s="258" t="str">
        <f t="shared" ref="D83:D84" ca="1" si="13">INDIRECT(B83&amp;"!$B$2")&amp;INDIRECT(B83&amp;"!$B$3")</f>
        <v xml:space="preserve"> Ακαθάριστο εγχώριο προϊόν σε σταθερές τιμές αγοράς 2005Ποσοστιαία μεταβολή από το προηγούμενο έτος</v>
      </c>
      <c r="E83" s="258"/>
      <c r="F83" s="259" t="s">
        <v>536</v>
      </c>
      <c r="T83" s="258" t="s">
        <v>605</v>
      </c>
    </row>
    <row r="84" spans="1:20" ht="30">
      <c r="A84" s="258">
        <v>83</v>
      </c>
      <c r="B84" s="266" t="s">
        <v>538</v>
      </c>
      <c r="C84" s="258" t="str">
        <f t="shared" ca="1" si="12"/>
        <v>Εθνικοί Λογαριασμοί</v>
      </c>
      <c r="D84" s="258" t="str">
        <f t="shared" ca="1" si="13"/>
        <v xml:space="preserve"> Ακαθάριστο εγχώριο προϊόν σε σταθερές τιμές αγοράς 2005Ποσοστιαία μεταβολή από το προηγούμενο έτος</v>
      </c>
      <c r="E84" s="258"/>
      <c r="F84" s="259" t="s">
        <v>537</v>
      </c>
      <c r="T84" s="258" t="s">
        <v>605</v>
      </c>
    </row>
    <row r="85" spans="1:20" ht="30">
      <c r="A85" s="258">
        <v>84</v>
      </c>
      <c r="B85" s="266" t="s">
        <v>546</v>
      </c>
      <c r="C85" s="258" t="str">
        <f t="shared" ref="C85:C88" ca="1" si="14">INDIRECT(B85&amp;"!$A$1")</f>
        <v>National Accounts by 21 branches - employment data [nama_nace21_e]</v>
      </c>
      <c r="D85" s="258" t="str">
        <f t="shared" ref="D85:D88" ca="1" si="15">INDIRECT(B85&amp;"!$A$1")&amp;INDIRECT(B85&amp;"!$A$2")</f>
        <v>National Accounts by 21 branches - employment data [nama_nace21_e]</v>
      </c>
      <c r="E85" s="258" t="s">
        <v>378</v>
      </c>
      <c r="F85" s="259" t="s">
        <v>379</v>
      </c>
      <c r="T85" s="258" t="s">
        <v>605</v>
      </c>
    </row>
    <row r="86" spans="1:20" s="409" customFormat="1" ht="30">
      <c r="A86" s="258">
        <v>85</v>
      </c>
      <c r="B86" s="266" t="s">
        <v>548</v>
      </c>
      <c r="C86" s="258" t="str">
        <f t="shared" ref="C86:C87" ca="1" si="16">INDIRECT(B86&amp;"!$B$1")</f>
        <v xml:space="preserve">Επικερδώς Απασχολούμενος Πληθυσμός </v>
      </c>
      <c r="D86" s="258" t="str">
        <f t="shared" ref="D86:D87" ca="1" si="17">INDIRECT(B86&amp;"!$B$2")&amp;INDIRECT(B86&amp;"!$B$3")</f>
        <v xml:space="preserve">σε Άτομα% μεταβολή από προηγούμενο έτος </v>
      </c>
      <c r="E86" s="258"/>
      <c r="F86" s="259" t="s">
        <v>546</v>
      </c>
      <c r="T86" s="258" t="s">
        <v>605</v>
      </c>
    </row>
    <row r="87" spans="1:20" s="409" customFormat="1" ht="30">
      <c r="A87" s="258">
        <v>86</v>
      </c>
      <c r="B87" s="266" t="s">
        <v>539</v>
      </c>
      <c r="C87" s="258" t="str">
        <f t="shared" ca="1" si="16"/>
        <v xml:space="preserve">Επικερδώς Απασχολούμενος Πληθυσμός </v>
      </c>
      <c r="D87" s="258" t="str">
        <f t="shared" ca="1" si="17"/>
        <v xml:space="preserve">σε Άτομα% μεταβολή από προηγούμενο έτος </v>
      </c>
      <c r="E87" s="258"/>
      <c r="F87" s="259" t="s">
        <v>548</v>
      </c>
      <c r="T87" s="258" t="s">
        <v>605</v>
      </c>
    </row>
    <row r="88" spans="1:20" ht="30">
      <c r="A88" s="258">
        <v>87</v>
      </c>
      <c r="B88" s="266" t="s">
        <v>547</v>
      </c>
      <c r="C88" s="258" t="str">
        <f t="shared" ca="1" si="14"/>
        <v>National Accounts by 21 branches - employment data [nama_nace21_e]</v>
      </c>
      <c r="D88" s="258" t="str">
        <f t="shared" ca="1" si="15"/>
        <v>National Accounts by 21 branches - employment data [nama_nace21_e]</v>
      </c>
      <c r="E88" s="258" t="s">
        <v>378</v>
      </c>
      <c r="F88" s="259" t="s">
        <v>379</v>
      </c>
      <c r="T88" s="258" t="s">
        <v>605</v>
      </c>
    </row>
    <row r="89" spans="1:20" ht="30">
      <c r="A89" s="258">
        <v>88</v>
      </c>
      <c r="B89" s="413" t="s">
        <v>549</v>
      </c>
      <c r="C89" s="258" t="str">
        <f t="shared" ref="C89:C90" ca="1" si="18">INDIRECT(B89&amp;"!$B$1")</f>
        <v>Ώρες Εργασίας</v>
      </c>
      <c r="D89" s="258" t="str">
        <f t="shared" ref="D89:D90" ca="1" si="19">INDIRECT(B89&amp;"!$B$2")&amp;INDIRECT(B89&amp;"!$B$3")</f>
        <v xml:space="preserve">Ώρες% μεταβολή από προηγούμενο έτος </v>
      </c>
      <c r="F89" s="258" t="s">
        <v>547</v>
      </c>
      <c r="T89" s="258" t="s">
        <v>605</v>
      </c>
    </row>
    <row r="90" spans="1:20" ht="30">
      <c r="A90" s="258">
        <v>89</v>
      </c>
      <c r="B90" s="413" t="s">
        <v>540</v>
      </c>
      <c r="C90" s="258" t="str">
        <f t="shared" ca="1" si="18"/>
        <v>Ώρες Εργασίας</v>
      </c>
      <c r="D90" s="258" t="str">
        <f t="shared" ca="1" si="19"/>
        <v xml:space="preserve">Ώρες% μεταβολή από προηγούμενο έτος </v>
      </c>
      <c r="F90" s="258" t="s">
        <v>549</v>
      </c>
      <c r="T90" s="258" t="s">
        <v>605</v>
      </c>
    </row>
    <row r="91" spans="1:20">
      <c r="T91" s="258" t="s">
        <v>605</v>
      </c>
    </row>
    <row r="92" spans="1:20">
      <c r="T92" s="258" t="s">
        <v>605</v>
      </c>
    </row>
    <row r="93" spans="1:20">
      <c r="T93" s="258" t="s">
        <v>605</v>
      </c>
    </row>
    <row r="94" spans="1:20">
      <c r="T94" s="258" t="s">
        <v>605</v>
      </c>
    </row>
    <row r="95" spans="1:20">
      <c r="T95" s="258" t="s">
        <v>605</v>
      </c>
    </row>
    <row r="96" spans="1:20">
      <c r="T96" s="258" t="s">
        <v>605</v>
      </c>
    </row>
    <row r="97" spans="20:20">
      <c r="T97" s="258" t="s">
        <v>605</v>
      </c>
    </row>
    <row r="98" spans="20:20">
      <c r="T98" s="258" t="s">
        <v>605</v>
      </c>
    </row>
    <row r="99" spans="20:20">
      <c r="T99" s="258" t="s">
        <v>605</v>
      </c>
    </row>
    <row r="100" spans="20:20">
      <c r="T100" s="258" t="s">
        <v>605</v>
      </c>
    </row>
    <row r="101" spans="20:20">
      <c r="T101" s="258" t="s">
        <v>605</v>
      </c>
    </row>
    <row r="102" spans="20:20">
      <c r="T102" s="258" t="s">
        <v>605</v>
      </c>
    </row>
    <row r="103" spans="20:20">
      <c r="T103" s="258" t="s">
        <v>605</v>
      </c>
    </row>
    <row r="104" spans="20:20">
      <c r="T104" s="258" t="s">
        <v>605</v>
      </c>
    </row>
    <row r="105" spans="20:20">
      <c r="T105" s="258" t="s">
        <v>605</v>
      </c>
    </row>
    <row r="106" spans="20:20">
      <c r="T106" s="258" t="s">
        <v>605</v>
      </c>
    </row>
    <row r="107" spans="20:20">
      <c r="T107" s="258" t="s">
        <v>605</v>
      </c>
    </row>
    <row r="108" spans="20:20">
      <c r="T108" s="258" t="s">
        <v>605</v>
      </c>
    </row>
    <row r="109" spans="20:20">
      <c r="T109" s="258" t="s">
        <v>605</v>
      </c>
    </row>
    <row r="110" spans="20:20">
      <c r="T110" s="258" t="s">
        <v>605</v>
      </c>
    </row>
    <row r="111" spans="20:20">
      <c r="T111" s="258" t="s">
        <v>605</v>
      </c>
    </row>
    <row r="112" spans="20:20">
      <c r="T112" s="258" t="s">
        <v>605</v>
      </c>
    </row>
    <row r="113" spans="20:20">
      <c r="T113" s="258" t="s">
        <v>605</v>
      </c>
    </row>
    <row r="114" spans="20:20">
      <c r="T114" s="258" t="s">
        <v>605</v>
      </c>
    </row>
    <row r="115" spans="20:20">
      <c r="T115" s="258" t="s">
        <v>605</v>
      </c>
    </row>
    <row r="116" spans="20:20">
      <c r="T116" s="258" t="s">
        <v>605</v>
      </c>
    </row>
    <row r="117" spans="20:20">
      <c r="T117" s="258" t="s">
        <v>605</v>
      </c>
    </row>
    <row r="118" spans="20:20">
      <c r="T118" s="258" t="s">
        <v>605</v>
      </c>
    </row>
    <row r="119" spans="20:20">
      <c r="T119" s="258" t="s">
        <v>605</v>
      </c>
    </row>
    <row r="120" spans="20:20">
      <c r="T120" s="258" t="s">
        <v>605</v>
      </c>
    </row>
    <row r="121" spans="20:20">
      <c r="T121" s="258" t="s">
        <v>605</v>
      </c>
    </row>
    <row r="122" spans="20:20">
      <c r="T122" s="258" t="s">
        <v>605</v>
      </c>
    </row>
    <row r="123" spans="20:20">
      <c r="T123" s="258" t="s">
        <v>605</v>
      </c>
    </row>
    <row r="124" spans="20:20">
      <c r="T124" s="258" t="s">
        <v>605</v>
      </c>
    </row>
    <row r="125" spans="20:20">
      <c r="T125" s="258" t="s">
        <v>605</v>
      </c>
    </row>
    <row r="126" spans="20:20">
      <c r="T126" s="258" t="s">
        <v>605</v>
      </c>
    </row>
    <row r="127" spans="20:20">
      <c r="T127" s="258" t="s">
        <v>605</v>
      </c>
    </row>
    <row r="128" spans="20:20">
      <c r="T128" s="258" t="s">
        <v>605</v>
      </c>
    </row>
    <row r="129" spans="20:20">
      <c r="T129" s="258" t="s">
        <v>605</v>
      </c>
    </row>
    <row r="130" spans="20:20">
      <c r="T130" s="258" t="s">
        <v>605</v>
      </c>
    </row>
    <row r="131" spans="20:20">
      <c r="T131" s="258" t="s">
        <v>605</v>
      </c>
    </row>
    <row r="132" spans="20:20">
      <c r="T132" s="258" t="s">
        <v>605</v>
      </c>
    </row>
    <row r="133" spans="20:20">
      <c r="T133" s="258" t="s">
        <v>605</v>
      </c>
    </row>
    <row r="134" spans="20:20">
      <c r="T134" s="258" t="s">
        <v>605</v>
      </c>
    </row>
    <row r="135" spans="20:20">
      <c r="T135" s="258" t="s">
        <v>605</v>
      </c>
    </row>
    <row r="136" spans="20:20">
      <c r="T136" s="258" t="s">
        <v>605</v>
      </c>
    </row>
    <row r="137" spans="20:20">
      <c r="T137" s="258" t="s">
        <v>605</v>
      </c>
    </row>
    <row r="138" spans="20:20">
      <c r="T138" s="258" t="s">
        <v>605</v>
      </c>
    </row>
    <row r="139" spans="20:20">
      <c r="T139" s="258" t="s">
        <v>605</v>
      </c>
    </row>
    <row r="140" spans="20:20">
      <c r="T140" s="258" t="s">
        <v>605</v>
      </c>
    </row>
    <row r="141" spans="20:20">
      <c r="T141" s="258" t="s">
        <v>605</v>
      </c>
    </row>
    <row r="142" spans="20:20">
      <c r="T142" s="258" t="s">
        <v>605</v>
      </c>
    </row>
    <row r="143" spans="20:20">
      <c r="T143" s="258" t="s">
        <v>605</v>
      </c>
    </row>
    <row r="144" spans="20:20">
      <c r="T144" s="258" t="s">
        <v>605</v>
      </c>
    </row>
    <row r="145" spans="20:20">
      <c r="T145" s="258" t="s">
        <v>605</v>
      </c>
    </row>
    <row r="146" spans="20:20">
      <c r="T146" s="258" t="s">
        <v>605</v>
      </c>
    </row>
    <row r="147" spans="20:20">
      <c r="T147" s="258" t="s">
        <v>605</v>
      </c>
    </row>
    <row r="148" spans="20:20">
      <c r="T148" s="258" t="s">
        <v>605</v>
      </c>
    </row>
    <row r="149" spans="20:20">
      <c r="T149" s="258" t="s">
        <v>605</v>
      </c>
    </row>
    <row r="150" spans="20:20">
      <c r="T150" s="258" t="s">
        <v>605</v>
      </c>
    </row>
    <row r="151" spans="20:20">
      <c r="T151" s="258" t="s">
        <v>605</v>
      </c>
    </row>
    <row r="152" spans="20:20">
      <c r="T152" s="258" t="s">
        <v>605</v>
      </c>
    </row>
    <row r="153" spans="20:20">
      <c r="T153" s="258" t="s">
        <v>605</v>
      </c>
    </row>
    <row r="154" spans="20:20">
      <c r="T154" s="258" t="s">
        <v>605</v>
      </c>
    </row>
    <row r="155" spans="20:20">
      <c r="T155" s="258" t="s">
        <v>605</v>
      </c>
    </row>
    <row r="156" spans="20:20">
      <c r="T156" s="258" t="s">
        <v>605</v>
      </c>
    </row>
    <row r="157" spans="20:20">
      <c r="T157" s="258" t="s">
        <v>605</v>
      </c>
    </row>
    <row r="158" spans="20:20">
      <c r="T158" s="258" t="s">
        <v>605</v>
      </c>
    </row>
    <row r="159" spans="20:20">
      <c r="T159" s="258" t="s">
        <v>605</v>
      </c>
    </row>
    <row r="160" spans="20:20">
      <c r="T160" s="258" t="s">
        <v>605</v>
      </c>
    </row>
    <row r="161" spans="20:20">
      <c r="T161" s="258" t="s">
        <v>605</v>
      </c>
    </row>
    <row r="162" spans="20:20">
      <c r="T162" s="258" t="s">
        <v>605</v>
      </c>
    </row>
    <row r="163" spans="20:20">
      <c r="T163" s="258" t="s">
        <v>605</v>
      </c>
    </row>
    <row r="164" spans="20:20">
      <c r="T164" s="258" t="s">
        <v>605</v>
      </c>
    </row>
    <row r="165" spans="20:20">
      <c r="T165" s="258" t="s">
        <v>605</v>
      </c>
    </row>
    <row r="166" spans="20:20">
      <c r="T166" s="258" t="s">
        <v>605</v>
      </c>
    </row>
    <row r="167" spans="20:20">
      <c r="T167" s="258" t="s">
        <v>605</v>
      </c>
    </row>
    <row r="168" spans="20:20">
      <c r="T168" s="258" t="s">
        <v>605</v>
      </c>
    </row>
    <row r="169" spans="20:20">
      <c r="T169" s="258" t="s">
        <v>605</v>
      </c>
    </row>
    <row r="170" spans="20:20">
      <c r="T170" s="258" t="s">
        <v>605</v>
      </c>
    </row>
    <row r="171" spans="20:20">
      <c r="T171" s="258" t="s">
        <v>605</v>
      </c>
    </row>
    <row r="172" spans="20:20">
      <c r="T172" s="258" t="s">
        <v>605</v>
      </c>
    </row>
    <row r="173" spans="20:20">
      <c r="T173" s="258" t="s">
        <v>605</v>
      </c>
    </row>
    <row r="174" spans="20:20">
      <c r="T174" s="258" t="s">
        <v>605</v>
      </c>
    </row>
    <row r="175" spans="20:20">
      <c r="T175" s="258" t="s">
        <v>605</v>
      </c>
    </row>
    <row r="176" spans="20:20">
      <c r="T176" s="258" t="s">
        <v>605</v>
      </c>
    </row>
    <row r="177" spans="20:20">
      <c r="T177" s="258" t="s">
        <v>605</v>
      </c>
    </row>
  </sheetData>
  <dataConsolidate/>
  <hyperlinks>
    <hyperlink ref="B2" location="NA0!A1" display="NA0"/>
    <hyperlink ref="B3" location="'NA1'!A1" display="NA1"/>
    <hyperlink ref="B4" location="NA1T!A1" display="NA1T"/>
    <hyperlink ref="B5" location="NA0c!A1" display="NA0c"/>
    <hyperlink ref="B6" location="NA1c!A1" display="NA1c"/>
    <hyperlink ref="B7" location="NA1cT!A1" display="NA1cT"/>
    <hyperlink ref="B9" location="NA2T!A1" display="NA2T"/>
    <hyperlink ref="B8" location="NA1aT!A1" display="NA1aT"/>
    <hyperlink ref="B10" location="NA3T!A1" display="NA3T"/>
    <hyperlink ref="B11" location="NA3cT!A1" display="NA3cT"/>
    <hyperlink ref="B12" location="FTE0!A1" display="FTE0"/>
    <hyperlink ref="B13" location="'FTE1'!A1" display="FTE1"/>
    <hyperlink ref="B14" location="FTE1T!A1" display="FTE1T"/>
    <hyperlink ref="B15" location="FTE1aT!A1" display="FTE1aT"/>
    <hyperlink ref="B16" location="FTE2T!A1" display="FTE2T"/>
    <hyperlink ref="B17" location="FTE3T!A1" display="FTE3T"/>
    <hyperlink ref="B18" location="HW0!A1" display="HW0"/>
    <hyperlink ref="B19" location="'HW1'!A1" display="HW1"/>
    <hyperlink ref="B20" location="HW1T!A1" display="HW1T"/>
    <hyperlink ref="B21" location="HW1aT!A1" display="HW1aT"/>
    <hyperlink ref="B22" location="HW2T!A1" display="HW2T"/>
    <hyperlink ref="B23" location="HW3T!A1" display="HW3T"/>
    <hyperlink ref="B35" location="P1_1!A1" display="P1_1"/>
    <hyperlink ref="B36" location="P1_1T!A1" display="P1_1T"/>
    <hyperlink ref="B37" location="P1_1aT!A1" display="P1_1aT"/>
    <hyperlink ref="B38" location="P1_1cT!A1" display="P1_1cT"/>
    <hyperlink ref="B39" location="P1_2T!A1" display="P1_2T"/>
    <hyperlink ref="B40" location="P1_3T!A1" display="P1_3T"/>
    <hyperlink ref="B41" location="P1_3cT!A1" display="P1_3cT"/>
    <hyperlink ref="B42" location="P2_1!A1" display="P2_1"/>
    <hyperlink ref="B43" location="P2_1T!A1" display="P2_1T"/>
    <hyperlink ref="B44" location="P2_1aT!A1" display="P2_1aT"/>
    <hyperlink ref="B45" location="P2_1cT!A1" display="P2_1cT"/>
    <hyperlink ref="B46" location="P2_2T!A1" display="P2_2T"/>
    <hyperlink ref="B47" location="P2_3T!A1" display="P2_3T"/>
    <hyperlink ref="B48" location="P2_3cT!A1" display="P2_3cT"/>
    <hyperlink ref="B49" location="ES_P1_0!A1" display="ES_P1_0"/>
    <hyperlink ref="B50" location="ES_P1_1!A1" display="ES_P1_1"/>
    <hyperlink ref="B51" location="ES_P1_1T!A1" display="ES_P1_1T"/>
    <hyperlink ref="B52" location="ES_P1a_0!A1" display="ES_P1a_0"/>
    <hyperlink ref="B53" location="ES_P1a_1!A1" display="ES_P1a_1"/>
    <hyperlink ref="B54" location="ES_P1a_1T!A1" display="ES_P1a_1T"/>
    <hyperlink ref="B55" location="ES_P1b_0!A1" display="ES_P1b_0"/>
    <hyperlink ref="B56" location="ES_P1b_1!A1" display="ES_P1b_1"/>
    <hyperlink ref="B57" location="ES_P1b_1T!A1" display="ES_P1b_1T"/>
    <hyperlink ref="B58" location="ES_P2_0!A1" display="ES_P2_0"/>
    <hyperlink ref="B59" location="ES_P2_1!A1" display="ES_P2_1"/>
    <hyperlink ref="B60" location="ES_P2_1T!A1" display="ES_P2_1T"/>
    <hyperlink ref="B61" location="ES_P2a_0!A1" display="ES_P2a_0"/>
    <hyperlink ref="B62" location="ES_P2a_1!A1" display="ES_P2a_1"/>
    <hyperlink ref="B63" location="ES_P2a_1T!A1" display="ES_P2a_1T"/>
    <hyperlink ref="B64" location="ES_P2b_0!A1" display="ES_P2b_0"/>
    <hyperlink ref="B65" location="ES_P2b_1!A1" display="ES_P2b_1"/>
    <hyperlink ref="B66" location="ES_P2b_1T!A1" display="ES_P2b_1T"/>
    <hyperlink ref="B67" location="ES_P2c_0!A1" display="ES_P2c_0"/>
    <hyperlink ref="B68" location="ES_P2c_1!A1" display="ES_P2c_1"/>
    <hyperlink ref="B69" location="ES_P2c_1T!A1" display="ES_P2c_1T"/>
    <hyperlink ref="B24" location="EMP0!A1" display="EMP0"/>
    <hyperlink ref="B25" location="'EMP1'!A1" display="EMP1"/>
    <hyperlink ref="B26" location="EMP1T!A1" display="EMP1T"/>
    <hyperlink ref="B27" location="EMP1aT!A1" display="EMP1aT"/>
    <hyperlink ref="B28" location="EMP2T!A1" display="EMP2T"/>
    <hyperlink ref="B29" location="EMP3T!A1" display="EMP3T"/>
    <hyperlink ref="B30" location="ULC0!A1" display="ULC0"/>
    <hyperlink ref="B31" location="'ULC1'!A1" display="ULC1"/>
    <hyperlink ref="B32" location="ULC1T!A1" display="ULC1T"/>
    <hyperlink ref="B33" location="ULC2T!A1" display="ULC2T"/>
    <hyperlink ref="B34" location="ULC3T!A1" display="ULC3T"/>
    <hyperlink ref="B70" location="ES_ULCa_0!A1" display="ES_ULCa_0"/>
    <hyperlink ref="B71" location="ES_ULCa_1!A1" display="ES_ULCa_1"/>
    <hyperlink ref="B72" location="ES_ULCa_1T!A1" display="ES_ULCa_1T"/>
    <hyperlink ref="B73" location="ES_ULCb_0!A1" display="ES_ULCb_0"/>
    <hyperlink ref="B74" location="ES_ULCb_1!A1" display="ES_ULCb_1"/>
    <hyperlink ref="B75" location="ES_ULCb_1T!A1" display="ES_ULCb_1T"/>
    <hyperlink ref="B76" location="ES_NA_0!A1" display="ES_NA_0"/>
    <hyperlink ref="B85" location="ES_FTE3_0!A1" display="ES_FTE3_0"/>
    <hyperlink ref="B88" location="ES_HW3_0!A1" display="ES_HW3_0"/>
    <hyperlink ref="B86" location="ES_FTE3_1!A1" display="ES_FTE3_1"/>
    <hyperlink ref="B87" location="ES_FTE3_1T!A1" display="ES_FTE3_1T"/>
    <hyperlink ref="B89" location="ES_HW3_1!A1" display="ES_HW3_1"/>
    <hyperlink ref="B90" location="ES_HW3_1T!A1" display="ES_HW3_1T"/>
  </hyperlinks>
  <pageMargins left="0.7" right="0.7" top="0.75" bottom="0.75" header="0.3" footer="0.3"/>
  <pageSetup paperSize="9" scale="56" orientation="portrait" verticalDpi="300" r:id="rId1"/>
  <rowBreaks count="1" manualBreakCount="1">
    <brk id="118" max="16383" man="1"/>
  </rowBreaks>
  <colBreaks count="1" manualBreakCount="1">
    <brk id="6"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H49"/>
  <sheetViews>
    <sheetView zoomScale="95" zoomScaleNormal="95" workbookViewId="0">
      <selection activeCell="J2" sqref="J2"/>
    </sheetView>
  </sheetViews>
  <sheetFormatPr defaultRowHeight="15"/>
  <cols>
    <col min="3" max="3" width="20" customWidth="1"/>
    <col min="4" max="4" width="16.75" customWidth="1"/>
    <col min="5" max="5" width="13.75" customWidth="1"/>
  </cols>
  <sheetData>
    <row r="1" spans="1:8">
      <c r="A1" s="409" t="s">
        <v>580</v>
      </c>
    </row>
    <row r="2" spans="1:8">
      <c r="C2" s="94" t="s">
        <v>581</v>
      </c>
    </row>
    <row r="4" spans="1:8">
      <c r="C4" t="s">
        <v>168</v>
      </c>
      <c r="D4" t="s">
        <v>169</v>
      </c>
      <c r="E4" t="s">
        <v>170</v>
      </c>
    </row>
    <row r="5" spans="1:8" ht="77.25">
      <c r="C5" s="258" t="s">
        <v>583</v>
      </c>
      <c r="D5" s="258" t="s">
        <v>176</v>
      </c>
      <c r="E5" s="258" t="s">
        <v>119</v>
      </c>
      <c r="F5" s="221" t="str">
        <f>"Παραγωγικότητα Εργασίας ("&amp;IF($I$2=28,"ΑΕΠ","ΑΠΑ")&amp;" ανά απασχολούμενο)"</f>
        <v>Παραγωγικότητα Εργασίας (ΑΠΑ ανά απασχολούμενο)</v>
      </c>
      <c r="G5" s="221" t="str">
        <f>"Παραγωγικότητα Εργασίας ("&amp;IF($I$2=28,"ΑΕΠ","ΑΠΑ")&amp;" ανά ώρα εργασίας)"</f>
        <v>Παραγωγικότητα Εργασίας (ΑΠΑ ανά ώρα εργασίας)</v>
      </c>
      <c r="H5" s="221" t="s">
        <v>167</v>
      </c>
    </row>
    <row r="6" spans="1:8">
      <c r="B6">
        <v>1996</v>
      </c>
      <c r="C6" s="540">
        <v>1.817607746145353</v>
      </c>
      <c r="D6" s="540">
        <v>0.44554879616140575</v>
      </c>
      <c r="E6" s="540">
        <v>0.47610738831424082</v>
      </c>
      <c r="F6" s="409">
        <v>1.3659728742866675</v>
      </c>
      <c r="G6" s="409">
        <v>1.3351436403149601</v>
      </c>
      <c r="H6">
        <v>1</v>
      </c>
    </row>
    <row r="7" spans="1:8">
      <c r="B7">
        <v>1997</v>
      </c>
      <c r="C7" s="540">
        <v>2.3257737073866571</v>
      </c>
      <c r="D7" s="540">
        <v>0.43504222468653359</v>
      </c>
      <c r="E7" s="540">
        <v>1.0217322093732357</v>
      </c>
      <c r="F7" s="224">
        <v>1.8825416317049111</v>
      </c>
      <c r="G7" s="224">
        <v>1.2908524428295602</v>
      </c>
      <c r="H7">
        <v>1.4</v>
      </c>
    </row>
    <row r="8" spans="1:8">
      <c r="B8">
        <v>1998</v>
      </c>
      <c r="C8" s="540">
        <v>4.9761596896718778</v>
      </c>
      <c r="D8" s="540">
        <v>1.6392050280278778</v>
      </c>
      <c r="E8" s="540">
        <v>1.9008070177872289</v>
      </c>
      <c r="F8" s="310">
        <v>3.283137309784947</v>
      </c>
      <c r="G8" s="310">
        <v>3.0179865713407179</v>
      </c>
      <c r="H8">
        <v>-3.4</v>
      </c>
    </row>
    <row r="9" spans="1:8">
      <c r="B9">
        <v>1999</v>
      </c>
      <c r="C9" s="540">
        <v>4.8249581400719945</v>
      </c>
      <c r="D9" s="540">
        <v>1.8049636500375836</v>
      </c>
      <c r="E9" s="540">
        <v>2.2302852906603743</v>
      </c>
      <c r="F9" s="310">
        <v>2.9664511255226018</v>
      </c>
      <c r="G9" s="310">
        <v>2.5380667206733167</v>
      </c>
      <c r="H9">
        <v>-1.1000000000000001</v>
      </c>
    </row>
    <row r="10" spans="1:8">
      <c r="B10">
        <v>2000</v>
      </c>
      <c r="C10" s="540">
        <v>5.0132192560496325</v>
      </c>
      <c r="D10" s="540">
        <v>4.63760978412542</v>
      </c>
      <c r="E10" s="540">
        <v>2.007285645225017</v>
      </c>
      <c r="F10" s="310">
        <v>0.3589622055579374</v>
      </c>
      <c r="G10" s="310">
        <v>2.9467832535796026</v>
      </c>
      <c r="H10">
        <v>-0.5</v>
      </c>
    </row>
    <row r="11" spans="1:8">
      <c r="B11">
        <v>2001</v>
      </c>
      <c r="C11" s="540">
        <v>4.0229734336891312</v>
      </c>
      <c r="D11" s="540">
        <v>2.8475054910574391</v>
      </c>
      <c r="E11" s="540">
        <v>3.4658893500436072</v>
      </c>
      <c r="F11" s="310">
        <v>1.1429231433657678</v>
      </c>
      <c r="G11" s="310">
        <v>0.53842294029951088</v>
      </c>
      <c r="H11">
        <v>-2</v>
      </c>
    </row>
    <row r="12" spans="1:8">
      <c r="B12">
        <v>2002</v>
      </c>
      <c r="C12" s="540">
        <v>2.1286608681036956</v>
      </c>
      <c r="D12" s="540">
        <v>1.7695065212417052</v>
      </c>
      <c r="E12" s="540">
        <v>0.64558148794627679</v>
      </c>
      <c r="F12" s="310">
        <v>0.3529095886762687</v>
      </c>
      <c r="G12" s="310">
        <v>1.473566308854839</v>
      </c>
      <c r="H12">
        <v>3.6</v>
      </c>
    </row>
    <row r="13" spans="1:8">
      <c r="B13">
        <v>2003</v>
      </c>
      <c r="C13" s="540">
        <v>1.8678822987295112</v>
      </c>
      <c r="D13" s="540">
        <v>2.1509405680881355</v>
      </c>
      <c r="E13" s="540">
        <v>3.225623445248746</v>
      </c>
      <c r="F13" s="310">
        <v>-0.27709805488276062</v>
      </c>
      <c r="G13" s="310">
        <v>-1.3153140675768362</v>
      </c>
      <c r="H13">
        <v>4.7</v>
      </c>
    </row>
    <row r="14" spans="1:8">
      <c r="B14">
        <v>2004</v>
      </c>
      <c r="C14" s="540">
        <v>4.2351249616310529</v>
      </c>
      <c r="D14" s="540">
        <v>3.0300807043286691</v>
      </c>
      <c r="E14" s="540">
        <v>1.9186440637893623</v>
      </c>
      <c r="F14" s="310">
        <v>1.1696043030001979</v>
      </c>
      <c r="G14" s="310">
        <v>2.272872563327915</v>
      </c>
      <c r="H14">
        <v>-1.4</v>
      </c>
    </row>
    <row r="15" spans="1:8">
      <c r="B15">
        <v>2005</v>
      </c>
      <c r="C15" s="540">
        <v>3.8584635890918357</v>
      </c>
      <c r="D15" s="540">
        <v>2.0971302428256235</v>
      </c>
      <c r="E15" s="540">
        <v>1.9026166806876847</v>
      </c>
      <c r="F15" s="310">
        <v>1.7251546072618209</v>
      </c>
      <c r="G15" s="310">
        <v>1.9193294265767411</v>
      </c>
      <c r="H15">
        <v>-1.3</v>
      </c>
    </row>
    <row r="16" spans="1:8">
      <c r="B16">
        <v>2006</v>
      </c>
      <c r="C16" s="540">
        <v>4.1292344426205014</v>
      </c>
      <c r="D16" s="540">
        <v>2.1377506538796531</v>
      </c>
      <c r="E16" s="540">
        <v>2.7650045633610367</v>
      </c>
      <c r="F16" s="310">
        <v>1.949801886169902</v>
      </c>
      <c r="G16" s="310">
        <v>1.3275237859969444</v>
      </c>
      <c r="H16">
        <v>-2.4</v>
      </c>
    </row>
    <row r="17" spans="2:8">
      <c r="B17">
        <v>2007</v>
      </c>
      <c r="C17" s="540">
        <v>5.094085443627554</v>
      </c>
      <c r="D17" s="540">
        <v>2.8878539451073295</v>
      </c>
      <c r="E17" s="540">
        <v>2.6561025821079371</v>
      </c>
      <c r="F17" s="310">
        <v>2.1443070429841891</v>
      </c>
      <c r="G17" s="310">
        <v>2.3749030015722976</v>
      </c>
      <c r="H17">
        <v>-3.1</v>
      </c>
    </row>
    <row r="18" spans="2:8">
      <c r="B18">
        <v>2008</v>
      </c>
      <c r="C18" s="540">
        <v>3.5864532976960786</v>
      </c>
      <c r="D18" s="540">
        <v>2.5906773192757027</v>
      </c>
      <c r="E18" s="540">
        <v>1.7478105973012317</v>
      </c>
      <c r="F18" s="310">
        <v>0.97063008495535796</v>
      </c>
      <c r="G18" s="310">
        <v>1.8070587363023047</v>
      </c>
      <c r="H18">
        <v>-2.7</v>
      </c>
    </row>
    <row r="19" spans="2:8">
      <c r="B19">
        <v>2009</v>
      </c>
      <c r="C19" s="540">
        <v>-1.8548870151326613</v>
      </c>
      <c r="D19" s="540">
        <v>-0.71438215026273877</v>
      </c>
      <c r="E19" s="540">
        <v>-0.95062582973331378</v>
      </c>
      <c r="F19" s="310">
        <v>-1.1487110515805157</v>
      </c>
      <c r="G19" s="310">
        <v>-0.91293982720669176</v>
      </c>
      <c r="H19">
        <v>4</v>
      </c>
    </row>
    <row r="20" spans="2:8">
      <c r="B20">
        <v>2010</v>
      </c>
      <c r="C20" s="540">
        <v>1.3084738942356082</v>
      </c>
      <c r="D20" s="540">
        <v>0.21429210489947084</v>
      </c>
      <c r="E20" s="540">
        <v>0.20899380828208222</v>
      </c>
      <c r="F20" s="310">
        <v>1.0918420580078538</v>
      </c>
      <c r="G20" s="310">
        <v>1.0971870329893039</v>
      </c>
      <c r="H20">
        <v>-0.9</v>
      </c>
    </row>
    <row r="21" spans="2:8">
      <c r="B21">
        <v>2011</v>
      </c>
      <c r="C21" s="540">
        <v>0.44023408537231229</v>
      </c>
      <c r="D21" s="540">
        <v>0.51304452195674266</v>
      </c>
      <c r="E21" s="540">
        <v>0.51354741615082422</v>
      </c>
      <c r="F21" s="310">
        <v>-7.2438793323514342E-2</v>
      </c>
      <c r="G21" s="310">
        <v>-7.2938755683339629E-2</v>
      </c>
      <c r="H21">
        <v>0.2</v>
      </c>
    </row>
    <row r="22" spans="2:8">
      <c r="B22">
        <v>2012</v>
      </c>
      <c r="C22" s="540">
        <v>-2.4123226184905184</v>
      </c>
      <c r="D22" s="540">
        <v>-3.3436404331569483</v>
      </c>
      <c r="E22" s="540">
        <v>-3.5165306303549455</v>
      </c>
      <c r="F22" s="310">
        <v>0.96353495914811538</v>
      </c>
      <c r="G22" s="310">
        <v>1.1444530540605025</v>
      </c>
      <c r="H22">
        <v>-4.2</v>
      </c>
    </row>
    <row r="23" spans="2:8">
      <c r="B23">
        <v>2013</v>
      </c>
      <c r="C23" s="540">
        <v>-5.4112831873349547</v>
      </c>
      <c r="D23" s="540">
        <v>-5.3965005367521277</v>
      </c>
      <c r="E23" s="540">
        <v>-5.855525638146335</v>
      </c>
      <c r="F23" s="310">
        <v>-1.5625902494816987E-2</v>
      </c>
      <c r="G23" s="310">
        <v>0.47187310123363641</v>
      </c>
      <c r="H23">
        <v>-4.3</v>
      </c>
    </row>
    <row r="24" spans="2:8">
      <c r="F24" s="310"/>
      <c r="G24" s="310"/>
    </row>
    <row r="25" spans="2:8">
      <c r="F25" s="310"/>
      <c r="G25" s="310"/>
    </row>
    <row r="26" spans="2:8">
      <c r="C26" s="409" t="s">
        <v>582</v>
      </c>
    </row>
    <row r="29" spans="2:8">
      <c r="C29" s="409" t="s">
        <v>478</v>
      </c>
    </row>
    <row r="31" spans="2:8" ht="77.25">
      <c r="B31" s="409"/>
      <c r="C31" s="258" t="s">
        <v>583</v>
      </c>
      <c r="D31" s="258" t="s">
        <v>176</v>
      </c>
      <c r="E31" s="258" t="s">
        <v>119</v>
      </c>
      <c r="F31" s="221" t="str">
        <f>"Παραγωγικότητα Εργασίας ("&amp;IF($I$2=28,"ΑΕΠ","ΑΠΑ")&amp;" ανά απασχολούμενο)"</f>
        <v>Παραγωγικότητα Εργασίας (ΑΠΑ ανά απασχολούμενο)</v>
      </c>
      <c r="G31" s="221" t="str">
        <f>"Παραγωγικότητα Εργασίας ("&amp;IF($I$2=28,"ΑΕΠ","ΑΠΑ")&amp;" ανά ώρα εργασίας)"</f>
        <v>Παραγωγικότητα Εργασίας (ΑΠΑ ανά ώρα εργασίας)</v>
      </c>
      <c r="H31" s="221" t="s">
        <v>167</v>
      </c>
    </row>
    <row r="32" spans="2:8">
      <c r="B32" s="409">
        <v>1996</v>
      </c>
      <c r="C32" s="540">
        <v>1.9</v>
      </c>
      <c r="D32" s="540">
        <v>0.7</v>
      </c>
      <c r="E32" s="540"/>
      <c r="F32" s="409"/>
      <c r="G32" s="409"/>
      <c r="H32" s="409"/>
    </row>
    <row r="33" spans="2:8">
      <c r="B33" s="409">
        <v>1997</v>
      </c>
      <c r="C33" s="540">
        <v>2.9</v>
      </c>
      <c r="D33" s="540">
        <v>0.9</v>
      </c>
      <c r="E33" s="540"/>
      <c r="F33" s="224"/>
      <c r="G33" s="224"/>
      <c r="H33" s="409"/>
    </row>
    <row r="34" spans="2:8">
      <c r="B34" s="409">
        <v>1998</v>
      </c>
      <c r="C34" s="540">
        <v>2.9</v>
      </c>
      <c r="D34" s="540">
        <v>1.5</v>
      </c>
      <c r="E34" s="540"/>
      <c r="F34" s="310"/>
      <c r="G34" s="310"/>
      <c r="H34" s="409"/>
    </row>
    <row r="35" spans="2:8">
      <c r="B35" s="409">
        <v>1999</v>
      </c>
      <c r="C35" s="540">
        <v>2.9</v>
      </c>
      <c r="D35" s="540">
        <v>1.1000000000000001</v>
      </c>
      <c r="E35" s="540"/>
      <c r="F35" s="310"/>
      <c r="G35" s="310"/>
      <c r="H35" s="409"/>
    </row>
    <row r="36" spans="2:8">
      <c r="B36" s="409">
        <v>2000</v>
      </c>
      <c r="C36" s="540">
        <v>3.9</v>
      </c>
      <c r="D36" s="540">
        <v>1.5</v>
      </c>
      <c r="E36" s="540"/>
      <c r="F36" s="310"/>
      <c r="G36" s="310"/>
      <c r="H36" s="409"/>
    </row>
    <row r="37" spans="2:8">
      <c r="B37" s="409">
        <v>2001</v>
      </c>
      <c r="C37" s="540">
        <v>2</v>
      </c>
      <c r="D37" s="540">
        <v>0.9</v>
      </c>
      <c r="E37" s="540">
        <v>0.3</v>
      </c>
      <c r="F37" s="310">
        <v>1.2</v>
      </c>
      <c r="G37" s="310">
        <v>1.7</v>
      </c>
      <c r="H37" s="409">
        <v>0.1</v>
      </c>
    </row>
    <row r="38" spans="2:8">
      <c r="B38" s="409">
        <v>2002</v>
      </c>
      <c r="C38" s="540">
        <v>1.3</v>
      </c>
      <c r="D38" s="540">
        <v>0.4</v>
      </c>
      <c r="E38" s="540">
        <v>-0.4</v>
      </c>
      <c r="F38" s="310">
        <v>1.4</v>
      </c>
      <c r="G38" s="310">
        <v>1.7</v>
      </c>
      <c r="H38" s="409">
        <v>-1.1000000000000001</v>
      </c>
    </row>
    <row r="39" spans="2:8">
      <c r="B39" s="409">
        <v>2003</v>
      </c>
      <c r="C39" s="540">
        <v>1.5</v>
      </c>
      <c r="D39" s="540">
        <v>0.4</v>
      </c>
      <c r="E39" s="540">
        <v>-0.1</v>
      </c>
      <c r="F39" s="310">
        <v>1.1000000000000001</v>
      </c>
      <c r="G39" s="310">
        <v>1.6</v>
      </c>
      <c r="H39" s="409">
        <v>-0.3</v>
      </c>
    </row>
    <row r="40" spans="2:8">
      <c r="B40" s="409">
        <v>2004</v>
      </c>
      <c r="C40" s="540">
        <v>2.6</v>
      </c>
      <c r="D40" s="540">
        <v>0.6</v>
      </c>
      <c r="E40" s="540">
        <v>0.9</v>
      </c>
      <c r="F40" s="310">
        <v>1.9</v>
      </c>
      <c r="G40" s="310">
        <v>1.7</v>
      </c>
      <c r="H40" s="409">
        <v>-1.5</v>
      </c>
    </row>
    <row r="41" spans="2:8">
      <c r="B41" s="409">
        <v>2005</v>
      </c>
      <c r="C41" s="540">
        <v>2.2000000000000002</v>
      </c>
      <c r="D41" s="540">
        <v>1</v>
      </c>
      <c r="E41" s="540">
        <v>0.9</v>
      </c>
      <c r="F41" s="310">
        <v>1.1000000000000001</v>
      </c>
      <c r="G41" s="310">
        <v>1.3</v>
      </c>
      <c r="H41" s="409">
        <v>-0.8</v>
      </c>
    </row>
    <row r="42" spans="2:8">
      <c r="B42" s="409">
        <v>2006</v>
      </c>
      <c r="C42" s="540">
        <v>3.4</v>
      </c>
      <c r="D42" s="540">
        <v>1.6</v>
      </c>
      <c r="E42" s="540">
        <v>1.2</v>
      </c>
      <c r="F42" s="310">
        <v>1.7</v>
      </c>
      <c r="G42" s="310">
        <v>2.1</v>
      </c>
      <c r="H42" s="409">
        <v>-1.1000000000000001</v>
      </c>
    </row>
    <row r="43" spans="2:8">
      <c r="B43" s="409">
        <v>2007</v>
      </c>
      <c r="C43" s="540">
        <v>3.2</v>
      </c>
      <c r="D43" s="540">
        <v>1.8</v>
      </c>
      <c r="E43" s="540">
        <v>1.8</v>
      </c>
      <c r="F43" s="310">
        <v>1.4</v>
      </c>
      <c r="G43" s="310">
        <v>1.5</v>
      </c>
      <c r="H43" s="409">
        <v>-0.9</v>
      </c>
    </row>
    <row r="44" spans="2:8">
      <c r="B44" s="409">
        <v>2008</v>
      </c>
      <c r="C44" s="540">
        <v>0.4</v>
      </c>
      <c r="D44" s="540">
        <v>1</v>
      </c>
      <c r="E44" s="540">
        <v>0.8</v>
      </c>
      <c r="F44" s="310">
        <v>-0.6</v>
      </c>
      <c r="G44" s="310">
        <v>-0.4</v>
      </c>
      <c r="H44" s="409">
        <v>1.1000000000000001</v>
      </c>
    </row>
    <row r="45" spans="2:8">
      <c r="B45" s="409">
        <v>2009</v>
      </c>
      <c r="C45" s="540">
        <v>-4.5</v>
      </c>
      <c r="D45" s="540">
        <v>-1.8</v>
      </c>
      <c r="E45" s="540">
        <v>-3.1</v>
      </c>
      <c r="F45" s="310">
        <v>-2.8</v>
      </c>
      <c r="G45" s="310">
        <v>-1.5</v>
      </c>
      <c r="H45" s="409">
        <v>3.2</v>
      </c>
    </row>
    <row r="46" spans="2:8">
      <c r="B46" s="409">
        <v>2010</v>
      </c>
      <c r="C46" s="540">
        <v>2</v>
      </c>
      <c r="D46" s="540">
        <v>-0.4</v>
      </c>
      <c r="E46" s="540">
        <v>-0.1</v>
      </c>
      <c r="F46" s="310">
        <v>2.7</v>
      </c>
      <c r="G46" s="310">
        <v>2.4</v>
      </c>
      <c r="H46" s="409">
        <v>-1.4</v>
      </c>
    </row>
    <row r="47" spans="2:8">
      <c r="B47" s="409">
        <v>2011</v>
      </c>
      <c r="C47" s="540">
        <v>1.6</v>
      </c>
      <c r="D47" s="540">
        <v>0.3</v>
      </c>
      <c r="E47" s="540">
        <v>0.3</v>
      </c>
      <c r="F47" s="310">
        <v>1.4</v>
      </c>
      <c r="G47" s="310">
        <v>1.3</v>
      </c>
      <c r="H47" s="409">
        <v>-0.8</v>
      </c>
    </row>
    <row r="48" spans="2:8">
      <c r="B48" s="409">
        <v>2012</v>
      </c>
      <c r="C48" s="540">
        <v>-0.4</v>
      </c>
      <c r="D48" s="540">
        <v>-0.5</v>
      </c>
      <c r="E48" s="540">
        <v>-1.4</v>
      </c>
      <c r="F48" s="310">
        <v>-0.1</v>
      </c>
      <c r="G48" s="310">
        <v>0.3</v>
      </c>
      <c r="H48" s="409">
        <v>0.8</v>
      </c>
    </row>
    <row r="49" spans="2:8">
      <c r="B49" s="409">
        <v>2013</v>
      </c>
      <c r="C49" s="540">
        <v>0.1</v>
      </c>
      <c r="D49" s="540"/>
      <c r="E49" s="540"/>
      <c r="F49" s="310">
        <v>0.4</v>
      </c>
      <c r="G49" s="310">
        <v>0.6</v>
      </c>
      <c r="H49" s="409">
        <v>-0.4</v>
      </c>
    </row>
  </sheetData>
  <conditionalFormatting sqref="F7:G25 F33:G49">
    <cfRule type="expression" dxfId="7" priority="3">
      <formula>F7&lt;0</formula>
    </cfRule>
  </conditionalFormatting>
  <conditionalFormatting sqref="F33:G49 F7:G25">
    <cfRule type="expression" dxfId="6" priority="4">
      <formula>$C7=":"</formula>
    </cfRule>
  </conditionalFormatting>
  <pageMargins left="0.7" right="0.7" top="0.75" bottom="0.75" header="0.3" footer="0.3"/>
  <pageSetup paperSize="9" orientation="portrait" verticalDpi="0"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B4:N37"/>
  <sheetViews>
    <sheetView workbookViewId="0">
      <selection activeCell="N23" sqref="B5:N23"/>
    </sheetView>
  </sheetViews>
  <sheetFormatPr defaultRowHeight="15"/>
  <cols>
    <col min="4" max="4" width="9.125" style="409"/>
    <col min="5" max="5" width="13.25" customWidth="1"/>
    <col min="6" max="6" width="13.25" style="409" customWidth="1"/>
    <col min="8" max="8" width="9.125" style="409"/>
    <col min="10" max="10" width="9.125" style="409"/>
    <col min="12" max="12" width="9.125" style="409"/>
  </cols>
  <sheetData>
    <row r="4" spans="2:14" ht="15.75" thickBot="1"/>
    <row r="5" spans="2:14" ht="105">
      <c r="B5" s="553"/>
      <c r="C5" s="554" t="s">
        <v>584</v>
      </c>
      <c r="D5" s="567" t="s">
        <v>588</v>
      </c>
      <c r="E5" s="570" t="s">
        <v>585</v>
      </c>
      <c r="F5" s="557" t="s">
        <v>589</v>
      </c>
      <c r="G5" s="554" t="s">
        <v>586</v>
      </c>
      <c r="H5" s="567" t="s">
        <v>590</v>
      </c>
      <c r="I5" s="570" t="str">
        <f>"Παραγωγικότητα Εργασίας ΑΕΠ ανά απασχολούμενο CY"</f>
        <v>Παραγωγικότητα Εργασίας ΑΕΠ ανά απασχολούμενο CY</v>
      </c>
      <c r="J5" s="557" t="s">
        <v>591</v>
      </c>
      <c r="K5" s="554" t="str">
        <f>"Παραγωγικότητα Εργασίας (ΑΕΠ ανά ώρα εργασίας)  Cy "</f>
        <v xml:space="preserve">Παραγωγικότητα Εργασίας (ΑΕΠ ανά ώρα εργασίας)  Cy </v>
      </c>
      <c r="L5" s="567" t="s">
        <v>592</v>
      </c>
      <c r="M5" s="570" t="s">
        <v>587</v>
      </c>
      <c r="N5" s="557" t="s">
        <v>593</v>
      </c>
    </row>
    <row r="6" spans="2:14" hidden="1">
      <c r="B6" s="553">
        <v>1996</v>
      </c>
      <c r="C6" s="555">
        <v>1.817607746145353</v>
      </c>
      <c r="D6" s="568">
        <v>1.9</v>
      </c>
      <c r="E6" s="571">
        <v>0.5</v>
      </c>
      <c r="F6" s="558">
        <v>0.7</v>
      </c>
      <c r="G6" s="555">
        <v>0.5</v>
      </c>
      <c r="H6" s="568"/>
      <c r="I6" s="573">
        <v>1.3</v>
      </c>
      <c r="J6" s="561"/>
      <c r="K6" s="560">
        <v>1.3351436403149601</v>
      </c>
      <c r="L6" s="577"/>
      <c r="M6" s="575">
        <v>1</v>
      </c>
      <c r="N6" s="565"/>
    </row>
    <row r="7" spans="2:14" hidden="1">
      <c r="B7" s="553">
        <v>1997</v>
      </c>
      <c r="C7" s="555">
        <v>2.3257737073866571</v>
      </c>
      <c r="D7" s="568">
        <v>2.9</v>
      </c>
      <c r="E7" s="571">
        <v>0.6</v>
      </c>
      <c r="F7" s="558">
        <v>0.9</v>
      </c>
      <c r="G7" s="555">
        <v>1</v>
      </c>
      <c r="H7" s="568"/>
      <c r="I7" s="573">
        <v>1.7</v>
      </c>
      <c r="J7" s="561"/>
      <c r="K7" s="560">
        <v>1.2908524428295602</v>
      </c>
      <c r="L7" s="577"/>
      <c r="M7" s="575">
        <v>1.4</v>
      </c>
      <c r="N7" s="565"/>
    </row>
    <row r="8" spans="2:14" hidden="1">
      <c r="B8" s="553">
        <v>1998</v>
      </c>
      <c r="C8" s="555">
        <v>4.9761596896718778</v>
      </c>
      <c r="D8" s="568">
        <v>2.9</v>
      </c>
      <c r="E8" s="571">
        <v>1.6</v>
      </c>
      <c r="F8" s="558">
        <v>1.5</v>
      </c>
      <c r="G8" s="555">
        <v>1.9</v>
      </c>
      <c r="H8" s="568"/>
      <c r="I8" s="573">
        <v>3.4</v>
      </c>
      <c r="J8" s="561"/>
      <c r="K8" s="563">
        <v>3.0179865713407179</v>
      </c>
      <c r="L8" s="577"/>
      <c r="M8" s="575">
        <v>-3.4</v>
      </c>
      <c r="N8" s="565"/>
    </row>
    <row r="9" spans="2:14" hidden="1">
      <c r="B9" s="553">
        <v>1999</v>
      </c>
      <c r="C9" s="555">
        <v>4.8249581400719945</v>
      </c>
      <c r="D9" s="568">
        <v>2.9</v>
      </c>
      <c r="E9" s="571">
        <v>1.8</v>
      </c>
      <c r="F9" s="558">
        <v>1.1000000000000001</v>
      </c>
      <c r="G9" s="555">
        <v>2.2000000000000002</v>
      </c>
      <c r="H9" s="568"/>
      <c r="I9" s="573">
        <v>2.9</v>
      </c>
      <c r="J9" s="561"/>
      <c r="K9" s="563">
        <v>2.5380667206733167</v>
      </c>
      <c r="L9" s="577"/>
      <c r="M9" s="575">
        <v>-1.1000000000000001</v>
      </c>
      <c r="N9" s="565"/>
    </row>
    <row r="10" spans="2:14" hidden="1">
      <c r="B10" s="553">
        <v>2000</v>
      </c>
      <c r="C10" s="555">
        <v>5.0132192560496325</v>
      </c>
      <c r="D10" s="568">
        <v>3.9</v>
      </c>
      <c r="E10" s="571">
        <v>1.7</v>
      </c>
      <c r="F10" s="558">
        <v>1.5</v>
      </c>
      <c r="G10" s="555">
        <v>2</v>
      </c>
      <c r="H10" s="568"/>
      <c r="I10" s="573">
        <v>3.3</v>
      </c>
      <c r="J10" s="561"/>
      <c r="K10" s="563">
        <v>2.9467832535796026</v>
      </c>
      <c r="L10" s="577"/>
      <c r="M10" s="575">
        <v>-0.5</v>
      </c>
      <c r="N10" s="565"/>
    </row>
    <row r="11" spans="2:14" hidden="1">
      <c r="B11" s="553">
        <v>2001</v>
      </c>
      <c r="C11" s="555">
        <v>4.0229734336891312</v>
      </c>
      <c r="D11" s="568">
        <v>2</v>
      </c>
      <c r="E11" s="571">
        <v>2.2000000000000002</v>
      </c>
      <c r="F11" s="558">
        <v>0.9</v>
      </c>
      <c r="G11" s="555">
        <v>3.5</v>
      </c>
      <c r="H11" s="568">
        <v>0.3</v>
      </c>
      <c r="I11" s="573">
        <v>1.8</v>
      </c>
      <c r="J11" s="561">
        <v>1.2</v>
      </c>
      <c r="K11" s="563">
        <v>0.53842294029951088</v>
      </c>
      <c r="L11" s="577">
        <v>1.7</v>
      </c>
      <c r="M11" s="575">
        <v>-2</v>
      </c>
      <c r="N11" s="565">
        <v>0.1</v>
      </c>
    </row>
    <row r="12" spans="2:14" hidden="1">
      <c r="B12" s="553">
        <v>2002</v>
      </c>
      <c r="C12" s="555">
        <v>2.1286608681036956</v>
      </c>
      <c r="D12" s="568">
        <v>1.3</v>
      </c>
      <c r="E12" s="571">
        <v>2.1</v>
      </c>
      <c r="F12" s="558">
        <v>0.4</v>
      </c>
      <c r="G12" s="555">
        <v>0.6</v>
      </c>
      <c r="H12" s="568">
        <v>-0.4</v>
      </c>
      <c r="I12" s="573">
        <v>0</v>
      </c>
      <c r="J12" s="561">
        <v>1.4</v>
      </c>
      <c r="K12" s="563">
        <v>1.473566308854839</v>
      </c>
      <c r="L12" s="577">
        <v>1.7</v>
      </c>
      <c r="M12" s="575">
        <v>3.6</v>
      </c>
      <c r="N12" s="565">
        <v>-1.1000000000000001</v>
      </c>
    </row>
    <row r="13" spans="2:14" hidden="1">
      <c r="B13" s="553">
        <v>2003</v>
      </c>
      <c r="C13" s="555">
        <v>1.8678822987295112</v>
      </c>
      <c r="D13" s="568">
        <v>1.5</v>
      </c>
      <c r="E13" s="571">
        <v>3.6</v>
      </c>
      <c r="F13" s="558">
        <v>0.4</v>
      </c>
      <c r="G13" s="555">
        <v>3.2</v>
      </c>
      <c r="H13" s="568">
        <v>-0.1</v>
      </c>
      <c r="I13" s="573">
        <v>-1.7</v>
      </c>
      <c r="J13" s="561">
        <v>1.1000000000000001</v>
      </c>
      <c r="K13" s="563">
        <v>-1.3153140675768362</v>
      </c>
      <c r="L13" s="577">
        <v>1.6</v>
      </c>
      <c r="M13" s="575">
        <v>4.7</v>
      </c>
      <c r="N13" s="565">
        <v>-0.3</v>
      </c>
    </row>
    <row r="14" spans="2:14">
      <c r="B14" s="553">
        <v>2004</v>
      </c>
      <c r="C14" s="555">
        <v>4.2351249616310529</v>
      </c>
      <c r="D14" s="568">
        <v>2.6</v>
      </c>
      <c r="E14" s="571">
        <v>4</v>
      </c>
      <c r="F14" s="558">
        <v>0.6</v>
      </c>
      <c r="G14" s="555">
        <v>1.9</v>
      </c>
      <c r="H14" s="568">
        <v>0.9</v>
      </c>
      <c r="I14" s="573">
        <v>0.3</v>
      </c>
      <c r="J14" s="561">
        <v>1.9</v>
      </c>
      <c r="K14" s="563">
        <v>2.272872563327915</v>
      </c>
      <c r="L14" s="577">
        <v>1.7</v>
      </c>
      <c r="M14" s="575">
        <v>-1.4</v>
      </c>
      <c r="N14" s="565">
        <v>-1.5</v>
      </c>
    </row>
    <row r="15" spans="2:14">
      <c r="B15" s="553">
        <v>2005</v>
      </c>
      <c r="C15" s="555">
        <v>3.8584635890918357</v>
      </c>
      <c r="D15" s="568">
        <v>2.2000000000000002</v>
      </c>
      <c r="E15" s="571">
        <v>3.5</v>
      </c>
      <c r="F15" s="558">
        <v>1</v>
      </c>
      <c r="G15" s="555">
        <v>1.9</v>
      </c>
      <c r="H15" s="568">
        <v>0.9</v>
      </c>
      <c r="I15" s="573">
        <v>0.3</v>
      </c>
      <c r="J15" s="561">
        <v>1.1000000000000001</v>
      </c>
      <c r="K15" s="563">
        <v>1.9193294265767411</v>
      </c>
      <c r="L15" s="577">
        <v>1.3</v>
      </c>
      <c r="M15" s="575">
        <v>-1.3</v>
      </c>
      <c r="N15" s="565">
        <v>-0.8</v>
      </c>
    </row>
    <row r="16" spans="2:14">
      <c r="B16" s="553">
        <v>2006</v>
      </c>
      <c r="C16" s="555">
        <v>4.1292344426205014</v>
      </c>
      <c r="D16" s="568">
        <v>3.4</v>
      </c>
      <c r="E16" s="571">
        <v>1.8</v>
      </c>
      <c r="F16" s="558">
        <v>1.6</v>
      </c>
      <c r="G16" s="555">
        <v>2.6</v>
      </c>
      <c r="H16" s="568">
        <v>1.2</v>
      </c>
      <c r="I16" s="573">
        <v>2.2999999999999998</v>
      </c>
      <c r="J16" s="561">
        <v>1.7</v>
      </c>
      <c r="K16" s="563">
        <v>1.3275237859969444</v>
      </c>
      <c r="L16" s="577">
        <v>2.1</v>
      </c>
      <c r="M16" s="575">
        <v>-2.4</v>
      </c>
      <c r="N16" s="565">
        <v>-1.1000000000000001</v>
      </c>
    </row>
    <row r="17" spans="2:14">
      <c r="B17" s="553">
        <v>2007</v>
      </c>
      <c r="C17" s="555">
        <v>5.094085443627554</v>
      </c>
      <c r="D17" s="568">
        <v>3.2</v>
      </c>
      <c r="E17" s="571">
        <v>3.4</v>
      </c>
      <c r="F17" s="558">
        <v>1.8</v>
      </c>
      <c r="G17" s="555">
        <v>2.9</v>
      </c>
      <c r="H17" s="568">
        <v>1.8</v>
      </c>
      <c r="I17" s="573">
        <v>1.6</v>
      </c>
      <c r="J17" s="561">
        <v>1.4</v>
      </c>
      <c r="K17" s="563">
        <v>2.3749030015722976</v>
      </c>
      <c r="L17" s="577">
        <v>1.5</v>
      </c>
      <c r="M17" s="575">
        <v>-3.1</v>
      </c>
      <c r="N17" s="565">
        <v>-0.9</v>
      </c>
    </row>
    <row r="18" spans="2:14">
      <c r="B18" s="553">
        <v>2008</v>
      </c>
      <c r="C18" s="555">
        <v>3.5864532976960786</v>
      </c>
      <c r="D18" s="568">
        <v>0.4</v>
      </c>
      <c r="E18" s="571">
        <v>2</v>
      </c>
      <c r="F18" s="558">
        <v>1</v>
      </c>
      <c r="G18" s="555">
        <v>1.7</v>
      </c>
      <c r="H18" s="568">
        <v>0.8</v>
      </c>
      <c r="I18" s="573">
        <v>1.5</v>
      </c>
      <c r="J18" s="561">
        <v>-0.6</v>
      </c>
      <c r="K18" s="563">
        <v>1.8070587363023047</v>
      </c>
      <c r="L18" s="577">
        <v>-0.4</v>
      </c>
      <c r="M18" s="575">
        <v>-2.7</v>
      </c>
      <c r="N18" s="565">
        <v>1.1000000000000001</v>
      </c>
    </row>
    <row r="19" spans="2:14">
      <c r="B19" s="553">
        <v>2009</v>
      </c>
      <c r="C19" s="555">
        <v>-1.8548870151326613</v>
      </c>
      <c r="D19" s="568">
        <v>-4.5</v>
      </c>
      <c r="E19" s="571">
        <v>-0.4</v>
      </c>
      <c r="F19" s="558">
        <v>-1.8</v>
      </c>
      <c r="G19" s="555">
        <v>-1</v>
      </c>
      <c r="H19" s="568">
        <v>-3.1</v>
      </c>
      <c r="I19" s="573">
        <v>-1.4</v>
      </c>
      <c r="J19" s="561">
        <v>-2.8</v>
      </c>
      <c r="K19" s="563">
        <v>-0.91293982720669176</v>
      </c>
      <c r="L19" s="577">
        <v>-1.5</v>
      </c>
      <c r="M19" s="575">
        <v>4</v>
      </c>
      <c r="N19" s="565">
        <v>3.2</v>
      </c>
    </row>
    <row r="20" spans="2:14">
      <c r="B20" s="553">
        <v>2010</v>
      </c>
      <c r="C20" s="555">
        <v>1.3084738942356082</v>
      </c>
      <c r="D20" s="568">
        <v>2</v>
      </c>
      <c r="E20" s="571">
        <v>-0.2</v>
      </c>
      <c r="F20" s="558">
        <v>-0.4</v>
      </c>
      <c r="G20" s="555">
        <v>0.2</v>
      </c>
      <c r="H20" s="568">
        <v>-0.1</v>
      </c>
      <c r="I20" s="573">
        <v>1.5</v>
      </c>
      <c r="J20" s="561">
        <v>2.7</v>
      </c>
      <c r="K20" s="563">
        <v>1.0971870329893039</v>
      </c>
      <c r="L20" s="577">
        <v>2.4</v>
      </c>
      <c r="M20" s="575">
        <v>-0.9</v>
      </c>
      <c r="N20" s="565">
        <v>-1.4</v>
      </c>
    </row>
    <row r="21" spans="2:14">
      <c r="B21" s="553">
        <v>2011</v>
      </c>
      <c r="C21" s="555">
        <v>0.44023408537231229</v>
      </c>
      <c r="D21" s="568">
        <v>1.6</v>
      </c>
      <c r="E21" s="571">
        <v>0.5</v>
      </c>
      <c r="F21" s="558">
        <v>0.3</v>
      </c>
      <c r="G21" s="555">
        <v>0.5</v>
      </c>
      <c r="H21" s="568">
        <v>0.3</v>
      </c>
      <c r="I21" s="573">
        <v>0</v>
      </c>
      <c r="J21" s="561">
        <v>1.4</v>
      </c>
      <c r="K21" s="563">
        <v>-7.2938755683339629E-2</v>
      </c>
      <c r="L21" s="577">
        <v>1.3</v>
      </c>
      <c r="M21" s="575">
        <v>0.2</v>
      </c>
      <c r="N21" s="565">
        <v>-0.8</v>
      </c>
    </row>
    <row r="22" spans="2:14">
      <c r="B22" s="553">
        <v>2012</v>
      </c>
      <c r="C22" s="555">
        <v>-2.4123226184905184</v>
      </c>
      <c r="D22" s="568">
        <v>-0.4</v>
      </c>
      <c r="E22" s="571">
        <v>-4.2</v>
      </c>
      <c r="F22" s="558">
        <v>-0.5</v>
      </c>
      <c r="G22" s="555">
        <v>-3.5</v>
      </c>
      <c r="H22" s="568">
        <v>-1.4</v>
      </c>
      <c r="I22" s="573">
        <v>1.8</v>
      </c>
      <c r="J22" s="561">
        <v>-0.1</v>
      </c>
      <c r="K22" s="563">
        <v>1.1444530540605025</v>
      </c>
      <c r="L22" s="577">
        <v>0.3</v>
      </c>
      <c r="M22" s="575">
        <v>-4.2</v>
      </c>
      <c r="N22" s="565">
        <v>0.8</v>
      </c>
    </row>
    <row r="23" spans="2:14" ht="15.75" thickBot="1">
      <c r="B23" s="553">
        <v>2013</v>
      </c>
      <c r="C23" s="556">
        <v>-5.4112831873349547</v>
      </c>
      <c r="D23" s="569">
        <v>0.1</v>
      </c>
      <c r="E23" s="572">
        <f>C23-I23</f>
        <v>-5.2112831873349545</v>
      </c>
      <c r="F23" s="559">
        <f>D23-J23</f>
        <v>-0.30000000000000004</v>
      </c>
      <c r="G23" s="556">
        <f>C23-K23</f>
        <v>-5.8831562885685909</v>
      </c>
      <c r="H23" s="569">
        <f>D23-L23</f>
        <v>-0.5</v>
      </c>
      <c r="I23" s="574">
        <v>-0.2</v>
      </c>
      <c r="J23" s="562">
        <v>0.4</v>
      </c>
      <c r="K23" s="564">
        <v>0.47187310123363641</v>
      </c>
      <c r="L23" s="578">
        <v>0.6</v>
      </c>
      <c r="M23" s="576">
        <v>-4.3</v>
      </c>
      <c r="N23" s="566">
        <v>-0.4</v>
      </c>
    </row>
    <row r="28" spans="2:14">
      <c r="E28" s="545">
        <v>3.0300807043286691</v>
      </c>
      <c r="G28" s="545">
        <v>1.9186440637893623</v>
      </c>
    </row>
    <row r="29" spans="2:14">
      <c r="E29" s="545">
        <v>2.0971302428256235</v>
      </c>
      <c r="G29" s="545">
        <v>1.9026166806876847</v>
      </c>
    </row>
    <row r="30" spans="2:14">
      <c r="E30" s="545">
        <v>2.1377506538796531</v>
      </c>
      <c r="G30" s="545">
        <v>2.7650045633610367</v>
      </c>
    </row>
    <row r="31" spans="2:14">
      <c r="E31" s="545">
        <v>2.8878539451073295</v>
      </c>
      <c r="G31" s="545">
        <v>2.6561025821079371</v>
      </c>
    </row>
    <row r="32" spans="2:14">
      <c r="E32" s="545">
        <v>2.5906773192757027</v>
      </c>
      <c r="G32" s="545">
        <v>1.7478105973012317</v>
      </c>
    </row>
    <row r="33" spans="5:7">
      <c r="E33" s="545">
        <v>-0.71438215026273877</v>
      </c>
      <c r="G33" s="545">
        <v>-0.95062582973331378</v>
      </c>
    </row>
    <row r="34" spans="5:7">
      <c r="E34" s="545">
        <v>0.21429210489947084</v>
      </c>
      <c r="G34" s="545">
        <v>0.20899380828208222</v>
      </c>
    </row>
    <row r="35" spans="5:7">
      <c r="E35" s="545">
        <v>0.51304452195674266</v>
      </c>
      <c r="G35" s="545">
        <v>0.51354741615082422</v>
      </c>
    </row>
    <row r="36" spans="5:7">
      <c r="E36" s="545">
        <v>-3.3436404331569483</v>
      </c>
      <c r="G36" s="545">
        <v>-3.5165306303549455</v>
      </c>
    </row>
    <row r="37" spans="5:7">
      <c r="E37" s="545">
        <v>-5.3965005367521277</v>
      </c>
      <c r="G37" s="545">
        <v>-5.855525638146335</v>
      </c>
    </row>
  </sheetData>
  <conditionalFormatting sqref="I6:L23">
    <cfRule type="expression" dxfId="5" priority="6">
      <formula>I6&lt;0</formula>
    </cfRule>
  </conditionalFormatting>
  <conditionalFormatting sqref="I6:L23">
    <cfRule type="expression" dxfId="4" priority="5">
      <formula>$C6=":"</formula>
    </cfRule>
  </conditionalFormatting>
  <conditionalFormatting sqref="J11:J23">
    <cfRule type="expression" dxfId="3" priority="4">
      <formula>J11&lt;0</formula>
    </cfRule>
  </conditionalFormatting>
  <conditionalFormatting sqref="J11:J23">
    <cfRule type="expression" dxfId="2" priority="3">
      <formula>$C11=":"</formula>
    </cfRule>
  </conditionalFormatting>
  <conditionalFormatting sqref="L11:L23">
    <cfRule type="expression" dxfId="1" priority="2">
      <formula>L11&lt;0</formula>
    </cfRule>
  </conditionalFormatting>
  <conditionalFormatting sqref="L11:L23">
    <cfRule type="expression" dxfId="0" priority="1">
      <formula>$C11=":"</formula>
    </cfRule>
  </conditionalFormatting>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N30"/>
  <sheetViews>
    <sheetView workbookViewId="0">
      <selection activeCell="F29" sqref="F29"/>
    </sheetView>
  </sheetViews>
  <sheetFormatPr defaultRowHeight="15"/>
  <cols>
    <col min="2" max="2" width="13.25" customWidth="1"/>
    <col min="5" max="5" width="10.875" customWidth="1"/>
    <col min="7" max="7" width="10.25" customWidth="1"/>
    <col min="9" max="9" width="9.875" customWidth="1"/>
    <col min="11" max="11" width="11" customWidth="1"/>
    <col min="13" max="13" width="11.125" customWidth="1"/>
  </cols>
  <sheetData>
    <row r="1" spans="1:2">
      <c r="A1" s="409" t="s">
        <v>594</v>
      </c>
    </row>
    <row r="3" spans="1:2">
      <c r="A3" t="s">
        <v>125</v>
      </c>
      <c r="B3" t="s">
        <v>574</v>
      </c>
    </row>
    <row r="4" spans="1:2">
      <c r="A4">
        <v>1995</v>
      </c>
      <c r="B4">
        <v>78.900000000000006</v>
      </c>
    </row>
    <row r="5" spans="1:2">
      <c r="A5">
        <v>1996</v>
      </c>
      <c r="B5">
        <v>80.400000000000006</v>
      </c>
    </row>
    <row r="6" spans="1:2">
      <c r="A6">
        <v>1997</v>
      </c>
      <c r="B6">
        <v>82.7</v>
      </c>
    </row>
    <row r="7" spans="1:2">
      <c r="A7">
        <v>1998</v>
      </c>
      <c r="B7">
        <v>85.1</v>
      </c>
    </row>
    <row r="8" spans="1:2">
      <c r="A8">
        <v>1999</v>
      </c>
      <c r="B8">
        <v>87.6</v>
      </c>
    </row>
    <row r="9" spans="1:2">
      <c r="A9">
        <v>2000</v>
      </c>
      <c r="B9">
        <v>91</v>
      </c>
    </row>
    <row r="10" spans="1:2">
      <c r="A10">
        <v>2001</v>
      </c>
      <c r="B10">
        <v>92.8</v>
      </c>
    </row>
    <row r="11" spans="1:2">
      <c r="A11">
        <v>2002</v>
      </c>
      <c r="B11">
        <v>94</v>
      </c>
    </row>
    <row r="12" spans="1:2">
      <c r="A12">
        <v>2003</v>
      </c>
      <c r="B12">
        <v>95.4</v>
      </c>
    </row>
    <row r="13" spans="1:2">
      <c r="A13">
        <v>2004</v>
      </c>
      <c r="B13">
        <v>97.9</v>
      </c>
    </row>
    <row r="14" spans="1:2">
      <c r="A14">
        <v>2005</v>
      </c>
      <c r="B14">
        <v>100</v>
      </c>
    </row>
    <row r="15" spans="1:2">
      <c r="A15">
        <v>2006</v>
      </c>
      <c r="B15">
        <v>103.4</v>
      </c>
    </row>
    <row r="16" spans="1:2">
      <c r="A16">
        <v>2007</v>
      </c>
      <c r="B16">
        <v>106.7</v>
      </c>
    </row>
    <row r="17" spans="1:14">
      <c r="A17">
        <v>2008</v>
      </c>
      <c r="B17">
        <v>107.1</v>
      </c>
    </row>
    <row r="18" spans="1:14">
      <c r="A18">
        <v>2009</v>
      </c>
      <c r="B18">
        <v>102.3</v>
      </c>
    </row>
    <row r="19" spans="1:14">
      <c r="A19">
        <v>2010</v>
      </c>
      <c r="B19">
        <v>104.3</v>
      </c>
    </row>
    <row r="20" spans="1:14">
      <c r="A20">
        <v>2011</v>
      </c>
      <c r="B20">
        <v>106</v>
      </c>
    </row>
    <row r="21" spans="1:14">
      <c r="A21">
        <v>2012</v>
      </c>
      <c r="B21">
        <v>105.6</v>
      </c>
    </row>
    <row r="22" spans="1:14">
      <c r="A22">
        <v>2013</v>
      </c>
      <c r="B22">
        <v>105.7</v>
      </c>
    </row>
    <row r="26" spans="1:14" s="549" customFormat="1" ht="72" customHeight="1">
      <c r="B26" s="550" t="s">
        <v>22</v>
      </c>
      <c r="C26" s="551" t="s">
        <v>598</v>
      </c>
      <c r="D26" s="551"/>
      <c r="E26" s="551" t="s">
        <v>482</v>
      </c>
      <c r="F26" s="551"/>
      <c r="G26" s="551" t="s">
        <v>479</v>
      </c>
      <c r="H26" s="551"/>
      <c r="I26" s="551" t="s">
        <v>481</v>
      </c>
      <c r="J26" s="551"/>
      <c r="K26" s="551" t="s">
        <v>480</v>
      </c>
      <c r="L26" s="551"/>
      <c r="M26" s="551" t="s">
        <v>550</v>
      </c>
      <c r="N26" s="551"/>
    </row>
    <row r="27" spans="1:14">
      <c r="B27" s="541"/>
      <c r="C27" s="547" t="s">
        <v>477</v>
      </c>
      <c r="D27" s="546" t="s">
        <v>478</v>
      </c>
      <c r="E27" s="547" t="s">
        <v>477</v>
      </c>
      <c r="F27" s="546" t="s">
        <v>478</v>
      </c>
      <c r="G27" s="547" t="s">
        <v>477</v>
      </c>
      <c r="H27" s="546" t="s">
        <v>478</v>
      </c>
      <c r="I27" s="547" t="s">
        <v>477</v>
      </c>
      <c r="J27" s="546" t="s">
        <v>478</v>
      </c>
      <c r="K27" s="547" t="s">
        <v>477</v>
      </c>
      <c r="L27" s="546" t="s">
        <v>478</v>
      </c>
      <c r="M27" s="547" t="s">
        <v>477</v>
      </c>
      <c r="N27" s="546" t="s">
        <v>478</v>
      </c>
    </row>
    <row r="28" spans="1:14">
      <c r="B28" s="541" t="s">
        <v>595</v>
      </c>
      <c r="C28" s="548">
        <v>2.2194895573980364</v>
      </c>
      <c r="D28" s="95">
        <v>1.6611111111111112</v>
      </c>
      <c r="E28" s="548">
        <v>1.0970349130848598</v>
      </c>
      <c r="F28" s="95">
        <f>D28-J28</f>
        <v>0.79444444444444451</v>
      </c>
      <c r="G28" s="548">
        <v>0.90907496933579379</v>
      </c>
      <c r="H28" s="95">
        <f>D28-L28</f>
        <v>0.56111111111111112</v>
      </c>
      <c r="I28" s="548">
        <v>1.1029943898969405</v>
      </c>
      <c r="J28" s="95">
        <v>0.8666666666666667</v>
      </c>
      <c r="K28" s="548">
        <v>1.2919349960825164</v>
      </c>
      <c r="L28" s="95">
        <v>1.1000000000000001</v>
      </c>
      <c r="M28" s="548">
        <v>-9.4444444444444414E-2</v>
      </c>
      <c r="N28" s="95">
        <v>-0.23846153846153847</v>
      </c>
    </row>
    <row r="29" spans="1:14">
      <c r="B29" s="541" t="s">
        <v>596</v>
      </c>
      <c r="C29" s="548">
        <v>3.6831228365011439</v>
      </c>
      <c r="D29" s="95">
        <v>2.3923076923076922</v>
      </c>
      <c r="E29" s="548">
        <v>2.1902934560648522</v>
      </c>
      <c r="F29" s="95">
        <f t="shared" ref="F29:F30" si="0">D29-J29</f>
        <v>2.092307692307692</v>
      </c>
      <c r="G29" s="548">
        <v>1.9971915632189217</v>
      </c>
      <c r="H29" s="95">
        <f t="shared" ref="H29:H30" si="1">D29-L29</f>
        <v>0.99230769230769234</v>
      </c>
      <c r="I29" s="548">
        <v>1.4642536729529083</v>
      </c>
      <c r="J29" s="95">
        <v>0.30000000000000004</v>
      </c>
      <c r="K29" s="548">
        <v>1.6559381018532215</v>
      </c>
      <c r="L29" s="95">
        <v>1.4</v>
      </c>
      <c r="M29" s="548">
        <v>-0.23846153846153845</v>
      </c>
      <c r="N29" s="95">
        <v>-0.5625</v>
      </c>
    </row>
    <row r="30" spans="1:14">
      <c r="B30" s="541" t="s">
        <v>597</v>
      </c>
      <c r="C30" s="548">
        <v>-1.5859569682700427</v>
      </c>
      <c r="D30" s="95">
        <v>-0.23999999999999994</v>
      </c>
      <c r="E30" s="548">
        <v>-1.7454372986631204</v>
      </c>
      <c r="F30" s="95">
        <f t="shared" si="0"/>
        <v>-1.39</v>
      </c>
      <c r="G30" s="548">
        <v>-1.9200281747603376</v>
      </c>
      <c r="H30" s="95">
        <f t="shared" si="1"/>
        <v>-0.85999999999999988</v>
      </c>
      <c r="I30" s="548">
        <v>0.16372025395142445</v>
      </c>
      <c r="J30" s="95">
        <v>1.1499999999999999</v>
      </c>
      <c r="K30" s="548">
        <v>0.34552692107868227</v>
      </c>
      <c r="L30" s="95">
        <v>0.62</v>
      </c>
      <c r="M30" s="548">
        <v>0.27999999999999992</v>
      </c>
      <c r="N30" s="95">
        <v>0.28000000000000008</v>
      </c>
    </row>
  </sheetData>
  <pageMargins left="0.7" right="0.7" top="0.75" bottom="0.75" header="0.3" footer="0.3"/>
  <pageSetup paperSize="9" orientation="portrait" verticalDpi="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21" sqref="D21:D22"/>
    </sheetView>
  </sheetViews>
  <sheetFormatPr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B126"/>
  <sheetViews>
    <sheetView topLeftCell="B1" workbookViewId="0">
      <selection activeCell="B36" sqref="A36:X45"/>
    </sheetView>
  </sheetViews>
  <sheetFormatPr defaultColWidth="12" defaultRowHeight="15.95" customHeight="1"/>
  <cols>
    <col min="1" max="1" width="2.125" style="42" customWidth="1"/>
    <col min="2" max="2" width="4.875" style="42" customWidth="1"/>
    <col min="3" max="3" width="59.875" style="42" customWidth="1"/>
    <col min="4" max="17" width="10" style="42" customWidth="1"/>
    <col min="18" max="18" width="10" style="75" customWidth="1"/>
    <col min="19" max="256" width="12" style="42"/>
    <col min="257" max="257" width="2.125" style="42" customWidth="1"/>
    <col min="258" max="258" width="4.875" style="42" customWidth="1"/>
    <col min="259" max="259" width="59.875" style="42" customWidth="1"/>
    <col min="260" max="274" width="10" style="42" customWidth="1"/>
    <col min="275" max="512" width="12" style="42"/>
    <col min="513" max="513" width="2.125" style="42" customWidth="1"/>
    <col min="514" max="514" width="4.875" style="42" customWidth="1"/>
    <col min="515" max="515" width="59.875" style="42" customWidth="1"/>
    <col min="516" max="530" width="10" style="42" customWidth="1"/>
    <col min="531" max="768" width="12" style="42"/>
    <col min="769" max="769" width="2.125" style="42" customWidth="1"/>
    <col min="770" max="770" width="4.875" style="42" customWidth="1"/>
    <col min="771" max="771" width="59.875" style="42" customWidth="1"/>
    <col min="772" max="786" width="10" style="42" customWidth="1"/>
    <col min="787" max="1024" width="12" style="42"/>
    <col min="1025" max="1025" width="2.125" style="42" customWidth="1"/>
    <col min="1026" max="1026" width="4.875" style="42" customWidth="1"/>
    <col min="1027" max="1027" width="59.875" style="42" customWidth="1"/>
    <col min="1028" max="1042" width="10" style="42" customWidth="1"/>
    <col min="1043" max="1280" width="12" style="42"/>
    <col min="1281" max="1281" width="2.125" style="42" customWidth="1"/>
    <col min="1282" max="1282" width="4.875" style="42" customWidth="1"/>
    <col min="1283" max="1283" width="59.875" style="42" customWidth="1"/>
    <col min="1284" max="1298" width="10" style="42" customWidth="1"/>
    <col min="1299" max="1536" width="12" style="42"/>
    <col min="1537" max="1537" width="2.125" style="42" customWidth="1"/>
    <col min="1538" max="1538" width="4.875" style="42" customWidth="1"/>
    <col min="1539" max="1539" width="59.875" style="42" customWidth="1"/>
    <col min="1540" max="1554" width="10" style="42" customWidth="1"/>
    <col min="1555" max="1792" width="12" style="42"/>
    <col min="1793" max="1793" width="2.125" style="42" customWidth="1"/>
    <col min="1794" max="1794" width="4.875" style="42" customWidth="1"/>
    <col min="1795" max="1795" width="59.875" style="42" customWidth="1"/>
    <col min="1796" max="1810" width="10" style="42" customWidth="1"/>
    <col min="1811" max="2048" width="12" style="42"/>
    <col min="2049" max="2049" width="2.125" style="42" customWidth="1"/>
    <col min="2050" max="2050" width="4.875" style="42" customWidth="1"/>
    <col min="2051" max="2051" width="59.875" style="42" customWidth="1"/>
    <col min="2052" max="2066" width="10" style="42" customWidth="1"/>
    <col min="2067" max="2304" width="12" style="42"/>
    <col min="2305" max="2305" width="2.125" style="42" customWidth="1"/>
    <col min="2306" max="2306" width="4.875" style="42" customWidth="1"/>
    <col min="2307" max="2307" width="59.875" style="42" customWidth="1"/>
    <col min="2308" max="2322" width="10" style="42" customWidth="1"/>
    <col min="2323" max="2560" width="12" style="42"/>
    <col min="2561" max="2561" width="2.125" style="42" customWidth="1"/>
    <col min="2562" max="2562" width="4.875" style="42" customWidth="1"/>
    <col min="2563" max="2563" width="59.875" style="42" customWidth="1"/>
    <col min="2564" max="2578" width="10" style="42" customWidth="1"/>
    <col min="2579" max="2816" width="12" style="42"/>
    <col min="2817" max="2817" width="2.125" style="42" customWidth="1"/>
    <col min="2818" max="2818" width="4.875" style="42" customWidth="1"/>
    <col min="2819" max="2819" width="59.875" style="42" customWidth="1"/>
    <col min="2820" max="2834" width="10" style="42" customWidth="1"/>
    <col min="2835" max="3072" width="12" style="42"/>
    <col min="3073" max="3073" width="2.125" style="42" customWidth="1"/>
    <col min="3074" max="3074" width="4.875" style="42" customWidth="1"/>
    <col min="3075" max="3075" width="59.875" style="42" customWidth="1"/>
    <col min="3076" max="3090" width="10" style="42" customWidth="1"/>
    <col min="3091" max="3328" width="12" style="42"/>
    <col min="3329" max="3329" width="2.125" style="42" customWidth="1"/>
    <col min="3330" max="3330" width="4.875" style="42" customWidth="1"/>
    <col min="3331" max="3331" width="59.875" style="42" customWidth="1"/>
    <col min="3332" max="3346" width="10" style="42" customWidth="1"/>
    <col min="3347" max="3584" width="12" style="42"/>
    <col min="3585" max="3585" width="2.125" style="42" customWidth="1"/>
    <col min="3586" max="3586" width="4.875" style="42" customWidth="1"/>
    <col min="3587" max="3587" width="59.875" style="42" customWidth="1"/>
    <col min="3588" max="3602" width="10" style="42" customWidth="1"/>
    <col min="3603" max="3840" width="12" style="42"/>
    <col min="3841" max="3841" width="2.125" style="42" customWidth="1"/>
    <col min="3842" max="3842" width="4.875" style="42" customWidth="1"/>
    <col min="3843" max="3843" width="59.875" style="42" customWidth="1"/>
    <col min="3844" max="3858" width="10" style="42" customWidth="1"/>
    <col min="3859" max="4096" width="12" style="42"/>
    <col min="4097" max="4097" width="2.125" style="42" customWidth="1"/>
    <col min="4098" max="4098" width="4.875" style="42" customWidth="1"/>
    <col min="4099" max="4099" width="59.875" style="42" customWidth="1"/>
    <col min="4100" max="4114" width="10" style="42" customWidth="1"/>
    <col min="4115" max="4352" width="12" style="42"/>
    <col min="4353" max="4353" width="2.125" style="42" customWidth="1"/>
    <col min="4354" max="4354" width="4.875" style="42" customWidth="1"/>
    <col min="4355" max="4355" width="59.875" style="42" customWidth="1"/>
    <col min="4356" max="4370" width="10" style="42" customWidth="1"/>
    <col min="4371" max="4608" width="12" style="42"/>
    <col min="4609" max="4609" width="2.125" style="42" customWidth="1"/>
    <col min="4610" max="4610" width="4.875" style="42" customWidth="1"/>
    <col min="4611" max="4611" width="59.875" style="42" customWidth="1"/>
    <col min="4612" max="4626" width="10" style="42" customWidth="1"/>
    <col min="4627" max="4864" width="12" style="42"/>
    <col min="4865" max="4865" width="2.125" style="42" customWidth="1"/>
    <col min="4866" max="4866" width="4.875" style="42" customWidth="1"/>
    <col min="4867" max="4867" width="59.875" style="42" customWidth="1"/>
    <col min="4868" max="4882" width="10" style="42" customWidth="1"/>
    <col min="4883" max="5120" width="12" style="42"/>
    <col min="5121" max="5121" width="2.125" style="42" customWidth="1"/>
    <col min="5122" max="5122" width="4.875" style="42" customWidth="1"/>
    <col min="5123" max="5123" width="59.875" style="42" customWidth="1"/>
    <col min="5124" max="5138" width="10" style="42" customWidth="1"/>
    <col min="5139" max="5376" width="12" style="42"/>
    <col min="5377" max="5377" width="2.125" style="42" customWidth="1"/>
    <col min="5378" max="5378" width="4.875" style="42" customWidth="1"/>
    <col min="5379" max="5379" width="59.875" style="42" customWidth="1"/>
    <col min="5380" max="5394" width="10" style="42" customWidth="1"/>
    <col min="5395" max="5632" width="12" style="42"/>
    <col min="5633" max="5633" width="2.125" style="42" customWidth="1"/>
    <col min="5634" max="5634" width="4.875" style="42" customWidth="1"/>
    <col min="5635" max="5635" width="59.875" style="42" customWidth="1"/>
    <col min="5636" max="5650" width="10" style="42" customWidth="1"/>
    <col min="5651" max="5888" width="12" style="42"/>
    <col min="5889" max="5889" width="2.125" style="42" customWidth="1"/>
    <col min="5890" max="5890" width="4.875" style="42" customWidth="1"/>
    <col min="5891" max="5891" width="59.875" style="42" customWidth="1"/>
    <col min="5892" max="5906" width="10" style="42" customWidth="1"/>
    <col min="5907" max="6144" width="12" style="42"/>
    <col min="6145" max="6145" width="2.125" style="42" customWidth="1"/>
    <col min="6146" max="6146" width="4.875" style="42" customWidth="1"/>
    <col min="6147" max="6147" width="59.875" style="42" customWidth="1"/>
    <col min="6148" max="6162" width="10" style="42" customWidth="1"/>
    <col min="6163" max="6400" width="12" style="42"/>
    <col min="6401" max="6401" width="2.125" style="42" customWidth="1"/>
    <col min="6402" max="6402" width="4.875" style="42" customWidth="1"/>
    <col min="6403" max="6403" width="59.875" style="42" customWidth="1"/>
    <col min="6404" max="6418" width="10" style="42" customWidth="1"/>
    <col min="6419" max="6656" width="12" style="42"/>
    <col min="6657" max="6657" width="2.125" style="42" customWidth="1"/>
    <col min="6658" max="6658" width="4.875" style="42" customWidth="1"/>
    <col min="6659" max="6659" width="59.875" style="42" customWidth="1"/>
    <col min="6660" max="6674" width="10" style="42" customWidth="1"/>
    <col min="6675" max="6912" width="12" style="42"/>
    <col min="6913" max="6913" width="2.125" style="42" customWidth="1"/>
    <col min="6914" max="6914" width="4.875" style="42" customWidth="1"/>
    <col min="6915" max="6915" width="59.875" style="42" customWidth="1"/>
    <col min="6916" max="6930" width="10" style="42" customWidth="1"/>
    <col min="6931" max="7168" width="12" style="42"/>
    <col min="7169" max="7169" width="2.125" style="42" customWidth="1"/>
    <col min="7170" max="7170" width="4.875" style="42" customWidth="1"/>
    <col min="7171" max="7171" width="59.875" style="42" customWidth="1"/>
    <col min="7172" max="7186" width="10" style="42" customWidth="1"/>
    <col min="7187" max="7424" width="12" style="42"/>
    <col min="7425" max="7425" width="2.125" style="42" customWidth="1"/>
    <col min="7426" max="7426" width="4.875" style="42" customWidth="1"/>
    <col min="7427" max="7427" width="59.875" style="42" customWidth="1"/>
    <col min="7428" max="7442" width="10" style="42" customWidth="1"/>
    <col min="7443" max="7680" width="12" style="42"/>
    <col min="7681" max="7681" width="2.125" style="42" customWidth="1"/>
    <col min="7682" max="7682" width="4.875" style="42" customWidth="1"/>
    <col min="7683" max="7683" width="59.875" style="42" customWidth="1"/>
    <col min="7684" max="7698" width="10" style="42" customWidth="1"/>
    <col min="7699" max="7936" width="12" style="42"/>
    <col min="7937" max="7937" width="2.125" style="42" customWidth="1"/>
    <col min="7938" max="7938" width="4.875" style="42" customWidth="1"/>
    <col min="7939" max="7939" width="59.875" style="42" customWidth="1"/>
    <col min="7940" max="7954" width="10" style="42" customWidth="1"/>
    <col min="7955" max="8192" width="12" style="42"/>
    <col min="8193" max="8193" width="2.125" style="42" customWidth="1"/>
    <col min="8194" max="8194" width="4.875" style="42" customWidth="1"/>
    <col min="8195" max="8195" width="59.875" style="42" customWidth="1"/>
    <col min="8196" max="8210" width="10" style="42" customWidth="1"/>
    <col min="8211" max="8448" width="12" style="42"/>
    <col min="8449" max="8449" width="2.125" style="42" customWidth="1"/>
    <col min="8450" max="8450" width="4.875" style="42" customWidth="1"/>
    <col min="8451" max="8451" width="59.875" style="42" customWidth="1"/>
    <col min="8452" max="8466" width="10" style="42" customWidth="1"/>
    <col min="8467" max="8704" width="12" style="42"/>
    <col min="8705" max="8705" width="2.125" style="42" customWidth="1"/>
    <col min="8706" max="8706" width="4.875" style="42" customWidth="1"/>
    <col min="8707" max="8707" width="59.875" style="42" customWidth="1"/>
    <col min="8708" max="8722" width="10" style="42" customWidth="1"/>
    <col min="8723" max="8960" width="12" style="42"/>
    <col min="8961" max="8961" width="2.125" style="42" customWidth="1"/>
    <col min="8962" max="8962" width="4.875" style="42" customWidth="1"/>
    <col min="8963" max="8963" width="59.875" style="42" customWidth="1"/>
    <col min="8964" max="8978" width="10" style="42" customWidth="1"/>
    <col min="8979" max="9216" width="12" style="42"/>
    <col min="9217" max="9217" width="2.125" style="42" customWidth="1"/>
    <col min="9218" max="9218" width="4.875" style="42" customWidth="1"/>
    <col min="9219" max="9219" width="59.875" style="42" customWidth="1"/>
    <col min="9220" max="9234" width="10" style="42" customWidth="1"/>
    <col min="9235" max="9472" width="12" style="42"/>
    <col min="9473" max="9473" width="2.125" style="42" customWidth="1"/>
    <col min="9474" max="9474" width="4.875" style="42" customWidth="1"/>
    <col min="9475" max="9475" width="59.875" style="42" customWidth="1"/>
    <col min="9476" max="9490" width="10" style="42" customWidth="1"/>
    <col min="9491" max="9728" width="12" style="42"/>
    <col min="9729" max="9729" width="2.125" style="42" customWidth="1"/>
    <col min="9730" max="9730" width="4.875" style="42" customWidth="1"/>
    <col min="9731" max="9731" width="59.875" style="42" customWidth="1"/>
    <col min="9732" max="9746" width="10" style="42" customWidth="1"/>
    <col min="9747" max="9984" width="12" style="42"/>
    <col min="9985" max="9985" width="2.125" style="42" customWidth="1"/>
    <col min="9986" max="9986" width="4.875" style="42" customWidth="1"/>
    <col min="9987" max="9987" width="59.875" style="42" customWidth="1"/>
    <col min="9988" max="10002" width="10" style="42" customWidth="1"/>
    <col min="10003" max="10240" width="12" style="42"/>
    <col min="10241" max="10241" width="2.125" style="42" customWidth="1"/>
    <col min="10242" max="10242" width="4.875" style="42" customWidth="1"/>
    <col min="10243" max="10243" width="59.875" style="42" customWidth="1"/>
    <col min="10244" max="10258" width="10" style="42" customWidth="1"/>
    <col min="10259" max="10496" width="12" style="42"/>
    <col min="10497" max="10497" width="2.125" style="42" customWidth="1"/>
    <col min="10498" max="10498" width="4.875" style="42" customWidth="1"/>
    <col min="10499" max="10499" width="59.875" style="42" customWidth="1"/>
    <col min="10500" max="10514" width="10" style="42" customWidth="1"/>
    <col min="10515" max="10752" width="12" style="42"/>
    <col min="10753" max="10753" width="2.125" style="42" customWidth="1"/>
    <col min="10754" max="10754" width="4.875" style="42" customWidth="1"/>
    <col min="10755" max="10755" width="59.875" style="42" customWidth="1"/>
    <col min="10756" max="10770" width="10" style="42" customWidth="1"/>
    <col min="10771" max="11008" width="12" style="42"/>
    <col min="11009" max="11009" width="2.125" style="42" customWidth="1"/>
    <col min="11010" max="11010" width="4.875" style="42" customWidth="1"/>
    <col min="11011" max="11011" width="59.875" style="42" customWidth="1"/>
    <col min="11012" max="11026" width="10" style="42" customWidth="1"/>
    <col min="11027" max="11264" width="12" style="42"/>
    <col min="11265" max="11265" width="2.125" style="42" customWidth="1"/>
    <col min="11266" max="11266" width="4.875" style="42" customWidth="1"/>
    <col min="11267" max="11267" width="59.875" style="42" customWidth="1"/>
    <col min="11268" max="11282" width="10" style="42" customWidth="1"/>
    <col min="11283" max="11520" width="12" style="42"/>
    <col min="11521" max="11521" width="2.125" style="42" customWidth="1"/>
    <col min="11522" max="11522" width="4.875" style="42" customWidth="1"/>
    <col min="11523" max="11523" width="59.875" style="42" customWidth="1"/>
    <col min="11524" max="11538" width="10" style="42" customWidth="1"/>
    <col min="11539" max="11776" width="12" style="42"/>
    <col min="11777" max="11777" width="2.125" style="42" customWidth="1"/>
    <col min="11778" max="11778" width="4.875" style="42" customWidth="1"/>
    <col min="11779" max="11779" width="59.875" style="42" customWidth="1"/>
    <col min="11780" max="11794" width="10" style="42" customWidth="1"/>
    <col min="11795" max="12032" width="12" style="42"/>
    <col min="12033" max="12033" width="2.125" style="42" customWidth="1"/>
    <col min="12034" max="12034" width="4.875" style="42" customWidth="1"/>
    <col min="12035" max="12035" width="59.875" style="42" customWidth="1"/>
    <col min="12036" max="12050" width="10" style="42" customWidth="1"/>
    <col min="12051" max="12288" width="12" style="42"/>
    <col min="12289" max="12289" width="2.125" style="42" customWidth="1"/>
    <col min="12290" max="12290" width="4.875" style="42" customWidth="1"/>
    <col min="12291" max="12291" width="59.875" style="42" customWidth="1"/>
    <col min="12292" max="12306" width="10" style="42" customWidth="1"/>
    <col min="12307" max="12544" width="12" style="42"/>
    <col min="12545" max="12545" width="2.125" style="42" customWidth="1"/>
    <col min="12546" max="12546" width="4.875" style="42" customWidth="1"/>
    <col min="12547" max="12547" width="59.875" style="42" customWidth="1"/>
    <col min="12548" max="12562" width="10" style="42" customWidth="1"/>
    <col min="12563" max="12800" width="12" style="42"/>
    <col min="12801" max="12801" width="2.125" style="42" customWidth="1"/>
    <col min="12802" max="12802" width="4.875" style="42" customWidth="1"/>
    <col min="12803" max="12803" width="59.875" style="42" customWidth="1"/>
    <col min="12804" max="12818" width="10" style="42" customWidth="1"/>
    <col min="12819" max="13056" width="12" style="42"/>
    <col min="13057" max="13057" width="2.125" style="42" customWidth="1"/>
    <col min="13058" max="13058" width="4.875" style="42" customWidth="1"/>
    <col min="13059" max="13059" width="59.875" style="42" customWidth="1"/>
    <col min="13060" max="13074" width="10" style="42" customWidth="1"/>
    <col min="13075" max="13312" width="12" style="42"/>
    <col min="13313" max="13313" width="2.125" style="42" customWidth="1"/>
    <col min="13314" max="13314" width="4.875" style="42" customWidth="1"/>
    <col min="13315" max="13315" width="59.875" style="42" customWidth="1"/>
    <col min="13316" max="13330" width="10" style="42" customWidth="1"/>
    <col min="13331" max="13568" width="12" style="42"/>
    <col min="13569" max="13569" width="2.125" style="42" customWidth="1"/>
    <col min="13570" max="13570" width="4.875" style="42" customWidth="1"/>
    <col min="13571" max="13571" width="59.875" style="42" customWidth="1"/>
    <col min="13572" max="13586" width="10" style="42" customWidth="1"/>
    <col min="13587" max="13824" width="12" style="42"/>
    <col min="13825" max="13825" width="2.125" style="42" customWidth="1"/>
    <col min="13826" max="13826" width="4.875" style="42" customWidth="1"/>
    <col min="13827" max="13827" width="59.875" style="42" customWidth="1"/>
    <col min="13828" max="13842" width="10" style="42" customWidth="1"/>
    <col min="13843" max="14080" width="12" style="42"/>
    <col min="14081" max="14081" width="2.125" style="42" customWidth="1"/>
    <col min="14082" max="14082" width="4.875" style="42" customWidth="1"/>
    <col min="14083" max="14083" width="59.875" style="42" customWidth="1"/>
    <col min="14084" max="14098" width="10" style="42" customWidth="1"/>
    <col min="14099" max="14336" width="12" style="42"/>
    <col min="14337" max="14337" width="2.125" style="42" customWidth="1"/>
    <col min="14338" max="14338" width="4.875" style="42" customWidth="1"/>
    <col min="14339" max="14339" width="59.875" style="42" customWidth="1"/>
    <col min="14340" max="14354" width="10" style="42" customWidth="1"/>
    <col min="14355" max="14592" width="12" style="42"/>
    <col min="14593" max="14593" width="2.125" style="42" customWidth="1"/>
    <col min="14594" max="14594" width="4.875" style="42" customWidth="1"/>
    <col min="14595" max="14595" width="59.875" style="42" customWidth="1"/>
    <col min="14596" max="14610" width="10" style="42" customWidth="1"/>
    <col min="14611" max="14848" width="12" style="42"/>
    <col min="14849" max="14849" width="2.125" style="42" customWidth="1"/>
    <col min="14850" max="14850" width="4.875" style="42" customWidth="1"/>
    <col min="14851" max="14851" width="59.875" style="42" customWidth="1"/>
    <col min="14852" max="14866" width="10" style="42" customWidth="1"/>
    <col min="14867" max="15104" width="12" style="42"/>
    <col min="15105" max="15105" width="2.125" style="42" customWidth="1"/>
    <col min="15106" max="15106" width="4.875" style="42" customWidth="1"/>
    <col min="15107" max="15107" width="59.875" style="42" customWidth="1"/>
    <col min="15108" max="15122" width="10" style="42" customWidth="1"/>
    <col min="15123" max="15360" width="12" style="42"/>
    <col min="15361" max="15361" width="2.125" style="42" customWidth="1"/>
    <col min="15362" max="15362" width="4.875" style="42" customWidth="1"/>
    <col min="15363" max="15363" width="59.875" style="42" customWidth="1"/>
    <col min="15364" max="15378" width="10" style="42" customWidth="1"/>
    <col min="15379" max="15616" width="12" style="42"/>
    <col min="15617" max="15617" width="2.125" style="42" customWidth="1"/>
    <col min="15618" max="15618" width="4.875" style="42" customWidth="1"/>
    <col min="15619" max="15619" width="59.875" style="42" customWidth="1"/>
    <col min="15620" max="15634" width="10" style="42" customWidth="1"/>
    <col min="15635" max="15872" width="12" style="42"/>
    <col min="15873" max="15873" width="2.125" style="42" customWidth="1"/>
    <col min="15874" max="15874" width="4.875" style="42" customWidth="1"/>
    <col min="15875" max="15875" width="59.875" style="42" customWidth="1"/>
    <col min="15876" max="15890" width="10" style="42" customWidth="1"/>
    <col min="15891" max="16128" width="12" style="42"/>
    <col min="16129" max="16129" width="2.125" style="42" customWidth="1"/>
    <col min="16130" max="16130" width="4.875" style="42" customWidth="1"/>
    <col min="16131" max="16131" width="59.875" style="42" customWidth="1"/>
    <col min="16132" max="16146" width="10" style="42" customWidth="1"/>
    <col min="16147" max="16384" width="12" style="42"/>
  </cols>
  <sheetData>
    <row r="1" spans="1:25" ht="30.75" thickBot="1">
      <c r="A1" s="35"/>
      <c r="B1" s="36" t="s">
        <v>389</v>
      </c>
      <c r="C1" s="37"/>
      <c r="D1" s="38"/>
      <c r="E1" s="38"/>
      <c r="F1" s="38"/>
      <c r="G1" s="38"/>
      <c r="H1" s="38"/>
      <c r="I1" s="39"/>
      <c r="J1" s="39"/>
      <c r="K1" s="39"/>
      <c r="L1" s="39"/>
      <c r="M1" s="39"/>
      <c r="N1" s="39"/>
      <c r="O1" s="39"/>
      <c r="P1" s="39"/>
      <c r="Q1" s="39"/>
      <c r="R1" s="40"/>
      <c r="S1" s="41"/>
      <c r="T1" s="41"/>
      <c r="U1" s="41"/>
      <c r="V1" s="41"/>
      <c r="W1" s="41"/>
      <c r="X1" s="41"/>
    </row>
    <row r="2" spans="1:25" ht="15.75" thickTop="1">
      <c r="A2" s="43"/>
      <c r="B2" s="44" t="s">
        <v>730</v>
      </c>
      <c r="C2" s="45"/>
      <c r="D2" s="46"/>
      <c r="E2" s="46"/>
      <c r="F2" s="46"/>
      <c r="G2" s="46"/>
      <c r="H2" s="46"/>
      <c r="I2" s="47"/>
      <c r="J2" s="47"/>
      <c r="K2" s="47"/>
      <c r="L2" s="35"/>
      <c r="M2" s="35"/>
      <c r="N2" s="35"/>
      <c r="O2" s="35"/>
      <c r="P2" s="35"/>
      <c r="Q2" s="35"/>
      <c r="R2" s="48"/>
      <c r="S2" s="41"/>
      <c r="T2" s="41"/>
      <c r="U2" s="41"/>
      <c r="V2" s="41"/>
      <c r="W2" s="41"/>
      <c r="X2" s="41"/>
    </row>
    <row r="3" spans="1:25" ht="15">
      <c r="A3" s="49"/>
      <c r="B3" s="44"/>
      <c r="C3" s="45"/>
      <c r="D3" s="46"/>
      <c r="E3" s="46"/>
      <c r="F3" s="46"/>
      <c r="G3" s="46"/>
      <c r="H3" s="46"/>
      <c r="I3" s="47"/>
      <c r="J3" s="47"/>
      <c r="K3" s="47"/>
      <c r="L3" s="35"/>
      <c r="M3" s="35"/>
      <c r="N3" s="35"/>
      <c r="O3" s="35"/>
      <c r="P3" s="35"/>
      <c r="Q3" s="35"/>
      <c r="R3" s="48"/>
      <c r="S3" s="41"/>
      <c r="T3" s="41"/>
      <c r="U3" s="41"/>
      <c r="V3" s="41"/>
      <c r="W3" s="41"/>
      <c r="X3" s="41"/>
    </row>
    <row r="4" spans="1:25" ht="24.75" customHeight="1">
      <c r="A4" s="90"/>
      <c r="C4" s="89" t="str">
        <f>""</f>
        <v/>
      </c>
      <c r="D4" s="34">
        <v>1995</v>
      </c>
      <c r="E4" s="34">
        <v>1996</v>
      </c>
      <c r="F4" s="34">
        <v>1997</v>
      </c>
      <c r="G4" s="34">
        <v>1998</v>
      </c>
      <c r="H4" s="34">
        <v>1999</v>
      </c>
      <c r="I4" s="34">
        <v>2000</v>
      </c>
      <c r="J4" s="34">
        <v>2001</v>
      </c>
      <c r="K4" s="34">
        <v>2002</v>
      </c>
      <c r="L4" s="34">
        <v>2003</v>
      </c>
      <c r="M4" s="34">
        <v>2004</v>
      </c>
      <c r="N4" s="34">
        <v>2005</v>
      </c>
      <c r="O4" s="34">
        <v>2006</v>
      </c>
      <c r="P4" s="34">
        <v>2007</v>
      </c>
      <c r="Q4" s="34">
        <v>2008</v>
      </c>
      <c r="R4" s="34">
        <v>2009</v>
      </c>
      <c r="S4" s="34">
        <v>2010</v>
      </c>
      <c r="T4" s="34">
        <v>2011</v>
      </c>
      <c r="U4" s="34">
        <v>2012</v>
      </c>
      <c r="V4" s="34">
        <v>2013</v>
      </c>
      <c r="W4" s="34">
        <v>2014</v>
      </c>
      <c r="X4" s="34">
        <v>2015</v>
      </c>
    </row>
    <row r="5" spans="1:25" s="52" customFormat="1" ht="24.75" customHeight="1">
      <c r="A5" s="53"/>
      <c r="B5" s="87" t="s">
        <v>25</v>
      </c>
      <c r="C5" s="88" t="str">
        <f>'NA1'!C5</f>
        <v>Γεωργία, δασοκομία και αλιεία</v>
      </c>
      <c r="D5" s="96">
        <f>IF(AT0!$T448="",":",AT0!$T448)</f>
        <v>22100.5</v>
      </c>
      <c r="E5" s="96">
        <f>IF(AT0!$T426="",":",AT0!$T426)</f>
        <v>21151</v>
      </c>
      <c r="F5" s="96">
        <f>IF(AT0!$T404="",":",AT0!$T404)</f>
        <v>19307</v>
      </c>
      <c r="G5" s="96">
        <f>IF(AT0!$T382="",":",AT0!$T382)</f>
        <v>19107</v>
      </c>
      <c r="H5" s="96">
        <f>IF(AT0!$T360="",":",AT0!$T360)</f>
        <v>18807</v>
      </c>
      <c r="I5" s="96">
        <f>IF(AT0!$T338="",":",AT0!$T338)</f>
        <v>18861.25</v>
      </c>
      <c r="J5" s="96">
        <f>IF(AT0!$T316="",":",AT0!$T316)</f>
        <v>18266.75</v>
      </c>
      <c r="K5" s="96">
        <f>IF(AT0!$T294="",":",AT0!$T294)</f>
        <v>20116.75</v>
      </c>
      <c r="L5" s="96">
        <f>IF(AT0!$T272="",":",AT0!$T272)</f>
        <v>18781</v>
      </c>
      <c r="M5" s="96">
        <f>IF(AT0!$T250="",":",AT0!$T250)</f>
        <v>19442.75</v>
      </c>
      <c r="N5" s="96">
        <f>IF(AT0!$T228="",":",AT0!$T228)</f>
        <v>18352.25</v>
      </c>
      <c r="O5" s="96">
        <f>IF(AT0!$T206="",":",AT0!$T206)</f>
        <v>15767.5</v>
      </c>
      <c r="P5" s="96">
        <f>IF(AT0!$T184="",":",AT0!$T184)</f>
        <v>17458.75</v>
      </c>
      <c r="Q5" s="96">
        <f>IF(AT0!$T162="",":",AT0!$T162)</f>
        <v>16935.5</v>
      </c>
      <c r="R5" s="96">
        <f>IF(AT0!$T140="",":",AT0!$T140)</f>
        <v>18727.5</v>
      </c>
      <c r="S5" s="96">
        <f>IF(AT0!$T118="",":",AT0!$T118)</f>
        <v>18802.25</v>
      </c>
      <c r="T5" s="96">
        <f>IF(AT0!$T96="",":",AT0!$T96)</f>
        <v>17393.75</v>
      </c>
      <c r="U5" s="96">
        <f>IF(AT0!$T74="",":",AT0!$T74)</f>
        <v>17445.25</v>
      </c>
      <c r="V5" s="96">
        <f>IF(AT0!$T52="",":",AT0!$T52)</f>
        <v>15353.25</v>
      </c>
      <c r="W5" s="96">
        <f>IF(AT0!$T30="",":",AT0!$T30)</f>
        <v>14753.25</v>
      </c>
      <c r="X5" s="96">
        <f>IF(AT0!$T8="",":",AT0!$T8)</f>
        <v>14380.5</v>
      </c>
      <c r="Y5" s="91"/>
    </row>
    <row r="6" spans="1:25" s="52" customFormat="1" ht="24.75" customHeight="1">
      <c r="A6" s="53"/>
      <c r="B6" s="50" t="s">
        <v>27</v>
      </c>
      <c r="C6" s="88" t="str">
        <f>'NA1'!C6</f>
        <v>Ορυχεία και λατομεία</v>
      </c>
      <c r="D6" s="96">
        <f>IF(AT0!$T449="",":",AT0!$T449)</f>
        <v>700</v>
      </c>
      <c r="E6" s="96">
        <f>IF(AT0!$T427="",":",AT0!$T427)</f>
        <v>683</v>
      </c>
      <c r="F6" s="96">
        <f>IF(AT0!$T405="",":",AT0!$T405)</f>
        <v>600</v>
      </c>
      <c r="G6" s="96">
        <f>IF(AT0!$T383="",":",AT0!$T383)</f>
        <v>600</v>
      </c>
      <c r="H6" s="96">
        <f>IF(AT0!$T361="",":",AT0!$T361)</f>
        <v>600</v>
      </c>
      <c r="I6" s="96">
        <f>IF(AT0!$T339="",":",AT0!$T339)</f>
        <v>599.25</v>
      </c>
      <c r="J6" s="96">
        <f>IF(AT0!$T317="",":",AT0!$T317)</f>
        <v>587.75</v>
      </c>
      <c r="K6" s="96">
        <f>IF(AT0!$T295="",":",AT0!$T295)</f>
        <v>586.75</v>
      </c>
      <c r="L6" s="96">
        <f>IF(AT0!$T273="",":",AT0!$T273)</f>
        <v>600.75</v>
      </c>
      <c r="M6" s="96">
        <f>IF(AT0!$T251="",":",AT0!$T251)</f>
        <v>605.5</v>
      </c>
      <c r="N6" s="96">
        <f>IF(AT0!$T229="",":",AT0!$T229)</f>
        <v>563.75</v>
      </c>
      <c r="O6" s="96">
        <f>IF(AT0!$T207="",":",AT0!$T207)</f>
        <v>575.25</v>
      </c>
      <c r="P6" s="96">
        <f>IF(AT0!$T185="",":",AT0!$T185)</f>
        <v>651.5</v>
      </c>
      <c r="Q6" s="96">
        <f>IF(AT0!$T163="",":",AT0!$T163)</f>
        <v>637.5</v>
      </c>
      <c r="R6" s="96">
        <f>IF(AT0!$T141="",":",AT0!$T141)</f>
        <v>662.5</v>
      </c>
      <c r="S6" s="96">
        <f>IF(AT0!$T119="",":",AT0!$T119)</f>
        <v>593.75</v>
      </c>
      <c r="T6" s="96">
        <f>IF(AT0!$T97="",":",AT0!$T97)</f>
        <v>704.25</v>
      </c>
      <c r="U6" s="96">
        <f>IF(AT0!$T75="",":",AT0!$T75)</f>
        <v>645.25</v>
      </c>
      <c r="V6" s="96">
        <f>IF(AT0!$T53="",":",AT0!$T53)</f>
        <v>491.5</v>
      </c>
      <c r="W6" s="96">
        <f>IF(AT0!$T31="",":",AT0!$T31)</f>
        <v>458.25</v>
      </c>
      <c r="X6" s="96">
        <f>IF(AT0!$T9="",":",AT0!$T9)</f>
        <v>440</v>
      </c>
      <c r="Y6" s="91"/>
    </row>
    <row r="7" spans="1:25" s="52" customFormat="1" ht="24.75" customHeight="1">
      <c r="A7" s="53"/>
      <c r="B7" s="50" t="s">
        <v>28</v>
      </c>
      <c r="C7" s="88" t="str">
        <f>'NA1'!C7</f>
        <v>Μεταποιητικές βιομηχανίες</v>
      </c>
      <c r="D7" s="96">
        <f>IF(AT0!$T450="",":",AT0!$T450)</f>
        <v>43380</v>
      </c>
      <c r="E7" s="96">
        <f>IF(AT0!$T428="",":",AT0!$T428)</f>
        <v>41539.5</v>
      </c>
      <c r="F7" s="96">
        <f>IF(AT0!$T406="",":",AT0!$T406)</f>
        <v>40149.25</v>
      </c>
      <c r="G7" s="96">
        <f>IF(AT0!$T384="",":",AT0!$T384)</f>
        <v>38945.25</v>
      </c>
      <c r="H7" s="96">
        <f>IF(AT0!$T362="",":",AT0!$T362)</f>
        <v>37332.5</v>
      </c>
      <c r="I7" s="96">
        <f>IF(AT0!$T340="",":",AT0!$T340)</f>
        <v>35933.5</v>
      </c>
      <c r="J7" s="96">
        <f>IF(AT0!$T318="",":",AT0!$T318)</f>
        <v>34316.25</v>
      </c>
      <c r="K7" s="96">
        <f>IF(AT0!$T296="",":",AT0!$T296)</f>
        <v>33712.25</v>
      </c>
      <c r="L7" s="96">
        <f>IF(AT0!$T274="",":",AT0!$T274)</f>
        <v>34670.75</v>
      </c>
      <c r="M7" s="96">
        <f>IF(AT0!$T252="",":",AT0!$T252)</f>
        <v>35556.5</v>
      </c>
      <c r="N7" s="96">
        <f>IF(AT0!$T230="",":",AT0!$T230)</f>
        <v>37490.5</v>
      </c>
      <c r="O7" s="96">
        <f>IF(AT0!$T208="",":",AT0!$T208)</f>
        <v>37817.75</v>
      </c>
      <c r="P7" s="96">
        <f>IF(AT0!$T186="",":",AT0!$T186)</f>
        <v>38593</v>
      </c>
      <c r="Q7" s="96">
        <f>IF(AT0!$T164="",":",AT0!$T164)</f>
        <v>38659</v>
      </c>
      <c r="R7" s="96">
        <f>IF(AT0!$T142="",":",AT0!$T142)</f>
        <v>37804.25</v>
      </c>
      <c r="S7" s="96">
        <f>IF(AT0!$T120="",":",AT0!$T120)</f>
        <v>36443.5</v>
      </c>
      <c r="T7" s="96">
        <f>IF(AT0!$T98="",":",AT0!$T98)</f>
        <v>35239</v>
      </c>
      <c r="U7" s="96">
        <f>IF(AT0!$T76="",":",AT0!$T76)</f>
        <v>32674.5</v>
      </c>
      <c r="V7" s="96">
        <f>IF(AT0!$T54="",":",AT0!$T54)</f>
        <v>29448</v>
      </c>
      <c r="W7" s="96">
        <f>IF(AT0!$T32="",":",AT0!$T32)</f>
        <v>28059.5</v>
      </c>
      <c r="X7" s="96">
        <f>IF(AT0!$T10="",":",AT0!$T10)</f>
        <v>28250.25</v>
      </c>
      <c r="Y7" s="91"/>
    </row>
    <row r="8" spans="1:25" s="52" customFormat="1" ht="24.75" customHeight="1">
      <c r="A8" s="53"/>
      <c r="B8" s="50" t="s">
        <v>29</v>
      </c>
      <c r="C8" s="88" t="str">
        <f>'NA1'!C8</f>
        <v>Παραγωγή  ηλεκτρικού  ρεύματος, φυσικού αερίου, ατμού και κλιματισμού</v>
      </c>
      <c r="D8" s="96">
        <f>IF(AT0!$T451="",":",AT0!$T451)</f>
        <v>1100</v>
      </c>
      <c r="E8" s="96">
        <f>IF(AT0!$T429="",":",AT0!$T429)</f>
        <v>1100</v>
      </c>
      <c r="F8" s="96">
        <f>IF(AT0!$T407="",":",AT0!$T407)</f>
        <v>1100</v>
      </c>
      <c r="G8" s="96">
        <f>IF(AT0!$T385="",":",AT0!$T385)</f>
        <v>1100</v>
      </c>
      <c r="H8" s="96">
        <f>IF(AT0!$T363="",":",AT0!$T363)</f>
        <v>1100</v>
      </c>
      <c r="I8" s="96">
        <f>IF(AT0!$T341="",":",AT0!$T341)</f>
        <v>1100</v>
      </c>
      <c r="J8" s="96">
        <f>IF(AT0!$T319="",":",AT0!$T319)</f>
        <v>1100</v>
      </c>
      <c r="K8" s="96">
        <f>IF(AT0!$T297="",":",AT0!$T297)</f>
        <v>1100</v>
      </c>
      <c r="L8" s="96">
        <f>IF(AT0!$T275="",":",AT0!$T275)</f>
        <v>1100</v>
      </c>
      <c r="M8" s="96">
        <f>IF(AT0!$T253="",":",AT0!$T253)</f>
        <v>1300</v>
      </c>
      <c r="N8" s="96">
        <f>IF(AT0!$T231="",":",AT0!$T231)</f>
        <v>1306</v>
      </c>
      <c r="O8" s="96">
        <f>IF(AT0!$T209="",":",AT0!$T209)</f>
        <v>1417</v>
      </c>
      <c r="P8" s="96">
        <f>IF(AT0!$T187="",":",AT0!$T187)</f>
        <v>1387</v>
      </c>
      <c r="Q8" s="96">
        <f>IF(AT0!$T165="",":",AT0!$T165)</f>
        <v>1375</v>
      </c>
      <c r="R8" s="96">
        <f>IF(AT0!$T143="",":",AT0!$T143)</f>
        <v>1496.75</v>
      </c>
      <c r="S8" s="96">
        <f>IF(AT0!$T121="",":",AT0!$T121)</f>
        <v>1634.5</v>
      </c>
      <c r="T8" s="96">
        <f>IF(AT0!$T99="",":",AT0!$T99)</f>
        <v>1604.25</v>
      </c>
      <c r="U8" s="96">
        <f>IF(AT0!$T77="",":",AT0!$T77)</f>
        <v>1561.5</v>
      </c>
      <c r="V8" s="96">
        <f>IF(AT0!$T55="",":",AT0!$T55)</f>
        <v>1501.75</v>
      </c>
      <c r="W8" s="96">
        <f>IF(AT0!$T33="",":",AT0!$T33)</f>
        <v>1481</v>
      </c>
      <c r="X8" s="96">
        <f>IF(AT0!$T11="",":",AT0!$T11)</f>
        <v>1399.5</v>
      </c>
      <c r="Y8" s="91"/>
    </row>
    <row r="9" spans="1:25" s="52" customFormat="1" ht="24.75" customHeight="1">
      <c r="A9" s="53"/>
      <c r="B9" s="50" t="s">
        <v>31</v>
      </c>
      <c r="C9" s="88" t="str">
        <f>'NA1'!C9</f>
        <v>Παροχή νερού, επεξεργασία λυμάτων, διαχείριση αποβλήτων και δραστηριότητες εξυγίανσης</v>
      </c>
      <c r="D9" s="96">
        <f>IF(AT0!$T452="",":",AT0!$T452)</f>
        <v>1500</v>
      </c>
      <c r="E9" s="96">
        <f>IF(AT0!$T430="",":",AT0!$T430)</f>
        <v>1500</v>
      </c>
      <c r="F9" s="96">
        <f>IF(AT0!$T408="",":",AT0!$T408)</f>
        <v>1525</v>
      </c>
      <c r="G9" s="96">
        <f>IF(AT0!$T386="",":",AT0!$T386)</f>
        <v>1700</v>
      </c>
      <c r="H9" s="96">
        <f>IF(AT0!$T364="",":",AT0!$T364)</f>
        <v>1700</v>
      </c>
      <c r="I9" s="96">
        <f>IF(AT0!$T342="",":",AT0!$T342)</f>
        <v>1698.75</v>
      </c>
      <c r="J9" s="96">
        <f>IF(AT0!$T320="",":",AT0!$T320)</f>
        <v>1767.5</v>
      </c>
      <c r="K9" s="96">
        <f>IF(AT0!$T298="",":",AT0!$T298)</f>
        <v>1770.25</v>
      </c>
      <c r="L9" s="96">
        <f>IF(AT0!$T276="",":",AT0!$T276)</f>
        <v>1999.25</v>
      </c>
      <c r="M9" s="96">
        <f>IF(AT0!$T254="",":",AT0!$T254)</f>
        <v>1913</v>
      </c>
      <c r="N9" s="96">
        <f>IF(AT0!$T232="",":",AT0!$T232)</f>
        <v>2110</v>
      </c>
      <c r="O9" s="96">
        <f>IF(AT0!$T210="",":",AT0!$T210)</f>
        <v>2135.75</v>
      </c>
      <c r="P9" s="96">
        <f>IF(AT0!$T188="",":",AT0!$T188)</f>
        <v>2304.75</v>
      </c>
      <c r="Q9" s="96">
        <f>IF(AT0!$T166="",":",AT0!$T166)</f>
        <v>2303</v>
      </c>
      <c r="R9" s="96">
        <f>IF(AT0!$T144="",":",AT0!$T144)</f>
        <v>2328</v>
      </c>
      <c r="S9" s="96">
        <f>IF(AT0!$T122="",":",AT0!$T122)</f>
        <v>2448.5</v>
      </c>
      <c r="T9" s="96">
        <f>IF(AT0!$T100="",":",AT0!$T100)</f>
        <v>2462.5</v>
      </c>
      <c r="U9" s="96">
        <f>IF(AT0!$T78="",":",AT0!$T78)</f>
        <v>2433</v>
      </c>
      <c r="V9" s="96">
        <f>IF(AT0!$T56="",":",AT0!$T56)</f>
        <v>2299</v>
      </c>
      <c r="W9" s="96">
        <f>IF(AT0!$T34="",":",AT0!$T34)</f>
        <v>2295</v>
      </c>
      <c r="X9" s="96">
        <f>IF(AT0!$T12="",":",AT0!$T12)</f>
        <v>2307.75</v>
      </c>
      <c r="Y9" s="91"/>
    </row>
    <row r="10" spans="1:25" s="52" customFormat="1" ht="24.75" customHeight="1">
      <c r="A10" s="53"/>
      <c r="B10" s="50" t="s">
        <v>33</v>
      </c>
      <c r="C10" s="88" t="str">
        <f>'NA1'!C10</f>
        <v>Κατασκευές</v>
      </c>
      <c r="D10" s="96">
        <f>IF(AT0!$T453="",":",AT0!$T453)</f>
        <v>28941.5</v>
      </c>
      <c r="E10" s="96">
        <f>IF(AT0!$T431="",":",AT0!$T431)</f>
        <v>28590</v>
      </c>
      <c r="F10" s="96">
        <f>IF(AT0!$T409="",":",AT0!$T409)</f>
        <v>28245</v>
      </c>
      <c r="G10" s="96">
        <f>IF(AT0!$T387="",":",AT0!$T387)</f>
        <v>27500.75</v>
      </c>
      <c r="H10" s="96">
        <f>IF(AT0!$T365="",":",AT0!$T365)</f>
        <v>27599</v>
      </c>
      <c r="I10" s="96">
        <f>IF(AT0!$T343="",":",AT0!$T343)</f>
        <v>27438.25</v>
      </c>
      <c r="J10" s="96">
        <f>IF(AT0!$T321="",":",AT0!$T321)</f>
        <v>28606.25</v>
      </c>
      <c r="K10" s="96">
        <f>IF(AT0!$T299="",":",AT0!$T299)</f>
        <v>29983</v>
      </c>
      <c r="L10" s="96">
        <f>IF(AT0!$T277="",":",AT0!$T277)</f>
        <v>32901.5</v>
      </c>
      <c r="M10" s="96">
        <f>IF(AT0!$T255="",":",AT0!$T255)</f>
        <v>34883.25</v>
      </c>
      <c r="N10" s="96">
        <f>IF(AT0!$T233="",":",AT0!$T233)</f>
        <v>36975.25</v>
      </c>
      <c r="O10" s="96">
        <f>IF(AT0!$T211="",":",AT0!$T211)</f>
        <v>38451</v>
      </c>
      <c r="P10" s="96">
        <f>IF(AT0!$T189="",":",AT0!$T189)</f>
        <v>40387.25</v>
      </c>
      <c r="Q10" s="96">
        <f>IF(AT0!$T167="",":",AT0!$T167)</f>
        <v>41501.25</v>
      </c>
      <c r="R10" s="96">
        <f>IF(AT0!$T145="",":",AT0!$T145)</f>
        <v>38923.25</v>
      </c>
      <c r="S10" s="96">
        <f>IF(AT0!$T123="",":",AT0!$T123)</f>
        <v>39014</v>
      </c>
      <c r="T10" s="96">
        <f>IF(AT0!$T101="",":",AT0!$T101)</f>
        <v>38491.75</v>
      </c>
      <c r="U10" s="96">
        <f>IF(AT0!$T79="",":",AT0!$T79)</f>
        <v>33056.25</v>
      </c>
      <c r="V10" s="96">
        <f>IF(AT0!$T57="",":",AT0!$T57)</f>
        <v>26118</v>
      </c>
      <c r="W10" s="96">
        <f>IF(AT0!$T35="",":",AT0!$T35)</f>
        <v>22249</v>
      </c>
      <c r="X10" s="96">
        <f>IF(AT0!$T13="",":",AT0!$T13)</f>
        <v>22267.5</v>
      </c>
      <c r="Y10" s="91"/>
    </row>
    <row r="11" spans="1:25" s="52" customFormat="1" ht="24.75" customHeight="1">
      <c r="A11" s="53"/>
      <c r="B11" s="50" t="s">
        <v>34</v>
      </c>
      <c r="C11" s="88" t="str">
        <f>'NA1'!C11</f>
        <v>Χονδρικό και λιανικό εμπόριο, επισκευή μηχανοκινήτων οχημάτων και μοτοσικλετών</v>
      </c>
      <c r="D11" s="96">
        <f>IF(AT0!$T454="",":",AT0!$T454)</f>
        <v>51352.5</v>
      </c>
      <c r="E11" s="96">
        <f>IF(AT0!$T432="",":",AT0!$T432)</f>
        <v>52170.75</v>
      </c>
      <c r="F11" s="96">
        <f>IF(AT0!$T410="",":",AT0!$T410)</f>
        <v>52752</v>
      </c>
      <c r="G11" s="96">
        <f>IF(AT0!$T388="",":",AT0!$T388)</f>
        <v>54434.25</v>
      </c>
      <c r="H11" s="96">
        <f>IF(AT0!$T366="",":",AT0!$T366)</f>
        <v>54731.25</v>
      </c>
      <c r="I11" s="96">
        <f>IF(AT0!$T344="",":",AT0!$T344)</f>
        <v>56016.75</v>
      </c>
      <c r="J11" s="96">
        <f>IF(AT0!$T322="",":",AT0!$T322)</f>
        <v>57780.75</v>
      </c>
      <c r="K11" s="96">
        <f>IF(AT0!$T300="",":",AT0!$T300)</f>
        <v>57920.25</v>
      </c>
      <c r="L11" s="96">
        <f>IF(AT0!$T278="",":",AT0!$T278)</f>
        <v>60303.5</v>
      </c>
      <c r="M11" s="96">
        <f>IF(AT0!$T256="",":",AT0!$T256)</f>
        <v>63269</v>
      </c>
      <c r="N11" s="96">
        <f>IF(AT0!$T234="",":",AT0!$T234)</f>
        <v>64697.25</v>
      </c>
      <c r="O11" s="96">
        <f>IF(AT0!$T212="",":",AT0!$T212)</f>
        <v>66514.25</v>
      </c>
      <c r="P11" s="96">
        <f>IF(AT0!$T190="",":",AT0!$T190)</f>
        <v>68709.75</v>
      </c>
      <c r="Q11" s="96">
        <f>IF(AT0!$T168="",":",AT0!$T168)</f>
        <v>71896.25</v>
      </c>
      <c r="R11" s="96">
        <f>IF(AT0!$T146="",":",AT0!$T146)</f>
        <v>69786.25</v>
      </c>
      <c r="S11" s="96">
        <f>IF(AT0!$T124="",":",AT0!$T124)</f>
        <v>67974.5</v>
      </c>
      <c r="T11" s="96">
        <f>IF(AT0!$T102="",":",AT0!$T102)</f>
        <v>67029.75</v>
      </c>
      <c r="U11" s="96">
        <f>IF(AT0!$T80="",":",AT0!$T80)</f>
        <v>63789</v>
      </c>
      <c r="V11" s="96">
        <f>IF(AT0!$T58="",":",AT0!$T58)</f>
        <v>60375.75</v>
      </c>
      <c r="W11" s="96">
        <f>IF(AT0!$T36="",":",AT0!$T36)</f>
        <v>60531.75</v>
      </c>
      <c r="X11" s="96">
        <f>IF(AT0!$T14="",":",AT0!$T14)</f>
        <v>61470.75</v>
      </c>
      <c r="Y11" s="91"/>
    </row>
    <row r="12" spans="1:25" s="52" customFormat="1" ht="24.75" customHeight="1">
      <c r="A12" s="53"/>
      <c r="B12" s="50" t="s">
        <v>36</v>
      </c>
      <c r="C12" s="88" t="str">
        <f>'NA1'!C12</f>
        <v>Μεταφορά και αποθήκευση</v>
      </c>
      <c r="D12" s="96">
        <f>IF(AT0!$T455="",":",AT0!$T455)</f>
        <v>14122.25</v>
      </c>
      <c r="E12" s="96">
        <f>IF(AT0!$T433="",":",AT0!$T433)</f>
        <v>14468.25</v>
      </c>
      <c r="F12" s="96">
        <f>IF(AT0!$T411="",":",AT0!$T411)</f>
        <v>14976.5</v>
      </c>
      <c r="G12" s="96">
        <f>IF(AT0!$T389="",":",AT0!$T389)</f>
        <v>15485.25</v>
      </c>
      <c r="H12" s="96">
        <f>IF(AT0!$T367="",":",AT0!$T367)</f>
        <v>16021.5</v>
      </c>
      <c r="I12" s="96">
        <f>IF(AT0!$T345="",":",AT0!$T345)</f>
        <v>16475</v>
      </c>
      <c r="J12" s="96">
        <f>IF(AT0!$T323="",":",AT0!$T323)</f>
        <v>17018.25</v>
      </c>
      <c r="K12" s="96">
        <f>IF(AT0!$T301="",":",AT0!$T301)</f>
        <v>17064.75</v>
      </c>
      <c r="L12" s="96">
        <f>IF(AT0!$T279="",":",AT0!$T279)</f>
        <v>17492.5</v>
      </c>
      <c r="M12" s="96">
        <f>IF(AT0!$T257="",":",AT0!$T257)</f>
        <v>18318.75</v>
      </c>
      <c r="N12" s="96">
        <f>IF(AT0!$T235="",":",AT0!$T235)</f>
        <v>19202.75</v>
      </c>
      <c r="O12" s="96">
        <f>IF(AT0!$T213="",":",AT0!$T213)</f>
        <v>19340</v>
      </c>
      <c r="P12" s="96">
        <f>IF(AT0!$T191="",":",AT0!$T191)</f>
        <v>19298</v>
      </c>
      <c r="Q12" s="96">
        <f>IF(AT0!$T169="",":",AT0!$T169)</f>
        <v>19024.5</v>
      </c>
      <c r="R12" s="96">
        <f>IF(AT0!$T147="",":",AT0!$T147)</f>
        <v>17846.25</v>
      </c>
      <c r="S12" s="96">
        <f>IF(AT0!$T125="",":",AT0!$T125)</f>
        <v>18165.5</v>
      </c>
      <c r="T12" s="96">
        <f>IF(AT0!$T103="",":",AT0!$T103)</f>
        <v>17349.25</v>
      </c>
      <c r="U12" s="96">
        <f>IF(AT0!$T81="",":",AT0!$T81)</f>
        <v>16486.75</v>
      </c>
      <c r="V12" s="96">
        <f>IF(AT0!$T59="",":",AT0!$T59)</f>
        <v>16293.5</v>
      </c>
      <c r="W12" s="96">
        <f>IF(AT0!$T37="",":",AT0!$T37)</f>
        <v>16067.5</v>
      </c>
      <c r="X12" s="96">
        <f>IF(AT0!$T15="",":",AT0!$T15)</f>
        <v>15704</v>
      </c>
      <c r="Y12" s="91"/>
    </row>
    <row r="13" spans="1:25" s="52" customFormat="1" ht="24.75" customHeight="1">
      <c r="A13" s="53"/>
      <c r="B13" s="50" t="s">
        <v>38</v>
      </c>
      <c r="C13" s="88" t="str">
        <f>'NA1'!C13</f>
        <v>Δραστηριότητες υπηρεσιών παροχής καταλύματος και υπηρεσιών εστίασης</v>
      </c>
      <c r="D13" s="96">
        <f>IF(AT0!$T456="",":",AT0!$T456)</f>
        <v>32350</v>
      </c>
      <c r="E13" s="96">
        <f>IF(AT0!$T434="",":",AT0!$T434)</f>
        <v>31725</v>
      </c>
      <c r="F13" s="96">
        <f>IF(AT0!$T412="",":",AT0!$T412)</f>
        <v>31950</v>
      </c>
      <c r="G13" s="96">
        <f>IF(AT0!$T390="",":",AT0!$T390)</f>
        <v>32250</v>
      </c>
      <c r="H13" s="96">
        <f>IF(AT0!$T368="",":",AT0!$T368)</f>
        <v>33950</v>
      </c>
      <c r="I13" s="96">
        <f>IF(AT0!$T346="",":",AT0!$T346)</f>
        <v>35400</v>
      </c>
      <c r="J13" s="96">
        <f>IF(AT0!$T324="",":",AT0!$T324)</f>
        <v>35778.25</v>
      </c>
      <c r="K13" s="96">
        <f>IF(AT0!$T302="",":",AT0!$T302)</f>
        <v>35490.75</v>
      </c>
      <c r="L13" s="96">
        <f>IF(AT0!$T280="",":",AT0!$T280)</f>
        <v>36507.75</v>
      </c>
      <c r="M13" s="96">
        <f>IF(AT0!$T258="",":",AT0!$T258)</f>
        <v>37200.75</v>
      </c>
      <c r="N13" s="96">
        <f>IF(AT0!$T236="",":",AT0!$T236)</f>
        <v>38370.5</v>
      </c>
      <c r="O13" s="96">
        <f>IF(AT0!$T214="",":",AT0!$T214)</f>
        <v>39209.5</v>
      </c>
      <c r="P13" s="96">
        <f>IF(AT0!$T192="",":",AT0!$T192)</f>
        <v>39696.25</v>
      </c>
      <c r="Q13" s="96">
        <f>IF(AT0!$T170="",":",AT0!$T170)</f>
        <v>39350</v>
      </c>
      <c r="R13" s="96">
        <f>IF(AT0!$T148="",":",AT0!$T148)</f>
        <v>38287.5</v>
      </c>
      <c r="S13" s="96">
        <f>IF(AT0!$T126="",":",AT0!$T126)</f>
        <v>39118.75</v>
      </c>
      <c r="T13" s="96">
        <f>IF(AT0!$T104="",":",AT0!$T104)</f>
        <v>40172.5</v>
      </c>
      <c r="U13" s="96">
        <f>IF(AT0!$T82="",":",AT0!$T82)</f>
        <v>40663.25</v>
      </c>
      <c r="V13" s="96">
        <f>IF(AT0!$T60="",":",AT0!$T60)</f>
        <v>38961.25</v>
      </c>
      <c r="W13" s="96">
        <f>IF(AT0!$T38="",":",AT0!$T38)</f>
        <v>39162.5</v>
      </c>
      <c r="X13" s="96">
        <f>IF(AT0!$T16="",":",AT0!$T16)</f>
        <v>39771.25</v>
      </c>
      <c r="Y13" s="91"/>
    </row>
    <row r="14" spans="1:25" s="52" customFormat="1" ht="24.75" customHeight="1">
      <c r="A14" s="53"/>
      <c r="B14" s="50" t="s">
        <v>40</v>
      </c>
      <c r="C14" s="88" t="str">
        <f>'NA1'!C14</f>
        <v>Ενημέρωση και επικοινωνία</v>
      </c>
      <c r="D14" s="96">
        <f>IF(AT0!$T457="",":",AT0!$T457)</f>
        <v>5086.25</v>
      </c>
      <c r="E14" s="96">
        <f>IF(AT0!$T435="",":",AT0!$T435)</f>
        <v>5371.5</v>
      </c>
      <c r="F14" s="96">
        <f>IF(AT0!$T413="",":",AT0!$T413)</f>
        <v>5692</v>
      </c>
      <c r="G14" s="96">
        <f>IF(AT0!$T391="",":",AT0!$T391)</f>
        <v>5838.25</v>
      </c>
      <c r="H14" s="96">
        <f>IF(AT0!$T369="",":",AT0!$T369)</f>
        <v>6179.5</v>
      </c>
      <c r="I14" s="96">
        <f>IF(AT0!$T347="",":",AT0!$T347)</f>
        <v>6537</v>
      </c>
      <c r="J14" s="96">
        <f>IF(AT0!$T325="",":",AT0!$T325)</f>
        <v>7017</v>
      </c>
      <c r="K14" s="96">
        <f>IF(AT0!$T303="",":",AT0!$T303)</f>
        <v>7383.75</v>
      </c>
      <c r="L14" s="96">
        <f>IF(AT0!$T281="",":",AT0!$T281)</f>
        <v>7651.75</v>
      </c>
      <c r="M14" s="96">
        <f>IF(AT0!$T259="",":",AT0!$T259)</f>
        <v>8171.25</v>
      </c>
      <c r="N14" s="96">
        <f>IF(AT0!$T237="",":",AT0!$T237)</f>
        <v>8705.25</v>
      </c>
      <c r="O14" s="96">
        <f>IF(AT0!$T215="",":",AT0!$T215)</f>
        <v>8831</v>
      </c>
      <c r="P14" s="96">
        <f>IF(AT0!$T193="",":",AT0!$T193)</f>
        <v>9365</v>
      </c>
      <c r="Q14" s="96">
        <f>IF(AT0!$T171="",":",AT0!$T171)</f>
        <v>9218.25</v>
      </c>
      <c r="R14" s="96">
        <f>IF(AT0!$T149="",":",AT0!$T149)</f>
        <v>9203.5</v>
      </c>
      <c r="S14" s="96">
        <f>IF(AT0!$T127="",":",AT0!$T127)</f>
        <v>9940.75</v>
      </c>
      <c r="T14" s="96">
        <f>IF(AT0!$T105="",":",AT0!$T105)</f>
        <v>10274.5</v>
      </c>
      <c r="U14" s="96">
        <f>IF(AT0!$T83="",":",AT0!$T83)</f>
        <v>10113</v>
      </c>
      <c r="V14" s="96">
        <f>IF(AT0!$T61="",":",AT0!$T61)</f>
        <v>9697.5</v>
      </c>
      <c r="W14" s="96">
        <f>IF(AT0!$T39="",":",AT0!$T39)</f>
        <v>9597</v>
      </c>
      <c r="X14" s="96">
        <f>IF(AT0!$T17="",":",AT0!$T17)</f>
        <v>9738.25</v>
      </c>
      <c r="Y14" s="91"/>
    </row>
    <row r="15" spans="1:25" s="52" customFormat="1" ht="24.75" customHeight="1">
      <c r="A15" s="53"/>
      <c r="B15" s="50" t="s">
        <v>42</v>
      </c>
      <c r="C15" s="88" t="str">
        <f>'NA1'!C15</f>
        <v>Χρηματοπιστωτικές και ασφαλιστικές δραστηριότητες</v>
      </c>
      <c r="D15" s="96">
        <f>IF(AT0!$T458="",":",AT0!$T458)</f>
        <v>12742.25</v>
      </c>
      <c r="E15" s="96">
        <f>IF(AT0!$T436="",":",AT0!$T436)</f>
        <v>13250</v>
      </c>
      <c r="F15" s="96">
        <f>IF(AT0!$T414="",":",AT0!$T414)</f>
        <v>13677.75</v>
      </c>
      <c r="G15" s="96">
        <f>IF(AT0!$T392="",":",AT0!$T392)</f>
        <v>14125</v>
      </c>
      <c r="H15" s="96">
        <f>IF(AT0!$T370="",":",AT0!$T370)</f>
        <v>15700.25</v>
      </c>
      <c r="I15" s="96">
        <f>IF(AT0!$T348="",":",AT0!$T348)</f>
        <v>16600.25</v>
      </c>
      <c r="J15" s="96">
        <f>IF(AT0!$T326="",":",AT0!$T326)</f>
        <v>16241</v>
      </c>
      <c r="K15" s="96">
        <f>IF(AT0!$T304="",":",AT0!$T304)</f>
        <v>15849.5</v>
      </c>
      <c r="L15" s="96">
        <f>IF(AT0!$T282="",":",AT0!$T282)</f>
        <v>15999.25</v>
      </c>
      <c r="M15" s="96">
        <f>IF(AT0!$T260="",":",AT0!$T260)</f>
        <v>16230.75</v>
      </c>
      <c r="N15" s="96">
        <f>IF(AT0!$T238="",":",AT0!$T238)</f>
        <v>16613.5</v>
      </c>
      <c r="O15" s="96">
        <f>IF(AT0!$T216="",":",AT0!$T216)</f>
        <v>17128.75</v>
      </c>
      <c r="P15" s="96">
        <f>IF(AT0!$T194="",":",AT0!$T194)</f>
        <v>17804</v>
      </c>
      <c r="Q15" s="96">
        <f>IF(AT0!$T172="",":",AT0!$T172)</f>
        <v>18275</v>
      </c>
      <c r="R15" s="96">
        <f>IF(AT0!$T150="",":",AT0!$T150)</f>
        <v>18495</v>
      </c>
      <c r="S15" s="96">
        <f>IF(AT0!$T128="",":",AT0!$T128)</f>
        <v>19029.5</v>
      </c>
      <c r="T15" s="96">
        <f>IF(AT0!$T106="",":",AT0!$T106)</f>
        <v>19566.5</v>
      </c>
      <c r="U15" s="96">
        <f>IF(AT0!$T84="",":",AT0!$T84)</f>
        <v>19671</v>
      </c>
      <c r="V15" s="96">
        <f>IF(AT0!$T62="",":",AT0!$T62)</f>
        <v>19146.75</v>
      </c>
      <c r="W15" s="96">
        <f>IF(AT0!$T40="",":",AT0!$T40)</f>
        <v>18251.25</v>
      </c>
      <c r="X15" s="96">
        <f>IF(AT0!$T18="",":",AT0!$T18)</f>
        <v>18693.25</v>
      </c>
      <c r="Y15" s="91"/>
    </row>
    <row r="16" spans="1:25" s="52" customFormat="1" ht="24.75" customHeight="1">
      <c r="A16" s="53"/>
      <c r="B16" s="50" t="s">
        <v>44</v>
      </c>
      <c r="C16" s="88" t="str">
        <f>'NA1'!C16</f>
        <v>Διαχείριση ακίνητης περιουσίας</v>
      </c>
      <c r="D16" s="96">
        <f>IF(AT0!$T459="",":",AT0!$T459)</f>
        <v>863</v>
      </c>
      <c r="E16" s="96">
        <f>IF(AT0!$T437="",":",AT0!$T437)</f>
        <v>908</v>
      </c>
      <c r="F16" s="96">
        <f>IF(AT0!$T415="",":",AT0!$T415)</f>
        <v>954</v>
      </c>
      <c r="G16" s="96">
        <f>IF(AT0!$T393="",":",AT0!$T393)</f>
        <v>999</v>
      </c>
      <c r="H16" s="96">
        <f>IF(AT0!$T371="",":",AT0!$T371)</f>
        <v>999</v>
      </c>
      <c r="I16" s="96">
        <f>IF(AT0!$T349="",":",AT0!$T349)</f>
        <v>1031.75</v>
      </c>
      <c r="J16" s="96">
        <f>IF(AT0!$T327="",":",AT0!$T327)</f>
        <v>1125.75</v>
      </c>
      <c r="K16" s="96">
        <f>IF(AT0!$T305="",":",AT0!$T305)</f>
        <v>1197.5</v>
      </c>
      <c r="L16" s="96">
        <f>IF(AT0!$T283="",":",AT0!$T283)</f>
        <v>1327</v>
      </c>
      <c r="M16" s="96">
        <f>IF(AT0!$T261="",":",AT0!$T261)</f>
        <v>1427.75</v>
      </c>
      <c r="N16" s="96">
        <f>IF(AT0!$T239="",":",AT0!$T239)</f>
        <v>1543.25</v>
      </c>
      <c r="O16" s="96">
        <f>IF(AT0!$T217="",":",AT0!$T217)</f>
        <v>1635.75</v>
      </c>
      <c r="P16" s="96">
        <f>IF(AT0!$T195="",":",AT0!$T195)</f>
        <v>1748.25</v>
      </c>
      <c r="Q16" s="96">
        <f>IF(AT0!$T173="",":",AT0!$T173)</f>
        <v>1766</v>
      </c>
      <c r="R16" s="96">
        <f>IF(AT0!$T151="",":",AT0!$T151)</f>
        <v>1736</v>
      </c>
      <c r="S16" s="96">
        <f>IF(AT0!$T129="",":",AT0!$T129)</f>
        <v>1832</v>
      </c>
      <c r="T16" s="96">
        <f>IF(AT0!$T107="",":",AT0!$T107)</f>
        <v>1937.75</v>
      </c>
      <c r="U16" s="96">
        <f>IF(AT0!$T85="",":",AT0!$T85)</f>
        <v>1956.75</v>
      </c>
      <c r="V16" s="96">
        <f>IF(AT0!$T63="",":",AT0!$T63)</f>
        <v>1693.25</v>
      </c>
      <c r="W16" s="96">
        <f>IF(AT0!$T41="",":",AT0!$T41)</f>
        <v>1727.75</v>
      </c>
      <c r="X16" s="96">
        <f>IF(AT0!$T19="",":",AT0!$T19)</f>
        <v>1819</v>
      </c>
      <c r="Y16" s="91"/>
    </row>
    <row r="17" spans="1:25" s="52" customFormat="1" ht="24.75" customHeight="1">
      <c r="A17" s="53"/>
      <c r="B17" s="50" t="s">
        <v>46</v>
      </c>
      <c r="C17" s="88" t="str">
        <f>'NA1'!C17</f>
        <v>Επαγγελματικές, επιστημονικές και τεχνικές δραστηριότητες</v>
      </c>
      <c r="D17" s="96">
        <f>IF(AT0!$T460="",":",AT0!$T460)</f>
        <v>9027</v>
      </c>
      <c r="E17" s="96">
        <f>IF(AT0!$T438="",":",AT0!$T438)</f>
        <v>9302.25</v>
      </c>
      <c r="F17" s="96">
        <f>IF(AT0!$T416="",":",AT0!$T416)</f>
        <v>9556.75</v>
      </c>
      <c r="G17" s="96">
        <f>IF(AT0!$T394="",":",AT0!$T394)</f>
        <v>10007.25</v>
      </c>
      <c r="H17" s="96">
        <f>IF(AT0!$T372="",":",AT0!$T372)</f>
        <v>10279</v>
      </c>
      <c r="I17" s="96">
        <f>IF(AT0!$T350="",":",AT0!$T350)</f>
        <v>10670</v>
      </c>
      <c r="J17" s="96">
        <f>IF(AT0!$T328="",":",AT0!$T328)</f>
        <v>11128.5</v>
      </c>
      <c r="K17" s="96">
        <f>IF(AT0!$T306="",":",AT0!$T306)</f>
        <v>11572.25</v>
      </c>
      <c r="L17" s="96">
        <f>IF(AT0!$T284="",":",AT0!$T284)</f>
        <v>12339</v>
      </c>
      <c r="M17" s="96">
        <f>IF(AT0!$T262="",":",AT0!$T262)</f>
        <v>12972.75</v>
      </c>
      <c r="N17" s="96">
        <f>IF(AT0!$T240="",":",AT0!$T240)</f>
        <v>13665</v>
      </c>
      <c r="O17" s="96">
        <f>IF(AT0!$T218="",":",AT0!$T218)</f>
        <v>14472</v>
      </c>
      <c r="P17" s="96">
        <f>IF(AT0!$T196="",":",AT0!$T196)</f>
        <v>16257.75</v>
      </c>
      <c r="Q17" s="96">
        <f>IF(AT0!$T174="",":",AT0!$T174)</f>
        <v>17944</v>
      </c>
      <c r="R17" s="96">
        <f>IF(AT0!$T152="",":",AT0!$T152)</f>
        <v>18706.25</v>
      </c>
      <c r="S17" s="96">
        <f>IF(AT0!$T130="",":",AT0!$T130)</f>
        <v>20042</v>
      </c>
      <c r="T17" s="96">
        <f>IF(AT0!$T108="",":",AT0!$T108)</f>
        <v>21307.5</v>
      </c>
      <c r="U17" s="96">
        <f>IF(AT0!$T86="",":",AT0!$T86)</f>
        <v>21918.25</v>
      </c>
      <c r="V17" s="96">
        <f>IF(AT0!$T64="",":",AT0!$T64)</f>
        <v>21404</v>
      </c>
      <c r="W17" s="96">
        <f>IF(AT0!$T42="",":",AT0!$T42)</f>
        <v>21933.75</v>
      </c>
      <c r="X17" s="96">
        <f>IF(AT0!$T20="",":",AT0!$T20)</f>
        <v>23118.5</v>
      </c>
      <c r="Y17" s="91"/>
    </row>
    <row r="18" spans="1:25" s="52" customFormat="1" ht="24.75" customHeight="1">
      <c r="A18" s="53"/>
      <c r="B18" s="50" t="s">
        <v>48</v>
      </c>
      <c r="C18" s="88" t="str">
        <f>'NA1'!C18</f>
        <v>Διοικητικές και υποστηρικτικές δραστηριότητες</v>
      </c>
      <c r="D18" s="96">
        <f>IF(AT0!$T461="",":",AT0!$T461)</f>
        <v>4870.75</v>
      </c>
      <c r="E18" s="96">
        <f>IF(AT0!$T439="",":",AT0!$T439)</f>
        <v>4934.5</v>
      </c>
      <c r="F18" s="96">
        <f>IF(AT0!$T417="",":",AT0!$T417)</f>
        <v>5015.25</v>
      </c>
      <c r="G18" s="96">
        <f>IF(AT0!$T395="",":",AT0!$T395)</f>
        <v>5112.5</v>
      </c>
      <c r="H18" s="96">
        <f>IF(AT0!$T373="",":",AT0!$T373)</f>
        <v>5165.25</v>
      </c>
      <c r="I18" s="96">
        <f>IF(AT0!$T351="",":",AT0!$T351)</f>
        <v>5202.25</v>
      </c>
      <c r="J18" s="96">
        <f>IF(AT0!$T329="",":",AT0!$T329)</f>
        <v>5469</v>
      </c>
      <c r="K18" s="96">
        <f>IF(AT0!$T307="",":",AT0!$T307)</f>
        <v>5564.25</v>
      </c>
      <c r="L18" s="96">
        <f>IF(AT0!$T285="",":",AT0!$T285)</f>
        <v>5855</v>
      </c>
      <c r="M18" s="96">
        <f>IF(AT0!$T263="",":",AT0!$T263)</f>
        <v>6052.25</v>
      </c>
      <c r="N18" s="96">
        <f>IF(AT0!$T241="",":",AT0!$T241)</f>
        <v>6324.25</v>
      </c>
      <c r="O18" s="96">
        <f>IF(AT0!$T219="",":",AT0!$T219)</f>
        <v>6486.5</v>
      </c>
      <c r="P18" s="96">
        <f>IF(AT0!$T197="",":",AT0!$T197)</f>
        <v>7630.75</v>
      </c>
      <c r="Q18" s="96">
        <f>IF(AT0!$T175="",":",AT0!$T175)</f>
        <v>7652</v>
      </c>
      <c r="R18" s="96">
        <f>IF(AT0!$T153="",":",AT0!$T153)</f>
        <v>8027.25</v>
      </c>
      <c r="S18" s="96">
        <f>IF(AT0!$T131="",":",AT0!$T131)</f>
        <v>8212</v>
      </c>
      <c r="T18" s="96">
        <f>IF(AT0!$T109="",":",AT0!$T109)</f>
        <v>8745</v>
      </c>
      <c r="U18" s="96">
        <f>IF(AT0!$T87="",":",AT0!$T87)</f>
        <v>8778</v>
      </c>
      <c r="V18" s="96">
        <f>IF(AT0!$T65="",":",AT0!$T65)</f>
        <v>8984.25</v>
      </c>
      <c r="W18" s="96">
        <f>IF(AT0!$T43="",":",AT0!$T43)</f>
        <v>9283</v>
      </c>
      <c r="X18" s="96">
        <f>IF(AT0!$T21="",":",AT0!$T21)</f>
        <v>9793.5</v>
      </c>
      <c r="Y18" s="91"/>
    </row>
    <row r="19" spans="1:25" s="52" customFormat="1" ht="24.75" customHeight="1">
      <c r="A19" s="53"/>
      <c r="B19" s="50" t="s">
        <v>50</v>
      </c>
      <c r="C19" s="88" t="str">
        <f>'NA1'!C19</f>
        <v>Δημόσια διοίκηση και άμυνα, υποχρεωτική κοινωνική ασφάλιση</v>
      </c>
      <c r="D19" s="96">
        <f>IF(AT0!$T462="",":",AT0!$T462)</f>
        <v>26422.25</v>
      </c>
      <c r="E19" s="96">
        <f>IF(AT0!$T440="",":",AT0!$T440)</f>
        <v>27022.75</v>
      </c>
      <c r="F19" s="96">
        <f>IF(AT0!$T418="",":",AT0!$T418)</f>
        <v>28123.75</v>
      </c>
      <c r="G19" s="96">
        <f>IF(AT0!$T396="",":",AT0!$T396)</f>
        <v>29724.25</v>
      </c>
      <c r="H19" s="96">
        <f>IF(AT0!$T374="",":",AT0!$T374)</f>
        <v>30625.25</v>
      </c>
      <c r="I19" s="96">
        <f>IF(AT0!$T352="",":",AT0!$T352)</f>
        <v>31426</v>
      </c>
      <c r="J19" s="96">
        <f>IF(AT0!$T330="",":",AT0!$T330)</f>
        <v>32385.5</v>
      </c>
      <c r="K19" s="96">
        <f>IF(AT0!$T308="",":",AT0!$T308)</f>
        <v>33499.75</v>
      </c>
      <c r="L19" s="96">
        <f>IF(AT0!$T286="",":",AT0!$T286)</f>
        <v>33756.25</v>
      </c>
      <c r="M19" s="96">
        <f>IF(AT0!$T264="",":",AT0!$T264)</f>
        <v>33974.75</v>
      </c>
      <c r="N19" s="96">
        <f>IF(AT0!$T242="",":",AT0!$T242)</f>
        <v>34955.75</v>
      </c>
      <c r="O19" s="96">
        <f>IF(AT0!$T220="",":",AT0!$T220)</f>
        <v>34930.25</v>
      </c>
      <c r="P19" s="96">
        <f>IF(AT0!$T198="",":",AT0!$T198)</f>
        <v>36068.5</v>
      </c>
      <c r="Q19" s="96">
        <f>IF(AT0!$T176="",":",AT0!$T176)</f>
        <v>36904</v>
      </c>
      <c r="R19" s="96">
        <f>IF(AT0!$T154="",":",AT0!$T154)</f>
        <v>37088.25</v>
      </c>
      <c r="S19" s="96">
        <f>IF(AT0!$T132="",":",AT0!$T132)</f>
        <v>37104</v>
      </c>
      <c r="T19" s="96">
        <f>IF(AT0!$T110="",":",AT0!$T110)</f>
        <v>37582.25</v>
      </c>
      <c r="U19" s="96">
        <f>IF(AT0!$T88="",":",AT0!$T88)</f>
        <v>36734.75</v>
      </c>
      <c r="V19" s="96">
        <f>IF(AT0!$T66="",":",AT0!$T66)</f>
        <v>36141.5</v>
      </c>
      <c r="W19" s="96">
        <f>IF(AT0!$T44="",":",AT0!$T44)</f>
        <v>34899.5</v>
      </c>
      <c r="X19" s="96">
        <f>IF(AT0!$T22="",":",AT0!$T22)</f>
        <v>34461.25</v>
      </c>
      <c r="Y19" s="91"/>
    </row>
    <row r="20" spans="1:25" s="52" customFormat="1" ht="24.75" customHeight="1">
      <c r="A20" s="53"/>
      <c r="B20" s="50" t="s">
        <v>52</v>
      </c>
      <c r="C20" s="88" t="str">
        <f>'NA1'!C20</f>
        <v>Εκπαίδευση</v>
      </c>
      <c r="D20" s="96">
        <f>IF(AT0!$T463="",":",AT0!$T463)</f>
        <v>14934.5</v>
      </c>
      <c r="E20" s="96">
        <f>IF(AT0!$T441="",":",AT0!$T441)</f>
        <v>15815.75</v>
      </c>
      <c r="F20" s="96">
        <f>IF(AT0!$T419="",":",AT0!$T419)</f>
        <v>16522.25</v>
      </c>
      <c r="G20" s="96">
        <f>IF(AT0!$T397="",":",AT0!$T397)</f>
        <v>16854.75</v>
      </c>
      <c r="H20" s="96">
        <f>IF(AT0!$T375="",":",AT0!$T375)</f>
        <v>17339.25</v>
      </c>
      <c r="I20" s="96">
        <f>IF(AT0!$T353="",":",AT0!$T353)</f>
        <v>17444.5</v>
      </c>
      <c r="J20" s="96">
        <f>IF(AT0!$T331="",":",AT0!$T331)</f>
        <v>17955</v>
      </c>
      <c r="K20" s="96">
        <f>IF(AT0!$T309="",":",AT0!$T309)</f>
        <v>18664</v>
      </c>
      <c r="L20" s="96">
        <f>IF(AT0!$T287="",":",AT0!$T287)</f>
        <v>19381</v>
      </c>
      <c r="M20" s="96">
        <f>IF(AT0!$T265="",":",AT0!$T265)</f>
        <v>19843.75</v>
      </c>
      <c r="N20" s="96">
        <f>IF(AT0!$T243="",":",AT0!$T243)</f>
        <v>20524.25</v>
      </c>
      <c r="O20" s="96">
        <f>IF(AT0!$T221="",":",AT0!$T221)</f>
        <v>21209.5</v>
      </c>
      <c r="P20" s="96">
        <f>IF(AT0!$T199="",":",AT0!$T199)</f>
        <v>22025</v>
      </c>
      <c r="Q20" s="96">
        <f>IF(AT0!$T177="",":",AT0!$T177)</f>
        <v>22449.75</v>
      </c>
      <c r="R20" s="96">
        <f>IF(AT0!$T155="",":",AT0!$T155)</f>
        <v>23892</v>
      </c>
      <c r="S20" s="96">
        <f>IF(AT0!$T133="",":",AT0!$T133)</f>
        <v>24484</v>
      </c>
      <c r="T20" s="96">
        <f>IF(AT0!$T111="",":",AT0!$T111)</f>
        <v>25260</v>
      </c>
      <c r="U20" s="96">
        <f>IF(AT0!$T89="",":",AT0!$T89)</f>
        <v>25725.25</v>
      </c>
      <c r="V20" s="96">
        <f>IF(AT0!$T67="",":",AT0!$T67)</f>
        <v>25979.25</v>
      </c>
      <c r="W20" s="96">
        <f>IF(AT0!$T45="",":",AT0!$T45)</f>
        <v>26240.75</v>
      </c>
      <c r="X20" s="96">
        <f>IF(AT0!$T23="",":",AT0!$T23)</f>
        <v>26699.25</v>
      </c>
      <c r="Y20" s="91"/>
    </row>
    <row r="21" spans="1:25" s="52" customFormat="1" ht="24.75" customHeight="1">
      <c r="A21" s="53"/>
      <c r="B21" s="50" t="s">
        <v>53</v>
      </c>
      <c r="C21" s="88" t="str">
        <f>'NA1'!C21</f>
        <v>Δραστηριότητες σχετικές με την ανθρώπινη υγεία και κοινωνική μέριμνα</v>
      </c>
      <c r="D21" s="96">
        <f>IF(AT0!$T464="",":",AT0!$T464)</f>
        <v>10411.25</v>
      </c>
      <c r="E21" s="96">
        <f>IF(AT0!$T442="",":",AT0!$T442)</f>
        <v>10797.25</v>
      </c>
      <c r="F21" s="96">
        <f>IF(AT0!$T420="",":",AT0!$T420)</f>
        <v>11185.25</v>
      </c>
      <c r="G21" s="96">
        <f>IF(AT0!$T398="",":",AT0!$T398)</f>
        <v>11476.25</v>
      </c>
      <c r="H21" s="96">
        <f>IF(AT0!$T376="",":",AT0!$T376)</f>
        <v>11767.75</v>
      </c>
      <c r="I21" s="96">
        <f>IF(AT0!$T354="",":",AT0!$T354)</f>
        <v>11646.5</v>
      </c>
      <c r="J21" s="96">
        <f>IF(AT0!$T332="",":",AT0!$T332)</f>
        <v>12113.75</v>
      </c>
      <c r="K21" s="96">
        <f>IF(AT0!$T310="",":",AT0!$T310)</f>
        <v>12431</v>
      </c>
      <c r="L21" s="96">
        <f>IF(AT0!$T288="",":",AT0!$T288)</f>
        <v>12945.5</v>
      </c>
      <c r="M21" s="96">
        <f>IF(AT0!$T266="",":",AT0!$T266)</f>
        <v>13436</v>
      </c>
      <c r="N21" s="96">
        <f>IF(AT0!$T244="",":",AT0!$T244)</f>
        <v>14095</v>
      </c>
      <c r="O21" s="96">
        <f>IF(AT0!$T222="",":",AT0!$T222)</f>
        <v>14559.25</v>
      </c>
      <c r="P21" s="96">
        <f>IF(AT0!$T200="",":",AT0!$T200)</f>
        <v>14871.25</v>
      </c>
      <c r="Q21" s="96">
        <f>IF(AT0!$T178="",":",AT0!$T178)</f>
        <v>15240</v>
      </c>
      <c r="R21" s="96">
        <f>IF(AT0!$T156="",":",AT0!$T156)</f>
        <v>15675.75</v>
      </c>
      <c r="S21" s="96">
        <f>IF(AT0!$T134="",":",AT0!$T134)</f>
        <v>16291.5</v>
      </c>
      <c r="T21" s="96">
        <f>IF(AT0!$T112="",":",AT0!$T112)</f>
        <v>16663.5</v>
      </c>
      <c r="U21" s="96">
        <f>IF(AT0!$T90="",":",AT0!$T90)</f>
        <v>16403.25</v>
      </c>
      <c r="V21" s="96">
        <f>IF(AT0!$T68="",":",AT0!$T68)</f>
        <v>16256.25</v>
      </c>
      <c r="W21" s="96">
        <f>IF(AT0!$T46="",":",AT0!$T46)</f>
        <v>16520.5</v>
      </c>
      <c r="X21" s="96">
        <f>IF(AT0!$T24="",":",AT0!$T24)</f>
        <v>16784</v>
      </c>
      <c r="Y21" s="91"/>
    </row>
    <row r="22" spans="1:25" s="52" customFormat="1" ht="24.75" customHeight="1">
      <c r="A22" s="53"/>
      <c r="B22" s="50" t="s">
        <v>55</v>
      </c>
      <c r="C22" s="88" t="str">
        <f>'NA1'!C22</f>
        <v>Τέχνες, διασκέδαση και ψυχαγωγία</v>
      </c>
      <c r="D22" s="96">
        <f>IF(AT0!$T465="",":",AT0!$T465)</f>
        <v>4206.25</v>
      </c>
      <c r="E22" s="96">
        <f>IF(AT0!$T443="",":",AT0!$T443)</f>
        <v>4332</v>
      </c>
      <c r="F22" s="96">
        <f>IF(AT0!$T421="",":",AT0!$T421)</f>
        <v>4465.75</v>
      </c>
      <c r="G22" s="96">
        <f>IF(AT0!$T399="",":",AT0!$T399)</f>
        <v>4609.75</v>
      </c>
      <c r="H22" s="96">
        <f>IF(AT0!$T377="",":",AT0!$T377)</f>
        <v>4800</v>
      </c>
      <c r="I22" s="96">
        <f>IF(AT0!$T355="",":",AT0!$T355)</f>
        <v>4899</v>
      </c>
      <c r="J22" s="96">
        <f>IF(AT0!$T333="",":",AT0!$T333)</f>
        <v>5260</v>
      </c>
      <c r="K22" s="96">
        <f>IF(AT0!$T311="",":",AT0!$T311)</f>
        <v>5429.25</v>
      </c>
      <c r="L22" s="96">
        <f>IF(AT0!$T289="",":",AT0!$T289)</f>
        <v>5568.75</v>
      </c>
      <c r="M22" s="96">
        <f>IF(AT0!$T267="",":",AT0!$T267)</f>
        <v>5676.25</v>
      </c>
      <c r="N22" s="96">
        <f>IF(AT0!$T245="",":",AT0!$T245)</f>
        <v>5780</v>
      </c>
      <c r="O22" s="96">
        <f>IF(AT0!$T223="",":",AT0!$T223)</f>
        <v>5703.75</v>
      </c>
      <c r="P22" s="96">
        <f>IF(AT0!$T201="",":",AT0!$T201)</f>
        <v>5969.5</v>
      </c>
      <c r="Q22" s="96">
        <f>IF(AT0!$T179="",":",AT0!$T179)</f>
        <v>5986.75</v>
      </c>
      <c r="R22" s="96">
        <f>IF(AT0!$T157="",":",AT0!$T157)</f>
        <v>5573.25</v>
      </c>
      <c r="S22" s="96">
        <f>IF(AT0!$T135="",":",AT0!$T135)</f>
        <v>5548</v>
      </c>
      <c r="T22" s="96">
        <f>IF(AT0!$T113="",":",AT0!$T113)</f>
        <v>5735</v>
      </c>
      <c r="U22" s="96">
        <f>IF(AT0!$T91="",":",AT0!$T91)</f>
        <v>5668.25</v>
      </c>
      <c r="V22" s="96">
        <f>IF(AT0!$T69="",":",AT0!$T69)</f>
        <v>5297.75</v>
      </c>
      <c r="W22" s="96">
        <f>IF(AT0!$T47="",":",AT0!$T47)</f>
        <v>5385.5</v>
      </c>
      <c r="X22" s="96">
        <f>IF(AT0!$T25="",":",AT0!$T25)</f>
        <v>5565</v>
      </c>
      <c r="Y22" s="91"/>
    </row>
    <row r="23" spans="1:25" s="52" customFormat="1" ht="24.75" customHeight="1">
      <c r="A23" s="53"/>
      <c r="B23" s="50" t="s">
        <v>57</v>
      </c>
      <c r="C23" s="88" t="str">
        <f>'NA1'!C23</f>
        <v>Άλλες δραστηριότητες παροχής υπηρεσιών</v>
      </c>
      <c r="D23" s="96">
        <f>IF(AT0!$T466="",":",AT0!$T466)</f>
        <v>7827</v>
      </c>
      <c r="E23" s="96">
        <f>IF(AT0!$T444="",":",AT0!$T444)</f>
        <v>7838.5</v>
      </c>
      <c r="F23" s="96">
        <f>IF(AT0!$T422="",":",AT0!$T422)</f>
        <v>8028.5</v>
      </c>
      <c r="G23" s="96">
        <f>IF(AT0!$T400="",":",AT0!$T400)</f>
        <v>8051.75</v>
      </c>
      <c r="H23" s="96">
        <f>IF(AT0!$T378="",":",AT0!$T378)</f>
        <v>8265.5</v>
      </c>
      <c r="I23" s="96">
        <f>IF(AT0!$T356="",":",AT0!$T356)</f>
        <v>8080.75</v>
      </c>
      <c r="J23" s="96">
        <f>IF(AT0!$T334="",":",AT0!$T334)</f>
        <v>8350.25</v>
      </c>
      <c r="K23" s="96">
        <f>IF(AT0!$T312="",":",AT0!$T312)</f>
        <v>8359.75</v>
      </c>
      <c r="L23" s="96">
        <f>IF(AT0!$T290="",":",AT0!$T290)</f>
        <v>8622</v>
      </c>
      <c r="M23" s="96">
        <f>IF(AT0!$T268="",":",AT0!$T268)</f>
        <v>9033.75</v>
      </c>
      <c r="N23" s="96">
        <f>IF(AT0!$T246="",":",AT0!$T246)</f>
        <v>9331.25</v>
      </c>
      <c r="O23" s="96">
        <f>IF(AT0!$T224="",":",AT0!$T224)</f>
        <v>9907.25</v>
      </c>
      <c r="P23" s="96">
        <f>IF(AT0!$T202="",":",AT0!$T202)</f>
        <v>10272</v>
      </c>
      <c r="Q23" s="96">
        <f>IF(AT0!$T180="",":",AT0!$T180)</f>
        <v>10689.5</v>
      </c>
      <c r="R23" s="96">
        <f>IF(AT0!$T158="",":",AT0!$T158)</f>
        <v>10261.5</v>
      </c>
      <c r="S23" s="96">
        <f>IF(AT0!$T136="",":",AT0!$T136)</f>
        <v>9775.5</v>
      </c>
      <c r="T23" s="96">
        <f>IF(AT0!$T114="",":",AT0!$T114)</f>
        <v>9643.5</v>
      </c>
      <c r="U23" s="96">
        <f>IF(AT0!$T92="",":",AT0!$T92)</f>
        <v>9528.5</v>
      </c>
      <c r="V23" s="96">
        <f>IF(AT0!$T70="",":",AT0!$T70)</f>
        <v>8814.75</v>
      </c>
      <c r="W23" s="96">
        <f>IF(AT0!$T48="",":",AT0!$T48)</f>
        <v>9345.5</v>
      </c>
      <c r="X23" s="96">
        <f>IF(AT0!$T26="",":",AT0!$T26)</f>
        <v>9434</v>
      </c>
      <c r="Y23" s="91"/>
    </row>
    <row r="24" spans="1:25" s="52" customFormat="1" ht="24.75" customHeight="1">
      <c r="A24" s="53"/>
      <c r="B24" s="50" t="s">
        <v>59</v>
      </c>
      <c r="C24" s="88" t="str">
        <f>'NA1'!C24</f>
        <v>Δραστηριότητες νοικοκυριών ως εργοδοτών</v>
      </c>
      <c r="D24" s="96">
        <f>IF(AT0!$T467="",":",AT0!$T467)</f>
        <v>4000</v>
      </c>
      <c r="E24" s="96">
        <f>IF(AT0!$T445="",":",AT0!$T445)</f>
        <v>5000</v>
      </c>
      <c r="F24" s="96">
        <f>IF(AT0!$T423="",":",AT0!$T423)</f>
        <v>5500</v>
      </c>
      <c r="G24" s="96">
        <f>IF(AT0!$T401="",":",AT0!$T401)</f>
        <v>6100</v>
      </c>
      <c r="H24" s="96">
        <f>IF(AT0!$T379="",":",AT0!$T379)</f>
        <v>6675</v>
      </c>
      <c r="I24" s="96">
        <f>IF(AT0!$T357="",":",AT0!$T357)</f>
        <v>7700</v>
      </c>
      <c r="J24" s="96">
        <f>IF(AT0!$T335="",":",AT0!$T335)</f>
        <v>9300</v>
      </c>
      <c r="K24" s="96">
        <f>IF(AT0!$T313="",":",AT0!$T313)</f>
        <v>10600</v>
      </c>
      <c r="L24" s="96">
        <f>IF(AT0!$T291="",":",AT0!$T291)</f>
        <v>12300</v>
      </c>
      <c r="M24" s="96">
        <f>IF(AT0!$T269="",":",AT0!$T269)</f>
        <v>14300</v>
      </c>
      <c r="N24" s="96">
        <f>IF(AT0!$T247="",":",AT0!$T247)</f>
        <v>15850</v>
      </c>
      <c r="O24" s="96">
        <f>IF(AT0!$T225="",":",AT0!$T225)</f>
        <v>16700</v>
      </c>
      <c r="P24" s="96">
        <f>IF(AT0!$T203="",":",AT0!$T203)</f>
        <v>17500</v>
      </c>
      <c r="Q24" s="96">
        <f>IF(AT0!$T181="",":",AT0!$T181)</f>
        <v>20000</v>
      </c>
      <c r="R24" s="96">
        <f>IF(AT0!$T159="",":",AT0!$T159)</f>
        <v>22625</v>
      </c>
      <c r="S24" s="96">
        <f>IF(AT0!$T137="",":",AT0!$T137)</f>
        <v>24825</v>
      </c>
      <c r="T24" s="96">
        <f>IF(AT0!$T115="",":",AT0!$T115)</f>
        <v>26185</v>
      </c>
      <c r="U24" s="96">
        <f>IF(AT0!$T93="",":",AT0!$T93)</f>
        <v>25200</v>
      </c>
      <c r="V24" s="96">
        <f>IF(AT0!$T71="",":",AT0!$T71)</f>
        <v>22925</v>
      </c>
      <c r="W24" s="96">
        <f>IF(AT0!$T49="",":",AT0!$T49)</f>
        <v>20377.5</v>
      </c>
      <c r="X24" s="96">
        <f>IF(AT0!$T27="",":",AT0!$T27)</f>
        <v>19625</v>
      </c>
      <c r="Y24" s="91"/>
    </row>
    <row r="25" spans="1:25" s="52" customFormat="1" ht="24.75" customHeight="1">
      <c r="A25" s="53"/>
      <c r="B25" s="55" t="str">
        <f>""</f>
        <v/>
      </c>
      <c r="C25" s="55" t="str">
        <f>""</f>
        <v/>
      </c>
      <c r="D25" s="55" t="str">
        <f>""</f>
        <v/>
      </c>
      <c r="E25" s="55" t="str">
        <f>""</f>
        <v/>
      </c>
      <c r="F25" s="55" t="str">
        <f>""</f>
        <v/>
      </c>
      <c r="G25" s="55" t="str">
        <f>""</f>
        <v/>
      </c>
      <c r="H25" s="55" t="str">
        <f>""</f>
        <v/>
      </c>
      <c r="I25" s="55" t="str">
        <f>""</f>
        <v/>
      </c>
      <c r="J25" s="55" t="str">
        <f>""</f>
        <v/>
      </c>
      <c r="K25" s="55" t="str">
        <f>""</f>
        <v/>
      </c>
      <c r="L25" s="55" t="str">
        <f>""</f>
        <v/>
      </c>
      <c r="M25" s="55" t="str">
        <f>""</f>
        <v/>
      </c>
      <c r="N25" s="55" t="str">
        <f>""</f>
        <v/>
      </c>
      <c r="O25" s="55" t="str">
        <f>""</f>
        <v/>
      </c>
      <c r="P25" s="55" t="str">
        <f>""</f>
        <v/>
      </c>
      <c r="Q25" s="55" t="str">
        <f>""</f>
        <v/>
      </c>
      <c r="R25" s="55" t="str">
        <f>""</f>
        <v/>
      </c>
      <c r="S25" s="55" t="str">
        <f>""</f>
        <v/>
      </c>
      <c r="T25" s="55" t="str">
        <f>""</f>
        <v/>
      </c>
      <c r="U25" s="55" t="str">
        <f>""</f>
        <v/>
      </c>
      <c r="V25" s="55" t="str">
        <f>""</f>
        <v/>
      </c>
      <c r="W25" s="55" t="str">
        <f>""</f>
        <v/>
      </c>
      <c r="X25" s="55" t="str">
        <f>""</f>
        <v/>
      </c>
      <c r="Y25" s="91"/>
    </row>
    <row r="26" spans="1:25" s="52" customFormat="1" ht="24.75" customHeight="1">
      <c r="A26" s="53"/>
      <c r="B26" s="55" t="str">
        <f>""</f>
        <v/>
      </c>
      <c r="C26" s="55" t="str">
        <f>""</f>
        <v/>
      </c>
      <c r="D26" s="55" t="str">
        <f>""</f>
        <v/>
      </c>
      <c r="E26" s="55" t="str">
        <f>""</f>
        <v/>
      </c>
      <c r="F26" s="55" t="str">
        <f>""</f>
        <v/>
      </c>
      <c r="G26" s="55" t="str">
        <f>""</f>
        <v/>
      </c>
      <c r="H26" s="55" t="str">
        <f>""</f>
        <v/>
      </c>
      <c r="I26" s="55" t="str">
        <f>""</f>
        <v/>
      </c>
      <c r="J26" s="55" t="str">
        <f>""</f>
        <v/>
      </c>
      <c r="K26" s="55" t="str">
        <f>""</f>
        <v/>
      </c>
      <c r="L26" s="55" t="str">
        <f>""</f>
        <v/>
      </c>
      <c r="M26" s="55" t="str">
        <f>""</f>
        <v/>
      </c>
      <c r="N26" s="55" t="str">
        <f>""</f>
        <v/>
      </c>
      <c r="O26" s="55" t="str">
        <f>""</f>
        <v/>
      </c>
      <c r="P26" s="55" t="str">
        <f>""</f>
        <v/>
      </c>
      <c r="Q26" s="55" t="str">
        <f>""</f>
        <v/>
      </c>
      <c r="R26" s="55" t="str">
        <f>""</f>
        <v/>
      </c>
      <c r="S26" s="55" t="str">
        <f>""</f>
        <v/>
      </c>
      <c r="T26" s="55" t="str">
        <f>""</f>
        <v/>
      </c>
      <c r="U26" s="55" t="str">
        <f>""</f>
        <v/>
      </c>
      <c r="V26" s="55" t="str">
        <f>""</f>
        <v/>
      </c>
      <c r="W26" s="55" t="str">
        <f>""</f>
        <v/>
      </c>
      <c r="X26" s="55" t="str">
        <f>""</f>
        <v/>
      </c>
      <c r="Y26" s="91"/>
    </row>
    <row r="27" spans="1:25" s="52" customFormat="1" ht="24.75" customHeight="1">
      <c r="A27" s="53"/>
      <c r="B27" s="55" t="str">
        <f>""</f>
        <v/>
      </c>
      <c r="C27" s="55" t="str">
        <f>""</f>
        <v/>
      </c>
      <c r="D27" s="55" t="str">
        <f>""</f>
        <v/>
      </c>
      <c r="E27" s="55" t="str">
        <f>""</f>
        <v/>
      </c>
      <c r="F27" s="55" t="str">
        <f>""</f>
        <v/>
      </c>
      <c r="G27" s="55" t="str">
        <f>""</f>
        <v/>
      </c>
      <c r="H27" s="55" t="str">
        <f>""</f>
        <v/>
      </c>
      <c r="I27" s="55" t="str">
        <f>""</f>
        <v/>
      </c>
      <c r="J27" s="55" t="str">
        <f>""</f>
        <v/>
      </c>
      <c r="K27" s="55" t="str">
        <f>""</f>
        <v/>
      </c>
      <c r="L27" s="55" t="str">
        <f>""</f>
        <v/>
      </c>
      <c r="M27" s="55" t="str">
        <f>""</f>
        <v/>
      </c>
      <c r="N27" s="55" t="str">
        <f>""</f>
        <v/>
      </c>
      <c r="O27" s="55" t="str">
        <f>""</f>
        <v/>
      </c>
      <c r="P27" s="55" t="str">
        <f>""</f>
        <v/>
      </c>
      <c r="Q27" s="55" t="str">
        <f>""</f>
        <v/>
      </c>
      <c r="R27" s="55" t="str">
        <f>""</f>
        <v/>
      </c>
      <c r="S27" s="55" t="str">
        <f>""</f>
        <v/>
      </c>
      <c r="T27" s="55" t="str">
        <f>""</f>
        <v/>
      </c>
      <c r="U27" s="55" t="str">
        <f>""</f>
        <v/>
      </c>
      <c r="V27" s="55" t="str">
        <f>""</f>
        <v/>
      </c>
      <c r="W27" s="55" t="str">
        <f>""</f>
        <v/>
      </c>
      <c r="X27" s="55" t="str">
        <f>""</f>
        <v/>
      </c>
      <c r="Y27" s="91"/>
    </row>
    <row r="28" spans="1:25" s="52" customFormat="1" ht="24.75" customHeight="1">
      <c r="A28" s="53"/>
      <c r="B28" s="55" t="str">
        <f>""</f>
        <v/>
      </c>
      <c r="C28" s="55" t="str">
        <f>""</f>
        <v/>
      </c>
      <c r="D28" s="55" t="str">
        <f>""</f>
        <v/>
      </c>
      <c r="E28" s="55" t="str">
        <f>""</f>
        <v/>
      </c>
      <c r="F28" s="55" t="str">
        <f>""</f>
        <v/>
      </c>
      <c r="G28" s="55" t="str">
        <f>""</f>
        <v/>
      </c>
      <c r="H28" s="55" t="str">
        <f>""</f>
        <v/>
      </c>
      <c r="I28" s="55" t="str">
        <f>""</f>
        <v/>
      </c>
      <c r="J28" s="55" t="str">
        <f>""</f>
        <v/>
      </c>
      <c r="K28" s="55" t="str">
        <f>""</f>
        <v/>
      </c>
      <c r="L28" s="55" t="str">
        <f>""</f>
        <v/>
      </c>
      <c r="M28" s="55" t="str">
        <f>""</f>
        <v/>
      </c>
      <c r="N28" s="55" t="str">
        <f>""</f>
        <v/>
      </c>
      <c r="O28" s="55" t="str">
        <f>""</f>
        <v/>
      </c>
      <c r="P28" s="55" t="str">
        <f>""</f>
        <v/>
      </c>
      <c r="Q28" s="55" t="str">
        <f>""</f>
        <v/>
      </c>
      <c r="R28" s="55" t="str">
        <f>""</f>
        <v/>
      </c>
      <c r="S28" s="55" t="str">
        <f>""</f>
        <v/>
      </c>
      <c r="T28" s="55" t="str">
        <f>""</f>
        <v/>
      </c>
      <c r="U28" s="55" t="str">
        <f>""</f>
        <v/>
      </c>
      <c r="V28" s="55" t="str">
        <f>""</f>
        <v/>
      </c>
      <c r="W28" s="55" t="str">
        <f>""</f>
        <v/>
      </c>
      <c r="X28" s="55" t="str">
        <f>""</f>
        <v/>
      </c>
      <c r="Y28" s="91"/>
    </row>
    <row r="29" spans="1:25" s="52" customFormat="1" ht="24.75" customHeight="1">
      <c r="A29" s="53"/>
      <c r="B29" s="55" t="str">
        <f>""</f>
        <v/>
      </c>
      <c r="C29" s="55" t="str">
        <f>""</f>
        <v/>
      </c>
      <c r="D29" s="55" t="str">
        <f>""</f>
        <v/>
      </c>
      <c r="E29" s="55" t="str">
        <f>""</f>
        <v/>
      </c>
      <c r="F29" s="55" t="str">
        <f>""</f>
        <v/>
      </c>
      <c r="G29" s="55" t="str">
        <f>""</f>
        <v/>
      </c>
      <c r="H29" s="55" t="str">
        <f>""</f>
        <v/>
      </c>
      <c r="I29" s="55" t="str">
        <f>""</f>
        <v/>
      </c>
      <c r="J29" s="55" t="str">
        <f>""</f>
        <v/>
      </c>
      <c r="K29" s="55" t="str">
        <f>""</f>
        <v/>
      </c>
      <c r="L29" s="55" t="str">
        <f>""</f>
        <v/>
      </c>
      <c r="M29" s="55" t="str">
        <f>""</f>
        <v/>
      </c>
      <c r="N29" s="55" t="str">
        <f>""</f>
        <v/>
      </c>
      <c r="O29" s="55" t="str">
        <f>""</f>
        <v/>
      </c>
      <c r="P29" s="55" t="str">
        <f>""</f>
        <v/>
      </c>
      <c r="Q29" s="55" t="str">
        <f>""</f>
        <v/>
      </c>
      <c r="R29" s="55" t="str">
        <f>""</f>
        <v/>
      </c>
      <c r="S29" s="55" t="str">
        <f>""</f>
        <v/>
      </c>
      <c r="T29" s="55" t="str">
        <f>""</f>
        <v/>
      </c>
      <c r="U29" s="55" t="str">
        <f>""</f>
        <v/>
      </c>
      <c r="V29" s="55" t="str">
        <f>""</f>
        <v/>
      </c>
      <c r="W29" s="55" t="str">
        <f>""</f>
        <v/>
      </c>
      <c r="X29" s="55" t="str">
        <f>""</f>
        <v/>
      </c>
      <c r="Y29" s="91"/>
    </row>
    <row r="30" spans="1:25" s="52" customFormat="1" ht="24.75" customHeight="1">
      <c r="A30" s="53"/>
      <c r="B30" s="55" t="str">
        <f>""</f>
        <v/>
      </c>
      <c r="C30" s="55" t="str">
        <f>""</f>
        <v/>
      </c>
      <c r="D30" s="55" t="str">
        <f>""</f>
        <v/>
      </c>
      <c r="E30" s="55" t="str">
        <f>""</f>
        <v/>
      </c>
      <c r="F30" s="55" t="str">
        <f>""</f>
        <v/>
      </c>
      <c r="G30" s="55" t="str">
        <f>""</f>
        <v/>
      </c>
      <c r="H30" s="55" t="str">
        <f>""</f>
        <v/>
      </c>
      <c r="I30" s="55" t="str">
        <f>""</f>
        <v/>
      </c>
      <c r="J30" s="55" t="str">
        <f>""</f>
        <v/>
      </c>
      <c r="K30" s="55" t="str">
        <f>""</f>
        <v/>
      </c>
      <c r="L30" s="55" t="str">
        <f>""</f>
        <v/>
      </c>
      <c r="M30" s="55" t="str">
        <f>""</f>
        <v/>
      </c>
      <c r="N30" s="55" t="str">
        <f>""</f>
        <v/>
      </c>
      <c r="O30" s="55" t="str">
        <f>""</f>
        <v/>
      </c>
      <c r="P30" s="55" t="str">
        <f>""</f>
        <v/>
      </c>
      <c r="Q30" s="55" t="str">
        <f>""</f>
        <v/>
      </c>
      <c r="R30" s="55" t="str">
        <f>""</f>
        <v/>
      </c>
      <c r="S30" s="55" t="str">
        <f>""</f>
        <v/>
      </c>
      <c r="T30" s="55" t="str">
        <f>""</f>
        <v/>
      </c>
      <c r="U30" s="55" t="str">
        <f>""</f>
        <v/>
      </c>
      <c r="V30" s="55" t="str">
        <f>""</f>
        <v/>
      </c>
      <c r="W30" s="55" t="str">
        <f>""</f>
        <v/>
      </c>
      <c r="X30" s="55" t="str">
        <f>""</f>
        <v/>
      </c>
      <c r="Y30" s="91"/>
    </row>
    <row r="31" spans="1:25" s="52" customFormat="1" ht="24.75" customHeight="1">
      <c r="A31" s="53"/>
      <c r="B31" s="55" t="str">
        <f>""</f>
        <v/>
      </c>
      <c r="C31" s="58" t="s">
        <v>118</v>
      </c>
      <c r="D31" s="167">
        <f>IF(SUM(D5:D24)=0,":",SUM(D5:D24))</f>
        <v>295937.25</v>
      </c>
      <c r="E31" s="167">
        <f t="shared" ref="E31:X31" si="0">IF(SUM(E5:E24)=0,":",SUM(E5:E24))</f>
        <v>297500</v>
      </c>
      <c r="F31" s="167">
        <f t="shared" si="0"/>
        <v>299326</v>
      </c>
      <c r="G31" s="167">
        <f t="shared" si="0"/>
        <v>304021.25</v>
      </c>
      <c r="H31" s="167">
        <f t="shared" si="0"/>
        <v>309637</v>
      </c>
      <c r="I31" s="167">
        <f t="shared" si="0"/>
        <v>314760.75</v>
      </c>
      <c r="J31" s="167">
        <f t="shared" si="0"/>
        <v>321567.5</v>
      </c>
      <c r="K31" s="167">
        <f t="shared" si="0"/>
        <v>328295.75</v>
      </c>
      <c r="L31" s="167">
        <f t="shared" si="0"/>
        <v>340102.5</v>
      </c>
      <c r="M31" s="167">
        <f t="shared" si="0"/>
        <v>353608.75</v>
      </c>
      <c r="N31" s="167">
        <f t="shared" si="0"/>
        <v>366455.75</v>
      </c>
      <c r="O31" s="167">
        <f t="shared" si="0"/>
        <v>372792</v>
      </c>
      <c r="P31" s="167">
        <f t="shared" si="0"/>
        <v>387998.25</v>
      </c>
      <c r="Q31" s="167">
        <f t="shared" si="0"/>
        <v>397807.25</v>
      </c>
      <c r="R31" s="167">
        <f t="shared" si="0"/>
        <v>397146</v>
      </c>
      <c r="S31" s="167">
        <f t="shared" si="0"/>
        <v>401279.5</v>
      </c>
      <c r="T31" s="167">
        <f t="shared" si="0"/>
        <v>403347.5</v>
      </c>
      <c r="U31" s="167">
        <f t="shared" si="0"/>
        <v>390451.75</v>
      </c>
      <c r="V31" s="167">
        <f t="shared" si="0"/>
        <v>367182.25</v>
      </c>
      <c r="W31" s="167">
        <f t="shared" si="0"/>
        <v>358619.75</v>
      </c>
      <c r="X31" s="167">
        <f t="shared" si="0"/>
        <v>361722.5</v>
      </c>
      <c r="Y31" s="91"/>
    </row>
    <row r="32" spans="1:25" s="52" customFormat="1" ht="12.75">
      <c r="A32" s="53"/>
      <c r="B32" s="55" t="str">
        <f>""</f>
        <v/>
      </c>
      <c r="C32" s="55" t="str">
        <f>""</f>
        <v/>
      </c>
      <c r="D32" s="55" t="str">
        <f>""</f>
        <v/>
      </c>
      <c r="E32" s="55" t="str">
        <f>""</f>
        <v/>
      </c>
      <c r="F32" s="55" t="str">
        <f>""</f>
        <v/>
      </c>
      <c r="G32" s="55" t="str">
        <f>""</f>
        <v/>
      </c>
      <c r="H32" s="55" t="str">
        <f>""</f>
        <v/>
      </c>
      <c r="I32" s="55" t="str">
        <f>""</f>
        <v/>
      </c>
      <c r="J32" s="55" t="str">
        <f>""</f>
        <v/>
      </c>
      <c r="K32" s="55" t="str">
        <f>""</f>
        <v/>
      </c>
      <c r="L32" s="55" t="str">
        <f>""</f>
        <v/>
      </c>
      <c r="M32" s="55" t="str">
        <f>""</f>
        <v/>
      </c>
      <c r="N32" s="55" t="str">
        <f>""</f>
        <v/>
      </c>
      <c r="O32" s="55" t="str">
        <f>""</f>
        <v/>
      </c>
      <c r="P32" s="55" t="str">
        <f>""</f>
        <v/>
      </c>
      <c r="Q32" s="55" t="str">
        <f>""</f>
        <v/>
      </c>
      <c r="R32" s="55" t="str">
        <f>""</f>
        <v/>
      </c>
      <c r="S32" s="55" t="str">
        <f>""</f>
        <v/>
      </c>
      <c r="T32" s="55" t="str">
        <f>""</f>
        <v/>
      </c>
      <c r="U32" s="55" t="str">
        <f>""</f>
        <v/>
      </c>
      <c r="V32" s="55" t="str">
        <f>""</f>
        <v/>
      </c>
      <c r="W32" s="55" t="str">
        <f>""</f>
        <v/>
      </c>
      <c r="X32" s="55" t="str">
        <f>""</f>
        <v/>
      </c>
      <c r="Y32" s="91"/>
    </row>
    <row r="33" spans="1:25" s="52" customFormat="1" ht="24.75" customHeight="1">
      <c r="A33" s="59"/>
      <c r="B33" s="60" t="s">
        <v>3</v>
      </c>
      <c r="C33" s="88" t="str">
        <f>'NA1'!C33</f>
        <v>Γεωργία, δασοκομία και αλιεία</v>
      </c>
      <c r="D33" s="97">
        <f>IF(SUM(D5)=0,":",SUM(D5))</f>
        <v>22100.5</v>
      </c>
      <c r="E33" s="97">
        <f t="shared" ref="E33:X33" si="1">IF(SUM(E5)=0,":",SUM(E5))</f>
        <v>21151</v>
      </c>
      <c r="F33" s="97">
        <f t="shared" si="1"/>
        <v>19307</v>
      </c>
      <c r="G33" s="97">
        <f t="shared" si="1"/>
        <v>19107</v>
      </c>
      <c r="H33" s="97">
        <f t="shared" si="1"/>
        <v>18807</v>
      </c>
      <c r="I33" s="97">
        <f t="shared" si="1"/>
        <v>18861.25</v>
      </c>
      <c r="J33" s="97">
        <f t="shared" si="1"/>
        <v>18266.75</v>
      </c>
      <c r="K33" s="97">
        <f t="shared" si="1"/>
        <v>20116.75</v>
      </c>
      <c r="L33" s="97">
        <f t="shared" si="1"/>
        <v>18781</v>
      </c>
      <c r="M33" s="97">
        <f t="shared" si="1"/>
        <v>19442.75</v>
      </c>
      <c r="N33" s="97">
        <f t="shared" si="1"/>
        <v>18352.25</v>
      </c>
      <c r="O33" s="97">
        <f t="shared" si="1"/>
        <v>15767.5</v>
      </c>
      <c r="P33" s="97">
        <f t="shared" si="1"/>
        <v>17458.75</v>
      </c>
      <c r="Q33" s="97">
        <f t="shared" si="1"/>
        <v>16935.5</v>
      </c>
      <c r="R33" s="97">
        <f t="shared" si="1"/>
        <v>18727.5</v>
      </c>
      <c r="S33" s="97">
        <f t="shared" si="1"/>
        <v>18802.25</v>
      </c>
      <c r="T33" s="97">
        <f t="shared" si="1"/>
        <v>17393.75</v>
      </c>
      <c r="U33" s="97">
        <f t="shared" si="1"/>
        <v>17445.25</v>
      </c>
      <c r="V33" s="97">
        <f t="shared" si="1"/>
        <v>15353.25</v>
      </c>
      <c r="W33" s="97">
        <f t="shared" si="1"/>
        <v>14753.25</v>
      </c>
      <c r="X33" s="97">
        <f t="shared" si="1"/>
        <v>14380.5</v>
      </c>
      <c r="Y33" s="91"/>
    </row>
    <row r="34" spans="1:25" ht="24.75" customHeight="1">
      <c r="A34" s="59"/>
      <c r="B34" s="60" t="s">
        <v>66</v>
      </c>
      <c r="C34" s="88" t="str">
        <f>'NA1'!C34</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D34" s="97">
        <f>IF(SUM(D6:D9)=0,":",SUM(D6:D9))</f>
        <v>46680</v>
      </c>
      <c r="E34" s="97">
        <f t="shared" ref="E34:X34" si="2">IF(SUM(E6:E9)=0,":",SUM(E6:E9))</f>
        <v>44822.5</v>
      </c>
      <c r="F34" s="97">
        <f t="shared" si="2"/>
        <v>43374.25</v>
      </c>
      <c r="G34" s="97">
        <f t="shared" si="2"/>
        <v>42345.25</v>
      </c>
      <c r="H34" s="97">
        <f t="shared" si="2"/>
        <v>40732.5</v>
      </c>
      <c r="I34" s="97">
        <f t="shared" si="2"/>
        <v>39331.5</v>
      </c>
      <c r="J34" s="97">
        <f t="shared" si="2"/>
        <v>37771.5</v>
      </c>
      <c r="K34" s="97">
        <f t="shared" si="2"/>
        <v>37169.25</v>
      </c>
      <c r="L34" s="97">
        <f t="shared" si="2"/>
        <v>38370.75</v>
      </c>
      <c r="M34" s="97">
        <f t="shared" si="2"/>
        <v>39375</v>
      </c>
      <c r="N34" s="97">
        <f t="shared" si="2"/>
        <v>41470.25</v>
      </c>
      <c r="O34" s="97">
        <f t="shared" si="2"/>
        <v>41945.75</v>
      </c>
      <c r="P34" s="97">
        <f t="shared" si="2"/>
        <v>42936.25</v>
      </c>
      <c r="Q34" s="97">
        <f t="shared" si="2"/>
        <v>42974.5</v>
      </c>
      <c r="R34" s="97">
        <f t="shared" si="2"/>
        <v>42291.5</v>
      </c>
      <c r="S34" s="97">
        <f t="shared" si="2"/>
        <v>41120.25</v>
      </c>
      <c r="T34" s="97">
        <f t="shared" si="2"/>
        <v>40010</v>
      </c>
      <c r="U34" s="97">
        <f t="shared" si="2"/>
        <v>37314.25</v>
      </c>
      <c r="V34" s="97">
        <f t="shared" si="2"/>
        <v>33740.25</v>
      </c>
      <c r="W34" s="97">
        <f t="shared" si="2"/>
        <v>32293.75</v>
      </c>
      <c r="X34" s="97">
        <f t="shared" si="2"/>
        <v>32397.5</v>
      </c>
      <c r="Y34" s="92"/>
    </row>
    <row r="35" spans="1:25" ht="24.75" customHeight="1">
      <c r="A35" s="59"/>
      <c r="B35" s="61" t="s">
        <v>5</v>
      </c>
      <c r="C35" s="88" t="str">
        <f>'NA1'!C35</f>
        <v>Μεταποιητικές βιομηχανίες</v>
      </c>
      <c r="D35" s="97">
        <f>IF(D7=0,":",D7)</f>
        <v>43380</v>
      </c>
      <c r="E35" s="97">
        <f t="shared" ref="E35:X35" si="3">IF(E7=0,":",E7)</f>
        <v>41539.5</v>
      </c>
      <c r="F35" s="97">
        <f t="shared" si="3"/>
        <v>40149.25</v>
      </c>
      <c r="G35" s="97">
        <f t="shared" si="3"/>
        <v>38945.25</v>
      </c>
      <c r="H35" s="97">
        <f t="shared" si="3"/>
        <v>37332.5</v>
      </c>
      <c r="I35" s="97">
        <f t="shared" si="3"/>
        <v>35933.5</v>
      </c>
      <c r="J35" s="97">
        <f t="shared" si="3"/>
        <v>34316.25</v>
      </c>
      <c r="K35" s="97">
        <f t="shared" si="3"/>
        <v>33712.25</v>
      </c>
      <c r="L35" s="97">
        <f t="shared" si="3"/>
        <v>34670.75</v>
      </c>
      <c r="M35" s="97">
        <f t="shared" si="3"/>
        <v>35556.5</v>
      </c>
      <c r="N35" s="97">
        <f t="shared" si="3"/>
        <v>37490.5</v>
      </c>
      <c r="O35" s="97">
        <f t="shared" si="3"/>
        <v>37817.75</v>
      </c>
      <c r="P35" s="97">
        <f t="shared" si="3"/>
        <v>38593</v>
      </c>
      <c r="Q35" s="97">
        <f t="shared" si="3"/>
        <v>38659</v>
      </c>
      <c r="R35" s="97">
        <f t="shared" si="3"/>
        <v>37804.25</v>
      </c>
      <c r="S35" s="97">
        <f t="shared" si="3"/>
        <v>36443.5</v>
      </c>
      <c r="T35" s="97">
        <f t="shared" si="3"/>
        <v>35239</v>
      </c>
      <c r="U35" s="97">
        <f t="shared" si="3"/>
        <v>32674.5</v>
      </c>
      <c r="V35" s="97">
        <f t="shared" si="3"/>
        <v>29448</v>
      </c>
      <c r="W35" s="97">
        <f t="shared" si="3"/>
        <v>28059.5</v>
      </c>
      <c r="X35" s="97">
        <f t="shared" si="3"/>
        <v>28250.25</v>
      </c>
      <c r="Y35" s="92"/>
    </row>
    <row r="36" spans="1:25" ht="24.75" customHeight="1">
      <c r="A36" s="59"/>
      <c r="B36" s="61" t="s">
        <v>10</v>
      </c>
      <c r="C36" s="88" t="str">
        <f>'NA1'!C36</f>
        <v>Κατασκευές</v>
      </c>
      <c r="D36" s="97">
        <f>IF(SUM(D10)=0,":",SUM(D10))</f>
        <v>28941.5</v>
      </c>
      <c r="E36" s="97">
        <f t="shared" ref="E36:X36" si="4">IF(SUM(E10)=0,":",SUM(E10))</f>
        <v>28590</v>
      </c>
      <c r="F36" s="97">
        <f t="shared" si="4"/>
        <v>28245</v>
      </c>
      <c r="G36" s="97">
        <f t="shared" si="4"/>
        <v>27500.75</v>
      </c>
      <c r="H36" s="97">
        <f t="shared" si="4"/>
        <v>27599</v>
      </c>
      <c r="I36" s="97">
        <f t="shared" si="4"/>
        <v>27438.25</v>
      </c>
      <c r="J36" s="97">
        <f t="shared" si="4"/>
        <v>28606.25</v>
      </c>
      <c r="K36" s="97">
        <f t="shared" si="4"/>
        <v>29983</v>
      </c>
      <c r="L36" s="97">
        <f t="shared" si="4"/>
        <v>32901.5</v>
      </c>
      <c r="M36" s="97">
        <f t="shared" si="4"/>
        <v>34883.25</v>
      </c>
      <c r="N36" s="97">
        <f t="shared" si="4"/>
        <v>36975.25</v>
      </c>
      <c r="O36" s="97">
        <f t="shared" si="4"/>
        <v>38451</v>
      </c>
      <c r="P36" s="97">
        <f t="shared" si="4"/>
        <v>40387.25</v>
      </c>
      <c r="Q36" s="97">
        <f t="shared" si="4"/>
        <v>41501.25</v>
      </c>
      <c r="R36" s="97">
        <f t="shared" si="4"/>
        <v>38923.25</v>
      </c>
      <c r="S36" s="97">
        <f t="shared" si="4"/>
        <v>39014</v>
      </c>
      <c r="T36" s="97">
        <f t="shared" si="4"/>
        <v>38491.75</v>
      </c>
      <c r="U36" s="97">
        <f t="shared" si="4"/>
        <v>33056.25</v>
      </c>
      <c r="V36" s="97">
        <f t="shared" si="4"/>
        <v>26118</v>
      </c>
      <c r="W36" s="97">
        <f t="shared" si="4"/>
        <v>22249</v>
      </c>
      <c r="X36" s="97">
        <f t="shared" si="4"/>
        <v>22267.5</v>
      </c>
      <c r="Y36" s="92"/>
    </row>
    <row r="37" spans="1:25" ht="24.75" customHeight="1">
      <c r="A37" s="59"/>
      <c r="B37" s="61" t="s">
        <v>23</v>
      </c>
      <c r="C37" s="88" t="str">
        <f>'NA1'!C37</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D37" s="97">
        <f>IF(SUM(D11:D13)=0,":",SUM(D11:D13))</f>
        <v>97824.75</v>
      </c>
      <c r="E37" s="97">
        <f t="shared" ref="E37:X37" si="5">IF(SUM(E11:E13)=0,":",SUM(E11:E13))</f>
        <v>98364</v>
      </c>
      <c r="F37" s="97">
        <f t="shared" si="5"/>
        <v>99678.5</v>
      </c>
      <c r="G37" s="97">
        <f t="shared" si="5"/>
        <v>102169.5</v>
      </c>
      <c r="H37" s="97">
        <f t="shared" si="5"/>
        <v>104702.75</v>
      </c>
      <c r="I37" s="97">
        <f t="shared" si="5"/>
        <v>107891.75</v>
      </c>
      <c r="J37" s="97">
        <f t="shared" si="5"/>
        <v>110577.25</v>
      </c>
      <c r="K37" s="97">
        <f t="shared" si="5"/>
        <v>110475.75</v>
      </c>
      <c r="L37" s="97">
        <f t="shared" si="5"/>
        <v>114303.75</v>
      </c>
      <c r="M37" s="97">
        <f t="shared" si="5"/>
        <v>118788.5</v>
      </c>
      <c r="N37" s="97">
        <f t="shared" si="5"/>
        <v>122270.5</v>
      </c>
      <c r="O37" s="97">
        <f t="shared" si="5"/>
        <v>125063.75</v>
      </c>
      <c r="P37" s="97">
        <f t="shared" si="5"/>
        <v>127704</v>
      </c>
      <c r="Q37" s="97">
        <f t="shared" si="5"/>
        <v>130270.75</v>
      </c>
      <c r="R37" s="97">
        <f t="shared" si="5"/>
        <v>125920</v>
      </c>
      <c r="S37" s="97">
        <f t="shared" si="5"/>
        <v>125258.75</v>
      </c>
      <c r="T37" s="97">
        <f t="shared" si="5"/>
        <v>124551.5</v>
      </c>
      <c r="U37" s="97">
        <f t="shared" si="5"/>
        <v>120939</v>
      </c>
      <c r="V37" s="97">
        <f t="shared" si="5"/>
        <v>115630.5</v>
      </c>
      <c r="W37" s="97">
        <f t="shared" si="5"/>
        <v>115761.75</v>
      </c>
      <c r="X37" s="97">
        <f t="shared" si="5"/>
        <v>116946</v>
      </c>
      <c r="Y37" s="92"/>
    </row>
    <row r="38" spans="1:25" ht="24.75" customHeight="1">
      <c r="A38" s="60"/>
      <c r="B38" s="61" t="s">
        <v>15</v>
      </c>
      <c r="C38" s="88" t="str">
        <f>'NA1'!C38</f>
        <v>Ενημέρωση και επικοινωνία</v>
      </c>
      <c r="D38" s="97">
        <f>IF(SUM(D14)=0,":",SUM(D14))</f>
        <v>5086.25</v>
      </c>
      <c r="E38" s="97">
        <f t="shared" ref="E38:X38" si="6">IF(SUM(E14)=0,":",SUM(E14))</f>
        <v>5371.5</v>
      </c>
      <c r="F38" s="97">
        <f t="shared" si="6"/>
        <v>5692</v>
      </c>
      <c r="G38" s="97">
        <f t="shared" si="6"/>
        <v>5838.25</v>
      </c>
      <c r="H38" s="97">
        <f t="shared" si="6"/>
        <v>6179.5</v>
      </c>
      <c r="I38" s="97">
        <f t="shared" si="6"/>
        <v>6537</v>
      </c>
      <c r="J38" s="97">
        <f t="shared" si="6"/>
        <v>7017</v>
      </c>
      <c r="K38" s="97">
        <f t="shared" si="6"/>
        <v>7383.75</v>
      </c>
      <c r="L38" s="97">
        <f t="shared" si="6"/>
        <v>7651.75</v>
      </c>
      <c r="M38" s="97">
        <f t="shared" si="6"/>
        <v>8171.25</v>
      </c>
      <c r="N38" s="97">
        <f t="shared" si="6"/>
        <v>8705.25</v>
      </c>
      <c r="O38" s="97">
        <f t="shared" si="6"/>
        <v>8831</v>
      </c>
      <c r="P38" s="97">
        <f t="shared" si="6"/>
        <v>9365</v>
      </c>
      <c r="Q38" s="97">
        <f t="shared" si="6"/>
        <v>9218.25</v>
      </c>
      <c r="R38" s="97">
        <f t="shared" si="6"/>
        <v>9203.5</v>
      </c>
      <c r="S38" s="97">
        <f t="shared" si="6"/>
        <v>9940.75</v>
      </c>
      <c r="T38" s="97">
        <f t="shared" si="6"/>
        <v>10274.5</v>
      </c>
      <c r="U38" s="97">
        <f t="shared" si="6"/>
        <v>10113</v>
      </c>
      <c r="V38" s="97">
        <f t="shared" si="6"/>
        <v>9697.5</v>
      </c>
      <c r="W38" s="97">
        <f t="shared" si="6"/>
        <v>9597</v>
      </c>
      <c r="X38" s="97">
        <f t="shared" si="6"/>
        <v>9738.25</v>
      </c>
      <c r="Y38" s="92"/>
    </row>
    <row r="39" spans="1:25" ht="24.75" customHeight="1">
      <c r="A39" s="62"/>
      <c r="B39" s="61" t="s">
        <v>16</v>
      </c>
      <c r="C39" s="88" t="str">
        <f>'NA1'!C39</f>
        <v>Χρηματοπιστωτικές και ασφαλιστικές δραστηριότητες</v>
      </c>
      <c r="D39" s="97">
        <f>IF(SUM(D15)=0,":",SUM(D15))</f>
        <v>12742.25</v>
      </c>
      <c r="E39" s="97">
        <f t="shared" ref="E39:X40" si="7">IF(SUM(E15)=0,":",SUM(E15))</f>
        <v>13250</v>
      </c>
      <c r="F39" s="97">
        <f t="shared" si="7"/>
        <v>13677.75</v>
      </c>
      <c r="G39" s="97">
        <f t="shared" si="7"/>
        <v>14125</v>
      </c>
      <c r="H39" s="97">
        <f t="shared" si="7"/>
        <v>15700.25</v>
      </c>
      <c r="I39" s="97">
        <f t="shared" si="7"/>
        <v>16600.25</v>
      </c>
      <c r="J39" s="97">
        <f t="shared" si="7"/>
        <v>16241</v>
      </c>
      <c r="K39" s="97">
        <f t="shared" si="7"/>
        <v>15849.5</v>
      </c>
      <c r="L39" s="97">
        <f t="shared" si="7"/>
        <v>15999.25</v>
      </c>
      <c r="M39" s="97">
        <f t="shared" si="7"/>
        <v>16230.75</v>
      </c>
      <c r="N39" s="97">
        <f t="shared" si="7"/>
        <v>16613.5</v>
      </c>
      <c r="O39" s="97">
        <f t="shared" si="7"/>
        <v>17128.75</v>
      </c>
      <c r="P39" s="97">
        <f t="shared" si="7"/>
        <v>17804</v>
      </c>
      <c r="Q39" s="97">
        <f t="shared" si="7"/>
        <v>18275</v>
      </c>
      <c r="R39" s="97">
        <f t="shared" si="7"/>
        <v>18495</v>
      </c>
      <c r="S39" s="97">
        <f t="shared" si="7"/>
        <v>19029.5</v>
      </c>
      <c r="T39" s="97">
        <f t="shared" si="7"/>
        <v>19566.5</v>
      </c>
      <c r="U39" s="97">
        <f t="shared" si="7"/>
        <v>19671</v>
      </c>
      <c r="V39" s="97">
        <f t="shared" si="7"/>
        <v>19146.75</v>
      </c>
      <c r="W39" s="97">
        <f t="shared" si="7"/>
        <v>18251.25</v>
      </c>
      <c r="X39" s="97">
        <f t="shared" si="7"/>
        <v>18693.25</v>
      </c>
      <c r="Y39" s="92"/>
    </row>
    <row r="40" spans="1:25" ht="24.75" customHeight="1">
      <c r="A40" s="62"/>
      <c r="B40" s="61" t="s">
        <v>17</v>
      </c>
      <c r="C40" s="88" t="str">
        <f>'NA1'!C40</f>
        <v>Διαχείριση ακίνητης περιουσίας</v>
      </c>
      <c r="D40" s="97">
        <f>IF(SUM(D16)=0,":",SUM(D16))</f>
        <v>863</v>
      </c>
      <c r="E40" s="97">
        <f t="shared" si="7"/>
        <v>908</v>
      </c>
      <c r="F40" s="97">
        <f t="shared" si="7"/>
        <v>954</v>
      </c>
      <c r="G40" s="97">
        <f t="shared" si="7"/>
        <v>999</v>
      </c>
      <c r="H40" s="97">
        <f t="shared" si="7"/>
        <v>999</v>
      </c>
      <c r="I40" s="97">
        <f t="shared" si="7"/>
        <v>1031.75</v>
      </c>
      <c r="J40" s="97">
        <f t="shared" si="7"/>
        <v>1125.75</v>
      </c>
      <c r="K40" s="97">
        <f t="shared" si="7"/>
        <v>1197.5</v>
      </c>
      <c r="L40" s="97">
        <f t="shared" si="7"/>
        <v>1327</v>
      </c>
      <c r="M40" s="97">
        <f t="shared" si="7"/>
        <v>1427.75</v>
      </c>
      <c r="N40" s="97">
        <f t="shared" si="7"/>
        <v>1543.25</v>
      </c>
      <c r="O40" s="97">
        <f t="shared" si="7"/>
        <v>1635.75</v>
      </c>
      <c r="P40" s="97">
        <f t="shared" si="7"/>
        <v>1748.25</v>
      </c>
      <c r="Q40" s="97">
        <f t="shared" si="7"/>
        <v>1766</v>
      </c>
      <c r="R40" s="97">
        <f t="shared" si="7"/>
        <v>1736</v>
      </c>
      <c r="S40" s="97">
        <f t="shared" si="7"/>
        <v>1832</v>
      </c>
      <c r="T40" s="97">
        <f t="shared" si="7"/>
        <v>1937.75</v>
      </c>
      <c r="U40" s="97">
        <f t="shared" si="7"/>
        <v>1956.75</v>
      </c>
      <c r="V40" s="97">
        <f t="shared" si="7"/>
        <v>1693.25</v>
      </c>
      <c r="W40" s="97">
        <f t="shared" si="7"/>
        <v>1727.75</v>
      </c>
      <c r="X40" s="97">
        <f t="shared" si="7"/>
        <v>1819</v>
      </c>
      <c r="Y40" s="92"/>
    </row>
    <row r="41" spans="1:25" ht="24.75" customHeight="1">
      <c r="A41" s="62"/>
      <c r="B41" s="61" t="s">
        <v>67</v>
      </c>
      <c r="C41" s="88" t="str">
        <f>'NA1'!C41</f>
        <v xml:space="preserve">"Επαγγελματικές, επιστημονικές και τεχνικές δραστηριότητες" "Διοικητικές και υποστηρικτικές δραστηριότητες" </v>
      </c>
      <c r="D41" s="97">
        <f>IF(SUM(D17:D18)=0,":",SUM(D17:D18))</f>
        <v>13897.75</v>
      </c>
      <c r="E41" s="97">
        <f t="shared" ref="E41:X41" si="8">IF(SUM(E17:E18)=0,":",SUM(E17:E18))</f>
        <v>14236.75</v>
      </c>
      <c r="F41" s="97">
        <f t="shared" si="8"/>
        <v>14572</v>
      </c>
      <c r="G41" s="97">
        <f t="shared" si="8"/>
        <v>15119.75</v>
      </c>
      <c r="H41" s="97">
        <f t="shared" si="8"/>
        <v>15444.25</v>
      </c>
      <c r="I41" s="97">
        <f t="shared" si="8"/>
        <v>15872.25</v>
      </c>
      <c r="J41" s="97">
        <f t="shared" si="8"/>
        <v>16597.5</v>
      </c>
      <c r="K41" s="97">
        <f t="shared" si="8"/>
        <v>17136.5</v>
      </c>
      <c r="L41" s="97">
        <f t="shared" si="8"/>
        <v>18194</v>
      </c>
      <c r="M41" s="97">
        <f t="shared" si="8"/>
        <v>19025</v>
      </c>
      <c r="N41" s="97">
        <f t="shared" si="8"/>
        <v>19989.25</v>
      </c>
      <c r="O41" s="97">
        <f t="shared" si="8"/>
        <v>20958.5</v>
      </c>
      <c r="P41" s="97">
        <f t="shared" si="8"/>
        <v>23888.5</v>
      </c>
      <c r="Q41" s="97">
        <f t="shared" si="8"/>
        <v>25596</v>
      </c>
      <c r="R41" s="97">
        <f t="shared" si="8"/>
        <v>26733.5</v>
      </c>
      <c r="S41" s="97">
        <f t="shared" si="8"/>
        <v>28254</v>
      </c>
      <c r="T41" s="97">
        <f t="shared" si="8"/>
        <v>30052.5</v>
      </c>
      <c r="U41" s="97">
        <f t="shared" si="8"/>
        <v>30696.25</v>
      </c>
      <c r="V41" s="97">
        <f t="shared" si="8"/>
        <v>30388.25</v>
      </c>
      <c r="W41" s="97">
        <f t="shared" si="8"/>
        <v>31216.75</v>
      </c>
      <c r="X41" s="97">
        <f t="shared" si="8"/>
        <v>32912</v>
      </c>
      <c r="Y41" s="92"/>
    </row>
    <row r="42" spans="1:25" ht="24.75" customHeight="1">
      <c r="A42" s="62"/>
      <c r="B42" s="61" t="s">
        <v>68</v>
      </c>
      <c r="C42" s="88" t="str">
        <f>'NA1'!C42</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D42" s="97">
        <f>IF(SUM(D19:D21)=0,":",SUM(D19:D21))</f>
        <v>51768</v>
      </c>
      <c r="E42" s="97">
        <f t="shared" ref="E42:X42" si="9">IF(SUM(E19:E21)=0,":",SUM(E19:E21))</f>
        <v>53635.75</v>
      </c>
      <c r="F42" s="97">
        <f t="shared" si="9"/>
        <v>55831.25</v>
      </c>
      <c r="G42" s="97">
        <f t="shared" si="9"/>
        <v>58055.25</v>
      </c>
      <c r="H42" s="97">
        <f t="shared" si="9"/>
        <v>59732.25</v>
      </c>
      <c r="I42" s="97">
        <f t="shared" si="9"/>
        <v>60517</v>
      </c>
      <c r="J42" s="97">
        <f t="shared" si="9"/>
        <v>62454.25</v>
      </c>
      <c r="K42" s="97">
        <f t="shared" si="9"/>
        <v>64594.75</v>
      </c>
      <c r="L42" s="97">
        <f t="shared" si="9"/>
        <v>66082.75</v>
      </c>
      <c r="M42" s="97">
        <f t="shared" si="9"/>
        <v>67254.5</v>
      </c>
      <c r="N42" s="97">
        <f t="shared" si="9"/>
        <v>69575</v>
      </c>
      <c r="O42" s="97">
        <f t="shared" si="9"/>
        <v>70699</v>
      </c>
      <c r="P42" s="97">
        <f t="shared" si="9"/>
        <v>72964.75</v>
      </c>
      <c r="Q42" s="97">
        <f t="shared" si="9"/>
        <v>74593.75</v>
      </c>
      <c r="R42" s="97">
        <f t="shared" si="9"/>
        <v>76656</v>
      </c>
      <c r="S42" s="97">
        <f t="shared" si="9"/>
        <v>77879.5</v>
      </c>
      <c r="T42" s="97">
        <f t="shared" si="9"/>
        <v>79505.75</v>
      </c>
      <c r="U42" s="97">
        <f t="shared" si="9"/>
        <v>78863.25</v>
      </c>
      <c r="V42" s="97">
        <f t="shared" si="9"/>
        <v>78377</v>
      </c>
      <c r="W42" s="97">
        <f t="shared" si="9"/>
        <v>77660.75</v>
      </c>
      <c r="X42" s="97">
        <f t="shared" si="9"/>
        <v>77944.5</v>
      </c>
      <c r="Y42" s="92"/>
    </row>
    <row r="43" spans="1:25" ht="24.75" customHeight="1">
      <c r="A43" s="62"/>
      <c r="B43" s="61" t="s">
        <v>69</v>
      </c>
      <c r="C43" s="88" t="str">
        <f>'NA1'!C43</f>
        <v xml:space="preserve">"Τέχνες, διασκέδαση και ψυχαγωγία" "Άλλες δραστηριότητες παροχής υπηρεσιών"  "Δραστηριότητες νοικοκυριών ως εργοδοτών" </v>
      </c>
      <c r="D43" s="97">
        <f>IF(SUM(D22:D24)=0,":",SUM(D22:D24))</f>
        <v>16033.25</v>
      </c>
      <c r="E43" s="97">
        <f t="shared" ref="E43:X43" si="10">IF(SUM(E22:E24)=0,":",SUM(E22:E24))</f>
        <v>17170.5</v>
      </c>
      <c r="F43" s="97">
        <f t="shared" si="10"/>
        <v>17994.25</v>
      </c>
      <c r="G43" s="97">
        <f t="shared" si="10"/>
        <v>18761.5</v>
      </c>
      <c r="H43" s="97">
        <f t="shared" si="10"/>
        <v>19740.5</v>
      </c>
      <c r="I43" s="97">
        <f t="shared" si="10"/>
        <v>20679.75</v>
      </c>
      <c r="J43" s="97">
        <f t="shared" si="10"/>
        <v>22910.25</v>
      </c>
      <c r="K43" s="97">
        <f t="shared" si="10"/>
        <v>24389</v>
      </c>
      <c r="L43" s="97">
        <f t="shared" si="10"/>
        <v>26490.75</v>
      </c>
      <c r="M43" s="97">
        <f t="shared" si="10"/>
        <v>29010</v>
      </c>
      <c r="N43" s="97">
        <f t="shared" si="10"/>
        <v>30961.25</v>
      </c>
      <c r="O43" s="97">
        <f t="shared" si="10"/>
        <v>32311</v>
      </c>
      <c r="P43" s="97">
        <f t="shared" si="10"/>
        <v>33741.5</v>
      </c>
      <c r="Q43" s="97">
        <f t="shared" si="10"/>
        <v>36676.25</v>
      </c>
      <c r="R43" s="97">
        <f t="shared" si="10"/>
        <v>38459.75</v>
      </c>
      <c r="S43" s="97">
        <f t="shared" si="10"/>
        <v>40148.5</v>
      </c>
      <c r="T43" s="97">
        <f t="shared" si="10"/>
        <v>41563.5</v>
      </c>
      <c r="U43" s="97">
        <f t="shared" si="10"/>
        <v>40396.75</v>
      </c>
      <c r="V43" s="97">
        <f t="shared" si="10"/>
        <v>37037.5</v>
      </c>
      <c r="W43" s="97">
        <f t="shared" si="10"/>
        <v>35108.5</v>
      </c>
      <c r="X43" s="97">
        <f t="shared" si="10"/>
        <v>34624</v>
      </c>
      <c r="Y43" s="92"/>
    </row>
    <row r="44" spans="1:25" ht="12.75">
      <c r="B44" s="55" t="str">
        <f>""</f>
        <v/>
      </c>
      <c r="C44" s="55" t="str">
        <f>""</f>
        <v/>
      </c>
      <c r="D44" s="55" t="str">
        <f>""</f>
        <v/>
      </c>
      <c r="E44" s="55" t="str">
        <f>""</f>
        <v/>
      </c>
      <c r="F44" s="55" t="str">
        <f>""</f>
        <v/>
      </c>
      <c r="G44" s="55" t="str">
        <f>""</f>
        <v/>
      </c>
      <c r="H44" s="55" t="str">
        <f>""</f>
        <v/>
      </c>
      <c r="I44" s="55" t="str">
        <f>""</f>
        <v/>
      </c>
      <c r="J44" s="55" t="str">
        <f>""</f>
        <v/>
      </c>
      <c r="K44" s="55" t="str">
        <f>""</f>
        <v/>
      </c>
      <c r="L44" s="55" t="str">
        <f>""</f>
        <v/>
      </c>
      <c r="M44" s="55" t="str">
        <f>""</f>
        <v/>
      </c>
      <c r="N44" s="55" t="str">
        <f>""</f>
        <v/>
      </c>
      <c r="O44" s="55" t="str">
        <f>""</f>
        <v/>
      </c>
      <c r="P44" s="55" t="str">
        <f>""</f>
        <v/>
      </c>
      <c r="Q44" s="55" t="str">
        <f>""</f>
        <v/>
      </c>
      <c r="R44" s="55" t="str">
        <f>""</f>
        <v/>
      </c>
      <c r="S44" s="55" t="str">
        <f>""</f>
        <v/>
      </c>
      <c r="T44" s="55" t="str">
        <f>""</f>
        <v/>
      </c>
      <c r="U44" s="55" t="str">
        <f>""</f>
        <v/>
      </c>
      <c r="V44" s="55" t="str">
        <f>""</f>
        <v/>
      </c>
      <c r="W44" s="55" t="str">
        <f>""</f>
        <v/>
      </c>
      <c r="X44" s="55" t="str">
        <f>""</f>
        <v/>
      </c>
    </row>
    <row r="45" spans="1:25" ht="24.75" customHeight="1">
      <c r="A45" s="63"/>
      <c r="B45" s="61" t="s">
        <v>140</v>
      </c>
      <c r="C45" s="88" t="str">
        <f>'NA1'!C45</f>
        <v>Πρωτογενής Τομέας</v>
      </c>
      <c r="D45" s="97">
        <f>IF(SUM(D5:D6)=0,":",SUM(D5:D6))</f>
        <v>22800.5</v>
      </c>
      <c r="E45" s="97">
        <f t="shared" ref="E45:X45" si="11">IF(SUM(E5:E6)=0,":",SUM(E5:E6))</f>
        <v>21834</v>
      </c>
      <c r="F45" s="97">
        <f t="shared" si="11"/>
        <v>19907</v>
      </c>
      <c r="G45" s="97">
        <f t="shared" si="11"/>
        <v>19707</v>
      </c>
      <c r="H45" s="97">
        <f t="shared" si="11"/>
        <v>19407</v>
      </c>
      <c r="I45" s="97">
        <f t="shared" si="11"/>
        <v>19460.5</v>
      </c>
      <c r="J45" s="97">
        <f t="shared" si="11"/>
        <v>18854.5</v>
      </c>
      <c r="K45" s="97">
        <f t="shared" si="11"/>
        <v>20703.5</v>
      </c>
      <c r="L45" s="97">
        <f t="shared" si="11"/>
        <v>19381.75</v>
      </c>
      <c r="M45" s="97">
        <f t="shared" si="11"/>
        <v>20048.25</v>
      </c>
      <c r="N45" s="97">
        <f t="shared" si="11"/>
        <v>18916</v>
      </c>
      <c r="O45" s="97">
        <f t="shared" si="11"/>
        <v>16342.75</v>
      </c>
      <c r="P45" s="97">
        <f t="shared" si="11"/>
        <v>18110.25</v>
      </c>
      <c r="Q45" s="97">
        <f t="shared" si="11"/>
        <v>17573</v>
      </c>
      <c r="R45" s="97">
        <f t="shared" si="11"/>
        <v>19390</v>
      </c>
      <c r="S45" s="97">
        <f t="shared" si="11"/>
        <v>19396</v>
      </c>
      <c r="T45" s="97">
        <f t="shared" si="11"/>
        <v>18098</v>
      </c>
      <c r="U45" s="97">
        <f t="shared" si="11"/>
        <v>18090.5</v>
      </c>
      <c r="V45" s="97">
        <f t="shared" si="11"/>
        <v>15844.75</v>
      </c>
      <c r="W45" s="97">
        <f t="shared" si="11"/>
        <v>15211.5</v>
      </c>
      <c r="X45" s="97">
        <f t="shared" si="11"/>
        <v>14820.5</v>
      </c>
    </row>
    <row r="46" spans="1:25" s="66" customFormat="1" ht="24.75" customHeight="1">
      <c r="A46" s="64"/>
      <c r="B46" s="60" t="s">
        <v>141</v>
      </c>
      <c r="C46" s="88" t="str">
        <f>'NA1'!C46</f>
        <v>Δευτερογενής Τομέας</v>
      </c>
      <c r="D46" s="97">
        <f>IF(SUM(D7:D10)=0,":",SUM(D7:D10))</f>
        <v>74921.5</v>
      </c>
      <c r="E46" s="97">
        <f t="shared" ref="E46:X46" si="12">IF(SUM(E7:E10)=0,":",SUM(E7:E10))</f>
        <v>72729.5</v>
      </c>
      <c r="F46" s="97">
        <f t="shared" si="12"/>
        <v>71019.25</v>
      </c>
      <c r="G46" s="97">
        <f t="shared" si="12"/>
        <v>69246</v>
      </c>
      <c r="H46" s="97">
        <f t="shared" si="12"/>
        <v>67731.5</v>
      </c>
      <c r="I46" s="97">
        <f t="shared" si="12"/>
        <v>66170.5</v>
      </c>
      <c r="J46" s="97">
        <f t="shared" si="12"/>
        <v>65790</v>
      </c>
      <c r="K46" s="97">
        <f t="shared" si="12"/>
        <v>66565.5</v>
      </c>
      <c r="L46" s="97">
        <f t="shared" si="12"/>
        <v>70671.5</v>
      </c>
      <c r="M46" s="97">
        <f t="shared" si="12"/>
        <v>73652.75</v>
      </c>
      <c r="N46" s="97">
        <f t="shared" si="12"/>
        <v>77881.75</v>
      </c>
      <c r="O46" s="97">
        <f t="shared" si="12"/>
        <v>79821.5</v>
      </c>
      <c r="P46" s="97">
        <f t="shared" si="12"/>
        <v>82672</v>
      </c>
      <c r="Q46" s="97">
        <f t="shared" si="12"/>
        <v>83838.25</v>
      </c>
      <c r="R46" s="97">
        <f t="shared" si="12"/>
        <v>80552.25</v>
      </c>
      <c r="S46" s="97">
        <f t="shared" si="12"/>
        <v>79540.5</v>
      </c>
      <c r="T46" s="97">
        <f t="shared" si="12"/>
        <v>77797.5</v>
      </c>
      <c r="U46" s="97">
        <f t="shared" si="12"/>
        <v>69725.25</v>
      </c>
      <c r="V46" s="97">
        <f t="shared" si="12"/>
        <v>59366.75</v>
      </c>
      <c r="W46" s="97">
        <f t="shared" si="12"/>
        <v>54084.5</v>
      </c>
      <c r="X46" s="97">
        <f t="shared" si="12"/>
        <v>54225</v>
      </c>
    </row>
    <row r="47" spans="1:25" s="66" customFormat="1" ht="24.75" customHeight="1">
      <c r="A47" s="64"/>
      <c r="B47" s="61" t="s">
        <v>142</v>
      </c>
      <c r="C47" s="88" t="str">
        <f>'NA1'!C47</f>
        <v>Τριτογενής Τομέας</v>
      </c>
      <c r="D47" s="97">
        <f>IF(SUM(D11:D24)=0,":",SUM(D11:D24))</f>
        <v>198215.25</v>
      </c>
      <c r="E47" s="97">
        <f t="shared" ref="E47:X47" si="13">IF(SUM(E11:E24)=0,":",SUM(E11:E24))</f>
        <v>202936.5</v>
      </c>
      <c r="F47" s="97">
        <f t="shared" si="13"/>
        <v>208399.75</v>
      </c>
      <c r="G47" s="97">
        <f t="shared" si="13"/>
        <v>215068.25</v>
      </c>
      <c r="H47" s="97">
        <f t="shared" si="13"/>
        <v>222498.5</v>
      </c>
      <c r="I47" s="97">
        <f t="shared" si="13"/>
        <v>229129.75</v>
      </c>
      <c r="J47" s="97">
        <f t="shared" si="13"/>
        <v>236923</v>
      </c>
      <c r="K47" s="97">
        <f t="shared" si="13"/>
        <v>241026.75</v>
      </c>
      <c r="L47" s="97">
        <f t="shared" si="13"/>
        <v>250049.25</v>
      </c>
      <c r="M47" s="97">
        <f t="shared" si="13"/>
        <v>259907.75</v>
      </c>
      <c r="N47" s="97">
        <f t="shared" si="13"/>
        <v>269658</v>
      </c>
      <c r="O47" s="97">
        <f t="shared" si="13"/>
        <v>276627.75</v>
      </c>
      <c r="P47" s="97">
        <f t="shared" si="13"/>
        <v>287216</v>
      </c>
      <c r="Q47" s="97">
        <f t="shared" si="13"/>
        <v>296396</v>
      </c>
      <c r="R47" s="97">
        <f t="shared" si="13"/>
        <v>297203.75</v>
      </c>
      <c r="S47" s="97">
        <f t="shared" si="13"/>
        <v>302343</v>
      </c>
      <c r="T47" s="97">
        <f t="shared" si="13"/>
        <v>307452</v>
      </c>
      <c r="U47" s="97">
        <f t="shared" si="13"/>
        <v>302636</v>
      </c>
      <c r="V47" s="97">
        <f t="shared" si="13"/>
        <v>291970.75</v>
      </c>
      <c r="W47" s="97">
        <f t="shared" si="13"/>
        <v>289323.75</v>
      </c>
      <c r="X47" s="97">
        <f t="shared" si="13"/>
        <v>292677</v>
      </c>
    </row>
    <row r="48" spans="1:25" s="66" customFormat="1" ht="12.75">
      <c r="A48" s="64"/>
      <c r="B48" s="64"/>
      <c r="C48" s="68"/>
      <c r="D48" s="68"/>
      <c r="E48" s="68"/>
      <c r="F48" s="68"/>
      <c r="G48" s="68"/>
      <c r="H48" s="68"/>
      <c r="I48" s="68"/>
      <c r="J48" s="68"/>
      <c r="K48" s="68"/>
      <c r="L48" s="68"/>
      <c r="M48" s="68"/>
      <c r="N48" s="68"/>
      <c r="O48" s="68"/>
      <c r="P48" s="69"/>
      <c r="Q48" s="69"/>
      <c r="R48" s="69"/>
      <c r="S48" s="67"/>
    </row>
    <row r="49" spans="1:28" s="64" customFormat="1" ht="28.5" customHeight="1" thickBot="1">
      <c r="C49" s="70"/>
      <c r="D49" s="71"/>
      <c r="E49" s="71"/>
      <c r="F49" s="71"/>
      <c r="G49" s="71"/>
      <c r="H49" s="71"/>
      <c r="I49" s="71"/>
      <c r="J49" s="71"/>
      <c r="K49" s="71"/>
      <c r="L49" s="71"/>
      <c r="M49" s="71"/>
      <c r="N49" s="71"/>
      <c r="O49" s="71"/>
      <c r="P49" s="70"/>
      <c r="Q49" s="71"/>
      <c r="R49" s="71"/>
      <c r="S49" s="71"/>
      <c r="T49" s="71"/>
      <c r="U49" s="71"/>
      <c r="V49" s="71"/>
      <c r="W49" s="71"/>
      <c r="X49" s="71"/>
      <c r="Y49" s="71"/>
      <c r="Z49" s="71"/>
      <c r="AA49" s="71"/>
      <c r="AB49" s="71"/>
    </row>
    <row r="50" spans="1:28" s="66" customFormat="1" ht="28.5" customHeight="1" thickTop="1">
      <c r="A50" s="64"/>
      <c r="B50" s="182"/>
      <c r="C50" s="182"/>
      <c r="D50" s="65"/>
      <c r="E50" s="65"/>
      <c r="F50" s="65"/>
      <c r="G50" s="65"/>
      <c r="H50" s="65"/>
      <c r="I50" s="65"/>
      <c r="J50" s="65"/>
      <c r="K50" s="65"/>
      <c r="L50" s="65"/>
      <c r="M50" s="65"/>
      <c r="N50" s="65"/>
      <c r="O50" s="65"/>
      <c r="P50" s="72"/>
      <c r="Q50" s="72"/>
      <c r="R50" s="72"/>
      <c r="S50" s="42"/>
    </row>
    <row r="51" spans="1:28" s="66" customFormat="1" ht="19.5" customHeight="1">
      <c r="A51" s="64"/>
      <c r="B51" s="65"/>
      <c r="C51" s="65"/>
      <c r="D51" s="65"/>
      <c r="E51" s="65"/>
      <c r="F51" s="65"/>
      <c r="G51" s="65"/>
      <c r="H51" s="65"/>
      <c r="I51" s="65"/>
      <c r="J51" s="65"/>
      <c r="K51" s="65"/>
      <c r="L51" s="65"/>
      <c r="M51" s="65"/>
      <c r="N51" s="65"/>
      <c r="O51" s="65"/>
      <c r="P51" s="64"/>
      <c r="Q51" s="64"/>
      <c r="R51" s="64"/>
      <c r="S51" s="42"/>
    </row>
    <row r="52" spans="1:28" s="66" customFormat="1" ht="28.5" customHeight="1">
      <c r="A52" s="64"/>
      <c r="B52" s="73"/>
      <c r="C52" s="73"/>
      <c r="D52" s="65"/>
      <c r="E52" s="65"/>
      <c r="F52" s="65"/>
      <c r="G52" s="65"/>
      <c r="H52" s="65"/>
      <c r="I52" s="65"/>
      <c r="J52" s="65"/>
      <c r="K52" s="65"/>
      <c r="L52" s="65"/>
      <c r="M52" s="65"/>
      <c r="N52" s="65"/>
      <c r="O52" s="65"/>
      <c r="P52" s="64"/>
      <c r="Q52" s="64"/>
      <c r="R52" s="64"/>
      <c r="S52" s="42"/>
    </row>
    <row r="53" spans="1:28" s="66" customFormat="1" ht="21.75" customHeight="1">
      <c r="C53" s="74"/>
    </row>
    <row r="54" spans="1:28" s="52" customFormat="1" ht="21.75" customHeight="1"/>
    <row r="55" spans="1:28" s="52" customFormat="1" ht="19.5" customHeight="1"/>
    <row r="56" spans="1:28" ht="22.5" customHeight="1">
      <c r="R56" s="42"/>
    </row>
    <row r="57" spans="1:28" ht="24.75" customHeight="1">
      <c r="R57" s="42"/>
    </row>
    <row r="58" spans="1:28" s="52" customFormat="1" ht="22.5" customHeight="1"/>
    <row r="59" spans="1:28" s="52" customFormat="1" ht="15" customHeight="1"/>
    <row r="60" spans="1:28" s="52" customFormat="1" ht="15" customHeight="1"/>
    <row r="61" spans="1:28" ht="24" customHeight="1">
      <c r="R61" s="42"/>
    </row>
    <row r="62" spans="1:28" ht="22.5" customHeight="1">
      <c r="R62" s="42"/>
    </row>
    <row r="63" spans="1:28" ht="22.5" customHeight="1">
      <c r="R63" s="42"/>
    </row>
    <row r="64" spans="1:28" ht="22.5" customHeight="1">
      <c r="R64" s="42"/>
    </row>
    <row r="65" spans="18:18" ht="12.75">
      <c r="R65" s="42"/>
    </row>
    <row r="66" spans="18:18" ht="12.75">
      <c r="R66" s="42"/>
    </row>
    <row r="67" spans="18:18" ht="12.75">
      <c r="R67" s="42"/>
    </row>
    <row r="68" spans="18:18" s="52" customFormat="1" ht="12.75"/>
    <row r="69" spans="18:18" s="52" customFormat="1" ht="12.75"/>
    <row r="70" spans="18:18" s="52" customFormat="1" ht="12.75"/>
    <row r="71" spans="18:18" ht="12.75">
      <c r="R71" s="42"/>
    </row>
    <row r="72" spans="18:18" s="52" customFormat="1" ht="12.75"/>
    <row r="73" spans="18:18" ht="12.75">
      <c r="R73" s="42"/>
    </row>
    <row r="74" spans="18:18" s="52" customFormat="1" ht="12.75"/>
    <row r="75" spans="18:18" ht="12.75">
      <c r="R75" s="42"/>
    </row>
    <row r="76" spans="18:18" ht="12.75">
      <c r="R76" s="42"/>
    </row>
    <row r="77" spans="18:18" ht="12.75">
      <c r="R77" s="42"/>
    </row>
    <row r="78" spans="18:18" ht="12.75">
      <c r="R78" s="42"/>
    </row>
    <row r="79" spans="18:18" ht="12.75">
      <c r="R79" s="42"/>
    </row>
    <row r="80" spans="18:18" ht="12.75">
      <c r="R80" s="42"/>
    </row>
    <row r="81" spans="18:18" ht="12.75">
      <c r="R81" s="42"/>
    </row>
    <row r="82" spans="18:18" ht="12.75">
      <c r="R82" s="42"/>
    </row>
    <row r="83" spans="18:18" ht="12.75">
      <c r="R83" s="42"/>
    </row>
    <row r="84" spans="18:18" ht="12.75">
      <c r="R84" s="42"/>
    </row>
    <row r="85" spans="18:18" ht="12.75">
      <c r="R85" s="42"/>
    </row>
    <row r="86" spans="18:18" ht="12.75">
      <c r="R86" s="42"/>
    </row>
    <row r="87" spans="18:18" ht="12.75">
      <c r="R87" s="42"/>
    </row>
    <row r="88" spans="18:18" ht="12.75">
      <c r="R88" s="42"/>
    </row>
    <row r="89" spans="18:18" ht="12.75">
      <c r="R89" s="42"/>
    </row>
    <row r="90" spans="18:18" ht="12.75">
      <c r="R90" s="42"/>
    </row>
    <row r="91" spans="18:18" ht="12.75">
      <c r="R91" s="42"/>
    </row>
    <row r="92" spans="18:18" ht="12.75">
      <c r="R92" s="42"/>
    </row>
    <row r="93" spans="18:18" ht="12.75">
      <c r="R93" s="42"/>
    </row>
    <row r="94" spans="18:18" ht="12.75">
      <c r="R94" s="42"/>
    </row>
    <row r="95" spans="18:18" ht="12.75">
      <c r="R95" s="42"/>
    </row>
    <row r="96" spans="18:18" ht="12.75">
      <c r="R96" s="42"/>
    </row>
    <row r="97" spans="18:18" ht="12.75">
      <c r="R97" s="42"/>
    </row>
    <row r="98" spans="18:18" ht="12.75">
      <c r="R98" s="42"/>
    </row>
    <row r="99" spans="18:18" ht="12.75">
      <c r="R99" s="42"/>
    </row>
    <row r="100" spans="18:18" ht="12.75">
      <c r="R100" s="42"/>
    </row>
    <row r="101" spans="18:18" ht="12.75">
      <c r="R101" s="42"/>
    </row>
    <row r="102" spans="18:18" ht="12.75">
      <c r="R102" s="42"/>
    </row>
    <row r="103" spans="18:18" ht="12.75">
      <c r="R103" s="42"/>
    </row>
    <row r="104" spans="18:18" ht="12.75">
      <c r="R104" s="42"/>
    </row>
    <row r="105" spans="18:18" ht="12.75">
      <c r="R105" s="42"/>
    </row>
    <row r="106" spans="18:18" ht="12.75">
      <c r="R106" s="42"/>
    </row>
    <row r="107" spans="18:18" ht="12.75">
      <c r="R107" s="42"/>
    </row>
    <row r="108" spans="18:18" ht="12.75">
      <c r="R108" s="42"/>
    </row>
    <row r="109" spans="18:18" ht="12.75">
      <c r="R109" s="42"/>
    </row>
    <row r="110" spans="18:18" ht="12.75">
      <c r="R110" s="42"/>
    </row>
    <row r="111" spans="18:18" ht="12.75">
      <c r="R111" s="42"/>
    </row>
    <row r="112" spans="18:18" ht="12.75">
      <c r="R112" s="42"/>
    </row>
    <row r="113" spans="18:18" ht="12.75">
      <c r="R113" s="42"/>
    </row>
    <row r="114" spans="18:18" ht="12.75">
      <c r="R114" s="42"/>
    </row>
    <row r="115" spans="18:18" ht="12.75">
      <c r="R115" s="42"/>
    </row>
    <row r="116" spans="18:18" ht="12.75">
      <c r="R116" s="42"/>
    </row>
    <row r="117" spans="18:18" s="66" customFormat="1" ht="12.75"/>
    <row r="118" spans="18:18" s="66" customFormat="1" ht="12.75"/>
    <row r="119" spans="18:18" s="66" customFormat="1" ht="12.75"/>
    <row r="120" spans="18:18" s="66" customFormat="1" ht="12.75"/>
    <row r="121" spans="18:18" s="66" customFormat="1" ht="12.75"/>
    <row r="122" spans="18:18" s="66" customFormat="1" ht="12.75"/>
    <row r="123" spans="18:18" s="66" customFormat="1" ht="12.75"/>
    <row r="124" spans="18:18" s="66" customFormat="1" ht="12.75"/>
    <row r="125" spans="18:18" s="66" customFormat="1" ht="12.75"/>
    <row r="126" spans="18:18" s="66" customFormat="1" ht="12.75"/>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 sqref="N4"/>
    </sheetView>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33"/>
  <sheetViews>
    <sheetView workbookViewId="0">
      <selection activeCell="B36" sqref="A36:X45"/>
    </sheetView>
  </sheetViews>
  <sheetFormatPr defaultColWidth="9.125" defaultRowHeight="12.75"/>
  <cols>
    <col min="1" max="1" width="2.75" style="77" customWidth="1"/>
    <col min="2" max="2" width="23.75" style="77" customWidth="1"/>
    <col min="3" max="22" width="9.125" style="77"/>
    <col min="23" max="23" width="3.75" style="77" customWidth="1"/>
    <col min="24" max="24" width="9.125" style="84"/>
    <col min="25" max="25" width="3.75" style="77" customWidth="1"/>
    <col min="26" max="26" width="9.125" style="77"/>
    <col min="27" max="27" width="3.75" style="77" customWidth="1"/>
    <col min="28" max="28" width="9.125" style="84"/>
    <col min="29" max="29" width="10" style="84" customWidth="1"/>
    <col min="30" max="30" width="3.75" style="77" customWidth="1"/>
    <col min="31" max="31" width="9.125" style="77"/>
    <col min="32" max="32" width="13" style="77" bestFit="1" customWidth="1"/>
    <col min="33" max="34" width="9.125" style="77"/>
    <col min="35" max="35" width="12.25" style="77" bestFit="1" customWidth="1"/>
    <col min="36" max="41" width="9.125" style="77"/>
    <col min="42" max="42" width="3.75" style="77" customWidth="1"/>
    <col min="43" max="44" width="9.125" style="77"/>
    <col min="45" max="45" width="10.125" style="77" customWidth="1"/>
    <col min="46" max="16384" width="9.125" style="77"/>
  </cols>
  <sheetData>
    <row r="1" spans="1:45" ht="30.75" thickBot="1">
      <c r="B1" s="36" t="s">
        <v>389</v>
      </c>
    </row>
    <row r="2" spans="1:45" ht="13.5" thickTop="1">
      <c r="B2" s="44" t="s">
        <v>730</v>
      </c>
      <c r="C2" s="44"/>
    </row>
    <row r="3" spans="1:45">
      <c r="B3" s="44"/>
      <c r="C3" s="44"/>
    </row>
    <row r="4" spans="1:45">
      <c r="C4" s="80"/>
      <c r="D4" s="80"/>
      <c r="E4" s="80"/>
      <c r="F4" s="80"/>
      <c r="G4" s="80"/>
      <c r="H4" s="80"/>
      <c r="I4" s="80"/>
      <c r="J4" s="80"/>
      <c r="K4" s="80"/>
      <c r="L4" s="80"/>
      <c r="M4" s="80"/>
      <c r="N4" s="80"/>
      <c r="O4" s="80"/>
      <c r="P4" s="80"/>
      <c r="Q4" s="80"/>
      <c r="R4" s="80"/>
      <c r="S4" s="80"/>
      <c r="T4" s="80"/>
      <c r="U4" s="80"/>
      <c r="V4" s="80"/>
      <c r="W4" s="80"/>
      <c r="X4" s="81"/>
      <c r="Y4" s="80"/>
      <c r="Z4" s="80"/>
      <c r="AA4" s="80"/>
      <c r="AB4" s="81"/>
      <c r="AC4" s="81"/>
      <c r="AD4" s="80"/>
      <c r="AE4" s="80"/>
      <c r="AF4" s="80"/>
      <c r="AG4" s="80"/>
      <c r="AH4" s="80"/>
      <c r="AI4" s="80"/>
      <c r="AJ4" s="80"/>
      <c r="AK4" s="80"/>
      <c r="AL4" s="80"/>
      <c r="AM4" s="80"/>
      <c r="AN4" s="80"/>
      <c r="AO4" s="80"/>
    </row>
    <row r="5" spans="1:45">
      <c r="B5" s="98">
        <f t="array" ref="B5:AS27">TRANSPOSE('AT1'!B4:X47)</f>
        <v>0</v>
      </c>
      <c r="C5" s="99" t="str">
        <v>A.</v>
      </c>
      <c r="D5" s="99" t="str">
        <v>B.</v>
      </c>
      <c r="E5" s="99" t="str">
        <v>C.</v>
      </c>
      <c r="F5" s="99" t="str">
        <v>D.</v>
      </c>
      <c r="G5" s="99" t="str">
        <v>E.</v>
      </c>
      <c r="H5" s="99" t="str">
        <v>F.</v>
      </c>
      <c r="I5" s="99" t="str">
        <v>G.</v>
      </c>
      <c r="J5" s="99" t="str">
        <v>H.</v>
      </c>
      <c r="K5" s="99" t="str">
        <v>I.</v>
      </c>
      <c r="L5" s="99" t="str">
        <v>J.</v>
      </c>
      <c r="M5" s="99" t="str">
        <v>K.</v>
      </c>
      <c r="N5" s="99" t="str">
        <v>L.</v>
      </c>
      <c r="O5" s="99" t="str">
        <v>M.</v>
      </c>
      <c r="P5" s="99" t="str">
        <v>N.</v>
      </c>
      <c r="Q5" s="99" t="str">
        <v>O.</v>
      </c>
      <c r="R5" s="99" t="str">
        <v>P.</v>
      </c>
      <c r="S5" s="99" t="str">
        <v>Q.</v>
      </c>
      <c r="T5" s="99" t="str">
        <v>R.</v>
      </c>
      <c r="U5" s="99" t="str">
        <v>S.</v>
      </c>
      <c r="V5" s="99" t="str">
        <v>T.</v>
      </c>
      <c r="W5" s="99" t="str">
        <v/>
      </c>
      <c r="X5" s="99" t="str">
        <v/>
      </c>
      <c r="Y5" s="99" t="str">
        <v/>
      </c>
      <c r="Z5" s="99" t="str">
        <v/>
      </c>
      <c r="AA5" s="99" t="str">
        <v/>
      </c>
      <c r="AB5" s="99" t="str">
        <v/>
      </c>
      <c r="AC5" s="99" t="str">
        <v/>
      </c>
      <c r="AD5" s="99" t="str">
        <v/>
      </c>
      <c r="AE5" s="99" t="str">
        <v>A</v>
      </c>
      <c r="AF5" s="99" t="str">
        <v>B_E</v>
      </c>
      <c r="AG5" s="99" t="str">
        <v>C</v>
      </c>
      <c r="AH5" s="99" t="str">
        <v>F</v>
      </c>
      <c r="AI5" s="99" t="str">
        <v>G_I</v>
      </c>
      <c r="AJ5" s="99" t="str">
        <v>J</v>
      </c>
      <c r="AK5" s="99" t="str">
        <v>K</v>
      </c>
      <c r="AL5" s="99" t="str">
        <v>L</v>
      </c>
      <c r="AM5" s="99" t="str">
        <v>M_N</v>
      </c>
      <c r="AN5" s="99" t="str">
        <v>O_Q</v>
      </c>
      <c r="AO5" s="99" t="str">
        <v>R_T</v>
      </c>
      <c r="AP5" s="99" t="str">
        <v/>
      </c>
      <c r="AQ5" s="99" t="str">
        <v>A_B</v>
      </c>
      <c r="AR5" s="99" t="str">
        <v>C_F</v>
      </c>
      <c r="AS5" s="99" t="str">
        <v>G_T</v>
      </c>
    </row>
    <row r="6" spans="1:45" s="78" customFormat="1" ht="253.5" customHeight="1">
      <c r="B6" s="100" t="str">
        <v/>
      </c>
      <c r="C6" s="101" t="str">
        <v>Γεωργία, δασοκομία και αλιεία</v>
      </c>
      <c r="D6" s="101" t="str">
        <v>Ορυχεία και λατομεία</v>
      </c>
      <c r="E6" s="101" t="str">
        <v>Μεταποιητικές βιομηχανίες</v>
      </c>
      <c r="F6" s="101" t="str">
        <v>Παραγωγή  ηλεκτρικού  ρεύματος, φυσικού αερίου, ατμού και κλιματισμού</v>
      </c>
      <c r="G6" s="101" t="str">
        <v>Παροχή νερού, επεξεργασία λυμάτων, διαχείριση αποβλήτων και δραστηριότητες εξυγίανσης</v>
      </c>
      <c r="H6" s="101" t="str">
        <v>Κατασκευές</v>
      </c>
      <c r="I6" s="101" t="str">
        <v>Χονδρικό και λιανικό εμπόριο, επισκευή μηχανοκινήτων οχημάτων και μοτοσικλετών</v>
      </c>
      <c r="J6" s="101" t="str">
        <v>Μεταφορά και αποθήκευση</v>
      </c>
      <c r="K6" s="101" t="str">
        <v>Δραστηριότητες υπηρεσιών παροχής καταλύματος και υπηρεσιών εστίασης</v>
      </c>
      <c r="L6" s="101" t="str">
        <v>Ενημέρωση και επικοινωνία</v>
      </c>
      <c r="M6" s="101" t="str">
        <v>Χρηματοπιστωτικές και ασφαλιστικές δραστηριότητες</v>
      </c>
      <c r="N6" s="101" t="str">
        <v>Διαχείριση ακίνητης περιουσίας</v>
      </c>
      <c r="O6" s="101" t="str">
        <v>Επαγγελματικές, επιστημονικές και τεχνικές δραστηριότητες</v>
      </c>
      <c r="P6" s="101" t="str">
        <v>Διοικητικές και υποστηρικτικές δραστηριότητες</v>
      </c>
      <c r="Q6" s="101" t="str">
        <v>Δημόσια διοίκηση και άμυνα, υποχρεωτική κοινωνική ασφάλιση</v>
      </c>
      <c r="R6" s="101" t="str">
        <v>Εκπαίδευση</v>
      </c>
      <c r="S6" s="101" t="str">
        <v>Δραστηριότητες σχετικές με την ανθρώπινη υγεία και κοινωνική μέριμνα</v>
      </c>
      <c r="T6" s="101" t="str">
        <v>Τέχνες, διασκέδαση και ψυχαγωγία</v>
      </c>
      <c r="U6" s="101" t="str">
        <v>Άλλες δραστηριότητες παροχής υπηρεσιών</v>
      </c>
      <c r="V6" s="101" t="str">
        <v>Δραστηριότητες νοικοκυριών ως εργοδοτών</v>
      </c>
      <c r="W6" s="101" t="str">
        <v/>
      </c>
      <c r="X6" s="102" t="str">
        <v/>
      </c>
      <c r="Y6" s="101" t="str">
        <v/>
      </c>
      <c r="Z6" s="101" t="str">
        <v/>
      </c>
      <c r="AA6" s="101" t="str">
        <v/>
      </c>
      <c r="AB6" s="102" t="str">
        <v/>
      </c>
      <c r="AC6" s="102" t="str">
        <v>Σύνολο Ισοδύναμου Πλήρους Απασχόλησης</v>
      </c>
      <c r="AD6" s="101" t="str">
        <v/>
      </c>
      <c r="AE6" s="101" t="str">
        <v>Γεωργία, δασοκομία και αλιεία</v>
      </c>
      <c r="AF6" s="101" t="str">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v>Μεταποιητικές βιομηχανίες</v>
      </c>
      <c r="AH6" s="101" t="str">
        <v>Κατασκευές</v>
      </c>
      <c r="AI6" s="101" t="str">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v>Ενημέρωση και επικοινωνία</v>
      </c>
      <c r="AK6" s="101" t="str">
        <v>Χρηματοπιστωτικές και ασφαλιστικές δραστηριότητες</v>
      </c>
      <c r="AL6" s="101" t="str">
        <v>Διαχείριση ακίνητης περιουσίας</v>
      </c>
      <c r="AM6" s="101" t="str">
        <v xml:space="preserve">"Επαγγελματικές, επιστημονικές και τεχνικές δραστηριότητες" "Διοικητικές και υποστηρικτικές δραστηριότητες" </v>
      </c>
      <c r="AN6" s="101" t="str">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v xml:space="preserve">"Τέχνες, διασκέδαση και ψυχαγωγία" "Άλλες δραστηριότητες παροχής υπηρεσιών"  "Δραστηριότητες νοικοκυριών ως εργοδοτών" </v>
      </c>
      <c r="AP6" s="101" t="str">
        <v/>
      </c>
      <c r="AQ6" s="101" t="str">
        <v>Πρωτογενής Τομέας</v>
      </c>
      <c r="AR6" s="101" t="str">
        <v>Δευτερογενής Τομέας</v>
      </c>
      <c r="AS6" s="101" t="str">
        <v>Τριτογενής Τομέας</v>
      </c>
    </row>
    <row r="7" spans="1:45" ht="22.5" customHeight="1">
      <c r="A7" s="77">
        <f t="shared" ref="A7:A26" si="0">IF(C7=":",0,1)</f>
        <v>1</v>
      </c>
      <c r="B7" s="105">
        <v>1995</v>
      </c>
      <c r="C7" s="104">
        <v>22100.5</v>
      </c>
      <c r="D7" s="104">
        <v>700</v>
      </c>
      <c r="E7" s="104">
        <v>43380</v>
      </c>
      <c r="F7" s="104">
        <v>1100</v>
      </c>
      <c r="G7" s="104">
        <v>1500</v>
      </c>
      <c r="H7" s="104">
        <v>28941.5</v>
      </c>
      <c r="I7" s="104">
        <v>51352.5</v>
      </c>
      <c r="J7" s="104">
        <v>14122.25</v>
      </c>
      <c r="K7" s="104">
        <v>32350</v>
      </c>
      <c r="L7" s="104">
        <v>5086.25</v>
      </c>
      <c r="M7" s="104">
        <v>12742.25</v>
      </c>
      <c r="N7" s="104">
        <v>863</v>
      </c>
      <c r="O7" s="104">
        <v>9027</v>
      </c>
      <c r="P7" s="104">
        <v>4870.75</v>
      </c>
      <c r="Q7" s="104">
        <v>26422.25</v>
      </c>
      <c r="R7" s="104">
        <v>14934.5</v>
      </c>
      <c r="S7" s="104">
        <v>10411.25</v>
      </c>
      <c r="T7" s="104">
        <v>4206.25</v>
      </c>
      <c r="U7" s="104">
        <v>7827</v>
      </c>
      <c r="V7" s="104">
        <v>4000</v>
      </c>
      <c r="W7" s="104" t="str">
        <v/>
      </c>
      <c r="X7" s="99" t="str">
        <v/>
      </c>
      <c r="Y7" s="104" t="str">
        <v/>
      </c>
      <c r="Z7" s="104" t="str">
        <v/>
      </c>
      <c r="AA7" s="104" t="str">
        <v/>
      </c>
      <c r="AB7" s="99" t="str">
        <v/>
      </c>
      <c r="AC7" s="99">
        <v>295937.25</v>
      </c>
      <c r="AD7" s="104" t="str">
        <v/>
      </c>
      <c r="AE7" s="104">
        <v>22100.5</v>
      </c>
      <c r="AF7" s="104">
        <v>46680</v>
      </c>
      <c r="AG7" s="104">
        <v>43380</v>
      </c>
      <c r="AH7" s="104">
        <v>28941.5</v>
      </c>
      <c r="AI7" s="104">
        <v>97824.75</v>
      </c>
      <c r="AJ7" s="104">
        <v>5086.25</v>
      </c>
      <c r="AK7" s="104">
        <v>12742.25</v>
      </c>
      <c r="AL7" s="104">
        <v>863</v>
      </c>
      <c r="AM7" s="104">
        <v>13897.75</v>
      </c>
      <c r="AN7" s="104">
        <v>51768</v>
      </c>
      <c r="AO7" s="104">
        <v>16033.25</v>
      </c>
      <c r="AP7" s="104" t="str">
        <v/>
      </c>
      <c r="AQ7" s="104">
        <v>22800.5</v>
      </c>
      <c r="AR7" s="104">
        <v>74921.5</v>
      </c>
      <c r="AS7" s="104">
        <v>198215.25</v>
      </c>
    </row>
    <row r="8" spans="1:45" ht="22.5" customHeight="1">
      <c r="A8" s="77">
        <f t="shared" si="0"/>
        <v>1</v>
      </c>
      <c r="B8" s="105">
        <v>1996</v>
      </c>
      <c r="C8" s="104">
        <v>21151</v>
      </c>
      <c r="D8" s="104">
        <v>683</v>
      </c>
      <c r="E8" s="104">
        <v>41539.5</v>
      </c>
      <c r="F8" s="104">
        <v>1100</v>
      </c>
      <c r="G8" s="104">
        <v>1500</v>
      </c>
      <c r="H8" s="104">
        <v>28590</v>
      </c>
      <c r="I8" s="104">
        <v>52170.75</v>
      </c>
      <c r="J8" s="104">
        <v>14468.25</v>
      </c>
      <c r="K8" s="104">
        <v>31725</v>
      </c>
      <c r="L8" s="104">
        <v>5371.5</v>
      </c>
      <c r="M8" s="104">
        <v>13250</v>
      </c>
      <c r="N8" s="104">
        <v>908</v>
      </c>
      <c r="O8" s="104">
        <v>9302.25</v>
      </c>
      <c r="P8" s="104">
        <v>4934.5</v>
      </c>
      <c r="Q8" s="104">
        <v>27022.75</v>
      </c>
      <c r="R8" s="104">
        <v>15815.75</v>
      </c>
      <c r="S8" s="104">
        <v>10797.25</v>
      </c>
      <c r="T8" s="104">
        <v>4332</v>
      </c>
      <c r="U8" s="104">
        <v>7838.5</v>
      </c>
      <c r="V8" s="104">
        <v>5000</v>
      </c>
      <c r="W8" s="104" t="str">
        <v/>
      </c>
      <c r="X8" s="99" t="str">
        <v/>
      </c>
      <c r="Y8" s="104" t="str">
        <v/>
      </c>
      <c r="Z8" s="104" t="str">
        <v/>
      </c>
      <c r="AA8" s="104" t="str">
        <v/>
      </c>
      <c r="AB8" s="99" t="str">
        <v/>
      </c>
      <c r="AC8" s="99">
        <v>297500</v>
      </c>
      <c r="AD8" s="104" t="str">
        <v/>
      </c>
      <c r="AE8" s="104">
        <v>21151</v>
      </c>
      <c r="AF8" s="104">
        <v>44822.5</v>
      </c>
      <c r="AG8" s="104">
        <v>41539.5</v>
      </c>
      <c r="AH8" s="104">
        <v>28590</v>
      </c>
      <c r="AI8" s="104">
        <v>98364</v>
      </c>
      <c r="AJ8" s="104">
        <v>5371.5</v>
      </c>
      <c r="AK8" s="104">
        <v>13250</v>
      </c>
      <c r="AL8" s="104">
        <v>908</v>
      </c>
      <c r="AM8" s="104">
        <v>14236.75</v>
      </c>
      <c r="AN8" s="104">
        <v>53635.75</v>
      </c>
      <c r="AO8" s="104">
        <v>17170.5</v>
      </c>
      <c r="AP8" s="104" t="str">
        <v/>
      </c>
      <c r="AQ8" s="104">
        <v>21834</v>
      </c>
      <c r="AR8" s="104">
        <v>72729.5</v>
      </c>
      <c r="AS8" s="104">
        <v>202936.5</v>
      </c>
    </row>
    <row r="9" spans="1:45" ht="22.5" customHeight="1">
      <c r="A9" s="77">
        <f t="shared" si="0"/>
        <v>1</v>
      </c>
      <c r="B9" s="105">
        <v>1997</v>
      </c>
      <c r="C9" s="104">
        <v>19307</v>
      </c>
      <c r="D9" s="104">
        <v>600</v>
      </c>
      <c r="E9" s="104">
        <v>40149.25</v>
      </c>
      <c r="F9" s="104">
        <v>1100</v>
      </c>
      <c r="G9" s="104">
        <v>1525</v>
      </c>
      <c r="H9" s="104">
        <v>28245</v>
      </c>
      <c r="I9" s="104">
        <v>52752</v>
      </c>
      <c r="J9" s="104">
        <v>14976.5</v>
      </c>
      <c r="K9" s="104">
        <v>31950</v>
      </c>
      <c r="L9" s="104">
        <v>5692</v>
      </c>
      <c r="M9" s="104">
        <v>13677.75</v>
      </c>
      <c r="N9" s="104">
        <v>954</v>
      </c>
      <c r="O9" s="104">
        <v>9556.75</v>
      </c>
      <c r="P9" s="104">
        <v>5015.25</v>
      </c>
      <c r="Q9" s="104">
        <v>28123.75</v>
      </c>
      <c r="R9" s="104">
        <v>16522.25</v>
      </c>
      <c r="S9" s="104">
        <v>11185.25</v>
      </c>
      <c r="T9" s="104">
        <v>4465.75</v>
      </c>
      <c r="U9" s="104">
        <v>8028.5</v>
      </c>
      <c r="V9" s="104">
        <v>5500</v>
      </c>
      <c r="W9" s="104" t="str">
        <v/>
      </c>
      <c r="X9" s="99" t="str">
        <v/>
      </c>
      <c r="Y9" s="104" t="str">
        <v/>
      </c>
      <c r="Z9" s="104" t="str">
        <v/>
      </c>
      <c r="AA9" s="104" t="str">
        <v/>
      </c>
      <c r="AB9" s="99" t="str">
        <v/>
      </c>
      <c r="AC9" s="99">
        <v>299326</v>
      </c>
      <c r="AD9" s="104" t="str">
        <v/>
      </c>
      <c r="AE9" s="104">
        <v>19307</v>
      </c>
      <c r="AF9" s="104">
        <v>43374.25</v>
      </c>
      <c r="AG9" s="104">
        <v>40149.25</v>
      </c>
      <c r="AH9" s="104">
        <v>28245</v>
      </c>
      <c r="AI9" s="104">
        <v>99678.5</v>
      </c>
      <c r="AJ9" s="104">
        <v>5692</v>
      </c>
      <c r="AK9" s="104">
        <v>13677.75</v>
      </c>
      <c r="AL9" s="104">
        <v>954</v>
      </c>
      <c r="AM9" s="104">
        <v>14572</v>
      </c>
      <c r="AN9" s="104">
        <v>55831.25</v>
      </c>
      <c r="AO9" s="104">
        <v>17994.25</v>
      </c>
      <c r="AP9" s="104" t="str">
        <v/>
      </c>
      <c r="AQ9" s="104">
        <v>19907</v>
      </c>
      <c r="AR9" s="104">
        <v>71019.25</v>
      </c>
      <c r="AS9" s="104">
        <v>208399.75</v>
      </c>
    </row>
    <row r="10" spans="1:45" ht="22.5" customHeight="1">
      <c r="A10" s="77">
        <f t="shared" si="0"/>
        <v>1</v>
      </c>
      <c r="B10" s="105">
        <v>1998</v>
      </c>
      <c r="C10" s="104">
        <v>19107</v>
      </c>
      <c r="D10" s="104">
        <v>600</v>
      </c>
      <c r="E10" s="104">
        <v>38945.25</v>
      </c>
      <c r="F10" s="104">
        <v>1100</v>
      </c>
      <c r="G10" s="104">
        <v>1700</v>
      </c>
      <c r="H10" s="104">
        <v>27500.75</v>
      </c>
      <c r="I10" s="104">
        <v>54434.25</v>
      </c>
      <c r="J10" s="104">
        <v>15485.25</v>
      </c>
      <c r="K10" s="104">
        <v>32250</v>
      </c>
      <c r="L10" s="104">
        <v>5838.25</v>
      </c>
      <c r="M10" s="104">
        <v>14125</v>
      </c>
      <c r="N10" s="104">
        <v>999</v>
      </c>
      <c r="O10" s="104">
        <v>10007.25</v>
      </c>
      <c r="P10" s="104">
        <v>5112.5</v>
      </c>
      <c r="Q10" s="104">
        <v>29724.25</v>
      </c>
      <c r="R10" s="104">
        <v>16854.75</v>
      </c>
      <c r="S10" s="104">
        <v>11476.25</v>
      </c>
      <c r="T10" s="104">
        <v>4609.75</v>
      </c>
      <c r="U10" s="104">
        <v>8051.75</v>
      </c>
      <c r="V10" s="104">
        <v>6100</v>
      </c>
      <c r="W10" s="104" t="str">
        <v/>
      </c>
      <c r="X10" s="99" t="str">
        <v/>
      </c>
      <c r="Y10" s="104" t="str">
        <v/>
      </c>
      <c r="Z10" s="104" t="str">
        <v/>
      </c>
      <c r="AA10" s="104" t="str">
        <v/>
      </c>
      <c r="AB10" s="99" t="str">
        <v/>
      </c>
      <c r="AC10" s="99">
        <v>304021.25</v>
      </c>
      <c r="AD10" s="104" t="str">
        <v/>
      </c>
      <c r="AE10" s="104">
        <v>19107</v>
      </c>
      <c r="AF10" s="104">
        <v>42345.25</v>
      </c>
      <c r="AG10" s="104">
        <v>38945.25</v>
      </c>
      <c r="AH10" s="104">
        <v>27500.75</v>
      </c>
      <c r="AI10" s="104">
        <v>102169.5</v>
      </c>
      <c r="AJ10" s="104">
        <v>5838.25</v>
      </c>
      <c r="AK10" s="104">
        <v>14125</v>
      </c>
      <c r="AL10" s="104">
        <v>999</v>
      </c>
      <c r="AM10" s="104">
        <v>15119.75</v>
      </c>
      <c r="AN10" s="104">
        <v>58055.25</v>
      </c>
      <c r="AO10" s="104">
        <v>18761.5</v>
      </c>
      <c r="AP10" s="104" t="str">
        <v/>
      </c>
      <c r="AQ10" s="104">
        <v>19707</v>
      </c>
      <c r="AR10" s="104">
        <v>69246</v>
      </c>
      <c r="AS10" s="104">
        <v>215068.25</v>
      </c>
    </row>
    <row r="11" spans="1:45" ht="22.5" customHeight="1">
      <c r="A11" s="77">
        <f t="shared" si="0"/>
        <v>1</v>
      </c>
      <c r="B11" s="105">
        <v>1999</v>
      </c>
      <c r="C11" s="104">
        <v>18807</v>
      </c>
      <c r="D11" s="104">
        <v>600</v>
      </c>
      <c r="E11" s="104">
        <v>37332.5</v>
      </c>
      <c r="F11" s="104">
        <v>1100</v>
      </c>
      <c r="G11" s="104">
        <v>1700</v>
      </c>
      <c r="H11" s="104">
        <v>27599</v>
      </c>
      <c r="I11" s="104">
        <v>54731.25</v>
      </c>
      <c r="J11" s="104">
        <v>16021.5</v>
      </c>
      <c r="K11" s="104">
        <v>33950</v>
      </c>
      <c r="L11" s="104">
        <v>6179.5</v>
      </c>
      <c r="M11" s="104">
        <v>15700.25</v>
      </c>
      <c r="N11" s="104">
        <v>999</v>
      </c>
      <c r="O11" s="104">
        <v>10279</v>
      </c>
      <c r="P11" s="104">
        <v>5165.25</v>
      </c>
      <c r="Q11" s="104">
        <v>30625.25</v>
      </c>
      <c r="R11" s="104">
        <v>17339.25</v>
      </c>
      <c r="S11" s="104">
        <v>11767.75</v>
      </c>
      <c r="T11" s="104">
        <v>4800</v>
      </c>
      <c r="U11" s="104">
        <v>8265.5</v>
      </c>
      <c r="V11" s="104">
        <v>6675</v>
      </c>
      <c r="W11" s="104" t="str">
        <v/>
      </c>
      <c r="X11" s="99" t="str">
        <v/>
      </c>
      <c r="Y11" s="104" t="str">
        <v/>
      </c>
      <c r="Z11" s="104" t="str">
        <v/>
      </c>
      <c r="AA11" s="104" t="str">
        <v/>
      </c>
      <c r="AB11" s="99" t="str">
        <v/>
      </c>
      <c r="AC11" s="99">
        <v>309637</v>
      </c>
      <c r="AD11" s="104" t="str">
        <v/>
      </c>
      <c r="AE11" s="104">
        <v>18807</v>
      </c>
      <c r="AF11" s="104">
        <v>40732.5</v>
      </c>
      <c r="AG11" s="104">
        <v>37332.5</v>
      </c>
      <c r="AH11" s="104">
        <v>27599</v>
      </c>
      <c r="AI11" s="104">
        <v>104702.75</v>
      </c>
      <c r="AJ11" s="104">
        <v>6179.5</v>
      </c>
      <c r="AK11" s="104">
        <v>15700.25</v>
      </c>
      <c r="AL11" s="104">
        <v>999</v>
      </c>
      <c r="AM11" s="104">
        <v>15444.25</v>
      </c>
      <c r="AN11" s="104">
        <v>59732.25</v>
      </c>
      <c r="AO11" s="104">
        <v>19740.5</v>
      </c>
      <c r="AP11" s="104" t="str">
        <v/>
      </c>
      <c r="AQ11" s="104">
        <v>19407</v>
      </c>
      <c r="AR11" s="104">
        <v>67731.5</v>
      </c>
      <c r="AS11" s="104">
        <v>222498.5</v>
      </c>
    </row>
    <row r="12" spans="1:45" ht="22.5" customHeight="1">
      <c r="A12" s="77">
        <f t="shared" si="0"/>
        <v>1</v>
      </c>
      <c r="B12" s="105">
        <v>2000</v>
      </c>
      <c r="C12" s="104">
        <v>18861.25</v>
      </c>
      <c r="D12" s="104">
        <v>599.25</v>
      </c>
      <c r="E12" s="104">
        <v>35933.5</v>
      </c>
      <c r="F12" s="104">
        <v>1100</v>
      </c>
      <c r="G12" s="104">
        <v>1698.75</v>
      </c>
      <c r="H12" s="104">
        <v>27438.25</v>
      </c>
      <c r="I12" s="104">
        <v>56016.75</v>
      </c>
      <c r="J12" s="104">
        <v>16475</v>
      </c>
      <c r="K12" s="104">
        <v>35400</v>
      </c>
      <c r="L12" s="104">
        <v>6537</v>
      </c>
      <c r="M12" s="104">
        <v>16600.25</v>
      </c>
      <c r="N12" s="104">
        <v>1031.75</v>
      </c>
      <c r="O12" s="104">
        <v>10670</v>
      </c>
      <c r="P12" s="104">
        <v>5202.25</v>
      </c>
      <c r="Q12" s="104">
        <v>31426</v>
      </c>
      <c r="R12" s="104">
        <v>17444.5</v>
      </c>
      <c r="S12" s="104">
        <v>11646.5</v>
      </c>
      <c r="T12" s="104">
        <v>4899</v>
      </c>
      <c r="U12" s="104">
        <v>8080.75</v>
      </c>
      <c r="V12" s="104">
        <v>7700</v>
      </c>
      <c r="W12" s="104" t="str">
        <v/>
      </c>
      <c r="X12" s="99" t="str">
        <v/>
      </c>
      <c r="Y12" s="104" t="str">
        <v/>
      </c>
      <c r="Z12" s="104" t="str">
        <v/>
      </c>
      <c r="AA12" s="104" t="str">
        <v/>
      </c>
      <c r="AB12" s="99" t="str">
        <v/>
      </c>
      <c r="AC12" s="99">
        <v>314760.75</v>
      </c>
      <c r="AD12" s="104" t="str">
        <v/>
      </c>
      <c r="AE12" s="104">
        <v>18861.25</v>
      </c>
      <c r="AF12" s="104">
        <v>39331.5</v>
      </c>
      <c r="AG12" s="104">
        <v>35933.5</v>
      </c>
      <c r="AH12" s="104">
        <v>27438.25</v>
      </c>
      <c r="AI12" s="104">
        <v>107891.75</v>
      </c>
      <c r="AJ12" s="104">
        <v>6537</v>
      </c>
      <c r="AK12" s="104">
        <v>16600.25</v>
      </c>
      <c r="AL12" s="104">
        <v>1031.75</v>
      </c>
      <c r="AM12" s="104">
        <v>15872.25</v>
      </c>
      <c r="AN12" s="104">
        <v>60517</v>
      </c>
      <c r="AO12" s="104">
        <v>20679.75</v>
      </c>
      <c r="AP12" s="104" t="str">
        <v/>
      </c>
      <c r="AQ12" s="104">
        <v>19460.5</v>
      </c>
      <c r="AR12" s="104">
        <v>66170.5</v>
      </c>
      <c r="AS12" s="104">
        <v>229129.75</v>
      </c>
    </row>
    <row r="13" spans="1:45" ht="22.5" customHeight="1">
      <c r="A13" s="77">
        <f t="shared" si="0"/>
        <v>1</v>
      </c>
      <c r="B13" s="105">
        <v>2001</v>
      </c>
      <c r="C13" s="104">
        <v>18266.75</v>
      </c>
      <c r="D13" s="104">
        <v>587.75</v>
      </c>
      <c r="E13" s="104">
        <v>34316.25</v>
      </c>
      <c r="F13" s="104">
        <v>1100</v>
      </c>
      <c r="G13" s="104">
        <v>1767.5</v>
      </c>
      <c r="H13" s="104">
        <v>28606.25</v>
      </c>
      <c r="I13" s="104">
        <v>57780.75</v>
      </c>
      <c r="J13" s="104">
        <v>17018.25</v>
      </c>
      <c r="K13" s="104">
        <v>35778.25</v>
      </c>
      <c r="L13" s="104">
        <v>7017</v>
      </c>
      <c r="M13" s="104">
        <v>16241</v>
      </c>
      <c r="N13" s="104">
        <v>1125.75</v>
      </c>
      <c r="O13" s="104">
        <v>11128.5</v>
      </c>
      <c r="P13" s="104">
        <v>5469</v>
      </c>
      <c r="Q13" s="104">
        <v>32385.5</v>
      </c>
      <c r="R13" s="104">
        <v>17955</v>
      </c>
      <c r="S13" s="104">
        <v>12113.75</v>
      </c>
      <c r="T13" s="104">
        <v>5260</v>
      </c>
      <c r="U13" s="104">
        <v>8350.25</v>
      </c>
      <c r="V13" s="104">
        <v>9300</v>
      </c>
      <c r="W13" s="104" t="str">
        <v/>
      </c>
      <c r="X13" s="99" t="str">
        <v/>
      </c>
      <c r="Y13" s="104" t="str">
        <v/>
      </c>
      <c r="Z13" s="104" t="str">
        <v/>
      </c>
      <c r="AA13" s="104" t="str">
        <v/>
      </c>
      <c r="AB13" s="99" t="str">
        <v/>
      </c>
      <c r="AC13" s="99">
        <v>321567.5</v>
      </c>
      <c r="AD13" s="104" t="str">
        <v/>
      </c>
      <c r="AE13" s="104">
        <v>18266.75</v>
      </c>
      <c r="AF13" s="104">
        <v>37771.5</v>
      </c>
      <c r="AG13" s="104">
        <v>34316.25</v>
      </c>
      <c r="AH13" s="104">
        <v>28606.25</v>
      </c>
      <c r="AI13" s="104">
        <v>110577.25</v>
      </c>
      <c r="AJ13" s="104">
        <v>7017</v>
      </c>
      <c r="AK13" s="104">
        <v>16241</v>
      </c>
      <c r="AL13" s="104">
        <v>1125.75</v>
      </c>
      <c r="AM13" s="104">
        <v>16597.5</v>
      </c>
      <c r="AN13" s="104">
        <v>62454.25</v>
      </c>
      <c r="AO13" s="104">
        <v>22910.25</v>
      </c>
      <c r="AP13" s="104" t="str">
        <v/>
      </c>
      <c r="AQ13" s="104">
        <v>18854.5</v>
      </c>
      <c r="AR13" s="104">
        <v>65790</v>
      </c>
      <c r="AS13" s="104">
        <v>236923</v>
      </c>
    </row>
    <row r="14" spans="1:45" ht="22.5" customHeight="1">
      <c r="A14" s="77">
        <f t="shared" si="0"/>
        <v>1</v>
      </c>
      <c r="B14" s="105">
        <v>2002</v>
      </c>
      <c r="C14" s="104">
        <v>20116.75</v>
      </c>
      <c r="D14" s="104">
        <v>586.75</v>
      </c>
      <c r="E14" s="104">
        <v>33712.25</v>
      </c>
      <c r="F14" s="104">
        <v>1100</v>
      </c>
      <c r="G14" s="104">
        <v>1770.25</v>
      </c>
      <c r="H14" s="104">
        <v>29983</v>
      </c>
      <c r="I14" s="104">
        <v>57920.25</v>
      </c>
      <c r="J14" s="104">
        <v>17064.75</v>
      </c>
      <c r="K14" s="104">
        <v>35490.75</v>
      </c>
      <c r="L14" s="104">
        <v>7383.75</v>
      </c>
      <c r="M14" s="104">
        <v>15849.5</v>
      </c>
      <c r="N14" s="104">
        <v>1197.5</v>
      </c>
      <c r="O14" s="104">
        <v>11572.25</v>
      </c>
      <c r="P14" s="104">
        <v>5564.25</v>
      </c>
      <c r="Q14" s="104">
        <v>33499.75</v>
      </c>
      <c r="R14" s="104">
        <v>18664</v>
      </c>
      <c r="S14" s="104">
        <v>12431</v>
      </c>
      <c r="T14" s="104">
        <v>5429.25</v>
      </c>
      <c r="U14" s="104">
        <v>8359.75</v>
      </c>
      <c r="V14" s="104">
        <v>10600</v>
      </c>
      <c r="W14" s="104" t="str">
        <v/>
      </c>
      <c r="X14" s="99" t="str">
        <v/>
      </c>
      <c r="Y14" s="104" t="str">
        <v/>
      </c>
      <c r="Z14" s="104" t="str">
        <v/>
      </c>
      <c r="AA14" s="104" t="str">
        <v/>
      </c>
      <c r="AB14" s="99" t="str">
        <v/>
      </c>
      <c r="AC14" s="99">
        <v>328295.75</v>
      </c>
      <c r="AD14" s="104" t="str">
        <v/>
      </c>
      <c r="AE14" s="104">
        <v>20116.75</v>
      </c>
      <c r="AF14" s="104">
        <v>37169.25</v>
      </c>
      <c r="AG14" s="104">
        <v>33712.25</v>
      </c>
      <c r="AH14" s="104">
        <v>29983</v>
      </c>
      <c r="AI14" s="104">
        <v>110475.75</v>
      </c>
      <c r="AJ14" s="104">
        <v>7383.75</v>
      </c>
      <c r="AK14" s="104">
        <v>15849.5</v>
      </c>
      <c r="AL14" s="104">
        <v>1197.5</v>
      </c>
      <c r="AM14" s="104">
        <v>17136.5</v>
      </c>
      <c r="AN14" s="104">
        <v>64594.75</v>
      </c>
      <c r="AO14" s="104">
        <v>24389</v>
      </c>
      <c r="AP14" s="104" t="str">
        <v/>
      </c>
      <c r="AQ14" s="104">
        <v>20703.5</v>
      </c>
      <c r="AR14" s="104">
        <v>66565.5</v>
      </c>
      <c r="AS14" s="104">
        <v>241026.75</v>
      </c>
    </row>
    <row r="15" spans="1:45" ht="22.5" customHeight="1">
      <c r="A15" s="77">
        <f t="shared" si="0"/>
        <v>1</v>
      </c>
      <c r="B15" s="105">
        <v>2003</v>
      </c>
      <c r="C15" s="104">
        <v>18781</v>
      </c>
      <c r="D15" s="104">
        <v>600.75</v>
      </c>
      <c r="E15" s="104">
        <v>34670.75</v>
      </c>
      <c r="F15" s="104">
        <v>1100</v>
      </c>
      <c r="G15" s="104">
        <v>1999.25</v>
      </c>
      <c r="H15" s="104">
        <v>32901.5</v>
      </c>
      <c r="I15" s="104">
        <v>60303.5</v>
      </c>
      <c r="J15" s="104">
        <v>17492.5</v>
      </c>
      <c r="K15" s="104">
        <v>36507.75</v>
      </c>
      <c r="L15" s="104">
        <v>7651.75</v>
      </c>
      <c r="M15" s="104">
        <v>15999.25</v>
      </c>
      <c r="N15" s="104">
        <v>1327</v>
      </c>
      <c r="O15" s="104">
        <v>12339</v>
      </c>
      <c r="P15" s="104">
        <v>5855</v>
      </c>
      <c r="Q15" s="104">
        <v>33756.25</v>
      </c>
      <c r="R15" s="104">
        <v>19381</v>
      </c>
      <c r="S15" s="104">
        <v>12945.5</v>
      </c>
      <c r="T15" s="104">
        <v>5568.75</v>
      </c>
      <c r="U15" s="104">
        <v>8622</v>
      </c>
      <c r="V15" s="104">
        <v>12300</v>
      </c>
      <c r="W15" s="104" t="str">
        <v/>
      </c>
      <c r="X15" s="99" t="str">
        <v/>
      </c>
      <c r="Y15" s="104" t="str">
        <v/>
      </c>
      <c r="Z15" s="104" t="str">
        <v/>
      </c>
      <c r="AA15" s="104" t="str">
        <v/>
      </c>
      <c r="AB15" s="99" t="str">
        <v/>
      </c>
      <c r="AC15" s="99">
        <v>340102.5</v>
      </c>
      <c r="AD15" s="104" t="str">
        <v/>
      </c>
      <c r="AE15" s="104">
        <v>18781</v>
      </c>
      <c r="AF15" s="104">
        <v>38370.75</v>
      </c>
      <c r="AG15" s="104">
        <v>34670.75</v>
      </c>
      <c r="AH15" s="104">
        <v>32901.5</v>
      </c>
      <c r="AI15" s="104">
        <v>114303.75</v>
      </c>
      <c r="AJ15" s="104">
        <v>7651.75</v>
      </c>
      <c r="AK15" s="104">
        <v>15999.25</v>
      </c>
      <c r="AL15" s="104">
        <v>1327</v>
      </c>
      <c r="AM15" s="104">
        <v>18194</v>
      </c>
      <c r="AN15" s="104">
        <v>66082.75</v>
      </c>
      <c r="AO15" s="104">
        <v>26490.75</v>
      </c>
      <c r="AP15" s="104" t="str">
        <v/>
      </c>
      <c r="AQ15" s="104">
        <v>19381.75</v>
      </c>
      <c r="AR15" s="104">
        <v>70671.5</v>
      </c>
      <c r="AS15" s="104">
        <v>250049.25</v>
      </c>
    </row>
    <row r="16" spans="1:45" ht="22.5" customHeight="1">
      <c r="A16" s="77">
        <f t="shared" si="0"/>
        <v>1</v>
      </c>
      <c r="B16" s="105">
        <v>2004</v>
      </c>
      <c r="C16" s="104">
        <v>19442.75</v>
      </c>
      <c r="D16" s="104">
        <v>605.5</v>
      </c>
      <c r="E16" s="104">
        <v>35556.5</v>
      </c>
      <c r="F16" s="104">
        <v>1300</v>
      </c>
      <c r="G16" s="104">
        <v>1913</v>
      </c>
      <c r="H16" s="104">
        <v>34883.25</v>
      </c>
      <c r="I16" s="104">
        <v>63269</v>
      </c>
      <c r="J16" s="104">
        <v>18318.75</v>
      </c>
      <c r="K16" s="104">
        <v>37200.75</v>
      </c>
      <c r="L16" s="104">
        <v>8171.25</v>
      </c>
      <c r="M16" s="104">
        <v>16230.75</v>
      </c>
      <c r="N16" s="104">
        <v>1427.75</v>
      </c>
      <c r="O16" s="104">
        <v>12972.75</v>
      </c>
      <c r="P16" s="104">
        <v>6052.25</v>
      </c>
      <c r="Q16" s="104">
        <v>33974.75</v>
      </c>
      <c r="R16" s="104">
        <v>19843.75</v>
      </c>
      <c r="S16" s="104">
        <v>13436</v>
      </c>
      <c r="T16" s="104">
        <v>5676.25</v>
      </c>
      <c r="U16" s="104">
        <v>9033.75</v>
      </c>
      <c r="V16" s="104">
        <v>14300</v>
      </c>
      <c r="W16" s="104" t="str">
        <v/>
      </c>
      <c r="X16" s="99" t="str">
        <v/>
      </c>
      <c r="Y16" s="104" t="str">
        <v/>
      </c>
      <c r="Z16" s="104" t="str">
        <v/>
      </c>
      <c r="AA16" s="104" t="str">
        <v/>
      </c>
      <c r="AB16" s="99" t="str">
        <v/>
      </c>
      <c r="AC16" s="99">
        <v>353608.75</v>
      </c>
      <c r="AD16" s="104" t="str">
        <v/>
      </c>
      <c r="AE16" s="104">
        <v>19442.75</v>
      </c>
      <c r="AF16" s="104">
        <v>39375</v>
      </c>
      <c r="AG16" s="104">
        <v>35556.5</v>
      </c>
      <c r="AH16" s="104">
        <v>34883.25</v>
      </c>
      <c r="AI16" s="104">
        <v>118788.5</v>
      </c>
      <c r="AJ16" s="104">
        <v>8171.25</v>
      </c>
      <c r="AK16" s="104">
        <v>16230.75</v>
      </c>
      <c r="AL16" s="104">
        <v>1427.75</v>
      </c>
      <c r="AM16" s="104">
        <v>19025</v>
      </c>
      <c r="AN16" s="104">
        <v>67254.5</v>
      </c>
      <c r="AO16" s="104">
        <v>29010</v>
      </c>
      <c r="AP16" s="104" t="str">
        <v/>
      </c>
      <c r="AQ16" s="104">
        <v>20048.25</v>
      </c>
      <c r="AR16" s="104">
        <v>73652.75</v>
      </c>
      <c r="AS16" s="104">
        <v>259907.75</v>
      </c>
    </row>
    <row r="17" spans="1:45" ht="22.5" customHeight="1">
      <c r="A17" s="77">
        <f t="shared" si="0"/>
        <v>1</v>
      </c>
      <c r="B17" s="105">
        <v>2005</v>
      </c>
      <c r="C17" s="104">
        <v>18352.25</v>
      </c>
      <c r="D17" s="104">
        <v>563.75</v>
      </c>
      <c r="E17" s="104">
        <v>37490.5</v>
      </c>
      <c r="F17" s="104">
        <v>1306</v>
      </c>
      <c r="G17" s="104">
        <v>2110</v>
      </c>
      <c r="H17" s="104">
        <v>36975.25</v>
      </c>
      <c r="I17" s="104">
        <v>64697.25</v>
      </c>
      <c r="J17" s="104">
        <v>19202.75</v>
      </c>
      <c r="K17" s="104">
        <v>38370.5</v>
      </c>
      <c r="L17" s="104">
        <v>8705.25</v>
      </c>
      <c r="M17" s="104">
        <v>16613.5</v>
      </c>
      <c r="N17" s="104">
        <v>1543.25</v>
      </c>
      <c r="O17" s="104">
        <v>13665</v>
      </c>
      <c r="P17" s="104">
        <v>6324.25</v>
      </c>
      <c r="Q17" s="104">
        <v>34955.75</v>
      </c>
      <c r="R17" s="104">
        <v>20524.25</v>
      </c>
      <c r="S17" s="104">
        <v>14095</v>
      </c>
      <c r="T17" s="104">
        <v>5780</v>
      </c>
      <c r="U17" s="104">
        <v>9331.25</v>
      </c>
      <c r="V17" s="104">
        <v>15850</v>
      </c>
      <c r="W17" s="104" t="str">
        <v/>
      </c>
      <c r="X17" s="99" t="str">
        <v/>
      </c>
      <c r="Y17" s="104" t="str">
        <v/>
      </c>
      <c r="Z17" s="104" t="str">
        <v/>
      </c>
      <c r="AA17" s="104" t="str">
        <v/>
      </c>
      <c r="AB17" s="99" t="str">
        <v/>
      </c>
      <c r="AC17" s="99">
        <v>366455.75</v>
      </c>
      <c r="AD17" s="104" t="str">
        <v/>
      </c>
      <c r="AE17" s="104">
        <v>18352.25</v>
      </c>
      <c r="AF17" s="104">
        <v>41470.25</v>
      </c>
      <c r="AG17" s="104">
        <v>37490.5</v>
      </c>
      <c r="AH17" s="104">
        <v>36975.25</v>
      </c>
      <c r="AI17" s="104">
        <v>122270.5</v>
      </c>
      <c r="AJ17" s="104">
        <v>8705.25</v>
      </c>
      <c r="AK17" s="104">
        <v>16613.5</v>
      </c>
      <c r="AL17" s="104">
        <v>1543.25</v>
      </c>
      <c r="AM17" s="104">
        <v>19989.25</v>
      </c>
      <c r="AN17" s="104">
        <v>69575</v>
      </c>
      <c r="AO17" s="104">
        <v>30961.25</v>
      </c>
      <c r="AP17" s="104" t="str">
        <v/>
      </c>
      <c r="AQ17" s="104">
        <v>18916</v>
      </c>
      <c r="AR17" s="104">
        <v>77881.75</v>
      </c>
      <c r="AS17" s="104">
        <v>269658</v>
      </c>
    </row>
    <row r="18" spans="1:45" ht="22.5" customHeight="1">
      <c r="A18" s="77">
        <f t="shared" si="0"/>
        <v>1</v>
      </c>
      <c r="B18" s="105">
        <v>2006</v>
      </c>
      <c r="C18" s="104">
        <v>15767.5</v>
      </c>
      <c r="D18" s="104">
        <v>575.25</v>
      </c>
      <c r="E18" s="104">
        <v>37817.75</v>
      </c>
      <c r="F18" s="104">
        <v>1417</v>
      </c>
      <c r="G18" s="104">
        <v>2135.75</v>
      </c>
      <c r="H18" s="104">
        <v>38451</v>
      </c>
      <c r="I18" s="104">
        <v>66514.25</v>
      </c>
      <c r="J18" s="104">
        <v>19340</v>
      </c>
      <c r="K18" s="104">
        <v>39209.5</v>
      </c>
      <c r="L18" s="104">
        <v>8831</v>
      </c>
      <c r="M18" s="104">
        <v>17128.75</v>
      </c>
      <c r="N18" s="104">
        <v>1635.75</v>
      </c>
      <c r="O18" s="104">
        <v>14472</v>
      </c>
      <c r="P18" s="104">
        <v>6486.5</v>
      </c>
      <c r="Q18" s="104">
        <v>34930.25</v>
      </c>
      <c r="R18" s="104">
        <v>21209.5</v>
      </c>
      <c r="S18" s="104">
        <v>14559.25</v>
      </c>
      <c r="T18" s="104">
        <v>5703.75</v>
      </c>
      <c r="U18" s="104">
        <v>9907.25</v>
      </c>
      <c r="V18" s="104">
        <v>16700</v>
      </c>
      <c r="W18" s="104" t="str">
        <v/>
      </c>
      <c r="X18" s="99" t="str">
        <v/>
      </c>
      <c r="Y18" s="104" t="str">
        <v/>
      </c>
      <c r="Z18" s="104" t="str">
        <v/>
      </c>
      <c r="AA18" s="104" t="str">
        <v/>
      </c>
      <c r="AB18" s="99" t="str">
        <v/>
      </c>
      <c r="AC18" s="99">
        <v>372792</v>
      </c>
      <c r="AD18" s="104" t="str">
        <v/>
      </c>
      <c r="AE18" s="104">
        <v>15767.5</v>
      </c>
      <c r="AF18" s="104">
        <v>41945.75</v>
      </c>
      <c r="AG18" s="104">
        <v>37817.75</v>
      </c>
      <c r="AH18" s="104">
        <v>38451</v>
      </c>
      <c r="AI18" s="104">
        <v>125063.75</v>
      </c>
      <c r="AJ18" s="104">
        <v>8831</v>
      </c>
      <c r="AK18" s="104">
        <v>17128.75</v>
      </c>
      <c r="AL18" s="104">
        <v>1635.75</v>
      </c>
      <c r="AM18" s="104">
        <v>20958.5</v>
      </c>
      <c r="AN18" s="104">
        <v>70699</v>
      </c>
      <c r="AO18" s="104">
        <v>32311</v>
      </c>
      <c r="AP18" s="104" t="str">
        <v/>
      </c>
      <c r="AQ18" s="104">
        <v>16342.75</v>
      </c>
      <c r="AR18" s="104">
        <v>79821.5</v>
      </c>
      <c r="AS18" s="104">
        <v>276627.75</v>
      </c>
    </row>
    <row r="19" spans="1:45" ht="22.5" customHeight="1">
      <c r="A19" s="77">
        <f t="shared" si="0"/>
        <v>1</v>
      </c>
      <c r="B19" s="105">
        <v>2007</v>
      </c>
      <c r="C19" s="104">
        <v>17458.75</v>
      </c>
      <c r="D19" s="104">
        <v>651.5</v>
      </c>
      <c r="E19" s="104">
        <v>38593</v>
      </c>
      <c r="F19" s="104">
        <v>1387</v>
      </c>
      <c r="G19" s="104">
        <v>2304.75</v>
      </c>
      <c r="H19" s="104">
        <v>40387.25</v>
      </c>
      <c r="I19" s="104">
        <v>68709.75</v>
      </c>
      <c r="J19" s="104">
        <v>19298</v>
      </c>
      <c r="K19" s="104">
        <v>39696.25</v>
      </c>
      <c r="L19" s="104">
        <v>9365</v>
      </c>
      <c r="M19" s="104">
        <v>17804</v>
      </c>
      <c r="N19" s="104">
        <v>1748.25</v>
      </c>
      <c r="O19" s="104">
        <v>16257.75</v>
      </c>
      <c r="P19" s="104">
        <v>7630.75</v>
      </c>
      <c r="Q19" s="104">
        <v>36068.5</v>
      </c>
      <c r="R19" s="104">
        <v>22025</v>
      </c>
      <c r="S19" s="104">
        <v>14871.25</v>
      </c>
      <c r="T19" s="104">
        <v>5969.5</v>
      </c>
      <c r="U19" s="104">
        <v>10272</v>
      </c>
      <c r="V19" s="104">
        <v>17500</v>
      </c>
      <c r="W19" s="104" t="str">
        <v/>
      </c>
      <c r="X19" s="99" t="str">
        <v/>
      </c>
      <c r="Y19" s="104" t="str">
        <v/>
      </c>
      <c r="Z19" s="104" t="str">
        <v/>
      </c>
      <c r="AA19" s="104" t="str">
        <v/>
      </c>
      <c r="AB19" s="99" t="str">
        <v/>
      </c>
      <c r="AC19" s="99">
        <v>387998.25</v>
      </c>
      <c r="AD19" s="104" t="str">
        <v/>
      </c>
      <c r="AE19" s="104">
        <v>17458.75</v>
      </c>
      <c r="AF19" s="104">
        <v>42936.25</v>
      </c>
      <c r="AG19" s="104">
        <v>38593</v>
      </c>
      <c r="AH19" s="104">
        <v>40387.25</v>
      </c>
      <c r="AI19" s="104">
        <v>127704</v>
      </c>
      <c r="AJ19" s="104">
        <v>9365</v>
      </c>
      <c r="AK19" s="104">
        <v>17804</v>
      </c>
      <c r="AL19" s="104">
        <v>1748.25</v>
      </c>
      <c r="AM19" s="104">
        <v>23888.5</v>
      </c>
      <c r="AN19" s="104">
        <v>72964.75</v>
      </c>
      <c r="AO19" s="104">
        <v>33741.5</v>
      </c>
      <c r="AP19" s="104" t="str">
        <v/>
      </c>
      <c r="AQ19" s="104">
        <v>18110.25</v>
      </c>
      <c r="AR19" s="104">
        <v>82672</v>
      </c>
      <c r="AS19" s="104">
        <v>287216</v>
      </c>
    </row>
    <row r="20" spans="1:45" ht="22.5" customHeight="1">
      <c r="A20" s="77">
        <f t="shared" si="0"/>
        <v>1</v>
      </c>
      <c r="B20" s="105">
        <v>2008</v>
      </c>
      <c r="C20" s="104">
        <v>16935.5</v>
      </c>
      <c r="D20" s="104">
        <v>637.5</v>
      </c>
      <c r="E20" s="104">
        <v>38659</v>
      </c>
      <c r="F20" s="104">
        <v>1375</v>
      </c>
      <c r="G20" s="104">
        <v>2303</v>
      </c>
      <c r="H20" s="104">
        <v>41501.25</v>
      </c>
      <c r="I20" s="104">
        <v>71896.25</v>
      </c>
      <c r="J20" s="104">
        <v>19024.5</v>
      </c>
      <c r="K20" s="104">
        <v>39350</v>
      </c>
      <c r="L20" s="104">
        <v>9218.25</v>
      </c>
      <c r="M20" s="104">
        <v>18275</v>
      </c>
      <c r="N20" s="104">
        <v>1766</v>
      </c>
      <c r="O20" s="104">
        <v>17944</v>
      </c>
      <c r="P20" s="104">
        <v>7652</v>
      </c>
      <c r="Q20" s="104">
        <v>36904</v>
      </c>
      <c r="R20" s="104">
        <v>22449.75</v>
      </c>
      <c r="S20" s="104">
        <v>15240</v>
      </c>
      <c r="T20" s="104">
        <v>5986.75</v>
      </c>
      <c r="U20" s="104">
        <v>10689.5</v>
      </c>
      <c r="V20" s="104">
        <v>20000</v>
      </c>
      <c r="W20" s="104" t="str">
        <v/>
      </c>
      <c r="X20" s="99" t="str">
        <v/>
      </c>
      <c r="Y20" s="104" t="str">
        <v/>
      </c>
      <c r="Z20" s="104" t="str">
        <v/>
      </c>
      <c r="AA20" s="104" t="str">
        <v/>
      </c>
      <c r="AB20" s="99" t="str">
        <v/>
      </c>
      <c r="AC20" s="99">
        <v>397807.25</v>
      </c>
      <c r="AD20" s="104" t="str">
        <v/>
      </c>
      <c r="AE20" s="104">
        <v>16935.5</v>
      </c>
      <c r="AF20" s="104">
        <v>42974.5</v>
      </c>
      <c r="AG20" s="104">
        <v>38659</v>
      </c>
      <c r="AH20" s="104">
        <v>41501.25</v>
      </c>
      <c r="AI20" s="104">
        <v>130270.75</v>
      </c>
      <c r="AJ20" s="104">
        <v>9218.25</v>
      </c>
      <c r="AK20" s="104">
        <v>18275</v>
      </c>
      <c r="AL20" s="104">
        <v>1766</v>
      </c>
      <c r="AM20" s="104">
        <v>25596</v>
      </c>
      <c r="AN20" s="104">
        <v>74593.75</v>
      </c>
      <c r="AO20" s="104">
        <v>36676.25</v>
      </c>
      <c r="AP20" s="104" t="str">
        <v/>
      </c>
      <c r="AQ20" s="104">
        <v>17573</v>
      </c>
      <c r="AR20" s="104">
        <v>83838.25</v>
      </c>
      <c r="AS20" s="104">
        <v>296396</v>
      </c>
    </row>
    <row r="21" spans="1:45" ht="22.5" customHeight="1">
      <c r="A21" s="77">
        <f t="shared" si="0"/>
        <v>1</v>
      </c>
      <c r="B21" s="105">
        <v>2009</v>
      </c>
      <c r="C21" s="104">
        <v>18727.5</v>
      </c>
      <c r="D21" s="104">
        <v>662.5</v>
      </c>
      <c r="E21" s="104">
        <v>37804.25</v>
      </c>
      <c r="F21" s="104">
        <v>1496.75</v>
      </c>
      <c r="G21" s="104">
        <v>2328</v>
      </c>
      <c r="H21" s="104">
        <v>38923.25</v>
      </c>
      <c r="I21" s="104">
        <v>69786.25</v>
      </c>
      <c r="J21" s="104">
        <v>17846.25</v>
      </c>
      <c r="K21" s="104">
        <v>38287.5</v>
      </c>
      <c r="L21" s="104">
        <v>9203.5</v>
      </c>
      <c r="M21" s="104">
        <v>18495</v>
      </c>
      <c r="N21" s="104">
        <v>1736</v>
      </c>
      <c r="O21" s="104">
        <v>18706.25</v>
      </c>
      <c r="P21" s="104">
        <v>8027.25</v>
      </c>
      <c r="Q21" s="104">
        <v>37088.25</v>
      </c>
      <c r="R21" s="104">
        <v>23892</v>
      </c>
      <c r="S21" s="104">
        <v>15675.75</v>
      </c>
      <c r="T21" s="104">
        <v>5573.25</v>
      </c>
      <c r="U21" s="104">
        <v>10261.5</v>
      </c>
      <c r="V21" s="104">
        <v>22625</v>
      </c>
      <c r="W21" s="104" t="str">
        <v/>
      </c>
      <c r="X21" s="99" t="str">
        <v/>
      </c>
      <c r="Y21" s="104" t="str">
        <v/>
      </c>
      <c r="Z21" s="104" t="str">
        <v/>
      </c>
      <c r="AA21" s="104" t="str">
        <v/>
      </c>
      <c r="AB21" s="99" t="str">
        <v/>
      </c>
      <c r="AC21" s="99">
        <v>397146</v>
      </c>
      <c r="AD21" s="104" t="str">
        <v/>
      </c>
      <c r="AE21" s="104">
        <v>18727.5</v>
      </c>
      <c r="AF21" s="104">
        <v>42291.5</v>
      </c>
      <c r="AG21" s="104">
        <v>37804.25</v>
      </c>
      <c r="AH21" s="104">
        <v>38923.25</v>
      </c>
      <c r="AI21" s="104">
        <v>125920</v>
      </c>
      <c r="AJ21" s="104">
        <v>9203.5</v>
      </c>
      <c r="AK21" s="104">
        <v>18495</v>
      </c>
      <c r="AL21" s="104">
        <v>1736</v>
      </c>
      <c r="AM21" s="104">
        <v>26733.5</v>
      </c>
      <c r="AN21" s="104">
        <v>76656</v>
      </c>
      <c r="AO21" s="104">
        <v>38459.75</v>
      </c>
      <c r="AP21" s="104" t="str">
        <v/>
      </c>
      <c r="AQ21" s="104">
        <v>19390</v>
      </c>
      <c r="AR21" s="104">
        <v>80552.25</v>
      </c>
      <c r="AS21" s="104">
        <v>297203.75</v>
      </c>
    </row>
    <row r="22" spans="1:45" ht="22.5" customHeight="1">
      <c r="A22" s="77">
        <f t="shared" si="0"/>
        <v>1</v>
      </c>
      <c r="B22" s="105">
        <v>2010</v>
      </c>
      <c r="C22" s="104">
        <v>18802.25</v>
      </c>
      <c r="D22" s="104">
        <v>593.75</v>
      </c>
      <c r="E22" s="104">
        <v>36443.5</v>
      </c>
      <c r="F22" s="104">
        <v>1634.5</v>
      </c>
      <c r="G22" s="104">
        <v>2448.5</v>
      </c>
      <c r="H22" s="104">
        <v>39014</v>
      </c>
      <c r="I22" s="104">
        <v>67974.5</v>
      </c>
      <c r="J22" s="104">
        <v>18165.5</v>
      </c>
      <c r="K22" s="104">
        <v>39118.75</v>
      </c>
      <c r="L22" s="104">
        <v>9940.75</v>
      </c>
      <c r="M22" s="104">
        <v>19029.5</v>
      </c>
      <c r="N22" s="104">
        <v>1832</v>
      </c>
      <c r="O22" s="104">
        <v>20042</v>
      </c>
      <c r="P22" s="104">
        <v>8212</v>
      </c>
      <c r="Q22" s="104">
        <v>37104</v>
      </c>
      <c r="R22" s="104">
        <v>24484</v>
      </c>
      <c r="S22" s="104">
        <v>16291.5</v>
      </c>
      <c r="T22" s="104">
        <v>5548</v>
      </c>
      <c r="U22" s="104">
        <v>9775.5</v>
      </c>
      <c r="V22" s="104">
        <v>24825</v>
      </c>
      <c r="W22" s="104" t="str">
        <v/>
      </c>
      <c r="X22" s="99" t="str">
        <v/>
      </c>
      <c r="Y22" s="104" t="str">
        <v/>
      </c>
      <c r="Z22" s="104" t="str">
        <v/>
      </c>
      <c r="AA22" s="104" t="str">
        <v/>
      </c>
      <c r="AB22" s="99" t="str">
        <v/>
      </c>
      <c r="AC22" s="99">
        <v>401279.5</v>
      </c>
      <c r="AD22" s="104" t="str">
        <v/>
      </c>
      <c r="AE22" s="104">
        <v>18802.25</v>
      </c>
      <c r="AF22" s="104">
        <v>41120.25</v>
      </c>
      <c r="AG22" s="104">
        <v>36443.5</v>
      </c>
      <c r="AH22" s="104">
        <v>39014</v>
      </c>
      <c r="AI22" s="104">
        <v>125258.75</v>
      </c>
      <c r="AJ22" s="104">
        <v>9940.75</v>
      </c>
      <c r="AK22" s="104">
        <v>19029.5</v>
      </c>
      <c r="AL22" s="104">
        <v>1832</v>
      </c>
      <c r="AM22" s="104">
        <v>28254</v>
      </c>
      <c r="AN22" s="104">
        <v>77879.5</v>
      </c>
      <c r="AO22" s="104">
        <v>40148.5</v>
      </c>
      <c r="AP22" s="104" t="str">
        <v/>
      </c>
      <c r="AQ22" s="104">
        <v>19396</v>
      </c>
      <c r="AR22" s="104">
        <v>79540.5</v>
      </c>
      <c r="AS22" s="104">
        <v>302343</v>
      </c>
    </row>
    <row r="23" spans="1:45" ht="22.5" customHeight="1">
      <c r="A23" s="77">
        <f t="shared" si="0"/>
        <v>1</v>
      </c>
      <c r="B23" s="105">
        <v>2011</v>
      </c>
      <c r="C23" s="104">
        <v>17393.75</v>
      </c>
      <c r="D23" s="104">
        <v>704.25</v>
      </c>
      <c r="E23" s="104">
        <v>35239</v>
      </c>
      <c r="F23" s="104">
        <v>1604.25</v>
      </c>
      <c r="G23" s="104">
        <v>2462.5</v>
      </c>
      <c r="H23" s="104">
        <v>38491.75</v>
      </c>
      <c r="I23" s="104">
        <v>67029.75</v>
      </c>
      <c r="J23" s="104">
        <v>17349.25</v>
      </c>
      <c r="K23" s="104">
        <v>40172.5</v>
      </c>
      <c r="L23" s="104">
        <v>10274.5</v>
      </c>
      <c r="M23" s="104">
        <v>19566.5</v>
      </c>
      <c r="N23" s="104">
        <v>1937.75</v>
      </c>
      <c r="O23" s="104">
        <v>21307.5</v>
      </c>
      <c r="P23" s="104">
        <v>8745</v>
      </c>
      <c r="Q23" s="104">
        <v>37582.25</v>
      </c>
      <c r="R23" s="104">
        <v>25260</v>
      </c>
      <c r="S23" s="104">
        <v>16663.5</v>
      </c>
      <c r="T23" s="104">
        <v>5735</v>
      </c>
      <c r="U23" s="104">
        <v>9643.5</v>
      </c>
      <c r="V23" s="104">
        <v>26185</v>
      </c>
      <c r="W23" s="104" t="str">
        <v/>
      </c>
      <c r="X23" s="99" t="str">
        <v/>
      </c>
      <c r="Y23" s="104" t="str">
        <v/>
      </c>
      <c r="Z23" s="104" t="str">
        <v/>
      </c>
      <c r="AA23" s="104" t="str">
        <v/>
      </c>
      <c r="AB23" s="99" t="str">
        <v/>
      </c>
      <c r="AC23" s="99">
        <v>403347.5</v>
      </c>
      <c r="AD23" s="104" t="str">
        <v/>
      </c>
      <c r="AE23" s="104">
        <v>17393.75</v>
      </c>
      <c r="AF23" s="104">
        <v>40010</v>
      </c>
      <c r="AG23" s="104">
        <v>35239</v>
      </c>
      <c r="AH23" s="104">
        <v>38491.75</v>
      </c>
      <c r="AI23" s="104">
        <v>124551.5</v>
      </c>
      <c r="AJ23" s="104">
        <v>10274.5</v>
      </c>
      <c r="AK23" s="104">
        <v>19566.5</v>
      </c>
      <c r="AL23" s="104">
        <v>1937.75</v>
      </c>
      <c r="AM23" s="104">
        <v>30052.5</v>
      </c>
      <c r="AN23" s="104">
        <v>79505.75</v>
      </c>
      <c r="AO23" s="104">
        <v>41563.5</v>
      </c>
      <c r="AP23" s="104" t="str">
        <v/>
      </c>
      <c r="AQ23" s="104">
        <v>18098</v>
      </c>
      <c r="AR23" s="104">
        <v>77797.5</v>
      </c>
      <c r="AS23" s="104">
        <v>307452</v>
      </c>
    </row>
    <row r="24" spans="1:45" ht="22.5" customHeight="1">
      <c r="A24" s="77">
        <f t="shared" si="0"/>
        <v>1</v>
      </c>
      <c r="B24" s="105">
        <v>2012</v>
      </c>
      <c r="C24" s="104">
        <v>17445.25</v>
      </c>
      <c r="D24" s="104">
        <v>645.25</v>
      </c>
      <c r="E24" s="104">
        <v>32674.5</v>
      </c>
      <c r="F24" s="104">
        <v>1561.5</v>
      </c>
      <c r="G24" s="104">
        <v>2433</v>
      </c>
      <c r="H24" s="104">
        <v>33056.25</v>
      </c>
      <c r="I24" s="104">
        <v>63789</v>
      </c>
      <c r="J24" s="104">
        <v>16486.75</v>
      </c>
      <c r="K24" s="104">
        <v>40663.25</v>
      </c>
      <c r="L24" s="104">
        <v>10113</v>
      </c>
      <c r="M24" s="104">
        <v>19671</v>
      </c>
      <c r="N24" s="104">
        <v>1956.75</v>
      </c>
      <c r="O24" s="104">
        <v>21918.25</v>
      </c>
      <c r="P24" s="104">
        <v>8778</v>
      </c>
      <c r="Q24" s="104">
        <v>36734.75</v>
      </c>
      <c r="R24" s="104">
        <v>25725.25</v>
      </c>
      <c r="S24" s="104">
        <v>16403.25</v>
      </c>
      <c r="T24" s="104">
        <v>5668.25</v>
      </c>
      <c r="U24" s="104">
        <v>9528.5</v>
      </c>
      <c r="V24" s="104">
        <v>25200</v>
      </c>
      <c r="W24" s="104" t="str">
        <v/>
      </c>
      <c r="X24" s="99" t="str">
        <v/>
      </c>
      <c r="Y24" s="104" t="str">
        <v/>
      </c>
      <c r="Z24" s="104" t="str">
        <v/>
      </c>
      <c r="AA24" s="104" t="str">
        <v/>
      </c>
      <c r="AB24" s="99" t="str">
        <v/>
      </c>
      <c r="AC24" s="99">
        <v>390451.75</v>
      </c>
      <c r="AD24" s="104" t="str">
        <v/>
      </c>
      <c r="AE24" s="104">
        <v>17445.25</v>
      </c>
      <c r="AF24" s="104">
        <v>37314.25</v>
      </c>
      <c r="AG24" s="104">
        <v>32674.5</v>
      </c>
      <c r="AH24" s="104">
        <v>33056.25</v>
      </c>
      <c r="AI24" s="104">
        <v>120939</v>
      </c>
      <c r="AJ24" s="104">
        <v>10113</v>
      </c>
      <c r="AK24" s="104">
        <v>19671</v>
      </c>
      <c r="AL24" s="104">
        <v>1956.75</v>
      </c>
      <c r="AM24" s="104">
        <v>30696.25</v>
      </c>
      <c r="AN24" s="104">
        <v>78863.25</v>
      </c>
      <c r="AO24" s="104">
        <v>40396.75</v>
      </c>
      <c r="AP24" s="104" t="str">
        <v/>
      </c>
      <c r="AQ24" s="104">
        <v>18090.5</v>
      </c>
      <c r="AR24" s="104">
        <v>69725.25</v>
      </c>
      <c r="AS24" s="104">
        <v>302636</v>
      </c>
    </row>
    <row r="25" spans="1:45" ht="22.5" customHeight="1">
      <c r="A25" s="77">
        <f t="shared" si="0"/>
        <v>1</v>
      </c>
      <c r="B25" s="105">
        <v>2013</v>
      </c>
      <c r="C25" s="104">
        <v>15353.25</v>
      </c>
      <c r="D25" s="104">
        <v>491.5</v>
      </c>
      <c r="E25" s="104">
        <v>29448</v>
      </c>
      <c r="F25" s="104">
        <v>1501.75</v>
      </c>
      <c r="G25" s="104">
        <v>2299</v>
      </c>
      <c r="H25" s="104">
        <v>26118</v>
      </c>
      <c r="I25" s="104">
        <v>60375.75</v>
      </c>
      <c r="J25" s="104">
        <v>16293.5</v>
      </c>
      <c r="K25" s="104">
        <v>38961.25</v>
      </c>
      <c r="L25" s="104">
        <v>9697.5</v>
      </c>
      <c r="M25" s="104">
        <v>19146.75</v>
      </c>
      <c r="N25" s="104">
        <v>1693.25</v>
      </c>
      <c r="O25" s="104">
        <v>21404</v>
      </c>
      <c r="P25" s="104">
        <v>8984.25</v>
      </c>
      <c r="Q25" s="104">
        <v>36141.5</v>
      </c>
      <c r="R25" s="104">
        <v>25979.25</v>
      </c>
      <c r="S25" s="104">
        <v>16256.25</v>
      </c>
      <c r="T25" s="104">
        <v>5297.75</v>
      </c>
      <c r="U25" s="104">
        <v>8814.75</v>
      </c>
      <c r="V25" s="104">
        <v>22925</v>
      </c>
      <c r="W25" s="104" t="str">
        <v/>
      </c>
      <c r="X25" s="99" t="str">
        <v/>
      </c>
      <c r="Y25" s="104" t="str">
        <v/>
      </c>
      <c r="Z25" s="104" t="str">
        <v/>
      </c>
      <c r="AA25" s="104" t="str">
        <v/>
      </c>
      <c r="AB25" s="99" t="str">
        <v/>
      </c>
      <c r="AC25" s="99">
        <v>367182.25</v>
      </c>
      <c r="AD25" s="104" t="str">
        <v/>
      </c>
      <c r="AE25" s="104">
        <v>15353.25</v>
      </c>
      <c r="AF25" s="104">
        <v>33740.25</v>
      </c>
      <c r="AG25" s="104">
        <v>29448</v>
      </c>
      <c r="AH25" s="104">
        <v>26118</v>
      </c>
      <c r="AI25" s="104">
        <v>115630.5</v>
      </c>
      <c r="AJ25" s="104">
        <v>9697.5</v>
      </c>
      <c r="AK25" s="104">
        <v>19146.75</v>
      </c>
      <c r="AL25" s="104">
        <v>1693.25</v>
      </c>
      <c r="AM25" s="104">
        <v>30388.25</v>
      </c>
      <c r="AN25" s="104">
        <v>78377</v>
      </c>
      <c r="AO25" s="104">
        <v>37037.5</v>
      </c>
      <c r="AP25" s="104" t="str">
        <v/>
      </c>
      <c r="AQ25" s="104">
        <v>15844.75</v>
      </c>
      <c r="AR25" s="104">
        <v>59366.75</v>
      </c>
      <c r="AS25" s="104">
        <v>291970.75</v>
      </c>
    </row>
    <row r="26" spans="1:45" ht="22.5" customHeight="1">
      <c r="A26" s="77">
        <f t="shared" si="0"/>
        <v>1</v>
      </c>
      <c r="B26" s="105">
        <v>2014</v>
      </c>
      <c r="C26" s="104">
        <v>14753.25</v>
      </c>
      <c r="D26" s="104">
        <v>458.25</v>
      </c>
      <c r="E26" s="104">
        <v>28059.5</v>
      </c>
      <c r="F26" s="104">
        <v>1481</v>
      </c>
      <c r="G26" s="104">
        <v>2295</v>
      </c>
      <c r="H26" s="104">
        <v>22249</v>
      </c>
      <c r="I26" s="104">
        <v>60531.75</v>
      </c>
      <c r="J26" s="104">
        <v>16067.5</v>
      </c>
      <c r="K26" s="104">
        <v>39162.5</v>
      </c>
      <c r="L26" s="104">
        <v>9597</v>
      </c>
      <c r="M26" s="104">
        <v>18251.25</v>
      </c>
      <c r="N26" s="104">
        <v>1727.75</v>
      </c>
      <c r="O26" s="104">
        <v>21933.75</v>
      </c>
      <c r="P26" s="104">
        <v>9283</v>
      </c>
      <c r="Q26" s="104">
        <v>34899.5</v>
      </c>
      <c r="R26" s="104">
        <v>26240.75</v>
      </c>
      <c r="S26" s="104">
        <v>16520.5</v>
      </c>
      <c r="T26" s="104">
        <v>5385.5</v>
      </c>
      <c r="U26" s="104">
        <v>9345.5</v>
      </c>
      <c r="V26" s="104">
        <v>20377.5</v>
      </c>
      <c r="W26" s="104" t="str">
        <v/>
      </c>
      <c r="X26" s="99" t="str">
        <v/>
      </c>
      <c r="Y26" s="104" t="str">
        <v/>
      </c>
      <c r="Z26" s="104" t="str">
        <v/>
      </c>
      <c r="AA26" s="104" t="str">
        <v/>
      </c>
      <c r="AB26" s="99" t="str">
        <v/>
      </c>
      <c r="AC26" s="99">
        <v>358619.75</v>
      </c>
      <c r="AD26" s="104" t="str">
        <v/>
      </c>
      <c r="AE26" s="104">
        <v>14753.25</v>
      </c>
      <c r="AF26" s="104">
        <v>32293.75</v>
      </c>
      <c r="AG26" s="104">
        <v>28059.5</v>
      </c>
      <c r="AH26" s="104">
        <v>22249</v>
      </c>
      <c r="AI26" s="104">
        <v>115761.75</v>
      </c>
      <c r="AJ26" s="104">
        <v>9597</v>
      </c>
      <c r="AK26" s="104">
        <v>18251.25</v>
      </c>
      <c r="AL26" s="104">
        <v>1727.75</v>
      </c>
      <c r="AM26" s="104">
        <v>31216.75</v>
      </c>
      <c r="AN26" s="104">
        <v>77660.75</v>
      </c>
      <c r="AO26" s="104">
        <v>35108.5</v>
      </c>
      <c r="AP26" s="104" t="str">
        <v/>
      </c>
      <c r="AQ26" s="104">
        <v>15211.5</v>
      </c>
      <c r="AR26" s="104">
        <v>54084.5</v>
      </c>
      <c r="AS26" s="104">
        <v>289323.75</v>
      </c>
    </row>
    <row r="27" spans="1:45" ht="22.5" customHeight="1">
      <c r="A27" s="77">
        <f>IF(C27=":",0,1)</f>
        <v>1</v>
      </c>
      <c r="B27" s="105">
        <v>2015</v>
      </c>
      <c r="C27" s="104">
        <v>14380.5</v>
      </c>
      <c r="D27" s="104">
        <v>440</v>
      </c>
      <c r="E27" s="104">
        <v>28250.25</v>
      </c>
      <c r="F27" s="104">
        <v>1399.5</v>
      </c>
      <c r="G27" s="104">
        <v>2307.75</v>
      </c>
      <c r="H27" s="104">
        <v>22267.5</v>
      </c>
      <c r="I27" s="104">
        <v>61470.75</v>
      </c>
      <c r="J27" s="104">
        <v>15704</v>
      </c>
      <c r="K27" s="104">
        <v>39771.25</v>
      </c>
      <c r="L27" s="104">
        <v>9738.25</v>
      </c>
      <c r="M27" s="104">
        <v>18693.25</v>
      </c>
      <c r="N27" s="104">
        <v>1819</v>
      </c>
      <c r="O27" s="104">
        <v>23118.5</v>
      </c>
      <c r="P27" s="104">
        <v>9793.5</v>
      </c>
      <c r="Q27" s="104">
        <v>34461.25</v>
      </c>
      <c r="R27" s="104">
        <v>26699.25</v>
      </c>
      <c r="S27" s="104">
        <v>16784</v>
      </c>
      <c r="T27" s="104">
        <v>5565</v>
      </c>
      <c r="U27" s="104">
        <v>9434</v>
      </c>
      <c r="V27" s="104">
        <v>19625</v>
      </c>
      <c r="W27" s="104" t="str">
        <v/>
      </c>
      <c r="X27" s="99" t="str">
        <v/>
      </c>
      <c r="Y27" s="104" t="str">
        <v/>
      </c>
      <c r="Z27" s="104" t="str">
        <v/>
      </c>
      <c r="AA27" s="104" t="str">
        <v/>
      </c>
      <c r="AB27" s="99" t="str">
        <v/>
      </c>
      <c r="AC27" s="99">
        <v>361722.5</v>
      </c>
      <c r="AD27" s="104" t="str">
        <v/>
      </c>
      <c r="AE27" s="104">
        <v>14380.5</v>
      </c>
      <c r="AF27" s="104">
        <v>32397.5</v>
      </c>
      <c r="AG27" s="104">
        <v>28250.25</v>
      </c>
      <c r="AH27" s="104">
        <v>22267.5</v>
      </c>
      <c r="AI27" s="104">
        <v>116946</v>
      </c>
      <c r="AJ27" s="104">
        <v>9738.25</v>
      </c>
      <c r="AK27" s="104">
        <v>18693.25</v>
      </c>
      <c r="AL27" s="104">
        <v>1819</v>
      </c>
      <c r="AM27" s="104">
        <v>32912</v>
      </c>
      <c r="AN27" s="104">
        <v>77944.5</v>
      </c>
      <c r="AO27" s="104">
        <v>34624</v>
      </c>
      <c r="AP27" s="104" t="str">
        <v/>
      </c>
      <c r="AQ27" s="104">
        <v>14820.5</v>
      </c>
      <c r="AR27" s="104">
        <v>54225</v>
      </c>
      <c r="AS27" s="104">
        <v>292677</v>
      </c>
    </row>
    <row r="28" spans="1:45">
      <c r="A28" s="77">
        <f>SUM(A7:A27)</f>
        <v>21</v>
      </c>
      <c r="B28" s="34"/>
    </row>
    <row r="29" spans="1:45" s="84" customFormat="1" ht="22.5" customHeight="1">
      <c r="B29" s="34" t="str">
        <f>INDEX($B$7:$B$27,$A$28-2)&amp;"-"&amp;INDEX($B$7:$B$27,$A$28)</f>
        <v>2013-2015</v>
      </c>
      <c r="C29" s="86">
        <f>AVERAGE(INDEX(C$7:C$27,$A$28-2),INDEX(C$7:C$27,$A$28-1),INDEX(C$7:C$27,$A$28))</f>
        <v>14829</v>
      </c>
      <c r="D29" s="86">
        <f t="shared" ref="D29:AS29" si="1">AVERAGE(INDEX(D$7:D$27,$A$28-2),INDEX(D$7:D$27,$A$28-1),INDEX(D$7:D$27,$A$28))</f>
        <v>463.25</v>
      </c>
      <c r="E29" s="86">
        <f t="shared" si="1"/>
        <v>28585.916666666668</v>
      </c>
      <c r="F29" s="86">
        <f t="shared" si="1"/>
        <v>1460.75</v>
      </c>
      <c r="G29" s="86">
        <f t="shared" si="1"/>
        <v>2300.5833333333335</v>
      </c>
      <c r="H29" s="86">
        <f t="shared" si="1"/>
        <v>23544.833333333332</v>
      </c>
      <c r="I29" s="86">
        <f t="shared" si="1"/>
        <v>60792.75</v>
      </c>
      <c r="J29" s="86">
        <f t="shared" si="1"/>
        <v>16021.666666666666</v>
      </c>
      <c r="K29" s="86">
        <f t="shared" si="1"/>
        <v>39298.333333333336</v>
      </c>
      <c r="L29" s="86">
        <f t="shared" si="1"/>
        <v>9677.5833333333339</v>
      </c>
      <c r="M29" s="86">
        <f t="shared" si="1"/>
        <v>18697.083333333332</v>
      </c>
      <c r="N29" s="86">
        <f t="shared" si="1"/>
        <v>1746.6666666666667</v>
      </c>
      <c r="O29" s="86">
        <f t="shared" si="1"/>
        <v>22152.083333333332</v>
      </c>
      <c r="P29" s="86">
        <f t="shared" si="1"/>
        <v>9353.5833333333339</v>
      </c>
      <c r="Q29" s="86">
        <f t="shared" si="1"/>
        <v>35167.416666666664</v>
      </c>
      <c r="R29" s="86">
        <f t="shared" si="1"/>
        <v>26306.416666666668</v>
      </c>
      <c r="S29" s="86">
        <f t="shared" si="1"/>
        <v>16520.25</v>
      </c>
      <c r="T29" s="86">
        <f t="shared" si="1"/>
        <v>5416.083333333333</v>
      </c>
      <c r="U29" s="86">
        <f t="shared" si="1"/>
        <v>9198.0833333333339</v>
      </c>
      <c r="V29" s="86">
        <f t="shared" si="1"/>
        <v>20975.833333333332</v>
      </c>
      <c r="W29" s="86"/>
      <c r="X29" s="86"/>
      <c r="Y29" s="86"/>
      <c r="Z29" s="86"/>
      <c r="AA29" s="86"/>
      <c r="AB29" s="86"/>
      <c r="AC29" s="86">
        <f t="shared" si="1"/>
        <v>362508.16666666669</v>
      </c>
      <c r="AD29" s="86"/>
      <c r="AE29" s="86">
        <f t="shared" si="1"/>
        <v>14829</v>
      </c>
      <c r="AF29" s="86">
        <f t="shared" si="1"/>
        <v>32810.5</v>
      </c>
      <c r="AG29" s="86">
        <f t="shared" si="1"/>
        <v>28585.916666666668</v>
      </c>
      <c r="AH29" s="86">
        <f t="shared" si="1"/>
        <v>23544.833333333332</v>
      </c>
      <c r="AI29" s="86">
        <f t="shared" si="1"/>
        <v>116112.75</v>
      </c>
      <c r="AJ29" s="86">
        <f t="shared" si="1"/>
        <v>9677.5833333333339</v>
      </c>
      <c r="AK29" s="86">
        <f t="shared" si="1"/>
        <v>18697.083333333332</v>
      </c>
      <c r="AL29" s="86">
        <f t="shared" si="1"/>
        <v>1746.6666666666667</v>
      </c>
      <c r="AM29" s="86">
        <f t="shared" si="1"/>
        <v>31505.666666666668</v>
      </c>
      <c r="AN29" s="86">
        <f t="shared" si="1"/>
        <v>77994.083333333328</v>
      </c>
      <c r="AO29" s="86">
        <f t="shared" si="1"/>
        <v>35590</v>
      </c>
      <c r="AP29" s="86"/>
      <c r="AQ29" s="86">
        <f t="shared" si="1"/>
        <v>15292.25</v>
      </c>
      <c r="AR29" s="86">
        <f t="shared" si="1"/>
        <v>55892.083333333336</v>
      </c>
      <c r="AS29" s="86">
        <f t="shared" si="1"/>
        <v>291323.83333333331</v>
      </c>
    </row>
    <row r="30" spans="1:45" s="84" customFormat="1" ht="22.5" customHeight="1">
      <c r="B30" s="34" t="str">
        <f>INDEX($B$7:$B$27,1)&amp;"-"&amp;INDEX($B$7:$B$27,$A$28)</f>
        <v>1995-2015</v>
      </c>
      <c r="C30" s="86">
        <f>AVERAGE(C7:C27)</f>
        <v>18157.654761904763</v>
      </c>
      <c r="D30" s="86">
        <f t="shared" ref="D30:AO30" si="2">AVERAGE(D7:D27)</f>
        <v>599.35714285714289</v>
      </c>
      <c r="E30" s="86">
        <f t="shared" si="2"/>
        <v>36000.714285714283</v>
      </c>
      <c r="F30" s="86">
        <f t="shared" si="2"/>
        <v>1303.0595238095239</v>
      </c>
      <c r="G30" s="86">
        <f t="shared" si="2"/>
        <v>2023.8571428571429</v>
      </c>
      <c r="H30" s="86">
        <f t="shared" si="2"/>
        <v>32005.857142857141</v>
      </c>
      <c r="I30" s="86">
        <f t="shared" si="2"/>
        <v>61119.345238095237</v>
      </c>
      <c r="J30" s="86">
        <f t="shared" si="2"/>
        <v>16962.904761904763</v>
      </c>
      <c r="K30" s="86">
        <f t="shared" si="2"/>
        <v>36922.178571428572</v>
      </c>
      <c r="L30" s="86">
        <f t="shared" si="2"/>
        <v>8076.7738095238092</v>
      </c>
      <c r="M30" s="86">
        <f t="shared" si="2"/>
        <v>16813.833333333332</v>
      </c>
      <c r="N30" s="86">
        <f t="shared" si="2"/>
        <v>1439.452380952381</v>
      </c>
      <c r="O30" s="86">
        <f t="shared" si="2"/>
        <v>15124.940476190477</v>
      </c>
      <c r="P30" s="86">
        <f t="shared" si="2"/>
        <v>6817.0238095238092</v>
      </c>
      <c r="Q30" s="86">
        <f t="shared" si="2"/>
        <v>33515.738095238092</v>
      </c>
      <c r="R30" s="86">
        <f t="shared" si="2"/>
        <v>20916.369047619046</v>
      </c>
      <c r="S30" s="86">
        <f t="shared" si="2"/>
        <v>13884.321428571429</v>
      </c>
      <c r="T30" s="86">
        <f t="shared" si="2"/>
        <v>5307.6071428571431</v>
      </c>
      <c r="U30" s="86">
        <f t="shared" si="2"/>
        <v>9021.9523809523816</v>
      </c>
      <c r="V30" s="86">
        <f t="shared" si="2"/>
        <v>14918.452380952382</v>
      </c>
      <c r="W30" s="86"/>
      <c r="X30" s="86"/>
      <c r="Y30" s="86"/>
      <c r="Z30" s="86"/>
      <c r="AA30" s="86"/>
      <c r="AB30" s="86"/>
      <c r="AC30" s="86">
        <f t="shared" ref="AC30" si="3">AVERAGE(AC7:AC27)</f>
        <v>350931.39285714284</v>
      </c>
      <c r="AD30" s="86"/>
      <c r="AE30" s="86">
        <f t="shared" si="2"/>
        <v>18157.654761904763</v>
      </c>
      <c r="AF30" s="86">
        <f t="shared" si="2"/>
        <v>39926.988095238092</v>
      </c>
      <c r="AG30" s="86">
        <f t="shared" si="2"/>
        <v>36000.714285714283</v>
      </c>
      <c r="AH30" s="86">
        <f t="shared" si="2"/>
        <v>32005.857142857141</v>
      </c>
      <c r="AI30" s="86">
        <f t="shared" si="2"/>
        <v>115004.42857142857</v>
      </c>
      <c r="AJ30" s="86">
        <f t="shared" si="2"/>
        <v>8076.7738095238092</v>
      </c>
      <c r="AK30" s="86">
        <f t="shared" si="2"/>
        <v>16813.833333333332</v>
      </c>
      <c r="AL30" s="86">
        <f t="shared" si="2"/>
        <v>1439.452380952381</v>
      </c>
      <c r="AM30" s="86">
        <f t="shared" si="2"/>
        <v>21941.964285714286</v>
      </c>
      <c r="AN30" s="86">
        <f t="shared" si="2"/>
        <v>68316.428571428565</v>
      </c>
      <c r="AO30" s="86">
        <f t="shared" si="2"/>
        <v>29248.011904761905</v>
      </c>
      <c r="AP30" s="86"/>
      <c r="AQ30" s="86">
        <f t="shared" ref="AQ30:AS30" si="4">AVERAGE(AQ7:AQ27)</f>
        <v>18757.011904761905</v>
      </c>
      <c r="AR30" s="86">
        <f t="shared" si="4"/>
        <v>71333.488095238092</v>
      </c>
      <c r="AS30" s="86">
        <f t="shared" si="4"/>
        <v>260840.89285714287</v>
      </c>
    </row>
    <row r="31" spans="1:45" ht="22.5" customHeight="1">
      <c r="B31" s="34" t="str">
        <f>INDEX($B$7:$B$27,1)&amp;"-2008"</f>
        <v>1995-2008</v>
      </c>
      <c r="C31" s="86">
        <f ca="1">AVERAGE(OFFSET(C$7,0,0,14,1))</f>
        <v>18889.642857142859</v>
      </c>
      <c r="D31" s="86">
        <f t="shared" ref="D31:AS31" ca="1" si="5">AVERAGE(OFFSET(D$7,0,0,14,1))</f>
        <v>613.64285714285711</v>
      </c>
      <c r="E31" s="86">
        <f t="shared" ca="1" si="5"/>
        <v>37721.142857142855</v>
      </c>
      <c r="F31" s="86">
        <f t="shared" ca="1" si="5"/>
        <v>1191.7857142857142</v>
      </c>
      <c r="G31" s="86">
        <f t="shared" ca="1" si="5"/>
        <v>1851.9464285714287</v>
      </c>
      <c r="H31" s="86">
        <f t="shared" ca="1" si="5"/>
        <v>32285.946428571428</v>
      </c>
      <c r="I31" s="86">
        <f t="shared" ca="1" si="5"/>
        <v>59467.75</v>
      </c>
      <c r="J31" s="86">
        <f t="shared" ca="1" si="5"/>
        <v>17022.017857142859</v>
      </c>
      <c r="K31" s="86">
        <f t="shared" ca="1" si="5"/>
        <v>35659.196428571428</v>
      </c>
      <c r="L31" s="86">
        <f t="shared" ca="1" si="5"/>
        <v>7217.6964285714284</v>
      </c>
      <c r="M31" s="86">
        <f t="shared" ca="1" si="5"/>
        <v>15731.232142857143</v>
      </c>
      <c r="N31" s="86">
        <f t="shared" ca="1" si="5"/>
        <v>1251.8571428571429</v>
      </c>
      <c r="O31" s="86">
        <f t="shared" ca="1" si="5"/>
        <v>12085.25</v>
      </c>
      <c r="P31" s="86">
        <f t="shared" ca="1" si="5"/>
        <v>5809.6071428571431</v>
      </c>
      <c r="Q31" s="86">
        <f t="shared" ca="1" si="5"/>
        <v>32129.928571428572</v>
      </c>
      <c r="R31" s="86">
        <f t="shared" ca="1" si="5"/>
        <v>18640.232142857141</v>
      </c>
      <c r="S31" s="86">
        <f t="shared" ca="1" si="5"/>
        <v>12641.142857142857</v>
      </c>
      <c r="T31" s="86">
        <f t="shared" ca="1" si="5"/>
        <v>5191.9285714285716</v>
      </c>
      <c r="U31" s="86">
        <f t="shared" ca="1" si="5"/>
        <v>8761.2678571428569</v>
      </c>
      <c r="V31" s="86">
        <f t="shared" ca="1" si="5"/>
        <v>10823.214285714286</v>
      </c>
      <c r="W31" s="86"/>
      <c r="X31" s="86"/>
      <c r="Y31" s="86"/>
      <c r="Z31" s="86"/>
      <c r="AA31" s="86"/>
      <c r="AB31" s="86"/>
      <c r="AC31" s="86">
        <f t="shared" ca="1" si="5"/>
        <v>334986.42857142858</v>
      </c>
      <c r="AD31" s="86"/>
      <c r="AE31" s="86">
        <f t="shared" ca="1" si="5"/>
        <v>18889.642857142859</v>
      </c>
      <c r="AF31" s="86">
        <f t="shared" ca="1" si="5"/>
        <v>41378.517857142855</v>
      </c>
      <c r="AG31" s="86">
        <f t="shared" ca="1" si="5"/>
        <v>37721.142857142855</v>
      </c>
      <c r="AH31" s="86">
        <f t="shared" ca="1" si="5"/>
        <v>32285.946428571428</v>
      </c>
      <c r="AI31" s="86">
        <f t="shared" ca="1" si="5"/>
        <v>112148.96428571429</v>
      </c>
      <c r="AJ31" s="86">
        <f t="shared" ca="1" si="5"/>
        <v>7217.6964285714284</v>
      </c>
      <c r="AK31" s="86">
        <f t="shared" ca="1" si="5"/>
        <v>15731.232142857143</v>
      </c>
      <c r="AL31" s="86">
        <f t="shared" ca="1" si="5"/>
        <v>1251.8571428571429</v>
      </c>
      <c r="AM31" s="86">
        <f t="shared" ca="1" si="5"/>
        <v>17894.857142857141</v>
      </c>
      <c r="AN31" s="86">
        <f t="shared" ca="1" si="5"/>
        <v>63411.303571428572</v>
      </c>
      <c r="AO31" s="86">
        <f t="shared" ca="1" si="5"/>
        <v>24776.410714285714</v>
      </c>
      <c r="AP31" s="86"/>
      <c r="AQ31" s="86">
        <f t="shared" ca="1" si="5"/>
        <v>19503.285714285714</v>
      </c>
      <c r="AR31" s="86">
        <f t="shared" ca="1" si="5"/>
        <v>73050.821428571435</v>
      </c>
      <c r="AS31" s="86">
        <f t="shared" ca="1" si="5"/>
        <v>242432.32142857142</v>
      </c>
    </row>
    <row r="32" spans="1:45" ht="22.5" customHeight="1">
      <c r="B32" s="34" t="str">
        <f>"2009-"&amp;INDEX($B$7:$B$27,$A$28)</f>
        <v>2009-2015</v>
      </c>
      <c r="C32" s="86">
        <f ca="1">AVERAGE(OFFSET(C$21,0,0,$A$28-SUM($A$7:$A$20),1))</f>
        <v>16693.678571428572</v>
      </c>
      <c r="D32" s="86">
        <f t="shared" ref="D32:AS32" ca="1" si="6">AVERAGE(OFFSET(D$21,0,0,$A$28-SUM($A$7:$A$20),1))</f>
        <v>570.78571428571433</v>
      </c>
      <c r="E32" s="86">
        <f t="shared" ca="1" si="6"/>
        <v>32559.857142857141</v>
      </c>
      <c r="F32" s="86">
        <f t="shared" ca="1" si="6"/>
        <v>1525.6071428571429</v>
      </c>
      <c r="G32" s="86">
        <f t="shared" ca="1" si="6"/>
        <v>2367.6785714285716</v>
      </c>
      <c r="H32" s="86">
        <f t="shared" ca="1" si="6"/>
        <v>31445.678571428572</v>
      </c>
      <c r="I32" s="86">
        <f t="shared" ca="1" si="6"/>
        <v>64422.535714285717</v>
      </c>
      <c r="J32" s="86">
        <f t="shared" ca="1" si="6"/>
        <v>16844.678571428572</v>
      </c>
      <c r="K32" s="86">
        <f t="shared" ca="1" si="6"/>
        <v>39448.142857142855</v>
      </c>
      <c r="L32" s="86">
        <f t="shared" ca="1" si="6"/>
        <v>9794.9285714285706</v>
      </c>
      <c r="M32" s="86">
        <f t="shared" ca="1" si="6"/>
        <v>18979.035714285714</v>
      </c>
      <c r="N32" s="86">
        <f t="shared" ca="1" si="6"/>
        <v>1814.6428571428571</v>
      </c>
      <c r="O32" s="86">
        <f t="shared" ca="1" si="6"/>
        <v>21204.321428571428</v>
      </c>
      <c r="P32" s="86">
        <f t="shared" ca="1" si="6"/>
        <v>8831.8571428571431</v>
      </c>
      <c r="Q32" s="86">
        <f t="shared" ca="1" si="6"/>
        <v>36287.357142857145</v>
      </c>
      <c r="R32" s="86">
        <f t="shared" ca="1" si="6"/>
        <v>25468.642857142859</v>
      </c>
      <c r="S32" s="86">
        <f t="shared" ca="1" si="6"/>
        <v>16370.678571428571</v>
      </c>
      <c r="T32" s="86">
        <f t="shared" ca="1" si="6"/>
        <v>5538.9642857142853</v>
      </c>
      <c r="U32" s="86">
        <f t="shared" ca="1" si="6"/>
        <v>9543.3214285714294</v>
      </c>
      <c r="V32" s="86">
        <f t="shared" ca="1" si="6"/>
        <v>23108.928571428572</v>
      </c>
      <c r="W32" s="86"/>
      <c r="X32" s="86"/>
      <c r="Y32" s="86"/>
      <c r="Z32" s="86"/>
      <c r="AA32" s="86"/>
      <c r="AB32" s="86"/>
      <c r="AC32" s="86">
        <f t="shared" ca="1" si="6"/>
        <v>382821.32142857142</v>
      </c>
      <c r="AD32" s="86"/>
      <c r="AE32" s="86">
        <f t="shared" ca="1" si="6"/>
        <v>16693.678571428572</v>
      </c>
      <c r="AF32" s="86">
        <f t="shared" ca="1" si="6"/>
        <v>37023.928571428572</v>
      </c>
      <c r="AG32" s="86">
        <f t="shared" ca="1" si="6"/>
        <v>32559.857142857141</v>
      </c>
      <c r="AH32" s="86">
        <f t="shared" ca="1" si="6"/>
        <v>31445.678571428572</v>
      </c>
      <c r="AI32" s="86">
        <f t="shared" ca="1" si="6"/>
        <v>120715.35714285714</v>
      </c>
      <c r="AJ32" s="86">
        <f t="shared" ca="1" si="6"/>
        <v>9794.9285714285706</v>
      </c>
      <c r="AK32" s="86">
        <f t="shared" ca="1" si="6"/>
        <v>18979.035714285714</v>
      </c>
      <c r="AL32" s="86">
        <f t="shared" ca="1" si="6"/>
        <v>1814.6428571428571</v>
      </c>
      <c r="AM32" s="86">
        <f t="shared" ca="1" si="6"/>
        <v>30036.178571428572</v>
      </c>
      <c r="AN32" s="86">
        <f t="shared" ca="1" si="6"/>
        <v>78126.678571428565</v>
      </c>
      <c r="AO32" s="86">
        <f t="shared" ca="1" si="6"/>
        <v>38191.214285714283</v>
      </c>
      <c r="AP32" s="86"/>
      <c r="AQ32" s="86">
        <f t="shared" ca="1" si="6"/>
        <v>17264.464285714286</v>
      </c>
      <c r="AR32" s="86">
        <f t="shared" ca="1" si="6"/>
        <v>67898.821428571435</v>
      </c>
      <c r="AS32" s="86">
        <f t="shared" ca="1" si="6"/>
        <v>297658.03571428574</v>
      </c>
    </row>
    <row r="33" spans="2:2" s="77" customFormat="1">
      <c r="B33" s="34"/>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33"/>
  <sheetViews>
    <sheetView topLeftCell="B1" workbookViewId="0">
      <selection activeCell="B36" sqref="A36:X45"/>
    </sheetView>
  </sheetViews>
  <sheetFormatPr defaultColWidth="9.125" defaultRowHeight="12.75"/>
  <cols>
    <col min="1" max="1" width="2.75" style="77" hidden="1" customWidth="1"/>
    <col min="2" max="2" width="23.75" style="77" customWidth="1"/>
    <col min="3" max="22" width="9.125" style="77"/>
    <col min="23" max="23" width="3.75" style="77" customWidth="1"/>
    <col min="24" max="24" width="9.125" style="84"/>
    <col min="25" max="25" width="3.75" style="77" customWidth="1"/>
    <col min="26" max="26" width="9.125" style="84"/>
    <col min="27" max="27" width="5.625" style="77" bestFit="1" customWidth="1"/>
    <col min="28" max="29" width="9.125" style="84"/>
    <col min="30" max="30" width="3.75" style="77" customWidth="1"/>
    <col min="31" max="31" width="9.125" style="77"/>
    <col min="32" max="32" width="13" style="77" bestFit="1" customWidth="1"/>
    <col min="33" max="34" width="9.125" style="77"/>
    <col min="35" max="35" width="12.25" style="77" bestFit="1" customWidth="1"/>
    <col min="36" max="41" width="9.125" style="77"/>
    <col min="42" max="42" width="3.75" style="77" customWidth="1"/>
    <col min="43" max="16384" width="9.125" style="77"/>
  </cols>
  <sheetData>
    <row r="1" spans="1:45" ht="30.75" thickBot="1">
      <c r="B1" s="36" t="s">
        <v>731</v>
      </c>
    </row>
    <row r="2" spans="1:45" ht="13.5" thickTop="1">
      <c r="B2" s="44" t="s">
        <v>144</v>
      </c>
      <c r="C2" s="44"/>
    </row>
    <row r="3" spans="1:45">
      <c r="B3" s="44"/>
      <c r="C3" s="44"/>
    </row>
    <row r="4" spans="1:45">
      <c r="C4" s="80"/>
      <c r="D4" s="80"/>
      <c r="E4" s="80"/>
      <c r="F4" s="80"/>
      <c r="G4" s="80"/>
      <c r="H4" s="80"/>
      <c r="I4" s="80"/>
      <c r="J4" s="80"/>
      <c r="K4" s="80"/>
      <c r="L4" s="80"/>
      <c r="M4" s="80"/>
      <c r="N4" s="80"/>
      <c r="O4" s="80"/>
      <c r="P4" s="80"/>
      <c r="Q4" s="80"/>
      <c r="R4" s="80"/>
      <c r="S4" s="80"/>
      <c r="T4" s="80"/>
      <c r="U4" s="80"/>
      <c r="V4" s="80"/>
      <c r="W4" s="80"/>
      <c r="X4" s="81"/>
      <c r="Y4" s="80"/>
      <c r="Z4" s="81"/>
      <c r="AA4" s="80"/>
      <c r="AB4" s="81"/>
      <c r="AC4" s="81"/>
      <c r="AD4" s="80"/>
      <c r="AE4" s="80"/>
      <c r="AF4" s="80"/>
      <c r="AG4" s="80"/>
      <c r="AH4" s="80"/>
      <c r="AI4" s="80"/>
      <c r="AJ4" s="80"/>
      <c r="AK4" s="80"/>
      <c r="AL4" s="80"/>
      <c r="AM4" s="80"/>
      <c r="AN4" s="80"/>
      <c r="AO4" s="80"/>
    </row>
    <row r="5" spans="1:45">
      <c r="B5" s="171" t="s">
        <v>125</v>
      </c>
      <c r="C5" s="99" t="str">
        <f>NA1cT!C5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t="s">
        <v>125</v>
      </c>
      <c r="Y5" s="99" t="s">
        <v>125</v>
      </c>
      <c r="Z5" s="99" t="s">
        <v>125</v>
      </c>
      <c r="AA5" s="99" t="s">
        <v>125</v>
      </c>
      <c r="AB5" s="99" t="s">
        <v>125</v>
      </c>
      <c r="AC5" s="99"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s="78" customFormat="1" ht="253.5" customHeight="1">
      <c r="B6" s="171" t="s">
        <v>125</v>
      </c>
      <c r="C6" s="101" t="str">
        <f>NA1cT!C6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02"/>
      <c r="Y6" s="102"/>
      <c r="Z6" s="191"/>
      <c r="AA6" s="101"/>
      <c r="AB6" s="101"/>
      <c r="AC6" s="102" t="s">
        <v>134</v>
      </c>
      <c r="AD6" s="101"/>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f t="shared" ref="A7:A26" si="0">IF(C7=":",0,1)</f>
        <v>1</v>
      </c>
      <c r="B7" s="105">
        <v>1995</v>
      </c>
      <c r="C7" s="172">
        <f>IF(OR(AT1T!C7=":",AT1T!C7=""),":",(AT1T!C7/AT1T!$AC7*100))</f>
        <v>7.4679682939542076</v>
      </c>
      <c r="D7" s="172">
        <f>IF(OR(AT1T!D7=":",AT1T!D7=""),":",(AT1T!D7/AT1T!$AC7*100))</f>
        <v>0.23653663065396463</v>
      </c>
      <c r="E7" s="172">
        <f>IF(OR(AT1T!E7=":",AT1T!E7=""),":",(AT1T!E7/AT1T!$AC7*100))</f>
        <v>14.658512911098553</v>
      </c>
      <c r="F7" s="172">
        <f>IF(OR(AT1T!F7=":",AT1T!F7=""),":",(AT1T!F7/AT1T!$AC7*100))</f>
        <v>0.37170041959908734</v>
      </c>
      <c r="G7" s="172">
        <f>IF(OR(AT1T!G7=":",AT1T!G7=""),":",(AT1T!G7/AT1T!$AC7*100))</f>
        <v>0.50686420854420999</v>
      </c>
      <c r="H7" s="172">
        <f>IF(OR(AT1T!H7=":",AT1T!H7=""),":",(AT1T!H7/AT1T!$AC7*100))</f>
        <v>9.7796069943881676</v>
      </c>
      <c r="I7" s="172">
        <f>IF(OR(AT1T!I7=":",AT1T!I7=""),":",(AT1T!I7/AT1T!$AC7*100))</f>
        <v>17.352496179511029</v>
      </c>
      <c r="J7" s="172">
        <f>IF(OR(AT1T!J7=":",AT1T!J7=""),":",(AT1T!J7/AT1T!$AC7*100))</f>
        <v>4.7720420460756463</v>
      </c>
      <c r="K7" s="172">
        <f>IF(OR(AT1T!K7=":",AT1T!K7=""),":",(AT1T!K7/AT1T!$AC7*100))</f>
        <v>10.931371430936796</v>
      </c>
      <c r="L7" s="172">
        <f>IF(OR(AT1T!L7=":",AT1T!L7=""),":",(AT1T!L7/AT1T!$AC7*100))</f>
        <v>1.7186920538053252</v>
      </c>
      <c r="M7" s="172">
        <f>IF(OR(AT1T!M7=":",AT1T!M7=""),":",(AT1T!M7/AT1T!$AC7*100))</f>
        <v>4.3057269742149735</v>
      </c>
      <c r="N7" s="172">
        <f>IF(OR(AT1T!N7=":",AT1T!N7=""),":",(AT1T!N7/AT1T!$AC7*100))</f>
        <v>0.2916158746491021</v>
      </c>
      <c r="O7" s="172">
        <f>IF(OR(AT1T!O7=":",AT1T!O7=""),":",(AT1T!O7/AT1T!$AC7*100))</f>
        <v>3.0503088070190554</v>
      </c>
      <c r="P7" s="172">
        <f>IF(OR(AT1T!P7=":",AT1T!P7=""),":",(AT1T!P7/AT1T!$AC7*100))</f>
        <v>1.6458725625111403</v>
      </c>
      <c r="Q7" s="172">
        <f>IF(OR(AT1T!Q7=":",AT1T!Q7=""),":",(AT1T!Q7/AT1T!$AC7*100))</f>
        <v>8.9283285561381689</v>
      </c>
      <c r="R7" s="172">
        <f>IF(OR(AT1T!R7=":",AT1T!R7=""),":",(AT1T!R7/AT1T!$AC7*100))</f>
        <v>5.0465090150023357</v>
      </c>
      <c r="S7" s="172">
        <f>IF(OR(AT1T!S7=":",AT1T!S7=""),":",(AT1T!S7/AT1T!$AC7*100))</f>
        <v>3.5180599941372708</v>
      </c>
      <c r="T7" s="172">
        <f>IF(OR(AT1T!T7=":",AT1T!T7=""),":",(AT1T!T7/AT1T!$AC7*100))</f>
        <v>1.4213317181260554</v>
      </c>
      <c r="U7" s="172">
        <f>IF(OR(AT1T!U7=":",AT1T!U7=""),":",(AT1T!U7/AT1T!$AC7*100))</f>
        <v>2.6448174401836875</v>
      </c>
      <c r="V7" s="172">
        <f>IF(OR(AT1T!V7=":",AT1T!V7=""),":",(AT1T!V7/AT1T!$AC7*100))</f>
        <v>1.3516378894512266</v>
      </c>
      <c r="W7" s="172"/>
      <c r="X7" s="172"/>
      <c r="Y7" s="172"/>
      <c r="Z7" s="172"/>
      <c r="AA7" s="172"/>
      <c r="AB7" s="172"/>
      <c r="AC7" s="172">
        <f>IF(OR(AT1T!AC7=":",AT1T!AC7=""),":",(AT1T!AC7/AT1T!$AC7*100))</f>
        <v>100</v>
      </c>
      <c r="AD7" s="172"/>
      <c r="AE7" s="172">
        <f>IF(OR(AT1T!AE7=":",AT1T!AE7=""),":",(AT1T!AE7/AT1T!$AC7*100))</f>
        <v>7.4679682939542076</v>
      </c>
      <c r="AF7" s="172">
        <f>IF(OR(AT1T!AF7=":",AT1T!AF7=""),":",(AT1T!AF7/AT1T!$AC7*100))</f>
        <v>15.773614169895813</v>
      </c>
      <c r="AG7" s="172">
        <f>IF(OR(AT1T!AG7=":",AT1T!AG7=""),":",(AT1T!AG7/AT1T!$AC7*100))</f>
        <v>14.658512911098553</v>
      </c>
      <c r="AH7" s="172">
        <f>IF(OR(AT1T!AH7=":",AT1T!AH7=""),":",(AT1T!AH7/AT1T!$AC7*100))</f>
        <v>9.7796069943881676</v>
      </c>
      <c r="AI7" s="172">
        <f>IF(OR(AT1T!AI7=":",AT1T!AI7=""),":",(AT1T!AI7/AT1T!$AC7*100))</f>
        <v>33.055909656523468</v>
      </c>
      <c r="AJ7" s="172">
        <f>IF(OR(AT1T!AJ7=":",AT1T!AJ7=""),":",(AT1T!AJ7/AT1T!$AC7*100))</f>
        <v>1.7186920538053252</v>
      </c>
      <c r="AK7" s="172">
        <f>IF(OR(AT1T!AK7=":",AT1T!AK7=""),":",(AT1T!AK7/AT1T!$AC7*100))</f>
        <v>4.3057269742149735</v>
      </c>
      <c r="AL7" s="172">
        <f>IF(OR(AT1T!AL7=":",AT1T!AL7=""),":",(AT1T!AL7/AT1T!$AC7*100))</f>
        <v>0.2916158746491021</v>
      </c>
      <c r="AM7" s="172">
        <f>IF(OR(AT1T!AM7=":",AT1T!AM7=""),":",(AT1T!AM7/AT1T!$AC7*100))</f>
        <v>4.6961813695301959</v>
      </c>
      <c r="AN7" s="172">
        <f>IF(OR(AT1T!AN7=":",AT1T!AN7=""),":",(AT1T!AN7/AT1T!$AC7*100))</f>
        <v>17.492897565277772</v>
      </c>
      <c r="AO7" s="172">
        <f>IF(OR(AT1T!AO7=":",AT1T!AO7=""),":",(AT1T!AO7/AT1T!$AC7*100))</f>
        <v>5.41778704776097</v>
      </c>
      <c r="AP7" s="172"/>
      <c r="AQ7" s="172">
        <f>IF(OR(AT1T!AQ7=":",AT1T!AQ7=""),":",(AT1T!AQ7/AT1T!$AC7*100))</f>
        <v>7.7045049246081732</v>
      </c>
      <c r="AR7" s="172">
        <f>IF(OR(AT1T!AR7=":",AT1T!AR7=""),":",(AT1T!AR7/AT1T!$AC7*100))</f>
        <v>25.316684533630017</v>
      </c>
      <c r="AS7" s="172">
        <f>IF(OR(AT1T!AS7=":",AT1T!AS7=""),":",(AT1T!AS7/AT1T!$AC7*100))</f>
        <v>66.978810541761817</v>
      </c>
    </row>
    <row r="8" spans="1:45" ht="22.5" customHeight="1">
      <c r="A8" s="77">
        <f t="shared" si="0"/>
        <v>1</v>
      </c>
      <c r="B8" s="105">
        <v>1996</v>
      </c>
      <c r="C8" s="172">
        <f>IF(OR(AT1T!C8=":",AT1T!C8=""),":",(AT1T!C8/AT1T!$AC8*100))</f>
        <v>7.1095798319327734</v>
      </c>
      <c r="D8" s="172">
        <f>IF(OR(AT1T!D8=":",AT1T!D8=""),":",(AT1T!D8/AT1T!$AC8*100))</f>
        <v>0.22957983193277312</v>
      </c>
      <c r="E8" s="172">
        <f>IF(OR(AT1T!E8=":",AT1T!E8=""),":",(AT1T!E8/AT1T!$AC8*100))</f>
        <v>13.962857142857143</v>
      </c>
      <c r="F8" s="172">
        <f>IF(OR(AT1T!F8=":",AT1T!F8=""),":",(AT1T!F8/AT1T!$AC8*100))</f>
        <v>0.36974789915966388</v>
      </c>
      <c r="G8" s="172">
        <f>IF(OR(AT1T!G8=":",AT1T!G8=""),":",(AT1T!G8/AT1T!$AC8*100))</f>
        <v>0.50420168067226889</v>
      </c>
      <c r="H8" s="172">
        <f>IF(OR(AT1T!H8=":",AT1T!H8=""),":",(AT1T!H8/AT1T!$AC8*100))</f>
        <v>9.6100840336134468</v>
      </c>
      <c r="I8" s="172">
        <f>IF(OR(AT1T!I8=":",AT1T!I8=""),":",(AT1T!I8/AT1T!$AC8*100))</f>
        <v>17.536386554621849</v>
      </c>
      <c r="J8" s="172">
        <f>IF(OR(AT1T!J8=":",AT1T!J8=""),":",(AT1T!J8/AT1T!$AC8*100))</f>
        <v>4.8632773109243699</v>
      </c>
      <c r="K8" s="172">
        <f>IF(OR(AT1T!K8=":",AT1T!K8=""),":",(AT1T!K8/AT1T!$AC8*100))</f>
        <v>10.663865546218487</v>
      </c>
      <c r="L8" s="172">
        <f>IF(OR(AT1T!L8=":",AT1T!L8=""),":",(AT1T!L8/AT1T!$AC8*100))</f>
        <v>1.8055462184873952</v>
      </c>
      <c r="M8" s="172">
        <f>IF(OR(AT1T!M8=":",AT1T!M8=""),":",(AT1T!M8/AT1T!$AC8*100))</f>
        <v>4.4537815126050422</v>
      </c>
      <c r="N8" s="172">
        <f>IF(OR(AT1T!N8=":",AT1T!N8=""),":",(AT1T!N8/AT1T!$AC8*100))</f>
        <v>0.30521008403361344</v>
      </c>
      <c r="O8" s="172">
        <f>IF(OR(AT1T!O8=":",AT1T!O8=""),":",(AT1T!O8/AT1T!$AC8*100))</f>
        <v>3.1268067226890759</v>
      </c>
      <c r="P8" s="172">
        <f>IF(OR(AT1T!P8=":",AT1T!P8=""),":",(AT1T!P8/AT1T!$AC8*100))</f>
        <v>1.6586554621848739</v>
      </c>
      <c r="Q8" s="172">
        <f>IF(OR(AT1T!Q8=":",AT1T!Q8=""),":",(AT1T!Q8/AT1T!$AC8*100))</f>
        <v>9.0832773109243696</v>
      </c>
      <c r="R8" s="172">
        <f>IF(OR(AT1T!R8=":",AT1T!R8=""),":",(AT1T!R8/AT1T!$AC8*100))</f>
        <v>5.3162184873949583</v>
      </c>
      <c r="S8" s="172">
        <f>IF(OR(AT1T!S8=":",AT1T!S8=""),":",(AT1T!S8/AT1T!$AC8*100))</f>
        <v>3.6293277310924368</v>
      </c>
      <c r="T8" s="172">
        <f>IF(OR(AT1T!T8=":",AT1T!T8=""),":",(AT1T!T8/AT1T!$AC8*100))</f>
        <v>1.4561344537815126</v>
      </c>
      <c r="U8" s="172">
        <f>IF(OR(AT1T!U8=":",AT1T!U8=""),":",(AT1T!U8/AT1T!$AC8*100))</f>
        <v>2.6347899159663868</v>
      </c>
      <c r="V8" s="172">
        <f>IF(OR(AT1T!V8=":",AT1T!V8=""),":",(AT1T!V8/AT1T!$AC8*100))</f>
        <v>1.680672268907563</v>
      </c>
      <c r="W8" s="172"/>
      <c r="X8" s="172"/>
      <c r="Y8" s="172"/>
      <c r="Z8" s="172"/>
      <c r="AA8" s="172"/>
      <c r="AB8" s="172"/>
      <c r="AC8" s="172">
        <f>IF(OR(AT1T!AC8=":",AT1T!AC8=""),":",(AT1T!AC8/AT1T!$AC8*100))</f>
        <v>100</v>
      </c>
      <c r="AD8" s="172"/>
      <c r="AE8" s="172">
        <f>IF(OR(AT1T!AE8=":",AT1T!AE8=""),":",(AT1T!AE8/AT1T!$AC8*100))</f>
        <v>7.1095798319327734</v>
      </c>
      <c r="AF8" s="172">
        <f>IF(OR(AT1T!AF8=":",AT1T!AF8=""),":",(AT1T!AF8/AT1T!$AC8*100))</f>
        <v>15.06638655462185</v>
      </c>
      <c r="AG8" s="172">
        <f>IF(OR(AT1T!AG8=":",AT1T!AG8=""),":",(AT1T!AG8/AT1T!$AC8*100))</f>
        <v>13.962857142857143</v>
      </c>
      <c r="AH8" s="172">
        <f>IF(OR(AT1T!AH8=":",AT1T!AH8=""),":",(AT1T!AH8/AT1T!$AC8*100))</f>
        <v>9.6100840336134468</v>
      </c>
      <c r="AI8" s="172">
        <f>IF(OR(AT1T!AI8=":",AT1T!AI8=""),":",(AT1T!AI8/AT1T!$AC8*100))</f>
        <v>33.063529411764705</v>
      </c>
      <c r="AJ8" s="172">
        <f>IF(OR(AT1T!AJ8=":",AT1T!AJ8=""),":",(AT1T!AJ8/AT1T!$AC8*100))</f>
        <v>1.8055462184873952</v>
      </c>
      <c r="AK8" s="172">
        <f>IF(OR(AT1T!AK8=":",AT1T!AK8=""),":",(AT1T!AK8/AT1T!$AC8*100))</f>
        <v>4.4537815126050422</v>
      </c>
      <c r="AL8" s="172">
        <f>IF(OR(AT1T!AL8=":",AT1T!AL8=""),":",(AT1T!AL8/AT1T!$AC8*100))</f>
        <v>0.30521008403361344</v>
      </c>
      <c r="AM8" s="172">
        <f>IF(OR(AT1T!AM8=":",AT1T!AM8=""),":",(AT1T!AM8/AT1T!$AC8*100))</f>
        <v>4.7854621848739498</v>
      </c>
      <c r="AN8" s="172">
        <f>IF(OR(AT1T!AN8=":",AT1T!AN8=""),":",(AT1T!AN8/AT1T!$AC8*100))</f>
        <v>18.028823529411763</v>
      </c>
      <c r="AO8" s="172">
        <f>IF(OR(AT1T!AO8=":",AT1T!AO8=""),":",(AT1T!AO8/AT1T!$AC8*100))</f>
        <v>5.7715966386554625</v>
      </c>
      <c r="AP8" s="172"/>
      <c r="AQ8" s="172">
        <f>IF(OR(AT1T!AQ8=":",AT1T!AQ8=""),":",(AT1T!AQ8/AT1T!$AC8*100))</f>
        <v>7.3391596638655461</v>
      </c>
      <c r="AR8" s="172">
        <f>IF(OR(AT1T!AR8=":",AT1T!AR8=""),":",(AT1T!AR8/AT1T!$AC8*100))</f>
        <v>24.446890756302523</v>
      </c>
      <c r="AS8" s="172">
        <f>IF(OR(AT1T!AS8=":",AT1T!AS8=""),":",(AT1T!AS8/AT1T!$AC8*100))</f>
        <v>68.213949579831933</v>
      </c>
    </row>
    <row r="9" spans="1:45" ht="22.5" customHeight="1">
      <c r="A9" s="77">
        <f t="shared" si="0"/>
        <v>1</v>
      </c>
      <c r="B9" s="105">
        <v>1997</v>
      </c>
      <c r="C9" s="172">
        <f>IF(OR(AT1T!C9=":",AT1T!C9=""),":",(AT1T!C9/AT1T!$AC9*100))</f>
        <v>6.4501580216887273</v>
      </c>
      <c r="D9" s="172">
        <f>IF(OR(AT1T!D9=":",AT1T!D9=""),":",(AT1T!D9/AT1T!$AC9*100))</f>
        <v>0.20045034510867751</v>
      </c>
      <c r="E9" s="172">
        <f>IF(OR(AT1T!E9=":",AT1T!E9=""),":",(AT1T!E9/AT1T!$AC9*100))</f>
        <v>13.413218363924283</v>
      </c>
      <c r="F9" s="172">
        <f>IF(OR(AT1T!F9=":",AT1T!F9=""),":",(AT1T!F9/AT1T!$AC9*100))</f>
        <v>0.36749229936590877</v>
      </c>
      <c r="G9" s="172">
        <f>IF(OR(AT1T!G9=":",AT1T!G9=""),":",(AT1T!G9/AT1T!$AC9*100))</f>
        <v>0.50947796048455529</v>
      </c>
      <c r="H9" s="172">
        <f>IF(OR(AT1T!H9=":",AT1T!H9=""),":",(AT1T!H9/AT1T!$AC9*100))</f>
        <v>9.436199995990993</v>
      </c>
      <c r="I9" s="172">
        <f>IF(OR(AT1T!I9=":",AT1T!I9=""),":",(AT1T!I9/AT1T!$AC9*100))</f>
        <v>17.623594341954927</v>
      </c>
      <c r="J9" s="172">
        <f>IF(OR(AT1T!J9=":",AT1T!J9=""),":",(AT1T!J9/AT1T!$AC9*100))</f>
        <v>5.0034076558668472</v>
      </c>
      <c r="K9" s="172">
        <f>IF(OR(AT1T!K9=":",AT1T!K9=""),":",(AT1T!K9/AT1T!$AC9*100))</f>
        <v>10.673980877037078</v>
      </c>
      <c r="L9" s="172">
        <f>IF(OR(AT1T!L9=":",AT1T!L9=""),":",(AT1T!L9/AT1T!$AC9*100))</f>
        <v>1.9016056072643204</v>
      </c>
      <c r="M9" s="172">
        <f>IF(OR(AT1T!M9=":",AT1T!M9=""),":",(AT1T!M9/AT1T!$AC9*100))</f>
        <v>4.5695161796836894</v>
      </c>
      <c r="N9" s="172">
        <f>IF(OR(AT1T!N9=":",AT1T!N9=""),":",(AT1T!N9/AT1T!$AC9*100))</f>
        <v>0.31871604872279719</v>
      </c>
      <c r="O9" s="172">
        <f>IF(OR(AT1T!O9=":",AT1T!O9=""),":",(AT1T!O9/AT1T!$AC9*100))</f>
        <v>3.1927563926955891</v>
      </c>
      <c r="P9" s="172">
        <f>IF(OR(AT1T!P9=":",AT1T!P9=""),":",(AT1T!P9/AT1T!$AC9*100))</f>
        <v>1.675514322177158</v>
      </c>
      <c r="Q9" s="172">
        <f>IF(OR(AT1T!Q9=":",AT1T!Q9=""),":",(AT1T!Q9/AT1T!$AC9*100))</f>
        <v>9.3956923220836135</v>
      </c>
      <c r="R9" s="172">
        <f>IF(OR(AT1T!R9=":",AT1T!R9=""),":",(AT1T!R9/AT1T!$AC9*100))</f>
        <v>5.5198178574530781</v>
      </c>
      <c r="S9" s="172">
        <f>IF(OR(AT1T!S9=":",AT1T!S9=""),":",(AT1T!S9/AT1T!$AC9*100))</f>
        <v>3.7368120377113914</v>
      </c>
      <c r="T9" s="172">
        <f>IF(OR(AT1T!T9=":",AT1T!T9=""),":",(AT1T!T9/AT1T!$AC9*100))</f>
        <v>1.4919352144484608</v>
      </c>
      <c r="U9" s="172">
        <f>IF(OR(AT1T!U9=":",AT1T!U9=""),":",(AT1T!U9/AT1T!$AC9*100))</f>
        <v>2.6821926595083623</v>
      </c>
      <c r="V9" s="172">
        <f>IF(OR(AT1T!V9=":",AT1T!V9=""),":",(AT1T!V9/AT1T!$AC9*100))</f>
        <v>1.8374614968295437</v>
      </c>
      <c r="W9" s="172"/>
      <c r="X9" s="172"/>
      <c r="Y9" s="172"/>
      <c r="Z9" s="172"/>
      <c r="AA9" s="172"/>
      <c r="AB9" s="172"/>
      <c r="AC9" s="172">
        <f>IF(OR(AT1T!AC9=":",AT1T!AC9=""),":",(AT1T!AC9/AT1T!$AC9*100))</f>
        <v>100</v>
      </c>
      <c r="AD9" s="172"/>
      <c r="AE9" s="172">
        <f>IF(OR(AT1T!AE9=":",AT1T!AE9=""),":",(AT1T!AE9/AT1T!$AC9*100))</f>
        <v>6.4501580216887273</v>
      </c>
      <c r="AF9" s="172">
        <f>IF(OR(AT1T!AF9=":",AT1T!AF9=""),":",(AT1T!AF9/AT1T!$AC9*100))</f>
        <v>14.490638968883424</v>
      </c>
      <c r="AG9" s="172">
        <f>IF(OR(AT1T!AG9=":",AT1T!AG9=""),":",(AT1T!AG9/AT1T!$AC9*100))</f>
        <v>13.413218363924283</v>
      </c>
      <c r="AH9" s="172">
        <f>IF(OR(AT1T!AH9=":",AT1T!AH9=""),":",(AT1T!AH9/AT1T!$AC9*100))</f>
        <v>9.436199995990993</v>
      </c>
      <c r="AI9" s="172">
        <f>IF(OR(AT1T!AI9=":",AT1T!AI9=""),":",(AT1T!AI9/AT1T!$AC9*100))</f>
        <v>33.300982874858846</v>
      </c>
      <c r="AJ9" s="172">
        <f>IF(OR(AT1T!AJ9=":",AT1T!AJ9=""),":",(AT1T!AJ9/AT1T!$AC9*100))</f>
        <v>1.9016056072643204</v>
      </c>
      <c r="AK9" s="172">
        <f>IF(OR(AT1T!AK9=":",AT1T!AK9=""),":",(AT1T!AK9/AT1T!$AC9*100))</f>
        <v>4.5695161796836894</v>
      </c>
      <c r="AL9" s="172">
        <f>IF(OR(AT1T!AL9=":",AT1T!AL9=""),":",(AT1T!AL9/AT1T!$AC9*100))</f>
        <v>0.31871604872279719</v>
      </c>
      <c r="AM9" s="172">
        <f>IF(OR(AT1T!AM9=":",AT1T!AM9=""),":",(AT1T!AM9/AT1T!$AC9*100))</f>
        <v>4.8682707148727475</v>
      </c>
      <c r="AN9" s="172">
        <f>IF(OR(AT1T!AN9=":",AT1T!AN9=""),":",(AT1T!AN9/AT1T!$AC9*100))</f>
        <v>18.652322217248084</v>
      </c>
      <c r="AO9" s="172">
        <f>IF(OR(AT1T!AO9=":",AT1T!AO9=""),":",(AT1T!AO9/AT1T!$AC9*100))</f>
        <v>6.0115893707863668</v>
      </c>
      <c r="AP9" s="172"/>
      <c r="AQ9" s="172">
        <f>IF(OR(AT1T!AQ9=":",AT1T!AQ9=""),":",(AT1T!AQ9/AT1T!$AC9*100))</f>
        <v>6.6506083667974041</v>
      </c>
      <c r="AR9" s="172">
        <f>IF(OR(AT1T!AR9=":",AT1T!AR9=""),":",(AT1T!AR9/AT1T!$AC9*100))</f>
        <v>23.726388619765739</v>
      </c>
      <c r="AS9" s="172">
        <f>IF(OR(AT1T!AS9=":",AT1T!AS9=""),":",(AT1T!AS9/AT1T!$AC9*100))</f>
        <v>69.623003013436858</v>
      </c>
    </row>
    <row r="10" spans="1:45" ht="22.5" customHeight="1">
      <c r="A10" s="77">
        <f t="shared" si="0"/>
        <v>1</v>
      </c>
      <c r="B10" s="105">
        <v>1998</v>
      </c>
      <c r="C10" s="172">
        <f>IF(OR(AT1T!C10=":",AT1T!C10=""),":",(AT1T!C10/AT1T!$AC10*100))</f>
        <v>6.2847580555635494</v>
      </c>
      <c r="D10" s="172">
        <f>IF(OR(AT1T!D10=":",AT1T!D10=""),":",(AT1T!D10/AT1T!$AC10*100))</f>
        <v>0.1973546257046177</v>
      </c>
      <c r="E10" s="172">
        <f>IF(OR(AT1T!E10=":",AT1T!E10=""),":",(AT1T!E10/AT1T!$AC10*100))</f>
        <v>12.810042061204605</v>
      </c>
      <c r="F10" s="172">
        <f>IF(OR(AT1T!F10=":",AT1T!F10=""),":",(AT1T!F10/AT1T!$AC10*100))</f>
        <v>0.36181681379179909</v>
      </c>
      <c r="G10" s="172">
        <f>IF(OR(AT1T!G10=":",AT1T!G10=""),":",(AT1T!G10/AT1T!$AC10*100))</f>
        <v>0.55917143949641679</v>
      </c>
      <c r="H10" s="172">
        <f>IF(OR(AT1T!H10=":",AT1T!H10=""),":",(AT1T!H10/AT1T!$AC10*100))</f>
        <v>9.0456670380771076</v>
      </c>
      <c r="I10" s="172">
        <f>IF(OR(AT1T!I10=":",AT1T!I10=""),":",(AT1T!I10/AT1T!$AC10*100))</f>
        <v>17.904751723769309</v>
      </c>
      <c r="J10" s="172">
        <f>IF(OR(AT1T!J10=":",AT1T!J10=""),":",(AT1T!J10/AT1T!$AC10*100))</f>
        <v>5.093476196154052</v>
      </c>
      <c r="K10" s="172">
        <f>IF(OR(AT1T!K10=":",AT1T!K10=""),":",(AT1T!K10/AT1T!$AC10*100))</f>
        <v>10.607811131623199</v>
      </c>
      <c r="L10" s="172">
        <f>IF(OR(AT1T!L10=":",AT1T!L10=""),":",(AT1T!L10/AT1T!$AC10*100))</f>
        <v>1.9203427391999737</v>
      </c>
      <c r="M10" s="172">
        <f>IF(OR(AT1T!M10=":",AT1T!M10=""),":",(AT1T!M10/AT1T!$AC10*100))</f>
        <v>4.6460568134628746</v>
      </c>
      <c r="N10" s="172">
        <f>IF(OR(AT1T!N10=":",AT1T!N10=""),":",(AT1T!N10/AT1T!$AC10*100))</f>
        <v>0.32859545179818844</v>
      </c>
      <c r="O10" s="172">
        <f>IF(OR(AT1T!O10=":",AT1T!O10=""),":",(AT1T!O10/AT1T!$AC10*100))</f>
        <v>3.2916284634708921</v>
      </c>
      <c r="P10" s="172">
        <f>IF(OR(AT1T!P10=":",AT1T!P10=""),":",(AT1T!P10/AT1T!$AC10*100))</f>
        <v>1.6816258731914298</v>
      </c>
      <c r="Q10" s="172">
        <f>IF(OR(AT1T!Q10=":",AT1T!Q10=""),":",(AT1T!Q10/AT1T!$AC10*100))</f>
        <v>9.7770303885008047</v>
      </c>
      <c r="R10" s="172">
        <f>IF(OR(AT1T!R10=":",AT1T!R10=""),":",(AT1T!R10/AT1T!$AC10*100))</f>
        <v>5.5439381293248413</v>
      </c>
      <c r="S10" s="172">
        <f>IF(OR(AT1T!S10=":",AT1T!S10=""),":",(AT1T!S10/AT1T!$AC10*100))</f>
        <v>3.7748183720710315</v>
      </c>
      <c r="T10" s="172">
        <f>IF(OR(AT1T!T10=":",AT1T!T10=""),":",(AT1T!T10/AT1T!$AC10*100))</f>
        <v>1.5162591430697689</v>
      </c>
      <c r="U10" s="172">
        <f>IF(OR(AT1T!U10=":",AT1T!U10=""),":",(AT1T!U10/AT1T!$AC10*100))</f>
        <v>2.6484168458619255</v>
      </c>
      <c r="V10" s="172">
        <f>IF(OR(AT1T!V10=":",AT1T!V10=""),":",(AT1T!V10/AT1T!$AC10*100))</f>
        <v>2.006438694663613</v>
      </c>
      <c r="W10" s="172"/>
      <c r="X10" s="172"/>
      <c r="Y10" s="172"/>
      <c r="Z10" s="172"/>
      <c r="AA10" s="172"/>
      <c r="AB10" s="172"/>
      <c r="AC10" s="172">
        <f>IF(OR(AT1T!AC10=":",AT1T!AC10=""),":",(AT1T!AC10/AT1T!$AC10*100))</f>
        <v>100</v>
      </c>
      <c r="AD10" s="172"/>
      <c r="AE10" s="172">
        <f>IF(OR(AT1T!AE10=":",AT1T!AE10=""),":",(AT1T!AE10/AT1T!$AC10*100))</f>
        <v>6.2847580555635494</v>
      </c>
      <c r="AF10" s="172">
        <f>IF(OR(AT1T!AF10=":",AT1T!AF10=""),":",(AT1T!AF10/AT1T!$AC10*100))</f>
        <v>13.928384940197436</v>
      </c>
      <c r="AG10" s="172">
        <f>IF(OR(AT1T!AG10=":",AT1T!AG10=""),":",(AT1T!AG10/AT1T!$AC10*100))</f>
        <v>12.810042061204605</v>
      </c>
      <c r="AH10" s="172">
        <f>IF(OR(AT1T!AH10=":",AT1T!AH10=""),":",(AT1T!AH10/AT1T!$AC10*100))</f>
        <v>9.0456670380771076</v>
      </c>
      <c r="AI10" s="172">
        <f>IF(OR(AT1T!AI10=":",AT1T!AI10=""),":",(AT1T!AI10/AT1T!$AC10*100))</f>
        <v>33.60603905154656</v>
      </c>
      <c r="AJ10" s="172">
        <f>IF(OR(AT1T!AJ10=":",AT1T!AJ10=""),":",(AT1T!AJ10/AT1T!$AC10*100))</f>
        <v>1.9203427391999737</v>
      </c>
      <c r="AK10" s="172">
        <f>IF(OR(AT1T!AK10=":",AT1T!AK10=""),":",(AT1T!AK10/AT1T!$AC10*100))</f>
        <v>4.6460568134628746</v>
      </c>
      <c r="AL10" s="172">
        <f>IF(OR(AT1T!AL10=":",AT1T!AL10=""),":",(AT1T!AL10/AT1T!$AC10*100))</f>
        <v>0.32859545179818844</v>
      </c>
      <c r="AM10" s="172">
        <f>IF(OR(AT1T!AM10=":",AT1T!AM10=""),":",(AT1T!AM10/AT1T!$AC10*100))</f>
        <v>4.9732543366623219</v>
      </c>
      <c r="AN10" s="172">
        <f>IF(OR(AT1T!AN10=":",AT1T!AN10=""),":",(AT1T!AN10/AT1T!$AC10*100))</f>
        <v>19.095786889896676</v>
      </c>
      <c r="AO10" s="172">
        <f>IF(OR(AT1T!AO10=":",AT1T!AO10=""),":",(AT1T!AO10/AT1T!$AC10*100))</f>
        <v>6.1711146835953077</v>
      </c>
      <c r="AP10" s="172"/>
      <c r="AQ10" s="172">
        <f>IF(OR(AT1T!AQ10=":",AT1T!AQ10=""),":",(AT1T!AQ10/AT1T!$AC10*100))</f>
        <v>6.482112681268168</v>
      </c>
      <c r="AR10" s="172">
        <f>IF(OR(AT1T!AR10=":",AT1T!AR10=""),":",(AT1T!AR10/AT1T!$AC10*100))</f>
        <v>22.776697352569926</v>
      </c>
      <c r="AS10" s="172">
        <f>IF(OR(AT1T!AS10=":",AT1T!AS10=""),":",(AT1T!AS10/AT1T!$AC10*100))</f>
        <v>70.741189966161912</v>
      </c>
    </row>
    <row r="11" spans="1:45" ht="22.5" customHeight="1">
      <c r="A11" s="77">
        <f t="shared" si="0"/>
        <v>1</v>
      </c>
      <c r="B11" s="105">
        <v>1999</v>
      </c>
      <c r="C11" s="172">
        <f>IF(OR(AT1T!C11=":",AT1T!C11=""),":",(AT1T!C11/AT1T!$AC11*100))</f>
        <v>6.0738865187299966</v>
      </c>
      <c r="D11" s="172">
        <f>IF(OR(AT1T!D11=":",AT1T!D11=""),":",(AT1T!D11/AT1T!$AC11*100))</f>
        <v>0.19377529171255373</v>
      </c>
      <c r="E11" s="172">
        <f>IF(OR(AT1T!E11=":",AT1T!E11=""),":",(AT1T!E11/AT1T!$AC11*100))</f>
        <v>12.056860129764853</v>
      </c>
      <c r="F11" s="172">
        <f>IF(OR(AT1T!F11=":",AT1T!F11=""),":",(AT1T!F11/AT1T!$AC11*100))</f>
        <v>0.35525470147301519</v>
      </c>
      <c r="G11" s="172">
        <f>IF(OR(AT1T!G11=":",AT1T!G11=""),":",(AT1T!G11/AT1T!$AC11*100))</f>
        <v>0.54902999318556889</v>
      </c>
      <c r="H11" s="172">
        <f>IF(OR(AT1T!H11=":",AT1T!H11=""),":",(AT1T!H11/AT1T!$AC11*100))</f>
        <v>8.9133404599579507</v>
      </c>
      <c r="I11" s="172">
        <f>IF(OR(AT1T!I11=":",AT1T!I11=""),":",(AT1T!I11/AT1T!$AC11*100))</f>
        <v>17.675939890904509</v>
      </c>
      <c r="J11" s="172">
        <f>IF(OR(AT1T!J11=":",AT1T!J11=""),":",(AT1T!J11/AT1T!$AC11*100))</f>
        <v>5.1742847269544656</v>
      </c>
      <c r="K11" s="172">
        <f>IF(OR(AT1T!K11=":",AT1T!K11=""),":",(AT1T!K11/AT1T!$AC11*100))</f>
        <v>10.964451922735332</v>
      </c>
      <c r="L11" s="172">
        <f>IF(OR(AT1T!L11=":",AT1T!L11=""),":",(AT1T!L11/AT1T!$AC11*100))</f>
        <v>1.995724025229543</v>
      </c>
      <c r="M11" s="172">
        <f>IF(OR(AT1T!M11=":",AT1T!M11=""),":",(AT1T!M11/AT1T!$AC11*100))</f>
        <v>5.0705342061833703</v>
      </c>
      <c r="N11" s="172">
        <f>IF(OR(AT1T!N11=":",AT1T!N11=""),":",(AT1T!N11/AT1T!$AC11*100))</f>
        <v>0.32263586070140199</v>
      </c>
      <c r="O11" s="172">
        <f>IF(OR(AT1T!O11=":",AT1T!O11=""),":",(AT1T!O11/AT1T!$AC11*100))</f>
        <v>3.3196937058555664</v>
      </c>
      <c r="P11" s="172">
        <f>IF(OR(AT1T!P11=":",AT1T!P11=""),":",(AT1T!P11/AT1T!$AC11*100))</f>
        <v>1.6681630425304468</v>
      </c>
      <c r="Q11" s="172">
        <f>IF(OR(AT1T!Q11=":",AT1T!Q11=""),":",(AT1T!Q11/AT1T!$AC11*100))</f>
        <v>9.8906945875331438</v>
      </c>
      <c r="R11" s="172">
        <f>IF(OR(AT1T!R11=":",AT1T!R11=""),":",(AT1T!R11/AT1T!$AC11*100))</f>
        <v>5.5998637113781617</v>
      </c>
      <c r="S11" s="172">
        <f>IF(OR(AT1T!S11=":",AT1T!S11=""),":",(AT1T!S11/AT1T!$AC11*100))</f>
        <v>3.80049864841734</v>
      </c>
      <c r="T11" s="172">
        <f>IF(OR(AT1T!T11=":",AT1T!T11=""),":",(AT1T!T11/AT1T!$AC11*100))</f>
        <v>1.5502023337004298</v>
      </c>
      <c r="U11" s="172">
        <f>IF(OR(AT1T!U11=":",AT1T!U11=""),":",(AT1T!U11/AT1T!$AC11*100))</f>
        <v>2.6694161227501882</v>
      </c>
      <c r="V11" s="172">
        <f>IF(OR(AT1T!V11=":",AT1T!V11=""),":",(AT1T!V11/AT1T!$AC11*100))</f>
        <v>2.1557501203021601</v>
      </c>
      <c r="W11" s="172"/>
      <c r="X11" s="172"/>
      <c r="Y11" s="172"/>
      <c r="Z11" s="172"/>
      <c r="AA11" s="172"/>
      <c r="AB11" s="172"/>
      <c r="AC11" s="172">
        <f>IF(OR(AT1T!AC11=":",AT1T!AC11=""),":",(AT1T!AC11/AT1T!$AC11*100))</f>
        <v>100</v>
      </c>
      <c r="AD11" s="172"/>
      <c r="AE11" s="172">
        <f>IF(OR(AT1T!AE11=":",AT1T!AE11=""),":",(AT1T!AE11/AT1T!$AC11*100))</f>
        <v>6.0738865187299966</v>
      </c>
      <c r="AF11" s="172">
        <f>IF(OR(AT1T!AF11=":",AT1T!AF11=""),":",(AT1T!AF11/AT1T!$AC11*100))</f>
        <v>13.15492011613599</v>
      </c>
      <c r="AG11" s="172">
        <f>IF(OR(AT1T!AG11=":",AT1T!AG11=""),":",(AT1T!AG11/AT1T!$AC11*100))</f>
        <v>12.056860129764853</v>
      </c>
      <c r="AH11" s="172">
        <f>IF(OR(AT1T!AH11=":",AT1T!AH11=""),":",(AT1T!AH11/AT1T!$AC11*100))</f>
        <v>8.9133404599579507</v>
      </c>
      <c r="AI11" s="172">
        <f>IF(OR(AT1T!AI11=":",AT1T!AI11=""),":",(AT1T!AI11/AT1T!$AC11*100))</f>
        <v>33.814676540594306</v>
      </c>
      <c r="AJ11" s="172">
        <f>IF(OR(AT1T!AJ11=":",AT1T!AJ11=""),":",(AT1T!AJ11/AT1T!$AC11*100))</f>
        <v>1.995724025229543</v>
      </c>
      <c r="AK11" s="172">
        <f>IF(OR(AT1T!AK11=":",AT1T!AK11=""),":",(AT1T!AK11/AT1T!$AC11*100))</f>
        <v>5.0705342061833703</v>
      </c>
      <c r="AL11" s="172">
        <f>IF(OR(AT1T!AL11=":",AT1T!AL11=""),":",(AT1T!AL11/AT1T!$AC11*100))</f>
        <v>0.32263586070140199</v>
      </c>
      <c r="AM11" s="172">
        <f>IF(OR(AT1T!AM11=":",AT1T!AM11=""),":",(AT1T!AM11/AT1T!$AC11*100))</f>
        <v>4.9878567483860135</v>
      </c>
      <c r="AN11" s="172">
        <f>IF(OR(AT1T!AN11=":",AT1T!AN11=""),":",(AT1T!AN11/AT1T!$AC11*100))</f>
        <v>19.291056947328649</v>
      </c>
      <c r="AO11" s="172">
        <f>IF(OR(AT1T!AO11=":",AT1T!AO11=""),":",(AT1T!AO11/AT1T!$AC11*100))</f>
        <v>6.3753685767527779</v>
      </c>
      <c r="AP11" s="172"/>
      <c r="AQ11" s="172">
        <f>IF(OR(AT1T!AQ11=":",AT1T!AQ11=""),":",(AT1T!AQ11/AT1T!$AC11*100))</f>
        <v>6.2676618104425499</v>
      </c>
      <c r="AR11" s="172">
        <f>IF(OR(AT1T!AR11=":",AT1T!AR11=""),":",(AT1T!AR11/AT1T!$AC11*100))</f>
        <v>21.87448528438139</v>
      </c>
      <c r="AS11" s="172">
        <f>IF(OR(AT1T!AS11=":",AT1T!AS11=""),":",(AT1T!AS11/AT1T!$AC11*100))</f>
        <v>71.85785290517606</v>
      </c>
    </row>
    <row r="12" spans="1:45" ht="22.5" customHeight="1">
      <c r="A12" s="77">
        <f t="shared" si="0"/>
        <v>1</v>
      </c>
      <c r="B12" s="105">
        <v>2000</v>
      </c>
      <c r="C12" s="172">
        <f>IF(OR(AT1T!C12=":",AT1T!C12=""),":",(AT1T!C12/AT1T!$AC12*100))</f>
        <v>5.9922496689946252</v>
      </c>
      <c r="D12" s="172">
        <f>IF(OR(AT1T!D12=":",AT1T!D12=""),":",(AT1T!D12/AT1T!$AC12*100))</f>
        <v>0.19038269542819428</v>
      </c>
      <c r="E12" s="172">
        <f>IF(OR(AT1T!E12=":",AT1T!E12=""),":",(AT1T!E12/AT1T!$AC12*100))</f>
        <v>11.416131140874459</v>
      </c>
      <c r="F12" s="172">
        <f>IF(OR(AT1T!F12=":",AT1T!F12=""),":",(AT1T!F12/AT1T!$AC12*100))</f>
        <v>0.34947178134503748</v>
      </c>
      <c r="G12" s="172">
        <f>IF(OR(AT1T!G12=":",AT1T!G12=""),":",(AT1T!G12/AT1T!$AC12*100))</f>
        <v>0.53969562596352949</v>
      </c>
      <c r="H12" s="172">
        <f>IF(OR(AT1T!H12=":",AT1T!H12=""),":",(AT1T!H12/AT1T!$AC12*100))</f>
        <v>8.7171764586277032</v>
      </c>
      <c r="I12" s="172">
        <f>IF(OR(AT1T!I12=":",AT1T!I12=""),":",(AT1T!I12/AT1T!$AC12*100))</f>
        <v>17.796612188781481</v>
      </c>
      <c r="J12" s="172">
        <f>IF(OR(AT1T!J12=":",AT1T!J12=""),":",(AT1T!J12/AT1T!$AC12*100))</f>
        <v>5.2341341796904475</v>
      </c>
      <c r="K12" s="172">
        <f>IF(OR(AT1T!K12=":",AT1T!K12=""),":",(AT1T!K12/AT1T!$AC12*100))</f>
        <v>11.246637326922114</v>
      </c>
      <c r="L12" s="172">
        <f>IF(OR(AT1T!L12=":",AT1T!L12=""),":",(AT1T!L12/AT1T!$AC12*100))</f>
        <v>2.0768154860477361</v>
      </c>
      <c r="M12" s="172">
        <f>IF(OR(AT1T!M12=":",AT1T!M12=""),":",(AT1T!M12/AT1T!$AC12*100))</f>
        <v>5.2739263075208704</v>
      </c>
      <c r="N12" s="172">
        <f>IF(OR(AT1T!N12=":",AT1T!N12=""),":",(AT1T!N12/AT1T!$AC12*100))</f>
        <v>0.32778864582067491</v>
      </c>
      <c r="O12" s="172">
        <f>IF(OR(AT1T!O12=":",AT1T!O12=""),":",(AT1T!O12/AT1T!$AC12*100))</f>
        <v>3.3898762790468635</v>
      </c>
      <c r="P12" s="172">
        <f>IF(OR(AT1T!P12=":",AT1T!P12=""),":",(AT1T!P12/AT1T!$AC12*100))</f>
        <v>1.6527632495474738</v>
      </c>
      <c r="Q12" s="172">
        <f>IF(OR(AT1T!Q12=":",AT1T!Q12=""),":",(AT1T!Q12/AT1T!$AC12*100))</f>
        <v>9.9840910914083167</v>
      </c>
      <c r="R12" s="172">
        <f>IF(OR(AT1T!R12=":",AT1T!R12=""),":",(AT1T!R12/AT1T!$AC12*100))</f>
        <v>5.5421458997031872</v>
      </c>
      <c r="S12" s="172">
        <f>IF(OR(AT1T!S12=":",AT1T!S12=""),":",(AT1T!S12/AT1T!$AC12*100))</f>
        <v>3.7001119103954352</v>
      </c>
      <c r="T12" s="172">
        <f>IF(OR(AT1T!T12=":",AT1T!T12=""),":",(AT1T!T12/AT1T!$AC12*100))</f>
        <v>1.556420233463035</v>
      </c>
      <c r="U12" s="172">
        <f>IF(OR(AT1T!U12=":",AT1T!U12=""),":",(AT1T!U12/AT1T!$AC12*100))</f>
        <v>2.5672673610035561</v>
      </c>
      <c r="V12" s="172">
        <f>IF(OR(AT1T!V12=":",AT1T!V12=""),":",(AT1T!V12/AT1T!$AC12*100))</f>
        <v>2.446302469415262</v>
      </c>
      <c r="W12" s="172"/>
      <c r="X12" s="172"/>
      <c r="Y12" s="172"/>
      <c r="Z12" s="172"/>
      <c r="AA12" s="172"/>
      <c r="AB12" s="172"/>
      <c r="AC12" s="172">
        <f>IF(OR(AT1T!AC12=":",AT1T!AC12=""),":",(AT1T!AC12/AT1T!$AC12*100))</f>
        <v>100</v>
      </c>
      <c r="AD12" s="172"/>
      <c r="AE12" s="172">
        <f>IF(OR(AT1T!AE12=":",AT1T!AE12=""),":",(AT1T!AE12/AT1T!$AC12*100))</f>
        <v>5.9922496689946252</v>
      </c>
      <c r="AF12" s="172">
        <f>IF(OR(AT1T!AF12=":",AT1T!AF12=""),":",(AT1T!AF12/AT1T!$AC12*100))</f>
        <v>12.495681243611219</v>
      </c>
      <c r="AG12" s="172">
        <f>IF(OR(AT1T!AG12=":",AT1T!AG12=""),":",(AT1T!AG12/AT1T!$AC12*100))</f>
        <v>11.416131140874459</v>
      </c>
      <c r="AH12" s="172">
        <f>IF(OR(AT1T!AH12=":",AT1T!AH12=""),":",(AT1T!AH12/AT1T!$AC12*100))</f>
        <v>8.7171764586277032</v>
      </c>
      <c r="AI12" s="172">
        <f>IF(OR(AT1T!AI12=":",AT1T!AI12=""),":",(AT1T!AI12/AT1T!$AC12*100))</f>
        <v>34.277383695394043</v>
      </c>
      <c r="AJ12" s="172">
        <f>IF(OR(AT1T!AJ12=":",AT1T!AJ12=""),":",(AT1T!AJ12/AT1T!$AC12*100))</f>
        <v>2.0768154860477361</v>
      </c>
      <c r="AK12" s="172">
        <f>IF(OR(AT1T!AK12=":",AT1T!AK12=""),":",(AT1T!AK12/AT1T!$AC12*100))</f>
        <v>5.2739263075208704</v>
      </c>
      <c r="AL12" s="172">
        <f>IF(OR(AT1T!AL12=":",AT1T!AL12=""),":",(AT1T!AL12/AT1T!$AC12*100))</f>
        <v>0.32778864582067491</v>
      </c>
      <c r="AM12" s="172">
        <f>IF(OR(AT1T!AM12=":",AT1T!AM12=""),":",(AT1T!AM12/AT1T!$AC12*100))</f>
        <v>5.0426395285943375</v>
      </c>
      <c r="AN12" s="172">
        <f>IF(OR(AT1T!AN12=":",AT1T!AN12=""),":",(AT1T!AN12/AT1T!$AC12*100))</f>
        <v>19.226348901506938</v>
      </c>
      <c r="AO12" s="172">
        <f>IF(OR(AT1T!AO12=":",AT1T!AO12=""),":",(AT1T!AO12/AT1T!$AC12*100))</f>
        <v>6.5699900638818534</v>
      </c>
      <c r="AP12" s="172"/>
      <c r="AQ12" s="172">
        <f>IF(OR(AT1T!AQ12=":",AT1T!AQ12=""),":",(AT1T!AQ12/AT1T!$AC12*100))</f>
        <v>6.1826323644228198</v>
      </c>
      <c r="AR12" s="172">
        <f>IF(OR(AT1T!AR12=":",AT1T!AR12=""),":",(AT1T!AR12/AT1T!$AC12*100))</f>
        <v>21.02247500681073</v>
      </c>
      <c r="AS12" s="172">
        <f>IF(OR(AT1T!AS12=":",AT1T!AS12=""),":",(AT1T!AS12/AT1T!$AC12*100))</f>
        <v>72.794892628766448</v>
      </c>
    </row>
    <row r="13" spans="1:45" ht="22.5" customHeight="1">
      <c r="A13" s="77">
        <f t="shared" si="0"/>
        <v>1</v>
      </c>
      <c r="B13" s="105">
        <v>2001</v>
      </c>
      <c r="C13" s="172">
        <f>IF(OR(AT1T!C13=":",AT1T!C13=""),":",(AT1T!C13/AT1T!$AC13*100))</f>
        <v>5.680533636017322</v>
      </c>
      <c r="D13" s="172">
        <f>IF(OR(AT1T!D13=":",AT1T!D13=""),":",(AT1T!D13/AT1T!$AC13*100))</f>
        <v>0.18277655546658167</v>
      </c>
      <c r="E13" s="172">
        <f>IF(OR(AT1T!E13=":",AT1T!E13=""),":",(AT1T!E13/AT1T!$AC13*100))</f>
        <v>10.671554183802778</v>
      </c>
      <c r="F13" s="172">
        <f>IF(OR(AT1T!F13=":",AT1T!F13=""),":",(AT1T!F13/AT1T!$AC13*100))</f>
        <v>0.34207437007782193</v>
      </c>
      <c r="G13" s="172">
        <f>IF(OR(AT1T!G13=":",AT1T!G13=""),":",(AT1T!G13/AT1T!$AC13*100))</f>
        <v>0.54965131737504569</v>
      </c>
      <c r="H13" s="172">
        <f>IF(OR(AT1T!H13=":",AT1T!H13=""),":",(AT1T!H13/AT1T!$AC13*100))</f>
        <v>8.8958772263988113</v>
      </c>
      <c r="I13" s="172">
        <f>IF(OR(AT1T!I13=":",AT1T!I13=""),":",(AT1T!I13/AT1T!$AC13*100))</f>
        <v>17.968466962612826</v>
      </c>
      <c r="J13" s="172">
        <f>IF(OR(AT1T!J13=":",AT1T!J13=""),":",(AT1T!J13/AT1T!$AC13*100))</f>
        <v>5.2922792259789935</v>
      </c>
      <c r="K13" s="172">
        <f>IF(OR(AT1T!K13=":",AT1T!K13=""),":",(AT1T!K13/AT1T!$AC13*100))</f>
        <v>11.12620211930621</v>
      </c>
      <c r="L13" s="172">
        <f>IF(OR(AT1T!L13=":",AT1T!L13=""),":",(AT1T!L13/AT1T!$AC13*100))</f>
        <v>2.1821235043964329</v>
      </c>
      <c r="M13" s="172">
        <f>IF(OR(AT1T!M13=":",AT1T!M13=""),":",(AT1T!M13/AT1T!$AC13*100))</f>
        <v>5.0505725858490047</v>
      </c>
      <c r="N13" s="172">
        <f>IF(OR(AT1T!N13=":",AT1T!N13=""),":",(AT1T!N13/AT1T!$AC13*100))</f>
        <v>0.35008202010464362</v>
      </c>
      <c r="O13" s="172">
        <f>IF(OR(AT1T!O13=":",AT1T!O13=""),":",(AT1T!O13/AT1T!$AC13*100))</f>
        <v>3.4607042067373106</v>
      </c>
      <c r="P13" s="172">
        <f>IF(OR(AT1T!P13=":",AT1T!P13=""),":",(AT1T!P13/AT1T!$AC13*100))</f>
        <v>1.7007315726869163</v>
      </c>
      <c r="Q13" s="172">
        <f>IF(OR(AT1T!Q13=":",AT1T!Q13=""),":",(AT1T!Q13/AT1T!$AC13*100))</f>
        <v>10.071135920141183</v>
      </c>
      <c r="R13" s="172">
        <f>IF(OR(AT1T!R13=":",AT1T!R13=""),":",(AT1T!R13/AT1T!$AC13*100))</f>
        <v>5.5835866497702664</v>
      </c>
      <c r="S13" s="172">
        <f>IF(OR(AT1T!S13=":",AT1T!S13=""),":",(AT1T!S13/AT1T!$AC13*100))</f>
        <v>3.7670940004820137</v>
      </c>
      <c r="T13" s="172">
        <f>IF(OR(AT1T!T13=":",AT1T!T13=""),":",(AT1T!T13/AT1T!$AC13*100))</f>
        <v>1.6357374423721303</v>
      </c>
      <c r="U13" s="172">
        <f>IF(OR(AT1T!U13=":",AT1T!U13=""),":",(AT1T!U13/AT1T!$AC13*100))</f>
        <v>2.5967331897657568</v>
      </c>
      <c r="V13" s="172">
        <f>IF(OR(AT1T!V13=":",AT1T!V13=""),":",(AT1T!V13/AT1T!$AC13*100))</f>
        <v>2.8920833106579487</v>
      </c>
      <c r="W13" s="172"/>
      <c r="X13" s="172"/>
      <c r="Y13" s="172"/>
      <c r="Z13" s="172"/>
      <c r="AA13" s="172"/>
      <c r="AB13" s="172"/>
      <c r="AC13" s="172">
        <f>IF(OR(AT1T!AC13=":",AT1T!AC13=""),":",(AT1T!AC13/AT1T!$AC13*100))</f>
        <v>100</v>
      </c>
      <c r="AD13" s="172"/>
      <c r="AE13" s="172">
        <f>IF(OR(AT1T!AE13=":",AT1T!AE13=""),":",(AT1T!AE13/AT1T!$AC13*100))</f>
        <v>5.680533636017322</v>
      </c>
      <c r="AF13" s="172">
        <f>IF(OR(AT1T!AF13=":",AT1T!AF13=""),":",(AT1T!AF13/AT1T!$AC13*100))</f>
        <v>11.746056426722227</v>
      </c>
      <c r="AG13" s="172">
        <f>IF(OR(AT1T!AG13=":",AT1T!AG13=""),":",(AT1T!AG13/AT1T!$AC13*100))</f>
        <v>10.671554183802778</v>
      </c>
      <c r="AH13" s="172">
        <f>IF(OR(AT1T!AH13=":",AT1T!AH13=""),":",(AT1T!AH13/AT1T!$AC13*100))</f>
        <v>8.8958772263988113</v>
      </c>
      <c r="AI13" s="172">
        <f>IF(OR(AT1T!AI13=":",AT1T!AI13=""),":",(AT1T!AI13/AT1T!$AC13*100))</f>
        <v>34.386948307898031</v>
      </c>
      <c r="AJ13" s="172">
        <f>IF(OR(AT1T!AJ13=":",AT1T!AJ13=""),":",(AT1T!AJ13/AT1T!$AC13*100))</f>
        <v>2.1821235043964329</v>
      </c>
      <c r="AK13" s="172">
        <f>IF(OR(AT1T!AK13=":",AT1T!AK13=""),":",(AT1T!AK13/AT1T!$AC13*100))</f>
        <v>5.0505725858490047</v>
      </c>
      <c r="AL13" s="172">
        <f>IF(OR(AT1T!AL13=":",AT1T!AL13=""),":",(AT1T!AL13/AT1T!$AC13*100))</f>
        <v>0.35008202010464362</v>
      </c>
      <c r="AM13" s="172">
        <f>IF(OR(AT1T!AM13=":",AT1T!AM13=""),":",(AT1T!AM13/AT1T!$AC13*100))</f>
        <v>5.1614357794242265</v>
      </c>
      <c r="AN13" s="172">
        <f>IF(OR(AT1T!AN13=":",AT1T!AN13=""),":",(AT1T!AN13/AT1T!$AC13*100))</f>
        <v>19.421816570393464</v>
      </c>
      <c r="AO13" s="172">
        <f>IF(OR(AT1T!AO13=":",AT1T!AO13=""),":",(AT1T!AO13/AT1T!$AC13*100))</f>
        <v>7.1245539427958358</v>
      </c>
      <c r="AP13" s="172"/>
      <c r="AQ13" s="172">
        <f>IF(OR(AT1T!AQ13=":",AT1T!AQ13=""),":",(AT1T!AQ13/AT1T!$AC13*100))</f>
        <v>5.8633101914839028</v>
      </c>
      <c r="AR13" s="172">
        <f>IF(OR(AT1T!AR13=":",AT1T!AR13=""),":",(AT1T!AR13/AT1T!$AC13*100))</f>
        <v>20.459157097654458</v>
      </c>
      <c r="AS13" s="172">
        <f>IF(OR(AT1T!AS13=":",AT1T!AS13=""),":",(AT1T!AS13/AT1T!$AC13*100))</f>
        <v>73.677532710861641</v>
      </c>
    </row>
    <row r="14" spans="1:45" ht="22.5" customHeight="1">
      <c r="A14" s="77">
        <f t="shared" si="0"/>
        <v>1</v>
      </c>
      <c r="B14" s="105">
        <v>2002</v>
      </c>
      <c r="C14" s="172">
        <f>IF(OR(AT1T!C14=":",AT1T!C14=""),":",(AT1T!C14/AT1T!$AC14*100))</f>
        <v>6.1276303455040155</v>
      </c>
      <c r="D14" s="172">
        <f>IF(OR(AT1T!D14=":",AT1T!D14=""),":",(AT1T!D14/AT1T!$AC14*100))</f>
        <v>0.17872604199110101</v>
      </c>
      <c r="E14" s="172">
        <f>IF(OR(AT1T!E14=":",AT1T!E14=""),":",(AT1T!E14/AT1T!$AC14*100))</f>
        <v>10.268865801643793</v>
      </c>
      <c r="F14" s="172">
        <f>IF(OR(AT1T!F14=":",AT1T!F14=""),":",(AT1T!F14/AT1T!$AC14*100))</f>
        <v>0.33506373445285231</v>
      </c>
      <c r="G14" s="172">
        <f>IF(OR(AT1T!G14=":",AT1T!G14=""),":",(AT1T!G14/AT1T!$AC14*100))</f>
        <v>0.53922415992287442</v>
      </c>
      <c r="H14" s="172">
        <f>IF(OR(AT1T!H14=":",AT1T!H14=""),":",(AT1T!H14/AT1T!$AC14*100))</f>
        <v>9.1329235909998836</v>
      </c>
      <c r="I14" s="172">
        <f>IF(OR(AT1T!I14=":",AT1T!I14=""),":",(AT1T!I14/AT1T!$AC14*100))</f>
        <v>17.642704786766199</v>
      </c>
      <c r="J14" s="172">
        <f>IF(OR(AT1T!J14=":",AT1T!J14=""),":",(AT1T!J14/AT1T!$AC14*100))</f>
        <v>5.1979807840948293</v>
      </c>
      <c r="K14" s="172">
        <f>IF(OR(AT1T!K14=":",AT1T!K14=""),":",(AT1T!K14/AT1T!$AC14*100))</f>
        <v>10.810602939575062</v>
      </c>
      <c r="L14" s="172">
        <f>IF(OR(AT1T!L14=":",AT1T!L14=""),":",(AT1T!L14/AT1T!$AC14*100))</f>
        <v>2.2491153175147711</v>
      </c>
      <c r="M14" s="172">
        <f>IF(OR(AT1T!M14=":",AT1T!M14=""),":",(AT1T!M14/AT1T!$AC14*100))</f>
        <v>4.8278115083731663</v>
      </c>
      <c r="N14" s="172">
        <f>IF(OR(AT1T!N14=":",AT1T!N14=""),":",(AT1T!N14/AT1T!$AC14*100))</f>
        <v>0.36476256546117336</v>
      </c>
      <c r="O14" s="172">
        <f>IF(OR(AT1T!O14=":",AT1T!O14=""),":",(AT1T!O14/AT1T!$AC14*100))</f>
        <v>3.524946637292746</v>
      </c>
      <c r="P14" s="172">
        <f>IF(OR(AT1T!P14=":",AT1T!P14=""),":",(AT1T!P14/AT1T!$AC14*100))</f>
        <v>1.6948894403902577</v>
      </c>
      <c r="Q14" s="172">
        <f>IF(OR(AT1T!Q14=":",AT1T!Q14=""),":",(AT1T!Q14/AT1T!$AC14*100))</f>
        <v>10.2041375802154</v>
      </c>
      <c r="R14" s="172">
        <f>IF(OR(AT1T!R14=":",AT1T!R14=""),":",(AT1T!R14/AT1T!$AC14*100))</f>
        <v>5.6851177634800329</v>
      </c>
      <c r="S14" s="172">
        <f>IF(OR(AT1T!S14=":",AT1T!S14=""),":",(AT1T!S14/AT1T!$AC14*100))</f>
        <v>3.7865248027121887</v>
      </c>
      <c r="T14" s="172">
        <f>IF(OR(AT1T!T14=":",AT1T!T14=""),":",(AT1T!T14/AT1T!$AC14*100))</f>
        <v>1.653767982071044</v>
      </c>
      <c r="U14" s="172">
        <f>IF(OR(AT1T!U14=":",AT1T!U14=""),":",(AT1T!U14/AT1T!$AC14*100))</f>
        <v>2.5464082309929386</v>
      </c>
      <c r="V14" s="172">
        <f>IF(OR(AT1T!V14=":",AT1T!V14=""),":",(AT1T!V14/AT1T!$AC14*100))</f>
        <v>3.2287959865456681</v>
      </c>
      <c r="W14" s="172"/>
      <c r="X14" s="172"/>
      <c r="Y14" s="172"/>
      <c r="Z14" s="172"/>
      <c r="AA14" s="172"/>
      <c r="AB14" s="172"/>
      <c r="AC14" s="172">
        <f>IF(OR(AT1T!AC14=":",AT1T!AC14=""),":",(AT1T!AC14/AT1T!$AC14*100))</f>
        <v>100</v>
      </c>
      <c r="AD14" s="172"/>
      <c r="AE14" s="172">
        <f>IF(OR(AT1T!AE14=":",AT1T!AE14=""),":",(AT1T!AE14/AT1T!$AC14*100))</f>
        <v>6.1276303455040155</v>
      </c>
      <c r="AF14" s="172">
        <f>IF(OR(AT1T!AF14=":",AT1T!AF14=""),":",(AT1T!AF14/AT1T!$AC14*100))</f>
        <v>11.321879738010621</v>
      </c>
      <c r="AG14" s="172">
        <f>IF(OR(AT1T!AG14=":",AT1T!AG14=""),":",(AT1T!AG14/AT1T!$AC14*100))</f>
        <v>10.268865801643793</v>
      </c>
      <c r="AH14" s="172">
        <f>IF(OR(AT1T!AH14=":",AT1T!AH14=""),":",(AT1T!AH14/AT1T!$AC14*100))</f>
        <v>9.1329235909998836</v>
      </c>
      <c r="AI14" s="172">
        <f>IF(OR(AT1T!AI14=":",AT1T!AI14=""),":",(AT1T!AI14/AT1T!$AC14*100))</f>
        <v>33.651288510436096</v>
      </c>
      <c r="AJ14" s="172">
        <f>IF(OR(AT1T!AJ14=":",AT1T!AJ14=""),":",(AT1T!AJ14/AT1T!$AC14*100))</f>
        <v>2.2491153175147711</v>
      </c>
      <c r="AK14" s="172">
        <f>IF(OR(AT1T!AK14=":",AT1T!AK14=""),":",(AT1T!AK14/AT1T!$AC14*100))</f>
        <v>4.8278115083731663</v>
      </c>
      <c r="AL14" s="172">
        <f>IF(OR(AT1T!AL14=":",AT1T!AL14=""),":",(AT1T!AL14/AT1T!$AC14*100))</f>
        <v>0.36476256546117336</v>
      </c>
      <c r="AM14" s="172">
        <f>IF(OR(AT1T!AM14=":",AT1T!AM14=""),":",(AT1T!AM14/AT1T!$AC14*100))</f>
        <v>5.2198360776830039</v>
      </c>
      <c r="AN14" s="172">
        <f>IF(OR(AT1T!AN14=":",AT1T!AN14=""),":",(AT1T!AN14/AT1T!$AC14*100))</f>
        <v>19.675780146407622</v>
      </c>
      <c r="AO14" s="172">
        <f>IF(OR(AT1T!AO14=":",AT1T!AO14=""),":",(AT1T!AO14/AT1T!$AC14*100))</f>
        <v>7.4289721996096514</v>
      </c>
      <c r="AP14" s="172"/>
      <c r="AQ14" s="172">
        <f>IF(OR(AT1T!AQ14=":",AT1T!AQ14=""),":",(AT1T!AQ14/AT1T!$AC14*100))</f>
        <v>6.306356387495117</v>
      </c>
      <c r="AR14" s="172">
        <f>IF(OR(AT1T!AR14=":",AT1T!AR14=""),":",(AT1T!AR14/AT1T!$AC14*100))</f>
        <v>20.276077287019405</v>
      </c>
      <c r="AS14" s="172">
        <f>IF(OR(AT1T!AS14=":",AT1T!AS14=""),":",(AT1T!AS14/AT1T!$AC14*100))</f>
        <v>73.417566325485481</v>
      </c>
    </row>
    <row r="15" spans="1:45" ht="22.5" customHeight="1">
      <c r="A15" s="77">
        <f t="shared" si="0"/>
        <v>1</v>
      </c>
      <c r="B15" s="105">
        <v>2003</v>
      </c>
      <c r="C15" s="172">
        <f>IF(OR(AT1T!C15=":",AT1T!C15=""),":",(AT1T!C15/AT1T!$AC15*100))</f>
        <v>5.5221587609617693</v>
      </c>
      <c r="D15" s="172">
        <f>IF(OR(AT1T!D15=":",AT1T!D15=""),":",(AT1T!D15/AT1T!$AC15*100))</f>
        <v>0.17663792533133393</v>
      </c>
      <c r="E15" s="172">
        <f>IF(OR(AT1T!E15=":",AT1T!E15=""),":",(AT1T!E15/AT1T!$AC15*100))</f>
        <v>10.194206158437529</v>
      </c>
      <c r="F15" s="172">
        <f>IF(OR(AT1T!F15=":",AT1T!F15=""),":",(AT1T!F15/AT1T!$AC15*100))</f>
        <v>0.32343190655758192</v>
      </c>
      <c r="G15" s="172">
        <f>IF(OR(AT1T!G15=":",AT1T!G15=""),":",(AT1T!G15/AT1T!$AC15*100))</f>
        <v>0.58783749016840503</v>
      </c>
      <c r="H15" s="172">
        <f>IF(OR(AT1T!H15=":",AT1T!H15=""),":",(AT1T!H15/AT1T!$AC15*100))</f>
        <v>9.6739953396402552</v>
      </c>
      <c r="I15" s="172">
        <f>IF(OR(AT1T!I15=":",AT1T!I15=""),":",(AT1T!I15/AT1T!$AC15*100))</f>
        <v>17.730978160995583</v>
      </c>
      <c r="J15" s="172">
        <f>IF(OR(AT1T!J15=":",AT1T!J15=""),":",(AT1T!J15/AT1T!$AC15*100))</f>
        <v>5.1433023867804559</v>
      </c>
      <c r="K15" s="172">
        <f>IF(OR(AT1T!K15=":",AT1T!K15=""),":",(AT1T!K15/AT1T!$AC15*100))</f>
        <v>10.734337442388691</v>
      </c>
      <c r="L15" s="172">
        <f>IF(OR(AT1T!L15=":",AT1T!L15=""),":",(AT1T!L15/AT1T!$AC15*100))</f>
        <v>2.2498364463654341</v>
      </c>
      <c r="M15" s="172">
        <f>IF(OR(AT1T!M15=":",AT1T!M15=""),":",(AT1T!M15/AT1T!$AC15*100))</f>
        <v>4.7042435736285384</v>
      </c>
      <c r="N15" s="172">
        <f>IF(OR(AT1T!N15=":",AT1T!N15=""),":",(AT1T!N15/AT1T!$AC15*100))</f>
        <v>0.3901764909108284</v>
      </c>
      <c r="O15" s="172">
        <f>IF(OR(AT1T!O15=":",AT1T!O15=""),":",(AT1T!O15/AT1T!$AC15*100))</f>
        <v>3.628023904558185</v>
      </c>
      <c r="P15" s="172">
        <f>IF(OR(AT1T!P15=":",AT1T!P15=""),":",(AT1T!P15/AT1T!$AC15*100))</f>
        <v>1.7215398299042199</v>
      </c>
      <c r="Q15" s="172">
        <f>IF(OR(AT1T!Q15=":",AT1T!Q15=""),":",(AT1T!Q15/AT1T!$AC15*100))</f>
        <v>9.9253166324857958</v>
      </c>
      <c r="R15" s="172">
        <f>IF(OR(AT1T!R15=":",AT1T!R15=""),":",(AT1T!R15/AT1T!$AC15*100))</f>
        <v>5.6985761645386317</v>
      </c>
      <c r="S15" s="172">
        <f>IF(OR(AT1T!S15=":",AT1T!S15=""),":",(AT1T!S15/AT1T!$AC15*100))</f>
        <v>3.8063524966737967</v>
      </c>
      <c r="T15" s="172">
        <f>IF(OR(AT1T!T15=":",AT1T!T15=""),":",(AT1T!T15/AT1T!$AC15*100))</f>
        <v>1.6373740269477584</v>
      </c>
      <c r="U15" s="172">
        <f>IF(OR(AT1T!U15=":",AT1T!U15=""),":",(AT1T!U15/AT1T!$AC15*100))</f>
        <v>2.5351180893995191</v>
      </c>
      <c r="V15" s="172">
        <f>IF(OR(AT1T!V15=":",AT1T!V15=""),":",(AT1T!V15/AT1T!$AC15*100))</f>
        <v>3.6165567733256889</v>
      </c>
      <c r="W15" s="172"/>
      <c r="X15" s="172"/>
      <c r="Y15" s="172"/>
      <c r="Z15" s="172"/>
      <c r="AA15" s="172"/>
      <c r="AB15" s="172"/>
      <c r="AC15" s="172">
        <f>IF(OR(AT1T!AC15=":",AT1T!AC15=""),":",(AT1T!AC15/AT1T!$AC15*100))</f>
        <v>100</v>
      </c>
      <c r="AD15" s="172"/>
      <c r="AE15" s="172">
        <f>IF(OR(AT1T!AE15=":",AT1T!AE15=""),":",(AT1T!AE15/AT1T!$AC15*100))</f>
        <v>5.5221587609617693</v>
      </c>
      <c r="AF15" s="172">
        <f>IF(OR(AT1T!AF15=":",AT1T!AF15=""),":",(AT1T!AF15/AT1T!$AC15*100))</f>
        <v>11.282113480494852</v>
      </c>
      <c r="AG15" s="172">
        <f>IF(OR(AT1T!AG15=":",AT1T!AG15=""),":",(AT1T!AG15/AT1T!$AC15*100))</f>
        <v>10.194206158437529</v>
      </c>
      <c r="AH15" s="172">
        <f>IF(OR(AT1T!AH15=":",AT1T!AH15=""),":",(AT1T!AH15/AT1T!$AC15*100))</f>
        <v>9.6739953396402552</v>
      </c>
      <c r="AI15" s="172">
        <f>IF(OR(AT1T!AI15=":",AT1T!AI15=""),":",(AT1T!AI15/AT1T!$AC15*100))</f>
        <v>33.608617990164731</v>
      </c>
      <c r="AJ15" s="172">
        <f>IF(OR(AT1T!AJ15=":",AT1T!AJ15=""),":",(AT1T!AJ15/AT1T!$AC15*100))</f>
        <v>2.2498364463654341</v>
      </c>
      <c r="AK15" s="172">
        <f>IF(OR(AT1T!AK15=":",AT1T!AK15=""),":",(AT1T!AK15/AT1T!$AC15*100))</f>
        <v>4.7042435736285384</v>
      </c>
      <c r="AL15" s="172">
        <f>IF(OR(AT1T!AL15=":",AT1T!AL15=""),":",(AT1T!AL15/AT1T!$AC15*100))</f>
        <v>0.3901764909108284</v>
      </c>
      <c r="AM15" s="172">
        <f>IF(OR(AT1T!AM15=":",AT1T!AM15=""),":",(AT1T!AM15/AT1T!$AC15*100))</f>
        <v>5.3495637344624054</v>
      </c>
      <c r="AN15" s="172">
        <f>IF(OR(AT1T!AN15=":",AT1T!AN15=""),":",(AT1T!AN15/AT1T!$AC15*100))</f>
        <v>19.430245293698224</v>
      </c>
      <c r="AO15" s="172">
        <f>IF(OR(AT1T!AO15=":",AT1T!AO15=""),":",(AT1T!AO15/AT1T!$AC15*100))</f>
        <v>7.7890488896729657</v>
      </c>
      <c r="AP15" s="172"/>
      <c r="AQ15" s="172">
        <f>IF(OR(AT1T!AQ15=":",AT1T!AQ15=""),":",(AT1T!AQ15/AT1T!$AC15*100))</f>
        <v>5.698796686293103</v>
      </c>
      <c r="AR15" s="172">
        <f>IF(OR(AT1T!AR15=":",AT1T!AR15=""),":",(AT1T!AR15/AT1T!$AC15*100))</f>
        <v>20.779470894803772</v>
      </c>
      <c r="AS15" s="172">
        <f>IF(OR(AT1T!AS15=":",AT1T!AS15=""),":",(AT1T!AS15/AT1T!$AC15*100))</f>
        <v>73.521732418903127</v>
      </c>
    </row>
    <row r="16" spans="1:45" ht="22.5" customHeight="1">
      <c r="A16" s="77">
        <f t="shared" si="0"/>
        <v>1</v>
      </c>
      <c r="B16" s="105">
        <v>2004</v>
      </c>
      <c r="C16" s="172">
        <f>IF(OR(AT1T!C16=":",AT1T!C16=""),":",(AT1T!C16/AT1T!$AC16*100))</f>
        <v>5.4983792114872729</v>
      </c>
      <c r="D16" s="172">
        <f>IF(OR(AT1T!D16=":",AT1T!D16=""),":",(AT1T!D16/AT1T!$AC16*100))</f>
        <v>0.17123445050497194</v>
      </c>
      <c r="E16" s="172">
        <f>IF(OR(AT1T!E16=":",AT1T!E16=""),":",(AT1T!E16/AT1T!$AC16*100))</f>
        <v>10.055322443237053</v>
      </c>
      <c r="F16" s="172">
        <f>IF(OR(AT1T!F16=":",AT1T!F16=""),":",(AT1T!F16/AT1T!$AC16*100))</f>
        <v>0.36763796144750377</v>
      </c>
      <c r="G16" s="172">
        <f>IF(OR(AT1T!G16=":",AT1T!G16=""),":",(AT1T!G16/AT1T!$AC16*100))</f>
        <v>0.54099340019159592</v>
      </c>
      <c r="H16" s="172">
        <f>IF(OR(AT1T!H16=":",AT1T!H16=""),":",(AT1T!H16/AT1T!$AC16*100))</f>
        <v>9.8649283989720278</v>
      </c>
      <c r="I16" s="172">
        <f>IF(OR(AT1T!I16=":",AT1T!I16=""),":",(AT1T!I16/AT1T!$AC16*100))</f>
        <v>17.892373986786243</v>
      </c>
      <c r="J16" s="172">
        <f>IF(OR(AT1T!J16=":",AT1T!J16=""),":",(AT1T!J16/AT1T!$AC16*100))</f>
        <v>5.1805137740511231</v>
      </c>
      <c r="K16" s="172">
        <f>IF(OR(AT1T!K16=":",AT1T!K16=""),":",(AT1T!K16/AT1T!$AC16*100))</f>
        <v>10.520313764860175</v>
      </c>
      <c r="L16" s="172">
        <f>IF(OR(AT1T!L16=":",AT1T!L16=""),":",(AT1T!L16/AT1T!$AC16*100))</f>
        <v>2.3108166865214734</v>
      </c>
      <c r="M16" s="172">
        <f>IF(OR(AT1T!M16=":",AT1T!M16=""),":",(AT1T!M16/AT1T!$AC16*100))</f>
        <v>4.590030648280055</v>
      </c>
      <c r="N16" s="172">
        <f>IF(OR(AT1T!N16=":",AT1T!N16=""),":",(AT1T!N16/AT1T!$AC16*100))</f>
        <v>0.40376546112051809</v>
      </c>
      <c r="O16" s="172">
        <f>IF(OR(AT1T!O16=":",AT1T!O16=""),":",(AT1T!O16/AT1T!$AC16*100))</f>
        <v>3.668673357206234</v>
      </c>
      <c r="P16" s="172">
        <f>IF(OR(AT1T!P16=":",AT1T!P16=""),":",(AT1T!P16/AT1T!$AC16*100))</f>
        <v>1.7115668093620422</v>
      </c>
      <c r="Q16" s="172">
        <f>IF(OR(AT1T!Q16=":",AT1T!Q16=""),":",(AT1T!Q16/AT1T!$AC16*100))</f>
        <v>9.6080060236065989</v>
      </c>
      <c r="R16" s="172">
        <f>IF(OR(AT1T!R16=":",AT1T!R16=""),":",(AT1T!R16/AT1T!$AC16*100))</f>
        <v>5.6117813826722331</v>
      </c>
      <c r="S16" s="172">
        <f>IF(OR(AT1T!S16=":",AT1T!S16=""),":",(AT1T!S16/AT1T!$AC16*100))</f>
        <v>3.7996797307758929</v>
      </c>
      <c r="T16" s="172">
        <f>IF(OR(AT1T!T16=":",AT1T!T16=""),":",(AT1T!T16/AT1T!$AC16*100))</f>
        <v>1.6052345989741486</v>
      </c>
      <c r="U16" s="172">
        <f>IF(OR(AT1T!U16=":",AT1T!U16=""),":",(AT1T!U16/AT1T!$AC16*100))</f>
        <v>2.5547303340202978</v>
      </c>
      <c r="V16" s="172">
        <f>IF(OR(AT1T!V16=":",AT1T!V16=""),":",(AT1T!V16/AT1T!$AC16*100))</f>
        <v>4.044017575922541</v>
      </c>
      <c r="W16" s="172"/>
      <c r="X16" s="172"/>
      <c r="Y16" s="172"/>
      <c r="Z16" s="172"/>
      <c r="AA16" s="172"/>
      <c r="AB16" s="172"/>
      <c r="AC16" s="172">
        <f>IF(OR(AT1T!AC16=":",AT1T!AC16=""),":",(AT1T!AC16/AT1T!$AC16*100))</f>
        <v>100</v>
      </c>
      <c r="AD16" s="172"/>
      <c r="AE16" s="172">
        <f>IF(OR(AT1T!AE16=":",AT1T!AE16=""),":",(AT1T!AE16/AT1T!$AC16*100))</f>
        <v>5.4983792114872729</v>
      </c>
      <c r="AF16" s="172">
        <f>IF(OR(AT1T!AF16=":",AT1T!AF16=""),":",(AT1T!AF16/AT1T!$AC16*100))</f>
        <v>11.135188255381124</v>
      </c>
      <c r="AG16" s="172">
        <f>IF(OR(AT1T!AG16=":",AT1T!AG16=""),":",(AT1T!AG16/AT1T!$AC16*100))</f>
        <v>10.055322443237053</v>
      </c>
      <c r="AH16" s="172">
        <f>IF(OR(AT1T!AH16=":",AT1T!AH16=""),":",(AT1T!AH16/AT1T!$AC16*100))</f>
        <v>9.8649283989720278</v>
      </c>
      <c r="AI16" s="172">
        <f>IF(OR(AT1T!AI16=":",AT1T!AI16=""),":",(AT1T!AI16/AT1T!$AC16*100))</f>
        <v>33.593201525697545</v>
      </c>
      <c r="AJ16" s="172">
        <f>IF(OR(AT1T!AJ16=":",AT1T!AJ16=""),":",(AT1T!AJ16/AT1T!$AC16*100))</f>
        <v>2.3108166865214734</v>
      </c>
      <c r="AK16" s="172">
        <f>IF(OR(AT1T!AK16=":",AT1T!AK16=""),":",(AT1T!AK16/AT1T!$AC16*100))</f>
        <v>4.590030648280055</v>
      </c>
      <c r="AL16" s="172">
        <f>IF(OR(AT1T!AL16=":",AT1T!AL16=""),":",(AT1T!AL16/AT1T!$AC16*100))</f>
        <v>0.40376546112051809</v>
      </c>
      <c r="AM16" s="172">
        <f>IF(OR(AT1T!AM16=":",AT1T!AM16=""),":",(AT1T!AM16/AT1T!$AC16*100))</f>
        <v>5.3802401665682762</v>
      </c>
      <c r="AN16" s="172">
        <f>IF(OR(AT1T!AN16=":",AT1T!AN16=""),":",(AT1T!AN16/AT1T!$AC16*100))</f>
        <v>19.019467137054725</v>
      </c>
      <c r="AO16" s="172">
        <f>IF(OR(AT1T!AO16=":",AT1T!AO16=""),":",(AT1T!AO16/AT1T!$AC16*100))</f>
        <v>8.2039825089169884</v>
      </c>
      <c r="AP16" s="172"/>
      <c r="AQ16" s="172">
        <f>IF(OR(AT1T!AQ16=":",AT1T!AQ16=""),":",(AT1T!AQ16/AT1T!$AC16*100))</f>
        <v>5.6696136619922441</v>
      </c>
      <c r="AR16" s="172">
        <f>IF(OR(AT1T!AR16=":",AT1T!AR16=""),":",(AT1T!AR16/AT1T!$AC16*100))</f>
        <v>20.828882203848178</v>
      </c>
      <c r="AS16" s="172">
        <f>IF(OR(AT1T!AS16=":",AT1T!AS16=""),":",(AT1T!AS16/AT1T!$AC16*100))</f>
        <v>73.501504134159575</v>
      </c>
    </row>
    <row r="17" spans="1:45" ht="22.5" customHeight="1">
      <c r="A17" s="77">
        <f t="shared" si="0"/>
        <v>1</v>
      </c>
      <c r="B17" s="105">
        <v>2005</v>
      </c>
      <c r="C17" s="172">
        <f>IF(OR(AT1T!C17=":",AT1T!C17=""),":",(AT1T!C17/AT1T!$AC17*100))</f>
        <v>5.0080398520148748</v>
      </c>
      <c r="D17" s="172">
        <f>IF(OR(AT1T!D17=":",AT1T!D17=""),":",(AT1T!D17/AT1T!$AC17*100))</f>
        <v>0.153838492096249</v>
      </c>
      <c r="E17" s="172">
        <f>IF(OR(AT1T!E17=":",AT1T!E17=""),":",(AT1T!E17/AT1T!$AC17*100))</f>
        <v>10.230566719174144</v>
      </c>
      <c r="F17" s="172">
        <f>IF(OR(AT1T!F17=":",AT1T!F17=""),":",(AT1T!F17/AT1T!$AC17*100))</f>
        <v>0.3563868216012438</v>
      </c>
      <c r="G17" s="172">
        <f>IF(OR(AT1T!G17=":",AT1T!G17=""),":",(AT1T!G17/AT1T!$AC17*100))</f>
        <v>0.57578575312298963</v>
      </c>
      <c r="H17" s="172">
        <f>IF(OR(AT1T!H17=":",AT1T!H17=""),":",(AT1T!H17/AT1T!$AC17*100))</f>
        <v>10.089963112872427</v>
      </c>
      <c r="I17" s="172">
        <f>IF(OR(AT1T!I17=":",AT1T!I17=""),":",(AT1T!I17/AT1T!$AC17*100))</f>
        <v>17.654860102481678</v>
      </c>
      <c r="J17" s="172">
        <f>IF(OR(AT1T!J17=":",AT1T!J17=""),":",(AT1T!J17/AT1T!$AC17*100))</f>
        <v>5.2401279008447812</v>
      </c>
      <c r="K17" s="172">
        <f>IF(OR(AT1T!K17=":",AT1T!K17=""),":",(AT1T!K17/AT1T!$AC17*100))</f>
        <v>10.470704853178043</v>
      </c>
      <c r="L17" s="172">
        <f>IF(OR(AT1T!L17=":",AT1T!L17=""),":",(AT1T!L17/AT1T!$AC17*100))</f>
        <v>2.3755255579971117</v>
      </c>
      <c r="M17" s="172">
        <f>IF(OR(AT1T!M17=":",AT1T!M17=""),":",(AT1T!M17/AT1T!$AC17*100))</f>
        <v>4.5335623741747808</v>
      </c>
      <c r="N17" s="172">
        <f>IF(OR(AT1T!N17=":",AT1T!N17=""),":",(AT1T!N17/AT1T!$AC17*100))</f>
        <v>0.42112860829718185</v>
      </c>
      <c r="O17" s="172">
        <f>IF(OR(AT1T!O17=":",AT1T!O17=""),":",(AT1T!O17/AT1T!$AC17*100))</f>
        <v>3.7289631831401202</v>
      </c>
      <c r="P17" s="172">
        <f>IF(OR(AT1T!P17=":",AT1T!P17=""),":",(AT1T!P17/AT1T!$AC17*100))</f>
        <v>1.7257881749706481</v>
      </c>
      <c r="Q17" s="172">
        <f>IF(OR(AT1T!Q17=":",AT1T!Q17=""),":",(AT1T!Q17/AT1T!$AC17*100))</f>
        <v>9.5388733837577941</v>
      </c>
      <c r="R17" s="172">
        <f>IF(OR(AT1T!R17=":",AT1T!R17=""),":",(AT1T!R17/AT1T!$AC17*100))</f>
        <v>5.6007444282154122</v>
      </c>
      <c r="S17" s="172">
        <f>IF(OR(AT1T!S17=":",AT1T!S17=""),":",(AT1T!S17/AT1T!$AC17*100))</f>
        <v>3.8463034077102081</v>
      </c>
      <c r="T17" s="172">
        <f>IF(OR(AT1T!T17=":",AT1T!T17=""),":",(AT1T!T17/AT1T!$AC17*100))</f>
        <v>1.5772709256165307</v>
      </c>
      <c r="U17" s="172">
        <f>IF(OR(AT1T!U17=":",AT1T!U17=""),":",(AT1T!U17/AT1T!$AC17*100))</f>
        <v>2.5463510942317047</v>
      </c>
      <c r="V17" s="172">
        <f>IF(OR(AT1T!V17=":",AT1T!V17=""),":",(AT1T!V17/AT1T!$AC17*100))</f>
        <v>4.3252152545020781</v>
      </c>
      <c r="W17" s="172"/>
      <c r="X17" s="172"/>
      <c r="Y17" s="172"/>
      <c r="Z17" s="172"/>
      <c r="AA17" s="172"/>
      <c r="AB17" s="172"/>
      <c r="AC17" s="172">
        <f>IF(OR(AT1T!AC17=":",AT1T!AC17=""),":",(AT1T!AC17/AT1T!$AC17*100))</f>
        <v>100</v>
      </c>
      <c r="AD17" s="172"/>
      <c r="AE17" s="172">
        <f>IF(OR(AT1T!AE17=":",AT1T!AE17=""),":",(AT1T!AE17/AT1T!$AC17*100))</f>
        <v>5.0080398520148748</v>
      </c>
      <c r="AF17" s="172">
        <f>IF(OR(AT1T!AF17=":",AT1T!AF17=""),":",(AT1T!AF17/AT1T!$AC17*100))</f>
        <v>11.316577785994626</v>
      </c>
      <c r="AG17" s="172">
        <f>IF(OR(AT1T!AG17=":",AT1T!AG17=""),":",(AT1T!AG17/AT1T!$AC17*100))</f>
        <v>10.230566719174144</v>
      </c>
      <c r="AH17" s="172">
        <f>IF(OR(AT1T!AH17=":",AT1T!AH17=""),":",(AT1T!AH17/AT1T!$AC17*100))</f>
        <v>10.089963112872427</v>
      </c>
      <c r="AI17" s="172">
        <f>IF(OR(AT1T!AI17=":",AT1T!AI17=""),":",(AT1T!AI17/AT1T!$AC17*100))</f>
        <v>33.365692856504502</v>
      </c>
      <c r="AJ17" s="172">
        <f>IF(OR(AT1T!AJ17=":",AT1T!AJ17=""),":",(AT1T!AJ17/AT1T!$AC17*100))</f>
        <v>2.3755255579971117</v>
      </c>
      <c r="AK17" s="172">
        <f>IF(OR(AT1T!AK17=":",AT1T!AK17=""),":",(AT1T!AK17/AT1T!$AC17*100))</f>
        <v>4.5335623741747808</v>
      </c>
      <c r="AL17" s="172">
        <f>IF(OR(AT1T!AL17=":",AT1T!AL17=""),":",(AT1T!AL17/AT1T!$AC17*100))</f>
        <v>0.42112860829718185</v>
      </c>
      <c r="AM17" s="172">
        <f>IF(OR(AT1T!AM17=":",AT1T!AM17=""),":",(AT1T!AM17/AT1T!$AC17*100))</f>
        <v>5.4547513581107676</v>
      </c>
      <c r="AN17" s="172">
        <f>IF(OR(AT1T!AN17=":",AT1T!AN17=""),":",(AT1T!AN17/AT1T!$AC17*100))</f>
        <v>18.985921219683412</v>
      </c>
      <c r="AO17" s="172">
        <f>IF(OR(AT1T!AO17=":",AT1T!AO17=""),":",(AT1T!AO17/AT1T!$AC17*100))</f>
        <v>8.4488372743503142</v>
      </c>
      <c r="AP17" s="172"/>
      <c r="AQ17" s="172">
        <f>IF(OR(AT1T!AQ17=":",AT1T!AQ17=""),":",(AT1T!AQ17/AT1T!$AC17*100))</f>
        <v>5.1618783441111242</v>
      </c>
      <c r="AR17" s="172">
        <f>IF(OR(AT1T!AR17=":",AT1T!AR17=""),":",(AT1T!AR17/AT1T!$AC17*100))</f>
        <v>21.252702406770805</v>
      </c>
      <c r="AS17" s="172">
        <f>IF(OR(AT1T!AS17=":",AT1T!AS17=""),":",(AT1T!AS17/AT1T!$AC17*100))</f>
        <v>73.585419249118061</v>
      </c>
    </row>
    <row r="18" spans="1:45" ht="22.5" customHeight="1">
      <c r="A18" s="77">
        <f t="shared" si="0"/>
        <v>1</v>
      </c>
      <c r="B18" s="105">
        <v>2006</v>
      </c>
      <c r="C18" s="172">
        <f>IF(OR(AT1T!C18=":",AT1T!C18=""),":",(AT1T!C18/AT1T!$AC18*100))</f>
        <v>4.2295703770467181</v>
      </c>
      <c r="D18" s="172">
        <f>IF(OR(AT1T!D18=":",AT1T!D18=""),":",(AT1T!D18/AT1T!$AC18*100))</f>
        <v>0.15430856885340888</v>
      </c>
      <c r="E18" s="172">
        <f>IF(OR(AT1T!E18=":",AT1T!E18=""),":",(AT1T!E18/AT1T!$AC18*100))</f>
        <v>10.144463936994356</v>
      </c>
      <c r="F18" s="172">
        <f>IF(OR(AT1T!F18=":",AT1T!F18=""),":",(AT1T!F18/AT1T!$AC18*100))</f>
        <v>0.38010472327732359</v>
      </c>
      <c r="G18" s="172">
        <f>IF(OR(AT1T!G18=":",AT1T!G18=""),":",(AT1T!G18/AT1T!$AC18*100))</f>
        <v>0.57290660743792787</v>
      </c>
      <c r="H18" s="172">
        <f>IF(OR(AT1T!H18=":",AT1T!H18=""),":",(AT1T!H18/AT1T!$AC18*100))</f>
        <v>10.314330779630463</v>
      </c>
      <c r="I18" s="172">
        <f>IF(OR(AT1T!I18=":",AT1T!I18=""),":",(AT1T!I18/AT1T!$AC18*100))</f>
        <v>17.842188137084484</v>
      </c>
      <c r="J18" s="172">
        <f>IF(OR(AT1T!J18=":",AT1T!J18=""),":",(AT1T!J18/AT1T!$AC18*100))</f>
        <v>5.1878795682310779</v>
      </c>
      <c r="K18" s="172">
        <f>IF(OR(AT1T!K18=":",AT1T!K18=""),":",(AT1T!K18/AT1T!$AC18*100))</f>
        <v>10.517795446254212</v>
      </c>
      <c r="L18" s="172">
        <f>IF(OR(AT1T!L18=":",AT1T!L18=""),":",(AT1T!L18/AT1T!$AC18*100))</f>
        <v>2.3688813064658039</v>
      </c>
      <c r="M18" s="172">
        <f>IF(OR(AT1T!M18=":",AT1T!M18=""),":",(AT1T!M18/AT1T!$AC18*100))</f>
        <v>4.5947203802656711</v>
      </c>
      <c r="N18" s="172">
        <f>IF(OR(AT1T!N18=":",AT1T!N18=""),":",(AT1T!N18/AT1T!$AC18*100))</f>
        <v>0.43878355758707266</v>
      </c>
      <c r="O18" s="172">
        <f>IF(OR(AT1T!O18=":",AT1T!O18=""),":",(AT1T!O18/AT1T!$AC18*100))</f>
        <v>3.882057554883152</v>
      </c>
      <c r="P18" s="172">
        <f>IF(OR(AT1T!P18=":",AT1T!P18=""),":",(AT1T!P18/AT1T!$AC18*100))</f>
        <v>1.739978325715144</v>
      </c>
      <c r="Q18" s="172">
        <f>IF(OR(AT1T!Q18=":",AT1T!Q18=""),":",(AT1T!Q18/AT1T!$AC18*100))</f>
        <v>9.3699033241056675</v>
      </c>
      <c r="R18" s="172">
        <f>IF(OR(AT1T!R18=":",AT1T!R18=""),":",(AT1T!R18/AT1T!$AC18*100))</f>
        <v>5.689365651623425</v>
      </c>
      <c r="S18" s="172">
        <f>IF(OR(AT1T!S18=":",AT1T!S18=""),":",(AT1T!S18/AT1T!$AC18*100))</f>
        <v>3.9054620270821259</v>
      </c>
      <c r="T18" s="172">
        <f>IF(OR(AT1T!T18=":",AT1T!T18=""),":",(AT1T!T18/AT1T!$AC18*100))</f>
        <v>1.5300086911736304</v>
      </c>
      <c r="U18" s="172">
        <f>IF(OR(AT1T!U18=":",AT1T!U18=""),":",(AT1T!U18/AT1T!$AC18*100))</f>
        <v>2.6575811712697699</v>
      </c>
      <c r="V18" s="172">
        <f>IF(OR(AT1T!V18=":",AT1T!V18=""),":",(AT1T!V18/AT1T!$AC18*100))</f>
        <v>4.4797098650185632</v>
      </c>
      <c r="W18" s="172"/>
      <c r="X18" s="172"/>
      <c r="Y18" s="172"/>
      <c r="Z18" s="172"/>
      <c r="AA18" s="172"/>
      <c r="AB18" s="172"/>
      <c r="AC18" s="172">
        <f>IF(OR(AT1T!AC18=":",AT1T!AC18=""),":",(AT1T!AC18/AT1T!$AC18*100))</f>
        <v>100</v>
      </c>
      <c r="AD18" s="172"/>
      <c r="AE18" s="172">
        <f>IF(OR(AT1T!AE18=":",AT1T!AE18=""),":",(AT1T!AE18/AT1T!$AC18*100))</f>
        <v>4.2295703770467181</v>
      </c>
      <c r="AF18" s="172">
        <f>IF(OR(AT1T!AF18=":",AT1T!AF18=""),":",(AT1T!AF18/AT1T!$AC18*100))</f>
        <v>11.251783836563016</v>
      </c>
      <c r="AG18" s="172">
        <f>IF(OR(AT1T!AG18=":",AT1T!AG18=""),":",(AT1T!AG18/AT1T!$AC18*100))</f>
        <v>10.144463936994356</v>
      </c>
      <c r="AH18" s="172">
        <f>IF(OR(AT1T!AH18=":",AT1T!AH18=""),":",(AT1T!AH18/AT1T!$AC18*100))</f>
        <v>10.314330779630463</v>
      </c>
      <c r="AI18" s="172">
        <f>IF(OR(AT1T!AI18=":",AT1T!AI18=""),":",(AT1T!AI18/AT1T!$AC18*100))</f>
        <v>33.547863151569778</v>
      </c>
      <c r="AJ18" s="172">
        <f>IF(OR(AT1T!AJ18=":",AT1T!AJ18=""),":",(AT1T!AJ18/AT1T!$AC18*100))</f>
        <v>2.3688813064658039</v>
      </c>
      <c r="AK18" s="172">
        <f>IF(OR(AT1T!AK18=":",AT1T!AK18=""),":",(AT1T!AK18/AT1T!$AC18*100))</f>
        <v>4.5947203802656711</v>
      </c>
      <c r="AL18" s="172">
        <f>IF(OR(AT1T!AL18=":",AT1T!AL18=""),":",(AT1T!AL18/AT1T!$AC18*100))</f>
        <v>0.43878355758707266</v>
      </c>
      <c r="AM18" s="172">
        <f>IF(OR(AT1T!AM18=":",AT1T!AM18=""),":",(AT1T!AM18/AT1T!$AC18*100))</f>
        <v>5.622035880598296</v>
      </c>
      <c r="AN18" s="172">
        <f>IF(OR(AT1T!AN18=":",AT1T!AN18=""),":",(AT1T!AN18/AT1T!$AC18*100))</f>
        <v>18.96473100281122</v>
      </c>
      <c r="AO18" s="172">
        <f>IF(OR(AT1T!AO18=":",AT1T!AO18=""),":",(AT1T!AO18/AT1T!$AC18*100))</f>
        <v>8.6672997274619625</v>
      </c>
      <c r="AP18" s="172"/>
      <c r="AQ18" s="172">
        <f>IF(OR(AT1T!AQ18=":",AT1T!AQ18=""),":",(AT1T!AQ18/AT1T!$AC18*100))</f>
        <v>4.3838789459001264</v>
      </c>
      <c r="AR18" s="172">
        <f>IF(OR(AT1T!AR18=":",AT1T!AR18=""),":",(AT1T!AR18/AT1T!$AC18*100))</f>
        <v>21.411806047340072</v>
      </c>
      <c r="AS18" s="172">
        <f>IF(OR(AT1T!AS18=":",AT1T!AS18=""),":",(AT1T!AS18/AT1T!$AC18*100))</f>
        <v>74.204315006759799</v>
      </c>
    </row>
    <row r="19" spans="1:45" ht="22.5" customHeight="1">
      <c r="A19" s="77">
        <f t="shared" si="0"/>
        <v>1</v>
      </c>
      <c r="B19" s="105">
        <v>2007</v>
      </c>
      <c r="C19" s="172">
        <f>IF(OR(AT1T!C19=":",AT1T!C19=""),":",(AT1T!C19/AT1T!$AC19*100))</f>
        <v>4.4996981300817724</v>
      </c>
      <c r="D19" s="172">
        <f>IF(OR(AT1T!D19=":",AT1T!D19=""),":",(AT1T!D19/AT1T!$AC19*100))</f>
        <v>0.16791312847416193</v>
      </c>
      <c r="E19" s="172">
        <f>IF(OR(AT1T!E19=":",AT1T!E19=""),":",(AT1T!E19/AT1T!$AC19*100))</f>
        <v>9.946694347203886</v>
      </c>
      <c r="F19" s="172">
        <f>IF(OR(AT1T!F19=":",AT1T!F19=""),":",(AT1T!F19/AT1T!$AC19*100))</f>
        <v>0.35747583913071773</v>
      </c>
      <c r="G19" s="172">
        <f>IF(OR(AT1T!G19=":",AT1T!G19=""),":",(AT1T!G19/AT1T!$AC19*100))</f>
        <v>0.59401041112943165</v>
      </c>
      <c r="H19" s="172">
        <f>IF(OR(AT1T!H19=":",AT1T!H19=""),":",(AT1T!H19/AT1T!$AC19*100))</f>
        <v>10.409131999951031</v>
      </c>
      <c r="I19" s="172">
        <f>IF(OR(AT1T!I19=":",AT1T!I19=""),":",(AT1T!I19/AT1T!$AC19*100))</f>
        <v>17.708778325675436</v>
      </c>
      <c r="J19" s="172">
        <f>IF(OR(AT1T!J19=":",AT1T!J19=""),":",(AT1T!J19/AT1T!$AC19*100))</f>
        <v>4.9737337732837714</v>
      </c>
      <c r="K19" s="172">
        <f>IF(OR(AT1T!K19=":",AT1T!K19=""),":",(AT1T!K19/AT1T!$AC19*100))</f>
        <v>10.231038413188719</v>
      </c>
      <c r="L19" s="172">
        <f>IF(OR(AT1T!L19=":",AT1T!L19=""),":",(AT1T!L19/AT1T!$AC19*100))</f>
        <v>2.4136706802156969</v>
      </c>
      <c r="M19" s="172">
        <f>IF(OR(AT1T!M19=":",AT1T!M19=""),":",(AT1T!M19/AT1T!$AC19*100))</f>
        <v>4.5886804901826235</v>
      </c>
      <c r="N19" s="172">
        <f>IF(OR(AT1T!N19=":",AT1T!N19=""),":",(AT1T!N19/AT1T!$AC19*100))</f>
        <v>0.45058192917107226</v>
      </c>
      <c r="O19" s="172">
        <f>IF(OR(AT1T!O19=":",AT1T!O19=""),":",(AT1T!O19/AT1T!$AC19*100))</f>
        <v>4.1901606514977843</v>
      </c>
      <c r="P19" s="172">
        <f>IF(OR(AT1T!P19=":",AT1T!P19=""),":",(AT1T!P19/AT1T!$AC19*100))</f>
        <v>1.96669701474169</v>
      </c>
      <c r="Q19" s="172">
        <f>IF(OR(AT1T!Q19=":",AT1T!Q19=""),":",(AT1T!Q19/AT1T!$AC19*100))</f>
        <v>9.2960470826865844</v>
      </c>
      <c r="R19" s="172">
        <f>IF(OR(AT1T!R19=":",AT1T!R19=""),":",(AT1T!R19/AT1T!$AC19*100))</f>
        <v>5.6765719948479152</v>
      </c>
      <c r="S19" s="172">
        <f>IF(OR(AT1T!S19=":",AT1T!S19=""),":",(AT1T!S19/AT1T!$AC19*100))</f>
        <v>3.8328136789276752</v>
      </c>
      <c r="T19" s="172">
        <f>IF(OR(AT1T!T19=":",AT1T!T19=""),":",(AT1T!T19/AT1T!$AC19*100))</f>
        <v>1.5385378671166687</v>
      </c>
      <c r="U19" s="172">
        <f>IF(OR(AT1T!U19=":",AT1T!U19=""),":",(AT1T!U19/AT1T!$AC19*100))</f>
        <v>2.6474346211613065</v>
      </c>
      <c r="V19" s="172">
        <f>IF(OR(AT1T!V19=":",AT1T!V19=""),":",(AT1T!V19/AT1T!$AC19*100))</f>
        <v>4.5103296213320547</v>
      </c>
      <c r="W19" s="172"/>
      <c r="X19" s="172"/>
      <c r="Y19" s="172"/>
      <c r="Z19" s="172"/>
      <c r="AA19" s="172"/>
      <c r="AB19" s="172"/>
      <c r="AC19" s="172">
        <f>IF(OR(AT1T!AC19=":",AT1T!AC19=""),":",(AT1T!AC19/AT1T!$AC19*100))</f>
        <v>100</v>
      </c>
      <c r="AD19" s="172"/>
      <c r="AE19" s="172">
        <f>IF(OR(AT1T!AE19=":",AT1T!AE19=""),":",(AT1T!AE19/AT1T!$AC19*100))</f>
        <v>4.4996981300817724</v>
      </c>
      <c r="AF19" s="172">
        <f>IF(OR(AT1T!AF19=":",AT1T!AF19=""),":",(AT1T!AF19/AT1T!$AC19*100))</f>
        <v>11.066093725938197</v>
      </c>
      <c r="AG19" s="172">
        <f>IF(OR(AT1T!AG19=":",AT1T!AG19=""),":",(AT1T!AG19/AT1T!$AC19*100))</f>
        <v>9.946694347203886</v>
      </c>
      <c r="AH19" s="172">
        <f>IF(OR(AT1T!AH19=":",AT1T!AH19=""),":",(AT1T!AH19/AT1T!$AC19*100))</f>
        <v>10.409131999951031</v>
      </c>
      <c r="AI19" s="172">
        <f>IF(OR(AT1T!AI19=":",AT1T!AI19=""),":",(AT1T!AI19/AT1T!$AC19*100))</f>
        <v>32.913550512147928</v>
      </c>
      <c r="AJ19" s="172">
        <f>IF(OR(AT1T!AJ19=":",AT1T!AJ19=""),":",(AT1T!AJ19/AT1T!$AC19*100))</f>
        <v>2.4136706802156969</v>
      </c>
      <c r="AK19" s="172">
        <f>IF(OR(AT1T!AK19=":",AT1T!AK19=""),":",(AT1T!AK19/AT1T!$AC19*100))</f>
        <v>4.5886804901826235</v>
      </c>
      <c r="AL19" s="172">
        <f>IF(OR(AT1T!AL19=":",AT1T!AL19=""),":",(AT1T!AL19/AT1T!$AC19*100))</f>
        <v>0.45058192917107226</v>
      </c>
      <c r="AM19" s="172">
        <f>IF(OR(AT1T!AM19=":",AT1T!AM19=""),":",(AT1T!AM19/AT1T!$AC19*100))</f>
        <v>6.1568576662394747</v>
      </c>
      <c r="AN19" s="172">
        <f>IF(OR(AT1T!AN19=":",AT1T!AN19=""),":",(AT1T!AN19/AT1T!$AC19*100))</f>
        <v>18.805432756462174</v>
      </c>
      <c r="AO19" s="172">
        <f>IF(OR(AT1T!AO19=":",AT1T!AO19=""),":",(AT1T!AO19/AT1T!$AC19*100))</f>
        <v>8.6963021096100306</v>
      </c>
      <c r="AP19" s="172"/>
      <c r="AQ19" s="172">
        <f>IF(OR(AT1T!AQ19=":",AT1T!AQ19=""),":",(AT1T!AQ19/AT1T!$AC19*100))</f>
        <v>4.667611258555934</v>
      </c>
      <c r="AR19" s="172">
        <f>IF(OR(AT1T!AR19=":",AT1T!AR19=""),":",(AT1T!AR19/AT1T!$AC19*100))</f>
        <v>21.307312597415066</v>
      </c>
      <c r="AS19" s="172">
        <f>IF(OR(AT1T!AS19=":",AT1T!AS19=""),":",(AT1T!AS19/AT1T!$AC19*100))</f>
        <v>74.025076144029001</v>
      </c>
    </row>
    <row r="20" spans="1:45" ht="22.5" customHeight="1">
      <c r="A20" s="77">
        <f t="shared" si="0"/>
        <v>1</v>
      </c>
      <c r="B20" s="105">
        <v>2008</v>
      </c>
      <c r="C20" s="172">
        <f>IF(OR(AT1T!C20=":",AT1T!C20=""),":",(AT1T!C20/AT1T!$AC20*100))</f>
        <v>4.2572125068107729</v>
      </c>
      <c r="D20" s="172">
        <f>IF(OR(AT1T!D20=":",AT1T!D20=""),":",(AT1T!D20/AT1T!$AC20*100))</f>
        <v>0.16025348959829164</v>
      </c>
      <c r="E20" s="172">
        <f>IF(OR(AT1T!E20=":",AT1T!E20=""),":",(AT1T!E20/AT1T!$AC20*100))</f>
        <v>9.7180229872633035</v>
      </c>
      <c r="F20" s="172">
        <f>IF(OR(AT1T!F20=":",AT1T!F20=""),":",(AT1T!F20/AT1T!$AC20*100))</f>
        <v>0.3456447814865114</v>
      </c>
      <c r="G20" s="172">
        <f>IF(OR(AT1T!G20=":",AT1T!G20=""),":",(AT1T!G20/AT1T!$AC20*100))</f>
        <v>0.57892358673704414</v>
      </c>
      <c r="H20" s="172">
        <f>IF(OR(AT1T!H20=":",AT1T!H20=""),":",(AT1T!H20/AT1T!$AC20*100))</f>
        <v>10.432502172848785</v>
      </c>
      <c r="I20" s="172">
        <f>IF(OR(AT1T!I20=":",AT1T!I20=""),":",(AT1T!I20/AT1T!$AC20*100))</f>
        <v>18.073137178872432</v>
      </c>
      <c r="J20" s="172">
        <f>IF(OR(AT1T!J20=":",AT1T!J20=""),":",(AT1T!J20/AT1T!$AC20*100))</f>
        <v>4.782341196647371</v>
      </c>
      <c r="K20" s="172">
        <f>IF(OR(AT1T!K20=":",AT1T!K20=""),":",(AT1T!K20/AT1T!$AC20*100))</f>
        <v>9.8917252010867074</v>
      </c>
      <c r="L20" s="172">
        <f>IF(OR(AT1T!L20=":",AT1T!L20=""),":",(AT1T!L20/AT1T!$AC20*100))</f>
        <v>2.3172654595912969</v>
      </c>
      <c r="M20" s="172">
        <f>IF(OR(AT1T!M20=":",AT1T!M20=""),":",(AT1T!M20/AT1T!$AC20*100))</f>
        <v>4.5939333684843602</v>
      </c>
      <c r="N20" s="172">
        <f>IF(OR(AT1T!N20=":",AT1T!N20=""),":",(AT1T!N20/AT1T!$AC20*100))</f>
        <v>0.4439335884401302</v>
      </c>
      <c r="O20" s="172">
        <f>IF(OR(AT1T!O20=":",AT1T!O20=""),":",(AT1T!O20/AT1T!$AC20*100))</f>
        <v>4.5107272429046983</v>
      </c>
      <c r="P20" s="172">
        <f>IF(OR(AT1T!P20=":",AT1T!P20=""),":",(AT1T!P20/AT1T!$AC20*100))</f>
        <v>1.923544631225298</v>
      </c>
      <c r="Q20" s="172">
        <f>IF(OR(AT1T!Q20=":",AT1T!Q20=""),":",(AT1T!Q20/AT1T!$AC20*100))</f>
        <v>9.2768545570750671</v>
      </c>
      <c r="R20" s="172">
        <f>IF(OR(AT1T!R20=":",AT1T!R20=""),":",(AT1T!R20/AT1T!$AC20*100))</f>
        <v>5.6433737695831336</v>
      </c>
      <c r="S20" s="172">
        <f>IF(OR(AT1T!S20=":",AT1T!S20=""),":",(AT1T!S20/AT1T!$AC20*100))</f>
        <v>3.8310010689850427</v>
      </c>
      <c r="T20" s="172">
        <f>IF(OR(AT1T!T20=":",AT1T!T20=""),":",(AT1T!T20/AT1T!$AC20*100))</f>
        <v>1.5049373785922704</v>
      </c>
      <c r="U20" s="172">
        <f>IF(OR(AT1T!U20=":",AT1T!U20=""),":",(AT1T!U20/AT1T!$AC20*100))</f>
        <v>2.6871053757818641</v>
      </c>
      <c r="V20" s="172">
        <f>IF(OR(AT1T!V20=":",AT1T!V20=""),":",(AT1T!V20/AT1T!$AC20*100))</f>
        <v>5.0275604579856203</v>
      </c>
      <c r="W20" s="172"/>
      <c r="X20" s="172"/>
      <c r="Y20" s="172"/>
      <c r="Z20" s="172"/>
      <c r="AA20" s="172"/>
      <c r="AB20" s="172"/>
      <c r="AC20" s="172">
        <f>IF(OR(AT1T!AC20=":",AT1T!AC20=""),":",(AT1T!AC20/AT1T!$AC20*100))</f>
        <v>100</v>
      </c>
      <c r="AD20" s="172"/>
      <c r="AE20" s="172">
        <f>IF(OR(AT1T!AE20=":",AT1T!AE20=""),":",(AT1T!AE20/AT1T!$AC20*100))</f>
        <v>4.2572125068107729</v>
      </c>
      <c r="AF20" s="172">
        <f>IF(OR(AT1T!AF20=":",AT1T!AF20=""),":",(AT1T!AF20/AT1T!$AC20*100))</f>
        <v>10.802844845085151</v>
      </c>
      <c r="AG20" s="172">
        <f>IF(OR(AT1T!AG20=":",AT1T!AG20=""),":",(AT1T!AG20/AT1T!$AC20*100))</f>
        <v>9.7180229872633035</v>
      </c>
      <c r="AH20" s="172">
        <f>IF(OR(AT1T!AH20=":",AT1T!AH20=""),":",(AT1T!AH20/AT1T!$AC20*100))</f>
        <v>10.432502172848785</v>
      </c>
      <c r="AI20" s="172">
        <f>IF(OR(AT1T!AI20=":",AT1T!AI20=""),":",(AT1T!AI20/AT1T!$AC20*100))</f>
        <v>32.747203576606509</v>
      </c>
      <c r="AJ20" s="172">
        <f>IF(OR(AT1T!AJ20=":",AT1T!AJ20=""),":",(AT1T!AJ20/AT1T!$AC20*100))</f>
        <v>2.3172654595912969</v>
      </c>
      <c r="AK20" s="172">
        <f>IF(OR(AT1T!AK20=":",AT1T!AK20=""),":",(AT1T!AK20/AT1T!$AC20*100))</f>
        <v>4.5939333684843602</v>
      </c>
      <c r="AL20" s="172">
        <f>IF(OR(AT1T!AL20=":",AT1T!AL20=""),":",(AT1T!AL20/AT1T!$AC20*100))</f>
        <v>0.4439335884401302</v>
      </c>
      <c r="AM20" s="172">
        <f>IF(OR(AT1T!AM20=":",AT1T!AM20=""),":",(AT1T!AM20/AT1T!$AC20*100))</f>
        <v>6.4342718741299958</v>
      </c>
      <c r="AN20" s="172">
        <f>IF(OR(AT1T!AN20=":",AT1T!AN20=""),":",(AT1T!AN20/AT1T!$AC20*100))</f>
        <v>18.751229395643243</v>
      </c>
      <c r="AO20" s="172">
        <f>IF(OR(AT1T!AO20=":",AT1T!AO20=""),":",(AT1T!AO20/AT1T!$AC20*100))</f>
        <v>9.219603212359754</v>
      </c>
      <c r="AP20" s="172"/>
      <c r="AQ20" s="172">
        <f>IF(OR(AT1T!AQ20=":",AT1T!AQ20=""),":",(AT1T!AQ20/AT1T!$AC20*100))</f>
        <v>4.4174659964090655</v>
      </c>
      <c r="AR20" s="172">
        <f>IF(OR(AT1T!AR20=":",AT1T!AR20=""),":",(AT1T!AR20/AT1T!$AC20*100))</f>
        <v>21.075093528335646</v>
      </c>
      <c r="AS20" s="172">
        <f>IF(OR(AT1T!AS20=":",AT1T!AS20=""),":",(AT1T!AS20/AT1T!$AC20*100))</f>
        <v>74.507440475255294</v>
      </c>
    </row>
    <row r="21" spans="1:45" ht="22.5" customHeight="1">
      <c r="A21" s="77">
        <f t="shared" si="0"/>
        <v>1</v>
      </c>
      <c r="B21" s="105">
        <v>2009</v>
      </c>
      <c r="C21" s="172">
        <f>IF(OR(AT1T!C21=":",AT1T!C21=""),":",(AT1T!C21/AT1T!$AC21*100))</f>
        <v>4.715520236890212</v>
      </c>
      <c r="D21" s="172">
        <f>IF(OR(AT1T!D21=":",AT1T!D21=""),":",(AT1T!D21/AT1T!$AC21*100))</f>
        <v>0.16681522664209131</v>
      </c>
      <c r="E21" s="172">
        <f>IF(OR(AT1T!E21=":",AT1T!E21=""),":",(AT1T!E21/AT1T!$AC21*100))</f>
        <v>9.5189804253347639</v>
      </c>
      <c r="F21" s="172">
        <f>IF(OR(AT1T!F21=":",AT1T!F21=""),":",(AT1T!F21/AT1T!$AC21*100))</f>
        <v>0.37687651392686822</v>
      </c>
      <c r="G21" s="172">
        <f>IF(OR(AT1T!G21=":",AT1T!G21=""),":",(AT1T!G21/AT1T!$AC21*100))</f>
        <v>0.58618241150609596</v>
      </c>
      <c r="H21" s="172">
        <f>IF(OR(AT1T!H21=":",AT1T!H21=""),":",(AT1T!H21/AT1T!$AC21*100))</f>
        <v>9.8007407855045745</v>
      </c>
      <c r="I21" s="172">
        <f>IF(OR(AT1T!I21=":",AT1T!I21=""),":",(AT1T!I21/AT1T!$AC21*100))</f>
        <v>17.571938279625122</v>
      </c>
      <c r="J21" s="172">
        <f>IF(OR(AT1T!J21=":",AT1T!J21=""),":",(AT1T!J21/AT1T!$AC21*100))</f>
        <v>4.4936245108851658</v>
      </c>
      <c r="K21" s="172">
        <f>IF(OR(AT1T!K21=":",AT1T!K21=""),":",(AT1T!K21/AT1T!$AC21*100))</f>
        <v>9.6406611170702963</v>
      </c>
      <c r="L21" s="172">
        <f>IF(OR(AT1T!L21=":",AT1T!L21=""),":",(AT1T!L21/AT1T!$AC21*100))</f>
        <v>2.3174097183403584</v>
      </c>
      <c r="M21" s="172">
        <f>IF(OR(AT1T!M21=":",AT1T!M21=""),":",(AT1T!M21/AT1T!$AC21*100))</f>
        <v>4.6569775347101574</v>
      </c>
      <c r="N21" s="172">
        <f>IF(OR(AT1T!N21=":",AT1T!N21=""),":",(AT1T!N21/AT1T!$AC21*100))</f>
        <v>0.43711884294440834</v>
      </c>
      <c r="O21" s="172">
        <f>IF(OR(AT1T!O21=":",AT1T!O21=""),":",(AT1T!O21/AT1T!$AC21*100))</f>
        <v>4.7101695598092386</v>
      </c>
      <c r="P21" s="172">
        <f>IF(OR(AT1T!P21=":",AT1T!P21=""),":",(AT1T!P21/AT1T!$AC21*100))</f>
        <v>2.0212340046229849</v>
      </c>
      <c r="Q21" s="172">
        <f>IF(OR(AT1T!Q21=":",AT1T!Q21=""),":",(AT1T!Q21/AT1T!$AC21*100))</f>
        <v>9.3386940822770459</v>
      </c>
      <c r="R21" s="172">
        <f>IF(OR(AT1T!R21=":",AT1T!R21=""),":",(AT1T!R21/AT1T!$AC21*100))</f>
        <v>6.0159236149929747</v>
      </c>
      <c r="S21" s="172">
        <f>IF(OR(AT1T!S21=":",AT1T!S21=""),":",(AT1T!S21/AT1T!$AC21*100))</f>
        <v>3.9471000589203968</v>
      </c>
      <c r="T21" s="172">
        <f>IF(OR(AT1T!T21=":",AT1T!T21=""),":",(AT1T!T21/AT1T!$AC21*100))</f>
        <v>1.4033252254838271</v>
      </c>
      <c r="U21" s="172">
        <f>IF(OR(AT1T!U21=":",AT1T!U21=""),":",(AT1T!U21/AT1T!$AC21*100))</f>
        <v>2.583810487830672</v>
      </c>
      <c r="V21" s="172">
        <f>IF(OR(AT1T!V21=":",AT1T!V21=""),":",(AT1T!V21/AT1T!$AC21*100))</f>
        <v>5.6968973626827415</v>
      </c>
      <c r="W21" s="172"/>
      <c r="X21" s="172"/>
      <c r="Y21" s="172"/>
      <c r="Z21" s="172"/>
      <c r="AA21" s="172"/>
      <c r="AB21" s="172"/>
      <c r="AC21" s="172">
        <f>IF(OR(AT1T!AC21=":",AT1T!AC21=""),":",(AT1T!AC21/AT1T!$AC21*100))</f>
        <v>100</v>
      </c>
      <c r="AD21" s="172"/>
      <c r="AE21" s="172">
        <f>IF(OR(AT1T!AE21=":",AT1T!AE21=""),":",(AT1T!AE21/AT1T!$AC21*100))</f>
        <v>4.715520236890212</v>
      </c>
      <c r="AF21" s="172">
        <f>IF(OR(AT1T!AF21=":",AT1T!AF21=""),":",(AT1T!AF21/AT1T!$AC21*100))</f>
        <v>10.64885457740982</v>
      </c>
      <c r="AG21" s="172">
        <f>IF(OR(AT1T!AG21=":",AT1T!AG21=""),":",(AT1T!AG21/AT1T!$AC21*100))</f>
        <v>9.5189804253347639</v>
      </c>
      <c r="AH21" s="172">
        <f>IF(OR(AT1T!AH21=":",AT1T!AH21=""),":",(AT1T!AH21/AT1T!$AC21*100))</f>
        <v>9.8007407855045745</v>
      </c>
      <c r="AI21" s="172">
        <f>IF(OR(AT1T!AI21=":",AT1T!AI21=""),":",(AT1T!AI21/AT1T!$AC21*100))</f>
        <v>31.70622390758059</v>
      </c>
      <c r="AJ21" s="172">
        <f>IF(OR(AT1T!AJ21=":",AT1T!AJ21=""),":",(AT1T!AJ21/AT1T!$AC21*100))</f>
        <v>2.3174097183403584</v>
      </c>
      <c r="AK21" s="172">
        <f>IF(OR(AT1T!AK21=":",AT1T!AK21=""),":",(AT1T!AK21/AT1T!$AC21*100))</f>
        <v>4.6569775347101574</v>
      </c>
      <c r="AL21" s="172">
        <f>IF(OR(AT1T!AL21=":",AT1T!AL21=""),":",(AT1T!AL21/AT1T!$AC21*100))</f>
        <v>0.43711884294440834</v>
      </c>
      <c r="AM21" s="172">
        <f>IF(OR(AT1T!AM21=":",AT1T!AM21=""),":",(AT1T!AM21/AT1T!$AC21*100))</f>
        <v>6.7314035644322239</v>
      </c>
      <c r="AN21" s="172">
        <f>IF(OR(AT1T!AN21=":",AT1T!AN21=""),":",(AT1T!AN21/AT1T!$AC21*100))</f>
        <v>19.301717756190417</v>
      </c>
      <c r="AO21" s="172">
        <f>IF(OR(AT1T!AO21=":",AT1T!AO21=""),":",(AT1T!AO21/AT1T!$AC21*100))</f>
        <v>9.6840330759972399</v>
      </c>
      <c r="AP21" s="172"/>
      <c r="AQ21" s="172">
        <f>IF(OR(AT1T!AQ21=":",AT1T!AQ21=""),":",(AT1T!AQ21/AT1T!$AC21*100))</f>
        <v>4.8823354635323026</v>
      </c>
      <c r="AR21" s="172">
        <f>IF(OR(AT1T!AR21=":",AT1T!AR21=""),":",(AT1T!AR21/AT1T!$AC21*100))</f>
        <v>20.282780136272301</v>
      </c>
      <c r="AS21" s="172">
        <f>IF(OR(AT1T!AS21=":",AT1T!AS21=""),":",(AT1T!AS21/AT1T!$AC21*100))</f>
        <v>74.834884400195392</v>
      </c>
    </row>
    <row r="22" spans="1:45" ht="22.5" customHeight="1">
      <c r="A22" s="77">
        <f t="shared" si="0"/>
        <v>1</v>
      </c>
      <c r="B22" s="105">
        <v>2010</v>
      </c>
      <c r="C22" s="172">
        <f>IF(OR(AT1T!C22=":",AT1T!C22=""),":",(AT1T!C22/AT1T!$AC22*100))</f>
        <v>4.6855745185089201</v>
      </c>
      <c r="D22" s="172">
        <f>IF(OR(AT1T!D22=":",AT1T!D22=""),":",(AT1T!D22/AT1T!$AC22*100))</f>
        <v>0.14796419951679565</v>
      </c>
      <c r="E22" s="172">
        <f>IF(OR(AT1T!E22=":",AT1T!E22=""),":",(AT1T!E22/AT1T!$AC22*100))</f>
        <v>9.0818245138363665</v>
      </c>
      <c r="F22" s="172">
        <f>IF(OR(AT1T!F22=":",AT1T!F22=""),":",(AT1T!F22/AT1T!$AC22*100))</f>
        <v>0.40732207850139363</v>
      </c>
      <c r="G22" s="172">
        <f>IF(OR(AT1T!G22=":",AT1T!G22=""),":",(AT1T!G22/AT1T!$AC22*100))</f>
        <v>0.6101732084494722</v>
      </c>
      <c r="H22" s="172">
        <f>IF(OR(AT1T!H22=":",AT1T!H22=""),":",(AT1T!H22/AT1T!$AC22*100))</f>
        <v>9.7224004714918149</v>
      </c>
      <c r="I22" s="172">
        <f>IF(OR(AT1T!I22=":",AT1T!I22=""),":",(AT1T!I22/AT1T!$AC22*100))</f>
        <v>16.939439966407456</v>
      </c>
      <c r="J22" s="172">
        <f>IF(OR(AT1T!J22=":",AT1T!J22=""),":",(AT1T!J22/AT1T!$AC22*100))</f>
        <v>4.5268945959113287</v>
      </c>
      <c r="K22" s="172">
        <f>IF(OR(AT1T!K22=":",AT1T!K22=""),":",(AT1T!K22/AT1T!$AC22*100))</f>
        <v>9.7485044713223576</v>
      </c>
      <c r="L22" s="172">
        <f>IF(OR(AT1T!L22=":",AT1T!L22=""),":",(AT1T!L22/AT1T!$AC22*100))</f>
        <v>2.4772633538468822</v>
      </c>
      <c r="M22" s="172">
        <f>IF(OR(AT1T!M22=":",AT1T!M22=""),":",(AT1T!M22/AT1T!$AC22*100))</f>
        <v>4.7422058689766109</v>
      </c>
      <c r="N22" s="172">
        <f>IF(OR(AT1T!N22=":",AT1T!N22=""),":",(AT1T!N22/AT1T!$AC22*100))</f>
        <v>0.45653964381434886</v>
      </c>
      <c r="O22" s="172">
        <f>IF(OR(AT1T!O22=":",AT1T!O22=""),":",(AT1T!O22/AT1T!$AC22*100))</f>
        <v>4.9945237670999889</v>
      </c>
      <c r="P22" s="172">
        <f>IF(OR(AT1T!P22=":",AT1T!P22=""),":",(AT1T!P22/AT1T!$AC22*100))</f>
        <v>2.0464539055695594</v>
      </c>
      <c r="Q22" s="172">
        <f>IF(OR(AT1T!Q22=":",AT1T!Q22=""),":",(AT1T!Q22/AT1T!$AC22*100))</f>
        <v>9.2464230044146287</v>
      </c>
      <c r="R22" s="172">
        <f>IF(OR(AT1T!R22=":",AT1T!R22=""),":",(AT1T!R22/AT1T!$AC22*100))</f>
        <v>6.1014828816323785</v>
      </c>
      <c r="S22" s="172">
        <f>IF(OR(AT1T!S22=":",AT1T!S22=""),":",(AT1T!S22/AT1T!$AC22*100))</f>
        <v>4.0598884318785284</v>
      </c>
      <c r="T22" s="172">
        <f>IF(OR(AT1T!T22=":",AT1T!T22=""),":",(AT1T!T22/AT1T!$AC22*100))</f>
        <v>1.3825774802849384</v>
      </c>
      <c r="U22" s="172">
        <f>IF(OR(AT1T!U22=":",AT1T!U22=""),":",(AT1T!U22/AT1T!$AC22*100))</f>
        <v>2.4360825808445239</v>
      </c>
      <c r="V22" s="172">
        <f>IF(OR(AT1T!V22=":",AT1T!V22=""),":",(AT1T!V22/AT1T!$AC22*100))</f>
        <v>6.1864610576917087</v>
      </c>
      <c r="W22" s="172"/>
      <c r="X22" s="172"/>
      <c r="Y22" s="172"/>
      <c r="Z22" s="172"/>
      <c r="AA22" s="172"/>
      <c r="AB22" s="172"/>
      <c r="AC22" s="172">
        <f>IF(OR(AT1T!AC22=":",AT1T!AC22=""),":",(AT1T!AC22/AT1T!$AC22*100))</f>
        <v>100</v>
      </c>
      <c r="AD22" s="172"/>
      <c r="AE22" s="172">
        <f>IF(OR(AT1T!AE22=":",AT1T!AE22=""),":",(AT1T!AE22/AT1T!$AC22*100))</f>
        <v>4.6855745185089201</v>
      </c>
      <c r="AF22" s="172">
        <f>IF(OR(AT1T!AF22=":",AT1T!AF22=""),":",(AT1T!AF22/AT1T!$AC22*100))</f>
        <v>10.247284000304028</v>
      </c>
      <c r="AG22" s="172">
        <f>IF(OR(AT1T!AG22=":",AT1T!AG22=""),":",(AT1T!AG22/AT1T!$AC22*100))</f>
        <v>9.0818245138363665</v>
      </c>
      <c r="AH22" s="172">
        <f>IF(OR(AT1T!AH22=":",AT1T!AH22=""),":",(AT1T!AH22/AT1T!$AC22*100))</f>
        <v>9.7224004714918149</v>
      </c>
      <c r="AI22" s="172">
        <f>IF(OR(AT1T!AI22=":",AT1T!AI22=""),":",(AT1T!AI22/AT1T!$AC22*100))</f>
        <v>31.214839033641141</v>
      </c>
      <c r="AJ22" s="172">
        <f>IF(OR(AT1T!AJ22=":",AT1T!AJ22=""),":",(AT1T!AJ22/AT1T!$AC22*100))</f>
        <v>2.4772633538468822</v>
      </c>
      <c r="AK22" s="172">
        <f>IF(OR(AT1T!AK22=":",AT1T!AK22=""),":",(AT1T!AK22/AT1T!$AC22*100))</f>
        <v>4.7422058689766109</v>
      </c>
      <c r="AL22" s="172">
        <f>IF(OR(AT1T!AL22=":",AT1T!AL22=""),":",(AT1T!AL22/AT1T!$AC22*100))</f>
        <v>0.45653964381434886</v>
      </c>
      <c r="AM22" s="172">
        <f>IF(OR(AT1T!AM22=":",AT1T!AM22=""),":",(AT1T!AM22/AT1T!$AC22*100))</f>
        <v>7.0409776726695492</v>
      </c>
      <c r="AN22" s="172">
        <f>IF(OR(AT1T!AN22=":",AT1T!AN22=""),":",(AT1T!AN22/AT1T!$AC22*100))</f>
        <v>19.407794317925536</v>
      </c>
      <c r="AO22" s="172">
        <f>IF(OR(AT1T!AO22=":",AT1T!AO22=""),":",(AT1T!AO22/AT1T!$AC22*100))</f>
        <v>10.005121118821171</v>
      </c>
      <c r="AP22" s="172"/>
      <c r="AQ22" s="172">
        <f>IF(OR(AT1T!AQ22=":",AT1T!AQ22=""),":",(AT1T!AQ22/AT1T!$AC22*100))</f>
        <v>4.8335387180257152</v>
      </c>
      <c r="AR22" s="172">
        <f>IF(OR(AT1T!AR22=":",AT1T!AR22=""),":",(AT1T!AR22/AT1T!$AC22*100))</f>
        <v>19.821720272279048</v>
      </c>
      <c r="AS22" s="172">
        <f>IF(OR(AT1T!AS22=":",AT1T!AS22=""),":",(AT1T!AS22/AT1T!$AC22*100))</f>
        <v>75.344741009695241</v>
      </c>
    </row>
    <row r="23" spans="1:45" ht="22.5" customHeight="1">
      <c r="A23" s="77">
        <f t="shared" si="0"/>
        <v>1</v>
      </c>
      <c r="B23" s="105">
        <v>2011</v>
      </c>
      <c r="C23" s="172">
        <f>IF(OR(AT1T!C23=":",AT1T!C23=""),":",(AT1T!C23/AT1T!$AC23*100))</f>
        <v>4.3123485332126767</v>
      </c>
      <c r="D23" s="172">
        <f>IF(OR(AT1T!D23=":",AT1T!D23=""),":",(AT1T!D23/AT1T!$AC23*100))</f>
        <v>0.17460130532605261</v>
      </c>
      <c r="E23" s="172">
        <f>IF(OR(AT1T!E23=":",AT1T!E23=""),":",(AT1T!E23/AT1T!$AC23*100))</f>
        <v>8.7366352834714487</v>
      </c>
      <c r="F23" s="172">
        <f>IF(OR(AT1T!F23=":",AT1T!F23=""),":",(AT1T!F23/AT1T!$AC23*100))</f>
        <v>0.39773396388969812</v>
      </c>
      <c r="G23" s="172">
        <f>IF(OR(AT1T!G23=":",AT1T!G23=""),":",(AT1T!G23/AT1T!$AC23*100))</f>
        <v>0.6105157463477523</v>
      </c>
      <c r="H23" s="172">
        <f>IF(OR(AT1T!H23=":",AT1T!H23=""),":",(AT1T!H23/AT1T!$AC23*100))</f>
        <v>9.543073900296891</v>
      </c>
      <c r="I23" s="172">
        <f>IF(OR(AT1T!I23=":",AT1T!I23=""),":",(AT1T!I23/AT1T!$AC23*100))</f>
        <v>16.618362578173908</v>
      </c>
      <c r="J23" s="172">
        <f>IF(OR(AT1T!J23=":",AT1T!J23=""),":",(AT1T!J23/AT1T!$AC23*100))</f>
        <v>4.3013158628725856</v>
      </c>
      <c r="K23" s="172">
        <f>IF(OR(AT1T!K23=":",AT1T!K23=""),":",(AT1T!K23/AT1T!$AC23*100))</f>
        <v>9.9597741401644981</v>
      </c>
      <c r="L23" s="172">
        <f>IF(OR(AT1T!L23=":",AT1T!L23=""),":",(AT1T!L23/AT1T!$AC23*100))</f>
        <v>2.5473072226801952</v>
      </c>
      <c r="M23" s="172">
        <f>IF(OR(AT1T!M23=":",AT1T!M23=""),":",(AT1T!M23/AT1T!$AC23*100))</f>
        <v>4.8510279597617441</v>
      </c>
      <c r="N23" s="172">
        <f>IF(OR(AT1T!N23=":",AT1T!N23=""),":",(AT1T!N23/AT1T!$AC23*100))</f>
        <v>0.48041701014633786</v>
      </c>
      <c r="O23" s="172">
        <f>IF(OR(AT1T!O23=":",AT1T!O23=""),":",(AT1T!O23/AT1T!$AC23*100))</f>
        <v>5.2826656914943069</v>
      </c>
      <c r="P23" s="172">
        <f>IF(OR(AT1T!P23=":",AT1T!P23=""),":",(AT1T!P23/AT1T!$AC23*100))</f>
        <v>2.168105665710089</v>
      </c>
      <c r="Q23" s="172">
        <f>IF(OR(AT1T!Q23=":",AT1T!Q23=""),":",(AT1T!Q23/AT1T!$AC23*100))</f>
        <v>9.3175859525595186</v>
      </c>
      <c r="R23" s="172">
        <f>IF(OR(AT1T!R23=":",AT1T!R23=""),":",(AT1T!R23/AT1T!$AC23*100))</f>
        <v>6.262589950352984</v>
      </c>
      <c r="S23" s="172">
        <f>IF(OR(AT1T!S23=":",AT1T!S23=""),":",(AT1T!S23/AT1T!$AC23*100))</f>
        <v>4.1313011733058964</v>
      </c>
      <c r="T23" s="172">
        <f>IF(OR(AT1T!T23=":",AT1T!T23=""),":",(AT1T!T23/AT1T!$AC23*100))</f>
        <v>1.4218508854027856</v>
      </c>
      <c r="U23" s="172">
        <f>IF(OR(AT1T!U23=":",AT1T!U23=""),":",(AT1T!U23/AT1T!$AC23*100))</f>
        <v>2.3908664365094614</v>
      </c>
      <c r="V23" s="172">
        <f>IF(OR(AT1T!V23=":",AT1T!V23=""),":",(AT1T!V23/AT1T!$AC23*100))</f>
        <v>6.4919207383211743</v>
      </c>
      <c r="W23" s="172"/>
      <c r="X23" s="172"/>
      <c r="Y23" s="172"/>
      <c r="Z23" s="172"/>
      <c r="AA23" s="172"/>
      <c r="AB23" s="172"/>
      <c r="AC23" s="172">
        <f>IF(OR(AT1T!AC23=":",AT1T!AC23=""),":",(AT1T!AC23/AT1T!$AC23*100))</f>
        <v>100</v>
      </c>
      <c r="AD23" s="172"/>
      <c r="AE23" s="172">
        <f>IF(OR(AT1T!AE23=":",AT1T!AE23=""),":",(AT1T!AE23/AT1T!$AC23*100))</f>
        <v>4.3123485332126767</v>
      </c>
      <c r="AF23" s="172">
        <f>IF(OR(AT1T!AF23=":",AT1T!AF23=""),":",(AT1T!AF23/AT1T!$AC23*100))</f>
        <v>9.9194862990349524</v>
      </c>
      <c r="AG23" s="172">
        <f>IF(OR(AT1T!AG23=":",AT1T!AG23=""),":",(AT1T!AG23/AT1T!$AC23*100))</f>
        <v>8.7366352834714487</v>
      </c>
      <c r="AH23" s="172">
        <f>IF(OR(AT1T!AH23=":",AT1T!AH23=""),":",(AT1T!AH23/AT1T!$AC23*100))</f>
        <v>9.543073900296891</v>
      </c>
      <c r="AI23" s="172">
        <f>IF(OR(AT1T!AI23=":",AT1T!AI23=""),":",(AT1T!AI23/AT1T!$AC23*100))</f>
        <v>30.879452581210991</v>
      </c>
      <c r="AJ23" s="172">
        <f>IF(OR(AT1T!AJ23=":",AT1T!AJ23=""),":",(AT1T!AJ23/AT1T!$AC23*100))</f>
        <v>2.5473072226801952</v>
      </c>
      <c r="AK23" s="172">
        <f>IF(OR(AT1T!AK23=":",AT1T!AK23=""),":",(AT1T!AK23/AT1T!$AC23*100))</f>
        <v>4.8510279597617441</v>
      </c>
      <c r="AL23" s="172">
        <f>IF(OR(AT1T!AL23=":",AT1T!AL23=""),":",(AT1T!AL23/AT1T!$AC23*100))</f>
        <v>0.48041701014633786</v>
      </c>
      <c r="AM23" s="172">
        <f>IF(OR(AT1T!AM23=":",AT1T!AM23=""),":",(AT1T!AM23/AT1T!$AC23*100))</f>
        <v>7.4507713572043954</v>
      </c>
      <c r="AN23" s="172">
        <f>IF(OR(AT1T!AN23=":",AT1T!AN23=""),":",(AT1T!AN23/AT1T!$AC23*100))</f>
        <v>19.711477076218397</v>
      </c>
      <c r="AO23" s="172">
        <f>IF(OR(AT1T!AO23=":",AT1T!AO23=""),":",(AT1T!AO23/AT1T!$AC23*100))</f>
        <v>10.304638060233422</v>
      </c>
      <c r="AP23" s="172"/>
      <c r="AQ23" s="172">
        <f>IF(OR(AT1T!AQ23=":",AT1T!AQ23=""),":",(AT1T!AQ23/AT1T!$AC23*100))</f>
        <v>4.4869498385387292</v>
      </c>
      <c r="AR23" s="172">
        <f>IF(OR(AT1T!AR23=":",AT1T!AR23=""),":",(AT1T!AR23/AT1T!$AC23*100))</f>
        <v>19.28795889400579</v>
      </c>
      <c r="AS23" s="172">
        <f>IF(OR(AT1T!AS23=":",AT1T!AS23=""),":",(AT1T!AS23/AT1T!$AC23*100))</f>
        <v>76.225091267455483</v>
      </c>
    </row>
    <row r="24" spans="1:45" ht="22.5" customHeight="1">
      <c r="A24" s="77">
        <f t="shared" si="0"/>
        <v>1</v>
      </c>
      <c r="B24" s="105">
        <v>2012</v>
      </c>
      <c r="C24" s="172">
        <f>IF(OR(AT1T!C24=":",AT1T!C24=""),":",(AT1T!C24/AT1T!$AC24*100))</f>
        <v>4.4679656321171564</v>
      </c>
      <c r="D24" s="172">
        <f>IF(OR(AT1T!D24=":",AT1T!D24=""),":",(AT1T!D24/AT1T!$AC24*100))</f>
        <v>0.16525729491544089</v>
      </c>
      <c r="E24" s="172">
        <f>IF(OR(AT1T!E24=":",AT1T!E24=""),":",(AT1T!E24/AT1T!$AC24*100))</f>
        <v>8.3683835454700866</v>
      </c>
      <c r="F24" s="172">
        <f>IF(OR(AT1T!F24=":",AT1T!F24=""),":",(AT1T!F24/AT1T!$AC24*100))</f>
        <v>0.3999213731274095</v>
      </c>
      <c r="G24" s="172">
        <f>IF(OR(AT1T!G24=":",AT1T!G24=""),":",(AT1T!G24/AT1T!$AC24*100))</f>
        <v>0.62312436811974847</v>
      </c>
      <c r="H24" s="172">
        <f>IF(OR(AT1T!H24=":",AT1T!H24=""),":",(AT1T!H24/AT1T!$AC24*100))</f>
        <v>8.466154909025251</v>
      </c>
      <c r="I24" s="172">
        <f>IF(OR(AT1T!I24=":",AT1T!I24=""),":",(AT1T!I24/AT1T!$AC24*100))</f>
        <v>16.337229888200014</v>
      </c>
      <c r="J24" s="172">
        <f>IF(OR(AT1T!J24=":",AT1T!J24=""),":",(AT1T!J24/AT1T!$AC24*100))</f>
        <v>4.2224807546643088</v>
      </c>
      <c r="K24" s="172">
        <f>IF(OR(AT1T!K24=":",AT1T!K24=""),":",(AT1T!K24/AT1T!$AC24*100))</f>
        <v>10.414410999566527</v>
      </c>
      <c r="L24" s="172">
        <f>IF(OR(AT1T!L24=":",AT1T!L24=""),":",(AT1T!L24/AT1T!$AC24*100))</f>
        <v>2.5900767508405327</v>
      </c>
      <c r="M24" s="172">
        <f>IF(OR(AT1T!M24=":",AT1T!M24=""),":",(AT1T!M24/AT1T!$AC24*100))</f>
        <v>5.0380104583985093</v>
      </c>
      <c r="N24" s="172">
        <f>IF(OR(AT1T!N24=":",AT1T!N24=""),":",(AT1T!N24/AT1T!$AC24*100))</f>
        <v>0.50115027016782487</v>
      </c>
      <c r="O24" s="172">
        <f>IF(OR(AT1T!O24=":",AT1T!O24=""),":",(AT1T!O24/AT1T!$AC24*100))</f>
        <v>5.6135617268971139</v>
      </c>
      <c r="P24" s="172">
        <f>IF(OR(AT1T!P24=":",AT1T!P24=""),":",(AT1T!P24/AT1T!$AC24*100))</f>
        <v>2.2481651061878964</v>
      </c>
      <c r="Q24" s="172">
        <f>IF(OR(AT1T!Q24=":",AT1T!Q24=""),":",(AT1T!Q24/AT1T!$AC24*100))</f>
        <v>9.4082687553583764</v>
      </c>
      <c r="R24" s="172">
        <f>IF(OR(AT1T!R24=":",AT1T!R24=""),":",(AT1T!R24/AT1T!$AC24*100))</f>
        <v>6.5885861697380017</v>
      </c>
      <c r="S24" s="172">
        <f>IF(OR(AT1T!S24=":",AT1T!S24=""),":",(AT1T!S24/AT1T!$AC24*100))</f>
        <v>4.2010952697740498</v>
      </c>
      <c r="T24" s="172">
        <f>IF(OR(AT1T!T24=":",AT1T!T24=""),":",(AT1T!T24/AT1T!$AC24*100))</f>
        <v>1.4517158650204538</v>
      </c>
      <c r="U24" s="172">
        <f>IF(OR(AT1T!U24=":",AT1T!U24=""),":",(AT1T!U24/AT1T!$AC24*100))</f>
        <v>2.4403783566087229</v>
      </c>
      <c r="V24" s="172">
        <f>IF(OR(AT1T!V24=":",AT1T!V24=""),":",(AT1T!V24/AT1T!$AC24*100))</f>
        <v>6.4540625058025745</v>
      </c>
      <c r="W24" s="172"/>
      <c r="X24" s="172"/>
      <c r="Y24" s="172"/>
      <c r="Z24" s="172"/>
      <c r="AA24" s="172"/>
      <c r="AB24" s="172"/>
      <c r="AC24" s="172">
        <f>IF(OR(AT1T!AC24=":",AT1T!AC24=""),":",(AT1T!AC24/AT1T!$AC24*100))</f>
        <v>100</v>
      </c>
      <c r="AD24" s="172"/>
      <c r="AE24" s="172">
        <f>IF(OR(AT1T!AE24=":",AT1T!AE24=""),":",(AT1T!AE24/AT1T!$AC24*100))</f>
        <v>4.4679656321171564</v>
      </c>
      <c r="AF24" s="172">
        <f>IF(OR(AT1T!AF24=":",AT1T!AF24=""),":",(AT1T!AF24/AT1T!$AC24*100))</f>
        <v>9.556686581632686</v>
      </c>
      <c r="AG24" s="172">
        <f>IF(OR(AT1T!AG24=":",AT1T!AG24=""),":",(AT1T!AG24/AT1T!$AC24*100))</f>
        <v>8.3683835454700866</v>
      </c>
      <c r="AH24" s="172">
        <f>IF(OR(AT1T!AH24=":",AT1T!AH24=""),":",(AT1T!AH24/AT1T!$AC24*100))</f>
        <v>8.466154909025251</v>
      </c>
      <c r="AI24" s="172">
        <f>IF(OR(AT1T!AI24=":",AT1T!AI24=""),":",(AT1T!AI24/AT1T!$AC24*100))</f>
        <v>30.974121642430852</v>
      </c>
      <c r="AJ24" s="172">
        <f>IF(OR(AT1T!AJ24=":",AT1T!AJ24=""),":",(AT1T!AJ24/AT1T!$AC24*100))</f>
        <v>2.5900767508405327</v>
      </c>
      <c r="AK24" s="172">
        <f>IF(OR(AT1T!AK24=":",AT1T!AK24=""),":",(AT1T!AK24/AT1T!$AC24*100))</f>
        <v>5.0380104583985093</v>
      </c>
      <c r="AL24" s="172">
        <f>IF(OR(AT1T!AL24=":",AT1T!AL24=""),":",(AT1T!AL24/AT1T!$AC24*100))</f>
        <v>0.50115027016782487</v>
      </c>
      <c r="AM24" s="172">
        <f>IF(OR(AT1T!AM24=":",AT1T!AM24=""),":",(AT1T!AM24/AT1T!$AC24*100))</f>
        <v>7.8617268330850099</v>
      </c>
      <c r="AN24" s="172">
        <f>IF(OR(AT1T!AN24=":",AT1T!AN24=""),":",(AT1T!AN24/AT1T!$AC24*100))</f>
        <v>20.19795019487043</v>
      </c>
      <c r="AO24" s="172">
        <f>IF(OR(AT1T!AO24=":",AT1T!AO24=""),":",(AT1T!AO24/AT1T!$AC24*100))</f>
        <v>10.346156727431751</v>
      </c>
      <c r="AP24" s="172"/>
      <c r="AQ24" s="172">
        <f>IF(OR(AT1T!AQ24=":",AT1T!AQ24=""),":",(AT1T!AQ24/AT1T!$AC24*100))</f>
        <v>4.6332229270325973</v>
      </c>
      <c r="AR24" s="172">
        <f>IF(OR(AT1T!AR24=":",AT1T!AR24=""),":",(AT1T!AR24/AT1T!$AC24*100))</f>
        <v>17.857584195742497</v>
      </c>
      <c r="AS24" s="172">
        <f>IF(OR(AT1T!AS24=":",AT1T!AS24=""),":",(AT1T!AS24/AT1T!$AC24*100))</f>
        <v>77.509192877224905</v>
      </c>
    </row>
    <row r="25" spans="1:45" ht="22.5" customHeight="1">
      <c r="A25" s="77">
        <f t="shared" si="0"/>
        <v>1</v>
      </c>
      <c r="B25" s="105">
        <v>2013</v>
      </c>
      <c r="C25" s="172">
        <f>IF(OR(AT1T!C25=":",AT1T!C25=""),":",(AT1T!C25/AT1T!$AC25*100))</f>
        <v>4.1813704229983886</v>
      </c>
      <c r="D25" s="172">
        <f>IF(OR(AT1T!D25=":",AT1T!D25=""),":",(AT1T!D25/AT1T!$AC25*100))</f>
        <v>0.13385723302256577</v>
      </c>
      <c r="E25" s="172">
        <f>IF(OR(AT1T!E25=":",AT1T!E25=""),":",(AT1T!E25/AT1T!$AC25*100))</f>
        <v>8.0199955199359447</v>
      </c>
      <c r="F25" s="172">
        <f>IF(OR(AT1T!F25=":",AT1T!F25=""),":",(AT1T!F25/AT1T!$AC25*100))</f>
        <v>0.40899308177342453</v>
      </c>
      <c r="G25" s="172">
        <f>IF(OR(AT1T!G25=":",AT1T!G25=""),":",(AT1T!G25/AT1T!$AC25*100))</f>
        <v>0.62611959047584687</v>
      </c>
      <c r="H25" s="172">
        <f>IF(OR(AT1T!H25=":",AT1T!H25=""),":",(AT1T!H25/AT1T!$AC25*100))</f>
        <v>7.1130889360801071</v>
      </c>
      <c r="I25" s="172">
        <f>IF(OR(AT1T!I25=":",AT1T!I25=""),":",(AT1T!I25/AT1T!$AC25*100))</f>
        <v>16.442992546616836</v>
      </c>
      <c r="J25" s="172">
        <f>IF(OR(AT1T!J25=":",AT1T!J25=""),":",(AT1T!J25/AT1T!$AC25*100))</f>
        <v>4.4374421693859114</v>
      </c>
      <c r="K25" s="172">
        <f>IF(OR(AT1T!K25=":",AT1T!K25=""),":",(AT1T!K25/AT1T!$AC25*100))</f>
        <v>10.610875117193165</v>
      </c>
      <c r="L25" s="172">
        <f>IF(OR(AT1T!L25=":",AT1T!L25=""),":",(AT1T!L25/AT1T!$AC25*100))</f>
        <v>2.6410590381207153</v>
      </c>
      <c r="M25" s="172">
        <f>IF(OR(AT1T!M25=":",AT1T!M25=""),":",(AT1T!M25/AT1T!$AC25*100))</f>
        <v>5.2145085989314568</v>
      </c>
      <c r="N25" s="172">
        <f>IF(OR(AT1T!N25=":",AT1T!N25=""),":",(AT1T!N25/AT1T!$AC25*100))</f>
        <v>0.4611470189531221</v>
      </c>
      <c r="O25" s="172">
        <f>IF(OR(AT1T!O25=":",AT1T!O25=""),":",(AT1T!O25/AT1T!$AC25*100))</f>
        <v>5.8292578140691713</v>
      </c>
      <c r="P25" s="172">
        <f>IF(OR(AT1T!P25=":",AT1T!P25=""),":",(AT1T!P25/AT1T!$AC25*100))</f>
        <v>2.4468094522542958</v>
      </c>
      <c r="Q25" s="172">
        <f>IF(OR(AT1T!Q25=":",AT1T!Q25=""),":",(AT1T!Q25/AT1T!$AC25*100))</f>
        <v>9.8429322223500737</v>
      </c>
      <c r="R25" s="172">
        <f>IF(OR(AT1T!R25=":",AT1T!R25=""),":",(AT1T!R25/AT1T!$AC25*100))</f>
        <v>7.0753011617527815</v>
      </c>
      <c r="S25" s="172">
        <f>IF(OR(AT1T!S25=":",AT1T!S25=""),":",(AT1T!S25/AT1T!$AC25*100))</f>
        <v>4.4272973434854217</v>
      </c>
      <c r="T25" s="172">
        <f>IF(OR(AT1T!T25=":",AT1T!T25=""),":",(AT1T!T25/AT1T!$AC25*100))</f>
        <v>1.4428121185051836</v>
      </c>
      <c r="U25" s="172">
        <f>IF(OR(AT1T!U25=":",AT1T!U25=""),":",(AT1T!U25/AT1T!$AC25*100))</f>
        <v>2.4006470901030754</v>
      </c>
      <c r="V25" s="172">
        <f>IF(OR(AT1T!V25=":",AT1T!V25=""),":",(AT1T!V25/AT1T!$AC25*100))</f>
        <v>6.2434935239925133</v>
      </c>
      <c r="W25" s="172"/>
      <c r="X25" s="172"/>
      <c r="Y25" s="172"/>
      <c r="Z25" s="172"/>
      <c r="AA25" s="172"/>
      <c r="AB25" s="172"/>
      <c r="AC25" s="172">
        <f>IF(OR(AT1T!AC25=":",AT1T!AC25=""),":",(AT1T!AC25/AT1T!$AC25*100))</f>
        <v>100</v>
      </c>
      <c r="AD25" s="172"/>
      <c r="AE25" s="172">
        <f>IF(OR(AT1T!AE25=":",AT1T!AE25=""),":",(AT1T!AE25/AT1T!$AC25*100))</f>
        <v>4.1813704229983886</v>
      </c>
      <c r="AF25" s="172">
        <f>IF(OR(AT1T!AF25=":",AT1T!AF25=""),":",(AT1T!AF25/AT1T!$AC25*100))</f>
        <v>9.1889654252077815</v>
      </c>
      <c r="AG25" s="172">
        <f>IF(OR(AT1T!AG25=":",AT1T!AG25=""),":",(AT1T!AG25/AT1T!$AC25*100))</f>
        <v>8.0199955199359447</v>
      </c>
      <c r="AH25" s="172">
        <f>IF(OR(AT1T!AH25=":",AT1T!AH25=""),":",(AT1T!AH25/AT1T!$AC25*100))</f>
        <v>7.1130889360801071</v>
      </c>
      <c r="AI25" s="172">
        <f>IF(OR(AT1T!AI25=":",AT1T!AI25=""),":",(AT1T!AI25/AT1T!$AC25*100))</f>
        <v>31.491309833195913</v>
      </c>
      <c r="AJ25" s="172">
        <f>IF(OR(AT1T!AJ25=":",AT1T!AJ25=""),":",(AT1T!AJ25/AT1T!$AC25*100))</f>
        <v>2.6410590381207153</v>
      </c>
      <c r="AK25" s="172">
        <f>IF(OR(AT1T!AK25=":",AT1T!AK25=""),":",(AT1T!AK25/AT1T!$AC25*100))</f>
        <v>5.2145085989314568</v>
      </c>
      <c r="AL25" s="172">
        <f>IF(OR(AT1T!AL25=":",AT1T!AL25=""),":",(AT1T!AL25/AT1T!$AC25*100))</f>
        <v>0.4611470189531221</v>
      </c>
      <c r="AM25" s="172">
        <f>IF(OR(AT1T!AM25=":",AT1T!AM25=""),":",(AT1T!AM25/AT1T!$AC25*100))</f>
        <v>8.2760672663234676</v>
      </c>
      <c r="AN25" s="172">
        <f>IF(OR(AT1T!AN25=":",AT1T!AN25=""),":",(AT1T!AN25/AT1T!$AC25*100))</f>
        <v>21.345530727588276</v>
      </c>
      <c r="AO25" s="172">
        <f>IF(OR(AT1T!AO25=":",AT1T!AO25=""),":",(AT1T!AO25/AT1T!$AC25*100))</f>
        <v>10.086952732600771</v>
      </c>
      <c r="AP25" s="172"/>
      <c r="AQ25" s="172">
        <f>IF(OR(AT1T!AQ25=":",AT1T!AQ25=""),":",(AT1T!AQ25/AT1T!$AC25*100))</f>
        <v>4.3152276560209542</v>
      </c>
      <c r="AR25" s="172">
        <f>IF(OR(AT1T!AR25=":",AT1T!AR25=""),":",(AT1T!AR25/AT1T!$AC25*100))</f>
        <v>16.168197128265323</v>
      </c>
      <c r="AS25" s="172">
        <f>IF(OR(AT1T!AS25=":",AT1T!AS25=""),":",(AT1T!AS25/AT1T!$AC25*100))</f>
        <v>79.516575215713729</v>
      </c>
    </row>
    <row r="26" spans="1:45" ht="22.5" customHeight="1">
      <c r="A26" s="77">
        <f t="shared" si="0"/>
        <v>1</v>
      </c>
      <c r="B26" s="105">
        <v>2014</v>
      </c>
      <c r="C26" s="172">
        <f>IF(OR(AT1T!C26=":",AT1T!C26=""),":",(AT1T!C26/AT1T!$AC26*100))</f>
        <v>4.1138977984341354</v>
      </c>
      <c r="D26" s="172">
        <f>IF(OR(AT1T!D26=":",AT1T!D26=""),":",(AT1T!D26/AT1T!$AC26*100))</f>
        <v>0.1277815848123256</v>
      </c>
      <c r="E26" s="172">
        <f>IF(OR(AT1T!E26=":",AT1T!E26=""),":",(AT1T!E26/AT1T!$AC26*100))</f>
        <v>7.8243041550277139</v>
      </c>
      <c r="F26" s="172">
        <f>IF(OR(AT1T!F26=":",AT1T!F26=""),":",(AT1T!F26/AT1T!$AC26*100))</f>
        <v>0.41297223591282972</v>
      </c>
      <c r="G26" s="172">
        <f>IF(OR(AT1T!G26=":",AT1T!G26=""),":",(AT1T!G26/AT1T!$AC26*100))</f>
        <v>0.63995359987842282</v>
      </c>
      <c r="H26" s="172">
        <f>IF(OR(AT1T!H26=":",AT1T!H26=""),":",(AT1T!H26/AT1T!$AC26*100))</f>
        <v>6.2040643327647178</v>
      </c>
      <c r="I26" s="172">
        <f>IF(OR(AT1T!I26=":",AT1T!I26=""),":",(AT1T!I26/AT1T!$AC26*100))</f>
        <v>16.879089899538439</v>
      </c>
      <c r="J26" s="172">
        <f>IF(OR(AT1T!J26=":",AT1T!J26=""),":",(AT1T!J26/AT1T!$AC26*100))</f>
        <v>4.4803723163601559</v>
      </c>
      <c r="K26" s="172">
        <f>IF(OR(AT1T!K26=":",AT1T!K26=""),":",(AT1T!K26/AT1T!$AC26*100))</f>
        <v>10.920341113393784</v>
      </c>
      <c r="L26" s="172">
        <f>IF(OR(AT1T!L26=":",AT1T!L26=""),":",(AT1T!L26/AT1T!$AC26*100))</f>
        <v>2.6760935503412737</v>
      </c>
      <c r="M26" s="172">
        <f>IF(OR(AT1T!M26=":",AT1T!M26=""),":",(AT1T!M26/AT1T!$AC26*100))</f>
        <v>5.0893042003403322</v>
      </c>
      <c r="N26" s="172">
        <f>IF(OR(AT1T!N26=":",AT1T!N26=""),":",(AT1T!N26/AT1T!$AC26*100))</f>
        <v>0.48177770465792807</v>
      </c>
      <c r="O26" s="172">
        <f>IF(OR(AT1T!O26=":",AT1T!O26=""),":",(AT1T!O26/AT1T!$AC26*100))</f>
        <v>6.1161578524328348</v>
      </c>
      <c r="P26" s="172">
        <f>IF(OR(AT1T!P26=":",AT1T!P26=""),":",(AT1T!P26/AT1T!$AC26*100))</f>
        <v>2.5885356286149883</v>
      </c>
      <c r="Q26" s="172">
        <f>IF(OR(AT1T!Q26=":",AT1T!Q26=""),":",(AT1T!Q26/AT1T!$AC26*100))</f>
        <v>9.7316168448614437</v>
      </c>
      <c r="R26" s="172">
        <f>IF(OR(AT1T!R26=":",AT1T!R26=""),":",(AT1T!R26/AT1T!$AC26*100))</f>
        <v>7.3171513838822326</v>
      </c>
      <c r="S26" s="172">
        <f>IF(OR(AT1T!S26=":",AT1T!S26=""),":",(AT1T!S26/AT1T!$AC26*100))</f>
        <v>4.6066899550289691</v>
      </c>
      <c r="T26" s="172">
        <f>IF(OR(AT1T!T26=":",AT1T!T26=""),":",(AT1T!T26/AT1T!$AC26*100))</f>
        <v>1.5017298963595842</v>
      </c>
      <c r="U26" s="172">
        <f>IF(OR(AT1T!U26=":",AT1T!U26=""),":",(AT1T!U26/AT1T!$AC26*100))</f>
        <v>2.6059635588949019</v>
      </c>
      <c r="V26" s="172">
        <f>IF(OR(AT1T!V26=":",AT1T!V26=""),":",(AT1T!V26/AT1T!$AC26*100))</f>
        <v>5.6822023884629891</v>
      </c>
      <c r="W26" s="172"/>
      <c r="X26" s="172"/>
      <c r="Y26" s="172"/>
      <c r="Z26" s="172"/>
      <c r="AA26" s="172"/>
      <c r="AB26" s="172"/>
      <c r="AC26" s="172">
        <f>IF(OR(AT1T!AC26=":",AT1T!AC26=""),":",(AT1T!AC26/AT1T!$AC26*100))</f>
        <v>100</v>
      </c>
      <c r="AD26" s="172"/>
      <c r="AE26" s="172">
        <f>IF(OR(AT1T!AE26=":",AT1T!AE26=""),":",(AT1T!AE26/AT1T!$AC26*100))</f>
        <v>4.1138977984341354</v>
      </c>
      <c r="AF26" s="172">
        <f>IF(OR(AT1T!AF26=":",AT1T!AF26=""),":",(AT1T!AF26/AT1T!$AC26*100))</f>
        <v>9.0050115756312916</v>
      </c>
      <c r="AG26" s="172">
        <f>IF(OR(AT1T!AG26=":",AT1T!AG26=""),":",(AT1T!AG26/AT1T!$AC26*100))</f>
        <v>7.8243041550277139</v>
      </c>
      <c r="AH26" s="172">
        <f>IF(OR(AT1T!AH26=":",AT1T!AH26=""),":",(AT1T!AH26/AT1T!$AC26*100))</f>
        <v>6.2040643327647178</v>
      </c>
      <c r="AI26" s="172">
        <f>IF(OR(AT1T!AI26=":",AT1T!AI26=""),":",(AT1T!AI26/AT1T!$AC26*100))</f>
        <v>32.279803329292378</v>
      </c>
      <c r="AJ26" s="172">
        <f>IF(OR(AT1T!AJ26=":",AT1T!AJ26=""),":",(AT1T!AJ26/AT1T!$AC26*100))</f>
        <v>2.6760935503412737</v>
      </c>
      <c r="AK26" s="172">
        <f>IF(OR(AT1T!AK26=":",AT1T!AK26=""),":",(AT1T!AK26/AT1T!$AC26*100))</f>
        <v>5.0893042003403322</v>
      </c>
      <c r="AL26" s="172">
        <f>IF(OR(AT1T!AL26=":",AT1T!AL26=""),":",(AT1T!AL26/AT1T!$AC26*100))</f>
        <v>0.48177770465792807</v>
      </c>
      <c r="AM26" s="172">
        <f>IF(OR(AT1T!AM26=":",AT1T!AM26=""),":",(AT1T!AM26/AT1T!$AC26*100))</f>
        <v>8.7046934810478227</v>
      </c>
      <c r="AN26" s="172">
        <f>IF(OR(AT1T!AN26=":",AT1T!AN26=""),":",(AT1T!AN26/AT1T!$AC26*100))</f>
        <v>21.655458183772645</v>
      </c>
      <c r="AO26" s="172">
        <f>IF(OR(AT1T!AO26=":",AT1T!AO26=""),":",(AT1T!AO26/AT1T!$AC26*100))</f>
        <v>9.7898958437174741</v>
      </c>
      <c r="AP26" s="172"/>
      <c r="AQ26" s="172">
        <f>IF(OR(AT1T!AQ26=":",AT1T!AQ26=""),":",(AT1T!AQ26/AT1T!$AC26*100))</f>
        <v>4.2416793832464617</v>
      </c>
      <c r="AR26" s="172">
        <f>IF(OR(AT1T!AR26=":",AT1T!AR26=""),":",(AT1T!AR26/AT1T!$AC26*100))</f>
        <v>15.081294323583686</v>
      </c>
      <c r="AS26" s="172">
        <f>IF(OR(AT1T!AS26=":",AT1T!AS26=""),":",(AT1T!AS26/AT1T!$AC26*100))</f>
        <v>80.677026293169845</v>
      </c>
    </row>
    <row r="27" spans="1:45" ht="22.5" customHeight="1">
      <c r="A27" s="77">
        <f>IF(C27=":",0,1)</f>
        <v>1</v>
      </c>
      <c r="B27" s="105">
        <v>2015</v>
      </c>
      <c r="C27" s="172">
        <f>IF(OR(AT1T!C27=":",AT1T!C27=""),":",(AT1T!C27/AT1T!$AC27*100))</f>
        <v>3.975561376469531</v>
      </c>
      <c r="D27" s="172">
        <f>IF(OR(AT1T!D27=":",AT1T!D27=""),":",(AT1T!D27/AT1T!$AC27*100))</f>
        <v>0.12164020761771802</v>
      </c>
      <c r="E27" s="172">
        <f>IF(OR(AT1T!E27=":",AT1T!E27=""),":",(AT1T!E27/AT1T!$AC27*100))</f>
        <v>7.8099233528464502</v>
      </c>
      <c r="F27" s="172">
        <f>IF(OR(AT1T!F27=":",AT1T!F27=""),":",(AT1T!F27/AT1T!$AC27*100))</f>
        <v>0.38689879672953714</v>
      </c>
      <c r="G27" s="172">
        <f>IF(OR(AT1T!G27=":",AT1T!G27=""),":",(AT1T!G27/AT1T!$AC27*100))</f>
        <v>0.63798906620406526</v>
      </c>
      <c r="H27" s="172">
        <f>IF(OR(AT1T!H27=":",AT1T!H27=""),":",(AT1T!H27/AT1T!$AC27*100))</f>
        <v>6.1559620980171266</v>
      </c>
      <c r="I27" s="172">
        <f>IF(OR(AT1T!I27=":",AT1T!I27=""),":",(AT1T!I27/AT1T!$AC27*100))</f>
        <v>16.993897255492815</v>
      </c>
      <c r="J27" s="172">
        <f>IF(OR(AT1T!J27=":",AT1T!J27=""),":",(AT1T!J27/AT1T!$AC27*100))</f>
        <v>4.3414495918832809</v>
      </c>
      <c r="K27" s="172">
        <f>IF(OR(AT1T!K27=":",AT1T!K27=""),":",(AT1T!K27/AT1T!$AC27*100))</f>
        <v>10.99496160730947</v>
      </c>
      <c r="L27" s="172">
        <f>IF(OR(AT1T!L27=":",AT1T!L27=""),":",(AT1T!L27/AT1T!$AC27*100))</f>
        <v>2.6921880723482778</v>
      </c>
      <c r="M27" s="172">
        <f>IF(OR(AT1T!M27=":",AT1T!M27=""),":",(AT1T!M27/AT1T!$AC27*100))</f>
        <v>5.1678427523861519</v>
      </c>
      <c r="N27" s="172">
        <f>IF(OR(AT1T!N27=":",AT1T!N27=""),":",(AT1T!N27/AT1T!$AC27*100))</f>
        <v>0.50287167649233877</v>
      </c>
      <c r="O27" s="172">
        <f>IF(OR(AT1T!O27=":",AT1T!O27=""),":",(AT1T!O27/AT1T!$AC27*100))</f>
        <v>6.3912253177504859</v>
      </c>
      <c r="P27" s="172">
        <f>IF(OR(AT1T!P27=":",AT1T!P27=""),":",(AT1T!P27/AT1T!$AC27*100))</f>
        <v>2.7074622120548208</v>
      </c>
      <c r="Q27" s="172">
        <f>IF(OR(AT1T!Q27=":",AT1T!Q27=""),":",(AT1T!Q27/AT1T!$AC27*100))</f>
        <v>9.5269854653774644</v>
      </c>
      <c r="R27" s="172">
        <f>IF(OR(AT1T!R27=":",AT1T!R27=""),":",(AT1T!R27/AT1T!$AC27*100))</f>
        <v>7.3811416209939944</v>
      </c>
      <c r="S27" s="172">
        <f>IF(OR(AT1T!S27=":",AT1T!S27=""),":",(AT1T!S27/AT1T!$AC27*100))</f>
        <v>4.6400210105813162</v>
      </c>
      <c r="T27" s="172">
        <f>IF(OR(AT1T!T27=":",AT1T!T27=""),":",(AT1T!T27/AT1T!$AC27*100))</f>
        <v>1.5384721713468197</v>
      </c>
      <c r="U27" s="172">
        <f>IF(OR(AT1T!U27=":",AT1T!U27=""),":",(AT1T!U27/AT1T!$AC27*100))</f>
        <v>2.608076633330799</v>
      </c>
      <c r="V27" s="172">
        <f>IF(OR(AT1T!V27=":",AT1T!V27=""),":",(AT1T!V27/AT1T!$AC27*100))</f>
        <v>5.4254297147675361</v>
      </c>
      <c r="W27" s="172"/>
      <c r="X27" s="172"/>
      <c r="Y27" s="172"/>
      <c r="Z27" s="172"/>
      <c r="AA27" s="172"/>
      <c r="AB27" s="172"/>
      <c r="AC27" s="172">
        <f>IF(OR(AT1T!AC27=":",AT1T!AC27=""),":",(AT1T!AC27/AT1T!$AC27*100))</f>
        <v>100</v>
      </c>
      <c r="AD27" s="172"/>
      <c r="AE27" s="172">
        <f>IF(OR(AT1T!AE27=":",AT1T!AE27=""),":",(AT1T!AE27/AT1T!$AC27*100))</f>
        <v>3.975561376469531</v>
      </c>
      <c r="AF27" s="172">
        <f>IF(OR(AT1T!AF27=":",AT1T!AF27=""),":",(AT1T!AF27/AT1T!$AC27*100))</f>
        <v>8.9564514233977714</v>
      </c>
      <c r="AG27" s="172">
        <f>IF(OR(AT1T!AG27=":",AT1T!AG27=""),":",(AT1T!AG27/AT1T!$AC27*100))</f>
        <v>7.8099233528464502</v>
      </c>
      <c r="AH27" s="172">
        <f>IF(OR(AT1T!AH27=":",AT1T!AH27=""),":",(AT1T!AH27/AT1T!$AC27*100))</f>
        <v>6.1559620980171266</v>
      </c>
      <c r="AI27" s="172">
        <f>IF(OR(AT1T!AI27=":",AT1T!AI27=""),":",(AT1T!AI27/AT1T!$AC27*100))</f>
        <v>32.330308454685571</v>
      </c>
      <c r="AJ27" s="172">
        <f>IF(OR(AT1T!AJ27=":",AT1T!AJ27=""),":",(AT1T!AJ27/AT1T!$AC27*100))</f>
        <v>2.6921880723482778</v>
      </c>
      <c r="AK27" s="172">
        <f>IF(OR(AT1T!AK27=":",AT1T!AK27=""),":",(AT1T!AK27/AT1T!$AC27*100))</f>
        <v>5.1678427523861519</v>
      </c>
      <c r="AL27" s="172">
        <f>IF(OR(AT1T!AL27=":",AT1T!AL27=""),":",(AT1T!AL27/AT1T!$AC27*100))</f>
        <v>0.50287167649233877</v>
      </c>
      <c r="AM27" s="172">
        <f>IF(OR(AT1T!AM27=":",AT1T!AM27=""),":",(AT1T!AM27/AT1T!$AC27*100))</f>
        <v>9.0986875298053072</v>
      </c>
      <c r="AN27" s="172">
        <f>IF(OR(AT1T!AN27=":",AT1T!AN27=""),":",(AT1T!AN27/AT1T!$AC27*100))</f>
        <v>21.548148096952772</v>
      </c>
      <c r="AO27" s="172">
        <f>IF(OR(AT1T!AO27=":",AT1T!AO27=""),":",(AT1T!AO27/AT1T!$AC27*100))</f>
        <v>9.571978519445155</v>
      </c>
      <c r="AP27" s="172"/>
      <c r="AQ27" s="172">
        <f>IF(OR(AT1T!AQ27=":",AT1T!AQ27=""),":",(AT1T!AQ27/AT1T!$AC27*100))</f>
        <v>4.0972015840872489</v>
      </c>
      <c r="AR27" s="172">
        <f>IF(OR(AT1T!AR27=":",AT1T!AR27=""),":",(AT1T!AR27/AT1T!$AC27*100))</f>
        <v>14.990773313797179</v>
      </c>
      <c r="AS27" s="172">
        <f>IF(OR(AT1T!AS27=":",AT1T!AS27=""),":",(AT1T!AS27/AT1T!$AC27*100))</f>
        <v>80.912025102115564</v>
      </c>
    </row>
    <row r="28" spans="1:45" ht="15">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76"/>
      <c r="Y28" s="173"/>
      <c r="Z28" s="176"/>
      <c r="AA28" s="173"/>
      <c r="AB28" s="173"/>
      <c r="AC28" s="176"/>
      <c r="AD28" s="173"/>
      <c r="AE28" s="173"/>
      <c r="AF28" s="173"/>
      <c r="AG28" s="173"/>
      <c r="AH28" s="173"/>
      <c r="AI28" s="173"/>
      <c r="AJ28" s="173"/>
      <c r="AK28" s="173"/>
      <c r="AL28" s="173"/>
      <c r="AM28" s="173"/>
      <c r="AN28" s="173"/>
      <c r="AO28" s="173"/>
      <c r="AP28" s="76"/>
      <c r="AQ28" s="76"/>
      <c r="AR28" s="76"/>
      <c r="AS28" s="76"/>
    </row>
    <row r="29" spans="1:45" s="84" customFormat="1" ht="22.5" customHeight="1">
      <c r="B29" s="34" t="str">
        <f>INDEX($B$7:$B$27,$A$28-2)&amp;"-"&amp;INDEX($B$7:$B$27,$A$28)</f>
        <v>2013-2015</v>
      </c>
      <c r="C29" s="175">
        <f>AVERAGE(INDEX(C$7:C$27,$A$28-2),INDEX(C$7:C$27,$A$28-1),INDEX(C$7:C$27,$A$28))</f>
        <v>4.090276532634018</v>
      </c>
      <c r="D29" s="175">
        <f t="shared" ref="D29:AS29" si="1">AVERAGE(INDEX(D$7:D$27,$A$28-2),INDEX(D$7:D$27,$A$28-1),INDEX(D$7:D$27,$A$28))</f>
        <v>0.12775967515086981</v>
      </c>
      <c r="E29" s="175">
        <f t="shared" si="1"/>
        <v>7.8847410092700363</v>
      </c>
      <c r="F29" s="175">
        <f t="shared" si="1"/>
        <v>0.4029547048052638</v>
      </c>
      <c r="G29" s="175">
        <f t="shared" si="1"/>
        <v>0.63468741885277835</v>
      </c>
      <c r="H29" s="175">
        <f t="shared" si="1"/>
        <v>6.4910384556206502</v>
      </c>
      <c r="I29" s="175">
        <f t="shared" si="1"/>
        <v>16.771993233882696</v>
      </c>
      <c r="J29" s="175">
        <f t="shared" si="1"/>
        <v>4.4197546925431164</v>
      </c>
      <c r="K29" s="175">
        <f t="shared" si="1"/>
        <v>10.842059279298807</v>
      </c>
      <c r="L29" s="175">
        <f t="shared" si="1"/>
        <v>2.6697802202700891</v>
      </c>
      <c r="M29" s="175">
        <f t="shared" si="1"/>
        <v>5.1572185172193139</v>
      </c>
      <c r="N29" s="175">
        <f t="shared" si="1"/>
        <v>0.48193213336779633</v>
      </c>
      <c r="O29" s="175">
        <f t="shared" si="1"/>
        <v>6.1122136614174964</v>
      </c>
      <c r="P29" s="175">
        <f t="shared" si="1"/>
        <v>2.5809357643080353</v>
      </c>
      <c r="Q29" s="175">
        <f t="shared" si="1"/>
        <v>9.7005115108629933</v>
      </c>
      <c r="R29" s="175">
        <f t="shared" si="1"/>
        <v>7.2578647222096686</v>
      </c>
      <c r="S29" s="175">
        <f t="shared" si="1"/>
        <v>4.558002769698569</v>
      </c>
      <c r="T29" s="175">
        <f t="shared" si="1"/>
        <v>1.4943380620705291</v>
      </c>
      <c r="U29" s="175">
        <f t="shared" si="1"/>
        <v>2.538229094109592</v>
      </c>
      <c r="V29" s="175">
        <f t="shared" si="1"/>
        <v>5.7837085424076795</v>
      </c>
      <c r="W29" s="175"/>
      <c r="X29" s="175"/>
      <c r="Y29" s="175"/>
      <c r="Z29" s="175"/>
      <c r="AA29" s="175"/>
      <c r="AB29" s="175"/>
      <c r="AC29" s="175">
        <f t="shared" si="1"/>
        <v>100</v>
      </c>
      <c r="AD29" s="175"/>
      <c r="AE29" s="175">
        <f t="shared" si="1"/>
        <v>4.090276532634018</v>
      </c>
      <c r="AF29" s="175">
        <f t="shared" si="1"/>
        <v>9.050142808078947</v>
      </c>
      <c r="AG29" s="175">
        <f t="shared" si="1"/>
        <v>7.8847410092700363</v>
      </c>
      <c r="AH29" s="175">
        <f t="shared" si="1"/>
        <v>6.4910384556206502</v>
      </c>
      <c r="AI29" s="175">
        <f t="shared" si="1"/>
        <v>32.033807205724621</v>
      </c>
      <c r="AJ29" s="175">
        <f t="shared" si="1"/>
        <v>2.6697802202700891</v>
      </c>
      <c r="AK29" s="175">
        <f t="shared" si="1"/>
        <v>5.1572185172193139</v>
      </c>
      <c r="AL29" s="175">
        <f t="shared" si="1"/>
        <v>0.48193213336779633</v>
      </c>
      <c r="AM29" s="175">
        <f t="shared" si="1"/>
        <v>8.6931494257255331</v>
      </c>
      <c r="AN29" s="175">
        <f t="shared" si="1"/>
        <v>21.516379002771231</v>
      </c>
      <c r="AO29" s="175">
        <f t="shared" si="1"/>
        <v>9.8162756985878001</v>
      </c>
      <c r="AP29" s="175"/>
      <c r="AQ29" s="175">
        <f t="shared" si="1"/>
        <v>4.2180362077848876</v>
      </c>
      <c r="AR29" s="175">
        <f t="shared" si="1"/>
        <v>15.413421588548729</v>
      </c>
      <c r="AS29" s="175">
        <f t="shared" si="1"/>
        <v>80.368542203666379</v>
      </c>
    </row>
    <row r="30" spans="1:45" s="84" customFormat="1" ht="22.5" customHeight="1">
      <c r="B30" s="34" t="str">
        <f>INDEX($B$7:$B$27,1)&amp;"-"&amp;INDEX($B$7:$B$27,$A$28)</f>
        <v>1995-2015</v>
      </c>
      <c r="C30" s="177">
        <f>AVERAGE(C7:C27)</f>
        <v>5.2692410347342573</v>
      </c>
      <c r="D30" s="177">
        <f t="shared" ref="D30:AO30" si="2">AVERAGE(D7:D27)</f>
        <v>0.1729373868909462</v>
      </c>
      <c r="E30" s="177">
        <f t="shared" si="2"/>
        <v>10.424160243971595</v>
      </c>
      <c r="F30" s="177">
        <f t="shared" si="2"/>
        <v>0.37019152841082043</v>
      </c>
      <c r="G30" s="177">
        <f t="shared" si="2"/>
        <v>0.57342055359110811</v>
      </c>
      <c r="H30" s="177">
        <f t="shared" si="2"/>
        <v>9.1105339540547412</v>
      </c>
      <c r="I30" s="177">
        <f t="shared" si="2"/>
        <v>17.437438996898692</v>
      </c>
      <c r="J30" s="177">
        <f t="shared" si="2"/>
        <v>4.854398120359094</v>
      </c>
      <c r="K30" s="177">
        <f t="shared" si="2"/>
        <v>10.556207951491949</v>
      </c>
      <c r="L30" s="177">
        <f t="shared" si="2"/>
        <v>2.2774932759819309</v>
      </c>
      <c r="M30" s="177">
        <f t="shared" si="2"/>
        <v>4.7887130617339988</v>
      </c>
      <c r="N30" s="177">
        <f t="shared" si="2"/>
        <v>0.4037523025711765</v>
      </c>
      <c r="O30" s="177">
        <f t="shared" si="2"/>
        <v>4.2334708970738291</v>
      </c>
      <c r="P30" s="177">
        <f t="shared" si="2"/>
        <v>1.9235283945787323</v>
      </c>
      <c r="Q30" s="177">
        <f t="shared" si="2"/>
        <v>9.5600902422790952</v>
      </c>
      <c r="R30" s="177">
        <f t="shared" si="2"/>
        <v>5.9285613184920463</v>
      </c>
      <c r="S30" s="177">
        <f t="shared" si="2"/>
        <v>3.9403930071499254</v>
      </c>
      <c r="T30" s="177">
        <f t="shared" si="2"/>
        <v>1.5151255072312875</v>
      </c>
      <c r="U30" s="177">
        <f t="shared" si="2"/>
        <v>2.5754375045723537</v>
      </c>
      <c r="V30" s="177">
        <f t="shared" si="2"/>
        <v>4.0849047179324174</v>
      </c>
      <c r="W30" s="177"/>
      <c r="X30" s="177"/>
      <c r="Y30" s="177"/>
      <c r="Z30" s="177"/>
      <c r="AA30" s="177"/>
      <c r="AB30" s="177"/>
      <c r="AC30" s="177">
        <f t="shared" si="2"/>
        <v>100</v>
      </c>
      <c r="AD30" s="177"/>
      <c r="AE30" s="177">
        <f t="shared" si="2"/>
        <v>5.2692410347342573</v>
      </c>
      <c r="AF30" s="177">
        <f t="shared" si="2"/>
        <v>11.540709712864473</v>
      </c>
      <c r="AG30" s="177">
        <f t="shared" si="2"/>
        <v>10.424160243971595</v>
      </c>
      <c r="AH30" s="177">
        <f t="shared" si="2"/>
        <v>9.1105339540547412</v>
      </c>
      <c r="AI30" s="177">
        <f t="shared" si="2"/>
        <v>32.848045068749741</v>
      </c>
      <c r="AJ30" s="177">
        <f t="shared" si="2"/>
        <v>2.2774932759819309</v>
      </c>
      <c r="AK30" s="177">
        <f t="shared" si="2"/>
        <v>4.7887130617339988</v>
      </c>
      <c r="AL30" s="177">
        <f t="shared" si="2"/>
        <v>0.4037523025711765</v>
      </c>
      <c r="AM30" s="177">
        <f t="shared" si="2"/>
        <v>6.1569992916525624</v>
      </c>
      <c r="AN30" s="177">
        <f t="shared" si="2"/>
        <v>19.429044567921068</v>
      </c>
      <c r="AO30" s="177">
        <f t="shared" si="2"/>
        <v>8.1754677297360594</v>
      </c>
      <c r="AP30" s="177"/>
      <c r="AQ30" s="177">
        <f t="shared" ref="AQ30:AS30" si="3">AVERAGE(AQ7:AQ27)</f>
        <v>5.4421784216252043</v>
      </c>
      <c r="AR30" s="177">
        <f t="shared" si="3"/>
        <v>20.478306280028267</v>
      </c>
      <c r="AS30" s="177">
        <f t="shared" si="3"/>
        <v>74.07951529834655</v>
      </c>
    </row>
    <row r="31" spans="1:45" ht="22.5" customHeight="1">
      <c r="B31" s="34" t="str">
        <f>INDEX($B$7:$B$27,1)&amp;"-2008"</f>
        <v>1995-2008</v>
      </c>
      <c r="C31" s="177">
        <f ca="1">AVERAGE(OFFSET(C$7,0,0,14,1))</f>
        <v>5.7287016579134562</v>
      </c>
      <c r="D31" s="177">
        <f t="shared" ref="D31:AS31" ca="1" si="4">AVERAGE(OFFSET(D$7,0,0,14,1))</f>
        <v>0.18526914806120579</v>
      </c>
      <c r="E31" s="177">
        <f t="shared" ca="1" si="4"/>
        <v>11.39623702339148</v>
      </c>
      <c r="F31" s="177">
        <f t="shared" ca="1" si="4"/>
        <v>0.35595028948329055</v>
      </c>
      <c r="G31" s="177">
        <f t="shared" ca="1" si="4"/>
        <v>0.55055525960227603</v>
      </c>
      <c r="H31" s="177">
        <f t="shared" ca="1" si="4"/>
        <v>9.5939805429977891</v>
      </c>
      <c r="I31" s="177">
        <f t="shared" ca="1" si="4"/>
        <v>17.743090608629856</v>
      </c>
      <c r="J31" s="177">
        <f t="shared" ca="1" si="4"/>
        <v>5.0813414803984447</v>
      </c>
      <c r="K31" s="177">
        <f t="shared" ca="1" si="4"/>
        <v>10.670774172522203</v>
      </c>
      <c r="L31" s="177">
        <f t="shared" ca="1" si="4"/>
        <v>2.1347115063644511</v>
      </c>
      <c r="M31" s="177">
        <f t="shared" ca="1" si="4"/>
        <v>4.7002212087792161</v>
      </c>
      <c r="N31" s="177">
        <f t="shared" ca="1" si="4"/>
        <v>0.36841258477274275</v>
      </c>
      <c r="O31" s="177">
        <f t="shared" ca="1" si="4"/>
        <v>3.5689519363569486</v>
      </c>
      <c r="P31" s="177">
        <f t="shared" ca="1" si="4"/>
        <v>1.726237879367053</v>
      </c>
      <c r="Q31" s="177">
        <f t="shared" ca="1" si="4"/>
        <v>9.5963849114758926</v>
      </c>
      <c r="R31" s="177">
        <f t="shared" ca="1" si="4"/>
        <v>5.5541150646419721</v>
      </c>
      <c r="S31" s="177">
        <f t="shared" ca="1" si="4"/>
        <v>3.7667757076552753</v>
      </c>
      <c r="T31" s="177">
        <f t="shared" ca="1" si="4"/>
        <v>1.5482251435323888</v>
      </c>
      <c r="U31" s="177">
        <f t="shared" ca="1" si="4"/>
        <v>2.6155973179926617</v>
      </c>
      <c r="V31" s="177">
        <f t="shared" ca="1" si="4"/>
        <v>3.1144665560613953</v>
      </c>
      <c r="W31" s="177"/>
      <c r="X31" s="177"/>
      <c r="Y31" s="177"/>
      <c r="Z31" s="177"/>
      <c r="AA31" s="177"/>
      <c r="AB31" s="177"/>
      <c r="AC31" s="177">
        <f t="shared" ca="1" si="4"/>
        <v>100</v>
      </c>
      <c r="AD31" s="177"/>
      <c r="AE31" s="177">
        <f t="shared" ca="1" si="4"/>
        <v>5.7287016579134562</v>
      </c>
      <c r="AF31" s="177">
        <f t="shared" ca="1" si="4"/>
        <v>12.488011720538255</v>
      </c>
      <c r="AG31" s="177">
        <f t="shared" ca="1" si="4"/>
        <v>11.39623702339148</v>
      </c>
      <c r="AH31" s="177">
        <f t="shared" ca="1" si="4"/>
        <v>9.5939805429977891</v>
      </c>
      <c r="AI31" s="177">
        <f t="shared" ca="1" si="4"/>
        <v>33.495206261550507</v>
      </c>
      <c r="AJ31" s="177">
        <f t="shared" ca="1" si="4"/>
        <v>2.1347115063644511</v>
      </c>
      <c r="AK31" s="177">
        <f t="shared" ca="1" si="4"/>
        <v>4.7002212087792161</v>
      </c>
      <c r="AL31" s="177">
        <f t="shared" ca="1" si="4"/>
        <v>0.36841258477274275</v>
      </c>
      <c r="AM31" s="177">
        <f t="shared" ca="1" si="4"/>
        <v>5.2951898157240009</v>
      </c>
      <c r="AN31" s="177">
        <f t="shared" ca="1" si="4"/>
        <v>18.917275683773141</v>
      </c>
      <c r="AO31" s="177">
        <f t="shared" ca="1" si="4"/>
        <v>7.2782890175864461</v>
      </c>
      <c r="AP31" s="177"/>
      <c r="AQ31" s="177">
        <f t="shared" ca="1" si="4"/>
        <v>5.913970805974663</v>
      </c>
      <c r="AR31" s="177">
        <f t="shared" ca="1" si="4"/>
        <v>21.896723115474838</v>
      </c>
      <c r="AS31" s="177">
        <f t="shared" ca="1" si="4"/>
        <v>72.189306078550501</v>
      </c>
    </row>
    <row r="32" spans="1:45" ht="22.5" customHeight="1">
      <c r="B32" s="34" t="str">
        <f>"2009-"&amp;INDEX($B$7:$B$27,$A$28)</f>
        <v>2009-2015</v>
      </c>
      <c r="C32" s="177">
        <f ca="1">AVERAGE(OFFSET(C$21,0,0,$A$28-SUM($A$7:$A$20),1))</f>
        <v>4.3503197883758604</v>
      </c>
      <c r="D32" s="177">
        <f t="shared" ref="D32:AS32" ca="1" si="5">AVERAGE(OFFSET(D$21,0,0,$A$28-SUM($A$7:$A$20),1))</f>
        <v>0.14827386455042713</v>
      </c>
      <c r="E32" s="177">
        <f t="shared" ca="1" si="5"/>
        <v>8.4800066851318245</v>
      </c>
      <c r="F32" s="177">
        <f t="shared" ca="1" si="5"/>
        <v>0.39867400626588007</v>
      </c>
      <c r="G32" s="177">
        <f t="shared" ca="1" si="5"/>
        <v>0.61915114156877205</v>
      </c>
      <c r="H32" s="177">
        <f t="shared" ca="1" si="5"/>
        <v>8.14364077616864</v>
      </c>
      <c r="I32" s="177">
        <f t="shared" ca="1" si="5"/>
        <v>16.82613577343637</v>
      </c>
      <c r="J32" s="177">
        <f t="shared" ca="1" si="5"/>
        <v>4.4005114002803909</v>
      </c>
      <c r="K32" s="177">
        <f t="shared" ca="1" si="5"/>
        <v>10.327075509431442</v>
      </c>
      <c r="L32" s="177">
        <f t="shared" ca="1" si="5"/>
        <v>2.5630568152168904</v>
      </c>
      <c r="M32" s="177">
        <f t="shared" ca="1" si="5"/>
        <v>4.9656967676435659</v>
      </c>
      <c r="N32" s="177">
        <f t="shared" ca="1" si="5"/>
        <v>0.47443173816804413</v>
      </c>
      <c r="O32" s="177">
        <f t="shared" ca="1" si="5"/>
        <v>5.5625088185075908</v>
      </c>
      <c r="P32" s="177">
        <f t="shared" ca="1" si="5"/>
        <v>2.3181094250020906</v>
      </c>
      <c r="Q32" s="177">
        <f t="shared" ca="1" si="5"/>
        <v>9.4875009038855058</v>
      </c>
      <c r="R32" s="177">
        <f t="shared" ca="1" si="5"/>
        <v>6.6774538261921927</v>
      </c>
      <c r="S32" s="177">
        <f t="shared" ca="1" si="5"/>
        <v>4.2876276061392256</v>
      </c>
      <c r="T32" s="177">
        <f t="shared" ca="1" si="5"/>
        <v>1.4489262346290845</v>
      </c>
      <c r="U32" s="177">
        <f t="shared" ca="1" si="5"/>
        <v>2.4951178777317367</v>
      </c>
      <c r="V32" s="177">
        <f t="shared" ca="1" si="5"/>
        <v>6.0257810416744624</v>
      </c>
      <c r="W32" s="177"/>
      <c r="X32" s="177"/>
      <c r="Y32" s="177"/>
      <c r="Z32" s="177"/>
      <c r="AA32" s="177"/>
      <c r="AB32" s="177"/>
      <c r="AC32" s="177">
        <f t="shared" ca="1" si="5"/>
        <v>100</v>
      </c>
      <c r="AD32" s="177"/>
      <c r="AE32" s="177">
        <f t="shared" ca="1" si="5"/>
        <v>4.3503197883758604</v>
      </c>
      <c r="AF32" s="177">
        <f t="shared" ca="1" si="5"/>
        <v>9.6461056975169051</v>
      </c>
      <c r="AG32" s="177">
        <f t="shared" ca="1" si="5"/>
        <v>8.4800066851318245</v>
      </c>
      <c r="AH32" s="177">
        <f t="shared" ca="1" si="5"/>
        <v>8.14364077616864</v>
      </c>
      <c r="AI32" s="177">
        <f t="shared" ca="1" si="5"/>
        <v>31.553722683148205</v>
      </c>
      <c r="AJ32" s="177">
        <f t="shared" ca="1" si="5"/>
        <v>2.5630568152168904</v>
      </c>
      <c r="AK32" s="177">
        <f t="shared" ca="1" si="5"/>
        <v>4.9656967676435659</v>
      </c>
      <c r="AL32" s="177">
        <f t="shared" ca="1" si="5"/>
        <v>0.47443173816804413</v>
      </c>
      <c r="AM32" s="177">
        <f t="shared" ca="1" si="5"/>
        <v>7.880618243509681</v>
      </c>
      <c r="AN32" s="177">
        <f t="shared" ca="1" si="5"/>
        <v>20.452582336216924</v>
      </c>
      <c r="AO32" s="177">
        <f t="shared" ca="1" si="5"/>
        <v>9.9698251540352825</v>
      </c>
      <c r="AP32" s="177"/>
      <c r="AQ32" s="177">
        <f t="shared" ca="1" si="5"/>
        <v>4.4985936529262869</v>
      </c>
      <c r="AR32" s="177">
        <f t="shared" ca="1" si="5"/>
        <v>17.641472609135118</v>
      </c>
      <c r="AS32" s="177">
        <f t="shared" ca="1" si="5"/>
        <v>77.85993373793859</v>
      </c>
    </row>
    <row r="33" spans="2:26" s="77" customFormat="1">
      <c r="B33" s="34"/>
      <c r="X33" s="84"/>
      <c r="Z33" s="8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S32"/>
  <sheetViews>
    <sheetView topLeftCell="B1" workbookViewId="0">
      <selection activeCell="B36" sqref="A36:X45"/>
    </sheetView>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76" customWidth="1"/>
    <col min="25" max="25" width="3.75" style="76" customWidth="1"/>
    <col min="26" max="26" width="10" style="76" customWidth="1"/>
    <col min="27" max="27" width="3.75" style="76" customWidth="1"/>
    <col min="28" max="28" width="10" style="76" customWidth="1"/>
    <col min="29" max="29" width="10" style="174" customWidth="1"/>
    <col min="30" max="30" width="3.75" style="76" customWidth="1"/>
    <col min="31" max="41" width="10" style="76" customWidth="1"/>
    <col min="42" max="42" width="3.75" style="76" customWidth="1"/>
    <col min="43" max="16384" width="9.125" style="76"/>
  </cols>
  <sheetData>
    <row r="1" spans="1:45" ht="30.75" thickBot="1">
      <c r="B1" s="36" t="s">
        <v>732</v>
      </c>
    </row>
    <row r="2" spans="1:45" ht="13.5" customHeight="1" thickTop="1">
      <c r="B2" s="44"/>
    </row>
    <row r="3" spans="1:45" ht="13.5" customHeight="1">
      <c r="B3" s="44"/>
    </row>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t="s">
        <v>125</v>
      </c>
      <c r="Y5" s="99" t="s">
        <v>125</v>
      </c>
      <c r="Z5" s="99" t="s">
        <v>125</v>
      </c>
      <c r="AA5" s="99" t="s">
        <v>125</v>
      </c>
      <c r="AB5" s="99" t="s">
        <v>125</v>
      </c>
      <c r="AC5" s="99"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01" t="s">
        <v>125</v>
      </c>
      <c r="Y6" s="101" t="s">
        <v>125</v>
      </c>
      <c r="Z6" s="191" t="s">
        <v>125</v>
      </c>
      <c r="AA6" s="101" t="s">
        <v>125</v>
      </c>
      <c r="AB6" s="101" t="s">
        <v>125</v>
      </c>
      <c r="AC6" s="102" t="s">
        <v>130</v>
      </c>
      <c r="AD6" s="101" t="s">
        <v>125</v>
      </c>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f t="shared" ref="A7:A27" si="0">IF(C7=":",0,1)</f>
        <v>1</v>
      </c>
      <c r="B7" s="105">
        <v>1995</v>
      </c>
      <c r="C7" s="172">
        <f>IF(OR(AT1T!C7=":",AT1T!C7=""),":",((AT1T!C7-AT1T!C$17)/AT1T!C$17+1)*100)</f>
        <v>120.42392622158047</v>
      </c>
      <c r="D7" s="172">
        <f>IF(OR(AT1T!D7=":",AT1T!D7=""),":",((AT1T!D7-AT1T!D$17)/AT1T!D$17+1)*100)</f>
        <v>124.16851441241685</v>
      </c>
      <c r="E7" s="172">
        <f>IF(OR(AT1T!E7=":",AT1T!E7=""),":",((AT1T!E7-AT1T!E$17)/AT1T!E$17+1)*100)</f>
        <v>115.70931302596659</v>
      </c>
      <c r="F7" s="172">
        <f>IF(OR(AT1T!F7=":",AT1T!F7=""),":",((AT1T!F7-AT1T!F$17)/AT1T!F$17+1)*100)</f>
        <v>84.226646248085757</v>
      </c>
      <c r="G7" s="172">
        <f>IF(OR(AT1T!G7=":",AT1T!G7=""),":",((AT1T!G7-AT1T!G$17)/AT1T!G$17+1)*100)</f>
        <v>71.090047393364927</v>
      </c>
      <c r="H7" s="172">
        <f>IF(OR(AT1T!H7=":",AT1T!H7=""),":",((AT1T!H7-AT1T!H$17)/AT1T!H$17+1)*100)</f>
        <v>78.272628312181808</v>
      </c>
      <c r="I7" s="172">
        <f>IF(OR(AT1T!I7=":",AT1T!I7=""),":",((AT1T!I7-AT1T!I$17)/AT1T!I$17+1)*100)</f>
        <v>79.373543697761491</v>
      </c>
      <c r="J7" s="172">
        <f>IF(OR(AT1T!J7=":",AT1T!J7=""),":",((AT1T!J7-AT1T!J$17)/AT1T!J$17+1)*100)</f>
        <v>73.542851935269681</v>
      </c>
      <c r="K7" s="172">
        <f>IF(OR(AT1T!K7=":",AT1T!K7=""),":",((AT1T!K7-AT1T!K$17)/AT1T!K$17+1)*100)</f>
        <v>84.309560730248506</v>
      </c>
      <c r="L7" s="172">
        <f>IF(OR(AT1T!L7=":",AT1T!L7=""),":",((AT1T!L7-AT1T!L$17)/AT1T!L$17+1)*100)</f>
        <v>58.427385772953102</v>
      </c>
      <c r="M7" s="172">
        <f>IF(OR(AT1T!M7=":",AT1T!M7=""),":",((AT1T!M7-AT1T!M$17)/AT1T!M$17+1)*100)</f>
        <v>76.698167153218762</v>
      </c>
      <c r="N7" s="172">
        <f>IF(OR(AT1T!N7=":",AT1T!N7=""),":",((AT1T!N7-AT1T!N$17)/AT1T!N$17+1)*100)</f>
        <v>55.920946055402567</v>
      </c>
      <c r="O7" s="172">
        <f>IF(OR(AT1T!O7=":",AT1T!O7=""),":",((AT1T!O7-AT1T!O$17)/AT1T!O$17+1)*100)</f>
        <v>66.059275521405041</v>
      </c>
      <c r="P7" s="172">
        <f>IF(OR(AT1T!P7=":",AT1T!P7=""),":",((AT1T!P7-AT1T!P$17)/AT1T!P$17+1)*100)</f>
        <v>77.017037593390512</v>
      </c>
      <c r="Q7" s="172">
        <f>IF(OR(AT1T!Q7=":",AT1T!Q7=""),":",((AT1T!Q7-AT1T!Q$17)/AT1T!Q$17+1)*100)</f>
        <v>75.587707315677676</v>
      </c>
      <c r="R7" s="172">
        <f>IF(OR(AT1T!R7=":",AT1T!R7=""),":",((AT1T!R7-AT1T!R$17)/AT1T!R$17+1)*100)</f>
        <v>72.765143671510529</v>
      </c>
      <c r="S7" s="172">
        <f>IF(OR(AT1T!S7=":",AT1T!S7=""),":",((AT1T!S7-AT1T!S$17)/AT1T!S$17+1)*100)</f>
        <v>73.864845689960973</v>
      </c>
      <c r="T7" s="172">
        <f>IF(OR(AT1T!T7=":",AT1T!T7=""),":",((AT1T!T7-AT1T!T$17)/AT1T!T$17+1)*100)</f>
        <v>72.772491349480958</v>
      </c>
      <c r="U7" s="172">
        <f>IF(OR(AT1T!U7=":",AT1T!U7=""),":",((AT1T!U7-AT1T!U$17)/AT1T!U$17+1)*100)</f>
        <v>83.879437374413939</v>
      </c>
      <c r="V7" s="172">
        <f>IF(OR(AT1T!V7=":",AT1T!V7=""),":",((AT1T!V7-AT1T!V$17)/AT1T!V$17+1)*100)</f>
        <v>25.236593059936908</v>
      </c>
      <c r="W7" s="172" t="str">
        <f>IF(OR(P1_1T!W7=":",P1_1T!W7=""),":",((P1_1T!W7-P1_1T!W$17)/P1_1T!W$17+1)*100)</f>
        <v>:</v>
      </c>
      <c r="X7" s="172" t="str">
        <f>IF(OR(P1_1T!X7=":",P1_1T!X7=""),":",((P1_1T!X7-P1_1T!X$17)/P1_1T!X$17+1)*100)</f>
        <v>:</v>
      </c>
      <c r="Y7" s="172" t="str">
        <f>IF(OR(P1_1T!Y7=":",P1_1T!Y7=""),":",((P1_1T!Y7-P1_1T!Y$17)/P1_1T!Y$17+1)*100)</f>
        <v>:</v>
      </c>
      <c r="Z7" s="172" t="str">
        <f>IF(OR(P1_1T!Z7=":",P1_1T!Z7=""),":",((P1_1T!Z7-P1_1T!Z$17)/P1_1T!Z$17+1)*100)</f>
        <v>:</v>
      </c>
      <c r="AA7" s="172" t="str">
        <f>IF(OR(P1_1T!AA7=":",P1_1T!AA7=""),":",((P1_1T!AA7-P1_1T!AA$17)/P1_1T!AA$17+1)*100)</f>
        <v>:</v>
      </c>
      <c r="AB7" s="172" t="str">
        <f>IF(OR(P1_1T!AB7=":",P1_1T!AB7=""),":",((P1_1T!AB7-P1_1T!AB$17)/P1_1T!AB$17+1)*100)</f>
        <v>:</v>
      </c>
      <c r="AC7" s="175">
        <f>IF(OR(AT1T!AC7=":",AT1T!AC7=""),":",((AT1T!AC7-AT1T!AC$17)/AT1T!AC$17+1)*100)</f>
        <v>80.75661249687036</v>
      </c>
      <c r="AD7" s="172" t="str">
        <f>IF(OR(P1_1T!AD7=":",P1_1T!AD7=""),":",((P1_1T!AD7-P1_1T!AD$17)/P1_1T!AD$17+1)*100)</f>
        <v>:</v>
      </c>
      <c r="AE7" s="172">
        <f>IF(OR(AT1T!AE7=":",AT1T!AE7=""),":",((AT1T!AE7-AT1T!AE$17)/AT1T!AE$17+1)*100)</f>
        <v>120.42392622158047</v>
      </c>
      <c r="AF7" s="172">
        <f>IF(OR(AT1T!AF7=":",AT1T!AF7=""),":",((AT1T!AF7-AT1T!AF$17)/AT1T!AF$17+1)*100)</f>
        <v>112.56262019158312</v>
      </c>
      <c r="AG7" s="172">
        <f>IF(OR(AT1T!AG7=":",AT1T!AG7=""),":",((AT1T!AG7-AT1T!AG$17)/AT1T!AG$17+1)*100)</f>
        <v>115.70931302596659</v>
      </c>
      <c r="AH7" s="172">
        <f>IF(OR(AT1T!AH7=":",AT1T!AH7=""),":",((AT1T!AH7-AT1T!AH$17)/AT1T!AH$17+1)*100)</f>
        <v>78.272628312181808</v>
      </c>
      <c r="AI7" s="172">
        <f>IF(OR(AT1T!AI7=":",AT1T!AI7=""),":",((AT1T!AI7-AT1T!AI$17)/AT1T!AI$17+1)*100)</f>
        <v>80.006829120679143</v>
      </c>
      <c r="AJ7" s="172">
        <f>IF(OR(AT1T!AJ7=":",AT1T!AJ7=""),":",((AT1T!AJ7-AT1T!AJ$17)/AT1T!AJ$17+1)*100)</f>
        <v>58.427385772953102</v>
      </c>
      <c r="AK7" s="172">
        <f>IF(OR(AT1T!AK7=":",AT1T!AK7=""),":",((AT1T!AK7-AT1T!AK$17)/AT1T!AK$17+1)*100)</f>
        <v>76.698167153218762</v>
      </c>
      <c r="AL7" s="172">
        <f>IF(OR(AT1T!AL7=":",AT1T!AL7=""),":",((AT1T!AL7-AT1T!AL$17)/AT1T!AL$17+1)*100)</f>
        <v>55.920946055402567</v>
      </c>
      <c r="AM7" s="172">
        <f>IF(OR(AT1T!AM7=":",AT1T!AM7=""),":",((AT1T!AM7-AT1T!AM$17)/AT1T!AM$17+1)*100)</f>
        <v>69.526120289655694</v>
      </c>
      <c r="AN7" s="172">
        <f>IF(OR(AT1T!AN7=":",AT1T!AN7=""),":",((AT1T!AN7-AT1T!AN$17)/AT1T!AN$17+1)*100)</f>
        <v>74.406036651095945</v>
      </c>
      <c r="AO7" s="172">
        <f>IF(OR(AT1T!AO7=":",AT1T!AO7=""),":",((AT1T!AO7-AT1T!AO$17)/AT1T!AO$17+1)*100)</f>
        <v>51.784892405829865</v>
      </c>
      <c r="AP7" s="190"/>
      <c r="AQ7" s="172">
        <f>IF(OR(AT1T!AQ7=":",AT1T!AQ7=""),":",((AT1T!AQ7-AT1T!AQ$17)/AT1T!AQ$17+1)*100)</f>
        <v>120.53552548107422</v>
      </c>
      <c r="AR7" s="172">
        <f>IF(OR(AT1T!AR7=":",AT1T!AR7=""),":",((AT1T!AR7-AT1T!AR$17)/AT1T!AR$17+1)*100)</f>
        <v>96.199045347594264</v>
      </c>
      <c r="AS7" s="172">
        <f>IF(OR(AT1T!AS7=":",AT1T!AS7=""),":",((AT1T!AS7-AT1T!AS$17)/AT1T!AS$17+1)*100)</f>
        <v>73.506163362481374</v>
      </c>
    </row>
    <row r="8" spans="1:45" ht="22.5" customHeight="1">
      <c r="A8" s="77">
        <f t="shared" si="0"/>
        <v>1</v>
      </c>
      <c r="B8" s="105">
        <v>1996</v>
      </c>
      <c r="C8" s="172">
        <f>IF(OR(AT1T!C8=":",AT1T!C8=""),":",((AT1T!C8-AT1T!C$17)/AT1T!C$17+1)*100)</f>
        <v>115.25017368442563</v>
      </c>
      <c r="D8" s="172">
        <f>IF(OR(AT1T!D8=":",AT1T!D8=""),":",((AT1T!D8-AT1T!D$17)/AT1T!D$17+1)*100)</f>
        <v>121.15299334811529</v>
      </c>
      <c r="E8" s="172">
        <f>IF(OR(AT1T!E8=":",AT1T!E8=""),":",((AT1T!E8-AT1T!E$17)/AT1T!E$17+1)*100)</f>
        <v>110.80006935090223</v>
      </c>
      <c r="F8" s="172">
        <f>IF(OR(AT1T!F8=":",AT1T!F8=""),":",((AT1T!F8-AT1T!F$17)/AT1T!F$17+1)*100)</f>
        <v>84.226646248085757</v>
      </c>
      <c r="G8" s="172">
        <f>IF(OR(AT1T!G8=":",AT1T!G8=""),":",((AT1T!G8-AT1T!G$17)/AT1T!G$17+1)*100)</f>
        <v>71.090047393364927</v>
      </c>
      <c r="H8" s="172">
        <f>IF(OR(AT1T!H8=":",AT1T!H8=""),":",((AT1T!H8-AT1T!H$17)/AT1T!H$17+1)*100)</f>
        <v>77.321992413844399</v>
      </c>
      <c r="I8" s="172">
        <f>IF(OR(AT1T!I8=":",AT1T!I8=""),":",((AT1T!I8-AT1T!I$17)/AT1T!I$17+1)*100)</f>
        <v>80.63828060698097</v>
      </c>
      <c r="J8" s="172">
        <f>IF(OR(AT1T!J8=":",AT1T!J8=""),":",((AT1T!J8-AT1T!J$17)/AT1T!J$17+1)*100)</f>
        <v>75.344677194672641</v>
      </c>
      <c r="K8" s="172">
        <f>IF(OR(AT1T!K8=":",AT1T!K8=""),":",((AT1T!K8-AT1T!K$17)/AT1T!K$17+1)*100)</f>
        <v>82.680705229277706</v>
      </c>
      <c r="L8" s="172">
        <f>IF(OR(AT1T!L8=":",AT1T!L8=""),":",((AT1T!L8-AT1T!L$17)/AT1T!L$17+1)*100)</f>
        <v>61.704144051003709</v>
      </c>
      <c r="M8" s="172">
        <f>IF(OR(AT1T!M8=":",AT1T!M8=""),":",((AT1T!M8-AT1T!M$17)/AT1T!M$17+1)*100)</f>
        <v>79.754416588918659</v>
      </c>
      <c r="N8" s="172">
        <f>IF(OR(AT1T!N8=":",AT1T!N8=""),":",((AT1T!N8-AT1T!N$17)/AT1T!N$17+1)*100)</f>
        <v>58.836870241373717</v>
      </c>
      <c r="O8" s="172">
        <f>IF(OR(AT1T!O8=":",AT1T!O8=""),":",((AT1T!O8-AT1T!O$17)/AT1T!O$17+1)*100)</f>
        <v>68.073545554335894</v>
      </c>
      <c r="P8" s="172">
        <f>IF(OR(AT1T!P8=":",AT1T!P8=""),":",((AT1T!P8-AT1T!P$17)/AT1T!P$17+1)*100)</f>
        <v>78.025062260347084</v>
      </c>
      <c r="Q8" s="172">
        <f>IF(OR(AT1T!Q8=":",AT1T!Q8=""),":",((AT1T!Q8-AT1T!Q$17)/AT1T!Q$17+1)*100)</f>
        <v>77.305593500354021</v>
      </c>
      <c r="R8" s="172">
        <f>IF(OR(AT1T!R8=":",AT1T!R8=""),":",((AT1T!R8-AT1T!R$17)/AT1T!R$17+1)*100)</f>
        <v>77.058845024787743</v>
      </c>
      <c r="S8" s="172">
        <f>IF(OR(AT1T!S8=":",AT1T!S8=""),":",((AT1T!S8-AT1T!S$17)/AT1T!S$17+1)*100)</f>
        <v>76.603405462930112</v>
      </c>
      <c r="T8" s="172">
        <f>IF(OR(AT1T!T8=":",AT1T!T8=""),":",((AT1T!T8-AT1T!T$17)/AT1T!T$17+1)*100)</f>
        <v>74.948096885813143</v>
      </c>
      <c r="U8" s="172">
        <f>IF(OR(AT1T!U8=":",AT1T!U8=""),":",((AT1T!U8-AT1T!U$17)/AT1T!U$17+1)*100)</f>
        <v>84.00267916945748</v>
      </c>
      <c r="V8" s="172">
        <f>IF(OR(AT1T!V8=":",AT1T!V8=""),":",((AT1T!V8-AT1T!V$17)/AT1T!V$17+1)*100)</f>
        <v>31.545741324921138</v>
      </c>
      <c r="W8" s="172" t="str">
        <f>IF(OR(P1_1T!W8=":",P1_1T!W8=""),":",((P1_1T!W8-P1_1T!W$17)/P1_1T!W$17+1)*100)</f>
        <v>:</v>
      </c>
      <c r="X8" s="172" t="str">
        <f>IF(OR(P1_1T!X8=":",P1_1T!X8=""),":",((P1_1T!X8-P1_1T!X$17)/P1_1T!X$17+1)*100)</f>
        <v>:</v>
      </c>
      <c r="Y8" s="172" t="str">
        <f>IF(OR(P1_1T!Y8=":",P1_1T!Y8=""),":",((P1_1T!Y8-P1_1T!Y$17)/P1_1T!Y$17+1)*100)</f>
        <v>:</v>
      </c>
      <c r="Z8" s="172" t="str">
        <f>IF(OR(P1_1T!Z8=":",P1_1T!Z8=""),":",((P1_1T!Z8-P1_1T!Z$17)/P1_1T!Z$17+1)*100)</f>
        <v>:</v>
      </c>
      <c r="AA8" s="172" t="str">
        <f>IF(OR(P1_1T!AA8=":",P1_1T!AA8=""),":",((P1_1T!AA8-P1_1T!AA$17)/P1_1T!AA$17+1)*100)</f>
        <v>:</v>
      </c>
      <c r="AB8" s="172" t="str">
        <f>IF(OR(P1_1T!AB8=":",P1_1T!AB8=""),":",((P1_1T!AB8-P1_1T!AB$17)/P1_1T!AB$17+1)*100)</f>
        <v>:</v>
      </c>
      <c r="AC8" s="175">
        <f>IF(OR(AT1T!AC8=":",AT1T!AC8=""),":",((AT1T!AC8-AT1T!AC$17)/AT1T!AC$17+1)*100)</f>
        <v>81.183062347909669</v>
      </c>
      <c r="AD8" s="172" t="str">
        <f>IF(OR(P1_1T!AD8=":",P1_1T!AD8=""),":",((P1_1T!AD8-P1_1T!AD$17)/P1_1T!AD$17+1)*100)</f>
        <v>:</v>
      </c>
      <c r="AE8" s="172">
        <f>IF(OR(AT1T!AE8=":",AT1T!AE8=""),":",((AT1T!AE8-AT1T!AE$17)/AT1T!AE$17+1)*100)</f>
        <v>115.25017368442563</v>
      </c>
      <c r="AF8" s="172">
        <f>IF(OR(AT1T!AF8=":",AT1T!AF8=""),":",((AT1T!AF8-AT1T!AF$17)/AT1T!AF$17+1)*100)</f>
        <v>108.08350564561341</v>
      </c>
      <c r="AG8" s="172">
        <f>IF(OR(AT1T!AG8=":",AT1T!AG8=""),":",((AT1T!AG8-AT1T!AG$17)/AT1T!AG$17+1)*100)</f>
        <v>110.80006935090223</v>
      </c>
      <c r="AH8" s="172">
        <f>IF(OR(AT1T!AH8=":",AT1T!AH8=""),":",((AT1T!AH8-AT1T!AH$17)/AT1T!AH$17+1)*100)</f>
        <v>77.321992413844399</v>
      </c>
      <c r="AI8" s="172">
        <f>IF(OR(AT1T!AI8=":",AT1T!AI8=""),":",((AT1T!AI8-AT1T!AI$17)/AT1T!AI$17+1)*100)</f>
        <v>80.44785945915001</v>
      </c>
      <c r="AJ8" s="172">
        <f>IF(OR(AT1T!AJ8=":",AT1T!AJ8=""),":",((AT1T!AJ8-AT1T!AJ$17)/AT1T!AJ$17+1)*100)</f>
        <v>61.704144051003709</v>
      </c>
      <c r="AK8" s="172">
        <f>IF(OR(AT1T!AK8=":",AT1T!AK8=""),":",((AT1T!AK8-AT1T!AK$17)/AT1T!AK$17+1)*100)</f>
        <v>79.754416588918659</v>
      </c>
      <c r="AL8" s="172">
        <f>IF(OR(AT1T!AL8=":",AT1T!AL8=""),":",((AT1T!AL8-AT1T!AL$17)/AT1T!AL$17+1)*100)</f>
        <v>58.836870241373717</v>
      </c>
      <c r="AM8" s="172">
        <f>IF(OR(AT1T!AM8=":",AT1T!AM8=""),":",((AT1T!AM8-AT1T!AM$17)/AT1T!AM$17+1)*100)</f>
        <v>71.222031842115129</v>
      </c>
      <c r="AN8" s="172">
        <f>IF(OR(AT1T!AN8=":",AT1T!AN8=""),":",((AT1T!AN8-AT1T!AN$17)/AT1T!AN$17+1)*100)</f>
        <v>77.090549766439096</v>
      </c>
      <c r="AO8" s="172">
        <f>IF(OR(AT1T!AO8=":",AT1T!AO8=""),":",((AT1T!AO8-AT1T!AO$17)/AT1T!AO$17+1)*100)</f>
        <v>55.458032217691468</v>
      </c>
      <c r="AP8" s="190"/>
      <c r="AQ8" s="172">
        <f>IF(OR(AT1T!AQ8=":",AT1T!AQ8=""),":",((AT1T!AQ8-AT1T!AQ$17)/AT1T!AQ$17+1)*100)</f>
        <v>115.42609431169382</v>
      </c>
      <c r="AR8" s="172">
        <f>IF(OR(AT1T!AR8=":",AT1T!AR8=""),":",((AT1T!AR8-AT1T!AR$17)/AT1T!AR$17+1)*100)</f>
        <v>93.384522047848179</v>
      </c>
      <c r="AS8" s="172">
        <f>IF(OR(AT1T!AS8=":",AT1T!AS8=""),":",((AT1T!AS8-AT1T!AS$17)/AT1T!AS$17+1)*100)</f>
        <v>75.256992190107468</v>
      </c>
    </row>
    <row r="9" spans="1:45" ht="22.5" customHeight="1">
      <c r="A9" s="77">
        <f t="shared" si="0"/>
        <v>1</v>
      </c>
      <c r="B9" s="105">
        <v>1997</v>
      </c>
      <c r="C9" s="172">
        <f>IF(OR(AT1T!C9=":",AT1T!C9=""),":",((AT1T!C9-AT1T!C$17)/AT1T!C$17+1)*100)</f>
        <v>105.2023593837268</v>
      </c>
      <c r="D9" s="172">
        <f>IF(OR(AT1T!D9=":",AT1T!D9=""),":",((AT1T!D9-AT1T!D$17)/AT1T!D$17+1)*100)</f>
        <v>106.43015521064301</v>
      </c>
      <c r="E9" s="172">
        <f>IF(OR(AT1T!E9=":",AT1T!E9=""),":",((AT1T!E9-AT1T!E$17)/AT1T!E$17+1)*100)</f>
        <v>107.09179658846908</v>
      </c>
      <c r="F9" s="172">
        <f>IF(OR(AT1T!F9=":",AT1T!F9=""),":",((AT1T!F9-AT1T!F$17)/AT1T!F$17+1)*100)</f>
        <v>84.226646248085757</v>
      </c>
      <c r="G9" s="172">
        <f>IF(OR(AT1T!G9=":",AT1T!G9=""),":",((AT1T!G9-AT1T!G$17)/AT1T!G$17+1)*100)</f>
        <v>72.274881516587669</v>
      </c>
      <c r="H9" s="172">
        <f>IF(OR(AT1T!H9=":",AT1T!H9=""),":",((AT1T!H9-AT1T!H$17)/AT1T!H$17+1)*100)</f>
        <v>76.388935842218771</v>
      </c>
      <c r="I9" s="172">
        <f>IF(OR(AT1T!I9=":",AT1T!I9=""),":",((AT1T!I9-AT1T!I$17)/AT1T!I$17+1)*100)</f>
        <v>81.536695918296374</v>
      </c>
      <c r="J9" s="172">
        <f>IF(OR(AT1T!J9=":",AT1T!J9=""),":",((AT1T!J9-AT1T!J$17)/AT1T!J$17+1)*100)</f>
        <v>77.991433518636654</v>
      </c>
      <c r="K9" s="172">
        <f>IF(OR(AT1T!K9=":",AT1T!K9=""),":",((AT1T!K9-AT1T!K$17)/AT1T!K$17+1)*100)</f>
        <v>83.267093209627191</v>
      </c>
      <c r="L9" s="172">
        <f>IF(OR(AT1T!L9=":",AT1T!L9=""),":",((AT1T!L9-AT1T!L$17)/AT1T!L$17+1)*100)</f>
        <v>65.385830389707351</v>
      </c>
      <c r="M9" s="172">
        <f>IF(OR(AT1T!M9=":",AT1T!M9=""),":",((AT1T!M9-AT1T!M$17)/AT1T!M$17+1)*100)</f>
        <v>82.329129924459025</v>
      </c>
      <c r="N9" s="172">
        <f>IF(OR(AT1T!N9=":",AT1T!N9=""),":",((AT1T!N9-AT1T!N$17)/AT1T!N$17+1)*100)</f>
        <v>61.817592742588687</v>
      </c>
      <c r="O9" s="172">
        <f>IF(OR(AT1T!O9=":",AT1T!O9=""),":",((AT1T!O9-AT1T!O$17)/AT1T!O$17+1)*100)</f>
        <v>69.935967800951332</v>
      </c>
      <c r="P9" s="172">
        <f>IF(OR(AT1T!P9=":",AT1T!P9=""),":",((AT1T!P9-AT1T!P$17)/AT1T!P$17+1)*100)</f>
        <v>79.301893505158716</v>
      </c>
      <c r="Q9" s="172">
        <f>IF(OR(AT1T!Q9=":",AT1T!Q9=""),":",((AT1T!Q9-AT1T!Q$17)/AT1T!Q$17+1)*100)</f>
        <v>80.455289902233545</v>
      </c>
      <c r="R9" s="172">
        <f>IF(OR(AT1T!R9=":",AT1T!R9=""),":",((AT1T!R9-AT1T!R$17)/AT1T!R$17+1)*100)</f>
        <v>80.501114535244895</v>
      </c>
      <c r="S9" s="172">
        <f>IF(OR(AT1T!S9=":",AT1T!S9=""),":",((AT1T!S9-AT1T!S$17)/AT1T!S$17+1)*100)</f>
        <v>79.356154664774749</v>
      </c>
      <c r="T9" s="172">
        <f>IF(OR(AT1T!T9=":",AT1T!T9=""),":",((AT1T!T9-AT1T!T$17)/AT1T!T$17+1)*100)</f>
        <v>77.262110726643598</v>
      </c>
      <c r="U9" s="172">
        <f>IF(OR(AT1T!U9=":",AT1T!U9=""),":",((AT1T!U9-AT1T!U$17)/AT1T!U$17+1)*100)</f>
        <v>86.038847957133285</v>
      </c>
      <c r="V9" s="172">
        <f>IF(OR(AT1T!V9=":",AT1T!V9=""),":",((AT1T!V9-AT1T!V$17)/AT1T!V$17+1)*100)</f>
        <v>34.700315457413247</v>
      </c>
      <c r="W9" s="172" t="str">
        <f>IF(OR(P1_1T!W9=":",P1_1T!W9=""),":",((P1_1T!W9-P1_1T!W$17)/P1_1T!W$17+1)*100)</f>
        <v>:</v>
      </c>
      <c r="X9" s="172" t="str">
        <f>IF(OR(P1_1T!X9=":",P1_1T!X9=""),":",((P1_1T!X9-P1_1T!X$17)/P1_1T!X$17+1)*100)</f>
        <v>:</v>
      </c>
      <c r="Y9" s="172" t="str">
        <f>IF(OR(P1_1T!Y9=":",P1_1T!Y9=""),":",((P1_1T!Y9-P1_1T!Y$17)/P1_1T!Y$17+1)*100)</f>
        <v>:</v>
      </c>
      <c r="Z9" s="172" t="str">
        <f>IF(OR(P1_1T!Z9=":",P1_1T!Z9=""),":",((P1_1T!Z9-P1_1T!Z$17)/P1_1T!Z$17+1)*100)</f>
        <v>:</v>
      </c>
      <c r="AA9" s="172" t="str">
        <f>IF(OR(P1_1T!AA9=":",P1_1T!AA9=""),":",((P1_1T!AA9-P1_1T!AA$17)/P1_1T!AA$17+1)*100)</f>
        <v>:</v>
      </c>
      <c r="AB9" s="172" t="str">
        <f>IF(OR(P1_1T!AB9=":",P1_1T!AB9=""),":",((P1_1T!AB9-P1_1T!AB$17)/P1_1T!AB$17+1)*100)</f>
        <v>:</v>
      </c>
      <c r="AC9" s="175">
        <f>IF(OR(AT1T!AC9=":",AT1T!AC9=""),":",((AT1T!AC9-AT1T!AC$17)/AT1T!AC$17+1)*100)</f>
        <v>81.681348975967765</v>
      </c>
      <c r="AD9" s="172" t="str">
        <f>IF(OR(P1_1T!AD9=":",P1_1T!AD9=""),":",((P1_1T!AD9-P1_1T!AD$17)/P1_1T!AD$17+1)*100)</f>
        <v>:</v>
      </c>
      <c r="AE9" s="172">
        <f>IF(OR(AT1T!AE9=":",AT1T!AE9=""),":",((AT1T!AE9-AT1T!AE$17)/AT1T!AE$17+1)*100)</f>
        <v>105.2023593837268</v>
      </c>
      <c r="AF9" s="172">
        <f>IF(OR(AT1T!AF9=":",AT1T!AF9=""),":",((AT1T!AF9-AT1T!AF$17)/AT1T!AF$17+1)*100)</f>
        <v>104.591243120068</v>
      </c>
      <c r="AG9" s="172">
        <f>IF(OR(AT1T!AG9=":",AT1T!AG9=""),":",((AT1T!AG9-AT1T!AG$17)/AT1T!AG$17+1)*100)</f>
        <v>107.09179658846908</v>
      </c>
      <c r="AH9" s="172">
        <f>IF(OR(AT1T!AH9=":",AT1T!AH9=""),":",((AT1T!AH9-AT1T!AH$17)/AT1T!AH$17+1)*100)</f>
        <v>76.388935842218771</v>
      </c>
      <c r="AI9" s="172">
        <f>IF(OR(AT1T!AI9=":",AT1T!AI9=""),":",((AT1T!AI9-AT1T!AI$17)/AT1T!AI$17+1)*100)</f>
        <v>81.52293480438864</v>
      </c>
      <c r="AJ9" s="172">
        <f>IF(OR(AT1T!AJ9=":",AT1T!AJ9=""),":",((AT1T!AJ9-AT1T!AJ$17)/AT1T!AJ$17+1)*100)</f>
        <v>65.385830389707351</v>
      </c>
      <c r="AK9" s="172">
        <f>IF(OR(AT1T!AK9=":",AT1T!AK9=""),":",((AT1T!AK9-AT1T!AK$17)/AT1T!AK$17+1)*100)</f>
        <v>82.329129924459025</v>
      </c>
      <c r="AL9" s="172">
        <f>IF(OR(AT1T!AL9=":",AT1T!AL9=""),":",((AT1T!AL9-AT1T!AL$17)/AT1T!AL$17+1)*100)</f>
        <v>61.817592742588687</v>
      </c>
      <c r="AM9" s="172">
        <f>IF(OR(AT1T!AM9=":",AT1T!AM9=""),":",((AT1T!AM9-AT1T!AM$17)/AT1T!AM$17+1)*100)</f>
        <v>72.899183311029674</v>
      </c>
      <c r="AN9" s="172">
        <f>IF(OR(AT1T!AN9=":",AT1T!AN9=""),":",((AT1T!AN9-AT1T!AN$17)/AT1T!AN$17+1)*100)</f>
        <v>80.246137261947538</v>
      </c>
      <c r="AO9" s="172">
        <f>IF(OR(AT1T!AO9=":",AT1T!AO9=""),":",((AT1T!AO9-AT1T!AO$17)/AT1T!AO$17+1)*100)</f>
        <v>58.118616011950422</v>
      </c>
      <c r="AP9" s="190"/>
      <c r="AQ9" s="172">
        <f>IF(OR(AT1T!AQ9=":",AT1T!AQ9=""),":",((AT1T!AQ9-AT1T!AQ$17)/AT1T!AQ$17+1)*100)</f>
        <v>105.23895115246353</v>
      </c>
      <c r="AR9" s="172">
        <f>IF(OR(AT1T!AR9=":",AT1T!AR9=""),":",((AT1T!AR9-AT1T!AR$17)/AT1T!AR$17+1)*100)</f>
        <v>91.188564715096931</v>
      </c>
      <c r="AS9" s="172">
        <f>IF(OR(AT1T!AS9=":",AT1T!AS9=""),":",((AT1T!AS9-AT1T!AS$17)/AT1T!AS$17+1)*100)</f>
        <v>77.28298437279814</v>
      </c>
    </row>
    <row r="10" spans="1:45" ht="22.5" customHeight="1">
      <c r="A10" s="77">
        <f t="shared" si="0"/>
        <v>1</v>
      </c>
      <c r="B10" s="105">
        <v>1998</v>
      </c>
      <c r="C10" s="172">
        <f>IF(OR(AT1T!C10=":",AT1T!C10=""),":",((AT1T!C10-AT1T!C$17)/AT1T!C$17+1)*100)</f>
        <v>104.11257475241456</v>
      </c>
      <c r="D10" s="172">
        <f>IF(OR(AT1T!D10=":",AT1T!D10=""),":",((AT1T!D10-AT1T!D$17)/AT1T!D$17+1)*100)</f>
        <v>106.43015521064301</v>
      </c>
      <c r="E10" s="172">
        <f>IF(OR(AT1T!E10=":",AT1T!E10=""),":",((AT1T!E10-AT1T!E$17)/AT1T!E$17+1)*100)</f>
        <v>103.88031634680786</v>
      </c>
      <c r="F10" s="172">
        <f>IF(OR(AT1T!F10=":",AT1T!F10=""),":",((AT1T!F10-AT1T!F$17)/AT1T!F$17+1)*100)</f>
        <v>84.226646248085757</v>
      </c>
      <c r="G10" s="172">
        <f>IF(OR(AT1T!G10=":",AT1T!G10=""),":",((AT1T!G10-AT1T!G$17)/AT1T!G$17+1)*100)</f>
        <v>80.568720379146924</v>
      </c>
      <c r="H10" s="172">
        <f>IF(OR(AT1T!H10=":",AT1T!H10=""),":",((AT1T!H10-AT1T!H$17)/AT1T!H$17+1)*100)</f>
        <v>74.376102933719181</v>
      </c>
      <c r="I10" s="172">
        <f>IF(OR(AT1T!I10=":",AT1T!I10=""),":",((AT1T!I10-AT1T!I$17)/AT1T!I$17+1)*100)</f>
        <v>84.136883716077577</v>
      </c>
      <c r="J10" s="172">
        <f>IF(OR(AT1T!J10=":",AT1T!J10=""),":",((AT1T!J10-AT1T!J$17)/AT1T!J$17+1)*100)</f>
        <v>80.640793636328141</v>
      </c>
      <c r="K10" s="172">
        <f>IF(OR(AT1T!K10=":",AT1T!K10=""),":",((AT1T!K10-AT1T!K$17)/AT1T!K$17+1)*100)</f>
        <v>84.048943850093167</v>
      </c>
      <c r="L10" s="172">
        <f>IF(OR(AT1T!L10=":",AT1T!L10=""),":",((AT1T!L10-AT1T!L$17)/AT1T!L$17+1)*100)</f>
        <v>67.065851066884917</v>
      </c>
      <c r="M10" s="172">
        <f>IF(OR(AT1T!M10=":",AT1T!M10=""),":",((AT1T!M10-AT1T!M$17)/AT1T!M$17+1)*100)</f>
        <v>85.021217684413273</v>
      </c>
      <c r="N10" s="172">
        <f>IF(OR(AT1T!N10=":",AT1T!N10=""),":",((AT1T!N10-AT1T!N$17)/AT1T!N$17+1)*100)</f>
        <v>64.733516928559865</v>
      </c>
      <c r="O10" s="172">
        <f>IF(OR(AT1T!O10=":",AT1T!O10=""),":",((AT1T!O10-AT1T!O$17)/AT1T!O$17+1)*100)</f>
        <v>73.23271130625686</v>
      </c>
      <c r="P10" s="172">
        <f>IF(OR(AT1T!P10=":",AT1T!P10=""),":",((AT1T!P10-AT1T!P$17)/AT1T!P$17+1)*100)</f>
        <v>80.839625252006158</v>
      </c>
      <c r="Q10" s="172">
        <f>IF(OR(AT1T!Q10=":",AT1T!Q10=""),":",((AT1T!Q10-AT1T!Q$17)/AT1T!Q$17+1)*100)</f>
        <v>85.033935761641516</v>
      </c>
      <c r="R10" s="172">
        <f>IF(OR(AT1T!R10=":",AT1T!R10=""),":",((AT1T!R10-AT1T!R$17)/AT1T!R$17+1)*100)</f>
        <v>82.121149372084247</v>
      </c>
      <c r="S10" s="172">
        <f>IF(OR(AT1T!S10=":",AT1T!S10=""),":",((AT1T!S10-AT1T!S$17)/AT1T!S$17+1)*100)</f>
        <v>81.42071656615822</v>
      </c>
      <c r="T10" s="172">
        <f>IF(OR(AT1T!T10=":",AT1T!T10=""),":",((AT1T!T10-AT1T!T$17)/AT1T!T$17+1)*100)</f>
        <v>79.753460207612463</v>
      </c>
      <c r="U10" s="172">
        <f>IF(OR(AT1T!U10=":",AT1T!U10=""),":",((AT1T!U10-AT1T!U$17)/AT1T!U$17+1)*100)</f>
        <v>86.288010716677832</v>
      </c>
      <c r="V10" s="172">
        <f>IF(OR(AT1T!V10=":",AT1T!V10=""),":",((AT1T!V10-AT1T!V$17)/AT1T!V$17+1)*100)</f>
        <v>38.485804416403788</v>
      </c>
      <c r="W10" s="172" t="str">
        <f>IF(OR(P1_1T!W10=":",P1_1T!W10=""),":",((P1_1T!W10-P1_1T!W$17)/P1_1T!W$17+1)*100)</f>
        <v>:</v>
      </c>
      <c r="X10" s="172" t="str">
        <f>IF(OR(P1_1T!X10=":",P1_1T!X10=""),":",((P1_1T!X10-P1_1T!X$17)/P1_1T!X$17+1)*100)</f>
        <v>:</v>
      </c>
      <c r="Y10" s="172" t="str">
        <f>IF(OR(P1_1T!Y10=":",P1_1T!Y10=""),":",((P1_1T!Y10-P1_1T!Y$17)/P1_1T!Y$17+1)*100)</f>
        <v>:</v>
      </c>
      <c r="Z10" s="172" t="str">
        <f>IF(OR(P1_1T!Z10=":",P1_1T!Z10=""),":",((P1_1T!Z10-P1_1T!Z$17)/P1_1T!Z$17+1)*100)</f>
        <v>:</v>
      </c>
      <c r="AA10" s="172" t="str">
        <f>IF(OR(P1_1T!AA10=":",P1_1T!AA10=""),":",((P1_1T!AA10-P1_1T!AA$17)/P1_1T!AA$17+1)*100)</f>
        <v>:</v>
      </c>
      <c r="AB10" s="172" t="str">
        <f>IF(OR(P1_1T!AB10=":",P1_1T!AB10=""),":",((P1_1T!AB10-P1_1T!AB$17)/P1_1T!AB$17+1)*100)</f>
        <v>:</v>
      </c>
      <c r="AC10" s="175">
        <f>IF(OR(AT1T!AC10=":",AT1T!AC10=""),":",((AT1T!AC10-AT1T!AC$17)/AT1T!AC$17+1)*100)</f>
        <v>82.962608718788005</v>
      </c>
      <c r="AD10" s="172" t="str">
        <f>IF(OR(P1_1T!AD10=":",P1_1T!AD10=""),":",((P1_1T!AD10-P1_1T!AD$17)/P1_1T!AD$17+1)*100)</f>
        <v>:</v>
      </c>
      <c r="AE10" s="172">
        <f>IF(OR(AT1T!AE10=":",AT1T!AE10=""),":",((AT1T!AE10-AT1T!AE$17)/AT1T!AE$17+1)*100)</f>
        <v>104.11257475241456</v>
      </c>
      <c r="AF10" s="172">
        <f>IF(OR(AT1T!AF10=":",AT1T!AF10=""),":",((AT1T!AF10-AT1T!AF$17)/AT1T!AF$17+1)*100)</f>
        <v>102.10994628679595</v>
      </c>
      <c r="AG10" s="172">
        <f>IF(OR(AT1T!AG10=":",AT1T!AG10=""),":",((AT1T!AG10-AT1T!AG$17)/AT1T!AG$17+1)*100)</f>
        <v>103.88031634680786</v>
      </c>
      <c r="AH10" s="172">
        <f>IF(OR(AT1T!AH10=":",AT1T!AH10=""),":",((AT1T!AH10-AT1T!AH$17)/AT1T!AH$17+1)*100)</f>
        <v>74.376102933719181</v>
      </c>
      <c r="AI10" s="172">
        <f>IF(OR(AT1T!AI10=":",AT1T!AI10=""),":",((AT1T!AI10-AT1T!AI$17)/AT1T!AI$17+1)*100)</f>
        <v>83.560220985438022</v>
      </c>
      <c r="AJ10" s="172">
        <f>IF(OR(AT1T!AJ10=":",AT1T!AJ10=""),":",((AT1T!AJ10-AT1T!AJ$17)/AT1T!AJ$17+1)*100)</f>
        <v>67.065851066884917</v>
      </c>
      <c r="AK10" s="172">
        <f>IF(OR(AT1T!AK10=":",AT1T!AK10=""),":",((AT1T!AK10-AT1T!AK$17)/AT1T!AK$17+1)*100)</f>
        <v>85.021217684413273</v>
      </c>
      <c r="AL10" s="172">
        <f>IF(OR(AT1T!AL10=":",AT1T!AL10=""),":",((AT1T!AL10-AT1T!AL$17)/AT1T!AL$17+1)*100)</f>
        <v>64.733516928559865</v>
      </c>
      <c r="AM10" s="172">
        <f>IF(OR(AT1T!AM10=":",AT1T!AM10=""),":",((AT1T!AM10-AT1T!AM$17)/AT1T!AM$17+1)*100)</f>
        <v>75.639406180822192</v>
      </c>
      <c r="AN10" s="172">
        <f>IF(OR(AT1T!AN10=":",AT1T!AN10=""),":",((AT1T!AN10-AT1T!AN$17)/AT1T!AN$17+1)*100)</f>
        <v>83.442687747035578</v>
      </c>
      <c r="AO10" s="172">
        <f>IF(OR(AT1T!AO10=":",AT1T!AO10=""),":",((AT1T!AO10-AT1T!AO$17)/AT1T!AO$17+1)*100)</f>
        <v>60.596713633977963</v>
      </c>
      <c r="AP10" s="190"/>
      <c r="AQ10" s="172">
        <f>IF(OR(AT1T!AQ10=":",AT1T!AQ10=""),":",((AT1T!AQ10-AT1T!AQ$17)/AT1T!AQ$17+1)*100)</f>
        <v>104.18164516811166</v>
      </c>
      <c r="AR10" s="172">
        <f>IF(OR(AT1T!AR10=":",AT1T!AR10=""),":",((AT1T!AR10-AT1T!AR$17)/AT1T!AR$17+1)*100)</f>
        <v>88.911715517435084</v>
      </c>
      <c r="AS10" s="172">
        <f>IF(OR(AT1T!AS10=":",AT1T!AS10=""),":",((AT1T!AS10-AT1T!AS$17)/AT1T!AS$17+1)*100)</f>
        <v>79.755931587418132</v>
      </c>
    </row>
    <row r="11" spans="1:45" ht="22.5" customHeight="1">
      <c r="A11" s="77">
        <f t="shared" si="0"/>
        <v>1</v>
      </c>
      <c r="B11" s="105">
        <v>1999</v>
      </c>
      <c r="C11" s="172">
        <f>IF(OR(AT1T!C11=":",AT1T!C11=""),":",((AT1T!C11-AT1T!C$17)/AT1T!C$17+1)*100)</f>
        <v>102.4778978054462</v>
      </c>
      <c r="D11" s="172">
        <f>IF(OR(AT1T!D11=":",AT1T!D11=""),":",((AT1T!D11-AT1T!D$17)/AT1T!D$17+1)*100)</f>
        <v>106.43015521064301</v>
      </c>
      <c r="E11" s="172">
        <f>IF(OR(AT1T!E11=":",AT1T!E11=""),":",((AT1T!E11-AT1T!E$17)/AT1T!E$17+1)*100)</f>
        <v>99.5785599018418</v>
      </c>
      <c r="F11" s="172">
        <f>IF(OR(AT1T!F11=":",AT1T!F11=""),":",((AT1T!F11-AT1T!F$17)/AT1T!F$17+1)*100)</f>
        <v>84.226646248085757</v>
      </c>
      <c r="G11" s="172">
        <f>IF(OR(AT1T!G11=":",AT1T!G11=""),":",((AT1T!G11-AT1T!G$17)/AT1T!G$17+1)*100)</f>
        <v>80.568720379146924</v>
      </c>
      <c r="H11" s="172">
        <f>IF(OR(AT1T!H11=":",AT1T!H11=""),":",((AT1T!H11-AT1T!H$17)/AT1T!H$17+1)*100)</f>
        <v>74.641821218247344</v>
      </c>
      <c r="I11" s="172">
        <f>IF(OR(AT1T!I11=":",AT1T!I11=""),":",((AT1T!I11-AT1T!I$17)/AT1T!I$17+1)*100)</f>
        <v>84.59594495902067</v>
      </c>
      <c r="J11" s="172">
        <f>IF(OR(AT1T!J11=":",AT1T!J11=""),":",((AT1T!J11-AT1T!J$17)/AT1T!J$17+1)*100)</f>
        <v>83.433362409029954</v>
      </c>
      <c r="K11" s="172">
        <f>IF(OR(AT1T!K11=":",AT1T!K11=""),":",((AT1T!K11-AT1T!K$17)/AT1T!K$17+1)*100)</f>
        <v>88.479430812733739</v>
      </c>
      <c r="L11" s="172">
        <f>IF(OR(AT1T!L11=":",AT1T!L11=""),":",((AT1T!L11-AT1T!L$17)/AT1T!L$17+1)*100)</f>
        <v>70.985899313632572</v>
      </c>
      <c r="M11" s="172">
        <f>IF(OR(AT1T!M11=":",AT1T!M11=""),":",((AT1T!M11-AT1T!M$17)/AT1T!M$17+1)*100)</f>
        <v>94.50296445661661</v>
      </c>
      <c r="N11" s="172">
        <f>IF(OR(AT1T!N11=":",AT1T!N11=""),":",((AT1T!N11-AT1T!N$17)/AT1T!N$17+1)*100)</f>
        <v>64.733516928559865</v>
      </c>
      <c r="O11" s="172">
        <f>IF(OR(AT1T!O11=":",AT1T!O11=""),":",((AT1T!O11-AT1T!O$17)/AT1T!O$17+1)*100)</f>
        <v>75.221368459568239</v>
      </c>
      <c r="P11" s="172">
        <f>IF(OR(AT1T!P11=":",AT1T!P11=""),":",((AT1T!P11-AT1T!P$17)/AT1T!P$17+1)*100)</f>
        <v>81.673716250938838</v>
      </c>
      <c r="Q11" s="172">
        <f>IF(OR(AT1T!Q11=":",AT1T!Q11=""),":",((AT1T!Q11-AT1T!Q$17)/AT1T!Q$17+1)*100)</f>
        <v>87.611480228574706</v>
      </c>
      <c r="R11" s="172">
        <f>IF(OR(AT1T!R11=":",AT1T!R11=""),":",((AT1T!R11-AT1T!R$17)/AT1T!R$17+1)*100)</f>
        <v>84.481771562907298</v>
      </c>
      <c r="S11" s="172">
        <f>IF(OR(AT1T!S11=":",AT1T!S11=""),":",((AT1T!S11-AT1T!S$17)/AT1T!S$17+1)*100)</f>
        <v>83.488825824760553</v>
      </c>
      <c r="T11" s="172">
        <f>IF(OR(AT1T!T11=":",AT1T!T11=""),":",((AT1T!T11-AT1T!T$17)/AT1T!T$17+1)*100)</f>
        <v>83.044982698961945</v>
      </c>
      <c r="U11" s="172">
        <f>IF(OR(AT1T!U11=":",AT1T!U11=""),":",((AT1T!U11-AT1T!U$17)/AT1T!U$17+1)*100)</f>
        <v>88.578700602813129</v>
      </c>
      <c r="V11" s="172">
        <f>IF(OR(AT1T!V11=":",AT1T!V11=""),":",((AT1T!V11-AT1T!V$17)/AT1T!V$17+1)*100)</f>
        <v>42.113564668769719</v>
      </c>
      <c r="W11" s="172" t="str">
        <f>IF(OR(P1_1T!W11=":",P1_1T!W11=""),":",((P1_1T!W11-P1_1T!W$17)/P1_1T!W$17+1)*100)</f>
        <v>:</v>
      </c>
      <c r="X11" s="172" t="str">
        <f>IF(OR(P1_1T!X11=":",P1_1T!X11=""),":",((P1_1T!X11-P1_1T!X$17)/P1_1T!X$17+1)*100)</f>
        <v>:</v>
      </c>
      <c r="Y11" s="172" t="str">
        <f>IF(OR(P1_1T!Y11=":",P1_1T!Y11=""),":",((P1_1T!Y11-P1_1T!Y$17)/P1_1T!Y$17+1)*100)</f>
        <v>:</v>
      </c>
      <c r="Z11" s="172" t="str">
        <f>IF(OR(P1_1T!Z11=":",P1_1T!Z11=""),":",((P1_1T!Z11-P1_1T!Z$17)/P1_1T!Z$17+1)*100)</f>
        <v>:</v>
      </c>
      <c r="AA11" s="172" t="str">
        <f>IF(OR(P1_1T!AA11=":",P1_1T!AA11=""),":",((P1_1T!AA11-P1_1T!AA$17)/P1_1T!AA$17+1)*100)</f>
        <v>:</v>
      </c>
      <c r="AB11" s="172" t="str">
        <f>IF(OR(P1_1T!AB11=":",P1_1T!AB11=""),":",((P1_1T!AB11-P1_1T!AB$17)/P1_1T!AB$17+1)*100)</f>
        <v>:</v>
      </c>
      <c r="AC11" s="175">
        <f>IF(OR(AT1T!AC11=":",AT1T!AC11=""),":",((AT1T!AC11-AT1T!AC$17)/AT1T!AC$17+1)*100)</f>
        <v>84.495058407461201</v>
      </c>
      <c r="AD11" s="172" t="str">
        <f>IF(OR(P1_1T!AD11=":",P1_1T!AD11=""),":",((P1_1T!AD11-P1_1T!AD$17)/P1_1T!AD$17+1)*100)</f>
        <v>:</v>
      </c>
      <c r="AE11" s="172">
        <f>IF(OR(AT1T!AE11=":",AT1T!AE11=""),":",((AT1T!AE11-AT1T!AE$17)/AT1T!AE$17+1)*100)</f>
        <v>102.4778978054462</v>
      </c>
      <c r="AF11" s="172">
        <f>IF(OR(AT1T!AF11=":",AT1T!AF11=""),":",((AT1T!AF11-AT1T!AF$17)/AT1T!AF$17+1)*100)</f>
        <v>98.221013859332899</v>
      </c>
      <c r="AG11" s="172">
        <f>IF(OR(AT1T!AG11=":",AT1T!AG11=""),":",((AT1T!AG11-AT1T!AG$17)/AT1T!AG$17+1)*100)</f>
        <v>99.5785599018418</v>
      </c>
      <c r="AH11" s="172">
        <f>IF(OR(AT1T!AH11=":",AT1T!AH11=""),":",((AT1T!AH11-AT1T!AH$17)/AT1T!AH$17+1)*100)</f>
        <v>74.641821218247344</v>
      </c>
      <c r="AI11" s="172">
        <f>IF(OR(AT1T!AI11=":",AT1T!AI11=""),":",((AT1T!AI11-AT1T!AI$17)/AT1T!AI$17+1)*100)</f>
        <v>85.632061699265165</v>
      </c>
      <c r="AJ11" s="172">
        <f>IF(OR(AT1T!AJ11=":",AT1T!AJ11=""),":",((AT1T!AJ11-AT1T!AJ$17)/AT1T!AJ$17+1)*100)</f>
        <v>70.985899313632572</v>
      </c>
      <c r="AK11" s="172">
        <f>IF(OR(AT1T!AK11=":",AT1T!AK11=""),":",((AT1T!AK11-AT1T!AK$17)/AT1T!AK$17+1)*100)</f>
        <v>94.50296445661661</v>
      </c>
      <c r="AL11" s="172">
        <f>IF(OR(AT1T!AL11=":",AT1T!AL11=""),":",((AT1T!AL11-AT1T!AL$17)/AT1T!AL$17+1)*100)</f>
        <v>64.733516928559865</v>
      </c>
      <c r="AM11" s="172">
        <f>IF(OR(AT1T!AM11=":",AT1T!AM11=""),":",((AT1T!AM11-AT1T!AM$17)/AT1T!AM$17+1)*100)</f>
        <v>77.262778743574671</v>
      </c>
      <c r="AN11" s="172">
        <f>IF(OR(AT1T!AN11=":",AT1T!AN11=""),":",((AT1T!AN11-AT1T!AN$17)/AT1T!AN$17+1)*100)</f>
        <v>85.853036291771474</v>
      </c>
      <c r="AO11" s="172">
        <f>IF(OR(AT1T!AO11=":",AT1T!AO11=""),":",((AT1T!AO11-AT1T!AO$17)/AT1T!AO$17+1)*100)</f>
        <v>63.758730671403761</v>
      </c>
      <c r="AP11" s="190"/>
      <c r="AQ11" s="172">
        <f>IF(OR(AT1T!AQ11=":",AT1T!AQ11=""),":",((AT1T!AQ11-AT1T!AQ$17)/AT1T!AQ$17+1)*100)</f>
        <v>102.59568619158384</v>
      </c>
      <c r="AR11" s="172">
        <f>IF(OR(AT1T!AR11=":",AT1T!AR11=""),":",((AT1T!AR11-AT1T!AR$17)/AT1T!AR$17+1)*100)</f>
        <v>86.967100764941719</v>
      </c>
      <c r="AS11" s="172">
        <f>IF(OR(AT1T!AS11=":",AT1T!AS11=""),":",((AT1T!AS11-AT1T!AS$17)/AT1T!AS$17+1)*100)</f>
        <v>82.511366249100718</v>
      </c>
    </row>
    <row r="12" spans="1:45" ht="22.5" customHeight="1">
      <c r="A12" s="77">
        <f t="shared" si="0"/>
        <v>1</v>
      </c>
      <c r="B12" s="105">
        <v>2000</v>
      </c>
      <c r="C12" s="172">
        <f>IF(OR(AT1T!C12=":",AT1T!C12=""),":",((AT1T!C12-AT1T!C$17)/AT1T!C$17+1)*100)</f>
        <v>102.77350188668963</v>
      </c>
      <c r="D12" s="172">
        <f>IF(OR(AT1T!D12=":",AT1T!D12=""),":",((AT1T!D12-AT1T!D$17)/AT1T!D$17+1)*100)</f>
        <v>106.29711751662971</v>
      </c>
      <c r="E12" s="172">
        <f>IF(OR(AT1T!E12=":",AT1T!E12=""),":",((AT1T!E12-AT1T!E$17)/AT1T!E$17+1)*100)</f>
        <v>95.84694789346635</v>
      </c>
      <c r="F12" s="172">
        <f>IF(OR(AT1T!F12=":",AT1T!F12=""),":",((AT1T!F12-AT1T!F$17)/AT1T!F$17+1)*100)</f>
        <v>84.226646248085757</v>
      </c>
      <c r="G12" s="172">
        <f>IF(OR(AT1T!G12=":",AT1T!G12=""),":",((AT1T!G12-AT1T!G$17)/AT1T!G$17+1)*100)</f>
        <v>80.509478672985779</v>
      </c>
      <c r="H12" s="172">
        <f>IF(OR(AT1T!H12=":",AT1T!H12=""),":",((AT1T!H12-AT1T!H$17)/AT1T!H$17+1)*100)</f>
        <v>74.20707094610583</v>
      </c>
      <c r="I12" s="172">
        <f>IF(OR(AT1T!I12=":",AT1T!I12=""),":",((AT1T!I12-AT1T!I$17)/AT1T!I$17+1)*100)</f>
        <v>86.582891853981423</v>
      </c>
      <c r="J12" s="172">
        <f>IF(OR(AT1T!J12=":",AT1T!J12=""),":",((AT1T!J12-AT1T!J$17)/AT1T!J$17+1)*100)</f>
        <v>85.795003319837008</v>
      </c>
      <c r="K12" s="172">
        <f>IF(OR(AT1T!K12=":",AT1T!K12=""),":",((AT1T!K12-AT1T!K$17)/AT1T!K$17+1)*100)</f>
        <v>92.25837557498599</v>
      </c>
      <c r="L12" s="172">
        <f>IF(OR(AT1T!L12=":",AT1T!L12=""),":",((AT1T!L12-AT1T!L$17)/AT1T!L$17+1)*100)</f>
        <v>75.092616524511072</v>
      </c>
      <c r="M12" s="172">
        <f>IF(OR(AT1T!M12=":",AT1T!M12=""),":",((AT1T!M12-AT1T!M$17)/AT1T!M$17+1)*100)</f>
        <v>99.920245583411088</v>
      </c>
      <c r="N12" s="172">
        <f>IF(OR(AT1T!N12=":",AT1T!N12=""),":",((AT1T!N12-AT1T!N$17)/AT1T!N$17+1)*100)</f>
        <v>66.855661752794433</v>
      </c>
      <c r="O12" s="172">
        <f>IF(OR(AT1T!O12=":",AT1T!O12=""),":",((AT1T!O12-AT1T!O$17)/AT1T!O$17+1)*100)</f>
        <v>78.082693011342855</v>
      </c>
      <c r="P12" s="172">
        <f>IF(OR(AT1T!P12=":",AT1T!P12=""),":",((AT1T!P12-AT1T!P$17)/AT1T!P$17+1)*100)</f>
        <v>82.258765861564612</v>
      </c>
      <c r="Q12" s="172">
        <f>IF(OR(AT1T!Q12=":",AT1T!Q12=""),":",((AT1T!Q12-AT1T!Q$17)/AT1T!Q$17+1)*100)</f>
        <v>89.90223353811605</v>
      </c>
      <c r="R12" s="172">
        <f>IF(OR(AT1T!R12=":",AT1T!R12=""),":",((AT1T!R12-AT1T!R$17)/AT1T!R$17+1)*100)</f>
        <v>84.994579582688772</v>
      </c>
      <c r="S12" s="172">
        <f>IF(OR(AT1T!S12=":",AT1T!S12=""),":",((AT1T!S12-AT1T!S$17)/AT1T!S$17+1)*100)</f>
        <v>82.628591699184113</v>
      </c>
      <c r="T12" s="172">
        <f>IF(OR(AT1T!T12=":",AT1T!T12=""),":",((AT1T!T12-AT1T!T$17)/AT1T!T$17+1)*100)</f>
        <v>84.757785467128016</v>
      </c>
      <c r="U12" s="172">
        <f>IF(OR(AT1T!U12=":",AT1T!U12=""),":",((AT1T!U12-AT1T!U$17)/AT1T!U$17+1)*100)</f>
        <v>86.598794373744141</v>
      </c>
      <c r="V12" s="172">
        <f>IF(OR(AT1T!V12=":",AT1T!V12=""),":",((AT1T!V12-AT1T!V$17)/AT1T!V$17+1)*100)</f>
        <v>48.580441640378545</v>
      </c>
      <c r="W12" s="172" t="str">
        <f>IF(OR(P1_1T!W12=":",P1_1T!W12=""),":",((P1_1T!W12-P1_1T!W$17)/P1_1T!W$17+1)*100)</f>
        <v>:</v>
      </c>
      <c r="X12" s="172" t="str">
        <f>IF(OR(P1_1T!X12=":",P1_1T!X12=""),":",((P1_1T!X12-P1_1T!X$17)/P1_1T!X$17+1)*100)</f>
        <v>:</v>
      </c>
      <c r="Y12" s="172" t="str">
        <f>IF(OR(P1_1T!Y12=":",P1_1T!Y12=""),":",((P1_1T!Y12-P1_1T!Y$17)/P1_1T!Y$17+1)*100)</f>
        <v>:</v>
      </c>
      <c r="Z12" s="172" t="str">
        <f>IF(OR(P1_1T!Z12=":",P1_1T!Z12=""),":",((P1_1T!Z12-P1_1T!Z$17)/P1_1T!Z$17+1)*100)</f>
        <v>:</v>
      </c>
      <c r="AA12" s="172" t="str">
        <f>IF(OR(P1_1T!AA12=":",P1_1T!AA12=""),":",((P1_1T!AA12-P1_1T!AA$17)/P1_1T!AA$17+1)*100)</f>
        <v>:</v>
      </c>
      <c r="AB12" s="172" t="str">
        <f>IF(OR(P1_1T!AB12=":",P1_1T!AB12=""),":",((P1_1T!AB12-P1_1T!AB$17)/P1_1T!AB$17+1)*100)</f>
        <v>:</v>
      </c>
      <c r="AC12" s="175">
        <f>IF(OR(AT1T!AC12=":",AT1T!AC12=""),":",((AT1T!AC12-AT1T!AC$17)/AT1T!AC$17+1)*100)</f>
        <v>85.893249048486751</v>
      </c>
      <c r="AD12" s="172" t="str">
        <f>IF(OR(P1_1T!AD12=":",P1_1T!AD12=""),":",((P1_1T!AD12-P1_1T!AD$17)/P1_1T!AD$17+1)*100)</f>
        <v>:</v>
      </c>
      <c r="AE12" s="172">
        <f>IF(OR(AT1T!AE12=":",AT1T!AE12=""),":",((AT1T!AE12-AT1T!AE$17)/AT1T!AE$17+1)*100)</f>
        <v>102.77350188668963</v>
      </c>
      <c r="AF12" s="172">
        <f>IF(OR(AT1T!AF12=":",AT1T!AF12=""),":",((AT1T!AF12-AT1T!AF$17)/AT1T!AF$17+1)*100)</f>
        <v>94.842688433274461</v>
      </c>
      <c r="AG12" s="172">
        <f>IF(OR(AT1T!AG12=":",AT1T!AG12=""),":",((AT1T!AG12-AT1T!AG$17)/AT1T!AG$17+1)*100)</f>
        <v>95.84694789346635</v>
      </c>
      <c r="AH12" s="172">
        <f>IF(OR(AT1T!AH12=":",AT1T!AH12=""),":",((AT1T!AH12-AT1T!AH$17)/AT1T!AH$17+1)*100)</f>
        <v>74.20707094610583</v>
      </c>
      <c r="AI12" s="172">
        <f>IF(OR(AT1T!AI12=":",AT1T!AI12=""),":",((AT1T!AI12-AT1T!AI$17)/AT1T!AI$17+1)*100)</f>
        <v>88.240213297565646</v>
      </c>
      <c r="AJ12" s="172">
        <f>IF(OR(AT1T!AJ12=":",AT1T!AJ12=""),":",((AT1T!AJ12-AT1T!AJ$17)/AT1T!AJ$17+1)*100)</f>
        <v>75.092616524511072</v>
      </c>
      <c r="AK12" s="172">
        <f>IF(OR(AT1T!AK12=":",AT1T!AK12=""),":",((AT1T!AK12-AT1T!AK$17)/AT1T!AK$17+1)*100)</f>
        <v>99.920245583411088</v>
      </c>
      <c r="AL12" s="172">
        <f>IF(OR(AT1T!AL12=":",AT1T!AL12=""),":",((AT1T!AL12-AT1T!AL$17)/AT1T!AL$17+1)*100)</f>
        <v>66.855661752794433</v>
      </c>
      <c r="AM12" s="172">
        <f>IF(OR(AT1T!AM12=":",AT1T!AM12=""),":",((AT1T!AM12-AT1T!AM$17)/AT1T!AM$17+1)*100)</f>
        <v>79.403929612166536</v>
      </c>
      <c r="AN12" s="172">
        <f>IF(OR(AT1T!AN12=":",AT1T!AN12=""),":",((AT1T!AN12-AT1T!AN$17)/AT1T!AN$17+1)*100)</f>
        <v>86.980955803090183</v>
      </c>
      <c r="AO12" s="172">
        <f>IF(OR(AT1T!AO12=":",AT1T!AO12=""),":",((AT1T!AO12-AT1T!AO$17)/AT1T!AO$17+1)*100)</f>
        <v>66.79236141951634</v>
      </c>
      <c r="AP12" s="190"/>
      <c r="AQ12" s="172">
        <f>IF(OR(AT1T!AQ12=":",AT1T!AQ12=""),":",((AT1T!AQ12-AT1T!AQ$17)/AT1T!AQ$17+1)*100)</f>
        <v>102.87851554239798</v>
      </c>
      <c r="AR12" s="172">
        <f>IF(OR(AT1T!AR12=":",AT1T!AR12=""),":",((AT1T!AR12-AT1T!AR$17)/AT1T!AR$17+1)*100)</f>
        <v>84.962780112157205</v>
      </c>
      <c r="AS12" s="172">
        <f>IF(OR(AT1T!AS12=":",AT1T!AS12=""),":",((AT1T!AS12-AT1T!AS$17)/AT1T!AS$17+1)*100)</f>
        <v>84.970499669952318</v>
      </c>
    </row>
    <row r="13" spans="1:45" ht="22.5" customHeight="1">
      <c r="A13" s="77">
        <f t="shared" si="0"/>
        <v>1</v>
      </c>
      <c r="B13" s="105">
        <v>2001</v>
      </c>
      <c r="C13" s="172">
        <f>IF(OR(AT1T!C13=":",AT1T!C13=""),":",((AT1T!C13-AT1T!C$17)/AT1T!C$17+1)*100)</f>
        <v>99.534117070114007</v>
      </c>
      <c r="D13" s="172">
        <f>IF(OR(AT1T!D13=":",AT1T!D13=""),":",((AT1T!D13-AT1T!D$17)/AT1T!D$17+1)*100)</f>
        <v>104.25720620842571</v>
      </c>
      <c r="E13" s="172">
        <f>IF(OR(AT1T!E13=":",AT1T!E13=""),":",((AT1T!E13-AT1T!E$17)/AT1T!E$17+1)*100)</f>
        <v>91.533188407729966</v>
      </c>
      <c r="F13" s="172">
        <f>IF(OR(AT1T!F13=":",AT1T!F13=""),":",((AT1T!F13-AT1T!F$17)/AT1T!F$17+1)*100)</f>
        <v>84.226646248085757</v>
      </c>
      <c r="G13" s="172">
        <f>IF(OR(AT1T!G13=":",AT1T!G13=""),":",((AT1T!G13-AT1T!G$17)/AT1T!G$17+1)*100)</f>
        <v>83.767772511848335</v>
      </c>
      <c r="H13" s="172">
        <f>IF(OR(AT1T!H13=":",AT1T!H13=""),":",((AT1T!H13-AT1T!H$17)/AT1T!H$17+1)*100)</f>
        <v>77.365940730623862</v>
      </c>
      <c r="I13" s="172">
        <f>IF(OR(AT1T!I13=":",AT1T!I13=""),":",((AT1T!I13-AT1T!I$17)/AT1T!I$17+1)*100)</f>
        <v>89.309437418128283</v>
      </c>
      <c r="J13" s="172">
        <f>IF(OR(AT1T!J13=":",AT1T!J13=""),":",((AT1T!J13-AT1T!J$17)/AT1T!J$17+1)*100)</f>
        <v>88.624025204723281</v>
      </c>
      <c r="K13" s="172">
        <f>IF(OR(AT1T!K13=":",AT1T!K13=""),":",((AT1T!K13-AT1T!K$17)/AT1T!K$17+1)*100)</f>
        <v>93.244158924173519</v>
      </c>
      <c r="L13" s="172">
        <f>IF(OR(AT1T!L13=":",AT1T!L13=""),":",((AT1T!L13-AT1T!L$17)/AT1T!L$17+1)*100)</f>
        <v>80.606530541914353</v>
      </c>
      <c r="M13" s="172">
        <f>IF(OR(AT1T!M13=":",AT1T!M13=""),":",((AT1T!M13-AT1T!M$17)/AT1T!M$17+1)*100)</f>
        <v>97.757847533632287</v>
      </c>
      <c r="N13" s="172">
        <f>IF(OR(AT1T!N13=":",AT1T!N13=""),":",((AT1T!N13-AT1T!N$17)/AT1T!N$17+1)*100)</f>
        <v>72.94670338571197</v>
      </c>
      <c r="O13" s="172">
        <f>IF(OR(AT1T!O13=":",AT1T!O13=""),":",((AT1T!O13-AT1T!O$17)/AT1T!O$17+1)*100)</f>
        <v>81.437980241492866</v>
      </c>
      <c r="P13" s="172">
        <f>IF(OR(AT1T!P13=":",AT1T!P13=""),":",((AT1T!P13-AT1T!P$17)/AT1T!P$17+1)*100)</f>
        <v>86.476657311143612</v>
      </c>
      <c r="Q13" s="172">
        <f>IF(OR(AT1T!Q13=":",AT1T!Q13=""),":",((AT1T!Q13-AT1T!Q$17)/AT1T!Q$17+1)*100)</f>
        <v>92.647132446021047</v>
      </c>
      <c r="R13" s="172">
        <f>IF(OR(AT1T!R13=":",AT1T!R13=""),":",((AT1T!R13-AT1T!R$17)/AT1T!R$17+1)*100)</f>
        <v>87.481881189324824</v>
      </c>
      <c r="S13" s="172">
        <f>IF(OR(AT1T!S13=":",AT1T!S13=""),":",((AT1T!S13-AT1T!S$17)/AT1T!S$17+1)*100)</f>
        <v>85.94359702021994</v>
      </c>
      <c r="T13" s="172">
        <f>IF(OR(AT1T!T13=":",AT1T!T13=""),":",((AT1T!T13-AT1T!T$17)/AT1T!T$17+1)*100)</f>
        <v>91.003460207612449</v>
      </c>
      <c r="U13" s="172">
        <f>IF(OR(AT1T!U13=":",AT1T!U13=""),":",((AT1T!U13-AT1T!U$17)/AT1T!U$17+1)*100)</f>
        <v>89.48693904889484</v>
      </c>
      <c r="V13" s="172">
        <f>IF(OR(AT1T!V13=":",AT1T!V13=""),":",((AT1T!V13-AT1T!V$17)/AT1T!V$17+1)*100)</f>
        <v>58.675078864353317</v>
      </c>
      <c r="W13" s="172" t="str">
        <f>IF(OR(P1_1T!W13=":",P1_1T!W13=""),":",((P1_1T!W13-P1_1T!W$17)/P1_1T!W$17+1)*100)</f>
        <v>:</v>
      </c>
      <c r="X13" s="172" t="str">
        <f>IF(OR(P1_1T!X13=":",P1_1T!X13=""),":",((P1_1T!X13-P1_1T!X$17)/P1_1T!X$17+1)*100)</f>
        <v>:</v>
      </c>
      <c r="Y13" s="172" t="str">
        <f>IF(OR(P1_1T!Y13=":",P1_1T!Y13=""),":",((P1_1T!Y13-P1_1T!Y$17)/P1_1T!Y$17+1)*100)</f>
        <v>:</v>
      </c>
      <c r="Z13" s="172" t="str">
        <f>IF(OR(P1_1T!Z13=":",P1_1T!Z13=""),":",((P1_1T!Z13-P1_1T!Z$17)/P1_1T!Z$17+1)*100)</f>
        <v>:</v>
      </c>
      <c r="AA13" s="172" t="str">
        <f>IF(OR(P1_1T!AA13=":",P1_1T!AA13=""),":",((P1_1T!AA13-P1_1T!AA$17)/P1_1T!AA$17+1)*100)</f>
        <v>:</v>
      </c>
      <c r="AB13" s="172" t="str">
        <f>IF(OR(P1_1T!AB13=":",P1_1T!AB13=""),":",((P1_1T!AB13-P1_1T!AB$17)/P1_1T!AB$17+1)*100)</f>
        <v>:</v>
      </c>
      <c r="AC13" s="175">
        <f>IF(OR(AT1T!AC13=":",AT1T!AC13=""),":",((AT1T!AC13-AT1T!AC$17)/AT1T!AC$17+1)*100)</f>
        <v>87.750703870794766</v>
      </c>
      <c r="AD13" s="172" t="str">
        <f>IF(OR(P1_1T!AD13=":",P1_1T!AD13=""),":",((P1_1T!AD13-P1_1T!AD$17)/P1_1T!AD$17+1)*100)</f>
        <v>:</v>
      </c>
      <c r="AE13" s="172">
        <f>IF(OR(AT1T!AE13=":",AT1T!AE13=""),":",((AT1T!AE13-AT1T!AE$17)/AT1T!AE$17+1)*100)</f>
        <v>99.534117070114007</v>
      </c>
      <c r="AF13" s="172">
        <f>IF(OR(AT1T!AF13=":",AT1T!AF13=""),":",((AT1T!AF13-AT1T!AF$17)/AT1T!AF$17+1)*100)</f>
        <v>91.080955624815374</v>
      </c>
      <c r="AG13" s="172">
        <f>IF(OR(AT1T!AG13=":",AT1T!AG13=""),":",((AT1T!AG13-AT1T!AG$17)/AT1T!AG$17+1)*100)</f>
        <v>91.533188407729966</v>
      </c>
      <c r="AH13" s="172">
        <f>IF(OR(AT1T!AH13=":",AT1T!AH13=""),":",((AT1T!AH13-AT1T!AH$17)/AT1T!AH$17+1)*100)</f>
        <v>77.365940730623862</v>
      </c>
      <c r="AI13" s="172">
        <f>IF(OR(AT1T!AI13=":",AT1T!AI13=""),":",((AT1T!AI13-AT1T!AI$17)/AT1T!AI$17+1)*100)</f>
        <v>90.436573008207205</v>
      </c>
      <c r="AJ13" s="172">
        <f>IF(OR(AT1T!AJ13=":",AT1T!AJ13=""),":",((AT1T!AJ13-AT1T!AJ$17)/AT1T!AJ$17+1)*100)</f>
        <v>80.606530541914353</v>
      </c>
      <c r="AK13" s="172">
        <f>IF(OR(AT1T!AK13=":",AT1T!AK13=""),":",((AT1T!AK13-AT1T!AK$17)/AT1T!AK$17+1)*100)</f>
        <v>97.757847533632287</v>
      </c>
      <c r="AL13" s="172">
        <f>IF(OR(AT1T!AL13=":",AT1T!AL13=""),":",((AT1T!AL13-AT1T!AL$17)/AT1T!AL$17+1)*100)</f>
        <v>72.94670338571197</v>
      </c>
      <c r="AM13" s="172">
        <f>IF(OR(AT1T!AM13=":",AT1T!AM13=""),":",((AT1T!AM13-AT1T!AM$17)/AT1T!AM$17+1)*100)</f>
        <v>83.032129769751236</v>
      </c>
      <c r="AN13" s="172">
        <f>IF(OR(AT1T!AN13=":",AT1T!AN13=""),":",((AT1T!AN13-AT1T!AN$17)/AT1T!AN$17+1)*100)</f>
        <v>89.76536112109234</v>
      </c>
      <c r="AO13" s="172">
        <f>IF(OR(AT1T!AO13=":",AT1T!AO13=""),":",((AT1T!AO13-AT1T!AO$17)/AT1T!AO$17+1)*100)</f>
        <v>73.99652791796197</v>
      </c>
      <c r="AP13" s="190"/>
      <c r="AQ13" s="172">
        <f>IF(OR(AT1T!AQ13=":",AT1T!AQ13=""),":",((AT1T!AQ13-AT1T!AQ$17)/AT1T!AQ$17+1)*100)</f>
        <v>99.674878409811797</v>
      </c>
      <c r="AR13" s="172">
        <f>IF(OR(AT1T!AR13=":",AT1T!AR13=""),":",((AT1T!AR13-AT1T!AR$17)/AT1T!AR$17+1)*100)</f>
        <v>84.474218928054384</v>
      </c>
      <c r="AS13" s="172">
        <f>IF(OR(AT1T!AS13=":",AT1T!AS13=""),":",((AT1T!AS13-AT1T!AS$17)/AT1T!AS$17+1)*100)</f>
        <v>87.860549288357845</v>
      </c>
    </row>
    <row r="14" spans="1:45" ht="22.5" customHeight="1">
      <c r="A14" s="77">
        <f t="shared" si="0"/>
        <v>1</v>
      </c>
      <c r="B14" s="105">
        <v>2002</v>
      </c>
      <c r="C14" s="172">
        <f>IF(OR(AT1T!C14=":",AT1T!C14=""),":",((AT1T!C14-AT1T!C$17)/AT1T!C$17+1)*100)</f>
        <v>109.61462490975219</v>
      </c>
      <c r="D14" s="172">
        <f>IF(OR(AT1T!D14=":",AT1T!D14=""),":",((AT1T!D14-AT1T!D$17)/AT1T!D$17+1)*100)</f>
        <v>104.07982261640798</v>
      </c>
      <c r="E14" s="172">
        <f>IF(OR(AT1T!E14=":",AT1T!E14=""),":",((AT1T!E14-AT1T!E$17)/AT1T!E$17+1)*100)</f>
        <v>89.922113602112532</v>
      </c>
      <c r="F14" s="172">
        <f>IF(OR(AT1T!F14=":",AT1T!F14=""),":",((AT1T!F14-AT1T!F$17)/AT1T!F$17+1)*100)</f>
        <v>84.226646248085757</v>
      </c>
      <c r="G14" s="172">
        <f>IF(OR(AT1T!G14=":",AT1T!G14=""),":",((AT1T!G14-AT1T!G$17)/AT1T!G$17+1)*100)</f>
        <v>83.898104265402836</v>
      </c>
      <c r="H14" s="172">
        <f>IF(OR(AT1T!H14=":",AT1T!H14=""),":",((AT1T!H14-AT1T!H$17)/AT1T!H$17+1)*100)</f>
        <v>81.089377353770431</v>
      </c>
      <c r="I14" s="172">
        <f>IF(OR(AT1T!I14=":",AT1T!I14=""),":",((AT1T!I14-AT1T!I$17)/AT1T!I$17+1)*100)</f>
        <v>89.52505709284398</v>
      </c>
      <c r="J14" s="172">
        <f>IF(OR(AT1T!J14=":",AT1T!J14=""),":",((AT1T!J14-AT1T!J$17)/AT1T!J$17+1)*100)</f>
        <v>88.866178021377152</v>
      </c>
      <c r="K14" s="172">
        <f>IF(OR(AT1T!K14=":",AT1T!K14=""),":",((AT1T!K14-AT1T!K$17)/AT1T!K$17+1)*100)</f>
        <v>92.49488539372696</v>
      </c>
      <c r="L14" s="172">
        <f>IF(OR(AT1T!L14=":",AT1T!L14=""),":",((AT1T!L14-AT1T!L$17)/AT1T!L$17+1)*100)</f>
        <v>84.81950547083656</v>
      </c>
      <c r="M14" s="172">
        <f>IF(OR(AT1T!M14=":",AT1T!M14=""),":",((AT1T!M14-AT1T!M$17)/AT1T!M$17+1)*100)</f>
        <v>95.401330243476693</v>
      </c>
      <c r="N14" s="172">
        <f>IF(OR(AT1T!N14=":",AT1T!N14=""),":",((AT1T!N14-AT1T!N$17)/AT1T!N$17+1)*100)</f>
        <v>77.595982504454881</v>
      </c>
      <c r="O14" s="172">
        <f>IF(OR(AT1T!O14=":",AT1T!O14=""),":",((AT1T!O14-AT1T!O$17)/AT1T!O$17+1)*100)</f>
        <v>84.685327478960843</v>
      </c>
      <c r="P14" s="172">
        <f>IF(OR(AT1T!P14=":",AT1T!P14=""),":",((AT1T!P14-AT1T!P$17)/AT1T!P$17+1)*100)</f>
        <v>87.982764754713997</v>
      </c>
      <c r="Q14" s="172">
        <f>IF(OR(AT1T!Q14=":",AT1T!Q14=""),":",((AT1T!Q14-AT1T!Q$17)/AT1T!Q$17+1)*100)</f>
        <v>95.834733913590753</v>
      </c>
      <c r="R14" s="172">
        <f>IF(OR(AT1T!R14=":",AT1T!R14=""),":",((AT1T!R14-AT1T!R$17)/AT1T!R$17+1)*100)</f>
        <v>90.936331412840914</v>
      </c>
      <c r="S14" s="172">
        <f>IF(OR(AT1T!S14=":",AT1T!S14=""),":",((AT1T!S14-AT1T!S$17)/AT1T!S$17+1)*100)</f>
        <v>88.194395175594181</v>
      </c>
      <c r="T14" s="172">
        <f>IF(OR(AT1T!T14=":",AT1T!T14=""),":",((AT1T!T14-AT1T!T$17)/AT1T!T$17+1)*100)</f>
        <v>93.931660899653977</v>
      </c>
      <c r="U14" s="172">
        <f>IF(OR(AT1T!U14=":",AT1T!U14=""),":",((AT1T!U14-AT1T!U$17)/AT1T!U$17+1)*100)</f>
        <v>89.588747488278628</v>
      </c>
      <c r="V14" s="172">
        <f>IF(OR(AT1T!V14=":",AT1T!V14=""),":",((AT1T!V14-AT1T!V$17)/AT1T!V$17+1)*100)</f>
        <v>66.876971608832818</v>
      </c>
      <c r="W14" s="172" t="str">
        <f>IF(OR(P1_1T!W14=":",P1_1T!W14=""),":",((P1_1T!W14-P1_1T!W$17)/P1_1T!W$17+1)*100)</f>
        <v>:</v>
      </c>
      <c r="X14" s="172" t="str">
        <f>IF(OR(P1_1T!X14=":",P1_1T!X14=""),":",((P1_1T!X14-P1_1T!X$17)/P1_1T!X$17+1)*100)</f>
        <v>:</v>
      </c>
      <c r="Y14" s="172" t="str">
        <f>IF(OR(P1_1T!Y14=":",P1_1T!Y14=""),":",((P1_1T!Y14-P1_1T!Y$17)/P1_1T!Y$17+1)*100)</f>
        <v>:</v>
      </c>
      <c r="Z14" s="172" t="str">
        <f>IF(OR(P1_1T!Z14=":",P1_1T!Z14=""),":",((P1_1T!Z14-P1_1T!Z$17)/P1_1T!Z$17+1)*100)</f>
        <v>:</v>
      </c>
      <c r="AA14" s="172" t="str">
        <f>IF(OR(P1_1T!AA14=":",P1_1T!AA14=""),":",((P1_1T!AA14-P1_1T!AA$17)/P1_1T!AA$17+1)*100)</f>
        <v>:</v>
      </c>
      <c r="AB14" s="172" t="str">
        <f>IF(OR(P1_1T!AB14=":",P1_1T!AB14=""),":",((P1_1T!AB14-P1_1T!AB$17)/P1_1T!AB$17+1)*100)</f>
        <v>:</v>
      </c>
      <c r="AC14" s="175">
        <f>IF(OR(AT1T!AC14=":",AT1T!AC14=""),":",((AT1T!AC14-AT1T!AC$17)/AT1T!AC$17+1)*100)</f>
        <v>89.586737280012656</v>
      </c>
      <c r="AD14" s="172" t="str">
        <f>IF(OR(P1_1T!AD14=":",P1_1T!AD14=""),":",((P1_1T!AD14-P1_1T!AD$17)/P1_1T!AD$17+1)*100)</f>
        <v>:</v>
      </c>
      <c r="AE14" s="172">
        <f>IF(OR(AT1T!AE14=":",AT1T!AE14=""),":",((AT1T!AE14-AT1T!AE$17)/AT1T!AE$17+1)*100)</f>
        <v>109.61462490975219</v>
      </c>
      <c r="AF14" s="172">
        <f>IF(OR(AT1T!AF14=":",AT1T!AF14=""),":",((AT1T!AF14-AT1T!AF$17)/AT1T!AF$17+1)*100)</f>
        <v>89.628709737703531</v>
      </c>
      <c r="AG14" s="172">
        <f>IF(OR(AT1T!AG14=":",AT1T!AG14=""),":",((AT1T!AG14-AT1T!AG$17)/AT1T!AG$17+1)*100)</f>
        <v>89.922113602112532</v>
      </c>
      <c r="AH14" s="172">
        <f>IF(OR(AT1T!AH14=":",AT1T!AH14=""),":",((AT1T!AH14-AT1T!AH$17)/AT1T!AH$17+1)*100)</f>
        <v>81.089377353770431</v>
      </c>
      <c r="AI14" s="172">
        <f>IF(OR(AT1T!AI14=":",AT1T!AI14=""),":",((AT1T!AI14-AT1T!AI$17)/AT1T!AI$17+1)*100)</f>
        <v>90.353560343664256</v>
      </c>
      <c r="AJ14" s="172">
        <f>IF(OR(AT1T!AJ14=":",AT1T!AJ14=""),":",((AT1T!AJ14-AT1T!AJ$17)/AT1T!AJ$17+1)*100)</f>
        <v>84.81950547083656</v>
      </c>
      <c r="AK14" s="172">
        <f>IF(OR(AT1T!AK14=":",AT1T!AK14=""),":",((AT1T!AK14-AT1T!AK$17)/AT1T!AK$17+1)*100)</f>
        <v>95.401330243476693</v>
      </c>
      <c r="AL14" s="172">
        <f>IF(OR(AT1T!AL14=":",AT1T!AL14=""),":",((AT1T!AL14-AT1T!AL$17)/AT1T!AL$17+1)*100)</f>
        <v>77.595982504454881</v>
      </c>
      <c r="AM14" s="172">
        <f>IF(OR(AT1T!AM14=":",AT1T!AM14=""),":",((AT1T!AM14-AT1T!AM$17)/AT1T!AM$17+1)*100)</f>
        <v>85.72857911127231</v>
      </c>
      <c r="AN14" s="172">
        <f>IF(OR(AT1T!AN14=":",AT1T!AN14=""),":",((AT1T!AN14-AT1T!AN$17)/AT1T!AN$17+1)*100)</f>
        <v>92.841897233201578</v>
      </c>
      <c r="AO14" s="172">
        <f>IF(OR(AT1T!AO14=":",AT1T!AO14=""),":",((AT1T!AO14-AT1T!AO$17)/AT1T!AO$17+1)*100)</f>
        <v>78.772659372602845</v>
      </c>
      <c r="AP14" s="190"/>
      <c r="AQ14" s="172">
        <f>IF(OR(AT1T!AQ14=":",AT1T!AQ14=""),":",((AT1T!AQ14-AT1T!AQ$17)/AT1T!AQ$17+1)*100)</f>
        <v>109.44967223514486</v>
      </c>
      <c r="AR14" s="172">
        <f>IF(OR(AT1T!AR14=":",AT1T!AR14=""),":",((AT1T!AR14-AT1T!AR$17)/AT1T!AR$17+1)*100)</f>
        <v>85.469959265168029</v>
      </c>
      <c r="AS14" s="172">
        <f>IF(OR(AT1T!AS14=":",AT1T!AS14=""),":",((AT1T!AS14-AT1T!AS$17)/AT1T!AS$17+1)*100)</f>
        <v>89.382384353514453</v>
      </c>
    </row>
    <row r="15" spans="1:45" ht="22.5" customHeight="1">
      <c r="A15" s="77">
        <f t="shared" si="0"/>
        <v>1</v>
      </c>
      <c r="B15" s="105">
        <v>2003</v>
      </c>
      <c r="C15" s="172">
        <f>IF(OR(AT1T!C15=":",AT1T!C15=""),":",((AT1T!C15-AT1T!C$17)/AT1T!C$17+1)*100)</f>
        <v>102.3362258033756</v>
      </c>
      <c r="D15" s="172">
        <f>IF(OR(AT1T!D15=":",AT1T!D15=""),":",((AT1T!D15-AT1T!D$17)/AT1T!D$17+1)*100)</f>
        <v>106.56319290465632</v>
      </c>
      <c r="E15" s="172">
        <f>IF(OR(AT1T!E15=":",AT1T!E15=""),":",((AT1T!E15-AT1T!E$17)/AT1T!E$17+1)*100)</f>
        <v>92.478761286192508</v>
      </c>
      <c r="F15" s="172">
        <f>IF(OR(AT1T!F15=":",AT1T!F15=""),":",((AT1T!F15-AT1T!F$17)/AT1T!F$17+1)*100)</f>
        <v>84.226646248085757</v>
      </c>
      <c r="G15" s="172">
        <f>IF(OR(AT1T!G15=":",AT1T!G15=""),":",((AT1T!G15-AT1T!G$17)/AT1T!G$17+1)*100)</f>
        <v>94.751184834123222</v>
      </c>
      <c r="H15" s="172">
        <f>IF(OR(AT1T!H15=":",AT1T!H15=""),":",((AT1T!H15-AT1T!H$17)/AT1T!H$17+1)*100)</f>
        <v>88.982495047362761</v>
      </c>
      <c r="I15" s="172">
        <f>IF(OR(AT1T!I15=":",AT1T!I15=""),":",((AT1T!I15-AT1T!I$17)/AT1T!I$17+1)*100)</f>
        <v>93.208753076830931</v>
      </c>
      <c r="J15" s="172">
        <f>IF(OR(AT1T!J15=":",AT1T!J15=""),":",((AT1T!J15-AT1T!J$17)/AT1T!J$17+1)*100)</f>
        <v>91.093723555219952</v>
      </c>
      <c r="K15" s="172">
        <f>IF(OR(AT1T!K15=":",AT1T!K15=""),":",((AT1T!K15-AT1T!K$17)/AT1T!K$17+1)*100)</f>
        <v>95.145359064906629</v>
      </c>
      <c r="L15" s="172">
        <f>IF(OR(AT1T!L15=":",AT1T!L15=""),":",((AT1T!L15-AT1T!L$17)/AT1T!L$17+1)*100)</f>
        <v>87.898107463886731</v>
      </c>
      <c r="M15" s="172">
        <f>IF(OR(AT1T!M15=":",AT1T!M15=""),":",((AT1T!M15-AT1T!M$17)/AT1T!M$17+1)*100)</f>
        <v>96.302705630962777</v>
      </c>
      <c r="N15" s="172">
        <f>IF(OR(AT1T!N15=":",AT1T!N15=""),":",((AT1T!N15-AT1T!N$17)/AT1T!N$17+1)*100)</f>
        <v>85.987364328527462</v>
      </c>
      <c r="O15" s="172">
        <f>IF(OR(AT1T!O15=":",AT1T!O15=""),":",((AT1T!O15-AT1T!O$17)/AT1T!O$17+1)*100)</f>
        <v>90.296377607025249</v>
      </c>
      <c r="P15" s="172">
        <f>IF(OR(AT1T!P15=":",AT1T!P15=""),":",((AT1T!P15-AT1T!P$17)/AT1T!P$17+1)*100)</f>
        <v>92.580147843617823</v>
      </c>
      <c r="Q15" s="172">
        <f>IF(OR(AT1T!Q15=":",AT1T!Q15=""),":",((AT1T!Q15-AT1T!Q$17)/AT1T!Q$17+1)*100)</f>
        <v>96.568518770159415</v>
      </c>
      <c r="R15" s="172">
        <f>IF(OR(AT1T!R15=":",AT1T!R15=""),":",((AT1T!R15-AT1T!R$17)/AT1T!R$17+1)*100)</f>
        <v>94.429759918145606</v>
      </c>
      <c r="S15" s="172">
        <f>IF(OR(AT1T!S15=":",AT1T!S15=""),":",((AT1T!S15-AT1T!S$17)/AT1T!S$17+1)*100)</f>
        <v>91.844625753813418</v>
      </c>
      <c r="T15" s="172">
        <f>IF(OR(AT1T!T15=":",AT1T!T15=""),":",((AT1T!T15-AT1T!T$17)/AT1T!T$17+1)*100)</f>
        <v>96.345155709342549</v>
      </c>
      <c r="U15" s="172">
        <f>IF(OR(AT1T!U15=":",AT1T!U15=""),":",((AT1T!U15-AT1T!U$17)/AT1T!U$17+1)*100)</f>
        <v>92.399196249162756</v>
      </c>
      <c r="V15" s="172">
        <f>IF(OR(AT1T!V15=":",AT1T!V15=""),":",((AT1T!V15-AT1T!V$17)/AT1T!V$17+1)*100)</f>
        <v>77.602523659306001</v>
      </c>
      <c r="W15" s="172" t="str">
        <f>IF(OR(P1_1T!W15=":",P1_1T!W15=""),":",((P1_1T!W15-P1_1T!W$17)/P1_1T!W$17+1)*100)</f>
        <v>:</v>
      </c>
      <c r="X15" s="172" t="str">
        <f>IF(OR(P1_1T!X15=":",P1_1T!X15=""),":",((P1_1T!X15-P1_1T!X$17)/P1_1T!X$17+1)*100)</f>
        <v>:</v>
      </c>
      <c r="Y15" s="172" t="str">
        <f>IF(OR(P1_1T!Y15=":",P1_1T!Y15=""),":",((P1_1T!Y15-P1_1T!Y$17)/P1_1T!Y$17+1)*100)</f>
        <v>:</v>
      </c>
      <c r="Z15" s="172" t="str">
        <f>IF(OR(P1_1T!Z15=":",P1_1T!Z15=""),":",((P1_1T!Z15-P1_1T!Z$17)/P1_1T!Z$17+1)*100)</f>
        <v>:</v>
      </c>
      <c r="AA15" s="172" t="str">
        <f>IF(OR(P1_1T!AA15=":",P1_1T!AA15=""),":",((P1_1T!AA15-P1_1T!AA$17)/P1_1T!AA$17+1)*100)</f>
        <v>:</v>
      </c>
      <c r="AB15" s="172" t="str">
        <f>IF(OR(P1_1T!AB15=":",P1_1T!AB15=""),":",((P1_1T!AB15-P1_1T!AB$17)/P1_1T!AB$17+1)*100)</f>
        <v>:</v>
      </c>
      <c r="AC15" s="175">
        <f>IF(OR(AT1T!AC15=":",AT1T!AC15=""),":",((AT1T!AC15-AT1T!AC$17)/AT1T!AC$17+1)*100)</f>
        <v>92.808613318251929</v>
      </c>
      <c r="AD15" s="172" t="str">
        <f>IF(OR(P1_1T!AD15=":",P1_1T!AD15=""),":",((P1_1T!AD15-P1_1T!AD$17)/P1_1T!AD$17+1)*100)</f>
        <v>:</v>
      </c>
      <c r="AE15" s="172">
        <f>IF(OR(AT1T!AE15=":",AT1T!AE15=""),":",((AT1T!AE15-AT1T!AE$17)/AT1T!AE$17+1)*100)</f>
        <v>102.3362258033756</v>
      </c>
      <c r="AF15" s="172">
        <f>IF(OR(AT1T!AF15=":",AT1T!AF15=""),":",((AT1T!AF15-AT1T!AF$17)/AT1T!AF$17+1)*100)</f>
        <v>92.525967410372502</v>
      </c>
      <c r="AG15" s="172">
        <f>IF(OR(AT1T!AG15=":",AT1T!AG15=""),":",((AT1T!AG15-AT1T!AG$17)/AT1T!AG$17+1)*100)</f>
        <v>92.478761286192508</v>
      </c>
      <c r="AH15" s="172">
        <f>IF(OR(AT1T!AH15=":",AT1T!AH15=""),":",((AT1T!AH15-AT1T!AH$17)/AT1T!AH$17+1)*100)</f>
        <v>88.982495047362761</v>
      </c>
      <c r="AI15" s="172">
        <f>IF(OR(AT1T!AI15=":",AT1T!AI15=""),":",((AT1T!AI15-AT1T!AI$17)/AT1T!AI$17+1)*100)</f>
        <v>93.484323692141601</v>
      </c>
      <c r="AJ15" s="172">
        <f>IF(OR(AT1T!AJ15=":",AT1T!AJ15=""),":",((AT1T!AJ15-AT1T!AJ$17)/AT1T!AJ$17+1)*100)</f>
        <v>87.898107463886731</v>
      </c>
      <c r="AK15" s="172">
        <f>IF(OR(AT1T!AK15=":",AT1T!AK15=""),":",((AT1T!AK15-AT1T!AK$17)/AT1T!AK$17+1)*100)</f>
        <v>96.302705630962777</v>
      </c>
      <c r="AL15" s="172">
        <f>IF(OR(AT1T!AL15=":",AT1T!AL15=""),":",((AT1T!AL15-AT1T!AL$17)/AT1T!AL$17+1)*100)</f>
        <v>85.987364328527462</v>
      </c>
      <c r="AM15" s="172">
        <f>IF(OR(AT1T!AM15=":",AT1T!AM15=""),":",((AT1T!AM15-AT1T!AM$17)/AT1T!AM$17+1)*100)</f>
        <v>91.018922670935638</v>
      </c>
      <c r="AN15" s="172">
        <f>IF(OR(AT1T!AN15=":",AT1T!AN15=""),":",((AT1T!AN15-AT1T!AN$17)/AT1T!AN$17+1)*100)</f>
        <v>94.9805964786202</v>
      </c>
      <c r="AO15" s="172">
        <f>IF(OR(AT1T!AO15=":",AT1T!AO15=""),":",((AT1T!AO15-AT1T!AO$17)/AT1T!AO$17+1)*100)</f>
        <v>85.560983487423798</v>
      </c>
      <c r="AP15" s="190"/>
      <c r="AQ15" s="172">
        <f>IF(OR(AT1T!AQ15=":",AT1T!AQ15=""),":",((AT1T!AQ15-AT1T!AQ$17)/AT1T!AQ$17+1)*100)</f>
        <v>102.46220131105943</v>
      </c>
      <c r="AR15" s="172">
        <f>IF(OR(AT1T!AR15=":",AT1T!AR15=""),":",((AT1T!AR15-AT1T!AR$17)/AT1T!AR$17+1)*100)</f>
        <v>90.742054460769054</v>
      </c>
      <c r="AS15" s="172">
        <f>IF(OR(AT1T!AS15=":",AT1T!AS15=""),":",((AT1T!AS15-AT1T!AS$17)/AT1T!AS$17+1)*100)</f>
        <v>92.728289166277293</v>
      </c>
    </row>
    <row r="16" spans="1:45" ht="22.5" customHeight="1">
      <c r="A16" s="77">
        <f t="shared" si="0"/>
        <v>1</v>
      </c>
      <c r="B16" s="105">
        <v>2004</v>
      </c>
      <c r="C16" s="172">
        <f>IF(OR(AT1T!C16=":",AT1T!C16=""),":",((AT1T!C16-AT1T!C$17)/AT1T!C$17+1)*100)</f>
        <v>105.94205070222998</v>
      </c>
      <c r="D16" s="172">
        <f>IF(OR(AT1T!D16=":",AT1T!D16=""),":",((AT1T!D16-AT1T!D$17)/AT1T!D$17+1)*100)</f>
        <v>107.40576496674056</v>
      </c>
      <c r="E16" s="172">
        <f>IF(OR(AT1T!E16=":",AT1T!E16=""),":",((AT1T!E16-AT1T!E$17)/AT1T!E$17+1)*100)</f>
        <v>94.841359811152159</v>
      </c>
      <c r="F16" s="172">
        <f>IF(OR(AT1T!F16=":",AT1T!F16=""),":",((AT1T!F16-AT1T!F$17)/AT1T!F$17+1)*100)</f>
        <v>99.540581929555898</v>
      </c>
      <c r="G16" s="172">
        <f>IF(OR(AT1T!G16=":",AT1T!G16=""),":",((AT1T!G16-AT1T!G$17)/AT1T!G$17+1)*100)</f>
        <v>90.66350710900474</v>
      </c>
      <c r="H16" s="172">
        <f>IF(OR(AT1T!H16=":",AT1T!H16=""),":",((AT1T!H16-AT1T!H$17)/AT1T!H$17+1)*100)</f>
        <v>94.342161310606414</v>
      </c>
      <c r="I16" s="172">
        <f>IF(OR(AT1T!I16=":",AT1T!I16=""),":",((AT1T!I16-AT1T!I$17)/AT1T!I$17+1)*100)</f>
        <v>97.792410032883936</v>
      </c>
      <c r="J16" s="172">
        <f>IF(OR(AT1T!J16=":",AT1T!J16=""),":",((AT1T!J16-AT1T!J$17)/AT1T!J$17+1)*100)</f>
        <v>95.396492689849111</v>
      </c>
      <c r="K16" s="172">
        <f>IF(OR(AT1T!K16=":",AT1T!K16=""),":",((AT1T!K16-AT1T!K$17)/AT1T!K$17+1)*100)</f>
        <v>96.951434044383049</v>
      </c>
      <c r="L16" s="172">
        <f>IF(OR(AT1T!L16=":",AT1T!L16=""),":",((AT1T!L16-AT1T!L$17)/AT1T!L$17+1)*100)</f>
        <v>93.86577065563884</v>
      </c>
      <c r="M16" s="172">
        <f>IF(OR(AT1T!M16=":",AT1T!M16=""),":",((AT1T!M16-AT1T!M$17)/AT1T!M$17+1)*100)</f>
        <v>97.696150720799352</v>
      </c>
      <c r="N16" s="172">
        <f>IF(OR(AT1T!N16=":",AT1T!N16=""),":",((AT1T!N16-AT1T!N$17)/AT1T!N$17+1)*100)</f>
        <v>92.515794589340672</v>
      </c>
      <c r="O16" s="172">
        <f>IF(OR(AT1T!O16=":",AT1T!O16=""),":",((AT1T!O16-AT1T!O$17)/AT1T!O$17+1)*100)</f>
        <v>94.934138309549937</v>
      </c>
      <c r="P16" s="172">
        <f>IF(OR(AT1T!P16=":",AT1T!P16=""),":",((AT1T!P16-AT1T!P$17)/AT1T!P$17+1)*100)</f>
        <v>95.699094754318693</v>
      </c>
      <c r="Q16" s="172">
        <f>IF(OR(AT1T!Q16=":",AT1T!Q16=""),":",((AT1T!Q16-AT1T!Q$17)/AT1T!Q$17+1)*100)</f>
        <v>97.193594759088271</v>
      </c>
      <c r="R16" s="172">
        <f>IF(OR(AT1T!R16=":",AT1T!R16=""),":",((AT1T!R16-AT1T!R$17)/AT1T!R$17+1)*100)</f>
        <v>96.684409905355864</v>
      </c>
      <c r="S16" s="172">
        <f>IF(OR(AT1T!S16=":",AT1T!S16=""),":",((AT1T!S16-AT1T!S$17)/AT1T!S$17+1)*100)</f>
        <v>95.324583185526777</v>
      </c>
      <c r="T16" s="172">
        <f>IF(OR(AT1T!T16=":",AT1T!T16=""),":",((AT1T!T16-AT1T!T$17)/AT1T!T$17+1)*100)</f>
        <v>98.205017301038069</v>
      </c>
      <c r="U16" s="172">
        <f>IF(OR(AT1T!U16=":",AT1T!U16=""),":",((AT1T!U16-AT1T!U$17)/AT1T!U$17+1)*100)</f>
        <v>96.811788345612854</v>
      </c>
      <c r="V16" s="172">
        <f>IF(OR(AT1T!V16=":",AT1T!V16=""),":",((AT1T!V16-AT1T!V$17)/AT1T!V$17+1)*100)</f>
        <v>90.220820189274448</v>
      </c>
      <c r="W16" s="172" t="str">
        <f>IF(OR(P1_1T!W16=":",P1_1T!W16=""),":",((P1_1T!W16-P1_1T!W$17)/P1_1T!W$17+1)*100)</f>
        <v>:</v>
      </c>
      <c r="X16" s="172" t="str">
        <f>IF(OR(P1_1T!X16=":",P1_1T!X16=""),":",((P1_1T!X16-P1_1T!X$17)/P1_1T!X$17+1)*100)</f>
        <v>:</v>
      </c>
      <c r="Y16" s="172" t="str">
        <f>IF(OR(P1_1T!Y16=":",P1_1T!Y16=""),":",((P1_1T!Y16-P1_1T!Y$17)/P1_1T!Y$17+1)*100)</f>
        <v>:</v>
      </c>
      <c r="Z16" s="172" t="str">
        <f>IF(OR(P1_1T!Z16=":",P1_1T!Z16=""),":",((P1_1T!Z16-P1_1T!Z$17)/P1_1T!Z$17+1)*100)</f>
        <v>:</v>
      </c>
      <c r="AA16" s="172" t="str">
        <f>IF(OR(P1_1T!AA16=":",P1_1T!AA16=""),":",((P1_1T!AA16-P1_1T!AA$17)/P1_1T!AA$17+1)*100)</f>
        <v>:</v>
      </c>
      <c r="AB16" s="172" t="str">
        <f>IF(OR(P1_1T!AB16=":",P1_1T!AB16=""),":",((P1_1T!AB16-P1_1T!AB$17)/P1_1T!AB$17+1)*100)</f>
        <v>:</v>
      </c>
      <c r="AC16" s="175">
        <f>IF(OR(AT1T!AC16=":",AT1T!AC16=""),":",((AT1T!AC16-AT1T!AC$17)/AT1T!AC$17+1)*100)</f>
        <v>96.494256127786244</v>
      </c>
      <c r="AD16" s="172" t="str">
        <f>IF(OR(P1_1T!AD16=":",P1_1T!AD16=""),":",((P1_1T!AD16-P1_1T!AD$17)/P1_1T!AD$17+1)*100)</f>
        <v>:</v>
      </c>
      <c r="AE16" s="172">
        <f>IF(OR(AT1T!AE16=":",AT1T!AE16=""),":",((AT1T!AE16-AT1T!AE$17)/AT1T!AE$17+1)*100)</f>
        <v>105.94205070222998</v>
      </c>
      <c r="AF16" s="172">
        <f>IF(OR(AT1T!AF16=":",AT1T!AF16=""),":",((AT1T!AF16-AT1T!AF$17)/AT1T!AF$17+1)*100)</f>
        <v>94.947582905818024</v>
      </c>
      <c r="AG16" s="172">
        <f>IF(OR(AT1T!AG16=":",AT1T!AG16=""),":",((AT1T!AG16-AT1T!AG$17)/AT1T!AG$17+1)*100)</f>
        <v>94.841359811152159</v>
      </c>
      <c r="AH16" s="172">
        <f>IF(OR(AT1T!AH16=":",AT1T!AH16=""),":",((AT1T!AH16-AT1T!AH$17)/AT1T!AH$17+1)*100)</f>
        <v>94.342161310606414</v>
      </c>
      <c r="AI16" s="172">
        <f>IF(OR(AT1T!AI16=":",AT1T!AI16=""),":",((AT1T!AI16-AT1T!AI$17)/AT1T!AI$17+1)*100)</f>
        <v>97.152215783856292</v>
      </c>
      <c r="AJ16" s="172">
        <f>IF(OR(AT1T!AJ16=":",AT1T!AJ16=""),":",((AT1T!AJ16-AT1T!AJ$17)/AT1T!AJ$17+1)*100)</f>
        <v>93.86577065563884</v>
      </c>
      <c r="AK16" s="172">
        <f>IF(OR(AT1T!AK16=":",AT1T!AK16=""),":",((AT1T!AK16-AT1T!AK$17)/AT1T!AK$17+1)*100)</f>
        <v>97.696150720799352</v>
      </c>
      <c r="AL16" s="172">
        <f>IF(OR(AT1T!AL16=":",AT1T!AL16=""),":",((AT1T!AL16-AT1T!AL$17)/AT1T!AL$17+1)*100)</f>
        <v>92.515794589340672</v>
      </c>
      <c r="AM16" s="172">
        <f>IF(OR(AT1T!AM16=":",AT1T!AM16=""),":",((AT1T!AM16-AT1T!AM$17)/AT1T!AM$17+1)*100)</f>
        <v>95.176157184486669</v>
      </c>
      <c r="AN16" s="172">
        <f>IF(OR(AT1T!AN16=":",AT1T!AN16=""),":",((AT1T!AN16-AT1T!AN$17)/AT1T!AN$17+1)*100)</f>
        <v>96.664750269493354</v>
      </c>
      <c r="AO16" s="172">
        <f>IF(OR(AT1T!AO16=":",AT1T!AO16=""),":",((AT1T!AO16-AT1T!AO$17)/AT1T!AO$17+1)*100)</f>
        <v>93.697767370503442</v>
      </c>
      <c r="AP16" s="190"/>
      <c r="AQ16" s="172">
        <f>IF(OR(AT1T!AQ16=":",AT1T!AQ16=""),":",((AT1T!AQ16-AT1T!AQ$17)/AT1T!AQ$17+1)*100)</f>
        <v>105.98567350391204</v>
      </c>
      <c r="AR16" s="172">
        <f>IF(OR(AT1T!AR16=":",AT1T!AR16=""),":",((AT1T!AR16-AT1T!AR$17)/AT1T!AR$17+1)*100)</f>
        <v>94.569973068144975</v>
      </c>
      <c r="AS16" s="172">
        <f>IF(OR(AT1T!AS16=":",AT1T!AS16=""),":",((AT1T!AS16-AT1T!AS$17)/AT1T!AS$17+1)*100)</f>
        <v>96.38421630361421</v>
      </c>
    </row>
    <row r="17" spans="1:45" ht="22.5" customHeight="1">
      <c r="A17" s="77">
        <f t="shared" si="0"/>
        <v>1</v>
      </c>
      <c r="B17" s="105">
        <v>2005</v>
      </c>
      <c r="C17" s="172">
        <f>IF(OR(AT1T!C17=":",AT1T!C17=""),":",((AT1T!C17-AT1T!C$17)/AT1T!C$17+1)*100)</f>
        <v>100</v>
      </c>
      <c r="D17" s="172">
        <f>IF(OR(AT1T!D17=":",AT1T!D17=""),":",((AT1T!D17-AT1T!D$17)/AT1T!D$17+1)*100)</f>
        <v>100</v>
      </c>
      <c r="E17" s="172">
        <f>IF(OR(AT1T!E17=":",AT1T!E17=""),":",((AT1T!E17-AT1T!E$17)/AT1T!E$17+1)*100)</f>
        <v>100</v>
      </c>
      <c r="F17" s="172">
        <f>IF(OR(AT1T!F17=":",AT1T!F17=""),":",((AT1T!F17-AT1T!F$17)/AT1T!F$17+1)*100)</f>
        <v>100</v>
      </c>
      <c r="G17" s="172">
        <f>IF(OR(AT1T!G17=":",AT1T!G17=""),":",((AT1T!G17-AT1T!G$17)/AT1T!G$17+1)*100)</f>
        <v>100</v>
      </c>
      <c r="H17" s="172">
        <f>IF(OR(AT1T!H17=":",AT1T!H17=""),":",((AT1T!H17-AT1T!H$17)/AT1T!H$17+1)*100)</f>
        <v>100</v>
      </c>
      <c r="I17" s="172">
        <f>IF(OR(AT1T!I17=":",AT1T!I17=""),":",((AT1T!I17-AT1T!I$17)/AT1T!I$17+1)*100)</f>
        <v>100</v>
      </c>
      <c r="J17" s="172">
        <f>IF(OR(AT1T!J17=":",AT1T!J17=""),":",((AT1T!J17-AT1T!J$17)/AT1T!J$17+1)*100)</f>
        <v>100</v>
      </c>
      <c r="K17" s="172">
        <f>IF(OR(AT1T!K17=":",AT1T!K17=""),":",((AT1T!K17-AT1T!K$17)/AT1T!K$17+1)*100)</f>
        <v>100</v>
      </c>
      <c r="L17" s="172">
        <f>IF(OR(AT1T!L17=":",AT1T!L17=""),":",((AT1T!L17-AT1T!L$17)/AT1T!L$17+1)*100)</f>
        <v>100</v>
      </c>
      <c r="M17" s="172">
        <f>IF(OR(AT1T!M17=":",AT1T!M17=""),":",((AT1T!M17-AT1T!M$17)/AT1T!M$17+1)*100)</f>
        <v>100</v>
      </c>
      <c r="N17" s="172">
        <f>IF(OR(AT1T!N17=":",AT1T!N17=""),":",((AT1T!N17-AT1T!N$17)/AT1T!N$17+1)*100)</f>
        <v>100</v>
      </c>
      <c r="O17" s="172">
        <f>IF(OR(AT1T!O17=":",AT1T!O17=""),":",((AT1T!O17-AT1T!O$17)/AT1T!O$17+1)*100)</f>
        <v>100</v>
      </c>
      <c r="P17" s="172">
        <f>IF(OR(AT1T!P17=":",AT1T!P17=""),":",((AT1T!P17-AT1T!P$17)/AT1T!P$17+1)*100)</f>
        <v>100</v>
      </c>
      <c r="Q17" s="172">
        <f>IF(OR(AT1T!Q17=":",AT1T!Q17=""),":",((AT1T!Q17-AT1T!Q$17)/AT1T!Q$17+1)*100)</f>
        <v>100</v>
      </c>
      <c r="R17" s="172">
        <f>IF(OR(AT1T!R17=":",AT1T!R17=""),":",((AT1T!R17-AT1T!R$17)/AT1T!R$17+1)*100)</f>
        <v>100</v>
      </c>
      <c r="S17" s="172">
        <f>IF(OR(AT1T!S17=":",AT1T!S17=""),":",((AT1T!S17-AT1T!S$17)/AT1T!S$17+1)*100)</f>
        <v>100</v>
      </c>
      <c r="T17" s="172">
        <f>IF(OR(AT1T!T17=":",AT1T!T17=""),":",((AT1T!T17-AT1T!T$17)/AT1T!T$17+1)*100)</f>
        <v>100</v>
      </c>
      <c r="U17" s="172">
        <f>IF(OR(AT1T!U17=":",AT1T!U17=""),":",((AT1T!U17-AT1T!U$17)/AT1T!U$17+1)*100)</f>
        <v>100</v>
      </c>
      <c r="V17" s="172">
        <f>IF(OR(AT1T!V17=":",AT1T!V17=""),":",((AT1T!V17-AT1T!V$17)/AT1T!V$17+1)*100)</f>
        <v>100</v>
      </c>
      <c r="W17" s="172" t="str">
        <f>IF(OR(P1_1T!W17=":",P1_1T!W17=""),":",((P1_1T!W17-P1_1T!W$17)/P1_1T!W$17+1)*100)</f>
        <v>:</v>
      </c>
      <c r="X17" s="172" t="str">
        <f>IF(OR(P1_1T!X17=":",P1_1T!X17=""),":",((P1_1T!X17-P1_1T!X$17)/P1_1T!X$17+1)*100)</f>
        <v>:</v>
      </c>
      <c r="Y17" s="172" t="str">
        <f>IF(OR(P1_1T!Y17=":",P1_1T!Y17=""),":",((P1_1T!Y17-P1_1T!Y$17)/P1_1T!Y$17+1)*100)</f>
        <v>:</v>
      </c>
      <c r="Z17" s="172" t="str">
        <f>IF(OR(P1_1T!Z17=":",P1_1T!Z17=""),":",((P1_1T!Z17-P1_1T!Z$17)/P1_1T!Z$17+1)*100)</f>
        <v>:</v>
      </c>
      <c r="AA17" s="172" t="str">
        <f>IF(OR(P1_1T!AA17=":",P1_1T!AA17=""),":",((P1_1T!AA17-P1_1T!AA$17)/P1_1T!AA$17+1)*100)</f>
        <v>:</v>
      </c>
      <c r="AB17" s="172" t="str">
        <f>IF(OR(P1_1T!AB17=":",P1_1T!AB17=""),":",((P1_1T!AB17-P1_1T!AB$17)/P1_1T!AB$17+1)*100)</f>
        <v>:</v>
      </c>
      <c r="AC17" s="175">
        <f>IF(OR(AT1T!AC17=":",AT1T!AC17=""),":",((AT1T!AC17-AT1T!AC$17)/AT1T!AC$17+1)*100)</f>
        <v>100</v>
      </c>
      <c r="AD17" s="172" t="str">
        <f>IF(OR(P1_1T!AD17=":",P1_1T!AD17=""),":",((P1_1T!AD17-P1_1T!AD$17)/P1_1T!AD$17+1)*100)</f>
        <v>:</v>
      </c>
      <c r="AE17" s="172">
        <f>IF(OR(AT1T!AE17=":",AT1T!AE17=""),":",((AT1T!AE17-AT1T!AE$17)/AT1T!AE$17+1)*100)</f>
        <v>100</v>
      </c>
      <c r="AF17" s="172">
        <f>IF(OR(AT1T!AF17=":",AT1T!AF17=""),":",((AT1T!AF17-AT1T!AF$17)/AT1T!AF$17+1)*100)</f>
        <v>100</v>
      </c>
      <c r="AG17" s="172">
        <f>IF(OR(AT1T!AG17=":",AT1T!AG17=""),":",((AT1T!AG17-AT1T!AG$17)/AT1T!AG$17+1)*100)</f>
        <v>100</v>
      </c>
      <c r="AH17" s="172">
        <f>IF(OR(AT1T!AH17=":",AT1T!AH17=""),":",((AT1T!AH17-AT1T!AH$17)/AT1T!AH$17+1)*100)</f>
        <v>100</v>
      </c>
      <c r="AI17" s="172">
        <f>IF(OR(AT1T!AI17=":",AT1T!AI17=""),":",((AT1T!AI17-AT1T!AI$17)/AT1T!AI$17+1)*100)</f>
        <v>100</v>
      </c>
      <c r="AJ17" s="172">
        <f>IF(OR(AT1T!AJ17=":",AT1T!AJ17=""),":",((AT1T!AJ17-AT1T!AJ$17)/AT1T!AJ$17+1)*100)</f>
        <v>100</v>
      </c>
      <c r="AK17" s="172">
        <f>IF(OR(AT1T!AK17=":",AT1T!AK17=""),":",((AT1T!AK17-AT1T!AK$17)/AT1T!AK$17+1)*100)</f>
        <v>100</v>
      </c>
      <c r="AL17" s="172">
        <f>IF(OR(AT1T!AL17=":",AT1T!AL17=""),":",((AT1T!AL17-AT1T!AL$17)/AT1T!AL$17+1)*100)</f>
        <v>100</v>
      </c>
      <c r="AM17" s="172">
        <f>IF(OR(AT1T!AM17=":",AT1T!AM17=""),":",((AT1T!AM17-AT1T!AM$17)/AT1T!AM$17+1)*100)</f>
        <v>100</v>
      </c>
      <c r="AN17" s="172">
        <f>IF(OR(AT1T!AN17=":",AT1T!AN17=""),":",((AT1T!AN17-AT1T!AN$17)/AT1T!AN$17+1)*100)</f>
        <v>100</v>
      </c>
      <c r="AO17" s="172">
        <f>IF(OR(AT1T!AO17=":",AT1T!AO17=""),":",((AT1T!AO17-AT1T!AO$17)/AT1T!AO$17+1)*100)</f>
        <v>100</v>
      </c>
      <c r="AP17" s="190"/>
      <c r="AQ17" s="172">
        <f>IF(OR(AT1T!AQ17=":",AT1T!AQ17=""),":",((AT1T!AQ17-AT1T!AQ$17)/AT1T!AQ$17+1)*100)</f>
        <v>100</v>
      </c>
      <c r="AR17" s="172">
        <f>IF(OR(AT1T!AR17=":",AT1T!AR17=""),":",((AT1T!AR17-AT1T!AR$17)/AT1T!AR$17+1)*100)</f>
        <v>100</v>
      </c>
      <c r="AS17" s="172">
        <f>IF(OR(AT1T!AS17=":",AT1T!AS17=""),":",((AT1T!AS17-AT1T!AS$17)/AT1T!AS$17+1)*100)</f>
        <v>100</v>
      </c>
    </row>
    <row r="18" spans="1:45" ht="22.5" customHeight="1">
      <c r="A18" s="77">
        <f t="shared" si="0"/>
        <v>1</v>
      </c>
      <c r="B18" s="105">
        <v>2006</v>
      </c>
      <c r="C18" s="172">
        <f>IF(OR(AT1T!C18=":",AT1T!C18=""),":",((AT1T!C18-AT1T!C$17)/AT1T!C$17+1)*100)</f>
        <v>85.91589587107849</v>
      </c>
      <c r="D18" s="172">
        <f>IF(OR(AT1T!D18=":",AT1T!D18=""),":",((AT1T!D18-AT1T!D$17)/AT1T!D$17+1)*100)</f>
        <v>102.039911308204</v>
      </c>
      <c r="E18" s="172">
        <f>IF(OR(AT1T!E18=":",AT1T!E18=""),":",((AT1T!E18-AT1T!E$17)/AT1T!E$17+1)*100)</f>
        <v>100.87288779824222</v>
      </c>
      <c r="F18" s="172">
        <f>IF(OR(AT1T!F18=":",AT1T!F18=""),":",((AT1T!F18-AT1T!F$17)/AT1T!F$17+1)*100)</f>
        <v>108.49923430321593</v>
      </c>
      <c r="G18" s="172">
        <f>IF(OR(AT1T!G18=":",AT1T!G18=""),":",((AT1T!G18-AT1T!G$17)/AT1T!G$17+1)*100)</f>
        <v>101.22037914691944</v>
      </c>
      <c r="H18" s="172">
        <f>IF(OR(AT1T!H18=":",AT1T!H18=""),":",((AT1T!H18-AT1T!H$17)/AT1T!H$17+1)*100)</f>
        <v>103.99118329152608</v>
      </c>
      <c r="I18" s="172">
        <f>IF(OR(AT1T!I18=":",AT1T!I18=""),":",((AT1T!I18-AT1T!I$17)/AT1T!I$17+1)*100)</f>
        <v>102.80846558393131</v>
      </c>
      <c r="J18" s="172">
        <f>IF(OR(AT1T!J18=":",AT1T!J18=""),":",((AT1T!J18-AT1T!J$17)/AT1T!J$17+1)*100)</f>
        <v>100.71474137818801</v>
      </c>
      <c r="K18" s="172">
        <f>IF(OR(AT1T!K18=":",AT1T!K18=""),":",((AT1T!K18-AT1T!K$17)/AT1T!K$17+1)*100)</f>
        <v>102.18657562450319</v>
      </c>
      <c r="L18" s="172">
        <f>IF(OR(AT1T!L18=":",AT1T!L18=""),":",((AT1T!L18-AT1T!L$17)/AT1T!L$17+1)*100)</f>
        <v>101.44453059935097</v>
      </c>
      <c r="M18" s="172">
        <f>IF(OR(AT1T!M18=":",AT1T!M18=""),":",((AT1T!M18-AT1T!M$17)/AT1T!M$17+1)*100)</f>
        <v>103.10139344508984</v>
      </c>
      <c r="N18" s="172">
        <f>IF(OR(AT1T!N18=":",AT1T!N18=""),":",((AT1T!N18-AT1T!N$17)/AT1T!N$17+1)*100)</f>
        <v>105.99384416005184</v>
      </c>
      <c r="O18" s="172">
        <f>IF(OR(AT1T!O18=":",AT1T!O18=""),":",((AT1T!O18-AT1T!O$17)/AT1T!O$17+1)*100)</f>
        <v>105.90559824368826</v>
      </c>
      <c r="P18" s="172">
        <f>IF(OR(AT1T!P18=":",AT1T!P18=""),":",((AT1T!P18-AT1T!P$17)/AT1T!P$17+1)*100)</f>
        <v>102.56552160335217</v>
      </c>
      <c r="Q18" s="172">
        <f>IF(OR(AT1T!Q18=":",AT1T!Q18=""),":",((AT1T!Q18-AT1T!Q$17)/AT1T!Q$17+1)*100)</f>
        <v>99.927050628294339</v>
      </c>
      <c r="R18" s="172">
        <f>IF(OR(AT1T!R18=":",AT1T!R18=""),":",((AT1T!R18-AT1T!R$17)/AT1T!R$17+1)*100)</f>
        <v>103.33873344945613</v>
      </c>
      <c r="S18" s="172">
        <f>IF(OR(AT1T!S18=":",AT1T!S18=""),":",((AT1T!S18-AT1T!S$17)/AT1T!S$17+1)*100)</f>
        <v>103.2937211777226</v>
      </c>
      <c r="T18" s="172">
        <f>IF(OR(AT1T!T18=":",AT1T!T18=""),":",((AT1T!T18-AT1T!T$17)/AT1T!T$17+1)*100)</f>
        <v>98.680795847750872</v>
      </c>
      <c r="U18" s="172">
        <f>IF(OR(AT1T!U18=":",AT1T!U18=""),":",((AT1T!U18-AT1T!U$17)/AT1T!U$17+1)*100)</f>
        <v>106.1728064300067</v>
      </c>
      <c r="V18" s="172">
        <f>IF(OR(AT1T!V18=":",AT1T!V18=""),":",((AT1T!V18-AT1T!V$17)/AT1T!V$17+1)*100)</f>
        <v>105.3627760252366</v>
      </c>
      <c r="W18" s="172" t="str">
        <f>IF(OR(P1_1T!W18=":",P1_1T!W18=""),":",((P1_1T!W18-P1_1T!W$17)/P1_1T!W$17+1)*100)</f>
        <v>:</v>
      </c>
      <c r="X18" s="172" t="str">
        <f>IF(OR(P1_1T!X18=":",P1_1T!X18=""),":",((P1_1T!X18-P1_1T!X$17)/P1_1T!X$17+1)*100)</f>
        <v>:</v>
      </c>
      <c r="Y18" s="172" t="str">
        <f>IF(OR(P1_1T!Y18=":",P1_1T!Y18=""),":",((P1_1T!Y18-P1_1T!Y$17)/P1_1T!Y$17+1)*100)</f>
        <v>:</v>
      </c>
      <c r="Z18" s="172" t="str">
        <f>IF(OR(P1_1T!Z18=":",P1_1T!Z18=""),":",((P1_1T!Z18-P1_1T!Z$17)/P1_1T!Z$17+1)*100)</f>
        <v>:</v>
      </c>
      <c r="AA18" s="172" t="str">
        <f>IF(OR(P1_1T!AA18=":",P1_1T!AA18=""),":",((P1_1T!AA18-P1_1T!AA$17)/P1_1T!AA$17+1)*100)</f>
        <v>:</v>
      </c>
      <c r="AB18" s="172" t="str">
        <f>IF(OR(P1_1T!AB18=":",P1_1T!AB18=""),":",((P1_1T!AB18-P1_1T!AB$17)/P1_1T!AB$17+1)*100)</f>
        <v>:</v>
      </c>
      <c r="AC18" s="175">
        <f>IF(OR(AT1T!AC18=":",AT1T!AC18=""),":",((AT1T!AC18-AT1T!AC$17)/AT1T!AC$17+1)*100)</f>
        <v>101.72906278588889</v>
      </c>
      <c r="AD18" s="172" t="str">
        <f>IF(OR(P1_1T!AD18=":",P1_1T!AD18=""),":",((P1_1T!AD18-P1_1T!AD$17)/P1_1T!AD$17+1)*100)</f>
        <v>:</v>
      </c>
      <c r="AE18" s="172">
        <f>IF(OR(AT1T!AE18=":",AT1T!AE18=""),":",((AT1T!AE18-AT1T!AE$17)/AT1T!AE$17+1)*100)</f>
        <v>85.91589587107849</v>
      </c>
      <c r="AF18" s="172">
        <f>IF(OR(AT1T!AF18=":",AT1T!AF18=""),":",((AT1T!AF18-AT1T!AF$17)/AT1T!AF$17+1)*100)</f>
        <v>101.14660509642455</v>
      </c>
      <c r="AG18" s="172">
        <f>IF(OR(AT1T!AG18=":",AT1T!AG18=""),":",((AT1T!AG18-AT1T!AG$17)/AT1T!AG$17+1)*100)</f>
        <v>100.87288779824222</v>
      </c>
      <c r="AH18" s="172">
        <f>IF(OR(AT1T!AH18=":",AT1T!AH18=""),":",((AT1T!AH18-AT1T!AH$17)/AT1T!AH$17+1)*100)</f>
        <v>103.99118329152608</v>
      </c>
      <c r="AI18" s="172">
        <f>IF(OR(AT1T!AI18=":",AT1T!AI18=""),":",((AT1T!AI18-AT1T!AI$17)/AT1T!AI$17+1)*100)</f>
        <v>102.28448399245936</v>
      </c>
      <c r="AJ18" s="172">
        <f>IF(OR(AT1T!AJ18=":",AT1T!AJ18=""),":",((AT1T!AJ18-AT1T!AJ$17)/AT1T!AJ$17+1)*100)</f>
        <v>101.44453059935097</v>
      </c>
      <c r="AK18" s="172">
        <f>IF(OR(AT1T!AK18=":",AT1T!AK18=""),":",((AT1T!AK18-AT1T!AK$17)/AT1T!AK$17+1)*100)</f>
        <v>103.10139344508984</v>
      </c>
      <c r="AL18" s="172">
        <f>IF(OR(AT1T!AL18=":",AT1T!AL18=""),":",((AT1T!AL18-AT1T!AL$17)/AT1T!AL$17+1)*100)</f>
        <v>105.99384416005184</v>
      </c>
      <c r="AM18" s="172">
        <f>IF(OR(AT1T!AM18=":",AT1T!AM18=""),":",((AT1T!AM18-AT1T!AM$17)/AT1T!AM$17+1)*100)</f>
        <v>104.84885626023987</v>
      </c>
      <c r="AN18" s="172">
        <f>IF(OR(AT1T!AN18=":",AT1T!AN18=""),":",((AT1T!AN18-AT1T!AN$17)/AT1T!AN$17+1)*100)</f>
        <v>101.61552281710384</v>
      </c>
      <c r="AO18" s="172">
        <f>IF(OR(AT1T!AO18=":",AT1T!AO18=""),":",((AT1T!AO18-AT1T!AO$17)/AT1T!AO$17+1)*100)</f>
        <v>104.35948161007711</v>
      </c>
      <c r="AP18" s="190"/>
      <c r="AQ18" s="172">
        <f>IF(OR(AT1T!AQ18=":",AT1T!AQ18=""),":",((AT1T!AQ18-AT1T!AQ$17)/AT1T!AQ$17+1)*100)</f>
        <v>86.396436878832745</v>
      </c>
      <c r="AR18" s="172">
        <f>IF(OR(AT1T!AR18=":",AT1T!AR18=""),":",((AT1T!AR18-AT1T!AR$17)/AT1T!AR$17+1)*100)</f>
        <v>102.4906348406398</v>
      </c>
      <c r="AS18" s="172">
        <f>IF(OR(AT1T!AS18=":",AT1T!AS18=""),":",((AT1T!AS18-AT1T!AS$17)/AT1T!AS$17+1)*100)</f>
        <v>102.58466279509602</v>
      </c>
    </row>
    <row r="19" spans="1:45" ht="22.5" customHeight="1">
      <c r="A19" s="77">
        <f t="shared" si="0"/>
        <v>1</v>
      </c>
      <c r="B19" s="105">
        <v>2007</v>
      </c>
      <c r="C19" s="172">
        <f>IF(OR(AT1T!C19=":",AT1T!C19=""),":",((AT1T!C19-AT1T!C$17)/AT1T!C$17+1)*100)</f>
        <v>95.131387159612586</v>
      </c>
      <c r="D19" s="172">
        <f>IF(OR(AT1T!D19=":",AT1T!D19=""),":",((AT1T!D19-AT1T!D$17)/AT1T!D$17+1)*100)</f>
        <v>115.56541019955655</v>
      </c>
      <c r="E19" s="172">
        <f>IF(OR(AT1T!E19=":",AT1T!E19=""),":",((AT1T!E19-AT1T!E$17)/AT1T!E$17+1)*100)</f>
        <v>102.94074498873047</v>
      </c>
      <c r="F19" s="172">
        <f>IF(OR(AT1T!F19=":",AT1T!F19=""),":",((AT1T!F19-AT1T!F$17)/AT1T!F$17+1)*100)</f>
        <v>106.20214395099541</v>
      </c>
      <c r="G19" s="172">
        <f>IF(OR(AT1T!G19=":",AT1T!G19=""),":",((AT1T!G19-AT1T!G$17)/AT1T!G$17+1)*100)</f>
        <v>109.22985781990522</v>
      </c>
      <c r="H19" s="172">
        <f>IF(OR(AT1T!H19=":",AT1T!H19=""),":",((AT1T!H19-AT1T!H$17)/AT1T!H$17+1)*100)</f>
        <v>109.22779426778723</v>
      </c>
      <c r="I19" s="172">
        <f>IF(OR(AT1T!I19=":",AT1T!I19=""),":",((AT1T!I19-AT1T!I$17)/AT1T!I$17+1)*100)</f>
        <v>106.20196376198369</v>
      </c>
      <c r="J19" s="172">
        <f>IF(OR(AT1T!J19=":",AT1T!J19=""),":",((AT1T!J19-AT1T!J$17)/AT1T!J$17+1)*100)</f>
        <v>100.49602270508132</v>
      </c>
      <c r="K19" s="172">
        <f>IF(OR(AT1T!K19=":",AT1T!K19=""),":",((AT1T!K19-AT1T!K$17)/AT1T!K$17+1)*100)</f>
        <v>103.45512828865925</v>
      </c>
      <c r="L19" s="172">
        <f>IF(OR(AT1T!L19=":",AT1T!L19=""),":",((AT1T!L19-AT1T!L$17)/AT1T!L$17+1)*100)</f>
        <v>107.57875994371213</v>
      </c>
      <c r="M19" s="172">
        <f>IF(OR(AT1T!M19=":",AT1T!M19=""),":",((AT1T!M19-AT1T!M$17)/AT1T!M$17+1)*100)</f>
        <v>107.1658590904987</v>
      </c>
      <c r="N19" s="172">
        <f>IF(OR(AT1T!N19=":",AT1T!N19=""),":",((AT1T!N19-AT1T!N$17)/AT1T!N$17+1)*100)</f>
        <v>113.28365462497976</v>
      </c>
      <c r="O19" s="172">
        <f>IF(OR(AT1T!O19=":",AT1T!O19=""),":",((AT1T!O19-AT1T!O$17)/AT1T!O$17+1)*100)</f>
        <v>118.97365532381998</v>
      </c>
      <c r="P19" s="172">
        <f>IF(OR(AT1T!P19=":",AT1T!P19=""),":",((AT1T!P19-AT1T!P$17)/AT1T!P$17+1)*100)</f>
        <v>120.65857611574495</v>
      </c>
      <c r="Q19" s="172">
        <f>IF(OR(AT1T!Q19=":",AT1T!Q19=""),":",((AT1T!Q19-AT1T!Q$17)/AT1T!Q$17+1)*100)</f>
        <v>103.18331032805762</v>
      </c>
      <c r="R19" s="172">
        <f>IF(OR(AT1T!R19=":",AT1T!R19=""),":",((AT1T!R19-AT1T!R$17)/AT1T!R$17+1)*100)</f>
        <v>107.31208204928318</v>
      </c>
      <c r="S19" s="172">
        <f>IF(OR(AT1T!S19=":",AT1T!S19=""),":",((AT1T!S19-AT1T!S$17)/AT1T!S$17+1)*100)</f>
        <v>105.50727208229868</v>
      </c>
      <c r="T19" s="172">
        <f>IF(OR(AT1T!T19=":",AT1T!T19=""),":",((AT1T!T19-AT1T!T$17)/AT1T!T$17+1)*100)</f>
        <v>103.27854671280276</v>
      </c>
      <c r="U19" s="172">
        <f>IF(OR(AT1T!U19=":",AT1T!U19=""),":",((AT1T!U19-AT1T!U$17)/AT1T!U$17+1)*100)</f>
        <v>110.08171466845278</v>
      </c>
      <c r="V19" s="172">
        <f>IF(OR(AT1T!V19=":",AT1T!V19=""),":",((AT1T!V19-AT1T!V$17)/AT1T!V$17+1)*100)</f>
        <v>110.41009463722398</v>
      </c>
      <c r="W19" s="172" t="str">
        <f>IF(OR(P1_1T!W19=":",P1_1T!W19=""),":",((P1_1T!W19-P1_1T!W$17)/P1_1T!W$17+1)*100)</f>
        <v>:</v>
      </c>
      <c r="X19" s="172" t="str">
        <f>IF(OR(P1_1T!X19=":",P1_1T!X19=""),":",((P1_1T!X19-P1_1T!X$17)/P1_1T!X$17+1)*100)</f>
        <v>:</v>
      </c>
      <c r="Y19" s="172" t="str">
        <f>IF(OR(P1_1T!Y19=":",P1_1T!Y19=""),":",((P1_1T!Y19-P1_1T!Y$17)/P1_1T!Y$17+1)*100)</f>
        <v>:</v>
      </c>
      <c r="Z19" s="172" t="str">
        <f>IF(OR(P1_1T!Z19=":",P1_1T!Z19=""),":",((P1_1T!Z19-P1_1T!Z$17)/P1_1T!Z$17+1)*100)</f>
        <v>:</v>
      </c>
      <c r="AA19" s="172" t="str">
        <f>IF(OR(P1_1T!AA19=":",P1_1T!AA19=""),":",((P1_1T!AA19-P1_1T!AA$17)/P1_1T!AA$17+1)*100)</f>
        <v>:</v>
      </c>
      <c r="AB19" s="172" t="str">
        <f>IF(OR(P1_1T!AB19=":",P1_1T!AB19=""),":",((P1_1T!AB19-P1_1T!AB$17)/P1_1T!AB$17+1)*100)</f>
        <v>:</v>
      </c>
      <c r="AC19" s="175">
        <f>IF(OR(AT1T!AC19=":",AT1T!AC19=""),":",((AT1T!AC19-AT1T!AC$17)/AT1T!AC$17+1)*100)</f>
        <v>105.87860880883981</v>
      </c>
      <c r="AD19" s="172" t="str">
        <f>IF(OR(P1_1T!AD19=":",P1_1T!AD19=""),":",((P1_1T!AD19-P1_1T!AD$17)/P1_1T!AD$17+1)*100)</f>
        <v>:</v>
      </c>
      <c r="AE19" s="172">
        <f>IF(OR(AT1T!AE19=":",AT1T!AE19=""),":",((AT1T!AE19-AT1T!AE$17)/AT1T!AE$17+1)*100)</f>
        <v>95.131387159612586</v>
      </c>
      <c r="AF19" s="172">
        <f>IF(OR(AT1T!AF19=":",AT1T!AF19=""),":",((AT1T!AF19-AT1T!AF$17)/AT1T!AF$17+1)*100)</f>
        <v>103.53506429307757</v>
      </c>
      <c r="AG19" s="172">
        <f>IF(OR(AT1T!AG19=":",AT1T!AG19=""),":",((AT1T!AG19-AT1T!AG$17)/AT1T!AG$17+1)*100)</f>
        <v>102.94074498873047</v>
      </c>
      <c r="AH19" s="172">
        <f>IF(OR(AT1T!AH19=":",AT1T!AH19=""),":",((AT1T!AH19-AT1T!AH$17)/AT1T!AH$17+1)*100)</f>
        <v>109.22779426778723</v>
      </c>
      <c r="AI19" s="172">
        <f>IF(OR(AT1T!AI19=":",AT1T!AI19=""),":",((AT1T!AI19-AT1T!AI$17)/AT1T!AI$17+1)*100)</f>
        <v>104.44383559403127</v>
      </c>
      <c r="AJ19" s="172">
        <f>IF(OR(AT1T!AJ19=":",AT1T!AJ19=""),":",((AT1T!AJ19-AT1T!AJ$17)/AT1T!AJ$17+1)*100)</f>
        <v>107.57875994371213</v>
      </c>
      <c r="AK19" s="172">
        <f>IF(OR(AT1T!AK19=":",AT1T!AK19=""),":",((AT1T!AK19-AT1T!AK$17)/AT1T!AK$17+1)*100)</f>
        <v>107.1658590904987</v>
      </c>
      <c r="AL19" s="172">
        <f>IF(OR(AT1T!AL19=":",AT1T!AL19=""),":",((AT1T!AL19-AT1T!AL$17)/AT1T!AL$17+1)*100)</f>
        <v>113.28365462497976</v>
      </c>
      <c r="AM19" s="172">
        <f>IF(OR(AT1T!AM19=":",AT1T!AM19=""),":",((AT1T!AM19-AT1T!AM$17)/AT1T!AM$17+1)*100)</f>
        <v>119.50673486999261</v>
      </c>
      <c r="AN19" s="172">
        <f>IF(OR(AT1T!AN19=":",AT1T!AN19=""),":",((AT1T!AN19-AT1T!AN$17)/AT1T!AN$17+1)*100)</f>
        <v>104.87208048868129</v>
      </c>
      <c r="AO19" s="172">
        <f>IF(OR(AT1T!AO19=":",AT1T!AO19=""),":",((AT1T!AO19-AT1T!AO$17)/AT1T!AO$17+1)*100)</f>
        <v>108.97977310347613</v>
      </c>
      <c r="AP19" s="190"/>
      <c r="AQ19" s="172">
        <f>IF(OR(AT1T!AQ19=":",AT1T!AQ19=""),":",((AT1T!AQ19-AT1T!AQ$17)/AT1T!AQ$17+1)*100)</f>
        <v>95.740378515542403</v>
      </c>
      <c r="AR19" s="172">
        <f>IF(OR(AT1T!AR19=":",AT1T!AR19=""),":",((AT1T!AR19-AT1T!AR$17)/AT1T!AR$17+1)*100)</f>
        <v>106.15067072837989</v>
      </c>
      <c r="AS19" s="172">
        <f>IF(OR(AT1T!AS19=":",AT1T!AS19=""),":",((AT1T!AS19-AT1T!AS$17)/AT1T!AS$17+1)*100)</f>
        <v>106.51121049625823</v>
      </c>
    </row>
    <row r="20" spans="1:45" ht="22.5" customHeight="1">
      <c r="A20" s="77">
        <f t="shared" si="0"/>
        <v>1</v>
      </c>
      <c r="B20" s="105">
        <v>2008</v>
      </c>
      <c r="C20" s="172">
        <f>IF(OR(AT1T!C20=":",AT1T!C20=""),":",((AT1T!C20-AT1T!C$17)/AT1T!C$17+1)*100)</f>
        <v>92.280238117941934</v>
      </c>
      <c r="D20" s="172">
        <f>IF(OR(AT1T!D20=":",AT1T!D20=""),":",((AT1T!D20-AT1T!D$17)/AT1T!D$17+1)*100)</f>
        <v>113.08203991130821</v>
      </c>
      <c r="E20" s="172">
        <f>IF(OR(AT1T!E20=":",AT1T!E20=""),":",((AT1T!E20-AT1T!E$17)/AT1T!E$17+1)*100)</f>
        <v>103.1167895866953</v>
      </c>
      <c r="F20" s="172">
        <f>IF(OR(AT1T!F20=":",AT1T!F20=""),":",((AT1T!F20-AT1T!F$17)/AT1T!F$17+1)*100)</f>
        <v>105.2833078101072</v>
      </c>
      <c r="G20" s="172">
        <f>IF(OR(AT1T!G20=":",AT1T!G20=""),":",((AT1T!G20-AT1T!G$17)/AT1T!G$17+1)*100)</f>
        <v>109.14691943127961</v>
      </c>
      <c r="H20" s="172">
        <f>IF(OR(AT1T!H20=":",AT1T!H20=""),":",((AT1T!H20-AT1T!H$17)/AT1T!H$17+1)*100)</f>
        <v>112.24062041500733</v>
      </c>
      <c r="I20" s="172">
        <f>IF(OR(AT1T!I20=":",AT1T!I20=""),":",((AT1T!I20-AT1T!I$17)/AT1T!I$17+1)*100)</f>
        <v>111.12721174393039</v>
      </c>
      <c r="J20" s="172">
        <f>IF(OR(AT1T!J20=":",AT1T!J20=""),":",((AT1T!J20-AT1T!J$17)/AT1T!J$17+1)*100)</f>
        <v>99.071747536160188</v>
      </c>
      <c r="K20" s="172">
        <f>IF(OR(AT1T!K20=":",AT1T!K20=""),":",((AT1T!K20-AT1T!K$17)/AT1T!K$17+1)*100)</f>
        <v>102.55274234112144</v>
      </c>
      <c r="L20" s="172">
        <f>IF(OR(AT1T!L20=":",AT1T!L20=""),":",((AT1T!L20-AT1T!L$17)/AT1T!L$17+1)*100)</f>
        <v>105.89299560609977</v>
      </c>
      <c r="M20" s="172">
        <f>IF(OR(AT1T!M20=":",AT1T!M20=""),":",((AT1T!M20-AT1T!M$17)/AT1T!M$17+1)*100)</f>
        <v>110.00090288018779</v>
      </c>
      <c r="N20" s="172">
        <f>IF(OR(AT1T!N20=":",AT1T!N20=""),":",((AT1T!N20-AT1T!N$17)/AT1T!N$17+1)*100)</f>
        <v>114.43382472055728</v>
      </c>
      <c r="O20" s="172">
        <f>IF(OR(AT1T!O20=":",AT1T!O20=""),":",((AT1T!O20-AT1T!O$17)/AT1T!O$17+1)*100)</f>
        <v>131.31357482619833</v>
      </c>
      <c r="P20" s="172">
        <f>IF(OR(AT1T!P20=":",AT1T!P20=""),":",((AT1T!P20-AT1T!P$17)/AT1T!P$17+1)*100)</f>
        <v>120.9945843380638</v>
      </c>
      <c r="Q20" s="172">
        <f>IF(OR(AT1T!Q20=":",AT1T!Q20=""),":",((AT1T!Q20-AT1T!Q$17)/AT1T!Q$17+1)*100)</f>
        <v>105.57347503629589</v>
      </c>
      <c r="R20" s="172">
        <f>IF(OR(AT1T!R20=":",AT1T!R20=""),":",((AT1T!R20-AT1T!R$17)/AT1T!R$17+1)*100)</f>
        <v>109.3815851979975</v>
      </c>
      <c r="S20" s="172">
        <f>IF(OR(AT1T!S20=":",AT1T!S20=""),":",((AT1T!S20-AT1T!S$17)/AT1T!S$17+1)*100)</f>
        <v>108.12344803121674</v>
      </c>
      <c r="T20" s="172">
        <f>IF(OR(AT1T!T20=":",AT1T!T20=""),":",((AT1T!T20-AT1T!T$17)/AT1T!T$17+1)*100)</f>
        <v>103.57698961937716</v>
      </c>
      <c r="U20" s="172">
        <f>IF(OR(AT1T!U20=":",AT1T!U20=""),":",((AT1T!U20-AT1T!U$17)/AT1T!U$17+1)*100)</f>
        <v>114.55592766242464</v>
      </c>
      <c r="V20" s="172">
        <f>IF(OR(AT1T!V20=":",AT1T!V20=""),":",((AT1T!V20-AT1T!V$17)/AT1T!V$17+1)*100)</f>
        <v>126.18296529968454</v>
      </c>
      <c r="W20" s="172" t="str">
        <f>IF(OR(P1_1T!W20=":",P1_1T!W20=""),":",((P1_1T!W20-P1_1T!W$17)/P1_1T!W$17+1)*100)</f>
        <v>:</v>
      </c>
      <c r="X20" s="172" t="str">
        <f>IF(OR(P1_1T!X20=":",P1_1T!X20=""),":",((P1_1T!X20-P1_1T!X$17)/P1_1T!X$17+1)*100)</f>
        <v>:</v>
      </c>
      <c r="Y20" s="172" t="str">
        <f>IF(OR(P1_1T!Y20=":",P1_1T!Y20=""),":",((P1_1T!Y20-P1_1T!Y$17)/P1_1T!Y$17+1)*100)</f>
        <v>:</v>
      </c>
      <c r="Z20" s="172" t="str">
        <f>IF(OR(P1_1T!Z20=":",P1_1T!Z20=""),":",((P1_1T!Z20-P1_1T!Z$17)/P1_1T!Z$17+1)*100)</f>
        <v>:</v>
      </c>
      <c r="AA20" s="172" t="str">
        <f>IF(OR(P1_1T!AA20=":",P1_1T!AA20=""),":",((P1_1T!AA20-P1_1T!AA$17)/P1_1T!AA$17+1)*100)</f>
        <v>:</v>
      </c>
      <c r="AB20" s="172" t="str">
        <f>IF(OR(P1_1T!AB20=":",P1_1T!AB20=""),":",((P1_1T!AB20-P1_1T!AB$17)/P1_1T!AB$17+1)*100)</f>
        <v>:</v>
      </c>
      <c r="AC20" s="175">
        <f>IF(OR(AT1T!AC20=":",AT1T!AC20=""),":",((AT1T!AC20-AT1T!AC$17)/AT1T!AC$17+1)*100)</f>
        <v>108.55533035025375</v>
      </c>
      <c r="AD20" s="172" t="str">
        <f>IF(OR(P1_1T!AD20=":",P1_1T!AD20=""),":",((P1_1T!AD20-P1_1T!AD$17)/P1_1T!AD$17+1)*100)</f>
        <v>:</v>
      </c>
      <c r="AE20" s="172">
        <f>IF(OR(AT1T!AE20=":",AT1T!AE20=""),":",((AT1T!AE20-AT1T!AE$17)/AT1T!AE$17+1)*100)</f>
        <v>92.280238117941934</v>
      </c>
      <c r="AF20" s="172">
        <f>IF(OR(AT1T!AF20=":",AT1T!AF20=""),":",((AT1T!AF20-AT1T!AF$17)/AT1T!AF$17+1)*100)</f>
        <v>103.62729908790035</v>
      </c>
      <c r="AG20" s="172">
        <f>IF(OR(AT1T!AG20=":",AT1T!AG20=""),":",((AT1T!AG20-AT1T!AG$17)/AT1T!AG$17+1)*100)</f>
        <v>103.1167895866953</v>
      </c>
      <c r="AH20" s="172">
        <f>IF(OR(AT1T!AH20=":",AT1T!AH20=""),":",((AT1T!AH20-AT1T!AH$17)/AT1T!AH$17+1)*100)</f>
        <v>112.24062041500733</v>
      </c>
      <c r="AI20" s="172">
        <f>IF(OR(AT1T!AI20=":",AT1T!AI20=""),":",((AT1T!AI20-AT1T!AI$17)/AT1T!AI$17+1)*100)</f>
        <v>106.5430745764514</v>
      </c>
      <c r="AJ20" s="172">
        <f>IF(OR(AT1T!AJ20=":",AT1T!AJ20=""),":",((AT1T!AJ20-AT1T!AJ$17)/AT1T!AJ$17+1)*100)</f>
        <v>105.89299560609977</v>
      </c>
      <c r="AK20" s="172">
        <f>IF(OR(AT1T!AK20=":",AT1T!AK20=""),":",((AT1T!AK20-AT1T!AK$17)/AT1T!AK$17+1)*100)</f>
        <v>110.00090288018779</v>
      </c>
      <c r="AL20" s="172">
        <f>IF(OR(AT1T!AL20=":",AT1T!AL20=""),":",((AT1T!AL20-AT1T!AL$17)/AT1T!AL$17+1)*100)</f>
        <v>114.43382472055728</v>
      </c>
      <c r="AM20" s="172">
        <f>IF(OR(AT1T!AM20=":",AT1T!AM20=""),":",((AT1T!AM20-AT1T!AM$17)/AT1T!AM$17+1)*100)</f>
        <v>128.04882624410621</v>
      </c>
      <c r="AN20" s="172">
        <f>IF(OR(AT1T!AN20=":",AT1T!AN20=""),":",((AT1T!AN20-AT1T!AN$17)/AT1T!AN$17+1)*100)</f>
        <v>107.21343873517786</v>
      </c>
      <c r="AO20" s="172">
        <f>IF(OR(AT1T!AO20=":",AT1T!AO20=""),":",((AT1T!AO20-AT1T!AO$17)/AT1T!AO$17+1)*100)</f>
        <v>118.45855706730187</v>
      </c>
      <c r="AP20" s="190"/>
      <c r="AQ20" s="172">
        <f>IF(OR(AT1T!AQ20=":",AT1T!AQ20=""),":",((AT1T!AQ20-AT1T!AQ$17)/AT1T!AQ$17+1)*100)</f>
        <v>92.900190315077182</v>
      </c>
      <c r="AR20" s="172">
        <f>IF(OR(AT1T!AR20=":",AT1T!AR20=""),":",((AT1T!AR20-AT1T!AR$17)/AT1T!AR$17+1)*100)</f>
        <v>107.64813322761751</v>
      </c>
      <c r="AS20" s="172">
        <f>IF(OR(AT1T!AS20=":",AT1T!AS20=""),":",((AT1T!AS20-AT1T!AS$17)/AT1T!AS$17+1)*100)</f>
        <v>109.91552262495456</v>
      </c>
    </row>
    <row r="21" spans="1:45" ht="22.5" customHeight="1">
      <c r="A21" s="77">
        <f t="shared" si="0"/>
        <v>1</v>
      </c>
      <c r="B21" s="105">
        <v>2009</v>
      </c>
      <c r="C21" s="172">
        <f>IF(OR(AT1T!C21=":",AT1T!C21=""),":",((AT1T!C21-AT1T!C$17)/AT1T!C$17+1)*100)</f>
        <v>102.04470841449958</v>
      </c>
      <c r="D21" s="172">
        <f>IF(OR(AT1T!D21=":",AT1T!D21=""),":",((AT1T!D21-AT1T!D$17)/AT1T!D$17+1)*100)</f>
        <v>117.51662971175168</v>
      </c>
      <c r="E21" s="172">
        <f>IF(OR(AT1T!E21=":",AT1T!E21=""),":",((AT1T!E21-AT1T!E$17)/AT1T!E$17+1)*100)</f>
        <v>100.83687867593123</v>
      </c>
      <c r="F21" s="172">
        <f>IF(OR(AT1T!F21=":",AT1T!F21=""),":",((AT1T!F21-AT1T!F$17)/AT1T!F$17+1)*100)</f>
        <v>114.60566615620213</v>
      </c>
      <c r="G21" s="172">
        <f>IF(OR(AT1T!G21=":",AT1T!G21=""),":",((AT1T!G21-AT1T!G$17)/AT1T!G$17+1)*100)</f>
        <v>110.33175355450237</v>
      </c>
      <c r="H21" s="172">
        <f>IF(OR(AT1T!H21=":",AT1T!H21=""),":",((AT1T!H21-AT1T!H$17)/AT1T!H$17+1)*100)</f>
        <v>105.26838898993245</v>
      </c>
      <c r="I21" s="172">
        <f>IF(OR(AT1T!I21=":",AT1T!I21=""),":",((AT1T!I21-AT1T!I$17)/AT1T!I$17+1)*100)</f>
        <v>107.86586756005858</v>
      </c>
      <c r="J21" s="172">
        <f>IF(OR(AT1T!J21=":",AT1T!J21=""),":",((AT1T!J21-AT1T!J$17)/AT1T!J$17+1)*100)</f>
        <v>92.935907617398556</v>
      </c>
      <c r="K21" s="172">
        <f>IF(OR(AT1T!K21=":",AT1T!K21=""),":",((AT1T!K21-AT1T!K$17)/AT1T!K$17+1)*100)</f>
        <v>99.783687989471076</v>
      </c>
      <c r="L21" s="172">
        <f>IF(OR(AT1T!L21=":",AT1T!L21=""),":",((AT1T!L21-AT1T!L$17)/AT1T!L$17+1)*100)</f>
        <v>105.72355762327331</v>
      </c>
      <c r="M21" s="172">
        <f>IF(OR(AT1T!M21=":",AT1T!M21=""),":",((AT1T!M21-AT1T!M$17)/AT1T!M$17+1)*100)</f>
        <v>111.32512715562646</v>
      </c>
      <c r="N21" s="172">
        <f>IF(OR(AT1T!N21=":",AT1T!N21=""),":",((AT1T!N21-AT1T!N$17)/AT1T!N$17+1)*100)</f>
        <v>112.48987526324315</v>
      </c>
      <c r="O21" s="172">
        <f>IF(OR(AT1T!O21=":",AT1T!O21=""),":",((AT1T!O21-AT1T!O$17)/AT1T!O$17+1)*100)</f>
        <v>136.89169410903767</v>
      </c>
      <c r="P21" s="172">
        <f>IF(OR(AT1T!P21=":",AT1T!P21=""),":",((AT1T!P21-AT1T!P$17)/AT1T!P$17+1)*100)</f>
        <v>126.92809424042377</v>
      </c>
      <c r="Q21" s="172">
        <f>IF(OR(AT1T!Q21=":",AT1T!Q21=""),":",((AT1T!Q21-AT1T!Q$17)/AT1T!Q$17+1)*100)</f>
        <v>106.10057000636519</v>
      </c>
      <c r="R21" s="172">
        <f>IF(OR(AT1T!R21=":",AT1T!R21=""),":",((AT1T!R21-AT1T!R$17)/AT1T!R$17+1)*100)</f>
        <v>116.40863856170141</v>
      </c>
      <c r="S21" s="172">
        <f>IF(OR(AT1T!S21=":",AT1T!S21=""),":",((AT1T!S21-AT1T!S$17)/AT1T!S$17+1)*100)</f>
        <v>111.21496984746364</v>
      </c>
      <c r="T21" s="172">
        <f>IF(OR(AT1T!T21=":",AT1T!T21=""),":",((AT1T!T21-AT1T!T$17)/AT1T!T$17+1)*100)</f>
        <v>96.423010380622841</v>
      </c>
      <c r="U21" s="172">
        <f>IF(OR(AT1T!U21=":",AT1T!U21=""),":",((AT1T!U21-AT1T!U$17)/AT1T!U$17+1)*100)</f>
        <v>109.96918955123911</v>
      </c>
      <c r="V21" s="172">
        <f>IF(OR(AT1T!V21=":",AT1T!V21=""),":",((AT1T!V21-AT1T!V$17)/AT1T!V$17+1)*100)</f>
        <v>142.74447949526814</v>
      </c>
      <c r="W21" s="172" t="str">
        <f>IF(OR(P1_1T!W21=":",P1_1T!W21=""),":",((P1_1T!W21-P1_1T!W$17)/P1_1T!W$17+1)*100)</f>
        <v>:</v>
      </c>
      <c r="X21" s="172" t="str">
        <f>IF(OR(P1_1T!X21=":",P1_1T!X21=""),":",((P1_1T!X21-P1_1T!X$17)/P1_1T!X$17+1)*100)</f>
        <v>:</v>
      </c>
      <c r="Y21" s="172" t="str">
        <f>IF(OR(P1_1T!Y21=":",P1_1T!Y21=""),":",((P1_1T!Y21-P1_1T!Y$17)/P1_1T!Y$17+1)*100)</f>
        <v>:</v>
      </c>
      <c r="Z21" s="172" t="str">
        <f>IF(OR(P1_1T!Z21=":",P1_1T!Z21=""),":",((P1_1T!Z21-P1_1T!Z$17)/P1_1T!Z$17+1)*100)</f>
        <v>:</v>
      </c>
      <c r="AA21" s="172" t="str">
        <f>IF(OR(P1_1T!AA21=":",P1_1T!AA21=""),":",((P1_1T!AA21-P1_1T!AA$17)/P1_1T!AA$17+1)*100)</f>
        <v>:</v>
      </c>
      <c r="AB21" s="172" t="str">
        <f>IF(OR(P1_1T!AB21=":",P1_1T!AB21=""),":",((P1_1T!AB21-P1_1T!AB$17)/P1_1T!AB$17+1)*100)</f>
        <v>:</v>
      </c>
      <c r="AC21" s="175">
        <f>IF(OR(AT1T!AC21=":",AT1T!AC21=""),":",((AT1T!AC21-AT1T!AC$17)/AT1T!AC$17+1)*100)</f>
        <v>108.37488564444683</v>
      </c>
      <c r="AD21" s="172" t="str">
        <f>IF(OR(P1_1T!AD21=":",P1_1T!AD21=""),":",((P1_1T!AD21-P1_1T!AD$17)/P1_1T!AD$17+1)*100)</f>
        <v>:</v>
      </c>
      <c r="AE21" s="172">
        <f>IF(OR(AT1T!AE21=":",AT1T!AE21=""),":",((AT1T!AE21-AT1T!AE$17)/AT1T!AE$17+1)*100)</f>
        <v>102.04470841449958</v>
      </c>
      <c r="AF21" s="172">
        <f>IF(OR(AT1T!AF21=":",AT1T!AF21=""),":",((AT1T!AF21-AT1T!AF$17)/AT1T!AF$17+1)*100)</f>
        <v>101.98033530060707</v>
      </c>
      <c r="AG21" s="172">
        <f>IF(OR(AT1T!AG21=":",AT1T!AG21=""),":",((AT1T!AG21-AT1T!AG$17)/AT1T!AG$17+1)*100)</f>
        <v>100.83687867593123</v>
      </c>
      <c r="AH21" s="172">
        <f>IF(OR(AT1T!AH21=":",AT1T!AH21=""),":",((AT1T!AH21-AT1T!AH$17)/AT1T!AH$17+1)*100)</f>
        <v>105.26838898993245</v>
      </c>
      <c r="AI21" s="172">
        <f>IF(OR(AT1T!AI21=":",AT1T!AI21=""),":",((AT1T!AI21-AT1T!AI$17)/AT1T!AI$17+1)*100)</f>
        <v>102.9847755591087</v>
      </c>
      <c r="AJ21" s="172">
        <f>IF(OR(AT1T!AJ21=":",AT1T!AJ21=""),":",((AT1T!AJ21-AT1T!AJ$17)/AT1T!AJ$17+1)*100)</f>
        <v>105.72355762327331</v>
      </c>
      <c r="AK21" s="172">
        <f>IF(OR(AT1T!AK21=":",AT1T!AK21=""),":",((AT1T!AK21-AT1T!AK$17)/AT1T!AK$17+1)*100)</f>
        <v>111.32512715562646</v>
      </c>
      <c r="AL21" s="172">
        <f>IF(OR(AT1T!AL21=":",AT1T!AL21=""),":",((AT1T!AL21-AT1T!AL$17)/AT1T!AL$17+1)*100)</f>
        <v>112.48987526324315</v>
      </c>
      <c r="AM21" s="172">
        <f>IF(OR(AT1T!AM21=":",AT1T!AM21=""),":",((AT1T!AM21-AT1T!AM$17)/AT1T!AM$17+1)*100)</f>
        <v>133.73938491939415</v>
      </c>
      <c r="AN21" s="172">
        <f>IF(OR(AT1T!AN21=":",AT1T!AN21=""),":",((AT1T!AN21-AT1T!AN$17)/AT1T!AN$17+1)*100)</f>
        <v>110.17750628817822</v>
      </c>
      <c r="AO21" s="172">
        <f>IF(OR(AT1T!AO21=":",AT1T!AO21=""),":",((AT1T!AO21-AT1T!AO$17)/AT1T!AO$17+1)*100)</f>
        <v>124.21898340667769</v>
      </c>
      <c r="AP21" s="190"/>
      <c r="AQ21" s="172">
        <f>IF(OR(AT1T!AQ21=":",AT1T!AQ21=""),":",((AT1T!AQ21-AT1T!AQ$17)/AT1T!AQ$17+1)*100)</f>
        <v>102.50581518291393</v>
      </c>
      <c r="AR21" s="172">
        <f>IF(OR(AT1T!AR21=":",AT1T!AR21=""),":",((AT1T!AR21-AT1T!AR$17)/AT1T!AR$17+1)*100)</f>
        <v>103.42891627370983</v>
      </c>
      <c r="AS21" s="172">
        <f>IF(OR(AT1T!AS21=":",AT1T!AS21=""),":",((AT1T!AS21-AT1T!AS$17)/AT1T!AS$17+1)*100)</f>
        <v>110.21506871667074</v>
      </c>
    </row>
    <row r="22" spans="1:45" ht="22.5" customHeight="1">
      <c r="A22" s="77">
        <f t="shared" si="0"/>
        <v>1</v>
      </c>
      <c r="B22" s="105">
        <v>2010</v>
      </c>
      <c r="C22" s="172">
        <f>IF(OR(AT1T!C22=":",AT1T!C22=""),":",((AT1T!C22-AT1T!C$17)/AT1T!C$17+1)*100)</f>
        <v>102.45201542045253</v>
      </c>
      <c r="D22" s="172">
        <f>IF(OR(AT1T!D22=":",AT1T!D22=""),":",((AT1T!D22-AT1T!D$17)/AT1T!D$17+1)*100)</f>
        <v>105.32150776053216</v>
      </c>
      <c r="E22" s="172">
        <f>IF(OR(AT1T!E22=":",AT1T!E22=""),":",((AT1T!E22-AT1T!E$17)/AT1T!E$17+1)*100)</f>
        <v>97.207292514103571</v>
      </c>
      <c r="F22" s="172">
        <f>IF(OR(AT1T!F22=":",AT1T!F22=""),":",((AT1T!F22-AT1T!F$17)/AT1T!F$17+1)*100)</f>
        <v>125.15313935681469</v>
      </c>
      <c r="G22" s="172">
        <f>IF(OR(AT1T!G22=":",AT1T!G22=""),":",((AT1T!G22-AT1T!G$17)/AT1T!G$17+1)*100)</f>
        <v>116.042654028436</v>
      </c>
      <c r="H22" s="172">
        <f>IF(OR(AT1T!H22=":",AT1T!H22=""),":",((AT1T!H22-AT1T!H$17)/AT1T!H$17+1)*100)</f>
        <v>105.51382343594702</v>
      </c>
      <c r="I22" s="172">
        <f>IF(OR(AT1T!I22=":",AT1T!I22=""),":",((AT1T!I22-AT1T!I$17)/AT1T!I$17+1)*100)</f>
        <v>105.06551669506818</v>
      </c>
      <c r="J22" s="172">
        <f>IF(OR(AT1T!J22=":",AT1T!J22=""),":",((AT1T!J22-AT1T!J$17)/AT1T!J$17+1)*100)</f>
        <v>94.598429912382343</v>
      </c>
      <c r="K22" s="172">
        <f>IF(OR(AT1T!K22=":",AT1T!K22=""),":",((AT1T!K22-AT1T!K$17)/AT1T!K$17+1)*100)</f>
        <v>101.95006580576225</v>
      </c>
      <c r="L22" s="172">
        <f>IF(OR(AT1T!L22=":",AT1T!L22=""),":",((AT1T!L22-AT1T!L$17)/AT1T!L$17+1)*100)</f>
        <v>114.19258493437867</v>
      </c>
      <c r="M22" s="172">
        <f>IF(OR(AT1T!M22=":",AT1T!M22=""),":",((AT1T!M22-AT1T!M$17)/AT1T!M$17+1)*100)</f>
        <v>114.54239022481715</v>
      </c>
      <c r="N22" s="172">
        <f>IF(OR(AT1T!N22=":",AT1T!N22=""),":",((AT1T!N22-AT1T!N$17)/AT1T!N$17+1)*100)</f>
        <v>118.7105135266483</v>
      </c>
      <c r="O22" s="172">
        <f>IF(OR(AT1T!O22=":",AT1T!O22=""),":",((AT1T!O22-AT1T!O$17)/AT1T!O$17+1)*100)</f>
        <v>146.66666666666669</v>
      </c>
      <c r="P22" s="172">
        <f>IF(OR(AT1T!P22=":",AT1T!P22=""),":",((AT1T!P22-AT1T!P$17)/AT1T!P$17+1)*100)</f>
        <v>129.84938925564296</v>
      </c>
      <c r="Q22" s="172">
        <f>IF(OR(AT1T!Q22=":",AT1T!Q22=""),":",((AT1T!Q22-AT1T!Q$17)/AT1T!Q$17+1)*100)</f>
        <v>106.14562697124221</v>
      </c>
      <c r="R22" s="172">
        <f>IF(OR(AT1T!R22=":",AT1T!R22=""),":",((AT1T!R22-AT1T!R$17)/AT1T!R$17+1)*100)</f>
        <v>119.29303141405899</v>
      </c>
      <c r="S22" s="172">
        <f>IF(OR(AT1T!S22=":",AT1T!S22=""),":",((AT1T!S22-AT1T!S$17)/AT1T!S$17+1)*100)</f>
        <v>115.58354026250444</v>
      </c>
      <c r="T22" s="172">
        <f>IF(OR(AT1T!T22=":",AT1T!T22=""),":",((AT1T!T22-AT1T!T$17)/AT1T!T$17+1)*100)</f>
        <v>95.986159169550177</v>
      </c>
      <c r="U22" s="172">
        <f>IF(OR(AT1T!U22=":",AT1T!U22=""),":",((AT1T!U22-AT1T!U$17)/AT1T!U$17+1)*100)</f>
        <v>104.76088412592097</v>
      </c>
      <c r="V22" s="172">
        <f>IF(OR(AT1T!V22=":",AT1T!V22=""),":",((AT1T!V22-AT1T!V$17)/AT1T!V$17+1)*100)</f>
        <v>156.62460567823345</v>
      </c>
      <c r="W22" s="172" t="str">
        <f>IF(OR(P1_1T!W22=":",P1_1T!W22=""),":",((P1_1T!W22-P1_1T!W$17)/P1_1T!W$17+1)*100)</f>
        <v>:</v>
      </c>
      <c r="X22" s="172" t="str">
        <f>IF(OR(P1_1T!X22=":",P1_1T!X22=""),":",((P1_1T!X22-P1_1T!X$17)/P1_1T!X$17+1)*100)</f>
        <v>:</v>
      </c>
      <c r="Y22" s="172" t="str">
        <f>IF(OR(P1_1T!Y22=":",P1_1T!Y22=""),":",((P1_1T!Y22-P1_1T!Y$17)/P1_1T!Y$17+1)*100)</f>
        <v>:</v>
      </c>
      <c r="Z22" s="172" t="str">
        <f>IF(OR(P1_1T!Z22=":",P1_1T!Z22=""),":",((P1_1T!Z22-P1_1T!Z$17)/P1_1T!Z$17+1)*100)</f>
        <v>:</v>
      </c>
      <c r="AA22" s="172" t="str">
        <f>IF(OR(P1_1T!AA22=":",P1_1T!AA22=""),":",((P1_1T!AA22-P1_1T!AA$17)/P1_1T!AA$17+1)*100)</f>
        <v>:</v>
      </c>
      <c r="AB22" s="172" t="str">
        <f>IF(OR(P1_1T!AB22=":",P1_1T!AB22=""),":",((P1_1T!AB22-P1_1T!AB$17)/P1_1T!AB$17+1)*100)</f>
        <v>:</v>
      </c>
      <c r="AC22" s="175">
        <f>IF(OR(AT1T!AC22=":",AT1T!AC22=""),":",((AT1T!AC22-AT1T!AC$17)/AT1T!AC$17+1)*100)</f>
        <v>109.50285266365721</v>
      </c>
      <c r="AD22" s="172" t="str">
        <f>IF(OR(P1_1T!AD22=":",P1_1T!AD22=""),":",((P1_1T!AD22-P1_1T!AD$17)/P1_1T!AD$17+1)*100)</f>
        <v>:</v>
      </c>
      <c r="AE22" s="172">
        <f>IF(OR(AT1T!AE22=":",AT1T!AE22=""),":",((AT1T!AE22-AT1T!AE$17)/AT1T!AE$17+1)*100)</f>
        <v>102.45201542045253</v>
      </c>
      <c r="AF22" s="172">
        <f>IF(OR(AT1T!AF22=":",AT1T!AF22=""),":",((AT1T!AF22-AT1T!AF$17)/AT1T!AF$17+1)*100)</f>
        <v>99.156021485281627</v>
      </c>
      <c r="AG22" s="172">
        <f>IF(OR(AT1T!AG22=":",AT1T!AG22=""),":",((AT1T!AG22-AT1T!AG$17)/AT1T!AG$17+1)*100)</f>
        <v>97.207292514103571</v>
      </c>
      <c r="AH22" s="172">
        <f>IF(OR(AT1T!AH22=":",AT1T!AH22=""),":",((AT1T!AH22-AT1T!AH$17)/AT1T!AH$17+1)*100)</f>
        <v>105.51382343594702</v>
      </c>
      <c r="AI22" s="172">
        <f>IF(OR(AT1T!AI22=":",AT1T!AI22=""),":",((AT1T!AI22-AT1T!AI$17)/AT1T!AI$17+1)*100)</f>
        <v>102.4439664514335</v>
      </c>
      <c r="AJ22" s="172">
        <f>IF(OR(AT1T!AJ22=":",AT1T!AJ22=""),":",((AT1T!AJ22-AT1T!AJ$17)/AT1T!AJ$17+1)*100)</f>
        <v>114.19258493437867</v>
      </c>
      <c r="AK22" s="172">
        <f>IF(OR(AT1T!AK22=":",AT1T!AK22=""),":",((AT1T!AK22-AT1T!AK$17)/AT1T!AK$17+1)*100)</f>
        <v>114.54239022481715</v>
      </c>
      <c r="AL22" s="172">
        <f>IF(OR(AT1T!AL22=":",AT1T!AL22=""),":",((AT1T!AL22-AT1T!AL$17)/AT1T!AL$17+1)*100)</f>
        <v>118.7105135266483</v>
      </c>
      <c r="AM22" s="172">
        <f>IF(OR(AT1T!AM22=":",AT1T!AM22=""),":",((AT1T!AM22-AT1T!AM$17)/AT1T!AM$17+1)*100)</f>
        <v>141.34597346073514</v>
      </c>
      <c r="AN22" s="172">
        <f>IF(OR(AT1T!AN22=":",AT1T!AN22=""),":",((AT1T!AN22-AT1T!AN$17)/AT1T!AN$17+1)*100)</f>
        <v>111.93604024434065</v>
      </c>
      <c r="AO22" s="172">
        <f>IF(OR(AT1T!AO22=":",AT1T!AO22=""),":",((AT1T!AO22-AT1T!AO$17)/AT1T!AO$17+1)*100)</f>
        <v>129.67338205014332</v>
      </c>
      <c r="AP22" s="190"/>
      <c r="AQ22" s="172">
        <f>IF(OR(AT1T!AQ22=":",AT1T!AQ22=""),":",((AT1T!AQ22-AT1T!AQ$17)/AT1T!AQ$17+1)*100)</f>
        <v>102.53753436244449</v>
      </c>
      <c r="AR22" s="172">
        <f>IF(OR(AT1T!AR22=":",AT1T!AR22=""),":",((AT1T!AR22-AT1T!AR$17)/AT1T!AR$17+1)*100)</f>
        <v>102.12983144318149</v>
      </c>
      <c r="AS22" s="172">
        <f>IF(OR(AT1T!AS22=":",AT1T!AS22=""),":",((AT1T!AS22-AT1T!AS$17)/AT1T!AS$17+1)*100)</f>
        <v>112.12090870658389</v>
      </c>
    </row>
    <row r="23" spans="1:45" ht="22.5" customHeight="1">
      <c r="A23" s="77">
        <f t="shared" si="0"/>
        <v>1</v>
      </c>
      <c r="B23" s="105">
        <v>2011</v>
      </c>
      <c r="C23" s="172">
        <f>IF(OR(AT1T!C23=":",AT1T!C23=""),":",((AT1T!C23-AT1T!C$17)/AT1T!C$17+1)*100)</f>
        <v>94.777207154436098</v>
      </c>
      <c r="D23" s="172">
        <f>IF(OR(AT1T!D23=":",AT1T!D23=""),":",((AT1T!D23-AT1T!D$17)/AT1T!D$17+1)*100)</f>
        <v>124.92239467849224</v>
      </c>
      <c r="E23" s="172">
        <f>IF(OR(AT1T!E23=":",AT1T!E23=""),":",((AT1T!E23-AT1T!E$17)/AT1T!E$17+1)*100)</f>
        <v>93.994478601245646</v>
      </c>
      <c r="F23" s="172">
        <f>IF(OR(AT1T!F23=":",AT1T!F23=""),":",((AT1T!F23-AT1T!F$17)/AT1T!F$17+1)*100)</f>
        <v>122.83690658499233</v>
      </c>
      <c r="G23" s="172">
        <f>IF(OR(AT1T!G23=":",AT1T!G23=""),":",((AT1T!G23-AT1T!G$17)/AT1T!G$17+1)*100)</f>
        <v>116.70616113744077</v>
      </c>
      <c r="H23" s="172">
        <f>IF(OR(AT1T!H23=":",AT1T!H23=""),":",((AT1T!H23-AT1T!H$17)/AT1T!H$17+1)*100)</f>
        <v>104.10139214744999</v>
      </c>
      <c r="I23" s="172">
        <f>IF(OR(AT1T!I23=":",AT1T!I23=""),":",((AT1T!I23-AT1T!I$17)/AT1T!I$17+1)*100)</f>
        <v>103.60525370089147</v>
      </c>
      <c r="J23" s="172">
        <f>IF(OR(AT1T!J23=":",AT1T!J23=""),":",((AT1T!J23-AT1T!J$17)/AT1T!J$17+1)*100)</f>
        <v>90.347736652302402</v>
      </c>
      <c r="K23" s="172">
        <f>IF(OR(AT1T!K23=":",AT1T!K23=""),":",((AT1T!K23-AT1T!K$17)/AT1T!K$17+1)*100)</f>
        <v>104.69631618039901</v>
      </c>
      <c r="L23" s="172">
        <f>IF(OR(AT1T!L23=":",AT1T!L23=""),":",((AT1T!L23-AT1T!L$17)/AT1T!L$17+1)*100)</f>
        <v>118.0264782746044</v>
      </c>
      <c r="M23" s="172">
        <f>IF(OR(AT1T!M23=":",AT1T!M23=""),":",((AT1T!M23-AT1T!M$17)/AT1T!M$17+1)*100)</f>
        <v>117.77470129713788</v>
      </c>
      <c r="N23" s="172">
        <f>IF(OR(AT1T!N23=":",AT1T!N23=""),":",((AT1T!N23-AT1T!N$17)/AT1T!N$17+1)*100)</f>
        <v>125.56293536368055</v>
      </c>
      <c r="O23" s="172">
        <f>IF(OR(AT1T!O23=":",AT1T!O23=""),":",((AT1T!O23-AT1T!O$17)/AT1T!O$17+1)*100)</f>
        <v>155.92755214050493</v>
      </c>
      <c r="P23" s="172">
        <f>IF(OR(AT1T!P23=":",AT1T!P23=""),":",((AT1T!P23-AT1T!P$17)/AT1T!P$17+1)*100)</f>
        <v>138.27726607898171</v>
      </c>
      <c r="Q23" s="172">
        <f>IF(OR(AT1T!Q23=":",AT1T!Q23=""),":",((AT1T!Q23-AT1T!Q$17)/AT1T!Q$17+1)*100)</f>
        <v>107.5137852856826</v>
      </c>
      <c r="R23" s="172">
        <f>IF(OR(AT1T!R23=":",AT1T!R23=""),":",((AT1T!R23-AT1T!R$17)/AT1T!R$17+1)*100)</f>
        <v>123.07392474755471</v>
      </c>
      <c r="S23" s="172">
        <f>IF(OR(AT1T!S23=":",AT1T!S23=""),":",((AT1T!S23-AT1T!S$17)/AT1T!S$17+1)*100)</f>
        <v>118.22277403334516</v>
      </c>
      <c r="T23" s="172">
        <f>IF(OR(AT1T!T23=":",AT1T!T23=""),":",((AT1T!T23-AT1T!T$17)/AT1T!T$17+1)*100)</f>
        <v>99.221453287197235</v>
      </c>
      <c r="U23" s="172">
        <f>IF(OR(AT1T!U23=":",AT1T!U23=""),":",((AT1T!U23-AT1T!U$17)/AT1T!U$17+1)*100)</f>
        <v>103.34628265237775</v>
      </c>
      <c r="V23" s="172">
        <f>IF(OR(AT1T!V23=":",AT1T!V23=""),":",((AT1T!V23-AT1T!V$17)/AT1T!V$17+1)*100)</f>
        <v>165.20504731861197</v>
      </c>
      <c r="W23" s="172" t="str">
        <f>IF(OR(P1_1T!W23=":",P1_1T!W23=""),":",((P1_1T!W23-P1_1T!W$17)/P1_1T!W$17+1)*100)</f>
        <v>:</v>
      </c>
      <c r="X23" s="172" t="str">
        <f>IF(OR(P1_1T!X23=":",P1_1T!X23=""),":",((P1_1T!X23-P1_1T!X$17)/P1_1T!X$17+1)*100)</f>
        <v>:</v>
      </c>
      <c r="Y23" s="172" t="str">
        <f>IF(OR(P1_1T!Y23=":",P1_1T!Y23=""),":",((P1_1T!Y23-P1_1T!Y$17)/P1_1T!Y$17+1)*100)</f>
        <v>:</v>
      </c>
      <c r="Z23" s="172" t="str">
        <f>IF(OR(P1_1T!Z23=":",P1_1T!Z23=""),":",((P1_1T!Z23-P1_1T!Z$17)/P1_1T!Z$17+1)*100)</f>
        <v>:</v>
      </c>
      <c r="AA23" s="172" t="str">
        <f>IF(OR(P1_1T!AA23=":",P1_1T!AA23=""),":",((P1_1T!AA23-P1_1T!AA$17)/P1_1T!AA$17+1)*100)</f>
        <v>:</v>
      </c>
      <c r="AB23" s="172" t="str">
        <f>IF(OR(P1_1T!AB23=":",P1_1T!AB23=""),":",((P1_1T!AB23-P1_1T!AB$17)/P1_1T!AB$17+1)*100)</f>
        <v>:</v>
      </c>
      <c r="AC23" s="175">
        <f>IF(OR(AT1T!AC23=":",AT1T!AC23=""),":",((AT1T!AC23-AT1T!AC$17)/AT1T!AC$17+1)*100)</f>
        <v>110.06717727856636</v>
      </c>
      <c r="AD23" s="172" t="str">
        <f>IF(OR(P1_1T!AD23=":",P1_1T!AD23=""),":",((P1_1T!AD23-P1_1T!AD$17)/P1_1T!AD$17+1)*100)</f>
        <v>:</v>
      </c>
      <c r="AE23" s="172">
        <f>IF(OR(AT1T!AE23=":",AT1T!AE23=""),":",((AT1T!AE23-AT1T!AE$17)/AT1T!AE$17+1)*100)</f>
        <v>94.777207154436098</v>
      </c>
      <c r="AF23" s="172">
        <f>IF(OR(AT1T!AF23=":",AT1T!AF23=""),":",((AT1T!AF23-AT1T!AF$17)/AT1T!AF$17+1)*100)</f>
        <v>96.478801068235668</v>
      </c>
      <c r="AG23" s="172">
        <f>IF(OR(AT1T!AG23=":",AT1T!AG23=""),":",((AT1T!AG23-AT1T!AG$17)/AT1T!AG$17+1)*100)</f>
        <v>93.994478601245646</v>
      </c>
      <c r="AH23" s="172">
        <f>IF(OR(AT1T!AH23=":",AT1T!AH23=""),":",((AT1T!AH23-AT1T!AH$17)/AT1T!AH$17+1)*100)</f>
        <v>104.10139214744999</v>
      </c>
      <c r="AI23" s="172">
        <f>IF(OR(AT1T!AI23=":",AT1T!AI23=""),":",((AT1T!AI23-AT1T!AI$17)/AT1T!AI$17+1)*100)</f>
        <v>101.86553584061568</v>
      </c>
      <c r="AJ23" s="172">
        <f>IF(OR(AT1T!AJ23=":",AT1T!AJ23=""),":",((AT1T!AJ23-AT1T!AJ$17)/AT1T!AJ$17+1)*100)</f>
        <v>118.0264782746044</v>
      </c>
      <c r="AK23" s="172">
        <f>IF(OR(AT1T!AK23=":",AT1T!AK23=""),":",((AT1T!AK23-AT1T!AK$17)/AT1T!AK$17+1)*100)</f>
        <v>117.77470129713788</v>
      </c>
      <c r="AL23" s="172">
        <f>IF(OR(AT1T!AL23=":",AT1T!AL23=""),":",((AT1T!AL23-AT1T!AL$17)/AT1T!AL$17+1)*100)</f>
        <v>125.56293536368055</v>
      </c>
      <c r="AM23" s="172">
        <f>IF(OR(AT1T!AM23=":",AT1T!AM23=""),":",((AT1T!AM23-AT1T!AM$17)/AT1T!AM$17+1)*100)</f>
        <v>150.34330952887177</v>
      </c>
      <c r="AN23" s="172">
        <f>IF(OR(AT1T!AN23=":",AT1T!AN23=""),":",((AT1T!AN23-AT1T!AN$17)/AT1T!AN$17+1)*100)</f>
        <v>114.27344592166726</v>
      </c>
      <c r="AO23" s="172">
        <f>IF(OR(AT1T!AO23=":",AT1T!AO23=""),":",((AT1T!AO23-AT1T!AO$17)/AT1T!AO$17+1)*100)</f>
        <v>134.24361096531956</v>
      </c>
      <c r="AP23" s="190"/>
      <c r="AQ23" s="172">
        <f>IF(OR(AT1T!AQ23=":",AT1T!AQ23=""),":",((AT1T!AQ23-AT1T!AQ$17)/AT1T!AQ$17+1)*100)</f>
        <v>95.675618524000853</v>
      </c>
      <c r="AR23" s="172">
        <f>IF(OR(AT1T!AR23=":",AT1T!AR23=""),":",((AT1T!AR23-AT1T!AR$17)/AT1T!AR$17+1)*100)</f>
        <v>99.891823180655294</v>
      </c>
      <c r="AS23" s="172">
        <f>IF(OR(AT1T!AS23=":",AT1T!AS23=""),":",((AT1T!AS23-AT1T!AS$17)/AT1T!AS$17+1)*100)</f>
        <v>114.0155307834368</v>
      </c>
    </row>
    <row r="24" spans="1:45" ht="22.5" customHeight="1">
      <c r="A24" s="77">
        <f t="shared" si="0"/>
        <v>1</v>
      </c>
      <c r="B24" s="105">
        <v>2012</v>
      </c>
      <c r="C24" s="172">
        <f>IF(OR(AT1T!C24=":",AT1T!C24=""),":",((AT1T!C24-AT1T!C$17)/AT1T!C$17+1)*100)</f>
        <v>95.057826696999001</v>
      </c>
      <c r="D24" s="172">
        <f>IF(OR(AT1T!D24=":",AT1T!D24=""),":",((AT1T!D24-AT1T!D$17)/AT1T!D$17+1)*100)</f>
        <v>114.45676274944567</v>
      </c>
      <c r="E24" s="172">
        <f>IF(OR(AT1T!E24=":",AT1T!E24=""),":",((AT1T!E24-AT1T!E$17)/AT1T!E$17+1)*100)</f>
        <v>87.154079033355117</v>
      </c>
      <c r="F24" s="172">
        <f>IF(OR(AT1T!F24=":",AT1T!F24=""),":",((AT1T!F24-AT1T!F$17)/AT1T!F$17+1)*100)</f>
        <v>119.56355283307812</v>
      </c>
      <c r="G24" s="172">
        <f>IF(OR(AT1T!G24=":",AT1T!G24=""),":",((AT1T!G24-AT1T!G$17)/AT1T!G$17+1)*100)</f>
        <v>115.30805687203791</v>
      </c>
      <c r="H24" s="172">
        <f>IF(OR(AT1T!H24=":",AT1T!H24=""),":",((AT1T!H24-AT1T!H$17)/AT1T!H$17+1)*100)</f>
        <v>89.40101824869339</v>
      </c>
      <c r="I24" s="172">
        <f>IF(OR(AT1T!I24=":",AT1T!I24=""),":",((AT1T!I24-AT1T!I$17)/AT1T!I$17+1)*100)</f>
        <v>98.596153623222008</v>
      </c>
      <c r="J24" s="172">
        <f>IF(OR(AT1T!J24=":",AT1T!J24=""),":",((AT1T!J24-AT1T!J$17)/AT1T!J$17+1)*100)</f>
        <v>85.85619247243234</v>
      </c>
      <c r="K24" s="172">
        <f>IF(OR(AT1T!K24=":",AT1T!K24=""),":",((AT1T!K24-AT1T!K$17)/AT1T!K$17+1)*100)</f>
        <v>105.97529351976127</v>
      </c>
      <c r="L24" s="172">
        <f>IF(OR(AT1T!L24=":",AT1T!L24=""),":",((AT1T!L24-AT1T!L$17)/AT1T!L$17+1)*100)</f>
        <v>116.17127595416559</v>
      </c>
      <c r="M24" s="172">
        <f>IF(OR(AT1T!M24=":",AT1T!M24=""),":",((AT1T!M24-AT1T!M$17)/AT1T!M$17+1)*100)</f>
        <v>118.40370782797123</v>
      </c>
      <c r="N24" s="172">
        <f>IF(OR(AT1T!N24=":",AT1T!N24=""),":",((AT1T!N24-AT1T!N$17)/AT1T!N$17+1)*100)</f>
        <v>126.79410335331282</v>
      </c>
      <c r="O24" s="172">
        <f>IF(OR(AT1T!O24=":",AT1T!O24=""),":",((AT1T!O24-AT1T!O$17)/AT1T!O$17+1)*100)</f>
        <v>160.39699963410172</v>
      </c>
      <c r="P24" s="172">
        <f>IF(OR(AT1T!P24=":",AT1T!P24=""),":",((AT1T!P24-AT1T!P$17)/AT1T!P$17+1)*100)</f>
        <v>138.79906708305333</v>
      </c>
      <c r="Q24" s="172">
        <f>IF(OR(AT1T!Q24=":",AT1T!Q24=""),":",((AT1T!Q24-AT1T!Q$17)/AT1T!Q$17+1)*100)</f>
        <v>105.08929146134756</v>
      </c>
      <c r="R24" s="172">
        <f>IF(OR(AT1T!R24=":",AT1T!R24=""),":",((AT1T!R24-AT1T!R$17)/AT1T!R$17+1)*100)</f>
        <v>125.34075544782391</v>
      </c>
      <c r="S24" s="172">
        <f>IF(OR(AT1T!S24=":",AT1T!S24=""),":",((AT1T!S24-AT1T!S$17)/AT1T!S$17+1)*100)</f>
        <v>116.37637460092232</v>
      </c>
      <c r="T24" s="172">
        <f>IF(OR(AT1T!T24=":",AT1T!T24=""),":",((AT1T!T24-AT1T!T$17)/AT1T!T$17+1)*100)</f>
        <v>98.066608996539799</v>
      </c>
      <c r="U24" s="172">
        <f>IF(OR(AT1T!U24=":",AT1T!U24=""),":",((AT1T!U24-AT1T!U$17)/AT1T!U$17+1)*100)</f>
        <v>102.11386470194239</v>
      </c>
      <c r="V24" s="172">
        <f>IF(OR(AT1T!V24=":",AT1T!V24=""),":",((AT1T!V24-AT1T!V$17)/AT1T!V$17+1)*100)</f>
        <v>158.9905362776025</v>
      </c>
      <c r="W24" s="172" t="str">
        <f>IF(OR(P1_1T!W24=":",P1_1T!W24=""),":",((P1_1T!W24-P1_1T!W$17)/P1_1T!W$17+1)*100)</f>
        <v>:</v>
      </c>
      <c r="X24" s="172" t="str">
        <f>IF(OR(P1_1T!X24=":",P1_1T!X24=""),":",((P1_1T!X24-P1_1T!X$17)/P1_1T!X$17+1)*100)</f>
        <v>:</v>
      </c>
      <c r="Y24" s="172" t="str">
        <f>IF(OR(P1_1T!Y24=":",P1_1T!Y24=""),":",((P1_1T!Y24-P1_1T!Y$17)/P1_1T!Y$17+1)*100)</f>
        <v>:</v>
      </c>
      <c r="Z24" s="172" t="str">
        <f>IF(OR(P1_1T!Z24=":",P1_1T!Z24=""),":",((P1_1T!Z24-P1_1T!Z$17)/P1_1T!Z$17+1)*100)</f>
        <v>:</v>
      </c>
      <c r="AA24" s="172" t="str">
        <f>IF(OR(P1_1T!AA24=":",P1_1T!AA24=""),":",((P1_1T!AA24-P1_1T!AA$17)/P1_1T!AA$17+1)*100)</f>
        <v>:</v>
      </c>
      <c r="AB24" s="172" t="str">
        <f>IF(OR(P1_1T!AB24=":",P1_1T!AB24=""),":",((P1_1T!AB24-P1_1T!AB$17)/P1_1T!AB$17+1)*100)</f>
        <v>:</v>
      </c>
      <c r="AC24" s="175">
        <f>IF(OR(AT1T!AC24=":",AT1T!AC24=""),":",((AT1T!AC24-AT1T!AC$17)/AT1T!AC$17+1)*100)</f>
        <v>106.54813029949727</v>
      </c>
      <c r="AD24" s="172" t="str">
        <f>IF(OR(P1_1T!AD24=":",P1_1T!AD24=""),":",((P1_1T!AD24-P1_1T!AD$17)/P1_1T!AD$17+1)*100)</f>
        <v>:</v>
      </c>
      <c r="AE24" s="172">
        <f>IF(OR(AT1T!AE24=":",AT1T!AE24=""),":",((AT1T!AE24-AT1T!AE$17)/AT1T!AE$17+1)*100)</f>
        <v>95.057826696999001</v>
      </c>
      <c r="AF24" s="172">
        <f>IF(OR(AT1T!AF24=":",AT1T!AF24=""),":",((AT1T!AF24-AT1T!AF$17)/AT1T!AF$17+1)*100)</f>
        <v>89.978357979515437</v>
      </c>
      <c r="AG24" s="172">
        <f>IF(OR(AT1T!AG24=":",AT1T!AG24=""),":",((AT1T!AG24-AT1T!AG$17)/AT1T!AG$17+1)*100)</f>
        <v>87.154079033355117</v>
      </c>
      <c r="AH24" s="172">
        <f>IF(OR(AT1T!AH24=":",AT1T!AH24=""),":",((AT1T!AH24-AT1T!AH$17)/AT1T!AH$17+1)*100)</f>
        <v>89.40101824869339</v>
      </c>
      <c r="AI24" s="172">
        <f>IF(OR(AT1T!AI24=":",AT1T!AI24=""),":",((AT1T!AI24-AT1T!AI$17)/AT1T!AI$17+1)*100)</f>
        <v>98.911021055773872</v>
      </c>
      <c r="AJ24" s="172">
        <f>IF(OR(AT1T!AJ24=":",AT1T!AJ24=""),":",((AT1T!AJ24-AT1T!AJ$17)/AT1T!AJ$17+1)*100)</f>
        <v>116.17127595416559</v>
      </c>
      <c r="AK24" s="172">
        <f>IF(OR(AT1T!AK24=":",AT1T!AK24=""),":",((AT1T!AK24-AT1T!AK$17)/AT1T!AK$17+1)*100)</f>
        <v>118.40370782797123</v>
      </c>
      <c r="AL24" s="172">
        <f>IF(OR(AT1T!AL24=":",AT1T!AL24=""),":",((AT1T!AL24-AT1T!AL$17)/AT1T!AL$17+1)*100)</f>
        <v>126.79410335331282</v>
      </c>
      <c r="AM24" s="172">
        <f>IF(OR(AT1T!AM24=":",AT1T!AM24=""),":",((AT1T!AM24-AT1T!AM$17)/AT1T!AM$17+1)*100)</f>
        <v>153.56379053741387</v>
      </c>
      <c r="AN24" s="172">
        <f>IF(OR(AT1T!AN24=":",AT1T!AN24=""),":",((AT1T!AN24-AT1T!AN$17)/AT1T!AN$17+1)*100)</f>
        <v>113.34998203377651</v>
      </c>
      <c r="AO24" s="172">
        <f>IF(OR(AT1T!AO24=":",AT1T!AO24=""),":",((AT1T!AO24-AT1T!AO$17)/AT1T!AO$17+1)*100)</f>
        <v>130.47519076264686</v>
      </c>
      <c r="AP24" s="190"/>
      <c r="AQ24" s="172">
        <f>IF(OR(AT1T!AQ24=":",AT1T!AQ24=""),":",((AT1T!AQ24-AT1T!AQ$17)/AT1T!AQ$17+1)*100)</f>
        <v>95.635969549587657</v>
      </c>
      <c r="AR24" s="172">
        <f>IF(OR(AT1T!AR24=":",AT1T!AR24=""),":",((AT1T!AR24-AT1T!AR$17)/AT1T!AR$17+1)*100)</f>
        <v>89.527071489790615</v>
      </c>
      <c r="AS24" s="172">
        <f>IF(OR(AT1T!AS24=":",AT1T!AS24=""),":",((AT1T!AS24-AT1T!AS$17)/AT1T!AS$17+1)*100)</f>
        <v>112.22956485622528</v>
      </c>
    </row>
    <row r="25" spans="1:45" ht="22.5" customHeight="1">
      <c r="A25" s="77">
        <f t="shared" si="0"/>
        <v>1</v>
      </c>
      <c r="B25" s="105">
        <v>2013</v>
      </c>
      <c r="C25" s="172">
        <f>IF(OR(AT1T!C25=":",AT1T!C25=""),":",((AT1T!C25-AT1T!C$17)/AT1T!C$17+1)*100)</f>
        <v>83.658679453473013</v>
      </c>
      <c r="D25" s="172">
        <f>IF(OR(AT1T!D25=":",AT1T!D25=""),":",((AT1T!D25-AT1T!D$17)/AT1T!D$17+1)*100)</f>
        <v>87.184035476718407</v>
      </c>
      <c r="E25" s="172">
        <f>IF(OR(AT1T!E25=":",AT1T!E25=""),":",((AT1T!E25-AT1T!E$17)/AT1T!E$17+1)*100)</f>
        <v>78.547898801029589</v>
      </c>
      <c r="F25" s="172">
        <f>IF(OR(AT1T!F25=":",AT1T!F25=""),":",((AT1T!F25-AT1T!F$17)/AT1T!F$17+1)*100)</f>
        <v>114.98851454823891</v>
      </c>
      <c r="G25" s="172">
        <f>IF(OR(AT1T!G25=":",AT1T!G25=""),":",((AT1T!G25-AT1T!G$17)/AT1T!G$17+1)*100)</f>
        <v>108.957345971564</v>
      </c>
      <c r="H25" s="172">
        <f>IF(OR(AT1T!H25=":",AT1T!H25=""),":",((AT1T!H25-AT1T!H$17)/AT1T!H$17+1)*100)</f>
        <v>70.636439239761728</v>
      </c>
      <c r="I25" s="172">
        <f>IF(OR(AT1T!I25=":",AT1T!I25=""),":",((AT1T!I25-AT1T!I$17)/AT1T!I$17+1)*100)</f>
        <v>93.320427066065406</v>
      </c>
      <c r="J25" s="172">
        <f>IF(OR(AT1T!J25=":",AT1T!J25=""),":",((AT1T!J25-AT1T!J$17)/AT1T!J$17+1)*100)</f>
        <v>84.849826196768689</v>
      </c>
      <c r="K25" s="172">
        <f>IF(OR(AT1T!K25=":",AT1T!K25=""),":",((AT1T!K25-AT1T!K$17)/AT1T!K$17+1)*100)</f>
        <v>101.5395942195176</v>
      </c>
      <c r="L25" s="172">
        <f>IF(OR(AT1T!L25=":",AT1T!L25=""),":",((AT1T!L25-AT1T!L$17)/AT1T!L$17+1)*100)</f>
        <v>111.39829413285088</v>
      </c>
      <c r="M25" s="172">
        <f>IF(OR(AT1T!M25=":",AT1T!M25=""),":",((AT1T!M25-AT1T!M$17)/AT1T!M$17+1)*100)</f>
        <v>115.24814157161344</v>
      </c>
      <c r="N25" s="172">
        <f>IF(OR(AT1T!N25=":",AT1T!N25=""),":",((AT1T!N25-AT1T!N$17)/AT1T!N$17+1)*100)</f>
        <v>109.71974728657055</v>
      </c>
      <c r="O25" s="172">
        <f>IF(OR(AT1T!O25=":",AT1T!O25=""),":",((AT1T!O25-AT1T!O$17)/AT1T!O$17+1)*100)</f>
        <v>156.63373582144163</v>
      </c>
      <c r="P25" s="172">
        <f>IF(OR(AT1T!P25=":",AT1T!P25=""),":",((AT1T!P25-AT1T!P$17)/AT1T!P$17+1)*100)</f>
        <v>142.06032335850099</v>
      </c>
      <c r="Q25" s="172">
        <f>IF(OR(AT1T!Q25=":",AT1T!Q25=""),":",((AT1T!Q25-AT1T!Q$17)/AT1T!Q$17+1)*100)</f>
        <v>103.39214578431302</v>
      </c>
      <c r="R25" s="172">
        <f>IF(OR(AT1T!R25=":",AT1T!R25=""),":",((AT1T!R25-AT1T!R$17)/AT1T!R$17+1)*100)</f>
        <v>126.57831589461246</v>
      </c>
      <c r="S25" s="172">
        <f>IF(OR(AT1T!S25=":",AT1T!S25=""),":",((AT1T!S25-AT1T!S$17)/AT1T!S$17+1)*100)</f>
        <v>115.33345157857396</v>
      </c>
      <c r="T25" s="172">
        <f>IF(OR(AT1T!T25=":",AT1T!T25=""),":",((AT1T!T25-AT1T!T$17)/AT1T!T$17+1)*100)</f>
        <v>91.656574394463661</v>
      </c>
      <c r="U25" s="172">
        <f>IF(OR(AT1T!U25=":",AT1T!U25=""),":",((AT1T!U25-AT1T!U$17)/AT1T!U$17+1)*100)</f>
        <v>94.464835900870725</v>
      </c>
      <c r="V25" s="172">
        <f>IF(OR(AT1T!V25=":",AT1T!V25=""),":",((AT1T!V25-AT1T!V$17)/AT1T!V$17+1)*100)</f>
        <v>144.6372239747634</v>
      </c>
      <c r="W25" s="172" t="str">
        <f>IF(OR(P1_1T!W25=":",P1_1T!W25=""),":",((P1_1T!W25-P1_1T!W$17)/P1_1T!W$17+1)*100)</f>
        <v>:</v>
      </c>
      <c r="X25" s="172" t="str">
        <f>IF(OR(P1_1T!X25=":",P1_1T!X25=""),":",((P1_1T!X25-P1_1T!X$17)/P1_1T!X$17+1)*100)</f>
        <v>:</v>
      </c>
      <c r="Y25" s="172" t="str">
        <f>IF(OR(P1_1T!Y25=":",P1_1T!Y25=""),":",((P1_1T!Y25-P1_1T!Y$17)/P1_1T!Y$17+1)*100)</f>
        <v>:</v>
      </c>
      <c r="Z25" s="172" t="str">
        <f>IF(OR(P1_1T!Z25=":",P1_1T!Z25=""),":",((P1_1T!Z25-P1_1T!Z$17)/P1_1T!Z$17+1)*100)</f>
        <v>:</v>
      </c>
      <c r="AA25" s="172" t="str">
        <f>IF(OR(P1_1T!AA25=":",P1_1T!AA25=""),":",((P1_1T!AA25-P1_1T!AA$17)/P1_1T!AA$17+1)*100)</f>
        <v>:</v>
      </c>
      <c r="AB25" s="172" t="str">
        <f>IF(OR(P1_1T!AB25=":",P1_1T!AB25=""),":",((P1_1T!AB25-P1_1T!AB$17)/P1_1T!AB$17+1)*100)</f>
        <v>:</v>
      </c>
      <c r="AC25" s="175">
        <f>IF(OR(AT1T!AC25=":",AT1T!AC25=""),":",((AT1T!AC25-AT1T!AC$17)/AT1T!AC$17+1)*100)</f>
        <v>100.1982504026748</v>
      </c>
      <c r="AD25" s="172" t="str">
        <f>IF(OR(P1_1T!AD25=":",P1_1T!AD25=""),":",((P1_1T!AD25-P1_1T!AD$17)/P1_1T!AD$17+1)*100)</f>
        <v>:</v>
      </c>
      <c r="AE25" s="172">
        <f>IF(OR(AT1T!AE25=":",AT1T!AE25=""),":",((AT1T!AE25-AT1T!AE$17)/AT1T!AE$17+1)*100)</f>
        <v>83.658679453473013</v>
      </c>
      <c r="AF25" s="172">
        <f>IF(OR(AT1T!AF25=":",AT1T!AF25=""),":",((AT1T!AF25-AT1T!AF$17)/AT1T!AF$17+1)*100)</f>
        <v>81.360131660648292</v>
      </c>
      <c r="AG25" s="172">
        <f>IF(OR(AT1T!AG25=":",AT1T!AG25=""),":",((AT1T!AG25-AT1T!AG$17)/AT1T!AG$17+1)*100)</f>
        <v>78.547898801029589</v>
      </c>
      <c r="AH25" s="172">
        <f>IF(OR(AT1T!AH25=":",AT1T!AH25=""),":",((AT1T!AH25-AT1T!AH$17)/AT1T!AH$17+1)*100)</f>
        <v>70.636439239761728</v>
      </c>
      <c r="AI25" s="172">
        <f>IF(OR(AT1T!AI25=":",AT1T!AI25=""),":",((AT1T!AI25-AT1T!AI$17)/AT1T!AI$17+1)*100)</f>
        <v>94.569417807238864</v>
      </c>
      <c r="AJ25" s="172">
        <f>IF(OR(AT1T!AJ25=":",AT1T!AJ25=""),":",((AT1T!AJ25-AT1T!AJ$17)/AT1T!AJ$17+1)*100)</f>
        <v>111.39829413285088</v>
      </c>
      <c r="AK25" s="172">
        <f>IF(OR(AT1T!AK25=":",AT1T!AK25=""),":",((AT1T!AK25-AT1T!AK$17)/AT1T!AK$17+1)*100)</f>
        <v>115.24814157161344</v>
      </c>
      <c r="AL25" s="172">
        <f>IF(OR(AT1T!AL25=":",AT1T!AL25=""),":",((AT1T!AL25-AT1T!AL$17)/AT1T!AL$17+1)*100)</f>
        <v>109.71974728657055</v>
      </c>
      <c r="AM25" s="172">
        <f>IF(OR(AT1T!AM25=":",AT1T!AM25=""),":",((AT1T!AM25-AT1T!AM$17)/AT1T!AM$17+1)*100)</f>
        <v>152.02296234225895</v>
      </c>
      <c r="AN25" s="172">
        <f>IF(OR(AT1T!AN25=":",AT1T!AN25=""),":",((AT1T!AN25-AT1T!AN$17)/AT1T!AN$17+1)*100)</f>
        <v>112.65109593963349</v>
      </c>
      <c r="AO25" s="172">
        <f>IF(OR(AT1T!AO25=":",AT1T!AO25=""),":",((AT1T!AO25-AT1T!AO$17)/AT1T!AO$17+1)*100)</f>
        <v>119.62533812426824</v>
      </c>
      <c r="AP25" s="190"/>
      <c r="AQ25" s="172">
        <f>IF(OR(AT1T!AQ25=":",AT1T!AQ25=""),":",((AT1T!AQ25-AT1T!AQ$17)/AT1T!AQ$17+1)*100)</f>
        <v>83.763744977796577</v>
      </c>
      <c r="AR25" s="172">
        <f>IF(OR(AT1T!AR25=":",AT1T!AR25=""),":",((AT1T!AR25-AT1T!AR$17)/AT1T!AR$17+1)*100)</f>
        <v>76.226779701277906</v>
      </c>
      <c r="AS25" s="172">
        <f>IF(OR(AT1T!AS25=":",AT1T!AS25=""),":",((AT1T!AS25-AT1T!AS$17)/AT1T!AS$17+1)*100)</f>
        <v>108.27446246727337</v>
      </c>
    </row>
    <row r="26" spans="1:45" ht="22.5" customHeight="1">
      <c r="A26" s="77">
        <f t="shared" si="0"/>
        <v>1</v>
      </c>
      <c r="B26" s="105">
        <v>2014</v>
      </c>
      <c r="C26" s="172">
        <f>IF(OR(AT1T!C26=":",AT1T!C26=""),":",((AT1T!C26-AT1T!C$17)/AT1T!C$17+1)*100)</f>
        <v>80.389325559536289</v>
      </c>
      <c r="D26" s="172">
        <f>IF(OR(AT1T!D26=":",AT1T!D26=""),":",((AT1T!D26-AT1T!D$17)/AT1T!D$17+1)*100)</f>
        <v>81.286031042128599</v>
      </c>
      <c r="E26" s="172">
        <f>IF(OR(AT1T!E26=":",AT1T!E26=""),":",((AT1T!E26-AT1T!E$17)/AT1T!E$17+1)*100)</f>
        <v>74.844293887784914</v>
      </c>
      <c r="F26" s="172">
        <f>IF(OR(AT1T!F26=":",AT1T!F26=""),":",((AT1T!F26-AT1T!F$17)/AT1T!F$17+1)*100)</f>
        <v>113.39969372128638</v>
      </c>
      <c r="G26" s="172">
        <f>IF(OR(AT1T!G26=":",AT1T!G26=""),":",((AT1T!G26-AT1T!G$17)/AT1T!G$17+1)*100)</f>
        <v>108.76777251184835</v>
      </c>
      <c r="H26" s="172">
        <f>IF(OR(AT1T!H26=":",AT1T!H26=""),":",((AT1T!H26-AT1T!H$17)/AT1T!H$17+1)*100)</f>
        <v>60.172683078545788</v>
      </c>
      <c r="I26" s="172">
        <f>IF(OR(AT1T!I26=":",AT1T!I26=""),":",((AT1T!I26-AT1T!I$17)/AT1T!I$17+1)*100)</f>
        <v>93.561550143166826</v>
      </c>
      <c r="J26" s="172">
        <f>IF(OR(AT1T!J26=":",AT1T!J26=""),":",((AT1T!J26-AT1T!J$17)/AT1T!J$17+1)*100)</f>
        <v>83.672911431956365</v>
      </c>
      <c r="K26" s="172">
        <f>IF(OR(AT1T!K26=":",AT1T!K26=""),":",((AT1T!K26-AT1T!K$17)/AT1T!K$17+1)*100)</f>
        <v>102.06408569083018</v>
      </c>
      <c r="L26" s="172">
        <f>IF(OR(AT1T!L26=":",AT1T!L26=""),":",((AT1T!L26-AT1T!L$17)/AT1T!L$17+1)*100)</f>
        <v>110.24381838545705</v>
      </c>
      <c r="M26" s="172">
        <f>IF(OR(AT1T!M26=":",AT1T!M26=""),":",((AT1T!M26-AT1T!M$17)/AT1T!M$17+1)*100)</f>
        <v>109.85794685045293</v>
      </c>
      <c r="N26" s="172">
        <f>IF(OR(AT1T!N26=":",AT1T!N26=""),":",((AT1T!N26-AT1T!N$17)/AT1T!N$17+1)*100)</f>
        <v>111.95528916248179</v>
      </c>
      <c r="O26" s="172">
        <f>IF(OR(AT1T!O26=":",AT1T!O26=""),":",((AT1T!O26-AT1T!O$17)/AT1T!O$17+1)*100)</f>
        <v>160.51042810098792</v>
      </c>
      <c r="P26" s="172">
        <f>IF(OR(AT1T!P26=":",AT1T!P26=""),":",((AT1T!P26-AT1T!P$17)/AT1T!P$17+1)*100)</f>
        <v>146.7842036605131</v>
      </c>
      <c r="Q26" s="172">
        <f>IF(OR(AT1T!Q26=":",AT1T!Q26=""),":",((AT1T!Q26-AT1T!Q$17)/AT1T!Q$17+1)*100)</f>
        <v>99.839082268296337</v>
      </c>
      <c r="R26" s="172">
        <f>IF(OR(AT1T!R26=":",AT1T!R26=""),":",((AT1T!R26-AT1T!R$17)/AT1T!R$17+1)*100)</f>
        <v>127.85241848057784</v>
      </c>
      <c r="S26" s="172">
        <f>IF(OR(AT1T!S26=":",AT1T!S26=""),":",((AT1T!S26-AT1T!S$17)/AT1T!S$17+1)*100)</f>
        <v>117.20822986874779</v>
      </c>
      <c r="T26" s="172">
        <f>IF(OR(AT1T!T26=":",AT1T!T26=""),":",((AT1T!T26-AT1T!T$17)/AT1T!T$17+1)*100)</f>
        <v>93.174740484429066</v>
      </c>
      <c r="U26" s="172">
        <f>IF(OR(AT1T!U26=":",AT1T!U26=""),":",((AT1T!U26-AT1T!U$17)/AT1T!U$17+1)*100)</f>
        <v>100.15271265907569</v>
      </c>
      <c r="V26" s="172">
        <f>IF(OR(AT1T!V26=":",AT1T!V26=""),":",((AT1T!V26-AT1T!V$17)/AT1T!V$17+1)*100)</f>
        <v>128.56466876971609</v>
      </c>
      <c r="W26" s="172" t="str">
        <f>IF(OR(P1_1T!W26=":",P1_1T!W26=""),":",((P1_1T!W26-P1_1T!W$17)/P1_1T!W$17+1)*100)</f>
        <v>:</v>
      </c>
      <c r="X26" s="172" t="str">
        <f>IF(OR(P1_1T!X26=":",P1_1T!X26=""),":",((P1_1T!X26-P1_1T!X$17)/P1_1T!X$17+1)*100)</f>
        <v>:</v>
      </c>
      <c r="Y26" s="172" t="str">
        <f>IF(OR(P1_1T!Y26=":",P1_1T!Y26=""),":",((P1_1T!Y26-P1_1T!Y$17)/P1_1T!Y$17+1)*100)</f>
        <v>:</v>
      </c>
      <c r="Z26" s="172" t="str">
        <f>IF(OR(P1_1T!Z26=":",P1_1T!Z26=""),":",((P1_1T!Z26-P1_1T!Z$17)/P1_1T!Z$17+1)*100)</f>
        <v>:</v>
      </c>
      <c r="AA26" s="172" t="str">
        <f>IF(OR(P1_1T!AA26=":",P1_1T!AA26=""),":",((P1_1T!AA26-P1_1T!AA$17)/P1_1T!AA$17+1)*100)</f>
        <v>:</v>
      </c>
      <c r="AB26" s="172" t="str">
        <f>IF(OR(P1_1T!AB26=":",P1_1T!AB26=""),":",((P1_1T!AB26-P1_1T!AB$17)/P1_1T!AB$17+1)*100)</f>
        <v>:</v>
      </c>
      <c r="AC26" s="175">
        <f>IF(OR(AT1T!AC26=":",AT1T!AC26=""),":",((AT1T!AC26-AT1T!AC$17)/AT1T!AC$17+1)*100)</f>
        <v>97.86167907039254</v>
      </c>
      <c r="AD26" s="172" t="str">
        <f>IF(OR(P1_1T!AD26=":",P1_1T!AD26=""),":",((P1_1T!AD26-P1_1T!AD$17)/P1_1T!AD$17+1)*100)</f>
        <v>:</v>
      </c>
      <c r="AE26" s="172">
        <f>IF(OR(AT1T!AE26=":",AT1T!AE26=""),":",((AT1T!AE26-AT1T!AE$17)/AT1T!AE$17+1)*100)</f>
        <v>80.389325559536289</v>
      </c>
      <c r="AF26" s="172">
        <f>IF(OR(AT1T!AF26=":",AT1T!AF26=""),":",((AT1T!AF26-AT1T!AF$17)/AT1T!AF$17+1)*100)</f>
        <v>77.872089027676466</v>
      </c>
      <c r="AG26" s="172">
        <f>IF(OR(AT1T!AG26=":",AT1T!AG26=""),":",((AT1T!AG26-AT1T!AG$17)/AT1T!AG$17+1)*100)</f>
        <v>74.844293887784914</v>
      </c>
      <c r="AH26" s="172">
        <f>IF(OR(AT1T!AH26=":",AT1T!AH26=""),":",((AT1T!AH26-AT1T!AH$17)/AT1T!AH$17+1)*100)</f>
        <v>60.172683078545788</v>
      </c>
      <c r="AI26" s="172">
        <f>IF(OR(AT1T!AI26=":",AT1T!AI26=""),":",((AT1T!AI26-AT1T!AI$17)/AT1T!AI$17+1)*100)</f>
        <v>94.676761770009946</v>
      </c>
      <c r="AJ26" s="172">
        <f>IF(OR(AT1T!AJ26=":",AT1T!AJ26=""),":",((AT1T!AJ26-AT1T!AJ$17)/AT1T!AJ$17+1)*100)</f>
        <v>110.24381838545705</v>
      </c>
      <c r="AK26" s="172">
        <f>IF(OR(AT1T!AK26=":",AT1T!AK26=""),":",((AT1T!AK26-AT1T!AK$17)/AT1T!AK$17+1)*100)</f>
        <v>109.85794685045293</v>
      </c>
      <c r="AL26" s="172">
        <f>IF(OR(AT1T!AL26=":",AT1T!AL26=""),":",((AT1T!AL26-AT1T!AL$17)/AT1T!AL$17+1)*100)</f>
        <v>111.95528916248179</v>
      </c>
      <c r="AM26" s="172">
        <f>IF(OR(AT1T!AM26=":",AT1T!AM26=""),":",((AT1T!AM26-AT1T!AM$17)/AT1T!AM$17+1)*100)</f>
        <v>156.16769013344674</v>
      </c>
      <c r="AN26" s="172">
        <f>IF(OR(AT1T!AN26=":",AT1T!AN26=""),":",((AT1T!AN26-AT1T!AN$17)/AT1T!AN$17+1)*100)</f>
        <v>111.62163133309377</v>
      </c>
      <c r="AO26" s="172">
        <f>IF(OR(AT1T!AO26=":",AT1T!AO26=""),":",((AT1T!AO26-AT1T!AO$17)/AT1T!AO$17+1)*100)</f>
        <v>113.39496951834955</v>
      </c>
      <c r="AP26" s="190"/>
      <c r="AQ26" s="172">
        <f>IF(OR(AT1T!AQ26=":",AT1T!AQ26=""),":",((AT1T!AQ26-AT1T!AQ$17)/AT1T!AQ$17+1)*100)</f>
        <v>80.416049904842453</v>
      </c>
      <c r="AR26" s="172">
        <f>IF(OR(AT1T!AR26=":",AT1T!AR26=""),":",((AT1T!AR26-AT1T!AR$17)/AT1T!AR$17+1)*100)</f>
        <v>69.444382027882014</v>
      </c>
      <c r="AS26" s="172">
        <f>IF(OR(AT1T!AS26=":",AT1T!AS26=""),":",((AT1T!AS26-AT1T!AS$17)/AT1T!AS$17+1)*100)</f>
        <v>107.29284871948911</v>
      </c>
    </row>
    <row r="27" spans="1:45" ht="22.5" customHeight="1">
      <c r="A27" s="77">
        <f t="shared" si="0"/>
        <v>1</v>
      </c>
      <c r="B27" s="105">
        <v>2015</v>
      </c>
      <c r="C27" s="172">
        <f>IF(OR(AT1T!C27=":",AT1T!C27=""),":",((AT1T!C27-AT1T!C$17)/AT1T!C$17+1)*100)</f>
        <v>78.358239452928117</v>
      </c>
      <c r="D27" s="172">
        <f>IF(OR(AT1T!D27=":",AT1T!D27=""),":",((AT1T!D27-AT1T!D$17)/AT1T!D$17+1)*100)</f>
        <v>78.048780487804876</v>
      </c>
      <c r="E27" s="172">
        <f>IF(OR(AT1T!E27=":",AT1T!E27=""),":",((AT1T!E27-AT1T!E$17)/AT1T!E$17+1)*100)</f>
        <v>75.353089449327157</v>
      </c>
      <c r="F27" s="172">
        <f>IF(OR(AT1T!F27=":",AT1T!F27=""),":",((AT1T!F27-AT1T!F$17)/AT1T!F$17+1)*100)</f>
        <v>107.15926493108729</v>
      </c>
      <c r="G27" s="172">
        <f>IF(OR(AT1T!G27=":",AT1T!G27=""),":",((AT1T!G27-AT1T!G$17)/AT1T!G$17+1)*100)</f>
        <v>109.37203791469194</v>
      </c>
      <c r="H27" s="172">
        <f>IF(OR(AT1T!H27=":",AT1T!H27=""),":",((AT1T!H27-AT1T!H$17)/AT1T!H$17+1)*100)</f>
        <v>60.222716546879326</v>
      </c>
      <c r="I27" s="172">
        <f>IF(OR(AT1T!I27=":",AT1T!I27=""),":",((AT1T!I27-AT1T!I$17)/AT1T!I$17+1)*100)</f>
        <v>95.012925588027315</v>
      </c>
      <c r="J27" s="172">
        <f>IF(OR(AT1T!J27=":",AT1T!J27=""),":",((AT1T!J27-AT1T!J$17)/AT1T!J$17+1)*100)</f>
        <v>81.779953392092281</v>
      </c>
      <c r="K27" s="172">
        <f>IF(OR(AT1T!K27=":",AT1T!K27=""),":",((AT1T!K27-AT1T!K$17)/AT1T!K$17+1)*100)</f>
        <v>103.65059094877576</v>
      </c>
      <c r="L27" s="172">
        <f>IF(OR(AT1T!L27=":",AT1T!L27=""),":",((AT1T!L27-AT1T!L$17)/AT1T!L$17+1)*100)</f>
        <v>111.86640245828667</v>
      </c>
      <c r="M27" s="172">
        <f>IF(OR(AT1T!M27=":",AT1T!M27=""),":",((AT1T!M27-AT1T!M$17)/AT1T!M$17+1)*100)</f>
        <v>112.51843380383424</v>
      </c>
      <c r="N27" s="172">
        <f>IF(OR(AT1T!N27=":",AT1T!N27=""),":",((AT1T!N27-AT1T!N$17)/AT1T!N$17+1)*100)</f>
        <v>117.86813542847887</v>
      </c>
      <c r="O27" s="172">
        <f>IF(OR(AT1T!O27=":",AT1T!O27=""),":",((AT1T!O27-AT1T!O$17)/AT1T!O$17+1)*100)</f>
        <v>169.18038785217709</v>
      </c>
      <c r="P27" s="172">
        <f>IF(OR(AT1T!P27=":",AT1T!P27=""),":",((AT1T!P27-AT1T!P$17)/AT1T!P$17+1)*100)</f>
        <v>154.85630707198484</v>
      </c>
      <c r="Q27" s="172">
        <f>IF(OR(AT1T!Q27=":",AT1T!Q27=""),":",((AT1T!Q27-AT1T!Q$17)/AT1T!Q$17+1)*100)</f>
        <v>98.585354340845214</v>
      </c>
      <c r="R27" s="172">
        <f>IF(OR(AT1T!R27=":",AT1T!R27=""),":",((AT1T!R27-AT1T!R$17)/AT1T!R$17+1)*100)</f>
        <v>130.08636125558789</v>
      </c>
      <c r="S27" s="172">
        <f>IF(OR(AT1T!S27=":",AT1T!S27=""),":",((AT1T!S27-AT1T!S$17)/AT1T!S$17+1)*100)</f>
        <v>119.0776871230933</v>
      </c>
      <c r="T27" s="172">
        <f>IF(OR(AT1T!T27=":",AT1T!T27=""),":",((AT1T!T27-AT1T!T$17)/AT1T!T$17+1)*100)</f>
        <v>96.280276816609003</v>
      </c>
      <c r="U27" s="172">
        <f>IF(OR(AT1T!U27=":",AT1T!U27=""),":",((AT1T!U27-AT1T!U$17)/AT1T!U$17+1)*100)</f>
        <v>101.10113864701941</v>
      </c>
      <c r="V27" s="172">
        <f>IF(OR(AT1T!V27=":",AT1T!V27=""),":",((AT1T!V27-AT1T!V$17)/AT1T!V$17+1)*100)</f>
        <v>123.81703470031546</v>
      </c>
      <c r="W27" s="172" t="str">
        <f>IF(OR(P1_1T!W27=":",P1_1T!W27=""),":",((P1_1T!W27-P1_1T!W$17)/P1_1T!W$17+1)*100)</f>
        <v>:</v>
      </c>
      <c r="X27" s="172" t="str">
        <f>IF(OR(P1_1T!X27=":",P1_1T!X27=""),":",((P1_1T!X27-P1_1T!X$17)/P1_1T!X$17+1)*100)</f>
        <v>:</v>
      </c>
      <c r="Y27" s="172" t="str">
        <f>IF(OR(P1_1T!Y27=":",P1_1T!Y27=""),":",((P1_1T!Y27-P1_1T!Y$17)/P1_1T!Y$17+1)*100)</f>
        <v>:</v>
      </c>
      <c r="Z27" s="172" t="str">
        <f>IF(OR(P1_1T!Z27=":",P1_1T!Z27=""),":",((P1_1T!Z27-P1_1T!Z$17)/P1_1T!Z$17+1)*100)</f>
        <v>:</v>
      </c>
      <c r="AA27" s="172" t="str">
        <f>IF(OR(P1_1T!AA27=":",P1_1T!AA27=""),":",((P1_1T!AA27-P1_1T!AA$17)/P1_1T!AA$17+1)*100)</f>
        <v>:</v>
      </c>
      <c r="AB27" s="172" t="str">
        <f>IF(OR(P1_1T!AB27=":",P1_1T!AB27=""),":",((P1_1T!AB27-P1_1T!AB$17)/P1_1T!AB$17+1)*100)</f>
        <v>:</v>
      </c>
      <c r="AC27" s="175">
        <f>IF(OR(AT1T!AC27=":",AT1T!AC27=""),":",((AT1T!AC27-AT1T!AC$17)/AT1T!AC$17+1)*100)</f>
        <v>98.70837065593868</v>
      </c>
      <c r="AD27" s="172" t="str">
        <f>IF(OR(P1_1T!AD27=":",P1_1T!AD27=""),":",((P1_1T!AD27-P1_1T!AD$17)/P1_1T!AD$17+1)*100)</f>
        <v>:</v>
      </c>
      <c r="AE27" s="172">
        <f>IF(OR(AT1T!AE27=":",AT1T!AE27=""),":",((AT1T!AE27-AT1T!AE$17)/AT1T!AE$17+1)*100)</f>
        <v>78.358239452928117</v>
      </c>
      <c r="AF27" s="172">
        <f>IF(OR(AT1T!AF27=":",AT1T!AF27=""),":",((AT1T!AF27-AT1T!AF$17)/AT1T!AF$17+1)*100)</f>
        <v>78.122268373110842</v>
      </c>
      <c r="AG27" s="172">
        <f>IF(OR(AT1T!AG27=":",AT1T!AG27=""),":",((AT1T!AG27-AT1T!AG$17)/AT1T!AG$17+1)*100)</f>
        <v>75.353089449327157</v>
      </c>
      <c r="AH27" s="172">
        <f>IF(OR(AT1T!AH27=":",AT1T!AH27=""),":",((AT1T!AH27-AT1T!AH$17)/AT1T!AH$17+1)*100)</f>
        <v>60.222716546879326</v>
      </c>
      <c r="AI27" s="172">
        <f>IF(OR(AT1T!AI27=":",AT1T!AI27=""),":",((AT1T!AI27-AT1T!AI$17)/AT1T!AI$17+1)*100)</f>
        <v>95.645311011241475</v>
      </c>
      <c r="AJ27" s="172">
        <f>IF(OR(AT1T!AJ27=":",AT1T!AJ27=""),":",((AT1T!AJ27-AT1T!AJ$17)/AT1T!AJ$17+1)*100)</f>
        <v>111.86640245828667</v>
      </c>
      <c r="AK27" s="172">
        <f>IF(OR(AT1T!AK27=":",AT1T!AK27=""),":",((AT1T!AK27-AT1T!AK$17)/AT1T!AK$17+1)*100)</f>
        <v>112.51843380383424</v>
      </c>
      <c r="AL27" s="172">
        <f>IF(OR(AT1T!AL27=":",AT1T!AL27=""),":",((AT1T!AL27-AT1T!AL$17)/AT1T!AL$17+1)*100)</f>
        <v>117.86813542847887</v>
      </c>
      <c r="AM27" s="172">
        <f>IF(OR(AT1T!AM27=":",AT1T!AM27=""),":",((AT1T!AM27-AT1T!AM$17)/AT1T!AM$17+1)*100)</f>
        <v>164.64849856798028</v>
      </c>
      <c r="AN27" s="172">
        <f>IF(OR(AT1T!AN27=":",AT1T!AN27=""),":",((AT1T!AN27-AT1T!AN$17)/AT1T!AN$17+1)*100)</f>
        <v>112.0294646065397</v>
      </c>
      <c r="AO27" s="172">
        <f>IF(OR(AT1T!AO27=":",AT1T!AO27=""),":",((AT1T!AO27-AT1T!AO$17)/AT1T!AO$17+1)*100)</f>
        <v>111.83011021841818</v>
      </c>
      <c r="AP27" s="190"/>
      <c r="AQ27" s="172">
        <f>IF(OR(AT1T!AQ27=":",AT1T!AQ27=""),":",((AT1T!AQ27-AT1T!AQ$17)/AT1T!AQ$17+1)*100)</f>
        <v>78.349016705434551</v>
      </c>
      <c r="AR27" s="172">
        <f>IF(OR(AT1T!AR27=":",AT1T!AR27=""),":",((AT1T!AR27-AT1T!AR$17)/AT1T!AR$17+1)*100)</f>
        <v>69.624783726611184</v>
      </c>
      <c r="AS27" s="172">
        <f>IF(OR(AT1T!AS27=":",AT1T!AS27=""),":",((AT1T!AS27-AT1T!AS$17)/AT1T!AS$17+1)*100)</f>
        <v>108.53636828872126</v>
      </c>
    </row>
    <row r="28" spans="1:45" ht="12.75" customHeight="1">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6"/>
      <c r="AD28" s="173"/>
      <c r="AE28" s="173"/>
      <c r="AF28" s="173"/>
      <c r="AG28" s="173"/>
      <c r="AH28" s="173"/>
      <c r="AI28" s="173"/>
      <c r="AJ28" s="173"/>
      <c r="AK28" s="173"/>
      <c r="AL28" s="173"/>
      <c r="AM28" s="173"/>
      <c r="AN28" s="173"/>
      <c r="AO28" s="173"/>
    </row>
    <row r="29" spans="1:45" s="174" customFormat="1" ht="22.5" customHeight="1">
      <c r="B29" s="34" t="str">
        <f>INDEX($B$7:$B$27,$A$28-2)&amp;"-"&amp;INDEX($B$7:$B$27,$A$28)</f>
        <v>2013-2015</v>
      </c>
      <c r="C29" s="175">
        <f>AVERAGE(INDEX(C$7:C$27,$A$28-3),INDEX(C$7:C$27,$A$28-2),INDEX(C$7:C$27,$A$28))</f>
        <v>85.691581867800039</v>
      </c>
      <c r="D29" s="175">
        <f t="shared" ref="D29:AS29" si="1">AVERAGE(INDEX(D$7:D$27,$A$28-4),INDEX(D$7:D$27,$A$28-3),INDEX(D$7:D$27,$A$28-2),INDEX(D$7:D$27,$A$28-1),INDEX(D$7:D$27,$A$28))</f>
        <v>97.179600886917967</v>
      </c>
      <c r="E29" s="175">
        <f t="shared" si="1"/>
        <v>81.978767954548488</v>
      </c>
      <c r="F29" s="175">
        <f t="shared" si="1"/>
        <v>115.5895865237366</v>
      </c>
      <c r="G29" s="175">
        <f t="shared" si="1"/>
        <v>111.82227488151659</v>
      </c>
      <c r="H29" s="175">
        <f t="shared" si="1"/>
        <v>76.906849852266049</v>
      </c>
      <c r="I29" s="175">
        <f t="shared" si="1"/>
        <v>96.819262024274593</v>
      </c>
      <c r="J29" s="175">
        <f t="shared" si="1"/>
        <v>85.301324029110418</v>
      </c>
      <c r="K29" s="175">
        <f t="shared" si="1"/>
        <v>103.58517611185675</v>
      </c>
      <c r="L29" s="175">
        <f t="shared" si="1"/>
        <v>113.54125384107292</v>
      </c>
      <c r="M29" s="175">
        <f t="shared" si="1"/>
        <v>114.76058627020196</v>
      </c>
      <c r="N29" s="175">
        <f t="shared" si="1"/>
        <v>118.38004211890492</v>
      </c>
      <c r="O29" s="175">
        <f t="shared" si="1"/>
        <v>160.52982070984268</v>
      </c>
      <c r="P29" s="175">
        <f t="shared" si="1"/>
        <v>144.15543345060678</v>
      </c>
      <c r="Q29" s="175">
        <f t="shared" si="1"/>
        <v>102.88393182809696</v>
      </c>
      <c r="R29" s="175">
        <f t="shared" si="1"/>
        <v>126.58635516523137</v>
      </c>
      <c r="S29" s="175">
        <f t="shared" si="1"/>
        <v>117.2437034409365</v>
      </c>
      <c r="T29" s="175">
        <f t="shared" si="1"/>
        <v>95.679930795847753</v>
      </c>
      <c r="U29" s="175">
        <f t="shared" si="1"/>
        <v>100.2357669122572</v>
      </c>
      <c r="V29" s="175">
        <f t="shared" si="1"/>
        <v>144.24290220820188</v>
      </c>
      <c r="W29" s="175"/>
      <c r="X29" s="175"/>
      <c r="Y29" s="175"/>
      <c r="Z29" s="175"/>
      <c r="AA29" s="175"/>
      <c r="AB29" s="175"/>
      <c r="AC29" s="175">
        <f t="shared" si="1"/>
        <v>102.67672154141394</v>
      </c>
      <c r="AD29" s="175"/>
      <c r="AE29" s="175">
        <f t="shared" si="1"/>
        <v>86.448255663474498</v>
      </c>
      <c r="AF29" s="175">
        <f t="shared" si="1"/>
        <v>84.762329621837338</v>
      </c>
      <c r="AG29" s="175">
        <f t="shared" si="1"/>
        <v>81.978767954548488</v>
      </c>
      <c r="AH29" s="175">
        <f t="shared" si="1"/>
        <v>76.906849852266049</v>
      </c>
      <c r="AI29" s="175">
        <f t="shared" si="1"/>
        <v>97.13360949697595</v>
      </c>
      <c r="AJ29" s="175">
        <f t="shared" si="1"/>
        <v>113.54125384107292</v>
      </c>
      <c r="AK29" s="175">
        <f t="shared" si="1"/>
        <v>114.76058627020196</v>
      </c>
      <c r="AL29" s="175">
        <f t="shared" si="1"/>
        <v>118.38004211890492</v>
      </c>
      <c r="AM29" s="175">
        <f t="shared" si="1"/>
        <v>155.34925022199431</v>
      </c>
      <c r="AN29" s="175">
        <f t="shared" si="1"/>
        <v>112.78512396694214</v>
      </c>
      <c r="AO29" s="175">
        <f t="shared" si="1"/>
        <v>121.91384391780048</v>
      </c>
      <c r="AP29" s="175"/>
      <c r="AQ29" s="175">
        <f t="shared" si="1"/>
        <v>86.768079932332427</v>
      </c>
      <c r="AR29" s="175">
        <f t="shared" si="1"/>
        <v>80.942968025243403</v>
      </c>
      <c r="AS29" s="175">
        <f t="shared" si="1"/>
        <v>110.06975502302916</v>
      </c>
    </row>
    <row r="30" spans="1:45" s="174" customFormat="1" ht="22.5" customHeight="1">
      <c r="B30" s="34" t="str">
        <f>INDEX($B$7:$B$27,1)&amp;"-"&amp;INDEX($B$7:$B$27,$A$28)</f>
        <v>1995-2015</v>
      </c>
      <c r="C30" s="177">
        <f>AVERAGE(C7:C27)</f>
        <v>98.939665500986308</v>
      </c>
      <c r="D30" s="177">
        <f t="shared" ref="D30:AO30" si="2">AVERAGE(D7:D27)</f>
        <v>106.31612290148875</v>
      </c>
      <c r="E30" s="177">
        <f t="shared" si="2"/>
        <v>96.026231407194587</v>
      </c>
      <c r="F30" s="177">
        <f t="shared" si="2"/>
        <v>99.774848683730781</v>
      </c>
      <c r="G30" s="177">
        <f t="shared" si="2"/>
        <v>95.917400135409622</v>
      </c>
      <c r="H30" s="177">
        <f t="shared" si="2"/>
        <v>86.560218370010062</v>
      </c>
      <c r="I30" s="177">
        <f t="shared" si="2"/>
        <v>94.469773039959563</v>
      </c>
      <c r="J30" s="177">
        <f t="shared" si="2"/>
        <v>88.335810037128866</v>
      </c>
      <c r="K30" s="177">
        <f t="shared" si="2"/>
        <v>96.225429878236056</v>
      </c>
      <c r="L30" s="177">
        <f t="shared" si="2"/>
        <v>92.780492341102317</v>
      </c>
      <c r="M30" s="177">
        <f t="shared" si="2"/>
        <v>101.2058466508161</v>
      </c>
      <c r="N30" s="177">
        <f t="shared" si="2"/>
        <v>93.274089159396155</v>
      </c>
      <c r="O30" s="177">
        <f t="shared" si="2"/>
        <v>110.68379419092923</v>
      </c>
      <c r="P30" s="177">
        <f t="shared" si="2"/>
        <v>107.79181419968866</v>
      </c>
      <c r="Q30" s="177">
        <f t="shared" si="2"/>
        <v>95.880472011723654</v>
      </c>
      <c r="R30" s="177">
        <f t="shared" si="2"/>
        <v>101.91051584159736</v>
      </c>
      <c r="S30" s="177">
        <f t="shared" si="2"/>
        <v>98.505295697562445</v>
      </c>
      <c r="T30" s="177">
        <f t="shared" si="2"/>
        <v>91.827113198220459</v>
      </c>
      <c r="U30" s="177">
        <f t="shared" si="2"/>
        <v>96.685357063119966</v>
      </c>
      <c r="V30" s="177">
        <f t="shared" si="2"/>
        <v>94.122727955535524</v>
      </c>
      <c r="W30" s="177"/>
      <c r="X30" s="177"/>
      <c r="Y30" s="177"/>
      <c r="Z30" s="177"/>
      <c r="AA30" s="177"/>
      <c r="AB30" s="177"/>
      <c r="AC30" s="177">
        <f t="shared" si="2"/>
        <v>95.76364755011835</v>
      </c>
      <c r="AD30" s="177"/>
      <c r="AE30" s="177">
        <f t="shared" si="2"/>
        <v>98.939665500986308</v>
      </c>
      <c r="AF30" s="177">
        <f t="shared" si="2"/>
        <v>96.278628885135973</v>
      </c>
      <c r="AG30" s="177">
        <f t="shared" si="2"/>
        <v>96.026231407194587</v>
      </c>
      <c r="AH30" s="177">
        <f t="shared" si="2"/>
        <v>86.560218370010062</v>
      </c>
      <c r="AI30" s="177">
        <f t="shared" si="2"/>
        <v>94.057379802510482</v>
      </c>
      <c r="AJ30" s="177">
        <f t="shared" si="2"/>
        <v>92.780492341102317</v>
      </c>
      <c r="AK30" s="177">
        <f t="shared" si="2"/>
        <v>101.2058466508161</v>
      </c>
      <c r="AL30" s="177">
        <f t="shared" si="2"/>
        <v>93.274089159396155</v>
      </c>
      <c r="AM30" s="177">
        <f t="shared" si="2"/>
        <v>109.76882217048805</v>
      </c>
      <c r="AN30" s="177">
        <f t="shared" si="2"/>
        <v>98.191057953903794</v>
      </c>
      <c r="AO30" s="177">
        <f t="shared" si="2"/>
        <v>94.466508635025733</v>
      </c>
      <c r="AP30" s="177"/>
      <c r="AQ30" s="177">
        <f t="shared" ref="AQ30:AS30" si="3">AVERAGE(AQ7:AQ27)</f>
        <v>99.159504677320285</v>
      </c>
      <c r="AR30" s="177">
        <f t="shared" si="3"/>
        <v>91.592045755569316</v>
      </c>
      <c r="AS30" s="177">
        <f t="shared" si="3"/>
        <v>96.730263095158605</v>
      </c>
    </row>
    <row r="31" spans="1:45" ht="22.5" customHeight="1">
      <c r="B31" s="34" t="str">
        <f>INDEX($B$7:$B$27,1)&amp;"-2008"</f>
        <v>1995-2008</v>
      </c>
      <c r="C31" s="177">
        <f ca="1">AVERAGE(OFFSET(C$7,0,0,14,1))</f>
        <v>102.92821238345628</v>
      </c>
      <c r="D31" s="177">
        <f t="shared" ref="D31:AS31" ca="1" si="4">AVERAGE(OFFSET(D$7,0,0,14,1))</f>
        <v>108.85017421602787</v>
      </c>
      <c r="E31" s="177">
        <f t="shared" ca="1" si="4"/>
        <v>100.61520347059351</v>
      </c>
      <c r="F31" s="177">
        <f t="shared" ca="1" si="4"/>
        <v>91.254648873331888</v>
      </c>
      <c r="G31" s="177">
        <f t="shared" ca="1" si="4"/>
        <v>87.769972918077187</v>
      </c>
      <c r="H31" s="177">
        <f t="shared" ca="1" si="4"/>
        <v>87.317723148785831</v>
      </c>
      <c r="I31" s="177">
        <f t="shared" ca="1" si="4"/>
        <v>91.916967104475063</v>
      </c>
      <c r="J31" s="177">
        <f t="shared" ca="1" si="4"/>
        <v>88.643646650312363</v>
      </c>
      <c r="K31" s="177">
        <f t="shared" ca="1" si="4"/>
        <v>92.933885220602889</v>
      </c>
      <c r="L31" s="177">
        <f t="shared" ca="1" si="4"/>
        <v>82.911994814295142</v>
      </c>
      <c r="M31" s="177">
        <f t="shared" ca="1" si="4"/>
        <v>94.68945220969178</v>
      </c>
      <c r="N31" s="177">
        <f t="shared" ca="1" si="4"/>
        <v>81.118233783064511</v>
      </c>
      <c r="O31" s="177">
        <f t="shared" ca="1" si="4"/>
        <v>88.439443834613982</v>
      </c>
      <c r="P31" s="177">
        <f t="shared" ca="1" si="4"/>
        <v>91.862389103168653</v>
      </c>
      <c r="Q31" s="177">
        <f t="shared" ca="1" si="4"/>
        <v>91.916004009150342</v>
      </c>
      <c r="R31" s="177">
        <f t="shared" ca="1" si="4"/>
        <v>90.820527633687675</v>
      </c>
      <c r="S31" s="177">
        <f t="shared" ca="1" si="4"/>
        <v>89.685298738154344</v>
      </c>
      <c r="T31" s="177">
        <f t="shared" ca="1" si="4"/>
        <v>89.825753830944137</v>
      </c>
      <c r="U31" s="177">
        <f t="shared" ca="1" si="4"/>
        <v>93.891685006219504</v>
      </c>
      <c r="V31" s="177">
        <f t="shared" ca="1" si="4"/>
        <v>68.285263632266791</v>
      </c>
      <c r="W31" s="177"/>
      <c r="X31" s="177" t="e">
        <f t="shared" ca="1" si="4"/>
        <v>#DIV/0!</v>
      </c>
      <c r="Y31" s="177"/>
      <c r="Z31" s="177" t="e">
        <f t="shared" ca="1" si="4"/>
        <v>#DIV/0!</v>
      </c>
      <c r="AA31" s="177"/>
      <c r="AB31" s="177" t="e">
        <f t="shared" ca="1" si="4"/>
        <v>#DIV/0!</v>
      </c>
      <c r="AC31" s="177">
        <f t="shared" ca="1" si="4"/>
        <v>91.412518038379403</v>
      </c>
      <c r="AD31" s="177"/>
      <c r="AE31" s="177">
        <f t="shared" ca="1" si="4"/>
        <v>102.92821238345628</v>
      </c>
      <c r="AF31" s="177">
        <f t="shared" ca="1" si="4"/>
        <v>99.778800120912834</v>
      </c>
      <c r="AG31" s="177">
        <f t="shared" ca="1" si="4"/>
        <v>100.61520347059351</v>
      </c>
      <c r="AH31" s="177">
        <f t="shared" ca="1" si="4"/>
        <v>87.317723148785831</v>
      </c>
      <c r="AI31" s="177">
        <f t="shared" ca="1" si="4"/>
        <v>91.722013311235585</v>
      </c>
      <c r="AJ31" s="177">
        <f t="shared" ca="1" si="4"/>
        <v>82.911994814295142</v>
      </c>
      <c r="AK31" s="177">
        <f t="shared" ca="1" si="4"/>
        <v>94.68945220969178</v>
      </c>
      <c r="AL31" s="177">
        <f t="shared" ca="1" si="4"/>
        <v>81.118233783064511</v>
      </c>
      <c r="AM31" s="177">
        <f t="shared" ca="1" si="4"/>
        <v>89.522404006439174</v>
      </c>
      <c r="AN31" s="177">
        <f t="shared" ca="1" si="4"/>
        <v>91.140932190339299</v>
      </c>
      <c r="AO31" s="177">
        <f t="shared" ca="1" si="4"/>
        <v>80.023935449265508</v>
      </c>
      <c r="AP31" s="177"/>
      <c r="AQ31" s="177">
        <f t="shared" ca="1" si="4"/>
        <v>103.10470350119324</v>
      </c>
      <c r="AR31" s="177">
        <f t="shared" ca="1" si="4"/>
        <v>93.797098073131934</v>
      </c>
      <c r="AS31" s="177">
        <f t="shared" ca="1" si="4"/>
        <v>89.903626604280745</v>
      </c>
    </row>
    <row r="32" spans="1:45" ht="22.5" customHeight="1">
      <c r="B32" s="34" t="str">
        <f>"2009-"&amp;INDEX($B$7:$B$27,$A$28)</f>
        <v>2009-2015</v>
      </c>
      <c r="C32" s="177">
        <f ca="1">AVERAGE(OFFSET(C$21,0,0,$A$28-SUM($A$7:$A$20),1))</f>
        <v>90.962571736046371</v>
      </c>
      <c r="D32" s="177">
        <f t="shared" ref="D32:AS32" ca="1" si="5">AVERAGE(OFFSET(D$21,0,0,$A$28-SUM($A$7:$A$20),1))</f>
        <v>101.24802027241051</v>
      </c>
      <c r="E32" s="177">
        <f t="shared" ca="1" si="5"/>
        <v>86.848287280396761</v>
      </c>
      <c r="F32" s="177">
        <f t="shared" ca="1" si="5"/>
        <v>116.81524830452854</v>
      </c>
      <c r="G32" s="177">
        <f t="shared" ca="1" si="5"/>
        <v>112.21225457007448</v>
      </c>
      <c r="H32" s="177">
        <f t="shared" ca="1" si="5"/>
        <v>85.04520881245854</v>
      </c>
      <c r="I32" s="177">
        <f t="shared" ca="1" si="5"/>
        <v>99.575384910928534</v>
      </c>
      <c r="J32" s="177">
        <f t="shared" ca="1" si="5"/>
        <v>87.720136810761829</v>
      </c>
      <c r="K32" s="177">
        <f t="shared" ca="1" si="5"/>
        <v>102.80851919350245</v>
      </c>
      <c r="L32" s="177">
        <f t="shared" ca="1" si="5"/>
        <v>112.51748739471665</v>
      </c>
      <c r="M32" s="177">
        <f t="shared" ca="1" si="5"/>
        <v>114.23863553306475</v>
      </c>
      <c r="N32" s="177">
        <f t="shared" ca="1" si="5"/>
        <v>117.58579991205943</v>
      </c>
      <c r="O32" s="177">
        <f t="shared" ca="1" si="5"/>
        <v>155.17249490355968</v>
      </c>
      <c r="P32" s="177">
        <f t="shared" ca="1" si="5"/>
        <v>139.65066439272866</v>
      </c>
      <c r="Q32" s="177">
        <f t="shared" ca="1" si="5"/>
        <v>103.80940801687031</v>
      </c>
      <c r="R32" s="177">
        <f t="shared" ca="1" si="5"/>
        <v>124.09049225741676</v>
      </c>
      <c r="S32" s="177">
        <f t="shared" ca="1" si="5"/>
        <v>116.14528961637866</v>
      </c>
      <c r="T32" s="177">
        <f t="shared" ca="1" si="5"/>
        <v>95.829831932773118</v>
      </c>
      <c r="U32" s="177">
        <f t="shared" ca="1" si="5"/>
        <v>102.27270117692088</v>
      </c>
      <c r="V32" s="177">
        <f t="shared" ca="1" si="5"/>
        <v>145.797656602073</v>
      </c>
      <c r="W32" s="177"/>
      <c r="X32" s="177" t="e">
        <f t="shared" ca="1" si="5"/>
        <v>#DIV/0!</v>
      </c>
      <c r="Y32" s="177"/>
      <c r="Z32" s="177" t="e">
        <f t="shared" ca="1" si="5"/>
        <v>#DIV/0!</v>
      </c>
      <c r="AA32" s="177"/>
      <c r="AB32" s="177" t="e">
        <f t="shared" ca="1" si="5"/>
        <v>#DIV/0!</v>
      </c>
      <c r="AC32" s="177">
        <f t="shared" ca="1" si="5"/>
        <v>104.46590657359624</v>
      </c>
      <c r="AD32" s="177"/>
      <c r="AE32" s="177">
        <f t="shared" ca="1" si="5"/>
        <v>90.962571736046371</v>
      </c>
      <c r="AF32" s="177">
        <f t="shared" ca="1" si="5"/>
        <v>89.278286413582208</v>
      </c>
      <c r="AG32" s="177">
        <f t="shared" ca="1" si="5"/>
        <v>86.848287280396761</v>
      </c>
      <c r="AH32" s="177">
        <f t="shared" ca="1" si="5"/>
        <v>85.04520881245854</v>
      </c>
      <c r="AI32" s="177">
        <f t="shared" ca="1" si="5"/>
        <v>98.72811278506029</v>
      </c>
      <c r="AJ32" s="177">
        <f t="shared" ca="1" si="5"/>
        <v>112.51748739471665</v>
      </c>
      <c r="AK32" s="177">
        <f t="shared" ca="1" si="5"/>
        <v>114.23863553306475</v>
      </c>
      <c r="AL32" s="177">
        <f t="shared" ca="1" si="5"/>
        <v>117.58579991205943</v>
      </c>
      <c r="AM32" s="177">
        <f t="shared" ca="1" si="5"/>
        <v>150.26165849858586</v>
      </c>
      <c r="AN32" s="177">
        <f t="shared" ca="1" si="5"/>
        <v>112.2913094810328</v>
      </c>
      <c r="AO32" s="177">
        <f t="shared" ca="1" si="5"/>
        <v>123.35165500654621</v>
      </c>
      <c r="AP32" s="177"/>
      <c r="AQ32" s="177">
        <f t="shared" ca="1" si="5"/>
        <v>91.269107029574357</v>
      </c>
      <c r="AR32" s="177">
        <f t="shared" ca="1" si="5"/>
        <v>87.181941120444066</v>
      </c>
      <c r="AS32" s="177">
        <f t="shared" ca="1" si="5"/>
        <v>110.38353607691435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S32"/>
  <sheetViews>
    <sheetView topLeftCell="B1" workbookViewId="0">
      <selection activeCell="B36" sqref="A36:X45"/>
    </sheetView>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192" customWidth="1"/>
    <col min="25" max="25" width="3.75" style="76" customWidth="1"/>
    <col min="26" max="26" width="10" style="76" customWidth="1"/>
    <col min="27" max="27" width="3.75" style="76" customWidth="1"/>
    <col min="28" max="28" width="10" style="76" customWidth="1"/>
    <col min="29" max="29" width="10" style="192" customWidth="1"/>
    <col min="30" max="30" width="3.75" style="76" customWidth="1"/>
    <col min="31" max="41" width="10" style="76" customWidth="1"/>
    <col min="42" max="42" width="3.75" style="76" customWidth="1"/>
    <col min="43" max="16384" width="9.125" style="76"/>
  </cols>
  <sheetData>
    <row r="1" spans="1:45" ht="30.75" thickBot="1">
      <c r="B1" s="36" t="s">
        <v>733</v>
      </c>
    </row>
    <row r="2" spans="1:45" ht="13.5" customHeight="1" thickTop="1">
      <c r="B2" s="44" t="s">
        <v>144</v>
      </c>
    </row>
    <row r="3" spans="1:45" ht="13.5" customHeight="1"/>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193" t="s">
        <v>125</v>
      </c>
      <c r="Y5" s="99" t="s">
        <v>125</v>
      </c>
      <c r="Z5" s="99" t="s">
        <v>125</v>
      </c>
      <c r="AA5" s="99" t="s">
        <v>125</v>
      </c>
      <c r="AB5" s="99" t="s">
        <v>125</v>
      </c>
      <c r="AC5" s="193"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94" t="s">
        <v>125</v>
      </c>
      <c r="Y6" s="101" t="s">
        <v>125</v>
      </c>
      <c r="Z6" s="191" t="s">
        <v>125</v>
      </c>
      <c r="AA6" s="101" t="s">
        <v>125</v>
      </c>
      <c r="AB6" s="101" t="s">
        <v>125</v>
      </c>
      <c r="AC6" s="194" t="s">
        <v>134</v>
      </c>
      <c r="AD6" s="101" t="s">
        <v>125</v>
      </c>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v>1</v>
      </c>
      <c r="B7" s="105">
        <v>1995</v>
      </c>
      <c r="C7" s="172" t="s">
        <v>126</v>
      </c>
      <c r="D7" s="172" t="s">
        <v>126</v>
      </c>
      <c r="E7" s="172" t="s">
        <v>126</v>
      </c>
      <c r="F7" s="172" t="s">
        <v>126</v>
      </c>
      <c r="G7" s="172" t="s">
        <v>126</v>
      </c>
      <c r="H7" s="172" t="s">
        <v>126</v>
      </c>
      <c r="I7" s="172" t="s">
        <v>126</v>
      </c>
      <c r="J7" s="172" t="s">
        <v>126</v>
      </c>
      <c r="K7" s="172" t="s">
        <v>126</v>
      </c>
      <c r="L7" s="172" t="s">
        <v>126</v>
      </c>
      <c r="M7" s="172" t="s">
        <v>126</v>
      </c>
      <c r="N7" s="172" t="s">
        <v>126</v>
      </c>
      <c r="O7" s="172" t="s">
        <v>126</v>
      </c>
      <c r="P7" s="172" t="s">
        <v>126</v>
      </c>
      <c r="Q7" s="172" t="s">
        <v>126</v>
      </c>
      <c r="R7" s="172" t="s">
        <v>126</v>
      </c>
      <c r="S7" s="172" t="s">
        <v>126</v>
      </c>
      <c r="T7" s="172" t="s">
        <v>126</v>
      </c>
      <c r="U7" s="172" t="s">
        <v>126</v>
      </c>
      <c r="V7" s="172" t="s">
        <v>126</v>
      </c>
      <c r="W7" s="172" t="s">
        <v>126</v>
      </c>
      <c r="X7" s="195" t="s">
        <v>126</v>
      </c>
      <c r="Y7" s="172" t="s">
        <v>126</v>
      </c>
      <c r="Z7" s="172" t="s">
        <v>126</v>
      </c>
      <c r="AA7" s="172" t="s">
        <v>126</v>
      </c>
      <c r="AB7" s="172" t="s">
        <v>126</v>
      </c>
      <c r="AC7" s="195" t="s">
        <v>126</v>
      </c>
      <c r="AD7" s="172" t="s">
        <v>126</v>
      </c>
      <c r="AE7" s="172" t="s">
        <v>126</v>
      </c>
      <c r="AF7" s="172" t="s">
        <v>126</v>
      </c>
      <c r="AG7" s="172" t="s">
        <v>126</v>
      </c>
      <c r="AH7" s="172" t="s">
        <v>126</v>
      </c>
      <c r="AI7" s="172" t="s">
        <v>126</v>
      </c>
      <c r="AJ7" s="172" t="s">
        <v>126</v>
      </c>
      <c r="AK7" s="172" t="s">
        <v>126</v>
      </c>
      <c r="AL7" s="172" t="s">
        <v>126</v>
      </c>
      <c r="AM7" s="172" t="s">
        <v>126</v>
      </c>
      <c r="AN7" s="172" t="s">
        <v>126</v>
      </c>
      <c r="AO7" s="172" t="s">
        <v>126</v>
      </c>
      <c r="AP7" s="190"/>
      <c r="AQ7" s="172" t="s">
        <v>126</v>
      </c>
      <c r="AR7" s="172" t="s">
        <v>126</v>
      </c>
      <c r="AS7" s="172" t="s">
        <v>126</v>
      </c>
    </row>
    <row r="8" spans="1:45" ht="22.5" customHeight="1">
      <c r="A8" s="77">
        <f t="shared" ref="A8:A27" si="0">IF(C8=":",0,1)</f>
        <v>1</v>
      </c>
      <c r="B8" s="105">
        <v>1996</v>
      </c>
      <c r="C8" s="172">
        <f>IF(OR(AT1T!C7=":",AT1T!C8=":"),":",(AT1T!C8-AT1T!C7)/AT1T!C7*100)</f>
        <v>-4.2962828895273866</v>
      </c>
      <c r="D8" s="172">
        <f>IF(OR(AT1T!D7=":",AT1T!D8=":"),":",(AT1T!D8-AT1T!D7)/AT1T!D7*100)</f>
        <v>-2.4285714285714284</v>
      </c>
      <c r="E8" s="172">
        <f>IF(OR(AT1T!E7=":",AT1T!E8=":"),":",(AT1T!E8-AT1T!E7)/AT1T!E7*100)</f>
        <v>-4.2427385892116183</v>
      </c>
      <c r="F8" s="172">
        <f>IF(OR(AT1T!F7=":",AT1T!F8=":"),":",(AT1T!F8-AT1T!F7)/AT1T!F7*100)</f>
        <v>0</v>
      </c>
      <c r="G8" s="172">
        <f>IF(OR(AT1T!G7=":",AT1T!G8=":"),":",(AT1T!G8-AT1T!G7)/AT1T!G7*100)</f>
        <v>0</v>
      </c>
      <c r="H8" s="172">
        <f>IF(OR(AT1T!H7=":",AT1T!H8=":"),":",(AT1T!H8-AT1T!H7)/AT1T!H7*100)</f>
        <v>-1.2145189433857955</v>
      </c>
      <c r="I8" s="172">
        <f>IF(OR(AT1T!I7=":",AT1T!I8=":"),":",(AT1T!I8-AT1T!I7)/AT1T!I7*100)</f>
        <v>1.5933985687162262</v>
      </c>
      <c r="J8" s="172">
        <f>IF(OR(AT1T!J7=":",AT1T!J8=":"),":",(AT1T!J8-AT1T!J7)/AT1T!J7*100)</f>
        <v>2.4500345199950435</v>
      </c>
      <c r="K8" s="172">
        <f>IF(OR(AT1T!K7=":",AT1T!K8=":"),":",(AT1T!K8-AT1T!K7)/AT1T!K7*100)</f>
        <v>-1.9319938176197835</v>
      </c>
      <c r="L8" s="172">
        <f>IF(OR(AT1T!L7=":",AT1T!L8=":"),":",(AT1T!L8-AT1T!L7)/AT1T!L7*100)</f>
        <v>5.6082575571393463</v>
      </c>
      <c r="M8" s="172">
        <f>IF(OR(AT1T!M7=":",AT1T!M8=":"),":",(AT1T!M8-AT1T!M7)/AT1T!M7*100)</f>
        <v>3.984775059349801</v>
      </c>
      <c r="N8" s="172">
        <f>IF(OR(AT1T!N7=":",AT1T!N8=":"),":",(AT1T!N8-AT1T!N7)/AT1T!N7*100)</f>
        <v>5.2143684820393981</v>
      </c>
      <c r="O8" s="172">
        <f>IF(OR(AT1T!O7=":",AT1T!O8=":"),":",(AT1T!O8-AT1T!O7)/AT1T!O7*100)</f>
        <v>3.0491857760053174</v>
      </c>
      <c r="P8" s="172">
        <f>IF(OR(AT1T!P7=":",AT1T!P8=":"),":",(AT1T!P8-AT1T!P7)/AT1T!P7*100)</f>
        <v>1.3088333418877995</v>
      </c>
      <c r="Q8" s="172">
        <f>IF(OR(AT1T!Q7=":",AT1T!Q8=":"),":",(AT1T!Q8-AT1T!Q7)/AT1T!Q7*100)</f>
        <v>2.27270576881227</v>
      </c>
      <c r="R8" s="172">
        <f>IF(OR(AT1T!R7=":",AT1T!R8=":"),":",(AT1T!R8-AT1T!R7)/AT1T!R7*100)</f>
        <v>5.9007666811744617</v>
      </c>
      <c r="S8" s="172">
        <f>IF(OR(AT1T!S7=":",AT1T!S8=":"),":",(AT1T!S8-AT1T!S7)/AT1T!S7*100)</f>
        <v>3.707527914515548</v>
      </c>
      <c r="T8" s="172">
        <f>IF(OR(AT1T!T7=":",AT1T!T8=":"),":",(AT1T!T8-AT1T!T7)/AT1T!T7*100)</f>
        <v>2.9895988112927192</v>
      </c>
      <c r="U8" s="172">
        <f>IF(OR(AT1T!U7=":",AT1T!U8=":"),":",(AT1T!U8-AT1T!U7)/AT1T!U7*100)</f>
        <v>0.14692730292576978</v>
      </c>
      <c r="V8" s="172">
        <f>IF(OR(AT1T!V7=":",AT1T!V8=":"),":",(AT1T!V8-AT1T!V7)/AT1T!V7*100)</f>
        <v>25</v>
      </c>
      <c r="W8" s="172" t="s">
        <v>126</v>
      </c>
      <c r="X8" s="195" t="s">
        <v>126</v>
      </c>
      <c r="Y8" s="172" t="s">
        <v>126</v>
      </c>
      <c r="Z8" s="172" t="s">
        <v>126</v>
      </c>
      <c r="AA8" s="172" t="s">
        <v>126</v>
      </c>
      <c r="AB8" s="172" t="s">
        <v>126</v>
      </c>
      <c r="AC8" s="175">
        <f>IF(OR(AT1T!AC7=":",AT1T!AC8=":"),":",(AT1T!AC8-AT1T!AC7)/AT1T!AC7*100)</f>
        <v>0.52806802793497609</v>
      </c>
      <c r="AD8" s="172" t="s">
        <v>126</v>
      </c>
      <c r="AE8" s="172">
        <f>IF(OR(AT1T!AE7=":",AT1T!AE8=":"),":",(AT1T!AE8-AT1T!AE7)/AT1T!AE7*100)</f>
        <v>-4.2962828895273866</v>
      </c>
      <c r="AF8" s="172">
        <f>IF(OR(AT1T!AF7=":",AT1T!AF8=":"),":",(AT1T!AF8-AT1T!AF7)/AT1T!AF7*100)</f>
        <v>-3.9792202227934879</v>
      </c>
      <c r="AG8" s="172">
        <f>IF(OR(AT1T!AG7=":",AT1T!AG8=":"),":",(AT1T!AG8-AT1T!AG7)/AT1T!AG7*100)</f>
        <v>-4.2427385892116183</v>
      </c>
      <c r="AH8" s="172">
        <f>IF(OR(AT1T!AH7=":",AT1T!AH8=":"),":",(AT1T!AH8-AT1T!AH7)/AT1T!AH7*100)</f>
        <v>-1.2145189433857955</v>
      </c>
      <c r="AI8" s="172">
        <f>IF(OR(AT1T!AI7=":",AT1T!AI8=":"),":",(AT1T!AI8-AT1T!AI7)/AT1T!AI7*100)</f>
        <v>0.55124086695851515</v>
      </c>
      <c r="AJ8" s="172">
        <f>IF(OR(AT1T!AJ7=":",AT1T!AJ8=":"),":",(AT1T!AJ8-AT1T!AJ7)/AT1T!AJ7*100)</f>
        <v>5.6082575571393463</v>
      </c>
      <c r="AK8" s="172">
        <f>IF(OR(AT1T!AK7=":",AT1T!AK8=":"),":",(AT1T!AK8-AT1T!AK7)/AT1T!AK7*100)</f>
        <v>3.984775059349801</v>
      </c>
      <c r="AL8" s="172">
        <f>IF(OR(AT1T!AL7=":",AT1T!AL8=":"),":",(AT1T!AL8-AT1T!AL7)/AT1T!AL7*100)</f>
        <v>5.2143684820393981</v>
      </c>
      <c r="AM8" s="172">
        <f>IF(OR(AT1T!AM7=":",AT1T!AM8=":"),":",(AT1T!AM8-AT1T!AM7)/AT1T!AM7*100)</f>
        <v>2.439243762479538</v>
      </c>
      <c r="AN8" s="172">
        <f>IF(OR(AT1T!AN7=":",AT1T!AN8=":"),":",(AT1T!AN8-AT1T!AN7)/AT1T!AN7*100)</f>
        <v>3.607923813939113</v>
      </c>
      <c r="AO8" s="172">
        <f>IF(OR(AT1T!AO7=":",AT1T!AO8=":"),":",(AT1T!AO8-AT1T!AO7)/AT1T!AO7*100)</f>
        <v>7.0930722093150171</v>
      </c>
      <c r="AP8" s="190"/>
      <c r="AQ8" s="172">
        <f>IF(OR(AT1T!AQ7=":",AT1T!AQ8=":"),":",(AT1T!AQ8-AT1T!AQ7)/AT1T!AQ7*100)</f>
        <v>-4.2389421284620949</v>
      </c>
      <c r="AR8" s="172">
        <f>IF(OR(AT1T!AR7=":",AT1T!AR8=":"),":",(AT1T!AR8-AT1T!AR7)/AT1T!AR7*100)</f>
        <v>-2.9257289296129949</v>
      </c>
      <c r="AS8" s="172">
        <f>IF(OR(AT1T!AS7=":",AT1T!AS8=":"),":",(AT1T!AS8-AT1T!AS7)/AT1T!AS7*100)</f>
        <v>2.3818803043660868</v>
      </c>
    </row>
    <row r="9" spans="1:45" ht="22.5" customHeight="1">
      <c r="A9" s="77">
        <f t="shared" si="0"/>
        <v>1</v>
      </c>
      <c r="B9" s="105">
        <v>1997</v>
      </c>
      <c r="C9" s="172">
        <f>IF(OR(AT1T!C8=":",AT1T!C9=":"),":",(AT1T!C9-AT1T!C8)/AT1T!C8*100)</f>
        <v>-8.7182639118717784</v>
      </c>
      <c r="D9" s="172">
        <f>IF(OR(AT1T!D8=":",AT1T!D9=":"),":",(AT1T!D9-AT1T!D8)/AT1T!D8*100)</f>
        <v>-12.152269399707174</v>
      </c>
      <c r="E9" s="172">
        <f>IF(OR(AT1T!E8=":",AT1T!E9=":"),":",(AT1T!E9-AT1T!E8)/AT1T!E8*100)</f>
        <v>-3.3468144777862037</v>
      </c>
      <c r="F9" s="172">
        <f>IF(OR(AT1T!F8=":",AT1T!F9=":"),":",(AT1T!F9-AT1T!F8)/AT1T!F8*100)</f>
        <v>0</v>
      </c>
      <c r="G9" s="172">
        <f>IF(OR(AT1T!G8=":",AT1T!G9=":"),":",(AT1T!G9-AT1T!G8)/AT1T!G8*100)</f>
        <v>1.6666666666666667</v>
      </c>
      <c r="H9" s="172">
        <f>IF(OR(AT1T!H8=":",AT1T!H9=":"),":",(AT1T!H9-AT1T!H8)/AT1T!H8*100)</f>
        <v>-1.2067156348373556</v>
      </c>
      <c r="I9" s="172">
        <f>IF(OR(AT1T!I8=":",AT1T!I9=":"),":",(AT1T!I9-AT1T!I8)/AT1T!I8*100)</f>
        <v>1.1141300441339257</v>
      </c>
      <c r="J9" s="172">
        <f>IF(OR(AT1T!J8=":",AT1T!J9=":"),":",(AT1T!J9-AT1T!J8)/AT1T!J8*100)</f>
        <v>3.51286437544278</v>
      </c>
      <c r="K9" s="172">
        <f>IF(OR(AT1T!K8=":",AT1T!K9=":"),":",(AT1T!K9-AT1T!K8)/AT1T!K8*100)</f>
        <v>0.70921985815602839</v>
      </c>
      <c r="L9" s="172">
        <f>IF(OR(AT1T!L8=":",AT1T!L9=":"),":",(AT1T!L9-AT1T!L8)/AT1T!L8*100)</f>
        <v>5.9666759750535228</v>
      </c>
      <c r="M9" s="172">
        <f>IF(OR(AT1T!M8=":",AT1T!M9=":"),":",(AT1T!M9-AT1T!M8)/AT1T!M8*100)</f>
        <v>3.2283018867924529</v>
      </c>
      <c r="N9" s="172">
        <f>IF(OR(AT1T!N8=":",AT1T!N9=":"),":",(AT1T!N9-AT1T!N8)/AT1T!N8*100)</f>
        <v>5.0660792951541849</v>
      </c>
      <c r="O9" s="172">
        <f>IF(OR(AT1T!O8=":",AT1T!O9=":"),":",(AT1T!O9-AT1T!O8)/AT1T!O8*100)</f>
        <v>2.735897229164987</v>
      </c>
      <c r="P9" s="172">
        <f>IF(OR(AT1T!P8=":",AT1T!P9=":"),":",(AT1T!P9-AT1T!P8)/AT1T!P8*100)</f>
        <v>1.6364373290100314</v>
      </c>
      <c r="Q9" s="172">
        <f>IF(OR(AT1T!Q8=":",AT1T!Q9=":"),":",(AT1T!Q9-AT1T!Q8)/AT1T!Q8*100)</f>
        <v>4.0743447650590712</v>
      </c>
      <c r="R9" s="172">
        <f>IF(OR(AT1T!R8=":",AT1T!R9=":"),":",(AT1T!R9-AT1T!R8)/AT1T!R8*100)</f>
        <v>4.4670660575691956</v>
      </c>
      <c r="S9" s="172">
        <f>IF(OR(AT1T!S8=":",AT1T!S9=":"),":",(AT1T!S9-AT1T!S8)/AT1T!S8*100)</f>
        <v>3.5935076061034064</v>
      </c>
      <c r="T9" s="172">
        <f>IF(OR(AT1T!T8=":",AT1T!T9=":"),":",(AT1T!T9-AT1T!T8)/AT1T!T8*100)</f>
        <v>3.0874884579870732</v>
      </c>
      <c r="U9" s="172">
        <f>IF(OR(AT1T!U8=":",AT1T!U9=":"),":",(AT1T!U9-AT1T!U8)/AT1T!U8*100)</f>
        <v>2.4239331504752184</v>
      </c>
      <c r="V9" s="172">
        <f>IF(OR(AT1T!V8=":",AT1T!V9=":"),":",(AT1T!V9-AT1T!V8)/AT1T!V8*100)</f>
        <v>10</v>
      </c>
      <c r="W9" s="172" t="s">
        <v>126</v>
      </c>
      <c r="X9" s="195" t="s">
        <v>126</v>
      </c>
      <c r="Y9" s="172" t="s">
        <v>126</v>
      </c>
      <c r="Z9" s="172" t="s">
        <v>126</v>
      </c>
      <c r="AA9" s="172" t="s">
        <v>126</v>
      </c>
      <c r="AB9" s="172" t="s">
        <v>126</v>
      </c>
      <c r="AC9" s="175">
        <f>IF(OR(AT1T!AC8=":",AT1T!AC9=":"),":",(AT1T!AC9-AT1T!AC8)/AT1T!AC8*100)</f>
        <v>0.6137815126050421</v>
      </c>
      <c r="AD9" s="172" t="s">
        <v>126</v>
      </c>
      <c r="AE9" s="172">
        <f>IF(OR(AT1T!AE8=":",AT1T!AE9=":"),":",(AT1T!AE9-AT1T!AE8)/AT1T!AE8*100)</f>
        <v>-8.7182639118717784</v>
      </c>
      <c r="AF9" s="172">
        <f>IF(OR(AT1T!AF8=":",AT1T!AF9=":"),":",(AT1T!AF9-AT1T!AF8)/AT1T!AF8*100)</f>
        <v>-3.2310781415583687</v>
      </c>
      <c r="AG9" s="172">
        <f>IF(OR(AT1T!AG8=":",AT1T!AG9=":"),":",(AT1T!AG9-AT1T!AG8)/AT1T!AG8*100)</f>
        <v>-3.3468144777862037</v>
      </c>
      <c r="AH9" s="172">
        <f>IF(OR(AT1T!AH8=":",AT1T!AH9=":"),":",(AT1T!AH9-AT1T!AH8)/AT1T!AH8*100)</f>
        <v>-1.2067156348373556</v>
      </c>
      <c r="AI9" s="172">
        <f>IF(OR(AT1T!AI8=":",AT1T!AI9=":"),":",(AT1T!AI9-AT1T!AI8)/AT1T!AI8*100)</f>
        <v>1.3363628969948356</v>
      </c>
      <c r="AJ9" s="172">
        <f>IF(OR(AT1T!AJ8=":",AT1T!AJ9=":"),":",(AT1T!AJ9-AT1T!AJ8)/AT1T!AJ8*100)</f>
        <v>5.9666759750535228</v>
      </c>
      <c r="AK9" s="172">
        <f>IF(OR(AT1T!AK8=":",AT1T!AK9=":"),":",(AT1T!AK9-AT1T!AK8)/AT1T!AK8*100)</f>
        <v>3.2283018867924529</v>
      </c>
      <c r="AL9" s="172">
        <f>IF(OR(AT1T!AL8=":",AT1T!AL9=":"),":",(AT1T!AL9-AT1T!AL8)/AT1T!AL8*100)</f>
        <v>5.0660792951541849</v>
      </c>
      <c r="AM9" s="172">
        <f>IF(OR(AT1T!AM8=":",AT1T!AM9=":"),":",(AT1T!AM9-AT1T!AM8)/AT1T!AM8*100)</f>
        <v>2.3548211494898768</v>
      </c>
      <c r="AN9" s="172">
        <f>IF(OR(AT1T!AN8=":",AT1T!AN9=":"),":",(AT1T!AN9-AT1T!AN8)/AT1T!AN8*100)</f>
        <v>4.0933519154668296</v>
      </c>
      <c r="AO9" s="172">
        <f>IF(OR(AT1T!AO8=":",AT1T!AO9=":"),":",(AT1T!AO9-AT1T!AO8)/AT1T!AO8*100)</f>
        <v>4.797472409073702</v>
      </c>
      <c r="AP9" s="190"/>
      <c r="AQ9" s="172">
        <f>IF(OR(AT1T!AQ8=":",AT1T!AQ9=":"),":",(AT1T!AQ9-AT1T!AQ8)/AT1T!AQ8*100)</f>
        <v>-8.8256847119171944</v>
      </c>
      <c r="AR9" s="172">
        <f>IF(OR(AT1T!AR8=":",AT1T!AR9=":"),":",(AT1T!AR9-AT1T!AR8)/AT1T!AR8*100)</f>
        <v>-2.3515217346468766</v>
      </c>
      <c r="AS9" s="172">
        <f>IF(OR(AT1T!AS8=":",AT1T!AS9=":"),":",(AT1T!AS9-AT1T!AS8)/AT1T!AS8*100)</f>
        <v>2.692098267191954</v>
      </c>
    </row>
    <row r="10" spans="1:45" ht="22.5" customHeight="1">
      <c r="A10" s="77">
        <f t="shared" si="0"/>
        <v>1</v>
      </c>
      <c r="B10" s="105">
        <v>1998</v>
      </c>
      <c r="C10" s="172">
        <f>IF(OR(AT1T!C9=":",AT1T!C10=":"),":",(AT1T!C10-AT1T!C9)/AT1T!C9*100)</f>
        <v>-1.0358937173046046</v>
      </c>
      <c r="D10" s="172">
        <f>IF(OR(AT1T!D9=":",AT1T!D10=":"),":",(AT1T!D10-AT1T!D9)/AT1T!D9*100)</f>
        <v>0</v>
      </c>
      <c r="E10" s="172">
        <f>IF(OR(AT1T!E9=":",AT1T!E10=":"),":",(AT1T!E10-AT1T!E9)/AT1T!E9*100)</f>
        <v>-2.9988106876218112</v>
      </c>
      <c r="F10" s="172">
        <f>IF(OR(AT1T!F9=":",AT1T!F10=":"),":",(AT1T!F10-AT1T!F9)/AT1T!F9*100)</f>
        <v>0</v>
      </c>
      <c r="G10" s="172">
        <f>IF(OR(AT1T!G9=":",AT1T!G10=":"),":",(AT1T!G10-AT1T!G9)/AT1T!G9*100)</f>
        <v>11.475409836065573</v>
      </c>
      <c r="H10" s="172">
        <f>IF(OR(AT1T!H9=":",AT1T!H10=":"),":",(AT1T!H10-AT1T!H9)/AT1T!H9*100)</f>
        <v>-2.6349796424145868</v>
      </c>
      <c r="I10" s="172">
        <f>IF(OR(AT1T!I9=":",AT1T!I10=":"),":",(AT1T!I10-AT1T!I9)/AT1T!I9*100)</f>
        <v>3.1889786169244769</v>
      </c>
      <c r="J10" s="172">
        <f>IF(OR(AT1T!J9=":",AT1T!J10=":"),":",(AT1T!J10-AT1T!J9)/AT1T!J9*100)</f>
        <v>3.3969886154976128</v>
      </c>
      <c r="K10" s="172">
        <f>IF(OR(AT1T!K9=":",AT1T!K10=":"),":",(AT1T!K10-AT1T!K9)/AT1T!K9*100)</f>
        <v>0.93896713615023475</v>
      </c>
      <c r="L10" s="172">
        <f>IF(OR(AT1T!L9=":",AT1T!L10=":"),":",(AT1T!L10-AT1T!L9)/AT1T!L9*100)</f>
        <v>2.5693956430077303</v>
      </c>
      <c r="M10" s="172">
        <f>IF(OR(AT1T!M9=":",AT1T!M10=":"),":",(AT1T!M10-AT1T!M9)/AT1T!M9*100)</f>
        <v>3.2699091590356604</v>
      </c>
      <c r="N10" s="172">
        <f>IF(OR(AT1T!N9=":",AT1T!N10=":"),":",(AT1T!N10-AT1T!N9)/AT1T!N9*100)</f>
        <v>4.716981132075472</v>
      </c>
      <c r="O10" s="172">
        <f>IF(OR(AT1T!O9=":",AT1T!O10=":"),":",(AT1T!O10-AT1T!O9)/AT1T!O9*100)</f>
        <v>4.713945640515866</v>
      </c>
      <c r="P10" s="172">
        <f>IF(OR(AT1T!P9=":",AT1T!P10=":"),":",(AT1T!P10-AT1T!P9)/AT1T!P9*100)</f>
        <v>1.9390857883455463</v>
      </c>
      <c r="Q10" s="172">
        <f>IF(OR(AT1T!Q9=":",AT1T!Q10=":"),":",(AT1T!Q10-AT1T!Q9)/AT1T!Q9*100)</f>
        <v>5.6909195964265082</v>
      </c>
      <c r="R10" s="172">
        <f>IF(OR(AT1T!R9=":",AT1T!R10=":"),":",(AT1T!R10-AT1T!R9)/AT1T!R9*100)</f>
        <v>2.0124377733056935</v>
      </c>
      <c r="S10" s="172">
        <f>IF(OR(AT1T!S9=":",AT1T!S10=":"),":",(AT1T!S10-AT1T!S9)/AT1T!S9*100)</f>
        <v>2.6016405534073894</v>
      </c>
      <c r="T10" s="172">
        <f>IF(OR(AT1T!T9=":",AT1T!T10=":"),":",(AT1T!T10-AT1T!T9)/AT1T!T9*100)</f>
        <v>3.2245423501091643</v>
      </c>
      <c r="U10" s="172">
        <f>IF(OR(AT1T!U9=":",AT1T!U10=":"),":",(AT1T!U10-AT1T!U9)/AT1T!U9*100)</f>
        <v>0.28959332378401942</v>
      </c>
      <c r="V10" s="172">
        <f>IF(OR(AT1T!V9=":",AT1T!V10=":"),":",(AT1T!V10-AT1T!V9)/AT1T!V9*100)</f>
        <v>10.909090909090908</v>
      </c>
      <c r="W10" s="172" t="s">
        <v>126</v>
      </c>
      <c r="X10" s="195" t="s">
        <v>126</v>
      </c>
      <c r="Y10" s="172" t="s">
        <v>126</v>
      </c>
      <c r="Z10" s="172" t="s">
        <v>126</v>
      </c>
      <c r="AA10" s="172" t="s">
        <v>126</v>
      </c>
      <c r="AB10" s="172" t="s">
        <v>126</v>
      </c>
      <c r="AC10" s="175">
        <f>IF(OR(AT1T!AC9=":",AT1T!AC10=":"),":",(AT1T!AC10-AT1T!AC9)/AT1T!AC9*100)</f>
        <v>1.5686074714525302</v>
      </c>
      <c r="AD10" s="172" t="s">
        <v>126</v>
      </c>
      <c r="AE10" s="172">
        <f>IF(OR(AT1T!AE9=":",AT1T!AE10=":"),":",(AT1T!AE10-AT1T!AE9)/AT1T!AE9*100)</f>
        <v>-1.0358937173046046</v>
      </c>
      <c r="AF10" s="172">
        <f>IF(OR(AT1T!AF9=":",AT1T!AF10=":"),":",(AT1T!AF10-AT1T!AF9)/AT1T!AF9*100)</f>
        <v>-2.3723753148469426</v>
      </c>
      <c r="AG10" s="172">
        <f>IF(OR(AT1T!AG9=":",AT1T!AG10=":"),":",(AT1T!AG10-AT1T!AG9)/AT1T!AG9*100)</f>
        <v>-2.9988106876218112</v>
      </c>
      <c r="AH10" s="172">
        <f>IF(OR(AT1T!AH9=":",AT1T!AH10=":"),":",(AT1T!AH10-AT1T!AH9)/AT1T!AH9*100)</f>
        <v>-2.6349796424145868</v>
      </c>
      <c r="AI10" s="172">
        <f>IF(OR(AT1T!AI9=":",AT1T!AI10=":"),":",(AT1T!AI10-AT1T!AI9)/AT1T!AI9*100)</f>
        <v>2.4990343955817953</v>
      </c>
      <c r="AJ10" s="172">
        <f>IF(OR(AT1T!AJ9=":",AT1T!AJ10=":"),":",(AT1T!AJ10-AT1T!AJ9)/AT1T!AJ9*100)</f>
        <v>2.5693956430077303</v>
      </c>
      <c r="AK10" s="172">
        <f>IF(OR(AT1T!AK9=":",AT1T!AK10=":"),":",(AT1T!AK10-AT1T!AK9)/AT1T!AK9*100)</f>
        <v>3.2699091590356604</v>
      </c>
      <c r="AL10" s="172">
        <f>IF(OR(AT1T!AL9=":",AT1T!AL10=":"),":",(AT1T!AL10-AT1T!AL9)/AT1T!AL9*100)</f>
        <v>4.716981132075472</v>
      </c>
      <c r="AM10" s="172">
        <f>IF(OR(AT1T!AM9=":",AT1T!AM10=":"),":",(AT1T!AM10-AT1T!AM9)/AT1T!AM9*100)</f>
        <v>3.7589212187757339</v>
      </c>
      <c r="AN10" s="172">
        <f>IF(OR(AT1T!AN9=":",AT1T!AN10=":"),":",(AT1T!AN10-AT1T!AN9)/AT1T!AN9*100)</f>
        <v>3.9834322176200603</v>
      </c>
      <c r="AO10" s="172">
        <f>IF(OR(AT1T!AO9=":",AT1T!AO10=":"),":",(AT1T!AO10-AT1T!AO9)/AT1T!AO9*100)</f>
        <v>4.263862067049196</v>
      </c>
      <c r="AP10" s="190"/>
      <c r="AQ10" s="172">
        <f>IF(OR(AT1T!AQ9=":",AT1T!AQ10=":"),":",(AT1T!AQ10-AT1T!AQ9)/AT1T!AQ9*100)</f>
        <v>-1.0046717235143416</v>
      </c>
      <c r="AR10" s="172">
        <f>IF(OR(AT1T!AR9=":",AT1T!AR10=":"),":",(AT1T!AR10-AT1T!AR9)/AT1T!AR9*100)</f>
        <v>-2.4968582461797331</v>
      </c>
      <c r="AS10" s="172">
        <f>IF(OR(AT1T!AS9=":",AT1T!AS10=":"),":",(AT1T!AS10-AT1T!AS9)/AT1T!AS9*100)</f>
        <v>3.1998598846687676</v>
      </c>
    </row>
    <row r="11" spans="1:45" ht="22.5" customHeight="1">
      <c r="A11" s="77">
        <f t="shared" si="0"/>
        <v>1</v>
      </c>
      <c r="B11" s="105">
        <v>1999</v>
      </c>
      <c r="C11" s="172">
        <f>IF(OR(AT1T!C10=":",AT1T!C11=":"),":",(AT1T!C11-AT1T!C10)/AT1T!C10*100)</f>
        <v>-1.5701051970482021</v>
      </c>
      <c r="D11" s="172">
        <f>IF(OR(AT1T!D10=":",AT1T!D11=":"),":",(AT1T!D11-AT1T!D10)/AT1T!D10*100)</f>
        <v>0</v>
      </c>
      <c r="E11" s="172">
        <f>IF(OR(AT1T!E10=":",AT1T!E11=":"),":",(AT1T!E11-AT1T!E10)/AT1T!E10*100)</f>
        <v>-4.1410698352173885</v>
      </c>
      <c r="F11" s="172">
        <f>IF(OR(AT1T!F10=":",AT1T!F11=":"),":",(AT1T!F11-AT1T!F10)/AT1T!F10*100)</f>
        <v>0</v>
      </c>
      <c r="G11" s="172">
        <f>IF(OR(AT1T!G10=":",AT1T!G11=":"),":",(AT1T!G11-AT1T!G10)/AT1T!G10*100)</f>
        <v>0</v>
      </c>
      <c r="H11" s="172">
        <f>IF(OR(AT1T!H10=":",AT1T!H11=":"),":",(AT1T!H11-AT1T!H10)/AT1T!H10*100)</f>
        <v>0.3572629837368072</v>
      </c>
      <c r="I11" s="172">
        <f>IF(OR(AT1T!I10=":",AT1T!I11=":"),":",(AT1T!I11-AT1T!I10)/AT1T!I10*100)</f>
        <v>0.54561236721365691</v>
      </c>
      <c r="J11" s="172">
        <f>IF(OR(AT1T!J10=":",AT1T!J11=":"),":",(AT1T!J11-AT1T!J10)/AT1T!J10*100)</f>
        <v>3.4629728289824193</v>
      </c>
      <c r="K11" s="172">
        <f>IF(OR(AT1T!K10=":",AT1T!K11=":"),":",(AT1T!K11-AT1T!K10)/AT1T!K10*100)</f>
        <v>5.2713178294573639</v>
      </c>
      <c r="L11" s="172">
        <f>IF(OR(AT1T!L10=":",AT1T!L11=":"),":",(AT1T!L11-AT1T!L10)/AT1T!L10*100)</f>
        <v>5.8450734381021707</v>
      </c>
      <c r="M11" s="172">
        <f>IF(OR(AT1T!M10=":",AT1T!M11=":"),":",(AT1T!M11-AT1T!M10)/AT1T!M10*100)</f>
        <v>11.15221238938053</v>
      </c>
      <c r="N11" s="172">
        <f>IF(OR(AT1T!N10=":",AT1T!N11=":"),":",(AT1T!N11-AT1T!N10)/AT1T!N10*100)</f>
        <v>0</v>
      </c>
      <c r="O11" s="172">
        <f>IF(OR(AT1T!O10=":",AT1T!O11=":"),":",(AT1T!O11-AT1T!O10)/AT1T!O10*100)</f>
        <v>2.7155312398511078</v>
      </c>
      <c r="P11" s="172">
        <f>IF(OR(AT1T!P10=":",AT1T!P11=":"),":",(AT1T!P11-AT1T!P10)/AT1T!P10*100)</f>
        <v>1.0317848410757946</v>
      </c>
      <c r="Q11" s="172">
        <f>IF(OR(AT1T!Q10=":",AT1T!Q11=":"),":",(AT1T!Q11-AT1T!Q10)/AT1T!Q10*100)</f>
        <v>3.0311950680000339</v>
      </c>
      <c r="R11" s="172">
        <f>IF(OR(AT1T!R10=":",AT1T!R11=":"),":",(AT1T!R11-AT1T!R10)/AT1T!R10*100)</f>
        <v>2.874560583811685</v>
      </c>
      <c r="S11" s="172">
        <f>IF(OR(AT1T!S10=":",AT1T!S11=":"),":",(AT1T!S11-AT1T!S10)/AT1T!S10*100)</f>
        <v>2.5400283193551898</v>
      </c>
      <c r="T11" s="172">
        <f>IF(OR(AT1T!T10=":",AT1T!T11=":"),":",(AT1T!T11-AT1T!T10)/AT1T!T10*100)</f>
        <v>4.1271218612723031</v>
      </c>
      <c r="U11" s="172">
        <f>IF(OR(AT1T!U10=":",AT1T!U11=":"),":",(AT1T!U11-AT1T!U10)/AT1T!U10*100)</f>
        <v>2.6547023938895271</v>
      </c>
      <c r="V11" s="172">
        <f>IF(OR(AT1T!V10=":",AT1T!V11=":"),":",(AT1T!V11-AT1T!V10)/AT1T!V10*100)</f>
        <v>9.4262295081967213</v>
      </c>
      <c r="W11" s="172" t="s">
        <v>126</v>
      </c>
      <c r="X11" s="195" t="s">
        <v>126</v>
      </c>
      <c r="Y11" s="172" t="s">
        <v>126</v>
      </c>
      <c r="Z11" s="172" t="s">
        <v>126</v>
      </c>
      <c r="AA11" s="172" t="s">
        <v>126</v>
      </c>
      <c r="AB11" s="172" t="s">
        <v>126</v>
      </c>
      <c r="AC11" s="175">
        <f>IF(OR(AT1T!AC10=":",AT1T!AC11=":"),":",(AT1T!AC11-AT1T!AC10)/AT1T!AC10*100)</f>
        <v>1.847157065501178</v>
      </c>
      <c r="AD11" s="172" t="s">
        <v>126</v>
      </c>
      <c r="AE11" s="172">
        <f>IF(OR(AT1T!AE10=":",AT1T!AE11=":"),":",(AT1T!AE11-AT1T!AE10)/AT1T!AE10*100)</f>
        <v>-1.5701051970482021</v>
      </c>
      <c r="AF11" s="172">
        <f>IF(OR(AT1T!AF10=":",AT1T!AF11=":"),":",(AT1T!AF11-AT1T!AF10)/AT1T!AF10*100)</f>
        <v>-3.8085735708255353</v>
      </c>
      <c r="AG11" s="172">
        <f>IF(OR(AT1T!AG10=":",AT1T!AG11=":"),":",(AT1T!AG11-AT1T!AG10)/AT1T!AG10*100)</f>
        <v>-4.1410698352173885</v>
      </c>
      <c r="AH11" s="172">
        <f>IF(OR(AT1T!AH10=":",AT1T!AH11=":"),":",(AT1T!AH11-AT1T!AH10)/AT1T!AH10*100)</f>
        <v>0.3572629837368072</v>
      </c>
      <c r="AI11" s="172">
        <f>IF(OR(AT1T!AI10=":",AT1T!AI11=":"),":",(AT1T!AI11-AT1T!AI10)/AT1T!AI10*100)</f>
        <v>2.4794581553203257</v>
      </c>
      <c r="AJ11" s="172">
        <f>IF(OR(AT1T!AJ10=":",AT1T!AJ11=":"),":",(AT1T!AJ11-AT1T!AJ10)/AT1T!AJ10*100)</f>
        <v>5.8450734381021707</v>
      </c>
      <c r="AK11" s="172">
        <f>IF(OR(AT1T!AK10=":",AT1T!AK11=":"),":",(AT1T!AK11-AT1T!AK10)/AT1T!AK10*100)</f>
        <v>11.15221238938053</v>
      </c>
      <c r="AL11" s="172">
        <f>IF(OR(AT1T!AL10=":",AT1T!AL11=":"),":",(AT1T!AL11-AT1T!AL10)/AT1T!AL10*100)</f>
        <v>0</v>
      </c>
      <c r="AM11" s="172">
        <f>IF(OR(AT1T!AM10=":",AT1T!AM11=":"),":",(AT1T!AM11-AT1T!AM10)/AT1T!AM10*100)</f>
        <v>2.1461995072669855</v>
      </c>
      <c r="AN11" s="172">
        <f>IF(OR(AT1T!AN10=":",AT1T!AN11=":"),":",(AT1T!AN11-AT1T!AN10)/AT1T!AN10*100)</f>
        <v>2.8886276434947744</v>
      </c>
      <c r="AO11" s="172">
        <f>IF(OR(AT1T!AO10=":",AT1T!AO11=":"),":",(AT1T!AO11-AT1T!AO10)/AT1T!AO10*100)</f>
        <v>5.2181328785011862</v>
      </c>
      <c r="AP11" s="190"/>
      <c r="AQ11" s="172">
        <f>IF(OR(AT1T!AQ10=":",AT1T!AQ11=":"),":",(AT1T!AQ11-AT1T!AQ10)/AT1T!AQ10*100)</f>
        <v>-1.5223017202009439</v>
      </c>
      <c r="AR11" s="172">
        <f>IF(OR(AT1T!AR10=":",AT1T!AR11=":"),":",(AT1T!AR11-AT1T!AR10)/AT1T!AR10*100)</f>
        <v>-2.1871299425237556</v>
      </c>
      <c r="AS11" s="172">
        <f>IF(OR(AT1T!AS10=":",AT1T!AS11=":"),":",(AT1T!AS11-AT1T!AS10)/AT1T!AS10*100)</f>
        <v>3.4548335237767547</v>
      </c>
    </row>
    <row r="12" spans="1:45" ht="22.5" customHeight="1">
      <c r="A12" s="77">
        <f t="shared" si="0"/>
        <v>1</v>
      </c>
      <c r="B12" s="105">
        <v>2000</v>
      </c>
      <c r="C12" s="172">
        <f>IF(OR(AT1T!C11=":",AT1T!C12=":"),":",(AT1T!C12-AT1T!C11)/AT1T!C11*100)</f>
        <v>0.28845642579890468</v>
      </c>
      <c r="D12" s="172">
        <f>IF(OR(AT1T!D11=":",AT1T!D12=":"),":",(AT1T!D12-AT1T!D11)/AT1T!D11*100)</f>
        <v>-0.125</v>
      </c>
      <c r="E12" s="172">
        <f>IF(OR(AT1T!E11=":",AT1T!E12=":"),":",(AT1T!E12-AT1T!E11)/AT1T!E11*100)</f>
        <v>-3.7474050760061606</v>
      </c>
      <c r="F12" s="172">
        <f>IF(OR(AT1T!F11=":",AT1T!F12=":"),":",(AT1T!F12-AT1T!F11)/AT1T!F11*100)</f>
        <v>0</v>
      </c>
      <c r="G12" s="172">
        <f>IF(OR(AT1T!G11=":",AT1T!G12=":"),":",(AT1T!G12-AT1T!G11)/AT1T!G11*100)</f>
        <v>-7.3529411764705885E-2</v>
      </c>
      <c r="H12" s="172">
        <f>IF(OR(AT1T!H11=":",AT1T!H12=":"),":",(AT1T!H12-AT1T!H11)/AT1T!H11*100)</f>
        <v>-0.58244863944345804</v>
      </c>
      <c r="I12" s="172">
        <f>IF(OR(AT1T!I11=":",AT1T!I12=":"),":",(AT1T!I12-AT1T!I11)/AT1T!I11*100)</f>
        <v>2.3487495717711542</v>
      </c>
      <c r="J12" s="172">
        <f>IF(OR(AT1T!J11=":",AT1T!J12=":"),":",(AT1T!J12-AT1T!J11)/AT1T!J11*100)</f>
        <v>2.8305714196548388</v>
      </c>
      <c r="K12" s="172">
        <f>IF(OR(AT1T!K11=":",AT1T!K12=":"),":",(AT1T!K12-AT1T!K11)/AT1T!K11*100)</f>
        <v>4.2709867452135493</v>
      </c>
      <c r="L12" s="172">
        <f>IF(OR(AT1T!L11=":",AT1T!L12=":"),":",(AT1T!L12-AT1T!L11)/AT1T!L11*100)</f>
        <v>5.7852577069342184</v>
      </c>
      <c r="M12" s="172">
        <f>IF(OR(AT1T!M11=":",AT1T!M12=":"),":",(AT1T!M12-AT1T!M11)/AT1T!M11*100)</f>
        <v>5.7323927962930528</v>
      </c>
      <c r="N12" s="172">
        <f>IF(OR(AT1T!N11=":",AT1T!N12=":"),":",(AT1T!N12-AT1T!N11)/AT1T!N11*100)</f>
        <v>3.278278278278278</v>
      </c>
      <c r="O12" s="172">
        <f>IF(OR(AT1T!O11=":",AT1T!O12=":"),":",(AT1T!O12-AT1T!O11)/AT1T!O11*100)</f>
        <v>3.8038719719817102</v>
      </c>
      <c r="P12" s="172">
        <f>IF(OR(AT1T!P11=":",AT1T!P12=":"),":",(AT1T!P12-AT1T!P11)/AT1T!P11*100)</f>
        <v>0.71632544407337495</v>
      </c>
      <c r="Q12" s="172">
        <f>IF(OR(AT1T!Q11=":",AT1T!Q12=":"),":",(AT1T!Q12-AT1T!Q11)/AT1T!Q11*100)</f>
        <v>2.6146725332854426</v>
      </c>
      <c r="R12" s="172">
        <f>IF(OR(AT1T!R11=":",AT1T!R12=":"),":",(AT1T!R12-AT1T!R11)/AT1T!R11*100)</f>
        <v>0.60700433986475777</v>
      </c>
      <c r="S12" s="172">
        <f>IF(OR(AT1T!S11=":",AT1T!S12=":"),":",(AT1T!S12-AT1T!S11)/AT1T!S11*100)</f>
        <v>-1.0303583947653543</v>
      </c>
      <c r="T12" s="172">
        <f>IF(OR(AT1T!T11=":",AT1T!T12=":"),":",(AT1T!T12-AT1T!T11)/AT1T!T11*100)</f>
        <v>2.0625</v>
      </c>
      <c r="U12" s="172">
        <f>IF(OR(AT1T!U11=":",AT1T!U12=":"),":",(AT1T!U12-AT1T!U11)/AT1T!U11*100)</f>
        <v>-2.2351944830923722</v>
      </c>
      <c r="V12" s="172">
        <f>IF(OR(AT1T!V11=":",AT1T!V12=":"),":",(AT1T!V12-AT1T!V11)/AT1T!V11*100)</f>
        <v>15.355805243445692</v>
      </c>
      <c r="W12" s="172" t="s">
        <v>126</v>
      </c>
      <c r="X12" s="195" t="s">
        <v>126</v>
      </c>
      <c r="Y12" s="172" t="s">
        <v>126</v>
      </c>
      <c r="Z12" s="172" t="s">
        <v>126</v>
      </c>
      <c r="AA12" s="172" t="s">
        <v>126</v>
      </c>
      <c r="AB12" s="172" t="s">
        <v>126</v>
      </c>
      <c r="AC12" s="175">
        <f>IF(OR(AT1T!AC11=":",AT1T!AC12=":"),":",(AT1T!AC12-AT1T!AC11)/AT1T!AC11*100)</f>
        <v>1.6547602515203288</v>
      </c>
      <c r="AD12" s="172" t="s">
        <v>126</v>
      </c>
      <c r="AE12" s="172">
        <f>IF(OR(AT1T!AE11=":",AT1T!AE12=":"),":",(AT1T!AE12-AT1T!AE11)/AT1T!AE11*100)</f>
        <v>0.28845642579890468</v>
      </c>
      <c r="AF12" s="172">
        <f>IF(OR(AT1T!AF11=":",AT1T!AF12=":"),":",(AT1T!AF12-AT1T!AF11)/AT1T!AF11*100)</f>
        <v>-3.4395139016755665</v>
      </c>
      <c r="AG12" s="172">
        <f>IF(OR(AT1T!AG11=":",AT1T!AG12=":"),":",(AT1T!AG12-AT1T!AG11)/AT1T!AG11*100)</f>
        <v>-3.7474050760061606</v>
      </c>
      <c r="AH12" s="172">
        <f>IF(OR(AT1T!AH11=":",AT1T!AH12=":"),":",(AT1T!AH12-AT1T!AH11)/AT1T!AH11*100)</f>
        <v>-0.58244863944345804</v>
      </c>
      <c r="AI12" s="172">
        <f>IF(OR(AT1T!AI11=":",AT1T!AI12=":"),":",(AT1T!AI12-AT1T!AI11)/AT1T!AI11*100)</f>
        <v>3.0457652735959657</v>
      </c>
      <c r="AJ12" s="172">
        <f>IF(OR(AT1T!AJ11=":",AT1T!AJ12=":"),":",(AT1T!AJ12-AT1T!AJ11)/AT1T!AJ11*100)</f>
        <v>5.7852577069342184</v>
      </c>
      <c r="AK12" s="172">
        <f>IF(OR(AT1T!AK11=":",AT1T!AK12=":"),":",(AT1T!AK12-AT1T!AK11)/AT1T!AK11*100)</f>
        <v>5.7323927962930528</v>
      </c>
      <c r="AL12" s="172">
        <f>IF(OR(AT1T!AL11=":",AT1T!AL12=":"),":",(AT1T!AL12-AT1T!AL11)/AT1T!AL11*100)</f>
        <v>3.278278278278278</v>
      </c>
      <c r="AM12" s="172">
        <f>IF(OR(AT1T!AM11=":",AT1T!AM12=":"),":",(AT1T!AM12-AT1T!AM11)/AT1T!AM11*100)</f>
        <v>2.7712579115204687</v>
      </c>
      <c r="AN12" s="172">
        <f>IF(OR(AT1T!AN11=":",AT1T!AN12=":"),":",(AT1T!AN12-AT1T!AN11)/AT1T!AN11*100)</f>
        <v>1.3137794072716162</v>
      </c>
      <c r="AO12" s="172">
        <f>IF(OR(AT1T!AO11=":",AT1T!AO12=":"),":",(AT1T!AO12-AT1T!AO11)/AT1T!AO11*100)</f>
        <v>4.7579848534738227</v>
      </c>
      <c r="AP12" s="190"/>
      <c r="AQ12" s="172">
        <f>IF(OR(AT1T!AQ11=":",AT1T!AQ12=":"),":",(AT1T!AQ12-AT1T!AQ11)/AT1T!AQ11*100)</f>
        <v>0.2756737259751636</v>
      </c>
      <c r="AR12" s="172">
        <f>IF(OR(AT1T!AR11=":",AT1T!AR12=":"),":",(AT1T!AR12-AT1T!AR11)/AT1T!AR11*100)</f>
        <v>-2.3046883650886221</v>
      </c>
      <c r="AS12" s="172">
        <f>IF(OR(AT1T!AS11=":",AT1T!AS12=":"),":",(AT1T!AS12-AT1T!AS11)/AT1T!AS11*100)</f>
        <v>2.9803571709472196</v>
      </c>
    </row>
    <row r="13" spans="1:45" ht="22.5" customHeight="1">
      <c r="A13" s="77">
        <f t="shared" si="0"/>
        <v>1</v>
      </c>
      <c r="B13" s="105">
        <v>2001</v>
      </c>
      <c r="C13" s="172">
        <f>IF(OR(AT1T!C12=":",AT1T!C13=":"),":",(AT1T!C13-AT1T!C12)/AT1T!C12*100)</f>
        <v>-3.1519650076214463</v>
      </c>
      <c r="D13" s="172">
        <f>IF(OR(AT1T!D12=":",AT1T!D13=":"),":",(AT1T!D13-AT1T!D12)/AT1T!D12*100)</f>
        <v>-1.9190654985398414</v>
      </c>
      <c r="E13" s="172">
        <f>IF(OR(AT1T!E12=":",AT1T!E13=":"),":",(AT1T!E13-AT1T!E12)/AT1T!E12*100)</f>
        <v>-4.5006748577232942</v>
      </c>
      <c r="F13" s="172">
        <f>IF(OR(AT1T!F12=":",AT1T!F13=":"),":",(AT1T!F13-AT1T!F12)/AT1T!F12*100)</f>
        <v>0</v>
      </c>
      <c r="G13" s="172">
        <f>IF(OR(AT1T!G12=":",AT1T!G13=":"),":",(AT1T!G13-AT1T!G12)/AT1T!G12*100)</f>
        <v>4.0470934510669609</v>
      </c>
      <c r="H13" s="172">
        <f>IF(OR(AT1T!H12=":",AT1T!H13=":"),":",(AT1T!H13-AT1T!H12)/AT1T!H12*100)</f>
        <v>4.2568312483485649</v>
      </c>
      <c r="I13" s="172">
        <f>IF(OR(AT1T!I12=":",AT1T!I13=":"),":",(AT1T!I13-AT1T!I12)/AT1T!I12*100)</f>
        <v>3.1490580942307438</v>
      </c>
      <c r="J13" s="172">
        <f>IF(OR(AT1T!J12=":",AT1T!J13=":"),":",(AT1T!J13-AT1T!J12)/AT1T!J12*100)</f>
        <v>3.2974203338391503</v>
      </c>
      <c r="K13" s="172">
        <f>IF(OR(AT1T!K12=":",AT1T!K13=":"),":",(AT1T!K13-AT1T!K12)/AT1T!K12*100)</f>
        <v>1.0685028248587569</v>
      </c>
      <c r="L13" s="172">
        <f>IF(OR(AT1T!L12=":",AT1T!L13=":"),":",(AT1T!L13-AT1T!L12)/AT1T!L12*100)</f>
        <v>7.3428178063331808</v>
      </c>
      <c r="M13" s="172">
        <f>IF(OR(AT1T!M12=":",AT1T!M13=":"),":",(AT1T!M13-AT1T!M12)/AT1T!M12*100)</f>
        <v>-2.1641240342765924</v>
      </c>
      <c r="N13" s="172">
        <f>IF(OR(AT1T!N12=":",AT1T!N13=":"),":",(AT1T!N13-AT1T!N12)/AT1T!N12*100)</f>
        <v>9.1107341894838871</v>
      </c>
      <c r="O13" s="172">
        <f>IF(OR(AT1T!O12=":",AT1T!O13=":"),":",(AT1T!O13-AT1T!O12)/AT1T!O12*100)</f>
        <v>4.2970946579194003</v>
      </c>
      <c r="P13" s="172">
        <f>IF(OR(AT1T!P12=":",AT1T!P13=":"),":",(AT1T!P13-AT1T!P12)/AT1T!P12*100)</f>
        <v>5.1275890239800086</v>
      </c>
      <c r="Q13" s="172">
        <f>IF(OR(AT1T!Q12=":",AT1T!Q13=":"),":",(AT1T!Q13-AT1T!Q12)/AT1T!Q12*100)</f>
        <v>3.0532043530834341</v>
      </c>
      <c r="R13" s="172">
        <f>IF(OR(AT1T!R12=":",AT1T!R13=":"),":",(AT1T!R13-AT1T!R12)/AT1T!R12*100)</f>
        <v>2.9264238011980854</v>
      </c>
      <c r="S13" s="172">
        <f>IF(OR(AT1T!S12=":",AT1T!S13=":"),":",(AT1T!S13-AT1T!S12)/AT1T!S12*100)</f>
        <v>4.0119349160692055</v>
      </c>
      <c r="T13" s="172">
        <f>IF(OR(AT1T!T12=":",AT1T!T13=":"),":",(AT1T!T13-AT1T!T12)/AT1T!T12*100)</f>
        <v>7.3688507858746686</v>
      </c>
      <c r="U13" s="172">
        <f>IF(OR(AT1T!U12=":",AT1T!U13=":"),":",(AT1T!U13-AT1T!U12)/AT1T!U12*100)</f>
        <v>3.33508647093401</v>
      </c>
      <c r="V13" s="172">
        <f>IF(OR(AT1T!V12=":",AT1T!V13=":"),":",(AT1T!V13-AT1T!V12)/AT1T!V12*100)</f>
        <v>20.779220779220779</v>
      </c>
      <c r="W13" s="172" t="s">
        <v>126</v>
      </c>
      <c r="X13" s="195" t="s">
        <v>126</v>
      </c>
      <c r="Y13" s="172" t="s">
        <v>126</v>
      </c>
      <c r="Z13" s="172" t="s">
        <v>126</v>
      </c>
      <c r="AA13" s="172" t="s">
        <v>126</v>
      </c>
      <c r="AB13" s="172" t="s">
        <v>126</v>
      </c>
      <c r="AC13" s="175">
        <f>IF(OR(AT1T!AC12=":",AT1T!AC13=":"),":",(AT1T!AC13-AT1T!AC12)/AT1T!AC12*100)</f>
        <v>2.1625154978821217</v>
      </c>
      <c r="AD13" s="172" t="s">
        <v>126</v>
      </c>
      <c r="AE13" s="172">
        <f>IF(OR(AT1T!AE12=":",AT1T!AE13=":"),":",(AT1T!AE13-AT1T!AE12)/AT1T!AE12*100)</f>
        <v>-3.1519650076214463</v>
      </c>
      <c r="AF13" s="172">
        <f>IF(OR(AT1T!AF12=":",AT1T!AF13=":"),":",(AT1T!AF13-AT1T!AF12)/AT1T!AF12*100)</f>
        <v>-3.966286564204264</v>
      </c>
      <c r="AG13" s="172">
        <f>IF(OR(AT1T!AG12=":",AT1T!AG13=":"),":",(AT1T!AG13-AT1T!AG12)/AT1T!AG12*100)</f>
        <v>-4.5006748577232942</v>
      </c>
      <c r="AH13" s="172">
        <f>IF(OR(AT1T!AH12=":",AT1T!AH13=":"),":",(AT1T!AH13-AT1T!AH12)/AT1T!AH12*100)</f>
        <v>4.2568312483485649</v>
      </c>
      <c r="AI13" s="172">
        <f>IF(OR(AT1T!AI12=":",AT1T!AI13=":"),":",(AT1T!AI13-AT1T!AI12)/AT1T!AI12*100)</f>
        <v>2.489068904712362</v>
      </c>
      <c r="AJ13" s="172">
        <f>IF(OR(AT1T!AJ12=":",AT1T!AJ13=":"),":",(AT1T!AJ13-AT1T!AJ12)/AT1T!AJ12*100)</f>
        <v>7.3428178063331808</v>
      </c>
      <c r="AK13" s="172">
        <f>IF(OR(AT1T!AK12=":",AT1T!AK13=":"),":",(AT1T!AK13-AT1T!AK12)/AT1T!AK12*100)</f>
        <v>-2.1641240342765924</v>
      </c>
      <c r="AL13" s="172">
        <f>IF(OR(AT1T!AL12=":",AT1T!AL13=":"),":",(AT1T!AL13-AT1T!AL12)/AT1T!AL12*100)</f>
        <v>9.1107341894838871</v>
      </c>
      <c r="AM13" s="172">
        <f>IF(OR(AT1T!AM12=":",AT1T!AM13=":"),":",(AT1T!AM13-AT1T!AM12)/AT1T!AM12*100)</f>
        <v>4.5692954685063558</v>
      </c>
      <c r="AN13" s="172">
        <f>IF(OR(AT1T!AN12=":",AT1T!AN13=":"),":",(AT1T!AN13-AT1T!AN12)/AT1T!AN12*100)</f>
        <v>3.2011666143397726</v>
      </c>
      <c r="AO13" s="172">
        <f>IF(OR(AT1T!AO12=":",AT1T!AO13=":"),":",(AT1T!AO13-AT1T!AO12)/AT1T!AO12*100)</f>
        <v>10.785913756210785</v>
      </c>
      <c r="AP13" s="190"/>
      <c r="AQ13" s="172">
        <f>IF(OR(AT1T!AQ12=":",AT1T!AQ13=":"),":",(AT1T!AQ13-AT1T!AQ12)/AT1T!AQ12*100)</f>
        <v>-3.1140001541584237</v>
      </c>
      <c r="AR13" s="172">
        <f>IF(OR(AT1T!AR12=":",AT1T!AR13=":"),":",(AT1T!AR13-AT1T!AR12)/AT1T!AR12*100)</f>
        <v>-0.57502965823138708</v>
      </c>
      <c r="AS13" s="172">
        <f>IF(OR(AT1T!AS12=":",AT1T!AS13=":"),":",(AT1T!AS13-AT1T!AS12)/AT1T!AS12*100)</f>
        <v>3.4012388177440949</v>
      </c>
    </row>
    <row r="14" spans="1:45" ht="22.5" customHeight="1">
      <c r="A14" s="77">
        <f t="shared" si="0"/>
        <v>1</v>
      </c>
      <c r="B14" s="105">
        <v>2002</v>
      </c>
      <c r="C14" s="172">
        <f>IF(OR(AT1T!C13=":",AT1T!C14=":"),":",(AT1T!C14-AT1T!C13)/AT1T!C13*100)</f>
        <v>10.127691023307376</v>
      </c>
      <c r="D14" s="172">
        <f>IF(OR(AT1T!D13=":",AT1T!D14=":"),":",(AT1T!D14-AT1T!D13)/AT1T!D13*100)</f>
        <v>-0.17014036580178649</v>
      </c>
      <c r="E14" s="172">
        <f>IF(OR(AT1T!E13=":",AT1T!E14=":"),":",(AT1T!E14-AT1T!E13)/AT1T!E13*100)</f>
        <v>-1.7600990784249444</v>
      </c>
      <c r="F14" s="172">
        <f>IF(OR(AT1T!F13=":",AT1T!F14=":"),":",(AT1T!F14-AT1T!F13)/AT1T!F13*100)</f>
        <v>0</v>
      </c>
      <c r="G14" s="172">
        <f>IF(OR(AT1T!G13=":",AT1T!G14=":"),":",(AT1T!G14-AT1T!G13)/AT1T!G13*100)</f>
        <v>0.15558698727015557</v>
      </c>
      <c r="H14" s="172">
        <f>IF(OR(AT1T!H13=":",AT1T!H14=":"),":",(AT1T!H14-AT1T!H13)/AT1T!H13*100)</f>
        <v>4.8127594494210184</v>
      </c>
      <c r="I14" s="172">
        <f>IF(OR(AT1T!I13=":",AT1T!I14=":"),":",(AT1T!I14-AT1T!I13)/AT1T!I13*100)</f>
        <v>0.24142988798172405</v>
      </c>
      <c r="J14" s="172">
        <f>IF(OR(AT1T!J13=":",AT1T!J14=":"),":",(AT1T!J14-AT1T!J13)/AT1T!J13*100)</f>
        <v>0.27323608479132694</v>
      </c>
      <c r="K14" s="172">
        <f>IF(OR(AT1T!K13=":",AT1T!K14=":"),":",(AT1T!K14-AT1T!K13)/AT1T!K13*100)</f>
        <v>-0.80356082256678296</v>
      </c>
      <c r="L14" s="172">
        <f>IF(OR(AT1T!L13=":",AT1T!L14=":"),":",(AT1T!L14-AT1T!L13)/AT1T!L13*100)</f>
        <v>5.2265925609234714</v>
      </c>
      <c r="M14" s="172">
        <f>IF(OR(AT1T!M13=":",AT1T!M14=":"),":",(AT1T!M14-AT1T!M13)/AT1T!M13*100)</f>
        <v>-2.4105658518564126</v>
      </c>
      <c r="N14" s="172">
        <f>IF(OR(AT1T!N13=":",AT1T!N14=":"),":",(AT1T!N14-AT1T!N13)/AT1T!N13*100)</f>
        <v>6.3735287586053753</v>
      </c>
      <c r="O14" s="172">
        <f>IF(OR(AT1T!O13=":",AT1T!O14=":"),":",(AT1T!O14-AT1T!O13)/AT1T!O13*100)</f>
        <v>3.9875095475580711</v>
      </c>
      <c r="P14" s="172">
        <f>IF(OR(AT1T!P13=":",AT1T!P14=":"),":",(AT1T!P14-AT1T!P13)/AT1T!P13*100)</f>
        <v>1.7416346681294568</v>
      </c>
      <c r="Q14" s="172">
        <f>IF(OR(AT1T!Q13=":",AT1T!Q14=":"),":",(AT1T!Q14-AT1T!Q13)/AT1T!Q13*100)</f>
        <v>3.4405829769495604</v>
      </c>
      <c r="R14" s="172">
        <f>IF(OR(AT1T!R13=":",AT1T!R14=":"),":",(AT1T!R14-AT1T!R13)/AT1T!R13*100)</f>
        <v>3.9487607908660545</v>
      </c>
      <c r="S14" s="172">
        <f>IF(OR(AT1T!S13=":",AT1T!S14=":"),":",(AT1T!S14-AT1T!S13)/AT1T!S13*100)</f>
        <v>2.6189247755649574</v>
      </c>
      <c r="T14" s="172">
        <f>IF(OR(AT1T!T13=":",AT1T!T14=":"),":",(AT1T!T14-AT1T!T13)/AT1T!T13*100)</f>
        <v>3.2176806083650193</v>
      </c>
      <c r="U14" s="172">
        <f>IF(OR(AT1T!U13=":",AT1T!U14=":"),":",(AT1T!U14-AT1T!U13)/AT1T!U13*100)</f>
        <v>0.11376904883087333</v>
      </c>
      <c r="V14" s="172">
        <f>IF(OR(AT1T!V13=":",AT1T!V14=":"),":",(AT1T!V14-AT1T!V13)/AT1T!V13*100)</f>
        <v>13.978494623655912</v>
      </c>
      <c r="W14" s="172" t="s">
        <v>126</v>
      </c>
      <c r="X14" s="195" t="s">
        <v>126</v>
      </c>
      <c r="Y14" s="172" t="s">
        <v>126</v>
      </c>
      <c r="Z14" s="172" t="s">
        <v>126</v>
      </c>
      <c r="AA14" s="172" t="s">
        <v>126</v>
      </c>
      <c r="AB14" s="172" t="s">
        <v>126</v>
      </c>
      <c r="AC14" s="175">
        <f>IF(OR(AT1T!AC13=":",AT1T!AC14=":"),":",(AT1T!AC14-AT1T!AC13)/AT1T!AC13*100)</f>
        <v>2.0923289822510047</v>
      </c>
      <c r="AD14" s="172" t="s">
        <v>126</v>
      </c>
      <c r="AE14" s="172">
        <f>IF(OR(AT1T!AE13=":",AT1T!AE14=":"),":",(AT1T!AE14-AT1T!AE13)/AT1T!AE13*100)</f>
        <v>10.127691023307376</v>
      </c>
      <c r="AF14" s="172">
        <f>IF(OR(AT1T!AF13=":",AT1T!AF14=":"),":",(AT1T!AF14-AT1T!AF13)/AT1T!AF13*100)</f>
        <v>-1.5944561375640365</v>
      </c>
      <c r="AG14" s="172">
        <f>IF(OR(AT1T!AG13=":",AT1T!AG14=":"),":",(AT1T!AG14-AT1T!AG13)/AT1T!AG13*100)</f>
        <v>-1.7600990784249444</v>
      </c>
      <c r="AH14" s="172">
        <f>IF(OR(AT1T!AH13=":",AT1T!AH14=":"),":",(AT1T!AH14-AT1T!AH13)/AT1T!AH13*100)</f>
        <v>4.8127594494210184</v>
      </c>
      <c r="AI14" s="172">
        <f>IF(OR(AT1T!AI13=":",AT1T!AI14=":"),":",(AT1T!AI14-AT1T!AI13)/AT1T!AI13*100)</f>
        <v>-9.1791032965641672E-2</v>
      </c>
      <c r="AJ14" s="172">
        <f>IF(OR(AT1T!AJ13=":",AT1T!AJ14=":"),":",(AT1T!AJ14-AT1T!AJ13)/AT1T!AJ13*100)</f>
        <v>5.2265925609234714</v>
      </c>
      <c r="AK14" s="172">
        <f>IF(OR(AT1T!AK13=":",AT1T!AK14=":"),":",(AT1T!AK14-AT1T!AK13)/AT1T!AK13*100)</f>
        <v>-2.4105658518564126</v>
      </c>
      <c r="AL14" s="172">
        <f>IF(OR(AT1T!AL13=":",AT1T!AL14=":"),":",(AT1T!AL14-AT1T!AL13)/AT1T!AL13*100)</f>
        <v>6.3735287586053753</v>
      </c>
      <c r="AM14" s="172">
        <f>IF(OR(AT1T!AM13=":",AT1T!AM14=":"),":",(AT1T!AM14-AT1T!AM13)/AT1T!AM13*100)</f>
        <v>3.2474770296731439</v>
      </c>
      <c r="AN14" s="172">
        <f>IF(OR(AT1T!AN13=":",AT1T!AN14=":"),":",(AT1T!AN14-AT1T!AN13)/AT1T!AN13*100)</f>
        <v>3.4273087900343051</v>
      </c>
      <c r="AO14" s="172">
        <f>IF(OR(AT1T!AO13=":",AT1T!AO14=":"),":",(AT1T!AO14-AT1T!AO13)/AT1T!AO13*100)</f>
        <v>6.454534542399144</v>
      </c>
      <c r="AP14" s="190"/>
      <c r="AQ14" s="172">
        <f>IF(OR(AT1T!AQ13=":",AT1T!AQ14=":"),":",(AT1T!AQ14-AT1T!AQ13)/AT1T!AQ13*100)</f>
        <v>9.8066774510063919</v>
      </c>
      <c r="AR14" s="172">
        <f>IF(OR(AT1T!AR13=":",AT1T!AR14=":"),":",(AT1T!AR14-AT1T!AR13)/AT1T!AR13*100)</f>
        <v>1.1787505699954399</v>
      </c>
      <c r="AS14" s="172">
        <f>IF(OR(AT1T!AS13=":",AT1T!AS14=":"),":",(AT1T!AS14-AT1T!AS13)/AT1T!AS13*100)</f>
        <v>1.7321028350983232</v>
      </c>
    </row>
    <row r="15" spans="1:45" ht="22.5" customHeight="1">
      <c r="A15" s="77">
        <f t="shared" si="0"/>
        <v>1</v>
      </c>
      <c r="B15" s="105">
        <v>2003</v>
      </c>
      <c r="C15" s="172">
        <f>IF(OR(AT1T!C14=":",AT1T!C15=":"),":",(AT1T!C15-AT1T!C14)/AT1T!C14*100)</f>
        <v>-6.6399890638398347</v>
      </c>
      <c r="D15" s="172">
        <f>IF(OR(AT1T!D14=":",AT1T!D15=":"),":",(AT1T!D15-AT1T!D14)/AT1T!D14*100)</f>
        <v>2.386024712398807</v>
      </c>
      <c r="E15" s="172">
        <f>IF(OR(AT1T!E14=":",AT1T!E15=":"),":",(AT1T!E15-AT1T!E14)/AT1T!E14*100)</f>
        <v>2.8431801496488665</v>
      </c>
      <c r="F15" s="172">
        <f>IF(OR(AT1T!F14=":",AT1T!F15=":"),":",(AT1T!F15-AT1T!F14)/AT1T!F14*100)</f>
        <v>0</v>
      </c>
      <c r="G15" s="172">
        <f>IF(OR(AT1T!G14=":",AT1T!G15=":"),":",(AT1T!G15-AT1T!G14)/AT1T!G14*100)</f>
        <v>12.936025985030364</v>
      </c>
      <c r="H15" s="172">
        <f>IF(OR(AT1T!H14=":",AT1T!H15=":"),":",(AT1T!H15-AT1T!H14)/AT1T!H14*100)</f>
        <v>9.7338491812026824</v>
      </c>
      <c r="I15" s="172">
        <f>IF(OR(AT1T!I14=":",AT1T!I15=":"),":",(AT1T!I15-AT1T!I14)/AT1T!I14*100)</f>
        <v>4.1147094496311736</v>
      </c>
      <c r="J15" s="172">
        <f>IF(OR(AT1T!J14=":",AT1T!J15=":"),":",(AT1T!J15-AT1T!J14)/AT1T!J14*100)</f>
        <v>2.5066291624547676</v>
      </c>
      <c r="K15" s="172">
        <f>IF(OR(AT1T!K14=":",AT1T!K15=":"),":",(AT1T!K15-AT1T!K14)/AT1T!K14*100)</f>
        <v>2.8655353859808543</v>
      </c>
      <c r="L15" s="172">
        <f>IF(OR(AT1T!L14=":",AT1T!L15=":"),":",(AT1T!L15-AT1T!L14)/AT1T!L14*100)</f>
        <v>3.629592009480278</v>
      </c>
      <c r="M15" s="172">
        <f>IF(OR(AT1T!M14=":",AT1T!M15=":"),":",(AT1T!M15-AT1T!M14)/AT1T!M14*100)</f>
        <v>0.94482475787879738</v>
      </c>
      <c r="N15" s="172">
        <f>IF(OR(AT1T!N14=":",AT1T!N15=":"),":",(AT1T!N15-AT1T!N14)/AT1T!N14*100)</f>
        <v>10.814196242171189</v>
      </c>
      <c r="O15" s="172">
        <f>IF(OR(AT1T!O14=":",AT1T!O15=":"),":",(AT1T!O15-AT1T!O14)/AT1T!O14*100)</f>
        <v>6.6257642204411411</v>
      </c>
      <c r="P15" s="172">
        <f>IF(OR(AT1T!P14=":",AT1T!P15=":"),":",(AT1T!P15-AT1T!P14)/AT1T!P14*100)</f>
        <v>5.2253223704901828</v>
      </c>
      <c r="Q15" s="172">
        <f>IF(OR(AT1T!Q14=":",AT1T!Q15=":"),":",(AT1T!Q15-AT1T!Q14)/AT1T!Q14*100)</f>
        <v>0.7656773558011627</v>
      </c>
      <c r="R15" s="172">
        <f>IF(OR(AT1T!R14=":",AT1T!R15=":"),":",(AT1T!R15-AT1T!R14)/AT1T!R14*100)</f>
        <v>3.8416202314616372</v>
      </c>
      <c r="S15" s="172">
        <f>IF(OR(AT1T!S14=":",AT1T!S15=":"),":",(AT1T!S15-AT1T!S14)/AT1T!S14*100)</f>
        <v>4.1388464323063312</v>
      </c>
      <c r="T15" s="172">
        <f>IF(OR(AT1T!T14=":",AT1T!T15=":"),":",(AT1T!T15-AT1T!T14)/AT1T!T14*100)</f>
        <v>2.5694156651471198</v>
      </c>
      <c r="U15" s="172">
        <f>IF(OR(AT1T!U14=":",AT1T!U15=":"),":",(AT1T!U15-AT1T!U14)/AT1T!U14*100)</f>
        <v>3.1370555339573549</v>
      </c>
      <c r="V15" s="172">
        <f>IF(OR(AT1T!V14=":",AT1T!V15=":"),":",(AT1T!V15-AT1T!V14)/AT1T!V14*100)</f>
        <v>16.037735849056602</v>
      </c>
      <c r="W15" s="172" t="s">
        <v>126</v>
      </c>
      <c r="X15" s="195" t="s">
        <v>126</v>
      </c>
      <c r="Y15" s="172" t="s">
        <v>126</v>
      </c>
      <c r="Z15" s="172" t="s">
        <v>126</v>
      </c>
      <c r="AA15" s="172" t="s">
        <v>126</v>
      </c>
      <c r="AB15" s="172" t="s">
        <v>126</v>
      </c>
      <c r="AC15" s="175">
        <f>IF(OR(AT1T!AC14=":",AT1T!AC15=":"),":",(AT1T!AC15-AT1T!AC14)/AT1T!AC14*100)</f>
        <v>3.5963761334101951</v>
      </c>
      <c r="AD15" s="172" t="s">
        <v>126</v>
      </c>
      <c r="AE15" s="172">
        <f>IF(OR(AT1T!AE14=":",AT1T!AE15=":"),":",(AT1T!AE15-AT1T!AE14)/AT1T!AE14*100)</f>
        <v>-6.6399890638398347</v>
      </c>
      <c r="AF15" s="172">
        <f>IF(OR(AT1T!AF14=":",AT1T!AF15=":"),":",(AT1T!AF15-AT1T!AF14)/AT1T!AF14*100)</f>
        <v>3.2325107447688612</v>
      </c>
      <c r="AG15" s="172">
        <f>IF(OR(AT1T!AG14=":",AT1T!AG15=":"),":",(AT1T!AG15-AT1T!AG14)/AT1T!AG14*100)</f>
        <v>2.8431801496488665</v>
      </c>
      <c r="AH15" s="172">
        <f>IF(OR(AT1T!AH14=":",AT1T!AH15=":"),":",(AT1T!AH15-AT1T!AH14)/AT1T!AH14*100)</f>
        <v>9.7338491812026824</v>
      </c>
      <c r="AI15" s="172">
        <f>IF(OR(AT1T!AI14=":",AT1T!AI15=":"),":",(AT1T!AI15-AT1T!AI14)/AT1T!AI14*100)</f>
        <v>3.4650138152490477</v>
      </c>
      <c r="AJ15" s="172">
        <f>IF(OR(AT1T!AJ14=":",AT1T!AJ15=":"),":",(AT1T!AJ15-AT1T!AJ14)/AT1T!AJ14*100)</f>
        <v>3.629592009480278</v>
      </c>
      <c r="AK15" s="172">
        <f>IF(OR(AT1T!AK14=":",AT1T!AK15=":"),":",(AT1T!AK15-AT1T!AK14)/AT1T!AK14*100)</f>
        <v>0.94482475787879738</v>
      </c>
      <c r="AL15" s="172">
        <f>IF(OR(AT1T!AL14=":",AT1T!AL15=":"),":",(AT1T!AL15-AT1T!AL14)/AT1T!AL14*100)</f>
        <v>10.814196242171189</v>
      </c>
      <c r="AM15" s="172">
        <f>IF(OR(AT1T!AM14=":",AT1T!AM15=":"),":",(AT1T!AM15-AT1T!AM14)/AT1T!AM14*100)</f>
        <v>6.1710384267499201</v>
      </c>
      <c r="AN15" s="172">
        <f>IF(OR(AT1T!AN14=":",AT1T!AN15=":"),":",(AT1T!AN15-AT1T!AN14)/AT1T!AN14*100)</f>
        <v>2.3035927842433015</v>
      </c>
      <c r="AO15" s="172">
        <f>IF(OR(AT1T!AO14=":",AT1T!AO15=":"),":",(AT1T!AO15-AT1T!AO14)/AT1T!AO14*100)</f>
        <v>8.6176144983394156</v>
      </c>
      <c r="AP15" s="190"/>
      <c r="AQ15" s="172">
        <f>IF(OR(AT1T!AQ14=":",AT1T!AQ15=":"),":",(AT1T!AQ15-AT1T!AQ14)/AT1T!AQ14*100)</f>
        <v>-6.3841862487019103</v>
      </c>
      <c r="AR15" s="172">
        <f>IF(OR(AT1T!AR14=":",AT1T!AR15=":"),":",(AT1T!AR15-AT1T!AR14)/AT1T!AR14*100)</f>
        <v>6.1683604870390818</v>
      </c>
      <c r="AS15" s="172">
        <f>IF(OR(AT1T!AS14=":",AT1T!AS15=":"),":",(AT1T!AS15-AT1T!AS14)/AT1T!AS14*100)</f>
        <v>3.7433604361341635</v>
      </c>
    </row>
    <row r="16" spans="1:45" ht="22.5" customHeight="1">
      <c r="A16" s="77">
        <f t="shared" si="0"/>
        <v>1</v>
      </c>
      <c r="B16" s="105">
        <v>2004</v>
      </c>
      <c r="C16" s="172">
        <f>IF(OR(AT1T!C15=":",AT1T!C16=":"),":",(AT1T!C16-AT1T!C15)/AT1T!C15*100)</f>
        <v>3.5235078004366116</v>
      </c>
      <c r="D16" s="172">
        <f>IF(OR(AT1T!D15=":",AT1T!D16=":"),":",(AT1T!D16-AT1T!D15)/AT1T!D15*100)</f>
        <v>0.79067831876820649</v>
      </c>
      <c r="E16" s="172">
        <f>IF(OR(AT1T!E15=":",AT1T!E16=":"),":",(AT1T!E16-AT1T!E15)/AT1T!E15*100)</f>
        <v>2.5547471571858122</v>
      </c>
      <c r="F16" s="172">
        <f>IF(OR(AT1T!F15=":",AT1T!F16=":"),":",(AT1T!F16-AT1T!F15)/AT1T!F15*100)</f>
        <v>18.181818181818183</v>
      </c>
      <c r="G16" s="172">
        <f>IF(OR(AT1T!G15=":",AT1T!G16=":"),":",(AT1T!G16-AT1T!G15)/AT1T!G15*100)</f>
        <v>-4.314117794172815</v>
      </c>
      <c r="H16" s="172">
        <f>IF(OR(AT1T!H15=":",AT1T!H16=":"),":",(AT1T!H16-AT1T!H15)/AT1T!H15*100)</f>
        <v>6.0232816133003055</v>
      </c>
      <c r="I16" s="172">
        <f>IF(OR(AT1T!I15=":",AT1T!I16=":"),":",(AT1T!I16-AT1T!I15)/AT1T!I15*100)</f>
        <v>4.9176250134735131</v>
      </c>
      <c r="J16" s="172">
        <f>IF(OR(AT1T!J15=":",AT1T!J16=":"),":",(AT1T!J16-AT1T!J15)/AT1T!J15*100)</f>
        <v>4.7234529083893095</v>
      </c>
      <c r="K16" s="172">
        <f>IF(OR(AT1T!K15=":",AT1T!K16=":"),":",(AT1T!K16-AT1T!K15)/AT1T!K15*100)</f>
        <v>1.8982270887688231</v>
      </c>
      <c r="L16" s="172">
        <f>IF(OR(AT1T!L15=":",AT1T!L16=":"),":",(AT1T!L16-AT1T!L15)/AT1T!L15*100)</f>
        <v>6.7892965661449995</v>
      </c>
      <c r="M16" s="172">
        <f>IF(OR(AT1T!M15=":",AT1T!M16=":"),":",(AT1T!M16-AT1T!M15)/AT1T!M15*100)</f>
        <v>1.4469428254449428</v>
      </c>
      <c r="N16" s="172">
        <f>IF(OR(AT1T!N15=":",AT1T!N16=":"),":",(AT1T!N16-AT1T!N15)/AT1T!N15*100)</f>
        <v>7.5923134890730974</v>
      </c>
      <c r="O16" s="172">
        <f>IF(OR(AT1T!O15=":",AT1T!O16=":"),":",(AT1T!O16-AT1T!O15)/AT1T!O15*100)</f>
        <v>5.1361536591295893</v>
      </c>
      <c r="P16" s="172">
        <f>IF(OR(AT1T!P15=":",AT1T!P16=":"),":",(AT1T!P16-AT1T!P15)/AT1T!P15*100)</f>
        <v>3.3689154568744661</v>
      </c>
      <c r="Q16" s="172">
        <f>IF(OR(AT1T!Q15=":",AT1T!Q16=":"),":",(AT1T!Q16-AT1T!Q15)/AT1T!Q15*100)</f>
        <v>0.64728753934456584</v>
      </c>
      <c r="R16" s="172">
        <f>IF(OR(AT1T!R15=":",AT1T!R16=":"),":",(AT1T!R16-AT1T!R15)/AT1T!R15*100)</f>
        <v>2.3876476961973068</v>
      </c>
      <c r="S16" s="172">
        <f>IF(OR(AT1T!S15=":",AT1T!S16=":"),":",(AT1T!S16-AT1T!S15)/AT1T!S15*100)</f>
        <v>3.7889614151635707</v>
      </c>
      <c r="T16" s="172">
        <f>IF(OR(AT1T!T15=":",AT1T!T16=":"),":",(AT1T!T16-AT1T!T15)/AT1T!T15*100)</f>
        <v>1.9304152637485972</v>
      </c>
      <c r="U16" s="172">
        <f>IF(OR(AT1T!U15=":",AT1T!U16=":"),":",(AT1T!U16-AT1T!U15)/AT1T!U15*100)</f>
        <v>4.7755741127348639</v>
      </c>
      <c r="V16" s="172">
        <f>IF(OR(AT1T!V15=":",AT1T!V16=":"),":",(AT1T!V16-AT1T!V15)/AT1T!V15*100)</f>
        <v>16.260162601626014</v>
      </c>
      <c r="W16" s="172" t="s">
        <v>126</v>
      </c>
      <c r="X16" s="195" t="s">
        <v>126</v>
      </c>
      <c r="Y16" s="172" t="s">
        <v>126</v>
      </c>
      <c r="Z16" s="172" t="s">
        <v>126</v>
      </c>
      <c r="AA16" s="172" t="s">
        <v>126</v>
      </c>
      <c r="AB16" s="172" t="s">
        <v>126</v>
      </c>
      <c r="AC16" s="175">
        <f>IF(OR(AT1T!AC15=":",AT1T!AC16=":"),":",(AT1T!AC16-AT1T!AC15)/AT1T!AC15*100)</f>
        <v>3.9712292617666733</v>
      </c>
      <c r="AD16" s="172" t="s">
        <v>126</v>
      </c>
      <c r="AE16" s="172">
        <f>IF(OR(AT1T!AE15=":",AT1T!AE16=":"),":",(AT1T!AE16-AT1T!AE15)/AT1T!AE15*100)</f>
        <v>3.5235078004366116</v>
      </c>
      <c r="AF16" s="172">
        <f>IF(OR(AT1T!AF15=":",AT1T!AF16=":"),":",(AT1T!AF16-AT1T!AF15)/AT1T!AF15*100)</f>
        <v>2.6172279666151952</v>
      </c>
      <c r="AG16" s="172">
        <f>IF(OR(AT1T!AG15=":",AT1T!AG16=":"),":",(AT1T!AG16-AT1T!AG15)/AT1T!AG15*100)</f>
        <v>2.5547471571858122</v>
      </c>
      <c r="AH16" s="172">
        <f>IF(OR(AT1T!AH15=":",AT1T!AH16=":"),":",(AT1T!AH16-AT1T!AH15)/AT1T!AH15*100)</f>
        <v>6.0232816133003055</v>
      </c>
      <c r="AI16" s="172">
        <f>IF(OR(AT1T!AI15=":",AT1T!AI16=":"),":",(AT1T!AI16-AT1T!AI15)/AT1T!AI15*100)</f>
        <v>3.9235370668066447</v>
      </c>
      <c r="AJ16" s="172">
        <f>IF(OR(AT1T!AJ15=":",AT1T!AJ16=":"),":",(AT1T!AJ16-AT1T!AJ15)/AT1T!AJ15*100)</f>
        <v>6.7892965661449995</v>
      </c>
      <c r="AK16" s="172">
        <f>IF(OR(AT1T!AK15=":",AT1T!AK16=":"),":",(AT1T!AK16-AT1T!AK15)/AT1T!AK15*100)</f>
        <v>1.4469428254449428</v>
      </c>
      <c r="AL16" s="172">
        <f>IF(OR(AT1T!AL15=":",AT1T!AL16=":"),":",(AT1T!AL16-AT1T!AL15)/AT1T!AL15*100)</f>
        <v>7.5923134890730974</v>
      </c>
      <c r="AM16" s="172">
        <f>IF(OR(AT1T!AM15=":",AT1T!AM16=":"),":",(AT1T!AM16-AT1T!AM15)/AT1T!AM15*100)</f>
        <v>4.5674398153237332</v>
      </c>
      <c r="AN16" s="172">
        <f>IF(OR(AT1T!AN15=":",AT1T!AN16=":"),":",(AT1T!AN16-AT1T!AN15)/AT1T!AN15*100)</f>
        <v>1.7731556268466429</v>
      </c>
      <c r="AO16" s="172">
        <f>IF(OR(AT1T!AO15=":",AT1T!AO16=":"),":",(AT1T!AO16-AT1T!AO15)/AT1T!AO15*100)</f>
        <v>9.5099232751054608</v>
      </c>
      <c r="AP16" s="190"/>
      <c r="AQ16" s="172">
        <f>IF(OR(AT1T!AQ15=":",AT1T!AQ16=":"),":",(AT1T!AQ16-AT1T!AQ15)/AT1T!AQ15*100)</f>
        <v>3.438801965766765</v>
      </c>
      <c r="AR16" s="172">
        <f>IF(OR(AT1T!AR15=":",AT1T!AR16=":"),":",(AT1T!AR16-AT1T!AR15)/AT1T!AR15*100)</f>
        <v>4.2184614731539591</v>
      </c>
      <c r="AS16" s="172">
        <f>IF(OR(AT1T!AS15=":",AT1T!AS16=":"),":",(AT1T!AS16-AT1T!AS15)/AT1T!AS15*100)</f>
        <v>3.9426233032092681</v>
      </c>
    </row>
    <row r="17" spans="1:45" ht="22.5" customHeight="1">
      <c r="A17" s="77">
        <f t="shared" si="0"/>
        <v>1</v>
      </c>
      <c r="B17" s="105">
        <v>2005</v>
      </c>
      <c r="C17" s="172">
        <f>IF(OR(AT1T!C16=":",AT1T!C17=":"),":",(AT1T!C17-AT1T!C16)/AT1T!C16*100)</f>
        <v>-5.6087744789188774</v>
      </c>
      <c r="D17" s="172">
        <f>IF(OR(AT1T!D16=":",AT1T!D17=":"),":",(AT1T!D17-AT1T!D16)/AT1T!D16*100)</f>
        <v>-6.8951279933938885</v>
      </c>
      <c r="E17" s="172">
        <f>IF(OR(AT1T!E16=":",AT1T!E17=":"),":",(AT1T!E17-AT1T!E16)/AT1T!E16*100)</f>
        <v>5.4392305204393008</v>
      </c>
      <c r="F17" s="172">
        <f>IF(OR(AT1T!F16=":",AT1T!F17=":"),":",(AT1T!F17-AT1T!F16)/AT1T!F16*100)</f>
        <v>0.46153846153846156</v>
      </c>
      <c r="G17" s="172">
        <f>IF(OR(AT1T!G16=":",AT1T!G17=":"),":",(AT1T!G17-AT1T!G16)/AT1T!G16*100)</f>
        <v>10.297961317302667</v>
      </c>
      <c r="H17" s="172">
        <f>IF(OR(AT1T!H16=":",AT1T!H17=":"),":",(AT1T!H17-AT1T!H16)/AT1T!H16*100)</f>
        <v>5.997147628159647</v>
      </c>
      <c r="I17" s="172">
        <f>IF(OR(AT1T!I16=":",AT1T!I17=":"),":",(AT1T!I17-AT1T!I16)/AT1T!I16*100)</f>
        <v>2.25742464714157</v>
      </c>
      <c r="J17" s="172">
        <f>IF(OR(AT1T!J16=":",AT1T!J17=":"),":",(AT1T!J17-AT1T!J16)/AT1T!J16*100)</f>
        <v>4.8256567724326169</v>
      </c>
      <c r="K17" s="172">
        <f>IF(OR(AT1T!K16=":",AT1T!K17=":"),":",(AT1T!K17-AT1T!K16)/AT1T!K16*100)</f>
        <v>3.1444258516293351</v>
      </c>
      <c r="L17" s="172">
        <f>IF(OR(AT1T!L16=":",AT1T!L17=":"),":",(AT1T!L17-AT1T!L16)/AT1T!L16*100)</f>
        <v>6.5351078476365299</v>
      </c>
      <c r="M17" s="172">
        <f>IF(OR(AT1T!M16=":",AT1T!M17=":"),":",(AT1T!M17-AT1T!M16)/AT1T!M16*100)</f>
        <v>2.3581781495001772</v>
      </c>
      <c r="N17" s="172">
        <f>IF(OR(AT1T!N16=":",AT1T!N17=":"),":",(AT1T!N17-AT1T!N16)/AT1T!N16*100)</f>
        <v>8.0896515496410437</v>
      </c>
      <c r="O17" s="172">
        <f>IF(OR(AT1T!O16=":",AT1T!O17=":"),":",(AT1T!O17-AT1T!O16)/AT1T!O16*100)</f>
        <v>5.3361854656876915</v>
      </c>
      <c r="P17" s="172">
        <f>IF(OR(AT1T!P16=":",AT1T!P17=":"),":",(AT1T!P17-AT1T!P16)/AT1T!P16*100)</f>
        <v>4.4941963732496175</v>
      </c>
      <c r="Q17" s="172">
        <f>IF(OR(AT1T!Q16=":",AT1T!Q17=":"),":",(AT1T!Q17-AT1T!Q16)/AT1T!Q16*100)</f>
        <v>2.8874384653308707</v>
      </c>
      <c r="R17" s="172">
        <f>IF(OR(AT1T!R16=":",AT1T!R17=":"),":",(AT1T!R17-AT1T!R16)/AT1T!R16*100)</f>
        <v>3.4292913385826775</v>
      </c>
      <c r="S17" s="172">
        <f>IF(OR(AT1T!S16=":",AT1T!S17=":"),":",(AT1T!S17-AT1T!S16)/AT1T!S16*100)</f>
        <v>4.904733551652277</v>
      </c>
      <c r="T17" s="172">
        <f>IF(OR(AT1T!T16=":",AT1T!T17=":"),":",(AT1T!T17-AT1T!T16)/AT1T!T16*100)</f>
        <v>1.8277912354107024</v>
      </c>
      <c r="U17" s="172">
        <f>IF(OR(AT1T!U16=":",AT1T!U17=":"),":",(AT1T!U17-AT1T!U16)/AT1T!U16*100)</f>
        <v>3.2932060329320603</v>
      </c>
      <c r="V17" s="172">
        <f>IF(OR(AT1T!V16=":",AT1T!V17=":"),":",(AT1T!V17-AT1T!V16)/AT1T!V16*100)</f>
        <v>10.839160839160838</v>
      </c>
      <c r="W17" s="172" t="s">
        <v>126</v>
      </c>
      <c r="X17" s="195" t="s">
        <v>126</v>
      </c>
      <c r="Y17" s="172" t="s">
        <v>126</v>
      </c>
      <c r="Z17" s="172" t="s">
        <v>126</v>
      </c>
      <c r="AA17" s="172" t="s">
        <v>126</v>
      </c>
      <c r="AB17" s="172" t="s">
        <v>126</v>
      </c>
      <c r="AC17" s="175">
        <f>IF(OR(AT1T!AC16=":",AT1T!AC17=":"),":",(AT1T!AC17-AT1T!AC16)/AT1T!AC16*100)</f>
        <v>3.6331114543969854</v>
      </c>
      <c r="AD17" s="172" t="s">
        <v>126</v>
      </c>
      <c r="AE17" s="172">
        <f>IF(OR(AT1T!AE16=":",AT1T!AE17=":"),":",(AT1T!AE17-AT1T!AE16)/AT1T!AE16*100)</f>
        <v>-5.6087744789188774</v>
      </c>
      <c r="AF17" s="172">
        <f>IF(OR(AT1T!AF16=":",AT1T!AF17=":"),":",(AT1T!AF17-AT1T!AF16)/AT1T!AF16*100)</f>
        <v>5.3212698412698414</v>
      </c>
      <c r="AG17" s="172">
        <f>IF(OR(AT1T!AG16=":",AT1T!AG17=":"),":",(AT1T!AG17-AT1T!AG16)/AT1T!AG16*100)</f>
        <v>5.4392305204393008</v>
      </c>
      <c r="AH17" s="172">
        <f>IF(OR(AT1T!AH16=":",AT1T!AH17=":"),":",(AT1T!AH17-AT1T!AH16)/AT1T!AH16*100)</f>
        <v>5.997147628159647</v>
      </c>
      <c r="AI17" s="172">
        <f>IF(OR(AT1T!AI16=":",AT1T!AI17=":"),":",(AT1T!AI17-AT1T!AI16)/AT1T!AI16*100)</f>
        <v>2.931260180909768</v>
      </c>
      <c r="AJ17" s="172">
        <f>IF(OR(AT1T!AJ16=":",AT1T!AJ17=":"),":",(AT1T!AJ17-AT1T!AJ16)/AT1T!AJ16*100)</f>
        <v>6.5351078476365299</v>
      </c>
      <c r="AK17" s="172">
        <f>IF(OR(AT1T!AK16=":",AT1T!AK17=":"),":",(AT1T!AK17-AT1T!AK16)/AT1T!AK16*100)</f>
        <v>2.3581781495001772</v>
      </c>
      <c r="AL17" s="172">
        <f>IF(OR(AT1T!AL16=":",AT1T!AL17=":"),":",(AT1T!AL17-AT1T!AL16)/AT1T!AL16*100)</f>
        <v>8.0896515496410437</v>
      </c>
      <c r="AM17" s="172">
        <f>IF(OR(AT1T!AM16=":",AT1T!AM17=":"),":",(AT1T!AM17-AT1T!AM16)/AT1T!AM16*100)</f>
        <v>5.0683311432325882</v>
      </c>
      <c r="AN17" s="172">
        <f>IF(OR(AT1T!AN16=":",AT1T!AN17=":"),":",(AT1T!AN17-AT1T!AN16)/AT1T!AN16*100)</f>
        <v>3.4503267439353502</v>
      </c>
      <c r="AO17" s="172">
        <f>IF(OR(AT1T!AO16=":",AT1T!AO17=":"),":",(AT1T!AO17-AT1T!AO16)/AT1T!AO16*100)</f>
        <v>6.7261289210617026</v>
      </c>
      <c r="AP17" s="190"/>
      <c r="AQ17" s="172">
        <f>IF(OR(AT1T!AQ16=":",AT1T!AQ17=":"),":",(AT1T!AQ17-AT1T!AQ16)/AT1T!AQ16*100)</f>
        <v>-5.6476251044355488</v>
      </c>
      <c r="AR17" s="172">
        <f>IF(OR(AT1T!AR16=":",AT1T!AR17=":"),":",(AT1T!AR17-AT1T!AR16)/AT1T!AR16*100)</f>
        <v>5.7418086901032206</v>
      </c>
      <c r="AS17" s="172">
        <f>IF(OR(AT1T!AS16=":",AT1T!AS17=":"),":",(AT1T!AS17-AT1T!AS16)/AT1T!AS16*100)</f>
        <v>3.7514271890699682</v>
      </c>
    </row>
    <row r="18" spans="1:45" ht="22.5" customHeight="1">
      <c r="A18" s="77">
        <f t="shared" si="0"/>
        <v>1</v>
      </c>
      <c r="B18" s="105">
        <v>2006</v>
      </c>
      <c r="C18" s="172">
        <f>IF(OR(AT1T!C17=":",AT1T!C18=":"),":",(AT1T!C18-AT1T!C17)/AT1T!C17*100)</f>
        <v>-14.084104128921521</v>
      </c>
      <c r="D18" s="172">
        <f>IF(OR(AT1T!D17=":",AT1T!D18=":"),":",(AT1T!D18-AT1T!D17)/AT1T!D17*100)</f>
        <v>2.0399113082039912</v>
      </c>
      <c r="E18" s="172">
        <f>IF(OR(AT1T!E17=":",AT1T!E18=":"),":",(AT1T!E18-AT1T!E17)/AT1T!E17*100)</f>
        <v>0.8728877982422214</v>
      </c>
      <c r="F18" s="172">
        <f>IF(OR(AT1T!F17=":",AT1T!F18=":"),":",(AT1T!F18-AT1T!F17)/AT1T!F17*100)</f>
        <v>8.4992343032159265</v>
      </c>
      <c r="G18" s="172">
        <f>IF(OR(AT1T!G17=":",AT1T!G18=":"),":",(AT1T!G18-AT1T!G17)/AT1T!G17*100)</f>
        <v>1.2203791469194312</v>
      </c>
      <c r="H18" s="172">
        <f>IF(OR(AT1T!H17=":",AT1T!H18=":"),":",(AT1T!H18-AT1T!H17)/AT1T!H17*100)</f>
        <v>3.9911832915260881</v>
      </c>
      <c r="I18" s="172">
        <f>IF(OR(AT1T!I17=":",AT1T!I18=":"),":",(AT1T!I18-AT1T!I17)/AT1T!I17*100)</f>
        <v>2.8084655839313108</v>
      </c>
      <c r="J18" s="172">
        <f>IF(OR(AT1T!J17=":",AT1T!J18=":"),":",(AT1T!J18-AT1T!J17)/AT1T!J17*100)</f>
        <v>0.71474137818801997</v>
      </c>
      <c r="K18" s="172">
        <f>IF(OR(AT1T!K17=":",AT1T!K18=":"),":",(AT1T!K18-AT1T!K17)/AT1T!K17*100)</f>
        <v>2.1865756245031993</v>
      </c>
      <c r="L18" s="172">
        <f>IF(OR(AT1T!L17=":",AT1T!L18=":"),":",(AT1T!L18-AT1T!L17)/AT1T!L17*100)</f>
        <v>1.4445305993509663</v>
      </c>
      <c r="M18" s="172">
        <f>IF(OR(AT1T!M17=":",AT1T!M18=":"),":",(AT1T!M18-AT1T!M17)/AT1T!M17*100)</f>
        <v>3.1013934450898368</v>
      </c>
      <c r="N18" s="172">
        <f>IF(OR(AT1T!N17=":",AT1T!N18=":"),":",(AT1T!N18-AT1T!N17)/AT1T!N17*100)</f>
        <v>5.9938441600518386</v>
      </c>
      <c r="O18" s="172">
        <f>IF(OR(AT1T!O17=":",AT1T!O18=":"),":",(AT1T!O18-AT1T!O17)/AT1T!O17*100)</f>
        <v>5.9055982436882548</v>
      </c>
      <c r="P18" s="172">
        <f>IF(OR(AT1T!P17=":",AT1T!P18=":"),":",(AT1T!P18-AT1T!P17)/AT1T!P17*100)</f>
        <v>2.5655216033521762</v>
      </c>
      <c r="Q18" s="172">
        <f>IF(OR(AT1T!Q17=":",AT1T!Q18=":"),":",(AT1T!Q18-AT1T!Q17)/AT1T!Q17*100)</f>
        <v>-7.2949371705656435E-2</v>
      </c>
      <c r="R18" s="172">
        <f>IF(OR(AT1T!R17=":",AT1T!R18=":"),":",(AT1T!R18-AT1T!R17)/AT1T!R17*100)</f>
        <v>3.3387334494561314</v>
      </c>
      <c r="S18" s="172">
        <f>IF(OR(AT1T!S17=":",AT1T!S18=":"),":",(AT1T!S18-AT1T!S17)/AT1T!S17*100)</f>
        <v>3.2937211777225963</v>
      </c>
      <c r="T18" s="172">
        <f>IF(OR(AT1T!T17=":",AT1T!T18=":"),":",(AT1T!T18-AT1T!T17)/AT1T!T17*100)</f>
        <v>-1.3192041522491349</v>
      </c>
      <c r="U18" s="172">
        <f>IF(OR(AT1T!U17=":",AT1T!U18=":"),":",(AT1T!U18-AT1T!U17)/AT1T!U17*100)</f>
        <v>6.1728064300066974</v>
      </c>
      <c r="V18" s="172">
        <f>IF(OR(AT1T!V17=":",AT1T!V18=":"),":",(AT1T!V18-AT1T!V17)/AT1T!V17*100)</f>
        <v>5.3627760252365935</v>
      </c>
      <c r="W18" s="172" t="s">
        <v>126</v>
      </c>
      <c r="X18" s="195" t="s">
        <v>126</v>
      </c>
      <c r="Y18" s="172" t="s">
        <v>126</v>
      </c>
      <c r="Z18" s="172" t="s">
        <v>126</v>
      </c>
      <c r="AA18" s="172" t="s">
        <v>126</v>
      </c>
      <c r="AB18" s="172" t="s">
        <v>126</v>
      </c>
      <c r="AC18" s="175">
        <f>IF(OR(AT1T!AC17=":",AT1T!AC18=":"),":",(AT1T!AC18-AT1T!AC17)/AT1T!AC17*100)</f>
        <v>1.7290627858888827</v>
      </c>
      <c r="AD18" s="172" t="s">
        <v>126</v>
      </c>
      <c r="AE18" s="172">
        <f>IF(OR(AT1T!AE17=":",AT1T!AE18=":"),":",(AT1T!AE18-AT1T!AE17)/AT1T!AE17*100)</f>
        <v>-14.084104128921521</v>
      </c>
      <c r="AF18" s="172">
        <f>IF(OR(AT1T!AF17=":",AT1T!AF18=":"),":",(AT1T!AF18-AT1T!AF17)/AT1T!AF17*100)</f>
        <v>1.1466050964245453</v>
      </c>
      <c r="AG18" s="172">
        <f>IF(OR(AT1T!AG17=":",AT1T!AG18=":"),":",(AT1T!AG18-AT1T!AG17)/AT1T!AG17*100)</f>
        <v>0.8728877982422214</v>
      </c>
      <c r="AH18" s="172">
        <f>IF(OR(AT1T!AH17=":",AT1T!AH18=":"),":",(AT1T!AH18-AT1T!AH17)/AT1T!AH17*100)</f>
        <v>3.9911832915260881</v>
      </c>
      <c r="AI18" s="172">
        <f>IF(OR(AT1T!AI17=":",AT1T!AI18=":"),":",(AT1T!AI18-AT1T!AI17)/AT1T!AI17*100)</f>
        <v>2.2844839924593421</v>
      </c>
      <c r="AJ18" s="172">
        <f>IF(OR(AT1T!AJ17=":",AT1T!AJ18=":"),":",(AT1T!AJ18-AT1T!AJ17)/AT1T!AJ17*100)</f>
        <v>1.4445305993509663</v>
      </c>
      <c r="AK18" s="172">
        <f>IF(OR(AT1T!AK17=":",AT1T!AK18=":"),":",(AT1T!AK18-AT1T!AK17)/AT1T!AK17*100)</f>
        <v>3.1013934450898368</v>
      </c>
      <c r="AL18" s="172">
        <f>IF(OR(AT1T!AL17=":",AT1T!AL18=":"),":",(AT1T!AL18-AT1T!AL17)/AT1T!AL17*100)</f>
        <v>5.9938441600518386</v>
      </c>
      <c r="AM18" s="172">
        <f>IF(OR(AT1T!AM17=":",AT1T!AM18=":"),":",(AT1T!AM18-AT1T!AM17)/AT1T!AM17*100)</f>
        <v>4.848856260239879</v>
      </c>
      <c r="AN18" s="172">
        <f>IF(OR(AT1T!AN17=":",AT1T!AN18=":"),":",(AT1T!AN18-AT1T!AN17)/AT1T!AN17*100)</f>
        <v>1.6155228171038447</v>
      </c>
      <c r="AO18" s="172">
        <f>IF(OR(AT1T!AO17=":",AT1T!AO18=":"),":",(AT1T!AO18-AT1T!AO17)/AT1T!AO17*100)</f>
        <v>4.3594816100771121</v>
      </c>
      <c r="AP18" s="190"/>
      <c r="AQ18" s="172">
        <f>IF(OR(AT1T!AQ17=":",AT1T!AQ18=":"),":",(AT1T!AQ18-AT1T!AQ17)/AT1T!AQ17*100)</f>
        <v>-13.603563121167268</v>
      </c>
      <c r="AR18" s="172">
        <f>IF(OR(AT1T!AR17=":",AT1T!AR18=":"),":",(AT1T!AR18-AT1T!AR17)/AT1T!AR17*100)</f>
        <v>2.490634840639816</v>
      </c>
      <c r="AS18" s="172">
        <f>IF(OR(AT1T!AS17=":",AT1T!AS18=":"),":",(AT1T!AS18-AT1T!AS17)/AT1T!AS17*100)</f>
        <v>2.5846627950960106</v>
      </c>
    </row>
    <row r="19" spans="1:45" ht="22.5" customHeight="1">
      <c r="A19" s="77">
        <f t="shared" si="0"/>
        <v>1</v>
      </c>
      <c r="B19" s="105">
        <v>2007</v>
      </c>
      <c r="C19" s="172">
        <f>IF(OR(AT1T!C18=":",AT1T!C19=":"),":",(AT1T!C19-AT1T!C18)/AT1T!C18*100)</f>
        <v>10.726177263358174</v>
      </c>
      <c r="D19" s="172">
        <f>IF(OR(AT1T!D18=":",AT1T!D19=":"),":",(AT1T!D19-AT1T!D18)/AT1T!D18*100)</f>
        <v>13.255106475445459</v>
      </c>
      <c r="E19" s="172">
        <f>IF(OR(AT1T!E18=":",AT1T!E19=":"),":",(AT1T!E19-AT1T!E18)/AT1T!E18*100)</f>
        <v>2.0499633108791508</v>
      </c>
      <c r="F19" s="172">
        <f>IF(OR(AT1T!F18=":",AT1T!F19=":"),":",(AT1T!F19-AT1T!F18)/AT1T!F18*100)</f>
        <v>-2.1171489061397319</v>
      </c>
      <c r="G19" s="172">
        <f>IF(OR(AT1T!G18=":",AT1T!G19=":"),":",(AT1T!G19-AT1T!G18)/AT1T!G18*100)</f>
        <v>7.9129111553318507</v>
      </c>
      <c r="H19" s="172">
        <f>IF(OR(AT1T!H18=":",AT1T!H19=":"),":",(AT1T!H19-AT1T!H18)/AT1T!H18*100)</f>
        <v>5.0356297625549402</v>
      </c>
      <c r="I19" s="172">
        <f>IF(OR(AT1T!I18=":",AT1T!I19=":"),":",(AT1T!I19-AT1T!I18)/AT1T!I18*100)</f>
        <v>3.3007964458743801</v>
      </c>
      <c r="J19" s="172">
        <f>IF(OR(AT1T!J18=":",AT1T!J19=":"),":",(AT1T!J19-AT1T!J18)/AT1T!J18*100)</f>
        <v>-0.21716649431230611</v>
      </c>
      <c r="K19" s="172">
        <f>IF(OR(AT1T!K18=":",AT1T!K19=":"),":",(AT1T!K19-AT1T!K18)/AT1T!K18*100)</f>
        <v>1.2414083321643989</v>
      </c>
      <c r="L19" s="172">
        <f>IF(OR(AT1T!L18=":",AT1T!L19=":"),":",(AT1T!L19-AT1T!L18)/AT1T!L18*100)</f>
        <v>6.0468803080058882</v>
      </c>
      <c r="M19" s="172">
        <f>IF(OR(AT1T!M18=":",AT1T!M19=":"),":",(AT1T!M19-AT1T!M18)/AT1T!M18*100)</f>
        <v>3.9422024374224622</v>
      </c>
      <c r="N19" s="172">
        <f>IF(OR(AT1T!N18=":",AT1T!N19=":"),":",(AT1T!N19-AT1T!N18)/AT1T!N18*100)</f>
        <v>6.8775790921595599</v>
      </c>
      <c r="O19" s="172">
        <f>IF(OR(AT1T!O18=":",AT1T!O19=":"),":",(AT1T!O19-AT1T!O18)/AT1T!O18*100)</f>
        <v>12.339344941956883</v>
      </c>
      <c r="P19" s="172">
        <f>IF(OR(AT1T!P18=":",AT1T!P19=":"),":",(AT1T!P19-AT1T!P18)/AT1T!P18*100)</f>
        <v>17.640484082324829</v>
      </c>
      <c r="Q19" s="172">
        <f>IF(OR(AT1T!Q18=":",AT1T!Q19=":"),":",(AT1T!Q19-AT1T!Q18)/AT1T!Q18*100)</f>
        <v>3.2586368548750722</v>
      </c>
      <c r="R19" s="172">
        <f>IF(OR(AT1T!R18=":",AT1T!R19=":"),":",(AT1T!R19-AT1T!R18)/AT1T!R18*100)</f>
        <v>3.8449751290695207</v>
      </c>
      <c r="S19" s="172">
        <f>IF(OR(AT1T!S18=":",AT1T!S19=":"),":",(AT1T!S19-AT1T!S18)/AT1T!S18*100)</f>
        <v>2.1429675292339923</v>
      </c>
      <c r="T19" s="172">
        <f>IF(OR(AT1T!T18=":",AT1T!T19=":"),":",(AT1T!T19-AT1T!T18)/AT1T!T18*100)</f>
        <v>4.6592154284461982</v>
      </c>
      <c r="U19" s="172">
        <f>IF(OR(AT1T!U18=":",AT1T!U19=":"),":",(AT1T!U19-AT1T!U18)/AT1T!U18*100)</f>
        <v>3.6816472785081635</v>
      </c>
      <c r="V19" s="172">
        <f>IF(OR(AT1T!V18=":",AT1T!V19=":"),":",(AT1T!V19-AT1T!V18)/AT1T!V18*100)</f>
        <v>4.7904191616766472</v>
      </c>
      <c r="W19" s="172" t="s">
        <v>126</v>
      </c>
      <c r="X19" s="195" t="s">
        <v>126</v>
      </c>
      <c r="Y19" s="172" t="s">
        <v>126</v>
      </c>
      <c r="Z19" s="172" t="s">
        <v>126</v>
      </c>
      <c r="AA19" s="172" t="s">
        <v>126</v>
      </c>
      <c r="AB19" s="172" t="s">
        <v>126</v>
      </c>
      <c r="AC19" s="175">
        <f>IF(OR(AT1T!AC18=":",AT1T!AC19=":"),":",(AT1T!AC19-AT1T!AC18)/AT1T!AC18*100)</f>
        <v>4.0790172535891331</v>
      </c>
      <c r="AD19" s="172" t="s">
        <v>126</v>
      </c>
      <c r="AE19" s="172">
        <f>IF(OR(AT1T!AE18=":",AT1T!AE19=":"),":",(AT1T!AE19-AT1T!AE18)/AT1T!AE18*100)</f>
        <v>10.726177263358174</v>
      </c>
      <c r="AF19" s="172">
        <f>IF(OR(AT1T!AF18=":",AT1T!AF19=":"),":",(AT1T!AF19-AT1T!AF18)/AT1T!AF18*100)</f>
        <v>2.3613834536276022</v>
      </c>
      <c r="AG19" s="172">
        <f>IF(OR(AT1T!AG18=":",AT1T!AG19=":"),":",(AT1T!AG19-AT1T!AG18)/AT1T!AG18*100)</f>
        <v>2.0499633108791508</v>
      </c>
      <c r="AH19" s="172">
        <f>IF(OR(AT1T!AH18=":",AT1T!AH19=":"),":",(AT1T!AH19-AT1T!AH18)/AT1T!AH18*100)</f>
        <v>5.0356297625549402</v>
      </c>
      <c r="AI19" s="172">
        <f>IF(OR(AT1T!AI18=":",AT1T!AI19=":"),":",(AT1T!AI19-AT1T!AI18)/AT1T!AI18*100)</f>
        <v>2.1111233271031775</v>
      </c>
      <c r="AJ19" s="172">
        <f>IF(OR(AT1T!AJ18=":",AT1T!AJ19=":"),":",(AT1T!AJ19-AT1T!AJ18)/AT1T!AJ18*100)</f>
        <v>6.0468803080058882</v>
      </c>
      <c r="AK19" s="172">
        <f>IF(OR(AT1T!AK18=":",AT1T!AK19=":"),":",(AT1T!AK19-AT1T!AK18)/AT1T!AK18*100)</f>
        <v>3.9422024374224622</v>
      </c>
      <c r="AL19" s="172">
        <f>IF(OR(AT1T!AL18=":",AT1T!AL19=":"),":",(AT1T!AL19-AT1T!AL18)/AT1T!AL18*100)</f>
        <v>6.8775790921595599</v>
      </c>
      <c r="AM19" s="172">
        <f>IF(OR(AT1T!AM18=":",AT1T!AM19=":"),":",(AT1T!AM19-AT1T!AM18)/AT1T!AM18*100)</f>
        <v>13.980008111267505</v>
      </c>
      <c r="AN19" s="172">
        <f>IF(OR(AT1T!AN18=":",AT1T!AN19=":"),":",(AT1T!AN19-AT1T!AN18)/AT1T!AN18*100)</f>
        <v>3.2047836603063691</v>
      </c>
      <c r="AO19" s="172">
        <f>IF(OR(AT1T!AO18=":",AT1T!AO19=":"),":",(AT1T!AO19-AT1T!AO18)/AT1T!AO18*100)</f>
        <v>4.4272848256011885</v>
      </c>
      <c r="AP19" s="190"/>
      <c r="AQ19" s="172">
        <f>IF(OR(AT1T!AQ18=":",AT1T!AQ19=":"),":",(AT1T!AQ19-AT1T!AQ18)/AT1T!AQ18*100)</f>
        <v>10.815193281424484</v>
      </c>
      <c r="AR19" s="172">
        <f>IF(OR(AT1T!AR18=":",AT1T!AR19=":"),":",(AT1T!AR19-AT1T!AR18)/AT1T!AR18*100)</f>
        <v>3.5710930012590589</v>
      </c>
      <c r="AS19" s="172">
        <f>IF(OR(AT1T!AS18=":",AT1T!AS19=":"),":",(AT1T!AS19-AT1T!AS18)/AT1T!AS18*100)</f>
        <v>3.8276167159657697</v>
      </c>
    </row>
    <row r="20" spans="1:45" ht="22.5" customHeight="1">
      <c r="A20" s="77">
        <f t="shared" si="0"/>
        <v>1</v>
      </c>
      <c r="B20" s="105">
        <v>2008</v>
      </c>
      <c r="C20" s="172">
        <f>IF(OR(AT1T!C19=":",AT1T!C20=":"),":",(AT1T!C20-AT1T!C19)/AT1T!C19*100)</f>
        <v>-2.9970645092002575</v>
      </c>
      <c r="D20" s="172">
        <f>IF(OR(AT1T!D19=":",AT1T!D20=":"),":",(AT1T!D20-AT1T!D19)/AT1T!D19*100)</f>
        <v>-2.1488871834228704</v>
      </c>
      <c r="E20" s="172">
        <f>IF(OR(AT1T!E19=":",AT1T!E20=":"),":",(AT1T!E20-AT1T!E19)/AT1T!E19*100)</f>
        <v>0.17101546912652554</v>
      </c>
      <c r="F20" s="172">
        <f>IF(OR(AT1T!F19=":",AT1T!F20=":"),":",(AT1T!F20-AT1T!F19)/AT1T!F19*100)</f>
        <v>-0.86517664023071372</v>
      </c>
      <c r="G20" s="172">
        <f>IF(OR(AT1T!G19=":",AT1T!G20=":"),":",(AT1T!G20-AT1T!G19)/AT1T!G19*100)</f>
        <v>-7.5930144267274111E-2</v>
      </c>
      <c r="H20" s="172">
        <f>IF(OR(AT1T!H19=":",AT1T!H20=":"),":",(AT1T!H20-AT1T!H19)/AT1T!H19*100)</f>
        <v>2.7582962444830978</v>
      </c>
      <c r="I20" s="172">
        <f>IF(OR(AT1T!I19=":",AT1T!I20=":"),":",(AT1T!I20-AT1T!I19)/AT1T!I19*100)</f>
        <v>4.637624209082408</v>
      </c>
      <c r="J20" s="172">
        <f>IF(OR(AT1T!J19=":",AT1T!J20=":"),":",(AT1T!J20-AT1T!J19)/AT1T!J19*100)</f>
        <v>-1.4172453103948597</v>
      </c>
      <c r="K20" s="172">
        <f>IF(OR(AT1T!K19=":",AT1T!K20=":"),":",(AT1T!K20-AT1T!K19)/AT1T!K19*100)</f>
        <v>-0.87224863809553799</v>
      </c>
      <c r="L20" s="172">
        <f>IF(OR(AT1T!L19=":",AT1T!L20=":"),":",(AT1T!L20-AT1T!L19)/AT1T!L19*100)</f>
        <v>-1.5670048051254672</v>
      </c>
      <c r="M20" s="172">
        <f>IF(OR(AT1T!M19=":",AT1T!M20=":"),":",(AT1T!M20-AT1T!M19)/AT1T!M19*100)</f>
        <v>2.6454729274320377</v>
      </c>
      <c r="N20" s="172">
        <f>IF(OR(AT1T!N19=":",AT1T!N20=":"),":",(AT1T!N20-AT1T!N19)/AT1T!N19*100)</f>
        <v>1.0153010153010154</v>
      </c>
      <c r="O20" s="172">
        <f>IF(OR(AT1T!O19=":",AT1T!O20=":"),":",(AT1T!O20-AT1T!O19)/AT1T!O19*100)</f>
        <v>10.371976442004582</v>
      </c>
      <c r="P20" s="172">
        <f>IF(OR(AT1T!P19=":",AT1T!P20=":"),":",(AT1T!P20-AT1T!P19)/AT1T!P19*100)</f>
        <v>0.27847852439144255</v>
      </c>
      <c r="Q20" s="172">
        <f>IF(OR(AT1T!Q19=":",AT1T!Q20=":"),":",(AT1T!Q20-AT1T!Q19)/AT1T!Q19*100)</f>
        <v>2.3164256900065157</v>
      </c>
      <c r="R20" s="172">
        <f>IF(OR(AT1T!R19=":",AT1T!R20=":"),":",(AT1T!R20-AT1T!R19)/AT1T!R19*100)</f>
        <v>1.9284903518728718</v>
      </c>
      <c r="S20" s="172">
        <f>IF(OR(AT1T!S19=":",AT1T!S20=":"),":",(AT1T!S20-AT1T!S19)/AT1T!S19*100)</f>
        <v>2.479616710094982</v>
      </c>
      <c r="T20" s="172">
        <f>IF(OR(AT1T!T19=":",AT1T!T20=":"),":",(AT1T!T20-AT1T!T19)/AT1T!T19*100)</f>
        <v>0.28896892537063407</v>
      </c>
      <c r="U20" s="172">
        <f>IF(OR(AT1T!U19=":",AT1T!U20=":"),":",(AT1T!U20-AT1T!U19)/AT1T!U19*100)</f>
        <v>4.0644470404984423</v>
      </c>
      <c r="V20" s="172">
        <f>IF(OR(AT1T!V19=":",AT1T!V20=":"),":",(AT1T!V20-AT1T!V19)/AT1T!V19*100)</f>
        <v>14.285714285714285</v>
      </c>
      <c r="W20" s="172" t="s">
        <v>126</v>
      </c>
      <c r="X20" s="195" t="s">
        <v>126</v>
      </c>
      <c r="Y20" s="172" t="s">
        <v>126</v>
      </c>
      <c r="Z20" s="172" t="s">
        <v>126</v>
      </c>
      <c r="AA20" s="172" t="s">
        <v>126</v>
      </c>
      <c r="AB20" s="172" t="s">
        <v>126</v>
      </c>
      <c r="AC20" s="175">
        <f>IF(OR(AT1T!AC19=":",AT1T!AC20=":"),":",(AT1T!AC20-AT1T!AC19)/AT1T!AC19*100)</f>
        <v>2.5281041860369213</v>
      </c>
      <c r="AD20" s="172" t="s">
        <v>126</v>
      </c>
      <c r="AE20" s="172">
        <f>IF(OR(AT1T!AE19=":",AT1T!AE20=":"),":",(AT1T!AE20-AT1T!AE19)/AT1T!AE19*100)</f>
        <v>-2.9970645092002575</v>
      </c>
      <c r="AF20" s="172">
        <f>IF(OR(AT1T!AF19=":",AT1T!AF20=":"),":",(AT1T!AF20-AT1T!AF19)/AT1T!AF19*100)</f>
        <v>8.9085562898483212E-2</v>
      </c>
      <c r="AG20" s="172">
        <f>IF(OR(AT1T!AG19=":",AT1T!AG20=":"),":",(AT1T!AG20-AT1T!AG19)/AT1T!AG19*100)</f>
        <v>0.17101546912652554</v>
      </c>
      <c r="AH20" s="172">
        <f>IF(OR(AT1T!AH19=":",AT1T!AH20=":"),":",(AT1T!AH20-AT1T!AH19)/AT1T!AH19*100)</f>
        <v>2.7582962444830978</v>
      </c>
      <c r="AI20" s="172">
        <f>IF(OR(AT1T!AI19=":",AT1T!AI20=":"),":",(AT1T!AI20-AT1T!AI19)/AT1T!AI19*100)</f>
        <v>2.0099213806928522</v>
      </c>
      <c r="AJ20" s="172">
        <f>IF(OR(AT1T!AJ19=":",AT1T!AJ20=":"),":",(AT1T!AJ20-AT1T!AJ19)/AT1T!AJ19*100)</f>
        <v>-1.5670048051254672</v>
      </c>
      <c r="AK20" s="172">
        <f>IF(OR(AT1T!AK19=":",AT1T!AK20=":"),":",(AT1T!AK20-AT1T!AK19)/AT1T!AK19*100)</f>
        <v>2.6454729274320377</v>
      </c>
      <c r="AL20" s="172">
        <f>IF(OR(AT1T!AL19=":",AT1T!AL20=":"),":",(AT1T!AL20-AT1T!AL19)/AT1T!AL19*100)</f>
        <v>1.0153010153010154</v>
      </c>
      <c r="AM20" s="172">
        <f>IF(OR(AT1T!AM19=":",AT1T!AM20=":"),":",(AT1T!AM20-AT1T!AM19)/AT1T!AM19*100)</f>
        <v>7.1477907779894085</v>
      </c>
      <c r="AN20" s="172">
        <f>IF(OR(AT1T!AN19=":",AT1T!AN20=":"),":",(AT1T!AN20-AT1T!AN19)/AT1T!AN19*100)</f>
        <v>2.2325849125776487</v>
      </c>
      <c r="AO20" s="172">
        <f>IF(OR(AT1T!AO19=":",AT1T!AO20=":"),":",(AT1T!AO20-AT1T!AO19)/AT1T!AO19*100)</f>
        <v>8.6977460990175306</v>
      </c>
      <c r="AP20" s="190"/>
      <c r="AQ20" s="172">
        <f>IF(OR(AT1T!AQ19=":",AT1T!AQ20=":"),":",(AT1T!AQ20-AT1T!AQ19)/AT1T!AQ19*100)</f>
        <v>-2.9665520906668874</v>
      </c>
      <c r="AR20" s="172">
        <f>IF(OR(AT1T!AR19=":",AT1T!AR20=":"),":",(AT1T!AR20-AT1T!AR19)/AT1T!AR19*100)</f>
        <v>1.4106952777240178</v>
      </c>
      <c r="AS20" s="172">
        <f>IF(OR(AT1T!AS19=":",AT1T!AS20=":"),":",(AT1T!AS20-AT1T!AS19)/AT1T!AS19*100)</f>
        <v>3.1962007687594003</v>
      </c>
    </row>
    <row r="21" spans="1:45" ht="22.5" customHeight="1">
      <c r="A21" s="77">
        <f t="shared" si="0"/>
        <v>1</v>
      </c>
      <c r="B21" s="105">
        <v>2009</v>
      </c>
      <c r="C21" s="172">
        <f>IF(OR(AT1T!C20=":",AT1T!C21=":"),":",(AT1T!C21-AT1T!C20)/AT1T!C20*100)</f>
        <v>10.581323255882612</v>
      </c>
      <c r="D21" s="172">
        <f>IF(OR(AT1T!D20=":",AT1T!D21=":"),":",(AT1T!D21-AT1T!D20)/AT1T!D20*100)</f>
        <v>3.9215686274509802</v>
      </c>
      <c r="E21" s="172">
        <f>IF(OR(AT1T!E20=":",AT1T!E21=":"),":",(AT1T!E21-AT1T!E20)/AT1T!E20*100)</f>
        <v>-2.2109987325073073</v>
      </c>
      <c r="F21" s="172">
        <f>IF(OR(AT1T!F20=":",AT1T!F21=":"),":",(AT1T!F21-AT1T!F20)/AT1T!F20*100)</f>
        <v>8.8545454545454554</v>
      </c>
      <c r="G21" s="172">
        <f>IF(OR(AT1T!G20=":",AT1T!G21=":"),":",(AT1T!G21-AT1T!G20)/AT1T!G20*100)</f>
        <v>1.0855405992184108</v>
      </c>
      <c r="H21" s="172">
        <f>IF(OR(AT1T!H20=":",AT1T!H21=":"),":",(AT1T!H21-AT1T!H20)/AT1T!H20*100)</f>
        <v>-6.21186108852143</v>
      </c>
      <c r="I21" s="172">
        <f>IF(OR(AT1T!I20=":",AT1T!I21=":"),":",(AT1T!I21-AT1T!I20)/AT1T!I20*100)</f>
        <v>-2.9347844984960969</v>
      </c>
      <c r="J21" s="172">
        <f>IF(OR(AT1T!J20=":",AT1T!J21=":"),":",(AT1T!J21-AT1T!J20)/AT1T!J20*100)</f>
        <v>-6.193329653867381</v>
      </c>
      <c r="K21" s="172">
        <f>IF(OR(AT1T!K20=":",AT1T!K21=":"),":",(AT1T!K21-AT1T!K20)/AT1T!K20*100)</f>
        <v>-2.7001270648030493</v>
      </c>
      <c r="L21" s="172">
        <f>IF(OR(AT1T!L20=":",AT1T!L21=":"),":",(AT1T!L21-AT1T!L20)/AT1T!L20*100)</f>
        <v>-0.16000867843679656</v>
      </c>
      <c r="M21" s="172">
        <f>IF(OR(AT1T!M20=":",AT1T!M21=":"),":",(AT1T!M21-AT1T!M20)/AT1T!M20*100)</f>
        <v>1.2038303693570451</v>
      </c>
      <c r="N21" s="172">
        <f>IF(OR(AT1T!N20=":",AT1T!N21=":"),":",(AT1T!N21-AT1T!N20)/AT1T!N20*100)</f>
        <v>-1.6987542468856169</v>
      </c>
      <c r="O21" s="172">
        <f>IF(OR(AT1T!O20=":",AT1T!O21=":"),":",(AT1T!O21-AT1T!O20)/AT1T!O20*100)</f>
        <v>4.2479380294248772</v>
      </c>
      <c r="P21" s="172">
        <f>IF(OR(AT1T!P20=":",AT1T!P21=":"),":",(AT1T!P21-AT1T!P20)/AT1T!P20*100)</f>
        <v>4.9039466806063778</v>
      </c>
      <c r="Q21" s="172">
        <f>IF(OR(AT1T!Q20=":",AT1T!Q21=":"),":",(AT1T!Q21-AT1T!Q20)/AT1T!Q20*100)</f>
        <v>0.49926837199219598</v>
      </c>
      <c r="R21" s="172">
        <f>IF(OR(AT1T!R20=":",AT1T!R21=":"),":",(AT1T!R21-AT1T!R20)/AT1T!R20*100)</f>
        <v>6.4243477098854109</v>
      </c>
      <c r="S21" s="172">
        <f>IF(OR(AT1T!S20=":",AT1T!S21=":"),":",(AT1T!S21-AT1T!S20)/AT1T!S20*100)</f>
        <v>2.859251968503937</v>
      </c>
      <c r="T21" s="172">
        <f>IF(OR(AT1T!T20=":",AT1T!T21=":"),":",(AT1T!T21-AT1T!T20)/AT1T!T20*100)</f>
        <v>-6.906919447112374</v>
      </c>
      <c r="U21" s="172">
        <f>IF(OR(AT1T!U20=":",AT1T!U21=":"),":",(AT1T!U21-AT1T!U20)/AT1T!U20*100)</f>
        <v>-4.0039290892932318</v>
      </c>
      <c r="V21" s="172">
        <f>IF(OR(AT1T!V20=":",AT1T!V21=":"),":",(AT1T!V21-AT1T!V20)/AT1T!V20*100)</f>
        <v>13.125</v>
      </c>
      <c r="W21" s="172" t="s">
        <v>126</v>
      </c>
      <c r="X21" s="195" t="s">
        <v>126</v>
      </c>
      <c r="Y21" s="172" t="s">
        <v>126</v>
      </c>
      <c r="Z21" s="172" t="s">
        <v>126</v>
      </c>
      <c r="AA21" s="172" t="s">
        <v>126</v>
      </c>
      <c r="AB21" s="172" t="s">
        <v>126</v>
      </c>
      <c r="AC21" s="175">
        <f>IF(OR(AT1T!AC20=":",AT1T!AC21=":"),":",(AT1T!AC21-AT1T!AC20)/AT1T!AC20*100)</f>
        <v>-0.16622371764214958</v>
      </c>
      <c r="AD21" s="172" t="s">
        <v>126</v>
      </c>
      <c r="AE21" s="172">
        <f>IF(OR(AT1T!AE20=":",AT1T!AE21=":"),":",(AT1T!AE21-AT1T!AE20)/AT1T!AE20*100)</f>
        <v>10.581323255882612</v>
      </c>
      <c r="AF21" s="172">
        <f>IF(OR(AT1T!AF20=":",AT1T!AF21=":"),":",(AT1T!AF21-AT1T!AF20)/AT1T!AF20*100)</f>
        <v>-1.5893145935380284</v>
      </c>
      <c r="AG21" s="172">
        <f>IF(OR(AT1T!AG20=":",AT1T!AG21=":"),":",(AT1T!AG21-AT1T!AG20)/AT1T!AG20*100)</f>
        <v>-2.2109987325073073</v>
      </c>
      <c r="AH21" s="172">
        <f>IF(OR(AT1T!AH20=":",AT1T!AH21=":"),":",(AT1T!AH21-AT1T!AH20)/AT1T!AH20*100)</f>
        <v>-6.21186108852143</v>
      </c>
      <c r="AI21" s="172">
        <f>IF(OR(AT1T!AI20=":",AT1T!AI21=":"),":",(AT1T!AI21-AT1T!AI20)/AT1T!AI20*100)</f>
        <v>-3.3397750454342208</v>
      </c>
      <c r="AJ21" s="172">
        <f>IF(OR(AT1T!AJ20=":",AT1T!AJ21=":"),":",(AT1T!AJ21-AT1T!AJ20)/AT1T!AJ20*100)</f>
        <v>-0.16000867843679656</v>
      </c>
      <c r="AK21" s="172">
        <f>IF(OR(AT1T!AK20=":",AT1T!AK21=":"),":",(AT1T!AK21-AT1T!AK20)/AT1T!AK20*100)</f>
        <v>1.2038303693570451</v>
      </c>
      <c r="AL21" s="172">
        <f>IF(OR(AT1T!AL20=":",AT1T!AL21=":"),":",(AT1T!AL21-AT1T!AL20)/AT1T!AL20*100)</f>
        <v>-1.6987542468856169</v>
      </c>
      <c r="AM21" s="172">
        <f>IF(OR(AT1T!AM20=":",AT1T!AM21=":"),":",(AT1T!AM21-AT1T!AM20)/AT1T!AM20*100)</f>
        <v>4.4440537583997495</v>
      </c>
      <c r="AN21" s="172">
        <f>IF(OR(AT1T!AN20=":",AT1T!AN21=":"),":",(AT1T!AN21-AT1T!AN20)/AT1T!AN20*100)</f>
        <v>2.7646418098031003</v>
      </c>
      <c r="AO21" s="172">
        <f>IF(OR(AT1T!AO20=":",AT1T!AO21=":"),":",(AT1T!AO21-AT1T!AO20)/AT1T!AO20*100)</f>
        <v>4.8628199447871578</v>
      </c>
      <c r="AP21" s="190"/>
      <c r="AQ21" s="172">
        <f>IF(OR(AT1T!AQ20=":",AT1T!AQ21=":"),":",(AT1T!AQ21-AT1T!AQ20)/AT1T!AQ20*100)</f>
        <v>10.339725715586411</v>
      </c>
      <c r="AR21" s="172">
        <f>IF(OR(AT1T!AR20=":",AT1T!AR21=":"),":",(AT1T!AR21-AT1T!AR20)/AT1T!AR20*100)</f>
        <v>-3.9194520400891006</v>
      </c>
      <c r="AS21" s="172">
        <f>IF(OR(AT1T!AS20=":",AT1T!AS21=":"),":",(AT1T!AS21-AT1T!AS20)/AT1T!AS20*100)</f>
        <v>0.27252392070068421</v>
      </c>
    </row>
    <row r="22" spans="1:45" ht="22.5" customHeight="1">
      <c r="A22" s="77">
        <f t="shared" si="0"/>
        <v>1</v>
      </c>
      <c r="B22" s="105">
        <v>2010</v>
      </c>
      <c r="C22" s="172">
        <f>IF(OR(AT1T!C21=":",AT1T!C22=":"),":",(AT1T!C22-AT1T!C21)/AT1T!C21*100)</f>
        <v>0.39914564143639036</v>
      </c>
      <c r="D22" s="172">
        <f>IF(OR(AT1T!D21=":",AT1T!D22=":"),":",(AT1T!D22-AT1T!D21)/AT1T!D21*100)</f>
        <v>-10.377358490566039</v>
      </c>
      <c r="E22" s="172">
        <f>IF(OR(AT1T!E21=":",AT1T!E22=":"),":",(AT1T!E22-AT1T!E21)/AT1T!E21*100)</f>
        <v>-3.5994630233373228</v>
      </c>
      <c r="F22" s="172">
        <f>IF(OR(AT1T!F21=":",AT1T!F22=":"),":",(AT1T!F22-AT1T!F21)/AT1T!F21*100)</f>
        <v>9.2032737598129284</v>
      </c>
      <c r="G22" s="172">
        <f>IF(OR(AT1T!G21=":",AT1T!G22=":"),":",(AT1T!G22-AT1T!G21)/AT1T!G21*100)</f>
        <v>5.1761168384879728</v>
      </c>
      <c r="H22" s="172">
        <f>IF(OR(AT1T!H21=":",AT1T!H22=":"),":",(AT1T!H22-AT1T!H21)/AT1T!H21*100)</f>
        <v>0.23315113717379715</v>
      </c>
      <c r="I22" s="172">
        <f>IF(OR(AT1T!I21=":",AT1T!I22=":"),":",(AT1T!I22-AT1T!I21)/AT1T!I21*100)</f>
        <v>-2.5961417901090833</v>
      </c>
      <c r="J22" s="172">
        <f>IF(OR(AT1T!J21=":",AT1T!J22=":"),":",(AT1T!J22-AT1T!J21)/AT1T!J21*100)</f>
        <v>1.7888912236464245</v>
      </c>
      <c r="K22" s="172">
        <f>IF(OR(AT1T!K21=":",AT1T!K22=":"),":",(AT1T!K22-AT1T!K21)/AT1T!K21*100)</f>
        <v>2.1710741103493305</v>
      </c>
      <c r="L22" s="172">
        <f>IF(OR(AT1T!L21=":",AT1T!L22=":"),":",(AT1T!L22-AT1T!L21)/AT1T!L21*100)</f>
        <v>8.0105394686803937</v>
      </c>
      <c r="M22" s="172">
        <f>IF(OR(AT1T!M21=":",AT1T!M22=":"),":",(AT1T!M22-AT1T!M21)/AT1T!M21*100)</f>
        <v>2.8899702622330361</v>
      </c>
      <c r="N22" s="172">
        <f>IF(OR(AT1T!N21=":",AT1T!N22=":"),":",(AT1T!N22-AT1T!N21)/AT1T!N21*100)</f>
        <v>5.5299539170506913</v>
      </c>
      <c r="O22" s="172">
        <f>IF(OR(AT1T!O21=":",AT1T!O22=":"),":",(AT1T!O22-AT1T!O21)/AT1T!O21*100)</f>
        <v>7.1406615436017367</v>
      </c>
      <c r="P22" s="172">
        <f>IF(OR(AT1T!P21=":",AT1T!P22=":"),":",(AT1T!P22-AT1T!P21)/AT1T!P21*100)</f>
        <v>2.3015353950605748</v>
      </c>
      <c r="Q22" s="172">
        <f>IF(OR(AT1T!Q21=":",AT1T!Q22=":"),":",(AT1T!Q22-AT1T!Q21)/AT1T!Q21*100)</f>
        <v>4.2466279751673372E-2</v>
      </c>
      <c r="R22" s="172">
        <f>IF(OR(AT1T!R21=":",AT1T!R22=":"),":",(AT1T!R22-AT1T!R21)/AT1T!R21*100)</f>
        <v>2.4778168424577265</v>
      </c>
      <c r="S22" s="172">
        <f>IF(OR(AT1T!S21=":",AT1T!S22=":"),":",(AT1T!S22-AT1T!S21)/AT1T!S21*100)</f>
        <v>3.9280417204918425</v>
      </c>
      <c r="T22" s="172">
        <f>IF(OR(AT1T!T21=":",AT1T!T22=":"),":",(AT1T!T22-AT1T!T21)/AT1T!T21*100)</f>
        <v>-0.45305701341228188</v>
      </c>
      <c r="U22" s="172">
        <f>IF(OR(AT1T!U21=":",AT1T!U22=":"),":",(AT1T!U22-AT1T!U21)/AT1T!U21*100)</f>
        <v>-4.7361496857184626</v>
      </c>
      <c r="V22" s="172">
        <f>IF(OR(AT1T!V21=":",AT1T!V22=":"),":",(AT1T!V22-AT1T!V21)/AT1T!V21*100)</f>
        <v>9.7237569060773481</v>
      </c>
      <c r="W22" s="172" t="s">
        <v>126</v>
      </c>
      <c r="X22" s="195" t="s">
        <v>126</v>
      </c>
      <c r="Y22" s="172" t="s">
        <v>126</v>
      </c>
      <c r="Z22" s="172" t="s">
        <v>126</v>
      </c>
      <c r="AA22" s="172" t="s">
        <v>126</v>
      </c>
      <c r="AB22" s="172" t="s">
        <v>126</v>
      </c>
      <c r="AC22" s="175">
        <f>IF(OR(AT1T!AC21=":",AT1T!AC22=":"),":",(AT1T!AC22-AT1T!AC21)/AT1T!AC21*100)</f>
        <v>1.0408011159623916</v>
      </c>
      <c r="AD22" s="172" t="s">
        <v>126</v>
      </c>
      <c r="AE22" s="172">
        <f>IF(OR(AT1T!AE21=":",AT1T!AE22=":"),":",(AT1T!AE22-AT1T!AE21)/AT1T!AE21*100)</f>
        <v>0.39914564143639036</v>
      </c>
      <c r="AF22" s="172">
        <f>IF(OR(AT1T!AF21=":",AT1T!AF22=":"),":",(AT1T!AF22-AT1T!AF21)/AT1T!AF21*100)</f>
        <v>-2.7694690422425312</v>
      </c>
      <c r="AG22" s="172">
        <f>IF(OR(AT1T!AG21=":",AT1T!AG22=":"),":",(AT1T!AG22-AT1T!AG21)/AT1T!AG21*100)</f>
        <v>-3.5994630233373228</v>
      </c>
      <c r="AH22" s="172">
        <f>IF(OR(AT1T!AH21=":",AT1T!AH22=":"),":",(AT1T!AH22-AT1T!AH21)/AT1T!AH21*100)</f>
        <v>0.23315113717379715</v>
      </c>
      <c r="AI22" s="172">
        <f>IF(OR(AT1T!AI21=":",AT1T!AI22=":"),":",(AT1T!AI22-AT1T!AI21)/AT1T!AI21*100)</f>
        <v>-0.52513500635324017</v>
      </c>
      <c r="AJ22" s="172">
        <f>IF(OR(AT1T!AJ21=":",AT1T!AJ22=":"),":",(AT1T!AJ22-AT1T!AJ21)/AT1T!AJ21*100)</f>
        <v>8.0105394686803937</v>
      </c>
      <c r="AK22" s="172">
        <f>IF(OR(AT1T!AK21=":",AT1T!AK22=":"),":",(AT1T!AK22-AT1T!AK21)/AT1T!AK21*100)</f>
        <v>2.8899702622330361</v>
      </c>
      <c r="AL22" s="172">
        <f>IF(OR(AT1T!AL21=":",AT1T!AL22=":"),":",(AT1T!AL22-AT1T!AL21)/AT1T!AL21*100)</f>
        <v>5.5299539170506913</v>
      </c>
      <c r="AM22" s="172">
        <f>IF(OR(AT1T!AM21=":",AT1T!AM22=":"),":",(AT1T!AM22-AT1T!AM21)/AT1T!AM21*100)</f>
        <v>5.6876204013690685</v>
      </c>
      <c r="AN22" s="172">
        <f>IF(OR(AT1T!AN21=":",AT1T!AN22=":"),":",(AT1T!AN22-AT1T!AN21)/AT1T!AN21*100)</f>
        <v>1.5960916301398458</v>
      </c>
      <c r="AO22" s="172">
        <f>IF(OR(AT1T!AO21=":",AT1T!AO22=":"),":",(AT1T!AO22-AT1T!AO21)/AT1T!AO21*100)</f>
        <v>4.3909541793693405</v>
      </c>
      <c r="AP22" s="190"/>
      <c r="AQ22" s="172">
        <f>IF(OR(AT1T!AQ21=":",AT1T!AQ22=":"),":",(AT1T!AQ22-AT1T!AQ21)/AT1T!AQ21*100)</f>
        <v>3.0943785456420837E-2</v>
      </c>
      <c r="AR22" s="172">
        <f>IF(OR(AT1T!AR21=":",AT1T!AR22=":"),":",(AT1T!AR22-AT1T!AR21)/AT1T!AR21*100)</f>
        <v>-1.2560170572516596</v>
      </c>
      <c r="AS22" s="172">
        <f>IF(OR(AT1T!AS21=":",AT1T!AS22=":"),":",(AT1T!AS22-AT1T!AS21)/AT1T!AS21*100)</f>
        <v>1.7292009269734989</v>
      </c>
    </row>
    <row r="23" spans="1:45" ht="22.5" customHeight="1">
      <c r="A23" s="77">
        <f t="shared" si="0"/>
        <v>1</v>
      </c>
      <c r="B23" s="105">
        <v>2011</v>
      </c>
      <c r="C23" s="172">
        <f>IF(OR(AT1T!C22=":",AT1T!C23=":"),":",(AT1T!C23-AT1T!C22)/AT1T!C22*100)</f>
        <v>-7.4911247324123433</v>
      </c>
      <c r="D23" s="172">
        <f>IF(OR(AT1T!D22=":",AT1T!D23=":"),":",(AT1T!D23-AT1T!D22)/AT1T!D22*100)</f>
        <v>18.610526315789475</v>
      </c>
      <c r="E23" s="172">
        <f>IF(OR(AT1T!E22=":",AT1T!E23=":"),":",(AT1T!E23-AT1T!E22)/AT1T!E22*100)</f>
        <v>-3.3051161386804231</v>
      </c>
      <c r="F23" s="172">
        <f>IF(OR(AT1T!F22=":",AT1T!F23=":"),":",(AT1T!F23-AT1T!F22)/AT1T!F22*100)</f>
        <v>-1.8507188742734781</v>
      </c>
      <c r="G23" s="172">
        <f>IF(OR(AT1T!G22=":",AT1T!G23=":"),":",(AT1T!G23-AT1T!G22)/AT1T!G22*100)</f>
        <v>0.57177863998366352</v>
      </c>
      <c r="H23" s="172">
        <f>IF(OR(AT1T!H22=":",AT1T!H23=":"),":",(AT1T!H23-AT1T!H22)/AT1T!H22*100)</f>
        <v>-1.3386220331163172</v>
      </c>
      <c r="I23" s="172">
        <f>IF(OR(AT1T!I22=":",AT1T!I23=":"),":",(AT1T!I23-AT1T!I22)/AT1T!I22*100)</f>
        <v>-1.3898594325813356</v>
      </c>
      <c r="J23" s="172">
        <f>IF(OR(AT1T!J22=":",AT1T!J23=":"),":",(AT1T!J23-AT1T!J22)/AT1T!J22*100)</f>
        <v>-4.4934078335305934</v>
      </c>
      <c r="K23" s="172">
        <f>IF(OR(AT1T!K22=":",AT1T!K23=":"),":",(AT1T!K23-AT1T!K22)/AT1T!K22*100)</f>
        <v>2.693721041699952</v>
      </c>
      <c r="L23" s="172">
        <f>IF(OR(AT1T!L22=":",AT1T!L23=":"),":",(AT1T!L23-AT1T!L22)/AT1T!L22*100)</f>
        <v>3.3573925508638682</v>
      </c>
      <c r="M23" s="172">
        <f>IF(OR(AT1T!M22=":",AT1T!M23=":"),":",(AT1T!M23-AT1T!M22)/AT1T!M22*100)</f>
        <v>2.8219343650647679</v>
      </c>
      <c r="N23" s="172">
        <f>IF(OR(AT1T!N22=":",AT1T!N23=":"),":",(AT1T!N23-AT1T!N22)/AT1T!N22*100)</f>
        <v>5.7723799126637552</v>
      </c>
      <c r="O23" s="172">
        <f>IF(OR(AT1T!O22=":",AT1T!O23=":"),":",(AT1T!O23-AT1T!O22)/AT1T!O22*100)</f>
        <v>6.3142400957988221</v>
      </c>
      <c r="P23" s="172">
        <f>IF(OR(AT1T!P22=":",AT1T!P23=":"),":",(AT1T!P23-AT1T!P22)/AT1T!P22*100)</f>
        <v>6.4905017048222113</v>
      </c>
      <c r="Q23" s="172">
        <f>IF(OR(AT1T!Q22=":",AT1T!Q23=":"),":",(AT1T!Q23-AT1T!Q22)/AT1T!Q22*100)</f>
        <v>1.2889445881845623</v>
      </c>
      <c r="R23" s="172">
        <f>IF(OR(AT1T!R22=":",AT1T!R23=":"),":",(AT1T!R23-AT1T!R22)/AT1T!R22*100)</f>
        <v>3.1694167619669993</v>
      </c>
      <c r="S23" s="172">
        <f>IF(OR(AT1T!S22=":",AT1T!S23=":"),":",(AT1T!S23-AT1T!S22)/AT1T!S22*100)</f>
        <v>2.2833993186631063</v>
      </c>
      <c r="T23" s="172">
        <f>IF(OR(AT1T!T22=":",AT1T!T23=":"),":",(AT1T!T23-AT1T!T22)/AT1T!T22*100)</f>
        <v>3.3705839942321556</v>
      </c>
      <c r="U23" s="172">
        <f>IF(OR(AT1T!U22=":",AT1T!U23=":"),":",(AT1T!U23-AT1T!U22)/AT1T!U22*100)</f>
        <v>-1.3503145619149914</v>
      </c>
      <c r="V23" s="172">
        <f>IF(OR(AT1T!V22=":",AT1T!V23=":"),":",(AT1T!V23-AT1T!V22)/AT1T!V22*100)</f>
        <v>5.4783484390735149</v>
      </c>
      <c r="W23" s="172" t="s">
        <v>126</v>
      </c>
      <c r="X23" s="195" t="s">
        <v>126</v>
      </c>
      <c r="Y23" s="172" t="s">
        <v>126</v>
      </c>
      <c r="Z23" s="172" t="s">
        <v>126</v>
      </c>
      <c r="AA23" s="172" t="s">
        <v>126</v>
      </c>
      <c r="AB23" s="172" t="s">
        <v>126</v>
      </c>
      <c r="AC23" s="175">
        <f>IF(OR(AT1T!AC22=":",AT1T!AC23=":"),":",(AT1T!AC23-AT1T!AC22)/AT1T!AC22*100)</f>
        <v>0.51535151932755097</v>
      </c>
      <c r="AD23" s="172" t="s">
        <v>126</v>
      </c>
      <c r="AE23" s="172">
        <f>IF(OR(AT1T!AE22=":",AT1T!AE23=":"),":",(AT1T!AE23-AT1T!AE22)/AT1T!AE22*100)</f>
        <v>-7.4911247324123433</v>
      </c>
      <c r="AF23" s="172">
        <f>IF(OR(AT1T!AF22=":",AT1T!AF23=":"),":",(AT1T!AF23-AT1T!AF22)/AT1T!AF22*100)</f>
        <v>-2.7000079036484457</v>
      </c>
      <c r="AG23" s="172">
        <f>IF(OR(AT1T!AG22=":",AT1T!AG23=":"),":",(AT1T!AG23-AT1T!AG22)/AT1T!AG22*100)</f>
        <v>-3.3051161386804231</v>
      </c>
      <c r="AH23" s="172">
        <f>IF(OR(AT1T!AH22=":",AT1T!AH23=":"),":",(AT1T!AH23-AT1T!AH22)/AT1T!AH22*100)</f>
        <v>-1.3386220331163172</v>
      </c>
      <c r="AI23" s="172">
        <f>IF(OR(AT1T!AI22=":",AT1T!AI23=":"),":",(AT1T!AI23-AT1T!AI22)/AT1T!AI22*100)</f>
        <v>-0.56463121338828626</v>
      </c>
      <c r="AJ23" s="172">
        <f>IF(OR(AT1T!AJ22=":",AT1T!AJ23=":"),":",(AT1T!AJ23-AT1T!AJ22)/AT1T!AJ22*100)</f>
        <v>3.3573925508638682</v>
      </c>
      <c r="AK23" s="172">
        <f>IF(OR(AT1T!AK22=":",AT1T!AK23=":"),":",(AT1T!AK23-AT1T!AK22)/AT1T!AK22*100)</f>
        <v>2.8219343650647679</v>
      </c>
      <c r="AL23" s="172">
        <f>IF(OR(AT1T!AL22=":",AT1T!AL23=":"),":",(AT1T!AL23-AT1T!AL22)/AT1T!AL22*100)</f>
        <v>5.7723799126637552</v>
      </c>
      <c r="AM23" s="172">
        <f>IF(OR(AT1T!AM22=":",AT1T!AM23=":"),":",(AT1T!AM23-AT1T!AM22)/AT1T!AM22*100)</f>
        <v>6.365470375875983</v>
      </c>
      <c r="AN23" s="172">
        <f>IF(OR(AT1T!AN22=":",AT1T!AN23=":"),":",(AT1T!AN23-AT1T!AN22)/AT1T!AN22*100)</f>
        <v>2.0881618397652781</v>
      </c>
      <c r="AO23" s="172">
        <f>IF(OR(AT1T!AO22=":",AT1T!AO23=":"),":",(AT1T!AO23-AT1T!AO22)/AT1T!AO22*100)</f>
        <v>3.5244156070587942</v>
      </c>
      <c r="AP23" s="190"/>
      <c r="AQ23" s="172">
        <f>IF(OR(AT1T!AQ22=":",AT1T!AQ23=":"),":",(AT1T!AQ23-AT1T!AQ22)/AT1T!AQ22*100)</f>
        <v>-6.6921014642194274</v>
      </c>
      <c r="AR23" s="172">
        <f>IF(OR(AT1T!AR22=":",AT1T!AR23=":"),":",(AT1T!AR23-AT1T!AR22)/AT1T!AR22*100)</f>
        <v>-2.1913364889584548</v>
      </c>
      <c r="AS23" s="172">
        <f>IF(OR(AT1T!AS22=":",AT1T!AS23=":"),":",(AT1T!AS23-AT1T!AS22)/AT1T!AS22*100)</f>
        <v>1.6898026413708931</v>
      </c>
    </row>
    <row r="24" spans="1:45" ht="22.5" customHeight="1">
      <c r="A24" s="77">
        <f t="shared" si="0"/>
        <v>1</v>
      </c>
      <c r="B24" s="105">
        <v>2012</v>
      </c>
      <c r="C24" s="172">
        <f>IF(OR(AT1T!C23=":",AT1T!C24=":"),":",(AT1T!C24-AT1T!C23)/AT1T!C23*100)</f>
        <v>0.29608336327703916</v>
      </c>
      <c r="D24" s="172">
        <f>IF(OR(AT1T!D23=":",AT1T!D24=":"),":",(AT1T!D24-AT1T!D23)/AT1T!D23*100)</f>
        <v>-8.3777067802626899</v>
      </c>
      <c r="E24" s="172">
        <f>IF(OR(AT1T!E23=":",AT1T!E24=":"),":",(AT1T!E24-AT1T!E23)/AT1T!E23*100)</f>
        <v>-7.2774482817333066</v>
      </c>
      <c r="F24" s="172">
        <f>IF(OR(AT1T!F23=":",AT1T!F24=":"),":",(AT1T!F24-AT1T!F23)/AT1T!F23*100)</f>
        <v>-2.6647966339410938</v>
      </c>
      <c r="G24" s="172">
        <f>IF(OR(AT1T!G23=":",AT1T!G24=":"),":",(AT1T!G24-AT1T!G23)/AT1T!G23*100)</f>
        <v>-1.1979695431472082</v>
      </c>
      <c r="H24" s="172">
        <f>IF(OR(AT1T!H23=":",AT1T!H24=":"),":",(AT1T!H24-AT1T!H23)/AT1T!H23*100)</f>
        <v>-14.12120779127995</v>
      </c>
      <c r="I24" s="172">
        <f>IF(OR(AT1T!I23=":",AT1T!I24=":"),":",(AT1T!I24-AT1T!I23)/AT1T!I23*100)</f>
        <v>-4.8347935058686629</v>
      </c>
      <c r="J24" s="172">
        <f>IF(OR(AT1T!J23=":",AT1T!J24=":"),":",(AT1T!J24-AT1T!J23)/AT1T!J23*100)</f>
        <v>-4.9713964580601466</v>
      </c>
      <c r="K24" s="172">
        <f>IF(OR(AT1T!K23=":",AT1T!K24=":"),":",(AT1T!K24-AT1T!K23)/AT1T!K23*100)</f>
        <v>1.2216068205862221</v>
      </c>
      <c r="L24" s="172">
        <f>IF(OR(AT1T!L23=":",AT1T!L24=":"),":",(AT1T!L24-AT1T!L23)/AT1T!L23*100)</f>
        <v>-1.571852644897562</v>
      </c>
      <c r="M24" s="172">
        <f>IF(OR(AT1T!M23=":",AT1T!M24=":"),":",(AT1T!M24-AT1T!M23)/AT1T!M23*100)</f>
        <v>0.53407609945570234</v>
      </c>
      <c r="N24" s="172">
        <f>IF(OR(AT1T!N23=":",AT1T!N24=":"),":",(AT1T!N24-AT1T!N23)/AT1T!N23*100)</f>
        <v>0.9805186427557735</v>
      </c>
      <c r="O24" s="172">
        <f>IF(OR(AT1T!O23=":",AT1T!O24=":"),":",(AT1T!O24-AT1T!O23)/AT1T!O23*100)</f>
        <v>2.866361609761821</v>
      </c>
      <c r="P24" s="172">
        <f>IF(OR(AT1T!P23=":",AT1T!P24=":"),":",(AT1T!P24-AT1T!P23)/AT1T!P23*100)</f>
        <v>0.37735849056603776</v>
      </c>
      <c r="Q24" s="172">
        <f>IF(OR(AT1T!Q23=":",AT1T!Q24=":"),":",(AT1T!Q24-AT1T!Q23)/AT1T!Q23*100)</f>
        <v>-2.2550539150795923</v>
      </c>
      <c r="R24" s="172">
        <f>IF(OR(AT1T!R23=":",AT1T!R24=":"),":",(AT1T!R24-AT1T!R23)/AT1T!R23*100)</f>
        <v>1.8418448139350754</v>
      </c>
      <c r="S24" s="172">
        <f>IF(OR(AT1T!S23=":",AT1T!S24=":"),":",(AT1T!S24-AT1T!S23)/AT1T!S23*100)</f>
        <v>-1.5617967413808624</v>
      </c>
      <c r="T24" s="172">
        <f>IF(OR(AT1T!T23=":",AT1T!T24=":"),":",(AT1T!T24-AT1T!T23)/AT1T!T23*100)</f>
        <v>-1.1639058413251961</v>
      </c>
      <c r="U24" s="172">
        <f>IF(OR(AT1T!U23=":",AT1T!U24=":"),":",(AT1T!U24-AT1T!U23)/AT1T!U23*100)</f>
        <v>-1.1925130917198112</v>
      </c>
      <c r="V24" s="172">
        <f>IF(OR(AT1T!V23=":",AT1T!V24=":"),":",(AT1T!V24-AT1T!V23)/AT1T!V23*100)</f>
        <v>-3.7616956272675193</v>
      </c>
      <c r="W24" s="172" t="s">
        <v>126</v>
      </c>
      <c r="X24" s="195" t="s">
        <v>126</v>
      </c>
      <c r="Y24" s="172" t="s">
        <v>126</v>
      </c>
      <c r="Z24" s="172" t="s">
        <v>126</v>
      </c>
      <c r="AA24" s="172" t="s">
        <v>126</v>
      </c>
      <c r="AB24" s="172" t="s">
        <v>126</v>
      </c>
      <c r="AC24" s="175">
        <f>IF(OR(AT1T!AC23=":",AT1T!AC24=":"),":",(AT1T!AC24-AT1T!AC23)/AT1T!AC23*100)</f>
        <v>-3.1971810907468123</v>
      </c>
      <c r="AD24" s="172" t="s">
        <v>126</v>
      </c>
      <c r="AE24" s="172">
        <f>IF(OR(AT1T!AE23=":",AT1T!AE24=":"),":",(AT1T!AE24-AT1T!AE23)/AT1T!AE23*100)</f>
        <v>0.29608336327703916</v>
      </c>
      <c r="AF24" s="172">
        <f>IF(OR(AT1T!AF23=":",AT1T!AF24=":"),":",(AT1T!AF24-AT1T!AF23)/AT1T!AF23*100)</f>
        <v>-6.7376905773556608</v>
      </c>
      <c r="AG24" s="172">
        <f>IF(OR(AT1T!AG23=":",AT1T!AG24=":"),":",(AT1T!AG24-AT1T!AG23)/AT1T!AG23*100)</f>
        <v>-7.2774482817333066</v>
      </c>
      <c r="AH24" s="172">
        <f>IF(OR(AT1T!AH23=":",AT1T!AH24=":"),":",(AT1T!AH24-AT1T!AH23)/AT1T!AH23*100)</f>
        <v>-14.12120779127995</v>
      </c>
      <c r="AI24" s="172">
        <f>IF(OR(AT1T!AI23=":",AT1T!AI24=":"),":",(AT1T!AI24-AT1T!AI23)/AT1T!AI23*100)</f>
        <v>-2.900406659092825</v>
      </c>
      <c r="AJ24" s="172">
        <f>IF(OR(AT1T!AJ23=":",AT1T!AJ24=":"),":",(AT1T!AJ24-AT1T!AJ23)/AT1T!AJ23*100)</f>
        <v>-1.571852644897562</v>
      </c>
      <c r="AK24" s="172">
        <f>IF(OR(AT1T!AK23=":",AT1T!AK24=":"),":",(AT1T!AK24-AT1T!AK23)/AT1T!AK23*100)</f>
        <v>0.53407609945570234</v>
      </c>
      <c r="AL24" s="172">
        <f>IF(OR(AT1T!AL23=":",AT1T!AL24=":"),":",(AT1T!AL24-AT1T!AL23)/AT1T!AL23*100)</f>
        <v>0.9805186427557735</v>
      </c>
      <c r="AM24" s="172">
        <f>IF(OR(AT1T!AM23=":",AT1T!AM24=":"),":",(AT1T!AM24-AT1T!AM23)/AT1T!AM23*100)</f>
        <v>2.142084685134348</v>
      </c>
      <c r="AN24" s="172">
        <f>IF(OR(AT1T!AN23=":",AT1T!AN24=":"),":",(AT1T!AN24-AT1T!AN23)/AT1T!AN23*100)</f>
        <v>-0.8081176518679466</v>
      </c>
      <c r="AO24" s="172">
        <f>IF(OR(AT1T!AO23=":",AT1T!AO24=":"),":",(AT1T!AO24-AT1T!AO23)/AT1T!AO23*100)</f>
        <v>-2.807150504649512</v>
      </c>
      <c r="AP24" s="190"/>
      <c r="AQ24" s="172">
        <f>IF(OR(AT1T!AQ23=":",AT1T!AQ24=":"),":",(AT1T!AQ24-AT1T!AQ23)/AT1T!AQ23*100)</f>
        <v>-4.1441043209194388E-2</v>
      </c>
      <c r="AR24" s="172">
        <f>IF(OR(AT1T!AR23=":",AT1T!AR24=":"),":",(AT1T!AR24-AT1T!AR23)/AT1T!AR23*100)</f>
        <v>-10.375976091776728</v>
      </c>
      <c r="AS24" s="172">
        <f>IF(OR(AT1T!AS23=":",AT1T!AS24=":"),":",(AT1T!AS24-AT1T!AS23)/AT1T!AS23*100)</f>
        <v>-1.5664233766571691</v>
      </c>
    </row>
    <row r="25" spans="1:45" ht="22.5" customHeight="1">
      <c r="A25" s="77">
        <f t="shared" si="0"/>
        <v>1</v>
      </c>
      <c r="B25" s="105">
        <v>2013</v>
      </c>
      <c r="C25" s="172">
        <f>IF(OR(AT1T!C24=":",AT1T!C25=":"),":",(AT1T!C25-AT1T!C24)/AT1T!C24*100)</f>
        <v>-11.991802926297989</v>
      </c>
      <c r="D25" s="172">
        <f>IF(OR(AT1T!D24=":",AT1T!D25=":"),":",(AT1T!D25-AT1T!D24)/AT1T!D24*100)</f>
        <v>-23.827973653622628</v>
      </c>
      <c r="E25" s="172">
        <f>IF(OR(AT1T!E24=":",AT1T!E25=":"),":",(AT1T!E25-AT1T!E24)/AT1T!E24*100)</f>
        <v>-9.874672910067483</v>
      </c>
      <c r="F25" s="172">
        <f>IF(OR(AT1T!F24=":",AT1T!F25=":"),":",(AT1T!F25-AT1T!F24)/AT1T!F24*100)</f>
        <v>-3.8264489273134803</v>
      </c>
      <c r="G25" s="172">
        <f>IF(OR(AT1T!G24=":",AT1T!G25=":"),":",(AT1T!G25-AT1T!G24)/AT1T!G24*100)</f>
        <v>-5.5076037813399097</v>
      </c>
      <c r="H25" s="172">
        <f>IF(OR(AT1T!H24=":",AT1T!H25=":"),":",(AT1T!H25-AT1T!H24)/AT1T!H24*100)</f>
        <v>-20.989222915484966</v>
      </c>
      <c r="I25" s="172">
        <f>IF(OR(AT1T!I24=":",AT1T!I25=":"),":",(AT1T!I25-AT1T!I24)/AT1T!I24*100)</f>
        <v>-5.3508441894370504</v>
      </c>
      <c r="J25" s="172">
        <f>IF(OR(AT1T!J24=":",AT1T!J25=":"),":",(AT1T!J25-AT1T!J24)/AT1T!J24*100)</f>
        <v>-1.1721533959088359</v>
      </c>
      <c r="K25" s="172">
        <f>IF(OR(AT1T!K24=":",AT1T!K25=":"),":",(AT1T!K25-AT1T!K24)/AT1T!K24*100)</f>
        <v>-4.1855975604507751</v>
      </c>
      <c r="L25" s="172">
        <f>IF(OR(AT1T!L24=":",AT1T!L25=":"),":",(AT1T!L25-AT1T!L24)/AT1T!L24*100)</f>
        <v>-4.1085731237021657</v>
      </c>
      <c r="M25" s="172">
        <f>IF(OR(AT1T!M24=":",AT1T!M25=":"),":",(AT1T!M25-AT1T!M24)/AT1T!M24*100)</f>
        <v>-2.6650907427177062</v>
      </c>
      <c r="N25" s="172">
        <f>IF(OR(AT1T!N24=":",AT1T!N25=":"),":",(AT1T!N25-AT1T!N24)/AT1T!N24*100)</f>
        <v>-13.466206720327072</v>
      </c>
      <c r="O25" s="172">
        <f>IF(OR(AT1T!O24=":",AT1T!O25=":"),":",(AT1T!O25-AT1T!O24)/AT1T!O24*100)</f>
        <v>-2.3462183340367044</v>
      </c>
      <c r="P25" s="172">
        <f>IF(OR(AT1T!P24=":",AT1T!P25=":"),":",(AT1T!P25-AT1T!P24)/AT1T!P24*100)</f>
        <v>2.3496240601503757</v>
      </c>
      <c r="Q25" s="172">
        <f>IF(OR(AT1T!Q24=":",AT1T!Q25=":"),":",(AT1T!Q25-AT1T!Q24)/AT1T!Q24*100)</f>
        <v>-1.6149558660396492</v>
      </c>
      <c r="R25" s="172">
        <f>IF(OR(AT1T!R24=":",AT1T!R25=":"),":",(AT1T!R25-AT1T!R24)/AT1T!R24*100)</f>
        <v>0.98735677981749448</v>
      </c>
      <c r="S25" s="172">
        <f>IF(OR(AT1T!S24=":",AT1T!S25=":"),":",(AT1T!S25-AT1T!S24)/AT1T!S24*100)</f>
        <v>-0.89616386996479358</v>
      </c>
      <c r="T25" s="172">
        <f>IF(OR(AT1T!T24=":",AT1T!T25=":"),":",(AT1T!T25-AT1T!T24)/AT1T!T24*100)</f>
        <v>-6.536408944559609</v>
      </c>
      <c r="U25" s="172">
        <f>IF(OR(AT1T!U24=":",AT1T!U25=":"),":",(AT1T!U25-AT1T!U24)/AT1T!U24*100)</f>
        <v>-7.4906858372251666</v>
      </c>
      <c r="V25" s="172">
        <f>IF(OR(AT1T!V24=":",AT1T!V25=":"),":",(AT1T!V25-AT1T!V24)/AT1T!V24*100)</f>
        <v>-9.0277777777777768</v>
      </c>
      <c r="W25" s="172" t="s">
        <v>126</v>
      </c>
      <c r="X25" s="195" t="s">
        <v>126</v>
      </c>
      <c r="Y25" s="172" t="s">
        <v>126</v>
      </c>
      <c r="Z25" s="172" t="s">
        <v>126</v>
      </c>
      <c r="AA25" s="172" t="s">
        <v>126</v>
      </c>
      <c r="AB25" s="172" t="s">
        <v>126</v>
      </c>
      <c r="AC25" s="175">
        <f>IF(OR(AT1T!AC24=":",AT1T!AC25=":"),":",(AT1T!AC25-AT1T!AC24)/AT1T!AC24*100)</f>
        <v>-5.9596352174116261</v>
      </c>
      <c r="AD25" s="172" t="s">
        <v>126</v>
      </c>
      <c r="AE25" s="172">
        <f>IF(OR(AT1T!AE24=":",AT1T!AE25=":"),":",(AT1T!AE25-AT1T!AE24)/AT1T!AE24*100)</f>
        <v>-11.991802926297989</v>
      </c>
      <c r="AF25" s="172">
        <f>IF(OR(AT1T!AF24=":",AT1T!AF25=":"),":",(AT1T!AF25-AT1T!AF24)/AT1T!AF24*100)</f>
        <v>-9.578110239385758</v>
      </c>
      <c r="AG25" s="172">
        <f>IF(OR(AT1T!AG24=":",AT1T!AG25=":"),":",(AT1T!AG25-AT1T!AG24)/AT1T!AG24*100)</f>
        <v>-9.874672910067483</v>
      </c>
      <c r="AH25" s="172">
        <f>IF(OR(AT1T!AH24=":",AT1T!AH25=":"),":",(AT1T!AH25-AT1T!AH24)/AT1T!AH24*100)</f>
        <v>-20.989222915484966</v>
      </c>
      <c r="AI25" s="172">
        <f>IF(OR(AT1T!AI24=":",AT1T!AI25=":"),":",(AT1T!AI25-AT1T!AI24)/AT1T!AI24*100)</f>
        <v>-4.3894029221342992</v>
      </c>
      <c r="AJ25" s="172">
        <f>IF(OR(AT1T!AJ24=":",AT1T!AJ25=":"),":",(AT1T!AJ25-AT1T!AJ24)/AT1T!AJ24*100)</f>
        <v>-4.1085731237021657</v>
      </c>
      <c r="AK25" s="172">
        <f>IF(OR(AT1T!AK24=":",AT1T!AK25=":"),":",(AT1T!AK25-AT1T!AK24)/AT1T!AK24*100)</f>
        <v>-2.6650907427177062</v>
      </c>
      <c r="AL25" s="172">
        <f>IF(OR(AT1T!AL24=":",AT1T!AL25=":"),":",(AT1T!AL25-AT1T!AL24)/AT1T!AL24*100)</f>
        <v>-13.466206720327072</v>
      </c>
      <c r="AM25" s="172">
        <f>IF(OR(AT1T!AM24=":",AT1T!AM25=":"),":",(AT1T!AM25-AT1T!AM24)/AT1T!AM24*100)</f>
        <v>-1.0033798916805798</v>
      </c>
      <c r="AN25" s="172">
        <f>IF(OR(AT1T!AN24=":",AT1T!AN25=":"),":",(AT1T!AN25-AT1T!AN24)/AT1T!AN24*100)</f>
        <v>-0.61657362586502584</v>
      </c>
      <c r="AO25" s="172">
        <f>IF(OR(AT1T!AO24=":",AT1T!AO25=":"),":",(AT1T!AO25-AT1T!AO24)/AT1T!AO24*100)</f>
        <v>-8.3156442040510683</v>
      </c>
      <c r="AP25" s="190"/>
      <c r="AQ25" s="172">
        <f>IF(OR(AT1T!AQ24=":",AT1T!AQ25=":"),":",(AT1T!AQ25-AT1T!AQ24)/AT1T!AQ24*100)</f>
        <v>-12.4139741853459</v>
      </c>
      <c r="AR25" s="172">
        <f>IF(OR(AT1T!AR24=":",AT1T!AR25=":"),":",(AT1T!AR25-AT1T!AR24)/AT1T!AR24*100)</f>
        <v>-14.856167600689851</v>
      </c>
      <c r="AS25" s="172">
        <f>IF(OR(AT1T!AS24=":",AT1T!AS25=":"),":",(AT1T!AS25-AT1T!AS24)/AT1T!AS24*100)</f>
        <v>-3.5241180824488829</v>
      </c>
    </row>
    <row r="26" spans="1:45" ht="22.5" customHeight="1">
      <c r="A26" s="77">
        <f t="shared" si="0"/>
        <v>1</v>
      </c>
      <c r="B26" s="105">
        <v>2014</v>
      </c>
      <c r="C26" s="172">
        <f>IF(OR(AT1T!C25=":",AT1T!C26=":"),":",(AT1T!C26-AT1T!C25)/AT1T!C25*100)</f>
        <v>-3.9079673684724732</v>
      </c>
      <c r="D26" s="172">
        <f>IF(OR(AT1T!D25=":",AT1T!D26=":"),":",(AT1T!D26-AT1T!D25)/AT1T!D25*100)</f>
        <v>-6.7650050864699898</v>
      </c>
      <c r="E26" s="172">
        <f>IF(OR(AT1T!E25=":",AT1T!E26=":"),":",(AT1T!E26-AT1T!E25)/AT1T!E25*100)</f>
        <v>-4.7150910078782946</v>
      </c>
      <c r="F26" s="172">
        <f>IF(OR(AT1T!F25=":",AT1T!F26=":"),":",(AT1T!F26-AT1T!F25)/AT1T!F25*100)</f>
        <v>-1.3817213251206926</v>
      </c>
      <c r="G26" s="172">
        <f>IF(OR(AT1T!G25=":",AT1T!G26=":"),":",(AT1T!G26-AT1T!G25)/AT1T!G25*100)</f>
        <v>-0.17398869073510223</v>
      </c>
      <c r="H26" s="172">
        <f>IF(OR(AT1T!H25=":",AT1T!H26=":"),":",(AT1T!H26-AT1T!H25)/AT1T!H25*100)</f>
        <v>-14.813538555785282</v>
      </c>
      <c r="I26" s="172">
        <f>IF(OR(AT1T!I25=":",AT1T!I26=":"),":",(AT1T!I26-AT1T!I25)/AT1T!I25*100)</f>
        <v>0.2583818834548639</v>
      </c>
      <c r="J26" s="172">
        <f>IF(OR(AT1T!J25=":",AT1T!J26=":"),":",(AT1T!J26-AT1T!J25)/AT1T!J25*100)</f>
        <v>-1.3870561880504495</v>
      </c>
      <c r="K26" s="172">
        <f>IF(OR(AT1T!K25=":",AT1T!K26=":"),":",(AT1T!K26-AT1T!K25)/AT1T!K25*100)</f>
        <v>0.51653886874779431</v>
      </c>
      <c r="L26" s="172">
        <f>IF(OR(AT1T!L25=":",AT1T!L26=":"),":",(AT1T!L26-AT1T!L25)/AT1T!L25*100)</f>
        <v>-1.0363495746326372</v>
      </c>
      <c r="M26" s="172">
        <f>IF(OR(AT1T!M25=":",AT1T!M26=":"),":",(AT1T!M26-AT1T!M25)/AT1T!M25*100)</f>
        <v>-4.6770339613772576</v>
      </c>
      <c r="N26" s="172">
        <f>IF(OR(AT1T!N25=":",AT1T!N26=":"),":",(AT1T!N26-AT1T!N25)/AT1T!N25*100)</f>
        <v>2.0375018455632659</v>
      </c>
      <c r="O26" s="172">
        <f>IF(OR(AT1T!O25=":",AT1T!O26=":"),":",(AT1T!O26-AT1T!O25)/AT1T!O25*100)</f>
        <v>2.4750046720239207</v>
      </c>
      <c r="P26" s="172">
        <f>IF(OR(AT1T!P25=":",AT1T!P26=":"),":",(AT1T!P26-AT1T!P25)/AT1T!P25*100)</f>
        <v>3.3252636558421678</v>
      </c>
      <c r="Q26" s="172">
        <f>IF(OR(AT1T!Q25=":",AT1T!Q26=":"),":",(AT1T!Q26-AT1T!Q25)/AT1T!Q25*100)</f>
        <v>-3.4364926746261224</v>
      </c>
      <c r="R26" s="172">
        <f>IF(OR(AT1T!R25=":",AT1T!R26=":"),":",(AT1T!R26-AT1T!R25)/AT1T!R25*100)</f>
        <v>1.0065725530952587</v>
      </c>
      <c r="S26" s="172">
        <f>IF(OR(AT1T!S25=":",AT1T!S26=":"),":",(AT1T!S26-AT1T!S25)/AT1T!S25*100)</f>
        <v>1.6255286428296809</v>
      </c>
      <c r="T26" s="172">
        <f>IF(OR(AT1T!T25=":",AT1T!T26=":"),":",(AT1T!T26-AT1T!T25)/AT1T!T25*100)</f>
        <v>1.6563635505639187</v>
      </c>
      <c r="U26" s="172">
        <f>IF(OR(AT1T!U25=":",AT1T!U26=":"),":",(AT1T!U26-AT1T!U25)/AT1T!U25*100)</f>
        <v>6.0211577185966707</v>
      </c>
      <c r="V26" s="172">
        <f>IF(OR(AT1T!V25=":",AT1T!V26=":"),":",(AT1T!V26-AT1T!V25)/AT1T!V25*100)</f>
        <v>-11.112322791712105</v>
      </c>
      <c r="W26" s="172" t="s">
        <v>126</v>
      </c>
      <c r="X26" s="195" t="s">
        <v>126</v>
      </c>
      <c r="Y26" s="172" t="s">
        <v>126</v>
      </c>
      <c r="Z26" s="172" t="s">
        <v>126</v>
      </c>
      <c r="AA26" s="172" t="s">
        <v>126</v>
      </c>
      <c r="AB26" s="172" t="s">
        <v>126</v>
      </c>
      <c r="AC26" s="175">
        <f>IF(OR(AT1T!AC25=":",AT1T!AC26=":"),":",(AT1T!AC26-AT1T!AC25)/AT1T!AC25*100)</f>
        <v>-2.3319482355151973</v>
      </c>
      <c r="AD26" s="172" t="s">
        <v>126</v>
      </c>
      <c r="AE26" s="172">
        <f>IF(OR(AT1T!AE25=":",AT1T!AE26=":"),":",(AT1T!AE26-AT1T!AE25)/AT1T!AE25*100)</f>
        <v>-3.9079673684724732</v>
      </c>
      <c r="AF26" s="172">
        <f>IF(OR(AT1T!AF25=":",AT1T!AF26=":"),":",(AT1T!AF26-AT1T!AF25)/AT1T!AF25*100)</f>
        <v>-4.2871644400975093</v>
      </c>
      <c r="AG26" s="172">
        <f>IF(OR(AT1T!AG25=":",AT1T!AG26=":"),":",(AT1T!AG26-AT1T!AG25)/AT1T!AG25*100)</f>
        <v>-4.7150910078782946</v>
      </c>
      <c r="AH26" s="172">
        <f>IF(OR(AT1T!AH25=":",AT1T!AH26=":"),":",(AT1T!AH26-AT1T!AH25)/AT1T!AH25*100)</f>
        <v>-14.813538555785282</v>
      </c>
      <c r="AI26" s="172">
        <f>IF(OR(AT1T!AI25=":",AT1T!AI26=":"),":",(AT1T!AI26-AT1T!AI25)/AT1T!AI25*100)</f>
        <v>0.11350811420862143</v>
      </c>
      <c r="AJ26" s="172">
        <f>IF(OR(AT1T!AJ25=":",AT1T!AJ26=":"),":",(AT1T!AJ26-AT1T!AJ25)/AT1T!AJ25*100)</f>
        <v>-1.0363495746326372</v>
      </c>
      <c r="AK26" s="172">
        <f>IF(OR(AT1T!AK25=":",AT1T!AK26=":"),":",(AT1T!AK26-AT1T!AK25)/AT1T!AK25*100)</f>
        <v>-4.6770339613772576</v>
      </c>
      <c r="AL26" s="172">
        <f>IF(OR(AT1T!AL25=":",AT1T!AL26=":"),":",(AT1T!AL26-AT1T!AL25)/AT1T!AL25*100)</f>
        <v>2.0375018455632659</v>
      </c>
      <c r="AM26" s="172">
        <f>IF(OR(AT1T!AM25=":",AT1T!AM26=":"),":",(AT1T!AM26-AT1T!AM25)/AT1T!AM25*100)</f>
        <v>2.7263827301670878</v>
      </c>
      <c r="AN26" s="172">
        <f>IF(OR(AT1T!AN25=":",AT1T!AN26=":"),":",(AT1T!AN26-AT1T!AN25)/AT1T!AN25*100)</f>
        <v>-0.91385227809178715</v>
      </c>
      <c r="AO26" s="172">
        <f>IF(OR(AT1T!AO25=":",AT1T!AO26=":"),":",(AT1T!AO26-AT1T!AO25)/AT1T!AO25*100)</f>
        <v>-5.2082348970637868</v>
      </c>
      <c r="AP26" s="190"/>
      <c r="AQ26" s="172">
        <f>IF(OR(AT1T!AQ25=":",AT1T!AQ26=":"),":",(AT1T!AQ26-AT1T!AQ25)/AT1T!AQ25*100)</f>
        <v>-3.9965919310812734</v>
      </c>
      <c r="AR26" s="172">
        <f>IF(OR(AT1T!AR25=":",AT1T!AR26=":"),":",(AT1T!AR26-AT1T!AR25)/AT1T!AR25*100)</f>
        <v>-8.8976573587066827</v>
      </c>
      <c r="AS26" s="172">
        <f>IF(OR(AT1T!AS25=":",AT1T!AS26=":"),":",(AT1T!AS26-AT1T!AS25)/AT1T!AS25*100)</f>
        <v>-0.90659766432082656</v>
      </c>
    </row>
    <row r="27" spans="1:45" ht="22.5" customHeight="1">
      <c r="A27" s="77">
        <f t="shared" si="0"/>
        <v>1</v>
      </c>
      <c r="B27" s="105">
        <v>2015</v>
      </c>
      <c r="C27" s="172">
        <f>IF(OR(AT1T!C26=":",AT1T!C27=":"),":",(AT1T!C27-AT1T!C26)/AT1T!C26*100)</f>
        <v>-2.5265619439784457</v>
      </c>
      <c r="D27" s="172">
        <f>IF(OR(AT1T!D26=":",AT1T!D27=":"),":",(AT1T!D27-AT1T!D26)/AT1T!D26*100)</f>
        <v>-3.9825422804146209</v>
      </c>
      <c r="E27" s="172">
        <f>IF(OR(AT1T!E26=":",AT1T!E27=":"),":",(AT1T!E27-AT1T!E26)/AT1T!E26*100)</f>
        <v>0.67980541349632029</v>
      </c>
      <c r="F27" s="172">
        <f>IF(OR(AT1T!F26=":",AT1T!F27=":"),":",(AT1T!F27-AT1T!F26)/AT1T!F26*100)</f>
        <v>-5.5030384875084399</v>
      </c>
      <c r="G27" s="172">
        <f>IF(OR(AT1T!G26=":",AT1T!G27=":"),":",(AT1T!G27-AT1T!G26)/AT1T!G26*100)</f>
        <v>0.55555555555555558</v>
      </c>
      <c r="H27" s="172">
        <f>IF(OR(AT1T!H26=":",AT1T!H27=":"),":",(AT1T!H27-AT1T!H26)/AT1T!H26*100)</f>
        <v>8.314980448559485E-2</v>
      </c>
      <c r="I27" s="172">
        <f>IF(OR(AT1T!I26=":",AT1T!I27=":"),":",(AT1T!I27-AT1T!I26)/AT1T!I26*100)</f>
        <v>1.5512520288939275</v>
      </c>
      <c r="J27" s="172">
        <f>IF(OR(AT1T!J26=":",AT1T!J27=":"),":",(AT1T!J27-AT1T!J26)/AT1T!J26*100)</f>
        <v>-2.2623307919713707</v>
      </c>
      <c r="K27" s="172">
        <f>IF(OR(AT1T!K26=":",AT1T!K27=":"),":",(AT1T!K27-AT1T!K26)/AT1T!K26*100)</f>
        <v>1.5544206830513885</v>
      </c>
      <c r="L27" s="172">
        <f>IF(OR(AT1T!L26=":",AT1T!L27=":"),":",(AT1T!L27-AT1T!L26)/AT1T!L26*100)</f>
        <v>1.4718141085755965</v>
      </c>
      <c r="M27" s="172">
        <f>IF(OR(AT1T!M26=":",AT1T!M27=":"),":",(AT1T!M27-AT1T!M26)/AT1T!M26*100)</f>
        <v>2.4217519347989862</v>
      </c>
      <c r="N27" s="172">
        <f>IF(OR(AT1T!N26=":",AT1T!N27=":"),":",(AT1T!N27-AT1T!N26)/AT1T!N26*100)</f>
        <v>5.2814353928519751</v>
      </c>
      <c r="O27" s="172">
        <f>IF(OR(AT1T!O26=":",AT1T!O27=":"),":",(AT1T!O27-AT1T!O26)/AT1T!O26*100)</f>
        <v>5.4014931327292421</v>
      </c>
      <c r="P27" s="172">
        <f>IF(OR(AT1T!P26=":",AT1T!P27=":"),":",(AT1T!P27-AT1T!P26)/AT1T!P26*100)</f>
        <v>5.4992997953247871</v>
      </c>
      <c r="Q27" s="172">
        <f>IF(OR(AT1T!Q26=":",AT1T!Q27=":"),":",(AT1T!Q27-AT1T!Q26)/AT1T!Q26*100)</f>
        <v>-1.2557486496941217</v>
      </c>
      <c r="R27" s="172">
        <f>IF(OR(AT1T!R26=":",AT1T!R27=":"),":",(AT1T!R27-AT1T!R26)/AT1T!R26*100)</f>
        <v>1.7472823756942923</v>
      </c>
      <c r="S27" s="172">
        <f>IF(OR(AT1T!S26=":",AT1T!S27=":"),":",(AT1T!S27-AT1T!S26)/AT1T!S26*100)</f>
        <v>1.5949880451560181</v>
      </c>
      <c r="T27" s="172">
        <f>IF(OR(AT1T!T26=":",AT1T!T27=":"),":",(AT1T!T27-AT1T!T26)/AT1T!T26*100)</f>
        <v>3.3330238603657971</v>
      </c>
      <c r="U27" s="172">
        <f>IF(OR(AT1T!U26=":",AT1T!U27=":"),":",(AT1T!U27-AT1T!U26)/AT1T!U26*100)</f>
        <v>0.9469798298646408</v>
      </c>
      <c r="V27" s="172">
        <f>IF(OR(AT1T!V26=":",AT1T!V27=":"),":",(AT1T!V27-AT1T!V26)/AT1T!V26*100)</f>
        <v>-3.692798429640535</v>
      </c>
      <c r="W27" s="172" t="s">
        <v>126</v>
      </c>
      <c r="X27" s="195" t="s">
        <v>126</v>
      </c>
      <c r="Y27" s="172" t="s">
        <v>126</v>
      </c>
      <c r="Z27" s="172" t="s">
        <v>126</v>
      </c>
      <c r="AA27" s="172" t="s">
        <v>126</v>
      </c>
      <c r="AB27" s="172" t="s">
        <v>126</v>
      </c>
      <c r="AC27" s="175">
        <f>IF(OR(AT1T!AC26=":",AT1T!AC27=":"),":",(AT1T!AC27-AT1T!AC26)/AT1T!AC26*100)</f>
        <v>0.86519217081602462</v>
      </c>
      <c r="AD27" s="172" t="s">
        <v>126</v>
      </c>
      <c r="AE27" s="172">
        <f>IF(OR(AT1T!AE26=":",AT1T!AE27=":"),":",(AT1T!AE27-AT1T!AE26)/AT1T!AE26*100)</f>
        <v>-2.5265619439784457</v>
      </c>
      <c r="AF27" s="172">
        <f>IF(OR(AT1T!AF26=":",AT1T!AF27=":"),":",(AT1T!AF27-AT1T!AF26)/AT1T!AF26*100)</f>
        <v>0.32126959550996709</v>
      </c>
      <c r="AG27" s="172">
        <f>IF(OR(AT1T!AG26=":",AT1T!AG27=":"),":",(AT1T!AG27-AT1T!AG26)/AT1T!AG26*100)</f>
        <v>0.67980541349632029</v>
      </c>
      <c r="AH27" s="172">
        <f>IF(OR(AT1T!AH26=":",AT1T!AH27=":"),":",(AT1T!AH27-AT1T!AH26)/AT1T!AH26*100)</f>
        <v>8.314980448559485E-2</v>
      </c>
      <c r="AI27" s="172">
        <f>IF(OR(AT1T!AI26=":",AT1T!AI27=":"),":",(AT1T!AI27-AT1T!AI26)/AT1T!AI26*100)</f>
        <v>1.0230063038957169</v>
      </c>
      <c r="AJ27" s="172">
        <f>IF(OR(AT1T!AJ26=":",AT1T!AJ27=":"),":",(AT1T!AJ27-AT1T!AJ26)/AT1T!AJ26*100)</f>
        <v>1.4718141085755965</v>
      </c>
      <c r="AK27" s="172">
        <f>IF(OR(AT1T!AK26=":",AT1T!AK27=":"),":",(AT1T!AK27-AT1T!AK26)/AT1T!AK26*100)</f>
        <v>2.4217519347989862</v>
      </c>
      <c r="AL27" s="172">
        <f>IF(OR(AT1T!AL26=":",AT1T!AL27=":"),":",(AT1T!AL27-AT1T!AL26)/AT1T!AL26*100)</f>
        <v>5.2814353928519751</v>
      </c>
      <c r="AM27" s="172">
        <f>IF(OR(AT1T!AM26=":",AT1T!AM27=":"),":",(AT1T!AM27-AT1T!AM26)/AT1T!AM26*100)</f>
        <v>5.430578135135784</v>
      </c>
      <c r="AN27" s="172">
        <f>IF(OR(AT1T!AN26=":",AT1T!AN27=":"),":",(AT1T!AN27-AT1T!AN26)/AT1T!AN26*100)</f>
        <v>0.36537118171019467</v>
      </c>
      <c r="AO27" s="172">
        <f>IF(OR(AT1T!AO26=":",AT1T!AO27=":"),":",(AT1T!AO27-AT1T!AO26)/AT1T!AO26*100)</f>
        <v>-1.3800076904453338</v>
      </c>
      <c r="AP27" s="190"/>
      <c r="AQ27" s="172">
        <f>IF(OR(AT1T!AQ26=":",AT1T!AQ27=":"),":",(AT1T!AQ27-AT1T!AQ26)/AT1T!AQ26*100)</f>
        <v>-2.5704236926009925</v>
      </c>
      <c r="AR27" s="172">
        <f>IF(OR(AT1T!AR26=":",AT1T!AR27=":"),":",(AT1T!AR27-AT1T!AR26)/AT1T!AR26*100)</f>
        <v>0.25977867965868223</v>
      </c>
      <c r="AS27" s="172">
        <f>IF(OR(AT1T!AS26=":",AT1T!AS27=":"),":",(AT1T!AS27-AT1T!AS26)/AT1T!AS26*100)</f>
        <v>1.1589957616683733</v>
      </c>
    </row>
    <row r="28" spans="1:45" ht="12.75" customHeight="1">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96"/>
      <c r="Y28" s="173"/>
      <c r="Z28" s="173"/>
      <c r="AA28" s="173"/>
      <c r="AB28" s="173"/>
      <c r="AC28" s="196"/>
      <c r="AD28" s="173"/>
      <c r="AE28" s="173"/>
      <c r="AF28" s="173"/>
      <c r="AG28" s="173"/>
      <c r="AH28" s="173"/>
      <c r="AI28" s="173"/>
      <c r="AJ28" s="173"/>
      <c r="AK28" s="173"/>
      <c r="AL28" s="173"/>
      <c r="AM28" s="173"/>
      <c r="AN28" s="173"/>
      <c r="AO28" s="173"/>
    </row>
    <row r="29" spans="1:45" s="174" customFormat="1" ht="22.5" customHeight="1">
      <c r="B29" s="34" t="str">
        <f>INDEX($B$7:$B$27,$A$28-2)&amp;"-"&amp;INDEX($B$7:$B$27,$A$28)</f>
        <v>2013-2015</v>
      </c>
      <c r="C29" s="175">
        <f>AVERAGE(INDEX(C$7:C$27,$A$28-2),INDEX(C$7:C$27,$A$28-1),INDEX(C$7:C$27,$A$28))</f>
        <v>-6.142110746249636</v>
      </c>
      <c r="D29" s="175">
        <f t="shared" ref="D29:AS29" si="1">AVERAGE(INDEX(D$7:D$27,$A$28-2),INDEX(D$7:D$27,$A$28-1),INDEX(D$7:D$27,$A$28))</f>
        <v>-11.525173673502414</v>
      </c>
      <c r="E29" s="175">
        <f t="shared" si="1"/>
        <v>-4.6366528348164859</v>
      </c>
      <c r="F29" s="175">
        <f t="shared" si="1"/>
        <v>-3.5704029133142043</v>
      </c>
      <c r="G29" s="175">
        <f t="shared" si="1"/>
        <v>-1.7086789721731523</v>
      </c>
      <c r="H29" s="175">
        <f t="shared" si="1"/>
        <v>-11.90653722226155</v>
      </c>
      <c r="I29" s="175">
        <f t="shared" si="1"/>
        <v>-1.1804034256960863</v>
      </c>
      <c r="J29" s="175">
        <f t="shared" si="1"/>
        <v>-1.6071801253102187</v>
      </c>
      <c r="K29" s="175">
        <f t="shared" si="1"/>
        <v>-0.70487933621719756</v>
      </c>
      <c r="L29" s="175">
        <f t="shared" si="1"/>
        <v>-1.2243695299197352</v>
      </c>
      <c r="M29" s="175">
        <f t="shared" si="1"/>
        <v>-1.6401242564319924</v>
      </c>
      <c r="N29" s="175">
        <f t="shared" si="1"/>
        <v>-2.0490898273039435</v>
      </c>
      <c r="O29" s="175">
        <f t="shared" si="1"/>
        <v>1.8434264902388193</v>
      </c>
      <c r="P29" s="175">
        <f t="shared" si="1"/>
        <v>3.7247291704391103</v>
      </c>
      <c r="Q29" s="175">
        <f t="shared" si="1"/>
        <v>-2.1023990634532979</v>
      </c>
      <c r="R29" s="175">
        <f t="shared" si="1"/>
        <v>1.2470705695356818</v>
      </c>
      <c r="S29" s="175">
        <f t="shared" si="1"/>
        <v>0.77478427267363514</v>
      </c>
      <c r="T29" s="175">
        <f t="shared" si="1"/>
        <v>-0.51567384454329768</v>
      </c>
      <c r="U29" s="175">
        <f t="shared" si="1"/>
        <v>-0.17418276292128501</v>
      </c>
      <c r="V29" s="175">
        <f t="shared" si="1"/>
        <v>-7.9442996663768062</v>
      </c>
      <c r="W29" s="175"/>
      <c r="X29" s="175"/>
      <c r="Y29" s="175"/>
      <c r="Z29" s="175"/>
      <c r="AA29" s="175"/>
      <c r="AB29" s="175"/>
      <c r="AC29" s="175">
        <f t="shared" si="1"/>
        <v>-2.4754637607035992</v>
      </c>
      <c r="AD29" s="175"/>
      <c r="AE29" s="175">
        <f t="shared" si="1"/>
        <v>-6.142110746249636</v>
      </c>
      <c r="AF29" s="175">
        <f t="shared" si="1"/>
        <v>-4.5146683613244329</v>
      </c>
      <c r="AG29" s="175">
        <f t="shared" si="1"/>
        <v>-4.6366528348164859</v>
      </c>
      <c r="AH29" s="175">
        <f t="shared" si="1"/>
        <v>-11.90653722226155</v>
      </c>
      <c r="AI29" s="175">
        <f t="shared" si="1"/>
        <v>-1.0842961680099867</v>
      </c>
      <c r="AJ29" s="175">
        <f t="shared" si="1"/>
        <v>-1.2243695299197352</v>
      </c>
      <c r="AK29" s="175">
        <f t="shared" si="1"/>
        <v>-1.6401242564319924</v>
      </c>
      <c r="AL29" s="175">
        <f t="shared" si="1"/>
        <v>-2.0490898273039435</v>
      </c>
      <c r="AM29" s="175">
        <f t="shared" si="1"/>
        <v>2.3845269912074305</v>
      </c>
      <c r="AN29" s="175">
        <f t="shared" si="1"/>
        <v>-0.38835157408220616</v>
      </c>
      <c r="AO29" s="175">
        <f t="shared" si="1"/>
        <v>-4.967962263853396</v>
      </c>
      <c r="AP29" s="175"/>
      <c r="AQ29" s="175">
        <f t="shared" si="1"/>
        <v>-6.3269966030093885</v>
      </c>
      <c r="AR29" s="175">
        <f t="shared" si="1"/>
        <v>-7.8313487599126157</v>
      </c>
      <c r="AS29" s="175">
        <f t="shared" si="1"/>
        <v>-1.090573328367112</v>
      </c>
    </row>
    <row r="30" spans="1:45" s="174" customFormat="1" ht="22.5" customHeight="1">
      <c r="B30" s="34" t="str">
        <f>INDEX($B$7:$B$27,1)+1&amp;"-"&amp;INDEX($B$7:$B$27,$A$28)</f>
        <v>1996-2015</v>
      </c>
      <c r="C30" s="177">
        <f>AVERAGE(C7:C27)</f>
        <v>-1.9038757550959022</v>
      </c>
      <c r="D30" s="177">
        <f t="shared" ref="D30:AO30" si="2">AVERAGE(D7:D27)</f>
        <v>-1.9082916201358018</v>
      </c>
      <c r="E30" s="177">
        <f t="shared" si="2"/>
        <v>-2.0554786438588679</v>
      </c>
      <c r="F30" s="177">
        <f t="shared" si="2"/>
        <v>1.3495680183201664</v>
      </c>
      <c r="G30" s="177">
        <f t="shared" si="2"/>
        <v>2.2878943406736125</v>
      </c>
      <c r="H30" s="177">
        <f t="shared" si="2"/>
        <v>-0.99152864499382987</v>
      </c>
      <c r="I30" s="177">
        <f t="shared" si="2"/>
        <v>0.94606064979814131</v>
      </c>
      <c r="J30" s="177">
        <f t="shared" si="2"/>
        <v>0.58346867486091814</v>
      </c>
      <c r="K30" s="177">
        <f t="shared" si="2"/>
        <v>1.0629500148890654</v>
      </c>
      <c r="L30" s="177">
        <f t="shared" si="2"/>
        <v>3.3592717659718767</v>
      </c>
      <c r="M30" s="177">
        <f t="shared" si="2"/>
        <v>1.988067713715066</v>
      </c>
      <c r="N30" s="177">
        <f t="shared" si="2"/>
        <v>3.9289842213853552</v>
      </c>
      <c r="O30" s="177">
        <f t="shared" si="2"/>
        <v>4.8558769892604152</v>
      </c>
      <c r="P30" s="177">
        <f t="shared" si="2"/>
        <v>3.6161069314778636</v>
      </c>
      <c r="Q30" s="177">
        <f t="shared" si="2"/>
        <v>1.3624284864878897</v>
      </c>
      <c r="R30" s="177">
        <f t="shared" si="2"/>
        <v>2.9581208030641166</v>
      </c>
      <c r="S30" s="177">
        <f t="shared" si="2"/>
        <v>2.4312650795361508</v>
      </c>
      <c r="T30" s="177">
        <f t="shared" si="2"/>
        <v>1.4667032699763731</v>
      </c>
      <c r="U30" s="177">
        <f t="shared" si="2"/>
        <v>1.0024049459487139</v>
      </c>
      <c r="V30" s="177">
        <f t="shared" si="2"/>
        <v>8.6878660272416965</v>
      </c>
      <c r="W30" s="177"/>
      <c r="X30" s="197"/>
      <c r="Y30" s="177"/>
      <c r="Z30" s="177"/>
      <c r="AA30" s="177"/>
      <c r="AB30" s="177"/>
      <c r="AC30" s="197">
        <f t="shared" si="2"/>
        <v>1.0385238214513073</v>
      </c>
      <c r="AD30" s="177"/>
      <c r="AE30" s="177">
        <f t="shared" si="2"/>
        <v>-1.9038757550959022</v>
      </c>
      <c r="AF30" s="177">
        <f t="shared" si="2"/>
        <v>-1.748195419431082</v>
      </c>
      <c r="AG30" s="177">
        <f t="shared" si="2"/>
        <v>-2.0554786438588679</v>
      </c>
      <c r="AH30" s="177">
        <f t="shared" si="2"/>
        <v>-0.99152864499382987</v>
      </c>
      <c r="AI30" s="177">
        <f t="shared" si="2"/>
        <v>0.92258213975602321</v>
      </c>
      <c r="AJ30" s="177">
        <f t="shared" si="2"/>
        <v>3.3592717659718767</v>
      </c>
      <c r="AK30" s="177">
        <f t="shared" si="2"/>
        <v>1.988067713715066</v>
      </c>
      <c r="AL30" s="177">
        <f t="shared" si="2"/>
        <v>3.9289842213853552</v>
      </c>
      <c r="AM30" s="177">
        <f t="shared" si="2"/>
        <v>4.4431745388458292</v>
      </c>
      <c r="AN30" s="177">
        <f t="shared" si="2"/>
        <v>2.0785639926386645</v>
      </c>
      <c r="AO30" s="177">
        <f t="shared" si="2"/>
        <v>4.0388152190115436</v>
      </c>
      <c r="AP30" s="177"/>
      <c r="AQ30" s="177">
        <f t="shared" ref="AQ30:AS30" si="3">AVERAGE(AQ7:AQ27)</f>
        <v>-1.915752169723288</v>
      </c>
      <c r="AR30" s="177">
        <f t="shared" si="3"/>
        <v>-1.4648990247091283</v>
      </c>
      <c r="AS30" s="177">
        <f t="shared" si="3"/>
        <v>1.9870823069657173</v>
      </c>
    </row>
    <row r="31" spans="1:45" ht="22.5" customHeight="1">
      <c r="B31" s="34" t="str">
        <f>INDEX($B$7:$B$27,1)+1&amp;"-2008"</f>
        <v>1996-2008</v>
      </c>
      <c r="C31" s="177">
        <f ca="1">AVERAGE(OFFSET(C$7,0,0,14,1))</f>
        <v>-1.8028161839502184</v>
      </c>
      <c r="D31" s="177">
        <f t="shared" ref="D31:AS31" ca="1" si="4">AVERAGE(OFFSET(D$7,0,0,14,1))</f>
        <v>-0.56671854266311716</v>
      </c>
      <c r="E31" s="177">
        <f t="shared" ca="1" si="4"/>
        <v>-0.83127601511304172</v>
      </c>
      <c r="F31" s="177">
        <f t="shared" ca="1" si="4"/>
        <v>1.8584819538617017</v>
      </c>
      <c r="G31" s="177">
        <f t="shared" ca="1" si="4"/>
        <v>3.480650553496067</v>
      </c>
      <c r="H31" s="177">
        <f t="shared" ca="1" si="4"/>
        <v>2.8713521955886119</v>
      </c>
      <c r="I31" s="177">
        <f t="shared" ca="1" si="4"/>
        <v>2.6321540384697126</v>
      </c>
      <c r="J31" s="177">
        <f t="shared" ca="1" si="4"/>
        <v>2.3353966611508246</v>
      </c>
      <c r="K31" s="177">
        <f t="shared" ca="1" si="4"/>
        <v>1.5374894922000339</v>
      </c>
      <c r="L31" s="177">
        <f t="shared" ca="1" si="4"/>
        <v>4.7094210163836028</v>
      </c>
      <c r="M31" s="177">
        <f t="shared" ca="1" si="4"/>
        <v>2.8639935344220575</v>
      </c>
      <c r="N31" s="177">
        <f t="shared" ca="1" si="4"/>
        <v>5.7032965910795648</v>
      </c>
      <c r="O31" s="177">
        <f t="shared" ca="1" si="4"/>
        <v>5.4629276181465078</v>
      </c>
      <c r="P31" s="177">
        <f t="shared" ca="1" si="4"/>
        <v>3.6211237574757487</v>
      </c>
      <c r="Q31" s="177">
        <f t="shared" ca="1" si="4"/>
        <v>2.6138570457899117</v>
      </c>
      <c r="R31" s="177">
        <f t="shared" ca="1" si="4"/>
        <v>3.1929060172638515</v>
      </c>
      <c r="S31" s="177">
        <f t="shared" ca="1" si="4"/>
        <v>2.9840040389556988</v>
      </c>
      <c r="T31" s="177">
        <f t="shared" ca="1" si="4"/>
        <v>2.7718757877519269</v>
      </c>
      <c r="U31" s="177">
        <f t="shared" ca="1" si="4"/>
        <v>2.4502733566449715</v>
      </c>
      <c r="V31" s="177">
        <f t="shared" ca="1" si="4"/>
        <v>13.309600755852385</v>
      </c>
      <c r="W31" s="177"/>
      <c r="X31" s="177"/>
      <c r="Y31" s="177"/>
      <c r="Z31" s="177"/>
      <c r="AA31" s="177"/>
      <c r="AB31" s="177"/>
      <c r="AC31" s="177">
        <f t="shared" ca="1" si="4"/>
        <v>2.3080092218643053</v>
      </c>
      <c r="AD31" s="177"/>
      <c r="AE31" s="177">
        <f t="shared" ca="1" si="4"/>
        <v>-1.8028161839502184</v>
      </c>
      <c r="AF31" s="177">
        <f t="shared" ca="1" si="4"/>
        <v>-0.58641701445105165</v>
      </c>
      <c r="AG31" s="177">
        <f t="shared" ca="1" si="4"/>
        <v>-0.83127601511304172</v>
      </c>
      <c r="AH31" s="177">
        <f t="shared" ca="1" si="4"/>
        <v>2.8713521955886119</v>
      </c>
      <c r="AI31" s="177">
        <f t="shared" ca="1" si="4"/>
        <v>2.2334214787245377</v>
      </c>
      <c r="AJ31" s="177">
        <f t="shared" ca="1" si="4"/>
        <v>4.7094210163836028</v>
      </c>
      <c r="AK31" s="177">
        <f t="shared" ca="1" si="4"/>
        <v>2.8639935344220575</v>
      </c>
      <c r="AL31" s="177">
        <f t="shared" ca="1" si="4"/>
        <v>5.7032965910795648</v>
      </c>
      <c r="AM31" s="177">
        <f t="shared" ca="1" si="4"/>
        <v>4.8515908140396258</v>
      </c>
      <c r="AN31" s="177">
        <f t="shared" ca="1" si="4"/>
        <v>2.8535043805522795</v>
      </c>
      <c r="AO31" s="177">
        <f t="shared" ca="1" si="4"/>
        <v>6.5930116880942515</v>
      </c>
      <c r="AP31" s="177"/>
      <c r="AQ31" s="177">
        <f t="shared" ca="1" si="4"/>
        <v>-1.7670138906962927</v>
      </c>
      <c r="AR31" s="177">
        <f t="shared" ca="1" si="4"/>
        <v>0.91837288181778676</v>
      </c>
      <c r="AS31" s="177">
        <f t="shared" ca="1" si="4"/>
        <v>3.1452509240021369</v>
      </c>
    </row>
    <row r="32" spans="1:45" ht="22.5" customHeight="1">
      <c r="B32" s="34" t="str">
        <f>"2009-"&amp;INDEX($B$7:$B$27,$A$28)</f>
        <v>2009-2015</v>
      </c>
      <c r="C32" s="177">
        <f ca="1">AVERAGE(OFFSET(C$21,0,0,$A$28-SUM($A$7:$A$20),1))</f>
        <v>-2.0915578157950301</v>
      </c>
      <c r="D32" s="177">
        <f t="shared" ref="D32:AS32" ca="1" si="5">AVERAGE(OFFSET(D$21,0,0,$A$28-SUM($A$7:$A$20),1))</f>
        <v>-4.3997844782993587</v>
      </c>
      <c r="E32" s="177">
        <f t="shared" ca="1" si="5"/>
        <v>-4.3289978115296872</v>
      </c>
      <c r="F32" s="177">
        <f t="shared" ca="1" si="5"/>
        <v>0.40444213802874235</v>
      </c>
      <c r="G32" s="177">
        <f t="shared" ca="1" si="5"/>
        <v>7.2775659717626145E-2</v>
      </c>
      <c r="H32" s="177">
        <f t="shared" ca="1" si="5"/>
        <v>-8.1654502060755085</v>
      </c>
      <c r="I32" s="177">
        <f t="shared" ca="1" si="5"/>
        <v>-2.1852556434490631</v>
      </c>
      <c r="J32" s="177">
        <f t="shared" ca="1" si="5"/>
        <v>-2.6701118711060507</v>
      </c>
      <c r="K32" s="177">
        <f t="shared" ca="1" si="5"/>
        <v>0.18166241416869469</v>
      </c>
      <c r="L32" s="177">
        <f t="shared" ca="1" si="5"/>
        <v>0.85185172949295662</v>
      </c>
      <c r="M32" s="177">
        <f t="shared" ca="1" si="5"/>
        <v>0.36134833240208203</v>
      </c>
      <c r="N32" s="177">
        <f t="shared" ca="1" si="5"/>
        <v>0.63383267766753881</v>
      </c>
      <c r="O32" s="177">
        <f t="shared" ca="1" si="5"/>
        <v>3.7284972499005309</v>
      </c>
      <c r="P32" s="177">
        <f t="shared" ca="1" si="5"/>
        <v>3.6067899689103622</v>
      </c>
      <c r="Q32" s="177">
        <f t="shared" ca="1" si="5"/>
        <v>-0.96165312364443623</v>
      </c>
      <c r="R32" s="177">
        <f t="shared" ca="1" si="5"/>
        <v>2.5220911195503226</v>
      </c>
      <c r="S32" s="177">
        <f t="shared" ca="1" si="5"/>
        <v>1.4047498691855611</v>
      </c>
      <c r="T32" s="177">
        <f t="shared" ca="1" si="5"/>
        <v>-0.95718854874965587</v>
      </c>
      <c r="U32" s="177">
        <f t="shared" ca="1" si="5"/>
        <v>-1.6864935310586218</v>
      </c>
      <c r="V32" s="177">
        <f t="shared" ca="1" si="5"/>
        <v>0.10464438839327496</v>
      </c>
      <c r="W32" s="177"/>
      <c r="X32" s="177"/>
      <c r="Y32" s="177"/>
      <c r="Z32" s="177"/>
      <c r="AA32" s="177"/>
      <c r="AB32" s="177"/>
      <c r="AC32" s="177">
        <f t="shared" ca="1" si="5"/>
        <v>-1.319091922172831</v>
      </c>
      <c r="AD32" s="177"/>
      <c r="AE32" s="177">
        <f t="shared" ca="1" si="5"/>
        <v>-2.0915578157950301</v>
      </c>
      <c r="AF32" s="177">
        <f t="shared" ca="1" si="5"/>
        <v>-3.9057838858225664</v>
      </c>
      <c r="AG32" s="177">
        <f t="shared" ca="1" si="5"/>
        <v>-4.3289978115296872</v>
      </c>
      <c r="AH32" s="177">
        <f t="shared" ca="1" si="5"/>
        <v>-8.1654502060755085</v>
      </c>
      <c r="AI32" s="177">
        <f t="shared" ca="1" si="5"/>
        <v>-1.5118337754712192</v>
      </c>
      <c r="AJ32" s="177">
        <f t="shared" ca="1" si="5"/>
        <v>0.85185172949295662</v>
      </c>
      <c r="AK32" s="177">
        <f t="shared" ca="1" si="5"/>
        <v>0.36134833240208203</v>
      </c>
      <c r="AL32" s="177">
        <f t="shared" ca="1" si="5"/>
        <v>0.63383267766753881</v>
      </c>
      <c r="AM32" s="177">
        <f t="shared" ca="1" si="5"/>
        <v>3.6846871706287772</v>
      </c>
      <c r="AN32" s="177">
        <f t="shared" ca="1" si="5"/>
        <v>0.63938898651337983</v>
      </c>
      <c r="AO32" s="177">
        <f t="shared" ca="1" si="5"/>
        <v>-0.70469250928491545</v>
      </c>
      <c r="AP32" s="177"/>
      <c r="AQ32" s="177">
        <f t="shared" ca="1" si="5"/>
        <v>-2.191980402201994</v>
      </c>
      <c r="AR32" s="177">
        <f t="shared" ca="1" si="5"/>
        <v>-5.8909754225448276</v>
      </c>
      <c r="AS32" s="177">
        <f t="shared" ca="1" si="5"/>
        <v>-0.16380226753048982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S475"/>
  <sheetViews>
    <sheetView workbookViewId="0">
      <pane ySplit="6" topLeftCell="A7" activePane="bottomLeft" state="frozen"/>
      <selection activeCell="B36" sqref="A36:X45"/>
      <selection pane="bottomLeft" activeCell="B36" sqref="A36:X45"/>
    </sheetView>
  </sheetViews>
  <sheetFormatPr defaultRowHeight="12.75" customHeight="1"/>
  <cols>
    <col min="1" max="1" width="2.125" style="746" customWidth="1"/>
    <col min="2" max="2" width="5.75" style="762" customWidth="1"/>
    <col min="3" max="3" width="0.75" style="762" customWidth="1"/>
    <col min="4" max="7" width="8.875" style="746" customWidth="1"/>
    <col min="8" max="8" width="9.375" style="746" customWidth="1"/>
    <col min="9" max="9" width="0.75" style="762" customWidth="1"/>
    <col min="10" max="11" width="8.875" style="746" customWidth="1"/>
    <col min="12" max="12" width="9.125" style="746"/>
    <col min="13" max="13" width="8.875" style="746" customWidth="1"/>
    <col min="14" max="14" width="9.375" style="762" customWidth="1"/>
    <col min="15" max="15" width="0.75" style="746" customWidth="1"/>
    <col min="16" max="18" width="8.875" style="746" customWidth="1"/>
    <col min="19" max="19" width="8.875" style="749" customWidth="1"/>
    <col min="20" max="20" width="9.375" style="749" customWidth="1"/>
    <col min="21" max="21" width="2.125" style="749" customWidth="1"/>
    <col min="22" max="45" width="9.125" style="749"/>
    <col min="46" max="256" width="9.125" style="746"/>
    <col min="257" max="257" width="2.125" style="746" customWidth="1"/>
    <col min="258" max="258" width="5.75" style="746" customWidth="1"/>
    <col min="259" max="259" width="0.75" style="746" customWidth="1"/>
    <col min="260" max="263" width="8.875" style="746" customWidth="1"/>
    <col min="264" max="264" width="9.375" style="746" customWidth="1"/>
    <col min="265" max="265" width="0.75" style="746" customWidth="1"/>
    <col min="266" max="267" width="8.875" style="746" customWidth="1"/>
    <col min="268" max="268" width="9.125" style="746"/>
    <col min="269" max="269" width="8.875" style="746" customWidth="1"/>
    <col min="270" max="270" width="9.375" style="746" customWidth="1"/>
    <col min="271" max="271" width="0.75" style="746" customWidth="1"/>
    <col min="272" max="275" width="8.875" style="746" customWidth="1"/>
    <col min="276" max="276" width="9.375" style="746" customWidth="1"/>
    <col min="277" max="277" width="2.125" style="746" customWidth="1"/>
    <col min="278" max="512" width="9.125" style="746"/>
    <col min="513" max="513" width="2.125" style="746" customWidth="1"/>
    <col min="514" max="514" width="5.75" style="746" customWidth="1"/>
    <col min="515" max="515" width="0.75" style="746" customWidth="1"/>
    <col min="516" max="519" width="8.875" style="746" customWidth="1"/>
    <col min="520" max="520" width="9.375" style="746" customWidth="1"/>
    <col min="521" max="521" width="0.75" style="746" customWidth="1"/>
    <col min="522" max="523" width="8.875" style="746" customWidth="1"/>
    <col min="524" max="524" width="9.125" style="746"/>
    <col min="525" max="525" width="8.875" style="746" customWidth="1"/>
    <col min="526" max="526" width="9.375" style="746" customWidth="1"/>
    <col min="527" max="527" width="0.75" style="746" customWidth="1"/>
    <col min="528" max="531" width="8.875" style="746" customWidth="1"/>
    <col min="532" max="532" width="9.375" style="746" customWidth="1"/>
    <col min="533" max="533" width="2.125" style="746" customWidth="1"/>
    <col min="534" max="768" width="9.125" style="746"/>
    <col min="769" max="769" width="2.125" style="746" customWidth="1"/>
    <col min="770" max="770" width="5.75" style="746" customWidth="1"/>
    <col min="771" max="771" width="0.75" style="746" customWidth="1"/>
    <col min="772" max="775" width="8.875" style="746" customWidth="1"/>
    <col min="776" max="776" width="9.375" style="746" customWidth="1"/>
    <col min="777" max="777" width="0.75" style="746" customWidth="1"/>
    <col min="778" max="779" width="8.875" style="746" customWidth="1"/>
    <col min="780" max="780" width="9.125" style="746"/>
    <col min="781" max="781" width="8.875" style="746" customWidth="1"/>
    <col min="782" max="782" width="9.375" style="746" customWidth="1"/>
    <col min="783" max="783" width="0.75" style="746" customWidth="1"/>
    <col min="784" max="787" width="8.875" style="746" customWidth="1"/>
    <col min="788" max="788" width="9.375" style="746" customWidth="1"/>
    <col min="789" max="789" width="2.125" style="746" customWidth="1"/>
    <col min="790" max="1024" width="9.125" style="746"/>
    <col min="1025" max="1025" width="2.125" style="746" customWidth="1"/>
    <col min="1026" max="1026" width="5.75" style="746" customWidth="1"/>
    <col min="1027" max="1027" width="0.75" style="746" customWidth="1"/>
    <col min="1028" max="1031" width="8.875" style="746" customWidth="1"/>
    <col min="1032" max="1032" width="9.375" style="746" customWidth="1"/>
    <col min="1033" max="1033" width="0.75" style="746" customWidth="1"/>
    <col min="1034" max="1035" width="8.875" style="746" customWidth="1"/>
    <col min="1036" max="1036" width="9.125" style="746"/>
    <col min="1037" max="1037" width="8.875" style="746" customWidth="1"/>
    <col min="1038" max="1038" width="9.375" style="746" customWidth="1"/>
    <col min="1039" max="1039" width="0.75" style="746" customWidth="1"/>
    <col min="1040" max="1043" width="8.875" style="746" customWidth="1"/>
    <col min="1044" max="1044" width="9.375" style="746" customWidth="1"/>
    <col min="1045" max="1045" width="2.125" style="746" customWidth="1"/>
    <col min="1046" max="1280" width="9.125" style="746"/>
    <col min="1281" max="1281" width="2.125" style="746" customWidth="1"/>
    <col min="1282" max="1282" width="5.75" style="746" customWidth="1"/>
    <col min="1283" max="1283" width="0.75" style="746" customWidth="1"/>
    <col min="1284" max="1287" width="8.875" style="746" customWidth="1"/>
    <col min="1288" max="1288" width="9.375" style="746" customWidth="1"/>
    <col min="1289" max="1289" width="0.75" style="746" customWidth="1"/>
    <col min="1290" max="1291" width="8.875" style="746" customWidth="1"/>
    <col min="1292" max="1292" width="9.125" style="746"/>
    <col min="1293" max="1293" width="8.875" style="746" customWidth="1"/>
    <col min="1294" max="1294" width="9.375" style="746" customWidth="1"/>
    <col min="1295" max="1295" width="0.75" style="746" customWidth="1"/>
    <col min="1296" max="1299" width="8.875" style="746" customWidth="1"/>
    <col min="1300" max="1300" width="9.375" style="746" customWidth="1"/>
    <col min="1301" max="1301" width="2.125" style="746" customWidth="1"/>
    <col min="1302" max="1536" width="9.125" style="746"/>
    <col min="1537" max="1537" width="2.125" style="746" customWidth="1"/>
    <col min="1538" max="1538" width="5.75" style="746" customWidth="1"/>
    <col min="1539" max="1539" width="0.75" style="746" customWidth="1"/>
    <col min="1540" max="1543" width="8.875" style="746" customWidth="1"/>
    <col min="1544" max="1544" width="9.375" style="746" customWidth="1"/>
    <col min="1545" max="1545" width="0.75" style="746" customWidth="1"/>
    <col min="1546" max="1547" width="8.875" style="746" customWidth="1"/>
    <col min="1548" max="1548" width="9.125" style="746"/>
    <col min="1549" max="1549" width="8.875" style="746" customWidth="1"/>
    <col min="1550" max="1550" width="9.375" style="746" customWidth="1"/>
    <col min="1551" max="1551" width="0.75" style="746" customWidth="1"/>
    <col min="1552" max="1555" width="8.875" style="746" customWidth="1"/>
    <col min="1556" max="1556" width="9.375" style="746" customWidth="1"/>
    <col min="1557" max="1557" width="2.125" style="746" customWidth="1"/>
    <col min="1558" max="1792" width="9.125" style="746"/>
    <col min="1793" max="1793" width="2.125" style="746" customWidth="1"/>
    <col min="1794" max="1794" width="5.75" style="746" customWidth="1"/>
    <col min="1795" max="1795" width="0.75" style="746" customWidth="1"/>
    <col min="1796" max="1799" width="8.875" style="746" customWidth="1"/>
    <col min="1800" max="1800" width="9.375" style="746" customWidth="1"/>
    <col min="1801" max="1801" width="0.75" style="746" customWidth="1"/>
    <col min="1802" max="1803" width="8.875" style="746" customWidth="1"/>
    <col min="1804" max="1804" width="9.125" style="746"/>
    <col min="1805" max="1805" width="8.875" style="746" customWidth="1"/>
    <col min="1806" max="1806" width="9.375" style="746" customWidth="1"/>
    <col min="1807" max="1807" width="0.75" style="746" customWidth="1"/>
    <col min="1808" max="1811" width="8.875" style="746" customWidth="1"/>
    <col min="1812" max="1812" width="9.375" style="746" customWidth="1"/>
    <col min="1813" max="1813" width="2.125" style="746" customWidth="1"/>
    <col min="1814" max="2048" width="9.125" style="746"/>
    <col min="2049" max="2049" width="2.125" style="746" customWidth="1"/>
    <col min="2050" max="2050" width="5.75" style="746" customWidth="1"/>
    <col min="2051" max="2051" width="0.75" style="746" customWidth="1"/>
    <col min="2052" max="2055" width="8.875" style="746" customWidth="1"/>
    <col min="2056" max="2056" width="9.375" style="746" customWidth="1"/>
    <col min="2057" max="2057" width="0.75" style="746" customWidth="1"/>
    <col min="2058" max="2059" width="8.875" style="746" customWidth="1"/>
    <col min="2060" max="2060" width="9.125" style="746"/>
    <col min="2061" max="2061" width="8.875" style="746" customWidth="1"/>
    <col min="2062" max="2062" width="9.375" style="746" customWidth="1"/>
    <col min="2063" max="2063" width="0.75" style="746" customWidth="1"/>
    <col min="2064" max="2067" width="8.875" style="746" customWidth="1"/>
    <col min="2068" max="2068" width="9.375" style="746" customWidth="1"/>
    <col min="2069" max="2069" width="2.125" style="746" customWidth="1"/>
    <col min="2070" max="2304" width="9.125" style="746"/>
    <col min="2305" max="2305" width="2.125" style="746" customWidth="1"/>
    <col min="2306" max="2306" width="5.75" style="746" customWidth="1"/>
    <col min="2307" max="2307" width="0.75" style="746" customWidth="1"/>
    <col min="2308" max="2311" width="8.875" style="746" customWidth="1"/>
    <col min="2312" max="2312" width="9.375" style="746" customWidth="1"/>
    <col min="2313" max="2313" width="0.75" style="746" customWidth="1"/>
    <col min="2314" max="2315" width="8.875" style="746" customWidth="1"/>
    <col min="2316" max="2316" width="9.125" style="746"/>
    <col min="2317" max="2317" width="8.875" style="746" customWidth="1"/>
    <col min="2318" max="2318" width="9.375" style="746" customWidth="1"/>
    <col min="2319" max="2319" width="0.75" style="746" customWidth="1"/>
    <col min="2320" max="2323" width="8.875" style="746" customWidth="1"/>
    <col min="2324" max="2324" width="9.375" style="746" customWidth="1"/>
    <col min="2325" max="2325" width="2.125" style="746" customWidth="1"/>
    <col min="2326" max="2560" width="9.125" style="746"/>
    <col min="2561" max="2561" width="2.125" style="746" customWidth="1"/>
    <col min="2562" max="2562" width="5.75" style="746" customWidth="1"/>
    <col min="2563" max="2563" width="0.75" style="746" customWidth="1"/>
    <col min="2564" max="2567" width="8.875" style="746" customWidth="1"/>
    <col min="2568" max="2568" width="9.375" style="746" customWidth="1"/>
    <col min="2569" max="2569" width="0.75" style="746" customWidth="1"/>
    <col min="2570" max="2571" width="8.875" style="746" customWidth="1"/>
    <col min="2572" max="2572" width="9.125" style="746"/>
    <col min="2573" max="2573" width="8.875" style="746" customWidth="1"/>
    <col min="2574" max="2574" width="9.375" style="746" customWidth="1"/>
    <col min="2575" max="2575" width="0.75" style="746" customWidth="1"/>
    <col min="2576" max="2579" width="8.875" style="746" customWidth="1"/>
    <col min="2580" max="2580" width="9.375" style="746" customWidth="1"/>
    <col min="2581" max="2581" width="2.125" style="746" customWidth="1"/>
    <col min="2582" max="2816" width="9.125" style="746"/>
    <col min="2817" max="2817" width="2.125" style="746" customWidth="1"/>
    <col min="2818" max="2818" width="5.75" style="746" customWidth="1"/>
    <col min="2819" max="2819" width="0.75" style="746" customWidth="1"/>
    <col min="2820" max="2823" width="8.875" style="746" customWidth="1"/>
    <col min="2824" max="2824" width="9.375" style="746" customWidth="1"/>
    <col min="2825" max="2825" width="0.75" style="746" customWidth="1"/>
    <col min="2826" max="2827" width="8.875" style="746" customWidth="1"/>
    <col min="2828" max="2828" width="9.125" style="746"/>
    <col min="2829" max="2829" width="8.875" style="746" customWidth="1"/>
    <col min="2830" max="2830" width="9.375" style="746" customWidth="1"/>
    <col min="2831" max="2831" width="0.75" style="746" customWidth="1"/>
    <col min="2832" max="2835" width="8.875" style="746" customWidth="1"/>
    <col min="2836" max="2836" width="9.375" style="746" customWidth="1"/>
    <col min="2837" max="2837" width="2.125" style="746" customWidth="1"/>
    <col min="2838" max="3072" width="9.125" style="746"/>
    <col min="3073" max="3073" width="2.125" style="746" customWidth="1"/>
    <col min="3074" max="3074" width="5.75" style="746" customWidth="1"/>
    <col min="3075" max="3075" width="0.75" style="746" customWidth="1"/>
    <col min="3076" max="3079" width="8.875" style="746" customWidth="1"/>
    <col min="3080" max="3080" width="9.375" style="746" customWidth="1"/>
    <col min="3081" max="3081" width="0.75" style="746" customWidth="1"/>
    <col min="3082" max="3083" width="8.875" style="746" customWidth="1"/>
    <col min="3084" max="3084" width="9.125" style="746"/>
    <col min="3085" max="3085" width="8.875" style="746" customWidth="1"/>
    <col min="3086" max="3086" width="9.375" style="746" customWidth="1"/>
    <col min="3087" max="3087" width="0.75" style="746" customWidth="1"/>
    <col min="3088" max="3091" width="8.875" style="746" customWidth="1"/>
    <col min="3092" max="3092" width="9.375" style="746" customWidth="1"/>
    <col min="3093" max="3093" width="2.125" style="746" customWidth="1"/>
    <col min="3094" max="3328" width="9.125" style="746"/>
    <col min="3329" max="3329" width="2.125" style="746" customWidth="1"/>
    <col min="3330" max="3330" width="5.75" style="746" customWidth="1"/>
    <col min="3331" max="3331" width="0.75" style="746" customWidth="1"/>
    <col min="3332" max="3335" width="8.875" style="746" customWidth="1"/>
    <col min="3336" max="3336" width="9.375" style="746" customWidth="1"/>
    <col min="3337" max="3337" width="0.75" style="746" customWidth="1"/>
    <col min="3338" max="3339" width="8.875" style="746" customWidth="1"/>
    <col min="3340" max="3340" width="9.125" style="746"/>
    <col min="3341" max="3341" width="8.875" style="746" customWidth="1"/>
    <col min="3342" max="3342" width="9.375" style="746" customWidth="1"/>
    <col min="3343" max="3343" width="0.75" style="746" customWidth="1"/>
    <col min="3344" max="3347" width="8.875" style="746" customWidth="1"/>
    <col min="3348" max="3348" width="9.375" style="746" customWidth="1"/>
    <col min="3349" max="3349" width="2.125" style="746" customWidth="1"/>
    <col min="3350" max="3584" width="9.125" style="746"/>
    <col min="3585" max="3585" width="2.125" style="746" customWidth="1"/>
    <col min="3586" max="3586" width="5.75" style="746" customWidth="1"/>
    <col min="3587" max="3587" width="0.75" style="746" customWidth="1"/>
    <col min="3588" max="3591" width="8.875" style="746" customWidth="1"/>
    <col min="3592" max="3592" width="9.375" style="746" customWidth="1"/>
    <col min="3593" max="3593" width="0.75" style="746" customWidth="1"/>
    <col min="3594" max="3595" width="8.875" style="746" customWidth="1"/>
    <col min="3596" max="3596" width="9.125" style="746"/>
    <col min="3597" max="3597" width="8.875" style="746" customWidth="1"/>
    <col min="3598" max="3598" width="9.375" style="746" customWidth="1"/>
    <col min="3599" max="3599" width="0.75" style="746" customWidth="1"/>
    <col min="3600" max="3603" width="8.875" style="746" customWidth="1"/>
    <col min="3604" max="3604" width="9.375" style="746" customWidth="1"/>
    <col min="3605" max="3605" width="2.125" style="746" customWidth="1"/>
    <col min="3606" max="3840" width="9.125" style="746"/>
    <col min="3841" max="3841" width="2.125" style="746" customWidth="1"/>
    <col min="3842" max="3842" width="5.75" style="746" customWidth="1"/>
    <col min="3843" max="3843" width="0.75" style="746" customWidth="1"/>
    <col min="3844" max="3847" width="8.875" style="746" customWidth="1"/>
    <col min="3848" max="3848" width="9.375" style="746" customWidth="1"/>
    <col min="3849" max="3849" width="0.75" style="746" customWidth="1"/>
    <col min="3850" max="3851" width="8.875" style="746" customWidth="1"/>
    <col min="3852" max="3852" width="9.125" style="746"/>
    <col min="3853" max="3853" width="8.875" style="746" customWidth="1"/>
    <col min="3854" max="3854" width="9.375" style="746" customWidth="1"/>
    <col min="3855" max="3855" width="0.75" style="746" customWidth="1"/>
    <col min="3856" max="3859" width="8.875" style="746" customWidth="1"/>
    <col min="3860" max="3860" width="9.375" style="746" customWidth="1"/>
    <col min="3861" max="3861" width="2.125" style="746" customWidth="1"/>
    <col min="3862" max="4096" width="9.125" style="746"/>
    <col min="4097" max="4097" width="2.125" style="746" customWidth="1"/>
    <col min="4098" max="4098" width="5.75" style="746" customWidth="1"/>
    <col min="4099" max="4099" width="0.75" style="746" customWidth="1"/>
    <col min="4100" max="4103" width="8.875" style="746" customWidth="1"/>
    <col min="4104" max="4104" width="9.375" style="746" customWidth="1"/>
    <col min="4105" max="4105" width="0.75" style="746" customWidth="1"/>
    <col min="4106" max="4107" width="8.875" style="746" customWidth="1"/>
    <col min="4108" max="4108" width="9.125" style="746"/>
    <col min="4109" max="4109" width="8.875" style="746" customWidth="1"/>
    <col min="4110" max="4110" width="9.375" style="746" customWidth="1"/>
    <col min="4111" max="4111" width="0.75" style="746" customWidth="1"/>
    <col min="4112" max="4115" width="8.875" style="746" customWidth="1"/>
    <col min="4116" max="4116" width="9.375" style="746" customWidth="1"/>
    <col min="4117" max="4117" width="2.125" style="746" customWidth="1"/>
    <col min="4118" max="4352" width="9.125" style="746"/>
    <col min="4353" max="4353" width="2.125" style="746" customWidth="1"/>
    <col min="4354" max="4354" width="5.75" style="746" customWidth="1"/>
    <col min="4355" max="4355" width="0.75" style="746" customWidth="1"/>
    <col min="4356" max="4359" width="8.875" style="746" customWidth="1"/>
    <col min="4360" max="4360" width="9.375" style="746" customWidth="1"/>
    <col min="4361" max="4361" width="0.75" style="746" customWidth="1"/>
    <col min="4362" max="4363" width="8.875" style="746" customWidth="1"/>
    <col min="4364" max="4364" width="9.125" style="746"/>
    <col min="4365" max="4365" width="8.875" style="746" customWidth="1"/>
    <col min="4366" max="4366" width="9.375" style="746" customWidth="1"/>
    <col min="4367" max="4367" width="0.75" style="746" customWidth="1"/>
    <col min="4368" max="4371" width="8.875" style="746" customWidth="1"/>
    <col min="4372" max="4372" width="9.375" style="746" customWidth="1"/>
    <col min="4373" max="4373" width="2.125" style="746" customWidth="1"/>
    <col min="4374" max="4608" width="9.125" style="746"/>
    <col min="4609" max="4609" width="2.125" style="746" customWidth="1"/>
    <col min="4610" max="4610" width="5.75" style="746" customWidth="1"/>
    <col min="4611" max="4611" width="0.75" style="746" customWidth="1"/>
    <col min="4612" max="4615" width="8.875" style="746" customWidth="1"/>
    <col min="4616" max="4616" width="9.375" style="746" customWidth="1"/>
    <col min="4617" max="4617" width="0.75" style="746" customWidth="1"/>
    <col min="4618" max="4619" width="8.875" style="746" customWidth="1"/>
    <col min="4620" max="4620" width="9.125" style="746"/>
    <col min="4621" max="4621" width="8.875" style="746" customWidth="1"/>
    <col min="4622" max="4622" width="9.375" style="746" customWidth="1"/>
    <col min="4623" max="4623" width="0.75" style="746" customWidth="1"/>
    <col min="4624" max="4627" width="8.875" style="746" customWidth="1"/>
    <col min="4628" max="4628" width="9.375" style="746" customWidth="1"/>
    <col min="4629" max="4629" width="2.125" style="746" customWidth="1"/>
    <col min="4630" max="4864" width="9.125" style="746"/>
    <col min="4865" max="4865" width="2.125" style="746" customWidth="1"/>
    <col min="4866" max="4866" width="5.75" style="746" customWidth="1"/>
    <col min="4867" max="4867" width="0.75" style="746" customWidth="1"/>
    <col min="4868" max="4871" width="8.875" style="746" customWidth="1"/>
    <col min="4872" max="4872" width="9.375" style="746" customWidth="1"/>
    <col min="4873" max="4873" width="0.75" style="746" customWidth="1"/>
    <col min="4874" max="4875" width="8.875" style="746" customWidth="1"/>
    <col min="4876" max="4876" width="9.125" style="746"/>
    <col min="4877" max="4877" width="8.875" style="746" customWidth="1"/>
    <col min="4878" max="4878" width="9.375" style="746" customWidth="1"/>
    <col min="4879" max="4879" width="0.75" style="746" customWidth="1"/>
    <col min="4880" max="4883" width="8.875" style="746" customWidth="1"/>
    <col min="4884" max="4884" width="9.375" style="746" customWidth="1"/>
    <col min="4885" max="4885" width="2.125" style="746" customWidth="1"/>
    <col min="4886" max="5120" width="9.125" style="746"/>
    <col min="5121" max="5121" width="2.125" style="746" customWidth="1"/>
    <col min="5122" max="5122" width="5.75" style="746" customWidth="1"/>
    <col min="5123" max="5123" width="0.75" style="746" customWidth="1"/>
    <col min="5124" max="5127" width="8.875" style="746" customWidth="1"/>
    <col min="5128" max="5128" width="9.375" style="746" customWidth="1"/>
    <col min="5129" max="5129" width="0.75" style="746" customWidth="1"/>
    <col min="5130" max="5131" width="8.875" style="746" customWidth="1"/>
    <col min="5132" max="5132" width="9.125" style="746"/>
    <col min="5133" max="5133" width="8.875" style="746" customWidth="1"/>
    <col min="5134" max="5134" width="9.375" style="746" customWidth="1"/>
    <col min="5135" max="5135" width="0.75" style="746" customWidth="1"/>
    <col min="5136" max="5139" width="8.875" style="746" customWidth="1"/>
    <col min="5140" max="5140" width="9.375" style="746" customWidth="1"/>
    <col min="5141" max="5141" width="2.125" style="746" customWidth="1"/>
    <col min="5142" max="5376" width="9.125" style="746"/>
    <col min="5377" max="5377" width="2.125" style="746" customWidth="1"/>
    <col min="5378" max="5378" width="5.75" style="746" customWidth="1"/>
    <col min="5379" max="5379" width="0.75" style="746" customWidth="1"/>
    <col min="5380" max="5383" width="8.875" style="746" customWidth="1"/>
    <col min="5384" max="5384" width="9.375" style="746" customWidth="1"/>
    <col min="5385" max="5385" width="0.75" style="746" customWidth="1"/>
    <col min="5386" max="5387" width="8.875" style="746" customWidth="1"/>
    <col min="5388" max="5388" width="9.125" style="746"/>
    <col min="5389" max="5389" width="8.875" style="746" customWidth="1"/>
    <col min="5390" max="5390" width="9.375" style="746" customWidth="1"/>
    <col min="5391" max="5391" width="0.75" style="746" customWidth="1"/>
    <col min="5392" max="5395" width="8.875" style="746" customWidth="1"/>
    <col min="5396" max="5396" width="9.375" style="746" customWidth="1"/>
    <col min="5397" max="5397" width="2.125" style="746" customWidth="1"/>
    <col min="5398" max="5632" width="9.125" style="746"/>
    <col min="5633" max="5633" width="2.125" style="746" customWidth="1"/>
    <col min="5634" max="5634" width="5.75" style="746" customWidth="1"/>
    <col min="5635" max="5635" width="0.75" style="746" customWidth="1"/>
    <col min="5636" max="5639" width="8.875" style="746" customWidth="1"/>
    <col min="5640" max="5640" width="9.375" style="746" customWidth="1"/>
    <col min="5641" max="5641" width="0.75" style="746" customWidth="1"/>
    <col min="5642" max="5643" width="8.875" style="746" customWidth="1"/>
    <col min="5644" max="5644" width="9.125" style="746"/>
    <col min="5645" max="5645" width="8.875" style="746" customWidth="1"/>
    <col min="5646" max="5646" width="9.375" style="746" customWidth="1"/>
    <col min="5647" max="5647" width="0.75" style="746" customWidth="1"/>
    <col min="5648" max="5651" width="8.875" style="746" customWidth="1"/>
    <col min="5652" max="5652" width="9.375" style="746" customWidth="1"/>
    <col min="5653" max="5653" width="2.125" style="746" customWidth="1"/>
    <col min="5654" max="5888" width="9.125" style="746"/>
    <col min="5889" max="5889" width="2.125" style="746" customWidth="1"/>
    <col min="5890" max="5890" width="5.75" style="746" customWidth="1"/>
    <col min="5891" max="5891" width="0.75" style="746" customWidth="1"/>
    <col min="5892" max="5895" width="8.875" style="746" customWidth="1"/>
    <col min="5896" max="5896" width="9.375" style="746" customWidth="1"/>
    <col min="5897" max="5897" width="0.75" style="746" customWidth="1"/>
    <col min="5898" max="5899" width="8.875" style="746" customWidth="1"/>
    <col min="5900" max="5900" width="9.125" style="746"/>
    <col min="5901" max="5901" width="8.875" style="746" customWidth="1"/>
    <col min="5902" max="5902" width="9.375" style="746" customWidth="1"/>
    <col min="5903" max="5903" width="0.75" style="746" customWidth="1"/>
    <col min="5904" max="5907" width="8.875" style="746" customWidth="1"/>
    <col min="5908" max="5908" width="9.375" style="746" customWidth="1"/>
    <col min="5909" max="5909" width="2.125" style="746" customWidth="1"/>
    <col min="5910" max="6144" width="9.125" style="746"/>
    <col min="6145" max="6145" width="2.125" style="746" customWidth="1"/>
    <col min="6146" max="6146" width="5.75" style="746" customWidth="1"/>
    <col min="6147" max="6147" width="0.75" style="746" customWidth="1"/>
    <col min="6148" max="6151" width="8.875" style="746" customWidth="1"/>
    <col min="6152" max="6152" width="9.375" style="746" customWidth="1"/>
    <col min="6153" max="6153" width="0.75" style="746" customWidth="1"/>
    <col min="6154" max="6155" width="8.875" style="746" customWidth="1"/>
    <col min="6156" max="6156" width="9.125" style="746"/>
    <col min="6157" max="6157" width="8.875" style="746" customWidth="1"/>
    <col min="6158" max="6158" width="9.375" style="746" customWidth="1"/>
    <col min="6159" max="6159" width="0.75" style="746" customWidth="1"/>
    <col min="6160" max="6163" width="8.875" style="746" customWidth="1"/>
    <col min="6164" max="6164" width="9.375" style="746" customWidth="1"/>
    <col min="6165" max="6165" width="2.125" style="746" customWidth="1"/>
    <col min="6166" max="6400" width="9.125" style="746"/>
    <col min="6401" max="6401" width="2.125" style="746" customWidth="1"/>
    <col min="6402" max="6402" width="5.75" style="746" customWidth="1"/>
    <col min="6403" max="6403" width="0.75" style="746" customWidth="1"/>
    <col min="6404" max="6407" width="8.875" style="746" customWidth="1"/>
    <col min="6408" max="6408" width="9.375" style="746" customWidth="1"/>
    <col min="6409" max="6409" width="0.75" style="746" customWidth="1"/>
    <col min="6410" max="6411" width="8.875" style="746" customWidth="1"/>
    <col min="6412" max="6412" width="9.125" style="746"/>
    <col min="6413" max="6413" width="8.875" style="746" customWidth="1"/>
    <col min="6414" max="6414" width="9.375" style="746" customWidth="1"/>
    <col min="6415" max="6415" width="0.75" style="746" customWidth="1"/>
    <col min="6416" max="6419" width="8.875" style="746" customWidth="1"/>
    <col min="6420" max="6420" width="9.375" style="746" customWidth="1"/>
    <col min="6421" max="6421" width="2.125" style="746" customWidth="1"/>
    <col min="6422" max="6656" width="9.125" style="746"/>
    <col min="6657" max="6657" width="2.125" style="746" customWidth="1"/>
    <col min="6658" max="6658" width="5.75" style="746" customWidth="1"/>
    <col min="6659" max="6659" width="0.75" style="746" customWidth="1"/>
    <col min="6660" max="6663" width="8.875" style="746" customWidth="1"/>
    <col min="6664" max="6664" width="9.375" style="746" customWidth="1"/>
    <col min="6665" max="6665" width="0.75" style="746" customWidth="1"/>
    <col min="6666" max="6667" width="8.875" style="746" customWidth="1"/>
    <col min="6668" max="6668" width="9.125" style="746"/>
    <col min="6669" max="6669" width="8.875" style="746" customWidth="1"/>
    <col min="6670" max="6670" width="9.375" style="746" customWidth="1"/>
    <col min="6671" max="6671" width="0.75" style="746" customWidth="1"/>
    <col min="6672" max="6675" width="8.875" style="746" customWidth="1"/>
    <col min="6676" max="6676" width="9.375" style="746" customWidth="1"/>
    <col min="6677" max="6677" width="2.125" style="746" customWidth="1"/>
    <col min="6678" max="6912" width="9.125" style="746"/>
    <col min="6913" max="6913" width="2.125" style="746" customWidth="1"/>
    <col min="6914" max="6914" width="5.75" style="746" customWidth="1"/>
    <col min="6915" max="6915" width="0.75" style="746" customWidth="1"/>
    <col min="6916" max="6919" width="8.875" style="746" customWidth="1"/>
    <col min="6920" max="6920" width="9.375" style="746" customWidth="1"/>
    <col min="6921" max="6921" width="0.75" style="746" customWidth="1"/>
    <col min="6922" max="6923" width="8.875" style="746" customWidth="1"/>
    <col min="6924" max="6924" width="9.125" style="746"/>
    <col min="6925" max="6925" width="8.875" style="746" customWidth="1"/>
    <col min="6926" max="6926" width="9.375" style="746" customWidth="1"/>
    <col min="6927" max="6927" width="0.75" style="746" customWidth="1"/>
    <col min="6928" max="6931" width="8.875" style="746" customWidth="1"/>
    <col min="6932" max="6932" width="9.375" style="746" customWidth="1"/>
    <col min="6933" max="6933" width="2.125" style="746" customWidth="1"/>
    <col min="6934" max="7168" width="9.125" style="746"/>
    <col min="7169" max="7169" width="2.125" style="746" customWidth="1"/>
    <col min="7170" max="7170" width="5.75" style="746" customWidth="1"/>
    <col min="7171" max="7171" width="0.75" style="746" customWidth="1"/>
    <col min="7172" max="7175" width="8.875" style="746" customWidth="1"/>
    <col min="7176" max="7176" width="9.375" style="746" customWidth="1"/>
    <col min="7177" max="7177" width="0.75" style="746" customWidth="1"/>
    <col min="7178" max="7179" width="8.875" style="746" customWidth="1"/>
    <col min="7180" max="7180" width="9.125" style="746"/>
    <col min="7181" max="7181" width="8.875" style="746" customWidth="1"/>
    <col min="7182" max="7182" width="9.375" style="746" customWidth="1"/>
    <col min="7183" max="7183" width="0.75" style="746" customWidth="1"/>
    <col min="7184" max="7187" width="8.875" style="746" customWidth="1"/>
    <col min="7188" max="7188" width="9.375" style="746" customWidth="1"/>
    <col min="7189" max="7189" width="2.125" style="746" customWidth="1"/>
    <col min="7190" max="7424" width="9.125" style="746"/>
    <col min="7425" max="7425" width="2.125" style="746" customWidth="1"/>
    <col min="7426" max="7426" width="5.75" style="746" customWidth="1"/>
    <col min="7427" max="7427" width="0.75" style="746" customWidth="1"/>
    <col min="7428" max="7431" width="8.875" style="746" customWidth="1"/>
    <col min="7432" max="7432" width="9.375" style="746" customWidth="1"/>
    <col min="7433" max="7433" width="0.75" style="746" customWidth="1"/>
    <col min="7434" max="7435" width="8.875" style="746" customWidth="1"/>
    <col min="7436" max="7436" width="9.125" style="746"/>
    <col min="7437" max="7437" width="8.875" style="746" customWidth="1"/>
    <col min="7438" max="7438" width="9.375" style="746" customWidth="1"/>
    <col min="7439" max="7439" width="0.75" style="746" customWidth="1"/>
    <col min="7440" max="7443" width="8.875" style="746" customWidth="1"/>
    <col min="7444" max="7444" width="9.375" style="746" customWidth="1"/>
    <col min="7445" max="7445" width="2.125" style="746" customWidth="1"/>
    <col min="7446" max="7680" width="9.125" style="746"/>
    <col min="7681" max="7681" width="2.125" style="746" customWidth="1"/>
    <col min="7682" max="7682" width="5.75" style="746" customWidth="1"/>
    <col min="7683" max="7683" width="0.75" style="746" customWidth="1"/>
    <col min="7684" max="7687" width="8.875" style="746" customWidth="1"/>
    <col min="7688" max="7688" width="9.375" style="746" customWidth="1"/>
    <col min="7689" max="7689" width="0.75" style="746" customWidth="1"/>
    <col min="7690" max="7691" width="8.875" style="746" customWidth="1"/>
    <col min="7692" max="7692" width="9.125" style="746"/>
    <col min="7693" max="7693" width="8.875" style="746" customWidth="1"/>
    <col min="7694" max="7694" width="9.375" style="746" customWidth="1"/>
    <col min="7695" max="7695" width="0.75" style="746" customWidth="1"/>
    <col min="7696" max="7699" width="8.875" style="746" customWidth="1"/>
    <col min="7700" max="7700" width="9.375" style="746" customWidth="1"/>
    <col min="7701" max="7701" width="2.125" style="746" customWidth="1"/>
    <col min="7702" max="7936" width="9.125" style="746"/>
    <col min="7937" max="7937" width="2.125" style="746" customWidth="1"/>
    <col min="7938" max="7938" width="5.75" style="746" customWidth="1"/>
    <col min="7939" max="7939" width="0.75" style="746" customWidth="1"/>
    <col min="7940" max="7943" width="8.875" style="746" customWidth="1"/>
    <col min="7944" max="7944" width="9.375" style="746" customWidth="1"/>
    <col min="7945" max="7945" width="0.75" style="746" customWidth="1"/>
    <col min="7946" max="7947" width="8.875" style="746" customWidth="1"/>
    <col min="7948" max="7948" width="9.125" style="746"/>
    <col min="7949" max="7949" width="8.875" style="746" customWidth="1"/>
    <col min="7950" max="7950" width="9.375" style="746" customWidth="1"/>
    <col min="7951" max="7951" width="0.75" style="746" customWidth="1"/>
    <col min="7952" max="7955" width="8.875" style="746" customWidth="1"/>
    <col min="7956" max="7956" width="9.375" style="746" customWidth="1"/>
    <col min="7957" max="7957" width="2.125" style="746" customWidth="1"/>
    <col min="7958" max="8192" width="9.125" style="746"/>
    <col min="8193" max="8193" width="2.125" style="746" customWidth="1"/>
    <col min="8194" max="8194" width="5.75" style="746" customWidth="1"/>
    <col min="8195" max="8195" width="0.75" style="746" customWidth="1"/>
    <col min="8196" max="8199" width="8.875" style="746" customWidth="1"/>
    <col min="8200" max="8200" width="9.375" style="746" customWidth="1"/>
    <col min="8201" max="8201" width="0.75" style="746" customWidth="1"/>
    <col min="8202" max="8203" width="8.875" style="746" customWidth="1"/>
    <col min="8204" max="8204" width="9.125" style="746"/>
    <col min="8205" max="8205" width="8.875" style="746" customWidth="1"/>
    <col min="8206" max="8206" width="9.375" style="746" customWidth="1"/>
    <col min="8207" max="8207" width="0.75" style="746" customWidth="1"/>
    <col min="8208" max="8211" width="8.875" style="746" customWidth="1"/>
    <col min="8212" max="8212" width="9.375" style="746" customWidth="1"/>
    <col min="8213" max="8213" width="2.125" style="746" customWidth="1"/>
    <col min="8214" max="8448" width="9.125" style="746"/>
    <col min="8449" max="8449" width="2.125" style="746" customWidth="1"/>
    <col min="8450" max="8450" width="5.75" style="746" customWidth="1"/>
    <col min="8451" max="8451" width="0.75" style="746" customWidth="1"/>
    <col min="8452" max="8455" width="8.875" style="746" customWidth="1"/>
    <col min="8456" max="8456" width="9.375" style="746" customWidth="1"/>
    <col min="8457" max="8457" width="0.75" style="746" customWidth="1"/>
    <col min="8458" max="8459" width="8.875" style="746" customWidth="1"/>
    <col min="8460" max="8460" width="9.125" style="746"/>
    <col min="8461" max="8461" width="8.875" style="746" customWidth="1"/>
    <col min="8462" max="8462" width="9.375" style="746" customWidth="1"/>
    <col min="8463" max="8463" width="0.75" style="746" customWidth="1"/>
    <col min="8464" max="8467" width="8.875" style="746" customWidth="1"/>
    <col min="8468" max="8468" width="9.375" style="746" customWidth="1"/>
    <col min="8469" max="8469" width="2.125" style="746" customWidth="1"/>
    <col min="8470" max="8704" width="9.125" style="746"/>
    <col min="8705" max="8705" width="2.125" style="746" customWidth="1"/>
    <col min="8706" max="8706" width="5.75" style="746" customWidth="1"/>
    <col min="8707" max="8707" width="0.75" style="746" customWidth="1"/>
    <col min="8708" max="8711" width="8.875" style="746" customWidth="1"/>
    <col min="8712" max="8712" width="9.375" style="746" customWidth="1"/>
    <col min="8713" max="8713" width="0.75" style="746" customWidth="1"/>
    <col min="8714" max="8715" width="8.875" style="746" customWidth="1"/>
    <col min="8716" max="8716" width="9.125" style="746"/>
    <col min="8717" max="8717" width="8.875" style="746" customWidth="1"/>
    <col min="8718" max="8718" width="9.375" style="746" customWidth="1"/>
    <col min="8719" max="8719" width="0.75" style="746" customWidth="1"/>
    <col min="8720" max="8723" width="8.875" style="746" customWidth="1"/>
    <col min="8724" max="8724" width="9.375" style="746" customWidth="1"/>
    <col min="8725" max="8725" width="2.125" style="746" customWidth="1"/>
    <col min="8726" max="8960" width="9.125" style="746"/>
    <col min="8961" max="8961" width="2.125" style="746" customWidth="1"/>
    <col min="8962" max="8962" width="5.75" style="746" customWidth="1"/>
    <col min="8963" max="8963" width="0.75" style="746" customWidth="1"/>
    <col min="8964" max="8967" width="8.875" style="746" customWidth="1"/>
    <col min="8968" max="8968" width="9.375" style="746" customWidth="1"/>
    <col min="8969" max="8969" width="0.75" style="746" customWidth="1"/>
    <col min="8970" max="8971" width="8.875" style="746" customWidth="1"/>
    <col min="8972" max="8972" width="9.125" style="746"/>
    <col min="8973" max="8973" width="8.875" style="746" customWidth="1"/>
    <col min="8974" max="8974" width="9.375" style="746" customWidth="1"/>
    <col min="8975" max="8975" width="0.75" style="746" customWidth="1"/>
    <col min="8976" max="8979" width="8.875" style="746" customWidth="1"/>
    <col min="8980" max="8980" width="9.375" style="746" customWidth="1"/>
    <col min="8981" max="8981" width="2.125" style="746" customWidth="1"/>
    <col min="8982" max="9216" width="9.125" style="746"/>
    <col min="9217" max="9217" width="2.125" style="746" customWidth="1"/>
    <col min="9218" max="9218" width="5.75" style="746" customWidth="1"/>
    <col min="9219" max="9219" width="0.75" style="746" customWidth="1"/>
    <col min="9220" max="9223" width="8.875" style="746" customWidth="1"/>
    <col min="9224" max="9224" width="9.375" style="746" customWidth="1"/>
    <col min="9225" max="9225" width="0.75" style="746" customWidth="1"/>
    <col min="9226" max="9227" width="8.875" style="746" customWidth="1"/>
    <col min="9228" max="9228" width="9.125" style="746"/>
    <col min="9229" max="9229" width="8.875" style="746" customWidth="1"/>
    <col min="9230" max="9230" width="9.375" style="746" customWidth="1"/>
    <col min="9231" max="9231" width="0.75" style="746" customWidth="1"/>
    <col min="9232" max="9235" width="8.875" style="746" customWidth="1"/>
    <col min="9236" max="9236" width="9.375" style="746" customWidth="1"/>
    <col min="9237" max="9237" width="2.125" style="746" customWidth="1"/>
    <col min="9238" max="9472" width="9.125" style="746"/>
    <col min="9473" max="9473" width="2.125" style="746" customWidth="1"/>
    <col min="9474" max="9474" width="5.75" style="746" customWidth="1"/>
    <col min="9475" max="9475" width="0.75" style="746" customWidth="1"/>
    <col min="9476" max="9479" width="8.875" style="746" customWidth="1"/>
    <col min="9480" max="9480" width="9.375" style="746" customWidth="1"/>
    <col min="9481" max="9481" width="0.75" style="746" customWidth="1"/>
    <col min="9482" max="9483" width="8.875" style="746" customWidth="1"/>
    <col min="9484" max="9484" width="9.125" style="746"/>
    <col min="9485" max="9485" width="8.875" style="746" customWidth="1"/>
    <col min="9486" max="9486" width="9.375" style="746" customWidth="1"/>
    <col min="9487" max="9487" width="0.75" style="746" customWidth="1"/>
    <col min="9488" max="9491" width="8.875" style="746" customWidth="1"/>
    <col min="9492" max="9492" width="9.375" style="746" customWidth="1"/>
    <col min="9493" max="9493" width="2.125" style="746" customWidth="1"/>
    <col min="9494" max="9728" width="9.125" style="746"/>
    <col min="9729" max="9729" width="2.125" style="746" customWidth="1"/>
    <col min="9730" max="9730" width="5.75" style="746" customWidth="1"/>
    <col min="9731" max="9731" width="0.75" style="746" customWidth="1"/>
    <col min="9732" max="9735" width="8.875" style="746" customWidth="1"/>
    <col min="9736" max="9736" width="9.375" style="746" customWidth="1"/>
    <col min="9737" max="9737" width="0.75" style="746" customWidth="1"/>
    <col min="9738" max="9739" width="8.875" style="746" customWidth="1"/>
    <col min="9740" max="9740" width="9.125" style="746"/>
    <col min="9741" max="9741" width="8.875" style="746" customWidth="1"/>
    <col min="9742" max="9742" width="9.375" style="746" customWidth="1"/>
    <col min="9743" max="9743" width="0.75" style="746" customWidth="1"/>
    <col min="9744" max="9747" width="8.875" style="746" customWidth="1"/>
    <col min="9748" max="9748" width="9.375" style="746" customWidth="1"/>
    <col min="9749" max="9749" width="2.125" style="746" customWidth="1"/>
    <col min="9750" max="9984" width="9.125" style="746"/>
    <col min="9985" max="9985" width="2.125" style="746" customWidth="1"/>
    <col min="9986" max="9986" width="5.75" style="746" customWidth="1"/>
    <col min="9987" max="9987" width="0.75" style="746" customWidth="1"/>
    <col min="9988" max="9991" width="8.875" style="746" customWidth="1"/>
    <col min="9992" max="9992" width="9.375" style="746" customWidth="1"/>
    <col min="9993" max="9993" width="0.75" style="746" customWidth="1"/>
    <col min="9994" max="9995" width="8.875" style="746" customWidth="1"/>
    <col min="9996" max="9996" width="9.125" style="746"/>
    <col min="9997" max="9997" width="8.875" style="746" customWidth="1"/>
    <col min="9998" max="9998" width="9.375" style="746" customWidth="1"/>
    <col min="9999" max="9999" width="0.75" style="746" customWidth="1"/>
    <col min="10000" max="10003" width="8.875" style="746" customWidth="1"/>
    <col min="10004" max="10004" width="9.375" style="746" customWidth="1"/>
    <col min="10005" max="10005" width="2.125" style="746" customWidth="1"/>
    <col min="10006" max="10240" width="9.125" style="746"/>
    <col min="10241" max="10241" width="2.125" style="746" customWidth="1"/>
    <col min="10242" max="10242" width="5.75" style="746" customWidth="1"/>
    <col min="10243" max="10243" width="0.75" style="746" customWidth="1"/>
    <col min="10244" max="10247" width="8.875" style="746" customWidth="1"/>
    <col min="10248" max="10248" width="9.375" style="746" customWidth="1"/>
    <col min="10249" max="10249" width="0.75" style="746" customWidth="1"/>
    <col min="10250" max="10251" width="8.875" style="746" customWidth="1"/>
    <col min="10252" max="10252" width="9.125" style="746"/>
    <col min="10253" max="10253" width="8.875" style="746" customWidth="1"/>
    <col min="10254" max="10254" width="9.375" style="746" customWidth="1"/>
    <col min="10255" max="10255" width="0.75" style="746" customWidth="1"/>
    <col min="10256" max="10259" width="8.875" style="746" customWidth="1"/>
    <col min="10260" max="10260" width="9.375" style="746" customWidth="1"/>
    <col min="10261" max="10261" width="2.125" style="746" customWidth="1"/>
    <col min="10262" max="10496" width="9.125" style="746"/>
    <col min="10497" max="10497" width="2.125" style="746" customWidth="1"/>
    <col min="10498" max="10498" width="5.75" style="746" customWidth="1"/>
    <col min="10499" max="10499" width="0.75" style="746" customWidth="1"/>
    <col min="10500" max="10503" width="8.875" style="746" customWidth="1"/>
    <col min="10504" max="10504" width="9.375" style="746" customWidth="1"/>
    <col min="10505" max="10505" width="0.75" style="746" customWidth="1"/>
    <col min="10506" max="10507" width="8.875" style="746" customWidth="1"/>
    <col min="10508" max="10508" width="9.125" style="746"/>
    <col min="10509" max="10509" width="8.875" style="746" customWidth="1"/>
    <col min="10510" max="10510" width="9.375" style="746" customWidth="1"/>
    <col min="10511" max="10511" width="0.75" style="746" customWidth="1"/>
    <col min="10512" max="10515" width="8.875" style="746" customWidth="1"/>
    <col min="10516" max="10516" width="9.375" style="746" customWidth="1"/>
    <col min="10517" max="10517" width="2.125" style="746" customWidth="1"/>
    <col min="10518" max="10752" width="9.125" style="746"/>
    <col min="10753" max="10753" width="2.125" style="746" customWidth="1"/>
    <col min="10754" max="10754" width="5.75" style="746" customWidth="1"/>
    <col min="10755" max="10755" width="0.75" style="746" customWidth="1"/>
    <col min="10756" max="10759" width="8.875" style="746" customWidth="1"/>
    <col min="10760" max="10760" width="9.375" style="746" customWidth="1"/>
    <col min="10761" max="10761" width="0.75" style="746" customWidth="1"/>
    <col min="10762" max="10763" width="8.875" style="746" customWidth="1"/>
    <col min="10764" max="10764" width="9.125" style="746"/>
    <col min="10765" max="10765" width="8.875" style="746" customWidth="1"/>
    <col min="10766" max="10766" width="9.375" style="746" customWidth="1"/>
    <col min="10767" max="10767" width="0.75" style="746" customWidth="1"/>
    <col min="10768" max="10771" width="8.875" style="746" customWidth="1"/>
    <col min="10772" max="10772" width="9.375" style="746" customWidth="1"/>
    <col min="10773" max="10773" width="2.125" style="746" customWidth="1"/>
    <col min="10774" max="11008" width="9.125" style="746"/>
    <col min="11009" max="11009" width="2.125" style="746" customWidth="1"/>
    <col min="11010" max="11010" width="5.75" style="746" customWidth="1"/>
    <col min="11011" max="11011" width="0.75" style="746" customWidth="1"/>
    <col min="11012" max="11015" width="8.875" style="746" customWidth="1"/>
    <col min="11016" max="11016" width="9.375" style="746" customWidth="1"/>
    <col min="11017" max="11017" width="0.75" style="746" customWidth="1"/>
    <col min="11018" max="11019" width="8.875" style="746" customWidth="1"/>
    <col min="11020" max="11020" width="9.125" style="746"/>
    <col min="11021" max="11021" width="8.875" style="746" customWidth="1"/>
    <col min="11022" max="11022" width="9.375" style="746" customWidth="1"/>
    <col min="11023" max="11023" width="0.75" style="746" customWidth="1"/>
    <col min="11024" max="11027" width="8.875" style="746" customWidth="1"/>
    <col min="11028" max="11028" width="9.375" style="746" customWidth="1"/>
    <col min="11029" max="11029" width="2.125" style="746" customWidth="1"/>
    <col min="11030" max="11264" width="9.125" style="746"/>
    <col min="11265" max="11265" width="2.125" style="746" customWidth="1"/>
    <col min="11266" max="11266" width="5.75" style="746" customWidth="1"/>
    <col min="11267" max="11267" width="0.75" style="746" customWidth="1"/>
    <col min="11268" max="11271" width="8.875" style="746" customWidth="1"/>
    <col min="11272" max="11272" width="9.375" style="746" customWidth="1"/>
    <col min="11273" max="11273" width="0.75" style="746" customWidth="1"/>
    <col min="11274" max="11275" width="8.875" style="746" customWidth="1"/>
    <col min="11276" max="11276" width="9.125" style="746"/>
    <col min="11277" max="11277" width="8.875" style="746" customWidth="1"/>
    <col min="11278" max="11278" width="9.375" style="746" customWidth="1"/>
    <col min="11279" max="11279" width="0.75" style="746" customWidth="1"/>
    <col min="11280" max="11283" width="8.875" style="746" customWidth="1"/>
    <col min="11284" max="11284" width="9.375" style="746" customWidth="1"/>
    <col min="11285" max="11285" width="2.125" style="746" customWidth="1"/>
    <col min="11286" max="11520" width="9.125" style="746"/>
    <col min="11521" max="11521" width="2.125" style="746" customWidth="1"/>
    <col min="11522" max="11522" width="5.75" style="746" customWidth="1"/>
    <col min="11523" max="11523" width="0.75" style="746" customWidth="1"/>
    <col min="11524" max="11527" width="8.875" style="746" customWidth="1"/>
    <col min="11528" max="11528" width="9.375" style="746" customWidth="1"/>
    <col min="11529" max="11529" width="0.75" style="746" customWidth="1"/>
    <col min="11530" max="11531" width="8.875" style="746" customWidth="1"/>
    <col min="11532" max="11532" width="9.125" style="746"/>
    <col min="11533" max="11533" width="8.875" style="746" customWidth="1"/>
    <col min="11534" max="11534" width="9.375" style="746" customWidth="1"/>
    <col min="11535" max="11535" width="0.75" style="746" customWidth="1"/>
    <col min="11536" max="11539" width="8.875" style="746" customWidth="1"/>
    <col min="11540" max="11540" width="9.375" style="746" customWidth="1"/>
    <col min="11541" max="11541" width="2.125" style="746" customWidth="1"/>
    <col min="11542" max="11776" width="9.125" style="746"/>
    <col min="11777" max="11777" width="2.125" style="746" customWidth="1"/>
    <col min="11778" max="11778" width="5.75" style="746" customWidth="1"/>
    <col min="11779" max="11779" width="0.75" style="746" customWidth="1"/>
    <col min="11780" max="11783" width="8.875" style="746" customWidth="1"/>
    <col min="11784" max="11784" width="9.375" style="746" customWidth="1"/>
    <col min="11785" max="11785" width="0.75" style="746" customWidth="1"/>
    <col min="11786" max="11787" width="8.875" style="746" customWidth="1"/>
    <col min="11788" max="11788" width="9.125" style="746"/>
    <col min="11789" max="11789" width="8.875" style="746" customWidth="1"/>
    <col min="11790" max="11790" width="9.375" style="746" customWidth="1"/>
    <col min="11791" max="11791" width="0.75" style="746" customWidth="1"/>
    <col min="11792" max="11795" width="8.875" style="746" customWidth="1"/>
    <col min="11796" max="11796" width="9.375" style="746" customWidth="1"/>
    <col min="11797" max="11797" width="2.125" style="746" customWidth="1"/>
    <col min="11798" max="12032" width="9.125" style="746"/>
    <col min="12033" max="12033" width="2.125" style="746" customWidth="1"/>
    <col min="12034" max="12034" width="5.75" style="746" customWidth="1"/>
    <col min="12035" max="12035" width="0.75" style="746" customWidth="1"/>
    <col min="12036" max="12039" width="8.875" style="746" customWidth="1"/>
    <col min="12040" max="12040" width="9.375" style="746" customWidth="1"/>
    <col min="12041" max="12041" width="0.75" style="746" customWidth="1"/>
    <col min="12042" max="12043" width="8.875" style="746" customWidth="1"/>
    <col min="12044" max="12044" width="9.125" style="746"/>
    <col min="12045" max="12045" width="8.875" style="746" customWidth="1"/>
    <col min="12046" max="12046" width="9.375" style="746" customWidth="1"/>
    <col min="12047" max="12047" width="0.75" style="746" customWidth="1"/>
    <col min="12048" max="12051" width="8.875" style="746" customWidth="1"/>
    <col min="12052" max="12052" width="9.375" style="746" customWidth="1"/>
    <col min="12053" max="12053" width="2.125" style="746" customWidth="1"/>
    <col min="12054" max="12288" width="9.125" style="746"/>
    <col min="12289" max="12289" width="2.125" style="746" customWidth="1"/>
    <col min="12290" max="12290" width="5.75" style="746" customWidth="1"/>
    <col min="12291" max="12291" width="0.75" style="746" customWidth="1"/>
    <col min="12292" max="12295" width="8.875" style="746" customWidth="1"/>
    <col min="12296" max="12296" width="9.375" style="746" customWidth="1"/>
    <col min="12297" max="12297" width="0.75" style="746" customWidth="1"/>
    <col min="12298" max="12299" width="8.875" style="746" customWidth="1"/>
    <col min="12300" max="12300" width="9.125" style="746"/>
    <col min="12301" max="12301" width="8.875" style="746" customWidth="1"/>
    <col min="12302" max="12302" width="9.375" style="746" customWidth="1"/>
    <col min="12303" max="12303" width="0.75" style="746" customWidth="1"/>
    <col min="12304" max="12307" width="8.875" style="746" customWidth="1"/>
    <col min="12308" max="12308" width="9.375" style="746" customWidth="1"/>
    <col min="12309" max="12309" width="2.125" style="746" customWidth="1"/>
    <col min="12310" max="12544" width="9.125" style="746"/>
    <col min="12545" max="12545" width="2.125" style="746" customWidth="1"/>
    <col min="12546" max="12546" width="5.75" style="746" customWidth="1"/>
    <col min="12547" max="12547" width="0.75" style="746" customWidth="1"/>
    <col min="12548" max="12551" width="8.875" style="746" customWidth="1"/>
    <col min="12552" max="12552" width="9.375" style="746" customWidth="1"/>
    <col min="12553" max="12553" width="0.75" style="746" customWidth="1"/>
    <col min="12554" max="12555" width="8.875" style="746" customWidth="1"/>
    <col min="12556" max="12556" width="9.125" style="746"/>
    <col min="12557" max="12557" width="8.875" style="746" customWidth="1"/>
    <col min="12558" max="12558" width="9.375" style="746" customWidth="1"/>
    <col min="12559" max="12559" width="0.75" style="746" customWidth="1"/>
    <col min="12560" max="12563" width="8.875" style="746" customWidth="1"/>
    <col min="12564" max="12564" width="9.375" style="746" customWidth="1"/>
    <col min="12565" max="12565" width="2.125" style="746" customWidth="1"/>
    <col min="12566" max="12800" width="9.125" style="746"/>
    <col min="12801" max="12801" width="2.125" style="746" customWidth="1"/>
    <col min="12802" max="12802" width="5.75" style="746" customWidth="1"/>
    <col min="12803" max="12803" width="0.75" style="746" customWidth="1"/>
    <col min="12804" max="12807" width="8.875" style="746" customWidth="1"/>
    <col min="12808" max="12808" width="9.375" style="746" customWidth="1"/>
    <col min="12809" max="12809" width="0.75" style="746" customWidth="1"/>
    <col min="12810" max="12811" width="8.875" style="746" customWidth="1"/>
    <col min="12812" max="12812" width="9.125" style="746"/>
    <col min="12813" max="12813" width="8.875" style="746" customWidth="1"/>
    <col min="12814" max="12814" width="9.375" style="746" customWidth="1"/>
    <col min="12815" max="12815" width="0.75" style="746" customWidth="1"/>
    <col min="12816" max="12819" width="8.875" style="746" customWidth="1"/>
    <col min="12820" max="12820" width="9.375" style="746" customWidth="1"/>
    <col min="12821" max="12821" width="2.125" style="746" customWidth="1"/>
    <col min="12822" max="13056" width="9.125" style="746"/>
    <col min="13057" max="13057" width="2.125" style="746" customWidth="1"/>
    <col min="13058" max="13058" width="5.75" style="746" customWidth="1"/>
    <col min="13059" max="13059" width="0.75" style="746" customWidth="1"/>
    <col min="13060" max="13063" width="8.875" style="746" customWidth="1"/>
    <col min="13064" max="13064" width="9.375" style="746" customWidth="1"/>
    <col min="13065" max="13065" width="0.75" style="746" customWidth="1"/>
    <col min="13066" max="13067" width="8.875" style="746" customWidth="1"/>
    <col min="13068" max="13068" width="9.125" style="746"/>
    <col min="13069" max="13069" width="8.875" style="746" customWidth="1"/>
    <col min="13070" max="13070" width="9.375" style="746" customWidth="1"/>
    <col min="13071" max="13071" width="0.75" style="746" customWidth="1"/>
    <col min="13072" max="13075" width="8.875" style="746" customWidth="1"/>
    <col min="13076" max="13076" width="9.375" style="746" customWidth="1"/>
    <col min="13077" max="13077" width="2.125" style="746" customWidth="1"/>
    <col min="13078" max="13312" width="9.125" style="746"/>
    <col min="13313" max="13313" width="2.125" style="746" customWidth="1"/>
    <col min="13314" max="13314" width="5.75" style="746" customWidth="1"/>
    <col min="13315" max="13315" width="0.75" style="746" customWidth="1"/>
    <col min="13316" max="13319" width="8.875" style="746" customWidth="1"/>
    <col min="13320" max="13320" width="9.375" style="746" customWidth="1"/>
    <col min="13321" max="13321" width="0.75" style="746" customWidth="1"/>
    <col min="13322" max="13323" width="8.875" style="746" customWidth="1"/>
    <col min="13324" max="13324" width="9.125" style="746"/>
    <col min="13325" max="13325" width="8.875" style="746" customWidth="1"/>
    <col min="13326" max="13326" width="9.375" style="746" customWidth="1"/>
    <col min="13327" max="13327" width="0.75" style="746" customWidth="1"/>
    <col min="13328" max="13331" width="8.875" style="746" customWidth="1"/>
    <col min="13332" max="13332" width="9.375" style="746" customWidth="1"/>
    <col min="13333" max="13333" width="2.125" style="746" customWidth="1"/>
    <col min="13334" max="13568" width="9.125" style="746"/>
    <col min="13569" max="13569" width="2.125" style="746" customWidth="1"/>
    <col min="13570" max="13570" width="5.75" style="746" customWidth="1"/>
    <col min="13571" max="13571" width="0.75" style="746" customWidth="1"/>
    <col min="13572" max="13575" width="8.875" style="746" customWidth="1"/>
    <col min="13576" max="13576" width="9.375" style="746" customWidth="1"/>
    <col min="13577" max="13577" width="0.75" style="746" customWidth="1"/>
    <col min="13578" max="13579" width="8.875" style="746" customWidth="1"/>
    <col min="13580" max="13580" width="9.125" style="746"/>
    <col min="13581" max="13581" width="8.875" style="746" customWidth="1"/>
    <col min="13582" max="13582" width="9.375" style="746" customWidth="1"/>
    <col min="13583" max="13583" width="0.75" style="746" customWidth="1"/>
    <col min="13584" max="13587" width="8.875" style="746" customWidth="1"/>
    <col min="13588" max="13588" width="9.375" style="746" customWidth="1"/>
    <col min="13589" max="13589" width="2.125" style="746" customWidth="1"/>
    <col min="13590" max="13824" width="9.125" style="746"/>
    <col min="13825" max="13825" width="2.125" style="746" customWidth="1"/>
    <col min="13826" max="13826" width="5.75" style="746" customWidth="1"/>
    <col min="13827" max="13827" width="0.75" style="746" customWidth="1"/>
    <col min="13828" max="13831" width="8.875" style="746" customWidth="1"/>
    <col min="13832" max="13832" width="9.375" style="746" customWidth="1"/>
    <col min="13833" max="13833" width="0.75" style="746" customWidth="1"/>
    <col min="13834" max="13835" width="8.875" style="746" customWidth="1"/>
    <col min="13836" max="13836" width="9.125" style="746"/>
    <col min="13837" max="13837" width="8.875" style="746" customWidth="1"/>
    <col min="13838" max="13838" width="9.375" style="746" customWidth="1"/>
    <col min="13839" max="13839" width="0.75" style="746" customWidth="1"/>
    <col min="13840" max="13843" width="8.875" style="746" customWidth="1"/>
    <col min="13844" max="13844" width="9.375" style="746" customWidth="1"/>
    <col min="13845" max="13845" width="2.125" style="746" customWidth="1"/>
    <col min="13846" max="14080" width="9.125" style="746"/>
    <col min="14081" max="14081" width="2.125" style="746" customWidth="1"/>
    <col min="14082" max="14082" width="5.75" style="746" customWidth="1"/>
    <col min="14083" max="14083" width="0.75" style="746" customWidth="1"/>
    <col min="14084" max="14087" width="8.875" style="746" customWidth="1"/>
    <col min="14088" max="14088" width="9.375" style="746" customWidth="1"/>
    <col min="14089" max="14089" width="0.75" style="746" customWidth="1"/>
    <col min="14090" max="14091" width="8.875" style="746" customWidth="1"/>
    <col min="14092" max="14092" width="9.125" style="746"/>
    <col min="14093" max="14093" width="8.875" style="746" customWidth="1"/>
    <col min="14094" max="14094" width="9.375" style="746" customWidth="1"/>
    <col min="14095" max="14095" width="0.75" style="746" customWidth="1"/>
    <col min="14096" max="14099" width="8.875" style="746" customWidth="1"/>
    <col min="14100" max="14100" width="9.375" style="746" customWidth="1"/>
    <col min="14101" max="14101" width="2.125" style="746" customWidth="1"/>
    <col min="14102" max="14336" width="9.125" style="746"/>
    <col min="14337" max="14337" width="2.125" style="746" customWidth="1"/>
    <col min="14338" max="14338" width="5.75" style="746" customWidth="1"/>
    <col min="14339" max="14339" width="0.75" style="746" customWidth="1"/>
    <col min="14340" max="14343" width="8.875" style="746" customWidth="1"/>
    <col min="14344" max="14344" width="9.375" style="746" customWidth="1"/>
    <col min="14345" max="14345" width="0.75" style="746" customWidth="1"/>
    <col min="14346" max="14347" width="8.875" style="746" customWidth="1"/>
    <col min="14348" max="14348" width="9.125" style="746"/>
    <col min="14349" max="14349" width="8.875" style="746" customWidth="1"/>
    <col min="14350" max="14350" width="9.375" style="746" customWidth="1"/>
    <col min="14351" max="14351" width="0.75" style="746" customWidth="1"/>
    <col min="14352" max="14355" width="8.875" style="746" customWidth="1"/>
    <col min="14356" max="14356" width="9.375" style="746" customWidth="1"/>
    <col min="14357" max="14357" width="2.125" style="746" customWidth="1"/>
    <col min="14358" max="14592" width="9.125" style="746"/>
    <col min="14593" max="14593" width="2.125" style="746" customWidth="1"/>
    <col min="14594" max="14594" width="5.75" style="746" customWidth="1"/>
    <col min="14595" max="14595" width="0.75" style="746" customWidth="1"/>
    <col min="14596" max="14599" width="8.875" style="746" customWidth="1"/>
    <col min="14600" max="14600" width="9.375" style="746" customWidth="1"/>
    <col min="14601" max="14601" width="0.75" style="746" customWidth="1"/>
    <col min="14602" max="14603" width="8.875" style="746" customWidth="1"/>
    <col min="14604" max="14604" width="9.125" style="746"/>
    <col min="14605" max="14605" width="8.875" style="746" customWidth="1"/>
    <col min="14606" max="14606" width="9.375" style="746" customWidth="1"/>
    <col min="14607" max="14607" width="0.75" style="746" customWidth="1"/>
    <col min="14608" max="14611" width="8.875" style="746" customWidth="1"/>
    <col min="14612" max="14612" width="9.375" style="746" customWidth="1"/>
    <col min="14613" max="14613" width="2.125" style="746" customWidth="1"/>
    <col min="14614" max="14848" width="9.125" style="746"/>
    <col min="14849" max="14849" width="2.125" style="746" customWidth="1"/>
    <col min="14850" max="14850" width="5.75" style="746" customWidth="1"/>
    <col min="14851" max="14851" width="0.75" style="746" customWidth="1"/>
    <col min="14852" max="14855" width="8.875" style="746" customWidth="1"/>
    <col min="14856" max="14856" width="9.375" style="746" customWidth="1"/>
    <col min="14857" max="14857" width="0.75" style="746" customWidth="1"/>
    <col min="14858" max="14859" width="8.875" style="746" customWidth="1"/>
    <col min="14860" max="14860" width="9.125" style="746"/>
    <col min="14861" max="14861" width="8.875" style="746" customWidth="1"/>
    <col min="14862" max="14862" width="9.375" style="746" customWidth="1"/>
    <col min="14863" max="14863" width="0.75" style="746" customWidth="1"/>
    <col min="14864" max="14867" width="8.875" style="746" customWidth="1"/>
    <col min="14868" max="14868" width="9.375" style="746" customWidth="1"/>
    <col min="14869" max="14869" width="2.125" style="746" customWidth="1"/>
    <col min="14870" max="15104" width="9.125" style="746"/>
    <col min="15105" max="15105" width="2.125" style="746" customWidth="1"/>
    <col min="15106" max="15106" width="5.75" style="746" customWidth="1"/>
    <col min="15107" max="15107" width="0.75" style="746" customWidth="1"/>
    <col min="15108" max="15111" width="8.875" style="746" customWidth="1"/>
    <col min="15112" max="15112" width="9.375" style="746" customWidth="1"/>
    <col min="15113" max="15113" width="0.75" style="746" customWidth="1"/>
    <col min="15114" max="15115" width="8.875" style="746" customWidth="1"/>
    <col min="15116" max="15116" width="9.125" style="746"/>
    <col min="15117" max="15117" width="8.875" style="746" customWidth="1"/>
    <col min="15118" max="15118" width="9.375" style="746" customWidth="1"/>
    <col min="15119" max="15119" width="0.75" style="746" customWidth="1"/>
    <col min="15120" max="15123" width="8.875" style="746" customWidth="1"/>
    <col min="15124" max="15124" width="9.375" style="746" customWidth="1"/>
    <col min="15125" max="15125" width="2.125" style="746" customWidth="1"/>
    <col min="15126" max="15360" width="9.125" style="746"/>
    <col min="15361" max="15361" width="2.125" style="746" customWidth="1"/>
    <col min="15362" max="15362" width="5.75" style="746" customWidth="1"/>
    <col min="15363" max="15363" width="0.75" style="746" customWidth="1"/>
    <col min="15364" max="15367" width="8.875" style="746" customWidth="1"/>
    <col min="15368" max="15368" width="9.375" style="746" customWidth="1"/>
    <col min="15369" max="15369" width="0.75" style="746" customWidth="1"/>
    <col min="15370" max="15371" width="8.875" style="746" customWidth="1"/>
    <col min="15372" max="15372" width="9.125" style="746"/>
    <col min="15373" max="15373" width="8.875" style="746" customWidth="1"/>
    <col min="15374" max="15374" width="9.375" style="746" customWidth="1"/>
    <col min="15375" max="15375" width="0.75" style="746" customWidth="1"/>
    <col min="15376" max="15379" width="8.875" style="746" customWidth="1"/>
    <col min="15380" max="15380" width="9.375" style="746" customWidth="1"/>
    <col min="15381" max="15381" width="2.125" style="746" customWidth="1"/>
    <col min="15382" max="15616" width="9.125" style="746"/>
    <col min="15617" max="15617" width="2.125" style="746" customWidth="1"/>
    <col min="15618" max="15618" width="5.75" style="746" customWidth="1"/>
    <col min="15619" max="15619" width="0.75" style="746" customWidth="1"/>
    <col min="15620" max="15623" width="8.875" style="746" customWidth="1"/>
    <col min="15624" max="15624" width="9.375" style="746" customWidth="1"/>
    <col min="15625" max="15625" width="0.75" style="746" customWidth="1"/>
    <col min="15626" max="15627" width="8.875" style="746" customWidth="1"/>
    <col min="15628" max="15628" width="9.125" style="746"/>
    <col min="15629" max="15629" width="8.875" style="746" customWidth="1"/>
    <col min="15630" max="15630" width="9.375" style="746" customWidth="1"/>
    <col min="15631" max="15631" width="0.75" style="746" customWidth="1"/>
    <col min="15632" max="15635" width="8.875" style="746" customWidth="1"/>
    <col min="15636" max="15636" width="9.375" style="746" customWidth="1"/>
    <col min="15637" max="15637" width="2.125" style="746" customWidth="1"/>
    <col min="15638" max="15872" width="9.125" style="746"/>
    <col min="15873" max="15873" width="2.125" style="746" customWidth="1"/>
    <col min="15874" max="15874" width="5.75" style="746" customWidth="1"/>
    <col min="15875" max="15875" width="0.75" style="746" customWidth="1"/>
    <col min="15876" max="15879" width="8.875" style="746" customWidth="1"/>
    <col min="15880" max="15880" width="9.375" style="746" customWidth="1"/>
    <col min="15881" max="15881" width="0.75" style="746" customWidth="1"/>
    <col min="15882" max="15883" width="8.875" style="746" customWidth="1"/>
    <col min="15884" max="15884" width="9.125" style="746"/>
    <col min="15885" max="15885" width="8.875" style="746" customWidth="1"/>
    <col min="15886" max="15886" width="9.375" style="746" customWidth="1"/>
    <col min="15887" max="15887" width="0.75" style="746" customWidth="1"/>
    <col min="15888" max="15891" width="8.875" style="746" customWidth="1"/>
    <col min="15892" max="15892" width="9.375" style="746" customWidth="1"/>
    <col min="15893" max="15893" width="2.125" style="746" customWidth="1"/>
    <col min="15894" max="16128" width="9.125" style="746"/>
    <col min="16129" max="16129" width="2.125" style="746" customWidth="1"/>
    <col min="16130" max="16130" width="5.75" style="746" customWidth="1"/>
    <col min="16131" max="16131" width="0.75" style="746" customWidth="1"/>
    <col min="16132" max="16135" width="8.875" style="746" customWidth="1"/>
    <col min="16136" max="16136" width="9.375" style="746" customWidth="1"/>
    <col min="16137" max="16137" width="0.75" style="746" customWidth="1"/>
    <col min="16138" max="16139" width="8.875" style="746" customWidth="1"/>
    <col min="16140" max="16140" width="9.125" style="746"/>
    <col min="16141" max="16141" width="8.875" style="746" customWidth="1"/>
    <col min="16142" max="16142" width="9.375" style="746" customWidth="1"/>
    <col min="16143" max="16143" width="0.75" style="746" customWidth="1"/>
    <col min="16144" max="16147" width="8.875" style="746" customWidth="1"/>
    <col min="16148" max="16148" width="9.375" style="746" customWidth="1"/>
    <col min="16149" max="16149" width="2.125" style="746" customWidth="1"/>
    <col min="16150" max="16384" width="9.125" style="746"/>
  </cols>
  <sheetData>
    <row r="1" spans="2:20" s="741" customFormat="1" ht="30" customHeight="1">
      <c r="B1" s="743" t="s">
        <v>106</v>
      </c>
    </row>
    <row r="2" spans="2:20" s="741" customFormat="1" ht="15.75" thickBot="1">
      <c r="B2" s="744" t="s">
        <v>741</v>
      </c>
      <c r="C2" s="745"/>
      <c r="D2" s="745"/>
      <c r="E2" s="745"/>
      <c r="F2" s="745"/>
      <c r="G2" s="745"/>
      <c r="H2" s="745"/>
      <c r="I2" s="745"/>
      <c r="J2" s="745"/>
      <c r="K2" s="745"/>
      <c r="L2" s="745"/>
      <c r="M2" s="745"/>
      <c r="N2" s="745"/>
      <c r="O2" s="745"/>
      <c r="P2" s="745"/>
      <c r="Q2" s="745"/>
      <c r="R2" s="745"/>
      <c r="S2" s="745"/>
      <c r="T2" s="745"/>
    </row>
    <row r="3" spans="2:20" s="741" customFormat="1" ht="16.5" customHeight="1" thickTop="1"/>
    <row r="4" spans="2:20" ht="13.5" customHeight="1">
      <c r="B4" s="747" t="s">
        <v>107</v>
      </c>
      <c r="C4" s="748"/>
      <c r="D4" s="836" t="s">
        <v>742</v>
      </c>
      <c r="E4" s="837"/>
      <c r="F4" s="837"/>
      <c r="G4" s="837"/>
      <c r="H4" s="837"/>
      <c r="I4" s="830"/>
      <c r="J4" s="836" t="s">
        <v>108</v>
      </c>
      <c r="K4" s="837"/>
      <c r="L4" s="837"/>
      <c r="M4" s="837"/>
      <c r="N4" s="837"/>
      <c r="O4" s="830"/>
      <c r="P4" s="836" t="s">
        <v>109</v>
      </c>
      <c r="Q4" s="837"/>
      <c r="R4" s="837"/>
      <c r="S4" s="837"/>
      <c r="T4" s="838"/>
    </row>
    <row r="5" spans="2:20" ht="26.25" customHeight="1">
      <c r="B5" s="750" t="s">
        <v>110</v>
      </c>
      <c r="C5" s="751"/>
      <c r="D5" s="803" t="s">
        <v>743</v>
      </c>
      <c r="E5" s="752" t="s">
        <v>744</v>
      </c>
      <c r="F5" s="752" t="s">
        <v>745</v>
      </c>
      <c r="G5" s="752" t="s">
        <v>746</v>
      </c>
      <c r="H5" s="752" t="s">
        <v>115</v>
      </c>
      <c r="I5" s="753"/>
      <c r="J5" s="803" t="s">
        <v>743</v>
      </c>
      <c r="K5" s="752" t="s">
        <v>747</v>
      </c>
      <c r="L5" s="752" t="s">
        <v>745</v>
      </c>
      <c r="M5" s="752" t="s">
        <v>746</v>
      </c>
      <c r="N5" s="752" t="s">
        <v>115</v>
      </c>
      <c r="O5" s="754"/>
      <c r="P5" s="803" t="s">
        <v>743</v>
      </c>
      <c r="Q5" s="752" t="s">
        <v>747</v>
      </c>
      <c r="R5" s="752" t="s">
        <v>745</v>
      </c>
      <c r="S5" s="752" t="s">
        <v>746</v>
      </c>
      <c r="T5" s="755" t="s">
        <v>115</v>
      </c>
    </row>
    <row r="6" spans="2:20" ht="3" customHeight="1">
      <c r="B6" s="756"/>
      <c r="C6" s="756"/>
      <c r="D6" s="757"/>
      <c r="E6" s="757"/>
      <c r="F6" s="757"/>
      <c r="G6" s="757"/>
      <c r="H6" s="758"/>
      <c r="I6" s="759"/>
      <c r="J6" s="757"/>
      <c r="K6" s="757"/>
      <c r="L6" s="757"/>
      <c r="M6" s="757"/>
      <c r="N6" s="758"/>
      <c r="O6" s="760"/>
      <c r="P6" s="757"/>
      <c r="Q6" s="757"/>
      <c r="R6" s="757"/>
      <c r="S6" s="757"/>
      <c r="T6" s="757"/>
    </row>
    <row r="7" spans="2:20" ht="12.75" customHeight="1">
      <c r="B7" s="126">
        <v>2015</v>
      </c>
      <c r="C7" s="751"/>
      <c r="D7" s="761">
        <v>133842.25</v>
      </c>
      <c r="E7" s="761">
        <v>139749.883</v>
      </c>
      <c r="F7" s="761">
        <v>133741.73800000001</v>
      </c>
      <c r="G7" s="128">
        <v>134363.15700000001</v>
      </c>
      <c r="H7" s="128">
        <v>541697.02800000005</v>
      </c>
      <c r="I7" s="804">
        <v>0</v>
      </c>
      <c r="J7" s="761">
        <v>25992.309999999998</v>
      </c>
      <c r="K7" s="761">
        <v>26600.938999999995</v>
      </c>
      <c r="L7" s="761">
        <v>26604.553999999993</v>
      </c>
      <c r="M7" s="128">
        <v>27686.345000000001</v>
      </c>
      <c r="N7" s="128">
        <v>106884.148</v>
      </c>
      <c r="O7" s="805">
        <v>0</v>
      </c>
      <c r="P7" s="761">
        <v>159834.56299999999</v>
      </c>
      <c r="Q7" s="761">
        <v>166350.82100000003</v>
      </c>
      <c r="R7" s="761">
        <v>160346.29100000003</v>
      </c>
      <c r="S7" s="761">
        <v>162049.503</v>
      </c>
      <c r="T7" s="761">
        <v>648581.17799999996</v>
      </c>
    </row>
    <row r="8" spans="2:20" ht="12.75" customHeight="1">
      <c r="B8" s="763" t="s">
        <v>3</v>
      </c>
      <c r="C8" s="751"/>
      <c r="D8" s="764">
        <v>3342.8969999999999</v>
      </c>
      <c r="E8" s="764">
        <v>3467.22</v>
      </c>
      <c r="F8" s="764">
        <v>3343.0450000000001</v>
      </c>
      <c r="G8" s="764">
        <v>3638.05</v>
      </c>
      <c r="H8" s="606">
        <v>13791.212</v>
      </c>
      <c r="I8" s="804"/>
      <c r="J8" s="764">
        <v>6781.8580000000002</v>
      </c>
      <c r="K8" s="764">
        <v>7265.5709999999999</v>
      </c>
      <c r="L8" s="764">
        <v>8268.0540000000001</v>
      </c>
      <c r="M8" s="764">
        <v>8146.0309999999999</v>
      </c>
      <c r="N8" s="606">
        <v>30461.513999999999</v>
      </c>
      <c r="O8" s="805"/>
      <c r="P8" s="764">
        <v>10124.754999999999</v>
      </c>
      <c r="Q8" s="764">
        <v>10732.79</v>
      </c>
      <c r="R8" s="764">
        <v>11611.099</v>
      </c>
      <c r="S8" s="764">
        <v>11784.081</v>
      </c>
      <c r="T8" s="764">
        <v>44252.724999999999</v>
      </c>
    </row>
    <row r="9" spans="2:20" ht="12.75" customHeight="1">
      <c r="B9" s="770" t="s">
        <v>4</v>
      </c>
      <c r="C9" s="751"/>
      <c r="D9" s="764">
        <v>184.88399999999999</v>
      </c>
      <c r="E9" s="764">
        <v>180.999</v>
      </c>
      <c r="F9" s="764">
        <v>155.68199999999999</v>
      </c>
      <c r="G9" s="764">
        <v>189.66900000000001</v>
      </c>
      <c r="H9" s="606">
        <v>711.23399999999992</v>
      </c>
      <c r="I9" s="804"/>
      <c r="J9" s="764">
        <v>0</v>
      </c>
      <c r="K9" s="764">
        <v>0</v>
      </c>
      <c r="L9" s="764">
        <v>0</v>
      </c>
      <c r="M9" s="764">
        <v>0</v>
      </c>
      <c r="N9" s="606">
        <v>0</v>
      </c>
      <c r="O9" s="805"/>
      <c r="P9" s="764">
        <v>184.88399999999999</v>
      </c>
      <c r="Q9" s="764">
        <v>180.999</v>
      </c>
      <c r="R9" s="764">
        <v>155.68199999999999</v>
      </c>
      <c r="S9" s="764">
        <v>189.66900000000001</v>
      </c>
      <c r="T9" s="764">
        <v>711.23399999999992</v>
      </c>
    </row>
    <row r="10" spans="2:20" ht="12.75" customHeight="1">
      <c r="B10" s="770" t="s">
        <v>5</v>
      </c>
      <c r="C10" s="751"/>
      <c r="D10" s="764">
        <v>12091.117</v>
      </c>
      <c r="E10" s="764">
        <v>11911.414000000001</v>
      </c>
      <c r="F10" s="764">
        <v>10514.761</v>
      </c>
      <c r="G10" s="764">
        <v>12017.162</v>
      </c>
      <c r="H10" s="606">
        <v>46534.453999999998</v>
      </c>
      <c r="I10" s="804"/>
      <c r="J10" s="764">
        <v>1191.2840000000001</v>
      </c>
      <c r="K10" s="764">
        <v>1194.9290000000001</v>
      </c>
      <c r="L10" s="764">
        <v>1174.8019999999999</v>
      </c>
      <c r="M10" s="764">
        <v>1207.4690000000001</v>
      </c>
      <c r="N10" s="606">
        <v>4768.4840000000004</v>
      </c>
      <c r="O10" s="805"/>
      <c r="P10" s="764">
        <v>13282.401</v>
      </c>
      <c r="Q10" s="764">
        <v>13106.343000000001</v>
      </c>
      <c r="R10" s="764">
        <v>11689.563</v>
      </c>
      <c r="S10" s="764">
        <v>13224.63</v>
      </c>
      <c r="T10" s="764">
        <v>51302.936999999998</v>
      </c>
    </row>
    <row r="11" spans="2:20" ht="12.75" customHeight="1">
      <c r="B11" s="770" t="s">
        <v>7</v>
      </c>
      <c r="C11" s="751"/>
      <c r="D11" s="764">
        <v>663.98299999999995</v>
      </c>
      <c r="E11" s="764">
        <v>566.36699999999996</v>
      </c>
      <c r="F11" s="764">
        <v>537.60400000000004</v>
      </c>
      <c r="G11" s="764">
        <v>564.12</v>
      </c>
      <c r="H11" s="606">
        <v>2332.0740000000001</v>
      </c>
      <c r="I11" s="804"/>
      <c r="J11" s="764">
        <v>0</v>
      </c>
      <c r="K11" s="764">
        <v>0</v>
      </c>
      <c r="L11" s="764">
        <v>0</v>
      </c>
      <c r="M11" s="764">
        <v>0</v>
      </c>
      <c r="N11" s="606">
        <v>0</v>
      </c>
      <c r="O11" s="805"/>
      <c r="P11" s="764">
        <v>663.98299999999995</v>
      </c>
      <c r="Q11" s="764">
        <v>566.36699999999996</v>
      </c>
      <c r="R11" s="764">
        <v>537.60400000000004</v>
      </c>
      <c r="S11" s="764">
        <v>564.12</v>
      </c>
      <c r="T11" s="764">
        <v>2332.0740000000001</v>
      </c>
    </row>
    <row r="12" spans="2:20" ht="12.75" customHeight="1">
      <c r="B12" s="770" t="s">
        <v>9</v>
      </c>
      <c r="C12" s="751"/>
      <c r="D12" s="764">
        <v>974.80100000000004</v>
      </c>
      <c r="E12" s="764">
        <v>957.37</v>
      </c>
      <c r="F12" s="764">
        <v>873.36300000000006</v>
      </c>
      <c r="G12" s="764">
        <v>986.35599999999999</v>
      </c>
      <c r="H12" s="606">
        <v>3791.8900000000003</v>
      </c>
      <c r="I12" s="804"/>
      <c r="J12" s="764">
        <v>30.047999999999998</v>
      </c>
      <c r="K12" s="764">
        <v>26.907</v>
      </c>
      <c r="L12" s="764">
        <v>25.684999999999999</v>
      </c>
      <c r="M12" s="764">
        <v>25.477</v>
      </c>
      <c r="N12" s="606">
        <v>108.117</v>
      </c>
      <c r="O12" s="805"/>
      <c r="P12" s="764">
        <v>1004.849</v>
      </c>
      <c r="Q12" s="764">
        <v>984.27700000000004</v>
      </c>
      <c r="R12" s="764">
        <v>899.04700000000003</v>
      </c>
      <c r="S12" s="764">
        <v>1011.833</v>
      </c>
      <c r="T12" s="764">
        <v>3900.0060000000003</v>
      </c>
    </row>
    <row r="13" spans="2:20" ht="12.75" customHeight="1">
      <c r="B13" s="770" t="s">
        <v>10</v>
      </c>
      <c r="C13" s="751"/>
      <c r="D13" s="764">
        <v>6967.5969999999998</v>
      </c>
      <c r="E13" s="764">
        <v>6725.143</v>
      </c>
      <c r="F13" s="764">
        <v>6269.0290000000005</v>
      </c>
      <c r="G13" s="764">
        <v>6975.817</v>
      </c>
      <c r="H13" s="606">
        <v>26937.585999999999</v>
      </c>
      <c r="I13" s="804"/>
      <c r="J13" s="764">
        <v>1994.309</v>
      </c>
      <c r="K13" s="764">
        <v>2010.6030000000001</v>
      </c>
      <c r="L13" s="764">
        <v>2039.8219999999999</v>
      </c>
      <c r="M13" s="764">
        <v>2047.6110000000001</v>
      </c>
      <c r="N13" s="606">
        <v>8092.3450000000003</v>
      </c>
      <c r="O13" s="805"/>
      <c r="P13" s="764">
        <v>8961.9060000000009</v>
      </c>
      <c r="Q13" s="764">
        <v>8735.7469999999994</v>
      </c>
      <c r="R13" s="764">
        <v>8308.8510000000006</v>
      </c>
      <c r="S13" s="764">
        <v>9023.4269999999997</v>
      </c>
      <c r="T13" s="764">
        <v>35029.930999999997</v>
      </c>
    </row>
    <row r="14" spans="2:20" ht="12.75" customHeight="1">
      <c r="B14" s="770" t="s">
        <v>12</v>
      </c>
      <c r="C14" s="751"/>
      <c r="D14" s="764">
        <v>23547.179</v>
      </c>
      <c r="E14" s="764">
        <v>23467.417000000001</v>
      </c>
      <c r="F14" s="764">
        <v>22743.264999999999</v>
      </c>
      <c r="G14" s="764">
        <v>23640.880000000001</v>
      </c>
      <c r="H14" s="606">
        <v>93398.741000000009</v>
      </c>
      <c r="I14" s="804"/>
      <c r="J14" s="764">
        <v>4077.3159999999998</v>
      </c>
      <c r="K14" s="764">
        <v>4090.96</v>
      </c>
      <c r="L14" s="764">
        <v>4100.8789999999999</v>
      </c>
      <c r="M14" s="764">
        <v>4105.085</v>
      </c>
      <c r="N14" s="606">
        <v>16374.239999999998</v>
      </c>
      <c r="O14" s="805"/>
      <c r="P14" s="764">
        <v>27624.494999999999</v>
      </c>
      <c r="Q14" s="764">
        <v>27558.377</v>
      </c>
      <c r="R14" s="764">
        <v>26844.144</v>
      </c>
      <c r="S14" s="764">
        <v>27745.965</v>
      </c>
      <c r="T14" s="764">
        <v>109772.981</v>
      </c>
    </row>
    <row r="15" spans="2:20" ht="12.75" customHeight="1">
      <c r="B15" s="770" t="s">
        <v>13</v>
      </c>
      <c r="C15" s="751"/>
      <c r="D15" s="764">
        <v>6194.8389999999999</v>
      </c>
      <c r="E15" s="764">
        <v>6860.076</v>
      </c>
      <c r="F15" s="764">
        <v>6818.7539999999999</v>
      </c>
      <c r="G15" s="764">
        <v>6615.8329999999996</v>
      </c>
      <c r="H15" s="606">
        <v>26489.502</v>
      </c>
      <c r="I15" s="804"/>
      <c r="J15" s="764">
        <v>1117.6600000000001</v>
      </c>
      <c r="K15" s="764">
        <v>1117.174</v>
      </c>
      <c r="L15" s="764">
        <v>1115.5899999999999</v>
      </c>
      <c r="M15" s="764">
        <v>1168.1099999999999</v>
      </c>
      <c r="N15" s="606">
        <v>4518.5339999999997</v>
      </c>
      <c r="O15" s="805"/>
      <c r="P15" s="764">
        <v>7312.4989999999998</v>
      </c>
      <c r="Q15" s="764">
        <v>7977.2510000000002</v>
      </c>
      <c r="R15" s="764">
        <v>7934.3440000000001</v>
      </c>
      <c r="S15" s="764">
        <v>7783.9430000000002</v>
      </c>
      <c r="T15" s="764">
        <v>31008.037</v>
      </c>
    </row>
    <row r="16" spans="2:20" ht="12.75" customHeight="1">
      <c r="B16" s="770" t="s">
        <v>14</v>
      </c>
      <c r="C16" s="751"/>
      <c r="D16" s="764">
        <v>12431.272000000001</v>
      </c>
      <c r="E16" s="764">
        <v>18972.897000000001</v>
      </c>
      <c r="F16" s="764">
        <v>19947.725999999999</v>
      </c>
      <c r="G16" s="764">
        <v>12964.489</v>
      </c>
      <c r="H16" s="606">
        <v>64316.384000000005</v>
      </c>
      <c r="I16" s="804"/>
      <c r="J16" s="764">
        <v>1988.4449999999999</v>
      </c>
      <c r="K16" s="764">
        <v>1979.4670000000001</v>
      </c>
      <c r="L16" s="764">
        <v>2012.385</v>
      </c>
      <c r="M16" s="764">
        <v>2018.885</v>
      </c>
      <c r="N16" s="606">
        <v>7999.1820000000007</v>
      </c>
      <c r="O16" s="805"/>
      <c r="P16" s="764">
        <v>14419.717000000001</v>
      </c>
      <c r="Q16" s="764">
        <v>20952.363000000001</v>
      </c>
      <c r="R16" s="764">
        <v>21960.111000000001</v>
      </c>
      <c r="S16" s="764">
        <v>14983.374</v>
      </c>
      <c r="T16" s="764">
        <v>72315.565000000002</v>
      </c>
    </row>
    <row r="17" spans="2:20" ht="12.75" customHeight="1">
      <c r="B17" s="770" t="s">
        <v>15</v>
      </c>
      <c r="C17" s="751"/>
      <c r="D17" s="764">
        <v>4082.556</v>
      </c>
      <c r="E17" s="764">
        <v>3943.4029999999998</v>
      </c>
      <c r="F17" s="764">
        <v>3743.4830000000002</v>
      </c>
      <c r="G17" s="764">
        <v>3958.0540000000001</v>
      </c>
      <c r="H17" s="606">
        <v>15727.495999999999</v>
      </c>
      <c r="I17" s="804"/>
      <c r="J17" s="764">
        <v>289.51299999999998</v>
      </c>
      <c r="K17" s="764">
        <v>301.51299999999998</v>
      </c>
      <c r="L17" s="764">
        <v>298.7</v>
      </c>
      <c r="M17" s="764">
        <v>319.65600000000001</v>
      </c>
      <c r="N17" s="606">
        <v>1209.3819999999998</v>
      </c>
      <c r="O17" s="805"/>
      <c r="P17" s="764">
        <v>4372.07</v>
      </c>
      <c r="Q17" s="764">
        <v>4244.9160000000002</v>
      </c>
      <c r="R17" s="764">
        <v>4042.183</v>
      </c>
      <c r="S17" s="764">
        <v>4277.71</v>
      </c>
      <c r="T17" s="764">
        <v>16936.879000000001</v>
      </c>
    </row>
    <row r="18" spans="2:20" ht="12.75" customHeight="1">
      <c r="B18" s="770" t="s">
        <v>16</v>
      </c>
      <c r="C18" s="751"/>
      <c r="D18" s="764">
        <v>6898.0889999999999</v>
      </c>
      <c r="E18" s="764">
        <v>7208.5929999999998</v>
      </c>
      <c r="F18" s="764">
        <v>7003.5429999999997</v>
      </c>
      <c r="G18" s="764">
        <v>7490.4250000000002</v>
      </c>
      <c r="H18" s="606">
        <v>28600.649999999998</v>
      </c>
      <c r="I18" s="804"/>
      <c r="J18" s="764">
        <v>415.96600000000001</v>
      </c>
      <c r="K18" s="764">
        <v>420.60500000000002</v>
      </c>
      <c r="L18" s="764">
        <v>423.137</v>
      </c>
      <c r="M18" s="764">
        <v>426.13299999999998</v>
      </c>
      <c r="N18" s="606">
        <v>1685.8410000000001</v>
      </c>
      <c r="O18" s="805"/>
      <c r="P18" s="764">
        <v>7314.0559999999996</v>
      </c>
      <c r="Q18" s="764">
        <v>7629.1980000000003</v>
      </c>
      <c r="R18" s="764">
        <v>7426.68</v>
      </c>
      <c r="S18" s="764">
        <v>7916.558</v>
      </c>
      <c r="T18" s="764">
        <v>30286.492000000002</v>
      </c>
    </row>
    <row r="19" spans="2:20" ht="12.75" customHeight="1">
      <c r="B19" s="770" t="s">
        <v>17</v>
      </c>
      <c r="C19" s="751"/>
      <c r="D19" s="764">
        <v>609.40499999999997</v>
      </c>
      <c r="E19" s="764">
        <v>546.548</v>
      </c>
      <c r="F19" s="764">
        <v>568.77</v>
      </c>
      <c r="G19" s="764">
        <v>559.72900000000004</v>
      </c>
      <c r="H19" s="606">
        <v>2284.4520000000002</v>
      </c>
      <c r="I19" s="804"/>
      <c r="J19" s="764">
        <v>232.13900000000001</v>
      </c>
      <c r="K19" s="764">
        <v>232.52600000000001</v>
      </c>
      <c r="L19" s="764">
        <v>232.261</v>
      </c>
      <c r="M19" s="764">
        <v>240.43199999999999</v>
      </c>
      <c r="N19" s="606">
        <v>937.35800000000006</v>
      </c>
      <c r="O19" s="805"/>
      <c r="P19" s="764">
        <v>841.54399999999998</v>
      </c>
      <c r="Q19" s="764">
        <v>779.07399999999996</v>
      </c>
      <c r="R19" s="764">
        <v>801.03200000000004</v>
      </c>
      <c r="S19" s="764">
        <v>800.16099999999994</v>
      </c>
      <c r="T19" s="764">
        <v>3221.8110000000001</v>
      </c>
    </row>
    <row r="20" spans="2:20" ht="12.75" customHeight="1">
      <c r="B20" s="770" t="s">
        <v>18</v>
      </c>
      <c r="C20" s="751"/>
      <c r="D20" s="764">
        <v>9366.5709999999999</v>
      </c>
      <c r="E20" s="764">
        <v>8826.0020000000004</v>
      </c>
      <c r="F20" s="764">
        <v>8325.2090000000007</v>
      </c>
      <c r="G20" s="764">
        <v>8966.7219999999998</v>
      </c>
      <c r="H20" s="606">
        <v>35484.504000000001</v>
      </c>
      <c r="I20" s="804"/>
      <c r="J20" s="764">
        <v>1377.162</v>
      </c>
      <c r="K20" s="764">
        <v>1397.585</v>
      </c>
      <c r="L20" s="764">
        <v>1400.711</v>
      </c>
      <c r="M20" s="764">
        <v>1408.7840000000001</v>
      </c>
      <c r="N20" s="606">
        <v>5584.2420000000002</v>
      </c>
      <c r="O20" s="805"/>
      <c r="P20" s="764">
        <v>10743.733</v>
      </c>
      <c r="Q20" s="764">
        <v>10223.587</v>
      </c>
      <c r="R20" s="764">
        <v>9725.92</v>
      </c>
      <c r="S20" s="764">
        <v>10375.507</v>
      </c>
      <c r="T20" s="764">
        <v>41068.746999999996</v>
      </c>
    </row>
    <row r="21" spans="2:20" ht="12.75" customHeight="1">
      <c r="B21" s="770" t="s">
        <v>20</v>
      </c>
      <c r="C21" s="751"/>
      <c r="D21" s="764">
        <v>3577.3119999999999</v>
      </c>
      <c r="E21" s="764">
        <v>3747.5349999999999</v>
      </c>
      <c r="F21" s="764">
        <v>3618.2249999999999</v>
      </c>
      <c r="G21" s="764">
        <v>3747.2939999999999</v>
      </c>
      <c r="H21" s="606">
        <v>14690.366</v>
      </c>
      <c r="I21" s="804"/>
      <c r="J21" s="764">
        <v>722.62099999999998</v>
      </c>
      <c r="K21" s="764">
        <v>738.20899999999995</v>
      </c>
      <c r="L21" s="764">
        <v>744.48199999999997</v>
      </c>
      <c r="M21" s="764">
        <v>747.71100000000001</v>
      </c>
      <c r="N21" s="606">
        <v>2953.0230000000001</v>
      </c>
      <c r="O21" s="805"/>
      <c r="P21" s="764">
        <v>4299.933</v>
      </c>
      <c r="Q21" s="764">
        <v>4485.7439999999997</v>
      </c>
      <c r="R21" s="764">
        <v>4362.7070000000003</v>
      </c>
      <c r="S21" s="764">
        <v>4495.0060000000003</v>
      </c>
      <c r="T21" s="764">
        <v>17643.39</v>
      </c>
    </row>
    <row r="22" spans="2:20" ht="12.75" customHeight="1">
      <c r="B22" s="770" t="s">
        <v>21</v>
      </c>
      <c r="C22" s="751"/>
      <c r="D22" s="764">
        <v>14037.091</v>
      </c>
      <c r="E22" s="764">
        <v>13902.684999999999</v>
      </c>
      <c r="F22" s="764">
        <v>13427.69</v>
      </c>
      <c r="G22" s="764">
        <v>13642.303</v>
      </c>
      <c r="H22" s="606">
        <v>55009.769</v>
      </c>
      <c r="I22" s="804"/>
      <c r="J22" s="764">
        <v>0</v>
      </c>
      <c r="K22" s="764">
        <v>0</v>
      </c>
      <c r="L22" s="764">
        <v>0</v>
      </c>
      <c r="M22" s="764">
        <v>0</v>
      </c>
      <c r="N22" s="606">
        <v>0</v>
      </c>
      <c r="O22" s="805"/>
      <c r="P22" s="764">
        <v>14037.091</v>
      </c>
      <c r="Q22" s="764">
        <v>13902.684999999999</v>
      </c>
      <c r="R22" s="764">
        <v>13427.69</v>
      </c>
      <c r="S22" s="764">
        <v>13642.303</v>
      </c>
      <c r="T22" s="764">
        <v>55009.769</v>
      </c>
    </row>
    <row r="23" spans="2:20" ht="12.75" customHeight="1">
      <c r="B23" s="770" t="s">
        <v>22</v>
      </c>
      <c r="C23" s="751"/>
      <c r="D23" s="764">
        <v>7448.1819999999998</v>
      </c>
      <c r="E23" s="764">
        <v>7453.2340000000004</v>
      </c>
      <c r="F23" s="764">
        <v>5316.4629999999997</v>
      </c>
      <c r="G23" s="764">
        <v>7614.2719999999999</v>
      </c>
      <c r="H23" s="606">
        <v>27832.151000000002</v>
      </c>
      <c r="I23" s="804"/>
      <c r="J23" s="764">
        <v>1784.067</v>
      </c>
      <c r="K23" s="764">
        <v>1783.258</v>
      </c>
      <c r="L23" s="764">
        <v>671.42100000000005</v>
      </c>
      <c r="M23" s="764">
        <v>1631.22</v>
      </c>
      <c r="N23" s="606">
        <v>5869.9660000000003</v>
      </c>
      <c r="O23" s="805"/>
      <c r="P23" s="764">
        <v>9232.2489999999998</v>
      </c>
      <c r="Q23" s="764">
        <v>9236.4920000000002</v>
      </c>
      <c r="R23" s="764">
        <v>5987.884</v>
      </c>
      <c r="S23" s="764">
        <v>9245.4920000000002</v>
      </c>
      <c r="T23" s="764">
        <v>33702.116999999998</v>
      </c>
    </row>
    <row r="24" spans="2:20" ht="12.75" customHeight="1">
      <c r="B24" s="770" t="s">
        <v>100</v>
      </c>
      <c r="C24" s="751"/>
      <c r="D24" s="764">
        <v>6325.3609999999999</v>
      </c>
      <c r="E24" s="764">
        <v>6040.4530000000004</v>
      </c>
      <c r="F24" s="764">
        <v>5829.0990000000002</v>
      </c>
      <c r="G24" s="764">
        <v>6091.7719999999999</v>
      </c>
      <c r="H24" s="606">
        <v>24286.685000000001</v>
      </c>
      <c r="I24" s="804"/>
      <c r="J24" s="764">
        <v>1411.81</v>
      </c>
      <c r="K24" s="764">
        <v>1426.644</v>
      </c>
      <c r="L24" s="764">
        <v>1429.61</v>
      </c>
      <c r="M24" s="764">
        <v>1458.925</v>
      </c>
      <c r="N24" s="606">
        <v>5726.9889999999996</v>
      </c>
      <c r="O24" s="805"/>
      <c r="P24" s="764">
        <v>7737.1719999999996</v>
      </c>
      <c r="Q24" s="764">
        <v>7467.0969999999998</v>
      </c>
      <c r="R24" s="764">
        <v>7258.7089999999998</v>
      </c>
      <c r="S24" s="764">
        <v>7550.6970000000001</v>
      </c>
      <c r="T24" s="764">
        <v>30013.674999999999</v>
      </c>
    </row>
    <row r="25" spans="2:20" ht="12.75" customHeight="1">
      <c r="B25" s="770" t="s">
        <v>101</v>
      </c>
      <c r="C25" s="751"/>
      <c r="D25" s="764">
        <v>1887.2149999999999</v>
      </c>
      <c r="E25" s="764">
        <v>1881.511</v>
      </c>
      <c r="F25" s="764">
        <v>1761.636</v>
      </c>
      <c r="G25" s="764">
        <v>1691.0830000000001</v>
      </c>
      <c r="H25" s="606">
        <v>7221.4449999999997</v>
      </c>
      <c r="I25" s="804"/>
      <c r="J25" s="764">
        <v>692.03700000000003</v>
      </c>
      <c r="K25" s="764">
        <v>719.995</v>
      </c>
      <c r="L25" s="764">
        <v>741.04600000000005</v>
      </c>
      <c r="M25" s="764">
        <v>762.74900000000002</v>
      </c>
      <c r="N25" s="606">
        <v>2915.8270000000002</v>
      </c>
      <c r="O25" s="805"/>
      <c r="P25" s="764">
        <v>2579.2530000000002</v>
      </c>
      <c r="Q25" s="764">
        <v>2601.5050000000001</v>
      </c>
      <c r="R25" s="764">
        <v>2502.681</v>
      </c>
      <c r="S25" s="764">
        <v>2453.8330000000001</v>
      </c>
      <c r="T25" s="764">
        <v>10137.272000000001</v>
      </c>
    </row>
    <row r="26" spans="2:20" ht="12.75" customHeight="1">
      <c r="B26" s="770" t="s">
        <v>102</v>
      </c>
      <c r="C26" s="751"/>
      <c r="D26" s="764">
        <v>2529.799</v>
      </c>
      <c r="E26" s="764">
        <v>2516.8159999999998</v>
      </c>
      <c r="F26" s="764">
        <v>2424.1410000000001</v>
      </c>
      <c r="G26" s="764">
        <v>2434.9270000000001</v>
      </c>
      <c r="H26" s="606">
        <v>9905.6829999999991</v>
      </c>
      <c r="I26" s="804"/>
      <c r="J26" s="764">
        <v>1886.075</v>
      </c>
      <c r="K26" s="764">
        <v>1894.9929999999999</v>
      </c>
      <c r="L26" s="764">
        <v>1925.9690000000001</v>
      </c>
      <c r="M26" s="764">
        <v>1972.067</v>
      </c>
      <c r="N26" s="606">
        <v>7679.1040000000003</v>
      </c>
      <c r="O26" s="805"/>
      <c r="P26" s="764">
        <v>4415.8729999999996</v>
      </c>
      <c r="Q26" s="764">
        <v>4411.8090000000002</v>
      </c>
      <c r="R26" s="764">
        <v>4350.1099999999997</v>
      </c>
      <c r="S26" s="764">
        <v>4406.9939999999997</v>
      </c>
      <c r="T26" s="764">
        <v>17584.786</v>
      </c>
    </row>
    <row r="27" spans="2:20" ht="12.75" customHeight="1">
      <c r="B27" s="770" t="s">
        <v>103</v>
      </c>
      <c r="C27" s="751"/>
      <c r="D27" s="764">
        <v>10682.1</v>
      </c>
      <c r="E27" s="764">
        <v>10574.2</v>
      </c>
      <c r="F27" s="764">
        <v>10520.25</v>
      </c>
      <c r="G27" s="764">
        <v>10574.2</v>
      </c>
      <c r="H27" s="606">
        <v>42350.75</v>
      </c>
      <c r="I27" s="804"/>
      <c r="J27" s="764">
        <v>0</v>
      </c>
      <c r="K27" s="764">
        <v>0</v>
      </c>
      <c r="L27" s="764">
        <v>0</v>
      </c>
      <c r="M27" s="764">
        <v>0</v>
      </c>
      <c r="N27" s="606">
        <v>0</v>
      </c>
      <c r="O27" s="805"/>
      <c r="P27" s="764">
        <v>10682.1</v>
      </c>
      <c r="Q27" s="764">
        <v>10574.2</v>
      </c>
      <c r="R27" s="764">
        <v>10520.25</v>
      </c>
      <c r="S27" s="764">
        <v>10574.2</v>
      </c>
      <c r="T27" s="764">
        <v>42350.75</v>
      </c>
    </row>
    <row r="28" spans="2:20" ht="3" customHeight="1">
      <c r="B28" s="756"/>
      <c r="C28" s="756"/>
      <c r="D28" s="757"/>
      <c r="E28" s="757"/>
      <c r="F28" s="757"/>
      <c r="G28" s="757"/>
      <c r="H28" s="782"/>
      <c r="I28" s="815"/>
      <c r="J28" s="798"/>
      <c r="K28" s="798"/>
      <c r="L28" s="798"/>
      <c r="M28" s="798"/>
      <c r="N28" s="799"/>
      <c r="O28" s="760"/>
      <c r="P28" s="757">
        <v>1400</v>
      </c>
      <c r="Q28" s="757"/>
      <c r="R28" s="757"/>
      <c r="S28" s="757"/>
      <c r="T28" s="757"/>
    </row>
    <row r="29" spans="2:20" ht="12.75" customHeight="1">
      <c r="B29" s="126">
        <v>2014</v>
      </c>
      <c r="C29" s="751"/>
      <c r="D29" s="761">
        <v>133404.81699999998</v>
      </c>
      <c r="E29" s="761">
        <v>139404.73199999999</v>
      </c>
      <c r="F29" s="761">
        <v>132831.16099999999</v>
      </c>
      <c r="G29" s="128">
        <v>132424.24799999999</v>
      </c>
      <c r="H29" s="782">
        <v>538064.9580000001</v>
      </c>
      <c r="I29" s="815">
        <v>0</v>
      </c>
      <c r="J29" s="781">
        <v>26058.216000000008</v>
      </c>
      <c r="K29" s="781">
        <v>26430.858</v>
      </c>
      <c r="L29" s="781">
        <v>26292.640000000003</v>
      </c>
      <c r="M29" s="782">
        <v>27086.073999999997</v>
      </c>
      <c r="N29" s="782">
        <v>105867.788</v>
      </c>
      <c r="O29" s="805">
        <v>0</v>
      </c>
      <c r="P29" s="761">
        <v>159463.033</v>
      </c>
      <c r="Q29" s="761">
        <v>165835.58999999997</v>
      </c>
      <c r="R29" s="761">
        <v>159123.80100000004</v>
      </c>
      <c r="S29" s="761">
        <v>159510.321</v>
      </c>
      <c r="T29" s="761">
        <v>643932.74499999988</v>
      </c>
    </row>
    <row r="30" spans="2:20" ht="12.75" customHeight="1">
      <c r="B30" s="763" t="s">
        <v>3</v>
      </c>
      <c r="C30" s="751"/>
      <c r="D30" s="764">
        <v>3446.7829999999999</v>
      </c>
      <c r="E30" s="764">
        <v>3586.1509999999998</v>
      </c>
      <c r="F30" s="764">
        <v>3364.529</v>
      </c>
      <c r="G30" s="764">
        <v>3664.5990000000002</v>
      </c>
      <c r="H30" s="606">
        <v>14062.062</v>
      </c>
      <c r="I30" s="804"/>
      <c r="J30" s="764">
        <v>7148.201</v>
      </c>
      <c r="K30" s="764">
        <v>7485.335</v>
      </c>
      <c r="L30" s="764">
        <v>8491.4069999999992</v>
      </c>
      <c r="M30" s="764">
        <v>8335.134</v>
      </c>
      <c r="N30" s="606">
        <v>31460.076999999997</v>
      </c>
      <c r="O30" s="805"/>
      <c r="P30" s="764">
        <v>10594.983</v>
      </c>
      <c r="Q30" s="764">
        <v>11071.486000000001</v>
      </c>
      <c r="R30" s="764">
        <v>11855.936</v>
      </c>
      <c r="S30" s="764">
        <v>11999.732</v>
      </c>
      <c r="T30" s="764">
        <v>45522.137000000002</v>
      </c>
    </row>
    <row r="31" spans="2:20" ht="12.75" customHeight="1">
      <c r="B31" s="770" t="s">
        <v>4</v>
      </c>
      <c r="C31" s="751"/>
      <c r="D31" s="764">
        <v>189.25</v>
      </c>
      <c r="E31" s="764">
        <v>182.739</v>
      </c>
      <c r="F31" s="764">
        <v>155.15100000000001</v>
      </c>
      <c r="G31" s="764">
        <v>189.405</v>
      </c>
      <c r="H31" s="606">
        <v>716.54500000000007</v>
      </c>
      <c r="I31" s="804"/>
      <c r="J31" s="764">
        <v>0</v>
      </c>
      <c r="K31" s="764">
        <v>0</v>
      </c>
      <c r="L31" s="764">
        <v>0</v>
      </c>
      <c r="M31" s="764">
        <v>0</v>
      </c>
      <c r="N31" s="606">
        <v>0</v>
      </c>
      <c r="O31" s="805"/>
      <c r="P31" s="764">
        <v>189.25</v>
      </c>
      <c r="Q31" s="764">
        <v>182.739</v>
      </c>
      <c r="R31" s="764">
        <v>155.15100000000001</v>
      </c>
      <c r="S31" s="764">
        <v>189.405</v>
      </c>
      <c r="T31" s="764">
        <v>716.54500000000007</v>
      </c>
    </row>
    <row r="32" spans="2:20" ht="12.75" customHeight="1">
      <c r="B32" s="770" t="s">
        <v>5</v>
      </c>
      <c r="C32" s="751"/>
      <c r="D32" s="764">
        <v>12027.223</v>
      </c>
      <c r="E32" s="764">
        <v>11882.877</v>
      </c>
      <c r="F32" s="764">
        <v>10436.753000000001</v>
      </c>
      <c r="G32" s="764">
        <v>11889.603999999999</v>
      </c>
      <c r="H32" s="606">
        <v>46236.457000000002</v>
      </c>
      <c r="I32" s="804"/>
      <c r="J32" s="764">
        <v>1191.55</v>
      </c>
      <c r="K32" s="764">
        <v>1178.751</v>
      </c>
      <c r="L32" s="764">
        <v>1174.0630000000001</v>
      </c>
      <c r="M32" s="764">
        <v>1173.1300000000001</v>
      </c>
      <c r="N32" s="606">
        <v>4717.4940000000006</v>
      </c>
      <c r="O32" s="805"/>
      <c r="P32" s="764">
        <v>13218.772999999999</v>
      </c>
      <c r="Q32" s="764">
        <v>13061.628000000001</v>
      </c>
      <c r="R32" s="764">
        <v>11610.816000000001</v>
      </c>
      <c r="S32" s="764">
        <v>13062.733</v>
      </c>
      <c r="T32" s="764">
        <v>50953.95</v>
      </c>
    </row>
    <row r="33" spans="2:20" ht="12.75" customHeight="1">
      <c r="B33" s="770" t="s">
        <v>7</v>
      </c>
      <c r="C33" s="751"/>
      <c r="D33" s="764">
        <v>633.65800000000002</v>
      </c>
      <c r="E33" s="764">
        <v>617.06500000000005</v>
      </c>
      <c r="F33" s="764">
        <v>592.93100000000004</v>
      </c>
      <c r="G33" s="764">
        <v>622.96699999999998</v>
      </c>
      <c r="H33" s="606">
        <v>2466.6210000000001</v>
      </c>
      <c r="I33" s="804"/>
      <c r="J33" s="764">
        <v>0</v>
      </c>
      <c r="K33" s="764">
        <v>0</v>
      </c>
      <c r="L33" s="764">
        <v>0</v>
      </c>
      <c r="M33" s="764">
        <v>0</v>
      </c>
      <c r="N33" s="606">
        <v>0</v>
      </c>
      <c r="O33" s="805"/>
      <c r="P33" s="764">
        <v>633.65800000000002</v>
      </c>
      <c r="Q33" s="764">
        <v>617.06500000000005</v>
      </c>
      <c r="R33" s="764">
        <v>592.93100000000004</v>
      </c>
      <c r="S33" s="764">
        <v>622.96699999999998</v>
      </c>
      <c r="T33" s="764">
        <v>2466.6210000000001</v>
      </c>
    </row>
    <row r="34" spans="2:20" ht="12.75" customHeight="1">
      <c r="B34" s="770" t="s">
        <v>9</v>
      </c>
      <c r="C34" s="751"/>
      <c r="D34" s="764">
        <v>984.97400000000005</v>
      </c>
      <c r="E34" s="764">
        <v>952.93</v>
      </c>
      <c r="F34" s="764">
        <v>875.76599999999996</v>
      </c>
      <c r="G34" s="764">
        <v>957.59900000000005</v>
      </c>
      <c r="H34" s="606">
        <v>3771.2690000000002</v>
      </c>
      <c r="I34" s="804"/>
      <c r="J34" s="764">
        <v>28.334</v>
      </c>
      <c r="K34" s="764">
        <v>26.701000000000001</v>
      </c>
      <c r="L34" s="764">
        <v>26.931000000000001</v>
      </c>
      <c r="M34" s="764">
        <v>26.835999999999999</v>
      </c>
      <c r="N34" s="606">
        <v>108.80199999999999</v>
      </c>
      <c r="O34" s="805"/>
      <c r="P34" s="764">
        <v>1013.308</v>
      </c>
      <c r="Q34" s="764">
        <v>979.63099999999997</v>
      </c>
      <c r="R34" s="764">
        <v>902.69799999999998</v>
      </c>
      <c r="S34" s="764">
        <v>984.43499999999995</v>
      </c>
      <c r="T34" s="764">
        <v>3880.0719999999997</v>
      </c>
    </row>
    <row r="35" spans="2:20" ht="12.75" customHeight="1">
      <c r="B35" s="770" t="s">
        <v>10</v>
      </c>
      <c r="C35" s="751"/>
      <c r="D35" s="764">
        <v>7223.1390000000001</v>
      </c>
      <c r="E35" s="764">
        <v>6893.4660000000003</v>
      </c>
      <c r="F35" s="764">
        <v>6190.982</v>
      </c>
      <c r="G35" s="764">
        <v>6885.6109999999999</v>
      </c>
      <c r="H35" s="606">
        <v>27193.198</v>
      </c>
      <c r="I35" s="804"/>
      <c r="J35" s="764">
        <v>1951.8530000000001</v>
      </c>
      <c r="K35" s="764">
        <v>1941.2619999999999</v>
      </c>
      <c r="L35" s="764">
        <v>1964.414</v>
      </c>
      <c r="M35" s="764">
        <v>1933.5350000000001</v>
      </c>
      <c r="N35" s="606">
        <v>7791.0639999999994</v>
      </c>
      <c r="O35" s="805"/>
      <c r="P35" s="764">
        <v>9174.9920000000002</v>
      </c>
      <c r="Q35" s="764">
        <v>8834.7270000000008</v>
      </c>
      <c r="R35" s="764">
        <v>8155.3950000000004</v>
      </c>
      <c r="S35" s="764">
        <v>8819.1460000000006</v>
      </c>
      <c r="T35" s="764">
        <v>34984.26</v>
      </c>
    </row>
    <row r="36" spans="2:20" ht="12.75" customHeight="1">
      <c r="B36" s="770" t="s">
        <v>12</v>
      </c>
      <c r="C36" s="751"/>
      <c r="D36" s="764">
        <v>23261.327000000001</v>
      </c>
      <c r="E36" s="764">
        <v>23138.159</v>
      </c>
      <c r="F36" s="764">
        <v>22405.845000000001</v>
      </c>
      <c r="G36" s="764">
        <v>23156.43</v>
      </c>
      <c r="H36" s="606">
        <v>91961.760999999999</v>
      </c>
      <c r="I36" s="804"/>
      <c r="J36" s="764">
        <v>4024.672</v>
      </c>
      <c r="K36" s="764">
        <v>4058.9470000000001</v>
      </c>
      <c r="L36" s="764">
        <v>4053.3850000000002</v>
      </c>
      <c r="M36" s="764">
        <v>4057.442</v>
      </c>
      <c r="N36" s="606">
        <v>16194.446</v>
      </c>
      <c r="O36" s="805"/>
      <c r="P36" s="764">
        <v>27285.999</v>
      </c>
      <c r="Q36" s="764">
        <v>27197.106</v>
      </c>
      <c r="R36" s="764">
        <v>26459.23</v>
      </c>
      <c r="S36" s="764">
        <v>27213.871999999999</v>
      </c>
      <c r="T36" s="764">
        <v>108156.20699999999</v>
      </c>
    </row>
    <row r="37" spans="2:20" ht="12.75" customHeight="1">
      <c r="B37" s="770" t="s">
        <v>13</v>
      </c>
      <c r="C37" s="751"/>
      <c r="D37" s="764">
        <v>6407.9939999999997</v>
      </c>
      <c r="E37" s="764">
        <v>7182.2020000000002</v>
      </c>
      <c r="F37" s="764">
        <v>7033.1819999999998</v>
      </c>
      <c r="G37" s="764">
        <v>6533.4459999999999</v>
      </c>
      <c r="H37" s="606">
        <v>27156.824000000001</v>
      </c>
      <c r="I37" s="804"/>
      <c r="J37" s="764">
        <v>1107.6389999999999</v>
      </c>
      <c r="K37" s="764">
        <v>1106.883</v>
      </c>
      <c r="L37" s="764">
        <v>1090.116</v>
      </c>
      <c r="M37" s="764">
        <v>1087.165</v>
      </c>
      <c r="N37" s="606">
        <v>4391.8029999999999</v>
      </c>
      <c r="O37" s="805"/>
      <c r="P37" s="764">
        <v>7515.634</v>
      </c>
      <c r="Q37" s="764">
        <v>8289.0849999999991</v>
      </c>
      <c r="R37" s="764">
        <v>8123.2979999999998</v>
      </c>
      <c r="S37" s="764">
        <v>7620.6109999999999</v>
      </c>
      <c r="T37" s="764">
        <v>31548.628000000001</v>
      </c>
    </row>
    <row r="38" spans="2:20" ht="12.75" customHeight="1">
      <c r="B38" s="770" t="s">
        <v>14</v>
      </c>
      <c r="C38" s="751"/>
      <c r="D38" s="764">
        <v>12247.962</v>
      </c>
      <c r="E38" s="764">
        <v>18744.637999999999</v>
      </c>
      <c r="F38" s="764">
        <v>19762.349999999999</v>
      </c>
      <c r="G38" s="764">
        <v>12630.891</v>
      </c>
      <c r="H38" s="606">
        <v>63385.841</v>
      </c>
      <c r="I38" s="804"/>
      <c r="J38" s="764">
        <v>1972.5139999999999</v>
      </c>
      <c r="K38" s="764">
        <v>1959.963</v>
      </c>
      <c r="L38" s="764">
        <v>1962.3240000000001</v>
      </c>
      <c r="M38" s="764">
        <v>1911.9369999999999</v>
      </c>
      <c r="N38" s="606">
        <v>7806.7379999999994</v>
      </c>
      <c r="O38" s="805"/>
      <c r="P38" s="764">
        <v>14220.475</v>
      </c>
      <c r="Q38" s="764">
        <v>20704.600999999999</v>
      </c>
      <c r="R38" s="764">
        <v>21724.673999999999</v>
      </c>
      <c r="S38" s="764">
        <v>14542.828</v>
      </c>
      <c r="T38" s="764">
        <v>71192.577999999994</v>
      </c>
    </row>
    <row r="39" spans="2:20" ht="12.75" customHeight="1">
      <c r="B39" s="770" t="s">
        <v>15</v>
      </c>
      <c r="C39" s="751"/>
      <c r="D39" s="764">
        <v>4077.5720000000001</v>
      </c>
      <c r="E39" s="764">
        <v>3944.2190000000001</v>
      </c>
      <c r="F39" s="764">
        <v>3699.0810000000001</v>
      </c>
      <c r="G39" s="764">
        <v>3848.3090000000002</v>
      </c>
      <c r="H39" s="606">
        <v>15569.181</v>
      </c>
      <c r="I39" s="804"/>
      <c r="J39" s="764">
        <v>280.19900000000001</v>
      </c>
      <c r="K39" s="764">
        <v>274.64499999999998</v>
      </c>
      <c r="L39" s="764">
        <v>270.57499999999999</v>
      </c>
      <c r="M39" s="764">
        <v>272.02199999999999</v>
      </c>
      <c r="N39" s="606">
        <v>1097.441</v>
      </c>
      <c r="O39" s="805"/>
      <c r="P39" s="764">
        <v>4357.7709999999997</v>
      </c>
      <c r="Q39" s="764">
        <v>4218.8639999999996</v>
      </c>
      <c r="R39" s="764">
        <v>3969.6559999999999</v>
      </c>
      <c r="S39" s="764">
        <v>4120.3310000000001</v>
      </c>
      <c r="T39" s="764">
        <v>16666.621999999996</v>
      </c>
    </row>
    <row r="40" spans="2:20" ht="12.75" customHeight="1">
      <c r="B40" s="770" t="s">
        <v>16</v>
      </c>
      <c r="C40" s="751"/>
      <c r="D40" s="764">
        <v>6778.299</v>
      </c>
      <c r="E40" s="764">
        <v>7148.1390000000001</v>
      </c>
      <c r="F40" s="764">
        <v>6785.9489999999996</v>
      </c>
      <c r="G40" s="764">
        <v>7271.8069999999998</v>
      </c>
      <c r="H40" s="606">
        <v>27984.194</v>
      </c>
      <c r="I40" s="804"/>
      <c r="J40" s="764">
        <v>387.74900000000002</v>
      </c>
      <c r="K40" s="764">
        <v>387.83300000000003</v>
      </c>
      <c r="L40" s="764">
        <v>388.32299999999998</v>
      </c>
      <c r="M40" s="764">
        <v>388.58100000000002</v>
      </c>
      <c r="N40" s="606">
        <v>1552.4860000000003</v>
      </c>
      <c r="O40" s="805"/>
      <c r="P40" s="764">
        <v>7166.0479999999998</v>
      </c>
      <c r="Q40" s="764">
        <v>7535.9719999999998</v>
      </c>
      <c r="R40" s="764">
        <v>7174.2719999999999</v>
      </c>
      <c r="S40" s="764">
        <v>7660.3879999999999</v>
      </c>
      <c r="T40" s="764">
        <v>29536.68</v>
      </c>
    </row>
    <row r="41" spans="2:20" ht="12.75" customHeight="1">
      <c r="B41" s="770" t="s">
        <v>17</v>
      </c>
      <c r="C41" s="751"/>
      <c r="D41" s="764">
        <v>558.45299999999997</v>
      </c>
      <c r="E41" s="764">
        <v>529.70899999999995</v>
      </c>
      <c r="F41" s="764">
        <v>530.01599999999996</v>
      </c>
      <c r="G41" s="764">
        <v>515.71199999999999</v>
      </c>
      <c r="H41" s="606">
        <v>2133.89</v>
      </c>
      <c r="I41" s="804"/>
      <c r="J41" s="764">
        <v>240.34800000000001</v>
      </c>
      <c r="K41" s="764">
        <v>237.80500000000001</v>
      </c>
      <c r="L41" s="764">
        <v>229.64099999999999</v>
      </c>
      <c r="M41" s="764">
        <v>230.048</v>
      </c>
      <c r="N41" s="606">
        <v>937.84199999999998</v>
      </c>
      <c r="O41" s="805"/>
      <c r="P41" s="764">
        <v>798.80200000000002</v>
      </c>
      <c r="Q41" s="764">
        <v>767.51400000000001</v>
      </c>
      <c r="R41" s="764">
        <v>759.65700000000004</v>
      </c>
      <c r="S41" s="764">
        <v>745.76</v>
      </c>
      <c r="T41" s="764">
        <v>3071.7330000000002</v>
      </c>
    </row>
    <row r="42" spans="2:20" ht="12.75" customHeight="1">
      <c r="B42" s="770" t="s">
        <v>18</v>
      </c>
      <c r="C42" s="751"/>
      <c r="D42" s="764">
        <v>8731.3459999999995</v>
      </c>
      <c r="E42" s="764">
        <v>8407.7630000000008</v>
      </c>
      <c r="F42" s="764">
        <v>7912.701</v>
      </c>
      <c r="G42" s="764">
        <v>8564.2000000000007</v>
      </c>
      <c r="H42" s="606">
        <v>33616.01</v>
      </c>
      <c r="I42" s="804"/>
      <c r="J42" s="764">
        <v>1331.345</v>
      </c>
      <c r="K42" s="764">
        <v>1336.9010000000001</v>
      </c>
      <c r="L42" s="764">
        <v>1331.096</v>
      </c>
      <c r="M42" s="764">
        <v>1341.2750000000001</v>
      </c>
      <c r="N42" s="606">
        <v>5340.6170000000002</v>
      </c>
      <c r="O42" s="805"/>
      <c r="P42" s="764">
        <v>10062.691000000001</v>
      </c>
      <c r="Q42" s="764">
        <v>9744.6640000000007</v>
      </c>
      <c r="R42" s="764">
        <v>9243.7970000000005</v>
      </c>
      <c r="S42" s="764">
        <v>9905.4740000000002</v>
      </c>
      <c r="T42" s="764">
        <v>38956.626000000004</v>
      </c>
    </row>
    <row r="43" spans="2:20" ht="12.75" customHeight="1">
      <c r="B43" s="770" t="s">
        <v>20</v>
      </c>
      <c r="C43" s="751"/>
      <c r="D43" s="764">
        <v>3386.3560000000002</v>
      </c>
      <c r="E43" s="764">
        <v>3597.886</v>
      </c>
      <c r="F43" s="764">
        <v>3469.1460000000002</v>
      </c>
      <c r="G43" s="764">
        <v>3523.556</v>
      </c>
      <c r="H43" s="606">
        <v>13976.944000000001</v>
      </c>
      <c r="I43" s="804"/>
      <c r="J43" s="764">
        <v>649.61699999999996</v>
      </c>
      <c r="K43" s="764">
        <v>679.50599999999997</v>
      </c>
      <c r="L43" s="764">
        <v>700.46199999999999</v>
      </c>
      <c r="M43" s="764">
        <v>709.91399999999999</v>
      </c>
      <c r="N43" s="606">
        <v>2739.4989999999998</v>
      </c>
      <c r="O43" s="805"/>
      <c r="P43" s="764">
        <v>4035.973</v>
      </c>
      <c r="Q43" s="764">
        <v>4277.393</v>
      </c>
      <c r="R43" s="764">
        <v>4169.6080000000002</v>
      </c>
      <c r="S43" s="764">
        <v>4233.47</v>
      </c>
      <c r="T43" s="764">
        <v>16716.444</v>
      </c>
    </row>
    <row r="44" spans="2:20" ht="12.75" customHeight="1">
      <c r="B44" s="770" t="s">
        <v>21</v>
      </c>
      <c r="C44" s="751"/>
      <c r="D44" s="764">
        <v>14265.143</v>
      </c>
      <c r="E44" s="764">
        <v>13985.626</v>
      </c>
      <c r="F44" s="764">
        <v>13665.406999999999</v>
      </c>
      <c r="G44" s="764">
        <v>13791.923000000001</v>
      </c>
      <c r="H44" s="606">
        <v>55708.099000000002</v>
      </c>
      <c r="I44" s="804"/>
      <c r="J44" s="764">
        <v>0</v>
      </c>
      <c r="K44" s="764">
        <v>0</v>
      </c>
      <c r="L44" s="764">
        <v>0</v>
      </c>
      <c r="M44" s="764">
        <v>0</v>
      </c>
      <c r="N44" s="606">
        <v>0</v>
      </c>
      <c r="O44" s="805"/>
      <c r="P44" s="764">
        <v>14265.143</v>
      </c>
      <c r="Q44" s="764">
        <v>13985.626</v>
      </c>
      <c r="R44" s="764">
        <v>13665.406999999999</v>
      </c>
      <c r="S44" s="764">
        <v>13791.923000000001</v>
      </c>
      <c r="T44" s="764">
        <v>55708.099000000002</v>
      </c>
    </row>
    <row r="45" spans="2:20" ht="12.75" customHeight="1">
      <c r="B45" s="770" t="s">
        <v>22</v>
      </c>
      <c r="C45" s="751"/>
      <c r="D45" s="764">
        <v>7373.64</v>
      </c>
      <c r="E45" s="764">
        <v>7320.4719999999998</v>
      </c>
      <c r="F45" s="764">
        <v>5268.51</v>
      </c>
      <c r="G45" s="764">
        <v>7486.5919999999996</v>
      </c>
      <c r="H45" s="606">
        <v>27449.214000000004</v>
      </c>
      <c r="I45" s="804"/>
      <c r="J45" s="764">
        <v>1743.6869999999999</v>
      </c>
      <c r="K45" s="764">
        <v>1749.193</v>
      </c>
      <c r="L45" s="764">
        <v>563.702</v>
      </c>
      <c r="M45" s="764">
        <v>1595.704</v>
      </c>
      <c r="N45" s="606">
        <v>5652.2860000000001</v>
      </c>
      <c r="O45" s="805"/>
      <c r="P45" s="764">
        <v>9117.3269999999993</v>
      </c>
      <c r="Q45" s="764">
        <v>9069.6650000000009</v>
      </c>
      <c r="R45" s="764">
        <v>5832.2120000000004</v>
      </c>
      <c r="S45" s="764">
        <v>9082.2960000000003</v>
      </c>
      <c r="T45" s="764">
        <v>33101.5</v>
      </c>
    </row>
    <row r="46" spans="2:20" ht="12.75" customHeight="1">
      <c r="B46" s="770" t="s">
        <v>100</v>
      </c>
      <c r="C46" s="751"/>
      <c r="D46" s="764">
        <v>6216.2420000000002</v>
      </c>
      <c r="E46" s="764">
        <v>5958.1379999999999</v>
      </c>
      <c r="F46" s="764">
        <v>5711.3720000000003</v>
      </c>
      <c r="G46" s="764">
        <v>6040.8389999999999</v>
      </c>
      <c r="H46" s="606">
        <v>23926.591</v>
      </c>
      <c r="I46" s="804"/>
      <c r="J46" s="764">
        <v>1405.059</v>
      </c>
      <c r="K46" s="764">
        <v>1402.135</v>
      </c>
      <c r="L46" s="764">
        <v>1395.982</v>
      </c>
      <c r="M46" s="764">
        <v>1406.867</v>
      </c>
      <c r="N46" s="606">
        <v>5610.0429999999997</v>
      </c>
      <c r="O46" s="805"/>
      <c r="P46" s="764">
        <v>7621.3010000000004</v>
      </c>
      <c r="Q46" s="764">
        <v>7360.2730000000001</v>
      </c>
      <c r="R46" s="764">
        <v>7107.3540000000003</v>
      </c>
      <c r="S46" s="764">
        <v>7447.7070000000003</v>
      </c>
      <c r="T46" s="764">
        <v>29536.635000000002</v>
      </c>
    </row>
    <row r="47" spans="2:20" ht="12.75" customHeight="1">
      <c r="B47" s="770" t="s">
        <v>101</v>
      </c>
      <c r="C47" s="751"/>
      <c r="D47" s="764">
        <v>1729.287</v>
      </c>
      <c r="E47" s="764">
        <v>1769.0360000000001</v>
      </c>
      <c r="F47" s="764">
        <v>1725.4480000000001</v>
      </c>
      <c r="G47" s="764">
        <v>1660.8969999999999</v>
      </c>
      <c r="H47" s="606">
        <v>6884.6680000000006</v>
      </c>
      <c r="I47" s="804"/>
      <c r="J47" s="764">
        <v>747.51800000000003</v>
      </c>
      <c r="K47" s="764">
        <v>757.06700000000001</v>
      </c>
      <c r="L47" s="764">
        <v>745.00800000000004</v>
      </c>
      <c r="M47" s="764">
        <v>714.33699999999999</v>
      </c>
      <c r="N47" s="606">
        <v>2963.93</v>
      </c>
      <c r="O47" s="805"/>
      <c r="P47" s="764">
        <v>2476.8049999999998</v>
      </c>
      <c r="Q47" s="764">
        <v>2526.1030000000001</v>
      </c>
      <c r="R47" s="764">
        <v>2470.4560000000001</v>
      </c>
      <c r="S47" s="764">
        <v>2375.2339999999999</v>
      </c>
      <c r="T47" s="764">
        <v>9848.598</v>
      </c>
    </row>
    <row r="48" spans="2:20" ht="12.75" customHeight="1">
      <c r="B48" s="770" t="s">
        <v>102</v>
      </c>
      <c r="C48" s="751"/>
      <c r="D48" s="764">
        <v>2512.3910000000001</v>
      </c>
      <c r="E48" s="764">
        <v>2522.6489999999999</v>
      </c>
      <c r="F48" s="764">
        <v>2402.0920000000001</v>
      </c>
      <c r="G48" s="764">
        <v>2453.8110000000001</v>
      </c>
      <c r="H48" s="606">
        <v>9890.9429999999993</v>
      </c>
      <c r="I48" s="804"/>
      <c r="J48" s="764">
        <v>1847.931</v>
      </c>
      <c r="K48" s="764">
        <v>1847.931</v>
      </c>
      <c r="L48" s="764">
        <v>1905.211</v>
      </c>
      <c r="M48" s="764">
        <v>1902.1469999999999</v>
      </c>
      <c r="N48" s="606">
        <v>7503.22</v>
      </c>
      <c r="O48" s="805"/>
      <c r="P48" s="764">
        <v>4360.3220000000001</v>
      </c>
      <c r="Q48" s="764">
        <v>4370.58</v>
      </c>
      <c r="R48" s="764">
        <v>4307.3029999999999</v>
      </c>
      <c r="S48" s="764">
        <v>4355.9589999999998</v>
      </c>
      <c r="T48" s="764">
        <v>17394.164000000001</v>
      </c>
    </row>
    <row r="49" spans="2:20" ht="12.75" customHeight="1">
      <c r="B49" s="770" t="s">
        <v>103</v>
      </c>
      <c r="C49" s="751"/>
      <c r="D49" s="764">
        <v>11353.778</v>
      </c>
      <c r="E49" s="764">
        <v>11040.868</v>
      </c>
      <c r="F49" s="764">
        <v>10843.95</v>
      </c>
      <c r="G49" s="764">
        <v>10736.05</v>
      </c>
      <c r="H49" s="606">
        <v>43974.646000000008</v>
      </c>
      <c r="I49" s="804"/>
      <c r="J49" s="764">
        <v>0</v>
      </c>
      <c r="K49" s="764">
        <v>0</v>
      </c>
      <c r="L49" s="764">
        <v>0</v>
      </c>
      <c r="M49" s="764">
        <v>0</v>
      </c>
      <c r="N49" s="606">
        <v>0</v>
      </c>
      <c r="O49" s="805"/>
      <c r="P49" s="764">
        <v>11353.778</v>
      </c>
      <c r="Q49" s="764">
        <v>11040.868</v>
      </c>
      <c r="R49" s="764">
        <v>10843.95</v>
      </c>
      <c r="S49" s="764">
        <v>10736.05</v>
      </c>
      <c r="T49" s="764">
        <v>43974.646000000008</v>
      </c>
    </row>
    <row r="50" spans="2:20" ht="3" customHeight="1">
      <c r="B50" s="756"/>
      <c r="C50" s="756"/>
      <c r="D50" s="757">
        <v>1700</v>
      </c>
      <c r="E50" s="757">
        <v>1600</v>
      </c>
      <c r="F50" s="757"/>
      <c r="G50" s="757">
        <v>1800</v>
      </c>
      <c r="H50" s="782">
        <v>1925</v>
      </c>
      <c r="I50" s="759"/>
      <c r="J50" s="780">
        <v>0</v>
      </c>
      <c r="K50" s="780">
        <v>0</v>
      </c>
      <c r="L50" s="780">
        <v>0</v>
      </c>
      <c r="M50" s="780">
        <v>0</v>
      </c>
      <c r="N50" s="799">
        <v>0</v>
      </c>
      <c r="O50" s="760"/>
      <c r="P50" s="757">
        <v>1700</v>
      </c>
      <c r="Q50" s="757">
        <v>1600</v>
      </c>
      <c r="R50" s="757">
        <v>1400</v>
      </c>
      <c r="S50" s="757">
        <v>1400</v>
      </c>
      <c r="T50" s="757">
        <v>1525</v>
      </c>
    </row>
    <row r="51" spans="2:20" ht="12.75" customHeight="1">
      <c r="B51" s="126">
        <v>2013</v>
      </c>
      <c r="C51" s="751"/>
      <c r="D51" s="761">
        <v>142368.93399999998</v>
      </c>
      <c r="E51" s="761">
        <v>144471.13999999998</v>
      </c>
      <c r="F51" s="761">
        <v>135116.61099999998</v>
      </c>
      <c r="G51" s="128">
        <v>135041.66400000002</v>
      </c>
      <c r="H51" s="782">
        <v>556998.34900000005</v>
      </c>
      <c r="I51" s="792">
        <v>0</v>
      </c>
      <c r="J51" s="761">
        <v>26069.953000000001</v>
      </c>
      <c r="K51" s="761">
        <v>25997.690999999999</v>
      </c>
      <c r="L51" s="761">
        <v>26731.317999999996</v>
      </c>
      <c r="M51" s="128">
        <v>27411.001999999993</v>
      </c>
      <c r="N51" s="782">
        <v>106209.96399999999</v>
      </c>
      <c r="O51" s="792">
        <v>0</v>
      </c>
      <c r="P51" s="761">
        <v>168438.88699999999</v>
      </c>
      <c r="Q51" s="761">
        <v>170468.834</v>
      </c>
      <c r="R51" s="761">
        <v>161847.92800000001</v>
      </c>
      <c r="S51" s="761">
        <v>162452.666</v>
      </c>
      <c r="T51" s="761">
        <v>663208.31500000029</v>
      </c>
    </row>
    <row r="52" spans="2:20" ht="12.75" customHeight="1">
      <c r="B52" s="763" t="s">
        <v>3</v>
      </c>
      <c r="C52" s="751"/>
      <c r="D52" s="764">
        <v>3417.8319999999999</v>
      </c>
      <c r="E52" s="764">
        <v>3598.43</v>
      </c>
      <c r="F52" s="764">
        <v>3330.3229999999999</v>
      </c>
      <c r="G52" s="764">
        <v>3638.2240000000002</v>
      </c>
      <c r="H52" s="765">
        <v>13984.808999999999</v>
      </c>
      <c r="I52" s="804"/>
      <c r="J52" s="764">
        <v>7631.1580000000004</v>
      </c>
      <c r="K52" s="764">
        <v>7964.5209999999997</v>
      </c>
      <c r="L52" s="764">
        <v>8982.7710000000006</v>
      </c>
      <c r="M52" s="764">
        <v>8788.0040000000008</v>
      </c>
      <c r="N52" s="765">
        <v>33366.453999999998</v>
      </c>
      <c r="O52" s="805"/>
      <c r="P52" s="764">
        <v>11048.991</v>
      </c>
      <c r="Q52" s="764">
        <v>11562.950999999999</v>
      </c>
      <c r="R52" s="764">
        <v>12313.093999999999</v>
      </c>
      <c r="S52" s="764">
        <v>12426.228999999999</v>
      </c>
      <c r="T52" s="764">
        <v>47351.264999999999</v>
      </c>
    </row>
    <row r="53" spans="2:20" ht="12.75" customHeight="1">
      <c r="B53" s="770" t="s">
        <v>4</v>
      </c>
      <c r="C53" s="751"/>
      <c r="D53" s="764">
        <v>215.41300000000001</v>
      </c>
      <c r="E53" s="764">
        <v>210.51300000000001</v>
      </c>
      <c r="F53" s="764">
        <v>182.19800000000001</v>
      </c>
      <c r="G53" s="764">
        <v>205.08500000000001</v>
      </c>
      <c r="H53" s="765">
        <v>813.20900000000006</v>
      </c>
      <c r="I53" s="804"/>
      <c r="J53" s="764">
        <v>0</v>
      </c>
      <c r="K53" s="764">
        <v>0</v>
      </c>
      <c r="L53" s="764">
        <v>0</v>
      </c>
      <c r="M53" s="764">
        <v>0</v>
      </c>
      <c r="N53" s="765">
        <v>0</v>
      </c>
      <c r="O53" s="805"/>
      <c r="P53" s="764">
        <v>215.41300000000001</v>
      </c>
      <c r="Q53" s="764">
        <v>210.51300000000001</v>
      </c>
      <c r="R53" s="764">
        <v>182.19800000000001</v>
      </c>
      <c r="S53" s="764">
        <v>205.08500000000001</v>
      </c>
      <c r="T53" s="764">
        <v>813.20900000000006</v>
      </c>
    </row>
    <row r="54" spans="2:20" ht="12.75" customHeight="1">
      <c r="B54" s="770" t="s">
        <v>5</v>
      </c>
      <c r="C54" s="751"/>
      <c r="D54" s="764">
        <v>13163.154</v>
      </c>
      <c r="E54" s="764">
        <v>12345.373</v>
      </c>
      <c r="F54" s="764">
        <v>10628.355</v>
      </c>
      <c r="G54" s="764">
        <v>12243.816000000001</v>
      </c>
      <c r="H54" s="765">
        <v>48380.697999999997</v>
      </c>
      <c r="I54" s="804"/>
      <c r="J54" s="764">
        <v>1397.972</v>
      </c>
      <c r="K54" s="764">
        <v>1358.3140000000001</v>
      </c>
      <c r="L54" s="764">
        <v>1254.5920000000001</v>
      </c>
      <c r="M54" s="764">
        <v>1224.2639999999999</v>
      </c>
      <c r="N54" s="765">
        <v>5235.1419999999998</v>
      </c>
      <c r="O54" s="805"/>
      <c r="P54" s="764">
        <v>14561.126</v>
      </c>
      <c r="Q54" s="764">
        <v>13703.687</v>
      </c>
      <c r="R54" s="764">
        <v>11882.947</v>
      </c>
      <c r="S54" s="764">
        <v>13468.081</v>
      </c>
      <c r="T54" s="764">
        <v>53615.841</v>
      </c>
    </row>
    <row r="55" spans="2:20" ht="12.75" customHeight="1">
      <c r="B55" s="770" t="s">
        <v>7</v>
      </c>
      <c r="C55" s="751"/>
      <c r="D55" s="764">
        <v>664.89800000000002</v>
      </c>
      <c r="E55" s="764">
        <v>624.97799999999995</v>
      </c>
      <c r="F55" s="764">
        <v>596.33900000000006</v>
      </c>
      <c r="G55" s="764">
        <v>623.92999999999995</v>
      </c>
      <c r="H55" s="765">
        <v>2510.145</v>
      </c>
      <c r="I55" s="804"/>
      <c r="J55" s="764">
        <v>0</v>
      </c>
      <c r="K55" s="764">
        <v>0</v>
      </c>
      <c r="L55" s="764">
        <v>0</v>
      </c>
      <c r="M55" s="764">
        <v>0</v>
      </c>
      <c r="N55" s="765">
        <v>0</v>
      </c>
      <c r="O55" s="805"/>
      <c r="P55" s="764">
        <v>664.89800000000002</v>
      </c>
      <c r="Q55" s="764">
        <v>624.97799999999995</v>
      </c>
      <c r="R55" s="764">
        <v>596.33900000000006</v>
      </c>
      <c r="S55" s="764">
        <v>623.92999999999995</v>
      </c>
      <c r="T55" s="764">
        <v>2510.145</v>
      </c>
    </row>
    <row r="56" spans="2:20" ht="12.75" customHeight="1">
      <c r="B56" s="770" t="s">
        <v>9</v>
      </c>
      <c r="C56" s="751"/>
      <c r="D56" s="764">
        <v>1020.169</v>
      </c>
      <c r="E56" s="764">
        <v>967</v>
      </c>
      <c r="F56" s="764">
        <v>860.93899999999996</v>
      </c>
      <c r="G56" s="764">
        <v>939.779</v>
      </c>
      <c r="H56" s="765">
        <v>3787.8869999999997</v>
      </c>
      <c r="I56" s="804"/>
      <c r="J56" s="764">
        <v>24.221</v>
      </c>
      <c r="K56" s="764">
        <v>23.635999999999999</v>
      </c>
      <c r="L56" s="764">
        <v>23.39</v>
      </c>
      <c r="M56" s="764">
        <v>23.312000000000001</v>
      </c>
      <c r="N56" s="765">
        <v>94.558999999999997</v>
      </c>
      <c r="O56" s="805"/>
      <c r="P56" s="764">
        <v>1044.3910000000001</v>
      </c>
      <c r="Q56" s="764">
        <v>990.63699999999994</v>
      </c>
      <c r="R56" s="764">
        <v>884.32899999999995</v>
      </c>
      <c r="S56" s="764">
        <v>963.09100000000001</v>
      </c>
      <c r="T56" s="764">
        <v>3882.4479999999999</v>
      </c>
    </row>
    <row r="57" spans="2:20" ht="12.75" customHeight="1">
      <c r="B57" s="770" t="s">
        <v>10</v>
      </c>
      <c r="C57" s="751"/>
      <c r="D57" s="764">
        <v>9532.6309999999994</v>
      </c>
      <c r="E57" s="764">
        <v>8856.6489999999994</v>
      </c>
      <c r="F57" s="764">
        <v>7297.4859999999999</v>
      </c>
      <c r="G57" s="764">
        <v>8057.19</v>
      </c>
      <c r="H57" s="765">
        <v>33743.955999999998</v>
      </c>
      <c r="I57" s="804"/>
      <c r="J57" s="764">
        <v>2185.4029999999998</v>
      </c>
      <c r="K57" s="764">
        <v>1993.259</v>
      </c>
      <c r="L57" s="764">
        <v>1963.5239999999999</v>
      </c>
      <c r="M57" s="764">
        <v>1982.1780000000001</v>
      </c>
      <c r="N57" s="765">
        <v>8124.3639999999996</v>
      </c>
      <c r="O57" s="805"/>
      <c r="P57" s="764">
        <v>11718.032999999999</v>
      </c>
      <c r="Q57" s="764">
        <v>10849.907999999999</v>
      </c>
      <c r="R57" s="764">
        <v>9261.01</v>
      </c>
      <c r="S57" s="764">
        <v>10039.367</v>
      </c>
      <c r="T57" s="764">
        <v>41868.317999999999</v>
      </c>
    </row>
    <row r="58" spans="2:20" ht="12.75" customHeight="1">
      <c r="B58" s="770" t="s">
        <v>12</v>
      </c>
      <c r="C58" s="751"/>
      <c r="D58" s="764">
        <v>24155.901999999998</v>
      </c>
      <c r="E58" s="764">
        <v>23298.048999999999</v>
      </c>
      <c r="F58" s="764">
        <v>22330.891</v>
      </c>
      <c r="G58" s="764">
        <v>23357.826000000001</v>
      </c>
      <c r="H58" s="765">
        <v>93142.668000000005</v>
      </c>
      <c r="I58" s="804"/>
      <c r="J58" s="764">
        <v>4135.3159999999998</v>
      </c>
      <c r="K58" s="764">
        <v>4057.9589999999998</v>
      </c>
      <c r="L58" s="764">
        <v>4055.837</v>
      </c>
      <c r="M58" s="764">
        <v>4049.4830000000002</v>
      </c>
      <c r="N58" s="765">
        <v>16298.594999999999</v>
      </c>
      <c r="O58" s="805"/>
      <c r="P58" s="764">
        <v>28291.218000000001</v>
      </c>
      <c r="Q58" s="764">
        <v>27356.008999999998</v>
      </c>
      <c r="R58" s="764">
        <v>26386.727999999999</v>
      </c>
      <c r="S58" s="764">
        <v>27407.308000000001</v>
      </c>
      <c r="T58" s="764">
        <v>109441.26300000001</v>
      </c>
    </row>
    <row r="59" spans="2:20" ht="12.75" customHeight="1">
      <c r="B59" s="770" t="s">
        <v>13</v>
      </c>
      <c r="C59" s="751"/>
      <c r="D59" s="764">
        <v>6430.9610000000002</v>
      </c>
      <c r="E59" s="764">
        <v>7259.3950000000004</v>
      </c>
      <c r="F59" s="764">
        <v>7547.8680000000004</v>
      </c>
      <c r="G59" s="764">
        <v>6586.3959999999997</v>
      </c>
      <c r="H59" s="765">
        <v>27824.620000000003</v>
      </c>
      <c r="I59" s="804"/>
      <c r="J59" s="764">
        <v>1131.8579999999999</v>
      </c>
      <c r="K59" s="764">
        <v>1139.789</v>
      </c>
      <c r="L59" s="764">
        <v>1112.43</v>
      </c>
      <c r="M59" s="764">
        <v>1099.4829999999999</v>
      </c>
      <c r="N59" s="765">
        <v>4483.5600000000004</v>
      </c>
      <c r="O59" s="805"/>
      <c r="P59" s="764">
        <v>7562.8190000000004</v>
      </c>
      <c r="Q59" s="764">
        <v>8399.1839999999993</v>
      </c>
      <c r="R59" s="764">
        <v>8660.2980000000007</v>
      </c>
      <c r="S59" s="764">
        <v>7685.8789999999999</v>
      </c>
      <c r="T59" s="764">
        <v>32308.18</v>
      </c>
    </row>
    <row r="60" spans="2:20" ht="12.75" customHeight="1">
      <c r="B60" s="770" t="s">
        <v>14</v>
      </c>
      <c r="C60" s="751"/>
      <c r="D60" s="764">
        <v>12400.767</v>
      </c>
      <c r="E60" s="764">
        <v>18272.2</v>
      </c>
      <c r="F60" s="764">
        <v>19064.469000000001</v>
      </c>
      <c r="G60" s="764">
        <v>12808.816000000001</v>
      </c>
      <c r="H60" s="765">
        <v>62546.252</v>
      </c>
      <c r="I60" s="804"/>
      <c r="J60" s="764">
        <v>2093.5279999999998</v>
      </c>
      <c r="K60" s="764">
        <v>2030.1420000000001</v>
      </c>
      <c r="L60" s="764">
        <v>2044.0429999999999</v>
      </c>
      <c r="M60" s="764">
        <v>2002.9939999999999</v>
      </c>
      <c r="N60" s="765">
        <v>8170.7069999999994</v>
      </c>
      <c r="O60" s="805"/>
      <c r="P60" s="764">
        <v>14494.296</v>
      </c>
      <c r="Q60" s="764">
        <v>20302.342000000001</v>
      </c>
      <c r="R60" s="764">
        <v>21108.511999999999</v>
      </c>
      <c r="S60" s="764">
        <v>14811.81</v>
      </c>
      <c r="T60" s="764">
        <v>70716.959999999992</v>
      </c>
    </row>
    <row r="61" spans="2:20" ht="12.75" customHeight="1">
      <c r="B61" s="770" t="s">
        <v>15</v>
      </c>
      <c r="C61" s="751"/>
      <c r="D61" s="764">
        <v>4327.1850000000004</v>
      </c>
      <c r="E61" s="764">
        <v>4052.9409999999998</v>
      </c>
      <c r="F61" s="764">
        <v>3641.1080000000002</v>
      </c>
      <c r="G61" s="764">
        <v>3827.627</v>
      </c>
      <c r="H61" s="765">
        <v>15848.861000000001</v>
      </c>
      <c r="I61" s="804"/>
      <c r="J61" s="764">
        <v>305.346</v>
      </c>
      <c r="K61" s="764">
        <v>296.86900000000003</v>
      </c>
      <c r="L61" s="764">
        <v>295.36200000000002</v>
      </c>
      <c r="M61" s="764">
        <v>283.60399999999998</v>
      </c>
      <c r="N61" s="765">
        <v>1181.181</v>
      </c>
      <c r="O61" s="805"/>
      <c r="P61" s="764">
        <v>4632.5309999999999</v>
      </c>
      <c r="Q61" s="764">
        <v>4349.8100000000004</v>
      </c>
      <c r="R61" s="764">
        <v>3936.47</v>
      </c>
      <c r="S61" s="764">
        <v>4111.2309999999998</v>
      </c>
      <c r="T61" s="764">
        <v>17030.042000000001</v>
      </c>
    </row>
    <row r="62" spans="2:20" ht="12.75" customHeight="1">
      <c r="B62" s="770" t="s">
        <v>16</v>
      </c>
      <c r="C62" s="751"/>
      <c r="D62" s="764">
        <v>7134.6149999999998</v>
      </c>
      <c r="E62" s="764">
        <v>7574.1270000000004</v>
      </c>
      <c r="F62" s="764">
        <v>7051.4080000000004</v>
      </c>
      <c r="G62" s="764">
        <v>7422.2020000000002</v>
      </c>
      <c r="H62" s="765">
        <v>29182.352000000003</v>
      </c>
      <c r="I62" s="804"/>
      <c r="J62" s="764">
        <v>463.46499999999997</v>
      </c>
      <c r="K62" s="764">
        <v>464.488</v>
      </c>
      <c r="L62" s="764">
        <v>410.37599999999998</v>
      </c>
      <c r="M62" s="764">
        <v>401.55599999999998</v>
      </c>
      <c r="N62" s="765">
        <v>1739.885</v>
      </c>
      <c r="O62" s="805"/>
      <c r="P62" s="764">
        <v>7598.08</v>
      </c>
      <c r="Q62" s="764">
        <v>8038.616</v>
      </c>
      <c r="R62" s="764">
        <v>7461.7839999999997</v>
      </c>
      <c r="S62" s="764">
        <v>7823.7579999999998</v>
      </c>
      <c r="T62" s="764">
        <v>30922.237999999998</v>
      </c>
    </row>
    <row r="63" spans="2:20" ht="12.75" customHeight="1">
      <c r="B63" s="770" t="s">
        <v>17</v>
      </c>
      <c r="C63" s="751"/>
      <c r="D63" s="764">
        <v>551.91499999999996</v>
      </c>
      <c r="E63" s="764">
        <v>522.69100000000003</v>
      </c>
      <c r="F63" s="764">
        <v>514.40300000000002</v>
      </c>
      <c r="G63" s="764">
        <v>492.17899999999997</v>
      </c>
      <c r="H63" s="765">
        <v>2081.1880000000001</v>
      </c>
      <c r="I63" s="804"/>
      <c r="J63" s="764">
        <v>237.946</v>
      </c>
      <c r="K63" s="764">
        <v>235.12</v>
      </c>
      <c r="L63" s="764">
        <v>229.673</v>
      </c>
      <c r="M63" s="764">
        <v>230.88</v>
      </c>
      <c r="N63" s="765">
        <v>933.61900000000003</v>
      </c>
      <c r="O63" s="805"/>
      <c r="P63" s="764">
        <v>789.86099999999999</v>
      </c>
      <c r="Q63" s="764">
        <v>757.81</v>
      </c>
      <c r="R63" s="764">
        <v>744.07500000000005</v>
      </c>
      <c r="S63" s="764">
        <v>723.05899999999997</v>
      </c>
      <c r="T63" s="764">
        <v>3014.8050000000003</v>
      </c>
    </row>
    <row r="64" spans="2:20" ht="12.75" customHeight="1">
      <c r="B64" s="770" t="s">
        <v>18</v>
      </c>
      <c r="C64" s="751"/>
      <c r="D64" s="764">
        <v>8870.5779999999995</v>
      </c>
      <c r="E64" s="764">
        <v>8251.01</v>
      </c>
      <c r="F64" s="764">
        <v>7603.15</v>
      </c>
      <c r="G64" s="764">
        <v>8216.6119999999992</v>
      </c>
      <c r="H64" s="765">
        <v>32941.35</v>
      </c>
      <c r="I64" s="804"/>
      <c r="J64" s="764">
        <v>1256.4670000000001</v>
      </c>
      <c r="K64" s="764">
        <v>1249.663</v>
      </c>
      <c r="L64" s="764">
        <v>1252.5150000000001</v>
      </c>
      <c r="M64" s="764">
        <v>1262.961</v>
      </c>
      <c r="N64" s="765">
        <v>5021.6060000000007</v>
      </c>
      <c r="O64" s="805"/>
      <c r="P64" s="764">
        <v>10127.044</v>
      </c>
      <c r="Q64" s="764">
        <v>9500.6730000000007</v>
      </c>
      <c r="R64" s="764">
        <v>8855.6650000000009</v>
      </c>
      <c r="S64" s="764">
        <v>9479.5730000000003</v>
      </c>
      <c r="T64" s="764">
        <v>37962.955000000002</v>
      </c>
    </row>
    <row r="65" spans="2:20" ht="12.75" customHeight="1">
      <c r="B65" s="770" t="s">
        <v>20</v>
      </c>
      <c r="C65" s="751"/>
      <c r="D65" s="764">
        <v>3410.8130000000001</v>
      </c>
      <c r="E65" s="764">
        <v>3552.239</v>
      </c>
      <c r="F65" s="764">
        <v>3354.683</v>
      </c>
      <c r="G65" s="764">
        <v>3366.623</v>
      </c>
      <c r="H65" s="765">
        <v>13684.358</v>
      </c>
      <c r="I65" s="804"/>
      <c r="J65" s="764">
        <v>600.56500000000005</v>
      </c>
      <c r="K65" s="764">
        <v>602.11500000000001</v>
      </c>
      <c r="L65" s="764">
        <v>606.48400000000004</v>
      </c>
      <c r="M65" s="764">
        <v>628.529</v>
      </c>
      <c r="N65" s="765">
        <v>2437.6930000000002</v>
      </c>
      <c r="O65" s="805"/>
      <c r="P65" s="764">
        <v>4011.3780000000002</v>
      </c>
      <c r="Q65" s="764">
        <v>4154.3549999999996</v>
      </c>
      <c r="R65" s="764">
        <v>3961.1669999999999</v>
      </c>
      <c r="S65" s="764">
        <v>3995.1529999999998</v>
      </c>
      <c r="T65" s="764">
        <v>16122.053</v>
      </c>
    </row>
    <row r="66" spans="2:20" ht="12.75" customHeight="1">
      <c r="B66" s="770" t="s">
        <v>21</v>
      </c>
      <c r="C66" s="751"/>
      <c r="D66" s="764">
        <v>14724.939</v>
      </c>
      <c r="E66" s="764">
        <v>14514.677</v>
      </c>
      <c r="F66" s="764">
        <v>14144.33</v>
      </c>
      <c r="G66" s="764">
        <v>14305.696</v>
      </c>
      <c r="H66" s="765">
        <v>57689.642000000007</v>
      </c>
      <c r="I66" s="804"/>
      <c r="J66" s="764">
        <v>0</v>
      </c>
      <c r="K66" s="764">
        <v>0</v>
      </c>
      <c r="L66" s="764">
        <v>0</v>
      </c>
      <c r="M66" s="764">
        <v>0</v>
      </c>
      <c r="N66" s="765">
        <v>0</v>
      </c>
      <c r="O66" s="805"/>
      <c r="P66" s="764">
        <v>14724.939</v>
      </c>
      <c r="Q66" s="764">
        <v>14514.677</v>
      </c>
      <c r="R66" s="764">
        <v>14144.33</v>
      </c>
      <c r="S66" s="764">
        <v>14305.696</v>
      </c>
      <c r="T66" s="764">
        <v>57689.642000000007</v>
      </c>
    </row>
    <row r="67" spans="2:20" ht="12.75" customHeight="1">
      <c r="B67" s="770" t="s">
        <v>22</v>
      </c>
      <c r="C67" s="751"/>
      <c r="D67" s="764">
        <v>8851.1740000000009</v>
      </c>
      <c r="E67" s="764">
        <v>8111.8429999999998</v>
      </c>
      <c r="F67" s="764">
        <v>5290.5649999999996</v>
      </c>
      <c r="G67" s="764">
        <v>7370.1790000000001</v>
      </c>
      <c r="H67" s="765">
        <v>29623.760999999999</v>
      </c>
      <c r="I67" s="804"/>
      <c r="J67" s="764">
        <v>731.447</v>
      </c>
      <c r="K67" s="764">
        <v>728</v>
      </c>
      <c r="L67" s="764">
        <v>630.548</v>
      </c>
      <c r="M67" s="764">
        <v>1545.876</v>
      </c>
      <c r="N67" s="765">
        <v>3635.8710000000001</v>
      </c>
      <c r="O67" s="805"/>
      <c r="P67" s="764">
        <v>9582.6200000000008</v>
      </c>
      <c r="Q67" s="764">
        <v>8839.8430000000008</v>
      </c>
      <c r="R67" s="764">
        <v>5921.1130000000003</v>
      </c>
      <c r="S67" s="764">
        <v>8916.0540000000001</v>
      </c>
      <c r="T67" s="764">
        <v>33259.630000000005</v>
      </c>
    </row>
    <row r="68" spans="2:20" ht="12.75" customHeight="1">
      <c r="B68" s="770" t="s">
        <v>100</v>
      </c>
      <c r="C68" s="751"/>
      <c r="D68" s="764">
        <v>6147.8559999999998</v>
      </c>
      <c r="E68" s="764">
        <v>5867.3310000000001</v>
      </c>
      <c r="F68" s="764">
        <v>5699.3710000000001</v>
      </c>
      <c r="G68" s="764">
        <v>6001.7719999999999</v>
      </c>
      <c r="H68" s="765">
        <v>23716.33</v>
      </c>
      <c r="I68" s="804"/>
      <c r="J68" s="764">
        <v>1389.201</v>
      </c>
      <c r="K68" s="764">
        <v>1383.2270000000001</v>
      </c>
      <c r="L68" s="764">
        <v>1358.817</v>
      </c>
      <c r="M68" s="764">
        <v>1373.125</v>
      </c>
      <c r="N68" s="765">
        <v>5504.37</v>
      </c>
      <c r="O68" s="805"/>
      <c r="P68" s="764">
        <v>7537.0569999999998</v>
      </c>
      <c r="Q68" s="764">
        <v>7250.558</v>
      </c>
      <c r="R68" s="764">
        <v>7058.1880000000001</v>
      </c>
      <c r="S68" s="764">
        <v>7374.8959999999997</v>
      </c>
      <c r="T68" s="764">
        <v>29220.699000000001</v>
      </c>
    </row>
    <row r="69" spans="2:20" ht="12.75" customHeight="1">
      <c r="B69" s="770" t="s">
        <v>101</v>
      </c>
      <c r="C69" s="751"/>
      <c r="D69" s="764">
        <v>1816.924</v>
      </c>
      <c r="E69" s="764">
        <v>1746.4570000000001</v>
      </c>
      <c r="F69" s="764">
        <v>1699.81</v>
      </c>
      <c r="G69" s="764">
        <v>1558.7670000000001</v>
      </c>
      <c r="H69" s="765">
        <v>6821.9580000000005</v>
      </c>
      <c r="I69" s="804"/>
      <c r="J69" s="764">
        <v>685.77300000000002</v>
      </c>
      <c r="K69" s="764">
        <v>697.55799999999999</v>
      </c>
      <c r="L69" s="764">
        <v>748.154</v>
      </c>
      <c r="M69" s="764">
        <v>723.74400000000003</v>
      </c>
      <c r="N69" s="765">
        <v>2855.2290000000003</v>
      </c>
      <c r="O69" s="805"/>
      <c r="P69" s="764">
        <v>2502.6970000000001</v>
      </c>
      <c r="Q69" s="764">
        <v>2444.0149999999999</v>
      </c>
      <c r="R69" s="764">
        <v>2447.9639999999999</v>
      </c>
      <c r="S69" s="764">
        <v>2282.511</v>
      </c>
      <c r="T69" s="764">
        <v>9677.1869999999999</v>
      </c>
    </row>
    <row r="70" spans="2:20" ht="12.75" customHeight="1">
      <c r="B70" s="770" t="s">
        <v>102</v>
      </c>
      <c r="C70" s="751"/>
      <c r="D70" s="764">
        <v>2583.2080000000001</v>
      </c>
      <c r="E70" s="764">
        <v>2274.8870000000002</v>
      </c>
      <c r="F70" s="764">
        <v>2140.165</v>
      </c>
      <c r="G70" s="764">
        <v>2203.895</v>
      </c>
      <c r="H70" s="765">
        <v>9202.1550000000007</v>
      </c>
      <c r="I70" s="804"/>
      <c r="J70" s="764">
        <v>1800.287</v>
      </c>
      <c r="K70" s="764">
        <v>1773.0309999999999</v>
      </c>
      <c r="L70" s="764">
        <v>1762.8019999999999</v>
      </c>
      <c r="M70" s="764">
        <v>1791.009</v>
      </c>
      <c r="N70" s="765">
        <v>7127.1289999999999</v>
      </c>
      <c r="O70" s="805"/>
      <c r="P70" s="764">
        <v>4383.4949999999999</v>
      </c>
      <c r="Q70" s="764">
        <v>4047.9180000000001</v>
      </c>
      <c r="R70" s="764">
        <v>3902.9670000000001</v>
      </c>
      <c r="S70" s="764">
        <v>3994.9050000000002</v>
      </c>
      <c r="T70" s="764">
        <v>16329.285000000002</v>
      </c>
    </row>
    <row r="71" spans="2:20" ht="12.75" customHeight="1">
      <c r="B71" s="770" t="s">
        <v>103</v>
      </c>
      <c r="C71" s="751"/>
      <c r="D71" s="764">
        <v>12948</v>
      </c>
      <c r="E71" s="764">
        <v>12570.35</v>
      </c>
      <c r="F71" s="764">
        <v>12138.75</v>
      </c>
      <c r="G71" s="764">
        <v>11815.05</v>
      </c>
      <c r="H71" s="765">
        <v>49472.149999999994</v>
      </c>
      <c r="I71" s="804"/>
      <c r="J71" s="764">
        <v>0</v>
      </c>
      <c r="K71" s="764">
        <v>0</v>
      </c>
      <c r="L71" s="764">
        <v>0</v>
      </c>
      <c r="M71" s="764">
        <v>0</v>
      </c>
      <c r="N71" s="765">
        <v>0</v>
      </c>
      <c r="O71" s="805"/>
      <c r="P71" s="764">
        <v>12948</v>
      </c>
      <c r="Q71" s="764">
        <v>12570.35</v>
      </c>
      <c r="R71" s="764">
        <v>12138.75</v>
      </c>
      <c r="S71" s="764">
        <v>11815.05</v>
      </c>
      <c r="T71" s="533">
        <v>49472.149999999994</v>
      </c>
    </row>
    <row r="72" spans="2:20" ht="3" customHeight="1">
      <c r="B72" s="756"/>
      <c r="C72" s="756"/>
      <c r="D72" s="757">
        <v>2100</v>
      </c>
      <c r="E72" s="757">
        <v>2000</v>
      </c>
      <c r="F72" s="757">
        <v>1800</v>
      </c>
      <c r="G72" s="757">
        <v>1800</v>
      </c>
      <c r="H72" s="758">
        <v>1925</v>
      </c>
      <c r="I72" s="759"/>
      <c r="J72" s="757">
        <v>0</v>
      </c>
      <c r="K72" s="757">
        <v>0</v>
      </c>
      <c r="L72" s="757">
        <v>0</v>
      </c>
      <c r="M72" s="757">
        <v>0</v>
      </c>
      <c r="N72" s="758">
        <v>0</v>
      </c>
      <c r="O72" s="760"/>
      <c r="P72" s="757">
        <v>2100</v>
      </c>
      <c r="Q72" s="757">
        <v>2000</v>
      </c>
      <c r="R72" s="757">
        <v>1800</v>
      </c>
      <c r="S72" s="757">
        <v>1800</v>
      </c>
      <c r="T72" s="757">
        <v>1925</v>
      </c>
    </row>
    <row r="73" spans="2:20" ht="12.75" customHeight="1">
      <c r="B73" s="126">
        <v>2012</v>
      </c>
      <c r="C73" s="761"/>
      <c r="D73" s="761">
        <v>153922.37200000003</v>
      </c>
      <c r="E73" s="761">
        <v>156478.981</v>
      </c>
      <c r="F73" s="761">
        <v>145805.60500000001</v>
      </c>
      <c r="G73" s="761">
        <v>146351.022</v>
      </c>
      <c r="H73" s="782">
        <v>602557.9800000001</v>
      </c>
      <c r="I73" s="792"/>
      <c r="J73" s="761">
        <v>28364.080000000005</v>
      </c>
      <c r="K73" s="761">
        <v>28811.360000000001</v>
      </c>
      <c r="L73" s="761">
        <v>28771.376000000007</v>
      </c>
      <c r="M73" s="761">
        <v>27825.241999999995</v>
      </c>
      <c r="N73" s="782">
        <v>113772.05799999999</v>
      </c>
      <c r="O73" s="792"/>
      <c r="P73" s="761">
        <v>182286.45200000002</v>
      </c>
      <c r="Q73" s="761">
        <v>185290.33999999997</v>
      </c>
      <c r="R73" s="761">
        <v>174576.98100000003</v>
      </c>
      <c r="S73" s="761">
        <v>174176.26699999996</v>
      </c>
      <c r="T73" s="761">
        <v>716330.03999999992</v>
      </c>
    </row>
    <row r="74" spans="2:20" ht="12.75" customHeight="1">
      <c r="B74" s="763" t="s">
        <v>3</v>
      </c>
      <c r="C74" s="751"/>
      <c r="D74" s="764">
        <v>3543.518</v>
      </c>
      <c r="E74" s="764">
        <v>3765.8</v>
      </c>
      <c r="F74" s="764">
        <v>3701.232</v>
      </c>
      <c r="G74" s="764">
        <v>4224.12</v>
      </c>
      <c r="H74" s="765">
        <v>15234.669999999998</v>
      </c>
      <c r="I74" s="804"/>
      <c r="J74" s="764">
        <v>9230.4670000000006</v>
      </c>
      <c r="K74" s="764">
        <v>9779.9830000000002</v>
      </c>
      <c r="L74" s="764">
        <v>10115.82</v>
      </c>
      <c r="M74" s="764">
        <v>9664.57</v>
      </c>
      <c r="N74" s="765">
        <v>38790.839999999997</v>
      </c>
      <c r="O74" s="805"/>
      <c r="P74" s="764">
        <v>12773.985000000001</v>
      </c>
      <c r="Q74" s="764">
        <v>13545.782999999999</v>
      </c>
      <c r="R74" s="764">
        <v>13817.050999999999</v>
      </c>
      <c r="S74" s="764">
        <v>13888.691000000001</v>
      </c>
      <c r="T74" s="764">
        <v>54025.51</v>
      </c>
    </row>
    <row r="75" spans="2:20" ht="12.75" customHeight="1">
      <c r="B75" s="770" t="s">
        <v>4</v>
      </c>
      <c r="C75" s="751"/>
      <c r="D75" s="764">
        <v>321.846</v>
      </c>
      <c r="E75" s="764">
        <v>294.30900000000003</v>
      </c>
      <c r="F75" s="764">
        <v>254.04599999999999</v>
      </c>
      <c r="G75" s="764">
        <v>303.84699999999998</v>
      </c>
      <c r="H75" s="765">
        <v>1174.048</v>
      </c>
      <c r="I75" s="804"/>
      <c r="J75" s="764">
        <v>0</v>
      </c>
      <c r="K75" s="764">
        <v>0</v>
      </c>
      <c r="L75" s="764">
        <v>0</v>
      </c>
      <c r="M75" s="764">
        <v>0</v>
      </c>
      <c r="N75" s="765">
        <v>0</v>
      </c>
      <c r="O75" s="805"/>
      <c r="P75" s="764">
        <v>321.846</v>
      </c>
      <c r="Q75" s="764">
        <v>294.30900000000003</v>
      </c>
      <c r="R75" s="764">
        <v>254.04599999999999</v>
      </c>
      <c r="S75" s="764">
        <v>303.84699999999998</v>
      </c>
      <c r="T75" s="764">
        <v>1174.048</v>
      </c>
    </row>
    <row r="76" spans="2:20" ht="12.75" customHeight="1">
      <c r="B76" s="770" t="s">
        <v>5</v>
      </c>
      <c r="C76" s="751"/>
      <c r="D76" s="764">
        <v>14568.038</v>
      </c>
      <c r="E76" s="764">
        <v>13874.245000000001</v>
      </c>
      <c r="F76" s="764">
        <v>11919.856</v>
      </c>
      <c r="G76" s="764">
        <v>13522.724</v>
      </c>
      <c r="H76" s="765">
        <v>53884.863000000005</v>
      </c>
      <c r="I76" s="804"/>
      <c r="J76" s="764">
        <v>1489.876</v>
      </c>
      <c r="K76" s="764">
        <v>1437.1990000000001</v>
      </c>
      <c r="L76" s="764">
        <v>1385.752</v>
      </c>
      <c r="M76" s="764">
        <v>1292.9949999999999</v>
      </c>
      <c r="N76" s="765">
        <v>5605.8219999999992</v>
      </c>
      <c r="O76" s="805"/>
      <c r="P76" s="764">
        <v>16057.914000000001</v>
      </c>
      <c r="Q76" s="764">
        <v>15311.444</v>
      </c>
      <c r="R76" s="764">
        <v>13305.608</v>
      </c>
      <c r="S76" s="764">
        <v>14815.718999999999</v>
      </c>
      <c r="T76" s="764">
        <v>59490.684999999998</v>
      </c>
    </row>
    <row r="77" spans="2:20" ht="12.75" customHeight="1">
      <c r="B77" s="770" t="s">
        <v>7</v>
      </c>
      <c r="C77" s="751"/>
      <c r="D77" s="764">
        <v>690.65200000000004</v>
      </c>
      <c r="E77" s="764">
        <v>657.22799999999995</v>
      </c>
      <c r="F77" s="764">
        <v>624.64300000000003</v>
      </c>
      <c r="G77" s="764">
        <v>637.48500000000001</v>
      </c>
      <c r="H77" s="765">
        <v>2610.0080000000003</v>
      </c>
      <c r="I77" s="804"/>
      <c r="J77" s="764">
        <v>0</v>
      </c>
      <c r="K77" s="764">
        <v>0</v>
      </c>
      <c r="L77" s="764">
        <v>0</v>
      </c>
      <c r="M77" s="764">
        <v>0</v>
      </c>
      <c r="N77" s="765">
        <v>0</v>
      </c>
      <c r="O77" s="805"/>
      <c r="P77" s="764">
        <v>690.65200000000004</v>
      </c>
      <c r="Q77" s="764">
        <v>657.22799999999995</v>
      </c>
      <c r="R77" s="764">
        <v>624.64300000000003</v>
      </c>
      <c r="S77" s="764">
        <v>637.48500000000001</v>
      </c>
      <c r="T77" s="764">
        <v>2610.0080000000003</v>
      </c>
    </row>
    <row r="78" spans="2:20" ht="12.75" customHeight="1">
      <c r="B78" s="770" t="s">
        <v>9</v>
      </c>
      <c r="C78" s="751"/>
      <c r="D78" s="764">
        <v>1043.3040000000001</v>
      </c>
      <c r="E78" s="764">
        <v>1032.4369999999999</v>
      </c>
      <c r="F78" s="764">
        <v>925.34699999999998</v>
      </c>
      <c r="G78" s="764">
        <v>1007.542</v>
      </c>
      <c r="H78" s="765">
        <v>4008.6299999999997</v>
      </c>
      <c r="I78" s="804"/>
      <c r="J78" s="764">
        <v>25.048999999999999</v>
      </c>
      <c r="K78" s="764">
        <v>24.521000000000001</v>
      </c>
      <c r="L78" s="764">
        <v>24.882999999999999</v>
      </c>
      <c r="M78" s="764">
        <v>24.716000000000001</v>
      </c>
      <c r="N78" s="765">
        <v>99.169000000000011</v>
      </c>
      <c r="O78" s="805"/>
      <c r="P78" s="764">
        <v>1068.3530000000001</v>
      </c>
      <c r="Q78" s="764">
        <v>1056.9580000000001</v>
      </c>
      <c r="R78" s="764">
        <v>950.23</v>
      </c>
      <c r="S78" s="764">
        <v>1032.258</v>
      </c>
      <c r="T78" s="764">
        <v>4107.799</v>
      </c>
    </row>
    <row r="79" spans="2:20" ht="12.75" customHeight="1">
      <c r="B79" s="770" t="s">
        <v>10</v>
      </c>
      <c r="C79" s="751"/>
      <c r="D79" s="764">
        <v>13634.85</v>
      </c>
      <c r="E79" s="764">
        <v>13001.71</v>
      </c>
      <c r="F79" s="764">
        <v>10133.950999999999</v>
      </c>
      <c r="G79" s="764">
        <v>10943.268</v>
      </c>
      <c r="H79" s="765">
        <v>47713.778999999995</v>
      </c>
      <c r="I79" s="804"/>
      <c r="J79" s="764">
        <v>2811.7750000000001</v>
      </c>
      <c r="K79" s="764">
        <v>2696.8330000000001</v>
      </c>
      <c r="L79" s="764">
        <v>2645.5709999999999</v>
      </c>
      <c r="M79" s="764">
        <v>2546.9870000000001</v>
      </c>
      <c r="N79" s="765">
        <v>10701.166000000001</v>
      </c>
      <c r="O79" s="805"/>
      <c r="P79" s="764">
        <v>16446.625</v>
      </c>
      <c r="Q79" s="764">
        <v>15698.543</v>
      </c>
      <c r="R79" s="764">
        <v>12779.522000000001</v>
      </c>
      <c r="S79" s="764">
        <v>13490.254999999999</v>
      </c>
      <c r="T79" s="764">
        <v>58414.945</v>
      </c>
    </row>
    <row r="80" spans="2:20" ht="12.75" customHeight="1">
      <c r="B80" s="770" t="s">
        <v>12</v>
      </c>
      <c r="C80" s="751"/>
      <c r="D80" s="764">
        <v>26051.271000000001</v>
      </c>
      <c r="E80" s="764">
        <v>25333.591</v>
      </c>
      <c r="F80" s="764">
        <v>24110.073</v>
      </c>
      <c r="G80" s="764">
        <v>24640.68</v>
      </c>
      <c r="H80" s="765">
        <v>100135.61499999999</v>
      </c>
      <c r="I80" s="804"/>
      <c r="J80" s="764">
        <v>4286.6610000000001</v>
      </c>
      <c r="K80" s="764">
        <v>4296.0079999999998</v>
      </c>
      <c r="L80" s="764">
        <v>4359.87</v>
      </c>
      <c r="M80" s="764">
        <v>4093.0169999999998</v>
      </c>
      <c r="N80" s="765">
        <v>17035.556</v>
      </c>
      <c r="O80" s="805"/>
      <c r="P80" s="764">
        <v>30337.932000000001</v>
      </c>
      <c r="Q80" s="764">
        <v>29629.598999999998</v>
      </c>
      <c r="R80" s="764">
        <v>28469.942999999999</v>
      </c>
      <c r="S80" s="764">
        <v>28733.697</v>
      </c>
      <c r="T80" s="764">
        <v>117171.171</v>
      </c>
    </row>
    <row r="81" spans="2:45" ht="12.75" customHeight="1">
      <c r="B81" s="770" t="s">
        <v>13</v>
      </c>
      <c r="C81" s="751"/>
      <c r="D81" s="764">
        <v>6667.3389999999999</v>
      </c>
      <c r="E81" s="764">
        <v>7487.8050000000003</v>
      </c>
      <c r="F81" s="764">
        <v>7616.375</v>
      </c>
      <c r="G81" s="764">
        <v>6408.37</v>
      </c>
      <c r="H81" s="765">
        <v>28179.888999999999</v>
      </c>
      <c r="I81" s="804"/>
      <c r="J81" s="764">
        <v>1152.211</v>
      </c>
      <c r="K81" s="764">
        <v>1310.7280000000001</v>
      </c>
      <c r="L81" s="764">
        <v>1209.5350000000001</v>
      </c>
      <c r="M81" s="764">
        <v>1094.2670000000001</v>
      </c>
      <c r="N81" s="765">
        <v>4766.741</v>
      </c>
      <c r="O81" s="805"/>
      <c r="P81" s="764">
        <v>7819.5510000000004</v>
      </c>
      <c r="Q81" s="764">
        <v>8798.5339999999997</v>
      </c>
      <c r="R81" s="764">
        <v>8825.91</v>
      </c>
      <c r="S81" s="764">
        <v>7502.6360000000004</v>
      </c>
      <c r="T81" s="764">
        <v>32946.631000000001</v>
      </c>
    </row>
    <row r="82" spans="2:45" ht="12.75" customHeight="1">
      <c r="B82" s="770" t="s">
        <v>14</v>
      </c>
      <c r="C82" s="751"/>
      <c r="D82" s="764">
        <v>13167.29</v>
      </c>
      <c r="E82" s="764">
        <v>19335.026999999998</v>
      </c>
      <c r="F82" s="764">
        <v>19628.877</v>
      </c>
      <c r="G82" s="764">
        <v>13712.161</v>
      </c>
      <c r="H82" s="765">
        <v>65843.35500000001</v>
      </c>
      <c r="I82" s="804"/>
      <c r="J82" s="764">
        <v>2273.471</v>
      </c>
      <c r="K82" s="764">
        <v>2187.0700000000002</v>
      </c>
      <c r="L82" s="764">
        <v>2128.2809999999999</v>
      </c>
      <c r="M82" s="764">
        <v>2083.8429999999998</v>
      </c>
      <c r="N82" s="765">
        <v>8672.6650000000009</v>
      </c>
      <c r="O82" s="805"/>
      <c r="P82" s="764">
        <v>15440.761</v>
      </c>
      <c r="Q82" s="764">
        <v>21522.097000000002</v>
      </c>
      <c r="R82" s="764">
        <v>21757.157999999999</v>
      </c>
      <c r="S82" s="764">
        <v>15796.004999999999</v>
      </c>
      <c r="T82" s="764">
        <v>74516.021000000008</v>
      </c>
    </row>
    <row r="83" spans="2:45" ht="12.75" customHeight="1">
      <c r="B83" s="770" t="s">
        <v>15</v>
      </c>
      <c r="C83" s="751"/>
      <c r="D83" s="764">
        <v>4358.74</v>
      </c>
      <c r="E83" s="764">
        <v>4157.8819999999996</v>
      </c>
      <c r="F83" s="764">
        <v>3868.3710000000001</v>
      </c>
      <c r="G83" s="764">
        <v>4078.6350000000002</v>
      </c>
      <c r="H83" s="765">
        <v>16463.627999999997</v>
      </c>
      <c r="I83" s="804"/>
      <c r="J83" s="764">
        <v>344.00599999999997</v>
      </c>
      <c r="K83" s="764">
        <v>326.548</v>
      </c>
      <c r="L83" s="764">
        <v>315.79300000000001</v>
      </c>
      <c r="M83" s="764">
        <v>311.82299999999998</v>
      </c>
      <c r="N83" s="765">
        <v>1298.17</v>
      </c>
      <c r="O83" s="805"/>
      <c r="P83" s="764">
        <v>4702.7470000000003</v>
      </c>
      <c r="Q83" s="764">
        <v>4484.43</v>
      </c>
      <c r="R83" s="764">
        <v>4184.1629999999996</v>
      </c>
      <c r="S83" s="764">
        <v>4390.4579999999996</v>
      </c>
      <c r="T83" s="764">
        <v>17761.797999999999</v>
      </c>
    </row>
    <row r="84" spans="2:45" ht="12.75" customHeight="1">
      <c r="B84" s="770" t="s">
        <v>16</v>
      </c>
      <c r="C84" s="751"/>
      <c r="D84" s="764">
        <v>8083.45</v>
      </c>
      <c r="E84" s="764">
        <v>7586.3810000000003</v>
      </c>
      <c r="F84" s="764">
        <v>7294.3760000000002</v>
      </c>
      <c r="G84" s="764">
        <v>7859.1239999999998</v>
      </c>
      <c r="H84" s="765">
        <v>30823.331000000002</v>
      </c>
      <c r="I84" s="804"/>
      <c r="J84" s="764">
        <v>469.57499999999999</v>
      </c>
      <c r="K84" s="764">
        <v>471.21199999999999</v>
      </c>
      <c r="L84" s="764">
        <v>470.59699999999998</v>
      </c>
      <c r="M84" s="764">
        <v>471.22500000000002</v>
      </c>
      <c r="N84" s="765">
        <v>1882.6089999999999</v>
      </c>
      <c r="O84" s="805"/>
      <c r="P84" s="764">
        <v>8553.0239999999994</v>
      </c>
      <c r="Q84" s="764">
        <v>8057.5929999999998</v>
      </c>
      <c r="R84" s="764">
        <v>7764.973</v>
      </c>
      <c r="S84" s="764">
        <v>8330.35</v>
      </c>
      <c r="T84" s="764">
        <v>32705.939999999995</v>
      </c>
    </row>
    <row r="85" spans="2:45" ht="12.75" customHeight="1">
      <c r="B85" s="770" t="s">
        <v>17</v>
      </c>
      <c r="C85" s="751"/>
      <c r="D85" s="764">
        <v>669.07600000000002</v>
      </c>
      <c r="E85" s="764">
        <v>635.27300000000002</v>
      </c>
      <c r="F85" s="764">
        <v>609.48599999999999</v>
      </c>
      <c r="G85" s="764">
        <v>589.83000000000004</v>
      </c>
      <c r="H85" s="765">
        <v>2503.665</v>
      </c>
      <c r="I85" s="804"/>
      <c r="J85" s="764">
        <v>245.11500000000001</v>
      </c>
      <c r="K85" s="764">
        <v>242.28899999999999</v>
      </c>
      <c r="L85" s="764">
        <v>238.04900000000001</v>
      </c>
      <c r="M85" s="764">
        <v>233.809</v>
      </c>
      <c r="N85" s="765">
        <v>959.26199999999994</v>
      </c>
      <c r="O85" s="805"/>
      <c r="P85" s="764">
        <v>914.19100000000003</v>
      </c>
      <c r="Q85" s="764">
        <v>877.56100000000004</v>
      </c>
      <c r="R85" s="764">
        <v>847.53499999999997</v>
      </c>
      <c r="S85" s="764">
        <v>823.63900000000001</v>
      </c>
      <c r="T85" s="764">
        <v>3462.9259999999999</v>
      </c>
    </row>
    <row r="86" spans="2:45" ht="12.75" customHeight="1">
      <c r="B86" s="770" t="s">
        <v>18</v>
      </c>
      <c r="C86" s="751"/>
      <c r="D86" s="764">
        <v>8927.2900000000009</v>
      </c>
      <c r="E86" s="764">
        <v>8442.4060000000009</v>
      </c>
      <c r="F86" s="764">
        <v>7881.5889999999999</v>
      </c>
      <c r="G86" s="764">
        <v>8489.02</v>
      </c>
      <c r="H86" s="765">
        <v>33740.305000000008</v>
      </c>
      <c r="I86" s="804"/>
      <c r="J86" s="764">
        <v>1265.5830000000001</v>
      </c>
      <c r="K86" s="764">
        <v>1269.9449999999999</v>
      </c>
      <c r="L86" s="764">
        <v>1264.578</v>
      </c>
      <c r="M86" s="764">
        <v>1266.4760000000001</v>
      </c>
      <c r="N86" s="765">
        <v>5066.5820000000003</v>
      </c>
      <c r="O86" s="805"/>
      <c r="P86" s="764">
        <v>10192.874</v>
      </c>
      <c r="Q86" s="764">
        <v>9712.3510000000006</v>
      </c>
      <c r="R86" s="764">
        <v>9146.1669999999995</v>
      </c>
      <c r="S86" s="764">
        <v>9755.4959999999992</v>
      </c>
      <c r="T86" s="764">
        <v>38806.887999999999</v>
      </c>
    </row>
    <row r="87" spans="2:45" ht="12.75" customHeight="1">
      <c r="B87" s="770" t="s">
        <v>20</v>
      </c>
      <c r="C87" s="751"/>
      <c r="D87" s="764">
        <v>3387.6990000000001</v>
      </c>
      <c r="E87" s="764">
        <v>3477.42</v>
      </c>
      <c r="F87" s="764">
        <v>3440.0309999999999</v>
      </c>
      <c r="G87" s="764">
        <v>3406.623</v>
      </c>
      <c r="H87" s="765">
        <v>13711.773000000001</v>
      </c>
      <c r="I87" s="804"/>
      <c r="J87" s="764">
        <v>467.12</v>
      </c>
      <c r="K87" s="764">
        <v>517.65</v>
      </c>
      <c r="L87" s="764">
        <v>543.79</v>
      </c>
      <c r="M87" s="764">
        <v>526.04499999999996</v>
      </c>
      <c r="N87" s="765">
        <v>2054.605</v>
      </c>
      <c r="O87" s="805"/>
      <c r="P87" s="764">
        <v>3854.8180000000002</v>
      </c>
      <c r="Q87" s="764">
        <v>3995.069</v>
      </c>
      <c r="R87" s="764">
        <v>3983.8209999999999</v>
      </c>
      <c r="S87" s="764">
        <v>3932.6689999999999</v>
      </c>
      <c r="T87" s="764">
        <v>15766.377</v>
      </c>
    </row>
    <row r="88" spans="2:45" ht="12.75" customHeight="1">
      <c r="B88" s="770" t="s">
        <v>21</v>
      </c>
      <c r="C88" s="751"/>
      <c r="D88" s="764">
        <v>15060.864</v>
      </c>
      <c r="E88" s="764">
        <v>14850.065000000001</v>
      </c>
      <c r="F88" s="764">
        <v>14048.545</v>
      </c>
      <c r="G88" s="764">
        <v>14688.849</v>
      </c>
      <c r="H88" s="765">
        <v>58648.323000000004</v>
      </c>
      <c r="I88" s="804"/>
      <c r="J88" s="764">
        <v>0</v>
      </c>
      <c r="K88" s="764">
        <v>0</v>
      </c>
      <c r="L88" s="764">
        <v>0</v>
      </c>
      <c r="M88" s="764">
        <v>0</v>
      </c>
      <c r="N88" s="765">
        <v>0</v>
      </c>
      <c r="O88" s="805"/>
      <c r="P88" s="764">
        <v>15060.864</v>
      </c>
      <c r="Q88" s="764">
        <v>14850.065000000001</v>
      </c>
      <c r="R88" s="764">
        <v>14048.545</v>
      </c>
      <c r="S88" s="764">
        <v>14688.849</v>
      </c>
      <c r="T88" s="764">
        <v>58648.323000000004</v>
      </c>
    </row>
    <row r="89" spans="2:45" ht="12.75" customHeight="1">
      <c r="B89" s="770" t="s">
        <v>22</v>
      </c>
      <c r="C89" s="751"/>
      <c r="D89" s="764">
        <v>8533.7900000000009</v>
      </c>
      <c r="E89" s="764">
        <v>8014.6639999999998</v>
      </c>
      <c r="F89" s="764">
        <v>5821.8720000000003</v>
      </c>
      <c r="G89" s="764">
        <v>8060.9740000000002</v>
      </c>
      <c r="H89" s="765">
        <v>30431.300000000003</v>
      </c>
      <c r="I89" s="804"/>
      <c r="J89" s="764">
        <v>689.93700000000001</v>
      </c>
      <c r="K89" s="764">
        <v>689.48699999999997</v>
      </c>
      <c r="L89" s="764">
        <v>518.48900000000003</v>
      </c>
      <c r="M89" s="764">
        <v>666.55399999999997</v>
      </c>
      <c r="N89" s="765">
        <v>2564.4670000000001</v>
      </c>
      <c r="O89" s="805"/>
      <c r="P89" s="764">
        <v>9223.7260000000006</v>
      </c>
      <c r="Q89" s="764">
        <v>8704.1509999999998</v>
      </c>
      <c r="R89" s="764">
        <v>6340.3609999999999</v>
      </c>
      <c r="S89" s="764">
        <v>8727.5280000000002</v>
      </c>
      <c r="T89" s="764">
        <v>32995.766000000003</v>
      </c>
    </row>
    <row r="90" spans="2:45" ht="12.75" customHeight="1">
      <c r="B90" s="770" t="s">
        <v>100</v>
      </c>
      <c r="C90" s="751"/>
      <c r="D90" s="764">
        <v>6300.8720000000003</v>
      </c>
      <c r="E90" s="764">
        <v>6031.1019999999999</v>
      </c>
      <c r="F90" s="764">
        <v>5744.5559999999996</v>
      </c>
      <c r="G90" s="764">
        <v>6081.5360000000001</v>
      </c>
      <c r="H90" s="765">
        <v>24158.065999999999</v>
      </c>
      <c r="I90" s="804"/>
      <c r="J90" s="764">
        <v>1351.153</v>
      </c>
      <c r="K90" s="764">
        <v>1353.2739999999999</v>
      </c>
      <c r="L90" s="764">
        <v>1343.0060000000001</v>
      </c>
      <c r="M90" s="764">
        <v>1366.617</v>
      </c>
      <c r="N90" s="765">
        <v>5414.05</v>
      </c>
      <c r="O90" s="805"/>
      <c r="P90" s="764">
        <v>7652.0249999999996</v>
      </c>
      <c r="Q90" s="764">
        <v>7384.3760000000002</v>
      </c>
      <c r="R90" s="764">
        <v>7087.5619999999999</v>
      </c>
      <c r="S90" s="764">
        <v>7448.1530000000002</v>
      </c>
      <c r="T90" s="764">
        <v>29572.116000000002</v>
      </c>
    </row>
    <row r="91" spans="2:45" ht="12.75" customHeight="1">
      <c r="B91" s="770" t="s">
        <v>101</v>
      </c>
      <c r="C91" s="751"/>
      <c r="D91" s="764">
        <v>2015.0630000000001</v>
      </c>
      <c r="E91" s="764">
        <v>1932.51</v>
      </c>
      <c r="F91" s="764">
        <v>1904.402</v>
      </c>
      <c r="G91" s="764">
        <v>1745.835</v>
      </c>
      <c r="H91" s="765">
        <v>7597.81</v>
      </c>
      <c r="I91" s="804"/>
      <c r="J91" s="764">
        <v>690.23900000000003</v>
      </c>
      <c r="K91" s="764">
        <v>661.50900000000001</v>
      </c>
      <c r="L91" s="764">
        <v>697.64</v>
      </c>
      <c r="M91" s="764">
        <v>690.14099999999996</v>
      </c>
      <c r="N91" s="765">
        <v>2739.529</v>
      </c>
      <c r="O91" s="805"/>
      <c r="P91" s="764">
        <v>2705.3020000000001</v>
      </c>
      <c r="Q91" s="764">
        <v>2594.0189999999998</v>
      </c>
      <c r="R91" s="764">
        <v>2602.0430000000001</v>
      </c>
      <c r="S91" s="764">
        <v>2435.9760000000001</v>
      </c>
      <c r="T91" s="764">
        <v>10337.34</v>
      </c>
    </row>
    <row r="92" spans="2:45" ht="12.75" customHeight="1">
      <c r="B92" s="770" t="s">
        <v>102</v>
      </c>
      <c r="C92" s="751"/>
      <c r="D92" s="764">
        <v>2978.32</v>
      </c>
      <c r="E92" s="764">
        <v>2865.826</v>
      </c>
      <c r="F92" s="764">
        <v>2736.527</v>
      </c>
      <c r="G92" s="764">
        <v>2732.6489999999999</v>
      </c>
      <c r="H92" s="765">
        <v>11313.322</v>
      </c>
      <c r="I92" s="804"/>
      <c r="J92" s="764">
        <v>1571.8420000000001</v>
      </c>
      <c r="K92" s="764">
        <v>1547.104</v>
      </c>
      <c r="L92" s="764">
        <v>1509.722</v>
      </c>
      <c r="M92" s="764">
        <v>1492.1569999999999</v>
      </c>
      <c r="N92" s="765">
        <v>6120.8249999999998</v>
      </c>
      <c r="O92" s="805"/>
      <c r="P92" s="764">
        <v>4550.1620000000003</v>
      </c>
      <c r="Q92" s="764">
        <v>4412.93</v>
      </c>
      <c r="R92" s="764">
        <v>4246.25</v>
      </c>
      <c r="S92" s="764">
        <v>4224.8059999999996</v>
      </c>
      <c r="T92" s="764">
        <v>17434.148000000001</v>
      </c>
    </row>
    <row r="93" spans="2:45" ht="12.75" customHeight="1">
      <c r="B93" s="770" t="s">
        <v>103</v>
      </c>
      <c r="C93" s="751"/>
      <c r="D93" s="764">
        <v>13919.1</v>
      </c>
      <c r="E93" s="764">
        <v>13703.3</v>
      </c>
      <c r="F93" s="764">
        <v>13541.45</v>
      </c>
      <c r="G93" s="764">
        <v>13217.75</v>
      </c>
      <c r="H93" s="765">
        <v>54381.600000000006</v>
      </c>
      <c r="I93" s="804"/>
      <c r="J93" s="764">
        <v>0</v>
      </c>
      <c r="K93" s="764">
        <v>0</v>
      </c>
      <c r="L93" s="764">
        <v>0</v>
      </c>
      <c r="M93" s="764">
        <v>0</v>
      </c>
      <c r="N93" s="765">
        <v>0</v>
      </c>
      <c r="O93" s="805"/>
      <c r="P93" s="764">
        <v>13919.1</v>
      </c>
      <c r="Q93" s="764">
        <v>13703.3</v>
      </c>
      <c r="R93" s="764">
        <v>13541.45</v>
      </c>
      <c r="S93" s="764">
        <v>13217.75</v>
      </c>
      <c r="T93" s="764">
        <v>54381.600000000006</v>
      </c>
    </row>
    <row r="94" spans="2:45" ht="3" customHeight="1">
      <c r="B94" s="756"/>
      <c r="C94" s="756"/>
      <c r="D94" s="757">
        <v>2500</v>
      </c>
      <c r="E94" s="757">
        <v>2500</v>
      </c>
      <c r="F94" s="757">
        <v>2500</v>
      </c>
      <c r="G94" s="757">
        <v>2500</v>
      </c>
      <c r="H94" s="758">
        <v>2500</v>
      </c>
      <c r="I94" s="759"/>
      <c r="J94" s="757">
        <v>0</v>
      </c>
      <c r="K94" s="757">
        <v>0</v>
      </c>
      <c r="L94" s="757"/>
      <c r="M94" s="757">
        <v>0</v>
      </c>
      <c r="N94" s="758">
        <v>0</v>
      </c>
      <c r="O94" s="760"/>
      <c r="P94" s="757">
        <v>2500</v>
      </c>
      <c r="Q94" s="757">
        <v>2500</v>
      </c>
      <c r="R94" s="757">
        <v>2500</v>
      </c>
      <c r="S94" s="757">
        <v>2500</v>
      </c>
      <c r="T94" s="757">
        <v>2500</v>
      </c>
    </row>
    <row r="95" spans="2:45">
      <c r="B95" s="126">
        <v>2011</v>
      </c>
      <c r="C95" s="761"/>
      <c r="D95" s="761">
        <v>158328.01000000004</v>
      </c>
      <c r="E95" s="761">
        <v>161656.62699999998</v>
      </c>
      <c r="F95" s="761">
        <v>151050.04699999999</v>
      </c>
      <c r="G95" s="761">
        <v>153782.83299999998</v>
      </c>
      <c r="H95" s="128">
        <v>624817.51700000011</v>
      </c>
      <c r="I95" s="792"/>
      <c r="J95" s="761">
        <v>28845.118999999999</v>
      </c>
      <c r="K95" s="761">
        <v>29225.285999999996</v>
      </c>
      <c r="L95" s="761">
        <v>29986.25</v>
      </c>
      <c r="M95" s="761">
        <v>29825.543999999994</v>
      </c>
      <c r="N95" s="128">
        <v>117882.19900000001</v>
      </c>
      <c r="O95" s="792"/>
      <c r="P95" s="761">
        <v>187173.13200000001</v>
      </c>
      <c r="Q95" s="761">
        <v>190881.90900000001</v>
      </c>
      <c r="R95" s="761">
        <v>181036.29699999999</v>
      </c>
      <c r="S95" s="761">
        <v>183608.37699999998</v>
      </c>
      <c r="T95" s="761">
        <v>742699.71499999997</v>
      </c>
      <c r="U95" s="766"/>
    </row>
    <row r="96" spans="2:45" s="762" customFormat="1">
      <c r="B96" s="763" t="s">
        <v>3</v>
      </c>
      <c r="C96" s="771"/>
      <c r="D96" s="764">
        <v>4194.7759999999998</v>
      </c>
      <c r="E96" s="764">
        <v>4076.491</v>
      </c>
      <c r="F96" s="764">
        <v>3740.4189999999999</v>
      </c>
      <c r="G96" s="764">
        <v>3406.3560000000002</v>
      </c>
      <c r="H96" s="765">
        <v>15418.041999999999</v>
      </c>
      <c r="I96" s="792"/>
      <c r="J96" s="764">
        <v>8714.2360000000008</v>
      </c>
      <c r="K96" s="764">
        <v>9308.3729999999996</v>
      </c>
      <c r="L96" s="764">
        <v>10110.439</v>
      </c>
      <c r="M96" s="764">
        <v>10293.124</v>
      </c>
      <c r="N96" s="765">
        <v>38426.172000000006</v>
      </c>
      <c r="O96" s="793"/>
      <c r="P96" s="764">
        <v>12909.012000000001</v>
      </c>
      <c r="Q96" s="764">
        <v>13384.864</v>
      </c>
      <c r="R96" s="764">
        <v>13850.859</v>
      </c>
      <c r="S96" s="764">
        <v>13699.48</v>
      </c>
      <c r="T96" s="764">
        <v>53844.214999999997</v>
      </c>
      <c r="U96" s="749"/>
      <c r="V96" s="766"/>
      <c r="W96" s="766"/>
      <c r="X96" s="766"/>
      <c r="Y96" s="766"/>
      <c r="Z96" s="766"/>
      <c r="AA96" s="766"/>
      <c r="AB96" s="766"/>
      <c r="AC96" s="766"/>
      <c r="AD96" s="766"/>
      <c r="AE96" s="766"/>
      <c r="AF96" s="766"/>
      <c r="AG96" s="766"/>
      <c r="AH96" s="766"/>
      <c r="AI96" s="766"/>
      <c r="AJ96" s="766"/>
      <c r="AK96" s="766"/>
      <c r="AL96" s="766"/>
      <c r="AM96" s="766"/>
      <c r="AN96" s="766"/>
      <c r="AO96" s="766"/>
      <c r="AP96" s="766"/>
      <c r="AQ96" s="766"/>
      <c r="AR96" s="766"/>
      <c r="AS96" s="766"/>
    </row>
    <row r="97" spans="2:20">
      <c r="B97" s="770" t="s">
        <v>4</v>
      </c>
      <c r="C97" s="770"/>
      <c r="D97" s="267">
        <v>323.07299999999998</v>
      </c>
      <c r="E97" s="267">
        <v>318.31799999999998</v>
      </c>
      <c r="F97" s="267">
        <v>286.27600000000001</v>
      </c>
      <c r="G97" s="267">
        <v>336.03800000000001</v>
      </c>
      <c r="H97" s="765">
        <v>1263.7049999999999</v>
      </c>
      <c r="I97" s="792"/>
      <c r="J97" s="267">
        <v>0</v>
      </c>
      <c r="K97" s="267">
        <v>0</v>
      </c>
      <c r="L97" s="764">
        <v>0</v>
      </c>
      <c r="M97" s="764">
        <v>0</v>
      </c>
      <c r="N97" s="765">
        <v>0</v>
      </c>
      <c r="O97" s="793"/>
      <c r="P97" s="764">
        <v>323.07299999999998</v>
      </c>
      <c r="Q97" s="764">
        <v>318.31799999999998</v>
      </c>
      <c r="R97" s="764">
        <v>286.27600000000001</v>
      </c>
      <c r="S97" s="764">
        <v>336.03800000000001</v>
      </c>
      <c r="T97" s="764">
        <v>1263.7049999999999</v>
      </c>
    </row>
    <row r="98" spans="2:20">
      <c r="B98" s="770" t="s">
        <v>5</v>
      </c>
      <c r="C98" s="770"/>
      <c r="D98" s="267">
        <v>15331.522999999999</v>
      </c>
      <c r="E98" s="267">
        <v>14922.679</v>
      </c>
      <c r="F98" s="267">
        <v>12803.987999999999</v>
      </c>
      <c r="G98" s="267">
        <v>14505.038</v>
      </c>
      <c r="H98" s="765">
        <v>57563.227999999996</v>
      </c>
      <c r="I98" s="792"/>
      <c r="J98" s="267">
        <v>1829.7280000000001</v>
      </c>
      <c r="K98" s="267">
        <v>1773.0809999999999</v>
      </c>
      <c r="L98" s="764">
        <v>1754.893</v>
      </c>
      <c r="M98" s="764">
        <v>1626.001</v>
      </c>
      <c r="N98" s="765">
        <v>6983.7030000000004</v>
      </c>
      <c r="O98" s="793"/>
      <c r="P98" s="764">
        <v>17161.251</v>
      </c>
      <c r="Q98" s="764">
        <v>16695.758999999998</v>
      </c>
      <c r="R98" s="764">
        <v>14558.880999999999</v>
      </c>
      <c r="S98" s="764">
        <v>16131.038</v>
      </c>
      <c r="T98" s="764">
        <v>64546.928999999996</v>
      </c>
    </row>
    <row r="99" spans="2:20">
      <c r="B99" s="770" t="s">
        <v>7</v>
      </c>
      <c r="C99" s="770"/>
      <c r="D99" s="764">
        <v>704.79300000000001</v>
      </c>
      <c r="E99" s="764">
        <v>678.03899999999999</v>
      </c>
      <c r="F99" s="764">
        <v>634.71500000000003</v>
      </c>
      <c r="G99" s="764">
        <v>660.76400000000001</v>
      </c>
      <c r="H99" s="765">
        <v>2678.3110000000001</v>
      </c>
      <c r="I99" s="792"/>
      <c r="J99" s="764">
        <v>0</v>
      </c>
      <c r="K99" s="764">
        <v>0</v>
      </c>
      <c r="L99" s="764">
        <v>0</v>
      </c>
      <c r="M99" s="764">
        <v>0</v>
      </c>
      <c r="N99" s="765">
        <v>0</v>
      </c>
      <c r="O99" s="793"/>
      <c r="P99" s="764">
        <v>704.79300000000001</v>
      </c>
      <c r="Q99" s="764">
        <v>678.03899999999999</v>
      </c>
      <c r="R99" s="764">
        <v>634.71500000000003</v>
      </c>
      <c r="S99" s="764">
        <v>660.76400000000001</v>
      </c>
      <c r="T99" s="764">
        <v>2678.3110000000001</v>
      </c>
    </row>
    <row r="100" spans="2:20">
      <c r="B100" s="770" t="s">
        <v>9</v>
      </c>
      <c r="C100" s="770"/>
      <c r="D100" s="764">
        <v>1039.318</v>
      </c>
      <c r="E100" s="764">
        <v>1050.596</v>
      </c>
      <c r="F100" s="764">
        <v>965.44799999999998</v>
      </c>
      <c r="G100" s="764">
        <v>1056.712</v>
      </c>
      <c r="H100" s="765">
        <v>4112.0739999999996</v>
      </c>
      <c r="I100" s="792"/>
      <c r="J100" s="764">
        <v>24.306000000000001</v>
      </c>
      <c r="K100" s="764">
        <v>24.875</v>
      </c>
      <c r="L100" s="764">
        <v>25.552</v>
      </c>
      <c r="M100" s="764">
        <v>24.969000000000001</v>
      </c>
      <c r="N100" s="765">
        <v>99.701999999999998</v>
      </c>
      <c r="O100" s="793"/>
      <c r="P100" s="764">
        <v>1063.625</v>
      </c>
      <c r="Q100" s="764">
        <v>1075.471</v>
      </c>
      <c r="R100" s="764">
        <v>991</v>
      </c>
      <c r="S100" s="764">
        <v>1081.681</v>
      </c>
      <c r="T100" s="764">
        <v>4211.777</v>
      </c>
    </row>
    <row r="101" spans="2:20">
      <c r="B101" s="770" t="s">
        <v>10</v>
      </c>
      <c r="C101" s="770"/>
      <c r="D101" s="764">
        <v>15126.374</v>
      </c>
      <c r="E101" s="764">
        <v>15016.311</v>
      </c>
      <c r="F101" s="764">
        <v>12483.477000000001</v>
      </c>
      <c r="G101" s="764">
        <v>14231.487999999999</v>
      </c>
      <c r="H101" s="765">
        <v>56857.649999999994</v>
      </c>
      <c r="I101" s="792"/>
      <c r="J101" s="764">
        <v>2876.5230000000001</v>
      </c>
      <c r="K101" s="764">
        <v>2761.221</v>
      </c>
      <c r="L101" s="764">
        <v>2875.002</v>
      </c>
      <c r="M101" s="764">
        <v>2875.7359999999999</v>
      </c>
      <c r="N101" s="765">
        <v>11388.482</v>
      </c>
      <c r="O101" s="793"/>
      <c r="P101" s="764">
        <v>18002.897000000001</v>
      </c>
      <c r="Q101" s="764">
        <v>17777.532999999999</v>
      </c>
      <c r="R101" s="764">
        <v>15358.478999999999</v>
      </c>
      <c r="S101" s="764">
        <v>17107.223999999998</v>
      </c>
      <c r="T101" s="764">
        <v>68246.133000000002</v>
      </c>
    </row>
    <row r="102" spans="2:20">
      <c r="B102" s="770" t="s">
        <v>12</v>
      </c>
      <c r="C102" s="770"/>
      <c r="D102" s="764">
        <v>27473.589</v>
      </c>
      <c r="E102" s="764">
        <v>26699.037</v>
      </c>
      <c r="F102" s="764">
        <v>25474.458999999999</v>
      </c>
      <c r="G102" s="764">
        <v>26276.419000000002</v>
      </c>
      <c r="H102" s="765">
        <v>105923.50400000002</v>
      </c>
      <c r="I102" s="792"/>
      <c r="J102" s="764">
        <v>4713.4189999999999</v>
      </c>
      <c r="K102" s="764">
        <v>4526.268</v>
      </c>
      <c r="L102" s="764">
        <v>4503.0039999999999</v>
      </c>
      <c r="M102" s="764">
        <v>4277.915</v>
      </c>
      <c r="N102" s="765">
        <v>18020.606</v>
      </c>
      <c r="O102" s="793"/>
      <c r="P102" s="764">
        <v>32187.008999999998</v>
      </c>
      <c r="Q102" s="764">
        <v>31225.305</v>
      </c>
      <c r="R102" s="764">
        <v>29977.462</v>
      </c>
      <c r="S102" s="764">
        <v>30554.333999999999</v>
      </c>
      <c r="T102" s="764">
        <v>123944.11</v>
      </c>
    </row>
    <row r="103" spans="2:20">
      <c r="B103" s="770" t="s">
        <v>13</v>
      </c>
      <c r="C103" s="770"/>
      <c r="D103" s="764">
        <v>6727.9210000000003</v>
      </c>
      <c r="E103" s="764">
        <v>7677.1080000000002</v>
      </c>
      <c r="F103" s="764">
        <v>8014.0219999999999</v>
      </c>
      <c r="G103" s="764">
        <v>6982.152</v>
      </c>
      <c r="H103" s="765">
        <v>29401.203000000001</v>
      </c>
      <c r="I103" s="792"/>
      <c r="J103" s="764">
        <v>1219.3499999999999</v>
      </c>
      <c r="K103" s="764">
        <v>1299.943</v>
      </c>
      <c r="L103" s="764">
        <v>1316.5319999999999</v>
      </c>
      <c r="M103" s="764">
        <v>1270.742</v>
      </c>
      <c r="N103" s="765">
        <v>5106.567</v>
      </c>
      <c r="O103" s="793"/>
      <c r="P103" s="764">
        <v>7947.2719999999999</v>
      </c>
      <c r="Q103" s="764">
        <v>8977.0509999999995</v>
      </c>
      <c r="R103" s="764">
        <v>9330.5540000000001</v>
      </c>
      <c r="S103" s="764">
        <v>8252.8940000000002</v>
      </c>
      <c r="T103" s="764">
        <v>34507.771000000001</v>
      </c>
    </row>
    <row r="104" spans="2:20">
      <c r="B104" s="770" t="s">
        <v>14</v>
      </c>
      <c r="C104" s="770"/>
      <c r="D104" s="764">
        <v>13216.876</v>
      </c>
      <c r="E104" s="764">
        <v>18829.161</v>
      </c>
      <c r="F104" s="764">
        <v>18737.716</v>
      </c>
      <c r="G104" s="764">
        <v>13648.782999999999</v>
      </c>
      <c r="H104" s="765">
        <v>64432.535999999993</v>
      </c>
      <c r="I104" s="792"/>
      <c r="J104" s="764">
        <v>2350.7150000000001</v>
      </c>
      <c r="K104" s="764">
        <v>2413.3150000000001</v>
      </c>
      <c r="L104" s="764">
        <v>2340.7489999999998</v>
      </c>
      <c r="M104" s="764">
        <v>2302.0630000000001</v>
      </c>
      <c r="N104" s="765">
        <v>9406.8420000000006</v>
      </c>
      <c r="O104" s="793"/>
      <c r="P104" s="764">
        <v>15567.592000000001</v>
      </c>
      <c r="Q104" s="764">
        <v>21242.475999999999</v>
      </c>
      <c r="R104" s="764">
        <v>21078.465</v>
      </c>
      <c r="S104" s="764">
        <v>15950.846</v>
      </c>
      <c r="T104" s="764">
        <v>73839.379000000001</v>
      </c>
    </row>
    <row r="105" spans="2:20">
      <c r="B105" s="770" t="s">
        <v>15</v>
      </c>
      <c r="C105" s="770"/>
      <c r="D105" s="764">
        <v>4355.8599999999997</v>
      </c>
      <c r="E105" s="764">
        <v>4201.5379999999996</v>
      </c>
      <c r="F105" s="764">
        <v>3978.1379999999999</v>
      </c>
      <c r="G105" s="764">
        <v>4124.2129999999997</v>
      </c>
      <c r="H105" s="765">
        <v>16659.749</v>
      </c>
      <c r="I105" s="792"/>
      <c r="J105" s="764">
        <v>414.85599999999999</v>
      </c>
      <c r="K105" s="764">
        <v>388.40199999999999</v>
      </c>
      <c r="L105" s="764">
        <v>374.69799999999998</v>
      </c>
      <c r="M105" s="764">
        <v>365.06299999999999</v>
      </c>
      <c r="N105" s="765">
        <v>1543.0190000000002</v>
      </c>
      <c r="O105" s="793"/>
      <c r="P105" s="764">
        <v>4770.7160000000003</v>
      </c>
      <c r="Q105" s="764">
        <v>4589.9399999999996</v>
      </c>
      <c r="R105" s="764">
        <v>4352.8360000000002</v>
      </c>
      <c r="S105" s="764">
        <v>4489.2759999999998</v>
      </c>
      <c r="T105" s="764">
        <v>18202.767999999996</v>
      </c>
    </row>
    <row r="106" spans="2:20">
      <c r="B106" s="770" t="s">
        <v>16</v>
      </c>
      <c r="C106" s="770"/>
      <c r="D106" s="764">
        <v>7987.6</v>
      </c>
      <c r="E106" s="764">
        <v>7524.6719999999996</v>
      </c>
      <c r="F106" s="764">
        <v>7193.8220000000001</v>
      </c>
      <c r="G106" s="764">
        <v>7908.3130000000001</v>
      </c>
      <c r="H106" s="765">
        <v>30614.406999999999</v>
      </c>
      <c r="I106" s="792"/>
      <c r="J106" s="764">
        <v>474.34199999999998</v>
      </c>
      <c r="K106" s="764">
        <v>479.488</v>
      </c>
      <c r="L106" s="764">
        <v>482.04500000000002</v>
      </c>
      <c r="M106" s="764">
        <v>485.22899999999998</v>
      </c>
      <c r="N106" s="765">
        <v>1921.104</v>
      </c>
      <c r="O106" s="793"/>
      <c r="P106" s="764">
        <v>8461.9419999999991</v>
      </c>
      <c r="Q106" s="764">
        <v>8004.16</v>
      </c>
      <c r="R106" s="764">
        <v>7675.8670000000002</v>
      </c>
      <c r="S106" s="764">
        <v>8393.5419999999995</v>
      </c>
      <c r="T106" s="764">
        <v>32535.510999999999</v>
      </c>
    </row>
    <row r="107" spans="2:20">
      <c r="B107" s="770" t="s">
        <v>17</v>
      </c>
      <c r="C107" s="770"/>
      <c r="D107" s="764">
        <v>672.88</v>
      </c>
      <c r="E107" s="764">
        <v>631.41899999999998</v>
      </c>
      <c r="F107" s="764">
        <v>616.779</v>
      </c>
      <c r="G107" s="764">
        <v>597.048</v>
      </c>
      <c r="H107" s="765">
        <v>2518.1260000000002</v>
      </c>
      <c r="I107" s="792"/>
      <c r="J107" s="764">
        <v>242.75200000000001</v>
      </c>
      <c r="K107" s="764">
        <v>237.09899999999999</v>
      </c>
      <c r="L107" s="764">
        <v>237.09899999999999</v>
      </c>
      <c r="M107" s="764">
        <v>232.85900000000001</v>
      </c>
      <c r="N107" s="765">
        <v>949.80900000000008</v>
      </c>
      <c r="O107" s="793"/>
      <c r="P107" s="764">
        <v>915.63199999999995</v>
      </c>
      <c r="Q107" s="764">
        <v>868.51800000000003</v>
      </c>
      <c r="R107" s="764">
        <v>853.87800000000004</v>
      </c>
      <c r="S107" s="764">
        <v>829.90700000000004</v>
      </c>
      <c r="T107" s="764">
        <v>3467.9350000000004</v>
      </c>
    </row>
    <row r="108" spans="2:20">
      <c r="B108" s="770" t="s">
        <v>18</v>
      </c>
      <c r="C108" s="770"/>
      <c r="D108" s="764">
        <v>8507.0990000000002</v>
      </c>
      <c r="E108" s="764">
        <v>8167.0469999999996</v>
      </c>
      <c r="F108" s="764">
        <v>7676.3869999999997</v>
      </c>
      <c r="G108" s="764">
        <v>8457.8829999999998</v>
      </c>
      <c r="H108" s="765">
        <v>32808.415999999997</v>
      </c>
      <c r="I108" s="792"/>
      <c r="J108" s="764">
        <v>1164.3050000000001</v>
      </c>
      <c r="K108" s="764">
        <v>1180.8240000000001</v>
      </c>
      <c r="L108" s="764">
        <v>1190.845</v>
      </c>
      <c r="M108" s="764">
        <v>1234.529</v>
      </c>
      <c r="N108" s="765">
        <v>4770.5030000000006</v>
      </c>
      <c r="O108" s="793"/>
      <c r="P108" s="764">
        <v>9671.4030000000002</v>
      </c>
      <c r="Q108" s="764">
        <v>9347.8700000000008</v>
      </c>
      <c r="R108" s="764">
        <v>8867.232</v>
      </c>
      <c r="S108" s="764">
        <v>9692.4130000000005</v>
      </c>
      <c r="T108" s="764">
        <v>37578.918000000005</v>
      </c>
    </row>
    <row r="109" spans="2:20">
      <c r="B109" s="770" t="s">
        <v>20</v>
      </c>
      <c r="C109" s="770"/>
      <c r="D109" s="764">
        <v>3436.364</v>
      </c>
      <c r="E109" s="764">
        <v>3452.8829999999998</v>
      </c>
      <c r="F109" s="764">
        <v>3466.0839999999998</v>
      </c>
      <c r="G109" s="764">
        <v>3514.0189999999998</v>
      </c>
      <c r="H109" s="765">
        <v>13869.349999999999</v>
      </c>
      <c r="I109" s="792"/>
      <c r="J109" s="764">
        <v>467.64</v>
      </c>
      <c r="K109" s="764">
        <v>478.87700000000001</v>
      </c>
      <c r="L109" s="764">
        <v>505.73700000000002</v>
      </c>
      <c r="M109" s="764">
        <v>441.30799999999999</v>
      </c>
      <c r="N109" s="765">
        <v>1893.5620000000001</v>
      </c>
      <c r="O109" s="793"/>
      <c r="P109" s="764">
        <v>3904.0039999999999</v>
      </c>
      <c r="Q109" s="764">
        <v>3931.759</v>
      </c>
      <c r="R109" s="764">
        <v>3971.82</v>
      </c>
      <c r="S109" s="764">
        <v>3955.3270000000002</v>
      </c>
      <c r="T109" s="764">
        <v>15762.91</v>
      </c>
    </row>
    <row r="110" spans="2:20">
      <c r="B110" s="770" t="s">
        <v>21</v>
      </c>
      <c r="C110" s="770"/>
      <c r="D110" s="764">
        <v>15451.489</v>
      </c>
      <c r="E110" s="764">
        <v>15258.611000000001</v>
      </c>
      <c r="F110" s="764">
        <v>14669.28</v>
      </c>
      <c r="G110" s="764">
        <v>15369.416999999999</v>
      </c>
      <c r="H110" s="765">
        <v>60748.796999999999</v>
      </c>
      <c r="I110" s="792"/>
      <c r="J110" s="764">
        <v>0</v>
      </c>
      <c r="K110" s="764">
        <v>0</v>
      </c>
      <c r="L110" s="764">
        <v>0</v>
      </c>
      <c r="M110" s="764">
        <v>0</v>
      </c>
      <c r="N110" s="765">
        <v>0</v>
      </c>
      <c r="O110" s="793"/>
      <c r="P110" s="764">
        <v>15451.489</v>
      </c>
      <c r="Q110" s="764">
        <v>15258.611000000001</v>
      </c>
      <c r="R110" s="764">
        <v>14669.28</v>
      </c>
      <c r="S110" s="764">
        <v>15369.416999999999</v>
      </c>
      <c r="T110" s="764">
        <v>60748.796999999999</v>
      </c>
    </row>
    <row r="111" spans="2:20">
      <c r="B111" s="770" t="s">
        <v>22</v>
      </c>
      <c r="C111" s="770"/>
      <c r="D111" s="764">
        <v>8407.2309999999998</v>
      </c>
      <c r="E111" s="764">
        <v>8033.0290000000005</v>
      </c>
      <c r="F111" s="764">
        <v>5704.6769999999997</v>
      </c>
      <c r="G111" s="764">
        <v>8017.8850000000002</v>
      </c>
      <c r="H111" s="765">
        <v>30162.822</v>
      </c>
      <c r="I111" s="792"/>
      <c r="J111" s="764">
        <v>587.58500000000004</v>
      </c>
      <c r="K111" s="764">
        <v>607.81600000000003</v>
      </c>
      <c r="L111" s="764">
        <v>487.29300000000001</v>
      </c>
      <c r="M111" s="764">
        <v>610.36099999999999</v>
      </c>
      <c r="N111" s="765">
        <v>2293.0549999999998</v>
      </c>
      <c r="O111" s="793"/>
      <c r="P111" s="764">
        <v>8994.8160000000007</v>
      </c>
      <c r="Q111" s="764">
        <v>8640.8439999999991</v>
      </c>
      <c r="R111" s="764">
        <v>6191.9709999999995</v>
      </c>
      <c r="S111" s="764">
        <v>8628.2459999999992</v>
      </c>
      <c r="T111" s="764">
        <v>32455.877</v>
      </c>
    </row>
    <row r="112" spans="2:20">
      <c r="B112" s="770" t="s">
        <v>100</v>
      </c>
      <c r="C112" s="770"/>
      <c r="D112" s="764">
        <v>6403.89</v>
      </c>
      <c r="E112" s="764">
        <v>6257.6940000000004</v>
      </c>
      <c r="F112" s="764">
        <v>5934.4480000000003</v>
      </c>
      <c r="G112" s="764">
        <v>6230.4930000000004</v>
      </c>
      <c r="H112" s="765">
        <v>24826.525000000001</v>
      </c>
      <c r="I112" s="792"/>
      <c r="J112" s="764">
        <v>1340.0450000000001</v>
      </c>
      <c r="K112" s="764">
        <v>1334.5060000000001</v>
      </c>
      <c r="L112" s="764">
        <v>1335.8420000000001</v>
      </c>
      <c r="M112" s="764">
        <v>1337.4929999999999</v>
      </c>
      <c r="N112" s="765">
        <v>5347.8860000000004</v>
      </c>
      <c r="O112" s="793"/>
      <c r="P112" s="764">
        <v>7743.9350000000004</v>
      </c>
      <c r="Q112" s="764">
        <v>7592.2</v>
      </c>
      <c r="R112" s="764">
        <v>7270.29</v>
      </c>
      <c r="S112" s="764">
        <v>7567.9859999999999</v>
      </c>
      <c r="T112" s="764">
        <v>30174.411</v>
      </c>
    </row>
    <row r="113" spans="2:45">
      <c r="B113" s="770" t="s">
        <v>101</v>
      </c>
      <c r="C113" s="770"/>
      <c r="D113" s="764">
        <v>1983.597</v>
      </c>
      <c r="E113" s="764">
        <v>1927.2349999999999</v>
      </c>
      <c r="F113" s="764">
        <v>1973.597</v>
      </c>
      <c r="G113" s="764">
        <v>1800.385</v>
      </c>
      <c r="H113" s="765">
        <v>7684.8140000000003</v>
      </c>
      <c r="I113" s="792"/>
      <c r="J113" s="764">
        <v>708.27700000000004</v>
      </c>
      <c r="K113" s="764">
        <v>689.03599999999994</v>
      </c>
      <c r="L113" s="764">
        <v>746.27599999999995</v>
      </c>
      <c r="M113" s="764">
        <v>723.12800000000004</v>
      </c>
      <c r="N113" s="765">
        <v>2866.7170000000001</v>
      </c>
      <c r="O113" s="793"/>
      <c r="P113" s="764">
        <v>2691.8739999999998</v>
      </c>
      <c r="Q113" s="764">
        <v>2616.27</v>
      </c>
      <c r="R113" s="764">
        <v>2719.873</v>
      </c>
      <c r="S113" s="764">
        <v>2523.5129999999999</v>
      </c>
      <c r="T113" s="764">
        <v>10551.529999999999</v>
      </c>
    </row>
    <row r="114" spans="2:45">
      <c r="B114" s="770" t="s">
        <v>102</v>
      </c>
      <c r="C114" s="770"/>
      <c r="D114" s="764">
        <v>2789.6489999999999</v>
      </c>
      <c r="E114" s="764">
        <v>2718.9839999999999</v>
      </c>
      <c r="F114" s="764">
        <v>2577.5520000000001</v>
      </c>
      <c r="G114" s="764">
        <v>2680.857</v>
      </c>
      <c r="H114" s="765">
        <v>10767.041999999999</v>
      </c>
      <c r="I114" s="792"/>
      <c r="J114" s="764">
        <v>1717.04</v>
      </c>
      <c r="K114" s="764">
        <v>1722.162</v>
      </c>
      <c r="L114" s="764">
        <v>1700.2439999999999</v>
      </c>
      <c r="M114" s="764">
        <v>1725.0239999999999</v>
      </c>
      <c r="N114" s="765">
        <v>6864.4699999999993</v>
      </c>
      <c r="O114" s="793"/>
      <c r="P114" s="764">
        <v>4506.6890000000003</v>
      </c>
      <c r="Q114" s="764">
        <v>4441.1459999999997</v>
      </c>
      <c r="R114" s="764">
        <v>4277.7960000000003</v>
      </c>
      <c r="S114" s="764">
        <v>4405.8810000000003</v>
      </c>
      <c r="T114" s="764">
        <v>17631.511999999999</v>
      </c>
    </row>
    <row r="115" spans="2:45">
      <c r="B115" s="812" t="s">
        <v>103</v>
      </c>
      <c r="C115" s="812"/>
      <c r="D115" s="268">
        <v>14194.108</v>
      </c>
      <c r="E115" s="268">
        <v>14215.775</v>
      </c>
      <c r="F115" s="268">
        <v>14118.763000000001</v>
      </c>
      <c r="G115" s="268">
        <v>13978.57</v>
      </c>
      <c r="H115" s="269">
        <v>56507.216</v>
      </c>
      <c r="I115" s="801"/>
      <c r="J115" s="268">
        <v>0</v>
      </c>
      <c r="K115" s="268">
        <v>0</v>
      </c>
      <c r="L115" s="268">
        <v>0</v>
      </c>
      <c r="M115" s="268">
        <v>0</v>
      </c>
      <c r="N115" s="269">
        <v>0</v>
      </c>
      <c r="O115" s="802"/>
      <c r="P115" s="268">
        <v>14194.108</v>
      </c>
      <c r="Q115" s="268">
        <v>14215.775</v>
      </c>
      <c r="R115" s="268">
        <v>14118.763000000001</v>
      </c>
      <c r="S115" s="268">
        <v>13978.57</v>
      </c>
      <c r="T115" s="268">
        <v>56507.216</v>
      </c>
    </row>
    <row r="116" spans="2:45" ht="3.75" customHeight="1">
      <c r="B116" s="779"/>
      <c r="C116" s="779"/>
      <c r="D116" s="780"/>
      <c r="E116" s="780"/>
      <c r="F116" s="780"/>
      <c r="G116" s="780"/>
      <c r="H116" s="794"/>
      <c r="I116" s="795"/>
      <c r="J116" s="780"/>
      <c r="K116" s="780"/>
      <c r="L116" s="780"/>
      <c r="M116" s="780"/>
      <c r="N116" s="794"/>
      <c r="O116" s="796"/>
      <c r="P116" s="780"/>
      <c r="Q116" s="780"/>
      <c r="R116" s="780"/>
      <c r="S116" s="780"/>
      <c r="T116" s="780"/>
    </row>
    <row r="117" spans="2:45" ht="12.75" customHeight="1">
      <c r="B117" s="145">
        <v>2010</v>
      </c>
      <c r="C117" s="781"/>
      <c r="D117" s="781">
        <v>155318.35800000001</v>
      </c>
      <c r="E117" s="781">
        <v>159225.356</v>
      </c>
      <c r="F117" s="781">
        <v>149038.79299999998</v>
      </c>
      <c r="G117" s="781">
        <v>154434.97700000001</v>
      </c>
      <c r="H117" s="782">
        <v>618017.48399999994</v>
      </c>
      <c r="I117" s="797"/>
      <c r="J117" s="781">
        <v>30411.453000000005</v>
      </c>
      <c r="K117" s="781">
        <v>31438.393000000011</v>
      </c>
      <c r="L117" s="781">
        <v>32783.987000000001</v>
      </c>
      <c r="M117" s="781">
        <v>32151.533000000003</v>
      </c>
      <c r="N117" s="782">
        <v>126785.36599999998</v>
      </c>
      <c r="O117" s="797"/>
      <c r="P117" s="781">
        <v>185729.81400000001</v>
      </c>
      <c r="Q117" s="781">
        <v>190663.74899999998</v>
      </c>
      <c r="R117" s="781">
        <v>181822.78099999999</v>
      </c>
      <c r="S117" s="781">
        <v>186586.50699999998</v>
      </c>
      <c r="T117" s="781">
        <v>744802.85100000002</v>
      </c>
      <c r="U117" s="766"/>
    </row>
    <row r="118" spans="2:45">
      <c r="B118" s="763" t="s">
        <v>3</v>
      </c>
      <c r="C118" s="771"/>
      <c r="D118" s="764">
        <v>3632.32</v>
      </c>
      <c r="E118" s="764">
        <v>3901.9780000000001</v>
      </c>
      <c r="F118" s="764">
        <v>3856.607</v>
      </c>
      <c r="G118" s="764">
        <v>3958.1289999999999</v>
      </c>
      <c r="H118" s="765">
        <v>15349.034</v>
      </c>
      <c r="I118" s="792"/>
      <c r="J118" s="764">
        <v>9471.1309999999994</v>
      </c>
      <c r="K118" s="764">
        <v>10467.196</v>
      </c>
      <c r="L118" s="764">
        <v>11833.459000000001</v>
      </c>
      <c r="M118" s="764">
        <v>11524.985000000001</v>
      </c>
      <c r="N118" s="765">
        <v>43296.771000000001</v>
      </c>
      <c r="O118" s="793"/>
      <c r="P118" s="764">
        <v>13103.451999999999</v>
      </c>
      <c r="Q118" s="764">
        <v>14369.174000000001</v>
      </c>
      <c r="R118" s="764">
        <v>15690.066000000001</v>
      </c>
      <c r="S118" s="764">
        <v>15483.114</v>
      </c>
      <c r="T118" s="764">
        <v>58645.806000000004</v>
      </c>
    </row>
    <row r="119" spans="2:45" s="762" customFormat="1">
      <c r="B119" s="770" t="s">
        <v>4</v>
      </c>
      <c r="C119" s="770"/>
      <c r="D119" s="267">
        <v>268.572</v>
      </c>
      <c r="E119" s="267">
        <v>257.63799999999998</v>
      </c>
      <c r="F119" s="267">
        <v>242.35</v>
      </c>
      <c r="G119" s="267">
        <v>283.01600000000002</v>
      </c>
      <c r="H119" s="765">
        <v>1051.576</v>
      </c>
      <c r="I119" s="792"/>
      <c r="J119" s="267">
        <v>0</v>
      </c>
      <c r="K119" s="267">
        <v>0</v>
      </c>
      <c r="L119" s="267">
        <v>0</v>
      </c>
      <c r="M119" s="267">
        <v>0</v>
      </c>
      <c r="N119" s="765">
        <v>0</v>
      </c>
      <c r="O119" s="793"/>
      <c r="P119" s="764">
        <v>268.572</v>
      </c>
      <c r="Q119" s="764">
        <v>257.63799999999998</v>
      </c>
      <c r="R119" s="764">
        <v>242.35</v>
      </c>
      <c r="S119" s="764">
        <v>283.01600000000002</v>
      </c>
      <c r="T119" s="764">
        <v>1051.576</v>
      </c>
      <c r="U119" s="749"/>
      <c r="V119" s="766"/>
      <c r="W119" s="766"/>
      <c r="X119" s="766"/>
      <c r="Y119" s="766"/>
      <c r="Z119" s="766"/>
      <c r="AA119" s="766"/>
      <c r="AB119" s="766"/>
      <c r="AC119" s="766"/>
      <c r="AD119" s="766"/>
      <c r="AE119" s="766"/>
      <c r="AF119" s="766"/>
      <c r="AG119" s="766"/>
      <c r="AH119" s="766"/>
      <c r="AI119" s="766"/>
      <c r="AJ119" s="766"/>
      <c r="AK119" s="766"/>
      <c r="AL119" s="766"/>
      <c r="AM119" s="766"/>
      <c r="AN119" s="766"/>
      <c r="AO119" s="766"/>
      <c r="AP119" s="766"/>
      <c r="AQ119" s="766"/>
      <c r="AR119" s="766"/>
      <c r="AS119" s="766"/>
    </row>
    <row r="120" spans="2:45">
      <c r="B120" s="770" t="s">
        <v>5</v>
      </c>
      <c r="C120" s="770"/>
      <c r="D120" s="267">
        <v>15775.191999999999</v>
      </c>
      <c r="E120" s="267">
        <v>15356.864</v>
      </c>
      <c r="F120" s="267">
        <v>13216.285</v>
      </c>
      <c r="G120" s="267">
        <v>15190.504000000001</v>
      </c>
      <c r="H120" s="765">
        <v>59538.845000000001</v>
      </c>
      <c r="I120" s="792"/>
      <c r="J120" s="267">
        <v>2009.7560000000001</v>
      </c>
      <c r="K120" s="267">
        <v>1934.8240000000001</v>
      </c>
      <c r="L120" s="267">
        <v>1829.037</v>
      </c>
      <c r="M120" s="267">
        <v>1753.578</v>
      </c>
      <c r="N120" s="765">
        <v>7527.1949999999997</v>
      </c>
      <c r="O120" s="793"/>
      <c r="P120" s="764">
        <v>17784.948</v>
      </c>
      <c r="Q120" s="764">
        <v>17291.688999999998</v>
      </c>
      <c r="R120" s="764">
        <v>15045.322</v>
      </c>
      <c r="S120" s="764">
        <v>16944.081999999999</v>
      </c>
      <c r="T120" s="764">
        <v>67066.040999999997</v>
      </c>
    </row>
    <row r="121" spans="2:45">
      <c r="B121" s="770" t="s">
        <v>7</v>
      </c>
      <c r="C121" s="770"/>
      <c r="D121" s="764">
        <v>708.33500000000004</v>
      </c>
      <c r="E121" s="764">
        <v>695.54399999999998</v>
      </c>
      <c r="F121" s="764">
        <v>646.85599999999999</v>
      </c>
      <c r="G121" s="764">
        <v>673.84</v>
      </c>
      <c r="H121" s="765">
        <v>2724.5749999999998</v>
      </c>
      <c r="I121" s="792"/>
      <c r="J121" s="764">
        <v>0</v>
      </c>
      <c r="K121" s="764">
        <v>0</v>
      </c>
      <c r="L121" s="764">
        <v>0</v>
      </c>
      <c r="M121" s="764">
        <v>0</v>
      </c>
      <c r="N121" s="765">
        <v>0</v>
      </c>
      <c r="O121" s="793"/>
      <c r="P121" s="764">
        <v>708.33500000000004</v>
      </c>
      <c r="Q121" s="764">
        <v>695.54399999999998</v>
      </c>
      <c r="R121" s="764">
        <v>646.85599999999999</v>
      </c>
      <c r="S121" s="764">
        <v>673.84</v>
      </c>
      <c r="T121" s="764">
        <v>2724.5749999999998</v>
      </c>
    </row>
    <row r="122" spans="2:45">
      <c r="B122" s="770" t="s">
        <v>9</v>
      </c>
      <c r="C122" s="770"/>
      <c r="D122" s="764">
        <v>1023.444</v>
      </c>
      <c r="E122" s="764">
        <v>1104.3800000000001</v>
      </c>
      <c r="F122" s="764">
        <v>940.90899999999999</v>
      </c>
      <c r="G122" s="764">
        <v>1060.8969999999999</v>
      </c>
      <c r="H122" s="765">
        <v>4129.63</v>
      </c>
      <c r="I122" s="792"/>
      <c r="J122" s="764">
        <v>28.937000000000001</v>
      </c>
      <c r="K122" s="764">
        <v>31.783999999999999</v>
      </c>
      <c r="L122" s="764">
        <v>30.468</v>
      </c>
      <c r="M122" s="764">
        <v>31.126999999999999</v>
      </c>
      <c r="N122" s="765">
        <v>122.316</v>
      </c>
      <c r="O122" s="793"/>
      <c r="P122" s="764">
        <v>1052.3810000000001</v>
      </c>
      <c r="Q122" s="764">
        <v>1136.164</v>
      </c>
      <c r="R122" s="764">
        <v>971.37699999999995</v>
      </c>
      <c r="S122" s="764">
        <v>1092.0239999999999</v>
      </c>
      <c r="T122" s="764">
        <v>4251.9459999999999</v>
      </c>
    </row>
    <row r="123" spans="2:45">
      <c r="B123" s="770" t="s">
        <v>10</v>
      </c>
      <c r="C123" s="770"/>
      <c r="D123" s="764">
        <v>15332.958000000001</v>
      </c>
      <c r="E123" s="764">
        <v>15420.036</v>
      </c>
      <c r="F123" s="764">
        <v>12813.1</v>
      </c>
      <c r="G123" s="764">
        <v>14619.182000000001</v>
      </c>
      <c r="H123" s="765">
        <v>58185.275999999998</v>
      </c>
      <c r="I123" s="792"/>
      <c r="J123" s="764">
        <v>2893.1709999999998</v>
      </c>
      <c r="K123" s="764">
        <v>2896.3040000000001</v>
      </c>
      <c r="L123" s="764">
        <v>2865.7739999999999</v>
      </c>
      <c r="M123" s="764">
        <v>2810.3359999999998</v>
      </c>
      <c r="N123" s="765">
        <v>11465.584999999999</v>
      </c>
      <c r="O123" s="793"/>
      <c r="P123" s="764">
        <v>18226.129000000001</v>
      </c>
      <c r="Q123" s="764">
        <v>18316.34</v>
      </c>
      <c r="R123" s="764">
        <v>15678.873</v>
      </c>
      <c r="S123" s="764">
        <v>17429.518</v>
      </c>
      <c r="T123" s="764">
        <v>69650.86</v>
      </c>
    </row>
    <row r="124" spans="2:45">
      <c r="B124" s="770" t="s">
        <v>12</v>
      </c>
      <c r="C124" s="770"/>
      <c r="D124" s="764">
        <v>27230.227999999999</v>
      </c>
      <c r="E124" s="764">
        <v>26567.808000000001</v>
      </c>
      <c r="F124" s="764">
        <v>25579.274000000001</v>
      </c>
      <c r="G124" s="764">
        <v>26961.812000000002</v>
      </c>
      <c r="H124" s="765">
        <v>106339.122</v>
      </c>
      <c r="I124" s="792"/>
      <c r="J124" s="764">
        <v>5302.0559999999996</v>
      </c>
      <c r="K124" s="764">
        <v>5211.1760000000004</v>
      </c>
      <c r="L124" s="764">
        <v>5241.6419999999998</v>
      </c>
      <c r="M124" s="764">
        <v>5133.4059999999999</v>
      </c>
      <c r="N124" s="765">
        <v>20888.28</v>
      </c>
      <c r="O124" s="793"/>
      <c r="P124" s="764">
        <v>32532.285</v>
      </c>
      <c r="Q124" s="764">
        <v>31778.984</v>
      </c>
      <c r="R124" s="764">
        <v>30820.916000000001</v>
      </c>
      <c r="S124" s="764">
        <v>32095.218000000001</v>
      </c>
      <c r="T124" s="764">
        <v>127227.40299999999</v>
      </c>
    </row>
    <row r="125" spans="2:45">
      <c r="B125" s="770" t="s">
        <v>13</v>
      </c>
      <c r="C125" s="770"/>
      <c r="D125" s="764">
        <v>6722.8729999999996</v>
      </c>
      <c r="E125" s="764">
        <v>7886.2219999999998</v>
      </c>
      <c r="F125" s="764">
        <v>8574.6859999999997</v>
      </c>
      <c r="G125" s="764">
        <v>7229.2120000000004</v>
      </c>
      <c r="H125" s="765">
        <v>30412.992999999999</v>
      </c>
      <c r="I125" s="792"/>
      <c r="J125" s="764">
        <v>1230.682</v>
      </c>
      <c r="K125" s="764">
        <v>1344.9159999999999</v>
      </c>
      <c r="L125" s="764">
        <v>1379.5360000000001</v>
      </c>
      <c r="M125" s="764">
        <v>1288.5709999999999</v>
      </c>
      <c r="N125" s="765">
        <v>5243.7049999999999</v>
      </c>
      <c r="O125" s="793"/>
      <c r="P125" s="764">
        <v>7953.5550000000003</v>
      </c>
      <c r="Q125" s="764">
        <v>9231.1380000000008</v>
      </c>
      <c r="R125" s="764">
        <v>9954.2209999999995</v>
      </c>
      <c r="S125" s="764">
        <v>8517.7829999999994</v>
      </c>
      <c r="T125" s="764">
        <v>35656.697</v>
      </c>
    </row>
    <row r="126" spans="2:45">
      <c r="B126" s="770" t="s">
        <v>14</v>
      </c>
      <c r="C126" s="770"/>
      <c r="D126" s="764">
        <v>13291.424999999999</v>
      </c>
      <c r="E126" s="764">
        <v>18169.848999999998</v>
      </c>
      <c r="F126" s="764">
        <v>17504.437999999998</v>
      </c>
      <c r="G126" s="764">
        <v>13316.396000000001</v>
      </c>
      <c r="H126" s="765">
        <v>62282.108</v>
      </c>
      <c r="I126" s="792"/>
      <c r="J126" s="764">
        <v>2355.0250000000001</v>
      </c>
      <c r="K126" s="764">
        <v>2417.759</v>
      </c>
      <c r="L126" s="764">
        <v>2457.473</v>
      </c>
      <c r="M126" s="764">
        <v>2407.73</v>
      </c>
      <c r="N126" s="765">
        <v>9637.9869999999992</v>
      </c>
      <c r="O126" s="793"/>
      <c r="P126" s="764">
        <v>15646.45</v>
      </c>
      <c r="Q126" s="764">
        <v>20587.608</v>
      </c>
      <c r="R126" s="764">
        <v>19961.912</v>
      </c>
      <c r="S126" s="764">
        <v>15724.126</v>
      </c>
      <c r="T126" s="764">
        <v>71920.096000000005</v>
      </c>
    </row>
    <row r="127" spans="2:45">
      <c r="B127" s="770" t="s">
        <v>15</v>
      </c>
      <c r="C127" s="770"/>
      <c r="D127" s="764">
        <v>4109.24</v>
      </c>
      <c r="E127" s="764">
        <v>3927.011</v>
      </c>
      <c r="F127" s="764">
        <v>3872.9319999999998</v>
      </c>
      <c r="G127" s="764">
        <v>4129.3519999999999</v>
      </c>
      <c r="H127" s="765">
        <v>16038.535</v>
      </c>
      <c r="I127" s="792"/>
      <c r="J127" s="764">
        <v>444.20400000000001</v>
      </c>
      <c r="K127" s="764">
        <v>435.12900000000002</v>
      </c>
      <c r="L127" s="764">
        <v>428.93799999999999</v>
      </c>
      <c r="M127" s="764">
        <v>421.87200000000001</v>
      </c>
      <c r="N127" s="765">
        <v>1730.1430000000003</v>
      </c>
      <c r="O127" s="793"/>
      <c r="P127" s="764">
        <v>4553.4440000000004</v>
      </c>
      <c r="Q127" s="764">
        <v>4362.1400000000003</v>
      </c>
      <c r="R127" s="764">
        <v>4301.87</v>
      </c>
      <c r="S127" s="764">
        <v>4551.2240000000002</v>
      </c>
      <c r="T127" s="764">
        <v>17768.678</v>
      </c>
    </row>
    <row r="128" spans="2:45">
      <c r="B128" s="770" t="s">
        <v>16</v>
      </c>
      <c r="C128" s="770"/>
      <c r="D128" s="764">
        <v>7815.1610000000001</v>
      </c>
      <c r="E128" s="764">
        <v>7253.098</v>
      </c>
      <c r="F128" s="764">
        <v>6910.6120000000001</v>
      </c>
      <c r="G128" s="764">
        <v>7744.8919999999998</v>
      </c>
      <c r="H128" s="765">
        <v>29723.762999999999</v>
      </c>
      <c r="I128" s="792"/>
      <c r="J128" s="764">
        <v>481.84899999999999</v>
      </c>
      <c r="K128" s="764">
        <v>481.43200000000002</v>
      </c>
      <c r="L128" s="764">
        <v>486.108</v>
      </c>
      <c r="M128" s="764">
        <v>493.25700000000001</v>
      </c>
      <c r="N128" s="765">
        <v>1942.646</v>
      </c>
      <c r="O128" s="793"/>
      <c r="P128" s="764">
        <v>8297.01</v>
      </c>
      <c r="Q128" s="764">
        <v>7734.5290000000005</v>
      </c>
      <c r="R128" s="764">
        <v>7396.72</v>
      </c>
      <c r="S128" s="764">
        <v>8238.1489999999994</v>
      </c>
      <c r="T128" s="764">
        <v>31666.408000000003</v>
      </c>
    </row>
    <row r="129" spans="2:45">
      <c r="B129" s="770" t="s">
        <v>17</v>
      </c>
      <c r="C129" s="770"/>
      <c r="D129" s="764">
        <v>648.64599999999996</v>
      </c>
      <c r="E129" s="764">
        <v>608.03099999999995</v>
      </c>
      <c r="F129" s="764">
        <v>594.12099999999998</v>
      </c>
      <c r="G129" s="764">
        <v>567.36900000000003</v>
      </c>
      <c r="H129" s="765">
        <v>2418.1669999999999</v>
      </c>
      <c r="I129" s="792"/>
      <c r="J129" s="764">
        <v>230.49600000000001</v>
      </c>
      <c r="K129" s="764">
        <v>224.84299999999999</v>
      </c>
      <c r="L129" s="764">
        <v>224.84299999999999</v>
      </c>
      <c r="M129" s="764">
        <v>217.77699999999999</v>
      </c>
      <c r="N129" s="765">
        <v>897.95900000000006</v>
      </c>
      <c r="O129" s="793"/>
      <c r="P129" s="764">
        <v>879.14200000000005</v>
      </c>
      <c r="Q129" s="764">
        <v>832.87400000000002</v>
      </c>
      <c r="R129" s="764">
        <v>818.96400000000006</v>
      </c>
      <c r="S129" s="764">
        <v>785.14599999999996</v>
      </c>
      <c r="T129" s="764">
        <v>3316.1260000000002</v>
      </c>
    </row>
    <row r="130" spans="2:45">
      <c r="B130" s="770" t="s">
        <v>18</v>
      </c>
      <c r="C130" s="770"/>
      <c r="D130" s="764">
        <v>7847.6760000000004</v>
      </c>
      <c r="E130" s="764">
        <v>7581.1719999999996</v>
      </c>
      <c r="F130" s="764">
        <v>7224.7730000000001</v>
      </c>
      <c r="G130" s="764">
        <v>7861.74</v>
      </c>
      <c r="H130" s="765">
        <v>30515.360999999997</v>
      </c>
      <c r="I130" s="792"/>
      <c r="J130" s="764">
        <v>1188.347</v>
      </c>
      <c r="K130" s="764">
        <v>1208.0709999999999</v>
      </c>
      <c r="L130" s="764">
        <v>1225.681</v>
      </c>
      <c r="M130" s="764">
        <v>1241.1690000000001</v>
      </c>
      <c r="N130" s="765">
        <v>4863.268</v>
      </c>
      <c r="O130" s="793"/>
      <c r="P130" s="764">
        <v>9036.0229999999992</v>
      </c>
      <c r="Q130" s="764">
        <v>8789.2430000000004</v>
      </c>
      <c r="R130" s="764">
        <v>8450.4539999999997</v>
      </c>
      <c r="S130" s="764">
        <v>9102.9089999999997</v>
      </c>
      <c r="T130" s="764">
        <v>35378.629000000001</v>
      </c>
    </row>
    <row r="131" spans="2:45">
      <c r="B131" s="770" t="s">
        <v>20</v>
      </c>
      <c r="C131" s="770"/>
      <c r="D131" s="764">
        <v>3208.72</v>
      </c>
      <c r="E131" s="764">
        <v>3248.7420000000002</v>
      </c>
      <c r="F131" s="764">
        <v>3287.1489999999999</v>
      </c>
      <c r="G131" s="764">
        <v>3306.0250000000001</v>
      </c>
      <c r="H131" s="765">
        <v>13050.635999999999</v>
      </c>
      <c r="I131" s="792"/>
      <c r="J131" s="764">
        <v>428.91899999999998</v>
      </c>
      <c r="K131" s="764">
        <v>436.06200000000001</v>
      </c>
      <c r="L131" s="764">
        <v>455.851</v>
      </c>
      <c r="M131" s="764">
        <v>438.428</v>
      </c>
      <c r="N131" s="765">
        <v>1759.2599999999998</v>
      </c>
      <c r="O131" s="793"/>
      <c r="P131" s="764">
        <v>3637.6390000000001</v>
      </c>
      <c r="Q131" s="764">
        <v>3684.8040000000001</v>
      </c>
      <c r="R131" s="764">
        <v>3743</v>
      </c>
      <c r="S131" s="764">
        <v>3744.4520000000002</v>
      </c>
      <c r="T131" s="764">
        <v>14809.895</v>
      </c>
    </row>
    <row r="132" spans="2:45">
      <c r="B132" s="770" t="s">
        <v>21</v>
      </c>
      <c r="C132" s="770"/>
      <c r="D132" s="764">
        <v>15597.066000000001</v>
      </c>
      <c r="E132" s="764">
        <v>15441.199000000001</v>
      </c>
      <c r="F132" s="764">
        <v>14375.046</v>
      </c>
      <c r="G132" s="764">
        <v>15327.755999999999</v>
      </c>
      <c r="H132" s="765">
        <v>60741.067000000003</v>
      </c>
      <c r="I132" s="792"/>
      <c r="J132" s="764">
        <v>0</v>
      </c>
      <c r="K132" s="764">
        <v>0</v>
      </c>
      <c r="L132" s="764">
        <v>0</v>
      </c>
      <c r="M132" s="764">
        <v>0</v>
      </c>
      <c r="N132" s="765">
        <v>0</v>
      </c>
      <c r="O132" s="793"/>
      <c r="P132" s="764">
        <v>15597.066000000001</v>
      </c>
      <c r="Q132" s="764">
        <v>15441.199000000001</v>
      </c>
      <c r="R132" s="764">
        <v>14375.046</v>
      </c>
      <c r="S132" s="764">
        <v>15327.755999999999</v>
      </c>
      <c r="T132" s="764">
        <v>60741.067000000003</v>
      </c>
    </row>
    <row r="133" spans="2:45">
      <c r="B133" s="770" t="s">
        <v>22</v>
      </c>
      <c r="C133" s="770"/>
      <c r="D133" s="764">
        <v>8109.6639999999998</v>
      </c>
      <c r="E133" s="764">
        <v>7820.8810000000003</v>
      </c>
      <c r="F133" s="764">
        <v>5509.2510000000002</v>
      </c>
      <c r="G133" s="764">
        <v>8008.6530000000002</v>
      </c>
      <c r="H133" s="765">
        <v>29448.449000000001</v>
      </c>
      <c r="I133" s="792"/>
      <c r="J133" s="764">
        <v>551.76900000000001</v>
      </c>
      <c r="K133" s="764">
        <v>551.91899999999998</v>
      </c>
      <c r="L133" s="764">
        <v>440.68</v>
      </c>
      <c r="M133" s="764">
        <v>543.01400000000001</v>
      </c>
      <c r="N133" s="765">
        <v>2087.3820000000001</v>
      </c>
      <c r="O133" s="793"/>
      <c r="P133" s="764">
        <v>8661.4339999999993</v>
      </c>
      <c r="Q133" s="764">
        <v>8372.7999999999993</v>
      </c>
      <c r="R133" s="764">
        <v>5949.9309999999996</v>
      </c>
      <c r="S133" s="764">
        <v>8551.6659999999993</v>
      </c>
      <c r="T133" s="764">
        <v>31535.830999999998</v>
      </c>
    </row>
    <row r="134" spans="2:45">
      <c r="B134" s="770" t="s">
        <v>100</v>
      </c>
      <c r="C134" s="770"/>
      <c r="D134" s="764">
        <v>6336.07</v>
      </c>
      <c r="E134" s="764">
        <v>6150.6440000000002</v>
      </c>
      <c r="F134" s="764">
        <v>5800.3149999999996</v>
      </c>
      <c r="G134" s="764">
        <v>6112.9549999999999</v>
      </c>
      <c r="H134" s="765">
        <v>24399.983999999997</v>
      </c>
      <c r="I134" s="792"/>
      <c r="J134" s="764">
        <v>1299.519</v>
      </c>
      <c r="K134" s="764">
        <v>1310.463</v>
      </c>
      <c r="L134" s="764">
        <v>1340.454</v>
      </c>
      <c r="M134" s="764">
        <v>1343.777</v>
      </c>
      <c r="N134" s="765">
        <v>5294.2129999999997</v>
      </c>
      <c r="O134" s="793"/>
      <c r="P134" s="764">
        <v>7635.5889999999999</v>
      </c>
      <c r="Q134" s="764">
        <v>7461.107</v>
      </c>
      <c r="R134" s="764">
        <v>7140.77</v>
      </c>
      <c r="S134" s="764">
        <v>7456.7309999999998</v>
      </c>
      <c r="T134" s="764">
        <v>29694.197</v>
      </c>
    </row>
    <row r="135" spans="2:45">
      <c r="B135" s="770" t="s">
        <v>101</v>
      </c>
      <c r="C135" s="770"/>
      <c r="D135" s="764">
        <v>1922.2650000000001</v>
      </c>
      <c r="E135" s="764">
        <v>1873.4549999999999</v>
      </c>
      <c r="F135" s="764">
        <v>1919.2360000000001</v>
      </c>
      <c r="G135" s="764">
        <v>1734.393</v>
      </c>
      <c r="H135" s="765">
        <v>7449.3490000000002</v>
      </c>
      <c r="I135" s="792"/>
      <c r="J135" s="764">
        <v>705.78599999999994</v>
      </c>
      <c r="K135" s="764">
        <v>683.81</v>
      </c>
      <c r="L135" s="764">
        <v>733.07500000000005</v>
      </c>
      <c r="M135" s="764">
        <v>716.10500000000002</v>
      </c>
      <c r="N135" s="765">
        <v>2838.7760000000003</v>
      </c>
      <c r="O135" s="793"/>
      <c r="P135" s="764">
        <v>2628.0509999999999</v>
      </c>
      <c r="Q135" s="764">
        <v>2557.2649999999999</v>
      </c>
      <c r="R135" s="764">
        <v>2652.3110000000001</v>
      </c>
      <c r="S135" s="764">
        <v>2450.498</v>
      </c>
      <c r="T135" s="764">
        <v>10288.125</v>
      </c>
    </row>
    <row r="136" spans="2:45">
      <c r="B136" s="770" t="s">
        <v>102</v>
      </c>
      <c r="C136" s="770"/>
      <c r="D136" s="764">
        <v>2736.8040000000001</v>
      </c>
      <c r="E136" s="764">
        <v>2689.1979999999999</v>
      </c>
      <c r="F136" s="764">
        <v>2575.36</v>
      </c>
      <c r="G136" s="764">
        <v>2645.31</v>
      </c>
      <c r="H136" s="765">
        <v>10646.672</v>
      </c>
      <c r="I136" s="792"/>
      <c r="J136" s="764">
        <v>1789.806</v>
      </c>
      <c r="K136" s="764">
        <v>1802.7049999999999</v>
      </c>
      <c r="L136" s="764">
        <v>1810.9680000000001</v>
      </c>
      <c r="M136" s="764">
        <v>1786.4010000000001</v>
      </c>
      <c r="N136" s="765">
        <v>7189.88</v>
      </c>
      <c r="O136" s="793"/>
      <c r="P136" s="764">
        <v>4526.6099999999997</v>
      </c>
      <c r="Q136" s="764">
        <v>4491.9030000000002</v>
      </c>
      <c r="R136" s="764">
        <v>4386.3289999999997</v>
      </c>
      <c r="S136" s="764">
        <v>4431.7110000000002</v>
      </c>
      <c r="T136" s="764">
        <v>17836.553</v>
      </c>
    </row>
    <row r="137" spans="2:45">
      <c r="B137" s="770" t="s">
        <v>103</v>
      </c>
      <c r="C137" s="770"/>
      <c r="D137" s="764">
        <v>13001.699000000001</v>
      </c>
      <c r="E137" s="764">
        <v>13271.606</v>
      </c>
      <c r="F137" s="764">
        <v>13595.493</v>
      </c>
      <c r="G137" s="764">
        <v>13703.544</v>
      </c>
      <c r="H137" s="765">
        <v>53572.342000000004</v>
      </c>
      <c r="I137" s="792"/>
      <c r="J137" s="764">
        <v>0</v>
      </c>
      <c r="K137" s="764">
        <v>0</v>
      </c>
      <c r="L137" s="764">
        <v>0</v>
      </c>
      <c r="M137" s="764">
        <v>0</v>
      </c>
      <c r="N137" s="765">
        <v>0</v>
      </c>
      <c r="O137" s="793"/>
      <c r="P137" s="764">
        <v>13001.699000000001</v>
      </c>
      <c r="Q137" s="764">
        <v>13271.606</v>
      </c>
      <c r="R137" s="764">
        <v>13595.493</v>
      </c>
      <c r="S137" s="764">
        <v>13703.544</v>
      </c>
      <c r="T137" s="764">
        <v>53572.342000000004</v>
      </c>
    </row>
    <row r="138" spans="2:45" ht="3.75" customHeight="1">
      <c r="B138" s="767"/>
      <c r="C138" s="768"/>
      <c r="D138" s="780"/>
      <c r="E138" s="780"/>
      <c r="F138" s="780"/>
      <c r="G138" s="780"/>
      <c r="H138" s="794"/>
      <c r="I138" s="795"/>
      <c r="J138" s="780"/>
      <c r="K138" s="780"/>
      <c r="L138" s="780"/>
      <c r="M138" s="780"/>
      <c r="N138" s="758"/>
      <c r="O138" s="796"/>
      <c r="P138" s="780"/>
      <c r="Q138" s="780"/>
      <c r="R138" s="780"/>
      <c r="S138" s="780"/>
      <c r="T138" s="780"/>
    </row>
    <row r="139" spans="2:45" ht="13.5" customHeight="1">
      <c r="B139" s="145">
        <v>2009</v>
      </c>
      <c r="C139" s="781"/>
      <c r="D139" s="781">
        <v>152788.20399999997</v>
      </c>
      <c r="E139" s="781">
        <v>155012.14300000001</v>
      </c>
      <c r="F139" s="781">
        <v>145555.677</v>
      </c>
      <c r="G139" s="781">
        <v>149590.46900000001</v>
      </c>
      <c r="H139" s="782">
        <v>602946.49300000013</v>
      </c>
      <c r="I139" s="797"/>
      <c r="J139" s="781">
        <v>35179.532999999996</v>
      </c>
      <c r="K139" s="781">
        <v>35009.363000000005</v>
      </c>
      <c r="L139" s="781">
        <v>35167.626999999993</v>
      </c>
      <c r="M139" s="781">
        <v>34381.807000000001</v>
      </c>
      <c r="N139" s="782">
        <v>139738.32999999999</v>
      </c>
      <c r="O139" s="797"/>
      <c r="P139" s="781">
        <v>187967.73799999995</v>
      </c>
      <c r="Q139" s="781">
        <v>190021.508</v>
      </c>
      <c r="R139" s="781">
        <v>180723.30400000003</v>
      </c>
      <c r="S139" s="781">
        <v>183972.27500000005</v>
      </c>
      <c r="T139" s="781">
        <v>742684.82500000019</v>
      </c>
      <c r="U139" s="766"/>
    </row>
    <row r="140" spans="2:45">
      <c r="B140" s="763" t="s">
        <v>3</v>
      </c>
      <c r="C140" s="771"/>
      <c r="D140" s="764">
        <v>4096</v>
      </c>
      <c r="E140" s="764">
        <v>4092.212</v>
      </c>
      <c r="F140" s="764">
        <v>4444.5410000000002</v>
      </c>
      <c r="G140" s="764">
        <v>4289.1090000000004</v>
      </c>
      <c r="H140" s="765">
        <v>16921.862000000001</v>
      </c>
      <c r="I140" s="792"/>
      <c r="J140" s="764">
        <v>9559.0329999999994</v>
      </c>
      <c r="K140" s="764">
        <v>9740.8119999999999</v>
      </c>
      <c r="L140" s="764">
        <v>10792.646000000001</v>
      </c>
      <c r="M140" s="764">
        <v>10793.123</v>
      </c>
      <c r="N140" s="765">
        <v>40885.614000000001</v>
      </c>
      <c r="O140" s="793"/>
      <c r="P140" s="764">
        <v>13655.032999999999</v>
      </c>
      <c r="Q140" s="764">
        <v>13833.023999999999</v>
      </c>
      <c r="R140" s="764">
        <v>15237.188</v>
      </c>
      <c r="S140" s="764">
        <v>15082.232</v>
      </c>
      <c r="T140" s="764">
        <v>57807.476999999999</v>
      </c>
    </row>
    <row r="141" spans="2:45" s="762" customFormat="1">
      <c r="B141" s="770" t="s">
        <v>4</v>
      </c>
      <c r="C141" s="770"/>
      <c r="D141" s="267">
        <v>322.66199999999998</v>
      </c>
      <c r="E141" s="267">
        <v>291.22800000000001</v>
      </c>
      <c r="F141" s="267">
        <v>264.18400000000003</v>
      </c>
      <c r="G141" s="267">
        <v>295.69600000000003</v>
      </c>
      <c r="H141" s="765">
        <v>1173.77</v>
      </c>
      <c r="I141" s="792"/>
      <c r="J141" s="267">
        <v>0</v>
      </c>
      <c r="K141" s="267">
        <v>0</v>
      </c>
      <c r="L141" s="267">
        <v>0</v>
      </c>
      <c r="M141" s="267">
        <v>0</v>
      </c>
      <c r="N141" s="765">
        <v>0</v>
      </c>
      <c r="O141" s="793"/>
      <c r="P141" s="764">
        <v>322.66199999999998</v>
      </c>
      <c r="Q141" s="764">
        <v>291.22800000000001</v>
      </c>
      <c r="R141" s="764">
        <v>264.18400000000003</v>
      </c>
      <c r="S141" s="764">
        <v>295.69600000000003</v>
      </c>
      <c r="T141" s="764">
        <v>1173.77</v>
      </c>
      <c r="U141" s="749"/>
      <c r="V141" s="766"/>
      <c r="W141" s="766"/>
      <c r="X141" s="766"/>
      <c r="Y141" s="766"/>
      <c r="Z141" s="766"/>
      <c r="AA141" s="766"/>
      <c r="AB141" s="766"/>
      <c r="AC141" s="766"/>
      <c r="AD141" s="766"/>
      <c r="AE141" s="766"/>
      <c r="AF141" s="766"/>
      <c r="AG141" s="766"/>
      <c r="AH141" s="766"/>
      <c r="AI141" s="766"/>
      <c r="AJ141" s="766"/>
      <c r="AK141" s="766"/>
      <c r="AL141" s="766"/>
      <c r="AM141" s="766"/>
      <c r="AN141" s="766"/>
      <c r="AO141" s="766"/>
      <c r="AP141" s="766"/>
      <c r="AQ141" s="766"/>
      <c r="AR141" s="766"/>
      <c r="AS141" s="766"/>
    </row>
    <row r="142" spans="2:45">
      <c r="B142" s="770" t="s">
        <v>5</v>
      </c>
      <c r="C142" s="770"/>
      <c r="D142" s="267">
        <v>15668.712</v>
      </c>
      <c r="E142" s="267">
        <v>15122.557000000001</v>
      </c>
      <c r="F142" s="267">
        <v>13250.455</v>
      </c>
      <c r="G142" s="267">
        <v>14945.081</v>
      </c>
      <c r="H142" s="765">
        <v>58986.805</v>
      </c>
      <c r="I142" s="792"/>
      <c r="J142" s="267">
        <v>3205.2240000000002</v>
      </c>
      <c r="K142" s="267">
        <v>3007.3580000000002</v>
      </c>
      <c r="L142" s="267">
        <v>2883.857</v>
      </c>
      <c r="M142" s="267">
        <v>2654.261</v>
      </c>
      <c r="N142" s="765">
        <v>11750.7</v>
      </c>
      <c r="O142" s="793"/>
      <c r="P142" s="764">
        <v>18873.935000000001</v>
      </c>
      <c r="Q142" s="764">
        <v>18129.915000000001</v>
      </c>
      <c r="R142" s="764">
        <v>16134.313</v>
      </c>
      <c r="S142" s="764">
        <v>17599.342000000001</v>
      </c>
      <c r="T142" s="764">
        <v>70737.505000000005</v>
      </c>
    </row>
    <row r="143" spans="2:45">
      <c r="B143" s="770" t="s">
        <v>7</v>
      </c>
      <c r="C143" s="770"/>
      <c r="D143" s="764">
        <v>633.101</v>
      </c>
      <c r="E143" s="764">
        <v>637.55999999999995</v>
      </c>
      <c r="F143" s="764">
        <v>603.25099999999998</v>
      </c>
      <c r="G143" s="764">
        <v>617.95100000000002</v>
      </c>
      <c r="H143" s="765">
        <v>2491.8630000000003</v>
      </c>
      <c r="I143" s="792"/>
      <c r="J143" s="764">
        <v>0</v>
      </c>
      <c r="K143" s="764">
        <v>0</v>
      </c>
      <c r="L143" s="764">
        <v>0</v>
      </c>
      <c r="M143" s="764">
        <v>0</v>
      </c>
      <c r="N143" s="765">
        <v>0</v>
      </c>
      <c r="O143" s="793"/>
      <c r="P143" s="764">
        <v>633.101</v>
      </c>
      <c r="Q143" s="764">
        <v>637.55999999999995</v>
      </c>
      <c r="R143" s="764">
        <v>603.25099999999998</v>
      </c>
      <c r="S143" s="764">
        <v>617.95100000000002</v>
      </c>
      <c r="T143" s="764">
        <v>2491.8630000000003</v>
      </c>
    </row>
    <row r="144" spans="2:45">
      <c r="B144" s="770" t="s">
        <v>9</v>
      </c>
      <c r="C144" s="770"/>
      <c r="D144" s="764">
        <v>977.87800000000004</v>
      </c>
      <c r="E144" s="764">
        <v>996.96199999999999</v>
      </c>
      <c r="F144" s="764">
        <v>880.80700000000002</v>
      </c>
      <c r="G144" s="764">
        <v>999.78700000000003</v>
      </c>
      <c r="H144" s="765">
        <v>3855.4340000000002</v>
      </c>
      <c r="I144" s="792"/>
      <c r="J144" s="764">
        <v>67.66</v>
      </c>
      <c r="K144" s="764">
        <v>71.206999999999994</v>
      </c>
      <c r="L144" s="764">
        <v>71.501000000000005</v>
      </c>
      <c r="M144" s="764">
        <v>72.245999999999995</v>
      </c>
      <c r="N144" s="765">
        <v>282.61399999999998</v>
      </c>
      <c r="O144" s="793"/>
      <c r="P144" s="764">
        <v>1045.538</v>
      </c>
      <c r="Q144" s="764">
        <v>1068.1690000000001</v>
      </c>
      <c r="R144" s="764">
        <v>952.30799999999999</v>
      </c>
      <c r="S144" s="764">
        <v>1072.0329999999999</v>
      </c>
      <c r="T144" s="764">
        <v>4138.0480000000007</v>
      </c>
    </row>
    <row r="145" spans="2:20">
      <c r="B145" s="770" t="s">
        <v>10</v>
      </c>
      <c r="C145" s="770"/>
      <c r="D145" s="764">
        <v>15906.941000000001</v>
      </c>
      <c r="E145" s="764">
        <v>15408.985000000001</v>
      </c>
      <c r="F145" s="764">
        <v>12728.324000000001</v>
      </c>
      <c r="G145" s="764">
        <v>14749.04</v>
      </c>
      <c r="H145" s="765">
        <v>58793.29</v>
      </c>
      <c r="I145" s="792"/>
      <c r="J145" s="764">
        <v>3095.114</v>
      </c>
      <c r="K145" s="764">
        <v>2864.009</v>
      </c>
      <c r="L145" s="764">
        <v>2746.7570000000001</v>
      </c>
      <c r="M145" s="764">
        <v>2508.5050000000001</v>
      </c>
      <c r="N145" s="765">
        <v>11214.384999999998</v>
      </c>
      <c r="O145" s="793"/>
      <c r="P145" s="764">
        <v>19002.055</v>
      </c>
      <c r="Q145" s="764">
        <v>18272.993999999999</v>
      </c>
      <c r="R145" s="764">
        <v>15475.08</v>
      </c>
      <c r="S145" s="764">
        <v>17257.544999999998</v>
      </c>
      <c r="T145" s="764">
        <v>70007.673999999999</v>
      </c>
    </row>
    <row r="146" spans="2:20">
      <c r="B146" s="770" t="s">
        <v>12</v>
      </c>
      <c r="C146" s="770"/>
      <c r="D146" s="764">
        <v>27672.329000000002</v>
      </c>
      <c r="E146" s="764">
        <v>26889.708999999999</v>
      </c>
      <c r="F146" s="764">
        <v>25904.629000000001</v>
      </c>
      <c r="G146" s="764">
        <v>27233.633000000002</v>
      </c>
      <c r="H146" s="765">
        <v>107700.3</v>
      </c>
      <c r="I146" s="792"/>
      <c r="J146" s="764">
        <v>6764.7439999999997</v>
      </c>
      <c r="K146" s="764">
        <v>6373.48</v>
      </c>
      <c r="L146" s="764">
        <v>5782.0389999999998</v>
      </c>
      <c r="M146" s="764">
        <v>5692.1779999999999</v>
      </c>
      <c r="N146" s="765">
        <v>24612.440999999999</v>
      </c>
      <c r="O146" s="793"/>
      <c r="P146" s="764">
        <v>34437.074000000001</v>
      </c>
      <c r="Q146" s="764">
        <v>33263.19</v>
      </c>
      <c r="R146" s="764">
        <v>31686.668000000001</v>
      </c>
      <c r="S146" s="764">
        <v>32925.811000000002</v>
      </c>
      <c r="T146" s="764">
        <v>132312.74300000002</v>
      </c>
    </row>
    <row r="147" spans="2:20">
      <c r="B147" s="770" t="s">
        <v>13</v>
      </c>
      <c r="C147" s="770"/>
      <c r="D147" s="764">
        <v>5955.0060000000003</v>
      </c>
      <c r="E147" s="764">
        <v>7069.7759999999998</v>
      </c>
      <c r="F147" s="764">
        <v>7788.8410000000003</v>
      </c>
      <c r="G147" s="764">
        <v>6276.9520000000002</v>
      </c>
      <c r="H147" s="765">
        <v>27090.575000000001</v>
      </c>
      <c r="I147" s="792"/>
      <c r="J147" s="764">
        <v>2122.7289999999998</v>
      </c>
      <c r="K147" s="764">
        <v>2103.8470000000002</v>
      </c>
      <c r="L147" s="764">
        <v>2107.2069999999999</v>
      </c>
      <c r="M147" s="764">
        <v>2056.489</v>
      </c>
      <c r="N147" s="765">
        <v>8390.271999999999</v>
      </c>
      <c r="O147" s="793"/>
      <c r="P147" s="764">
        <v>8077.7349999999997</v>
      </c>
      <c r="Q147" s="764">
        <v>9173.6229999999996</v>
      </c>
      <c r="R147" s="764">
        <v>9896.0480000000007</v>
      </c>
      <c r="S147" s="764">
        <v>8333.4410000000007</v>
      </c>
      <c r="T147" s="764">
        <v>35480.847000000002</v>
      </c>
    </row>
    <row r="148" spans="2:20">
      <c r="B148" s="770" t="s">
        <v>14</v>
      </c>
      <c r="C148" s="770"/>
      <c r="D148" s="764">
        <v>13490.808000000001</v>
      </c>
      <c r="E148" s="764">
        <v>17673.983</v>
      </c>
      <c r="F148" s="764">
        <v>16836.862000000001</v>
      </c>
      <c r="G148" s="764">
        <v>11889.691999999999</v>
      </c>
      <c r="H148" s="765">
        <v>59891.345000000001</v>
      </c>
      <c r="I148" s="792"/>
      <c r="J148" s="764">
        <v>2612.902</v>
      </c>
      <c r="K148" s="764">
        <v>2860.998</v>
      </c>
      <c r="L148" s="764">
        <v>2910.6010000000001</v>
      </c>
      <c r="M148" s="764">
        <v>2593.4180000000001</v>
      </c>
      <c r="N148" s="765">
        <v>10977.919</v>
      </c>
      <c r="O148" s="793"/>
      <c r="P148" s="764">
        <v>16103.710999999999</v>
      </c>
      <c r="Q148" s="764">
        <v>20534.982</v>
      </c>
      <c r="R148" s="764">
        <v>19747.463</v>
      </c>
      <c r="S148" s="764">
        <v>14483.11</v>
      </c>
      <c r="T148" s="764">
        <v>70869.266000000003</v>
      </c>
    </row>
    <row r="149" spans="2:20">
      <c r="B149" s="770" t="s">
        <v>15</v>
      </c>
      <c r="C149" s="770"/>
      <c r="D149" s="764">
        <v>3734.6759999999999</v>
      </c>
      <c r="E149" s="764">
        <v>3569.431</v>
      </c>
      <c r="F149" s="764">
        <v>3537.04</v>
      </c>
      <c r="G149" s="764">
        <v>3590.1849999999999</v>
      </c>
      <c r="H149" s="765">
        <v>14431.332</v>
      </c>
      <c r="I149" s="792"/>
      <c r="J149" s="764">
        <v>578.77300000000002</v>
      </c>
      <c r="K149" s="764">
        <v>574.08600000000001</v>
      </c>
      <c r="L149" s="764">
        <v>592.35400000000004</v>
      </c>
      <c r="M149" s="764">
        <v>545.97299999999996</v>
      </c>
      <c r="N149" s="765">
        <v>2291.1859999999997</v>
      </c>
      <c r="O149" s="793"/>
      <c r="P149" s="764">
        <v>4313.4489999999996</v>
      </c>
      <c r="Q149" s="764">
        <v>4143.5169999999998</v>
      </c>
      <c r="R149" s="764">
        <v>4129.393</v>
      </c>
      <c r="S149" s="764">
        <v>4136.1580000000004</v>
      </c>
      <c r="T149" s="764">
        <v>16722.517</v>
      </c>
    </row>
    <row r="150" spans="2:20">
      <c r="B150" s="770" t="s">
        <v>16</v>
      </c>
      <c r="C150" s="770"/>
      <c r="D150" s="764">
        <v>7589.6049999999996</v>
      </c>
      <c r="E150" s="764">
        <v>7033.2939999999999</v>
      </c>
      <c r="F150" s="764">
        <v>6583.1989999999996</v>
      </c>
      <c r="G150" s="764">
        <v>7419.058</v>
      </c>
      <c r="H150" s="765">
        <v>28625.155999999999</v>
      </c>
      <c r="I150" s="792"/>
      <c r="J150" s="764">
        <v>556.56600000000003</v>
      </c>
      <c r="K150" s="764">
        <v>564.72199999999998</v>
      </c>
      <c r="L150" s="764">
        <v>543.654</v>
      </c>
      <c r="M150" s="764">
        <v>556.37</v>
      </c>
      <c r="N150" s="765">
        <v>2221.3119999999999</v>
      </c>
      <c r="O150" s="793"/>
      <c r="P150" s="764">
        <v>8146.1710000000003</v>
      </c>
      <c r="Q150" s="764">
        <v>7598.0150000000003</v>
      </c>
      <c r="R150" s="764">
        <v>7126.8530000000001</v>
      </c>
      <c r="S150" s="764">
        <v>7975.4279999999999</v>
      </c>
      <c r="T150" s="764">
        <v>30846.467000000001</v>
      </c>
    </row>
    <row r="151" spans="2:20">
      <c r="B151" s="770" t="s">
        <v>17</v>
      </c>
      <c r="C151" s="770"/>
      <c r="D151" s="764">
        <v>640.80899999999997</v>
      </c>
      <c r="E151" s="764">
        <v>630.01800000000003</v>
      </c>
      <c r="F151" s="764">
        <v>628.52499999999998</v>
      </c>
      <c r="G151" s="764">
        <v>666.56299999999999</v>
      </c>
      <c r="H151" s="765">
        <v>2565.915</v>
      </c>
      <c r="I151" s="792"/>
      <c r="J151" s="764">
        <v>164.69</v>
      </c>
      <c r="K151" s="764">
        <v>174.22200000000001</v>
      </c>
      <c r="L151" s="764">
        <v>157.881</v>
      </c>
      <c r="M151" s="764">
        <v>48.124000000000002</v>
      </c>
      <c r="N151" s="765">
        <v>544.91700000000003</v>
      </c>
      <c r="O151" s="793"/>
      <c r="P151" s="764">
        <v>805.49900000000002</v>
      </c>
      <c r="Q151" s="764">
        <v>804.24099999999999</v>
      </c>
      <c r="R151" s="764">
        <v>786.40599999999995</v>
      </c>
      <c r="S151" s="764">
        <v>714.68700000000001</v>
      </c>
      <c r="T151" s="764">
        <v>3110.8329999999996</v>
      </c>
    </row>
    <row r="152" spans="2:20">
      <c r="B152" s="770" t="s">
        <v>18</v>
      </c>
      <c r="C152" s="770"/>
      <c r="D152" s="764">
        <v>7216.4340000000002</v>
      </c>
      <c r="E152" s="764">
        <v>6983.3029999999999</v>
      </c>
      <c r="F152" s="764">
        <v>6539.2910000000002</v>
      </c>
      <c r="G152" s="764">
        <v>7141.8909999999996</v>
      </c>
      <c r="H152" s="765">
        <v>27880.919000000002</v>
      </c>
      <c r="I152" s="792"/>
      <c r="J152" s="764">
        <v>1286.6890000000001</v>
      </c>
      <c r="K152" s="764">
        <v>1313.087</v>
      </c>
      <c r="L152" s="764">
        <v>1338.143</v>
      </c>
      <c r="M152" s="764">
        <v>1393.663</v>
      </c>
      <c r="N152" s="765">
        <v>5331.5820000000003</v>
      </c>
      <c r="O152" s="793"/>
      <c r="P152" s="764">
        <v>8503.1219999999994</v>
      </c>
      <c r="Q152" s="764">
        <v>8296.3909999999996</v>
      </c>
      <c r="R152" s="764">
        <v>7877.4340000000002</v>
      </c>
      <c r="S152" s="764">
        <v>8535.5540000000001</v>
      </c>
      <c r="T152" s="764">
        <v>33212.501000000004</v>
      </c>
    </row>
    <row r="153" spans="2:20">
      <c r="B153" s="770" t="s">
        <v>20</v>
      </c>
      <c r="C153" s="770"/>
      <c r="D153" s="764">
        <v>2999.1619999999998</v>
      </c>
      <c r="E153" s="764">
        <v>3017.357</v>
      </c>
      <c r="F153" s="764">
        <v>3181.7829999999999</v>
      </c>
      <c r="G153" s="764">
        <v>3174.7159999999999</v>
      </c>
      <c r="H153" s="765">
        <v>12373.018</v>
      </c>
      <c r="I153" s="792"/>
      <c r="J153" s="764">
        <v>389.25200000000001</v>
      </c>
      <c r="K153" s="764">
        <v>581.26199999999994</v>
      </c>
      <c r="L153" s="764">
        <v>629.73199999999997</v>
      </c>
      <c r="M153" s="764">
        <v>657.18700000000001</v>
      </c>
      <c r="N153" s="765">
        <v>2257.433</v>
      </c>
      <c r="O153" s="793"/>
      <c r="P153" s="764">
        <v>3388.4140000000002</v>
      </c>
      <c r="Q153" s="764">
        <v>3598.6190000000001</v>
      </c>
      <c r="R153" s="764">
        <v>3811.5149999999999</v>
      </c>
      <c r="S153" s="764">
        <v>3831.9029999999998</v>
      </c>
      <c r="T153" s="764">
        <v>14630.451000000001</v>
      </c>
    </row>
    <row r="154" spans="2:20">
      <c r="B154" s="770" t="s">
        <v>21</v>
      </c>
      <c r="C154" s="770"/>
      <c r="D154" s="764">
        <v>15881.217000000001</v>
      </c>
      <c r="E154" s="764">
        <v>15538.584999999999</v>
      </c>
      <c r="F154" s="764">
        <v>14544.475</v>
      </c>
      <c r="G154" s="764">
        <v>15491.956</v>
      </c>
      <c r="H154" s="765">
        <v>61456.233</v>
      </c>
      <c r="I154" s="792"/>
      <c r="J154" s="764">
        <v>0</v>
      </c>
      <c r="K154" s="764">
        <v>0</v>
      </c>
      <c r="L154" s="764">
        <v>0</v>
      </c>
      <c r="M154" s="764">
        <v>0</v>
      </c>
      <c r="N154" s="765">
        <v>0</v>
      </c>
      <c r="O154" s="793"/>
      <c r="P154" s="764">
        <v>15881.217000000001</v>
      </c>
      <c r="Q154" s="764">
        <v>15538.584999999999</v>
      </c>
      <c r="R154" s="764">
        <v>14544.475</v>
      </c>
      <c r="S154" s="764">
        <v>15491.956</v>
      </c>
      <c r="T154" s="764">
        <v>61456.233</v>
      </c>
    </row>
    <row r="155" spans="2:20">
      <c r="B155" s="770" t="s">
        <v>22</v>
      </c>
      <c r="C155" s="770"/>
      <c r="D155" s="764">
        <v>7538.1120000000001</v>
      </c>
      <c r="E155" s="764">
        <v>7299.9009999999998</v>
      </c>
      <c r="F155" s="764">
        <v>5214.4359999999997</v>
      </c>
      <c r="G155" s="764">
        <v>7660.5940000000001</v>
      </c>
      <c r="H155" s="765">
        <v>27713.043000000001</v>
      </c>
      <c r="I155" s="792"/>
      <c r="J155" s="764">
        <v>950.26800000000003</v>
      </c>
      <c r="K155" s="764">
        <v>954.22</v>
      </c>
      <c r="L155" s="764">
        <v>688.90200000000004</v>
      </c>
      <c r="M155" s="764">
        <v>921.74199999999996</v>
      </c>
      <c r="N155" s="765">
        <v>3515.1320000000005</v>
      </c>
      <c r="O155" s="793"/>
      <c r="P155" s="764">
        <v>8488.3809999999994</v>
      </c>
      <c r="Q155" s="764">
        <v>8254.1200000000008</v>
      </c>
      <c r="R155" s="764">
        <v>5903.3379999999997</v>
      </c>
      <c r="S155" s="764">
        <v>8582.3369999999995</v>
      </c>
      <c r="T155" s="764">
        <v>31228.175999999999</v>
      </c>
    </row>
    <row r="156" spans="2:20">
      <c r="B156" s="770" t="s">
        <v>100</v>
      </c>
      <c r="C156" s="770"/>
      <c r="D156" s="764">
        <v>5935.723</v>
      </c>
      <c r="E156" s="764">
        <v>5854.8819999999996</v>
      </c>
      <c r="F156" s="764">
        <v>5500.2820000000002</v>
      </c>
      <c r="G156" s="764">
        <v>5868.2290000000003</v>
      </c>
      <c r="H156" s="765">
        <v>23159.115999999998</v>
      </c>
      <c r="I156" s="792"/>
      <c r="J156" s="764">
        <v>1419.6849999999999</v>
      </c>
      <c r="K156" s="764">
        <v>1427.403</v>
      </c>
      <c r="L156" s="764">
        <v>1442.8389999999999</v>
      </c>
      <c r="M156" s="764">
        <v>1458.2750000000001</v>
      </c>
      <c r="N156" s="765">
        <v>5748.2019999999993</v>
      </c>
      <c r="O156" s="793"/>
      <c r="P156" s="764">
        <v>7355.4080000000004</v>
      </c>
      <c r="Q156" s="764">
        <v>7282.2849999999999</v>
      </c>
      <c r="R156" s="764">
        <v>6943.1210000000001</v>
      </c>
      <c r="S156" s="764">
        <v>7326.5029999999997</v>
      </c>
      <c r="T156" s="764">
        <v>28907.316999999999</v>
      </c>
    </row>
    <row r="157" spans="2:20">
      <c r="B157" s="770" t="s">
        <v>101</v>
      </c>
      <c r="C157" s="770"/>
      <c r="D157" s="764">
        <v>2068.576</v>
      </c>
      <c r="E157" s="764">
        <v>2031.9490000000001</v>
      </c>
      <c r="F157" s="764">
        <v>2071.6999999999998</v>
      </c>
      <c r="G157" s="764">
        <v>1787.011</v>
      </c>
      <c r="H157" s="765">
        <v>7959.235999999999</v>
      </c>
      <c r="I157" s="792"/>
      <c r="J157" s="764">
        <v>566.28300000000002</v>
      </c>
      <c r="K157" s="764">
        <v>530.58199999999999</v>
      </c>
      <c r="L157" s="764">
        <v>582.01099999999997</v>
      </c>
      <c r="M157" s="764">
        <v>564.71500000000003</v>
      </c>
      <c r="N157" s="765">
        <v>2243.5909999999999</v>
      </c>
      <c r="O157" s="793"/>
      <c r="P157" s="764">
        <v>2634.8589999999999</v>
      </c>
      <c r="Q157" s="764">
        <v>2562.5309999999999</v>
      </c>
      <c r="R157" s="764">
        <v>2653.7109999999998</v>
      </c>
      <c r="S157" s="764">
        <v>2351.7260000000001</v>
      </c>
      <c r="T157" s="764">
        <v>10202.826999999999</v>
      </c>
    </row>
    <row r="158" spans="2:20">
      <c r="B158" s="770" t="s">
        <v>102</v>
      </c>
      <c r="C158" s="770"/>
      <c r="D158" s="764">
        <v>2861.5390000000002</v>
      </c>
      <c r="E158" s="764">
        <v>2785.779</v>
      </c>
      <c r="F158" s="764">
        <v>2644.4250000000002</v>
      </c>
      <c r="G158" s="764">
        <v>2760.7849999999999</v>
      </c>
      <c r="H158" s="765">
        <v>11052.528</v>
      </c>
      <c r="I158" s="792"/>
      <c r="J158" s="764">
        <v>1839.921</v>
      </c>
      <c r="K158" s="764">
        <v>1868.068</v>
      </c>
      <c r="L158" s="764">
        <v>1897.5029999999999</v>
      </c>
      <c r="M158" s="764">
        <v>1865.538</v>
      </c>
      <c r="N158" s="765">
        <v>7471.0300000000007</v>
      </c>
      <c r="O158" s="793"/>
      <c r="P158" s="764">
        <v>4701.46</v>
      </c>
      <c r="Q158" s="764">
        <v>4653.8469999999998</v>
      </c>
      <c r="R158" s="764">
        <v>4541.9279999999999</v>
      </c>
      <c r="S158" s="764">
        <v>4626.3220000000001</v>
      </c>
      <c r="T158" s="764">
        <v>18523.557000000001</v>
      </c>
    </row>
    <row r="159" spans="2:20">
      <c r="B159" s="770" t="s">
        <v>103</v>
      </c>
      <c r="C159" s="770"/>
      <c r="D159" s="764">
        <v>11598.914000000001</v>
      </c>
      <c r="E159" s="764">
        <v>12084.672</v>
      </c>
      <c r="F159" s="764">
        <v>12408.627</v>
      </c>
      <c r="G159" s="764">
        <v>12732.54</v>
      </c>
      <c r="H159" s="765">
        <v>48824.753000000004</v>
      </c>
      <c r="I159" s="792"/>
      <c r="J159" s="764">
        <v>0</v>
      </c>
      <c r="K159" s="764">
        <v>0</v>
      </c>
      <c r="L159" s="764">
        <v>0</v>
      </c>
      <c r="M159" s="764">
        <v>0</v>
      </c>
      <c r="N159" s="765">
        <v>0</v>
      </c>
      <c r="O159" s="793"/>
      <c r="P159" s="764">
        <v>11598.914000000001</v>
      </c>
      <c r="Q159" s="764">
        <v>12084.672</v>
      </c>
      <c r="R159" s="764">
        <v>12408.627</v>
      </c>
      <c r="S159" s="764">
        <v>12732.54</v>
      </c>
      <c r="T159" s="764">
        <v>48824.753000000004</v>
      </c>
    </row>
    <row r="160" spans="2:20" ht="3.75" customHeight="1">
      <c r="B160" s="767"/>
      <c r="C160" s="768"/>
      <c r="D160" s="780"/>
      <c r="E160" s="780"/>
      <c r="F160" s="780"/>
      <c r="G160" s="780"/>
      <c r="H160" s="794"/>
      <c r="I160" s="795"/>
      <c r="J160" s="780"/>
      <c r="K160" s="780"/>
      <c r="L160" s="780"/>
      <c r="M160" s="780"/>
      <c r="N160" s="758"/>
      <c r="O160" s="796"/>
      <c r="P160" s="780"/>
      <c r="Q160" s="780"/>
      <c r="R160" s="780"/>
      <c r="S160" s="780"/>
      <c r="T160" s="780"/>
    </row>
    <row r="161" spans="2:45" ht="13.5" customHeight="1">
      <c r="B161" s="145">
        <v>2008</v>
      </c>
      <c r="C161" s="781"/>
      <c r="D161" s="781">
        <v>150118.052</v>
      </c>
      <c r="E161" s="781">
        <v>155156.27499999999</v>
      </c>
      <c r="F161" s="781">
        <v>146019.06</v>
      </c>
      <c r="G161" s="781">
        <v>149633.51699999999</v>
      </c>
      <c r="H161" s="782">
        <v>600926.90399999998</v>
      </c>
      <c r="I161" s="797"/>
      <c r="J161" s="781">
        <v>36571.59399999999</v>
      </c>
      <c r="K161" s="781">
        <v>36695.081000000006</v>
      </c>
      <c r="L161" s="781">
        <v>37642.106000000014</v>
      </c>
      <c r="M161" s="781">
        <v>36911.467000000011</v>
      </c>
      <c r="N161" s="782">
        <v>147820.24799999999</v>
      </c>
      <c r="O161" s="797"/>
      <c r="P161" s="781">
        <v>186689.65000000002</v>
      </c>
      <c r="Q161" s="781">
        <v>191851.35599999997</v>
      </c>
      <c r="R161" s="781">
        <v>183661.166</v>
      </c>
      <c r="S161" s="781">
        <v>186544.984</v>
      </c>
      <c r="T161" s="781">
        <v>748747.15600000008</v>
      </c>
      <c r="U161" s="766"/>
    </row>
    <row r="162" spans="2:45">
      <c r="B162" s="763" t="s">
        <v>3</v>
      </c>
      <c r="C162" s="763"/>
      <c r="D162" s="764">
        <v>3967.422</v>
      </c>
      <c r="E162" s="764">
        <v>4163</v>
      </c>
      <c r="F162" s="764">
        <v>4278.8890000000001</v>
      </c>
      <c r="G162" s="764">
        <v>4097</v>
      </c>
      <c r="H162" s="765">
        <v>16506.311000000002</v>
      </c>
      <c r="I162" s="792"/>
      <c r="J162" s="764">
        <v>8810.3359999999993</v>
      </c>
      <c r="K162" s="764">
        <v>9208.8250000000007</v>
      </c>
      <c r="L162" s="764">
        <v>10263.518</v>
      </c>
      <c r="M162" s="764">
        <v>10376.995000000001</v>
      </c>
      <c r="N162" s="765">
        <v>38659.673999999999</v>
      </c>
      <c r="O162" s="793"/>
      <c r="P162" s="764">
        <v>12777.758</v>
      </c>
      <c r="Q162" s="764">
        <v>13371.825000000001</v>
      </c>
      <c r="R162" s="764">
        <v>14542.406999999999</v>
      </c>
      <c r="S162" s="764">
        <v>14473.995000000001</v>
      </c>
      <c r="T162" s="764">
        <v>55165.985000000001</v>
      </c>
    </row>
    <row r="163" spans="2:45">
      <c r="B163" s="770" t="s">
        <v>4</v>
      </c>
      <c r="C163" s="770"/>
      <c r="D163" s="267">
        <v>286.99400000000003</v>
      </c>
      <c r="E163" s="267">
        <v>266.74</v>
      </c>
      <c r="F163" s="267">
        <v>261.48</v>
      </c>
      <c r="G163" s="267">
        <v>307.78800000000001</v>
      </c>
      <c r="H163" s="765">
        <v>1123.002</v>
      </c>
      <c r="I163" s="792"/>
      <c r="J163" s="267">
        <v>9.3439999999999994</v>
      </c>
      <c r="K163" s="267">
        <v>8.718</v>
      </c>
      <c r="L163" s="267">
        <v>8.5939999999999994</v>
      </c>
      <c r="M163" s="267">
        <v>10.065</v>
      </c>
      <c r="N163" s="765">
        <v>36.720999999999997</v>
      </c>
      <c r="O163" s="793"/>
      <c r="P163" s="764">
        <v>296.339</v>
      </c>
      <c r="Q163" s="764">
        <v>275.45800000000003</v>
      </c>
      <c r="R163" s="764">
        <v>270.07400000000001</v>
      </c>
      <c r="S163" s="764">
        <v>317.85300000000001</v>
      </c>
      <c r="T163" s="764">
        <v>1159.7240000000002</v>
      </c>
    </row>
    <row r="164" spans="2:45">
      <c r="B164" s="770" t="s">
        <v>5</v>
      </c>
      <c r="C164" s="770"/>
      <c r="D164" s="267">
        <v>15511.811</v>
      </c>
      <c r="E164" s="267">
        <v>15482.291999999999</v>
      </c>
      <c r="F164" s="267">
        <v>13582.254999999999</v>
      </c>
      <c r="G164" s="267">
        <v>15240.246999999999</v>
      </c>
      <c r="H164" s="765">
        <v>59816.604999999996</v>
      </c>
      <c r="I164" s="792"/>
      <c r="J164" s="267">
        <v>3404.5509999999999</v>
      </c>
      <c r="K164" s="267">
        <v>3108.4290000000001</v>
      </c>
      <c r="L164" s="267">
        <v>3201.585</v>
      </c>
      <c r="M164" s="267">
        <v>3231.2</v>
      </c>
      <c r="N164" s="765">
        <v>12945.764999999999</v>
      </c>
      <c r="O164" s="793"/>
      <c r="P164" s="764">
        <v>18916.362000000001</v>
      </c>
      <c r="Q164" s="764">
        <v>18590.721000000001</v>
      </c>
      <c r="R164" s="764">
        <v>16783.84</v>
      </c>
      <c r="S164" s="764">
        <v>18471.447</v>
      </c>
      <c r="T164" s="764">
        <v>72762.37</v>
      </c>
    </row>
    <row r="165" spans="2:45" s="762" customFormat="1">
      <c r="B165" s="770" t="s">
        <v>7</v>
      </c>
      <c r="C165" s="770"/>
      <c r="D165" s="764">
        <v>569.71199999999999</v>
      </c>
      <c r="E165" s="764">
        <v>590.226</v>
      </c>
      <c r="F165" s="764">
        <v>556.46100000000001</v>
      </c>
      <c r="G165" s="764">
        <v>569.34100000000001</v>
      </c>
      <c r="H165" s="765">
        <v>2285.7400000000002</v>
      </c>
      <c r="I165" s="792"/>
      <c r="J165" s="764">
        <v>0</v>
      </c>
      <c r="K165" s="764">
        <v>0</v>
      </c>
      <c r="L165" s="764">
        <v>0</v>
      </c>
      <c r="M165" s="764">
        <v>0</v>
      </c>
      <c r="N165" s="765">
        <v>0</v>
      </c>
      <c r="O165" s="793"/>
      <c r="P165" s="764">
        <v>569.71199999999999</v>
      </c>
      <c r="Q165" s="764">
        <v>590.226</v>
      </c>
      <c r="R165" s="764">
        <v>556.46100000000001</v>
      </c>
      <c r="S165" s="764">
        <v>569.34100000000001</v>
      </c>
      <c r="T165" s="764">
        <v>2285.7400000000002</v>
      </c>
      <c r="U165" s="749"/>
      <c r="V165" s="766"/>
      <c r="W165" s="766"/>
      <c r="X165" s="766"/>
      <c r="Y165" s="766"/>
      <c r="Z165" s="766"/>
      <c r="AA165" s="766"/>
      <c r="AB165" s="766"/>
      <c r="AC165" s="766"/>
      <c r="AD165" s="766"/>
      <c r="AE165" s="766"/>
      <c r="AF165" s="766"/>
      <c r="AG165" s="766"/>
      <c r="AH165" s="766"/>
      <c r="AI165" s="766"/>
      <c r="AJ165" s="766"/>
      <c r="AK165" s="766"/>
      <c r="AL165" s="766"/>
      <c r="AM165" s="766"/>
      <c r="AN165" s="766"/>
      <c r="AO165" s="766"/>
      <c r="AP165" s="766"/>
      <c r="AQ165" s="766"/>
      <c r="AR165" s="766"/>
      <c r="AS165" s="766"/>
    </row>
    <row r="166" spans="2:45">
      <c r="B166" s="770" t="s">
        <v>9</v>
      </c>
      <c r="C166" s="770"/>
      <c r="D166" s="764">
        <v>982.13699999999994</v>
      </c>
      <c r="E166" s="764">
        <v>1010.192</v>
      </c>
      <c r="F166" s="764">
        <v>880.31100000000004</v>
      </c>
      <c r="G166" s="764">
        <v>992.89300000000003</v>
      </c>
      <c r="H166" s="765">
        <v>3865.5329999999999</v>
      </c>
      <c r="I166" s="792"/>
      <c r="J166" s="764">
        <v>66.727999999999994</v>
      </c>
      <c r="K166" s="764">
        <v>63.741999999999997</v>
      </c>
      <c r="L166" s="764">
        <v>63.741999999999997</v>
      </c>
      <c r="M166" s="764">
        <v>63.741999999999997</v>
      </c>
      <c r="N166" s="765">
        <v>257.95400000000001</v>
      </c>
      <c r="O166" s="793"/>
      <c r="P166" s="764">
        <v>1048.865</v>
      </c>
      <c r="Q166" s="764">
        <v>1073.934</v>
      </c>
      <c r="R166" s="764">
        <v>944.053</v>
      </c>
      <c r="S166" s="764">
        <v>1056.635</v>
      </c>
      <c r="T166" s="764">
        <v>4123.4870000000001</v>
      </c>
    </row>
    <row r="167" spans="2:45">
      <c r="B167" s="770" t="s">
        <v>10</v>
      </c>
      <c r="C167" s="770"/>
      <c r="D167" s="764">
        <v>16006.83</v>
      </c>
      <c r="E167" s="764">
        <v>16059.088</v>
      </c>
      <c r="F167" s="764">
        <v>13369.550999999999</v>
      </c>
      <c r="G167" s="764">
        <v>15857.771000000001</v>
      </c>
      <c r="H167" s="765">
        <v>61293.24</v>
      </c>
      <c r="I167" s="792"/>
      <c r="J167" s="764">
        <v>4055.6990000000001</v>
      </c>
      <c r="K167" s="764">
        <v>3691.7249999999999</v>
      </c>
      <c r="L167" s="764">
        <v>3652.8270000000002</v>
      </c>
      <c r="M167" s="764">
        <v>3331.0729999999999</v>
      </c>
      <c r="N167" s="765">
        <v>14731.324000000001</v>
      </c>
      <c r="O167" s="793"/>
      <c r="P167" s="764">
        <v>20062.528999999999</v>
      </c>
      <c r="Q167" s="764">
        <v>19750.812999999998</v>
      </c>
      <c r="R167" s="764">
        <v>17022.378000000001</v>
      </c>
      <c r="S167" s="764">
        <v>19188.844000000001</v>
      </c>
      <c r="T167" s="764">
        <v>76024.563999999998</v>
      </c>
    </row>
    <row r="168" spans="2:45">
      <c r="B168" s="770" t="s">
        <v>12</v>
      </c>
      <c r="C168" s="770"/>
      <c r="D168" s="764">
        <v>27518.364000000001</v>
      </c>
      <c r="E168" s="764">
        <v>27414.588</v>
      </c>
      <c r="F168" s="764">
        <v>26469.906999999999</v>
      </c>
      <c r="G168" s="764">
        <v>27780.428</v>
      </c>
      <c r="H168" s="765">
        <v>109183.287</v>
      </c>
      <c r="I168" s="792"/>
      <c r="J168" s="764">
        <v>7443.4030000000002</v>
      </c>
      <c r="K168" s="764">
        <v>7273.2889999999998</v>
      </c>
      <c r="L168" s="764">
        <v>7044.3670000000002</v>
      </c>
      <c r="M168" s="764">
        <v>7084.2370000000001</v>
      </c>
      <c r="N168" s="765">
        <v>28845.296000000002</v>
      </c>
      <c r="O168" s="793"/>
      <c r="P168" s="764">
        <v>34961.767</v>
      </c>
      <c r="Q168" s="764">
        <v>34687.877</v>
      </c>
      <c r="R168" s="764">
        <v>33514.273999999998</v>
      </c>
      <c r="S168" s="764">
        <v>34864.665999999997</v>
      </c>
      <c r="T168" s="764">
        <v>138028.584</v>
      </c>
    </row>
    <row r="169" spans="2:45">
      <c r="B169" s="770" t="s">
        <v>13</v>
      </c>
      <c r="C169" s="770"/>
      <c r="D169" s="764">
        <v>6001.9740000000002</v>
      </c>
      <c r="E169" s="764">
        <v>7682.5550000000003</v>
      </c>
      <c r="F169" s="764">
        <v>8617.2350000000006</v>
      </c>
      <c r="G169" s="764">
        <v>6661.0420000000004</v>
      </c>
      <c r="H169" s="765">
        <v>28962.806000000004</v>
      </c>
      <c r="I169" s="792"/>
      <c r="J169" s="764">
        <v>1944.2059999999999</v>
      </c>
      <c r="K169" s="764">
        <v>1945.682</v>
      </c>
      <c r="L169" s="764">
        <v>1961.432</v>
      </c>
      <c r="M169" s="764">
        <v>1949.8679999999999</v>
      </c>
      <c r="N169" s="765">
        <v>7801.1880000000001</v>
      </c>
      <c r="O169" s="793"/>
      <c r="P169" s="764">
        <v>7946.18</v>
      </c>
      <c r="Q169" s="764">
        <v>9628.2369999999992</v>
      </c>
      <c r="R169" s="764">
        <v>10578.666999999999</v>
      </c>
      <c r="S169" s="764">
        <v>8610.91</v>
      </c>
      <c r="T169" s="764">
        <v>36763.994000000006</v>
      </c>
    </row>
    <row r="170" spans="2:45">
      <c r="B170" s="770" t="s">
        <v>14</v>
      </c>
      <c r="C170" s="770"/>
      <c r="D170" s="764">
        <v>13518.458000000001</v>
      </c>
      <c r="E170" s="764">
        <v>17710.644</v>
      </c>
      <c r="F170" s="764">
        <v>16759.669999999998</v>
      </c>
      <c r="G170" s="764">
        <v>12121.736000000001</v>
      </c>
      <c r="H170" s="765">
        <v>60110.508000000002</v>
      </c>
      <c r="I170" s="792"/>
      <c r="J170" s="764">
        <v>3057.5540000000001</v>
      </c>
      <c r="K170" s="764">
        <v>3500.8130000000001</v>
      </c>
      <c r="L170" s="764">
        <v>3563.52</v>
      </c>
      <c r="M170" s="764">
        <v>2933.3490000000002</v>
      </c>
      <c r="N170" s="765">
        <v>13055.236000000001</v>
      </c>
      <c r="O170" s="793"/>
      <c r="P170" s="764">
        <v>16576.012999999999</v>
      </c>
      <c r="Q170" s="764">
        <v>21211.456999999999</v>
      </c>
      <c r="R170" s="764">
        <v>20323.190999999999</v>
      </c>
      <c r="S170" s="764">
        <v>15055.084999999999</v>
      </c>
      <c r="T170" s="764">
        <v>73165.745999999999</v>
      </c>
    </row>
    <row r="171" spans="2:45">
      <c r="B171" s="770" t="s">
        <v>15</v>
      </c>
      <c r="C171" s="770"/>
      <c r="D171" s="764">
        <v>3678.24</v>
      </c>
      <c r="E171" s="764">
        <v>3591.4319999999998</v>
      </c>
      <c r="F171" s="764">
        <v>3598.482</v>
      </c>
      <c r="G171" s="764">
        <v>3567.7060000000001</v>
      </c>
      <c r="H171" s="765">
        <v>14435.859999999999</v>
      </c>
      <c r="I171" s="792"/>
      <c r="J171" s="764">
        <v>549.63800000000003</v>
      </c>
      <c r="K171" s="764">
        <v>554.10799999999995</v>
      </c>
      <c r="L171" s="764">
        <v>582.68799999999999</v>
      </c>
      <c r="M171" s="764">
        <v>564.89300000000003</v>
      </c>
      <c r="N171" s="765">
        <v>2251.3270000000002</v>
      </c>
      <c r="O171" s="793"/>
      <c r="P171" s="764">
        <v>4227.8779999999997</v>
      </c>
      <c r="Q171" s="764">
        <v>4145.5389999999998</v>
      </c>
      <c r="R171" s="764">
        <v>4181.17</v>
      </c>
      <c r="S171" s="764">
        <v>4132.598</v>
      </c>
      <c r="T171" s="764">
        <v>16687.184999999998</v>
      </c>
    </row>
    <row r="172" spans="2:45">
      <c r="B172" s="770" t="s">
        <v>16</v>
      </c>
      <c r="C172" s="770"/>
      <c r="D172" s="764">
        <v>7562.1319999999996</v>
      </c>
      <c r="E172" s="764">
        <v>6998.7920000000004</v>
      </c>
      <c r="F172" s="764">
        <v>6470.1459999999997</v>
      </c>
      <c r="G172" s="764">
        <v>7269.7330000000002</v>
      </c>
      <c r="H172" s="765">
        <v>28300.803</v>
      </c>
      <c r="I172" s="792"/>
      <c r="J172" s="764">
        <v>552.77099999999996</v>
      </c>
      <c r="K172" s="764">
        <v>532.18499999999995</v>
      </c>
      <c r="L172" s="764">
        <v>532.18499999999995</v>
      </c>
      <c r="M172" s="764">
        <v>532.149</v>
      </c>
      <c r="N172" s="765">
        <v>2149.29</v>
      </c>
      <c r="O172" s="793"/>
      <c r="P172" s="764">
        <v>8114.9030000000002</v>
      </c>
      <c r="Q172" s="764">
        <v>7530.9769999999999</v>
      </c>
      <c r="R172" s="764">
        <v>7002.3320000000003</v>
      </c>
      <c r="S172" s="764">
        <v>7801.8819999999996</v>
      </c>
      <c r="T172" s="764">
        <v>30450.093999999997</v>
      </c>
    </row>
    <row r="173" spans="2:45">
      <c r="B173" s="770" t="s">
        <v>17</v>
      </c>
      <c r="C173" s="770"/>
      <c r="D173" s="764">
        <v>671.14300000000003</v>
      </c>
      <c r="E173" s="764">
        <v>654</v>
      </c>
      <c r="F173" s="764">
        <v>643.73400000000004</v>
      </c>
      <c r="G173" s="764">
        <v>594.71400000000006</v>
      </c>
      <c r="H173" s="765">
        <v>2563.5909999999999</v>
      </c>
      <c r="I173" s="792"/>
      <c r="J173" s="764">
        <v>178.035</v>
      </c>
      <c r="K173" s="764">
        <v>167.14099999999999</v>
      </c>
      <c r="L173" s="764">
        <v>161.69399999999999</v>
      </c>
      <c r="M173" s="764">
        <v>158.971</v>
      </c>
      <c r="N173" s="765">
        <v>665.84100000000001</v>
      </c>
      <c r="O173" s="793"/>
      <c r="P173" s="764">
        <v>849.178</v>
      </c>
      <c r="Q173" s="764">
        <v>821.14200000000005</v>
      </c>
      <c r="R173" s="764">
        <v>805.428</v>
      </c>
      <c r="S173" s="764">
        <v>753.68499999999995</v>
      </c>
      <c r="T173" s="764">
        <v>3229.433</v>
      </c>
    </row>
    <row r="174" spans="2:45">
      <c r="B174" s="770" t="s">
        <v>18</v>
      </c>
      <c r="C174" s="770"/>
      <c r="D174" s="764">
        <v>6562.1270000000004</v>
      </c>
      <c r="E174" s="764">
        <v>6532.9470000000001</v>
      </c>
      <c r="F174" s="764">
        <v>6221.2690000000002</v>
      </c>
      <c r="G174" s="764">
        <v>6827.7489999999998</v>
      </c>
      <c r="H174" s="765">
        <v>26144.092000000001</v>
      </c>
      <c r="I174" s="792"/>
      <c r="J174" s="764">
        <v>1460.182</v>
      </c>
      <c r="K174" s="764">
        <v>1435.307</v>
      </c>
      <c r="L174" s="764">
        <v>1491.2370000000001</v>
      </c>
      <c r="M174" s="764">
        <v>1408.5160000000001</v>
      </c>
      <c r="N174" s="765">
        <v>5795.2420000000002</v>
      </c>
      <c r="O174" s="793"/>
      <c r="P174" s="764">
        <v>8022.3090000000002</v>
      </c>
      <c r="Q174" s="764">
        <v>7968.2539999999999</v>
      </c>
      <c r="R174" s="764">
        <v>7712.5050000000001</v>
      </c>
      <c r="S174" s="764">
        <v>8236.2649999999994</v>
      </c>
      <c r="T174" s="764">
        <v>31939.332999999999</v>
      </c>
    </row>
    <row r="175" spans="2:45">
      <c r="B175" s="770" t="s">
        <v>20</v>
      </c>
      <c r="C175" s="770"/>
      <c r="D175" s="764">
        <v>2878.828</v>
      </c>
      <c r="E175" s="764">
        <v>2955.4070000000002</v>
      </c>
      <c r="F175" s="764">
        <v>3155.9740000000002</v>
      </c>
      <c r="G175" s="764">
        <v>3191.422</v>
      </c>
      <c r="H175" s="765">
        <v>12181.631000000001</v>
      </c>
      <c r="I175" s="792"/>
      <c r="J175" s="764">
        <v>390.67200000000003</v>
      </c>
      <c r="K175" s="764">
        <v>381.51900000000001</v>
      </c>
      <c r="L175" s="764">
        <v>450.35500000000002</v>
      </c>
      <c r="M175" s="764">
        <v>437.41199999999998</v>
      </c>
      <c r="N175" s="765">
        <v>1659.9580000000001</v>
      </c>
      <c r="O175" s="793"/>
      <c r="P175" s="764">
        <v>3269.5</v>
      </c>
      <c r="Q175" s="764">
        <v>3336.9259999999999</v>
      </c>
      <c r="R175" s="764">
        <v>3606.3290000000002</v>
      </c>
      <c r="S175" s="764">
        <v>3628.8339999999998</v>
      </c>
      <c r="T175" s="764">
        <v>13841.589</v>
      </c>
    </row>
    <row r="176" spans="2:45">
      <c r="B176" s="770" t="s">
        <v>21</v>
      </c>
      <c r="C176" s="770"/>
      <c r="D176" s="764">
        <v>15943.725</v>
      </c>
      <c r="E176" s="764">
        <v>15476.34</v>
      </c>
      <c r="F176" s="764">
        <v>14855.584000000001</v>
      </c>
      <c r="G176" s="764">
        <v>15578.465</v>
      </c>
      <c r="H176" s="765">
        <v>61854.114000000001</v>
      </c>
      <c r="I176" s="792"/>
      <c r="J176" s="764">
        <v>0</v>
      </c>
      <c r="K176" s="764">
        <v>0</v>
      </c>
      <c r="L176" s="764">
        <v>0</v>
      </c>
      <c r="M176" s="764">
        <v>0</v>
      </c>
      <c r="N176" s="765">
        <v>0</v>
      </c>
      <c r="O176" s="793"/>
      <c r="P176" s="764">
        <v>15943.725</v>
      </c>
      <c r="Q176" s="764">
        <v>15476.34</v>
      </c>
      <c r="R176" s="764">
        <v>14855.584000000001</v>
      </c>
      <c r="S176" s="764">
        <v>15578.465</v>
      </c>
      <c r="T176" s="764">
        <v>61854.114000000001</v>
      </c>
    </row>
    <row r="177" spans="2:45">
      <c r="B177" s="770" t="s">
        <v>22</v>
      </c>
      <c r="C177" s="770"/>
      <c r="D177" s="764">
        <v>7104.1859999999997</v>
      </c>
      <c r="E177" s="764">
        <v>6943.3379999999997</v>
      </c>
      <c r="F177" s="764">
        <v>4964.8469999999998</v>
      </c>
      <c r="G177" s="764">
        <v>7313.2730000000001</v>
      </c>
      <c r="H177" s="765">
        <v>26325.644</v>
      </c>
      <c r="I177" s="792"/>
      <c r="J177" s="764">
        <v>821.66499999999996</v>
      </c>
      <c r="K177" s="764">
        <v>825.28099999999995</v>
      </c>
      <c r="L177" s="764">
        <v>595.39599999999996</v>
      </c>
      <c r="M177" s="764">
        <v>787.83900000000006</v>
      </c>
      <c r="N177" s="765">
        <v>3030.1809999999996</v>
      </c>
      <c r="O177" s="793"/>
      <c r="P177" s="764">
        <v>7925.8519999999999</v>
      </c>
      <c r="Q177" s="764">
        <v>7768.6189999999997</v>
      </c>
      <c r="R177" s="764">
        <v>5560.2430000000004</v>
      </c>
      <c r="S177" s="764">
        <v>8101.1120000000001</v>
      </c>
      <c r="T177" s="764">
        <v>29355.826000000001</v>
      </c>
    </row>
    <row r="178" spans="2:45">
      <c r="B178" s="770" t="s">
        <v>100</v>
      </c>
      <c r="C178" s="770"/>
      <c r="D178" s="764">
        <v>5936.3580000000002</v>
      </c>
      <c r="E178" s="764">
        <v>5891.4089999999997</v>
      </c>
      <c r="F178" s="764">
        <v>5457.277</v>
      </c>
      <c r="G178" s="764">
        <v>5775.3339999999998</v>
      </c>
      <c r="H178" s="765">
        <v>23060.378000000001</v>
      </c>
      <c r="I178" s="792"/>
      <c r="J178" s="764">
        <v>1182.752</v>
      </c>
      <c r="K178" s="764">
        <v>1287.2</v>
      </c>
      <c r="L178" s="764">
        <v>1262.4780000000001</v>
      </c>
      <c r="M178" s="764">
        <v>1262.4780000000001</v>
      </c>
      <c r="N178" s="765">
        <v>4994.9080000000004</v>
      </c>
      <c r="O178" s="793"/>
      <c r="P178" s="764">
        <v>7119.11</v>
      </c>
      <c r="Q178" s="764">
        <v>7178.6090000000004</v>
      </c>
      <c r="R178" s="764">
        <v>6719.7539999999999</v>
      </c>
      <c r="S178" s="764">
        <v>7037.8119999999999</v>
      </c>
      <c r="T178" s="764">
        <v>28055.285000000003</v>
      </c>
    </row>
    <row r="179" spans="2:45">
      <c r="B179" s="770" t="s">
        <v>101</v>
      </c>
      <c r="C179" s="770"/>
      <c r="D179" s="764">
        <v>2170.866</v>
      </c>
      <c r="E179" s="764">
        <v>2283.2669999999998</v>
      </c>
      <c r="F179" s="764">
        <v>2279.8000000000002</v>
      </c>
      <c r="G179" s="764">
        <v>1881.9829999999999</v>
      </c>
      <c r="H179" s="765">
        <v>8615.9159999999993</v>
      </c>
      <c r="I179" s="792"/>
      <c r="J179" s="764">
        <v>572.59100000000001</v>
      </c>
      <c r="K179" s="764">
        <v>597.39499999999998</v>
      </c>
      <c r="L179" s="764">
        <v>632.93799999999999</v>
      </c>
      <c r="M179" s="764">
        <v>631.71299999999997</v>
      </c>
      <c r="N179" s="765">
        <v>2434.6369999999997</v>
      </c>
      <c r="O179" s="793"/>
      <c r="P179" s="764">
        <v>2743.4580000000001</v>
      </c>
      <c r="Q179" s="764">
        <v>2880.6619999999998</v>
      </c>
      <c r="R179" s="764">
        <v>2912.7379999999998</v>
      </c>
      <c r="S179" s="764">
        <v>2513.6959999999999</v>
      </c>
      <c r="T179" s="764">
        <v>11050.554</v>
      </c>
    </row>
    <row r="180" spans="2:45">
      <c r="B180" s="770" t="s">
        <v>102</v>
      </c>
      <c r="C180" s="770"/>
      <c r="D180" s="764">
        <v>2888.7449999999999</v>
      </c>
      <c r="E180" s="764">
        <v>2822.018</v>
      </c>
      <c r="F180" s="764">
        <v>2644.1880000000001</v>
      </c>
      <c r="G180" s="764">
        <v>2782.8919999999998</v>
      </c>
      <c r="H180" s="765">
        <v>11137.843000000001</v>
      </c>
      <c r="I180" s="792"/>
      <c r="J180" s="764">
        <v>2071.4670000000001</v>
      </c>
      <c r="K180" s="764">
        <v>2113.7220000000002</v>
      </c>
      <c r="L180" s="764">
        <v>2173.5500000000002</v>
      </c>
      <c r="M180" s="764">
        <v>2146.9670000000001</v>
      </c>
      <c r="N180" s="765">
        <v>8505.7060000000001</v>
      </c>
      <c r="O180" s="793"/>
      <c r="P180" s="764">
        <v>4960.2120000000004</v>
      </c>
      <c r="Q180" s="764">
        <v>4935.74</v>
      </c>
      <c r="R180" s="764">
        <v>4817.7380000000003</v>
      </c>
      <c r="S180" s="764">
        <v>4929.8590000000004</v>
      </c>
      <c r="T180" s="764">
        <v>19643.549000000003</v>
      </c>
    </row>
    <row r="181" spans="2:45">
      <c r="B181" s="770" t="s">
        <v>103</v>
      </c>
      <c r="C181" s="770"/>
      <c r="D181" s="764">
        <v>10358</v>
      </c>
      <c r="E181" s="764">
        <v>10628</v>
      </c>
      <c r="F181" s="764">
        <v>10952</v>
      </c>
      <c r="G181" s="764">
        <v>11222</v>
      </c>
      <c r="H181" s="765">
        <v>43160</v>
      </c>
      <c r="I181" s="792"/>
      <c r="J181" s="764">
        <v>0</v>
      </c>
      <c r="K181" s="764">
        <v>0</v>
      </c>
      <c r="L181" s="764">
        <v>0</v>
      </c>
      <c r="M181" s="764">
        <v>0</v>
      </c>
      <c r="N181" s="765">
        <v>0</v>
      </c>
      <c r="O181" s="793"/>
      <c r="P181" s="764">
        <v>10358</v>
      </c>
      <c r="Q181" s="764">
        <v>10628</v>
      </c>
      <c r="R181" s="764">
        <v>10952</v>
      </c>
      <c r="S181" s="764">
        <v>11222</v>
      </c>
      <c r="T181" s="764">
        <v>43160</v>
      </c>
    </row>
    <row r="182" spans="2:45" ht="3.75" customHeight="1">
      <c r="B182" s="767"/>
      <c r="C182" s="768"/>
      <c r="D182" s="780"/>
      <c r="E182" s="780"/>
      <c r="F182" s="780"/>
      <c r="G182" s="780"/>
      <c r="H182" s="794"/>
      <c r="I182" s="795"/>
      <c r="J182" s="780"/>
      <c r="K182" s="780"/>
      <c r="L182" s="780"/>
      <c r="M182" s="780"/>
      <c r="N182" s="758"/>
      <c r="O182" s="796"/>
      <c r="P182" s="780"/>
      <c r="Q182" s="780"/>
      <c r="R182" s="780"/>
      <c r="S182" s="780"/>
      <c r="T182" s="780"/>
    </row>
    <row r="183" spans="2:45" ht="13.5" customHeight="1">
      <c r="B183" s="145">
        <v>2007</v>
      </c>
      <c r="C183" s="781"/>
      <c r="D183" s="781">
        <v>137096.50199999998</v>
      </c>
      <c r="E183" s="781">
        <v>143011.39199999999</v>
      </c>
      <c r="F183" s="781">
        <v>131624.601</v>
      </c>
      <c r="G183" s="781">
        <v>138531</v>
      </c>
      <c r="H183" s="782">
        <v>550263.495</v>
      </c>
      <c r="I183" s="797"/>
      <c r="J183" s="781">
        <v>43103.764999999999</v>
      </c>
      <c r="K183" s="781">
        <v>43648.362000000008</v>
      </c>
      <c r="L183" s="781">
        <v>42515.47099999999</v>
      </c>
      <c r="M183" s="781">
        <v>43133.726999999999</v>
      </c>
      <c r="N183" s="782">
        <v>172401.32499999998</v>
      </c>
      <c r="O183" s="797"/>
      <c r="P183" s="781">
        <v>180200.26699999999</v>
      </c>
      <c r="Q183" s="781">
        <v>186659.755</v>
      </c>
      <c r="R183" s="781">
        <v>174140.06899999999</v>
      </c>
      <c r="S183" s="781">
        <v>181664.723</v>
      </c>
      <c r="T183" s="781">
        <v>722664.81400000001</v>
      </c>
      <c r="U183" s="766"/>
    </row>
    <row r="184" spans="2:45">
      <c r="B184" s="763" t="s">
        <v>3</v>
      </c>
      <c r="C184" s="763"/>
      <c r="D184" s="764">
        <v>4272.7259999999997</v>
      </c>
      <c r="E184" s="764">
        <v>4636.9809999999998</v>
      </c>
      <c r="F184" s="764">
        <v>5081.4629999999997</v>
      </c>
      <c r="G184" s="764">
        <v>4577.0950000000003</v>
      </c>
      <c r="H184" s="765">
        <v>18568.264999999999</v>
      </c>
      <c r="I184" s="792"/>
      <c r="J184" s="764">
        <v>8732.1319999999996</v>
      </c>
      <c r="K184" s="764">
        <v>9573.93</v>
      </c>
      <c r="L184" s="764">
        <v>9648.4740000000002</v>
      </c>
      <c r="M184" s="764">
        <v>10753.971</v>
      </c>
      <c r="N184" s="765">
        <v>38708.506999999998</v>
      </c>
      <c r="O184" s="793"/>
      <c r="P184" s="764">
        <v>13004.858</v>
      </c>
      <c r="Q184" s="764">
        <v>14210.911</v>
      </c>
      <c r="R184" s="764">
        <v>14729.937</v>
      </c>
      <c r="S184" s="764">
        <v>15331.066000000001</v>
      </c>
      <c r="T184" s="764">
        <v>57276.771999999997</v>
      </c>
    </row>
    <row r="185" spans="2:45">
      <c r="B185" s="770" t="s">
        <v>4</v>
      </c>
      <c r="C185" s="770"/>
      <c r="D185" s="267">
        <v>296.517</v>
      </c>
      <c r="E185" s="267">
        <v>271.08999999999997</v>
      </c>
      <c r="F185" s="267">
        <v>244.93100000000001</v>
      </c>
      <c r="G185" s="267">
        <v>268.78500000000003</v>
      </c>
      <c r="H185" s="765">
        <v>1081.3230000000001</v>
      </c>
      <c r="I185" s="792"/>
      <c r="J185" s="267">
        <v>20.599</v>
      </c>
      <c r="K185" s="267">
        <v>10.930999999999999</v>
      </c>
      <c r="L185" s="267">
        <v>8.32</v>
      </c>
      <c r="M185" s="267">
        <v>9.1</v>
      </c>
      <c r="N185" s="765">
        <v>48.95</v>
      </c>
      <c r="O185" s="793"/>
      <c r="P185" s="764">
        <v>317.11599999999999</v>
      </c>
      <c r="Q185" s="764">
        <v>282.02100000000002</v>
      </c>
      <c r="R185" s="764">
        <v>253.251</v>
      </c>
      <c r="S185" s="764">
        <v>277.88499999999999</v>
      </c>
      <c r="T185" s="764">
        <v>1130.2729999999999</v>
      </c>
    </row>
    <row r="186" spans="2:45">
      <c r="B186" s="770" t="s">
        <v>5</v>
      </c>
      <c r="C186" s="770"/>
      <c r="D186" s="267">
        <v>14969.642</v>
      </c>
      <c r="E186" s="267">
        <v>14512.584000000001</v>
      </c>
      <c r="F186" s="267">
        <v>12982.048000000001</v>
      </c>
      <c r="G186" s="267">
        <v>14426.277</v>
      </c>
      <c r="H186" s="765">
        <v>56890.551000000007</v>
      </c>
      <c r="I186" s="792"/>
      <c r="J186" s="267">
        <v>3914.2669999999998</v>
      </c>
      <c r="K186" s="267">
        <v>3916.96</v>
      </c>
      <c r="L186" s="267">
        <v>3978.0590000000002</v>
      </c>
      <c r="M186" s="267">
        <v>3995.5740000000001</v>
      </c>
      <c r="N186" s="765">
        <v>15804.86</v>
      </c>
      <c r="O186" s="793"/>
      <c r="P186" s="764">
        <v>18883.91</v>
      </c>
      <c r="Q186" s="764">
        <v>18429.544000000002</v>
      </c>
      <c r="R186" s="764">
        <v>16960.107</v>
      </c>
      <c r="S186" s="764">
        <v>18421.849999999999</v>
      </c>
      <c r="T186" s="764">
        <v>72695.410999999993</v>
      </c>
    </row>
    <row r="187" spans="2:45" s="762" customFormat="1">
      <c r="B187" s="770" t="s">
        <v>7</v>
      </c>
      <c r="C187" s="770"/>
      <c r="D187" s="267">
        <v>606.95399999999995</v>
      </c>
      <c r="E187" s="267">
        <v>602.93799999999999</v>
      </c>
      <c r="F187" s="267">
        <v>565.90700000000004</v>
      </c>
      <c r="G187" s="267">
        <v>577.94500000000005</v>
      </c>
      <c r="H187" s="765">
        <v>2353.7440000000001</v>
      </c>
      <c r="I187" s="792"/>
      <c r="J187" s="267">
        <v>0</v>
      </c>
      <c r="K187" s="267">
        <v>0</v>
      </c>
      <c r="L187" s="267">
        <v>0</v>
      </c>
      <c r="M187" s="267">
        <v>0</v>
      </c>
      <c r="N187" s="765">
        <v>0</v>
      </c>
      <c r="O187" s="793"/>
      <c r="P187" s="764">
        <v>606.95399999999995</v>
      </c>
      <c r="Q187" s="764">
        <v>602.93799999999999</v>
      </c>
      <c r="R187" s="764">
        <v>565.90700000000004</v>
      </c>
      <c r="S187" s="764">
        <v>577.94500000000005</v>
      </c>
      <c r="T187" s="764">
        <v>2353.7440000000001</v>
      </c>
      <c r="U187" s="749"/>
      <c r="V187" s="766"/>
      <c r="W187" s="766"/>
      <c r="X187" s="766"/>
      <c r="Y187" s="766"/>
      <c r="Z187" s="766"/>
      <c r="AA187" s="766"/>
      <c r="AB187" s="766"/>
      <c r="AC187" s="766"/>
      <c r="AD187" s="766"/>
      <c r="AE187" s="766"/>
      <c r="AF187" s="766"/>
      <c r="AG187" s="766"/>
      <c r="AH187" s="766"/>
      <c r="AI187" s="766"/>
      <c r="AJ187" s="766"/>
      <c r="AK187" s="766"/>
      <c r="AL187" s="766"/>
      <c r="AM187" s="766"/>
      <c r="AN187" s="766"/>
      <c r="AO187" s="766"/>
      <c r="AP187" s="766"/>
      <c r="AQ187" s="766"/>
      <c r="AR187" s="766"/>
      <c r="AS187" s="766"/>
    </row>
    <row r="188" spans="2:45">
      <c r="B188" s="770" t="s">
        <v>9</v>
      </c>
      <c r="C188" s="770"/>
      <c r="D188" s="267">
        <v>886.39099999999996</v>
      </c>
      <c r="E188" s="267">
        <v>936.43499999999995</v>
      </c>
      <c r="F188" s="267">
        <v>847.49900000000002</v>
      </c>
      <c r="G188" s="267">
        <v>957.98800000000006</v>
      </c>
      <c r="H188" s="765">
        <v>3628.3130000000001</v>
      </c>
      <c r="I188" s="792"/>
      <c r="J188" s="267">
        <v>74.290000000000006</v>
      </c>
      <c r="K188" s="267">
        <v>86.081000000000003</v>
      </c>
      <c r="L188" s="267">
        <v>88.513000000000005</v>
      </c>
      <c r="M188" s="267">
        <v>99.659000000000006</v>
      </c>
      <c r="N188" s="765">
        <v>348.54300000000001</v>
      </c>
      <c r="O188" s="793"/>
      <c r="P188" s="764">
        <v>960.68100000000004</v>
      </c>
      <c r="Q188" s="764">
        <v>1022.516</v>
      </c>
      <c r="R188" s="764">
        <v>936.01199999999994</v>
      </c>
      <c r="S188" s="764">
        <v>1057.6469999999999</v>
      </c>
      <c r="T188" s="764">
        <v>3976.8559999999998</v>
      </c>
    </row>
    <row r="189" spans="2:45">
      <c r="B189" s="770" t="s">
        <v>10</v>
      </c>
      <c r="C189" s="770"/>
      <c r="D189" s="267">
        <v>14289.106</v>
      </c>
      <c r="E189" s="267">
        <v>14246.74</v>
      </c>
      <c r="F189" s="267">
        <v>12011.532999999999</v>
      </c>
      <c r="G189" s="267">
        <v>14322.968000000001</v>
      </c>
      <c r="H189" s="765">
        <v>54870.347000000002</v>
      </c>
      <c r="I189" s="792"/>
      <c r="J189" s="267">
        <v>5315.0519999999997</v>
      </c>
      <c r="K189" s="267">
        <v>5386.3509999999997</v>
      </c>
      <c r="L189" s="267">
        <v>4999.0469999999996</v>
      </c>
      <c r="M189" s="267">
        <v>5348.4390000000003</v>
      </c>
      <c r="N189" s="765">
        <v>21048.888999999996</v>
      </c>
      <c r="O189" s="793"/>
      <c r="P189" s="764">
        <v>19604.157999999999</v>
      </c>
      <c r="Q189" s="764">
        <v>19633.091</v>
      </c>
      <c r="R189" s="764">
        <v>17010.580000000002</v>
      </c>
      <c r="S189" s="764">
        <v>19671.407999999999</v>
      </c>
      <c r="T189" s="764">
        <v>75919.236999999994</v>
      </c>
    </row>
    <row r="190" spans="2:45">
      <c r="B190" s="770" t="s">
        <v>12</v>
      </c>
      <c r="C190" s="770"/>
      <c r="D190" s="267">
        <v>24747.316999999999</v>
      </c>
      <c r="E190" s="267">
        <v>23849.05</v>
      </c>
      <c r="F190" s="267">
        <v>22783.236000000001</v>
      </c>
      <c r="G190" s="267">
        <v>25630.679</v>
      </c>
      <c r="H190" s="765">
        <v>97010.282000000007</v>
      </c>
      <c r="I190" s="792"/>
      <c r="J190" s="267">
        <v>9275.02</v>
      </c>
      <c r="K190" s="267">
        <v>8821.9760000000006</v>
      </c>
      <c r="L190" s="267">
        <v>8410.8279999999995</v>
      </c>
      <c r="M190" s="267">
        <v>7672.509</v>
      </c>
      <c r="N190" s="765">
        <v>34180.332999999999</v>
      </c>
      <c r="O190" s="793"/>
      <c r="P190" s="764">
        <v>34022.337</v>
      </c>
      <c r="Q190" s="764">
        <v>32671.026999999998</v>
      </c>
      <c r="R190" s="764">
        <v>31194.063999999998</v>
      </c>
      <c r="S190" s="764">
        <v>33303.188999999998</v>
      </c>
      <c r="T190" s="764">
        <v>131190.617</v>
      </c>
    </row>
    <row r="191" spans="2:45">
      <c r="B191" s="770" t="s">
        <v>13</v>
      </c>
      <c r="C191" s="770"/>
      <c r="D191" s="267">
        <v>6140.3869999999997</v>
      </c>
      <c r="E191" s="267">
        <v>7676.9939999999997</v>
      </c>
      <c r="F191" s="267">
        <v>8333.3430000000008</v>
      </c>
      <c r="G191" s="267">
        <v>6292.9629999999997</v>
      </c>
      <c r="H191" s="765">
        <v>28443.687000000002</v>
      </c>
      <c r="I191" s="792"/>
      <c r="J191" s="267">
        <v>2045.212</v>
      </c>
      <c r="K191" s="267">
        <v>2092.9830000000002</v>
      </c>
      <c r="L191" s="267">
        <v>2016.732</v>
      </c>
      <c r="M191" s="267">
        <v>2074.308</v>
      </c>
      <c r="N191" s="765">
        <v>8229.2350000000006</v>
      </c>
      <c r="O191" s="793"/>
      <c r="P191" s="764">
        <v>8185.598</v>
      </c>
      <c r="Q191" s="764">
        <v>9769.9770000000008</v>
      </c>
      <c r="R191" s="764">
        <v>10350.075000000001</v>
      </c>
      <c r="S191" s="764">
        <v>8367.27</v>
      </c>
      <c r="T191" s="764">
        <v>36672.92</v>
      </c>
    </row>
    <row r="192" spans="2:45">
      <c r="B192" s="770" t="s">
        <v>14</v>
      </c>
      <c r="C192" s="770"/>
      <c r="D192" s="267">
        <v>11483.063</v>
      </c>
      <c r="E192" s="267">
        <v>16808.329000000002</v>
      </c>
      <c r="F192" s="267">
        <v>13817.968000000001</v>
      </c>
      <c r="G192" s="267">
        <v>10681.368</v>
      </c>
      <c r="H192" s="765">
        <v>52790.728000000003</v>
      </c>
      <c r="I192" s="792"/>
      <c r="J192" s="267">
        <v>4432.9229999999998</v>
      </c>
      <c r="K192" s="267">
        <v>4854.8559999999998</v>
      </c>
      <c r="L192" s="267">
        <v>5153.5950000000003</v>
      </c>
      <c r="M192" s="267">
        <v>4333.0659999999998</v>
      </c>
      <c r="N192" s="765">
        <v>18774.439999999999</v>
      </c>
      <c r="O192" s="793"/>
      <c r="P192" s="764">
        <v>15915.986000000001</v>
      </c>
      <c r="Q192" s="764">
        <v>21663.186000000002</v>
      </c>
      <c r="R192" s="764">
        <v>18971.562999999998</v>
      </c>
      <c r="S192" s="764">
        <v>15014.433999999999</v>
      </c>
      <c r="T192" s="764">
        <v>71565.168999999994</v>
      </c>
    </row>
    <row r="193" spans="2:45">
      <c r="B193" s="770" t="s">
        <v>15</v>
      </c>
      <c r="C193" s="770"/>
      <c r="D193" s="267">
        <v>3487.973</v>
      </c>
      <c r="E193" s="267">
        <v>3582.55</v>
      </c>
      <c r="F193" s="267">
        <v>3310.7559999999999</v>
      </c>
      <c r="G193" s="267">
        <v>3461.7820000000002</v>
      </c>
      <c r="H193" s="765">
        <v>13843.061000000002</v>
      </c>
      <c r="I193" s="792"/>
      <c r="J193" s="267">
        <v>693.19299999999998</v>
      </c>
      <c r="K193" s="267">
        <v>646.08600000000001</v>
      </c>
      <c r="L193" s="267">
        <v>678.61699999999996</v>
      </c>
      <c r="M193" s="267">
        <v>754.45</v>
      </c>
      <c r="N193" s="765">
        <v>2772.346</v>
      </c>
      <c r="O193" s="793"/>
      <c r="P193" s="764">
        <v>4181.1660000000002</v>
      </c>
      <c r="Q193" s="764">
        <v>4228.6360000000004</v>
      </c>
      <c r="R193" s="764">
        <v>3989.373</v>
      </c>
      <c r="S193" s="764">
        <v>4216.232</v>
      </c>
      <c r="T193" s="764">
        <v>16615.406999999999</v>
      </c>
    </row>
    <row r="194" spans="2:45">
      <c r="B194" s="770" t="s">
        <v>16</v>
      </c>
      <c r="C194" s="770"/>
      <c r="D194" s="267">
        <v>6754.3159999999998</v>
      </c>
      <c r="E194" s="267">
        <v>6638.7659999999996</v>
      </c>
      <c r="F194" s="267">
        <v>5986.2650000000003</v>
      </c>
      <c r="G194" s="267">
        <v>6695.32</v>
      </c>
      <c r="H194" s="765">
        <v>26074.666999999998</v>
      </c>
      <c r="I194" s="792"/>
      <c r="J194" s="267">
        <v>900.28200000000004</v>
      </c>
      <c r="K194" s="267">
        <v>850.07299999999998</v>
      </c>
      <c r="L194" s="267">
        <v>800.11300000000006</v>
      </c>
      <c r="M194" s="267">
        <v>810.27599999999995</v>
      </c>
      <c r="N194" s="765">
        <v>3360.7439999999997</v>
      </c>
      <c r="O194" s="793"/>
      <c r="P194" s="764">
        <v>7654.598</v>
      </c>
      <c r="Q194" s="764">
        <v>7488.8389999999999</v>
      </c>
      <c r="R194" s="764">
        <v>6786.3770000000004</v>
      </c>
      <c r="S194" s="764">
        <v>7505.5959999999995</v>
      </c>
      <c r="T194" s="764">
        <v>29435.409999999996</v>
      </c>
    </row>
    <row r="195" spans="2:45">
      <c r="B195" s="770" t="s">
        <v>17</v>
      </c>
      <c r="C195" s="770"/>
      <c r="D195" s="267">
        <v>518.49099999999999</v>
      </c>
      <c r="E195" s="267">
        <v>528.55600000000004</v>
      </c>
      <c r="F195" s="267">
        <v>526.846</v>
      </c>
      <c r="G195" s="267">
        <v>531.67899999999997</v>
      </c>
      <c r="H195" s="765">
        <v>2105.5720000000001</v>
      </c>
      <c r="I195" s="792"/>
      <c r="J195" s="267">
        <v>253.797</v>
      </c>
      <c r="K195" s="267">
        <v>253.92099999999999</v>
      </c>
      <c r="L195" s="267">
        <v>233.13399999999999</v>
      </c>
      <c r="M195" s="267">
        <v>193.75700000000001</v>
      </c>
      <c r="N195" s="765">
        <v>934.60899999999992</v>
      </c>
      <c r="O195" s="793"/>
      <c r="P195" s="764">
        <v>772.28700000000003</v>
      </c>
      <c r="Q195" s="764">
        <v>782.47699999999998</v>
      </c>
      <c r="R195" s="764">
        <v>759.98</v>
      </c>
      <c r="S195" s="764">
        <v>725.43600000000004</v>
      </c>
      <c r="T195" s="764">
        <v>3040.1800000000003</v>
      </c>
    </row>
    <row r="196" spans="2:45">
      <c r="B196" s="770" t="s">
        <v>18</v>
      </c>
      <c r="C196" s="770"/>
      <c r="D196" s="267">
        <v>5295.058</v>
      </c>
      <c r="E196" s="267">
        <v>5458.4350000000004</v>
      </c>
      <c r="F196" s="267">
        <v>5164.7259999999997</v>
      </c>
      <c r="G196" s="267">
        <v>5702.0550000000003</v>
      </c>
      <c r="H196" s="765">
        <v>21620.274000000001</v>
      </c>
      <c r="I196" s="792"/>
      <c r="J196" s="267">
        <v>2038.4549999999999</v>
      </c>
      <c r="K196" s="267">
        <v>1825.2180000000001</v>
      </c>
      <c r="L196" s="267">
        <v>1571.095</v>
      </c>
      <c r="M196" s="267">
        <v>1518.2619999999999</v>
      </c>
      <c r="N196" s="765">
        <v>6953.03</v>
      </c>
      <c r="O196" s="793"/>
      <c r="P196" s="764">
        <v>7333.5129999999999</v>
      </c>
      <c r="Q196" s="764">
        <v>7283.6530000000002</v>
      </c>
      <c r="R196" s="764">
        <v>6735.8209999999999</v>
      </c>
      <c r="S196" s="764">
        <v>7220.317</v>
      </c>
      <c r="T196" s="764">
        <v>28573.304</v>
      </c>
    </row>
    <row r="197" spans="2:45">
      <c r="B197" s="770" t="s">
        <v>20</v>
      </c>
      <c r="C197" s="770"/>
      <c r="D197" s="267">
        <v>2722.8910000000001</v>
      </c>
      <c r="E197" s="267">
        <v>2781.4229999999998</v>
      </c>
      <c r="F197" s="267">
        <v>2739.3629999999998</v>
      </c>
      <c r="G197" s="267">
        <v>2785.49</v>
      </c>
      <c r="H197" s="765">
        <v>11029.166999999999</v>
      </c>
      <c r="I197" s="792"/>
      <c r="J197" s="267">
        <v>684.96400000000006</v>
      </c>
      <c r="K197" s="267">
        <v>687.52300000000002</v>
      </c>
      <c r="L197" s="267">
        <v>693.82</v>
      </c>
      <c r="M197" s="267">
        <v>648.94000000000005</v>
      </c>
      <c r="N197" s="765">
        <v>2715.2470000000003</v>
      </c>
      <c r="O197" s="793"/>
      <c r="P197" s="764">
        <v>3407.855</v>
      </c>
      <c r="Q197" s="764">
        <v>3468.9450000000002</v>
      </c>
      <c r="R197" s="764">
        <v>3433.1819999999998</v>
      </c>
      <c r="S197" s="764">
        <v>3434.43</v>
      </c>
      <c r="T197" s="764">
        <v>13744.412</v>
      </c>
    </row>
    <row r="198" spans="2:45">
      <c r="B198" s="770" t="s">
        <v>21</v>
      </c>
      <c r="C198" s="770"/>
      <c r="D198" s="267">
        <v>15605.047</v>
      </c>
      <c r="E198" s="267">
        <v>15269.145</v>
      </c>
      <c r="F198" s="267">
        <v>14176.92</v>
      </c>
      <c r="G198" s="267">
        <v>15531.925999999999</v>
      </c>
      <c r="H198" s="765">
        <v>60583.038</v>
      </c>
      <c r="I198" s="792"/>
      <c r="J198" s="267">
        <v>0</v>
      </c>
      <c r="K198" s="267">
        <v>0</v>
      </c>
      <c r="L198" s="267">
        <v>0</v>
      </c>
      <c r="M198" s="267">
        <v>0</v>
      </c>
      <c r="N198" s="765">
        <v>0</v>
      </c>
      <c r="O198" s="793"/>
      <c r="P198" s="764">
        <v>15605.047</v>
      </c>
      <c r="Q198" s="764">
        <v>15269.145</v>
      </c>
      <c r="R198" s="764">
        <v>14176.92</v>
      </c>
      <c r="S198" s="764">
        <v>15531.925999999999</v>
      </c>
      <c r="T198" s="764">
        <v>60583.038</v>
      </c>
    </row>
    <row r="199" spans="2:45">
      <c r="B199" s="770" t="s">
        <v>22</v>
      </c>
      <c r="C199" s="770"/>
      <c r="D199" s="267">
        <v>6131.2150000000001</v>
      </c>
      <c r="E199" s="267">
        <v>6224.0309999999999</v>
      </c>
      <c r="F199" s="267">
        <v>4280.8729999999996</v>
      </c>
      <c r="G199" s="267">
        <v>6482.2889999999998</v>
      </c>
      <c r="H199" s="765">
        <v>23118.407999999999</v>
      </c>
      <c r="I199" s="792"/>
      <c r="J199" s="267">
        <v>880.16300000000001</v>
      </c>
      <c r="K199" s="267">
        <v>844.97</v>
      </c>
      <c r="L199" s="267">
        <v>727.59</v>
      </c>
      <c r="M199" s="267">
        <v>940.79</v>
      </c>
      <c r="N199" s="765">
        <v>3393.5129999999999</v>
      </c>
      <c r="O199" s="793"/>
      <c r="P199" s="764">
        <v>7011.3779999999997</v>
      </c>
      <c r="Q199" s="764">
        <v>7069.0010000000002</v>
      </c>
      <c r="R199" s="764">
        <v>5008.4620000000004</v>
      </c>
      <c r="S199" s="764">
        <v>7423.0780000000004</v>
      </c>
      <c r="T199" s="764">
        <v>26511.919000000002</v>
      </c>
    </row>
    <row r="200" spans="2:45">
      <c r="B200" s="770" t="s">
        <v>100</v>
      </c>
      <c r="C200" s="770"/>
      <c r="D200" s="267">
        <v>5487.9989999999998</v>
      </c>
      <c r="E200" s="267">
        <v>5337.1270000000004</v>
      </c>
      <c r="F200" s="267">
        <v>5142.8010000000004</v>
      </c>
      <c r="G200" s="267">
        <v>5500.183</v>
      </c>
      <c r="H200" s="765">
        <v>21468.11</v>
      </c>
      <c r="I200" s="792"/>
      <c r="J200" s="267">
        <v>1116.1179999999999</v>
      </c>
      <c r="K200" s="267">
        <v>1022.872</v>
      </c>
      <c r="L200" s="267">
        <v>869.15</v>
      </c>
      <c r="M200" s="267">
        <v>1141.3520000000001</v>
      </c>
      <c r="N200" s="765">
        <v>4149.4920000000002</v>
      </c>
      <c r="O200" s="793"/>
      <c r="P200" s="764">
        <v>6604.1170000000002</v>
      </c>
      <c r="Q200" s="764">
        <v>6359.9989999999998</v>
      </c>
      <c r="R200" s="764">
        <v>6011.951</v>
      </c>
      <c r="S200" s="764">
        <v>6641.5339999999997</v>
      </c>
      <c r="T200" s="764">
        <v>25617.600999999999</v>
      </c>
    </row>
    <row r="201" spans="2:45">
      <c r="B201" s="770" t="s">
        <v>101</v>
      </c>
      <c r="C201" s="770"/>
      <c r="D201" s="267">
        <v>1862.318</v>
      </c>
      <c r="E201" s="267">
        <v>1945.617</v>
      </c>
      <c r="F201" s="267">
        <v>1829.26</v>
      </c>
      <c r="G201" s="267">
        <v>1780.384</v>
      </c>
      <c r="H201" s="765">
        <v>7417.5789999999997</v>
      </c>
      <c r="I201" s="792"/>
      <c r="J201" s="267">
        <v>822.36300000000006</v>
      </c>
      <c r="K201" s="267">
        <v>768.09699999999998</v>
      </c>
      <c r="L201" s="267">
        <v>830.80100000000004</v>
      </c>
      <c r="M201" s="267">
        <v>734.96600000000001</v>
      </c>
      <c r="N201" s="765">
        <v>3156.2269999999999</v>
      </c>
      <c r="O201" s="793"/>
      <c r="P201" s="764">
        <v>2684.681</v>
      </c>
      <c r="Q201" s="764">
        <v>2713.7150000000001</v>
      </c>
      <c r="R201" s="764">
        <v>2660.0610000000001</v>
      </c>
      <c r="S201" s="764">
        <v>2515.3490000000002</v>
      </c>
      <c r="T201" s="764">
        <v>10573.806</v>
      </c>
    </row>
    <row r="202" spans="2:45">
      <c r="B202" s="770" t="s">
        <v>102</v>
      </c>
      <c r="C202" s="770"/>
      <c r="D202" s="267">
        <v>2585.0909999999999</v>
      </c>
      <c r="E202" s="267">
        <v>2483.6010000000001</v>
      </c>
      <c r="F202" s="267">
        <v>2311.8629999999998</v>
      </c>
      <c r="G202" s="267">
        <v>2676.8240000000001</v>
      </c>
      <c r="H202" s="765">
        <v>10057.379000000001</v>
      </c>
      <c r="I202" s="792"/>
      <c r="J202" s="267">
        <v>1904.9349999999999</v>
      </c>
      <c r="K202" s="267">
        <v>2005.5340000000001</v>
      </c>
      <c r="L202" s="267">
        <v>1807.5830000000001</v>
      </c>
      <c r="M202" s="267">
        <v>2104.308</v>
      </c>
      <c r="N202" s="765">
        <v>7822.36</v>
      </c>
      <c r="O202" s="793"/>
      <c r="P202" s="764">
        <v>4490.027</v>
      </c>
      <c r="Q202" s="764">
        <v>4489.134</v>
      </c>
      <c r="R202" s="764">
        <v>4119.4459999999999</v>
      </c>
      <c r="S202" s="764">
        <v>4781.1310000000003</v>
      </c>
      <c r="T202" s="764">
        <v>17879.738000000001</v>
      </c>
    </row>
    <row r="203" spans="2:45">
      <c r="B203" s="812" t="s">
        <v>103</v>
      </c>
      <c r="C203" s="812"/>
      <c r="D203" s="527">
        <v>8954</v>
      </c>
      <c r="E203" s="527">
        <v>9221</v>
      </c>
      <c r="F203" s="527">
        <v>9487</v>
      </c>
      <c r="G203" s="527">
        <v>9647</v>
      </c>
      <c r="H203" s="269">
        <v>37309</v>
      </c>
      <c r="I203" s="801"/>
      <c r="J203" s="527">
        <v>0</v>
      </c>
      <c r="K203" s="527">
        <v>0</v>
      </c>
      <c r="L203" s="527">
        <v>0</v>
      </c>
      <c r="M203" s="527">
        <v>0</v>
      </c>
      <c r="N203" s="269">
        <v>0</v>
      </c>
      <c r="O203" s="802"/>
      <c r="P203" s="268">
        <v>8954</v>
      </c>
      <c r="Q203" s="268">
        <v>9221</v>
      </c>
      <c r="R203" s="268">
        <v>9487</v>
      </c>
      <c r="S203" s="268">
        <v>9647</v>
      </c>
      <c r="T203" s="268">
        <v>37309</v>
      </c>
    </row>
    <row r="204" spans="2:45" ht="3.75" customHeight="1">
      <c r="B204" s="784"/>
      <c r="C204" s="785"/>
      <c r="D204" s="798"/>
      <c r="E204" s="798"/>
      <c r="F204" s="798"/>
      <c r="G204" s="798"/>
      <c r="H204" s="799"/>
      <c r="I204" s="797"/>
      <c r="J204" s="798"/>
      <c r="K204" s="798"/>
      <c r="L204" s="798"/>
      <c r="M204" s="798"/>
      <c r="N204" s="782"/>
      <c r="O204" s="800"/>
      <c r="P204" s="798"/>
      <c r="Q204" s="798"/>
      <c r="R204" s="798"/>
      <c r="S204" s="798"/>
      <c r="T204" s="798"/>
    </row>
    <row r="205" spans="2:45" ht="13.5" customHeight="1">
      <c r="B205" s="145">
        <v>2006</v>
      </c>
      <c r="C205" s="781"/>
      <c r="D205" s="781">
        <v>124433.019</v>
      </c>
      <c r="E205" s="781">
        <v>129923.79199999996</v>
      </c>
      <c r="F205" s="781">
        <v>117095.819</v>
      </c>
      <c r="G205" s="781">
        <v>125952.944</v>
      </c>
      <c r="H205" s="782">
        <v>497405.57400000008</v>
      </c>
      <c r="I205" s="797"/>
      <c r="J205" s="781">
        <v>46428.920999999995</v>
      </c>
      <c r="K205" s="781">
        <v>47012.676000000021</v>
      </c>
      <c r="L205" s="781">
        <v>46407.876000000004</v>
      </c>
      <c r="M205" s="781">
        <v>46293.855000000003</v>
      </c>
      <c r="N205" s="782">
        <v>186143.32800000004</v>
      </c>
      <c r="O205" s="797"/>
      <c r="P205" s="781">
        <v>170861.93700000001</v>
      </c>
      <c r="Q205" s="781">
        <v>176936.46900000001</v>
      </c>
      <c r="R205" s="781">
        <v>163503.69899999996</v>
      </c>
      <c r="S205" s="781">
        <v>172246.79799999998</v>
      </c>
      <c r="T205" s="781">
        <v>683548.90300000005</v>
      </c>
      <c r="U205" s="766"/>
    </row>
    <row r="206" spans="2:45" s="762" customFormat="1">
      <c r="B206" s="763" t="s">
        <v>3</v>
      </c>
      <c r="C206" s="763"/>
      <c r="D206" s="764">
        <v>4032.3539999999998</v>
      </c>
      <c r="E206" s="764">
        <v>4047.0059999999999</v>
      </c>
      <c r="F206" s="764">
        <v>3085.5360000000001</v>
      </c>
      <c r="G206" s="764">
        <v>4019.5549999999998</v>
      </c>
      <c r="H206" s="765">
        <v>15184.451000000001</v>
      </c>
      <c r="I206" s="792"/>
      <c r="J206" s="764">
        <v>9085.4240000000009</v>
      </c>
      <c r="K206" s="764">
        <v>9373.3029999999999</v>
      </c>
      <c r="L206" s="764">
        <v>9778.9940000000006</v>
      </c>
      <c r="M206" s="764">
        <v>8634.9509999999991</v>
      </c>
      <c r="N206" s="765">
        <v>36872.671999999999</v>
      </c>
      <c r="O206" s="793"/>
      <c r="P206" s="764">
        <v>13117.778</v>
      </c>
      <c r="Q206" s="764">
        <v>13420.31</v>
      </c>
      <c r="R206" s="764">
        <v>12864.53</v>
      </c>
      <c r="S206" s="764">
        <v>12654.507</v>
      </c>
      <c r="T206" s="764">
        <v>52057.125</v>
      </c>
      <c r="U206" s="749"/>
      <c r="V206" s="766"/>
      <c r="W206" s="766"/>
      <c r="X206" s="766"/>
      <c r="Y206" s="766"/>
      <c r="Z206" s="766"/>
      <c r="AA206" s="766"/>
      <c r="AB206" s="766"/>
      <c r="AC206" s="766"/>
      <c r="AD206" s="766"/>
      <c r="AE206" s="766"/>
      <c r="AF206" s="766"/>
      <c r="AG206" s="766"/>
      <c r="AH206" s="766"/>
      <c r="AI206" s="766"/>
      <c r="AJ206" s="766"/>
      <c r="AK206" s="766"/>
      <c r="AL206" s="766"/>
      <c r="AM206" s="766"/>
      <c r="AN206" s="766"/>
      <c r="AO206" s="766"/>
      <c r="AP206" s="766"/>
      <c r="AQ206" s="766"/>
      <c r="AR206" s="766"/>
      <c r="AS206" s="766"/>
    </row>
    <row r="207" spans="2:45">
      <c r="B207" s="770" t="s">
        <v>4</v>
      </c>
      <c r="C207" s="770"/>
      <c r="D207" s="267">
        <v>260</v>
      </c>
      <c r="E207" s="267">
        <v>240</v>
      </c>
      <c r="F207" s="267">
        <v>220</v>
      </c>
      <c r="G207" s="267">
        <v>287</v>
      </c>
      <c r="H207" s="765">
        <v>1007</v>
      </c>
      <c r="I207" s="792"/>
      <c r="J207" s="267">
        <v>31.989000000000001</v>
      </c>
      <c r="K207" s="267">
        <v>31.989000000000001</v>
      </c>
      <c r="L207" s="267">
        <v>23.349</v>
      </c>
      <c r="M207" s="267">
        <v>27.068999999999999</v>
      </c>
      <c r="N207" s="765">
        <v>114.396</v>
      </c>
      <c r="O207" s="793"/>
      <c r="P207" s="764">
        <v>291.98899999999998</v>
      </c>
      <c r="Q207" s="764">
        <v>271.98899999999998</v>
      </c>
      <c r="R207" s="764">
        <v>243.34899999999999</v>
      </c>
      <c r="S207" s="764">
        <v>314.06900000000002</v>
      </c>
      <c r="T207" s="764">
        <v>1121.396</v>
      </c>
    </row>
    <row r="208" spans="2:45">
      <c r="B208" s="770" t="s">
        <v>5</v>
      </c>
      <c r="C208" s="770"/>
      <c r="D208" s="267">
        <v>13852.248</v>
      </c>
      <c r="E208" s="267">
        <v>13532.816000000001</v>
      </c>
      <c r="F208" s="267">
        <v>11675.026</v>
      </c>
      <c r="G208" s="267">
        <v>13704.175999999999</v>
      </c>
      <c r="H208" s="765">
        <v>52764.265999999996</v>
      </c>
      <c r="I208" s="792"/>
      <c r="J208" s="267">
        <v>4395.6859999999997</v>
      </c>
      <c r="K208" s="267">
        <v>4198.74</v>
      </c>
      <c r="L208" s="267">
        <v>4284.6390000000001</v>
      </c>
      <c r="M208" s="267">
        <v>4152.598</v>
      </c>
      <c r="N208" s="765">
        <v>17031.663</v>
      </c>
      <c r="O208" s="793"/>
      <c r="P208" s="764">
        <v>18247.934000000001</v>
      </c>
      <c r="Q208" s="764">
        <v>17731.556</v>
      </c>
      <c r="R208" s="764">
        <v>15959.665000000001</v>
      </c>
      <c r="S208" s="764">
        <v>17856.775000000001</v>
      </c>
      <c r="T208" s="764">
        <v>69795.930000000008</v>
      </c>
    </row>
    <row r="209" spans="2:20">
      <c r="B209" s="770" t="s">
        <v>7</v>
      </c>
      <c r="C209" s="770"/>
      <c r="D209" s="267">
        <v>625</v>
      </c>
      <c r="E209" s="267">
        <v>629</v>
      </c>
      <c r="F209" s="267">
        <v>602</v>
      </c>
      <c r="G209" s="267">
        <v>608</v>
      </c>
      <c r="H209" s="765">
        <v>2464</v>
      </c>
      <c r="I209" s="792"/>
      <c r="J209" s="267">
        <v>0</v>
      </c>
      <c r="K209" s="267">
        <v>0</v>
      </c>
      <c r="L209" s="267">
        <v>0</v>
      </c>
      <c r="M209" s="267">
        <v>0</v>
      </c>
      <c r="N209" s="765">
        <v>0</v>
      </c>
      <c r="O209" s="793"/>
      <c r="P209" s="764">
        <v>625</v>
      </c>
      <c r="Q209" s="764">
        <v>629</v>
      </c>
      <c r="R209" s="764">
        <v>602</v>
      </c>
      <c r="S209" s="764">
        <v>608</v>
      </c>
      <c r="T209" s="764">
        <v>2464</v>
      </c>
    </row>
    <row r="210" spans="2:20">
      <c r="B210" s="770" t="s">
        <v>9</v>
      </c>
      <c r="C210" s="770"/>
      <c r="D210" s="267">
        <v>800.53499999999997</v>
      </c>
      <c r="E210" s="267">
        <v>848.64499999999998</v>
      </c>
      <c r="F210" s="267">
        <v>740.07899999999995</v>
      </c>
      <c r="G210" s="267">
        <v>849.08900000000006</v>
      </c>
      <c r="H210" s="765">
        <v>3238.348</v>
      </c>
      <c r="I210" s="792"/>
      <c r="J210" s="267">
        <v>73.162000000000006</v>
      </c>
      <c r="K210" s="267">
        <v>68.308999999999997</v>
      </c>
      <c r="L210" s="267">
        <v>63.616</v>
      </c>
      <c r="M210" s="267">
        <v>76.847999999999999</v>
      </c>
      <c r="N210" s="765">
        <v>281.935</v>
      </c>
      <c r="O210" s="793"/>
      <c r="P210" s="764">
        <v>873.69600000000003</v>
      </c>
      <c r="Q210" s="764">
        <v>916.95399999999995</v>
      </c>
      <c r="R210" s="764">
        <v>803.69600000000003</v>
      </c>
      <c r="S210" s="764">
        <v>925.93700000000001</v>
      </c>
      <c r="T210" s="764">
        <v>3520.2829999999999</v>
      </c>
    </row>
    <row r="211" spans="2:20">
      <c r="B211" s="770" t="s">
        <v>10</v>
      </c>
      <c r="C211" s="770"/>
      <c r="D211" s="267">
        <v>13161.634</v>
      </c>
      <c r="E211" s="267">
        <v>12957.014999999999</v>
      </c>
      <c r="F211" s="267">
        <v>10839</v>
      </c>
      <c r="G211" s="267">
        <v>12737.004000000001</v>
      </c>
      <c r="H211" s="765">
        <v>49694.652999999998</v>
      </c>
      <c r="I211" s="792"/>
      <c r="J211" s="267">
        <v>5540.2809999999999</v>
      </c>
      <c r="K211" s="267">
        <v>5598.4579999999996</v>
      </c>
      <c r="L211" s="267">
        <v>5361.1419999999998</v>
      </c>
      <c r="M211" s="267">
        <v>5624.6379999999999</v>
      </c>
      <c r="N211" s="765">
        <v>22124.519</v>
      </c>
      <c r="O211" s="793"/>
      <c r="P211" s="764">
        <v>18701.915000000001</v>
      </c>
      <c r="Q211" s="764">
        <v>18555.473000000002</v>
      </c>
      <c r="R211" s="764">
        <v>16200.142</v>
      </c>
      <c r="S211" s="764">
        <v>18361.642</v>
      </c>
      <c r="T211" s="764">
        <v>71819.172000000006</v>
      </c>
    </row>
    <row r="212" spans="2:20">
      <c r="B212" s="770" t="s">
        <v>12</v>
      </c>
      <c r="C212" s="770"/>
      <c r="D212" s="267">
        <v>20433.129000000001</v>
      </c>
      <c r="E212" s="267">
        <v>19838.008999999998</v>
      </c>
      <c r="F212" s="267">
        <v>19149.906999999999</v>
      </c>
      <c r="G212" s="267">
        <v>21472.550999999999</v>
      </c>
      <c r="H212" s="765">
        <v>80893.59599999999</v>
      </c>
      <c r="I212" s="792"/>
      <c r="J212" s="267">
        <v>11403.828</v>
      </c>
      <c r="K212" s="267">
        <v>11533.852999999999</v>
      </c>
      <c r="L212" s="267">
        <v>10565.486999999999</v>
      </c>
      <c r="M212" s="267">
        <v>11497.036</v>
      </c>
      <c r="N212" s="765">
        <v>45000.203999999998</v>
      </c>
      <c r="O212" s="793"/>
      <c r="P212" s="764">
        <v>31836.955999999998</v>
      </c>
      <c r="Q212" s="764">
        <v>31371.862000000001</v>
      </c>
      <c r="R212" s="764">
        <v>29715.395</v>
      </c>
      <c r="S212" s="764">
        <v>32969.586000000003</v>
      </c>
      <c r="T212" s="764">
        <v>125893.799</v>
      </c>
    </row>
    <row r="213" spans="2:20">
      <c r="B213" s="770" t="s">
        <v>13</v>
      </c>
      <c r="C213" s="770"/>
      <c r="D213" s="267">
        <v>5790.2740000000003</v>
      </c>
      <c r="E213" s="267">
        <v>7309.5709999999999</v>
      </c>
      <c r="F213" s="267">
        <v>8194.5499999999993</v>
      </c>
      <c r="G213" s="267">
        <v>5946.4009999999998</v>
      </c>
      <c r="H213" s="765">
        <v>27240.796000000002</v>
      </c>
      <c r="I213" s="792"/>
      <c r="J213" s="267">
        <v>2128.3589999999999</v>
      </c>
      <c r="K213" s="267">
        <v>2081.67</v>
      </c>
      <c r="L213" s="267">
        <v>1805.0260000000001</v>
      </c>
      <c r="M213" s="267">
        <v>2002.3689999999999</v>
      </c>
      <c r="N213" s="765">
        <v>8017.424</v>
      </c>
      <c r="O213" s="793"/>
      <c r="P213" s="764">
        <v>7918.6329999999998</v>
      </c>
      <c r="Q213" s="764">
        <v>9391.241</v>
      </c>
      <c r="R213" s="764">
        <v>9999.5759999999991</v>
      </c>
      <c r="S213" s="764">
        <v>7948.77</v>
      </c>
      <c r="T213" s="764">
        <v>35258.22</v>
      </c>
    </row>
    <row r="214" spans="2:20">
      <c r="B214" s="770" t="s">
        <v>14</v>
      </c>
      <c r="C214" s="770"/>
      <c r="D214" s="267">
        <v>10500</v>
      </c>
      <c r="E214" s="267">
        <v>15400</v>
      </c>
      <c r="F214" s="267">
        <v>12600</v>
      </c>
      <c r="G214" s="267">
        <v>10069</v>
      </c>
      <c r="H214" s="765">
        <v>48569</v>
      </c>
      <c r="I214" s="792"/>
      <c r="J214" s="267">
        <v>4300</v>
      </c>
      <c r="K214" s="267">
        <v>4721.2790000000005</v>
      </c>
      <c r="L214" s="267">
        <v>5627.32</v>
      </c>
      <c r="M214" s="267">
        <v>4852</v>
      </c>
      <c r="N214" s="765">
        <v>19500.599000000002</v>
      </c>
      <c r="O214" s="793"/>
      <c r="P214" s="764">
        <v>14800</v>
      </c>
      <c r="Q214" s="764">
        <v>20121.278999999999</v>
      </c>
      <c r="R214" s="764">
        <v>18227.32</v>
      </c>
      <c r="S214" s="764">
        <v>14921</v>
      </c>
      <c r="T214" s="764">
        <v>68069.598999999987</v>
      </c>
    </row>
    <row r="215" spans="2:20">
      <c r="B215" s="770" t="s">
        <v>15</v>
      </c>
      <c r="C215" s="770"/>
      <c r="D215" s="267">
        <v>3128.7310000000002</v>
      </c>
      <c r="E215" s="267">
        <v>3200.127</v>
      </c>
      <c r="F215" s="267">
        <v>2997.3989999999999</v>
      </c>
      <c r="G215" s="267">
        <v>3051.29</v>
      </c>
      <c r="H215" s="765">
        <v>12377.546999999999</v>
      </c>
      <c r="I215" s="792"/>
      <c r="J215" s="267">
        <v>692.51499999999999</v>
      </c>
      <c r="K215" s="267">
        <v>707.02700000000004</v>
      </c>
      <c r="L215" s="267">
        <v>703.76099999999997</v>
      </c>
      <c r="M215" s="267">
        <v>669.46799999999996</v>
      </c>
      <c r="N215" s="765">
        <v>2772.7709999999997</v>
      </c>
      <c r="O215" s="793"/>
      <c r="P215" s="764">
        <v>3821.2460000000001</v>
      </c>
      <c r="Q215" s="764">
        <v>3907.154</v>
      </c>
      <c r="R215" s="764">
        <v>3701.1610000000001</v>
      </c>
      <c r="S215" s="764">
        <v>3720.7579999999998</v>
      </c>
      <c r="T215" s="764">
        <v>15150.319</v>
      </c>
    </row>
    <row r="216" spans="2:20">
      <c r="B216" s="770" t="s">
        <v>16</v>
      </c>
      <c r="C216" s="770"/>
      <c r="D216" s="267">
        <v>6350.3130000000001</v>
      </c>
      <c r="E216" s="267">
        <v>6449.549</v>
      </c>
      <c r="F216" s="267">
        <v>5700.06</v>
      </c>
      <c r="G216" s="267">
        <v>6400.13</v>
      </c>
      <c r="H216" s="765">
        <v>24900.052000000003</v>
      </c>
      <c r="I216" s="792"/>
      <c r="J216" s="267">
        <v>946.30399999999997</v>
      </c>
      <c r="K216" s="267">
        <v>897.55200000000002</v>
      </c>
      <c r="L216" s="267">
        <v>783.85299999999995</v>
      </c>
      <c r="M216" s="267">
        <v>755.91600000000005</v>
      </c>
      <c r="N216" s="765">
        <v>3383.625</v>
      </c>
      <c r="O216" s="793"/>
      <c r="P216" s="764">
        <v>7296.6170000000002</v>
      </c>
      <c r="Q216" s="764">
        <v>7347.1009999999997</v>
      </c>
      <c r="R216" s="764">
        <v>6483.9129999999996</v>
      </c>
      <c r="S216" s="764">
        <v>7156.0460000000003</v>
      </c>
      <c r="T216" s="764">
        <v>28283.677000000003</v>
      </c>
    </row>
    <row r="217" spans="2:20">
      <c r="B217" s="770" t="s">
        <v>17</v>
      </c>
      <c r="C217" s="770"/>
      <c r="D217" s="267">
        <v>408.59699999999998</v>
      </c>
      <c r="E217" s="267">
        <v>404.83499999999998</v>
      </c>
      <c r="F217" s="267">
        <v>383</v>
      </c>
      <c r="G217" s="267">
        <v>376.13499999999999</v>
      </c>
      <c r="H217" s="765">
        <v>1572.567</v>
      </c>
      <c r="I217" s="792"/>
      <c r="J217" s="267">
        <v>325.15100000000001</v>
      </c>
      <c r="K217" s="267">
        <v>331.96300000000002</v>
      </c>
      <c r="L217" s="267">
        <v>328.78399999999999</v>
      </c>
      <c r="M217" s="267">
        <v>333.779</v>
      </c>
      <c r="N217" s="765">
        <v>1319.6770000000001</v>
      </c>
      <c r="O217" s="793"/>
      <c r="P217" s="764">
        <v>733.74800000000005</v>
      </c>
      <c r="Q217" s="764">
        <v>736.798</v>
      </c>
      <c r="R217" s="764">
        <v>711.78399999999999</v>
      </c>
      <c r="S217" s="764">
        <v>709.91499999999996</v>
      </c>
      <c r="T217" s="764">
        <v>2892.2449999999999</v>
      </c>
    </row>
    <row r="218" spans="2:20">
      <c r="B218" s="770" t="s">
        <v>18</v>
      </c>
      <c r="C218" s="770"/>
      <c r="D218" s="267">
        <v>4207.2969999999996</v>
      </c>
      <c r="E218" s="267">
        <v>4164.7120000000004</v>
      </c>
      <c r="F218" s="267">
        <v>3558.748</v>
      </c>
      <c r="G218" s="267">
        <v>4302.17</v>
      </c>
      <c r="H218" s="765">
        <v>16232.927</v>
      </c>
      <c r="I218" s="792"/>
      <c r="J218" s="267">
        <v>2346.009</v>
      </c>
      <c r="K218" s="267">
        <v>2397.0590000000002</v>
      </c>
      <c r="L218" s="267">
        <v>2375.9160000000002</v>
      </c>
      <c r="M218" s="267">
        <v>2367.3679999999999</v>
      </c>
      <c r="N218" s="765">
        <v>9486.3520000000008</v>
      </c>
      <c r="O218" s="793"/>
      <c r="P218" s="764">
        <v>6553.3059999999996</v>
      </c>
      <c r="Q218" s="764">
        <v>6561.7709999999997</v>
      </c>
      <c r="R218" s="764">
        <v>5934.6629999999996</v>
      </c>
      <c r="S218" s="764">
        <v>6669.5379999999996</v>
      </c>
      <c r="T218" s="764">
        <v>25719.277999999998</v>
      </c>
    </row>
    <row r="219" spans="2:20">
      <c r="B219" s="770" t="s">
        <v>20</v>
      </c>
      <c r="C219" s="770"/>
      <c r="D219" s="267">
        <v>2074.712</v>
      </c>
      <c r="E219" s="267">
        <v>2119.866</v>
      </c>
      <c r="F219" s="267">
        <v>2357.2040000000002</v>
      </c>
      <c r="G219" s="267">
        <v>2212.1410000000001</v>
      </c>
      <c r="H219" s="765">
        <v>8763.9229999999989</v>
      </c>
      <c r="I219" s="792"/>
      <c r="J219" s="267">
        <v>632.096</v>
      </c>
      <c r="K219" s="267">
        <v>601.32799999999997</v>
      </c>
      <c r="L219" s="267">
        <v>617.85199999999998</v>
      </c>
      <c r="M219" s="267">
        <v>657.11900000000003</v>
      </c>
      <c r="N219" s="765">
        <v>2508.395</v>
      </c>
      <c r="O219" s="793"/>
      <c r="P219" s="764">
        <v>2706.808</v>
      </c>
      <c r="Q219" s="764">
        <v>2721.194</v>
      </c>
      <c r="R219" s="764">
        <v>2975.056</v>
      </c>
      <c r="S219" s="764">
        <v>2869.259</v>
      </c>
      <c r="T219" s="764">
        <v>11272.317000000001</v>
      </c>
    </row>
    <row r="220" spans="2:20">
      <c r="B220" s="770" t="s">
        <v>21</v>
      </c>
      <c r="C220" s="770"/>
      <c r="D220" s="267">
        <v>15481.366</v>
      </c>
      <c r="E220" s="267">
        <v>15252.517</v>
      </c>
      <c r="F220" s="267">
        <v>12553.432000000001</v>
      </c>
      <c r="G220" s="267">
        <v>15074.877</v>
      </c>
      <c r="H220" s="765">
        <v>58362.192000000003</v>
      </c>
      <c r="I220" s="792"/>
      <c r="J220" s="267">
        <v>3.7469999999999999</v>
      </c>
      <c r="K220" s="267">
        <v>3.8889999999999998</v>
      </c>
      <c r="L220" s="267">
        <v>4.0419999999999998</v>
      </c>
      <c r="M220" s="267">
        <v>4.3380000000000001</v>
      </c>
      <c r="N220" s="765">
        <v>16.015999999999998</v>
      </c>
      <c r="O220" s="793"/>
      <c r="P220" s="764">
        <v>15485.112999999999</v>
      </c>
      <c r="Q220" s="764">
        <v>15256.405000000001</v>
      </c>
      <c r="R220" s="764">
        <v>12557.474</v>
      </c>
      <c r="S220" s="764">
        <v>15079.214</v>
      </c>
      <c r="T220" s="764">
        <v>58378.205999999998</v>
      </c>
    </row>
    <row r="221" spans="2:20">
      <c r="B221" s="770" t="s">
        <v>22</v>
      </c>
      <c r="C221" s="770"/>
      <c r="D221" s="267">
        <v>5989.3919999999998</v>
      </c>
      <c r="E221" s="267">
        <v>6089.7830000000004</v>
      </c>
      <c r="F221" s="267">
        <v>4281.0330000000004</v>
      </c>
      <c r="G221" s="267">
        <v>6276.3440000000001</v>
      </c>
      <c r="H221" s="765">
        <v>22636.552</v>
      </c>
      <c r="I221" s="792"/>
      <c r="J221" s="267">
        <v>791.11699999999996</v>
      </c>
      <c r="K221" s="267">
        <v>801.45500000000004</v>
      </c>
      <c r="L221" s="267">
        <v>674.75400000000002</v>
      </c>
      <c r="M221" s="267">
        <v>842.5</v>
      </c>
      <c r="N221" s="765">
        <v>3109.826</v>
      </c>
      <c r="O221" s="793"/>
      <c r="P221" s="764">
        <v>6780.509</v>
      </c>
      <c r="Q221" s="764">
        <v>6891.2380000000003</v>
      </c>
      <c r="R221" s="764">
        <v>4955.7879999999996</v>
      </c>
      <c r="S221" s="764">
        <v>7118.8429999999998</v>
      </c>
      <c r="T221" s="764">
        <v>25746.378000000001</v>
      </c>
    </row>
    <row r="222" spans="2:20">
      <c r="B222" s="770" t="s">
        <v>100</v>
      </c>
      <c r="C222" s="770"/>
      <c r="D222" s="267">
        <v>4893.4480000000003</v>
      </c>
      <c r="E222" s="267">
        <v>4920.6229999999996</v>
      </c>
      <c r="F222" s="267">
        <v>5027.3829999999998</v>
      </c>
      <c r="G222" s="267">
        <v>5386.4809999999998</v>
      </c>
      <c r="H222" s="765">
        <v>20227.934999999998</v>
      </c>
      <c r="I222" s="792"/>
      <c r="J222" s="267">
        <v>1310.2249999999999</v>
      </c>
      <c r="K222" s="267">
        <v>1213.171</v>
      </c>
      <c r="L222" s="267">
        <v>1019.064</v>
      </c>
      <c r="M222" s="267">
        <v>1164.645</v>
      </c>
      <c r="N222" s="765">
        <v>4707.1049999999996</v>
      </c>
      <c r="O222" s="793"/>
      <c r="P222" s="764">
        <v>6203.674</v>
      </c>
      <c r="Q222" s="764">
        <v>6133.7950000000001</v>
      </c>
      <c r="R222" s="764">
        <v>6046.4470000000001</v>
      </c>
      <c r="S222" s="764">
        <v>6551.1260000000002</v>
      </c>
      <c r="T222" s="764">
        <v>24935.042000000001</v>
      </c>
    </row>
    <row r="223" spans="2:20">
      <c r="B223" s="770" t="s">
        <v>101</v>
      </c>
      <c r="C223" s="770"/>
      <c r="D223" s="267">
        <v>1779.585</v>
      </c>
      <c r="E223" s="267">
        <v>1789.62</v>
      </c>
      <c r="F223" s="267">
        <v>1782.405</v>
      </c>
      <c r="G223" s="267">
        <v>1594.9749999999999</v>
      </c>
      <c r="H223" s="765">
        <v>6946.5849999999991</v>
      </c>
      <c r="I223" s="792"/>
      <c r="J223" s="267">
        <v>710.49599999999998</v>
      </c>
      <c r="K223" s="267">
        <v>737.36800000000005</v>
      </c>
      <c r="L223" s="267">
        <v>766.40800000000002</v>
      </c>
      <c r="M223" s="267">
        <v>822.45299999999997</v>
      </c>
      <c r="N223" s="765">
        <v>3036.7249999999999</v>
      </c>
      <c r="O223" s="793"/>
      <c r="P223" s="764">
        <v>2490.08</v>
      </c>
      <c r="Q223" s="764">
        <v>2526.9879999999998</v>
      </c>
      <c r="R223" s="764">
        <v>2548.8139999999999</v>
      </c>
      <c r="S223" s="764">
        <v>2417.4279999999999</v>
      </c>
      <c r="T223" s="764">
        <v>9983.31</v>
      </c>
    </row>
    <row r="224" spans="2:20">
      <c r="B224" s="770" t="s">
        <v>102</v>
      </c>
      <c r="C224" s="770"/>
      <c r="D224" s="267">
        <v>2161.806</v>
      </c>
      <c r="E224" s="267">
        <v>2124.4380000000001</v>
      </c>
      <c r="F224" s="267">
        <v>2176.2570000000001</v>
      </c>
      <c r="G224" s="267">
        <v>2412.8249999999998</v>
      </c>
      <c r="H224" s="765">
        <v>8875.3260000000009</v>
      </c>
      <c r="I224" s="792"/>
      <c r="J224" s="267">
        <v>1712.5319999999999</v>
      </c>
      <c r="K224" s="267">
        <v>1714.2629999999999</v>
      </c>
      <c r="L224" s="267">
        <v>1623.8689999999999</v>
      </c>
      <c r="M224" s="267">
        <v>1808.76</v>
      </c>
      <c r="N224" s="765">
        <v>6859.424</v>
      </c>
      <c r="O224" s="793"/>
      <c r="P224" s="764">
        <v>3874.337</v>
      </c>
      <c r="Q224" s="764">
        <v>3838.701</v>
      </c>
      <c r="R224" s="764">
        <v>3800.1260000000002</v>
      </c>
      <c r="S224" s="764">
        <v>4221.585</v>
      </c>
      <c r="T224" s="764">
        <v>15734.749</v>
      </c>
    </row>
    <row r="225" spans="2:45">
      <c r="B225" s="770" t="s">
        <v>103</v>
      </c>
      <c r="C225" s="770"/>
      <c r="D225" s="267">
        <v>8502.598</v>
      </c>
      <c r="E225" s="267">
        <v>8605.66</v>
      </c>
      <c r="F225" s="267">
        <v>9172.7999999999993</v>
      </c>
      <c r="G225" s="267">
        <v>9172.7999999999993</v>
      </c>
      <c r="H225" s="765">
        <v>35453.858</v>
      </c>
      <c r="I225" s="792"/>
      <c r="J225" s="267">
        <v>0</v>
      </c>
      <c r="K225" s="267">
        <v>0</v>
      </c>
      <c r="L225" s="267">
        <v>0</v>
      </c>
      <c r="M225" s="267">
        <v>0</v>
      </c>
      <c r="N225" s="765">
        <v>0</v>
      </c>
      <c r="O225" s="793"/>
      <c r="P225" s="764">
        <v>8502.598</v>
      </c>
      <c r="Q225" s="764">
        <v>8605.66</v>
      </c>
      <c r="R225" s="764">
        <v>9172.7999999999993</v>
      </c>
      <c r="S225" s="764">
        <v>9172.7999999999993</v>
      </c>
      <c r="T225" s="764">
        <v>35453.858</v>
      </c>
    </row>
    <row r="226" spans="2:45" ht="3.75" customHeight="1">
      <c r="B226" s="767"/>
      <c r="C226" s="768"/>
      <c r="D226" s="780"/>
      <c r="E226" s="780"/>
      <c r="F226" s="780"/>
      <c r="G226" s="780"/>
      <c r="H226" s="794"/>
      <c r="I226" s="795"/>
      <c r="J226" s="780"/>
      <c r="K226" s="780"/>
      <c r="L226" s="780"/>
      <c r="M226" s="780"/>
      <c r="N226" s="758"/>
      <c r="O226" s="796"/>
      <c r="P226" s="780"/>
      <c r="Q226" s="780"/>
      <c r="R226" s="780"/>
      <c r="S226" s="780"/>
      <c r="T226" s="780"/>
    </row>
    <row r="227" spans="2:45" ht="13.5" customHeight="1">
      <c r="B227" s="145">
        <v>2005</v>
      </c>
      <c r="C227" s="781"/>
      <c r="D227" s="781">
        <v>118343.78899999999</v>
      </c>
      <c r="E227" s="781">
        <v>122699.09000000003</v>
      </c>
      <c r="F227" s="781">
        <v>110722.708</v>
      </c>
      <c r="G227" s="781">
        <v>118442.774</v>
      </c>
      <c r="H227" s="782">
        <v>470208.36099999992</v>
      </c>
      <c r="I227" s="797"/>
      <c r="J227" s="781">
        <v>49745.607000000004</v>
      </c>
      <c r="K227" s="781">
        <v>51450.603999999992</v>
      </c>
      <c r="L227" s="781">
        <v>52585.424000000006</v>
      </c>
      <c r="M227" s="781">
        <v>51111.385999999999</v>
      </c>
      <c r="N227" s="782">
        <v>204893.02100000001</v>
      </c>
      <c r="O227" s="797"/>
      <c r="P227" s="781">
        <v>168089.39499999999</v>
      </c>
      <c r="Q227" s="781">
        <v>174149.69400000002</v>
      </c>
      <c r="R227" s="781">
        <v>163308.13400000002</v>
      </c>
      <c r="S227" s="781">
        <v>169554.15800000002</v>
      </c>
      <c r="T227" s="781">
        <v>675101.38100000005</v>
      </c>
      <c r="U227" s="766"/>
    </row>
    <row r="228" spans="2:45" s="762" customFormat="1">
      <c r="B228" s="763" t="s">
        <v>3</v>
      </c>
      <c r="C228" s="763"/>
      <c r="D228" s="764">
        <v>4072.5030000000002</v>
      </c>
      <c r="E228" s="764">
        <v>4243.2389999999996</v>
      </c>
      <c r="F228" s="764">
        <v>3953.078</v>
      </c>
      <c r="G228" s="764">
        <v>4005.4029999999998</v>
      </c>
      <c r="H228" s="765">
        <v>16274.223</v>
      </c>
      <c r="I228" s="792"/>
      <c r="J228" s="764">
        <v>10908.790999999999</v>
      </c>
      <c r="K228" s="764">
        <v>10916.415000000001</v>
      </c>
      <c r="L228" s="764">
        <v>11727.406000000001</v>
      </c>
      <c r="M228" s="764">
        <v>11281.853999999999</v>
      </c>
      <c r="N228" s="765">
        <v>44834.466</v>
      </c>
      <c r="O228" s="793"/>
      <c r="P228" s="764">
        <v>14981.294</v>
      </c>
      <c r="Q228" s="764">
        <v>15159.654</v>
      </c>
      <c r="R228" s="764">
        <v>15680.484</v>
      </c>
      <c r="S228" s="764">
        <v>15287.257</v>
      </c>
      <c r="T228" s="764">
        <v>61108.688999999998</v>
      </c>
      <c r="U228" s="749"/>
      <c r="V228" s="766"/>
      <c r="W228" s="766"/>
      <c r="X228" s="766"/>
      <c r="Y228" s="766"/>
      <c r="Z228" s="766"/>
      <c r="AA228" s="766"/>
      <c r="AB228" s="766"/>
      <c r="AC228" s="766"/>
      <c r="AD228" s="766"/>
      <c r="AE228" s="766"/>
      <c r="AF228" s="766"/>
      <c r="AG228" s="766"/>
      <c r="AH228" s="766"/>
      <c r="AI228" s="766"/>
      <c r="AJ228" s="766"/>
      <c r="AK228" s="766"/>
      <c r="AL228" s="766"/>
      <c r="AM228" s="766"/>
      <c r="AN228" s="766"/>
      <c r="AO228" s="766"/>
      <c r="AP228" s="766"/>
      <c r="AQ228" s="766"/>
      <c r="AR228" s="766"/>
      <c r="AS228" s="766"/>
    </row>
    <row r="229" spans="2:45">
      <c r="B229" s="770" t="s">
        <v>4</v>
      </c>
      <c r="C229" s="770"/>
      <c r="D229" s="267">
        <v>295.209</v>
      </c>
      <c r="E229" s="267">
        <v>224.91200000000001</v>
      </c>
      <c r="F229" s="267">
        <v>243.851</v>
      </c>
      <c r="G229" s="267">
        <v>223</v>
      </c>
      <c r="H229" s="765">
        <v>986.97199999999998</v>
      </c>
      <c r="I229" s="792"/>
      <c r="J229" s="267">
        <v>45</v>
      </c>
      <c r="K229" s="267">
        <v>50</v>
      </c>
      <c r="L229" s="267">
        <v>39.762</v>
      </c>
      <c r="M229" s="267">
        <v>32</v>
      </c>
      <c r="N229" s="765">
        <v>166.762</v>
      </c>
      <c r="O229" s="793"/>
      <c r="P229" s="764">
        <v>340.209</v>
      </c>
      <c r="Q229" s="764">
        <v>274.91199999999998</v>
      </c>
      <c r="R229" s="764">
        <v>283.613</v>
      </c>
      <c r="S229" s="764">
        <v>255</v>
      </c>
      <c r="T229" s="764">
        <v>1153.7339999999999</v>
      </c>
    </row>
    <row r="230" spans="2:45">
      <c r="B230" s="770" t="s">
        <v>5</v>
      </c>
      <c r="C230" s="770"/>
      <c r="D230" s="267">
        <v>12703.874</v>
      </c>
      <c r="E230" s="267">
        <v>12479.058000000001</v>
      </c>
      <c r="F230" s="267">
        <v>10736.353999999999</v>
      </c>
      <c r="G230" s="267">
        <v>12600.112999999999</v>
      </c>
      <c r="H230" s="765">
        <v>48519.398999999998</v>
      </c>
      <c r="I230" s="792"/>
      <c r="J230" s="267">
        <v>4824.7359999999999</v>
      </c>
      <c r="K230" s="267">
        <v>4536.3909999999996</v>
      </c>
      <c r="L230" s="267">
        <v>4495.4930000000004</v>
      </c>
      <c r="M230" s="267">
        <v>4401.0680000000002</v>
      </c>
      <c r="N230" s="765">
        <v>18257.688000000002</v>
      </c>
      <c r="O230" s="793"/>
      <c r="P230" s="764">
        <v>17528.61</v>
      </c>
      <c r="Q230" s="764">
        <v>17015.449000000001</v>
      </c>
      <c r="R230" s="764">
        <v>15231.847</v>
      </c>
      <c r="S230" s="764">
        <v>17001.18</v>
      </c>
      <c r="T230" s="764">
        <v>66777.08600000001</v>
      </c>
    </row>
    <row r="231" spans="2:45">
      <c r="B231" s="770" t="s">
        <v>7</v>
      </c>
      <c r="C231" s="770"/>
      <c r="D231" s="267">
        <v>578.88499999999999</v>
      </c>
      <c r="E231" s="267">
        <v>582.63300000000004</v>
      </c>
      <c r="F231" s="267">
        <v>554.61599999999999</v>
      </c>
      <c r="G231" s="267">
        <v>561.66600000000005</v>
      </c>
      <c r="H231" s="765">
        <v>2277.8000000000002</v>
      </c>
      <c r="I231" s="792"/>
      <c r="J231" s="267">
        <v>0</v>
      </c>
      <c r="K231" s="267">
        <v>0</v>
      </c>
      <c r="L231" s="267">
        <v>0</v>
      </c>
      <c r="M231" s="267">
        <v>0</v>
      </c>
      <c r="N231" s="765">
        <v>0</v>
      </c>
      <c r="O231" s="793"/>
      <c r="P231" s="764">
        <v>578.88499999999999</v>
      </c>
      <c r="Q231" s="764">
        <v>582.63300000000004</v>
      </c>
      <c r="R231" s="764">
        <v>554.61599999999999</v>
      </c>
      <c r="S231" s="764">
        <v>561.66600000000005</v>
      </c>
      <c r="T231" s="764">
        <v>2277.8000000000002</v>
      </c>
    </row>
    <row r="232" spans="2:45">
      <c r="B232" s="770" t="s">
        <v>9</v>
      </c>
      <c r="C232" s="770"/>
      <c r="D232" s="267">
        <v>694.4</v>
      </c>
      <c r="E232" s="267">
        <v>701.85599999999999</v>
      </c>
      <c r="F232" s="267">
        <v>602.04600000000005</v>
      </c>
      <c r="G232" s="267">
        <v>703.20500000000004</v>
      </c>
      <c r="H232" s="765">
        <v>2701.5070000000001</v>
      </c>
      <c r="I232" s="792"/>
      <c r="J232" s="267">
        <v>74.894000000000005</v>
      </c>
      <c r="K232" s="267">
        <v>75.769000000000005</v>
      </c>
      <c r="L232" s="267">
        <v>89.841999999999999</v>
      </c>
      <c r="M232" s="267">
        <v>66.456000000000003</v>
      </c>
      <c r="N232" s="765">
        <v>306.96100000000001</v>
      </c>
      <c r="O232" s="793"/>
      <c r="P232" s="764">
        <v>769.29399999999998</v>
      </c>
      <c r="Q232" s="764">
        <v>777.625</v>
      </c>
      <c r="R232" s="764">
        <v>691.88900000000001</v>
      </c>
      <c r="S232" s="764">
        <v>769.66</v>
      </c>
      <c r="T232" s="764">
        <v>3008.4679999999998</v>
      </c>
    </row>
    <row r="233" spans="2:45">
      <c r="B233" s="770" t="s">
        <v>10</v>
      </c>
      <c r="C233" s="770"/>
      <c r="D233" s="267">
        <v>12455.184999999999</v>
      </c>
      <c r="E233" s="267">
        <v>12285</v>
      </c>
      <c r="F233" s="267">
        <v>10430.629999999999</v>
      </c>
      <c r="G233" s="267">
        <v>12436.445</v>
      </c>
      <c r="H233" s="765">
        <v>47607.259999999995</v>
      </c>
      <c r="I233" s="792"/>
      <c r="J233" s="267">
        <v>5473.26</v>
      </c>
      <c r="K233" s="267">
        <v>5313.8940000000002</v>
      </c>
      <c r="L233" s="267">
        <v>5428.2089999999998</v>
      </c>
      <c r="M233" s="267">
        <v>5111.5590000000002</v>
      </c>
      <c r="N233" s="765">
        <v>21326.922000000002</v>
      </c>
      <c r="O233" s="793"/>
      <c r="P233" s="764">
        <v>17928.445</v>
      </c>
      <c r="Q233" s="764">
        <v>17598.894</v>
      </c>
      <c r="R233" s="764">
        <v>15858.84</v>
      </c>
      <c r="S233" s="764">
        <v>17548.005000000001</v>
      </c>
      <c r="T233" s="764">
        <v>68934.184000000008</v>
      </c>
    </row>
    <row r="234" spans="2:45">
      <c r="B234" s="770" t="s">
        <v>12</v>
      </c>
      <c r="C234" s="770"/>
      <c r="D234" s="267">
        <v>18419.378000000001</v>
      </c>
      <c r="E234" s="267">
        <v>18229.870999999999</v>
      </c>
      <c r="F234" s="267">
        <v>16650.806</v>
      </c>
      <c r="G234" s="267">
        <v>18382.232</v>
      </c>
      <c r="H234" s="765">
        <v>71682.286999999997</v>
      </c>
      <c r="I234" s="792"/>
      <c r="J234" s="267">
        <v>12840.371999999999</v>
      </c>
      <c r="K234" s="267">
        <v>13464.668</v>
      </c>
      <c r="L234" s="267">
        <v>13612.236000000001</v>
      </c>
      <c r="M234" s="267">
        <v>13609.834000000001</v>
      </c>
      <c r="N234" s="765">
        <v>53527.11</v>
      </c>
      <c r="O234" s="793"/>
      <c r="P234" s="764">
        <v>31259.75</v>
      </c>
      <c r="Q234" s="764">
        <v>31694.539000000001</v>
      </c>
      <c r="R234" s="764">
        <v>30263.042000000001</v>
      </c>
      <c r="S234" s="764">
        <v>31992.065999999999</v>
      </c>
      <c r="T234" s="764">
        <v>125209.397</v>
      </c>
    </row>
    <row r="235" spans="2:45">
      <c r="B235" s="770" t="s">
        <v>13</v>
      </c>
      <c r="C235" s="770"/>
      <c r="D235" s="267">
        <v>5872.1080000000002</v>
      </c>
      <c r="E235" s="267">
        <v>7407.152</v>
      </c>
      <c r="F235" s="267">
        <v>8556.3449999999993</v>
      </c>
      <c r="G235" s="267">
        <v>6226.4560000000001</v>
      </c>
      <c r="H235" s="765">
        <v>28062.061000000002</v>
      </c>
      <c r="I235" s="792"/>
      <c r="J235" s="267">
        <v>1655.921</v>
      </c>
      <c r="K235" s="267">
        <v>1875.3710000000001</v>
      </c>
      <c r="L235" s="267">
        <v>1857.3389999999999</v>
      </c>
      <c r="M235" s="267">
        <v>1997.4970000000001</v>
      </c>
      <c r="N235" s="765">
        <v>7386.1280000000006</v>
      </c>
      <c r="O235" s="793"/>
      <c r="P235" s="764">
        <v>7528.0290000000005</v>
      </c>
      <c r="Q235" s="764">
        <v>9282.5239999999994</v>
      </c>
      <c r="R235" s="764">
        <v>10413.683999999999</v>
      </c>
      <c r="S235" s="764">
        <v>8223.9529999999995</v>
      </c>
      <c r="T235" s="764">
        <v>35448.19</v>
      </c>
    </row>
    <row r="236" spans="2:45">
      <c r="B236" s="770" t="s">
        <v>14</v>
      </c>
      <c r="C236" s="770"/>
      <c r="D236" s="267">
        <v>9866.5669999999991</v>
      </c>
      <c r="E236" s="267">
        <v>14142.707</v>
      </c>
      <c r="F236" s="267">
        <v>11405.884</v>
      </c>
      <c r="G236" s="267">
        <v>9767.3680000000004</v>
      </c>
      <c r="H236" s="765">
        <v>45182.525999999998</v>
      </c>
      <c r="I236" s="792"/>
      <c r="J236" s="267">
        <v>4798.5829999999996</v>
      </c>
      <c r="K236" s="267">
        <v>6153.09</v>
      </c>
      <c r="L236" s="267">
        <v>6337.6109999999999</v>
      </c>
      <c r="M236" s="267">
        <v>5081.3580000000002</v>
      </c>
      <c r="N236" s="765">
        <v>22370.642</v>
      </c>
      <c r="O236" s="793"/>
      <c r="P236" s="764">
        <v>14665.15</v>
      </c>
      <c r="Q236" s="764">
        <v>20295.795999999998</v>
      </c>
      <c r="R236" s="764">
        <v>17743.494999999999</v>
      </c>
      <c r="S236" s="764">
        <v>14848.726000000001</v>
      </c>
      <c r="T236" s="764">
        <v>67553.166999999987</v>
      </c>
    </row>
    <row r="237" spans="2:45">
      <c r="B237" s="770" t="s">
        <v>15</v>
      </c>
      <c r="C237" s="770"/>
      <c r="D237" s="267">
        <v>2877.4229999999998</v>
      </c>
      <c r="E237" s="267">
        <v>2772.5</v>
      </c>
      <c r="F237" s="267">
        <v>2763.3429999999998</v>
      </c>
      <c r="G237" s="267">
        <v>2915.6590000000001</v>
      </c>
      <c r="H237" s="765">
        <v>11328.924999999999</v>
      </c>
      <c r="I237" s="792"/>
      <c r="J237" s="267">
        <v>656.02599999999995</v>
      </c>
      <c r="K237" s="267">
        <v>696.22500000000002</v>
      </c>
      <c r="L237" s="267">
        <v>658.40099999999995</v>
      </c>
      <c r="M237" s="267">
        <v>714.654</v>
      </c>
      <c r="N237" s="765">
        <v>2725.306</v>
      </c>
      <c r="O237" s="793"/>
      <c r="P237" s="764">
        <v>3533.4490000000001</v>
      </c>
      <c r="Q237" s="764">
        <v>3468.7249999999999</v>
      </c>
      <c r="R237" s="764">
        <v>3421.7440000000001</v>
      </c>
      <c r="S237" s="764">
        <v>3630.3130000000001</v>
      </c>
      <c r="T237" s="764">
        <v>14054.231</v>
      </c>
    </row>
    <row r="238" spans="2:45">
      <c r="B238" s="770" t="s">
        <v>16</v>
      </c>
      <c r="C238" s="770"/>
      <c r="D238" s="267">
        <v>6324.7910000000002</v>
      </c>
      <c r="E238" s="267">
        <v>6041</v>
      </c>
      <c r="F238" s="267">
        <v>5645.19</v>
      </c>
      <c r="G238" s="267">
        <v>6338.7449999999999</v>
      </c>
      <c r="H238" s="765">
        <v>24349.725999999999</v>
      </c>
      <c r="I238" s="792"/>
      <c r="J238" s="267">
        <v>1089.251</v>
      </c>
      <c r="K238" s="267">
        <v>888.85199999999998</v>
      </c>
      <c r="L238" s="267">
        <v>847.26599999999996</v>
      </c>
      <c r="M238" s="267">
        <v>815.57500000000005</v>
      </c>
      <c r="N238" s="765">
        <v>3640.9440000000004</v>
      </c>
      <c r="O238" s="793"/>
      <c r="P238" s="764">
        <v>7414.0420000000004</v>
      </c>
      <c r="Q238" s="764">
        <v>6929.8519999999999</v>
      </c>
      <c r="R238" s="764">
        <v>6492.4560000000001</v>
      </c>
      <c r="S238" s="764">
        <v>7154.3190000000004</v>
      </c>
      <c r="T238" s="764">
        <v>27990.668999999998</v>
      </c>
    </row>
    <row r="239" spans="2:45">
      <c r="B239" s="770" t="s">
        <v>17</v>
      </c>
      <c r="C239" s="770"/>
      <c r="D239" s="267">
        <v>374.97500000000002</v>
      </c>
      <c r="E239" s="267">
        <v>384.89299999999997</v>
      </c>
      <c r="F239" s="267">
        <v>364.76299999999998</v>
      </c>
      <c r="G239" s="267">
        <v>383.20299999999997</v>
      </c>
      <c r="H239" s="765">
        <v>1507.8339999999998</v>
      </c>
      <c r="I239" s="792"/>
      <c r="J239" s="267">
        <v>301.40600000000001</v>
      </c>
      <c r="K239" s="267">
        <v>319.149</v>
      </c>
      <c r="L239" s="267">
        <v>324.48200000000003</v>
      </c>
      <c r="M239" s="267">
        <v>309.85199999999998</v>
      </c>
      <c r="N239" s="765">
        <v>1254.8890000000001</v>
      </c>
      <c r="O239" s="793"/>
      <c r="P239" s="764">
        <v>676.38099999999997</v>
      </c>
      <c r="Q239" s="764">
        <v>704.04200000000003</v>
      </c>
      <c r="R239" s="764">
        <v>689.245</v>
      </c>
      <c r="S239" s="764">
        <v>693.05600000000004</v>
      </c>
      <c r="T239" s="764">
        <v>2762.7240000000002</v>
      </c>
    </row>
    <row r="240" spans="2:45">
      <c r="B240" s="770" t="s">
        <v>18</v>
      </c>
      <c r="C240" s="770"/>
      <c r="D240" s="267">
        <v>4005.6990000000001</v>
      </c>
      <c r="E240" s="267">
        <v>4059.57</v>
      </c>
      <c r="F240" s="267">
        <v>3481.6680000000001</v>
      </c>
      <c r="G240" s="267">
        <v>4058.556</v>
      </c>
      <c r="H240" s="765">
        <v>15605.493</v>
      </c>
      <c r="I240" s="792"/>
      <c r="J240" s="267">
        <v>2117.4209999999998</v>
      </c>
      <c r="K240" s="267">
        <v>1942.511</v>
      </c>
      <c r="L240" s="267">
        <v>1971.3440000000001</v>
      </c>
      <c r="M240" s="267">
        <v>2168.308</v>
      </c>
      <c r="N240" s="765">
        <v>8199.5839999999989</v>
      </c>
      <c r="O240" s="793"/>
      <c r="P240" s="764">
        <v>6123.1189999999997</v>
      </c>
      <c r="Q240" s="764">
        <v>6002.0810000000001</v>
      </c>
      <c r="R240" s="764">
        <v>5453.0129999999999</v>
      </c>
      <c r="S240" s="764">
        <v>6226.8639999999996</v>
      </c>
      <c r="T240" s="764">
        <v>23805.076999999997</v>
      </c>
    </row>
    <row r="241" spans="2:45">
      <c r="B241" s="770" t="s">
        <v>20</v>
      </c>
      <c r="C241" s="770"/>
      <c r="D241" s="267">
        <v>1931.3679999999999</v>
      </c>
      <c r="E241" s="267">
        <v>2018.5309999999999</v>
      </c>
      <c r="F241" s="267">
        <v>2189.6120000000001</v>
      </c>
      <c r="G241" s="267">
        <v>2122.2199999999998</v>
      </c>
      <c r="H241" s="765">
        <v>8261.7309999999998</v>
      </c>
      <c r="I241" s="792"/>
      <c r="J241" s="267">
        <v>621.08399999999995</v>
      </c>
      <c r="K241" s="267">
        <v>668.44799999999998</v>
      </c>
      <c r="L241" s="267">
        <v>683.26</v>
      </c>
      <c r="M241" s="267">
        <v>716.15200000000004</v>
      </c>
      <c r="N241" s="765">
        <v>2688.944</v>
      </c>
      <c r="O241" s="793"/>
      <c r="P241" s="764">
        <v>2552.4520000000002</v>
      </c>
      <c r="Q241" s="764">
        <v>2686.9789999999998</v>
      </c>
      <c r="R241" s="764">
        <v>2872.8710000000001</v>
      </c>
      <c r="S241" s="764">
        <v>2838.3719999999998</v>
      </c>
      <c r="T241" s="764">
        <v>10950.674000000001</v>
      </c>
    </row>
    <row r="242" spans="2:45">
      <c r="B242" s="770" t="s">
        <v>21</v>
      </c>
      <c r="C242" s="770"/>
      <c r="D242" s="267">
        <v>15072.2</v>
      </c>
      <c r="E242" s="267">
        <v>14939.6</v>
      </c>
      <c r="F242" s="267">
        <v>12598.95</v>
      </c>
      <c r="G242" s="267">
        <v>15508.74</v>
      </c>
      <c r="H242" s="765">
        <v>58119.49</v>
      </c>
      <c r="I242" s="792"/>
      <c r="J242" s="267">
        <v>3.6709999999999998</v>
      </c>
      <c r="K242" s="267">
        <v>3.633</v>
      </c>
      <c r="L242" s="267">
        <v>3.5139999999999998</v>
      </c>
      <c r="M242" s="267">
        <v>4.032</v>
      </c>
      <c r="N242" s="765">
        <v>14.85</v>
      </c>
      <c r="O242" s="793"/>
      <c r="P242" s="764">
        <v>15075.870999999999</v>
      </c>
      <c r="Q242" s="764">
        <v>14943.233</v>
      </c>
      <c r="R242" s="764">
        <v>12602.464</v>
      </c>
      <c r="S242" s="764">
        <v>15512.772000000001</v>
      </c>
      <c r="T242" s="764">
        <v>58134.34</v>
      </c>
    </row>
    <row r="243" spans="2:45">
      <c r="B243" s="770" t="s">
        <v>22</v>
      </c>
      <c r="C243" s="770"/>
      <c r="D243" s="267">
        <v>6402.8729999999996</v>
      </c>
      <c r="E243" s="267">
        <v>5892.8010000000004</v>
      </c>
      <c r="F243" s="267">
        <v>4195.2089999999998</v>
      </c>
      <c r="G243" s="267">
        <v>5850.8249999999998</v>
      </c>
      <c r="H243" s="765">
        <v>22341.707999999999</v>
      </c>
      <c r="I243" s="792"/>
      <c r="J243" s="267">
        <v>689.71799999999996</v>
      </c>
      <c r="K243" s="267">
        <v>698.72199999999998</v>
      </c>
      <c r="L243" s="267">
        <v>569.40899999999999</v>
      </c>
      <c r="M243" s="267">
        <v>736.88</v>
      </c>
      <c r="N243" s="765">
        <v>2694.7290000000003</v>
      </c>
      <c r="O243" s="793"/>
      <c r="P243" s="764">
        <v>7092.5910000000003</v>
      </c>
      <c r="Q243" s="764">
        <v>6591.5230000000001</v>
      </c>
      <c r="R243" s="764">
        <v>4764.6180000000004</v>
      </c>
      <c r="S243" s="764">
        <v>6587.7049999999999</v>
      </c>
      <c r="T243" s="764">
        <v>25036.437000000005</v>
      </c>
    </row>
    <row r="244" spans="2:45">
      <c r="B244" s="770" t="s">
        <v>100</v>
      </c>
      <c r="C244" s="770"/>
      <c r="D244" s="267">
        <v>4667.42</v>
      </c>
      <c r="E244" s="267">
        <v>4628.0879999999997</v>
      </c>
      <c r="F244" s="267">
        <v>4260.9880000000003</v>
      </c>
      <c r="G244" s="267">
        <v>4544.7849999999999</v>
      </c>
      <c r="H244" s="765">
        <v>18101.280999999999</v>
      </c>
      <c r="I244" s="792"/>
      <c r="J244" s="267">
        <v>1568.704</v>
      </c>
      <c r="K244" s="267">
        <v>1428.9169999999999</v>
      </c>
      <c r="L244" s="267">
        <v>1516.789</v>
      </c>
      <c r="M244" s="267">
        <v>1442.768</v>
      </c>
      <c r="N244" s="765">
        <v>5957.1779999999999</v>
      </c>
      <c r="O244" s="793"/>
      <c r="P244" s="764">
        <v>6236.1239999999998</v>
      </c>
      <c r="Q244" s="764">
        <v>6057.0050000000001</v>
      </c>
      <c r="R244" s="764">
        <v>5777.777</v>
      </c>
      <c r="S244" s="764">
        <v>5987.5529999999999</v>
      </c>
      <c r="T244" s="764">
        <v>24058.459000000003</v>
      </c>
    </row>
    <row r="245" spans="2:45">
      <c r="B245" s="770" t="s">
        <v>101</v>
      </c>
      <c r="C245" s="770"/>
      <c r="D245" s="267">
        <v>1821.913</v>
      </c>
      <c r="E245" s="267">
        <v>1883.1010000000001</v>
      </c>
      <c r="F245" s="267">
        <v>1860.37</v>
      </c>
      <c r="G245" s="267">
        <v>1765.3</v>
      </c>
      <c r="H245" s="765">
        <v>7330.6840000000002</v>
      </c>
      <c r="I245" s="792"/>
      <c r="J245" s="267">
        <v>696.077</v>
      </c>
      <c r="K245" s="267">
        <v>688.92</v>
      </c>
      <c r="L245" s="267">
        <v>666.33</v>
      </c>
      <c r="M245" s="267">
        <v>764.55899999999997</v>
      </c>
      <c r="N245" s="765">
        <v>2815.8859999999995</v>
      </c>
      <c r="O245" s="793"/>
      <c r="P245" s="764">
        <v>2517.9899999999998</v>
      </c>
      <c r="Q245" s="764">
        <v>2572.0210000000002</v>
      </c>
      <c r="R245" s="764">
        <v>2526.6999999999998</v>
      </c>
      <c r="S245" s="764">
        <v>2529.8580000000002</v>
      </c>
      <c r="T245" s="764">
        <v>10146.569</v>
      </c>
    </row>
    <row r="246" spans="2:45">
      <c r="B246" s="770" t="s">
        <v>102</v>
      </c>
      <c r="C246" s="770"/>
      <c r="D246" s="267">
        <v>2022.79</v>
      </c>
      <c r="E246" s="267">
        <v>1743.758</v>
      </c>
      <c r="F246" s="267">
        <v>2035.5920000000001</v>
      </c>
      <c r="G246" s="267">
        <v>1906.971</v>
      </c>
      <c r="H246" s="765">
        <v>7709.110999999999</v>
      </c>
      <c r="I246" s="792"/>
      <c r="J246" s="267">
        <v>1380.692</v>
      </c>
      <c r="K246" s="267">
        <v>1729.6289999999999</v>
      </c>
      <c r="L246" s="267">
        <v>1756.731</v>
      </c>
      <c r="M246" s="267">
        <v>1856.98</v>
      </c>
      <c r="N246" s="765">
        <v>6724.0319999999992</v>
      </c>
      <c r="O246" s="793"/>
      <c r="P246" s="764">
        <v>3403.482</v>
      </c>
      <c r="Q246" s="764">
        <v>3473.3870000000002</v>
      </c>
      <c r="R246" s="764">
        <v>3792.3229999999999</v>
      </c>
      <c r="S246" s="764">
        <v>3763.951</v>
      </c>
      <c r="T246" s="764">
        <v>14433.143</v>
      </c>
    </row>
    <row r="247" spans="2:45">
      <c r="B247" s="770" t="s">
        <v>103</v>
      </c>
      <c r="C247" s="770"/>
      <c r="D247" s="267">
        <v>7884.2280000000001</v>
      </c>
      <c r="E247" s="267">
        <v>8038.82</v>
      </c>
      <c r="F247" s="267">
        <v>8193.4130000000005</v>
      </c>
      <c r="G247" s="267">
        <v>8141.8819999999996</v>
      </c>
      <c r="H247" s="765">
        <v>32258.343000000001</v>
      </c>
      <c r="I247" s="792"/>
      <c r="J247" s="267">
        <v>0</v>
      </c>
      <c r="K247" s="267">
        <v>0</v>
      </c>
      <c r="L247" s="267">
        <v>0</v>
      </c>
      <c r="M247" s="267">
        <v>0</v>
      </c>
      <c r="N247" s="765">
        <v>0</v>
      </c>
      <c r="O247" s="793"/>
      <c r="P247" s="764">
        <v>7884.2280000000001</v>
      </c>
      <c r="Q247" s="764">
        <v>8038.82</v>
      </c>
      <c r="R247" s="764">
        <v>8193.4130000000005</v>
      </c>
      <c r="S247" s="764">
        <v>8141.8819999999996</v>
      </c>
      <c r="T247" s="764">
        <v>32258.343000000001</v>
      </c>
    </row>
    <row r="248" spans="2:45" ht="3.75" customHeight="1">
      <c r="B248" s="767"/>
      <c r="C248" s="768"/>
      <c r="D248" s="780"/>
      <c r="E248" s="780"/>
      <c r="F248" s="780"/>
      <c r="G248" s="780"/>
      <c r="H248" s="794"/>
      <c r="I248" s="795"/>
      <c r="J248" s="780"/>
      <c r="K248" s="780"/>
      <c r="L248" s="780"/>
      <c r="M248" s="780"/>
      <c r="N248" s="758"/>
      <c r="O248" s="796"/>
      <c r="P248" s="780"/>
      <c r="Q248" s="780"/>
      <c r="R248" s="780"/>
      <c r="S248" s="780"/>
      <c r="T248" s="780"/>
    </row>
    <row r="249" spans="2:45" ht="13.5" customHeight="1">
      <c r="B249" s="145">
        <v>2004</v>
      </c>
      <c r="C249" s="781"/>
      <c r="D249" s="781">
        <v>114525.67899999999</v>
      </c>
      <c r="E249" s="781">
        <v>119806.291</v>
      </c>
      <c r="F249" s="781">
        <v>108983.197</v>
      </c>
      <c r="G249" s="781">
        <v>115730.24500000001</v>
      </c>
      <c r="H249" s="782">
        <v>459045.41200000001</v>
      </c>
      <c r="I249" s="797"/>
      <c r="J249" s="781">
        <v>48417.014999999978</v>
      </c>
      <c r="K249" s="781">
        <v>50081.49500000001</v>
      </c>
      <c r="L249" s="781">
        <v>54174</v>
      </c>
      <c r="M249" s="781">
        <v>52572.001999999986</v>
      </c>
      <c r="N249" s="782">
        <v>205244.51200000002</v>
      </c>
      <c r="O249" s="797"/>
      <c r="P249" s="781">
        <v>162942.69400000002</v>
      </c>
      <c r="Q249" s="781">
        <v>169887.78400000001</v>
      </c>
      <c r="R249" s="781">
        <v>163157.19699999999</v>
      </c>
      <c r="S249" s="781">
        <v>168302.245</v>
      </c>
      <c r="T249" s="781">
        <v>664289.91999999993</v>
      </c>
      <c r="U249" s="766"/>
    </row>
    <row r="250" spans="2:45" s="762" customFormat="1">
      <c r="B250" s="763" t="s">
        <v>3</v>
      </c>
      <c r="C250" s="763"/>
      <c r="D250" s="764">
        <v>3568.741</v>
      </c>
      <c r="E250" s="764">
        <v>3613.087</v>
      </c>
      <c r="F250" s="764">
        <v>4077.538</v>
      </c>
      <c r="G250" s="764">
        <v>3699.0940000000001</v>
      </c>
      <c r="H250" s="765">
        <v>14958.46</v>
      </c>
      <c r="I250" s="792"/>
      <c r="J250" s="764">
        <v>12269.263999999999</v>
      </c>
      <c r="K250" s="764">
        <v>12405.460999999999</v>
      </c>
      <c r="L250" s="764">
        <v>14153.199000000001</v>
      </c>
      <c r="M250" s="764">
        <v>12822.365</v>
      </c>
      <c r="N250" s="765">
        <v>51650.288999999997</v>
      </c>
      <c r="O250" s="793"/>
      <c r="P250" s="764">
        <v>15838.004999999999</v>
      </c>
      <c r="Q250" s="764">
        <v>16018.548000000001</v>
      </c>
      <c r="R250" s="764">
        <v>18230.738000000001</v>
      </c>
      <c r="S250" s="764">
        <v>16521.458999999999</v>
      </c>
      <c r="T250" s="764">
        <v>66608.75</v>
      </c>
      <c r="U250" s="749"/>
      <c r="V250" s="766"/>
      <c r="W250" s="766"/>
      <c r="X250" s="766"/>
      <c r="Y250" s="766"/>
      <c r="Z250" s="766"/>
      <c r="AA250" s="766"/>
      <c r="AB250" s="766"/>
      <c r="AC250" s="766"/>
      <c r="AD250" s="766"/>
      <c r="AE250" s="766"/>
      <c r="AF250" s="766"/>
      <c r="AG250" s="766"/>
      <c r="AH250" s="766"/>
      <c r="AI250" s="766"/>
      <c r="AJ250" s="766"/>
      <c r="AK250" s="766"/>
      <c r="AL250" s="766"/>
      <c r="AM250" s="766"/>
      <c r="AN250" s="766"/>
      <c r="AO250" s="766"/>
      <c r="AP250" s="766"/>
      <c r="AQ250" s="766"/>
      <c r="AR250" s="766"/>
      <c r="AS250" s="766"/>
    </row>
    <row r="251" spans="2:45">
      <c r="B251" s="770" t="s">
        <v>116</v>
      </c>
      <c r="C251" s="770"/>
      <c r="D251" s="267">
        <v>295.209</v>
      </c>
      <c r="E251" s="267">
        <v>224.91200000000001</v>
      </c>
      <c r="F251" s="267">
        <v>243.851</v>
      </c>
      <c r="G251" s="267">
        <v>267.60000000000002</v>
      </c>
      <c r="H251" s="765">
        <v>1031.5720000000001</v>
      </c>
      <c r="I251" s="792"/>
      <c r="J251" s="267">
        <v>40</v>
      </c>
      <c r="K251" s="267">
        <v>45.878</v>
      </c>
      <c r="L251" s="267">
        <v>54.304000000000002</v>
      </c>
      <c r="M251" s="267">
        <v>45</v>
      </c>
      <c r="N251" s="765">
        <v>185.18200000000002</v>
      </c>
      <c r="O251" s="793"/>
      <c r="P251" s="764">
        <v>335.209</v>
      </c>
      <c r="Q251" s="764">
        <v>270.791</v>
      </c>
      <c r="R251" s="764">
        <v>298.15499999999997</v>
      </c>
      <c r="S251" s="764">
        <v>312.60000000000002</v>
      </c>
      <c r="T251" s="764">
        <v>1216.7550000000001</v>
      </c>
    </row>
    <row r="252" spans="2:45">
      <c r="B252" s="770" t="s">
        <v>5</v>
      </c>
      <c r="C252" s="770"/>
      <c r="D252" s="267">
        <v>12816.606</v>
      </c>
      <c r="E252" s="267">
        <v>12779.200999999999</v>
      </c>
      <c r="F252" s="267">
        <v>10850.084999999999</v>
      </c>
      <c r="G252" s="267">
        <v>12520.989</v>
      </c>
      <c r="H252" s="765">
        <v>48966.881000000001</v>
      </c>
      <c r="I252" s="792"/>
      <c r="J252" s="267">
        <v>4383.3180000000002</v>
      </c>
      <c r="K252" s="267">
        <v>4343.7839999999997</v>
      </c>
      <c r="L252" s="267">
        <v>4594.8689999999997</v>
      </c>
      <c r="M252" s="267">
        <v>4634.1989999999996</v>
      </c>
      <c r="N252" s="765">
        <v>17956.169999999998</v>
      </c>
      <c r="O252" s="793"/>
      <c r="P252" s="764">
        <v>17199.924999999999</v>
      </c>
      <c r="Q252" s="764">
        <v>17122.985000000001</v>
      </c>
      <c r="R252" s="764">
        <v>15444.954</v>
      </c>
      <c r="S252" s="764">
        <v>17155.187999999998</v>
      </c>
      <c r="T252" s="764">
        <v>66923.051999999996</v>
      </c>
    </row>
    <row r="253" spans="2:45">
      <c r="B253" s="770" t="s">
        <v>7</v>
      </c>
      <c r="C253" s="770"/>
      <c r="D253" s="267">
        <v>454.83800000000002</v>
      </c>
      <c r="E253" s="267">
        <v>541.01599999999996</v>
      </c>
      <c r="F253" s="267">
        <v>515</v>
      </c>
      <c r="G253" s="267">
        <v>521.54700000000003</v>
      </c>
      <c r="H253" s="765">
        <v>2032.4010000000001</v>
      </c>
      <c r="I253" s="792"/>
      <c r="J253" s="267">
        <v>0</v>
      </c>
      <c r="K253" s="267">
        <v>0</v>
      </c>
      <c r="L253" s="267">
        <v>0</v>
      </c>
      <c r="M253" s="267">
        <v>0</v>
      </c>
      <c r="N253" s="765">
        <v>0</v>
      </c>
      <c r="O253" s="793"/>
      <c r="P253" s="764">
        <v>454.83800000000002</v>
      </c>
      <c r="Q253" s="764">
        <v>541.01599999999996</v>
      </c>
      <c r="R253" s="764">
        <v>515</v>
      </c>
      <c r="S253" s="764">
        <v>521.54700000000003</v>
      </c>
      <c r="T253" s="764">
        <v>2032.4010000000001</v>
      </c>
    </row>
    <row r="254" spans="2:45">
      <c r="B254" s="770" t="s">
        <v>9</v>
      </c>
      <c r="C254" s="770"/>
      <c r="D254" s="267">
        <v>700.13400000000001</v>
      </c>
      <c r="E254" s="267">
        <v>701.85599999999999</v>
      </c>
      <c r="F254" s="267">
        <v>602.04600000000005</v>
      </c>
      <c r="G254" s="267">
        <v>703.20500000000004</v>
      </c>
      <c r="H254" s="765">
        <v>2707.241</v>
      </c>
      <c r="I254" s="792"/>
      <c r="J254" s="267">
        <v>80.340999999999994</v>
      </c>
      <c r="K254" s="267">
        <v>76.959000000000003</v>
      </c>
      <c r="L254" s="267">
        <v>86.537999999999997</v>
      </c>
      <c r="M254" s="267">
        <v>106.102</v>
      </c>
      <c r="N254" s="765">
        <v>349.94000000000005</v>
      </c>
      <c r="O254" s="793"/>
      <c r="P254" s="764">
        <v>780.47500000000002</v>
      </c>
      <c r="Q254" s="764">
        <v>778.81500000000005</v>
      </c>
      <c r="R254" s="764">
        <v>688.58500000000004</v>
      </c>
      <c r="S254" s="764">
        <v>809.30600000000004</v>
      </c>
      <c r="T254" s="764">
        <v>3057.181</v>
      </c>
    </row>
    <row r="255" spans="2:45">
      <c r="B255" s="770" t="s">
        <v>10</v>
      </c>
      <c r="C255" s="770"/>
      <c r="D255" s="267">
        <v>12044.287</v>
      </c>
      <c r="E255" s="267">
        <v>11926.406000000001</v>
      </c>
      <c r="F255" s="267">
        <v>10153.834000000001</v>
      </c>
      <c r="G255" s="267">
        <v>12024.728999999999</v>
      </c>
      <c r="H255" s="765">
        <v>46149.256000000001</v>
      </c>
      <c r="I255" s="792"/>
      <c r="J255" s="267">
        <v>4330.8860000000004</v>
      </c>
      <c r="K255" s="267">
        <v>4515.8069999999998</v>
      </c>
      <c r="L255" s="267">
        <v>4961.59</v>
      </c>
      <c r="M255" s="267">
        <v>5211.8459999999995</v>
      </c>
      <c r="N255" s="765">
        <v>19020.129000000001</v>
      </c>
      <c r="O255" s="793"/>
      <c r="P255" s="764">
        <v>16375.173000000001</v>
      </c>
      <c r="Q255" s="764">
        <v>16442.213</v>
      </c>
      <c r="R255" s="764">
        <v>15115.424000000001</v>
      </c>
      <c r="S255" s="764">
        <v>17236.575000000001</v>
      </c>
      <c r="T255" s="764">
        <v>65169.384999999995</v>
      </c>
    </row>
    <row r="256" spans="2:45">
      <c r="B256" s="770" t="s">
        <v>12</v>
      </c>
      <c r="C256" s="770"/>
      <c r="D256" s="267">
        <v>18401.778999999999</v>
      </c>
      <c r="E256" s="267">
        <v>18191.732</v>
      </c>
      <c r="F256" s="267">
        <v>16596.682000000001</v>
      </c>
      <c r="G256" s="267">
        <v>18093.235000000001</v>
      </c>
      <c r="H256" s="765">
        <v>71283.428</v>
      </c>
      <c r="I256" s="792"/>
      <c r="J256" s="267">
        <v>12160.626</v>
      </c>
      <c r="K256" s="267">
        <v>12254.843999999999</v>
      </c>
      <c r="L256" s="267">
        <v>12898.909</v>
      </c>
      <c r="M256" s="267">
        <v>13582.548000000001</v>
      </c>
      <c r="N256" s="765">
        <v>50896.927000000003</v>
      </c>
      <c r="O256" s="793"/>
      <c r="P256" s="764">
        <v>30562.404999999999</v>
      </c>
      <c r="Q256" s="764">
        <v>30446.576000000001</v>
      </c>
      <c r="R256" s="764">
        <v>29495.59</v>
      </c>
      <c r="S256" s="764">
        <v>31675.782999999999</v>
      </c>
      <c r="T256" s="764">
        <v>122180.35399999999</v>
      </c>
    </row>
    <row r="257" spans="2:45">
      <c r="B257" s="770" t="s">
        <v>13</v>
      </c>
      <c r="C257" s="770"/>
      <c r="D257" s="267">
        <v>5574.74</v>
      </c>
      <c r="E257" s="267">
        <v>6815.6710000000003</v>
      </c>
      <c r="F257" s="267">
        <v>8304.616</v>
      </c>
      <c r="G257" s="267">
        <v>6021.2150000000001</v>
      </c>
      <c r="H257" s="765">
        <v>26716.242000000002</v>
      </c>
      <c r="I257" s="792"/>
      <c r="J257" s="267">
        <v>1672.3589999999999</v>
      </c>
      <c r="K257" s="267">
        <v>1918.633</v>
      </c>
      <c r="L257" s="267">
        <v>2024.7460000000001</v>
      </c>
      <c r="M257" s="267">
        <v>2043.3710000000001</v>
      </c>
      <c r="N257" s="765">
        <v>7659.1090000000004</v>
      </c>
      <c r="O257" s="793"/>
      <c r="P257" s="764">
        <v>7247.0990000000002</v>
      </c>
      <c r="Q257" s="764">
        <v>8734.3050000000003</v>
      </c>
      <c r="R257" s="764">
        <v>10329.361999999999</v>
      </c>
      <c r="S257" s="764">
        <v>8064.5870000000004</v>
      </c>
      <c r="T257" s="764">
        <v>34375.353000000003</v>
      </c>
    </row>
    <row r="258" spans="2:45">
      <c r="B258" s="770" t="s">
        <v>14</v>
      </c>
      <c r="C258" s="770"/>
      <c r="D258" s="267">
        <v>9436.0259999999998</v>
      </c>
      <c r="E258" s="267">
        <v>13938.921</v>
      </c>
      <c r="F258" s="267">
        <v>11783.98</v>
      </c>
      <c r="G258" s="267">
        <v>9578.93</v>
      </c>
      <c r="H258" s="765">
        <v>44737.856999999996</v>
      </c>
      <c r="I258" s="792"/>
      <c r="J258" s="267">
        <v>4873.8419999999996</v>
      </c>
      <c r="K258" s="267">
        <v>6047.0469999999996</v>
      </c>
      <c r="L258" s="267">
        <v>6271.4219999999996</v>
      </c>
      <c r="M258" s="267">
        <v>5379.2820000000002</v>
      </c>
      <c r="N258" s="765">
        <v>22571.592999999997</v>
      </c>
      <c r="O258" s="793"/>
      <c r="P258" s="764">
        <v>14309.869000000001</v>
      </c>
      <c r="Q258" s="764">
        <v>19985.968000000001</v>
      </c>
      <c r="R258" s="764">
        <v>18055.401000000002</v>
      </c>
      <c r="S258" s="764">
        <v>14958.213</v>
      </c>
      <c r="T258" s="764">
        <v>67309.451000000001</v>
      </c>
    </row>
    <row r="259" spans="2:45">
      <c r="B259" s="770" t="s">
        <v>15</v>
      </c>
      <c r="C259" s="770"/>
      <c r="D259" s="267">
        <v>2852.8490000000002</v>
      </c>
      <c r="E259" s="267">
        <v>2841.0709999999999</v>
      </c>
      <c r="F259" s="267">
        <v>2788.53</v>
      </c>
      <c r="G259" s="267">
        <v>2905.2510000000002</v>
      </c>
      <c r="H259" s="765">
        <v>11387.701000000001</v>
      </c>
      <c r="I259" s="792"/>
      <c r="J259" s="267">
        <v>594.59</v>
      </c>
      <c r="K259" s="267">
        <v>539.495</v>
      </c>
      <c r="L259" s="267">
        <v>649.24900000000002</v>
      </c>
      <c r="M259" s="267">
        <v>645.53599999999994</v>
      </c>
      <c r="N259" s="765">
        <v>2428.87</v>
      </c>
      <c r="O259" s="793"/>
      <c r="P259" s="764">
        <v>3447.4389999999999</v>
      </c>
      <c r="Q259" s="764">
        <v>3380.5659999999998</v>
      </c>
      <c r="R259" s="764">
        <v>3437.779</v>
      </c>
      <c r="S259" s="764">
        <v>3550.788</v>
      </c>
      <c r="T259" s="764">
        <v>13816.572</v>
      </c>
    </row>
    <row r="260" spans="2:45">
      <c r="B260" s="770" t="s">
        <v>16</v>
      </c>
      <c r="C260" s="770"/>
      <c r="D260" s="267">
        <v>6295.7790000000005</v>
      </c>
      <c r="E260" s="267">
        <v>6075.1030000000001</v>
      </c>
      <c r="F260" s="267">
        <v>5656.9560000000001</v>
      </c>
      <c r="G260" s="267">
        <v>6372.2650000000003</v>
      </c>
      <c r="H260" s="765">
        <v>24400.103000000003</v>
      </c>
      <c r="I260" s="792"/>
      <c r="J260" s="267">
        <v>811.08100000000002</v>
      </c>
      <c r="K260" s="267">
        <v>790.92700000000002</v>
      </c>
      <c r="L260" s="267">
        <v>840.63400000000001</v>
      </c>
      <c r="M260" s="267">
        <v>840.68</v>
      </c>
      <c r="N260" s="765">
        <v>3283.3219999999997</v>
      </c>
      <c r="O260" s="793"/>
      <c r="P260" s="764">
        <v>7106.86</v>
      </c>
      <c r="Q260" s="764">
        <v>6866.0290000000005</v>
      </c>
      <c r="R260" s="764">
        <v>6497.59</v>
      </c>
      <c r="S260" s="764">
        <v>7212.9440000000004</v>
      </c>
      <c r="T260" s="764">
        <v>27683.422999999999</v>
      </c>
    </row>
    <row r="261" spans="2:45">
      <c r="B261" s="770" t="s">
        <v>17</v>
      </c>
      <c r="C261" s="770"/>
      <c r="D261" s="267">
        <v>362.04500000000002</v>
      </c>
      <c r="E261" s="267">
        <v>347.64499999999998</v>
      </c>
      <c r="F261" s="267">
        <v>352.60399999999998</v>
      </c>
      <c r="G261" s="267">
        <v>359.25299999999999</v>
      </c>
      <c r="H261" s="765">
        <v>1421.547</v>
      </c>
      <c r="I261" s="792"/>
      <c r="J261" s="267">
        <v>243.73599999999999</v>
      </c>
      <c r="K261" s="267">
        <v>246.92500000000001</v>
      </c>
      <c r="L261" s="267">
        <v>249.767</v>
      </c>
      <c r="M261" s="267">
        <v>254.30799999999999</v>
      </c>
      <c r="N261" s="765">
        <v>994.73599999999999</v>
      </c>
      <c r="O261" s="793"/>
      <c r="P261" s="764">
        <v>605.78</v>
      </c>
      <c r="Q261" s="764">
        <v>594.57100000000003</v>
      </c>
      <c r="R261" s="764">
        <v>602.37099999999998</v>
      </c>
      <c r="S261" s="764">
        <v>613.56100000000004</v>
      </c>
      <c r="T261" s="764">
        <v>2416.2830000000004</v>
      </c>
    </row>
    <row r="262" spans="2:45">
      <c r="B262" s="770" t="s">
        <v>18</v>
      </c>
      <c r="C262" s="770"/>
      <c r="D262" s="267">
        <v>3824.37</v>
      </c>
      <c r="E262" s="267">
        <v>3821.3319999999999</v>
      </c>
      <c r="F262" s="267">
        <v>3451.4780000000001</v>
      </c>
      <c r="G262" s="267">
        <v>3878.1819999999998</v>
      </c>
      <c r="H262" s="765">
        <v>14975.362000000001</v>
      </c>
      <c r="I262" s="792"/>
      <c r="J262" s="267">
        <v>2020.7370000000001</v>
      </c>
      <c r="K262" s="267">
        <v>2036.0920000000001</v>
      </c>
      <c r="L262" s="267">
        <v>2219.7750000000001</v>
      </c>
      <c r="M262" s="267">
        <v>2009.11</v>
      </c>
      <c r="N262" s="765">
        <v>8285.7139999999999</v>
      </c>
      <c r="O262" s="793"/>
      <c r="P262" s="764">
        <v>5845.107</v>
      </c>
      <c r="Q262" s="764">
        <v>5857.4229999999998</v>
      </c>
      <c r="R262" s="764">
        <v>5671.2520000000004</v>
      </c>
      <c r="S262" s="764">
        <v>5887.2920000000004</v>
      </c>
      <c r="T262" s="764">
        <v>23261.074000000001</v>
      </c>
    </row>
    <row r="263" spans="2:45">
      <c r="B263" s="770" t="s">
        <v>20</v>
      </c>
      <c r="C263" s="770"/>
      <c r="D263" s="267">
        <v>1824.6880000000001</v>
      </c>
      <c r="E263" s="267">
        <v>1941.2170000000001</v>
      </c>
      <c r="F263" s="267">
        <v>2184.6849999999999</v>
      </c>
      <c r="G263" s="267">
        <v>2096.0309999999999</v>
      </c>
      <c r="H263" s="765">
        <v>8046.6210000000001</v>
      </c>
      <c r="I263" s="792"/>
      <c r="J263" s="267">
        <v>576.94899999999996</v>
      </c>
      <c r="K263" s="267">
        <v>629.50300000000004</v>
      </c>
      <c r="L263" s="267">
        <v>643.60900000000004</v>
      </c>
      <c r="M263" s="267">
        <v>617.48800000000006</v>
      </c>
      <c r="N263" s="765">
        <v>2467.549</v>
      </c>
      <c r="O263" s="793"/>
      <c r="P263" s="764">
        <v>2401.6370000000002</v>
      </c>
      <c r="Q263" s="764">
        <v>2570.7199999999998</v>
      </c>
      <c r="R263" s="764">
        <v>2828.2950000000001</v>
      </c>
      <c r="S263" s="764">
        <v>2713.5189999999998</v>
      </c>
      <c r="T263" s="764">
        <v>10514.171</v>
      </c>
    </row>
    <row r="264" spans="2:45">
      <c r="B264" s="770" t="s">
        <v>21</v>
      </c>
      <c r="C264" s="770"/>
      <c r="D264" s="267">
        <v>14550.342000000001</v>
      </c>
      <c r="E264" s="267">
        <v>14803.932000000001</v>
      </c>
      <c r="F264" s="267">
        <v>11832.683999999999</v>
      </c>
      <c r="G264" s="267">
        <v>15195.44</v>
      </c>
      <c r="H264" s="765">
        <v>56382.398000000001</v>
      </c>
      <c r="I264" s="792"/>
      <c r="J264" s="267">
        <v>3.073</v>
      </c>
      <c r="K264" s="267">
        <v>2.9319999999999999</v>
      </c>
      <c r="L264" s="267">
        <v>3.8029999999999999</v>
      </c>
      <c r="M264" s="267">
        <v>3.3650000000000002</v>
      </c>
      <c r="N264" s="765">
        <v>13.173</v>
      </c>
      <c r="O264" s="793"/>
      <c r="P264" s="764">
        <v>14553.415000000001</v>
      </c>
      <c r="Q264" s="764">
        <v>14806.862999999999</v>
      </c>
      <c r="R264" s="764">
        <v>11836.486999999999</v>
      </c>
      <c r="S264" s="764">
        <v>15198.804</v>
      </c>
      <c r="T264" s="764">
        <v>56395.569000000003</v>
      </c>
    </row>
    <row r="265" spans="2:45">
      <c r="B265" s="770" t="s">
        <v>22</v>
      </c>
      <c r="C265" s="770"/>
      <c r="D265" s="267">
        <v>6166.4250000000002</v>
      </c>
      <c r="E265" s="267">
        <v>5708.2380000000003</v>
      </c>
      <c r="F265" s="267">
        <v>4075.4520000000002</v>
      </c>
      <c r="G265" s="267">
        <v>5730.2830000000004</v>
      </c>
      <c r="H265" s="765">
        <v>21680.398000000001</v>
      </c>
      <c r="I265" s="792"/>
      <c r="J265" s="267">
        <v>834.60900000000004</v>
      </c>
      <c r="K265" s="267">
        <v>823.38300000000004</v>
      </c>
      <c r="L265" s="267">
        <v>751.87400000000002</v>
      </c>
      <c r="M265" s="267">
        <v>731.15499999999997</v>
      </c>
      <c r="N265" s="765">
        <v>3141.0209999999997</v>
      </c>
      <c r="O265" s="793"/>
      <c r="P265" s="764">
        <v>7001.0339999999997</v>
      </c>
      <c r="Q265" s="764">
        <v>6531.6210000000001</v>
      </c>
      <c r="R265" s="764">
        <v>4827.326</v>
      </c>
      <c r="S265" s="764">
        <v>6461.4369999999999</v>
      </c>
      <c r="T265" s="764">
        <v>24821.417999999998</v>
      </c>
    </row>
    <row r="266" spans="2:45">
      <c r="B266" s="770" t="s">
        <v>100</v>
      </c>
      <c r="C266" s="770"/>
      <c r="D266" s="267">
        <v>4559.7110000000002</v>
      </c>
      <c r="E266" s="267">
        <v>4592.4880000000003</v>
      </c>
      <c r="F266" s="267">
        <v>4195.4340000000002</v>
      </c>
      <c r="G266" s="267">
        <v>4475.3990000000003</v>
      </c>
      <c r="H266" s="765">
        <v>17823.032000000003</v>
      </c>
      <c r="I266" s="792"/>
      <c r="J266" s="267">
        <v>1481.04</v>
      </c>
      <c r="K266" s="267">
        <v>1251.6300000000001</v>
      </c>
      <c r="L266" s="267">
        <v>1381.1679999999999</v>
      </c>
      <c r="M266" s="267">
        <v>1369.0809999999999</v>
      </c>
      <c r="N266" s="765">
        <v>5482.9189999999999</v>
      </c>
      <c r="O266" s="793"/>
      <c r="P266" s="764">
        <v>6040.75</v>
      </c>
      <c r="Q266" s="764">
        <v>5844.1170000000002</v>
      </c>
      <c r="R266" s="764">
        <v>5576.6019999999999</v>
      </c>
      <c r="S266" s="764">
        <v>5844.4790000000003</v>
      </c>
      <c r="T266" s="764">
        <v>23305.948</v>
      </c>
    </row>
    <row r="267" spans="2:45">
      <c r="B267" s="770" t="s">
        <v>101</v>
      </c>
      <c r="C267" s="770"/>
      <c r="D267" s="267">
        <v>1771.3040000000001</v>
      </c>
      <c r="E267" s="267">
        <v>1883.1010000000001</v>
      </c>
      <c r="F267" s="267">
        <v>1836.2090000000001</v>
      </c>
      <c r="G267" s="267">
        <v>1789.818</v>
      </c>
      <c r="H267" s="765">
        <v>7280.4320000000007</v>
      </c>
      <c r="I267" s="792"/>
      <c r="J267" s="267">
        <v>582.69799999999998</v>
      </c>
      <c r="K267" s="267">
        <v>555.87400000000002</v>
      </c>
      <c r="L267" s="267">
        <v>721.08100000000002</v>
      </c>
      <c r="M267" s="267">
        <v>637.97500000000002</v>
      </c>
      <c r="N267" s="765">
        <v>2497.6280000000002</v>
      </c>
      <c r="O267" s="793"/>
      <c r="P267" s="764">
        <v>2354.002</v>
      </c>
      <c r="Q267" s="764">
        <v>2438.9740000000002</v>
      </c>
      <c r="R267" s="764">
        <v>2557.29</v>
      </c>
      <c r="S267" s="764">
        <v>2427.7930000000001</v>
      </c>
      <c r="T267" s="764">
        <v>9778.0590000000011</v>
      </c>
    </row>
    <row r="268" spans="2:45">
      <c r="B268" s="770" t="s">
        <v>102</v>
      </c>
      <c r="C268" s="770"/>
      <c r="D268" s="267">
        <v>2017.604</v>
      </c>
      <c r="E268" s="267">
        <v>1741.9739999999999</v>
      </c>
      <c r="F268" s="267">
        <v>1958.0219999999999</v>
      </c>
      <c r="G268" s="267">
        <v>1871.2059999999999</v>
      </c>
      <c r="H268" s="765">
        <v>7588.8060000000005</v>
      </c>
      <c r="I268" s="792"/>
      <c r="J268" s="267">
        <v>1457.866</v>
      </c>
      <c r="K268" s="267">
        <v>1596.3209999999999</v>
      </c>
      <c r="L268" s="267">
        <v>1667.463</v>
      </c>
      <c r="M268" s="267">
        <v>1638.5909999999999</v>
      </c>
      <c r="N268" s="765">
        <v>6360.241</v>
      </c>
      <c r="O268" s="793"/>
      <c r="P268" s="764">
        <v>3475.47</v>
      </c>
      <c r="Q268" s="764">
        <v>3338.2950000000001</v>
      </c>
      <c r="R268" s="764">
        <v>3625.4850000000001</v>
      </c>
      <c r="S268" s="764">
        <v>3509.797</v>
      </c>
      <c r="T268" s="764">
        <v>13949.047</v>
      </c>
    </row>
    <row r="269" spans="2:45">
      <c r="B269" s="770" t="s">
        <v>103</v>
      </c>
      <c r="C269" s="770"/>
      <c r="D269" s="267">
        <v>7008.2020000000002</v>
      </c>
      <c r="E269" s="267">
        <v>7317.3879999999999</v>
      </c>
      <c r="F269" s="267">
        <v>7523.5110000000004</v>
      </c>
      <c r="G269" s="267">
        <v>7626.5730000000003</v>
      </c>
      <c r="H269" s="765">
        <v>29475.674000000003</v>
      </c>
      <c r="I269" s="792"/>
      <c r="J269" s="267">
        <v>0</v>
      </c>
      <c r="K269" s="267">
        <v>0</v>
      </c>
      <c r="L269" s="267">
        <v>0</v>
      </c>
      <c r="M269" s="267">
        <v>0</v>
      </c>
      <c r="N269" s="765">
        <v>0</v>
      </c>
      <c r="O269" s="793"/>
      <c r="P269" s="764">
        <v>7008.2020000000002</v>
      </c>
      <c r="Q269" s="764">
        <v>7317.3879999999999</v>
      </c>
      <c r="R269" s="764">
        <v>7523.5110000000004</v>
      </c>
      <c r="S269" s="764">
        <v>7626.5730000000003</v>
      </c>
      <c r="T269" s="764">
        <v>29475.674000000003</v>
      </c>
    </row>
    <row r="270" spans="2:45" ht="3.75" customHeight="1">
      <c r="B270" s="767"/>
      <c r="C270" s="768"/>
      <c r="D270" s="780"/>
      <c r="E270" s="780"/>
      <c r="F270" s="780"/>
      <c r="G270" s="780"/>
      <c r="H270" s="794"/>
      <c r="I270" s="795"/>
      <c r="J270" s="780"/>
      <c r="K270" s="780"/>
      <c r="L270" s="780"/>
      <c r="M270" s="780"/>
      <c r="N270" s="758"/>
      <c r="O270" s="796"/>
      <c r="P270" s="780"/>
      <c r="Q270" s="780"/>
      <c r="R270" s="780"/>
      <c r="S270" s="780"/>
      <c r="T270" s="780"/>
    </row>
    <row r="271" spans="2:45" ht="13.5" customHeight="1">
      <c r="B271" s="145">
        <v>2003</v>
      </c>
      <c r="C271" s="781"/>
      <c r="D271" s="781">
        <v>113261.04899999998</v>
      </c>
      <c r="E271" s="781">
        <v>118984.228</v>
      </c>
      <c r="F271" s="781">
        <v>107640.79</v>
      </c>
      <c r="G271" s="781">
        <v>115329.99599999998</v>
      </c>
      <c r="H271" s="782">
        <v>455216.06299999997</v>
      </c>
      <c r="I271" s="797"/>
      <c r="J271" s="781">
        <v>46168.251999999986</v>
      </c>
      <c r="K271" s="781">
        <v>47923.09199999999</v>
      </c>
      <c r="L271" s="781">
        <v>51760.565999999999</v>
      </c>
      <c r="M271" s="781">
        <v>50596.048999999992</v>
      </c>
      <c r="N271" s="782">
        <v>196447.95899999997</v>
      </c>
      <c r="O271" s="797"/>
      <c r="P271" s="781">
        <v>159429.29800000004</v>
      </c>
      <c r="Q271" s="781">
        <v>166907.31699999998</v>
      </c>
      <c r="R271" s="781">
        <v>159401.356</v>
      </c>
      <c r="S271" s="781">
        <v>165926.04599999997</v>
      </c>
      <c r="T271" s="781">
        <v>651664.01700000023</v>
      </c>
      <c r="U271" s="766"/>
    </row>
    <row r="272" spans="2:45" s="762" customFormat="1">
      <c r="B272" s="763" t="s">
        <v>3</v>
      </c>
      <c r="C272" s="763"/>
      <c r="D272" s="764">
        <v>3596.3580000000002</v>
      </c>
      <c r="E272" s="764">
        <v>3639.56</v>
      </c>
      <c r="F272" s="764">
        <v>4104.4889999999996</v>
      </c>
      <c r="G272" s="764">
        <v>3726.1869999999999</v>
      </c>
      <c r="H272" s="765">
        <v>15066.593999999999</v>
      </c>
      <c r="I272" s="792"/>
      <c r="J272" s="764">
        <v>12325.779</v>
      </c>
      <c r="K272" s="764">
        <v>12461.847</v>
      </c>
      <c r="L272" s="764">
        <v>14219.008</v>
      </c>
      <c r="M272" s="764">
        <v>12880.712</v>
      </c>
      <c r="N272" s="765">
        <v>51887.345999999998</v>
      </c>
      <c r="O272" s="793"/>
      <c r="P272" s="764">
        <v>15922.137000000001</v>
      </c>
      <c r="Q272" s="764">
        <v>16101.406999999999</v>
      </c>
      <c r="R272" s="764">
        <v>18323.496999999999</v>
      </c>
      <c r="S272" s="764">
        <v>16606.899000000001</v>
      </c>
      <c r="T272" s="764">
        <v>66953.94</v>
      </c>
      <c r="U272" s="749"/>
      <c r="V272" s="766"/>
      <c r="W272" s="766"/>
      <c r="X272" s="766"/>
      <c r="Y272" s="766"/>
      <c r="Z272" s="766"/>
      <c r="AA272" s="766"/>
      <c r="AB272" s="766"/>
      <c r="AC272" s="766"/>
      <c r="AD272" s="766"/>
      <c r="AE272" s="766"/>
      <c r="AF272" s="766"/>
      <c r="AG272" s="766"/>
      <c r="AH272" s="766"/>
      <c r="AI272" s="766"/>
      <c r="AJ272" s="766"/>
      <c r="AK272" s="766"/>
      <c r="AL272" s="766"/>
      <c r="AM272" s="766"/>
      <c r="AN272" s="766"/>
      <c r="AO272" s="766"/>
      <c r="AP272" s="766"/>
      <c r="AQ272" s="766"/>
      <c r="AR272" s="766"/>
      <c r="AS272" s="766"/>
    </row>
    <row r="273" spans="2:20">
      <c r="B273" s="770" t="s">
        <v>4</v>
      </c>
      <c r="C273" s="770"/>
      <c r="D273" s="267">
        <v>289.33499999999998</v>
      </c>
      <c r="E273" s="267">
        <v>264.524</v>
      </c>
      <c r="F273" s="267">
        <v>238.999</v>
      </c>
      <c r="G273" s="267">
        <v>262.27499999999998</v>
      </c>
      <c r="H273" s="765">
        <v>1055.1329999999998</v>
      </c>
      <c r="I273" s="792"/>
      <c r="J273" s="267">
        <v>55.026000000000003</v>
      </c>
      <c r="K273" s="267">
        <v>68.697999999999993</v>
      </c>
      <c r="L273" s="267">
        <v>81.247</v>
      </c>
      <c r="M273" s="267">
        <v>68.783000000000001</v>
      </c>
      <c r="N273" s="765">
        <v>273.75400000000002</v>
      </c>
      <c r="O273" s="793"/>
      <c r="P273" s="764">
        <v>344.36099999999999</v>
      </c>
      <c r="Q273" s="764">
        <v>333.22199999999998</v>
      </c>
      <c r="R273" s="764">
        <v>320.24599999999998</v>
      </c>
      <c r="S273" s="764">
        <v>331.05799999999999</v>
      </c>
      <c r="T273" s="764">
        <v>1328.8869999999999</v>
      </c>
    </row>
    <row r="274" spans="2:20">
      <c r="B274" s="770" t="s">
        <v>5</v>
      </c>
      <c r="C274" s="770"/>
      <c r="D274" s="267">
        <v>13292.637000000001</v>
      </c>
      <c r="E274" s="267">
        <v>13379.395</v>
      </c>
      <c r="F274" s="267">
        <v>11340.436</v>
      </c>
      <c r="G274" s="267">
        <v>13227.035</v>
      </c>
      <c r="H274" s="765">
        <v>51239.502999999997</v>
      </c>
      <c r="I274" s="792"/>
      <c r="J274" s="267">
        <v>3632.5140000000001</v>
      </c>
      <c r="K274" s="267">
        <v>3666.375</v>
      </c>
      <c r="L274" s="267">
        <v>3771.1990000000001</v>
      </c>
      <c r="M274" s="267">
        <v>3851.8319999999999</v>
      </c>
      <c r="N274" s="765">
        <v>14921.92</v>
      </c>
      <c r="O274" s="793"/>
      <c r="P274" s="764">
        <v>16925.151000000002</v>
      </c>
      <c r="Q274" s="764">
        <v>17045.77</v>
      </c>
      <c r="R274" s="764">
        <v>15111.635</v>
      </c>
      <c r="S274" s="764">
        <v>17078.866999999998</v>
      </c>
      <c r="T274" s="764">
        <v>66161.42300000001</v>
      </c>
    </row>
    <row r="275" spans="2:20">
      <c r="B275" s="770" t="s">
        <v>7</v>
      </c>
      <c r="C275" s="770"/>
      <c r="D275" s="267">
        <v>454.83800000000002</v>
      </c>
      <c r="E275" s="267">
        <v>457.78300000000002</v>
      </c>
      <c r="F275" s="267">
        <v>435.77</v>
      </c>
      <c r="G275" s="267">
        <v>441.30900000000003</v>
      </c>
      <c r="H275" s="765">
        <v>1789.7</v>
      </c>
      <c r="I275" s="792"/>
      <c r="J275" s="267">
        <v>0</v>
      </c>
      <c r="K275" s="267">
        <v>0</v>
      </c>
      <c r="L275" s="267">
        <v>0</v>
      </c>
      <c r="M275" s="267">
        <v>0</v>
      </c>
      <c r="N275" s="765">
        <v>0</v>
      </c>
      <c r="O275" s="793"/>
      <c r="P275" s="764">
        <v>454.83800000000002</v>
      </c>
      <c r="Q275" s="764">
        <v>457.78300000000002</v>
      </c>
      <c r="R275" s="764">
        <v>435.77</v>
      </c>
      <c r="S275" s="764">
        <v>441.30900000000003</v>
      </c>
      <c r="T275" s="764">
        <v>1789.7</v>
      </c>
    </row>
    <row r="276" spans="2:20">
      <c r="B276" s="770" t="s">
        <v>9</v>
      </c>
      <c r="C276" s="770"/>
      <c r="D276" s="267">
        <v>792.92499999999995</v>
      </c>
      <c r="E276" s="267">
        <v>840.60799999999995</v>
      </c>
      <c r="F276" s="267">
        <v>694.62199999999996</v>
      </c>
      <c r="G276" s="267">
        <v>798.22500000000002</v>
      </c>
      <c r="H276" s="765">
        <v>3126.3799999999997</v>
      </c>
      <c r="I276" s="792"/>
      <c r="J276" s="267">
        <v>55.927</v>
      </c>
      <c r="K276" s="267">
        <v>53.573</v>
      </c>
      <c r="L276" s="267">
        <v>60.191000000000003</v>
      </c>
      <c r="M276" s="267">
        <v>73.965000000000003</v>
      </c>
      <c r="N276" s="765">
        <v>243.65600000000001</v>
      </c>
      <c r="O276" s="793"/>
      <c r="P276" s="764">
        <v>848.85199999999998</v>
      </c>
      <c r="Q276" s="764">
        <v>894.18100000000004</v>
      </c>
      <c r="R276" s="764">
        <v>754.81299999999999</v>
      </c>
      <c r="S276" s="764">
        <v>872.19</v>
      </c>
      <c r="T276" s="764">
        <v>3370.0360000000001</v>
      </c>
    </row>
    <row r="277" spans="2:20">
      <c r="B277" s="770" t="s">
        <v>10</v>
      </c>
      <c r="C277" s="770"/>
      <c r="D277" s="267">
        <v>11011.078</v>
      </c>
      <c r="E277" s="267">
        <v>11193.638999999999</v>
      </c>
      <c r="F277" s="267">
        <v>9379.4349999999995</v>
      </c>
      <c r="G277" s="267">
        <v>11284.944</v>
      </c>
      <c r="H277" s="765">
        <v>42869.09599999999</v>
      </c>
      <c r="I277" s="792"/>
      <c r="J277" s="267">
        <v>4146.7089999999998</v>
      </c>
      <c r="K277" s="267">
        <v>4328.9459999999999</v>
      </c>
      <c r="L277" s="267">
        <v>4767.32</v>
      </c>
      <c r="M277" s="267">
        <v>5018.0240000000003</v>
      </c>
      <c r="N277" s="765">
        <v>18260.999</v>
      </c>
      <c r="O277" s="793"/>
      <c r="P277" s="764">
        <v>15157.787</v>
      </c>
      <c r="Q277" s="764">
        <v>15522.584999999999</v>
      </c>
      <c r="R277" s="764">
        <v>14146.754999999999</v>
      </c>
      <c r="S277" s="764">
        <v>16302.967000000001</v>
      </c>
      <c r="T277" s="764">
        <v>61130.093999999997</v>
      </c>
    </row>
    <row r="278" spans="2:20">
      <c r="B278" s="770" t="s">
        <v>12</v>
      </c>
      <c r="C278" s="770"/>
      <c r="D278" s="267">
        <v>18734.556</v>
      </c>
      <c r="E278" s="267">
        <v>18700.884999999998</v>
      </c>
      <c r="F278" s="267">
        <v>16748.955000000002</v>
      </c>
      <c r="G278" s="267">
        <v>18202.564999999999</v>
      </c>
      <c r="H278" s="765">
        <v>72386.960999999996</v>
      </c>
      <c r="I278" s="792"/>
      <c r="J278" s="267">
        <v>11721.156999999999</v>
      </c>
      <c r="K278" s="267">
        <v>11812.707</v>
      </c>
      <c r="L278" s="267">
        <v>12443.072</v>
      </c>
      <c r="M278" s="267">
        <v>13110.52</v>
      </c>
      <c r="N278" s="765">
        <v>49087.456000000006</v>
      </c>
      <c r="O278" s="793"/>
      <c r="P278" s="764">
        <v>30455.713</v>
      </c>
      <c r="Q278" s="764">
        <v>30513.592000000001</v>
      </c>
      <c r="R278" s="764">
        <v>29192.027999999998</v>
      </c>
      <c r="S278" s="764">
        <v>31313.084999999999</v>
      </c>
      <c r="T278" s="764">
        <v>121474.41800000001</v>
      </c>
    </row>
    <row r="279" spans="2:20">
      <c r="B279" s="770" t="s">
        <v>13</v>
      </c>
      <c r="C279" s="770"/>
      <c r="D279" s="267">
        <v>5709.9939999999997</v>
      </c>
      <c r="E279" s="267">
        <v>6726.2560000000003</v>
      </c>
      <c r="F279" s="267">
        <v>8051.076</v>
      </c>
      <c r="G279" s="267">
        <v>6295.4930000000004</v>
      </c>
      <c r="H279" s="765">
        <v>26782.819000000003</v>
      </c>
      <c r="I279" s="792"/>
      <c r="J279" s="267">
        <v>1560.3109999999999</v>
      </c>
      <c r="K279" s="267">
        <v>1791.6869999999999</v>
      </c>
      <c r="L279" s="267">
        <v>1898.434</v>
      </c>
      <c r="M279" s="267">
        <v>1908.924</v>
      </c>
      <c r="N279" s="765">
        <v>7159.3559999999998</v>
      </c>
      <c r="O279" s="793"/>
      <c r="P279" s="764">
        <v>7270.3050000000003</v>
      </c>
      <c r="Q279" s="764">
        <v>8517.9419999999991</v>
      </c>
      <c r="R279" s="764">
        <v>9949.51</v>
      </c>
      <c r="S279" s="764">
        <v>8204.4169999999995</v>
      </c>
      <c r="T279" s="764">
        <v>33942.173999999999</v>
      </c>
    </row>
    <row r="280" spans="2:20">
      <c r="B280" s="770" t="s">
        <v>14</v>
      </c>
      <c r="C280" s="770"/>
      <c r="D280" s="267">
        <v>10057.058000000001</v>
      </c>
      <c r="E280" s="267">
        <v>14607.155000000001</v>
      </c>
      <c r="F280" s="267">
        <v>12301.683000000001</v>
      </c>
      <c r="G280" s="267">
        <v>10469.861000000001</v>
      </c>
      <c r="H280" s="765">
        <v>47435.757000000012</v>
      </c>
      <c r="I280" s="792"/>
      <c r="J280" s="267">
        <v>4324.6940000000004</v>
      </c>
      <c r="K280" s="267">
        <v>5365.71</v>
      </c>
      <c r="L280" s="267">
        <v>5618.8729999999996</v>
      </c>
      <c r="M280" s="267">
        <v>4714.9279999999999</v>
      </c>
      <c r="N280" s="765">
        <v>20024.205000000002</v>
      </c>
      <c r="O280" s="793"/>
      <c r="P280" s="764">
        <v>14381.752</v>
      </c>
      <c r="Q280" s="764">
        <v>19972.865000000002</v>
      </c>
      <c r="R280" s="764">
        <v>17920.555</v>
      </c>
      <c r="S280" s="764">
        <v>15184.79</v>
      </c>
      <c r="T280" s="764">
        <v>67459.962</v>
      </c>
    </row>
    <row r="281" spans="2:20">
      <c r="B281" s="770" t="s">
        <v>15</v>
      </c>
      <c r="C281" s="770"/>
      <c r="D281" s="267">
        <v>2594.0059999999999</v>
      </c>
      <c r="E281" s="267">
        <v>2686.6849999999999</v>
      </c>
      <c r="F281" s="267">
        <v>2645.9960000000001</v>
      </c>
      <c r="G281" s="267">
        <v>2712.518</v>
      </c>
      <c r="H281" s="765">
        <v>10639.205</v>
      </c>
      <c r="I281" s="792"/>
      <c r="J281" s="267">
        <v>574.94100000000003</v>
      </c>
      <c r="K281" s="267">
        <v>533.35500000000002</v>
      </c>
      <c r="L281" s="267">
        <v>615.64800000000002</v>
      </c>
      <c r="M281" s="267">
        <v>625.84500000000003</v>
      </c>
      <c r="N281" s="765">
        <v>2349.7889999999998</v>
      </c>
      <c r="O281" s="793"/>
      <c r="P281" s="764">
        <v>3168.9459999999999</v>
      </c>
      <c r="Q281" s="764">
        <v>3220.04</v>
      </c>
      <c r="R281" s="764">
        <v>3261.6439999999998</v>
      </c>
      <c r="S281" s="764">
        <v>3338.3629999999998</v>
      </c>
      <c r="T281" s="764">
        <v>12988.992999999999</v>
      </c>
    </row>
    <row r="282" spans="2:20">
      <c r="B282" s="770" t="s">
        <v>16</v>
      </c>
      <c r="C282" s="770"/>
      <c r="D282" s="267">
        <v>6238.3029999999999</v>
      </c>
      <c r="E282" s="267">
        <v>5980.268</v>
      </c>
      <c r="F282" s="267">
        <v>5528.3819999999996</v>
      </c>
      <c r="G282" s="267">
        <v>6253.5029999999997</v>
      </c>
      <c r="H282" s="765">
        <v>24000.456000000002</v>
      </c>
      <c r="I282" s="792"/>
      <c r="J282" s="267">
        <v>781.29200000000003</v>
      </c>
      <c r="K282" s="267">
        <v>770.98800000000006</v>
      </c>
      <c r="L282" s="267">
        <v>793.61500000000001</v>
      </c>
      <c r="M282" s="267">
        <v>796.86300000000006</v>
      </c>
      <c r="N282" s="765">
        <v>3142.7580000000007</v>
      </c>
      <c r="O282" s="793"/>
      <c r="P282" s="764">
        <v>7019.5950000000003</v>
      </c>
      <c r="Q282" s="764">
        <v>6751.2560000000003</v>
      </c>
      <c r="R282" s="764">
        <v>6321.9970000000003</v>
      </c>
      <c r="S282" s="764">
        <v>7050.366</v>
      </c>
      <c r="T282" s="764">
        <v>27143.214</v>
      </c>
    </row>
    <row r="283" spans="2:20">
      <c r="B283" s="770" t="s">
        <v>17</v>
      </c>
      <c r="C283" s="770"/>
      <c r="D283" s="267">
        <v>275.51799999999997</v>
      </c>
      <c r="E283" s="267">
        <v>287.565</v>
      </c>
      <c r="F283" s="267">
        <v>264.29899999999998</v>
      </c>
      <c r="G283" s="267">
        <v>321.73200000000003</v>
      </c>
      <c r="H283" s="765">
        <v>1149.114</v>
      </c>
      <c r="I283" s="792"/>
      <c r="J283" s="267">
        <v>233.303</v>
      </c>
      <c r="K283" s="267">
        <v>240.67</v>
      </c>
      <c r="L283" s="267">
        <v>250.49299999999999</v>
      </c>
      <c r="M283" s="267">
        <v>257.86099999999999</v>
      </c>
      <c r="N283" s="765">
        <v>982.32699999999988</v>
      </c>
      <c r="O283" s="793"/>
      <c r="P283" s="764">
        <v>508.82</v>
      </c>
      <c r="Q283" s="764">
        <v>528.23500000000001</v>
      </c>
      <c r="R283" s="764">
        <v>514.79200000000003</v>
      </c>
      <c r="S283" s="764">
        <v>579.59299999999996</v>
      </c>
      <c r="T283" s="764">
        <v>2131.44</v>
      </c>
    </row>
    <row r="284" spans="2:20">
      <c r="B284" s="770" t="s">
        <v>18</v>
      </c>
      <c r="C284" s="770"/>
      <c r="D284" s="267">
        <v>3643.616</v>
      </c>
      <c r="E284" s="267">
        <v>3630.55</v>
      </c>
      <c r="F284" s="267">
        <v>3456.99</v>
      </c>
      <c r="G284" s="267">
        <v>3773.57</v>
      </c>
      <c r="H284" s="765">
        <v>14504.725999999999</v>
      </c>
      <c r="I284" s="792"/>
      <c r="J284" s="267">
        <v>2086.0349999999999</v>
      </c>
      <c r="K284" s="267">
        <v>2146.63</v>
      </c>
      <c r="L284" s="267">
        <v>2237.239</v>
      </c>
      <c r="M284" s="267">
        <v>2301.105</v>
      </c>
      <c r="N284" s="765">
        <v>8771.009</v>
      </c>
      <c r="O284" s="793"/>
      <c r="P284" s="764">
        <v>5729.65</v>
      </c>
      <c r="Q284" s="764">
        <v>5777.1790000000001</v>
      </c>
      <c r="R284" s="764">
        <v>5694.2290000000003</v>
      </c>
      <c r="S284" s="764">
        <v>6074.6760000000004</v>
      </c>
      <c r="T284" s="764">
        <v>23275.734</v>
      </c>
    </row>
    <row r="285" spans="2:20">
      <c r="B285" s="770" t="s">
        <v>20</v>
      </c>
      <c r="C285" s="770"/>
      <c r="D285" s="267">
        <v>1987.7629999999999</v>
      </c>
      <c r="E285" s="267">
        <v>1969.771</v>
      </c>
      <c r="F285" s="267">
        <v>2419.386</v>
      </c>
      <c r="G285" s="267">
        <v>2233.3020000000001</v>
      </c>
      <c r="H285" s="765">
        <v>8610.2219999999998</v>
      </c>
      <c r="I285" s="792"/>
      <c r="J285" s="267">
        <v>487.27</v>
      </c>
      <c r="K285" s="267">
        <v>515.22699999999998</v>
      </c>
      <c r="L285" s="267">
        <v>576.76700000000005</v>
      </c>
      <c r="M285" s="267">
        <v>552.03899999999999</v>
      </c>
      <c r="N285" s="765">
        <v>2131.3029999999999</v>
      </c>
      <c r="O285" s="793"/>
      <c r="P285" s="764">
        <v>2475.0329999999999</v>
      </c>
      <c r="Q285" s="764">
        <v>2484.9969999999998</v>
      </c>
      <c r="R285" s="764">
        <v>2996.154</v>
      </c>
      <c r="S285" s="764">
        <v>2785.3409999999999</v>
      </c>
      <c r="T285" s="764">
        <v>10741.525</v>
      </c>
    </row>
    <row r="286" spans="2:20">
      <c r="B286" s="770" t="s">
        <v>21</v>
      </c>
      <c r="C286" s="770"/>
      <c r="D286" s="267">
        <v>14451.58</v>
      </c>
      <c r="E286" s="267">
        <v>14673.23</v>
      </c>
      <c r="F286" s="267">
        <v>11714.56</v>
      </c>
      <c r="G286" s="267">
        <v>15116.53</v>
      </c>
      <c r="H286" s="765">
        <v>55955.899999999994</v>
      </c>
      <c r="I286" s="792"/>
      <c r="J286" s="267">
        <v>3.238</v>
      </c>
      <c r="K286" s="267">
        <v>3.089</v>
      </c>
      <c r="L286" s="267">
        <v>3.8540000000000001</v>
      </c>
      <c r="M286" s="267">
        <v>3.54</v>
      </c>
      <c r="N286" s="765">
        <v>13.721</v>
      </c>
      <c r="O286" s="793"/>
      <c r="P286" s="764">
        <v>14454.817999999999</v>
      </c>
      <c r="Q286" s="764">
        <v>14676.319</v>
      </c>
      <c r="R286" s="764">
        <v>11718.414000000001</v>
      </c>
      <c r="S286" s="764">
        <v>15120.07</v>
      </c>
      <c r="T286" s="764">
        <v>55969.620999999999</v>
      </c>
    </row>
    <row r="287" spans="2:20">
      <c r="B287" s="770" t="s">
        <v>22</v>
      </c>
      <c r="C287" s="770"/>
      <c r="D287" s="267">
        <v>6163.7330000000002</v>
      </c>
      <c r="E287" s="267">
        <v>5735.6530000000002</v>
      </c>
      <c r="F287" s="267">
        <v>4072.6770000000001</v>
      </c>
      <c r="G287" s="267">
        <v>5757.8379999999997</v>
      </c>
      <c r="H287" s="765">
        <v>21729.900999999998</v>
      </c>
      <c r="I287" s="792"/>
      <c r="J287" s="267">
        <v>783.12800000000004</v>
      </c>
      <c r="K287" s="267">
        <v>781.96199999999999</v>
      </c>
      <c r="L287" s="267">
        <v>686.70500000000004</v>
      </c>
      <c r="M287" s="267">
        <v>800.76099999999997</v>
      </c>
      <c r="N287" s="765">
        <v>3052.556</v>
      </c>
      <c r="O287" s="793"/>
      <c r="P287" s="764">
        <v>6946.8609999999999</v>
      </c>
      <c r="Q287" s="764">
        <v>6517.6149999999998</v>
      </c>
      <c r="R287" s="764">
        <v>4759.3819999999996</v>
      </c>
      <c r="S287" s="764">
        <v>6558.5990000000002</v>
      </c>
      <c r="T287" s="764">
        <v>24782.457000000002</v>
      </c>
    </row>
    <row r="288" spans="2:20">
      <c r="B288" s="770" t="s">
        <v>100</v>
      </c>
      <c r="C288" s="770"/>
      <c r="D288" s="267">
        <v>4483.509</v>
      </c>
      <c r="E288" s="267">
        <v>4515.7380000000003</v>
      </c>
      <c r="F288" s="267">
        <v>4189.7780000000002</v>
      </c>
      <c r="G288" s="267">
        <v>4400.6059999999998</v>
      </c>
      <c r="H288" s="765">
        <v>17589.631000000001</v>
      </c>
      <c r="I288" s="792"/>
      <c r="J288" s="267">
        <v>1466.5940000000001</v>
      </c>
      <c r="K288" s="267">
        <v>1345.4469999999999</v>
      </c>
      <c r="L288" s="267">
        <v>1482.472</v>
      </c>
      <c r="M288" s="267">
        <v>1473.326</v>
      </c>
      <c r="N288" s="765">
        <v>5767.8389999999999</v>
      </c>
      <c r="O288" s="793"/>
      <c r="P288" s="764">
        <v>5950.1030000000001</v>
      </c>
      <c r="Q288" s="764">
        <v>5861.1850000000004</v>
      </c>
      <c r="R288" s="764">
        <v>5672.25</v>
      </c>
      <c r="S288" s="764">
        <v>5873.9319999999998</v>
      </c>
      <c r="T288" s="764">
        <v>23357.47</v>
      </c>
    </row>
    <row r="289" spans="2:45">
      <c r="B289" s="770" t="s">
        <v>101</v>
      </c>
      <c r="C289" s="770"/>
      <c r="D289" s="267">
        <v>1623.0239999999999</v>
      </c>
      <c r="E289" s="267">
        <v>1729.6379999999999</v>
      </c>
      <c r="F289" s="267">
        <v>1711.5730000000001</v>
      </c>
      <c r="G289" s="267">
        <v>1643.0060000000001</v>
      </c>
      <c r="H289" s="765">
        <v>6707.241</v>
      </c>
      <c r="I289" s="792"/>
      <c r="J289" s="267">
        <v>613.92600000000004</v>
      </c>
      <c r="K289" s="267">
        <v>585.66399999999999</v>
      </c>
      <c r="L289" s="267">
        <v>730.76499999999999</v>
      </c>
      <c r="M289" s="267">
        <v>671.23199999999997</v>
      </c>
      <c r="N289" s="765">
        <v>2601.587</v>
      </c>
      <c r="O289" s="793"/>
      <c r="P289" s="764">
        <v>2236.9499999999998</v>
      </c>
      <c r="Q289" s="764">
        <v>2315.3020000000001</v>
      </c>
      <c r="R289" s="764">
        <v>2442.337</v>
      </c>
      <c r="S289" s="764">
        <v>2314.2379999999998</v>
      </c>
      <c r="T289" s="764">
        <v>9308.8269999999993</v>
      </c>
    </row>
    <row r="290" spans="2:45">
      <c r="B290" s="770" t="s">
        <v>102</v>
      </c>
      <c r="C290" s="770"/>
      <c r="D290" s="267">
        <v>2040.578</v>
      </c>
      <c r="E290" s="267">
        <v>1843.617</v>
      </c>
      <c r="F290" s="267">
        <v>2019.2650000000001</v>
      </c>
      <c r="G290" s="267">
        <v>1886.366</v>
      </c>
      <c r="H290" s="765">
        <v>7789.826</v>
      </c>
      <c r="I290" s="792"/>
      <c r="J290" s="267">
        <v>1316.4079999999999</v>
      </c>
      <c r="K290" s="267">
        <v>1450.5170000000001</v>
      </c>
      <c r="L290" s="267">
        <v>1523.664</v>
      </c>
      <c r="M290" s="267">
        <v>1485.789</v>
      </c>
      <c r="N290" s="765">
        <v>5776.3779999999997</v>
      </c>
      <c r="O290" s="793"/>
      <c r="P290" s="764">
        <v>3356.9859999999999</v>
      </c>
      <c r="Q290" s="764">
        <v>3294.134</v>
      </c>
      <c r="R290" s="764">
        <v>3542.9290000000001</v>
      </c>
      <c r="S290" s="764">
        <v>3372.1550000000002</v>
      </c>
      <c r="T290" s="764">
        <v>13566.204</v>
      </c>
    </row>
    <row r="291" spans="2:45">
      <c r="B291" s="812" t="s">
        <v>103</v>
      </c>
      <c r="C291" s="812"/>
      <c r="D291" s="527">
        <v>5820.64</v>
      </c>
      <c r="E291" s="527">
        <v>6121.7079999999996</v>
      </c>
      <c r="F291" s="527">
        <v>6322.4189999999999</v>
      </c>
      <c r="G291" s="527">
        <v>6523.1310000000003</v>
      </c>
      <c r="H291" s="269">
        <v>24787.898000000001</v>
      </c>
      <c r="I291" s="801"/>
      <c r="J291" s="527">
        <v>0</v>
      </c>
      <c r="K291" s="527">
        <v>0</v>
      </c>
      <c r="L291" s="527">
        <v>0</v>
      </c>
      <c r="M291" s="527">
        <v>0</v>
      </c>
      <c r="N291" s="269">
        <v>0</v>
      </c>
      <c r="O291" s="802"/>
      <c r="P291" s="268">
        <v>5820.64</v>
      </c>
      <c r="Q291" s="268">
        <v>6121.7079999999996</v>
      </c>
      <c r="R291" s="268">
        <v>6322.4189999999999</v>
      </c>
      <c r="S291" s="268">
        <v>6523.1310000000003</v>
      </c>
      <c r="T291" s="268">
        <v>24787.898000000001</v>
      </c>
    </row>
    <row r="292" spans="2:45" ht="3.75" customHeight="1">
      <c r="B292" s="767"/>
      <c r="C292" s="768"/>
      <c r="D292" s="780"/>
      <c r="E292" s="780"/>
      <c r="F292" s="780"/>
      <c r="G292" s="780"/>
      <c r="H292" s="794"/>
      <c r="I292" s="795"/>
      <c r="J292" s="780"/>
      <c r="K292" s="780"/>
      <c r="L292" s="780"/>
      <c r="M292" s="780"/>
      <c r="N292" s="758"/>
      <c r="O292" s="796"/>
      <c r="P292" s="780"/>
      <c r="Q292" s="780"/>
      <c r="R292" s="780"/>
      <c r="S292" s="780"/>
      <c r="T292" s="780"/>
    </row>
    <row r="293" spans="2:45" ht="13.5" customHeight="1">
      <c r="B293" s="145">
        <v>2002</v>
      </c>
      <c r="C293" s="781"/>
      <c r="D293" s="781">
        <v>111095.67200000001</v>
      </c>
      <c r="E293" s="781">
        <v>116058.74500000001</v>
      </c>
      <c r="F293" s="781">
        <v>104525.804</v>
      </c>
      <c r="G293" s="781">
        <v>111739.18799999999</v>
      </c>
      <c r="H293" s="782">
        <v>443419.40899999999</v>
      </c>
      <c r="I293" s="797"/>
      <c r="J293" s="781">
        <v>44194.410999999993</v>
      </c>
      <c r="K293" s="781">
        <v>45877.517999999996</v>
      </c>
      <c r="L293" s="781">
        <v>49574.780000000013</v>
      </c>
      <c r="M293" s="781">
        <v>48323.083000000006</v>
      </c>
      <c r="N293" s="782">
        <v>187969.79200000004</v>
      </c>
      <c r="O293" s="797"/>
      <c r="P293" s="781">
        <v>155290.08600000001</v>
      </c>
      <c r="Q293" s="781">
        <v>161936.26699999999</v>
      </c>
      <c r="R293" s="781">
        <v>154100.57999999999</v>
      </c>
      <c r="S293" s="781">
        <v>160062.27199999997</v>
      </c>
      <c r="T293" s="781">
        <v>631389.20500000007</v>
      </c>
      <c r="U293" s="766"/>
    </row>
    <row r="294" spans="2:45" s="762" customFormat="1">
      <c r="B294" s="763" t="s">
        <v>3</v>
      </c>
      <c r="C294" s="763"/>
      <c r="D294" s="764">
        <v>3155.89</v>
      </c>
      <c r="E294" s="764">
        <v>3226.4839999999999</v>
      </c>
      <c r="F294" s="764">
        <v>3617.3270000000002</v>
      </c>
      <c r="G294" s="764">
        <v>3281.261</v>
      </c>
      <c r="H294" s="765">
        <v>13280.962000000001</v>
      </c>
      <c r="I294" s="792"/>
      <c r="J294" s="764">
        <v>12299.565000000001</v>
      </c>
      <c r="K294" s="764">
        <v>12435.826999999999</v>
      </c>
      <c r="L294" s="764">
        <v>14194.11</v>
      </c>
      <c r="M294" s="764">
        <v>12810.036</v>
      </c>
      <c r="N294" s="765">
        <v>51739.538</v>
      </c>
      <c r="O294" s="793"/>
      <c r="P294" s="764">
        <v>15455.456</v>
      </c>
      <c r="Q294" s="764">
        <v>15662.311</v>
      </c>
      <c r="R294" s="764">
        <v>17811.437000000002</v>
      </c>
      <c r="S294" s="764">
        <v>16091.297</v>
      </c>
      <c r="T294" s="764">
        <v>65020.500999999997</v>
      </c>
      <c r="U294" s="749"/>
      <c r="V294" s="766"/>
      <c r="W294" s="766"/>
      <c r="X294" s="766"/>
      <c r="Y294" s="766"/>
      <c r="Z294" s="766"/>
      <c r="AA294" s="766"/>
      <c r="AB294" s="766"/>
      <c r="AC294" s="766"/>
      <c r="AD294" s="766"/>
      <c r="AE294" s="766"/>
      <c r="AF294" s="766"/>
      <c r="AG294" s="766"/>
      <c r="AH294" s="766"/>
      <c r="AI294" s="766"/>
      <c r="AJ294" s="766"/>
      <c r="AK294" s="766"/>
      <c r="AL294" s="766"/>
      <c r="AM294" s="766"/>
      <c r="AN294" s="766"/>
      <c r="AO294" s="766"/>
      <c r="AP294" s="766"/>
      <c r="AQ294" s="766"/>
      <c r="AR294" s="766"/>
      <c r="AS294" s="766"/>
    </row>
    <row r="295" spans="2:45">
      <c r="B295" s="770" t="s">
        <v>4</v>
      </c>
      <c r="C295" s="770"/>
      <c r="D295" s="267">
        <v>289.33499999999998</v>
      </c>
      <c r="E295" s="267">
        <v>264.524</v>
      </c>
      <c r="F295" s="267">
        <v>238.999</v>
      </c>
      <c r="G295" s="267">
        <v>262.27499999999998</v>
      </c>
      <c r="H295" s="765">
        <v>1055.1329999999998</v>
      </c>
      <c r="I295" s="792"/>
      <c r="J295" s="267">
        <v>43.744</v>
      </c>
      <c r="K295" s="267">
        <v>54.613</v>
      </c>
      <c r="L295" s="267">
        <v>64.588999999999999</v>
      </c>
      <c r="M295" s="267">
        <v>54.68</v>
      </c>
      <c r="N295" s="765">
        <v>217.626</v>
      </c>
      <c r="O295" s="793"/>
      <c r="P295" s="764">
        <v>333.07900000000001</v>
      </c>
      <c r="Q295" s="764">
        <v>319.137</v>
      </c>
      <c r="R295" s="764">
        <v>303.58800000000002</v>
      </c>
      <c r="S295" s="764">
        <v>316.95600000000002</v>
      </c>
      <c r="T295" s="764">
        <v>1272.7600000000002</v>
      </c>
    </row>
    <row r="296" spans="2:45">
      <c r="B296" s="770" t="s">
        <v>5</v>
      </c>
      <c r="C296" s="770"/>
      <c r="D296" s="267">
        <v>13311.248</v>
      </c>
      <c r="E296" s="267">
        <v>13320.212</v>
      </c>
      <c r="F296" s="267">
        <v>11208.593000000001</v>
      </c>
      <c r="G296" s="267">
        <v>12833.367</v>
      </c>
      <c r="H296" s="765">
        <v>50673.42</v>
      </c>
      <c r="I296" s="792"/>
      <c r="J296" s="267">
        <v>3537.5929999999998</v>
      </c>
      <c r="K296" s="267">
        <v>3617.607</v>
      </c>
      <c r="L296" s="267">
        <v>3699.3229999999999</v>
      </c>
      <c r="M296" s="267">
        <v>3758.203</v>
      </c>
      <c r="N296" s="765">
        <v>14612.725999999999</v>
      </c>
      <c r="O296" s="793"/>
      <c r="P296" s="764">
        <v>16848.841</v>
      </c>
      <c r="Q296" s="764">
        <v>16937.819</v>
      </c>
      <c r="R296" s="764">
        <v>14907.915000000001</v>
      </c>
      <c r="S296" s="764">
        <v>16591.57</v>
      </c>
      <c r="T296" s="764">
        <v>65286.145000000004</v>
      </c>
    </row>
    <row r="297" spans="2:45">
      <c r="B297" s="770" t="s">
        <v>7</v>
      </c>
      <c r="C297" s="770"/>
      <c r="D297" s="267">
        <v>454.83800000000002</v>
      </c>
      <c r="E297" s="267">
        <v>457.78300000000002</v>
      </c>
      <c r="F297" s="267">
        <v>435.77</v>
      </c>
      <c r="G297" s="267">
        <v>441.30900000000003</v>
      </c>
      <c r="H297" s="765">
        <v>1789.7</v>
      </c>
      <c r="I297" s="792"/>
      <c r="J297" s="267">
        <v>0</v>
      </c>
      <c r="K297" s="267">
        <v>0</v>
      </c>
      <c r="L297" s="267">
        <v>0</v>
      </c>
      <c r="M297" s="267">
        <v>0</v>
      </c>
      <c r="N297" s="765">
        <v>0</v>
      </c>
      <c r="O297" s="793"/>
      <c r="P297" s="764">
        <v>454.83800000000002</v>
      </c>
      <c r="Q297" s="764">
        <v>457.78300000000002</v>
      </c>
      <c r="R297" s="764">
        <v>435.77</v>
      </c>
      <c r="S297" s="764">
        <v>441.30900000000003</v>
      </c>
      <c r="T297" s="764">
        <v>1789.7</v>
      </c>
    </row>
    <row r="298" spans="2:45">
      <c r="B298" s="770" t="s">
        <v>9</v>
      </c>
      <c r="C298" s="770"/>
      <c r="D298" s="267">
        <v>710.01400000000001</v>
      </c>
      <c r="E298" s="267">
        <v>717.04700000000003</v>
      </c>
      <c r="F298" s="267">
        <v>618.45699999999999</v>
      </c>
      <c r="G298" s="267">
        <v>716.37699999999995</v>
      </c>
      <c r="H298" s="765">
        <v>2761.895</v>
      </c>
      <c r="I298" s="792"/>
      <c r="J298" s="267">
        <v>47.767000000000003</v>
      </c>
      <c r="K298" s="267">
        <v>45.756</v>
      </c>
      <c r="L298" s="267">
        <v>51.408999999999999</v>
      </c>
      <c r="M298" s="267">
        <v>63.173000000000002</v>
      </c>
      <c r="N298" s="765">
        <v>208.10499999999999</v>
      </c>
      <c r="O298" s="793"/>
      <c r="P298" s="764">
        <v>757.78099999999995</v>
      </c>
      <c r="Q298" s="764">
        <v>762.803</v>
      </c>
      <c r="R298" s="764">
        <v>669.86599999999999</v>
      </c>
      <c r="S298" s="764">
        <v>779.55</v>
      </c>
      <c r="T298" s="764">
        <v>2970</v>
      </c>
    </row>
    <row r="299" spans="2:45">
      <c r="B299" s="770" t="s">
        <v>10</v>
      </c>
      <c r="C299" s="770"/>
      <c r="D299" s="267">
        <v>10507.339</v>
      </c>
      <c r="E299" s="267">
        <v>10386.528</v>
      </c>
      <c r="F299" s="267">
        <v>8698.8050000000003</v>
      </c>
      <c r="G299" s="267">
        <v>10505.093000000001</v>
      </c>
      <c r="H299" s="765">
        <v>40097.764999999999</v>
      </c>
      <c r="I299" s="792"/>
      <c r="J299" s="267">
        <v>3703.5949999999998</v>
      </c>
      <c r="K299" s="267">
        <v>3859.9349999999999</v>
      </c>
      <c r="L299" s="267">
        <v>4235.1319999999996</v>
      </c>
      <c r="M299" s="267">
        <v>4450.4939999999997</v>
      </c>
      <c r="N299" s="765">
        <v>16249.155999999999</v>
      </c>
      <c r="O299" s="793"/>
      <c r="P299" s="764">
        <v>14210.933999999999</v>
      </c>
      <c r="Q299" s="764">
        <v>14246.463</v>
      </c>
      <c r="R299" s="764">
        <v>12933.937</v>
      </c>
      <c r="S299" s="764">
        <v>14955.587</v>
      </c>
      <c r="T299" s="764">
        <v>56346.920999999995</v>
      </c>
    </row>
    <row r="300" spans="2:45">
      <c r="B300" s="770" t="s">
        <v>12</v>
      </c>
      <c r="C300" s="770"/>
      <c r="D300" s="267">
        <v>18567.907999999999</v>
      </c>
      <c r="E300" s="267">
        <v>18356.728999999999</v>
      </c>
      <c r="F300" s="267">
        <v>16619.289000000001</v>
      </c>
      <c r="G300" s="267">
        <v>18001.079000000002</v>
      </c>
      <c r="H300" s="765">
        <v>71545.005000000005</v>
      </c>
      <c r="I300" s="792"/>
      <c r="J300" s="267">
        <v>10946.842000000001</v>
      </c>
      <c r="K300" s="267">
        <v>11031.174999999999</v>
      </c>
      <c r="L300" s="267">
        <v>11610.657999999999</v>
      </c>
      <c r="M300" s="267">
        <v>12235.27</v>
      </c>
      <c r="N300" s="765">
        <v>45823.945000000007</v>
      </c>
      <c r="O300" s="793"/>
      <c r="P300" s="764">
        <v>29514.75</v>
      </c>
      <c r="Q300" s="764">
        <v>29387.903999999999</v>
      </c>
      <c r="R300" s="764">
        <v>28229.946</v>
      </c>
      <c r="S300" s="764">
        <v>30236.348999999998</v>
      </c>
      <c r="T300" s="764">
        <v>117368.94899999999</v>
      </c>
    </row>
    <row r="301" spans="2:45">
      <c r="B301" s="770" t="s">
        <v>13</v>
      </c>
      <c r="C301" s="770"/>
      <c r="D301" s="267">
        <v>5701.6279999999997</v>
      </c>
      <c r="E301" s="267">
        <v>6687.0010000000002</v>
      </c>
      <c r="F301" s="267">
        <v>8013.8180000000002</v>
      </c>
      <c r="G301" s="267">
        <v>6275.6289999999999</v>
      </c>
      <c r="H301" s="765">
        <v>26678.076000000001</v>
      </c>
      <c r="I301" s="792"/>
      <c r="J301" s="267">
        <v>1579.8130000000001</v>
      </c>
      <c r="K301" s="267">
        <v>1815.7439999999999</v>
      </c>
      <c r="L301" s="267">
        <v>1920.2159999999999</v>
      </c>
      <c r="M301" s="267">
        <v>1933.9259999999999</v>
      </c>
      <c r="N301" s="765">
        <v>7249.6989999999987</v>
      </c>
      <c r="O301" s="793"/>
      <c r="P301" s="764">
        <v>7281.4409999999998</v>
      </c>
      <c r="Q301" s="764">
        <v>8502.7459999999992</v>
      </c>
      <c r="R301" s="764">
        <v>9934.0339999999997</v>
      </c>
      <c r="S301" s="764">
        <v>8209.5540000000001</v>
      </c>
      <c r="T301" s="764">
        <v>33927.774999999994</v>
      </c>
    </row>
    <row r="302" spans="2:45">
      <c r="B302" s="770" t="s">
        <v>14</v>
      </c>
      <c r="C302" s="770"/>
      <c r="D302" s="267">
        <v>9985.2219999999998</v>
      </c>
      <c r="E302" s="267">
        <v>14770.362999999999</v>
      </c>
      <c r="F302" s="267">
        <v>12175.512000000001</v>
      </c>
      <c r="G302" s="267">
        <v>10406.978999999999</v>
      </c>
      <c r="H302" s="765">
        <v>47338.076000000001</v>
      </c>
      <c r="I302" s="792"/>
      <c r="J302" s="267">
        <v>3969.02</v>
      </c>
      <c r="K302" s="267">
        <v>4924.42</v>
      </c>
      <c r="L302" s="267">
        <v>5156.7619999999997</v>
      </c>
      <c r="M302" s="267">
        <v>4327.16</v>
      </c>
      <c r="N302" s="765">
        <v>18377.362000000001</v>
      </c>
      <c r="O302" s="793"/>
      <c r="P302" s="764">
        <v>13954.242</v>
      </c>
      <c r="Q302" s="764">
        <v>19694.782999999999</v>
      </c>
      <c r="R302" s="764">
        <v>17332.273000000001</v>
      </c>
      <c r="S302" s="764">
        <v>14734.14</v>
      </c>
      <c r="T302" s="764">
        <v>65715.437999999995</v>
      </c>
    </row>
    <row r="303" spans="2:45">
      <c r="B303" s="770" t="s">
        <v>15</v>
      </c>
      <c r="C303" s="770"/>
      <c r="D303" s="267">
        <v>2616.808</v>
      </c>
      <c r="E303" s="267">
        <v>2646.0680000000002</v>
      </c>
      <c r="F303" s="267">
        <v>2501.6669999999999</v>
      </c>
      <c r="G303" s="267">
        <v>2689.4949999999999</v>
      </c>
      <c r="H303" s="765">
        <v>10454.038</v>
      </c>
      <c r="I303" s="792"/>
      <c r="J303" s="267">
        <v>537.54499999999996</v>
      </c>
      <c r="K303" s="267">
        <v>500.14600000000002</v>
      </c>
      <c r="L303" s="267">
        <v>579.096</v>
      </c>
      <c r="M303" s="267">
        <v>586.10299999999995</v>
      </c>
      <c r="N303" s="765">
        <v>2202.89</v>
      </c>
      <c r="O303" s="793"/>
      <c r="P303" s="764">
        <v>3154.3530000000001</v>
      </c>
      <c r="Q303" s="764">
        <v>3146.2139999999999</v>
      </c>
      <c r="R303" s="764">
        <v>3080.7629999999999</v>
      </c>
      <c r="S303" s="764">
        <v>3275.598</v>
      </c>
      <c r="T303" s="764">
        <v>12656.928</v>
      </c>
    </row>
    <row r="304" spans="2:45">
      <c r="B304" s="770" t="s">
        <v>16</v>
      </c>
      <c r="C304" s="770"/>
      <c r="D304" s="267">
        <v>6275.2439999999997</v>
      </c>
      <c r="E304" s="267">
        <v>5950.0550000000003</v>
      </c>
      <c r="F304" s="267">
        <v>5482.7860000000001</v>
      </c>
      <c r="G304" s="267">
        <v>6213.3220000000001</v>
      </c>
      <c r="H304" s="765">
        <v>23921.406999999999</v>
      </c>
      <c r="I304" s="792"/>
      <c r="J304" s="267">
        <v>893.31700000000001</v>
      </c>
      <c r="K304" s="267">
        <v>881.7</v>
      </c>
      <c r="L304" s="267">
        <v>907.61900000000003</v>
      </c>
      <c r="M304" s="267">
        <v>911.43399999999997</v>
      </c>
      <c r="N304" s="765">
        <v>3594.0699999999997</v>
      </c>
      <c r="O304" s="793"/>
      <c r="P304" s="764">
        <v>7168.5609999999997</v>
      </c>
      <c r="Q304" s="764">
        <v>6831.7550000000001</v>
      </c>
      <c r="R304" s="764">
        <v>6390.4049999999997</v>
      </c>
      <c r="S304" s="764">
        <v>7124.7560000000003</v>
      </c>
      <c r="T304" s="764">
        <v>27515.476999999999</v>
      </c>
    </row>
    <row r="305" spans="2:45">
      <c r="B305" s="770" t="s">
        <v>17</v>
      </c>
      <c r="C305" s="770"/>
      <c r="D305" s="267">
        <v>272.47300000000001</v>
      </c>
      <c r="E305" s="267">
        <v>279.28500000000003</v>
      </c>
      <c r="F305" s="267">
        <v>252.03700000000001</v>
      </c>
      <c r="G305" s="267">
        <v>277.35500000000002</v>
      </c>
      <c r="H305" s="765">
        <v>1081.1500000000001</v>
      </c>
      <c r="I305" s="792"/>
      <c r="J305" s="267">
        <v>231.602</v>
      </c>
      <c r="K305" s="267">
        <v>233.87200000000001</v>
      </c>
      <c r="L305" s="267">
        <v>231.602</v>
      </c>
      <c r="M305" s="267">
        <v>232.51</v>
      </c>
      <c r="N305" s="765">
        <v>929.58600000000001</v>
      </c>
      <c r="O305" s="793"/>
      <c r="P305" s="764">
        <v>504.07499999999999</v>
      </c>
      <c r="Q305" s="764">
        <v>513.15700000000004</v>
      </c>
      <c r="R305" s="764">
        <v>483.63900000000001</v>
      </c>
      <c r="S305" s="764">
        <v>509.86599999999999</v>
      </c>
      <c r="T305" s="764">
        <v>2010.7370000000001</v>
      </c>
    </row>
    <row r="306" spans="2:45">
      <c r="B306" s="770" t="s">
        <v>18</v>
      </c>
      <c r="C306" s="770"/>
      <c r="D306" s="267">
        <v>3633.1889999999999</v>
      </c>
      <c r="E306" s="267">
        <v>3569.0050000000001</v>
      </c>
      <c r="F306" s="267">
        <v>3332.9160000000002</v>
      </c>
      <c r="G306" s="267">
        <v>3656.6350000000002</v>
      </c>
      <c r="H306" s="765">
        <v>14191.745000000001</v>
      </c>
      <c r="I306" s="792"/>
      <c r="J306" s="267">
        <v>1967.895</v>
      </c>
      <c r="K306" s="267">
        <v>2032.241</v>
      </c>
      <c r="L306" s="267">
        <v>2139.0120000000002</v>
      </c>
      <c r="M306" s="267">
        <v>2215.3359999999998</v>
      </c>
      <c r="N306" s="765">
        <v>8354.4840000000004</v>
      </c>
      <c r="O306" s="793"/>
      <c r="P306" s="764">
        <v>5601.0839999999998</v>
      </c>
      <c r="Q306" s="764">
        <v>5601.2460000000001</v>
      </c>
      <c r="R306" s="764">
        <v>5471.9279999999999</v>
      </c>
      <c r="S306" s="764">
        <v>5871.9709999999995</v>
      </c>
      <c r="T306" s="764">
        <v>22546.228999999999</v>
      </c>
    </row>
    <row r="307" spans="2:45">
      <c r="B307" s="770" t="s">
        <v>20</v>
      </c>
      <c r="C307" s="770"/>
      <c r="D307" s="267">
        <v>1978.0329999999999</v>
      </c>
      <c r="E307" s="267">
        <v>1969.41</v>
      </c>
      <c r="F307" s="267">
        <v>2406.4940000000001</v>
      </c>
      <c r="G307" s="267">
        <v>2201.48</v>
      </c>
      <c r="H307" s="765">
        <v>8555.4169999999995</v>
      </c>
      <c r="I307" s="792"/>
      <c r="J307" s="267">
        <v>428.87099999999998</v>
      </c>
      <c r="K307" s="267">
        <v>458.61500000000001</v>
      </c>
      <c r="L307" s="267">
        <v>522.154</v>
      </c>
      <c r="M307" s="267">
        <v>493.77300000000002</v>
      </c>
      <c r="N307" s="765">
        <v>1903.413</v>
      </c>
      <c r="O307" s="793"/>
      <c r="P307" s="764">
        <v>2406.904</v>
      </c>
      <c r="Q307" s="764">
        <v>2428.0259999999998</v>
      </c>
      <c r="R307" s="764">
        <v>2928.6469999999999</v>
      </c>
      <c r="S307" s="764">
        <v>2695.2530000000002</v>
      </c>
      <c r="T307" s="764">
        <v>10458.83</v>
      </c>
    </row>
    <row r="308" spans="2:45">
      <c r="B308" s="770" t="s">
        <v>21</v>
      </c>
      <c r="C308" s="770"/>
      <c r="D308" s="267">
        <v>14339.432000000001</v>
      </c>
      <c r="E308" s="267">
        <v>14593.121999999999</v>
      </c>
      <c r="F308" s="267">
        <v>11674.905000000001</v>
      </c>
      <c r="G308" s="267">
        <v>14983.541999999999</v>
      </c>
      <c r="H308" s="765">
        <v>55591.001000000004</v>
      </c>
      <c r="I308" s="792"/>
      <c r="J308" s="267">
        <v>3.4540000000000002</v>
      </c>
      <c r="K308" s="267">
        <v>3.2949999999999999</v>
      </c>
      <c r="L308" s="267">
        <v>4.1120000000000001</v>
      </c>
      <c r="M308" s="267">
        <v>3.7770000000000001</v>
      </c>
      <c r="N308" s="765">
        <v>14.638000000000002</v>
      </c>
      <c r="O308" s="793"/>
      <c r="P308" s="764">
        <v>14342.887000000001</v>
      </c>
      <c r="Q308" s="764">
        <v>14596.418</v>
      </c>
      <c r="R308" s="764">
        <v>11679.017</v>
      </c>
      <c r="S308" s="764">
        <v>14987.317999999999</v>
      </c>
      <c r="T308" s="764">
        <v>55605.64</v>
      </c>
    </row>
    <row r="309" spans="2:45">
      <c r="B309" s="770" t="s">
        <v>22</v>
      </c>
      <c r="C309" s="770"/>
      <c r="D309" s="267">
        <v>6062.348</v>
      </c>
      <c r="E309" s="267">
        <v>5582.0140000000001</v>
      </c>
      <c r="F309" s="267">
        <v>4047.6390000000001</v>
      </c>
      <c r="G309" s="267">
        <v>5604.7820000000002</v>
      </c>
      <c r="H309" s="765">
        <v>21296.782999999999</v>
      </c>
      <c r="I309" s="792"/>
      <c r="J309" s="267">
        <v>674.28599999999994</v>
      </c>
      <c r="K309" s="267">
        <v>673.04100000000005</v>
      </c>
      <c r="L309" s="267">
        <v>593.27800000000002</v>
      </c>
      <c r="M309" s="267">
        <v>690.01400000000001</v>
      </c>
      <c r="N309" s="765">
        <v>2630.6190000000001</v>
      </c>
      <c r="O309" s="793"/>
      <c r="P309" s="764">
        <v>6736.6350000000002</v>
      </c>
      <c r="Q309" s="764">
        <v>6255.0559999999996</v>
      </c>
      <c r="R309" s="764">
        <v>4640.9170000000004</v>
      </c>
      <c r="S309" s="764">
        <v>6294.7950000000001</v>
      </c>
      <c r="T309" s="764">
        <v>23927.402999999998</v>
      </c>
    </row>
    <row r="310" spans="2:45">
      <c r="B310" s="770" t="s">
        <v>100</v>
      </c>
      <c r="C310" s="770"/>
      <c r="D310" s="267">
        <v>4412.9030000000002</v>
      </c>
      <c r="E310" s="267">
        <v>4445.7269999999999</v>
      </c>
      <c r="F310" s="267">
        <v>4125.32</v>
      </c>
      <c r="G310" s="267">
        <v>4400.6059999999998</v>
      </c>
      <c r="H310" s="765">
        <v>17384.556</v>
      </c>
      <c r="I310" s="792"/>
      <c r="J310" s="267">
        <v>1415.7049999999999</v>
      </c>
      <c r="K310" s="267">
        <v>1298.7619999999999</v>
      </c>
      <c r="L310" s="267">
        <v>1431.0329999999999</v>
      </c>
      <c r="M310" s="267">
        <v>1422.204</v>
      </c>
      <c r="N310" s="765">
        <v>5567.7039999999997</v>
      </c>
      <c r="O310" s="793"/>
      <c r="P310" s="764">
        <v>5828.6080000000002</v>
      </c>
      <c r="Q310" s="764">
        <v>5744.4889999999996</v>
      </c>
      <c r="R310" s="764">
        <v>5556.3530000000001</v>
      </c>
      <c r="S310" s="764">
        <v>5822.81</v>
      </c>
      <c r="T310" s="764">
        <v>22952.260000000002</v>
      </c>
    </row>
    <row r="311" spans="2:45">
      <c r="B311" s="770" t="s">
        <v>101</v>
      </c>
      <c r="C311" s="770"/>
      <c r="D311" s="267">
        <v>1598.8</v>
      </c>
      <c r="E311" s="267">
        <v>1729.6379999999999</v>
      </c>
      <c r="F311" s="267">
        <v>1688.443</v>
      </c>
      <c r="G311" s="267">
        <v>1619.5340000000001</v>
      </c>
      <c r="H311" s="765">
        <v>6636.4150000000009</v>
      </c>
      <c r="I311" s="792"/>
      <c r="J311" s="267">
        <v>654.95500000000004</v>
      </c>
      <c r="K311" s="267">
        <v>624.80499999999995</v>
      </c>
      <c r="L311" s="267">
        <v>779.60299999999995</v>
      </c>
      <c r="M311" s="267">
        <v>716.09100000000001</v>
      </c>
      <c r="N311" s="765">
        <v>2775.4539999999997</v>
      </c>
      <c r="O311" s="793"/>
      <c r="P311" s="764">
        <v>2253.7550000000001</v>
      </c>
      <c r="Q311" s="764">
        <v>2354.4430000000002</v>
      </c>
      <c r="R311" s="764">
        <v>2468.0459999999998</v>
      </c>
      <c r="S311" s="764">
        <v>2335.6260000000002</v>
      </c>
      <c r="T311" s="764">
        <v>9411.8700000000008</v>
      </c>
    </row>
    <row r="312" spans="2:45">
      <c r="B312" s="770" t="s">
        <v>102</v>
      </c>
      <c r="C312" s="770"/>
      <c r="D312" s="267">
        <v>2104.8710000000001</v>
      </c>
      <c r="E312" s="267">
        <v>1839.067</v>
      </c>
      <c r="F312" s="267">
        <v>2017.9880000000001</v>
      </c>
      <c r="G312" s="267">
        <v>1899.673</v>
      </c>
      <c r="H312" s="765">
        <v>7861.5990000000002</v>
      </c>
      <c r="I312" s="792"/>
      <c r="J312" s="267">
        <v>1258.8420000000001</v>
      </c>
      <c r="K312" s="267">
        <v>1385.9639999999999</v>
      </c>
      <c r="L312" s="267">
        <v>1455.0719999999999</v>
      </c>
      <c r="M312" s="267">
        <v>1418.8989999999999</v>
      </c>
      <c r="N312" s="765">
        <v>5518.777</v>
      </c>
      <c r="O312" s="793"/>
      <c r="P312" s="764">
        <v>3363.7130000000002</v>
      </c>
      <c r="Q312" s="764">
        <v>3225.0309999999999</v>
      </c>
      <c r="R312" s="764">
        <v>3473.06</v>
      </c>
      <c r="S312" s="764">
        <v>3318.5720000000001</v>
      </c>
      <c r="T312" s="764">
        <v>13380.376</v>
      </c>
    </row>
    <row r="313" spans="2:45">
      <c r="B313" s="770" t="s">
        <v>103</v>
      </c>
      <c r="C313" s="770"/>
      <c r="D313" s="267">
        <v>5118.1490000000003</v>
      </c>
      <c r="E313" s="267">
        <v>5268.683</v>
      </c>
      <c r="F313" s="267">
        <v>5369.0389999999998</v>
      </c>
      <c r="G313" s="267">
        <v>5469.3950000000004</v>
      </c>
      <c r="H313" s="765">
        <v>21225.266</v>
      </c>
      <c r="I313" s="792"/>
      <c r="J313" s="267">
        <v>0</v>
      </c>
      <c r="K313" s="267">
        <v>0</v>
      </c>
      <c r="L313" s="267">
        <v>0</v>
      </c>
      <c r="M313" s="267">
        <v>0</v>
      </c>
      <c r="N313" s="765">
        <v>0</v>
      </c>
      <c r="O313" s="793"/>
      <c r="P313" s="764">
        <v>5118.1490000000003</v>
      </c>
      <c r="Q313" s="764">
        <v>5268.683</v>
      </c>
      <c r="R313" s="764">
        <v>5369.0389999999998</v>
      </c>
      <c r="S313" s="764">
        <v>5469.3950000000004</v>
      </c>
      <c r="T313" s="764">
        <v>21225.266</v>
      </c>
    </row>
    <row r="314" spans="2:45" ht="3.75" customHeight="1">
      <c r="B314" s="767"/>
      <c r="C314" s="768"/>
      <c r="D314" s="780"/>
      <c r="E314" s="780"/>
      <c r="F314" s="780"/>
      <c r="G314" s="780"/>
      <c r="H314" s="794"/>
      <c r="I314" s="795"/>
      <c r="J314" s="780"/>
      <c r="K314" s="780"/>
      <c r="L314" s="780"/>
      <c r="M314" s="780"/>
      <c r="N314" s="758"/>
      <c r="O314" s="796"/>
      <c r="P314" s="780"/>
      <c r="Q314" s="780"/>
      <c r="R314" s="780"/>
      <c r="S314" s="780"/>
      <c r="T314" s="780"/>
    </row>
    <row r="315" spans="2:45" ht="13.5" customHeight="1">
      <c r="B315" s="145">
        <v>2001</v>
      </c>
      <c r="C315" s="781"/>
      <c r="D315" s="781">
        <v>108330.49899999997</v>
      </c>
      <c r="E315" s="781">
        <v>113642.65299999998</v>
      </c>
      <c r="F315" s="781">
        <v>102706.62099999998</v>
      </c>
      <c r="G315" s="781">
        <v>109573.64099999999</v>
      </c>
      <c r="H315" s="782">
        <v>434253.41400000005</v>
      </c>
      <c r="I315" s="797"/>
      <c r="J315" s="781">
        <v>45401.293000000005</v>
      </c>
      <c r="K315" s="781">
        <v>47138.454999999994</v>
      </c>
      <c r="L315" s="781">
        <v>50973.766000000003</v>
      </c>
      <c r="M315" s="781">
        <v>49582.16</v>
      </c>
      <c r="N315" s="782">
        <v>193095.67399999997</v>
      </c>
      <c r="O315" s="797"/>
      <c r="P315" s="781">
        <v>153731.78900000002</v>
      </c>
      <c r="Q315" s="781">
        <v>160781.10499999998</v>
      </c>
      <c r="R315" s="781">
        <v>153680.386</v>
      </c>
      <c r="S315" s="781">
        <v>159155.79899999997</v>
      </c>
      <c r="T315" s="781">
        <v>627349.07900000003</v>
      </c>
      <c r="U315" s="766"/>
    </row>
    <row r="316" spans="2:45" s="762" customFormat="1">
      <c r="B316" s="763" t="s">
        <v>3</v>
      </c>
      <c r="C316" s="763"/>
      <c r="D316" s="764">
        <v>3373.4319999999998</v>
      </c>
      <c r="E316" s="764">
        <v>3469.9470000000001</v>
      </c>
      <c r="F316" s="764">
        <v>3875.33</v>
      </c>
      <c r="G316" s="764">
        <v>3513.1109999999999</v>
      </c>
      <c r="H316" s="765">
        <v>14231.82</v>
      </c>
      <c r="I316" s="792"/>
      <c r="J316" s="764">
        <v>12342.499</v>
      </c>
      <c r="K316" s="764">
        <v>12432.987999999999</v>
      </c>
      <c r="L316" s="764">
        <v>14248.789000000001</v>
      </c>
      <c r="M316" s="764">
        <v>12854.81</v>
      </c>
      <c r="N316" s="765">
        <v>51879.085999999996</v>
      </c>
      <c r="O316" s="793"/>
      <c r="P316" s="764">
        <v>15715.931</v>
      </c>
      <c r="Q316" s="764">
        <v>15902.934999999999</v>
      </c>
      <c r="R316" s="764">
        <v>18124.117999999999</v>
      </c>
      <c r="S316" s="764">
        <v>16367.921</v>
      </c>
      <c r="T316" s="764">
        <v>66110.904999999999</v>
      </c>
      <c r="U316" s="749"/>
      <c r="V316" s="766"/>
      <c r="W316" s="766"/>
      <c r="X316" s="766"/>
      <c r="Y316" s="766"/>
      <c r="Z316" s="766"/>
      <c r="AA316" s="766"/>
      <c r="AB316" s="766"/>
      <c r="AC316" s="766"/>
      <c r="AD316" s="766"/>
      <c r="AE316" s="766"/>
      <c r="AF316" s="766"/>
      <c r="AG316" s="766"/>
      <c r="AH316" s="766"/>
      <c r="AI316" s="766"/>
      <c r="AJ316" s="766"/>
      <c r="AK316" s="766"/>
      <c r="AL316" s="766"/>
      <c r="AM316" s="766"/>
      <c r="AN316" s="766"/>
      <c r="AO316" s="766"/>
      <c r="AP316" s="766"/>
      <c r="AQ316" s="766"/>
      <c r="AR316" s="766"/>
      <c r="AS316" s="766"/>
    </row>
    <row r="317" spans="2:45">
      <c r="B317" s="770" t="s">
        <v>4</v>
      </c>
      <c r="C317" s="770"/>
      <c r="D317" s="267">
        <v>289.33499999999998</v>
      </c>
      <c r="E317" s="267">
        <v>264.524</v>
      </c>
      <c r="F317" s="267">
        <v>238.999</v>
      </c>
      <c r="G317" s="267">
        <v>262.27499999999998</v>
      </c>
      <c r="H317" s="765">
        <v>1055.1329999999998</v>
      </c>
      <c r="I317" s="792"/>
      <c r="J317" s="267">
        <v>63.944000000000003</v>
      </c>
      <c r="K317" s="267">
        <v>79.831999999999994</v>
      </c>
      <c r="L317" s="267">
        <v>94.415000000000006</v>
      </c>
      <c r="M317" s="267">
        <v>79.930000000000007</v>
      </c>
      <c r="N317" s="765">
        <v>318.12100000000004</v>
      </c>
      <c r="O317" s="793"/>
      <c r="P317" s="764">
        <v>353.279</v>
      </c>
      <c r="Q317" s="764">
        <v>344.35500000000002</v>
      </c>
      <c r="R317" s="764">
        <v>333.41300000000001</v>
      </c>
      <c r="S317" s="764">
        <v>342.20600000000002</v>
      </c>
      <c r="T317" s="764">
        <v>1373.2530000000002</v>
      </c>
    </row>
    <row r="318" spans="2:45">
      <c r="B318" s="770" t="s">
        <v>5</v>
      </c>
      <c r="C318" s="770"/>
      <c r="D318" s="267">
        <v>13466.803</v>
      </c>
      <c r="E318" s="267">
        <v>13426.805</v>
      </c>
      <c r="F318" s="267">
        <v>11383.191000000001</v>
      </c>
      <c r="G318" s="267">
        <v>13071.257</v>
      </c>
      <c r="H318" s="765">
        <v>51348.055999999997</v>
      </c>
      <c r="I318" s="792"/>
      <c r="J318" s="267">
        <v>3824.3820000000001</v>
      </c>
      <c r="K318" s="267">
        <v>3901.0650000000001</v>
      </c>
      <c r="L318" s="267">
        <v>3998.174</v>
      </c>
      <c r="M318" s="267">
        <v>4024.4059999999999</v>
      </c>
      <c r="N318" s="765">
        <v>15748.026999999998</v>
      </c>
      <c r="O318" s="793"/>
      <c r="P318" s="764">
        <v>17291.185000000001</v>
      </c>
      <c r="Q318" s="764">
        <v>17327.87</v>
      </c>
      <c r="R318" s="764">
        <v>15381.365</v>
      </c>
      <c r="S318" s="764">
        <v>17095.663</v>
      </c>
      <c r="T318" s="764">
        <v>67096.082999999999</v>
      </c>
    </row>
    <row r="319" spans="2:45">
      <c r="B319" s="770" t="s">
        <v>7</v>
      </c>
      <c r="C319" s="770"/>
      <c r="D319" s="267">
        <v>454.83800000000002</v>
      </c>
      <c r="E319" s="267">
        <v>457.78300000000002</v>
      </c>
      <c r="F319" s="267">
        <v>435.77</v>
      </c>
      <c r="G319" s="267">
        <v>441.30900000000003</v>
      </c>
      <c r="H319" s="765">
        <v>1789.7</v>
      </c>
      <c r="I319" s="792"/>
      <c r="J319" s="267">
        <v>0</v>
      </c>
      <c r="K319" s="267">
        <v>0</v>
      </c>
      <c r="L319" s="267">
        <v>0</v>
      </c>
      <c r="M319" s="267">
        <v>0</v>
      </c>
      <c r="N319" s="765">
        <v>0</v>
      </c>
      <c r="O319" s="793"/>
      <c r="P319" s="764">
        <v>454.83800000000002</v>
      </c>
      <c r="Q319" s="764">
        <v>457.78300000000002</v>
      </c>
      <c r="R319" s="764">
        <v>435.77</v>
      </c>
      <c r="S319" s="764">
        <v>441.30900000000003</v>
      </c>
      <c r="T319" s="764">
        <v>1789.7</v>
      </c>
    </row>
    <row r="320" spans="2:45">
      <c r="B320" s="770" t="s">
        <v>9</v>
      </c>
      <c r="C320" s="770"/>
      <c r="D320" s="267">
        <v>710.01400000000001</v>
      </c>
      <c r="E320" s="267">
        <v>717.04700000000003</v>
      </c>
      <c r="F320" s="267">
        <v>618.45699999999999</v>
      </c>
      <c r="G320" s="267">
        <v>716.37699999999995</v>
      </c>
      <c r="H320" s="765">
        <v>2761.895</v>
      </c>
      <c r="I320" s="792"/>
      <c r="J320" s="267">
        <v>57</v>
      </c>
      <c r="K320" s="267">
        <v>54.6</v>
      </c>
      <c r="L320" s="267">
        <v>61.344999999999999</v>
      </c>
      <c r="M320" s="267">
        <v>75.384</v>
      </c>
      <c r="N320" s="765">
        <v>248.32900000000001</v>
      </c>
      <c r="O320" s="793"/>
      <c r="P320" s="764">
        <v>767.01400000000001</v>
      </c>
      <c r="Q320" s="764">
        <v>771.64700000000005</v>
      </c>
      <c r="R320" s="764">
        <v>679.803</v>
      </c>
      <c r="S320" s="764">
        <v>791.76099999999997</v>
      </c>
      <c r="T320" s="764">
        <v>3010.2249999999999</v>
      </c>
    </row>
    <row r="321" spans="2:20">
      <c r="B321" s="770" t="s">
        <v>10</v>
      </c>
      <c r="C321" s="770"/>
      <c r="D321" s="267">
        <v>9946.4320000000007</v>
      </c>
      <c r="E321" s="267">
        <v>9848.9590000000007</v>
      </c>
      <c r="F321" s="267">
        <v>8328.9629999999997</v>
      </c>
      <c r="G321" s="267">
        <v>9994.0709999999999</v>
      </c>
      <c r="H321" s="765">
        <v>38118.425000000003</v>
      </c>
      <c r="I321" s="792"/>
      <c r="J321" s="267">
        <v>3618.232</v>
      </c>
      <c r="K321" s="267">
        <v>3776.252</v>
      </c>
      <c r="L321" s="267">
        <v>4156.3090000000002</v>
      </c>
      <c r="M321" s="267">
        <v>4373.2809999999999</v>
      </c>
      <c r="N321" s="765">
        <v>15924.074000000001</v>
      </c>
      <c r="O321" s="793"/>
      <c r="P321" s="764">
        <v>13564.664000000001</v>
      </c>
      <c r="Q321" s="764">
        <v>13625.21</v>
      </c>
      <c r="R321" s="764">
        <v>12485.272000000001</v>
      </c>
      <c r="S321" s="764">
        <v>14367.351000000001</v>
      </c>
      <c r="T321" s="764">
        <v>54042.497000000003</v>
      </c>
    </row>
    <row r="322" spans="2:20">
      <c r="B322" s="770" t="s">
        <v>12</v>
      </c>
      <c r="C322" s="770"/>
      <c r="D322" s="267">
        <v>18127.268</v>
      </c>
      <c r="E322" s="267">
        <v>17931.678</v>
      </c>
      <c r="F322" s="267">
        <v>16177.829</v>
      </c>
      <c r="G322" s="267">
        <v>17520.971000000001</v>
      </c>
      <c r="H322" s="765">
        <v>69757.745999999999</v>
      </c>
      <c r="I322" s="792"/>
      <c r="J322" s="267">
        <v>11059.132</v>
      </c>
      <c r="K322" s="267">
        <v>11145.494000000001</v>
      </c>
      <c r="L322" s="267">
        <v>11735.78</v>
      </c>
      <c r="M322" s="267">
        <v>12357.05</v>
      </c>
      <c r="N322" s="765">
        <v>46297.456000000006</v>
      </c>
      <c r="O322" s="793"/>
      <c r="P322" s="764">
        <v>29186.400000000001</v>
      </c>
      <c r="Q322" s="764">
        <v>29077.171999999999</v>
      </c>
      <c r="R322" s="764">
        <v>27913.608</v>
      </c>
      <c r="S322" s="764">
        <v>29878.02</v>
      </c>
      <c r="T322" s="764">
        <v>116055.2</v>
      </c>
    </row>
    <row r="323" spans="2:20">
      <c r="B323" s="770" t="s">
        <v>13</v>
      </c>
      <c r="C323" s="770"/>
      <c r="D323" s="267">
        <v>5759.7290000000003</v>
      </c>
      <c r="E323" s="267">
        <v>6819.4470000000001</v>
      </c>
      <c r="F323" s="267">
        <v>8171.05</v>
      </c>
      <c r="G323" s="267">
        <v>6384.3059999999996</v>
      </c>
      <c r="H323" s="765">
        <v>27134.531999999999</v>
      </c>
      <c r="I323" s="792"/>
      <c r="J323" s="267">
        <v>1691.355</v>
      </c>
      <c r="K323" s="267">
        <v>1942.377</v>
      </c>
      <c r="L323" s="267">
        <v>2070.4609999999998</v>
      </c>
      <c r="M323" s="267">
        <v>2069.4</v>
      </c>
      <c r="N323" s="765">
        <v>7773.5929999999989</v>
      </c>
      <c r="O323" s="793"/>
      <c r="P323" s="764">
        <v>7451.0829999999996</v>
      </c>
      <c r="Q323" s="764">
        <v>8761.8240000000005</v>
      </c>
      <c r="R323" s="764">
        <v>10241.511</v>
      </c>
      <c r="S323" s="764">
        <v>8453.7049999999999</v>
      </c>
      <c r="T323" s="764">
        <v>34908.123</v>
      </c>
    </row>
    <row r="324" spans="2:20">
      <c r="B324" s="770" t="s">
        <v>14</v>
      </c>
      <c r="C324" s="770"/>
      <c r="D324" s="267">
        <v>9769.7139999999999</v>
      </c>
      <c r="E324" s="267">
        <v>14647.957</v>
      </c>
      <c r="F324" s="267">
        <v>12080.883</v>
      </c>
      <c r="G324" s="267">
        <v>10281.215</v>
      </c>
      <c r="H324" s="765">
        <v>46779.769</v>
      </c>
      <c r="I324" s="792"/>
      <c r="J324" s="267">
        <v>4219.2349999999997</v>
      </c>
      <c r="K324" s="267">
        <v>5234.8670000000002</v>
      </c>
      <c r="L324" s="267">
        <v>5481.8549999999996</v>
      </c>
      <c r="M324" s="267">
        <v>4599.9539999999997</v>
      </c>
      <c r="N324" s="765">
        <v>19535.911</v>
      </c>
      <c r="O324" s="793"/>
      <c r="P324" s="764">
        <v>13988.949000000001</v>
      </c>
      <c r="Q324" s="764">
        <v>19882.823</v>
      </c>
      <c r="R324" s="764">
        <v>17562.739000000001</v>
      </c>
      <c r="S324" s="764">
        <v>14881.169</v>
      </c>
      <c r="T324" s="764">
        <v>66315.679999999993</v>
      </c>
    </row>
    <row r="325" spans="2:20">
      <c r="B325" s="770" t="s">
        <v>15</v>
      </c>
      <c r="C325" s="770"/>
      <c r="D325" s="267">
        <v>2544.9070000000002</v>
      </c>
      <c r="E325" s="267">
        <v>2516.0729999999999</v>
      </c>
      <c r="F325" s="267">
        <v>2537.91</v>
      </c>
      <c r="G325" s="267">
        <v>2600.547</v>
      </c>
      <c r="H325" s="765">
        <v>10199.437</v>
      </c>
      <c r="I325" s="792"/>
      <c r="J325" s="267">
        <v>605.98199999999997</v>
      </c>
      <c r="K325" s="267">
        <v>562.63300000000004</v>
      </c>
      <c r="L325" s="267">
        <v>658.25300000000004</v>
      </c>
      <c r="M325" s="267">
        <v>659.50599999999997</v>
      </c>
      <c r="N325" s="765">
        <v>2486.3739999999998</v>
      </c>
      <c r="O325" s="793"/>
      <c r="P325" s="764">
        <v>3150.8890000000001</v>
      </c>
      <c r="Q325" s="764">
        <v>3078.7060000000001</v>
      </c>
      <c r="R325" s="764">
        <v>3196.163</v>
      </c>
      <c r="S325" s="764">
        <v>3260.0529999999999</v>
      </c>
      <c r="T325" s="764">
        <v>12685.811</v>
      </c>
    </row>
    <row r="326" spans="2:20">
      <c r="B326" s="770" t="s">
        <v>16</v>
      </c>
      <c r="C326" s="770"/>
      <c r="D326" s="267">
        <v>6225.8379999999997</v>
      </c>
      <c r="E326" s="267">
        <v>5913.7759999999998</v>
      </c>
      <c r="F326" s="267">
        <v>5474.19</v>
      </c>
      <c r="G326" s="267">
        <v>6239.2380000000003</v>
      </c>
      <c r="H326" s="765">
        <v>23853.042000000001</v>
      </c>
      <c r="I326" s="792"/>
      <c r="J326" s="267">
        <v>1088.3399999999999</v>
      </c>
      <c r="K326" s="267">
        <v>1071.8530000000001</v>
      </c>
      <c r="L326" s="267">
        <v>1102.7439999999999</v>
      </c>
      <c r="M326" s="267">
        <v>1105.962</v>
      </c>
      <c r="N326" s="765">
        <v>4368.8989999999994</v>
      </c>
      <c r="O326" s="793"/>
      <c r="P326" s="764">
        <v>7314.1779999999999</v>
      </c>
      <c r="Q326" s="764">
        <v>6985.6279999999997</v>
      </c>
      <c r="R326" s="764">
        <v>6576.9340000000002</v>
      </c>
      <c r="S326" s="764">
        <v>7345.1989999999996</v>
      </c>
      <c r="T326" s="764">
        <v>28221.939000000002</v>
      </c>
    </row>
    <row r="327" spans="2:20">
      <c r="B327" s="770" t="s">
        <v>17</v>
      </c>
      <c r="C327" s="770"/>
      <c r="D327" s="267">
        <v>251.56</v>
      </c>
      <c r="E327" s="267">
        <v>264.56</v>
      </c>
      <c r="F327" s="267">
        <v>281.60899999999998</v>
      </c>
      <c r="G327" s="267">
        <v>255.167</v>
      </c>
      <c r="H327" s="765">
        <v>1052.896</v>
      </c>
      <c r="I327" s="792"/>
      <c r="J327" s="267">
        <v>240.684</v>
      </c>
      <c r="K327" s="267">
        <v>247.95</v>
      </c>
      <c r="L327" s="267">
        <v>258.577</v>
      </c>
      <c r="M327" s="267">
        <v>265.84300000000002</v>
      </c>
      <c r="N327" s="765">
        <v>1013.0540000000001</v>
      </c>
      <c r="O327" s="793"/>
      <c r="P327" s="764">
        <v>492.24400000000003</v>
      </c>
      <c r="Q327" s="764">
        <v>512.51</v>
      </c>
      <c r="R327" s="764">
        <v>540.18600000000004</v>
      </c>
      <c r="S327" s="764">
        <v>521.01</v>
      </c>
      <c r="T327" s="764">
        <v>2065.9499999999998</v>
      </c>
    </row>
    <row r="328" spans="2:20">
      <c r="B328" s="770" t="s">
        <v>18</v>
      </c>
      <c r="C328" s="770"/>
      <c r="D328" s="267">
        <v>3508.1309999999999</v>
      </c>
      <c r="E328" s="267">
        <v>3510.058</v>
      </c>
      <c r="F328" s="267">
        <v>3180.3789999999999</v>
      </c>
      <c r="G328" s="267">
        <v>3598.9670000000001</v>
      </c>
      <c r="H328" s="765">
        <v>13797.535</v>
      </c>
      <c r="I328" s="792"/>
      <c r="J328" s="267">
        <v>1865.9870000000001</v>
      </c>
      <c r="K328" s="267">
        <v>1919.95</v>
      </c>
      <c r="L328" s="267">
        <v>2001.2539999999999</v>
      </c>
      <c r="M328" s="267">
        <v>2058.1840000000002</v>
      </c>
      <c r="N328" s="765">
        <v>7845.375</v>
      </c>
      <c r="O328" s="793"/>
      <c r="P328" s="764">
        <v>5374.1180000000004</v>
      </c>
      <c r="Q328" s="764">
        <v>5430.009</v>
      </c>
      <c r="R328" s="764">
        <v>5181.6329999999998</v>
      </c>
      <c r="S328" s="764">
        <v>5657.1509999999998</v>
      </c>
      <c r="T328" s="764">
        <v>21642.911</v>
      </c>
    </row>
    <row r="329" spans="2:20">
      <c r="B329" s="770" t="s">
        <v>20</v>
      </c>
      <c r="C329" s="770"/>
      <c r="D329" s="267">
        <v>1943.6079999999999</v>
      </c>
      <c r="E329" s="267">
        <v>1941.942</v>
      </c>
      <c r="F329" s="267">
        <v>2354.201</v>
      </c>
      <c r="G329" s="267">
        <v>2202.143</v>
      </c>
      <c r="H329" s="765">
        <v>8441.8940000000002</v>
      </c>
      <c r="I329" s="792"/>
      <c r="J329" s="267">
        <v>463.78300000000002</v>
      </c>
      <c r="K329" s="267">
        <v>494.33300000000003</v>
      </c>
      <c r="L329" s="267">
        <v>565.76700000000005</v>
      </c>
      <c r="M329" s="267">
        <v>529.65499999999997</v>
      </c>
      <c r="N329" s="765">
        <v>2053.538</v>
      </c>
      <c r="O329" s="793"/>
      <c r="P329" s="764">
        <v>2407.3919999999998</v>
      </c>
      <c r="Q329" s="764">
        <v>2436.2750000000001</v>
      </c>
      <c r="R329" s="764">
        <v>2919.9670000000001</v>
      </c>
      <c r="S329" s="764">
        <v>2731.7979999999998</v>
      </c>
      <c r="T329" s="764">
        <v>10495.432000000001</v>
      </c>
    </row>
    <row r="330" spans="2:20">
      <c r="B330" s="770" t="s">
        <v>21</v>
      </c>
      <c r="C330" s="770"/>
      <c r="D330" s="267">
        <v>13862.177</v>
      </c>
      <c r="E330" s="267">
        <v>14106.736999999999</v>
      </c>
      <c r="F330" s="267">
        <v>11286.539000000001</v>
      </c>
      <c r="G330" s="267">
        <v>14485.17</v>
      </c>
      <c r="H330" s="765">
        <v>53740.622999999992</v>
      </c>
      <c r="I330" s="792"/>
      <c r="J330" s="267">
        <v>3.899</v>
      </c>
      <c r="K330" s="267">
        <v>25.72</v>
      </c>
      <c r="L330" s="267">
        <v>4.641</v>
      </c>
      <c r="M330" s="267">
        <v>4.2629999999999999</v>
      </c>
      <c r="N330" s="765">
        <v>38.522999999999996</v>
      </c>
      <c r="O330" s="793"/>
      <c r="P330" s="764">
        <v>13866.075999999999</v>
      </c>
      <c r="Q330" s="764">
        <v>14132.456</v>
      </c>
      <c r="R330" s="764">
        <v>11291.18</v>
      </c>
      <c r="S330" s="764">
        <v>14489.433000000001</v>
      </c>
      <c r="T330" s="764">
        <v>53779.145000000004</v>
      </c>
    </row>
    <row r="331" spans="2:20">
      <c r="B331" s="770" t="s">
        <v>22</v>
      </c>
      <c r="C331" s="770"/>
      <c r="D331" s="267">
        <v>5825.9449999999997</v>
      </c>
      <c r="E331" s="267">
        <v>5363.6260000000002</v>
      </c>
      <c r="F331" s="267">
        <v>3854.2710000000002</v>
      </c>
      <c r="G331" s="267">
        <v>5449.6989999999996</v>
      </c>
      <c r="H331" s="765">
        <v>20493.541000000001</v>
      </c>
      <c r="I331" s="792"/>
      <c r="J331" s="267">
        <v>770.71799999999996</v>
      </c>
      <c r="K331" s="267">
        <v>769.274</v>
      </c>
      <c r="L331" s="267">
        <v>677.76300000000003</v>
      </c>
      <c r="M331" s="267">
        <v>788.49699999999996</v>
      </c>
      <c r="N331" s="765">
        <v>3006.252</v>
      </c>
      <c r="O331" s="793"/>
      <c r="P331" s="764">
        <v>6596.6620000000003</v>
      </c>
      <c r="Q331" s="764">
        <v>6132.9</v>
      </c>
      <c r="R331" s="764">
        <v>4532.0349999999999</v>
      </c>
      <c r="S331" s="764">
        <v>6238.1959999999999</v>
      </c>
      <c r="T331" s="764">
        <v>23499.793000000001</v>
      </c>
    </row>
    <row r="332" spans="2:20">
      <c r="B332" s="770" t="s">
        <v>100</v>
      </c>
      <c r="C332" s="770"/>
      <c r="D332" s="267">
        <v>4271.6899999999996</v>
      </c>
      <c r="E332" s="267">
        <v>4305.7039999999997</v>
      </c>
      <c r="F332" s="267">
        <v>3996.404</v>
      </c>
      <c r="G332" s="267">
        <v>4264.1530000000002</v>
      </c>
      <c r="H332" s="765">
        <v>16837.951000000001</v>
      </c>
      <c r="I332" s="792"/>
      <c r="J332" s="267">
        <v>1365.546</v>
      </c>
      <c r="K332" s="267">
        <v>1252.963</v>
      </c>
      <c r="L332" s="267">
        <v>1381.0740000000001</v>
      </c>
      <c r="M332" s="267">
        <v>1371.3689999999999</v>
      </c>
      <c r="N332" s="765">
        <v>5370.9520000000002</v>
      </c>
      <c r="O332" s="793"/>
      <c r="P332" s="764">
        <v>5637.2349999999997</v>
      </c>
      <c r="Q332" s="764">
        <v>5558.6670000000004</v>
      </c>
      <c r="R332" s="764">
        <v>5377.4780000000001</v>
      </c>
      <c r="S332" s="764">
        <v>5635.5219999999999</v>
      </c>
      <c r="T332" s="764">
        <v>22208.902000000002</v>
      </c>
    </row>
    <row r="333" spans="2:20">
      <c r="B333" s="770" t="s">
        <v>101</v>
      </c>
      <c r="C333" s="770"/>
      <c r="D333" s="267">
        <v>1550.3520000000001</v>
      </c>
      <c r="E333" s="267">
        <v>1656.5550000000001</v>
      </c>
      <c r="F333" s="267">
        <v>1619.0550000000001</v>
      </c>
      <c r="G333" s="267">
        <v>1549.12</v>
      </c>
      <c r="H333" s="765">
        <v>6375.0820000000003</v>
      </c>
      <c r="I333" s="792"/>
      <c r="J333" s="267">
        <v>739.29399999999998</v>
      </c>
      <c r="K333" s="267">
        <v>705.26099999999997</v>
      </c>
      <c r="L333" s="267">
        <v>879.99199999999996</v>
      </c>
      <c r="M333" s="267">
        <v>808.30200000000002</v>
      </c>
      <c r="N333" s="765">
        <v>3132.8489999999997</v>
      </c>
      <c r="O333" s="793"/>
      <c r="P333" s="764">
        <v>2289.645</v>
      </c>
      <c r="Q333" s="764">
        <v>2361.8159999999998</v>
      </c>
      <c r="R333" s="764">
        <v>2499.047</v>
      </c>
      <c r="S333" s="764">
        <v>2357.422</v>
      </c>
      <c r="T333" s="764">
        <v>9507.93</v>
      </c>
    </row>
    <row r="334" spans="2:20">
      <c r="B334" s="770" t="s">
        <v>102</v>
      </c>
      <c r="C334" s="770"/>
      <c r="D334" s="267">
        <v>2083.2460000000001</v>
      </c>
      <c r="E334" s="267">
        <v>1812.9269999999999</v>
      </c>
      <c r="F334" s="267">
        <v>1994.51</v>
      </c>
      <c r="G334" s="267">
        <v>1877.2860000000001</v>
      </c>
      <c r="H334" s="765">
        <v>7767.9690000000001</v>
      </c>
      <c r="I334" s="792"/>
      <c r="J334" s="267">
        <v>1381.2809999999999</v>
      </c>
      <c r="K334" s="267">
        <v>1521.0429999999999</v>
      </c>
      <c r="L334" s="267">
        <v>1596.5730000000001</v>
      </c>
      <c r="M334" s="267">
        <v>1556.364</v>
      </c>
      <c r="N334" s="765">
        <v>6055.2610000000004</v>
      </c>
      <c r="O334" s="793"/>
      <c r="P334" s="764">
        <v>3464.527</v>
      </c>
      <c r="Q334" s="764">
        <v>3333.971</v>
      </c>
      <c r="R334" s="764">
        <v>3591.0830000000001</v>
      </c>
      <c r="S334" s="764">
        <v>3433.6509999999998</v>
      </c>
      <c r="T334" s="764">
        <v>13823.232</v>
      </c>
    </row>
    <row r="335" spans="2:20">
      <c r="B335" s="770" t="s">
        <v>103</v>
      </c>
      <c r="C335" s="770"/>
      <c r="D335" s="267">
        <v>4365.4799999999996</v>
      </c>
      <c r="E335" s="267">
        <v>4666.5479999999998</v>
      </c>
      <c r="F335" s="267">
        <v>4817.0810000000001</v>
      </c>
      <c r="G335" s="267">
        <v>4867.259</v>
      </c>
      <c r="H335" s="765">
        <v>18716.367999999999</v>
      </c>
      <c r="I335" s="792"/>
      <c r="J335" s="267">
        <v>0</v>
      </c>
      <c r="K335" s="267">
        <v>0</v>
      </c>
      <c r="L335" s="267">
        <v>0</v>
      </c>
      <c r="M335" s="267">
        <v>0</v>
      </c>
      <c r="N335" s="765">
        <v>0</v>
      </c>
      <c r="O335" s="793"/>
      <c r="P335" s="764">
        <v>4365.4799999999996</v>
      </c>
      <c r="Q335" s="764">
        <v>4666.5479999999998</v>
      </c>
      <c r="R335" s="764">
        <v>4817.0810000000001</v>
      </c>
      <c r="S335" s="764">
        <v>4867.259</v>
      </c>
      <c r="T335" s="764">
        <v>18716.367999999999</v>
      </c>
    </row>
    <row r="336" spans="2:20" ht="3.75" customHeight="1">
      <c r="B336" s="767"/>
      <c r="C336" s="768"/>
      <c r="D336" s="780"/>
      <c r="E336" s="780"/>
      <c r="F336" s="780"/>
      <c r="G336" s="780"/>
      <c r="H336" s="794"/>
      <c r="I336" s="795"/>
      <c r="J336" s="780"/>
      <c r="K336" s="780"/>
      <c r="L336" s="780"/>
      <c r="M336" s="780"/>
      <c r="N336" s="758"/>
      <c r="O336" s="796"/>
      <c r="P336" s="780"/>
      <c r="Q336" s="780"/>
      <c r="R336" s="780"/>
      <c r="S336" s="780"/>
      <c r="T336" s="780"/>
    </row>
    <row r="337" spans="2:45" ht="13.5" customHeight="1">
      <c r="B337" s="145">
        <v>2000</v>
      </c>
      <c r="C337" s="781"/>
      <c r="D337" s="781">
        <v>105348.00700000003</v>
      </c>
      <c r="E337" s="781">
        <v>110349.22999999998</v>
      </c>
      <c r="F337" s="781">
        <v>99539.815000000002</v>
      </c>
      <c r="G337" s="781">
        <v>106307.58500000002</v>
      </c>
      <c r="H337" s="782">
        <v>421544.63699999999</v>
      </c>
      <c r="I337" s="797"/>
      <c r="J337" s="781">
        <v>43504.37799999999</v>
      </c>
      <c r="K337" s="781">
        <v>45067.880999999994</v>
      </c>
      <c r="L337" s="781">
        <v>48752.892999999996</v>
      </c>
      <c r="M337" s="781">
        <v>47480.595999999998</v>
      </c>
      <c r="N337" s="782">
        <v>184805.74799999999</v>
      </c>
      <c r="O337" s="797"/>
      <c r="P337" s="781">
        <v>148852.38199999998</v>
      </c>
      <c r="Q337" s="781">
        <v>155417.109</v>
      </c>
      <c r="R337" s="781">
        <v>148292.70799999998</v>
      </c>
      <c r="S337" s="781">
        <v>153788.18299999999</v>
      </c>
      <c r="T337" s="781">
        <v>606350.38199999987</v>
      </c>
      <c r="U337" s="766"/>
    </row>
    <row r="338" spans="2:45" s="762" customFormat="1">
      <c r="B338" s="763" t="s">
        <v>3</v>
      </c>
      <c r="C338" s="763"/>
      <c r="D338" s="764">
        <v>3235.0309999999999</v>
      </c>
      <c r="E338" s="764">
        <v>3325.8829999999998</v>
      </c>
      <c r="F338" s="764">
        <v>3712.5720000000001</v>
      </c>
      <c r="G338" s="764">
        <v>3368.8020000000001</v>
      </c>
      <c r="H338" s="765">
        <v>13642.288</v>
      </c>
      <c r="I338" s="792"/>
      <c r="J338" s="764">
        <v>12784.691999999999</v>
      </c>
      <c r="K338" s="764">
        <v>12921.063</v>
      </c>
      <c r="L338" s="764">
        <v>14746.414000000001</v>
      </c>
      <c r="M338" s="764">
        <v>13354.902</v>
      </c>
      <c r="N338" s="765">
        <v>53807.070999999996</v>
      </c>
      <c r="O338" s="793"/>
      <c r="P338" s="764">
        <v>16019.723</v>
      </c>
      <c r="Q338" s="764">
        <v>16246.946</v>
      </c>
      <c r="R338" s="764">
        <v>18458.986000000001</v>
      </c>
      <c r="S338" s="764">
        <v>16723.704000000002</v>
      </c>
      <c r="T338" s="764">
        <v>67449.358999999997</v>
      </c>
      <c r="U338" s="749"/>
      <c r="V338" s="766"/>
      <c r="W338" s="766"/>
      <c r="X338" s="766"/>
      <c r="Y338" s="766"/>
      <c r="Z338" s="766"/>
      <c r="AA338" s="766"/>
      <c r="AB338" s="766"/>
      <c r="AC338" s="766"/>
      <c r="AD338" s="766"/>
      <c r="AE338" s="766"/>
      <c r="AF338" s="766"/>
      <c r="AG338" s="766"/>
      <c r="AH338" s="766"/>
      <c r="AI338" s="766"/>
      <c r="AJ338" s="766"/>
      <c r="AK338" s="766"/>
      <c r="AL338" s="766"/>
      <c r="AM338" s="766"/>
      <c r="AN338" s="766"/>
      <c r="AO338" s="766"/>
      <c r="AP338" s="766"/>
      <c r="AQ338" s="766"/>
      <c r="AR338" s="766"/>
      <c r="AS338" s="766"/>
    </row>
    <row r="339" spans="2:45">
      <c r="B339" s="769" t="s">
        <v>4</v>
      </c>
      <c r="C339" s="769"/>
      <c r="D339" s="267">
        <v>289.33499999999998</v>
      </c>
      <c r="E339" s="267">
        <v>264.524</v>
      </c>
      <c r="F339" s="267">
        <v>238.999</v>
      </c>
      <c r="G339" s="267">
        <v>262.27499999999998</v>
      </c>
      <c r="H339" s="765">
        <v>1055.1329999999998</v>
      </c>
      <c r="I339" s="792"/>
      <c r="J339" s="267">
        <v>65.664000000000001</v>
      </c>
      <c r="K339" s="267">
        <v>81.977999999999994</v>
      </c>
      <c r="L339" s="267">
        <v>96.953000000000003</v>
      </c>
      <c r="M339" s="267">
        <v>82.08</v>
      </c>
      <c r="N339" s="765">
        <v>326.67500000000001</v>
      </c>
      <c r="O339" s="793"/>
      <c r="P339" s="764">
        <v>354.99799999999999</v>
      </c>
      <c r="Q339" s="764">
        <v>346.50200000000001</v>
      </c>
      <c r="R339" s="764">
        <v>335.952</v>
      </c>
      <c r="S339" s="764">
        <v>344.35500000000002</v>
      </c>
      <c r="T339" s="764">
        <v>1381.807</v>
      </c>
    </row>
    <row r="340" spans="2:45">
      <c r="B340" s="769" t="s">
        <v>5</v>
      </c>
      <c r="C340" s="769"/>
      <c r="D340" s="267">
        <v>13977.829</v>
      </c>
      <c r="E340" s="267">
        <v>13832.955</v>
      </c>
      <c r="F340" s="267">
        <v>11722.847</v>
      </c>
      <c r="G340" s="267">
        <v>13494.856</v>
      </c>
      <c r="H340" s="765">
        <v>53028.487000000001</v>
      </c>
      <c r="I340" s="792"/>
      <c r="J340" s="267">
        <v>3999.9380000000001</v>
      </c>
      <c r="K340" s="267">
        <v>4082.0410000000002</v>
      </c>
      <c r="L340" s="267">
        <v>4196.0739999999996</v>
      </c>
      <c r="M340" s="267">
        <v>4222.75</v>
      </c>
      <c r="N340" s="765">
        <v>16500.803</v>
      </c>
      <c r="O340" s="793"/>
      <c r="P340" s="764">
        <v>17977.767</v>
      </c>
      <c r="Q340" s="764">
        <v>17914.995999999999</v>
      </c>
      <c r="R340" s="764">
        <v>15918.921</v>
      </c>
      <c r="S340" s="764">
        <v>17717.606</v>
      </c>
      <c r="T340" s="764">
        <v>69529.290000000008</v>
      </c>
    </row>
    <row r="341" spans="2:45">
      <c r="B341" s="769" t="s">
        <v>7</v>
      </c>
      <c r="C341" s="769"/>
      <c r="D341" s="267">
        <v>454.83800000000002</v>
      </c>
      <c r="E341" s="267">
        <v>457.78300000000002</v>
      </c>
      <c r="F341" s="267">
        <v>435.77</v>
      </c>
      <c r="G341" s="267">
        <v>441.30900000000003</v>
      </c>
      <c r="H341" s="765">
        <v>1789.7</v>
      </c>
      <c r="I341" s="792"/>
      <c r="J341" s="267">
        <v>0</v>
      </c>
      <c r="K341" s="267">
        <v>0</v>
      </c>
      <c r="L341" s="267">
        <v>0</v>
      </c>
      <c r="M341" s="267">
        <v>0</v>
      </c>
      <c r="N341" s="765">
        <v>0</v>
      </c>
      <c r="O341" s="793"/>
      <c r="P341" s="764">
        <v>454.83800000000002</v>
      </c>
      <c r="Q341" s="764">
        <v>457.78300000000002</v>
      </c>
      <c r="R341" s="764">
        <v>435.77</v>
      </c>
      <c r="S341" s="764">
        <v>441.30900000000003</v>
      </c>
      <c r="T341" s="764">
        <v>1789.7</v>
      </c>
    </row>
    <row r="342" spans="2:45">
      <c r="B342" s="769" t="s">
        <v>9</v>
      </c>
      <c r="C342" s="769"/>
      <c r="D342" s="267">
        <v>710.01400000000001</v>
      </c>
      <c r="E342" s="267">
        <v>717.04700000000003</v>
      </c>
      <c r="F342" s="267">
        <v>618.45699999999999</v>
      </c>
      <c r="G342" s="267">
        <v>716.37699999999995</v>
      </c>
      <c r="H342" s="765">
        <v>2761.895</v>
      </c>
      <c r="I342" s="792"/>
      <c r="J342" s="267">
        <v>57.024999999999999</v>
      </c>
      <c r="K342" s="267">
        <v>58.182000000000002</v>
      </c>
      <c r="L342" s="267">
        <v>61.372</v>
      </c>
      <c r="M342" s="267">
        <v>75.415999999999997</v>
      </c>
      <c r="N342" s="765">
        <v>251.995</v>
      </c>
      <c r="O342" s="793"/>
      <c r="P342" s="764">
        <v>767.03899999999999</v>
      </c>
      <c r="Q342" s="764">
        <v>775.22900000000004</v>
      </c>
      <c r="R342" s="764">
        <v>679.83</v>
      </c>
      <c r="S342" s="764">
        <v>791.79399999999998</v>
      </c>
      <c r="T342" s="764">
        <v>3013.8919999999998</v>
      </c>
    </row>
    <row r="343" spans="2:45">
      <c r="B343" s="769" t="s">
        <v>10</v>
      </c>
      <c r="C343" s="769"/>
      <c r="D343" s="267">
        <v>9539.1299999999992</v>
      </c>
      <c r="E343" s="267">
        <v>9336.11</v>
      </c>
      <c r="F343" s="267">
        <v>7896.5839999999998</v>
      </c>
      <c r="G343" s="267">
        <v>9483.0480000000007</v>
      </c>
      <c r="H343" s="765">
        <v>36254.871999999996</v>
      </c>
      <c r="I343" s="792"/>
      <c r="J343" s="267">
        <v>3356.5749999999998</v>
      </c>
      <c r="K343" s="267">
        <v>3503.1909999999998</v>
      </c>
      <c r="L343" s="267">
        <v>3853.4169999999999</v>
      </c>
      <c r="M343" s="267">
        <v>4054.2550000000001</v>
      </c>
      <c r="N343" s="765">
        <v>14767.437999999998</v>
      </c>
      <c r="O343" s="793"/>
      <c r="P343" s="764">
        <v>12895.706</v>
      </c>
      <c r="Q343" s="764">
        <v>12839.300999999999</v>
      </c>
      <c r="R343" s="764">
        <v>11750.001</v>
      </c>
      <c r="S343" s="764">
        <v>13537.303</v>
      </c>
      <c r="T343" s="764">
        <v>51022.311000000002</v>
      </c>
    </row>
    <row r="344" spans="2:45">
      <c r="B344" s="769" t="s">
        <v>12</v>
      </c>
      <c r="C344" s="769"/>
      <c r="D344" s="267">
        <v>17544.523000000001</v>
      </c>
      <c r="E344" s="267">
        <v>17365.760999999999</v>
      </c>
      <c r="F344" s="267">
        <v>15666.49</v>
      </c>
      <c r="G344" s="267">
        <v>16956.314999999999</v>
      </c>
      <c r="H344" s="765">
        <v>67533.088999999993</v>
      </c>
      <c r="I344" s="792"/>
      <c r="J344" s="267">
        <v>9915.027</v>
      </c>
      <c r="K344" s="267">
        <v>9988.6090000000004</v>
      </c>
      <c r="L344" s="267">
        <v>10496.306</v>
      </c>
      <c r="M344" s="267">
        <v>11074.825999999999</v>
      </c>
      <c r="N344" s="765">
        <v>41474.767999999996</v>
      </c>
      <c r="O344" s="793"/>
      <c r="P344" s="764">
        <v>27459.548999999999</v>
      </c>
      <c r="Q344" s="764">
        <v>27354.37</v>
      </c>
      <c r="R344" s="764">
        <v>26162.796999999999</v>
      </c>
      <c r="S344" s="764">
        <v>28031.141</v>
      </c>
      <c r="T344" s="764">
        <v>109007.85699999999</v>
      </c>
    </row>
    <row r="345" spans="2:45">
      <c r="B345" s="769" t="s">
        <v>13</v>
      </c>
      <c r="C345" s="769"/>
      <c r="D345" s="267">
        <v>5572.0559999999996</v>
      </c>
      <c r="E345" s="267">
        <v>6568.17</v>
      </c>
      <c r="F345" s="267">
        <v>7810.3850000000002</v>
      </c>
      <c r="G345" s="267">
        <v>6139.08</v>
      </c>
      <c r="H345" s="765">
        <v>26089.690999999999</v>
      </c>
      <c r="I345" s="792"/>
      <c r="J345" s="267">
        <v>1689.4960000000001</v>
      </c>
      <c r="K345" s="267">
        <v>1940.5519999999999</v>
      </c>
      <c r="L345" s="267">
        <v>2068.692</v>
      </c>
      <c r="M345" s="267">
        <v>2067.35</v>
      </c>
      <c r="N345" s="765">
        <v>7766.09</v>
      </c>
      <c r="O345" s="793"/>
      <c r="P345" s="764">
        <v>7261.5519999999997</v>
      </c>
      <c r="Q345" s="764">
        <v>8508.7219999999998</v>
      </c>
      <c r="R345" s="764">
        <v>9879.0759999999991</v>
      </c>
      <c r="S345" s="764">
        <v>8206.43</v>
      </c>
      <c r="T345" s="764">
        <v>33855.78</v>
      </c>
    </row>
    <row r="346" spans="2:45">
      <c r="B346" s="769" t="s">
        <v>14</v>
      </c>
      <c r="C346" s="769"/>
      <c r="D346" s="267">
        <v>9590.1229999999996</v>
      </c>
      <c r="E346" s="267">
        <v>14443.946</v>
      </c>
      <c r="F346" s="267">
        <v>11923.169</v>
      </c>
      <c r="G346" s="267">
        <v>10124.01</v>
      </c>
      <c r="H346" s="765">
        <v>46081.248</v>
      </c>
      <c r="I346" s="792"/>
      <c r="J346" s="267">
        <v>3397.5549999999998</v>
      </c>
      <c r="K346" s="267">
        <v>4215.3959999999997</v>
      </c>
      <c r="L346" s="267">
        <v>4414.2839999999997</v>
      </c>
      <c r="M346" s="267">
        <v>3704.13</v>
      </c>
      <c r="N346" s="765">
        <v>15731.364999999998</v>
      </c>
      <c r="O346" s="793"/>
      <c r="P346" s="764">
        <v>12987.678</v>
      </c>
      <c r="Q346" s="764">
        <v>18659.342000000001</v>
      </c>
      <c r="R346" s="764">
        <v>16337.454</v>
      </c>
      <c r="S346" s="764">
        <v>13828.14</v>
      </c>
      <c r="T346" s="764">
        <v>61812.614000000001</v>
      </c>
    </row>
    <row r="347" spans="2:45">
      <c r="B347" s="769" t="s">
        <v>15</v>
      </c>
      <c r="C347" s="769"/>
      <c r="D347" s="267">
        <v>2428.9169999999999</v>
      </c>
      <c r="E347" s="267">
        <v>2393.3009999999999</v>
      </c>
      <c r="F347" s="267">
        <v>2416.04</v>
      </c>
      <c r="G347" s="267">
        <v>2488.817</v>
      </c>
      <c r="H347" s="765">
        <v>9727.0750000000007</v>
      </c>
      <c r="I347" s="792"/>
      <c r="J347" s="267">
        <v>609.10699999999997</v>
      </c>
      <c r="K347" s="267">
        <v>565.68600000000004</v>
      </c>
      <c r="L347" s="267">
        <v>643.51700000000005</v>
      </c>
      <c r="M347" s="267">
        <v>677.52</v>
      </c>
      <c r="N347" s="765">
        <v>2495.83</v>
      </c>
      <c r="O347" s="793"/>
      <c r="P347" s="764">
        <v>3038.0230000000001</v>
      </c>
      <c r="Q347" s="764">
        <v>2958.9870000000001</v>
      </c>
      <c r="R347" s="764">
        <v>3059.5569999999998</v>
      </c>
      <c r="S347" s="764">
        <v>3166.337</v>
      </c>
      <c r="T347" s="764">
        <v>12222.903999999999</v>
      </c>
    </row>
    <row r="348" spans="2:45">
      <c r="B348" s="769" t="s">
        <v>16</v>
      </c>
      <c r="C348" s="769"/>
      <c r="D348" s="267">
        <v>6121.1019999999999</v>
      </c>
      <c r="E348" s="267">
        <v>5933.3509999999997</v>
      </c>
      <c r="F348" s="267">
        <v>5561.8239999999996</v>
      </c>
      <c r="G348" s="267">
        <v>6230.2349999999997</v>
      </c>
      <c r="H348" s="765">
        <v>23846.511999999999</v>
      </c>
      <c r="I348" s="792"/>
      <c r="J348" s="267">
        <v>1096.886</v>
      </c>
      <c r="K348" s="267">
        <v>1081.422</v>
      </c>
      <c r="L348" s="267">
        <v>1112.895</v>
      </c>
      <c r="M348" s="267">
        <v>1116.8430000000001</v>
      </c>
      <c r="N348" s="765">
        <v>4408.0460000000003</v>
      </c>
      <c r="O348" s="793"/>
      <c r="P348" s="764">
        <v>7217.9880000000003</v>
      </c>
      <c r="Q348" s="764">
        <v>7014.7719999999999</v>
      </c>
      <c r="R348" s="764">
        <v>6674.7179999999998</v>
      </c>
      <c r="S348" s="764">
        <v>7347.0780000000004</v>
      </c>
      <c r="T348" s="764">
        <v>28254.556</v>
      </c>
    </row>
    <row r="349" spans="2:45">
      <c r="B349" s="769" t="s">
        <v>17</v>
      </c>
      <c r="C349" s="769"/>
      <c r="D349" s="267">
        <v>239.58099999999999</v>
      </c>
      <c r="E349" s="267">
        <v>241.554</v>
      </c>
      <c r="F349" s="267">
        <v>259.08100000000002</v>
      </c>
      <c r="G349" s="267">
        <v>232.97900000000001</v>
      </c>
      <c r="H349" s="765">
        <v>973.19500000000005</v>
      </c>
      <c r="I349" s="792"/>
      <c r="J349" s="267">
        <v>245.23400000000001</v>
      </c>
      <c r="K349" s="267">
        <v>252.97800000000001</v>
      </c>
      <c r="L349" s="267">
        <v>263.30399999999997</v>
      </c>
      <c r="M349" s="267">
        <v>271.048</v>
      </c>
      <c r="N349" s="765">
        <v>1032.5639999999999</v>
      </c>
      <c r="O349" s="793"/>
      <c r="P349" s="764">
        <v>484.81400000000002</v>
      </c>
      <c r="Q349" s="764">
        <v>494.53199999999998</v>
      </c>
      <c r="R349" s="764">
        <v>522.38400000000001</v>
      </c>
      <c r="S349" s="764">
        <v>504.02600000000001</v>
      </c>
      <c r="T349" s="764">
        <v>2005.7560000000001</v>
      </c>
    </row>
    <row r="350" spans="2:45">
      <c r="B350" s="769" t="s">
        <v>18</v>
      </c>
      <c r="C350" s="769"/>
      <c r="D350" s="267">
        <v>3408.3409999999999</v>
      </c>
      <c r="E350" s="267">
        <v>3409.54</v>
      </c>
      <c r="F350" s="267">
        <v>3034.1219999999998</v>
      </c>
      <c r="G350" s="267">
        <v>3439.1709999999998</v>
      </c>
      <c r="H350" s="765">
        <v>13291.173999999999</v>
      </c>
      <c r="I350" s="792"/>
      <c r="J350" s="267">
        <v>1762.9960000000001</v>
      </c>
      <c r="K350" s="267">
        <v>1816.0930000000001</v>
      </c>
      <c r="L350" s="267">
        <v>1892.925</v>
      </c>
      <c r="M350" s="267">
        <v>1940.2249999999999</v>
      </c>
      <c r="N350" s="765">
        <v>7412.2389999999996</v>
      </c>
      <c r="O350" s="793"/>
      <c r="P350" s="764">
        <v>5171.3360000000002</v>
      </c>
      <c r="Q350" s="764">
        <v>5225.6329999999998</v>
      </c>
      <c r="R350" s="764">
        <v>4927.0469999999996</v>
      </c>
      <c r="S350" s="764">
        <v>5379.3959999999997</v>
      </c>
      <c r="T350" s="764">
        <v>20703.412</v>
      </c>
    </row>
    <row r="351" spans="2:45">
      <c r="B351" s="769" t="s">
        <v>20</v>
      </c>
      <c r="C351" s="769"/>
      <c r="D351" s="267">
        <v>1881.857</v>
      </c>
      <c r="E351" s="267">
        <v>1882.9949999999999</v>
      </c>
      <c r="F351" s="267">
        <v>2279.375</v>
      </c>
      <c r="G351" s="267">
        <v>2125.3040000000001</v>
      </c>
      <c r="H351" s="765">
        <v>8169.5309999999999</v>
      </c>
      <c r="I351" s="792"/>
      <c r="J351" s="267">
        <v>437.041</v>
      </c>
      <c r="K351" s="267">
        <v>467.14</v>
      </c>
      <c r="L351" s="267">
        <v>537.78700000000003</v>
      </c>
      <c r="M351" s="267">
        <v>499.65199999999999</v>
      </c>
      <c r="N351" s="765">
        <v>1941.6200000000001</v>
      </c>
      <c r="O351" s="793"/>
      <c r="P351" s="764">
        <v>2318.8989999999999</v>
      </c>
      <c r="Q351" s="764">
        <v>2350.1350000000002</v>
      </c>
      <c r="R351" s="764">
        <v>2817.1619999999998</v>
      </c>
      <c r="S351" s="764">
        <v>2624.9560000000001</v>
      </c>
      <c r="T351" s="764">
        <v>10111.152</v>
      </c>
    </row>
    <row r="352" spans="2:45">
      <c r="B352" s="769" t="s">
        <v>21</v>
      </c>
      <c r="C352" s="769"/>
      <c r="D352" s="267">
        <v>13451.793</v>
      </c>
      <c r="E352" s="267">
        <v>13689.351000000001</v>
      </c>
      <c r="F352" s="267">
        <v>10952.173000000001</v>
      </c>
      <c r="G352" s="267">
        <v>14056.799000000001</v>
      </c>
      <c r="H352" s="765">
        <v>52150.116000000002</v>
      </c>
      <c r="I352" s="792"/>
      <c r="J352" s="267">
        <v>3.7970000000000002</v>
      </c>
      <c r="K352" s="267">
        <v>3.73</v>
      </c>
      <c r="L352" s="267">
        <v>4.4530000000000003</v>
      </c>
      <c r="M352" s="267">
        <v>4.266</v>
      </c>
      <c r="N352" s="765">
        <v>16.246000000000002</v>
      </c>
      <c r="O352" s="793"/>
      <c r="P352" s="764">
        <v>13455.59</v>
      </c>
      <c r="Q352" s="764">
        <v>13693.081</v>
      </c>
      <c r="R352" s="764">
        <v>10956.626</v>
      </c>
      <c r="S352" s="764">
        <v>14061.065000000001</v>
      </c>
      <c r="T352" s="764">
        <v>52166.362000000008</v>
      </c>
    </row>
    <row r="353" spans="2:45">
      <c r="B353" s="769" t="s">
        <v>22</v>
      </c>
      <c r="C353" s="769"/>
      <c r="D353" s="267">
        <v>5521.63</v>
      </c>
      <c r="E353" s="267">
        <v>5083.7389999999996</v>
      </c>
      <c r="F353" s="267">
        <v>3660.9079999999999</v>
      </c>
      <c r="G353" s="267">
        <v>5173.0039999999999</v>
      </c>
      <c r="H353" s="765">
        <v>19439.280999999999</v>
      </c>
      <c r="I353" s="792"/>
      <c r="J353" s="267">
        <v>684.38300000000004</v>
      </c>
      <c r="K353" s="267">
        <v>683.91300000000001</v>
      </c>
      <c r="L353" s="267">
        <v>601.33699999999999</v>
      </c>
      <c r="M353" s="267">
        <v>699.80799999999999</v>
      </c>
      <c r="N353" s="765">
        <v>2669.4409999999998</v>
      </c>
      <c r="O353" s="793"/>
      <c r="P353" s="764">
        <v>6206.0129999999999</v>
      </c>
      <c r="Q353" s="764">
        <v>5767.652</v>
      </c>
      <c r="R353" s="764">
        <v>4262.2449999999999</v>
      </c>
      <c r="S353" s="764">
        <v>5872.8130000000001</v>
      </c>
      <c r="T353" s="764">
        <v>22108.722999999998</v>
      </c>
    </row>
    <row r="354" spans="2:45">
      <c r="B354" s="769" t="s">
        <v>100</v>
      </c>
      <c r="C354" s="769"/>
      <c r="D354" s="267">
        <v>4165.78</v>
      </c>
      <c r="E354" s="267">
        <v>4200.6869999999999</v>
      </c>
      <c r="F354" s="267">
        <v>3899.7170000000001</v>
      </c>
      <c r="G354" s="267">
        <v>4161.8130000000001</v>
      </c>
      <c r="H354" s="765">
        <v>16427.997000000003</v>
      </c>
      <c r="I354" s="792"/>
      <c r="J354" s="267">
        <v>1350.095</v>
      </c>
      <c r="K354" s="267">
        <v>1238.5709999999999</v>
      </c>
      <c r="L354" s="267">
        <v>1364.712</v>
      </c>
      <c r="M354" s="267">
        <v>1356.2919999999999</v>
      </c>
      <c r="N354" s="765">
        <v>5309.67</v>
      </c>
      <c r="O354" s="793"/>
      <c r="P354" s="764">
        <v>5515.875</v>
      </c>
      <c r="Q354" s="764">
        <v>5439.2579999999998</v>
      </c>
      <c r="R354" s="764">
        <v>5264.4290000000001</v>
      </c>
      <c r="S354" s="764">
        <v>5518.1059999999998</v>
      </c>
      <c r="T354" s="764">
        <v>21737.667999999998</v>
      </c>
    </row>
    <row r="355" spans="2:45">
      <c r="B355" s="769" t="s">
        <v>101</v>
      </c>
      <c r="C355" s="769"/>
      <c r="D355" s="267">
        <v>1477.6790000000001</v>
      </c>
      <c r="E355" s="267">
        <v>1583.472</v>
      </c>
      <c r="F355" s="267">
        <v>1549.6669999999999</v>
      </c>
      <c r="G355" s="267">
        <v>1478.7049999999999</v>
      </c>
      <c r="H355" s="765">
        <v>6089.5229999999992</v>
      </c>
      <c r="I355" s="792"/>
      <c r="J355" s="267">
        <v>719.86199999999997</v>
      </c>
      <c r="K355" s="267">
        <v>707.15099999999995</v>
      </c>
      <c r="L355" s="267">
        <v>844.29899999999998</v>
      </c>
      <c r="M355" s="267">
        <v>808.84100000000001</v>
      </c>
      <c r="N355" s="765">
        <v>3080.1529999999998</v>
      </c>
      <c r="O355" s="793"/>
      <c r="P355" s="764">
        <v>2197.5410000000002</v>
      </c>
      <c r="Q355" s="764">
        <v>2290.6219999999998</v>
      </c>
      <c r="R355" s="764">
        <v>2393.9659999999999</v>
      </c>
      <c r="S355" s="764">
        <v>2287.5459999999998</v>
      </c>
      <c r="T355" s="764">
        <v>9169.6750000000011</v>
      </c>
    </row>
    <row r="356" spans="2:45">
      <c r="B356" s="769" t="s">
        <v>102</v>
      </c>
      <c r="C356" s="769"/>
      <c r="D356" s="267">
        <v>2075.4589999999998</v>
      </c>
      <c r="E356" s="267">
        <v>1805.538</v>
      </c>
      <c r="F356" s="267">
        <v>1987.7560000000001</v>
      </c>
      <c r="G356" s="267">
        <v>1870.2739999999999</v>
      </c>
      <c r="H356" s="765">
        <v>7739.027</v>
      </c>
      <c r="I356" s="792"/>
      <c r="J356" s="267">
        <v>1329.0050000000001</v>
      </c>
      <c r="K356" s="267">
        <v>1460.1849999999999</v>
      </c>
      <c r="L356" s="267">
        <v>1554.152</v>
      </c>
      <c r="M356" s="267">
        <v>1470.3920000000001</v>
      </c>
      <c r="N356" s="765">
        <v>5813.7340000000004</v>
      </c>
      <c r="O356" s="793"/>
      <c r="P356" s="764">
        <v>3404.4639999999999</v>
      </c>
      <c r="Q356" s="764">
        <v>3265.723</v>
      </c>
      <c r="R356" s="764">
        <v>3541.9079999999999</v>
      </c>
      <c r="S356" s="764">
        <v>3340.6660000000002</v>
      </c>
      <c r="T356" s="764">
        <v>13552.760999999999</v>
      </c>
    </row>
    <row r="357" spans="2:45">
      <c r="B357" s="769" t="s">
        <v>103</v>
      </c>
      <c r="C357" s="769"/>
      <c r="D357" s="267">
        <v>3662.989</v>
      </c>
      <c r="E357" s="267">
        <v>3813.5230000000001</v>
      </c>
      <c r="F357" s="267">
        <v>3913.8789999999999</v>
      </c>
      <c r="G357" s="267">
        <v>4064.4119999999998</v>
      </c>
      <c r="H357" s="765">
        <v>15454.803</v>
      </c>
      <c r="I357" s="792"/>
      <c r="J357" s="267">
        <v>0</v>
      </c>
      <c r="K357" s="267">
        <v>0</v>
      </c>
      <c r="L357" s="267">
        <v>0</v>
      </c>
      <c r="M357" s="267">
        <v>0</v>
      </c>
      <c r="N357" s="765">
        <v>0</v>
      </c>
      <c r="O357" s="793"/>
      <c r="P357" s="764">
        <v>3662.989</v>
      </c>
      <c r="Q357" s="764">
        <v>3813.5230000000001</v>
      </c>
      <c r="R357" s="764">
        <v>3913.8789999999999</v>
      </c>
      <c r="S357" s="764">
        <v>4064.4119999999998</v>
      </c>
      <c r="T357" s="764">
        <v>15454.803</v>
      </c>
    </row>
    <row r="358" spans="2:45" ht="3.75" customHeight="1">
      <c r="B358" s="767"/>
      <c r="C358" s="768"/>
      <c r="D358" s="780"/>
      <c r="E358" s="780"/>
      <c r="F358" s="780"/>
      <c r="G358" s="780"/>
      <c r="H358" s="794"/>
      <c r="I358" s="795"/>
      <c r="J358" s="780"/>
      <c r="K358" s="780"/>
      <c r="L358" s="780"/>
      <c r="M358" s="780"/>
      <c r="N358" s="758"/>
      <c r="O358" s="796"/>
      <c r="P358" s="780"/>
      <c r="Q358" s="780"/>
      <c r="R358" s="780"/>
      <c r="S358" s="780"/>
      <c r="T358" s="780"/>
    </row>
    <row r="359" spans="2:45" ht="13.5" customHeight="1">
      <c r="B359" s="145">
        <v>1999</v>
      </c>
      <c r="C359" s="781"/>
      <c r="D359" s="781">
        <v>102379.54800000001</v>
      </c>
      <c r="E359" s="781">
        <v>109882.95899999999</v>
      </c>
      <c r="F359" s="781">
        <v>99078.943000000014</v>
      </c>
      <c r="G359" s="781">
        <v>103430.55299999999</v>
      </c>
      <c r="H359" s="782">
        <v>414772.00300000003</v>
      </c>
      <c r="I359" s="797"/>
      <c r="J359" s="781">
        <v>42301.407999999989</v>
      </c>
      <c r="K359" s="781">
        <v>44089.640000000007</v>
      </c>
      <c r="L359" s="781">
        <v>48176.358000000007</v>
      </c>
      <c r="M359" s="781">
        <v>45080.110999999997</v>
      </c>
      <c r="N359" s="782">
        <v>179647.51699999999</v>
      </c>
      <c r="O359" s="797"/>
      <c r="P359" s="781">
        <v>144680.95700000002</v>
      </c>
      <c r="Q359" s="781">
        <v>153972.59699999995</v>
      </c>
      <c r="R359" s="781">
        <v>147255.299</v>
      </c>
      <c r="S359" s="781">
        <v>148510.66500000004</v>
      </c>
      <c r="T359" s="781">
        <v>594419.51800000016</v>
      </c>
    </row>
    <row r="360" spans="2:45" s="762" customFormat="1">
      <c r="B360" s="763" t="s">
        <v>3</v>
      </c>
      <c r="C360" s="761"/>
      <c r="D360" s="764">
        <v>3292.2869999999998</v>
      </c>
      <c r="E360" s="764">
        <v>2988.9189999999999</v>
      </c>
      <c r="F360" s="764">
        <v>3044.0590000000002</v>
      </c>
      <c r="G360" s="764">
        <v>3051.924</v>
      </c>
      <c r="H360" s="765">
        <v>12377.188999999998</v>
      </c>
      <c r="I360" s="792"/>
      <c r="J360" s="764">
        <v>12739.763000000001</v>
      </c>
      <c r="K360" s="764">
        <v>12480.267</v>
      </c>
      <c r="L360" s="764">
        <v>14299.512000000001</v>
      </c>
      <c r="M360" s="764">
        <v>13103.775</v>
      </c>
      <c r="N360" s="765">
        <v>52623.317000000003</v>
      </c>
      <c r="O360" s="793"/>
      <c r="P360" s="764">
        <v>16032.050999999999</v>
      </c>
      <c r="Q360" s="764">
        <v>15469.186</v>
      </c>
      <c r="R360" s="764">
        <v>17343.57</v>
      </c>
      <c r="S360" s="764">
        <v>16155.699000000001</v>
      </c>
      <c r="T360" s="764">
        <v>65000.506000000001</v>
      </c>
      <c r="U360" s="749"/>
      <c r="V360" s="766"/>
      <c r="W360" s="766"/>
      <c r="X360" s="766"/>
      <c r="Y360" s="766"/>
      <c r="Z360" s="766"/>
      <c r="AA360" s="766"/>
      <c r="AB360" s="766"/>
      <c r="AC360" s="766"/>
      <c r="AD360" s="766"/>
      <c r="AE360" s="766"/>
      <c r="AF360" s="766"/>
      <c r="AG360" s="766"/>
      <c r="AH360" s="766"/>
      <c r="AI360" s="766"/>
      <c r="AJ360" s="766"/>
      <c r="AK360" s="766"/>
      <c r="AL360" s="766"/>
      <c r="AM360" s="766"/>
      <c r="AN360" s="766"/>
      <c r="AO360" s="766"/>
      <c r="AP360" s="766"/>
      <c r="AQ360" s="766"/>
      <c r="AR360" s="766"/>
      <c r="AS360" s="766"/>
    </row>
    <row r="361" spans="2:45">
      <c r="B361" s="763" t="s">
        <v>4</v>
      </c>
      <c r="C361" s="761"/>
      <c r="D361" s="764">
        <v>242.06399999999999</v>
      </c>
      <c r="E361" s="764">
        <v>318.69799999999998</v>
      </c>
      <c r="F361" s="764">
        <v>242.471</v>
      </c>
      <c r="G361" s="764">
        <v>253.76</v>
      </c>
      <c r="H361" s="765">
        <v>1056.9929999999999</v>
      </c>
      <c r="I361" s="792"/>
      <c r="J361" s="764">
        <v>60.08</v>
      </c>
      <c r="K361" s="764">
        <v>106.199</v>
      </c>
      <c r="L361" s="764">
        <v>106.199</v>
      </c>
      <c r="M361" s="764">
        <v>84.396000000000001</v>
      </c>
      <c r="N361" s="765">
        <v>356.87400000000002</v>
      </c>
      <c r="O361" s="793"/>
      <c r="P361" s="764">
        <v>302.14400000000001</v>
      </c>
      <c r="Q361" s="764">
        <v>424.89800000000002</v>
      </c>
      <c r="R361" s="764">
        <v>348.67</v>
      </c>
      <c r="S361" s="764">
        <v>338.15600000000001</v>
      </c>
      <c r="T361" s="764">
        <v>1413.8679999999999</v>
      </c>
    </row>
    <row r="362" spans="2:45">
      <c r="B362" s="763" t="s">
        <v>5</v>
      </c>
      <c r="C362" s="761"/>
      <c r="D362" s="764">
        <v>14237.458000000001</v>
      </c>
      <c r="E362" s="764">
        <v>14902.445</v>
      </c>
      <c r="F362" s="764">
        <v>12688.705</v>
      </c>
      <c r="G362" s="764">
        <v>13881.423000000001</v>
      </c>
      <c r="H362" s="765">
        <v>55710.031000000003</v>
      </c>
      <c r="I362" s="792"/>
      <c r="J362" s="764">
        <v>4079.1060000000002</v>
      </c>
      <c r="K362" s="764">
        <v>4127.8760000000002</v>
      </c>
      <c r="L362" s="764">
        <v>4313.88</v>
      </c>
      <c r="M362" s="764">
        <v>4042.335</v>
      </c>
      <c r="N362" s="765">
        <v>16563.197</v>
      </c>
      <c r="O362" s="793"/>
      <c r="P362" s="764">
        <v>18316.563999999998</v>
      </c>
      <c r="Q362" s="764">
        <v>19030.322</v>
      </c>
      <c r="R362" s="764">
        <v>17002.584999999999</v>
      </c>
      <c r="S362" s="764">
        <v>17923.758000000002</v>
      </c>
      <c r="T362" s="764">
        <v>72273.228999999992</v>
      </c>
      <c r="U362" s="766"/>
    </row>
    <row r="363" spans="2:45">
      <c r="B363" s="763" t="s">
        <v>7</v>
      </c>
      <c r="C363" s="761"/>
      <c r="D363" s="764">
        <v>454.83800000000002</v>
      </c>
      <c r="E363" s="764">
        <v>457.78300000000002</v>
      </c>
      <c r="F363" s="764">
        <v>435.77</v>
      </c>
      <c r="G363" s="764">
        <v>441.30900000000003</v>
      </c>
      <c r="H363" s="765">
        <v>1789.7</v>
      </c>
      <c r="I363" s="792"/>
      <c r="J363" s="764">
        <v>0</v>
      </c>
      <c r="K363" s="764">
        <v>0</v>
      </c>
      <c r="L363" s="764">
        <v>0</v>
      </c>
      <c r="M363" s="764">
        <v>0</v>
      </c>
      <c r="N363" s="765">
        <v>0</v>
      </c>
      <c r="O363" s="793"/>
      <c r="P363" s="764">
        <v>454.83800000000002</v>
      </c>
      <c r="Q363" s="764">
        <v>457.78300000000002</v>
      </c>
      <c r="R363" s="764">
        <v>435.77</v>
      </c>
      <c r="S363" s="764">
        <v>441.30900000000003</v>
      </c>
      <c r="T363" s="764">
        <v>1789.7</v>
      </c>
    </row>
    <row r="364" spans="2:45">
      <c r="B364" s="763" t="s">
        <v>9</v>
      </c>
      <c r="C364" s="761"/>
      <c r="D364" s="764">
        <v>700.37300000000005</v>
      </c>
      <c r="E364" s="764">
        <v>725.14400000000001</v>
      </c>
      <c r="F364" s="764">
        <v>628.95500000000004</v>
      </c>
      <c r="G364" s="764">
        <v>704.77300000000002</v>
      </c>
      <c r="H364" s="765">
        <v>2759.2450000000003</v>
      </c>
      <c r="I364" s="792"/>
      <c r="J364" s="764">
        <v>58.177</v>
      </c>
      <c r="K364" s="764">
        <v>59.646999999999998</v>
      </c>
      <c r="L364" s="764">
        <v>64.277000000000001</v>
      </c>
      <c r="M364" s="764">
        <v>74.384</v>
      </c>
      <c r="N364" s="765">
        <v>256.48500000000001</v>
      </c>
      <c r="O364" s="793"/>
      <c r="P364" s="764">
        <v>758.55</v>
      </c>
      <c r="Q364" s="764">
        <v>784.79100000000005</v>
      </c>
      <c r="R364" s="764">
        <v>693.23199999999997</v>
      </c>
      <c r="S364" s="764">
        <v>779.15700000000004</v>
      </c>
      <c r="T364" s="764">
        <v>3015.73</v>
      </c>
    </row>
    <row r="365" spans="2:45">
      <c r="B365" s="763" t="s">
        <v>10</v>
      </c>
      <c r="C365" s="761"/>
      <c r="D365" s="764">
        <v>9516.66</v>
      </c>
      <c r="E365" s="764">
        <v>9513.2000000000007</v>
      </c>
      <c r="F365" s="764">
        <v>8056.53</v>
      </c>
      <c r="G365" s="764">
        <v>9378.3610000000008</v>
      </c>
      <c r="H365" s="765">
        <v>36464.751000000004</v>
      </c>
      <c r="I365" s="792"/>
      <c r="J365" s="764">
        <v>3400.7620000000002</v>
      </c>
      <c r="K365" s="764">
        <v>3558.96</v>
      </c>
      <c r="L365" s="764">
        <v>3932.0729999999999</v>
      </c>
      <c r="M365" s="764">
        <v>3940.2350000000001</v>
      </c>
      <c r="N365" s="765">
        <v>14832.03</v>
      </c>
      <c r="O365" s="793"/>
      <c r="P365" s="764">
        <v>12917.422</v>
      </c>
      <c r="Q365" s="764">
        <v>13072.159</v>
      </c>
      <c r="R365" s="764">
        <v>11988.602999999999</v>
      </c>
      <c r="S365" s="764">
        <v>13318.594999999999</v>
      </c>
      <c r="T365" s="764">
        <v>51296.778999999995</v>
      </c>
    </row>
    <row r="366" spans="2:45">
      <c r="B366" s="763" t="s">
        <v>12</v>
      </c>
      <c r="C366" s="761"/>
      <c r="D366" s="764">
        <v>17154.413</v>
      </c>
      <c r="E366" s="764">
        <v>17513.407999999999</v>
      </c>
      <c r="F366" s="764">
        <v>15801.947</v>
      </c>
      <c r="G366" s="764">
        <v>16196.391</v>
      </c>
      <c r="H366" s="765">
        <v>66666.159</v>
      </c>
      <c r="I366" s="792"/>
      <c r="J366" s="764">
        <v>9581.875</v>
      </c>
      <c r="K366" s="764">
        <v>9767.56</v>
      </c>
      <c r="L366" s="764">
        <v>10264.383</v>
      </c>
      <c r="M366" s="764">
        <v>10077.728999999999</v>
      </c>
      <c r="N366" s="765">
        <v>39691.546999999999</v>
      </c>
      <c r="O366" s="793"/>
      <c r="P366" s="764">
        <v>26736.288</v>
      </c>
      <c r="Q366" s="764">
        <v>27280.968000000001</v>
      </c>
      <c r="R366" s="764">
        <v>26066.33</v>
      </c>
      <c r="S366" s="764">
        <v>26274.12</v>
      </c>
      <c r="T366" s="764">
        <v>106357.70600000001</v>
      </c>
    </row>
    <row r="367" spans="2:45">
      <c r="B367" s="763" t="s">
        <v>13</v>
      </c>
      <c r="C367" s="761"/>
      <c r="D367" s="764">
        <v>5268.73</v>
      </c>
      <c r="E367" s="764">
        <v>6335.6080000000002</v>
      </c>
      <c r="F367" s="764">
        <v>7443.509</v>
      </c>
      <c r="G367" s="764">
        <v>6043.6360000000004</v>
      </c>
      <c r="H367" s="765">
        <v>25091.483</v>
      </c>
      <c r="I367" s="792"/>
      <c r="J367" s="764">
        <v>1734.116</v>
      </c>
      <c r="K367" s="764">
        <v>1983.123</v>
      </c>
      <c r="L367" s="764">
        <v>2123.86</v>
      </c>
      <c r="M367" s="764">
        <v>2030.308</v>
      </c>
      <c r="N367" s="765">
        <v>7871.4070000000002</v>
      </c>
      <c r="O367" s="793"/>
      <c r="P367" s="764">
        <v>7002.8450000000003</v>
      </c>
      <c r="Q367" s="764">
        <v>8318.7309999999998</v>
      </c>
      <c r="R367" s="764">
        <v>9567.3690000000006</v>
      </c>
      <c r="S367" s="764">
        <v>8073.9449999999997</v>
      </c>
      <c r="T367" s="764">
        <v>32962.89</v>
      </c>
    </row>
    <row r="368" spans="2:45">
      <c r="B368" s="763" t="s">
        <v>14</v>
      </c>
      <c r="C368" s="761"/>
      <c r="D368" s="764">
        <v>9045.6059999999998</v>
      </c>
      <c r="E368" s="764">
        <v>14164.37</v>
      </c>
      <c r="F368" s="764">
        <v>11493.706</v>
      </c>
      <c r="G368" s="764">
        <v>9853.1059999999998</v>
      </c>
      <c r="H368" s="765">
        <v>44556.788</v>
      </c>
      <c r="I368" s="792"/>
      <c r="J368" s="764">
        <v>3131.5259999999998</v>
      </c>
      <c r="K368" s="764">
        <v>4004.9609999999998</v>
      </c>
      <c r="L368" s="764">
        <v>4134.4809999999998</v>
      </c>
      <c r="M368" s="764">
        <v>3429.645</v>
      </c>
      <c r="N368" s="765">
        <v>14700.612999999999</v>
      </c>
      <c r="O368" s="793"/>
      <c r="P368" s="764">
        <v>12177.130999999999</v>
      </c>
      <c r="Q368" s="764">
        <v>18169.330000000002</v>
      </c>
      <c r="R368" s="764">
        <v>15628.187</v>
      </c>
      <c r="S368" s="764">
        <v>13282.751</v>
      </c>
      <c r="T368" s="764">
        <v>59257.399000000005</v>
      </c>
    </row>
    <row r="369" spans="2:45">
      <c r="B369" s="763" t="s">
        <v>15</v>
      </c>
      <c r="C369" s="761"/>
      <c r="D369" s="764">
        <v>2216.402</v>
      </c>
      <c r="E369" s="764">
        <v>2250.73</v>
      </c>
      <c r="F369" s="764">
        <v>2392.9380000000001</v>
      </c>
      <c r="G369" s="764">
        <v>2316.6149999999998</v>
      </c>
      <c r="H369" s="765">
        <v>9176.6849999999995</v>
      </c>
      <c r="I369" s="792"/>
      <c r="J369" s="764">
        <v>585.82399999999996</v>
      </c>
      <c r="K369" s="764">
        <v>542.83399999999995</v>
      </c>
      <c r="L369" s="764">
        <v>650.10699999999997</v>
      </c>
      <c r="M369" s="764">
        <v>626.601</v>
      </c>
      <c r="N369" s="765">
        <v>2405.366</v>
      </c>
      <c r="O369" s="793"/>
      <c r="P369" s="764">
        <v>2802.2269999999999</v>
      </c>
      <c r="Q369" s="764">
        <v>2793.5639999999999</v>
      </c>
      <c r="R369" s="764">
        <v>3043.0450000000001</v>
      </c>
      <c r="S369" s="764">
        <v>2943.2159999999999</v>
      </c>
      <c r="T369" s="764">
        <v>11582.052</v>
      </c>
    </row>
    <row r="370" spans="2:45">
      <c r="B370" s="763" t="s">
        <v>16</v>
      </c>
      <c r="C370" s="761"/>
      <c r="D370" s="764">
        <v>5600.567</v>
      </c>
      <c r="E370" s="764">
        <v>5722.5680000000002</v>
      </c>
      <c r="F370" s="764">
        <v>5592.7780000000002</v>
      </c>
      <c r="G370" s="764">
        <v>5951.6080000000002</v>
      </c>
      <c r="H370" s="765">
        <v>22867.521000000001</v>
      </c>
      <c r="I370" s="792"/>
      <c r="J370" s="764">
        <v>634.46500000000003</v>
      </c>
      <c r="K370" s="764">
        <v>875.9</v>
      </c>
      <c r="L370" s="764">
        <v>1173.4059999999999</v>
      </c>
      <c r="M370" s="764">
        <v>1083.884</v>
      </c>
      <c r="N370" s="765">
        <v>3767.6549999999997</v>
      </c>
      <c r="O370" s="793"/>
      <c r="P370" s="764">
        <v>6235.0320000000002</v>
      </c>
      <c r="Q370" s="764">
        <v>6598.4679999999998</v>
      </c>
      <c r="R370" s="764">
        <v>6766.1840000000002</v>
      </c>
      <c r="S370" s="764">
        <v>7035.491</v>
      </c>
      <c r="T370" s="764">
        <v>26635.175000000003</v>
      </c>
    </row>
    <row r="371" spans="2:45">
      <c r="B371" s="763" t="s">
        <v>17</v>
      </c>
      <c r="C371" s="761"/>
      <c r="D371" s="764">
        <v>228.19200000000001</v>
      </c>
      <c r="E371" s="764">
        <v>245.93700000000001</v>
      </c>
      <c r="F371" s="764">
        <v>257.35599999999999</v>
      </c>
      <c r="G371" s="764">
        <v>213.351</v>
      </c>
      <c r="H371" s="765">
        <v>944.83600000000001</v>
      </c>
      <c r="I371" s="792"/>
      <c r="J371" s="764">
        <v>237.57499999999999</v>
      </c>
      <c r="K371" s="764">
        <v>256.12099999999998</v>
      </c>
      <c r="L371" s="764">
        <v>261.524</v>
      </c>
      <c r="M371" s="764">
        <v>245.446</v>
      </c>
      <c r="N371" s="765">
        <v>1000.6660000000001</v>
      </c>
      <c r="O371" s="793"/>
      <c r="P371" s="764">
        <v>465.767</v>
      </c>
      <c r="Q371" s="764">
        <v>502.05799999999999</v>
      </c>
      <c r="R371" s="764">
        <v>518.88</v>
      </c>
      <c r="S371" s="764">
        <v>458.79700000000003</v>
      </c>
      <c r="T371" s="764">
        <v>1945.502</v>
      </c>
    </row>
    <row r="372" spans="2:45">
      <c r="B372" s="763" t="s">
        <v>18</v>
      </c>
      <c r="C372" s="761"/>
      <c r="D372" s="764">
        <v>3212.9189999999999</v>
      </c>
      <c r="E372" s="764">
        <v>3376.9009999999998</v>
      </c>
      <c r="F372" s="764">
        <v>3092.0160000000001</v>
      </c>
      <c r="G372" s="764">
        <v>3263.1840000000002</v>
      </c>
      <c r="H372" s="765">
        <v>12945.02</v>
      </c>
      <c r="I372" s="792"/>
      <c r="J372" s="764">
        <v>1613.99</v>
      </c>
      <c r="K372" s="764">
        <v>1717.8330000000001</v>
      </c>
      <c r="L372" s="764">
        <v>1857.9639999999999</v>
      </c>
      <c r="M372" s="764">
        <v>1732.3610000000001</v>
      </c>
      <c r="N372" s="765">
        <v>6922.1480000000001</v>
      </c>
      <c r="O372" s="793"/>
      <c r="P372" s="764">
        <v>4826.9089999999997</v>
      </c>
      <c r="Q372" s="764">
        <v>5094.7340000000004</v>
      </c>
      <c r="R372" s="764">
        <v>4949.9799999999996</v>
      </c>
      <c r="S372" s="764">
        <v>4995.5460000000003</v>
      </c>
      <c r="T372" s="764">
        <v>19867.169000000002</v>
      </c>
    </row>
    <row r="373" spans="2:45">
      <c r="B373" s="763" t="s">
        <v>20</v>
      </c>
      <c r="C373" s="761"/>
      <c r="D373" s="764">
        <v>1816.288</v>
      </c>
      <c r="E373" s="764">
        <v>1865.0550000000001</v>
      </c>
      <c r="F373" s="764">
        <v>2372.8679999999999</v>
      </c>
      <c r="G373" s="764">
        <v>2119.116</v>
      </c>
      <c r="H373" s="765">
        <v>8173.3269999999993</v>
      </c>
      <c r="I373" s="792"/>
      <c r="J373" s="764">
        <v>415.64600000000002</v>
      </c>
      <c r="K373" s="764">
        <v>450.82799999999997</v>
      </c>
      <c r="L373" s="764">
        <v>543.64200000000005</v>
      </c>
      <c r="M373" s="764">
        <v>469.10399999999998</v>
      </c>
      <c r="N373" s="765">
        <v>1879.22</v>
      </c>
      <c r="O373" s="793"/>
      <c r="P373" s="764">
        <v>2231.9349999999999</v>
      </c>
      <c r="Q373" s="764">
        <v>2315.8820000000001</v>
      </c>
      <c r="R373" s="764">
        <v>2916.511</v>
      </c>
      <c r="S373" s="764">
        <v>2588.221</v>
      </c>
      <c r="T373" s="764">
        <v>10052.548999999999</v>
      </c>
    </row>
    <row r="374" spans="2:45">
      <c r="B374" s="763" t="s">
        <v>21</v>
      </c>
      <c r="C374" s="761"/>
      <c r="D374" s="764">
        <v>13105.206</v>
      </c>
      <c r="E374" s="764">
        <v>13328.173000000001</v>
      </c>
      <c r="F374" s="764">
        <v>10697.467000000001</v>
      </c>
      <c r="G374" s="764">
        <v>13682.700999999999</v>
      </c>
      <c r="H374" s="765">
        <v>50813.547000000006</v>
      </c>
      <c r="I374" s="792"/>
      <c r="J374" s="764">
        <v>3.7320000000000002</v>
      </c>
      <c r="K374" s="764">
        <v>3.65</v>
      </c>
      <c r="L374" s="764">
        <v>4.6180000000000003</v>
      </c>
      <c r="M374" s="764">
        <v>3.9220000000000002</v>
      </c>
      <c r="N374" s="765">
        <v>15.922000000000001</v>
      </c>
      <c r="O374" s="793"/>
      <c r="P374" s="764">
        <v>13108.938</v>
      </c>
      <c r="Q374" s="764">
        <v>13331.823</v>
      </c>
      <c r="R374" s="764">
        <v>10702.084999999999</v>
      </c>
      <c r="S374" s="764">
        <v>13686.624</v>
      </c>
      <c r="T374" s="764">
        <v>50829.47</v>
      </c>
    </row>
    <row r="375" spans="2:45">
      <c r="B375" s="763" t="s">
        <v>22</v>
      </c>
      <c r="C375" s="761"/>
      <c r="D375" s="764">
        <v>5432.1360000000004</v>
      </c>
      <c r="E375" s="764">
        <v>5155.6440000000002</v>
      </c>
      <c r="F375" s="764">
        <v>3701.069</v>
      </c>
      <c r="G375" s="764">
        <v>5129.8239999999996</v>
      </c>
      <c r="H375" s="765">
        <v>19418.672999999999</v>
      </c>
      <c r="I375" s="792"/>
      <c r="J375" s="764">
        <v>654.88099999999997</v>
      </c>
      <c r="K375" s="764">
        <v>661.04899999999998</v>
      </c>
      <c r="L375" s="764">
        <v>563.97900000000004</v>
      </c>
      <c r="M375" s="764">
        <v>633.91399999999999</v>
      </c>
      <c r="N375" s="765">
        <v>2513.8229999999999</v>
      </c>
      <c r="O375" s="793"/>
      <c r="P375" s="764">
        <v>6087.0169999999998</v>
      </c>
      <c r="Q375" s="764">
        <v>5816.6930000000002</v>
      </c>
      <c r="R375" s="764">
        <v>4265.0479999999998</v>
      </c>
      <c r="S375" s="764">
        <v>5763.7380000000003</v>
      </c>
      <c r="T375" s="764">
        <v>21932.495999999999</v>
      </c>
    </row>
    <row r="376" spans="2:45">
      <c r="B376" s="763" t="s">
        <v>100</v>
      </c>
      <c r="C376" s="761"/>
      <c r="D376" s="764">
        <v>4143.5680000000002</v>
      </c>
      <c r="E376" s="764">
        <v>4263.7060000000001</v>
      </c>
      <c r="F376" s="764">
        <v>4073.8580000000002</v>
      </c>
      <c r="G376" s="764">
        <v>4157.433</v>
      </c>
      <c r="H376" s="765">
        <v>16638.565000000002</v>
      </c>
      <c r="I376" s="792"/>
      <c r="J376" s="764">
        <v>1333.8140000000001</v>
      </c>
      <c r="K376" s="764">
        <v>1257.3109999999999</v>
      </c>
      <c r="L376" s="764">
        <v>1416.6410000000001</v>
      </c>
      <c r="M376" s="764">
        <v>1311.3510000000001</v>
      </c>
      <c r="N376" s="765">
        <v>5319.1170000000002</v>
      </c>
      <c r="O376" s="793"/>
      <c r="P376" s="764">
        <v>5477.3819999999996</v>
      </c>
      <c r="Q376" s="764">
        <v>5521.0169999999998</v>
      </c>
      <c r="R376" s="764">
        <v>5490.4979999999996</v>
      </c>
      <c r="S376" s="764">
        <v>5468.7830000000004</v>
      </c>
      <c r="T376" s="764">
        <v>21957.679999999997</v>
      </c>
    </row>
    <row r="377" spans="2:45">
      <c r="B377" s="763" t="s">
        <v>101</v>
      </c>
      <c r="C377" s="761"/>
      <c r="D377" s="764">
        <v>1422.9369999999999</v>
      </c>
      <c r="E377" s="764">
        <v>1560.66</v>
      </c>
      <c r="F377" s="764">
        <v>1605.683</v>
      </c>
      <c r="G377" s="764">
        <v>1382.9390000000001</v>
      </c>
      <c r="H377" s="765">
        <v>5972.2190000000001</v>
      </c>
      <c r="I377" s="792"/>
      <c r="J377" s="764">
        <v>707.61099999999999</v>
      </c>
      <c r="K377" s="764">
        <v>692.05700000000002</v>
      </c>
      <c r="L377" s="764">
        <v>875.53300000000002</v>
      </c>
      <c r="M377" s="764">
        <v>743.65599999999995</v>
      </c>
      <c r="N377" s="765">
        <v>3018.857</v>
      </c>
      <c r="O377" s="793"/>
      <c r="P377" s="764">
        <v>2130.5479999999998</v>
      </c>
      <c r="Q377" s="764">
        <v>2252.7159999999999</v>
      </c>
      <c r="R377" s="764">
        <v>2481.2150000000001</v>
      </c>
      <c r="S377" s="764">
        <v>2126.5949999999998</v>
      </c>
      <c r="T377" s="764">
        <v>8991.0739999999987</v>
      </c>
    </row>
    <row r="378" spans="2:45">
      <c r="B378" s="763" t="s">
        <v>102</v>
      </c>
      <c r="C378" s="761"/>
      <c r="D378" s="764">
        <v>2137.6559999999999</v>
      </c>
      <c r="E378" s="764">
        <v>1902.2570000000001</v>
      </c>
      <c r="F378" s="764">
        <v>2071.8679999999999</v>
      </c>
      <c r="G378" s="764">
        <v>1839.0070000000001</v>
      </c>
      <c r="H378" s="765">
        <v>7950.7880000000005</v>
      </c>
      <c r="I378" s="792"/>
      <c r="J378" s="764">
        <v>1328.4649999999999</v>
      </c>
      <c r="K378" s="764">
        <v>1543.4639999999999</v>
      </c>
      <c r="L378" s="764">
        <v>1590.279</v>
      </c>
      <c r="M378" s="764">
        <v>1447.0650000000001</v>
      </c>
      <c r="N378" s="765">
        <v>5909.273000000001</v>
      </c>
      <c r="O378" s="793"/>
      <c r="P378" s="764">
        <v>3466.1210000000001</v>
      </c>
      <c r="Q378" s="764">
        <v>3445.721</v>
      </c>
      <c r="R378" s="764">
        <v>3662.1469999999999</v>
      </c>
      <c r="S378" s="764">
        <v>3286.0720000000001</v>
      </c>
      <c r="T378" s="764">
        <v>13860.061000000002</v>
      </c>
    </row>
    <row r="379" spans="2:45">
      <c r="B379" s="813" t="s">
        <v>103</v>
      </c>
      <c r="C379" s="814"/>
      <c r="D379" s="268">
        <v>3151.248</v>
      </c>
      <c r="E379" s="268">
        <v>3291.7530000000002</v>
      </c>
      <c r="F379" s="268">
        <v>3385.39</v>
      </c>
      <c r="G379" s="268">
        <v>3570.0920000000001</v>
      </c>
      <c r="H379" s="269">
        <v>13398.483</v>
      </c>
      <c r="I379" s="801"/>
      <c r="J379" s="268">
        <v>0</v>
      </c>
      <c r="K379" s="268">
        <v>0</v>
      </c>
      <c r="L379" s="268">
        <v>0</v>
      </c>
      <c r="M379" s="268">
        <v>0</v>
      </c>
      <c r="N379" s="269">
        <v>0</v>
      </c>
      <c r="O379" s="802"/>
      <c r="P379" s="268">
        <v>3151.248</v>
      </c>
      <c r="Q379" s="268">
        <v>3291.7530000000002</v>
      </c>
      <c r="R379" s="268">
        <v>3385.39</v>
      </c>
      <c r="S379" s="268">
        <v>3570.0920000000001</v>
      </c>
      <c r="T379" s="268">
        <v>13398.483</v>
      </c>
    </row>
    <row r="380" spans="2:45" ht="3.75" customHeight="1">
      <c r="B380" s="767"/>
      <c r="C380" s="768"/>
      <c r="D380" s="780"/>
      <c r="E380" s="780"/>
      <c r="F380" s="780"/>
      <c r="G380" s="780"/>
      <c r="H380" s="794"/>
      <c r="I380" s="795"/>
      <c r="J380" s="780"/>
      <c r="K380" s="780"/>
      <c r="L380" s="780"/>
      <c r="M380" s="780"/>
      <c r="N380" s="758"/>
      <c r="O380" s="796"/>
      <c r="P380" s="780"/>
      <c r="Q380" s="780"/>
      <c r="R380" s="780"/>
      <c r="S380" s="780"/>
      <c r="T380" s="780"/>
    </row>
    <row r="381" spans="2:45" ht="13.5" customHeight="1">
      <c r="B381" s="145">
        <v>1998</v>
      </c>
      <c r="C381" s="781"/>
      <c r="D381" s="781">
        <v>100665.96400000001</v>
      </c>
      <c r="E381" s="781">
        <v>107831.07800000001</v>
      </c>
      <c r="F381" s="781">
        <v>96983.271999999997</v>
      </c>
      <c r="G381" s="781">
        <v>101367.827</v>
      </c>
      <c r="H381" s="782">
        <v>406848.141</v>
      </c>
      <c r="I381" s="797"/>
      <c r="J381" s="781">
        <v>41212.296999999999</v>
      </c>
      <c r="K381" s="781">
        <v>42824.436999999991</v>
      </c>
      <c r="L381" s="781">
        <v>46811.304000000004</v>
      </c>
      <c r="M381" s="781">
        <v>43754.915000000008</v>
      </c>
      <c r="N381" s="782">
        <v>174602.95300000004</v>
      </c>
      <c r="O381" s="797"/>
      <c r="P381" s="781">
        <v>141878.26100000003</v>
      </c>
      <c r="Q381" s="781">
        <v>150655.51600000003</v>
      </c>
      <c r="R381" s="781">
        <v>143794.573</v>
      </c>
      <c r="S381" s="781">
        <v>145122.742</v>
      </c>
      <c r="T381" s="781">
        <v>581451.09200000018</v>
      </c>
    </row>
    <row r="382" spans="2:45" s="762" customFormat="1">
      <c r="B382" s="763" t="s">
        <v>3</v>
      </c>
      <c r="C382" s="761"/>
      <c r="D382" s="764">
        <v>3241.5419999999999</v>
      </c>
      <c r="E382" s="764">
        <v>2946.614</v>
      </c>
      <c r="F382" s="764">
        <v>2991.2139999999999</v>
      </c>
      <c r="G382" s="764">
        <v>3003.4169999999999</v>
      </c>
      <c r="H382" s="765">
        <v>12182.786999999998</v>
      </c>
      <c r="I382" s="792"/>
      <c r="J382" s="764">
        <v>12220.182000000001</v>
      </c>
      <c r="K382" s="764">
        <v>11959.896000000001</v>
      </c>
      <c r="L382" s="764">
        <v>13831.896000000001</v>
      </c>
      <c r="M382" s="764">
        <v>12583.896000000001</v>
      </c>
      <c r="N382" s="765">
        <v>50595.87</v>
      </c>
      <c r="O382" s="793"/>
      <c r="P382" s="764">
        <v>15461.724</v>
      </c>
      <c r="Q382" s="764">
        <v>14906.51</v>
      </c>
      <c r="R382" s="764">
        <v>16823.11</v>
      </c>
      <c r="S382" s="764">
        <v>15587.313</v>
      </c>
      <c r="T382" s="764">
        <v>62778.656999999999</v>
      </c>
      <c r="U382" s="749"/>
      <c r="V382" s="766"/>
      <c r="W382" s="766"/>
      <c r="X382" s="766"/>
      <c r="Y382" s="766"/>
      <c r="Z382" s="766"/>
      <c r="AA382" s="766"/>
      <c r="AB382" s="766"/>
      <c r="AC382" s="766"/>
      <c r="AD382" s="766"/>
      <c r="AE382" s="766"/>
      <c r="AF382" s="766"/>
      <c r="AG382" s="766"/>
      <c r="AH382" s="766"/>
      <c r="AI382" s="766"/>
      <c r="AJ382" s="766"/>
      <c r="AK382" s="766"/>
      <c r="AL382" s="766"/>
      <c r="AM382" s="766"/>
      <c r="AN382" s="766"/>
      <c r="AO382" s="766"/>
      <c r="AP382" s="766"/>
      <c r="AQ382" s="766"/>
      <c r="AR382" s="766"/>
      <c r="AS382" s="766"/>
    </row>
    <row r="383" spans="2:45">
      <c r="B383" s="763" t="s">
        <v>4</v>
      </c>
      <c r="C383" s="761"/>
      <c r="D383" s="764">
        <v>242.06399999999999</v>
      </c>
      <c r="E383" s="764">
        <v>318.69799999999998</v>
      </c>
      <c r="F383" s="764">
        <v>242.471</v>
      </c>
      <c r="G383" s="764">
        <v>253.76</v>
      </c>
      <c r="H383" s="765">
        <v>1056.9929999999999</v>
      </c>
      <c r="I383" s="792"/>
      <c r="J383" s="764">
        <v>60.08</v>
      </c>
      <c r="K383" s="764">
        <v>106.199</v>
      </c>
      <c r="L383" s="764">
        <v>106.199</v>
      </c>
      <c r="M383" s="764">
        <v>84.396000000000001</v>
      </c>
      <c r="N383" s="765">
        <v>356.87400000000002</v>
      </c>
      <c r="O383" s="793"/>
      <c r="P383" s="764">
        <v>302.14400000000001</v>
      </c>
      <c r="Q383" s="764">
        <v>424.89800000000002</v>
      </c>
      <c r="R383" s="764">
        <v>348.67</v>
      </c>
      <c r="S383" s="764">
        <v>338.15600000000001</v>
      </c>
      <c r="T383" s="764">
        <v>1413.8679999999999</v>
      </c>
    </row>
    <row r="384" spans="2:45">
      <c r="B384" s="763" t="s">
        <v>5</v>
      </c>
      <c r="C384" s="761"/>
      <c r="D384" s="764">
        <v>14812.531000000001</v>
      </c>
      <c r="E384" s="764">
        <v>15531.153</v>
      </c>
      <c r="F384" s="764">
        <v>13212.62</v>
      </c>
      <c r="G384" s="764">
        <v>14520.73</v>
      </c>
      <c r="H384" s="765">
        <v>58077.034</v>
      </c>
      <c r="I384" s="792"/>
      <c r="J384" s="764">
        <v>4210.5680000000002</v>
      </c>
      <c r="K384" s="764">
        <v>4323.0320000000002</v>
      </c>
      <c r="L384" s="764">
        <v>4505.8739999999998</v>
      </c>
      <c r="M384" s="764">
        <v>4222.8019999999997</v>
      </c>
      <c r="N384" s="765">
        <v>17262.275999999998</v>
      </c>
      <c r="O384" s="793"/>
      <c r="P384" s="764">
        <v>19023.098999999998</v>
      </c>
      <c r="Q384" s="764">
        <v>19854.185000000001</v>
      </c>
      <c r="R384" s="764">
        <v>17718.492999999999</v>
      </c>
      <c r="S384" s="764">
        <v>18743.531999999999</v>
      </c>
      <c r="T384" s="764">
        <v>75339.309000000008</v>
      </c>
      <c r="U384" s="766"/>
    </row>
    <row r="385" spans="2:20">
      <c r="B385" s="763" t="s">
        <v>7</v>
      </c>
      <c r="C385" s="761"/>
      <c r="D385" s="764">
        <v>454.83800000000002</v>
      </c>
      <c r="E385" s="764">
        <v>457.78300000000002</v>
      </c>
      <c r="F385" s="764">
        <v>435.77</v>
      </c>
      <c r="G385" s="764">
        <v>441.30900000000003</v>
      </c>
      <c r="H385" s="765">
        <v>1789.7</v>
      </c>
      <c r="I385" s="792"/>
      <c r="J385" s="764">
        <v>0</v>
      </c>
      <c r="K385" s="764">
        <v>0</v>
      </c>
      <c r="L385" s="764">
        <v>0</v>
      </c>
      <c r="M385" s="764">
        <v>0</v>
      </c>
      <c r="N385" s="765">
        <v>0</v>
      </c>
      <c r="O385" s="793"/>
      <c r="P385" s="764">
        <v>454.83800000000002</v>
      </c>
      <c r="Q385" s="764">
        <v>457.78300000000002</v>
      </c>
      <c r="R385" s="764">
        <v>435.77</v>
      </c>
      <c r="S385" s="764">
        <v>441.30900000000003</v>
      </c>
      <c r="T385" s="764">
        <v>1789.7</v>
      </c>
    </row>
    <row r="386" spans="2:20">
      <c r="B386" s="763" t="s">
        <v>9</v>
      </c>
      <c r="C386" s="761"/>
      <c r="D386" s="764">
        <v>700.37300000000005</v>
      </c>
      <c r="E386" s="764">
        <v>725.14400000000001</v>
      </c>
      <c r="F386" s="764">
        <v>628.95500000000004</v>
      </c>
      <c r="G386" s="764">
        <v>704.77300000000002</v>
      </c>
      <c r="H386" s="765">
        <v>2759.2450000000003</v>
      </c>
      <c r="I386" s="792"/>
      <c r="J386" s="764">
        <v>58.177</v>
      </c>
      <c r="K386" s="764">
        <v>59.646999999999998</v>
      </c>
      <c r="L386" s="764">
        <v>64.277000000000001</v>
      </c>
      <c r="M386" s="764">
        <v>74.384</v>
      </c>
      <c r="N386" s="765">
        <v>256.48500000000001</v>
      </c>
      <c r="O386" s="793"/>
      <c r="P386" s="764">
        <v>758.55</v>
      </c>
      <c r="Q386" s="764">
        <v>784.79100000000005</v>
      </c>
      <c r="R386" s="764">
        <v>693.23199999999997</v>
      </c>
      <c r="S386" s="764">
        <v>779.15700000000004</v>
      </c>
      <c r="T386" s="764">
        <v>3015.73</v>
      </c>
    </row>
    <row r="387" spans="2:20">
      <c r="B387" s="763" t="s">
        <v>10</v>
      </c>
      <c r="C387" s="761"/>
      <c r="D387" s="764">
        <v>9481.4220000000005</v>
      </c>
      <c r="E387" s="764">
        <v>9481.0349999999999</v>
      </c>
      <c r="F387" s="764">
        <v>8027.04</v>
      </c>
      <c r="G387" s="764">
        <v>9344.5110000000004</v>
      </c>
      <c r="H387" s="765">
        <v>36334.008000000002</v>
      </c>
      <c r="I387" s="792"/>
      <c r="J387" s="764">
        <v>3388.6970000000001</v>
      </c>
      <c r="K387" s="764">
        <v>3546.9270000000001</v>
      </c>
      <c r="L387" s="764">
        <v>3918.2660000000001</v>
      </c>
      <c r="M387" s="764">
        <v>3926.585</v>
      </c>
      <c r="N387" s="765">
        <v>14780.474999999999</v>
      </c>
      <c r="O387" s="793"/>
      <c r="P387" s="764">
        <v>12870.119000000001</v>
      </c>
      <c r="Q387" s="764">
        <v>13027.962</v>
      </c>
      <c r="R387" s="764">
        <v>11945.306</v>
      </c>
      <c r="S387" s="764">
        <v>13271.096</v>
      </c>
      <c r="T387" s="764">
        <v>51114.483</v>
      </c>
    </row>
    <row r="388" spans="2:20">
      <c r="B388" s="763" t="s">
        <v>12</v>
      </c>
      <c r="C388" s="761"/>
      <c r="D388" s="764">
        <v>17060.388999999999</v>
      </c>
      <c r="E388" s="764">
        <v>17428.164000000001</v>
      </c>
      <c r="F388" s="764">
        <v>15718.447</v>
      </c>
      <c r="G388" s="764">
        <v>16107.831</v>
      </c>
      <c r="H388" s="765">
        <v>66314.831000000006</v>
      </c>
      <c r="I388" s="792"/>
      <c r="J388" s="764">
        <v>9527.1389999999992</v>
      </c>
      <c r="K388" s="764">
        <v>9706.4429999999993</v>
      </c>
      <c r="L388" s="764">
        <v>10210.385</v>
      </c>
      <c r="M388" s="764">
        <v>10023.64</v>
      </c>
      <c r="N388" s="765">
        <v>39467.606999999996</v>
      </c>
      <c r="O388" s="793"/>
      <c r="P388" s="764">
        <v>26587.527999999998</v>
      </c>
      <c r="Q388" s="764">
        <v>27134.607</v>
      </c>
      <c r="R388" s="764">
        <v>25928.831999999999</v>
      </c>
      <c r="S388" s="764">
        <v>26131.471000000001</v>
      </c>
      <c r="T388" s="764">
        <v>105782.43799999999</v>
      </c>
    </row>
    <row r="389" spans="2:20">
      <c r="B389" s="763" t="s">
        <v>13</v>
      </c>
      <c r="C389" s="761"/>
      <c r="D389" s="764">
        <v>5042.09</v>
      </c>
      <c r="E389" s="764">
        <v>6070.1459999999997</v>
      </c>
      <c r="F389" s="764">
        <v>7144.951</v>
      </c>
      <c r="G389" s="764">
        <v>5752.3140000000003</v>
      </c>
      <c r="H389" s="765">
        <v>24009.501000000004</v>
      </c>
      <c r="I389" s="792"/>
      <c r="J389" s="764">
        <v>1682.875</v>
      </c>
      <c r="K389" s="764">
        <v>1951.8440000000001</v>
      </c>
      <c r="L389" s="764">
        <v>2124.92</v>
      </c>
      <c r="M389" s="764">
        <v>2060.0050000000001</v>
      </c>
      <c r="N389" s="765">
        <v>7819.6440000000002</v>
      </c>
      <c r="O389" s="793"/>
      <c r="P389" s="764">
        <v>6724.9639999999999</v>
      </c>
      <c r="Q389" s="764">
        <v>8021.99</v>
      </c>
      <c r="R389" s="764">
        <v>9269.8709999999992</v>
      </c>
      <c r="S389" s="764">
        <v>7812.3190000000004</v>
      </c>
      <c r="T389" s="764">
        <v>31829.143999999997</v>
      </c>
    </row>
    <row r="390" spans="2:20">
      <c r="B390" s="763" t="s">
        <v>14</v>
      </c>
      <c r="C390" s="761"/>
      <c r="D390" s="764">
        <v>8589.1759999999995</v>
      </c>
      <c r="E390" s="764">
        <v>13461.174000000001</v>
      </c>
      <c r="F390" s="764">
        <v>10919.021000000001</v>
      </c>
      <c r="G390" s="764">
        <v>9358.5480000000007</v>
      </c>
      <c r="H390" s="765">
        <v>42327.919000000002</v>
      </c>
      <c r="I390" s="792"/>
      <c r="J390" s="764">
        <v>2977.5160000000001</v>
      </c>
      <c r="K390" s="764">
        <v>3804.7130000000002</v>
      </c>
      <c r="L390" s="764">
        <v>3939.9169999999999</v>
      </c>
      <c r="M390" s="764">
        <v>3241.72</v>
      </c>
      <c r="N390" s="765">
        <v>13963.866</v>
      </c>
      <c r="O390" s="793"/>
      <c r="P390" s="764">
        <v>11566.691999999999</v>
      </c>
      <c r="Q390" s="764">
        <v>17265.886999999999</v>
      </c>
      <c r="R390" s="764">
        <v>14858.938</v>
      </c>
      <c r="S390" s="764">
        <v>12600.268</v>
      </c>
      <c r="T390" s="764">
        <v>56291.785000000003</v>
      </c>
    </row>
    <row r="391" spans="2:20">
      <c r="B391" s="763" t="s">
        <v>15</v>
      </c>
      <c r="C391" s="761"/>
      <c r="D391" s="764">
        <v>2088.4499999999998</v>
      </c>
      <c r="E391" s="764">
        <v>2130.549</v>
      </c>
      <c r="F391" s="764">
        <v>2269.7840000000001</v>
      </c>
      <c r="G391" s="764">
        <v>2177.7130000000002</v>
      </c>
      <c r="H391" s="765">
        <v>8666.4959999999992</v>
      </c>
      <c r="I391" s="792"/>
      <c r="J391" s="764">
        <v>543.178</v>
      </c>
      <c r="K391" s="764">
        <v>517.03899999999999</v>
      </c>
      <c r="L391" s="764">
        <v>619.85299999999995</v>
      </c>
      <c r="M391" s="764">
        <v>591.78499999999997</v>
      </c>
      <c r="N391" s="765">
        <v>2271.855</v>
      </c>
      <c r="O391" s="793"/>
      <c r="P391" s="764">
        <v>2631.6280000000002</v>
      </c>
      <c r="Q391" s="764">
        <v>2647.5880000000002</v>
      </c>
      <c r="R391" s="764">
        <v>2889.6370000000002</v>
      </c>
      <c r="S391" s="764">
        <v>2769.498</v>
      </c>
      <c r="T391" s="764">
        <v>10938.351000000001</v>
      </c>
    </row>
    <row r="392" spans="2:20">
      <c r="B392" s="763" t="s">
        <v>16</v>
      </c>
      <c r="C392" s="761"/>
      <c r="D392" s="764">
        <v>5423.65</v>
      </c>
      <c r="E392" s="764">
        <v>5446.049</v>
      </c>
      <c r="F392" s="764">
        <v>5179.0889999999999</v>
      </c>
      <c r="G392" s="764">
        <v>5537.8</v>
      </c>
      <c r="H392" s="765">
        <v>21586.588</v>
      </c>
      <c r="I392" s="792"/>
      <c r="J392" s="764">
        <v>422.84199999999998</v>
      </c>
      <c r="K392" s="764">
        <v>457.52600000000001</v>
      </c>
      <c r="L392" s="764">
        <v>495.24700000000001</v>
      </c>
      <c r="M392" s="764">
        <v>487.69900000000001</v>
      </c>
      <c r="N392" s="765">
        <v>1863.3140000000001</v>
      </c>
      <c r="O392" s="793"/>
      <c r="P392" s="764">
        <v>5846.4930000000004</v>
      </c>
      <c r="Q392" s="764">
        <v>5903.5749999999998</v>
      </c>
      <c r="R392" s="764">
        <v>5674.335</v>
      </c>
      <c r="S392" s="764">
        <v>6025.4989999999998</v>
      </c>
      <c r="T392" s="764">
        <v>23449.901999999998</v>
      </c>
    </row>
    <row r="393" spans="2:20">
      <c r="B393" s="763" t="s">
        <v>17</v>
      </c>
      <c r="C393" s="761"/>
      <c r="D393" s="764">
        <v>228.19200000000001</v>
      </c>
      <c r="E393" s="764">
        <v>245.93700000000001</v>
      </c>
      <c r="F393" s="764">
        <v>257.35599999999999</v>
      </c>
      <c r="G393" s="764">
        <v>213.351</v>
      </c>
      <c r="H393" s="765">
        <v>944.83600000000001</v>
      </c>
      <c r="I393" s="792"/>
      <c r="J393" s="764">
        <v>237.57499999999999</v>
      </c>
      <c r="K393" s="764">
        <v>256.12099999999998</v>
      </c>
      <c r="L393" s="764">
        <v>261.524</v>
      </c>
      <c r="M393" s="764">
        <v>245.446</v>
      </c>
      <c r="N393" s="765">
        <v>1000.6660000000001</v>
      </c>
      <c r="O393" s="793"/>
      <c r="P393" s="764">
        <v>465.767</v>
      </c>
      <c r="Q393" s="764">
        <v>502.05799999999999</v>
      </c>
      <c r="R393" s="764">
        <v>518.88</v>
      </c>
      <c r="S393" s="764">
        <v>458.79700000000003</v>
      </c>
      <c r="T393" s="764">
        <v>1945.502</v>
      </c>
    </row>
    <row r="394" spans="2:20">
      <c r="B394" s="763" t="s">
        <v>18</v>
      </c>
      <c r="C394" s="761"/>
      <c r="D394" s="764">
        <v>3110.2489999999998</v>
      </c>
      <c r="E394" s="764">
        <v>3288</v>
      </c>
      <c r="F394" s="764">
        <v>3004.0529999999999</v>
      </c>
      <c r="G394" s="764">
        <v>3158.7139999999999</v>
      </c>
      <c r="H394" s="765">
        <v>12561.016</v>
      </c>
      <c r="I394" s="792"/>
      <c r="J394" s="764">
        <v>1587.0630000000001</v>
      </c>
      <c r="K394" s="764">
        <v>1668.8969999999999</v>
      </c>
      <c r="L394" s="764">
        <v>1837.422</v>
      </c>
      <c r="M394" s="764">
        <v>1709.922</v>
      </c>
      <c r="N394" s="765">
        <v>6803.3040000000001</v>
      </c>
      <c r="O394" s="793"/>
      <c r="P394" s="764">
        <v>4697.3119999999999</v>
      </c>
      <c r="Q394" s="764">
        <v>4956.8980000000001</v>
      </c>
      <c r="R394" s="764">
        <v>4841.4750000000004</v>
      </c>
      <c r="S394" s="764">
        <v>4868.6360000000004</v>
      </c>
      <c r="T394" s="764">
        <v>19364.321</v>
      </c>
    </row>
    <row r="395" spans="2:20">
      <c r="B395" s="763" t="s">
        <v>20</v>
      </c>
      <c r="C395" s="761"/>
      <c r="D395" s="764">
        <v>1803.479</v>
      </c>
      <c r="E395" s="764">
        <v>1846.241</v>
      </c>
      <c r="F395" s="764">
        <v>2342.1179999999999</v>
      </c>
      <c r="G395" s="764">
        <v>2096.2060000000001</v>
      </c>
      <c r="H395" s="765">
        <v>8088.0439999999999</v>
      </c>
      <c r="I395" s="792"/>
      <c r="J395" s="764">
        <v>412.21</v>
      </c>
      <c r="K395" s="764">
        <v>444.21899999999999</v>
      </c>
      <c r="L395" s="764">
        <v>540.44399999999996</v>
      </c>
      <c r="M395" s="764">
        <v>466.36</v>
      </c>
      <c r="N395" s="765">
        <v>1863.2330000000002</v>
      </c>
      <c r="O395" s="793"/>
      <c r="P395" s="764">
        <v>2215.6889999999999</v>
      </c>
      <c r="Q395" s="764">
        <v>2290.46</v>
      </c>
      <c r="R395" s="764">
        <v>2882.5619999999999</v>
      </c>
      <c r="S395" s="764">
        <v>2562.5659999999998</v>
      </c>
      <c r="T395" s="764">
        <v>9951.2769999999982</v>
      </c>
    </row>
    <row r="396" spans="2:20">
      <c r="B396" s="763" t="s">
        <v>21</v>
      </c>
      <c r="C396" s="761"/>
      <c r="D396" s="764">
        <v>12705.429</v>
      </c>
      <c r="E396" s="764">
        <v>12928.217000000001</v>
      </c>
      <c r="F396" s="764">
        <v>10397.460999999999</v>
      </c>
      <c r="G396" s="764">
        <v>13282.764999999999</v>
      </c>
      <c r="H396" s="765">
        <v>49313.872000000003</v>
      </c>
      <c r="I396" s="792"/>
      <c r="J396" s="764">
        <v>3.47</v>
      </c>
      <c r="K396" s="764">
        <v>3.5089999999999999</v>
      </c>
      <c r="L396" s="764">
        <v>4.4379999999999997</v>
      </c>
      <c r="M396" s="764">
        <v>3.754</v>
      </c>
      <c r="N396" s="765">
        <v>15.170999999999999</v>
      </c>
      <c r="O396" s="793"/>
      <c r="P396" s="764">
        <v>12708.898999999999</v>
      </c>
      <c r="Q396" s="764">
        <v>12931.726000000001</v>
      </c>
      <c r="R396" s="764">
        <v>10401.897999999999</v>
      </c>
      <c r="S396" s="764">
        <v>13286.519</v>
      </c>
      <c r="T396" s="764">
        <v>49329.042000000001</v>
      </c>
    </row>
    <row r="397" spans="2:20">
      <c r="B397" s="763" t="s">
        <v>22</v>
      </c>
      <c r="C397" s="761"/>
      <c r="D397" s="764">
        <v>5294.5730000000003</v>
      </c>
      <c r="E397" s="764">
        <v>5024.1509999999998</v>
      </c>
      <c r="F397" s="764">
        <v>3597.0169999999998</v>
      </c>
      <c r="G397" s="764">
        <v>4971.817</v>
      </c>
      <c r="H397" s="765">
        <v>18887.558000000001</v>
      </c>
      <c r="I397" s="792"/>
      <c r="J397" s="764">
        <v>613.91499999999996</v>
      </c>
      <c r="K397" s="764">
        <v>620.25800000000004</v>
      </c>
      <c r="L397" s="764">
        <v>563.19500000000005</v>
      </c>
      <c r="M397" s="764">
        <v>633.13400000000001</v>
      </c>
      <c r="N397" s="765">
        <v>2430.502</v>
      </c>
      <c r="O397" s="793"/>
      <c r="P397" s="764">
        <v>5908.4880000000003</v>
      </c>
      <c r="Q397" s="764">
        <v>5644.4089999999997</v>
      </c>
      <c r="R397" s="764">
        <v>4160.2120000000004</v>
      </c>
      <c r="S397" s="764">
        <v>5604.951</v>
      </c>
      <c r="T397" s="764">
        <v>21318.06</v>
      </c>
    </row>
    <row r="398" spans="2:20">
      <c r="B398" s="763" t="s">
        <v>100</v>
      </c>
      <c r="C398" s="761"/>
      <c r="D398" s="764">
        <v>4017.8530000000001</v>
      </c>
      <c r="E398" s="764">
        <v>4160.8869999999997</v>
      </c>
      <c r="F398" s="764">
        <v>3967.1060000000002</v>
      </c>
      <c r="G398" s="764">
        <v>4062.1579999999999</v>
      </c>
      <c r="H398" s="765">
        <v>16208.003999999999</v>
      </c>
      <c r="I398" s="792"/>
      <c r="J398" s="764">
        <v>1324.662</v>
      </c>
      <c r="K398" s="764">
        <v>1223.1679999999999</v>
      </c>
      <c r="L398" s="764">
        <v>1389.85</v>
      </c>
      <c r="M398" s="764">
        <v>1272.4960000000001</v>
      </c>
      <c r="N398" s="765">
        <v>5210.1759999999995</v>
      </c>
      <c r="O398" s="793"/>
      <c r="P398" s="764">
        <v>5342.5150000000003</v>
      </c>
      <c r="Q398" s="764">
        <v>5384.0550000000003</v>
      </c>
      <c r="R398" s="764">
        <v>5356.9560000000001</v>
      </c>
      <c r="S398" s="764">
        <v>5334.6540000000005</v>
      </c>
      <c r="T398" s="764">
        <v>21418.18</v>
      </c>
    </row>
    <row r="399" spans="2:20">
      <c r="B399" s="763" t="s">
        <v>101</v>
      </c>
      <c r="C399" s="761"/>
      <c r="D399" s="764">
        <v>1386.7660000000001</v>
      </c>
      <c r="E399" s="764">
        <v>1494.3130000000001</v>
      </c>
      <c r="F399" s="764">
        <v>1543.124</v>
      </c>
      <c r="G399" s="764">
        <v>1323.67</v>
      </c>
      <c r="H399" s="765">
        <v>5747.8730000000005</v>
      </c>
      <c r="I399" s="792"/>
      <c r="J399" s="764">
        <v>657.99400000000003</v>
      </c>
      <c r="K399" s="764">
        <v>665.38499999999999</v>
      </c>
      <c r="L399" s="764">
        <v>841.42100000000005</v>
      </c>
      <c r="M399" s="764">
        <v>711.78499999999997</v>
      </c>
      <c r="N399" s="765">
        <v>2876.585</v>
      </c>
      <c r="O399" s="793"/>
      <c r="P399" s="764">
        <v>2044.76</v>
      </c>
      <c r="Q399" s="764">
        <v>2159.6979999999999</v>
      </c>
      <c r="R399" s="764">
        <v>2384.5450000000001</v>
      </c>
      <c r="S399" s="764">
        <v>2035.4549999999999</v>
      </c>
      <c r="T399" s="764">
        <v>8624.4579999999987</v>
      </c>
    </row>
    <row r="400" spans="2:20">
      <c r="B400" s="763" t="s">
        <v>102</v>
      </c>
      <c r="C400" s="761"/>
      <c r="D400" s="764">
        <v>2081.7489999999998</v>
      </c>
      <c r="E400" s="764">
        <v>1854.32</v>
      </c>
      <c r="F400" s="764">
        <v>2018.9960000000001</v>
      </c>
      <c r="G400" s="764">
        <v>1792.356</v>
      </c>
      <c r="H400" s="765">
        <v>7747.4209999999994</v>
      </c>
      <c r="I400" s="792"/>
      <c r="J400" s="764">
        <v>1284.154</v>
      </c>
      <c r="K400" s="764">
        <v>1509.614</v>
      </c>
      <c r="L400" s="764">
        <v>1556.1759999999999</v>
      </c>
      <c r="M400" s="764">
        <v>1415.106</v>
      </c>
      <c r="N400" s="765">
        <v>5765.0499999999993</v>
      </c>
      <c r="O400" s="793"/>
      <c r="P400" s="764">
        <v>3365.9029999999998</v>
      </c>
      <c r="Q400" s="764">
        <v>3363.933</v>
      </c>
      <c r="R400" s="764">
        <v>3575.172</v>
      </c>
      <c r="S400" s="764">
        <v>3207.462</v>
      </c>
      <c r="T400" s="764">
        <v>13512.47</v>
      </c>
    </row>
    <row r="401" spans="2:45">
      <c r="B401" s="763" t="s">
        <v>103</v>
      </c>
      <c r="C401" s="761"/>
      <c r="D401" s="764">
        <v>2901.1489999999999</v>
      </c>
      <c r="E401" s="764">
        <v>2992.5030000000002</v>
      </c>
      <c r="F401" s="764">
        <v>3086.6790000000001</v>
      </c>
      <c r="G401" s="764">
        <v>3264.0839999999998</v>
      </c>
      <c r="H401" s="765">
        <v>12244.415000000001</v>
      </c>
      <c r="I401" s="792"/>
      <c r="J401" s="764">
        <v>0</v>
      </c>
      <c r="K401" s="764">
        <v>0</v>
      </c>
      <c r="L401" s="764">
        <v>0</v>
      </c>
      <c r="M401" s="764">
        <v>0</v>
      </c>
      <c r="N401" s="765">
        <v>0</v>
      </c>
      <c r="O401" s="793"/>
      <c r="P401" s="764">
        <v>2901.1489999999999</v>
      </c>
      <c r="Q401" s="764">
        <v>2992.5030000000002</v>
      </c>
      <c r="R401" s="764">
        <v>3086.6790000000001</v>
      </c>
      <c r="S401" s="764">
        <v>3264.0839999999998</v>
      </c>
      <c r="T401" s="764">
        <v>12244.415000000001</v>
      </c>
    </row>
    <row r="402" spans="2:45" ht="3.75" customHeight="1">
      <c r="B402" s="767"/>
      <c r="C402" s="768"/>
      <c r="D402" s="780"/>
      <c r="E402" s="780"/>
      <c r="F402" s="780"/>
      <c r="G402" s="780"/>
      <c r="H402" s="794"/>
      <c r="I402" s="795"/>
      <c r="J402" s="780"/>
      <c r="K402" s="780"/>
      <c r="L402" s="780"/>
      <c r="M402" s="780"/>
      <c r="N402" s="758"/>
      <c r="O402" s="796"/>
      <c r="P402" s="780"/>
      <c r="Q402" s="780"/>
      <c r="R402" s="780"/>
      <c r="S402" s="780"/>
      <c r="T402" s="780"/>
    </row>
    <row r="403" spans="2:45" ht="13.5" customHeight="1">
      <c r="B403" s="145">
        <v>1997</v>
      </c>
      <c r="C403" s="781"/>
      <c r="D403" s="781">
        <v>98529.048000000024</v>
      </c>
      <c r="E403" s="781">
        <v>105688.55000000002</v>
      </c>
      <c r="F403" s="781">
        <v>95053.486000000004</v>
      </c>
      <c r="G403" s="781">
        <v>99671.560999999987</v>
      </c>
      <c r="H403" s="782">
        <v>398942.64499999996</v>
      </c>
      <c r="I403" s="797"/>
      <c r="J403" s="781">
        <v>40431.469999999994</v>
      </c>
      <c r="K403" s="781">
        <v>42185.755000000005</v>
      </c>
      <c r="L403" s="781">
        <v>46050.352999999996</v>
      </c>
      <c r="M403" s="781">
        <v>42995.108</v>
      </c>
      <c r="N403" s="782">
        <v>171662.68599999999</v>
      </c>
      <c r="O403" s="797"/>
      <c r="P403" s="781">
        <v>138960.51800000001</v>
      </c>
      <c r="Q403" s="781">
        <v>147874.30399999997</v>
      </c>
      <c r="R403" s="781">
        <v>141103.84</v>
      </c>
      <c r="S403" s="781">
        <v>142666.66899999997</v>
      </c>
      <c r="T403" s="781">
        <v>570605.33100000001</v>
      </c>
    </row>
    <row r="404" spans="2:45" s="762" customFormat="1">
      <c r="B404" s="763" t="s">
        <v>3</v>
      </c>
      <c r="C404" s="761"/>
      <c r="D404" s="764">
        <v>3089.3069999999998</v>
      </c>
      <c r="E404" s="764">
        <v>2777.3969999999999</v>
      </c>
      <c r="F404" s="764">
        <v>2885.5230000000001</v>
      </c>
      <c r="G404" s="764">
        <v>2857.8960000000002</v>
      </c>
      <c r="H404" s="765">
        <v>11610.123</v>
      </c>
      <c r="I404" s="792"/>
      <c r="J404" s="764">
        <v>11908.182000000001</v>
      </c>
      <c r="K404" s="764">
        <v>11699.896000000001</v>
      </c>
      <c r="L404" s="764">
        <v>13467.896000000001</v>
      </c>
      <c r="M404" s="764">
        <v>12271.896000000001</v>
      </c>
      <c r="N404" s="765">
        <v>49347.87</v>
      </c>
      <c r="O404" s="793"/>
      <c r="P404" s="764">
        <v>14997.489</v>
      </c>
      <c r="Q404" s="764">
        <v>14477.293</v>
      </c>
      <c r="R404" s="764">
        <v>16353.419</v>
      </c>
      <c r="S404" s="764">
        <v>15129.791999999999</v>
      </c>
      <c r="T404" s="764">
        <v>60957.993000000002</v>
      </c>
      <c r="U404" s="766"/>
      <c r="V404" s="766"/>
      <c r="W404" s="766"/>
      <c r="X404" s="766"/>
      <c r="Y404" s="766"/>
      <c r="Z404" s="766"/>
      <c r="AA404" s="766"/>
      <c r="AB404" s="766"/>
      <c r="AC404" s="766"/>
      <c r="AD404" s="766"/>
      <c r="AE404" s="766"/>
      <c r="AF404" s="766"/>
      <c r="AG404" s="766"/>
      <c r="AH404" s="766"/>
      <c r="AI404" s="766"/>
      <c r="AJ404" s="766"/>
      <c r="AK404" s="766"/>
      <c r="AL404" s="766"/>
      <c r="AM404" s="766"/>
      <c r="AN404" s="766"/>
      <c r="AO404" s="766"/>
      <c r="AP404" s="766"/>
      <c r="AQ404" s="766"/>
      <c r="AR404" s="766"/>
      <c r="AS404" s="766"/>
    </row>
    <row r="405" spans="2:45">
      <c r="B405" s="763" t="s">
        <v>4</v>
      </c>
      <c r="C405" s="761"/>
      <c r="D405" s="764">
        <v>242.06399999999999</v>
      </c>
      <c r="E405" s="764">
        <v>318.69799999999998</v>
      </c>
      <c r="F405" s="764">
        <v>242.471</v>
      </c>
      <c r="G405" s="764">
        <v>253.76</v>
      </c>
      <c r="H405" s="765">
        <v>1056.9929999999999</v>
      </c>
      <c r="I405" s="792"/>
      <c r="J405" s="764">
        <v>60.08</v>
      </c>
      <c r="K405" s="764">
        <v>106.199</v>
      </c>
      <c r="L405" s="764">
        <v>106.199</v>
      </c>
      <c r="M405" s="764">
        <v>84.396000000000001</v>
      </c>
      <c r="N405" s="765">
        <v>356.87400000000002</v>
      </c>
      <c r="O405" s="793"/>
      <c r="P405" s="764">
        <v>302.14400000000001</v>
      </c>
      <c r="Q405" s="764">
        <v>424.89800000000002</v>
      </c>
      <c r="R405" s="764">
        <v>348.67</v>
      </c>
      <c r="S405" s="764">
        <v>338.15600000000001</v>
      </c>
      <c r="T405" s="764">
        <v>1413.8679999999999</v>
      </c>
    </row>
    <row r="406" spans="2:45">
      <c r="B406" s="763" t="s">
        <v>5</v>
      </c>
      <c r="C406" s="761"/>
      <c r="D406" s="764">
        <v>15260.683999999999</v>
      </c>
      <c r="E406" s="764">
        <v>15993.305</v>
      </c>
      <c r="F406" s="764">
        <v>13591.922</v>
      </c>
      <c r="G406" s="764">
        <v>15000.253000000001</v>
      </c>
      <c r="H406" s="765">
        <v>59846.164000000004</v>
      </c>
      <c r="I406" s="792"/>
      <c r="J406" s="764">
        <v>4256.1980000000003</v>
      </c>
      <c r="K406" s="764">
        <v>4456.7380000000003</v>
      </c>
      <c r="L406" s="764">
        <v>4657.7579999999998</v>
      </c>
      <c r="M406" s="764">
        <v>4320.6189999999997</v>
      </c>
      <c r="N406" s="765">
        <v>17691.313000000002</v>
      </c>
      <c r="O406" s="793"/>
      <c r="P406" s="764">
        <v>19516.882000000001</v>
      </c>
      <c r="Q406" s="764">
        <v>20450.042000000001</v>
      </c>
      <c r="R406" s="764">
        <v>18249.68</v>
      </c>
      <c r="S406" s="764">
        <v>19320.873</v>
      </c>
      <c r="T406" s="764">
        <v>77537.476999999999</v>
      </c>
    </row>
    <row r="407" spans="2:45">
      <c r="B407" s="763" t="s">
        <v>7</v>
      </c>
      <c r="C407" s="761"/>
      <c r="D407" s="764">
        <v>454.83800000000002</v>
      </c>
      <c r="E407" s="764">
        <v>457.78300000000002</v>
      </c>
      <c r="F407" s="764">
        <v>435.77</v>
      </c>
      <c r="G407" s="764">
        <v>441.30900000000003</v>
      </c>
      <c r="H407" s="765">
        <v>1789.7</v>
      </c>
      <c r="I407" s="792"/>
      <c r="J407" s="764">
        <v>0</v>
      </c>
      <c r="K407" s="764">
        <v>0</v>
      </c>
      <c r="L407" s="764">
        <v>0</v>
      </c>
      <c r="M407" s="764">
        <v>0</v>
      </c>
      <c r="N407" s="765">
        <v>0</v>
      </c>
      <c r="O407" s="793"/>
      <c r="P407" s="764">
        <v>454.83800000000002</v>
      </c>
      <c r="Q407" s="764">
        <v>457.78300000000002</v>
      </c>
      <c r="R407" s="764">
        <v>435.77</v>
      </c>
      <c r="S407" s="764">
        <v>441.30900000000003</v>
      </c>
      <c r="T407" s="764">
        <v>1789.7</v>
      </c>
    </row>
    <row r="408" spans="2:45">
      <c r="B408" s="763" t="s">
        <v>9</v>
      </c>
      <c r="C408" s="761"/>
      <c r="D408" s="764">
        <v>615.197</v>
      </c>
      <c r="E408" s="764">
        <v>638.10199999999998</v>
      </c>
      <c r="F408" s="764">
        <v>551.64800000000002</v>
      </c>
      <c r="G408" s="764">
        <v>661.32399999999996</v>
      </c>
      <c r="H408" s="765">
        <v>2466.2710000000002</v>
      </c>
      <c r="I408" s="792"/>
      <c r="J408" s="764">
        <v>53.701999999999998</v>
      </c>
      <c r="K408" s="764">
        <v>55.058999999999997</v>
      </c>
      <c r="L408" s="764">
        <v>59.332999999999998</v>
      </c>
      <c r="M408" s="764">
        <v>74.384</v>
      </c>
      <c r="N408" s="765">
        <v>242.47800000000001</v>
      </c>
      <c r="O408" s="793"/>
      <c r="P408" s="764">
        <v>668.899</v>
      </c>
      <c r="Q408" s="764">
        <v>693.16099999999994</v>
      </c>
      <c r="R408" s="764">
        <v>610.98099999999999</v>
      </c>
      <c r="S408" s="764">
        <v>735.70799999999997</v>
      </c>
      <c r="T408" s="764">
        <v>2708.7489999999998</v>
      </c>
    </row>
    <row r="409" spans="2:45">
      <c r="B409" s="763" t="s">
        <v>10</v>
      </c>
      <c r="C409" s="761"/>
      <c r="D409" s="764">
        <v>9748.8040000000001</v>
      </c>
      <c r="E409" s="764">
        <v>9768.0409999999993</v>
      </c>
      <c r="F409" s="764">
        <v>8250.6329999999998</v>
      </c>
      <c r="G409" s="764">
        <v>9601.3760000000002</v>
      </c>
      <c r="H409" s="765">
        <v>37368.854000000007</v>
      </c>
      <c r="I409" s="792"/>
      <c r="J409" s="764">
        <v>3473.7629999999999</v>
      </c>
      <c r="K409" s="764">
        <v>3608.3470000000002</v>
      </c>
      <c r="L409" s="764">
        <v>4015.6819999999998</v>
      </c>
      <c r="M409" s="764">
        <v>4022.9580000000001</v>
      </c>
      <c r="N409" s="765">
        <v>15120.750000000002</v>
      </c>
      <c r="O409" s="793"/>
      <c r="P409" s="764">
        <v>13222.566999999999</v>
      </c>
      <c r="Q409" s="764">
        <v>13376.388000000001</v>
      </c>
      <c r="R409" s="764">
        <v>12266.316000000001</v>
      </c>
      <c r="S409" s="764">
        <v>13624.334000000001</v>
      </c>
      <c r="T409" s="764">
        <v>52489.605000000003</v>
      </c>
    </row>
    <row r="410" spans="2:45">
      <c r="B410" s="763" t="s">
        <v>12</v>
      </c>
      <c r="C410" s="761"/>
      <c r="D410" s="764">
        <v>16340.8</v>
      </c>
      <c r="E410" s="764">
        <v>16853.293000000001</v>
      </c>
      <c r="F410" s="764">
        <v>15238.088</v>
      </c>
      <c r="G410" s="764">
        <v>15816.290999999999</v>
      </c>
      <c r="H410" s="765">
        <v>64248.471999999994</v>
      </c>
      <c r="I410" s="792"/>
      <c r="J410" s="764">
        <v>9136.1489999999994</v>
      </c>
      <c r="K410" s="764">
        <v>9387.0849999999991</v>
      </c>
      <c r="L410" s="764">
        <v>9883.7219999999998</v>
      </c>
      <c r="M410" s="764">
        <v>9790.9429999999993</v>
      </c>
      <c r="N410" s="765">
        <v>38197.898999999998</v>
      </c>
      <c r="O410" s="793"/>
      <c r="P410" s="764">
        <v>25476.949000000001</v>
      </c>
      <c r="Q410" s="764">
        <v>26240.378000000001</v>
      </c>
      <c r="R410" s="764">
        <v>25121.81</v>
      </c>
      <c r="S410" s="764">
        <v>25607.234</v>
      </c>
      <c r="T410" s="764">
        <v>102446.371</v>
      </c>
    </row>
    <row r="411" spans="2:45">
      <c r="B411" s="763" t="s">
        <v>13</v>
      </c>
      <c r="C411" s="761"/>
      <c r="D411" s="764">
        <v>4830.3379999999997</v>
      </c>
      <c r="E411" s="764">
        <v>5761.63</v>
      </c>
      <c r="F411" s="764">
        <v>6860.049</v>
      </c>
      <c r="G411" s="764">
        <v>5557.7250000000004</v>
      </c>
      <c r="H411" s="765">
        <v>23009.741999999998</v>
      </c>
      <c r="I411" s="792"/>
      <c r="J411" s="764">
        <v>1679.1959999999999</v>
      </c>
      <c r="K411" s="764">
        <v>2007.403</v>
      </c>
      <c r="L411" s="764">
        <v>2120.0459999999998</v>
      </c>
      <c r="M411" s="764">
        <v>1963.1679999999999</v>
      </c>
      <c r="N411" s="765">
        <v>7769.8130000000001</v>
      </c>
      <c r="O411" s="793"/>
      <c r="P411" s="764">
        <v>6509.5330000000004</v>
      </c>
      <c r="Q411" s="764">
        <v>7769.0330000000004</v>
      </c>
      <c r="R411" s="764">
        <v>8980.0949999999993</v>
      </c>
      <c r="S411" s="764">
        <v>7520.893</v>
      </c>
      <c r="T411" s="764">
        <v>30779.554</v>
      </c>
    </row>
    <row r="412" spans="2:45">
      <c r="B412" s="763" t="s">
        <v>14</v>
      </c>
      <c r="C412" s="761"/>
      <c r="D412" s="764">
        <v>8506.1890000000003</v>
      </c>
      <c r="E412" s="764">
        <v>13360.718000000001</v>
      </c>
      <c r="F412" s="764">
        <v>10804.084000000001</v>
      </c>
      <c r="G412" s="764">
        <v>9244.42</v>
      </c>
      <c r="H412" s="765">
        <v>41915.411</v>
      </c>
      <c r="I412" s="792"/>
      <c r="J412" s="764">
        <v>2977.5160000000001</v>
      </c>
      <c r="K412" s="764">
        <v>3754.6509999999998</v>
      </c>
      <c r="L412" s="764">
        <v>3891.2759999999998</v>
      </c>
      <c r="M412" s="764">
        <v>3241.72</v>
      </c>
      <c r="N412" s="765">
        <v>13865.162999999999</v>
      </c>
      <c r="O412" s="793"/>
      <c r="P412" s="764">
        <v>11483.705</v>
      </c>
      <c r="Q412" s="764">
        <v>17115.367999999999</v>
      </c>
      <c r="R412" s="764">
        <v>14695.36</v>
      </c>
      <c r="S412" s="764">
        <v>12486.138999999999</v>
      </c>
      <c r="T412" s="764">
        <v>55780.572</v>
      </c>
    </row>
    <row r="413" spans="2:45">
      <c r="B413" s="763" t="s">
        <v>15</v>
      </c>
      <c r="C413" s="761"/>
      <c r="D413" s="764">
        <v>2058.0520000000001</v>
      </c>
      <c r="E413" s="764">
        <v>2080.1219999999998</v>
      </c>
      <c r="F413" s="764">
        <v>2185.4720000000002</v>
      </c>
      <c r="G413" s="764">
        <v>2141.1869999999999</v>
      </c>
      <c r="H413" s="765">
        <v>8464.8330000000005</v>
      </c>
      <c r="I413" s="792"/>
      <c r="J413" s="764">
        <v>542.09100000000001</v>
      </c>
      <c r="K413" s="764">
        <v>483.59699999999998</v>
      </c>
      <c r="L413" s="764">
        <v>608.53399999999999</v>
      </c>
      <c r="M413" s="764">
        <v>560.66600000000005</v>
      </c>
      <c r="N413" s="765">
        <v>2194.8880000000004</v>
      </c>
      <c r="O413" s="793"/>
      <c r="P413" s="764">
        <v>2600.143</v>
      </c>
      <c r="Q413" s="764">
        <v>2563.7190000000001</v>
      </c>
      <c r="R413" s="764">
        <v>2794.0059999999999</v>
      </c>
      <c r="S413" s="764">
        <v>2701.8530000000001</v>
      </c>
      <c r="T413" s="764">
        <v>10659.721000000001</v>
      </c>
    </row>
    <row r="414" spans="2:45">
      <c r="B414" s="763" t="s">
        <v>16</v>
      </c>
      <c r="C414" s="761"/>
      <c r="D414" s="764">
        <v>5322.116</v>
      </c>
      <c r="E414" s="764">
        <v>5284.4250000000002</v>
      </c>
      <c r="F414" s="764">
        <v>5027.08</v>
      </c>
      <c r="G414" s="764">
        <v>5384.3019999999997</v>
      </c>
      <c r="H414" s="765">
        <v>21017.923000000003</v>
      </c>
      <c r="I414" s="792"/>
      <c r="J414" s="764">
        <v>361.12299999999999</v>
      </c>
      <c r="K414" s="764">
        <v>406.54700000000003</v>
      </c>
      <c r="L414" s="764">
        <v>444.88299999999998</v>
      </c>
      <c r="M414" s="764">
        <v>433.089</v>
      </c>
      <c r="N414" s="765">
        <v>1645.6420000000001</v>
      </c>
      <c r="O414" s="793"/>
      <c r="P414" s="764">
        <v>5683.2389999999996</v>
      </c>
      <c r="Q414" s="764">
        <v>5690.9719999999998</v>
      </c>
      <c r="R414" s="764">
        <v>5471.9629999999997</v>
      </c>
      <c r="S414" s="764">
        <v>5817.3909999999996</v>
      </c>
      <c r="T414" s="764">
        <v>22663.564999999999</v>
      </c>
    </row>
    <row r="415" spans="2:45">
      <c r="B415" s="763" t="s">
        <v>17</v>
      </c>
      <c r="C415" s="761"/>
      <c r="D415" s="764">
        <v>217.82</v>
      </c>
      <c r="E415" s="764">
        <v>234.75800000000001</v>
      </c>
      <c r="F415" s="764">
        <v>245.65799999999999</v>
      </c>
      <c r="G415" s="764">
        <v>203.65299999999999</v>
      </c>
      <c r="H415" s="765">
        <v>901.88900000000001</v>
      </c>
      <c r="I415" s="792"/>
      <c r="J415" s="764">
        <v>226.77600000000001</v>
      </c>
      <c r="K415" s="764">
        <v>244.47900000000001</v>
      </c>
      <c r="L415" s="764">
        <v>249.637</v>
      </c>
      <c r="M415" s="764">
        <v>234.29</v>
      </c>
      <c r="N415" s="765">
        <v>955.18200000000002</v>
      </c>
      <c r="O415" s="793"/>
      <c r="P415" s="764">
        <v>444.596</v>
      </c>
      <c r="Q415" s="764">
        <v>479.23700000000002</v>
      </c>
      <c r="R415" s="764">
        <v>495.29500000000002</v>
      </c>
      <c r="S415" s="764">
        <v>437.94299999999998</v>
      </c>
      <c r="T415" s="764">
        <v>1857.0710000000001</v>
      </c>
    </row>
    <row r="416" spans="2:45">
      <c r="B416" s="763" t="s">
        <v>18</v>
      </c>
      <c r="C416" s="761"/>
      <c r="D416" s="764">
        <v>2972.7910000000002</v>
      </c>
      <c r="E416" s="764">
        <v>3102.0120000000002</v>
      </c>
      <c r="F416" s="764">
        <v>2864.1260000000002</v>
      </c>
      <c r="G416" s="764">
        <v>3029.8</v>
      </c>
      <c r="H416" s="765">
        <v>11968.728999999999</v>
      </c>
      <c r="I416" s="792"/>
      <c r="J416" s="764">
        <v>1506.1569999999999</v>
      </c>
      <c r="K416" s="764">
        <v>1640.788</v>
      </c>
      <c r="L416" s="764">
        <v>1752.7719999999999</v>
      </c>
      <c r="M416" s="764">
        <v>1614.5409999999999</v>
      </c>
      <c r="N416" s="765">
        <v>6514.2579999999998</v>
      </c>
      <c r="O416" s="793"/>
      <c r="P416" s="764">
        <v>4478.9480000000003</v>
      </c>
      <c r="Q416" s="764">
        <v>4742.8</v>
      </c>
      <c r="R416" s="764">
        <v>4616.8980000000001</v>
      </c>
      <c r="S416" s="764">
        <v>4644.34</v>
      </c>
      <c r="T416" s="764">
        <v>18482.986000000001</v>
      </c>
    </row>
    <row r="417" spans="2:45">
      <c r="B417" s="763" t="s">
        <v>20</v>
      </c>
      <c r="C417" s="761"/>
      <c r="D417" s="764">
        <v>1770.4860000000001</v>
      </c>
      <c r="E417" s="764">
        <v>1807.3030000000001</v>
      </c>
      <c r="F417" s="764">
        <v>2305.2559999999999</v>
      </c>
      <c r="G417" s="764">
        <v>2060.87</v>
      </c>
      <c r="H417" s="765">
        <v>7943.915</v>
      </c>
      <c r="I417" s="792"/>
      <c r="J417" s="764">
        <v>399.89299999999997</v>
      </c>
      <c r="K417" s="764">
        <v>439.08499999999998</v>
      </c>
      <c r="L417" s="764">
        <v>527.32899999999995</v>
      </c>
      <c r="M417" s="764">
        <v>451.68700000000001</v>
      </c>
      <c r="N417" s="765">
        <v>1817.9939999999997</v>
      </c>
      <c r="O417" s="793"/>
      <c r="P417" s="764">
        <v>2170.3789999999999</v>
      </c>
      <c r="Q417" s="764">
        <v>2246.3879999999999</v>
      </c>
      <c r="R417" s="764">
        <v>2832.585</v>
      </c>
      <c r="S417" s="764">
        <v>2512.558</v>
      </c>
      <c r="T417" s="764">
        <v>9761.91</v>
      </c>
    </row>
    <row r="418" spans="2:45">
      <c r="B418" s="763" t="s">
        <v>21</v>
      </c>
      <c r="C418" s="761"/>
      <c r="D418" s="764">
        <v>11994.689</v>
      </c>
      <c r="E418" s="764">
        <v>12217.764999999999</v>
      </c>
      <c r="F418" s="764">
        <v>9864.5159999999996</v>
      </c>
      <c r="G418" s="764">
        <v>12572.132</v>
      </c>
      <c r="H418" s="765">
        <v>46649.101999999999</v>
      </c>
      <c r="I418" s="792"/>
      <c r="J418" s="764">
        <v>3.4580000000000002</v>
      </c>
      <c r="K418" s="764">
        <v>3.1680000000000001</v>
      </c>
      <c r="L418" s="764">
        <v>4.3780000000000001</v>
      </c>
      <c r="M418" s="764">
        <v>3.4550000000000001</v>
      </c>
      <c r="N418" s="765">
        <v>14.459000000000001</v>
      </c>
      <c r="O418" s="793"/>
      <c r="P418" s="764">
        <v>11998.147000000001</v>
      </c>
      <c r="Q418" s="764">
        <v>12220.933999999999</v>
      </c>
      <c r="R418" s="764">
        <v>9868.8940000000002</v>
      </c>
      <c r="S418" s="764">
        <v>12575.587</v>
      </c>
      <c r="T418" s="764">
        <v>46663.561999999998</v>
      </c>
    </row>
    <row r="419" spans="2:45">
      <c r="B419" s="763" t="s">
        <v>22</v>
      </c>
      <c r="C419" s="761"/>
      <c r="D419" s="764">
        <v>5189.6909999999998</v>
      </c>
      <c r="E419" s="764">
        <v>4926.5879999999997</v>
      </c>
      <c r="F419" s="764">
        <v>3532.4180000000001</v>
      </c>
      <c r="G419" s="764">
        <v>4876.5029999999997</v>
      </c>
      <c r="H419" s="765">
        <v>18525.199999999997</v>
      </c>
      <c r="I419" s="792"/>
      <c r="J419" s="764">
        <v>613.745</v>
      </c>
      <c r="K419" s="764">
        <v>618.47</v>
      </c>
      <c r="L419" s="764">
        <v>543.47299999999996</v>
      </c>
      <c r="M419" s="764">
        <v>593.28499999999997</v>
      </c>
      <c r="N419" s="765">
        <v>2368.973</v>
      </c>
      <c r="O419" s="793"/>
      <c r="P419" s="764">
        <v>5803.4369999999999</v>
      </c>
      <c r="Q419" s="764">
        <v>5545.058</v>
      </c>
      <c r="R419" s="764">
        <v>4075.8910000000001</v>
      </c>
      <c r="S419" s="764">
        <v>5469.7879999999996</v>
      </c>
      <c r="T419" s="764">
        <v>20894.173999999999</v>
      </c>
    </row>
    <row r="420" spans="2:45">
      <c r="B420" s="763" t="s">
        <v>100</v>
      </c>
      <c r="C420" s="761"/>
      <c r="D420" s="764">
        <v>3920.7959999999998</v>
      </c>
      <c r="E420" s="764">
        <v>4082.2719999999999</v>
      </c>
      <c r="F420" s="764">
        <v>3859.444</v>
      </c>
      <c r="G420" s="764">
        <v>3940.9</v>
      </c>
      <c r="H420" s="765">
        <v>15803.411999999998</v>
      </c>
      <c r="I420" s="792"/>
      <c r="J420" s="764">
        <v>1282.5129999999999</v>
      </c>
      <c r="K420" s="764">
        <v>1164.1769999999999</v>
      </c>
      <c r="L420" s="764">
        <v>1364.172</v>
      </c>
      <c r="M420" s="764">
        <v>1262.7819999999999</v>
      </c>
      <c r="N420" s="765">
        <v>5073.6439999999993</v>
      </c>
      <c r="O420" s="793"/>
      <c r="P420" s="764">
        <v>5203.3090000000002</v>
      </c>
      <c r="Q420" s="764">
        <v>5246.4489999999996</v>
      </c>
      <c r="R420" s="764">
        <v>5223.6170000000002</v>
      </c>
      <c r="S420" s="764">
        <v>5203.6819999999998</v>
      </c>
      <c r="T420" s="764">
        <v>20877.057000000001</v>
      </c>
    </row>
    <row r="421" spans="2:45">
      <c r="B421" s="763" t="s">
        <v>101</v>
      </c>
      <c r="C421" s="761"/>
      <c r="D421" s="764">
        <v>1318.309</v>
      </c>
      <c r="E421" s="764">
        <v>1478.6590000000001</v>
      </c>
      <c r="F421" s="764">
        <v>1522.271</v>
      </c>
      <c r="G421" s="764">
        <v>1277.0609999999999</v>
      </c>
      <c r="H421" s="765">
        <v>5596.2999999999993</v>
      </c>
      <c r="I421" s="792"/>
      <c r="J421" s="764">
        <v>655.58100000000002</v>
      </c>
      <c r="K421" s="764">
        <v>600.72799999999995</v>
      </c>
      <c r="L421" s="764">
        <v>830.05100000000004</v>
      </c>
      <c r="M421" s="764">
        <v>655.03499999999997</v>
      </c>
      <c r="N421" s="765">
        <v>2741.395</v>
      </c>
      <c r="O421" s="793"/>
      <c r="P421" s="764">
        <v>1973.89</v>
      </c>
      <c r="Q421" s="764">
        <v>2079.3870000000002</v>
      </c>
      <c r="R421" s="764">
        <v>2352.3209999999999</v>
      </c>
      <c r="S421" s="764">
        <v>1932.096</v>
      </c>
      <c r="T421" s="764">
        <v>8337.6939999999995</v>
      </c>
    </row>
    <row r="422" spans="2:45">
      <c r="B422" s="763" t="s">
        <v>102</v>
      </c>
      <c r="C422" s="761"/>
      <c r="D422" s="764">
        <v>2075.047</v>
      </c>
      <c r="E422" s="764">
        <v>1852.4259999999999</v>
      </c>
      <c r="F422" s="764">
        <v>1999.0889999999999</v>
      </c>
      <c r="G422" s="764">
        <v>1792.723</v>
      </c>
      <c r="H422" s="765">
        <v>7719.2849999999999</v>
      </c>
      <c r="I422" s="792"/>
      <c r="J422" s="764">
        <v>1295.347</v>
      </c>
      <c r="K422" s="764">
        <v>1509.338</v>
      </c>
      <c r="L422" s="764">
        <v>1523.212</v>
      </c>
      <c r="M422" s="764">
        <v>1416.194</v>
      </c>
      <c r="N422" s="765">
        <v>5744.0910000000003</v>
      </c>
      <c r="O422" s="793"/>
      <c r="P422" s="764">
        <v>3370.3939999999998</v>
      </c>
      <c r="Q422" s="764">
        <v>3361.7629999999999</v>
      </c>
      <c r="R422" s="764">
        <v>3522.3009999999999</v>
      </c>
      <c r="S422" s="764">
        <v>3208.9169999999999</v>
      </c>
      <c r="T422" s="764">
        <v>13463.374999999998</v>
      </c>
    </row>
    <row r="423" spans="2:45">
      <c r="B423" s="763" t="s">
        <v>103</v>
      </c>
      <c r="C423" s="761"/>
      <c r="D423" s="764">
        <v>2601.0300000000002</v>
      </c>
      <c r="E423" s="764">
        <v>2693.2530000000002</v>
      </c>
      <c r="F423" s="764">
        <v>2787.9679999999998</v>
      </c>
      <c r="G423" s="764">
        <v>2958.076</v>
      </c>
      <c r="H423" s="765">
        <v>11040.327000000001</v>
      </c>
      <c r="I423" s="792"/>
      <c r="J423" s="764">
        <v>0</v>
      </c>
      <c r="K423" s="764">
        <v>0</v>
      </c>
      <c r="L423" s="764">
        <v>0</v>
      </c>
      <c r="M423" s="764">
        <v>0</v>
      </c>
      <c r="N423" s="765">
        <v>0</v>
      </c>
      <c r="O423" s="793"/>
      <c r="P423" s="764">
        <v>2601.0300000000002</v>
      </c>
      <c r="Q423" s="764">
        <v>2693.2530000000002</v>
      </c>
      <c r="R423" s="764">
        <v>2787.9679999999998</v>
      </c>
      <c r="S423" s="764">
        <v>2958.076</v>
      </c>
      <c r="T423" s="764">
        <v>11040.327000000001</v>
      </c>
    </row>
    <row r="424" spans="2:45" ht="3.75" customHeight="1">
      <c r="B424" s="767"/>
      <c r="C424" s="768"/>
      <c r="D424" s="780"/>
      <c r="E424" s="780"/>
      <c r="F424" s="780"/>
      <c r="G424" s="780"/>
      <c r="H424" s="794"/>
      <c r="I424" s="795"/>
      <c r="J424" s="780"/>
      <c r="K424" s="780"/>
      <c r="L424" s="780"/>
      <c r="M424" s="780"/>
      <c r="N424" s="758">
        <v>0</v>
      </c>
      <c r="O424" s="796"/>
      <c r="P424" s="780"/>
      <c r="Q424" s="780"/>
      <c r="R424" s="780"/>
      <c r="S424" s="780"/>
      <c r="T424" s="780"/>
    </row>
    <row r="425" spans="2:45" ht="13.5" customHeight="1">
      <c r="B425" s="157">
        <v>1996</v>
      </c>
      <c r="C425" s="781"/>
      <c r="D425" s="781">
        <v>97677.979000000007</v>
      </c>
      <c r="E425" s="781">
        <v>104647.83999999998</v>
      </c>
      <c r="F425" s="781">
        <v>93947.759000000005</v>
      </c>
      <c r="G425" s="781">
        <v>98376.624000000025</v>
      </c>
      <c r="H425" s="782">
        <v>394650.20199999993</v>
      </c>
      <c r="I425" s="797"/>
      <c r="J425" s="781">
        <v>40114.625</v>
      </c>
      <c r="K425" s="781">
        <v>41659.47099999999</v>
      </c>
      <c r="L425" s="781">
        <v>45843.037000000004</v>
      </c>
      <c r="M425" s="781">
        <v>42566.779999999992</v>
      </c>
      <c r="N425" s="782">
        <v>170183.91299999997</v>
      </c>
      <c r="O425" s="797"/>
      <c r="P425" s="781">
        <v>137792.60500000001</v>
      </c>
      <c r="Q425" s="781">
        <v>146307.31200000001</v>
      </c>
      <c r="R425" s="781">
        <v>139790.796</v>
      </c>
      <c r="S425" s="781">
        <v>140943.405</v>
      </c>
      <c r="T425" s="781">
        <v>564834.1179999999</v>
      </c>
    </row>
    <row r="426" spans="2:45" s="762" customFormat="1">
      <c r="B426" s="763" t="s">
        <v>3</v>
      </c>
      <c r="C426" s="761"/>
      <c r="D426" s="764">
        <v>3380.8240000000001</v>
      </c>
      <c r="E426" s="764">
        <v>3057.7179999999998</v>
      </c>
      <c r="F426" s="764">
        <v>3133.3069999999998</v>
      </c>
      <c r="G426" s="764">
        <v>3132.7550000000001</v>
      </c>
      <c r="H426" s="765">
        <v>12704.603999999999</v>
      </c>
      <c r="I426" s="792"/>
      <c r="J426" s="764">
        <v>11752.182000000001</v>
      </c>
      <c r="K426" s="764">
        <v>11495.016</v>
      </c>
      <c r="L426" s="764">
        <v>13471.016</v>
      </c>
      <c r="M426" s="764">
        <v>12171.016</v>
      </c>
      <c r="N426" s="765">
        <v>48889.229999999996</v>
      </c>
      <c r="O426" s="793"/>
      <c r="P426" s="764">
        <v>15133.005999999999</v>
      </c>
      <c r="Q426" s="764">
        <v>14552.734</v>
      </c>
      <c r="R426" s="764">
        <v>16604.323</v>
      </c>
      <c r="S426" s="764">
        <v>15303.771000000001</v>
      </c>
      <c r="T426" s="764">
        <v>61593.833999999995</v>
      </c>
      <c r="U426" s="766"/>
      <c r="V426" s="766"/>
      <c r="W426" s="766"/>
      <c r="X426" s="766"/>
      <c r="Y426" s="766"/>
      <c r="Z426" s="766"/>
      <c r="AA426" s="766"/>
      <c r="AB426" s="766"/>
      <c r="AC426" s="766"/>
      <c r="AD426" s="766"/>
      <c r="AE426" s="766"/>
      <c r="AF426" s="766"/>
      <c r="AG426" s="766"/>
      <c r="AH426" s="766"/>
      <c r="AI426" s="766"/>
      <c r="AJ426" s="766"/>
      <c r="AK426" s="766"/>
      <c r="AL426" s="766"/>
      <c r="AM426" s="766"/>
      <c r="AN426" s="766"/>
      <c r="AO426" s="766"/>
      <c r="AP426" s="766"/>
      <c r="AQ426" s="766"/>
      <c r="AR426" s="766"/>
      <c r="AS426" s="766"/>
    </row>
    <row r="427" spans="2:45">
      <c r="B427" s="763" t="s">
        <v>4</v>
      </c>
      <c r="C427" s="761"/>
      <c r="D427" s="764">
        <v>282.40800000000002</v>
      </c>
      <c r="E427" s="764">
        <v>371.815</v>
      </c>
      <c r="F427" s="764">
        <v>282.88299999999998</v>
      </c>
      <c r="G427" s="764">
        <v>253.60900000000001</v>
      </c>
      <c r="H427" s="765">
        <v>1190.7149999999999</v>
      </c>
      <c r="I427" s="792"/>
      <c r="J427" s="764">
        <v>70.093000000000004</v>
      </c>
      <c r="K427" s="764">
        <v>123.899</v>
      </c>
      <c r="L427" s="764">
        <v>123.899</v>
      </c>
      <c r="M427" s="764">
        <v>112.52800000000001</v>
      </c>
      <c r="N427" s="765">
        <v>430.41900000000004</v>
      </c>
      <c r="O427" s="793"/>
      <c r="P427" s="764">
        <v>352.50200000000001</v>
      </c>
      <c r="Q427" s="764">
        <v>495.714</v>
      </c>
      <c r="R427" s="764">
        <v>406.78199999999998</v>
      </c>
      <c r="S427" s="764">
        <v>366.137</v>
      </c>
      <c r="T427" s="764">
        <v>1621.135</v>
      </c>
    </row>
    <row r="428" spans="2:45">
      <c r="B428" s="763" t="s">
        <v>5</v>
      </c>
      <c r="C428" s="761"/>
      <c r="D428" s="764">
        <v>15736.34</v>
      </c>
      <c r="E428" s="764">
        <v>16582.322</v>
      </c>
      <c r="F428" s="764">
        <v>14037.964</v>
      </c>
      <c r="G428" s="764">
        <v>15595.873</v>
      </c>
      <c r="H428" s="765">
        <v>61952.499000000003</v>
      </c>
      <c r="I428" s="792"/>
      <c r="J428" s="764">
        <v>4347.4120000000003</v>
      </c>
      <c r="K428" s="764">
        <v>4518.8590000000004</v>
      </c>
      <c r="L428" s="764">
        <v>4793.1229999999996</v>
      </c>
      <c r="M428" s="764">
        <v>4377.6790000000001</v>
      </c>
      <c r="N428" s="765">
        <v>18037.073</v>
      </c>
      <c r="O428" s="793"/>
      <c r="P428" s="764">
        <v>20083.752</v>
      </c>
      <c r="Q428" s="764">
        <v>21101.181</v>
      </c>
      <c r="R428" s="764">
        <v>18831.087</v>
      </c>
      <c r="S428" s="764">
        <v>19973.552</v>
      </c>
      <c r="T428" s="764">
        <v>79989.572</v>
      </c>
    </row>
    <row r="429" spans="2:45">
      <c r="B429" s="763" t="s">
        <v>7</v>
      </c>
      <c r="C429" s="761"/>
      <c r="D429" s="764">
        <v>454.83800000000002</v>
      </c>
      <c r="E429" s="764">
        <v>457.78300000000002</v>
      </c>
      <c r="F429" s="764">
        <v>435.77</v>
      </c>
      <c r="G429" s="764">
        <v>441.30900000000003</v>
      </c>
      <c r="H429" s="765">
        <v>1789.7</v>
      </c>
      <c r="I429" s="792"/>
      <c r="J429" s="764">
        <v>0</v>
      </c>
      <c r="K429" s="764">
        <v>0</v>
      </c>
      <c r="L429" s="764">
        <v>0</v>
      </c>
      <c r="M429" s="764">
        <v>0</v>
      </c>
      <c r="N429" s="765">
        <v>0</v>
      </c>
      <c r="O429" s="793"/>
      <c r="P429" s="764">
        <v>454.83800000000002</v>
      </c>
      <c r="Q429" s="764">
        <v>457.78300000000002</v>
      </c>
      <c r="R429" s="764">
        <v>435.77</v>
      </c>
      <c r="S429" s="764">
        <v>441.30900000000003</v>
      </c>
      <c r="T429" s="764">
        <v>1789.7</v>
      </c>
    </row>
    <row r="430" spans="2:45">
      <c r="B430" s="763" t="s">
        <v>9</v>
      </c>
      <c r="C430" s="761"/>
      <c r="D430" s="764">
        <v>615.197</v>
      </c>
      <c r="E430" s="764">
        <v>638.10199999999998</v>
      </c>
      <c r="F430" s="764">
        <v>551.64800000000002</v>
      </c>
      <c r="G430" s="764">
        <v>620.47900000000004</v>
      </c>
      <c r="H430" s="765">
        <v>2425.4260000000004</v>
      </c>
      <c r="I430" s="792"/>
      <c r="J430" s="764">
        <v>53.701999999999998</v>
      </c>
      <c r="K430" s="764">
        <v>55.058999999999997</v>
      </c>
      <c r="L430" s="764">
        <v>59.332999999999998</v>
      </c>
      <c r="M430" s="764">
        <v>68.662000000000006</v>
      </c>
      <c r="N430" s="765">
        <v>236.756</v>
      </c>
      <c r="O430" s="793"/>
      <c r="P430" s="764">
        <v>668.899</v>
      </c>
      <c r="Q430" s="764">
        <v>693.16099999999994</v>
      </c>
      <c r="R430" s="764">
        <v>610.98099999999999</v>
      </c>
      <c r="S430" s="764">
        <v>689.14200000000005</v>
      </c>
      <c r="T430" s="764">
        <v>2662.183</v>
      </c>
    </row>
    <row r="431" spans="2:45">
      <c r="B431" s="763" t="s">
        <v>10</v>
      </c>
      <c r="C431" s="761"/>
      <c r="D431" s="764">
        <v>9875.2340000000004</v>
      </c>
      <c r="E431" s="764">
        <v>9870.1329999999998</v>
      </c>
      <c r="F431" s="764">
        <v>8356.2669999999998</v>
      </c>
      <c r="G431" s="764">
        <v>9722.8410000000003</v>
      </c>
      <c r="H431" s="765">
        <v>37824.474999999999</v>
      </c>
      <c r="I431" s="792"/>
      <c r="J431" s="764">
        <v>3510.5709999999999</v>
      </c>
      <c r="K431" s="764">
        <v>3671.5819999999999</v>
      </c>
      <c r="L431" s="764">
        <v>4057.8690000000001</v>
      </c>
      <c r="M431" s="764">
        <v>4064.732</v>
      </c>
      <c r="N431" s="765">
        <v>15304.754000000001</v>
      </c>
      <c r="O431" s="793"/>
      <c r="P431" s="764">
        <v>13385.805</v>
      </c>
      <c r="Q431" s="764">
        <v>13541.715</v>
      </c>
      <c r="R431" s="764">
        <v>12414.136</v>
      </c>
      <c r="S431" s="764">
        <v>13787.573</v>
      </c>
      <c r="T431" s="764">
        <v>53129.229000000007</v>
      </c>
    </row>
    <row r="432" spans="2:45">
      <c r="B432" s="763" t="s">
        <v>12</v>
      </c>
      <c r="C432" s="761"/>
      <c r="D432" s="764">
        <v>16348.911</v>
      </c>
      <c r="E432" s="764">
        <v>16659.602999999999</v>
      </c>
      <c r="F432" s="764">
        <v>15057.797</v>
      </c>
      <c r="G432" s="764">
        <v>15481.630999999999</v>
      </c>
      <c r="H432" s="765">
        <v>63547.941999999995</v>
      </c>
      <c r="I432" s="792"/>
      <c r="J432" s="764">
        <v>9120.1669999999995</v>
      </c>
      <c r="K432" s="764">
        <v>9297.8420000000006</v>
      </c>
      <c r="L432" s="764">
        <v>9811.3919999999998</v>
      </c>
      <c r="M432" s="764">
        <v>9589.741</v>
      </c>
      <c r="N432" s="765">
        <v>37819.142</v>
      </c>
      <c r="O432" s="793"/>
      <c r="P432" s="764">
        <v>25469.078000000001</v>
      </c>
      <c r="Q432" s="764">
        <v>25957.444</v>
      </c>
      <c r="R432" s="764">
        <v>24869.187999999998</v>
      </c>
      <c r="S432" s="764">
        <v>25071.371999999999</v>
      </c>
      <c r="T432" s="764">
        <v>101367.08199999999</v>
      </c>
    </row>
    <row r="433" spans="2:45">
      <c r="B433" s="763" t="s">
        <v>13</v>
      </c>
      <c r="C433" s="761"/>
      <c r="D433" s="764">
        <v>4619.3689999999997</v>
      </c>
      <c r="E433" s="764">
        <v>5465.42</v>
      </c>
      <c r="F433" s="764">
        <v>6544.0690000000004</v>
      </c>
      <c r="G433" s="764">
        <v>5324.3680000000004</v>
      </c>
      <c r="H433" s="765">
        <v>21953.226000000002</v>
      </c>
      <c r="I433" s="792"/>
      <c r="J433" s="764">
        <v>1675.57</v>
      </c>
      <c r="K433" s="764">
        <v>2006.961</v>
      </c>
      <c r="L433" s="764">
        <v>2110.7440000000001</v>
      </c>
      <c r="M433" s="764">
        <v>1955.559</v>
      </c>
      <c r="N433" s="765">
        <v>7748.8339999999998</v>
      </c>
      <c r="O433" s="793"/>
      <c r="P433" s="764">
        <v>6294.9390000000003</v>
      </c>
      <c r="Q433" s="764">
        <v>7472.3810000000003</v>
      </c>
      <c r="R433" s="764">
        <v>8654.8130000000001</v>
      </c>
      <c r="S433" s="764">
        <v>7279.9269999999997</v>
      </c>
      <c r="T433" s="764">
        <v>29702.06</v>
      </c>
    </row>
    <row r="434" spans="2:45">
      <c r="B434" s="763" t="s">
        <v>14</v>
      </c>
      <c r="C434" s="761"/>
      <c r="D434" s="764">
        <v>8464.6949999999997</v>
      </c>
      <c r="E434" s="764">
        <v>13260.261</v>
      </c>
      <c r="F434" s="764">
        <v>10765.771000000001</v>
      </c>
      <c r="G434" s="764">
        <v>9206.3770000000004</v>
      </c>
      <c r="H434" s="765">
        <v>41697.103999999999</v>
      </c>
      <c r="I434" s="792"/>
      <c r="J434" s="764">
        <v>2926.18</v>
      </c>
      <c r="K434" s="764">
        <v>3704.5889999999999</v>
      </c>
      <c r="L434" s="764">
        <v>3842.6350000000002</v>
      </c>
      <c r="M434" s="764">
        <v>3194.7379999999998</v>
      </c>
      <c r="N434" s="765">
        <v>13668.142</v>
      </c>
      <c r="O434" s="793"/>
      <c r="P434" s="764">
        <v>11390.875</v>
      </c>
      <c r="Q434" s="764">
        <v>16964.849999999999</v>
      </c>
      <c r="R434" s="764">
        <v>14608.406999999999</v>
      </c>
      <c r="S434" s="764">
        <v>12401.115</v>
      </c>
      <c r="T434" s="764">
        <v>55365.246999999996</v>
      </c>
    </row>
    <row r="435" spans="2:45">
      <c r="B435" s="763" t="s">
        <v>15</v>
      </c>
      <c r="C435" s="761"/>
      <c r="D435" s="764">
        <v>1922.912</v>
      </c>
      <c r="E435" s="764">
        <v>1966.395</v>
      </c>
      <c r="F435" s="764">
        <v>2082.2440000000001</v>
      </c>
      <c r="G435" s="764">
        <v>1997.424</v>
      </c>
      <c r="H435" s="765">
        <v>7968.9749999999995</v>
      </c>
      <c r="I435" s="792"/>
      <c r="J435" s="764">
        <v>522.09799999999996</v>
      </c>
      <c r="K435" s="764">
        <v>467.08699999999999</v>
      </c>
      <c r="L435" s="764">
        <v>573.82399999999996</v>
      </c>
      <c r="M435" s="764">
        <v>528.64200000000005</v>
      </c>
      <c r="N435" s="765">
        <v>2091.6509999999998</v>
      </c>
      <c r="O435" s="793"/>
      <c r="P435" s="764">
        <v>2445.0100000000002</v>
      </c>
      <c r="Q435" s="764">
        <v>2433.482</v>
      </c>
      <c r="R435" s="764">
        <v>2656.0680000000002</v>
      </c>
      <c r="S435" s="764">
        <v>2526.0659999999998</v>
      </c>
      <c r="T435" s="764">
        <v>10060.626</v>
      </c>
    </row>
    <row r="436" spans="2:45">
      <c r="B436" s="763" t="s">
        <v>16</v>
      </c>
      <c r="C436" s="761"/>
      <c r="D436" s="764">
        <v>5179.2430000000004</v>
      </c>
      <c r="E436" s="764">
        <v>5160.6880000000001</v>
      </c>
      <c r="F436" s="764">
        <v>4866.9579999999996</v>
      </c>
      <c r="G436" s="764">
        <v>5249.0290000000005</v>
      </c>
      <c r="H436" s="765">
        <v>20455.917999999998</v>
      </c>
      <c r="I436" s="792"/>
      <c r="J436" s="764">
        <v>309.73099999999999</v>
      </c>
      <c r="K436" s="764">
        <v>353.149</v>
      </c>
      <c r="L436" s="764">
        <v>436.45100000000002</v>
      </c>
      <c r="M436" s="764">
        <v>371.87599999999998</v>
      </c>
      <c r="N436" s="765">
        <v>1471.2070000000001</v>
      </c>
      <c r="O436" s="793"/>
      <c r="P436" s="764">
        <v>5488.9740000000002</v>
      </c>
      <c r="Q436" s="764">
        <v>5513.8370000000004</v>
      </c>
      <c r="R436" s="764">
        <v>5303.4089999999997</v>
      </c>
      <c r="S436" s="764">
        <v>5620.9040000000005</v>
      </c>
      <c r="T436" s="764">
        <v>21927.124000000003</v>
      </c>
    </row>
    <row r="437" spans="2:45">
      <c r="B437" s="763" t="s">
        <v>17</v>
      </c>
      <c r="C437" s="761"/>
      <c r="D437" s="764">
        <v>207.44800000000001</v>
      </c>
      <c r="E437" s="764">
        <v>223.57900000000001</v>
      </c>
      <c r="F437" s="764">
        <v>233.96</v>
      </c>
      <c r="G437" s="764">
        <v>193.95500000000001</v>
      </c>
      <c r="H437" s="765">
        <v>858.94200000000012</v>
      </c>
      <c r="I437" s="792"/>
      <c r="J437" s="764">
        <v>215.977</v>
      </c>
      <c r="K437" s="764">
        <v>232.83699999999999</v>
      </c>
      <c r="L437" s="764">
        <v>237.749</v>
      </c>
      <c r="M437" s="764">
        <v>223.13300000000001</v>
      </c>
      <c r="N437" s="765">
        <v>909.69600000000003</v>
      </c>
      <c r="O437" s="793"/>
      <c r="P437" s="764">
        <v>423.42500000000001</v>
      </c>
      <c r="Q437" s="764">
        <v>456.416</v>
      </c>
      <c r="R437" s="764">
        <v>471.709</v>
      </c>
      <c r="S437" s="764">
        <v>417.08800000000002</v>
      </c>
      <c r="T437" s="764">
        <v>1768.6379999999999</v>
      </c>
    </row>
    <row r="438" spans="2:45">
      <c r="B438" s="763" t="s">
        <v>18</v>
      </c>
      <c r="C438" s="761"/>
      <c r="D438" s="764">
        <v>2860.0189999999998</v>
      </c>
      <c r="E438" s="764">
        <v>3052.7350000000001</v>
      </c>
      <c r="F438" s="764">
        <v>2806.3969999999999</v>
      </c>
      <c r="G438" s="764">
        <v>2938.7629999999999</v>
      </c>
      <c r="H438" s="765">
        <v>11657.914000000001</v>
      </c>
      <c r="I438" s="792"/>
      <c r="J438" s="764">
        <v>1494.6469999999999</v>
      </c>
      <c r="K438" s="764">
        <v>1538.626</v>
      </c>
      <c r="L438" s="764">
        <v>1669.404</v>
      </c>
      <c r="M438" s="764">
        <v>1623.6420000000001</v>
      </c>
      <c r="N438" s="765">
        <v>6326.3189999999995</v>
      </c>
      <c r="O438" s="793"/>
      <c r="P438" s="764">
        <v>4354.6660000000002</v>
      </c>
      <c r="Q438" s="764">
        <v>4591.3609999999999</v>
      </c>
      <c r="R438" s="764">
        <v>4475.8010000000004</v>
      </c>
      <c r="S438" s="764">
        <v>4562.4059999999999</v>
      </c>
      <c r="T438" s="764">
        <v>17984.234</v>
      </c>
    </row>
    <row r="439" spans="2:45">
      <c r="B439" s="763" t="s">
        <v>20</v>
      </c>
      <c r="C439" s="761"/>
      <c r="D439" s="764">
        <v>1740.6379999999999</v>
      </c>
      <c r="E439" s="764">
        <v>1801.452</v>
      </c>
      <c r="F439" s="764">
        <v>2260.0650000000001</v>
      </c>
      <c r="G439" s="764">
        <v>2012.3720000000001</v>
      </c>
      <c r="H439" s="765">
        <v>7814.527000000001</v>
      </c>
      <c r="I439" s="792"/>
      <c r="J439" s="764">
        <v>396.61799999999999</v>
      </c>
      <c r="K439" s="764">
        <v>425.99400000000003</v>
      </c>
      <c r="L439" s="764">
        <v>510.97399999999999</v>
      </c>
      <c r="M439" s="764">
        <v>448.36</v>
      </c>
      <c r="N439" s="765">
        <v>1781.9459999999999</v>
      </c>
      <c r="O439" s="793"/>
      <c r="P439" s="764">
        <v>2137.2550000000001</v>
      </c>
      <c r="Q439" s="764">
        <v>2227.4459999999999</v>
      </c>
      <c r="R439" s="764">
        <v>2771.0390000000002</v>
      </c>
      <c r="S439" s="764">
        <v>2460.732</v>
      </c>
      <c r="T439" s="764">
        <v>9596.4719999999998</v>
      </c>
    </row>
    <row r="440" spans="2:45">
      <c r="B440" s="763" t="s">
        <v>21</v>
      </c>
      <c r="C440" s="761"/>
      <c r="D440" s="764">
        <v>11506.21</v>
      </c>
      <c r="E440" s="764">
        <v>11729.097</v>
      </c>
      <c r="F440" s="764">
        <v>9497.81</v>
      </c>
      <c r="G440" s="764">
        <v>12083.641</v>
      </c>
      <c r="H440" s="765">
        <v>44816.758000000002</v>
      </c>
      <c r="I440" s="792"/>
      <c r="J440" s="764">
        <v>3.403</v>
      </c>
      <c r="K440" s="764">
        <v>3.1389999999999998</v>
      </c>
      <c r="L440" s="764">
        <v>4.1379999999999999</v>
      </c>
      <c r="M440" s="764">
        <v>3.4119999999999999</v>
      </c>
      <c r="N440" s="765">
        <v>14.091999999999999</v>
      </c>
      <c r="O440" s="793"/>
      <c r="P440" s="764">
        <v>11509.612999999999</v>
      </c>
      <c r="Q440" s="764">
        <v>11732.236000000001</v>
      </c>
      <c r="R440" s="764">
        <v>9501.9480000000003</v>
      </c>
      <c r="S440" s="764">
        <v>12087.053</v>
      </c>
      <c r="T440" s="764">
        <v>44830.850000000006</v>
      </c>
    </row>
    <row r="441" spans="2:45">
      <c r="B441" s="763" t="s">
        <v>22</v>
      </c>
      <c r="C441" s="761"/>
      <c r="D441" s="764">
        <v>4984.7089999999998</v>
      </c>
      <c r="E441" s="764">
        <v>4731.1790000000001</v>
      </c>
      <c r="F441" s="764">
        <v>3363.9769999999999</v>
      </c>
      <c r="G441" s="764">
        <v>4657.7209999999995</v>
      </c>
      <c r="H441" s="765">
        <v>17737.585999999996</v>
      </c>
      <c r="I441" s="792"/>
      <c r="J441" s="764">
        <v>573.78</v>
      </c>
      <c r="K441" s="764">
        <v>578.18299999999999</v>
      </c>
      <c r="L441" s="764">
        <v>522.99300000000005</v>
      </c>
      <c r="M441" s="764">
        <v>593.10599999999999</v>
      </c>
      <c r="N441" s="765">
        <v>2268.0619999999999</v>
      </c>
      <c r="O441" s="793"/>
      <c r="P441" s="764">
        <v>5558.49</v>
      </c>
      <c r="Q441" s="764">
        <v>5309.3630000000003</v>
      </c>
      <c r="R441" s="764">
        <v>3886.97</v>
      </c>
      <c r="S441" s="764">
        <v>5250.8270000000002</v>
      </c>
      <c r="T441" s="764">
        <v>20005.649999999998</v>
      </c>
    </row>
    <row r="442" spans="2:45">
      <c r="B442" s="763" t="s">
        <v>100</v>
      </c>
      <c r="C442" s="761"/>
      <c r="D442" s="764">
        <v>3831.6869999999999</v>
      </c>
      <c r="E442" s="764">
        <v>3946.1959999999999</v>
      </c>
      <c r="F442" s="764">
        <v>3730.7959999999998</v>
      </c>
      <c r="G442" s="764">
        <v>3767.6729999999998</v>
      </c>
      <c r="H442" s="765">
        <v>15276.351999999999</v>
      </c>
      <c r="I442" s="792"/>
      <c r="J442" s="764">
        <v>1231.213</v>
      </c>
      <c r="K442" s="764">
        <v>1117.6099999999999</v>
      </c>
      <c r="L442" s="764">
        <v>1311.704</v>
      </c>
      <c r="M442" s="764">
        <v>1214.2139999999999</v>
      </c>
      <c r="N442" s="765">
        <v>4874.741</v>
      </c>
      <c r="O442" s="793"/>
      <c r="P442" s="764">
        <v>5062.8999999999996</v>
      </c>
      <c r="Q442" s="764">
        <v>5063.8059999999996</v>
      </c>
      <c r="R442" s="764">
        <v>5042.5</v>
      </c>
      <c r="S442" s="764">
        <v>4981.8869999999997</v>
      </c>
      <c r="T442" s="764">
        <v>20151.092999999997</v>
      </c>
    </row>
    <row r="443" spans="2:45">
      <c r="B443" s="763" t="s">
        <v>101</v>
      </c>
      <c r="C443" s="761"/>
      <c r="D443" s="764">
        <v>1297.384</v>
      </c>
      <c r="E443" s="764">
        <v>1426.961</v>
      </c>
      <c r="F443" s="764">
        <v>1438.8589999999999</v>
      </c>
      <c r="G443" s="764">
        <v>1255.961</v>
      </c>
      <c r="H443" s="765">
        <v>5419.165</v>
      </c>
      <c r="I443" s="792"/>
      <c r="J443" s="764">
        <v>645.17499999999995</v>
      </c>
      <c r="K443" s="764">
        <v>595.19500000000005</v>
      </c>
      <c r="L443" s="764">
        <v>784.56799999999998</v>
      </c>
      <c r="M443" s="764">
        <v>646.899</v>
      </c>
      <c r="N443" s="765">
        <v>2671.837</v>
      </c>
      <c r="O443" s="793"/>
      <c r="P443" s="764">
        <v>1942.559</v>
      </c>
      <c r="Q443" s="764">
        <v>2022.1559999999999</v>
      </c>
      <c r="R443" s="764">
        <v>2223.4270000000001</v>
      </c>
      <c r="S443" s="764">
        <v>1902.86</v>
      </c>
      <c r="T443" s="764">
        <v>8091.0019999999995</v>
      </c>
    </row>
    <row r="444" spans="2:45">
      <c r="B444" s="763" t="s">
        <v>102</v>
      </c>
      <c r="C444" s="761"/>
      <c r="D444" s="764">
        <v>2018.982</v>
      </c>
      <c r="E444" s="764">
        <v>1802.5239999999999</v>
      </c>
      <c r="F444" s="764">
        <v>1962.174</v>
      </c>
      <c r="G444" s="764">
        <v>1737.7729999999999</v>
      </c>
      <c r="H444" s="765">
        <v>7521.4530000000004</v>
      </c>
      <c r="I444" s="792"/>
      <c r="J444" s="764">
        <v>1266.106</v>
      </c>
      <c r="K444" s="764">
        <v>1473.8440000000001</v>
      </c>
      <c r="L444" s="764">
        <v>1521.221</v>
      </c>
      <c r="M444" s="764">
        <v>1378.8409999999999</v>
      </c>
      <c r="N444" s="765">
        <v>5640.0120000000006</v>
      </c>
      <c r="O444" s="793"/>
      <c r="P444" s="764">
        <v>3285.0880000000002</v>
      </c>
      <c r="Q444" s="764">
        <v>3276.3690000000001</v>
      </c>
      <c r="R444" s="764">
        <v>3483.395</v>
      </c>
      <c r="S444" s="764">
        <v>3116.614</v>
      </c>
      <c r="T444" s="764">
        <v>13161.466</v>
      </c>
    </row>
    <row r="445" spans="2:45">
      <c r="B445" s="763" t="s">
        <v>103</v>
      </c>
      <c r="C445" s="761"/>
      <c r="D445" s="764">
        <v>2350.931</v>
      </c>
      <c r="E445" s="764">
        <v>2443.877</v>
      </c>
      <c r="F445" s="764">
        <v>2539.0430000000001</v>
      </c>
      <c r="G445" s="764">
        <v>2703.07</v>
      </c>
      <c r="H445" s="765">
        <v>10036.921</v>
      </c>
      <c r="I445" s="792"/>
      <c r="J445" s="764">
        <v>0</v>
      </c>
      <c r="K445" s="764">
        <v>0</v>
      </c>
      <c r="L445" s="764">
        <v>0</v>
      </c>
      <c r="M445" s="764">
        <v>0</v>
      </c>
      <c r="N445" s="765">
        <v>0</v>
      </c>
      <c r="O445" s="793"/>
      <c r="P445" s="764">
        <v>2350.931</v>
      </c>
      <c r="Q445" s="764">
        <v>2443.877</v>
      </c>
      <c r="R445" s="764">
        <v>2539.0430000000001</v>
      </c>
      <c r="S445" s="764">
        <v>2703.07</v>
      </c>
      <c r="T445" s="764">
        <v>10036.921</v>
      </c>
    </row>
    <row r="446" spans="2:45" ht="3.75" customHeight="1">
      <c r="B446" s="767"/>
      <c r="C446" s="768"/>
      <c r="D446" s="780"/>
      <c r="E446" s="780"/>
      <c r="F446" s="780"/>
      <c r="G446" s="780"/>
      <c r="H446" s="794"/>
      <c r="I446" s="795"/>
      <c r="J446" s="780"/>
      <c r="K446" s="780"/>
      <c r="L446" s="780"/>
      <c r="M446" s="780"/>
      <c r="N446" s="758"/>
      <c r="O446" s="796"/>
      <c r="P446" s="780"/>
      <c r="Q446" s="780"/>
      <c r="R446" s="780"/>
      <c r="S446" s="780"/>
      <c r="T446" s="780"/>
    </row>
    <row r="447" spans="2:45" ht="13.5" customHeight="1">
      <c r="B447" s="145">
        <v>1995</v>
      </c>
      <c r="C447" s="781"/>
      <c r="D447" s="781">
        <v>96791.641999999993</v>
      </c>
      <c r="E447" s="781">
        <v>103723.30999999998</v>
      </c>
      <c r="F447" s="781">
        <v>93126.161000000007</v>
      </c>
      <c r="G447" s="781">
        <v>97494.107999999993</v>
      </c>
      <c r="H447" s="782">
        <v>391135.22099999996</v>
      </c>
      <c r="I447" s="797"/>
      <c r="J447" s="781">
        <v>40277.734000000004</v>
      </c>
      <c r="K447" s="781">
        <v>42033.36</v>
      </c>
      <c r="L447" s="781">
        <v>45990.906999999992</v>
      </c>
      <c r="M447" s="781">
        <v>42720.414000000004</v>
      </c>
      <c r="N447" s="782">
        <v>171022.41500000001</v>
      </c>
      <c r="O447" s="797"/>
      <c r="P447" s="781">
        <v>137069.37599999999</v>
      </c>
      <c r="Q447" s="781">
        <v>145756.66899999999</v>
      </c>
      <c r="R447" s="781">
        <v>139117.06899999999</v>
      </c>
      <c r="S447" s="781">
        <v>140214.52499999999</v>
      </c>
      <c r="T447" s="781">
        <v>562157.63899999997</v>
      </c>
    </row>
    <row r="448" spans="2:45" s="762" customFormat="1">
      <c r="B448" s="763" t="s">
        <v>3</v>
      </c>
      <c r="C448" s="761"/>
      <c r="D448" s="764">
        <v>3581.7739999999999</v>
      </c>
      <c r="E448" s="764">
        <v>3187.1689999999999</v>
      </c>
      <c r="F448" s="764">
        <v>3295.0129999999999</v>
      </c>
      <c r="G448" s="764">
        <v>3278.2759999999998</v>
      </c>
      <c r="H448" s="765">
        <v>13342.231999999998</v>
      </c>
      <c r="I448" s="792"/>
      <c r="J448" s="764">
        <v>11962.262000000001</v>
      </c>
      <c r="K448" s="764">
        <v>11751.896000000001</v>
      </c>
      <c r="L448" s="764">
        <v>13779.896000000001</v>
      </c>
      <c r="M448" s="764">
        <v>12431.016</v>
      </c>
      <c r="N448" s="765">
        <v>49925.070000000007</v>
      </c>
      <c r="O448" s="793"/>
      <c r="P448" s="764">
        <v>15544.036</v>
      </c>
      <c r="Q448" s="764">
        <v>14939.065000000001</v>
      </c>
      <c r="R448" s="764">
        <v>17074.909</v>
      </c>
      <c r="S448" s="764">
        <v>15709.291999999999</v>
      </c>
      <c r="T448" s="764">
        <v>63267.302000000003</v>
      </c>
      <c r="U448" s="766"/>
      <c r="V448" s="766"/>
      <c r="W448" s="766"/>
      <c r="X448" s="766"/>
      <c r="Y448" s="766"/>
      <c r="Z448" s="766"/>
      <c r="AA448" s="766"/>
      <c r="AB448" s="766"/>
      <c r="AC448" s="766"/>
      <c r="AD448" s="766"/>
      <c r="AE448" s="766"/>
      <c r="AF448" s="766"/>
      <c r="AG448" s="766"/>
      <c r="AH448" s="766"/>
      <c r="AI448" s="766"/>
      <c r="AJ448" s="766"/>
      <c r="AK448" s="766"/>
      <c r="AL448" s="766"/>
      <c r="AM448" s="766"/>
      <c r="AN448" s="766"/>
      <c r="AO448" s="766"/>
      <c r="AP448" s="766"/>
      <c r="AQ448" s="766"/>
      <c r="AR448" s="766"/>
      <c r="AS448" s="766"/>
    </row>
    <row r="449" spans="2:20">
      <c r="B449" s="763" t="s">
        <v>4</v>
      </c>
      <c r="C449" s="761"/>
      <c r="D449" s="764">
        <v>288</v>
      </c>
      <c r="E449" s="764">
        <v>379.17700000000002</v>
      </c>
      <c r="F449" s="764">
        <v>288.48399999999998</v>
      </c>
      <c r="G449" s="764">
        <v>301.916</v>
      </c>
      <c r="H449" s="765">
        <v>1257.577</v>
      </c>
      <c r="I449" s="792"/>
      <c r="J449" s="764">
        <v>62.78</v>
      </c>
      <c r="K449" s="764">
        <v>110.971</v>
      </c>
      <c r="L449" s="764">
        <v>110.971</v>
      </c>
      <c r="M449" s="764">
        <v>88.188000000000002</v>
      </c>
      <c r="N449" s="765">
        <v>372.90999999999997</v>
      </c>
      <c r="O449" s="793"/>
      <c r="P449" s="764">
        <v>350.78</v>
      </c>
      <c r="Q449" s="764">
        <v>490.14800000000002</v>
      </c>
      <c r="R449" s="764">
        <v>399.45499999999998</v>
      </c>
      <c r="S449" s="764">
        <v>390.10300000000001</v>
      </c>
      <c r="T449" s="764">
        <v>1630.4860000000001</v>
      </c>
    </row>
    <row r="450" spans="2:20">
      <c r="B450" s="763" t="s">
        <v>5</v>
      </c>
      <c r="C450" s="761"/>
      <c r="D450" s="764">
        <v>16379.646000000001</v>
      </c>
      <c r="E450" s="764">
        <v>17319.188999999998</v>
      </c>
      <c r="F450" s="764">
        <v>14657.419</v>
      </c>
      <c r="G450" s="764">
        <v>16295.704</v>
      </c>
      <c r="H450" s="765">
        <v>64651.957999999999</v>
      </c>
      <c r="I450" s="792"/>
      <c r="J450" s="764">
        <v>4522.2709999999997</v>
      </c>
      <c r="K450" s="764">
        <v>4721.4719999999998</v>
      </c>
      <c r="L450" s="764">
        <v>4948.3599999999997</v>
      </c>
      <c r="M450" s="764">
        <v>4562.9260000000004</v>
      </c>
      <c r="N450" s="765">
        <v>18755.028999999999</v>
      </c>
      <c r="O450" s="793"/>
      <c r="P450" s="764">
        <v>20901.916000000001</v>
      </c>
      <c r="Q450" s="764">
        <v>22040.66</v>
      </c>
      <c r="R450" s="764">
        <v>19605.778999999999</v>
      </c>
      <c r="S450" s="764">
        <v>20858.631000000001</v>
      </c>
      <c r="T450" s="764">
        <v>83406.986000000004</v>
      </c>
    </row>
    <row r="451" spans="2:20">
      <c r="B451" s="763" t="s">
        <v>7</v>
      </c>
      <c r="C451" s="761"/>
      <c r="D451" s="764">
        <v>454.83800000000002</v>
      </c>
      <c r="E451" s="764">
        <v>457.78300000000002</v>
      </c>
      <c r="F451" s="764">
        <v>435.77</v>
      </c>
      <c r="G451" s="764">
        <v>441.30900000000003</v>
      </c>
      <c r="H451" s="765">
        <v>1789.7</v>
      </c>
      <c r="I451" s="792"/>
      <c r="J451" s="764">
        <v>0</v>
      </c>
      <c r="K451" s="764">
        <v>0</v>
      </c>
      <c r="L451" s="764">
        <v>0</v>
      </c>
      <c r="M451" s="764">
        <v>0</v>
      </c>
      <c r="N451" s="765">
        <v>0</v>
      </c>
      <c r="O451" s="793"/>
      <c r="P451" s="764">
        <v>454.83800000000002</v>
      </c>
      <c r="Q451" s="764">
        <v>457.78300000000002</v>
      </c>
      <c r="R451" s="764">
        <v>435.77</v>
      </c>
      <c r="S451" s="764">
        <v>441.30900000000003</v>
      </c>
      <c r="T451" s="764">
        <v>1789.7</v>
      </c>
    </row>
    <row r="452" spans="2:20">
      <c r="B452" s="763" t="s">
        <v>9</v>
      </c>
      <c r="C452" s="761"/>
      <c r="D452" s="764">
        <v>615.197</v>
      </c>
      <c r="E452" s="764">
        <v>638.10199999999998</v>
      </c>
      <c r="F452" s="764">
        <v>551.64800000000002</v>
      </c>
      <c r="G452" s="764">
        <v>620.47900000000004</v>
      </c>
      <c r="H452" s="765">
        <v>2425.4260000000004</v>
      </c>
      <c r="I452" s="792"/>
      <c r="J452" s="764">
        <v>53.701999999999998</v>
      </c>
      <c r="K452" s="764">
        <v>55.058999999999997</v>
      </c>
      <c r="L452" s="764">
        <v>59.332999999999998</v>
      </c>
      <c r="M452" s="764">
        <v>68.662000000000006</v>
      </c>
      <c r="N452" s="765">
        <v>236.756</v>
      </c>
      <c r="O452" s="793"/>
      <c r="P452" s="764">
        <v>668.899</v>
      </c>
      <c r="Q452" s="764">
        <v>693.16099999999994</v>
      </c>
      <c r="R452" s="764">
        <v>610.98099999999999</v>
      </c>
      <c r="S452" s="764">
        <v>689.14200000000005</v>
      </c>
      <c r="T452" s="764">
        <v>2662.183</v>
      </c>
    </row>
    <row r="453" spans="2:20">
      <c r="B453" s="763" t="s">
        <v>10</v>
      </c>
      <c r="C453" s="761"/>
      <c r="D453" s="764">
        <v>10001.664000000001</v>
      </c>
      <c r="E453" s="764">
        <v>9995.5360000000001</v>
      </c>
      <c r="F453" s="764">
        <v>8461.9009999999998</v>
      </c>
      <c r="G453" s="764">
        <v>9844.3060000000005</v>
      </c>
      <c r="H453" s="765">
        <v>38303.407000000007</v>
      </c>
      <c r="I453" s="792"/>
      <c r="J453" s="764">
        <v>3547.3789999999999</v>
      </c>
      <c r="K453" s="764">
        <v>3709.759</v>
      </c>
      <c r="L453" s="764">
        <v>4112.317</v>
      </c>
      <c r="M453" s="764">
        <v>4106.5060000000003</v>
      </c>
      <c r="N453" s="765">
        <v>15475.960999999999</v>
      </c>
      <c r="O453" s="793"/>
      <c r="P453" s="764">
        <v>13549.041999999999</v>
      </c>
      <c r="Q453" s="764">
        <v>13705.296</v>
      </c>
      <c r="R453" s="764">
        <v>12574.218000000001</v>
      </c>
      <c r="S453" s="764">
        <v>13950.813</v>
      </c>
      <c r="T453" s="764">
        <v>53779.368999999999</v>
      </c>
    </row>
    <row r="454" spans="2:20">
      <c r="B454" s="763" t="s">
        <v>12</v>
      </c>
      <c r="C454" s="761"/>
      <c r="D454" s="764">
        <v>16104.578</v>
      </c>
      <c r="E454" s="764">
        <v>16385.224999999999</v>
      </c>
      <c r="F454" s="764">
        <v>14817.725</v>
      </c>
      <c r="G454" s="764">
        <v>15245.652</v>
      </c>
      <c r="H454" s="765">
        <v>62553.18</v>
      </c>
      <c r="I454" s="792"/>
      <c r="J454" s="764">
        <v>8995.9220000000005</v>
      </c>
      <c r="K454" s="764">
        <v>9177.2950000000001</v>
      </c>
      <c r="L454" s="764">
        <v>9614.277</v>
      </c>
      <c r="M454" s="764">
        <v>9442.4570000000003</v>
      </c>
      <c r="N454" s="765">
        <v>37229.951000000001</v>
      </c>
      <c r="O454" s="793"/>
      <c r="P454" s="764">
        <v>25100.5</v>
      </c>
      <c r="Q454" s="764">
        <v>25562.52</v>
      </c>
      <c r="R454" s="764">
        <v>24432.002</v>
      </c>
      <c r="S454" s="764">
        <v>24688.109</v>
      </c>
      <c r="T454" s="764">
        <v>99783.130999999994</v>
      </c>
    </row>
    <row r="455" spans="2:20">
      <c r="B455" s="763" t="s">
        <v>13</v>
      </c>
      <c r="C455" s="761"/>
      <c r="D455" s="764">
        <v>4404.0249999999996</v>
      </c>
      <c r="E455" s="764">
        <v>5347.15</v>
      </c>
      <c r="F455" s="764">
        <v>6355.7659999999996</v>
      </c>
      <c r="G455" s="764">
        <v>5151.8490000000002</v>
      </c>
      <c r="H455" s="765">
        <v>21258.79</v>
      </c>
      <c r="I455" s="792"/>
      <c r="J455" s="764">
        <v>1675.2139999999999</v>
      </c>
      <c r="K455" s="764">
        <v>1943.9690000000001</v>
      </c>
      <c r="L455" s="764">
        <v>2105.6799999999998</v>
      </c>
      <c r="M455" s="764">
        <v>1983.579</v>
      </c>
      <c r="N455" s="765">
        <v>7708.4419999999991</v>
      </c>
      <c r="O455" s="793"/>
      <c r="P455" s="764">
        <v>6079.2389999999996</v>
      </c>
      <c r="Q455" s="764">
        <v>7291.1189999999997</v>
      </c>
      <c r="R455" s="764">
        <v>8461.4459999999999</v>
      </c>
      <c r="S455" s="764">
        <v>7135.4269999999997</v>
      </c>
      <c r="T455" s="764">
        <v>28967.231</v>
      </c>
    </row>
    <row r="456" spans="2:20">
      <c r="B456" s="763" t="s">
        <v>14</v>
      </c>
      <c r="C456" s="761"/>
      <c r="D456" s="764">
        <v>8589.1759999999995</v>
      </c>
      <c r="E456" s="764">
        <v>13511.402</v>
      </c>
      <c r="F456" s="764">
        <v>10957.333000000001</v>
      </c>
      <c r="G456" s="764">
        <v>9358.5480000000007</v>
      </c>
      <c r="H456" s="765">
        <v>42416.459000000003</v>
      </c>
      <c r="I456" s="792"/>
      <c r="J456" s="764">
        <v>3028.8530000000001</v>
      </c>
      <c r="K456" s="764">
        <v>3804.7130000000002</v>
      </c>
      <c r="L456" s="764">
        <v>3939.9169999999999</v>
      </c>
      <c r="M456" s="764">
        <v>3288.701</v>
      </c>
      <c r="N456" s="765">
        <v>14062.184000000001</v>
      </c>
      <c r="O456" s="793"/>
      <c r="P456" s="764">
        <v>11618.029</v>
      </c>
      <c r="Q456" s="764">
        <v>17316.115000000002</v>
      </c>
      <c r="R456" s="764">
        <v>14897.25</v>
      </c>
      <c r="S456" s="764">
        <v>12647.249</v>
      </c>
      <c r="T456" s="764">
        <v>56478.642999999996</v>
      </c>
    </row>
    <row r="457" spans="2:20">
      <c r="B457" s="763" t="s">
        <v>15</v>
      </c>
      <c r="C457" s="761"/>
      <c r="D457" s="764">
        <v>1821.0830000000001</v>
      </c>
      <c r="E457" s="764">
        <v>1847.8589999999999</v>
      </c>
      <c r="F457" s="764">
        <v>1977.5329999999999</v>
      </c>
      <c r="G457" s="764">
        <v>1878.0409999999999</v>
      </c>
      <c r="H457" s="765">
        <v>7524.5160000000005</v>
      </c>
      <c r="I457" s="792"/>
      <c r="J457" s="764">
        <v>492.50400000000002</v>
      </c>
      <c r="K457" s="764">
        <v>458.46699999999998</v>
      </c>
      <c r="L457" s="764">
        <v>541.44500000000005</v>
      </c>
      <c r="M457" s="764">
        <v>514.471</v>
      </c>
      <c r="N457" s="765">
        <v>2006.8870000000002</v>
      </c>
      <c r="O457" s="793"/>
      <c r="P457" s="764">
        <v>2313.5880000000002</v>
      </c>
      <c r="Q457" s="764">
        <v>2306.326</v>
      </c>
      <c r="R457" s="764">
        <v>2518.9780000000001</v>
      </c>
      <c r="S457" s="764">
        <v>2392.511</v>
      </c>
      <c r="T457" s="764">
        <v>9531.4030000000002</v>
      </c>
    </row>
    <row r="458" spans="2:20">
      <c r="B458" s="763" t="s">
        <v>16</v>
      </c>
      <c r="C458" s="761"/>
      <c r="D458" s="764">
        <v>4972.0529999999999</v>
      </c>
      <c r="E458" s="764">
        <v>4961.3890000000001</v>
      </c>
      <c r="F458" s="764">
        <v>4714.7979999999998</v>
      </c>
      <c r="G458" s="764">
        <v>5071.1940000000004</v>
      </c>
      <c r="H458" s="765">
        <v>19719.433999999997</v>
      </c>
      <c r="I458" s="792"/>
      <c r="J458" s="764">
        <v>307.52499999999998</v>
      </c>
      <c r="K458" s="764">
        <v>350.53100000000001</v>
      </c>
      <c r="L458" s="764">
        <v>378.14</v>
      </c>
      <c r="M458" s="764">
        <v>316.20299999999997</v>
      </c>
      <c r="N458" s="765">
        <v>1352.3989999999999</v>
      </c>
      <c r="O458" s="793"/>
      <c r="P458" s="764">
        <v>5279.5789999999997</v>
      </c>
      <c r="Q458" s="764">
        <v>5311.92</v>
      </c>
      <c r="R458" s="764">
        <v>5092.9380000000001</v>
      </c>
      <c r="S458" s="764">
        <v>5387.3969999999999</v>
      </c>
      <c r="T458" s="764">
        <v>21071.833999999999</v>
      </c>
    </row>
    <row r="459" spans="2:20">
      <c r="B459" s="763" t="s">
        <v>17</v>
      </c>
      <c r="C459" s="761"/>
      <c r="D459" s="764">
        <v>197.07499999999999</v>
      </c>
      <c r="E459" s="764">
        <v>212.4</v>
      </c>
      <c r="F459" s="764">
        <v>222.262</v>
      </c>
      <c r="G459" s="764">
        <v>184.25700000000001</v>
      </c>
      <c r="H459" s="765">
        <v>815.99400000000014</v>
      </c>
      <c r="I459" s="792"/>
      <c r="J459" s="764">
        <v>205.178</v>
      </c>
      <c r="K459" s="764">
        <v>221.19499999999999</v>
      </c>
      <c r="L459" s="764">
        <v>225.86199999999999</v>
      </c>
      <c r="M459" s="764">
        <v>211.976</v>
      </c>
      <c r="N459" s="765">
        <v>864.21100000000001</v>
      </c>
      <c r="O459" s="793"/>
      <c r="P459" s="764">
        <v>402.25299999999999</v>
      </c>
      <c r="Q459" s="764">
        <v>433.596</v>
      </c>
      <c r="R459" s="764">
        <v>448.12400000000002</v>
      </c>
      <c r="S459" s="764">
        <v>396.23399999999998</v>
      </c>
      <c r="T459" s="764">
        <v>1680.2069999999999</v>
      </c>
    </row>
    <row r="460" spans="2:20">
      <c r="B460" s="763" t="s">
        <v>18</v>
      </c>
      <c r="C460" s="761"/>
      <c r="D460" s="764">
        <v>2839.9409999999998</v>
      </c>
      <c r="E460" s="764">
        <v>2920.623</v>
      </c>
      <c r="F460" s="764">
        <v>2665.6750000000002</v>
      </c>
      <c r="G460" s="764">
        <v>2891.6080000000002</v>
      </c>
      <c r="H460" s="765">
        <v>11317.847000000002</v>
      </c>
      <c r="I460" s="792"/>
      <c r="J460" s="764">
        <v>1411.9929999999999</v>
      </c>
      <c r="K460" s="764">
        <v>1544.1569999999999</v>
      </c>
      <c r="L460" s="764">
        <v>1656.288</v>
      </c>
      <c r="M460" s="764">
        <v>1521.6780000000001</v>
      </c>
      <c r="N460" s="765">
        <v>6134.116</v>
      </c>
      <c r="O460" s="793"/>
      <c r="P460" s="764">
        <v>4251.9340000000002</v>
      </c>
      <c r="Q460" s="764">
        <v>4464.78</v>
      </c>
      <c r="R460" s="764">
        <v>4321.9639999999999</v>
      </c>
      <c r="S460" s="764">
        <v>4413.2860000000001</v>
      </c>
      <c r="T460" s="764">
        <v>17451.964</v>
      </c>
    </row>
    <row r="461" spans="2:20">
      <c r="B461" s="763" t="s">
        <v>20</v>
      </c>
      <c r="C461" s="761"/>
      <c r="D461" s="764">
        <v>1738.5630000000001</v>
      </c>
      <c r="E461" s="764">
        <v>1770.2650000000001</v>
      </c>
      <c r="F461" s="764">
        <v>2223.1819999999998</v>
      </c>
      <c r="G461" s="764">
        <v>1988.096</v>
      </c>
      <c r="H461" s="765">
        <v>7720.1059999999998</v>
      </c>
      <c r="I461" s="792"/>
      <c r="J461" s="764">
        <v>386.08600000000001</v>
      </c>
      <c r="K461" s="764">
        <v>424.55</v>
      </c>
      <c r="L461" s="764">
        <v>506.59399999999999</v>
      </c>
      <c r="M461" s="764">
        <v>432.95299999999997</v>
      </c>
      <c r="N461" s="765">
        <v>1750.183</v>
      </c>
      <c r="O461" s="793"/>
      <c r="P461" s="764">
        <v>2124.6489999999999</v>
      </c>
      <c r="Q461" s="764">
        <v>2194.8150000000001</v>
      </c>
      <c r="R461" s="764">
        <v>2729.777</v>
      </c>
      <c r="S461" s="764">
        <v>2421.049</v>
      </c>
      <c r="T461" s="764">
        <v>9470.2900000000009</v>
      </c>
    </row>
    <row r="462" spans="2:20">
      <c r="B462" s="763" t="s">
        <v>21</v>
      </c>
      <c r="C462" s="761"/>
      <c r="D462" s="764">
        <v>11239.587</v>
      </c>
      <c r="E462" s="764">
        <v>11462.355</v>
      </c>
      <c r="F462" s="764">
        <v>9297.8979999999992</v>
      </c>
      <c r="G462" s="764">
        <v>11816.946</v>
      </c>
      <c r="H462" s="765">
        <v>43816.785999999993</v>
      </c>
      <c r="I462" s="792"/>
      <c r="J462" s="764">
        <v>3.2930000000000001</v>
      </c>
      <c r="K462" s="764">
        <v>3.2040000000000002</v>
      </c>
      <c r="L462" s="764">
        <v>3.9319999999999999</v>
      </c>
      <c r="M462" s="764">
        <v>3.4180000000000001</v>
      </c>
      <c r="N462" s="765">
        <v>13.847000000000001</v>
      </c>
      <c r="O462" s="793"/>
      <c r="P462" s="764">
        <v>11242.88</v>
      </c>
      <c r="Q462" s="764">
        <v>11465.558999999999</v>
      </c>
      <c r="R462" s="764">
        <v>9301.83</v>
      </c>
      <c r="S462" s="764">
        <v>11820.364</v>
      </c>
      <c r="T462" s="764">
        <v>43830.633000000002</v>
      </c>
    </row>
    <row r="463" spans="2:20">
      <c r="B463" s="763" t="s">
        <v>22</v>
      </c>
      <c r="C463" s="761"/>
      <c r="D463" s="764">
        <v>4694.0529999999999</v>
      </c>
      <c r="E463" s="764">
        <v>4454.6459999999997</v>
      </c>
      <c r="F463" s="764">
        <v>3184.5140000000001</v>
      </c>
      <c r="G463" s="764">
        <v>4406.7460000000001</v>
      </c>
      <c r="H463" s="765">
        <v>16739.958999999999</v>
      </c>
      <c r="I463" s="792"/>
      <c r="J463" s="764">
        <v>553.30399999999997</v>
      </c>
      <c r="K463" s="764">
        <v>558.52300000000002</v>
      </c>
      <c r="L463" s="267">
        <v>483.38</v>
      </c>
      <c r="M463" s="764">
        <v>554.61800000000005</v>
      </c>
      <c r="N463" s="765">
        <v>2149.8249999999998</v>
      </c>
      <c r="O463" s="793"/>
      <c r="P463" s="764">
        <v>5247.357</v>
      </c>
      <c r="Q463" s="764">
        <v>5013.1689999999999</v>
      </c>
      <c r="R463" s="764">
        <v>3667.8939999999998</v>
      </c>
      <c r="S463" s="764">
        <v>4961.3649999999998</v>
      </c>
      <c r="T463" s="764">
        <v>18889.785</v>
      </c>
    </row>
    <row r="464" spans="2:20">
      <c r="B464" s="763" t="s">
        <v>100</v>
      </c>
      <c r="C464" s="761"/>
      <c r="D464" s="764">
        <v>3698.0230000000001</v>
      </c>
      <c r="E464" s="764">
        <v>3764.7620000000002</v>
      </c>
      <c r="F464" s="764">
        <v>3602.1480000000001</v>
      </c>
      <c r="G464" s="764">
        <v>3637.7539999999999</v>
      </c>
      <c r="H464" s="765">
        <v>14702.687000000002</v>
      </c>
      <c r="I464" s="792"/>
      <c r="J464" s="764">
        <v>1179.912</v>
      </c>
      <c r="K464" s="764">
        <v>1117.6099999999999</v>
      </c>
      <c r="L464" s="764">
        <v>1261.377</v>
      </c>
      <c r="M464" s="764">
        <v>1167.627</v>
      </c>
      <c r="N464" s="765">
        <v>4726.5259999999998</v>
      </c>
      <c r="O464" s="793"/>
      <c r="P464" s="764">
        <v>4877.9359999999997</v>
      </c>
      <c r="Q464" s="764">
        <v>4882.3720000000003</v>
      </c>
      <c r="R464" s="764">
        <v>4863.5249999999996</v>
      </c>
      <c r="S464" s="764">
        <v>4805.38</v>
      </c>
      <c r="T464" s="764">
        <v>19429.213</v>
      </c>
    </row>
    <row r="465" spans="1:21">
      <c r="B465" s="763" t="s">
        <v>101</v>
      </c>
      <c r="C465" s="761"/>
      <c r="D465" s="764">
        <v>1255.5329999999999</v>
      </c>
      <c r="E465" s="764">
        <v>1364.373</v>
      </c>
      <c r="F465" s="764">
        <v>1418.0060000000001</v>
      </c>
      <c r="G465" s="764">
        <v>1205.1320000000001</v>
      </c>
      <c r="H465" s="765">
        <v>5243.0439999999999</v>
      </c>
      <c r="I465" s="792"/>
      <c r="J465" s="764">
        <v>624.36300000000006</v>
      </c>
      <c r="K465" s="764">
        <v>607.52599999999995</v>
      </c>
      <c r="L465" s="764">
        <v>745.61</v>
      </c>
      <c r="M465" s="764">
        <v>648.04300000000001</v>
      </c>
      <c r="N465" s="765">
        <v>2625.5420000000004</v>
      </c>
      <c r="O465" s="793"/>
      <c r="P465" s="764">
        <v>1879.895</v>
      </c>
      <c r="Q465" s="764">
        <v>1971.8979999999999</v>
      </c>
      <c r="R465" s="764">
        <v>2163.616</v>
      </c>
      <c r="S465" s="764">
        <v>1853.1759999999999</v>
      </c>
      <c r="T465" s="764">
        <v>7868.5849999999991</v>
      </c>
    </row>
    <row r="466" spans="1:21">
      <c r="B466" s="763" t="s">
        <v>102</v>
      </c>
      <c r="C466" s="761"/>
      <c r="D466" s="764">
        <v>2016.08</v>
      </c>
      <c r="E466" s="764">
        <v>1798.778</v>
      </c>
      <c r="F466" s="764">
        <v>1957.895</v>
      </c>
      <c r="G466" s="764">
        <v>1734.24</v>
      </c>
      <c r="H466" s="765">
        <v>7506.9930000000004</v>
      </c>
      <c r="I466" s="792"/>
      <c r="J466" s="764">
        <v>1265.193</v>
      </c>
      <c r="K466" s="764">
        <v>1472.463</v>
      </c>
      <c r="L466" s="764">
        <v>1517.528</v>
      </c>
      <c r="M466" s="764">
        <v>1377.3920000000001</v>
      </c>
      <c r="N466" s="765">
        <v>5632.576</v>
      </c>
      <c r="O466" s="793"/>
      <c r="P466" s="764">
        <v>3281.2730000000001</v>
      </c>
      <c r="Q466" s="764">
        <v>3271.24</v>
      </c>
      <c r="R466" s="764">
        <v>3475.422</v>
      </c>
      <c r="S466" s="764">
        <v>3111.6329999999998</v>
      </c>
      <c r="T466" s="764">
        <v>13139.567999999999</v>
      </c>
    </row>
    <row r="467" spans="1:21">
      <c r="B467" s="763" t="s">
        <v>103</v>
      </c>
      <c r="C467" s="761"/>
      <c r="D467" s="764">
        <v>1900.7529999999999</v>
      </c>
      <c r="E467" s="764">
        <v>1945.127</v>
      </c>
      <c r="F467" s="764">
        <v>2041.191</v>
      </c>
      <c r="G467" s="764">
        <v>2142.0549999999998</v>
      </c>
      <c r="H467" s="765">
        <v>8029.1260000000002</v>
      </c>
      <c r="I467" s="792"/>
      <c r="J467" s="764">
        <v>0</v>
      </c>
      <c r="K467" s="764">
        <v>0</v>
      </c>
      <c r="L467" s="764">
        <v>0</v>
      </c>
      <c r="M467" s="764">
        <v>0</v>
      </c>
      <c r="N467" s="765">
        <v>0</v>
      </c>
      <c r="O467" s="793"/>
      <c r="P467" s="764">
        <v>1900.7529999999999</v>
      </c>
      <c r="Q467" s="764">
        <v>1945.127</v>
      </c>
      <c r="R467" s="764">
        <v>2041.191</v>
      </c>
      <c r="S467" s="764">
        <v>2142.0549999999998</v>
      </c>
      <c r="T467" s="764">
        <v>8029.1260000000002</v>
      </c>
    </row>
    <row r="468" spans="1:21" ht="3" customHeight="1">
      <c r="B468" s="776"/>
      <c r="C468" s="777"/>
      <c r="D468" s="774"/>
      <c r="E468" s="774"/>
      <c r="F468" s="774"/>
      <c r="G468" s="774"/>
      <c r="H468" s="772"/>
      <c r="I468" s="773"/>
      <c r="J468" s="774"/>
      <c r="K468" s="774"/>
      <c r="L468" s="774"/>
      <c r="M468" s="774"/>
      <c r="N468" s="778"/>
      <c r="O468" s="775"/>
      <c r="P468" s="774"/>
      <c r="Q468" s="774"/>
      <c r="R468" s="774"/>
      <c r="S468" s="774"/>
      <c r="T468" s="774"/>
    </row>
    <row r="469" spans="1:21" ht="9.75" customHeight="1">
      <c r="B469" s="810"/>
      <c r="C469" s="766"/>
      <c r="D469" s="749"/>
      <c r="E469" s="749"/>
      <c r="F469" s="749"/>
      <c r="G469" s="749"/>
      <c r="H469" s="749"/>
      <c r="I469" s="766"/>
      <c r="J469" s="749"/>
      <c r="K469" s="749"/>
      <c r="L469" s="749"/>
      <c r="M469" s="749"/>
      <c r="N469" s="766"/>
      <c r="O469" s="749"/>
      <c r="P469" s="749"/>
      <c r="Q469" s="749"/>
      <c r="R469" s="749"/>
    </row>
    <row r="470" spans="1:21" s="741" customFormat="1" ht="13.5" customHeight="1">
      <c r="A470" s="807"/>
      <c r="B470" s="605" t="s">
        <v>618</v>
      </c>
      <c r="C470" s="809"/>
      <c r="D470" s="808"/>
      <c r="E470" s="808"/>
      <c r="F470" s="808"/>
      <c r="G470" s="808"/>
      <c r="H470" s="808"/>
      <c r="I470" s="808"/>
      <c r="J470" s="808"/>
      <c r="K470" s="808"/>
    </row>
    <row r="471" spans="1:21" s="742" customFormat="1" ht="15.75" thickBot="1">
      <c r="A471" s="741"/>
      <c r="B471" s="827" t="s">
        <v>24</v>
      </c>
      <c r="C471" s="786"/>
      <c r="D471" s="786"/>
      <c r="E471" s="786"/>
      <c r="F471" s="786"/>
      <c r="G471" s="786"/>
      <c r="H471" s="786"/>
      <c r="I471" s="786"/>
      <c r="J471" s="786"/>
      <c r="K471" s="786"/>
      <c r="L471" s="786"/>
      <c r="M471" s="786"/>
      <c r="N471" s="786"/>
      <c r="O471" s="786"/>
      <c r="P471" s="786"/>
      <c r="Q471" s="786"/>
      <c r="R471" s="786"/>
      <c r="S471" s="786"/>
      <c r="T471" s="786"/>
      <c r="U471" s="741"/>
    </row>
    <row r="472" spans="1:21" s="742" customFormat="1" ht="15.75" thickTop="1">
      <c r="A472" s="787"/>
      <c r="B472" s="788" t="s">
        <v>748</v>
      </c>
      <c r="C472" s="789"/>
      <c r="D472" s="789"/>
      <c r="E472" s="789"/>
      <c r="F472" s="789"/>
      <c r="G472" s="789"/>
      <c r="H472" s="789"/>
      <c r="I472" s="789"/>
      <c r="J472" s="789"/>
      <c r="K472" s="789"/>
      <c r="L472" s="789"/>
      <c r="M472" s="789"/>
      <c r="N472" s="789"/>
      <c r="O472" s="789"/>
      <c r="P472" s="789"/>
      <c r="Q472" s="789"/>
      <c r="R472" s="789"/>
      <c r="S472" s="789"/>
      <c r="T472" s="789"/>
      <c r="U472" s="787"/>
    </row>
    <row r="473" spans="1:21" s="742" customFormat="1" ht="4.5" customHeight="1">
      <c r="A473" s="787"/>
      <c r="B473" s="790" t="s">
        <v>728</v>
      </c>
      <c r="C473" s="787"/>
      <c r="D473" s="787"/>
      <c r="E473" s="787"/>
      <c r="F473" s="787"/>
      <c r="G473" s="787"/>
      <c r="H473" s="787"/>
      <c r="I473" s="787"/>
      <c r="J473" s="787"/>
      <c r="K473" s="787"/>
      <c r="L473" s="787"/>
      <c r="M473" s="787"/>
      <c r="N473" s="787"/>
      <c r="O473" s="787"/>
      <c r="P473" s="787"/>
      <c r="Q473" s="787"/>
      <c r="R473" s="787"/>
      <c r="S473" s="787"/>
      <c r="T473" s="787"/>
      <c r="U473" s="787"/>
    </row>
    <row r="474" spans="1:21" s="742" customFormat="1" ht="15">
      <c r="A474" s="787"/>
      <c r="B474" s="791"/>
      <c r="C474" s="787"/>
      <c r="D474" s="787"/>
      <c r="E474" s="787"/>
      <c r="F474" s="787"/>
      <c r="G474" s="787"/>
      <c r="H474" s="787"/>
      <c r="I474" s="787"/>
      <c r="J474" s="787"/>
      <c r="K474" s="787"/>
      <c r="L474" s="787"/>
      <c r="M474" s="787"/>
      <c r="N474" s="787"/>
      <c r="O474" s="787"/>
      <c r="P474" s="787"/>
      <c r="Q474" s="787"/>
      <c r="R474" s="787"/>
      <c r="S474" s="787"/>
      <c r="T474" s="787"/>
      <c r="U474" s="787"/>
    </row>
    <row r="475" spans="1:21" ht="12.75" customHeight="1">
      <c r="B475" s="762" t="s">
        <v>729</v>
      </c>
    </row>
  </sheetData>
  <hyperlinks>
    <hyperlink ref="B470" location="'Ταξινόμηση NACE Rev.2'!A1" display="Για την περιγραφή των τομεών της ταξινόμησης NACE Rev.2 πατήστε εδώ."/>
    <hyperlink ref="B470:J470" location="'Ταξινόμηση NACE Rev.2'!A1" display="Για την περιγραφή των τομεών της ταξινόμησης NACE Rev.2, πατήστε εδώ."/>
    <hyperlink ref="B470:K470" location="'Ταξινόμηση NACE Rev.2'!A1" display="Για την περιγραφή των τομέων της ταξινόμησης NACE Rev.2, πατήστε εδώ."/>
  </hyperlinks>
  <printOptions horizontalCentered="1"/>
  <pageMargins left="0.15748031496062992" right="0.15748031496062992" top="0.19685039370078741" bottom="0.19685039370078741" header="0.15748031496062992" footer="0.15748031496062992"/>
  <pageSetup paperSize="9" scale="68" orientation="portrait" r:id="rId1"/>
  <rowBreaks count="3" manualBreakCount="3">
    <brk id="259" max="20" man="1"/>
    <brk id="351" max="20" man="1"/>
    <brk id="443" max="2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126"/>
  <sheetViews>
    <sheetView topLeftCell="A22" workbookViewId="0">
      <selection activeCell="B36" sqref="A36:X45"/>
    </sheetView>
  </sheetViews>
  <sheetFormatPr defaultColWidth="12" defaultRowHeight="15.95" customHeight="1"/>
  <cols>
    <col min="1" max="1" width="2.125" style="42" customWidth="1"/>
    <col min="2" max="2" width="4.875" style="42" customWidth="1"/>
    <col min="3" max="3" width="11.875" style="42" customWidth="1"/>
    <col min="4" max="17" width="10" style="42" customWidth="1"/>
    <col min="18" max="18" width="10" style="75" customWidth="1"/>
    <col min="19" max="256" width="12" style="42"/>
    <col min="257" max="257" width="2.125" style="42" customWidth="1"/>
    <col min="258" max="258" width="4.875" style="42" customWidth="1"/>
    <col min="259" max="259" width="59.875" style="42" customWidth="1"/>
    <col min="260" max="274" width="10" style="42" customWidth="1"/>
    <col min="275" max="512" width="12" style="42"/>
    <col min="513" max="513" width="2.125" style="42" customWidth="1"/>
    <col min="514" max="514" width="4.875" style="42" customWidth="1"/>
    <col min="515" max="515" width="59.875" style="42" customWidth="1"/>
    <col min="516" max="530" width="10" style="42" customWidth="1"/>
    <col min="531" max="768" width="12" style="42"/>
    <col min="769" max="769" width="2.125" style="42" customWidth="1"/>
    <col min="770" max="770" width="4.875" style="42" customWidth="1"/>
    <col min="771" max="771" width="59.875" style="42" customWidth="1"/>
    <col min="772" max="786" width="10" style="42" customWidth="1"/>
    <col min="787" max="1024" width="12" style="42"/>
    <col min="1025" max="1025" width="2.125" style="42" customWidth="1"/>
    <col min="1026" max="1026" width="4.875" style="42" customWidth="1"/>
    <col min="1027" max="1027" width="59.875" style="42" customWidth="1"/>
    <col min="1028" max="1042" width="10" style="42" customWidth="1"/>
    <col min="1043" max="1280" width="12" style="42"/>
    <col min="1281" max="1281" width="2.125" style="42" customWidth="1"/>
    <col min="1282" max="1282" width="4.875" style="42" customWidth="1"/>
    <col min="1283" max="1283" width="59.875" style="42" customWidth="1"/>
    <col min="1284" max="1298" width="10" style="42" customWidth="1"/>
    <col min="1299" max="1536" width="12" style="42"/>
    <col min="1537" max="1537" width="2.125" style="42" customWidth="1"/>
    <col min="1538" max="1538" width="4.875" style="42" customWidth="1"/>
    <col min="1539" max="1539" width="59.875" style="42" customWidth="1"/>
    <col min="1540" max="1554" width="10" style="42" customWidth="1"/>
    <col min="1555" max="1792" width="12" style="42"/>
    <col min="1793" max="1793" width="2.125" style="42" customWidth="1"/>
    <col min="1794" max="1794" width="4.875" style="42" customWidth="1"/>
    <col min="1795" max="1795" width="59.875" style="42" customWidth="1"/>
    <col min="1796" max="1810" width="10" style="42" customWidth="1"/>
    <col min="1811" max="2048" width="12" style="42"/>
    <col min="2049" max="2049" width="2.125" style="42" customWidth="1"/>
    <col min="2050" max="2050" width="4.875" style="42" customWidth="1"/>
    <col min="2051" max="2051" width="59.875" style="42" customWidth="1"/>
    <col min="2052" max="2066" width="10" style="42" customWidth="1"/>
    <col min="2067" max="2304" width="12" style="42"/>
    <col min="2305" max="2305" width="2.125" style="42" customWidth="1"/>
    <col min="2306" max="2306" width="4.875" style="42" customWidth="1"/>
    <col min="2307" max="2307" width="59.875" style="42" customWidth="1"/>
    <col min="2308" max="2322" width="10" style="42" customWidth="1"/>
    <col min="2323" max="2560" width="12" style="42"/>
    <col min="2561" max="2561" width="2.125" style="42" customWidth="1"/>
    <col min="2562" max="2562" width="4.875" style="42" customWidth="1"/>
    <col min="2563" max="2563" width="59.875" style="42" customWidth="1"/>
    <col min="2564" max="2578" width="10" style="42" customWidth="1"/>
    <col min="2579" max="2816" width="12" style="42"/>
    <col min="2817" max="2817" width="2.125" style="42" customWidth="1"/>
    <col min="2818" max="2818" width="4.875" style="42" customWidth="1"/>
    <col min="2819" max="2819" width="59.875" style="42" customWidth="1"/>
    <col min="2820" max="2834" width="10" style="42" customWidth="1"/>
    <col min="2835" max="3072" width="12" style="42"/>
    <col min="3073" max="3073" width="2.125" style="42" customWidth="1"/>
    <col min="3074" max="3074" width="4.875" style="42" customWidth="1"/>
    <col min="3075" max="3075" width="59.875" style="42" customWidth="1"/>
    <col min="3076" max="3090" width="10" style="42" customWidth="1"/>
    <col min="3091" max="3328" width="12" style="42"/>
    <col min="3329" max="3329" width="2.125" style="42" customWidth="1"/>
    <col min="3330" max="3330" width="4.875" style="42" customWidth="1"/>
    <col min="3331" max="3331" width="59.875" style="42" customWidth="1"/>
    <col min="3332" max="3346" width="10" style="42" customWidth="1"/>
    <col min="3347" max="3584" width="12" style="42"/>
    <col min="3585" max="3585" width="2.125" style="42" customWidth="1"/>
    <col min="3586" max="3586" width="4.875" style="42" customWidth="1"/>
    <col min="3587" max="3587" width="59.875" style="42" customWidth="1"/>
    <col min="3588" max="3602" width="10" style="42" customWidth="1"/>
    <col min="3603" max="3840" width="12" style="42"/>
    <col min="3841" max="3841" width="2.125" style="42" customWidth="1"/>
    <col min="3842" max="3842" width="4.875" style="42" customWidth="1"/>
    <col min="3843" max="3843" width="59.875" style="42" customWidth="1"/>
    <col min="3844" max="3858" width="10" style="42" customWidth="1"/>
    <col min="3859" max="4096" width="12" style="42"/>
    <col min="4097" max="4097" width="2.125" style="42" customWidth="1"/>
    <col min="4098" max="4098" width="4.875" style="42" customWidth="1"/>
    <col min="4099" max="4099" width="59.875" style="42" customWidth="1"/>
    <col min="4100" max="4114" width="10" style="42" customWidth="1"/>
    <col min="4115" max="4352" width="12" style="42"/>
    <col min="4353" max="4353" width="2.125" style="42" customWidth="1"/>
    <col min="4354" max="4354" width="4.875" style="42" customWidth="1"/>
    <col min="4355" max="4355" width="59.875" style="42" customWidth="1"/>
    <col min="4356" max="4370" width="10" style="42" customWidth="1"/>
    <col min="4371" max="4608" width="12" style="42"/>
    <col min="4609" max="4609" width="2.125" style="42" customWidth="1"/>
    <col min="4610" max="4610" width="4.875" style="42" customWidth="1"/>
    <col min="4611" max="4611" width="59.875" style="42" customWidth="1"/>
    <col min="4612" max="4626" width="10" style="42" customWidth="1"/>
    <col min="4627" max="4864" width="12" style="42"/>
    <col min="4865" max="4865" width="2.125" style="42" customWidth="1"/>
    <col min="4866" max="4866" width="4.875" style="42" customWidth="1"/>
    <col min="4867" max="4867" width="59.875" style="42" customWidth="1"/>
    <col min="4868" max="4882" width="10" style="42" customWidth="1"/>
    <col min="4883" max="5120" width="12" style="42"/>
    <col min="5121" max="5121" width="2.125" style="42" customWidth="1"/>
    <col min="5122" max="5122" width="4.875" style="42" customWidth="1"/>
    <col min="5123" max="5123" width="59.875" style="42" customWidth="1"/>
    <col min="5124" max="5138" width="10" style="42" customWidth="1"/>
    <col min="5139" max="5376" width="12" style="42"/>
    <col min="5377" max="5377" width="2.125" style="42" customWidth="1"/>
    <col min="5378" max="5378" width="4.875" style="42" customWidth="1"/>
    <col min="5379" max="5379" width="59.875" style="42" customWidth="1"/>
    <col min="5380" max="5394" width="10" style="42" customWidth="1"/>
    <col min="5395" max="5632" width="12" style="42"/>
    <col min="5633" max="5633" width="2.125" style="42" customWidth="1"/>
    <col min="5634" max="5634" width="4.875" style="42" customWidth="1"/>
    <col min="5635" max="5635" width="59.875" style="42" customWidth="1"/>
    <col min="5636" max="5650" width="10" style="42" customWidth="1"/>
    <col min="5651" max="5888" width="12" style="42"/>
    <col min="5889" max="5889" width="2.125" style="42" customWidth="1"/>
    <col min="5890" max="5890" width="4.875" style="42" customWidth="1"/>
    <col min="5891" max="5891" width="59.875" style="42" customWidth="1"/>
    <col min="5892" max="5906" width="10" style="42" customWidth="1"/>
    <col min="5907" max="6144" width="12" style="42"/>
    <col min="6145" max="6145" width="2.125" style="42" customWidth="1"/>
    <col min="6146" max="6146" width="4.875" style="42" customWidth="1"/>
    <col min="6147" max="6147" width="59.875" style="42" customWidth="1"/>
    <col min="6148" max="6162" width="10" style="42" customWidth="1"/>
    <col min="6163" max="6400" width="12" style="42"/>
    <col min="6401" max="6401" width="2.125" style="42" customWidth="1"/>
    <col min="6402" max="6402" width="4.875" style="42" customWidth="1"/>
    <col min="6403" max="6403" width="59.875" style="42" customWidth="1"/>
    <col min="6404" max="6418" width="10" style="42" customWidth="1"/>
    <col min="6419" max="6656" width="12" style="42"/>
    <col min="6657" max="6657" width="2.125" style="42" customWidth="1"/>
    <col min="6658" max="6658" width="4.875" style="42" customWidth="1"/>
    <col min="6659" max="6659" width="59.875" style="42" customWidth="1"/>
    <col min="6660" max="6674" width="10" style="42" customWidth="1"/>
    <col min="6675" max="6912" width="12" style="42"/>
    <col min="6913" max="6913" width="2.125" style="42" customWidth="1"/>
    <col min="6914" max="6914" width="4.875" style="42" customWidth="1"/>
    <col min="6915" max="6915" width="59.875" style="42" customWidth="1"/>
    <col min="6916" max="6930" width="10" style="42" customWidth="1"/>
    <col min="6931" max="7168" width="12" style="42"/>
    <col min="7169" max="7169" width="2.125" style="42" customWidth="1"/>
    <col min="7170" max="7170" width="4.875" style="42" customWidth="1"/>
    <col min="7171" max="7171" width="59.875" style="42" customWidth="1"/>
    <col min="7172" max="7186" width="10" style="42" customWidth="1"/>
    <col min="7187" max="7424" width="12" style="42"/>
    <col min="7425" max="7425" width="2.125" style="42" customWidth="1"/>
    <col min="7426" max="7426" width="4.875" style="42" customWidth="1"/>
    <col min="7427" max="7427" width="59.875" style="42" customWidth="1"/>
    <col min="7428" max="7442" width="10" style="42" customWidth="1"/>
    <col min="7443" max="7680" width="12" style="42"/>
    <col min="7681" max="7681" width="2.125" style="42" customWidth="1"/>
    <col min="7682" max="7682" width="4.875" style="42" customWidth="1"/>
    <col min="7683" max="7683" width="59.875" style="42" customWidth="1"/>
    <col min="7684" max="7698" width="10" style="42" customWidth="1"/>
    <col min="7699" max="7936" width="12" style="42"/>
    <col min="7937" max="7937" width="2.125" style="42" customWidth="1"/>
    <col min="7938" max="7938" width="4.875" style="42" customWidth="1"/>
    <col min="7939" max="7939" width="59.875" style="42" customWidth="1"/>
    <col min="7940" max="7954" width="10" style="42" customWidth="1"/>
    <col min="7955" max="8192" width="12" style="42"/>
    <col min="8193" max="8193" width="2.125" style="42" customWidth="1"/>
    <col min="8194" max="8194" width="4.875" style="42" customWidth="1"/>
    <col min="8195" max="8195" width="59.875" style="42" customWidth="1"/>
    <col min="8196" max="8210" width="10" style="42" customWidth="1"/>
    <col min="8211" max="8448" width="12" style="42"/>
    <col min="8449" max="8449" width="2.125" style="42" customWidth="1"/>
    <col min="8450" max="8450" width="4.875" style="42" customWidth="1"/>
    <col min="8451" max="8451" width="59.875" style="42" customWidth="1"/>
    <col min="8452" max="8466" width="10" style="42" customWidth="1"/>
    <col min="8467" max="8704" width="12" style="42"/>
    <col min="8705" max="8705" width="2.125" style="42" customWidth="1"/>
    <col min="8706" max="8706" width="4.875" style="42" customWidth="1"/>
    <col min="8707" max="8707" width="59.875" style="42" customWidth="1"/>
    <col min="8708" max="8722" width="10" style="42" customWidth="1"/>
    <col min="8723" max="8960" width="12" style="42"/>
    <col min="8961" max="8961" width="2.125" style="42" customWidth="1"/>
    <col min="8962" max="8962" width="4.875" style="42" customWidth="1"/>
    <col min="8963" max="8963" width="59.875" style="42" customWidth="1"/>
    <col min="8964" max="8978" width="10" style="42" customWidth="1"/>
    <col min="8979" max="9216" width="12" style="42"/>
    <col min="9217" max="9217" width="2.125" style="42" customWidth="1"/>
    <col min="9218" max="9218" width="4.875" style="42" customWidth="1"/>
    <col min="9219" max="9219" width="59.875" style="42" customWidth="1"/>
    <col min="9220" max="9234" width="10" style="42" customWidth="1"/>
    <col min="9235" max="9472" width="12" style="42"/>
    <col min="9473" max="9473" width="2.125" style="42" customWidth="1"/>
    <col min="9474" max="9474" width="4.875" style="42" customWidth="1"/>
    <col min="9475" max="9475" width="59.875" style="42" customWidth="1"/>
    <col min="9476" max="9490" width="10" style="42" customWidth="1"/>
    <col min="9491" max="9728" width="12" style="42"/>
    <col min="9729" max="9729" width="2.125" style="42" customWidth="1"/>
    <col min="9730" max="9730" width="4.875" style="42" customWidth="1"/>
    <col min="9731" max="9731" width="59.875" style="42" customWidth="1"/>
    <col min="9732" max="9746" width="10" style="42" customWidth="1"/>
    <col min="9747" max="9984" width="12" style="42"/>
    <col min="9985" max="9985" width="2.125" style="42" customWidth="1"/>
    <col min="9986" max="9986" width="4.875" style="42" customWidth="1"/>
    <col min="9987" max="9987" width="59.875" style="42" customWidth="1"/>
    <col min="9988" max="10002" width="10" style="42" customWidth="1"/>
    <col min="10003" max="10240" width="12" style="42"/>
    <col min="10241" max="10241" width="2.125" style="42" customWidth="1"/>
    <col min="10242" max="10242" width="4.875" style="42" customWidth="1"/>
    <col min="10243" max="10243" width="59.875" style="42" customWidth="1"/>
    <col min="10244" max="10258" width="10" style="42" customWidth="1"/>
    <col min="10259" max="10496" width="12" style="42"/>
    <col min="10497" max="10497" width="2.125" style="42" customWidth="1"/>
    <col min="10498" max="10498" width="4.875" style="42" customWidth="1"/>
    <col min="10499" max="10499" width="59.875" style="42" customWidth="1"/>
    <col min="10500" max="10514" width="10" style="42" customWidth="1"/>
    <col min="10515" max="10752" width="12" style="42"/>
    <col min="10753" max="10753" width="2.125" style="42" customWidth="1"/>
    <col min="10754" max="10754" width="4.875" style="42" customWidth="1"/>
    <col min="10755" max="10755" width="59.875" style="42" customWidth="1"/>
    <col min="10756" max="10770" width="10" style="42" customWidth="1"/>
    <col min="10771" max="11008" width="12" style="42"/>
    <col min="11009" max="11009" width="2.125" style="42" customWidth="1"/>
    <col min="11010" max="11010" width="4.875" style="42" customWidth="1"/>
    <col min="11011" max="11011" width="59.875" style="42" customWidth="1"/>
    <col min="11012" max="11026" width="10" style="42" customWidth="1"/>
    <col min="11027" max="11264" width="12" style="42"/>
    <col min="11265" max="11265" width="2.125" style="42" customWidth="1"/>
    <col min="11266" max="11266" width="4.875" style="42" customWidth="1"/>
    <col min="11267" max="11267" width="59.875" style="42" customWidth="1"/>
    <col min="11268" max="11282" width="10" style="42" customWidth="1"/>
    <col min="11283" max="11520" width="12" style="42"/>
    <col min="11521" max="11521" width="2.125" style="42" customWidth="1"/>
    <col min="11522" max="11522" width="4.875" style="42" customWidth="1"/>
    <col min="11523" max="11523" width="59.875" style="42" customWidth="1"/>
    <col min="11524" max="11538" width="10" style="42" customWidth="1"/>
    <col min="11539" max="11776" width="12" style="42"/>
    <col min="11777" max="11777" width="2.125" style="42" customWidth="1"/>
    <col min="11778" max="11778" width="4.875" style="42" customWidth="1"/>
    <col min="11779" max="11779" width="59.875" style="42" customWidth="1"/>
    <col min="11780" max="11794" width="10" style="42" customWidth="1"/>
    <col min="11795" max="12032" width="12" style="42"/>
    <col min="12033" max="12033" width="2.125" style="42" customWidth="1"/>
    <col min="12034" max="12034" width="4.875" style="42" customWidth="1"/>
    <col min="12035" max="12035" width="59.875" style="42" customWidth="1"/>
    <col min="12036" max="12050" width="10" style="42" customWidth="1"/>
    <col min="12051" max="12288" width="12" style="42"/>
    <col min="12289" max="12289" width="2.125" style="42" customWidth="1"/>
    <col min="12290" max="12290" width="4.875" style="42" customWidth="1"/>
    <col min="12291" max="12291" width="59.875" style="42" customWidth="1"/>
    <col min="12292" max="12306" width="10" style="42" customWidth="1"/>
    <col min="12307" max="12544" width="12" style="42"/>
    <col min="12545" max="12545" width="2.125" style="42" customWidth="1"/>
    <col min="12546" max="12546" width="4.875" style="42" customWidth="1"/>
    <col min="12547" max="12547" width="59.875" style="42" customWidth="1"/>
    <col min="12548" max="12562" width="10" style="42" customWidth="1"/>
    <col min="12563" max="12800" width="12" style="42"/>
    <col min="12801" max="12801" width="2.125" style="42" customWidth="1"/>
    <col min="12802" max="12802" width="4.875" style="42" customWidth="1"/>
    <col min="12803" max="12803" width="59.875" style="42" customWidth="1"/>
    <col min="12804" max="12818" width="10" style="42" customWidth="1"/>
    <col min="12819" max="13056" width="12" style="42"/>
    <col min="13057" max="13057" width="2.125" style="42" customWidth="1"/>
    <col min="13058" max="13058" width="4.875" style="42" customWidth="1"/>
    <col min="13059" max="13059" width="59.875" style="42" customWidth="1"/>
    <col min="13060" max="13074" width="10" style="42" customWidth="1"/>
    <col min="13075" max="13312" width="12" style="42"/>
    <col min="13313" max="13313" width="2.125" style="42" customWidth="1"/>
    <col min="13314" max="13314" width="4.875" style="42" customWidth="1"/>
    <col min="13315" max="13315" width="59.875" style="42" customWidth="1"/>
    <col min="13316" max="13330" width="10" style="42" customWidth="1"/>
    <col min="13331" max="13568" width="12" style="42"/>
    <col min="13569" max="13569" width="2.125" style="42" customWidth="1"/>
    <col min="13570" max="13570" width="4.875" style="42" customWidth="1"/>
    <col min="13571" max="13571" width="59.875" style="42" customWidth="1"/>
    <col min="13572" max="13586" width="10" style="42" customWidth="1"/>
    <col min="13587" max="13824" width="12" style="42"/>
    <col min="13825" max="13825" width="2.125" style="42" customWidth="1"/>
    <col min="13826" max="13826" width="4.875" style="42" customWidth="1"/>
    <col min="13827" max="13827" width="59.875" style="42" customWidth="1"/>
    <col min="13828" max="13842" width="10" style="42" customWidth="1"/>
    <col min="13843" max="14080" width="12" style="42"/>
    <col min="14081" max="14081" width="2.125" style="42" customWidth="1"/>
    <col min="14082" max="14082" width="4.875" style="42" customWidth="1"/>
    <col min="14083" max="14083" width="59.875" style="42" customWidth="1"/>
    <col min="14084" max="14098" width="10" style="42" customWidth="1"/>
    <col min="14099" max="14336" width="12" style="42"/>
    <col min="14337" max="14337" width="2.125" style="42" customWidth="1"/>
    <col min="14338" max="14338" width="4.875" style="42" customWidth="1"/>
    <col min="14339" max="14339" width="59.875" style="42" customWidth="1"/>
    <col min="14340" max="14354" width="10" style="42" customWidth="1"/>
    <col min="14355" max="14592" width="12" style="42"/>
    <col min="14593" max="14593" width="2.125" style="42" customWidth="1"/>
    <col min="14594" max="14594" width="4.875" style="42" customWidth="1"/>
    <col min="14595" max="14595" width="59.875" style="42" customWidth="1"/>
    <col min="14596" max="14610" width="10" style="42" customWidth="1"/>
    <col min="14611" max="14848" width="12" style="42"/>
    <col min="14849" max="14849" width="2.125" style="42" customWidth="1"/>
    <col min="14850" max="14850" width="4.875" style="42" customWidth="1"/>
    <col min="14851" max="14851" width="59.875" style="42" customWidth="1"/>
    <col min="14852" max="14866" width="10" style="42" customWidth="1"/>
    <col min="14867" max="15104" width="12" style="42"/>
    <col min="15105" max="15105" width="2.125" style="42" customWidth="1"/>
    <col min="15106" max="15106" width="4.875" style="42" customWidth="1"/>
    <col min="15107" max="15107" width="59.875" style="42" customWidth="1"/>
    <col min="15108" max="15122" width="10" style="42" customWidth="1"/>
    <col min="15123" max="15360" width="12" style="42"/>
    <col min="15361" max="15361" width="2.125" style="42" customWidth="1"/>
    <col min="15362" max="15362" width="4.875" style="42" customWidth="1"/>
    <col min="15363" max="15363" width="59.875" style="42" customWidth="1"/>
    <col min="15364" max="15378" width="10" style="42" customWidth="1"/>
    <col min="15379" max="15616" width="12" style="42"/>
    <col min="15617" max="15617" width="2.125" style="42" customWidth="1"/>
    <col min="15618" max="15618" width="4.875" style="42" customWidth="1"/>
    <col min="15619" max="15619" width="59.875" style="42" customWidth="1"/>
    <col min="15620" max="15634" width="10" style="42" customWidth="1"/>
    <col min="15635" max="15872" width="12" style="42"/>
    <col min="15873" max="15873" width="2.125" style="42" customWidth="1"/>
    <col min="15874" max="15874" width="4.875" style="42" customWidth="1"/>
    <col min="15875" max="15875" width="59.875" style="42" customWidth="1"/>
    <col min="15876" max="15890" width="10" style="42" customWidth="1"/>
    <col min="15891" max="16128" width="12" style="42"/>
    <col min="16129" max="16129" width="2.125" style="42" customWidth="1"/>
    <col min="16130" max="16130" width="4.875" style="42" customWidth="1"/>
    <col min="16131" max="16131" width="59.875" style="42" customWidth="1"/>
    <col min="16132" max="16146" width="10" style="42" customWidth="1"/>
    <col min="16147" max="16384" width="12" style="42"/>
  </cols>
  <sheetData>
    <row r="1" spans="1:25" ht="30.75" thickBot="1">
      <c r="A1" s="35"/>
      <c r="B1" s="36" t="s">
        <v>124</v>
      </c>
      <c r="C1" s="37"/>
      <c r="D1" s="38"/>
      <c r="E1" s="38"/>
      <c r="F1" s="38"/>
      <c r="G1" s="38"/>
      <c r="H1" s="38"/>
      <c r="I1" s="39"/>
      <c r="J1" s="39"/>
      <c r="K1" s="39"/>
      <c r="L1" s="39"/>
      <c r="M1" s="39"/>
      <c r="N1" s="39"/>
      <c r="O1" s="39"/>
      <c r="P1" s="39"/>
      <c r="Q1" s="39"/>
      <c r="R1" s="40"/>
      <c r="S1" s="41"/>
      <c r="T1" s="41"/>
      <c r="U1" s="41"/>
      <c r="V1" s="41"/>
      <c r="W1" s="41"/>
      <c r="X1" s="41"/>
    </row>
    <row r="2" spans="1:25" ht="15.75" thickTop="1">
      <c r="A2" s="43"/>
      <c r="B2" s="44" t="s">
        <v>117</v>
      </c>
      <c r="C2" s="45"/>
      <c r="D2" s="46"/>
      <c r="E2" s="46"/>
      <c r="F2" s="46"/>
      <c r="G2" s="46"/>
      <c r="H2" s="46"/>
      <c r="I2" s="47"/>
      <c r="J2" s="47"/>
      <c r="K2" s="47"/>
      <c r="L2" s="35"/>
      <c r="M2" s="35"/>
      <c r="N2" s="35"/>
      <c r="O2" s="35"/>
      <c r="P2" s="35"/>
      <c r="Q2" s="35"/>
      <c r="R2" s="48"/>
      <c r="S2" s="41"/>
      <c r="T2" s="41"/>
      <c r="U2" s="41"/>
      <c r="V2" s="41"/>
      <c r="W2" s="41"/>
      <c r="X2" s="41"/>
    </row>
    <row r="3" spans="1:25" ht="15">
      <c r="A3" s="49"/>
      <c r="B3" s="44"/>
      <c r="C3" s="45"/>
      <c r="D3" s="46"/>
      <c r="E3" s="46"/>
      <c r="F3" s="46"/>
      <c r="G3" s="46"/>
      <c r="H3" s="46"/>
      <c r="I3" s="47"/>
      <c r="J3" s="47"/>
      <c r="K3" s="47"/>
      <c r="L3" s="35"/>
      <c r="M3" s="35"/>
      <c r="N3" s="35"/>
      <c r="O3" s="35"/>
      <c r="P3" s="35"/>
      <c r="Q3" s="35"/>
      <c r="R3" s="48"/>
      <c r="S3" s="41"/>
      <c r="T3" s="41"/>
      <c r="U3" s="41"/>
      <c r="V3" s="41"/>
      <c r="W3" s="41"/>
      <c r="X3" s="41"/>
    </row>
    <row r="4" spans="1:25" ht="24.75" customHeight="1">
      <c r="A4" s="90"/>
      <c r="B4" s="89" t="str">
        <f>""</f>
        <v/>
      </c>
      <c r="C4" s="89" t="str">
        <f>""</f>
        <v/>
      </c>
      <c r="D4" s="34">
        <v>1995</v>
      </c>
      <c r="E4" s="34">
        <v>1996</v>
      </c>
      <c r="F4" s="34">
        <v>1997</v>
      </c>
      <c r="G4" s="34">
        <v>1998</v>
      </c>
      <c r="H4" s="34">
        <v>1999</v>
      </c>
      <c r="I4" s="34">
        <v>2000</v>
      </c>
      <c r="J4" s="34">
        <v>2001</v>
      </c>
      <c r="K4" s="34">
        <v>2002</v>
      </c>
      <c r="L4" s="34">
        <v>2003</v>
      </c>
      <c r="M4" s="34">
        <v>2004</v>
      </c>
      <c r="N4" s="34">
        <v>2005</v>
      </c>
      <c r="O4" s="34">
        <v>2006</v>
      </c>
      <c r="P4" s="34">
        <v>2007</v>
      </c>
      <c r="Q4" s="34">
        <v>2008</v>
      </c>
      <c r="R4" s="34">
        <v>2009</v>
      </c>
      <c r="S4" s="34">
        <v>2010</v>
      </c>
      <c r="T4" s="34">
        <v>2011</v>
      </c>
      <c r="U4" s="34">
        <v>2012</v>
      </c>
      <c r="V4" s="34">
        <v>2013</v>
      </c>
      <c r="W4" s="34">
        <v>2014</v>
      </c>
      <c r="X4" s="34">
        <v>2015</v>
      </c>
    </row>
    <row r="5" spans="1:25" s="52" customFormat="1" ht="24.75" customHeight="1">
      <c r="A5" s="53"/>
      <c r="B5" s="87" t="s">
        <v>25</v>
      </c>
      <c r="C5" s="88" t="str">
        <f>'NA1'!C5</f>
        <v>Γεωργία, δασοκομία και αλιεία</v>
      </c>
      <c r="D5" s="96">
        <f>IF(HW0!$T448="",":",HW0!$T448)</f>
        <v>63267.302000000003</v>
      </c>
      <c r="E5" s="96">
        <f>IF(HW0!$T426="",":",HW0!$T426)</f>
        <v>61593.833999999995</v>
      </c>
      <c r="F5" s="96">
        <f>IF(HW0!$T404="",":",HW0!$T404)</f>
        <v>60957.993000000002</v>
      </c>
      <c r="G5" s="96">
        <f>IF(HW0!$T382="",":",HW0!$T382)</f>
        <v>62778.656999999999</v>
      </c>
      <c r="H5" s="96">
        <f>IF(HW0!$T360="",":",HW0!$T360)</f>
        <v>65000.506000000001</v>
      </c>
      <c r="I5" s="96">
        <f>IF(HW0!$T338="",":",HW0!$T338)</f>
        <v>67449.358999999997</v>
      </c>
      <c r="J5" s="96">
        <f>IF(HW0!$T316="",":",HW0!$T316)</f>
        <v>66110.904999999999</v>
      </c>
      <c r="K5" s="96">
        <f>IF(HW0!$T294="",":",HW0!$T294)</f>
        <v>65020.500999999997</v>
      </c>
      <c r="L5" s="96">
        <f>IF(HW0!$T272="",":",HW0!$T272)</f>
        <v>66953.94</v>
      </c>
      <c r="M5" s="96">
        <f>IF(HW0!$T250="",":",HW0!$T250)</f>
        <v>66608.75</v>
      </c>
      <c r="N5" s="96">
        <f>IF(HW0!$T228="",":",HW0!$T228)</f>
        <v>61108.688999999998</v>
      </c>
      <c r="O5" s="96">
        <f>IF(HW0!$T206="",":",HW0!$T206)</f>
        <v>52057.125</v>
      </c>
      <c r="P5" s="96">
        <f>IF(HW0!$T184="",":",HW0!$T184)</f>
        <v>57276.771999999997</v>
      </c>
      <c r="Q5" s="96">
        <f>IF(HW0!$T162="",":",HW0!$T162)</f>
        <v>55165.985000000001</v>
      </c>
      <c r="R5" s="96">
        <f>IF(HW0!$T140="",":",HW0!$T140)</f>
        <v>57807.476999999999</v>
      </c>
      <c r="S5" s="96">
        <f>IF(HW0!$T118="",":",HW0!$T118)</f>
        <v>58645.806000000004</v>
      </c>
      <c r="T5" s="96">
        <f>IF(HW0!$T96="",":",HW0!$T96)</f>
        <v>53844.214999999997</v>
      </c>
      <c r="U5" s="96">
        <f>IF(HW0!$T74="",":",HW0!$T74)</f>
        <v>54025.51</v>
      </c>
      <c r="V5" s="96">
        <f>IF(HW0!$T52="",":",HW0!$T52)</f>
        <v>47351.264999999999</v>
      </c>
      <c r="W5" s="96">
        <f>IF(HW0!$T30="",":",HW0!$T30)</f>
        <v>45522.137000000002</v>
      </c>
      <c r="X5" s="96">
        <f>IF(HW0!$T8="",":",HW0!$T8)</f>
        <v>44252.724999999999</v>
      </c>
      <c r="Y5" s="91"/>
    </row>
    <row r="6" spans="1:25" s="52" customFormat="1" ht="24.75" customHeight="1">
      <c r="A6" s="53"/>
      <c r="B6" s="50" t="s">
        <v>27</v>
      </c>
      <c r="C6" s="88" t="str">
        <f>'NA1'!C6</f>
        <v>Ορυχεία και λατομεία</v>
      </c>
      <c r="D6" s="96">
        <f>IF(HW0!$T449="",":",HW0!$T449)</f>
        <v>1630.4860000000001</v>
      </c>
      <c r="E6" s="96">
        <f>IF(HW0!$T427="",":",HW0!$T427)</f>
        <v>1621.135</v>
      </c>
      <c r="F6" s="96">
        <f>IF(HW0!$T405="",":",HW0!$T405)</f>
        <v>1413.8679999999999</v>
      </c>
      <c r="G6" s="96">
        <f>IF(HW0!$T383="",":",HW0!$T383)</f>
        <v>1413.8679999999999</v>
      </c>
      <c r="H6" s="96">
        <f>IF(HW0!$T361="",":",HW0!$T361)</f>
        <v>1413.8679999999999</v>
      </c>
      <c r="I6" s="96">
        <f>IF(HW0!$T339="",":",HW0!$T339)</f>
        <v>1381.807</v>
      </c>
      <c r="J6" s="96">
        <f>IF(HW0!$T317="",":",HW0!$T317)</f>
        <v>1373.2530000000002</v>
      </c>
      <c r="K6" s="96">
        <f>IF(HW0!$T295="",":",HW0!$T295)</f>
        <v>1272.7600000000002</v>
      </c>
      <c r="L6" s="96">
        <f>IF(HW0!$T273="",":",HW0!$T273)</f>
        <v>1328.8869999999999</v>
      </c>
      <c r="M6" s="96">
        <f>IF(HW0!$T251="",":",HW0!$T251)</f>
        <v>1216.7550000000001</v>
      </c>
      <c r="N6" s="96">
        <f>IF(HW0!$T229="",":",HW0!$T229)</f>
        <v>1153.7339999999999</v>
      </c>
      <c r="O6" s="96">
        <f>IF(HW0!$T207="",":",HW0!$T207)</f>
        <v>1121.396</v>
      </c>
      <c r="P6" s="96">
        <f>IF(HW0!$T185="",":",HW0!$T185)</f>
        <v>1130.2729999999999</v>
      </c>
      <c r="Q6" s="96">
        <f>IF(HW0!$T163="",":",HW0!$T163)</f>
        <v>1159.7240000000002</v>
      </c>
      <c r="R6" s="96">
        <f>IF(HW0!$T141="",":",HW0!$T141)</f>
        <v>1173.77</v>
      </c>
      <c r="S6" s="96">
        <f>IF(HW0!$T119="",":",HW0!$T119)</f>
        <v>1051.576</v>
      </c>
      <c r="T6" s="96">
        <f>IF(HW0!$T97="",":",HW0!$T97)</f>
        <v>1263.7049999999999</v>
      </c>
      <c r="U6" s="96">
        <f>IF(HW0!$T75="",":",HW0!$T75)</f>
        <v>1174.048</v>
      </c>
      <c r="V6" s="96">
        <f>IF(HW0!$T53="",":",HW0!$T53)</f>
        <v>813.20900000000006</v>
      </c>
      <c r="W6" s="96">
        <f>IF(HW0!$T31="",":",HW0!$T31)</f>
        <v>716.54500000000007</v>
      </c>
      <c r="X6" s="96">
        <f>IF(HW0!$T9="",":",HW0!$T9)</f>
        <v>711.23399999999992</v>
      </c>
      <c r="Y6" s="91"/>
    </row>
    <row r="7" spans="1:25" s="52" customFormat="1" ht="24.75" customHeight="1">
      <c r="A7" s="53"/>
      <c r="B7" s="50" t="s">
        <v>28</v>
      </c>
      <c r="C7" s="88" t="str">
        <f>'NA1'!C7</f>
        <v>Μεταποιητικές βιομηχανίες</v>
      </c>
      <c r="D7" s="96">
        <f>IF(HW0!$T450="",":",HW0!$T450)</f>
        <v>83406.986000000004</v>
      </c>
      <c r="E7" s="96">
        <f>IF(HW0!$T428="",":",HW0!$T428)</f>
        <v>79989.572</v>
      </c>
      <c r="F7" s="96">
        <f>IF(HW0!$T406="",":",HW0!$T406)</f>
        <v>77537.476999999999</v>
      </c>
      <c r="G7" s="96">
        <f>IF(HW0!$T384="",":",HW0!$T384)</f>
        <v>75339.309000000008</v>
      </c>
      <c r="H7" s="96">
        <f>IF(HW0!$T362="",":",HW0!$T362)</f>
        <v>72273.228999999992</v>
      </c>
      <c r="I7" s="96">
        <f>IF(HW0!$T340="",":",HW0!$T340)</f>
        <v>69529.290000000008</v>
      </c>
      <c r="J7" s="96">
        <f>IF(HW0!$T318="",":",HW0!$T318)</f>
        <v>67096.082999999999</v>
      </c>
      <c r="K7" s="96">
        <f>IF(HW0!$T296="",":",HW0!$T296)</f>
        <v>65286.145000000004</v>
      </c>
      <c r="L7" s="96">
        <f>IF(HW0!$T274="",":",HW0!$T274)</f>
        <v>66161.42300000001</v>
      </c>
      <c r="M7" s="96">
        <f>IF(HW0!$T252="",":",HW0!$T252)</f>
        <v>66923.051999999996</v>
      </c>
      <c r="N7" s="96">
        <f>IF(HW0!$T230="",":",HW0!$T230)</f>
        <v>66777.08600000001</v>
      </c>
      <c r="O7" s="96">
        <f>IF(HW0!$T208="",":",HW0!$T208)</f>
        <v>69795.930000000008</v>
      </c>
      <c r="P7" s="96">
        <f>IF(HW0!$T186="",":",HW0!$T186)</f>
        <v>72695.410999999993</v>
      </c>
      <c r="Q7" s="96">
        <f>IF(HW0!$T164="",":",HW0!$T164)</f>
        <v>72762.37</v>
      </c>
      <c r="R7" s="96">
        <f>IF(HW0!$T142="",":",HW0!$T142)</f>
        <v>70737.505000000005</v>
      </c>
      <c r="S7" s="96">
        <f>IF(HW0!$T120="",":",HW0!$T120)</f>
        <v>67066.040999999997</v>
      </c>
      <c r="T7" s="96">
        <f>IF(HW0!$T98="",":",HW0!$T98)</f>
        <v>64546.928999999996</v>
      </c>
      <c r="U7" s="96">
        <f>IF(HW0!$T76="",":",HW0!$T76)</f>
        <v>59490.684999999998</v>
      </c>
      <c r="V7" s="96">
        <f>IF(HW0!$T54="",":",HW0!$T54)</f>
        <v>53615.841</v>
      </c>
      <c r="W7" s="96">
        <f>IF(HW0!$T32="",":",HW0!$T32)</f>
        <v>50953.95</v>
      </c>
      <c r="X7" s="96">
        <f>IF(HW0!$T10="",":",HW0!$T10)</f>
        <v>51302.936999999998</v>
      </c>
      <c r="Y7" s="91"/>
    </row>
    <row r="8" spans="1:25" s="52" customFormat="1" ht="24.75" customHeight="1">
      <c r="A8" s="53"/>
      <c r="B8" s="50" t="s">
        <v>29</v>
      </c>
      <c r="C8" s="88" t="str">
        <f>'NA1'!C8</f>
        <v>Παραγωγή  ηλεκτρικού  ρεύματος, φυσικού αερίου, ατμού και κλιματισμού</v>
      </c>
      <c r="D8" s="96">
        <f>IF(HW0!$T451="",":",HW0!$T451)</f>
        <v>1789.7</v>
      </c>
      <c r="E8" s="96">
        <f>IF(HW0!$T429="",":",HW0!$T429)</f>
        <v>1789.7</v>
      </c>
      <c r="F8" s="96">
        <f>IF(HW0!$T407="",":",HW0!$T407)</f>
        <v>1789.7</v>
      </c>
      <c r="G8" s="96">
        <f>IF(HW0!$T385="",":",HW0!$T385)</f>
        <v>1789.7</v>
      </c>
      <c r="H8" s="96">
        <f>IF(HW0!$T363="",":",HW0!$T363)</f>
        <v>1789.7</v>
      </c>
      <c r="I8" s="96">
        <f>IF(HW0!$T341="",":",HW0!$T341)</f>
        <v>1789.7</v>
      </c>
      <c r="J8" s="96">
        <f>IF(HW0!$T319="",":",HW0!$T319)</f>
        <v>1789.7</v>
      </c>
      <c r="K8" s="96">
        <f>IF(HW0!$T297="",":",HW0!$T297)</f>
        <v>1789.7</v>
      </c>
      <c r="L8" s="96">
        <f>IF(HW0!$T275="",":",HW0!$T275)</f>
        <v>1789.7</v>
      </c>
      <c r="M8" s="96">
        <f>IF(HW0!$T253="",":",HW0!$T253)</f>
        <v>2032.4010000000001</v>
      </c>
      <c r="N8" s="96">
        <f>IF(HW0!$T231="",":",HW0!$T231)</f>
        <v>2277.8000000000002</v>
      </c>
      <c r="O8" s="96">
        <f>IF(HW0!$T209="",":",HW0!$T209)</f>
        <v>2464</v>
      </c>
      <c r="P8" s="96">
        <f>IF(HW0!$T187="",":",HW0!$T187)</f>
        <v>2353.7440000000001</v>
      </c>
      <c r="Q8" s="96">
        <f>IF(HW0!$T165="",":",HW0!$T165)</f>
        <v>2285.7400000000002</v>
      </c>
      <c r="R8" s="96">
        <f>IF(HW0!$T143="",":",HW0!$T143)</f>
        <v>2491.8630000000003</v>
      </c>
      <c r="S8" s="96">
        <f>IF(HW0!$T121="",":",HW0!$T121)</f>
        <v>2724.5749999999998</v>
      </c>
      <c r="T8" s="96">
        <f>IF(HW0!$T99="",":",HW0!$T99)</f>
        <v>2678.3110000000001</v>
      </c>
      <c r="U8" s="96">
        <f>IF(HW0!$T77="",":",HW0!$T77)</f>
        <v>2610.0080000000003</v>
      </c>
      <c r="V8" s="96">
        <f>IF(HW0!$T55="",":",HW0!$T55)</f>
        <v>2510.145</v>
      </c>
      <c r="W8" s="96">
        <f>IF(HW0!$T33="",":",HW0!$T33)</f>
        <v>2466.6210000000001</v>
      </c>
      <c r="X8" s="96">
        <f>IF(HW0!$T11="",":",HW0!$T11)</f>
        <v>2332.0740000000001</v>
      </c>
      <c r="Y8" s="91"/>
    </row>
    <row r="9" spans="1:25" s="52" customFormat="1" ht="24.75" customHeight="1">
      <c r="A9" s="53"/>
      <c r="B9" s="50" t="s">
        <v>31</v>
      </c>
      <c r="C9" s="88" t="str">
        <f>'NA1'!C9</f>
        <v>Παροχή νερού, επεξεργασία λυμάτων, διαχείριση αποβλήτων και δραστηριότητες εξυγίανσης</v>
      </c>
      <c r="D9" s="96">
        <f>IF(HW0!$T452="",":",HW0!$T452)</f>
        <v>2662.183</v>
      </c>
      <c r="E9" s="96">
        <f>IF(HW0!$T430="",":",HW0!$T430)</f>
        <v>2662.183</v>
      </c>
      <c r="F9" s="96">
        <f>IF(HW0!$T408="",":",HW0!$T408)</f>
        <v>2708.7489999999998</v>
      </c>
      <c r="G9" s="96">
        <f>IF(HW0!$T386="",":",HW0!$T386)</f>
        <v>3015.73</v>
      </c>
      <c r="H9" s="96">
        <f>IF(HW0!$T364="",":",HW0!$T364)</f>
        <v>3015.73</v>
      </c>
      <c r="I9" s="96">
        <f>IF(HW0!$T342="",":",HW0!$T342)</f>
        <v>3013.8919999999998</v>
      </c>
      <c r="J9" s="96">
        <f>IF(HW0!$T320="",":",HW0!$T320)</f>
        <v>3010.2249999999999</v>
      </c>
      <c r="K9" s="96">
        <f>IF(HW0!$T298="",":",HW0!$T298)</f>
        <v>2970</v>
      </c>
      <c r="L9" s="96">
        <f>IF(HW0!$T276="",":",HW0!$T276)</f>
        <v>3370.0360000000001</v>
      </c>
      <c r="M9" s="96">
        <f>IF(HW0!$T254="",":",HW0!$T254)</f>
        <v>3057.181</v>
      </c>
      <c r="N9" s="96">
        <f>IF(HW0!$T232="",":",HW0!$T232)</f>
        <v>3008.4679999999998</v>
      </c>
      <c r="O9" s="96">
        <f>IF(HW0!$T210="",":",HW0!$T210)</f>
        <v>3520.2829999999999</v>
      </c>
      <c r="P9" s="96">
        <f>IF(HW0!$T188="",":",HW0!$T188)</f>
        <v>3976.8559999999998</v>
      </c>
      <c r="Q9" s="96">
        <f>IF(HW0!$T166="",":",HW0!$T166)</f>
        <v>4123.4870000000001</v>
      </c>
      <c r="R9" s="96">
        <f>IF(HW0!$T144="",":",HW0!$T144)</f>
        <v>4138.0480000000007</v>
      </c>
      <c r="S9" s="96">
        <f>IF(HW0!$T122="",":",HW0!$T122)</f>
        <v>4251.9459999999999</v>
      </c>
      <c r="T9" s="96">
        <f>IF(HW0!$T100="",":",HW0!$T100)</f>
        <v>4211.777</v>
      </c>
      <c r="U9" s="96">
        <f>IF(HW0!$T78="",":",HW0!$T78)</f>
        <v>4107.799</v>
      </c>
      <c r="V9" s="96">
        <f>IF(HW0!$T56="",":",HW0!$T56)</f>
        <v>3882.4479999999999</v>
      </c>
      <c r="W9" s="96">
        <f>IF(HW0!$T34="",":",HW0!$T34)</f>
        <v>3880.0719999999997</v>
      </c>
      <c r="X9" s="96">
        <f>IF(HW0!$T12="",":",HW0!$T12)</f>
        <v>3900.0060000000003</v>
      </c>
      <c r="Y9" s="91"/>
    </row>
    <row r="10" spans="1:25" s="52" customFormat="1" ht="24.75" customHeight="1">
      <c r="A10" s="53"/>
      <c r="B10" s="50" t="s">
        <v>33</v>
      </c>
      <c r="C10" s="88" t="str">
        <f>'NA1'!C10</f>
        <v>Κατασκευές</v>
      </c>
      <c r="D10" s="96">
        <f>IF(HW0!$T453="",":",HW0!$T453)</f>
        <v>53779.368999999999</v>
      </c>
      <c r="E10" s="96">
        <f>IF(HW0!$T431="",":",HW0!$T431)</f>
        <v>53129.229000000007</v>
      </c>
      <c r="F10" s="96">
        <f>IF(HW0!$T409="",":",HW0!$T409)</f>
        <v>52489.605000000003</v>
      </c>
      <c r="G10" s="96">
        <f>IF(HW0!$T387="",":",HW0!$T387)</f>
        <v>51114.483</v>
      </c>
      <c r="H10" s="96">
        <f>IF(HW0!$T365="",":",HW0!$T365)</f>
        <v>51296.778999999995</v>
      </c>
      <c r="I10" s="96">
        <f>IF(HW0!$T343="",":",HW0!$T343)</f>
        <v>51022.311000000002</v>
      </c>
      <c r="J10" s="96">
        <f>IF(HW0!$T321="",":",HW0!$T321)</f>
        <v>54042.497000000003</v>
      </c>
      <c r="K10" s="96">
        <f>IF(HW0!$T299="",":",HW0!$T299)</f>
        <v>56346.920999999995</v>
      </c>
      <c r="L10" s="96">
        <f>IF(HW0!$T277="",":",HW0!$T277)</f>
        <v>61130.093999999997</v>
      </c>
      <c r="M10" s="96">
        <f>IF(HW0!$T255="",":",HW0!$T255)</f>
        <v>65169.384999999995</v>
      </c>
      <c r="N10" s="96">
        <f>IF(HW0!$T233="",":",HW0!$T233)</f>
        <v>68934.184000000008</v>
      </c>
      <c r="O10" s="96">
        <f>IF(HW0!$T211="",":",HW0!$T211)</f>
        <v>71819.172000000006</v>
      </c>
      <c r="P10" s="96">
        <f>IF(HW0!$T189="",":",HW0!$T189)</f>
        <v>75919.236999999994</v>
      </c>
      <c r="Q10" s="96">
        <f>IF(HW0!$T167="",":",HW0!$T167)</f>
        <v>76024.563999999998</v>
      </c>
      <c r="R10" s="96">
        <f>IF(HW0!$T145="",":",HW0!$T145)</f>
        <v>70007.673999999999</v>
      </c>
      <c r="S10" s="96">
        <f>IF(HW0!$T123="",":",HW0!$T123)</f>
        <v>69650.86</v>
      </c>
      <c r="T10" s="96">
        <f>IF(HW0!$T101="",":",HW0!$T101)</f>
        <v>68246.133000000002</v>
      </c>
      <c r="U10" s="96">
        <f>IF(HW0!$T79="",":",HW0!$T79)</f>
        <v>58414.945</v>
      </c>
      <c r="V10" s="96">
        <f>IF(HW0!$T57="",":",HW0!$T57)</f>
        <v>41868.317999999999</v>
      </c>
      <c r="W10" s="96">
        <f>IF(HW0!$T35="",":",HW0!$T35)</f>
        <v>34984.26</v>
      </c>
      <c r="X10" s="96">
        <f>IF(HW0!$T13="",":",HW0!$T13)</f>
        <v>35029.930999999997</v>
      </c>
      <c r="Y10" s="91"/>
    </row>
    <row r="11" spans="1:25" s="52" customFormat="1" ht="24.75" customHeight="1">
      <c r="A11" s="53"/>
      <c r="B11" s="50" t="s">
        <v>34</v>
      </c>
      <c r="C11" s="88" t="str">
        <f>'NA1'!C11</f>
        <v>Χονδρικό και λιανικό εμπόριο, επισκευή μηχανοκινήτων οχημάτων και μοτοσικλετών</v>
      </c>
      <c r="D11" s="96">
        <f>IF(HW0!$T454="",":",HW0!$T454)</f>
        <v>99783.130999999994</v>
      </c>
      <c r="E11" s="96">
        <f>IF(HW0!$T432="",":",HW0!$T432)</f>
        <v>101367.08199999999</v>
      </c>
      <c r="F11" s="96">
        <f>IF(HW0!$T410="",":",HW0!$T410)</f>
        <v>102446.371</v>
      </c>
      <c r="G11" s="96">
        <f>IF(HW0!$T388="",":",HW0!$T388)</f>
        <v>105782.43799999999</v>
      </c>
      <c r="H11" s="96">
        <f>IF(HW0!$T366="",":",HW0!$T366)</f>
        <v>106357.70600000001</v>
      </c>
      <c r="I11" s="96">
        <f>IF(HW0!$T344="",":",HW0!$T344)</f>
        <v>109007.85699999999</v>
      </c>
      <c r="J11" s="96">
        <f>IF(HW0!$T322="",":",HW0!$T322)</f>
        <v>116055.2</v>
      </c>
      <c r="K11" s="96">
        <f>IF(HW0!$T300="",":",HW0!$T300)</f>
        <v>117368.94899999999</v>
      </c>
      <c r="L11" s="96">
        <f>IF(HW0!$T278="",":",HW0!$T278)</f>
        <v>121474.41800000001</v>
      </c>
      <c r="M11" s="96">
        <f>IF(HW0!$T256="",":",HW0!$T256)</f>
        <v>122180.35399999999</v>
      </c>
      <c r="N11" s="96">
        <f>IF(HW0!$T234="",":",HW0!$T234)</f>
        <v>125209.397</v>
      </c>
      <c r="O11" s="96">
        <f>IF(HW0!$T212="",":",HW0!$T212)</f>
        <v>125893.799</v>
      </c>
      <c r="P11" s="96">
        <f>IF(HW0!$T190="",":",HW0!$T190)</f>
        <v>131190.617</v>
      </c>
      <c r="Q11" s="96">
        <f>IF(HW0!$T168="",":",HW0!$T168)</f>
        <v>138028.584</v>
      </c>
      <c r="R11" s="96">
        <f>IF(HW0!$T146="",":",HW0!$T146)</f>
        <v>132312.74300000002</v>
      </c>
      <c r="S11" s="96">
        <f>IF(HW0!$T124="",":",HW0!$T124)</f>
        <v>127227.40299999999</v>
      </c>
      <c r="T11" s="96">
        <f>IF(HW0!$T102="",":",HW0!$T102)</f>
        <v>123944.11</v>
      </c>
      <c r="U11" s="96">
        <f>IF(HW0!$T80="",":",HW0!$T80)</f>
        <v>117171.171</v>
      </c>
      <c r="V11" s="96">
        <f>IF(HW0!$T58="",":",HW0!$T58)</f>
        <v>109441.26300000001</v>
      </c>
      <c r="W11" s="96">
        <f>IF(HW0!$T36="",":",HW0!$T36)</f>
        <v>108156.20699999999</v>
      </c>
      <c r="X11" s="96">
        <f>IF(HW0!$T14="",":",HW0!$T14)</f>
        <v>109772.981</v>
      </c>
      <c r="Y11" s="91"/>
    </row>
    <row r="12" spans="1:25" s="52" customFormat="1" ht="24.75" customHeight="1">
      <c r="A12" s="53"/>
      <c r="B12" s="50" t="s">
        <v>36</v>
      </c>
      <c r="C12" s="88" t="str">
        <f>'NA1'!C12</f>
        <v>Μεταφορά και αποθήκευση</v>
      </c>
      <c r="D12" s="96">
        <f>IF(HW0!$T455="",":",HW0!$T455)</f>
        <v>28967.231</v>
      </c>
      <c r="E12" s="96">
        <f>IF(HW0!$T433="",":",HW0!$T433)</f>
        <v>29702.06</v>
      </c>
      <c r="F12" s="96">
        <f>IF(HW0!$T411="",":",HW0!$T411)</f>
        <v>30779.554</v>
      </c>
      <c r="G12" s="96">
        <f>IF(HW0!$T389="",":",HW0!$T389)</f>
        <v>31829.143999999997</v>
      </c>
      <c r="H12" s="96">
        <f>IF(HW0!$T367="",":",HW0!$T367)</f>
        <v>32962.89</v>
      </c>
      <c r="I12" s="96">
        <f>IF(HW0!$T345="",":",HW0!$T345)</f>
        <v>33855.78</v>
      </c>
      <c r="J12" s="96">
        <f>IF(HW0!$T323="",":",HW0!$T323)</f>
        <v>34908.123</v>
      </c>
      <c r="K12" s="96">
        <f>IF(HW0!$T301="",":",HW0!$T301)</f>
        <v>33927.774999999994</v>
      </c>
      <c r="L12" s="96">
        <f>IF(HW0!$T279="",":",HW0!$T279)</f>
        <v>33942.173999999999</v>
      </c>
      <c r="M12" s="96">
        <f>IF(HW0!$T257="",":",HW0!$T257)</f>
        <v>34375.353000000003</v>
      </c>
      <c r="N12" s="96">
        <f>IF(HW0!$T235="",":",HW0!$T235)</f>
        <v>35448.19</v>
      </c>
      <c r="O12" s="96">
        <f>IF(HW0!$T213="",":",HW0!$T213)</f>
        <v>35258.22</v>
      </c>
      <c r="P12" s="96">
        <f>IF(HW0!$T191="",":",HW0!$T191)</f>
        <v>36672.92</v>
      </c>
      <c r="Q12" s="96">
        <f>IF(HW0!$T169="",":",HW0!$T169)</f>
        <v>36763.994000000006</v>
      </c>
      <c r="R12" s="96">
        <f>IF(HW0!$T147="",":",HW0!$T147)</f>
        <v>35480.847000000002</v>
      </c>
      <c r="S12" s="96">
        <f>IF(HW0!$T125="",":",HW0!$T125)</f>
        <v>35656.697</v>
      </c>
      <c r="T12" s="96">
        <f>IF(HW0!$T103="",":",HW0!$T103)</f>
        <v>34507.771000000001</v>
      </c>
      <c r="U12" s="96">
        <f>IF(HW0!$T81="",":",HW0!$T81)</f>
        <v>32946.631000000001</v>
      </c>
      <c r="V12" s="96">
        <f>IF(HW0!$T59="",":",HW0!$T59)</f>
        <v>32308.18</v>
      </c>
      <c r="W12" s="96">
        <f>IF(HW0!$T37="",":",HW0!$T37)</f>
        <v>31548.628000000001</v>
      </c>
      <c r="X12" s="96">
        <f>IF(HW0!$T15="",":",HW0!$T15)</f>
        <v>31008.037</v>
      </c>
      <c r="Y12" s="91"/>
    </row>
    <row r="13" spans="1:25" s="52" customFormat="1" ht="24.75" customHeight="1">
      <c r="A13" s="53"/>
      <c r="B13" s="50" t="s">
        <v>38</v>
      </c>
      <c r="C13" s="88" t="str">
        <f>'NA1'!C13</f>
        <v>Δραστηριότητες υπηρεσιών παροχής καταλύματος και υπηρεσιών εστίασης</v>
      </c>
      <c r="D13" s="96">
        <f>IF(HW0!$T456="",":",HW0!$T456)</f>
        <v>56478.642999999996</v>
      </c>
      <c r="E13" s="96">
        <f>IF(HW0!$T434="",":",HW0!$T434)</f>
        <v>55365.246999999996</v>
      </c>
      <c r="F13" s="96">
        <f>IF(HW0!$T412="",":",HW0!$T412)</f>
        <v>55780.572</v>
      </c>
      <c r="G13" s="96">
        <f>IF(HW0!$T390="",":",HW0!$T390)</f>
        <v>56291.785000000003</v>
      </c>
      <c r="H13" s="96">
        <f>IF(HW0!$T368="",":",HW0!$T368)</f>
        <v>59257.399000000005</v>
      </c>
      <c r="I13" s="96">
        <f>IF(HW0!$T346="",":",HW0!$T346)</f>
        <v>61812.614000000001</v>
      </c>
      <c r="J13" s="96">
        <f>IF(HW0!$T324="",":",HW0!$T324)</f>
        <v>66315.679999999993</v>
      </c>
      <c r="K13" s="96">
        <f>IF(HW0!$T302="",":",HW0!$T302)</f>
        <v>65715.437999999995</v>
      </c>
      <c r="L13" s="96">
        <f>IF(HW0!$T280="",":",HW0!$T280)</f>
        <v>67459.962</v>
      </c>
      <c r="M13" s="96">
        <f>IF(HW0!$T258="",":",HW0!$T258)</f>
        <v>67309.451000000001</v>
      </c>
      <c r="N13" s="96">
        <f>IF(HW0!$T236="",":",HW0!$T236)</f>
        <v>67553.166999999987</v>
      </c>
      <c r="O13" s="96">
        <f>IF(HW0!$T214="",":",HW0!$T214)</f>
        <v>68069.598999999987</v>
      </c>
      <c r="P13" s="96">
        <f>IF(HW0!$T192="",":",HW0!$T192)</f>
        <v>71565.168999999994</v>
      </c>
      <c r="Q13" s="96">
        <f>IF(HW0!$T170="",":",HW0!$T170)</f>
        <v>73165.745999999999</v>
      </c>
      <c r="R13" s="96">
        <f>IF(HW0!$T148="",":",HW0!$T148)</f>
        <v>70869.266000000003</v>
      </c>
      <c r="S13" s="96">
        <f>IF(HW0!$T126="",":",HW0!$T126)</f>
        <v>71920.096000000005</v>
      </c>
      <c r="T13" s="96">
        <f>IF(HW0!$T104="",":",HW0!$T104)</f>
        <v>73839.379000000001</v>
      </c>
      <c r="U13" s="96">
        <f>IF(HW0!$T82="",":",HW0!$T82)</f>
        <v>74516.021000000008</v>
      </c>
      <c r="V13" s="96">
        <f>IF(HW0!$T60="",":",HW0!$T60)</f>
        <v>70716.959999999992</v>
      </c>
      <c r="W13" s="96">
        <f>IF(HW0!$T38="",":",HW0!$T38)</f>
        <v>71192.577999999994</v>
      </c>
      <c r="X13" s="96">
        <f>IF(HW0!$T16="",":",HW0!$T16)</f>
        <v>72315.565000000002</v>
      </c>
      <c r="Y13" s="91"/>
    </row>
    <row r="14" spans="1:25" s="52" customFormat="1" ht="24.75" customHeight="1">
      <c r="A14" s="53"/>
      <c r="B14" s="50" t="s">
        <v>40</v>
      </c>
      <c r="C14" s="88" t="str">
        <f>'NA1'!C14</f>
        <v>Ενημέρωση και επικοινωνία</v>
      </c>
      <c r="D14" s="96">
        <f>IF(HW0!$T457="",":",HW0!$T457)</f>
        <v>9531.4030000000002</v>
      </c>
      <c r="E14" s="96">
        <f>IF(HW0!$T435="",":",HW0!$T435)</f>
        <v>10060.626</v>
      </c>
      <c r="F14" s="96">
        <f>IF(HW0!$T413="",":",HW0!$T413)</f>
        <v>10659.721000000001</v>
      </c>
      <c r="G14" s="96">
        <f>IF(HW0!$T391="",":",HW0!$T391)</f>
        <v>10938.351000000001</v>
      </c>
      <c r="H14" s="96">
        <f>IF(HW0!$T369="",":",HW0!$T369)</f>
        <v>11582.052</v>
      </c>
      <c r="I14" s="96">
        <f>IF(HW0!$T347="",":",HW0!$T347)</f>
        <v>12222.903999999999</v>
      </c>
      <c r="J14" s="96">
        <f>IF(HW0!$T325="",":",HW0!$T325)</f>
        <v>12685.811</v>
      </c>
      <c r="K14" s="96">
        <f>IF(HW0!$T303="",":",HW0!$T303)</f>
        <v>12656.928</v>
      </c>
      <c r="L14" s="96">
        <f>IF(HW0!$T281="",":",HW0!$T281)</f>
        <v>12988.992999999999</v>
      </c>
      <c r="M14" s="96">
        <f>IF(HW0!$T259="",":",HW0!$T259)</f>
        <v>13816.572</v>
      </c>
      <c r="N14" s="96">
        <f>IF(HW0!$T237="",":",HW0!$T237)</f>
        <v>14054.231</v>
      </c>
      <c r="O14" s="96">
        <f>IF(HW0!$T215="",":",HW0!$T215)</f>
        <v>15150.319</v>
      </c>
      <c r="P14" s="96">
        <f>IF(HW0!$T193="",":",HW0!$T193)</f>
        <v>16615.406999999999</v>
      </c>
      <c r="Q14" s="96">
        <f>IF(HW0!$T171="",":",HW0!$T171)</f>
        <v>16687.184999999998</v>
      </c>
      <c r="R14" s="96">
        <f>IF(HW0!$T149="",":",HW0!$T149)</f>
        <v>16722.517</v>
      </c>
      <c r="S14" s="96">
        <f>IF(HW0!$T127="",":",HW0!$T127)</f>
        <v>17768.678</v>
      </c>
      <c r="T14" s="96">
        <f>IF(HW0!$T105="",":",HW0!$T105)</f>
        <v>18202.767999999996</v>
      </c>
      <c r="U14" s="96">
        <f>IF(HW0!$T83="",":",HW0!$T83)</f>
        <v>17761.797999999999</v>
      </c>
      <c r="V14" s="96">
        <f>IF(HW0!$T61="",":",HW0!$T61)</f>
        <v>17030.042000000001</v>
      </c>
      <c r="W14" s="96">
        <f>IF(HW0!$T39="",":",HW0!$T39)</f>
        <v>16666.621999999996</v>
      </c>
      <c r="X14" s="96">
        <f>IF(HW0!$T17="",":",HW0!$T17)</f>
        <v>16936.879000000001</v>
      </c>
      <c r="Y14" s="91"/>
    </row>
    <row r="15" spans="1:25" s="52" customFormat="1" ht="24.75" customHeight="1">
      <c r="A15" s="53"/>
      <c r="B15" s="50" t="s">
        <v>42</v>
      </c>
      <c r="C15" s="88" t="str">
        <f>'NA1'!C15</f>
        <v>Χρηματοπιστωτικές και ασφαλιστικές δραστηριότητες</v>
      </c>
      <c r="D15" s="96">
        <f>IF(HW0!$T458="",":",HW0!$T458)</f>
        <v>21071.833999999999</v>
      </c>
      <c r="E15" s="96">
        <f>IF(HW0!$T436="",":",HW0!$T436)</f>
        <v>21927.124000000003</v>
      </c>
      <c r="F15" s="96">
        <f>IF(HW0!$T414="",":",HW0!$T414)</f>
        <v>22663.564999999999</v>
      </c>
      <c r="G15" s="96">
        <f>IF(HW0!$T392="",":",HW0!$T392)</f>
        <v>23449.901999999998</v>
      </c>
      <c r="H15" s="96">
        <f>IF(HW0!$T370="",":",HW0!$T370)</f>
        <v>26635.175000000003</v>
      </c>
      <c r="I15" s="96">
        <f>IF(HW0!$T348="",":",HW0!$T348)</f>
        <v>28254.556</v>
      </c>
      <c r="J15" s="96">
        <f>IF(HW0!$T326="",":",HW0!$T326)</f>
        <v>28221.939000000002</v>
      </c>
      <c r="K15" s="96">
        <f>IF(HW0!$T304="",":",HW0!$T304)</f>
        <v>27515.476999999999</v>
      </c>
      <c r="L15" s="96">
        <f>IF(HW0!$T282="",":",HW0!$T282)</f>
        <v>27143.214</v>
      </c>
      <c r="M15" s="96">
        <f>IF(HW0!$T260="",":",HW0!$T260)</f>
        <v>27683.422999999999</v>
      </c>
      <c r="N15" s="96">
        <f>IF(HW0!$T238="",":",HW0!$T238)</f>
        <v>27990.668999999998</v>
      </c>
      <c r="O15" s="96">
        <f>IF(HW0!$T216="",":",HW0!$T216)</f>
        <v>28283.677000000003</v>
      </c>
      <c r="P15" s="96">
        <f>IF(HW0!$T194="",":",HW0!$T194)</f>
        <v>29435.409999999996</v>
      </c>
      <c r="Q15" s="96">
        <f>IF(HW0!$T172="",":",HW0!$T172)</f>
        <v>30450.093999999997</v>
      </c>
      <c r="R15" s="96">
        <f>IF(HW0!$T150="",":",HW0!$T150)</f>
        <v>30846.467000000001</v>
      </c>
      <c r="S15" s="96">
        <f>IF(HW0!$T128="",":",HW0!$T128)</f>
        <v>31666.408000000003</v>
      </c>
      <c r="T15" s="96">
        <f>IF(HW0!$T106="",":",HW0!$T106)</f>
        <v>32535.510999999999</v>
      </c>
      <c r="U15" s="96">
        <f>IF(HW0!$T84="",":",HW0!$T84)</f>
        <v>32705.939999999995</v>
      </c>
      <c r="V15" s="96">
        <f>IF(HW0!$T62="",":",HW0!$T62)</f>
        <v>30922.237999999998</v>
      </c>
      <c r="W15" s="96">
        <f>IF(HW0!$T40="",":",HW0!$T40)</f>
        <v>29536.68</v>
      </c>
      <c r="X15" s="96">
        <f>IF(HW0!$T18="",":",HW0!$T18)</f>
        <v>30286.492000000002</v>
      </c>
      <c r="Y15" s="91"/>
    </row>
    <row r="16" spans="1:25" s="52" customFormat="1" ht="24.75" customHeight="1">
      <c r="A16" s="53"/>
      <c r="B16" s="50" t="s">
        <v>44</v>
      </c>
      <c r="C16" s="88" t="str">
        <f>'NA1'!C16</f>
        <v>Διαχείριση ακίνητης περιουσίας</v>
      </c>
      <c r="D16" s="96">
        <f>IF(HW0!$T459="",":",HW0!$T459)</f>
        <v>1680.2069999999999</v>
      </c>
      <c r="E16" s="96">
        <f>IF(HW0!$T437="",":",HW0!$T437)</f>
        <v>1768.6379999999999</v>
      </c>
      <c r="F16" s="96">
        <f>IF(HW0!$T415="",":",HW0!$T415)</f>
        <v>1857.0710000000001</v>
      </c>
      <c r="G16" s="96">
        <f>IF(HW0!$T393="",":",HW0!$T393)</f>
        <v>1945.502</v>
      </c>
      <c r="H16" s="96">
        <f>IF(HW0!$T371="",":",HW0!$T371)</f>
        <v>1945.502</v>
      </c>
      <c r="I16" s="96">
        <f>IF(HW0!$T349="",":",HW0!$T349)</f>
        <v>2005.7560000000001</v>
      </c>
      <c r="J16" s="96">
        <f>IF(HW0!$T327="",":",HW0!$T327)</f>
        <v>2065.9499999999998</v>
      </c>
      <c r="K16" s="96">
        <f>IF(HW0!$T305="",":",HW0!$T305)</f>
        <v>2010.7370000000001</v>
      </c>
      <c r="L16" s="96">
        <f>IF(HW0!$T283="",":",HW0!$T283)</f>
        <v>2131.44</v>
      </c>
      <c r="M16" s="96">
        <f>IF(HW0!$T261="",":",HW0!$T261)</f>
        <v>2416.2830000000004</v>
      </c>
      <c r="N16" s="96">
        <f>IF(HW0!$T239="",":",HW0!$T239)</f>
        <v>2762.7240000000002</v>
      </c>
      <c r="O16" s="96">
        <f>IF(HW0!$T217="",":",HW0!$T217)</f>
        <v>2892.2449999999999</v>
      </c>
      <c r="P16" s="96">
        <f>IF(HW0!$T195="",":",HW0!$T195)</f>
        <v>3040.1800000000003</v>
      </c>
      <c r="Q16" s="96">
        <f>IF(HW0!$T173="",":",HW0!$T173)</f>
        <v>3229.433</v>
      </c>
      <c r="R16" s="96">
        <f>IF(HW0!$T151="",":",HW0!$T151)</f>
        <v>3110.8329999999996</v>
      </c>
      <c r="S16" s="96">
        <f>IF(HW0!$T129="",":",HW0!$T129)</f>
        <v>3316.1260000000002</v>
      </c>
      <c r="T16" s="96">
        <f>IF(HW0!$T107="",":",HW0!$T107)</f>
        <v>3467.9350000000004</v>
      </c>
      <c r="U16" s="96">
        <f>IF(HW0!$T85="",":",HW0!$T85)</f>
        <v>3462.9259999999999</v>
      </c>
      <c r="V16" s="96">
        <f>IF(HW0!$T63="",":",HW0!$T63)</f>
        <v>3014.8050000000003</v>
      </c>
      <c r="W16" s="96">
        <f>IF(HW0!$T41="",":",HW0!$T41)</f>
        <v>3071.7330000000002</v>
      </c>
      <c r="X16" s="96">
        <f>IF(HW0!$T19="",":",HW0!$T19)</f>
        <v>3221.8110000000001</v>
      </c>
      <c r="Y16" s="91"/>
    </row>
    <row r="17" spans="1:25" s="52" customFormat="1" ht="24.75" customHeight="1">
      <c r="A17" s="53"/>
      <c r="B17" s="50" t="s">
        <v>46</v>
      </c>
      <c r="C17" s="88" t="str">
        <f>'NA1'!C17</f>
        <v>Επαγγελματικές, επιστημονικές και τεχνικές δραστηριότητες</v>
      </c>
      <c r="D17" s="96">
        <f>IF(HW0!$T460="",":",HW0!$T460)</f>
        <v>17451.964</v>
      </c>
      <c r="E17" s="96">
        <f>IF(HW0!$T438="",":",HW0!$T438)</f>
        <v>17984.234</v>
      </c>
      <c r="F17" s="96">
        <f>IF(HW0!$T416="",":",HW0!$T416)</f>
        <v>18482.986000000001</v>
      </c>
      <c r="G17" s="96">
        <f>IF(HW0!$T394="",":",HW0!$T394)</f>
        <v>19364.321</v>
      </c>
      <c r="H17" s="96">
        <f>IF(HW0!$T372="",":",HW0!$T372)</f>
        <v>19867.169000000002</v>
      </c>
      <c r="I17" s="96">
        <f>IF(HW0!$T350="",":",HW0!$T350)</f>
        <v>20703.412</v>
      </c>
      <c r="J17" s="96">
        <f>IF(HW0!$T328="",":",HW0!$T328)</f>
        <v>21642.911</v>
      </c>
      <c r="K17" s="96">
        <f>IF(HW0!$T306="",":",HW0!$T306)</f>
        <v>22546.228999999999</v>
      </c>
      <c r="L17" s="96">
        <f>IF(HW0!$T284="",":",HW0!$T284)</f>
        <v>23275.734</v>
      </c>
      <c r="M17" s="96">
        <f>IF(HW0!$T262="",":",HW0!$T262)</f>
        <v>23261.074000000001</v>
      </c>
      <c r="N17" s="96">
        <f>IF(HW0!$T240="",":",HW0!$T240)</f>
        <v>23805.076999999997</v>
      </c>
      <c r="O17" s="96">
        <f>IF(HW0!$T218="",":",HW0!$T218)</f>
        <v>25719.277999999998</v>
      </c>
      <c r="P17" s="96">
        <f>IF(HW0!$T196="",":",HW0!$T196)</f>
        <v>28573.304</v>
      </c>
      <c r="Q17" s="96">
        <f>IF(HW0!$T174="",":",HW0!$T174)</f>
        <v>31939.332999999999</v>
      </c>
      <c r="R17" s="96">
        <f>IF(HW0!$T152="",":",HW0!$T152)</f>
        <v>33212.501000000004</v>
      </c>
      <c r="S17" s="96">
        <f>IF(HW0!$T130="",":",HW0!$T130)</f>
        <v>35378.629000000001</v>
      </c>
      <c r="T17" s="96">
        <f>IF(HW0!$T108="",":",HW0!$T108)</f>
        <v>37578.918000000005</v>
      </c>
      <c r="U17" s="96">
        <f>IF(HW0!$T86="",":",HW0!$T86)</f>
        <v>38806.887999999999</v>
      </c>
      <c r="V17" s="96">
        <f>IF(HW0!$T64="",":",HW0!$T64)</f>
        <v>37962.955000000002</v>
      </c>
      <c r="W17" s="96">
        <f>IF(HW0!$T42="",":",HW0!$T42)</f>
        <v>38956.626000000004</v>
      </c>
      <c r="X17" s="96">
        <f>IF(HW0!$T20="",":",HW0!$T20)</f>
        <v>41068.746999999996</v>
      </c>
      <c r="Y17" s="91"/>
    </row>
    <row r="18" spans="1:25" s="52" customFormat="1" ht="24.75" customHeight="1">
      <c r="A18" s="53"/>
      <c r="B18" s="50" t="s">
        <v>48</v>
      </c>
      <c r="C18" s="88" t="str">
        <f>'NA1'!C18</f>
        <v>Διοικητικές και υποστηρικτικές δραστηριότητες</v>
      </c>
      <c r="D18" s="96">
        <f>IF(HW0!$T461="",":",HW0!$T461)</f>
        <v>9470.2900000000009</v>
      </c>
      <c r="E18" s="96">
        <f>IF(HW0!$T439="",":",HW0!$T439)</f>
        <v>9596.4719999999998</v>
      </c>
      <c r="F18" s="96">
        <f>IF(HW0!$T417="",":",HW0!$T417)</f>
        <v>9761.91</v>
      </c>
      <c r="G18" s="96">
        <f>IF(HW0!$T395="",":",HW0!$T395)</f>
        <v>9951.2769999999982</v>
      </c>
      <c r="H18" s="96">
        <f>IF(HW0!$T373="",":",HW0!$T373)</f>
        <v>10052.548999999999</v>
      </c>
      <c r="I18" s="96">
        <f>IF(HW0!$T351="",":",HW0!$T351)</f>
        <v>10111.152</v>
      </c>
      <c r="J18" s="96">
        <f>IF(HW0!$T329="",":",HW0!$T329)</f>
        <v>10495.432000000001</v>
      </c>
      <c r="K18" s="96">
        <f>IF(HW0!$T307="",":",HW0!$T307)</f>
        <v>10458.83</v>
      </c>
      <c r="L18" s="96">
        <f>IF(HW0!$T285="",":",HW0!$T285)</f>
        <v>10741.525</v>
      </c>
      <c r="M18" s="96">
        <f>IF(HW0!$T263="",":",HW0!$T263)</f>
        <v>10514.171</v>
      </c>
      <c r="N18" s="96">
        <f>IF(HW0!$T241="",":",HW0!$T241)</f>
        <v>10950.674000000001</v>
      </c>
      <c r="O18" s="96">
        <f>IF(HW0!$T219="",":",HW0!$T219)</f>
        <v>11272.317000000001</v>
      </c>
      <c r="P18" s="96">
        <f>IF(HW0!$T197="",":",HW0!$T197)</f>
        <v>13744.412</v>
      </c>
      <c r="Q18" s="96">
        <f>IF(HW0!$T175="",":",HW0!$T175)</f>
        <v>13841.589</v>
      </c>
      <c r="R18" s="96">
        <f>IF(HW0!$T153="",":",HW0!$T153)</f>
        <v>14630.451000000001</v>
      </c>
      <c r="S18" s="96">
        <f>IF(HW0!$T131="",":",HW0!$T131)</f>
        <v>14809.895</v>
      </c>
      <c r="T18" s="96">
        <f>IF(HW0!$T109="",":",HW0!$T109)</f>
        <v>15762.91</v>
      </c>
      <c r="U18" s="96">
        <f>IF(HW0!$T87="",":",HW0!$T87)</f>
        <v>15766.377</v>
      </c>
      <c r="V18" s="96">
        <f>IF(HW0!$T65="",":",HW0!$T65)</f>
        <v>16122.053</v>
      </c>
      <c r="W18" s="96">
        <f>IF(HW0!$T43="",":",HW0!$T43)</f>
        <v>16716.444</v>
      </c>
      <c r="X18" s="96">
        <f>IF(HW0!$T21="",":",HW0!$T21)</f>
        <v>17643.39</v>
      </c>
      <c r="Y18" s="91"/>
    </row>
    <row r="19" spans="1:25" s="52" customFormat="1" ht="24.75" customHeight="1">
      <c r="A19" s="53"/>
      <c r="B19" s="50" t="s">
        <v>50</v>
      </c>
      <c r="C19" s="88" t="str">
        <f>'NA1'!C19</f>
        <v>Δημόσια διοίκηση και άμυνα, υποχρεωτική κοινωνική ασφάλιση</v>
      </c>
      <c r="D19" s="96">
        <f>IF(HW0!$T462="",":",HW0!$T462)</f>
        <v>43830.633000000002</v>
      </c>
      <c r="E19" s="96">
        <f>IF(HW0!$T440="",":",HW0!$T440)</f>
        <v>44830.850000000006</v>
      </c>
      <c r="F19" s="96">
        <f>IF(HW0!$T418="",":",HW0!$T418)</f>
        <v>46663.561999999998</v>
      </c>
      <c r="G19" s="96">
        <f>IF(HW0!$T396="",":",HW0!$T396)</f>
        <v>49329.042000000001</v>
      </c>
      <c r="H19" s="96">
        <f>IF(HW0!$T374="",":",HW0!$T374)</f>
        <v>50829.47</v>
      </c>
      <c r="I19" s="96">
        <f>IF(HW0!$T352="",":",HW0!$T352)</f>
        <v>52166.362000000008</v>
      </c>
      <c r="J19" s="96">
        <f>IF(HW0!$T330="",":",HW0!$T330)</f>
        <v>53779.145000000004</v>
      </c>
      <c r="K19" s="96">
        <f>IF(HW0!$T308="",":",HW0!$T308)</f>
        <v>55605.64</v>
      </c>
      <c r="L19" s="96">
        <f>IF(HW0!$T286="",":",HW0!$T286)</f>
        <v>55969.620999999999</v>
      </c>
      <c r="M19" s="96">
        <f>IF(HW0!$T264="",":",HW0!$T264)</f>
        <v>56395.569000000003</v>
      </c>
      <c r="N19" s="96">
        <f>IF(HW0!$T242="",":",HW0!$T242)</f>
        <v>58134.34</v>
      </c>
      <c r="O19" s="96">
        <f>IF(HW0!$T220="",":",HW0!$T220)</f>
        <v>58378.205999999998</v>
      </c>
      <c r="P19" s="96">
        <f>IF(HW0!$T198="",":",HW0!$T198)</f>
        <v>60583.038</v>
      </c>
      <c r="Q19" s="96">
        <f>IF(HW0!$T176="",":",HW0!$T176)</f>
        <v>61854.114000000001</v>
      </c>
      <c r="R19" s="96">
        <f>IF(HW0!$T154="",":",HW0!$T154)</f>
        <v>61456.233</v>
      </c>
      <c r="S19" s="96">
        <f>IF(HW0!$T132="",":",HW0!$T132)</f>
        <v>60741.067000000003</v>
      </c>
      <c r="T19" s="96">
        <f>IF(HW0!$T110="",":",HW0!$T110)</f>
        <v>60748.796999999999</v>
      </c>
      <c r="U19" s="96">
        <f>IF(HW0!$T88="",":",HW0!$T88)</f>
        <v>58648.323000000004</v>
      </c>
      <c r="V19" s="96">
        <f>IF(HW0!$T66="",":",HW0!$T66)</f>
        <v>57689.642000000007</v>
      </c>
      <c r="W19" s="96">
        <f>IF(HW0!$T44="",":",HW0!$T44)</f>
        <v>55708.099000000002</v>
      </c>
      <c r="X19" s="96">
        <f>IF(HW0!$T22="",":",HW0!$T22)</f>
        <v>55009.769</v>
      </c>
      <c r="Y19" s="91"/>
    </row>
    <row r="20" spans="1:25" s="52" customFormat="1" ht="24.75" customHeight="1">
      <c r="A20" s="53"/>
      <c r="B20" s="50" t="s">
        <v>52</v>
      </c>
      <c r="C20" s="88" t="str">
        <f>'NA1'!C20</f>
        <v>Εκπαίδευση</v>
      </c>
      <c r="D20" s="96">
        <f>IF(HW0!$T463="",":",HW0!$T463)</f>
        <v>18889.785</v>
      </c>
      <c r="E20" s="96">
        <f>IF(HW0!$T441="",":",HW0!$T441)</f>
        <v>20005.649999999998</v>
      </c>
      <c r="F20" s="96">
        <f>IF(HW0!$T419="",":",HW0!$T419)</f>
        <v>20894.173999999999</v>
      </c>
      <c r="G20" s="96">
        <f>IF(HW0!$T397="",":",HW0!$T397)</f>
        <v>21318.06</v>
      </c>
      <c r="H20" s="96">
        <f>IF(HW0!$T375="",":",HW0!$T375)</f>
        <v>21932.495999999999</v>
      </c>
      <c r="I20" s="96">
        <f>IF(HW0!$T353="",":",HW0!$T353)</f>
        <v>22108.722999999998</v>
      </c>
      <c r="J20" s="96">
        <f>IF(HW0!$T331="",":",HW0!$T331)</f>
        <v>23499.793000000001</v>
      </c>
      <c r="K20" s="96">
        <f>IF(HW0!$T309="",":",HW0!$T309)</f>
        <v>23927.402999999998</v>
      </c>
      <c r="L20" s="96">
        <f>IF(HW0!$T287="",":",HW0!$T287)</f>
        <v>24782.457000000002</v>
      </c>
      <c r="M20" s="96">
        <f>IF(HW0!$T265="",":",HW0!$T265)</f>
        <v>24821.417999999998</v>
      </c>
      <c r="N20" s="96">
        <f>IF(HW0!$T243="",":",HW0!$T243)</f>
        <v>25036.437000000005</v>
      </c>
      <c r="O20" s="96">
        <f>IF(HW0!$T221="",":",HW0!$T221)</f>
        <v>25746.378000000001</v>
      </c>
      <c r="P20" s="96">
        <f>IF(HW0!$T199="",":",HW0!$T199)</f>
        <v>26511.919000000002</v>
      </c>
      <c r="Q20" s="96">
        <f>IF(HW0!$T177="",":",HW0!$T177)</f>
        <v>29355.826000000001</v>
      </c>
      <c r="R20" s="96">
        <f>IF(HW0!$T155="",":",HW0!$T155)</f>
        <v>31228.175999999999</v>
      </c>
      <c r="S20" s="96">
        <f>IF(HW0!$T133="",":",HW0!$T133)</f>
        <v>31535.830999999998</v>
      </c>
      <c r="T20" s="96">
        <f>IF(HW0!$T111="",":",HW0!$T111)</f>
        <v>32455.877</v>
      </c>
      <c r="U20" s="96">
        <f>IF(HW0!$T89="",":",HW0!$T89)</f>
        <v>32995.766000000003</v>
      </c>
      <c r="V20" s="96">
        <f>IF(HW0!$T67="",":",HW0!$T67)</f>
        <v>33259.630000000005</v>
      </c>
      <c r="W20" s="96">
        <f>IF(HW0!$T45="",":",HW0!$T45)</f>
        <v>33101.5</v>
      </c>
      <c r="X20" s="96">
        <f>IF(HW0!$T23="",":",HW0!$T23)</f>
        <v>33702.116999999998</v>
      </c>
      <c r="Y20" s="91"/>
    </row>
    <row r="21" spans="1:25" s="52" customFormat="1" ht="24.75" customHeight="1">
      <c r="A21" s="53"/>
      <c r="B21" s="50" t="s">
        <v>53</v>
      </c>
      <c r="C21" s="88" t="str">
        <f>'NA1'!C21</f>
        <v>Δραστηριότητες σχετικές με την ανθρώπινη υγεία και κοινωνική μέριμνα</v>
      </c>
      <c r="D21" s="96">
        <f>IF(HW0!$T464="",":",HW0!$T464)</f>
        <v>19429.213</v>
      </c>
      <c r="E21" s="96">
        <f>IF(HW0!$T442="",":",HW0!$T442)</f>
        <v>20151.092999999997</v>
      </c>
      <c r="F21" s="96">
        <f>IF(HW0!$T420="",":",HW0!$T420)</f>
        <v>20877.057000000001</v>
      </c>
      <c r="G21" s="96">
        <f>IF(HW0!$T398="",":",HW0!$T398)</f>
        <v>21418.18</v>
      </c>
      <c r="H21" s="96">
        <f>IF(HW0!$T376="",":",HW0!$T376)</f>
        <v>21957.679999999997</v>
      </c>
      <c r="I21" s="96">
        <f>IF(HW0!$T354="",":",HW0!$T354)</f>
        <v>21737.667999999998</v>
      </c>
      <c r="J21" s="96">
        <f>IF(HW0!$T332="",":",HW0!$T332)</f>
        <v>22208.902000000002</v>
      </c>
      <c r="K21" s="96">
        <f>IF(HW0!$T310="",":",HW0!$T310)</f>
        <v>22952.260000000002</v>
      </c>
      <c r="L21" s="96">
        <f>IF(HW0!$T288="",":",HW0!$T288)</f>
        <v>23357.47</v>
      </c>
      <c r="M21" s="96">
        <f>IF(HW0!$T266="",":",HW0!$T266)</f>
        <v>23305.948</v>
      </c>
      <c r="N21" s="96">
        <f>IF(HW0!$T244="",":",HW0!$T244)</f>
        <v>24058.459000000003</v>
      </c>
      <c r="O21" s="96">
        <f>IF(HW0!$T222="",":",HW0!$T222)</f>
        <v>24935.042000000001</v>
      </c>
      <c r="P21" s="96">
        <f>IF(HW0!$T200="",":",HW0!$T200)</f>
        <v>25617.600999999999</v>
      </c>
      <c r="Q21" s="96">
        <f>IF(HW0!$T178="",":",HW0!$T178)</f>
        <v>28055.285000000003</v>
      </c>
      <c r="R21" s="96">
        <f>IF(HW0!$T156="",":",HW0!$T156)</f>
        <v>28907.316999999999</v>
      </c>
      <c r="S21" s="96">
        <f>IF(HW0!$T134="",":",HW0!$T134)</f>
        <v>29694.197</v>
      </c>
      <c r="T21" s="96">
        <f>IF(HW0!$T112="",":",HW0!$T112)</f>
        <v>30174.411</v>
      </c>
      <c r="U21" s="96">
        <f>IF(HW0!$T90="",":",HW0!$T90)</f>
        <v>29572.116000000002</v>
      </c>
      <c r="V21" s="96">
        <f>IF(HW0!$T68="",":",HW0!$T68)</f>
        <v>29220.699000000001</v>
      </c>
      <c r="W21" s="96">
        <f>IF(HW0!$T46="",":",HW0!$T46)</f>
        <v>29536.635000000002</v>
      </c>
      <c r="X21" s="96">
        <f>IF(HW0!$T24="",":",HW0!$T24)</f>
        <v>30013.674999999999</v>
      </c>
      <c r="Y21" s="91"/>
    </row>
    <row r="22" spans="1:25" s="52" customFormat="1" ht="24.75" customHeight="1">
      <c r="A22" s="53"/>
      <c r="B22" s="50" t="s">
        <v>55</v>
      </c>
      <c r="C22" s="88" t="str">
        <f>'NA1'!C22</f>
        <v>Τέχνες, διασκέδαση και ψυχαγωγία</v>
      </c>
      <c r="D22" s="96">
        <f>IF(HW0!$T465="",":",HW0!$T465)</f>
        <v>7868.5849999999991</v>
      </c>
      <c r="E22" s="96">
        <f>IF(HW0!$T443="",":",HW0!$T443)</f>
        <v>8091.0019999999995</v>
      </c>
      <c r="F22" s="96">
        <f>IF(HW0!$T421="",":",HW0!$T421)</f>
        <v>8337.6939999999995</v>
      </c>
      <c r="G22" s="96">
        <f>IF(HW0!$T399="",":",HW0!$T399)</f>
        <v>8624.4579999999987</v>
      </c>
      <c r="H22" s="96">
        <f>IF(HW0!$T377="",":",HW0!$T377)</f>
        <v>8991.0739999999987</v>
      </c>
      <c r="I22" s="96">
        <f>IF(HW0!$T355="",":",HW0!$T355)</f>
        <v>9169.6750000000011</v>
      </c>
      <c r="J22" s="96">
        <f>IF(HW0!$T333="",":",HW0!$T333)</f>
        <v>9507.93</v>
      </c>
      <c r="K22" s="96">
        <f>IF(HW0!$T311="",":",HW0!$T311)</f>
        <v>9411.8700000000008</v>
      </c>
      <c r="L22" s="96">
        <f>IF(HW0!$T289="",":",HW0!$T289)</f>
        <v>9308.8269999999993</v>
      </c>
      <c r="M22" s="96">
        <f>IF(HW0!$T267="",":",HW0!$T267)</f>
        <v>9778.0590000000011</v>
      </c>
      <c r="N22" s="96">
        <f>IF(HW0!$T245="",":",HW0!$T245)</f>
        <v>10146.569</v>
      </c>
      <c r="O22" s="96">
        <f>IF(HW0!$T223="",":",HW0!$T223)</f>
        <v>9983.31</v>
      </c>
      <c r="P22" s="96">
        <f>IF(HW0!$T201="",":",HW0!$T201)</f>
        <v>10573.806</v>
      </c>
      <c r="Q22" s="96">
        <f>IF(HW0!$T179="",":",HW0!$T179)</f>
        <v>11050.554</v>
      </c>
      <c r="R22" s="96">
        <f>IF(HW0!$T157="",":",HW0!$T157)</f>
        <v>10202.826999999999</v>
      </c>
      <c r="S22" s="96">
        <f>IF(HW0!$T135="",":",HW0!$T135)</f>
        <v>10288.125</v>
      </c>
      <c r="T22" s="96">
        <f>IF(HW0!$T113="",":",HW0!$T113)</f>
        <v>10551.529999999999</v>
      </c>
      <c r="U22" s="96">
        <f>IF(HW0!$T91="",":",HW0!$T91)</f>
        <v>10337.34</v>
      </c>
      <c r="V22" s="96">
        <f>IF(HW0!$T69="",":",HW0!$T69)</f>
        <v>9677.1869999999999</v>
      </c>
      <c r="W22" s="96">
        <f>IF(HW0!$T47="",":",HW0!$T47)</f>
        <v>9848.598</v>
      </c>
      <c r="X22" s="96">
        <f>IF(HW0!$T25="",":",HW0!$T25)</f>
        <v>10137.272000000001</v>
      </c>
      <c r="Y22" s="91"/>
    </row>
    <row r="23" spans="1:25" s="52" customFormat="1" ht="24.75" customHeight="1">
      <c r="A23" s="53"/>
      <c r="B23" s="50" t="s">
        <v>57</v>
      </c>
      <c r="C23" s="88" t="str">
        <f>'NA1'!C23</f>
        <v>Άλλες δραστηριότητες παροχής υπηρεσιών</v>
      </c>
      <c r="D23" s="96">
        <f>IF(HW0!$T466="",":",HW0!$T466)</f>
        <v>13139.567999999999</v>
      </c>
      <c r="E23" s="96">
        <f>IF(HW0!$T444="",":",HW0!$T444)</f>
        <v>13161.466</v>
      </c>
      <c r="F23" s="96">
        <f>IF(HW0!$T422="",":",HW0!$T422)</f>
        <v>13463.374999999998</v>
      </c>
      <c r="G23" s="96">
        <f>IF(HW0!$T400="",":",HW0!$T400)</f>
        <v>13512.47</v>
      </c>
      <c r="H23" s="96">
        <f>IF(HW0!$T378="",":",HW0!$T378)</f>
        <v>13860.061000000002</v>
      </c>
      <c r="I23" s="96">
        <f>IF(HW0!$T356="",":",HW0!$T356)</f>
        <v>13552.760999999999</v>
      </c>
      <c r="J23" s="96">
        <f>IF(HW0!$T334="",":",HW0!$T334)</f>
        <v>13823.232</v>
      </c>
      <c r="K23" s="96">
        <f>IF(HW0!$T312="",":",HW0!$T312)</f>
        <v>13380.376</v>
      </c>
      <c r="L23" s="96">
        <f>IF(HW0!$T290="",":",HW0!$T290)</f>
        <v>13566.204</v>
      </c>
      <c r="M23" s="96">
        <f>IF(HW0!$T268="",":",HW0!$T268)</f>
        <v>13949.047</v>
      </c>
      <c r="N23" s="96">
        <f>IF(HW0!$T246="",":",HW0!$T246)</f>
        <v>14433.143</v>
      </c>
      <c r="O23" s="96">
        <f>IF(HW0!$T224="",":",HW0!$T224)</f>
        <v>15734.749</v>
      </c>
      <c r="P23" s="96">
        <f>IF(HW0!$T202="",":",HW0!$T202)</f>
        <v>17879.738000000001</v>
      </c>
      <c r="Q23" s="96">
        <f>IF(HW0!$T180="",":",HW0!$T180)</f>
        <v>19643.549000000003</v>
      </c>
      <c r="R23" s="96">
        <f>IF(HW0!$T158="",":",HW0!$T158)</f>
        <v>18523.557000000001</v>
      </c>
      <c r="S23" s="96">
        <f>IF(HW0!$T136="",":",HW0!$T136)</f>
        <v>17836.553</v>
      </c>
      <c r="T23" s="96">
        <f>IF(HW0!$T114="",":",HW0!$T114)</f>
        <v>17631.511999999999</v>
      </c>
      <c r="U23" s="96">
        <f>IF(HW0!$T92="",":",HW0!$T92)</f>
        <v>17434.148000000001</v>
      </c>
      <c r="V23" s="96">
        <f>IF(HW0!$T70="",":",HW0!$T70)</f>
        <v>16329.285000000002</v>
      </c>
      <c r="W23" s="96">
        <f>IF(HW0!$T48="",":",HW0!$T48)</f>
        <v>17394.164000000001</v>
      </c>
      <c r="X23" s="96">
        <f>IF(HW0!$T26="",":",HW0!$T26)</f>
        <v>17584.786</v>
      </c>
      <c r="Y23" s="91"/>
    </row>
    <row r="24" spans="1:25" s="52" customFormat="1" ht="24.75" customHeight="1">
      <c r="A24" s="53"/>
      <c r="B24" s="50" t="s">
        <v>59</v>
      </c>
      <c r="C24" s="88" t="str">
        <f>'NA1'!C24</f>
        <v>Δραστηριότητες νοικοκυριών ως εργοδοτών</v>
      </c>
      <c r="D24" s="96">
        <f>IF(HW0!$T467="",":",HW0!$T467)</f>
        <v>8029.1260000000002</v>
      </c>
      <c r="E24" s="96">
        <f>IF(HW0!$T445="",":",HW0!$T445)</f>
        <v>10036.921</v>
      </c>
      <c r="F24" s="96">
        <f>IF(HW0!$T423="",":",HW0!$T423)</f>
        <v>11040.327000000001</v>
      </c>
      <c r="G24" s="96">
        <f>IF(HW0!$T401="",":",HW0!$T401)</f>
        <v>12244.415000000001</v>
      </c>
      <c r="H24" s="96">
        <f>IF(HW0!$T379="",":",HW0!$T379)</f>
        <v>13398.483</v>
      </c>
      <c r="I24" s="96">
        <f>IF(HW0!$T357="",":",HW0!$T357)</f>
        <v>15454.803</v>
      </c>
      <c r="J24" s="96">
        <f>IF(HW0!$T335="",":",HW0!$T335)</f>
        <v>18716.367999999999</v>
      </c>
      <c r="K24" s="96">
        <f>IF(HW0!$T313="",":",HW0!$T313)</f>
        <v>21225.266</v>
      </c>
      <c r="L24" s="96">
        <f>IF(HW0!$T291="",":",HW0!$T291)</f>
        <v>24787.898000000001</v>
      </c>
      <c r="M24" s="96">
        <f>IF(HW0!$T269="",":",HW0!$T269)</f>
        <v>29475.674000000003</v>
      </c>
      <c r="N24" s="96">
        <f>IF(HW0!$T247="",":",HW0!$T247)</f>
        <v>32258.343000000001</v>
      </c>
      <c r="O24" s="96">
        <f>IF(HW0!$T225="",":",HW0!$T225)</f>
        <v>35453.858</v>
      </c>
      <c r="P24" s="96">
        <f>IF(HW0!$T203="",":",HW0!$T203)</f>
        <v>37309</v>
      </c>
      <c r="Q24" s="96">
        <f>IF(HW0!$T181="",":",HW0!$T181)</f>
        <v>43160</v>
      </c>
      <c r="R24" s="96">
        <f>IF(HW0!$T159="",":",HW0!$T159)</f>
        <v>48824.753000000004</v>
      </c>
      <c r="S24" s="96">
        <f>IF(HW0!$T137="",":",HW0!$T137)</f>
        <v>53572.342000000004</v>
      </c>
      <c r="T24" s="96">
        <f>IF(HW0!$T115="",":",HW0!$T115)</f>
        <v>56507.216</v>
      </c>
      <c r="U24" s="96">
        <f>IF(HW0!$T93="",":",HW0!$T93)</f>
        <v>54381.600000000006</v>
      </c>
      <c r="V24" s="96">
        <f>IF(HW0!$T71="",":",HW0!$T71)</f>
        <v>49472.149999999994</v>
      </c>
      <c r="W24" s="96">
        <f>IF(HW0!$T49="",":",HW0!$T49)</f>
        <v>43974.646000000008</v>
      </c>
      <c r="X24" s="96">
        <f>IF(HW0!$T27="",":",HW0!$T27)</f>
        <v>42350.75</v>
      </c>
      <c r="Y24" s="91"/>
    </row>
    <row r="25" spans="1:25" s="52" customFormat="1" ht="24.75" customHeight="1">
      <c r="A25" s="53"/>
      <c r="B25" s="55" t="str">
        <f>""</f>
        <v/>
      </c>
      <c r="C25" s="55" t="str">
        <f>""</f>
        <v/>
      </c>
      <c r="D25" s="55" t="str">
        <f>""</f>
        <v/>
      </c>
      <c r="E25" s="55" t="str">
        <f>""</f>
        <v/>
      </c>
      <c r="F25" s="55" t="str">
        <f>""</f>
        <v/>
      </c>
      <c r="G25" s="55" t="str">
        <f>""</f>
        <v/>
      </c>
      <c r="H25" s="55" t="str">
        <f>""</f>
        <v/>
      </c>
      <c r="I25" s="55" t="str">
        <f>""</f>
        <v/>
      </c>
      <c r="J25" s="55" t="str">
        <f>""</f>
        <v/>
      </c>
      <c r="K25" s="55" t="str">
        <f>""</f>
        <v/>
      </c>
      <c r="L25" s="55" t="str">
        <f>""</f>
        <v/>
      </c>
      <c r="M25" s="55" t="str">
        <f>""</f>
        <v/>
      </c>
      <c r="N25" s="55" t="str">
        <f>""</f>
        <v/>
      </c>
      <c r="O25" s="55" t="str">
        <f>""</f>
        <v/>
      </c>
      <c r="P25" s="55" t="str">
        <f>""</f>
        <v/>
      </c>
      <c r="Q25" s="55" t="str">
        <f>""</f>
        <v/>
      </c>
      <c r="R25" s="55" t="str">
        <f>""</f>
        <v/>
      </c>
      <c r="S25" s="55" t="str">
        <f>""</f>
        <v/>
      </c>
      <c r="T25" s="55" t="str">
        <f>""</f>
        <v/>
      </c>
      <c r="U25" s="55" t="str">
        <f>""</f>
        <v/>
      </c>
      <c r="V25" s="55" t="str">
        <f>""</f>
        <v/>
      </c>
      <c r="W25" s="55" t="str">
        <f>""</f>
        <v/>
      </c>
      <c r="X25" s="55" t="str">
        <f>""</f>
        <v/>
      </c>
      <c r="Y25" s="91"/>
    </row>
    <row r="26" spans="1:25" s="52" customFormat="1" ht="24.75" customHeight="1">
      <c r="A26" s="53"/>
      <c r="B26" s="55" t="str">
        <f>""</f>
        <v/>
      </c>
      <c r="C26" s="55" t="str">
        <f>""</f>
        <v/>
      </c>
      <c r="D26" s="55" t="str">
        <f>""</f>
        <v/>
      </c>
      <c r="E26" s="55" t="str">
        <f>""</f>
        <v/>
      </c>
      <c r="F26" s="55" t="str">
        <f>""</f>
        <v/>
      </c>
      <c r="G26" s="55" t="str">
        <f>""</f>
        <v/>
      </c>
      <c r="H26" s="55" t="str">
        <f>""</f>
        <v/>
      </c>
      <c r="I26" s="55" t="str">
        <f>""</f>
        <v/>
      </c>
      <c r="J26" s="55" t="str">
        <f>""</f>
        <v/>
      </c>
      <c r="K26" s="55" t="str">
        <f>""</f>
        <v/>
      </c>
      <c r="L26" s="55" t="str">
        <f>""</f>
        <v/>
      </c>
      <c r="M26" s="55" t="str">
        <f>""</f>
        <v/>
      </c>
      <c r="N26" s="55" t="str">
        <f>""</f>
        <v/>
      </c>
      <c r="O26" s="55" t="str">
        <f>""</f>
        <v/>
      </c>
      <c r="P26" s="55" t="str">
        <f>""</f>
        <v/>
      </c>
      <c r="Q26" s="55" t="str">
        <f>""</f>
        <v/>
      </c>
      <c r="R26" s="55" t="str">
        <f>""</f>
        <v/>
      </c>
      <c r="S26" s="55" t="str">
        <f>""</f>
        <v/>
      </c>
      <c r="T26" s="55" t="str">
        <f>""</f>
        <v/>
      </c>
      <c r="U26" s="55" t="str">
        <f>""</f>
        <v/>
      </c>
      <c r="V26" s="55" t="str">
        <f>""</f>
        <v/>
      </c>
      <c r="W26" s="55" t="str">
        <f>""</f>
        <v/>
      </c>
      <c r="X26" s="55" t="str">
        <f>""</f>
        <v/>
      </c>
      <c r="Y26" s="91"/>
    </row>
    <row r="27" spans="1:25" s="52" customFormat="1" ht="24.75" customHeight="1">
      <c r="A27" s="53"/>
      <c r="B27" s="55" t="str">
        <f>""</f>
        <v/>
      </c>
      <c r="C27" s="55" t="str">
        <f>""</f>
        <v/>
      </c>
      <c r="D27" s="55" t="str">
        <f>""</f>
        <v/>
      </c>
      <c r="E27" s="55" t="str">
        <f>""</f>
        <v/>
      </c>
      <c r="F27" s="55" t="str">
        <f>""</f>
        <v/>
      </c>
      <c r="G27" s="55" t="str">
        <f>""</f>
        <v/>
      </c>
      <c r="H27" s="55" t="str">
        <f>""</f>
        <v/>
      </c>
      <c r="I27" s="55" t="str">
        <f>""</f>
        <v/>
      </c>
      <c r="J27" s="55" t="str">
        <f>""</f>
        <v/>
      </c>
      <c r="K27" s="55" t="str">
        <f>""</f>
        <v/>
      </c>
      <c r="L27" s="55" t="str">
        <f>""</f>
        <v/>
      </c>
      <c r="M27" s="55" t="str">
        <f>""</f>
        <v/>
      </c>
      <c r="N27" s="55" t="str">
        <f>""</f>
        <v/>
      </c>
      <c r="O27" s="55" t="str">
        <f>""</f>
        <v/>
      </c>
      <c r="P27" s="55" t="str">
        <f>""</f>
        <v/>
      </c>
      <c r="Q27" s="55" t="str">
        <f>""</f>
        <v/>
      </c>
      <c r="R27" s="55" t="str">
        <f>""</f>
        <v/>
      </c>
      <c r="S27" s="55" t="str">
        <f>""</f>
        <v/>
      </c>
      <c r="T27" s="55" t="str">
        <f>""</f>
        <v/>
      </c>
      <c r="U27" s="55" t="str">
        <f>""</f>
        <v/>
      </c>
      <c r="V27" s="55" t="str">
        <f>""</f>
        <v/>
      </c>
      <c r="W27" s="55" t="str">
        <f>""</f>
        <v/>
      </c>
      <c r="X27" s="55" t="str">
        <f>""</f>
        <v/>
      </c>
      <c r="Y27" s="91"/>
    </row>
    <row r="28" spans="1:25" s="52" customFormat="1" ht="24.75" customHeight="1">
      <c r="A28" s="53"/>
      <c r="B28" s="55" t="str">
        <f>""</f>
        <v/>
      </c>
      <c r="C28" s="55" t="str">
        <f>""</f>
        <v/>
      </c>
      <c r="D28" s="55" t="str">
        <f>""</f>
        <v/>
      </c>
      <c r="E28" s="55" t="str">
        <f>""</f>
        <v/>
      </c>
      <c r="F28" s="55" t="str">
        <f>""</f>
        <v/>
      </c>
      <c r="G28" s="55" t="str">
        <f>""</f>
        <v/>
      </c>
      <c r="H28" s="55" t="str">
        <f>""</f>
        <v/>
      </c>
      <c r="I28" s="55" t="str">
        <f>""</f>
        <v/>
      </c>
      <c r="J28" s="55" t="str">
        <f>""</f>
        <v/>
      </c>
      <c r="K28" s="55" t="str">
        <f>""</f>
        <v/>
      </c>
      <c r="L28" s="55" t="str">
        <f>""</f>
        <v/>
      </c>
      <c r="M28" s="55" t="str">
        <f>""</f>
        <v/>
      </c>
      <c r="N28" s="55" t="str">
        <f>""</f>
        <v/>
      </c>
      <c r="O28" s="55" t="str">
        <f>""</f>
        <v/>
      </c>
      <c r="P28" s="55" t="str">
        <f>""</f>
        <v/>
      </c>
      <c r="Q28" s="55" t="str">
        <f>""</f>
        <v/>
      </c>
      <c r="R28" s="55" t="str">
        <f>""</f>
        <v/>
      </c>
      <c r="S28" s="55" t="str">
        <f>""</f>
        <v/>
      </c>
      <c r="T28" s="55" t="str">
        <f>""</f>
        <v/>
      </c>
      <c r="U28" s="55" t="str">
        <f>""</f>
        <v/>
      </c>
      <c r="V28" s="55" t="str">
        <f>""</f>
        <v/>
      </c>
      <c r="W28" s="55" t="str">
        <f>""</f>
        <v/>
      </c>
      <c r="X28" s="55" t="str">
        <f>""</f>
        <v/>
      </c>
      <c r="Y28" s="91"/>
    </row>
    <row r="29" spans="1:25" s="52" customFormat="1" ht="24.75" customHeight="1">
      <c r="A29" s="53"/>
      <c r="B29" s="55" t="str">
        <f>""</f>
        <v/>
      </c>
      <c r="C29" s="55" t="str">
        <f>""</f>
        <v/>
      </c>
      <c r="D29" s="55" t="str">
        <f>""</f>
        <v/>
      </c>
      <c r="E29" s="55" t="str">
        <f>""</f>
        <v/>
      </c>
      <c r="F29" s="55" t="str">
        <f>""</f>
        <v/>
      </c>
      <c r="G29" s="55" t="str">
        <f>""</f>
        <v/>
      </c>
      <c r="H29" s="55" t="str">
        <f>""</f>
        <v/>
      </c>
      <c r="I29" s="55" t="str">
        <f>""</f>
        <v/>
      </c>
      <c r="J29" s="55" t="str">
        <f>""</f>
        <v/>
      </c>
      <c r="K29" s="55" t="str">
        <f>""</f>
        <v/>
      </c>
      <c r="L29" s="55" t="str">
        <f>""</f>
        <v/>
      </c>
      <c r="M29" s="55" t="str">
        <f>""</f>
        <v/>
      </c>
      <c r="N29" s="55" t="str">
        <f>""</f>
        <v/>
      </c>
      <c r="O29" s="55" t="str">
        <f>""</f>
        <v/>
      </c>
      <c r="P29" s="55" t="str">
        <f>""</f>
        <v/>
      </c>
      <c r="Q29" s="55" t="str">
        <f>""</f>
        <v/>
      </c>
      <c r="R29" s="55" t="str">
        <f>""</f>
        <v/>
      </c>
      <c r="S29" s="55" t="str">
        <f>""</f>
        <v/>
      </c>
      <c r="T29" s="55" t="str">
        <f>""</f>
        <v/>
      </c>
      <c r="U29" s="55" t="str">
        <f>""</f>
        <v/>
      </c>
      <c r="V29" s="55" t="str">
        <f>""</f>
        <v/>
      </c>
      <c r="W29" s="55" t="str">
        <f>""</f>
        <v/>
      </c>
      <c r="X29" s="55" t="str">
        <f>""</f>
        <v/>
      </c>
      <c r="Y29" s="91"/>
    </row>
    <row r="30" spans="1:25" s="52" customFormat="1" ht="24.75" customHeight="1">
      <c r="A30" s="53"/>
      <c r="B30" s="55" t="str">
        <f>""</f>
        <v/>
      </c>
      <c r="C30" s="55" t="str">
        <f>""</f>
        <v/>
      </c>
      <c r="D30" s="55" t="str">
        <f>""</f>
        <v/>
      </c>
      <c r="E30" s="55" t="str">
        <f>""</f>
        <v/>
      </c>
      <c r="F30" s="55" t="str">
        <f>""</f>
        <v/>
      </c>
      <c r="G30" s="55" t="str">
        <f>""</f>
        <v/>
      </c>
      <c r="H30" s="55" t="str">
        <f>""</f>
        <v/>
      </c>
      <c r="I30" s="55" t="str">
        <f>""</f>
        <v/>
      </c>
      <c r="J30" s="55" t="str">
        <f>""</f>
        <v/>
      </c>
      <c r="K30" s="55" t="str">
        <f>""</f>
        <v/>
      </c>
      <c r="L30" s="55" t="str">
        <f>""</f>
        <v/>
      </c>
      <c r="M30" s="55" t="str">
        <f>""</f>
        <v/>
      </c>
      <c r="N30" s="55" t="str">
        <f>""</f>
        <v/>
      </c>
      <c r="O30" s="55" t="str">
        <f>""</f>
        <v/>
      </c>
      <c r="P30" s="55" t="str">
        <f>""</f>
        <v/>
      </c>
      <c r="Q30" s="55" t="str">
        <f>""</f>
        <v/>
      </c>
      <c r="R30" s="55" t="str">
        <f>""</f>
        <v/>
      </c>
      <c r="S30" s="55" t="str">
        <f>""</f>
        <v/>
      </c>
      <c r="T30" s="55" t="str">
        <f>""</f>
        <v/>
      </c>
      <c r="U30" s="55" t="str">
        <f>""</f>
        <v/>
      </c>
      <c r="V30" s="55" t="str">
        <f>""</f>
        <v/>
      </c>
      <c r="W30" s="55" t="str">
        <f>""</f>
        <v/>
      </c>
      <c r="X30" s="55" t="str">
        <f>""</f>
        <v/>
      </c>
      <c r="Y30" s="91"/>
    </row>
    <row r="31" spans="1:25" s="52" customFormat="1" ht="24.75" customHeight="1">
      <c r="A31" s="53"/>
      <c r="B31" s="55" t="str">
        <f>""</f>
        <v/>
      </c>
      <c r="C31" s="58" t="s">
        <v>119</v>
      </c>
      <c r="D31" s="167">
        <f>IF(SUM(D5:D24)=0,":",SUM(D5:D24))</f>
        <v>562157.63899999997</v>
      </c>
      <c r="E31" s="167">
        <f t="shared" ref="E31:X31" si="0">IF(SUM(E5:E24)=0,":",SUM(E5:E24))</f>
        <v>564834.1179999999</v>
      </c>
      <c r="F31" s="167">
        <f t="shared" si="0"/>
        <v>570605.33100000001</v>
      </c>
      <c r="G31" s="167">
        <f t="shared" si="0"/>
        <v>581451.09200000018</v>
      </c>
      <c r="H31" s="167">
        <f t="shared" si="0"/>
        <v>594419.51800000016</v>
      </c>
      <c r="I31" s="167">
        <f t="shared" si="0"/>
        <v>606350.38199999987</v>
      </c>
      <c r="J31" s="167">
        <f t="shared" si="0"/>
        <v>627349.07900000003</v>
      </c>
      <c r="K31" s="167">
        <f t="shared" si="0"/>
        <v>631389.20500000007</v>
      </c>
      <c r="L31" s="167">
        <f t="shared" si="0"/>
        <v>651664.01700000023</v>
      </c>
      <c r="M31" s="167">
        <f t="shared" si="0"/>
        <v>664289.91999999993</v>
      </c>
      <c r="N31" s="167">
        <f t="shared" si="0"/>
        <v>675101.38100000005</v>
      </c>
      <c r="O31" s="167">
        <f t="shared" si="0"/>
        <v>683548.90300000005</v>
      </c>
      <c r="P31" s="167">
        <f t="shared" si="0"/>
        <v>722664.81400000001</v>
      </c>
      <c r="Q31" s="167">
        <f t="shared" si="0"/>
        <v>748747.15600000008</v>
      </c>
      <c r="R31" s="167">
        <f t="shared" si="0"/>
        <v>742684.82500000019</v>
      </c>
      <c r="S31" s="167">
        <f t="shared" si="0"/>
        <v>744802.85100000002</v>
      </c>
      <c r="T31" s="167">
        <f t="shared" si="0"/>
        <v>742699.71499999997</v>
      </c>
      <c r="U31" s="167">
        <f t="shared" si="0"/>
        <v>716330.03999999992</v>
      </c>
      <c r="V31" s="167">
        <f t="shared" si="0"/>
        <v>663208.31500000029</v>
      </c>
      <c r="W31" s="167">
        <f t="shared" si="0"/>
        <v>643932.74499999988</v>
      </c>
      <c r="X31" s="167">
        <f t="shared" si="0"/>
        <v>648581.17799999996</v>
      </c>
      <c r="Y31" s="91"/>
    </row>
    <row r="32" spans="1:25" s="52" customFormat="1" ht="12.75">
      <c r="A32" s="53"/>
      <c r="B32" s="55" t="str">
        <f>""</f>
        <v/>
      </c>
      <c r="C32" s="55" t="str">
        <f>""</f>
        <v/>
      </c>
      <c r="D32" s="55" t="str">
        <f>""</f>
        <v/>
      </c>
      <c r="E32" s="55" t="str">
        <f>""</f>
        <v/>
      </c>
      <c r="F32" s="55" t="str">
        <f>""</f>
        <v/>
      </c>
      <c r="G32" s="55" t="str">
        <f>""</f>
        <v/>
      </c>
      <c r="H32" s="55" t="str">
        <f>""</f>
        <v/>
      </c>
      <c r="I32" s="55" t="str">
        <f>""</f>
        <v/>
      </c>
      <c r="J32" s="55" t="str">
        <f>""</f>
        <v/>
      </c>
      <c r="K32" s="55" t="str">
        <f>""</f>
        <v/>
      </c>
      <c r="L32" s="55" t="str">
        <f>""</f>
        <v/>
      </c>
      <c r="M32" s="55" t="str">
        <f>""</f>
        <v/>
      </c>
      <c r="N32" s="55" t="str">
        <f>""</f>
        <v/>
      </c>
      <c r="O32" s="55" t="str">
        <f>""</f>
        <v/>
      </c>
      <c r="P32" s="55" t="str">
        <f>""</f>
        <v/>
      </c>
      <c r="Q32" s="55" t="str">
        <f>""</f>
        <v/>
      </c>
      <c r="R32" s="55" t="str">
        <f>""</f>
        <v/>
      </c>
      <c r="S32" s="55" t="str">
        <f>""</f>
        <v/>
      </c>
      <c r="T32" s="55" t="str">
        <f>""</f>
        <v/>
      </c>
      <c r="U32" s="55" t="str">
        <f>""</f>
        <v/>
      </c>
      <c r="V32" s="55" t="str">
        <f>""</f>
        <v/>
      </c>
      <c r="W32" s="55" t="str">
        <f>""</f>
        <v/>
      </c>
      <c r="X32" s="55" t="str">
        <f>""</f>
        <v/>
      </c>
      <c r="Y32" s="91"/>
    </row>
    <row r="33" spans="1:25" s="52" customFormat="1" ht="24.75" customHeight="1">
      <c r="A33" s="59"/>
      <c r="B33" s="60" t="s">
        <v>3</v>
      </c>
      <c r="C33" s="88" t="str">
        <f>'NA1'!C33</f>
        <v>Γεωργία, δασοκομία και αλιεία</v>
      </c>
      <c r="D33" s="97">
        <f>IF(SUM(D5)=0,":",SUM(D5))</f>
        <v>63267.302000000003</v>
      </c>
      <c r="E33" s="97">
        <f t="shared" ref="E33:X33" si="1">IF(SUM(E5)=0,":",SUM(E5))</f>
        <v>61593.833999999995</v>
      </c>
      <c r="F33" s="97">
        <f t="shared" si="1"/>
        <v>60957.993000000002</v>
      </c>
      <c r="G33" s="97">
        <f t="shared" si="1"/>
        <v>62778.656999999999</v>
      </c>
      <c r="H33" s="97">
        <f t="shared" si="1"/>
        <v>65000.506000000001</v>
      </c>
      <c r="I33" s="97">
        <f t="shared" si="1"/>
        <v>67449.358999999997</v>
      </c>
      <c r="J33" s="97">
        <f t="shared" si="1"/>
        <v>66110.904999999999</v>
      </c>
      <c r="K33" s="97">
        <f t="shared" si="1"/>
        <v>65020.500999999997</v>
      </c>
      <c r="L33" s="97">
        <f t="shared" si="1"/>
        <v>66953.94</v>
      </c>
      <c r="M33" s="97">
        <f t="shared" si="1"/>
        <v>66608.75</v>
      </c>
      <c r="N33" s="97">
        <f t="shared" si="1"/>
        <v>61108.688999999998</v>
      </c>
      <c r="O33" s="97">
        <f t="shared" si="1"/>
        <v>52057.125</v>
      </c>
      <c r="P33" s="97">
        <f t="shared" si="1"/>
        <v>57276.771999999997</v>
      </c>
      <c r="Q33" s="97">
        <f t="shared" si="1"/>
        <v>55165.985000000001</v>
      </c>
      <c r="R33" s="97">
        <f t="shared" si="1"/>
        <v>57807.476999999999</v>
      </c>
      <c r="S33" s="97">
        <f t="shared" si="1"/>
        <v>58645.806000000004</v>
      </c>
      <c r="T33" s="97">
        <f t="shared" si="1"/>
        <v>53844.214999999997</v>
      </c>
      <c r="U33" s="97">
        <f t="shared" si="1"/>
        <v>54025.51</v>
      </c>
      <c r="V33" s="97">
        <f t="shared" si="1"/>
        <v>47351.264999999999</v>
      </c>
      <c r="W33" s="97">
        <f t="shared" si="1"/>
        <v>45522.137000000002</v>
      </c>
      <c r="X33" s="97">
        <f t="shared" si="1"/>
        <v>44252.724999999999</v>
      </c>
      <c r="Y33" s="91"/>
    </row>
    <row r="34" spans="1:25" ht="24.75" customHeight="1">
      <c r="A34" s="59"/>
      <c r="B34" s="60" t="s">
        <v>66</v>
      </c>
      <c r="C34" s="88" t="str">
        <f>'NA1'!C34</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D34" s="97">
        <f>IF(SUM(D6:D9)=0,":",SUM(D6:D9))</f>
        <v>89489.35500000001</v>
      </c>
      <c r="E34" s="97">
        <f t="shared" ref="E34:X34" si="2">IF(SUM(E6:E9)=0,":",SUM(E6:E9))</f>
        <v>86062.59</v>
      </c>
      <c r="F34" s="97">
        <f t="shared" si="2"/>
        <v>83449.793999999994</v>
      </c>
      <c r="G34" s="97">
        <f t="shared" si="2"/>
        <v>81558.607000000004</v>
      </c>
      <c r="H34" s="97">
        <f t="shared" si="2"/>
        <v>78492.526999999987</v>
      </c>
      <c r="I34" s="97">
        <f t="shared" si="2"/>
        <v>75714.689000000013</v>
      </c>
      <c r="J34" s="97">
        <f t="shared" si="2"/>
        <v>73269.260999999999</v>
      </c>
      <c r="K34" s="97">
        <f t="shared" si="2"/>
        <v>71318.604999999996</v>
      </c>
      <c r="L34" s="97">
        <f t="shared" si="2"/>
        <v>72650.046000000002</v>
      </c>
      <c r="M34" s="97">
        <f t="shared" si="2"/>
        <v>73229.388999999996</v>
      </c>
      <c r="N34" s="97">
        <f t="shared" si="2"/>
        <v>73217.088000000003</v>
      </c>
      <c r="O34" s="97">
        <f t="shared" si="2"/>
        <v>76901.608999999997</v>
      </c>
      <c r="P34" s="97">
        <f t="shared" si="2"/>
        <v>80156.284</v>
      </c>
      <c r="Q34" s="97">
        <f t="shared" si="2"/>
        <v>80331.320999999996</v>
      </c>
      <c r="R34" s="97">
        <f t="shared" si="2"/>
        <v>78541.186000000002</v>
      </c>
      <c r="S34" s="97">
        <f t="shared" si="2"/>
        <v>75094.137999999992</v>
      </c>
      <c r="T34" s="97">
        <f t="shared" si="2"/>
        <v>72700.721999999994</v>
      </c>
      <c r="U34" s="97">
        <f t="shared" si="2"/>
        <v>67382.540000000008</v>
      </c>
      <c r="V34" s="97">
        <f t="shared" si="2"/>
        <v>60821.642999999996</v>
      </c>
      <c r="W34" s="97">
        <f t="shared" si="2"/>
        <v>58017.187999999995</v>
      </c>
      <c r="X34" s="97">
        <f t="shared" si="2"/>
        <v>58246.250999999997</v>
      </c>
      <c r="Y34" s="92"/>
    </row>
    <row r="35" spans="1:25" ht="24.75" customHeight="1">
      <c r="A35" s="59"/>
      <c r="B35" s="61" t="s">
        <v>5</v>
      </c>
      <c r="C35" s="88" t="str">
        <f>'NA1'!C35</f>
        <v>Μεταποιητικές βιομηχανίες</v>
      </c>
      <c r="D35" s="97">
        <f>IF(D7=0,":",D7)</f>
        <v>83406.986000000004</v>
      </c>
      <c r="E35" s="97">
        <f t="shared" ref="E35:X35" si="3">IF(E7=0,":",E7)</f>
        <v>79989.572</v>
      </c>
      <c r="F35" s="97">
        <f t="shared" si="3"/>
        <v>77537.476999999999</v>
      </c>
      <c r="G35" s="97">
        <f t="shared" si="3"/>
        <v>75339.309000000008</v>
      </c>
      <c r="H35" s="97">
        <f t="shared" si="3"/>
        <v>72273.228999999992</v>
      </c>
      <c r="I35" s="97">
        <f t="shared" si="3"/>
        <v>69529.290000000008</v>
      </c>
      <c r="J35" s="97">
        <f t="shared" si="3"/>
        <v>67096.082999999999</v>
      </c>
      <c r="K35" s="97">
        <f t="shared" si="3"/>
        <v>65286.145000000004</v>
      </c>
      <c r="L35" s="97">
        <f t="shared" si="3"/>
        <v>66161.42300000001</v>
      </c>
      <c r="M35" s="97">
        <f t="shared" si="3"/>
        <v>66923.051999999996</v>
      </c>
      <c r="N35" s="97">
        <f t="shared" si="3"/>
        <v>66777.08600000001</v>
      </c>
      <c r="O35" s="97">
        <f t="shared" si="3"/>
        <v>69795.930000000008</v>
      </c>
      <c r="P35" s="97">
        <f t="shared" si="3"/>
        <v>72695.410999999993</v>
      </c>
      <c r="Q35" s="97">
        <f t="shared" si="3"/>
        <v>72762.37</v>
      </c>
      <c r="R35" s="97">
        <f t="shared" si="3"/>
        <v>70737.505000000005</v>
      </c>
      <c r="S35" s="97">
        <f t="shared" si="3"/>
        <v>67066.040999999997</v>
      </c>
      <c r="T35" s="97">
        <f t="shared" si="3"/>
        <v>64546.928999999996</v>
      </c>
      <c r="U35" s="97">
        <f t="shared" si="3"/>
        <v>59490.684999999998</v>
      </c>
      <c r="V35" s="97">
        <f t="shared" si="3"/>
        <v>53615.841</v>
      </c>
      <c r="W35" s="97">
        <f t="shared" si="3"/>
        <v>50953.95</v>
      </c>
      <c r="X35" s="97">
        <f t="shared" si="3"/>
        <v>51302.936999999998</v>
      </c>
      <c r="Y35" s="92"/>
    </row>
    <row r="36" spans="1:25" ht="24.75" customHeight="1">
      <c r="A36" s="59"/>
      <c r="B36" s="61" t="s">
        <v>10</v>
      </c>
      <c r="C36" s="88" t="str">
        <f>'NA1'!C36</f>
        <v>Κατασκευές</v>
      </c>
      <c r="D36" s="97">
        <f>IF(SUM(D10)=0,":",SUM(D10))</f>
        <v>53779.368999999999</v>
      </c>
      <c r="E36" s="97">
        <f t="shared" ref="E36:X36" si="4">IF(SUM(E10)=0,":",SUM(E10))</f>
        <v>53129.229000000007</v>
      </c>
      <c r="F36" s="97">
        <f t="shared" si="4"/>
        <v>52489.605000000003</v>
      </c>
      <c r="G36" s="97">
        <f t="shared" si="4"/>
        <v>51114.483</v>
      </c>
      <c r="H36" s="97">
        <f t="shared" si="4"/>
        <v>51296.778999999995</v>
      </c>
      <c r="I36" s="97">
        <f t="shared" si="4"/>
        <v>51022.311000000002</v>
      </c>
      <c r="J36" s="97">
        <f t="shared" si="4"/>
        <v>54042.497000000003</v>
      </c>
      <c r="K36" s="97">
        <f t="shared" si="4"/>
        <v>56346.920999999995</v>
      </c>
      <c r="L36" s="97">
        <f t="shared" si="4"/>
        <v>61130.093999999997</v>
      </c>
      <c r="M36" s="97">
        <f t="shared" si="4"/>
        <v>65169.384999999995</v>
      </c>
      <c r="N36" s="97">
        <f t="shared" si="4"/>
        <v>68934.184000000008</v>
      </c>
      <c r="O36" s="97">
        <f t="shared" si="4"/>
        <v>71819.172000000006</v>
      </c>
      <c r="P36" s="97">
        <f t="shared" si="4"/>
        <v>75919.236999999994</v>
      </c>
      <c r="Q36" s="97">
        <f t="shared" si="4"/>
        <v>76024.563999999998</v>
      </c>
      <c r="R36" s="97">
        <f t="shared" si="4"/>
        <v>70007.673999999999</v>
      </c>
      <c r="S36" s="97">
        <f t="shared" si="4"/>
        <v>69650.86</v>
      </c>
      <c r="T36" s="97">
        <f t="shared" si="4"/>
        <v>68246.133000000002</v>
      </c>
      <c r="U36" s="97">
        <f t="shared" si="4"/>
        <v>58414.945</v>
      </c>
      <c r="V36" s="97">
        <f t="shared" si="4"/>
        <v>41868.317999999999</v>
      </c>
      <c r="W36" s="97">
        <f t="shared" si="4"/>
        <v>34984.26</v>
      </c>
      <c r="X36" s="97">
        <f t="shared" si="4"/>
        <v>35029.930999999997</v>
      </c>
      <c r="Y36" s="92"/>
    </row>
    <row r="37" spans="1:25" ht="24.75" customHeight="1">
      <c r="A37" s="59"/>
      <c r="B37" s="61" t="s">
        <v>23</v>
      </c>
      <c r="C37" s="88" t="str">
        <f>'NA1'!C37</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D37" s="97">
        <f>IF(SUM(D11:D13)=0,":",SUM(D11:D13))</f>
        <v>185229.005</v>
      </c>
      <c r="E37" s="97">
        <f t="shared" ref="E37:X37" si="5">IF(SUM(E11:E13)=0,":",SUM(E11:E13))</f>
        <v>186434.389</v>
      </c>
      <c r="F37" s="97">
        <f t="shared" si="5"/>
        <v>189006.49699999997</v>
      </c>
      <c r="G37" s="97">
        <f t="shared" si="5"/>
        <v>193903.367</v>
      </c>
      <c r="H37" s="97">
        <f t="shared" si="5"/>
        <v>198577.99500000002</v>
      </c>
      <c r="I37" s="97">
        <f t="shared" si="5"/>
        <v>204676.25099999999</v>
      </c>
      <c r="J37" s="97">
        <f t="shared" si="5"/>
        <v>217279.003</v>
      </c>
      <c r="K37" s="97">
        <f t="shared" si="5"/>
        <v>217012.16199999998</v>
      </c>
      <c r="L37" s="97">
        <f t="shared" si="5"/>
        <v>222876.554</v>
      </c>
      <c r="M37" s="97">
        <f t="shared" si="5"/>
        <v>223865.158</v>
      </c>
      <c r="N37" s="97">
        <f t="shared" si="5"/>
        <v>228210.75399999999</v>
      </c>
      <c r="O37" s="97">
        <f t="shared" si="5"/>
        <v>229221.61799999999</v>
      </c>
      <c r="P37" s="97">
        <f t="shared" si="5"/>
        <v>239428.70600000001</v>
      </c>
      <c r="Q37" s="97">
        <f t="shared" si="5"/>
        <v>247958.32400000002</v>
      </c>
      <c r="R37" s="97">
        <f t="shared" si="5"/>
        <v>238662.85600000003</v>
      </c>
      <c r="S37" s="97">
        <f t="shared" si="5"/>
        <v>234804.196</v>
      </c>
      <c r="T37" s="97">
        <f t="shared" si="5"/>
        <v>232291.26</v>
      </c>
      <c r="U37" s="97">
        <f t="shared" si="5"/>
        <v>224633.823</v>
      </c>
      <c r="V37" s="97">
        <f t="shared" si="5"/>
        <v>212466.40299999999</v>
      </c>
      <c r="W37" s="97">
        <f t="shared" si="5"/>
        <v>210897.413</v>
      </c>
      <c r="X37" s="97">
        <f t="shared" si="5"/>
        <v>213096.58300000001</v>
      </c>
      <c r="Y37" s="92"/>
    </row>
    <row r="38" spans="1:25" ht="24.75" customHeight="1">
      <c r="A38" s="60"/>
      <c r="B38" s="61" t="s">
        <v>15</v>
      </c>
      <c r="C38" s="88" t="str">
        <f>'NA1'!C38</f>
        <v>Ενημέρωση και επικοινωνία</v>
      </c>
      <c r="D38" s="97">
        <f>IF(SUM(D14)=0,":",SUM(D14))</f>
        <v>9531.4030000000002</v>
      </c>
      <c r="E38" s="97">
        <f t="shared" ref="E38:X38" si="6">IF(SUM(E14)=0,":",SUM(E14))</f>
        <v>10060.626</v>
      </c>
      <c r="F38" s="97">
        <f t="shared" si="6"/>
        <v>10659.721000000001</v>
      </c>
      <c r="G38" s="97">
        <f t="shared" si="6"/>
        <v>10938.351000000001</v>
      </c>
      <c r="H38" s="97">
        <f t="shared" si="6"/>
        <v>11582.052</v>
      </c>
      <c r="I38" s="97">
        <f t="shared" si="6"/>
        <v>12222.903999999999</v>
      </c>
      <c r="J38" s="97">
        <f t="shared" si="6"/>
        <v>12685.811</v>
      </c>
      <c r="K38" s="97">
        <f t="shared" si="6"/>
        <v>12656.928</v>
      </c>
      <c r="L38" s="97">
        <f t="shared" si="6"/>
        <v>12988.992999999999</v>
      </c>
      <c r="M38" s="97">
        <f t="shared" si="6"/>
        <v>13816.572</v>
      </c>
      <c r="N38" s="97">
        <f t="shared" si="6"/>
        <v>14054.231</v>
      </c>
      <c r="O38" s="97">
        <f t="shared" si="6"/>
        <v>15150.319</v>
      </c>
      <c r="P38" s="97">
        <f t="shared" si="6"/>
        <v>16615.406999999999</v>
      </c>
      <c r="Q38" s="97">
        <f t="shared" si="6"/>
        <v>16687.184999999998</v>
      </c>
      <c r="R38" s="97">
        <f t="shared" si="6"/>
        <v>16722.517</v>
      </c>
      <c r="S38" s="97">
        <f t="shared" si="6"/>
        <v>17768.678</v>
      </c>
      <c r="T38" s="97">
        <f t="shared" si="6"/>
        <v>18202.767999999996</v>
      </c>
      <c r="U38" s="97">
        <f t="shared" si="6"/>
        <v>17761.797999999999</v>
      </c>
      <c r="V38" s="97">
        <f t="shared" si="6"/>
        <v>17030.042000000001</v>
      </c>
      <c r="W38" s="97">
        <f t="shared" si="6"/>
        <v>16666.621999999996</v>
      </c>
      <c r="X38" s="97">
        <f t="shared" si="6"/>
        <v>16936.879000000001</v>
      </c>
      <c r="Y38" s="92"/>
    </row>
    <row r="39" spans="1:25" ht="24.75" customHeight="1">
      <c r="A39" s="62"/>
      <c r="B39" s="61" t="s">
        <v>16</v>
      </c>
      <c r="C39" s="88" t="str">
        <f>'NA1'!C39</f>
        <v>Χρηματοπιστωτικές και ασφαλιστικές δραστηριότητες</v>
      </c>
      <c r="D39" s="97">
        <f>IF(SUM(D15)=0,":",SUM(D15))</f>
        <v>21071.833999999999</v>
      </c>
      <c r="E39" s="97">
        <f t="shared" ref="E39:X40" si="7">IF(SUM(E15)=0,":",SUM(E15))</f>
        <v>21927.124000000003</v>
      </c>
      <c r="F39" s="97">
        <f t="shared" si="7"/>
        <v>22663.564999999999</v>
      </c>
      <c r="G39" s="97">
        <f t="shared" si="7"/>
        <v>23449.901999999998</v>
      </c>
      <c r="H39" s="97">
        <f t="shared" si="7"/>
        <v>26635.175000000003</v>
      </c>
      <c r="I39" s="97">
        <f t="shared" si="7"/>
        <v>28254.556</v>
      </c>
      <c r="J39" s="97">
        <f t="shared" si="7"/>
        <v>28221.939000000002</v>
      </c>
      <c r="K39" s="97">
        <f t="shared" si="7"/>
        <v>27515.476999999999</v>
      </c>
      <c r="L39" s="97">
        <f t="shared" si="7"/>
        <v>27143.214</v>
      </c>
      <c r="M39" s="97">
        <f t="shared" si="7"/>
        <v>27683.422999999999</v>
      </c>
      <c r="N39" s="97">
        <f t="shared" si="7"/>
        <v>27990.668999999998</v>
      </c>
      <c r="O39" s="97">
        <f t="shared" si="7"/>
        <v>28283.677000000003</v>
      </c>
      <c r="P39" s="97">
        <f t="shared" si="7"/>
        <v>29435.409999999996</v>
      </c>
      <c r="Q39" s="97">
        <f t="shared" si="7"/>
        <v>30450.093999999997</v>
      </c>
      <c r="R39" s="97">
        <f t="shared" si="7"/>
        <v>30846.467000000001</v>
      </c>
      <c r="S39" s="97">
        <f t="shared" si="7"/>
        <v>31666.408000000003</v>
      </c>
      <c r="T39" s="97">
        <f t="shared" si="7"/>
        <v>32535.510999999999</v>
      </c>
      <c r="U39" s="97">
        <f t="shared" si="7"/>
        <v>32705.939999999995</v>
      </c>
      <c r="V39" s="97">
        <f t="shared" si="7"/>
        <v>30922.237999999998</v>
      </c>
      <c r="W39" s="97">
        <f t="shared" si="7"/>
        <v>29536.68</v>
      </c>
      <c r="X39" s="97">
        <f t="shared" si="7"/>
        <v>30286.492000000002</v>
      </c>
      <c r="Y39" s="92"/>
    </row>
    <row r="40" spans="1:25" ht="24.75" customHeight="1">
      <c r="A40" s="62"/>
      <c r="B40" s="61" t="s">
        <v>17</v>
      </c>
      <c r="C40" s="88" t="str">
        <f>'NA1'!C40</f>
        <v>Διαχείριση ακίνητης περιουσίας</v>
      </c>
      <c r="D40" s="97">
        <f>IF(SUM(D16)=0,":",SUM(D16))</f>
        <v>1680.2069999999999</v>
      </c>
      <c r="E40" s="97">
        <f t="shared" si="7"/>
        <v>1768.6379999999999</v>
      </c>
      <c r="F40" s="97">
        <f t="shared" si="7"/>
        <v>1857.0710000000001</v>
      </c>
      <c r="G40" s="97">
        <f t="shared" si="7"/>
        <v>1945.502</v>
      </c>
      <c r="H40" s="97">
        <f t="shared" si="7"/>
        <v>1945.502</v>
      </c>
      <c r="I40" s="97">
        <f t="shared" si="7"/>
        <v>2005.7560000000001</v>
      </c>
      <c r="J40" s="97">
        <f t="shared" si="7"/>
        <v>2065.9499999999998</v>
      </c>
      <c r="K40" s="97">
        <f t="shared" si="7"/>
        <v>2010.7370000000001</v>
      </c>
      <c r="L40" s="97">
        <f t="shared" si="7"/>
        <v>2131.44</v>
      </c>
      <c r="M40" s="97">
        <f t="shared" si="7"/>
        <v>2416.2830000000004</v>
      </c>
      <c r="N40" s="97">
        <f t="shared" si="7"/>
        <v>2762.7240000000002</v>
      </c>
      <c r="O40" s="97">
        <f t="shared" si="7"/>
        <v>2892.2449999999999</v>
      </c>
      <c r="P40" s="97">
        <f t="shared" si="7"/>
        <v>3040.1800000000003</v>
      </c>
      <c r="Q40" s="97">
        <f t="shared" si="7"/>
        <v>3229.433</v>
      </c>
      <c r="R40" s="97">
        <f t="shared" si="7"/>
        <v>3110.8329999999996</v>
      </c>
      <c r="S40" s="97">
        <f t="shared" si="7"/>
        <v>3316.1260000000002</v>
      </c>
      <c r="T40" s="97">
        <f t="shared" si="7"/>
        <v>3467.9350000000004</v>
      </c>
      <c r="U40" s="97">
        <f t="shared" si="7"/>
        <v>3462.9259999999999</v>
      </c>
      <c r="V40" s="97">
        <f t="shared" si="7"/>
        <v>3014.8050000000003</v>
      </c>
      <c r="W40" s="97">
        <f t="shared" si="7"/>
        <v>3071.7330000000002</v>
      </c>
      <c r="X40" s="97">
        <f t="shared" si="7"/>
        <v>3221.8110000000001</v>
      </c>
      <c r="Y40" s="92"/>
    </row>
    <row r="41" spans="1:25" ht="24.75" customHeight="1">
      <c r="A41" s="62"/>
      <c r="B41" s="61" t="s">
        <v>67</v>
      </c>
      <c r="C41" s="88" t="str">
        <f>'NA1'!C41</f>
        <v xml:space="preserve">"Επαγγελματικές, επιστημονικές και τεχνικές δραστηριότητες" "Διοικητικές και υποστηρικτικές δραστηριότητες" </v>
      </c>
      <c r="D41" s="97">
        <f>IF(SUM(D17:D18)=0,":",SUM(D17:D18))</f>
        <v>26922.254000000001</v>
      </c>
      <c r="E41" s="97">
        <f t="shared" ref="E41:X41" si="8">IF(SUM(E17:E18)=0,":",SUM(E17:E18))</f>
        <v>27580.705999999998</v>
      </c>
      <c r="F41" s="97">
        <f t="shared" si="8"/>
        <v>28244.896000000001</v>
      </c>
      <c r="G41" s="97">
        <f t="shared" si="8"/>
        <v>29315.597999999998</v>
      </c>
      <c r="H41" s="97">
        <f t="shared" si="8"/>
        <v>29919.718000000001</v>
      </c>
      <c r="I41" s="97">
        <f t="shared" si="8"/>
        <v>30814.563999999998</v>
      </c>
      <c r="J41" s="97">
        <f t="shared" si="8"/>
        <v>32138.343000000001</v>
      </c>
      <c r="K41" s="97">
        <f t="shared" si="8"/>
        <v>33005.059000000001</v>
      </c>
      <c r="L41" s="97">
        <f t="shared" si="8"/>
        <v>34017.258999999998</v>
      </c>
      <c r="M41" s="97">
        <f t="shared" si="8"/>
        <v>33775.245000000003</v>
      </c>
      <c r="N41" s="97">
        <f t="shared" si="8"/>
        <v>34755.750999999997</v>
      </c>
      <c r="O41" s="97">
        <f t="shared" si="8"/>
        <v>36991.595000000001</v>
      </c>
      <c r="P41" s="97">
        <f t="shared" si="8"/>
        <v>42317.716</v>
      </c>
      <c r="Q41" s="97">
        <f t="shared" si="8"/>
        <v>45780.921999999999</v>
      </c>
      <c r="R41" s="97">
        <f t="shared" si="8"/>
        <v>47842.952000000005</v>
      </c>
      <c r="S41" s="97">
        <f t="shared" si="8"/>
        <v>50188.524000000005</v>
      </c>
      <c r="T41" s="97">
        <f t="shared" si="8"/>
        <v>53341.828000000009</v>
      </c>
      <c r="U41" s="97">
        <f t="shared" si="8"/>
        <v>54573.264999999999</v>
      </c>
      <c r="V41" s="97">
        <f t="shared" si="8"/>
        <v>54085.008000000002</v>
      </c>
      <c r="W41" s="97">
        <f t="shared" si="8"/>
        <v>55673.070000000007</v>
      </c>
      <c r="X41" s="97">
        <f t="shared" si="8"/>
        <v>58712.136999999995</v>
      </c>
      <c r="Y41" s="92"/>
    </row>
    <row r="42" spans="1:25" ht="24.75" customHeight="1">
      <c r="A42" s="62"/>
      <c r="B42" s="61" t="s">
        <v>68</v>
      </c>
      <c r="C42" s="88" t="str">
        <f>'NA1'!C42</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D42" s="97">
        <f>IF(SUM(D19:D21)=0,":",SUM(D19:D21))</f>
        <v>82149.631000000008</v>
      </c>
      <c r="E42" s="97">
        <f t="shared" ref="E42:X42" si="9">IF(SUM(E19:E21)=0,":",SUM(E19:E21))</f>
        <v>84987.592999999993</v>
      </c>
      <c r="F42" s="97">
        <f t="shared" si="9"/>
        <v>88434.793000000005</v>
      </c>
      <c r="G42" s="97">
        <f t="shared" si="9"/>
        <v>92065.282000000007</v>
      </c>
      <c r="H42" s="97">
        <f t="shared" si="9"/>
        <v>94719.645999999993</v>
      </c>
      <c r="I42" s="97">
        <f t="shared" si="9"/>
        <v>96012.752999999997</v>
      </c>
      <c r="J42" s="97">
        <f t="shared" si="9"/>
        <v>99487.840000000011</v>
      </c>
      <c r="K42" s="97">
        <f t="shared" si="9"/>
        <v>102485.30300000001</v>
      </c>
      <c r="L42" s="97">
        <f t="shared" si="9"/>
        <v>104109.54800000001</v>
      </c>
      <c r="M42" s="97">
        <f t="shared" si="9"/>
        <v>104522.935</v>
      </c>
      <c r="N42" s="97">
        <f t="shared" si="9"/>
        <v>107229.236</v>
      </c>
      <c r="O42" s="97">
        <f t="shared" si="9"/>
        <v>109059.626</v>
      </c>
      <c r="P42" s="97">
        <f t="shared" si="9"/>
        <v>112712.55799999999</v>
      </c>
      <c r="Q42" s="97">
        <f t="shared" si="9"/>
        <v>119265.22500000001</v>
      </c>
      <c r="R42" s="97">
        <f t="shared" si="9"/>
        <v>121591.726</v>
      </c>
      <c r="S42" s="97">
        <f t="shared" si="9"/>
        <v>121971.095</v>
      </c>
      <c r="T42" s="97">
        <f t="shared" si="9"/>
        <v>123379.08499999999</v>
      </c>
      <c r="U42" s="97">
        <f t="shared" si="9"/>
        <v>121216.20500000002</v>
      </c>
      <c r="V42" s="97">
        <f t="shared" si="9"/>
        <v>120169.97100000002</v>
      </c>
      <c r="W42" s="97">
        <f t="shared" si="9"/>
        <v>118346.234</v>
      </c>
      <c r="X42" s="97">
        <f t="shared" si="9"/>
        <v>118725.561</v>
      </c>
      <c r="Y42" s="92"/>
    </row>
    <row r="43" spans="1:25" ht="24.75" customHeight="1">
      <c r="A43" s="62"/>
      <c r="B43" s="61" t="s">
        <v>69</v>
      </c>
      <c r="C43" s="88" t="str">
        <f>'NA1'!C43</f>
        <v xml:space="preserve">"Τέχνες, διασκέδαση και ψυχαγωγία" "Άλλες δραστηριότητες παροχής υπηρεσιών"  "Δραστηριότητες νοικοκυριών ως εργοδοτών" </v>
      </c>
      <c r="D43" s="97">
        <f>IF(SUM(D22:D24)=0,":",SUM(D22:D24))</f>
        <v>29037.278999999999</v>
      </c>
      <c r="E43" s="97">
        <f t="shared" ref="E43:X43" si="10">IF(SUM(E22:E24)=0,":",SUM(E22:E24))</f>
        <v>31289.389000000003</v>
      </c>
      <c r="F43" s="97">
        <f t="shared" si="10"/>
        <v>32841.395999999993</v>
      </c>
      <c r="G43" s="97">
        <f t="shared" si="10"/>
        <v>34381.343000000001</v>
      </c>
      <c r="H43" s="97">
        <f t="shared" si="10"/>
        <v>36249.618000000002</v>
      </c>
      <c r="I43" s="97">
        <f t="shared" si="10"/>
        <v>38177.239000000001</v>
      </c>
      <c r="J43" s="97">
        <f t="shared" si="10"/>
        <v>42047.53</v>
      </c>
      <c r="K43" s="97">
        <f t="shared" si="10"/>
        <v>44017.512000000002</v>
      </c>
      <c r="L43" s="97">
        <f t="shared" si="10"/>
        <v>47662.929000000004</v>
      </c>
      <c r="M43" s="97">
        <f t="shared" si="10"/>
        <v>53202.78</v>
      </c>
      <c r="N43" s="97">
        <f t="shared" si="10"/>
        <v>56838.055</v>
      </c>
      <c r="O43" s="97">
        <f t="shared" si="10"/>
        <v>61171.917000000001</v>
      </c>
      <c r="P43" s="97">
        <f t="shared" si="10"/>
        <v>65762.543999999994</v>
      </c>
      <c r="Q43" s="97">
        <f t="shared" si="10"/>
        <v>73854.103000000003</v>
      </c>
      <c r="R43" s="97">
        <f t="shared" si="10"/>
        <v>77551.137000000002</v>
      </c>
      <c r="S43" s="97">
        <f t="shared" si="10"/>
        <v>81697.02</v>
      </c>
      <c r="T43" s="97">
        <f t="shared" si="10"/>
        <v>84690.258000000002</v>
      </c>
      <c r="U43" s="97">
        <f t="shared" si="10"/>
        <v>82153.088000000003</v>
      </c>
      <c r="V43" s="97">
        <f t="shared" si="10"/>
        <v>75478.622000000003</v>
      </c>
      <c r="W43" s="97">
        <f t="shared" si="10"/>
        <v>71217.40800000001</v>
      </c>
      <c r="X43" s="97">
        <f t="shared" si="10"/>
        <v>70072.808000000005</v>
      </c>
      <c r="Y43" s="92"/>
    </row>
    <row r="44" spans="1:25" ht="12.75">
      <c r="B44" s="55" t="str">
        <f>""</f>
        <v/>
      </c>
      <c r="C44" s="55" t="str">
        <f>""</f>
        <v/>
      </c>
      <c r="D44" s="55" t="str">
        <f>""</f>
        <v/>
      </c>
      <c r="E44" s="55" t="str">
        <f>""</f>
        <v/>
      </c>
      <c r="F44" s="55" t="str">
        <f>""</f>
        <v/>
      </c>
      <c r="G44" s="55" t="str">
        <f>""</f>
        <v/>
      </c>
      <c r="H44" s="55" t="str">
        <f>""</f>
        <v/>
      </c>
      <c r="I44" s="55" t="str">
        <f>""</f>
        <v/>
      </c>
      <c r="J44" s="55" t="str">
        <f>""</f>
        <v/>
      </c>
      <c r="K44" s="55" t="str">
        <f>""</f>
        <v/>
      </c>
      <c r="L44" s="55" t="str">
        <f>""</f>
        <v/>
      </c>
      <c r="M44" s="55" t="str">
        <f>""</f>
        <v/>
      </c>
      <c r="N44" s="55" t="str">
        <f>""</f>
        <v/>
      </c>
      <c r="O44" s="55" t="str">
        <f>""</f>
        <v/>
      </c>
      <c r="P44" s="55" t="str">
        <f>""</f>
        <v/>
      </c>
      <c r="Q44" s="55" t="str">
        <f>""</f>
        <v/>
      </c>
      <c r="R44" s="55" t="str">
        <f>""</f>
        <v/>
      </c>
      <c r="S44" s="55" t="str">
        <f>""</f>
        <v/>
      </c>
      <c r="T44" s="55" t="str">
        <f>""</f>
        <v/>
      </c>
      <c r="U44" s="55" t="str">
        <f>""</f>
        <v/>
      </c>
      <c r="V44" s="55" t="str">
        <f>""</f>
        <v/>
      </c>
      <c r="W44" s="55" t="str">
        <f>""</f>
        <v/>
      </c>
      <c r="X44" s="55" t="str">
        <f>""</f>
        <v/>
      </c>
    </row>
    <row r="45" spans="1:25" ht="24.75" customHeight="1">
      <c r="A45" s="63"/>
      <c r="B45" s="61" t="s">
        <v>140</v>
      </c>
      <c r="C45" s="88" t="str">
        <f>'NA1'!C45</f>
        <v>Πρωτογενής Τομέας</v>
      </c>
      <c r="D45" s="97">
        <f>IF(SUM(D5:D6)=0,":",SUM(D5:D6))</f>
        <v>64897.788</v>
      </c>
      <c r="E45" s="97">
        <f t="shared" ref="E45:X45" si="11">IF(SUM(E5:E6)=0,":",SUM(E5:E6))</f>
        <v>63214.968999999997</v>
      </c>
      <c r="F45" s="97">
        <f t="shared" si="11"/>
        <v>62371.861000000004</v>
      </c>
      <c r="G45" s="97">
        <f t="shared" si="11"/>
        <v>64192.525000000001</v>
      </c>
      <c r="H45" s="97">
        <f t="shared" si="11"/>
        <v>66414.373999999996</v>
      </c>
      <c r="I45" s="97">
        <f t="shared" si="11"/>
        <v>68831.165999999997</v>
      </c>
      <c r="J45" s="97">
        <f t="shared" si="11"/>
        <v>67484.157999999996</v>
      </c>
      <c r="K45" s="97">
        <f t="shared" si="11"/>
        <v>66293.260999999999</v>
      </c>
      <c r="L45" s="97">
        <f t="shared" si="11"/>
        <v>68282.827000000005</v>
      </c>
      <c r="M45" s="97">
        <f t="shared" si="11"/>
        <v>67825.505000000005</v>
      </c>
      <c r="N45" s="97">
        <f t="shared" si="11"/>
        <v>62262.422999999995</v>
      </c>
      <c r="O45" s="97">
        <f t="shared" si="11"/>
        <v>53178.521000000001</v>
      </c>
      <c r="P45" s="97">
        <f t="shared" si="11"/>
        <v>58407.044999999998</v>
      </c>
      <c r="Q45" s="97">
        <f t="shared" si="11"/>
        <v>56325.709000000003</v>
      </c>
      <c r="R45" s="97">
        <f t="shared" si="11"/>
        <v>58981.246999999996</v>
      </c>
      <c r="S45" s="97">
        <f t="shared" si="11"/>
        <v>59697.382000000005</v>
      </c>
      <c r="T45" s="97">
        <f t="shared" si="11"/>
        <v>55107.92</v>
      </c>
      <c r="U45" s="97">
        <f t="shared" si="11"/>
        <v>55199.558000000005</v>
      </c>
      <c r="V45" s="97">
        <f t="shared" si="11"/>
        <v>48164.474000000002</v>
      </c>
      <c r="W45" s="97">
        <f t="shared" si="11"/>
        <v>46238.682000000001</v>
      </c>
      <c r="X45" s="97">
        <f t="shared" si="11"/>
        <v>44963.958999999995</v>
      </c>
    </row>
    <row r="46" spans="1:25" s="66" customFormat="1" ht="24.75" customHeight="1">
      <c r="A46" s="64"/>
      <c r="B46" s="60" t="s">
        <v>141</v>
      </c>
      <c r="C46" s="88" t="str">
        <f>'NA1'!C46</f>
        <v>Δευτερογενής Τομέας</v>
      </c>
      <c r="D46" s="97">
        <f>IF(SUM(D7:D10)=0,":",SUM(D7:D10))</f>
        <v>141638.23800000001</v>
      </c>
      <c r="E46" s="97">
        <f t="shared" ref="E46:X46" si="12">IF(SUM(E7:E10)=0,":",SUM(E7:E10))</f>
        <v>137570.68400000001</v>
      </c>
      <c r="F46" s="97">
        <f t="shared" si="12"/>
        <v>134525.53099999999</v>
      </c>
      <c r="G46" s="97">
        <f t="shared" si="12"/>
        <v>131259.22200000001</v>
      </c>
      <c r="H46" s="97">
        <f t="shared" si="12"/>
        <v>128375.43799999998</v>
      </c>
      <c r="I46" s="97">
        <f t="shared" si="12"/>
        <v>125355.19300000001</v>
      </c>
      <c r="J46" s="97">
        <f t="shared" si="12"/>
        <v>125938.505</v>
      </c>
      <c r="K46" s="97">
        <f t="shared" si="12"/>
        <v>126392.766</v>
      </c>
      <c r="L46" s="97">
        <f t="shared" si="12"/>
        <v>132451.25300000003</v>
      </c>
      <c r="M46" s="97">
        <f t="shared" si="12"/>
        <v>137182.01899999997</v>
      </c>
      <c r="N46" s="97">
        <f t="shared" si="12"/>
        <v>140997.538</v>
      </c>
      <c r="O46" s="97">
        <f t="shared" si="12"/>
        <v>147599.38500000001</v>
      </c>
      <c r="P46" s="97">
        <f t="shared" si="12"/>
        <v>154945.24799999999</v>
      </c>
      <c r="Q46" s="97">
        <f t="shared" si="12"/>
        <v>155196.16099999999</v>
      </c>
      <c r="R46" s="97">
        <f t="shared" si="12"/>
        <v>147375.09</v>
      </c>
      <c r="S46" s="97">
        <f t="shared" si="12"/>
        <v>143693.42199999999</v>
      </c>
      <c r="T46" s="97">
        <f t="shared" si="12"/>
        <v>139683.15</v>
      </c>
      <c r="U46" s="97">
        <f t="shared" si="12"/>
        <v>124623.43700000001</v>
      </c>
      <c r="V46" s="97">
        <f t="shared" si="12"/>
        <v>101876.75199999999</v>
      </c>
      <c r="W46" s="97">
        <f t="shared" si="12"/>
        <v>92284.902999999991</v>
      </c>
      <c r="X46" s="97">
        <f t="shared" si="12"/>
        <v>92564.948000000004</v>
      </c>
    </row>
    <row r="47" spans="1:25" s="66" customFormat="1" ht="24.75" customHeight="1">
      <c r="A47" s="64"/>
      <c r="B47" s="61" t="s">
        <v>142</v>
      </c>
      <c r="C47" s="88" t="str">
        <f>'NA1'!C47</f>
        <v>Τριτογενής Τομέας</v>
      </c>
      <c r="D47" s="97">
        <f>IF(SUM(D11:D24)=0,":",SUM(D11:D24))</f>
        <v>355621.61299999995</v>
      </c>
      <c r="E47" s="97">
        <f t="shared" ref="E47:X47" si="13">IF(SUM(E11:E24)=0,":",SUM(E11:E24))</f>
        <v>364048.46499999997</v>
      </c>
      <c r="F47" s="97">
        <f t="shared" si="13"/>
        <v>373707.93899999995</v>
      </c>
      <c r="G47" s="97">
        <f t="shared" si="13"/>
        <v>385999.34499999991</v>
      </c>
      <c r="H47" s="97">
        <f t="shared" si="13"/>
        <v>399629.70600000001</v>
      </c>
      <c r="I47" s="97">
        <f t="shared" si="13"/>
        <v>412164.02300000004</v>
      </c>
      <c r="J47" s="97">
        <f t="shared" si="13"/>
        <v>433926.41600000003</v>
      </c>
      <c r="K47" s="97">
        <f t="shared" si="13"/>
        <v>438703.17800000001</v>
      </c>
      <c r="L47" s="97">
        <f t="shared" si="13"/>
        <v>450929.93700000003</v>
      </c>
      <c r="M47" s="97">
        <f t="shared" si="13"/>
        <v>459282.39600000001</v>
      </c>
      <c r="N47" s="97">
        <f t="shared" si="13"/>
        <v>471841.42</v>
      </c>
      <c r="O47" s="97">
        <f t="shared" si="13"/>
        <v>482770.99700000003</v>
      </c>
      <c r="P47" s="97">
        <f t="shared" si="13"/>
        <v>509312.52100000001</v>
      </c>
      <c r="Q47" s="97">
        <f t="shared" si="13"/>
        <v>537225.28599999996</v>
      </c>
      <c r="R47" s="97">
        <f t="shared" si="13"/>
        <v>536328.48800000001</v>
      </c>
      <c r="S47" s="97">
        <f t="shared" si="13"/>
        <v>541412.04700000002</v>
      </c>
      <c r="T47" s="97">
        <f t="shared" si="13"/>
        <v>547908.64500000002</v>
      </c>
      <c r="U47" s="97">
        <f t="shared" si="13"/>
        <v>536507.04499999993</v>
      </c>
      <c r="V47" s="97">
        <f t="shared" si="13"/>
        <v>513167.08900000004</v>
      </c>
      <c r="W47" s="97">
        <f t="shared" si="13"/>
        <v>505409.16000000003</v>
      </c>
      <c r="X47" s="97">
        <f t="shared" si="13"/>
        <v>511052.27099999995</v>
      </c>
    </row>
    <row r="48" spans="1:25" s="66" customFormat="1" ht="12.75">
      <c r="A48" s="64"/>
      <c r="B48" s="64"/>
      <c r="C48" s="68"/>
      <c r="D48" s="68"/>
      <c r="E48" s="68"/>
      <c r="F48" s="68"/>
      <c r="G48" s="68"/>
      <c r="H48" s="68"/>
      <c r="I48" s="68"/>
      <c r="J48" s="68"/>
      <c r="K48" s="68"/>
      <c r="L48" s="68"/>
      <c r="M48" s="68"/>
      <c r="N48" s="68"/>
      <c r="O48" s="68"/>
      <c r="P48" s="69"/>
      <c r="Q48" s="69"/>
      <c r="R48" s="69"/>
      <c r="S48" s="67"/>
    </row>
    <row r="49" spans="1:28" s="64" customFormat="1" ht="28.5" customHeight="1" thickBot="1">
      <c r="C49" s="70"/>
      <c r="D49" s="71"/>
      <c r="E49" s="71"/>
      <c r="F49" s="71"/>
      <c r="G49" s="71"/>
      <c r="H49" s="71"/>
      <c r="I49" s="71"/>
      <c r="J49" s="71"/>
      <c r="K49" s="71"/>
      <c r="L49" s="71"/>
      <c r="M49" s="71"/>
      <c r="N49" s="71"/>
      <c r="O49" s="71"/>
      <c r="P49" s="70"/>
      <c r="Q49" s="71"/>
      <c r="R49" s="71"/>
      <c r="S49" s="71"/>
      <c r="T49" s="71"/>
      <c r="U49" s="71"/>
      <c r="V49" s="71"/>
      <c r="W49" s="71"/>
      <c r="X49" s="71"/>
      <c r="Y49" s="71"/>
      <c r="Z49" s="71"/>
      <c r="AA49" s="71"/>
      <c r="AB49" s="71"/>
    </row>
    <row r="50" spans="1:28" s="66" customFormat="1" ht="28.5" customHeight="1" thickTop="1">
      <c r="A50" s="64"/>
      <c r="B50" s="182"/>
      <c r="C50" s="182"/>
      <c r="D50" s="65"/>
      <c r="E50" s="65"/>
      <c r="F50" s="65"/>
      <c r="G50" s="65"/>
      <c r="H50" s="65"/>
      <c r="I50" s="65"/>
      <c r="J50" s="65"/>
      <c r="K50" s="65"/>
      <c r="L50" s="65"/>
      <c r="M50" s="65"/>
      <c r="N50" s="65"/>
      <c r="O50" s="65"/>
      <c r="P50" s="72"/>
      <c r="Q50" s="72"/>
      <c r="R50" s="72"/>
      <c r="S50" s="42"/>
    </row>
    <row r="51" spans="1:28" s="66" customFormat="1" ht="19.5" customHeight="1">
      <c r="A51" s="64"/>
      <c r="B51" s="65"/>
      <c r="C51" s="65"/>
      <c r="D51" s="65"/>
      <c r="E51" s="65"/>
      <c r="F51" s="65"/>
      <c r="G51" s="65"/>
      <c r="H51" s="65"/>
      <c r="I51" s="65"/>
      <c r="J51" s="65"/>
      <c r="K51" s="65"/>
      <c r="L51" s="65"/>
      <c r="M51" s="65"/>
      <c r="N51" s="65"/>
      <c r="O51" s="65"/>
      <c r="P51" s="64"/>
      <c r="Q51" s="64"/>
      <c r="R51" s="64"/>
      <c r="S51" s="42"/>
    </row>
    <row r="52" spans="1:28" s="66" customFormat="1" ht="28.5" customHeight="1">
      <c r="A52" s="64"/>
      <c r="B52" s="73"/>
      <c r="C52" s="73"/>
      <c r="D52" s="65"/>
      <c r="E52" s="65"/>
      <c r="F52" s="65"/>
      <c r="G52" s="65"/>
      <c r="H52" s="65"/>
      <c r="I52" s="65"/>
      <c r="J52" s="65"/>
      <c r="K52" s="65"/>
      <c r="L52" s="65"/>
      <c r="M52" s="65"/>
      <c r="N52" s="65"/>
      <c r="O52" s="65"/>
      <c r="P52" s="64"/>
      <c r="Q52" s="64"/>
      <c r="R52" s="64"/>
      <c r="S52" s="42"/>
    </row>
    <row r="53" spans="1:28" s="66" customFormat="1" ht="21.75" customHeight="1">
      <c r="C53" s="74"/>
    </row>
    <row r="54" spans="1:28" s="52" customFormat="1" ht="21.75" customHeight="1"/>
    <row r="55" spans="1:28" s="52" customFormat="1" ht="19.5" customHeight="1"/>
    <row r="56" spans="1:28" ht="22.5" customHeight="1">
      <c r="R56" s="42"/>
    </row>
    <row r="57" spans="1:28" ht="24.75" customHeight="1">
      <c r="R57" s="42"/>
    </row>
    <row r="58" spans="1:28" s="52" customFormat="1" ht="22.5" customHeight="1"/>
    <row r="59" spans="1:28" s="52" customFormat="1" ht="15" customHeight="1"/>
    <row r="60" spans="1:28" s="52" customFormat="1" ht="15" customHeight="1"/>
    <row r="61" spans="1:28" ht="24" customHeight="1">
      <c r="R61" s="42"/>
    </row>
    <row r="62" spans="1:28" ht="22.5" customHeight="1">
      <c r="R62" s="42"/>
    </row>
    <row r="63" spans="1:28" ht="22.5" customHeight="1">
      <c r="R63" s="42"/>
    </row>
    <row r="64" spans="1:28" ht="22.5" customHeight="1">
      <c r="R64" s="42"/>
    </row>
    <row r="65" spans="18:18" ht="12.75">
      <c r="R65" s="42"/>
    </row>
    <row r="66" spans="18:18" ht="12.75">
      <c r="R66" s="42"/>
    </row>
    <row r="67" spans="18:18" ht="12.75">
      <c r="R67" s="42"/>
    </row>
    <row r="68" spans="18:18" s="52" customFormat="1" ht="12.75"/>
    <row r="69" spans="18:18" s="52" customFormat="1" ht="12.75"/>
    <row r="70" spans="18:18" s="52" customFormat="1" ht="12.75"/>
    <row r="71" spans="18:18" ht="12.75">
      <c r="R71" s="42"/>
    </row>
    <row r="72" spans="18:18" s="52" customFormat="1" ht="12.75"/>
    <row r="73" spans="18:18" ht="12.75">
      <c r="R73" s="42"/>
    </row>
    <row r="74" spans="18:18" s="52" customFormat="1" ht="12.75"/>
    <row r="75" spans="18:18" ht="12.75">
      <c r="R75" s="42"/>
    </row>
    <row r="76" spans="18:18" ht="12.75">
      <c r="R76" s="42"/>
    </row>
    <row r="77" spans="18:18" ht="12.75">
      <c r="R77" s="42"/>
    </row>
    <row r="78" spans="18:18" ht="12.75">
      <c r="R78" s="42"/>
    </row>
    <row r="79" spans="18:18" ht="12.75">
      <c r="R79" s="42"/>
    </row>
    <row r="80" spans="18:18" ht="12.75">
      <c r="R80" s="42"/>
    </row>
    <row r="81" spans="18:18" ht="12.75">
      <c r="R81" s="42"/>
    </row>
    <row r="82" spans="18:18" ht="12.75">
      <c r="R82" s="42"/>
    </row>
    <row r="83" spans="18:18" ht="12.75">
      <c r="R83" s="42"/>
    </row>
    <row r="84" spans="18:18" ht="12.75">
      <c r="R84" s="42"/>
    </row>
    <row r="85" spans="18:18" ht="12.75">
      <c r="R85" s="42"/>
    </row>
    <row r="86" spans="18:18" ht="12.75">
      <c r="R86" s="42"/>
    </row>
    <row r="87" spans="18:18" ht="12.75">
      <c r="R87" s="42"/>
    </row>
    <row r="88" spans="18:18" ht="12.75">
      <c r="R88" s="42"/>
    </row>
    <row r="89" spans="18:18" ht="12.75">
      <c r="R89" s="42"/>
    </row>
    <row r="90" spans="18:18" ht="12.75">
      <c r="R90" s="42"/>
    </row>
    <row r="91" spans="18:18" ht="12.75">
      <c r="R91" s="42"/>
    </row>
    <row r="92" spans="18:18" ht="12.75">
      <c r="R92" s="42"/>
    </row>
    <row r="93" spans="18:18" ht="12.75">
      <c r="R93" s="42"/>
    </row>
    <row r="94" spans="18:18" ht="12.75">
      <c r="R94" s="42"/>
    </row>
    <row r="95" spans="18:18" ht="12.75">
      <c r="R95" s="42"/>
    </row>
    <row r="96" spans="18:18" ht="12.75">
      <c r="R96" s="42"/>
    </row>
    <row r="97" spans="18:18" ht="12.75">
      <c r="R97" s="42"/>
    </row>
    <row r="98" spans="18:18" ht="12.75">
      <c r="R98" s="42"/>
    </row>
    <row r="99" spans="18:18" ht="12.75">
      <c r="R99" s="42"/>
    </row>
    <row r="100" spans="18:18" ht="12.75">
      <c r="R100" s="42"/>
    </row>
    <row r="101" spans="18:18" ht="12.75">
      <c r="R101" s="42"/>
    </row>
    <row r="102" spans="18:18" ht="12.75">
      <c r="R102" s="42"/>
    </row>
    <row r="103" spans="18:18" ht="12.75">
      <c r="R103" s="42"/>
    </row>
    <row r="104" spans="18:18" ht="12.75">
      <c r="R104" s="42"/>
    </row>
    <row r="105" spans="18:18" ht="12.75">
      <c r="R105" s="42"/>
    </row>
    <row r="106" spans="18:18" ht="12.75">
      <c r="R106" s="42"/>
    </row>
    <row r="107" spans="18:18" ht="12.75">
      <c r="R107" s="42"/>
    </row>
    <row r="108" spans="18:18" ht="12.75">
      <c r="R108" s="42"/>
    </row>
    <row r="109" spans="18:18" ht="12.75">
      <c r="R109" s="42"/>
    </row>
    <row r="110" spans="18:18" ht="12.75">
      <c r="R110" s="42"/>
    </row>
    <row r="111" spans="18:18" ht="12.75">
      <c r="R111" s="42"/>
    </row>
    <row r="112" spans="18:18" ht="12.75">
      <c r="R112" s="42"/>
    </row>
    <row r="113" spans="18:18" ht="12.75">
      <c r="R113" s="42"/>
    </row>
    <row r="114" spans="18:18" ht="12.75">
      <c r="R114" s="42"/>
    </row>
    <row r="115" spans="18:18" ht="12.75">
      <c r="R115" s="42"/>
    </row>
    <row r="116" spans="18:18" ht="12.75">
      <c r="R116" s="42"/>
    </row>
    <row r="117" spans="18:18" s="66" customFormat="1" ht="12.75"/>
    <row r="118" spans="18:18" s="66" customFormat="1" ht="12.75"/>
    <row r="119" spans="18:18" s="66" customFormat="1" ht="12.75"/>
    <row r="120" spans="18:18" s="66" customFormat="1" ht="12.75"/>
    <row r="121" spans="18:18" s="66" customFormat="1" ht="12.75"/>
    <row r="122" spans="18:18" s="66" customFormat="1" ht="12.75"/>
    <row r="123" spans="18:18" s="66" customFormat="1" ht="12.75"/>
    <row r="124" spans="18:18" s="66" customFormat="1" ht="12.75"/>
    <row r="125" spans="18:18" s="66" customFormat="1" ht="12.75"/>
    <row r="126" spans="18:18" s="66" customFormat="1" ht="12.75"/>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S33"/>
  <sheetViews>
    <sheetView topLeftCell="A16" workbookViewId="0">
      <selection activeCell="B36" sqref="A36:X45"/>
    </sheetView>
  </sheetViews>
  <sheetFormatPr defaultColWidth="9.125" defaultRowHeight="12.75"/>
  <cols>
    <col min="1" max="1" width="2.75" style="77" customWidth="1"/>
    <col min="2" max="2" width="23.75" style="77" customWidth="1"/>
    <col min="3" max="8" width="9.125" style="77"/>
    <col min="9" max="9" width="10" style="77" customWidth="1"/>
    <col min="10" max="22" width="9.125" style="77"/>
    <col min="23" max="23" width="3.75" style="77" customWidth="1"/>
    <col min="24" max="24" width="9.125" style="84"/>
    <col min="25" max="25" width="3.75" style="77" customWidth="1"/>
    <col min="26" max="26" width="9.125" style="77"/>
    <col min="27" max="27" width="3.75" style="77" customWidth="1"/>
    <col min="28" max="28" width="9.125" style="84"/>
    <col min="29" max="29" width="9.125" style="84" customWidth="1"/>
    <col min="30" max="30" width="3.75" style="77" customWidth="1"/>
    <col min="31" max="31" width="9.125" style="77"/>
    <col min="32" max="32" width="13" style="77" bestFit="1" customWidth="1"/>
    <col min="33" max="34" width="9.125" style="77"/>
    <col min="35" max="35" width="12.25" style="77" bestFit="1" customWidth="1"/>
    <col min="36" max="41" width="9.125" style="77"/>
    <col min="42" max="42" width="3.75" style="77" customWidth="1"/>
    <col min="43" max="16384" width="9.125" style="77"/>
  </cols>
  <sheetData>
    <row r="1" spans="1:45" ht="30.75" thickBot="1">
      <c r="B1" s="36" t="s">
        <v>124</v>
      </c>
    </row>
    <row r="2" spans="1:45" ht="13.5" thickTop="1">
      <c r="B2" s="44" t="s">
        <v>117</v>
      </c>
      <c r="C2" s="44"/>
    </row>
    <row r="3" spans="1:45">
      <c r="B3" s="49"/>
      <c r="C3" s="44"/>
    </row>
    <row r="4" spans="1:45">
      <c r="C4" s="80"/>
      <c r="D4" s="80"/>
      <c r="E4" s="80"/>
      <c r="F4" s="80"/>
      <c r="G4" s="80"/>
      <c r="H4" s="80"/>
      <c r="I4" s="80"/>
      <c r="J4" s="80"/>
      <c r="K4" s="80"/>
      <c r="L4" s="80"/>
      <c r="M4" s="80"/>
      <c r="N4" s="80"/>
      <c r="O4" s="80"/>
      <c r="P4" s="80"/>
      <c r="Q4" s="80"/>
      <c r="R4" s="80"/>
      <c r="S4" s="80"/>
      <c r="T4" s="80"/>
      <c r="U4" s="80"/>
      <c r="V4" s="80"/>
      <c r="W4" s="80"/>
      <c r="X4" s="81"/>
      <c r="Y4" s="80"/>
      <c r="Z4" s="80"/>
      <c r="AA4" s="80"/>
      <c r="AB4" s="81"/>
      <c r="AC4" s="81"/>
      <c r="AD4" s="80"/>
      <c r="AE4" s="80"/>
      <c r="AF4" s="80"/>
      <c r="AG4" s="80"/>
      <c r="AH4" s="80"/>
      <c r="AI4" s="80"/>
      <c r="AJ4" s="80"/>
      <c r="AK4" s="80"/>
      <c r="AL4" s="80"/>
      <c r="AM4" s="80"/>
      <c r="AN4" s="80"/>
      <c r="AO4" s="80"/>
    </row>
    <row r="5" spans="1:45">
      <c r="B5" s="98" t="str">
        <f t="array" ref="B5:AS27">TRANSPOSE('HW1'!B4:X47)</f>
        <v/>
      </c>
      <c r="C5" s="99" t="str">
        <v>A.</v>
      </c>
      <c r="D5" s="99" t="str">
        <v>B.</v>
      </c>
      <c r="E5" s="99" t="str">
        <v>C.</v>
      </c>
      <c r="F5" s="99" t="str">
        <v>D.</v>
      </c>
      <c r="G5" s="99" t="str">
        <v>E.</v>
      </c>
      <c r="H5" s="99" t="str">
        <v>F.</v>
      </c>
      <c r="I5" s="99" t="str">
        <v>G.</v>
      </c>
      <c r="J5" s="99" t="str">
        <v>H.</v>
      </c>
      <c r="K5" s="99" t="str">
        <v>I.</v>
      </c>
      <c r="L5" s="99" t="str">
        <v>J.</v>
      </c>
      <c r="M5" s="99" t="str">
        <v>K.</v>
      </c>
      <c r="N5" s="99" t="str">
        <v>L.</v>
      </c>
      <c r="O5" s="99" t="str">
        <v>M.</v>
      </c>
      <c r="P5" s="99" t="str">
        <v>N.</v>
      </c>
      <c r="Q5" s="99" t="str">
        <v>O.</v>
      </c>
      <c r="R5" s="99" t="str">
        <v>P.</v>
      </c>
      <c r="S5" s="99" t="str">
        <v>Q.</v>
      </c>
      <c r="T5" s="99" t="str">
        <v>R.</v>
      </c>
      <c r="U5" s="99" t="str">
        <v>S.</v>
      </c>
      <c r="V5" s="99" t="str">
        <v>T.</v>
      </c>
      <c r="W5" s="99" t="str">
        <v/>
      </c>
      <c r="X5" s="99" t="str">
        <v/>
      </c>
      <c r="Y5" s="99" t="str">
        <v/>
      </c>
      <c r="Z5" s="99" t="str">
        <v/>
      </c>
      <c r="AA5" s="99" t="str">
        <v/>
      </c>
      <c r="AB5" s="99" t="str">
        <v/>
      </c>
      <c r="AC5" s="99" t="str">
        <v/>
      </c>
      <c r="AD5" s="99" t="str">
        <v/>
      </c>
      <c r="AE5" s="99" t="str">
        <v>A</v>
      </c>
      <c r="AF5" s="99" t="str">
        <v>B_E</v>
      </c>
      <c r="AG5" s="99" t="str">
        <v>C</v>
      </c>
      <c r="AH5" s="99" t="str">
        <v>F</v>
      </c>
      <c r="AI5" s="99" t="str">
        <v>G_I</v>
      </c>
      <c r="AJ5" s="99" t="str">
        <v>J</v>
      </c>
      <c r="AK5" s="99" t="str">
        <v>K</v>
      </c>
      <c r="AL5" s="99" t="str">
        <v>L</v>
      </c>
      <c r="AM5" s="99" t="str">
        <v>M_N</v>
      </c>
      <c r="AN5" s="99" t="str">
        <v>O_Q</v>
      </c>
      <c r="AO5" s="99" t="str">
        <v>R_T</v>
      </c>
      <c r="AP5" s="99" t="str">
        <v/>
      </c>
      <c r="AQ5" s="99" t="str">
        <v>A_B</v>
      </c>
      <c r="AR5" s="99" t="str">
        <v>C_F</v>
      </c>
      <c r="AS5" s="99" t="str">
        <v>G_T</v>
      </c>
    </row>
    <row r="6" spans="1:45" s="78" customFormat="1" ht="253.5" customHeight="1">
      <c r="B6" s="100" t="str">
        <v/>
      </c>
      <c r="C6" s="101" t="str">
        <v>Γεωργία, δασοκομία και αλιεία</v>
      </c>
      <c r="D6" s="101" t="str">
        <v>Ορυχεία και λατομεία</v>
      </c>
      <c r="E6" s="101" t="str">
        <v>Μεταποιητικές βιομηχανίες</v>
      </c>
      <c r="F6" s="101" t="str">
        <v>Παραγωγή  ηλεκτρικού  ρεύματος, φυσικού αερίου, ατμού και κλιματισμού</v>
      </c>
      <c r="G6" s="101" t="str">
        <v>Παροχή νερού, επεξεργασία λυμάτων, διαχείριση αποβλήτων και δραστηριότητες εξυγίανσης</v>
      </c>
      <c r="H6" s="101" t="str">
        <v>Κατασκευές</v>
      </c>
      <c r="I6" s="101" t="str">
        <v>Χονδρικό και λιανικό εμπόριο, επισκευή μηχανοκινήτων οχημάτων και μοτοσικλετών</v>
      </c>
      <c r="J6" s="101" t="str">
        <v>Μεταφορά και αποθήκευση</v>
      </c>
      <c r="K6" s="101" t="str">
        <v>Δραστηριότητες υπηρεσιών παροχής καταλύματος και υπηρεσιών εστίασης</v>
      </c>
      <c r="L6" s="101" t="str">
        <v>Ενημέρωση και επικοινωνία</v>
      </c>
      <c r="M6" s="101" t="str">
        <v>Χρηματοπιστωτικές και ασφαλιστικές δραστηριότητες</v>
      </c>
      <c r="N6" s="101" t="str">
        <v>Διαχείριση ακίνητης περιουσίας</v>
      </c>
      <c r="O6" s="101" t="str">
        <v>Επαγγελματικές, επιστημονικές και τεχνικές δραστηριότητες</v>
      </c>
      <c r="P6" s="101" t="str">
        <v>Διοικητικές και υποστηρικτικές δραστηριότητες</v>
      </c>
      <c r="Q6" s="101" t="str">
        <v>Δημόσια διοίκηση και άμυνα, υποχρεωτική κοινωνική ασφάλιση</v>
      </c>
      <c r="R6" s="101" t="str">
        <v>Εκπαίδευση</v>
      </c>
      <c r="S6" s="101" t="str">
        <v>Δραστηριότητες σχετικές με την ανθρώπινη υγεία και κοινωνική μέριμνα</v>
      </c>
      <c r="T6" s="101" t="str">
        <v>Τέχνες, διασκέδαση και ψυχαγωγία</v>
      </c>
      <c r="U6" s="101" t="str">
        <v>Άλλες δραστηριότητες παροχής υπηρεσιών</v>
      </c>
      <c r="V6" s="101" t="str">
        <v>Δραστηριότητες νοικοκυριών ως εργοδοτών</v>
      </c>
      <c r="W6" s="101" t="str">
        <v/>
      </c>
      <c r="X6" s="102" t="str">
        <v/>
      </c>
      <c r="Y6" s="101" t="str">
        <v/>
      </c>
      <c r="Z6" s="101" t="str">
        <v/>
      </c>
      <c r="AA6" s="101" t="str">
        <v/>
      </c>
      <c r="AB6" s="102" t="str">
        <v/>
      </c>
      <c r="AC6" s="102" t="str">
        <v>Συνολικές Ώρες Εργασίας</v>
      </c>
      <c r="AD6" s="101" t="str">
        <v/>
      </c>
      <c r="AE6" s="101" t="str">
        <v>Γεωργία, δασοκομία και αλιεία</v>
      </c>
      <c r="AF6" s="101" t="str">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v>Μεταποιητικές βιομηχανίες</v>
      </c>
      <c r="AH6" s="101" t="str">
        <v>Κατασκευές</v>
      </c>
      <c r="AI6" s="101" t="str">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v>Ενημέρωση και επικοινωνία</v>
      </c>
      <c r="AK6" s="101" t="str">
        <v>Χρηματοπιστωτικές και ασφαλιστικές δραστηριότητες</v>
      </c>
      <c r="AL6" s="101" t="str">
        <v>Διαχείριση ακίνητης περιουσίας</v>
      </c>
      <c r="AM6" s="101" t="str">
        <v xml:space="preserve">"Επαγγελματικές, επιστημονικές και τεχνικές δραστηριότητες" "Διοικητικές και υποστηρικτικές δραστηριότητες" </v>
      </c>
      <c r="AN6" s="101" t="str">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v xml:space="preserve">"Τέχνες, διασκέδαση και ψυχαγωγία" "Άλλες δραστηριότητες παροχής υπηρεσιών"  "Δραστηριότητες νοικοκυριών ως εργοδοτών" </v>
      </c>
      <c r="AP6" s="101" t="str">
        <v/>
      </c>
      <c r="AQ6" s="101" t="str">
        <v>Πρωτογενής Τομέας</v>
      </c>
      <c r="AR6" s="101" t="str">
        <v>Δευτερογενής Τομέας</v>
      </c>
      <c r="AS6" s="101" t="str">
        <v>Τριτογενής Τομέας</v>
      </c>
    </row>
    <row r="7" spans="1:45" ht="22.5" customHeight="1">
      <c r="A7" s="77">
        <f t="shared" ref="A7:A26" si="0">IF(C7=":",0,1)</f>
        <v>1</v>
      </c>
      <c r="B7" s="105">
        <v>1995</v>
      </c>
      <c r="C7" s="104">
        <v>63267.302000000003</v>
      </c>
      <c r="D7" s="104">
        <v>1630.4860000000001</v>
      </c>
      <c r="E7" s="104">
        <v>83406.986000000004</v>
      </c>
      <c r="F7" s="104">
        <v>1789.7</v>
      </c>
      <c r="G7" s="104">
        <v>2662.183</v>
      </c>
      <c r="H7" s="104">
        <v>53779.368999999999</v>
      </c>
      <c r="I7" s="104">
        <v>99783.130999999994</v>
      </c>
      <c r="J7" s="104">
        <v>28967.231</v>
      </c>
      <c r="K7" s="104">
        <v>56478.642999999996</v>
      </c>
      <c r="L7" s="104">
        <v>9531.4030000000002</v>
      </c>
      <c r="M7" s="104">
        <v>21071.833999999999</v>
      </c>
      <c r="N7" s="104">
        <v>1680.2069999999999</v>
      </c>
      <c r="O7" s="104">
        <v>17451.964</v>
      </c>
      <c r="P7" s="104">
        <v>9470.2900000000009</v>
      </c>
      <c r="Q7" s="104">
        <v>43830.633000000002</v>
      </c>
      <c r="R7" s="104">
        <v>18889.785</v>
      </c>
      <c r="S7" s="104">
        <v>19429.213</v>
      </c>
      <c r="T7" s="104">
        <v>7868.5849999999991</v>
      </c>
      <c r="U7" s="104">
        <v>13139.567999999999</v>
      </c>
      <c r="V7" s="104">
        <v>8029.1260000000002</v>
      </c>
      <c r="W7" s="104" t="str">
        <v/>
      </c>
      <c r="X7" s="99" t="str">
        <v/>
      </c>
      <c r="Y7" s="104" t="str">
        <v/>
      </c>
      <c r="Z7" s="104" t="str">
        <v/>
      </c>
      <c r="AA7" s="104" t="str">
        <v/>
      </c>
      <c r="AB7" s="99" t="str">
        <v/>
      </c>
      <c r="AC7" s="99">
        <v>562157.63899999997</v>
      </c>
      <c r="AD7" s="104" t="str">
        <v/>
      </c>
      <c r="AE7" s="104">
        <v>63267.302000000003</v>
      </c>
      <c r="AF7" s="104">
        <v>89489.35500000001</v>
      </c>
      <c r="AG7" s="104">
        <v>83406.986000000004</v>
      </c>
      <c r="AH7" s="104">
        <v>53779.368999999999</v>
      </c>
      <c r="AI7" s="104">
        <v>185229.005</v>
      </c>
      <c r="AJ7" s="104">
        <v>9531.4030000000002</v>
      </c>
      <c r="AK7" s="104">
        <v>21071.833999999999</v>
      </c>
      <c r="AL7" s="104">
        <v>1680.2069999999999</v>
      </c>
      <c r="AM7" s="104">
        <v>26922.254000000001</v>
      </c>
      <c r="AN7" s="104">
        <v>82149.631000000008</v>
      </c>
      <c r="AO7" s="104">
        <v>29037.278999999999</v>
      </c>
      <c r="AP7" s="104" t="str">
        <v/>
      </c>
      <c r="AQ7" s="104">
        <v>64897.788</v>
      </c>
      <c r="AR7" s="104">
        <v>141638.23800000001</v>
      </c>
      <c r="AS7" s="104">
        <v>355621.61299999995</v>
      </c>
    </row>
    <row r="8" spans="1:45" ht="22.5" customHeight="1">
      <c r="A8" s="77">
        <f t="shared" si="0"/>
        <v>1</v>
      </c>
      <c r="B8" s="105">
        <v>1996</v>
      </c>
      <c r="C8" s="104">
        <v>61593.833999999995</v>
      </c>
      <c r="D8" s="104">
        <v>1621.135</v>
      </c>
      <c r="E8" s="104">
        <v>79989.572</v>
      </c>
      <c r="F8" s="104">
        <v>1789.7</v>
      </c>
      <c r="G8" s="104">
        <v>2662.183</v>
      </c>
      <c r="H8" s="104">
        <v>53129.229000000007</v>
      </c>
      <c r="I8" s="104">
        <v>101367.08199999999</v>
      </c>
      <c r="J8" s="104">
        <v>29702.06</v>
      </c>
      <c r="K8" s="104">
        <v>55365.246999999996</v>
      </c>
      <c r="L8" s="104">
        <v>10060.626</v>
      </c>
      <c r="M8" s="104">
        <v>21927.124000000003</v>
      </c>
      <c r="N8" s="104">
        <v>1768.6379999999999</v>
      </c>
      <c r="O8" s="104">
        <v>17984.234</v>
      </c>
      <c r="P8" s="104">
        <v>9596.4719999999998</v>
      </c>
      <c r="Q8" s="104">
        <v>44830.850000000006</v>
      </c>
      <c r="R8" s="104">
        <v>20005.649999999998</v>
      </c>
      <c r="S8" s="104">
        <v>20151.092999999997</v>
      </c>
      <c r="T8" s="104">
        <v>8091.0019999999995</v>
      </c>
      <c r="U8" s="104">
        <v>13161.466</v>
      </c>
      <c r="V8" s="104">
        <v>10036.921</v>
      </c>
      <c r="W8" s="104" t="str">
        <v/>
      </c>
      <c r="X8" s="99" t="str">
        <v/>
      </c>
      <c r="Y8" s="104" t="str">
        <v/>
      </c>
      <c r="Z8" s="104" t="str">
        <v/>
      </c>
      <c r="AA8" s="104" t="str">
        <v/>
      </c>
      <c r="AB8" s="99" t="str">
        <v/>
      </c>
      <c r="AC8" s="99">
        <v>564834.1179999999</v>
      </c>
      <c r="AD8" s="104" t="str">
        <v/>
      </c>
      <c r="AE8" s="104">
        <v>61593.833999999995</v>
      </c>
      <c r="AF8" s="104">
        <v>86062.59</v>
      </c>
      <c r="AG8" s="104">
        <v>79989.572</v>
      </c>
      <c r="AH8" s="104">
        <v>53129.229000000007</v>
      </c>
      <c r="AI8" s="104">
        <v>186434.389</v>
      </c>
      <c r="AJ8" s="104">
        <v>10060.626</v>
      </c>
      <c r="AK8" s="104">
        <v>21927.124000000003</v>
      </c>
      <c r="AL8" s="104">
        <v>1768.6379999999999</v>
      </c>
      <c r="AM8" s="104">
        <v>27580.705999999998</v>
      </c>
      <c r="AN8" s="104">
        <v>84987.592999999993</v>
      </c>
      <c r="AO8" s="104">
        <v>31289.389000000003</v>
      </c>
      <c r="AP8" s="104" t="str">
        <v/>
      </c>
      <c r="AQ8" s="104">
        <v>63214.968999999997</v>
      </c>
      <c r="AR8" s="104">
        <v>137570.68400000001</v>
      </c>
      <c r="AS8" s="104">
        <v>364048.46499999997</v>
      </c>
    </row>
    <row r="9" spans="1:45" ht="22.5" customHeight="1">
      <c r="A9" s="77">
        <f t="shared" si="0"/>
        <v>1</v>
      </c>
      <c r="B9" s="105">
        <v>1997</v>
      </c>
      <c r="C9" s="104">
        <v>60957.993000000002</v>
      </c>
      <c r="D9" s="104">
        <v>1413.8679999999999</v>
      </c>
      <c r="E9" s="104">
        <v>77537.476999999999</v>
      </c>
      <c r="F9" s="104">
        <v>1789.7</v>
      </c>
      <c r="G9" s="104">
        <v>2708.7489999999998</v>
      </c>
      <c r="H9" s="104">
        <v>52489.605000000003</v>
      </c>
      <c r="I9" s="104">
        <v>102446.371</v>
      </c>
      <c r="J9" s="104">
        <v>30779.554</v>
      </c>
      <c r="K9" s="104">
        <v>55780.572</v>
      </c>
      <c r="L9" s="104">
        <v>10659.721000000001</v>
      </c>
      <c r="M9" s="104">
        <v>22663.564999999999</v>
      </c>
      <c r="N9" s="104">
        <v>1857.0710000000001</v>
      </c>
      <c r="O9" s="104">
        <v>18482.986000000001</v>
      </c>
      <c r="P9" s="104">
        <v>9761.91</v>
      </c>
      <c r="Q9" s="104">
        <v>46663.561999999998</v>
      </c>
      <c r="R9" s="104">
        <v>20894.173999999999</v>
      </c>
      <c r="S9" s="104">
        <v>20877.057000000001</v>
      </c>
      <c r="T9" s="104">
        <v>8337.6939999999995</v>
      </c>
      <c r="U9" s="104">
        <v>13463.374999999998</v>
      </c>
      <c r="V9" s="104">
        <v>11040.327000000001</v>
      </c>
      <c r="W9" s="104" t="str">
        <v/>
      </c>
      <c r="X9" s="99" t="str">
        <v/>
      </c>
      <c r="Y9" s="104" t="str">
        <v/>
      </c>
      <c r="Z9" s="104" t="str">
        <v/>
      </c>
      <c r="AA9" s="104" t="str">
        <v/>
      </c>
      <c r="AB9" s="99" t="str">
        <v/>
      </c>
      <c r="AC9" s="99">
        <v>570605.33100000001</v>
      </c>
      <c r="AD9" s="104" t="str">
        <v/>
      </c>
      <c r="AE9" s="104">
        <v>60957.993000000002</v>
      </c>
      <c r="AF9" s="104">
        <v>83449.793999999994</v>
      </c>
      <c r="AG9" s="104">
        <v>77537.476999999999</v>
      </c>
      <c r="AH9" s="104">
        <v>52489.605000000003</v>
      </c>
      <c r="AI9" s="104">
        <v>189006.49699999997</v>
      </c>
      <c r="AJ9" s="104">
        <v>10659.721000000001</v>
      </c>
      <c r="AK9" s="104">
        <v>22663.564999999999</v>
      </c>
      <c r="AL9" s="104">
        <v>1857.0710000000001</v>
      </c>
      <c r="AM9" s="104">
        <v>28244.896000000001</v>
      </c>
      <c r="AN9" s="104">
        <v>88434.793000000005</v>
      </c>
      <c r="AO9" s="104">
        <v>32841.395999999993</v>
      </c>
      <c r="AP9" s="104" t="str">
        <v/>
      </c>
      <c r="AQ9" s="104">
        <v>62371.861000000004</v>
      </c>
      <c r="AR9" s="104">
        <v>134525.53099999999</v>
      </c>
      <c r="AS9" s="104">
        <v>373707.93899999995</v>
      </c>
    </row>
    <row r="10" spans="1:45" ht="22.5" customHeight="1">
      <c r="A10" s="77">
        <f t="shared" si="0"/>
        <v>1</v>
      </c>
      <c r="B10" s="105">
        <v>1998</v>
      </c>
      <c r="C10" s="104">
        <v>62778.656999999999</v>
      </c>
      <c r="D10" s="104">
        <v>1413.8679999999999</v>
      </c>
      <c r="E10" s="104">
        <v>75339.309000000008</v>
      </c>
      <c r="F10" s="104">
        <v>1789.7</v>
      </c>
      <c r="G10" s="104">
        <v>3015.73</v>
      </c>
      <c r="H10" s="104">
        <v>51114.483</v>
      </c>
      <c r="I10" s="104">
        <v>105782.43799999999</v>
      </c>
      <c r="J10" s="104">
        <v>31829.143999999997</v>
      </c>
      <c r="K10" s="104">
        <v>56291.785000000003</v>
      </c>
      <c r="L10" s="104">
        <v>10938.351000000001</v>
      </c>
      <c r="M10" s="104">
        <v>23449.901999999998</v>
      </c>
      <c r="N10" s="104">
        <v>1945.502</v>
      </c>
      <c r="O10" s="104">
        <v>19364.321</v>
      </c>
      <c r="P10" s="104">
        <v>9951.2769999999982</v>
      </c>
      <c r="Q10" s="104">
        <v>49329.042000000001</v>
      </c>
      <c r="R10" s="104">
        <v>21318.06</v>
      </c>
      <c r="S10" s="104">
        <v>21418.18</v>
      </c>
      <c r="T10" s="104">
        <v>8624.4579999999987</v>
      </c>
      <c r="U10" s="104">
        <v>13512.47</v>
      </c>
      <c r="V10" s="104">
        <v>12244.415000000001</v>
      </c>
      <c r="W10" s="104" t="str">
        <v/>
      </c>
      <c r="X10" s="99" t="str">
        <v/>
      </c>
      <c r="Y10" s="104" t="str">
        <v/>
      </c>
      <c r="Z10" s="104" t="str">
        <v/>
      </c>
      <c r="AA10" s="104" t="str">
        <v/>
      </c>
      <c r="AB10" s="99" t="str">
        <v/>
      </c>
      <c r="AC10" s="99">
        <v>581451.09200000018</v>
      </c>
      <c r="AD10" s="104" t="str">
        <v/>
      </c>
      <c r="AE10" s="104">
        <v>62778.656999999999</v>
      </c>
      <c r="AF10" s="104">
        <v>81558.607000000004</v>
      </c>
      <c r="AG10" s="104">
        <v>75339.309000000008</v>
      </c>
      <c r="AH10" s="104">
        <v>51114.483</v>
      </c>
      <c r="AI10" s="104">
        <v>193903.367</v>
      </c>
      <c r="AJ10" s="104">
        <v>10938.351000000001</v>
      </c>
      <c r="AK10" s="104">
        <v>23449.901999999998</v>
      </c>
      <c r="AL10" s="104">
        <v>1945.502</v>
      </c>
      <c r="AM10" s="104">
        <v>29315.597999999998</v>
      </c>
      <c r="AN10" s="104">
        <v>92065.282000000007</v>
      </c>
      <c r="AO10" s="104">
        <v>34381.343000000001</v>
      </c>
      <c r="AP10" s="104" t="str">
        <v/>
      </c>
      <c r="AQ10" s="104">
        <v>64192.525000000001</v>
      </c>
      <c r="AR10" s="104">
        <v>131259.22200000001</v>
      </c>
      <c r="AS10" s="104">
        <v>385999.34499999991</v>
      </c>
    </row>
    <row r="11" spans="1:45" ht="22.5" customHeight="1">
      <c r="A11" s="77">
        <f t="shared" si="0"/>
        <v>1</v>
      </c>
      <c r="B11" s="105">
        <v>1999</v>
      </c>
      <c r="C11" s="104">
        <v>65000.506000000001</v>
      </c>
      <c r="D11" s="104">
        <v>1413.8679999999999</v>
      </c>
      <c r="E11" s="104">
        <v>72273.228999999992</v>
      </c>
      <c r="F11" s="104">
        <v>1789.7</v>
      </c>
      <c r="G11" s="104">
        <v>3015.73</v>
      </c>
      <c r="H11" s="104">
        <v>51296.778999999995</v>
      </c>
      <c r="I11" s="104">
        <v>106357.70600000001</v>
      </c>
      <c r="J11" s="104">
        <v>32962.89</v>
      </c>
      <c r="K11" s="104">
        <v>59257.399000000005</v>
      </c>
      <c r="L11" s="104">
        <v>11582.052</v>
      </c>
      <c r="M11" s="104">
        <v>26635.175000000003</v>
      </c>
      <c r="N11" s="104">
        <v>1945.502</v>
      </c>
      <c r="O11" s="104">
        <v>19867.169000000002</v>
      </c>
      <c r="P11" s="104">
        <v>10052.548999999999</v>
      </c>
      <c r="Q11" s="104">
        <v>50829.47</v>
      </c>
      <c r="R11" s="104">
        <v>21932.495999999999</v>
      </c>
      <c r="S11" s="104">
        <v>21957.679999999997</v>
      </c>
      <c r="T11" s="104">
        <v>8991.0739999999987</v>
      </c>
      <c r="U11" s="104">
        <v>13860.061000000002</v>
      </c>
      <c r="V11" s="104">
        <v>13398.483</v>
      </c>
      <c r="W11" s="104" t="str">
        <v/>
      </c>
      <c r="X11" s="99" t="str">
        <v/>
      </c>
      <c r="Y11" s="104" t="str">
        <v/>
      </c>
      <c r="Z11" s="104" t="str">
        <v/>
      </c>
      <c r="AA11" s="104" t="str">
        <v/>
      </c>
      <c r="AB11" s="99" t="str">
        <v/>
      </c>
      <c r="AC11" s="99">
        <v>594419.51800000016</v>
      </c>
      <c r="AD11" s="104" t="str">
        <v/>
      </c>
      <c r="AE11" s="104">
        <v>65000.506000000001</v>
      </c>
      <c r="AF11" s="104">
        <v>78492.526999999987</v>
      </c>
      <c r="AG11" s="104">
        <v>72273.228999999992</v>
      </c>
      <c r="AH11" s="104">
        <v>51296.778999999995</v>
      </c>
      <c r="AI11" s="104">
        <v>198577.99500000002</v>
      </c>
      <c r="AJ11" s="104">
        <v>11582.052</v>
      </c>
      <c r="AK11" s="104">
        <v>26635.175000000003</v>
      </c>
      <c r="AL11" s="104">
        <v>1945.502</v>
      </c>
      <c r="AM11" s="104">
        <v>29919.718000000001</v>
      </c>
      <c r="AN11" s="104">
        <v>94719.645999999993</v>
      </c>
      <c r="AO11" s="104">
        <v>36249.618000000002</v>
      </c>
      <c r="AP11" s="104" t="str">
        <v/>
      </c>
      <c r="AQ11" s="104">
        <v>66414.373999999996</v>
      </c>
      <c r="AR11" s="104">
        <v>128375.43799999998</v>
      </c>
      <c r="AS11" s="104">
        <v>399629.70600000001</v>
      </c>
    </row>
    <row r="12" spans="1:45" ht="22.5" customHeight="1">
      <c r="A12" s="77">
        <f t="shared" si="0"/>
        <v>1</v>
      </c>
      <c r="B12" s="105">
        <v>2000</v>
      </c>
      <c r="C12" s="104">
        <v>67449.358999999997</v>
      </c>
      <c r="D12" s="104">
        <v>1381.807</v>
      </c>
      <c r="E12" s="104">
        <v>69529.290000000008</v>
      </c>
      <c r="F12" s="104">
        <v>1789.7</v>
      </c>
      <c r="G12" s="104">
        <v>3013.8919999999998</v>
      </c>
      <c r="H12" s="104">
        <v>51022.311000000002</v>
      </c>
      <c r="I12" s="104">
        <v>109007.85699999999</v>
      </c>
      <c r="J12" s="104">
        <v>33855.78</v>
      </c>
      <c r="K12" s="104">
        <v>61812.614000000001</v>
      </c>
      <c r="L12" s="104">
        <v>12222.903999999999</v>
      </c>
      <c r="M12" s="104">
        <v>28254.556</v>
      </c>
      <c r="N12" s="104">
        <v>2005.7560000000001</v>
      </c>
      <c r="O12" s="104">
        <v>20703.412</v>
      </c>
      <c r="P12" s="104">
        <v>10111.152</v>
      </c>
      <c r="Q12" s="104">
        <v>52166.362000000008</v>
      </c>
      <c r="R12" s="104">
        <v>22108.722999999998</v>
      </c>
      <c r="S12" s="104">
        <v>21737.667999999998</v>
      </c>
      <c r="T12" s="104">
        <v>9169.6750000000011</v>
      </c>
      <c r="U12" s="104">
        <v>13552.760999999999</v>
      </c>
      <c r="V12" s="104">
        <v>15454.803</v>
      </c>
      <c r="W12" s="104" t="str">
        <v/>
      </c>
      <c r="X12" s="99" t="str">
        <v/>
      </c>
      <c r="Y12" s="104" t="str">
        <v/>
      </c>
      <c r="Z12" s="104" t="str">
        <v/>
      </c>
      <c r="AA12" s="104" t="str">
        <v/>
      </c>
      <c r="AB12" s="99" t="str">
        <v/>
      </c>
      <c r="AC12" s="99">
        <v>606350.38199999987</v>
      </c>
      <c r="AD12" s="104" t="str">
        <v/>
      </c>
      <c r="AE12" s="104">
        <v>67449.358999999997</v>
      </c>
      <c r="AF12" s="104">
        <v>75714.689000000013</v>
      </c>
      <c r="AG12" s="104">
        <v>69529.290000000008</v>
      </c>
      <c r="AH12" s="104">
        <v>51022.311000000002</v>
      </c>
      <c r="AI12" s="104">
        <v>204676.25099999999</v>
      </c>
      <c r="AJ12" s="104">
        <v>12222.903999999999</v>
      </c>
      <c r="AK12" s="104">
        <v>28254.556</v>
      </c>
      <c r="AL12" s="104">
        <v>2005.7560000000001</v>
      </c>
      <c r="AM12" s="104">
        <v>30814.563999999998</v>
      </c>
      <c r="AN12" s="104">
        <v>96012.752999999997</v>
      </c>
      <c r="AO12" s="104">
        <v>38177.239000000001</v>
      </c>
      <c r="AP12" s="104" t="str">
        <v/>
      </c>
      <c r="AQ12" s="104">
        <v>68831.165999999997</v>
      </c>
      <c r="AR12" s="104">
        <v>125355.19300000001</v>
      </c>
      <c r="AS12" s="104">
        <v>412164.02300000004</v>
      </c>
    </row>
    <row r="13" spans="1:45" ht="22.5" customHeight="1">
      <c r="A13" s="77">
        <f t="shared" si="0"/>
        <v>1</v>
      </c>
      <c r="B13" s="105">
        <v>2001</v>
      </c>
      <c r="C13" s="104">
        <v>66110.904999999999</v>
      </c>
      <c r="D13" s="104">
        <v>1373.2530000000002</v>
      </c>
      <c r="E13" s="104">
        <v>67096.082999999999</v>
      </c>
      <c r="F13" s="104">
        <v>1789.7</v>
      </c>
      <c r="G13" s="104">
        <v>3010.2249999999999</v>
      </c>
      <c r="H13" s="104">
        <v>54042.497000000003</v>
      </c>
      <c r="I13" s="104">
        <v>116055.2</v>
      </c>
      <c r="J13" s="104">
        <v>34908.123</v>
      </c>
      <c r="K13" s="104">
        <v>66315.679999999993</v>
      </c>
      <c r="L13" s="104">
        <v>12685.811</v>
      </c>
      <c r="M13" s="104">
        <v>28221.939000000002</v>
      </c>
      <c r="N13" s="104">
        <v>2065.9499999999998</v>
      </c>
      <c r="O13" s="104">
        <v>21642.911</v>
      </c>
      <c r="P13" s="104">
        <v>10495.432000000001</v>
      </c>
      <c r="Q13" s="104">
        <v>53779.145000000004</v>
      </c>
      <c r="R13" s="104">
        <v>23499.793000000001</v>
      </c>
      <c r="S13" s="104">
        <v>22208.902000000002</v>
      </c>
      <c r="T13" s="104">
        <v>9507.93</v>
      </c>
      <c r="U13" s="104">
        <v>13823.232</v>
      </c>
      <c r="V13" s="104">
        <v>18716.367999999999</v>
      </c>
      <c r="W13" s="104" t="str">
        <v/>
      </c>
      <c r="X13" s="99" t="str">
        <v/>
      </c>
      <c r="Y13" s="104" t="str">
        <v/>
      </c>
      <c r="Z13" s="104" t="str">
        <v/>
      </c>
      <c r="AA13" s="104" t="str">
        <v/>
      </c>
      <c r="AB13" s="99" t="str">
        <v/>
      </c>
      <c r="AC13" s="99">
        <v>627349.07900000003</v>
      </c>
      <c r="AD13" s="104" t="str">
        <v/>
      </c>
      <c r="AE13" s="104">
        <v>66110.904999999999</v>
      </c>
      <c r="AF13" s="104">
        <v>73269.260999999999</v>
      </c>
      <c r="AG13" s="104">
        <v>67096.082999999999</v>
      </c>
      <c r="AH13" s="104">
        <v>54042.497000000003</v>
      </c>
      <c r="AI13" s="104">
        <v>217279.003</v>
      </c>
      <c r="AJ13" s="104">
        <v>12685.811</v>
      </c>
      <c r="AK13" s="104">
        <v>28221.939000000002</v>
      </c>
      <c r="AL13" s="104">
        <v>2065.9499999999998</v>
      </c>
      <c r="AM13" s="104">
        <v>32138.343000000001</v>
      </c>
      <c r="AN13" s="104">
        <v>99487.840000000011</v>
      </c>
      <c r="AO13" s="104">
        <v>42047.53</v>
      </c>
      <c r="AP13" s="104" t="str">
        <v/>
      </c>
      <c r="AQ13" s="104">
        <v>67484.157999999996</v>
      </c>
      <c r="AR13" s="104">
        <v>125938.505</v>
      </c>
      <c r="AS13" s="104">
        <v>433926.41600000003</v>
      </c>
    </row>
    <row r="14" spans="1:45" ht="22.5" customHeight="1">
      <c r="A14" s="77">
        <f t="shared" si="0"/>
        <v>1</v>
      </c>
      <c r="B14" s="105">
        <v>2002</v>
      </c>
      <c r="C14" s="104">
        <v>65020.500999999997</v>
      </c>
      <c r="D14" s="104">
        <v>1272.7600000000002</v>
      </c>
      <c r="E14" s="104">
        <v>65286.145000000004</v>
      </c>
      <c r="F14" s="104">
        <v>1789.7</v>
      </c>
      <c r="G14" s="104">
        <v>2970</v>
      </c>
      <c r="H14" s="104">
        <v>56346.920999999995</v>
      </c>
      <c r="I14" s="104">
        <v>117368.94899999999</v>
      </c>
      <c r="J14" s="104">
        <v>33927.774999999994</v>
      </c>
      <c r="K14" s="104">
        <v>65715.437999999995</v>
      </c>
      <c r="L14" s="104">
        <v>12656.928</v>
      </c>
      <c r="M14" s="104">
        <v>27515.476999999999</v>
      </c>
      <c r="N14" s="104">
        <v>2010.7370000000001</v>
      </c>
      <c r="O14" s="104">
        <v>22546.228999999999</v>
      </c>
      <c r="P14" s="104">
        <v>10458.83</v>
      </c>
      <c r="Q14" s="104">
        <v>55605.64</v>
      </c>
      <c r="R14" s="104">
        <v>23927.402999999998</v>
      </c>
      <c r="S14" s="104">
        <v>22952.260000000002</v>
      </c>
      <c r="T14" s="104">
        <v>9411.8700000000008</v>
      </c>
      <c r="U14" s="104">
        <v>13380.376</v>
      </c>
      <c r="V14" s="104">
        <v>21225.266</v>
      </c>
      <c r="W14" s="104" t="str">
        <v/>
      </c>
      <c r="X14" s="99" t="str">
        <v/>
      </c>
      <c r="Y14" s="104" t="str">
        <v/>
      </c>
      <c r="Z14" s="104" t="str">
        <v/>
      </c>
      <c r="AA14" s="104" t="str">
        <v/>
      </c>
      <c r="AB14" s="99" t="str">
        <v/>
      </c>
      <c r="AC14" s="99">
        <v>631389.20500000007</v>
      </c>
      <c r="AD14" s="104" t="str">
        <v/>
      </c>
      <c r="AE14" s="104">
        <v>65020.500999999997</v>
      </c>
      <c r="AF14" s="104">
        <v>71318.604999999996</v>
      </c>
      <c r="AG14" s="104">
        <v>65286.145000000004</v>
      </c>
      <c r="AH14" s="104">
        <v>56346.920999999995</v>
      </c>
      <c r="AI14" s="104">
        <v>217012.16199999998</v>
      </c>
      <c r="AJ14" s="104">
        <v>12656.928</v>
      </c>
      <c r="AK14" s="104">
        <v>27515.476999999999</v>
      </c>
      <c r="AL14" s="104">
        <v>2010.7370000000001</v>
      </c>
      <c r="AM14" s="104">
        <v>33005.059000000001</v>
      </c>
      <c r="AN14" s="104">
        <v>102485.30300000001</v>
      </c>
      <c r="AO14" s="104">
        <v>44017.512000000002</v>
      </c>
      <c r="AP14" s="104" t="str">
        <v/>
      </c>
      <c r="AQ14" s="104">
        <v>66293.260999999999</v>
      </c>
      <c r="AR14" s="104">
        <v>126392.766</v>
      </c>
      <c r="AS14" s="104">
        <v>438703.17800000001</v>
      </c>
    </row>
    <row r="15" spans="1:45" ht="22.5" customHeight="1">
      <c r="A15" s="77">
        <f t="shared" si="0"/>
        <v>1</v>
      </c>
      <c r="B15" s="105">
        <v>2003</v>
      </c>
      <c r="C15" s="104">
        <v>66953.94</v>
      </c>
      <c r="D15" s="104">
        <v>1328.8869999999999</v>
      </c>
      <c r="E15" s="104">
        <v>66161.42300000001</v>
      </c>
      <c r="F15" s="104">
        <v>1789.7</v>
      </c>
      <c r="G15" s="104">
        <v>3370.0360000000001</v>
      </c>
      <c r="H15" s="104">
        <v>61130.093999999997</v>
      </c>
      <c r="I15" s="104">
        <v>121474.41800000001</v>
      </c>
      <c r="J15" s="104">
        <v>33942.173999999999</v>
      </c>
      <c r="K15" s="104">
        <v>67459.962</v>
      </c>
      <c r="L15" s="104">
        <v>12988.992999999999</v>
      </c>
      <c r="M15" s="104">
        <v>27143.214</v>
      </c>
      <c r="N15" s="104">
        <v>2131.44</v>
      </c>
      <c r="O15" s="104">
        <v>23275.734</v>
      </c>
      <c r="P15" s="104">
        <v>10741.525</v>
      </c>
      <c r="Q15" s="104">
        <v>55969.620999999999</v>
      </c>
      <c r="R15" s="104">
        <v>24782.457000000002</v>
      </c>
      <c r="S15" s="104">
        <v>23357.47</v>
      </c>
      <c r="T15" s="104">
        <v>9308.8269999999993</v>
      </c>
      <c r="U15" s="104">
        <v>13566.204</v>
      </c>
      <c r="V15" s="104">
        <v>24787.898000000001</v>
      </c>
      <c r="W15" s="104" t="str">
        <v/>
      </c>
      <c r="X15" s="99" t="str">
        <v/>
      </c>
      <c r="Y15" s="104" t="str">
        <v/>
      </c>
      <c r="Z15" s="104" t="str">
        <v/>
      </c>
      <c r="AA15" s="104" t="str">
        <v/>
      </c>
      <c r="AB15" s="99" t="str">
        <v/>
      </c>
      <c r="AC15" s="99">
        <v>651664.01700000023</v>
      </c>
      <c r="AD15" s="104" t="str">
        <v/>
      </c>
      <c r="AE15" s="104">
        <v>66953.94</v>
      </c>
      <c r="AF15" s="104">
        <v>72650.046000000002</v>
      </c>
      <c r="AG15" s="104">
        <v>66161.42300000001</v>
      </c>
      <c r="AH15" s="104">
        <v>61130.093999999997</v>
      </c>
      <c r="AI15" s="104">
        <v>222876.554</v>
      </c>
      <c r="AJ15" s="104">
        <v>12988.992999999999</v>
      </c>
      <c r="AK15" s="104">
        <v>27143.214</v>
      </c>
      <c r="AL15" s="104">
        <v>2131.44</v>
      </c>
      <c r="AM15" s="104">
        <v>34017.258999999998</v>
      </c>
      <c r="AN15" s="104">
        <v>104109.54800000001</v>
      </c>
      <c r="AO15" s="104">
        <v>47662.929000000004</v>
      </c>
      <c r="AP15" s="104" t="str">
        <v/>
      </c>
      <c r="AQ15" s="104">
        <v>68282.827000000005</v>
      </c>
      <c r="AR15" s="104">
        <v>132451.25300000003</v>
      </c>
      <c r="AS15" s="104">
        <v>450929.93700000003</v>
      </c>
    </row>
    <row r="16" spans="1:45" ht="22.5" customHeight="1">
      <c r="A16" s="77">
        <f t="shared" si="0"/>
        <v>1</v>
      </c>
      <c r="B16" s="105">
        <v>2004</v>
      </c>
      <c r="C16" s="104">
        <v>66608.75</v>
      </c>
      <c r="D16" s="104">
        <v>1216.7550000000001</v>
      </c>
      <c r="E16" s="104">
        <v>66923.051999999996</v>
      </c>
      <c r="F16" s="104">
        <v>2032.4010000000001</v>
      </c>
      <c r="G16" s="104">
        <v>3057.181</v>
      </c>
      <c r="H16" s="104">
        <v>65169.384999999995</v>
      </c>
      <c r="I16" s="104">
        <v>122180.35399999999</v>
      </c>
      <c r="J16" s="104">
        <v>34375.353000000003</v>
      </c>
      <c r="K16" s="104">
        <v>67309.451000000001</v>
      </c>
      <c r="L16" s="104">
        <v>13816.572</v>
      </c>
      <c r="M16" s="104">
        <v>27683.422999999999</v>
      </c>
      <c r="N16" s="104">
        <v>2416.2830000000004</v>
      </c>
      <c r="O16" s="104">
        <v>23261.074000000001</v>
      </c>
      <c r="P16" s="104">
        <v>10514.171</v>
      </c>
      <c r="Q16" s="104">
        <v>56395.569000000003</v>
      </c>
      <c r="R16" s="104">
        <v>24821.417999999998</v>
      </c>
      <c r="S16" s="104">
        <v>23305.948</v>
      </c>
      <c r="T16" s="104">
        <v>9778.0590000000011</v>
      </c>
      <c r="U16" s="104">
        <v>13949.047</v>
      </c>
      <c r="V16" s="104">
        <v>29475.674000000003</v>
      </c>
      <c r="W16" s="104" t="str">
        <v/>
      </c>
      <c r="X16" s="99" t="str">
        <v/>
      </c>
      <c r="Y16" s="104" t="str">
        <v/>
      </c>
      <c r="Z16" s="104" t="str">
        <v/>
      </c>
      <c r="AA16" s="104" t="str">
        <v/>
      </c>
      <c r="AB16" s="99" t="str">
        <v/>
      </c>
      <c r="AC16" s="99">
        <v>664289.91999999993</v>
      </c>
      <c r="AD16" s="104" t="str">
        <v/>
      </c>
      <c r="AE16" s="104">
        <v>66608.75</v>
      </c>
      <c r="AF16" s="104">
        <v>73229.388999999996</v>
      </c>
      <c r="AG16" s="104">
        <v>66923.051999999996</v>
      </c>
      <c r="AH16" s="104">
        <v>65169.384999999995</v>
      </c>
      <c r="AI16" s="104">
        <v>223865.158</v>
      </c>
      <c r="AJ16" s="104">
        <v>13816.572</v>
      </c>
      <c r="AK16" s="104">
        <v>27683.422999999999</v>
      </c>
      <c r="AL16" s="104">
        <v>2416.2830000000004</v>
      </c>
      <c r="AM16" s="104">
        <v>33775.245000000003</v>
      </c>
      <c r="AN16" s="104">
        <v>104522.935</v>
      </c>
      <c r="AO16" s="104">
        <v>53202.78</v>
      </c>
      <c r="AP16" s="104" t="str">
        <v/>
      </c>
      <c r="AQ16" s="104">
        <v>67825.505000000005</v>
      </c>
      <c r="AR16" s="104">
        <v>137182.01899999997</v>
      </c>
      <c r="AS16" s="104">
        <v>459282.39600000001</v>
      </c>
    </row>
    <row r="17" spans="1:45" ht="22.5" customHeight="1">
      <c r="A17" s="77">
        <f t="shared" si="0"/>
        <v>1</v>
      </c>
      <c r="B17" s="105">
        <v>2005</v>
      </c>
      <c r="C17" s="104">
        <v>61108.688999999998</v>
      </c>
      <c r="D17" s="104">
        <v>1153.7339999999999</v>
      </c>
      <c r="E17" s="104">
        <v>66777.08600000001</v>
      </c>
      <c r="F17" s="104">
        <v>2277.8000000000002</v>
      </c>
      <c r="G17" s="104">
        <v>3008.4679999999998</v>
      </c>
      <c r="H17" s="104">
        <v>68934.184000000008</v>
      </c>
      <c r="I17" s="104">
        <v>125209.397</v>
      </c>
      <c r="J17" s="104">
        <v>35448.19</v>
      </c>
      <c r="K17" s="104">
        <v>67553.166999999987</v>
      </c>
      <c r="L17" s="104">
        <v>14054.231</v>
      </c>
      <c r="M17" s="104">
        <v>27990.668999999998</v>
      </c>
      <c r="N17" s="104">
        <v>2762.7240000000002</v>
      </c>
      <c r="O17" s="104">
        <v>23805.076999999997</v>
      </c>
      <c r="P17" s="104">
        <v>10950.674000000001</v>
      </c>
      <c r="Q17" s="104">
        <v>58134.34</v>
      </c>
      <c r="R17" s="104">
        <v>25036.437000000005</v>
      </c>
      <c r="S17" s="104">
        <v>24058.459000000003</v>
      </c>
      <c r="T17" s="104">
        <v>10146.569</v>
      </c>
      <c r="U17" s="104">
        <v>14433.143</v>
      </c>
      <c r="V17" s="104">
        <v>32258.343000000001</v>
      </c>
      <c r="W17" s="104" t="str">
        <v/>
      </c>
      <c r="X17" s="99" t="str">
        <v/>
      </c>
      <c r="Y17" s="104" t="str">
        <v/>
      </c>
      <c r="Z17" s="104" t="str">
        <v/>
      </c>
      <c r="AA17" s="104" t="str">
        <v/>
      </c>
      <c r="AB17" s="99" t="str">
        <v/>
      </c>
      <c r="AC17" s="99">
        <v>675101.38100000005</v>
      </c>
      <c r="AD17" s="104" t="str">
        <v/>
      </c>
      <c r="AE17" s="104">
        <v>61108.688999999998</v>
      </c>
      <c r="AF17" s="104">
        <v>73217.088000000003</v>
      </c>
      <c r="AG17" s="104">
        <v>66777.08600000001</v>
      </c>
      <c r="AH17" s="104">
        <v>68934.184000000008</v>
      </c>
      <c r="AI17" s="104">
        <v>228210.75399999999</v>
      </c>
      <c r="AJ17" s="104">
        <v>14054.231</v>
      </c>
      <c r="AK17" s="104">
        <v>27990.668999999998</v>
      </c>
      <c r="AL17" s="104">
        <v>2762.7240000000002</v>
      </c>
      <c r="AM17" s="104">
        <v>34755.750999999997</v>
      </c>
      <c r="AN17" s="104">
        <v>107229.236</v>
      </c>
      <c r="AO17" s="104">
        <v>56838.055</v>
      </c>
      <c r="AP17" s="104" t="str">
        <v/>
      </c>
      <c r="AQ17" s="104">
        <v>62262.422999999995</v>
      </c>
      <c r="AR17" s="104">
        <v>140997.538</v>
      </c>
      <c r="AS17" s="104">
        <v>471841.42</v>
      </c>
    </row>
    <row r="18" spans="1:45" ht="22.5" customHeight="1">
      <c r="A18" s="77">
        <f t="shared" si="0"/>
        <v>1</v>
      </c>
      <c r="B18" s="105">
        <v>2006</v>
      </c>
      <c r="C18" s="104">
        <v>52057.125</v>
      </c>
      <c r="D18" s="104">
        <v>1121.396</v>
      </c>
      <c r="E18" s="104">
        <v>69795.930000000008</v>
      </c>
      <c r="F18" s="104">
        <v>2464</v>
      </c>
      <c r="G18" s="104">
        <v>3520.2829999999999</v>
      </c>
      <c r="H18" s="104">
        <v>71819.172000000006</v>
      </c>
      <c r="I18" s="104">
        <v>125893.799</v>
      </c>
      <c r="J18" s="104">
        <v>35258.22</v>
      </c>
      <c r="K18" s="104">
        <v>68069.598999999987</v>
      </c>
      <c r="L18" s="104">
        <v>15150.319</v>
      </c>
      <c r="M18" s="104">
        <v>28283.677000000003</v>
      </c>
      <c r="N18" s="104">
        <v>2892.2449999999999</v>
      </c>
      <c r="O18" s="104">
        <v>25719.277999999998</v>
      </c>
      <c r="P18" s="104">
        <v>11272.317000000001</v>
      </c>
      <c r="Q18" s="104">
        <v>58378.205999999998</v>
      </c>
      <c r="R18" s="104">
        <v>25746.378000000001</v>
      </c>
      <c r="S18" s="104">
        <v>24935.042000000001</v>
      </c>
      <c r="T18" s="104">
        <v>9983.31</v>
      </c>
      <c r="U18" s="104">
        <v>15734.749</v>
      </c>
      <c r="V18" s="104">
        <v>35453.858</v>
      </c>
      <c r="W18" s="104" t="str">
        <v/>
      </c>
      <c r="X18" s="99" t="str">
        <v/>
      </c>
      <c r="Y18" s="104" t="str">
        <v/>
      </c>
      <c r="Z18" s="104" t="str">
        <v/>
      </c>
      <c r="AA18" s="104" t="str">
        <v/>
      </c>
      <c r="AB18" s="99" t="str">
        <v/>
      </c>
      <c r="AC18" s="99">
        <v>683548.90300000005</v>
      </c>
      <c r="AD18" s="104" t="str">
        <v/>
      </c>
      <c r="AE18" s="104">
        <v>52057.125</v>
      </c>
      <c r="AF18" s="104">
        <v>76901.608999999997</v>
      </c>
      <c r="AG18" s="104">
        <v>69795.930000000008</v>
      </c>
      <c r="AH18" s="104">
        <v>71819.172000000006</v>
      </c>
      <c r="AI18" s="104">
        <v>229221.61799999999</v>
      </c>
      <c r="AJ18" s="104">
        <v>15150.319</v>
      </c>
      <c r="AK18" s="104">
        <v>28283.677000000003</v>
      </c>
      <c r="AL18" s="104">
        <v>2892.2449999999999</v>
      </c>
      <c r="AM18" s="104">
        <v>36991.595000000001</v>
      </c>
      <c r="AN18" s="104">
        <v>109059.626</v>
      </c>
      <c r="AO18" s="104">
        <v>61171.917000000001</v>
      </c>
      <c r="AP18" s="104" t="str">
        <v/>
      </c>
      <c r="AQ18" s="104">
        <v>53178.521000000001</v>
      </c>
      <c r="AR18" s="104">
        <v>147599.38500000001</v>
      </c>
      <c r="AS18" s="104">
        <v>482770.99700000003</v>
      </c>
    </row>
    <row r="19" spans="1:45" ht="22.5" customHeight="1">
      <c r="A19" s="77">
        <f t="shared" si="0"/>
        <v>1</v>
      </c>
      <c r="B19" s="105">
        <v>2007</v>
      </c>
      <c r="C19" s="104">
        <v>57276.771999999997</v>
      </c>
      <c r="D19" s="104">
        <v>1130.2729999999999</v>
      </c>
      <c r="E19" s="104">
        <v>72695.410999999993</v>
      </c>
      <c r="F19" s="104">
        <v>2353.7440000000001</v>
      </c>
      <c r="G19" s="104">
        <v>3976.8559999999998</v>
      </c>
      <c r="H19" s="104">
        <v>75919.236999999994</v>
      </c>
      <c r="I19" s="104">
        <v>131190.617</v>
      </c>
      <c r="J19" s="104">
        <v>36672.92</v>
      </c>
      <c r="K19" s="104">
        <v>71565.168999999994</v>
      </c>
      <c r="L19" s="104">
        <v>16615.406999999999</v>
      </c>
      <c r="M19" s="104">
        <v>29435.409999999996</v>
      </c>
      <c r="N19" s="104">
        <v>3040.1800000000003</v>
      </c>
      <c r="O19" s="104">
        <v>28573.304</v>
      </c>
      <c r="P19" s="104">
        <v>13744.412</v>
      </c>
      <c r="Q19" s="104">
        <v>60583.038</v>
      </c>
      <c r="R19" s="104">
        <v>26511.919000000002</v>
      </c>
      <c r="S19" s="104">
        <v>25617.600999999999</v>
      </c>
      <c r="T19" s="104">
        <v>10573.806</v>
      </c>
      <c r="U19" s="104">
        <v>17879.738000000001</v>
      </c>
      <c r="V19" s="104">
        <v>37309</v>
      </c>
      <c r="W19" s="104" t="str">
        <v/>
      </c>
      <c r="X19" s="99" t="str">
        <v/>
      </c>
      <c r="Y19" s="104" t="str">
        <v/>
      </c>
      <c r="Z19" s="104" t="str">
        <v/>
      </c>
      <c r="AA19" s="104" t="str">
        <v/>
      </c>
      <c r="AB19" s="99" t="str">
        <v/>
      </c>
      <c r="AC19" s="99">
        <v>722664.81400000001</v>
      </c>
      <c r="AD19" s="104" t="str">
        <v/>
      </c>
      <c r="AE19" s="104">
        <v>57276.771999999997</v>
      </c>
      <c r="AF19" s="104">
        <v>80156.284</v>
      </c>
      <c r="AG19" s="104">
        <v>72695.410999999993</v>
      </c>
      <c r="AH19" s="104">
        <v>75919.236999999994</v>
      </c>
      <c r="AI19" s="104">
        <v>239428.70600000001</v>
      </c>
      <c r="AJ19" s="104">
        <v>16615.406999999999</v>
      </c>
      <c r="AK19" s="104">
        <v>29435.409999999996</v>
      </c>
      <c r="AL19" s="104">
        <v>3040.1800000000003</v>
      </c>
      <c r="AM19" s="104">
        <v>42317.716</v>
      </c>
      <c r="AN19" s="104">
        <v>112712.55799999999</v>
      </c>
      <c r="AO19" s="104">
        <v>65762.543999999994</v>
      </c>
      <c r="AP19" s="104" t="str">
        <v/>
      </c>
      <c r="AQ19" s="104">
        <v>58407.044999999998</v>
      </c>
      <c r="AR19" s="104">
        <v>154945.24799999999</v>
      </c>
      <c r="AS19" s="104">
        <v>509312.52100000001</v>
      </c>
    </row>
    <row r="20" spans="1:45" ht="22.5" customHeight="1">
      <c r="A20" s="77">
        <f t="shared" si="0"/>
        <v>1</v>
      </c>
      <c r="B20" s="105">
        <v>2008</v>
      </c>
      <c r="C20" s="104">
        <v>55165.985000000001</v>
      </c>
      <c r="D20" s="104">
        <v>1159.7240000000002</v>
      </c>
      <c r="E20" s="104">
        <v>72762.37</v>
      </c>
      <c r="F20" s="104">
        <v>2285.7400000000002</v>
      </c>
      <c r="G20" s="104">
        <v>4123.4870000000001</v>
      </c>
      <c r="H20" s="104">
        <v>76024.563999999998</v>
      </c>
      <c r="I20" s="104">
        <v>138028.584</v>
      </c>
      <c r="J20" s="104">
        <v>36763.994000000006</v>
      </c>
      <c r="K20" s="104">
        <v>73165.745999999999</v>
      </c>
      <c r="L20" s="104">
        <v>16687.184999999998</v>
      </c>
      <c r="M20" s="104">
        <v>30450.093999999997</v>
      </c>
      <c r="N20" s="104">
        <v>3229.433</v>
      </c>
      <c r="O20" s="104">
        <v>31939.332999999999</v>
      </c>
      <c r="P20" s="104">
        <v>13841.589</v>
      </c>
      <c r="Q20" s="104">
        <v>61854.114000000001</v>
      </c>
      <c r="R20" s="104">
        <v>29355.826000000001</v>
      </c>
      <c r="S20" s="104">
        <v>28055.285000000003</v>
      </c>
      <c r="T20" s="104">
        <v>11050.554</v>
      </c>
      <c r="U20" s="104">
        <v>19643.549000000003</v>
      </c>
      <c r="V20" s="104">
        <v>43160</v>
      </c>
      <c r="W20" s="104" t="str">
        <v/>
      </c>
      <c r="X20" s="99" t="str">
        <v/>
      </c>
      <c r="Y20" s="104" t="str">
        <v/>
      </c>
      <c r="Z20" s="104" t="str">
        <v/>
      </c>
      <c r="AA20" s="104" t="str">
        <v/>
      </c>
      <c r="AB20" s="99" t="str">
        <v/>
      </c>
      <c r="AC20" s="99">
        <v>748747.15600000008</v>
      </c>
      <c r="AD20" s="104" t="str">
        <v/>
      </c>
      <c r="AE20" s="104">
        <v>55165.985000000001</v>
      </c>
      <c r="AF20" s="104">
        <v>80331.320999999996</v>
      </c>
      <c r="AG20" s="104">
        <v>72762.37</v>
      </c>
      <c r="AH20" s="104">
        <v>76024.563999999998</v>
      </c>
      <c r="AI20" s="104">
        <v>247958.32400000002</v>
      </c>
      <c r="AJ20" s="104">
        <v>16687.184999999998</v>
      </c>
      <c r="AK20" s="104">
        <v>30450.093999999997</v>
      </c>
      <c r="AL20" s="104">
        <v>3229.433</v>
      </c>
      <c r="AM20" s="104">
        <v>45780.921999999999</v>
      </c>
      <c r="AN20" s="104">
        <v>119265.22500000001</v>
      </c>
      <c r="AO20" s="104">
        <v>73854.103000000003</v>
      </c>
      <c r="AP20" s="104" t="str">
        <v/>
      </c>
      <c r="AQ20" s="104">
        <v>56325.709000000003</v>
      </c>
      <c r="AR20" s="104">
        <v>155196.16099999999</v>
      </c>
      <c r="AS20" s="104">
        <v>537225.28599999996</v>
      </c>
    </row>
    <row r="21" spans="1:45" ht="22.5" customHeight="1">
      <c r="A21" s="77">
        <f t="shared" si="0"/>
        <v>1</v>
      </c>
      <c r="B21" s="105">
        <v>2009</v>
      </c>
      <c r="C21" s="104">
        <v>57807.476999999999</v>
      </c>
      <c r="D21" s="104">
        <v>1173.77</v>
      </c>
      <c r="E21" s="104">
        <v>70737.505000000005</v>
      </c>
      <c r="F21" s="104">
        <v>2491.8630000000003</v>
      </c>
      <c r="G21" s="104">
        <v>4138.0480000000007</v>
      </c>
      <c r="H21" s="104">
        <v>70007.673999999999</v>
      </c>
      <c r="I21" s="104">
        <v>132312.74300000002</v>
      </c>
      <c r="J21" s="104">
        <v>35480.847000000002</v>
      </c>
      <c r="K21" s="104">
        <v>70869.266000000003</v>
      </c>
      <c r="L21" s="104">
        <v>16722.517</v>
      </c>
      <c r="M21" s="104">
        <v>30846.467000000001</v>
      </c>
      <c r="N21" s="104">
        <v>3110.8329999999996</v>
      </c>
      <c r="O21" s="104">
        <v>33212.501000000004</v>
      </c>
      <c r="P21" s="104">
        <v>14630.451000000001</v>
      </c>
      <c r="Q21" s="104">
        <v>61456.233</v>
      </c>
      <c r="R21" s="104">
        <v>31228.175999999999</v>
      </c>
      <c r="S21" s="104">
        <v>28907.316999999999</v>
      </c>
      <c r="T21" s="104">
        <v>10202.826999999999</v>
      </c>
      <c r="U21" s="104">
        <v>18523.557000000001</v>
      </c>
      <c r="V21" s="104">
        <v>48824.753000000004</v>
      </c>
      <c r="W21" s="104" t="str">
        <v/>
      </c>
      <c r="X21" s="99" t="str">
        <v/>
      </c>
      <c r="Y21" s="104" t="str">
        <v/>
      </c>
      <c r="Z21" s="104" t="str">
        <v/>
      </c>
      <c r="AA21" s="104" t="str">
        <v/>
      </c>
      <c r="AB21" s="99" t="str">
        <v/>
      </c>
      <c r="AC21" s="99">
        <v>742684.82500000019</v>
      </c>
      <c r="AD21" s="104" t="str">
        <v/>
      </c>
      <c r="AE21" s="104">
        <v>57807.476999999999</v>
      </c>
      <c r="AF21" s="104">
        <v>78541.186000000002</v>
      </c>
      <c r="AG21" s="104">
        <v>70737.505000000005</v>
      </c>
      <c r="AH21" s="104">
        <v>70007.673999999999</v>
      </c>
      <c r="AI21" s="104">
        <v>238662.85600000003</v>
      </c>
      <c r="AJ21" s="104">
        <v>16722.517</v>
      </c>
      <c r="AK21" s="104">
        <v>30846.467000000001</v>
      </c>
      <c r="AL21" s="104">
        <v>3110.8329999999996</v>
      </c>
      <c r="AM21" s="104">
        <v>47842.952000000005</v>
      </c>
      <c r="AN21" s="104">
        <v>121591.726</v>
      </c>
      <c r="AO21" s="104">
        <v>77551.137000000002</v>
      </c>
      <c r="AP21" s="104" t="str">
        <v/>
      </c>
      <c r="AQ21" s="104">
        <v>58981.246999999996</v>
      </c>
      <c r="AR21" s="104">
        <v>147375.09</v>
      </c>
      <c r="AS21" s="104">
        <v>536328.48800000001</v>
      </c>
    </row>
    <row r="22" spans="1:45" ht="22.5" customHeight="1">
      <c r="A22" s="77">
        <f t="shared" si="0"/>
        <v>1</v>
      </c>
      <c r="B22" s="105">
        <v>2010</v>
      </c>
      <c r="C22" s="104">
        <v>58645.806000000004</v>
      </c>
      <c r="D22" s="104">
        <v>1051.576</v>
      </c>
      <c r="E22" s="104">
        <v>67066.040999999997</v>
      </c>
      <c r="F22" s="104">
        <v>2724.5749999999998</v>
      </c>
      <c r="G22" s="104">
        <v>4251.9459999999999</v>
      </c>
      <c r="H22" s="104">
        <v>69650.86</v>
      </c>
      <c r="I22" s="104">
        <v>127227.40299999999</v>
      </c>
      <c r="J22" s="104">
        <v>35656.697</v>
      </c>
      <c r="K22" s="104">
        <v>71920.096000000005</v>
      </c>
      <c r="L22" s="104">
        <v>17768.678</v>
      </c>
      <c r="M22" s="104">
        <v>31666.408000000003</v>
      </c>
      <c r="N22" s="104">
        <v>3316.1260000000002</v>
      </c>
      <c r="O22" s="104">
        <v>35378.629000000001</v>
      </c>
      <c r="P22" s="104">
        <v>14809.895</v>
      </c>
      <c r="Q22" s="104">
        <v>60741.067000000003</v>
      </c>
      <c r="R22" s="104">
        <v>31535.830999999998</v>
      </c>
      <c r="S22" s="104">
        <v>29694.197</v>
      </c>
      <c r="T22" s="104">
        <v>10288.125</v>
      </c>
      <c r="U22" s="104">
        <v>17836.553</v>
      </c>
      <c r="V22" s="104">
        <v>53572.342000000004</v>
      </c>
      <c r="W22" s="104" t="str">
        <v/>
      </c>
      <c r="X22" s="99" t="str">
        <v/>
      </c>
      <c r="Y22" s="104" t="str">
        <v/>
      </c>
      <c r="Z22" s="104" t="str">
        <v/>
      </c>
      <c r="AA22" s="104" t="str">
        <v/>
      </c>
      <c r="AB22" s="99" t="str">
        <v/>
      </c>
      <c r="AC22" s="99">
        <v>744802.85100000002</v>
      </c>
      <c r="AD22" s="104" t="str">
        <v/>
      </c>
      <c r="AE22" s="104">
        <v>58645.806000000004</v>
      </c>
      <c r="AF22" s="104">
        <v>75094.137999999992</v>
      </c>
      <c r="AG22" s="104">
        <v>67066.040999999997</v>
      </c>
      <c r="AH22" s="104">
        <v>69650.86</v>
      </c>
      <c r="AI22" s="104">
        <v>234804.196</v>
      </c>
      <c r="AJ22" s="104">
        <v>17768.678</v>
      </c>
      <c r="AK22" s="104">
        <v>31666.408000000003</v>
      </c>
      <c r="AL22" s="104">
        <v>3316.1260000000002</v>
      </c>
      <c r="AM22" s="104">
        <v>50188.524000000005</v>
      </c>
      <c r="AN22" s="104">
        <v>121971.095</v>
      </c>
      <c r="AO22" s="104">
        <v>81697.02</v>
      </c>
      <c r="AP22" s="104" t="str">
        <v/>
      </c>
      <c r="AQ22" s="104">
        <v>59697.382000000005</v>
      </c>
      <c r="AR22" s="104">
        <v>143693.42199999999</v>
      </c>
      <c r="AS22" s="104">
        <v>541412.04700000002</v>
      </c>
    </row>
    <row r="23" spans="1:45" ht="22.5" customHeight="1">
      <c r="A23" s="77">
        <f t="shared" si="0"/>
        <v>1</v>
      </c>
      <c r="B23" s="105">
        <v>2011</v>
      </c>
      <c r="C23" s="104">
        <v>53844.214999999997</v>
      </c>
      <c r="D23" s="104">
        <v>1263.7049999999999</v>
      </c>
      <c r="E23" s="104">
        <v>64546.928999999996</v>
      </c>
      <c r="F23" s="104">
        <v>2678.3110000000001</v>
      </c>
      <c r="G23" s="104">
        <v>4211.777</v>
      </c>
      <c r="H23" s="104">
        <v>68246.133000000002</v>
      </c>
      <c r="I23" s="104">
        <v>123944.11</v>
      </c>
      <c r="J23" s="104">
        <v>34507.771000000001</v>
      </c>
      <c r="K23" s="104">
        <v>73839.379000000001</v>
      </c>
      <c r="L23" s="104">
        <v>18202.767999999996</v>
      </c>
      <c r="M23" s="104">
        <v>32535.510999999999</v>
      </c>
      <c r="N23" s="104">
        <v>3467.9350000000004</v>
      </c>
      <c r="O23" s="104">
        <v>37578.918000000005</v>
      </c>
      <c r="P23" s="104">
        <v>15762.91</v>
      </c>
      <c r="Q23" s="104">
        <v>60748.796999999999</v>
      </c>
      <c r="R23" s="104">
        <v>32455.877</v>
      </c>
      <c r="S23" s="104">
        <v>30174.411</v>
      </c>
      <c r="T23" s="104">
        <v>10551.529999999999</v>
      </c>
      <c r="U23" s="104">
        <v>17631.511999999999</v>
      </c>
      <c r="V23" s="104">
        <v>56507.216</v>
      </c>
      <c r="W23" s="104" t="str">
        <v/>
      </c>
      <c r="X23" s="99" t="str">
        <v/>
      </c>
      <c r="Y23" s="104" t="str">
        <v/>
      </c>
      <c r="Z23" s="104" t="str">
        <v/>
      </c>
      <c r="AA23" s="104" t="str">
        <v/>
      </c>
      <c r="AB23" s="99" t="str">
        <v/>
      </c>
      <c r="AC23" s="99">
        <v>742699.71499999997</v>
      </c>
      <c r="AD23" s="104" t="str">
        <v/>
      </c>
      <c r="AE23" s="104">
        <v>53844.214999999997</v>
      </c>
      <c r="AF23" s="104">
        <v>72700.721999999994</v>
      </c>
      <c r="AG23" s="104">
        <v>64546.928999999996</v>
      </c>
      <c r="AH23" s="104">
        <v>68246.133000000002</v>
      </c>
      <c r="AI23" s="104">
        <v>232291.26</v>
      </c>
      <c r="AJ23" s="104">
        <v>18202.767999999996</v>
      </c>
      <c r="AK23" s="104">
        <v>32535.510999999999</v>
      </c>
      <c r="AL23" s="104">
        <v>3467.9350000000004</v>
      </c>
      <c r="AM23" s="104">
        <v>53341.828000000009</v>
      </c>
      <c r="AN23" s="104">
        <v>123379.08499999999</v>
      </c>
      <c r="AO23" s="104">
        <v>84690.258000000002</v>
      </c>
      <c r="AP23" s="104" t="str">
        <v/>
      </c>
      <c r="AQ23" s="104">
        <v>55107.92</v>
      </c>
      <c r="AR23" s="104">
        <v>139683.15</v>
      </c>
      <c r="AS23" s="104">
        <v>547908.64500000002</v>
      </c>
    </row>
    <row r="24" spans="1:45" ht="22.5" customHeight="1">
      <c r="A24" s="77">
        <f t="shared" si="0"/>
        <v>1</v>
      </c>
      <c r="B24" s="105">
        <v>2012</v>
      </c>
      <c r="C24" s="104">
        <v>54025.51</v>
      </c>
      <c r="D24" s="104">
        <v>1174.048</v>
      </c>
      <c r="E24" s="104">
        <v>59490.684999999998</v>
      </c>
      <c r="F24" s="104">
        <v>2610.0080000000003</v>
      </c>
      <c r="G24" s="104">
        <v>4107.799</v>
      </c>
      <c r="H24" s="104">
        <v>58414.945</v>
      </c>
      <c r="I24" s="104">
        <v>117171.171</v>
      </c>
      <c r="J24" s="104">
        <v>32946.631000000001</v>
      </c>
      <c r="K24" s="104">
        <v>74516.021000000008</v>
      </c>
      <c r="L24" s="104">
        <v>17761.797999999999</v>
      </c>
      <c r="M24" s="104">
        <v>32705.939999999995</v>
      </c>
      <c r="N24" s="104">
        <v>3462.9259999999999</v>
      </c>
      <c r="O24" s="104">
        <v>38806.887999999999</v>
      </c>
      <c r="P24" s="104">
        <v>15766.377</v>
      </c>
      <c r="Q24" s="104">
        <v>58648.323000000004</v>
      </c>
      <c r="R24" s="104">
        <v>32995.766000000003</v>
      </c>
      <c r="S24" s="104">
        <v>29572.116000000002</v>
      </c>
      <c r="T24" s="104">
        <v>10337.34</v>
      </c>
      <c r="U24" s="104">
        <v>17434.148000000001</v>
      </c>
      <c r="V24" s="104">
        <v>54381.600000000006</v>
      </c>
      <c r="W24" s="104" t="str">
        <v/>
      </c>
      <c r="X24" s="99" t="str">
        <v/>
      </c>
      <c r="Y24" s="104" t="str">
        <v/>
      </c>
      <c r="Z24" s="104" t="str">
        <v/>
      </c>
      <c r="AA24" s="104" t="str">
        <v/>
      </c>
      <c r="AB24" s="99" t="str">
        <v/>
      </c>
      <c r="AC24" s="99">
        <v>716330.03999999992</v>
      </c>
      <c r="AD24" s="104" t="str">
        <v/>
      </c>
      <c r="AE24" s="104">
        <v>54025.51</v>
      </c>
      <c r="AF24" s="104">
        <v>67382.540000000008</v>
      </c>
      <c r="AG24" s="104">
        <v>59490.684999999998</v>
      </c>
      <c r="AH24" s="104">
        <v>58414.945</v>
      </c>
      <c r="AI24" s="104">
        <v>224633.823</v>
      </c>
      <c r="AJ24" s="104">
        <v>17761.797999999999</v>
      </c>
      <c r="AK24" s="104">
        <v>32705.939999999995</v>
      </c>
      <c r="AL24" s="104">
        <v>3462.9259999999999</v>
      </c>
      <c r="AM24" s="104">
        <v>54573.264999999999</v>
      </c>
      <c r="AN24" s="104">
        <v>121216.20500000002</v>
      </c>
      <c r="AO24" s="104">
        <v>82153.088000000003</v>
      </c>
      <c r="AP24" s="104" t="str">
        <v/>
      </c>
      <c r="AQ24" s="104">
        <v>55199.558000000005</v>
      </c>
      <c r="AR24" s="104">
        <v>124623.43700000001</v>
      </c>
      <c r="AS24" s="104">
        <v>536507.04499999993</v>
      </c>
    </row>
    <row r="25" spans="1:45" ht="22.5" customHeight="1">
      <c r="A25" s="77">
        <f t="shared" si="0"/>
        <v>1</v>
      </c>
      <c r="B25" s="105">
        <v>2013</v>
      </c>
      <c r="C25" s="104">
        <v>47351.264999999999</v>
      </c>
      <c r="D25" s="104">
        <v>813.20900000000006</v>
      </c>
      <c r="E25" s="104">
        <v>53615.841</v>
      </c>
      <c r="F25" s="104">
        <v>2510.145</v>
      </c>
      <c r="G25" s="104">
        <v>3882.4479999999999</v>
      </c>
      <c r="H25" s="104">
        <v>41868.317999999999</v>
      </c>
      <c r="I25" s="104">
        <v>109441.26300000001</v>
      </c>
      <c r="J25" s="104">
        <v>32308.18</v>
      </c>
      <c r="K25" s="104">
        <v>70716.959999999992</v>
      </c>
      <c r="L25" s="104">
        <v>17030.042000000001</v>
      </c>
      <c r="M25" s="104">
        <v>30922.237999999998</v>
      </c>
      <c r="N25" s="104">
        <v>3014.8050000000003</v>
      </c>
      <c r="O25" s="104">
        <v>37962.955000000002</v>
      </c>
      <c r="P25" s="104">
        <v>16122.053</v>
      </c>
      <c r="Q25" s="104">
        <v>57689.642000000007</v>
      </c>
      <c r="R25" s="104">
        <v>33259.630000000005</v>
      </c>
      <c r="S25" s="104">
        <v>29220.699000000001</v>
      </c>
      <c r="T25" s="104">
        <v>9677.1869999999999</v>
      </c>
      <c r="U25" s="104">
        <v>16329.285000000002</v>
      </c>
      <c r="V25" s="104">
        <v>49472.149999999994</v>
      </c>
      <c r="W25" s="104" t="str">
        <v/>
      </c>
      <c r="X25" s="99" t="str">
        <v/>
      </c>
      <c r="Y25" s="104" t="str">
        <v/>
      </c>
      <c r="Z25" s="104" t="str">
        <v/>
      </c>
      <c r="AA25" s="104" t="str">
        <v/>
      </c>
      <c r="AB25" s="99" t="str">
        <v/>
      </c>
      <c r="AC25" s="99">
        <v>663208.31500000029</v>
      </c>
      <c r="AD25" s="104" t="str">
        <v/>
      </c>
      <c r="AE25" s="104">
        <v>47351.264999999999</v>
      </c>
      <c r="AF25" s="104">
        <v>60821.642999999996</v>
      </c>
      <c r="AG25" s="104">
        <v>53615.841</v>
      </c>
      <c r="AH25" s="104">
        <v>41868.317999999999</v>
      </c>
      <c r="AI25" s="104">
        <v>212466.40299999999</v>
      </c>
      <c r="AJ25" s="104">
        <v>17030.042000000001</v>
      </c>
      <c r="AK25" s="104">
        <v>30922.237999999998</v>
      </c>
      <c r="AL25" s="104">
        <v>3014.8050000000003</v>
      </c>
      <c r="AM25" s="104">
        <v>54085.008000000002</v>
      </c>
      <c r="AN25" s="104">
        <v>120169.97100000002</v>
      </c>
      <c r="AO25" s="104">
        <v>75478.622000000003</v>
      </c>
      <c r="AP25" s="104" t="str">
        <v/>
      </c>
      <c r="AQ25" s="104">
        <v>48164.474000000002</v>
      </c>
      <c r="AR25" s="104">
        <v>101876.75199999999</v>
      </c>
      <c r="AS25" s="104">
        <v>513167.08900000004</v>
      </c>
    </row>
    <row r="26" spans="1:45" ht="22.5" customHeight="1">
      <c r="A26" s="77">
        <f t="shared" si="0"/>
        <v>1</v>
      </c>
      <c r="B26" s="105">
        <v>2014</v>
      </c>
      <c r="C26" s="104">
        <v>45522.137000000002</v>
      </c>
      <c r="D26" s="104">
        <v>716.54500000000007</v>
      </c>
      <c r="E26" s="104">
        <v>50953.95</v>
      </c>
      <c r="F26" s="104">
        <v>2466.6210000000001</v>
      </c>
      <c r="G26" s="104">
        <v>3880.0719999999997</v>
      </c>
      <c r="H26" s="104">
        <v>34984.26</v>
      </c>
      <c r="I26" s="104">
        <v>108156.20699999999</v>
      </c>
      <c r="J26" s="104">
        <v>31548.628000000001</v>
      </c>
      <c r="K26" s="104">
        <v>71192.577999999994</v>
      </c>
      <c r="L26" s="104">
        <v>16666.621999999996</v>
      </c>
      <c r="M26" s="104">
        <v>29536.68</v>
      </c>
      <c r="N26" s="104">
        <v>3071.7330000000002</v>
      </c>
      <c r="O26" s="104">
        <v>38956.626000000004</v>
      </c>
      <c r="P26" s="104">
        <v>16716.444</v>
      </c>
      <c r="Q26" s="104">
        <v>55708.099000000002</v>
      </c>
      <c r="R26" s="104">
        <v>33101.5</v>
      </c>
      <c r="S26" s="104">
        <v>29536.635000000002</v>
      </c>
      <c r="T26" s="104">
        <v>9848.598</v>
      </c>
      <c r="U26" s="104">
        <v>17394.164000000001</v>
      </c>
      <c r="V26" s="104">
        <v>43974.646000000008</v>
      </c>
      <c r="W26" s="104" t="str">
        <v/>
      </c>
      <c r="X26" s="99" t="str">
        <v/>
      </c>
      <c r="Y26" s="104" t="str">
        <v/>
      </c>
      <c r="Z26" s="104" t="str">
        <v/>
      </c>
      <c r="AA26" s="104" t="str">
        <v/>
      </c>
      <c r="AB26" s="99" t="str">
        <v/>
      </c>
      <c r="AC26" s="99">
        <v>643932.74499999988</v>
      </c>
      <c r="AD26" s="104" t="str">
        <v/>
      </c>
      <c r="AE26" s="104">
        <v>45522.137000000002</v>
      </c>
      <c r="AF26" s="104">
        <v>58017.187999999995</v>
      </c>
      <c r="AG26" s="104">
        <v>50953.95</v>
      </c>
      <c r="AH26" s="104">
        <v>34984.26</v>
      </c>
      <c r="AI26" s="104">
        <v>210897.413</v>
      </c>
      <c r="AJ26" s="104">
        <v>16666.621999999996</v>
      </c>
      <c r="AK26" s="104">
        <v>29536.68</v>
      </c>
      <c r="AL26" s="104">
        <v>3071.7330000000002</v>
      </c>
      <c r="AM26" s="104">
        <v>55673.070000000007</v>
      </c>
      <c r="AN26" s="104">
        <v>118346.234</v>
      </c>
      <c r="AO26" s="104">
        <v>71217.40800000001</v>
      </c>
      <c r="AP26" s="104" t="str">
        <v/>
      </c>
      <c r="AQ26" s="104">
        <v>46238.682000000001</v>
      </c>
      <c r="AR26" s="104">
        <v>92284.902999999991</v>
      </c>
      <c r="AS26" s="104">
        <v>505409.16000000003</v>
      </c>
    </row>
    <row r="27" spans="1:45" ht="22.5" customHeight="1">
      <c r="A27" s="77">
        <f>IF(C27=":",0,1)</f>
        <v>1</v>
      </c>
      <c r="B27" s="105">
        <v>2015</v>
      </c>
      <c r="C27" s="104">
        <v>44252.724999999999</v>
      </c>
      <c r="D27" s="104">
        <v>711.23399999999992</v>
      </c>
      <c r="E27" s="104">
        <v>51302.936999999998</v>
      </c>
      <c r="F27" s="104">
        <v>2332.0740000000001</v>
      </c>
      <c r="G27" s="104">
        <v>3900.0060000000003</v>
      </c>
      <c r="H27" s="104">
        <v>35029.930999999997</v>
      </c>
      <c r="I27" s="104">
        <v>109772.981</v>
      </c>
      <c r="J27" s="104">
        <v>31008.037</v>
      </c>
      <c r="K27" s="104">
        <v>72315.565000000002</v>
      </c>
      <c r="L27" s="104">
        <v>16936.879000000001</v>
      </c>
      <c r="M27" s="104">
        <v>30286.492000000002</v>
      </c>
      <c r="N27" s="104">
        <v>3221.8110000000001</v>
      </c>
      <c r="O27" s="104">
        <v>41068.746999999996</v>
      </c>
      <c r="P27" s="104">
        <v>17643.39</v>
      </c>
      <c r="Q27" s="104">
        <v>55009.769</v>
      </c>
      <c r="R27" s="104">
        <v>33702.116999999998</v>
      </c>
      <c r="S27" s="104">
        <v>30013.674999999999</v>
      </c>
      <c r="T27" s="104">
        <v>10137.272000000001</v>
      </c>
      <c r="U27" s="104">
        <v>17584.786</v>
      </c>
      <c r="V27" s="104">
        <v>42350.75</v>
      </c>
      <c r="W27" s="104" t="str">
        <v/>
      </c>
      <c r="X27" s="99" t="str">
        <v/>
      </c>
      <c r="Y27" s="104" t="str">
        <v/>
      </c>
      <c r="Z27" s="104" t="str">
        <v/>
      </c>
      <c r="AA27" s="104" t="str">
        <v/>
      </c>
      <c r="AB27" s="99" t="str">
        <v/>
      </c>
      <c r="AC27" s="99">
        <v>648581.17799999996</v>
      </c>
      <c r="AD27" s="104" t="str">
        <v/>
      </c>
      <c r="AE27" s="104">
        <v>44252.724999999999</v>
      </c>
      <c r="AF27" s="104">
        <v>58246.250999999997</v>
      </c>
      <c r="AG27" s="104">
        <v>51302.936999999998</v>
      </c>
      <c r="AH27" s="104">
        <v>35029.930999999997</v>
      </c>
      <c r="AI27" s="104">
        <v>213096.58300000001</v>
      </c>
      <c r="AJ27" s="104">
        <v>16936.879000000001</v>
      </c>
      <c r="AK27" s="104">
        <v>30286.492000000002</v>
      </c>
      <c r="AL27" s="104">
        <v>3221.8110000000001</v>
      </c>
      <c r="AM27" s="104">
        <v>58712.136999999995</v>
      </c>
      <c r="AN27" s="104">
        <v>118725.561</v>
      </c>
      <c r="AO27" s="104">
        <v>70072.808000000005</v>
      </c>
      <c r="AP27" s="104" t="str">
        <v/>
      </c>
      <c r="AQ27" s="104">
        <v>44963.958999999995</v>
      </c>
      <c r="AR27" s="104">
        <v>92564.948000000004</v>
      </c>
      <c r="AS27" s="104">
        <v>511052.27099999995</v>
      </c>
    </row>
    <row r="28" spans="1:45">
      <c r="A28" s="77">
        <f>SUM(A7:A27)</f>
        <v>21</v>
      </c>
      <c r="B28" s="34"/>
    </row>
    <row r="29" spans="1:45" s="168" customFormat="1" ht="22.5" customHeight="1">
      <c r="B29" s="103" t="str">
        <f>INDEX($B$7:$B$27,$A$28-2)&amp;"-"&amp;INDEX($B$7:$B$27,$A$28)</f>
        <v>2013-2015</v>
      </c>
      <c r="C29" s="99">
        <f>AVERAGE(INDEX(C$7:C$27,$A$28-2),INDEX(C$7:C$27,$A$28-1),INDEX(C$7:C$27,$A$28))</f>
        <v>45708.709000000003</v>
      </c>
      <c r="D29" s="99">
        <f t="shared" ref="D29:AR29" si="1">AVERAGE(INDEX(D$7:D$27,$A$28-2),INDEX(D$7:D$27,$A$28-1),INDEX(D$7:D$27,$A$28))</f>
        <v>746.99600000000009</v>
      </c>
      <c r="E29" s="99">
        <f t="shared" si="1"/>
        <v>51957.576000000001</v>
      </c>
      <c r="F29" s="99">
        <f t="shared" si="1"/>
        <v>2436.2800000000002</v>
      </c>
      <c r="G29" s="99">
        <f t="shared" si="1"/>
        <v>3887.5086666666666</v>
      </c>
      <c r="H29" s="99">
        <f t="shared" si="1"/>
        <v>37294.169666666668</v>
      </c>
      <c r="I29" s="99">
        <f t="shared" si="1"/>
        <v>109123.48366666667</v>
      </c>
      <c r="J29" s="99">
        <f t="shared" si="1"/>
        <v>31621.615000000002</v>
      </c>
      <c r="K29" s="99">
        <f t="shared" si="1"/>
        <v>71408.367666666672</v>
      </c>
      <c r="L29" s="99">
        <f t="shared" si="1"/>
        <v>16877.847666666665</v>
      </c>
      <c r="M29" s="99">
        <f t="shared" si="1"/>
        <v>30248.47</v>
      </c>
      <c r="N29" s="99">
        <f t="shared" si="1"/>
        <v>3102.7829999999999</v>
      </c>
      <c r="O29" s="99">
        <f t="shared" si="1"/>
        <v>39329.44266666667</v>
      </c>
      <c r="P29" s="99">
        <f t="shared" si="1"/>
        <v>16827.295666666669</v>
      </c>
      <c r="Q29" s="99">
        <f t="shared" si="1"/>
        <v>56135.83666666667</v>
      </c>
      <c r="R29" s="99">
        <f t="shared" si="1"/>
        <v>33354.415666666668</v>
      </c>
      <c r="S29" s="99">
        <f t="shared" si="1"/>
        <v>29590.336333333336</v>
      </c>
      <c r="T29" s="99">
        <f t="shared" si="1"/>
        <v>9887.6856666666663</v>
      </c>
      <c r="U29" s="99">
        <f t="shared" si="1"/>
        <v>17102.744999999999</v>
      </c>
      <c r="V29" s="99">
        <f t="shared" si="1"/>
        <v>45265.848666666665</v>
      </c>
      <c r="W29" s="99"/>
      <c r="X29" s="99"/>
      <c r="Y29" s="99"/>
      <c r="Z29" s="99"/>
      <c r="AA29" s="99"/>
      <c r="AB29" s="99"/>
      <c r="AC29" s="99">
        <f t="shared" si="1"/>
        <v>651907.41266666667</v>
      </c>
      <c r="AD29" s="99"/>
      <c r="AE29" s="99">
        <f t="shared" si="1"/>
        <v>45708.709000000003</v>
      </c>
      <c r="AF29" s="99">
        <f t="shared" si="1"/>
        <v>59028.360666666667</v>
      </c>
      <c r="AG29" s="99">
        <f t="shared" si="1"/>
        <v>51957.576000000001</v>
      </c>
      <c r="AH29" s="99">
        <f t="shared" si="1"/>
        <v>37294.169666666668</v>
      </c>
      <c r="AI29" s="99">
        <f t="shared" si="1"/>
        <v>212153.46633333332</v>
      </c>
      <c r="AJ29" s="99">
        <f t="shared" si="1"/>
        <v>16877.847666666665</v>
      </c>
      <c r="AK29" s="99">
        <f t="shared" si="1"/>
        <v>30248.47</v>
      </c>
      <c r="AL29" s="99">
        <f t="shared" si="1"/>
        <v>3102.7829999999999</v>
      </c>
      <c r="AM29" s="99">
        <f t="shared" si="1"/>
        <v>56156.738333333335</v>
      </c>
      <c r="AN29" s="99">
        <f t="shared" si="1"/>
        <v>119080.58866666666</v>
      </c>
      <c r="AO29" s="99">
        <f t="shared" si="1"/>
        <v>72256.279333333354</v>
      </c>
      <c r="AP29" s="99"/>
      <c r="AQ29" s="99">
        <f t="shared" si="1"/>
        <v>46455.704999999994</v>
      </c>
      <c r="AR29" s="99">
        <f t="shared" si="1"/>
        <v>95575.534333333329</v>
      </c>
      <c r="AS29" s="99">
        <f>AVERAGE(INDEX(AS$7:AS$27,$A$28-2),INDEX(AS$7:AS$27,$A$28-1),INDEX(AS$7:AS$27,$A$28))</f>
        <v>509876.17333333334</v>
      </c>
    </row>
    <row r="30" spans="1:45" s="168" customFormat="1" ht="22.5" customHeight="1">
      <c r="B30" s="103" t="str">
        <f>INDEX($B$7:$B$27,1)&amp;"-"&amp;INDEX($B$7:$B$27,$A$28)</f>
        <v>1995-2015</v>
      </c>
      <c r="C30" s="99">
        <f>AVERAGE(C7:C27)</f>
        <v>58704.735857142856</v>
      </c>
      <c r="D30" s="99">
        <f t="shared" ref="D30:AO30" si="2">AVERAGE(D7:D27)</f>
        <v>1215.9952857142857</v>
      </c>
      <c r="E30" s="99">
        <f t="shared" si="2"/>
        <v>67775.583380952376</v>
      </c>
      <c r="F30" s="99">
        <f t="shared" si="2"/>
        <v>2158.789619047619</v>
      </c>
      <c r="G30" s="99">
        <f t="shared" si="2"/>
        <v>3451.7666190476184</v>
      </c>
      <c r="H30" s="99">
        <f t="shared" si="2"/>
        <v>58115.235761904769</v>
      </c>
      <c r="I30" s="99">
        <f t="shared" si="2"/>
        <v>116674.84671428571</v>
      </c>
      <c r="J30" s="99">
        <f t="shared" si="2"/>
        <v>33469.057095238102</v>
      </c>
      <c r="K30" s="99">
        <f t="shared" si="2"/>
        <v>66548.111285714287</v>
      </c>
      <c r="L30" s="99">
        <f t="shared" si="2"/>
        <v>14320.94319047619</v>
      </c>
      <c r="M30" s="99">
        <f t="shared" si="2"/>
        <v>28058.371190476191</v>
      </c>
      <c r="N30" s="99">
        <f t="shared" si="2"/>
        <v>2591.325571428571</v>
      </c>
      <c r="O30" s="99">
        <f t="shared" si="2"/>
        <v>27503.918571428567</v>
      </c>
      <c r="P30" s="99">
        <f t="shared" si="2"/>
        <v>12495.910476190476</v>
      </c>
      <c r="Q30" s="99">
        <f t="shared" si="2"/>
        <v>55159.596285714302</v>
      </c>
      <c r="R30" s="99">
        <f t="shared" si="2"/>
        <v>26529.019809523808</v>
      </c>
      <c r="S30" s="99">
        <f t="shared" si="2"/>
        <v>25103.852761904764</v>
      </c>
      <c r="T30" s="99">
        <f t="shared" si="2"/>
        <v>9613.6329523809509</v>
      </c>
      <c r="U30" s="99">
        <f t="shared" si="2"/>
        <v>15515.892571428572</v>
      </c>
      <c r="V30" s="99">
        <f t="shared" si="2"/>
        <v>31508.282809523811</v>
      </c>
      <c r="W30" s="99"/>
      <c r="X30" s="99"/>
      <c r="Y30" s="99"/>
      <c r="Z30" s="99"/>
      <c r="AA30" s="99"/>
      <c r="AB30" s="99"/>
      <c r="AC30" s="99">
        <f t="shared" ref="AC30" si="3">AVERAGE(AC7:AC27)</f>
        <v>656514.8678095236</v>
      </c>
      <c r="AD30" s="99"/>
      <c r="AE30" s="99">
        <f t="shared" si="2"/>
        <v>58704.735857142856</v>
      </c>
      <c r="AF30" s="99">
        <f t="shared" si="2"/>
        <v>74602.134904761915</v>
      </c>
      <c r="AG30" s="99">
        <f t="shared" si="2"/>
        <v>67775.583380952376</v>
      </c>
      <c r="AH30" s="99">
        <f t="shared" si="2"/>
        <v>58115.235761904769</v>
      </c>
      <c r="AI30" s="99">
        <f t="shared" si="2"/>
        <v>216692.01509523805</v>
      </c>
      <c r="AJ30" s="99">
        <f t="shared" si="2"/>
        <v>14320.94319047619</v>
      </c>
      <c r="AK30" s="99">
        <f t="shared" si="2"/>
        <v>28058.371190476191</v>
      </c>
      <c r="AL30" s="99">
        <f t="shared" si="2"/>
        <v>2591.325571428571</v>
      </c>
      <c r="AM30" s="99">
        <f t="shared" si="2"/>
        <v>39999.829047619052</v>
      </c>
      <c r="AN30" s="99">
        <f t="shared" si="2"/>
        <v>106792.46885714287</v>
      </c>
      <c r="AO30" s="99">
        <f t="shared" si="2"/>
        <v>56637.808333333327</v>
      </c>
      <c r="AP30" s="99"/>
      <c r="AQ30" s="99">
        <f t="shared" ref="AQ30:AS30" si="4">AVERAGE(AQ7:AQ27)</f>
        <v>59920.731142857134</v>
      </c>
      <c r="AR30" s="99">
        <f t="shared" si="4"/>
        <v>131501.37538095235</v>
      </c>
      <c r="AS30" s="99">
        <f t="shared" si="4"/>
        <v>465092.76128571428</v>
      </c>
    </row>
    <row r="31" spans="1:45" ht="22.5" customHeight="1">
      <c r="B31" s="103" t="str">
        <f>INDEX($B$7:$B$27,1)&amp;"-2008"</f>
        <v>1995-2008</v>
      </c>
      <c r="C31" s="99">
        <f ca="1">AVERAGE(OFFSET(C$7,0,0,14,1))</f>
        <v>62239.308428571429</v>
      </c>
      <c r="D31" s="99">
        <f t="shared" ref="D31:AS31" ca="1" si="5">AVERAGE(OFFSET(D$7,0,0,14,1))</f>
        <v>1330.8438571428576</v>
      </c>
      <c r="E31" s="99">
        <f t="shared" ca="1" si="5"/>
        <v>71826.668785714282</v>
      </c>
      <c r="F31" s="99">
        <f t="shared" ca="1" si="5"/>
        <v>1965.7846428571431</v>
      </c>
      <c r="G31" s="99">
        <f t="shared" ca="1" si="5"/>
        <v>3151.0716428571427</v>
      </c>
      <c r="H31" s="99">
        <f t="shared" ca="1" si="5"/>
        <v>60158.416428571429</v>
      </c>
      <c r="I31" s="99">
        <f t="shared" ca="1" si="5"/>
        <v>115867.56450000001</v>
      </c>
      <c r="J31" s="99">
        <f t="shared" ca="1" si="5"/>
        <v>33528.100571428578</v>
      </c>
      <c r="K31" s="99">
        <f t="shared" ca="1" si="5"/>
        <v>63724.319428571434</v>
      </c>
      <c r="L31" s="99">
        <f t="shared" ca="1" si="5"/>
        <v>12832.178785714286</v>
      </c>
      <c r="M31" s="99">
        <f t="shared" ca="1" si="5"/>
        <v>26480.432785714289</v>
      </c>
      <c r="N31" s="99">
        <f t="shared" ca="1" si="5"/>
        <v>2267.9762857142855</v>
      </c>
      <c r="O31" s="99">
        <f t="shared" ca="1" si="5"/>
        <v>22472.644714285711</v>
      </c>
      <c r="P31" s="99">
        <f t="shared" ca="1" si="5"/>
        <v>10783.042857142858</v>
      </c>
      <c r="Q31" s="99">
        <f t="shared" ca="1" si="5"/>
        <v>53453.542285714298</v>
      </c>
      <c r="R31" s="99">
        <f t="shared" ca="1" si="5"/>
        <v>23487.894214285712</v>
      </c>
      <c r="S31" s="99">
        <f t="shared" ca="1" si="5"/>
        <v>22861.561285714288</v>
      </c>
      <c r="T31" s="99">
        <f t="shared" ca="1" si="5"/>
        <v>9345.9580714285712</v>
      </c>
      <c r="U31" s="99">
        <f t="shared" ca="1" si="5"/>
        <v>14507.124214285717</v>
      </c>
      <c r="V31" s="99">
        <f t="shared" ca="1" si="5"/>
        <v>22327.891571428572</v>
      </c>
      <c r="W31" s="99"/>
      <c r="X31" s="99"/>
      <c r="Y31" s="99"/>
      <c r="Z31" s="99"/>
      <c r="AA31" s="99"/>
      <c r="AB31" s="99"/>
      <c r="AC31" s="99">
        <f t="shared" ca="1" si="5"/>
        <v>634612.32535714284</v>
      </c>
      <c r="AD31" s="99"/>
      <c r="AE31" s="99">
        <f t="shared" ca="1" si="5"/>
        <v>62239.308428571429</v>
      </c>
      <c r="AF31" s="99">
        <f t="shared" ca="1" si="5"/>
        <v>78274.368928571435</v>
      </c>
      <c r="AG31" s="99">
        <f t="shared" ca="1" si="5"/>
        <v>71826.668785714282</v>
      </c>
      <c r="AH31" s="99">
        <f t="shared" ca="1" si="5"/>
        <v>60158.416428571429</v>
      </c>
      <c r="AI31" s="99">
        <f t="shared" ca="1" si="5"/>
        <v>213119.98449999999</v>
      </c>
      <c r="AJ31" s="99">
        <f t="shared" ca="1" si="5"/>
        <v>12832.178785714286</v>
      </c>
      <c r="AK31" s="99">
        <f t="shared" ca="1" si="5"/>
        <v>26480.432785714289</v>
      </c>
      <c r="AL31" s="99">
        <f t="shared" ca="1" si="5"/>
        <v>2267.9762857142855</v>
      </c>
      <c r="AM31" s="99">
        <f t="shared" ca="1" si="5"/>
        <v>33255.687571428578</v>
      </c>
      <c r="AN31" s="99">
        <f t="shared" ca="1" si="5"/>
        <v>99802.997785714295</v>
      </c>
      <c r="AO31" s="99">
        <f t="shared" ca="1" si="5"/>
        <v>46180.973857142853</v>
      </c>
      <c r="AP31" s="99"/>
      <c r="AQ31" s="99">
        <f t="shared" ca="1" si="5"/>
        <v>63570.152285714285</v>
      </c>
      <c r="AR31" s="99">
        <f t="shared" ca="1" si="5"/>
        <v>137101.94149999999</v>
      </c>
      <c r="AS31" s="99">
        <f t="shared" ca="1" si="5"/>
        <v>433940.23157142859</v>
      </c>
    </row>
    <row r="32" spans="1:45" ht="22.5" customHeight="1">
      <c r="B32" s="103" t="str">
        <f>"2009-"&amp;INDEX($B$7:$B$27,$A$28)</f>
        <v>2009-2015</v>
      </c>
      <c r="C32" s="99">
        <f ca="1">AVERAGE(OFFSET(C$21,0,0,$A$28-SUM($A$7:$A$20),1))</f>
        <v>51635.59071428571</v>
      </c>
      <c r="D32" s="99">
        <f t="shared" ref="D32:AS32" ca="1" si="6">AVERAGE(OFFSET(D$21,0,0,$A$28-SUM($A$7:$A$20),1))</f>
        <v>986.29814285714281</v>
      </c>
      <c r="E32" s="99">
        <f t="shared" ca="1" si="6"/>
        <v>59673.412571428569</v>
      </c>
      <c r="F32" s="99">
        <f t="shared" ca="1" si="6"/>
        <v>2544.7995714285717</v>
      </c>
      <c r="G32" s="99">
        <f t="shared" ca="1" si="6"/>
        <v>4053.1565714285716</v>
      </c>
      <c r="H32" s="99">
        <f t="shared" ca="1" si="6"/>
        <v>54028.87442857142</v>
      </c>
      <c r="I32" s="99">
        <f t="shared" ca="1" si="6"/>
        <v>118289.41114285716</v>
      </c>
      <c r="J32" s="99">
        <f t="shared" ca="1" si="6"/>
        <v>33350.970142857142</v>
      </c>
      <c r="K32" s="99">
        <f t="shared" ca="1" si="6"/>
        <v>72195.695000000007</v>
      </c>
      <c r="L32" s="99">
        <f t="shared" ca="1" si="6"/>
        <v>17298.471999999998</v>
      </c>
      <c r="M32" s="99">
        <f t="shared" ca="1" si="6"/>
        <v>31214.248</v>
      </c>
      <c r="N32" s="99">
        <f t="shared" ca="1" si="6"/>
        <v>3238.024142857143</v>
      </c>
      <c r="O32" s="99">
        <f t="shared" ca="1" si="6"/>
        <v>37566.466285714283</v>
      </c>
      <c r="P32" s="99">
        <f t="shared" ca="1" si="6"/>
        <v>15921.645714285714</v>
      </c>
      <c r="Q32" s="99">
        <f t="shared" ca="1" si="6"/>
        <v>58571.704285714295</v>
      </c>
      <c r="R32" s="99">
        <f t="shared" ca="1" si="6"/>
        <v>32611.271000000001</v>
      </c>
      <c r="S32" s="99">
        <f t="shared" ca="1" si="6"/>
        <v>29588.435714285712</v>
      </c>
      <c r="T32" s="99">
        <f t="shared" ca="1" si="6"/>
        <v>10148.982714285714</v>
      </c>
      <c r="U32" s="99">
        <f t="shared" ca="1" si="6"/>
        <v>17533.429285714286</v>
      </c>
      <c r="V32" s="99">
        <f t="shared" ca="1" si="6"/>
        <v>49869.065285714285</v>
      </c>
      <c r="W32" s="99"/>
      <c r="X32" s="99"/>
      <c r="Y32" s="99"/>
      <c r="Z32" s="99"/>
      <c r="AA32" s="99"/>
      <c r="AB32" s="99"/>
      <c r="AC32" s="99">
        <f t="shared" ca="1" si="6"/>
        <v>700319.95271428581</v>
      </c>
      <c r="AD32" s="99"/>
      <c r="AE32" s="99">
        <f t="shared" ca="1" si="6"/>
        <v>51635.59071428571</v>
      </c>
      <c r="AF32" s="99">
        <f t="shared" ca="1" si="6"/>
        <v>67257.66685714286</v>
      </c>
      <c r="AG32" s="99">
        <f t="shared" ca="1" si="6"/>
        <v>59673.412571428569</v>
      </c>
      <c r="AH32" s="99">
        <f t="shared" ca="1" si="6"/>
        <v>54028.87442857142</v>
      </c>
      <c r="AI32" s="99">
        <f t="shared" ca="1" si="6"/>
        <v>223836.07628571428</v>
      </c>
      <c r="AJ32" s="99">
        <f t="shared" ca="1" si="6"/>
        <v>17298.471999999998</v>
      </c>
      <c r="AK32" s="99">
        <f t="shared" ca="1" si="6"/>
        <v>31214.248</v>
      </c>
      <c r="AL32" s="99">
        <f t="shared" ca="1" si="6"/>
        <v>3238.024142857143</v>
      </c>
      <c r="AM32" s="99">
        <f t="shared" ca="1" si="6"/>
        <v>53488.112000000001</v>
      </c>
      <c r="AN32" s="99">
        <f t="shared" ca="1" si="6"/>
        <v>120771.41099999998</v>
      </c>
      <c r="AO32" s="99">
        <f t="shared" ca="1" si="6"/>
        <v>77551.477285714282</v>
      </c>
      <c r="AP32" s="99"/>
      <c r="AQ32" s="99">
        <f t="shared" ca="1" si="6"/>
        <v>52621.888857142862</v>
      </c>
      <c r="AR32" s="99">
        <f t="shared" ca="1" si="6"/>
        <v>120300.24314285713</v>
      </c>
      <c r="AS32" s="99">
        <f t="shared" ca="1" si="6"/>
        <v>527397.82071428571</v>
      </c>
    </row>
    <row r="33" spans="2:2" s="77" customFormat="1">
      <c r="B33" s="3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126"/>
  <sheetViews>
    <sheetView workbookViewId="0">
      <selection activeCell="D5" sqref="D5"/>
    </sheetView>
  </sheetViews>
  <sheetFormatPr defaultColWidth="12" defaultRowHeight="15.95" customHeight="1"/>
  <cols>
    <col min="1" max="1" width="2.125" style="42" customWidth="1"/>
    <col min="2" max="2" width="4.875" style="42" customWidth="1"/>
    <col min="3" max="3" width="59.875" style="42" customWidth="1"/>
    <col min="4" max="17" width="10" style="42" customWidth="1"/>
    <col min="18" max="18" width="10" style="75" customWidth="1"/>
    <col min="19" max="16384" width="12" style="42"/>
  </cols>
  <sheetData>
    <row r="1" spans="1:24" ht="36.75" customHeight="1" thickBot="1">
      <c r="A1" s="35"/>
      <c r="B1" s="36" t="s">
        <v>0</v>
      </c>
      <c r="C1" s="37"/>
      <c r="D1" s="38"/>
      <c r="E1" s="38"/>
      <c r="F1" s="38"/>
      <c r="G1" s="38"/>
      <c r="H1" s="38"/>
      <c r="I1" s="39"/>
      <c r="J1" s="39"/>
      <c r="K1" s="39"/>
      <c r="L1" s="39"/>
      <c r="M1" s="39"/>
      <c r="N1" s="39"/>
      <c r="O1" s="39"/>
      <c r="P1" s="39"/>
      <c r="Q1" s="39"/>
      <c r="R1" s="40"/>
      <c r="S1" s="41"/>
      <c r="T1" s="41"/>
      <c r="U1" s="41"/>
      <c r="V1" s="41"/>
      <c r="W1" s="41"/>
      <c r="X1" s="41"/>
    </row>
    <row r="2" spans="1:24" ht="17.25" customHeight="1" thickTop="1">
      <c r="B2" s="43" t="s">
        <v>1</v>
      </c>
      <c r="C2" s="45"/>
      <c r="D2" s="46"/>
      <c r="E2" s="46"/>
      <c r="F2" s="46"/>
      <c r="G2" s="46"/>
      <c r="H2" s="46"/>
      <c r="I2" s="47"/>
      <c r="J2" s="47"/>
      <c r="K2" s="47"/>
      <c r="L2" s="35"/>
      <c r="M2" s="35"/>
      <c r="N2" s="35"/>
      <c r="O2" s="35"/>
      <c r="P2" s="35"/>
      <c r="Q2" s="35"/>
      <c r="R2" s="48"/>
      <c r="S2" s="41"/>
      <c r="T2" s="41"/>
      <c r="U2" s="41"/>
      <c r="V2" s="41"/>
      <c r="W2" s="41"/>
      <c r="X2" s="41"/>
    </row>
    <row r="3" spans="1:24" ht="17.25" customHeight="1">
      <c r="B3" s="49" t="s">
        <v>2</v>
      </c>
      <c r="C3" s="45"/>
      <c r="D3" s="46"/>
      <c r="E3" s="46"/>
      <c r="F3" s="46"/>
      <c r="G3" s="46"/>
      <c r="H3" s="46"/>
      <c r="I3" s="47"/>
      <c r="J3" s="47"/>
      <c r="K3" s="47"/>
      <c r="L3" s="35"/>
      <c r="M3" s="35"/>
      <c r="N3" s="35"/>
      <c r="O3" s="35"/>
      <c r="P3" s="35"/>
      <c r="Q3" s="35"/>
      <c r="R3" s="48"/>
      <c r="S3" s="41"/>
      <c r="T3" s="41"/>
      <c r="U3" s="41"/>
      <c r="V3" s="41"/>
      <c r="W3" s="41"/>
      <c r="X3" s="41"/>
    </row>
    <row r="4" spans="1:24" ht="22.5" customHeight="1">
      <c r="A4" s="90"/>
      <c r="B4" s="89" t="str">
        <f>""</f>
        <v/>
      </c>
      <c r="C4" s="89" t="str">
        <f>""</f>
        <v/>
      </c>
      <c r="D4" s="34">
        <v>1995</v>
      </c>
      <c r="E4" s="34">
        <v>1996</v>
      </c>
      <c r="F4" s="34">
        <v>1997</v>
      </c>
      <c r="G4" s="34">
        <v>1998</v>
      </c>
      <c r="H4" s="34">
        <v>1999</v>
      </c>
      <c r="I4" s="34">
        <v>2000</v>
      </c>
      <c r="J4" s="34">
        <v>2001</v>
      </c>
      <c r="K4" s="34">
        <v>2002</v>
      </c>
      <c r="L4" s="34">
        <v>2003</v>
      </c>
      <c r="M4" s="34">
        <v>2004</v>
      </c>
      <c r="N4" s="34">
        <v>2005</v>
      </c>
      <c r="O4" s="34">
        <v>2006</v>
      </c>
      <c r="P4" s="34">
        <v>2007</v>
      </c>
      <c r="Q4" s="34">
        <v>2008</v>
      </c>
      <c r="R4" s="34">
        <v>2009</v>
      </c>
      <c r="S4" s="34">
        <v>2010</v>
      </c>
      <c r="T4" s="34">
        <v>2011</v>
      </c>
      <c r="U4" s="34">
        <v>2012</v>
      </c>
      <c r="V4" s="34">
        <v>2013</v>
      </c>
      <c r="W4" s="34">
        <v>2014</v>
      </c>
      <c r="X4" s="34">
        <v>2015</v>
      </c>
    </row>
    <row r="5" spans="1:24" s="52" customFormat="1" ht="24.75" customHeight="1">
      <c r="A5" s="53"/>
      <c r="B5" s="87" t="s">
        <v>25</v>
      </c>
      <c r="C5" s="88" t="str">
        <f>VLOOKUP(B5,lookup!$B$2:$C$36,2,FALSE)</f>
        <v>Γεωργία, δασοκομία και αλιεία</v>
      </c>
      <c r="D5" s="185">
        <f>IF(ISBLANK(HLOOKUP(D$4,NA0!$B$3:$X8,ROWS(NA0!$B$3:$X8),FALSE)),":",HLOOKUP(D$4,NA0!$B$3:$X8,ROWS(NA0!$B$3:$X8),FALSE))</f>
        <v>379.64</v>
      </c>
      <c r="E5" s="185">
        <f>IF(ISBLANK(HLOOKUP(E$4,NA0!$B$3:$X8,ROWS(NA0!$B$3:$X8),FALSE)),":",HLOOKUP(E$4,NA0!$B$3:$X8,ROWS(NA0!$B$3:$X8),FALSE))</f>
        <v>374.52</v>
      </c>
      <c r="F5" s="185">
        <f>IF(ISBLANK(HLOOKUP(F$4,NA0!$B$3:$X8,ROWS(NA0!$B$3:$X8),FALSE)),":",HLOOKUP(F$4,NA0!$B$3:$X8,ROWS(NA0!$B$3:$X8),FALSE))</f>
        <v>324.57</v>
      </c>
      <c r="G5" s="185">
        <f>IF(ISBLANK(HLOOKUP(G$4,NA0!$B$3:$X8,ROWS(NA0!$B$3:$X8),FALSE)),":",HLOOKUP(G$4,NA0!$B$3:$X8,ROWS(NA0!$B$3:$X8),FALSE))</f>
        <v>349.44</v>
      </c>
      <c r="H5" s="185">
        <f>IF(ISBLANK(HLOOKUP(H$4,NA0!$B$3:$X8,ROWS(NA0!$B$3:$X8),FALSE)),":",HLOOKUP(H$4,NA0!$B$3:$X8,ROWS(NA0!$B$3:$X8),FALSE))</f>
        <v>395.68</v>
      </c>
      <c r="I5" s="185">
        <f>IF(ISBLANK(HLOOKUP(I$4,NA0!$B$3:$X8,ROWS(NA0!$B$3:$X8),FALSE)),":",HLOOKUP(I$4,NA0!$B$3:$X8,ROWS(NA0!$B$3:$X8),FALSE))</f>
        <v>375.66</v>
      </c>
      <c r="J5" s="185">
        <f>IF(ISBLANK(HLOOKUP(J$4,NA0!$B$3:$X8,ROWS(NA0!$B$3:$X8),FALSE)),":",HLOOKUP(J$4,NA0!$B$3:$X8,ROWS(NA0!$B$3:$X8),FALSE))</f>
        <v>373.79</v>
      </c>
      <c r="K5" s="185">
        <f>IF(ISBLANK(HLOOKUP(K$4,NA0!$B$3:$X8,ROWS(NA0!$B$3:$X8),FALSE)),":",HLOOKUP(K$4,NA0!$B$3:$X8,ROWS(NA0!$B$3:$X8),FALSE))</f>
        <v>396.3</v>
      </c>
      <c r="L5" s="185">
        <f>IF(ISBLANK(HLOOKUP(L$4,NA0!$B$3:$X8,ROWS(NA0!$B$3:$X8),FALSE)),":",HLOOKUP(L$4,NA0!$B$3:$X8,ROWS(NA0!$B$3:$X8),FALSE))</f>
        <v>352.54</v>
      </c>
      <c r="M5" s="185">
        <f>IF(ISBLANK(HLOOKUP(M$4,NA0!$B$3:$X8,ROWS(NA0!$B$3:$X8),FALSE)),":",HLOOKUP(M$4,NA0!$B$3:$X8,ROWS(NA0!$B$3:$X8),FALSE))</f>
        <v>357.45</v>
      </c>
      <c r="N5" s="185">
        <f>IF(ISBLANK(HLOOKUP(N$4,NA0!$B$3:$X8,ROWS(NA0!$B$3:$X8),FALSE)),":",HLOOKUP(N$4,NA0!$B$3:$X8,ROWS(NA0!$B$3:$X8),FALSE))</f>
        <v>354.75</v>
      </c>
      <c r="O5" s="185">
        <f>IF(ISBLANK(HLOOKUP(O$4,NA0!$B$3:$X8,ROWS(NA0!$B$3:$X8),FALSE)),":",HLOOKUP(O$4,NA0!$B$3:$X8,ROWS(NA0!$B$3:$X8),FALSE))</f>
        <v>316.35000000000002</v>
      </c>
      <c r="P5" s="185">
        <f>IF(ISBLANK(HLOOKUP(P$4,NA0!$B$3:$X8,ROWS(NA0!$B$3:$X8),FALSE)),":",HLOOKUP(P$4,NA0!$B$3:$X8,ROWS(NA0!$B$3:$X8),FALSE))</f>
        <v>304.48</v>
      </c>
      <c r="Q5" s="185">
        <f>IF(ISBLANK(HLOOKUP(Q$4,NA0!$B$3:$X8,ROWS(NA0!$B$3:$X8),FALSE)),":",HLOOKUP(Q$4,NA0!$B$3:$X8,ROWS(NA0!$B$3:$X8),FALSE))</f>
        <v>284.87</v>
      </c>
      <c r="R5" s="185">
        <f>IF(ISBLANK(HLOOKUP(R$4,NA0!$B$3:$X8,ROWS(NA0!$B$3:$X8),FALSE)),":",HLOOKUP(R$4,NA0!$B$3:$X8,ROWS(NA0!$B$3:$X8),FALSE))</f>
        <v>284.16000000000003</v>
      </c>
      <c r="S5" s="185">
        <f>IF(ISBLANK(HLOOKUP(S$4,NA0!$B$3:$X8,ROWS(NA0!$B$3:$X8),FALSE)),":",HLOOKUP(S$4,NA0!$B$3:$X8,ROWS(NA0!$B$3:$X8),FALSE))</f>
        <v>308.88</v>
      </c>
      <c r="T5" s="185">
        <f>IF(ISBLANK(HLOOKUP(T$4,NA0!$B$3:$X8,ROWS(NA0!$B$3:$X8),FALSE)),":",HLOOKUP(T$4,NA0!$B$3:$X8,ROWS(NA0!$B$3:$X8),FALSE))</f>
        <v>326.76</v>
      </c>
      <c r="U5" s="185">
        <f>IF(ISBLANK(HLOOKUP(U$4,NA0!$B$3:$X8,ROWS(NA0!$B$3:$X8),FALSE)),":",HLOOKUP(U$4,NA0!$B$3:$X8,ROWS(NA0!$B$3:$X8),FALSE))</f>
        <v>324.82</v>
      </c>
      <c r="V5" s="185">
        <f>IF(ISBLANK(HLOOKUP(V$4,NA0!$B$3:$X8,ROWS(NA0!$B$3:$X8),FALSE)),":",HLOOKUP(V$4,NA0!$B$3:$X8,ROWS(NA0!$B$3:$X8),FALSE))</f>
        <v>306</v>
      </c>
      <c r="W5" s="185">
        <f>IF(ISBLANK(HLOOKUP(W$4,NA0!$B$3:$X8,ROWS(NA0!$B$3:$X8),FALSE)),":",HLOOKUP(W$4,NA0!$B$3:$X8,ROWS(NA0!$B$3:$X8),FALSE))</f>
        <v>285.63</v>
      </c>
      <c r="X5" s="185">
        <f>IF(ISBLANK(HLOOKUP(X$4,NA0!$B$3:$X8,ROWS(NA0!$B$3:$X8),FALSE)),":",HLOOKUP(X$4,NA0!$B$3:$X8,ROWS(NA0!$B$3:$X8),FALSE))</f>
        <v>289.81</v>
      </c>
    </row>
    <row r="6" spans="1:24" s="52" customFormat="1" ht="24.75" customHeight="1">
      <c r="A6" s="53"/>
      <c r="B6" s="50" t="s">
        <v>27</v>
      </c>
      <c r="C6" s="88" t="str">
        <f>VLOOKUP(B6,lookup!$B$2:$C$36,2,FALSE)</f>
        <v>Ορυχεία και λατομεία</v>
      </c>
      <c r="D6" s="185">
        <f>IF(ISBLANK(HLOOKUP(D$4,NA0!$B$3:$X9,ROWS(NA0!$B$3:$X9),FALSE)),":",HLOOKUP(D$4,NA0!$B$3:$X9,ROWS(NA0!$B$3:$X9),FALSE))</f>
        <v>21.56</v>
      </c>
      <c r="E6" s="185">
        <f>IF(ISBLANK(HLOOKUP(E$4,NA0!$B$3:$X9,ROWS(NA0!$B$3:$X9),FALSE)),":",HLOOKUP(E$4,NA0!$B$3:$X9,ROWS(NA0!$B$3:$X9),FALSE))</f>
        <v>22.3</v>
      </c>
      <c r="F6" s="185">
        <f>IF(ISBLANK(HLOOKUP(F$4,NA0!$B$3:$X9,ROWS(NA0!$B$3:$X9),FALSE)),":",HLOOKUP(F$4,NA0!$B$3:$X9,ROWS(NA0!$B$3:$X9),FALSE))</f>
        <v>23.02</v>
      </c>
      <c r="G6" s="185">
        <f>IF(ISBLANK(HLOOKUP(G$4,NA0!$B$3:$X9,ROWS(NA0!$B$3:$X9),FALSE)),":",HLOOKUP(G$4,NA0!$B$3:$X9,ROWS(NA0!$B$3:$X9),FALSE))</f>
        <v>28.27</v>
      </c>
      <c r="H6" s="185">
        <f>IF(ISBLANK(HLOOKUP(H$4,NA0!$B$3:$X9,ROWS(NA0!$B$3:$X9),FALSE)),":",HLOOKUP(H$4,NA0!$B$3:$X9,ROWS(NA0!$B$3:$X9),FALSE))</f>
        <v>32.4</v>
      </c>
      <c r="I6" s="185">
        <f>IF(ISBLANK(HLOOKUP(I$4,NA0!$B$3:$X9,ROWS(NA0!$B$3:$X9),FALSE)),":",HLOOKUP(I$4,NA0!$B$3:$X9,ROWS(NA0!$B$3:$X9),FALSE))</f>
        <v>38.9</v>
      </c>
      <c r="J6" s="185">
        <f>IF(ISBLANK(HLOOKUP(J$4,NA0!$B$3:$X9,ROWS(NA0!$B$3:$X9),FALSE)),":",HLOOKUP(J$4,NA0!$B$3:$X9,ROWS(NA0!$B$3:$X9),FALSE))</f>
        <v>34.99</v>
      </c>
      <c r="K6" s="185">
        <f>IF(ISBLANK(HLOOKUP(K$4,NA0!$B$3:$X9,ROWS(NA0!$B$3:$X9),FALSE)),":",HLOOKUP(K$4,NA0!$B$3:$X9,ROWS(NA0!$B$3:$X9),FALSE))</f>
        <v>38.700000000000003</v>
      </c>
      <c r="L6" s="185">
        <f>IF(ISBLANK(HLOOKUP(L$4,NA0!$B$3:$X9,ROWS(NA0!$B$3:$X9),FALSE)),":",HLOOKUP(L$4,NA0!$B$3:$X9,ROWS(NA0!$B$3:$X9),FALSE))</f>
        <v>39.69</v>
      </c>
      <c r="M6" s="185">
        <f>IF(ISBLANK(HLOOKUP(M$4,NA0!$B$3:$X9,ROWS(NA0!$B$3:$X9),FALSE)),":",HLOOKUP(M$4,NA0!$B$3:$X9,ROWS(NA0!$B$3:$X9),FALSE))</f>
        <v>42.94</v>
      </c>
      <c r="N6" s="185">
        <f>IF(ISBLANK(HLOOKUP(N$4,NA0!$B$3:$X9,ROWS(NA0!$B$3:$X9),FALSE)),":",HLOOKUP(N$4,NA0!$B$3:$X9,ROWS(NA0!$B$3:$X9),FALSE))</f>
        <v>43.38</v>
      </c>
      <c r="O6" s="185">
        <f>IF(ISBLANK(HLOOKUP(O$4,NA0!$B$3:$X9,ROWS(NA0!$B$3:$X9),FALSE)),":",HLOOKUP(O$4,NA0!$B$3:$X9,ROWS(NA0!$B$3:$X9),FALSE))</f>
        <v>42.37</v>
      </c>
      <c r="P6" s="185">
        <f>IF(ISBLANK(HLOOKUP(P$4,NA0!$B$3:$X9,ROWS(NA0!$B$3:$X9),FALSE)),":",HLOOKUP(P$4,NA0!$B$3:$X9,ROWS(NA0!$B$3:$X9),FALSE))</f>
        <v>45.06</v>
      </c>
      <c r="Q6" s="185">
        <f>IF(ISBLANK(HLOOKUP(Q$4,NA0!$B$3:$X9,ROWS(NA0!$B$3:$X9),FALSE)),":",HLOOKUP(Q$4,NA0!$B$3:$X9,ROWS(NA0!$B$3:$X9),FALSE))</f>
        <v>48.44</v>
      </c>
      <c r="R6" s="185">
        <f>IF(ISBLANK(HLOOKUP(R$4,NA0!$B$3:$X9,ROWS(NA0!$B$3:$X9),FALSE)),":",HLOOKUP(R$4,NA0!$B$3:$X9,ROWS(NA0!$B$3:$X9),FALSE))</f>
        <v>36.32</v>
      </c>
      <c r="S6" s="185">
        <f>IF(ISBLANK(HLOOKUP(S$4,NA0!$B$3:$X9,ROWS(NA0!$B$3:$X9),FALSE)),":",HLOOKUP(S$4,NA0!$B$3:$X9,ROWS(NA0!$B$3:$X9),FALSE))</f>
        <v>39.28</v>
      </c>
      <c r="T6" s="185">
        <f>IF(ISBLANK(HLOOKUP(T$4,NA0!$B$3:$X9,ROWS(NA0!$B$3:$X9),FALSE)),":",HLOOKUP(T$4,NA0!$B$3:$X9,ROWS(NA0!$B$3:$X9),FALSE))</f>
        <v>35.92</v>
      </c>
      <c r="U6" s="185">
        <f>IF(ISBLANK(HLOOKUP(U$4,NA0!$B$3:$X9,ROWS(NA0!$B$3:$X9),FALSE)),":",HLOOKUP(U$4,NA0!$B$3:$X9,ROWS(NA0!$B$3:$X9),FALSE))</f>
        <v>22.15</v>
      </c>
      <c r="V6" s="185">
        <f>IF(ISBLANK(HLOOKUP(V$4,NA0!$B$3:$X9,ROWS(NA0!$B$3:$X9),FALSE)),":",HLOOKUP(V$4,NA0!$B$3:$X9,ROWS(NA0!$B$3:$X9),FALSE))</f>
        <v>17.829999999999998</v>
      </c>
      <c r="W6" s="185">
        <f>IF(ISBLANK(HLOOKUP(W$4,NA0!$B$3:$X9,ROWS(NA0!$B$3:$X9),FALSE)),":",HLOOKUP(W$4,NA0!$B$3:$X9,ROWS(NA0!$B$3:$X9),FALSE))</f>
        <v>15.74</v>
      </c>
      <c r="X6" s="185">
        <f>IF(ISBLANK(HLOOKUP(X$4,NA0!$B$3:$X9,ROWS(NA0!$B$3:$X9),FALSE)),":",HLOOKUP(X$4,NA0!$B$3:$X9,ROWS(NA0!$B$3:$X9),FALSE))</f>
        <v>16.16</v>
      </c>
    </row>
    <row r="7" spans="1:24" s="52" customFormat="1" ht="24.75" customHeight="1">
      <c r="A7" s="53"/>
      <c r="B7" s="50" t="s">
        <v>28</v>
      </c>
      <c r="C7" s="88" t="str">
        <f>VLOOKUP(B7,lookup!$B$2:$C$36,2,FALSE)</f>
        <v>Μεταποιητικές βιομηχανίες</v>
      </c>
      <c r="D7" s="185">
        <f>IF(ISBLANK(HLOOKUP(D$4,NA0!$B$3:$X10,ROWS(NA0!$B$3:$X10),FALSE)),":",HLOOKUP(D$4,NA0!$B$3:$X10,ROWS(NA0!$B$3:$X10),FALSE))</f>
        <v>1025.02</v>
      </c>
      <c r="E7" s="185">
        <f>IF(ISBLANK(HLOOKUP(E$4,NA0!$B$3:$X10,ROWS(NA0!$B$3:$X10),FALSE)),":",HLOOKUP(E$4,NA0!$B$3:$X10,ROWS(NA0!$B$3:$X10),FALSE))</f>
        <v>1006.41</v>
      </c>
      <c r="F7" s="185">
        <f>IF(ISBLANK(HLOOKUP(F$4,NA0!$B$3:$X10,ROWS(NA0!$B$3:$X10),FALSE)),":",HLOOKUP(F$4,NA0!$B$3:$X10,ROWS(NA0!$B$3:$X10),FALSE))</f>
        <v>1027.79</v>
      </c>
      <c r="G7" s="185">
        <f>IF(ISBLANK(HLOOKUP(G$4,NA0!$B$3:$X10,ROWS(NA0!$B$3:$X10),FALSE)),":",HLOOKUP(G$4,NA0!$B$3:$X10,ROWS(NA0!$B$3:$X10),FALSE))</f>
        <v>1027.73</v>
      </c>
      <c r="H7" s="185">
        <f>IF(ISBLANK(HLOOKUP(H$4,NA0!$B$3:$X10,ROWS(NA0!$B$3:$X10),FALSE)),":",HLOOKUP(H$4,NA0!$B$3:$X10,ROWS(NA0!$B$3:$X10),FALSE))</f>
        <v>1033.04</v>
      </c>
      <c r="I7" s="185">
        <f>IF(ISBLANK(HLOOKUP(I$4,NA0!$B$3:$X10,ROWS(NA0!$B$3:$X10),FALSE)),":",HLOOKUP(I$4,NA0!$B$3:$X10,ROWS(NA0!$B$3:$X10),FALSE))</f>
        <v>1021.22</v>
      </c>
      <c r="J7" s="185">
        <f>IF(ISBLANK(HLOOKUP(J$4,NA0!$B$3:$X10,ROWS(NA0!$B$3:$X10),FALSE)),":",HLOOKUP(J$4,NA0!$B$3:$X10,ROWS(NA0!$B$3:$X10),FALSE))</f>
        <v>1004.49</v>
      </c>
      <c r="K7" s="185">
        <f>IF(ISBLANK(HLOOKUP(K$4,NA0!$B$3:$X10,ROWS(NA0!$B$3:$X10),FALSE)),":",HLOOKUP(K$4,NA0!$B$3:$X10,ROWS(NA0!$B$3:$X10),FALSE))</f>
        <v>1019.43</v>
      </c>
      <c r="L7" s="185">
        <f>IF(ISBLANK(HLOOKUP(L$4,NA0!$B$3:$X10,ROWS(NA0!$B$3:$X10),FALSE)),":",HLOOKUP(L$4,NA0!$B$3:$X10,ROWS(NA0!$B$3:$X10),FALSE))</f>
        <v>1042.8599999999999</v>
      </c>
      <c r="M7" s="185">
        <f>IF(ISBLANK(HLOOKUP(M$4,NA0!$B$3:$X10,ROWS(NA0!$B$3:$X10),FALSE)),":",HLOOKUP(M$4,NA0!$B$3:$X10,ROWS(NA0!$B$3:$X10),FALSE))</f>
        <v>1036.44</v>
      </c>
      <c r="N7" s="185">
        <f>IF(ISBLANK(HLOOKUP(N$4,NA0!$B$3:$X10,ROWS(NA0!$B$3:$X10),FALSE)),":",HLOOKUP(N$4,NA0!$B$3:$X10,ROWS(NA0!$B$3:$X10),FALSE))</f>
        <v>1019.77</v>
      </c>
      <c r="O7" s="185">
        <f>IF(ISBLANK(HLOOKUP(O$4,NA0!$B$3:$X10,ROWS(NA0!$B$3:$X10),FALSE)),":",HLOOKUP(O$4,NA0!$B$3:$X10,ROWS(NA0!$B$3:$X10),FALSE))</f>
        <v>982.66</v>
      </c>
      <c r="P7" s="185">
        <f>IF(ISBLANK(HLOOKUP(P$4,NA0!$B$3:$X10,ROWS(NA0!$B$3:$X10),FALSE)),":",HLOOKUP(P$4,NA0!$B$3:$X10,ROWS(NA0!$B$3:$X10),FALSE))</f>
        <v>998.23</v>
      </c>
      <c r="Q7" s="185">
        <f>IF(ISBLANK(HLOOKUP(Q$4,NA0!$B$3:$X10,ROWS(NA0!$B$3:$X10),FALSE)),":",HLOOKUP(Q$4,NA0!$B$3:$X10,ROWS(NA0!$B$3:$X10),FALSE))</f>
        <v>1030.79</v>
      </c>
      <c r="R7" s="185">
        <f>IF(ISBLANK(HLOOKUP(R$4,NA0!$B$3:$X10,ROWS(NA0!$B$3:$X10),FALSE)),":",HLOOKUP(R$4,NA0!$B$3:$X10,ROWS(NA0!$B$3:$X10),FALSE))</f>
        <v>970.61</v>
      </c>
      <c r="S7" s="185">
        <f>IF(ISBLANK(HLOOKUP(S$4,NA0!$B$3:$X10,ROWS(NA0!$B$3:$X10),FALSE)),":",HLOOKUP(S$4,NA0!$B$3:$X10,ROWS(NA0!$B$3:$X10),FALSE))</f>
        <v>954.84</v>
      </c>
      <c r="T7" s="185">
        <f>IF(ISBLANK(HLOOKUP(T$4,NA0!$B$3:$X10,ROWS(NA0!$B$3:$X10),FALSE)),":",HLOOKUP(T$4,NA0!$B$3:$X10,ROWS(NA0!$B$3:$X10),FALSE))</f>
        <v>900.33</v>
      </c>
      <c r="U7" s="185">
        <f>IF(ISBLANK(HLOOKUP(U$4,NA0!$B$3:$X10,ROWS(NA0!$B$3:$X10),FALSE)),":",HLOOKUP(U$4,NA0!$B$3:$X10,ROWS(NA0!$B$3:$X10),FALSE))</f>
        <v>821.27</v>
      </c>
      <c r="V7" s="185">
        <f>IF(ISBLANK(HLOOKUP(V$4,NA0!$B$3:$X10,ROWS(NA0!$B$3:$X10),FALSE)),":",HLOOKUP(V$4,NA0!$B$3:$X10,ROWS(NA0!$B$3:$X10),FALSE))</f>
        <v>738.24</v>
      </c>
      <c r="W7" s="185">
        <f>IF(ISBLANK(HLOOKUP(W$4,NA0!$B$3:$X10,ROWS(NA0!$B$3:$X10),FALSE)),":",HLOOKUP(W$4,NA0!$B$3:$X10,ROWS(NA0!$B$3:$X10),FALSE))</f>
        <v>723.67</v>
      </c>
      <c r="X7" s="185">
        <f>IF(ISBLANK(HLOOKUP(X$4,NA0!$B$3:$X10,ROWS(NA0!$B$3:$X10),FALSE)),":",HLOOKUP(X$4,NA0!$B$3:$X10,ROWS(NA0!$B$3:$X10),FALSE))</f>
        <v>739.69</v>
      </c>
    </row>
    <row r="8" spans="1:24" s="52" customFormat="1" ht="24.75" customHeight="1">
      <c r="A8" s="53"/>
      <c r="B8" s="50" t="s">
        <v>29</v>
      </c>
      <c r="C8" s="88" t="str">
        <f>VLOOKUP(B8,lookup!$B$2:$C$36,2,FALSE)</f>
        <v>Παραγωγή  ηλεκτρικού  ρεύματος, φυσικού αερίου, ατμού και κλιματισμού</v>
      </c>
      <c r="D8" s="185">
        <f>IF(ISBLANK(HLOOKUP(D$4,NA0!$B$3:$X11,ROWS(NA0!$B$3:$X11),FALSE)),":",HLOOKUP(D$4,NA0!$B$3:$X11,ROWS(NA0!$B$3:$X11),FALSE))</f>
        <v>103.87</v>
      </c>
      <c r="E8" s="185">
        <f>IF(ISBLANK(HLOOKUP(E$4,NA0!$B$3:$X11,ROWS(NA0!$B$3:$X11),FALSE)),":",HLOOKUP(E$4,NA0!$B$3:$X11,ROWS(NA0!$B$3:$X11),FALSE))</f>
        <v>111.39</v>
      </c>
      <c r="F8" s="185">
        <f>IF(ISBLANK(HLOOKUP(F$4,NA0!$B$3:$X11,ROWS(NA0!$B$3:$X11),FALSE)),":",HLOOKUP(F$4,NA0!$B$3:$X11,ROWS(NA0!$B$3:$X11),FALSE))</f>
        <v>116.47</v>
      </c>
      <c r="G8" s="185">
        <f>IF(ISBLANK(HLOOKUP(G$4,NA0!$B$3:$X11,ROWS(NA0!$B$3:$X11),FALSE)),":",HLOOKUP(G$4,NA0!$B$3:$X11,ROWS(NA0!$B$3:$X11),FALSE))</f>
        <v>131.68</v>
      </c>
      <c r="H8" s="185">
        <f>IF(ISBLANK(HLOOKUP(H$4,NA0!$B$3:$X11,ROWS(NA0!$B$3:$X11),FALSE)),":",HLOOKUP(H$4,NA0!$B$3:$X11,ROWS(NA0!$B$3:$X11),FALSE))</f>
        <v>129.9</v>
      </c>
      <c r="I8" s="185">
        <f>IF(ISBLANK(HLOOKUP(I$4,NA0!$B$3:$X11,ROWS(NA0!$B$3:$X11),FALSE)),":",HLOOKUP(I$4,NA0!$B$3:$X11,ROWS(NA0!$B$3:$X11),FALSE))</f>
        <v>129.86000000000001</v>
      </c>
      <c r="J8" s="185">
        <f>IF(ISBLANK(HLOOKUP(J$4,NA0!$B$3:$X11,ROWS(NA0!$B$3:$X11),FALSE)),":",HLOOKUP(J$4,NA0!$B$3:$X11,ROWS(NA0!$B$3:$X11),FALSE))</f>
        <v>158.06</v>
      </c>
      <c r="K8" s="185">
        <f>IF(ISBLANK(HLOOKUP(K$4,NA0!$B$3:$X11,ROWS(NA0!$B$3:$X11),FALSE)),":",HLOOKUP(K$4,NA0!$B$3:$X11,ROWS(NA0!$B$3:$X11),FALSE))</f>
        <v>175.69</v>
      </c>
      <c r="L8" s="185">
        <f>IF(ISBLANK(HLOOKUP(L$4,NA0!$B$3:$X11,ROWS(NA0!$B$3:$X11),FALSE)),":",HLOOKUP(L$4,NA0!$B$3:$X11,ROWS(NA0!$B$3:$X11),FALSE))</f>
        <v>186.62</v>
      </c>
      <c r="M8" s="185">
        <f>IF(ISBLANK(HLOOKUP(M$4,NA0!$B$3:$X11,ROWS(NA0!$B$3:$X11),FALSE)),":",HLOOKUP(M$4,NA0!$B$3:$X11,ROWS(NA0!$B$3:$X11),FALSE))</f>
        <v>195.6</v>
      </c>
      <c r="N8" s="185">
        <f>IF(ISBLANK(HLOOKUP(N$4,NA0!$B$3:$X11,ROWS(NA0!$B$3:$X11),FALSE)),":",HLOOKUP(N$4,NA0!$B$3:$X11,ROWS(NA0!$B$3:$X11),FALSE))</f>
        <v>190.18</v>
      </c>
      <c r="O8" s="185">
        <f>IF(ISBLANK(HLOOKUP(O$4,NA0!$B$3:$X11,ROWS(NA0!$B$3:$X11),FALSE)),":",HLOOKUP(O$4,NA0!$B$3:$X11,ROWS(NA0!$B$3:$X11),FALSE))</f>
        <v>199.38</v>
      </c>
      <c r="P8" s="185">
        <f>IF(ISBLANK(HLOOKUP(P$4,NA0!$B$3:$X11,ROWS(NA0!$B$3:$X11),FALSE)),":",HLOOKUP(P$4,NA0!$B$3:$X11,ROWS(NA0!$B$3:$X11),FALSE))</f>
        <v>218.6</v>
      </c>
      <c r="Q8" s="185">
        <f>IF(ISBLANK(HLOOKUP(Q$4,NA0!$B$3:$X11,ROWS(NA0!$B$3:$X11),FALSE)),":",HLOOKUP(Q$4,NA0!$B$3:$X11,ROWS(NA0!$B$3:$X11),FALSE))</f>
        <v>225.3</v>
      </c>
      <c r="R8" s="185">
        <f>IF(ISBLANK(HLOOKUP(R$4,NA0!$B$3:$X11,ROWS(NA0!$B$3:$X11),FALSE)),":",HLOOKUP(R$4,NA0!$B$3:$X11,ROWS(NA0!$B$3:$X11),FALSE))</f>
        <v>234.77</v>
      </c>
      <c r="S8" s="185">
        <f>IF(ISBLANK(HLOOKUP(S$4,NA0!$B$3:$X11,ROWS(NA0!$B$3:$X11),FALSE)),":",HLOOKUP(S$4,NA0!$B$3:$X11,ROWS(NA0!$B$3:$X11),FALSE))</f>
        <v>240.15</v>
      </c>
      <c r="T8" s="185">
        <f>IF(ISBLANK(HLOOKUP(T$4,NA0!$B$3:$X11,ROWS(NA0!$B$3:$X11),FALSE)),":",HLOOKUP(T$4,NA0!$B$3:$X11,ROWS(NA0!$B$3:$X11),FALSE))</f>
        <v>225.78</v>
      </c>
      <c r="U8" s="185">
        <f>IF(ISBLANK(HLOOKUP(U$4,NA0!$B$3:$X11,ROWS(NA0!$B$3:$X11),FALSE)),":",HLOOKUP(U$4,NA0!$B$3:$X11,ROWS(NA0!$B$3:$X11),FALSE))</f>
        <v>218.13</v>
      </c>
      <c r="V8" s="185">
        <f>IF(ISBLANK(HLOOKUP(V$4,NA0!$B$3:$X11,ROWS(NA0!$B$3:$X11),FALSE)),":",HLOOKUP(V$4,NA0!$B$3:$X11,ROWS(NA0!$B$3:$X11),FALSE))</f>
        <v>222.24</v>
      </c>
      <c r="W8" s="185">
        <f>IF(ISBLANK(HLOOKUP(W$4,NA0!$B$3:$X11,ROWS(NA0!$B$3:$X11),FALSE)),":",HLOOKUP(W$4,NA0!$B$3:$X11,ROWS(NA0!$B$3:$X11),FALSE))</f>
        <v>220.98</v>
      </c>
      <c r="X8" s="185">
        <f>IF(ISBLANK(HLOOKUP(X$4,NA0!$B$3:$X11,ROWS(NA0!$B$3:$X11),FALSE)),":",HLOOKUP(X$4,NA0!$B$3:$X11,ROWS(NA0!$B$3:$X11),FALSE))</f>
        <v>225.34</v>
      </c>
    </row>
    <row r="9" spans="1:24" s="52" customFormat="1" ht="24.75" customHeight="1">
      <c r="A9" s="53"/>
      <c r="B9" s="50" t="s">
        <v>31</v>
      </c>
      <c r="C9" s="88" t="str">
        <f>VLOOKUP(B9,lookup!$B$2:$C$36,2,FALSE)</f>
        <v>Παροχή νερού, επεξεργασία λυμάτων, διαχείριση αποβλήτων και δραστηριότητες εξυγίανσης</v>
      </c>
      <c r="D9" s="185">
        <f>IF(ISBLANK(HLOOKUP(D$4,NA0!$B$3:$X12,ROWS(NA0!$B$3:$X12),FALSE)),":",HLOOKUP(D$4,NA0!$B$3:$X12,ROWS(NA0!$B$3:$X12),FALSE))</f>
        <v>37.6</v>
      </c>
      <c r="E9" s="185">
        <f>IF(ISBLANK(HLOOKUP(E$4,NA0!$B$3:$X12,ROWS(NA0!$B$3:$X12),FALSE)),":",HLOOKUP(E$4,NA0!$B$3:$X12,ROWS(NA0!$B$3:$X12),FALSE))</f>
        <v>39.520000000000003</v>
      </c>
      <c r="F9" s="185">
        <f>IF(ISBLANK(HLOOKUP(F$4,NA0!$B$3:$X12,ROWS(NA0!$B$3:$X12),FALSE)),":",HLOOKUP(F$4,NA0!$B$3:$X12,ROWS(NA0!$B$3:$X12),FALSE))</f>
        <v>35.82</v>
      </c>
      <c r="G9" s="185">
        <f>IF(ISBLANK(HLOOKUP(G$4,NA0!$B$3:$X12,ROWS(NA0!$B$3:$X12),FALSE)),":",HLOOKUP(G$4,NA0!$B$3:$X12,ROWS(NA0!$B$3:$X12),FALSE))</f>
        <v>46.29</v>
      </c>
      <c r="H9" s="185">
        <f>IF(ISBLANK(HLOOKUP(H$4,NA0!$B$3:$X12,ROWS(NA0!$B$3:$X12),FALSE)),":",HLOOKUP(H$4,NA0!$B$3:$X12,ROWS(NA0!$B$3:$X12),FALSE))</f>
        <v>60.98</v>
      </c>
      <c r="I9" s="185">
        <f>IF(ISBLANK(HLOOKUP(I$4,NA0!$B$3:$X12,ROWS(NA0!$B$3:$X12),FALSE)),":",HLOOKUP(I$4,NA0!$B$3:$X12,ROWS(NA0!$B$3:$X12),FALSE))</f>
        <v>64.260000000000005</v>
      </c>
      <c r="J9" s="185">
        <f>IF(ISBLANK(HLOOKUP(J$4,NA0!$B$3:$X12,ROWS(NA0!$B$3:$X12),FALSE)),":",HLOOKUP(J$4,NA0!$B$3:$X12,ROWS(NA0!$B$3:$X12),FALSE))</f>
        <v>74.16</v>
      </c>
      <c r="K9" s="185">
        <f>IF(ISBLANK(HLOOKUP(K$4,NA0!$B$3:$X12,ROWS(NA0!$B$3:$X12),FALSE)),":",HLOOKUP(K$4,NA0!$B$3:$X12,ROWS(NA0!$B$3:$X12),FALSE))</f>
        <v>80.47</v>
      </c>
      <c r="L9" s="185">
        <f>IF(ISBLANK(HLOOKUP(L$4,NA0!$B$3:$X12,ROWS(NA0!$B$3:$X12),FALSE)),":",HLOOKUP(L$4,NA0!$B$3:$X12,ROWS(NA0!$B$3:$X12),FALSE))</f>
        <v>86.19</v>
      </c>
      <c r="M9" s="185">
        <f>IF(ISBLANK(HLOOKUP(M$4,NA0!$B$3:$X12,ROWS(NA0!$B$3:$X12),FALSE)),":",HLOOKUP(M$4,NA0!$B$3:$X12,ROWS(NA0!$B$3:$X12),FALSE))</f>
        <v>93.53</v>
      </c>
      <c r="N9" s="185">
        <f>IF(ISBLANK(HLOOKUP(N$4,NA0!$B$3:$X12,ROWS(NA0!$B$3:$X12),FALSE)),":",HLOOKUP(N$4,NA0!$B$3:$X12,ROWS(NA0!$B$3:$X12),FALSE))</f>
        <v>95.19</v>
      </c>
      <c r="O9" s="185">
        <f>IF(ISBLANK(HLOOKUP(O$4,NA0!$B$3:$X12,ROWS(NA0!$B$3:$X12),FALSE)),":",HLOOKUP(O$4,NA0!$B$3:$X12,ROWS(NA0!$B$3:$X12),FALSE))</f>
        <v>101.05</v>
      </c>
      <c r="P9" s="185">
        <f>IF(ISBLANK(HLOOKUP(P$4,NA0!$B$3:$X12,ROWS(NA0!$B$3:$X12),FALSE)),":",HLOOKUP(P$4,NA0!$B$3:$X12,ROWS(NA0!$B$3:$X12),FALSE))</f>
        <v>107.92</v>
      </c>
      <c r="Q9" s="185">
        <f>IF(ISBLANK(HLOOKUP(Q$4,NA0!$B$3:$X12,ROWS(NA0!$B$3:$X12),FALSE)),":",HLOOKUP(Q$4,NA0!$B$3:$X12,ROWS(NA0!$B$3:$X12),FALSE))</f>
        <v>86.34</v>
      </c>
      <c r="R9" s="185">
        <f>IF(ISBLANK(HLOOKUP(R$4,NA0!$B$3:$X12,ROWS(NA0!$B$3:$X12),FALSE)),":",HLOOKUP(R$4,NA0!$B$3:$X12,ROWS(NA0!$B$3:$X12),FALSE))</f>
        <v>100.63</v>
      </c>
      <c r="S9" s="185">
        <f>IF(ISBLANK(HLOOKUP(S$4,NA0!$B$3:$X12,ROWS(NA0!$B$3:$X12),FALSE)),":",HLOOKUP(S$4,NA0!$B$3:$X12,ROWS(NA0!$B$3:$X12),FALSE))</f>
        <v>112.18</v>
      </c>
      <c r="T9" s="185">
        <f>IF(ISBLANK(HLOOKUP(T$4,NA0!$B$3:$X12,ROWS(NA0!$B$3:$X12),FALSE)),":",HLOOKUP(T$4,NA0!$B$3:$X12,ROWS(NA0!$B$3:$X12),FALSE))</f>
        <v>113.64</v>
      </c>
      <c r="U9" s="185">
        <f>IF(ISBLANK(HLOOKUP(U$4,NA0!$B$3:$X12,ROWS(NA0!$B$3:$X12),FALSE)),":",HLOOKUP(U$4,NA0!$B$3:$X12,ROWS(NA0!$B$3:$X12),FALSE))</f>
        <v>109.43</v>
      </c>
      <c r="V9" s="185">
        <f>IF(ISBLANK(HLOOKUP(V$4,NA0!$B$3:$X12,ROWS(NA0!$B$3:$X12),FALSE)),":",HLOOKUP(V$4,NA0!$B$3:$X12,ROWS(NA0!$B$3:$X12),FALSE))</f>
        <v>116.39</v>
      </c>
      <c r="W9" s="185">
        <f>IF(ISBLANK(HLOOKUP(W$4,NA0!$B$3:$X12,ROWS(NA0!$B$3:$X12),FALSE)),":",HLOOKUP(W$4,NA0!$B$3:$X12,ROWS(NA0!$B$3:$X12),FALSE))</f>
        <v>116.55</v>
      </c>
      <c r="X9" s="185">
        <f>IF(ISBLANK(HLOOKUP(X$4,NA0!$B$3:$X12,ROWS(NA0!$B$3:$X12),FALSE)),":",HLOOKUP(X$4,NA0!$B$3:$X12,ROWS(NA0!$B$3:$X12),FALSE))</f>
        <v>117</v>
      </c>
    </row>
    <row r="10" spans="1:24" s="52" customFormat="1" ht="24.75" customHeight="1">
      <c r="A10" s="53"/>
      <c r="B10" s="50" t="s">
        <v>33</v>
      </c>
      <c r="C10" s="88" t="str">
        <f>VLOOKUP(B10,lookup!$B$2:$C$36,2,FALSE)</f>
        <v>Κατασκευές</v>
      </c>
      <c r="D10" s="185">
        <f>IF(ISBLANK(HLOOKUP(D$4,NA0!$B$3:$X13,ROWS(NA0!$B$3:$X13),FALSE)),":",HLOOKUP(D$4,NA0!$B$3:$X13,ROWS(NA0!$B$3:$X13),FALSE))</f>
        <v>1011.71</v>
      </c>
      <c r="E10" s="185">
        <f>IF(ISBLANK(HLOOKUP(E$4,NA0!$B$3:$X13,ROWS(NA0!$B$3:$X13),FALSE)),":",HLOOKUP(E$4,NA0!$B$3:$X13,ROWS(NA0!$B$3:$X13),FALSE))</f>
        <v>1019.89</v>
      </c>
      <c r="F10" s="185">
        <f>IF(ISBLANK(HLOOKUP(F$4,NA0!$B$3:$X13,ROWS(NA0!$B$3:$X13),FALSE)),":",HLOOKUP(F$4,NA0!$B$3:$X13,ROWS(NA0!$B$3:$X13),FALSE))</f>
        <v>993.04</v>
      </c>
      <c r="G10" s="185">
        <f>IF(ISBLANK(HLOOKUP(G$4,NA0!$B$3:$X13,ROWS(NA0!$B$3:$X13),FALSE)),":",HLOOKUP(G$4,NA0!$B$3:$X13,ROWS(NA0!$B$3:$X13),FALSE))</f>
        <v>1002.86</v>
      </c>
      <c r="H10" s="185">
        <f>IF(ISBLANK(HLOOKUP(H$4,NA0!$B$3:$X13,ROWS(NA0!$B$3:$X13),FALSE)),":",HLOOKUP(H$4,NA0!$B$3:$X13,ROWS(NA0!$B$3:$X13),FALSE))</f>
        <v>1000.2</v>
      </c>
      <c r="I10" s="185">
        <f>IF(ISBLANK(HLOOKUP(I$4,NA0!$B$3:$X13,ROWS(NA0!$B$3:$X13),FALSE)),":",HLOOKUP(I$4,NA0!$B$3:$X13,ROWS(NA0!$B$3:$X13),FALSE))</f>
        <v>995.38</v>
      </c>
      <c r="J10" s="185">
        <f>IF(ISBLANK(HLOOKUP(J$4,NA0!$B$3:$X13,ROWS(NA0!$B$3:$X13),FALSE)),":",HLOOKUP(J$4,NA0!$B$3:$X13,ROWS(NA0!$B$3:$X13),FALSE))</f>
        <v>1030.28</v>
      </c>
      <c r="K10" s="185">
        <f>IF(ISBLANK(HLOOKUP(K$4,NA0!$B$3:$X13,ROWS(NA0!$B$3:$X13),FALSE)),":",HLOOKUP(K$4,NA0!$B$3:$X13,ROWS(NA0!$B$3:$X13),FALSE))</f>
        <v>1106.3399999999999</v>
      </c>
      <c r="L10" s="185">
        <f>IF(ISBLANK(HLOOKUP(L$4,NA0!$B$3:$X13,ROWS(NA0!$B$3:$X13),FALSE)),":",HLOOKUP(L$4,NA0!$B$3:$X13,ROWS(NA0!$B$3:$X13),FALSE))</f>
        <v>1209.4100000000001</v>
      </c>
      <c r="M10" s="185">
        <f>IF(ISBLANK(HLOOKUP(M$4,NA0!$B$3:$X13,ROWS(NA0!$B$3:$X13),FALSE)),":",HLOOKUP(M$4,NA0!$B$3:$X13,ROWS(NA0!$B$3:$X13),FALSE))</f>
        <v>1268.1099999999999</v>
      </c>
      <c r="N10" s="185">
        <f>IF(ISBLANK(HLOOKUP(N$4,NA0!$B$3:$X13,ROWS(NA0!$B$3:$X13),FALSE)),":",HLOOKUP(N$4,NA0!$B$3:$X13,ROWS(NA0!$B$3:$X13),FALSE))</f>
        <v>1333.32</v>
      </c>
      <c r="O10" s="185">
        <f>IF(ISBLANK(HLOOKUP(O$4,NA0!$B$3:$X13,ROWS(NA0!$B$3:$X13),FALSE)),":",HLOOKUP(O$4,NA0!$B$3:$X13,ROWS(NA0!$B$3:$X13),FALSE))</f>
        <v>1447.75</v>
      </c>
      <c r="P10" s="185">
        <f>IF(ISBLANK(HLOOKUP(P$4,NA0!$B$3:$X13,ROWS(NA0!$B$3:$X13),FALSE)),":",HLOOKUP(P$4,NA0!$B$3:$X13,ROWS(NA0!$B$3:$X13),FALSE))</f>
        <v>1568.19</v>
      </c>
      <c r="Q10" s="185">
        <f>IF(ISBLANK(HLOOKUP(Q$4,NA0!$B$3:$X13,ROWS(NA0!$B$3:$X13),FALSE)),":",HLOOKUP(Q$4,NA0!$B$3:$X13,ROWS(NA0!$B$3:$X13),FALSE))</f>
        <v>1596.61</v>
      </c>
      <c r="R10" s="185">
        <f>IF(ISBLANK(HLOOKUP(R$4,NA0!$B$3:$X13,ROWS(NA0!$B$3:$X13),FALSE)),":",HLOOKUP(R$4,NA0!$B$3:$X13,ROWS(NA0!$B$3:$X13),FALSE))</f>
        <v>1299.05</v>
      </c>
      <c r="S10" s="185">
        <f>IF(ISBLANK(HLOOKUP(S$4,NA0!$B$3:$X13,ROWS(NA0!$B$3:$X13),FALSE)),":",HLOOKUP(S$4,NA0!$B$3:$X13,ROWS(NA0!$B$3:$X13),FALSE))</f>
        <v>1193.1199999999999</v>
      </c>
      <c r="T10" s="185">
        <f>IF(ISBLANK(HLOOKUP(T$4,NA0!$B$3:$X13,ROWS(NA0!$B$3:$X13),FALSE)),":",HLOOKUP(T$4,NA0!$B$3:$X13,ROWS(NA0!$B$3:$X13),FALSE))</f>
        <v>1076.26</v>
      </c>
      <c r="U10" s="185">
        <f>IF(ISBLANK(HLOOKUP(U$4,NA0!$B$3:$X13,ROWS(NA0!$B$3:$X13),FALSE)),":",HLOOKUP(U$4,NA0!$B$3:$X13,ROWS(NA0!$B$3:$X13),FALSE))</f>
        <v>868.51</v>
      </c>
      <c r="V10" s="185">
        <f>IF(ISBLANK(HLOOKUP(V$4,NA0!$B$3:$X13,ROWS(NA0!$B$3:$X13),FALSE)),":",HLOOKUP(V$4,NA0!$B$3:$X13,ROWS(NA0!$B$3:$X13),FALSE))</f>
        <v>581.94000000000005</v>
      </c>
      <c r="W10" s="185">
        <f>IF(ISBLANK(HLOOKUP(W$4,NA0!$B$3:$X13,ROWS(NA0!$B$3:$X13),FALSE)),":",HLOOKUP(W$4,NA0!$B$3:$X13,ROWS(NA0!$B$3:$X13),FALSE))</f>
        <v>449.34</v>
      </c>
      <c r="X10" s="185">
        <f>IF(ISBLANK(HLOOKUP(X$4,NA0!$B$3:$X13,ROWS(NA0!$B$3:$X13),FALSE)),":",HLOOKUP(X$4,NA0!$B$3:$X13,ROWS(NA0!$B$3:$X13),FALSE))</f>
        <v>425.6</v>
      </c>
    </row>
    <row r="11" spans="1:24" s="52" customFormat="1" ht="24.75" customHeight="1">
      <c r="A11" s="53"/>
      <c r="B11" s="50" t="s">
        <v>34</v>
      </c>
      <c r="C11" s="88" t="str">
        <f>VLOOKUP(B11,lookup!$B$2:$C$36,2,FALSE)</f>
        <v>Χονδρικό και λιανικό εμπόριο, επισκευή μηχανοκινήτων οχημάτων και μοτοσικλετών</v>
      </c>
      <c r="D11" s="185">
        <f>IF(ISBLANK(HLOOKUP(D$4,NA0!$B$3:$X14,ROWS(NA0!$B$3:$X14),FALSE)),":",HLOOKUP(D$4,NA0!$B$3:$X14,ROWS(NA0!$B$3:$X14),FALSE))</f>
        <v>881.48</v>
      </c>
      <c r="E11" s="185">
        <f>IF(ISBLANK(HLOOKUP(E$4,NA0!$B$3:$X14,ROWS(NA0!$B$3:$X14),FALSE)),":",HLOOKUP(E$4,NA0!$B$3:$X14,ROWS(NA0!$B$3:$X14),FALSE))</f>
        <v>888.87</v>
      </c>
      <c r="F11" s="185">
        <f>IF(ISBLANK(HLOOKUP(F$4,NA0!$B$3:$X14,ROWS(NA0!$B$3:$X14),FALSE)),":",HLOOKUP(F$4,NA0!$B$3:$X14,ROWS(NA0!$B$3:$X14),FALSE))</f>
        <v>900.11</v>
      </c>
      <c r="G11" s="185">
        <f>IF(ISBLANK(HLOOKUP(G$4,NA0!$B$3:$X14,ROWS(NA0!$B$3:$X14),FALSE)),":",HLOOKUP(G$4,NA0!$B$3:$X14,ROWS(NA0!$B$3:$X14),FALSE))</f>
        <v>1007.38</v>
      </c>
      <c r="H11" s="185">
        <f>IF(ISBLANK(HLOOKUP(H$4,NA0!$B$3:$X14,ROWS(NA0!$B$3:$X14),FALSE)),":",HLOOKUP(H$4,NA0!$B$3:$X14,ROWS(NA0!$B$3:$X14),FALSE))</f>
        <v>1058.42</v>
      </c>
      <c r="I11" s="185">
        <f>IF(ISBLANK(HLOOKUP(I$4,NA0!$B$3:$X14,ROWS(NA0!$B$3:$X14),FALSE)),":",HLOOKUP(I$4,NA0!$B$3:$X14,ROWS(NA0!$B$3:$X14),FALSE))</f>
        <v>1171.26</v>
      </c>
      <c r="J11" s="185">
        <f>IF(ISBLANK(HLOOKUP(J$4,NA0!$B$3:$X14,ROWS(NA0!$B$3:$X14),FALSE)),":",HLOOKUP(J$4,NA0!$B$3:$X14,ROWS(NA0!$B$3:$X14),FALSE))</f>
        <v>1360.65</v>
      </c>
      <c r="K11" s="185">
        <f>IF(ISBLANK(HLOOKUP(K$4,NA0!$B$3:$X14,ROWS(NA0!$B$3:$X14),FALSE)),":",HLOOKUP(K$4,NA0!$B$3:$X14,ROWS(NA0!$B$3:$X14),FALSE))</f>
        <v>1444.07</v>
      </c>
      <c r="L11" s="185">
        <f>IF(ISBLANK(HLOOKUP(L$4,NA0!$B$3:$X14,ROWS(NA0!$B$3:$X14),FALSE)),":",HLOOKUP(L$4,NA0!$B$3:$X14,ROWS(NA0!$B$3:$X14),FALSE))</f>
        <v>1593.15</v>
      </c>
      <c r="M11" s="185">
        <f>IF(ISBLANK(HLOOKUP(M$4,NA0!$B$3:$X14,ROWS(NA0!$B$3:$X14),FALSE)),":",HLOOKUP(M$4,NA0!$B$3:$X14,ROWS(NA0!$B$3:$X14),FALSE))</f>
        <v>1831.77</v>
      </c>
      <c r="N11" s="185">
        <f>IF(ISBLANK(HLOOKUP(N$4,NA0!$B$3:$X14,ROWS(NA0!$B$3:$X14),FALSE)),":",HLOOKUP(N$4,NA0!$B$3:$X14,ROWS(NA0!$B$3:$X14),FALSE))</f>
        <v>1994.18</v>
      </c>
      <c r="O11" s="185">
        <f>IF(ISBLANK(HLOOKUP(O$4,NA0!$B$3:$X14,ROWS(NA0!$B$3:$X14),FALSE)),":",HLOOKUP(O$4,NA0!$B$3:$X14,ROWS(NA0!$B$3:$X14),FALSE))</f>
        <v>2139.54</v>
      </c>
      <c r="P11" s="185">
        <f>IF(ISBLANK(HLOOKUP(P$4,NA0!$B$3:$X14,ROWS(NA0!$B$3:$X14),FALSE)),":",HLOOKUP(P$4,NA0!$B$3:$X14,ROWS(NA0!$B$3:$X14),FALSE))</f>
        <v>2328.66</v>
      </c>
      <c r="Q11" s="185">
        <f>IF(ISBLANK(HLOOKUP(Q$4,NA0!$B$3:$X14,ROWS(NA0!$B$3:$X14),FALSE)),":",HLOOKUP(Q$4,NA0!$B$3:$X14,ROWS(NA0!$B$3:$X14),FALSE))</f>
        <v>2415.7399999999998</v>
      </c>
      <c r="R11" s="185">
        <f>IF(ISBLANK(HLOOKUP(R$4,NA0!$B$3:$X14,ROWS(NA0!$B$3:$X14),FALSE)),":",HLOOKUP(R$4,NA0!$B$3:$X14,ROWS(NA0!$B$3:$X14),FALSE))</f>
        <v>2351.84</v>
      </c>
      <c r="S11" s="185">
        <f>IF(ISBLANK(HLOOKUP(S$4,NA0!$B$3:$X14,ROWS(NA0!$B$3:$X14),FALSE)),":",HLOOKUP(S$4,NA0!$B$3:$X14,ROWS(NA0!$B$3:$X14),FALSE))</f>
        <v>2375.1999999999998</v>
      </c>
      <c r="T11" s="185">
        <f>IF(ISBLANK(HLOOKUP(T$4,NA0!$B$3:$X14,ROWS(NA0!$B$3:$X14),FALSE)),":",HLOOKUP(T$4,NA0!$B$3:$X14,ROWS(NA0!$B$3:$X14),FALSE))</f>
        <v>2363.67</v>
      </c>
      <c r="U11" s="185">
        <f>IF(ISBLANK(HLOOKUP(U$4,NA0!$B$3:$X14,ROWS(NA0!$B$3:$X14),FALSE)),":",HLOOKUP(U$4,NA0!$B$3:$X14,ROWS(NA0!$B$3:$X14),FALSE))</f>
        <v>2250.0700000000002</v>
      </c>
      <c r="V11" s="185">
        <f>IF(ISBLANK(HLOOKUP(V$4,NA0!$B$3:$X14,ROWS(NA0!$B$3:$X14),FALSE)),":",HLOOKUP(V$4,NA0!$B$3:$X14,ROWS(NA0!$B$3:$X14),FALSE))</f>
        <v>2113.4899999999998</v>
      </c>
      <c r="W11" s="185">
        <f>IF(ISBLANK(HLOOKUP(W$4,NA0!$B$3:$X14,ROWS(NA0!$B$3:$X14),FALSE)),":",HLOOKUP(W$4,NA0!$B$3:$X14,ROWS(NA0!$B$3:$X14),FALSE))</f>
        <v>2115.86</v>
      </c>
      <c r="X11" s="185">
        <f>IF(ISBLANK(HLOOKUP(X$4,NA0!$B$3:$X14,ROWS(NA0!$B$3:$X14),FALSE)),":",HLOOKUP(X$4,NA0!$B$3:$X14,ROWS(NA0!$B$3:$X14),FALSE))</f>
        <v>2149.2199999999998</v>
      </c>
    </row>
    <row r="12" spans="1:24" s="52" customFormat="1" ht="24.75" customHeight="1">
      <c r="A12" s="53"/>
      <c r="B12" s="50" t="s">
        <v>36</v>
      </c>
      <c r="C12" s="88" t="str">
        <f>VLOOKUP(B12,lookup!$B$2:$C$36,2,FALSE)</f>
        <v>Μεταφορά και αποθήκευση</v>
      </c>
      <c r="D12" s="185">
        <f>IF(ISBLANK(HLOOKUP(D$4,NA0!$B$3:$X15,ROWS(NA0!$B$3:$X15),FALSE)),":",HLOOKUP(D$4,NA0!$B$3:$X15,ROWS(NA0!$B$3:$X15),FALSE))</f>
        <v>776.14</v>
      </c>
      <c r="E12" s="185">
        <f>IF(ISBLANK(HLOOKUP(E$4,NA0!$B$3:$X15,ROWS(NA0!$B$3:$X15),FALSE)),":",HLOOKUP(E$4,NA0!$B$3:$X15,ROWS(NA0!$B$3:$X15),FALSE))</f>
        <v>769.49</v>
      </c>
      <c r="F12" s="185">
        <f>IF(ISBLANK(HLOOKUP(F$4,NA0!$B$3:$X15,ROWS(NA0!$B$3:$X15),FALSE)),":",HLOOKUP(F$4,NA0!$B$3:$X15,ROWS(NA0!$B$3:$X15),FALSE))</f>
        <v>793.36</v>
      </c>
      <c r="G12" s="185">
        <f>IF(ISBLANK(HLOOKUP(G$4,NA0!$B$3:$X15,ROWS(NA0!$B$3:$X15),FALSE)),":",HLOOKUP(G$4,NA0!$B$3:$X15,ROWS(NA0!$B$3:$X15),FALSE))</f>
        <v>828.2</v>
      </c>
      <c r="H12" s="185">
        <f>IF(ISBLANK(HLOOKUP(H$4,NA0!$B$3:$X15,ROWS(NA0!$B$3:$X15),FALSE)),":",HLOOKUP(H$4,NA0!$B$3:$X15,ROWS(NA0!$B$3:$X15),FALSE))</f>
        <v>845.11</v>
      </c>
      <c r="I12" s="185">
        <f>IF(ISBLANK(HLOOKUP(I$4,NA0!$B$3:$X15,ROWS(NA0!$B$3:$X15),FALSE)),":",HLOOKUP(I$4,NA0!$B$3:$X15,ROWS(NA0!$B$3:$X15),FALSE))</f>
        <v>939.22</v>
      </c>
      <c r="J12" s="185">
        <f>IF(ISBLANK(HLOOKUP(J$4,NA0!$B$3:$X15,ROWS(NA0!$B$3:$X15),FALSE)),":",HLOOKUP(J$4,NA0!$B$3:$X15,ROWS(NA0!$B$3:$X15),FALSE))</f>
        <v>874.23</v>
      </c>
      <c r="K12" s="185">
        <f>IF(ISBLANK(HLOOKUP(K$4,NA0!$B$3:$X15,ROWS(NA0!$B$3:$X15),FALSE)),":",HLOOKUP(K$4,NA0!$B$3:$X15,ROWS(NA0!$B$3:$X15),FALSE))</f>
        <v>875.02</v>
      </c>
      <c r="L12" s="185">
        <f>IF(ISBLANK(HLOOKUP(L$4,NA0!$B$3:$X15,ROWS(NA0!$B$3:$X15),FALSE)),":",HLOOKUP(L$4,NA0!$B$3:$X15,ROWS(NA0!$B$3:$X15),FALSE))</f>
        <v>871.06</v>
      </c>
      <c r="M12" s="185">
        <f>IF(ISBLANK(HLOOKUP(M$4,NA0!$B$3:$X15,ROWS(NA0!$B$3:$X15),FALSE)),":",HLOOKUP(M$4,NA0!$B$3:$X15,ROWS(NA0!$B$3:$X15),FALSE))</f>
        <v>897.2</v>
      </c>
      <c r="N12" s="185">
        <f>IF(ISBLANK(HLOOKUP(N$4,NA0!$B$3:$X15,ROWS(NA0!$B$3:$X15),FALSE)),":",HLOOKUP(N$4,NA0!$B$3:$X15,ROWS(NA0!$B$3:$X15),FALSE))</f>
        <v>894.93</v>
      </c>
      <c r="O12" s="185">
        <f>IF(ISBLANK(HLOOKUP(O$4,NA0!$B$3:$X15,ROWS(NA0!$B$3:$X15),FALSE)),":",HLOOKUP(O$4,NA0!$B$3:$X15,ROWS(NA0!$B$3:$X15),FALSE))</f>
        <v>986.59</v>
      </c>
      <c r="P12" s="185">
        <f>IF(ISBLANK(HLOOKUP(P$4,NA0!$B$3:$X15,ROWS(NA0!$B$3:$X15),FALSE)),":",HLOOKUP(P$4,NA0!$B$3:$X15,ROWS(NA0!$B$3:$X15),FALSE))</f>
        <v>977.1</v>
      </c>
      <c r="Q12" s="185">
        <f>IF(ISBLANK(HLOOKUP(Q$4,NA0!$B$3:$X15,ROWS(NA0!$B$3:$X15),FALSE)),":",HLOOKUP(Q$4,NA0!$B$3:$X15,ROWS(NA0!$B$3:$X15),FALSE))</f>
        <v>1070.1500000000001</v>
      </c>
      <c r="R12" s="185">
        <f>IF(ISBLANK(HLOOKUP(R$4,NA0!$B$3:$X15,ROWS(NA0!$B$3:$X15),FALSE)),":",HLOOKUP(R$4,NA0!$B$3:$X15,ROWS(NA0!$B$3:$X15),FALSE))</f>
        <v>1017.18</v>
      </c>
      <c r="S12" s="185">
        <f>IF(ISBLANK(HLOOKUP(S$4,NA0!$B$3:$X15,ROWS(NA0!$B$3:$X15),FALSE)),":",HLOOKUP(S$4,NA0!$B$3:$X15,ROWS(NA0!$B$3:$X15),FALSE))</f>
        <v>1072.8900000000001</v>
      </c>
      <c r="T12" s="185">
        <f>IF(ISBLANK(HLOOKUP(T$4,NA0!$B$3:$X15,ROWS(NA0!$B$3:$X15),FALSE)),":",HLOOKUP(T$4,NA0!$B$3:$X15,ROWS(NA0!$B$3:$X15),FALSE))</f>
        <v>998.64</v>
      </c>
      <c r="U12" s="185">
        <f>IF(ISBLANK(HLOOKUP(U$4,NA0!$B$3:$X15,ROWS(NA0!$B$3:$X15),FALSE)),":",HLOOKUP(U$4,NA0!$B$3:$X15,ROWS(NA0!$B$3:$X15),FALSE))</f>
        <v>928.7</v>
      </c>
      <c r="V12" s="185">
        <f>IF(ISBLANK(HLOOKUP(V$4,NA0!$B$3:$X15,ROWS(NA0!$B$3:$X15),FALSE)),":",HLOOKUP(V$4,NA0!$B$3:$X15,ROWS(NA0!$B$3:$X15),FALSE))</f>
        <v>933.64</v>
      </c>
      <c r="W12" s="185">
        <f>IF(ISBLANK(HLOOKUP(W$4,NA0!$B$3:$X15,ROWS(NA0!$B$3:$X15),FALSE)),":",HLOOKUP(W$4,NA0!$B$3:$X15,ROWS(NA0!$B$3:$X15),FALSE))</f>
        <v>869.81</v>
      </c>
      <c r="X12" s="185">
        <f>IF(ISBLANK(HLOOKUP(X$4,NA0!$B$3:$X15,ROWS(NA0!$B$3:$X15),FALSE)),":",HLOOKUP(X$4,NA0!$B$3:$X15,ROWS(NA0!$B$3:$X15),FALSE))</f>
        <v>881.29</v>
      </c>
    </row>
    <row r="13" spans="1:24" s="52" customFormat="1" ht="24.75" customHeight="1">
      <c r="A13" s="53"/>
      <c r="B13" s="50" t="s">
        <v>38</v>
      </c>
      <c r="C13" s="88" t="str">
        <f>VLOOKUP(B13,lookup!$B$2:$C$36,2,FALSE)</f>
        <v>Δραστηριότητες υπηρεσιών παροχής καταλύματος και υπηρεσιών εστίασης</v>
      </c>
      <c r="D13" s="185">
        <f>IF(ISBLANK(HLOOKUP(D$4,NA0!$B$3:$X16,ROWS(NA0!$B$3:$X16),FALSE)),":",HLOOKUP(D$4,NA0!$B$3:$X16,ROWS(NA0!$B$3:$X16),FALSE))</f>
        <v>803.14</v>
      </c>
      <c r="E13" s="185">
        <f>IF(ISBLANK(HLOOKUP(E$4,NA0!$B$3:$X16,ROWS(NA0!$B$3:$X16),FALSE)),":",HLOOKUP(E$4,NA0!$B$3:$X16,ROWS(NA0!$B$3:$X16),FALSE))</f>
        <v>781.39</v>
      </c>
      <c r="F13" s="185">
        <f>IF(ISBLANK(HLOOKUP(F$4,NA0!$B$3:$X16,ROWS(NA0!$B$3:$X16),FALSE)),":",HLOOKUP(F$4,NA0!$B$3:$X16,ROWS(NA0!$B$3:$X16),FALSE))</f>
        <v>826.3</v>
      </c>
      <c r="G13" s="185">
        <f>IF(ISBLANK(HLOOKUP(G$4,NA0!$B$3:$X16,ROWS(NA0!$B$3:$X16),FALSE)),":",HLOOKUP(G$4,NA0!$B$3:$X16,ROWS(NA0!$B$3:$X16),FALSE))</f>
        <v>873.01</v>
      </c>
      <c r="H13" s="185">
        <f>IF(ISBLANK(HLOOKUP(H$4,NA0!$B$3:$X16,ROWS(NA0!$B$3:$X16),FALSE)),":",HLOOKUP(H$4,NA0!$B$3:$X16,ROWS(NA0!$B$3:$X16),FALSE))</f>
        <v>946.55</v>
      </c>
      <c r="I13" s="185">
        <f>IF(ISBLANK(HLOOKUP(I$4,NA0!$B$3:$X16,ROWS(NA0!$B$3:$X16),FALSE)),":",HLOOKUP(I$4,NA0!$B$3:$X16,ROWS(NA0!$B$3:$X16),FALSE))</f>
        <v>1022</v>
      </c>
      <c r="J13" s="185">
        <f>IF(ISBLANK(HLOOKUP(J$4,NA0!$B$3:$X16,ROWS(NA0!$B$3:$X16),FALSE)),":",HLOOKUP(J$4,NA0!$B$3:$X16,ROWS(NA0!$B$3:$X16),FALSE))</f>
        <v>1034.18</v>
      </c>
      <c r="K13" s="185">
        <f>IF(ISBLANK(HLOOKUP(K$4,NA0!$B$3:$X16,ROWS(NA0!$B$3:$X16),FALSE)),":",HLOOKUP(K$4,NA0!$B$3:$X16,ROWS(NA0!$B$3:$X16),FALSE))</f>
        <v>954.04</v>
      </c>
      <c r="L13" s="185">
        <f>IF(ISBLANK(HLOOKUP(L$4,NA0!$B$3:$X16,ROWS(NA0!$B$3:$X16),FALSE)),":",HLOOKUP(L$4,NA0!$B$3:$X16,ROWS(NA0!$B$3:$X16),FALSE))</f>
        <v>901.02</v>
      </c>
      <c r="M13" s="185">
        <f>IF(ISBLANK(HLOOKUP(M$4,NA0!$B$3:$X16,ROWS(NA0!$B$3:$X16),FALSE)),":",HLOOKUP(M$4,NA0!$B$3:$X16,ROWS(NA0!$B$3:$X16),FALSE))</f>
        <v>879.56</v>
      </c>
      <c r="N13" s="185">
        <f>IF(ISBLANK(HLOOKUP(N$4,NA0!$B$3:$X16,ROWS(NA0!$B$3:$X16),FALSE)),":",HLOOKUP(N$4,NA0!$B$3:$X16,ROWS(NA0!$B$3:$X16),FALSE))</f>
        <v>884.56</v>
      </c>
      <c r="O13" s="185">
        <f>IF(ISBLANK(HLOOKUP(O$4,NA0!$B$3:$X16,ROWS(NA0!$B$3:$X16),FALSE)),":",HLOOKUP(O$4,NA0!$B$3:$X16,ROWS(NA0!$B$3:$X16),FALSE))</f>
        <v>914.83</v>
      </c>
      <c r="P13" s="185">
        <f>IF(ISBLANK(HLOOKUP(P$4,NA0!$B$3:$X16,ROWS(NA0!$B$3:$X16),FALSE)),":",HLOOKUP(P$4,NA0!$B$3:$X16,ROWS(NA0!$B$3:$X16),FALSE))</f>
        <v>945.14</v>
      </c>
      <c r="Q13" s="185">
        <f>IF(ISBLANK(HLOOKUP(Q$4,NA0!$B$3:$X16,ROWS(NA0!$B$3:$X16),FALSE)),":",HLOOKUP(Q$4,NA0!$B$3:$X16,ROWS(NA0!$B$3:$X16),FALSE))</f>
        <v>913.39</v>
      </c>
      <c r="R13" s="185">
        <f>IF(ISBLANK(HLOOKUP(R$4,NA0!$B$3:$X16,ROWS(NA0!$B$3:$X16),FALSE)),":",HLOOKUP(R$4,NA0!$B$3:$X16,ROWS(NA0!$B$3:$X16),FALSE))</f>
        <v>858.18</v>
      </c>
      <c r="S13" s="185">
        <f>IF(ISBLANK(HLOOKUP(S$4,NA0!$B$3:$X16,ROWS(NA0!$B$3:$X16),FALSE)),":",HLOOKUP(S$4,NA0!$B$3:$X16,ROWS(NA0!$B$3:$X16),FALSE))</f>
        <v>886.77</v>
      </c>
      <c r="T13" s="185">
        <f>IF(ISBLANK(HLOOKUP(T$4,NA0!$B$3:$X16,ROWS(NA0!$B$3:$X16),FALSE)),":",HLOOKUP(T$4,NA0!$B$3:$X16,ROWS(NA0!$B$3:$X16),FALSE))</f>
        <v>950.11</v>
      </c>
      <c r="U13" s="185">
        <f>IF(ISBLANK(HLOOKUP(U$4,NA0!$B$3:$X16,ROWS(NA0!$B$3:$X16),FALSE)),":",HLOOKUP(U$4,NA0!$B$3:$X16,ROWS(NA0!$B$3:$X16),FALSE))</f>
        <v>972.78</v>
      </c>
      <c r="V13" s="185">
        <f>IF(ISBLANK(HLOOKUP(V$4,NA0!$B$3:$X16,ROWS(NA0!$B$3:$X16),FALSE)),":",HLOOKUP(V$4,NA0!$B$3:$X16,ROWS(NA0!$B$3:$X16),FALSE))</f>
        <v>901.03</v>
      </c>
      <c r="W13" s="185">
        <f>IF(ISBLANK(HLOOKUP(W$4,NA0!$B$3:$X16,ROWS(NA0!$B$3:$X16),FALSE)),":",HLOOKUP(W$4,NA0!$B$3:$X16,ROWS(NA0!$B$3:$X16),FALSE))</f>
        <v>933.11</v>
      </c>
      <c r="X13" s="185">
        <f>IF(ISBLANK(HLOOKUP(X$4,NA0!$B$3:$X16,ROWS(NA0!$B$3:$X16),FALSE)),":",HLOOKUP(X$4,NA0!$B$3:$X16,ROWS(NA0!$B$3:$X16),FALSE))</f>
        <v>980.96</v>
      </c>
    </row>
    <row r="14" spans="1:24" s="52" customFormat="1" ht="24.75" customHeight="1">
      <c r="A14" s="53"/>
      <c r="B14" s="50" t="s">
        <v>40</v>
      </c>
      <c r="C14" s="88" t="str">
        <f>VLOOKUP(B14,lookup!$B$2:$C$36,2,FALSE)</f>
        <v>Ενημέρωση και επικοινωνία</v>
      </c>
      <c r="D14" s="185">
        <f>IF(ISBLANK(HLOOKUP(D$4,NA0!$B$3:$X17,ROWS(NA0!$B$3:$X17),FALSE)),":",HLOOKUP(D$4,NA0!$B$3:$X17,ROWS(NA0!$B$3:$X17),FALSE))</f>
        <v>153.32</v>
      </c>
      <c r="E14" s="185">
        <f>IF(ISBLANK(HLOOKUP(E$4,NA0!$B$3:$X17,ROWS(NA0!$B$3:$X17),FALSE)),":",HLOOKUP(E$4,NA0!$B$3:$X17,ROWS(NA0!$B$3:$X17),FALSE))</f>
        <v>175.21</v>
      </c>
      <c r="F14" s="185">
        <f>IF(ISBLANK(HLOOKUP(F$4,NA0!$B$3:$X17,ROWS(NA0!$B$3:$X17),FALSE)),":",HLOOKUP(F$4,NA0!$B$3:$X17,ROWS(NA0!$B$3:$X17),FALSE))</f>
        <v>196.71</v>
      </c>
      <c r="G14" s="185">
        <f>IF(ISBLANK(HLOOKUP(G$4,NA0!$B$3:$X17,ROWS(NA0!$B$3:$X17),FALSE)),":",HLOOKUP(G$4,NA0!$B$3:$X17,ROWS(NA0!$B$3:$X17),FALSE))</f>
        <v>239.73</v>
      </c>
      <c r="H14" s="185">
        <f>IF(ISBLANK(HLOOKUP(H$4,NA0!$B$3:$X17,ROWS(NA0!$B$3:$X17),FALSE)),":",HLOOKUP(H$4,NA0!$B$3:$X17,ROWS(NA0!$B$3:$X17),FALSE))</f>
        <v>277.95</v>
      </c>
      <c r="I14" s="185">
        <f>IF(ISBLANK(HLOOKUP(I$4,NA0!$B$3:$X17,ROWS(NA0!$B$3:$X17),FALSE)),":",HLOOKUP(I$4,NA0!$B$3:$X17,ROWS(NA0!$B$3:$X17),FALSE))</f>
        <v>325.08</v>
      </c>
      <c r="J14" s="185">
        <f>IF(ISBLANK(HLOOKUP(J$4,NA0!$B$3:$X17,ROWS(NA0!$B$3:$X17),FALSE)),":",HLOOKUP(J$4,NA0!$B$3:$X17,ROWS(NA0!$B$3:$X17),FALSE))</f>
        <v>361.7</v>
      </c>
      <c r="K14" s="185">
        <f>IF(ISBLANK(HLOOKUP(K$4,NA0!$B$3:$X17,ROWS(NA0!$B$3:$X17),FALSE)),":",HLOOKUP(K$4,NA0!$B$3:$X17,ROWS(NA0!$B$3:$X17),FALSE))</f>
        <v>396.04</v>
      </c>
      <c r="L14" s="185">
        <f>IF(ISBLANK(HLOOKUP(L$4,NA0!$B$3:$X17,ROWS(NA0!$B$3:$X17),FALSE)),":",HLOOKUP(L$4,NA0!$B$3:$X17,ROWS(NA0!$B$3:$X17),FALSE))</f>
        <v>403.81</v>
      </c>
      <c r="M14" s="185">
        <f>IF(ISBLANK(HLOOKUP(M$4,NA0!$B$3:$X17,ROWS(NA0!$B$3:$X17),FALSE)),":",HLOOKUP(M$4,NA0!$B$3:$X17,ROWS(NA0!$B$3:$X17),FALSE))</f>
        <v>508.11</v>
      </c>
      <c r="N14" s="185">
        <f>IF(ISBLANK(HLOOKUP(N$4,NA0!$B$3:$X17,ROWS(NA0!$B$3:$X17),FALSE)),":",HLOOKUP(N$4,NA0!$B$3:$X17,ROWS(NA0!$B$3:$X17),FALSE))</f>
        <v>552.08000000000004</v>
      </c>
      <c r="O14" s="185">
        <f>IF(ISBLANK(HLOOKUP(O$4,NA0!$B$3:$X17,ROWS(NA0!$B$3:$X17),FALSE)),":",HLOOKUP(O$4,NA0!$B$3:$X17,ROWS(NA0!$B$3:$X17),FALSE))</f>
        <v>521.54</v>
      </c>
      <c r="P14" s="185">
        <f>IF(ISBLANK(HLOOKUP(P$4,NA0!$B$3:$X17,ROWS(NA0!$B$3:$X17),FALSE)),":",HLOOKUP(P$4,NA0!$B$3:$X17,ROWS(NA0!$B$3:$X17),FALSE))</f>
        <v>577.07000000000005</v>
      </c>
      <c r="Q14" s="185">
        <f>IF(ISBLANK(HLOOKUP(Q$4,NA0!$B$3:$X17,ROWS(NA0!$B$3:$X17),FALSE)),":",HLOOKUP(Q$4,NA0!$B$3:$X17,ROWS(NA0!$B$3:$X17),FALSE))</f>
        <v>598.84</v>
      </c>
      <c r="R14" s="185">
        <f>IF(ISBLANK(HLOOKUP(R$4,NA0!$B$3:$X17,ROWS(NA0!$B$3:$X17),FALSE)),":",HLOOKUP(R$4,NA0!$B$3:$X17,ROWS(NA0!$B$3:$X17),FALSE))</f>
        <v>574</v>
      </c>
      <c r="S14" s="185">
        <f>IF(ISBLANK(HLOOKUP(S$4,NA0!$B$3:$X17,ROWS(NA0!$B$3:$X17),FALSE)),":",HLOOKUP(S$4,NA0!$B$3:$X17,ROWS(NA0!$B$3:$X17),FALSE))</f>
        <v>597.38</v>
      </c>
      <c r="T14" s="185">
        <f>IF(ISBLANK(HLOOKUP(T$4,NA0!$B$3:$X17,ROWS(NA0!$B$3:$X17),FALSE)),":",HLOOKUP(T$4,NA0!$B$3:$X17,ROWS(NA0!$B$3:$X17),FALSE))</f>
        <v>617.62</v>
      </c>
      <c r="U14" s="185">
        <f>IF(ISBLANK(HLOOKUP(U$4,NA0!$B$3:$X17,ROWS(NA0!$B$3:$X17),FALSE)),":",HLOOKUP(U$4,NA0!$B$3:$X17,ROWS(NA0!$B$3:$X17),FALSE))</f>
        <v>627.07000000000005</v>
      </c>
      <c r="V14" s="185">
        <f>IF(ISBLANK(HLOOKUP(V$4,NA0!$B$3:$X17,ROWS(NA0!$B$3:$X17),FALSE)),":",HLOOKUP(V$4,NA0!$B$3:$X17,ROWS(NA0!$B$3:$X17),FALSE))</f>
        <v>659.31</v>
      </c>
      <c r="W14" s="185">
        <f>IF(ISBLANK(HLOOKUP(W$4,NA0!$B$3:$X17,ROWS(NA0!$B$3:$X17),FALSE)),":",HLOOKUP(W$4,NA0!$B$3:$X17,ROWS(NA0!$B$3:$X17),FALSE))</f>
        <v>615.79999999999995</v>
      </c>
      <c r="X14" s="185">
        <f>IF(ISBLANK(HLOOKUP(X$4,NA0!$B$3:$X17,ROWS(NA0!$B$3:$X17),FALSE)),":",HLOOKUP(X$4,NA0!$B$3:$X17,ROWS(NA0!$B$3:$X17),FALSE))</f>
        <v>628.39</v>
      </c>
    </row>
    <row r="15" spans="1:24" s="52" customFormat="1" ht="24.75" customHeight="1">
      <c r="A15" s="53"/>
      <c r="B15" s="50" t="s">
        <v>42</v>
      </c>
      <c r="C15" s="88" t="str">
        <f>VLOOKUP(B15,lookup!$B$2:$C$36,2,FALSE)</f>
        <v>Χρηματοπιστωτικές και ασφαλιστικές δραστηριότητες</v>
      </c>
      <c r="D15" s="185">
        <f>IF(ISBLANK(HLOOKUP(D$4,NA0!$B$3:$X18,ROWS(NA0!$B$3:$X18),FALSE)),":",HLOOKUP(D$4,NA0!$B$3:$X18,ROWS(NA0!$B$3:$X18),FALSE))</f>
        <v>350.24</v>
      </c>
      <c r="E15" s="185">
        <f>IF(ISBLANK(HLOOKUP(E$4,NA0!$B$3:$X18,ROWS(NA0!$B$3:$X18),FALSE)),":",HLOOKUP(E$4,NA0!$B$3:$X18,ROWS(NA0!$B$3:$X18),FALSE))</f>
        <v>378.12</v>
      </c>
      <c r="F15" s="185">
        <f>IF(ISBLANK(HLOOKUP(F$4,NA0!$B$3:$X18,ROWS(NA0!$B$3:$X18),FALSE)),":",HLOOKUP(F$4,NA0!$B$3:$X18,ROWS(NA0!$B$3:$X18),FALSE))</f>
        <v>425.91</v>
      </c>
      <c r="G15" s="185">
        <f>IF(ISBLANK(HLOOKUP(G$4,NA0!$B$3:$X18,ROWS(NA0!$B$3:$X18),FALSE)),":",HLOOKUP(G$4,NA0!$B$3:$X18,ROWS(NA0!$B$3:$X18),FALSE))</f>
        <v>493</v>
      </c>
      <c r="H15" s="185">
        <f>IF(ISBLANK(HLOOKUP(H$4,NA0!$B$3:$X18,ROWS(NA0!$B$3:$X18),FALSE)),":",HLOOKUP(H$4,NA0!$B$3:$X18,ROWS(NA0!$B$3:$X18),FALSE))</f>
        <v>582.37</v>
      </c>
      <c r="I15" s="185">
        <f>IF(ISBLANK(HLOOKUP(I$4,NA0!$B$3:$X18,ROWS(NA0!$B$3:$X18),FALSE)),":",HLOOKUP(I$4,NA0!$B$3:$X18,ROWS(NA0!$B$3:$X18),FALSE))</f>
        <v>677.53</v>
      </c>
      <c r="J15" s="185">
        <f>IF(ISBLANK(HLOOKUP(J$4,NA0!$B$3:$X18,ROWS(NA0!$B$3:$X18),FALSE)),":",HLOOKUP(J$4,NA0!$B$3:$X18,ROWS(NA0!$B$3:$X18),FALSE))</f>
        <v>712.16</v>
      </c>
      <c r="K15" s="185">
        <f>IF(ISBLANK(HLOOKUP(K$4,NA0!$B$3:$X18,ROWS(NA0!$B$3:$X18),FALSE)),":",HLOOKUP(K$4,NA0!$B$3:$X18,ROWS(NA0!$B$3:$X18),FALSE))</f>
        <v>723.01</v>
      </c>
      <c r="L15" s="185">
        <f>IF(ISBLANK(HLOOKUP(L$4,NA0!$B$3:$X18,ROWS(NA0!$B$3:$X18),FALSE)),":",HLOOKUP(L$4,NA0!$B$3:$X18,ROWS(NA0!$B$3:$X18),FALSE))</f>
        <v>688.62</v>
      </c>
      <c r="M15" s="185">
        <f>IF(ISBLANK(HLOOKUP(M$4,NA0!$B$3:$X18,ROWS(NA0!$B$3:$X18),FALSE)),":",HLOOKUP(M$4,NA0!$B$3:$X18,ROWS(NA0!$B$3:$X18),FALSE))</f>
        <v>719.05</v>
      </c>
      <c r="N15" s="185">
        <f>IF(ISBLANK(HLOOKUP(N$4,NA0!$B$3:$X18,ROWS(NA0!$B$3:$X18),FALSE)),":",HLOOKUP(N$4,NA0!$B$3:$X18,ROWS(NA0!$B$3:$X18),FALSE))</f>
        <v>796.74</v>
      </c>
      <c r="O15" s="185">
        <f>IF(ISBLANK(HLOOKUP(O$4,NA0!$B$3:$X18,ROWS(NA0!$B$3:$X18),FALSE)),":",HLOOKUP(O$4,NA0!$B$3:$X18,ROWS(NA0!$B$3:$X18),FALSE))</f>
        <v>892.96</v>
      </c>
      <c r="P15" s="185">
        <f>IF(ISBLANK(HLOOKUP(P$4,NA0!$B$3:$X18,ROWS(NA0!$B$3:$X18),FALSE)),":",HLOOKUP(P$4,NA0!$B$3:$X18,ROWS(NA0!$B$3:$X18),FALSE))</f>
        <v>991.99</v>
      </c>
      <c r="Q15" s="185">
        <f>IF(ISBLANK(HLOOKUP(Q$4,NA0!$B$3:$X18,ROWS(NA0!$B$3:$X18),FALSE)),":",HLOOKUP(Q$4,NA0!$B$3:$X18,ROWS(NA0!$B$3:$X18),FALSE))</f>
        <v>1058.46</v>
      </c>
      <c r="R15" s="185">
        <f>IF(ISBLANK(HLOOKUP(R$4,NA0!$B$3:$X18,ROWS(NA0!$B$3:$X18),FALSE)),":",HLOOKUP(R$4,NA0!$B$3:$X18,ROWS(NA0!$B$3:$X18),FALSE))</f>
        <v>1126.76</v>
      </c>
      <c r="S15" s="185">
        <f>IF(ISBLANK(HLOOKUP(S$4,NA0!$B$3:$X18,ROWS(NA0!$B$3:$X18),FALSE)),":",HLOOKUP(S$4,NA0!$B$3:$X18,ROWS(NA0!$B$3:$X18),FALSE))</f>
        <v>1169.29</v>
      </c>
      <c r="T15" s="185">
        <f>IF(ISBLANK(HLOOKUP(T$4,NA0!$B$3:$X18,ROWS(NA0!$B$3:$X18),FALSE)),":",HLOOKUP(T$4,NA0!$B$3:$X18,ROWS(NA0!$B$3:$X18),FALSE))</f>
        <v>1190.53</v>
      </c>
      <c r="U15" s="185">
        <f>IF(ISBLANK(HLOOKUP(U$4,NA0!$B$3:$X18,ROWS(NA0!$B$3:$X18),FALSE)),":",HLOOKUP(U$4,NA0!$B$3:$X18,ROWS(NA0!$B$3:$X18),FALSE))</f>
        <v>1194.21</v>
      </c>
      <c r="V15" s="185">
        <f>IF(ISBLANK(HLOOKUP(V$4,NA0!$B$3:$X18,ROWS(NA0!$B$3:$X18),FALSE)),":",HLOOKUP(V$4,NA0!$B$3:$X18,ROWS(NA0!$B$3:$X18),FALSE))</f>
        <v>1120.23</v>
      </c>
      <c r="W15" s="185">
        <f>IF(ISBLANK(HLOOKUP(W$4,NA0!$B$3:$X18,ROWS(NA0!$B$3:$X18),FALSE)),":",HLOOKUP(W$4,NA0!$B$3:$X18,ROWS(NA0!$B$3:$X18),FALSE))</f>
        <v>1001.13</v>
      </c>
      <c r="X15" s="185">
        <f>IF(ISBLANK(HLOOKUP(X$4,NA0!$B$3:$X18,ROWS(NA0!$B$3:$X18),FALSE)),":",HLOOKUP(X$4,NA0!$B$3:$X18,ROWS(NA0!$B$3:$X18),FALSE))</f>
        <v>1026.0999999999999</v>
      </c>
    </row>
    <row r="16" spans="1:24" s="52" customFormat="1" ht="24.75" customHeight="1">
      <c r="A16" s="53"/>
      <c r="B16" s="50" t="s">
        <v>44</v>
      </c>
      <c r="C16" s="88" t="str">
        <f>VLOOKUP(B16,lookup!$B$2:$C$36,2,FALSE)</f>
        <v>Διαχείριση ακίνητης περιουσίας</v>
      </c>
      <c r="D16" s="185">
        <f>IF(ISBLANK(HLOOKUP(D$4,NA0!$B$3:$X19,ROWS(NA0!$B$3:$X19),FALSE)),":",HLOOKUP(D$4,NA0!$B$3:$X19,ROWS(NA0!$B$3:$X19),FALSE))</f>
        <v>945.57</v>
      </c>
      <c r="E16" s="185">
        <f>IF(ISBLANK(HLOOKUP(E$4,NA0!$B$3:$X19,ROWS(NA0!$B$3:$X19),FALSE)),":",HLOOKUP(E$4,NA0!$B$3:$X19,ROWS(NA0!$B$3:$X19),FALSE))</f>
        <v>969.81</v>
      </c>
      <c r="F16" s="185">
        <f>IF(ISBLANK(HLOOKUP(F$4,NA0!$B$3:$X19,ROWS(NA0!$B$3:$X19),FALSE)),":",HLOOKUP(F$4,NA0!$B$3:$X19,ROWS(NA0!$B$3:$X19),FALSE))</f>
        <v>992.85</v>
      </c>
      <c r="G16" s="185">
        <f>IF(ISBLANK(HLOOKUP(G$4,NA0!$B$3:$X19,ROWS(NA0!$B$3:$X19),FALSE)),":",HLOOKUP(G$4,NA0!$B$3:$X19,ROWS(NA0!$B$3:$X19),FALSE))</f>
        <v>1025.0899999999999</v>
      </c>
      <c r="H16" s="185">
        <f>IF(ISBLANK(HLOOKUP(H$4,NA0!$B$3:$X19,ROWS(NA0!$B$3:$X19),FALSE)),":",HLOOKUP(H$4,NA0!$B$3:$X19,ROWS(NA0!$B$3:$X19),FALSE))</f>
        <v>1043.8399999999999</v>
      </c>
      <c r="I16" s="185">
        <f>IF(ISBLANK(HLOOKUP(I$4,NA0!$B$3:$X19,ROWS(NA0!$B$3:$X19),FALSE)),":",HLOOKUP(I$4,NA0!$B$3:$X19,ROWS(NA0!$B$3:$X19),FALSE))</f>
        <v>1086.24</v>
      </c>
      <c r="J16" s="185">
        <f>IF(ISBLANK(HLOOKUP(J$4,NA0!$B$3:$X19,ROWS(NA0!$B$3:$X19),FALSE)),":",HLOOKUP(J$4,NA0!$B$3:$X19,ROWS(NA0!$B$3:$X19),FALSE))</f>
        <v>1117.71</v>
      </c>
      <c r="K16" s="185">
        <f>IF(ISBLANK(HLOOKUP(K$4,NA0!$B$3:$X19,ROWS(NA0!$B$3:$X19),FALSE)),":",HLOOKUP(K$4,NA0!$B$3:$X19,ROWS(NA0!$B$3:$X19),FALSE))</f>
        <v>1150.5999999999999</v>
      </c>
      <c r="L16" s="185">
        <f>IF(ISBLANK(HLOOKUP(L$4,NA0!$B$3:$X19,ROWS(NA0!$B$3:$X19),FALSE)),":",HLOOKUP(L$4,NA0!$B$3:$X19,ROWS(NA0!$B$3:$X19),FALSE))</f>
        <v>1195.28</v>
      </c>
      <c r="M16" s="185">
        <f>IF(ISBLANK(HLOOKUP(M$4,NA0!$B$3:$X19,ROWS(NA0!$B$3:$X19),FALSE)),":",HLOOKUP(M$4,NA0!$B$3:$X19,ROWS(NA0!$B$3:$X19),FALSE))</f>
        <v>1242.6300000000001</v>
      </c>
      <c r="N16" s="185">
        <f>IF(ISBLANK(HLOOKUP(N$4,NA0!$B$3:$X19,ROWS(NA0!$B$3:$X19),FALSE)),":",HLOOKUP(N$4,NA0!$B$3:$X19,ROWS(NA0!$B$3:$X19),FALSE))</f>
        <v>1286.3499999999999</v>
      </c>
      <c r="O16" s="185">
        <f>IF(ISBLANK(HLOOKUP(O$4,NA0!$B$3:$X19,ROWS(NA0!$B$3:$X19),FALSE)),":",HLOOKUP(O$4,NA0!$B$3:$X19,ROWS(NA0!$B$3:$X19),FALSE))</f>
        <v>1343.28</v>
      </c>
      <c r="P16" s="185">
        <f>IF(ISBLANK(HLOOKUP(P$4,NA0!$B$3:$X19,ROWS(NA0!$B$3:$X19),FALSE)),":",HLOOKUP(P$4,NA0!$B$3:$X19,ROWS(NA0!$B$3:$X19),FALSE))</f>
        <v>1397.51</v>
      </c>
      <c r="Q16" s="185">
        <f>IF(ISBLANK(HLOOKUP(Q$4,NA0!$B$3:$X19,ROWS(NA0!$B$3:$X19),FALSE)),":",HLOOKUP(Q$4,NA0!$B$3:$X19,ROWS(NA0!$B$3:$X19),FALSE))</f>
        <v>1446.36</v>
      </c>
      <c r="R16" s="185">
        <f>IF(ISBLANK(HLOOKUP(R$4,NA0!$B$3:$X19,ROWS(NA0!$B$3:$X19),FALSE)),":",HLOOKUP(R$4,NA0!$B$3:$X19,ROWS(NA0!$B$3:$X19),FALSE))</f>
        <v>1497.41</v>
      </c>
      <c r="S16" s="185">
        <f>IF(ISBLANK(HLOOKUP(S$4,NA0!$B$3:$X19,ROWS(NA0!$B$3:$X19),FALSE)),":",HLOOKUP(S$4,NA0!$B$3:$X19,ROWS(NA0!$B$3:$X19),FALSE))</f>
        <v>1539.33</v>
      </c>
      <c r="T16" s="185">
        <f>IF(ISBLANK(HLOOKUP(T$4,NA0!$B$3:$X19,ROWS(NA0!$B$3:$X19),FALSE)),":",HLOOKUP(T$4,NA0!$B$3:$X19,ROWS(NA0!$B$3:$X19),FALSE))</f>
        <v>1563.06</v>
      </c>
      <c r="U16" s="185">
        <f>IF(ISBLANK(HLOOKUP(U$4,NA0!$B$3:$X19,ROWS(NA0!$B$3:$X19),FALSE)),":",HLOOKUP(U$4,NA0!$B$3:$X19,ROWS(NA0!$B$3:$X19),FALSE))</f>
        <v>1582.32</v>
      </c>
      <c r="V16" s="185">
        <f>IF(ISBLANK(HLOOKUP(V$4,NA0!$B$3:$X19,ROWS(NA0!$B$3:$X19),FALSE)),":",HLOOKUP(V$4,NA0!$B$3:$X19,ROWS(NA0!$B$3:$X19),FALSE))</f>
        <v>1554.22</v>
      </c>
      <c r="W16" s="185">
        <f>IF(ISBLANK(HLOOKUP(W$4,NA0!$B$3:$X19,ROWS(NA0!$B$3:$X19),FALSE)),":",HLOOKUP(W$4,NA0!$B$3:$X19,ROWS(NA0!$B$3:$X19),FALSE))</f>
        <v>1552.57</v>
      </c>
      <c r="X16" s="185">
        <f>IF(ISBLANK(HLOOKUP(X$4,NA0!$B$3:$X19,ROWS(NA0!$B$3:$X19),FALSE)),":",HLOOKUP(X$4,NA0!$B$3:$X19,ROWS(NA0!$B$3:$X19),FALSE))</f>
        <v>1559.81</v>
      </c>
    </row>
    <row r="17" spans="1:24" s="52" customFormat="1" ht="24.75" customHeight="1">
      <c r="A17" s="53"/>
      <c r="B17" s="50" t="s">
        <v>46</v>
      </c>
      <c r="C17" s="88" t="str">
        <f>VLOOKUP(B17,lookup!$B$2:$C$36,2,FALSE)</f>
        <v>Επαγγελματικές, επιστημονικές και τεχνικές δραστηριότητες</v>
      </c>
      <c r="D17" s="185">
        <f>IF(ISBLANK(HLOOKUP(D$4,NA0!$B$3:$X20,ROWS(NA0!$B$3:$X20),FALSE)),":",HLOOKUP(D$4,NA0!$B$3:$X20,ROWS(NA0!$B$3:$X20),FALSE))</f>
        <v>459.77</v>
      </c>
      <c r="E17" s="185">
        <f>IF(ISBLANK(HLOOKUP(E$4,NA0!$B$3:$X20,ROWS(NA0!$B$3:$X20),FALSE)),":",HLOOKUP(E$4,NA0!$B$3:$X20,ROWS(NA0!$B$3:$X20),FALSE))</f>
        <v>477.17</v>
      </c>
      <c r="F17" s="185">
        <f>IF(ISBLANK(HLOOKUP(F$4,NA0!$B$3:$X20,ROWS(NA0!$B$3:$X20),FALSE)),":",HLOOKUP(F$4,NA0!$B$3:$X20,ROWS(NA0!$B$3:$X20),FALSE))</f>
        <v>495.53</v>
      </c>
      <c r="G17" s="185">
        <f>IF(ISBLANK(HLOOKUP(G$4,NA0!$B$3:$X20,ROWS(NA0!$B$3:$X20),FALSE)),":",HLOOKUP(G$4,NA0!$B$3:$X20,ROWS(NA0!$B$3:$X20),FALSE))</f>
        <v>538.04999999999995</v>
      </c>
      <c r="H17" s="185">
        <f>IF(ISBLANK(HLOOKUP(H$4,NA0!$B$3:$X20,ROWS(NA0!$B$3:$X20),FALSE)),":",HLOOKUP(H$4,NA0!$B$3:$X20,ROWS(NA0!$B$3:$X20),FALSE))</f>
        <v>569</v>
      </c>
      <c r="I17" s="185">
        <f>IF(ISBLANK(HLOOKUP(I$4,NA0!$B$3:$X20,ROWS(NA0!$B$3:$X20),FALSE)),":",HLOOKUP(I$4,NA0!$B$3:$X20,ROWS(NA0!$B$3:$X20),FALSE))</f>
        <v>585.23</v>
      </c>
      <c r="J17" s="185">
        <f>IF(ISBLANK(HLOOKUP(J$4,NA0!$B$3:$X20,ROWS(NA0!$B$3:$X20),FALSE)),":",HLOOKUP(J$4,NA0!$B$3:$X20,ROWS(NA0!$B$3:$X20),FALSE))</f>
        <v>648.05999999999995</v>
      </c>
      <c r="K17" s="185">
        <f>IF(ISBLANK(HLOOKUP(K$4,NA0!$B$3:$X20,ROWS(NA0!$B$3:$X20),FALSE)),":",HLOOKUP(K$4,NA0!$B$3:$X20,ROWS(NA0!$B$3:$X20),FALSE))</f>
        <v>689.99</v>
      </c>
      <c r="L17" s="185">
        <f>IF(ISBLANK(HLOOKUP(L$4,NA0!$B$3:$X20,ROWS(NA0!$B$3:$X20),FALSE)),":",HLOOKUP(L$4,NA0!$B$3:$X20,ROWS(NA0!$B$3:$X20),FALSE))</f>
        <v>679.13</v>
      </c>
      <c r="M17" s="185">
        <f>IF(ISBLANK(HLOOKUP(M$4,NA0!$B$3:$X20,ROWS(NA0!$B$3:$X20),FALSE)),":",HLOOKUP(M$4,NA0!$B$3:$X20,ROWS(NA0!$B$3:$X20),FALSE))</f>
        <v>683.4</v>
      </c>
      <c r="N17" s="185">
        <f>IF(ISBLANK(HLOOKUP(N$4,NA0!$B$3:$X20,ROWS(NA0!$B$3:$X20),FALSE)),":",HLOOKUP(N$4,NA0!$B$3:$X20,ROWS(NA0!$B$3:$X20),FALSE))</f>
        <v>702.71</v>
      </c>
      <c r="O17" s="185">
        <f>IF(ISBLANK(HLOOKUP(O$4,NA0!$B$3:$X20,ROWS(NA0!$B$3:$X20),FALSE)),":",HLOOKUP(O$4,NA0!$B$3:$X20,ROWS(NA0!$B$3:$X20),FALSE))</f>
        <v>740.73</v>
      </c>
      <c r="P17" s="185">
        <f>IF(ISBLANK(HLOOKUP(P$4,NA0!$B$3:$X20,ROWS(NA0!$B$3:$X20),FALSE)),":",HLOOKUP(P$4,NA0!$B$3:$X20,ROWS(NA0!$B$3:$X20),FALSE))</f>
        <v>812.94</v>
      </c>
      <c r="Q17" s="185">
        <f>IF(ISBLANK(HLOOKUP(Q$4,NA0!$B$3:$X20,ROWS(NA0!$B$3:$X20),FALSE)),":",HLOOKUP(Q$4,NA0!$B$3:$X20,ROWS(NA0!$B$3:$X20),FALSE))</f>
        <v>876.14</v>
      </c>
      <c r="R17" s="185">
        <f>IF(ISBLANK(HLOOKUP(R$4,NA0!$B$3:$X20,ROWS(NA0!$B$3:$X20),FALSE)),":",HLOOKUP(R$4,NA0!$B$3:$X20,ROWS(NA0!$B$3:$X20),FALSE))</f>
        <v>846.98</v>
      </c>
      <c r="S17" s="185">
        <f>IF(ISBLANK(HLOOKUP(S$4,NA0!$B$3:$X20,ROWS(NA0!$B$3:$X20),FALSE)),":",HLOOKUP(S$4,NA0!$B$3:$X20,ROWS(NA0!$B$3:$X20),FALSE))</f>
        <v>905.93</v>
      </c>
      <c r="T17" s="185">
        <f>IF(ISBLANK(HLOOKUP(T$4,NA0!$B$3:$X20,ROWS(NA0!$B$3:$X20),FALSE)),":",HLOOKUP(T$4,NA0!$B$3:$X20,ROWS(NA0!$B$3:$X20),FALSE))</f>
        <v>984.16</v>
      </c>
      <c r="U17" s="185">
        <f>IF(ISBLANK(HLOOKUP(U$4,NA0!$B$3:$X20,ROWS(NA0!$B$3:$X20),FALSE)),":",HLOOKUP(U$4,NA0!$B$3:$X20,ROWS(NA0!$B$3:$X20),FALSE))</f>
        <v>1043.22</v>
      </c>
      <c r="V17" s="185">
        <f>IF(ISBLANK(HLOOKUP(V$4,NA0!$B$3:$X20,ROWS(NA0!$B$3:$X20),FALSE)),":",HLOOKUP(V$4,NA0!$B$3:$X20,ROWS(NA0!$B$3:$X20),FALSE))</f>
        <v>976.88</v>
      </c>
      <c r="W17" s="185">
        <f>IF(ISBLANK(HLOOKUP(W$4,NA0!$B$3:$X20,ROWS(NA0!$B$3:$X20),FALSE)),":",HLOOKUP(W$4,NA0!$B$3:$X20,ROWS(NA0!$B$3:$X20),FALSE))</f>
        <v>1005.08</v>
      </c>
      <c r="X17" s="185">
        <f>IF(ISBLANK(HLOOKUP(X$4,NA0!$B$3:$X20,ROWS(NA0!$B$3:$X20),FALSE)),":",HLOOKUP(X$4,NA0!$B$3:$X20,ROWS(NA0!$B$3:$X20),FALSE))</f>
        <v>1049.94</v>
      </c>
    </row>
    <row r="18" spans="1:24" s="52" customFormat="1" ht="24.75" customHeight="1">
      <c r="A18" s="53"/>
      <c r="B18" s="50" t="s">
        <v>48</v>
      </c>
      <c r="C18" s="88" t="str">
        <f>VLOOKUP(B18,lookup!$B$2:$C$36,2,FALSE)</f>
        <v>Διοικητικές και υποστηρικτικές δραστηριότητες</v>
      </c>
      <c r="D18" s="185">
        <f>IF(ISBLANK(HLOOKUP(D$4,NA0!$B$3:$X21,ROWS(NA0!$B$3:$X21),FALSE)),":",HLOOKUP(D$4,NA0!$B$3:$X21,ROWS(NA0!$B$3:$X21),FALSE))</f>
        <v>87.62</v>
      </c>
      <c r="E18" s="185">
        <f>IF(ISBLANK(HLOOKUP(E$4,NA0!$B$3:$X21,ROWS(NA0!$B$3:$X21),FALSE)),":",HLOOKUP(E$4,NA0!$B$3:$X21,ROWS(NA0!$B$3:$X21),FALSE))</f>
        <v>95.5</v>
      </c>
      <c r="F18" s="185">
        <f>IF(ISBLANK(HLOOKUP(F$4,NA0!$B$3:$X21,ROWS(NA0!$B$3:$X21),FALSE)),":",HLOOKUP(F$4,NA0!$B$3:$X21,ROWS(NA0!$B$3:$X21),FALSE))</f>
        <v>101.92</v>
      </c>
      <c r="G18" s="185">
        <f>IF(ISBLANK(HLOOKUP(G$4,NA0!$B$3:$X21,ROWS(NA0!$B$3:$X21),FALSE)),":",HLOOKUP(G$4,NA0!$B$3:$X21,ROWS(NA0!$B$3:$X21),FALSE))</f>
        <v>110.26</v>
      </c>
      <c r="H18" s="185">
        <f>IF(ISBLANK(HLOOKUP(H$4,NA0!$B$3:$X21,ROWS(NA0!$B$3:$X21),FALSE)),":",HLOOKUP(H$4,NA0!$B$3:$X21,ROWS(NA0!$B$3:$X21),FALSE))</f>
        <v>120.76</v>
      </c>
      <c r="I18" s="185">
        <f>IF(ISBLANK(HLOOKUP(I$4,NA0!$B$3:$X21,ROWS(NA0!$B$3:$X21),FALSE)),":",HLOOKUP(I$4,NA0!$B$3:$X21,ROWS(NA0!$B$3:$X21),FALSE))</f>
        <v>149.51</v>
      </c>
      <c r="J18" s="185">
        <f>IF(ISBLANK(HLOOKUP(J$4,NA0!$B$3:$X21,ROWS(NA0!$B$3:$X21),FALSE)),":",HLOOKUP(J$4,NA0!$B$3:$X21,ROWS(NA0!$B$3:$X21),FALSE))</f>
        <v>154.88</v>
      </c>
      <c r="K18" s="185">
        <f>IF(ISBLANK(HLOOKUP(K$4,NA0!$B$3:$X21,ROWS(NA0!$B$3:$X21),FALSE)),":",HLOOKUP(K$4,NA0!$B$3:$X21,ROWS(NA0!$B$3:$X21),FALSE))</f>
        <v>151.41999999999999</v>
      </c>
      <c r="L18" s="185">
        <f>IF(ISBLANK(HLOOKUP(L$4,NA0!$B$3:$X21,ROWS(NA0!$B$3:$X21),FALSE)),":",HLOOKUP(L$4,NA0!$B$3:$X21,ROWS(NA0!$B$3:$X21),FALSE))</f>
        <v>157.91999999999999</v>
      </c>
      <c r="M18" s="185">
        <f>IF(ISBLANK(HLOOKUP(M$4,NA0!$B$3:$X21,ROWS(NA0!$B$3:$X21),FALSE)),":",HLOOKUP(M$4,NA0!$B$3:$X21,ROWS(NA0!$B$3:$X21),FALSE))</f>
        <v>143.79</v>
      </c>
      <c r="N18" s="185">
        <f>IF(ISBLANK(HLOOKUP(N$4,NA0!$B$3:$X21,ROWS(NA0!$B$3:$X21),FALSE)),":",HLOOKUP(N$4,NA0!$B$3:$X21,ROWS(NA0!$B$3:$X21),FALSE))</f>
        <v>154.04</v>
      </c>
      <c r="O18" s="185">
        <f>IF(ISBLANK(HLOOKUP(O$4,NA0!$B$3:$X21,ROWS(NA0!$B$3:$X21),FALSE)),":",HLOOKUP(O$4,NA0!$B$3:$X21,ROWS(NA0!$B$3:$X21),FALSE))</f>
        <v>169.01</v>
      </c>
      <c r="P18" s="185">
        <f>IF(ISBLANK(HLOOKUP(P$4,NA0!$B$3:$X21,ROWS(NA0!$B$3:$X21),FALSE)),":",HLOOKUP(P$4,NA0!$B$3:$X21,ROWS(NA0!$B$3:$X21),FALSE))</f>
        <v>177.16</v>
      </c>
      <c r="Q18" s="185">
        <f>IF(ISBLANK(HLOOKUP(Q$4,NA0!$B$3:$X21,ROWS(NA0!$B$3:$X21),FALSE)),":",HLOOKUP(Q$4,NA0!$B$3:$X21,ROWS(NA0!$B$3:$X21),FALSE))</f>
        <v>172.95</v>
      </c>
      <c r="R18" s="185">
        <f>IF(ISBLANK(HLOOKUP(R$4,NA0!$B$3:$X21,ROWS(NA0!$B$3:$X21),FALSE)),":",HLOOKUP(R$4,NA0!$B$3:$X21,ROWS(NA0!$B$3:$X21),FALSE))</f>
        <v>168.35</v>
      </c>
      <c r="S18" s="185">
        <f>IF(ISBLANK(HLOOKUP(S$4,NA0!$B$3:$X21,ROWS(NA0!$B$3:$X21),FALSE)),":",HLOOKUP(S$4,NA0!$B$3:$X21,ROWS(NA0!$B$3:$X21),FALSE))</f>
        <v>170.03</v>
      </c>
      <c r="T18" s="185">
        <f>IF(ISBLANK(HLOOKUP(T$4,NA0!$B$3:$X21,ROWS(NA0!$B$3:$X21),FALSE)),":",HLOOKUP(T$4,NA0!$B$3:$X21,ROWS(NA0!$B$3:$X21),FALSE))</f>
        <v>167.35</v>
      </c>
      <c r="U18" s="185">
        <f>IF(ISBLANK(HLOOKUP(U$4,NA0!$B$3:$X21,ROWS(NA0!$B$3:$X21),FALSE)),":",HLOOKUP(U$4,NA0!$B$3:$X21,ROWS(NA0!$B$3:$X21),FALSE))</f>
        <v>176</v>
      </c>
      <c r="V18" s="185">
        <f>IF(ISBLANK(HLOOKUP(V$4,NA0!$B$3:$X21,ROWS(NA0!$B$3:$X21),FALSE)),":",HLOOKUP(V$4,NA0!$B$3:$X21,ROWS(NA0!$B$3:$X21),FALSE))</f>
        <v>162.93</v>
      </c>
      <c r="W18" s="185">
        <f>IF(ISBLANK(HLOOKUP(W$4,NA0!$B$3:$X21,ROWS(NA0!$B$3:$X21),FALSE)),":",HLOOKUP(W$4,NA0!$B$3:$X21,ROWS(NA0!$B$3:$X21),FALSE))</f>
        <v>158.24</v>
      </c>
      <c r="X18" s="185">
        <f>IF(ISBLANK(HLOOKUP(X$4,NA0!$B$3:$X21,ROWS(NA0!$B$3:$X21),FALSE)),":",HLOOKUP(X$4,NA0!$B$3:$X21,ROWS(NA0!$B$3:$X21),FALSE))</f>
        <v>168.1</v>
      </c>
    </row>
    <row r="19" spans="1:24" s="52" customFormat="1" ht="24.75" customHeight="1">
      <c r="A19" s="53"/>
      <c r="B19" s="50" t="s">
        <v>50</v>
      </c>
      <c r="C19" s="88" t="str">
        <f>VLOOKUP(B19,lookup!$B$2:$C$36,2,FALSE)</f>
        <v>Δημόσια διοίκηση και άμυνα, υποχρεωτική κοινωνική ασφάλιση</v>
      </c>
      <c r="D19" s="185">
        <f>IF(ISBLANK(HLOOKUP(D$4,NA0!$B$3:$X22,ROWS(NA0!$B$3:$X22),FALSE)),":",HLOOKUP(D$4,NA0!$B$3:$X22,ROWS(NA0!$B$3:$X22),FALSE))</f>
        <v>1004.88</v>
      </c>
      <c r="E19" s="185">
        <f>IF(ISBLANK(HLOOKUP(E$4,NA0!$B$3:$X22,ROWS(NA0!$B$3:$X22),FALSE)),":",HLOOKUP(E$4,NA0!$B$3:$X22,ROWS(NA0!$B$3:$X22),FALSE))</f>
        <v>1030.0899999999999</v>
      </c>
      <c r="F19" s="185">
        <f>IF(ISBLANK(HLOOKUP(F$4,NA0!$B$3:$X22,ROWS(NA0!$B$3:$X22),FALSE)),":",HLOOKUP(F$4,NA0!$B$3:$X22,ROWS(NA0!$B$3:$X22),FALSE))</f>
        <v>1053.69</v>
      </c>
      <c r="G19" s="185">
        <f>IF(ISBLANK(HLOOKUP(G$4,NA0!$B$3:$X22,ROWS(NA0!$B$3:$X22),FALSE)),":",HLOOKUP(G$4,NA0!$B$3:$X22,ROWS(NA0!$B$3:$X22),FALSE))</f>
        <v>1075.02</v>
      </c>
      <c r="H19" s="185">
        <f>IF(ISBLANK(HLOOKUP(H$4,NA0!$B$3:$X22,ROWS(NA0!$B$3:$X22),FALSE)),":",HLOOKUP(H$4,NA0!$B$3:$X22,ROWS(NA0!$B$3:$X22),FALSE))</f>
        <v>1125.93</v>
      </c>
      <c r="I19" s="185">
        <f>IF(ISBLANK(HLOOKUP(I$4,NA0!$B$3:$X22,ROWS(NA0!$B$3:$X22),FALSE)),":",HLOOKUP(I$4,NA0!$B$3:$X22,ROWS(NA0!$B$3:$X22),FALSE))</f>
        <v>1152.32</v>
      </c>
      <c r="J19" s="185">
        <f>IF(ISBLANK(HLOOKUP(J$4,NA0!$B$3:$X22,ROWS(NA0!$B$3:$X22),FALSE)),":",HLOOKUP(J$4,NA0!$B$3:$X22,ROWS(NA0!$B$3:$X22),FALSE))</f>
        <v>1160.82</v>
      </c>
      <c r="K19" s="185">
        <f>IF(ISBLANK(HLOOKUP(K$4,NA0!$B$3:$X22,ROWS(NA0!$B$3:$X22),FALSE)),":",HLOOKUP(K$4,NA0!$B$3:$X22,ROWS(NA0!$B$3:$X22),FALSE))</f>
        <v>1209.22</v>
      </c>
      <c r="L19" s="185">
        <f>IF(ISBLANK(HLOOKUP(L$4,NA0!$B$3:$X22,ROWS(NA0!$B$3:$X22),FALSE)),":",HLOOKUP(L$4,NA0!$B$3:$X22,ROWS(NA0!$B$3:$X22),FALSE))</f>
        <v>1308.68</v>
      </c>
      <c r="M19" s="185">
        <f>IF(ISBLANK(HLOOKUP(M$4,NA0!$B$3:$X22,ROWS(NA0!$B$3:$X22),FALSE)),":",HLOOKUP(M$4,NA0!$B$3:$X22,ROWS(NA0!$B$3:$X22),FALSE))</f>
        <v>1359.86</v>
      </c>
      <c r="N19" s="185">
        <f>IF(ISBLANK(HLOOKUP(N$4,NA0!$B$3:$X22,ROWS(NA0!$B$3:$X22),FALSE)),":",HLOOKUP(N$4,NA0!$B$3:$X22,ROWS(NA0!$B$3:$X22),FALSE))</f>
        <v>1398.09</v>
      </c>
      <c r="O19" s="185">
        <f>IF(ISBLANK(HLOOKUP(O$4,NA0!$B$3:$X22,ROWS(NA0!$B$3:$X22),FALSE)),":",HLOOKUP(O$4,NA0!$B$3:$X22,ROWS(NA0!$B$3:$X22),FALSE))</f>
        <v>1445.35</v>
      </c>
      <c r="P19" s="185">
        <f>IF(ISBLANK(HLOOKUP(P$4,NA0!$B$3:$X22,ROWS(NA0!$B$3:$X22),FALSE)),":",HLOOKUP(P$4,NA0!$B$3:$X22,ROWS(NA0!$B$3:$X22),FALSE))</f>
        <v>1451.66</v>
      </c>
      <c r="Q19" s="185">
        <f>IF(ISBLANK(HLOOKUP(Q$4,NA0!$B$3:$X22,ROWS(NA0!$B$3:$X22),FALSE)),":",HLOOKUP(Q$4,NA0!$B$3:$X22,ROWS(NA0!$B$3:$X22),FALSE))</f>
        <v>1478.24</v>
      </c>
      <c r="R19" s="185">
        <f>IF(ISBLANK(HLOOKUP(R$4,NA0!$B$3:$X22,ROWS(NA0!$B$3:$X22),FALSE)),":",HLOOKUP(R$4,NA0!$B$3:$X22,ROWS(NA0!$B$3:$X22),FALSE))</f>
        <v>1571.62</v>
      </c>
      <c r="S19" s="185">
        <f>IF(ISBLANK(HLOOKUP(S$4,NA0!$B$3:$X22,ROWS(NA0!$B$3:$X22),FALSE)),":",HLOOKUP(S$4,NA0!$B$3:$X22,ROWS(NA0!$B$3:$X22),FALSE))</f>
        <v>1526.86</v>
      </c>
      <c r="T19" s="185">
        <f>IF(ISBLANK(HLOOKUP(T$4,NA0!$B$3:$X22,ROWS(NA0!$B$3:$X22),FALSE)),":",HLOOKUP(T$4,NA0!$B$3:$X22,ROWS(NA0!$B$3:$X22),FALSE))</f>
        <v>1564.08</v>
      </c>
      <c r="U19" s="185">
        <f>IF(ISBLANK(HLOOKUP(U$4,NA0!$B$3:$X22,ROWS(NA0!$B$3:$X22),FALSE)),":",HLOOKUP(U$4,NA0!$B$3:$X22,ROWS(NA0!$B$3:$X22),FALSE))</f>
        <v>1586.09</v>
      </c>
      <c r="V19" s="185">
        <f>IF(ISBLANK(HLOOKUP(V$4,NA0!$B$3:$X22,ROWS(NA0!$B$3:$X22),FALSE)),":",HLOOKUP(V$4,NA0!$B$3:$X22,ROWS(NA0!$B$3:$X22),FALSE))</f>
        <v>1496.8</v>
      </c>
      <c r="W19" s="185">
        <f>IF(ISBLANK(HLOOKUP(W$4,NA0!$B$3:$X22,ROWS(NA0!$B$3:$X22),FALSE)),":",HLOOKUP(W$4,NA0!$B$3:$X22,ROWS(NA0!$B$3:$X22),FALSE))</f>
        <v>1475.32</v>
      </c>
      <c r="X19" s="185">
        <f>IF(ISBLANK(HLOOKUP(X$4,NA0!$B$3:$X22,ROWS(NA0!$B$3:$X22),FALSE)),":",HLOOKUP(X$4,NA0!$B$3:$X22,ROWS(NA0!$B$3:$X22),FALSE))</f>
        <v>1464.21</v>
      </c>
    </row>
    <row r="20" spans="1:24" s="52" customFormat="1" ht="24.75" customHeight="1">
      <c r="A20" s="53"/>
      <c r="B20" s="50" t="s">
        <v>52</v>
      </c>
      <c r="C20" s="88" t="str">
        <f>VLOOKUP(B20,lookup!$B$2:$C$36,2,FALSE)</f>
        <v>Εκπαίδευση</v>
      </c>
      <c r="D20" s="185">
        <f>IF(ISBLANK(HLOOKUP(D$4,NA0!$B$3:$X23,ROWS(NA0!$B$3:$X23),FALSE)),":",HLOOKUP(D$4,NA0!$B$3:$X23,ROWS(NA0!$B$3:$X23),FALSE))</f>
        <v>520.54</v>
      </c>
      <c r="E20" s="185">
        <f>IF(ISBLANK(HLOOKUP(E$4,NA0!$B$3:$X23,ROWS(NA0!$B$3:$X23),FALSE)),":",HLOOKUP(E$4,NA0!$B$3:$X23,ROWS(NA0!$B$3:$X23),FALSE))</f>
        <v>539.55999999999995</v>
      </c>
      <c r="F20" s="185">
        <f>IF(ISBLANK(HLOOKUP(F$4,NA0!$B$3:$X23,ROWS(NA0!$B$3:$X23),FALSE)),":",HLOOKUP(F$4,NA0!$B$3:$X23,ROWS(NA0!$B$3:$X23),FALSE))</f>
        <v>561.61</v>
      </c>
      <c r="G20" s="185">
        <f>IF(ISBLANK(HLOOKUP(G$4,NA0!$B$3:$X23,ROWS(NA0!$B$3:$X23),FALSE)),":",HLOOKUP(G$4,NA0!$B$3:$X23,ROWS(NA0!$B$3:$X23),FALSE))</f>
        <v>577.88</v>
      </c>
      <c r="H20" s="185">
        <f>IF(ISBLANK(HLOOKUP(H$4,NA0!$B$3:$X23,ROWS(NA0!$B$3:$X23),FALSE)),":",HLOOKUP(H$4,NA0!$B$3:$X23,ROWS(NA0!$B$3:$X23),FALSE))</f>
        <v>591.85</v>
      </c>
      <c r="I20" s="185">
        <f>IF(ISBLANK(HLOOKUP(I$4,NA0!$B$3:$X23,ROWS(NA0!$B$3:$X23),FALSE)),":",HLOOKUP(I$4,NA0!$B$3:$X23,ROWS(NA0!$B$3:$X23),FALSE))</f>
        <v>613.24</v>
      </c>
      <c r="J20" s="185">
        <f>IF(ISBLANK(HLOOKUP(J$4,NA0!$B$3:$X23,ROWS(NA0!$B$3:$X23),FALSE)),":",HLOOKUP(J$4,NA0!$B$3:$X23,ROWS(NA0!$B$3:$X23),FALSE))</f>
        <v>629.59</v>
      </c>
      <c r="K20" s="185">
        <f>IF(ISBLANK(HLOOKUP(K$4,NA0!$B$3:$X23,ROWS(NA0!$B$3:$X23),FALSE)),":",HLOOKUP(K$4,NA0!$B$3:$X23,ROWS(NA0!$B$3:$X23),FALSE))</f>
        <v>657.51</v>
      </c>
      <c r="L20" s="185">
        <f>IF(ISBLANK(HLOOKUP(L$4,NA0!$B$3:$X23,ROWS(NA0!$B$3:$X23),FALSE)),":",HLOOKUP(L$4,NA0!$B$3:$X23,ROWS(NA0!$B$3:$X23),FALSE))</f>
        <v>686.32</v>
      </c>
      <c r="M20" s="185">
        <f>IF(ISBLANK(HLOOKUP(M$4,NA0!$B$3:$X23,ROWS(NA0!$B$3:$X23),FALSE)),":",HLOOKUP(M$4,NA0!$B$3:$X23,ROWS(NA0!$B$3:$X23),FALSE))</f>
        <v>694.12</v>
      </c>
      <c r="N20" s="185">
        <f>IF(ISBLANK(HLOOKUP(N$4,NA0!$B$3:$X23,ROWS(NA0!$B$3:$X23),FALSE)),":",HLOOKUP(N$4,NA0!$B$3:$X23,ROWS(NA0!$B$3:$X23),FALSE))</f>
        <v>710.62</v>
      </c>
      <c r="O20" s="185">
        <f>IF(ISBLANK(HLOOKUP(O$4,NA0!$B$3:$X23,ROWS(NA0!$B$3:$X23),FALSE)),":",HLOOKUP(O$4,NA0!$B$3:$X23,ROWS(NA0!$B$3:$X23),FALSE))</f>
        <v>731.42</v>
      </c>
      <c r="P20" s="185">
        <f>IF(ISBLANK(HLOOKUP(P$4,NA0!$B$3:$X23,ROWS(NA0!$B$3:$X23),FALSE)),":",HLOOKUP(P$4,NA0!$B$3:$X23,ROWS(NA0!$B$3:$X23),FALSE))</f>
        <v>748.14</v>
      </c>
      <c r="Q20" s="185">
        <f>IF(ISBLANK(HLOOKUP(Q$4,NA0!$B$3:$X23,ROWS(NA0!$B$3:$X23),FALSE)),":",HLOOKUP(Q$4,NA0!$B$3:$X23,ROWS(NA0!$B$3:$X23),FALSE))</f>
        <v>801.6</v>
      </c>
      <c r="R20" s="185">
        <f>IF(ISBLANK(HLOOKUP(R$4,NA0!$B$3:$X23,ROWS(NA0!$B$3:$X23),FALSE)),":",HLOOKUP(R$4,NA0!$B$3:$X23,ROWS(NA0!$B$3:$X23),FALSE))</f>
        <v>839.06</v>
      </c>
      <c r="S20" s="185">
        <f>IF(ISBLANK(HLOOKUP(S$4,NA0!$B$3:$X23,ROWS(NA0!$B$3:$X23),FALSE)),":",HLOOKUP(S$4,NA0!$B$3:$X23,ROWS(NA0!$B$3:$X23),FALSE))</f>
        <v>855.83</v>
      </c>
      <c r="T20" s="185">
        <f>IF(ISBLANK(HLOOKUP(T$4,NA0!$B$3:$X23,ROWS(NA0!$B$3:$X23),FALSE)),":",HLOOKUP(T$4,NA0!$B$3:$X23,ROWS(NA0!$B$3:$X23),FALSE))</f>
        <v>873.5</v>
      </c>
      <c r="U20" s="185">
        <f>IF(ISBLANK(HLOOKUP(U$4,NA0!$B$3:$X23,ROWS(NA0!$B$3:$X23),FALSE)),":",HLOOKUP(U$4,NA0!$B$3:$X23,ROWS(NA0!$B$3:$X23),FALSE))</f>
        <v>882.86</v>
      </c>
      <c r="V20" s="185">
        <f>IF(ISBLANK(HLOOKUP(V$4,NA0!$B$3:$X23,ROWS(NA0!$B$3:$X23),FALSE)),":",HLOOKUP(V$4,NA0!$B$3:$X23,ROWS(NA0!$B$3:$X23),FALSE))</f>
        <v>877.39</v>
      </c>
      <c r="W20" s="185">
        <f>IF(ISBLANK(HLOOKUP(W$4,NA0!$B$3:$X23,ROWS(NA0!$B$3:$X23),FALSE)),":",HLOOKUP(W$4,NA0!$B$3:$X23,ROWS(NA0!$B$3:$X23),FALSE))</f>
        <v>873.45</v>
      </c>
      <c r="X20" s="185">
        <f>IF(ISBLANK(HLOOKUP(X$4,NA0!$B$3:$X23,ROWS(NA0!$B$3:$X23),FALSE)),":",HLOOKUP(X$4,NA0!$B$3:$X23,ROWS(NA0!$B$3:$X23),FALSE))</f>
        <v>896.32</v>
      </c>
    </row>
    <row r="21" spans="1:24" s="52" customFormat="1" ht="24.75" customHeight="1">
      <c r="A21" s="53"/>
      <c r="B21" s="50" t="s">
        <v>53</v>
      </c>
      <c r="C21" s="88" t="str">
        <f>VLOOKUP(B21,lookup!$B$2:$C$36,2,FALSE)</f>
        <v>Δραστηριότητες σχετικές με την ανθρώπινη υγεία και κοινωνική μέριμνα</v>
      </c>
      <c r="D21" s="185">
        <f>IF(ISBLANK(HLOOKUP(D$4,NA0!$B$3:$X24,ROWS(NA0!$B$3:$X24),FALSE)),":",HLOOKUP(D$4,NA0!$B$3:$X24,ROWS(NA0!$B$3:$X24),FALSE))</f>
        <v>348.73</v>
      </c>
      <c r="E21" s="185">
        <f>IF(ISBLANK(HLOOKUP(E$4,NA0!$B$3:$X24,ROWS(NA0!$B$3:$X24),FALSE)),":",HLOOKUP(E$4,NA0!$B$3:$X24,ROWS(NA0!$B$3:$X24),FALSE))</f>
        <v>360.48</v>
      </c>
      <c r="F21" s="185">
        <f>IF(ISBLANK(HLOOKUP(F$4,NA0!$B$3:$X24,ROWS(NA0!$B$3:$X24),FALSE)),":",HLOOKUP(F$4,NA0!$B$3:$X24,ROWS(NA0!$B$3:$X24),FALSE))</f>
        <v>369.49</v>
      </c>
      <c r="G21" s="185">
        <f>IF(ISBLANK(HLOOKUP(G$4,NA0!$B$3:$X24,ROWS(NA0!$B$3:$X24),FALSE)),":",HLOOKUP(G$4,NA0!$B$3:$X24,ROWS(NA0!$B$3:$X24),FALSE))</f>
        <v>382.8</v>
      </c>
      <c r="H21" s="185">
        <f>IF(ISBLANK(HLOOKUP(H$4,NA0!$B$3:$X24,ROWS(NA0!$B$3:$X24),FALSE)),":",HLOOKUP(H$4,NA0!$B$3:$X24,ROWS(NA0!$B$3:$X24),FALSE))</f>
        <v>391.35</v>
      </c>
      <c r="I21" s="185">
        <f>IF(ISBLANK(HLOOKUP(I$4,NA0!$B$3:$X24,ROWS(NA0!$B$3:$X24),FALSE)),":",HLOOKUP(I$4,NA0!$B$3:$X24,ROWS(NA0!$B$3:$X24),FALSE))</f>
        <v>403.31</v>
      </c>
      <c r="J21" s="185">
        <f>IF(ISBLANK(HLOOKUP(J$4,NA0!$B$3:$X24,ROWS(NA0!$B$3:$X24),FALSE)),":",HLOOKUP(J$4,NA0!$B$3:$X24,ROWS(NA0!$B$3:$X24),FALSE))</f>
        <v>410.43</v>
      </c>
      <c r="K21" s="185">
        <f>IF(ISBLANK(HLOOKUP(K$4,NA0!$B$3:$X24,ROWS(NA0!$B$3:$X24),FALSE)),":",HLOOKUP(K$4,NA0!$B$3:$X24,ROWS(NA0!$B$3:$X24),FALSE))</f>
        <v>423.63</v>
      </c>
      <c r="L21" s="185">
        <f>IF(ISBLANK(HLOOKUP(L$4,NA0!$B$3:$X24,ROWS(NA0!$B$3:$X24),FALSE)),":",HLOOKUP(L$4,NA0!$B$3:$X24,ROWS(NA0!$B$3:$X24),FALSE))</f>
        <v>437.25</v>
      </c>
      <c r="M21" s="185">
        <f>IF(ISBLANK(HLOOKUP(M$4,NA0!$B$3:$X24,ROWS(NA0!$B$3:$X24),FALSE)),":",HLOOKUP(M$4,NA0!$B$3:$X24,ROWS(NA0!$B$3:$X24),FALSE))</f>
        <v>443.55</v>
      </c>
      <c r="N21" s="185">
        <f>IF(ISBLANK(HLOOKUP(N$4,NA0!$B$3:$X24,ROWS(NA0!$B$3:$X24),FALSE)),":",HLOOKUP(N$4,NA0!$B$3:$X24,ROWS(NA0!$B$3:$X24),FALSE))</f>
        <v>452.94</v>
      </c>
      <c r="O21" s="185">
        <f>IF(ISBLANK(HLOOKUP(O$4,NA0!$B$3:$X24,ROWS(NA0!$B$3:$X24),FALSE)),":",HLOOKUP(O$4,NA0!$B$3:$X24,ROWS(NA0!$B$3:$X24),FALSE))</f>
        <v>466.41</v>
      </c>
      <c r="P21" s="185">
        <f>IF(ISBLANK(HLOOKUP(P$4,NA0!$B$3:$X24,ROWS(NA0!$B$3:$X24),FALSE)),":",HLOOKUP(P$4,NA0!$B$3:$X24,ROWS(NA0!$B$3:$X24),FALSE))</f>
        <v>476.06</v>
      </c>
      <c r="Q21" s="185">
        <f>IF(ISBLANK(HLOOKUP(Q$4,NA0!$B$3:$X24,ROWS(NA0!$B$3:$X24),FALSE)),":",HLOOKUP(Q$4,NA0!$B$3:$X24,ROWS(NA0!$B$3:$X24),FALSE))</f>
        <v>511.59</v>
      </c>
      <c r="R21" s="185">
        <f>IF(ISBLANK(HLOOKUP(R$4,NA0!$B$3:$X24,ROWS(NA0!$B$3:$X24),FALSE)),":",HLOOKUP(R$4,NA0!$B$3:$X24,ROWS(NA0!$B$3:$X24),FALSE))</f>
        <v>518.41999999999996</v>
      </c>
      <c r="S21" s="185">
        <f>IF(ISBLANK(HLOOKUP(S$4,NA0!$B$3:$X24,ROWS(NA0!$B$3:$X24),FALSE)),":",HLOOKUP(S$4,NA0!$B$3:$X24,ROWS(NA0!$B$3:$X24),FALSE))</f>
        <v>528.22</v>
      </c>
      <c r="T21" s="185">
        <f>IF(ISBLANK(HLOOKUP(T$4,NA0!$B$3:$X24,ROWS(NA0!$B$3:$X24),FALSE)),":",HLOOKUP(T$4,NA0!$B$3:$X24,ROWS(NA0!$B$3:$X24),FALSE))</f>
        <v>539.91</v>
      </c>
      <c r="U21" s="185">
        <f>IF(ISBLANK(HLOOKUP(U$4,NA0!$B$3:$X24,ROWS(NA0!$B$3:$X24),FALSE)),":",HLOOKUP(U$4,NA0!$B$3:$X24,ROWS(NA0!$B$3:$X24),FALSE))</f>
        <v>542.97</v>
      </c>
      <c r="V21" s="185">
        <f>IF(ISBLANK(HLOOKUP(V$4,NA0!$B$3:$X24,ROWS(NA0!$B$3:$X24),FALSE)),":",HLOOKUP(V$4,NA0!$B$3:$X24,ROWS(NA0!$B$3:$X24),FALSE))</f>
        <v>543.62</v>
      </c>
      <c r="W21" s="185">
        <f>IF(ISBLANK(HLOOKUP(W$4,NA0!$B$3:$X24,ROWS(NA0!$B$3:$X24),FALSE)),":",HLOOKUP(W$4,NA0!$B$3:$X24,ROWS(NA0!$B$3:$X24),FALSE))</f>
        <v>545.02</v>
      </c>
      <c r="X21" s="185">
        <f>IF(ISBLANK(HLOOKUP(X$4,NA0!$B$3:$X24,ROWS(NA0!$B$3:$X24),FALSE)),":",HLOOKUP(X$4,NA0!$B$3:$X24,ROWS(NA0!$B$3:$X24),FALSE))</f>
        <v>558.12</v>
      </c>
    </row>
    <row r="22" spans="1:24" s="52" customFormat="1" ht="24.75" customHeight="1">
      <c r="A22" s="53"/>
      <c r="B22" s="50" t="s">
        <v>55</v>
      </c>
      <c r="C22" s="88" t="str">
        <f>VLOOKUP(B22,lookup!$B$2:$C$36,2,FALSE)</f>
        <v>Τέχνες, διασκέδαση και ψυχαγωγία</v>
      </c>
      <c r="D22" s="185">
        <f>IF(ISBLANK(HLOOKUP(D$4,NA0!$B$3:$X25,ROWS(NA0!$B$3:$X25),FALSE)),":",HLOOKUP(D$4,NA0!$B$3:$X25,ROWS(NA0!$B$3:$X25),FALSE))</f>
        <v>100.45</v>
      </c>
      <c r="E22" s="185">
        <f>IF(ISBLANK(HLOOKUP(E$4,NA0!$B$3:$X25,ROWS(NA0!$B$3:$X25),FALSE)),":",HLOOKUP(E$4,NA0!$B$3:$X25,ROWS(NA0!$B$3:$X25),FALSE))</f>
        <v>106.72</v>
      </c>
      <c r="F22" s="185">
        <f>IF(ISBLANK(HLOOKUP(F$4,NA0!$B$3:$X25,ROWS(NA0!$B$3:$X25),FALSE)),":",HLOOKUP(F$4,NA0!$B$3:$X25,ROWS(NA0!$B$3:$X25),FALSE))</f>
        <v>124.13</v>
      </c>
      <c r="G22" s="185">
        <f>IF(ISBLANK(HLOOKUP(G$4,NA0!$B$3:$X25,ROWS(NA0!$B$3:$X25),FALSE)),":",HLOOKUP(G$4,NA0!$B$3:$X25,ROWS(NA0!$B$3:$X25),FALSE))</f>
        <v>130.09</v>
      </c>
      <c r="H22" s="185">
        <f>IF(ISBLANK(HLOOKUP(H$4,NA0!$B$3:$X25,ROWS(NA0!$B$3:$X25),FALSE)),":",HLOOKUP(H$4,NA0!$B$3:$X25,ROWS(NA0!$B$3:$X25),FALSE))</f>
        <v>129.19999999999999</v>
      </c>
      <c r="I22" s="185">
        <f>IF(ISBLANK(HLOOKUP(I$4,NA0!$B$3:$X25,ROWS(NA0!$B$3:$X25),FALSE)),":",HLOOKUP(I$4,NA0!$B$3:$X25,ROWS(NA0!$B$3:$X25),FALSE))</f>
        <v>142.24</v>
      </c>
      <c r="J22" s="185">
        <f>IF(ISBLANK(HLOOKUP(J$4,NA0!$B$3:$X25,ROWS(NA0!$B$3:$X25),FALSE)),":",HLOOKUP(J$4,NA0!$B$3:$X25,ROWS(NA0!$B$3:$X25),FALSE))</f>
        <v>153.21</v>
      </c>
      <c r="K22" s="185">
        <f>IF(ISBLANK(HLOOKUP(K$4,NA0!$B$3:$X25,ROWS(NA0!$B$3:$X25),FALSE)),":",HLOOKUP(K$4,NA0!$B$3:$X25,ROWS(NA0!$B$3:$X25),FALSE))</f>
        <v>163.63</v>
      </c>
      <c r="L22" s="185">
        <f>IF(ISBLANK(HLOOKUP(L$4,NA0!$B$3:$X25,ROWS(NA0!$B$3:$X25),FALSE)),":",HLOOKUP(L$4,NA0!$B$3:$X25,ROWS(NA0!$B$3:$X25),FALSE))</f>
        <v>160.22999999999999</v>
      </c>
      <c r="M22" s="185">
        <f>IF(ISBLANK(HLOOKUP(M$4,NA0!$B$3:$X25,ROWS(NA0!$B$3:$X25),FALSE)),":",HLOOKUP(M$4,NA0!$B$3:$X25,ROWS(NA0!$B$3:$X25),FALSE))</f>
        <v>157.25</v>
      </c>
      <c r="N22" s="185">
        <f>IF(ISBLANK(HLOOKUP(N$4,NA0!$B$3:$X25,ROWS(NA0!$B$3:$X25),FALSE)),":",HLOOKUP(N$4,NA0!$B$3:$X25,ROWS(NA0!$B$3:$X25),FALSE))</f>
        <v>162.30000000000001</v>
      </c>
      <c r="O22" s="185">
        <f>IF(ISBLANK(HLOOKUP(O$4,NA0!$B$3:$X25,ROWS(NA0!$B$3:$X25),FALSE)),":",HLOOKUP(O$4,NA0!$B$3:$X25,ROWS(NA0!$B$3:$X25),FALSE))</f>
        <v>167.08</v>
      </c>
      <c r="P22" s="185">
        <f>IF(ISBLANK(HLOOKUP(P$4,NA0!$B$3:$X25,ROWS(NA0!$B$3:$X25),FALSE)),":",HLOOKUP(P$4,NA0!$B$3:$X25,ROWS(NA0!$B$3:$X25),FALSE))</f>
        <v>178.29</v>
      </c>
      <c r="Q22" s="185">
        <f>IF(ISBLANK(HLOOKUP(Q$4,NA0!$B$3:$X25,ROWS(NA0!$B$3:$X25),FALSE)),":",HLOOKUP(Q$4,NA0!$B$3:$X25,ROWS(NA0!$B$3:$X25),FALSE))</f>
        <v>178.25</v>
      </c>
      <c r="R22" s="185">
        <f>IF(ISBLANK(HLOOKUP(R$4,NA0!$B$3:$X25,ROWS(NA0!$B$3:$X25),FALSE)),":",HLOOKUP(R$4,NA0!$B$3:$X25,ROWS(NA0!$B$3:$X25),FALSE))</f>
        <v>185.18</v>
      </c>
      <c r="S22" s="185">
        <f>IF(ISBLANK(HLOOKUP(S$4,NA0!$B$3:$X25,ROWS(NA0!$B$3:$X25),FALSE)),":",HLOOKUP(S$4,NA0!$B$3:$X25,ROWS(NA0!$B$3:$X25),FALSE))</f>
        <v>199.91</v>
      </c>
      <c r="T22" s="185">
        <f>IF(ISBLANK(HLOOKUP(T$4,NA0!$B$3:$X25,ROWS(NA0!$B$3:$X25),FALSE)),":",HLOOKUP(T$4,NA0!$B$3:$X25,ROWS(NA0!$B$3:$X25),FALSE))</f>
        <v>227.28</v>
      </c>
      <c r="U22" s="185">
        <f>IF(ISBLANK(HLOOKUP(U$4,NA0!$B$3:$X25,ROWS(NA0!$B$3:$X25),FALSE)),":",HLOOKUP(U$4,NA0!$B$3:$X25,ROWS(NA0!$B$3:$X25),FALSE))</f>
        <v>216.14</v>
      </c>
      <c r="V22" s="185">
        <f>IF(ISBLANK(HLOOKUP(V$4,NA0!$B$3:$X25,ROWS(NA0!$B$3:$X25),FALSE)),":",HLOOKUP(V$4,NA0!$B$3:$X25,ROWS(NA0!$B$3:$X25),FALSE))</f>
        <v>185.96</v>
      </c>
      <c r="W22" s="185">
        <f>IF(ISBLANK(HLOOKUP(W$4,NA0!$B$3:$X25,ROWS(NA0!$B$3:$X25),FALSE)),":",HLOOKUP(W$4,NA0!$B$3:$X25,ROWS(NA0!$B$3:$X25),FALSE))</f>
        <v>186.83</v>
      </c>
      <c r="X22" s="185">
        <f>IF(ISBLANK(HLOOKUP(X$4,NA0!$B$3:$X25,ROWS(NA0!$B$3:$X25),FALSE)),":",HLOOKUP(X$4,NA0!$B$3:$X25,ROWS(NA0!$B$3:$X25),FALSE))</f>
        <v>187.1</v>
      </c>
    </row>
    <row r="23" spans="1:24" s="52" customFormat="1" ht="24.75" customHeight="1">
      <c r="A23" s="53"/>
      <c r="B23" s="50" t="s">
        <v>57</v>
      </c>
      <c r="C23" s="88" t="str">
        <f>VLOOKUP(B23,lookup!$B$2:$C$36,2,FALSE)</f>
        <v>Άλλες δραστηριότητες παροχής υπηρεσιών</v>
      </c>
      <c r="D23" s="185">
        <f>IF(ISBLANK(HLOOKUP(D$4,NA0!$B$3:$X26,ROWS(NA0!$B$3:$X26),FALSE)),":",HLOOKUP(D$4,NA0!$B$3:$X26,ROWS(NA0!$B$3:$X26),FALSE))</f>
        <v>196.1</v>
      </c>
      <c r="E23" s="185">
        <f>IF(ISBLANK(HLOOKUP(E$4,NA0!$B$3:$X26,ROWS(NA0!$B$3:$X26),FALSE)),":",HLOOKUP(E$4,NA0!$B$3:$X26,ROWS(NA0!$B$3:$X26),FALSE))</f>
        <v>202.71</v>
      </c>
      <c r="F23" s="185">
        <f>IF(ISBLANK(HLOOKUP(F$4,NA0!$B$3:$X26,ROWS(NA0!$B$3:$X26),FALSE)),":",HLOOKUP(F$4,NA0!$B$3:$X26,ROWS(NA0!$B$3:$X26),FALSE))</f>
        <v>210.76</v>
      </c>
      <c r="G23" s="185">
        <f>IF(ISBLANK(HLOOKUP(G$4,NA0!$B$3:$X26,ROWS(NA0!$B$3:$X26),FALSE)),":",HLOOKUP(G$4,NA0!$B$3:$X26,ROWS(NA0!$B$3:$X26),FALSE))</f>
        <v>191.84</v>
      </c>
      <c r="H23" s="185">
        <f>IF(ISBLANK(HLOOKUP(H$4,NA0!$B$3:$X26,ROWS(NA0!$B$3:$X26),FALSE)),":",HLOOKUP(H$4,NA0!$B$3:$X26,ROWS(NA0!$B$3:$X26),FALSE))</f>
        <v>193.18</v>
      </c>
      <c r="I23" s="185">
        <f>IF(ISBLANK(HLOOKUP(I$4,NA0!$B$3:$X26,ROWS(NA0!$B$3:$X26),FALSE)),":",HLOOKUP(I$4,NA0!$B$3:$X26,ROWS(NA0!$B$3:$X26),FALSE))</f>
        <v>209.13</v>
      </c>
      <c r="J23" s="185">
        <f>IF(ISBLANK(HLOOKUP(J$4,NA0!$B$3:$X26,ROWS(NA0!$B$3:$X26),FALSE)),":",HLOOKUP(J$4,NA0!$B$3:$X26,ROWS(NA0!$B$3:$X26),FALSE))</f>
        <v>203.01</v>
      </c>
      <c r="K23" s="185">
        <f>IF(ISBLANK(HLOOKUP(K$4,NA0!$B$3:$X26,ROWS(NA0!$B$3:$X26),FALSE)),":",HLOOKUP(K$4,NA0!$B$3:$X26,ROWS(NA0!$B$3:$X26),FALSE))</f>
        <v>203.31</v>
      </c>
      <c r="L23" s="185">
        <f>IF(ISBLANK(HLOOKUP(L$4,NA0!$B$3:$X26,ROWS(NA0!$B$3:$X26),FALSE)),":",HLOOKUP(L$4,NA0!$B$3:$X26,ROWS(NA0!$B$3:$X26),FALSE))</f>
        <v>211.01</v>
      </c>
      <c r="M23" s="185">
        <f>IF(ISBLANK(HLOOKUP(M$4,NA0!$B$3:$X26,ROWS(NA0!$B$3:$X26),FALSE)),":",HLOOKUP(M$4,NA0!$B$3:$X26,ROWS(NA0!$B$3:$X26),FALSE))</f>
        <v>224.15</v>
      </c>
      <c r="N23" s="185">
        <f>IF(ISBLANK(HLOOKUP(N$4,NA0!$B$3:$X26,ROWS(NA0!$B$3:$X26),FALSE)),":",HLOOKUP(N$4,NA0!$B$3:$X26,ROWS(NA0!$B$3:$X26),FALSE))</f>
        <v>227.44</v>
      </c>
      <c r="O23" s="185">
        <f>IF(ISBLANK(HLOOKUP(O$4,NA0!$B$3:$X26,ROWS(NA0!$B$3:$X26),FALSE)),":",HLOOKUP(O$4,NA0!$B$3:$X26,ROWS(NA0!$B$3:$X26),FALSE))</f>
        <v>232.89</v>
      </c>
      <c r="P23" s="185">
        <f>IF(ISBLANK(HLOOKUP(P$4,NA0!$B$3:$X26,ROWS(NA0!$B$3:$X26),FALSE)),":",HLOOKUP(P$4,NA0!$B$3:$X26,ROWS(NA0!$B$3:$X26),FALSE))</f>
        <v>235.14</v>
      </c>
      <c r="Q23" s="185">
        <f>IF(ISBLANK(HLOOKUP(Q$4,NA0!$B$3:$X26,ROWS(NA0!$B$3:$X26),FALSE)),":",HLOOKUP(Q$4,NA0!$B$3:$X26,ROWS(NA0!$B$3:$X26),FALSE))</f>
        <v>281.67</v>
      </c>
      <c r="R23" s="185">
        <f>IF(ISBLANK(HLOOKUP(R$4,NA0!$B$3:$X26,ROWS(NA0!$B$3:$X26),FALSE)),":",HLOOKUP(R$4,NA0!$B$3:$X26,ROWS(NA0!$B$3:$X26),FALSE))</f>
        <v>259.14999999999998</v>
      </c>
      <c r="S23" s="185">
        <f>IF(ISBLANK(HLOOKUP(S$4,NA0!$B$3:$X26,ROWS(NA0!$B$3:$X26),FALSE)),":",HLOOKUP(S$4,NA0!$B$3:$X26,ROWS(NA0!$B$3:$X26),FALSE))</f>
        <v>249.16</v>
      </c>
      <c r="T23" s="185">
        <f>IF(ISBLANK(HLOOKUP(T$4,NA0!$B$3:$X26,ROWS(NA0!$B$3:$X26),FALSE)),":",HLOOKUP(T$4,NA0!$B$3:$X26,ROWS(NA0!$B$3:$X26),FALSE))</f>
        <v>244.34</v>
      </c>
      <c r="U23" s="185">
        <f>IF(ISBLANK(HLOOKUP(U$4,NA0!$B$3:$X26,ROWS(NA0!$B$3:$X26),FALSE)),":",HLOOKUP(U$4,NA0!$B$3:$X26,ROWS(NA0!$B$3:$X26),FALSE))</f>
        <v>239.15</v>
      </c>
      <c r="V23" s="185">
        <f>IF(ISBLANK(HLOOKUP(V$4,NA0!$B$3:$X26,ROWS(NA0!$B$3:$X26),FALSE)),":",HLOOKUP(V$4,NA0!$B$3:$X26,ROWS(NA0!$B$3:$X26),FALSE))</f>
        <v>230.63</v>
      </c>
      <c r="W23" s="185">
        <f>IF(ISBLANK(HLOOKUP(W$4,NA0!$B$3:$X26,ROWS(NA0!$B$3:$X26),FALSE)),":",HLOOKUP(W$4,NA0!$B$3:$X26,ROWS(NA0!$B$3:$X26),FALSE))</f>
        <v>231.33</v>
      </c>
      <c r="X23" s="185">
        <f>IF(ISBLANK(HLOOKUP(X$4,NA0!$B$3:$X26,ROWS(NA0!$B$3:$X26),FALSE)),":",HLOOKUP(X$4,NA0!$B$3:$X26,ROWS(NA0!$B$3:$X26),FALSE))</f>
        <v>231.22</v>
      </c>
    </row>
    <row r="24" spans="1:24" s="52" customFormat="1" ht="24.75" customHeight="1">
      <c r="A24" s="53"/>
      <c r="B24" s="50" t="s">
        <v>59</v>
      </c>
      <c r="C24" s="88" t="str">
        <f>VLOOKUP(B24,lookup!$B$2:$C$36,2,FALSE)</f>
        <v>Δραστηριότητες νοικοκυριών ως εργοδοτών</v>
      </c>
      <c r="D24" s="185">
        <f>IF(ISBLANK(HLOOKUP(D$4,NA0!$B$3:$X27,ROWS(NA0!$B$3:$X27),FALSE)),":",HLOOKUP(D$4,NA0!$B$3:$X27,ROWS(NA0!$B$3:$X27),FALSE))</f>
        <v>24.36</v>
      </c>
      <c r="E24" s="185">
        <f>IF(ISBLANK(HLOOKUP(E$4,NA0!$B$3:$X27,ROWS(NA0!$B$3:$X27),FALSE)),":",HLOOKUP(E$4,NA0!$B$3:$X27,ROWS(NA0!$B$3:$X27),FALSE))</f>
        <v>30.59</v>
      </c>
      <c r="F24" s="185">
        <f>IF(ISBLANK(HLOOKUP(F$4,NA0!$B$3:$X27,ROWS(NA0!$B$3:$X27),FALSE)),":",HLOOKUP(F$4,NA0!$B$3:$X27,ROWS(NA0!$B$3:$X27),FALSE))</f>
        <v>33.479999999999997</v>
      </c>
      <c r="G24" s="185">
        <f>IF(ISBLANK(HLOOKUP(G$4,NA0!$B$3:$X27,ROWS(NA0!$B$3:$X27),FALSE)),":",HLOOKUP(G$4,NA0!$B$3:$X27,ROWS(NA0!$B$3:$X27),FALSE))</f>
        <v>37.26</v>
      </c>
      <c r="H24" s="185">
        <f>IF(ISBLANK(HLOOKUP(H$4,NA0!$B$3:$X27,ROWS(NA0!$B$3:$X27),FALSE)),":",HLOOKUP(H$4,NA0!$B$3:$X27,ROWS(NA0!$B$3:$X27),FALSE))</f>
        <v>41.02</v>
      </c>
      <c r="I24" s="185">
        <f>IF(ISBLANK(HLOOKUP(I$4,NA0!$B$3:$X27,ROWS(NA0!$B$3:$X27),FALSE)),":",HLOOKUP(I$4,NA0!$B$3:$X27,ROWS(NA0!$B$3:$X27),FALSE))</f>
        <v>47.05</v>
      </c>
      <c r="J24" s="185">
        <f>IF(ISBLANK(HLOOKUP(J$4,NA0!$B$3:$X27,ROWS(NA0!$B$3:$X27),FALSE)),":",HLOOKUP(J$4,NA0!$B$3:$X27,ROWS(NA0!$B$3:$X27),FALSE))</f>
        <v>56.78</v>
      </c>
      <c r="K24" s="185">
        <f>IF(ISBLANK(HLOOKUP(K$4,NA0!$B$3:$X27,ROWS(NA0!$B$3:$X27),FALSE)),":",HLOOKUP(K$4,NA0!$B$3:$X27,ROWS(NA0!$B$3:$X27),FALSE))</f>
        <v>64.760000000000005</v>
      </c>
      <c r="L24" s="185">
        <f>IF(ISBLANK(HLOOKUP(L$4,NA0!$B$3:$X27,ROWS(NA0!$B$3:$X27),FALSE)),":",HLOOKUP(L$4,NA0!$B$3:$X27,ROWS(NA0!$B$3:$X27),FALSE))</f>
        <v>75.14</v>
      </c>
      <c r="M24" s="185">
        <f>IF(ISBLANK(HLOOKUP(M$4,NA0!$B$3:$X27,ROWS(NA0!$B$3:$X27),FALSE)),":",HLOOKUP(M$4,NA0!$B$3:$X27,ROWS(NA0!$B$3:$X27),FALSE))</f>
        <v>87.43</v>
      </c>
      <c r="N24" s="185">
        <f>IF(ISBLANK(HLOOKUP(N$4,NA0!$B$3:$X27,ROWS(NA0!$B$3:$X27),FALSE)),":",HLOOKUP(N$4,NA0!$B$3:$X27,ROWS(NA0!$B$3:$X27),FALSE))</f>
        <v>96.65</v>
      </c>
      <c r="O24" s="185">
        <f>IF(ISBLANK(HLOOKUP(O$4,NA0!$B$3:$X27,ROWS(NA0!$B$3:$X27),FALSE)),":",HLOOKUP(O$4,NA0!$B$3:$X27,ROWS(NA0!$B$3:$X27),FALSE))</f>
        <v>102.11</v>
      </c>
      <c r="P24" s="185">
        <f>IF(ISBLANK(HLOOKUP(P$4,NA0!$B$3:$X27,ROWS(NA0!$B$3:$X27),FALSE)),":",HLOOKUP(P$4,NA0!$B$3:$X27,ROWS(NA0!$B$3:$X27),FALSE))</f>
        <v>107</v>
      </c>
      <c r="Q24" s="185">
        <f>IF(ISBLANK(HLOOKUP(Q$4,NA0!$B$3:$X27,ROWS(NA0!$B$3:$X27),FALSE)),":",HLOOKUP(Q$4,NA0!$B$3:$X27,ROWS(NA0!$B$3:$X27),FALSE))</f>
        <v>122.41</v>
      </c>
      <c r="R24" s="185">
        <f>IF(ISBLANK(HLOOKUP(R$4,NA0!$B$3:$X27,ROWS(NA0!$B$3:$X27),FALSE)),":",HLOOKUP(R$4,NA0!$B$3:$X27,ROWS(NA0!$B$3:$X27),FALSE))</f>
        <v>140.09</v>
      </c>
      <c r="S24" s="185">
        <f>IF(ISBLANK(HLOOKUP(S$4,NA0!$B$3:$X27,ROWS(NA0!$B$3:$X27),FALSE)),":",HLOOKUP(S$4,NA0!$B$3:$X27,ROWS(NA0!$B$3:$X27),FALSE))</f>
        <v>154.52000000000001</v>
      </c>
      <c r="T24" s="185">
        <f>IF(ISBLANK(HLOOKUP(T$4,NA0!$B$3:$X27,ROWS(NA0!$B$3:$X27),FALSE)),":",HLOOKUP(T$4,NA0!$B$3:$X27,ROWS(NA0!$B$3:$X27),FALSE))</f>
        <v>164.03</v>
      </c>
      <c r="U24" s="185">
        <f>IF(ISBLANK(HLOOKUP(U$4,NA0!$B$3:$X27,ROWS(NA0!$B$3:$X27),FALSE)),":",HLOOKUP(U$4,NA0!$B$3:$X27,ROWS(NA0!$B$3:$X27),FALSE))</f>
        <v>157.69999999999999</v>
      </c>
      <c r="V24" s="185">
        <f>IF(ISBLANK(HLOOKUP(V$4,NA0!$B$3:$X27,ROWS(NA0!$B$3:$X27),FALSE)),":",HLOOKUP(V$4,NA0!$B$3:$X27,ROWS(NA0!$B$3:$X27),FALSE))</f>
        <v>136.93</v>
      </c>
      <c r="W24" s="185">
        <f>IF(ISBLANK(HLOOKUP(W$4,NA0!$B$3:$X27,ROWS(NA0!$B$3:$X27),FALSE)),":",HLOOKUP(W$4,NA0!$B$3:$X27,ROWS(NA0!$B$3:$X27),FALSE))</f>
        <v>121.33</v>
      </c>
      <c r="X24" s="185">
        <f>IF(ISBLANK(HLOOKUP(X$4,NA0!$B$3:$X27,ROWS(NA0!$B$3:$X27),FALSE)),":",HLOOKUP(X$4,NA0!$B$3:$X27,ROWS(NA0!$B$3:$X27),FALSE))</f>
        <v>116.43</v>
      </c>
    </row>
    <row r="25" spans="1:24" s="52" customFormat="1" ht="12.75">
      <c r="A25" s="53"/>
      <c r="B25" s="55" t="str">
        <f>IF(NA0!B28="","",NA0!B28)</f>
        <v/>
      </c>
      <c r="C25" s="55" t="str">
        <f>IF(NA0!C28="","",NA0!C28)</f>
        <v/>
      </c>
      <c r="D25" s="186" t="str">
        <f>IF(NA0!H28="","",NA0!H28)</f>
        <v/>
      </c>
      <c r="E25" s="186" t="str">
        <f>IF(NA0!I28="","",NA0!I28)</f>
        <v/>
      </c>
      <c r="F25" s="186" t="str">
        <f>IF(NA0!J28="","",NA0!J28)</f>
        <v/>
      </c>
      <c r="G25" s="186" t="str">
        <f>IF(NA0!K28="","",NA0!K28)</f>
        <v/>
      </c>
      <c r="H25" s="186" t="str">
        <f>IF(NA0!L28="","",NA0!L28)</f>
        <v/>
      </c>
      <c r="I25" s="186" t="str">
        <f>IF(NA0!M28="","",NA0!M28)</f>
        <v/>
      </c>
      <c r="J25" s="186" t="str">
        <f>IF(NA0!N28="","",NA0!N28)</f>
        <v/>
      </c>
      <c r="K25" s="186" t="str">
        <f>IF(NA0!O28="","",NA0!O28)</f>
        <v/>
      </c>
      <c r="L25" s="186" t="str">
        <f>IF(NA0!P28="","",NA0!P28)</f>
        <v/>
      </c>
      <c r="M25" s="186" t="str">
        <f>IF(NA0!Q28="","",NA0!Q28)</f>
        <v/>
      </c>
      <c r="N25" s="186" t="str">
        <f>IF(NA0!R28="","",NA0!R28)</f>
        <v/>
      </c>
      <c r="O25" s="186" t="str">
        <f>IF(NA0!S28="","",NA0!S28)</f>
        <v/>
      </c>
      <c r="P25" s="186" t="str">
        <f>IF(NA0!T28="","",NA0!T28)</f>
        <v/>
      </c>
      <c r="Q25" s="186" t="str">
        <f>IF(NA0!U28="","",NA0!U28)</f>
        <v/>
      </c>
      <c r="R25" s="186" t="str">
        <f>IF(NA0!V28="","",NA0!V28)</f>
        <v/>
      </c>
      <c r="S25" s="186" t="str">
        <f>IF(NA0!W28="","",NA0!W28)</f>
        <v/>
      </c>
      <c r="T25" s="186" t="str">
        <f>IF(NA0!X28="","",NA0!X28)</f>
        <v/>
      </c>
      <c r="U25" s="186" t="str">
        <f>IF(NA0!Y28="","",NA0!Y28)</f>
        <v/>
      </c>
      <c r="V25" s="186" t="str">
        <f>IF(NA0!Z28="","",NA0!Z28)</f>
        <v/>
      </c>
      <c r="W25" s="186" t="str">
        <f>IF(NA0!AA28="","",NA0!AA28)</f>
        <v/>
      </c>
      <c r="X25" s="186" t="str">
        <f>IF(NA0!AB28="","",NA0!AB28)</f>
        <v/>
      </c>
    </row>
    <row r="26" spans="1:24" s="52" customFormat="1" ht="20.25" customHeight="1">
      <c r="A26" s="53"/>
      <c r="B26" s="56"/>
      <c r="C26" s="56" t="s">
        <v>93</v>
      </c>
      <c r="D26" s="187">
        <f>IF(ISBLANK(HLOOKUP(D$4,NA0!$B$3:$X29,ROWS(NA0!$B$3:$X29),FALSE)),":",HLOOKUP(D$4,NA0!$B$3:$X29,ROWS(NA0!$B$3:$X29),FALSE))</f>
        <v>9231.7479999999996</v>
      </c>
      <c r="E26" s="187">
        <f>IF(ISBLANK(HLOOKUP(E$4,NA0!$B$3:$X29,ROWS(NA0!$B$3:$X29),FALSE)),":",HLOOKUP(E$4,NA0!$B$3:$X29,ROWS(NA0!$B$3:$X29),FALSE))</f>
        <v>9379.77</v>
      </c>
      <c r="F26" s="187">
        <f>IF(ISBLANK(HLOOKUP(F$4,NA0!$B$3:$X29,ROWS(NA0!$B$3:$X29),FALSE)),":",HLOOKUP(F$4,NA0!$B$3:$X29,ROWS(NA0!$B$3:$X29),FALSE))</f>
        <v>9606.56</v>
      </c>
      <c r="G26" s="187">
        <f>IF(ISBLANK(HLOOKUP(G$4,NA0!$B$3:$X29,ROWS(NA0!$B$3:$X29),FALSE)),":",HLOOKUP(G$4,NA0!$B$3:$X29,ROWS(NA0!$B$3:$X29),FALSE))</f>
        <v>10095.879999999999</v>
      </c>
      <c r="H26" s="187">
        <f>IF(ISBLANK(HLOOKUP(H$4,NA0!$B$3:$X29,ROWS(NA0!$B$3:$X29),FALSE)),":",HLOOKUP(H$4,NA0!$B$3:$X29,ROWS(NA0!$B$3:$X29),FALSE))</f>
        <v>10568.72</v>
      </c>
      <c r="I26" s="187">
        <f>IF(ISBLANK(HLOOKUP(I$4,NA0!$B$3:$X29,ROWS(NA0!$B$3:$X29),FALSE)),":",HLOOKUP(I$4,NA0!$B$3:$X29,ROWS(NA0!$B$3:$X29),FALSE))</f>
        <v>11148.63</v>
      </c>
      <c r="J26" s="187">
        <f>IF(ISBLANK(HLOOKUP(J$4,NA0!$B$3:$X29,ROWS(NA0!$B$3:$X29),FALSE)),":",HLOOKUP(J$4,NA0!$B$3:$X29,ROWS(NA0!$B$3:$X29),FALSE))</f>
        <v>11553.19</v>
      </c>
      <c r="K26" s="187">
        <f>IF(ISBLANK(HLOOKUP(K$4,NA0!$B$3:$X29,ROWS(NA0!$B$3:$X29),FALSE)),":",HLOOKUP(K$4,NA0!$B$3:$X29,ROWS(NA0!$B$3:$X29),FALSE))</f>
        <v>11923.16</v>
      </c>
      <c r="L26" s="187">
        <f>IF(ISBLANK(HLOOKUP(L$4,NA0!$B$3:$X29,ROWS(NA0!$B$3:$X29),FALSE)),":",HLOOKUP(L$4,NA0!$B$3:$X29,ROWS(NA0!$B$3:$X29),FALSE))</f>
        <v>12285.9</v>
      </c>
      <c r="M26" s="187">
        <f>IF(ISBLANK(HLOOKUP(M$4,NA0!$B$3:$X29,ROWS(NA0!$B$3:$X29),FALSE)),":",HLOOKUP(M$4,NA0!$B$3:$X29,ROWS(NA0!$B$3:$X29),FALSE))</f>
        <v>12865.92</v>
      </c>
      <c r="N26" s="187">
        <f>IF(ISBLANK(HLOOKUP(N$4,NA0!$B$3:$X29,ROWS(NA0!$B$3:$X29),FALSE)),":",HLOOKUP(N$4,NA0!$B$3:$X29,ROWS(NA0!$B$3:$X29),FALSE))</f>
        <v>13350.24</v>
      </c>
      <c r="O26" s="187">
        <f>IF(ISBLANK(HLOOKUP(O$4,NA0!$B$3:$X29,ROWS(NA0!$B$3:$X29),FALSE)),":",HLOOKUP(O$4,NA0!$B$3:$X29,ROWS(NA0!$B$3:$X29),FALSE))</f>
        <v>13943.28</v>
      </c>
      <c r="P26" s="187">
        <f>IF(ISBLANK(HLOOKUP(P$4,NA0!$B$3:$X29,ROWS(NA0!$B$3:$X29),FALSE)),":",HLOOKUP(P$4,NA0!$B$3:$X29,ROWS(NA0!$B$3:$X29),FALSE))</f>
        <v>14646.33</v>
      </c>
      <c r="Q26" s="187">
        <f>IF(ISBLANK(HLOOKUP(Q$4,NA0!$B$3:$X29,ROWS(NA0!$B$3:$X29),FALSE)),":",HLOOKUP(Q$4,NA0!$B$3:$X29,ROWS(NA0!$B$3:$X29),FALSE))</f>
        <v>15198.11</v>
      </c>
      <c r="R26" s="187">
        <f>IF(ISBLANK(HLOOKUP(R$4,NA0!$B$3:$X29,ROWS(NA0!$B$3:$X29),FALSE)),":",HLOOKUP(R$4,NA0!$B$3:$X29,ROWS(NA0!$B$3:$X29),FALSE))</f>
        <v>14879.745000000001</v>
      </c>
      <c r="S26" s="187">
        <f>IF(ISBLANK(HLOOKUP(S$4,NA0!$B$3:$X29,ROWS(NA0!$B$3:$X29),FALSE)),":",HLOOKUP(S$4,NA0!$B$3:$X29,ROWS(NA0!$B$3:$X29),FALSE))</f>
        <v>15079.79</v>
      </c>
      <c r="T26" s="187">
        <f>IF(ISBLANK(HLOOKUP(T$4,NA0!$B$3:$X29,ROWS(NA0!$B$3:$X29),FALSE)),":",HLOOKUP(T$4,NA0!$B$3:$X29,ROWS(NA0!$B$3:$X29),FALSE))</f>
        <v>15126.98</v>
      </c>
      <c r="U26" s="187">
        <f>IF(ISBLANK(HLOOKUP(U$4,NA0!$B$3:$X29,ROWS(NA0!$B$3:$X29),FALSE)),":",HLOOKUP(U$4,NA0!$B$3:$X29,ROWS(NA0!$B$3:$X29),FALSE))</f>
        <v>14763.61</v>
      </c>
      <c r="V26" s="187">
        <f>IF(ISBLANK(HLOOKUP(V$4,NA0!$B$3:$X29,ROWS(NA0!$B$3:$X29),FALSE)),":",HLOOKUP(V$4,NA0!$B$3:$X29,ROWS(NA0!$B$3:$X29),FALSE))</f>
        <v>13875.7</v>
      </c>
      <c r="W26" s="187">
        <f>IF(ISBLANK(HLOOKUP(W$4,NA0!$B$3:$X29,ROWS(NA0!$B$3:$X29),FALSE)),":",HLOOKUP(W$4,NA0!$B$3:$X29,ROWS(NA0!$B$3:$X29),FALSE))</f>
        <v>13496.79</v>
      </c>
      <c r="X26" s="187">
        <f>IF(ISBLANK(HLOOKUP(X$4,NA0!$B$3:$X29,ROWS(NA0!$B$3:$X29),FALSE)),":",HLOOKUP(X$4,NA0!$B$3:$X29,ROWS(NA0!$B$3:$X29),FALSE))</f>
        <v>13710.8</v>
      </c>
    </row>
    <row r="27" spans="1:24" s="52" customFormat="1" ht="12.75">
      <c r="A27" s="53"/>
      <c r="B27" s="55" t="str">
        <f>IF(NA0!B30="","",NA0!B30)</f>
        <v/>
      </c>
      <c r="C27" s="55" t="str">
        <f>IF(NA0!C30="","",NA0!C30)</f>
        <v/>
      </c>
      <c r="D27" s="186" t="str">
        <f>IF(NA0!H30="","",NA0!H30)</f>
        <v/>
      </c>
      <c r="E27" s="186" t="str">
        <f>IF(NA0!I30="","",NA0!I30)</f>
        <v/>
      </c>
      <c r="F27" s="186" t="str">
        <f>IF(NA0!J30="","",NA0!J30)</f>
        <v/>
      </c>
      <c r="G27" s="186" t="str">
        <f>IF(NA0!K30="","",NA0!K30)</f>
        <v/>
      </c>
      <c r="H27" s="186" t="str">
        <f>IF(NA0!L30="","",NA0!L30)</f>
        <v/>
      </c>
      <c r="I27" s="186" t="str">
        <f>IF(NA0!M30="","",NA0!M30)</f>
        <v/>
      </c>
      <c r="J27" s="186" t="str">
        <f>IF(NA0!N30="","",NA0!N30)</f>
        <v/>
      </c>
      <c r="K27" s="186" t="str">
        <f>IF(NA0!O30="","",NA0!O30)</f>
        <v/>
      </c>
      <c r="L27" s="186" t="str">
        <f>IF(NA0!P30="","",NA0!P30)</f>
        <v/>
      </c>
      <c r="M27" s="186" t="str">
        <f>IF(NA0!Q30="","",NA0!Q30)</f>
        <v/>
      </c>
      <c r="N27" s="186" t="str">
        <f>IF(NA0!R30="","",NA0!R30)</f>
        <v/>
      </c>
      <c r="O27" s="186" t="str">
        <f>IF(NA0!S30="","",NA0!S30)</f>
        <v/>
      </c>
      <c r="P27" s="186" t="str">
        <f>IF(NA0!T30="","",NA0!T30)</f>
        <v/>
      </c>
      <c r="Q27" s="186" t="str">
        <f>IF(NA0!U30="","",NA0!U30)</f>
        <v/>
      </c>
      <c r="R27" s="186" t="str">
        <f>IF(NA0!V30="","",NA0!V30)</f>
        <v/>
      </c>
      <c r="S27" s="186" t="str">
        <f>IF(NA0!W30="","",NA0!W30)</f>
        <v/>
      </c>
      <c r="T27" s="186" t="str">
        <f>IF(NA0!X30="","",NA0!X30)</f>
        <v/>
      </c>
      <c r="U27" s="186" t="str">
        <f>IF(NA0!Y30="","",NA0!Y30)</f>
        <v/>
      </c>
      <c r="V27" s="186" t="str">
        <f>IF(NA0!Z30="","",NA0!Z30)</f>
        <v/>
      </c>
      <c r="W27" s="186" t="str">
        <f>IF(NA0!AA30="","",NA0!AA30)</f>
        <v/>
      </c>
      <c r="X27" s="186" t="str">
        <f>IF(NA0!AB30="","",NA0!AB30)</f>
        <v/>
      </c>
    </row>
    <row r="28" spans="1:24" s="52" customFormat="1" ht="20.25" customHeight="1">
      <c r="A28" s="53"/>
      <c r="B28" s="57"/>
      <c r="C28" s="57" t="s">
        <v>92</v>
      </c>
      <c r="D28" s="185">
        <f>IF(ISBLANK(HLOOKUP(D$4,NA0!$B$3:$X31,ROWS(NA0!$B$3:$X31),FALSE)),":",HLOOKUP(D$4,NA0!$B$3:$X31,ROWS(NA0!$B$3:$X31),FALSE))</f>
        <v>958.99</v>
      </c>
      <c r="E28" s="185">
        <f>IF(ISBLANK(HLOOKUP(E$4,NA0!$B$3:$X31,ROWS(NA0!$B$3:$X31),FALSE)),":",HLOOKUP(E$4,NA0!$B$3:$X31,ROWS(NA0!$B$3:$X31),FALSE))</f>
        <v>975.49</v>
      </c>
      <c r="F28" s="185">
        <f>IF(ISBLANK(HLOOKUP(F$4,NA0!$B$3:$X31,ROWS(NA0!$B$3:$X31),FALSE)),":",HLOOKUP(F$4,NA0!$B$3:$X31,ROWS(NA0!$B$3:$X31),FALSE))</f>
        <v>996.38</v>
      </c>
      <c r="G28" s="185">
        <f>IF(ISBLANK(HLOOKUP(G$4,NA0!$B$3:$X31,ROWS(NA0!$B$3:$X31),FALSE)),":",HLOOKUP(G$4,NA0!$B$3:$X31,ROWS(NA0!$B$3:$X31),FALSE))</f>
        <v>1043</v>
      </c>
      <c r="H28" s="185">
        <f>IF(ISBLANK(HLOOKUP(H$4,NA0!$B$3:$X31,ROWS(NA0!$B$3:$X31),FALSE)),":",HLOOKUP(H$4,NA0!$B$3:$X31,ROWS(NA0!$B$3:$X31),FALSE))</f>
        <v>1094.1600000000001</v>
      </c>
      <c r="I28" s="185">
        <f>IF(ISBLANK(HLOOKUP(I$4,NA0!$B$3:$X31,ROWS(NA0!$B$3:$X31),FALSE)),":",HLOOKUP(I$4,NA0!$B$3:$X31,ROWS(NA0!$B$3:$X31),FALSE))</f>
        <v>1181.73</v>
      </c>
      <c r="J28" s="185">
        <f>IF(ISBLANK(HLOOKUP(J$4,NA0!$B$3:$X31,ROWS(NA0!$B$3:$X31),FALSE)),":",HLOOKUP(J$4,NA0!$B$3:$X31,ROWS(NA0!$B$3:$X31),FALSE))</f>
        <v>1219.55</v>
      </c>
      <c r="K28" s="185">
        <f>IF(ISBLANK(HLOOKUP(K$4,NA0!$B$3:$X31,ROWS(NA0!$B$3:$X31),FALSE)),":",HLOOKUP(K$4,NA0!$B$3:$X31,ROWS(NA0!$B$3:$X31),FALSE))</f>
        <v>1262.5899999999999</v>
      </c>
      <c r="L28" s="185">
        <f>IF(ISBLANK(HLOOKUP(L$4,NA0!$B$3:$X31,ROWS(NA0!$B$3:$X31),FALSE)),":",HLOOKUP(L$4,NA0!$B$3:$X31,ROWS(NA0!$B$3:$X31),FALSE))</f>
        <v>1270.2</v>
      </c>
      <c r="M28" s="185">
        <f>IF(ISBLANK(HLOOKUP(M$4,NA0!$B$3:$X31,ROWS(NA0!$B$3:$X31),FALSE)),":",HLOOKUP(M$4,NA0!$B$3:$X31,ROWS(NA0!$B$3:$X31),FALSE))</f>
        <v>1314.06</v>
      </c>
      <c r="N28" s="185">
        <f>IF(ISBLANK(HLOOKUP(N$4,NA0!$B$3:$X31,ROWS(NA0!$B$3:$X31),FALSE)),":",HLOOKUP(N$4,NA0!$B$3:$X31,ROWS(NA0!$B$3:$X31),FALSE))</f>
        <v>1380.34</v>
      </c>
      <c r="O28" s="185">
        <f>IF(ISBLANK(HLOOKUP(O$4,NA0!$B$3:$X31,ROWS(NA0!$B$3:$X31),FALSE)),":",HLOOKUP(O$4,NA0!$B$3:$X31,ROWS(NA0!$B$3:$X31),FALSE))</f>
        <v>1453.42</v>
      </c>
      <c r="P28" s="185">
        <f>IF(ISBLANK(HLOOKUP(P$4,NA0!$B$3:$X31,ROWS(NA0!$B$3:$X31),FALSE)),":",HLOOKUP(P$4,NA0!$B$3:$X31,ROWS(NA0!$B$3:$X31),FALSE))</f>
        <v>1510.04</v>
      </c>
      <c r="Q28" s="185">
        <f>IF(ISBLANK(HLOOKUP(Q$4,NA0!$B$3:$X31,ROWS(NA0!$B$3:$X31),FALSE)),":",HLOOKUP(Q$4,NA0!$B$3:$X31,ROWS(NA0!$B$3:$X31),FALSE))</f>
        <v>1548.42</v>
      </c>
      <c r="R28" s="185">
        <f>IF(ISBLANK(HLOOKUP(R$4,NA0!$B$3:$X31,ROWS(NA0!$B$3:$X31),FALSE)),":",HLOOKUP(R$4,NA0!$B$3:$X31,ROWS(NA0!$B$3:$X31),FALSE))</f>
        <v>1527.01</v>
      </c>
      <c r="S28" s="185">
        <f>IF(ISBLANK(HLOOKUP(S$4,NA0!$B$3:$X31,ROWS(NA0!$B$3:$X31),FALSE)),":",HLOOKUP(S$4,NA0!$B$3:$X31,ROWS(NA0!$B$3:$X31),FALSE))</f>
        <v>1550.82</v>
      </c>
      <c r="T28" s="185">
        <f>IF(ISBLANK(HLOOKUP(T$4,NA0!$B$3:$X31,ROWS(NA0!$B$3:$X31),FALSE)),":",HLOOKUP(T$4,NA0!$B$3:$X31,ROWS(NA0!$B$3:$X31),FALSE))</f>
        <v>1570.87</v>
      </c>
      <c r="U28" s="185">
        <f>IF(ISBLANK(HLOOKUP(U$4,NA0!$B$3:$X31,ROWS(NA0!$B$3:$X31),FALSE)),":",HLOOKUP(U$4,NA0!$B$3:$X31,ROWS(NA0!$B$3:$X31),FALSE))</f>
        <v>1525.44</v>
      </c>
      <c r="V28" s="185">
        <f>IF(ISBLANK(HLOOKUP(V$4,NA0!$B$3:$X31,ROWS(NA0!$B$3:$X31),FALSE)),":",HLOOKUP(V$4,NA0!$B$3:$X31,ROWS(NA0!$B$3:$X31),FALSE))</f>
        <v>1445.93</v>
      </c>
      <c r="W28" s="185">
        <f>IF(ISBLANK(HLOOKUP(W$4,NA0!$B$3:$X31,ROWS(NA0!$B$3:$X31),FALSE)),":",HLOOKUP(W$4,NA0!$B$3:$X31,ROWS(NA0!$B$3:$X31),FALSE))</f>
        <v>1442.23</v>
      </c>
      <c r="X28" s="185">
        <f>IF(ISBLANK(HLOOKUP(X$4,NA0!$B$3:$X31,ROWS(NA0!$B$3:$X31),FALSE)),":",HLOOKUP(X$4,NA0!$B$3:$X31,ROWS(NA0!$B$3:$X31),FALSE))</f>
        <v>1465.2</v>
      </c>
    </row>
    <row r="29" spans="1:24" s="52" customFormat="1" ht="12.75">
      <c r="A29" s="53"/>
      <c r="B29" s="55" t="str">
        <f>IF(NA0!B32="","",NA0!B32)</f>
        <v/>
      </c>
      <c r="C29" s="55" t="str">
        <f>IF(NA0!C32="","",NA0!C32)</f>
        <v/>
      </c>
      <c r="D29" s="186" t="str">
        <f>IF(NA0!H32="","",NA0!H32)</f>
        <v/>
      </c>
      <c r="E29" s="186" t="str">
        <f>IF(NA0!I32="","",NA0!I32)</f>
        <v/>
      </c>
      <c r="F29" s="186" t="str">
        <f>IF(NA0!J32="","",NA0!J32)</f>
        <v/>
      </c>
      <c r="G29" s="186" t="str">
        <f>IF(NA0!K32="","",NA0!K32)</f>
        <v/>
      </c>
      <c r="H29" s="186" t="str">
        <f>IF(NA0!L32="","",NA0!L32)</f>
        <v/>
      </c>
      <c r="I29" s="186" t="str">
        <f>IF(NA0!M32="","",NA0!M32)</f>
        <v/>
      </c>
      <c r="J29" s="186" t="str">
        <f>IF(NA0!N32="","",NA0!N32)</f>
        <v/>
      </c>
      <c r="K29" s="186" t="str">
        <f>IF(NA0!O32="","",NA0!O32)</f>
        <v/>
      </c>
      <c r="L29" s="186" t="str">
        <f>IF(NA0!P32="","",NA0!P32)</f>
        <v/>
      </c>
      <c r="M29" s="186" t="str">
        <f>IF(NA0!Q32="","",NA0!Q32)</f>
        <v/>
      </c>
      <c r="N29" s="186" t="str">
        <f>IF(NA0!R32="","",NA0!R32)</f>
        <v/>
      </c>
      <c r="O29" s="186" t="str">
        <f>IF(NA0!S32="","",NA0!S32)</f>
        <v/>
      </c>
      <c r="P29" s="186" t="str">
        <f>IF(NA0!T32="","",NA0!T32)</f>
        <v/>
      </c>
      <c r="Q29" s="186" t="str">
        <f>IF(NA0!U32="","",NA0!U32)</f>
        <v/>
      </c>
      <c r="R29" s="186" t="str">
        <f>IF(NA0!V32="","",NA0!V32)</f>
        <v/>
      </c>
      <c r="S29" s="186" t="str">
        <f>IF(NA0!W32="","",NA0!W32)</f>
        <v/>
      </c>
      <c r="T29" s="186" t="str">
        <f>IF(NA0!X32="","",NA0!X32)</f>
        <v/>
      </c>
      <c r="U29" s="186" t="str">
        <f>IF(NA0!Y32="","",NA0!Y32)</f>
        <v/>
      </c>
      <c r="V29" s="186" t="str">
        <f>IF(NA0!Z32="","",NA0!Z32)</f>
        <v/>
      </c>
      <c r="W29" s="186" t="str">
        <f>IF(NA0!AA32="","",NA0!AA32)</f>
        <v/>
      </c>
      <c r="X29" s="186" t="str">
        <f>IF(NA0!AB32="","",NA0!AB32)</f>
        <v/>
      </c>
    </row>
    <row r="30" spans="1:24" s="52" customFormat="1" ht="20.25" customHeight="1">
      <c r="A30" s="53"/>
      <c r="B30" s="58"/>
      <c r="C30" s="58" t="s">
        <v>94</v>
      </c>
      <c r="D30" s="187">
        <f>IF(ISBLANK(HLOOKUP(D$4,NA0!$B$3:$X33,ROWS(NA0!$B$3:$X33),FALSE)),":",HLOOKUP(D$4,NA0!$B$3:$X33,ROWS(NA0!$B$3:$X33),FALSE))</f>
        <v>10190.74</v>
      </c>
      <c r="E30" s="187">
        <f>IF(ISBLANK(HLOOKUP(E$4,NA0!$B$3:$X33,ROWS(NA0!$B$3:$X33),FALSE)),":",HLOOKUP(E$4,NA0!$B$3:$X33,ROWS(NA0!$B$3:$X33),FALSE))</f>
        <v>10355.25</v>
      </c>
      <c r="F30" s="187">
        <f>IF(ISBLANK(HLOOKUP(F$4,NA0!$B$3:$X33,ROWS(NA0!$B$3:$X33),FALSE)),":",HLOOKUP(F$4,NA0!$B$3:$X33,ROWS(NA0!$B$3:$X33),FALSE))</f>
        <v>10602.94</v>
      </c>
      <c r="G30" s="187">
        <f>IF(ISBLANK(HLOOKUP(G$4,NA0!$B$3:$X33,ROWS(NA0!$B$3:$X33),FALSE)),":",HLOOKUP(G$4,NA0!$B$3:$X33,ROWS(NA0!$B$3:$X33),FALSE))</f>
        <v>11138.8801</v>
      </c>
      <c r="H30" s="187">
        <f>IF(ISBLANK(HLOOKUP(H$4,NA0!$B$3:$X33,ROWS(NA0!$B$3:$X33),FALSE)),":",HLOOKUP(H$4,NA0!$B$3:$X33,ROWS(NA0!$B$3:$X33),FALSE))</f>
        <v>11662.88</v>
      </c>
      <c r="I30" s="187">
        <f>IF(ISBLANK(HLOOKUP(I$4,NA0!$B$3:$X33,ROWS(NA0!$B$3:$X33),FALSE)),":",HLOOKUP(I$4,NA0!$B$3:$X33,ROWS(NA0!$B$3:$X33),FALSE))</f>
        <v>12330.36</v>
      </c>
      <c r="J30" s="187">
        <f>IF(ISBLANK(HLOOKUP(J$4,NA0!$B$3:$X33,ROWS(NA0!$B$3:$X33),FALSE)),":",HLOOKUP(J$4,NA0!$B$3:$X33,ROWS(NA0!$B$3:$X33),FALSE))</f>
        <v>12772.74</v>
      </c>
      <c r="K30" s="187">
        <f>IF(ISBLANK(HLOOKUP(K$4,NA0!$B$3:$X33,ROWS(NA0!$B$3:$X33),FALSE)),":",HLOOKUP(K$4,NA0!$B$3:$X33,ROWS(NA0!$B$3:$X33),FALSE))</f>
        <v>13185.748</v>
      </c>
      <c r="L30" s="187">
        <f>IF(ISBLANK(HLOOKUP(L$4,NA0!$B$3:$X33,ROWS(NA0!$B$3:$X33),FALSE)),":",HLOOKUP(L$4,NA0!$B$3:$X33,ROWS(NA0!$B$3:$X33),FALSE))</f>
        <v>13556.11</v>
      </c>
      <c r="M30" s="187">
        <f>IF(ISBLANK(HLOOKUP(M$4,NA0!$B$3:$X33,ROWS(NA0!$B$3:$X33),FALSE)),":",HLOOKUP(M$4,NA0!$B$3:$X33,ROWS(NA0!$B$3:$X33),FALSE))</f>
        <v>14179.977000000001</v>
      </c>
      <c r="N30" s="187">
        <f>IF(ISBLANK(HLOOKUP(N$4,NA0!$B$3:$X33,ROWS(NA0!$B$3:$X33),FALSE)),":",HLOOKUP(N$4,NA0!$B$3:$X33,ROWS(NA0!$B$3:$X33),FALSE))</f>
        <v>14730.58</v>
      </c>
      <c r="O30" s="187">
        <f>IF(ISBLANK(HLOOKUP(O$4,NA0!$B$3:$X33,ROWS(NA0!$B$3:$X33),FALSE)),":",HLOOKUP(O$4,NA0!$B$3:$X33,ROWS(NA0!$B$3:$X33),FALSE))</f>
        <v>15396.7</v>
      </c>
      <c r="P30" s="187">
        <f>IF(ISBLANK(HLOOKUP(P$4,NA0!$B$3:$X33,ROWS(NA0!$B$3:$X33),FALSE)),":",HLOOKUP(P$4,NA0!$B$3:$X33,ROWS(NA0!$B$3:$X33),FALSE))</f>
        <v>16156.38</v>
      </c>
      <c r="Q30" s="187">
        <f>IF(ISBLANK(HLOOKUP(Q$4,NA0!$B$3:$X33,ROWS(NA0!$B$3:$X33),FALSE)),":",HLOOKUP(Q$4,NA0!$B$3:$X33,ROWS(NA0!$B$3:$X33),FALSE))</f>
        <v>16746.54</v>
      </c>
      <c r="R30" s="187">
        <f>IF(ISBLANK(HLOOKUP(R$4,NA0!$B$3:$X33,ROWS(NA0!$B$3:$X33),FALSE)),":",HLOOKUP(R$4,NA0!$B$3:$X33,ROWS(NA0!$B$3:$X33),FALSE))</f>
        <v>16406.759999999998</v>
      </c>
      <c r="S30" s="187">
        <f>IF(ISBLANK(HLOOKUP(S$4,NA0!$B$3:$X33,ROWS(NA0!$B$3:$X33),FALSE)),":",HLOOKUP(S$4,NA0!$B$3:$X33,ROWS(NA0!$B$3:$X33),FALSE))</f>
        <v>16630.61</v>
      </c>
      <c r="T30" s="187">
        <f>IF(ISBLANK(HLOOKUP(T$4,NA0!$B$3:$X33,ROWS(NA0!$B$3:$X33),FALSE)),":",HLOOKUP(T$4,NA0!$B$3:$X33,ROWS(NA0!$B$3:$X33),FALSE))</f>
        <v>16697.849999999999</v>
      </c>
      <c r="U30" s="187">
        <f>IF(ISBLANK(HLOOKUP(U$4,NA0!$B$3:$X33,ROWS(NA0!$B$3:$X33),FALSE)),":",HLOOKUP(U$4,NA0!$B$3:$X33,ROWS(NA0!$B$3:$X33),FALSE))</f>
        <v>16289.047</v>
      </c>
      <c r="V30" s="187">
        <f>IF(ISBLANK(HLOOKUP(V$4,NA0!$B$3:$X33,ROWS(NA0!$B$3:$X33),FALSE)),":",HLOOKUP(V$4,NA0!$B$3:$X33,ROWS(NA0!$B$3:$X33),FALSE))</f>
        <v>15321.63</v>
      </c>
      <c r="W30" s="187">
        <f>IF(ISBLANK(HLOOKUP(W$4,NA0!$B$3:$X33,ROWS(NA0!$B$3:$X33),FALSE)),":",HLOOKUP(W$4,NA0!$B$3:$X33,ROWS(NA0!$B$3:$X33),FALSE))</f>
        <v>14939.02</v>
      </c>
      <c r="X30" s="187">
        <f>IF(ISBLANK(HLOOKUP(X$4,NA0!$B$3:$X33,ROWS(NA0!$B$3:$X33),FALSE)),":",HLOOKUP(X$4,NA0!$B$3:$X33,ROWS(NA0!$B$3:$X33),FALSE))</f>
        <v>15176</v>
      </c>
    </row>
    <row r="31" spans="1:24" s="52" customFormat="1" ht="18.75" customHeight="1">
      <c r="A31" s="53"/>
      <c r="B31" s="58" t="s">
        <v>120</v>
      </c>
      <c r="C31" s="58" t="str">
        <f>VLOOKUP(B31,lookup!$B$2:$C$36,2,FALSE)</f>
        <v>Σύνολο της Οικονομίας</v>
      </c>
      <c r="D31" s="188">
        <f>D30</f>
        <v>10190.74</v>
      </c>
      <c r="E31" s="188">
        <f t="shared" ref="E31:X31" si="0">E30</f>
        <v>10355.25</v>
      </c>
      <c r="F31" s="188">
        <f t="shared" si="0"/>
        <v>10602.94</v>
      </c>
      <c r="G31" s="188">
        <f t="shared" si="0"/>
        <v>11138.8801</v>
      </c>
      <c r="H31" s="188">
        <f t="shared" si="0"/>
        <v>11662.88</v>
      </c>
      <c r="I31" s="188">
        <f t="shared" si="0"/>
        <v>12330.36</v>
      </c>
      <c r="J31" s="188">
        <f t="shared" si="0"/>
        <v>12772.74</v>
      </c>
      <c r="K31" s="188">
        <f t="shared" si="0"/>
        <v>13185.748</v>
      </c>
      <c r="L31" s="188">
        <f t="shared" si="0"/>
        <v>13556.11</v>
      </c>
      <c r="M31" s="188">
        <f t="shared" si="0"/>
        <v>14179.977000000001</v>
      </c>
      <c r="N31" s="188">
        <f t="shared" si="0"/>
        <v>14730.58</v>
      </c>
      <c r="O31" s="188">
        <f t="shared" si="0"/>
        <v>15396.7</v>
      </c>
      <c r="P31" s="188">
        <f t="shared" si="0"/>
        <v>16156.38</v>
      </c>
      <c r="Q31" s="188">
        <f t="shared" si="0"/>
        <v>16746.54</v>
      </c>
      <c r="R31" s="188">
        <f t="shared" si="0"/>
        <v>16406.759999999998</v>
      </c>
      <c r="S31" s="188">
        <f t="shared" si="0"/>
        <v>16630.61</v>
      </c>
      <c r="T31" s="188">
        <f t="shared" si="0"/>
        <v>16697.849999999999</v>
      </c>
      <c r="U31" s="188">
        <f t="shared" si="0"/>
        <v>16289.047</v>
      </c>
      <c r="V31" s="188">
        <f t="shared" si="0"/>
        <v>15321.63</v>
      </c>
      <c r="W31" s="188">
        <f t="shared" si="0"/>
        <v>14939.02</v>
      </c>
      <c r="X31" s="188">
        <f t="shared" si="0"/>
        <v>15176</v>
      </c>
    </row>
    <row r="32" spans="1:24" s="52" customFormat="1" ht="12.75">
      <c r="A32" s="53"/>
      <c r="B32" s="55" t="str">
        <f>""</f>
        <v/>
      </c>
      <c r="C32" s="55" t="str">
        <f>""</f>
        <v/>
      </c>
      <c r="D32" s="186" t="str">
        <f>""</f>
        <v/>
      </c>
      <c r="E32" s="186" t="str">
        <f>""</f>
        <v/>
      </c>
      <c r="F32" s="186" t="str">
        <f>""</f>
        <v/>
      </c>
      <c r="G32" s="186" t="str">
        <f>""</f>
        <v/>
      </c>
      <c r="H32" s="186" t="str">
        <f>""</f>
        <v/>
      </c>
      <c r="I32" s="186" t="str">
        <f>""</f>
        <v/>
      </c>
      <c r="J32" s="186" t="str">
        <f>""</f>
        <v/>
      </c>
      <c r="K32" s="186" t="str">
        <f>""</f>
        <v/>
      </c>
      <c r="L32" s="186" t="str">
        <f>""</f>
        <v/>
      </c>
      <c r="M32" s="186" t="str">
        <f>""</f>
        <v/>
      </c>
      <c r="N32" s="186" t="str">
        <f>""</f>
        <v/>
      </c>
      <c r="O32" s="186" t="str">
        <f>""</f>
        <v/>
      </c>
      <c r="P32" s="186" t="str">
        <f>""</f>
        <v/>
      </c>
      <c r="Q32" s="186" t="str">
        <f>""</f>
        <v/>
      </c>
      <c r="R32" s="186" t="str">
        <f>""</f>
        <v/>
      </c>
      <c r="S32" s="186" t="str">
        <f>""</f>
        <v/>
      </c>
      <c r="T32" s="186" t="str">
        <f>""</f>
        <v/>
      </c>
      <c r="U32" s="186" t="str">
        <f>""</f>
        <v/>
      </c>
      <c r="V32" s="186" t="str">
        <f>""</f>
        <v/>
      </c>
      <c r="W32" s="186" t="str">
        <f>""</f>
        <v/>
      </c>
      <c r="X32" s="186" t="str">
        <f>""</f>
        <v/>
      </c>
    </row>
    <row r="33" spans="1:24" s="52" customFormat="1" ht="24.75" customHeight="1">
      <c r="A33" s="59"/>
      <c r="B33" s="60" t="s">
        <v>3</v>
      </c>
      <c r="C33" s="88" t="str">
        <f>VLOOKUP(B33,lookup!$B$2:$C$36,2,FALSE)</f>
        <v>Γεωργία, δασοκομία και αλιεία</v>
      </c>
      <c r="D33" s="189">
        <f>IF(SUM(D5)=0,":",SUM(D5))</f>
        <v>379.64</v>
      </c>
      <c r="E33" s="189">
        <f t="shared" ref="E33:X33" si="1">IF(SUM(E5)=0,":",SUM(E5))</f>
        <v>374.52</v>
      </c>
      <c r="F33" s="189">
        <f t="shared" si="1"/>
        <v>324.57</v>
      </c>
      <c r="G33" s="189">
        <f t="shared" si="1"/>
        <v>349.44</v>
      </c>
      <c r="H33" s="189">
        <f t="shared" si="1"/>
        <v>395.68</v>
      </c>
      <c r="I33" s="189">
        <f t="shared" si="1"/>
        <v>375.66</v>
      </c>
      <c r="J33" s="189">
        <f t="shared" si="1"/>
        <v>373.79</v>
      </c>
      <c r="K33" s="189">
        <f t="shared" si="1"/>
        <v>396.3</v>
      </c>
      <c r="L33" s="189">
        <f t="shared" si="1"/>
        <v>352.54</v>
      </c>
      <c r="M33" s="189">
        <f t="shared" si="1"/>
        <v>357.45</v>
      </c>
      <c r="N33" s="189">
        <f t="shared" si="1"/>
        <v>354.75</v>
      </c>
      <c r="O33" s="189">
        <f t="shared" si="1"/>
        <v>316.35000000000002</v>
      </c>
      <c r="P33" s="189">
        <f t="shared" si="1"/>
        <v>304.48</v>
      </c>
      <c r="Q33" s="189">
        <f t="shared" si="1"/>
        <v>284.87</v>
      </c>
      <c r="R33" s="189">
        <f t="shared" si="1"/>
        <v>284.16000000000003</v>
      </c>
      <c r="S33" s="189">
        <f t="shared" si="1"/>
        <v>308.88</v>
      </c>
      <c r="T33" s="189">
        <f t="shared" si="1"/>
        <v>326.76</v>
      </c>
      <c r="U33" s="189">
        <f t="shared" si="1"/>
        <v>324.82</v>
      </c>
      <c r="V33" s="189">
        <f t="shared" si="1"/>
        <v>306</v>
      </c>
      <c r="W33" s="189">
        <f t="shared" si="1"/>
        <v>285.63</v>
      </c>
      <c r="X33" s="189">
        <f t="shared" si="1"/>
        <v>289.81</v>
      </c>
    </row>
    <row r="34" spans="1:24" ht="24.75" customHeight="1">
      <c r="A34" s="59"/>
      <c r="B34" s="60" t="s">
        <v>66</v>
      </c>
      <c r="C34" s="88" t="str">
        <f>VLOOKUP(B34,lookup!$B$2:$C$36,2,FALSE)</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D34" s="189">
        <f>IF(SUM(D6:D9)=0,":",SUM(D6:D9))</f>
        <v>1188.0499999999997</v>
      </c>
      <c r="E34" s="189">
        <f t="shared" ref="E34:X34" si="2">IF(SUM(E6:E9)=0,":",SUM(E6:E9))</f>
        <v>1179.6200000000001</v>
      </c>
      <c r="F34" s="189">
        <f t="shared" si="2"/>
        <v>1203.0999999999999</v>
      </c>
      <c r="G34" s="189">
        <f t="shared" si="2"/>
        <v>1233.97</v>
      </c>
      <c r="H34" s="189">
        <f t="shared" si="2"/>
        <v>1256.3200000000002</v>
      </c>
      <c r="I34" s="189">
        <f t="shared" si="2"/>
        <v>1254.24</v>
      </c>
      <c r="J34" s="189">
        <f t="shared" si="2"/>
        <v>1271.7</v>
      </c>
      <c r="K34" s="189">
        <f t="shared" si="2"/>
        <v>1314.29</v>
      </c>
      <c r="L34" s="189">
        <f t="shared" si="2"/>
        <v>1355.3600000000001</v>
      </c>
      <c r="M34" s="189">
        <f t="shared" si="2"/>
        <v>1368.51</v>
      </c>
      <c r="N34" s="189">
        <f t="shared" si="2"/>
        <v>1348.5200000000002</v>
      </c>
      <c r="O34" s="189">
        <f t="shared" si="2"/>
        <v>1325.4599999999998</v>
      </c>
      <c r="P34" s="189">
        <f t="shared" si="2"/>
        <v>1369.81</v>
      </c>
      <c r="Q34" s="189">
        <f t="shared" si="2"/>
        <v>1390.87</v>
      </c>
      <c r="R34" s="189">
        <f t="shared" si="2"/>
        <v>1342.33</v>
      </c>
      <c r="S34" s="189">
        <f t="shared" si="2"/>
        <v>1346.45</v>
      </c>
      <c r="T34" s="189">
        <f t="shared" si="2"/>
        <v>1275.67</v>
      </c>
      <c r="U34" s="189">
        <f t="shared" si="2"/>
        <v>1170.98</v>
      </c>
      <c r="V34" s="189">
        <f t="shared" si="2"/>
        <v>1094.7</v>
      </c>
      <c r="W34" s="189">
        <f t="shared" si="2"/>
        <v>1076.94</v>
      </c>
      <c r="X34" s="189">
        <f t="shared" si="2"/>
        <v>1098.19</v>
      </c>
    </row>
    <row r="35" spans="1:24" ht="24.75" customHeight="1">
      <c r="A35" s="59"/>
      <c r="B35" s="61" t="s">
        <v>5</v>
      </c>
      <c r="C35" s="88" t="str">
        <f>VLOOKUP(B35,lookup!$B$2:$C$36,2,FALSE)</f>
        <v>Μεταποιητικές βιομηχανίες</v>
      </c>
      <c r="D35" s="189">
        <f>IF(D7=0,":",D7)</f>
        <v>1025.02</v>
      </c>
      <c r="E35" s="189">
        <f t="shared" ref="E35:X35" si="3">IF(E7=0,":",E7)</f>
        <v>1006.41</v>
      </c>
      <c r="F35" s="189">
        <f t="shared" si="3"/>
        <v>1027.79</v>
      </c>
      <c r="G35" s="189">
        <f t="shared" si="3"/>
        <v>1027.73</v>
      </c>
      <c r="H35" s="189">
        <f t="shared" si="3"/>
        <v>1033.04</v>
      </c>
      <c r="I35" s="189">
        <f t="shared" si="3"/>
        <v>1021.22</v>
      </c>
      <c r="J35" s="189">
        <f t="shared" si="3"/>
        <v>1004.49</v>
      </c>
      <c r="K35" s="189">
        <f t="shared" si="3"/>
        <v>1019.43</v>
      </c>
      <c r="L35" s="189">
        <f t="shared" si="3"/>
        <v>1042.8599999999999</v>
      </c>
      <c r="M35" s="189">
        <f t="shared" si="3"/>
        <v>1036.44</v>
      </c>
      <c r="N35" s="189">
        <f t="shared" si="3"/>
        <v>1019.77</v>
      </c>
      <c r="O35" s="189">
        <f t="shared" si="3"/>
        <v>982.66</v>
      </c>
      <c r="P35" s="189">
        <f t="shared" si="3"/>
        <v>998.23</v>
      </c>
      <c r="Q35" s="189">
        <f t="shared" si="3"/>
        <v>1030.79</v>
      </c>
      <c r="R35" s="189">
        <f t="shared" si="3"/>
        <v>970.61</v>
      </c>
      <c r="S35" s="189">
        <f t="shared" si="3"/>
        <v>954.84</v>
      </c>
      <c r="T35" s="189">
        <f t="shared" si="3"/>
        <v>900.33</v>
      </c>
      <c r="U35" s="189">
        <f t="shared" si="3"/>
        <v>821.27</v>
      </c>
      <c r="V35" s="189">
        <f t="shared" si="3"/>
        <v>738.24</v>
      </c>
      <c r="W35" s="189">
        <f t="shared" si="3"/>
        <v>723.67</v>
      </c>
      <c r="X35" s="189">
        <f t="shared" si="3"/>
        <v>739.69</v>
      </c>
    </row>
    <row r="36" spans="1:24" ht="24.75" customHeight="1">
      <c r="A36" s="59"/>
      <c r="B36" s="61" t="s">
        <v>10</v>
      </c>
      <c r="C36" s="88" t="str">
        <f>VLOOKUP(B36,lookup!$B$2:$C$36,2,FALSE)</f>
        <v>Κατασκευές</v>
      </c>
      <c r="D36" s="189">
        <f>IF(SUM(D10)=0,":",SUM(D10))</f>
        <v>1011.71</v>
      </c>
      <c r="E36" s="189">
        <f t="shared" ref="E36:X36" si="4">IF(SUM(E10)=0,":",SUM(E10))</f>
        <v>1019.89</v>
      </c>
      <c r="F36" s="189">
        <f t="shared" si="4"/>
        <v>993.04</v>
      </c>
      <c r="G36" s="189">
        <f t="shared" si="4"/>
        <v>1002.86</v>
      </c>
      <c r="H36" s="189">
        <f t="shared" si="4"/>
        <v>1000.2</v>
      </c>
      <c r="I36" s="189">
        <f t="shared" si="4"/>
        <v>995.38</v>
      </c>
      <c r="J36" s="189">
        <f t="shared" si="4"/>
        <v>1030.28</v>
      </c>
      <c r="K36" s="189">
        <f t="shared" si="4"/>
        <v>1106.3399999999999</v>
      </c>
      <c r="L36" s="189">
        <f t="shared" si="4"/>
        <v>1209.4100000000001</v>
      </c>
      <c r="M36" s="189">
        <f t="shared" si="4"/>
        <v>1268.1099999999999</v>
      </c>
      <c r="N36" s="189">
        <f t="shared" si="4"/>
        <v>1333.32</v>
      </c>
      <c r="O36" s="189">
        <f t="shared" si="4"/>
        <v>1447.75</v>
      </c>
      <c r="P36" s="189">
        <f t="shared" si="4"/>
        <v>1568.19</v>
      </c>
      <c r="Q36" s="189">
        <f t="shared" si="4"/>
        <v>1596.61</v>
      </c>
      <c r="R36" s="189">
        <f t="shared" si="4"/>
        <v>1299.05</v>
      </c>
      <c r="S36" s="189">
        <f t="shared" si="4"/>
        <v>1193.1199999999999</v>
      </c>
      <c r="T36" s="189">
        <f t="shared" si="4"/>
        <v>1076.26</v>
      </c>
      <c r="U36" s="189">
        <f t="shared" si="4"/>
        <v>868.51</v>
      </c>
      <c r="V36" s="189">
        <f t="shared" si="4"/>
        <v>581.94000000000005</v>
      </c>
      <c r="W36" s="189">
        <f t="shared" si="4"/>
        <v>449.34</v>
      </c>
      <c r="X36" s="189">
        <f t="shared" si="4"/>
        <v>425.6</v>
      </c>
    </row>
    <row r="37" spans="1:24" ht="24.75" customHeight="1">
      <c r="A37" s="59"/>
      <c r="B37" s="61" t="s">
        <v>23</v>
      </c>
      <c r="C37" s="88" t="str">
        <f>VLOOKUP(B37,lookup!$B$2:$C$36,2,FALSE)</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D37" s="189">
        <f>IF(SUM(D11:D13)=0,":",SUM(D11:D13))</f>
        <v>2460.7599999999998</v>
      </c>
      <c r="E37" s="189">
        <f t="shared" ref="E37:X37" si="5">IF(SUM(E11:E13)=0,":",SUM(E11:E13))</f>
        <v>2439.75</v>
      </c>
      <c r="F37" s="189">
        <f t="shared" si="5"/>
        <v>2519.77</v>
      </c>
      <c r="G37" s="189">
        <f t="shared" si="5"/>
        <v>2708.59</v>
      </c>
      <c r="H37" s="189">
        <f t="shared" si="5"/>
        <v>2850.08</v>
      </c>
      <c r="I37" s="189">
        <f t="shared" si="5"/>
        <v>3132.48</v>
      </c>
      <c r="J37" s="189">
        <f t="shared" si="5"/>
        <v>3269.0600000000004</v>
      </c>
      <c r="K37" s="189">
        <f t="shared" si="5"/>
        <v>3273.13</v>
      </c>
      <c r="L37" s="189">
        <f t="shared" si="5"/>
        <v>3365.23</v>
      </c>
      <c r="M37" s="189">
        <f t="shared" si="5"/>
        <v>3608.53</v>
      </c>
      <c r="N37" s="189">
        <f t="shared" si="5"/>
        <v>3773.67</v>
      </c>
      <c r="O37" s="189">
        <f t="shared" si="5"/>
        <v>4040.96</v>
      </c>
      <c r="P37" s="189">
        <f t="shared" si="5"/>
        <v>4250.8999999999996</v>
      </c>
      <c r="Q37" s="189">
        <f t="shared" si="5"/>
        <v>4399.28</v>
      </c>
      <c r="R37" s="189">
        <f t="shared" si="5"/>
        <v>4227.2</v>
      </c>
      <c r="S37" s="189">
        <f t="shared" si="5"/>
        <v>4334.8600000000006</v>
      </c>
      <c r="T37" s="189">
        <f t="shared" si="5"/>
        <v>4312.42</v>
      </c>
      <c r="U37" s="189">
        <f t="shared" si="5"/>
        <v>4151.55</v>
      </c>
      <c r="V37" s="189">
        <f t="shared" si="5"/>
        <v>3948.16</v>
      </c>
      <c r="W37" s="189">
        <f t="shared" si="5"/>
        <v>3918.78</v>
      </c>
      <c r="X37" s="189">
        <f t="shared" si="5"/>
        <v>4011.47</v>
      </c>
    </row>
    <row r="38" spans="1:24" ht="24.75" customHeight="1">
      <c r="A38" s="60"/>
      <c r="B38" s="61" t="s">
        <v>15</v>
      </c>
      <c r="C38" s="88" t="str">
        <f>VLOOKUP(B38,lookup!$B$2:$C$36,2,FALSE)</f>
        <v>Ενημέρωση και επικοινωνία</v>
      </c>
      <c r="D38" s="189">
        <f>IF(SUM(D14)=0,":",SUM(D14))</f>
        <v>153.32</v>
      </c>
      <c r="E38" s="189">
        <f t="shared" ref="E38:X38" si="6">IF(SUM(E14)=0,":",SUM(E14))</f>
        <v>175.21</v>
      </c>
      <c r="F38" s="189">
        <f t="shared" si="6"/>
        <v>196.71</v>
      </c>
      <c r="G38" s="189">
        <f t="shared" si="6"/>
        <v>239.73</v>
      </c>
      <c r="H38" s="189">
        <f t="shared" si="6"/>
        <v>277.95</v>
      </c>
      <c r="I38" s="189">
        <f t="shared" si="6"/>
        <v>325.08</v>
      </c>
      <c r="J38" s="189">
        <f t="shared" si="6"/>
        <v>361.7</v>
      </c>
      <c r="K38" s="189">
        <f t="shared" si="6"/>
        <v>396.04</v>
      </c>
      <c r="L38" s="189">
        <f t="shared" si="6"/>
        <v>403.81</v>
      </c>
      <c r="M38" s="189">
        <f t="shared" si="6"/>
        <v>508.11</v>
      </c>
      <c r="N38" s="189">
        <f t="shared" si="6"/>
        <v>552.08000000000004</v>
      </c>
      <c r="O38" s="189">
        <f t="shared" si="6"/>
        <v>521.54</v>
      </c>
      <c r="P38" s="189">
        <f t="shared" si="6"/>
        <v>577.07000000000005</v>
      </c>
      <c r="Q38" s="189">
        <f t="shared" si="6"/>
        <v>598.84</v>
      </c>
      <c r="R38" s="189">
        <f t="shared" si="6"/>
        <v>574</v>
      </c>
      <c r="S38" s="189">
        <f t="shared" si="6"/>
        <v>597.38</v>
      </c>
      <c r="T38" s="189">
        <f t="shared" si="6"/>
        <v>617.62</v>
      </c>
      <c r="U38" s="189">
        <f t="shared" si="6"/>
        <v>627.07000000000005</v>
      </c>
      <c r="V38" s="189">
        <f t="shared" si="6"/>
        <v>659.31</v>
      </c>
      <c r="W38" s="189">
        <f t="shared" si="6"/>
        <v>615.79999999999995</v>
      </c>
      <c r="X38" s="189">
        <f t="shared" si="6"/>
        <v>628.39</v>
      </c>
    </row>
    <row r="39" spans="1:24" ht="24.75" customHeight="1">
      <c r="A39" s="62"/>
      <c r="B39" s="61" t="s">
        <v>16</v>
      </c>
      <c r="C39" s="88" t="str">
        <f>VLOOKUP(B39,lookup!$B$2:$C$36,2,FALSE)</f>
        <v>Χρηματοπιστωτικές και ασφαλιστικές δραστηριότητες</v>
      </c>
      <c r="D39" s="189">
        <f>IF(SUM(D15)=0,":",SUM(D15))</f>
        <v>350.24</v>
      </c>
      <c r="E39" s="189">
        <f t="shared" ref="E39:X39" si="7">IF(SUM(E15)=0,":",SUM(E15))</f>
        <v>378.12</v>
      </c>
      <c r="F39" s="189">
        <f t="shared" si="7"/>
        <v>425.91</v>
      </c>
      <c r="G39" s="189">
        <f t="shared" si="7"/>
        <v>493</v>
      </c>
      <c r="H39" s="189">
        <f t="shared" si="7"/>
        <v>582.37</v>
      </c>
      <c r="I39" s="189">
        <f t="shared" si="7"/>
        <v>677.53</v>
      </c>
      <c r="J39" s="189">
        <f t="shared" si="7"/>
        <v>712.16</v>
      </c>
      <c r="K39" s="189">
        <f t="shared" si="7"/>
        <v>723.01</v>
      </c>
      <c r="L39" s="189">
        <f t="shared" si="7"/>
        <v>688.62</v>
      </c>
      <c r="M39" s="189">
        <f t="shared" si="7"/>
        <v>719.05</v>
      </c>
      <c r="N39" s="189">
        <f t="shared" si="7"/>
        <v>796.74</v>
      </c>
      <c r="O39" s="189">
        <f t="shared" si="7"/>
        <v>892.96</v>
      </c>
      <c r="P39" s="189">
        <f t="shared" si="7"/>
        <v>991.99</v>
      </c>
      <c r="Q39" s="189">
        <f t="shared" si="7"/>
        <v>1058.46</v>
      </c>
      <c r="R39" s="189">
        <f t="shared" si="7"/>
        <v>1126.76</v>
      </c>
      <c r="S39" s="189">
        <f t="shared" si="7"/>
        <v>1169.29</v>
      </c>
      <c r="T39" s="189">
        <f t="shared" si="7"/>
        <v>1190.53</v>
      </c>
      <c r="U39" s="189">
        <f t="shared" si="7"/>
        <v>1194.21</v>
      </c>
      <c r="V39" s="189">
        <f t="shared" si="7"/>
        <v>1120.23</v>
      </c>
      <c r="W39" s="189">
        <f t="shared" si="7"/>
        <v>1001.13</v>
      </c>
      <c r="X39" s="189">
        <f t="shared" si="7"/>
        <v>1026.0999999999999</v>
      </c>
    </row>
    <row r="40" spans="1:24" ht="24.75" customHeight="1">
      <c r="A40" s="62"/>
      <c r="B40" s="61" t="s">
        <v>17</v>
      </c>
      <c r="C40" s="88" t="str">
        <f>VLOOKUP(B40,lookup!$B$2:$C$36,2,FALSE)</f>
        <v>Διαχείριση ακίνητης περιουσίας</v>
      </c>
      <c r="D40" s="189">
        <f>IF(SUM(D16)=0,":",SUM(D16))</f>
        <v>945.57</v>
      </c>
      <c r="E40" s="189">
        <f t="shared" ref="E40:X40" si="8">IF(SUM(E16)=0,":",SUM(E16))</f>
        <v>969.81</v>
      </c>
      <c r="F40" s="189">
        <f t="shared" si="8"/>
        <v>992.85</v>
      </c>
      <c r="G40" s="189">
        <f t="shared" si="8"/>
        <v>1025.0899999999999</v>
      </c>
      <c r="H40" s="189">
        <f t="shared" si="8"/>
        <v>1043.8399999999999</v>
      </c>
      <c r="I40" s="189">
        <f t="shared" si="8"/>
        <v>1086.24</v>
      </c>
      <c r="J40" s="189">
        <f t="shared" si="8"/>
        <v>1117.71</v>
      </c>
      <c r="K40" s="189">
        <f t="shared" si="8"/>
        <v>1150.5999999999999</v>
      </c>
      <c r="L40" s="189">
        <f t="shared" si="8"/>
        <v>1195.28</v>
      </c>
      <c r="M40" s="189">
        <f t="shared" si="8"/>
        <v>1242.6300000000001</v>
      </c>
      <c r="N40" s="189">
        <f t="shared" si="8"/>
        <v>1286.3499999999999</v>
      </c>
      <c r="O40" s="189">
        <f t="shared" si="8"/>
        <v>1343.28</v>
      </c>
      <c r="P40" s="189">
        <f t="shared" si="8"/>
        <v>1397.51</v>
      </c>
      <c r="Q40" s="189">
        <f t="shared" si="8"/>
        <v>1446.36</v>
      </c>
      <c r="R40" s="189">
        <f t="shared" si="8"/>
        <v>1497.41</v>
      </c>
      <c r="S40" s="189">
        <f t="shared" si="8"/>
        <v>1539.33</v>
      </c>
      <c r="T40" s="189">
        <f t="shared" si="8"/>
        <v>1563.06</v>
      </c>
      <c r="U40" s="189">
        <f t="shared" si="8"/>
        <v>1582.32</v>
      </c>
      <c r="V40" s="189">
        <f t="shared" si="8"/>
        <v>1554.22</v>
      </c>
      <c r="W40" s="189">
        <f t="shared" si="8"/>
        <v>1552.57</v>
      </c>
      <c r="X40" s="189">
        <f t="shared" si="8"/>
        <v>1559.81</v>
      </c>
    </row>
    <row r="41" spans="1:24" ht="24.75" customHeight="1">
      <c r="A41" s="62"/>
      <c r="B41" s="61" t="s">
        <v>67</v>
      </c>
      <c r="C41" s="88" t="str">
        <f>VLOOKUP(B41,lookup!$B$2:$C$36,2,FALSE)</f>
        <v xml:space="preserve">"Επαγγελματικές, επιστημονικές και τεχνικές δραστηριότητες" "Διοικητικές και υποστηρικτικές δραστηριότητες" </v>
      </c>
      <c r="D41" s="189">
        <f>IF(SUM(D17:D18)=0,":",SUM(D17:D18))</f>
        <v>547.39</v>
      </c>
      <c r="E41" s="189">
        <f t="shared" ref="E41:X41" si="9">IF(SUM(E17:E18)=0,":",SUM(E17:E18))</f>
        <v>572.67000000000007</v>
      </c>
      <c r="F41" s="189">
        <f t="shared" si="9"/>
        <v>597.44999999999993</v>
      </c>
      <c r="G41" s="189">
        <f t="shared" si="9"/>
        <v>648.30999999999995</v>
      </c>
      <c r="H41" s="189">
        <f t="shared" si="9"/>
        <v>689.76</v>
      </c>
      <c r="I41" s="189">
        <f t="shared" si="9"/>
        <v>734.74</v>
      </c>
      <c r="J41" s="189">
        <f t="shared" si="9"/>
        <v>802.93999999999994</v>
      </c>
      <c r="K41" s="189">
        <f t="shared" si="9"/>
        <v>841.41</v>
      </c>
      <c r="L41" s="189">
        <f t="shared" si="9"/>
        <v>837.05</v>
      </c>
      <c r="M41" s="189">
        <f t="shared" si="9"/>
        <v>827.18999999999994</v>
      </c>
      <c r="N41" s="189">
        <f t="shared" si="9"/>
        <v>856.75</v>
      </c>
      <c r="O41" s="189">
        <f t="shared" si="9"/>
        <v>909.74</v>
      </c>
      <c r="P41" s="189">
        <f t="shared" si="9"/>
        <v>990.1</v>
      </c>
      <c r="Q41" s="189">
        <f t="shared" si="9"/>
        <v>1049.0899999999999</v>
      </c>
      <c r="R41" s="189">
        <f t="shared" si="9"/>
        <v>1015.33</v>
      </c>
      <c r="S41" s="189">
        <f t="shared" si="9"/>
        <v>1075.96</v>
      </c>
      <c r="T41" s="189">
        <f t="shared" si="9"/>
        <v>1151.51</v>
      </c>
      <c r="U41" s="189">
        <f t="shared" si="9"/>
        <v>1219.22</v>
      </c>
      <c r="V41" s="189">
        <f t="shared" si="9"/>
        <v>1139.81</v>
      </c>
      <c r="W41" s="189">
        <f t="shared" si="9"/>
        <v>1163.3200000000002</v>
      </c>
      <c r="X41" s="189">
        <f t="shared" si="9"/>
        <v>1218.04</v>
      </c>
    </row>
    <row r="42" spans="1:24" ht="24.75" customHeight="1">
      <c r="A42" s="62"/>
      <c r="B42" s="61" t="s">
        <v>68</v>
      </c>
      <c r="C42" s="88" t="str">
        <f>VLOOKUP(B42,lookup!$B$2:$C$36,2,FALSE)</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D42" s="189">
        <f>IF(SUM(D19:D21)=0,":",SUM(D19:D21))</f>
        <v>1874.15</v>
      </c>
      <c r="E42" s="189">
        <f t="shared" ref="E42:X42" si="10">IF(SUM(E19:E21)=0,":",SUM(E19:E21))</f>
        <v>1930.1299999999999</v>
      </c>
      <c r="F42" s="189">
        <f t="shared" si="10"/>
        <v>1984.7900000000002</v>
      </c>
      <c r="G42" s="189">
        <f t="shared" si="10"/>
        <v>2035.7</v>
      </c>
      <c r="H42" s="189">
        <f t="shared" si="10"/>
        <v>2109.13</v>
      </c>
      <c r="I42" s="189">
        <f t="shared" si="10"/>
        <v>2168.87</v>
      </c>
      <c r="J42" s="189">
        <f t="shared" si="10"/>
        <v>2200.8399999999997</v>
      </c>
      <c r="K42" s="189">
        <f t="shared" si="10"/>
        <v>2290.36</v>
      </c>
      <c r="L42" s="189">
        <f t="shared" si="10"/>
        <v>2432.25</v>
      </c>
      <c r="M42" s="189">
        <f t="shared" si="10"/>
        <v>2497.5300000000002</v>
      </c>
      <c r="N42" s="189">
        <f t="shared" si="10"/>
        <v>2561.65</v>
      </c>
      <c r="O42" s="189">
        <f t="shared" si="10"/>
        <v>2643.18</v>
      </c>
      <c r="P42" s="189">
        <f t="shared" si="10"/>
        <v>2675.86</v>
      </c>
      <c r="Q42" s="189">
        <f t="shared" si="10"/>
        <v>2791.4300000000003</v>
      </c>
      <c r="R42" s="189">
        <f t="shared" si="10"/>
        <v>2929.1</v>
      </c>
      <c r="S42" s="189">
        <f t="shared" si="10"/>
        <v>2910.91</v>
      </c>
      <c r="T42" s="189">
        <f t="shared" si="10"/>
        <v>2977.49</v>
      </c>
      <c r="U42" s="189">
        <f t="shared" si="10"/>
        <v>3011.92</v>
      </c>
      <c r="V42" s="189">
        <f t="shared" si="10"/>
        <v>2917.81</v>
      </c>
      <c r="W42" s="189">
        <f t="shared" si="10"/>
        <v>2893.79</v>
      </c>
      <c r="X42" s="189">
        <f t="shared" si="10"/>
        <v>2918.65</v>
      </c>
    </row>
    <row r="43" spans="1:24" ht="24.75" customHeight="1">
      <c r="A43" s="62"/>
      <c r="B43" s="61" t="s">
        <v>69</v>
      </c>
      <c r="C43" s="88" t="str">
        <f>VLOOKUP(B43,lookup!$B$2:$C$36,2,FALSE)</f>
        <v xml:space="preserve">"Τέχνες, διασκέδαση και ψυχαγωγία" "Άλλες δραστηριότητες παροχής υπηρεσιών"  "Δραστηριότητες νοικοκυριών ως εργοδοτών" </v>
      </c>
      <c r="D43" s="189">
        <f>IF(SUM(D22:D24)=0,":",SUM(D22:D24))</f>
        <v>320.91000000000003</v>
      </c>
      <c r="E43" s="189">
        <f t="shared" ref="E43:X43" si="11">IF(SUM(E22:E24)=0,":",SUM(E22:E24))</f>
        <v>340.02</v>
      </c>
      <c r="F43" s="189">
        <f t="shared" si="11"/>
        <v>368.37</v>
      </c>
      <c r="G43" s="189">
        <f t="shared" si="11"/>
        <v>359.19</v>
      </c>
      <c r="H43" s="189">
        <f t="shared" si="11"/>
        <v>363.4</v>
      </c>
      <c r="I43" s="189">
        <f t="shared" si="11"/>
        <v>398.42</v>
      </c>
      <c r="J43" s="189">
        <f t="shared" si="11"/>
        <v>413</v>
      </c>
      <c r="K43" s="189">
        <f t="shared" si="11"/>
        <v>431.7</v>
      </c>
      <c r="L43" s="189">
        <f t="shared" si="11"/>
        <v>446.38</v>
      </c>
      <c r="M43" s="189">
        <f t="shared" si="11"/>
        <v>468.83</v>
      </c>
      <c r="N43" s="189">
        <f t="shared" si="11"/>
        <v>486.39</v>
      </c>
      <c r="O43" s="189">
        <f t="shared" si="11"/>
        <v>502.08000000000004</v>
      </c>
      <c r="P43" s="189">
        <f t="shared" si="11"/>
        <v>520.42999999999995</v>
      </c>
      <c r="Q43" s="189">
        <f t="shared" si="11"/>
        <v>582.33000000000004</v>
      </c>
      <c r="R43" s="189">
        <f t="shared" si="11"/>
        <v>584.41999999999996</v>
      </c>
      <c r="S43" s="189">
        <f t="shared" si="11"/>
        <v>603.59</v>
      </c>
      <c r="T43" s="189">
        <f t="shared" si="11"/>
        <v>635.65</v>
      </c>
      <c r="U43" s="189">
        <f t="shared" si="11"/>
        <v>612.99</v>
      </c>
      <c r="V43" s="189">
        <f t="shared" si="11"/>
        <v>553.52</v>
      </c>
      <c r="W43" s="189">
        <f t="shared" si="11"/>
        <v>539.49</v>
      </c>
      <c r="X43" s="189">
        <f t="shared" si="11"/>
        <v>534.75</v>
      </c>
    </row>
    <row r="44" spans="1:24" ht="12.75">
      <c r="B44" s="55" t="str">
        <f>""</f>
        <v/>
      </c>
      <c r="C44" s="88"/>
      <c r="D44" s="55" t="str">
        <f>""</f>
        <v/>
      </c>
      <c r="E44" s="55" t="str">
        <f>""</f>
        <v/>
      </c>
      <c r="F44" s="55" t="str">
        <f>""</f>
        <v/>
      </c>
      <c r="G44" s="55" t="str">
        <f>""</f>
        <v/>
      </c>
      <c r="H44" s="55" t="str">
        <f>""</f>
        <v/>
      </c>
      <c r="I44" s="55" t="str">
        <f>""</f>
        <v/>
      </c>
      <c r="J44" s="55" t="str">
        <f>""</f>
        <v/>
      </c>
      <c r="K44" s="55" t="str">
        <f>""</f>
        <v/>
      </c>
      <c r="L44" s="55" t="str">
        <f>""</f>
        <v/>
      </c>
      <c r="M44" s="55" t="str">
        <f>""</f>
        <v/>
      </c>
      <c r="N44" s="55" t="str">
        <f>""</f>
        <v/>
      </c>
      <c r="O44" s="55" t="str">
        <f>""</f>
        <v/>
      </c>
      <c r="P44" s="55" t="str">
        <f>""</f>
        <v/>
      </c>
      <c r="Q44" s="55" t="str">
        <f>""</f>
        <v/>
      </c>
      <c r="R44" s="55" t="str">
        <f>""</f>
        <v/>
      </c>
      <c r="S44" s="55" t="str">
        <f>""</f>
        <v/>
      </c>
      <c r="T44" s="55" t="str">
        <f>""</f>
        <v/>
      </c>
      <c r="U44" s="55" t="str">
        <f>""</f>
        <v/>
      </c>
      <c r="V44" s="55" t="str">
        <f>""</f>
        <v/>
      </c>
      <c r="W44" s="55" t="str">
        <f>""</f>
        <v/>
      </c>
      <c r="X44" s="55" t="str">
        <f>""</f>
        <v/>
      </c>
    </row>
    <row r="45" spans="1:24" ht="24.75" customHeight="1">
      <c r="A45" s="63"/>
      <c r="B45" s="61" t="s">
        <v>140</v>
      </c>
      <c r="C45" s="88" t="str">
        <f>VLOOKUP(B45,lookup!$B$2:$C$36,2,FALSE)</f>
        <v>Πρωτογενής Τομέας</v>
      </c>
      <c r="D45" s="189">
        <f>IF(SUM(D5:D6)=0,":",SUM(D5:D6))</f>
        <v>401.2</v>
      </c>
      <c r="E45" s="189">
        <f t="shared" ref="E45:X45" si="12">IF(SUM(E5:E6)=0,":",SUM(E5:E6))</f>
        <v>396.82</v>
      </c>
      <c r="F45" s="189">
        <f t="shared" si="12"/>
        <v>347.59</v>
      </c>
      <c r="G45" s="189">
        <f t="shared" si="12"/>
        <v>377.71</v>
      </c>
      <c r="H45" s="189">
        <f t="shared" si="12"/>
        <v>428.08</v>
      </c>
      <c r="I45" s="189">
        <f t="shared" si="12"/>
        <v>414.56</v>
      </c>
      <c r="J45" s="189">
        <f t="shared" si="12"/>
        <v>408.78000000000003</v>
      </c>
      <c r="K45" s="189">
        <f t="shared" si="12"/>
        <v>435</v>
      </c>
      <c r="L45" s="189">
        <f t="shared" si="12"/>
        <v>392.23</v>
      </c>
      <c r="M45" s="189">
        <f t="shared" si="12"/>
        <v>400.39</v>
      </c>
      <c r="N45" s="189">
        <f t="shared" si="12"/>
        <v>398.13</v>
      </c>
      <c r="O45" s="189">
        <f t="shared" si="12"/>
        <v>358.72</v>
      </c>
      <c r="P45" s="189">
        <f t="shared" si="12"/>
        <v>349.54</v>
      </c>
      <c r="Q45" s="189">
        <f t="shared" si="12"/>
        <v>333.31</v>
      </c>
      <c r="R45" s="189">
        <f t="shared" si="12"/>
        <v>320.48</v>
      </c>
      <c r="S45" s="189">
        <f t="shared" si="12"/>
        <v>348.15999999999997</v>
      </c>
      <c r="T45" s="189">
        <f t="shared" si="12"/>
        <v>362.68</v>
      </c>
      <c r="U45" s="189">
        <f t="shared" si="12"/>
        <v>346.96999999999997</v>
      </c>
      <c r="V45" s="189">
        <f t="shared" si="12"/>
        <v>323.83</v>
      </c>
      <c r="W45" s="189">
        <f t="shared" si="12"/>
        <v>301.37</v>
      </c>
      <c r="X45" s="189">
        <f t="shared" si="12"/>
        <v>305.97000000000003</v>
      </c>
    </row>
    <row r="46" spans="1:24" s="66" customFormat="1" ht="24.75" customHeight="1">
      <c r="A46" s="64"/>
      <c r="B46" s="60" t="s">
        <v>141</v>
      </c>
      <c r="C46" s="88" t="str">
        <f>VLOOKUP(B46,lookup!$B$2:$C$36,2,FALSE)</f>
        <v>Δευτερογενής Τομέας</v>
      </c>
      <c r="D46" s="189">
        <f>IF(SUM(D7:D10)=0,":",SUM(D7:D10))</f>
        <v>2178.1999999999998</v>
      </c>
      <c r="E46" s="189">
        <f t="shared" ref="E46:X46" si="13">IF(SUM(E7:E10)=0,":",SUM(E7:E10))</f>
        <v>2177.21</v>
      </c>
      <c r="F46" s="189">
        <f t="shared" si="13"/>
        <v>2173.12</v>
      </c>
      <c r="G46" s="189">
        <f t="shared" si="13"/>
        <v>2208.56</v>
      </c>
      <c r="H46" s="189">
        <f t="shared" si="13"/>
        <v>2224.12</v>
      </c>
      <c r="I46" s="189">
        <f t="shared" si="13"/>
        <v>2210.7199999999998</v>
      </c>
      <c r="J46" s="189">
        <f t="shared" si="13"/>
        <v>2266.9899999999998</v>
      </c>
      <c r="K46" s="189">
        <f t="shared" si="13"/>
        <v>2381.9299999999998</v>
      </c>
      <c r="L46" s="189">
        <f t="shared" si="13"/>
        <v>2525.08</v>
      </c>
      <c r="M46" s="189">
        <f t="shared" si="13"/>
        <v>2593.6799999999998</v>
      </c>
      <c r="N46" s="189">
        <f t="shared" si="13"/>
        <v>2638.46</v>
      </c>
      <c r="O46" s="189">
        <f t="shared" si="13"/>
        <v>2730.84</v>
      </c>
      <c r="P46" s="189">
        <f t="shared" si="13"/>
        <v>2892.94</v>
      </c>
      <c r="Q46" s="189">
        <f t="shared" si="13"/>
        <v>2939.04</v>
      </c>
      <c r="R46" s="189">
        <f t="shared" si="13"/>
        <v>2605.0600000000004</v>
      </c>
      <c r="S46" s="189">
        <f t="shared" si="13"/>
        <v>2500.29</v>
      </c>
      <c r="T46" s="189">
        <f t="shared" si="13"/>
        <v>2316.0100000000002</v>
      </c>
      <c r="U46" s="189">
        <f t="shared" si="13"/>
        <v>2017.3400000000001</v>
      </c>
      <c r="V46" s="189">
        <f t="shared" si="13"/>
        <v>1658.8100000000002</v>
      </c>
      <c r="W46" s="189">
        <f t="shared" si="13"/>
        <v>1510.54</v>
      </c>
      <c r="X46" s="189">
        <f t="shared" si="13"/>
        <v>1507.63</v>
      </c>
    </row>
    <row r="47" spans="1:24" s="66" customFormat="1" ht="24.75" customHeight="1">
      <c r="A47" s="64"/>
      <c r="B47" s="61" t="s">
        <v>142</v>
      </c>
      <c r="C47" s="88" t="str">
        <f>VLOOKUP(B47,lookup!$B$2:$C$36,2,FALSE)</f>
        <v>Τριτογενής Τομέας</v>
      </c>
      <c r="D47" s="189">
        <f>IF(SUM(D11:D24)=0,":",SUM(D11:D24))</f>
        <v>6652.34</v>
      </c>
      <c r="E47" s="189">
        <f t="shared" ref="E47:X47" si="14">IF(SUM(E11:E24)=0,":",SUM(E11:E24))</f>
        <v>6805.7099999999991</v>
      </c>
      <c r="F47" s="189">
        <f t="shared" si="14"/>
        <v>7085.8499999999985</v>
      </c>
      <c r="G47" s="189">
        <f t="shared" si="14"/>
        <v>7509.6100000000006</v>
      </c>
      <c r="H47" s="189">
        <f t="shared" si="14"/>
        <v>7916.5300000000016</v>
      </c>
      <c r="I47" s="189">
        <f t="shared" si="14"/>
        <v>8523.3599999999988</v>
      </c>
      <c r="J47" s="189">
        <f t="shared" si="14"/>
        <v>8877.41</v>
      </c>
      <c r="K47" s="189">
        <f t="shared" si="14"/>
        <v>9106.2499999999982</v>
      </c>
      <c r="L47" s="189">
        <f t="shared" si="14"/>
        <v>9368.619999999999</v>
      </c>
      <c r="M47" s="189">
        <f t="shared" si="14"/>
        <v>9871.8700000000008</v>
      </c>
      <c r="N47" s="189">
        <f t="shared" si="14"/>
        <v>10313.630000000001</v>
      </c>
      <c r="O47" s="189">
        <f t="shared" si="14"/>
        <v>10853.74</v>
      </c>
      <c r="P47" s="189">
        <f t="shared" si="14"/>
        <v>11403.859999999999</v>
      </c>
      <c r="Q47" s="189">
        <f t="shared" si="14"/>
        <v>11925.79</v>
      </c>
      <c r="R47" s="189">
        <f t="shared" si="14"/>
        <v>11954.22</v>
      </c>
      <c r="S47" s="189">
        <f t="shared" si="14"/>
        <v>12231.320000000002</v>
      </c>
      <c r="T47" s="189">
        <f t="shared" si="14"/>
        <v>12448.28</v>
      </c>
      <c r="U47" s="189">
        <f t="shared" si="14"/>
        <v>12399.279999999999</v>
      </c>
      <c r="V47" s="189">
        <f t="shared" si="14"/>
        <v>11893.059999999998</v>
      </c>
      <c r="W47" s="189">
        <f t="shared" si="14"/>
        <v>11684.880000000001</v>
      </c>
      <c r="X47" s="189">
        <f t="shared" si="14"/>
        <v>11897.210000000001</v>
      </c>
    </row>
    <row r="48" spans="1:24" s="66" customFormat="1" ht="19.5" customHeight="1">
      <c r="A48" s="64"/>
      <c r="B48" s="64"/>
      <c r="C48" s="68"/>
      <c r="D48" s="68"/>
      <c r="E48" s="68"/>
      <c r="F48" s="68"/>
      <c r="G48" s="68"/>
      <c r="H48" s="68"/>
      <c r="I48" s="68"/>
      <c r="J48" s="68"/>
      <c r="K48" s="68"/>
      <c r="L48" s="68"/>
      <c r="M48" s="68"/>
      <c r="N48" s="68"/>
      <c r="O48" s="68"/>
      <c r="P48" s="69"/>
      <c r="Q48" s="69"/>
      <c r="R48" s="69"/>
      <c r="S48" s="67"/>
    </row>
    <row r="49" spans="1:24" s="64" customFormat="1" ht="28.5" customHeight="1">
      <c r="C49" s="70"/>
      <c r="D49" s="71"/>
      <c r="E49" s="71"/>
      <c r="F49" s="71"/>
      <c r="G49" s="71"/>
      <c r="H49" s="71"/>
      <c r="I49" s="71"/>
      <c r="J49" s="71"/>
      <c r="K49" s="71"/>
      <c r="L49" s="71"/>
      <c r="M49" s="71"/>
      <c r="N49" s="71"/>
      <c r="O49" s="71"/>
      <c r="P49" s="70"/>
      <c r="Q49" s="71"/>
      <c r="R49" s="71"/>
      <c r="S49" s="71"/>
      <c r="T49" s="71"/>
      <c r="U49" s="71"/>
      <c r="V49" s="71"/>
      <c r="W49" s="71"/>
      <c r="X49" s="71"/>
    </row>
    <row r="50" spans="1:24" s="66" customFormat="1" ht="28.5" customHeight="1">
      <c r="A50" s="64"/>
      <c r="B50" s="631" t="s">
        <v>685</v>
      </c>
      <c r="C50" s="632"/>
      <c r="D50" s="633"/>
      <c r="E50" s="633"/>
      <c r="F50" s="633"/>
      <c r="G50" s="634"/>
      <c r="H50" s="632"/>
      <c r="I50" s="632"/>
      <c r="J50" s="632"/>
      <c r="K50" s="632"/>
      <c r="L50" s="632"/>
      <c r="M50" s="632"/>
      <c r="N50" s="632"/>
      <c r="O50" s="635"/>
      <c r="P50" s="635"/>
      <c r="Q50" s="632"/>
      <c r="R50" s="632"/>
      <c r="S50" s="632"/>
      <c r="T50" s="632"/>
      <c r="U50" s="632"/>
      <c r="V50" s="632"/>
      <c r="W50" s="590"/>
    </row>
    <row r="51" spans="1:24" s="66" customFormat="1" ht="19.5" customHeight="1">
      <c r="A51" s="64"/>
      <c r="B51" s="633" t="s">
        <v>686</v>
      </c>
      <c r="C51" s="632"/>
      <c r="D51" s="633"/>
      <c r="E51" s="633"/>
      <c r="F51" s="633"/>
      <c r="G51" s="634"/>
      <c r="H51" s="632"/>
      <c r="I51" s="632"/>
      <c r="J51" s="632"/>
      <c r="K51" s="632"/>
      <c r="L51" s="632"/>
      <c r="M51" s="632"/>
      <c r="N51" s="632"/>
      <c r="O51" s="635"/>
      <c r="P51" s="635"/>
      <c r="Q51" s="632"/>
      <c r="R51" s="632"/>
      <c r="S51" s="632"/>
      <c r="T51" s="632"/>
      <c r="U51" s="632"/>
      <c r="V51" s="632"/>
      <c r="W51" s="590"/>
    </row>
    <row r="52" spans="1:24" s="66" customFormat="1" ht="28.5" customHeight="1">
      <c r="A52" s="64"/>
      <c r="B52" s="636" t="s">
        <v>24</v>
      </c>
      <c r="C52" s="632"/>
      <c r="D52" s="633"/>
      <c r="E52" s="633"/>
      <c r="F52" s="633"/>
      <c r="G52" s="634"/>
      <c r="H52" s="632"/>
      <c r="I52" s="632"/>
      <c r="J52" s="632"/>
      <c r="K52" s="632"/>
      <c r="L52" s="632"/>
      <c r="M52" s="632"/>
      <c r="N52" s="632"/>
      <c r="O52" s="635"/>
      <c r="P52" s="635"/>
      <c r="Q52" s="632"/>
      <c r="R52" s="632"/>
      <c r="S52" s="632"/>
      <c r="T52" s="632"/>
      <c r="U52" s="632"/>
      <c r="V52" s="632"/>
      <c r="W52" s="590"/>
    </row>
    <row r="53" spans="1:24" s="66" customFormat="1" ht="21.75" customHeight="1">
      <c r="B53" s="637" t="s">
        <v>687</v>
      </c>
      <c r="C53" s="632"/>
      <c r="D53" s="633"/>
      <c r="E53" s="633"/>
      <c r="F53" s="633"/>
      <c r="G53" s="638"/>
      <c r="H53" s="632"/>
      <c r="I53" s="632"/>
      <c r="J53" s="632"/>
      <c r="K53" s="632"/>
      <c r="L53" s="632"/>
      <c r="M53" s="632"/>
      <c r="N53" s="632"/>
      <c r="O53" s="635"/>
      <c r="P53" s="635"/>
      <c r="Q53" s="632"/>
      <c r="R53" s="632"/>
      <c r="S53" s="632"/>
      <c r="T53" s="632"/>
      <c r="U53" s="632"/>
      <c r="V53" s="632"/>
      <c r="W53" s="580"/>
    </row>
    <row r="54" spans="1:24" s="52" customFormat="1" ht="21.75" customHeight="1">
      <c r="B54" s="840" t="s">
        <v>688</v>
      </c>
      <c r="C54" s="840"/>
      <c r="D54" s="840"/>
      <c r="E54" s="840"/>
      <c r="F54" s="840"/>
      <c r="G54" s="840"/>
      <c r="H54" s="840"/>
      <c r="I54" s="840"/>
      <c r="J54" s="840"/>
      <c r="K54" s="840"/>
      <c r="L54" s="840"/>
      <c r="M54" s="840"/>
      <c r="N54" s="840"/>
      <c r="O54" s="840"/>
      <c r="P54" s="840"/>
      <c r="Q54" s="840"/>
      <c r="R54" s="840"/>
      <c r="S54" s="840"/>
      <c r="T54" s="840"/>
      <c r="U54" s="840"/>
      <c r="V54" s="840"/>
      <c r="W54" s="840"/>
    </row>
    <row r="55" spans="1:24" s="52" customFormat="1" ht="19.5" customHeight="1">
      <c r="B55" s="618"/>
      <c r="C55" s="639" t="s">
        <v>689</v>
      </c>
      <c r="D55" s="618"/>
      <c r="E55" s="618"/>
      <c r="F55" s="618"/>
      <c r="G55" s="618"/>
      <c r="H55" s="618"/>
      <c r="I55" s="618"/>
      <c r="J55" s="618"/>
      <c r="K55" s="618"/>
      <c r="L55" s="618"/>
      <c r="M55" s="618"/>
      <c r="N55" s="618"/>
      <c r="O55" s="618"/>
      <c r="P55" s="618"/>
      <c r="Q55" s="618"/>
      <c r="R55" s="618"/>
      <c r="S55" s="618"/>
      <c r="T55" s="618"/>
      <c r="U55" s="618"/>
      <c r="V55" s="618"/>
      <c r="W55" s="618"/>
    </row>
    <row r="56" spans="1:24" ht="22.5" customHeight="1">
      <c r="B56" s="841" t="s">
        <v>690</v>
      </c>
      <c r="C56" s="841"/>
      <c r="D56" s="841"/>
      <c r="E56" s="841"/>
      <c r="F56" s="841"/>
      <c r="G56" s="841"/>
      <c r="H56" s="841"/>
      <c r="I56" s="841"/>
      <c r="J56" s="841"/>
      <c r="K56" s="841"/>
      <c r="L56" s="841"/>
      <c r="M56" s="841"/>
      <c r="N56" s="841"/>
      <c r="O56" s="841"/>
      <c r="P56" s="841"/>
      <c r="Q56" s="841"/>
      <c r="R56" s="841"/>
      <c r="S56" s="841"/>
      <c r="T56" s="841"/>
      <c r="U56" s="841"/>
      <c r="V56" s="841"/>
      <c r="W56" s="841"/>
    </row>
    <row r="57" spans="1:24" ht="24.75" customHeight="1" thickBot="1">
      <c r="B57" s="640"/>
      <c r="C57" s="640"/>
      <c r="D57" s="633"/>
      <c r="E57" s="641"/>
      <c r="F57" s="641"/>
      <c r="G57" s="641"/>
      <c r="H57" s="641"/>
      <c r="I57" s="640"/>
      <c r="J57" s="640"/>
      <c r="K57" s="640"/>
      <c r="L57" s="640"/>
      <c r="M57" s="640"/>
      <c r="N57" s="640"/>
      <c r="O57" s="640"/>
      <c r="P57" s="640"/>
      <c r="Q57" s="640"/>
      <c r="R57" s="640"/>
      <c r="S57" s="640"/>
      <c r="T57" s="640"/>
      <c r="U57" s="640"/>
      <c r="V57" s="640"/>
      <c r="W57" s="583"/>
    </row>
    <row r="58" spans="1:24" s="52" customFormat="1" ht="22.5" customHeight="1" thickTop="1">
      <c r="B58" s="642" t="s">
        <v>691</v>
      </c>
      <c r="C58" s="643"/>
      <c r="D58" s="644"/>
      <c r="E58" s="644"/>
      <c r="F58" s="645"/>
      <c r="G58" s="645"/>
      <c r="H58" s="645"/>
      <c r="I58" s="645"/>
      <c r="J58" s="645"/>
      <c r="K58" s="645"/>
      <c r="L58" s="645"/>
      <c r="M58" s="645"/>
      <c r="N58" s="645"/>
      <c r="O58" s="645"/>
      <c r="P58" s="645"/>
      <c r="Q58" s="645"/>
      <c r="R58" s="645"/>
      <c r="S58" s="645"/>
      <c r="T58" s="645"/>
      <c r="U58" s="643"/>
      <c r="V58" s="643"/>
      <c r="W58" s="643"/>
    </row>
    <row r="59" spans="1:24" s="52" customFormat="1" ht="15" customHeight="1">
      <c r="B59" s="646"/>
      <c r="C59" s="646"/>
      <c r="D59" s="633"/>
      <c r="E59" s="633"/>
      <c r="F59" s="647"/>
      <c r="G59" s="646"/>
      <c r="H59" s="646"/>
      <c r="I59" s="646"/>
      <c r="J59" s="646"/>
      <c r="K59" s="646"/>
      <c r="L59" s="646"/>
      <c r="M59" s="646"/>
      <c r="N59" s="646"/>
      <c r="O59" s="646"/>
      <c r="P59" s="646"/>
      <c r="Q59" s="646"/>
      <c r="R59" s="646"/>
      <c r="S59" s="646"/>
      <c r="T59" s="646"/>
      <c r="U59" s="646"/>
      <c r="V59" s="646"/>
      <c r="W59" s="648"/>
    </row>
    <row r="60" spans="1:24" s="52" customFormat="1" ht="15" customHeight="1">
      <c r="B60" s="649" t="s">
        <v>607</v>
      </c>
      <c r="C60" s="650"/>
      <c r="D60" s="633"/>
      <c r="E60" s="633"/>
      <c r="F60" s="651"/>
      <c r="G60" s="646"/>
      <c r="H60" s="646"/>
      <c r="I60" s="646"/>
      <c r="J60" s="646"/>
      <c r="K60" s="646"/>
      <c r="L60" s="646"/>
      <c r="M60" s="646"/>
      <c r="N60" s="646"/>
      <c r="O60" s="646"/>
      <c r="P60" s="646"/>
      <c r="Q60" s="646"/>
      <c r="R60" s="646"/>
      <c r="S60" s="646"/>
      <c r="T60" s="646"/>
      <c r="U60" s="650"/>
      <c r="V60" s="650"/>
      <c r="W60" s="583"/>
    </row>
    <row r="61" spans="1:24" ht="24" customHeight="1">
      <c r="B61" s="631"/>
      <c r="C61" s="632"/>
      <c r="D61" s="633"/>
      <c r="E61" s="633"/>
      <c r="F61" s="633"/>
      <c r="G61" s="634"/>
      <c r="H61" s="632"/>
      <c r="I61" s="632"/>
      <c r="J61" s="632"/>
      <c r="K61" s="632"/>
      <c r="L61" s="632"/>
      <c r="M61" s="632"/>
      <c r="N61" s="632"/>
      <c r="O61" s="635"/>
      <c r="P61" s="635"/>
      <c r="Q61" s="632"/>
      <c r="R61" s="632"/>
      <c r="S61" s="632"/>
      <c r="T61" s="632"/>
      <c r="U61" s="632"/>
      <c r="V61" s="632"/>
      <c r="W61" s="590"/>
    </row>
    <row r="62" spans="1:24" ht="22.5" customHeight="1">
      <c r="R62" s="42"/>
    </row>
    <row r="63" spans="1:24" ht="22.5" customHeight="1">
      <c r="R63" s="42"/>
    </row>
    <row r="64" spans="1:24" ht="22.5" customHeight="1">
      <c r="R64" s="42"/>
    </row>
    <row r="65" spans="18:18" ht="22.5" customHeight="1">
      <c r="R65" s="42"/>
    </row>
    <row r="66" spans="18:18" ht="28.5" customHeight="1">
      <c r="R66" s="42"/>
    </row>
    <row r="67" spans="18:18" ht="9.9499999999999993" customHeight="1">
      <c r="R67" s="42"/>
    </row>
    <row r="68" spans="18:18" s="52" customFormat="1" ht="22.5" customHeight="1"/>
    <row r="69" spans="18:18" s="52" customFormat="1" ht="20.25" customHeight="1"/>
    <row r="70" spans="18:18" s="52" customFormat="1" ht="19.5" customHeight="1"/>
    <row r="71" spans="18:18" ht="28.5" customHeight="1">
      <c r="R71" s="42"/>
    </row>
    <row r="72" spans="18:18" s="52" customFormat="1" ht="28.5" customHeight="1"/>
    <row r="73" spans="18:18" ht="19.5" customHeight="1">
      <c r="R73" s="42"/>
    </row>
    <row r="74" spans="18:18" s="52" customFormat="1" ht="28.5" customHeight="1"/>
    <row r="75" spans="18:18" ht="24.75" customHeight="1">
      <c r="R75" s="42"/>
    </row>
    <row r="76" spans="18:18" ht="22.5" customHeight="1">
      <c r="R76" s="42"/>
    </row>
    <row r="77" spans="18:18" ht="22.5" customHeight="1">
      <c r="R77" s="42"/>
    </row>
    <row r="78" spans="18:18" ht="22.5" customHeight="1">
      <c r="R78" s="42"/>
    </row>
    <row r="79" spans="18:18" ht="22.5" customHeight="1">
      <c r="R79" s="42"/>
    </row>
    <row r="80" spans="18:18" ht="22.5" customHeight="1">
      <c r="R80" s="42"/>
    </row>
    <row r="81" spans="18:18" ht="22.5" customHeight="1">
      <c r="R81" s="42"/>
    </row>
    <row r="82" spans="18:18" ht="22.5" customHeight="1">
      <c r="R82" s="42"/>
    </row>
    <row r="83" spans="18:18" ht="22.5" customHeight="1">
      <c r="R83" s="42"/>
    </row>
    <row r="84" spans="18:18" ht="22.5" customHeight="1">
      <c r="R84" s="42"/>
    </row>
    <row r="85" spans="18:18" ht="22.5" customHeight="1">
      <c r="R85" s="42"/>
    </row>
    <row r="86" spans="18:18" ht="22.5" customHeight="1">
      <c r="R86" s="42"/>
    </row>
    <row r="87" spans="18:18" ht="22.5" customHeight="1">
      <c r="R87" s="42"/>
    </row>
    <row r="88" spans="18:18" ht="22.5" customHeight="1">
      <c r="R88" s="42"/>
    </row>
    <row r="89" spans="18:18" ht="22.5" customHeight="1">
      <c r="R89" s="42"/>
    </row>
    <row r="90" spans="18:18" ht="22.5" customHeight="1">
      <c r="R90" s="42"/>
    </row>
    <row r="91" spans="18:18" ht="22.5" customHeight="1">
      <c r="R91" s="42"/>
    </row>
    <row r="92" spans="18:18" ht="22.5" customHeight="1">
      <c r="R92" s="42"/>
    </row>
    <row r="93" spans="18:18" ht="22.5" customHeight="1">
      <c r="R93" s="42"/>
    </row>
    <row r="94" spans="18:18" ht="22.5" customHeight="1">
      <c r="R94" s="42"/>
    </row>
    <row r="95" spans="18:18" ht="22.5" customHeight="1">
      <c r="R95" s="42"/>
    </row>
    <row r="96" spans="18:18" ht="22.5" customHeight="1">
      <c r="R96" s="42"/>
    </row>
    <row r="97" spans="18:18" ht="22.5" customHeight="1">
      <c r="R97" s="42"/>
    </row>
    <row r="98" spans="18:18" ht="22.5" customHeight="1">
      <c r="R98" s="42"/>
    </row>
    <row r="99" spans="18:18" ht="22.5" customHeight="1">
      <c r="R99" s="42"/>
    </row>
    <row r="100" spans="18:18" ht="22.5" customHeight="1">
      <c r="R100" s="42"/>
    </row>
    <row r="101" spans="18:18" ht="22.5" customHeight="1">
      <c r="R101" s="42"/>
    </row>
    <row r="102" spans="18:18" ht="22.5" customHeight="1">
      <c r="R102" s="42"/>
    </row>
    <row r="103" spans="18:18" ht="22.5" customHeight="1">
      <c r="R103" s="42"/>
    </row>
    <row r="104" spans="18:18" ht="22.5" customHeight="1">
      <c r="R104" s="42"/>
    </row>
    <row r="105" spans="18:18" ht="22.5" customHeight="1">
      <c r="R105" s="42"/>
    </row>
    <row r="106" spans="18:18" ht="22.5" customHeight="1">
      <c r="R106" s="42"/>
    </row>
    <row r="107" spans="18:18" ht="22.5" customHeight="1">
      <c r="R107" s="42"/>
    </row>
    <row r="108" spans="18:18" ht="22.5" customHeight="1">
      <c r="R108" s="42"/>
    </row>
    <row r="109" spans="18:18" ht="22.5" customHeight="1">
      <c r="R109" s="42"/>
    </row>
    <row r="110" spans="18:18" ht="22.5" customHeight="1">
      <c r="R110" s="42"/>
    </row>
    <row r="111" spans="18:18" ht="22.5" customHeight="1">
      <c r="R111" s="42"/>
    </row>
    <row r="112" spans="18:18" ht="22.5" customHeight="1">
      <c r="R112" s="42"/>
    </row>
    <row r="113" spans="18:18" ht="22.5" customHeight="1">
      <c r="R113" s="42"/>
    </row>
    <row r="114" spans="18:18" ht="22.5" customHeight="1">
      <c r="R114" s="42"/>
    </row>
    <row r="115" spans="18:18" ht="22.5" customHeight="1">
      <c r="R115" s="42"/>
    </row>
    <row r="116" spans="18:18" ht="30" customHeight="1">
      <c r="R116" s="42"/>
    </row>
    <row r="117" spans="18:18" s="66" customFormat="1" ht="20.100000000000001" customHeight="1"/>
    <row r="118" spans="18:18" s="66" customFormat="1" ht="19.5" customHeight="1"/>
    <row r="119" spans="18:18" s="66" customFormat="1" ht="15" customHeight="1"/>
    <row r="120" spans="18:18" s="66" customFormat="1" ht="12" customHeight="1"/>
    <row r="121" spans="18:18" s="66" customFormat="1" ht="12.75" customHeight="1"/>
    <row r="122" spans="18:18" s="66" customFormat="1" ht="12.75" customHeight="1"/>
    <row r="123" spans="18:18" s="66" customFormat="1" ht="18" customHeight="1"/>
    <row r="124" spans="18:18" s="66" customFormat="1" ht="15" customHeight="1"/>
    <row r="125" spans="18:18" s="66" customFormat="1" ht="3.75" customHeight="1"/>
    <row r="126" spans="18:18" s="66" customFormat="1" ht="15.95" customHeight="1"/>
  </sheetData>
  <mergeCells count="2">
    <mergeCell ref="B54:W54"/>
    <mergeCell ref="B56:W56"/>
  </mergeCells>
  <pageMargins left="0.70866141732283472" right="0.70866141732283472" top="0.74803149606299213" bottom="0.74803149606299213" header="0.31496062992125984" footer="0.31496062992125984"/>
  <pageSetup paperSize="9" scale="52" orientation="landscape" horizontalDpi="4294967294"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S33"/>
  <sheetViews>
    <sheetView topLeftCell="B10" workbookViewId="0">
      <selection activeCell="B36" sqref="A36:X45"/>
    </sheetView>
  </sheetViews>
  <sheetFormatPr defaultColWidth="9.125" defaultRowHeight="12.75"/>
  <cols>
    <col min="1" max="1" width="2.75" style="77" hidden="1" customWidth="1"/>
    <col min="2" max="2" width="23.75" style="77" customWidth="1"/>
    <col min="3" max="22" width="9.125" style="77"/>
    <col min="23" max="23" width="3.75" style="77" customWidth="1"/>
    <col min="24" max="24" width="9.125" style="84"/>
    <col min="25" max="25" width="3.75" style="77" customWidth="1"/>
    <col min="26" max="26" width="9.125" style="84"/>
    <col min="27" max="27" width="5.625" style="77" bestFit="1" customWidth="1"/>
    <col min="28" max="29" width="9.125" style="84"/>
    <col min="30" max="30" width="3.75" style="77" customWidth="1"/>
    <col min="31" max="31" width="9.125" style="77"/>
    <col min="32" max="32" width="13" style="77" bestFit="1" customWidth="1"/>
    <col min="33" max="34" width="9.125" style="77"/>
    <col min="35" max="35" width="12.25" style="77" bestFit="1" customWidth="1"/>
    <col min="36" max="41" width="9.125" style="77"/>
    <col min="42" max="42" width="3.75" style="77" customWidth="1"/>
    <col min="43" max="16384" width="9.125" style="77"/>
  </cols>
  <sheetData>
    <row r="1" spans="1:45" ht="30.75" thickBot="1">
      <c r="B1" s="36" t="s">
        <v>124</v>
      </c>
    </row>
    <row r="2" spans="1:45" ht="13.5" thickTop="1">
      <c r="B2" s="44" t="s">
        <v>330</v>
      </c>
      <c r="C2" s="44"/>
    </row>
    <row r="3" spans="1:45">
      <c r="B3" s="49" t="s">
        <v>144</v>
      </c>
      <c r="C3" s="44"/>
    </row>
    <row r="4" spans="1:45">
      <c r="C4" s="80"/>
      <c r="D4" s="80"/>
      <c r="E4" s="80"/>
      <c r="F4" s="80"/>
      <c r="G4" s="80"/>
      <c r="H4" s="80"/>
      <c r="I4" s="80"/>
      <c r="J4" s="80"/>
      <c r="K4" s="80"/>
      <c r="L4" s="80"/>
      <c r="M4" s="80"/>
      <c r="N4" s="80"/>
      <c r="O4" s="80"/>
      <c r="P4" s="80"/>
      <c r="Q4" s="80"/>
      <c r="R4" s="80"/>
      <c r="S4" s="80"/>
      <c r="T4" s="80"/>
      <c r="U4" s="80"/>
      <c r="V4" s="80"/>
      <c r="W4" s="80"/>
      <c r="X4" s="81"/>
      <c r="Y4" s="80"/>
      <c r="Z4" s="81"/>
      <c r="AA4" s="80"/>
      <c r="AB4" s="81"/>
      <c r="AC4" s="81"/>
      <c r="AD4" s="80"/>
      <c r="AE4" s="80"/>
      <c r="AF4" s="80"/>
      <c r="AG4" s="80"/>
      <c r="AH4" s="80"/>
      <c r="AI4" s="80"/>
      <c r="AJ4" s="80"/>
      <c r="AK4" s="80"/>
      <c r="AL4" s="80"/>
      <c r="AM4" s="80"/>
      <c r="AN4" s="80"/>
      <c r="AO4" s="80"/>
    </row>
    <row r="5" spans="1:45">
      <c r="B5" s="171" t="s">
        <v>125</v>
      </c>
      <c r="C5" s="99" t="str">
        <f>NA1cT!C5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t="s">
        <v>125</v>
      </c>
      <c r="Y5" s="99" t="s">
        <v>125</v>
      </c>
      <c r="Z5" s="99" t="s">
        <v>125</v>
      </c>
      <c r="AA5" s="99" t="s">
        <v>125</v>
      </c>
      <c r="AB5" s="99" t="s">
        <v>125</v>
      </c>
      <c r="AC5" s="99"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s="78" customFormat="1" ht="253.5" customHeight="1">
      <c r="B6" s="171" t="s">
        <v>125</v>
      </c>
      <c r="C6" s="101" t="str">
        <f>NA1cT!C6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c r="X6" s="102"/>
      <c r="Y6" s="102"/>
      <c r="Z6" s="191"/>
      <c r="AA6" s="101"/>
      <c r="AB6" s="101"/>
      <c r="AC6" s="102" t="s">
        <v>134</v>
      </c>
      <c r="AD6" s="101"/>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f t="shared" ref="A7:A26" si="0">IF(C7=":",0,1)</f>
        <v>1</v>
      </c>
      <c r="B7" s="105">
        <v>1995</v>
      </c>
      <c r="C7" s="172">
        <f>IF(OR(HW1T!C7=":",HW1T!C7=""),":",(HW1T!C7/HW1T!$AC7*100))</f>
        <v>11.254370235463439</v>
      </c>
      <c r="D7" s="172">
        <f>IF(OR(HW1T!D7=":",HW1T!D7=""),":",(HW1T!D7/HW1T!$AC7*100))</f>
        <v>0.29004070867033083</v>
      </c>
      <c r="E7" s="172">
        <f>IF(OR(HW1T!E7=":",HW1T!E7=""),":",(HW1T!E7/HW1T!$AC7*100))</f>
        <v>14.836939003153885</v>
      </c>
      <c r="F7" s="172">
        <f>IF(OR(HW1T!F7=":",HW1T!F7=""),":",(HW1T!F7/HW1T!$AC7*100))</f>
        <v>0.31836265770285122</v>
      </c>
      <c r="G7" s="172">
        <f>IF(OR(HW1T!G7=":",HW1T!G7=""),":",(HW1T!G7/HW1T!$AC7*100))</f>
        <v>0.47356520934868951</v>
      </c>
      <c r="H7" s="172">
        <f>IF(OR(HW1T!H7=":",HW1T!H7=""),":",(HW1T!H7/HW1T!$AC7*100))</f>
        <v>9.5665993431426095</v>
      </c>
      <c r="I7" s="172">
        <f>IF(OR(HW1T!I7=":",HW1T!I7=""),":",(HW1T!I7/HW1T!$AC7*100))</f>
        <v>17.750026696693165</v>
      </c>
      <c r="J7" s="172">
        <f>IF(OR(HW1T!J7=":",HW1T!J7=""),":",(HW1T!J7/HW1T!$AC7*100))</f>
        <v>5.1528662052033418</v>
      </c>
      <c r="K7" s="172">
        <f>IF(OR(HW1T!K7=":",HW1T!K7=""),":",(HW1T!K7/HW1T!$AC7*100))</f>
        <v>10.046762523847869</v>
      </c>
      <c r="L7" s="172">
        <f>IF(OR(HW1T!L7=":",HW1T!L7=""),":",(HW1T!L7/HW1T!$AC7*100))</f>
        <v>1.6955035987690281</v>
      </c>
      <c r="M7" s="172">
        <f>IF(OR(HW1T!M7=":",HW1T!M7=""),":",(HW1T!M7/HW1T!$AC7*100))</f>
        <v>3.7483852460821936</v>
      </c>
      <c r="N7" s="172">
        <f>IF(OR(HW1T!N7=":",HW1T!N7=""),":",(HW1T!N7/HW1T!$AC7*100))</f>
        <v>0.29888538079618626</v>
      </c>
      <c r="O7" s="172">
        <f>IF(OR(HW1T!O7=":",HW1T!O7=""),":",(HW1T!O7/HW1T!$AC7*100))</f>
        <v>3.1044608823682642</v>
      </c>
      <c r="P7" s="172">
        <f>IF(OR(HW1T!P7=":",HW1T!P7=""),":",(HW1T!P7/HW1T!$AC7*100))</f>
        <v>1.6846324487996511</v>
      </c>
      <c r="Q7" s="172">
        <f>IF(OR(HW1T!Q7=":",HW1T!Q7=""),":",(HW1T!Q7/HW1T!$AC7*100))</f>
        <v>7.7968580268638856</v>
      </c>
      <c r="R7" s="172">
        <f>IF(OR(HW1T!R7=":",HW1T!R7=""),":",(HW1T!R7/HW1T!$AC7*100))</f>
        <v>3.3602291758593363</v>
      </c>
      <c r="S7" s="172">
        <f>IF(OR(HW1T!S7=":",HW1T!S7=""),":",(HW1T!S7/HW1T!$AC7*100))</f>
        <v>3.4561858902356746</v>
      </c>
      <c r="T7" s="172">
        <f>IF(OR(HW1T!T7=":",HW1T!T7=""),":",(HW1T!T7/HW1T!$AC7*100))</f>
        <v>1.3997114784381681</v>
      </c>
      <c r="U7" s="172">
        <f>IF(OR(HW1T!U7=":",HW1T!U7=""),":",(HW1T!U7/HW1T!$AC7*100))</f>
        <v>2.337345806306832</v>
      </c>
      <c r="V7" s="172">
        <f>IF(OR(HW1T!V7=":",HW1T!V7=""),":",(HW1T!V7/HW1T!$AC7*100))</f>
        <v>1.4282694822546032</v>
      </c>
      <c r="W7" s="172"/>
      <c r="X7" s="172"/>
      <c r="Y7" s="172"/>
      <c r="Z7" s="172"/>
      <c r="AA7" s="172"/>
      <c r="AB7" s="172"/>
      <c r="AC7" s="172">
        <f>IF(OR(HW1T!AC7=":",HW1T!AC7=""),":",(HW1T!AC7/HW1T!$AC7*100))</f>
        <v>100</v>
      </c>
      <c r="AD7" s="172"/>
      <c r="AE7" s="172">
        <f>IF(OR(HW1T!AE7=":",HW1T!AE7=""),":",(HW1T!AE7/HW1T!$AC7*100))</f>
        <v>11.254370235463439</v>
      </c>
      <c r="AF7" s="172">
        <f>IF(OR(HW1T!AF7=":",HW1T!AF7=""),":",(HW1T!AF7/HW1T!$AC7*100))</f>
        <v>15.918907578875757</v>
      </c>
      <c r="AG7" s="172">
        <f>IF(OR(HW1T!AG7=":",HW1T!AG7=""),":",(HW1T!AG7/HW1T!$AC7*100))</f>
        <v>14.836939003153885</v>
      </c>
      <c r="AH7" s="172">
        <f>IF(OR(HW1T!AH7=":",HW1T!AH7=""),":",(HW1T!AH7/HW1T!$AC7*100))</f>
        <v>9.5665993431426095</v>
      </c>
      <c r="AI7" s="172">
        <f>IF(OR(HW1T!AI7=":",HW1T!AI7=""),":",(HW1T!AI7/HW1T!$AC7*100))</f>
        <v>32.949655425744382</v>
      </c>
      <c r="AJ7" s="172">
        <f>IF(OR(HW1T!AJ7=":",HW1T!AJ7=""),":",(HW1T!AJ7/HW1T!$AC7*100))</f>
        <v>1.6955035987690281</v>
      </c>
      <c r="AK7" s="172">
        <f>IF(OR(HW1T!AK7=":",HW1T!AK7=""),":",(HW1T!AK7/HW1T!$AC7*100))</f>
        <v>3.7483852460821936</v>
      </c>
      <c r="AL7" s="172">
        <f>IF(OR(HW1T!AL7=":",HW1T!AL7=""),":",(HW1T!AL7/HW1T!$AC7*100))</f>
        <v>0.29888538079618626</v>
      </c>
      <c r="AM7" s="172">
        <f>IF(OR(HW1T!AM7=":",HW1T!AM7=""),":",(HW1T!AM7/HW1T!$AC7*100))</f>
        <v>4.7890933311679156</v>
      </c>
      <c r="AN7" s="172">
        <f>IF(OR(HW1T!AN7=":",HW1T!AN7=""),":",(HW1T!AN7/HW1T!$AC7*100))</f>
        <v>14.613273092958897</v>
      </c>
      <c r="AO7" s="172">
        <f>IF(OR(HW1T!AO7=":",HW1T!AO7=""),":",(HW1T!AO7/HW1T!$AC7*100))</f>
        <v>5.1653267669996037</v>
      </c>
      <c r="AP7" s="172"/>
      <c r="AQ7" s="172">
        <f>IF(OR(HW1T!AQ7=":",HW1T!AQ7=""),":",(HW1T!AQ7/HW1T!$AC7*100))</f>
        <v>11.544410944133769</v>
      </c>
      <c r="AR7" s="172">
        <f>IF(OR(HW1T!AR7=":",HW1T!AR7=""),":",(HW1T!AR7/HW1T!$AC7*100))</f>
        <v>25.195466213348034</v>
      </c>
      <c r="AS7" s="172">
        <f>IF(OR(HW1T!AS7=":",HW1T!AS7=""),":",(HW1T!AS7/HW1T!$AC7*100))</f>
        <v>63.260122842518193</v>
      </c>
    </row>
    <row r="8" spans="1:45" ht="22.5" customHeight="1">
      <c r="A8" s="77">
        <f t="shared" si="0"/>
        <v>1</v>
      </c>
      <c r="B8" s="105">
        <v>1996</v>
      </c>
      <c r="C8" s="172">
        <f>IF(OR(HW1T!C8=":",HW1T!C8=""),":",(HW1T!C8/HW1T!$AC8*100))</f>
        <v>10.904765140267255</v>
      </c>
      <c r="D8" s="172">
        <f>IF(OR(HW1T!D8=":",HW1T!D8=""),":",(HW1T!D8/HW1T!$AC8*100))</f>
        <v>0.28701081403159862</v>
      </c>
      <c r="E8" s="172">
        <f>IF(OR(HW1T!E8=":",HW1T!E8=""),":",(HW1T!E8/HW1T!$AC8*100))</f>
        <v>14.161604168535726</v>
      </c>
      <c r="F8" s="172">
        <f>IF(OR(HW1T!F8=":",HW1T!F8=""),":",(HW1T!F8/HW1T!$AC8*100))</f>
        <v>0.31685408918588032</v>
      </c>
      <c r="G8" s="172">
        <f>IF(OR(HW1T!G8=":",HW1T!G8=""),":",(HW1T!G8/HW1T!$AC8*100))</f>
        <v>0.47132121009729805</v>
      </c>
      <c r="H8" s="172">
        <f>IF(OR(HW1T!H8=":",HW1T!H8=""),":",(HW1T!H8/HW1T!$AC8*100))</f>
        <v>9.4061649795737043</v>
      </c>
      <c r="I8" s="172">
        <f>IF(OR(HW1T!I8=":",HW1T!I8=""),":",(HW1T!I8/HW1T!$AC8*100))</f>
        <v>17.946345443672367</v>
      </c>
      <c r="J8" s="172">
        <f>IF(OR(HW1T!J8=":",HW1T!J8=""),":",(HW1T!J8/HW1T!$AC8*100))</f>
        <v>5.2585456603030494</v>
      </c>
      <c r="K8" s="172">
        <f>IF(OR(HW1T!K8=":",HW1T!K8=""),":",(HW1T!K8/HW1T!$AC8*100))</f>
        <v>9.8020366043114997</v>
      </c>
      <c r="L8" s="172">
        <f>IF(OR(HW1T!L8=":",HW1T!L8=""),":",(HW1T!L8/HW1T!$AC8*100))</f>
        <v>1.7811647135664002</v>
      </c>
      <c r="M8" s="172">
        <f>IF(OR(HW1T!M8=":",HW1T!M8=""),":",(HW1T!M8/HW1T!$AC8*100))</f>
        <v>3.882046657811844</v>
      </c>
      <c r="N8" s="172">
        <f>IF(OR(HW1T!N8=":",HW1T!N8=""),":",(HW1T!N8/HW1T!$AC8*100))</f>
        <v>0.31312520678858857</v>
      </c>
      <c r="O8" s="172">
        <f>IF(OR(HW1T!O8=":",HW1T!O8=""),":",(HW1T!O8/HW1T!$AC8*100))</f>
        <v>3.1839850722331904</v>
      </c>
      <c r="P8" s="172">
        <f>IF(OR(HW1T!P8=":",HW1T!P8=""),":",(HW1T!P8/HW1T!$AC8*100))</f>
        <v>1.6989894367535359</v>
      </c>
      <c r="Q8" s="172">
        <f>IF(OR(HW1T!Q8=":",HW1T!Q8=""),":",(HW1T!Q8/HW1T!$AC8*100))</f>
        <v>7.936993990154118</v>
      </c>
      <c r="R8" s="172">
        <f>IF(OR(HW1T!R8=":",HW1T!R8=""),":",(HW1T!R8/HW1T!$AC8*100))</f>
        <v>3.5418628872556881</v>
      </c>
      <c r="S8" s="172">
        <f>IF(OR(HW1T!S8=":",HW1T!S8=""),":",(HW1T!S8/HW1T!$AC8*100))</f>
        <v>3.5676125711655402</v>
      </c>
      <c r="T8" s="172">
        <f>IF(OR(HW1T!T8=":",HW1T!T8=""),":",(HW1T!T8/HW1T!$AC8*100))</f>
        <v>1.4324563163162183</v>
      </c>
      <c r="U8" s="172">
        <f>IF(OR(HW1T!U8=":",HW1T!U8=""),":",(HW1T!U8/HW1T!$AC8*100))</f>
        <v>2.3301471317991456</v>
      </c>
      <c r="V8" s="172">
        <f>IF(OR(HW1T!V8=":",HW1T!V8=""),":",(HW1T!V8/HW1T!$AC8*100))</f>
        <v>1.7769679061773676</v>
      </c>
      <c r="W8" s="172"/>
      <c r="X8" s="172"/>
      <c r="Y8" s="172"/>
      <c r="Z8" s="172"/>
      <c r="AA8" s="172"/>
      <c r="AB8" s="172"/>
      <c r="AC8" s="172">
        <f>IF(OR(HW1T!AC8=":",HW1T!AC8=""),":",(HW1T!AC8/HW1T!$AC8*100))</f>
        <v>100</v>
      </c>
      <c r="AD8" s="172"/>
      <c r="AE8" s="172">
        <f>IF(OR(HW1T!AE8=":",HW1T!AE8=""),":",(HW1T!AE8/HW1T!$AC8*100))</f>
        <v>10.904765140267255</v>
      </c>
      <c r="AF8" s="172">
        <f>IF(OR(HW1T!AF8=":",HW1T!AF8=""),":",(HW1T!AF8/HW1T!$AC8*100))</f>
        <v>15.236790281850505</v>
      </c>
      <c r="AG8" s="172">
        <f>IF(OR(HW1T!AG8=":",HW1T!AG8=""),":",(HW1T!AG8/HW1T!$AC8*100))</f>
        <v>14.161604168535726</v>
      </c>
      <c r="AH8" s="172">
        <f>IF(OR(HW1T!AH8=":",HW1T!AH8=""),":",(HW1T!AH8/HW1T!$AC8*100))</f>
        <v>9.4061649795737043</v>
      </c>
      <c r="AI8" s="172">
        <f>IF(OR(HW1T!AI8=":",HW1T!AI8=""),":",(HW1T!AI8/HW1T!$AC8*100))</f>
        <v>33.006927708286923</v>
      </c>
      <c r="AJ8" s="172">
        <f>IF(OR(HW1T!AJ8=":",HW1T!AJ8=""),":",(HW1T!AJ8/HW1T!$AC8*100))</f>
        <v>1.7811647135664002</v>
      </c>
      <c r="AK8" s="172">
        <f>IF(OR(HW1T!AK8=":",HW1T!AK8=""),":",(HW1T!AK8/HW1T!$AC8*100))</f>
        <v>3.882046657811844</v>
      </c>
      <c r="AL8" s="172">
        <f>IF(OR(HW1T!AL8=":",HW1T!AL8=""),":",(HW1T!AL8/HW1T!$AC8*100))</f>
        <v>0.31312520678858857</v>
      </c>
      <c r="AM8" s="172">
        <f>IF(OR(HW1T!AM8=":",HW1T!AM8=""),":",(HW1T!AM8/HW1T!$AC8*100))</f>
        <v>4.8829745089867256</v>
      </c>
      <c r="AN8" s="172">
        <f>IF(OR(HW1T!AN8=":",HW1T!AN8=""),":",(HW1T!AN8/HW1T!$AC8*100))</f>
        <v>15.046469448575344</v>
      </c>
      <c r="AO8" s="172">
        <f>IF(OR(HW1T!AO8=":",HW1T!AO8=""),":",(HW1T!AO8/HW1T!$AC8*100))</f>
        <v>5.5395713542927316</v>
      </c>
      <c r="AP8" s="172"/>
      <c r="AQ8" s="172">
        <f>IF(OR(HW1T!AQ8=":",HW1T!AQ8=""),":",(HW1T!AQ8/HW1T!$AC8*100))</f>
        <v>11.191775954298853</v>
      </c>
      <c r="AR8" s="172">
        <f>IF(OR(HW1T!AR8=":",HW1T!AR8=""),":",(HW1T!AR8/HW1T!$AC8*100))</f>
        <v>24.355944447392609</v>
      </c>
      <c r="AS8" s="172">
        <f>IF(OR(HW1T!AS8=":",HW1T!AS8=""),":",(HW1T!AS8/HW1T!$AC8*100))</f>
        <v>64.45227959830855</v>
      </c>
    </row>
    <row r="9" spans="1:45" ht="22.5" customHeight="1">
      <c r="A9" s="77">
        <f t="shared" si="0"/>
        <v>1</v>
      </c>
      <c r="B9" s="105">
        <v>1997</v>
      </c>
      <c r="C9" s="172">
        <f>IF(OR(HW1T!C9=":",HW1T!C9=""),":",(HW1T!C9/HW1T!$AC9*100))</f>
        <v>10.683039517554034</v>
      </c>
      <c r="D9" s="172">
        <f>IF(OR(HW1T!D9=":",HW1T!D9=""),":",(HW1T!D9/HW1T!$AC9*100))</f>
        <v>0.24778387498100679</v>
      </c>
      <c r="E9" s="172">
        <f>IF(OR(HW1T!E9=":",HW1T!E9=""),":",(HW1T!E9/HW1T!$AC9*100))</f>
        <v>13.588635224300068</v>
      </c>
      <c r="F9" s="172">
        <f>IF(OR(HW1T!F9=":",HW1T!F9=""),":",(HW1T!F9/HW1T!$AC9*100))</f>
        <v>0.31364936546658378</v>
      </c>
      <c r="G9" s="172">
        <f>IF(OR(HW1T!G9=":",HW1T!G9=""),":",(HW1T!G9/HW1T!$AC9*100))</f>
        <v>0.47471498299058124</v>
      </c>
      <c r="H9" s="172">
        <f>IF(OR(HW1T!H9=":",HW1T!H9=""),":",(HW1T!H9/HW1T!$AC9*100))</f>
        <v>9.198933509438243</v>
      </c>
      <c r="I9" s="172">
        <f>IF(OR(HW1T!I9=":",HW1T!I9=""),":",(HW1T!I9/HW1T!$AC9*100))</f>
        <v>17.953980699840326</v>
      </c>
      <c r="J9" s="172">
        <f>IF(OR(HW1T!J9=":",HW1T!J9=""),":",(HW1T!J9/HW1T!$AC9*100))</f>
        <v>5.3941932063722691</v>
      </c>
      <c r="K9" s="172">
        <f>IF(OR(HW1T!K9=":",HW1T!K9=""),":",(HW1T!K9/HW1T!$AC9*100))</f>
        <v>9.7756836414835391</v>
      </c>
      <c r="L9" s="172">
        <f>IF(OR(HW1T!L9=":",HW1T!L9=""),":",(HW1T!L9/HW1T!$AC9*100))</f>
        <v>1.8681425533334179</v>
      </c>
      <c r="M9" s="172">
        <f>IF(OR(HW1T!M9=":",HW1T!M9=""),":",(HW1T!M9/HW1T!$AC9*100))</f>
        <v>3.9718459973518896</v>
      </c>
      <c r="N9" s="172">
        <f>IF(OR(HW1T!N9=":",HW1T!N9=""),":",(HW1T!N9/HW1T!$AC9*100))</f>
        <v>0.32545630037234968</v>
      </c>
      <c r="O9" s="172">
        <f>IF(OR(HW1T!O9=":",HW1T!O9=""),":",(HW1T!O9/HW1T!$AC9*100))</f>
        <v>3.2391891550694258</v>
      </c>
      <c r="P9" s="172">
        <f>IF(OR(HW1T!P9=":",HW1T!P9=""),":",(HW1T!P9/HW1T!$AC9*100))</f>
        <v>1.7107989480035193</v>
      </c>
      <c r="Q9" s="172">
        <f>IF(OR(HW1T!Q9=":",HW1T!Q9=""),":",(HW1T!Q9/HW1T!$AC9*100))</f>
        <v>8.1779050185565119</v>
      </c>
      <c r="R9" s="172">
        <f>IF(OR(HW1T!R9=":",HW1T!R9=""),":",(HW1T!R9/HW1T!$AC9*100))</f>
        <v>3.661755834524441</v>
      </c>
      <c r="S9" s="172">
        <f>IF(OR(HW1T!S9=":",HW1T!S9=""),":",(HW1T!S9/HW1T!$AC9*100))</f>
        <v>3.6587560378050519</v>
      </c>
      <c r="T9" s="172">
        <f>IF(OR(HW1T!T9=":",HW1T!T9=""),":",(HW1T!T9/HW1T!$AC9*100))</f>
        <v>1.4612015603478474</v>
      </c>
      <c r="U9" s="172">
        <f>IF(OR(HW1T!U9=":",HW1T!U9=""),":",(HW1T!U9/HW1T!$AC9*100))</f>
        <v>2.3594898730450167</v>
      </c>
      <c r="V9" s="172">
        <f>IF(OR(HW1T!V9=":",HW1T!V9=""),":",(HW1T!V9/HW1T!$AC9*100))</f>
        <v>1.9348446991638779</v>
      </c>
      <c r="W9" s="172"/>
      <c r="X9" s="172"/>
      <c r="Y9" s="172"/>
      <c r="Z9" s="172"/>
      <c r="AA9" s="172"/>
      <c r="AB9" s="172"/>
      <c r="AC9" s="172">
        <f>IF(OR(HW1T!AC9=":",HW1T!AC9=""),":",(HW1T!AC9/HW1T!$AC9*100))</f>
        <v>100</v>
      </c>
      <c r="AD9" s="172"/>
      <c r="AE9" s="172">
        <f>IF(OR(HW1T!AE9=":",HW1T!AE9=""),":",(HW1T!AE9/HW1T!$AC9*100))</f>
        <v>10.683039517554034</v>
      </c>
      <c r="AF9" s="172">
        <f>IF(OR(HW1T!AF9=":",HW1T!AF9=""),":",(HW1T!AF9/HW1T!$AC9*100))</f>
        <v>14.62478344773824</v>
      </c>
      <c r="AG9" s="172">
        <f>IF(OR(HW1T!AG9=":",HW1T!AG9=""),":",(HW1T!AG9/HW1T!$AC9*100))</f>
        <v>13.588635224300068</v>
      </c>
      <c r="AH9" s="172">
        <f>IF(OR(HW1T!AH9=":",HW1T!AH9=""),":",(HW1T!AH9/HW1T!$AC9*100))</f>
        <v>9.198933509438243</v>
      </c>
      <c r="AI9" s="172">
        <f>IF(OR(HW1T!AI9=":",HW1T!AI9=""),":",(HW1T!AI9/HW1T!$AC9*100))</f>
        <v>33.123857547696126</v>
      </c>
      <c r="AJ9" s="172">
        <f>IF(OR(HW1T!AJ9=":",HW1T!AJ9=""),":",(HW1T!AJ9/HW1T!$AC9*100))</f>
        <v>1.8681425533334179</v>
      </c>
      <c r="AK9" s="172">
        <f>IF(OR(HW1T!AK9=":",HW1T!AK9=""),":",(HW1T!AK9/HW1T!$AC9*100))</f>
        <v>3.9718459973518896</v>
      </c>
      <c r="AL9" s="172">
        <f>IF(OR(HW1T!AL9=":",HW1T!AL9=""),":",(HW1T!AL9/HW1T!$AC9*100))</f>
        <v>0.32545630037234968</v>
      </c>
      <c r="AM9" s="172">
        <f>IF(OR(HW1T!AM9=":",HW1T!AM9=""),":",(HW1T!AM9/HW1T!$AC9*100))</f>
        <v>4.9499881030729451</v>
      </c>
      <c r="AN9" s="172">
        <f>IF(OR(HW1T!AN9=":",HW1T!AN9=""),":",(HW1T!AN9/HW1T!$AC9*100))</f>
        <v>15.498416890886006</v>
      </c>
      <c r="AO9" s="172">
        <f>IF(OR(HW1T!AO9=":",HW1T!AO9=""),":",(HW1T!AO9/HW1T!$AC9*100))</f>
        <v>5.7555361325567409</v>
      </c>
      <c r="AP9" s="172"/>
      <c r="AQ9" s="172">
        <f>IF(OR(HW1T!AQ9=":",HW1T!AQ9=""),":",(HW1T!AQ9/HW1T!$AC9*100))</f>
        <v>10.930823392535041</v>
      </c>
      <c r="AR9" s="172">
        <f>IF(OR(HW1T!AR9=":",HW1T!AR9=""),":",(HW1T!AR9/HW1T!$AC9*100))</f>
        <v>23.575933082195473</v>
      </c>
      <c r="AS9" s="172">
        <f>IF(OR(HW1T!AS9=":",HW1T!AS9=""),":",(HW1T!AS9/HW1T!$AC9*100))</f>
        <v>65.493243525269477</v>
      </c>
    </row>
    <row r="10" spans="1:45" ht="22.5" customHeight="1">
      <c r="A10" s="77">
        <f t="shared" si="0"/>
        <v>1</v>
      </c>
      <c r="B10" s="105">
        <v>1998</v>
      </c>
      <c r="C10" s="172">
        <f>IF(OR(HW1T!C10=":",HW1T!C10=""),":",(HW1T!C10/HW1T!$AC10*100))</f>
        <v>10.796893816823374</v>
      </c>
      <c r="D10" s="172">
        <f>IF(OR(HW1T!D10=":",HW1T!D10=""),":",(HW1T!D10/HW1T!$AC10*100))</f>
        <v>0.24316198205712536</v>
      </c>
      <c r="E10" s="172">
        <f>IF(OR(HW1T!E10=":",HW1T!E10=""),":",(HW1T!E10/HW1T!$AC10*100))</f>
        <v>12.957118842249931</v>
      </c>
      <c r="F10" s="172">
        <f>IF(OR(HW1T!F10=":",HW1T!F10=""),":",(HW1T!F10/HW1T!$AC10*100))</f>
        <v>0.30779888878426931</v>
      </c>
      <c r="G10" s="172">
        <f>IF(OR(HW1T!G10=":",HW1T!G10=""),":",(HW1T!G10/HW1T!$AC10*100))</f>
        <v>0.51865583219164357</v>
      </c>
      <c r="H10" s="172">
        <f>IF(OR(HW1T!H10=":",HW1T!H10=""),":",(HW1T!H10/HW1T!$AC10*100))</f>
        <v>8.7908482249440834</v>
      </c>
      <c r="I10" s="172">
        <f>IF(OR(HW1T!I10=":",HW1T!I10=""),":",(HW1T!I10/HW1T!$AC10*100))</f>
        <v>18.192835038995845</v>
      </c>
      <c r="J10" s="172">
        <f>IF(OR(HW1T!J10=":",HW1T!J10=""),":",(HW1T!J10/HW1T!$AC10*100))</f>
        <v>5.474087922084423</v>
      </c>
      <c r="K10" s="172">
        <f>IF(OR(HW1T!K10=":",HW1T!K10=""),":",(HW1T!K10/HW1T!$AC10*100))</f>
        <v>9.6812587979454658</v>
      </c>
      <c r="L10" s="172">
        <f>IF(OR(HW1T!L10=":",HW1T!L10=""),":",(HW1T!L10/HW1T!$AC10*100))</f>
        <v>1.8812160043204456</v>
      </c>
      <c r="M10" s="172">
        <f>IF(OR(HW1T!M10=":",HW1T!M10=""),":",(HW1T!M10/HW1T!$AC10*100))</f>
        <v>4.032996467396778</v>
      </c>
      <c r="N10" s="172">
        <f>IF(OR(HW1T!N10=":",HW1T!N10=""),":",(HW1T!N10/HW1T!$AC10*100))</f>
        <v>0.33459426369088308</v>
      </c>
      <c r="O10" s="172">
        <f>IF(OR(HW1T!O10=":",HW1T!O10=""),":",(HW1T!O10/HW1T!$AC10*100))</f>
        <v>3.3303439044878416</v>
      </c>
      <c r="P10" s="172">
        <f>IF(OR(HW1T!P10=":",HW1T!P10=""),":",(HW1T!P10/HW1T!$AC10*100))</f>
        <v>1.7114555526537727</v>
      </c>
      <c r="Q10" s="172">
        <f>IF(OR(HW1T!Q10=":",HW1T!Q10=""),":",(HW1T!Q10/HW1T!$AC10*100))</f>
        <v>8.4837818139311327</v>
      </c>
      <c r="R10" s="172">
        <f>IF(OR(HW1T!R10=":",HW1T!R10=""),":",(HW1T!R10/HW1T!$AC10*100))</f>
        <v>3.6663547963549092</v>
      </c>
      <c r="S10" s="172">
        <f>IF(OR(HW1T!S10=":",HW1T!S10=""),":",(HW1T!S10/HW1T!$AC10*100))</f>
        <v>3.6835737854285422</v>
      </c>
      <c r="T10" s="172">
        <f>IF(OR(HW1T!T10=":",HW1T!T10=""),":",(HW1T!T10/HW1T!$AC10*100))</f>
        <v>1.483264563204225</v>
      </c>
      <c r="U10" s="172">
        <f>IF(OR(HW1T!U10=":",HW1T!U10=""),":",(HW1T!U10/HW1T!$AC10*100))</f>
        <v>2.3239220264462062</v>
      </c>
      <c r="V10" s="172">
        <f>IF(OR(HW1T!V10=":",HW1T!V10=""),":",(HW1T!V10/HW1T!$AC10*100))</f>
        <v>2.1058374760090737</v>
      </c>
      <c r="W10" s="172"/>
      <c r="X10" s="172"/>
      <c r="Y10" s="172"/>
      <c r="Z10" s="172"/>
      <c r="AA10" s="172"/>
      <c r="AB10" s="172"/>
      <c r="AC10" s="172">
        <f>IF(OR(HW1T!AC10=":",HW1T!AC10=""),":",(HW1T!AC10/HW1T!$AC10*100))</f>
        <v>100</v>
      </c>
      <c r="AD10" s="172"/>
      <c r="AE10" s="172">
        <f>IF(OR(HW1T!AE10=":",HW1T!AE10=""),":",(HW1T!AE10/HW1T!$AC10*100))</f>
        <v>10.796893816823374</v>
      </c>
      <c r="AF10" s="172">
        <f>IF(OR(HW1T!AF10=":",HW1T!AF10=""),":",(HW1T!AF10/HW1T!$AC10*100))</f>
        <v>14.026735545282969</v>
      </c>
      <c r="AG10" s="172">
        <f>IF(OR(HW1T!AG10=":",HW1T!AG10=""),":",(HW1T!AG10/HW1T!$AC10*100))</f>
        <v>12.957118842249931</v>
      </c>
      <c r="AH10" s="172">
        <f>IF(OR(HW1T!AH10=":",HW1T!AH10=""),":",(HW1T!AH10/HW1T!$AC10*100))</f>
        <v>8.7908482249440834</v>
      </c>
      <c r="AI10" s="172">
        <f>IF(OR(HW1T!AI10=":",HW1T!AI10=""),":",(HW1T!AI10/HW1T!$AC10*100))</f>
        <v>33.348181759025735</v>
      </c>
      <c r="AJ10" s="172">
        <f>IF(OR(HW1T!AJ10=":",HW1T!AJ10=""),":",(HW1T!AJ10/HW1T!$AC10*100))</f>
        <v>1.8812160043204456</v>
      </c>
      <c r="AK10" s="172">
        <f>IF(OR(HW1T!AK10=":",HW1T!AK10=""),":",(HW1T!AK10/HW1T!$AC10*100))</f>
        <v>4.032996467396778</v>
      </c>
      <c r="AL10" s="172">
        <f>IF(OR(HW1T!AL10=":",HW1T!AL10=""),":",(HW1T!AL10/HW1T!$AC10*100))</f>
        <v>0.33459426369088308</v>
      </c>
      <c r="AM10" s="172">
        <f>IF(OR(HW1T!AM10=":",HW1T!AM10=""),":",(HW1T!AM10/HW1T!$AC10*100))</f>
        <v>5.0417994571416145</v>
      </c>
      <c r="AN10" s="172">
        <f>IF(OR(HW1T!AN10=":",HW1T!AN10=""),":",(HW1T!AN10/HW1T!$AC10*100))</f>
        <v>15.833710395714585</v>
      </c>
      <c r="AO10" s="172">
        <f>IF(OR(HW1T!AO10=":",HW1T!AO10=""),":",(HW1T!AO10/HW1T!$AC10*100))</f>
        <v>5.9130240656595046</v>
      </c>
      <c r="AP10" s="172"/>
      <c r="AQ10" s="172">
        <f>IF(OR(HW1T!AQ10=":",HW1T!AQ10=""),":",(HW1T!AQ10/HW1T!$AC10*100))</f>
        <v>11.040055798880498</v>
      </c>
      <c r="AR10" s="172">
        <f>IF(OR(HW1T!AR10=":",HW1T!AR10=""),":",(HW1T!AR10/HW1T!$AC10*100))</f>
        <v>22.574421788169925</v>
      </c>
      <c r="AS10" s="172">
        <f>IF(OR(HW1T!AS10=":",HW1T!AS10=""),":",(HW1T!AS10/HW1T!$AC10*100))</f>
        <v>66.385522412949527</v>
      </c>
    </row>
    <row r="11" spans="1:45" ht="22.5" customHeight="1">
      <c r="A11" s="77">
        <f t="shared" si="0"/>
        <v>1</v>
      </c>
      <c r="B11" s="105">
        <v>1999</v>
      </c>
      <c r="C11" s="172">
        <f>IF(OR(HW1T!C11=":",HW1T!C11=""),":",(HW1T!C11/HW1T!$AC11*100))</f>
        <v>10.93512309600843</v>
      </c>
      <c r="D11" s="172">
        <f>IF(OR(HW1T!D11=":",HW1T!D11=""),":",(HW1T!D11/HW1T!$AC11*100))</f>
        <v>0.23785692716772458</v>
      </c>
      <c r="E11" s="172">
        <f>IF(OR(HW1T!E11=":",HW1T!E11=""),":",(HW1T!E11/HW1T!$AC11*100))</f>
        <v>12.158623129195426</v>
      </c>
      <c r="F11" s="172">
        <f>IF(OR(HW1T!F11=":",HW1T!F11=""),":",(HW1T!F11/HW1T!$AC11*100))</f>
        <v>0.30108365317842734</v>
      </c>
      <c r="G11" s="172">
        <f>IF(OR(HW1T!G11=":",HW1T!G11=""),":",(HW1T!G11/HW1T!$AC11*100))</f>
        <v>0.50734033938636569</v>
      </c>
      <c r="H11" s="172">
        <f>IF(OR(HW1T!H11=":",HW1T!H11=""),":",(HW1T!H11/HW1T!$AC11*100))</f>
        <v>8.6297265561861956</v>
      </c>
      <c r="I11" s="172">
        <f>IF(OR(HW1T!I11=":",HW1T!I11=""),":",(HW1T!I11/HW1T!$AC11*100))</f>
        <v>17.892700824807033</v>
      </c>
      <c r="J11" s="172">
        <f>IF(OR(HW1T!J11=":",HW1T!J11=""),":",(HW1T!J11/HW1T!$AC11*100))</f>
        <v>5.5453915966467289</v>
      </c>
      <c r="K11" s="172">
        <f>IF(OR(HW1T!K11=":",HW1T!K11=""),":",(HW1T!K11/HW1T!$AC11*100))</f>
        <v>9.9689524326823982</v>
      </c>
      <c r="L11" s="172">
        <f>IF(OR(HW1T!L11=":",HW1T!L11=""),":",(HW1T!L11/HW1T!$AC11*100))</f>
        <v>1.9484642830991286</v>
      </c>
      <c r="M11" s="172">
        <f>IF(OR(HW1T!M11=":",HW1T!M11=""),":",(HW1T!M11/HW1T!$AC11*100))</f>
        <v>4.480871538272738</v>
      </c>
      <c r="N11" s="172">
        <f>IF(OR(HW1T!N11=":",HW1T!N11=""),":",(HW1T!N11/HW1T!$AC11*100))</f>
        <v>0.32729443450071899</v>
      </c>
      <c r="O11" s="172">
        <f>IF(OR(HW1T!O11=":",HW1T!O11=""),":",(HW1T!O11/HW1T!$AC11*100))</f>
        <v>3.3422807290792891</v>
      </c>
      <c r="P11" s="172">
        <f>IF(OR(HW1T!P11=":",HW1T!P11=""),":",(HW1T!P11/HW1T!$AC11*100))</f>
        <v>1.6911539233810953</v>
      </c>
      <c r="Q11" s="172">
        <f>IF(OR(HW1T!Q11=":",HW1T!Q11=""),":",(HW1T!Q11/HW1T!$AC11*100))</f>
        <v>8.5511105306606012</v>
      </c>
      <c r="R11" s="172">
        <f>IF(OR(HW1T!R11=":",HW1T!R11=""),":",(HW1T!R11/HW1T!$AC11*100))</f>
        <v>3.6897334855010588</v>
      </c>
      <c r="S11" s="172">
        <f>IF(OR(HW1T!S11=":",HW1T!S11=""),":",(HW1T!S11/HW1T!$AC11*100))</f>
        <v>3.6939702239050622</v>
      </c>
      <c r="T11" s="172">
        <f>IF(OR(HW1T!T11=":",HW1T!T11=""),":",(HW1T!T11/HW1T!$AC11*100))</f>
        <v>1.5125805475317511</v>
      </c>
      <c r="U11" s="172">
        <f>IF(OR(HW1T!U11=":",HW1T!U11=""),":",(HW1T!U11/HW1T!$AC11*100))</f>
        <v>2.3316968202245336</v>
      </c>
      <c r="V11" s="172">
        <f>IF(OR(HW1T!V11=":",HW1T!V11=""),":",(HW1T!V11/HW1T!$AC11*100))</f>
        <v>2.2540449285852682</v>
      </c>
      <c r="W11" s="172"/>
      <c r="X11" s="172"/>
      <c r="Y11" s="172"/>
      <c r="Z11" s="172"/>
      <c r="AA11" s="172"/>
      <c r="AB11" s="172"/>
      <c r="AC11" s="172">
        <f>IF(OR(HW1T!AC11=":",HW1T!AC11=""),":",(HW1T!AC11/HW1T!$AC11*100))</f>
        <v>100</v>
      </c>
      <c r="AD11" s="172"/>
      <c r="AE11" s="172">
        <f>IF(OR(HW1T!AE11=":",HW1T!AE11=""),":",(HW1T!AE11/HW1T!$AC11*100))</f>
        <v>10.93512309600843</v>
      </c>
      <c r="AF11" s="172">
        <f>IF(OR(HW1T!AF11=":",HW1T!AF11=""),":",(HW1T!AF11/HW1T!$AC11*100))</f>
        <v>13.204904048927943</v>
      </c>
      <c r="AG11" s="172">
        <f>IF(OR(HW1T!AG11=":",HW1T!AG11=""),":",(HW1T!AG11/HW1T!$AC11*100))</f>
        <v>12.158623129195426</v>
      </c>
      <c r="AH11" s="172">
        <f>IF(OR(HW1T!AH11=":",HW1T!AH11=""),":",(HW1T!AH11/HW1T!$AC11*100))</f>
        <v>8.6297265561861956</v>
      </c>
      <c r="AI11" s="172">
        <f>IF(OR(HW1T!AI11=":",HW1T!AI11=""),":",(HW1T!AI11/HW1T!$AC11*100))</f>
        <v>33.40704485413616</v>
      </c>
      <c r="AJ11" s="172">
        <f>IF(OR(HW1T!AJ11=":",HW1T!AJ11=""),":",(HW1T!AJ11/HW1T!$AC11*100))</f>
        <v>1.9484642830991286</v>
      </c>
      <c r="AK11" s="172">
        <f>IF(OR(HW1T!AK11=":",HW1T!AK11=""),":",(HW1T!AK11/HW1T!$AC11*100))</f>
        <v>4.480871538272738</v>
      </c>
      <c r="AL11" s="172">
        <f>IF(OR(HW1T!AL11=":",HW1T!AL11=""),":",(HW1T!AL11/HW1T!$AC11*100))</f>
        <v>0.32729443450071899</v>
      </c>
      <c r="AM11" s="172">
        <f>IF(OR(HW1T!AM11=":",HW1T!AM11=""),":",(HW1T!AM11/HW1T!$AC11*100))</f>
        <v>5.033434652460385</v>
      </c>
      <c r="AN11" s="172">
        <f>IF(OR(HW1T!AN11=":",HW1T!AN11=""),":",(HW1T!AN11/HW1T!$AC11*100))</f>
        <v>15.934814240066721</v>
      </c>
      <c r="AO11" s="172">
        <f>IF(OR(HW1T!AO11=":",HW1T!AO11=""),":",(HW1T!AO11/HW1T!$AC11*100))</f>
        <v>6.0983222963415535</v>
      </c>
      <c r="AP11" s="172"/>
      <c r="AQ11" s="172">
        <f>IF(OR(HW1T!AQ11=":",HW1T!AQ11=""),":",(HW1T!AQ11/HW1T!$AC11*100))</f>
        <v>11.172980023176153</v>
      </c>
      <c r="AR11" s="172">
        <f>IF(OR(HW1T!AR11=":",HW1T!AR11=""),":",(HW1T!AR11/HW1T!$AC11*100))</f>
        <v>21.596773677946416</v>
      </c>
      <c r="AS11" s="172">
        <f>IF(OR(HW1T!AS11=":",HW1T!AS11=""),":",(HW1T!AS11/HW1T!$AC11*100))</f>
        <v>67.230246298877404</v>
      </c>
    </row>
    <row r="12" spans="1:45" ht="22.5" customHeight="1">
      <c r="A12" s="77">
        <f t="shared" si="0"/>
        <v>1</v>
      </c>
      <c r="B12" s="105">
        <v>2000</v>
      </c>
      <c r="C12" s="172">
        <f>IF(OR(HW1T!C12=":",HW1T!C12=""),":",(HW1T!C12/HW1T!$AC12*100))</f>
        <v>11.123825596930194</v>
      </c>
      <c r="D12" s="172">
        <f>IF(OR(HW1T!D12=":",HW1T!D12=""),":",(HW1T!D12/HW1T!$AC12*100))</f>
        <v>0.2278891942711764</v>
      </c>
      <c r="E12" s="172">
        <f>IF(OR(HW1T!E12=":",HW1T!E12=""),":",(HW1T!E12/HW1T!$AC12*100))</f>
        <v>11.466850201473118</v>
      </c>
      <c r="F12" s="172">
        <f>IF(OR(HW1T!F12=":",HW1T!F12=""),":",(HW1T!F12/HW1T!$AC12*100))</f>
        <v>0.29515937535931169</v>
      </c>
      <c r="G12" s="172">
        <f>IF(OR(HW1T!G12=":",HW1T!G12=""),":",(HW1T!G12/HW1T!$AC12*100))</f>
        <v>0.49705452317171966</v>
      </c>
      <c r="H12" s="172">
        <f>IF(OR(HW1T!H12=":",HW1T!H12=""),":",(HW1T!H12/HW1T!$AC12*100))</f>
        <v>8.4146580120403076</v>
      </c>
      <c r="I12" s="172">
        <f>IF(OR(HW1T!I12=":",HW1T!I12=""),":",(HW1T!I12/HW1T!$AC12*100))</f>
        <v>17.977700721560691</v>
      </c>
      <c r="J12" s="172">
        <f>IF(OR(HW1T!J12=":",HW1T!J12=""),":",(HW1T!J12/HW1T!$AC12*100))</f>
        <v>5.5835340431928691</v>
      </c>
      <c r="K12" s="172">
        <f>IF(OR(HW1T!K12=":",HW1T!K12=""),":",(HW1T!K12/HW1T!$AC12*100))</f>
        <v>10.194207150676787</v>
      </c>
      <c r="L12" s="172">
        <f>IF(OR(HW1T!L12=":",HW1T!L12=""),":",(HW1T!L12/HW1T!$AC12*100))</f>
        <v>2.0158153376078851</v>
      </c>
      <c r="M12" s="172">
        <f>IF(OR(HW1T!M12=":",HW1T!M12=""),":",(HW1T!M12/HW1T!$AC12*100))</f>
        <v>4.6597737609737342</v>
      </c>
      <c r="N12" s="172">
        <f>IF(OR(HW1T!N12=":",HW1T!N12=""),":",(HW1T!N12/HW1T!$AC12*100))</f>
        <v>0.33079157852332325</v>
      </c>
      <c r="O12" s="172">
        <f>IF(OR(HW1T!O12=":",HW1T!O12=""),":",(HW1T!O12/HW1T!$AC12*100))</f>
        <v>3.4144304373506613</v>
      </c>
      <c r="P12" s="172">
        <f>IF(OR(HW1T!P12=":",HW1T!P12=""),":",(HW1T!P12/HW1T!$AC12*100))</f>
        <v>1.6675427772716407</v>
      </c>
      <c r="Q12" s="172">
        <f>IF(OR(HW1T!Q12=":",HW1T!Q12=""),":",(HW1T!Q12/HW1T!$AC12*100))</f>
        <v>8.6033362142748722</v>
      </c>
      <c r="R12" s="172">
        <f>IF(OR(HW1T!R12=":",HW1T!R12=""),":",(HW1T!R12/HW1T!$AC12*100))</f>
        <v>3.6461959382421902</v>
      </c>
      <c r="S12" s="172">
        <f>IF(OR(HW1T!S12=":",HW1T!S12=""),":",(HW1T!S12/HW1T!$AC12*100))</f>
        <v>3.5850011223378768</v>
      </c>
      <c r="T12" s="172">
        <f>IF(OR(HW1T!T12=":",HW1T!T12=""),":",(HW1T!T12/HW1T!$AC12*100))</f>
        <v>1.5122733113079827</v>
      </c>
      <c r="U12" s="172">
        <f>IF(OR(HW1T!U12=":",HW1T!U12=""),":",(HW1T!U12/HW1T!$AC12*100))</f>
        <v>2.2351368783338215</v>
      </c>
      <c r="V12" s="172">
        <f>IF(OR(HW1T!V12=":",HW1T!V12=""),":",(HW1T!V12/HW1T!$AC12*100))</f>
        <v>2.5488238250998583</v>
      </c>
      <c r="W12" s="172"/>
      <c r="X12" s="172"/>
      <c r="Y12" s="172"/>
      <c r="Z12" s="172"/>
      <c r="AA12" s="172"/>
      <c r="AB12" s="172"/>
      <c r="AC12" s="172">
        <f>IF(OR(HW1T!AC12=":",HW1T!AC12=""),":",(HW1T!AC12/HW1T!$AC12*100))</f>
        <v>100</v>
      </c>
      <c r="AD12" s="172"/>
      <c r="AE12" s="172">
        <f>IF(OR(HW1T!AE12=":",HW1T!AE12=""),":",(HW1T!AE12/HW1T!$AC12*100))</f>
        <v>11.123825596930194</v>
      </c>
      <c r="AF12" s="172">
        <f>IF(OR(HW1T!AF12=":",HW1T!AF12=""),":",(HW1T!AF12/HW1T!$AC12*100))</f>
        <v>12.486953294275327</v>
      </c>
      <c r="AG12" s="172">
        <f>IF(OR(HW1T!AG12=":",HW1T!AG12=""),":",(HW1T!AG12/HW1T!$AC12*100))</f>
        <v>11.466850201473118</v>
      </c>
      <c r="AH12" s="172">
        <f>IF(OR(HW1T!AH12=":",HW1T!AH12=""),":",(HW1T!AH12/HW1T!$AC12*100))</f>
        <v>8.4146580120403076</v>
      </c>
      <c r="AI12" s="172">
        <f>IF(OR(HW1T!AI12=":",HW1T!AI12=""),":",(HW1T!AI12/HW1T!$AC12*100))</f>
        <v>33.755441915430353</v>
      </c>
      <c r="AJ12" s="172">
        <f>IF(OR(HW1T!AJ12=":",HW1T!AJ12=""),":",(HW1T!AJ12/HW1T!$AC12*100))</f>
        <v>2.0158153376078851</v>
      </c>
      <c r="AK12" s="172">
        <f>IF(OR(HW1T!AK12=":",HW1T!AK12=""),":",(HW1T!AK12/HW1T!$AC12*100))</f>
        <v>4.6597737609737342</v>
      </c>
      <c r="AL12" s="172">
        <f>IF(OR(HW1T!AL12=":",HW1T!AL12=""),":",(HW1T!AL12/HW1T!$AC12*100))</f>
        <v>0.33079157852332325</v>
      </c>
      <c r="AM12" s="172">
        <f>IF(OR(HW1T!AM12=":",HW1T!AM12=""),":",(HW1T!AM12/HW1T!$AC12*100))</f>
        <v>5.0819732146223009</v>
      </c>
      <c r="AN12" s="172">
        <f>IF(OR(HW1T!AN12=":",HW1T!AN12=""),":",(HW1T!AN12/HW1T!$AC12*100))</f>
        <v>15.834533274854937</v>
      </c>
      <c r="AO12" s="172">
        <f>IF(OR(HW1T!AO12=":",HW1T!AO12=""),":",(HW1T!AO12/HW1T!$AC12*100))</f>
        <v>6.2962340147416622</v>
      </c>
      <c r="AP12" s="172"/>
      <c r="AQ12" s="172">
        <f>IF(OR(HW1T!AQ12=":",HW1T!AQ12=""),":",(HW1T!AQ12/HW1T!$AC12*100))</f>
        <v>11.351714791201371</v>
      </c>
      <c r="AR12" s="172">
        <f>IF(OR(HW1T!AR12=":",HW1T!AR12=""),":",(HW1T!AR12/HW1T!$AC12*100))</f>
        <v>20.673722112044459</v>
      </c>
      <c r="AS12" s="172">
        <f>IF(OR(HW1T!AS12=":",HW1T!AS12=""),":",(HW1T!AS12/HW1T!$AC12*100))</f>
        <v>67.97456309675421</v>
      </c>
    </row>
    <row r="13" spans="1:45" ht="22.5" customHeight="1">
      <c r="A13" s="77">
        <f t="shared" si="0"/>
        <v>1</v>
      </c>
      <c r="B13" s="105">
        <v>2001</v>
      </c>
      <c r="C13" s="172">
        <f>IF(OR(HW1T!C13=":",HW1T!C13=""),":",(HW1T!C13/HW1T!$AC13*100))</f>
        <v>10.538136934126269</v>
      </c>
      <c r="D13" s="172">
        <f>IF(OR(HW1T!D13=":",HW1T!D13=""),":",(HW1T!D13/HW1T!$AC13*100))</f>
        <v>0.21889774703885398</v>
      </c>
      <c r="E13" s="172">
        <f>IF(OR(HW1T!E13=":",HW1T!E13=""),":",(HW1T!E13/HW1T!$AC13*100))</f>
        <v>10.695175181726855</v>
      </c>
      <c r="F13" s="172">
        <f>IF(OR(HW1T!F13=":",HW1T!F13=""),":",(HW1T!F13/HW1T!$AC13*100))</f>
        <v>0.28527976845886149</v>
      </c>
      <c r="G13" s="172">
        <f>IF(OR(HW1T!G13=":",HW1T!G13=""),":",(HW1T!G13/HW1T!$AC13*100))</f>
        <v>0.47983253674307214</v>
      </c>
      <c r="H13" s="172">
        <f>IF(OR(HW1T!H13=":",HW1T!H13=""),":",(HW1T!H13/HW1T!$AC13*100))</f>
        <v>8.6144219875390942</v>
      </c>
      <c r="I13" s="172">
        <f>IF(OR(HW1T!I13=":",HW1T!I13=""),":",(HW1T!I13/HW1T!$AC13*100))</f>
        <v>18.499301885481845</v>
      </c>
      <c r="J13" s="172">
        <f>IF(OR(HW1T!J13=":",HW1T!J13=""),":",(HW1T!J13/HW1T!$AC13*100))</f>
        <v>5.5643857891118378</v>
      </c>
      <c r="K13" s="172">
        <f>IF(OR(HW1T!K13=":",HW1T!K13=""),":",(HW1T!K13/HW1T!$AC13*100))</f>
        <v>10.570778250875538</v>
      </c>
      <c r="L13" s="172">
        <f>IF(OR(HW1T!L13=":",HW1T!L13=""),":",(HW1T!L13/HW1T!$AC13*100))</f>
        <v>2.022129532766876</v>
      </c>
      <c r="M13" s="172">
        <f>IF(OR(HW1T!M13=":",HW1T!M13=""),":",(HW1T!M13/HW1T!$AC13*100))</f>
        <v>4.4986021251495298</v>
      </c>
      <c r="N13" s="172">
        <f>IF(OR(HW1T!N13=":",HW1T!N13=""),":",(HW1T!N13/HW1T!$AC13*100))</f>
        <v>0.32931426364618921</v>
      </c>
      <c r="O13" s="172">
        <f>IF(OR(HW1T!O13=":",HW1T!O13=""),":",(HW1T!O13/HW1T!$AC13*100))</f>
        <v>3.4498992226941647</v>
      </c>
      <c r="P13" s="172">
        <f>IF(OR(HW1T!P13=":",HW1T!P13=""),":",(HW1T!P13/HW1T!$AC13*100))</f>
        <v>1.6729811760829889</v>
      </c>
      <c r="Q13" s="172">
        <f>IF(OR(HW1T!Q13=":",HW1T!Q13=""),":",(HW1T!Q13/HW1T!$AC13*100))</f>
        <v>8.5724434449994629</v>
      </c>
      <c r="R13" s="172">
        <f>IF(OR(HW1T!R13=":",HW1T!R13=""),":",(HW1T!R13/HW1T!$AC13*100))</f>
        <v>3.7458878615808091</v>
      </c>
      <c r="S13" s="172">
        <f>IF(OR(HW1T!S13=":",HW1T!S13=""),":",(HW1T!S13/HW1T!$AC13*100))</f>
        <v>3.5401186904428372</v>
      </c>
      <c r="T13" s="172">
        <f>IF(OR(HW1T!T13=":",HW1T!T13=""),":",(HW1T!T13/HW1T!$AC13*100))</f>
        <v>1.5155724808197257</v>
      </c>
      <c r="U13" s="172">
        <f>IF(OR(HW1T!U13=":",HW1T!U13=""),":",(HW1T!U13/HW1T!$AC13*100))</f>
        <v>2.203435449691638</v>
      </c>
      <c r="V13" s="172">
        <f>IF(OR(HW1T!V13=":",HW1T!V13=""),":",(HW1T!V13/HW1T!$AC13*100))</f>
        <v>2.9834056710235481</v>
      </c>
      <c r="W13" s="172"/>
      <c r="X13" s="172"/>
      <c r="Y13" s="172"/>
      <c r="Z13" s="172"/>
      <c r="AA13" s="172"/>
      <c r="AB13" s="172"/>
      <c r="AC13" s="172">
        <f>IF(OR(HW1T!AC13=":",HW1T!AC13=""),":",(HW1T!AC13/HW1T!$AC13*100))</f>
        <v>100</v>
      </c>
      <c r="AD13" s="172"/>
      <c r="AE13" s="172">
        <f>IF(OR(HW1T!AE13=":",HW1T!AE13=""),":",(HW1T!AE13/HW1T!$AC13*100))</f>
        <v>10.538136934126269</v>
      </c>
      <c r="AF13" s="172">
        <f>IF(OR(HW1T!AF13=":",HW1T!AF13=""),":",(HW1T!AF13/HW1T!$AC13*100))</f>
        <v>11.679185233967642</v>
      </c>
      <c r="AG13" s="172">
        <f>IF(OR(HW1T!AG13=":",HW1T!AG13=""),":",(HW1T!AG13/HW1T!$AC13*100))</f>
        <v>10.695175181726855</v>
      </c>
      <c r="AH13" s="172">
        <f>IF(OR(HW1T!AH13=":",HW1T!AH13=""),":",(HW1T!AH13/HW1T!$AC13*100))</f>
        <v>8.6144219875390942</v>
      </c>
      <c r="AI13" s="172">
        <f>IF(OR(HW1T!AI13=":",HW1T!AI13=""),":",(HW1T!AI13/HW1T!$AC13*100))</f>
        <v>34.634465925469222</v>
      </c>
      <c r="AJ13" s="172">
        <f>IF(OR(HW1T!AJ13=":",HW1T!AJ13=""),":",(HW1T!AJ13/HW1T!$AC13*100))</f>
        <v>2.022129532766876</v>
      </c>
      <c r="AK13" s="172">
        <f>IF(OR(HW1T!AK13=":",HW1T!AK13=""),":",(HW1T!AK13/HW1T!$AC13*100))</f>
        <v>4.4986021251495298</v>
      </c>
      <c r="AL13" s="172">
        <f>IF(OR(HW1T!AL13=":",HW1T!AL13=""),":",(HW1T!AL13/HW1T!$AC13*100))</f>
        <v>0.32931426364618921</v>
      </c>
      <c r="AM13" s="172">
        <f>IF(OR(HW1T!AM13=":",HW1T!AM13=""),":",(HW1T!AM13/HW1T!$AC13*100))</f>
        <v>5.1228803987771538</v>
      </c>
      <c r="AN13" s="172">
        <f>IF(OR(HW1T!AN13=":",HW1T!AN13=""),":",(HW1T!AN13/HW1T!$AC13*100))</f>
        <v>15.858449997023111</v>
      </c>
      <c r="AO13" s="172">
        <f>IF(OR(HW1T!AO13=":",HW1T!AO13=""),":",(HW1T!AO13/HW1T!$AC13*100))</f>
        <v>6.7024136015349107</v>
      </c>
      <c r="AP13" s="172"/>
      <c r="AQ13" s="172">
        <f>IF(OR(HW1T!AQ13=":",HW1T!AQ13=""),":",(HW1T!AQ13/HW1T!$AC13*100))</f>
        <v>10.757034681165125</v>
      </c>
      <c r="AR13" s="172">
        <f>IF(OR(HW1T!AR13=":",HW1T!AR13=""),":",(HW1T!AR13/HW1T!$AC13*100))</f>
        <v>20.074709474467884</v>
      </c>
      <c r="AS13" s="172">
        <f>IF(OR(HW1T!AS13=":",HW1T!AS13=""),":",(HW1T!AS13/HW1T!$AC13*100))</f>
        <v>69.168255844366982</v>
      </c>
    </row>
    <row r="14" spans="1:45" ht="22.5" customHeight="1">
      <c r="A14" s="77">
        <f t="shared" si="0"/>
        <v>1</v>
      </c>
      <c r="B14" s="105">
        <v>2002</v>
      </c>
      <c r="C14" s="172">
        <f>IF(OR(HW1T!C14=":",HW1T!C14=""),":",(HW1T!C14/HW1T!$AC14*100))</f>
        <v>10.298006441209267</v>
      </c>
      <c r="D14" s="172">
        <f>IF(OR(HW1T!D14=":",HW1T!D14=""),":",(HW1T!D14/HW1T!$AC14*100))</f>
        <v>0.20158089335721224</v>
      </c>
      <c r="E14" s="172">
        <f>IF(OR(HW1T!E14=":",HW1T!E14=""),":",(HW1T!E14/HW1T!$AC14*100))</f>
        <v>10.340079380989733</v>
      </c>
      <c r="F14" s="172">
        <f>IF(OR(HW1T!F14=":",HW1T!F14=""),":",(HW1T!F14/HW1T!$AC14*100))</f>
        <v>0.28345432354992511</v>
      </c>
      <c r="G14" s="172">
        <f>IF(OR(HW1T!G14=":",HW1T!G14=""),":",(HW1T!G14/HW1T!$AC14*100))</f>
        <v>0.47039131750755858</v>
      </c>
      <c r="H14" s="172">
        <f>IF(OR(HW1T!H14=":",HW1T!H14=""),":",(HW1T!H14/HW1T!$AC14*100))</f>
        <v>8.9242769046075132</v>
      </c>
      <c r="I14" s="172">
        <f>IF(OR(HW1T!I14=":",HW1T!I14=""),":",(HW1T!I14/HW1T!$AC14*100))</f>
        <v>18.589001533531125</v>
      </c>
      <c r="J14" s="172">
        <f>IF(OR(HW1T!J14=":",HW1T!J14=""),":",(HW1T!J14/HW1T!$AC14*100))</f>
        <v>5.3735120479292942</v>
      </c>
      <c r="K14" s="172">
        <f>IF(OR(HW1T!K14=":",HW1T!K14=""),":",(HW1T!K14/HW1T!$AC14*100))</f>
        <v>10.408071199126692</v>
      </c>
      <c r="L14" s="172">
        <f>IF(OR(HW1T!L14=":",HW1T!L14=""),":",(HW1T!L14/HW1T!$AC14*100))</f>
        <v>2.0046158375482519</v>
      </c>
      <c r="M14" s="172">
        <f>IF(OR(HW1T!M14=":",HW1T!M14=""),":",(HW1T!M14/HW1T!$AC14*100))</f>
        <v>4.3579264235282569</v>
      </c>
      <c r="N14" s="172">
        <f>IF(OR(HW1T!N14=":",HW1T!N14=""),":",(HW1T!N14/HW1T!$AC14*100))</f>
        <v>0.31846236585562143</v>
      </c>
      <c r="O14" s="172">
        <f>IF(OR(HW1T!O14=":",HW1T!O14=""),":",(HW1T!O14/HW1T!$AC14*100))</f>
        <v>3.5708923784973479</v>
      </c>
      <c r="P14" s="172">
        <f>IF(OR(HW1T!P14=":",HW1T!P14=""),":",(HW1T!P14/HW1T!$AC14*100))</f>
        <v>1.6564790650799928</v>
      </c>
      <c r="Q14" s="172">
        <f>IF(OR(HW1T!Q14=":",HW1T!Q14=""),":",(HW1T!Q14/HW1T!$AC14*100))</f>
        <v>8.806872141565993</v>
      </c>
      <c r="R14" s="172">
        <f>IF(OR(HW1T!R14=":",HW1T!R14=""),":",(HW1T!R14/HW1T!$AC14*100))</f>
        <v>3.7896439803718209</v>
      </c>
      <c r="S14" s="172">
        <f>IF(OR(HW1T!S14=":",HW1T!S14=""),":",(HW1T!S14/HW1T!$AC14*100))</f>
        <v>3.6351999397899113</v>
      </c>
      <c r="T14" s="172">
        <f>IF(OR(HW1T!T14=":",HW1T!T14=""),":",(HW1T!T14/HW1T!$AC14*100))</f>
        <v>1.490660582326554</v>
      </c>
      <c r="U14" s="172">
        <f>IF(OR(HW1T!U14=":",HW1T!U14=""),":",(HW1T!U14/HW1T!$AC14*100))</f>
        <v>2.1191961937328339</v>
      </c>
      <c r="V14" s="172">
        <f>IF(OR(HW1T!V14=":",HW1T!V14=""),":",(HW1T!V14/HW1T!$AC14*100))</f>
        <v>3.3616770498950794</v>
      </c>
      <c r="W14" s="172"/>
      <c r="X14" s="172"/>
      <c r="Y14" s="172"/>
      <c r="Z14" s="172"/>
      <c r="AA14" s="172"/>
      <c r="AB14" s="172"/>
      <c r="AC14" s="172">
        <f>IF(OR(HW1T!AC14=":",HW1T!AC14=""),":",(HW1T!AC14/HW1T!$AC14*100))</f>
        <v>100</v>
      </c>
      <c r="AD14" s="172"/>
      <c r="AE14" s="172">
        <f>IF(OR(HW1T!AE14=":",HW1T!AE14=""),":",(HW1T!AE14/HW1T!$AC14*100))</f>
        <v>10.298006441209267</v>
      </c>
      <c r="AF14" s="172">
        <f>IF(OR(HW1T!AF14=":",HW1T!AF14=""),":",(HW1T!AF14/HW1T!$AC14*100))</f>
        <v>11.295505915404428</v>
      </c>
      <c r="AG14" s="172">
        <f>IF(OR(HW1T!AG14=":",HW1T!AG14=""),":",(HW1T!AG14/HW1T!$AC14*100))</f>
        <v>10.340079380989733</v>
      </c>
      <c r="AH14" s="172">
        <f>IF(OR(HW1T!AH14=":",HW1T!AH14=""),":",(HW1T!AH14/HW1T!$AC14*100))</f>
        <v>8.9242769046075132</v>
      </c>
      <c r="AI14" s="172">
        <f>IF(OR(HW1T!AI14=":",HW1T!AI14=""),":",(HW1T!AI14/HW1T!$AC14*100))</f>
        <v>34.370584780587109</v>
      </c>
      <c r="AJ14" s="172">
        <f>IF(OR(HW1T!AJ14=":",HW1T!AJ14=""),":",(HW1T!AJ14/HW1T!$AC14*100))</f>
        <v>2.0046158375482519</v>
      </c>
      <c r="AK14" s="172">
        <f>IF(OR(HW1T!AK14=":",HW1T!AK14=""),":",(HW1T!AK14/HW1T!$AC14*100))</f>
        <v>4.3579264235282569</v>
      </c>
      <c r="AL14" s="172">
        <f>IF(OR(HW1T!AL14=":",HW1T!AL14=""),":",(HW1T!AL14/HW1T!$AC14*100))</f>
        <v>0.31846236585562143</v>
      </c>
      <c r="AM14" s="172">
        <f>IF(OR(HW1T!AM14=":",HW1T!AM14=""),":",(HW1T!AM14/HW1T!$AC14*100))</f>
        <v>5.2273714435773408</v>
      </c>
      <c r="AN14" s="172">
        <f>IF(OR(HW1T!AN14=":",HW1T!AN14=""),":",(HW1T!AN14/HW1T!$AC14*100))</f>
        <v>16.231716061727727</v>
      </c>
      <c r="AO14" s="172">
        <f>IF(OR(HW1T!AO14=":",HW1T!AO14=""),":",(HW1T!AO14/HW1T!$AC14*100))</f>
        <v>6.9715338259544684</v>
      </c>
      <c r="AP14" s="172"/>
      <c r="AQ14" s="172">
        <f>IF(OR(HW1T!AQ14=":",HW1T!AQ14=""),":",(HW1T!AQ14/HW1T!$AC14*100))</f>
        <v>10.499587334566481</v>
      </c>
      <c r="AR14" s="172">
        <f>IF(OR(HW1T!AR14=":",HW1T!AR14=""),":",(HW1T!AR14/HW1T!$AC14*100))</f>
        <v>20.018201926654729</v>
      </c>
      <c r="AS14" s="172">
        <f>IF(OR(HW1T!AS14=":",HW1T!AS14=""),":",(HW1T!AS14/HW1T!$AC14*100))</f>
        <v>69.482210738778775</v>
      </c>
    </row>
    <row r="15" spans="1:45" ht="22.5" customHeight="1">
      <c r="A15" s="77">
        <f t="shared" si="0"/>
        <v>1</v>
      </c>
      <c r="B15" s="105">
        <v>2003</v>
      </c>
      <c r="C15" s="172">
        <f>IF(OR(HW1T!C15=":",HW1T!C15=""),":",(HW1T!C15/HW1T!$AC15*100))</f>
        <v>10.274303667744169</v>
      </c>
      <c r="D15" s="172">
        <f>IF(OR(HW1T!D15=":",HW1T!D15=""),":",(HW1T!D15/HW1T!$AC15*100))</f>
        <v>0.20392210791653997</v>
      </c>
      <c r="E15" s="172">
        <f>IF(OR(HW1T!E15=":",HW1T!E15=""),":",(HW1T!E15/HW1T!$AC15*100))</f>
        <v>10.15268931136948</v>
      </c>
      <c r="F15" s="172">
        <f>IF(OR(HW1T!F15=":",HW1T!F15=""),":",(HW1T!F15/HW1T!$AC15*100))</f>
        <v>0.27463538776301644</v>
      </c>
      <c r="G15" s="172">
        <f>IF(OR(HW1T!G15=":",HW1T!G15=""),":",(HW1T!G15/HW1T!$AC15*100))</f>
        <v>0.51714317686501921</v>
      </c>
      <c r="H15" s="172">
        <f>IF(OR(HW1T!H15=":",HW1T!H15=""),":",(HW1T!H15/HW1T!$AC15*100))</f>
        <v>9.3806152258365341</v>
      </c>
      <c r="I15" s="172">
        <f>IF(OR(HW1T!I15=":",HW1T!I15=""),":",(HW1T!I15/HW1T!$AC15*100))</f>
        <v>18.640651444776633</v>
      </c>
      <c r="J15" s="172">
        <f>IF(OR(HW1T!J15=":",HW1T!J15=""),":",(HW1T!J15/HW1T!$AC15*100))</f>
        <v>5.2085389271999638</v>
      </c>
      <c r="K15" s="172">
        <f>IF(OR(HW1T!K15=":",HW1T!K15=""),":",(HW1T!K15/HW1T!$AC15*100))</f>
        <v>10.351954418253536</v>
      </c>
      <c r="L15" s="172">
        <f>IF(OR(HW1T!L15=":",HW1T!L15=""),":",(HW1T!L15/HW1T!$AC15*100))</f>
        <v>1.9932039611142125</v>
      </c>
      <c r="M15" s="172">
        <f>IF(OR(HW1T!M15=":",HW1T!M15=""),":",(HW1T!M15/HW1T!$AC15*100))</f>
        <v>4.1652160149882862</v>
      </c>
      <c r="N15" s="172">
        <f>IF(OR(HW1T!N15=":",HW1T!N15=""),":",(HW1T!N15/HW1T!$AC15*100))</f>
        <v>0.32707652170397483</v>
      </c>
      <c r="O15" s="172">
        <f>IF(OR(HW1T!O15=":",HW1T!O15=""),":",(HW1T!O15/HW1T!$AC15*100))</f>
        <v>3.5717384101015957</v>
      </c>
      <c r="P15" s="172">
        <f>IF(OR(HW1T!P15=":",HW1T!P15=""),":",(HW1T!P15/HW1T!$AC15*100))</f>
        <v>1.6483225588317232</v>
      </c>
      <c r="Q15" s="172">
        <f>IF(OR(HW1T!Q15=":",HW1T!Q15=""),":",(HW1T!Q15/HW1T!$AC15*100))</f>
        <v>8.5887235661194996</v>
      </c>
      <c r="R15" s="172">
        <f>IF(OR(HW1T!R15=":",HW1T!R15=""),":",(HW1T!R15/HW1T!$AC15*100))</f>
        <v>3.8029500407416226</v>
      </c>
      <c r="S15" s="172">
        <f>IF(OR(HW1T!S15=":",HW1T!S15=""),":",(HW1T!S15/HW1T!$AC15*100))</f>
        <v>3.5842810697955101</v>
      </c>
      <c r="T15" s="172">
        <f>IF(OR(HW1T!T15=":",HW1T!T15=""),":",(HW1T!T15/HW1T!$AC15*100))</f>
        <v>1.4284703094171296</v>
      </c>
      <c r="U15" s="172">
        <f>IF(OR(HW1T!U15=":",HW1T!U15=""),":",(HW1T!U15/HW1T!$AC15*100))</f>
        <v>2.0817788992636665</v>
      </c>
      <c r="V15" s="172">
        <f>IF(OR(HW1T!V15=":",HW1T!V15=""),":",(HW1T!V15/HW1T!$AC15*100))</f>
        <v>3.8037849801978543</v>
      </c>
      <c r="W15" s="172"/>
      <c r="X15" s="172"/>
      <c r="Y15" s="172"/>
      <c r="Z15" s="172"/>
      <c r="AA15" s="172"/>
      <c r="AB15" s="172"/>
      <c r="AC15" s="172">
        <f>IF(OR(HW1T!AC15=":",HW1T!AC15=""),":",(HW1T!AC15/HW1T!$AC15*100))</f>
        <v>100</v>
      </c>
      <c r="AD15" s="172"/>
      <c r="AE15" s="172">
        <f>IF(OR(HW1T!AE15=":",HW1T!AE15=""),":",(HW1T!AE15/HW1T!$AC15*100))</f>
        <v>10.274303667744169</v>
      </c>
      <c r="AF15" s="172">
        <f>IF(OR(HW1T!AF15=":",HW1T!AF15=""),":",(HW1T!AF15/HW1T!$AC15*100))</f>
        <v>11.148389983914054</v>
      </c>
      <c r="AG15" s="172">
        <f>IF(OR(HW1T!AG15=":",HW1T!AG15=""),":",(HW1T!AG15/HW1T!$AC15*100))</f>
        <v>10.15268931136948</v>
      </c>
      <c r="AH15" s="172">
        <f>IF(OR(HW1T!AH15=":",HW1T!AH15=""),":",(HW1T!AH15/HW1T!$AC15*100))</f>
        <v>9.3806152258365341</v>
      </c>
      <c r="AI15" s="172">
        <f>IF(OR(HW1T!AI15=":",HW1T!AI15=""),":",(HW1T!AI15/HW1T!$AC15*100))</f>
        <v>34.201144790230138</v>
      </c>
      <c r="AJ15" s="172">
        <f>IF(OR(HW1T!AJ15=":",HW1T!AJ15=""),":",(HW1T!AJ15/HW1T!$AC15*100))</f>
        <v>1.9932039611142125</v>
      </c>
      <c r="AK15" s="172">
        <f>IF(OR(HW1T!AK15=":",HW1T!AK15=""),":",(HW1T!AK15/HW1T!$AC15*100))</f>
        <v>4.1652160149882862</v>
      </c>
      <c r="AL15" s="172">
        <f>IF(OR(HW1T!AL15=":",HW1T!AL15=""),":",(HW1T!AL15/HW1T!$AC15*100))</f>
        <v>0.32707652170397483</v>
      </c>
      <c r="AM15" s="172">
        <f>IF(OR(HW1T!AM15=":",HW1T!AM15=""),":",(HW1T!AM15/HW1T!$AC15*100))</f>
        <v>5.2200609689333186</v>
      </c>
      <c r="AN15" s="172">
        <f>IF(OR(HW1T!AN15=":",HW1T!AN15=""),":",(HW1T!AN15/HW1T!$AC15*100))</f>
        <v>15.975954676656634</v>
      </c>
      <c r="AO15" s="172">
        <f>IF(OR(HW1T!AO15=":",HW1T!AO15=""),":",(HW1T!AO15/HW1T!$AC15*100))</f>
        <v>7.3140341888786518</v>
      </c>
      <c r="AP15" s="172"/>
      <c r="AQ15" s="172">
        <f>IF(OR(HW1T!AQ15=":",HW1T!AQ15=""),":",(HW1T!AQ15/HW1T!$AC15*100))</f>
        <v>10.478225775660709</v>
      </c>
      <c r="AR15" s="172">
        <f>IF(OR(HW1T!AR15=":",HW1T!AR15=""),":",(HW1T!AR15/HW1T!$AC15*100))</f>
        <v>20.325083101834053</v>
      </c>
      <c r="AS15" s="172">
        <f>IF(OR(HW1T!AS15=":",HW1T!AS15=""),":",(HW1T!AS15/HW1T!$AC15*100))</f>
        <v>69.196691122505214</v>
      </c>
    </row>
    <row r="16" spans="1:45" ht="22.5" customHeight="1">
      <c r="A16" s="77">
        <f t="shared" si="0"/>
        <v>1</v>
      </c>
      <c r="B16" s="105">
        <v>2004</v>
      </c>
      <c r="C16" s="172">
        <f>IF(OR(HW1T!C16=":",HW1T!C16=""),":",(HW1T!C16/HW1T!$AC16*100))</f>
        <v>10.027060172763122</v>
      </c>
      <c r="D16" s="172">
        <f>IF(OR(HW1T!D16=":",HW1T!D16=""),":",(HW1T!D16/HW1T!$AC16*100))</f>
        <v>0.18316625969576661</v>
      </c>
      <c r="E16" s="172">
        <f>IF(OR(HW1T!E16=":",HW1T!E16=""),":",(HW1T!E16/HW1T!$AC16*100))</f>
        <v>10.074374152779559</v>
      </c>
      <c r="F16" s="172">
        <f>IF(OR(HW1T!F16=":",HW1T!F16=""),":",(HW1T!F16/HW1T!$AC16*100))</f>
        <v>0.30595090167859246</v>
      </c>
      <c r="G16" s="172">
        <f>IF(OR(HW1T!G16=":",HW1T!G16=""),":",(HW1T!G16/HW1T!$AC16*100))</f>
        <v>0.46021788197538815</v>
      </c>
      <c r="H16" s="172">
        <f>IF(OR(HW1T!H16=":",HW1T!H16=""),":",(HW1T!H16/HW1T!$AC16*100))</f>
        <v>9.8103829424357372</v>
      </c>
      <c r="I16" s="172">
        <f>IF(OR(HW1T!I16=":",HW1T!I16=""),":",(HW1T!I16/HW1T!$AC16*100))</f>
        <v>18.392625015294527</v>
      </c>
      <c r="J16" s="172">
        <f>IF(OR(HW1T!J16=":",HW1T!J16=""),":",(HW1T!J16/HW1T!$AC16*100))</f>
        <v>5.174751560282596</v>
      </c>
      <c r="K16" s="172">
        <f>IF(OR(HW1T!K16=":",HW1T!K16=""),":",(HW1T!K16/HW1T!$AC16*100))</f>
        <v>10.132541375910085</v>
      </c>
      <c r="L16" s="172">
        <f>IF(OR(HW1T!L16=":",HW1T!L16=""),":",(HW1T!L16/HW1T!$AC16*100))</f>
        <v>2.0799008962833581</v>
      </c>
      <c r="M16" s="172">
        <f>IF(OR(HW1T!M16=":",HW1T!M16=""),":",(HW1T!M16/HW1T!$AC16*100))</f>
        <v>4.1673706263674752</v>
      </c>
      <c r="N16" s="172">
        <f>IF(OR(HW1T!N16=":",HW1T!N16=""),":",(HW1T!N16/HW1T!$AC16*100))</f>
        <v>0.36373922398220354</v>
      </c>
      <c r="O16" s="172">
        <f>IF(OR(HW1T!O16=":",HW1T!O16=""),":",(HW1T!O16/HW1T!$AC16*100))</f>
        <v>3.5016448842095942</v>
      </c>
      <c r="P16" s="172">
        <f>IF(OR(HW1T!P16=":",HW1T!P16=""),":",(HW1T!P16/HW1T!$AC16*100))</f>
        <v>1.5827684093114045</v>
      </c>
      <c r="Q16" s="172">
        <f>IF(OR(HW1T!Q16=":",HW1T!Q16=""),":",(HW1T!Q16/HW1T!$AC16*100))</f>
        <v>8.4896017991662447</v>
      </c>
      <c r="R16" s="172">
        <f>IF(OR(HW1T!R16=":",HW1T!R16=""),":",(HW1T!R16/HW1T!$AC16*100))</f>
        <v>3.7365338917080062</v>
      </c>
      <c r="S16" s="172">
        <f>IF(OR(HW1T!S16=":",HW1T!S16=""),":",(HW1T!S16/HW1T!$AC16*100))</f>
        <v>3.5084000672477469</v>
      </c>
      <c r="T16" s="172">
        <f>IF(OR(HW1T!T16=":",HW1T!T16=""),":",(HW1T!T16/HW1T!$AC16*100))</f>
        <v>1.4719565517417459</v>
      </c>
      <c r="U16" s="172">
        <f>IF(OR(HW1T!U16=":",HW1T!U16=""),":",(HW1T!U16/HW1T!$AC16*100))</f>
        <v>2.0998432431429941</v>
      </c>
      <c r="V16" s="172">
        <f>IF(OR(HW1T!V16=":",HW1T!V16=""),":",(HW1T!V16/HW1T!$AC16*100))</f>
        <v>4.4371701440238631</v>
      </c>
      <c r="W16" s="172"/>
      <c r="X16" s="172"/>
      <c r="Y16" s="172"/>
      <c r="Z16" s="172"/>
      <c r="AA16" s="172"/>
      <c r="AB16" s="172"/>
      <c r="AC16" s="172">
        <f>IF(OR(HW1T!AC16=":",HW1T!AC16=""),":",(HW1T!AC16/HW1T!$AC16*100))</f>
        <v>100</v>
      </c>
      <c r="AD16" s="172"/>
      <c r="AE16" s="172">
        <f>IF(OR(HW1T!AE16=":",HW1T!AE16=""),":",(HW1T!AE16/HW1T!$AC16*100))</f>
        <v>10.027060172763122</v>
      </c>
      <c r="AF16" s="172">
        <f>IF(OR(HW1T!AF16=":",HW1T!AF16=""),":",(HW1T!AF16/HW1T!$AC16*100))</f>
        <v>11.023709196129305</v>
      </c>
      <c r="AG16" s="172">
        <f>IF(OR(HW1T!AG16=":",HW1T!AG16=""),":",(HW1T!AG16/HW1T!$AC16*100))</f>
        <v>10.074374152779559</v>
      </c>
      <c r="AH16" s="172">
        <f>IF(OR(HW1T!AH16=":",HW1T!AH16=""),":",(HW1T!AH16/HW1T!$AC16*100))</f>
        <v>9.8103829424357372</v>
      </c>
      <c r="AI16" s="172">
        <f>IF(OR(HW1T!AI16=":",HW1T!AI16=""),":",(HW1T!AI16/HW1T!$AC16*100))</f>
        <v>33.699917951487208</v>
      </c>
      <c r="AJ16" s="172">
        <f>IF(OR(HW1T!AJ16=":",HW1T!AJ16=""),":",(HW1T!AJ16/HW1T!$AC16*100))</f>
        <v>2.0799008962833581</v>
      </c>
      <c r="AK16" s="172">
        <f>IF(OR(HW1T!AK16=":",HW1T!AK16=""),":",(HW1T!AK16/HW1T!$AC16*100))</f>
        <v>4.1673706263674752</v>
      </c>
      <c r="AL16" s="172">
        <f>IF(OR(HW1T!AL16=":",HW1T!AL16=""),":",(HW1T!AL16/HW1T!$AC16*100))</f>
        <v>0.36373922398220354</v>
      </c>
      <c r="AM16" s="172">
        <f>IF(OR(HW1T!AM16=":",HW1T!AM16=""),":",(HW1T!AM16/HW1T!$AC16*100))</f>
        <v>5.0844132935209982</v>
      </c>
      <c r="AN16" s="172">
        <f>IF(OR(HW1T!AN16=":",HW1T!AN16=""),":",(HW1T!AN16/HW1T!$AC16*100))</f>
        <v>15.734535758121998</v>
      </c>
      <c r="AO16" s="172">
        <f>IF(OR(HW1T!AO16=":",HW1T!AO16=""),":",(HW1T!AO16/HW1T!$AC16*100))</f>
        <v>8.0089699389086029</v>
      </c>
      <c r="AP16" s="172"/>
      <c r="AQ16" s="172">
        <f>IF(OR(HW1T!AQ16=":",HW1T!AQ16=""),":",(HW1T!AQ16/HW1T!$AC16*100))</f>
        <v>10.210226432458889</v>
      </c>
      <c r="AR16" s="172">
        <f>IF(OR(HW1T!AR16=":",HW1T!AR16=""),":",(HW1T!AR16/HW1T!$AC16*100))</f>
        <v>20.650925878869273</v>
      </c>
      <c r="AS16" s="172">
        <f>IF(OR(HW1T!AS16=":",HW1T!AS16=""),":",(HW1T!AS16/HW1T!$AC16*100))</f>
        <v>69.138847688671845</v>
      </c>
    </row>
    <row r="17" spans="1:45" ht="22.5" customHeight="1">
      <c r="A17" s="77">
        <f t="shared" si="0"/>
        <v>1</v>
      </c>
      <c r="B17" s="105">
        <v>2005</v>
      </c>
      <c r="C17" s="172">
        <f>IF(OR(HW1T!C17=":",HW1T!C17=""),":",(HW1T!C17/HW1T!$AC17*100))</f>
        <v>9.0517795874572489</v>
      </c>
      <c r="D17" s="172">
        <f>IF(OR(HW1T!D17=":",HW1T!D17=""),":",(HW1T!D17/HW1T!$AC17*100))</f>
        <v>0.17089788770555039</v>
      </c>
      <c r="E17" s="172">
        <f>IF(OR(HW1T!E17=":",HW1T!E17=""),":",(HW1T!E17/HW1T!$AC17*100))</f>
        <v>9.8914159975625964</v>
      </c>
      <c r="F17" s="172">
        <f>IF(OR(HW1T!F17=":",HW1T!F17=""),":",(HW1T!F17/HW1T!$AC17*100))</f>
        <v>0.3374011761946018</v>
      </c>
      <c r="G17" s="172">
        <f>IF(OR(HW1T!G17=":",HW1T!G17=""),":",(HW1T!G17/HW1T!$AC17*100))</f>
        <v>0.44563203167258814</v>
      </c>
      <c r="H17" s="172">
        <f>IF(OR(HW1T!H17=":",HW1T!H17=""),":",(HW1T!H17/HW1T!$AC17*100))</f>
        <v>10.210938081313154</v>
      </c>
      <c r="I17" s="172">
        <f>IF(OR(HW1T!I17=":",HW1T!I17=""),":",(HW1T!I17/HW1T!$AC17*100))</f>
        <v>18.546754683649507</v>
      </c>
      <c r="J17" s="172">
        <f>IF(OR(HW1T!J17=":",HW1T!J17=""),":",(HW1T!J17/HW1T!$AC17*100))</f>
        <v>5.2507950654007036</v>
      </c>
      <c r="K17" s="172">
        <f>IF(OR(HW1T!K17=":",HW1T!K17=""),":",(HW1T!K17/HW1T!$AC17*100))</f>
        <v>10.006373694560697</v>
      </c>
      <c r="L17" s="172">
        <f>IF(OR(HW1T!L17=":",HW1T!L17=""),":",(HW1T!L17/HW1T!$AC17*100))</f>
        <v>2.0817956229302985</v>
      </c>
      <c r="M17" s="172">
        <f>IF(OR(HW1T!M17=":",HW1T!M17=""),":",(HW1T!M17/HW1T!$AC17*100))</f>
        <v>4.1461430516611548</v>
      </c>
      <c r="N17" s="172">
        <f>IF(OR(HW1T!N17=":",HW1T!N17=""),":",(HW1T!N17/HW1T!$AC17*100))</f>
        <v>0.40923098037626437</v>
      </c>
      <c r="O17" s="172">
        <f>IF(OR(HW1T!O17=":",HW1T!O17=""),":",(HW1T!O17/HW1T!$AC17*100))</f>
        <v>3.5261484674699544</v>
      </c>
      <c r="P17" s="172">
        <f>IF(OR(HW1T!P17=":",HW1T!P17=""),":",(HW1T!P17/HW1T!$AC17*100))</f>
        <v>1.6220784475035759</v>
      </c>
      <c r="Q17" s="172">
        <f>IF(OR(HW1T!Q17=":",HW1T!Q17=""),":",(HW1T!Q17/HW1T!$AC17*100))</f>
        <v>8.6112014633843543</v>
      </c>
      <c r="R17" s="172">
        <f>IF(OR(HW1T!R17=":",HW1T!R17=""),":",(HW1T!R17/HW1T!$AC17*100))</f>
        <v>3.7085447763289356</v>
      </c>
      <c r="S17" s="172">
        <f>IF(OR(HW1T!S17=":",HW1T!S17=""),":",(HW1T!S17/HW1T!$AC17*100))</f>
        <v>3.5636809043944173</v>
      </c>
      <c r="T17" s="172">
        <f>IF(OR(HW1T!T17=":",HW1T!T17=""),":",(HW1T!T17/HW1T!$AC17*100))</f>
        <v>1.5029696702694197</v>
      </c>
      <c r="U17" s="172">
        <f>IF(OR(HW1T!U17=":",HW1T!U17=""),":",(HW1T!U17/HW1T!$AC17*100))</f>
        <v>2.1379223041464934</v>
      </c>
      <c r="V17" s="172">
        <f>IF(OR(HW1T!V17=":",HW1T!V17=""),":",(HW1T!V17/HW1T!$AC17*100))</f>
        <v>4.7782961060184821</v>
      </c>
      <c r="W17" s="172"/>
      <c r="X17" s="172"/>
      <c r="Y17" s="172"/>
      <c r="Z17" s="172"/>
      <c r="AA17" s="172"/>
      <c r="AB17" s="172"/>
      <c r="AC17" s="172">
        <f>IF(OR(HW1T!AC17=":",HW1T!AC17=""),":",(HW1T!AC17/HW1T!$AC17*100))</f>
        <v>100</v>
      </c>
      <c r="AD17" s="172"/>
      <c r="AE17" s="172">
        <f>IF(OR(HW1T!AE17=":",HW1T!AE17=""),":",(HW1T!AE17/HW1T!$AC17*100))</f>
        <v>9.0517795874572489</v>
      </c>
      <c r="AF17" s="172">
        <f>IF(OR(HW1T!AF17=":",HW1T!AF17=""),":",(HW1T!AF17/HW1T!$AC17*100))</f>
        <v>10.845347093135334</v>
      </c>
      <c r="AG17" s="172">
        <f>IF(OR(HW1T!AG17=":",HW1T!AG17=""),":",(HW1T!AG17/HW1T!$AC17*100))</f>
        <v>9.8914159975625964</v>
      </c>
      <c r="AH17" s="172">
        <f>IF(OR(HW1T!AH17=":",HW1T!AH17=""),":",(HW1T!AH17/HW1T!$AC17*100))</f>
        <v>10.210938081313154</v>
      </c>
      <c r="AI17" s="172">
        <f>IF(OR(HW1T!AI17=":",HW1T!AI17=""),":",(HW1T!AI17/HW1T!$AC17*100))</f>
        <v>33.803923443610906</v>
      </c>
      <c r="AJ17" s="172">
        <f>IF(OR(HW1T!AJ17=":",HW1T!AJ17=""),":",(HW1T!AJ17/HW1T!$AC17*100))</f>
        <v>2.0817956229302985</v>
      </c>
      <c r="AK17" s="172">
        <f>IF(OR(HW1T!AK17=":",HW1T!AK17=""),":",(HW1T!AK17/HW1T!$AC17*100))</f>
        <v>4.1461430516611548</v>
      </c>
      <c r="AL17" s="172">
        <f>IF(OR(HW1T!AL17=":",HW1T!AL17=""),":",(HW1T!AL17/HW1T!$AC17*100))</f>
        <v>0.40923098037626437</v>
      </c>
      <c r="AM17" s="172">
        <f>IF(OR(HW1T!AM17=":",HW1T!AM17=""),":",(HW1T!AM17/HW1T!$AC17*100))</f>
        <v>5.14822691497353</v>
      </c>
      <c r="AN17" s="172">
        <f>IF(OR(HW1T!AN17=":",HW1T!AN17=""),":",(HW1T!AN17/HW1T!$AC17*100))</f>
        <v>15.88342714410771</v>
      </c>
      <c r="AO17" s="172">
        <f>IF(OR(HW1T!AO17=":",HW1T!AO17=""),":",(HW1T!AO17/HW1T!$AC17*100))</f>
        <v>8.419188080434397</v>
      </c>
      <c r="AP17" s="172"/>
      <c r="AQ17" s="172">
        <f>IF(OR(HW1T!AQ17=":",HW1T!AQ17=""),":",(HW1T!AQ17/HW1T!$AC17*100))</f>
        <v>9.2226774751627989</v>
      </c>
      <c r="AR17" s="172">
        <f>IF(OR(HW1T!AR17=":",HW1T!AR17=""),":",(HW1T!AR17/HW1T!$AC17*100))</f>
        <v>20.885387286742933</v>
      </c>
      <c r="AS17" s="172">
        <f>IF(OR(HW1T!AS17=":",HW1T!AS17=""),":",(HW1T!AS17/HW1T!$AC17*100))</f>
        <v>69.891935238094248</v>
      </c>
    </row>
    <row r="18" spans="1:45" ht="22.5" customHeight="1">
      <c r="A18" s="77">
        <f t="shared" si="0"/>
        <v>1</v>
      </c>
      <c r="B18" s="105">
        <v>2006</v>
      </c>
      <c r="C18" s="172">
        <f>IF(OR(HW1T!C18=":",HW1T!C18=""),":",(HW1T!C18/HW1T!$AC18*100))</f>
        <v>7.6157133412881803</v>
      </c>
      <c r="D18" s="172">
        <f>IF(OR(HW1T!D18=":",HW1T!D18=""),":",(HW1T!D18/HW1T!$AC18*100))</f>
        <v>0.16405497764364049</v>
      </c>
      <c r="E18" s="172">
        <f>IF(OR(HW1T!E18=":",HW1T!E18=""),":",(HW1T!E18/HW1T!$AC18*100))</f>
        <v>10.210817352449178</v>
      </c>
      <c r="F18" s="172">
        <f>IF(OR(HW1T!F18=":",HW1T!F18=""),":",(HW1T!F18/HW1T!$AC18*100))</f>
        <v>0.36047164865393688</v>
      </c>
      <c r="G18" s="172">
        <f>IF(OR(HW1T!G18=":",HW1T!G18=""),":",(HW1T!G18/HW1T!$AC18*100))</f>
        <v>0.51500089965033558</v>
      </c>
      <c r="H18" s="172">
        <f>IF(OR(HW1T!H18=":",HW1T!H18=""),":",(HW1T!H18/HW1T!$AC18*100))</f>
        <v>10.506808171997022</v>
      </c>
      <c r="I18" s="172">
        <f>IF(OR(HW1T!I18=":",HW1T!I18=""),":",(HW1T!I18/HW1T!$AC18*100))</f>
        <v>18.417672597742431</v>
      </c>
      <c r="J18" s="172">
        <f>IF(OR(HW1T!J18=":",HW1T!J18=""),":",(HW1T!J18/HW1T!$AC18*100))</f>
        <v>5.1581122938324713</v>
      </c>
      <c r="K18" s="172">
        <f>IF(OR(HW1T!K18=":",HW1T!K18=""),":",(HW1T!K18/HW1T!$AC18*100))</f>
        <v>9.9582632202688188</v>
      </c>
      <c r="L18" s="172">
        <f>IF(OR(HW1T!L18=":",HW1T!L18=""),":",(HW1T!L18/HW1T!$AC18*100))</f>
        <v>2.2164206443031915</v>
      </c>
      <c r="M18" s="172">
        <f>IF(OR(HW1T!M18=":",HW1T!M18=""),":",(HW1T!M18/HW1T!$AC18*100))</f>
        <v>4.1377693499129213</v>
      </c>
      <c r="N18" s="172">
        <f>IF(OR(HW1T!N18=":",HW1T!N18=""),":",(HW1T!N18/HW1T!$AC18*100))</f>
        <v>0.42312188452155264</v>
      </c>
      <c r="O18" s="172">
        <f>IF(OR(HW1T!O18=":",HW1T!O18=""),":",(HW1T!O18/HW1T!$AC18*100))</f>
        <v>3.7626097982341427</v>
      </c>
      <c r="P18" s="172">
        <f>IF(OR(HW1T!P18=":",HW1T!P18=""),":",(HW1T!P18/HW1T!$AC18*100))</f>
        <v>1.6490871319560878</v>
      </c>
      <c r="Q18" s="172">
        <f>IF(OR(HW1T!Q18=":",HW1T!Q18=""),":",(HW1T!Q18/HW1T!$AC18*100))</f>
        <v>8.5404578580678354</v>
      </c>
      <c r="R18" s="172">
        <f>IF(OR(HW1T!R18=":",HW1T!R18=""),":",(HW1T!R18/HW1T!$AC18*100))</f>
        <v>3.7665744011880884</v>
      </c>
      <c r="S18" s="172">
        <f>IF(OR(HW1T!S18=":",HW1T!S18=""),":",(HW1T!S18/HW1T!$AC18*100))</f>
        <v>3.647879747968815</v>
      </c>
      <c r="T18" s="172">
        <f>IF(OR(HW1T!T18=":",HW1T!T18=""),":",(HW1T!T18/HW1T!$AC18*100))</f>
        <v>1.4605114507805741</v>
      </c>
      <c r="U18" s="172">
        <f>IF(OR(HW1T!U18=":",HW1T!U18=""),":",(HW1T!U18/HW1T!$AC18*100))</f>
        <v>2.3019200134682971</v>
      </c>
      <c r="V18" s="172">
        <f>IF(OR(HW1T!V18=":",HW1T!V18=""),":",(HW1T!V18/HW1T!$AC18*100))</f>
        <v>5.1867332160724713</v>
      </c>
      <c r="W18" s="172"/>
      <c r="X18" s="172"/>
      <c r="Y18" s="172"/>
      <c r="Z18" s="172"/>
      <c r="AA18" s="172"/>
      <c r="AB18" s="172"/>
      <c r="AC18" s="172">
        <f>IF(OR(HW1T!AC18=":",HW1T!AC18=""),":",(HW1T!AC18/HW1T!$AC18*100))</f>
        <v>100</v>
      </c>
      <c r="AD18" s="172"/>
      <c r="AE18" s="172">
        <f>IF(OR(HW1T!AE18=":",HW1T!AE18=""),":",(HW1T!AE18/HW1T!$AC18*100))</f>
        <v>7.6157133412881803</v>
      </c>
      <c r="AF18" s="172">
        <f>IF(OR(HW1T!AF18=":",HW1T!AF18=""),":",(HW1T!AF18/HW1T!$AC18*100))</f>
        <v>11.25034487839709</v>
      </c>
      <c r="AG18" s="172">
        <f>IF(OR(HW1T!AG18=":",HW1T!AG18=""),":",(HW1T!AG18/HW1T!$AC18*100))</f>
        <v>10.210817352449178</v>
      </c>
      <c r="AH18" s="172">
        <f>IF(OR(HW1T!AH18=":",HW1T!AH18=""),":",(HW1T!AH18/HW1T!$AC18*100))</f>
        <v>10.506808171997022</v>
      </c>
      <c r="AI18" s="172">
        <f>IF(OR(HW1T!AI18=":",HW1T!AI18=""),":",(HW1T!AI18/HW1T!$AC18*100))</f>
        <v>33.534048111843724</v>
      </c>
      <c r="AJ18" s="172">
        <f>IF(OR(HW1T!AJ18=":",HW1T!AJ18=""),":",(HW1T!AJ18/HW1T!$AC18*100))</f>
        <v>2.2164206443031915</v>
      </c>
      <c r="AK18" s="172">
        <f>IF(OR(HW1T!AK18=":",HW1T!AK18=""),":",(HW1T!AK18/HW1T!$AC18*100))</f>
        <v>4.1377693499129213</v>
      </c>
      <c r="AL18" s="172">
        <f>IF(OR(HW1T!AL18=":",HW1T!AL18=""),":",(HW1T!AL18/HW1T!$AC18*100))</f>
        <v>0.42312188452155264</v>
      </c>
      <c r="AM18" s="172">
        <f>IF(OR(HW1T!AM18=":",HW1T!AM18=""),":",(HW1T!AM18/HW1T!$AC18*100))</f>
        <v>5.4116969301902307</v>
      </c>
      <c r="AN18" s="172">
        <f>IF(OR(HW1T!AN18=":",HW1T!AN18=""),":",(HW1T!AN18/HW1T!$AC18*100))</f>
        <v>15.954912007224742</v>
      </c>
      <c r="AO18" s="172">
        <f>IF(OR(HW1T!AO18=":",HW1T!AO18=""),":",(HW1T!AO18/HW1T!$AC18*100))</f>
        <v>8.9491646803213438</v>
      </c>
      <c r="AP18" s="172"/>
      <c r="AQ18" s="172">
        <f>IF(OR(HW1T!AQ18=":",HW1T!AQ18=""),":",(HW1T!AQ18/HW1T!$AC18*100))</f>
        <v>7.7797683189318203</v>
      </c>
      <c r="AR18" s="172">
        <f>IF(OR(HW1T!AR18=":",HW1T!AR18=""),":",(HW1T!AR18/HW1T!$AC18*100))</f>
        <v>21.593098072750472</v>
      </c>
      <c r="AS18" s="172">
        <f>IF(OR(HW1T!AS18=":",HW1T!AS18=""),":",(HW1T!AS18/HW1T!$AC18*100))</f>
        <v>70.627133608317706</v>
      </c>
    </row>
    <row r="19" spans="1:45" ht="22.5" customHeight="1">
      <c r="A19" s="77">
        <f t="shared" si="0"/>
        <v>1</v>
      </c>
      <c r="B19" s="105">
        <v>2007</v>
      </c>
      <c r="C19" s="172">
        <f>IF(OR(HW1T!C19=":",HW1T!C19=""),":",(HW1T!C19/HW1T!$AC19*100))</f>
        <v>7.9257729019583891</v>
      </c>
      <c r="D19" s="172">
        <f>IF(OR(HW1T!D19=":",HW1T!D19=""),":",(HW1T!D19/HW1T!$AC19*100))</f>
        <v>0.15640349137020526</v>
      </c>
      <c r="E19" s="172">
        <f>IF(OR(HW1T!E19=":",HW1T!E19=""),":",(HW1T!E19/HW1T!$AC19*100))</f>
        <v>10.059353879100026</v>
      </c>
      <c r="F19" s="172">
        <f>IF(OR(HW1T!F19=":",HW1T!F19=""),":",(HW1T!F19/HW1T!$AC19*100))</f>
        <v>0.32570341801641944</v>
      </c>
      <c r="G19" s="172">
        <f>IF(OR(HW1T!G19=":",HW1T!G19=""),":",(HW1T!G19/HW1T!$AC19*100))</f>
        <v>0.55030436281902606</v>
      </c>
      <c r="H19" s="172">
        <f>IF(OR(HW1T!H19=":",HW1T!H19=""),":",(HW1T!H19/HW1T!$AC19*100))</f>
        <v>10.505456406516007</v>
      </c>
      <c r="I19" s="172">
        <f>IF(OR(HW1T!I19=":",HW1T!I19=""),":",(HW1T!I19/HW1T!$AC19*100))</f>
        <v>18.153729704072738</v>
      </c>
      <c r="J19" s="172">
        <f>IF(OR(HW1T!J19=":",HW1T!J19=""),":",(HW1T!J19/HW1T!$AC19*100))</f>
        <v>5.0746790613774087</v>
      </c>
      <c r="K19" s="172">
        <f>IF(OR(HW1T!K19=":",HW1T!K19=""),":",(HW1T!K19/HW1T!$AC19*100))</f>
        <v>9.9029546774087152</v>
      </c>
      <c r="L19" s="172">
        <f>IF(OR(HW1T!L19=":",HW1T!L19=""),":",(HW1T!L19/HW1T!$AC19*100))</f>
        <v>2.2991858297393182</v>
      </c>
      <c r="M19" s="172">
        <f>IF(OR(HW1T!M19=":",HW1T!M19=""),":",(HW1T!M19/HW1T!$AC19*100))</f>
        <v>4.0731760326164146</v>
      </c>
      <c r="N19" s="172">
        <f>IF(OR(HW1T!N19=":",HW1T!N19=""),":",(HW1T!N19/HW1T!$AC19*100))</f>
        <v>0.42069019289487652</v>
      </c>
      <c r="O19" s="172">
        <f>IF(OR(HW1T!O19=":",HW1T!O19=""),":",(HW1T!O19/HW1T!$AC19*100))</f>
        <v>3.9538806160832398</v>
      </c>
      <c r="P19" s="172">
        <f>IF(OR(HW1T!P19=":",HW1T!P19=""),":",(HW1T!P19/HW1T!$AC19*100))</f>
        <v>1.9019069053498987</v>
      </c>
      <c r="Q19" s="172">
        <f>IF(OR(HW1T!Q19=":",HW1T!Q19=""),":",(HW1T!Q19/HW1T!$AC19*100))</f>
        <v>8.3832832076974473</v>
      </c>
      <c r="R19" s="172">
        <f>IF(OR(HW1T!R19=":",HW1T!R19=""),":",(HW1T!R19/HW1T!$AC19*100))</f>
        <v>3.6686328829619761</v>
      </c>
      <c r="S19" s="172">
        <f>IF(OR(HW1T!S19=":",HW1T!S19=""),":",(HW1T!S19/HW1T!$AC19*100))</f>
        <v>3.5448800749277933</v>
      </c>
      <c r="T19" s="172">
        <f>IF(OR(HW1T!T19=":",HW1T!T19=""),":",(HW1T!T19/HW1T!$AC19*100))</f>
        <v>1.4631687879576216</v>
      </c>
      <c r="U19" s="172">
        <f>IF(OR(HW1T!U19=":",HW1T!U19=""),":",(HW1T!U19/HW1T!$AC19*100))</f>
        <v>2.4741398299212061</v>
      </c>
      <c r="V19" s="172">
        <f>IF(OR(HW1T!V19=":",HW1T!V19=""),":",(HW1T!V19/HW1T!$AC19*100))</f>
        <v>5.162697737211265</v>
      </c>
      <c r="W19" s="172"/>
      <c r="X19" s="172"/>
      <c r="Y19" s="172"/>
      <c r="Z19" s="172"/>
      <c r="AA19" s="172"/>
      <c r="AB19" s="172"/>
      <c r="AC19" s="172">
        <f>IF(OR(HW1T!AC19=":",HW1T!AC19=""),":",(HW1T!AC19/HW1T!$AC19*100))</f>
        <v>100</v>
      </c>
      <c r="AD19" s="172"/>
      <c r="AE19" s="172">
        <f>IF(OR(HW1T!AE19=":",HW1T!AE19=""),":",(HW1T!AE19/HW1T!$AC19*100))</f>
        <v>7.9257729019583891</v>
      </c>
      <c r="AF19" s="172">
        <f>IF(OR(HW1T!AF19=":",HW1T!AF19=""),":",(HW1T!AF19/HW1T!$AC19*100))</f>
        <v>11.091765151305678</v>
      </c>
      <c r="AG19" s="172">
        <f>IF(OR(HW1T!AG19=":",HW1T!AG19=""),":",(HW1T!AG19/HW1T!$AC19*100))</f>
        <v>10.059353879100026</v>
      </c>
      <c r="AH19" s="172">
        <f>IF(OR(HW1T!AH19=":",HW1T!AH19=""),":",(HW1T!AH19/HW1T!$AC19*100))</f>
        <v>10.505456406516007</v>
      </c>
      <c r="AI19" s="172">
        <f>IF(OR(HW1T!AI19=":",HW1T!AI19=""),":",(HW1T!AI19/HW1T!$AC19*100))</f>
        <v>33.131363442858863</v>
      </c>
      <c r="AJ19" s="172">
        <f>IF(OR(HW1T!AJ19=":",HW1T!AJ19=""),":",(HW1T!AJ19/HW1T!$AC19*100))</f>
        <v>2.2991858297393182</v>
      </c>
      <c r="AK19" s="172">
        <f>IF(OR(HW1T!AK19=":",HW1T!AK19=""),":",(HW1T!AK19/HW1T!$AC19*100))</f>
        <v>4.0731760326164146</v>
      </c>
      <c r="AL19" s="172">
        <f>IF(OR(HW1T!AL19=":",HW1T!AL19=""),":",(HW1T!AL19/HW1T!$AC19*100))</f>
        <v>0.42069019289487652</v>
      </c>
      <c r="AM19" s="172">
        <f>IF(OR(HW1T!AM19=":",HW1T!AM19=""),":",(HW1T!AM19/HW1T!$AC19*100))</f>
        <v>5.8557875214331379</v>
      </c>
      <c r="AN19" s="172">
        <f>IF(OR(HW1T!AN19=":",HW1T!AN19=""),":",(HW1T!AN19/HW1T!$AC19*100))</f>
        <v>15.596796165587214</v>
      </c>
      <c r="AO19" s="172">
        <f>IF(OR(HW1T!AO19=":",HW1T!AO19=""),":",(HW1T!AO19/HW1T!$AC19*100))</f>
        <v>9.1000063550900911</v>
      </c>
      <c r="AP19" s="172"/>
      <c r="AQ19" s="172">
        <f>IF(OR(HW1T!AQ19=":",HW1T!AQ19=""),":",(HW1T!AQ19/HW1T!$AC19*100))</f>
        <v>8.0821763933285951</v>
      </c>
      <c r="AR19" s="172">
        <f>IF(OR(HW1T!AR19=":",HW1T!AR19=""),":",(HW1T!AR19/HW1T!$AC19*100))</f>
        <v>21.440818066451481</v>
      </c>
      <c r="AS19" s="172">
        <f>IF(OR(HW1T!AS19=":",HW1T!AS19=""),":",(HW1T!AS19/HW1T!$AC19*100))</f>
        <v>70.477005540219935</v>
      </c>
    </row>
    <row r="20" spans="1:45" ht="22.5" customHeight="1">
      <c r="A20" s="77">
        <f t="shared" si="0"/>
        <v>1</v>
      </c>
      <c r="B20" s="105">
        <v>2008</v>
      </c>
      <c r="C20" s="172">
        <f>IF(OR(HW1T!C20=":",HW1T!C20=""),":",(HW1T!C20/HW1T!$AC20*100))</f>
        <v>7.3677722256350036</v>
      </c>
      <c r="D20" s="172">
        <f>IF(OR(HW1T!D20=":",HW1T!D20=""),":",(HW1T!D20/HW1T!$AC20*100))</f>
        <v>0.15488860167370039</v>
      </c>
      <c r="E20" s="172">
        <f>IF(OR(HW1T!E20=":",HW1T!E20=""),":",(HW1T!E20/HW1T!$AC20*100))</f>
        <v>9.7178826546354173</v>
      </c>
      <c r="F20" s="172">
        <f>IF(OR(HW1T!F20=":",HW1T!F20=""),":",(HW1T!F20/HW1T!$AC20*100))</f>
        <v>0.3052752830756662</v>
      </c>
      <c r="G20" s="172">
        <f>IF(OR(HW1T!G20=":",HW1T!G20=""),":",(HW1T!G20/HW1T!$AC20*100))</f>
        <v>0.55071821868796522</v>
      </c>
      <c r="H20" s="172">
        <f>IF(OR(HW1T!H20=":",HW1T!H20=""),":",(HW1T!H20/HW1T!$AC20*100))</f>
        <v>10.153569651755712</v>
      </c>
      <c r="I20" s="172">
        <f>IF(OR(HW1T!I20=":",HW1T!I20=""),":",(HW1T!I20/HW1T!$AC20*100))</f>
        <v>18.434605446434578</v>
      </c>
      <c r="J20" s="172">
        <f>IF(OR(HW1T!J20=":",HW1T!J20=""),":",(HW1T!J20/HW1T!$AC20*100))</f>
        <v>4.9100679321979293</v>
      </c>
      <c r="K20" s="172">
        <f>IF(OR(HW1T!K20=":",HW1T!K20=""),":",(HW1T!K20/HW1T!$AC20*100))</f>
        <v>9.7717561146903353</v>
      </c>
      <c r="L20" s="172">
        <f>IF(OR(HW1T!L20=":",HW1T!L20=""),":",(HW1T!L20/HW1T!$AC20*100))</f>
        <v>2.2286809193569743</v>
      </c>
      <c r="M20" s="172">
        <f>IF(OR(HW1T!M20=":",HW1T!M20=""),":",(HW1T!M20/HW1T!$AC20*100))</f>
        <v>4.0668059646025547</v>
      </c>
      <c r="N20" s="172">
        <f>IF(OR(HW1T!N20=":",HW1T!N20=""),":",(HW1T!N20/HW1T!$AC20*100))</f>
        <v>0.43131155479140137</v>
      </c>
      <c r="O20" s="172">
        <f>IF(OR(HW1T!O20=":",HW1T!O20=""),":",(HW1T!O20/HW1T!$AC20*100))</f>
        <v>4.2657034145716342</v>
      </c>
      <c r="P20" s="172">
        <f>IF(OR(HW1T!P20=":",HW1T!P20=""),":",(HW1T!P20/HW1T!$AC20*100))</f>
        <v>1.8486332654597752</v>
      </c>
      <c r="Q20" s="172">
        <f>IF(OR(HW1T!Q20=":",HW1T!Q20=""),":",(HW1T!Q20/HW1T!$AC20*100))</f>
        <v>8.2610148839082864</v>
      </c>
      <c r="R20" s="172">
        <f>IF(OR(HW1T!R20=":",HW1T!R20=""),":",(HW1T!R20/HW1T!$AC20*100))</f>
        <v>3.9206594328620059</v>
      </c>
      <c r="S20" s="172">
        <f>IF(OR(HW1T!S20=":",HW1T!S20=""),":",(HW1T!S20/HW1T!$AC20*100))</f>
        <v>3.7469638148448605</v>
      </c>
      <c r="T20" s="172">
        <f>IF(OR(HW1T!T20=":",HW1T!T20=""),":",(HW1T!T20/HW1T!$AC20*100))</f>
        <v>1.4758725841490874</v>
      </c>
      <c r="U20" s="172">
        <f>IF(OR(HW1T!U20=":",HW1T!U20=""),":",(HW1T!U20/HW1T!$AC20*100))</f>
        <v>2.623522352317289</v>
      </c>
      <c r="V20" s="172">
        <f>IF(OR(HW1T!V20=":",HW1T!V20=""),":",(HW1T!V20/HW1T!$AC20*100))</f>
        <v>5.7642956843498174</v>
      </c>
      <c r="W20" s="172"/>
      <c r="X20" s="172"/>
      <c r="Y20" s="172"/>
      <c r="Z20" s="172"/>
      <c r="AA20" s="172"/>
      <c r="AB20" s="172"/>
      <c r="AC20" s="172">
        <f>IF(OR(HW1T!AC20=":",HW1T!AC20=""),":",(HW1T!AC20/HW1T!$AC20*100))</f>
        <v>100</v>
      </c>
      <c r="AD20" s="172"/>
      <c r="AE20" s="172">
        <f>IF(OR(HW1T!AE20=":",HW1T!AE20=""),":",(HW1T!AE20/HW1T!$AC20*100))</f>
        <v>7.3677722256350036</v>
      </c>
      <c r="AF20" s="172">
        <f>IF(OR(HW1T!AF20=":",HW1T!AF20=""),":",(HW1T!AF20/HW1T!$AC20*100))</f>
        <v>10.728764758072749</v>
      </c>
      <c r="AG20" s="172">
        <f>IF(OR(HW1T!AG20=":",HW1T!AG20=""),":",(HW1T!AG20/HW1T!$AC20*100))</f>
        <v>9.7178826546354173</v>
      </c>
      <c r="AH20" s="172">
        <f>IF(OR(HW1T!AH20=":",HW1T!AH20=""),":",(HW1T!AH20/HW1T!$AC20*100))</f>
        <v>10.153569651755712</v>
      </c>
      <c r="AI20" s="172">
        <f>IF(OR(HW1T!AI20=":",HW1T!AI20=""),":",(HW1T!AI20/HW1T!$AC20*100))</f>
        <v>33.11642949332284</v>
      </c>
      <c r="AJ20" s="172">
        <f>IF(OR(HW1T!AJ20=":",HW1T!AJ20=""),":",(HW1T!AJ20/HW1T!$AC20*100))</f>
        <v>2.2286809193569743</v>
      </c>
      <c r="AK20" s="172">
        <f>IF(OR(HW1T!AK20=":",HW1T!AK20=""),":",(HW1T!AK20/HW1T!$AC20*100))</f>
        <v>4.0668059646025547</v>
      </c>
      <c r="AL20" s="172">
        <f>IF(OR(HW1T!AL20=":",HW1T!AL20=""),":",(HW1T!AL20/HW1T!$AC20*100))</f>
        <v>0.43131155479140137</v>
      </c>
      <c r="AM20" s="172">
        <f>IF(OR(HW1T!AM20=":",HW1T!AM20=""),":",(HW1T!AM20/HW1T!$AC20*100))</f>
        <v>6.1143366800314087</v>
      </c>
      <c r="AN20" s="172">
        <f>IF(OR(HW1T!AN20=":",HW1T!AN20=""),":",(HW1T!AN20/HW1T!$AC20*100))</f>
        <v>15.928638131615152</v>
      </c>
      <c r="AO20" s="172">
        <f>IF(OR(HW1T!AO20=":",HW1T!AO20=""),":",(HW1T!AO20/HW1T!$AC20*100))</f>
        <v>9.863690620816195</v>
      </c>
      <c r="AP20" s="172"/>
      <c r="AQ20" s="172">
        <f>IF(OR(HW1T!AQ20=":",HW1T!AQ20=""),":",(HW1T!AQ20/HW1T!$AC20*100))</f>
        <v>7.5226608273087043</v>
      </c>
      <c r="AR20" s="172">
        <f>IF(OR(HW1T!AR20=":",HW1T!AR20=""),":",(HW1T!AR20/HW1T!$AC20*100))</f>
        <v>20.727445808154759</v>
      </c>
      <c r="AS20" s="172">
        <f>IF(OR(HW1T!AS20=":",HW1T!AS20=""),":",(HW1T!AS20/HW1T!$AC20*100))</f>
        <v>71.749893364536518</v>
      </c>
    </row>
    <row r="21" spans="1:45" ht="22.5" customHeight="1">
      <c r="A21" s="77">
        <f t="shared" si="0"/>
        <v>1</v>
      </c>
      <c r="B21" s="105">
        <v>2009</v>
      </c>
      <c r="C21" s="172">
        <f>IF(OR(HW1T!C21=":",HW1T!C21=""),":",(HW1T!C21/HW1T!$AC21*100))</f>
        <v>7.7835812789092573</v>
      </c>
      <c r="D21" s="172">
        <f>IF(OR(HW1T!D21=":",HW1T!D21=""),":",(HW1T!D21/HW1T!$AC21*100))</f>
        <v>0.15804416092654103</v>
      </c>
      <c r="E21" s="172">
        <f>IF(OR(HW1T!E21=":",HW1T!E21=""),":",(HW1T!E21/HW1T!$AC21*100))</f>
        <v>9.5245658210398982</v>
      </c>
      <c r="F21" s="172">
        <f>IF(OR(HW1T!F21=":",HW1T!F21=""),":",(HW1T!F21/HW1T!$AC21*100))</f>
        <v>0.33552092571704284</v>
      </c>
      <c r="G21" s="172">
        <f>IF(OR(HW1T!G21=":",HW1T!G21=""),":",(HW1T!G21/HW1T!$AC21*100))</f>
        <v>0.5571741687330154</v>
      </c>
      <c r="H21" s="172">
        <f>IF(OR(HW1T!H21=":",HW1T!H21=""),":",(HW1T!H21/HW1T!$AC21*100))</f>
        <v>9.4262965451057905</v>
      </c>
      <c r="I21" s="172">
        <f>IF(OR(HW1T!I21=":",HW1T!I21=""),":",(HW1T!I21/HW1T!$AC21*100))</f>
        <v>17.815463376405997</v>
      </c>
      <c r="J21" s="172">
        <f>IF(OR(HW1T!J21=":",HW1T!J21=""),":",(HW1T!J21/HW1T!$AC21*100))</f>
        <v>4.7773760558524936</v>
      </c>
      <c r="K21" s="172">
        <f>IF(OR(HW1T!K21=":",HW1T!K21=""),":",(HW1T!K21/HW1T!$AC21*100))</f>
        <v>9.5423069940872942</v>
      </c>
      <c r="L21" s="172">
        <f>IF(OR(HW1T!L21=":",HW1T!L21=""),":",(HW1T!L21/HW1T!$AC21*100))</f>
        <v>2.2516303601598424</v>
      </c>
      <c r="M21" s="172">
        <f>IF(OR(HW1T!M21=":",HW1T!M21=""),":",(HW1T!M21/HW1T!$AC21*100))</f>
        <v>4.1533724618649632</v>
      </c>
      <c r="N21" s="172">
        <f>IF(OR(HW1T!N21=":",HW1T!N21=""),":",(HW1T!N21/HW1T!$AC21*100))</f>
        <v>0.41886314292203275</v>
      </c>
      <c r="O21" s="172">
        <f>IF(OR(HW1T!O21=":",HW1T!O21=""),":",(HW1T!O21/HW1T!$AC21*100))</f>
        <v>4.4719509382731761</v>
      </c>
      <c r="P21" s="172">
        <f>IF(OR(HW1T!P21=":",HW1T!P21=""),":",(HW1T!P21/HW1T!$AC21*100))</f>
        <v>1.9699407484190883</v>
      </c>
      <c r="Q21" s="172">
        <f>IF(OR(HW1T!Q21=":",HW1T!Q21=""),":",(HW1T!Q21/HW1T!$AC21*100))</f>
        <v>8.274873934579178</v>
      </c>
      <c r="R21" s="172">
        <f>IF(OR(HW1T!R21=":",HW1T!R21=""),":",(HW1T!R21/HW1T!$AC21*100))</f>
        <v>4.2047682878130699</v>
      </c>
      <c r="S21" s="172">
        <f>IF(OR(HW1T!S21=":",HW1T!S21=""),":",(HW1T!S21/HW1T!$AC21*100))</f>
        <v>3.8922724723774977</v>
      </c>
      <c r="T21" s="172">
        <f>IF(OR(HW1T!T21=":",HW1T!T21=""),":",(HW1T!T21/HW1T!$AC21*100))</f>
        <v>1.373776150603319</v>
      </c>
      <c r="U21" s="172">
        <f>IF(OR(HW1T!U21=":",HW1T!U21=""),":",(HW1T!U21/HW1T!$AC21*100))</f>
        <v>2.4941343052215985</v>
      </c>
      <c r="V21" s="172">
        <f>IF(OR(HW1T!V21=":",HW1T!V21=""),":",(HW1T!V21/HW1T!$AC21*100))</f>
        <v>6.5740878709888806</v>
      </c>
      <c r="W21" s="172"/>
      <c r="X21" s="172"/>
      <c r="Y21" s="172"/>
      <c r="Z21" s="172"/>
      <c r="AA21" s="172"/>
      <c r="AB21" s="172"/>
      <c r="AC21" s="172">
        <f>IF(OR(HW1T!AC21=":",HW1T!AC21=""),":",(HW1T!AC21/HW1T!$AC21*100))</f>
        <v>100</v>
      </c>
      <c r="AD21" s="172"/>
      <c r="AE21" s="172">
        <f>IF(OR(HW1T!AE21=":",HW1T!AE21=""),":",(HW1T!AE21/HW1T!$AC21*100))</f>
        <v>7.7835812789092573</v>
      </c>
      <c r="AF21" s="172">
        <f>IF(OR(HW1T!AF21=":",HW1T!AF21=""),":",(HW1T!AF21/HW1T!$AC21*100))</f>
        <v>10.575305076416498</v>
      </c>
      <c r="AG21" s="172">
        <f>IF(OR(HW1T!AG21=":",HW1T!AG21=""),":",(HW1T!AG21/HW1T!$AC21*100))</f>
        <v>9.5245658210398982</v>
      </c>
      <c r="AH21" s="172">
        <f>IF(OR(HW1T!AH21=":",HW1T!AH21=""),":",(HW1T!AH21/HW1T!$AC21*100))</f>
        <v>9.4262965451057905</v>
      </c>
      <c r="AI21" s="172">
        <f>IF(OR(HW1T!AI21=":",HW1T!AI21=""),":",(HW1T!AI21/HW1T!$AC21*100))</f>
        <v>32.135146426345791</v>
      </c>
      <c r="AJ21" s="172">
        <f>IF(OR(HW1T!AJ21=":",HW1T!AJ21=""),":",(HW1T!AJ21/HW1T!$AC21*100))</f>
        <v>2.2516303601598424</v>
      </c>
      <c r="AK21" s="172">
        <f>IF(OR(HW1T!AK21=":",HW1T!AK21=""),":",(HW1T!AK21/HW1T!$AC21*100))</f>
        <v>4.1533724618649632</v>
      </c>
      <c r="AL21" s="172">
        <f>IF(OR(HW1T!AL21=":",HW1T!AL21=""),":",(HW1T!AL21/HW1T!$AC21*100))</f>
        <v>0.41886314292203275</v>
      </c>
      <c r="AM21" s="172">
        <f>IF(OR(HW1T!AM21=":",HW1T!AM21=""),":",(HW1T!AM21/HW1T!$AC21*100))</f>
        <v>6.4418916866922649</v>
      </c>
      <c r="AN21" s="172">
        <f>IF(OR(HW1T!AN21=":",HW1T!AN21=""),":",(HW1T!AN21/HW1T!$AC21*100))</f>
        <v>16.371914694769746</v>
      </c>
      <c r="AO21" s="172">
        <f>IF(OR(HW1T!AO21=":",HW1T!AO21=""),":",(HW1T!AO21/HW1T!$AC21*100))</f>
        <v>10.441998326813797</v>
      </c>
      <c r="AP21" s="172"/>
      <c r="AQ21" s="172">
        <f>IF(OR(HW1T!AQ21=":",HW1T!AQ21=""),":",(HW1T!AQ21/HW1T!$AC21*100))</f>
        <v>7.941625439835799</v>
      </c>
      <c r="AR21" s="172">
        <f>IF(OR(HW1T!AR21=":",HW1T!AR21=""),":",(HW1T!AR21/HW1T!$AC21*100))</f>
        <v>19.843557460595747</v>
      </c>
      <c r="AS21" s="172">
        <f>IF(OR(HW1T!AS21=":",HW1T!AS21=""),":",(HW1T!AS21/HW1T!$AC21*100))</f>
        <v>72.214817099568435</v>
      </c>
    </row>
    <row r="22" spans="1:45" ht="22.5" customHeight="1">
      <c r="A22" s="77">
        <f t="shared" si="0"/>
        <v>1</v>
      </c>
      <c r="B22" s="105">
        <v>2010</v>
      </c>
      <c r="C22" s="172">
        <f>IF(OR(HW1T!C22=":",HW1T!C22=""),":",(HW1T!C22/HW1T!$AC22*100))</f>
        <v>7.8740039624257561</v>
      </c>
      <c r="D22" s="172">
        <f>IF(OR(HW1T!D22=":",HW1T!D22=""),":",(HW1T!D22/HW1T!$AC22*100))</f>
        <v>0.14118850358697135</v>
      </c>
      <c r="E22" s="172">
        <f>IF(OR(HW1T!E22=":",HW1T!E22=""),":",(HW1T!E22/HW1T!$AC22*100))</f>
        <v>9.0045360204992022</v>
      </c>
      <c r="F22" s="172">
        <f>IF(OR(HW1T!F22=":",HW1T!F22=""),":",(HW1T!F22/HW1T!$AC22*100))</f>
        <v>0.36581156964448835</v>
      </c>
      <c r="G22" s="172">
        <f>IF(OR(HW1T!G22=":",HW1T!G22=""),":",(HW1T!G22/HW1T!$AC22*100))</f>
        <v>0.57088207896776699</v>
      </c>
      <c r="H22" s="172">
        <f>IF(OR(HW1T!H22=":",HW1T!H22=""),":",(HW1T!H22/HW1T!$AC22*100))</f>
        <v>9.3515834299619236</v>
      </c>
      <c r="I22" s="172">
        <f>IF(OR(HW1T!I22=":",HW1T!I22=""),":",(HW1T!I22/HW1T!$AC22*100))</f>
        <v>17.082024166419309</v>
      </c>
      <c r="J22" s="172">
        <f>IF(OR(HW1T!J22=":",HW1T!J22=""),":",(HW1T!J22/HW1T!$AC22*100))</f>
        <v>4.7874007131049501</v>
      </c>
      <c r="K22" s="172">
        <f>IF(OR(HW1T!K22=":",HW1T!K22=""),":",(HW1T!K22/HW1T!$AC22*100))</f>
        <v>9.656259492486825</v>
      </c>
      <c r="L22" s="172">
        <f>IF(OR(HW1T!L22=":",HW1T!L22=""),":",(HW1T!L22/HW1T!$AC22*100))</f>
        <v>2.3856887733637313</v>
      </c>
      <c r="M22" s="172">
        <f>IF(OR(HW1T!M22=":",HW1T!M22=""),":",(HW1T!M22/HW1T!$AC22*100))</f>
        <v>4.2516496758146811</v>
      </c>
      <c r="N22" s="172">
        <f>IF(OR(HW1T!N22=":",HW1T!N22=""),":",(HW1T!N22/HW1T!$AC22*100))</f>
        <v>0.44523540632902325</v>
      </c>
      <c r="O22" s="172">
        <f>IF(OR(HW1T!O22=":",HW1T!O22=""),":",(HW1T!O22/HW1T!$AC22*100))</f>
        <v>4.7500662695503033</v>
      </c>
      <c r="P22" s="172">
        <f>IF(OR(HW1T!P22=":",HW1T!P22=""),":",(HW1T!P22/HW1T!$AC22*100))</f>
        <v>1.9884315668388868</v>
      </c>
      <c r="Q22" s="172">
        <f>IF(OR(HW1T!Q22=":",HW1T!Q22=""),":",(HW1T!Q22/HW1T!$AC22*100))</f>
        <v>8.1553214946004555</v>
      </c>
      <c r="R22" s="172">
        <f>IF(OR(HW1T!R22=":",HW1T!R22=""),":",(HW1T!R22/HW1T!$AC22*100))</f>
        <v>4.2341179223010252</v>
      </c>
      <c r="S22" s="172">
        <f>IF(OR(HW1T!S22=":",HW1T!S22=""),":",(HW1T!S22/HW1T!$AC22*100))</f>
        <v>3.9868532941477692</v>
      </c>
      <c r="T22" s="172">
        <f>IF(OR(HW1T!T22=":",HW1T!T22=""),":",(HW1T!T22/HW1T!$AC22*100))</f>
        <v>1.381321914408193</v>
      </c>
      <c r="U22" s="172">
        <f>IF(OR(HW1T!U22=":",HW1T!U22=""),":",(HW1T!U22/HW1T!$AC22*100))</f>
        <v>2.3948019232273321</v>
      </c>
      <c r="V22" s="172">
        <f>IF(OR(HW1T!V22=":",HW1T!V22=""),":",(HW1T!V22/HW1T!$AC22*100))</f>
        <v>7.1928218223214087</v>
      </c>
      <c r="W22" s="172"/>
      <c r="X22" s="172"/>
      <c r="Y22" s="172"/>
      <c r="Z22" s="172"/>
      <c r="AA22" s="172"/>
      <c r="AB22" s="172"/>
      <c r="AC22" s="172">
        <f>IF(OR(HW1T!AC22=":",HW1T!AC22=""),":",(HW1T!AC22/HW1T!$AC22*100))</f>
        <v>100</v>
      </c>
      <c r="AD22" s="172"/>
      <c r="AE22" s="172">
        <f>IF(OR(HW1T!AE22=":",HW1T!AE22=""),":",(HW1T!AE22/HW1T!$AC22*100))</f>
        <v>7.8740039624257561</v>
      </c>
      <c r="AF22" s="172">
        <f>IF(OR(HW1T!AF22=":",HW1T!AF22=""),":",(HW1T!AF22/HW1T!$AC22*100))</f>
        <v>10.082418172698429</v>
      </c>
      <c r="AG22" s="172">
        <f>IF(OR(HW1T!AG22=":",HW1T!AG22=""),":",(HW1T!AG22/HW1T!$AC22*100))</f>
        <v>9.0045360204992022</v>
      </c>
      <c r="AH22" s="172">
        <f>IF(OR(HW1T!AH22=":",HW1T!AH22=""),":",(HW1T!AH22/HW1T!$AC22*100))</f>
        <v>9.3515834299619236</v>
      </c>
      <c r="AI22" s="172">
        <f>IF(OR(HW1T!AI22=":",HW1T!AI22=""),":",(HW1T!AI22/HW1T!$AC22*100))</f>
        <v>31.525684372011082</v>
      </c>
      <c r="AJ22" s="172">
        <f>IF(OR(HW1T!AJ22=":",HW1T!AJ22=""),":",(HW1T!AJ22/HW1T!$AC22*100))</f>
        <v>2.3856887733637313</v>
      </c>
      <c r="AK22" s="172">
        <f>IF(OR(HW1T!AK22=":",HW1T!AK22=""),":",(HW1T!AK22/HW1T!$AC22*100))</f>
        <v>4.2516496758146811</v>
      </c>
      <c r="AL22" s="172">
        <f>IF(OR(HW1T!AL22=":",HW1T!AL22=""),":",(HW1T!AL22/HW1T!$AC22*100))</f>
        <v>0.44523540632902325</v>
      </c>
      <c r="AM22" s="172">
        <f>IF(OR(HW1T!AM22=":",HW1T!AM22=""),":",(HW1T!AM22/HW1T!$AC22*100))</f>
        <v>6.7384978363891896</v>
      </c>
      <c r="AN22" s="172">
        <f>IF(OR(HW1T!AN22=":",HW1T!AN22=""),":",(HW1T!AN22/HW1T!$AC22*100))</f>
        <v>16.376292711049249</v>
      </c>
      <c r="AO22" s="172">
        <f>IF(OR(HW1T!AO22=":",HW1T!AO22=""),":",(HW1T!AO22/HW1T!$AC22*100))</f>
        <v>10.968945659956933</v>
      </c>
      <c r="AP22" s="172"/>
      <c r="AQ22" s="172">
        <f>IF(OR(HW1T!AQ22=":",HW1T!AQ22=""),":",(HW1T!AQ22/HW1T!$AC22*100))</f>
        <v>8.0151924660127278</v>
      </c>
      <c r="AR22" s="172">
        <f>IF(OR(HW1T!AR22=":",HW1T!AR22=""),":",(HW1T!AR22/HW1T!$AC22*100))</f>
        <v>19.292813099073381</v>
      </c>
      <c r="AS22" s="172">
        <f>IF(OR(HW1T!AS22=":",HW1T!AS22=""),":",(HW1T!AS22/HW1T!$AC22*100))</f>
        <v>72.69199443491388</v>
      </c>
    </row>
    <row r="23" spans="1:45" ht="22.5" customHeight="1">
      <c r="A23" s="77">
        <f t="shared" si="0"/>
        <v>1</v>
      </c>
      <c r="B23" s="105">
        <v>2011</v>
      </c>
      <c r="C23" s="172">
        <f>IF(OR(HW1T!C23=":",HW1T!C23=""),":",(HW1T!C23/HW1T!$AC23*100))</f>
        <v>7.249796103664857</v>
      </c>
      <c r="D23" s="172">
        <f>IF(OR(HW1T!D23=":",HW1T!D23=""),":",(HW1T!D23/HW1T!$AC23*100))</f>
        <v>0.17015019320426156</v>
      </c>
      <c r="E23" s="172">
        <f>IF(OR(HW1T!E23=":",HW1T!E23=""),":",(HW1T!E23/HW1T!$AC23*100))</f>
        <v>8.6908514567021218</v>
      </c>
      <c r="F23" s="172">
        <f>IF(OR(HW1T!F23=":",HW1T!F23=""),":",(HW1T!F23/HW1T!$AC23*100))</f>
        <v>0.36061828837513421</v>
      </c>
      <c r="G23" s="172">
        <f>IF(OR(HW1T!G23=":",HW1T!G23=""),":",(HW1T!G23/HW1T!$AC23*100))</f>
        <v>0.56709015971549148</v>
      </c>
      <c r="H23" s="172">
        <f>IF(OR(HW1T!H23=":",HW1T!H23=""),":",(HW1T!H23/HW1T!$AC23*100))</f>
        <v>9.1889267791088365</v>
      </c>
      <c r="I23" s="172">
        <f>IF(OR(HW1T!I23=":",HW1T!I23=""),":",(HW1T!I23/HW1T!$AC23*100))</f>
        <v>16.688320662678592</v>
      </c>
      <c r="J23" s="172">
        <f>IF(OR(HW1T!J23=":",HW1T!J23=""),":",(HW1T!J23/HW1T!$AC23*100))</f>
        <v>4.6462615109526473</v>
      </c>
      <c r="K23" s="172">
        <f>IF(OR(HW1T!K23=":",HW1T!K23=""),":",(HW1T!K23/HW1T!$AC23*100))</f>
        <v>9.9420233384632439</v>
      </c>
      <c r="L23" s="172">
        <f>IF(OR(HW1T!L23=":",HW1T!L23=""),":",(HW1T!L23/HW1T!$AC23*100))</f>
        <v>2.4508920136047174</v>
      </c>
      <c r="M23" s="172">
        <f>IF(OR(HW1T!M23=":",HW1T!M23=""),":",(HW1T!M23/HW1T!$AC23*100))</f>
        <v>4.3807086959768125</v>
      </c>
      <c r="N23" s="172">
        <f>IF(OR(HW1T!N23=":",HW1T!N23=""),":",(HW1T!N23/HW1T!$AC23*100))</f>
        <v>0.46693635798688848</v>
      </c>
      <c r="O23" s="172">
        <f>IF(OR(HW1T!O23=":",HW1T!O23=""),":",(HW1T!O23/HW1T!$AC23*100))</f>
        <v>5.0597727777504273</v>
      </c>
      <c r="P23" s="172">
        <f>IF(OR(HW1T!P23=":",HW1T!P23=""),":",(HW1T!P23/HW1T!$AC23*100))</f>
        <v>2.1223799715609157</v>
      </c>
      <c r="Q23" s="172">
        <f>IF(OR(HW1T!Q23=":",HW1T!Q23=""),":",(HW1T!Q23/HW1T!$AC23*100))</f>
        <v>8.1794560807122423</v>
      </c>
      <c r="R23" s="172">
        <f>IF(OR(HW1T!R23=":",HW1T!R23=""),":",(HW1T!R23/HW1T!$AC23*100))</f>
        <v>4.3699864621598783</v>
      </c>
      <c r="S23" s="172">
        <f>IF(OR(HW1T!S23=":",HW1T!S23=""),":",(HW1T!S23/HW1T!$AC23*100))</f>
        <v>4.0628009396772153</v>
      </c>
      <c r="T23" s="172">
        <f>IF(OR(HW1T!T23=":",HW1T!T23=""),":",(HW1T!T23/HW1T!$AC23*100))</f>
        <v>1.4206993468416773</v>
      </c>
      <c r="U23" s="172">
        <f>IF(OR(HW1T!U23=":",HW1T!U23=""),":",(HW1T!U23/HW1T!$AC23*100))</f>
        <v>2.3739758672184221</v>
      </c>
      <c r="V23" s="172">
        <f>IF(OR(HW1T!V23=":",HW1T!V23=""),":",(HW1T!V23/HW1T!$AC23*100))</f>
        <v>7.6083529936456218</v>
      </c>
      <c r="W23" s="172"/>
      <c r="X23" s="172"/>
      <c r="Y23" s="172"/>
      <c r="Z23" s="172"/>
      <c r="AA23" s="172"/>
      <c r="AB23" s="172"/>
      <c r="AC23" s="172">
        <f>IF(OR(HW1T!AC23=":",HW1T!AC23=""),":",(HW1T!AC23/HW1T!$AC23*100))</f>
        <v>100</v>
      </c>
      <c r="AD23" s="172"/>
      <c r="AE23" s="172">
        <f>IF(OR(HW1T!AE23=":",HW1T!AE23=""),":",(HW1T!AE23/HW1T!$AC23*100))</f>
        <v>7.249796103664857</v>
      </c>
      <c r="AF23" s="172">
        <f>IF(OR(HW1T!AF23=":",HW1T!AF23=""),":",(HW1T!AF23/HW1T!$AC23*100))</f>
        <v>9.7887100979970079</v>
      </c>
      <c r="AG23" s="172">
        <f>IF(OR(HW1T!AG23=":",HW1T!AG23=""),":",(HW1T!AG23/HW1T!$AC23*100))</f>
        <v>8.6908514567021218</v>
      </c>
      <c r="AH23" s="172">
        <f>IF(OR(HW1T!AH23=":",HW1T!AH23=""),":",(HW1T!AH23/HW1T!$AC23*100))</f>
        <v>9.1889267791088365</v>
      </c>
      <c r="AI23" s="172">
        <f>IF(OR(HW1T!AI23=":",HW1T!AI23=""),":",(HW1T!AI23/HW1T!$AC23*100))</f>
        <v>31.276605512094484</v>
      </c>
      <c r="AJ23" s="172">
        <f>IF(OR(HW1T!AJ23=":",HW1T!AJ23=""),":",(HW1T!AJ23/HW1T!$AC23*100))</f>
        <v>2.4508920136047174</v>
      </c>
      <c r="AK23" s="172">
        <f>IF(OR(HW1T!AK23=":",HW1T!AK23=""),":",(HW1T!AK23/HW1T!$AC23*100))</f>
        <v>4.3807086959768125</v>
      </c>
      <c r="AL23" s="172">
        <f>IF(OR(HW1T!AL23=":",HW1T!AL23=""),":",(HW1T!AL23/HW1T!$AC23*100))</f>
        <v>0.46693635798688848</v>
      </c>
      <c r="AM23" s="172">
        <f>IF(OR(HW1T!AM23=":",HW1T!AM23=""),":",(HW1T!AM23/HW1T!$AC23*100))</f>
        <v>7.182152749311344</v>
      </c>
      <c r="AN23" s="172">
        <f>IF(OR(HW1T!AN23=":",HW1T!AN23=""),":",(HW1T!AN23/HW1T!$AC23*100))</f>
        <v>16.612243482549335</v>
      </c>
      <c r="AO23" s="172">
        <f>IF(OR(HW1T!AO23=":",HW1T!AO23=""),":",(HW1T!AO23/HW1T!$AC23*100))</f>
        <v>11.403028207705722</v>
      </c>
      <c r="AP23" s="172"/>
      <c r="AQ23" s="172">
        <f>IF(OR(HW1T!AQ23=":",HW1T!AQ23=""),":",(HW1T!AQ23/HW1T!$AC23*100))</f>
        <v>7.419946296869119</v>
      </c>
      <c r="AR23" s="172">
        <f>IF(OR(HW1T!AR23=":",HW1T!AR23=""),":",(HW1T!AR23/HW1T!$AC23*100))</f>
        <v>18.80748668390158</v>
      </c>
      <c r="AS23" s="172">
        <f>IF(OR(HW1T!AS23=":",HW1T!AS23=""),":",(HW1T!AS23/HW1T!$AC23*100))</f>
        <v>73.772567019229314</v>
      </c>
    </row>
    <row r="24" spans="1:45" ht="22.5" customHeight="1">
      <c r="A24" s="77">
        <f t="shared" si="0"/>
        <v>1</v>
      </c>
      <c r="B24" s="105">
        <v>2012</v>
      </c>
      <c r="C24" s="172">
        <f>IF(OR(HW1T!C24=":",HW1T!C24=""),":",(HW1T!C24/HW1T!$AC24*100))</f>
        <v>7.5419858142484166</v>
      </c>
      <c r="D24" s="172">
        <f>IF(OR(HW1T!D24=":",HW1T!D24=""),":",(HW1T!D24/HW1T!$AC24*100))</f>
        <v>0.16389763578810684</v>
      </c>
      <c r="E24" s="172">
        <f>IF(OR(HW1T!E24=":",HW1T!E24=""),":",(HW1T!E24/HW1T!$AC24*100))</f>
        <v>8.3049267346096514</v>
      </c>
      <c r="F24" s="172">
        <f>IF(OR(HW1T!F24=":",HW1T!F24=""),":",(HW1T!F24/HW1T!$AC24*100))</f>
        <v>0.3643583061238086</v>
      </c>
      <c r="G24" s="172">
        <f>IF(OR(HW1T!G24=":",HW1T!G24=""),":",(HW1T!G24/HW1T!$AC24*100))</f>
        <v>0.57345061223455052</v>
      </c>
      <c r="H24" s="172">
        <f>IF(OR(HW1T!H24=":",HW1T!H24=""),":",(HW1T!H24/HW1T!$AC24*100))</f>
        <v>8.1547529404183585</v>
      </c>
      <c r="I24" s="172">
        <f>IF(OR(HW1T!I24=":",HW1T!I24=""),":",(HW1T!I24/HW1T!$AC24*100))</f>
        <v>16.357148863951039</v>
      </c>
      <c r="J24" s="172">
        <f>IF(OR(HW1T!J24=":",HW1T!J24=""),":",(HW1T!J24/HW1T!$AC24*100))</f>
        <v>4.5993647006622815</v>
      </c>
      <c r="K24" s="172">
        <f>IF(OR(HW1T!K24=":",HW1T!K24=""),":",(HW1T!K24/HW1T!$AC24*100))</f>
        <v>10.402470486928067</v>
      </c>
      <c r="L24" s="172">
        <f>IF(OR(HW1T!L24=":",HW1T!L24=""),":",(HW1T!L24/HW1T!$AC24*100))</f>
        <v>2.4795550944645575</v>
      </c>
      <c r="M24" s="172">
        <f>IF(OR(HW1T!M24=":",HW1T!M24=""),":",(HW1T!M24/HW1T!$AC24*100))</f>
        <v>4.5657641273846341</v>
      </c>
      <c r="N24" s="172">
        <f>IF(OR(HW1T!N24=":",HW1T!N24=""),":",(HW1T!N24/HW1T!$AC24*100))</f>
        <v>0.48342604757996749</v>
      </c>
      <c r="O24" s="172">
        <f>IF(OR(HW1T!O24=":",HW1T!O24=""),":",(HW1T!O24/HW1T!$AC24*100))</f>
        <v>5.4174592482537802</v>
      </c>
      <c r="P24" s="172">
        <f>IF(OR(HW1T!P24=":",HW1T!P24=""),":",(HW1T!P24/HW1T!$AC24*100))</f>
        <v>2.2009934135946612</v>
      </c>
      <c r="Q24" s="172">
        <f>IF(OR(HW1T!Q24=":",HW1T!Q24=""),":",(HW1T!Q24/HW1T!$AC24*100))</f>
        <v>8.1873326155636317</v>
      </c>
      <c r="R24" s="172">
        <f>IF(OR(HW1T!R24=":",HW1T!R24=""),":",(HW1T!R24/HW1T!$AC24*100))</f>
        <v>4.6062239690520324</v>
      </c>
      <c r="S24" s="172">
        <f>IF(OR(HW1T!S24=":",HW1T!S24=""),":",(HW1T!S24/HW1T!$AC24*100))</f>
        <v>4.1282808689692825</v>
      </c>
      <c r="T24" s="172">
        <f>IF(OR(HW1T!T24=":",HW1T!T24=""),":",(HW1T!T24/HW1T!$AC24*100))</f>
        <v>1.4430973745007261</v>
      </c>
      <c r="U24" s="172">
        <f>IF(OR(HW1T!U24=":",HW1T!U24=""),":",(HW1T!U24/HW1T!$AC24*100))</f>
        <v>2.4338150051615877</v>
      </c>
      <c r="V24" s="172">
        <f>IF(OR(HW1T!V24=":",HW1T!V24=""),":",(HW1T!V24/HW1T!$AC24*100))</f>
        <v>7.5916961405108756</v>
      </c>
      <c r="W24" s="172"/>
      <c r="X24" s="172"/>
      <c r="Y24" s="172"/>
      <c r="Z24" s="172"/>
      <c r="AA24" s="172"/>
      <c r="AB24" s="172"/>
      <c r="AC24" s="172">
        <f>IF(OR(HW1T!AC24=":",HW1T!AC24=""),":",(HW1T!AC24/HW1T!$AC24*100))</f>
        <v>100</v>
      </c>
      <c r="AD24" s="172"/>
      <c r="AE24" s="172">
        <f>IF(OR(HW1T!AE24=":",HW1T!AE24=""),":",(HW1T!AE24/HW1T!$AC24*100))</f>
        <v>7.5419858142484166</v>
      </c>
      <c r="AF24" s="172">
        <f>IF(OR(HW1T!AF24=":",HW1T!AF24=""),":",(HW1T!AF24/HW1T!$AC24*100))</f>
        <v>9.4066332887561188</v>
      </c>
      <c r="AG24" s="172">
        <f>IF(OR(HW1T!AG24=":",HW1T!AG24=""),":",(HW1T!AG24/HW1T!$AC24*100))</f>
        <v>8.3049267346096514</v>
      </c>
      <c r="AH24" s="172">
        <f>IF(OR(HW1T!AH24=":",HW1T!AH24=""),":",(HW1T!AH24/HW1T!$AC24*100))</f>
        <v>8.1547529404183585</v>
      </c>
      <c r="AI24" s="172">
        <f>IF(OR(HW1T!AI24=":",HW1T!AI24=""),":",(HW1T!AI24/HW1T!$AC24*100))</f>
        <v>31.358984051541384</v>
      </c>
      <c r="AJ24" s="172">
        <f>IF(OR(HW1T!AJ24=":",HW1T!AJ24=""),":",(HW1T!AJ24/HW1T!$AC24*100))</f>
        <v>2.4795550944645575</v>
      </c>
      <c r="AK24" s="172">
        <f>IF(OR(HW1T!AK24=":",HW1T!AK24=""),":",(HW1T!AK24/HW1T!$AC24*100))</f>
        <v>4.5657641273846341</v>
      </c>
      <c r="AL24" s="172">
        <f>IF(OR(HW1T!AL24=":",HW1T!AL24=""),":",(HW1T!AL24/HW1T!$AC24*100))</f>
        <v>0.48342604757996749</v>
      </c>
      <c r="AM24" s="172">
        <f>IF(OR(HW1T!AM24=":",HW1T!AM24=""),":",(HW1T!AM24/HW1T!$AC24*100))</f>
        <v>7.6184526618484423</v>
      </c>
      <c r="AN24" s="172">
        <f>IF(OR(HW1T!AN24=":",HW1T!AN24=""),":",(HW1T!AN24/HW1T!$AC24*100))</f>
        <v>16.921837453584946</v>
      </c>
      <c r="AO24" s="172">
        <f>IF(OR(HW1T!AO24=":",HW1T!AO24=""),":",(HW1T!AO24/HW1T!$AC24*100))</f>
        <v>11.46860852017319</v>
      </c>
      <c r="AP24" s="172"/>
      <c r="AQ24" s="172">
        <f>IF(OR(HW1T!AQ24=":",HW1T!AQ24=""),":",(HW1T!AQ24/HW1T!$AC24*100))</f>
        <v>7.7058834500365245</v>
      </c>
      <c r="AR24" s="172">
        <f>IF(OR(HW1T!AR24=":",HW1T!AR24=""),":",(HW1T!AR24/HW1T!$AC24*100))</f>
        <v>17.39748859338637</v>
      </c>
      <c r="AS24" s="172">
        <f>IF(OR(HW1T!AS24=":",HW1T!AS24=""),":",(HW1T!AS24/HW1T!$AC24*100))</f>
        <v>74.896627956577106</v>
      </c>
    </row>
    <row r="25" spans="1:45" ht="22.5" customHeight="1">
      <c r="A25" s="77">
        <f t="shared" si="0"/>
        <v>1</v>
      </c>
      <c r="B25" s="105">
        <v>2013</v>
      </c>
      <c r="C25" s="172">
        <f>IF(OR(HW1T!C25=":",HW1T!C25=""),":",(HW1T!C25/HW1T!$AC25*100))</f>
        <v>7.1397272816158788</v>
      </c>
      <c r="D25" s="172">
        <f>IF(OR(HW1T!D25=":",HW1T!D25=""),":",(HW1T!D25/HW1T!$AC25*100))</f>
        <v>0.12261743129683161</v>
      </c>
      <c r="E25" s="172">
        <f>IF(OR(HW1T!E25=":",HW1T!E25=""),":",(HW1T!E25/HW1T!$AC25*100))</f>
        <v>8.0843137498962125</v>
      </c>
      <c r="F25" s="172">
        <f>IF(OR(HW1T!F25=":",HW1T!F25=""),":",(HW1T!F25/HW1T!$AC25*100))</f>
        <v>0.37848515213504202</v>
      </c>
      <c r="G25" s="172">
        <f>IF(OR(HW1T!G25=":",HW1T!G25=""),":",(HW1T!G25/HW1T!$AC25*100))</f>
        <v>0.58540399934521292</v>
      </c>
      <c r="H25" s="172">
        <f>IF(OR(HW1T!H25=":",HW1T!H25=""),":",(HW1T!H25/HW1T!$AC25*100))</f>
        <v>6.3129965431751227</v>
      </c>
      <c r="I25" s="172">
        <f>IF(OR(HW1T!I25=":",HW1T!I25=""),":",(HW1T!I25/HW1T!$AC25*100))</f>
        <v>16.501792954752077</v>
      </c>
      <c r="J25" s="172">
        <f>IF(OR(HW1T!J25=":",HW1T!J25=""),":",(HW1T!J25/HW1T!$AC25*100))</f>
        <v>4.8714980299968023</v>
      </c>
      <c r="K25" s="172">
        <f>IF(OR(HW1T!K25=":",HW1T!K25=""),":",(HW1T!K25/HW1T!$AC25*100))</f>
        <v>10.662857868421019</v>
      </c>
      <c r="L25" s="172">
        <f>IF(OR(HW1T!L25=":",HW1T!L25=""),":",(HW1T!L25/HW1T!$AC25*100))</f>
        <v>2.5678269730378749</v>
      </c>
      <c r="M25" s="172">
        <f>IF(OR(HW1T!M25=":",HW1T!M25=""),":",(HW1T!M25/HW1T!$AC25*100))</f>
        <v>4.6625226645416813</v>
      </c>
      <c r="N25" s="172">
        <f>IF(OR(HW1T!N25=":",HW1T!N25=""),":",(HW1T!N25/HW1T!$AC25*100))</f>
        <v>0.45457889049536399</v>
      </c>
      <c r="O25" s="172">
        <f>IF(OR(HW1T!O25=":",HW1T!O25=""),":",(HW1T!O25/HW1T!$AC25*100))</f>
        <v>5.7241373700207578</v>
      </c>
      <c r="P25" s="172">
        <f>IF(OR(HW1T!P25=":",HW1T!P25=""),":",(HW1T!P25/HW1T!$AC25*100))</f>
        <v>2.4309184060818048</v>
      </c>
      <c r="Q25" s="172">
        <f>IF(OR(HW1T!Q25=":",HW1T!Q25=""),":",(HW1T!Q25/HW1T!$AC25*100))</f>
        <v>8.6985703730207273</v>
      </c>
      <c r="R25" s="172">
        <f>IF(OR(HW1T!R25=":",HW1T!R25=""),":",(HW1T!R25/HW1T!$AC25*100))</f>
        <v>5.0149597415707898</v>
      </c>
      <c r="S25" s="172">
        <f>IF(OR(HW1T!S25=":",HW1T!S25=""),":",(HW1T!S25/HW1T!$AC25*100))</f>
        <v>4.4059608932979053</v>
      </c>
      <c r="T25" s="172">
        <f>IF(OR(HW1T!T25=":",HW1T!T25=""),":",(HW1T!T25/HW1T!$AC25*100))</f>
        <v>1.4591474173540775</v>
      </c>
      <c r="U25" s="172">
        <f>IF(OR(HW1T!U25=":",HW1T!U25=""),":",(HW1T!U25/HW1T!$AC25*100))</f>
        <v>2.4621653002043549</v>
      </c>
      <c r="V25" s="172">
        <f>IF(OR(HW1T!V25=":",HW1T!V25=""),":",(HW1T!V25/HW1T!$AC25*100))</f>
        <v>7.4595189597404206</v>
      </c>
      <c r="W25" s="172"/>
      <c r="X25" s="172"/>
      <c r="Y25" s="172"/>
      <c r="Z25" s="172"/>
      <c r="AA25" s="172"/>
      <c r="AB25" s="172"/>
      <c r="AC25" s="172">
        <f>IF(OR(HW1T!AC25=":",HW1T!AC25=""),":",(HW1T!AC25/HW1T!$AC25*100))</f>
        <v>100</v>
      </c>
      <c r="AD25" s="172"/>
      <c r="AE25" s="172">
        <f>IF(OR(HW1T!AE25=":",HW1T!AE25=""),":",(HW1T!AE25/HW1T!$AC25*100))</f>
        <v>7.1397272816158788</v>
      </c>
      <c r="AF25" s="172">
        <f>IF(OR(HW1T!AF25=":",HW1T!AF25=""),":",(HW1T!AF25/HW1T!$AC25*100))</f>
        <v>9.1708203326732978</v>
      </c>
      <c r="AG25" s="172">
        <f>IF(OR(HW1T!AG25=":",HW1T!AG25=""),":",(HW1T!AG25/HW1T!$AC25*100))</f>
        <v>8.0843137498962125</v>
      </c>
      <c r="AH25" s="172">
        <f>IF(OR(HW1T!AH25=":",HW1T!AH25=""),":",(HW1T!AH25/HW1T!$AC25*100))</f>
        <v>6.3129965431751227</v>
      </c>
      <c r="AI25" s="172">
        <f>IF(OR(HW1T!AI25=":",HW1T!AI25=""),":",(HW1T!AI25/HW1T!$AC25*100))</f>
        <v>32.036148853169898</v>
      </c>
      <c r="AJ25" s="172">
        <f>IF(OR(HW1T!AJ25=":",HW1T!AJ25=""),":",(HW1T!AJ25/HW1T!$AC25*100))</f>
        <v>2.5678269730378749</v>
      </c>
      <c r="AK25" s="172">
        <f>IF(OR(HW1T!AK25=":",HW1T!AK25=""),":",(HW1T!AK25/HW1T!$AC25*100))</f>
        <v>4.6625226645416813</v>
      </c>
      <c r="AL25" s="172">
        <f>IF(OR(HW1T!AL25=":",HW1T!AL25=""),":",(HW1T!AL25/HW1T!$AC25*100))</f>
        <v>0.45457889049536399</v>
      </c>
      <c r="AM25" s="172">
        <f>IF(OR(HW1T!AM25=":",HW1T!AM25=""),":",(HW1T!AM25/HW1T!$AC25*100))</f>
        <v>8.1550557761025626</v>
      </c>
      <c r="AN25" s="172">
        <f>IF(OR(HW1T!AN25=":",HW1T!AN25=""),":",(HW1T!AN25/HW1T!$AC25*100))</f>
        <v>18.119491007889422</v>
      </c>
      <c r="AO25" s="172">
        <f>IF(OR(HW1T!AO25=":",HW1T!AO25=""),":",(HW1T!AO25/HW1T!$AC25*100))</f>
        <v>11.380831677298854</v>
      </c>
      <c r="AP25" s="172"/>
      <c r="AQ25" s="172">
        <f>IF(OR(HW1T!AQ25=":",HW1T!AQ25=""),":",(HW1T!AQ25/HW1T!$AC25*100))</f>
        <v>7.2623447129127117</v>
      </c>
      <c r="AR25" s="172">
        <f>IF(OR(HW1T!AR25=":",HW1T!AR25=""),":",(HW1T!AR25/HW1T!$AC25*100))</f>
        <v>15.361199444551588</v>
      </c>
      <c r="AS25" s="172">
        <f>IF(OR(HW1T!AS25=":",HW1T!AS25=""),":",(HW1T!AS25/HW1T!$AC25*100))</f>
        <v>77.376455842535663</v>
      </c>
    </row>
    <row r="26" spans="1:45" ht="22.5" customHeight="1">
      <c r="A26" s="77">
        <f t="shared" si="0"/>
        <v>1</v>
      </c>
      <c r="B26" s="105">
        <v>2014</v>
      </c>
      <c r="C26" s="172">
        <f>IF(OR(HW1T!C26=":",HW1T!C26=""),":",(HW1T!C26/HW1T!$AC26*100))</f>
        <v>7.0693930932181441</v>
      </c>
      <c r="D26" s="172">
        <f>IF(OR(HW1T!D26=":",HW1T!D26=""),":",(HW1T!D26/HW1T!$AC26*100))</f>
        <v>0.11127637250377759</v>
      </c>
      <c r="E26" s="172">
        <f>IF(OR(HW1T!E26=":",HW1T!E26=""),":",(HW1T!E26/HW1T!$AC26*100))</f>
        <v>7.9129304101471041</v>
      </c>
      <c r="F26" s="172">
        <f>IF(OR(HW1T!F26=":",HW1T!F26=""),":",(HW1T!F26/HW1T!$AC26*100))</f>
        <v>0.38305568697240278</v>
      </c>
      <c r="G26" s="172">
        <f>IF(OR(HW1T!G26=":",HW1T!G26=""),":",(HW1T!G26/HW1T!$AC26*100))</f>
        <v>0.60255857931250267</v>
      </c>
      <c r="H26" s="172">
        <f>IF(OR(HW1T!H26=":",HW1T!H26=""),":",(HW1T!H26/HW1T!$AC26*100))</f>
        <v>5.4329058852256393</v>
      </c>
      <c r="I26" s="172">
        <f>IF(OR(HW1T!I26=":",HW1T!I26=""),":",(HW1T!I26/HW1T!$AC26*100))</f>
        <v>16.796196161759099</v>
      </c>
      <c r="J26" s="172">
        <f>IF(OR(HW1T!J26=":",HW1T!J26=""),":",(HW1T!J26/HW1T!$AC26*100))</f>
        <v>4.8993669362162979</v>
      </c>
      <c r="K26" s="172">
        <f>IF(OR(HW1T!K26=":",HW1T!K26=""),":",(HW1T!K26/HW1T!$AC26*100))</f>
        <v>11.055902740277638</v>
      </c>
      <c r="L26" s="172">
        <f>IF(OR(HW1T!L26=":",HW1T!L26=""),":",(HW1T!L26/HW1T!$AC26*100))</f>
        <v>2.5882550824465373</v>
      </c>
      <c r="M26" s="172">
        <f>IF(OR(HW1T!M26=":",HW1T!M26=""),":",(HW1T!M26/HW1T!$AC26*100))</f>
        <v>4.5869200206614753</v>
      </c>
      <c r="N26" s="172">
        <f>IF(OR(HW1T!N26=":",HW1T!N26=""),":",(HW1T!N26/HW1T!$AC26*100))</f>
        <v>0.47702699138246196</v>
      </c>
      <c r="O26" s="172">
        <f>IF(OR(HW1T!O26=":",HW1T!O26=""),":",(HW1T!O26/HW1T!$AC26*100))</f>
        <v>6.049797327824975</v>
      </c>
      <c r="P26" s="172">
        <f>IF(OR(HW1T!P26=":",HW1T!P26=""),":",(HW1T!P26/HW1T!$AC26*100))</f>
        <v>2.5959922258651411</v>
      </c>
      <c r="Q26" s="172">
        <f>IF(OR(HW1T!Q26=":",HW1T!Q26=""),":",(HW1T!Q26/HW1T!$AC26*100))</f>
        <v>8.6512294075059053</v>
      </c>
      <c r="R26" s="172">
        <f>IF(OR(HW1T!R26=":",HW1T!R26=""),":",(HW1T!R26/HW1T!$AC26*100))</f>
        <v>5.1405213132933634</v>
      </c>
      <c r="S26" s="172">
        <f>IF(OR(HW1T!S26=":",HW1T!S26=""),":",(HW1T!S26/HW1T!$AC26*100))</f>
        <v>4.5869130323540244</v>
      </c>
      <c r="T26" s="172">
        <f>IF(OR(HW1T!T26=":",HW1T!T26=""),":",(HW1T!T26/HW1T!$AC26*100))</f>
        <v>1.5294451286213131</v>
      </c>
      <c r="U26" s="172">
        <f>IF(OR(HW1T!U26=":",HW1T!U26=""),":",(HW1T!U26/HW1T!$AC26*100))</f>
        <v>2.7012392419956841</v>
      </c>
      <c r="V26" s="172">
        <f>IF(OR(HW1T!V26=":",HW1T!V26=""),":",(HW1T!V26/HW1T!$AC26*100))</f>
        <v>6.82907436241653</v>
      </c>
      <c r="W26" s="172"/>
      <c r="X26" s="172"/>
      <c r="Y26" s="172"/>
      <c r="Z26" s="172"/>
      <c r="AA26" s="172"/>
      <c r="AB26" s="172"/>
      <c r="AC26" s="172">
        <f>IF(OR(HW1T!AC26=":",HW1T!AC26=""),":",(HW1T!AC26/HW1T!$AC26*100))</f>
        <v>100</v>
      </c>
      <c r="AD26" s="172"/>
      <c r="AE26" s="172">
        <f>IF(OR(HW1T!AE26=":",HW1T!AE26=""),":",(HW1T!AE26/HW1T!$AC26*100))</f>
        <v>7.0693930932181441</v>
      </c>
      <c r="AF26" s="172">
        <f>IF(OR(HW1T!AF26=":",HW1T!AF26=""),":",(HW1T!AF26/HW1T!$AC26*100))</f>
        <v>9.0098210489357875</v>
      </c>
      <c r="AG26" s="172">
        <f>IF(OR(HW1T!AG26=":",HW1T!AG26=""),":",(HW1T!AG26/HW1T!$AC26*100))</f>
        <v>7.9129304101471041</v>
      </c>
      <c r="AH26" s="172">
        <f>IF(OR(HW1T!AH26=":",HW1T!AH26=""),":",(HW1T!AH26/HW1T!$AC26*100))</f>
        <v>5.4329058852256393</v>
      </c>
      <c r="AI26" s="172">
        <f>IF(OR(HW1T!AI26=":",HW1T!AI26=""),":",(HW1T!AI26/HW1T!$AC26*100))</f>
        <v>32.751465838253033</v>
      </c>
      <c r="AJ26" s="172">
        <f>IF(OR(HW1T!AJ26=":",HW1T!AJ26=""),":",(HW1T!AJ26/HW1T!$AC26*100))</f>
        <v>2.5882550824465373</v>
      </c>
      <c r="AK26" s="172">
        <f>IF(OR(HW1T!AK26=":",HW1T!AK26=""),":",(HW1T!AK26/HW1T!$AC26*100))</f>
        <v>4.5869200206614753</v>
      </c>
      <c r="AL26" s="172">
        <f>IF(OR(HW1T!AL26=":",HW1T!AL26=""),":",(HW1T!AL26/HW1T!$AC26*100))</f>
        <v>0.47702699138246196</v>
      </c>
      <c r="AM26" s="172">
        <f>IF(OR(HW1T!AM26=":",HW1T!AM26=""),":",(HW1T!AM26/HW1T!$AC26*100))</f>
        <v>8.6457895536901166</v>
      </c>
      <c r="AN26" s="172">
        <f>IF(OR(HW1T!AN26=":",HW1T!AN26=""),":",(HW1T!AN26/HW1T!$AC26*100))</f>
        <v>18.378663753153294</v>
      </c>
      <c r="AO26" s="172">
        <f>IF(OR(HW1T!AO26=":",HW1T!AO26=""),":",(HW1T!AO26/HW1T!$AC26*100))</f>
        <v>11.059758733033528</v>
      </c>
      <c r="AP26" s="172"/>
      <c r="AQ26" s="172">
        <f>IF(OR(HW1T!AQ26=":",HW1T!AQ26=""),":",(HW1T!AQ26/HW1T!$AC26*100))</f>
        <v>7.1806694657219232</v>
      </c>
      <c r="AR26" s="172">
        <f>IF(OR(HW1T!AR26=":",HW1T!AR26=""),":",(HW1T!AR26/HW1T!$AC26*100))</f>
        <v>14.331450561657647</v>
      </c>
      <c r="AS26" s="172">
        <f>IF(OR(HW1T!AS26=":",HW1T!AS26=""),":",(HW1T!AS26/HW1T!$AC26*100))</f>
        <v>78.487879972620462</v>
      </c>
    </row>
    <row r="27" spans="1:45" ht="22.5" customHeight="1">
      <c r="A27" s="77">
        <f>IF(C27=":",0,1)</f>
        <v>1</v>
      </c>
      <c r="B27" s="105">
        <v>2015</v>
      </c>
      <c r="C27" s="172">
        <f>IF(OR(HW1T!C27=":",HW1T!C27=""),":",(HW1T!C27/HW1T!$AC27*100))</f>
        <v>6.823004814364193</v>
      </c>
      <c r="D27" s="172">
        <f>IF(OR(HW1T!D27=":",HW1T!D27=""),":",(HW1T!D27/HW1T!$AC27*100))</f>
        <v>0.10965998152971378</v>
      </c>
      <c r="E27" s="172">
        <f>IF(OR(HW1T!E27=":",HW1T!E27=""),":",(HW1T!E27/HW1T!$AC27*100))</f>
        <v>7.9100255666068682</v>
      </c>
      <c r="F27" s="172">
        <f>IF(OR(HW1T!F27=":",HW1T!F27=""),":",(HW1T!F27/HW1T!$AC27*100))</f>
        <v>0.35956547601200972</v>
      </c>
      <c r="G27" s="172">
        <f>IF(OR(HW1T!G27=":",HW1T!G27=""),":",(HW1T!G27/HW1T!$AC27*100))</f>
        <v>0.60131347197374274</v>
      </c>
      <c r="H27" s="172">
        <f>IF(OR(HW1T!H27=":",HW1T!H27=""),":",(HW1T!H27/HW1T!$AC27*100))</f>
        <v>5.4010094939881217</v>
      </c>
      <c r="I27" s="172">
        <f>IF(OR(HW1T!I27=":",HW1T!I27=""),":",(HW1T!I27/HW1T!$AC27*100))</f>
        <v>16.925095072678783</v>
      </c>
      <c r="J27" s="172">
        <f>IF(OR(HW1T!J27=":",HW1T!J27=""),":",(HW1T!J27/HW1T!$AC27*100))</f>
        <v>4.7809030005493014</v>
      </c>
      <c r="K27" s="172">
        <f>IF(OR(HW1T!K27=":",HW1T!K27=""),":",(HW1T!K27/HW1T!$AC27*100))</f>
        <v>11.149809376676053</v>
      </c>
      <c r="L27" s="172">
        <f>IF(OR(HW1T!L27=":",HW1T!L27=""),":",(HW1T!L27/HW1T!$AC27*100))</f>
        <v>2.6113738070888024</v>
      </c>
      <c r="M27" s="172">
        <f>IF(OR(HW1T!M27=":",HW1T!M27=""),":",(HW1T!M27/HW1T!$AC27*100))</f>
        <v>4.6696532411552658</v>
      </c>
      <c r="N27" s="172">
        <f>IF(OR(HW1T!N27=":",HW1T!N27=""),":",(HW1T!N27/HW1T!$AC27*100))</f>
        <v>0.49674753281230744</v>
      </c>
      <c r="O27" s="172">
        <f>IF(OR(HW1T!O27=":",HW1T!O27=""),":",(HW1T!O27/HW1T!$AC27*100))</f>
        <v>6.3320904758047112</v>
      </c>
      <c r="P27" s="172">
        <f>IF(OR(HW1T!P27=":",HW1T!P27=""),":",(HW1T!P27/HW1T!$AC27*100))</f>
        <v>2.7203055837059771</v>
      </c>
      <c r="Q27" s="172">
        <f>IF(OR(HW1T!Q27=":",HW1T!Q27=""),":",(HW1T!Q27/HW1T!$AC27*100))</f>
        <v>8.4815549488548374</v>
      </c>
      <c r="R27" s="172">
        <f>IF(OR(HW1T!R27=":",HW1T!R27=""),":",(HW1T!R27/HW1T!$AC27*100))</f>
        <v>5.1962835406241155</v>
      </c>
      <c r="S27" s="172">
        <f>IF(OR(HW1T!S27=":",HW1T!S27=""),":",(HW1T!S27/HW1T!$AC27*100))</f>
        <v>4.6275895783087311</v>
      </c>
      <c r="T27" s="172">
        <f>IF(OR(HW1T!T27=":",HW1T!T27=""),":",(HW1T!T27/HW1T!$AC27*100))</f>
        <v>1.5629920114641382</v>
      </c>
      <c r="U27" s="172">
        <f>IF(OR(HW1T!U27=":",HW1T!U27=""),":",(HW1T!U27/HW1T!$AC27*100))</f>
        <v>2.7112698605015644</v>
      </c>
      <c r="V27" s="172">
        <f>IF(OR(HW1T!V27=":",HW1T!V27=""),":",(HW1T!V27/HW1T!$AC27*100))</f>
        <v>6.5297531653007663</v>
      </c>
      <c r="W27" s="172"/>
      <c r="X27" s="172"/>
      <c r="Y27" s="172"/>
      <c r="Z27" s="172"/>
      <c r="AA27" s="172"/>
      <c r="AB27" s="172"/>
      <c r="AC27" s="172">
        <f>IF(OR(HW1T!AC27=":",HW1T!AC27=""),":",(HW1T!AC27/HW1T!$AC27*100))</f>
        <v>100</v>
      </c>
      <c r="AD27" s="172"/>
      <c r="AE27" s="172">
        <f>IF(OR(HW1T!AE27=":",HW1T!AE27=""),":",(HW1T!AE27/HW1T!$AC27*100))</f>
        <v>6.823004814364193</v>
      </c>
      <c r="AF27" s="172">
        <f>IF(OR(HW1T!AF27=":",HW1T!AF27=""),":",(HW1T!AF27/HW1T!$AC27*100))</f>
        <v>8.9805644961223337</v>
      </c>
      <c r="AG27" s="172">
        <f>IF(OR(HW1T!AG27=":",HW1T!AG27=""),":",(HW1T!AG27/HW1T!$AC27*100))</f>
        <v>7.9100255666068682</v>
      </c>
      <c r="AH27" s="172">
        <f>IF(OR(HW1T!AH27=":",HW1T!AH27=""),":",(HW1T!AH27/HW1T!$AC27*100))</f>
        <v>5.4010094939881217</v>
      </c>
      <c r="AI27" s="172">
        <f>IF(OR(HW1T!AI27=":",HW1T!AI27=""),":",(HW1T!AI27/HW1T!$AC27*100))</f>
        <v>32.855807449904141</v>
      </c>
      <c r="AJ27" s="172">
        <f>IF(OR(HW1T!AJ27=":",HW1T!AJ27=""),":",(HW1T!AJ27/HW1T!$AC27*100))</f>
        <v>2.6113738070888024</v>
      </c>
      <c r="AK27" s="172">
        <f>IF(OR(HW1T!AK27=":",HW1T!AK27=""),":",(HW1T!AK27/HW1T!$AC27*100))</f>
        <v>4.6696532411552658</v>
      </c>
      <c r="AL27" s="172">
        <f>IF(OR(HW1T!AL27=":",HW1T!AL27=""),":",(HW1T!AL27/HW1T!$AC27*100))</f>
        <v>0.49674753281230744</v>
      </c>
      <c r="AM27" s="172">
        <f>IF(OR(HW1T!AM27=":",HW1T!AM27=""),":",(HW1T!AM27/HW1T!$AC27*100))</f>
        <v>9.0523960595106878</v>
      </c>
      <c r="AN27" s="172">
        <f>IF(OR(HW1T!AN27=":",HW1T!AN27=""),":",(HW1T!AN27/HW1T!$AC27*100))</f>
        <v>18.305428067787684</v>
      </c>
      <c r="AO27" s="172">
        <f>IF(OR(HW1T!AO27=":",HW1T!AO27=""),":",(HW1T!AO27/HW1T!$AC27*100))</f>
        <v>10.804015037266469</v>
      </c>
      <c r="AP27" s="172"/>
      <c r="AQ27" s="172">
        <f>IF(OR(HW1T!AQ27=":",HW1T!AQ27=""),":",(HW1T!AQ27/HW1T!$AC27*100))</f>
        <v>6.9326647958939072</v>
      </c>
      <c r="AR27" s="172">
        <f>IF(OR(HW1T!AR27=":",HW1T!AR27=""),":",(HW1T!AR27/HW1T!$AC27*100))</f>
        <v>14.271914008580744</v>
      </c>
      <c r="AS27" s="172">
        <f>IF(OR(HW1T!AS27=":",HW1T!AS27=""),":",(HW1T!AS27/HW1T!$AC27*100))</f>
        <v>78.79542119552535</v>
      </c>
    </row>
    <row r="28" spans="1:45" ht="15">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76"/>
      <c r="Y28" s="173"/>
      <c r="Z28" s="176"/>
      <c r="AA28" s="173"/>
      <c r="AB28" s="173"/>
      <c r="AC28" s="176"/>
      <c r="AD28" s="173"/>
      <c r="AE28" s="173"/>
      <c r="AF28" s="173"/>
      <c r="AG28" s="173"/>
      <c r="AH28" s="173"/>
      <c r="AI28" s="173"/>
      <c r="AJ28" s="173"/>
      <c r="AK28" s="173"/>
      <c r="AL28" s="173"/>
      <c r="AM28" s="173"/>
      <c r="AN28" s="173"/>
      <c r="AO28" s="173"/>
      <c r="AP28" s="76"/>
      <c r="AQ28" s="76"/>
      <c r="AR28" s="76"/>
      <c r="AS28" s="76"/>
    </row>
    <row r="29" spans="1:45" s="84" customFormat="1" ht="22.5" customHeight="1">
      <c r="B29" s="34" t="str">
        <f>INDEX($B$7:$B$27,$A$28-2)&amp;"-"&amp;INDEX($B$7:$B$27,$A$28)</f>
        <v>2013-2015</v>
      </c>
      <c r="C29" s="175">
        <f>AVERAGE(INDEX(C$7:C$27,$A$28-2),INDEX(C$7:C$27,$A$28-1),INDEX(C$7:C$27,$A$28))</f>
        <v>7.010708396399405</v>
      </c>
      <c r="D29" s="175">
        <f t="shared" ref="D29:AS29" si="1">AVERAGE(INDEX(D$7:D$27,$A$28-2),INDEX(D$7:D$27,$A$28-1),INDEX(D$7:D$27,$A$28))</f>
        <v>0.114517928443441</v>
      </c>
      <c r="E29" s="175">
        <f t="shared" si="1"/>
        <v>7.9690899088833946</v>
      </c>
      <c r="F29" s="175">
        <f t="shared" si="1"/>
        <v>0.37370210503981816</v>
      </c>
      <c r="G29" s="175">
        <f t="shared" si="1"/>
        <v>0.59642535021048615</v>
      </c>
      <c r="H29" s="175">
        <f t="shared" si="1"/>
        <v>5.7156373074629601</v>
      </c>
      <c r="I29" s="175">
        <f t="shared" si="1"/>
        <v>16.741028063063322</v>
      </c>
      <c r="J29" s="175">
        <f t="shared" si="1"/>
        <v>4.8505893222541339</v>
      </c>
      <c r="K29" s="175">
        <f t="shared" si="1"/>
        <v>10.956189995124904</v>
      </c>
      <c r="L29" s="175">
        <f t="shared" si="1"/>
        <v>2.5891519541910717</v>
      </c>
      <c r="M29" s="175">
        <f t="shared" si="1"/>
        <v>4.6396986421194741</v>
      </c>
      <c r="N29" s="175">
        <f t="shared" si="1"/>
        <v>0.47611780489671113</v>
      </c>
      <c r="O29" s="175">
        <f t="shared" si="1"/>
        <v>6.0353417245501477</v>
      </c>
      <c r="P29" s="175">
        <f t="shared" si="1"/>
        <v>2.5824054052176408</v>
      </c>
      <c r="Q29" s="175">
        <f t="shared" si="1"/>
        <v>8.6104515764604894</v>
      </c>
      <c r="R29" s="175">
        <f t="shared" si="1"/>
        <v>5.1172548651627565</v>
      </c>
      <c r="S29" s="175">
        <f t="shared" si="1"/>
        <v>4.5401545013202202</v>
      </c>
      <c r="T29" s="175">
        <f t="shared" si="1"/>
        <v>1.5171948524798431</v>
      </c>
      <c r="U29" s="175">
        <f t="shared" si="1"/>
        <v>2.6248914675672013</v>
      </c>
      <c r="V29" s="175">
        <f t="shared" si="1"/>
        <v>6.939448829152572</v>
      </c>
      <c r="W29" s="175"/>
      <c r="X29" s="175"/>
      <c r="Y29" s="175"/>
      <c r="Z29" s="175"/>
      <c r="AA29" s="175"/>
      <c r="AB29" s="175"/>
      <c r="AC29" s="175">
        <f t="shared" si="1"/>
        <v>100</v>
      </c>
      <c r="AD29" s="175"/>
      <c r="AE29" s="175">
        <f t="shared" si="1"/>
        <v>7.010708396399405</v>
      </c>
      <c r="AF29" s="175">
        <f t="shared" si="1"/>
        <v>9.053735292577139</v>
      </c>
      <c r="AG29" s="175">
        <f t="shared" si="1"/>
        <v>7.9690899088833946</v>
      </c>
      <c r="AH29" s="175">
        <f t="shared" si="1"/>
        <v>5.7156373074629601</v>
      </c>
      <c r="AI29" s="175">
        <f t="shared" si="1"/>
        <v>32.547807380442357</v>
      </c>
      <c r="AJ29" s="175">
        <f t="shared" si="1"/>
        <v>2.5891519541910717</v>
      </c>
      <c r="AK29" s="175">
        <f t="shared" si="1"/>
        <v>4.6396986421194741</v>
      </c>
      <c r="AL29" s="175">
        <f t="shared" si="1"/>
        <v>0.47611780489671113</v>
      </c>
      <c r="AM29" s="175">
        <f t="shared" si="1"/>
        <v>8.617747129767789</v>
      </c>
      <c r="AN29" s="175">
        <f t="shared" si="1"/>
        <v>18.267860942943468</v>
      </c>
      <c r="AO29" s="175">
        <f t="shared" si="1"/>
        <v>11.081535149199617</v>
      </c>
      <c r="AP29" s="175"/>
      <c r="AQ29" s="175">
        <f t="shared" si="1"/>
        <v>7.1252263248428465</v>
      </c>
      <c r="AR29" s="175">
        <f t="shared" si="1"/>
        <v>14.654854671596659</v>
      </c>
      <c r="AS29" s="175">
        <f t="shared" si="1"/>
        <v>78.219919003560491</v>
      </c>
    </row>
    <row r="30" spans="1:45" s="84" customFormat="1" ht="22.5" customHeight="1">
      <c r="B30" s="34" t="str">
        <f>INDEX($B$7:$B$27,1)&amp;"-"&amp;INDEX($B$7:$B$27,$A$28)</f>
        <v>1995-2015</v>
      </c>
      <c r="C30" s="177">
        <f>AVERAGE(C7:C27)</f>
        <v>9.0608597630321377</v>
      </c>
      <c r="D30" s="177">
        <f t="shared" ref="D30:AO30" si="2">AVERAGE(D7:D27)</f>
        <v>0.1887804641150779</v>
      </c>
      <c r="E30" s="177">
        <f t="shared" si="2"/>
        <v>10.4639861066201</v>
      </c>
      <c r="F30" s="177">
        <f t="shared" si="2"/>
        <v>0.32754739724039389</v>
      </c>
      <c r="G30" s="177">
        <f t="shared" si="2"/>
        <v>0.5233221711137872</v>
      </c>
      <c r="H30" s="177">
        <f t="shared" si="2"/>
        <v>8.8277081721099862</v>
      </c>
      <c r="I30" s="177">
        <f t="shared" si="2"/>
        <v>17.788284428342745</v>
      </c>
      <c r="J30" s="177">
        <f t="shared" si="2"/>
        <v>5.1183634408795076</v>
      </c>
      <c r="K30" s="177">
        <f t="shared" si="2"/>
        <v>10.14205830473248</v>
      </c>
      <c r="L30" s="177">
        <f t="shared" si="2"/>
        <v>2.1643553256621355</v>
      </c>
      <c r="M30" s="177">
        <f t="shared" si="2"/>
        <v>4.2695009592435849</v>
      </c>
      <c r="N30" s="177">
        <f t="shared" si="2"/>
        <v>0.39028135818819898</v>
      </c>
      <c r="O30" s="177">
        <f t="shared" si="2"/>
        <v>4.1439277038061171</v>
      </c>
      <c r="P30" s="177">
        <f t="shared" si="2"/>
        <v>1.8940853315478634</v>
      </c>
      <c r="Q30" s="177">
        <f t="shared" si="2"/>
        <v>8.4015201340089138</v>
      </c>
      <c r="R30" s="177">
        <f t="shared" si="2"/>
        <v>4.0224962201092938</v>
      </c>
      <c r="S30" s="177">
        <f t="shared" si="2"/>
        <v>3.8146273818772416</v>
      </c>
      <c r="T30" s="177">
        <f t="shared" si="2"/>
        <v>1.4657690256381664</v>
      </c>
      <c r="U30" s="177">
        <f t="shared" si="2"/>
        <v>2.3586142059700248</v>
      </c>
      <c r="V30" s="177">
        <f t="shared" si="2"/>
        <v>4.633912105762235</v>
      </c>
      <c r="W30" s="177"/>
      <c r="X30" s="177"/>
      <c r="Y30" s="177"/>
      <c r="Z30" s="177"/>
      <c r="AA30" s="177"/>
      <c r="AB30" s="177"/>
      <c r="AC30" s="177">
        <f t="shared" si="2"/>
        <v>100</v>
      </c>
      <c r="AD30" s="177"/>
      <c r="AE30" s="177">
        <f t="shared" si="2"/>
        <v>9.0608597630321377</v>
      </c>
      <c r="AF30" s="177">
        <f t="shared" si="2"/>
        <v>11.503636139089357</v>
      </c>
      <c r="AG30" s="177">
        <f t="shared" si="2"/>
        <v>10.4639861066201</v>
      </c>
      <c r="AH30" s="177">
        <f t="shared" si="2"/>
        <v>8.8277081721099862</v>
      </c>
      <c r="AI30" s="177">
        <f t="shared" si="2"/>
        <v>33.048706173954741</v>
      </c>
      <c r="AJ30" s="177">
        <f t="shared" si="2"/>
        <v>2.1643553256621355</v>
      </c>
      <c r="AK30" s="177">
        <f t="shared" si="2"/>
        <v>4.2695009592435849</v>
      </c>
      <c r="AL30" s="177">
        <f t="shared" si="2"/>
        <v>0.39028135818819898</v>
      </c>
      <c r="AM30" s="177">
        <f t="shared" si="2"/>
        <v>6.0380130353539805</v>
      </c>
      <c r="AN30" s="177">
        <f t="shared" si="2"/>
        <v>16.238643735995449</v>
      </c>
      <c r="AO30" s="177">
        <f t="shared" si="2"/>
        <v>8.4582953373704264</v>
      </c>
      <c r="AP30" s="177"/>
      <c r="AQ30" s="177">
        <f t="shared" ref="AQ30:AS30" si="3">AVERAGE(AQ7:AQ27)</f>
        <v>9.249640227147216</v>
      </c>
      <c r="AR30" s="177">
        <f t="shared" si="3"/>
        <v>20.142563847084258</v>
      </c>
      <c r="AS30" s="177">
        <f t="shared" si="3"/>
        <v>70.607795925768514</v>
      </c>
    </row>
    <row r="31" spans="1:45" ht="22.5" customHeight="1">
      <c r="B31" s="34" t="str">
        <f>INDEX($B$7:$B$27,1)&amp;"-2008"</f>
        <v>1995-2008</v>
      </c>
      <c r="C31" s="177">
        <f ca="1">AVERAGE(OFFSET(C$7,0,0,14,1))</f>
        <v>9.9140401910877411</v>
      </c>
      <c r="D31" s="177">
        <f t="shared" ref="D31:AS31" ca="1" si="4">AVERAGE(OFFSET(D$7,0,0,14,1))</f>
        <v>0.21339681911288802</v>
      </c>
      <c r="E31" s="177">
        <f t="shared" ca="1" si="4"/>
        <v>11.450825605680071</v>
      </c>
      <c r="F31" s="177">
        <f t="shared" ca="1" si="4"/>
        <v>0.30936285264773877</v>
      </c>
      <c r="G31" s="177">
        <f t="shared" ca="1" si="4"/>
        <v>0.49513518022194647</v>
      </c>
      <c r="H31" s="177">
        <f t="shared" ca="1" si="4"/>
        <v>9.4366714283804232</v>
      </c>
      <c r="I31" s="177">
        <f t="shared" ca="1" si="4"/>
        <v>18.241995124039487</v>
      </c>
      <c r="J31" s="177">
        <f t="shared" ca="1" si="4"/>
        <v>5.2945329507953494</v>
      </c>
      <c r="K31" s="177">
        <f t="shared" ca="1" si="4"/>
        <v>10.040828150145856</v>
      </c>
      <c r="L31" s="177">
        <f t="shared" ca="1" si="4"/>
        <v>2.0083028381956276</v>
      </c>
      <c r="M31" s="177">
        <f t="shared" ca="1" si="4"/>
        <v>4.1706378040511272</v>
      </c>
      <c r="N31" s="177">
        <f t="shared" ca="1" si="4"/>
        <v>0.35379243946029526</v>
      </c>
      <c r="O31" s="177">
        <f t="shared" ca="1" si="4"/>
        <v>3.5155148123178814</v>
      </c>
      <c r="P31" s="177">
        <f t="shared" ca="1" si="4"/>
        <v>1.6962021461741901</v>
      </c>
      <c r="Q31" s="177">
        <f t="shared" ca="1" si="4"/>
        <v>8.4145417113821619</v>
      </c>
      <c r="R31" s="177">
        <f t="shared" ca="1" si="4"/>
        <v>3.6932542418200636</v>
      </c>
      <c r="S31" s="177">
        <f t="shared" ca="1" si="4"/>
        <v>3.6011788528778323</v>
      </c>
      <c r="T31" s="177">
        <f t="shared" ca="1" si="4"/>
        <v>1.4721907281862892</v>
      </c>
      <c r="U31" s="177">
        <f t="shared" ca="1" si="4"/>
        <v>2.2828212015599982</v>
      </c>
      <c r="V31" s="177">
        <f t="shared" ca="1" si="4"/>
        <v>3.3947749218630308</v>
      </c>
      <c r="W31" s="177"/>
      <c r="X31" s="177"/>
      <c r="Y31" s="177"/>
      <c r="Z31" s="177"/>
      <c r="AA31" s="177"/>
      <c r="AB31" s="177"/>
      <c r="AC31" s="177">
        <f t="shared" ca="1" si="4"/>
        <v>100</v>
      </c>
      <c r="AD31" s="177"/>
      <c r="AE31" s="177">
        <f t="shared" ca="1" si="4"/>
        <v>9.9140401910877411</v>
      </c>
      <c r="AF31" s="177">
        <f t="shared" ca="1" si="4"/>
        <v>12.468720457662645</v>
      </c>
      <c r="AG31" s="177">
        <f t="shared" ca="1" si="4"/>
        <v>11.450825605680071</v>
      </c>
      <c r="AH31" s="177">
        <f t="shared" ca="1" si="4"/>
        <v>9.4366714283804232</v>
      </c>
      <c r="AI31" s="177">
        <f t="shared" ca="1" si="4"/>
        <v>33.577356224980697</v>
      </c>
      <c r="AJ31" s="177">
        <f t="shared" ca="1" si="4"/>
        <v>2.0083028381956276</v>
      </c>
      <c r="AK31" s="177">
        <f t="shared" ca="1" si="4"/>
        <v>4.1706378040511272</v>
      </c>
      <c r="AL31" s="177">
        <f t="shared" ca="1" si="4"/>
        <v>0.35379243946029526</v>
      </c>
      <c r="AM31" s="177">
        <f t="shared" ca="1" si="4"/>
        <v>5.2117169584920715</v>
      </c>
      <c r="AN31" s="177">
        <f t="shared" ca="1" si="4"/>
        <v>15.708974806080056</v>
      </c>
      <c r="AO31" s="177">
        <f t="shared" ca="1" si="4"/>
        <v>7.1497868516093188</v>
      </c>
      <c r="AP31" s="177"/>
      <c r="AQ31" s="177">
        <f t="shared" ca="1" si="4"/>
        <v>10.127437010200627</v>
      </c>
      <c r="AR31" s="177">
        <f t="shared" ca="1" si="4"/>
        <v>21.691995066930179</v>
      </c>
      <c r="AS31" s="177">
        <f t="shared" ca="1" si="4"/>
        <v>68.180567922869187</v>
      </c>
    </row>
    <row r="32" spans="1:45" ht="22.5" customHeight="1">
      <c r="B32" s="34" t="str">
        <f>"2009-"&amp;INDEX($B$7:$B$27,$A$28)</f>
        <v>2009-2015</v>
      </c>
      <c r="C32" s="177">
        <f ca="1">AVERAGE(OFFSET(C$21,0,0,$A$28-SUM($A$7:$A$20),1))</f>
        <v>7.3544989069209299</v>
      </c>
      <c r="D32" s="177">
        <f t="shared" ref="D32:AS32" ca="1" si="5">AVERAGE(OFFSET(D$21,0,0,$A$28-SUM($A$7:$A$20),1))</f>
        <v>0.13954775411945769</v>
      </c>
      <c r="E32" s="177">
        <f t="shared" ca="1" si="5"/>
        <v>8.4903071085001507</v>
      </c>
      <c r="F32" s="177">
        <f t="shared" ca="1" si="5"/>
        <v>0.36391648642570412</v>
      </c>
      <c r="G32" s="177">
        <f t="shared" ca="1" si="5"/>
        <v>0.5796961528974689</v>
      </c>
      <c r="H32" s="177">
        <f t="shared" ca="1" si="5"/>
        <v>7.609781659569113</v>
      </c>
      <c r="I32" s="177">
        <f t="shared" ca="1" si="5"/>
        <v>16.880863036949272</v>
      </c>
      <c r="J32" s="177">
        <f t="shared" ca="1" si="5"/>
        <v>4.7660244210478249</v>
      </c>
      <c r="K32" s="177">
        <f t="shared" ca="1" si="5"/>
        <v>10.344518613905734</v>
      </c>
      <c r="L32" s="177">
        <f t="shared" ca="1" si="5"/>
        <v>2.4764603005951522</v>
      </c>
      <c r="M32" s="177">
        <f t="shared" ca="1" si="5"/>
        <v>4.467227269628502</v>
      </c>
      <c r="N32" s="177">
        <f t="shared" ca="1" si="5"/>
        <v>0.46325919564400653</v>
      </c>
      <c r="O32" s="177">
        <f t="shared" ca="1" si="5"/>
        <v>5.400753486782591</v>
      </c>
      <c r="P32" s="177">
        <f t="shared" ca="1" si="5"/>
        <v>2.2898517022952105</v>
      </c>
      <c r="Q32" s="177">
        <f t="shared" ca="1" si="5"/>
        <v>8.3754769792624266</v>
      </c>
      <c r="R32" s="177">
        <f t="shared" ca="1" si="5"/>
        <v>4.6809801766877532</v>
      </c>
      <c r="S32" s="177">
        <f t="shared" ca="1" si="5"/>
        <v>4.2415244398760601</v>
      </c>
      <c r="T32" s="177">
        <f t="shared" ca="1" si="5"/>
        <v>1.4529256205419205</v>
      </c>
      <c r="U32" s="177">
        <f t="shared" ca="1" si="5"/>
        <v>2.5102002147900775</v>
      </c>
      <c r="V32" s="177">
        <f t="shared" ca="1" si="5"/>
        <v>7.1121864735606426</v>
      </c>
      <c r="W32" s="177"/>
      <c r="X32" s="177"/>
      <c r="Y32" s="177"/>
      <c r="Z32" s="177"/>
      <c r="AA32" s="177"/>
      <c r="AB32" s="177"/>
      <c r="AC32" s="177">
        <f t="shared" ca="1" si="5"/>
        <v>100</v>
      </c>
      <c r="AD32" s="177"/>
      <c r="AE32" s="177">
        <f t="shared" ca="1" si="5"/>
        <v>7.3544989069209299</v>
      </c>
      <c r="AF32" s="177">
        <f t="shared" ca="1" si="5"/>
        <v>9.5734675019427833</v>
      </c>
      <c r="AG32" s="177">
        <f t="shared" ca="1" si="5"/>
        <v>8.4903071085001507</v>
      </c>
      <c r="AH32" s="177">
        <f t="shared" ca="1" si="5"/>
        <v>7.609781659569113</v>
      </c>
      <c r="AI32" s="177">
        <f t="shared" ca="1" si="5"/>
        <v>31.991406071902833</v>
      </c>
      <c r="AJ32" s="177">
        <f t="shared" ca="1" si="5"/>
        <v>2.4764603005951522</v>
      </c>
      <c r="AK32" s="177">
        <f t="shared" ca="1" si="5"/>
        <v>4.467227269628502</v>
      </c>
      <c r="AL32" s="177">
        <f t="shared" ca="1" si="5"/>
        <v>0.46325919564400653</v>
      </c>
      <c r="AM32" s="177">
        <f t="shared" ca="1" si="5"/>
        <v>7.690605189077802</v>
      </c>
      <c r="AN32" s="177">
        <f t="shared" ca="1" si="5"/>
        <v>17.29798159582624</v>
      </c>
      <c r="AO32" s="177">
        <f t="shared" ca="1" si="5"/>
        <v>11.075312308892643</v>
      </c>
      <c r="AP32" s="177"/>
      <c r="AQ32" s="177">
        <f t="shared" ca="1" si="5"/>
        <v>7.4940466610403869</v>
      </c>
      <c r="AR32" s="177">
        <f t="shared" ca="1" si="5"/>
        <v>17.043701407392437</v>
      </c>
      <c r="AS32" s="177">
        <f t="shared" ca="1" si="5"/>
        <v>75.462251931567167</v>
      </c>
    </row>
    <row r="33" spans="2:26" s="77" customFormat="1">
      <c r="B33" s="34"/>
      <c r="X33" s="84"/>
      <c r="Z33" s="84"/>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S32"/>
  <sheetViews>
    <sheetView topLeftCell="B10" workbookViewId="0">
      <selection activeCell="B36" sqref="A36:X45"/>
    </sheetView>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76" customWidth="1"/>
    <col min="25" max="25" width="3.75" style="76" customWidth="1"/>
    <col min="26" max="26" width="10" style="76" customWidth="1"/>
    <col min="27" max="27" width="3.75" style="76" customWidth="1"/>
    <col min="28" max="28" width="10" style="76" customWidth="1"/>
    <col min="29" max="29" width="10" style="174" customWidth="1"/>
    <col min="30" max="30" width="3.75" style="76" customWidth="1"/>
    <col min="31" max="41" width="10" style="76" customWidth="1"/>
    <col min="42" max="42" width="3.75" style="76" customWidth="1"/>
    <col min="43" max="16384" width="9.125" style="76"/>
  </cols>
  <sheetData>
    <row r="1" spans="1:45" ht="30.75" thickBot="1">
      <c r="B1" s="36" t="s">
        <v>124</v>
      </c>
    </row>
    <row r="2" spans="1:45" ht="13.5" customHeight="1" thickTop="1">
      <c r="B2" s="44" t="s">
        <v>128</v>
      </c>
    </row>
    <row r="3" spans="1:45" ht="13.5" customHeight="1"/>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t="s">
        <v>125</v>
      </c>
      <c r="Y5" s="99" t="s">
        <v>125</v>
      </c>
      <c r="Z5" s="99" t="s">
        <v>125</v>
      </c>
      <c r="AA5" s="99" t="s">
        <v>125</v>
      </c>
      <c r="AB5" s="99" t="s">
        <v>125</v>
      </c>
      <c r="AC5" s="99"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01" t="s">
        <v>125</v>
      </c>
      <c r="Y6" s="101" t="s">
        <v>125</v>
      </c>
      <c r="Z6" s="191" t="s">
        <v>125</v>
      </c>
      <c r="AA6" s="101" t="s">
        <v>125</v>
      </c>
      <c r="AB6" s="101" t="s">
        <v>125</v>
      </c>
      <c r="AC6" s="102" t="s">
        <v>130</v>
      </c>
      <c r="AD6" s="101" t="s">
        <v>125</v>
      </c>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f t="shared" ref="A7:A27" si="0">IF(C7=":",0,1)</f>
        <v>1</v>
      </c>
      <c r="B7" s="105">
        <v>1995</v>
      </c>
      <c r="C7" s="172">
        <f>IF(OR(HW1T!C7=":",HW1T!C7=""),":",((HW1T!C7-HW1T!C$17)/HW1T!C$17+1)*100)</f>
        <v>103.53241582387736</v>
      </c>
      <c r="D7" s="172">
        <f>IF(OR(HW1T!D7=":",HW1T!D7=""),":",((HW1T!D7-HW1T!D$17)/HW1T!D$17+1)*100)</f>
        <v>141.32252321592327</v>
      </c>
      <c r="E7" s="172">
        <f>IF(OR(HW1T!E7=":",HW1T!E7=""),":",((HW1T!E7-HW1T!E$17)/HW1T!E$17+1)*100)</f>
        <v>124.90360241236043</v>
      </c>
      <c r="F7" s="172">
        <f>IF(OR(HW1T!F7=":",HW1T!F7=""),":",((HW1T!F7-HW1T!F$17)/HW1T!F$17+1)*100)</f>
        <v>78.571428571428569</v>
      </c>
      <c r="G7" s="172">
        <f>IF(OR(HW1T!G7=":",HW1T!G7=""),":",((HW1T!G7-HW1T!G$17)/HW1T!G$17+1)*100)</f>
        <v>88.489656529502724</v>
      </c>
      <c r="H7" s="172">
        <f>IF(OR(HW1T!H7=":",HW1T!H7=""),":",((HW1T!H7-HW1T!H$17)/HW1T!H$17+1)*100)</f>
        <v>78.015530001776753</v>
      </c>
      <c r="I7" s="172">
        <f>IF(OR(HW1T!I7=":",HW1T!I7=""),":",((HW1T!I7-HW1T!I$17)/HW1T!I$17+1)*100)</f>
        <v>79.693004990671739</v>
      </c>
      <c r="J7" s="172">
        <f>IF(OR(HW1T!J7=":",HW1T!J7=""),":",((HW1T!J7-HW1T!J$17)/HW1T!J$17+1)*100)</f>
        <v>81.717094723313082</v>
      </c>
      <c r="K7" s="172">
        <f>IF(OR(HW1T!K7=":",HW1T!K7=""),":",((HW1T!K7-HW1T!K$17)/HW1T!K$17+1)*100)</f>
        <v>83.606210497873491</v>
      </c>
      <c r="L7" s="172">
        <f>IF(OR(HW1T!L7=":",HW1T!L7=""),":",((HW1T!L7-HW1T!L$17)/HW1T!L$17+1)*100)</f>
        <v>67.81874440515459</v>
      </c>
      <c r="M7" s="172">
        <f>IF(OR(HW1T!M7=":",HW1T!M7=""),":",((HW1T!M7-HW1T!M$17)/HW1T!M$17+1)*100)</f>
        <v>75.281637605732115</v>
      </c>
      <c r="N7" s="172">
        <f>IF(OR(HW1T!N7=":",HW1T!N7=""),":",((HW1T!N7-HW1T!N$17)/HW1T!N$17+1)*100)</f>
        <v>60.817041441707516</v>
      </c>
      <c r="O7" s="172">
        <f>IF(OR(HW1T!O7=":",HW1T!O7=""),":",((HW1T!O7-HW1T!O$17)/HW1T!O$17+1)*100)</f>
        <v>73.311940977968689</v>
      </c>
      <c r="P7" s="172">
        <f>IF(OR(HW1T!P7=":",HW1T!P7=""),":",((HW1T!P7-HW1T!P$17)/HW1T!P$17+1)*100)</f>
        <v>86.481343522782254</v>
      </c>
      <c r="Q7" s="172">
        <f>IF(OR(HW1T!Q7=":",HW1T!Q7=""),":",((HW1T!Q7-HW1T!Q$17)/HW1T!Q$17+1)*100)</f>
        <v>75.395425492058578</v>
      </c>
      <c r="R7" s="172">
        <f>IF(OR(HW1T!R7=":",HW1T!R7=""),":",((HW1T!R7-HW1T!R$17)/HW1T!R$17+1)*100)</f>
        <v>75.449174337386722</v>
      </c>
      <c r="S7" s="172">
        <f>IF(OR(HW1T!S7=":",HW1T!S7=""),":",((HW1T!S7-HW1T!S$17)/HW1T!S$17+1)*100)</f>
        <v>80.75834366615085</v>
      </c>
      <c r="T7" s="172">
        <f>IF(OR(HW1T!T7=":",HW1T!T7=""),":",((HW1T!T7-HW1T!T$17)/HW1T!T$17+1)*100)</f>
        <v>77.549218854176218</v>
      </c>
      <c r="U7" s="172">
        <f>IF(OR(HW1T!U7=":",HW1T!U7=""),":",((HW1T!U7-HW1T!U$17)/HW1T!U$17+1)*100)</f>
        <v>91.037468415576555</v>
      </c>
      <c r="V7" s="172">
        <f>IF(OR(HW1T!V7=":",HW1T!V7=""),":",((HW1T!V7-HW1T!V$17)/HW1T!V$17+1)*100)</f>
        <v>24.890075723976281</v>
      </c>
      <c r="W7" s="172" t="str">
        <f>IF(OR(P1_1T!W7=":",P1_1T!W7=""),":",((P1_1T!W7-P1_1T!W$17)/P1_1T!W$17+1)*100)</f>
        <v>:</v>
      </c>
      <c r="X7" s="172" t="str">
        <f>IF(OR(P1_1T!X7=":",P1_1T!X7=""),":",((P1_1T!X7-P1_1T!X$17)/P1_1T!X$17+1)*100)</f>
        <v>:</v>
      </c>
      <c r="Y7" s="172" t="str">
        <f>IF(OR(P1_1T!Y7=":",P1_1T!Y7=""),":",((P1_1T!Y7-P1_1T!Y$17)/P1_1T!Y$17+1)*100)</f>
        <v>:</v>
      </c>
      <c r="Z7" s="172" t="str">
        <f>IF(OR(P1_1T!Z7=":",P1_1T!Z7=""),":",((P1_1T!Z7-P1_1T!Z$17)/P1_1T!Z$17+1)*100)</f>
        <v>:</v>
      </c>
      <c r="AA7" s="172" t="str">
        <f>IF(OR(P1_1T!AA7=":",P1_1T!AA7=""),":",((P1_1T!AA7-P1_1T!AA$17)/P1_1T!AA$17+1)*100)</f>
        <v>:</v>
      </c>
      <c r="AB7" s="172" t="str">
        <f>IF(OR(P1_1T!AB7=":",P1_1T!AB7=""),":",((P1_1T!AB7-P1_1T!AB$17)/P1_1T!AB$17+1)*100)</f>
        <v>:</v>
      </c>
      <c r="AC7" s="175">
        <f>IF(OR(HW1T!AC7=":",HW1T!AC7=""),":",((HW1T!AC7-HW1T!AC$17)/HW1T!AC$17+1)*100)</f>
        <v>83.270106508640069</v>
      </c>
      <c r="AD7" s="172" t="str">
        <f>IF(OR(P1_1T!AD7=":",P1_1T!AD7=""),":",((P1_1T!AD7-P1_1T!AD$17)/P1_1T!AD$17+1)*100)</f>
        <v>:</v>
      </c>
      <c r="AE7" s="172">
        <f>IF(OR(HW1T!AE7=":",HW1T!AE7=""),":",((HW1T!AE7-HW1T!AE$17)/HW1T!AE$17+1)*100)</f>
        <v>103.53241582387736</v>
      </c>
      <c r="AF7" s="172">
        <f>IF(OR(HW1T!AF7=":",HW1T!AF7=""),":",((HW1T!AF7-HW1T!AF$17)/HW1T!AF$17+1)*100)</f>
        <v>122.22468476211456</v>
      </c>
      <c r="AG7" s="172">
        <f>IF(OR(HW1T!AG7=":",HW1T!AG7=""),":",((HW1T!AG7-HW1T!AG$17)/HW1T!AG$17+1)*100)</f>
        <v>124.90360241236043</v>
      </c>
      <c r="AH7" s="172">
        <f>IF(OR(HW1T!AH7=":",HW1T!AH7=""),":",((HW1T!AH7-HW1T!AH$17)/HW1T!AH$17+1)*100)</f>
        <v>78.015530001776753</v>
      </c>
      <c r="AI7" s="172">
        <f>IF(OR(HW1T!AI7=":",HW1T!AI7=""),":",((HW1T!AI7-HW1T!AI$17)/HW1T!AI$17+1)*100)</f>
        <v>81.16576530832549</v>
      </c>
      <c r="AJ7" s="172">
        <f>IF(OR(HW1T!AJ7=":",HW1T!AJ7=""),":",((HW1T!AJ7-HW1T!AJ$17)/HW1T!AJ$17+1)*100)</f>
        <v>67.81874440515459</v>
      </c>
      <c r="AK7" s="172">
        <f>IF(OR(HW1T!AK7=":",HW1T!AK7=""),":",((HW1T!AK7-HW1T!AK$17)/HW1T!AK$17+1)*100)</f>
        <v>75.281637605732115</v>
      </c>
      <c r="AL7" s="172">
        <f>IF(OR(HW1T!AL7=":",HW1T!AL7=""),":",((HW1T!AL7-HW1T!AL$17)/HW1T!AL$17+1)*100)</f>
        <v>60.817041441707516</v>
      </c>
      <c r="AM7" s="172">
        <f>IF(OR(HW1T!AM7=":",HW1T!AM7=""),":",((HW1T!AM7-HW1T!AM$17)/HW1T!AM$17+1)*100)</f>
        <v>77.461292664917536</v>
      </c>
      <c r="AN7" s="172">
        <f>IF(OR(HW1T!AN7=":",HW1T!AN7=""),":",((HW1T!AN7-HW1T!AN$17)/HW1T!AN$17+1)*100)</f>
        <v>76.611224759635519</v>
      </c>
      <c r="AO7" s="172">
        <f>IF(OR(HW1T!AO7=":",HW1T!AO7=""),":",((HW1T!AO7-HW1T!AO$17)/HW1T!AO$17+1)*100)</f>
        <v>51.08774218259228</v>
      </c>
      <c r="AP7" s="190"/>
      <c r="AQ7" s="172">
        <f>IF(OR(HW1T!AQ7=":",HW1T!AQ7=""),":",((HW1T!AQ7-HW1T!AQ$17)/HW1T!AQ$17+1)*100)</f>
        <v>104.23267337347279</v>
      </c>
      <c r="AR7" s="172">
        <f>IF(OR(HW1T!AR7=":",HW1T!AR7=""),":",((HW1T!AR7-HW1T!AR$17)/HW1T!AR$17+1)*100)</f>
        <v>100.45440509748475</v>
      </c>
      <c r="AS7" s="172">
        <f>IF(OR(HW1T!AS7=":",HW1T!AS7=""),":",((HW1T!AS7-HW1T!AS$17)/HW1T!AS$17+1)*100)</f>
        <v>75.368884105172441</v>
      </c>
    </row>
    <row r="8" spans="1:45" ht="22.5" customHeight="1">
      <c r="A8" s="77">
        <f t="shared" si="0"/>
        <v>1</v>
      </c>
      <c r="B8" s="105">
        <v>1996</v>
      </c>
      <c r="C8" s="172">
        <f>IF(OR(HW1T!C8=":",HW1T!C8=""),":",((HW1T!C8-HW1T!C$17)/HW1T!C$17+1)*100)</f>
        <v>100.79390510243149</v>
      </c>
      <c r="D8" s="172">
        <f>IF(OR(HW1T!D8=":",HW1T!D8=""),":",((HW1T!D8-HW1T!D$17)/HW1T!D$17+1)*100)</f>
        <v>140.51202443544179</v>
      </c>
      <c r="E8" s="172">
        <f>IF(OR(HW1T!E8=":",HW1T!E8=""),":",((HW1T!E8-HW1T!E$17)/HW1T!E$17+1)*100)</f>
        <v>119.78595771609439</v>
      </c>
      <c r="F8" s="172">
        <f>IF(OR(HW1T!F8=":",HW1T!F8=""),":",((HW1T!F8-HW1T!F$17)/HW1T!F$17+1)*100)</f>
        <v>78.571428571428569</v>
      </c>
      <c r="G8" s="172">
        <f>IF(OR(HW1T!G8=":",HW1T!G8=""),":",((HW1T!G8-HW1T!G$17)/HW1T!G$17+1)*100)</f>
        <v>88.489656529502724</v>
      </c>
      <c r="H8" s="172">
        <f>IF(OR(HW1T!H8=":",HW1T!H8=""),":",((HW1T!H8-HW1T!H$17)/HW1T!H$17+1)*100)</f>
        <v>77.072398506958464</v>
      </c>
      <c r="I8" s="172">
        <f>IF(OR(HW1T!I8=":",HW1T!I8=""),":",((HW1T!I8-HW1T!I$17)/HW1T!I$17+1)*100)</f>
        <v>80.958046623289775</v>
      </c>
      <c r="J8" s="172">
        <f>IF(OR(HW1T!J8=":",HW1T!J8=""),":",((HW1T!J8-HW1T!J$17)/HW1T!J$17+1)*100)</f>
        <v>83.790060931178715</v>
      </c>
      <c r="K8" s="172">
        <f>IF(OR(HW1T!K8=":",HW1T!K8=""),":",((HW1T!K8-HW1T!K$17)/HW1T!K$17+1)*100)</f>
        <v>81.95803314447123</v>
      </c>
      <c r="L8" s="172">
        <f>IF(OR(HW1T!L8=":",HW1T!L8=""),":",((HW1T!L8-HW1T!L$17)/HW1T!L$17+1)*100)</f>
        <v>71.584322187389688</v>
      </c>
      <c r="M8" s="172">
        <f>IF(OR(HW1T!M8=":",HW1T!M8=""),":",((HW1T!M8-HW1T!M$17)/HW1T!M$17+1)*100)</f>
        <v>78.337263035763826</v>
      </c>
      <c r="N8" s="172">
        <f>IF(OR(HW1T!N8=":",HW1T!N8=""),":",((HW1T!N8-HW1T!N$17)/HW1T!N$17+1)*100)</f>
        <v>64.017904068593154</v>
      </c>
      <c r="O8" s="172">
        <f>IF(OR(HW1T!O8=":",HW1T!O8=""),":",((HW1T!O8-HW1T!O$17)/HW1T!O$17+1)*100)</f>
        <v>75.547892577705184</v>
      </c>
      <c r="P8" s="172">
        <f>IF(OR(HW1T!P8=":",HW1T!P8=""),":",((HW1T!P8-HW1T!P$17)/HW1T!P$17+1)*100)</f>
        <v>87.63361962925751</v>
      </c>
      <c r="Q8" s="172">
        <f>IF(OR(HW1T!Q8=":",HW1T!Q8=""),":",((HW1T!Q8-HW1T!Q$17)/HW1T!Q$17+1)*100)</f>
        <v>77.115952464584623</v>
      </c>
      <c r="R8" s="172">
        <f>IF(OR(HW1T!R8=":",HW1T!R8=""),":",((HW1T!R8-HW1T!R$17)/HW1T!R$17+1)*100)</f>
        <v>79.9061384014027</v>
      </c>
      <c r="S8" s="172">
        <f>IF(OR(HW1T!S8=":",HW1T!S8=""),":",((HW1T!S8-HW1T!S$17)/HW1T!S$17+1)*100)</f>
        <v>83.758868346472212</v>
      </c>
      <c r="T8" s="172">
        <f>IF(OR(HW1T!T8=":",HW1T!T8=""),":",((HW1T!T8-HW1T!T$17)/HW1T!T$17+1)*100)</f>
        <v>79.741260321592449</v>
      </c>
      <c r="U8" s="172">
        <f>IF(OR(HW1T!U8=":",HW1T!U8=""),":",((HW1T!U8-HW1T!U$17)/HW1T!U$17+1)*100)</f>
        <v>91.1891886611253</v>
      </c>
      <c r="V8" s="172">
        <f>IF(OR(HW1T!V8=":",HW1T!V8=""),":",((HW1T!V8-HW1T!V$17)/HW1T!V$17+1)*100)</f>
        <v>31.114186491228025</v>
      </c>
      <c r="W8" s="172" t="str">
        <f>IF(OR(P1_1T!W8=":",P1_1T!W8=""),":",((P1_1T!W8-P1_1T!W$17)/P1_1T!W$17+1)*100)</f>
        <v>:</v>
      </c>
      <c r="X8" s="172" t="str">
        <f>IF(OR(P1_1T!X8=":",P1_1T!X8=""),":",((P1_1T!X8-P1_1T!X$17)/P1_1T!X$17+1)*100)</f>
        <v>:</v>
      </c>
      <c r="Y8" s="172" t="str">
        <f>IF(OR(P1_1T!Y8=":",P1_1T!Y8=""),":",((P1_1T!Y8-P1_1T!Y$17)/P1_1T!Y$17+1)*100)</f>
        <v>:</v>
      </c>
      <c r="Z8" s="172" t="str">
        <f>IF(OR(P1_1T!Z8=":",P1_1T!Z8=""),":",((P1_1T!Z8-P1_1T!Z$17)/P1_1T!Z$17+1)*100)</f>
        <v>:</v>
      </c>
      <c r="AA8" s="172" t="str">
        <f>IF(OR(P1_1T!AA8=":",P1_1T!AA8=""),":",((P1_1T!AA8-P1_1T!AA$17)/P1_1T!AA$17+1)*100)</f>
        <v>:</v>
      </c>
      <c r="AB8" s="172" t="str">
        <f>IF(OR(P1_1T!AB8=":",P1_1T!AB8=""),":",((P1_1T!AB8-P1_1T!AB$17)/P1_1T!AB$17+1)*100)</f>
        <v>:</v>
      </c>
      <c r="AC8" s="175">
        <f>IF(OR(HW1T!AC8=":",HW1T!AC8=""),":",((HW1T!AC8-HW1T!AC$17)/HW1T!AC$17+1)*100)</f>
        <v>83.666562370726339</v>
      </c>
      <c r="AD8" s="172" t="str">
        <f>IF(OR(P1_1T!AD8=":",P1_1T!AD8=""),":",((P1_1T!AD8-P1_1T!AD$17)/P1_1T!AD$17+1)*100)</f>
        <v>:</v>
      </c>
      <c r="AE8" s="172">
        <f>IF(OR(HW1T!AE8=":",HW1T!AE8=""),":",((HW1T!AE8-HW1T!AE$17)/HW1T!AE$17+1)*100)</f>
        <v>100.79390510243149</v>
      </c>
      <c r="AF8" s="172">
        <f>IF(OR(HW1T!AF8=":",HW1T!AF8=""),":",((HW1T!AF8-HW1T!AF$17)/HW1T!AF$17+1)*100)</f>
        <v>117.54440438822149</v>
      </c>
      <c r="AG8" s="172">
        <f>IF(OR(HW1T!AG8=":",HW1T!AG8=""),":",((HW1T!AG8-HW1T!AG$17)/HW1T!AG$17+1)*100)</f>
        <v>119.78595771609439</v>
      </c>
      <c r="AH8" s="172">
        <f>IF(OR(HW1T!AH8=":",HW1T!AH8=""),":",((HW1T!AH8-HW1T!AH$17)/HW1T!AH$17+1)*100)</f>
        <v>77.072398506958464</v>
      </c>
      <c r="AI8" s="172">
        <f>IF(OR(HW1T!AI8=":",HW1T!AI8=""),":",((HW1T!AI8-HW1T!AI$17)/HW1T!AI$17+1)*100)</f>
        <v>81.693954264749507</v>
      </c>
      <c r="AJ8" s="172">
        <f>IF(OR(HW1T!AJ8=":",HW1T!AJ8=""),":",((HW1T!AJ8-HW1T!AJ$17)/HW1T!AJ$17+1)*100)</f>
        <v>71.584322187389688</v>
      </c>
      <c r="AK8" s="172">
        <f>IF(OR(HW1T!AK8=":",HW1T!AK8=""),":",((HW1T!AK8-HW1T!AK$17)/HW1T!AK$17+1)*100)</f>
        <v>78.337263035763826</v>
      </c>
      <c r="AL8" s="172">
        <f>IF(OR(HW1T!AL8=":",HW1T!AL8=""),":",((HW1T!AL8-HW1T!AL$17)/HW1T!AL$17+1)*100)</f>
        <v>64.017904068593154</v>
      </c>
      <c r="AM8" s="172">
        <f>IF(OR(HW1T!AM8=":",HW1T!AM8=""),":",((HW1T!AM8-HW1T!AM$17)/HW1T!AM$17+1)*100)</f>
        <v>79.355805029216612</v>
      </c>
      <c r="AN8" s="172">
        <f>IF(OR(HW1T!AN8=":",HW1T!AN8=""),":",((HW1T!AN8-HW1T!AN$17)/HW1T!AN$17+1)*100)</f>
        <v>79.257855572150106</v>
      </c>
      <c r="AO8" s="172">
        <f>IF(OR(HW1T!AO8=":",HW1T!AO8=""),":",((HW1T!AO8-HW1T!AO$17)/HW1T!AO$17+1)*100)</f>
        <v>55.050069887155708</v>
      </c>
      <c r="AP8" s="190"/>
      <c r="AQ8" s="172">
        <f>IF(OR(HW1T!AQ8=":",HW1T!AQ8=""),":",((HW1T!AQ8-HW1T!AQ$17)/HW1T!AQ$17+1)*100)</f>
        <v>101.52988906326372</v>
      </c>
      <c r="AR8" s="172">
        <f>IF(OR(HW1T!AR8=":",HW1T!AR8=""),":",((HW1T!AR8-HW1T!AR$17)/HW1T!AR$17+1)*100)</f>
        <v>97.569564654384251</v>
      </c>
      <c r="AS8" s="172">
        <f>IF(OR(HW1T!AS8=":",HW1T!AS8=""),":",((HW1T!AS8-HW1T!AS$17)/HW1T!AS$17+1)*100)</f>
        <v>77.154834138978302</v>
      </c>
    </row>
    <row r="9" spans="1:45" ht="22.5" customHeight="1">
      <c r="A9" s="77">
        <f t="shared" si="0"/>
        <v>1</v>
      </c>
      <c r="B9" s="105">
        <v>1997</v>
      </c>
      <c r="C9" s="172">
        <f>IF(OR(HW1T!C9=":",HW1T!C9=""),":",((HW1T!C9-HW1T!C$17)/HW1T!C$17+1)*100)</f>
        <v>99.753396771447683</v>
      </c>
      <c r="D9" s="172">
        <f>IF(OR(HW1T!D9=":",HW1T!D9=""),":",((HW1T!D9-HW1T!D$17)/HW1T!D$17+1)*100)</f>
        <v>122.54713824850442</v>
      </c>
      <c r="E9" s="172">
        <f>IF(OR(HW1T!E9=":",HW1T!E9=""),":",((HW1T!E9-HW1T!E$17)/HW1T!E$17+1)*100)</f>
        <v>116.11389721318474</v>
      </c>
      <c r="F9" s="172">
        <f>IF(OR(HW1T!F9=":",HW1T!F9=""),":",((HW1T!F9-HW1T!F$17)/HW1T!F$17+1)*100)</f>
        <v>78.571428571428569</v>
      </c>
      <c r="G9" s="172">
        <f>IF(OR(HW1T!G9=":",HW1T!G9=""),":",((HW1T!G9-HW1T!G$17)/HW1T!G$17+1)*100)</f>
        <v>90.037487518564262</v>
      </c>
      <c r="H9" s="172">
        <f>IF(OR(HW1T!H9=":",HW1T!H9=""),":",((HW1T!H9-HW1T!H$17)/HW1T!H$17+1)*100)</f>
        <v>76.144522143034294</v>
      </c>
      <c r="I9" s="172">
        <f>IF(OR(HW1T!I9=":",HW1T!I9=""),":",((HW1T!I9-HW1T!I$17)/HW1T!I$17+1)*100)</f>
        <v>81.820033842987044</v>
      </c>
      <c r="J9" s="172">
        <f>IF(OR(HW1T!J9=":",HW1T!J9=""),":",((HW1T!J9-HW1T!J$17)/HW1T!J$17+1)*100)</f>
        <v>86.829691445458849</v>
      </c>
      <c r="K9" s="172">
        <f>IF(OR(HW1T!K9=":",HW1T!K9=""),":",((HW1T!K9-HW1T!K$17)/HW1T!K$17+1)*100)</f>
        <v>82.572845178376326</v>
      </c>
      <c r="L9" s="172">
        <f>IF(OR(HW1T!L9=":",HW1T!L9=""),":",((HW1T!L9-HW1T!L$17)/HW1T!L$17+1)*100)</f>
        <v>75.84705986403668</v>
      </c>
      <c r="M9" s="172">
        <f>IF(OR(HW1T!M9=":",HW1T!M9=""),":",((HW1T!M9-HW1T!M$17)/HW1T!M$17+1)*100)</f>
        <v>80.968286252822324</v>
      </c>
      <c r="N9" s="172">
        <f>IF(OR(HW1T!N9=":",HW1T!N9=""),":",((HW1T!N9-HW1T!N$17)/HW1T!N$17+1)*100)</f>
        <v>67.218839087798855</v>
      </c>
      <c r="O9" s="172">
        <f>IF(OR(HW1T!O9=":",HW1T!O9=""),":",((HW1T!O9-HW1T!O$17)/HW1T!O$17+1)*100)</f>
        <v>77.643042280434557</v>
      </c>
      <c r="P9" s="172">
        <f>IF(OR(HW1T!P9=":",HW1T!P9=""),":",((HW1T!P9-HW1T!P$17)/HW1T!P$17+1)*100)</f>
        <v>89.144375953480122</v>
      </c>
      <c r="Q9" s="172">
        <f>IF(OR(HW1T!Q9=":",HW1T!Q9=""),":",((HW1T!Q9-HW1T!Q$17)/HW1T!Q$17+1)*100)</f>
        <v>80.268498790903962</v>
      </c>
      <c r="R9" s="172">
        <f>IF(OR(HW1T!R9=":",HW1T!R9=""),":",((HW1T!R9-HW1T!R$17)/HW1T!R$17+1)*100)</f>
        <v>83.455061916358119</v>
      </c>
      <c r="S9" s="172">
        <f>IF(OR(HW1T!S9=":",HW1T!S9=""),":",((HW1T!S9-HW1T!S$17)/HW1T!S$17+1)*100)</f>
        <v>86.776368345121341</v>
      </c>
      <c r="T9" s="172">
        <f>IF(OR(HW1T!T9=":",HW1T!T9=""),":",((HW1T!T9-HW1T!T$17)/HW1T!T$17+1)*100)</f>
        <v>82.172545221936602</v>
      </c>
      <c r="U9" s="172">
        <f>IF(OR(HW1T!U9=":",HW1T!U9=""),":",((HW1T!U9-HW1T!U$17)/HW1T!U$17+1)*100)</f>
        <v>93.280964513411931</v>
      </c>
      <c r="V9" s="172">
        <f>IF(OR(HW1T!V9=":",HW1T!V9=""),":",((HW1T!V9-HW1T!V$17)/HW1T!V$17+1)*100)</f>
        <v>34.224718238007455</v>
      </c>
      <c r="W9" s="172" t="str">
        <f>IF(OR(P1_1T!W9=":",P1_1T!W9=""),":",((P1_1T!W9-P1_1T!W$17)/P1_1T!W$17+1)*100)</f>
        <v>:</v>
      </c>
      <c r="X9" s="172" t="str">
        <f>IF(OR(P1_1T!X9=":",P1_1T!X9=""),":",((P1_1T!X9-P1_1T!X$17)/P1_1T!X$17+1)*100)</f>
        <v>:</v>
      </c>
      <c r="Y9" s="172" t="str">
        <f>IF(OR(P1_1T!Y9=":",P1_1T!Y9=""),":",((P1_1T!Y9-P1_1T!Y$17)/P1_1T!Y$17+1)*100)</f>
        <v>:</v>
      </c>
      <c r="Z9" s="172" t="str">
        <f>IF(OR(P1_1T!Z9=":",P1_1T!Z9=""),":",((P1_1T!Z9-P1_1T!Z$17)/P1_1T!Z$17+1)*100)</f>
        <v>:</v>
      </c>
      <c r="AA9" s="172" t="str">
        <f>IF(OR(P1_1T!AA9=":",P1_1T!AA9=""),":",((P1_1T!AA9-P1_1T!AA$17)/P1_1T!AA$17+1)*100)</f>
        <v>:</v>
      </c>
      <c r="AB9" s="172" t="str">
        <f>IF(OR(P1_1T!AB9=":",P1_1T!AB9=""),":",((P1_1T!AB9-P1_1T!AB$17)/P1_1T!AB$17+1)*100)</f>
        <v>:</v>
      </c>
      <c r="AC9" s="175">
        <f>IF(OR(HW1T!AC9=":",HW1T!AC9=""),":",((HW1T!AC9-HW1T!AC$17)/HW1T!AC$17+1)*100)</f>
        <v>84.521428493419108</v>
      </c>
      <c r="AD9" s="172" t="str">
        <f>IF(OR(P1_1T!AD9=":",P1_1T!AD9=""),":",((P1_1T!AD9-P1_1T!AD$17)/P1_1T!AD$17+1)*100)</f>
        <v>:</v>
      </c>
      <c r="AE9" s="172">
        <f>IF(OR(HW1T!AE9=":",HW1T!AE9=""),":",((HW1T!AE9-HW1T!AE$17)/HW1T!AE$17+1)*100)</f>
        <v>99.753396771447683</v>
      </c>
      <c r="AF9" s="172">
        <f>IF(OR(HW1T!AF9=":",HW1T!AF9=""),":",((HW1T!AF9-HW1T!AF$17)/HW1T!AF$17+1)*100)</f>
        <v>113.9758439996958</v>
      </c>
      <c r="AG9" s="172">
        <f>IF(OR(HW1T!AG9=":",HW1T!AG9=""),":",((HW1T!AG9-HW1T!AG$17)/HW1T!AG$17+1)*100)</f>
        <v>116.11389721318474</v>
      </c>
      <c r="AH9" s="172">
        <f>IF(OR(HW1T!AH9=":",HW1T!AH9=""),":",((HW1T!AH9-HW1T!AH$17)/HW1T!AH$17+1)*100)</f>
        <v>76.144522143034294</v>
      </c>
      <c r="AI9" s="172">
        <f>IF(OR(HW1T!AI9=":",HW1T!AI9=""),":",((HW1T!AI9-HW1T!AI$17)/HW1T!AI$17+1)*100)</f>
        <v>82.821029985291574</v>
      </c>
      <c r="AJ9" s="172">
        <f>IF(OR(HW1T!AJ9=":",HW1T!AJ9=""),":",((HW1T!AJ9-HW1T!AJ$17)/HW1T!AJ$17+1)*100)</f>
        <v>75.84705986403668</v>
      </c>
      <c r="AK9" s="172">
        <f>IF(OR(HW1T!AK9=":",HW1T!AK9=""),":",((HW1T!AK9-HW1T!AK$17)/HW1T!AK$17+1)*100)</f>
        <v>80.968286252822324</v>
      </c>
      <c r="AL9" s="172">
        <f>IF(OR(HW1T!AL9=":",HW1T!AL9=""),":",((HW1T!AL9-HW1T!AL$17)/HW1T!AL$17+1)*100)</f>
        <v>67.218839087798855</v>
      </c>
      <c r="AM9" s="172">
        <f>IF(OR(HW1T!AM9=":",HW1T!AM9=""),":",((HW1T!AM9-HW1T!AM$17)/HW1T!AM$17+1)*100)</f>
        <v>81.266826891468995</v>
      </c>
      <c r="AN9" s="172">
        <f>IF(OR(HW1T!AN9=":",HW1T!AN9=""),":",((HW1T!AN9-HW1T!AN$17)/HW1T!AN$17+1)*100)</f>
        <v>82.472650462603312</v>
      </c>
      <c r="AO9" s="172">
        <f>IF(OR(HW1T!AO9=":",HW1T!AO9=""),":",((HW1T!AO9-HW1T!AO$17)/HW1T!AO$17+1)*100)</f>
        <v>57.78064713861162</v>
      </c>
      <c r="AP9" s="190"/>
      <c r="AQ9" s="172">
        <f>IF(OR(HW1T!AQ9=":",HW1T!AQ9=""),":",((HW1T!AQ9-HW1T!AQ$17)/HW1T!AQ$17+1)*100)</f>
        <v>100.1757689385137</v>
      </c>
      <c r="AR9" s="172">
        <f>IF(OR(HW1T!AR9=":",HW1T!AR9=""),":",((HW1T!AR9-HW1T!AR$17)/HW1T!AR$17+1)*100)</f>
        <v>95.409843964793197</v>
      </c>
      <c r="AS9" s="172">
        <f>IF(OR(HW1T!AS9=":",HW1T!AS9=""),":",((HW1T!AS9-HW1T!AS$17)/HW1T!AS$17+1)*100)</f>
        <v>79.202020670419301</v>
      </c>
    </row>
    <row r="10" spans="1:45" ht="22.5" customHeight="1">
      <c r="A10" s="77">
        <f t="shared" si="0"/>
        <v>1</v>
      </c>
      <c r="B10" s="105">
        <v>1998</v>
      </c>
      <c r="C10" s="172">
        <f>IF(OR(HW1T!C10=":",HW1T!C10=""),":",((HW1T!C10-HW1T!C$17)/HW1T!C$17+1)*100)</f>
        <v>102.73278322171173</v>
      </c>
      <c r="D10" s="172">
        <f>IF(OR(HW1T!D10=":",HW1T!D10=""),":",((HW1T!D10-HW1T!D$17)/HW1T!D$17+1)*100)</f>
        <v>122.54713824850442</v>
      </c>
      <c r="E10" s="172">
        <f>IF(OR(HW1T!E10=":",HW1T!E10=""),":",((HW1T!E10-HW1T!E$17)/HW1T!E$17+1)*100)</f>
        <v>112.82209738831671</v>
      </c>
      <c r="F10" s="172">
        <f>IF(OR(HW1T!F10=":",HW1T!F10=""),":",((HW1T!F10-HW1T!F$17)/HW1T!F$17+1)*100)</f>
        <v>78.571428571428569</v>
      </c>
      <c r="G10" s="172">
        <f>IF(OR(HW1T!G10=":",HW1T!G10=""),":",((HW1T!G10-HW1T!G$17)/HW1T!G$17+1)*100)</f>
        <v>100.24138531638029</v>
      </c>
      <c r="H10" s="172">
        <f>IF(OR(HW1T!H10=":",HW1T!H10=""),":",((HW1T!H10-HW1T!H$17)/HW1T!H$17+1)*100)</f>
        <v>74.149688926469338</v>
      </c>
      <c r="I10" s="172">
        <f>IF(OR(HW1T!I10=":",HW1T!I10=""),":",((HW1T!I10-HW1T!I$17)/HW1T!I$17+1)*100)</f>
        <v>84.484424120339781</v>
      </c>
      <c r="J10" s="172">
        <f>IF(OR(HW1T!J10=":",HW1T!J10=""),":",((HW1T!J10-HW1T!J$17)/HW1T!J$17+1)*100)</f>
        <v>89.790604259342985</v>
      </c>
      <c r="K10" s="172">
        <f>IF(OR(HW1T!K10=":",HW1T!K10=""),":",((HW1T!K10-HW1T!K$17)/HW1T!K$17+1)*100)</f>
        <v>83.329601704683981</v>
      </c>
      <c r="L10" s="172">
        <f>IF(OR(HW1T!L10=":",HW1T!L10=""),":",((HW1T!L10-HW1T!L$17)/HW1T!L$17+1)*100)</f>
        <v>77.829594518547481</v>
      </c>
      <c r="M10" s="172">
        <f>IF(OR(HW1T!M10=":",HW1T!M10=""),":",((HW1T!M10-HW1T!M$17)/HW1T!M$17+1)*100)</f>
        <v>83.777568874827537</v>
      </c>
      <c r="N10" s="172">
        <f>IF(OR(HW1T!N10=":",HW1T!N10=""),":",((HW1T!N10-HW1T!N$17)/HW1T!N$17+1)*100)</f>
        <v>70.419701714684479</v>
      </c>
      <c r="O10" s="172">
        <f>IF(OR(HW1T!O10=":",HW1T!O10=""),":",((HW1T!O10-HW1T!O$17)/HW1T!O$17+1)*100)</f>
        <v>81.345340743909389</v>
      </c>
      <c r="P10" s="172">
        <f>IF(OR(HW1T!P10=":",HW1T!P10=""),":",((HW1T!P10-HW1T!P$17)/HW1T!P$17+1)*100)</f>
        <v>90.873648507845246</v>
      </c>
      <c r="Q10" s="172">
        <f>IF(OR(HW1T!Q10=":",HW1T!Q10=""),":",((HW1T!Q10-HW1T!Q$17)/HW1T!Q$17+1)*100)</f>
        <v>84.853534072976501</v>
      </c>
      <c r="R10" s="172">
        <f>IF(OR(HW1T!R10=":",HW1T!R10=""),":",((HW1T!R10-HW1T!R$17)/HW1T!R$17+1)*100)</f>
        <v>85.148138291403029</v>
      </c>
      <c r="S10" s="172">
        <f>IF(OR(HW1T!S10=":",HW1T!S10=""),":",((HW1T!S10-HW1T!S$17)/HW1T!S$17+1)*100)</f>
        <v>89.025568927752175</v>
      </c>
      <c r="T10" s="172">
        <f>IF(OR(HW1T!T10=":",HW1T!T10=""),":",((HW1T!T10-HW1T!T$17)/HW1T!T$17+1)*100)</f>
        <v>84.998761650366731</v>
      </c>
      <c r="U10" s="172">
        <f>IF(OR(HW1T!U10=":",HW1T!U10=""),":",((HW1T!U10-HW1T!U$17)/HW1T!U$17+1)*100)</f>
        <v>93.621119114526891</v>
      </c>
      <c r="V10" s="172">
        <f>IF(OR(HW1T!V10=":",HW1T!V10=""),":",((HW1T!V10-HW1T!V$17)/HW1T!V$17+1)*100)</f>
        <v>37.957358814121356</v>
      </c>
      <c r="W10" s="172" t="str">
        <f>IF(OR(P1_1T!W10=":",P1_1T!W10=""),":",((P1_1T!W10-P1_1T!W$17)/P1_1T!W$17+1)*100)</f>
        <v>:</v>
      </c>
      <c r="X10" s="172" t="str">
        <f>IF(OR(P1_1T!X10=":",P1_1T!X10=""),":",((P1_1T!X10-P1_1T!X$17)/P1_1T!X$17+1)*100)</f>
        <v>:</v>
      </c>
      <c r="Y10" s="172" t="str">
        <f>IF(OR(P1_1T!Y10=":",P1_1T!Y10=""),":",((P1_1T!Y10-P1_1T!Y$17)/P1_1T!Y$17+1)*100)</f>
        <v>:</v>
      </c>
      <c r="Z10" s="172" t="str">
        <f>IF(OR(P1_1T!Z10=":",P1_1T!Z10=""),":",((P1_1T!Z10-P1_1T!Z$17)/P1_1T!Z$17+1)*100)</f>
        <v>:</v>
      </c>
      <c r="AA10" s="172" t="str">
        <f>IF(OR(P1_1T!AA10=":",P1_1T!AA10=""),":",((P1_1T!AA10-P1_1T!AA$17)/P1_1T!AA$17+1)*100)</f>
        <v>:</v>
      </c>
      <c r="AB10" s="172" t="str">
        <f>IF(OR(P1_1T!AB10=":",P1_1T!AB10=""),":",((P1_1T!AB10-P1_1T!AB$17)/P1_1T!AB$17+1)*100)</f>
        <v>:</v>
      </c>
      <c r="AC10" s="175">
        <f>IF(OR(HW1T!AC10=":",HW1T!AC10=""),":",((HW1T!AC10-HW1T!AC$17)/HW1T!AC$17+1)*100)</f>
        <v>86.127966608321913</v>
      </c>
      <c r="AD10" s="172" t="str">
        <f>IF(OR(P1_1T!AD10=":",P1_1T!AD10=""),":",((P1_1T!AD10-P1_1T!AD$17)/P1_1T!AD$17+1)*100)</f>
        <v>:</v>
      </c>
      <c r="AE10" s="172">
        <f>IF(OR(HW1T!AE10=":",HW1T!AE10=""),":",((HW1T!AE10-HW1T!AE$17)/HW1T!AE$17+1)*100)</f>
        <v>102.73278322171173</v>
      </c>
      <c r="AF10" s="172">
        <f>IF(OR(HW1T!AF10=":",HW1T!AF10=""),":",((HW1T!AF10-HW1T!AF$17)/HW1T!AF$17+1)*100)</f>
        <v>111.3928581808662</v>
      </c>
      <c r="AG10" s="172">
        <f>IF(OR(HW1T!AG10=":",HW1T!AG10=""),":",((HW1T!AG10-HW1T!AG$17)/HW1T!AG$17+1)*100)</f>
        <v>112.82209738831671</v>
      </c>
      <c r="AH10" s="172">
        <f>IF(OR(HW1T!AH10=":",HW1T!AH10=""),":",((HW1T!AH10-HW1T!AH$17)/HW1T!AH$17+1)*100)</f>
        <v>74.149688926469338</v>
      </c>
      <c r="AI10" s="172">
        <f>IF(OR(HW1T!AI10=":",HW1T!AI10=""),":",((HW1T!AI10-HW1T!AI$17)/HW1T!AI$17+1)*100)</f>
        <v>84.966796525285574</v>
      </c>
      <c r="AJ10" s="172">
        <f>IF(OR(HW1T!AJ10=":",HW1T!AJ10=""),":",((HW1T!AJ10-HW1T!AJ$17)/HW1T!AJ$17+1)*100)</f>
        <v>77.829594518547481</v>
      </c>
      <c r="AK10" s="172">
        <f>IF(OR(HW1T!AK10=":",HW1T!AK10=""),":",((HW1T!AK10-HW1T!AK$17)/HW1T!AK$17+1)*100)</f>
        <v>83.777568874827537</v>
      </c>
      <c r="AL10" s="172">
        <f>IF(OR(HW1T!AL10=":",HW1T!AL10=""),":",((HW1T!AL10-HW1T!AL$17)/HW1T!AL$17+1)*100)</f>
        <v>70.419701714684479</v>
      </c>
      <c r="AM10" s="172">
        <f>IF(OR(HW1T!AM10=":",HW1T!AM10=""),":",((HW1T!AM10-HW1T!AM$17)/HW1T!AM$17+1)*100)</f>
        <v>84.347473890004565</v>
      </c>
      <c r="AN10" s="172">
        <f>IF(OR(HW1T!AN10=":",HW1T!AN10=""),":",((HW1T!AN10-HW1T!AN$17)/HW1T!AN$17+1)*100)</f>
        <v>85.858377280614036</v>
      </c>
      <c r="AO10" s="172">
        <f>IF(OR(HW1T!AO10=":",HW1T!AO10=""),":",((HW1T!AO10-HW1T!AO$17)/HW1T!AO$17+1)*100)</f>
        <v>60.490006211507421</v>
      </c>
      <c r="AP10" s="190"/>
      <c r="AQ10" s="172">
        <f>IF(OR(HW1T!AQ10=":",HW1T!AQ10=""),":",((HW1T!AQ10-HW1T!AQ$17)/HW1T!AQ$17+1)*100)</f>
        <v>103.09994681703924</v>
      </c>
      <c r="AR10" s="172">
        <f>IF(OR(HW1T!AR10=":",HW1T!AR10=""),":",((HW1T!AR10-HW1T!AR$17)/HW1T!AR$17+1)*100)</f>
        <v>93.093272309478209</v>
      </c>
      <c r="AS10" s="172">
        <f>IF(OR(HW1T!AS10=":",HW1T!AS10=""),":",((HW1T!AS10-HW1T!AS$17)/HW1T!AS$17+1)*100)</f>
        <v>81.807007320383178</v>
      </c>
    </row>
    <row r="11" spans="1:45" ht="22.5" customHeight="1">
      <c r="A11" s="77">
        <f t="shared" si="0"/>
        <v>1</v>
      </c>
      <c r="B11" s="105">
        <v>1999</v>
      </c>
      <c r="C11" s="172">
        <f>IF(OR(HW1T!C11=":",HW1T!C11=""),":",((HW1T!C11-HW1T!C$17)/HW1T!C$17+1)*100)</f>
        <v>106.3686802379282</v>
      </c>
      <c r="D11" s="172">
        <f>IF(OR(HW1T!D11=":",HW1T!D11=""),":",((HW1T!D11-HW1T!D$17)/HW1T!D$17+1)*100)</f>
        <v>122.54713824850442</v>
      </c>
      <c r="E11" s="172">
        <f>IF(OR(HW1T!E11=":",HW1T!E11=""),":",((HW1T!E11-HW1T!E$17)/HW1T!E$17+1)*100)</f>
        <v>108.23058226889381</v>
      </c>
      <c r="F11" s="172">
        <f>IF(OR(HW1T!F11=":",HW1T!F11=""),":",((HW1T!F11-HW1T!F$17)/HW1T!F$17+1)*100)</f>
        <v>78.571428571428569</v>
      </c>
      <c r="G11" s="172">
        <f>IF(OR(HW1T!G11=":",HW1T!G11=""),":",((HW1T!G11-HW1T!G$17)/HW1T!G$17+1)*100)</f>
        <v>100.24138531638029</v>
      </c>
      <c r="H11" s="172">
        <f>IF(OR(HW1T!H11=":",HW1T!H11=""),":",((HW1T!H11-HW1T!H$17)/HW1T!H$17+1)*100)</f>
        <v>74.414138274270414</v>
      </c>
      <c r="I11" s="172">
        <f>IF(OR(HW1T!I11=":",HW1T!I11=""),":",((HW1T!I11-HW1T!I$17)/HW1T!I$17+1)*100)</f>
        <v>84.943868869522632</v>
      </c>
      <c r="J11" s="172">
        <f>IF(OR(HW1T!J11=":",HW1T!J11=""),":",((HW1T!J11-HW1T!J$17)/HW1T!J$17+1)*100)</f>
        <v>92.98892270663184</v>
      </c>
      <c r="K11" s="172">
        <f>IF(OR(HW1T!K11=":",HW1T!K11=""),":",((HW1T!K11-HW1T!K$17)/HW1T!K$17+1)*100)</f>
        <v>87.71964606781502</v>
      </c>
      <c r="L11" s="172">
        <f>IF(OR(HW1T!L11=":",HW1T!L11=""),":",((HW1T!L11-HW1T!L$17)/HW1T!L$17+1)*100)</f>
        <v>82.409717045350973</v>
      </c>
      <c r="M11" s="172">
        <f>IF(OR(HW1T!M11=":",HW1T!M11=""),":",((HW1T!M11-HW1T!M$17)/HW1T!M$17+1)*100)</f>
        <v>95.157336182282762</v>
      </c>
      <c r="N11" s="172">
        <f>IF(OR(HW1T!N11=":",HW1T!N11=""),":",((HW1T!N11-HW1T!N$17)/HW1T!N$17+1)*100)</f>
        <v>70.419701714684479</v>
      </c>
      <c r="O11" s="172">
        <f>IF(OR(HW1T!O11=":",HW1T!O11=""),":",((HW1T!O11-HW1T!O$17)/HW1T!O$17+1)*100)</f>
        <v>83.457696860211811</v>
      </c>
      <c r="P11" s="172">
        <f>IF(OR(HW1T!P11=":",HW1T!P11=""),":",((HW1T!P11-HW1T!P$17)/HW1T!P$17+1)*100)</f>
        <v>91.7984500314775</v>
      </c>
      <c r="Q11" s="172">
        <f>IF(OR(HW1T!Q11=":",HW1T!Q11=""),":",((HW1T!Q11-HW1T!Q$17)/HW1T!Q$17+1)*100)</f>
        <v>87.434500847519729</v>
      </c>
      <c r="R11" s="172">
        <f>IF(OR(HW1T!R11=":",HW1T!R11=""),":",((HW1T!R11-HW1T!R$17)/HW1T!R$17+1)*100)</f>
        <v>87.602305391937335</v>
      </c>
      <c r="S11" s="172">
        <f>IF(OR(HW1T!S11=":",HW1T!S11=""),":",((HW1T!S11-HW1T!S$17)/HW1T!S$17+1)*100)</f>
        <v>91.268023442399169</v>
      </c>
      <c r="T11" s="172">
        <f>IF(OR(HW1T!T11=":",HW1T!T11=""),":",((HW1T!T11-HW1T!T$17)/HW1T!T$17+1)*100)</f>
        <v>88.611963314889991</v>
      </c>
      <c r="U11" s="172">
        <f>IF(OR(HW1T!U11=":",HW1T!U11=""),":",((HW1T!U11-HW1T!U$17)/HW1T!U$17+1)*100)</f>
        <v>96.029402604824199</v>
      </c>
      <c r="V11" s="172">
        <f>IF(OR(HW1T!V11=":",HW1T!V11=""),":",((HW1T!V11-HW1T!V$17)/HW1T!V$17+1)*100)</f>
        <v>41.534938728873946</v>
      </c>
      <c r="W11" s="172" t="str">
        <f>IF(OR(P1_1T!W11=":",P1_1T!W11=""),":",((P1_1T!W11-P1_1T!W$17)/P1_1T!W$17+1)*100)</f>
        <v>:</v>
      </c>
      <c r="X11" s="172" t="str">
        <f>IF(OR(P1_1T!X11=":",P1_1T!X11=""),":",((P1_1T!X11-P1_1T!X$17)/P1_1T!X$17+1)*100)</f>
        <v>:</v>
      </c>
      <c r="Y11" s="172" t="str">
        <f>IF(OR(P1_1T!Y11=":",P1_1T!Y11=""),":",((P1_1T!Y11-P1_1T!Y$17)/P1_1T!Y$17+1)*100)</f>
        <v>:</v>
      </c>
      <c r="Z11" s="172" t="str">
        <f>IF(OR(P1_1T!Z11=":",P1_1T!Z11=""),":",((P1_1T!Z11-P1_1T!Z$17)/P1_1T!Z$17+1)*100)</f>
        <v>:</v>
      </c>
      <c r="AA11" s="172" t="str">
        <f>IF(OR(P1_1T!AA11=":",P1_1T!AA11=""),":",((P1_1T!AA11-P1_1T!AA$17)/P1_1T!AA$17+1)*100)</f>
        <v>:</v>
      </c>
      <c r="AB11" s="172" t="str">
        <f>IF(OR(P1_1T!AB11=":",P1_1T!AB11=""),":",((P1_1T!AB11-P1_1T!AB$17)/P1_1T!AB$17+1)*100)</f>
        <v>:</v>
      </c>
      <c r="AC11" s="175">
        <f>IF(OR(HW1T!AC11=":",HW1T!AC11=""),":",((HW1T!AC11-HW1T!AC$17)/HW1T!AC$17+1)*100)</f>
        <v>88.048926387842798</v>
      </c>
      <c r="AD11" s="172" t="str">
        <f>IF(OR(P1_1T!AD11=":",P1_1T!AD11=""),":",((P1_1T!AD11-P1_1T!AD$17)/P1_1T!AD$17+1)*100)</f>
        <v>:</v>
      </c>
      <c r="AE11" s="172">
        <f>IF(OR(HW1T!AE11=":",HW1T!AE11=""),":",((HW1T!AE11-HW1T!AE$17)/HW1T!AE$17+1)*100)</f>
        <v>106.3686802379282</v>
      </c>
      <c r="AF11" s="172">
        <f>IF(OR(HW1T!AF11=":",HW1T!AF11=""),":",((HW1T!AF11-HW1T!AF$17)/HW1T!AF$17+1)*100)</f>
        <v>107.20520187855598</v>
      </c>
      <c r="AG11" s="172">
        <f>IF(OR(HW1T!AG11=":",HW1T!AG11=""),":",((HW1T!AG11-HW1T!AG$17)/HW1T!AG$17+1)*100)</f>
        <v>108.23058226889381</v>
      </c>
      <c r="AH11" s="172">
        <f>IF(OR(HW1T!AH11=":",HW1T!AH11=""),":",((HW1T!AH11-HW1T!AH$17)/HW1T!AH$17+1)*100)</f>
        <v>74.414138274270414</v>
      </c>
      <c r="AI11" s="172">
        <f>IF(OR(HW1T!AI11=":",HW1T!AI11=""),":",((HW1T!AI11-HW1T!AI$17)/HW1T!AI$17+1)*100)</f>
        <v>87.015178522218122</v>
      </c>
      <c r="AJ11" s="172">
        <f>IF(OR(HW1T!AJ11=":",HW1T!AJ11=""),":",((HW1T!AJ11-HW1T!AJ$17)/HW1T!AJ$17+1)*100)</f>
        <v>82.409717045350973</v>
      </c>
      <c r="AK11" s="172">
        <f>IF(OR(HW1T!AK11=":",HW1T!AK11=""),":",((HW1T!AK11-HW1T!AK$17)/HW1T!AK$17+1)*100)</f>
        <v>95.157336182282762</v>
      </c>
      <c r="AL11" s="172">
        <f>IF(OR(HW1T!AL11=":",HW1T!AL11=""),":",((HW1T!AL11-HW1T!AL$17)/HW1T!AL$17+1)*100)</f>
        <v>70.419701714684479</v>
      </c>
      <c r="AM11" s="172">
        <f>IF(OR(HW1T!AM11=":",HW1T!AM11=""),":",((HW1T!AM11-HW1T!AM$17)/HW1T!AM$17+1)*100)</f>
        <v>86.085661046426537</v>
      </c>
      <c r="AN11" s="172">
        <f>IF(OR(HW1T!AN11=":",HW1T!AN11=""),":",((HW1T!AN11-HW1T!AN$17)/HW1T!AN$17+1)*100)</f>
        <v>88.333787997892657</v>
      </c>
      <c r="AO11" s="172">
        <f>IF(OR(HW1T!AO11=":",HW1T!AO11=""),":",((HW1T!AO11-HW1T!AO$17)/HW1T!AO$17+1)*100)</f>
        <v>63.777020519087088</v>
      </c>
      <c r="AP11" s="190"/>
      <c r="AQ11" s="172">
        <f>IF(OR(HW1T!AQ11=":",HW1T!AQ11=""),":",((HW1T!AQ11-HW1T!AQ$17)/HW1T!AQ$17+1)*100)</f>
        <v>106.66847000156096</v>
      </c>
      <c r="AR11" s="172">
        <f>IF(OR(HW1T!AR11=":",HW1T!AR11=""),":",((HW1T!AR11-HW1T!AR$17)/HW1T!AR$17+1)*100)</f>
        <v>91.047999717555342</v>
      </c>
      <c r="AS11" s="172">
        <f>IF(OR(HW1T!AS11=":",HW1T!AS11=""),":",((HW1T!AS11-HW1T!AS$17)/HW1T!AS$17+1)*100)</f>
        <v>84.695766217387188</v>
      </c>
    </row>
    <row r="12" spans="1:45" ht="22.5" customHeight="1">
      <c r="A12" s="77">
        <f t="shared" si="0"/>
        <v>1</v>
      </c>
      <c r="B12" s="105">
        <v>2000</v>
      </c>
      <c r="C12" s="172">
        <f>IF(OR(HW1T!C12=":",HW1T!C12=""),":",((HW1T!C12-HW1T!C$17)/HW1T!C$17+1)*100)</f>
        <v>110.37605306832879</v>
      </c>
      <c r="D12" s="172">
        <f>IF(OR(HW1T!D12=":",HW1T!D12=""),":",((HW1T!D12-HW1T!D$17)/HW1T!D$17+1)*100)</f>
        <v>119.76824814038591</v>
      </c>
      <c r="E12" s="172">
        <f>IF(OR(HW1T!E12=":",HW1T!E12=""),":",((HW1T!E12-HW1T!E$17)/HW1T!E$17+1)*100)</f>
        <v>104.12147963449618</v>
      </c>
      <c r="F12" s="172">
        <f>IF(OR(HW1T!F12=":",HW1T!F12=""),":",((HW1T!F12-HW1T!F$17)/HW1T!F$17+1)*100)</f>
        <v>78.571428571428569</v>
      </c>
      <c r="G12" s="172">
        <f>IF(OR(HW1T!G12=":",HW1T!G12=""),":",((HW1T!G12-HW1T!G$17)/HW1T!G$17+1)*100)</f>
        <v>100.18029109832645</v>
      </c>
      <c r="H12" s="172">
        <f>IF(OR(HW1T!H12=":",HW1T!H12=""),":",((HW1T!H12-HW1T!H$17)/HW1T!H$17+1)*100)</f>
        <v>74.015978777670014</v>
      </c>
      <c r="I12" s="172">
        <f>IF(OR(HW1T!I12=":",HW1T!I12=""),":",((HW1T!I12-HW1T!I$17)/HW1T!I$17+1)*100)</f>
        <v>87.060444033605549</v>
      </c>
      <c r="J12" s="172">
        <f>IF(OR(HW1T!J12=":",HW1T!J12=""),":",((HW1T!J12-HW1T!J$17)/HW1T!J$17+1)*100)</f>
        <v>95.507781920600166</v>
      </c>
      <c r="K12" s="172">
        <f>IF(OR(HW1T!K12=":",HW1T!K12=""),":",((HW1T!K12-HW1T!K$17)/HW1T!K$17+1)*100)</f>
        <v>91.502170431180545</v>
      </c>
      <c r="L12" s="172">
        <f>IF(OR(HW1T!L12=":",HW1T!L12=""),":",((HW1T!L12-HW1T!L$17)/HW1T!L$17+1)*100)</f>
        <v>86.969568096610899</v>
      </c>
      <c r="M12" s="172">
        <f>IF(OR(HW1T!M12=":",HW1T!M12=""),":",((HW1T!M12-HW1T!M$17)/HW1T!M$17+1)*100)</f>
        <v>100.94276774878085</v>
      </c>
      <c r="N12" s="172">
        <f>IF(OR(HW1T!N12=":",HW1T!N12=""),":",((HW1T!N12-HW1T!N$17)/HW1T!N$17+1)*100)</f>
        <v>72.600665140636565</v>
      </c>
      <c r="O12" s="172">
        <f>IF(OR(HW1T!O12=":",HW1T!O12=""),":",((HW1T!O12-HW1T!O$17)/HW1T!O$17+1)*100)</f>
        <v>86.970573546138922</v>
      </c>
      <c r="P12" s="172">
        <f>IF(OR(HW1T!P12=":",HW1T!P12=""),":",((HW1T!P12-HW1T!P$17)/HW1T!P$17+1)*100)</f>
        <v>92.333604305999785</v>
      </c>
      <c r="Q12" s="172">
        <f>IF(OR(HW1T!Q12=":",HW1T!Q12=""),":",((HW1T!Q12-HW1T!Q$17)/HW1T!Q$17+1)*100)</f>
        <v>89.734160566714976</v>
      </c>
      <c r="R12" s="172">
        <f>IF(OR(HW1T!R12=":",HW1T!R12=""),":",((HW1T!R12-HW1T!R$17)/HW1T!R$17+1)*100)</f>
        <v>88.306187497845613</v>
      </c>
      <c r="S12" s="172">
        <f>IF(OR(HW1T!S12=":",HW1T!S12=""),":",((HW1T!S12-HW1T!S$17)/HW1T!S$17+1)*100)</f>
        <v>90.353534280811559</v>
      </c>
      <c r="T12" s="172">
        <f>IF(OR(HW1T!T12=":",HW1T!T12=""),":",((HW1T!T12-HW1T!T$17)/HW1T!T$17+1)*100)</f>
        <v>90.372174081701914</v>
      </c>
      <c r="U12" s="172">
        <f>IF(OR(HW1T!U12=":",HW1T!U12=""),":",((HW1T!U12-HW1T!U$17)/HW1T!U$17+1)*100)</f>
        <v>93.900275220719408</v>
      </c>
      <c r="V12" s="172">
        <f>IF(OR(HW1T!V12=":",HW1T!V12=""),":",((HW1T!V12-HW1T!V$17)/HW1T!V$17+1)*100)</f>
        <v>47.909475697496305</v>
      </c>
      <c r="W12" s="172" t="str">
        <f>IF(OR(P1_1T!W12=":",P1_1T!W12=""),":",((P1_1T!W12-P1_1T!W$17)/P1_1T!W$17+1)*100)</f>
        <v>:</v>
      </c>
      <c r="X12" s="172" t="str">
        <f>IF(OR(P1_1T!X12=":",P1_1T!X12=""),":",((P1_1T!X12-P1_1T!X$17)/P1_1T!X$17+1)*100)</f>
        <v>:</v>
      </c>
      <c r="Y12" s="172" t="str">
        <f>IF(OR(P1_1T!Y12=":",P1_1T!Y12=""),":",((P1_1T!Y12-P1_1T!Y$17)/P1_1T!Y$17+1)*100)</f>
        <v>:</v>
      </c>
      <c r="Z12" s="172" t="str">
        <f>IF(OR(P1_1T!Z12=":",P1_1T!Z12=""),":",((P1_1T!Z12-P1_1T!Z$17)/P1_1T!Z$17+1)*100)</f>
        <v>:</v>
      </c>
      <c r="AA12" s="172" t="str">
        <f>IF(OR(P1_1T!AA12=":",P1_1T!AA12=""),":",((P1_1T!AA12-P1_1T!AA$17)/P1_1T!AA$17+1)*100)</f>
        <v>:</v>
      </c>
      <c r="AB12" s="172" t="str">
        <f>IF(OR(P1_1T!AB12=":",P1_1T!AB12=""),":",((P1_1T!AB12-P1_1T!AB$17)/P1_1T!AB$17+1)*100)</f>
        <v>:</v>
      </c>
      <c r="AC12" s="175">
        <f>IF(OR(HW1T!AC12=":",HW1T!AC12=""),":",((HW1T!AC12-HW1T!AC$17)/HW1T!AC$17+1)*100)</f>
        <v>89.816196361772782</v>
      </c>
      <c r="AD12" s="172" t="str">
        <f>IF(OR(P1_1T!AD12=":",P1_1T!AD12=""),":",((P1_1T!AD12-P1_1T!AD$17)/P1_1T!AD$17+1)*100)</f>
        <v>:</v>
      </c>
      <c r="AE12" s="172">
        <f>IF(OR(HW1T!AE12=":",HW1T!AE12=""),":",((HW1T!AE12-HW1T!AE$17)/HW1T!AE$17+1)*100)</f>
        <v>110.37605306832879</v>
      </c>
      <c r="AF12" s="172">
        <f>IF(OR(HW1T!AF12=":",HW1T!AF12=""),":",((HW1T!AF12-HW1T!AF$17)/HW1T!AF$17+1)*100)</f>
        <v>103.41122689828912</v>
      </c>
      <c r="AG12" s="172">
        <f>IF(OR(HW1T!AG12=":",HW1T!AG12=""),":",((HW1T!AG12-HW1T!AG$17)/HW1T!AG$17+1)*100)</f>
        <v>104.12147963449618</v>
      </c>
      <c r="AH12" s="172">
        <f>IF(OR(HW1T!AH12=":",HW1T!AH12=""),":",((HW1T!AH12-HW1T!AH$17)/HW1T!AH$17+1)*100)</f>
        <v>74.015978777670014</v>
      </c>
      <c r="AI12" s="172">
        <f>IF(OR(HW1T!AI12=":",HW1T!AI12=""),":",((HW1T!AI12-HW1T!AI$17)/HW1T!AI$17+1)*100)</f>
        <v>89.687382129240063</v>
      </c>
      <c r="AJ12" s="172">
        <f>IF(OR(HW1T!AJ12=":",HW1T!AJ12=""),":",((HW1T!AJ12-HW1T!AJ$17)/HW1T!AJ$17+1)*100)</f>
        <v>86.969568096610899</v>
      </c>
      <c r="AK12" s="172">
        <f>IF(OR(HW1T!AK12=":",HW1T!AK12=""),":",((HW1T!AK12-HW1T!AK$17)/HW1T!AK$17+1)*100)</f>
        <v>100.94276774878085</v>
      </c>
      <c r="AL12" s="172">
        <f>IF(OR(HW1T!AL12=":",HW1T!AL12=""),":",((HW1T!AL12-HW1T!AL$17)/HW1T!AL$17+1)*100)</f>
        <v>72.600665140636565</v>
      </c>
      <c r="AM12" s="172">
        <f>IF(OR(HW1T!AM12=":",HW1T!AM12=""),":",((HW1T!AM12-HW1T!AM$17)/HW1T!AM$17+1)*100)</f>
        <v>88.660331350630301</v>
      </c>
      <c r="AN12" s="172">
        <f>IF(OR(HW1T!AN12=":",HW1T!AN12=""),":",((HW1T!AN12-HW1T!AN$17)/HW1T!AN$17+1)*100)</f>
        <v>89.539715642476452</v>
      </c>
      <c r="AO12" s="172">
        <f>IF(OR(HW1T!AO12=":",HW1T!AO12=""),":",((HW1T!AO12-HW1T!AO$17)/HW1T!AO$17+1)*100)</f>
        <v>67.168447266536475</v>
      </c>
      <c r="AP12" s="190"/>
      <c r="AQ12" s="172">
        <f>IF(OR(HW1T!AQ12=":",HW1T!AQ12=""),":",((HW1T!AQ12-HW1T!AQ$17)/HW1T!AQ$17+1)*100)</f>
        <v>110.55009214787546</v>
      </c>
      <c r="AR12" s="172">
        <f>IF(OR(HW1T!AR12=":",HW1T!AR12=""),":",((HW1T!AR12-HW1T!AR$17)/HW1T!AR$17+1)*100)</f>
        <v>88.905944584649419</v>
      </c>
      <c r="AS12" s="172">
        <f>IF(OR(HW1T!AS12=":",HW1T!AS12=""),":",((HW1T!AS12-HW1T!AS$17)/HW1T!AS$17+1)*100)</f>
        <v>87.352234358738585</v>
      </c>
    </row>
    <row r="13" spans="1:45" ht="22.5" customHeight="1">
      <c r="A13" s="77">
        <f t="shared" si="0"/>
        <v>1</v>
      </c>
      <c r="B13" s="105">
        <v>2001</v>
      </c>
      <c r="C13" s="172">
        <f>IF(OR(HW1T!C13=":",HW1T!C13=""),":",((HW1T!C13-HW1T!C$17)/HW1T!C$17+1)*100)</f>
        <v>108.18576880286206</v>
      </c>
      <c r="D13" s="172">
        <f>IF(OR(HW1T!D13=":",HW1T!D13=""),":",((HW1T!D13-HW1T!D$17)/HW1T!D$17+1)*100)</f>
        <v>119.02682940781845</v>
      </c>
      <c r="E13" s="172">
        <f>IF(OR(HW1T!E13=":",HW1T!E13=""),":",((HW1T!E13-HW1T!E$17)/HW1T!E$17+1)*100)</f>
        <v>100.4777042831728</v>
      </c>
      <c r="F13" s="172">
        <f>IF(OR(HW1T!F13=":",HW1T!F13=""),":",((HW1T!F13-HW1T!F$17)/HW1T!F$17+1)*100)</f>
        <v>78.571428571428569</v>
      </c>
      <c r="G13" s="172">
        <f>IF(OR(HW1T!G13=":",HW1T!G13=""),":",((HW1T!G13-HW1T!G$17)/HW1T!G$17+1)*100)</f>
        <v>100.05840181780228</v>
      </c>
      <c r="H13" s="172">
        <f>IF(OR(HW1T!H13=":",HW1T!H13=""),":",((HW1T!H13-HW1T!H$17)/HW1T!H$17+1)*100)</f>
        <v>78.397239024400434</v>
      </c>
      <c r="I13" s="172">
        <f>IF(OR(HW1T!I13=":",HW1T!I13=""),":",((HW1T!I13-HW1T!I$17)/HW1T!I$17+1)*100)</f>
        <v>92.688889796346515</v>
      </c>
      <c r="J13" s="172">
        <f>IF(OR(HW1T!J13=":",HW1T!J13=""),":",((HW1T!J13-HW1T!J$17)/HW1T!J$17+1)*100)</f>
        <v>98.47646099843179</v>
      </c>
      <c r="K13" s="172">
        <f>IF(OR(HW1T!K13=":",HW1T!K13=""),":",((HW1T!K13-HW1T!K$17)/HW1T!K$17+1)*100)</f>
        <v>98.168128816225604</v>
      </c>
      <c r="L13" s="172">
        <f>IF(OR(HW1T!L13=":",HW1T!L13=""),":",((HW1T!L13-HW1T!L$17)/HW1T!L$17+1)*100)</f>
        <v>90.263287973564687</v>
      </c>
      <c r="M13" s="172">
        <f>IF(OR(HW1T!M13=":",HW1T!M13=""),":",((HW1T!M13-HW1T!M$17)/HW1T!M$17+1)*100)</f>
        <v>100.82623963007103</v>
      </c>
      <c r="N13" s="172">
        <f>IF(OR(HW1T!N13=":",HW1T!N13=""),":",((HW1T!N13-HW1T!N$17)/HW1T!N$17+1)*100)</f>
        <v>74.779456796987304</v>
      </c>
      <c r="O13" s="172">
        <f>IF(OR(HW1T!O13=":",HW1T!O13=""),":",((HW1T!O13-HW1T!O$17)/HW1T!O$17+1)*100)</f>
        <v>90.917206442978539</v>
      </c>
      <c r="P13" s="172">
        <f>IF(OR(HW1T!P13=":",HW1T!P13=""),":",((HW1T!P13-HW1T!P$17)/HW1T!P$17+1)*100)</f>
        <v>95.842794699212121</v>
      </c>
      <c r="Q13" s="172">
        <f>IF(OR(HW1T!Q13=":",HW1T!Q13=""),":",((HW1T!Q13-HW1T!Q$17)/HW1T!Q$17+1)*100)</f>
        <v>92.508395210128825</v>
      </c>
      <c r="R13" s="172">
        <f>IF(OR(HW1T!R13=":",HW1T!R13=""),":",((HW1T!R13-HW1T!R$17)/HW1T!R$17+1)*100)</f>
        <v>93.862369473739406</v>
      </c>
      <c r="S13" s="172">
        <f>IF(OR(HW1T!S13=":",HW1T!S13=""),":",((HW1T!S13-HW1T!S$17)/HW1T!S$17+1)*100)</f>
        <v>92.312238285918482</v>
      </c>
      <c r="T13" s="172">
        <f>IF(OR(HW1T!T13=":",HW1T!T13=""),":",((HW1T!T13-HW1T!T$17)/HW1T!T$17+1)*100)</f>
        <v>93.705862543289271</v>
      </c>
      <c r="U13" s="172">
        <f>IF(OR(HW1T!U13=":",HW1T!U13=""),":",((HW1T!U13-HW1T!U$17)/HW1T!U$17+1)*100)</f>
        <v>95.774232958129772</v>
      </c>
      <c r="V13" s="172">
        <f>IF(OR(HW1T!V13=":",HW1T!V13=""),":",((HW1T!V13-HW1T!V$17)/HW1T!V$17+1)*100)</f>
        <v>58.020239911268831</v>
      </c>
      <c r="W13" s="172" t="str">
        <f>IF(OR(P1_1T!W13=":",P1_1T!W13=""),":",((P1_1T!W13-P1_1T!W$17)/P1_1T!W$17+1)*100)</f>
        <v>:</v>
      </c>
      <c r="X13" s="172" t="str">
        <f>IF(OR(P1_1T!X13=":",P1_1T!X13=""),":",((P1_1T!X13-P1_1T!X$17)/P1_1T!X$17+1)*100)</f>
        <v>:</v>
      </c>
      <c r="Y13" s="172" t="str">
        <f>IF(OR(P1_1T!Y13=":",P1_1T!Y13=""),":",((P1_1T!Y13-P1_1T!Y$17)/P1_1T!Y$17+1)*100)</f>
        <v>:</v>
      </c>
      <c r="Z13" s="172" t="str">
        <f>IF(OR(P1_1T!Z13=":",P1_1T!Z13=""),":",((P1_1T!Z13-P1_1T!Z$17)/P1_1T!Z$17+1)*100)</f>
        <v>:</v>
      </c>
      <c r="AA13" s="172" t="str">
        <f>IF(OR(P1_1T!AA13=":",P1_1T!AA13=""),":",((P1_1T!AA13-P1_1T!AA$17)/P1_1T!AA$17+1)*100)</f>
        <v>:</v>
      </c>
      <c r="AB13" s="172" t="str">
        <f>IF(OR(P1_1T!AB13=":",P1_1T!AB13=""),":",((P1_1T!AB13-P1_1T!AB$17)/P1_1T!AB$17+1)*100)</f>
        <v>:</v>
      </c>
      <c r="AC13" s="175">
        <f>IF(OR(HW1T!AC13=":",HW1T!AC13=""),":",((HW1T!AC13-HW1T!AC$17)/HW1T!AC$17+1)*100)</f>
        <v>92.92664726455358</v>
      </c>
      <c r="AD13" s="172" t="str">
        <f>IF(OR(P1_1T!AD13=":",P1_1T!AD13=""),":",((P1_1T!AD13-P1_1T!AD$17)/P1_1T!AD$17+1)*100)</f>
        <v>:</v>
      </c>
      <c r="AE13" s="172">
        <f>IF(OR(HW1T!AE13=":",HW1T!AE13=""),":",((HW1T!AE13-HW1T!AE$17)/HW1T!AE$17+1)*100)</f>
        <v>108.18576880286206</v>
      </c>
      <c r="AF13" s="172">
        <f>IF(OR(HW1T!AF13=":",HW1T!AF13=""),":",((HW1T!AF13-HW1T!AF$17)/HW1T!AF$17+1)*100)</f>
        <v>100.07125795551988</v>
      </c>
      <c r="AG13" s="172">
        <f>IF(OR(HW1T!AG13=":",HW1T!AG13=""),":",((HW1T!AG13-HW1T!AG$17)/HW1T!AG$17+1)*100)</f>
        <v>100.4777042831728</v>
      </c>
      <c r="AH13" s="172">
        <f>IF(OR(HW1T!AH13=":",HW1T!AH13=""),":",((HW1T!AH13-HW1T!AH$17)/HW1T!AH$17+1)*100)</f>
        <v>78.397239024400434</v>
      </c>
      <c r="AI13" s="172">
        <f>IF(OR(HW1T!AI13=":",HW1T!AI13=""),":",((HW1T!AI13-HW1T!AI$17)/HW1T!AI$17+1)*100)</f>
        <v>95.209800235794333</v>
      </c>
      <c r="AJ13" s="172">
        <f>IF(OR(HW1T!AJ13=":",HW1T!AJ13=""),":",((HW1T!AJ13-HW1T!AJ$17)/HW1T!AJ$17+1)*100)</f>
        <v>90.263287973564687</v>
      </c>
      <c r="AK13" s="172">
        <f>IF(OR(HW1T!AK13=":",HW1T!AK13=""),":",((HW1T!AK13-HW1T!AK$17)/HW1T!AK$17+1)*100)</f>
        <v>100.82623963007103</v>
      </c>
      <c r="AL13" s="172">
        <f>IF(OR(HW1T!AL13=":",HW1T!AL13=""),":",((HW1T!AL13-HW1T!AL$17)/HW1T!AL$17+1)*100)</f>
        <v>74.779456796987304</v>
      </c>
      <c r="AM13" s="172">
        <f>IF(OR(HW1T!AM13=":",HW1T!AM13=""),":",((HW1T!AM13-HW1T!AM$17)/HW1T!AM$17+1)*100)</f>
        <v>92.469136978222693</v>
      </c>
      <c r="AN13" s="172">
        <f>IF(OR(HW1T!AN13=":",HW1T!AN13=""),":",((HW1T!AN13-HW1T!AN$17)/HW1T!AN$17+1)*100)</f>
        <v>92.780517432764327</v>
      </c>
      <c r="AO13" s="172">
        <f>IF(OR(HW1T!AO13=":",HW1T!AO13=""),":",((HW1T!AO13-HW1T!AO$17)/HW1T!AO$17+1)*100)</f>
        <v>73.977777740635204</v>
      </c>
      <c r="AP13" s="190"/>
      <c r="AQ13" s="172">
        <f>IF(OR(HW1T!AQ13=":",HW1T!AQ13=""),":",((HW1T!AQ13-HW1T!AQ$17)/HW1T!AQ$17+1)*100)</f>
        <v>108.38665562372991</v>
      </c>
      <c r="AR13" s="172">
        <f>IF(OR(HW1T!AR13=":",HW1T!AR13=""),":",((HW1T!AR13-HW1T!AR$17)/HW1T!AR$17+1)*100)</f>
        <v>89.319648262227105</v>
      </c>
      <c r="AS13" s="172">
        <f>IF(OR(HW1T!AS13=":",HW1T!AS13=""),":",((HW1T!AS13-HW1T!AS$17)/HW1T!AS$17+1)*100)</f>
        <v>91.964460432490228</v>
      </c>
    </row>
    <row r="14" spans="1:45" ht="22.5" customHeight="1">
      <c r="A14" s="77">
        <f t="shared" si="0"/>
        <v>1</v>
      </c>
      <c r="B14" s="105">
        <v>2002</v>
      </c>
      <c r="C14" s="172">
        <f>IF(OR(HW1T!C14=":",HW1T!C14=""),":",((HW1T!C14-HW1T!C$17)/HW1T!C$17+1)*100)</f>
        <v>106.40140062569499</v>
      </c>
      <c r="D14" s="172">
        <f>IF(OR(HW1T!D14=":",HW1T!D14=""),":",((HW1T!D14-HW1T!D$17)/HW1T!D$17+1)*100)</f>
        <v>110.31658943916018</v>
      </c>
      <c r="E14" s="172">
        <f>IF(OR(HW1T!E14=":",HW1T!E14=""),":",((HW1T!E14-HW1T!E$17)/HW1T!E$17+1)*100)</f>
        <v>97.767286521008117</v>
      </c>
      <c r="F14" s="172">
        <f>IF(OR(HW1T!F14=":",HW1T!F14=""),":",((HW1T!F14-HW1T!F$17)/HW1T!F$17+1)*100)</f>
        <v>78.571428571428569</v>
      </c>
      <c r="G14" s="172">
        <f>IF(OR(HW1T!G14=":",HW1T!G14=""),":",((HW1T!G14-HW1T!G$17)/HW1T!G$17+1)*100)</f>
        <v>98.721342557075559</v>
      </c>
      <c r="H14" s="172">
        <f>IF(OR(HW1T!H14=":",HW1T!H14=""),":",((HW1T!H14-HW1T!H$17)/HW1T!H$17+1)*100)</f>
        <v>81.740172626109555</v>
      </c>
      <c r="I14" s="172">
        <f>IF(OR(HW1T!I14=":",HW1T!I14=""),":",((HW1T!I14-HW1T!I$17)/HW1T!I$17+1)*100)</f>
        <v>93.738131332107599</v>
      </c>
      <c r="J14" s="172">
        <f>IF(OR(HW1T!J14=":",HW1T!J14=""),":",((HW1T!J14-HW1T!J$17)/HW1T!J$17+1)*100)</f>
        <v>95.710881147951397</v>
      </c>
      <c r="K14" s="172">
        <f>IF(OR(HW1T!K14=":",HW1T!K14=""),":",((HW1T!K14-HW1T!K$17)/HW1T!K$17+1)*100)</f>
        <v>97.279581281511213</v>
      </c>
      <c r="L14" s="172">
        <f>IF(OR(HW1T!L14=":",HW1T!L14=""),":",((HW1T!L14-HW1T!L$17)/HW1T!L$17+1)*100)</f>
        <v>90.057776907181903</v>
      </c>
      <c r="M14" s="172">
        <f>IF(OR(HW1T!M14=":",HW1T!M14=""),":",((HW1T!M14-HW1T!M$17)/HW1T!M$17+1)*100)</f>
        <v>98.302319962413193</v>
      </c>
      <c r="N14" s="172">
        <f>IF(OR(HW1T!N14=":",HW1T!N14=""),":",((HW1T!N14-HW1T!N$17)/HW1T!N$17+1)*100)</f>
        <v>72.78095821370502</v>
      </c>
      <c r="O14" s="172">
        <f>IF(OR(HW1T!O14=":",HW1T!O14=""),":",((HW1T!O14-HW1T!O$17)/HW1T!O$17+1)*100)</f>
        <v>94.711850753517837</v>
      </c>
      <c r="P14" s="172">
        <f>IF(OR(HW1T!P14=":",HW1T!P14=""),":",((HW1T!P14-HW1T!P$17)/HW1T!P$17+1)*100)</f>
        <v>95.508550432603499</v>
      </c>
      <c r="Q14" s="172">
        <f>IF(OR(HW1T!Q14=":",HW1T!Q14=""),":",((HW1T!Q14-HW1T!Q$17)/HW1T!Q$17+1)*100)</f>
        <v>95.650247340900407</v>
      </c>
      <c r="R14" s="172">
        <f>IF(OR(HW1T!R14=":",HW1T!R14=""),":",((HW1T!R14-HW1T!R$17)/HW1T!R$17+1)*100)</f>
        <v>95.570320169758944</v>
      </c>
      <c r="S14" s="172">
        <f>IF(OR(HW1T!S14=":",HW1T!S14=""),":",((HW1T!S14-HW1T!S$17)/HW1T!S$17+1)*100)</f>
        <v>95.402037179521756</v>
      </c>
      <c r="T14" s="172">
        <f>IF(OR(HW1T!T14=":",HW1T!T14=""),":",((HW1T!T14-HW1T!T$17)/HW1T!T$17+1)*100)</f>
        <v>92.759138581721572</v>
      </c>
      <c r="U14" s="172">
        <f>IF(OR(HW1T!U14=":",HW1T!U14=""),":",((HW1T!U14-HW1T!U$17)/HW1T!U$17+1)*100)</f>
        <v>92.705906121764343</v>
      </c>
      <c r="V14" s="172">
        <f>IF(OR(HW1T!V14=":",HW1T!V14=""),":",((HW1T!V14-HW1T!V$17)/HW1T!V$17+1)*100)</f>
        <v>65.797756567967554</v>
      </c>
      <c r="W14" s="172" t="str">
        <f>IF(OR(P1_1T!W14=":",P1_1T!W14=""),":",((P1_1T!W14-P1_1T!W$17)/P1_1T!W$17+1)*100)</f>
        <v>:</v>
      </c>
      <c r="X14" s="172" t="str">
        <f>IF(OR(P1_1T!X14=":",P1_1T!X14=""),":",((P1_1T!X14-P1_1T!X$17)/P1_1T!X$17+1)*100)</f>
        <v>:</v>
      </c>
      <c r="Y14" s="172" t="str">
        <f>IF(OR(P1_1T!Y14=":",P1_1T!Y14=""),":",((P1_1T!Y14-P1_1T!Y$17)/P1_1T!Y$17+1)*100)</f>
        <v>:</v>
      </c>
      <c r="Z14" s="172" t="str">
        <f>IF(OR(P1_1T!Z14=":",P1_1T!Z14=""),":",((P1_1T!Z14-P1_1T!Z$17)/P1_1T!Z$17+1)*100)</f>
        <v>:</v>
      </c>
      <c r="AA14" s="172" t="str">
        <f>IF(OR(P1_1T!AA14=":",P1_1T!AA14=""),":",((P1_1T!AA14-P1_1T!AA$17)/P1_1T!AA$17+1)*100)</f>
        <v>:</v>
      </c>
      <c r="AB14" s="172" t="str">
        <f>IF(OR(P1_1T!AB14=":",P1_1T!AB14=""),":",((P1_1T!AB14-P1_1T!AB$17)/P1_1T!AB$17+1)*100)</f>
        <v>:</v>
      </c>
      <c r="AC14" s="175">
        <f>IF(OR(HW1T!AC14=":",HW1T!AC14=""),":",((HW1T!AC14-HW1T!AC$17)/HW1T!AC$17+1)*100)</f>
        <v>93.525094566500371</v>
      </c>
      <c r="AD14" s="172" t="str">
        <f>IF(OR(P1_1T!AD14=":",P1_1T!AD14=""),":",((P1_1T!AD14-P1_1T!AD$17)/P1_1T!AD$17+1)*100)</f>
        <v>:</v>
      </c>
      <c r="AE14" s="172">
        <f>IF(OR(HW1T!AE14=":",HW1T!AE14=""),":",((HW1T!AE14-HW1T!AE$17)/HW1T!AE$17+1)*100)</f>
        <v>106.40140062569499</v>
      </c>
      <c r="AF14" s="172">
        <f>IF(OR(HW1T!AF14=":",HW1T!AF14=""),":",((HW1T!AF14-HW1T!AF$17)/HW1T!AF$17+1)*100)</f>
        <v>97.40704929428496</v>
      </c>
      <c r="AG14" s="172">
        <f>IF(OR(HW1T!AG14=":",HW1T!AG14=""),":",((HW1T!AG14-HW1T!AG$17)/HW1T!AG$17+1)*100)</f>
        <v>97.767286521008117</v>
      </c>
      <c r="AH14" s="172">
        <f>IF(OR(HW1T!AH14=":",HW1T!AH14=""),":",((HW1T!AH14-HW1T!AH$17)/HW1T!AH$17+1)*100)</f>
        <v>81.740172626109555</v>
      </c>
      <c r="AI14" s="172">
        <f>IF(OR(HW1T!AI14=":",HW1T!AI14=""),":",((HW1T!AI14-HW1T!AI$17)/HW1T!AI$17+1)*100)</f>
        <v>95.09287279248899</v>
      </c>
      <c r="AJ14" s="172">
        <f>IF(OR(HW1T!AJ14=":",HW1T!AJ14=""),":",((HW1T!AJ14-HW1T!AJ$17)/HW1T!AJ$17+1)*100)</f>
        <v>90.057776907181903</v>
      </c>
      <c r="AK14" s="172">
        <f>IF(OR(HW1T!AK14=":",HW1T!AK14=""),":",((HW1T!AK14-HW1T!AK$17)/HW1T!AK$17+1)*100)</f>
        <v>98.302319962413193</v>
      </c>
      <c r="AL14" s="172">
        <f>IF(OR(HW1T!AL14=":",HW1T!AL14=""),":",((HW1T!AL14-HW1T!AL$17)/HW1T!AL$17+1)*100)</f>
        <v>72.78095821370502</v>
      </c>
      <c r="AM14" s="172">
        <f>IF(OR(HW1T!AM14=":",HW1T!AM14=""),":",((HW1T!AM14-HW1T!AM$17)/HW1T!AM$17+1)*100)</f>
        <v>94.962871036796187</v>
      </c>
      <c r="AN14" s="172">
        <f>IF(OR(HW1T!AN14=":",HW1T!AN14=""),":",((HW1T!AN14-HW1T!AN$17)/HW1T!AN$17+1)*100)</f>
        <v>95.575895924503286</v>
      </c>
      <c r="AO14" s="172">
        <f>IF(OR(HW1T!AO14=":",HW1T!AO14=""),":",((HW1T!AO14-HW1T!AO$17)/HW1T!AO$17+1)*100)</f>
        <v>77.443733780123196</v>
      </c>
      <c r="AP14" s="190"/>
      <c r="AQ14" s="172">
        <f>IF(OR(HW1T!AQ14=":",HW1T!AQ14=""),":",((HW1T!AQ14-HW1T!AQ$17)/HW1T!AQ$17+1)*100)</f>
        <v>106.47394978508949</v>
      </c>
      <c r="AR14" s="172">
        <f>IF(OR(HW1T!AR14=":",HW1T!AR14=""),":",((HW1T!AR14-HW1T!AR$17)/HW1T!AR$17+1)*100)</f>
        <v>89.641824809735326</v>
      </c>
      <c r="AS14" s="172">
        <f>IF(OR(HW1T!AS14=":",HW1T!AS14=""),":",((HW1T!AS14-HW1T!AS$17)/HW1T!AS$17+1)*100)</f>
        <v>92.976826409177903</v>
      </c>
    </row>
    <row r="15" spans="1:45" ht="22.5" customHeight="1">
      <c r="A15" s="77">
        <f t="shared" si="0"/>
        <v>1</v>
      </c>
      <c r="B15" s="105">
        <v>2003</v>
      </c>
      <c r="C15" s="172">
        <f>IF(OR(HW1T!C15=":",HW1T!C15=""),":",((HW1T!C15-HW1T!C$17)/HW1T!C$17+1)*100)</f>
        <v>109.56533529953492</v>
      </c>
      <c r="D15" s="172">
        <f>IF(OR(HW1T!D15=":",HW1T!D15=""),":",((HW1T!D15-HW1T!D$17)/HW1T!D$17+1)*100)</f>
        <v>115.18140229897014</v>
      </c>
      <c r="E15" s="172">
        <f>IF(OR(HW1T!E15=":",HW1T!E15=""),":",((HW1T!E15-HW1T!E$17)/HW1T!E$17+1)*100)</f>
        <v>99.078032545475253</v>
      </c>
      <c r="F15" s="172">
        <f>IF(OR(HW1T!F15=":",HW1T!F15=""),":",((HW1T!F15-HW1T!F$17)/HW1T!F$17+1)*100)</f>
        <v>78.571428571428569</v>
      </c>
      <c r="G15" s="172">
        <f>IF(OR(HW1T!G15=":",HW1T!G15=""),":",((HW1T!G15-HW1T!G$17)/HW1T!G$17+1)*100)</f>
        <v>112.01834289080024</v>
      </c>
      <c r="H15" s="172">
        <f>IF(OR(HW1T!H15=":",HW1T!H15=""),":",((HW1T!H15-HW1T!H$17)/HW1T!H$17+1)*100)</f>
        <v>88.678925973795515</v>
      </c>
      <c r="I15" s="172">
        <f>IF(OR(HW1T!I15=":",HW1T!I15=""),":",((HW1T!I15-HW1T!I$17)/HW1T!I$17+1)*100)</f>
        <v>97.017013826845613</v>
      </c>
      <c r="J15" s="172">
        <f>IF(OR(HW1T!J15=":",HW1T!J15=""),":",((HW1T!J15-HW1T!J$17)/HW1T!J$17+1)*100)</f>
        <v>95.751500993421658</v>
      </c>
      <c r="K15" s="172">
        <f>IF(OR(HW1T!K15=":",HW1T!K15=""),":",((HW1T!K15-HW1T!K$17)/HW1T!K$17+1)*100)</f>
        <v>99.862027194076646</v>
      </c>
      <c r="L15" s="172">
        <f>IF(OR(HW1T!L15=":",HW1T!L15=""),":",((HW1T!L15-HW1T!L$17)/HW1T!L$17+1)*100)</f>
        <v>92.42051735167864</v>
      </c>
      <c r="M15" s="172">
        <f>IF(OR(HW1T!M15=":",HW1T!M15=""),":",((HW1T!M15-HW1T!M$17)/HW1T!M$17+1)*100)</f>
        <v>96.972366040983161</v>
      </c>
      <c r="N15" s="172">
        <f>IF(OR(HW1T!N15=":",HW1T!N15=""),":",((HW1T!N15-HW1T!N$17)/HW1T!N$17+1)*100)</f>
        <v>77.149943316813406</v>
      </c>
      <c r="O15" s="172">
        <f>IF(OR(HW1T!O15=":",HW1T!O15=""),":",((HW1T!O15-HW1T!O$17)/HW1T!O$17+1)*100)</f>
        <v>97.776344096681584</v>
      </c>
      <c r="P15" s="172">
        <f>IF(OR(HW1T!P15=":",HW1T!P15=""),":",((HW1T!P15-HW1T!P$17)/HW1T!P$17+1)*100)</f>
        <v>98.090081030628781</v>
      </c>
      <c r="Q15" s="172">
        <f>IF(OR(HW1T!Q15=":",HW1T!Q15=""),":",((HW1T!Q15-HW1T!Q$17)/HW1T!Q$17+1)*100)</f>
        <v>96.276350604479205</v>
      </c>
      <c r="R15" s="172">
        <f>IF(OR(HW1T!R15=":",HW1T!R15=""),":",((HW1T!R15-HW1T!R$17)/HW1T!R$17+1)*100)</f>
        <v>98.985558528156375</v>
      </c>
      <c r="S15" s="172">
        <f>IF(OR(HW1T!S15=":",HW1T!S15=""),":",((HW1T!S15-HW1T!S$17)/HW1T!S$17+1)*100)</f>
        <v>97.086309642691575</v>
      </c>
      <c r="T15" s="172">
        <f>IF(OR(HW1T!T15=":",HW1T!T15=""),":",((HW1T!T15-HW1T!T$17)/HW1T!T$17+1)*100)</f>
        <v>91.743593326965993</v>
      </c>
      <c r="U15" s="172">
        <f>IF(OR(HW1T!U15=":",HW1T!U15=""),":",((HW1T!U15-HW1T!U$17)/HW1T!U$17+1)*100)</f>
        <v>93.99341501708949</v>
      </c>
      <c r="V15" s="172">
        <f>IF(OR(HW1T!V15=":",HW1T!V15=""),":",((HW1T!V15-HW1T!V$17)/HW1T!V$17+1)*100)</f>
        <v>76.841820424564276</v>
      </c>
      <c r="W15" s="172" t="str">
        <f>IF(OR(P1_1T!W15=":",P1_1T!W15=""),":",((P1_1T!W15-P1_1T!W$17)/P1_1T!W$17+1)*100)</f>
        <v>:</v>
      </c>
      <c r="X15" s="172" t="str">
        <f>IF(OR(P1_1T!X15=":",P1_1T!X15=""),":",((P1_1T!X15-P1_1T!X$17)/P1_1T!X$17+1)*100)</f>
        <v>:</v>
      </c>
      <c r="Y15" s="172" t="str">
        <f>IF(OR(P1_1T!Y15=":",P1_1T!Y15=""),":",((P1_1T!Y15-P1_1T!Y$17)/P1_1T!Y$17+1)*100)</f>
        <v>:</v>
      </c>
      <c r="Z15" s="172" t="str">
        <f>IF(OR(P1_1T!Z15=":",P1_1T!Z15=""),":",((P1_1T!Z15-P1_1T!Z$17)/P1_1T!Z$17+1)*100)</f>
        <v>:</v>
      </c>
      <c r="AA15" s="172" t="str">
        <f>IF(OR(P1_1T!AA15=":",P1_1T!AA15=""),":",((P1_1T!AA15-P1_1T!AA$17)/P1_1T!AA$17+1)*100)</f>
        <v>:</v>
      </c>
      <c r="AB15" s="172" t="str">
        <f>IF(OR(P1_1T!AB15=":",P1_1T!AB15=""),":",((P1_1T!AB15-P1_1T!AB$17)/P1_1T!AB$17+1)*100)</f>
        <v>:</v>
      </c>
      <c r="AC15" s="175">
        <f>IF(OR(HW1T!AC15=":",HW1T!AC15=""),":",((HW1T!AC15-HW1T!AC$17)/HW1T!AC$17+1)*100)</f>
        <v>96.528319351786394</v>
      </c>
      <c r="AD15" s="172" t="str">
        <f>IF(OR(P1_1T!AD15=":",P1_1T!AD15=""),":",((P1_1T!AD15-P1_1T!AD$17)/P1_1T!AD$17+1)*100)</f>
        <v>:</v>
      </c>
      <c r="AE15" s="172">
        <f>IF(OR(HW1T!AE15=":",HW1T!AE15=""),":",((HW1T!AE15-HW1T!AE$17)/HW1T!AE$17+1)*100)</f>
        <v>109.56533529953492</v>
      </c>
      <c r="AF15" s="172">
        <f>IF(OR(HW1T!AF15=":",HW1T!AF15=""),":",((HW1T!AF15-HW1T!AF$17)/HW1T!AF$17+1)*100)</f>
        <v>99.225533252565299</v>
      </c>
      <c r="AG15" s="172">
        <f>IF(OR(HW1T!AG15=":",HW1T!AG15=""),":",((HW1T!AG15-HW1T!AG$17)/HW1T!AG$17+1)*100)</f>
        <v>99.078032545475253</v>
      </c>
      <c r="AH15" s="172">
        <f>IF(OR(HW1T!AH15=":",HW1T!AH15=""),":",((HW1T!AH15-HW1T!AH$17)/HW1T!AH$17+1)*100)</f>
        <v>88.678925973795515</v>
      </c>
      <c r="AI15" s="172">
        <f>IF(OR(HW1T!AI15=":",HW1T!AI15=""),":",((HW1T!AI15-HW1T!AI$17)/HW1T!AI$17+1)*100)</f>
        <v>97.662599195478762</v>
      </c>
      <c r="AJ15" s="172">
        <f>IF(OR(HW1T!AJ15=":",HW1T!AJ15=""),":",((HW1T!AJ15-HW1T!AJ$17)/HW1T!AJ$17+1)*100)</f>
        <v>92.42051735167864</v>
      </c>
      <c r="AK15" s="172">
        <f>IF(OR(HW1T!AK15=":",HW1T!AK15=""),":",((HW1T!AK15-HW1T!AK$17)/HW1T!AK$17+1)*100)</f>
        <v>96.972366040983161</v>
      </c>
      <c r="AL15" s="172">
        <f>IF(OR(HW1T!AL15=":",HW1T!AL15=""),":",((HW1T!AL15-HW1T!AL$17)/HW1T!AL$17+1)*100)</f>
        <v>77.149943316813406</v>
      </c>
      <c r="AM15" s="172">
        <f>IF(OR(HW1T!AM15=":",HW1T!AM15=""),":",((HW1T!AM15-HW1T!AM$17)/HW1T!AM$17+1)*100)</f>
        <v>97.875194813082871</v>
      </c>
      <c r="AN15" s="172">
        <f>IF(OR(HW1T!AN15=":",HW1T!AN15=""),":",((HW1T!AN15-HW1T!AN$17)/HW1T!AN$17+1)*100)</f>
        <v>97.090636736421416</v>
      </c>
      <c r="AO15" s="172">
        <f>IF(OR(HW1T!AO15=":",HW1T!AO15=""),":",((HW1T!AO15-HW1T!AO$17)/HW1T!AO$17+1)*100)</f>
        <v>83.857424396383735</v>
      </c>
      <c r="AP15" s="190"/>
      <c r="AQ15" s="172">
        <f>IF(OR(HW1T!AQ15=":",HW1T!AQ15=""),":",((HW1T!AQ15-HW1T!AQ$17)/HW1T!AQ$17+1)*100)</f>
        <v>109.66940204045707</v>
      </c>
      <c r="AR15" s="172">
        <f>IF(OR(HW1T!AR15=":",HW1T!AR15=""),":",((HW1T!AR15-HW1T!AR$17)/HW1T!AR$17+1)*100)</f>
        <v>93.938699128207489</v>
      </c>
      <c r="AS15" s="172">
        <f>IF(OR(HW1T!AS15=":",HW1T!AS15=""),":",((HW1T!AS15-HW1T!AS$17)/HW1T!AS$17+1)*100)</f>
        <v>95.568112057648534</v>
      </c>
    </row>
    <row r="16" spans="1:45" ht="22.5" customHeight="1">
      <c r="A16" s="77">
        <f t="shared" si="0"/>
        <v>1</v>
      </c>
      <c r="B16" s="105">
        <v>2004</v>
      </c>
      <c r="C16" s="172">
        <f>IF(OR(HW1T!C16=":",HW1T!C16=""),":",((HW1T!C16-HW1T!C$17)/HW1T!C$17+1)*100)</f>
        <v>109.00045654718595</v>
      </c>
      <c r="D16" s="172">
        <f>IF(OR(HW1T!D16=":",HW1T!D16=""),":",((HW1T!D16-HW1T!D$17)/HW1T!D$17+1)*100)</f>
        <v>105.46235094051144</v>
      </c>
      <c r="E16" s="172">
        <f>IF(OR(HW1T!E16=":",HW1T!E16=""),":",((HW1T!E16-HW1T!E$17)/HW1T!E$17+1)*100)</f>
        <v>100.21858695660961</v>
      </c>
      <c r="F16" s="172">
        <f>IF(OR(HW1T!F16=":",HW1T!F16=""),":",((HW1T!F16-HW1T!F$17)/HW1T!F$17+1)*100)</f>
        <v>89.226490473263681</v>
      </c>
      <c r="G16" s="172">
        <f>IF(OR(HW1T!G16=":",HW1T!G16=""),":",((HW1T!G16-HW1T!G$17)/HW1T!G$17+1)*100)</f>
        <v>101.61919621548243</v>
      </c>
      <c r="H16" s="172">
        <f>IF(OR(HW1T!H16=":",HW1T!H16=""),":",((HW1T!H16-HW1T!H$17)/HW1T!H$17+1)*100)</f>
        <v>94.53856014310692</v>
      </c>
      <c r="I16" s="172">
        <f>IF(OR(HW1T!I16=":",HW1T!I16=""),":",((HW1T!I16-HW1T!I$17)/HW1T!I$17+1)*100)</f>
        <v>97.580818155365762</v>
      </c>
      <c r="J16" s="172">
        <f>IF(OR(HW1T!J16=":",HW1T!J16=""),":",((HW1T!J16-HW1T!J$17)/HW1T!J$17+1)*100)</f>
        <v>96.973506968903067</v>
      </c>
      <c r="K16" s="172">
        <f>IF(OR(HW1T!K16=":",HW1T!K16=""),":",((HW1T!K16-HW1T!K$17)/HW1T!K$17+1)*100)</f>
        <v>99.639223428266533</v>
      </c>
      <c r="L16" s="172">
        <f>IF(OR(HW1T!L16=":",HW1T!L16=""),":",((HW1T!L16-HW1T!L$17)/HW1T!L$17+1)*100)</f>
        <v>98.308986098207725</v>
      </c>
      <c r="M16" s="172">
        <f>IF(OR(HW1T!M16=":",HW1T!M16=""),":",((HW1T!M16-HW1T!M$17)/HW1T!M$17+1)*100)</f>
        <v>98.902327057634821</v>
      </c>
      <c r="N16" s="172">
        <f>IF(OR(HW1T!N16=":",HW1T!N16=""),":",((HW1T!N16-HW1T!N$17)/HW1T!N$17+1)*100)</f>
        <v>87.460166125896038</v>
      </c>
      <c r="O16" s="172">
        <f>IF(OR(HW1T!O16=":",HW1T!O16=""),":",((HW1T!O16-HW1T!O$17)/HW1T!O$17+1)*100)</f>
        <v>97.714760594977292</v>
      </c>
      <c r="P16" s="172">
        <f>IF(OR(HW1T!P16=":",HW1T!P16=""),":",((HW1T!P16-HW1T!P$17)/HW1T!P$17+1)*100)</f>
        <v>96.013916586321528</v>
      </c>
      <c r="Q16" s="172">
        <f>IF(OR(HW1T!Q16=":",HW1T!Q16=""),":",((HW1T!Q16-HW1T!Q$17)/HW1T!Q$17+1)*100)</f>
        <v>97.009046632334702</v>
      </c>
      <c r="R16" s="172">
        <f>IF(OR(HW1T!R16=":",HW1T!R16=""),":",((HW1T!R16-HW1T!R$17)/HW1T!R$17+1)*100)</f>
        <v>99.14117571921274</v>
      </c>
      <c r="S16" s="172">
        <f>IF(OR(HW1T!S16=":",HW1T!S16=""),":",((HW1T!S16-HW1T!S$17)/HW1T!S$17+1)*100)</f>
        <v>96.872156275678336</v>
      </c>
      <c r="T16" s="172">
        <f>IF(OR(HW1T!T16=":",HW1T!T16=""),":",((HW1T!T16-HW1T!T$17)/HW1T!T$17+1)*100)</f>
        <v>96.368131927156881</v>
      </c>
      <c r="U16" s="172">
        <f>IF(OR(HW1T!U16=":",HW1T!U16=""),":",((HW1T!U16-HW1T!U$17)/HW1T!U$17+1)*100)</f>
        <v>96.645941912998438</v>
      </c>
      <c r="V16" s="172">
        <f>IF(OR(HW1T!V16=":",HW1T!V16=""),":",((HW1T!V16-HW1T!V$17)/HW1T!V$17+1)*100)</f>
        <v>91.373800569979679</v>
      </c>
      <c r="W16" s="172" t="str">
        <f>IF(OR(P1_1T!W16=":",P1_1T!W16=""),":",((P1_1T!W16-P1_1T!W$17)/P1_1T!W$17+1)*100)</f>
        <v>:</v>
      </c>
      <c r="X16" s="172" t="str">
        <f>IF(OR(P1_1T!X16=":",P1_1T!X16=""),":",((P1_1T!X16-P1_1T!X$17)/P1_1T!X$17+1)*100)</f>
        <v>:</v>
      </c>
      <c r="Y16" s="172" t="str">
        <f>IF(OR(P1_1T!Y16=":",P1_1T!Y16=""),":",((P1_1T!Y16-P1_1T!Y$17)/P1_1T!Y$17+1)*100)</f>
        <v>:</v>
      </c>
      <c r="Z16" s="172" t="str">
        <f>IF(OR(P1_1T!Z16=":",P1_1T!Z16=""),":",((P1_1T!Z16-P1_1T!Z$17)/P1_1T!Z$17+1)*100)</f>
        <v>:</v>
      </c>
      <c r="AA16" s="172" t="str">
        <f>IF(OR(P1_1T!AA16=":",P1_1T!AA16=""),":",((P1_1T!AA16-P1_1T!AA$17)/P1_1T!AA$17+1)*100)</f>
        <v>:</v>
      </c>
      <c r="AB16" s="172" t="str">
        <f>IF(OR(P1_1T!AB16=":",P1_1T!AB16=""),":",((P1_1T!AB16-P1_1T!AB$17)/P1_1T!AB$17+1)*100)</f>
        <v>:</v>
      </c>
      <c r="AC16" s="175">
        <f>IF(OR(HW1T!AC16=":",HW1T!AC16=""),":",((HW1T!AC16-HW1T!AC$17)/HW1T!AC$17+1)*100)</f>
        <v>98.398542603484898</v>
      </c>
      <c r="AD16" s="172" t="str">
        <f>IF(OR(P1_1T!AD16=":",P1_1T!AD16=""),":",((P1_1T!AD16-P1_1T!AD$17)/P1_1T!AD$17+1)*100)</f>
        <v>:</v>
      </c>
      <c r="AE16" s="172">
        <f>IF(OR(HW1T!AE16=":",HW1T!AE16=""),":",((HW1T!AE16-HW1T!AE$17)/HW1T!AE$17+1)*100)</f>
        <v>109.00045654718595</v>
      </c>
      <c r="AF16" s="172">
        <f>IF(OR(HW1T!AF16=":",HW1T!AF16=""),":",((HW1T!AF16-HW1T!AF$17)/HW1T!AF$17+1)*100)</f>
        <v>100.01680072280395</v>
      </c>
      <c r="AG16" s="172">
        <f>IF(OR(HW1T!AG16=":",HW1T!AG16=""),":",((HW1T!AG16-HW1T!AG$17)/HW1T!AG$17+1)*100)</f>
        <v>100.21858695660961</v>
      </c>
      <c r="AH16" s="172">
        <f>IF(OR(HW1T!AH16=":",HW1T!AH16=""),":",((HW1T!AH16-HW1T!AH$17)/HW1T!AH$17+1)*100)</f>
        <v>94.53856014310692</v>
      </c>
      <c r="AI16" s="172">
        <f>IF(OR(HW1T!AI16=":",HW1T!AI16=""),":",((HW1T!AI16-HW1T!AI$17)/HW1T!AI$17+1)*100)</f>
        <v>98.095797010512484</v>
      </c>
      <c r="AJ16" s="172">
        <f>IF(OR(HW1T!AJ16=":",HW1T!AJ16=""),":",((HW1T!AJ16-HW1T!AJ$17)/HW1T!AJ$17+1)*100)</f>
        <v>98.308986098207725</v>
      </c>
      <c r="AK16" s="172">
        <f>IF(OR(HW1T!AK16=":",HW1T!AK16=""),":",((HW1T!AK16-HW1T!AK$17)/HW1T!AK$17+1)*100)</f>
        <v>98.902327057634821</v>
      </c>
      <c r="AL16" s="172">
        <f>IF(OR(HW1T!AL16=":",HW1T!AL16=""),":",((HW1T!AL16-HW1T!AL$17)/HW1T!AL$17+1)*100)</f>
        <v>87.460166125896038</v>
      </c>
      <c r="AM16" s="172">
        <f>IF(OR(HW1T!AM16=":",HW1T!AM16=""),":",((HW1T!AM16-HW1T!AM$17)/HW1T!AM$17+1)*100)</f>
        <v>97.178866887382199</v>
      </c>
      <c r="AN16" s="172">
        <f>IF(OR(HW1T!AN16=":",HW1T!AN16=""),":",((HW1T!AN16-HW1T!AN$17)/HW1T!AN$17+1)*100)</f>
        <v>97.476153798204805</v>
      </c>
      <c r="AO16" s="172">
        <f>IF(OR(HW1T!AO16=":",HW1T!AO16=""),":",((HW1T!AO16-HW1T!AO$17)/HW1T!AO$17+1)*100)</f>
        <v>93.604153062591593</v>
      </c>
      <c r="AP16" s="190"/>
      <c r="AQ16" s="172">
        <f>IF(OR(HW1T!AQ16=":",HW1T!AQ16=""),":",((HW1T!AQ16-HW1T!AQ$17)/HW1T!AQ$17+1)*100)</f>
        <v>108.93489480806105</v>
      </c>
      <c r="AR16" s="172">
        <f>IF(OR(HW1T!AR16=":",HW1T!AR16=""),":",((HW1T!AR16-HW1T!AR$17)/HW1T!AR$17+1)*100)</f>
        <v>97.293910905025854</v>
      </c>
      <c r="AS16" s="172">
        <f>IF(OR(HW1T!AS16=":",HW1T!AS16=""),":",((HW1T!AS16-HW1T!AS$17)/HW1T!AS$17+1)*100)</f>
        <v>97.338295565488934</v>
      </c>
    </row>
    <row r="17" spans="1:45" ht="22.5" customHeight="1">
      <c r="A17" s="77">
        <f t="shared" si="0"/>
        <v>1</v>
      </c>
      <c r="B17" s="105">
        <v>2005</v>
      </c>
      <c r="C17" s="172">
        <f>IF(OR(HW1T!C17=":",HW1T!C17=""),":",((HW1T!C17-HW1T!C$17)/HW1T!C$17+1)*100)</f>
        <v>100</v>
      </c>
      <c r="D17" s="172">
        <f>IF(OR(HW1T!D17=":",HW1T!D17=""),":",((HW1T!D17-HW1T!D$17)/HW1T!D$17+1)*100)</f>
        <v>100</v>
      </c>
      <c r="E17" s="172">
        <f>IF(OR(HW1T!E17=":",HW1T!E17=""),":",((HW1T!E17-HW1T!E$17)/HW1T!E$17+1)*100)</f>
        <v>100</v>
      </c>
      <c r="F17" s="172">
        <f>IF(OR(HW1T!F17=":",HW1T!F17=""),":",((HW1T!F17-HW1T!F$17)/HW1T!F$17+1)*100)</f>
        <v>100</v>
      </c>
      <c r="G17" s="172">
        <f>IF(OR(HW1T!G17=":",HW1T!G17=""),":",((HW1T!G17-HW1T!G$17)/HW1T!G$17+1)*100)</f>
        <v>100</v>
      </c>
      <c r="H17" s="172">
        <f>IF(OR(HW1T!H17=":",HW1T!H17=""),":",((HW1T!H17-HW1T!H$17)/HW1T!H$17+1)*100)</f>
        <v>100</v>
      </c>
      <c r="I17" s="172">
        <f>IF(OR(HW1T!I17=":",HW1T!I17=""),":",((HW1T!I17-HW1T!I$17)/HW1T!I$17+1)*100)</f>
        <v>100</v>
      </c>
      <c r="J17" s="172">
        <f>IF(OR(HW1T!J17=":",HW1T!J17=""),":",((HW1T!J17-HW1T!J$17)/HW1T!J$17+1)*100)</f>
        <v>100</v>
      </c>
      <c r="K17" s="172">
        <f>IF(OR(HW1T!K17=":",HW1T!K17=""),":",((HW1T!K17-HW1T!K$17)/HW1T!K$17+1)*100)</f>
        <v>100</v>
      </c>
      <c r="L17" s="172">
        <f>IF(OR(HW1T!L17=":",HW1T!L17=""),":",((HW1T!L17-HW1T!L$17)/HW1T!L$17+1)*100)</f>
        <v>100</v>
      </c>
      <c r="M17" s="172">
        <f>IF(OR(HW1T!M17=":",HW1T!M17=""),":",((HW1T!M17-HW1T!M$17)/HW1T!M$17+1)*100)</f>
        <v>100</v>
      </c>
      <c r="N17" s="172">
        <f>IF(OR(HW1T!N17=":",HW1T!N17=""),":",((HW1T!N17-HW1T!N$17)/HW1T!N$17+1)*100)</f>
        <v>100</v>
      </c>
      <c r="O17" s="172">
        <f>IF(OR(HW1T!O17=":",HW1T!O17=""),":",((HW1T!O17-HW1T!O$17)/HW1T!O$17+1)*100)</f>
        <v>100</v>
      </c>
      <c r="P17" s="172">
        <f>IF(OR(HW1T!P17=":",HW1T!P17=""),":",((HW1T!P17-HW1T!P$17)/HW1T!P$17+1)*100)</f>
        <v>100</v>
      </c>
      <c r="Q17" s="172">
        <f>IF(OR(HW1T!Q17=":",HW1T!Q17=""),":",((HW1T!Q17-HW1T!Q$17)/HW1T!Q$17+1)*100)</f>
        <v>100</v>
      </c>
      <c r="R17" s="172">
        <f>IF(OR(HW1T!R17=":",HW1T!R17=""),":",((HW1T!R17-HW1T!R$17)/HW1T!R$17+1)*100)</f>
        <v>100</v>
      </c>
      <c r="S17" s="172">
        <f>IF(OR(HW1T!S17=":",HW1T!S17=""),":",((HW1T!S17-HW1T!S$17)/HW1T!S$17+1)*100)</f>
        <v>100</v>
      </c>
      <c r="T17" s="172">
        <f>IF(OR(HW1T!T17=":",HW1T!T17=""),":",((HW1T!T17-HW1T!T$17)/HW1T!T$17+1)*100)</f>
        <v>100</v>
      </c>
      <c r="U17" s="172">
        <f>IF(OR(HW1T!U17=":",HW1T!U17=""),":",((HW1T!U17-HW1T!U$17)/HW1T!U$17+1)*100)</f>
        <v>100</v>
      </c>
      <c r="V17" s="172">
        <f>IF(OR(HW1T!V17=":",HW1T!V17=""),":",((HW1T!V17-HW1T!V$17)/HW1T!V$17+1)*100)</f>
        <v>100</v>
      </c>
      <c r="W17" s="172" t="str">
        <f>IF(OR(P1_1T!W17=":",P1_1T!W17=""),":",((P1_1T!W17-P1_1T!W$17)/P1_1T!W$17+1)*100)</f>
        <v>:</v>
      </c>
      <c r="X17" s="172" t="str">
        <f>IF(OR(P1_1T!X17=":",P1_1T!X17=""),":",((P1_1T!X17-P1_1T!X$17)/P1_1T!X$17+1)*100)</f>
        <v>:</v>
      </c>
      <c r="Y17" s="172" t="str">
        <f>IF(OR(P1_1T!Y17=":",P1_1T!Y17=""),":",((P1_1T!Y17-P1_1T!Y$17)/P1_1T!Y$17+1)*100)</f>
        <v>:</v>
      </c>
      <c r="Z17" s="172" t="str">
        <f>IF(OR(P1_1T!Z17=":",P1_1T!Z17=""),":",((P1_1T!Z17-P1_1T!Z$17)/P1_1T!Z$17+1)*100)</f>
        <v>:</v>
      </c>
      <c r="AA17" s="172" t="str">
        <f>IF(OR(P1_1T!AA17=":",P1_1T!AA17=""),":",((P1_1T!AA17-P1_1T!AA$17)/P1_1T!AA$17+1)*100)</f>
        <v>:</v>
      </c>
      <c r="AB17" s="172" t="str">
        <f>IF(OR(P1_1T!AB17=":",P1_1T!AB17=""),":",((P1_1T!AB17-P1_1T!AB$17)/P1_1T!AB$17+1)*100)</f>
        <v>:</v>
      </c>
      <c r="AC17" s="175">
        <f>IF(OR(HW1T!AC17=":",HW1T!AC17=""),":",((HW1T!AC17-HW1T!AC$17)/HW1T!AC$17+1)*100)</f>
        <v>100</v>
      </c>
      <c r="AD17" s="172" t="str">
        <f>IF(OR(P1_1T!AD17=":",P1_1T!AD17=""),":",((P1_1T!AD17-P1_1T!AD$17)/P1_1T!AD$17+1)*100)</f>
        <v>:</v>
      </c>
      <c r="AE17" s="172">
        <f>IF(OR(HW1T!AE17=":",HW1T!AE17=""),":",((HW1T!AE17-HW1T!AE$17)/HW1T!AE$17+1)*100)</f>
        <v>100</v>
      </c>
      <c r="AF17" s="172">
        <f>IF(OR(HW1T!AF17=":",HW1T!AF17=""),":",((HW1T!AF17-HW1T!AF$17)/HW1T!AF$17+1)*100)</f>
        <v>100</v>
      </c>
      <c r="AG17" s="172">
        <f>IF(OR(HW1T!AG17=":",HW1T!AG17=""),":",((HW1T!AG17-HW1T!AG$17)/HW1T!AG$17+1)*100)</f>
        <v>100</v>
      </c>
      <c r="AH17" s="172">
        <f>IF(OR(HW1T!AH17=":",HW1T!AH17=""),":",((HW1T!AH17-HW1T!AH$17)/HW1T!AH$17+1)*100)</f>
        <v>100</v>
      </c>
      <c r="AI17" s="172">
        <f>IF(OR(HW1T!AI17=":",HW1T!AI17=""),":",((HW1T!AI17-HW1T!AI$17)/HW1T!AI$17+1)*100)</f>
        <v>100</v>
      </c>
      <c r="AJ17" s="172">
        <f>IF(OR(HW1T!AJ17=":",HW1T!AJ17=""),":",((HW1T!AJ17-HW1T!AJ$17)/HW1T!AJ$17+1)*100)</f>
        <v>100</v>
      </c>
      <c r="AK17" s="172">
        <f>IF(OR(HW1T!AK17=":",HW1T!AK17=""),":",((HW1T!AK17-HW1T!AK$17)/HW1T!AK$17+1)*100)</f>
        <v>100</v>
      </c>
      <c r="AL17" s="172">
        <f>IF(OR(HW1T!AL17=":",HW1T!AL17=""),":",((HW1T!AL17-HW1T!AL$17)/HW1T!AL$17+1)*100)</f>
        <v>100</v>
      </c>
      <c r="AM17" s="172">
        <f>IF(OR(HW1T!AM17=":",HW1T!AM17=""),":",((HW1T!AM17-HW1T!AM$17)/HW1T!AM$17+1)*100)</f>
        <v>100</v>
      </c>
      <c r="AN17" s="172">
        <f>IF(OR(HW1T!AN17=":",HW1T!AN17=""),":",((HW1T!AN17-HW1T!AN$17)/HW1T!AN$17+1)*100)</f>
        <v>100</v>
      </c>
      <c r="AO17" s="172">
        <f>IF(OR(HW1T!AO17=":",HW1T!AO17=""),":",((HW1T!AO17-HW1T!AO$17)/HW1T!AO$17+1)*100)</f>
        <v>100</v>
      </c>
      <c r="AP17" s="190"/>
      <c r="AQ17" s="172">
        <f>IF(OR(HW1T!AQ17=":",HW1T!AQ17=""),":",((HW1T!AQ17-HW1T!AQ$17)/HW1T!AQ$17+1)*100)</f>
        <v>100</v>
      </c>
      <c r="AR17" s="172">
        <f>IF(OR(HW1T!AR17=":",HW1T!AR17=""),":",((HW1T!AR17-HW1T!AR$17)/HW1T!AR$17+1)*100)</f>
        <v>100</v>
      </c>
      <c r="AS17" s="172">
        <f>IF(OR(HW1T!AS17=":",HW1T!AS17=""),":",((HW1T!AS17-HW1T!AS$17)/HW1T!AS$17+1)*100)</f>
        <v>100</v>
      </c>
    </row>
    <row r="18" spans="1:45" ht="22.5" customHeight="1">
      <c r="A18" s="77">
        <f t="shared" si="0"/>
        <v>1</v>
      </c>
      <c r="B18" s="105">
        <v>2006</v>
      </c>
      <c r="C18" s="172">
        <f>IF(OR(HW1T!C18=":",HW1T!C18=""),":",((HW1T!C18-HW1T!C$17)/HW1T!C$17+1)*100)</f>
        <v>85.187762741890921</v>
      </c>
      <c r="D18" s="172">
        <f>IF(OR(HW1T!D18=":",HW1T!D18=""),":",((HW1T!D18-HW1T!D$17)/HW1T!D$17+1)*100)</f>
        <v>97.197100891539989</v>
      </c>
      <c r="E18" s="172">
        <f>IF(OR(HW1T!E18=":",HW1T!E18=""),":",((HW1T!E18-HW1T!E$17)/HW1T!E$17+1)*100)</f>
        <v>104.52077828014237</v>
      </c>
      <c r="F18" s="172">
        <f>IF(OR(HW1T!F18=":",HW1T!F18=""),":",((HW1T!F18-HW1T!F$17)/HW1T!F$17+1)*100)</f>
        <v>108.17455439459127</v>
      </c>
      <c r="G18" s="172">
        <f>IF(OR(HW1T!G18=":",HW1T!G18=""),":",((HW1T!G18-HW1T!G$17)/HW1T!G$17+1)*100)</f>
        <v>117.01247944136352</v>
      </c>
      <c r="H18" s="172">
        <f>IF(OR(HW1T!H18=":",HW1T!H18=""),":",((HW1T!H18-HW1T!H$17)/HW1T!H$17+1)*100)</f>
        <v>104.1851340403188</v>
      </c>
      <c r="I18" s="172">
        <f>IF(OR(HW1T!I18=":",HW1T!I18=""),":",((HW1T!I18-HW1T!I$17)/HW1T!I$17+1)*100)</f>
        <v>100.54660593884978</v>
      </c>
      <c r="J18" s="172">
        <f>IF(OR(HW1T!J18=":",HW1T!J18=""),":",((HW1T!J18-HW1T!J$17)/HW1T!J$17+1)*100)</f>
        <v>99.464091114384118</v>
      </c>
      <c r="K18" s="172">
        <f>IF(OR(HW1T!K18=":",HW1T!K18=""),":",((HW1T!K18-HW1T!K$17)/HW1T!K$17+1)*100)</f>
        <v>100.76448229288791</v>
      </c>
      <c r="L18" s="172">
        <f>IF(OR(HW1T!L18=":",HW1T!L18=""),":",((HW1T!L18-HW1T!L$17)/HW1T!L$17+1)*100)</f>
        <v>107.79898950003029</v>
      </c>
      <c r="M18" s="172">
        <f>IF(OR(HW1T!M18=":",HW1T!M18=""),":",((HW1T!M18-HW1T!M$17)/HW1T!M$17+1)*100)</f>
        <v>101.04680599095363</v>
      </c>
      <c r="N18" s="172">
        <f>IF(OR(HW1T!N18=":",HW1T!N18=""),":",((HW1T!N18-HW1T!N$17)/HW1T!N$17+1)*100)</f>
        <v>104.68816284218039</v>
      </c>
      <c r="O18" s="172">
        <f>IF(OR(HW1T!O18=":",HW1T!O18=""),":",((HW1T!O18-HW1T!O$17)/HW1T!O$17+1)*100)</f>
        <v>108.04114601267621</v>
      </c>
      <c r="P18" s="172">
        <f>IF(OR(HW1T!P18=":",HW1T!P18=""),":",((HW1T!P18-HW1T!P$17)/HW1T!P$17+1)*100)</f>
        <v>102.93719820350785</v>
      </c>
      <c r="Q18" s="172">
        <f>IF(OR(HW1T!Q18=":",HW1T!Q18=""),":",((HW1T!Q18-HW1T!Q$17)/HW1T!Q$17+1)*100)</f>
        <v>100.41948700200261</v>
      </c>
      <c r="R18" s="172">
        <f>IF(OR(HW1T!R18=":",HW1T!R18=""),":",((HW1T!R18-HW1T!R$17)/HW1T!R$17+1)*100)</f>
        <v>102.83563112434886</v>
      </c>
      <c r="S18" s="172">
        <f>IF(OR(HW1T!S18=":",HW1T!S18=""),":",((HW1T!S18-HW1T!S$17)/HW1T!S$17+1)*100)</f>
        <v>103.64355422764193</v>
      </c>
      <c r="T18" s="172">
        <f>IF(OR(HW1T!T18=":",HW1T!T18=""),":",((HW1T!T18-HW1T!T$17)/HW1T!T$17+1)*100)</f>
        <v>98.390993053908176</v>
      </c>
      <c r="U18" s="172">
        <f>IF(OR(HW1T!U18=":",HW1T!U18=""),":",((HW1T!U18-HW1T!U$17)/HW1T!U$17+1)*100)</f>
        <v>109.01817435052088</v>
      </c>
      <c r="V18" s="172">
        <f>IF(OR(HW1T!V18=":",HW1T!V18=""),":",((HW1T!V18-HW1T!V$17)/HW1T!V$17+1)*100)</f>
        <v>109.90601098140719</v>
      </c>
      <c r="W18" s="172" t="str">
        <f>IF(OR(P1_1T!W18=":",P1_1T!W18=""),":",((P1_1T!W18-P1_1T!W$17)/P1_1T!W$17+1)*100)</f>
        <v>:</v>
      </c>
      <c r="X18" s="172" t="str">
        <f>IF(OR(P1_1T!X18=":",P1_1T!X18=""),":",((P1_1T!X18-P1_1T!X$17)/P1_1T!X$17+1)*100)</f>
        <v>:</v>
      </c>
      <c r="Y18" s="172" t="str">
        <f>IF(OR(P1_1T!Y18=":",P1_1T!Y18=""),":",((P1_1T!Y18-P1_1T!Y$17)/P1_1T!Y$17+1)*100)</f>
        <v>:</v>
      </c>
      <c r="Z18" s="172" t="str">
        <f>IF(OR(P1_1T!Z18=":",P1_1T!Z18=""),":",((P1_1T!Z18-P1_1T!Z$17)/P1_1T!Z$17+1)*100)</f>
        <v>:</v>
      </c>
      <c r="AA18" s="172" t="str">
        <f>IF(OR(P1_1T!AA18=":",P1_1T!AA18=""),":",((P1_1T!AA18-P1_1T!AA$17)/P1_1T!AA$17+1)*100)</f>
        <v>:</v>
      </c>
      <c r="AB18" s="172" t="str">
        <f>IF(OR(P1_1T!AB18=":",P1_1T!AB18=""),":",((P1_1T!AB18-P1_1T!AB$17)/P1_1T!AB$17+1)*100)</f>
        <v>:</v>
      </c>
      <c r="AC18" s="175">
        <f>IF(OR(HW1T!AC18=":",HW1T!AC18=""),":",((HW1T!AC18-HW1T!AC$17)/HW1T!AC$17+1)*100)</f>
        <v>101.25129680337596</v>
      </c>
      <c r="AD18" s="172" t="str">
        <f>IF(OR(P1_1T!AD18=":",P1_1T!AD18=""),":",((P1_1T!AD18-P1_1T!AD$17)/P1_1T!AD$17+1)*100)</f>
        <v>:</v>
      </c>
      <c r="AE18" s="172">
        <f>IF(OR(HW1T!AE18=":",HW1T!AE18=""),":",((HW1T!AE18-HW1T!AE$17)/HW1T!AE$17+1)*100)</f>
        <v>85.187762741890921</v>
      </c>
      <c r="AF18" s="172">
        <f>IF(OR(HW1T!AF18=":",HW1T!AF18=""),":",((HW1T!AF18-HW1T!AF$17)/HW1T!AF$17+1)*100)</f>
        <v>105.03232387499486</v>
      </c>
      <c r="AG18" s="172">
        <f>IF(OR(HW1T!AG18=":",HW1T!AG18=""),":",((HW1T!AG18-HW1T!AG$17)/HW1T!AG$17+1)*100)</f>
        <v>104.52077828014237</v>
      </c>
      <c r="AH18" s="172">
        <f>IF(OR(HW1T!AH18=":",HW1T!AH18=""),":",((HW1T!AH18-HW1T!AH$17)/HW1T!AH$17+1)*100)</f>
        <v>104.1851340403188</v>
      </c>
      <c r="AI18" s="172">
        <f>IF(OR(HW1T!AI18=":",HW1T!AI18=""),":",((HW1T!AI18-HW1T!AI$17)/HW1T!AI$17+1)*100)</f>
        <v>100.4429519565936</v>
      </c>
      <c r="AJ18" s="172">
        <f>IF(OR(HW1T!AJ18=":",HW1T!AJ18=""),":",((HW1T!AJ18-HW1T!AJ$17)/HW1T!AJ$17+1)*100)</f>
        <v>107.79898950003029</v>
      </c>
      <c r="AK18" s="172">
        <f>IF(OR(HW1T!AK18=":",HW1T!AK18=""),":",((HW1T!AK18-HW1T!AK$17)/HW1T!AK$17+1)*100)</f>
        <v>101.04680599095363</v>
      </c>
      <c r="AL18" s="172">
        <f>IF(OR(HW1T!AL18=":",HW1T!AL18=""),":",((HW1T!AL18-HW1T!AL$17)/HW1T!AL$17+1)*100)</f>
        <v>104.68816284218039</v>
      </c>
      <c r="AM18" s="172">
        <f>IF(OR(HW1T!AM18=":",HW1T!AM18=""),":",((HW1T!AM18-HW1T!AM$17)/HW1T!AM$17+1)*100)</f>
        <v>106.43301881176444</v>
      </c>
      <c r="AN18" s="172">
        <f>IF(OR(HW1T!AN18=":",HW1T!AN18=""),":",((HW1T!AN18-HW1T!AN$17)/HW1T!AN$17+1)*100)</f>
        <v>101.70698782186605</v>
      </c>
      <c r="AO18" s="172">
        <f>IF(OR(HW1T!AO18=":",HW1T!AO18=""),":",((HW1T!AO18-HW1T!AO$17)/HW1T!AO$17+1)*100)</f>
        <v>107.6249301634266</v>
      </c>
      <c r="AP18" s="190"/>
      <c r="AQ18" s="172">
        <f>IF(OR(HW1T!AQ18=":",HW1T!AQ18=""),":",((HW1T!AQ18-HW1T!AQ$17)/HW1T!AQ$17+1)*100)</f>
        <v>85.410297957726456</v>
      </c>
      <c r="AR18" s="172">
        <f>IF(OR(HW1T!AR18=":",HW1T!AR18=""),":",((HW1T!AR18-HW1T!AR$17)/HW1T!AR$17+1)*100)</f>
        <v>104.68224274951525</v>
      </c>
      <c r="AS18" s="172">
        <f>IF(OR(HW1T!AS18=":",HW1T!AS18=""),":",((HW1T!AS18-HW1T!AS$17)/HW1T!AS$17+1)*100)</f>
        <v>102.31636658774043</v>
      </c>
    </row>
    <row r="19" spans="1:45" ht="22.5" customHeight="1">
      <c r="A19" s="77">
        <f t="shared" si="0"/>
        <v>1</v>
      </c>
      <c r="B19" s="105">
        <v>2007</v>
      </c>
      <c r="C19" s="172">
        <f>IF(OR(HW1T!C19=":",HW1T!C19=""),":",((HW1T!C19-HW1T!C$17)/HW1T!C$17+1)*100)</f>
        <v>93.729341828950055</v>
      </c>
      <c r="D19" s="172">
        <f>IF(OR(HW1T!D19=":",HW1T!D19=""),":",((HW1T!D19-HW1T!D$17)/HW1T!D$17+1)*100)</f>
        <v>97.966515678657302</v>
      </c>
      <c r="E19" s="172">
        <f>IF(OR(HW1T!E19=":",HW1T!E19=""),":",((HW1T!E19-HW1T!E$17)/HW1T!E$17+1)*100)</f>
        <v>108.86280811953965</v>
      </c>
      <c r="F19" s="172">
        <f>IF(OR(HW1T!F19=":",HW1T!F19=""),":",((HW1T!F19-HW1T!F$17)/HW1T!F$17+1)*100)</f>
        <v>103.334094301519</v>
      </c>
      <c r="G19" s="172">
        <f>IF(OR(HW1T!G19=":",HW1T!G19=""),":",((HW1T!G19-HW1T!G$17)/HW1T!G$17+1)*100)</f>
        <v>132.18874191116541</v>
      </c>
      <c r="H19" s="172">
        <f>IF(OR(HW1T!H19=":",HW1T!H19=""),":",((HW1T!H19-HW1T!H$17)/HW1T!H$17+1)*100)</f>
        <v>110.13293056460927</v>
      </c>
      <c r="I19" s="172">
        <f>IF(OR(HW1T!I19=":",HW1T!I19=""),":",((HW1T!I19-HW1T!I$17)/HW1T!I$17+1)*100)</f>
        <v>104.77697372825779</v>
      </c>
      <c r="J19" s="172">
        <f>IF(OR(HW1T!J19=":",HW1T!J19=""),":",((HW1T!J19-HW1T!J$17)/HW1T!J$17+1)*100)</f>
        <v>103.4549859950536</v>
      </c>
      <c r="K19" s="172">
        <f>IF(OR(HW1T!K19=":",HW1T!K19=""),":",((HW1T!K19-HW1T!K$17)/HW1T!K$17+1)*100)</f>
        <v>105.93902873569201</v>
      </c>
      <c r="L19" s="172">
        <f>IF(OR(HW1T!L19=":",HW1T!L19=""),":",((HW1T!L19-HW1T!L$17)/HW1T!L$17+1)*100)</f>
        <v>118.22352286653037</v>
      </c>
      <c r="M19" s="172">
        <f>IF(OR(HW1T!M19=":",HW1T!M19=""),":",((HW1T!M19-HW1T!M$17)/HW1T!M$17+1)*100)</f>
        <v>105.16150935870807</v>
      </c>
      <c r="N19" s="172">
        <f>IF(OR(HW1T!N19=":",HW1T!N19=""),":",((HW1T!N19-HW1T!N$17)/HW1T!N$17+1)*100)</f>
        <v>110.04284177500179</v>
      </c>
      <c r="O19" s="172">
        <f>IF(OR(HW1T!O19=":",HW1T!O19=""),":",((HW1T!O19-HW1T!O$17)/HW1T!O$17+1)*100)</f>
        <v>120.03029437795981</v>
      </c>
      <c r="P19" s="172">
        <f>IF(OR(HW1T!P19=":",HW1T!P19=""),":",((HW1T!P19-HW1T!P$17)/HW1T!P$17+1)*100)</f>
        <v>125.51201871227286</v>
      </c>
      <c r="Q19" s="172">
        <f>IF(OR(HW1T!Q19=":",HW1T!Q19=""),":",((HW1T!Q19-HW1T!Q$17)/HW1T!Q$17+1)*100)</f>
        <v>104.21213692285833</v>
      </c>
      <c r="R19" s="172">
        <f>IF(OR(HW1T!R19=":",HW1T!R19=""),":",((HW1T!R19-HW1T!R$17)/HW1T!R$17+1)*100)</f>
        <v>105.89333857689094</v>
      </c>
      <c r="S19" s="172">
        <f>IF(OR(HW1T!S19=":",HW1T!S19=""),":",((HW1T!S19-HW1T!S$17)/HW1T!S$17+1)*100)</f>
        <v>106.4806395122813</v>
      </c>
      <c r="T19" s="172">
        <f>IF(OR(HW1T!T19=":",HW1T!T19=""),":",((HW1T!T19-HW1T!T$17)/HW1T!T$17+1)*100)</f>
        <v>104.21065485288675</v>
      </c>
      <c r="U19" s="172">
        <f>IF(OR(HW1T!U19=":",HW1T!U19=""),":",((HW1T!U19-HW1T!U$17)/HW1T!U$17+1)*100)</f>
        <v>123.8797259889963</v>
      </c>
      <c r="V19" s="172">
        <f>IF(OR(HW1T!V19=":",HW1T!V19=""),":",((HW1T!V19-HW1T!V$17)/HW1T!V$17+1)*100)</f>
        <v>115.65690153396906</v>
      </c>
      <c r="W19" s="172" t="str">
        <f>IF(OR(P1_1T!W19=":",P1_1T!W19=""),":",((P1_1T!W19-P1_1T!W$17)/P1_1T!W$17+1)*100)</f>
        <v>:</v>
      </c>
      <c r="X19" s="172" t="str">
        <f>IF(OR(P1_1T!X19=":",P1_1T!X19=""),":",((P1_1T!X19-P1_1T!X$17)/P1_1T!X$17+1)*100)</f>
        <v>:</v>
      </c>
      <c r="Y19" s="172" t="str">
        <f>IF(OR(P1_1T!Y19=":",P1_1T!Y19=""),":",((P1_1T!Y19-P1_1T!Y$17)/P1_1T!Y$17+1)*100)</f>
        <v>:</v>
      </c>
      <c r="Z19" s="172" t="str">
        <f>IF(OR(P1_1T!Z19=":",P1_1T!Z19=""),":",((P1_1T!Z19-P1_1T!Z$17)/P1_1T!Z$17+1)*100)</f>
        <v>:</v>
      </c>
      <c r="AA19" s="172" t="str">
        <f>IF(OR(P1_1T!AA19=":",P1_1T!AA19=""),":",((P1_1T!AA19-P1_1T!AA$17)/P1_1T!AA$17+1)*100)</f>
        <v>:</v>
      </c>
      <c r="AB19" s="172" t="str">
        <f>IF(OR(P1_1T!AB19=":",P1_1T!AB19=""),":",((P1_1T!AB19-P1_1T!AB$17)/P1_1T!AB$17+1)*100)</f>
        <v>:</v>
      </c>
      <c r="AC19" s="175">
        <f>IF(OR(HW1T!AC19=":",HW1T!AC19=""),":",((HW1T!AC19-HW1T!AC$17)/HW1T!AC$17+1)*100)</f>
        <v>107.04537634474191</v>
      </c>
      <c r="AD19" s="172" t="str">
        <f>IF(OR(P1_1T!AD19=":",P1_1T!AD19=""),":",((P1_1T!AD19-P1_1T!AD$17)/P1_1T!AD$17+1)*100)</f>
        <v>:</v>
      </c>
      <c r="AE19" s="172">
        <f>IF(OR(HW1T!AE19=":",HW1T!AE19=""),":",((HW1T!AE19-HW1T!AE$17)/HW1T!AE$17+1)*100)</f>
        <v>93.729341828950055</v>
      </c>
      <c r="AF19" s="172">
        <f>IF(OR(HW1T!AF19=":",HW1T!AF19=""),":",((HW1T!AF19-HW1T!AF$17)/HW1T!AF$17+1)*100)</f>
        <v>109.47756348900408</v>
      </c>
      <c r="AG19" s="172">
        <f>IF(OR(HW1T!AG19=":",HW1T!AG19=""),":",((HW1T!AG19-HW1T!AG$17)/HW1T!AG$17+1)*100)</f>
        <v>108.86280811953965</v>
      </c>
      <c r="AH19" s="172">
        <f>IF(OR(HW1T!AH19=":",HW1T!AH19=""),":",((HW1T!AH19-HW1T!AH$17)/HW1T!AH$17+1)*100)</f>
        <v>110.13293056460927</v>
      </c>
      <c r="AI19" s="172">
        <f>IF(OR(HW1T!AI19=":",HW1T!AI19=""),":",((HW1T!AI19-HW1T!AI$17)/HW1T!AI$17+1)*100)</f>
        <v>104.91561059388115</v>
      </c>
      <c r="AJ19" s="172">
        <f>IF(OR(HW1T!AJ19=":",HW1T!AJ19=""),":",((HW1T!AJ19-HW1T!AJ$17)/HW1T!AJ$17+1)*100)</f>
        <v>118.22352286653037</v>
      </c>
      <c r="AK19" s="172">
        <f>IF(OR(HW1T!AK19=":",HW1T!AK19=""),":",((HW1T!AK19-HW1T!AK$17)/HW1T!AK$17+1)*100)</f>
        <v>105.16150935870807</v>
      </c>
      <c r="AL19" s="172">
        <f>IF(OR(HW1T!AL19=":",HW1T!AL19=""),":",((HW1T!AL19-HW1T!AL$17)/HW1T!AL$17+1)*100)</f>
        <v>110.04284177500179</v>
      </c>
      <c r="AM19" s="172">
        <f>IF(OR(HW1T!AM19=":",HW1T!AM19=""),":",((HW1T!AM19-HW1T!AM$17)/HW1T!AM$17+1)*100)</f>
        <v>121.75744958007095</v>
      </c>
      <c r="AN19" s="172">
        <f>IF(OR(HW1T!AN19=":",HW1T!AN19=""),":",((HW1T!AN19-HW1T!AN$17)/HW1T!AN$17+1)*100)</f>
        <v>105.1136445661144</v>
      </c>
      <c r="AO19" s="172">
        <f>IF(OR(HW1T!AO19=":",HW1T!AO19=""),":",((HW1T!AO19-HW1T!AO$17)/HW1T!AO$17+1)*100)</f>
        <v>115.70160871972131</v>
      </c>
      <c r="AP19" s="190"/>
      <c r="AQ19" s="172">
        <f>IF(OR(HW1T!AQ19=":",HW1T!AQ19=""),":",((HW1T!AQ19-HW1T!AQ$17)/HW1T!AQ$17+1)*100)</f>
        <v>93.807857429512509</v>
      </c>
      <c r="AR19" s="172">
        <f>IF(OR(HW1T!AR19=":",HW1T!AR19=""),":",((HW1T!AR19-HW1T!AR$17)/HW1T!AR$17+1)*100)</f>
        <v>109.89216563483541</v>
      </c>
      <c r="AS19" s="172">
        <f>IF(OR(HW1T!AS19=":",HW1T!AS19=""),":",((HW1T!AS19-HW1T!AS$17)/HW1T!AS$17+1)*100)</f>
        <v>107.94146071364401</v>
      </c>
    </row>
    <row r="20" spans="1:45" ht="22.5" customHeight="1">
      <c r="A20" s="77">
        <f t="shared" si="0"/>
        <v>1</v>
      </c>
      <c r="B20" s="105">
        <v>2008</v>
      </c>
      <c r="C20" s="172">
        <f>IF(OR(HW1T!C20=":",HW1T!C20=""),":",((HW1T!C20-HW1T!C$17)/HW1T!C$17+1)*100)</f>
        <v>90.275189834296725</v>
      </c>
      <c r="D20" s="172">
        <f>IF(OR(HW1T!D20=":",HW1T!D20=""),":",((HW1T!D20-HW1T!D$17)/HW1T!D$17+1)*100)</f>
        <v>100.51918379799851</v>
      </c>
      <c r="E20" s="172">
        <f>IF(OR(HW1T!E20=":",HW1T!E20=""),":",((HW1T!E20-HW1T!E$17)/HW1T!E$17+1)*100)</f>
        <v>108.96308053933348</v>
      </c>
      <c r="F20" s="172">
        <f>IF(OR(HW1T!F20=":",HW1T!F20=""),":",((HW1T!F20-HW1T!F$17)/HW1T!F$17+1)*100)</f>
        <v>100.34858196505401</v>
      </c>
      <c r="G20" s="172">
        <f>IF(OR(HW1T!G20=":",HW1T!G20=""),":",((HW1T!G20-HW1T!G$17)/HW1T!G$17+1)*100)</f>
        <v>137.06268439617773</v>
      </c>
      <c r="H20" s="172">
        <f>IF(OR(HW1T!H20=":",HW1T!H20=""),":",((HW1T!H20-HW1T!H$17)/HW1T!H$17+1)*100)</f>
        <v>110.28572413361705</v>
      </c>
      <c r="I20" s="172">
        <f>IF(OR(HW1T!I20=":",HW1T!I20=""),":",((HW1T!I20-HW1T!I$17)/HW1T!I$17+1)*100)</f>
        <v>110.23819881506178</v>
      </c>
      <c r="J20" s="172">
        <f>IF(OR(HW1T!J20=":",HW1T!J20=""),":",((HW1T!J20-HW1T!J$17)/HW1T!J$17+1)*100)</f>
        <v>103.71190743448398</v>
      </c>
      <c r="K20" s="172">
        <f>IF(OR(HW1T!K20=":",HW1T!K20=""),":",((HW1T!K20-HW1T!K$17)/HW1T!K$17+1)*100)</f>
        <v>108.30838767337143</v>
      </c>
      <c r="L20" s="172">
        <f>IF(OR(HW1T!L20=":",HW1T!L20=""),":",((HW1T!L20-HW1T!L$17)/HW1T!L$17+1)*100)</f>
        <v>118.73424451327148</v>
      </c>
      <c r="M20" s="172">
        <f>IF(OR(HW1T!M20=":",HW1T!M20=""),":",((HW1T!M20-HW1T!M$17)/HW1T!M$17+1)*100)</f>
        <v>108.7865888450183</v>
      </c>
      <c r="N20" s="172">
        <f>IF(OR(HW1T!N20=":",HW1T!N20=""),":",((HW1T!N20-HW1T!N$17)/HW1T!N$17+1)*100)</f>
        <v>116.89307364760286</v>
      </c>
      <c r="O20" s="172">
        <f>IF(OR(HW1T!O20=":",HW1T!O20=""),":",((HW1T!O20-HW1T!O$17)/HW1T!O$17+1)*100)</f>
        <v>134.17025704222675</v>
      </c>
      <c r="P20" s="172">
        <f>IF(OR(HW1T!P20=":",HW1T!P20=""),":",((HW1T!P20-HW1T!P$17)/HW1T!P$17+1)*100)</f>
        <v>126.39942527738475</v>
      </c>
      <c r="Q20" s="172">
        <f>IF(OR(HW1T!Q20=":",HW1T!Q20=""),":",((HW1T!Q20-HW1T!Q$17)/HW1T!Q$17+1)*100)</f>
        <v>106.39858300618879</v>
      </c>
      <c r="R20" s="172">
        <f>IF(OR(HW1T!R20=":",HW1T!R20=""),":",((HW1T!R20-HW1T!R$17)/HW1T!R$17+1)*100)</f>
        <v>117.2524109560797</v>
      </c>
      <c r="S20" s="172">
        <f>IF(OR(HW1T!S20=":",HW1T!S20=""),":",((HW1T!S20-HW1T!S$17)/HW1T!S$17+1)*100)</f>
        <v>116.61297591836619</v>
      </c>
      <c r="T20" s="172">
        <f>IF(OR(HW1T!T20=":",HW1T!T20=""),":",((HW1T!T20-HW1T!T$17)/HW1T!T$17+1)*100)</f>
        <v>108.90926775346426</v>
      </c>
      <c r="U20" s="172">
        <f>IF(OR(HW1T!U20=":",HW1T!U20=""),":",((HW1T!U20-HW1T!U$17)/HW1T!U$17+1)*100)</f>
        <v>136.10028668045487</v>
      </c>
      <c r="V20" s="172">
        <f>IF(OR(HW1T!V20=":",HW1T!V20=""),":",((HW1T!V20-HW1T!V$17)/HW1T!V$17+1)*100)</f>
        <v>133.79484494910355</v>
      </c>
      <c r="W20" s="172" t="str">
        <f>IF(OR(P1_1T!W20=":",P1_1T!W20=""),":",((P1_1T!W20-P1_1T!W$17)/P1_1T!W$17+1)*100)</f>
        <v>:</v>
      </c>
      <c r="X20" s="172" t="str">
        <f>IF(OR(P1_1T!X20=":",P1_1T!X20=""),":",((P1_1T!X20-P1_1T!X$17)/P1_1T!X$17+1)*100)</f>
        <v>:</v>
      </c>
      <c r="Y20" s="172" t="str">
        <f>IF(OR(P1_1T!Y20=":",P1_1T!Y20=""),":",((P1_1T!Y20-P1_1T!Y$17)/P1_1T!Y$17+1)*100)</f>
        <v>:</v>
      </c>
      <c r="Z20" s="172" t="str">
        <f>IF(OR(P1_1T!Z20=":",P1_1T!Z20=""),":",((P1_1T!Z20-P1_1T!Z$17)/P1_1T!Z$17+1)*100)</f>
        <v>:</v>
      </c>
      <c r="AA20" s="172" t="str">
        <f>IF(OR(P1_1T!AA20=":",P1_1T!AA20=""),":",((P1_1T!AA20-P1_1T!AA$17)/P1_1T!AA$17+1)*100)</f>
        <v>:</v>
      </c>
      <c r="AB20" s="172" t="str">
        <f>IF(OR(P1_1T!AB20=":",P1_1T!AB20=""),":",((P1_1T!AB20-P1_1T!AB$17)/P1_1T!AB$17+1)*100)</f>
        <v>:</v>
      </c>
      <c r="AC20" s="175">
        <f>IF(OR(HW1T!AC20=":",HW1T!AC20=""),":",((HW1T!AC20-HW1T!AC$17)/HW1T!AC$17+1)*100)</f>
        <v>110.9088467410497</v>
      </c>
      <c r="AD20" s="172" t="str">
        <f>IF(OR(P1_1T!AD20=":",P1_1T!AD20=""),":",((P1_1T!AD20-P1_1T!AD$17)/P1_1T!AD$17+1)*100)</f>
        <v>:</v>
      </c>
      <c r="AE20" s="172">
        <f>IF(OR(HW1T!AE20=":",HW1T!AE20=""),":",((HW1T!AE20-HW1T!AE$17)/HW1T!AE$17+1)*100)</f>
        <v>90.275189834296725</v>
      </c>
      <c r="AF20" s="172">
        <f>IF(OR(HW1T!AF20=":",HW1T!AF20=""),":",((HW1T!AF20-HW1T!AF$17)/HW1T!AF$17+1)*100)</f>
        <v>109.71662926556161</v>
      </c>
      <c r="AG20" s="172">
        <f>IF(OR(HW1T!AG20=":",HW1T!AG20=""),":",((HW1T!AG20-HW1T!AG$17)/HW1T!AG$17+1)*100)</f>
        <v>108.96308053933348</v>
      </c>
      <c r="AH20" s="172">
        <f>IF(OR(HW1T!AH20=":",HW1T!AH20=""),":",((HW1T!AH20-HW1T!AH$17)/HW1T!AH$17+1)*100)</f>
        <v>110.28572413361705</v>
      </c>
      <c r="AI20" s="172">
        <f>IF(OR(HW1T!AI20=":",HW1T!AI20=""),":",((HW1T!AI20-HW1T!AI$17)/HW1T!AI$17+1)*100)</f>
        <v>108.65321622836407</v>
      </c>
      <c r="AJ20" s="172">
        <f>IF(OR(HW1T!AJ20=":",HW1T!AJ20=""),":",((HW1T!AJ20-HW1T!AJ$17)/HW1T!AJ$17+1)*100)</f>
        <v>118.73424451327148</v>
      </c>
      <c r="AK20" s="172">
        <f>IF(OR(HW1T!AK20=":",HW1T!AK20=""),":",((HW1T!AK20-HW1T!AK$17)/HW1T!AK$17+1)*100)</f>
        <v>108.7865888450183</v>
      </c>
      <c r="AL20" s="172">
        <f>IF(OR(HW1T!AL20=":",HW1T!AL20=""),":",((HW1T!AL20-HW1T!AL$17)/HW1T!AL$17+1)*100)</f>
        <v>116.89307364760286</v>
      </c>
      <c r="AM20" s="172">
        <f>IF(OR(HW1T!AM20=":",HW1T!AM20=""),":",((HW1T!AM20-HW1T!AM$17)/HW1T!AM$17+1)*100)</f>
        <v>131.7218609374892</v>
      </c>
      <c r="AN20" s="172">
        <f>IF(OR(HW1T!AN20=":",HW1T!AN20=""),":",((HW1T!AN20-HW1T!AN$17)/HW1T!AN$17+1)*100)</f>
        <v>111.22454047886717</v>
      </c>
      <c r="AO20" s="172">
        <f>IF(OR(HW1T!AO20=":",HW1T!AO20=""),":",((HW1T!AO20-HW1T!AO$17)/HW1T!AO$17+1)*100)</f>
        <v>129.93777320494166</v>
      </c>
      <c r="AP20" s="190"/>
      <c r="AQ20" s="172">
        <f>IF(OR(HW1T!AQ20=":",HW1T!AQ20=""),":",((HW1T!AQ20-HW1T!AQ$17)/HW1T!AQ$17+1)*100)</f>
        <v>90.465012901923217</v>
      </c>
      <c r="AR20" s="172">
        <f>IF(OR(HW1T!AR20=":",HW1T!AR20=""),":",((HW1T!AR20-HW1T!AR$17)/HW1T!AR$17+1)*100)</f>
        <v>110.0701212243862</v>
      </c>
      <c r="AS20" s="172">
        <f>IF(OR(HW1T!AS20=":",HW1T!AS20=""),":",((HW1T!AS20-HW1T!AS$17)/HW1T!AS$17+1)*100)</f>
        <v>113.85716963974888</v>
      </c>
    </row>
    <row r="21" spans="1:45" ht="22.5" customHeight="1">
      <c r="A21" s="77">
        <f t="shared" si="0"/>
        <v>1</v>
      </c>
      <c r="B21" s="105">
        <v>2009</v>
      </c>
      <c r="C21" s="172">
        <f>IF(OR(HW1T!C21=":",HW1T!C21=""),":",((HW1T!C21-HW1T!C$17)/HW1T!C$17+1)*100)</f>
        <v>94.597802613634869</v>
      </c>
      <c r="D21" s="172">
        <f>IF(OR(HW1T!D21=":",HW1T!D21=""),":",((HW1T!D21-HW1T!D$17)/HW1T!D$17+1)*100)</f>
        <v>101.73662213300467</v>
      </c>
      <c r="E21" s="172">
        <f>IF(OR(HW1T!E21=":",HW1T!E21=""),":",((HW1T!E21-HW1T!E$17)/HW1T!E$17+1)*100)</f>
        <v>105.93080536637972</v>
      </c>
      <c r="F21" s="172">
        <f>IF(OR(HW1T!F21=":",HW1T!F21=""),":",((HW1T!F21-HW1T!F$17)/HW1T!F$17+1)*100)</f>
        <v>109.39779611906226</v>
      </c>
      <c r="G21" s="172">
        <f>IF(OR(HW1T!G21=":",HW1T!G21=""),":",((HW1T!G21-HW1T!G$17)/HW1T!G$17+1)*100)</f>
        <v>137.54668489078165</v>
      </c>
      <c r="H21" s="172">
        <f>IF(OR(HW1T!H21=":",HW1T!H21=""),":",((HW1T!H21-HW1T!H$17)/HW1T!H$17+1)*100)</f>
        <v>101.55726801669253</v>
      </c>
      <c r="I21" s="172">
        <f>IF(OR(HW1T!I21=":",HW1T!I21=""),":",((HW1T!I21-HW1T!I$17)/HW1T!I$17+1)*100)</f>
        <v>105.67317323635064</v>
      </c>
      <c r="J21" s="172">
        <f>IF(OR(HW1T!J21=":",HW1T!J21=""),":",((HW1T!J21-HW1T!J$17)/HW1T!J$17+1)*100)</f>
        <v>100.09212600135578</v>
      </c>
      <c r="K21" s="172">
        <f>IF(OR(HW1T!K21=":",HW1T!K21=""),":",((HW1T!K21-HW1T!K$17)/HW1T!K$17+1)*100)</f>
        <v>104.90887274019293</v>
      </c>
      <c r="L21" s="172">
        <f>IF(OR(HW1T!L21=":",HW1T!L21=""),":",((HW1T!L21-HW1T!L$17)/HW1T!L$17+1)*100)</f>
        <v>118.98564211730974</v>
      </c>
      <c r="M21" s="172">
        <f>IF(OR(HW1T!M21=":",HW1T!M21=""),":",((HW1T!M21-HW1T!M$17)/HW1T!M$17+1)*100)</f>
        <v>110.20267861407673</v>
      </c>
      <c r="N21" s="172">
        <f>IF(OR(HW1T!N21=":",HW1T!N21=""),":",((HW1T!N21-HW1T!N$17)/HW1T!N$17+1)*100)</f>
        <v>112.60020906902027</v>
      </c>
      <c r="O21" s="172">
        <f>IF(OR(HW1T!O21=":",HW1T!O21=""),":",((HW1T!O21-HW1T!O$17)/HW1T!O$17+1)*100)</f>
        <v>139.51856152366156</v>
      </c>
      <c r="P21" s="172">
        <f>IF(OR(HW1T!P21=":",HW1T!P21=""),":",((HW1T!P21-HW1T!P$17)/HW1T!P$17+1)*100)</f>
        <v>133.60320104497677</v>
      </c>
      <c r="Q21" s="172">
        <f>IF(OR(HW1T!Q21=":",HW1T!Q21=""),":",((HW1T!Q21-HW1T!Q$17)/HW1T!Q$17+1)*100)</f>
        <v>105.714166532208</v>
      </c>
      <c r="R21" s="172">
        <f>IF(OR(HW1T!R21=":",HW1T!R21=""),":",((HW1T!R21-HW1T!R$17)/HW1T!R$17+1)*100)</f>
        <v>124.7309111915565</v>
      </c>
      <c r="S21" s="172">
        <f>IF(OR(HW1T!S21=":",HW1T!S21=""),":",((HW1T!S21-HW1T!S$17)/HW1T!S$17+1)*100)</f>
        <v>120.15448287855841</v>
      </c>
      <c r="T21" s="172">
        <f>IF(OR(HW1T!T21=":",HW1T!T21=""),":",((HW1T!T21-HW1T!T$17)/HW1T!T$17+1)*100)</f>
        <v>100.55445343149985</v>
      </c>
      <c r="U21" s="172">
        <f>IF(OR(HW1T!U21=":",HW1T!U21=""),":",((HW1T!U21-HW1T!U$17)/HW1T!U$17+1)*100)</f>
        <v>128.34042453539053</v>
      </c>
      <c r="V21" s="172">
        <f>IF(OR(HW1T!V21=":",HW1T!V21=""),":",((HW1T!V21-HW1T!V$17)/HW1T!V$17+1)*100)</f>
        <v>151.35542764859312</v>
      </c>
      <c r="W21" s="172" t="str">
        <f>IF(OR(P1_1T!W21=":",P1_1T!W21=""),":",((P1_1T!W21-P1_1T!W$17)/P1_1T!W$17+1)*100)</f>
        <v>:</v>
      </c>
      <c r="X21" s="172" t="str">
        <f>IF(OR(P1_1T!X21=":",P1_1T!X21=""),":",((P1_1T!X21-P1_1T!X$17)/P1_1T!X$17+1)*100)</f>
        <v>:</v>
      </c>
      <c r="Y21" s="172" t="str">
        <f>IF(OR(P1_1T!Y21=":",P1_1T!Y21=""),":",((P1_1T!Y21-P1_1T!Y$17)/P1_1T!Y$17+1)*100)</f>
        <v>:</v>
      </c>
      <c r="Z21" s="172" t="str">
        <f>IF(OR(P1_1T!Z21=":",P1_1T!Z21=""),":",((P1_1T!Z21-P1_1T!Z$17)/P1_1T!Z$17+1)*100)</f>
        <v>:</v>
      </c>
      <c r="AA21" s="172" t="str">
        <f>IF(OR(P1_1T!AA21=":",P1_1T!AA21=""),":",((P1_1T!AA21-P1_1T!AA$17)/P1_1T!AA$17+1)*100)</f>
        <v>:</v>
      </c>
      <c r="AB21" s="172" t="str">
        <f>IF(OR(P1_1T!AB21=":",P1_1T!AB21=""),":",((P1_1T!AB21-P1_1T!AB$17)/P1_1T!AB$17+1)*100)</f>
        <v>:</v>
      </c>
      <c r="AC21" s="175">
        <f>IF(OR(HW1T!AC21=":",HW1T!AC21=""),":",((HW1T!AC21-HW1T!AC$17)/HW1T!AC$17+1)*100)</f>
        <v>110.01085850245063</v>
      </c>
      <c r="AD21" s="172" t="str">
        <f>IF(OR(P1_1T!AD21=":",P1_1T!AD21=""),":",((P1_1T!AD21-P1_1T!AD$17)/P1_1T!AD$17+1)*100)</f>
        <v>:</v>
      </c>
      <c r="AE21" s="172">
        <f>IF(OR(HW1T!AE21=":",HW1T!AE21=""),":",((HW1T!AE21-HW1T!AE$17)/HW1T!AE$17+1)*100)</f>
        <v>94.597802613634869</v>
      </c>
      <c r="AF21" s="172">
        <f>IF(OR(HW1T!AF21=":",HW1T!AF21=""),":",((HW1T!AF21-HW1T!AF$17)/HW1T!AF$17+1)*100)</f>
        <v>107.27166040801841</v>
      </c>
      <c r="AG21" s="172">
        <f>IF(OR(HW1T!AG21=":",HW1T!AG21=""),":",((HW1T!AG21-HW1T!AG$17)/HW1T!AG$17+1)*100)</f>
        <v>105.93080536637972</v>
      </c>
      <c r="AH21" s="172">
        <f>IF(OR(HW1T!AH21=":",HW1T!AH21=""),":",((HW1T!AH21-HW1T!AH$17)/HW1T!AH$17+1)*100)</f>
        <v>101.55726801669253</v>
      </c>
      <c r="AI21" s="172">
        <f>IF(OR(HW1T!AI21=":",HW1T!AI21=""),":",((HW1T!AI21-HW1T!AI$17)/HW1T!AI$17+1)*100)</f>
        <v>104.58002167592856</v>
      </c>
      <c r="AJ21" s="172">
        <f>IF(OR(HW1T!AJ21=":",HW1T!AJ21=""),":",((HW1T!AJ21-HW1T!AJ$17)/HW1T!AJ$17+1)*100)</f>
        <v>118.98564211730974</v>
      </c>
      <c r="AK21" s="172">
        <f>IF(OR(HW1T!AK21=":",HW1T!AK21=""),":",((HW1T!AK21-HW1T!AK$17)/HW1T!AK$17+1)*100)</f>
        <v>110.20267861407673</v>
      </c>
      <c r="AL21" s="172">
        <f>IF(OR(HW1T!AL21=":",HW1T!AL21=""),":",((HW1T!AL21-HW1T!AL$17)/HW1T!AL$17+1)*100)</f>
        <v>112.60020906902027</v>
      </c>
      <c r="AM21" s="172">
        <f>IF(OR(HW1T!AM21=":",HW1T!AM21=""),":",((HW1T!AM21-HW1T!AM$17)/HW1T!AM$17+1)*100)</f>
        <v>137.65477834157579</v>
      </c>
      <c r="AN21" s="172">
        <f>IF(OR(HW1T!AN21=":",HW1T!AN21=""),":",((HW1T!AN21-HW1T!AN$17)/HW1T!AN$17+1)*100)</f>
        <v>113.39419223317041</v>
      </c>
      <c r="AO21" s="172">
        <f>IF(OR(HW1T!AO21=":",HW1T!AO21=""),":",((HW1T!AO21-HW1T!AO$17)/HW1T!AO$17+1)*100)</f>
        <v>136.44227797731642</v>
      </c>
      <c r="AP21" s="190"/>
      <c r="AQ21" s="172">
        <f>IF(OR(HW1T!AQ21=":",HW1T!AQ21=""),":",((HW1T!AQ21-HW1T!AQ$17)/HW1T!AQ$17+1)*100)</f>
        <v>94.730086235159845</v>
      </c>
      <c r="AR21" s="172">
        <f>IF(OR(HW1T!AR21=":",HW1T!AR21=""),":",((HW1T!AR21-HW1T!AR$17)/HW1T!AR$17+1)*100)</f>
        <v>104.52316550378346</v>
      </c>
      <c r="AS21" s="172">
        <f>IF(OR(HW1T!AS21=":",HW1T!AS21=""),":",((HW1T!AS21-HW1T!AS$17)/HW1T!AS$17+1)*100)</f>
        <v>113.66710620699641</v>
      </c>
    </row>
    <row r="22" spans="1:45" ht="22.5" customHeight="1">
      <c r="A22" s="77">
        <f t="shared" si="0"/>
        <v>1</v>
      </c>
      <c r="B22" s="105">
        <v>2010</v>
      </c>
      <c r="C22" s="172">
        <f>IF(OR(HW1T!C22=":",HW1T!C22=""),":",((HW1T!C22-HW1T!C$17)/HW1T!C$17+1)*100)</f>
        <v>95.969668077808052</v>
      </c>
      <c r="D22" s="172">
        <f>IF(OR(HW1T!D22=":",HW1T!D22=""),":",((HW1T!D22-HW1T!D$17)/HW1T!D$17+1)*100)</f>
        <v>91.145446004018254</v>
      </c>
      <c r="E22" s="172">
        <f>IF(OR(HW1T!E22=":",HW1T!E22=""),":",((HW1T!E22-HW1T!E$17)/HW1T!E$17+1)*100)</f>
        <v>100.43271579715231</v>
      </c>
      <c r="F22" s="172">
        <f>IF(OR(HW1T!F22=":",HW1T!F22=""),":",((HW1T!F22-HW1T!F$17)/HW1T!F$17+1)*100)</f>
        <v>119.61432083589428</v>
      </c>
      <c r="G22" s="172">
        <f>IF(OR(HW1T!G22=":",HW1T!G22=""),":",((HW1T!G22-HW1T!G$17)/HW1T!G$17+1)*100)</f>
        <v>141.33259851858156</v>
      </c>
      <c r="H22" s="172">
        <f>IF(OR(HW1T!H22=":",HW1T!H22=""),":",((HW1T!H22-HW1T!H$17)/HW1T!H$17+1)*100)</f>
        <v>101.03965254742116</v>
      </c>
      <c r="I22" s="172">
        <f>IF(OR(HW1T!I22=":",HW1T!I22=""),":",((HW1T!I22-HW1T!I$17)/HW1T!I$17+1)*100)</f>
        <v>101.61170491061465</v>
      </c>
      <c r="J22" s="172">
        <f>IF(OR(HW1T!J22=":",HW1T!J22=""),":",((HW1T!J22-HW1T!J$17)/HW1T!J$17+1)*100)</f>
        <v>100.58820210566464</v>
      </c>
      <c r="K22" s="172">
        <f>IF(OR(HW1T!K22=":",HW1T!K22=""),":",((HW1T!K22-HW1T!K$17)/HW1T!K$17+1)*100)</f>
        <v>106.46443267419279</v>
      </c>
      <c r="L22" s="172">
        <f>IF(OR(HW1T!L22=":",HW1T!L22=""),":",((HW1T!L22-HW1T!L$17)/HW1T!L$17+1)*100)</f>
        <v>126.42938628232309</v>
      </c>
      <c r="M22" s="172">
        <f>IF(OR(HW1T!M22=":",HW1T!M22=""),":",((HW1T!M22-HW1T!M$17)/HW1T!M$17+1)*100)</f>
        <v>113.13201552988966</v>
      </c>
      <c r="N22" s="172">
        <f>IF(OR(HW1T!N22=":",HW1T!N22=""),":",((HW1T!N22-HW1T!N$17)/HW1T!N$17+1)*100)</f>
        <v>120.03102734837069</v>
      </c>
      <c r="O22" s="172">
        <f>IF(OR(HW1T!O22=":",HW1T!O22=""),":",((HW1T!O22-HW1T!O$17)/HW1T!O$17+1)*100)</f>
        <v>148.61799858912451</v>
      </c>
      <c r="P22" s="172">
        <f>IF(OR(HW1T!P22=":",HW1T!P22=""),":",((HW1T!P22-HW1T!P$17)/HW1T!P$17+1)*100)</f>
        <v>135.24185817238282</v>
      </c>
      <c r="Q22" s="172">
        <f>IF(OR(HW1T!Q22=":",HW1T!Q22=""),":",((HW1T!Q22-HW1T!Q$17)/HW1T!Q$17+1)*100)</f>
        <v>104.48397109178499</v>
      </c>
      <c r="R22" s="172">
        <f>IF(OR(HW1T!R22=":",HW1T!R22=""),":",((HW1T!R22-HW1T!R$17)/HW1T!R$17+1)*100)</f>
        <v>125.95974019785641</v>
      </c>
      <c r="S22" s="172">
        <f>IF(OR(HW1T!S22=":",HW1T!S22=""),":",((HW1T!S22-HW1T!S$17)/HW1T!S$17+1)*100)</f>
        <v>123.42518280160834</v>
      </c>
      <c r="T22" s="172">
        <f>IF(OR(HW1T!T22=":",HW1T!T22=""),":",((HW1T!T22-HW1T!T$17)/HW1T!T$17+1)*100)</f>
        <v>101.39511198317383</v>
      </c>
      <c r="U22" s="172">
        <f>IF(OR(HW1T!U22=":",HW1T!U22=""),":",((HW1T!U22-HW1T!U$17)/HW1T!U$17+1)*100)</f>
        <v>123.58051881007484</v>
      </c>
      <c r="V22" s="172">
        <f>IF(OR(HW1T!V22=":",HW1T!V22=""),":",((HW1T!V22-HW1T!V$17)/HW1T!V$17+1)*100)</f>
        <v>166.07282649328889</v>
      </c>
      <c r="W22" s="172" t="str">
        <f>IF(OR(P1_1T!W22=":",P1_1T!W22=""),":",((P1_1T!W22-P1_1T!W$17)/P1_1T!W$17+1)*100)</f>
        <v>:</v>
      </c>
      <c r="X22" s="172" t="str">
        <f>IF(OR(P1_1T!X22=":",P1_1T!X22=""),":",((P1_1T!X22-P1_1T!X$17)/P1_1T!X$17+1)*100)</f>
        <v>:</v>
      </c>
      <c r="Y22" s="172" t="str">
        <f>IF(OR(P1_1T!Y22=":",P1_1T!Y22=""),":",((P1_1T!Y22-P1_1T!Y$17)/P1_1T!Y$17+1)*100)</f>
        <v>:</v>
      </c>
      <c r="Z22" s="172" t="str">
        <f>IF(OR(P1_1T!Z22=":",P1_1T!Z22=""),":",((P1_1T!Z22-P1_1T!Z$17)/P1_1T!Z$17+1)*100)</f>
        <v>:</v>
      </c>
      <c r="AA22" s="172" t="str">
        <f>IF(OR(P1_1T!AA22=":",P1_1T!AA22=""),":",((P1_1T!AA22-P1_1T!AA$17)/P1_1T!AA$17+1)*100)</f>
        <v>:</v>
      </c>
      <c r="AB22" s="172" t="str">
        <f>IF(OR(P1_1T!AB22=":",P1_1T!AB22=""),":",((P1_1T!AB22-P1_1T!AB$17)/P1_1T!AB$17+1)*100)</f>
        <v>:</v>
      </c>
      <c r="AC22" s="175">
        <f>IF(OR(HW1T!AC22=":",HW1T!AC22=""),":",((HW1T!AC22-HW1T!AC$17)/HW1T!AC$17+1)*100)</f>
        <v>110.32459301101622</v>
      </c>
      <c r="AD22" s="172" t="str">
        <f>IF(OR(P1_1T!AD22=":",P1_1T!AD22=""),":",((P1_1T!AD22-P1_1T!AD$17)/P1_1T!AD$17+1)*100)</f>
        <v>:</v>
      </c>
      <c r="AE22" s="172">
        <f>IF(OR(HW1T!AE22=":",HW1T!AE22=""),":",((HW1T!AE22-HW1T!AE$17)/HW1T!AE$17+1)*100)</f>
        <v>95.969668077808052</v>
      </c>
      <c r="AF22" s="172">
        <f>IF(OR(HW1T!AF22=":",HW1T!AF22=""),":",((HW1T!AF22-HW1T!AF$17)/HW1T!AF$17+1)*100)</f>
        <v>102.56367748468772</v>
      </c>
      <c r="AG22" s="172">
        <f>IF(OR(HW1T!AG22=":",HW1T!AG22=""),":",((HW1T!AG22-HW1T!AG$17)/HW1T!AG$17+1)*100)</f>
        <v>100.43271579715231</v>
      </c>
      <c r="AH22" s="172">
        <f>IF(OR(HW1T!AH22=":",HW1T!AH22=""),":",((HW1T!AH22-HW1T!AH$17)/HW1T!AH$17+1)*100)</f>
        <v>101.03965254742116</v>
      </c>
      <c r="AI22" s="172">
        <f>IF(OR(HW1T!AI22=":",HW1T!AI22=""),":",((HW1T!AI22-HW1T!AI$17)/HW1T!AI$17+1)*100)</f>
        <v>102.88918987577598</v>
      </c>
      <c r="AJ22" s="172">
        <f>IF(OR(HW1T!AJ22=":",HW1T!AJ22=""),":",((HW1T!AJ22-HW1T!AJ$17)/HW1T!AJ$17+1)*100)</f>
        <v>126.42938628232309</v>
      </c>
      <c r="AK22" s="172">
        <f>IF(OR(HW1T!AK22=":",HW1T!AK22=""),":",((HW1T!AK22-HW1T!AK$17)/HW1T!AK$17+1)*100)</f>
        <v>113.13201552988966</v>
      </c>
      <c r="AL22" s="172">
        <f>IF(OR(HW1T!AL22=":",HW1T!AL22=""),":",((HW1T!AL22-HW1T!AL$17)/HW1T!AL$17+1)*100)</f>
        <v>120.03102734837069</v>
      </c>
      <c r="AM22" s="172">
        <f>IF(OR(HW1T!AM22=":",HW1T!AM22=""),":",((HW1T!AM22-HW1T!AM$17)/HW1T!AM$17+1)*100)</f>
        <v>144.40350893295332</v>
      </c>
      <c r="AN22" s="172">
        <f>IF(OR(HW1T!AN22=":",HW1T!AN22=""),":",((HW1T!AN22-HW1T!AN$17)/HW1T!AN$17+1)*100)</f>
        <v>113.74798473804289</v>
      </c>
      <c r="AO22" s="172">
        <f>IF(OR(HW1T!AO22=":",HW1T!AO22=""),":",((HW1T!AO22-HW1T!AO$17)/HW1T!AO$17+1)*100)</f>
        <v>143.73648077859104</v>
      </c>
      <c r="AP22" s="190"/>
      <c r="AQ22" s="172">
        <f>IF(OR(HW1T!AQ22=":",HW1T!AQ22=""),":",((HW1T!AQ22-HW1T!AQ$17)/HW1T!AQ$17+1)*100)</f>
        <v>95.880274367092994</v>
      </c>
      <c r="AR22" s="172">
        <f>IF(OR(HW1T!AR22=":",HW1T!AR22=""),":",((HW1T!AR22-HW1T!AR$17)/HW1T!AR$17+1)*100)</f>
        <v>101.91200785364067</v>
      </c>
      <c r="AS22" s="172">
        <f>IF(OR(HW1T!AS22=":",HW1T!AS22=""),":",((HW1T!AS22-HW1T!AS$17)/HW1T!AS$17+1)*100)</f>
        <v>114.74449339356431</v>
      </c>
    </row>
    <row r="23" spans="1:45" ht="22.5" customHeight="1">
      <c r="A23" s="77">
        <f t="shared" si="0"/>
        <v>1</v>
      </c>
      <c r="B23" s="105">
        <v>2011</v>
      </c>
      <c r="C23" s="172">
        <f>IF(OR(HW1T!C23=":",HW1T!C23=""),":",((HW1T!C23-HW1T!C$17)/HW1T!C$17+1)*100)</f>
        <v>88.112207741848295</v>
      </c>
      <c r="D23" s="172">
        <f>IF(OR(HW1T!D23=":",HW1T!D23=""),":",((HW1T!D23-HW1T!D$17)/HW1T!D$17+1)*100)</f>
        <v>109.5317464857584</v>
      </c>
      <c r="E23" s="172">
        <f>IF(OR(HW1T!E23=":",HW1T!E23=""),":",((HW1T!E23-HW1T!E$17)/HW1T!E$17+1)*100)</f>
        <v>96.660296018307818</v>
      </c>
      <c r="F23" s="172">
        <f>IF(OR(HW1T!F23=":",HW1T!F23=""),":",((HW1T!F23-HW1T!F$17)/HW1T!F$17+1)*100)</f>
        <v>117.58323821231012</v>
      </c>
      <c r="G23" s="172">
        <f>IF(OR(HW1T!G23=":",HW1T!G23=""),":",((HW1T!G23-HW1T!G$17)/HW1T!G$17+1)*100)</f>
        <v>139.99740067037442</v>
      </c>
      <c r="H23" s="172">
        <f>IF(OR(HW1T!H23=":",HW1T!H23=""),":",((HW1T!H23-HW1T!H$17)/HW1T!H$17+1)*100)</f>
        <v>99.001872568767908</v>
      </c>
      <c r="I23" s="172">
        <f>IF(OR(HW1T!I23=":",HW1T!I23=""),":",((HW1T!I23-HW1T!I$17)/HW1T!I$17+1)*100)</f>
        <v>98.98946322694934</v>
      </c>
      <c r="J23" s="172">
        <f>IF(OR(HW1T!J23=":",HW1T!J23=""),":",((HW1T!J23-HW1T!J$17)/HW1T!J$17+1)*100)</f>
        <v>97.347060597452213</v>
      </c>
      <c r="K23" s="172">
        <f>IF(OR(HW1T!K23=":",HW1T!K23=""),":",((HW1T!K23-HW1T!K$17)/HW1T!K$17+1)*100)</f>
        <v>109.30557704274622</v>
      </c>
      <c r="L23" s="172">
        <f>IF(OR(HW1T!L23=":",HW1T!L23=""),":",((HW1T!L23-HW1T!L$17)/HW1T!L$17+1)*100)</f>
        <v>129.5180647023661</v>
      </c>
      <c r="M23" s="172">
        <f>IF(OR(HW1T!M23=":",HW1T!M23=""),":",((HW1T!M23-HW1T!M$17)/HW1T!M$17+1)*100)</f>
        <v>116.2369895481955</v>
      </c>
      <c r="N23" s="172">
        <f>IF(OR(HW1T!N23=":",HW1T!N23=""),":",((HW1T!N23-HW1T!N$17)/HW1T!N$17+1)*100)</f>
        <v>125.52593020511642</v>
      </c>
      <c r="O23" s="172">
        <f>IF(OR(HW1T!O23=":",HW1T!O23=""),":",((HW1T!O23-HW1T!O$17)/HW1T!O$17+1)*100)</f>
        <v>157.86093865606907</v>
      </c>
      <c r="P23" s="172">
        <f>IF(OR(HW1T!P23=":",HW1T!P23=""),":",((HW1T!P23-HW1T!P$17)/HW1T!P$17+1)*100)</f>
        <v>143.94465582666416</v>
      </c>
      <c r="Q23" s="172">
        <f>IF(OR(HW1T!Q23=":",HW1T!Q23=""),":",((HW1T!Q23-HW1T!Q$17)/HW1T!Q$17+1)*100)</f>
        <v>104.4972678798796</v>
      </c>
      <c r="R23" s="172">
        <f>IF(OR(HW1T!R23=":",HW1T!R23=""),":",((HW1T!R23-HW1T!R$17)/HW1T!R$17+1)*100)</f>
        <v>129.63456820952595</v>
      </c>
      <c r="S23" s="172">
        <f>IF(OR(HW1T!S23=":",HW1T!S23=""),":",((HW1T!S23-HW1T!S$17)/HW1T!S$17+1)*100)</f>
        <v>125.42121255563374</v>
      </c>
      <c r="T23" s="172">
        <f>IF(OR(HW1T!T23=":",HW1T!T23=""),":",((HW1T!T23-HW1T!T$17)/HW1T!T$17+1)*100)</f>
        <v>103.99111266084131</v>
      </c>
      <c r="U23" s="172">
        <f>IF(OR(HW1T!U23=":",HW1T!U23=""),":",((HW1T!U23-HW1T!U$17)/HW1T!U$17+1)*100)</f>
        <v>122.15989268588277</v>
      </c>
      <c r="V23" s="172">
        <f>IF(OR(HW1T!V23=":",HW1T!V23=""),":",((HW1T!V23-HW1T!V$17)/HW1T!V$17+1)*100)</f>
        <v>175.17085734998849</v>
      </c>
      <c r="W23" s="172" t="str">
        <f>IF(OR(P1_1T!W23=":",P1_1T!W23=""),":",((P1_1T!W23-P1_1T!W$17)/P1_1T!W$17+1)*100)</f>
        <v>:</v>
      </c>
      <c r="X23" s="172" t="str">
        <f>IF(OR(P1_1T!X23=":",P1_1T!X23=""),":",((P1_1T!X23-P1_1T!X$17)/P1_1T!X$17+1)*100)</f>
        <v>:</v>
      </c>
      <c r="Y23" s="172" t="str">
        <f>IF(OR(P1_1T!Y23=":",P1_1T!Y23=""),":",((P1_1T!Y23-P1_1T!Y$17)/P1_1T!Y$17+1)*100)</f>
        <v>:</v>
      </c>
      <c r="Z23" s="172" t="str">
        <f>IF(OR(P1_1T!Z23=":",P1_1T!Z23=""),":",((P1_1T!Z23-P1_1T!Z$17)/P1_1T!Z$17+1)*100)</f>
        <v>:</v>
      </c>
      <c r="AA23" s="172" t="str">
        <f>IF(OR(P1_1T!AA23=":",P1_1T!AA23=""),":",((P1_1T!AA23-P1_1T!AA$17)/P1_1T!AA$17+1)*100)</f>
        <v>:</v>
      </c>
      <c r="AB23" s="172" t="str">
        <f>IF(OR(P1_1T!AB23=":",P1_1T!AB23=""),":",((P1_1T!AB23-P1_1T!AB$17)/P1_1T!AB$17+1)*100)</f>
        <v>:</v>
      </c>
      <c r="AC23" s="175">
        <f>IF(OR(HW1T!AC23=":",HW1T!AC23=""),":",((HW1T!AC23-HW1T!AC$17)/HW1T!AC$17+1)*100)</f>
        <v>110.01306409710926</v>
      </c>
      <c r="AD23" s="172" t="str">
        <f>IF(OR(P1_1T!AD23=":",P1_1T!AD23=""),":",((P1_1T!AD23-P1_1T!AD$17)/P1_1T!AD$17+1)*100)</f>
        <v>:</v>
      </c>
      <c r="AE23" s="172">
        <f>IF(OR(HW1T!AE23=":",HW1T!AE23=""),":",((HW1T!AE23-HW1T!AE$17)/HW1T!AE$17+1)*100)</f>
        <v>88.112207741848295</v>
      </c>
      <c r="AF23" s="172">
        <f>IF(OR(HW1T!AF23=":",HW1T!AF23=""),":",((HW1T!AF23-HW1T!AF$17)/HW1T!AF$17+1)*100)</f>
        <v>99.294746603415845</v>
      </c>
      <c r="AG23" s="172">
        <f>IF(OR(HW1T!AG23=":",HW1T!AG23=""),":",((HW1T!AG23-HW1T!AG$17)/HW1T!AG$17+1)*100)</f>
        <v>96.660296018307818</v>
      </c>
      <c r="AH23" s="172">
        <f>IF(OR(HW1T!AH23=":",HW1T!AH23=""),":",((HW1T!AH23-HW1T!AH$17)/HW1T!AH$17+1)*100)</f>
        <v>99.001872568767908</v>
      </c>
      <c r="AI23" s="172">
        <f>IF(OR(HW1T!AI23=":",HW1T!AI23=""),":",((HW1T!AI23-HW1T!AI$17)/HW1T!AI$17+1)*100)</f>
        <v>101.78804281940195</v>
      </c>
      <c r="AJ23" s="172">
        <f>IF(OR(HW1T!AJ23=":",HW1T!AJ23=""),":",((HW1T!AJ23-HW1T!AJ$17)/HW1T!AJ$17+1)*100)</f>
        <v>129.5180647023661</v>
      </c>
      <c r="AK23" s="172">
        <f>IF(OR(HW1T!AK23=":",HW1T!AK23=""),":",((HW1T!AK23-HW1T!AK$17)/HW1T!AK$17+1)*100)</f>
        <v>116.2369895481955</v>
      </c>
      <c r="AL23" s="172">
        <f>IF(OR(HW1T!AL23=":",HW1T!AL23=""),":",((HW1T!AL23-HW1T!AL$17)/HW1T!AL$17+1)*100)</f>
        <v>125.52593020511642</v>
      </c>
      <c r="AM23" s="172">
        <f>IF(OR(HW1T!AM23=":",HW1T!AM23=""),":",((HW1T!AM23-HW1T!AM$17)/HW1T!AM$17+1)*100)</f>
        <v>153.47626353980962</v>
      </c>
      <c r="AN23" s="172">
        <f>IF(OR(HW1T!AN23=":",HW1T!AN23=""),":",((HW1T!AN23-HW1T!AN$17)/HW1T!AN$17+1)*100)</f>
        <v>115.06105014121334</v>
      </c>
      <c r="AO23" s="172">
        <f>IF(OR(HW1T!AO23=":",HW1T!AO23=""),":",((HW1T!AO23-HW1T!AO$17)/HW1T!AO$17+1)*100)</f>
        <v>149.0027376904435</v>
      </c>
      <c r="AP23" s="190"/>
      <c r="AQ23" s="172">
        <f>IF(OR(HW1T!AQ23=":",HW1T!AQ23=""),":",((HW1T!AQ23-HW1T!AQ$17)/HW1T!AQ$17+1)*100)</f>
        <v>88.509115682825254</v>
      </c>
      <c r="AR23" s="172">
        <f>IF(OR(HW1T!AR23=":",HW1T!AR23=""),":",((HW1T!AR23-HW1T!AR$17)/HW1T!AR$17+1)*100)</f>
        <v>99.067793651829575</v>
      </c>
      <c r="AS23" s="172">
        <f>IF(OR(HW1T!AS23=":",HW1T!AS23=""),":",((HW1T!AS23-HW1T!AS$17)/HW1T!AS$17+1)*100)</f>
        <v>116.12135386503373</v>
      </c>
    </row>
    <row r="24" spans="1:45" ht="22.5" customHeight="1">
      <c r="A24" s="77">
        <f t="shared" si="0"/>
        <v>1</v>
      </c>
      <c r="B24" s="105">
        <v>2012</v>
      </c>
      <c r="C24" s="172">
        <f>IF(OR(HW1T!C24=":",HW1T!C24=""),":",((HW1T!C24-HW1T!C$17)/HW1T!C$17+1)*100)</f>
        <v>88.408884045933306</v>
      </c>
      <c r="D24" s="172">
        <f>IF(OR(HW1T!D24=":",HW1T!D24=""),":",((HW1T!D24-HW1T!D$17)/HW1T!D$17+1)*100)</f>
        <v>101.76071780843765</v>
      </c>
      <c r="E24" s="172">
        <f>IF(OR(HW1T!E24=":",HW1T!E24=""),":",((HW1T!E24-HW1T!E$17)/HW1T!E$17+1)*100)</f>
        <v>89.088471156108824</v>
      </c>
      <c r="F24" s="172">
        <f>IF(OR(HW1T!F24=":",HW1T!F24=""),":",((HW1T!F24-HW1T!F$17)/HW1T!F$17+1)*100)</f>
        <v>114.58459917464221</v>
      </c>
      <c r="G24" s="172">
        <f>IF(OR(HW1T!G24=":",HW1T!G24=""),":",((HW1T!G24-HW1T!G$17)/HW1T!G$17+1)*100)</f>
        <v>136.541222974617</v>
      </c>
      <c r="H24" s="172">
        <f>IF(OR(HW1T!H24=":",HW1T!H24=""),":",((HW1T!H24-HW1T!H$17)/HW1T!H$17+1)*100)</f>
        <v>84.740170421107749</v>
      </c>
      <c r="I24" s="172">
        <f>IF(OR(HW1T!I24=":",HW1T!I24=""),":",((HW1T!I24-HW1T!I$17)/HW1T!I$17+1)*100)</f>
        <v>93.580173539211287</v>
      </c>
      <c r="J24" s="172">
        <f>IF(OR(HW1T!J24=":",HW1T!J24=""),":",((HW1T!J24-HW1T!J$17)/HW1T!J$17+1)*100)</f>
        <v>92.94305576674013</v>
      </c>
      <c r="K24" s="172">
        <f>IF(OR(HW1T!K24=":",HW1T!K24=""),":",((HW1T!K24-HW1T!K$17)/HW1T!K$17+1)*100)</f>
        <v>110.30722068145231</v>
      </c>
      <c r="L24" s="172">
        <f>IF(OR(HW1T!L24=":",HW1T!L24=""),":",((HW1T!L24-HW1T!L$17)/HW1T!L$17+1)*100)</f>
        <v>126.38043305250923</v>
      </c>
      <c r="M24" s="172">
        <f>IF(OR(HW1T!M24=":",HW1T!M24=""),":",((HW1T!M24-HW1T!M$17)/HW1T!M$17+1)*100)</f>
        <v>116.84586745675854</v>
      </c>
      <c r="N24" s="172">
        <f>IF(OR(HW1T!N24=":",HW1T!N24=""),":",((HW1T!N24-HW1T!N$17)/HW1T!N$17+1)*100)</f>
        <v>125.34462363956732</v>
      </c>
      <c r="O24" s="172">
        <f>IF(OR(HW1T!O24=":",HW1T!O24=""),":",((HW1T!O24-HW1T!O$17)/HW1T!O$17+1)*100)</f>
        <v>163.01937607679235</v>
      </c>
      <c r="P24" s="172">
        <f>IF(OR(HW1T!P24=":",HW1T!P24=""),":",((HW1T!P24-HW1T!P$17)/HW1T!P$17+1)*100)</f>
        <v>143.97631597835897</v>
      </c>
      <c r="Q24" s="172">
        <f>IF(OR(HW1T!Q24=":",HW1T!Q24=""),":",((HW1T!Q24-HW1T!Q$17)/HW1T!Q$17+1)*100)</f>
        <v>100.88412975876221</v>
      </c>
      <c r="R24" s="172">
        <f>IF(OR(HW1T!R24=":",HW1T!R24=""),":",((HW1T!R24-HW1T!R$17)/HW1T!R$17+1)*100)</f>
        <v>131.79098128060315</v>
      </c>
      <c r="S24" s="172">
        <f>IF(OR(HW1T!S24=":",HW1T!S24=""),":",((HW1T!S24-HW1T!S$17)/HW1T!S$17+1)*100)</f>
        <v>122.91774797379998</v>
      </c>
      <c r="T24" s="172">
        <f>IF(OR(HW1T!T24=":",HW1T!T24=""),":",((HW1T!T24-HW1T!T$17)/HW1T!T$17+1)*100)</f>
        <v>101.88015278859288</v>
      </c>
      <c r="U24" s="172">
        <f>IF(OR(HW1T!U24=":",HW1T!U24=""),":",((HW1T!U24-HW1T!U$17)/HW1T!U$17+1)*100)</f>
        <v>120.79245663955523</v>
      </c>
      <c r="V24" s="172">
        <f>IF(OR(HW1T!V24=":",HW1T!V24=""),":",((HW1T!V24-HW1T!V$17)/HW1T!V$17+1)*100)</f>
        <v>168.58150463587049</v>
      </c>
      <c r="W24" s="172" t="str">
        <f>IF(OR(P1_1T!W24=":",P1_1T!W24=""),":",((P1_1T!W24-P1_1T!W$17)/P1_1T!W$17+1)*100)</f>
        <v>:</v>
      </c>
      <c r="X24" s="172" t="str">
        <f>IF(OR(P1_1T!X24=":",P1_1T!X24=""),":",((P1_1T!X24-P1_1T!X$17)/P1_1T!X$17+1)*100)</f>
        <v>:</v>
      </c>
      <c r="Y24" s="172" t="str">
        <f>IF(OR(P1_1T!Y24=":",P1_1T!Y24=""),":",((P1_1T!Y24-P1_1T!Y$17)/P1_1T!Y$17+1)*100)</f>
        <v>:</v>
      </c>
      <c r="Z24" s="172" t="str">
        <f>IF(OR(P1_1T!Z24=":",P1_1T!Z24=""),":",((P1_1T!Z24-P1_1T!Z$17)/P1_1T!Z$17+1)*100)</f>
        <v>:</v>
      </c>
      <c r="AA24" s="172" t="str">
        <f>IF(OR(P1_1T!AA24=":",P1_1T!AA24=""),":",((P1_1T!AA24-P1_1T!AA$17)/P1_1T!AA$17+1)*100)</f>
        <v>:</v>
      </c>
      <c r="AB24" s="172" t="str">
        <f>IF(OR(P1_1T!AB24=":",P1_1T!AB24=""),":",((P1_1T!AB24-P1_1T!AB$17)/P1_1T!AB$17+1)*100)</f>
        <v>:</v>
      </c>
      <c r="AC24" s="175">
        <f>IF(OR(HW1T!AC24=":",HW1T!AC24=""),":",((HW1T!AC24-HW1T!AC$17)/HW1T!AC$17+1)*100)</f>
        <v>106.10703224142861</v>
      </c>
      <c r="AD24" s="172" t="str">
        <f>IF(OR(P1_1T!AD24=":",P1_1T!AD24=""),":",((P1_1T!AD24-P1_1T!AD$17)/P1_1T!AD$17+1)*100)</f>
        <v>:</v>
      </c>
      <c r="AE24" s="172">
        <f>IF(OR(HW1T!AE24=":",HW1T!AE24=""),":",((HW1T!AE24-HW1T!AE$17)/HW1T!AE$17+1)*100)</f>
        <v>88.408884045933306</v>
      </c>
      <c r="AF24" s="172">
        <f>IF(OR(HW1T!AF24=":",HW1T!AF24=""),":",((HW1T!AF24-HW1T!AF$17)/HW1T!AF$17+1)*100)</f>
        <v>92.031166276375259</v>
      </c>
      <c r="AG24" s="172">
        <f>IF(OR(HW1T!AG24=":",HW1T!AG24=""),":",((HW1T!AG24-HW1T!AG$17)/HW1T!AG$17+1)*100)</f>
        <v>89.088471156108824</v>
      </c>
      <c r="AH24" s="172">
        <f>IF(OR(HW1T!AH24=":",HW1T!AH24=""),":",((HW1T!AH24-HW1T!AH$17)/HW1T!AH$17+1)*100)</f>
        <v>84.740170421107749</v>
      </c>
      <c r="AI24" s="172">
        <f>IF(OR(HW1T!AI24=":",HW1T!AI24=""),":",((HW1T!AI24-HW1T!AI$17)/HW1T!AI$17+1)*100)</f>
        <v>98.432619437382002</v>
      </c>
      <c r="AJ24" s="172">
        <f>IF(OR(HW1T!AJ24=":",HW1T!AJ24=""),":",((HW1T!AJ24-HW1T!AJ$17)/HW1T!AJ$17+1)*100)</f>
        <v>126.38043305250923</v>
      </c>
      <c r="AK24" s="172">
        <f>IF(OR(HW1T!AK24=":",HW1T!AK24=""),":",((HW1T!AK24-HW1T!AK$17)/HW1T!AK$17+1)*100)</f>
        <v>116.84586745675854</v>
      </c>
      <c r="AL24" s="172">
        <f>IF(OR(HW1T!AL24=":",HW1T!AL24=""),":",((HW1T!AL24-HW1T!AL$17)/HW1T!AL$17+1)*100)</f>
        <v>125.34462363956732</v>
      </c>
      <c r="AM24" s="172">
        <f>IF(OR(HW1T!AM24=":",HW1T!AM24=""),":",((HW1T!AM24-HW1T!AM$17)/HW1T!AM$17+1)*100)</f>
        <v>157.01938076377635</v>
      </c>
      <c r="AN24" s="172">
        <f>IF(OR(HW1T!AN24=":",HW1T!AN24=""),":",((HW1T!AN24-HW1T!AN$17)/HW1T!AN$17+1)*100)</f>
        <v>113.04398830184709</v>
      </c>
      <c r="AO24" s="172">
        <f>IF(OR(HW1T!AO24=":",HW1T!AO24=""),":",((HW1T!AO24-HW1T!AO$17)/HW1T!AO$17+1)*100)</f>
        <v>144.53887980508836</v>
      </c>
      <c r="AP24" s="190"/>
      <c r="AQ24" s="172">
        <f>IF(OR(HW1T!AQ24=":",HW1T!AQ24=""),":",((HW1T!AQ24-HW1T!AQ$17)/HW1T!AQ$17+1)*100)</f>
        <v>88.65629594916345</v>
      </c>
      <c r="AR24" s="172">
        <f>IF(OR(HW1T!AR24=":",HW1T!AR24=""),":",((HW1T!AR24-HW1T!AR$17)/HW1T!AR$17+1)*100)</f>
        <v>88.38695963613209</v>
      </c>
      <c r="AS24" s="172">
        <f>IF(OR(HW1T!AS24=":",HW1T!AS24=""),":",((HW1T!AS24-HW1T!AS$17)/HW1T!AS$17+1)*100)</f>
        <v>113.70494879402489</v>
      </c>
    </row>
    <row r="25" spans="1:45" ht="22.5" customHeight="1">
      <c r="A25" s="77">
        <f t="shared" si="0"/>
        <v>1</v>
      </c>
      <c r="B25" s="105">
        <v>2013</v>
      </c>
      <c r="C25" s="172">
        <f>IF(OR(HW1T!C25=":",HW1T!C25=""),":",((HW1T!C25-HW1T!C$17)/HW1T!C$17+1)*100)</f>
        <v>77.486959342230364</v>
      </c>
      <c r="D25" s="172">
        <f>IF(OR(HW1T!D25=":",HW1T!D25=""),":",((HW1T!D25-HW1T!D$17)/HW1T!D$17+1)*100)</f>
        <v>70.484964471880005</v>
      </c>
      <c r="E25" s="172">
        <f>IF(OR(HW1T!E25=":",HW1T!E25=""),":",((HW1T!E25-HW1T!E$17)/HW1T!E$17+1)*100)</f>
        <v>80.290776689476971</v>
      </c>
      <c r="F25" s="172">
        <f>IF(OR(HW1T!F25=":",HW1T!F25=""),":",((HW1T!F25-HW1T!F$17)/HW1T!F$17+1)*100)</f>
        <v>110.20041267890068</v>
      </c>
      <c r="G25" s="172">
        <f>IF(OR(HW1T!G25=":",HW1T!G25=""),":",((HW1T!G25-HW1T!G$17)/HW1T!G$17+1)*100)</f>
        <v>129.050666319203</v>
      </c>
      <c r="H25" s="172">
        <f>IF(OR(HW1T!H25=":",HW1T!H25=""),":",((HW1T!H25-HW1T!H$17)/HW1T!H$17+1)*100)</f>
        <v>60.736655706260322</v>
      </c>
      <c r="I25" s="172">
        <f>IF(OR(HW1T!I25=":",HW1T!I25=""),":",((HW1T!I25-HW1T!I$17)/HW1T!I$17+1)*100)</f>
        <v>87.406588979899013</v>
      </c>
      <c r="J25" s="172">
        <f>IF(OR(HW1T!J25=":",HW1T!J25=""),":",((HW1T!J25-HW1T!J$17)/HW1T!J$17+1)*100)</f>
        <v>91.141973680461533</v>
      </c>
      <c r="K25" s="172">
        <f>IF(OR(HW1T!K25=":",HW1T!K25=""),":",((HW1T!K25-HW1T!K$17)/HW1T!K$17+1)*100)</f>
        <v>104.6834118080652</v>
      </c>
      <c r="L25" s="172">
        <f>IF(OR(HW1T!L25=":",HW1T!L25=""),":",((HW1T!L25-HW1T!L$17)/HW1T!L$17+1)*100)</f>
        <v>121.1737732217437</v>
      </c>
      <c r="M25" s="172">
        <f>IF(OR(HW1T!M25=":",HW1T!M25=""),":",((HW1T!M25-HW1T!M$17)/HW1T!M$17+1)*100)</f>
        <v>110.4733795394458</v>
      </c>
      <c r="N25" s="172">
        <f>IF(OR(HW1T!N25=":",HW1T!N25=""),":",((HW1T!N25-HW1T!N$17)/HW1T!N$17+1)*100)</f>
        <v>109.12436421444922</v>
      </c>
      <c r="O25" s="172">
        <f>IF(OR(HW1T!O25=":",HW1T!O25=""),":",((HW1T!O25-HW1T!O$17)/HW1T!O$17+1)*100)</f>
        <v>159.47419535757018</v>
      </c>
      <c r="P25" s="172">
        <f>IF(OR(HW1T!P25=":",HW1T!P25=""),":",((HW1T!P25-HW1T!P$17)/HW1T!P$17+1)*100)</f>
        <v>147.2242987052669</v>
      </c>
      <c r="Q25" s="172">
        <f>IF(OR(HW1T!Q25=":",HW1T!Q25=""),":",((HW1T!Q25-HW1T!Q$17)/HW1T!Q$17+1)*100)</f>
        <v>99.23505109028504</v>
      </c>
      <c r="R25" s="172">
        <f>IF(OR(HW1T!R25=":",HW1T!R25=""),":",((HW1T!R25-HW1T!R$17)/HW1T!R$17+1)*100)</f>
        <v>132.8449012133795</v>
      </c>
      <c r="S25" s="172">
        <f>IF(OR(HW1T!S25=":",HW1T!S25=""),":",((HW1T!S25-HW1T!S$17)/HW1T!S$17+1)*100)</f>
        <v>121.45706838497013</v>
      </c>
      <c r="T25" s="172">
        <f>IF(OR(HW1T!T25=":",HW1T!T25=""),":",((HW1T!T25-HW1T!T$17)/HW1T!T$17+1)*100)</f>
        <v>95.373983067576845</v>
      </c>
      <c r="U25" s="172">
        <f>IF(OR(HW1T!U25=":",HW1T!U25=""),":",((HW1T!U25-HW1T!U$17)/HW1T!U$17+1)*100)</f>
        <v>113.13741573820755</v>
      </c>
      <c r="V25" s="172">
        <f>IF(OR(HW1T!V25=":",HW1T!V25=""),":",((HW1T!V25-HW1T!V$17)/HW1T!V$17+1)*100)</f>
        <v>153.36234102290993</v>
      </c>
      <c r="W25" s="172" t="str">
        <f>IF(OR(P1_1T!W25=":",P1_1T!W25=""),":",((P1_1T!W25-P1_1T!W$17)/P1_1T!W$17+1)*100)</f>
        <v>:</v>
      </c>
      <c r="X25" s="172" t="str">
        <f>IF(OR(P1_1T!X25=":",P1_1T!X25=""),":",((P1_1T!X25-P1_1T!X$17)/P1_1T!X$17+1)*100)</f>
        <v>:</v>
      </c>
      <c r="Y25" s="172" t="str">
        <f>IF(OR(P1_1T!Y25=":",P1_1T!Y25=""),":",((P1_1T!Y25-P1_1T!Y$17)/P1_1T!Y$17+1)*100)</f>
        <v>:</v>
      </c>
      <c r="Z25" s="172" t="str">
        <f>IF(OR(P1_1T!Z25=":",P1_1T!Z25=""),":",((P1_1T!Z25-P1_1T!Z$17)/P1_1T!Z$17+1)*100)</f>
        <v>:</v>
      </c>
      <c r="AA25" s="172" t="str">
        <f>IF(OR(P1_1T!AA25=":",P1_1T!AA25=""),":",((P1_1T!AA25-P1_1T!AA$17)/P1_1T!AA$17+1)*100)</f>
        <v>:</v>
      </c>
      <c r="AB25" s="172" t="str">
        <f>IF(OR(P1_1T!AB25=":",P1_1T!AB25=""),":",((P1_1T!AB25-P1_1T!AB$17)/P1_1T!AB$17+1)*100)</f>
        <v>:</v>
      </c>
      <c r="AC25" s="175">
        <f>IF(OR(HW1T!AC25=":",HW1T!AC25=""),":",((HW1T!AC25-HW1T!AC$17)/HW1T!AC$17+1)*100)</f>
        <v>98.238328888857694</v>
      </c>
      <c r="AD25" s="172" t="str">
        <f>IF(OR(P1_1T!AD25=":",P1_1T!AD25=""),":",((P1_1T!AD25-P1_1T!AD$17)/P1_1T!AD$17+1)*100)</f>
        <v>:</v>
      </c>
      <c r="AE25" s="172">
        <f>IF(OR(HW1T!AE25=":",HW1T!AE25=""),":",((HW1T!AE25-HW1T!AE$17)/HW1T!AE$17+1)*100)</f>
        <v>77.486959342230364</v>
      </c>
      <c r="AF25" s="172">
        <f>IF(OR(HW1T!AF25=":",HW1T!AF25=""),":",((HW1T!AF25-HW1T!AF$17)/HW1T!AF$17+1)*100)</f>
        <v>83.070284084502234</v>
      </c>
      <c r="AG25" s="172">
        <f>IF(OR(HW1T!AG25=":",HW1T!AG25=""),":",((HW1T!AG25-HW1T!AG$17)/HW1T!AG$17+1)*100)</f>
        <v>80.290776689476971</v>
      </c>
      <c r="AH25" s="172">
        <f>IF(OR(HW1T!AH25=":",HW1T!AH25=""),":",((HW1T!AH25-HW1T!AH$17)/HW1T!AH$17+1)*100)</f>
        <v>60.736655706260322</v>
      </c>
      <c r="AI25" s="172">
        <f>IF(OR(HW1T!AI25=":",HW1T!AI25=""),":",((HW1T!AI25-HW1T!AI$17)/HW1T!AI$17+1)*100)</f>
        <v>93.10096008884841</v>
      </c>
      <c r="AJ25" s="172">
        <f>IF(OR(HW1T!AJ25=":",HW1T!AJ25=""),":",((HW1T!AJ25-HW1T!AJ$17)/HW1T!AJ$17+1)*100)</f>
        <v>121.1737732217437</v>
      </c>
      <c r="AK25" s="172">
        <f>IF(OR(HW1T!AK25=":",HW1T!AK25=""),":",((HW1T!AK25-HW1T!AK$17)/HW1T!AK$17+1)*100)</f>
        <v>110.4733795394458</v>
      </c>
      <c r="AL25" s="172">
        <f>IF(OR(HW1T!AL25=":",HW1T!AL25=""),":",((HW1T!AL25-HW1T!AL$17)/HW1T!AL$17+1)*100)</f>
        <v>109.12436421444922</v>
      </c>
      <c r="AM25" s="172">
        <f>IF(OR(HW1T!AM25=":",HW1T!AM25=""),":",((HW1T!AM25-HW1T!AM$17)/HW1T!AM$17+1)*100)</f>
        <v>155.61455714192454</v>
      </c>
      <c r="AN25" s="172">
        <f>IF(OR(HW1T!AN25=":",HW1T!AN25=""),":",((HW1T!AN25-HW1T!AN$17)/HW1T!AN$17+1)*100)</f>
        <v>112.06828984587749</v>
      </c>
      <c r="AO25" s="172">
        <f>IF(OR(HW1T!AO25=":",HW1T!AO25=""),":",((HW1T!AO25-HW1T!AO$17)/HW1T!AO$17+1)*100)</f>
        <v>132.7959269542211</v>
      </c>
      <c r="AP25" s="190"/>
      <c r="AQ25" s="172">
        <f>IF(OR(HW1T!AQ25=":",HW1T!AQ25=""),":",((HW1T!AQ25-HW1T!AQ$17)/HW1T!AQ$17+1)*100)</f>
        <v>77.357211106287991</v>
      </c>
      <c r="AR25" s="172">
        <f>IF(OR(HW1T!AR25=":",HW1T!AR25=""),":",((HW1T!AR25-HW1T!AR$17)/HW1T!AR$17+1)*100)</f>
        <v>72.254277234259206</v>
      </c>
      <c r="AS25" s="172">
        <f>IF(OR(HW1T!AS25=":",HW1T!AS25=""),":",((HW1T!AS25-HW1T!AS$17)/HW1T!AS$17+1)*100)</f>
        <v>108.75838094078306</v>
      </c>
    </row>
    <row r="26" spans="1:45" ht="22.5" customHeight="1">
      <c r="A26" s="77">
        <f t="shared" si="0"/>
        <v>1</v>
      </c>
      <c r="B26" s="105">
        <v>2014</v>
      </c>
      <c r="C26" s="172">
        <f>IF(OR(HW1T!C26=":",HW1T!C26=""),":",((HW1T!C26-HW1T!C$17)/HW1T!C$17+1)*100)</f>
        <v>74.493722161180713</v>
      </c>
      <c r="D26" s="172">
        <f>IF(OR(HW1T!D26=":",HW1T!D26=""),":",((HW1T!D26-HW1T!D$17)/HW1T!D$17+1)*100)</f>
        <v>62.106603428519925</v>
      </c>
      <c r="E26" s="172">
        <f>IF(OR(HW1T!E26=":",HW1T!E26=""),":",((HW1T!E26-HW1T!E$17)/HW1T!E$17+1)*100)</f>
        <v>76.304542549221139</v>
      </c>
      <c r="F26" s="172">
        <f>IF(OR(HW1T!F26=":",HW1T!F26=""),":",((HW1T!F26-HW1T!F$17)/HW1T!F$17+1)*100)</f>
        <v>108.28962156466766</v>
      </c>
      <c r="G26" s="172">
        <f>IF(OR(HW1T!G26=":",HW1T!G26=""),":",((HW1T!G26-HW1T!G$17)/HW1T!G$17+1)*100)</f>
        <v>128.97168924515734</v>
      </c>
      <c r="H26" s="172">
        <f>IF(OR(HW1T!H26=":",HW1T!H26=""),":",((HW1T!H26-HW1T!H$17)/HW1T!H$17+1)*100)</f>
        <v>50.750234455520648</v>
      </c>
      <c r="I26" s="172">
        <f>IF(OR(HW1T!I26=":",HW1T!I26=""),":",((HW1T!I26-HW1T!I$17)/HW1T!I$17+1)*100)</f>
        <v>86.380263455785183</v>
      </c>
      <c r="J26" s="172">
        <f>IF(OR(HW1T!J26=":",HW1T!J26=""),":",((HW1T!J26-HW1T!J$17)/HW1T!J$17+1)*100)</f>
        <v>88.999263432068034</v>
      </c>
      <c r="K26" s="172">
        <f>IF(OR(HW1T!K26=":",HW1T!K26=""),":",((HW1T!K26-HW1T!K$17)/HW1T!K$17+1)*100)</f>
        <v>105.3874765042474</v>
      </c>
      <c r="L26" s="172">
        <f>IF(OR(HW1T!L26=":",HW1T!L26=""),":",((HW1T!L26-HW1T!L$17)/HW1T!L$17+1)*100)</f>
        <v>118.58793270154729</v>
      </c>
      <c r="M26" s="172">
        <f>IF(OR(HW1T!M26=":",HW1T!M26=""),":",((HW1T!M26-HW1T!M$17)/HW1T!M$17+1)*100)</f>
        <v>105.52330849970039</v>
      </c>
      <c r="N26" s="172">
        <f>IF(OR(HW1T!N26=":",HW1T!N26=""),":",((HW1T!N26-HW1T!N$17)/HW1T!N$17+1)*100)</f>
        <v>111.18493921216886</v>
      </c>
      <c r="O26" s="172">
        <f>IF(OR(HW1T!O26=":",HW1T!O26=""),":",((HW1T!O26-HW1T!O$17)/HW1T!O$17+1)*100)</f>
        <v>163.64839315579616</v>
      </c>
      <c r="P26" s="172">
        <f>IF(OR(HW1T!P26=":",HW1T!P26=""),":",((HW1T!P26-HW1T!P$17)/HW1T!P$17+1)*100)</f>
        <v>152.65219291524886</v>
      </c>
      <c r="Q26" s="172">
        <f>IF(OR(HW1T!Q26=":",HW1T!Q26=""),":",((HW1T!Q26-HW1T!Q$17)/HW1T!Q$17+1)*100)</f>
        <v>95.82649256876401</v>
      </c>
      <c r="R26" s="172">
        <f>IF(OR(HW1T!R26=":",HW1T!R26=""),":",((HW1T!R26-HW1T!R$17)/HW1T!R$17+1)*100)</f>
        <v>132.21330175695525</v>
      </c>
      <c r="S26" s="172">
        <f>IF(OR(HW1T!S26=":",HW1T!S26=""),":",((HW1T!S26-HW1T!S$17)/HW1T!S$17+1)*100)</f>
        <v>122.77026970014995</v>
      </c>
      <c r="T26" s="172">
        <f>IF(OR(HW1T!T26=":",HW1T!T26=""),":",((HW1T!T26-HW1T!T$17)/HW1T!T$17+1)*100)</f>
        <v>97.063332442720295</v>
      </c>
      <c r="U26" s="172">
        <f>IF(OR(HW1T!U26=":",HW1T!U26=""),":",((HW1T!U26-HW1T!U$17)/HW1T!U$17+1)*100)</f>
        <v>120.51542758219745</v>
      </c>
      <c r="V26" s="172">
        <f>IF(OR(HW1T!V26=":",HW1T!V26=""),":",((HW1T!V26-HW1T!V$17)/HW1T!V$17+1)*100)</f>
        <v>136.32022574749115</v>
      </c>
      <c r="W26" s="172" t="str">
        <f>IF(OR(P1_1T!W26=":",P1_1T!W26=""),":",((P1_1T!W26-P1_1T!W$17)/P1_1T!W$17+1)*100)</f>
        <v>:</v>
      </c>
      <c r="X26" s="172" t="str">
        <f>IF(OR(P1_1T!X26=":",P1_1T!X26=""),":",((P1_1T!X26-P1_1T!X$17)/P1_1T!X$17+1)*100)</f>
        <v>:</v>
      </c>
      <c r="Y26" s="172" t="str">
        <f>IF(OR(P1_1T!Y26=":",P1_1T!Y26=""),":",((P1_1T!Y26-P1_1T!Y$17)/P1_1T!Y$17+1)*100)</f>
        <v>:</v>
      </c>
      <c r="Z26" s="172" t="str">
        <f>IF(OR(P1_1T!Z26=":",P1_1T!Z26=""),":",((P1_1T!Z26-P1_1T!Z$17)/P1_1T!Z$17+1)*100)</f>
        <v>:</v>
      </c>
      <c r="AA26" s="172" t="str">
        <f>IF(OR(P1_1T!AA26=":",P1_1T!AA26=""),":",((P1_1T!AA26-P1_1T!AA$17)/P1_1T!AA$17+1)*100)</f>
        <v>:</v>
      </c>
      <c r="AB26" s="172" t="str">
        <f>IF(OR(P1_1T!AB26=":",P1_1T!AB26=""),":",((P1_1T!AB26-P1_1T!AB$17)/P1_1T!AB$17+1)*100)</f>
        <v>:</v>
      </c>
      <c r="AC26" s="175">
        <f>IF(OR(HW1T!AC26=":",HW1T!AC26=""),":",((HW1T!AC26-HW1T!AC$17)/HW1T!AC$17+1)*100)</f>
        <v>95.383117724654738</v>
      </c>
      <c r="AD26" s="172" t="str">
        <f>IF(OR(P1_1T!AD26=":",P1_1T!AD26=""),":",((P1_1T!AD26-P1_1T!AD$17)/P1_1T!AD$17+1)*100)</f>
        <v>:</v>
      </c>
      <c r="AE26" s="172">
        <f>IF(OR(HW1T!AE26=":",HW1T!AE26=""),":",((HW1T!AE26-HW1T!AE$17)/HW1T!AE$17+1)*100)</f>
        <v>74.493722161180713</v>
      </c>
      <c r="AF26" s="172">
        <f>IF(OR(HW1T!AF26=":",HW1T!AF26=""),":",((HW1T!AF26-HW1T!AF$17)/HW1T!AF$17+1)*100)</f>
        <v>79.239955568842063</v>
      </c>
      <c r="AG26" s="172">
        <f>IF(OR(HW1T!AG26=":",HW1T!AG26=""),":",((HW1T!AG26-HW1T!AG$17)/HW1T!AG$17+1)*100)</f>
        <v>76.304542549221139</v>
      </c>
      <c r="AH26" s="172">
        <f>IF(OR(HW1T!AH26=":",HW1T!AH26=""),":",((HW1T!AH26-HW1T!AH$17)/HW1T!AH$17+1)*100)</f>
        <v>50.750234455520648</v>
      </c>
      <c r="AI26" s="172">
        <f>IF(OR(HW1T!AI26=":",HW1T!AI26=""),":",((HW1T!AI26-HW1T!AI$17)/HW1T!AI$17+1)*100)</f>
        <v>92.413442093968996</v>
      </c>
      <c r="AJ26" s="172">
        <f>IF(OR(HW1T!AJ26=":",HW1T!AJ26=""),":",((HW1T!AJ26-HW1T!AJ$17)/HW1T!AJ$17+1)*100)</f>
        <v>118.58793270154729</v>
      </c>
      <c r="AK26" s="172">
        <f>IF(OR(HW1T!AK26=":",HW1T!AK26=""),":",((HW1T!AK26-HW1T!AK$17)/HW1T!AK$17+1)*100)</f>
        <v>105.52330849970039</v>
      </c>
      <c r="AL26" s="172">
        <f>IF(OR(HW1T!AL26=":",HW1T!AL26=""),":",((HW1T!AL26-HW1T!AL$17)/HW1T!AL$17+1)*100)</f>
        <v>111.18493921216886</v>
      </c>
      <c r="AM26" s="172">
        <f>IF(OR(HW1T!AM26=":",HW1T!AM26=""),":",((HW1T!AM26-HW1T!AM$17)/HW1T!AM$17+1)*100)</f>
        <v>160.18376354462896</v>
      </c>
      <c r="AN26" s="172">
        <f>IF(OR(HW1T!AN26=":",HW1T!AN26=""),":",((HW1T!AN26-HW1T!AN$17)/HW1T!AN$17+1)*100)</f>
        <v>110.3675064886222</v>
      </c>
      <c r="AO26" s="172">
        <f>IF(OR(HW1T!AO26=":",HW1T!AO26=""),":",((HW1T!AO26-HW1T!AO$17)/HW1T!AO$17+1)*100)</f>
        <v>125.29881256492681</v>
      </c>
      <c r="AP26" s="190"/>
      <c r="AQ26" s="172">
        <f>IF(OR(HW1T!AQ26=":",HW1T!AQ26=""),":",((HW1T!AQ26-HW1T!AQ$17)/HW1T!AQ$17+1)*100)</f>
        <v>74.264186602567662</v>
      </c>
      <c r="AR26" s="172">
        <f>IF(OR(HW1T!AR26=":",HW1T!AR26=""),":",((HW1T!AR26-HW1T!AR$17)/HW1T!AR$17+1)*100)</f>
        <v>65.451428662534511</v>
      </c>
      <c r="AS26" s="172">
        <f>IF(OR(HW1T!AS26=":",HW1T!AS26=""),":",((HW1T!AS26-HW1T!AS$17)/HW1T!AS$17+1)*100)</f>
        <v>107.11419951220054</v>
      </c>
    </row>
    <row r="27" spans="1:45" ht="22.5" customHeight="1">
      <c r="A27" s="77">
        <f t="shared" si="0"/>
        <v>1</v>
      </c>
      <c r="B27" s="105">
        <v>2015</v>
      </c>
      <c r="C27" s="172">
        <f>IF(OR(HW1T!C27=":",HW1T!C27=""),":",((HW1T!C27-HW1T!C$17)/HW1T!C$17+1)*100)</f>
        <v>72.416420191897757</v>
      </c>
      <c r="D27" s="172">
        <f>IF(OR(HW1T!D27=":",HW1T!D27=""),":",((HW1T!D27-HW1T!D$17)/HW1T!D$17+1)*100)</f>
        <v>61.646272017640115</v>
      </c>
      <c r="E27" s="172">
        <f>IF(OR(HW1T!E27=":",HW1T!E27=""),":",((HW1T!E27-HW1T!E$17)/HW1T!E$17+1)*100)</f>
        <v>76.827157447391443</v>
      </c>
      <c r="F27" s="172">
        <f>IF(OR(HW1T!F27=":",HW1T!F27=""),":",((HW1T!F27-HW1T!F$17)/HW1T!F$17+1)*100)</f>
        <v>102.382737729388</v>
      </c>
      <c r="G27" s="172">
        <f>IF(OR(HW1T!G27=":",HW1T!G27=""),":",((HW1T!G27-HW1T!G$17)/HW1T!G$17+1)*100)</f>
        <v>129.63428562311449</v>
      </c>
      <c r="H27" s="172">
        <f>IF(OR(HW1T!H27=":",HW1T!H27=""),":",((HW1T!H27-HW1T!H$17)/HW1T!H$17+1)*100)</f>
        <v>50.816487506401756</v>
      </c>
      <c r="I27" s="172">
        <f>IF(OR(HW1T!I27=":",HW1T!I27=""),":",((HW1T!I27-HW1T!I$17)/HW1T!I$17+1)*100)</f>
        <v>87.67151957452522</v>
      </c>
      <c r="J27" s="172">
        <f>IF(OR(HW1T!J27=":",HW1T!J27=""),":",((HW1T!J27-HW1T!J$17)/HW1T!J$17+1)*100)</f>
        <v>87.474246216802598</v>
      </c>
      <c r="K27" s="172">
        <f>IF(OR(HW1T!K27=":",HW1T!K27=""),":",((HW1T!K27-HW1T!K$17)/HW1T!K$17+1)*100)</f>
        <v>107.049851563584</v>
      </c>
      <c r="L27" s="172">
        <f>IF(OR(HW1T!L27=":",HW1T!L27=""),":",((HW1T!L27-HW1T!L$17)/HW1T!L$17+1)*100)</f>
        <v>120.51089099076286</v>
      </c>
      <c r="M27" s="172">
        <f>IF(OR(HW1T!M27=":",HW1T!M27=""),":",((HW1T!M27-HW1T!M$17)/HW1T!M$17+1)*100)</f>
        <v>108.20210120737023</v>
      </c>
      <c r="N27" s="172">
        <f>IF(OR(HW1T!N27=":",HW1T!N27=""),":",((HW1T!N27-HW1T!N$17)/HW1T!N$17+1)*100)</f>
        <v>116.6171865159169</v>
      </c>
      <c r="O27" s="172">
        <f>IF(OR(HW1T!O27=":",HW1T!O27=""),":",((HW1T!O27-HW1T!O$17)/HW1T!O$17+1)*100)</f>
        <v>172.52095844932575</v>
      </c>
      <c r="P27" s="172">
        <f>IF(OR(HW1T!P27=":",HW1T!P27=""),":",((HW1T!P27-HW1T!P$17)/HW1T!P$17+1)*100)</f>
        <v>161.11693216326225</v>
      </c>
      <c r="Q27" s="172">
        <f>IF(OR(HW1T!Q27=":",HW1T!Q27=""),":",((HW1T!Q27-HW1T!Q$17)/HW1T!Q$17+1)*100)</f>
        <v>94.625257636020294</v>
      </c>
      <c r="R27" s="172">
        <f>IF(OR(HW1T!R27=":",HW1T!R27=""),":",((HW1T!R27-HW1T!R$17)/HW1T!R$17+1)*100)</f>
        <v>134.612273303905</v>
      </c>
      <c r="S27" s="172">
        <f>IF(OR(HW1T!S27=":",HW1T!S27=""),":",((HW1T!S27-HW1T!S$17)/HW1T!S$17+1)*100)</f>
        <v>124.75310658924579</v>
      </c>
      <c r="T27" s="172">
        <f>IF(OR(HW1T!T27=":",HW1T!T27=""),":",((HW1T!T27-HW1T!T$17)/HW1T!T$17+1)*100)</f>
        <v>99.908372968241792</v>
      </c>
      <c r="U27" s="172">
        <f>IF(OR(HW1T!U27=":",HW1T!U27=""),":",((HW1T!U27-HW1T!U$17)/HW1T!U$17+1)*100)</f>
        <v>121.83615169613438</v>
      </c>
      <c r="V27" s="172">
        <f>IF(OR(HW1T!V27=":",HW1T!V27=""),":",((HW1T!V27-HW1T!V$17)/HW1T!V$17+1)*100)</f>
        <v>131.28619160630785</v>
      </c>
      <c r="W27" s="172" t="str">
        <f>IF(OR(P1_1T!W27=":",P1_1T!W27=""),":",((P1_1T!W27-P1_1T!W$17)/P1_1T!W$17+1)*100)</f>
        <v>:</v>
      </c>
      <c r="X27" s="172" t="str">
        <f>IF(OR(P1_1T!X27=":",P1_1T!X27=""),":",((P1_1T!X27-P1_1T!X$17)/P1_1T!X$17+1)*100)</f>
        <v>:</v>
      </c>
      <c r="Y27" s="172" t="str">
        <f>IF(OR(P1_1T!Y27=":",P1_1T!Y27=""),":",((P1_1T!Y27-P1_1T!Y$17)/P1_1T!Y$17+1)*100)</f>
        <v>:</v>
      </c>
      <c r="Z27" s="172" t="str">
        <f>IF(OR(P1_1T!Z27=":",P1_1T!Z27=""),":",((P1_1T!Z27-P1_1T!Z$17)/P1_1T!Z$17+1)*100)</f>
        <v>:</v>
      </c>
      <c r="AA27" s="172" t="str">
        <f>IF(OR(P1_1T!AA27=":",P1_1T!AA27=""),":",((P1_1T!AA27-P1_1T!AA$17)/P1_1T!AA$17+1)*100)</f>
        <v>:</v>
      </c>
      <c r="AB27" s="172" t="str">
        <f>IF(OR(P1_1T!AB27=":",P1_1T!AB27=""),":",((P1_1T!AB27-P1_1T!AB$17)/P1_1T!AB$17+1)*100)</f>
        <v>:</v>
      </c>
      <c r="AC27" s="175">
        <f>IF(OR(HW1T!AC27=":",HW1T!AC27=""),":",((HW1T!AC27-HW1T!AC$17)/HW1T!AC$17+1)*100)</f>
        <v>96.071671048766518</v>
      </c>
      <c r="AD27" s="172" t="str">
        <f>IF(OR(P1_1T!AD27=":",P1_1T!AD27=""),":",((P1_1T!AD27-P1_1T!AD$17)/P1_1T!AD$17+1)*100)</f>
        <v>:</v>
      </c>
      <c r="AE27" s="172">
        <f>IF(OR(HW1T!AE27=":",HW1T!AE27=""),":",((HW1T!AE27-HW1T!AE$17)/HW1T!AE$17+1)*100)</f>
        <v>72.416420191897757</v>
      </c>
      <c r="AF27" s="172">
        <f>IF(OR(HW1T!AF27=":",HW1T!AF27=""),":",((HW1T!AF27-HW1T!AF$17)/HW1T!AF$17+1)*100)</f>
        <v>79.552810130880914</v>
      </c>
      <c r="AG27" s="172">
        <f>IF(OR(HW1T!AG27=":",HW1T!AG27=""),":",((HW1T!AG27-HW1T!AG$17)/HW1T!AG$17+1)*100)</f>
        <v>76.827157447391443</v>
      </c>
      <c r="AH27" s="172">
        <f>IF(OR(HW1T!AH27=":",HW1T!AH27=""),":",((HW1T!AH27-HW1T!AH$17)/HW1T!AH$17+1)*100)</f>
        <v>50.816487506401756</v>
      </c>
      <c r="AI27" s="172">
        <f>IF(OR(HW1T!AI27=":",HW1T!AI27=""),":",((HW1T!AI27-HW1T!AI$17)/HW1T!AI$17+1)*100)</f>
        <v>93.377099573493382</v>
      </c>
      <c r="AJ27" s="172">
        <f>IF(OR(HW1T!AJ27=":",HW1T!AJ27=""),":",((HW1T!AJ27-HW1T!AJ$17)/HW1T!AJ$17+1)*100)</f>
        <v>120.51089099076286</v>
      </c>
      <c r="AK27" s="172">
        <f>IF(OR(HW1T!AK27=":",HW1T!AK27=""),":",((HW1T!AK27-HW1T!AK$17)/HW1T!AK$17+1)*100)</f>
        <v>108.20210120737023</v>
      </c>
      <c r="AL27" s="172">
        <f>IF(OR(HW1T!AL27=":",HW1T!AL27=""),":",((HW1T!AL27-HW1T!AL$17)/HW1T!AL$17+1)*100)</f>
        <v>116.6171865159169</v>
      </c>
      <c r="AM27" s="172">
        <f>IF(OR(HW1T!AM27=":",HW1T!AM27=""),":",((HW1T!AM27-HW1T!AM$17)/HW1T!AM$17+1)*100)</f>
        <v>168.92783297935355</v>
      </c>
      <c r="AN27" s="172">
        <f>IF(OR(HW1T!AN27=":",HW1T!AN27=""),":",((HW1T!AN27-HW1T!AN$17)/HW1T!AN$17+1)*100)</f>
        <v>110.72125982507232</v>
      </c>
      <c r="AO27" s="172">
        <f>IF(OR(HW1T!AO27=":",HW1T!AO27=""),":",((HW1T!AO27-HW1T!AO$17)/HW1T!AO$17+1)*100)</f>
        <v>123.28502092480119</v>
      </c>
      <c r="AP27" s="190"/>
      <c r="AQ27" s="172">
        <f>IF(OR(HW1T!AQ27=":",HW1T!AQ27=""),":",((HW1T!AQ27-HW1T!AQ$17)/HW1T!AQ$17+1)*100)</f>
        <v>72.216847391242695</v>
      </c>
      <c r="AR27" s="172">
        <f>IF(OR(HW1T!AR27=":",HW1T!AR27=""),":",((HW1T!AR27-HW1T!AR$17)/HW1T!AR$17+1)*100)</f>
        <v>65.650045605760866</v>
      </c>
      <c r="AS27" s="172">
        <f>IF(OR(HW1T!AS27=":",HW1T!AS27=""),":",((HW1T!AS27-HW1T!AS$17)/HW1T!AS$17+1)*100)</f>
        <v>108.31017569419828</v>
      </c>
    </row>
    <row r="28" spans="1:45" ht="12.75" customHeight="1">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6"/>
      <c r="AD28" s="173"/>
      <c r="AE28" s="173"/>
      <c r="AF28" s="173"/>
      <c r="AG28" s="173"/>
      <c r="AH28" s="173"/>
      <c r="AI28" s="173"/>
      <c r="AJ28" s="173"/>
      <c r="AK28" s="173"/>
      <c r="AL28" s="173"/>
      <c r="AM28" s="173"/>
      <c r="AN28" s="173"/>
      <c r="AO28" s="173"/>
    </row>
    <row r="29" spans="1:45" s="174" customFormat="1" ht="22.5" customHeight="1">
      <c r="B29" s="34" t="str">
        <f>INDEX($B$7:$B$27,$A$28-2)&amp;"-"&amp;INDEX($B$7:$B$27,$A$28)</f>
        <v>2013-2015</v>
      </c>
      <c r="C29" s="175">
        <f>AVERAGE(INDEX(C$7:C$27,$A$28-2),INDEX(C$7:C$27,$A$28-1),INDEX(C$7:C$27,$A$28))</f>
        <v>74.799033898436278</v>
      </c>
      <c r="D29" s="175">
        <f t="shared" ref="D29:AR29" si="1">AVERAGE(INDEX(D$7:D$27,$A$28-2),INDEX(D$7:D$27,$A$28-1),INDEX(D$7:D$27,$A$28))</f>
        <v>64.745946639346684</v>
      </c>
      <c r="E29" s="175">
        <f t="shared" si="1"/>
        <v>77.807492228696518</v>
      </c>
      <c r="F29" s="175">
        <f t="shared" si="1"/>
        <v>106.95759065765212</v>
      </c>
      <c r="G29" s="175">
        <f t="shared" si="1"/>
        <v>129.21888039582495</v>
      </c>
      <c r="H29" s="175">
        <f t="shared" si="1"/>
        <v>54.10112588939424</v>
      </c>
      <c r="I29" s="175">
        <f t="shared" si="1"/>
        <v>87.152790670069805</v>
      </c>
      <c r="J29" s="175">
        <f t="shared" si="1"/>
        <v>89.205161109777393</v>
      </c>
      <c r="K29" s="175">
        <f t="shared" si="1"/>
        <v>105.70691329196553</v>
      </c>
      <c r="L29" s="175">
        <f t="shared" si="1"/>
        <v>120.09086563801795</v>
      </c>
      <c r="M29" s="175">
        <f t="shared" si="1"/>
        <v>108.06626308217214</v>
      </c>
      <c r="N29" s="175">
        <f t="shared" si="1"/>
        <v>112.308829980845</v>
      </c>
      <c r="O29" s="175">
        <f t="shared" si="1"/>
        <v>165.21451565423069</v>
      </c>
      <c r="P29" s="175">
        <f t="shared" si="1"/>
        <v>153.66447459459266</v>
      </c>
      <c r="Q29" s="175">
        <f t="shared" si="1"/>
        <v>96.562267098356457</v>
      </c>
      <c r="R29" s="175">
        <f t="shared" si="1"/>
        <v>133.22349209141325</v>
      </c>
      <c r="S29" s="175">
        <f t="shared" si="1"/>
        <v>122.99348155812197</v>
      </c>
      <c r="T29" s="175">
        <f t="shared" si="1"/>
        <v>97.448562826179639</v>
      </c>
      <c r="U29" s="175">
        <f t="shared" si="1"/>
        <v>118.49633167217979</v>
      </c>
      <c r="V29" s="175">
        <f t="shared" si="1"/>
        <v>140.32291945890299</v>
      </c>
      <c r="W29" s="175" t="e">
        <f t="shared" si="1"/>
        <v>#DIV/0!</v>
      </c>
      <c r="X29" s="175" t="e">
        <f t="shared" si="1"/>
        <v>#DIV/0!</v>
      </c>
      <c r="Y29" s="175" t="e">
        <f t="shared" si="1"/>
        <v>#DIV/0!</v>
      </c>
      <c r="Z29" s="175" t="e">
        <f t="shared" si="1"/>
        <v>#DIV/0!</v>
      </c>
      <c r="AA29" s="175" t="e">
        <f t="shared" si="1"/>
        <v>#DIV/0!</v>
      </c>
      <c r="AB29" s="175" t="e">
        <f t="shared" si="1"/>
        <v>#DIV/0!</v>
      </c>
      <c r="AC29" s="175">
        <f t="shared" si="1"/>
        <v>96.564372554092984</v>
      </c>
      <c r="AD29" s="175" t="e">
        <f t="shared" si="1"/>
        <v>#DIV/0!</v>
      </c>
      <c r="AE29" s="175">
        <f t="shared" si="1"/>
        <v>74.799033898436278</v>
      </c>
      <c r="AF29" s="175">
        <f t="shared" si="1"/>
        <v>80.621016594741732</v>
      </c>
      <c r="AG29" s="175">
        <f t="shared" si="1"/>
        <v>77.807492228696518</v>
      </c>
      <c r="AH29" s="175">
        <f t="shared" si="1"/>
        <v>54.10112588939424</v>
      </c>
      <c r="AI29" s="175">
        <f t="shared" si="1"/>
        <v>92.963833918770263</v>
      </c>
      <c r="AJ29" s="175">
        <f t="shared" si="1"/>
        <v>120.09086563801795</v>
      </c>
      <c r="AK29" s="175">
        <f t="shared" si="1"/>
        <v>108.06626308217214</v>
      </c>
      <c r="AL29" s="175">
        <f t="shared" si="1"/>
        <v>112.308829980845</v>
      </c>
      <c r="AM29" s="175">
        <f t="shared" si="1"/>
        <v>161.57538455530235</v>
      </c>
      <c r="AN29" s="175">
        <f t="shared" si="1"/>
        <v>111.05235205319066</v>
      </c>
      <c r="AO29" s="175">
        <f t="shared" si="1"/>
        <v>127.12658681464968</v>
      </c>
      <c r="AP29" s="175" t="e">
        <f t="shared" si="1"/>
        <v>#DIV/0!</v>
      </c>
      <c r="AQ29" s="175">
        <f t="shared" si="1"/>
        <v>74.612748366699449</v>
      </c>
      <c r="AR29" s="175">
        <f t="shared" si="1"/>
        <v>67.785250500851532</v>
      </c>
      <c r="AS29" s="175">
        <f t="shared" ref="AS29" si="2">AVERAGE(INDEX(AS$7:AS$27,$A$28-4),INDEX(AS$7:AS$27,$A$28-3),INDEX(AS$7:AS$27,$A$28-2),INDEX(AS$7:AS$27,$A$28-1),INDEX(AS$7:AS$27,$A$28))</f>
        <v>110.8018117612481</v>
      </c>
    </row>
    <row r="30" spans="1:45" s="174" customFormat="1" ht="22.5" customHeight="1">
      <c r="B30" s="34" t="str">
        <f>INDEX($B$7:$B$27,1)&amp;"-"&amp;INDEX($B$7:$B$27,$A$28)</f>
        <v>1995-2015</v>
      </c>
      <c r="C30" s="177">
        <f>AVERAGE(C7:C27)</f>
        <v>96.066102575270222</v>
      </c>
      <c r="D30" s="177">
        <f t="shared" ref="D30:AO30" si="3">AVERAGE(D7:D27)</f>
        <v>105.39650263529427</v>
      </c>
      <c r="E30" s="177">
        <f t="shared" si="3"/>
        <v>101.49526947155553</v>
      </c>
      <c r="F30" s="177">
        <f t="shared" si="3"/>
        <v>94.775204980578579</v>
      </c>
      <c r="G30" s="177">
        <f t="shared" si="3"/>
        <v>114.7350285609692</v>
      </c>
      <c r="H30" s="177">
        <f t="shared" si="3"/>
        <v>84.305394493252791</v>
      </c>
      <c r="I30" s="177">
        <f t="shared" si="3"/>
        <v>93.183778142694621</v>
      </c>
      <c r="J30" s="177">
        <f t="shared" si="3"/>
        <v>94.416829449509521</v>
      </c>
      <c r="K30" s="177">
        <f t="shared" si="3"/>
        <v>98.512200450519643</v>
      </c>
      <c r="L30" s="177">
        <f t="shared" si="3"/>
        <v>101.89773592362465</v>
      </c>
      <c r="M30" s="177">
        <f t="shared" si="3"/>
        <v>100.24187414197279</v>
      </c>
      <c r="N30" s="177">
        <f t="shared" si="3"/>
        <v>93.796035051947712</v>
      </c>
      <c r="O30" s="177">
        <f t="shared" si="3"/>
        <v>115.53803657693936</v>
      </c>
      <c r="P30" s="177">
        <f t="shared" si="3"/>
        <v>114.11088008090164</v>
      </c>
      <c r="Q30" s="177">
        <f t="shared" si="3"/>
        <v>94.882983595778825</v>
      </c>
      <c r="R30" s="177">
        <f t="shared" si="3"/>
        <v>105.96164226372869</v>
      </c>
      <c r="S30" s="177">
        <f t="shared" si="3"/>
        <v>104.34522328260825</v>
      </c>
      <c r="T30" s="177">
        <f t="shared" si="3"/>
        <v>94.747623086985897</v>
      </c>
      <c r="U30" s="177">
        <f t="shared" si="3"/>
        <v>107.50182805940865</v>
      </c>
      <c r="V30" s="177">
        <f t="shared" si="3"/>
        <v>97.674833482686353</v>
      </c>
      <c r="W30" s="177"/>
      <c r="X30" s="177"/>
      <c r="Y30" s="177"/>
      <c r="Z30" s="177"/>
      <c r="AA30" s="177"/>
      <c r="AB30" s="177"/>
      <c r="AC30" s="177">
        <f t="shared" si="3"/>
        <v>97.246855996214279</v>
      </c>
      <c r="AD30" s="177"/>
      <c r="AE30" s="177">
        <f t="shared" si="3"/>
        <v>96.066102575270222</v>
      </c>
      <c r="AF30" s="177">
        <f t="shared" si="3"/>
        <v>101.89169897710478</v>
      </c>
      <c r="AG30" s="177">
        <f t="shared" si="3"/>
        <v>101.49526947155553</v>
      </c>
      <c r="AH30" s="177">
        <f t="shared" si="3"/>
        <v>84.305394493252791</v>
      </c>
      <c r="AI30" s="177">
        <f t="shared" si="3"/>
        <v>94.952587157763006</v>
      </c>
      <c r="AJ30" s="177">
        <f t="shared" si="3"/>
        <v>101.89773592362465</v>
      </c>
      <c r="AK30" s="177">
        <f t="shared" si="3"/>
        <v>100.24187414197279</v>
      </c>
      <c r="AL30" s="177">
        <f t="shared" si="3"/>
        <v>93.796035051947712</v>
      </c>
      <c r="AM30" s="177">
        <f t="shared" si="3"/>
        <v>115.08837500769026</v>
      </c>
      <c r="AN30" s="177">
        <f t="shared" si="3"/>
        <v>99.592679049902799</v>
      </c>
      <c r="AO30" s="177">
        <f t="shared" si="3"/>
        <v>99.647689093747729</v>
      </c>
      <c r="AP30" s="177"/>
      <c r="AQ30" s="177">
        <f t="shared" ref="AQ30:AS30" si="4">AVERAGE(AQ7:AQ27)</f>
        <v>96.238996582026928</v>
      </c>
      <c r="AR30" s="177">
        <f t="shared" si="4"/>
        <v>93.265015294772297</v>
      </c>
      <c r="AS30" s="177">
        <f t="shared" si="4"/>
        <v>98.569718886848548</v>
      </c>
    </row>
    <row r="31" spans="1:45" ht="22.5" customHeight="1">
      <c r="B31" s="34" t="str">
        <f>INDEX($B$7:$B$27,1)&amp;"-2008"</f>
        <v>1995-2008</v>
      </c>
      <c r="C31" s="177">
        <f ca="1">AVERAGE(OFFSET(C$7,0,0,14,1))</f>
        <v>101.85017785043864</v>
      </c>
      <c r="D31" s="177">
        <f t="shared" ref="D31:AS31" ca="1" si="5">AVERAGE(OFFSET(D$7,0,0,14,1))</f>
        <v>115.35101307085145</v>
      </c>
      <c r="E31" s="177">
        <f t="shared" ca="1" si="5"/>
        <v>107.56184956275912</v>
      </c>
      <c r="F31" s="177">
        <f t="shared" ca="1" si="5"/>
        <v>86.301898448377514</v>
      </c>
      <c r="G31" s="177">
        <f t="shared" ca="1" si="5"/>
        <v>104.74007510989455</v>
      </c>
      <c r="H31" s="177">
        <f t="shared" ca="1" si="5"/>
        <v>87.26935308115263</v>
      </c>
      <c r="I31" s="177">
        <f t="shared" ca="1" si="5"/>
        <v>92.539032433803683</v>
      </c>
      <c r="J31" s="177">
        <f t="shared" ca="1" si="5"/>
        <v>94.583392188511084</v>
      </c>
      <c r="K31" s="177">
        <f t="shared" ca="1" si="5"/>
        <v>94.332097603316569</v>
      </c>
      <c r="L31" s="177">
        <f t="shared" ca="1" si="5"/>
        <v>91.304737951968249</v>
      </c>
      <c r="M31" s="177">
        <f t="shared" ca="1" si="5"/>
        <v>94.604501184713698</v>
      </c>
      <c r="N31" s="177">
        <f t="shared" ca="1" si="5"/>
        <v>82.092032563306574</v>
      </c>
      <c r="O31" s="177">
        <f t="shared" ca="1" si="5"/>
        <v>94.402739021956179</v>
      </c>
      <c r="P31" s="177">
        <f t="shared" ca="1" si="5"/>
        <v>98.469216206626712</v>
      </c>
      <c r="Q31" s="177">
        <f t="shared" ca="1" si="5"/>
        <v>91.948308496689364</v>
      </c>
      <c r="R31" s="177">
        <f t="shared" ca="1" si="5"/>
        <v>93.814843598894313</v>
      </c>
      <c r="S31" s="177">
        <f t="shared" ca="1" si="5"/>
        <v>95.025044146486195</v>
      </c>
      <c r="T31" s="177">
        <f t="shared" ca="1" si="5"/>
        <v>92.109540391718355</v>
      </c>
      <c r="U31" s="177">
        <f t="shared" ca="1" si="5"/>
        <v>100.51257868286704</v>
      </c>
      <c r="V31" s="177">
        <f t="shared" ca="1" si="5"/>
        <v>69.215866330854539</v>
      </c>
      <c r="W31" s="177"/>
      <c r="X31" s="177" t="e">
        <f t="shared" ca="1" si="5"/>
        <v>#DIV/0!</v>
      </c>
      <c r="Y31" s="177"/>
      <c r="Z31" s="177" t="e">
        <f t="shared" ca="1" si="5"/>
        <v>#DIV/0!</v>
      </c>
      <c r="AA31" s="177"/>
      <c r="AB31" s="177" t="e">
        <f t="shared" ca="1" si="5"/>
        <v>#DIV/0!</v>
      </c>
      <c r="AC31" s="177">
        <f t="shared" ca="1" si="5"/>
        <v>94.00252217187257</v>
      </c>
      <c r="AD31" s="177"/>
      <c r="AE31" s="177">
        <f t="shared" ca="1" si="5"/>
        <v>101.85017785043864</v>
      </c>
      <c r="AF31" s="177">
        <f t="shared" ca="1" si="5"/>
        <v>106.90724128303414</v>
      </c>
      <c r="AG31" s="177">
        <f t="shared" ca="1" si="5"/>
        <v>107.56184956275912</v>
      </c>
      <c r="AH31" s="177">
        <f t="shared" ca="1" si="5"/>
        <v>87.26935308115263</v>
      </c>
      <c r="AI31" s="177">
        <f t="shared" ca="1" si="5"/>
        <v>93.387353910587407</v>
      </c>
      <c r="AJ31" s="177">
        <f t="shared" ca="1" si="5"/>
        <v>91.304737951968249</v>
      </c>
      <c r="AK31" s="177">
        <f t="shared" ca="1" si="5"/>
        <v>94.604501184713698</v>
      </c>
      <c r="AL31" s="177">
        <f t="shared" ca="1" si="5"/>
        <v>82.092032563306574</v>
      </c>
      <c r="AM31" s="177">
        <f t="shared" ca="1" si="5"/>
        <v>95.683984994105217</v>
      </c>
      <c r="AN31" s="177">
        <f t="shared" ca="1" si="5"/>
        <v>93.074427748150939</v>
      </c>
      <c r="AO31" s="177">
        <f t="shared" ca="1" si="5"/>
        <v>81.250095305236712</v>
      </c>
      <c r="AP31" s="177"/>
      <c r="AQ31" s="177">
        <f t="shared" ca="1" si="5"/>
        <v>102.10035077773041</v>
      </c>
      <c r="AR31" s="177">
        <f t="shared" ca="1" si="5"/>
        <v>97.237117360162713</v>
      </c>
      <c r="AS31" s="177">
        <f t="shared" ca="1" si="5"/>
        <v>91.967388444072711</v>
      </c>
    </row>
    <row r="32" spans="1:45" ht="22.5" customHeight="1">
      <c r="B32" s="34" t="str">
        <f>"2009-"&amp;INDEX($B$7:$B$27,$A$28)</f>
        <v>2009-2015</v>
      </c>
      <c r="C32" s="177">
        <f ca="1">AVERAGE(OFFSET(C$21,0,0,$A$28-SUM($A$7:$A$20),1))</f>
        <v>84.497952024933326</v>
      </c>
      <c r="D32" s="177">
        <f t="shared" ref="D32:AS32" ca="1" si="6">AVERAGE(OFFSET(D$21,0,0,$A$28-SUM($A$7:$A$20),1))</f>
        <v>85.487481764179847</v>
      </c>
      <c r="E32" s="177">
        <f t="shared" ca="1" si="6"/>
        <v>89.362109289148307</v>
      </c>
      <c r="F32" s="177">
        <f t="shared" ca="1" si="6"/>
        <v>111.72181804498074</v>
      </c>
      <c r="G32" s="177">
        <f t="shared" ca="1" si="6"/>
        <v>134.72493546311847</v>
      </c>
      <c r="H32" s="177">
        <f t="shared" ca="1" si="6"/>
        <v>78.377477317453142</v>
      </c>
      <c r="I32" s="177">
        <f t="shared" ca="1" si="6"/>
        <v>94.473269560476481</v>
      </c>
      <c r="J32" s="177">
        <f t="shared" ca="1" si="6"/>
        <v>94.083703971506424</v>
      </c>
      <c r="K32" s="177">
        <f t="shared" ca="1" si="6"/>
        <v>106.87240614492582</v>
      </c>
      <c r="L32" s="177">
        <f t="shared" ca="1" si="6"/>
        <v>123.08373186693743</v>
      </c>
      <c r="M32" s="177">
        <f t="shared" ca="1" si="6"/>
        <v>111.51662005649098</v>
      </c>
      <c r="N32" s="177">
        <f t="shared" ca="1" si="6"/>
        <v>117.20404002922994</v>
      </c>
      <c r="O32" s="177">
        <f t="shared" ca="1" si="6"/>
        <v>157.80863168690567</v>
      </c>
      <c r="P32" s="177">
        <f t="shared" ca="1" si="6"/>
        <v>145.39420782945155</v>
      </c>
      <c r="Q32" s="177">
        <f t="shared" ca="1" si="6"/>
        <v>100.75233379395773</v>
      </c>
      <c r="R32" s="177">
        <f t="shared" ca="1" si="6"/>
        <v>130.25523959339739</v>
      </c>
      <c r="S32" s="177">
        <f t="shared" ca="1" si="6"/>
        <v>122.98558155485235</v>
      </c>
      <c r="T32" s="177">
        <f t="shared" ca="1" si="6"/>
        <v>100.02378847752097</v>
      </c>
      <c r="U32" s="177">
        <f t="shared" ca="1" si="6"/>
        <v>121.48032681249182</v>
      </c>
      <c r="V32" s="177">
        <f t="shared" ca="1" si="6"/>
        <v>154.59276778634998</v>
      </c>
      <c r="W32" s="177"/>
      <c r="X32" s="177" t="e">
        <f t="shared" ca="1" si="6"/>
        <v>#DIV/0!</v>
      </c>
      <c r="Y32" s="177"/>
      <c r="Z32" s="177" t="e">
        <f t="shared" ca="1" si="6"/>
        <v>#DIV/0!</v>
      </c>
      <c r="AA32" s="177"/>
      <c r="AB32" s="177" t="e">
        <f t="shared" ca="1" si="6"/>
        <v>#DIV/0!</v>
      </c>
      <c r="AC32" s="177">
        <f t="shared" ca="1" si="6"/>
        <v>103.73552364489767</v>
      </c>
      <c r="AD32" s="177"/>
      <c r="AE32" s="177">
        <f t="shared" ca="1" si="6"/>
        <v>84.497952024933326</v>
      </c>
      <c r="AF32" s="177">
        <f t="shared" ca="1" si="6"/>
        <v>91.860614365246064</v>
      </c>
      <c r="AG32" s="177">
        <f t="shared" ca="1" si="6"/>
        <v>89.362109289148307</v>
      </c>
      <c r="AH32" s="177">
        <f t="shared" ca="1" si="6"/>
        <v>78.377477317453142</v>
      </c>
      <c r="AI32" s="177">
        <f t="shared" ca="1" si="6"/>
        <v>98.083053652114202</v>
      </c>
      <c r="AJ32" s="177">
        <f t="shared" ca="1" si="6"/>
        <v>123.08373186693743</v>
      </c>
      <c r="AK32" s="177">
        <f t="shared" ca="1" si="6"/>
        <v>111.51662005649098</v>
      </c>
      <c r="AL32" s="177">
        <f t="shared" ca="1" si="6"/>
        <v>117.20404002922994</v>
      </c>
      <c r="AM32" s="177">
        <f t="shared" ca="1" si="6"/>
        <v>153.89715503486033</v>
      </c>
      <c r="AN32" s="177">
        <f t="shared" ca="1" si="6"/>
        <v>112.62918165340655</v>
      </c>
      <c r="AO32" s="177">
        <f t="shared" ca="1" si="6"/>
        <v>136.44287667076978</v>
      </c>
      <c r="AP32" s="177"/>
      <c r="AQ32" s="177">
        <f t="shared" ca="1" si="6"/>
        <v>84.516288190619989</v>
      </c>
      <c r="AR32" s="177">
        <f t="shared" ca="1" si="6"/>
        <v>85.320811163991493</v>
      </c>
      <c r="AS32" s="177">
        <f t="shared" ca="1" si="6"/>
        <v>111.77437977240017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S32"/>
  <sheetViews>
    <sheetView topLeftCell="B7" workbookViewId="0">
      <selection activeCell="B36" sqref="A36:X45"/>
    </sheetView>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192" customWidth="1"/>
    <col min="25" max="25" width="3.75" style="76" customWidth="1"/>
    <col min="26" max="26" width="10" style="76" customWidth="1"/>
    <col min="27" max="27" width="3.75" style="76" customWidth="1"/>
    <col min="28" max="28" width="10" style="76" customWidth="1"/>
    <col min="29" max="29" width="10" style="192" customWidth="1"/>
    <col min="30" max="30" width="3.75" style="76" customWidth="1"/>
    <col min="31" max="41" width="10" style="76" customWidth="1"/>
    <col min="42" max="42" width="3.75" style="76" customWidth="1"/>
    <col min="43" max="16384" width="9.125" style="76"/>
  </cols>
  <sheetData>
    <row r="1" spans="1:45" ht="30.75" thickBot="1">
      <c r="B1" s="36" t="s">
        <v>124</v>
      </c>
    </row>
    <row r="2" spans="1:45" ht="13.5" customHeight="1" thickTop="1">
      <c r="B2" s="44" t="s">
        <v>131</v>
      </c>
    </row>
    <row r="3" spans="1:45" ht="13.5" customHeight="1"/>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193" t="s">
        <v>125</v>
      </c>
      <c r="Y5" s="99" t="s">
        <v>125</v>
      </c>
      <c r="Z5" s="99" t="s">
        <v>125</v>
      </c>
      <c r="AA5" s="99" t="s">
        <v>125</v>
      </c>
      <c r="AB5" s="99" t="s">
        <v>125</v>
      </c>
      <c r="AC5" s="193"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94" t="s">
        <v>125</v>
      </c>
      <c r="Y6" s="101" t="s">
        <v>125</v>
      </c>
      <c r="Z6" s="191" t="s">
        <v>125</v>
      </c>
      <c r="AA6" s="101" t="s">
        <v>125</v>
      </c>
      <c r="AB6" s="101" t="s">
        <v>125</v>
      </c>
      <c r="AC6" s="194" t="s">
        <v>134</v>
      </c>
      <c r="AD6" s="101" t="s">
        <v>125</v>
      </c>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v>1</v>
      </c>
      <c r="B7" s="105">
        <v>1995</v>
      </c>
      <c r="C7" s="172" t="s">
        <v>126</v>
      </c>
      <c r="D7" s="172" t="s">
        <v>126</v>
      </c>
      <c r="E7" s="172" t="s">
        <v>126</v>
      </c>
      <c r="F7" s="172" t="s">
        <v>126</v>
      </c>
      <c r="G7" s="172" t="s">
        <v>126</v>
      </c>
      <c r="H7" s="172" t="s">
        <v>126</v>
      </c>
      <c r="I7" s="172" t="s">
        <v>126</v>
      </c>
      <c r="J7" s="172" t="s">
        <v>126</v>
      </c>
      <c r="K7" s="172" t="s">
        <v>126</v>
      </c>
      <c r="L7" s="172" t="s">
        <v>126</v>
      </c>
      <c r="M7" s="172" t="s">
        <v>126</v>
      </c>
      <c r="N7" s="172" t="s">
        <v>126</v>
      </c>
      <c r="O7" s="172" t="s">
        <v>126</v>
      </c>
      <c r="P7" s="172" t="s">
        <v>126</v>
      </c>
      <c r="Q7" s="172" t="s">
        <v>126</v>
      </c>
      <c r="R7" s="172" t="s">
        <v>126</v>
      </c>
      <c r="S7" s="172" t="s">
        <v>126</v>
      </c>
      <c r="T7" s="172" t="s">
        <v>126</v>
      </c>
      <c r="U7" s="172" t="s">
        <v>126</v>
      </c>
      <c r="V7" s="172" t="s">
        <v>126</v>
      </c>
      <c r="W7" s="172" t="s">
        <v>126</v>
      </c>
      <c r="X7" s="195" t="s">
        <v>126</v>
      </c>
      <c r="Y7" s="172" t="s">
        <v>126</v>
      </c>
      <c r="Z7" s="172" t="s">
        <v>126</v>
      </c>
      <c r="AA7" s="172" t="s">
        <v>126</v>
      </c>
      <c r="AB7" s="172" t="s">
        <v>126</v>
      </c>
      <c r="AC7" s="195" t="s">
        <v>126</v>
      </c>
      <c r="AD7" s="172" t="s">
        <v>126</v>
      </c>
      <c r="AE7" s="172" t="s">
        <v>126</v>
      </c>
      <c r="AF7" s="172" t="s">
        <v>126</v>
      </c>
      <c r="AG7" s="172" t="s">
        <v>126</v>
      </c>
      <c r="AH7" s="172" t="s">
        <v>126</v>
      </c>
      <c r="AI7" s="172" t="s">
        <v>126</v>
      </c>
      <c r="AJ7" s="172" t="s">
        <v>126</v>
      </c>
      <c r="AK7" s="172" t="s">
        <v>126</v>
      </c>
      <c r="AL7" s="172" t="s">
        <v>126</v>
      </c>
      <c r="AM7" s="172" t="s">
        <v>126</v>
      </c>
      <c r="AN7" s="172" t="s">
        <v>126</v>
      </c>
      <c r="AO7" s="172" t="s">
        <v>126</v>
      </c>
      <c r="AP7" s="190"/>
      <c r="AQ7" s="172" t="s">
        <v>126</v>
      </c>
      <c r="AR7" s="172" t="s">
        <v>126</v>
      </c>
      <c r="AS7" s="172" t="s">
        <v>126</v>
      </c>
    </row>
    <row r="8" spans="1:45" ht="22.5" customHeight="1">
      <c r="A8" s="77">
        <f t="shared" ref="A8:A27" si="0">IF(C8=":",0,1)</f>
        <v>1</v>
      </c>
      <c r="B8" s="105">
        <v>1996</v>
      </c>
      <c r="C8" s="172">
        <f>IF(OR(HW1T!C7=":",HW1T!C8=":"),":",(HW1T!C8-HW1T!C7)/HW1T!C7*100)</f>
        <v>-2.6450756506101807</v>
      </c>
      <c r="D8" s="172">
        <f>IF(OR(HW1T!D7=":",HW1T!D8=":"),":",(HW1T!D8-HW1T!D7)/HW1T!D7*100)</f>
        <v>-0.57350998413970511</v>
      </c>
      <c r="E8" s="172">
        <f>IF(OR(HW1T!E7=":",HW1T!E8=":"),":",(HW1T!E8-HW1T!E7)/HW1T!E7*100)</f>
        <v>-4.097275496803114</v>
      </c>
      <c r="F8" s="172">
        <f>IF(OR(HW1T!F7=":",HW1T!F8=":"),":",(HW1T!F8-HW1T!F7)/HW1T!F7*100)</f>
        <v>0</v>
      </c>
      <c r="G8" s="172">
        <f>IF(OR(HW1T!G7=":",HW1T!G8=":"),":",(HW1T!G8-HW1T!G7)/HW1T!G7*100)</f>
        <v>0</v>
      </c>
      <c r="H8" s="172">
        <f>IF(OR(HW1T!H7=":",HW1T!H8=":"),":",(HW1T!H8-HW1T!H7)/HW1T!H7*100)</f>
        <v>-1.2089022465101666</v>
      </c>
      <c r="I8" s="172">
        <f>IF(OR(HW1T!I7=":",HW1T!I8=":"),":",(HW1T!I8-HW1T!I7)/HW1T!I7*100)</f>
        <v>1.5873935645495039</v>
      </c>
      <c r="J8" s="172">
        <f>IF(OR(HW1T!J7=":",HW1T!J8=":"),":",(HW1T!J8-HW1T!J7)/HW1T!J7*100)</f>
        <v>2.5367595542701391</v>
      </c>
      <c r="K8" s="172">
        <f>IF(OR(HW1T!K7=":",HW1T!K8=":"),":",(HW1T!K8-HW1T!K7)/HW1T!K7*100)</f>
        <v>-1.9713575625391722</v>
      </c>
      <c r="L8" s="172">
        <f>IF(OR(HW1T!L7=":",HW1T!L8=":"),":",(HW1T!L8-HW1T!L7)/HW1T!L7*100)</f>
        <v>5.5524144766515482</v>
      </c>
      <c r="M8" s="172">
        <f>IF(OR(HW1T!M7=":",HW1T!M8=":"),":",(HW1T!M8-HW1T!M7)/HW1T!M7*100)</f>
        <v>4.0589252933560722</v>
      </c>
      <c r="N8" s="172">
        <f>IF(OR(HW1T!N7=":",HW1T!N8=":"),":",(HW1T!N8-HW1T!N7)/HW1T!N7*100)</f>
        <v>5.2631015107067194</v>
      </c>
      <c r="O8" s="172">
        <f>IF(OR(HW1T!O7=":",HW1T!O8=":"),":",(HW1T!O8-HW1T!O7)/HW1T!O7*100)</f>
        <v>3.0499146113297075</v>
      </c>
      <c r="P8" s="172">
        <f>IF(OR(HW1T!P7=":",HW1T!P8=":"),":",(HW1T!P8-HW1T!P7)/HW1T!P7*100)</f>
        <v>1.3323984798775841</v>
      </c>
      <c r="Q8" s="172">
        <f>IF(OR(HW1T!Q7=":",HW1T!Q8=":"),":",(HW1T!Q8-HW1T!Q7)/HW1T!Q7*100)</f>
        <v>2.2820044602139427</v>
      </c>
      <c r="R8" s="172">
        <f>IF(OR(HW1T!R7=":",HW1T!R8=":"),":",(HW1T!R8-HW1T!R7)/HW1T!R7*100)</f>
        <v>5.9072403418037736</v>
      </c>
      <c r="S8" s="172">
        <f>IF(OR(HW1T!S7=":",HW1T!S8=":"),":",(HW1T!S8-HW1T!S7)/HW1T!S7*100)</f>
        <v>3.7154361321788865</v>
      </c>
      <c r="T8" s="172">
        <f>IF(OR(HW1T!T7=":",HW1T!T8=":"),":",(HW1T!T8-HW1T!T7)/HW1T!T7*100)</f>
        <v>2.8266454515011326</v>
      </c>
      <c r="U8" s="172">
        <f>IF(OR(HW1T!U7=":",HW1T!U8=":"),":",(HW1T!U8-HW1T!U7)/HW1T!U7*100)</f>
        <v>0.16665692509830649</v>
      </c>
      <c r="V8" s="172">
        <f>IF(OR(HW1T!V7=":",HW1T!V8=":"),":",(HW1T!V8-HW1T!V7)/HW1T!V7*100)</f>
        <v>25.006395465708227</v>
      </c>
      <c r="W8" s="172" t="s">
        <v>126</v>
      </c>
      <c r="X8" s="195" t="s">
        <v>126</v>
      </c>
      <c r="Y8" s="172" t="s">
        <v>126</v>
      </c>
      <c r="Z8" s="172" t="s">
        <v>126</v>
      </c>
      <c r="AA8" s="172" t="s">
        <v>126</v>
      </c>
      <c r="AB8" s="172" t="s">
        <v>126</v>
      </c>
      <c r="AC8" s="175">
        <f>IF(OR(HW1T!AC7=":",HW1T!AC8=":"),":",(HW1T!AC8-HW1T!AC7)/HW1T!AC7*100)</f>
        <v>0.47610826827169273</v>
      </c>
      <c r="AD8" s="172" t="s">
        <v>126</v>
      </c>
      <c r="AE8" s="172">
        <f>IF(OR(HW1T!AE7=":",HW1T!AE8=":"),":",(HW1T!AE8-HW1T!AE7)/HW1T!AE7*100)</f>
        <v>-2.6450756506101807</v>
      </c>
      <c r="AF8" s="172">
        <f>IF(OR(HW1T!AF7=":",HW1T!AF8=":"),":",(HW1T!AF8-HW1T!AF7)/HW1T!AF7*100)</f>
        <v>-3.8292431541159431</v>
      </c>
      <c r="AG8" s="172">
        <f>IF(OR(HW1T!AG7=":",HW1T!AG8=":"),":",(HW1T!AG8-HW1T!AG7)/HW1T!AG7*100)</f>
        <v>-4.097275496803114</v>
      </c>
      <c r="AH8" s="172">
        <f>IF(OR(HW1T!AH7=":",HW1T!AH8=":"),":",(HW1T!AH8-HW1T!AH7)/HW1T!AH7*100)</f>
        <v>-1.2089022465101666</v>
      </c>
      <c r="AI8" s="172">
        <f>IF(OR(HW1T!AI7=":",HW1T!AI8=":"),":",(HW1T!AI8-HW1T!AI7)/HW1T!AI7*100)</f>
        <v>0.65075337418132262</v>
      </c>
      <c r="AJ8" s="172">
        <f>IF(OR(HW1T!AJ7=":",HW1T!AJ8=":"),":",(HW1T!AJ8-HW1T!AJ7)/HW1T!AJ7*100)</f>
        <v>5.5524144766515482</v>
      </c>
      <c r="AK8" s="172">
        <f>IF(OR(HW1T!AK7=":",HW1T!AK8=":"),":",(HW1T!AK8-HW1T!AK7)/HW1T!AK7*100)</f>
        <v>4.0589252933560722</v>
      </c>
      <c r="AL8" s="172">
        <f>IF(OR(HW1T!AL7=":",HW1T!AL8=":"),":",(HW1T!AL8-HW1T!AL7)/HW1T!AL7*100)</f>
        <v>5.2631015107067194</v>
      </c>
      <c r="AM8" s="172">
        <f>IF(OR(HW1T!AM7=":",HW1T!AM8=":"),":",(HW1T!AM8-HW1T!AM7)/HW1T!AM7*100)</f>
        <v>2.445753613349007</v>
      </c>
      <c r="AN8" s="172">
        <f>IF(OR(HW1T!AN7=":",HW1T!AN8=":"),":",(HW1T!AN8-HW1T!AN7)/HW1T!AN7*100)</f>
        <v>3.4546253774408129</v>
      </c>
      <c r="AO8" s="172">
        <f>IF(OR(HW1T!AO7=":",HW1T!AO8=":"),":",(HW1T!AO8-HW1T!AO7)/HW1T!AO7*100)</f>
        <v>7.7559264420058245</v>
      </c>
      <c r="AP8" s="190"/>
      <c r="AQ8" s="172">
        <f>IF(OR(HW1T!AQ7=":",HW1T!AQ8=":"),":",(HW1T!AQ8-HW1T!AQ7)/HW1T!AQ7*100)</f>
        <v>-2.5930298271491212</v>
      </c>
      <c r="AR8" s="172">
        <f>IF(OR(HW1T!AR7=":",HW1T!AR8=":"),":",(HW1T!AR8-HW1T!AR7)/HW1T!AR7*100)</f>
        <v>-2.8717908789574205</v>
      </c>
      <c r="AS8" s="172">
        <f>IF(OR(HW1T!AS7=":",HW1T!AS8=":"),":",(HW1T!AS8-HW1T!AS7)/HW1T!AS7*100)</f>
        <v>2.3696118829538109</v>
      </c>
    </row>
    <row r="9" spans="1:45" ht="22.5" customHeight="1">
      <c r="A9" s="77">
        <f t="shared" si="0"/>
        <v>1</v>
      </c>
      <c r="B9" s="105">
        <v>1997</v>
      </c>
      <c r="C9" s="172">
        <f>IF(OR(HW1T!C8=":",HW1T!C9=":"),":",(HW1T!C9-HW1T!C8)/HW1T!C8*100)</f>
        <v>-1.0323127474090883</v>
      </c>
      <c r="D9" s="172">
        <f>IF(OR(HW1T!D8=":",HW1T!D9=":"),":",(HW1T!D9-HW1T!D8)/HW1T!D8*100)</f>
        <v>-12.785301655938589</v>
      </c>
      <c r="E9" s="172">
        <f>IF(OR(HW1T!E8=":",HW1T!E9=":"),":",(HW1T!E9-HW1T!E8)/HW1T!E8*100)</f>
        <v>-3.0655183403156614</v>
      </c>
      <c r="F9" s="172">
        <f>IF(OR(HW1T!F8=":",HW1T!F9=":"),":",(HW1T!F9-HW1T!F8)/HW1T!F8*100)</f>
        <v>0</v>
      </c>
      <c r="G9" s="172">
        <f>IF(OR(HW1T!G8=":",HW1T!G9=":"),":",(HW1T!G9-HW1T!G8)/HW1T!G8*100)</f>
        <v>1.7491660039899513</v>
      </c>
      <c r="H9" s="172">
        <f>IF(OR(HW1T!H8=":",HW1T!H9=":"),":",(HW1T!H9-HW1T!H8)/HW1T!H8*100)</f>
        <v>-1.2039022813600464</v>
      </c>
      <c r="I9" s="172">
        <f>IF(OR(HW1T!I8=":",HW1T!I9=":"),":",(HW1T!I9-HW1T!I8)/HW1T!I8*100)</f>
        <v>1.064733223750097</v>
      </c>
      <c r="J9" s="172">
        <f>IF(OR(HW1T!J8=":",HW1T!J9=":"),":",(HW1T!J9-HW1T!J8)/HW1T!J8*100)</f>
        <v>3.6276743094586665</v>
      </c>
      <c r="K9" s="172">
        <f>IF(OR(HW1T!K8=":",HW1T!K9=":"),":",(HW1T!K9-HW1T!K8)/HW1T!K8*100)</f>
        <v>0.75015469541751412</v>
      </c>
      <c r="L9" s="172">
        <f>IF(OR(HW1T!L8=":",HW1T!L9=":"),":",(HW1T!L9-HW1T!L8)/HW1T!L8*100)</f>
        <v>5.9548481376805098</v>
      </c>
      <c r="M9" s="172">
        <f>IF(OR(HW1T!M8=":",HW1T!M9=":"),":",(HW1T!M9-HW1T!M8)/HW1T!M8*100)</f>
        <v>3.3585845549101427</v>
      </c>
      <c r="N9" s="172">
        <f>IF(OR(HW1T!N8=":",HW1T!N9=":"),":",(HW1T!N9-HW1T!N8)/HW1T!N8*100)</f>
        <v>5.0000621947510018</v>
      </c>
      <c r="O9" s="172">
        <f>IF(OR(HW1T!O8=":",HW1T!O9=":"),":",(HW1T!O9-HW1T!O8)/HW1T!O8*100)</f>
        <v>2.7732735239098893</v>
      </c>
      <c r="P9" s="172">
        <f>IF(OR(HW1T!P8=":",HW1T!P9=":"),":",(HW1T!P9-HW1T!P8)/HW1T!P8*100)</f>
        <v>1.7239460501734398</v>
      </c>
      <c r="Q9" s="172">
        <f>IF(OR(HW1T!Q8=":",HW1T!Q9=":"),":",(HW1T!Q9-HW1T!Q8)/HW1T!Q8*100)</f>
        <v>4.0880598962544585</v>
      </c>
      <c r="R9" s="172">
        <f>IF(OR(HW1T!R8=":",HW1T!R9=":"),":",(HW1T!R9-HW1T!R8)/HW1T!R8*100)</f>
        <v>4.4413653142987179</v>
      </c>
      <c r="S9" s="172">
        <f>IF(OR(HW1T!S8=":",HW1T!S9=":"),":",(HW1T!S9-HW1T!S8)/HW1T!S8*100)</f>
        <v>3.6026035907829099</v>
      </c>
      <c r="T9" s="172">
        <f>IF(OR(HW1T!T8=":",HW1T!T9=":"),":",(HW1T!T9-HW1T!T8)/HW1T!T8*100)</f>
        <v>3.0489672354548922</v>
      </c>
      <c r="U9" s="172">
        <f>IF(OR(HW1T!U8=":",HW1T!U9=":"),":",(HW1T!U9-HW1T!U8)/HW1T!U8*100)</f>
        <v>2.2938858026909603</v>
      </c>
      <c r="V9" s="172">
        <f>IF(OR(HW1T!V8=":",HW1T!V9=":"),":",(HW1T!V9-HW1T!V8)/HW1T!V8*100)</f>
        <v>9.9971495242415571</v>
      </c>
      <c r="W9" s="172" t="s">
        <v>126</v>
      </c>
      <c r="X9" s="195" t="s">
        <v>126</v>
      </c>
      <c r="Y9" s="172" t="s">
        <v>126</v>
      </c>
      <c r="Z9" s="172" t="s">
        <v>126</v>
      </c>
      <c r="AA9" s="172" t="s">
        <v>126</v>
      </c>
      <c r="AB9" s="172" t="s">
        <v>126</v>
      </c>
      <c r="AC9" s="175">
        <f>IF(OR(HW1T!AC8=":",HW1T!AC9=":"),":",(HW1T!AC9-HW1T!AC8)/HW1T!AC8*100)</f>
        <v>1.0217536115621306</v>
      </c>
      <c r="AD9" s="172" t="s">
        <v>126</v>
      </c>
      <c r="AE9" s="172">
        <f>IF(OR(HW1T!AE8=":",HW1T!AE9=":"),":",(HW1T!AE9-HW1T!AE8)/HW1T!AE8*100)</f>
        <v>-1.0323127474090883</v>
      </c>
      <c r="AF9" s="172">
        <f>IF(OR(HW1T!AF8=":",HW1T!AF9=":"),":",(HW1T!AF9-HW1T!AF8)/HW1T!AF8*100)</f>
        <v>-3.0359253654811016</v>
      </c>
      <c r="AG9" s="172">
        <f>IF(OR(HW1T!AG8=":",HW1T!AG9=":"),":",(HW1T!AG9-HW1T!AG8)/HW1T!AG8*100)</f>
        <v>-3.0655183403156614</v>
      </c>
      <c r="AH9" s="172">
        <f>IF(OR(HW1T!AH8=":",HW1T!AH9=":"),":",(HW1T!AH9-HW1T!AH8)/HW1T!AH8*100)</f>
        <v>-1.2039022813600464</v>
      </c>
      <c r="AI9" s="172">
        <f>IF(OR(HW1T!AI8=":",HW1T!AI9=":"),":",(HW1T!AI9-HW1T!AI8)/HW1T!AI8*100)</f>
        <v>1.3796317373614899</v>
      </c>
      <c r="AJ9" s="172">
        <f>IF(OR(HW1T!AJ8=":",HW1T!AJ9=":"),":",(HW1T!AJ9-HW1T!AJ8)/HW1T!AJ8*100)</f>
        <v>5.9548481376805098</v>
      </c>
      <c r="AK9" s="172">
        <f>IF(OR(HW1T!AK8=":",HW1T!AK9=":"),":",(HW1T!AK9-HW1T!AK8)/HW1T!AK8*100)</f>
        <v>3.3585845549101427</v>
      </c>
      <c r="AL9" s="172">
        <f>IF(OR(HW1T!AL8=":",HW1T!AL9=":"),":",(HW1T!AL9-HW1T!AL8)/HW1T!AL8*100)</f>
        <v>5.0000621947510018</v>
      </c>
      <c r="AM9" s="172">
        <f>IF(OR(HW1T!AM8=":",HW1T!AM9=":"),":",(HW1T!AM9-HW1T!AM8)/HW1T!AM8*100)</f>
        <v>2.4081689569512919</v>
      </c>
      <c r="AN9" s="172">
        <f>IF(OR(HW1T!AN8=":",HW1T!AN9=":"),":",(HW1T!AN9-HW1T!AN8)/HW1T!AN8*100)</f>
        <v>4.0561214623409931</v>
      </c>
      <c r="AO9" s="172">
        <f>IF(OR(HW1T!AO8=":",HW1T!AO9=":"),":",(HW1T!AO9-HW1T!AO8)/HW1T!AO8*100)</f>
        <v>4.9601703631860321</v>
      </c>
      <c r="AP9" s="190"/>
      <c r="AQ9" s="172">
        <f>IF(OR(HW1T!AQ8=":",HW1T!AQ9=":"),":",(HW1T!AQ9-HW1T!AQ8)/HW1T!AQ8*100)</f>
        <v>-1.3337157533051909</v>
      </c>
      <c r="AR9" s="172">
        <f>IF(OR(HW1T!AR8=":",HW1T!AR9=":"),":",(HW1T!AR9-HW1T!AR8)/HW1T!AR8*100)</f>
        <v>-2.2135188337073473</v>
      </c>
      <c r="AS9" s="172">
        <f>IF(OR(HW1T!AS8=":",HW1T!AS9=":"),":",(HW1T!AS9-HW1T!AS8)/HW1T!AS8*100)</f>
        <v>2.6533483666796918</v>
      </c>
    </row>
    <row r="10" spans="1:45" ht="22.5" customHeight="1">
      <c r="A10" s="77">
        <f t="shared" si="0"/>
        <v>1</v>
      </c>
      <c r="B10" s="105">
        <v>1998</v>
      </c>
      <c r="C10" s="172">
        <f>IF(OR(HW1T!C9=":",HW1T!C10=":"),":",(HW1T!C10-HW1T!C9)/HW1T!C9*100)</f>
        <v>2.9867518768211365</v>
      </c>
      <c r="D10" s="172">
        <f>IF(OR(HW1T!D9=":",HW1T!D10=":"),":",(HW1T!D10-HW1T!D9)/HW1T!D9*100)</f>
        <v>0</v>
      </c>
      <c r="E10" s="172">
        <f>IF(OR(HW1T!E9=":",HW1T!E10=":"),":",(HW1T!E10-HW1T!E9)/HW1T!E9*100)</f>
        <v>-2.8349748857574908</v>
      </c>
      <c r="F10" s="172">
        <f>IF(OR(HW1T!F9=":",HW1T!F10=":"),":",(HW1T!F10-HW1T!F9)/HW1T!F9*100)</f>
        <v>0</v>
      </c>
      <c r="G10" s="172">
        <f>IF(OR(HW1T!G9=":",HW1T!G10=":"),":",(HW1T!G10-HW1T!G9)/HW1T!G9*100)</f>
        <v>11.332943731589758</v>
      </c>
      <c r="H10" s="172">
        <f>IF(OR(HW1T!H9=":",HW1T!H10=":"),":",(HW1T!H10-HW1T!H9)/HW1T!H9*100)</f>
        <v>-2.6197987201465947</v>
      </c>
      <c r="I10" s="172">
        <f>IF(OR(HW1T!I9=":",HW1T!I10=":"),":",(HW1T!I10-HW1T!I9)/HW1T!I9*100)</f>
        <v>3.2564032941684147</v>
      </c>
      <c r="J10" s="172">
        <f>IF(OR(HW1T!J9=":",HW1T!J10=":"),":",(HW1T!J10-HW1T!J9)/HW1T!J9*100)</f>
        <v>3.4100234200924304</v>
      </c>
      <c r="K10" s="172">
        <f>IF(OR(HW1T!K9=":",HW1T!K10=":"),":",(HW1T!K10-HW1T!K9)/HW1T!K9*100)</f>
        <v>0.91647141947558985</v>
      </c>
      <c r="L10" s="172">
        <f>IF(OR(HW1T!L9=":",HW1T!L10=":"),":",(HW1T!L10-HW1T!L9)/HW1T!L9*100)</f>
        <v>2.6138582801557297</v>
      </c>
      <c r="M10" s="172">
        <f>IF(OR(HW1T!M9=":",HW1T!M10=":"),":",(HW1T!M10-HW1T!M9)/HW1T!M9*100)</f>
        <v>3.4696085986472101</v>
      </c>
      <c r="N10" s="172">
        <f>IF(OR(HW1T!N9=":",HW1T!N10=":"),":",(HW1T!N10-HW1T!N9)/HW1T!N9*100)</f>
        <v>4.7618534778691721</v>
      </c>
      <c r="O10" s="172">
        <f>IF(OR(HW1T!O9=":",HW1T!O10=":"),":",(HW1T!O10-HW1T!O9)/HW1T!O9*100)</f>
        <v>4.768358316129218</v>
      </c>
      <c r="P10" s="172">
        <f>IF(OR(HW1T!P9=":",HW1T!P10=":"),":",(HW1T!P10-HW1T!P9)/HW1T!P9*100)</f>
        <v>1.9398560322723561</v>
      </c>
      <c r="Q10" s="172">
        <f>IF(OR(HW1T!Q9=":",HW1T!Q10=":"),":",(HW1T!Q10-HW1T!Q9)/HW1T!Q9*100)</f>
        <v>5.7121228765176637</v>
      </c>
      <c r="R10" s="172">
        <f>IF(OR(HW1T!R9=":",HW1T!R10=":"),":",(HW1T!R10-HW1T!R9)/HW1T!R9*100)</f>
        <v>2.0287281995450135</v>
      </c>
      <c r="S10" s="172">
        <f>IF(OR(HW1T!S9=":",HW1T!S10=":"),":",(HW1T!S10-HW1T!S9)/HW1T!S9*100)</f>
        <v>2.5919505800075155</v>
      </c>
      <c r="T10" s="172">
        <f>IF(OR(HW1T!T9=":",HW1T!T10=":"),":",(HW1T!T10-HW1T!T9)/HW1T!T9*100)</f>
        <v>3.4393682473834999</v>
      </c>
      <c r="U10" s="172">
        <f>IF(OR(HW1T!U9=":",HW1T!U10=":"),":",(HW1T!U10-HW1T!U9)/HW1T!U9*100)</f>
        <v>0.3646559647933833</v>
      </c>
      <c r="V10" s="172">
        <f>IF(OR(HW1T!V9=":",HW1T!V10=":"),":",(HW1T!V10-HW1T!V9)/HW1T!V9*100)</f>
        <v>10.90627116388853</v>
      </c>
      <c r="W10" s="172" t="s">
        <v>126</v>
      </c>
      <c r="X10" s="195" t="s">
        <v>126</v>
      </c>
      <c r="Y10" s="172" t="s">
        <v>126</v>
      </c>
      <c r="Z10" s="172" t="s">
        <v>126</v>
      </c>
      <c r="AA10" s="172" t="s">
        <v>126</v>
      </c>
      <c r="AB10" s="172" t="s">
        <v>126</v>
      </c>
      <c r="AC10" s="175">
        <f>IF(OR(HW1T!AC9=":",HW1T!AC10=":"),":",(HW1T!AC10-HW1T!AC9)/HW1T!AC9*100)</f>
        <v>1.9007465249216489</v>
      </c>
      <c r="AD10" s="172" t="s">
        <v>126</v>
      </c>
      <c r="AE10" s="172">
        <f>IF(OR(HW1T!AE9=":",HW1T!AE10=":"),":",(HW1T!AE10-HW1T!AE9)/HW1T!AE9*100)</f>
        <v>2.9867518768211365</v>
      </c>
      <c r="AF10" s="172">
        <f>IF(OR(HW1T!AF9=":",HW1T!AF10=":"),":",(HW1T!AF10-HW1T!AF9)/HW1T!AF9*100)</f>
        <v>-2.266257242049023</v>
      </c>
      <c r="AG10" s="172">
        <f>IF(OR(HW1T!AG9=":",HW1T!AG10=":"),":",(HW1T!AG10-HW1T!AG9)/HW1T!AG9*100)</f>
        <v>-2.8349748857574908</v>
      </c>
      <c r="AH10" s="172">
        <f>IF(OR(HW1T!AH9=":",HW1T!AH10=":"),":",(HW1T!AH10-HW1T!AH9)/HW1T!AH9*100)</f>
        <v>-2.6197987201465947</v>
      </c>
      <c r="AI10" s="172">
        <f>IF(OR(HW1T!AI9=":",HW1T!AI10=":"),":",(HW1T!AI10-HW1T!AI9)/HW1T!AI9*100)</f>
        <v>2.590847445842047</v>
      </c>
      <c r="AJ10" s="172">
        <f>IF(OR(HW1T!AJ9=":",HW1T!AJ10=":"),":",(HW1T!AJ10-HW1T!AJ9)/HW1T!AJ9*100)</f>
        <v>2.6138582801557297</v>
      </c>
      <c r="AK10" s="172">
        <f>IF(OR(HW1T!AK9=":",HW1T!AK10=":"),":",(HW1T!AK10-HW1T!AK9)/HW1T!AK9*100)</f>
        <v>3.4696085986472101</v>
      </c>
      <c r="AL10" s="172">
        <f>IF(OR(HW1T!AL9=":",HW1T!AL10=":"),":",(HW1T!AL10-HW1T!AL9)/HW1T!AL9*100)</f>
        <v>4.7618534778691721</v>
      </c>
      <c r="AM10" s="172">
        <f>IF(OR(HW1T!AM9=":",HW1T!AM10=":"),":",(HW1T!AM10-HW1T!AM9)/HW1T!AM9*100)</f>
        <v>3.7907804652564394</v>
      </c>
      <c r="AN10" s="172">
        <f>IF(OR(HW1T!AN9=":",HW1T!AN10=":"),":",(HW1T!AN10-HW1T!AN9)/HW1T!AN9*100)</f>
        <v>4.1052722314847294</v>
      </c>
      <c r="AO10" s="172">
        <f>IF(OR(HW1T!AO9=":",HW1T!AO10=":"),":",(HW1T!AO10-HW1T!AO9)/HW1T!AO9*100)</f>
        <v>4.6890424511796267</v>
      </c>
      <c r="AP10" s="190"/>
      <c r="AQ10" s="172">
        <f>IF(OR(HW1T!AQ9=":",HW1T!AQ10=":"),":",(HW1T!AQ10-HW1T!AQ9)/HW1T!AQ9*100)</f>
        <v>2.9190471004224112</v>
      </c>
      <c r="AR10" s="172">
        <f>IF(OR(HW1T!AR9=":",HW1T!AR10=":"),":",(HW1T!AR10-HW1T!AR9)/HW1T!AR9*100)</f>
        <v>-2.4280216370229231</v>
      </c>
      <c r="AS10" s="172">
        <f>IF(OR(HW1T!AS9=":",HW1T!AS10=":"),":",(HW1T!AS10-HW1T!AS9)/HW1T!AS9*100)</f>
        <v>3.2890406430461088</v>
      </c>
    </row>
    <row r="11" spans="1:45" ht="22.5" customHeight="1">
      <c r="A11" s="77">
        <f t="shared" si="0"/>
        <v>1</v>
      </c>
      <c r="B11" s="105">
        <v>1999</v>
      </c>
      <c r="C11" s="172">
        <f>IF(OR(HW1T!C10=":",HW1T!C11=":"),":",(HW1T!C11-HW1T!C10)/HW1T!C10*100)</f>
        <v>3.5391789282781279</v>
      </c>
      <c r="D11" s="172">
        <f>IF(OR(HW1T!D10=":",HW1T!D11=":"),":",(HW1T!D11-HW1T!D10)/HW1T!D10*100)</f>
        <v>0</v>
      </c>
      <c r="E11" s="172">
        <f>IF(OR(HW1T!E10=":",HW1T!E11=":"),":",(HW1T!E11-HW1T!E10)/HW1T!E10*100)</f>
        <v>-4.0696948786721894</v>
      </c>
      <c r="F11" s="172">
        <f>IF(OR(HW1T!F10=":",HW1T!F11=":"),":",(HW1T!F11-HW1T!F10)/HW1T!F10*100)</f>
        <v>0</v>
      </c>
      <c r="G11" s="172">
        <f>IF(OR(HW1T!G10=":",HW1T!G11=":"),":",(HW1T!G11-HW1T!G10)/HW1T!G10*100)</f>
        <v>0</v>
      </c>
      <c r="H11" s="172">
        <f>IF(OR(HW1T!H10=":",HW1T!H11=":"),":",(HW1T!H11-HW1T!H10)/HW1T!H10*100)</f>
        <v>0.3566425586266711</v>
      </c>
      <c r="I11" s="172">
        <f>IF(OR(HW1T!I10=":",HW1T!I11=":"),":",(HW1T!I11-HW1T!I10)/HW1T!I10*100)</f>
        <v>0.54382183931137129</v>
      </c>
      <c r="J11" s="172">
        <f>IF(OR(HW1T!J10=":",HW1T!J11=":"),":",(HW1T!J11-HW1T!J10)/HW1T!J10*100)</f>
        <v>3.5619745224691024</v>
      </c>
      <c r="K11" s="172">
        <f>IF(OR(HW1T!K10=":",HW1T!K11=":"),":",(HW1T!K11-HW1T!K10)/HW1T!K10*100)</f>
        <v>5.2682891473418394</v>
      </c>
      <c r="L11" s="172">
        <f>IF(OR(HW1T!L10=":",HW1T!L11=":"),":",(HW1T!L11-HW1T!L10)/HW1T!L10*100)</f>
        <v>5.8848084139921921</v>
      </c>
      <c r="M11" s="172">
        <f>IF(OR(HW1T!M10=":",HW1T!M11=":"),":",(HW1T!M11-HW1T!M10)/HW1T!M10*100)</f>
        <v>13.583310497417026</v>
      </c>
      <c r="N11" s="172">
        <f>IF(OR(HW1T!N10=":",HW1T!N11=":"),":",(HW1T!N11-HW1T!N10)/HW1T!N10*100)</f>
        <v>0</v>
      </c>
      <c r="O11" s="172">
        <f>IF(OR(HW1T!O10=":",HW1T!O11=":"),":",(HW1T!O11-HW1T!O10)/HW1T!O10*100)</f>
        <v>2.5967757919319854</v>
      </c>
      <c r="P11" s="172">
        <f>IF(OR(HW1T!P10=":",HW1T!P11=":"),":",(HW1T!P11-HW1T!P10)/HW1T!P10*100)</f>
        <v>1.0176784346370908</v>
      </c>
      <c r="Q11" s="172">
        <f>IF(OR(HW1T!Q10=":",HW1T!Q11=":"),":",(HW1T!Q11-HW1T!Q10)/HW1T!Q10*100)</f>
        <v>3.0416726925286728</v>
      </c>
      <c r="R11" s="172">
        <f>IF(OR(HW1T!R10=":",HW1T!R11=":"),":",(HW1T!R11-HW1T!R10)/HW1T!R10*100)</f>
        <v>2.8822322481501499</v>
      </c>
      <c r="S11" s="172">
        <f>IF(OR(HW1T!S10=":",HW1T!S11=":"),":",(HW1T!S11-HW1T!S10)/HW1T!S10*100)</f>
        <v>2.5188881594981289</v>
      </c>
      <c r="T11" s="172">
        <f>IF(OR(HW1T!T10=":",HW1T!T11=":"),":",(HW1T!T11-HW1T!T10)/HW1T!T10*100)</f>
        <v>4.2508874180847078</v>
      </c>
      <c r="U11" s="172">
        <f>IF(OR(HW1T!U10=":",HW1T!U11=":"),":",(HW1T!U11-HW1T!U10)/HW1T!U10*100)</f>
        <v>2.5723720385688345</v>
      </c>
      <c r="V11" s="172">
        <f>IF(OR(HW1T!V10=":",HW1T!V11=":"),":",(HW1T!V11-HW1T!V10)/HW1T!V10*100)</f>
        <v>9.425260414646182</v>
      </c>
      <c r="W11" s="172" t="s">
        <v>126</v>
      </c>
      <c r="X11" s="195" t="s">
        <v>126</v>
      </c>
      <c r="Y11" s="172" t="s">
        <v>126</v>
      </c>
      <c r="Z11" s="172" t="s">
        <v>126</v>
      </c>
      <c r="AA11" s="172" t="s">
        <v>126</v>
      </c>
      <c r="AB11" s="172" t="s">
        <v>126</v>
      </c>
      <c r="AC11" s="175">
        <f>IF(OR(HW1T!AC10=":",HW1T!AC11=":"),":",(HW1T!AC11-HW1T!AC10)/HW1T!AC10*100)</f>
        <v>2.2303554294468455</v>
      </c>
      <c r="AD11" s="172" t="s">
        <v>126</v>
      </c>
      <c r="AE11" s="172">
        <f>IF(OR(HW1T!AE10=":",HW1T!AE11=":"),":",(HW1T!AE11-HW1T!AE10)/HW1T!AE10*100)</f>
        <v>3.5391789282781279</v>
      </c>
      <c r="AF11" s="172">
        <f>IF(OR(HW1T!AF10=":",HW1T!AF11=":"),":",(HW1T!AF11-HW1T!AF10)/HW1T!AF10*100)</f>
        <v>-3.759357979225928</v>
      </c>
      <c r="AG11" s="172">
        <f>IF(OR(HW1T!AG10=":",HW1T!AG11=":"),":",(HW1T!AG11-HW1T!AG10)/HW1T!AG10*100)</f>
        <v>-4.0696948786721894</v>
      </c>
      <c r="AH11" s="172">
        <f>IF(OR(HW1T!AH10=":",HW1T!AH11=":"),":",(HW1T!AH11-HW1T!AH10)/HW1T!AH10*100)</f>
        <v>0.3566425586266711</v>
      </c>
      <c r="AI11" s="172">
        <f>IF(OR(HW1T!AI10=":",HW1T!AI11=":"),":",(HW1T!AI11-HW1T!AI10)/HW1T!AI10*100)</f>
        <v>2.4108029026644116</v>
      </c>
      <c r="AJ11" s="172">
        <f>IF(OR(HW1T!AJ10=":",HW1T!AJ11=":"),":",(HW1T!AJ11-HW1T!AJ10)/HW1T!AJ10*100)</f>
        <v>5.8848084139921921</v>
      </c>
      <c r="AK11" s="172">
        <f>IF(OR(HW1T!AK10=":",HW1T!AK11=":"),":",(HW1T!AK11-HW1T!AK10)/HW1T!AK10*100)</f>
        <v>13.583310497417026</v>
      </c>
      <c r="AL11" s="172">
        <f>IF(OR(HW1T!AL10=":",HW1T!AL11=":"),":",(HW1T!AL11-HW1T!AL10)/HW1T!AL10*100)</f>
        <v>0</v>
      </c>
      <c r="AM11" s="172">
        <f>IF(OR(HW1T!AM10=":",HW1T!AM11=":"),":",(HW1T!AM11-HW1T!AM10)/HW1T!AM10*100)</f>
        <v>2.0607459551055469</v>
      </c>
      <c r="AN11" s="172">
        <f>IF(OR(HW1T!AN10=":",HW1T!AN11=":"),":",(HW1T!AN11-HW1T!AN10)/HW1T!AN10*100)</f>
        <v>2.8831324277049264</v>
      </c>
      <c r="AO11" s="172">
        <f>IF(OR(HW1T!AO10=":",HW1T!AO11=":"),":",(HW1T!AO11-HW1T!AO10)/HW1T!AO10*100)</f>
        <v>5.4339791205945662</v>
      </c>
      <c r="AP11" s="190"/>
      <c r="AQ11" s="172">
        <f>IF(OR(HW1T!AQ10=":",HW1T!AQ11=":"),":",(HW1T!AQ11-HW1T!AQ10)/HW1T!AQ10*100)</f>
        <v>3.4612269886563811</v>
      </c>
      <c r="AR11" s="172">
        <f>IF(OR(HW1T!AR10=":",HW1T!AR11=":"),":",(HW1T!AR11-HW1T!AR10)/HW1T!AR10*100)</f>
        <v>-2.1970143933963198</v>
      </c>
      <c r="AS11" s="172">
        <f>IF(OR(HW1T!AS10=":",HW1T!AS11=":"),":",(HW1T!AS11-HW1T!AS10)/HW1T!AS10*100)</f>
        <v>3.5311875982587724</v>
      </c>
    </row>
    <row r="12" spans="1:45" ht="22.5" customHeight="1">
      <c r="A12" s="77">
        <f t="shared" si="0"/>
        <v>1</v>
      </c>
      <c r="B12" s="105">
        <v>2000</v>
      </c>
      <c r="C12" s="172">
        <f>IF(OR(HW1T!C11=":",HW1T!C12=":"),":",(HW1T!C12-HW1T!C11)/HW1T!C11*100)</f>
        <v>3.7674368257994724</v>
      </c>
      <c r="D12" s="172">
        <f>IF(OR(HW1T!D11=":",HW1T!D12=":"),":",(HW1T!D12-HW1T!D11)/HW1T!D11*100)</f>
        <v>-2.267609140315781</v>
      </c>
      <c r="E12" s="172">
        <f>IF(OR(HW1T!E11=":",HW1T!E12=":"),":",(HW1T!E12-HW1T!E11)/HW1T!E11*100)</f>
        <v>-3.7966188005796506</v>
      </c>
      <c r="F12" s="172">
        <f>IF(OR(HW1T!F11=":",HW1T!F12=":"),":",(HW1T!F12-HW1T!F11)/HW1T!F11*100)</f>
        <v>0</v>
      </c>
      <c r="G12" s="172">
        <f>IF(OR(HW1T!G11=":",HW1T!G12=":"),":",(HW1T!G12-HW1T!G11)/HW1T!G11*100)</f>
        <v>-6.0947100701992316E-2</v>
      </c>
      <c r="H12" s="172">
        <f>IF(OR(HW1T!H11=":",HW1T!H12=":"),":",(HW1T!H12-HW1T!H11)/HW1T!H11*100)</f>
        <v>-0.53505893615658306</v>
      </c>
      <c r="I12" s="172">
        <f>IF(OR(HW1T!I11=":",HW1T!I12=":"),":",(HW1T!I12-HW1T!I11)/HW1T!I11*100)</f>
        <v>2.4917338852720112</v>
      </c>
      <c r="J12" s="172">
        <f>IF(OR(HW1T!J11=":",HW1T!J12=":"),":",(HW1T!J12-HW1T!J11)/HW1T!J11*100)</f>
        <v>2.7087734115546285</v>
      </c>
      <c r="K12" s="172">
        <f>IF(OR(HW1T!K11=":",HW1T!K12=":"),":",(HW1T!K12-HW1T!K11)/HW1T!K11*100)</f>
        <v>4.3120606761697324</v>
      </c>
      <c r="L12" s="172">
        <f>IF(OR(HW1T!L11=":",HW1T!L12=":"),":",(HW1T!L12-HW1T!L11)/HW1T!L11*100)</f>
        <v>5.5331473213900173</v>
      </c>
      <c r="M12" s="172">
        <f>IF(OR(HW1T!M11=":",HW1T!M12=":"),":",(HW1T!M12-HW1T!M11)/HW1T!M11*100)</f>
        <v>6.0798586831135797</v>
      </c>
      <c r="N12" s="172">
        <f>IF(OR(HW1T!N11=":",HW1T!N12=":"),":",(HW1T!N12-HW1T!N11)/HW1T!N11*100)</f>
        <v>3.0970926783935528</v>
      </c>
      <c r="O12" s="172">
        <f>IF(OR(HW1T!O11=":",HW1T!O12=":"),":",(HW1T!O12-HW1T!O11)/HW1T!O11*100)</f>
        <v>4.2091704157748824</v>
      </c>
      <c r="P12" s="172">
        <f>IF(OR(HW1T!P11=":",HW1T!P12=":"),":",(HW1T!P12-HW1T!P11)/HW1T!P11*100)</f>
        <v>0.58296656897669419</v>
      </c>
      <c r="Q12" s="172">
        <f>IF(OR(HW1T!Q11=":",HW1T!Q12=":"),":",(HW1T!Q12-HW1T!Q11)/HW1T!Q11*100)</f>
        <v>2.6301513669137355</v>
      </c>
      <c r="R12" s="172">
        <f>IF(OR(HW1T!R11=":",HW1T!R12=":"),":",(HW1T!R12-HW1T!R11)/HW1T!R11*100)</f>
        <v>0.80349723989462474</v>
      </c>
      <c r="S12" s="172">
        <f>IF(OR(HW1T!S11=":",HW1T!S12=":"),":",(HW1T!S12-HW1T!S11)/HW1T!S11*100)</f>
        <v>-1.0019819944547823</v>
      </c>
      <c r="T12" s="172">
        <f>IF(OR(HW1T!T11=":",HW1T!T12=":"),":",(HW1T!T12-HW1T!T11)/HW1T!T11*100)</f>
        <v>1.9864256483708445</v>
      </c>
      <c r="U12" s="172">
        <f>IF(OR(HW1T!U11=":",HW1T!U12=":"),":",(HW1T!U12-HW1T!U11)/HW1T!U11*100)</f>
        <v>-2.2171619590996237</v>
      </c>
      <c r="V12" s="172">
        <f>IF(OR(HW1T!V11=":",HW1T!V12=":"),":",(HW1T!V12-HW1T!V11)/HW1T!V11*100)</f>
        <v>15.34740910594132</v>
      </c>
      <c r="W12" s="172" t="s">
        <v>126</v>
      </c>
      <c r="X12" s="195" t="s">
        <v>126</v>
      </c>
      <c r="Y12" s="172" t="s">
        <v>126</v>
      </c>
      <c r="Z12" s="172" t="s">
        <v>126</v>
      </c>
      <c r="AA12" s="172" t="s">
        <v>126</v>
      </c>
      <c r="AB12" s="172" t="s">
        <v>126</v>
      </c>
      <c r="AC12" s="175">
        <f>IF(OR(HW1T!AC11=":",HW1T!AC12=":"),":",(HW1T!AC12-HW1T!AC11)/HW1T!AC11*100)</f>
        <v>2.0071453979409384</v>
      </c>
      <c r="AD12" s="172" t="s">
        <v>126</v>
      </c>
      <c r="AE12" s="172">
        <f>IF(OR(HW1T!AE11=":",HW1T!AE12=":"),":",(HW1T!AE12-HW1T!AE11)/HW1T!AE11*100)</f>
        <v>3.7674368257994724</v>
      </c>
      <c r="AF12" s="172">
        <f>IF(OR(HW1T!AF11=":",HW1T!AF12=":"),":",(HW1T!AF12-HW1T!AF11)/HW1T!AF11*100)</f>
        <v>-3.5389840360216391</v>
      </c>
      <c r="AG12" s="172">
        <f>IF(OR(HW1T!AG11=":",HW1T!AG12=":"),":",(HW1T!AG12-HW1T!AG11)/HW1T!AG11*100)</f>
        <v>-3.7966188005796506</v>
      </c>
      <c r="AH12" s="172">
        <f>IF(OR(HW1T!AH11=":",HW1T!AH12=":"),":",(HW1T!AH12-HW1T!AH11)/HW1T!AH11*100)</f>
        <v>-0.53505893615658306</v>
      </c>
      <c r="AI12" s="172">
        <f>IF(OR(HW1T!AI11=":",HW1T!AI12=":"),":",(HW1T!AI12-HW1T!AI11)/HW1T!AI11*100)</f>
        <v>3.0709626210094245</v>
      </c>
      <c r="AJ12" s="172">
        <f>IF(OR(HW1T!AJ11=":",HW1T!AJ12=":"),":",(HW1T!AJ12-HW1T!AJ11)/HW1T!AJ11*100)</f>
        <v>5.5331473213900173</v>
      </c>
      <c r="AK12" s="172">
        <f>IF(OR(HW1T!AK11=":",HW1T!AK12=":"),":",(HW1T!AK12-HW1T!AK11)/HW1T!AK11*100)</f>
        <v>6.0798586831135797</v>
      </c>
      <c r="AL12" s="172">
        <f>IF(OR(HW1T!AL11=":",HW1T!AL12=":"),":",(HW1T!AL12-HW1T!AL11)/HW1T!AL11*100)</f>
        <v>3.0970926783935528</v>
      </c>
      <c r="AM12" s="172">
        <f>IF(OR(HW1T!AM11=":",HW1T!AM12=":"),":",(HW1T!AM12-HW1T!AM11)/HW1T!AM11*100)</f>
        <v>2.9908236434581292</v>
      </c>
      <c r="AN12" s="172">
        <f>IF(OR(HW1T!AN11=":",HW1T!AN12=":"),":",(HW1T!AN12-HW1T!AN11)/HW1T!AN11*100)</f>
        <v>1.3651940802228122</v>
      </c>
      <c r="AO12" s="172">
        <f>IF(OR(HW1T!AO11=":",HW1T!AO12=":"),":",(HW1T!AO12-HW1T!AO11)/HW1T!AO11*100)</f>
        <v>5.3176312092447402</v>
      </c>
      <c r="AP12" s="190"/>
      <c r="AQ12" s="172">
        <f>IF(OR(HW1T!AQ11=":",HW1T!AQ12=":"),":",(HW1T!AQ12-HW1T!AQ11)/HW1T!AQ11*100)</f>
        <v>3.6389592409619058</v>
      </c>
      <c r="AR12" s="172">
        <f>IF(OR(HW1T!AR11=":",HW1T!AR12=":"),":",(HW1T!AR12-HW1T!AR11)/HW1T!AR11*100)</f>
        <v>-2.3526657801938455</v>
      </c>
      <c r="AS12" s="172">
        <f>IF(OR(HW1T!AS11=":",HW1T!AS12=":"),":",(HW1T!AS12-HW1T!AS11)/HW1T!AS11*100)</f>
        <v>3.1364828019066331</v>
      </c>
    </row>
    <row r="13" spans="1:45" ht="22.5" customHeight="1">
      <c r="A13" s="77">
        <f t="shared" si="0"/>
        <v>1</v>
      </c>
      <c r="B13" s="105">
        <v>2001</v>
      </c>
      <c r="C13" s="172">
        <f>IF(OR(HW1T!C12=":",HW1T!C13=":"),":",(HW1T!C13-HW1T!C12)/HW1T!C12*100)</f>
        <v>-1.9843835728668644</v>
      </c>
      <c r="D13" s="172">
        <f>IF(OR(HW1T!D12=":",HW1T!D13=":"),":",(HW1T!D13-HW1T!D12)/HW1T!D12*100)</f>
        <v>-0.61904448305731985</v>
      </c>
      <c r="E13" s="172">
        <f>IF(OR(HW1T!E12=":",HW1T!E13=":"),":",(HW1T!E13-HW1T!E12)/HW1T!E12*100)</f>
        <v>-3.4995424230565413</v>
      </c>
      <c r="F13" s="172">
        <f>IF(OR(HW1T!F12=":",HW1T!F13=":"),":",(HW1T!F13-HW1T!F12)/HW1T!F12*100)</f>
        <v>0</v>
      </c>
      <c r="G13" s="172">
        <f>IF(OR(HW1T!G12=":",HW1T!G13=":"),":",(HW1T!G13-HW1T!G12)/HW1T!G12*100)</f>
        <v>-0.12166992048818991</v>
      </c>
      <c r="H13" s="172">
        <f>IF(OR(HW1T!H12=":",HW1T!H13=":"),":",(HW1T!H13-HW1T!H12)/HW1T!H12*100)</f>
        <v>5.9193437945215797</v>
      </c>
      <c r="I13" s="172">
        <f>IF(OR(HW1T!I12=":",HW1T!I13=":"),":",(HW1T!I13-HW1T!I12)/HW1T!I12*100)</f>
        <v>6.464986280759569</v>
      </c>
      <c r="J13" s="172">
        <f>IF(OR(HW1T!J12=":",HW1T!J13=":"),":",(HW1T!J13-HW1T!J12)/HW1T!J12*100)</f>
        <v>3.1083111953114084</v>
      </c>
      <c r="K13" s="172">
        <f>IF(OR(HW1T!K12=":",HW1T!K13=":"),":",(HW1T!K13-HW1T!K12)/HW1T!K12*100)</f>
        <v>7.285027615884343</v>
      </c>
      <c r="L13" s="172">
        <f>IF(OR(HW1T!L12=":",HW1T!L13=":"),":",(HW1T!L13-HW1T!L12)/HW1T!L12*100)</f>
        <v>3.7872096516507137</v>
      </c>
      <c r="M13" s="172">
        <f>IF(OR(HW1T!M12=":",HW1T!M13=":"),":",(HW1T!M13-HW1T!M12)/HW1T!M12*100)</f>
        <v>-0.11543978960419116</v>
      </c>
      <c r="N13" s="172">
        <f>IF(OR(HW1T!N12=":",HW1T!N13=":"),":",(HW1T!N13-HW1T!N12)/HW1T!N12*100)</f>
        <v>3.0010629408562024</v>
      </c>
      <c r="O13" s="172">
        <f>IF(OR(HW1T!O12=":",HW1T!O13=":"),":",(HW1T!O13-HW1T!O12)/HW1T!O12*100)</f>
        <v>4.5378945267572313</v>
      </c>
      <c r="P13" s="172">
        <f>IF(OR(HW1T!P12=":",HW1T!P13=":"),":",(HW1T!P13-HW1T!P12)/HW1T!P12*100)</f>
        <v>3.8005560592897885</v>
      </c>
      <c r="Q13" s="172">
        <f>IF(OR(HW1T!Q12=":",HW1T!Q13=":"),":",(HW1T!Q13-HW1T!Q12)/HW1T!Q12*100)</f>
        <v>3.0916148609327894</v>
      </c>
      <c r="R13" s="172">
        <f>IF(OR(HW1T!R12=":",HW1T!R13=":"),":",(HW1T!R13-HW1T!R12)/HW1T!R12*100)</f>
        <v>6.2919509191010414</v>
      </c>
      <c r="S13" s="172">
        <f>IF(OR(HW1T!S12=":",HW1T!S13=":"),":",(HW1T!S13-HW1T!S12)/HW1T!S12*100)</f>
        <v>2.1678222337373265</v>
      </c>
      <c r="T13" s="172">
        <f>IF(OR(HW1T!T12=":",HW1T!T13=":"),":",(HW1T!T13-HW1T!T12)/HW1T!T12*100)</f>
        <v>3.688843933945305</v>
      </c>
      <c r="U13" s="172">
        <f>IF(OR(HW1T!U12=":",HW1T!U13=":"),":",(HW1T!U13-HW1T!U12)/HW1T!U12*100)</f>
        <v>1.9956892916506195</v>
      </c>
      <c r="V13" s="172">
        <f>IF(OR(HW1T!V12=":",HW1T!V13=":"),":",(HW1T!V13-HW1T!V12)/HW1T!V12*100)</f>
        <v>21.103892427486773</v>
      </c>
      <c r="W13" s="172" t="s">
        <v>126</v>
      </c>
      <c r="X13" s="195" t="s">
        <v>126</v>
      </c>
      <c r="Y13" s="172" t="s">
        <v>126</v>
      </c>
      <c r="Z13" s="172" t="s">
        <v>126</v>
      </c>
      <c r="AA13" s="172" t="s">
        <v>126</v>
      </c>
      <c r="AB13" s="172" t="s">
        <v>126</v>
      </c>
      <c r="AC13" s="175">
        <f>IF(OR(HW1T!AC12=":",HW1T!AC13=":"),":",(HW1T!AC13-HW1T!AC12)/HW1T!AC12*100)</f>
        <v>3.463129178007208</v>
      </c>
      <c r="AD13" s="172" t="s">
        <v>126</v>
      </c>
      <c r="AE13" s="172">
        <f>IF(OR(HW1T!AE12=":",HW1T!AE13=":"),":",(HW1T!AE13-HW1T!AE12)/HW1T!AE12*100)</f>
        <v>-1.9843835728668644</v>
      </c>
      <c r="AF13" s="172">
        <f>IF(OR(HW1T!AF12=":",HW1T!AF13=":"),":",(HW1T!AF13-HW1T!AF12)/HW1T!AF12*100)</f>
        <v>-3.2297933628176354</v>
      </c>
      <c r="AG13" s="172">
        <f>IF(OR(HW1T!AG12=":",HW1T!AG13=":"),":",(HW1T!AG13-HW1T!AG12)/HW1T!AG12*100)</f>
        <v>-3.4995424230565413</v>
      </c>
      <c r="AH13" s="172">
        <f>IF(OR(HW1T!AH12=":",HW1T!AH13=":"),":",(HW1T!AH13-HW1T!AH12)/HW1T!AH12*100)</f>
        <v>5.9193437945215797</v>
      </c>
      <c r="AI13" s="172">
        <f>IF(OR(HW1T!AI12=":",HW1T!AI13=":"),":",(HW1T!AI13-HW1T!AI12)/HW1T!AI12*100)</f>
        <v>6.1574080717356932</v>
      </c>
      <c r="AJ13" s="172">
        <f>IF(OR(HW1T!AJ12=":",HW1T!AJ13=":"),":",(HW1T!AJ13-HW1T!AJ12)/HW1T!AJ12*100)</f>
        <v>3.7872096516507137</v>
      </c>
      <c r="AK13" s="172">
        <f>IF(OR(HW1T!AK12=":",HW1T!AK13=":"),":",(HW1T!AK13-HW1T!AK12)/HW1T!AK12*100)</f>
        <v>-0.11543978960419116</v>
      </c>
      <c r="AL13" s="172">
        <f>IF(OR(HW1T!AL12=":",HW1T!AL13=":"),":",(HW1T!AL13-HW1T!AL12)/HW1T!AL12*100)</f>
        <v>3.0010629408562024</v>
      </c>
      <c r="AM13" s="172">
        <f>IF(OR(HW1T!AM12=":",HW1T!AM13=":"),":",(HW1T!AM13-HW1T!AM12)/HW1T!AM12*100)</f>
        <v>4.2959523944586797</v>
      </c>
      <c r="AN13" s="172">
        <f>IF(OR(HW1T!AN12=":",HW1T!AN13=":"),":",(HW1T!AN13-HW1T!AN12)/HW1T!AN12*100)</f>
        <v>3.6194014768017473</v>
      </c>
      <c r="AO13" s="172">
        <f>IF(OR(HW1T!AO12=":",HW1T!AO13=":"),":",(HW1T!AO13-HW1T!AO12)/HW1T!AO12*100)</f>
        <v>10.137692251658107</v>
      </c>
      <c r="AP13" s="190"/>
      <c r="AQ13" s="172">
        <f>IF(OR(HW1T!AQ12=":",HW1T!AQ13=":"),":",(HW1T!AQ13-HW1T!AQ12)/HW1T!AQ12*100)</f>
        <v>-1.9569739672868562</v>
      </c>
      <c r="AR13" s="172">
        <f>IF(OR(HW1T!AR12=":",HW1T!AR13=":"),":",(HW1T!AR13-HW1T!AR12)/HW1T!AR12*100)</f>
        <v>0.46532735185529234</v>
      </c>
      <c r="AS13" s="172">
        <f>IF(OR(HW1T!AS12=":",HW1T!AS13=":"),":",(HW1T!AS13-HW1T!AS12)/HW1T!AS12*100)</f>
        <v>5.2800321681642695</v>
      </c>
    </row>
    <row r="14" spans="1:45" ht="22.5" customHeight="1">
      <c r="A14" s="77">
        <f t="shared" si="0"/>
        <v>1</v>
      </c>
      <c r="B14" s="105">
        <v>2002</v>
      </c>
      <c r="C14" s="172">
        <f>IF(OR(HW1T!C13=":",HW1T!C14=":"),":",(HW1T!C14-HW1T!C13)/HW1T!C13*100)</f>
        <v>-1.6493557303443391</v>
      </c>
      <c r="D14" s="172">
        <f>IF(OR(HW1T!D13=":",HW1T!D14=":"),":",(HW1T!D14-HW1T!D13)/HW1T!D13*100)</f>
        <v>-7.3178795167387163</v>
      </c>
      <c r="E14" s="172">
        <f>IF(OR(HW1T!E13=":",HW1T!E14=":"),":",(HW1T!E14-HW1T!E13)/HW1T!E13*100)</f>
        <v>-2.6975315384655087</v>
      </c>
      <c r="F14" s="172">
        <f>IF(OR(HW1T!F13=":",HW1T!F14=":"),":",(HW1T!F14-HW1T!F13)/HW1T!F13*100)</f>
        <v>0</v>
      </c>
      <c r="G14" s="172">
        <f>IF(OR(HW1T!G13=":",HW1T!G14=":"),":",(HW1T!G14-HW1T!G13)/HW1T!G13*100)</f>
        <v>-1.3362788495876525</v>
      </c>
      <c r="H14" s="172">
        <f>IF(OR(HW1T!H13=":",HW1T!H14=":"),":",(HW1T!H14-HW1T!H13)/HW1T!H13*100)</f>
        <v>4.2640960871959557</v>
      </c>
      <c r="I14" s="172">
        <f>IF(OR(HW1T!I13=":",HW1T!I14=":"),":",(HW1T!I14-HW1T!I13)/HW1T!I13*100)</f>
        <v>1.1320035638213508</v>
      </c>
      <c r="J14" s="172">
        <f>IF(OR(HW1T!J13=":",HW1T!J14=":"),":",(HW1T!J14-HW1T!J13)/HW1T!J13*100)</f>
        <v>-2.8083664080134167</v>
      </c>
      <c r="K14" s="172">
        <f>IF(OR(HW1T!K13=":",HW1T!K14=":"),":",(HW1T!K14-HW1T!K13)/HW1T!K13*100)</f>
        <v>-0.90512831957690609</v>
      </c>
      <c r="L14" s="172">
        <f>IF(OR(HW1T!L13=":",HW1T!L14=":"),":",(HW1T!L14-HW1T!L13)/HW1T!L13*100)</f>
        <v>-0.22767957050597562</v>
      </c>
      <c r="M14" s="172">
        <f>IF(OR(HW1T!M13=":",HW1T!M14=":"),":",(HW1T!M14-HW1T!M13)/HW1T!M13*100)</f>
        <v>-2.5032369320903256</v>
      </c>
      <c r="N14" s="172">
        <f>IF(OR(HW1T!N13=":",HW1T!N14=":"),":",(HW1T!N14-HW1T!N13)/HW1T!N13*100)</f>
        <v>-2.6725235363876059</v>
      </c>
      <c r="O14" s="172">
        <f>IF(OR(HW1T!O13=":",HW1T!O14=":"),":",(HW1T!O14-HW1T!O13)/HW1T!O13*100)</f>
        <v>4.1737361485245641</v>
      </c>
      <c r="P14" s="172">
        <f>IF(OR(HW1T!P13=":",HW1T!P14=":"),":",(HW1T!P14-HW1T!P13)/HW1T!P13*100)</f>
        <v>-0.34874219565236353</v>
      </c>
      <c r="Q14" s="172">
        <f>IF(OR(HW1T!Q13=":",HW1T!Q14=":"),":",(HW1T!Q14-HW1T!Q13)/HW1T!Q13*100)</f>
        <v>3.3962886542729445</v>
      </c>
      <c r="R14" s="172">
        <f>IF(OR(HW1T!R13=":",HW1T!R14=":"),":",(HW1T!R14-HW1T!R13)/HW1T!R13*100)</f>
        <v>1.8196330495336575</v>
      </c>
      <c r="S14" s="172">
        <f>IF(OR(HW1T!S13=":",HW1T!S14=":"),":",(HW1T!S14-HW1T!S13)/HW1T!S13*100)</f>
        <v>3.3471172955781427</v>
      </c>
      <c r="T14" s="172">
        <f>IF(OR(HW1T!T13=":",HW1T!T14=":"),":",(HW1T!T14-HW1T!T13)/HW1T!T13*100)</f>
        <v>-1.0103145479615383</v>
      </c>
      <c r="U14" s="172">
        <f>IF(OR(HW1T!U13=":",HW1T!U14=":"),":",(HW1T!U14-HW1T!U13)/HW1T!U13*100)</f>
        <v>-3.2037080763746117</v>
      </c>
      <c r="V14" s="172">
        <f>IF(OR(HW1T!V13=":",HW1T!V14=":"),":",(HW1T!V14-HW1T!V13)/HW1T!V13*100)</f>
        <v>13.404833672857903</v>
      </c>
      <c r="W14" s="172" t="s">
        <v>126</v>
      </c>
      <c r="X14" s="195" t="s">
        <v>126</v>
      </c>
      <c r="Y14" s="172" t="s">
        <v>126</v>
      </c>
      <c r="Z14" s="172" t="s">
        <v>126</v>
      </c>
      <c r="AA14" s="172" t="s">
        <v>126</v>
      </c>
      <c r="AB14" s="172" t="s">
        <v>126</v>
      </c>
      <c r="AC14" s="175">
        <f>IF(OR(HW1T!AC13=":",HW1T!AC14=":"),":",(HW1T!AC14-HW1T!AC13)/HW1T!AC13*100)</f>
        <v>0.64399967023782745</v>
      </c>
      <c r="AD14" s="172" t="s">
        <v>126</v>
      </c>
      <c r="AE14" s="172">
        <f>IF(OR(HW1T!AE13=":",HW1T!AE14=":"),":",(HW1T!AE14-HW1T!AE13)/HW1T!AE13*100)</f>
        <v>-1.6493557303443391</v>
      </c>
      <c r="AF14" s="172">
        <f>IF(OR(HW1T!AF13=":",HW1T!AF14=":"),":",(HW1T!AF14-HW1T!AF13)/HW1T!AF13*100)</f>
        <v>-2.6623115524530849</v>
      </c>
      <c r="AG14" s="172">
        <f>IF(OR(HW1T!AG13=":",HW1T!AG14=":"),":",(HW1T!AG14-HW1T!AG13)/HW1T!AG13*100)</f>
        <v>-2.6975315384655087</v>
      </c>
      <c r="AH14" s="172">
        <f>IF(OR(HW1T!AH13=":",HW1T!AH14=":"),":",(HW1T!AH14-HW1T!AH13)/HW1T!AH13*100)</f>
        <v>4.2640960871959557</v>
      </c>
      <c r="AI14" s="172">
        <f>IF(OR(HW1T!AI13=":",HW1T!AI14=":"),":",(HW1T!AI14-HW1T!AI13)/HW1T!AI13*100)</f>
        <v>-0.12281030210729332</v>
      </c>
      <c r="AJ14" s="172">
        <f>IF(OR(HW1T!AJ13=":",HW1T!AJ14=":"),":",(HW1T!AJ14-HW1T!AJ13)/HW1T!AJ13*100)</f>
        <v>-0.22767957050597562</v>
      </c>
      <c r="AK14" s="172">
        <f>IF(OR(HW1T!AK13=":",HW1T!AK14=":"),":",(HW1T!AK14-HW1T!AK13)/HW1T!AK13*100)</f>
        <v>-2.5032369320903256</v>
      </c>
      <c r="AL14" s="172">
        <f>IF(OR(HW1T!AL13=":",HW1T!AL14=":"),":",(HW1T!AL14-HW1T!AL13)/HW1T!AL13*100)</f>
        <v>-2.6725235363876059</v>
      </c>
      <c r="AM14" s="172">
        <f>IF(OR(HW1T!AM13=":",HW1T!AM14=":"),":",(HW1T!AM14-HW1T!AM13)/HW1T!AM13*100)</f>
        <v>2.6968285203751803</v>
      </c>
      <c r="AN14" s="172">
        <f>IF(OR(HW1T!AN13=":",HW1T!AN14=":"),":",(HW1T!AN14-HW1T!AN13)/HW1T!AN13*100)</f>
        <v>3.0128938370759712</v>
      </c>
      <c r="AO14" s="172">
        <f>IF(OR(HW1T!AO13=":",HW1T!AO14=":"),":",(HW1T!AO14-HW1T!AO13)/HW1T!AO13*100)</f>
        <v>4.6851313263823187</v>
      </c>
      <c r="AP14" s="190"/>
      <c r="AQ14" s="172">
        <f>IF(OR(HW1T!AQ13=":",HW1T!AQ14=":"),":",(HW1T!AQ14-HW1T!AQ13)/HW1T!AQ13*100)</f>
        <v>-1.7647060218192205</v>
      </c>
      <c r="AR14" s="172">
        <f>IF(OR(HW1T!AR13=":",HW1T!AR14=":"),":",(HW1T!AR14-HW1T!AR13)/HW1T!AR13*100)</f>
        <v>0.36070064512834943</v>
      </c>
      <c r="AS14" s="172">
        <f>IF(OR(HW1T!AS13=":",HW1T!AS14=":"),":",(HW1T!AS14-HW1T!AS13)/HW1T!AS13*100)</f>
        <v>1.1008230483022696</v>
      </c>
    </row>
    <row r="15" spans="1:45" ht="22.5" customHeight="1">
      <c r="A15" s="77">
        <f t="shared" si="0"/>
        <v>1</v>
      </c>
      <c r="B15" s="105">
        <v>2003</v>
      </c>
      <c r="C15" s="172">
        <f>IF(OR(HW1T!C14=":",HW1T!C15=":"),":",(HW1T!C15-HW1T!C14)/HW1T!C14*100)</f>
        <v>2.9735836701719753</v>
      </c>
      <c r="D15" s="172">
        <f>IF(OR(HW1T!D14=":",HW1T!D15=":"),":",(HW1T!D15-HW1T!D14)/HW1T!D14*100)</f>
        <v>4.4098651748954802</v>
      </c>
      <c r="E15" s="172">
        <f>IF(OR(HW1T!E14=":",HW1T!E15=":"),":",(HW1T!E15-HW1T!E14)/HW1T!E14*100)</f>
        <v>1.3406795576611326</v>
      </c>
      <c r="F15" s="172">
        <f>IF(OR(HW1T!F14=":",HW1T!F15=":"),":",(HW1T!F15-HW1T!F14)/HW1T!F14*100)</f>
        <v>0</v>
      </c>
      <c r="G15" s="172">
        <f>IF(OR(HW1T!G14=":",HW1T!G15=":"),":",(HW1T!G15-HW1T!G14)/HW1T!G14*100)</f>
        <v>13.469225589225593</v>
      </c>
      <c r="H15" s="172">
        <f>IF(OR(HW1T!H14=":",HW1T!H15=":"),":",(HW1T!H15-HW1T!H14)/HW1T!H14*100)</f>
        <v>8.488792138260763</v>
      </c>
      <c r="I15" s="172">
        <f>IF(OR(HW1T!I14=":",HW1T!I15=":"),":",(HW1T!I15-HW1T!I14)/HW1T!I14*100)</f>
        <v>3.497917494345129</v>
      </c>
      <c r="J15" s="172">
        <f>IF(OR(HW1T!J14=":",HW1T!J15=":"),":",(HW1T!J15-HW1T!J14)/HW1T!J14*100)</f>
        <v>4.2440154121526956E-2</v>
      </c>
      <c r="K15" s="172">
        <f>IF(OR(HW1T!K14=":",HW1T!K15=":"),":",(HW1T!K15-HW1T!K14)/HW1T!K14*100)</f>
        <v>2.6546638858284792</v>
      </c>
      <c r="L15" s="172">
        <f>IF(OR(HW1T!L14=":",HW1T!L15=":"),":",(HW1T!L15-HW1T!L14)/HW1T!L14*100)</f>
        <v>2.6235829104819013</v>
      </c>
      <c r="M15" s="172">
        <f>IF(OR(HW1T!M14=":",HW1T!M15=":"),":",(HW1T!M15-HW1T!M14)/HW1T!M14*100)</f>
        <v>-1.3529222117428639</v>
      </c>
      <c r="N15" s="172">
        <f>IF(OR(HW1T!N14=":",HW1T!N15=":"),":",(HW1T!N15-HW1T!N14)/HW1T!N14*100)</f>
        <v>6.0029233062305005</v>
      </c>
      <c r="O15" s="172">
        <f>IF(OR(HW1T!O14=":",HW1T!O15=":"),":",(HW1T!O15-HW1T!O14)/HW1T!O14*100)</f>
        <v>3.2355965159406521</v>
      </c>
      <c r="P15" s="172">
        <f>IF(OR(HW1T!P14=":",HW1T!P15=":"),":",(HW1T!P15-HW1T!P14)/HW1T!P14*100)</f>
        <v>2.7029313986363648</v>
      </c>
      <c r="Q15" s="172">
        <f>IF(OR(HW1T!Q14=":",HW1T!Q15=":"),":",(HW1T!Q15-HW1T!Q14)/HW1T!Q14*100)</f>
        <v>0.65457568692672141</v>
      </c>
      <c r="R15" s="172">
        <f>IF(OR(HW1T!R14=":",HW1T!R15=":"),":",(HW1T!R15-HW1T!R14)/HW1T!R14*100)</f>
        <v>3.5735344951560508</v>
      </c>
      <c r="S15" s="172">
        <f>IF(OR(HW1T!S14=":",HW1T!S15=":"),":",(HW1T!S15-HW1T!S14)/HW1T!S14*100)</f>
        <v>1.7654470627293306</v>
      </c>
      <c r="T15" s="172">
        <f>IF(OR(HW1T!T14=":",HW1T!T15=":"),":",(HW1T!T15-HW1T!T14)/HW1T!T14*100)</f>
        <v>-1.094819626705442</v>
      </c>
      <c r="U15" s="172">
        <f>IF(OR(HW1T!U14=":",HW1T!U15=":"),":",(HW1T!U15-HW1T!U14)/HW1T!U14*100)</f>
        <v>1.3888100005560347</v>
      </c>
      <c r="V15" s="172">
        <f>IF(OR(HW1T!V14=":",HW1T!V15=":"),":",(HW1T!V15-HW1T!V14)/HW1T!V14*100)</f>
        <v>16.784863850469538</v>
      </c>
      <c r="W15" s="172" t="s">
        <v>126</v>
      </c>
      <c r="X15" s="195" t="s">
        <v>126</v>
      </c>
      <c r="Y15" s="172" t="s">
        <v>126</v>
      </c>
      <c r="Z15" s="172" t="s">
        <v>126</v>
      </c>
      <c r="AA15" s="172" t="s">
        <v>126</v>
      </c>
      <c r="AB15" s="172" t="s">
        <v>126</v>
      </c>
      <c r="AC15" s="175">
        <f>IF(OR(HW1T!AC14=":",HW1T!AC15=":"),":",(HW1T!AC15-HW1T!AC14)/HW1T!AC14*100)</f>
        <v>3.2111432757232756</v>
      </c>
      <c r="AD15" s="172" t="s">
        <v>126</v>
      </c>
      <c r="AE15" s="172">
        <f>IF(OR(HW1T!AE14=":",HW1T!AE15=":"),":",(HW1T!AE15-HW1T!AE14)/HW1T!AE14*100)</f>
        <v>2.9735836701719753</v>
      </c>
      <c r="AF15" s="172">
        <f>IF(OR(HW1T!AF14=":",HW1T!AF15=":"),":",(HW1T!AF15-HW1T!AF14)/HW1T!AF14*100)</f>
        <v>1.8668915355256968</v>
      </c>
      <c r="AG15" s="172">
        <f>IF(OR(HW1T!AG14=":",HW1T!AG15=":"),":",(HW1T!AG15-HW1T!AG14)/HW1T!AG14*100)</f>
        <v>1.3406795576611326</v>
      </c>
      <c r="AH15" s="172">
        <f>IF(OR(HW1T!AH14=":",HW1T!AH15=":"),":",(HW1T!AH15-HW1T!AH14)/HW1T!AH14*100)</f>
        <v>8.488792138260763</v>
      </c>
      <c r="AI15" s="172">
        <f>IF(OR(HW1T!AI14=":",HW1T!AI15=":"),":",(HW1T!AI15-HW1T!AI14)/HW1T!AI14*100)</f>
        <v>2.7023333374283522</v>
      </c>
      <c r="AJ15" s="172">
        <f>IF(OR(HW1T!AJ14=":",HW1T!AJ15=":"),":",(HW1T!AJ15-HW1T!AJ14)/HW1T!AJ14*100)</f>
        <v>2.6235829104819013</v>
      </c>
      <c r="AK15" s="172">
        <f>IF(OR(HW1T!AK14=":",HW1T!AK15=":"),":",(HW1T!AK15-HW1T!AK14)/HW1T!AK14*100)</f>
        <v>-1.3529222117428639</v>
      </c>
      <c r="AL15" s="172">
        <f>IF(OR(HW1T!AL14=":",HW1T!AL15=":"),":",(HW1T!AL15-HW1T!AL14)/HW1T!AL14*100)</f>
        <v>6.0029233062305005</v>
      </c>
      <c r="AM15" s="172">
        <f>IF(OR(HW1T!AM14=":",HW1T!AM15=":"),":",(HW1T!AM15-HW1T!AM14)/HW1T!AM14*100)</f>
        <v>3.0668025771443008</v>
      </c>
      <c r="AN15" s="172">
        <f>IF(OR(HW1T!AN14=":",HW1T!AN15=":"),":",(HW1T!AN15-HW1T!AN14)/HW1T!AN14*100)</f>
        <v>1.5848565135236952</v>
      </c>
      <c r="AO15" s="172">
        <f>IF(OR(HW1T!AO14=":",HW1T!AO15=":"),":",(HW1T!AO15-HW1T!AO14)/HW1T!AO14*100)</f>
        <v>8.2817425028475053</v>
      </c>
      <c r="AP15" s="190"/>
      <c r="AQ15" s="172">
        <f>IF(OR(HW1T!AQ14=":",HW1T!AQ15=":"),":",(HW1T!AQ15-HW1T!AQ14)/HW1T!AQ14*100)</f>
        <v>3.0011587452305388</v>
      </c>
      <c r="AR15" s="172">
        <f>IF(OR(HW1T!AR14=":",HW1T!AR15=":"),":",(HW1T!AR15-HW1T!AR14)/HW1T!AR14*100)</f>
        <v>4.7933811338538339</v>
      </c>
      <c r="AS15" s="172">
        <f>IF(OR(HW1T!AS14=":",HW1T!AS15=":"),":",(HW1T!AS15-HW1T!AS14)/HW1T!AS14*100)</f>
        <v>2.7870231202200273</v>
      </c>
    </row>
    <row r="16" spans="1:45" ht="22.5" customHeight="1">
      <c r="A16" s="77">
        <f t="shared" si="0"/>
        <v>1</v>
      </c>
      <c r="B16" s="105">
        <v>2004</v>
      </c>
      <c r="C16" s="172">
        <f>IF(OR(HW1T!C15=":",HW1T!C16=":"),":",(HW1T!C16-HW1T!C15)/HW1T!C15*100)</f>
        <v>-0.51556338581419159</v>
      </c>
      <c r="D16" s="172">
        <f>IF(OR(HW1T!D15=":",HW1T!D16=":"),":",(HW1T!D16-HW1T!D15)/HW1T!D15*100)</f>
        <v>-8.4380387497206186</v>
      </c>
      <c r="E16" s="172">
        <f>IF(OR(HW1T!E15=":",HW1T!E16=":"),":",(HW1T!E16-HW1T!E15)/HW1T!E15*100)</f>
        <v>1.1511678036308048</v>
      </c>
      <c r="F16" s="172">
        <f>IF(OR(HW1T!F15=":",HW1T!F16=":"),":",(HW1T!F16-HW1T!F15)/HW1T!F15*100)</f>
        <v>13.56098787506286</v>
      </c>
      <c r="G16" s="172">
        <f>IF(OR(HW1T!G15=":",HW1T!G16=":"),":",(HW1T!G16-HW1T!G15)/HW1T!G15*100)</f>
        <v>-9.2834319870766961</v>
      </c>
      <c r="H16" s="172">
        <f>IF(OR(HW1T!H15=":",HW1T!H16=":"),":",(HW1T!H16-HW1T!H15)/HW1T!H15*100)</f>
        <v>6.607696366375615</v>
      </c>
      <c r="I16" s="172">
        <f>IF(OR(HW1T!I15=":",HW1T!I16=":"),":",(HW1T!I16-HW1T!I15)/HW1T!I15*100)</f>
        <v>0.58113964373962834</v>
      </c>
      <c r="J16" s="172">
        <f>IF(OR(HW1T!J15=":",HW1T!J16=":"),":",(HW1T!J16-HW1T!J15)/HW1T!J15*100)</f>
        <v>1.276226443244336</v>
      </c>
      <c r="K16" s="172">
        <f>IF(OR(HW1T!K15=":",HW1T!K16=":"),":",(HW1T!K16-HW1T!K15)/HW1T!K15*100)</f>
        <v>-0.22311159914379822</v>
      </c>
      <c r="L16" s="172">
        <f>IF(OR(HW1T!L15=":",HW1T!L16=":"),":",(HW1T!L16-HW1T!L15)/HW1T!L15*100)</f>
        <v>6.3713869119800242</v>
      </c>
      <c r="M16" s="172">
        <f>IF(OR(HW1T!M15=":",HW1T!M16=":"),":",(HW1T!M16-HW1T!M15)/HW1T!M15*100)</f>
        <v>1.9902175180875739</v>
      </c>
      <c r="N16" s="172">
        <f>IF(OR(HW1T!N15=":",HW1T!N16=":"),":",(HW1T!N16-HW1T!N15)/HW1T!N15*100)</f>
        <v>13.363876065007707</v>
      </c>
      <c r="O16" s="172">
        <f>IF(OR(HW1T!O15=":",HW1T!O16=":"),":",(HW1T!O16-HW1T!O15)/HW1T!O15*100)</f>
        <v>-6.2984050255944043E-2</v>
      </c>
      <c r="P16" s="172">
        <f>IF(OR(HW1T!P15=":",HW1T!P16=":"),":",(HW1T!P16-HW1T!P15)/HW1T!P15*100)</f>
        <v>-2.1165895903980054</v>
      </c>
      <c r="Q16" s="172">
        <f>IF(OR(HW1T!Q15=":",HW1T!Q16=":"),":",(HW1T!Q16-HW1T!Q15)/HW1T!Q15*100)</f>
        <v>0.76103427607630925</v>
      </c>
      <c r="R16" s="172">
        <f>IF(OR(HW1T!R15=":",HW1T!R16=":"),":",(HW1T!R16-HW1T!R15)/HW1T!R15*100)</f>
        <v>0.15721201493457929</v>
      </c>
      <c r="S16" s="172">
        <f>IF(OR(HW1T!S15=":",HW1T!S16=":"),":",(HW1T!S16-HW1T!S15)/HW1T!S15*100)</f>
        <v>-0.22058039676386543</v>
      </c>
      <c r="T16" s="172">
        <f>IF(OR(HW1T!T15=":",HW1T!T16=":"),":",(HW1T!T16-HW1T!T15)/HW1T!T15*100)</f>
        <v>5.0407210274721166</v>
      </c>
      <c r="U16" s="172">
        <f>IF(OR(HW1T!U15=":",HW1T!U16=":"),":",(HW1T!U16-HW1T!U15)/HW1T!U15*100)</f>
        <v>2.8220348153396539</v>
      </c>
      <c r="V16" s="172">
        <f>IF(OR(HW1T!V15=":",HW1T!V16=":"),":",(HW1T!V16-HW1T!V15)/HW1T!V15*100)</f>
        <v>18.911551112563078</v>
      </c>
      <c r="W16" s="172" t="s">
        <v>126</v>
      </c>
      <c r="X16" s="195" t="s">
        <v>126</v>
      </c>
      <c r="Y16" s="172" t="s">
        <v>126</v>
      </c>
      <c r="Z16" s="172" t="s">
        <v>126</v>
      </c>
      <c r="AA16" s="172" t="s">
        <v>126</v>
      </c>
      <c r="AB16" s="172" t="s">
        <v>126</v>
      </c>
      <c r="AC16" s="175">
        <f>IF(OR(HW1T!AC15=":",HW1T!AC16=":"),":",(HW1T!AC16-HW1T!AC15)/HW1T!AC15*100)</f>
        <v>1.9374865990183552</v>
      </c>
      <c r="AD16" s="172" t="s">
        <v>126</v>
      </c>
      <c r="AE16" s="172">
        <f>IF(OR(HW1T!AE15=":",HW1T!AE16=":"),":",(HW1T!AE16-HW1T!AE15)/HW1T!AE15*100)</f>
        <v>-0.51556338581419159</v>
      </c>
      <c r="AF16" s="172">
        <f>IF(OR(HW1T!AF15=":",HW1T!AF16=":"),":",(HW1T!AF16-HW1T!AF15)/HW1T!AF15*100)</f>
        <v>0.79744340423403648</v>
      </c>
      <c r="AG16" s="172">
        <f>IF(OR(HW1T!AG15=":",HW1T!AG16=":"),":",(HW1T!AG16-HW1T!AG15)/HW1T!AG15*100)</f>
        <v>1.1511678036308048</v>
      </c>
      <c r="AH16" s="172">
        <f>IF(OR(HW1T!AH15=":",HW1T!AH16=":"),":",(HW1T!AH16-HW1T!AH15)/HW1T!AH15*100)</f>
        <v>6.607696366375615</v>
      </c>
      <c r="AI16" s="172">
        <f>IF(OR(HW1T!AI15=":",HW1T!AI16=":"),":",(HW1T!AI16-HW1T!AI15)/HW1T!AI15*100)</f>
        <v>0.44356572383113574</v>
      </c>
      <c r="AJ16" s="172">
        <f>IF(OR(HW1T!AJ15=":",HW1T!AJ16=":"),":",(HW1T!AJ16-HW1T!AJ15)/HW1T!AJ15*100)</f>
        <v>6.3713869119800242</v>
      </c>
      <c r="AK16" s="172">
        <f>IF(OR(HW1T!AK15=":",HW1T!AK16=":"),":",(HW1T!AK16-HW1T!AK15)/HW1T!AK15*100)</f>
        <v>1.9902175180875739</v>
      </c>
      <c r="AL16" s="172">
        <f>IF(OR(HW1T!AL15=":",HW1T!AL16=":"),":",(HW1T!AL16-HW1T!AL15)/HW1T!AL15*100)</f>
        <v>13.363876065007707</v>
      </c>
      <c r="AM16" s="172">
        <f>IF(OR(HW1T!AM15=":",HW1T!AM16=":"),":",(HW1T!AM16-HW1T!AM15)/HW1T!AM15*100)</f>
        <v>-0.71144474044776973</v>
      </c>
      <c r="AN16" s="172">
        <f>IF(OR(HW1T!AN15=":",HW1T!AN16=":"),":",(HW1T!AN16-HW1T!AN15)/HW1T!AN15*100)</f>
        <v>0.39706924863412896</v>
      </c>
      <c r="AO16" s="172">
        <f>IF(OR(HW1T!AO15=":",HW1T!AO16=":"),":",(HW1T!AO16-HW1T!AO15)/HW1T!AO15*100)</f>
        <v>11.622976422619757</v>
      </c>
      <c r="AP16" s="190"/>
      <c r="AQ16" s="172">
        <f>IF(OR(HW1T!AQ15=":",HW1T!AQ16=":"),":",(HW1T!AQ16-HW1T!AQ15)/HW1T!AQ15*100)</f>
        <v>-0.66974672855885142</v>
      </c>
      <c r="AR16" s="172">
        <f>IF(OR(HW1T!AR15=":",HW1T!AR16=":"),":",(HW1T!AR16-HW1T!AR15)/HW1T!AR15*100)</f>
        <v>3.5717034704080484</v>
      </c>
      <c r="AS16" s="172">
        <f>IF(OR(HW1T!AS15=":",HW1T!AS16=":"),":",(HW1T!AS16-HW1T!AS15)/HW1T!AS15*100)</f>
        <v>1.8522742259181546</v>
      </c>
    </row>
    <row r="17" spans="1:45" ht="22.5" customHeight="1">
      <c r="A17" s="77">
        <f t="shared" si="0"/>
        <v>1</v>
      </c>
      <c r="B17" s="105">
        <v>2005</v>
      </c>
      <c r="C17" s="172">
        <f>IF(OR(HW1T!C16=":",HW1T!C17=":"),":",(HW1T!C17-HW1T!C16)/HW1T!C16*100)</f>
        <v>-8.2572649989678553</v>
      </c>
      <c r="D17" s="172">
        <f>IF(OR(HW1T!D16=":",HW1T!D17=":"),":",(HW1T!D17-HW1T!D16)/HW1T!D16*100)</f>
        <v>-5.1794321782117336</v>
      </c>
      <c r="E17" s="172">
        <f>IF(OR(HW1T!E16=":",HW1T!E17=":"),":",(HW1T!E17-HW1T!E16)/HW1T!E16*100)</f>
        <v>-0.21811019616975302</v>
      </c>
      <c r="F17" s="172">
        <f>IF(OR(HW1T!F16=":",HW1T!F17=":"),":",(HW1T!F17-HW1T!F16)/HW1T!F16*100)</f>
        <v>12.074339660332784</v>
      </c>
      <c r="G17" s="172">
        <f>IF(OR(HW1T!G16=":",HW1T!G17=":"),":",(HW1T!G17-HW1T!G16)/HW1T!G16*100)</f>
        <v>-1.593396007629257</v>
      </c>
      <c r="H17" s="172">
        <f>IF(OR(HW1T!H16=":",HW1T!H17=":"),":",(HW1T!H17-HW1T!H16)/HW1T!H16*100)</f>
        <v>5.7769441893613296</v>
      </c>
      <c r="I17" s="172">
        <f>IF(OR(HW1T!I16=":",HW1T!I17=":"),":",(HW1T!I17-HW1T!I16)/HW1T!I16*100)</f>
        <v>2.4791571646616815</v>
      </c>
      <c r="J17" s="172">
        <f>IF(OR(HW1T!J16=":",HW1T!J17=":"),":",(HW1T!J17-HW1T!J16)/HW1T!J16*100)</f>
        <v>3.1209483143343997</v>
      </c>
      <c r="K17" s="172">
        <f>IF(OR(HW1T!K16=":",HW1T!K17=":"),":",(HW1T!K17-HW1T!K16)/HW1T!K16*100)</f>
        <v>0.36208288194177335</v>
      </c>
      <c r="L17" s="172">
        <f>IF(OR(HW1T!L16=":",HW1T!L17=":"),":",(HW1T!L17-HW1T!L16)/HW1T!L16*100)</f>
        <v>1.7201010496670204</v>
      </c>
      <c r="M17" s="172">
        <f>IF(OR(HW1T!M16=":",HW1T!M17=":"),":",(HW1T!M17-HW1T!M16)/HW1T!M16*100)</f>
        <v>1.1098555261753549</v>
      </c>
      <c r="N17" s="172">
        <f>IF(OR(HW1T!N16=":",HW1T!N17=":"),":",(HW1T!N17-HW1T!N16)/HW1T!N16*100)</f>
        <v>14.337765899110316</v>
      </c>
      <c r="O17" s="172">
        <f>IF(OR(HW1T!O16=":",HW1T!O17=":"),":",(HW1T!O17-HW1T!O16)/HW1T!O16*100)</f>
        <v>2.3386839317909263</v>
      </c>
      <c r="P17" s="172">
        <f>IF(OR(HW1T!P16=":",HW1T!P17=":"),":",(HW1T!P17-HW1T!P16)/HW1T!P16*100)</f>
        <v>4.1515683927910301</v>
      </c>
      <c r="Q17" s="172">
        <f>IF(OR(HW1T!Q16=":",HW1T!Q17=":"),":",(HW1T!Q17-HW1T!Q16)/HW1T!Q16*100)</f>
        <v>3.0831695305707321</v>
      </c>
      <c r="R17" s="172">
        <f>IF(OR(HW1T!R16=":",HW1T!R17=":"),":",(HW1T!R17-HW1T!R16)/HW1T!R16*100)</f>
        <v>0.8662639660635324</v>
      </c>
      <c r="S17" s="172">
        <f>IF(OR(HW1T!S16=":",HW1T!S17=":"),":",(HW1T!S17-HW1T!S16)/HW1T!S16*100)</f>
        <v>3.2288366901016095</v>
      </c>
      <c r="T17" s="172">
        <f>IF(OR(HW1T!T16=":",HW1T!T17=":"),":",(HW1T!T17-HW1T!T16)/HW1T!T16*100)</f>
        <v>3.7687438785141136</v>
      </c>
      <c r="U17" s="172">
        <f>IF(OR(HW1T!U16=":",HW1T!U17=":"),":",(HW1T!U17-HW1T!U16)/HW1T!U16*100)</f>
        <v>3.4704593080803265</v>
      </c>
      <c r="V17" s="172">
        <f>IF(OR(HW1T!V16=":",HW1T!V17=":"),":",(HW1T!V17-HW1T!V16)/HW1T!V16*100)</f>
        <v>9.4405610538371327</v>
      </c>
      <c r="W17" s="172" t="s">
        <v>126</v>
      </c>
      <c r="X17" s="195" t="s">
        <v>126</v>
      </c>
      <c r="Y17" s="172" t="s">
        <v>126</v>
      </c>
      <c r="Z17" s="172" t="s">
        <v>126</v>
      </c>
      <c r="AA17" s="172" t="s">
        <v>126</v>
      </c>
      <c r="AB17" s="172" t="s">
        <v>126</v>
      </c>
      <c r="AC17" s="175">
        <f>IF(OR(HW1T!AC16=":",HW1T!AC17=":"),":",(HW1T!AC17-HW1T!AC16)/HW1T!AC16*100)</f>
        <v>1.6275214593050167</v>
      </c>
      <c r="AD17" s="172" t="s">
        <v>126</v>
      </c>
      <c r="AE17" s="172">
        <f>IF(OR(HW1T!AE16=":",HW1T!AE17=":"),":",(HW1T!AE17-HW1T!AE16)/HW1T!AE16*100)</f>
        <v>-8.2572649989678553</v>
      </c>
      <c r="AF17" s="172">
        <f>IF(OR(HW1T!AF16=":",HW1T!AF17=":"),":",(HW1T!AF17-HW1T!AF16)/HW1T!AF16*100)</f>
        <v>-1.679790063521109E-2</v>
      </c>
      <c r="AG17" s="172">
        <f>IF(OR(HW1T!AG16=":",HW1T!AG17=":"),":",(HW1T!AG17-HW1T!AG16)/HW1T!AG16*100)</f>
        <v>-0.21811019616975302</v>
      </c>
      <c r="AH17" s="172">
        <f>IF(OR(HW1T!AH16=":",HW1T!AH17=":"),":",(HW1T!AH17-HW1T!AH16)/HW1T!AH16*100)</f>
        <v>5.7769441893613296</v>
      </c>
      <c r="AI17" s="172">
        <f>IF(OR(HW1T!AI16=":",HW1T!AI17=":"),":",(HW1T!AI17-HW1T!AI16)/HW1T!AI16*100)</f>
        <v>1.9411667446704639</v>
      </c>
      <c r="AJ17" s="172">
        <f>IF(OR(HW1T!AJ16=":",HW1T!AJ17=":"),":",(HW1T!AJ17-HW1T!AJ16)/HW1T!AJ16*100)</f>
        <v>1.7201010496670204</v>
      </c>
      <c r="AK17" s="172">
        <f>IF(OR(HW1T!AK16=":",HW1T!AK17=":"),":",(HW1T!AK17-HW1T!AK16)/HW1T!AK16*100)</f>
        <v>1.1098555261753549</v>
      </c>
      <c r="AL17" s="172">
        <f>IF(OR(HW1T!AL16=":",HW1T!AL17=":"),":",(HW1T!AL17-HW1T!AL16)/HW1T!AL16*100)</f>
        <v>14.337765899110316</v>
      </c>
      <c r="AM17" s="172">
        <f>IF(OR(HW1T!AM16=":",HW1T!AM17=":"),":",(HW1T!AM17-HW1T!AM16)/HW1T!AM16*100)</f>
        <v>2.9030314954043823</v>
      </c>
      <c r="AN17" s="172">
        <f>IF(OR(HW1T!AN16=":",HW1T!AN17=":"),":",(HW1T!AN17-HW1T!AN16)/HW1T!AN16*100)</f>
        <v>2.5891934626596611</v>
      </c>
      <c r="AO17" s="172">
        <f>IF(OR(HW1T!AO16=":",HW1T!AO17=":"),":",(HW1T!AO17-HW1T!AO16)/HW1T!AO16*100)</f>
        <v>6.8328666283979933</v>
      </c>
      <c r="AP17" s="190"/>
      <c r="AQ17" s="172">
        <f>IF(OR(HW1T!AQ16=":",HW1T!AQ17=":"),":",(HW1T!AQ17-HW1T!AQ16)/HW1T!AQ16*100)</f>
        <v>-8.2020502464375458</v>
      </c>
      <c r="AR17" s="172">
        <f>IF(OR(HW1T!AR16=":",HW1T!AR17=":"),":",(HW1T!AR17-HW1T!AR16)/HW1T!AR16*100)</f>
        <v>2.7813550404153404</v>
      </c>
      <c r="AS17" s="172">
        <f>IF(OR(HW1T!AS16=":",HW1T!AS17=":"),":",(HW1T!AS17-HW1T!AS16)/HW1T!AS16*100)</f>
        <v>2.7344884344315203</v>
      </c>
    </row>
    <row r="18" spans="1:45" ht="22.5" customHeight="1">
      <c r="A18" s="77">
        <f t="shared" si="0"/>
        <v>1</v>
      </c>
      <c r="B18" s="105">
        <v>2006</v>
      </c>
      <c r="C18" s="172">
        <f>IF(OR(HW1T!C17=":",HW1T!C18=":"),":",(HW1T!C18-HW1T!C17)/HW1T!C17*100)</f>
        <v>-14.81223725810907</v>
      </c>
      <c r="D18" s="172">
        <f>IF(OR(HW1T!D17=":",HW1T!D18=":"),":",(HW1T!D18-HW1T!D17)/HW1T!D17*100)</f>
        <v>-2.8028991084600063</v>
      </c>
      <c r="E18" s="172">
        <f>IF(OR(HW1T!E17=":",HW1T!E18=":"),":",(HW1T!E18-HW1T!E17)/HW1T!E17*100)</f>
        <v>4.5207782801423786</v>
      </c>
      <c r="F18" s="172">
        <f>IF(OR(HW1T!F17=":",HW1T!F18=":"),":",(HW1T!F18-HW1T!F17)/HW1T!F17*100)</f>
        <v>8.1745543945912633</v>
      </c>
      <c r="G18" s="172">
        <f>IF(OR(HW1T!G17=":",HW1T!G18=":"),":",(HW1T!G18-HW1T!G17)/HW1T!G17*100)</f>
        <v>17.012479441363514</v>
      </c>
      <c r="H18" s="172">
        <f>IF(OR(HW1T!H17=":",HW1T!H18=":"),":",(HW1T!H18-HW1T!H17)/HW1T!H17*100)</f>
        <v>4.1851340403188022</v>
      </c>
      <c r="I18" s="172">
        <f>IF(OR(HW1T!I17=":",HW1T!I18=":"),":",(HW1T!I18-HW1T!I17)/HW1T!I17*100)</f>
        <v>0.54660593884978292</v>
      </c>
      <c r="J18" s="172">
        <f>IF(OR(HW1T!J17=":",HW1T!J18=":"),":",(HW1T!J18-HW1T!J17)/HW1T!J17*100)</f>
        <v>-0.53590888561588379</v>
      </c>
      <c r="K18" s="172">
        <f>IF(OR(HW1T!K17=":",HW1T!K18=":"),":",(HW1T!K18-HW1T!K17)/HW1T!K17*100)</f>
        <v>0.7644822928879127</v>
      </c>
      <c r="L18" s="172">
        <f>IF(OR(HW1T!L17=":",HW1T!L18=":"),":",(HW1T!L18-HW1T!L17)/HW1T!L17*100)</f>
        <v>7.7989895000302738</v>
      </c>
      <c r="M18" s="172">
        <f>IF(OR(HW1T!M17=":",HW1T!M18=":"),":",(HW1T!M18-HW1T!M17)/HW1T!M17*100)</f>
        <v>1.0468059909536471</v>
      </c>
      <c r="N18" s="172">
        <f>IF(OR(HW1T!N17=":",HW1T!N18=":"),":",(HW1T!N18-HW1T!N17)/HW1T!N17*100)</f>
        <v>4.6881628421803887</v>
      </c>
      <c r="O18" s="172">
        <f>IF(OR(HW1T!O17=":",HW1T!O18=":"),":",(HW1T!O18-HW1T!O17)/HW1T!O17*100)</f>
        <v>8.041146012676208</v>
      </c>
      <c r="P18" s="172">
        <f>IF(OR(HW1T!P17=":",HW1T!P18=":"),":",(HW1T!P18-HW1T!P17)/HW1T!P17*100)</f>
        <v>2.937198203507839</v>
      </c>
      <c r="Q18" s="172">
        <f>IF(OR(HW1T!Q17=":",HW1T!Q18=":"),":",(HW1T!Q18-HW1T!Q17)/HW1T!Q17*100)</f>
        <v>0.41948700200260602</v>
      </c>
      <c r="R18" s="172">
        <f>IF(OR(HW1T!R17=":",HW1T!R18=":"),":",(HW1T!R18-HW1T!R17)/HW1T!R17*100)</f>
        <v>2.8356311243488643</v>
      </c>
      <c r="S18" s="172">
        <f>IF(OR(HW1T!S17=":",HW1T!S18=":"),":",(HW1T!S18-HW1T!S17)/HW1T!S17*100)</f>
        <v>3.643554227641923</v>
      </c>
      <c r="T18" s="172">
        <f>IF(OR(HW1T!T17=":",HW1T!T18=":"),":",(HW1T!T18-HW1T!T17)/HW1T!T17*100)</f>
        <v>-1.609006946091827</v>
      </c>
      <c r="U18" s="172">
        <f>IF(OR(HW1T!U17=":",HW1T!U18=":"),":",(HW1T!U18-HW1T!U17)/HW1T!U17*100)</f>
        <v>9.01817435052088</v>
      </c>
      <c r="V18" s="172">
        <f>IF(OR(HW1T!V17=":",HW1T!V18=":"),":",(HW1T!V18-HW1T!V17)/HW1T!V17*100)</f>
        <v>9.9060109814071957</v>
      </c>
      <c r="W18" s="172" t="s">
        <v>126</v>
      </c>
      <c r="X18" s="195" t="s">
        <v>126</v>
      </c>
      <c r="Y18" s="172" t="s">
        <v>126</v>
      </c>
      <c r="Z18" s="172" t="s">
        <v>126</v>
      </c>
      <c r="AA18" s="172" t="s">
        <v>126</v>
      </c>
      <c r="AB18" s="172" t="s">
        <v>126</v>
      </c>
      <c r="AC18" s="175">
        <f>IF(OR(HW1T!AC17=":",HW1T!AC18=":"),":",(HW1T!AC18-HW1T!AC17)/HW1T!AC17*100)</f>
        <v>1.2512968033759655</v>
      </c>
      <c r="AD18" s="172" t="s">
        <v>126</v>
      </c>
      <c r="AE18" s="172">
        <f>IF(OR(HW1T!AE17=":",HW1T!AE18=":"),":",(HW1T!AE18-HW1T!AE17)/HW1T!AE17*100)</f>
        <v>-14.81223725810907</v>
      </c>
      <c r="AF18" s="172">
        <f>IF(OR(HW1T!AF17=":",HW1T!AF18=":"),":",(HW1T!AF18-HW1T!AF17)/HW1T!AF17*100)</f>
        <v>5.0323238749948551</v>
      </c>
      <c r="AG18" s="172">
        <f>IF(OR(HW1T!AG17=":",HW1T!AG18=":"),":",(HW1T!AG18-HW1T!AG17)/HW1T!AG17*100)</f>
        <v>4.5207782801423786</v>
      </c>
      <c r="AH18" s="172">
        <f>IF(OR(HW1T!AH17=":",HW1T!AH18=":"),":",(HW1T!AH18-HW1T!AH17)/HW1T!AH17*100)</f>
        <v>4.1851340403188022</v>
      </c>
      <c r="AI18" s="172">
        <f>IF(OR(HW1T!AI17=":",HW1T!AI18=":"),":",(HW1T!AI18-HW1T!AI17)/HW1T!AI17*100)</f>
        <v>0.44295195659359743</v>
      </c>
      <c r="AJ18" s="172">
        <f>IF(OR(HW1T!AJ17=":",HW1T!AJ18=":"),":",(HW1T!AJ18-HW1T!AJ17)/HW1T!AJ17*100)</f>
        <v>7.7989895000302738</v>
      </c>
      <c r="AK18" s="172">
        <f>IF(OR(HW1T!AK17=":",HW1T!AK18=":"),":",(HW1T!AK18-HW1T!AK17)/HW1T!AK17*100)</f>
        <v>1.0468059909536471</v>
      </c>
      <c r="AL18" s="172">
        <f>IF(OR(HW1T!AL17=":",HW1T!AL18=":"),":",(HW1T!AL18-HW1T!AL17)/HW1T!AL17*100)</f>
        <v>4.6881628421803887</v>
      </c>
      <c r="AM18" s="172">
        <f>IF(OR(HW1T!AM17=":",HW1T!AM18=":"),":",(HW1T!AM18-HW1T!AM17)/HW1T!AM17*100)</f>
        <v>6.4330188117644322</v>
      </c>
      <c r="AN18" s="172">
        <f>IF(OR(HW1T!AN17=":",HW1T!AN18=":"),":",(HW1T!AN18-HW1T!AN17)/HW1T!AN17*100)</f>
        <v>1.7069878218660435</v>
      </c>
      <c r="AO18" s="172">
        <f>IF(OR(HW1T!AO17=":",HW1T!AO18=":"),":",(HW1T!AO18-HW1T!AO17)/HW1T!AO17*100)</f>
        <v>7.6249301634266002</v>
      </c>
      <c r="AP18" s="190"/>
      <c r="AQ18" s="172">
        <f>IF(OR(HW1T!AQ17=":",HW1T!AQ18=":"),":",(HW1T!AQ18-HW1T!AQ17)/HW1T!AQ17*100)</f>
        <v>-14.589702042273547</v>
      </c>
      <c r="AR18" s="172">
        <f>IF(OR(HW1T!AR17=":",HW1T!AR18=":"),":",(HW1T!AR18-HW1T!AR17)/HW1T!AR17*100)</f>
        <v>4.6822427495152494</v>
      </c>
      <c r="AS18" s="172">
        <f>IF(OR(HW1T!AS17=":",HW1T!AS18=":"),":",(HW1T!AS18-HW1T!AS17)/HW1T!AS17*100)</f>
        <v>2.3163665877404425</v>
      </c>
    </row>
    <row r="19" spans="1:45" ht="22.5" customHeight="1">
      <c r="A19" s="77">
        <f t="shared" si="0"/>
        <v>1</v>
      </c>
      <c r="B19" s="105">
        <v>2007</v>
      </c>
      <c r="C19" s="172">
        <f>IF(OR(HW1T!C18=":",HW1T!C19=":"),":",(HW1T!C19-HW1T!C18)/HW1T!C18*100)</f>
        <v>10.026767709511422</v>
      </c>
      <c r="D19" s="172">
        <f>IF(OR(HW1T!D18=":",HW1T!D19=":"),":",(HW1T!D19-HW1T!D18)/HW1T!D18*100)</f>
        <v>0.79160260960445317</v>
      </c>
      <c r="E19" s="172">
        <f>IF(OR(HW1T!E18=":",HW1T!E19=":"),":",(HW1T!E19-HW1T!E18)/HW1T!E18*100)</f>
        <v>4.1542264713715902</v>
      </c>
      <c r="F19" s="172">
        <f>IF(OR(HW1T!F18=":",HW1T!F19=":"),":",(HW1T!F19-HW1T!F18)/HW1T!F18*100)</f>
        <v>-4.474675324675319</v>
      </c>
      <c r="G19" s="172">
        <f>IF(OR(HW1T!G18=":",HW1T!G19=":"),":",(HW1T!G19-HW1T!G18)/HW1T!G18*100)</f>
        <v>12.969781122710868</v>
      </c>
      <c r="H19" s="172">
        <f>IF(OR(HW1T!H18=":",HW1T!H19=":"),":",(HW1T!H19-HW1T!H18)/HW1T!H18*100)</f>
        <v>5.7088725556457085</v>
      </c>
      <c r="I19" s="172">
        <f>IF(OR(HW1T!I18=":",HW1T!I19=":"),":",(HW1T!I19-HW1T!I18)/HW1T!I18*100)</f>
        <v>4.2073700548189823</v>
      </c>
      <c r="J19" s="172">
        <f>IF(OR(HW1T!J18=":",HW1T!J19=":"),":",(HW1T!J19-HW1T!J18)/HW1T!J18*100)</f>
        <v>4.0123976763432667</v>
      </c>
      <c r="K19" s="172">
        <f>IF(OR(HW1T!K18=":",HW1T!K19=":"),":",(HW1T!K19-HW1T!K18)/HW1T!K18*100)</f>
        <v>5.1352880747835865</v>
      </c>
      <c r="L19" s="172">
        <f>IF(OR(HW1T!L18=":",HW1T!L19=":"),":",(HW1T!L19-HW1T!L18)/HW1T!L18*100)</f>
        <v>9.6703442349959747</v>
      </c>
      <c r="M19" s="172">
        <f>IF(OR(HW1T!M18=":",HW1T!M19=":"),":",(HW1T!M19-HW1T!M18)/HW1T!M18*100)</f>
        <v>4.0720766256805749</v>
      </c>
      <c r="N19" s="172">
        <f>IF(OR(HW1T!N18=":",HW1T!N19=":"),":",(HW1T!N19-HW1T!N18)/HW1T!N18*100)</f>
        <v>5.114884804019038</v>
      </c>
      <c r="O19" s="172">
        <f>IF(OR(HW1T!O18=":",HW1T!O19=":"),":",(HW1T!O19-HW1T!O18)/HW1T!O18*100)</f>
        <v>11.096835611015216</v>
      </c>
      <c r="P19" s="172">
        <f>IF(OR(HW1T!P18=":",HW1T!P19=":"),":",(HW1T!P19-HW1T!P18)/HW1T!P18*100)</f>
        <v>21.930673170387234</v>
      </c>
      <c r="Q19" s="172">
        <f>IF(OR(HW1T!Q18=":",HW1T!Q19=":"),":",(HW1T!Q19-HW1T!Q18)/HW1T!Q18*100)</f>
        <v>3.7768067076264766</v>
      </c>
      <c r="R19" s="172">
        <f>IF(OR(HW1T!R18=":",HW1T!R19=":"),":",(HW1T!R19-HW1T!R18)/HW1T!R18*100)</f>
        <v>2.9733929953176368</v>
      </c>
      <c r="S19" s="172">
        <f>IF(OR(HW1T!S18=":",HW1T!S19=":"),":",(HW1T!S19-HW1T!S18)/HW1T!S18*100)</f>
        <v>2.7373485073736692</v>
      </c>
      <c r="T19" s="172">
        <f>IF(OR(HW1T!T18=":",HW1T!T19=":"),":",(HW1T!T19-HW1T!T18)/HW1T!T18*100)</f>
        <v>5.9148318543649454</v>
      </c>
      <c r="U19" s="172">
        <f>IF(OR(HW1T!U18=":",HW1T!U19=":"),":",(HW1T!U19-HW1T!U18)/HW1T!U18*100)</f>
        <v>13.632178053809445</v>
      </c>
      <c r="V19" s="172">
        <f>IF(OR(HW1T!V18=":",HW1T!V19=":"),":",(HW1T!V19-HW1T!V18)/HW1T!V18*100)</f>
        <v>5.2325532527376843</v>
      </c>
      <c r="W19" s="172" t="s">
        <v>126</v>
      </c>
      <c r="X19" s="195" t="s">
        <v>126</v>
      </c>
      <c r="Y19" s="172" t="s">
        <v>126</v>
      </c>
      <c r="Z19" s="172" t="s">
        <v>126</v>
      </c>
      <c r="AA19" s="172" t="s">
        <v>126</v>
      </c>
      <c r="AB19" s="172" t="s">
        <v>126</v>
      </c>
      <c r="AC19" s="175">
        <f>IF(OR(HW1T!AC18=":",HW1T!AC19=":"),":",(HW1T!AC19-HW1T!AC18)/HW1T!AC18*100)</f>
        <v>5.722474402098479</v>
      </c>
      <c r="AD19" s="172" t="s">
        <v>126</v>
      </c>
      <c r="AE19" s="172">
        <f>IF(OR(HW1T!AE18=":",HW1T!AE19=":"),":",(HW1T!AE19-HW1T!AE18)/HW1T!AE18*100)</f>
        <v>10.026767709511422</v>
      </c>
      <c r="AF19" s="172">
        <f>IF(OR(HW1T!AF18=":",HW1T!AF19=":"),":",(HW1T!AF19-HW1T!AF18)/HW1T!AF18*100)</f>
        <v>4.2322586514412244</v>
      </c>
      <c r="AG19" s="172">
        <f>IF(OR(HW1T!AG18=":",HW1T!AG19=":"),":",(HW1T!AG19-HW1T!AG18)/HW1T!AG18*100)</f>
        <v>4.1542264713715902</v>
      </c>
      <c r="AH19" s="172">
        <f>IF(OR(HW1T!AH18=":",HW1T!AH19=":"),":",(HW1T!AH19-HW1T!AH18)/HW1T!AH18*100)</f>
        <v>5.7088725556457085</v>
      </c>
      <c r="AI19" s="172">
        <f>IF(OR(HW1T!AI18=":",HW1T!AI19=":"),":",(HW1T!AI19-HW1T!AI18)/HW1T!AI18*100)</f>
        <v>4.4529342777782936</v>
      </c>
      <c r="AJ19" s="172">
        <f>IF(OR(HW1T!AJ18=":",HW1T!AJ19=":"),":",(HW1T!AJ19-HW1T!AJ18)/HW1T!AJ18*100)</f>
        <v>9.6703442349959747</v>
      </c>
      <c r="AK19" s="172">
        <f>IF(OR(HW1T!AK18=":",HW1T!AK19=":"),":",(HW1T!AK19-HW1T!AK18)/HW1T!AK18*100)</f>
        <v>4.0720766256805749</v>
      </c>
      <c r="AL19" s="172">
        <f>IF(OR(HW1T!AL18=":",HW1T!AL19=":"),":",(HW1T!AL19-HW1T!AL18)/HW1T!AL18*100)</f>
        <v>5.114884804019038</v>
      </c>
      <c r="AM19" s="172">
        <f>IF(OR(HW1T!AM18=":",HW1T!AM19=":"),":",(HW1T!AM19-HW1T!AM18)/HW1T!AM18*100)</f>
        <v>14.398192346126192</v>
      </c>
      <c r="AN19" s="172">
        <f>IF(OR(HW1T!AN18=":",HW1T!AN19=":"),":",(HW1T!AN19-HW1T!AN18)/HW1T!AN18*100)</f>
        <v>3.349481502898227</v>
      </c>
      <c r="AO19" s="172">
        <f>IF(OR(HW1T!AO18=":",HW1T!AO19=":"),":",(HW1T!AO19-HW1T!AO18)/HW1T!AO18*100)</f>
        <v>7.5044681042119272</v>
      </c>
      <c r="AP19" s="190"/>
      <c r="AQ19" s="172">
        <f>IF(OR(HW1T!AQ18=":",HW1T!AQ19=":"),":",(HW1T!AQ19-HW1T!AQ18)/HW1T!AQ18*100)</f>
        <v>9.8320222181432939</v>
      </c>
      <c r="AR19" s="172">
        <f>IF(OR(HW1T!AR18=":",HW1T!AR19=":"),":",(HW1T!AR19-HW1T!AR18)/HW1T!AR18*100)</f>
        <v>4.9768926882723683</v>
      </c>
      <c r="AS19" s="172">
        <f>IF(OR(HW1T!AS18=":",HW1T!AS19=":"),":",(HW1T!AS19-HW1T!AS18)/HW1T!AS18*100)</f>
        <v>5.4977461705306157</v>
      </c>
    </row>
    <row r="20" spans="1:45" ht="22.5" customHeight="1">
      <c r="A20" s="77">
        <f t="shared" si="0"/>
        <v>1</v>
      </c>
      <c r="B20" s="105">
        <v>2008</v>
      </c>
      <c r="C20" s="172">
        <f>IF(OR(HW1T!C19=":",HW1T!C20=":"),":",(HW1T!C20-HW1T!C19)/HW1T!C19*100)</f>
        <v>-3.6852408512127686</v>
      </c>
      <c r="D20" s="172">
        <f>IF(OR(HW1T!D19=":",HW1T!D20=":"),":",(HW1T!D20-HW1T!D19)/HW1T!D19*100)</f>
        <v>2.6056536783591442</v>
      </c>
      <c r="E20" s="172">
        <f>IF(OR(HW1T!E19=":",HW1T!E20=":"),":",(HW1T!E20-HW1T!E19)/HW1T!E19*100)</f>
        <v>9.2108977828053787E-2</v>
      </c>
      <c r="F20" s="172">
        <f>IF(OR(HW1T!F19=":",HW1T!F20=":"),":",(HW1T!F20-HW1T!F19)/HW1T!F19*100)</f>
        <v>-2.889184210347425</v>
      </c>
      <c r="G20" s="172">
        <f>IF(OR(HW1T!G19=":",HW1T!G20=":"),":",(HW1T!G20-HW1T!G19)/HW1T!G19*100)</f>
        <v>3.6871086104198971</v>
      </c>
      <c r="H20" s="172">
        <f>IF(OR(HW1T!H19=":",HW1T!H20=":"),":",(HW1T!H20-HW1T!H19)/HW1T!H19*100)</f>
        <v>0.13873558818828063</v>
      </c>
      <c r="I20" s="172">
        <f>IF(OR(HW1T!I19=":",HW1T!I20=":"),":",(HW1T!I20-HW1T!I19)/HW1T!I19*100)</f>
        <v>5.2122378538702998</v>
      </c>
      <c r="J20" s="172">
        <f>IF(OR(HW1T!J19=":",HW1T!J20=":"),":",(HW1T!J20-HW1T!J19)/HW1T!J19*100)</f>
        <v>0.24834128288668536</v>
      </c>
      <c r="K20" s="172">
        <f>IF(OR(HW1T!K19=":",HW1T!K20=":"),":",(HW1T!K20-HW1T!K19)/HW1T!K19*100)</f>
        <v>2.2365307346650782</v>
      </c>
      <c r="L20" s="172">
        <f>IF(OR(HW1T!L19=":",HW1T!L20=":"),":",(HW1T!L20-HW1T!L19)/HW1T!L19*100)</f>
        <v>0.43199664022673917</v>
      </c>
      <c r="M20" s="172">
        <f>IF(OR(HW1T!M19=":",HW1T!M20=":"),":",(HW1T!M20-HW1T!M19)/HW1T!M19*100)</f>
        <v>3.4471542947762619</v>
      </c>
      <c r="N20" s="172">
        <f>IF(OR(HW1T!N19=":",HW1T!N20=":"),":",(HW1T!N20-HW1T!N19)/HW1T!N19*100)</f>
        <v>6.2250590425566807</v>
      </c>
      <c r="O20" s="172">
        <f>IF(OR(HW1T!O19=":",HW1T!O20=":"),":",(HW1T!O20-HW1T!O19)/HW1T!O19*100)</f>
        <v>11.78032823925437</v>
      </c>
      <c r="P20" s="172">
        <f>IF(OR(HW1T!P19=":",HW1T!P20=":"),":",(HW1T!P20-HW1T!P19)/HW1T!P19*100)</f>
        <v>0.7070291548303389</v>
      </c>
      <c r="Q20" s="172">
        <f>IF(OR(HW1T!Q19=":",HW1T!Q20=":"),":",(HW1T!Q20-HW1T!Q19)/HW1T!Q19*100)</f>
        <v>2.0980724010572085</v>
      </c>
      <c r="R20" s="172">
        <f>IF(OR(HW1T!R19=":",HW1T!R20=":"),":",(HW1T!R20-HW1T!R19)/HW1T!R19*100)</f>
        <v>10.72689985210048</v>
      </c>
      <c r="S20" s="172">
        <f>IF(OR(HW1T!S19=":",HW1T!S20=":"),":",(HW1T!S20-HW1T!S19)/HW1T!S19*100)</f>
        <v>9.5156607365381518</v>
      </c>
      <c r="T20" s="172">
        <f>IF(OR(HW1T!T19=":",HW1T!T20=":"),":",(HW1T!T20-HW1T!T19)/HW1T!T19*100)</f>
        <v>4.5087643938237525</v>
      </c>
      <c r="U20" s="172">
        <f>IF(OR(HW1T!U19=":",HW1T!U20=":"),":",(HW1T!U20-HW1T!U19)/HW1T!U19*100)</f>
        <v>9.8648593172897794</v>
      </c>
      <c r="V20" s="172">
        <f>IF(OR(HW1T!V19=":",HW1T!V20=":"),":",(HW1T!V20-HW1T!V19)/HW1T!V19*100)</f>
        <v>15.682543086118631</v>
      </c>
      <c r="W20" s="172" t="s">
        <v>126</v>
      </c>
      <c r="X20" s="195" t="s">
        <v>126</v>
      </c>
      <c r="Y20" s="172" t="s">
        <v>126</v>
      </c>
      <c r="Z20" s="172" t="s">
        <v>126</v>
      </c>
      <c r="AA20" s="172" t="s">
        <v>126</v>
      </c>
      <c r="AB20" s="172" t="s">
        <v>126</v>
      </c>
      <c r="AC20" s="175">
        <f>IF(OR(HW1T!AC19=":",HW1T!AC20=":"),":",(HW1T!AC20-HW1T!AC19)/HW1T!AC19*100)</f>
        <v>3.6091894187614431</v>
      </c>
      <c r="AD20" s="172" t="s">
        <v>126</v>
      </c>
      <c r="AE20" s="172">
        <f>IF(OR(HW1T!AE19=":",HW1T!AE20=":"),":",(HW1T!AE20-HW1T!AE19)/HW1T!AE19*100)</f>
        <v>-3.6852408512127686</v>
      </c>
      <c r="AF20" s="172">
        <f>IF(OR(HW1T!AF19=":",HW1T!AF20=":"),":",(HW1T!AF20-HW1T!AF19)/HW1T!AF19*100)</f>
        <v>0.21836965396249733</v>
      </c>
      <c r="AG20" s="172">
        <f>IF(OR(HW1T!AG19=":",HW1T!AG20=":"),":",(HW1T!AG20-HW1T!AG19)/HW1T!AG19*100)</f>
        <v>9.2108977828053787E-2</v>
      </c>
      <c r="AH20" s="172">
        <f>IF(OR(HW1T!AH19=":",HW1T!AH20=":"),":",(HW1T!AH20-HW1T!AH19)/HW1T!AH19*100)</f>
        <v>0.13873558818828063</v>
      </c>
      <c r="AI20" s="172">
        <f>IF(OR(HW1T!AI19=":",HW1T!AI20=":"),":",(HW1T!AI20-HW1T!AI19)/HW1T!AI19*100)</f>
        <v>3.5624876158333394</v>
      </c>
      <c r="AJ20" s="172">
        <f>IF(OR(HW1T!AJ19=":",HW1T!AJ20=":"),":",(HW1T!AJ20-HW1T!AJ19)/HW1T!AJ19*100)</f>
        <v>0.43199664022673917</v>
      </c>
      <c r="AK20" s="172">
        <f>IF(OR(HW1T!AK19=":",HW1T!AK20=":"),":",(HW1T!AK20-HW1T!AK19)/HW1T!AK19*100)</f>
        <v>3.4471542947762619</v>
      </c>
      <c r="AL20" s="172">
        <f>IF(OR(HW1T!AL19=":",HW1T!AL20=":"),":",(HW1T!AL20-HW1T!AL19)/HW1T!AL19*100)</f>
        <v>6.2250590425566807</v>
      </c>
      <c r="AM20" s="172">
        <f>IF(OR(HW1T!AM19=":",HW1T!AM20=":"),":",(HW1T!AM20-HW1T!AM19)/HW1T!AM19*100)</f>
        <v>8.1838206958050339</v>
      </c>
      <c r="AN20" s="172">
        <f>IF(OR(HW1T!AN19=":",HW1T!AN20=":"),":",(HW1T!AN20-HW1T!AN19)/HW1T!AN19*100)</f>
        <v>5.8136086309034143</v>
      </c>
      <c r="AO20" s="172">
        <f>IF(OR(HW1T!AO19=":",HW1T!AO20=":"),":",(HW1T!AO20-HW1T!AO19)/HW1T!AO19*100)</f>
        <v>12.304206175478869</v>
      </c>
      <c r="AP20" s="190"/>
      <c r="AQ20" s="172">
        <f>IF(OR(HW1T!AQ19=":",HW1T!AQ20=":"),":",(HW1T!AQ20-HW1T!AQ19)/HW1T!AQ19*100)</f>
        <v>-3.5635016289558834</v>
      </c>
      <c r="AR20" s="172">
        <f>IF(OR(HW1T!AR19=":",HW1T!AR20=":"),":",(HW1T!AR20-HW1T!AR19)/HW1T!AR19*100)</f>
        <v>0.1619365570991893</v>
      </c>
      <c r="AS20" s="172">
        <f>IF(OR(HW1T!AS19=":",HW1T!AS20=":"),":",(HW1T!AS20-HW1T!AS19)/HW1T!AS19*100)</f>
        <v>5.4804788512159819</v>
      </c>
    </row>
    <row r="21" spans="1:45" ht="22.5" customHeight="1">
      <c r="A21" s="77">
        <f t="shared" si="0"/>
        <v>1</v>
      </c>
      <c r="B21" s="105">
        <v>2009</v>
      </c>
      <c r="C21" s="172">
        <f>IF(OR(HW1T!C20=":",HW1T!C21=":"),":",(HW1T!C21-HW1T!C20)/HW1T!C20*100)</f>
        <v>4.7882621872880513</v>
      </c>
      <c r="D21" s="172">
        <f>IF(OR(HW1T!D20=":",HW1T!D21=":"),":",(HW1T!D21-HW1T!D20)/HW1T!D20*100)</f>
        <v>1.2111502391948274</v>
      </c>
      <c r="E21" s="172">
        <f>IF(OR(HW1T!E20=":",HW1T!E21=":"),":",(HW1T!E21-HW1T!E20)/HW1T!E20*100)</f>
        <v>-2.7828464081090143</v>
      </c>
      <c r="F21" s="172">
        <f>IF(OR(HW1T!F20=":",HW1T!F21=":"),":",(HW1T!F21-HW1T!F20)/HW1T!F20*100)</f>
        <v>9.0177797999772515</v>
      </c>
      <c r="G21" s="172">
        <f>IF(OR(HW1T!G20=":",HW1T!G21=":"),":",(HW1T!G21-HW1T!G20)/HW1T!G20*100)</f>
        <v>0.35312346079909074</v>
      </c>
      <c r="H21" s="172">
        <f>IF(OR(HW1T!H20=":",HW1T!H21=":"),":",(HW1T!H21-HW1T!H20)/HW1T!H20*100)</f>
        <v>-7.9144025081156659</v>
      </c>
      <c r="I21" s="172">
        <f>IF(OR(HW1T!I20=":",HW1T!I21=":"),":",(HW1T!I21-HW1T!I20)/HW1T!I20*100)</f>
        <v>-4.1410560293801071</v>
      </c>
      <c r="J21" s="172">
        <f>IF(OR(HW1T!J20=":",HW1T!J21=":"),":",(HW1T!J21-HW1T!J20)/HW1T!J20*100)</f>
        <v>-3.4902274219716292</v>
      </c>
      <c r="K21" s="172">
        <f>IF(OR(HW1T!K20=":",HW1T!K21=":"),":",(HW1T!K21-HW1T!K20)/HW1T!K20*100)</f>
        <v>-3.1387365338966076</v>
      </c>
      <c r="L21" s="172">
        <f>IF(OR(HW1T!L20=":",HW1T!L21=":"),":",(HW1T!L21-HW1T!L20)/HW1T!L20*100)</f>
        <v>0.2117313375503547</v>
      </c>
      <c r="M21" s="172">
        <f>IF(OR(HW1T!M20=":",HW1T!M21=":"),":",(HW1T!M21-HW1T!M20)/HW1T!M20*100)</f>
        <v>1.3017135513604763</v>
      </c>
      <c r="N21" s="172">
        <f>IF(OR(HW1T!N20=":",HW1T!N21=":"),":",(HW1T!N21-HW1T!N20)/HW1T!N20*100)</f>
        <v>-3.6724712975931184</v>
      </c>
      <c r="O21" s="172">
        <f>IF(OR(HW1T!O20=":",HW1T!O21=":"),":",(HW1T!O21-HW1T!O20)/HW1T!O20*100)</f>
        <v>3.9862072260557389</v>
      </c>
      <c r="P21" s="172">
        <f>IF(OR(HW1T!P20=":",HW1T!P21=":"),":",(HW1T!P21-HW1T!P20)/HW1T!P20*100)</f>
        <v>5.6992156030640775</v>
      </c>
      <c r="Q21" s="172">
        <f>IF(OR(HW1T!Q20=":",HW1T!Q21=":"),":",(HW1T!Q21-HW1T!Q20)/HW1T!Q20*100)</f>
        <v>-0.6432571324196823</v>
      </c>
      <c r="R21" s="172">
        <f>IF(OR(HW1T!R20=":",HW1T!R21=":"),":",(HW1T!R21-HW1T!R20)/HW1T!R20*100)</f>
        <v>6.3781206497136163</v>
      </c>
      <c r="S21" s="172">
        <f>IF(OR(HW1T!S20=":",HW1T!S21=":"),":",(HW1T!S21-HW1T!S20)/HW1T!S20*100)</f>
        <v>3.0369750298383904</v>
      </c>
      <c r="T21" s="172">
        <f>IF(OR(HW1T!T20=":",HW1T!T21=":"),":",(HW1T!T21-HW1T!T20)/HW1T!T20*100)</f>
        <v>-7.6713529475535864</v>
      </c>
      <c r="U21" s="172">
        <f>IF(OR(HW1T!U20=":",HW1T!U21=":"),":",(HW1T!U21-HW1T!U20)/HW1T!U20*100)</f>
        <v>-5.7015766346498884</v>
      </c>
      <c r="V21" s="172">
        <f>IF(OR(HW1T!V20=":",HW1T!V21=":"),":",(HW1T!V21-HW1T!V20)/HW1T!V20*100)</f>
        <v>13.125006950880454</v>
      </c>
      <c r="W21" s="172" t="s">
        <v>126</v>
      </c>
      <c r="X21" s="195" t="s">
        <v>126</v>
      </c>
      <c r="Y21" s="172" t="s">
        <v>126</v>
      </c>
      <c r="Z21" s="172" t="s">
        <v>126</v>
      </c>
      <c r="AA21" s="172" t="s">
        <v>126</v>
      </c>
      <c r="AB21" s="172" t="s">
        <v>126</v>
      </c>
      <c r="AC21" s="175">
        <f>IF(OR(HW1T!AC20=":",HW1T!AC21=":"),":",(HW1T!AC21-HW1T!AC20)/HW1T!AC20*100)</f>
        <v>-0.80966330909173945</v>
      </c>
      <c r="AD21" s="172" t="s">
        <v>126</v>
      </c>
      <c r="AE21" s="172">
        <f>IF(OR(HW1T!AE20=":",HW1T!AE21=":"),":",(HW1T!AE21-HW1T!AE20)/HW1T!AE20*100)</f>
        <v>4.7882621872880513</v>
      </c>
      <c r="AF21" s="172">
        <f>IF(OR(HW1T!AF20=":",HW1T!AF21=":"),":",(HW1T!AF21-HW1T!AF20)/HW1T!AF20*100)</f>
        <v>-2.2284396393780144</v>
      </c>
      <c r="AG21" s="172">
        <f>IF(OR(HW1T!AG20=":",HW1T!AG21=":"),":",(HW1T!AG21-HW1T!AG20)/HW1T!AG20*100)</f>
        <v>-2.7828464081090143</v>
      </c>
      <c r="AH21" s="172">
        <f>IF(OR(HW1T!AH20=":",HW1T!AH21=":"),":",(HW1T!AH21-HW1T!AH20)/HW1T!AH20*100)</f>
        <v>-7.9144025081156659</v>
      </c>
      <c r="AI21" s="172">
        <f>IF(OR(HW1T!AI20=":",HW1T!AI21=":"),":",(HW1T!AI21-HW1T!AI20)/HW1T!AI20*100)</f>
        <v>-3.7488025608690565</v>
      </c>
      <c r="AJ21" s="172">
        <f>IF(OR(HW1T!AJ20=":",HW1T!AJ21=":"),":",(HW1T!AJ21-HW1T!AJ20)/HW1T!AJ20*100)</f>
        <v>0.2117313375503547</v>
      </c>
      <c r="AK21" s="172">
        <f>IF(OR(HW1T!AK20=":",HW1T!AK21=":"),":",(HW1T!AK21-HW1T!AK20)/HW1T!AK20*100)</f>
        <v>1.3017135513604763</v>
      </c>
      <c r="AL21" s="172">
        <f>IF(OR(HW1T!AL20=":",HW1T!AL21=":"),":",(HW1T!AL21-HW1T!AL20)/HW1T!AL20*100)</f>
        <v>-3.6724712975931184</v>
      </c>
      <c r="AM21" s="172">
        <f>IF(OR(HW1T!AM20=":",HW1T!AM21=":"),":",(HW1T!AM21-HW1T!AM20)/HW1T!AM20*100)</f>
        <v>4.5041251025918747</v>
      </c>
      <c r="AN21" s="172">
        <f>IF(OR(HW1T!AN20=":",HW1T!AN21=":"),":",(HW1T!AN21-HW1T!AN20)/HW1T!AN20*100)</f>
        <v>1.9506951837805104</v>
      </c>
      <c r="AO21" s="172">
        <f>IF(OR(HW1T!AO20=":",HW1T!AO21=":"),":",(HW1T!AO21-HW1T!AO20)/HW1T!AO20*100)</f>
        <v>5.0058613534308298</v>
      </c>
      <c r="AP21" s="190"/>
      <c r="AQ21" s="172">
        <f>IF(OR(HW1T!AQ20=":",HW1T!AQ21=":"),":",(HW1T!AQ21-HW1T!AQ20)/HW1T!AQ20*100)</f>
        <v>4.7146108715648714</v>
      </c>
      <c r="AR21" s="172">
        <f>IF(OR(HW1T!AR20=":",HW1T!AR21=":"),":",(HW1T!AR21-HW1T!AR20)/HW1T!AR20*100)</f>
        <v>-5.0394745266927039</v>
      </c>
      <c r="AS21" s="172">
        <f>IF(OR(HW1T!AS20=":",HW1T!AS21=":"),":",(HW1T!AS21-HW1T!AS20)/HW1T!AS20*100)</f>
        <v>-0.16693145750402219</v>
      </c>
    </row>
    <row r="22" spans="1:45" ht="22.5" customHeight="1">
      <c r="A22" s="77">
        <f t="shared" si="0"/>
        <v>1</v>
      </c>
      <c r="B22" s="105">
        <v>2010</v>
      </c>
      <c r="C22" s="172">
        <f>IF(OR(HW1T!C21=":",HW1T!C22=":"),":",(HW1T!C22-HW1T!C21)/HW1T!C21*100)</f>
        <v>1.4502085949885086</v>
      </c>
      <c r="D22" s="172">
        <f>IF(OR(HW1T!D21=":",HW1T!D22=":"),":",(HW1T!D22-HW1T!D21)/HW1T!D21*100)</f>
        <v>-10.410387043458256</v>
      </c>
      <c r="E22" s="172">
        <f>IF(OR(HW1T!E21=":",HW1T!E22=":"),":",(HW1T!E22-HW1T!E21)/HW1T!E21*100)</f>
        <v>-5.1902650510503685</v>
      </c>
      <c r="F22" s="172">
        <f>IF(OR(HW1T!F21=":",HW1T!F22=":"),":",(HW1T!F22-HW1T!F21)/HW1T!F21*100)</f>
        <v>9.3388761741716753</v>
      </c>
      <c r="G22" s="172">
        <f>IF(OR(HW1T!G21=":",HW1T!G22=":"),":",(HW1T!G22-HW1T!G21)/HW1T!G21*100)</f>
        <v>2.752457197209873</v>
      </c>
      <c r="H22" s="172">
        <f>IF(OR(HW1T!H21=":",HW1T!H22=":"),":",(HW1T!H22-HW1T!H21)/HW1T!H21*100)</f>
        <v>-0.50967841039826356</v>
      </c>
      <c r="I22" s="172">
        <f>IF(OR(HW1T!I21=":",HW1T!I22=":"),":",(HW1T!I22-HW1T!I21)/HW1T!I21*100)</f>
        <v>-3.8434242119823825</v>
      </c>
      <c r="J22" s="172">
        <f>IF(OR(HW1T!J21=":",HW1T!J22=":"),":",(HW1T!J22-HW1T!J21)/HW1T!J21*100)</f>
        <v>0.49561950987246312</v>
      </c>
      <c r="K22" s="172">
        <f>IF(OR(HW1T!K21=":",HW1T!K22=":"),":",(HW1T!K22-HW1T!K21)/HW1T!K21*100)</f>
        <v>1.48277251806164</v>
      </c>
      <c r="L22" s="172">
        <f>IF(OR(HW1T!L21=":",HW1T!L22=":"),":",(HW1T!L22-HW1T!L21)/HW1T!L21*100)</f>
        <v>6.2560020121372881</v>
      </c>
      <c r="M22" s="172">
        <f>IF(OR(HW1T!M21=":",HW1T!M22=":"),":",(HW1T!M22-HW1T!M21)/HW1T!M21*100)</f>
        <v>2.6581358571793734</v>
      </c>
      <c r="N22" s="172">
        <f>IF(OR(HW1T!N21=":",HW1T!N22=":"),":",(HW1T!N22-HW1T!N21)/HW1T!N21*100)</f>
        <v>6.5992935011297815</v>
      </c>
      <c r="O22" s="172">
        <f>IF(OR(HW1T!O21=":",HW1T!O22=":"),":",(HW1T!O22-HW1T!O21)/HW1T!O21*100)</f>
        <v>6.5220261491298022</v>
      </c>
      <c r="P22" s="172">
        <f>IF(OR(HW1T!P21=":",HW1T!P22=":"),":",(HW1T!P22-HW1T!P21)/HW1T!P21*100)</f>
        <v>1.226510378935</v>
      </c>
      <c r="Q22" s="172">
        <f>IF(OR(HW1T!Q21=":",HW1T!Q22=":"),":",(HW1T!Q22-HW1T!Q21)/HW1T!Q21*100)</f>
        <v>-1.1636997015420674</v>
      </c>
      <c r="R22" s="172">
        <f>IF(OR(HW1T!R21=":",HW1T!R22=":"),":",(HW1T!R22-HW1T!R21)/HW1T!R21*100)</f>
        <v>0.98518402099436997</v>
      </c>
      <c r="S22" s="172">
        <f>IF(OR(HW1T!S21=":",HW1T!S22=":"),":",(HW1T!S22-HW1T!S21)/HW1T!S21*100)</f>
        <v>2.7220789809030048</v>
      </c>
      <c r="T22" s="172">
        <f>IF(OR(HW1T!T21=":",HW1T!T22=":"),":",(HW1T!T22-HW1T!T21)/HW1T!T21*100)</f>
        <v>0.83602319239560463</v>
      </c>
      <c r="U22" s="172">
        <f>IF(OR(HW1T!U21=":",HW1T!U22=":"),":",(HW1T!U22-HW1T!U21)/HW1T!U21*100)</f>
        <v>-3.7088125137088994</v>
      </c>
      <c r="V22" s="172">
        <f>IF(OR(HW1T!V21=":",HW1T!V22=":"),":",(HW1T!V22-HW1T!V21)/HW1T!V21*100)</f>
        <v>9.7237337790526048</v>
      </c>
      <c r="W22" s="172" t="s">
        <v>126</v>
      </c>
      <c r="X22" s="195" t="s">
        <v>126</v>
      </c>
      <c r="Y22" s="172" t="s">
        <v>126</v>
      </c>
      <c r="Z22" s="172" t="s">
        <v>126</v>
      </c>
      <c r="AA22" s="172" t="s">
        <v>126</v>
      </c>
      <c r="AB22" s="172" t="s">
        <v>126</v>
      </c>
      <c r="AC22" s="175">
        <f>IF(OR(HW1T!AC21=":",HW1T!AC22=":"),":",(HW1T!AC22-HW1T!AC21)/HW1T!AC21*100)</f>
        <v>0.28518503794659295</v>
      </c>
      <c r="AD22" s="172" t="s">
        <v>126</v>
      </c>
      <c r="AE22" s="172">
        <f>IF(OR(HW1T!AE21=":",HW1T!AE22=":"),":",(HW1T!AE22-HW1T!AE21)/HW1T!AE21*100)</f>
        <v>1.4502085949885086</v>
      </c>
      <c r="AF22" s="172">
        <f>IF(OR(HW1T!AF21=":",HW1T!AF22=":"),":",(HW1T!AF22-HW1T!AF21)/HW1T!AF21*100)</f>
        <v>-4.388841288951264</v>
      </c>
      <c r="AG22" s="172">
        <f>IF(OR(HW1T!AG21=":",HW1T!AG22=":"),":",(HW1T!AG22-HW1T!AG21)/HW1T!AG21*100)</f>
        <v>-5.1902650510503685</v>
      </c>
      <c r="AH22" s="172">
        <f>IF(OR(HW1T!AH21=":",HW1T!AH22=":"),":",(HW1T!AH22-HW1T!AH21)/HW1T!AH21*100)</f>
        <v>-0.50967841039826356</v>
      </c>
      <c r="AI22" s="172">
        <f>IF(OR(HW1T!AI21=":",HW1T!AI22=":"),":",(HW1T!AI22-HW1T!AI21)/HW1T!AI21*100)</f>
        <v>-1.6167827975711611</v>
      </c>
      <c r="AJ22" s="172">
        <f>IF(OR(HW1T!AJ21=":",HW1T!AJ22=":"),":",(HW1T!AJ22-HW1T!AJ21)/HW1T!AJ21*100)</f>
        <v>6.2560020121372881</v>
      </c>
      <c r="AK22" s="172">
        <f>IF(OR(HW1T!AK21=":",HW1T!AK22=":"),":",(HW1T!AK22-HW1T!AK21)/HW1T!AK21*100)</f>
        <v>2.6581358571793734</v>
      </c>
      <c r="AL22" s="172">
        <f>IF(OR(HW1T!AL21=":",HW1T!AL22=":"),":",(HW1T!AL22-HW1T!AL21)/HW1T!AL21*100)</f>
        <v>6.5992935011297815</v>
      </c>
      <c r="AM22" s="172">
        <f>IF(OR(HW1T!AM21=":",HW1T!AM22=":"),":",(HW1T!AM22-HW1T!AM21)/HW1T!AM21*100)</f>
        <v>4.9026489836998355</v>
      </c>
      <c r="AN22" s="172">
        <f>IF(OR(HW1T!AN21=":",HW1T!AN22=":"),":",(HW1T!AN22-HW1T!AN21)/HW1T!AN21*100)</f>
        <v>0.31200231502594683</v>
      </c>
      <c r="AO22" s="172">
        <f>IF(OR(HW1T!AO21=":",HW1T!AO22=":"),":",(HW1T!AO22-HW1T!AO21)/HW1T!AO21*100)</f>
        <v>5.3459989890283639</v>
      </c>
      <c r="AP22" s="190"/>
      <c r="AQ22" s="172">
        <f>IF(OR(HW1T!AQ21=":",HW1T!AQ22=":"),":",(HW1T!AQ22-HW1T!AQ21)/HW1T!AQ21*100)</f>
        <v>1.2141740577306028</v>
      </c>
      <c r="AR22" s="172">
        <f>IF(OR(HW1T!AR21=":",HW1T!AR22=":"),":",(HW1T!AR22-HW1T!AR21)/HW1T!AR21*100)</f>
        <v>-2.4981616635484363</v>
      </c>
      <c r="AS22" s="172">
        <f>IF(OR(HW1T!AS21=":",HW1T!AS22=":"),":",(HW1T!AS22-HW1T!AS21)/HW1T!AS21*100)</f>
        <v>0.94784429948088245</v>
      </c>
    </row>
    <row r="23" spans="1:45" ht="22.5" customHeight="1">
      <c r="A23" s="77">
        <f t="shared" si="0"/>
        <v>1</v>
      </c>
      <c r="B23" s="105">
        <v>2011</v>
      </c>
      <c r="C23" s="172">
        <f>IF(OR(HW1T!C22=":",HW1T!C23=":"),":",(HW1T!C23-HW1T!C22)/HW1T!C22*100)</f>
        <v>-8.1874414003279394</v>
      </c>
      <c r="D23" s="172">
        <f>IF(OR(HW1T!D22=":",HW1T!D23=":"),":",(HW1T!D23-HW1T!D22)/HW1T!D22*100)</f>
        <v>20.17248396692202</v>
      </c>
      <c r="E23" s="172">
        <f>IF(OR(HW1T!E22=":",HW1T!E23=":"),":",(HW1T!E23-HW1T!E22)/HW1T!E22*100)</f>
        <v>-3.7561662540957217</v>
      </c>
      <c r="F23" s="172">
        <f>IF(OR(HW1T!F22=":",HW1T!F23=":"),":",(HW1T!F23-HW1T!F22)/HW1T!F22*100)</f>
        <v>-1.6980262976794427</v>
      </c>
      <c r="G23" s="172">
        <f>IF(OR(HW1T!G22=":",HW1T!G23=":"),":",(HW1T!G23-HW1T!G22)/HW1T!G22*100)</f>
        <v>-0.9447203703904018</v>
      </c>
      <c r="H23" s="172">
        <f>IF(OR(HW1T!H22=":",HW1T!H23=":"),":",(HW1T!H23-HW1T!H22)/HW1T!H22*100)</f>
        <v>-2.0168121398644598</v>
      </c>
      <c r="I23" s="172">
        <f>IF(OR(HW1T!I22=":",HW1T!I23=":"),":",(HW1T!I23-HW1T!I22)/HW1T!I22*100)</f>
        <v>-2.5806492332473301</v>
      </c>
      <c r="J23" s="172">
        <f>IF(OR(HW1T!J22=":",HW1T!J23=":"),":",(HW1T!J23-HW1T!J22)/HW1T!J22*100)</f>
        <v>-3.2221885274454882</v>
      </c>
      <c r="K23" s="172">
        <f>IF(OR(HW1T!K22=":",HW1T!K23=":"),":",(HW1T!K23-HW1T!K22)/HW1T!K22*100)</f>
        <v>2.668632422292645</v>
      </c>
      <c r="L23" s="172">
        <f>IF(OR(HW1T!L22=":",HW1T!L23=":"),":",(HW1T!L23-HW1T!L22)/HW1T!L22*100)</f>
        <v>2.4430067335341241</v>
      </c>
      <c r="M23" s="172">
        <f>IF(OR(HW1T!M22=":",HW1T!M23=":"),":",(HW1T!M23-HW1T!M22)/HW1T!M22*100)</f>
        <v>2.7445582081807176</v>
      </c>
      <c r="N23" s="172">
        <f>IF(OR(HW1T!N22=":",HW1T!N23=":"),":",(HW1T!N23-HW1T!N22)/HW1T!N22*100)</f>
        <v>4.5779020459415651</v>
      </c>
      <c r="O23" s="172">
        <f>IF(OR(HW1T!O22=":",HW1T!O23=":"),":",(HW1T!O23-HW1T!O22)/HW1T!O22*100)</f>
        <v>6.2192602206264249</v>
      </c>
      <c r="P23" s="172">
        <f>IF(OR(HW1T!P22=":",HW1T!P23=":"),":",(HW1T!P23-HW1T!P22)/HW1T!P22*100)</f>
        <v>6.4349882291535447</v>
      </c>
      <c r="Q23" s="172">
        <f>IF(OR(HW1T!Q22=":",HW1T!Q23=":"),":",(HW1T!Q23-HW1T!Q22)/HW1T!Q22*100)</f>
        <v>1.2726151155685041E-2</v>
      </c>
      <c r="R23" s="172">
        <f>IF(OR(HW1T!R22=":",HW1T!R23=":"),":",(HW1T!R23-HW1T!R22)/HW1T!R22*100)</f>
        <v>2.9174623620985352</v>
      </c>
      <c r="S23" s="172">
        <f>IF(OR(HW1T!S22=":",HW1T!S23=":"),":",(HW1T!S23-HW1T!S22)/HW1T!S22*100)</f>
        <v>1.6171981347062523</v>
      </c>
      <c r="T23" s="172">
        <f>IF(OR(HW1T!T22=":",HW1T!T23=":"),":",(HW1T!T23-HW1T!T22)/HW1T!T22*100)</f>
        <v>2.5602818783791883</v>
      </c>
      <c r="U23" s="172">
        <f>IF(OR(HW1T!U22=":",HW1T!U23=":"),":",(HW1T!U23-HW1T!U22)/HW1T!U22*100)</f>
        <v>-1.1495550737858435</v>
      </c>
      <c r="V23" s="172">
        <f>IF(OR(HW1T!V22=":",HW1T!V23=":"),":",(HW1T!V23-HW1T!V22)/HW1T!V22*100)</f>
        <v>5.4783380573505562</v>
      </c>
      <c r="W23" s="172" t="s">
        <v>126</v>
      </c>
      <c r="X23" s="195" t="s">
        <v>126</v>
      </c>
      <c r="Y23" s="172" t="s">
        <v>126</v>
      </c>
      <c r="Z23" s="172" t="s">
        <v>126</v>
      </c>
      <c r="AA23" s="172" t="s">
        <v>126</v>
      </c>
      <c r="AB23" s="172" t="s">
        <v>126</v>
      </c>
      <c r="AC23" s="175">
        <f>IF(OR(HW1T!AC22=":",HW1T!AC23=":"),":",(HW1T!AC23-HW1T!AC22)/HW1T!AC22*100)</f>
        <v>-0.28237485895446135</v>
      </c>
      <c r="AD23" s="172" t="s">
        <v>126</v>
      </c>
      <c r="AE23" s="172">
        <f>IF(OR(HW1T!AE22=":",HW1T!AE23=":"),":",(HW1T!AE23-HW1T!AE22)/HW1T!AE22*100)</f>
        <v>-8.1874414003279394</v>
      </c>
      <c r="AF23" s="172">
        <f>IF(OR(HW1T!AF22=":",HW1T!AF23=":"),":",(HW1T!AF23-HW1T!AF22)/HW1T!AF22*100)</f>
        <v>-3.1872208187541848</v>
      </c>
      <c r="AG23" s="172">
        <f>IF(OR(HW1T!AG22=":",HW1T!AG23=":"),":",(HW1T!AG23-HW1T!AG22)/HW1T!AG22*100)</f>
        <v>-3.7561662540957217</v>
      </c>
      <c r="AH23" s="172">
        <f>IF(OR(HW1T!AH22=":",HW1T!AH23=":"),":",(HW1T!AH23-HW1T!AH22)/HW1T!AH22*100)</f>
        <v>-2.0168121398644598</v>
      </c>
      <c r="AI23" s="172">
        <f>IF(OR(HW1T!AI22=":",HW1T!AI23=":"),":",(HW1T!AI23-HW1T!AI22)/HW1T!AI22*100)</f>
        <v>-1.0702261896546292</v>
      </c>
      <c r="AJ23" s="172">
        <f>IF(OR(HW1T!AJ22=":",HW1T!AJ23=":"),":",(HW1T!AJ23-HW1T!AJ22)/HW1T!AJ22*100)</f>
        <v>2.4430067335341241</v>
      </c>
      <c r="AK23" s="172">
        <f>IF(OR(HW1T!AK22=":",HW1T!AK23=":"),":",(HW1T!AK23-HW1T!AK22)/HW1T!AK22*100)</f>
        <v>2.7445582081807176</v>
      </c>
      <c r="AL23" s="172">
        <f>IF(OR(HW1T!AL22=":",HW1T!AL23=":"),":",(HW1T!AL23-HW1T!AL22)/HW1T!AL22*100)</f>
        <v>4.5779020459415651</v>
      </c>
      <c r="AM23" s="172">
        <f>IF(OR(HW1T!AM22=":",HW1T!AM23=":"),":",(HW1T!AM23-HW1T!AM22)/HW1T!AM22*100)</f>
        <v>6.2829183818994228</v>
      </c>
      <c r="AN23" s="172">
        <f>IF(OR(HW1T!AN22=":",HW1T!AN23=":"),":",(HW1T!AN23-HW1T!AN22)/HW1T!AN22*100)</f>
        <v>1.1543636629645659</v>
      </c>
      <c r="AO23" s="172">
        <f>IF(OR(HW1T!AO22=":",HW1T!AO23=":"),":",(HW1T!AO23-HW1T!AO22)/HW1T!AO22*100)</f>
        <v>3.6638276402248176</v>
      </c>
      <c r="AP23" s="190"/>
      <c r="AQ23" s="172">
        <f>IF(OR(HW1T!AQ22=":",HW1T!AQ23=":"),":",(HW1T!AQ23-HW1T!AQ22)/HW1T!AQ22*100)</f>
        <v>-7.6878781719439671</v>
      </c>
      <c r="AR23" s="172">
        <f>IF(OR(HW1T!AR22=":",HW1T!AR23=":"),":",(HW1T!AR23-HW1T!AR22)/HW1T!AR22*100)</f>
        <v>-2.7908528756452036</v>
      </c>
      <c r="AS23" s="172">
        <f>IF(OR(HW1T!AS22=":",HW1T!AS23=":"),":",(HW1T!AS23-HW1T!AS22)/HW1T!AS22*100)</f>
        <v>1.1999359888643182</v>
      </c>
    </row>
    <row r="24" spans="1:45" ht="22.5" customHeight="1">
      <c r="A24" s="77">
        <f t="shared" si="0"/>
        <v>1</v>
      </c>
      <c r="B24" s="105">
        <v>2012</v>
      </c>
      <c r="C24" s="172">
        <f>IF(OR(HW1T!C23=":",HW1T!C24=":"),":",(HW1T!C24-HW1T!C23)/HW1T!C23*100)</f>
        <v>0.33670283799291262</v>
      </c>
      <c r="D24" s="172">
        <f>IF(OR(HW1T!D23=":",HW1T!D24=":"),":",(HW1T!D24-HW1T!D23)/HW1T!D23*100)</f>
        <v>-7.0947729098167631</v>
      </c>
      <c r="E24" s="172">
        <f>IF(OR(HW1T!E23=":",HW1T!E24=":"),":",(HW1T!E24-HW1T!E23)/HW1T!E23*100)</f>
        <v>-7.8334385203670944</v>
      </c>
      <c r="F24" s="172">
        <f>IF(OR(HW1T!F23=":",HW1T!F24=":"),":",(HW1T!F24-HW1T!F23)/HW1T!F23*100)</f>
        <v>-2.5502266166998484</v>
      </c>
      <c r="G24" s="172">
        <f>IF(OR(HW1T!G23=":",HW1T!G24=":"),":",(HW1T!G24-HW1T!G23)/HW1T!G23*100)</f>
        <v>-2.4687441903975467</v>
      </c>
      <c r="H24" s="172">
        <f>IF(OR(HW1T!H23=":",HW1T!H24=":"),":",(HW1T!H24-HW1T!H23)/HW1T!H23*100)</f>
        <v>-14.405487267681528</v>
      </c>
      <c r="I24" s="172">
        <f>IF(OR(HW1T!I23=":",HW1T!I24=":"),":",(HW1T!I24-HW1T!I23)/HW1T!I23*100)</f>
        <v>-5.4645105765816533</v>
      </c>
      <c r="J24" s="172">
        <f>IF(OR(HW1T!J23=":",HW1T!J24=":"),":",(HW1T!J24-HW1T!J23)/HW1T!J23*100)</f>
        <v>-4.5240244581430638</v>
      </c>
      <c r="K24" s="172">
        <f>IF(OR(HW1T!K23=":",HW1T!K24=":"),":",(HW1T!K24-HW1T!K23)/HW1T!K23*100)</f>
        <v>0.91637011194258167</v>
      </c>
      <c r="L24" s="172">
        <f>IF(OR(HW1T!L23=":",HW1T!L24=":"),":",(HW1T!L24-HW1T!L23)/HW1T!L23*100)</f>
        <v>-2.4225436483066622</v>
      </c>
      <c r="M24" s="172">
        <f>IF(OR(HW1T!M23=":",HW1T!M24=":"),":",(HW1T!M24-HW1T!M23)/HW1T!M23*100)</f>
        <v>0.52382456817720324</v>
      </c>
      <c r="N24" s="172">
        <f>IF(OR(HW1T!N23=":",HW1T!N24=":"),":",(HW1T!N24-HW1T!N23)/HW1T!N23*100)</f>
        <v>-0.14443753991930267</v>
      </c>
      <c r="O24" s="172">
        <f>IF(OR(HW1T!O23=":",HW1T!O24=":"),":",(HW1T!O24-HW1T!O23)/HW1T!O23*100)</f>
        <v>3.2677098366695758</v>
      </c>
      <c r="P24" s="172">
        <f>IF(OR(HW1T!P23=":",HW1T!P24=":"),":",(HW1T!P24-HW1T!P23)/HW1T!P23*100)</f>
        <v>2.1994669765928707E-2</v>
      </c>
      <c r="Q24" s="172">
        <f>IF(OR(HW1T!Q23=":",HW1T!Q24=":"),":",(HW1T!Q24-HW1T!Q23)/HW1T!Q23*100)</f>
        <v>-3.4576388401567764</v>
      </c>
      <c r="R24" s="172">
        <f>IF(OR(HW1T!R23=":",HW1T!R24=":"),":",(HW1T!R24-HW1T!R23)/HW1T!R23*100)</f>
        <v>1.6634552811498602</v>
      </c>
      <c r="S24" s="172">
        <f>IF(OR(HW1T!S23=":",HW1T!S24=":"),":",(HW1T!S24-HW1T!S23)/HW1T!S23*100)</f>
        <v>-1.9960455897548364</v>
      </c>
      <c r="T24" s="172">
        <f>IF(OR(HW1T!T23=":",HW1T!T24=":"),":",(HW1T!T24-HW1T!T23)/HW1T!T23*100)</f>
        <v>-2.0299425770480557</v>
      </c>
      <c r="U24" s="172">
        <f>IF(OR(HW1T!U23=":",HW1T!U24=":"),":",(HW1T!U24-HW1T!U23)/HW1T!U23*100)</f>
        <v>-1.1193821607585202</v>
      </c>
      <c r="V24" s="172">
        <f>IF(OR(HW1T!V23=":",HW1T!V24=":"),":",(HW1T!V24-HW1T!V23)/HW1T!V23*100)</f>
        <v>-3.7616717836532496</v>
      </c>
      <c r="W24" s="172" t="s">
        <v>126</v>
      </c>
      <c r="X24" s="195" t="s">
        <v>126</v>
      </c>
      <c r="Y24" s="172" t="s">
        <v>126</v>
      </c>
      <c r="Z24" s="172" t="s">
        <v>126</v>
      </c>
      <c r="AA24" s="172" t="s">
        <v>126</v>
      </c>
      <c r="AB24" s="172" t="s">
        <v>126</v>
      </c>
      <c r="AC24" s="175">
        <f>IF(OR(HW1T!AC23=":",HW1T!AC24=":"),":",(HW1T!AC24-HW1T!AC23)/HW1T!AC23*100)</f>
        <v>-3.550516375248649</v>
      </c>
      <c r="AD24" s="172" t="s">
        <v>126</v>
      </c>
      <c r="AE24" s="172">
        <f>IF(OR(HW1T!AE23=":",HW1T!AE24=":"),":",(HW1T!AE24-HW1T!AE23)/HW1T!AE23*100)</f>
        <v>0.33670283799291262</v>
      </c>
      <c r="AF24" s="172">
        <f>IF(OR(HW1T!AF23=":",HW1T!AF24=":"),":",(HW1T!AF24-HW1T!AF23)/HW1T!AF23*100)</f>
        <v>-7.3151708176983261</v>
      </c>
      <c r="AG24" s="172">
        <f>IF(OR(HW1T!AG23=":",HW1T!AG24=":"),":",(HW1T!AG24-HW1T!AG23)/HW1T!AG23*100)</f>
        <v>-7.8334385203670944</v>
      </c>
      <c r="AH24" s="172">
        <f>IF(OR(HW1T!AH23=":",HW1T!AH24=":"),":",(HW1T!AH24-HW1T!AH23)/HW1T!AH23*100)</f>
        <v>-14.405487267681528</v>
      </c>
      <c r="AI24" s="172">
        <f>IF(OR(HW1T!AI23=":",HW1T!AI24=":"),":",(HW1T!AI24-HW1T!AI23)/HW1T!AI23*100)</f>
        <v>-3.2964808921351603</v>
      </c>
      <c r="AJ24" s="172">
        <f>IF(OR(HW1T!AJ23=":",HW1T!AJ24=":"),":",(HW1T!AJ24-HW1T!AJ23)/HW1T!AJ23*100)</f>
        <v>-2.4225436483066622</v>
      </c>
      <c r="AK24" s="172">
        <f>IF(OR(HW1T!AK23=":",HW1T!AK24=":"),":",(HW1T!AK24-HW1T!AK23)/HW1T!AK23*100)</f>
        <v>0.52382456817720324</v>
      </c>
      <c r="AL24" s="172">
        <f>IF(OR(HW1T!AL23=":",HW1T!AL24=":"),":",(HW1T!AL24-HW1T!AL23)/HW1T!AL23*100)</f>
        <v>-0.14443753991930267</v>
      </c>
      <c r="AM24" s="172">
        <f>IF(OR(HW1T!AM23=":",HW1T!AM24=":"),":",(HW1T!AM24-HW1T!AM23)/HW1T!AM23*100)</f>
        <v>2.308576676449841</v>
      </c>
      <c r="AN24" s="172">
        <f>IF(OR(HW1T!AN23=":",HW1T!AN24=":"),":",(HW1T!AN24-HW1T!AN23)/HW1T!AN23*100)</f>
        <v>-1.753036181132301</v>
      </c>
      <c r="AO24" s="172">
        <f>IF(OR(HW1T!AO23=":",HW1T!AO24=":"),":",(HW1T!AO24-HW1T!AO23)/HW1T!AO23*100)</f>
        <v>-2.9958227308741909</v>
      </c>
      <c r="AP24" s="190"/>
      <c r="AQ24" s="172">
        <f>IF(OR(HW1T!AQ23=":",HW1T!AQ24=":"),":",(HW1T!AQ24-HW1T!AQ23)/HW1T!AQ23*100)</f>
        <v>0.16628825765880165</v>
      </c>
      <c r="AR24" s="172">
        <f>IF(OR(HW1T!AR23=":",HW1T!AR24=":"),":",(HW1T!AR24-HW1T!AR23)/HW1T!AR23*100)</f>
        <v>-10.781338336084193</v>
      </c>
      <c r="AS24" s="172">
        <f>IF(OR(HW1T!AS23=":",HW1T!AS24=":"),":",(HW1T!AS24-HW1T!AS23)/HW1T!AS23*100)</f>
        <v>-2.0809308456887177</v>
      </c>
    </row>
    <row r="25" spans="1:45" ht="22.5" customHeight="1">
      <c r="A25" s="77">
        <f t="shared" si="0"/>
        <v>1</v>
      </c>
      <c r="B25" s="105">
        <v>2013</v>
      </c>
      <c r="C25" s="172">
        <f>IF(OR(HW1T!C24=":",HW1T!C25=":"),":",(HW1T!C25-HW1T!C24)/HW1T!C24*100)</f>
        <v>-12.353876900005206</v>
      </c>
      <c r="D25" s="172">
        <f>IF(OR(HW1T!D24=":",HW1T!D25=":"),":",(HW1T!D25-HW1T!D24)/HW1T!D24*100)</f>
        <v>-30.734603695930655</v>
      </c>
      <c r="E25" s="172">
        <f>IF(OR(HW1T!E24=":",HW1T!E25=":"),":",(HW1T!E25-HW1T!E24)/HW1T!E24*100)</f>
        <v>-9.8752334083898976</v>
      </c>
      <c r="F25" s="172">
        <f>IF(OR(HW1T!F24=":",HW1T!F25=":"),":",(HW1T!F25-HW1T!F24)/HW1T!F24*100)</f>
        <v>-3.8261568546916438</v>
      </c>
      <c r="G25" s="172">
        <f>IF(OR(HW1T!G24=":",HW1T!G25=":"),":",(HW1T!G25-HW1T!G24)/HW1T!G24*100)</f>
        <v>-5.4859305433396361</v>
      </c>
      <c r="H25" s="172">
        <f>IF(OR(HW1T!H24=":",HW1T!H25=":"),":",(HW1T!H25-HW1T!H24)/HW1T!H24*100)</f>
        <v>-28.326016569903473</v>
      </c>
      <c r="I25" s="172">
        <f>IF(OR(HW1T!I24=":",HW1T!I25=":"),":",(HW1T!I25-HW1T!I24)/HW1T!I24*100)</f>
        <v>-6.5971074062236648</v>
      </c>
      <c r="J25" s="172">
        <f>IF(OR(HW1T!J24=":",HW1T!J25=":"),":",(HW1T!J25-HW1T!J24)/HW1T!J24*100)</f>
        <v>-1.937833947270666</v>
      </c>
      <c r="K25" s="172">
        <f>IF(OR(HW1T!K24=":",HW1T!K25=":"),":",(HW1T!K25-HW1T!K24)/HW1T!K24*100)</f>
        <v>-5.0983143611492832</v>
      </c>
      <c r="L25" s="172">
        <f>IF(OR(HW1T!L24=":",HW1T!L25=":"),":",(HW1T!L25-HW1T!L24)/HW1T!L24*100)</f>
        <v>-4.119830661287768</v>
      </c>
      <c r="M25" s="172">
        <f>IF(OR(HW1T!M24=":",HW1T!M25=":"),":",(HW1T!M25-HW1T!M24)/HW1T!M24*100)</f>
        <v>-5.4537554951791565</v>
      </c>
      <c r="N25" s="172">
        <f>IF(OR(HW1T!N24=":",HW1T!N25=":"),":",(HW1T!N25-HW1T!N24)/HW1T!N24*100)</f>
        <v>-12.940530637963377</v>
      </c>
      <c r="O25" s="172">
        <f>IF(OR(HW1T!O24=":",HW1T!O25=":"),":",(HW1T!O25-HW1T!O24)/HW1T!O24*100)</f>
        <v>-2.1746989864273507</v>
      </c>
      <c r="P25" s="172">
        <f>IF(OR(HW1T!P24=":",HW1T!P25=":"),":",(HW1T!P25-HW1T!P24)/HW1T!P24*100)</f>
        <v>2.2559145959785147</v>
      </c>
      <c r="Q25" s="172">
        <f>IF(OR(HW1T!Q24=":",HW1T!Q25=":"),":",(HW1T!Q25-HW1T!Q24)/HW1T!Q24*100)</f>
        <v>-1.6346264495917417</v>
      </c>
      <c r="R25" s="172">
        <f>IF(OR(HW1T!R24=":",HW1T!R25=":"),":",(HW1T!R25-HW1T!R24)/HW1T!R24*100)</f>
        <v>0.7996904814999638</v>
      </c>
      <c r="S25" s="172">
        <f>IF(OR(HW1T!S24=":",HW1T!S25=":"),":",(HW1T!S25-HW1T!S24)/HW1T!S24*100)</f>
        <v>-1.1883390420895186</v>
      </c>
      <c r="T25" s="172">
        <f>IF(OR(HW1T!T24=":",HW1T!T25=":"),":",(HW1T!T25-HW1T!T24)/HW1T!T24*100)</f>
        <v>-6.3861012600920573</v>
      </c>
      <c r="U25" s="172">
        <f>IF(OR(HW1T!U24=":",HW1T!U25=":"),":",(HW1T!U25-HW1T!U24)/HW1T!U24*100)</f>
        <v>-6.3373501245945558</v>
      </c>
      <c r="V25" s="172">
        <f>IF(OR(HW1T!V24=":",HW1T!V25=":"),":",(HW1T!V25-HW1T!V24)/HW1T!V24*100)</f>
        <v>-9.0277777777777981</v>
      </c>
      <c r="W25" s="172" t="s">
        <v>126</v>
      </c>
      <c r="X25" s="195" t="s">
        <v>126</v>
      </c>
      <c r="Y25" s="172" t="s">
        <v>126</v>
      </c>
      <c r="Z25" s="172" t="s">
        <v>126</v>
      </c>
      <c r="AA25" s="172" t="s">
        <v>126</v>
      </c>
      <c r="AB25" s="172" t="s">
        <v>126</v>
      </c>
      <c r="AC25" s="175">
        <f>IF(OR(HW1T!AC24=":",HW1T!AC25=":"),":",(HW1T!AC25-HW1T!AC24)/HW1T!AC24*100)</f>
        <v>-7.4158170164132216</v>
      </c>
      <c r="AD25" s="172" t="s">
        <v>126</v>
      </c>
      <c r="AE25" s="172">
        <f>IF(OR(HW1T!AE24=":",HW1T!AE25=":"),":",(HW1T!AE25-HW1T!AE24)/HW1T!AE24*100)</f>
        <v>-12.353876900005206</v>
      </c>
      <c r="AF25" s="172">
        <f>IF(OR(HW1T!AF24=":",HW1T!AF25=":"),":",(HW1T!AF25-HW1T!AF24)/HW1T!AF24*100)</f>
        <v>-9.7367908660018028</v>
      </c>
      <c r="AG25" s="172">
        <f>IF(OR(HW1T!AG24=":",HW1T!AG25=":"),":",(HW1T!AG25-HW1T!AG24)/HW1T!AG24*100)</f>
        <v>-9.8752334083898976</v>
      </c>
      <c r="AH25" s="172">
        <f>IF(OR(HW1T!AH24=":",HW1T!AH25=":"),":",(HW1T!AH25-HW1T!AH24)/HW1T!AH24*100)</f>
        <v>-28.326016569903473</v>
      </c>
      <c r="AI25" s="172">
        <f>IF(OR(HW1T!AI24=":",HW1T!AI25=":"),":",(HW1T!AI25-HW1T!AI24)/HW1T!AI24*100)</f>
        <v>-5.416557416645138</v>
      </c>
      <c r="AJ25" s="172">
        <f>IF(OR(HW1T!AJ24=":",HW1T!AJ25=":"),":",(HW1T!AJ25-HW1T!AJ24)/HW1T!AJ24*100)</f>
        <v>-4.119830661287768</v>
      </c>
      <c r="AK25" s="172">
        <f>IF(OR(HW1T!AK24=":",HW1T!AK25=":"),":",(HW1T!AK25-HW1T!AK24)/HW1T!AK24*100)</f>
        <v>-5.4537554951791565</v>
      </c>
      <c r="AL25" s="172">
        <f>IF(OR(HW1T!AL24=":",HW1T!AL25=":"),":",(HW1T!AL25-HW1T!AL24)/HW1T!AL24*100)</f>
        <v>-12.940530637963377</v>
      </c>
      <c r="AM25" s="172">
        <f>IF(OR(HW1T!AM24=":",HW1T!AM25=":"),":",(HW1T!AM25-HW1T!AM24)/HW1T!AM24*100)</f>
        <v>-0.89468167242696184</v>
      </c>
      <c r="AN25" s="172">
        <f>IF(OR(HW1T!AN24=":",HW1T!AN25=":"),":",(HW1T!AN25-HW1T!AN24)/HW1T!AN24*100)</f>
        <v>-0.86311397061143491</v>
      </c>
      <c r="AO25" s="172">
        <f>IF(OR(HW1T!AO24=":",HW1T!AO25=":"),":",(HW1T!AO25-HW1T!AO24)/HW1T!AO24*100)</f>
        <v>-8.1244249759668197</v>
      </c>
      <c r="AP25" s="190"/>
      <c r="AQ25" s="172">
        <f>IF(OR(HW1T!AQ24=":",HW1T!AQ25=":"),":",(HW1T!AQ25-HW1T!AQ24)/HW1T!AQ24*100)</f>
        <v>-12.744819442213654</v>
      </c>
      <c r="AR25" s="172">
        <f>IF(OR(HW1T!AR24=":",HW1T!AR25=":"),":",(HW1T!AR25-HW1T!AR24)/HW1T!AR24*100)</f>
        <v>-18.252333226855242</v>
      </c>
      <c r="AS25" s="172">
        <f>IF(OR(HW1T!AS24=":",HW1T!AS25=":"),":",(HW1T!AS25-HW1T!AS24)/HW1T!AS24*100)</f>
        <v>-4.3503540573264772</v>
      </c>
    </row>
    <row r="26" spans="1:45" ht="22.5" customHeight="1">
      <c r="A26" s="77">
        <f t="shared" si="0"/>
        <v>1</v>
      </c>
      <c r="B26" s="105">
        <v>2014</v>
      </c>
      <c r="C26" s="172">
        <f>IF(OR(HW1T!C25=":",HW1T!C26=":"),":",(HW1T!C26-HW1T!C25)/HW1T!C25*100)</f>
        <v>-3.862891519371229</v>
      </c>
      <c r="D26" s="172">
        <f>IF(OR(HW1T!D25=":",HW1T!D26=":"),":",(HW1T!D26-HW1T!D25)/HW1T!D25*100)</f>
        <v>-11.886735144347883</v>
      </c>
      <c r="E26" s="172">
        <f>IF(OR(HW1T!E25=":",HW1T!E26=":"),":",(HW1T!E26-HW1T!E25)/HW1T!E25*100)</f>
        <v>-4.9647472656448741</v>
      </c>
      <c r="F26" s="172">
        <f>IF(OR(HW1T!F25=":",HW1T!F26=":"),":",(HW1T!F26-HW1T!F25)/HW1T!F25*100)</f>
        <v>-1.7339237374733287</v>
      </c>
      <c r="G26" s="172">
        <f>IF(OR(HW1T!G25=":",HW1T!G26=":"),":",(HW1T!G26-HW1T!G25)/HW1T!G25*100)</f>
        <v>-6.1198501563966959E-2</v>
      </c>
      <c r="H26" s="172">
        <f>IF(OR(HW1T!H25=":",HW1T!H26=":"),":",(HW1T!H26-HW1T!H25)/HW1T!H25*100)</f>
        <v>-16.442165171287744</v>
      </c>
      <c r="I26" s="172">
        <f>IF(OR(HW1T!I25=":",HW1T!I26=":"),":",(HW1T!I26-HW1T!I25)/HW1T!I25*100)</f>
        <v>-1.1741969754132053</v>
      </c>
      <c r="J26" s="172">
        <f>IF(OR(HW1T!J25=":",HW1T!J26=":"),":",(HW1T!J26-HW1T!J25)/HW1T!J25*100)</f>
        <v>-2.3509587974314852</v>
      </c>
      <c r="K26" s="172">
        <f>IF(OR(HW1T!K25=":",HW1T!K26=":"),":",(HW1T!K26-HW1T!K25)/HW1T!K25*100)</f>
        <v>0.67256567590009841</v>
      </c>
      <c r="L26" s="172">
        <f>IF(OR(HW1T!L25=":",HW1T!L26=":"),":",(HW1T!L26-HW1T!L25)/HW1T!L25*100)</f>
        <v>-2.1339935626700481</v>
      </c>
      <c r="M26" s="172">
        <f>IF(OR(HW1T!M25=":",HW1T!M26=":"),":",(HW1T!M26-HW1T!M25)/HW1T!M25*100)</f>
        <v>-4.4807817597160895</v>
      </c>
      <c r="N26" s="172">
        <f>IF(OR(HW1T!N25=":",HW1T!N26=":"),":",(HW1T!N26-HW1T!N25)/HW1T!N25*100)</f>
        <v>1.8882813316284097</v>
      </c>
      <c r="O26" s="172">
        <f>IF(OR(HW1T!O25=":",HW1T!O26=":"),":",(HW1T!O26-HW1T!O25)/HW1T!O25*100)</f>
        <v>2.6174753782997189</v>
      </c>
      <c r="P26" s="172">
        <f>IF(OR(HW1T!P25=":",HW1T!P26=":"),":",(HW1T!P26-HW1T!P25)/HW1T!P25*100)</f>
        <v>3.6868195384297495</v>
      </c>
      <c r="Q26" s="172">
        <f>IF(OR(HW1T!Q25=":",HW1T!Q26=":"),":",(HW1T!Q26-HW1T!Q25)/HW1T!Q25*100)</f>
        <v>-3.4348332409481839</v>
      </c>
      <c r="R26" s="172">
        <f>IF(OR(HW1T!R25=":",HW1T!R26=":"),":",(HW1T!R26-HW1T!R25)/HW1T!R25*100)</f>
        <v>-0.47544124814378463</v>
      </c>
      <c r="S26" s="172">
        <f>IF(OR(HW1T!S25=":",HW1T!S26=":"),":",(HW1T!S26-HW1T!S25)/HW1T!S25*100)</f>
        <v>1.081206168271339</v>
      </c>
      <c r="T26" s="172">
        <f>IF(OR(HW1T!T25=":",HW1T!T26=":"),":",(HW1T!T26-HW1T!T25)/HW1T!T25*100)</f>
        <v>1.7712895286615837</v>
      </c>
      <c r="U26" s="172">
        <f>IF(OR(HW1T!U25=":",HW1T!U26=":"),":",(HW1T!U26-HW1T!U25)/HW1T!U25*100)</f>
        <v>6.5212836936828458</v>
      </c>
      <c r="V26" s="172">
        <f>IF(OR(HW1T!V25=":",HW1T!V26=":"),":",(HW1T!V26-HW1T!V25)/HW1T!V25*100)</f>
        <v>-11.112320770372799</v>
      </c>
      <c r="W26" s="172" t="s">
        <v>126</v>
      </c>
      <c r="X26" s="195" t="s">
        <v>126</v>
      </c>
      <c r="Y26" s="172" t="s">
        <v>126</v>
      </c>
      <c r="Z26" s="172" t="s">
        <v>126</v>
      </c>
      <c r="AA26" s="172" t="s">
        <v>126</v>
      </c>
      <c r="AB26" s="172" t="s">
        <v>126</v>
      </c>
      <c r="AC26" s="175">
        <f>IF(OR(HW1T!AC25=":",HW1T!AC26=":"),":",(HW1T!AC26-HW1T!AC25)/HW1T!AC25*100)</f>
        <v>-2.9064125952643414</v>
      </c>
      <c r="AD26" s="172" t="s">
        <v>126</v>
      </c>
      <c r="AE26" s="172">
        <f>IF(OR(HW1T!AE25=":",HW1T!AE26=":"),":",(HW1T!AE26-HW1T!AE25)/HW1T!AE25*100)</f>
        <v>-3.862891519371229</v>
      </c>
      <c r="AF26" s="172">
        <f>IF(OR(HW1T!AF25=":",HW1T!AF26=":"),":",(HW1T!AF26-HW1T!AF25)/HW1T!AF25*100)</f>
        <v>-4.6109490991553814</v>
      </c>
      <c r="AG26" s="172">
        <f>IF(OR(HW1T!AG25=":",HW1T!AG26=":"),":",(HW1T!AG26-HW1T!AG25)/HW1T!AG25*100)</f>
        <v>-4.9647472656448741</v>
      </c>
      <c r="AH26" s="172">
        <f>IF(OR(HW1T!AH25=":",HW1T!AH26=":"),":",(HW1T!AH26-HW1T!AH25)/HW1T!AH25*100)</f>
        <v>-16.442165171287744</v>
      </c>
      <c r="AI26" s="172">
        <f>IF(OR(HW1T!AI25=":",HW1T!AI26=":"),":",(HW1T!AI26-HW1T!AI25)/HW1T!AI25*100)</f>
        <v>-0.73846498921525527</v>
      </c>
      <c r="AJ26" s="172">
        <f>IF(OR(HW1T!AJ25=":",HW1T!AJ26=":"),":",(HW1T!AJ26-HW1T!AJ25)/HW1T!AJ25*100)</f>
        <v>-2.1339935626700481</v>
      </c>
      <c r="AK26" s="172">
        <f>IF(OR(HW1T!AK25=":",HW1T!AK26=":"),":",(HW1T!AK26-HW1T!AK25)/HW1T!AK25*100)</f>
        <v>-4.4807817597160895</v>
      </c>
      <c r="AL26" s="172">
        <f>IF(OR(HW1T!AL25=":",HW1T!AL26=":"),":",(HW1T!AL26-HW1T!AL25)/HW1T!AL25*100)</f>
        <v>1.8882813316284097</v>
      </c>
      <c r="AM26" s="172">
        <f>IF(OR(HW1T!AM25=":",HW1T!AM26=":"),":",(HW1T!AM26-HW1T!AM25)/HW1T!AM25*100)</f>
        <v>2.9362332718893289</v>
      </c>
      <c r="AN26" s="172">
        <f>IF(OR(HW1T!AN25=":",HW1T!AN26=":"),":",(HW1T!AN26-HW1T!AN25)/HW1T!AN25*100)</f>
        <v>-1.5176312225289816</v>
      </c>
      <c r="AO26" s="172">
        <f>IF(OR(HW1T!AO25=":",HW1T!AO26=":"),":",(HW1T!AO26-HW1T!AO25)/HW1T!AO25*100)</f>
        <v>-5.6455906150485795</v>
      </c>
      <c r="AP26" s="190"/>
      <c r="AQ26" s="172">
        <f>IF(OR(HW1T!AQ25=":",HW1T!AQ26=":"),":",(HW1T!AQ26-HW1T!AQ25)/HW1T!AQ25*100)</f>
        <v>-3.9983660986311222</v>
      </c>
      <c r="AR26" s="172">
        <f>IF(OR(HW1T!AR25=":",HW1T!AR26=":"),":",(HW1T!AR26-HW1T!AR25)/HW1T!AR25*100)</f>
        <v>-9.4151499843654243</v>
      </c>
      <c r="AS26" s="172">
        <f>IF(OR(HW1T!AS25=":",HW1T!AS26=":"),":",(HW1T!AS26-HW1T!AS25)/HW1T!AS25*100)</f>
        <v>-1.5117744622161464</v>
      </c>
    </row>
    <row r="27" spans="1:45" ht="22.5" customHeight="1">
      <c r="A27" s="77">
        <f t="shared" si="0"/>
        <v>1</v>
      </c>
      <c r="B27" s="105">
        <v>2015</v>
      </c>
      <c r="C27" s="172">
        <f>IF(OR(HW1T!C26=":",HW1T!C27=":"),":",(HW1T!C27-HW1T!C26)/HW1T!C26*100)</f>
        <v>-2.7885597725783478</v>
      </c>
      <c r="D27" s="172">
        <f>IF(OR(HW1T!D26=":",HW1T!D27=":"),":",(HW1T!D27-HW1T!D26)/HW1T!D26*100)</f>
        <v>-0.74119559832252668</v>
      </c>
      <c r="E27" s="172">
        <f>IF(OR(HW1T!E26=":",HW1T!E27=":"),":",(HW1T!E27-HW1T!E26)/HW1T!E26*100)</f>
        <v>0.68490666572464165</v>
      </c>
      <c r="F27" s="172">
        <f>IF(OR(HW1T!F26=":",HW1T!F27=":"),":",(HW1T!F27-HW1T!F26)/HW1T!F26*100)</f>
        <v>-5.4547090939386322</v>
      </c>
      <c r="G27" s="172">
        <f>IF(OR(HW1T!G26=":",HW1T!G27=":"),":",(HW1T!G27-HW1T!G26)/HW1T!G26*100)</f>
        <v>0.51375335303057912</v>
      </c>
      <c r="H27" s="172">
        <f>IF(OR(HW1T!H26=":",HW1T!H27=":"),":",(HW1T!H27-HW1T!H26)/HW1T!H26*100)</f>
        <v>0.13054728040551611</v>
      </c>
      <c r="I27" s="172">
        <f>IF(OR(HW1T!I26=":",HW1T!I27=":"),":",(HW1T!I27-HW1T!I26)/HW1T!I26*100)</f>
        <v>1.4948508687994255</v>
      </c>
      <c r="J27" s="172">
        <f>IF(OR(HW1T!J26=":",HW1T!J27=":"),":",(HW1T!J27-HW1T!J26)/HW1T!J26*100)</f>
        <v>-1.7135166702019509</v>
      </c>
      <c r="K27" s="172">
        <f>IF(OR(HW1T!K26=":",HW1T!K27=":"),":",(HW1T!K27-HW1T!K26)/HW1T!K26*100)</f>
        <v>1.5773933625496865</v>
      </c>
      <c r="L27" s="172">
        <f>IF(OR(HW1T!L26=":",HW1T!L27=":"),":",(HW1T!L27-HW1T!L26)/HW1T!L26*100)</f>
        <v>1.6215463457442376</v>
      </c>
      <c r="M27" s="172">
        <f>IF(OR(HW1T!M26=":",HW1T!M27=":"),":",(HW1T!M27-HW1T!M26)/HW1T!M26*100)</f>
        <v>2.5385791497216403</v>
      </c>
      <c r="N27" s="172">
        <f>IF(OR(HW1T!N26=":",HW1T!N27=":"),":",(HW1T!N27-HW1T!N26)/HW1T!N26*100)</f>
        <v>4.8857762051584546</v>
      </c>
      <c r="O27" s="172">
        <f>IF(OR(HW1T!O26=":",HW1T!O27=":"),":",(HW1T!O27-HW1T!O26)/HW1T!O26*100)</f>
        <v>5.4217246637324079</v>
      </c>
      <c r="P27" s="172">
        <f>IF(OR(HW1T!P26=":",HW1T!P27=":"),":",(HW1T!P27-HW1T!P26)/HW1T!P26*100)</f>
        <v>5.5451147385173547</v>
      </c>
      <c r="Q27" s="172">
        <f>IF(OR(HW1T!Q26=":",HW1T!Q27=":"),":",(HW1T!Q27-HW1T!Q26)/HW1T!Q26*100)</f>
        <v>-1.2535520194289913</v>
      </c>
      <c r="R27" s="172">
        <f>IF(OR(HW1T!R26=":",HW1T!R27=":"),":",(HW1T!R27-HW1T!R26)/HW1T!R26*100)</f>
        <v>1.8144706433243156</v>
      </c>
      <c r="S27" s="172">
        <f>IF(OR(HW1T!S26=":",HW1T!S27=":"),":",(HW1T!S27-HW1T!S26)/HW1T!S26*100)</f>
        <v>1.6150790365930214</v>
      </c>
      <c r="T27" s="172">
        <f>IF(OR(HW1T!T26=":",HW1T!T27=":"),":",(HW1T!T27-HW1T!T26)/HW1T!T26*100)</f>
        <v>2.9311177083276312</v>
      </c>
      <c r="U27" s="172">
        <f>IF(OR(HW1T!U26=":",HW1T!U27=":"),":",(HW1T!U27-HW1T!U26)/HW1T!U26*100)</f>
        <v>1.0958963017710961</v>
      </c>
      <c r="V27" s="172">
        <f>IF(OR(HW1T!V26=":",HW1T!V27=":"),":",(HW1T!V27-HW1T!V26)/HW1T!V26*100)</f>
        <v>-3.6928006197025609</v>
      </c>
      <c r="W27" s="172" t="s">
        <v>126</v>
      </c>
      <c r="X27" s="195" t="s">
        <v>126</v>
      </c>
      <c r="Y27" s="172" t="s">
        <v>126</v>
      </c>
      <c r="Z27" s="172" t="s">
        <v>126</v>
      </c>
      <c r="AA27" s="172" t="s">
        <v>126</v>
      </c>
      <c r="AB27" s="172" t="s">
        <v>126</v>
      </c>
      <c r="AC27" s="175">
        <f>IF(OR(HW1T!AC26=":",HW1T!AC27=":"),":",(HW1T!AC27-HW1T!AC26)/HW1T!AC26*100)</f>
        <v>0.72188175490284756</v>
      </c>
      <c r="AD27" s="172" t="s">
        <v>126</v>
      </c>
      <c r="AE27" s="172">
        <f>IF(OR(HW1T!AE26=":",HW1T!AE27=":"),":",(HW1T!AE27-HW1T!AE26)/HW1T!AE26*100)</f>
        <v>-2.7885597725783478</v>
      </c>
      <c r="AF27" s="172">
        <f>IF(OR(HW1T!AF26=":",HW1T!AF27=":"),":",(HW1T!AF27-HW1T!AF26)/HW1T!AF26*100)</f>
        <v>0.39481920426753869</v>
      </c>
      <c r="AG27" s="172">
        <f>IF(OR(HW1T!AG26=":",HW1T!AG27=":"),":",(HW1T!AG27-HW1T!AG26)/HW1T!AG26*100)</f>
        <v>0.68490666572464165</v>
      </c>
      <c r="AH27" s="172">
        <f>IF(OR(HW1T!AH26=":",HW1T!AH27=":"),":",(HW1T!AH27-HW1T!AH26)/HW1T!AH26*100)</f>
        <v>0.13054728040551611</v>
      </c>
      <c r="AI27" s="172">
        <f>IF(OR(HW1T!AI26=":",HW1T!AI27=":"),":",(HW1T!AI27-HW1T!AI26)/HW1T!AI26*100)</f>
        <v>1.0427676512087007</v>
      </c>
      <c r="AJ27" s="172">
        <f>IF(OR(HW1T!AJ26=":",HW1T!AJ27=":"),":",(HW1T!AJ27-HW1T!AJ26)/HW1T!AJ26*100)</f>
        <v>1.6215463457442376</v>
      </c>
      <c r="AK27" s="172">
        <f>IF(OR(HW1T!AK26=":",HW1T!AK27=":"),":",(HW1T!AK27-HW1T!AK26)/HW1T!AK26*100)</f>
        <v>2.5385791497216403</v>
      </c>
      <c r="AL27" s="172">
        <f>IF(OR(HW1T!AL26=":",HW1T!AL27=":"),":",(HW1T!AL27-HW1T!AL26)/HW1T!AL26*100)</f>
        <v>4.8857762051584546</v>
      </c>
      <c r="AM27" s="172">
        <f>IF(OR(HW1T!AM26=":",HW1T!AM27=":"),":",(HW1T!AM27-HW1T!AM26)/HW1T!AM26*100)</f>
        <v>5.4587738739753133</v>
      </c>
      <c r="AN27" s="172">
        <f>IF(OR(HW1T!AN26=":",HW1T!AN27=":"),":",(HW1T!AN27-HW1T!AN26)/HW1T!AN26*100)</f>
        <v>0.32052308483259789</v>
      </c>
      <c r="AO27" s="172">
        <f>IF(OR(HW1T!AO26=":",HW1T!AO27=":"),":",(HW1T!AO27-HW1T!AO26)/HW1T!AO26*100)</f>
        <v>-1.6071913204142525</v>
      </c>
      <c r="AP27" s="190"/>
      <c r="AQ27" s="172">
        <f>IF(OR(HW1T!AQ26=":",HW1T!AQ27=":"),":",(HW1T!AQ27-HW1T!AQ26)/HW1T!AQ26*100)</f>
        <v>-2.7568324719982402</v>
      </c>
      <c r="AR27" s="172">
        <f>IF(OR(HW1T!AR26=":",HW1T!AR27=":"),":",(HW1T!AR27-HW1T!AR26)/HW1T!AR26*100)</f>
        <v>0.3034570020624206</v>
      </c>
      <c r="AS27" s="172">
        <f>IF(OR(HW1T!AS26=":",HW1T!AS27=":"),":",(HW1T!AS27-HW1T!AS26)/HW1T!AS26*100)</f>
        <v>1.1165430796703242</v>
      </c>
    </row>
    <row r="28" spans="1:45" ht="12.75" customHeight="1">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96"/>
      <c r="Y28" s="173"/>
      <c r="Z28" s="173"/>
      <c r="AA28" s="173"/>
      <c r="AB28" s="173"/>
      <c r="AC28" s="196"/>
      <c r="AD28" s="173"/>
      <c r="AE28" s="173"/>
      <c r="AF28" s="173"/>
      <c r="AG28" s="173"/>
      <c r="AH28" s="173"/>
      <c r="AI28" s="173"/>
      <c r="AJ28" s="173"/>
      <c r="AK28" s="173"/>
      <c r="AL28" s="173"/>
      <c r="AM28" s="173"/>
      <c r="AN28" s="173"/>
      <c r="AO28" s="173"/>
    </row>
    <row r="29" spans="1:45" s="174" customFormat="1" ht="22.5" customHeight="1">
      <c r="B29" s="34" t="str">
        <f>INDEX($B$7:$B$27,$A$28-2)&amp;"-"&amp;INDEX($B$7:$B$27,$A$28)</f>
        <v>2013-2015</v>
      </c>
      <c r="C29" s="175">
        <f>AVERAGE(INDEX(C$7:C$27,$A$28-2),INDEX(C$7:C$27,$A$28-1),INDEX(C$7:C$27,$A$28))</f>
        <v>-6.3351093973182619</v>
      </c>
      <c r="D29" s="175">
        <f t="shared" ref="D29:AS29" si="1">AVERAGE(INDEX(D$7:D$27,$A$28-2),INDEX(D$7:D$27,$A$28-1),INDEX(D$7:D$27,$A$28))</f>
        <v>-14.454178146200356</v>
      </c>
      <c r="E29" s="175">
        <f t="shared" si="1"/>
        <v>-4.7183580027700431</v>
      </c>
      <c r="F29" s="175">
        <f t="shared" si="1"/>
        <v>-3.671596562034535</v>
      </c>
      <c r="G29" s="175">
        <f t="shared" si="1"/>
        <v>-1.677791897291008</v>
      </c>
      <c r="H29" s="175">
        <f t="shared" si="1"/>
        <v>-14.879211486928567</v>
      </c>
      <c r="I29" s="175">
        <f t="shared" si="1"/>
        <v>-2.0921511709458147</v>
      </c>
      <c r="J29" s="175">
        <f t="shared" si="1"/>
        <v>-2.000769804968034</v>
      </c>
      <c r="K29" s="175">
        <f t="shared" si="1"/>
        <v>-0.94945177423316618</v>
      </c>
      <c r="L29" s="175">
        <f t="shared" si="1"/>
        <v>-1.5440926260711929</v>
      </c>
      <c r="M29" s="175">
        <f t="shared" si="1"/>
        <v>-2.4653193683912025</v>
      </c>
      <c r="N29" s="175">
        <f t="shared" si="1"/>
        <v>-2.0554910337255046</v>
      </c>
      <c r="O29" s="175">
        <f t="shared" si="1"/>
        <v>1.9548336852015922</v>
      </c>
      <c r="P29" s="175">
        <f t="shared" si="1"/>
        <v>3.8292829576418725</v>
      </c>
      <c r="Q29" s="175">
        <f t="shared" si="1"/>
        <v>-2.1076705699896388</v>
      </c>
      <c r="R29" s="175">
        <f t="shared" si="1"/>
        <v>0.71290662556016493</v>
      </c>
      <c r="S29" s="175">
        <f t="shared" si="1"/>
        <v>0.50264872092494728</v>
      </c>
      <c r="T29" s="175">
        <f t="shared" si="1"/>
        <v>-0.56123134103428063</v>
      </c>
      <c r="U29" s="175">
        <f t="shared" si="1"/>
        <v>0.4266099569531287</v>
      </c>
      <c r="V29" s="175">
        <f t="shared" si="1"/>
        <v>-7.9442997226177186</v>
      </c>
      <c r="W29" s="175"/>
      <c r="X29" s="175" t="e">
        <f t="shared" si="1"/>
        <v>#DIV/0!</v>
      </c>
      <c r="Y29" s="175"/>
      <c r="Z29" s="175" t="e">
        <f t="shared" si="1"/>
        <v>#DIV/0!</v>
      </c>
      <c r="AA29" s="175"/>
      <c r="AB29" s="175" t="e">
        <f t="shared" si="1"/>
        <v>#DIV/0!</v>
      </c>
      <c r="AC29" s="175">
        <f t="shared" si="1"/>
        <v>-3.2001159522582387</v>
      </c>
      <c r="AD29" s="175"/>
      <c r="AE29" s="175">
        <f t="shared" si="1"/>
        <v>-6.3351093973182619</v>
      </c>
      <c r="AF29" s="175">
        <f t="shared" si="1"/>
        <v>-4.6509735869632154</v>
      </c>
      <c r="AG29" s="175">
        <f t="shared" si="1"/>
        <v>-4.7183580027700431</v>
      </c>
      <c r="AH29" s="175">
        <f t="shared" si="1"/>
        <v>-14.879211486928567</v>
      </c>
      <c r="AI29" s="175">
        <f t="shared" si="1"/>
        <v>-1.7040849182172308</v>
      </c>
      <c r="AJ29" s="175">
        <f t="shared" si="1"/>
        <v>-1.5440926260711929</v>
      </c>
      <c r="AK29" s="175">
        <f t="shared" si="1"/>
        <v>-2.4653193683912025</v>
      </c>
      <c r="AL29" s="175">
        <f t="shared" si="1"/>
        <v>-2.0554910337255046</v>
      </c>
      <c r="AM29" s="175">
        <f t="shared" si="1"/>
        <v>2.5001084911458933</v>
      </c>
      <c r="AN29" s="175">
        <f t="shared" si="1"/>
        <v>-0.6867407027692729</v>
      </c>
      <c r="AO29" s="175">
        <f t="shared" si="1"/>
        <v>-5.125735637143217</v>
      </c>
      <c r="AP29" s="175"/>
      <c r="AQ29" s="175">
        <f t="shared" si="1"/>
        <v>-6.5000060042810057</v>
      </c>
      <c r="AR29" s="175">
        <f t="shared" si="1"/>
        <v>-9.1213420697194163</v>
      </c>
      <c r="AS29" s="175">
        <f t="shared" si="1"/>
        <v>-1.5818618132907662</v>
      </c>
    </row>
    <row r="30" spans="1:45" s="174" customFormat="1" ht="22.5" customHeight="1">
      <c r="B30" s="34" t="str">
        <f>INDEX($B$7:$B$27,1)+1&amp;"-"&amp;INDEX($B$7:$B$27,$A$28)</f>
        <v>1996-2015</v>
      </c>
      <c r="C30" s="177">
        <f>AVERAGE(C7:C27)</f>
        <v>-1.5952655578382735</v>
      </c>
      <c r="D30" s="177">
        <f t="shared" ref="D30:AO30" si="2">AVERAGE(D7:D27)</f>
        <v>-3.5830326769741303</v>
      </c>
      <c r="E30" s="177">
        <f t="shared" si="2"/>
        <v>-2.3369047855559137</v>
      </c>
      <c r="F30" s="177">
        <f t="shared" si="2"/>
        <v>1.4769817884315102</v>
      </c>
      <c r="G30" s="177">
        <f t="shared" si="2"/>
        <v>2.1241860519581897</v>
      </c>
      <c r="H30" s="177">
        <f t="shared" si="2"/>
        <v>-1.6802709826262148</v>
      </c>
      <c r="I30" s="177">
        <f t="shared" si="2"/>
        <v>0.53797051189444534</v>
      </c>
      <c r="J30" s="177">
        <f t="shared" si="2"/>
        <v>0.37832323389327333</v>
      </c>
      <c r="K30" s="177">
        <f t="shared" si="2"/>
        <v>1.2833068569418364</v>
      </c>
      <c r="L30" s="177">
        <f t="shared" si="2"/>
        <v>2.9785463257549099</v>
      </c>
      <c r="M30" s="177">
        <f t="shared" si="2"/>
        <v>1.9038536364702114</v>
      </c>
      <c r="N30" s="177">
        <f t="shared" si="2"/>
        <v>3.4688567416838034</v>
      </c>
      <c r="O30" s="177">
        <f t="shared" si="2"/>
        <v>4.4199217041432615</v>
      </c>
      <c r="P30" s="177">
        <f t="shared" si="2"/>
        <v>3.2616013956586785</v>
      </c>
      <c r="Q30" s="177">
        <f t="shared" si="2"/>
        <v>1.173008958948125</v>
      </c>
      <c r="R30" s="177">
        <f t="shared" si="2"/>
        <v>2.9695261975442491</v>
      </c>
      <c r="S30" s="177">
        <f t="shared" si="2"/>
        <v>2.2250127771708299</v>
      </c>
      <c r="T30" s="177">
        <f t="shared" si="2"/>
        <v>1.3385686745613405</v>
      </c>
      <c r="U30" s="177">
        <f t="shared" si="2"/>
        <v>1.5884704660440112</v>
      </c>
      <c r="V30" s="177">
        <f t="shared" si="2"/>
        <v>9.0940901473840494</v>
      </c>
      <c r="W30" s="177"/>
      <c r="X30" s="197"/>
      <c r="Y30" s="177"/>
      <c r="Z30" s="177"/>
      <c r="AA30" s="177"/>
      <c r="AB30" s="177"/>
      <c r="AC30" s="197">
        <f t="shared" si="2"/>
        <v>0.75723163382739256</v>
      </c>
      <c r="AD30" s="177"/>
      <c r="AE30" s="177">
        <f t="shared" si="2"/>
        <v>-1.5952655578382735</v>
      </c>
      <c r="AF30" s="177">
        <f t="shared" si="2"/>
        <v>-2.0631988399156347</v>
      </c>
      <c r="AG30" s="177">
        <f t="shared" si="2"/>
        <v>-2.3369047855559137</v>
      </c>
      <c r="AH30" s="177">
        <f t="shared" si="2"/>
        <v>-1.6802709826262148</v>
      </c>
      <c r="AI30" s="177">
        <f t="shared" si="2"/>
        <v>0.74192441559702893</v>
      </c>
      <c r="AJ30" s="177">
        <f t="shared" si="2"/>
        <v>2.9785463257549099</v>
      </c>
      <c r="AK30" s="177">
        <f t="shared" si="2"/>
        <v>1.9038536364702114</v>
      </c>
      <c r="AL30" s="177">
        <f t="shared" si="2"/>
        <v>3.4688567416838034</v>
      </c>
      <c r="AM30" s="177">
        <f t="shared" si="2"/>
        <v>4.0230534676414766</v>
      </c>
      <c r="AN30" s="177">
        <f t="shared" si="2"/>
        <v>1.8770820472944034</v>
      </c>
      <c r="AO30" s="177">
        <f t="shared" si="2"/>
        <v>4.6396710750807006</v>
      </c>
      <c r="AP30" s="177"/>
      <c r="AQ30" s="177">
        <f t="shared" ref="AQ30:AS30" si="3">AVERAGE(AQ7:AQ27)</f>
        <v>-1.6456917460102196</v>
      </c>
      <c r="AR30" s="177">
        <f t="shared" si="3"/>
        <v>-1.9371662748929483</v>
      </c>
      <c r="AS30" s="177">
        <f t="shared" si="3"/>
        <v>1.8591618222324233</v>
      </c>
    </row>
    <row r="31" spans="1:45" ht="22.5" customHeight="1">
      <c r="B31" s="34" t="str">
        <f>INDEX($B$7:$B$27,1)+1&amp;"-2008"</f>
        <v>1996-2008</v>
      </c>
      <c r="C31" s="177">
        <f ca="1">AVERAGE(OFFSET(C$7,0,0,14,1))</f>
        <v>-0.86828578344247864</v>
      </c>
      <c r="D31" s="177">
        <f t="shared" ref="D31:AS31" ca="1" si="4">AVERAGE(OFFSET(D$7,0,0,14,1))</f>
        <v>-2.4751225656710294</v>
      </c>
      <c r="E31" s="177">
        <f t="shared" ca="1" si="4"/>
        <v>-1.0015619591681497</v>
      </c>
      <c r="F31" s="177">
        <f t="shared" ca="1" si="4"/>
        <v>2.0343094149972436</v>
      </c>
      <c r="G31" s="177">
        <f t="shared" ca="1" si="4"/>
        <v>3.6788446641396768</v>
      </c>
      <c r="H31" s="177">
        <f t="shared" ca="1" si="4"/>
        <v>2.7598919334093321</v>
      </c>
      <c r="I31" s="177">
        <f t="shared" ca="1" si="4"/>
        <v>2.5435002924552168</v>
      </c>
      <c r="J31" s="177">
        <f t="shared" ca="1" si="4"/>
        <v>1.8699688454197914</v>
      </c>
      <c r="K31" s="177">
        <f t="shared" ca="1" si="4"/>
        <v>2.045034918702767</v>
      </c>
      <c r="L31" s="177">
        <f t="shared" ca="1" si="4"/>
        <v>4.4396159967997439</v>
      </c>
      <c r="M31" s="177">
        <f t="shared" ca="1" si="4"/>
        <v>2.9419075884369272</v>
      </c>
      <c r="N31" s="177">
        <f t="shared" ca="1" si="4"/>
        <v>5.2448708634841283</v>
      </c>
      <c r="O31" s="177">
        <f t="shared" ca="1" si="4"/>
        <v>4.8106715072906843</v>
      </c>
      <c r="P31" s="177">
        <f t="shared" ca="1" si="4"/>
        <v>3.1047284737945682</v>
      </c>
      <c r="Q31" s="177">
        <f t="shared" ca="1" si="4"/>
        <v>2.6950046470687892</v>
      </c>
      <c r="R31" s="177">
        <f t="shared" ca="1" si="4"/>
        <v>3.4851985969421628</v>
      </c>
      <c r="S31" s="177">
        <f t="shared" ca="1" si="4"/>
        <v>2.8932386788422266</v>
      </c>
      <c r="T31" s="177">
        <f t="shared" ca="1" si="4"/>
        <v>2.6738506129351154</v>
      </c>
      <c r="U31" s="177">
        <f t="shared" ca="1" si="4"/>
        <v>3.243761987147999</v>
      </c>
      <c r="V31" s="177">
        <f t="shared" ca="1" si="4"/>
        <v>13.934561162454138</v>
      </c>
      <c r="W31" s="177"/>
      <c r="X31" s="177" t="e">
        <f t="shared" ca="1" si="4"/>
        <v>#DIV/0!</v>
      </c>
      <c r="Y31" s="177"/>
      <c r="Z31" s="177" t="e">
        <f t="shared" ca="1" si="4"/>
        <v>#DIV/0!</v>
      </c>
      <c r="AA31" s="177"/>
      <c r="AB31" s="177" t="e">
        <f t="shared" ca="1" si="4"/>
        <v>#DIV/0!</v>
      </c>
      <c r="AC31" s="177">
        <f t="shared" ca="1" si="4"/>
        <v>2.2386423106669864</v>
      </c>
      <c r="AD31" s="177"/>
      <c r="AE31" s="177">
        <f t="shared" ca="1" si="4"/>
        <v>-0.86828578344247864</v>
      </c>
      <c r="AF31" s="177">
        <f t="shared" ca="1" si="4"/>
        <v>-0.78395257481855818</v>
      </c>
      <c r="AG31" s="177">
        <f t="shared" ca="1" si="4"/>
        <v>-1.0015619591681497</v>
      </c>
      <c r="AH31" s="177">
        <f t="shared" ca="1" si="4"/>
        <v>2.7598919334093321</v>
      </c>
      <c r="AI31" s="177">
        <f t="shared" ca="1" si="4"/>
        <v>2.2833104236017139</v>
      </c>
      <c r="AJ31" s="177">
        <f t="shared" ca="1" si="4"/>
        <v>4.4396159967997439</v>
      </c>
      <c r="AK31" s="177">
        <f t="shared" ca="1" si="4"/>
        <v>2.9419075884369272</v>
      </c>
      <c r="AL31" s="177">
        <f t="shared" ca="1" si="4"/>
        <v>5.2448708634841283</v>
      </c>
      <c r="AM31" s="177">
        <f t="shared" ca="1" si="4"/>
        <v>4.2278826719039113</v>
      </c>
      <c r="AN31" s="177">
        <f t="shared" ca="1" si="4"/>
        <v>2.9182952364274746</v>
      </c>
      <c r="AO31" s="177">
        <f t="shared" ca="1" si="4"/>
        <v>7.4731356277872196</v>
      </c>
      <c r="AP31" s="177"/>
      <c r="AQ31" s="177">
        <f t="shared" ca="1" si="4"/>
        <v>-0.90930860941320657</v>
      </c>
      <c r="AR31" s="177">
        <f t="shared" ca="1" si="4"/>
        <v>0.74850216255921664</v>
      </c>
      <c r="AS31" s="177">
        <f t="shared" ca="1" si="4"/>
        <v>3.2329926076437157</v>
      </c>
    </row>
    <row r="32" spans="1:45" ht="22.5" customHeight="1">
      <c r="B32" s="34" t="str">
        <f>"2009-"&amp;INDEX($B$7:$B$27,$A$28)</f>
        <v>2009-2015</v>
      </c>
      <c r="C32" s="177">
        <f ca="1">AVERAGE(OFFSET(C$21,0,0,$A$28-SUM($A$7:$A$20),1))</f>
        <v>-2.9453708531447504</v>
      </c>
      <c r="D32" s="177">
        <f t="shared" ref="D32:AS32" ca="1" si="5">AVERAGE(OFFSET(D$21,0,0,$A$28-SUM($A$7:$A$20),1))</f>
        <v>-5.6405800265370329</v>
      </c>
      <c r="E32" s="177">
        <f t="shared" ca="1" si="5"/>
        <v>-4.8168271774189035</v>
      </c>
      <c r="F32" s="177">
        <f t="shared" ca="1" si="5"/>
        <v>0.44194476766657587</v>
      </c>
      <c r="G32" s="177">
        <f t="shared" ca="1" si="5"/>
        <v>-0.76303708495028688</v>
      </c>
      <c r="H32" s="177">
        <f t="shared" ca="1" si="5"/>
        <v>-9.9262878266922296</v>
      </c>
      <c r="I32" s="177">
        <f t="shared" ca="1" si="5"/>
        <v>-3.186584794861274</v>
      </c>
      <c r="J32" s="177">
        <f t="shared" ca="1" si="5"/>
        <v>-2.3918757589416884</v>
      </c>
      <c r="K32" s="177">
        <f t="shared" ca="1" si="5"/>
        <v>-0.13133097204274849</v>
      </c>
      <c r="L32" s="177">
        <f t="shared" ca="1" si="5"/>
        <v>0.2651312223859324</v>
      </c>
      <c r="M32" s="177">
        <f t="shared" ca="1" si="5"/>
        <v>-2.396084575369065E-2</v>
      </c>
      <c r="N32" s="177">
        <f t="shared" ca="1" si="5"/>
        <v>0.17054480119748744</v>
      </c>
      <c r="O32" s="177">
        <f t="shared" ca="1" si="5"/>
        <v>3.6942434982980452</v>
      </c>
      <c r="P32" s="177">
        <f t="shared" ca="1" si="5"/>
        <v>3.5529368219777386</v>
      </c>
      <c r="Q32" s="177">
        <f t="shared" ca="1" si="5"/>
        <v>-1.6535544618473939</v>
      </c>
      <c r="R32" s="177">
        <f t="shared" ca="1" si="5"/>
        <v>2.0118488843766964</v>
      </c>
      <c r="S32" s="177">
        <f t="shared" ca="1" si="5"/>
        <v>0.98402181692395041</v>
      </c>
      <c r="T32" s="177">
        <f t="shared" ca="1" si="5"/>
        <v>-1.1412406395613848</v>
      </c>
      <c r="U32" s="177">
        <f t="shared" ca="1" si="5"/>
        <v>-1.4856423588633947</v>
      </c>
      <c r="V32" s="177">
        <f t="shared" ca="1" si="5"/>
        <v>0.10464397653960113</v>
      </c>
      <c r="W32" s="177"/>
      <c r="X32" s="177" t="e">
        <f t="shared" ca="1" si="5"/>
        <v>#DIV/0!</v>
      </c>
      <c r="Y32" s="177"/>
      <c r="Z32" s="177" t="e">
        <f t="shared" ca="1" si="5"/>
        <v>#DIV/0!</v>
      </c>
      <c r="AA32" s="177"/>
      <c r="AB32" s="177" t="e">
        <f t="shared" ca="1" si="5"/>
        <v>#DIV/0!</v>
      </c>
      <c r="AC32" s="177">
        <f t="shared" ca="1" si="5"/>
        <v>-1.9939596231604246</v>
      </c>
      <c r="AD32" s="177"/>
      <c r="AE32" s="177">
        <f t="shared" ca="1" si="5"/>
        <v>-2.9453708531447504</v>
      </c>
      <c r="AF32" s="177">
        <f t="shared" ca="1" si="5"/>
        <v>-4.4389419036673479</v>
      </c>
      <c r="AG32" s="177">
        <f t="shared" ca="1" si="5"/>
        <v>-4.8168271774189035</v>
      </c>
      <c r="AH32" s="177">
        <f t="shared" ca="1" si="5"/>
        <v>-9.9262878266922296</v>
      </c>
      <c r="AI32" s="177">
        <f t="shared" ca="1" si="5"/>
        <v>-2.1206495992688144</v>
      </c>
      <c r="AJ32" s="177">
        <f t="shared" ca="1" si="5"/>
        <v>0.2651312223859324</v>
      </c>
      <c r="AK32" s="177">
        <f t="shared" ca="1" si="5"/>
        <v>-2.396084575369065E-2</v>
      </c>
      <c r="AL32" s="177">
        <f t="shared" ca="1" si="5"/>
        <v>0.17054480119748744</v>
      </c>
      <c r="AM32" s="177">
        <f t="shared" ca="1" si="5"/>
        <v>3.6426563740112363</v>
      </c>
      <c r="AN32" s="177">
        <f t="shared" ca="1" si="5"/>
        <v>-5.6599589667013783E-2</v>
      </c>
      <c r="AO32" s="177">
        <f t="shared" ca="1" si="5"/>
        <v>-0.62247737994569052</v>
      </c>
      <c r="AP32" s="177"/>
      <c r="AQ32" s="177">
        <f t="shared" ca="1" si="5"/>
        <v>-3.0132604282618156</v>
      </c>
      <c r="AR32" s="177">
        <f t="shared" ca="1" si="5"/>
        <v>-6.9248362301612545</v>
      </c>
      <c r="AS32" s="177">
        <f t="shared" ca="1" si="5"/>
        <v>-0.69223820781711964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S496"/>
  <sheetViews>
    <sheetView workbookViewId="0">
      <pane ySplit="6" topLeftCell="A26" activePane="bottomLeft" state="frozen"/>
      <selection activeCell="AA22" sqref="AA22"/>
      <selection pane="bottomLeft" activeCell="AA22" sqref="AA22"/>
    </sheetView>
  </sheetViews>
  <sheetFormatPr defaultRowHeight="12.75"/>
  <cols>
    <col min="1" max="1" width="2.125" style="110" customWidth="1"/>
    <col min="2" max="2" width="5.75" style="136" customWidth="1"/>
    <col min="3" max="3" width="0.75" style="136" customWidth="1"/>
    <col min="4" max="7" width="8.875" style="110" customWidth="1"/>
    <col min="8" max="8" width="9.375" style="110" customWidth="1"/>
    <col min="9" max="9" width="0.75" style="136" customWidth="1"/>
    <col min="10" max="11" width="8.875" style="110" customWidth="1"/>
    <col min="12" max="12" width="9.125" style="110"/>
    <col min="13" max="13" width="8.875" style="110" customWidth="1"/>
    <col min="14" max="14" width="9.375" style="136" customWidth="1"/>
    <col min="15" max="15" width="0.75" style="110" customWidth="1"/>
    <col min="16" max="18" width="8.875" style="110" customWidth="1"/>
    <col min="19" max="19" width="8.875" style="113" customWidth="1"/>
    <col min="20" max="20" width="9.375" style="113" customWidth="1"/>
    <col min="21" max="21" width="2.125" style="113" customWidth="1"/>
    <col min="22" max="45" width="9.125" style="113"/>
    <col min="46" max="256" width="9.125" style="110"/>
    <col min="257" max="257" width="2.125" style="110" customWidth="1"/>
    <col min="258" max="258" width="5.75" style="110" customWidth="1"/>
    <col min="259" max="259" width="0.75" style="110" customWidth="1"/>
    <col min="260" max="263" width="8.875" style="110" customWidth="1"/>
    <col min="264" max="264" width="9.375" style="110" customWidth="1"/>
    <col min="265" max="265" width="0.75" style="110" customWidth="1"/>
    <col min="266" max="267" width="8.875" style="110" customWidth="1"/>
    <col min="268" max="268" width="9.125" style="110"/>
    <col min="269" max="269" width="8.875" style="110" customWidth="1"/>
    <col min="270" max="270" width="9.375" style="110" customWidth="1"/>
    <col min="271" max="271" width="0.75" style="110" customWidth="1"/>
    <col min="272" max="275" width="8.875" style="110" customWidth="1"/>
    <col min="276" max="276" width="9.375" style="110" customWidth="1"/>
    <col min="277" max="277" width="2.125" style="110" customWidth="1"/>
    <col min="278" max="512" width="9.125" style="110"/>
    <col min="513" max="513" width="2.125" style="110" customWidth="1"/>
    <col min="514" max="514" width="5.75" style="110" customWidth="1"/>
    <col min="515" max="515" width="0.75" style="110" customWidth="1"/>
    <col min="516" max="519" width="8.875" style="110" customWidth="1"/>
    <col min="520" max="520" width="9.375" style="110" customWidth="1"/>
    <col min="521" max="521" width="0.75" style="110" customWidth="1"/>
    <col min="522" max="523" width="8.875" style="110" customWidth="1"/>
    <col min="524" max="524" width="9.125" style="110"/>
    <col min="525" max="525" width="8.875" style="110" customWidth="1"/>
    <col min="526" max="526" width="9.375" style="110" customWidth="1"/>
    <col min="527" max="527" width="0.75" style="110" customWidth="1"/>
    <col min="528" max="531" width="8.875" style="110" customWidth="1"/>
    <col min="532" max="532" width="9.375" style="110" customWidth="1"/>
    <col min="533" max="533" width="2.125" style="110" customWidth="1"/>
    <col min="534" max="768" width="9.125" style="110"/>
    <col min="769" max="769" width="2.125" style="110" customWidth="1"/>
    <col min="770" max="770" width="5.75" style="110" customWidth="1"/>
    <col min="771" max="771" width="0.75" style="110" customWidth="1"/>
    <col min="772" max="775" width="8.875" style="110" customWidth="1"/>
    <col min="776" max="776" width="9.375" style="110" customWidth="1"/>
    <col min="777" max="777" width="0.75" style="110" customWidth="1"/>
    <col min="778" max="779" width="8.875" style="110" customWidth="1"/>
    <col min="780" max="780" width="9.125" style="110"/>
    <col min="781" max="781" width="8.875" style="110" customWidth="1"/>
    <col min="782" max="782" width="9.375" style="110" customWidth="1"/>
    <col min="783" max="783" width="0.75" style="110" customWidth="1"/>
    <col min="784" max="787" width="8.875" style="110" customWidth="1"/>
    <col min="788" max="788" width="9.375" style="110" customWidth="1"/>
    <col min="789" max="789" width="2.125" style="110" customWidth="1"/>
    <col min="790" max="1024" width="9.125" style="110"/>
    <col min="1025" max="1025" width="2.125" style="110" customWidth="1"/>
    <col min="1026" max="1026" width="5.75" style="110" customWidth="1"/>
    <col min="1027" max="1027" width="0.75" style="110" customWidth="1"/>
    <col min="1028" max="1031" width="8.875" style="110" customWidth="1"/>
    <col min="1032" max="1032" width="9.375" style="110" customWidth="1"/>
    <col min="1033" max="1033" width="0.75" style="110" customWidth="1"/>
    <col min="1034" max="1035" width="8.875" style="110" customWidth="1"/>
    <col min="1036" max="1036" width="9.125" style="110"/>
    <col min="1037" max="1037" width="8.875" style="110" customWidth="1"/>
    <col min="1038" max="1038" width="9.375" style="110" customWidth="1"/>
    <col min="1039" max="1039" width="0.75" style="110" customWidth="1"/>
    <col min="1040" max="1043" width="8.875" style="110" customWidth="1"/>
    <col min="1044" max="1044" width="9.375" style="110" customWidth="1"/>
    <col min="1045" max="1045" width="2.125" style="110" customWidth="1"/>
    <col min="1046" max="1280" width="9.125" style="110"/>
    <col min="1281" max="1281" width="2.125" style="110" customWidth="1"/>
    <col min="1282" max="1282" width="5.75" style="110" customWidth="1"/>
    <col min="1283" max="1283" width="0.75" style="110" customWidth="1"/>
    <col min="1284" max="1287" width="8.875" style="110" customWidth="1"/>
    <col min="1288" max="1288" width="9.375" style="110" customWidth="1"/>
    <col min="1289" max="1289" width="0.75" style="110" customWidth="1"/>
    <col min="1290" max="1291" width="8.875" style="110" customWidth="1"/>
    <col min="1292" max="1292" width="9.125" style="110"/>
    <col min="1293" max="1293" width="8.875" style="110" customWidth="1"/>
    <col min="1294" max="1294" width="9.375" style="110" customWidth="1"/>
    <col min="1295" max="1295" width="0.75" style="110" customWidth="1"/>
    <col min="1296" max="1299" width="8.875" style="110" customWidth="1"/>
    <col min="1300" max="1300" width="9.375" style="110" customWidth="1"/>
    <col min="1301" max="1301" width="2.125" style="110" customWidth="1"/>
    <col min="1302" max="1536" width="9.125" style="110"/>
    <col min="1537" max="1537" width="2.125" style="110" customWidth="1"/>
    <col min="1538" max="1538" width="5.75" style="110" customWidth="1"/>
    <col min="1539" max="1539" width="0.75" style="110" customWidth="1"/>
    <col min="1540" max="1543" width="8.875" style="110" customWidth="1"/>
    <col min="1544" max="1544" width="9.375" style="110" customWidth="1"/>
    <col min="1545" max="1545" width="0.75" style="110" customWidth="1"/>
    <col min="1546" max="1547" width="8.875" style="110" customWidth="1"/>
    <col min="1548" max="1548" width="9.125" style="110"/>
    <col min="1549" max="1549" width="8.875" style="110" customWidth="1"/>
    <col min="1550" max="1550" width="9.375" style="110" customWidth="1"/>
    <col min="1551" max="1551" width="0.75" style="110" customWidth="1"/>
    <col min="1552" max="1555" width="8.875" style="110" customWidth="1"/>
    <col min="1556" max="1556" width="9.375" style="110" customWidth="1"/>
    <col min="1557" max="1557" width="2.125" style="110" customWidth="1"/>
    <col min="1558" max="1792" width="9.125" style="110"/>
    <col min="1793" max="1793" width="2.125" style="110" customWidth="1"/>
    <col min="1794" max="1794" width="5.75" style="110" customWidth="1"/>
    <col min="1795" max="1795" width="0.75" style="110" customWidth="1"/>
    <col min="1796" max="1799" width="8.875" style="110" customWidth="1"/>
    <col min="1800" max="1800" width="9.375" style="110" customWidth="1"/>
    <col min="1801" max="1801" width="0.75" style="110" customWidth="1"/>
    <col min="1802" max="1803" width="8.875" style="110" customWidth="1"/>
    <col min="1804" max="1804" width="9.125" style="110"/>
    <col min="1805" max="1805" width="8.875" style="110" customWidth="1"/>
    <col min="1806" max="1806" width="9.375" style="110" customWidth="1"/>
    <col min="1807" max="1807" width="0.75" style="110" customWidth="1"/>
    <col min="1808" max="1811" width="8.875" style="110" customWidth="1"/>
    <col min="1812" max="1812" width="9.375" style="110" customWidth="1"/>
    <col min="1813" max="1813" width="2.125" style="110" customWidth="1"/>
    <col min="1814" max="2048" width="9.125" style="110"/>
    <col min="2049" max="2049" width="2.125" style="110" customWidth="1"/>
    <col min="2050" max="2050" width="5.75" style="110" customWidth="1"/>
    <col min="2051" max="2051" width="0.75" style="110" customWidth="1"/>
    <col min="2052" max="2055" width="8.875" style="110" customWidth="1"/>
    <col min="2056" max="2056" width="9.375" style="110" customWidth="1"/>
    <col min="2057" max="2057" width="0.75" style="110" customWidth="1"/>
    <col min="2058" max="2059" width="8.875" style="110" customWidth="1"/>
    <col min="2060" max="2060" width="9.125" style="110"/>
    <col min="2061" max="2061" width="8.875" style="110" customWidth="1"/>
    <col min="2062" max="2062" width="9.375" style="110" customWidth="1"/>
    <col min="2063" max="2063" width="0.75" style="110" customWidth="1"/>
    <col min="2064" max="2067" width="8.875" style="110" customWidth="1"/>
    <col min="2068" max="2068" width="9.375" style="110" customWidth="1"/>
    <col min="2069" max="2069" width="2.125" style="110" customWidth="1"/>
    <col min="2070" max="2304" width="9.125" style="110"/>
    <col min="2305" max="2305" width="2.125" style="110" customWidth="1"/>
    <col min="2306" max="2306" width="5.75" style="110" customWidth="1"/>
    <col min="2307" max="2307" width="0.75" style="110" customWidth="1"/>
    <col min="2308" max="2311" width="8.875" style="110" customWidth="1"/>
    <col min="2312" max="2312" width="9.375" style="110" customWidth="1"/>
    <col min="2313" max="2313" width="0.75" style="110" customWidth="1"/>
    <col min="2314" max="2315" width="8.875" style="110" customWidth="1"/>
    <col min="2316" max="2316" width="9.125" style="110"/>
    <col min="2317" max="2317" width="8.875" style="110" customWidth="1"/>
    <col min="2318" max="2318" width="9.375" style="110" customWidth="1"/>
    <col min="2319" max="2319" width="0.75" style="110" customWidth="1"/>
    <col min="2320" max="2323" width="8.875" style="110" customWidth="1"/>
    <col min="2324" max="2324" width="9.375" style="110" customWidth="1"/>
    <col min="2325" max="2325" width="2.125" style="110" customWidth="1"/>
    <col min="2326" max="2560" width="9.125" style="110"/>
    <col min="2561" max="2561" width="2.125" style="110" customWidth="1"/>
    <col min="2562" max="2562" width="5.75" style="110" customWidth="1"/>
    <col min="2563" max="2563" width="0.75" style="110" customWidth="1"/>
    <col min="2564" max="2567" width="8.875" style="110" customWidth="1"/>
    <col min="2568" max="2568" width="9.375" style="110" customWidth="1"/>
    <col min="2569" max="2569" width="0.75" style="110" customWidth="1"/>
    <col min="2570" max="2571" width="8.875" style="110" customWidth="1"/>
    <col min="2572" max="2572" width="9.125" style="110"/>
    <col min="2573" max="2573" width="8.875" style="110" customWidth="1"/>
    <col min="2574" max="2574" width="9.375" style="110" customWidth="1"/>
    <col min="2575" max="2575" width="0.75" style="110" customWidth="1"/>
    <col min="2576" max="2579" width="8.875" style="110" customWidth="1"/>
    <col min="2580" max="2580" width="9.375" style="110" customWidth="1"/>
    <col min="2581" max="2581" width="2.125" style="110" customWidth="1"/>
    <col min="2582" max="2816" width="9.125" style="110"/>
    <col min="2817" max="2817" width="2.125" style="110" customWidth="1"/>
    <col min="2818" max="2818" width="5.75" style="110" customWidth="1"/>
    <col min="2819" max="2819" width="0.75" style="110" customWidth="1"/>
    <col min="2820" max="2823" width="8.875" style="110" customWidth="1"/>
    <col min="2824" max="2824" width="9.375" style="110" customWidth="1"/>
    <col min="2825" max="2825" width="0.75" style="110" customWidth="1"/>
    <col min="2826" max="2827" width="8.875" style="110" customWidth="1"/>
    <col min="2828" max="2828" width="9.125" style="110"/>
    <col min="2829" max="2829" width="8.875" style="110" customWidth="1"/>
    <col min="2830" max="2830" width="9.375" style="110" customWidth="1"/>
    <col min="2831" max="2831" width="0.75" style="110" customWidth="1"/>
    <col min="2832" max="2835" width="8.875" style="110" customWidth="1"/>
    <col min="2836" max="2836" width="9.375" style="110" customWidth="1"/>
    <col min="2837" max="2837" width="2.125" style="110" customWidth="1"/>
    <col min="2838" max="3072" width="9.125" style="110"/>
    <col min="3073" max="3073" width="2.125" style="110" customWidth="1"/>
    <col min="3074" max="3074" width="5.75" style="110" customWidth="1"/>
    <col min="3075" max="3075" width="0.75" style="110" customWidth="1"/>
    <col min="3076" max="3079" width="8.875" style="110" customWidth="1"/>
    <col min="3080" max="3080" width="9.375" style="110" customWidth="1"/>
    <col min="3081" max="3081" width="0.75" style="110" customWidth="1"/>
    <col min="3082" max="3083" width="8.875" style="110" customWidth="1"/>
    <col min="3084" max="3084" width="9.125" style="110"/>
    <col min="3085" max="3085" width="8.875" style="110" customWidth="1"/>
    <col min="3086" max="3086" width="9.375" style="110" customWidth="1"/>
    <col min="3087" max="3087" width="0.75" style="110" customWidth="1"/>
    <col min="3088" max="3091" width="8.875" style="110" customWidth="1"/>
    <col min="3092" max="3092" width="9.375" style="110" customWidth="1"/>
    <col min="3093" max="3093" width="2.125" style="110" customWidth="1"/>
    <col min="3094" max="3328" width="9.125" style="110"/>
    <col min="3329" max="3329" width="2.125" style="110" customWidth="1"/>
    <col min="3330" max="3330" width="5.75" style="110" customWidth="1"/>
    <col min="3331" max="3331" width="0.75" style="110" customWidth="1"/>
    <col min="3332" max="3335" width="8.875" style="110" customWidth="1"/>
    <col min="3336" max="3336" width="9.375" style="110" customWidth="1"/>
    <col min="3337" max="3337" width="0.75" style="110" customWidth="1"/>
    <col min="3338" max="3339" width="8.875" style="110" customWidth="1"/>
    <col min="3340" max="3340" width="9.125" style="110"/>
    <col min="3341" max="3341" width="8.875" style="110" customWidth="1"/>
    <col min="3342" max="3342" width="9.375" style="110" customWidth="1"/>
    <col min="3343" max="3343" width="0.75" style="110" customWidth="1"/>
    <col min="3344" max="3347" width="8.875" style="110" customWidth="1"/>
    <col min="3348" max="3348" width="9.375" style="110" customWidth="1"/>
    <col min="3349" max="3349" width="2.125" style="110" customWidth="1"/>
    <col min="3350" max="3584" width="9.125" style="110"/>
    <col min="3585" max="3585" width="2.125" style="110" customWidth="1"/>
    <col min="3586" max="3586" width="5.75" style="110" customWidth="1"/>
    <col min="3587" max="3587" width="0.75" style="110" customWidth="1"/>
    <col min="3588" max="3591" width="8.875" style="110" customWidth="1"/>
    <col min="3592" max="3592" width="9.375" style="110" customWidth="1"/>
    <col min="3593" max="3593" width="0.75" style="110" customWidth="1"/>
    <col min="3594" max="3595" width="8.875" style="110" customWidth="1"/>
    <col min="3596" max="3596" width="9.125" style="110"/>
    <col min="3597" max="3597" width="8.875" style="110" customWidth="1"/>
    <col min="3598" max="3598" width="9.375" style="110" customWidth="1"/>
    <col min="3599" max="3599" width="0.75" style="110" customWidth="1"/>
    <col min="3600" max="3603" width="8.875" style="110" customWidth="1"/>
    <col min="3604" max="3604" width="9.375" style="110" customWidth="1"/>
    <col min="3605" max="3605" width="2.125" style="110" customWidth="1"/>
    <col min="3606" max="3840" width="9.125" style="110"/>
    <col min="3841" max="3841" width="2.125" style="110" customWidth="1"/>
    <col min="3842" max="3842" width="5.75" style="110" customWidth="1"/>
    <col min="3843" max="3843" width="0.75" style="110" customWidth="1"/>
    <col min="3844" max="3847" width="8.875" style="110" customWidth="1"/>
    <col min="3848" max="3848" width="9.375" style="110" customWidth="1"/>
    <col min="3849" max="3849" width="0.75" style="110" customWidth="1"/>
    <col min="3850" max="3851" width="8.875" style="110" customWidth="1"/>
    <col min="3852" max="3852" width="9.125" style="110"/>
    <col min="3853" max="3853" width="8.875" style="110" customWidth="1"/>
    <col min="3854" max="3854" width="9.375" style="110" customWidth="1"/>
    <col min="3855" max="3855" width="0.75" style="110" customWidth="1"/>
    <col min="3856" max="3859" width="8.875" style="110" customWidth="1"/>
    <col min="3860" max="3860" width="9.375" style="110" customWidth="1"/>
    <col min="3861" max="3861" width="2.125" style="110" customWidth="1"/>
    <col min="3862" max="4096" width="9.125" style="110"/>
    <col min="4097" max="4097" width="2.125" style="110" customWidth="1"/>
    <col min="4098" max="4098" width="5.75" style="110" customWidth="1"/>
    <col min="4099" max="4099" width="0.75" style="110" customWidth="1"/>
    <col min="4100" max="4103" width="8.875" style="110" customWidth="1"/>
    <col min="4104" max="4104" width="9.375" style="110" customWidth="1"/>
    <col min="4105" max="4105" width="0.75" style="110" customWidth="1"/>
    <col min="4106" max="4107" width="8.875" style="110" customWidth="1"/>
    <col min="4108" max="4108" width="9.125" style="110"/>
    <col min="4109" max="4109" width="8.875" style="110" customWidth="1"/>
    <col min="4110" max="4110" width="9.375" style="110" customWidth="1"/>
    <col min="4111" max="4111" width="0.75" style="110" customWidth="1"/>
    <col min="4112" max="4115" width="8.875" style="110" customWidth="1"/>
    <col min="4116" max="4116" width="9.375" style="110" customWidth="1"/>
    <col min="4117" max="4117" width="2.125" style="110" customWidth="1"/>
    <col min="4118" max="4352" width="9.125" style="110"/>
    <col min="4353" max="4353" width="2.125" style="110" customWidth="1"/>
    <col min="4354" max="4354" width="5.75" style="110" customWidth="1"/>
    <col min="4355" max="4355" width="0.75" style="110" customWidth="1"/>
    <col min="4356" max="4359" width="8.875" style="110" customWidth="1"/>
    <col min="4360" max="4360" width="9.375" style="110" customWidth="1"/>
    <col min="4361" max="4361" width="0.75" style="110" customWidth="1"/>
    <col min="4362" max="4363" width="8.875" style="110" customWidth="1"/>
    <col min="4364" max="4364" width="9.125" style="110"/>
    <col min="4365" max="4365" width="8.875" style="110" customWidth="1"/>
    <col min="4366" max="4366" width="9.375" style="110" customWidth="1"/>
    <col min="4367" max="4367" width="0.75" style="110" customWidth="1"/>
    <col min="4368" max="4371" width="8.875" style="110" customWidth="1"/>
    <col min="4372" max="4372" width="9.375" style="110" customWidth="1"/>
    <col min="4373" max="4373" width="2.125" style="110" customWidth="1"/>
    <col min="4374" max="4608" width="9.125" style="110"/>
    <col min="4609" max="4609" width="2.125" style="110" customWidth="1"/>
    <col min="4610" max="4610" width="5.75" style="110" customWidth="1"/>
    <col min="4611" max="4611" width="0.75" style="110" customWidth="1"/>
    <col min="4612" max="4615" width="8.875" style="110" customWidth="1"/>
    <col min="4616" max="4616" width="9.375" style="110" customWidth="1"/>
    <col min="4617" max="4617" width="0.75" style="110" customWidth="1"/>
    <col min="4618" max="4619" width="8.875" style="110" customWidth="1"/>
    <col min="4620" max="4620" width="9.125" style="110"/>
    <col min="4621" max="4621" width="8.875" style="110" customWidth="1"/>
    <col min="4622" max="4622" width="9.375" style="110" customWidth="1"/>
    <col min="4623" max="4623" width="0.75" style="110" customWidth="1"/>
    <col min="4624" max="4627" width="8.875" style="110" customWidth="1"/>
    <col min="4628" max="4628" width="9.375" style="110" customWidth="1"/>
    <col min="4629" max="4629" width="2.125" style="110" customWidth="1"/>
    <col min="4630" max="4864" width="9.125" style="110"/>
    <col min="4865" max="4865" width="2.125" style="110" customWidth="1"/>
    <col min="4866" max="4866" width="5.75" style="110" customWidth="1"/>
    <col min="4867" max="4867" width="0.75" style="110" customWidth="1"/>
    <col min="4868" max="4871" width="8.875" style="110" customWidth="1"/>
    <col min="4872" max="4872" width="9.375" style="110" customWidth="1"/>
    <col min="4873" max="4873" width="0.75" style="110" customWidth="1"/>
    <col min="4874" max="4875" width="8.875" style="110" customWidth="1"/>
    <col min="4876" max="4876" width="9.125" style="110"/>
    <col min="4877" max="4877" width="8.875" style="110" customWidth="1"/>
    <col min="4878" max="4878" width="9.375" style="110" customWidth="1"/>
    <col min="4879" max="4879" width="0.75" style="110" customWidth="1"/>
    <col min="4880" max="4883" width="8.875" style="110" customWidth="1"/>
    <col min="4884" max="4884" width="9.375" style="110" customWidth="1"/>
    <col min="4885" max="4885" width="2.125" style="110" customWidth="1"/>
    <col min="4886" max="5120" width="9.125" style="110"/>
    <col min="5121" max="5121" width="2.125" style="110" customWidth="1"/>
    <col min="5122" max="5122" width="5.75" style="110" customWidth="1"/>
    <col min="5123" max="5123" width="0.75" style="110" customWidth="1"/>
    <col min="5124" max="5127" width="8.875" style="110" customWidth="1"/>
    <col min="5128" max="5128" width="9.375" style="110" customWidth="1"/>
    <col min="5129" max="5129" width="0.75" style="110" customWidth="1"/>
    <col min="5130" max="5131" width="8.875" style="110" customWidth="1"/>
    <col min="5132" max="5132" width="9.125" style="110"/>
    <col min="5133" max="5133" width="8.875" style="110" customWidth="1"/>
    <col min="5134" max="5134" width="9.375" style="110" customWidth="1"/>
    <col min="5135" max="5135" width="0.75" style="110" customWidth="1"/>
    <col min="5136" max="5139" width="8.875" style="110" customWidth="1"/>
    <col min="5140" max="5140" width="9.375" style="110" customWidth="1"/>
    <col min="5141" max="5141" width="2.125" style="110" customWidth="1"/>
    <col min="5142" max="5376" width="9.125" style="110"/>
    <col min="5377" max="5377" width="2.125" style="110" customWidth="1"/>
    <col min="5378" max="5378" width="5.75" style="110" customWidth="1"/>
    <col min="5379" max="5379" width="0.75" style="110" customWidth="1"/>
    <col min="5380" max="5383" width="8.875" style="110" customWidth="1"/>
    <col min="5384" max="5384" width="9.375" style="110" customWidth="1"/>
    <col min="5385" max="5385" width="0.75" style="110" customWidth="1"/>
    <col min="5386" max="5387" width="8.875" style="110" customWidth="1"/>
    <col min="5388" max="5388" width="9.125" style="110"/>
    <col min="5389" max="5389" width="8.875" style="110" customWidth="1"/>
    <col min="5390" max="5390" width="9.375" style="110" customWidth="1"/>
    <col min="5391" max="5391" width="0.75" style="110" customWidth="1"/>
    <col min="5392" max="5395" width="8.875" style="110" customWidth="1"/>
    <col min="5396" max="5396" width="9.375" style="110" customWidth="1"/>
    <col min="5397" max="5397" width="2.125" style="110" customWidth="1"/>
    <col min="5398" max="5632" width="9.125" style="110"/>
    <col min="5633" max="5633" width="2.125" style="110" customWidth="1"/>
    <col min="5634" max="5634" width="5.75" style="110" customWidth="1"/>
    <col min="5635" max="5635" width="0.75" style="110" customWidth="1"/>
    <col min="5636" max="5639" width="8.875" style="110" customWidth="1"/>
    <col min="5640" max="5640" width="9.375" style="110" customWidth="1"/>
    <col min="5641" max="5641" width="0.75" style="110" customWidth="1"/>
    <col min="5642" max="5643" width="8.875" style="110" customWidth="1"/>
    <col min="5644" max="5644" width="9.125" style="110"/>
    <col min="5645" max="5645" width="8.875" style="110" customWidth="1"/>
    <col min="5646" max="5646" width="9.375" style="110" customWidth="1"/>
    <col min="5647" max="5647" width="0.75" style="110" customWidth="1"/>
    <col min="5648" max="5651" width="8.875" style="110" customWidth="1"/>
    <col min="5652" max="5652" width="9.375" style="110" customWidth="1"/>
    <col min="5653" max="5653" width="2.125" style="110" customWidth="1"/>
    <col min="5654" max="5888" width="9.125" style="110"/>
    <col min="5889" max="5889" width="2.125" style="110" customWidth="1"/>
    <col min="5890" max="5890" width="5.75" style="110" customWidth="1"/>
    <col min="5891" max="5891" width="0.75" style="110" customWidth="1"/>
    <col min="5892" max="5895" width="8.875" style="110" customWidth="1"/>
    <col min="5896" max="5896" width="9.375" style="110" customWidth="1"/>
    <col min="5897" max="5897" width="0.75" style="110" customWidth="1"/>
    <col min="5898" max="5899" width="8.875" style="110" customWidth="1"/>
    <col min="5900" max="5900" width="9.125" style="110"/>
    <col min="5901" max="5901" width="8.875" style="110" customWidth="1"/>
    <col min="5902" max="5902" width="9.375" style="110" customWidth="1"/>
    <col min="5903" max="5903" width="0.75" style="110" customWidth="1"/>
    <col min="5904" max="5907" width="8.875" style="110" customWidth="1"/>
    <col min="5908" max="5908" width="9.375" style="110" customWidth="1"/>
    <col min="5909" max="5909" width="2.125" style="110" customWidth="1"/>
    <col min="5910" max="6144" width="9.125" style="110"/>
    <col min="6145" max="6145" width="2.125" style="110" customWidth="1"/>
    <col min="6146" max="6146" width="5.75" style="110" customWidth="1"/>
    <col min="6147" max="6147" width="0.75" style="110" customWidth="1"/>
    <col min="6148" max="6151" width="8.875" style="110" customWidth="1"/>
    <col min="6152" max="6152" width="9.375" style="110" customWidth="1"/>
    <col min="6153" max="6153" width="0.75" style="110" customWidth="1"/>
    <col min="6154" max="6155" width="8.875" style="110" customWidth="1"/>
    <col min="6156" max="6156" width="9.125" style="110"/>
    <col min="6157" max="6157" width="8.875" style="110" customWidth="1"/>
    <col min="6158" max="6158" width="9.375" style="110" customWidth="1"/>
    <col min="6159" max="6159" width="0.75" style="110" customWidth="1"/>
    <col min="6160" max="6163" width="8.875" style="110" customWidth="1"/>
    <col min="6164" max="6164" width="9.375" style="110" customWidth="1"/>
    <col min="6165" max="6165" width="2.125" style="110" customWidth="1"/>
    <col min="6166" max="6400" width="9.125" style="110"/>
    <col min="6401" max="6401" width="2.125" style="110" customWidth="1"/>
    <col min="6402" max="6402" width="5.75" style="110" customWidth="1"/>
    <col min="6403" max="6403" width="0.75" style="110" customWidth="1"/>
    <col min="6404" max="6407" width="8.875" style="110" customWidth="1"/>
    <col min="6408" max="6408" width="9.375" style="110" customWidth="1"/>
    <col min="6409" max="6409" width="0.75" style="110" customWidth="1"/>
    <col min="6410" max="6411" width="8.875" style="110" customWidth="1"/>
    <col min="6412" max="6412" width="9.125" style="110"/>
    <col min="6413" max="6413" width="8.875" style="110" customWidth="1"/>
    <col min="6414" max="6414" width="9.375" style="110" customWidth="1"/>
    <col min="6415" max="6415" width="0.75" style="110" customWidth="1"/>
    <col min="6416" max="6419" width="8.875" style="110" customWidth="1"/>
    <col min="6420" max="6420" width="9.375" style="110" customWidth="1"/>
    <col min="6421" max="6421" width="2.125" style="110" customWidth="1"/>
    <col min="6422" max="6656" width="9.125" style="110"/>
    <col min="6657" max="6657" width="2.125" style="110" customWidth="1"/>
    <col min="6658" max="6658" width="5.75" style="110" customWidth="1"/>
    <col min="6659" max="6659" width="0.75" style="110" customWidth="1"/>
    <col min="6660" max="6663" width="8.875" style="110" customWidth="1"/>
    <col min="6664" max="6664" width="9.375" style="110" customWidth="1"/>
    <col min="6665" max="6665" width="0.75" style="110" customWidth="1"/>
    <col min="6666" max="6667" width="8.875" style="110" customWidth="1"/>
    <col min="6668" max="6668" width="9.125" style="110"/>
    <col min="6669" max="6669" width="8.875" style="110" customWidth="1"/>
    <col min="6670" max="6670" width="9.375" style="110" customWidth="1"/>
    <col min="6671" max="6671" width="0.75" style="110" customWidth="1"/>
    <col min="6672" max="6675" width="8.875" style="110" customWidth="1"/>
    <col min="6676" max="6676" width="9.375" style="110" customWidth="1"/>
    <col min="6677" max="6677" width="2.125" style="110" customWidth="1"/>
    <col min="6678" max="6912" width="9.125" style="110"/>
    <col min="6913" max="6913" width="2.125" style="110" customWidth="1"/>
    <col min="6914" max="6914" width="5.75" style="110" customWidth="1"/>
    <col min="6915" max="6915" width="0.75" style="110" customWidth="1"/>
    <col min="6916" max="6919" width="8.875" style="110" customWidth="1"/>
    <col min="6920" max="6920" width="9.375" style="110" customWidth="1"/>
    <col min="6921" max="6921" width="0.75" style="110" customWidth="1"/>
    <col min="6922" max="6923" width="8.875" style="110" customWidth="1"/>
    <col min="6924" max="6924" width="9.125" style="110"/>
    <col min="6925" max="6925" width="8.875" style="110" customWidth="1"/>
    <col min="6926" max="6926" width="9.375" style="110" customWidth="1"/>
    <col min="6927" max="6927" width="0.75" style="110" customWidth="1"/>
    <col min="6928" max="6931" width="8.875" style="110" customWidth="1"/>
    <col min="6932" max="6932" width="9.375" style="110" customWidth="1"/>
    <col min="6933" max="6933" width="2.125" style="110" customWidth="1"/>
    <col min="6934" max="7168" width="9.125" style="110"/>
    <col min="7169" max="7169" width="2.125" style="110" customWidth="1"/>
    <col min="7170" max="7170" width="5.75" style="110" customWidth="1"/>
    <col min="7171" max="7171" width="0.75" style="110" customWidth="1"/>
    <col min="7172" max="7175" width="8.875" style="110" customWidth="1"/>
    <col min="7176" max="7176" width="9.375" style="110" customWidth="1"/>
    <col min="7177" max="7177" width="0.75" style="110" customWidth="1"/>
    <col min="7178" max="7179" width="8.875" style="110" customWidth="1"/>
    <col min="7180" max="7180" width="9.125" style="110"/>
    <col min="7181" max="7181" width="8.875" style="110" customWidth="1"/>
    <col min="7182" max="7182" width="9.375" style="110" customWidth="1"/>
    <col min="7183" max="7183" width="0.75" style="110" customWidth="1"/>
    <col min="7184" max="7187" width="8.875" style="110" customWidth="1"/>
    <col min="7188" max="7188" width="9.375" style="110" customWidth="1"/>
    <col min="7189" max="7189" width="2.125" style="110" customWidth="1"/>
    <col min="7190" max="7424" width="9.125" style="110"/>
    <col min="7425" max="7425" width="2.125" style="110" customWidth="1"/>
    <col min="7426" max="7426" width="5.75" style="110" customWidth="1"/>
    <col min="7427" max="7427" width="0.75" style="110" customWidth="1"/>
    <col min="7428" max="7431" width="8.875" style="110" customWidth="1"/>
    <col min="7432" max="7432" width="9.375" style="110" customWidth="1"/>
    <col min="7433" max="7433" width="0.75" style="110" customWidth="1"/>
    <col min="7434" max="7435" width="8.875" style="110" customWidth="1"/>
    <col min="7436" max="7436" width="9.125" style="110"/>
    <col min="7437" max="7437" width="8.875" style="110" customWidth="1"/>
    <col min="7438" max="7438" width="9.375" style="110" customWidth="1"/>
    <col min="7439" max="7439" width="0.75" style="110" customWidth="1"/>
    <col min="7440" max="7443" width="8.875" style="110" customWidth="1"/>
    <col min="7444" max="7444" width="9.375" style="110" customWidth="1"/>
    <col min="7445" max="7445" width="2.125" style="110" customWidth="1"/>
    <col min="7446" max="7680" width="9.125" style="110"/>
    <col min="7681" max="7681" width="2.125" style="110" customWidth="1"/>
    <col min="7682" max="7682" width="5.75" style="110" customWidth="1"/>
    <col min="7683" max="7683" width="0.75" style="110" customWidth="1"/>
    <col min="7684" max="7687" width="8.875" style="110" customWidth="1"/>
    <col min="7688" max="7688" width="9.375" style="110" customWidth="1"/>
    <col min="7689" max="7689" width="0.75" style="110" customWidth="1"/>
    <col min="7690" max="7691" width="8.875" style="110" customWidth="1"/>
    <col min="7692" max="7692" width="9.125" style="110"/>
    <col min="7693" max="7693" width="8.875" style="110" customWidth="1"/>
    <col min="7694" max="7694" width="9.375" style="110" customWidth="1"/>
    <col min="7695" max="7695" width="0.75" style="110" customWidth="1"/>
    <col min="7696" max="7699" width="8.875" style="110" customWidth="1"/>
    <col min="7700" max="7700" width="9.375" style="110" customWidth="1"/>
    <col min="7701" max="7701" width="2.125" style="110" customWidth="1"/>
    <col min="7702" max="7936" width="9.125" style="110"/>
    <col min="7937" max="7937" width="2.125" style="110" customWidth="1"/>
    <col min="7938" max="7938" width="5.75" style="110" customWidth="1"/>
    <col min="7939" max="7939" width="0.75" style="110" customWidth="1"/>
    <col min="7940" max="7943" width="8.875" style="110" customWidth="1"/>
    <col min="7944" max="7944" width="9.375" style="110" customWidth="1"/>
    <col min="7945" max="7945" width="0.75" style="110" customWidth="1"/>
    <col min="7946" max="7947" width="8.875" style="110" customWidth="1"/>
    <col min="7948" max="7948" width="9.125" style="110"/>
    <col min="7949" max="7949" width="8.875" style="110" customWidth="1"/>
    <col min="7950" max="7950" width="9.375" style="110" customWidth="1"/>
    <col min="7951" max="7951" width="0.75" style="110" customWidth="1"/>
    <col min="7952" max="7955" width="8.875" style="110" customWidth="1"/>
    <col min="7956" max="7956" width="9.375" style="110" customWidth="1"/>
    <col min="7957" max="7957" width="2.125" style="110" customWidth="1"/>
    <col min="7958" max="8192" width="9.125" style="110"/>
    <col min="8193" max="8193" width="2.125" style="110" customWidth="1"/>
    <col min="8194" max="8194" width="5.75" style="110" customWidth="1"/>
    <col min="8195" max="8195" width="0.75" style="110" customWidth="1"/>
    <col min="8196" max="8199" width="8.875" style="110" customWidth="1"/>
    <col min="8200" max="8200" width="9.375" style="110" customWidth="1"/>
    <col min="8201" max="8201" width="0.75" style="110" customWidth="1"/>
    <col min="8202" max="8203" width="8.875" style="110" customWidth="1"/>
    <col min="8204" max="8204" width="9.125" style="110"/>
    <col min="8205" max="8205" width="8.875" style="110" customWidth="1"/>
    <col min="8206" max="8206" width="9.375" style="110" customWidth="1"/>
    <col min="8207" max="8207" width="0.75" style="110" customWidth="1"/>
    <col min="8208" max="8211" width="8.875" style="110" customWidth="1"/>
    <col min="8212" max="8212" width="9.375" style="110" customWidth="1"/>
    <col min="8213" max="8213" width="2.125" style="110" customWidth="1"/>
    <col min="8214" max="8448" width="9.125" style="110"/>
    <col min="8449" max="8449" width="2.125" style="110" customWidth="1"/>
    <col min="8450" max="8450" width="5.75" style="110" customWidth="1"/>
    <col min="8451" max="8451" width="0.75" style="110" customWidth="1"/>
    <col min="8452" max="8455" width="8.875" style="110" customWidth="1"/>
    <col min="8456" max="8456" width="9.375" style="110" customWidth="1"/>
    <col min="8457" max="8457" width="0.75" style="110" customWidth="1"/>
    <col min="8458" max="8459" width="8.875" style="110" customWidth="1"/>
    <col min="8460" max="8460" width="9.125" style="110"/>
    <col min="8461" max="8461" width="8.875" style="110" customWidth="1"/>
    <col min="8462" max="8462" width="9.375" style="110" customWidth="1"/>
    <col min="8463" max="8463" width="0.75" style="110" customWidth="1"/>
    <col min="8464" max="8467" width="8.875" style="110" customWidth="1"/>
    <col min="8468" max="8468" width="9.375" style="110" customWidth="1"/>
    <col min="8469" max="8469" width="2.125" style="110" customWidth="1"/>
    <col min="8470" max="8704" width="9.125" style="110"/>
    <col min="8705" max="8705" width="2.125" style="110" customWidth="1"/>
    <col min="8706" max="8706" width="5.75" style="110" customWidth="1"/>
    <col min="8707" max="8707" width="0.75" style="110" customWidth="1"/>
    <col min="8708" max="8711" width="8.875" style="110" customWidth="1"/>
    <col min="8712" max="8712" width="9.375" style="110" customWidth="1"/>
    <col min="8713" max="8713" width="0.75" style="110" customWidth="1"/>
    <col min="8714" max="8715" width="8.875" style="110" customWidth="1"/>
    <col min="8716" max="8716" width="9.125" style="110"/>
    <col min="8717" max="8717" width="8.875" style="110" customWidth="1"/>
    <col min="8718" max="8718" width="9.375" style="110" customWidth="1"/>
    <col min="8719" max="8719" width="0.75" style="110" customWidth="1"/>
    <col min="8720" max="8723" width="8.875" style="110" customWidth="1"/>
    <col min="8724" max="8724" width="9.375" style="110" customWidth="1"/>
    <col min="8725" max="8725" width="2.125" style="110" customWidth="1"/>
    <col min="8726" max="8960" width="9.125" style="110"/>
    <col min="8961" max="8961" width="2.125" style="110" customWidth="1"/>
    <col min="8962" max="8962" width="5.75" style="110" customWidth="1"/>
    <col min="8963" max="8963" width="0.75" style="110" customWidth="1"/>
    <col min="8964" max="8967" width="8.875" style="110" customWidth="1"/>
    <col min="8968" max="8968" width="9.375" style="110" customWidth="1"/>
    <col min="8969" max="8969" width="0.75" style="110" customWidth="1"/>
    <col min="8970" max="8971" width="8.875" style="110" customWidth="1"/>
    <col min="8972" max="8972" width="9.125" style="110"/>
    <col min="8973" max="8973" width="8.875" style="110" customWidth="1"/>
    <col min="8974" max="8974" width="9.375" style="110" customWidth="1"/>
    <col min="8975" max="8975" width="0.75" style="110" customWidth="1"/>
    <col min="8976" max="8979" width="8.875" style="110" customWidth="1"/>
    <col min="8980" max="8980" width="9.375" style="110" customWidth="1"/>
    <col min="8981" max="8981" width="2.125" style="110" customWidth="1"/>
    <col min="8982" max="9216" width="9.125" style="110"/>
    <col min="9217" max="9217" width="2.125" style="110" customWidth="1"/>
    <col min="9218" max="9218" width="5.75" style="110" customWidth="1"/>
    <col min="9219" max="9219" width="0.75" style="110" customWidth="1"/>
    <col min="9220" max="9223" width="8.875" style="110" customWidth="1"/>
    <col min="9224" max="9224" width="9.375" style="110" customWidth="1"/>
    <col min="9225" max="9225" width="0.75" style="110" customWidth="1"/>
    <col min="9226" max="9227" width="8.875" style="110" customWidth="1"/>
    <col min="9228" max="9228" width="9.125" style="110"/>
    <col min="9229" max="9229" width="8.875" style="110" customWidth="1"/>
    <col min="9230" max="9230" width="9.375" style="110" customWidth="1"/>
    <col min="9231" max="9231" width="0.75" style="110" customWidth="1"/>
    <col min="9232" max="9235" width="8.875" style="110" customWidth="1"/>
    <col min="9236" max="9236" width="9.375" style="110" customWidth="1"/>
    <col min="9237" max="9237" width="2.125" style="110" customWidth="1"/>
    <col min="9238" max="9472" width="9.125" style="110"/>
    <col min="9473" max="9473" width="2.125" style="110" customWidth="1"/>
    <col min="9474" max="9474" width="5.75" style="110" customWidth="1"/>
    <col min="9475" max="9475" width="0.75" style="110" customWidth="1"/>
    <col min="9476" max="9479" width="8.875" style="110" customWidth="1"/>
    <col min="9480" max="9480" width="9.375" style="110" customWidth="1"/>
    <col min="9481" max="9481" width="0.75" style="110" customWidth="1"/>
    <col min="9482" max="9483" width="8.875" style="110" customWidth="1"/>
    <col min="9484" max="9484" width="9.125" style="110"/>
    <col min="9485" max="9485" width="8.875" style="110" customWidth="1"/>
    <col min="9486" max="9486" width="9.375" style="110" customWidth="1"/>
    <col min="9487" max="9487" width="0.75" style="110" customWidth="1"/>
    <col min="9488" max="9491" width="8.875" style="110" customWidth="1"/>
    <col min="9492" max="9492" width="9.375" style="110" customWidth="1"/>
    <col min="9493" max="9493" width="2.125" style="110" customWidth="1"/>
    <col min="9494" max="9728" width="9.125" style="110"/>
    <col min="9729" max="9729" width="2.125" style="110" customWidth="1"/>
    <col min="9730" max="9730" width="5.75" style="110" customWidth="1"/>
    <col min="9731" max="9731" width="0.75" style="110" customWidth="1"/>
    <col min="9732" max="9735" width="8.875" style="110" customWidth="1"/>
    <col min="9736" max="9736" width="9.375" style="110" customWidth="1"/>
    <col min="9737" max="9737" width="0.75" style="110" customWidth="1"/>
    <col min="9738" max="9739" width="8.875" style="110" customWidth="1"/>
    <col min="9740" max="9740" width="9.125" style="110"/>
    <col min="9741" max="9741" width="8.875" style="110" customWidth="1"/>
    <col min="9742" max="9742" width="9.375" style="110" customWidth="1"/>
    <col min="9743" max="9743" width="0.75" style="110" customWidth="1"/>
    <col min="9744" max="9747" width="8.875" style="110" customWidth="1"/>
    <col min="9748" max="9748" width="9.375" style="110" customWidth="1"/>
    <col min="9749" max="9749" width="2.125" style="110" customWidth="1"/>
    <col min="9750" max="9984" width="9.125" style="110"/>
    <col min="9985" max="9985" width="2.125" style="110" customWidth="1"/>
    <col min="9986" max="9986" width="5.75" style="110" customWidth="1"/>
    <col min="9987" max="9987" width="0.75" style="110" customWidth="1"/>
    <col min="9988" max="9991" width="8.875" style="110" customWidth="1"/>
    <col min="9992" max="9992" width="9.375" style="110" customWidth="1"/>
    <col min="9993" max="9993" width="0.75" style="110" customWidth="1"/>
    <col min="9994" max="9995" width="8.875" style="110" customWidth="1"/>
    <col min="9996" max="9996" width="9.125" style="110"/>
    <col min="9997" max="9997" width="8.875" style="110" customWidth="1"/>
    <col min="9998" max="9998" width="9.375" style="110" customWidth="1"/>
    <col min="9999" max="9999" width="0.75" style="110" customWidth="1"/>
    <col min="10000" max="10003" width="8.875" style="110" customWidth="1"/>
    <col min="10004" max="10004" width="9.375" style="110" customWidth="1"/>
    <col min="10005" max="10005" width="2.125" style="110" customWidth="1"/>
    <col min="10006" max="10240" width="9.125" style="110"/>
    <col min="10241" max="10241" width="2.125" style="110" customWidth="1"/>
    <col min="10242" max="10242" width="5.75" style="110" customWidth="1"/>
    <col min="10243" max="10243" width="0.75" style="110" customWidth="1"/>
    <col min="10244" max="10247" width="8.875" style="110" customWidth="1"/>
    <col min="10248" max="10248" width="9.375" style="110" customWidth="1"/>
    <col min="10249" max="10249" width="0.75" style="110" customWidth="1"/>
    <col min="10250" max="10251" width="8.875" style="110" customWidth="1"/>
    <col min="10252" max="10252" width="9.125" style="110"/>
    <col min="10253" max="10253" width="8.875" style="110" customWidth="1"/>
    <col min="10254" max="10254" width="9.375" style="110" customWidth="1"/>
    <col min="10255" max="10255" width="0.75" style="110" customWidth="1"/>
    <col min="10256" max="10259" width="8.875" style="110" customWidth="1"/>
    <col min="10260" max="10260" width="9.375" style="110" customWidth="1"/>
    <col min="10261" max="10261" width="2.125" style="110" customWidth="1"/>
    <col min="10262" max="10496" width="9.125" style="110"/>
    <col min="10497" max="10497" width="2.125" style="110" customWidth="1"/>
    <col min="10498" max="10498" width="5.75" style="110" customWidth="1"/>
    <col min="10499" max="10499" width="0.75" style="110" customWidth="1"/>
    <col min="10500" max="10503" width="8.875" style="110" customWidth="1"/>
    <col min="10504" max="10504" width="9.375" style="110" customWidth="1"/>
    <col min="10505" max="10505" width="0.75" style="110" customWidth="1"/>
    <col min="10506" max="10507" width="8.875" style="110" customWidth="1"/>
    <col min="10508" max="10508" width="9.125" style="110"/>
    <col min="10509" max="10509" width="8.875" style="110" customWidth="1"/>
    <col min="10510" max="10510" width="9.375" style="110" customWidth="1"/>
    <col min="10511" max="10511" width="0.75" style="110" customWidth="1"/>
    <col min="10512" max="10515" width="8.875" style="110" customWidth="1"/>
    <col min="10516" max="10516" width="9.375" style="110" customWidth="1"/>
    <col min="10517" max="10517" width="2.125" style="110" customWidth="1"/>
    <col min="10518" max="10752" width="9.125" style="110"/>
    <col min="10753" max="10753" width="2.125" style="110" customWidth="1"/>
    <col min="10754" max="10754" width="5.75" style="110" customWidth="1"/>
    <col min="10755" max="10755" width="0.75" style="110" customWidth="1"/>
    <col min="10756" max="10759" width="8.875" style="110" customWidth="1"/>
    <col min="10760" max="10760" width="9.375" style="110" customWidth="1"/>
    <col min="10761" max="10761" width="0.75" style="110" customWidth="1"/>
    <col min="10762" max="10763" width="8.875" style="110" customWidth="1"/>
    <col min="10764" max="10764" width="9.125" style="110"/>
    <col min="10765" max="10765" width="8.875" style="110" customWidth="1"/>
    <col min="10766" max="10766" width="9.375" style="110" customWidth="1"/>
    <col min="10767" max="10767" width="0.75" style="110" customWidth="1"/>
    <col min="10768" max="10771" width="8.875" style="110" customWidth="1"/>
    <col min="10772" max="10772" width="9.375" style="110" customWidth="1"/>
    <col min="10773" max="10773" width="2.125" style="110" customWidth="1"/>
    <col min="10774" max="11008" width="9.125" style="110"/>
    <col min="11009" max="11009" width="2.125" style="110" customWidth="1"/>
    <col min="11010" max="11010" width="5.75" style="110" customWidth="1"/>
    <col min="11011" max="11011" width="0.75" style="110" customWidth="1"/>
    <col min="11012" max="11015" width="8.875" style="110" customWidth="1"/>
    <col min="11016" max="11016" width="9.375" style="110" customWidth="1"/>
    <col min="11017" max="11017" width="0.75" style="110" customWidth="1"/>
    <col min="11018" max="11019" width="8.875" style="110" customWidth="1"/>
    <col min="11020" max="11020" width="9.125" style="110"/>
    <col min="11021" max="11021" width="8.875" style="110" customWidth="1"/>
    <col min="11022" max="11022" width="9.375" style="110" customWidth="1"/>
    <col min="11023" max="11023" width="0.75" style="110" customWidth="1"/>
    <col min="11024" max="11027" width="8.875" style="110" customWidth="1"/>
    <col min="11028" max="11028" width="9.375" style="110" customWidth="1"/>
    <col min="11029" max="11029" width="2.125" style="110" customWidth="1"/>
    <col min="11030" max="11264" width="9.125" style="110"/>
    <col min="11265" max="11265" width="2.125" style="110" customWidth="1"/>
    <col min="11266" max="11266" width="5.75" style="110" customWidth="1"/>
    <col min="11267" max="11267" width="0.75" style="110" customWidth="1"/>
    <col min="11268" max="11271" width="8.875" style="110" customWidth="1"/>
    <col min="11272" max="11272" width="9.375" style="110" customWidth="1"/>
    <col min="11273" max="11273" width="0.75" style="110" customWidth="1"/>
    <col min="11274" max="11275" width="8.875" style="110" customWidth="1"/>
    <col min="11276" max="11276" width="9.125" style="110"/>
    <col min="11277" max="11277" width="8.875" style="110" customWidth="1"/>
    <col min="11278" max="11278" width="9.375" style="110" customWidth="1"/>
    <col min="11279" max="11279" width="0.75" style="110" customWidth="1"/>
    <col min="11280" max="11283" width="8.875" style="110" customWidth="1"/>
    <col min="11284" max="11284" width="9.375" style="110" customWidth="1"/>
    <col min="11285" max="11285" width="2.125" style="110" customWidth="1"/>
    <col min="11286" max="11520" width="9.125" style="110"/>
    <col min="11521" max="11521" width="2.125" style="110" customWidth="1"/>
    <col min="11522" max="11522" width="5.75" style="110" customWidth="1"/>
    <col min="11523" max="11523" width="0.75" style="110" customWidth="1"/>
    <col min="11524" max="11527" width="8.875" style="110" customWidth="1"/>
    <col min="11528" max="11528" width="9.375" style="110" customWidth="1"/>
    <col min="11529" max="11529" width="0.75" style="110" customWidth="1"/>
    <col min="11530" max="11531" width="8.875" style="110" customWidth="1"/>
    <col min="11532" max="11532" width="9.125" style="110"/>
    <col min="11533" max="11533" width="8.875" style="110" customWidth="1"/>
    <col min="11534" max="11534" width="9.375" style="110" customWidth="1"/>
    <col min="11535" max="11535" width="0.75" style="110" customWidth="1"/>
    <col min="11536" max="11539" width="8.875" style="110" customWidth="1"/>
    <col min="11540" max="11540" width="9.375" style="110" customWidth="1"/>
    <col min="11541" max="11541" width="2.125" style="110" customWidth="1"/>
    <col min="11542" max="11776" width="9.125" style="110"/>
    <col min="11777" max="11777" width="2.125" style="110" customWidth="1"/>
    <col min="11778" max="11778" width="5.75" style="110" customWidth="1"/>
    <col min="11779" max="11779" width="0.75" style="110" customWidth="1"/>
    <col min="11780" max="11783" width="8.875" style="110" customWidth="1"/>
    <col min="11784" max="11784" width="9.375" style="110" customWidth="1"/>
    <col min="11785" max="11785" width="0.75" style="110" customWidth="1"/>
    <col min="11786" max="11787" width="8.875" style="110" customWidth="1"/>
    <col min="11788" max="11788" width="9.125" style="110"/>
    <col min="11789" max="11789" width="8.875" style="110" customWidth="1"/>
    <col min="11790" max="11790" width="9.375" style="110" customWidth="1"/>
    <col min="11791" max="11791" width="0.75" style="110" customWidth="1"/>
    <col min="11792" max="11795" width="8.875" style="110" customWidth="1"/>
    <col min="11796" max="11796" width="9.375" style="110" customWidth="1"/>
    <col min="11797" max="11797" width="2.125" style="110" customWidth="1"/>
    <col min="11798" max="12032" width="9.125" style="110"/>
    <col min="12033" max="12033" width="2.125" style="110" customWidth="1"/>
    <col min="12034" max="12034" width="5.75" style="110" customWidth="1"/>
    <col min="12035" max="12035" width="0.75" style="110" customWidth="1"/>
    <col min="12036" max="12039" width="8.875" style="110" customWidth="1"/>
    <col min="12040" max="12040" width="9.375" style="110" customWidth="1"/>
    <col min="12041" max="12041" width="0.75" style="110" customWidth="1"/>
    <col min="12042" max="12043" width="8.875" style="110" customWidth="1"/>
    <col min="12044" max="12044" width="9.125" style="110"/>
    <col min="12045" max="12045" width="8.875" style="110" customWidth="1"/>
    <col min="12046" max="12046" width="9.375" style="110" customWidth="1"/>
    <col min="12047" max="12047" width="0.75" style="110" customWidth="1"/>
    <col min="12048" max="12051" width="8.875" style="110" customWidth="1"/>
    <col min="12052" max="12052" width="9.375" style="110" customWidth="1"/>
    <col min="12053" max="12053" width="2.125" style="110" customWidth="1"/>
    <col min="12054" max="12288" width="9.125" style="110"/>
    <col min="12289" max="12289" width="2.125" style="110" customWidth="1"/>
    <col min="12290" max="12290" width="5.75" style="110" customWidth="1"/>
    <col min="12291" max="12291" width="0.75" style="110" customWidth="1"/>
    <col min="12292" max="12295" width="8.875" style="110" customWidth="1"/>
    <col min="12296" max="12296" width="9.375" style="110" customWidth="1"/>
    <col min="12297" max="12297" width="0.75" style="110" customWidth="1"/>
    <col min="12298" max="12299" width="8.875" style="110" customWidth="1"/>
    <col min="12300" max="12300" width="9.125" style="110"/>
    <col min="12301" max="12301" width="8.875" style="110" customWidth="1"/>
    <col min="12302" max="12302" width="9.375" style="110" customWidth="1"/>
    <col min="12303" max="12303" width="0.75" style="110" customWidth="1"/>
    <col min="12304" max="12307" width="8.875" style="110" customWidth="1"/>
    <col min="12308" max="12308" width="9.375" style="110" customWidth="1"/>
    <col min="12309" max="12309" width="2.125" style="110" customWidth="1"/>
    <col min="12310" max="12544" width="9.125" style="110"/>
    <col min="12545" max="12545" width="2.125" style="110" customWidth="1"/>
    <col min="12546" max="12546" width="5.75" style="110" customWidth="1"/>
    <col min="12547" max="12547" width="0.75" style="110" customWidth="1"/>
    <col min="12548" max="12551" width="8.875" style="110" customWidth="1"/>
    <col min="12552" max="12552" width="9.375" style="110" customWidth="1"/>
    <col min="12553" max="12553" width="0.75" style="110" customWidth="1"/>
    <col min="12554" max="12555" width="8.875" style="110" customWidth="1"/>
    <col min="12556" max="12556" width="9.125" style="110"/>
    <col min="12557" max="12557" width="8.875" style="110" customWidth="1"/>
    <col min="12558" max="12558" width="9.375" style="110" customWidth="1"/>
    <col min="12559" max="12559" width="0.75" style="110" customWidth="1"/>
    <col min="12560" max="12563" width="8.875" style="110" customWidth="1"/>
    <col min="12564" max="12564" width="9.375" style="110" customWidth="1"/>
    <col min="12565" max="12565" width="2.125" style="110" customWidth="1"/>
    <col min="12566" max="12800" width="9.125" style="110"/>
    <col min="12801" max="12801" width="2.125" style="110" customWidth="1"/>
    <col min="12802" max="12802" width="5.75" style="110" customWidth="1"/>
    <col min="12803" max="12803" width="0.75" style="110" customWidth="1"/>
    <col min="12804" max="12807" width="8.875" style="110" customWidth="1"/>
    <col min="12808" max="12808" width="9.375" style="110" customWidth="1"/>
    <col min="12809" max="12809" width="0.75" style="110" customWidth="1"/>
    <col min="12810" max="12811" width="8.875" style="110" customWidth="1"/>
    <col min="12812" max="12812" width="9.125" style="110"/>
    <col min="12813" max="12813" width="8.875" style="110" customWidth="1"/>
    <col min="12814" max="12814" width="9.375" style="110" customWidth="1"/>
    <col min="12815" max="12815" width="0.75" style="110" customWidth="1"/>
    <col min="12816" max="12819" width="8.875" style="110" customWidth="1"/>
    <col min="12820" max="12820" width="9.375" style="110" customWidth="1"/>
    <col min="12821" max="12821" width="2.125" style="110" customWidth="1"/>
    <col min="12822" max="13056" width="9.125" style="110"/>
    <col min="13057" max="13057" width="2.125" style="110" customWidth="1"/>
    <col min="13058" max="13058" width="5.75" style="110" customWidth="1"/>
    <col min="13059" max="13059" width="0.75" style="110" customWidth="1"/>
    <col min="13060" max="13063" width="8.875" style="110" customWidth="1"/>
    <col min="13064" max="13064" width="9.375" style="110" customWidth="1"/>
    <col min="13065" max="13065" width="0.75" style="110" customWidth="1"/>
    <col min="13066" max="13067" width="8.875" style="110" customWidth="1"/>
    <col min="13068" max="13068" width="9.125" style="110"/>
    <col min="13069" max="13069" width="8.875" style="110" customWidth="1"/>
    <col min="13070" max="13070" width="9.375" style="110" customWidth="1"/>
    <col min="13071" max="13071" width="0.75" style="110" customWidth="1"/>
    <col min="13072" max="13075" width="8.875" style="110" customWidth="1"/>
    <col min="13076" max="13076" width="9.375" style="110" customWidth="1"/>
    <col min="13077" max="13077" width="2.125" style="110" customWidth="1"/>
    <col min="13078" max="13312" width="9.125" style="110"/>
    <col min="13313" max="13313" width="2.125" style="110" customWidth="1"/>
    <col min="13314" max="13314" width="5.75" style="110" customWidth="1"/>
    <col min="13315" max="13315" width="0.75" style="110" customWidth="1"/>
    <col min="13316" max="13319" width="8.875" style="110" customWidth="1"/>
    <col min="13320" max="13320" width="9.375" style="110" customWidth="1"/>
    <col min="13321" max="13321" width="0.75" style="110" customWidth="1"/>
    <col min="13322" max="13323" width="8.875" style="110" customWidth="1"/>
    <col min="13324" max="13324" width="9.125" style="110"/>
    <col min="13325" max="13325" width="8.875" style="110" customWidth="1"/>
    <col min="13326" max="13326" width="9.375" style="110" customWidth="1"/>
    <col min="13327" max="13327" width="0.75" style="110" customWidth="1"/>
    <col min="13328" max="13331" width="8.875" style="110" customWidth="1"/>
    <col min="13332" max="13332" width="9.375" style="110" customWidth="1"/>
    <col min="13333" max="13333" width="2.125" style="110" customWidth="1"/>
    <col min="13334" max="13568" width="9.125" style="110"/>
    <col min="13569" max="13569" width="2.125" style="110" customWidth="1"/>
    <col min="13570" max="13570" width="5.75" style="110" customWidth="1"/>
    <col min="13571" max="13571" width="0.75" style="110" customWidth="1"/>
    <col min="13572" max="13575" width="8.875" style="110" customWidth="1"/>
    <col min="13576" max="13576" width="9.375" style="110" customWidth="1"/>
    <col min="13577" max="13577" width="0.75" style="110" customWidth="1"/>
    <col min="13578" max="13579" width="8.875" style="110" customWidth="1"/>
    <col min="13580" max="13580" width="9.125" style="110"/>
    <col min="13581" max="13581" width="8.875" style="110" customWidth="1"/>
    <col min="13582" max="13582" width="9.375" style="110" customWidth="1"/>
    <col min="13583" max="13583" width="0.75" style="110" customWidth="1"/>
    <col min="13584" max="13587" width="8.875" style="110" customWidth="1"/>
    <col min="13588" max="13588" width="9.375" style="110" customWidth="1"/>
    <col min="13589" max="13589" width="2.125" style="110" customWidth="1"/>
    <col min="13590" max="13824" width="9.125" style="110"/>
    <col min="13825" max="13825" width="2.125" style="110" customWidth="1"/>
    <col min="13826" max="13826" width="5.75" style="110" customWidth="1"/>
    <col min="13827" max="13827" width="0.75" style="110" customWidth="1"/>
    <col min="13828" max="13831" width="8.875" style="110" customWidth="1"/>
    <col min="13832" max="13832" width="9.375" style="110" customWidth="1"/>
    <col min="13833" max="13833" width="0.75" style="110" customWidth="1"/>
    <col min="13834" max="13835" width="8.875" style="110" customWidth="1"/>
    <col min="13836" max="13836" width="9.125" style="110"/>
    <col min="13837" max="13837" width="8.875" style="110" customWidth="1"/>
    <col min="13838" max="13838" width="9.375" style="110" customWidth="1"/>
    <col min="13839" max="13839" width="0.75" style="110" customWidth="1"/>
    <col min="13840" max="13843" width="8.875" style="110" customWidth="1"/>
    <col min="13844" max="13844" width="9.375" style="110" customWidth="1"/>
    <col min="13845" max="13845" width="2.125" style="110" customWidth="1"/>
    <col min="13846" max="14080" width="9.125" style="110"/>
    <col min="14081" max="14081" width="2.125" style="110" customWidth="1"/>
    <col min="14082" max="14082" width="5.75" style="110" customWidth="1"/>
    <col min="14083" max="14083" width="0.75" style="110" customWidth="1"/>
    <col min="14084" max="14087" width="8.875" style="110" customWidth="1"/>
    <col min="14088" max="14088" width="9.375" style="110" customWidth="1"/>
    <col min="14089" max="14089" width="0.75" style="110" customWidth="1"/>
    <col min="14090" max="14091" width="8.875" style="110" customWidth="1"/>
    <col min="14092" max="14092" width="9.125" style="110"/>
    <col min="14093" max="14093" width="8.875" style="110" customWidth="1"/>
    <col min="14094" max="14094" width="9.375" style="110" customWidth="1"/>
    <col min="14095" max="14095" width="0.75" style="110" customWidth="1"/>
    <col min="14096" max="14099" width="8.875" style="110" customWidth="1"/>
    <col min="14100" max="14100" width="9.375" style="110" customWidth="1"/>
    <col min="14101" max="14101" width="2.125" style="110" customWidth="1"/>
    <col min="14102" max="14336" width="9.125" style="110"/>
    <col min="14337" max="14337" width="2.125" style="110" customWidth="1"/>
    <col min="14338" max="14338" width="5.75" style="110" customWidth="1"/>
    <col min="14339" max="14339" width="0.75" style="110" customWidth="1"/>
    <col min="14340" max="14343" width="8.875" style="110" customWidth="1"/>
    <col min="14344" max="14344" width="9.375" style="110" customWidth="1"/>
    <col min="14345" max="14345" width="0.75" style="110" customWidth="1"/>
    <col min="14346" max="14347" width="8.875" style="110" customWidth="1"/>
    <col min="14348" max="14348" width="9.125" style="110"/>
    <col min="14349" max="14349" width="8.875" style="110" customWidth="1"/>
    <col min="14350" max="14350" width="9.375" style="110" customWidth="1"/>
    <col min="14351" max="14351" width="0.75" style="110" customWidth="1"/>
    <col min="14352" max="14355" width="8.875" style="110" customWidth="1"/>
    <col min="14356" max="14356" width="9.375" style="110" customWidth="1"/>
    <col min="14357" max="14357" width="2.125" style="110" customWidth="1"/>
    <col min="14358" max="14592" width="9.125" style="110"/>
    <col min="14593" max="14593" width="2.125" style="110" customWidth="1"/>
    <col min="14594" max="14594" width="5.75" style="110" customWidth="1"/>
    <col min="14595" max="14595" width="0.75" style="110" customWidth="1"/>
    <col min="14596" max="14599" width="8.875" style="110" customWidth="1"/>
    <col min="14600" max="14600" width="9.375" style="110" customWidth="1"/>
    <col min="14601" max="14601" width="0.75" style="110" customWidth="1"/>
    <col min="14602" max="14603" width="8.875" style="110" customWidth="1"/>
    <col min="14604" max="14604" width="9.125" style="110"/>
    <col min="14605" max="14605" width="8.875" style="110" customWidth="1"/>
    <col min="14606" max="14606" width="9.375" style="110" customWidth="1"/>
    <col min="14607" max="14607" width="0.75" style="110" customWidth="1"/>
    <col min="14608" max="14611" width="8.875" style="110" customWidth="1"/>
    <col min="14612" max="14612" width="9.375" style="110" customWidth="1"/>
    <col min="14613" max="14613" width="2.125" style="110" customWidth="1"/>
    <col min="14614" max="14848" width="9.125" style="110"/>
    <col min="14849" max="14849" width="2.125" style="110" customWidth="1"/>
    <col min="14850" max="14850" width="5.75" style="110" customWidth="1"/>
    <col min="14851" max="14851" width="0.75" style="110" customWidth="1"/>
    <col min="14852" max="14855" width="8.875" style="110" customWidth="1"/>
    <col min="14856" max="14856" width="9.375" style="110" customWidth="1"/>
    <col min="14857" max="14857" width="0.75" style="110" customWidth="1"/>
    <col min="14858" max="14859" width="8.875" style="110" customWidth="1"/>
    <col min="14860" max="14860" width="9.125" style="110"/>
    <col min="14861" max="14861" width="8.875" style="110" customWidth="1"/>
    <col min="14862" max="14862" width="9.375" style="110" customWidth="1"/>
    <col min="14863" max="14863" width="0.75" style="110" customWidth="1"/>
    <col min="14864" max="14867" width="8.875" style="110" customWidth="1"/>
    <col min="14868" max="14868" width="9.375" style="110" customWidth="1"/>
    <col min="14869" max="14869" width="2.125" style="110" customWidth="1"/>
    <col min="14870" max="15104" width="9.125" style="110"/>
    <col min="15105" max="15105" width="2.125" style="110" customWidth="1"/>
    <col min="15106" max="15106" width="5.75" style="110" customWidth="1"/>
    <col min="15107" max="15107" width="0.75" style="110" customWidth="1"/>
    <col min="15108" max="15111" width="8.875" style="110" customWidth="1"/>
    <col min="15112" max="15112" width="9.375" style="110" customWidth="1"/>
    <col min="15113" max="15113" width="0.75" style="110" customWidth="1"/>
    <col min="15114" max="15115" width="8.875" style="110" customWidth="1"/>
    <col min="15116" max="15116" width="9.125" style="110"/>
    <col min="15117" max="15117" width="8.875" style="110" customWidth="1"/>
    <col min="15118" max="15118" width="9.375" style="110" customWidth="1"/>
    <col min="15119" max="15119" width="0.75" style="110" customWidth="1"/>
    <col min="15120" max="15123" width="8.875" style="110" customWidth="1"/>
    <col min="15124" max="15124" width="9.375" style="110" customWidth="1"/>
    <col min="15125" max="15125" width="2.125" style="110" customWidth="1"/>
    <col min="15126" max="15360" width="9.125" style="110"/>
    <col min="15361" max="15361" width="2.125" style="110" customWidth="1"/>
    <col min="15362" max="15362" width="5.75" style="110" customWidth="1"/>
    <col min="15363" max="15363" width="0.75" style="110" customWidth="1"/>
    <col min="15364" max="15367" width="8.875" style="110" customWidth="1"/>
    <col min="15368" max="15368" width="9.375" style="110" customWidth="1"/>
    <col min="15369" max="15369" width="0.75" style="110" customWidth="1"/>
    <col min="15370" max="15371" width="8.875" style="110" customWidth="1"/>
    <col min="15372" max="15372" width="9.125" style="110"/>
    <col min="15373" max="15373" width="8.875" style="110" customWidth="1"/>
    <col min="15374" max="15374" width="9.375" style="110" customWidth="1"/>
    <col min="15375" max="15375" width="0.75" style="110" customWidth="1"/>
    <col min="15376" max="15379" width="8.875" style="110" customWidth="1"/>
    <col min="15380" max="15380" width="9.375" style="110" customWidth="1"/>
    <col min="15381" max="15381" width="2.125" style="110" customWidth="1"/>
    <col min="15382" max="15616" width="9.125" style="110"/>
    <col min="15617" max="15617" width="2.125" style="110" customWidth="1"/>
    <col min="15618" max="15618" width="5.75" style="110" customWidth="1"/>
    <col min="15619" max="15619" width="0.75" style="110" customWidth="1"/>
    <col min="15620" max="15623" width="8.875" style="110" customWidth="1"/>
    <col min="15624" max="15624" width="9.375" style="110" customWidth="1"/>
    <col min="15625" max="15625" width="0.75" style="110" customWidth="1"/>
    <col min="15626" max="15627" width="8.875" style="110" customWidth="1"/>
    <col min="15628" max="15628" width="9.125" style="110"/>
    <col min="15629" max="15629" width="8.875" style="110" customWidth="1"/>
    <col min="15630" max="15630" width="9.375" style="110" customWidth="1"/>
    <col min="15631" max="15631" width="0.75" style="110" customWidth="1"/>
    <col min="15632" max="15635" width="8.875" style="110" customWidth="1"/>
    <col min="15636" max="15636" width="9.375" style="110" customWidth="1"/>
    <col min="15637" max="15637" width="2.125" style="110" customWidth="1"/>
    <col min="15638" max="15872" width="9.125" style="110"/>
    <col min="15873" max="15873" width="2.125" style="110" customWidth="1"/>
    <col min="15874" max="15874" width="5.75" style="110" customWidth="1"/>
    <col min="15875" max="15875" width="0.75" style="110" customWidth="1"/>
    <col min="15876" max="15879" width="8.875" style="110" customWidth="1"/>
    <col min="15880" max="15880" width="9.375" style="110" customWidth="1"/>
    <col min="15881" max="15881" width="0.75" style="110" customWidth="1"/>
    <col min="15882" max="15883" width="8.875" style="110" customWidth="1"/>
    <col min="15884" max="15884" width="9.125" style="110"/>
    <col min="15885" max="15885" width="8.875" style="110" customWidth="1"/>
    <col min="15886" max="15886" width="9.375" style="110" customWidth="1"/>
    <col min="15887" max="15887" width="0.75" style="110" customWidth="1"/>
    <col min="15888" max="15891" width="8.875" style="110" customWidth="1"/>
    <col min="15892" max="15892" width="9.375" style="110" customWidth="1"/>
    <col min="15893" max="15893" width="2.125" style="110" customWidth="1"/>
    <col min="15894" max="16128" width="9.125" style="110"/>
    <col min="16129" max="16129" width="2.125" style="110" customWidth="1"/>
    <col min="16130" max="16130" width="5.75" style="110" customWidth="1"/>
    <col min="16131" max="16131" width="0.75" style="110" customWidth="1"/>
    <col min="16132" max="16135" width="8.875" style="110" customWidth="1"/>
    <col min="16136" max="16136" width="9.375" style="110" customWidth="1"/>
    <col min="16137" max="16137" width="0.75" style="110" customWidth="1"/>
    <col min="16138" max="16139" width="8.875" style="110" customWidth="1"/>
    <col min="16140" max="16140" width="9.125" style="110"/>
    <col min="16141" max="16141" width="8.875" style="110" customWidth="1"/>
    <col min="16142" max="16142" width="9.375" style="110" customWidth="1"/>
    <col min="16143" max="16143" width="0.75" style="110" customWidth="1"/>
    <col min="16144" max="16147" width="8.875" style="110" customWidth="1"/>
    <col min="16148" max="16148" width="9.375" style="110" customWidth="1"/>
    <col min="16149" max="16149" width="2.125" style="110" customWidth="1"/>
    <col min="16150" max="16384" width="9.125" style="110"/>
  </cols>
  <sheetData>
    <row r="1" spans="1:20" s="106" customFormat="1" ht="30" customHeight="1">
      <c r="B1" s="107" t="s">
        <v>106</v>
      </c>
    </row>
    <row r="2" spans="1:20" s="106" customFormat="1" ht="15.75" thickBot="1">
      <c r="B2" s="108" t="s">
        <v>384</v>
      </c>
      <c r="C2" s="109"/>
      <c r="D2" s="109"/>
      <c r="E2" s="109"/>
      <c r="F2" s="109"/>
      <c r="G2" s="109"/>
      <c r="H2" s="109"/>
      <c r="I2" s="109"/>
      <c r="J2" s="109"/>
      <c r="K2" s="109"/>
      <c r="L2" s="109"/>
      <c r="M2" s="109"/>
      <c r="N2" s="109"/>
      <c r="O2" s="109"/>
      <c r="P2" s="109"/>
      <c r="Q2" s="109"/>
      <c r="R2" s="109"/>
      <c r="S2" s="109"/>
      <c r="T2" s="109"/>
    </row>
    <row r="3" spans="1:20" s="106" customFormat="1" ht="16.5" customHeight="1" thickTop="1"/>
    <row r="4" spans="1:20" ht="13.5" customHeight="1">
      <c r="B4" s="111" t="s">
        <v>107</v>
      </c>
      <c r="C4" s="112"/>
      <c r="D4" s="842" t="s">
        <v>385</v>
      </c>
      <c r="E4" s="843"/>
      <c r="F4" s="843"/>
      <c r="G4" s="843"/>
      <c r="H4" s="843"/>
      <c r="I4" s="844"/>
      <c r="J4" s="842" t="s">
        <v>386</v>
      </c>
      <c r="K4" s="843"/>
      <c r="L4" s="843"/>
      <c r="M4" s="843"/>
      <c r="N4" s="843"/>
      <c r="O4" s="845"/>
      <c r="P4" s="842" t="s">
        <v>115</v>
      </c>
      <c r="Q4" s="843"/>
      <c r="R4" s="843"/>
      <c r="S4" s="843"/>
      <c r="T4" s="846"/>
    </row>
    <row r="5" spans="1:20" ht="26.25" customHeight="1">
      <c r="B5" s="114" t="s">
        <v>110</v>
      </c>
      <c r="C5" s="115"/>
      <c r="D5" s="116" t="s">
        <v>111</v>
      </c>
      <c r="E5" s="117" t="s">
        <v>112</v>
      </c>
      <c r="F5" s="117" t="s">
        <v>113</v>
      </c>
      <c r="G5" s="117" t="s">
        <v>114</v>
      </c>
      <c r="H5" s="117" t="s">
        <v>387</v>
      </c>
      <c r="I5" s="118"/>
      <c r="J5" s="116" t="s">
        <v>111</v>
      </c>
      <c r="K5" s="117" t="s">
        <v>112</v>
      </c>
      <c r="L5" s="117" t="s">
        <v>113</v>
      </c>
      <c r="M5" s="117" t="s">
        <v>114</v>
      </c>
      <c r="N5" s="117" t="s">
        <v>387</v>
      </c>
      <c r="O5" s="119"/>
      <c r="P5" s="116" t="s">
        <v>111</v>
      </c>
      <c r="Q5" s="117" t="s">
        <v>112</v>
      </c>
      <c r="R5" s="117" t="s">
        <v>113</v>
      </c>
      <c r="S5" s="117" t="s">
        <v>114</v>
      </c>
      <c r="T5" s="120" t="s">
        <v>387</v>
      </c>
    </row>
    <row r="6" spans="1:20" s="113" customFormat="1" ht="3" customHeight="1">
      <c r="A6" s="110"/>
      <c r="B6" s="121"/>
      <c r="C6" s="121"/>
      <c r="D6" s="122"/>
      <c r="E6" s="122"/>
      <c r="F6" s="122"/>
      <c r="G6" s="122"/>
      <c r="H6" s="123"/>
      <c r="I6" s="124"/>
      <c r="J6" s="122"/>
      <c r="K6" s="122"/>
      <c r="L6" s="122"/>
      <c r="M6" s="122"/>
      <c r="N6" s="123"/>
      <c r="O6" s="125"/>
      <c r="P6" s="122"/>
      <c r="Q6" s="122"/>
      <c r="R6" s="122"/>
      <c r="S6" s="122"/>
      <c r="T6" s="122"/>
    </row>
    <row r="7" spans="1:20" s="113" customFormat="1" ht="12.75" customHeight="1">
      <c r="A7" s="110"/>
      <c r="B7" s="126">
        <v>2015</v>
      </c>
      <c r="C7" s="115"/>
      <c r="D7" s="127"/>
      <c r="E7" s="127"/>
      <c r="F7" s="127"/>
      <c r="G7" s="127"/>
      <c r="H7" s="128"/>
      <c r="I7" s="129"/>
      <c r="J7" s="127"/>
      <c r="K7" s="127"/>
      <c r="L7" s="127"/>
      <c r="M7" s="127"/>
      <c r="N7" s="128"/>
      <c r="O7" s="130"/>
      <c r="P7" s="127"/>
      <c r="Q7" s="127"/>
      <c r="R7" s="127"/>
      <c r="S7" s="127"/>
      <c r="T7" s="127"/>
    </row>
    <row r="8" spans="1:20" s="113" customFormat="1" ht="12.75" customHeight="1">
      <c r="A8" s="110"/>
      <c r="B8" s="131" t="s">
        <v>3</v>
      </c>
      <c r="C8" s="115"/>
      <c r="D8" s="127"/>
      <c r="E8" s="127"/>
      <c r="F8" s="127"/>
      <c r="G8" s="127"/>
      <c r="H8" s="128"/>
      <c r="I8" s="129"/>
      <c r="J8" s="127"/>
      <c r="K8" s="127"/>
      <c r="L8" s="127"/>
      <c r="M8" s="127"/>
      <c r="N8" s="128"/>
      <c r="O8" s="130"/>
      <c r="P8" s="127"/>
      <c r="Q8" s="127"/>
      <c r="R8" s="127"/>
      <c r="S8" s="127"/>
      <c r="T8" s="127"/>
    </row>
    <row r="9" spans="1:20" s="113" customFormat="1" ht="12.75" customHeight="1">
      <c r="A9" s="110"/>
      <c r="B9" s="133" t="s">
        <v>4</v>
      </c>
      <c r="C9" s="115"/>
      <c r="D9" s="127"/>
      <c r="E9" s="127"/>
      <c r="F9" s="127"/>
      <c r="G9" s="127"/>
      <c r="H9" s="128"/>
      <c r="I9" s="129"/>
      <c r="J9" s="127"/>
      <c r="K9" s="127"/>
      <c r="L9" s="127"/>
      <c r="M9" s="127"/>
      <c r="N9" s="128"/>
      <c r="O9" s="130"/>
      <c r="P9" s="127"/>
      <c r="Q9" s="127"/>
      <c r="R9" s="127"/>
      <c r="S9" s="127"/>
      <c r="T9" s="127"/>
    </row>
    <row r="10" spans="1:20" s="113" customFormat="1" ht="12.75" customHeight="1">
      <c r="A10" s="110"/>
      <c r="B10" s="133" t="s">
        <v>5</v>
      </c>
      <c r="C10" s="115"/>
      <c r="D10" s="127"/>
      <c r="E10" s="127"/>
      <c r="F10" s="127"/>
      <c r="G10" s="127"/>
      <c r="H10" s="128"/>
      <c r="I10" s="129"/>
      <c r="J10" s="127"/>
      <c r="K10" s="127"/>
      <c r="L10" s="127"/>
      <c r="M10" s="127"/>
      <c r="N10" s="128"/>
      <c r="O10" s="130"/>
      <c r="P10" s="127"/>
      <c r="Q10" s="127"/>
      <c r="R10" s="127"/>
      <c r="S10" s="127"/>
      <c r="T10" s="127"/>
    </row>
    <row r="11" spans="1:20" s="113" customFormat="1" ht="12.75" customHeight="1">
      <c r="A11" s="110"/>
      <c r="B11" s="133" t="s">
        <v>7</v>
      </c>
      <c r="C11" s="115"/>
      <c r="D11" s="127"/>
      <c r="E11" s="127"/>
      <c r="F11" s="127"/>
      <c r="G11" s="127"/>
      <c r="H11" s="128"/>
      <c r="I11" s="129"/>
      <c r="J11" s="127"/>
      <c r="K11" s="127"/>
      <c r="L11" s="127"/>
      <c r="M11" s="127"/>
      <c r="N11" s="128"/>
      <c r="O11" s="130"/>
      <c r="P11" s="127"/>
      <c r="Q11" s="127"/>
      <c r="R11" s="127"/>
      <c r="S11" s="127"/>
      <c r="T11" s="127"/>
    </row>
    <row r="12" spans="1:20" s="113" customFormat="1" ht="12.75" customHeight="1">
      <c r="A12" s="110"/>
      <c r="B12" s="133" t="s">
        <v>9</v>
      </c>
      <c r="C12" s="115"/>
      <c r="D12" s="127"/>
      <c r="E12" s="127"/>
      <c r="F12" s="127"/>
      <c r="G12" s="127"/>
      <c r="H12" s="128"/>
      <c r="I12" s="129"/>
      <c r="J12" s="127"/>
      <c r="K12" s="127"/>
      <c r="L12" s="127"/>
      <c r="M12" s="127"/>
      <c r="N12" s="128"/>
      <c r="O12" s="130"/>
      <c r="P12" s="127"/>
      <c r="Q12" s="127"/>
      <c r="R12" s="127"/>
      <c r="S12" s="127"/>
      <c r="T12" s="127"/>
    </row>
    <row r="13" spans="1:20" s="113" customFormat="1" ht="12.75" customHeight="1">
      <c r="A13" s="110"/>
      <c r="B13" s="133" t="s">
        <v>10</v>
      </c>
      <c r="C13" s="115"/>
      <c r="D13" s="127"/>
      <c r="E13" s="127"/>
      <c r="F13" s="127"/>
      <c r="G13" s="127"/>
      <c r="H13" s="128"/>
      <c r="I13" s="129"/>
      <c r="J13" s="127"/>
      <c r="K13" s="127"/>
      <c r="L13" s="127"/>
      <c r="M13" s="127"/>
      <c r="N13" s="128"/>
      <c r="O13" s="130"/>
      <c r="P13" s="127"/>
      <c r="Q13" s="127"/>
      <c r="R13" s="127"/>
      <c r="S13" s="127"/>
      <c r="T13" s="127"/>
    </row>
    <row r="14" spans="1:20" s="113" customFormat="1" ht="12.75" customHeight="1">
      <c r="A14" s="110"/>
      <c r="B14" s="133" t="s">
        <v>12</v>
      </c>
      <c r="C14" s="115"/>
      <c r="D14" s="127"/>
      <c r="E14" s="127"/>
      <c r="F14" s="127"/>
      <c r="G14" s="127"/>
      <c r="H14" s="128"/>
      <c r="I14" s="129"/>
      <c r="J14" s="127"/>
      <c r="K14" s="127"/>
      <c r="L14" s="127"/>
      <c r="M14" s="127"/>
      <c r="N14" s="128"/>
      <c r="O14" s="130"/>
      <c r="P14" s="127"/>
      <c r="Q14" s="127"/>
      <c r="R14" s="127"/>
      <c r="S14" s="127"/>
      <c r="T14" s="127"/>
    </row>
    <row r="15" spans="1:20" s="113" customFormat="1" ht="12.75" customHeight="1">
      <c r="A15" s="110"/>
      <c r="B15" s="133" t="s">
        <v>13</v>
      </c>
      <c r="C15" s="115"/>
      <c r="D15" s="127"/>
      <c r="E15" s="127"/>
      <c r="F15" s="127"/>
      <c r="G15" s="127"/>
      <c r="H15" s="128"/>
      <c r="I15" s="129"/>
      <c r="J15" s="127"/>
      <c r="K15" s="127"/>
      <c r="L15" s="127"/>
      <c r="M15" s="127"/>
      <c r="N15" s="128"/>
      <c r="O15" s="130"/>
      <c r="P15" s="127"/>
      <c r="Q15" s="127"/>
      <c r="R15" s="127"/>
      <c r="S15" s="127"/>
      <c r="T15" s="127"/>
    </row>
    <row r="16" spans="1:20" s="113" customFormat="1" ht="12.75" customHeight="1">
      <c r="A16" s="110"/>
      <c r="B16" s="133" t="s">
        <v>14</v>
      </c>
      <c r="C16" s="115"/>
      <c r="D16" s="127"/>
      <c r="E16" s="127"/>
      <c r="F16" s="127"/>
      <c r="G16" s="127"/>
      <c r="H16" s="128"/>
      <c r="I16" s="129"/>
      <c r="J16" s="127"/>
      <c r="K16" s="127"/>
      <c r="L16" s="127"/>
      <c r="M16" s="127"/>
      <c r="N16" s="128"/>
      <c r="O16" s="130"/>
      <c r="P16" s="127"/>
      <c r="Q16" s="127"/>
      <c r="R16" s="127"/>
      <c r="S16" s="127"/>
      <c r="T16" s="127"/>
    </row>
    <row r="17" spans="1:20" s="113" customFormat="1" ht="12.75" customHeight="1">
      <c r="A17" s="110"/>
      <c r="B17" s="133" t="s">
        <v>15</v>
      </c>
      <c r="C17" s="115"/>
      <c r="D17" s="127"/>
      <c r="E17" s="127"/>
      <c r="F17" s="127"/>
      <c r="G17" s="127"/>
      <c r="H17" s="128"/>
      <c r="I17" s="129"/>
      <c r="J17" s="127"/>
      <c r="K17" s="127"/>
      <c r="L17" s="127"/>
      <c r="M17" s="127"/>
      <c r="N17" s="128"/>
      <c r="O17" s="130"/>
      <c r="P17" s="127"/>
      <c r="Q17" s="127"/>
      <c r="R17" s="127"/>
      <c r="S17" s="127"/>
      <c r="T17" s="127"/>
    </row>
    <row r="18" spans="1:20" s="113" customFormat="1" ht="12.75" customHeight="1">
      <c r="A18" s="110"/>
      <c r="B18" s="133" t="s">
        <v>16</v>
      </c>
      <c r="C18" s="115"/>
      <c r="D18" s="127"/>
      <c r="E18" s="127"/>
      <c r="F18" s="127"/>
      <c r="G18" s="127"/>
      <c r="H18" s="128"/>
      <c r="I18" s="129"/>
      <c r="J18" s="127"/>
      <c r="K18" s="127"/>
      <c r="L18" s="127"/>
      <c r="M18" s="127"/>
      <c r="N18" s="128"/>
      <c r="O18" s="130"/>
      <c r="P18" s="127"/>
      <c r="Q18" s="127"/>
      <c r="R18" s="127"/>
      <c r="S18" s="127"/>
      <c r="T18" s="127"/>
    </row>
    <row r="19" spans="1:20" s="113" customFormat="1" ht="12.75" customHeight="1">
      <c r="A19" s="110"/>
      <c r="B19" s="133" t="s">
        <v>17</v>
      </c>
      <c r="C19" s="115"/>
      <c r="D19" s="127"/>
      <c r="E19" s="127"/>
      <c r="F19" s="127"/>
      <c r="G19" s="127"/>
      <c r="H19" s="128"/>
      <c r="I19" s="129"/>
      <c r="J19" s="127"/>
      <c r="K19" s="127"/>
      <c r="L19" s="127"/>
      <c r="M19" s="127"/>
      <c r="N19" s="128"/>
      <c r="O19" s="130"/>
      <c r="P19" s="127"/>
      <c r="Q19" s="127"/>
      <c r="R19" s="127"/>
      <c r="S19" s="127"/>
      <c r="T19" s="127"/>
    </row>
    <row r="20" spans="1:20" s="113" customFormat="1" ht="12.75" customHeight="1">
      <c r="A20" s="110"/>
      <c r="B20" s="133" t="s">
        <v>18</v>
      </c>
      <c r="C20" s="115"/>
      <c r="D20" s="127"/>
      <c r="E20" s="127"/>
      <c r="F20" s="127"/>
      <c r="G20" s="127"/>
      <c r="H20" s="128"/>
      <c r="I20" s="129"/>
      <c r="J20" s="127"/>
      <c r="K20" s="127"/>
      <c r="L20" s="127"/>
      <c r="M20" s="127"/>
      <c r="N20" s="128"/>
      <c r="O20" s="130"/>
      <c r="P20" s="127"/>
      <c r="Q20" s="127"/>
      <c r="R20" s="127"/>
      <c r="S20" s="127"/>
      <c r="T20" s="127"/>
    </row>
    <row r="21" spans="1:20" s="113" customFormat="1" ht="12.75" customHeight="1">
      <c r="A21" s="110"/>
      <c r="B21" s="133" t="s">
        <v>20</v>
      </c>
      <c r="C21" s="115"/>
      <c r="D21" s="127"/>
      <c r="E21" s="127"/>
      <c r="F21" s="127"/>
      <c r="G21" s="127"/>
      <c r="H21" s="128"/>
      <c r="I21" s="129"/>
      <c r="J21" s="127"/>
      <c r="K21" s="127"/>
      <c r="L21" s="127"/>
      <c r="M21" s="127"/>
      <c r="N21" s="128"/>
      <c r="O21" s="130"/>
      <c r="P21" s="127"/>
      <c r="Q21" s="127"/>
      <c r="R21" s="127"/>
      <c r="S21" s="127"/>
      <c r="T21" s="127"/>
    </row>
    <row r="22" spans="1:20" s="113" customFormat="1" ht="12.75" customHeight="1">
      <c r="A22" s="110"/>
      <c r="B22" s="133" t="s">
        <v>21</v>
      </c>
      <c r="C22" s="115"/>
      <c r="D22" s="127"/>
      <c r="E22" s="127"/>
      <c r="F22" s="127"/>
      <c r="G22" s="127"/>
      <c r="H22" s="128"/>
      <c r="I22" s="129"/>
      <c r="J22" s="127"/>
      <c r="K22" s="127"/>
      <c r="L22" s="127"/>
      <c r="M22" s="127"/>
      <c r="N22" s="128"/>
      <c r="O22" s="130"/>
      <c r="P22" s="127"/>
      <c r="Q22" s="127"/>
      <c r="R22" s="127"/>
      <c r="S22" s="127"/>
      <c r="T22" s="127"/>
    </row>
    <row r="23" spans="1:20" s="113" customFormat="1" ht="12.75" customHeight="1">
      <c r="A23" s="110"/>
      <c r="B23" s="133" t="s">
        <v>22</v>
      </c>
      <c r="C23" s="115"/>
      <c r="D23" s="127"/>
      <c r="E23" s="127"/>
      <c r="F23" s="127"/>
      <c r="G23" s="127"/>
      <c r="H23" s="128"/>
      <c r="I23" s="129"/>
      <c r="J23" s="127"/>
      <c r="K23" s="127"/>
      <c r="L23" s="127"/>
      <c r="M23" s="127"/>
      <c r="N23" s="128"/>
      <c r="O23" s="130"/>
      <c r="P23" s="127"/>
      <c r="Q23" s="127"/>
      <c r="R23" s="127"/>
      <c r="S23" s="127"/>
      <c r="T23" s="127"/>
    </row>
    <row r="24" spans="1:20" s="113" customFormat="1" ht="12.75" customHeight="1">
      <c r="A24" s="110"/>
      <c r="B24" s="133" t="s">
        <v>100</v>
      </c>
      <c r="C24" s="115"/>
      <c r="D24" s="127"/>
      <c r="E24" s="127"/>
      <c r="F24" s="127"/>
      <c r="G24" s="127"/>
      <c r="H24" s="128"/>
      <c r="I24" s="129"/>
      <c r="J24" s="127"/>
      <c r="K24" s="127"/>
      <c r="L24" s="127"/>
      <c r="M24" s="127"/>
      <c r="N24" s="128"/>
      <c r="O24" s="130"/>
      <c r="P24" s="127"/>
      <c r="Q24" s="127"/>
      <c r="R24" s="127"/>
      <c r="S24" s="127"/>
      <c r="T24" s="127"/>
    </row>
    <row r="25" spans="1:20" s="113" customFormat="1" ht="12.75" customHeight="1">
      <c r="A25" s="110"/>
      <c r="B25" s="133" t="s">
        <v>101</v>
      </c>
      <c r="C25" s="115"/>
      <c r="D25" s="127"/>
      <c r="E25" s="127"/>
      <c r="F25" s="127"/>
      <c r="G25" s="127"/>
      <c r="H25" s="128"/>
      <c r="I25" s="129"/>
      <c r="J25" s="127"/>
      <c r="K25" s="127"/>
      <c r="L25" s="127"/>
      <c r="M25" s="127"/>
      <c r="N25" s="128"/>
      <c r="O25" s="130"/>
      <c r="P25" s="127"/>
      <c r="Q25" s="127"/>
      <c r="R25" s="127"/>
      <c r="S25" s="127"/>
      <c r="T25" s="127"/>
    </row>
    <row r="26" spans="1:20" s="113" customFormat="1" ht="12.75" customHeight="1">
      <c r="A26" s="110"/>
      <c r="B26" s="133" t="s">
        <v>102</v>
      </c>
      <c r="C26" s="115"/>
      <c r="D26" s="127"/>
      <c r="E26" s="127"/>
      <c r="F26" s="127"/>
      <c r="G26" s="127"/>
      <c r="H26" s="128"/>
      <c r="I26" s="129"/>
      <c r="J26" s="127"/>
      <c r="K26" s="127"/>
      <c r="L26" s="127"/>
      <c r="M26" s="127"/>
      <c r="N26" s="128"/>
      <c r="O26" s="130"/>
      <c r="P26" s="127"/>
      <c r="Q26" s="127"/>
      <c r="R26" s="127"/>
      <c r="S26" s="127"/>
      <c r="T26" s="127"/>
    </row>
    <row r="27" spans="1:20" s="113" customFormat="1" ht="12.75" customHeight="1">
      <c r="A27" s="110"/>
      <c r="B27" s="133" t="s">
        <v>103</v>
      </c>
      <c r="C27" s="115"/>
      <c r="D27" s="127"/>
      <c r="E27" s="127"/>
      <c r="F27" s="127"/>
      <c r="G27" s="127"/>
      <c r="H27" s="128"/>
      <c r="I27" s="129"/>
      <c r="J27" s="127"/>
      <c r="K27" s="127"/>
      <c r="L27" s="127"/>
      <c r="M27" s="127"/>
      <c r="N27" s="128"/>
      <c r="O27" s="130"/>
      <c r="P27" s="127"/>
      <c r="Q27" s="127"/>
      <c r="R27" s="127"/>
      <c r="S27" s="127"/>
      <c r="T27" s="127"/>
    </row>
    <row r="28" spans="1:20" s="113" customFormat="1" ht="12.75" customHeight="1">
      <c r="A28" s="110"/>
      <c r="B28" s="133" t="s">
        <v>104</v>
      </c>
      <c r="C28" s="115"/>
      <c r="D28" s="127"/>
      <c r="E28" s="127"/>
      <c r="F28" s="127"/>
      <c r="G28" s="127"/>
      <c r="H28" s="128"/>
      <c r="I28" s="129"/>
      <c r="J28" s="127"/>
      <c r="K28" s="127"/>
      <c r="L28" s="127"/>
      <c r="M28" s="127"/>
      <c r="N28" s="128"/>
      <c r="O28" s="130"/>
      <c r="P28" s="127"/>
      <c r="Q28" s="127"/>
      <c r="R28" s="127"/>
      <c r="S28" s="127"/>
      <c r="T28" s="127"/>
    </row>
    <row r="29" spans="1:20" s="113" customFormat="1" ht="3" customHeight="1">
      <c r="A29" s="110"/>
      <c r="B29" s="121"/>
      <c r="C29" s="121"/>
      <c r="D29" s="121"/>
      <c r="E29" s="121"/>
      <c r="F29" s="121"/>
      <c r="G29" s="121"/>
      <c r="H29" s="121"/>
      <c r="I29" s="121"/>
      <c r="J29" s="121"/>
      <c r="K29" s="121"/>
      <c r="L29" s="121"/>
      <c r="M29" s="121"/>
      <c r="N29" s="121"/>
      <c r="O29" s="121"/>
      <c r="P29" s="121"/>
      <c r="Q29" s="121"/>
      <c r="R29" s="121"/>
      <c r="S29" s="121"/>
      <c r="T29" s="121"/>
    </row>
    <row r="30" spans="1:20" s="113" customFormat="1" ht="12.75" customHeight="1">
      <c r="A30" s="110"/>
      <c r="B30" s="126">
        <v>2014</v>
      </c>
      <c r="C30" s="115"/>
      <c r="D30" s="127">
        <v>286168.02970000001</v>
      </c>
      <c r="E30" s="127">
        <v>293803.30512668227</v>
      </c>
      <c r="F30" s="127">
        <v>295016.76553315617</v>
      </c>
      <c r="G30" s="128">
        <v>288223.20359157899</v>
      </c>
      <c r="H30" s="128">
        <v>290802.82598785439</v>
      </c>
      <c r="I30" s="129"/>
      <c r="J30" s="127">
        <v>58686.010300000009</v>
      </c>
      <c r="K30" s="127">
        <v>59513.453304117786</v>
      </c>
      <c r="L30" s="127">
        <v>59241.307478947369</v>
      </c>
      <c r="M30" s="128">
        <v>59191.8</v>
      </c>
      <c r="N30" s="128">
        <v>59158.142770766288</v>
      </c>
      <c r="P30" s="127">
        <v>344854.04000000004</v>
      </c>
      <c r="Q30" s="127">
        <v>353316.75843080011</v>
      </c>
      <c r="R30" s="127">
        <v>354258.07301210356</v>
      </c>
      <c r="S30" s="127">
        <v>347415.00359157898</v>
      </c>
      <c r="T30" s="127">
        <v>349960.96875862061</v>
      </c>
    </row>
    <row r="31" spans="1:20" s="113" customFormat="1" ht="12.75" customHeight="1">
      <c r="A31" s="110"/>
      <c r="B31" s="131" t="s">
        <v>3</v>
      </c>
      <c r="C31" s="115"/>
      <c r="D31" s="410">
        <v>5252.9999999999991</v>
      </c>
      <c r="E31" s="410">
        <v>5080</v>
      </c>
      <c r="F31" s="127">
        <v>4597</v>
      </c>
      <c r="G31" s="127">
        <v>4831</v>
      </c>
      <c r="H31" s="128">
        <v>4940.25</v>
      </c>
      <c r="I31" s="129"/>
      <c r="J31" s="410">
        <v>9082.9999999999982</v>
      </c>
      <c r="K31" s="410">
        <v>8219.9999999999964</v>
      </c>
      <c r="L31" s="127">
        <v>7644</v>
      </c>
      <c r="M31" s="127">
        <v>8349</v>
      </c>
      <c r="N31" s="128">
        <v>8324</v>
      </c>
      <c r="P31" s="410">
        <v>14335.999999999996</v>
      </c>
      <c r="Q31" s="410">
        <v>13299.999999999996</v>
      </c>
      <c r="R31" s="127">
        <v>12241</v>
      </c>
      <c r="S31" s="127">
        <v>13180</v>
      </c>
      <c r="T31" s="127">
        <v>13264.249999999998</v>
      </c>
    </row>
    <row r="32" spans="1:20" s="113" customFormat="1" ht="12.75" customHeight="1">
      <c r="A32" s="110"/>
      <c r="B32" s="133" t="s">
        <v>4</v>
      </c>
      <c r="C32" s="115"/>
      <c r="D32" s="410">
        <v>595</v>
      </c>
      <c r="E32" s="410">
        <v>584</v>
      </c>
      <c r="F32" s="127">
        <v>585</v>
      </c>
      <c r="G32" s="127">
        <v>600</v>
      </c>
      <c r="H32" s="128">
        <v>591</v>
      </c>
      <c r="I32" s="129"/>
      <c r="J32" s="410">
        <v>0</v>
      </c>
      <c r="K32" s="410">
        <v>0</v>
      </c>
      <c r="L32" s="127">
        <v>0</v>
      </c>
      <c r="M32" s="127">
        <v>0</v>
      </c>
      <c r="N32" s="128">
        <v>0</v>
      </c>
      <c r="P32" s="410">
        <v>595</v>
      </c>
      <c r="Q32" s="410">
        <v>584</v>
      </c>
      <c r="R32" s="127">
        <v>585</v>
      </c>
      <c r="S32" s="127">
        <v>600</v>
      </c>
      <c r="T32" s="127">
        <v>591</v>
      </c>
    </row>
    <row r="33" spans="1:20" s="113" customFormat="1" ht="12.75" customHeight="1">
      <c r="A33" s="110"/>
      <c r="B33" s="133" t="s">
        <v>5</v>
      </c>
      <c r="C33" s="115"/>
      <c r="D33" s="410">
        <v>22115.198400000001</v>
      </c>
      <c r="E33" s="410">
        <v>22310.479726682315</v>
      </c>
      <c r="F33" s="127">
        <v>22484.192521052639</v>
      </c>
      <c r="G33" s="127">
        <v>22347.59873157895</v>
      </c>
      <c r="H33" s="128">
        <v>22314.367344828479</v>
      </c>
      <c r="I33" s="129"/>
      <c r="J33" s="410">
        <v>4311.8015999999998</v>
      </c>
      <c r="K33" s="410">
        <v>4238.5824041177812</v>
      </c>
      <c r="L33" s="127">
        <v>4191.8074789473694</v>
      </c>
      <c r="M33" s="127">
        <v>4205</v>
      </c>
      <c r="N33" s="128">
        <v>4236.7978707662878</v>
      </c>
      <c r="P33" s="410">
        <v>26427</v>
      </c>
      <c r="Q33" s="410">
        <v>26549.062130800095</v>
      </c>
      <c r="R33" s="127">
        <v>26676.000000000007</v>
      </c>
      <c r="S33" s="127">
        <v>26552.59873157895</v>
      </c>
      <c r="T33" s="127">
        <v>26551.165215594763</v>
      </c>
    </row>
    <row r="34" spans="1:20" s="113" customFormat="1" ht="12.75" customHeight="1">
      <c r="A34" s="110"/>
      <c r="B34" s="133" t="s">
        <v>7</v>
      </c>
      <c r="C34" s="115"/>
      <c r="D34" s="410">
        <v>1384</v>
      </c>
      <c r="E34" s="410">
        <v>1421</v>
      </c>
      <c r="F34" s="127">
        <v>1430</v>
      </c>
      <c r="G34" s="127">
        <v>1435</v>
      </c>
      <c r="H34" s="128">
        <v>1417.5</v>
      </c>
      <c r="I34" s="129"/>
      <c r="J34" s="410">
        <v>0</v>
      </c>
      <c r="K34" s="410">
        <v>0</v>
      </c>
      <c r="L34" s="127">
        <v>0</v>
      </c>
      <c r="M34" s="127">
        <v>0</v>
      </c>
      <c r="N34" s="128">
        <v>0</v>
      </c>
      <c r="P34" s="410">
        <v>1384</v>
      </c>
      <c r="Q34" s="410">
        <v>1421</v>
      </c>
      <c r="R34" s="127">
        <v>1430</v>
      </c>
      <c r="S34" s="127">
        <v>1435</v>
      </c>
      <c r="T34" s="127">
        <v>1417.5</v>
      </c>
    </row>
    <row r="35" spans="1:20" s="113" customFormat="1" ht="12.75" customHeight="1">
      <c r="A35" s="110"/>
      <c r="B35" s="133" t="s">
        <v>9</v>
      </c>
      <c r="C35" s="115"/>
      <c r="D35" s="410">
        <v>2254.44</v>
      </c>
      <c r="E35" s="410">
        <v>2154.44</v>
      </c>
      <c r="F35" s="127">
        <v>2145.6</v>
      </c>
      <c r="G35" s="127">
        <v>2140.04</v>
      </c>
      <c r="H35" s="128">
        <v>2173.63</v>
      </c>
      <c r="I35" s="129"/>
      <c r="J35" s="410">
        <v>112.55999999999995</v>
      </c>
      <c r="K35" s="410">
        <v>107.56000000000006</v>
      </c>
      <c r="L35" s="127">
        <v>109.39999999999998</v>
      </c>
      <c r="M35" s="127">
        <v>110</v>
      </c>
      <c r="N35" s="128">
        <v>109.88</v>
      </c>
      <c r="P35" s="410">
        <v>2367</v>
      </c>
      <c r="Q35" s="410">
        <v>2262</v>
      </c>
      <c r="R35" s="127">
        <v>2255</v>
      </c>
      <c r="S35" s="127">
        <v>2250.04</v>
      </c>
      <c r="T35" s="127">
        <v>2283.5100000000002</v>
      </c>
    </row>
    <row r="36" spans="1:20" s="113" customFormat="1" ht="12.75" customHeight="1">
      <c r="A36" s="110"/>
      <c r="B36" s="133" t="s">
        <v>10</v>
      </c>
      <c r="C36" s="115"/>
      <c r="D36" s="410">
        <v>17879.64</v>
      </c>
      <c r="E36" s="410">
        <v>17800</v>
      </c>
      <c r="F36" s="127">
        <v>16950</v>
      </c>
      <c r="G36" s="127">
        <v>16858.599999999999</v>
      </c>
      <c r="H36" s="128">
        <v>17372.059999999998</v>
      </c>
      <c r="I36" s="129"/>
      <c r="J36" s="410">
        <v>5125.8999999999996</v>
      </c>
      <c r="K36" s="410">
        <v>4790.4000000000005</v>
      </c>
      <c r="L36" s="127">
        <v>4850.5999999999995</v>
      </c>
      <c r="M36" s="127">
        <v>4961</v>
      </c>
      <c r="N36" s="128">
        <v>4931.9749999999995</v>
      </c>
      <c r="P36" s="410">
        <v>23005.54</v>
      </c>
      <c r="Q36" s="410">
        <v>22590.400000000001</v>
      </c>
      <c r="R36" s="127">
        <v>21800.6</v>
      </c>
      <c r="S36" s="127">
        <v>21819.599999999999</v>
      </c>
      <c r="T36" s="127">
        <v>22304.035000000003</v>
      </c>
    </row>
    <row r="37" spans="1:20" s="113" customFormat="1" ht="12.75" customHeight="1">
      <c r="A37" s="110"/>
      <c r="B37" s="133" t="s">
        <v>12</v>
      </c>
      <c r="C37" s="115"/>
      <c r="D37" s="410">
        <v>49505.4</v>
      </c>
      <c r="E37" s="410">
        <v>50404.35</v>
      </c>
      <c r="F37" s="127">
        <v>50639</v>
      </c>
      <c r="G37" s="127">
        <v>49811</v>
      </c>
      <c r="H37" s="128">
        <v>50089.9375</v>
      </c>
      <c r="I37" s="129"/>
      <c r="J37" s="410">
        <v>13339.6</v>
      </c>
      <c r="K37" s="410">
        <v>13765.355000000001</v>
      </c>
      <c r="L37" s="127">
        <v>13905.5</v>
      </c>
      <c r="M37" s="127">
        <v>13969.8</v>
      </c>
      <c r="N37" s="128">
        <v>13745.063750000001</v>
      </c>
      <c r="P37" s="410">
        <v>62845</v>
      </c>
      <c r="Q37" s="410">
        <v>64169.705000000002</v>
      </c>
      <c r="R37" s="127">
        <v>64544.5</v>
      </c>
      <c r="S37" s="127">
        <v>63780.800000000003</v>
      </c>
      <c r="T37" s="127">
        <v>63835.001250000001</v>
      </c>
    </row>
    <row r="38" spans="1:20" s="113" customFormat="1" ht="12.75" customHeight="1">
      <c r="A38" s="110"/>
      <c r="B38" s="133" t="s">
        <v>13</v>
      </c>
      <c r="C38" s="115"/>
      <c r="D38" s="410">
        <v>12732.874800000001</v>
      </c>
      <c r="E38" s="410">
        <v>13583.380000000001</v>
      </c>
      <c r="F38" s="127">
        <v>13839.96</v>
      </c>
      <c r="G38" s="127">
        <v>12031.68</v>
      </c>
      <c r="H38" s="128">
        <v>13046.9737</v>
      </c>
      <c r="I38" s="129"/>
      <c r="J38" s="410">
        <v>3232.1251999999995</v>
      </c>
      <c r="K38" s="410">
        <v>3516.1840000000002</v>
      </c>
      <c r="L38" s="127">
        <v>3465</v>
      </c>
      <c r="M38" s="127">
        <v>3273</v>
      </c>
      <c r="N38" s="128">
        <v>3371.5772999999999</v>
      </c>
      <c r="P38" s="410">
        <v>15965</v>
      </c>
      <c r="Q38" s="410">
        <v>17099.564000000002</v>
      </c>
      <c r="R38" s="127">
        <v>17304.96</v>
      </c>
      <c r="S38" s="127">
        <v>15304.68</v>
      </c>
      <c r="T38" s="127">
        <v>16418.550999999999</v>
      </c>
    </row>
    <row r="39" spans="1:20" s="113" customFormat="1" ht="12.75" customHeight="1">
      <c r="A39" s="110"/>
      <c r="B39" s="133" t="s">
        <v>14</v>
      </c>
      <c r="C39" s="115"/>
      <c r="D39" s="410">
        <v>27874.825000000001</v>
      </c>
      <c r="E39" s="410">
        <v>34339</v>
      </c>
      <c r="F39" s="127">
        <v>36836</v>
      </c>
      <c r="G39" s="127">
        <v>30890</v>
      </c>
      <c r="H39" s="128">
        <v>32484.956249999999</v>
      </c>
      <c r="I39" s="129"/>
      <c r="J39" s="410">
        <v>5385.2749999999996</v>
      </c>
      <c r="K39" s="410">
        <v>6711</v>
      </c>
      <c r="L39" s="127">
        <v>7314</v>
      </c>
      <c r="M39" s="127">
        <v>6360</v>
      </c>
      <c r="N39" s="128">
        <v>6442.5687500000004</v>
      </c>
      <c r="P39" s="410">
        <v>33260.1</v>
      </c>
      <c r="Q39" s="410">
        <v>41050</v>
      </c>
      <c r="R39" s="127">
        <v>44150</v>
      </c>
      <c r="S39" s="127">
        <v>37250</v>
      </c>
      <c r="T39" s="127">
        <v>38927.525000000001</v>
      </c>
    </row>
    <row r="40" spans="1:20" s="113" customFormat="1" ht="12.75" customHeight="1">
      <c r="A40" s="110"/>
      <c r="B40" s="133" t="s">
        <v>15</v>
      </c>
      <c r="C40" s="115"/>
      <c r="D40" s="410">
        <v>7973.6181999999999</v>
      </c>
      <c r="E40" s="410">
        <v>7923.0599999999995</v>
      </c>
      <c r="F40" s="127">
        <v>7891.8947058823505</v>
      </c>
      <c r="G40" s="127">
        <v>7636.7210000000005</v>
      </c>
      <c r="H40" s="128">
        <v>7856.3234764705876</v>
      </c>
      <c r="I40" s="129"/>
      <c r="J40" s="410">
        <v>882.38180000000034</v>
      </c>
      <c r="K40" s="410">
        <v>876.94</v>
      </c>
      <c r="L40" s="127">
        <v>903</v>
      </c>
      <c r="M40" s="127">
        <v>881</v>
      </c>
      <c r="N40" s="128">
        <v>885.83045000000016</v>
      </c>
      <c r="P40" s="410">
        <v>8856</v>
      </c>
      <c r="Q40" s="410">
        <v>8800</v>
      </c>
      <c r="R40" s="127">
        <v>8794.8947058823505</v>
      </c>
      <c r="S40" s="127">
        <v>8517.7210000000014</v>
      </c>
      <c r="T40" s="127">
        <v>8742.153926470588</v>
      </c>
    </row>
    <row r="41" spans="1:20" s="113" customFormat="1" ht="12.75" customHeight="1">
      <c r="A41" s="110"/>
      <c r="B41" s="133" t="s">
        <v>16</v>
      </c>
      <c r="C41" s="115"/>
      <c r="D41" s="410">
        <v>16759.891300000003</v>
      </c>
      <c r="E41" s="410">
        <v>16813.907299999999</v>
      </c>
      <c r="F41" s="127">
        <v>16841.64</v>
      </c>
      <c r="G41" s="127">
        <v>16563.143</v>
      </c>
      <c r="H41" s="128">
        <v>16744.645400000001</v>
      </c>
      <c r="I41" s="129"/>
      <c r="J41" s="410">
        <v>1314.1086999999984</v>
      </c>
      <c r="K41" s="410">
        <v>1326</v>
      </c>
      <c r="L41" s="127">
        <v>1309</v>
      </c>
      <c r="M41" s="127">
        <v>1297</v>
      </c>
      <c r="N41" s="128">
        <v>1311.5271749999997</v>
      </c>
      <c r="P41" s="410">
        <v>18074</v>
      </c>
      <c r="Q41" s="410">
        <v>18139.907299999999</v>
      </c>
      <c r="R41" s="127">
        <v>18150.64</v>
      </c>
      <c r="S41" s="127">
        <v>17860.143</v>
      </c>
      <c r="T41" s="127">
        <v>18056.172575000001</v>
      </c>
    </row>
    <row r="42" spans="1:20" s="113" customFormat="1" ht="12.75" customHeight="1">
      <c r="A42" s="110"/>
      <c r="B42" s="133" t="s">
        <v>17</v>
      </c>
      <c r="C42" s="115"/>
      <c r="D42" s="410">
        <v>980.2</v>
      </c>
      <c r="E42" s="410">
        <v>968.5</v>
      </c>
      <c r="F42" s="127">
        <v>983</v>
      </c>
      <c r="G42" s="127">
        <v>969.15</v>
      </c>
      <c r="H42" s="128">
        <v>975.21249999999998</v>
      </c>
      <c r="I42" s="129"/>
      <c r="J42" s="410">
        <v>527.79999999999995</v>
      </c>
      <c r="K42" s="410">
        <v>521.5</v>
      </c>
      <c r="L42" s="127">
        <v>522</v>
      </c>
      <c r="M42" s="127">
        <v>522</v>
      </c>
      <c r="N42" s="128">
        <v>523.32500000000005</v>
      </c>
      <c r="P42" s="410">
        <v>1508</v>
      </c>
      <c r="Q42" s="410">
        <v>1490</v>
      </c>
      <c r="R42" s="127">
        <v>1505</v>
      </c>
      <c r="S42" s="127">
        <v>1491.15</v>
      </c>
      <c r="T42" s="127">
        <v>1498.5374999999999</v>
      </c>
    </row>
    <row r="43" spans="1:20" s="113" customFormat="1" ht="12.75" customHeight="1">
      <c r="A43" s="110"/>
      <c r="B43" s="133" t="s">
        <v>18</v>
      </c>
      <c r="C43" s="115"/>
      <c r="D43" s="410">
        <v>12866.889999999998</v>
      </c>
      <c r="E43" s="410">
        <v>13155.36</v>
      </c>
      <c r="F43" s="127">
        <v>13622.245714285715</v>
      </c>
      <c r="G43" s="127">
        <v>13705.72</v>
      </c>
      <c r="H43" s="128">
        <v>13337.553928571429</v>
      </c>
      <c r="I43" s="129"/>
      <c r="J43" s="410">
        <v>4690.1099999999997</v>
      </c>
      <c r="K43" s="410">
        <v>4751.5599999999995</v>
      </c>
      <c r="L43" s="127">
        <v>4738</v>
      </c>
      <c r="M43" s="127">
        <v>4782</v>
      </c>
      <c r="N43" s="128">
        <v>4740.4174999999996</v>
      </c>
      <c r="P43" s="410">
        <v>17556.999999999996</v>
      </c>
      <c r="Q43" s="410">
        <v>17906.919999999998</v>
      </c>
      <c r="R43" s="127">
        <v>18360.245714285717</v>
      </c>
      <c r="S43" s="127">
        <v>18487.72</v>
      </c>
      <c r="T43" s="127">
        <v>18077.971428571429</v>
      </c>
    </row>
    <row r="44" spans="1:20" s="113" customFormat="1" ht="12.75" customHeight="1">
      <c r="A44" s="110"/>
      <c r="B44" s="133" t="s">
        <v>20</v>
      </c>
      <c r="C44" s="115"/>
      <c r="D44" s="410">
        <v>4549.7157999999999</v>
      </c>
      <c r="E44" s="410">
        <v>4655.2419</v>
      </c>
      <c r="F44" s="127">
        <v>4603.742591935481</v>
      </c>
      <c r="G44" s="127">
        <v>4670.1075000000001</v>
      </c>
      <c r="H44" s="128">
        <v>4619.70194798387</v>
      </c>
      <c r="I44" s="129"/>
      <c r="J44" s="410">
        <v>1424.2842000000001</v>
      </c>
      <c r="K44" s="410">
        <v>1457.7581</v>
      </c>
      <c r="L44" s="127">
        <v>1455</v>
      </c>
      <c r="M44" s="127">
        <v>1504</v>
      </c>
      <c r="N44" s="128">
        <v>1460.260575</v>
      </c>
      <c r="P44" s="410">
        <v>5974</v>
      </c>
      <c r="Q44" s="410">
        <v>6113</v>
      </c>
      <c r="R44" s="127">
        <v>6058.742591935481</v>
      </c>
      <c r="S44" s="127">
        <v>6174.1075000000001</v>
      </c>
      <c r="T44" s="127">
        <v>6079.9625229838693</v>
      </c>
    </row>
    <row r="45" spans="1:20" s="113" customFormat="1" ht="12.75" customHeight="1">
      <c r="A45" s="110"/>
      <c r="B45" s="133" t="s">
        <v>21</v>
      </c>
      <c r="C45" s="115"/>
      <c r="D45" s="410">
        <v>35000</v>
      </c>
      <c r="E45" s="410">
        <v>34950</v>
      </c>
      <c r="F45" s="127">
        <v>35562</v>
      </c>
      <c r="G45" s="127">
        <v>35209</v>
      </c>
      <c r="H45" s="128">
        <v>35180.25</v>
      </c>
      <c r="I45" s="129"/>
      <c r="J45" s="410">
        <v>0</v>
      </c>
      <c r="K45" s="410">
        <v>0</v>
      </c>
      <c r="L45" s="127">
        <v>0</v>
      </c>
      <c r="M45" s="127">
        <v>0</v>
      </c>
      <c r="N45" s="128">
        <v>0</v>
      </c>
      <c r="P45" s="410">
        <v>35000</v>
      </c>
      <c r="Q45" s="410">
        <v>34950</v>
      </c>
      <c r="R45" s="127">
        <v>35562</v>
      </c>
      <c r="S45" s="127">
        <v>35209</v>
      </c>
      <c r="T45" s="127">
        <v>35180.25</v>
      </c>
    </row>
    <row r="46" spans="1:20" s="113" customFormat="1" ht="12.75" customHeight="1">
      <c r="A46" s="110"/>
      <c r="B46" s="133" t="s">
        <v>22</v>
      </c>
      <c r="C46" s="115"/>
      <c r="D46" s="410">
        <v>24096.639999999999</v>
      </c>
      <c r="E46" s="410">
        <v>23938.400000000001</v>
      </c>
      <c r="F46" s="127">
        <v>21758</v>
      </c>
      <c r="G46" s="127">
        <v>24454</v>
      </c>
      <c r="H46" s="128">
        <v>23561.760000000002</v>
      </c>
      <c r="I46" s="129"/>
      <c r="J46" s="410">
        <v>2095.3600000000006</v>
      </c>
      <c r="K46" s="410">
        <v>2081.5999999999985</v>
      </c>
      <c r="L46" s="127">
        <v>1912</v>
      </c>
      <c r="M46" s="127">
        <v>2096</v>
      </c>
      <c r="N46" s="128">
        <v>2046.2399999999998</v>
      </c>
      <c r="P46" s="410">
        <v>26192</v>
      </c>
      <c r="Q46" s="410">
        <v>26020</v>
      </c>
      <c r="R46" s="127">
        <v>23670</v>
      </c>
      <c r="S46" s="127">
        <v>26550</v>
      </c>
      <c r="T46" s="127">
        <v>25608</v>
      </c>
    </row>
    <row r="47" spans="1:20" s="113" customFormat="1" ht="12.75" customHeight="1">
      <c r="A47" s="110"/>
      <c r="B47" s="133" t="s">
        <v>100</v>
      </c>
      <c r="C47" s="115"/>
      <c r="D47" s="410">
        <v>13784.65</v>
      </c>
      <c r="E47" s="410">
        <v>13710.34</v>
      </c>
      <c r="F47" s="127">
        <v>13829.359999999999</v>
      </c>
      <c r="G47" s="127">
        <v>13915.16</v>
      </c>
      <c r="H47" s="128">
        <v>13809.877499999999</v>
      </c>
      <c r="I47" s="129"/>
      <c r="J47" s="410">
        <v>2352.3500000000004</v>
      </c>
      <c r="K47" s="410">
        <v>2339.66</v>
      </c>
      <c r="L47" s="127">
        <v>2359</v>
      </c>
      <c r="M47" s="127">
        <v>2373</v>
      </c>
      <c r="N47" s="128">
        <v>2356.0025000000001</v>
      </c>
      <c r="P47" s="410">
        <v>16137</v>
      </c>
      <c r="Q47" s="410">
        <v>16050</v>
      </c>
      <c r="R47" s="127">
        <v>16188.359999999999</v>
      </c>
      <c r="S47" s="127">
        <v>16288.16</v>
      </c>
      <c r="T47" s="127">
        <v>16165.880000000001</v>
      </c>
    </row>
    <row r="48" spans="1:20" s="113" customFormat="1" ht="12.75" customHeight="1">
      <c r="A48" s="110"/>
      <c r="B48" s="133" t="s">
        <v>101</v>
      </c>
      <c r="C48" s="115"/>
      <c r="D48" s="410">
        <v>3676.4560000000001</v>
      </c>
      <c r="E48" s="410">
        <v>3706.2560000000003</v>
      </c>
      <c r="F48" s="127">
        <v>4188.05</v>
      </c>
      <c r="G48" s="127">
        <v>3859.2833599999999</v>
      </c>
      <c r="H48" s="128">
        <v>3857.51134</v>
      </c>
      <c r="I48" s="129"/>
      <c r="J48" s="410">
        <v>1198.944</v>
      </c>
      <c r="K48" s="410">
        <v>1198.944</v>
      </c>
      <c r="L48" s="127">
        <v>1257</v>
      </c>
      <c r="M48" s="127">
        <v>1184</v>
      </c>
      <c r="N48" s="128">
        <v>1209.722</v>
      </c>
      <c r="P48" s="410">
        <v>4875.3999999999996</v>
      </c>
      <c r="Q48" s="410">
        <v>4905.2000000000007</v>
      </c>
      <c r="R48" s="127">
        <v>5445.05</v>
      </c>
      <c r="S48" s="127">
        <v>5043.2833599999994</v>
      </c>
      <c r="T48" s="127">
        <v>5067.2333400000007</v>
      </c>
    </row>
    <row r="49" spans="1:20" s="113" customFormat="1" ht="12.75" customHeight="1">
      <c r="A49" s="110"/>
      <c r="B49" s="133" t="s">
        <v>102</v>
      </c>
      <c r="C49" s="115"/>
      <c r="D49" s="410">
        <v>5840.5902000000006</v>
      </c>
      <c r="E49" s="410">
        <v>5840.5902000000006</v>
      </c>
      <c r="F49" s="127">
        <v>6230.08</v>
      </c>
      <c r="G49" s="127">
        <v>6096</v>
      </c>
      <c r="H49" s="128">
        <v>6001.8150999999998</v>
      </c>
      <c r="I49" s="129"/>
      <c r="J49" s="410">
        <v>3610.4097999999999</v>
      </c>
      <c r="K49" s="410">
        <v>3610.4097999999999</v>
      </c>
      <c r="L49" s="127">
        <v>3306</v>
      </c>
      <c r="M49" s="127">
        <v>3325</v>
      </c>
      <c r="N49" s="128">
        <v>3462.9548999999997</v>
      </c>
      <c r="P49" s="410">
        <v>9451</v>
      </c>
      <c r="Q49" s="410">
        <v>9451</v>
      </c>
      <c r="R49" s="127">
        <v>9536.08</v>
      </c>
      <c r="S49" s="127">
        <v>9421</v>
      </c>
      <c r="T49" s="127">
        <v>9464.77</v>
      </c>
    </row>
    <row r="50" spans="1:20" s="113" customFormat="1" ht="12.75" customHeight="1">
      <c r="A50" s="110"/>
      <c r="B50" s="133" t="s">
        <v>103</v>
      </c>
      <c r="C50" s="115"/>
      <c r="D50" s="410">
        <v>21045</v>
      </c>
      <c r="E50" s="410">
        <v>20465</v>
      </c>
      <c r="F50" s="127">
        <v>20000</v>
      </c>
      <c r="G50" s="127">
        <v>20200</v>
      </c>
      <c r="H50" s="128">
        <v>20427.5</v>
      </c>
      <c r="I50" s="129"/>
      <c r="J50" s="410">
        <v>0</v>
      </c>
      <c r="K50" s="410">
        <v>0</v>
      </c>
      <c r="L50" s="127">
        <v>0</v>
      </c>
      <c r="M50" s="127">
        <v>0</v>
      </c>
      <c r="N50" s="128">
        <v>0</v>
      </c>
      <c r="P50" s="410">
        <v>21045</v>
      </c>
      <c r="Q50" s="410">
        <v>20465</v>
      </c>
      <c r="R50" s="127">
        <v>20000</v>
      </c>
      <c r="S50" s="127">
        <v>20200</v>
      </c>
      <c r="T50" s="127">
        <v>20427.5</v>
      </c>
    </row>
    <row r="51" spans="1:20" s="113" customFormat="1" ht="12.75" customHeight="1">
      <c r="A51" s="110"/>
      <c r="B51" s="133" t="s">
        <v>104</v>
      </c>
      <c r="C51" s="115"/>
      <c r="D51" s="410"/>
      <c r="E51" s="410"/>
      <c r="F51" s="127"/>
      <c r="G51" s="127"/>
      <c r="H51" s="128"/>
      <c r="I51" s="129"/>
      <c r="J51" s="410"/>
      <c r="K51" s="410"/>
      <c r="L51" s="127"/>
      <c r="M51" s="127"/>
      <c r="N51" s="128"/>
      <c r="P51" s="410"/>
      <c r="Q51" s="410"/>
      <c r="R51" s="127"/>
      <c r="S51" s="127"/>
      <c r="T51" s="127"/>
    </row>
    <row r="52" spans="1:20" s="113" customFormat="1" ht="3" customHeight="1">
      <c r="A52" s="110"/>
      <c r="B52" s="121"/>
      <c r="C52" s="121"/>
      <c r="D52" s="141">
        <v>1700</v>
      </c>
      <c r="E52" s="122">
        <v>1600</v>
      </c>
      <c r="F52" s="122"/>
      <c r="G52" s="122">
        <v>1800</v>
      </c>
      <c r="H52" s="147">
        <v>1925</v>
      </c>
      <c r="I52" s="124"/>
      <c r="J52" s="122">
        <v>0</v>
      </c>
      <c r="K52" s="122">
        <v>0</v>
      </c>
      <c r="L52" s="122">
        <v>0</v>
      </c>
      <c r="M52" s="122">
        <v>0</v>
      </c>
      <c r="N52" s="147">
        <v>0</v>
      </c>
      <c r="O52" s="125"/>
      <c r="P52" s="122">
        <v>1700</v>
      </c>
      <c r="Q52" s="122">
        <v>1600</v>
      </c>
      <c r="R52" s="122"/>
      <c r="S52" s="122">
        <v>1800</v>
      </c>
      <c r="T52" s="122">
        <v>1925</v>
      </c>
    </row>
    <row r="53" spans="1:20" s="113" customFormat="1" ht="12.75" customHeight="1">
      <c r="A53" s="110"/>
      <c r="B53" s="126">
        <v>2013</v>
      </c>
      <c r="C53" s="115"/>
      <c r="D53" s="127">
        <v>297711.43665999995</v>
      </c>
      <c r="E53" s="127">
        <v>299695.61105999997</v>
      </c>
      <c r="F53" s="127">
        <v>298339.76789999998</v>
      </c>
      <c r="G53" s="128">
        <v>293907.90866000002</v>
      </c>
      <c r="H53" s="147">
        <v>297413.68106999993</v>
      </c>
      <c r="I53" s="134">
        <v>299338.68106999993</v>
      </c>
      <c r="J53" s="127">
        <v>60261.363339999996</v>
      </c>
      <c r="K53" s="127">
        <v>58780.18894</v>
      </c>
      <c r="L53" s="127">
        <v>58948.232099999987</v>
      </c>
      <c r="M53" s="128">
        <v>58897.891339999995</v>
      </c>
      <c r="N53" s="147">
        <v>59221.918930000007</v>
      </c>
      <c r="O53" s="134">
        <v>59221.918930000007</v>
      </c>
      <c r="P53" s="127">
        <v>357972.8</v>
      </c>
      <c r="Q53" s="127">
        <v>358475.8</v>
      </c>
      <c r="R53" s="127">
        <v>357288</v>
      </c>
      <c r="S53" s="127">
        <v>352805.8</v>
      </c>
      <c r="T53" s="127">
        <v>356635.6</v>
      </c>
    </row>
    <row r="54" spans="1:20" s="113" customFormat="1" ht="12.75" customHeight="1">
      <c r="A54" s="110"/>
      <c r="B54" s="131" t="s">
        <v>3</v>
      </c>
      <c r="C54" s="115"/>
      <c r="D54" s="410">
        <v>5664</v>
      </c>
      <c r="E54" s="410">
        <v>5875</v>
      </c>
      <c r="F54" s="410">
        <v>5064</v>
      </c>
      <c r="G54" s="410">
        <v>5220</v>
      </c>
      <c r="H54" s="411">
        <v>5455.75</v>
      </c>
      <c r="I54" s="129"/>
      <c r="J54" s="410">
        <v>9286</v>
      </c>
      <c r="K54" s="410">
        <v>7932</v>
      </c>
      <c r="L54" s="410">
        <v>8046</v>
      </c>
      <c r="M54" s="410">
        <v>8479</v>
      </c>
      <c r="N54" s="411">
        <v>8435.75</v>
      </c>
      <c r="O54" s="412"/>
      <c r="P54" s="410">
        <v>14950</v>
      </c>
      <c r="Q54" s="410">
        <v>13807</v>
      </c>
      <c r="R54" s="410">
        <v>13110</v>
      </c>
      <c r="S54" s="410">
        <v>13699</v>
      </c>
      <c r="T54" s="410">
        <v>13891.5</v>
      </c>
    </row>
    <row r="55" spans="1:20" s="113" customFormat="1" ht="12.75" customHeight="1">
      <c r="A55" s="110"/>
      <c r="B55" s="133" t="s">
        <v>4</v>
      </c>
      <c r="C55" s="115"/>
      <c r="D55" s="410">
        <v>700</v>
      </c>
      <c r="E55" s="410">
        <v>760</v>
      </c>
      <c r="F55" s="410">
        <v>740</v>
      </c>
      <c r="G55" s="410">
        <v>730</v>
      </c>
      <c r="H55" s="411">
        <v>732.5</v>
      </c>
      <c r="I55" s="129"/>
      <c r="J55" s="410">
        <v>0</v>
      </c>
      <c r="K55" s="410">
        <v>0</v>
      </c>
      <c r="L55" s="410">
        <v>0</v>
      </c>
      <c r="M55" s="410">
        <v>0</v>
      </c>
      <c r="N55" s="411">
        <v>0</v>
      </c>
      <c r="O55" s="412"/>
      <c r="P55" s="410">
        <v>700</v>
      </c>
      <c r="Q55" s="410">
        <v>760</v>
      </c>
      <c r="R55" s="410">
        <v>740</v>
      </c>
      <c r="S55" s="410">
        <v>730</v>
      </c>
      <c r="T55" s="410">
        <v>732.5</v>
      </c>
    </row>
    <row r="56" spans="1:20" s="113" customFormat="1" ht="12.75" customHeight="1">
      <c r="A56" s="110"/>
      <c r="B56" s="133" t="s">
        <v>5</v>
      </c>
      <c r="C56" s="115"/>
      <c r="D56" s="410">
        <v>23874.514999999999</v>
      </c>
      <c r="E56" s="410">
        <v>23045.103400000004</v>
      </c>
      <c r="F56" s="410">
        <v>22562.915000000005</v>
      </c>
      <c r="G56" s="410">
        <v>22728.215</v>
      </c>
      <c r="H56" s="411">
        <v>23052.687100000003</v>
      </c>
      <c r="I56" s="129"/>
      <c r="J56" s="410">
        <v>4561.4849999999997</v>
      </c>
      <c r="K56" s="410">
        <v>4345.8966</v>
      </c>
      <c r="L56" s="410">
        <v>4166.0849999999991</v>
      </c>
      <c r="M56" s="410">
        <v>4180.7849999999999</v>
      </c>
      <c r="N56" s="411">
        <v>4313.5628999999999</v>
      </c>
      <c r="O56" s="412"/>
      <c r="P56" s="410">
        <v>28436</v>
      </c>
      <c r="Q56" s="410">
        <v>27391.000000000004</v>
      </c>
      <c r="R56" s="410">
        <v>26729.000000000004</v>
      </c>
      <c r="S56" s="410">
        <v>26909</v>
      </c>
      <c r="T56" s="410">
        <v>27366.25</v>
      </c>
    </row>
    <row r="57" spans="1:20" s="113" customFormat="1" ht="12.75" customHeight="1">
      <c r="A57" s="110"/>
      <c r="B57" s="133" t="s">
        <v>7</v>
      </c>
      <c r="C57" s="115"/>
      <c r="D57" s="410">
        <v>1451</v>
      </c>
      <c r="E57" s="410">
        <v>1438</v>
      </c>
      <c r="F57" s="410">
        <v>1437</v>
      </c>
      <c r="G57" s="410">
        <v>1436</v>
      </c>
      <c r="H57" s="411">
        <v>1440.5</v>
      </c>
      <c r="I57" s="129"/>
      <c r="J57" s="410">
        <v>0</v>
      </c>
      <c r="K57" s="410">
        <v>0</v>
      </c>
      <c r="L57" s="410">
        <v>0</v>
      </c>
      <c r="M57" s="410">
        <v>0</v>
      </c>
      <c r="N57" s="411">
        <v>0</v>
      </c>
      <c r="O57" s="412"/>
      <c r="P57" s="410">
        <v>1451</v>
      </c>
      <c r="Q57" s="410">
        <v>1438</v>
      </c>
      <c r="R57" s="410">
        <v>1437</v>
      </c>
      <c r="S57" s="410">
        <v>1436</v>
      </c>
      <c r="T57" s="410">
        <v>1440.5</v>
      </c>
    </row>
    <row r="58" spans="1:20" s="113" customFormat="1" ht="12.75" customHeight="1">
      <c r="A58" s="110"/>
      <c r="B58" s="133" t="s">
        <v>9</v>
      </c>
      <c r="C58" s="115"/>
      <c r="D58" s="410">
        <v>2266.1</v>
      </c>
      <c r="E58" s="410">
        <v>2187.7399999999998</v>
      </c>
      <c r="F58" s="410">
        <v>2147.66</v>
      </c>
      <c r="G58" s="410">
        <v>2144.9299999999998</v>
      </c>
      <c r="H58" s="411">
        <v>2186.6075000000001</v>
      </c>
      <c r="I58" s="129"/>
      <c r="J58" s="410">
        <v>115.90000000000009</v>
      </c>
      <c r="K58" s="410">
        <v>113.25999999999999</v>
      </c>
      <c r="L58" s="410">
        <v>110.34000000000003</v>
      </c>
      <c r="M58" s="410">
        <v>110.07000000000005</v>
      </c>
      <c r="N58" s="411">
        <v>112.39250000000004</v>
      </c>
      <c r="O58" s="412"/>
      <c r="P58" s="410">
        <v>2382</v>
      </c>
      <c r="Q58" s="410">
        <v>2301</v>
      </c>
      <c r="R58" s="410">
        <v>2258</v>
      </c>
      <c r="S58" s="410">
        <v>2255</v>
      </c>
      <c r="T58" s="410">
        <v>2299</v>
      </c>
    </row>
    <row r="59" spans="1:20" s="113" customFormat="1" ht="12.75" customHeight="1">
      <c r="A59" s="110"/>
      <c r="B59" s="133" t="s">
        <v>10</v>
      </c>
      <c r="C59" s="115"/>
      <c r="D59" s="410">
        <v>21406.6</v>
      </c>
      <c r="E59" s="410">
        <v>19183.599999999999</v>
      </c>
      <c r="F59" s="410">
        <v>18795.599999999999</v>
      </c>
      <c r="G59" s="410">
        <v>18645.800000000003</v>
      </c>
      <c r="H59" s="411">
        <v>19507.900000000001</v>
      </c>
      <c r="I59" s="129"/>
      <c r="J59" s="410">
        <v>6213.4</v>
      </c>
      <c r="K59" s="410">
        <v>5536.4</v>
      </c>
      <c r="L59" s="410">
        <v>5384.4</v>
      </c>
      <c r="M59" s="410">
        <v>5334.2</v>
      </c>
      <c r="N59" s="411">
        <v>5617.0999999999995</v>
      </c>
      <c r="O59" s="412"/>
      <c r="P59" s="410">
        <v>27620</v>
      </c>
      <c r="Q59" s="410">
        <v>24720</v>
      </c>
      <c r="R59" s="410">
        <v>24180</v>
      </c>
      <c r="S59" s="410">
        <v>23980.000000000004</v>
      </c>
      <c r="T59" s="410">
        <v>25125</v>
      </c>
    </row>
    <row r="60" spans="1:20" s="113" customFormat="1" ht="12.75" customHeight="1">
      <c r="A60" s="110"/>
      <c r="B60" s="133" t="s">
        <v>12</v>
      </c>
      <c r="C60" s="115"/>
      <c r="D60" s="410">
        <v>50324.5</v>
      </c>
      <c r="E60" s="410">
        <v>49567.5</v>
      </c>
      <c r="F60" s="410">
        <v>49601</v>
      </c>
      <c r="G60" s="410">
        <v>50586.7</v>
      </c>
      <c r="H60" s="411">
        <v>50019.925000000003</v>
      </c>
      <c r="I60" s="129"/>
      <c r="J60" s="410">
        <v>13575.5</v>
      </c>
      <c r="K60" s="410">
        <v>13382.5</v>
      </c>
      <c r="L60" s="410">
        <v>13460</v>
      </c>
      <c r="M60" s="410">
        <v>13743.3</v>
      </c>
      <c r="N60" s="411">
        <v>13540.325000000001</v>
      </c>
      <c r="O60" s="412"/>
      <c r="P60" s="410">
        <v>63900</v>
      </c>
      <c r="Q60" s="410">
        <v>62950</v>
      </c>
      <c r="R60" s="410">
        <v>63061</v>
      </c>
      <c r="S60" s="410">
        <v>64330</v>
      </c>
      <c r="T60" s="410">
        <v>63560.25</v>
      </c>
    </row>
    <row r="61" spans="1:20" s="113" customFormat="1" ht="12.75" customHeight="1">
      <c r="A61" s="110"/>
      <c r="B61" s="133" t="s">
        <v>13</v>
      </c>
      <c r="C61" s="115"/>
      <c r="D61" s="410">
        <v>12593.835999999999</v>
      </c>
      <c r="E61" s="410">
        <v>13460.34</v>
      </c>
      <c r="F61" s="410">
        <v>13942.082399999999</v>
      </c>
      <c r="G61" s="410">
        <v>12796.32</v>
      </c>
      <c r="H61" s="411">
        <v>13198.1446</v>
      </c>
      <c r="I61" s="129"/>
      <c r="J61" s="410">
        <v>3311.1639999999998</v>
      </c>
      <c r="K61" s="410">
        <v>3359.66</v>
      </c>
      <c r="L61" s="410">
        <v>3345.9175999999998</v>
      </c>
      <c r="M61" s="410">
        <v>3358.68</v>
      </c>
      <c r="N61" s="411">
        <v>3343.8553999999999</v>
      </c>
      <c r="O61" s="412"/>
      <c r="P61" s="410">
        <v>15905</v>
      </c>
      <c r="Q61" s="410">
        <v>16820</v>
      </c>
      <c r="R61" s="410">
        <v>17288</v>
      </c>
      <c r="S61" s="410">
        <v>16155</v>
      </c>
      <c r="T61" s="410">
        <v>16542</v>
      </c>
    </row>
    <row r="62" spans="1:20" s="113" customFormat="1" ht="12.75" customHeight="1">
      <c r="A62" s="110"/>
      <c r="B62" s="133" t="s">
        <v>14</v>
      </c>
      <c r="C62" s="115"/>
      <c r="D62" s="410">
        <v>27389.5</v>
      </c>
      <c r="E62" s="410">
        <v>33259</v>
      </c>
      <c r="F62" s="410">
        <v>36137.050000000003</v>
      </c>
      <c r="G62" s="410">
        <v>31435.200000000001</v>
      </c>
      <c r="H62" s="411">
        <v>32055.1875</v>
      </c>
      <c r="I62" s="129"/>
      <c r="J62" s="410">
        <v>5410.5</v>
      </c>
      <c r="K62" s="410">
        <v>6541</v>
      </c>
      <c r="L62" s="410">
        <v>7092.9500000000007</v>
      </c>
      <c r="M62" s="410">
        <v>6174.7999999999993</v>
      </c>
      <c r="N62" s="411">
        <v>6304.8125</v>
      </c>
      <c r="O62" s="412"/>
      <c r="P62" s="410">
        <v>32800</v>
      </c>
      <c r="Q62" s="410">
        <v>39800</v>
      </c>
      <c r="R62" s="410">
        <v>43230</v>
      </c>
      <c r="S62" s="410">
        <v>37610</v>
      </c>
      <c r="T62" s="410">
        <v>38360</v>
      </c>
    </row>
    <row r="63" spans="1:20" s="113" customFormat="1" ht="12.75" customHeight="1">
      <c r="A63" s="110"/>
      <c r="B63" s="133" t="s">
        <v>15</v>
      </c>
      <c r="C63" s="115"/>
      <c r="D63" s="410">
        <v>8100.45</v>
      </c>
      <c r="E63" s="410">
        <v>7890.7589999999991</v>
      </c>
      <c r="F63" s="410">
        <v>7696.3980000000001</v>
      </c>
      <c r="G63" s="410">
        <v>7720.521999999999</v>
      </c>
      <c r="H63" s="411">
        <v>7852.0322500000002</v>
      </c>
      <c r="I63" s="129"/>
      <c r="J63" s="410">
        <v>982.55</v>
      </c>
      <c r="K63" s="410">
        <v>942.24100000000021</v>
      </c>
      <c r="L63" s="410">
        <v>893.60200000000009</v>
      </c>
      <c r="M63" s="410">
        <v>892.47799999999995</v>
      </c>
      <c r="N63" s="411">
        <v>927.71775000000002</v>
      </c>
      <c r="O63" s="412"/>
      <c r="P63" s="410">
        <v>9083</v>
      </c>
      <c r="Q63" s="410">
        <v>8833</v>
      </c>
      <c r="R63" s="410">
        <v>8590</v>
      </c>
      <c r="S63" s="410">
        <v>8612.9999999999982</v>
      </c>
      <c r="T63" s="410">
        <v>8779.75</v>
      </c>
    </row>
    <row r="64" spans="1:20" s="113" customFormat="1" ht="12.75" customHeight="1">
      <c r="A64" s="110"/>
      <c r="B64" s="133" t="s">
        <v>16</v>
      </c>
      <c r="C64" s="115"/>
      <c r="D64" s="410">
        <v>17914.078000000001</v>
      </c>
      <c r="E64" s="410">
        <v>17899.766</v>
      </c>
      <c r="F64" s="410">
        <v>17131.956000000002</v>
      </c>
      <c r="G64" s="410">
        <v>16728.757999999998</v>
      </c>
      <c r="H64" s="411">
        <v>17418.639500000001</v>
      </c>
      <c r="I64" s="129"/>
      <c r="J64" s="410">
        <v>1125.9220000000003</v>
      </c>
      <c r="K64" s="410">
        <v>1180.2340000000004</v>
      </c>
      <c r="L64" s="410">
        <v>1198.0439999999992</v>
      </c>
      <c r="M64" s="410">
        <v>1221.2420000000004</v>
      </c>
      <c r="N64" s="411">
        <v>1181.3605</v>
      </c>
      <c r="O64" s="412"/>
      <c r="P64" s="410">
        <v>19040</v>
      </c>
      <c r="Q64" s="410">
        <v>19080</v>
      </c>
      <c r="R64" s="410">
        <v>18330</v>
      </c>
      <c r="S64" s="410">
        <v>17950</v>
      </c>
      <c r="T64" s="410">
        <v>18600</v>
      </c>
    </row>
    <row r="65" spans="1:20" s="113" customFormat="1" ht="12.75" customHeight="1">
      <c r="A65" s="110"/>
      <c r="B65" s="133" t="s">
        <v>17</v>
      </c>
      <c r="C65" s="115"/>
      <c r="D65" s="410">
        <v>969.15</v>
      </c>
      <c r="E65" s="410">
        <v>956.15</v>
      </c>
      <c r="F65" s="410">
        <v>956.15</v>
      </c>
      <c r="G65" s="410">
        <v>936.65</v>
      </c>
      <c r="H65" s="411">
        <v>954.52499999999998</v>
      </c>
      <c r="I65" s="129"/>
      <c r="J65" s="410">
        <v>521.85</v>
      </c>
      <c r="K65" s="410">
        <v>514.85</v>
      </c>
      <c r="L65" s="410">
        <v>514.85</v>
      </c>
      <c r="M65" s="410">
        <v>504.35</v>
      </c>
      <c r="N65" s="411">
        <v>513.97500000000002</v>
      </c>
      <c r="O65" s="412"/>
      <c r="P65" s="410">
        <v>1491</v>
      </c>
      <c r="Q65" s="410">
        <v>1471</v>
      </c>
      <c r="R65" s="410">
        <v>1471</v>
      </c>
      <c r="S65" s="410">
        <v>1441</v>
      </c>
      <c r="T65" s="410">
        <v>1468.5</v>
      </c>
    </row>
    <row r="66" spans="1:20" s="113" customFormat="1" ht="12.75" customHeight="1">
      <c r="A66" s="110"/>
      <c r="B66" s="133" t="s">
        <v>18</v>
      </c>
      <c r="C66" s="115"/>
      <c r="D66" s="410">
        <v>13126.349999999999</v>
      </c>
      <c r="E66" s="410">
        <v>12950.050000000001</v>
      </c>
      <c r="F66" s="410">
        <v>12652.62</v>
      </c>
      <c r="G66" s="410">
        <v>12773.75</v>
      </c>
      <c r="H66" s="411">
        <v>12875.692500000001</v>
      </c>
      <c r="I66" s="129"/>
      <c r="J66" s="410">
        <v>4830.6500000000005</v>
      </c>
      <c r="K66" s="410">
        <v>4756.95</v>
      </c>
      <c r="L66" s="410">
        <v>4625.38</v>
      </c>
      <c r="M66" s="410">
        <v>4663.25</v>
      </c>
      <c r="N66" s="411">
        <v>4719.0574999999999</v>
      </c>
      <c r="O66" s="412"/>
      <c r="P66" s="410">
        <v>17957</v>
      </c>
      <c r="Q66" s="410">
        <v>17707</v>
      </c>
      <c r="R66" s="410">
        <v>17278</v>
      </c>
      <c r="S66" s="410">
        <v>17437</v>
      </c>
      <c r="T66" s="410">
        <v>17594.75</v>
      </c>
    </row>
    <row r="67" spans="1:20" s="113" customFormat="1" ht="12.75" customHeight="1">
      <c r="A67" s="110"/>
      <c r="B67" s="133" t="s">
        <v>20</v>
      </c>
      <c r="C67" s="115"/>
      <c r="D67" s="410">
        <v>4523.6695</v>
      </c>
      <c r="E67" s="410">
        <v>4648.4295000000002</v>
      </c>
      <c r="F67" s="410">
        <v>4628.3294999999998</v>
      </c>
      <c r="G67" s="410">
        <v>4480.0694999999996</v>
      </c>
      <c r="H67" s="411">
        <v>4570.1244999999999</v>
      </c>
      <c r="I67" s="129"/>
      <c r="J67" s="410">
        <v>1400.3305</v>
      </c>
      <c r="K67" s="410">
        <v>1395.5705000000003</v>
      </c>
      <c r="L67" s="410">
        <v>1385.6705000000002</v>
      </c>
      <c r="M67" s="410">
        <v>1373.9305000000002</v>
      </c>
      <c r="N67" s="411">
        <v>1388.8755000000001</v>
      </c>
      <c r="O67" s="412"/>
      <c r="P67" s="410">
        <v>5924</v>
      </c>
      <c r="Q67" s="410">
        <v>6044</v>
      </c>
      <c r="R67" s="410">
        <v>6014</v>
      </c>
      <c r="S67" s="410">
        <v>5854</v>
      </c>
      <c r="T67" s="410">
        <v>5959</v>
      </c>
    </row>
    <row r="68" spans="1:20" s="113" customFormat="1" ht="12.75" customHeight="1">
      <c r="A68" s="110"/>
      <c r="B68" s="133" t="s">
        <v>21</v>
      </c>
      <c r="C68" s="115"/>
      <c r="D68" s="410">
        <v>35672</v>
      </c>
      <c r="E68" s="410">
        <v>35822</v>
      </c>
      <c r="F68" s="410">
        <v>36278</v>
      </c>
      <c r="G68" s="410">
        <v>35943</v>
      </c>
      <c r="H68" s="411">
        <v>35928.75</v>
      </c>
      <c r="I68" s="129"/>
      <c r="J68" s="410">
        <v>0</v>
      </c>
      <c r="K68" s="410">
        <v>0</v>
      </c>
      <c r="L68" s="410">
        <v>0</v>
      </c>
      <c r="M68" s="410">
        <v>0</v>
      </c>
      <c r="N68" s="411">
        <v>0</v>
      </c>
      <c r="O68" s="412"/>
      <c r="P68" s="410">
        <v>35672</v>
      </c>
      <c r="Q68" s="410">
        <v>35822</v>
      </c>
      <c r="R68" s="410">
        <v>36278</v>
      </c>
      <c r="S68" s="410">
        <v>35943</v>
      </c>
      <c r="T68" s="410">
        <v>35928.75</v>
      </c>
    </row>
    <row r="69" spans="1:20" s="113" customFormat="1" ht="12.75" customHeight="1">
      <c r="A69" s="110"/>
      <c r="B69" s="133" t="s">
        <v>22</v>
      </c>
      <c r="C69" s="115"/>
      <c r="D69" s="410">
        <v>24012</v>
      </c>
      <c r="E69" s="410">
        <v>24012</v>
      </c>
      <c r="F69" s="410">
        <v>22379</v>
      </c>
      <c r="G69" s="410">
        <v>24059</v>
      </c>
      <c r="H69" s="411">
        <v>23615.5</v>
      </c>
      <c r="I69" s="129"/>
      <c r="J69" s="410">
        <v>2088</v>
      </c>
      <c r="K69" s="410">
        <v>2088</v>
      </c>
      <c r="L69" s="410">
        <v>1946</v>
      </c>
      <c r="M69" s="410">
        <v>2093</v>
      </c>
      <c r="N69" s="411">
        <v>2053.75</v>
      </c>
      <c r="O69" s="412"/>
      <c r="P69" s="410">
        <v>26100</v>
      </c>
      <c r="Q69" s="410">
        <v>26100</v>
      </c>
      <c r="R69" s="410">
        <v>24325</v>
      </c>
      <c r="S69" s="410">
        <v>26152</v>
      </c>
      <c r="T69" s="410">
        <v>25669.25</v>
      </c>
    </row>
    <row r="70" spans="1:20" s="113" customFormat="1" ht="12.75" customHeight="1">
      <c r="A70" s="110"/>
      <c r="B70" s="133" t="s">
        <v>100</v>
      </c>
      <c r="C70" s="115"/>
      <c r="D70" s="410">
        <v>13693.91</v>
      </c>
      <c r="E70" s="410">
        <v>13584.259999999998</v>
      </c>
      <c r="F70" s="410">
        <v>13744.76</v>
      </c>
      <c r="G70" s="410">
        <v>13821.86</v>
      </c>
      <c r="H70" s="411">
        <v>13711.1975</v>
      </c>
      <c r="I70" s="129"/>
      <c r="J70" s="410">
        <v>2334.09</v>
      </c>
      <c r="K70" s="410">
        <v>2313.7400000000007</v>
      </c>
      <c r="L70" s="410">
        <v>2343.2400000000007</v>
      </c>
      <c r="M70" s="410">
        <v>2356.1400000000008</v>
      </c>
      <c r="N70" s="411">
        <v>2336.8025000000007</v>
      </c>
      <c r="O70" s="412"/>
      <c r="P70" s="410">
        <v>16028</v>
      </c>
      <c r="Q70" s="410">
        <v>15898</v>
      </c>
      <c r="R70" s="410">
        <v>16088</v>
      </c>
      <c r="S70" s="410">
        <v>16178.000000000002</v>
      </c>
      <c r="T70" s="410">
        <v>16048</v>
      </c>
    </row>
    <row r="71" spans="1:20" s="113" customFormat="1" ht="12.75" customHeight="1">
      <c r="A71" s="110"/>
      <c r="B71" s="133" t="s">
        <v>101</v>
      </c>
      <c r="C71" s="115"/>
      <c r="D71" s="410">
        <v>3871.59816</v>
      </c>
      <c r="E71" s="410">
        <v>3745.07816</v>
      </c>
      <c r="F71" s="410">
        <v>3916.7660000000005</v>
      </c>
      <c r="G71" s="410">
        <v>3723.5381600000001</v>
      </c>
      <c r="H71" s="411">
        <v>3814.2451200000005</v>
      </c>
      <c r="I71" s="129"/>
      <c r="J71" s="410">
        <v>1191.2018400000002</v>
      </c>
      <c r="K71" s="410">
        <v>1157.7218400000002</v>
      </c>
      <c r="L71" s="410">
        <v>1203.2339999999997</v>
      </c>
      <c r="M71" s="410">
        <v>1149.2618399999997</v>
      </c>
      <c r="N71" s="411">
        <v>1175.3548799999999</v>
      </c>
      <c r="O71" s="412"/>
      <c r="P71" s="410">
        <v>5062.8</v>
      </c>
      <c r="Q71" s="410">
        <v>4902.8</v>
      </c>
      <c r="R71" s="410">
        <v>5120</v>
      </c>
      <c r="S71" s="410">
        <v>4872.7999999999993</v>
      </c>
      <c r="T71" s="410">
        <v>4989.6000000000004</v>
      </c>
    </row>
    <row r="72" spans="1:20" s="113" customFormat="1" ht="12.75" customHeight="1">
      <c r="A72" s="110"/>
      <c r="B72" s="133" t="s">
        <v>102</v>
      </c>
      <c r="C72" s="115"/>
      <c r="D72" s="410">
        <v>6158.18</v>
      </c>
      <c r="E72" s="410">
        <v>6110.835</v>
      </c>
      <c r="F72" s="410">
        <v>6028.4809999999998</v>
      </c>
      <c r="G72" s="410">
        <v>6097.5959999999995</v>
      </c>
      <c r="H72" s="411">
        <v>6098.7729999999992</v>
      </c>
      <c r="I72" s="129"/>
      <c r="J72" s="410">
        <v>3312.82</v>
      </c>
      <c r="K72" s="410">
        <v>3220.1650000000004</v>
      </c>
      <c r="L72" s="410">
        <v>3232.5190000000007</v>
      </c>
      <c r="M72" s="410">
        <v>3263.4040000000005</v>
      </c>
      <c r="N72" s="411">
        <v>3257.2270000000003</v>
      </c>
      <c r="O72" s="412"/>
      <c r="P72" s="410">
        <v>9471</v>
      </c>
      <c r="Q72" s="410">
        <v>9331</v>
      </c>
      <c r="R72" s="410">
        <v>9261</v>
      </c>
      <c r="S72" s="410">
        <v>9361</v>
      </c>
      <c r="T72" s="410">
        <v>9356</v>
      </c>
    </row>
    <row r="73" spans="1:20" s="113" customFormat="1" ht="12.75" customHeight="1">
      <c r="A73" s="110"/>
      <c r="B73" s="133" t="s">
        <v>103</v>
      </c>
      <c r="C73" s="115"/>
      <c r="D73" s="410">
        <v>24000</v>
      </c>
      <c r="E73" s="410">
        <v>23300</v>
      </c>
      <c r="F73" s="410">
        <v>22500</v>
      </c>
      <c r="G73" s="410">
        <v>21900</v>
      </c>
      <c r="H73" s="411">
        <v>22925</v>
      </c>
      <c r="I73" s="129"/>
      <c r="J73" s="410">
        <v>0</v>
      </c>
      <c r="K73" s="410">
        <v>0</v>
      </c>
      <c r="L73" s="410">
        <v>0</v>
      </c>
      <c r="M73" s="410">
        <v>0</v>
      </c>
      <c r="N73" s="411">
        <v>0</v>
      </c>
      <c r="O73" s="412"/>
      <c r="P73" s="410">
        <v>24000</v>
      </c>
      <c r="Q73" s="410">
        <v>23300</v>
      </c>
      <c r="R73" s="410">
        <v>22500</v>
      </c>
      <c r="S73" s="410">
        <v>21900</v>
      </c>
      <c r="T73" s="410">
        <v>22925</v>
      </c>
    </row>
    <row r="74" spans="1:20" s="113" customFormat="1" ht="12.75" customHeight="1">
      <c r="A74" s="110"/>
      <c r="B74" s="133" t="s">
        <v>104</v>
      </c>
      <c r="C74" s="115"/>
      <c r="D74" s="410"/>
      <c r="E74" s="410"/>
      <c r="F74" s="410"/>
      <c r="G74" s="410"/>
      <c r="H74" s="411"/>
      <c r="I74" s="129"/>
      <c r="J74" s="410"/>
      <c r="K74" s="410"/>
      <c r="L74" s="410"/>
      <c r="M74" s="410"/>
      <c r="N74" s="411"/>
      <c r="O74" s="412"/>
      <c r="P74" s="410"/>
      <c r="Q74" s="410"/>
      <c r="R74" s="410"/>
      <c r="S74" s="410"/>
      <c r="T74" s="410"/>
    </row>
    <row r="75" spans="1:20" s="113" customFormat="1" ht="3" customHeight="1">
      <c r="A75" s="110"/>
      <c r="B75" s="121"/>
      <c r="C75" s="121"/>
      <c r="D75" s="141">
        <v>2100</v>
      </c>
      <c r="E75" s="122">
        <v>2000</v>
      </c>
      <c r="F75" s="122">
        <v>1800</v>
      </c>
      <c r="G75" s="122">
        <v>1800</v>
      </c>
      <c r="H75" s="123">
        <v>1925</v>
      </c>
      <c r="I75" s="124"/>
      <c r="J75" s="122">
        <v>0</v>
      </c>
      <c r="K75" s="122">
        <v>0</v>
      </c>
      <c r="L75" s="122">
        <v>0</v>
      </c>
      <c r="M75" s="122">
        <v>0</v>
      </c>
      <c r="N75" s="123">
        <v>0</v>
      </c>
      <c r="O75" s="125"/>
      <c r="P75" s="122">
        <v>2100</v>
      </c>
      <c r="Q75" s="122">
        <v>2000</v>
      </c>
      <c r="R75" s="122">
        <v>1800</v>
      </c>
      <c r="S75" s="122">
        <v>1800</v>
      </c>
      <c r="T75" s="122">
        <v>1925</v>
      </c>
    </row>
    <row r="76" spans="1:20" s="113" customFormat="1" ht="12.75" customHeight="1">
      <c r="A76" s="110"/>
      <c r="B76" s="126">
        <v>2012</v>
      </c>
      <c r="C76" s="115"/>
      <c r="D76" s="127">
        <v>312568</v>
      </c>
      <c r="E76" s="127">
        <v>319076</v>
      </c>
      <c r="F76" s="127">
        <v>317409</v>
      </c>
      <c r="G76" s="127">
        <v>308698</v>
      </c>
      <c r="H76" s="147">
        <v>314437.75</v>
      </c>
      <c r="I76" s="129"/>
      <c r="J76" s="127">
        <v>63515</v>
      </c>
      <c r="K76" s="127">
        <v>62508</v>
      </c>
      <c r="L76" s="127">
        <v>61806</v>
      </c>
      <c r="M76" s="127">
        <v>59838</v>
      </c>
      <c r="N76" s="147">
        <v>61916.75</v>
      </c>
      <c r="O76" s="412"/>
      <c r="P76" s="127">
        <v>376083</v>
      </c>
      <c r="Q76" s="127">
        <v>381584</v>
      </c>
      <c r="R76" s="127">
        <v>379215</v>
      </c>
      <c r="S76" s="127">
        <v>368536</v>
      </c>
      <c r="T76" s="127">
        <v>376354.5</v>
      </c>
    </row>
    <row r="77" spans="1:20" s="113" customFormat="1" ht="12.75" customHeight="1">
      <c r="A77" s="110"/>
      <c r="B77" s="131" t="s">
        <v>3</v>
      </c>
      <c r="C77" s="115"/>
      <c r="D77" s="410">
        <v>6116</v>
      </c>
      <c r="E77" s="410">
        <v>6727</v>
      </c>
      <c r="F77" s="410">
        <v>6261</v>
      </c>
      <c r="G77" s="410">
        <v>5931</v>
      </c>
      <c r="H77" s="411">
        <v>6258.75</v>
      </c>
      <c r="I77" s="129"/>
      <c r="J77" s="410">
        <v>9031</v>
      </c>
      <c r="K77" s="410">
        <v>7303</v>
      </c>
      <c r="L77" s="410">
        <v>6707</v>
      </c>
      <c r="M77" s="410">
        <v>6705</v>
      </c>
      <c r="N77" s="411">
        <v>7436.5</v>
      </c>
      <c r="O77" s="412"/>
      <c r="P77" s="410">
        <v>15147</v>
      </c>
      <c r="Q77" s="410">
        <v>14030</v>
      </c>
      <c r="R77" s="410">
        <v>12968</v>
      </c>
      <c r="S77" s="410">
        <v>12636</v>
      </c>
      <c r="T77" s="410">
        <v>13695.25</v>
      </c>
    </row>
    <row r="78" spans="1:20" s="113" customFormat="1" ht="12.75" customHeight="1">
      <c r="A78" s="110"/>
      <c r="B78" s="133" t="s">
        <v>4</v>
      </c>
      <c r="C78" s="115"/>
      <c r="D78" s="410">
        <v>723</v>
      </c>
      <c r="E78" s="410">
        <v>747</v>
      </c>
      <c r="F78" s="410">
        <v>776</v>
      </c>
      <c r="G78" s="410">
        <v>708</v>
      </c>
      <c r="H78" s="411">
        <v>738.5</v>
      </c>
      <c r="I78" s="129"/>
      <c r="J78" s="410">
        <v>22</v>
      </c>
      <c r="K78" s="410">
        <v>23</v>
      </c>
      <c r="L78" s="410">
        <v>24</v>
      </c>
      <c r="M78" s="410">
        <v>22</v>
      </c>
      <c r="N78" s="411">
        <v>22.75</v>
      </c>
      <c r="O78" s="412"/>
      <c r="P78" s="410">
        <v>745</v>
      </c>
      <c r="Q78" s="410">
        <v>770</v>
      </c>
      <c r="R78" s="410">
        <v>800</v>
      </c>
      <c r="S78" s="410">
        <v>730</v>
      </c>
      <c r="T78" s="410">
        <v>761.25</v>
      </c>
    </row>
    <row r="79" spans="1:20" s="113" customFormat="1" ht="12.75" customHeight="1">
      <c r="A79" s="110"/>
      <c r="B79" s="133" t="s">
        <v>5</v>
      </c>
      <c r="C79" s="115"/>
      <c r="D79" s="410">
        <v>26729</v>
      </c>
      <c r="E79" s="410">
        <v>25897</v>
      </c>
      <c r="F79" s="410">
        <v>25636</v>
      </c>
      <c r="G79" s="410">
        <v>25241</v>
      </c>
      <c r="H79" s="411">
        <v>25875.75</v>
      </c>
      <c r="I79" s="129"/>
      <c r="J79" s="410">
        <v>5406</v>
      </c>
      <c r="K79" s="410">
        <v>5231</v>
      </c>
      <c r="L79" s="410">
        <v>5093</v>
      </c>
      <c r="M79" s="410">
        <v>4946</v>
      </c>
      <c r="N79" s="411">
        <v>5169</v>
      </c>
      <c r="O79" s="412"/>
      <c r="P79" s="410">
        <v>32135</v>
      </c>
      <c r="Q79" s="410">
        <v>31128</v>
      </c>
      <c r="R79" s="410">
        <v>30729</v>
      </c>
      <c r="S79" s="410">
        <v>30187</v>
      </c>
      <c r="T79" s="410">
        <v>31044.75</v>
      </c>
    </row>
    <row r="80" spans="1:20" s="113" customFormat="1" ht="12.75" customHeight="1">
      <c r="A80" s="110"/>
      <c r="B80" s="133" t="s">
        <v>7</v>
      </c>
      <c r="C80" s="115"/>
      <c r="D80" s="410">
        <v>1507</v>
      </c>
      <c r="E80" s="410">
        <v>1512</v>
      </c>
      <c r="F80" s="410">
        <v>1505</v>
      </c>
      <c r="G80" s="410">
        <v>1467</v>
      </c>
      <c r="H80" s="411">
        <v>1497.75</v>
      </c>
      <c r="I80" s="129"/>
      <c r="J80" s="410">
        <v>0</v>
      </c>
      <c r="K80" s="410">
        <v>0</v>
      </c>
      <c r="L80" s="410">
        <v>0</v>
      </c>
      <c r="M80" s="410">
        <v>0</v>
      </c>
      <c r="N80" s="411">
        <v>0</v>
      </c>
      <c r="O80" s="412"/>
      <c r="P80" s="410">
        <v>1507</v>
      </c>
      <c r="Q80" s="410">
        <v>1512</v>
      </c>
      <c r="R80" s="410">
        <v>1505</v>
      </c>
      <c r="S80" s="410">
        <v>1467</v>
      </c>
      <c r="T80" s="410">
        <v>1497.75</v>
      </c>
    </row>
    <row r="81" spans="1:20" s="113" customFormat="1" ht="12.75" customHeight="1">
      <c r="A81" s="110"/>
      <c r="B81" s="133" t="s">
        <v>9</v>
      </c>
      <c r="C81" s="115"/>
      <c r="D81" s="410">
        <v>2313</v>
      </c>
      <c r="E81" s="410">
        <v>2335</v>
      </c>
      <c r="F81" s="410">
        <v>2310</v>
      </c>
      <c r="G81" s="410">
        <v>2300</v>
      </c>
      <c r="H81" s="411">
        <v>2314.5</v>
      </c>
      <c r="I81" s="129"/>
      <c r="J81" s="410">
        <v>118</v>
      </c>
      <c r="K81" s="410">
        <v>120</v>
      </c>
      <c r="L81" s="410">
        <v>118</v>
      </c>
      <c r="M81" s="410">
        <v>118</v>
      </c>
      <c r="N81" s="411">
        <v>118.5</v>
      </c>
      <c r="O81" s="412"/>
      <c r="P81" s="410">
        <v>2431</v>
      </c>
      <c r="Q81" s="410">
        <v>2455</v>
      </c>
      <c r="R81" s="410">
        <v>2428</v>
      </c>
      <c r="S81" s="410">
        <v>2418</v>
      </c>
      <c r="T81" s="410">
        <v>2433</v>
      </c>
    </row>
    <row r="82" spans="1:20" s="113" customFormat="1" ht="12.75" customHeight="1">
      <c r="A82" s="110"/>
      <c r="B82" s="133" t="s">
        <v>10</v>
      </c>
      <c r="C82" s="115"/>
      <c r="D82" s="410">
        <v>24913</v>
      </c>
      <c r="E82" s="410">
        <v>23744</v>
      </c>
      <c r="F82" s="410">
        <v>22663</v>
      </c>
      <c r="G82" s="410">
        <v>21979</v>
      </c>
      <c r="H82" s="411">
        <v>23324.75</v>
      </c>
      <c r="I82" s="129"/>
      <c r="J82" s="410">
        <v>7227</v>
      </c>
      <c r="K82" s="410">
        <v>6856</v>
      </c>
      <c r="L82" s="410">
        <v>6507</v>
      </c>
      <c r="M82" s="410">
        <v>6321</v>
      </c>
      <c r="N82" s="411">
        <v>6727.75</v>
      </c>
      <c r="O82" s="412"/>
      <c r="P82" s="410">
        <v>32140</v>
      </c>
      <c r="Q82" s="410">
        <v>30600</v>
      </c>
      <c r="R82" s="410">
        <v>29170</v>
      </c>
      <c r="S82" s="410">
        <v>28300</v>
      </c>
      <c r="T82" s="410">
        <v>30052.5</v>
      </c>
    </row>
    <row r="83" spans="1:20" s="113" customFormat="1" ht="12.75" customHeight="1">
      <c r="A83" s="110"/>
      <c r="B83" s="133" t="s">
        <v>12</v>
      </c>
      <c r="C83" s="115"/>
      <c r="D83" s="410">
        <v>53359</v>
      </c>
      <c r="E83" s="410">
        <v>53492</v>
      </c>
      <c r="F83" s="410">
        <v>53536</v>
      </c>
      <c r="G83" s="410">
        <v>52110</v>
      </c>
      <c r="H83" s="411">
        <v>53124.25</v>
      </c>
      <c r="I83" s="129"/>
      <c r="J83" s="410">
        <v>14441</v>
      </c>
      <c r="K83" s="410">
        <v>14459</v>
      </c>
      <c r="L83" s="410">
        <v>14465</v>
      </c>
      <c r="M83" s="410">
        <v>14091</v>
      </c>
      <c r="N83" s="411">
        <v>14364</v>
      </c>
      <c r="O83" s="412"/>
      <c r="P83" s="410">
        <v>67800</v>
      </c>
      <c r="Q83" s="410">
        <v>67951</v>
      </c>
      <c r="R83" s="410">
        <v>68001</v>
      </c>
      <c r="S83" s="410">
        <v>66201</v>
      </c>
      <c r="T83" s="410">
        <v>67488.25</v>
      </c>
    </row>
    <row r="84" spans="1:20" s="113" customFormat="1" ht="12.75" customHeight="1">
      <c r="A84" s="110"/>
      <c r="B84" s="133" t="s">
        <v>13</v>
      </c>
      <c r="C84" s="115"/>
      <c r="D84" s="410">
        <v>13053</v>
      </c>
      <c r="E84" s="410">
        <v>14156</v>
      </c>
      <c r="F84" s="410">
        <v>14205</v>
      </c>
      <c r="G84" s="410">
        <v>12446</v>
      </c>
      <c r="H84" s="411">
        <v>13465</v>
      </c>
      <c r="I84" s="129"/>
      <c r="J84" s="410">
        <v>3443</v>
      </c>
      <c r="K84" s="410">
        <v>3420</v>
      </c>
      <c r="L84" s="410">
        <v>3450</v>
      </c>
      <c r="M84" s="410">
        <v>3289</v>
      </c>
      <c r="N84" s="411">
        <v>3400.5</v>
      </c>
      <c r="O84" s="412"/>
      <c r="P84" s="410">
        <v>16496</v>
      </c>
      <c r="Q84" s="410">
        <v>17576</v>
      </c>
      <c r="R84" s="410">
        <v>17655</v>
      </c>
      <c r="S84" s="410">
        <v>15735</v>
      </c>
      <c r="T84" s="410">
        <v>16865.5</v>
      </c>
    </row>
    <row r="85" spans="1:20" s="113" customFormat="1" ht="12.75" customHeight="1">
      <c r="A85" s="110"/>
      <c r="B85" s="133" t="s">
        <v>14</v>
      </c>
      <c r="C85" s="115"/>
      <c r="D85" s="410">
        <v>27828</v>
      </c>
      <c r="E85" s="410">
        <v>34603</v>
      </c>
      <c r="F85" s="410">
        <v>36955</v>
      </c>
      <c r="G85" s="410">
        <v>31342</v>
      </c>
      <c r="H85" s="411">
        <v>32682</v>
      </c>
      <c r="I85" s="129"/>
      <c r="J85" s="410">
        <v>5473</v>
      </c>
      <c r="K85" s="410">
        <v>6798</v>
      </c>
      <c r="L85" s="410">
        <v>7246</v>
      </c>
      <c r="M85" s="410">
        <v>6159</v>
      </c>
      <c r="N85" s="411">
        <v>6419</v>
      </c>
      <c r="O85" s="412"/>
      <c r="P85" s="410">
        <v>33301</v>
      </c>
      <c r="Q85" s="410">
        <v>41401</v>
      </c>
      <c r="R85" s="410">
        <v>44201</v>
      </c>
      <c r="S85" s="410">
        <v>37501</v>
      </c>
      <c r="T85" s="410">
        <v>39101</v>
      </c>
    </row>
    <row r="86" spans="1:20" ht="12.75" customHeight="1">
      <c r="B86" s="133" t="s">
        <v>15</v>
      </c>
      <c r="C86" s="115"/>
      <c r="D86" s="410">
        <v>8153</v>
      </c>
      <c r="E86" s="410">
        <v>8103</v>
      </c>
      <c r="F86" s="410">
        <v>8168</v>
      </c>
      <c r="G86" s="410">
        <v>8182</v>
      </c>
      <c r="H86" s="411">
        <v>8151.5</v>
      </c>
      <c r="I86" s="129"/>
      <c r="J86" s="410">
        <v>1010</v>
      </c>
      <c r="K86" s="410">
        <v>1000</v>
      </c>
      <c r="L86" s="410">
        <v>1012</v>
      </c>
      <c r="M86" s="410">
        <v>1011</v>
      </c>
      <c r="N86" s="411">
        <v>1008.25</v>
      </c>
      <c r="O86" s="412"/>
      <c r="P86" s="410">
        <v>9163</v>
      </c>
      <c r="Q86" s="410">
        <v>9103</v>
      </c>
      <c r="R86" s="410">
        <v>9180</v>
      </c>
      <c r="S86" s="410">
        <v>9193</v>
      </c>
      <c r="T86" s="410">
        <v>9159.75</v>
      </c>
    </row>
    <row r="87" spans="1:20" ht="12.75" customHeight="1">
      <c r="B87" s="133" t="s">
        <v>16</v>
      </c>
      <c r="C87" s="115"/>
      <c r="D87" s="410">
        <v>18064</v>
      </c>
      <c r="E87" s="410">
        <v>18107</v>
      </c>
      <c r="F87" s="410">
        <v>18092</v>
      </c>
      <c r="G87" s="410">
        <v>18070</v>
      </c>
      <c r="H87" s="411">
        <v>18083.25</v>
      </c>
      <c r="I87" s="129"/>
      <c r="J87" s="410">
        <v>1066</v>
      </c>
      <c r="K87" s="410">
        <v>1093</v>
      </c>
      <c r="L87" s="410">
        <v>1088</v>
      </c>
      <c r="M87" s="410">
        <v>1110</v>
      </c>
      <c r="N87" s="411">
        <v>1089.25</v>
      </c>
      <c r="O87" s="412"/>
      <c r="P87" s="410">
        <v>19130</v>
      </c>
      <c r="Q87" s="410">
        <v>19200</v>
      </c>
      <c r="R87" s="410">
        <v>19180</v>
      </c>
      <c r="S87" s="410">
        <v>19180</v>
      </c>
      <c r="T87" s="410">
        <v>19172.5</v>
      </c>
    </row>
    <row r="88" spans="1:20" ht="12.75" customHeight="1">
      <c r="B88" s="133" t="s">
        <v>17</v>
      </c>
      <c r="C88" s="115"/>
      <c r="D88" s="410">
        <v>1015</v>
      </c>
      <c r="E88" s="410">
        <v>1002</v>
      </c>
      <c r="F88" s="410">
        <v>982</v>
      </c>
      <c r="G88" s="410">
        <v>963</v>
      </c>
      <c r="H88" s="411">
        <v>990.5</v>
      </c>
      <c r="I88" s="129"/>
      <c r="J88" s="410">
        <v>546</v>
      </c>
      <c r="K88" s="410">
        <v>539</v>
      </c>
      <c r="L88" s="410">
        <v>529</v>
      </c>
      <c r="M88" s="410">
        <v>518</v>
      </c>
      <c r="N88" s="411">
        <v>533</v>
      </c>
      <c r="O88" s="412"/>
      <c r="P88" s="410">
        <v>1561</v>
      </c>
      <c r="Q88" s="410">
        <v>1541</v>
      </c>
      <c r="R88" s="410">
        <v>1511</v>
      </c>
      <c r="S88" s="410">
        <v>1481</v>
      </c>
      <c r="T88" s="410">
        <v>1523.5</v>
      </c>
    </row>
    <row r="89" spans="1:20" ht="12.75" customHeight="1">
      <c r="B89" s="133" t="s">
        <v>18</v>
      </c>
      <c r="C89" s="115"/>
      <c r="D89" s="410">
        <v>13264</v>
      </c>
      <c r="E89" s="410">
        <v>13298</v>
      </c>
      <c r="F89" s="410">
        <v>13209</v>
      </c>
      <c r="G89" s="410">
        <v>13214</v>
      </c>
      <c r="H89" s="411">
        <v>13246.25</v>
      </c>
      <c r="I89" s="129"/>
      <c r="J89" s="410">
        <v>4923</v>
      </c>
      <c r="K89" s="410">
        <v>4929</v>
      </c>
      <c r="L89" s="410">
        <v>4899</v>
      </c>
      <c r="M89" s="410">
        <v>4883</v>
      </c>
      <c r="N89" s="411">
        <v>4908.5</v>
      </c>
      <c r="O89" s="412"/>
      <c r="P89" s="410">
        <v>18187</v>
      </c>
      <c r="Q89" s="410">
        <v>18227</v>
      </c>
      <c r="R89" s="410">
        <v>18108</v>
      </c>
      <c r="S89" s="410">
        <v>18097</v>
      </c>
      <c r="T89" s="410">
        <v>18154.75</v>
      </c>
    </row>
    <row r="90" spans="1:20" ht="12.75" customHeight="1">
      <c r="B90" s="133" t="s">
        <v>20</v>
      </c>
      <c r="C90" s="115"/>
      <c r="D90" s="410">
        <v>4669</v>
      </c>
      <c r="E90" s="410">
        <v>4908</v>
      </c>
      <c r="F90" s="410">
        <v>5133</v>
      </c>
      <c r="G90" s="410">
        <v>4818</v>
      </c>
      <c r="H90" s="411">
        <v>4882</v>
      </c>
      <c r="I90" s="129"/>
      <c r="J90" s="410">
        <v>1365</v>
      </c>
      <c r="K90" s="410">
        <v>1406</v>
      </c>
      <c r="L90" s="410">
        <v>1481</v>
      </c>
      <c r="M90" s="410">
        <v>1456</v>
      </c>
      <c r="N90" s="411">
        <v>1427</v>
      </c>
      <c r="O90" s="412"/>
      <c r="P90" s="410">
        <v>6034</v>
      </c>
      <c r="Q90" s="410">
        <v>6314</v>
      </c>
      <c r="R90" s="410">
        <v>6614</v>
      </c>
      <c r="S90" s="410">
        <v>6274</v>
      </c>
      <c r="T90" s="410">
        <v>6309</v>
      </c>
    </row>
    <row r="91" spans="1:20" ht="12.75" customHeight="1">
      <c r="B91" s="133" t="s">
        <v>21</v>
      </c>
      <c r="C91" s="115"/>
      <c r="D91" s="410">
        <v>36793</v>
      </c>
      <c r="E91" s="410">
        <v>36963</v>
      </c>
      <c r="F91" s="410">
        <v>36395</v>
      </c>
      <c r="G91" s="410">
        <v>37293</v>
      </c>
      <c r="H91" s="411">
        <v>36861</v>
      </c>
      <c r="I91" s="129"/>
      <c r="J91" s="410">
        <v>11</v>
      </c>
      <c r="K91" s="410">
        <v>11</v>
      </c>
      <c r="L91" s="410">
        <v>11</v>
      </c>
      <c r="M91" s="410">
        <v>11</v>
      </c>
      <c r="N91" s="411">
        <v>11</v>
      </c>
      <c r="O91" s="412"/>
      <c r="P91" s="410">
        <v>36804</v>
      </c>
      <c r="Q91" s="410">
        <v>36974</v>
      </c>
      <c r="R91" s="410">
        <v>36406</v>
      </c>
      <c r="S91" s="410">
        <v>37304</v>
      </c>
      <c r="T91" s="410">
        <v>36872</v>
      </c>
    </row>
    <row r="92" spans="1:20" ht="12.75" customHeight="1">
      <c r="B92" s="133" t="s">
        <v>22</v>
      </c>
      <c r="C92" s="115"/>
      <c r="D92" s="410">
        <v>23736</v>
      </c>
      <c r="E92" s="410">
        <v>23736</v>
      </c>
      <c r="F92" s="410">
        <v>21988</v>
      </c>
      <c r="G92" s="410">
        <v>23828</v>
      </c>
      <c r="H92" s="411">
        <v>23322</v>
      </c>
      <c r="I92" s="129"/>
      <c r="J92" s="410">
        <v>2064</v>
      </c>
      <c r="K92" s="410">
        <v>2064</v>
      </c>
      <c r="L92" s="410">
        <v>1912</v>
      </c>
      <c r="M92" s="410">
        <v>2072</v>
      </c>
      <c r="N92" s="411">
        <v>2028</v>
      </c>
      <c r="O92" s="412"/>
      <c r="P92" s="410">
        <v>25800</v>
      </c>
      <c r="Q92" s="410">
        <v>25800</v>
      </c>
      <c r="R92" s="410">
        <v>23900</v>
      </c>
      <c r="S92" s="410">
        <v>25900</v>
      </c>
      <c r="T92" s="410">
        <v>25350</v>
      </c>
    </row>
    <row r="93" spans="1:20" ht="12.75" customHeight="1">
      <c r="B93" s="133" t="s">
        <v>100</v>
      </c>
      <c r="C93" s="115"/>
      <c r="D93" s="410">
        <v>13779</v>
      </c>
      <c r="E93" s="410">
        <v>13855</v>
      </c>
      <c r="F93" s="410">
        <v>13785</v>
      </c>
      <c r="G93" s="410">
        <v>13916</v>
      </c>
      <c r="H93" s="411">
        <v>13833.75</v>
      </c>
      <c r="I93" s="129"/>
      <c r="J93" s="410">
        <v>2349</v>
      </c>
      <c r="K93" s="410">
        <v>2363</v>
      </c>
      <c r="L93" s="410">
        <v>2353</v>
      </c>
      <c r="M93" s="410">
        <v>2372</v>
      </c>
      <c r="N93" s="411">
        <v>2359.25</v>
      </c>
      <c r="O93" s="412"/>
      <c r="P93" s="410">
        <v>16128</v>
      </c>
      <c r="Q93" s="410">
        <v>16218</v>
      </c>
      <c r="R93" s="410">
        <v>16138</v>
      </c>
      <c r="S93" s="410">
        <v>16288</v>
      </c>
      <c r="T93" s="410">
        <v>16193</v>
      </c>
    </row>
    <row r="94" spans="1:20" ht="12.75" customHeight="1">
      <c r="B94" s="133" t="s">
        <v>101</v>
      </c>
      <c r="C94" s="115"/>
      <c r="D94" s="410">
        <v>4456</v>
      </c>
      <c r="E94" s="410">
        <v>4265</v>
      </c>
      <c r="F94" s="410">
        <v>4504</v>
      </c>
      <c r="G94" s="410">
        <v>4254</v>
      </c>
      <c r="H94" s="411">
        <v>4369.75</v>
      </c>
      <c r="I94" s="129"/>
      <c r="J94" s="410">
        <v>1357</v>
      </c>
      <c r="K94" s="410">
        <v>1298</v>
      </c>
      <c r="L94" s="410">
        <v>1366</v>
      </c>
      <c r="M94" s="410">
        <v>1289</v>
      </c>
      <c r="N94" s="411">
        <v>1327.5</v>
      </c>
      <c r="O94" s="412"/>
      <c r="P94" s="410">
        <v>5813</v>
      </c>
      <c r="Q94" s="410">
        <v>5563</v>
      </c>
      <c r="R94" s="410">
        <v>5870</v>
      </c>
      <c r="S94" s="410">
        <v>5543</v>
      </c>
      <c r="T94" s="410">
        <v>5697.25</v>
      </c>
    </row>
    <row r="95" spans="1:20" ht="12.75" customHeight="1">
      <c r="B95" s="133" t="s">
        <v>102</v>
      </c>
      <c r="C95" s="115"/>
      <c r="D95" s="410">
        <v>6298</v>
      </c>
      <c r="E95" s="410">
        <v>6226</v>
      </c>
      <c r="F95" s="410">
        <v>6206</v>
      </c>
      <c r="G95" s="410">
        <v>6136</v>
      </c>
      <c r="H95" s="411">
        <v>6216.5</v>
      </c>
      <c r="I95" s="129"/>
      <c r="J95" s="410">
        <v>3663</v>
      </c>
      <c r="K95" s="410">
        <v>3595</v>
      </c>
      <c r="L95" s="410">
        <v>3545</v>
      </c>
      <c r="M95" s="410">
        <v>3465</v>
      </c>
      <c r="N95" s="411">
        <v>3567</v>
      </c>
      <c r="O95" s="412"/>
      <c r="P95" s="410">
        <v>9961</v>
      </c>
      <c r="Q95" s="410">
        <v>9821</v>
      </c>
      <c r="R95" s="410">
        <v>9751</v>
      </c>
      <c r="S95" s="410">
        <v>9601</v>
      </c>
      <c r="T95" s="410">
        <v>9783.5</v>
      </c>
    </row>
    <row r="96" spans="1:20" ht="12.75" customHeight="1">
      <c r="B96" s="133" t="s">
        <v>103</v>
      </c>
      <c r="C96" s="115"/>
      <c r="D96" s="410">
        <v>25800</v>
      </c>
      <c r="E96" s="410">
        <v>25400</v>
      </c>
      <c r="F96" s="410">
        <v>25100</v>
      </c>
      <c r="G96" s="410">
        <v>24500</v>
      </c>
      <c r="H96" s="411">
        <v>25200</v>
      </c>
      <c r="I96" s="129"/>
      <c r="J96" s="410">
        <v>0</v>
      </c>
      <c r="K96" s="410">
        <v>0</v>
      </c>
      <c r="L96" s="410">
        <v>0</v>
      </c>
      <c r="M96" s="410">
        <v>0</v>
      </c>
      <c r="N96" s="411">
        <v>0</v>
      </c>
      <c r="O96" s="412"/>
      <c r="P96" s="410">
        <v>25800</v>
      </c>
      <c r="Q96" s="410">
        <v>25400</v>
      </c>
      <c r="R96" s="410">
        <v>25100</v>
      </c>
      <c r="S96" s="410">
        <v>24500</v>
      </c>
      <c r="T96" s="410">
        <v>25200</v>
      </c>
    </row>
    <row r="97" spans="1:45" ht="12.75" customHeight="1">
      <c r="B97" s="133" t="s">
        <v>104</v>
      </c>
      <c r="C97" s="115"/>
      <c r="D97" s="410"/>
      <c r="E97" s="410"/>
      <c r="F97" s="410"/>
      <c r="G97" s="410"/>
      <c r="H97" s="411"/>
      <c r="I97" s="129"/>
      <c r="J97" s="410"/>
      <c r="K97" s="410"/>
      <c r="L97" s="410"/>
      <c r="M97" s="410"/>
      <c r="N97" s="411"/>
      <c r="O97" s="412"/>
      <c r="P97" s="410"/>
      <c r="Q97" s="410"/>
      <c r="R97" s="410"/>
      <c r="S97" s="410"/>
      <c r="T97" s="410"/>
    </row>
    <row r="98" spans="1:45" ht="3" customHeight="1">
      <c r="B98" s="121"/>
      <c r="C98" s="121"/>
      <c r="D98" s="122">
        <v>2500</v>
      </c>
      <c r="E98" s="122">
        <v>2500</v>
      </c>
      <c r="F98" s="122">
        <v>2500</v>
      </c>
      <c r="G98" s="122">
        <v>2500</v>
      </c>
      <c r="H98" s="123">
        <v>2500</v>
      </c>
      <c r="I98" s="124"/>
      <c r="J98" s="122">
        <v>0</v>
      </c>
      <c r="K98" s="122">
        <v>0</v>
      </c>
      <c r="L98" s="122"/>
      <c r="M98" s="122">
        <v>0</v>
      </c>
      <c r="N98" s="123">
        <v>0</v>
      </c>
      <c r="O98" s="125"/>
      <c r="P98" s="122">
        <v>2500</v>
      </c>
      <c r="Q98" s="122">
        <v>2500</v>
      </c>
      <c r="R98" s="122">
        <v>2500</v>
      </c>
      <c r="S98" s="122">
        <v>2500</v>
      </c>
      <c r="T98" s="122">
        <v>2500</v>
      </c>
    </row>
    <row r="99" spans="1:45">
      <c r="B99" s="126">
        <v>2011</v>
      </c>
      <c r="C99" s="127"/>
      <c r="D99" s="127">
        <f>SUM(D100:D119)</f>
        <v>320071</v>
      </c>
      <c r="E99" s="127">
        <f>SUM(E100:E119)</f>
        <v>328625</v>
      </c>
      <c r="F99" s="127">
        <f>SUM(F100:F119)</f>
        <v>328927</v>
      </c>
      <c r="G99" s="127">
        <f>SUM(G100:G119)</f>
        <v>321407</v>
      </c>
      <c r="H99" s="128">
        <f>SUM(H100:H119)</f>
        <v>324757.5</v>
      </c>
      <c r="I99" s="134"/>
      <c r="J99" s="127">
        <f>SUM(J100:J119)</f>
        <v>68647</v>
      </c>
      <c r="K99" s="127">
        <f>SUM(K100:K119)</f>
        <v>69101</v>
      </c>
      <c r="L99" s="127">
        <f>SUM(L100:L119)</f>
        <v>68287</v>
      </c>
      <c r="M99" s="127">
        <f>SUM(M100:M119)</f>
        <v>65568</v>
      </c>
      <c r="N99" s="128">
        <f>SUM(N100:N119)</f>
        <v>67900.75</v>
      </c>
      <c r="O99" s="134"/>
      <c r="P99" s="127">
        <f>SUM(P100:P119)</f>
        <v>388718</v>
      </c>
      <c r="Q99" s="127">
        <f>SUM(Q100:Q119)</f>
        <v>397726</v>
      </c>
      <c r="R99" s="127">
        <f>SUM(R100:R119)</f>
        <v>397214</v>
      </c>
      <c r="S99" s="127">
        <f>SUM(S100:S119)</f>
        <v>386975</v>
      </c>
      <c r="T99" s="127">
        <f>SUM(T100:T119)</f>
        <v>392658.25</v>
      </c>
      <c r="U99" s="135"/>
    </row>
    <row r="100" spans="1:45" s="136" customFormat="1">
      <c r="B100" s="131" t="s">
        <v>3</v>
      </c>
      <c r="C100" s="137"/>
      <c r="D100" s="410">
        <v>6313</v>
      </c>
      <c r="E100" s="410">
        <v>6840</v>
      </c>
      <c r="F100" s="410">
        <v>6290</v>
      </c>
      <c r="G100" s="410">
        <v>6020</v>
      </c>
      <c r="H100" s="411">
        <f>SUM(D100:G100)/4</f>
        <v>6365.75</v>
      </c>
      <c r="I100" s="134"/>
      <c r="J100" s="410">
        <v>12503</v>
      </c>
      <c r="K100" s="410">
        <v>11755</v>
      </c>
      <c r="L100" s="410">
        <v>10699</v>
      </c>
      <c r="M100" s="410">
        <v>9507</v>
      </c>
      <c r="N100" s="411">
        <v>11116</v>
      </c>
      <c r="O100" s="139"/>
      <c r="P100" s="410">
        <f t="shared" ref="P100:S119" si="0">D100+J100</f>
        <v>18816</v>
      </c>
      <c r="Q100" s="410">
        <f t="shared" si="0"/>
        <v>18595</v>
      </c>
      <c r="R100" s="410">
        <f t="shared" si="0"/>
        <v>16989</v>
      </c>
      <c r="S100" s="410">
        <f t="shared" si="0"/>
        <v>15527</v>
      </c>
      <c r="T100" s="410">
        <f>SUM(P100:S100)/4</f>
        <v>17481.75</v>
      </c>
      <c r="U100" s="113"/>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row>
    <row r="101" spans="1:45">
      <c r="B101" s="133" t="s">
        <v>4</v>
      </c>
      <c r="C101" s="133"/>
      <c r="D101" s="267">
        <v>689</v>
      </c>
      <c r="E101" s="267">
        <v>698</v>
      </c>
      <c r="F101" s="267">
        <v>728</v>
      </c>
      <c r="G101" s="267">
        <v>728</v>
      </c>
      <c r="H101" s="411">
        <f t="shared" ref="H101:H119" si="1">SUM(D101:G101)/4</f>
        <v>710.75</v>
      </c>
      <c r="I101" s="134"/>
      <c r="J101" s="267">
        <v>21</v>
      </c>
      <c r="K101" s="267">
        <v>22</v>
      </c>
      <c r="L101" s="410">
        <v>23</v>
      </c>
      <c r="M101" s="410">
        <v>23</v>
      </c>
      <c r="N101" s="411">
        <v>22.25</v>
      </c>
      <c r="O101" s="139"/>
      <c r="P101" s="410">
        <f t="shared" si="0"/>
        <v>710</v>
      </c>
      <c r="Q101" s="410">
        <f t="shared" si="0"/>
        <v>720</v>
      </c>
      <c r="R101" s="410">
        <f t="shared" si="0"/>
        <v>751</v>
      </c>
      <c r="S101" s="410">
        <f t="shared" si="0"/>
        <v>751</v>
      </c>
      <c r="T101" s="410">
        <f t="shared" ref="T101:T119" si="2">SUM(P101:S101)/4</f>
        <v>733</v>
      </c>
    </row>
    <row r="102" spans="1:45" s="113" customFormat="1">
      <c r="A102" s="110"/>
      <c r="B102" s="133" t="s">
        <v>5</v>
      </c>
      <c r="C102" s="133"/>
      <c r="D102" s="267">
        <v>28156</v>
      </c>
      <c r="E102" s="267">
        <v>27652</v>
      </c>
      <c r="F102" s="267">
        <v>27441</v>
      </c>
      <c r="G102" s="267">
        <v>26810</v>
      </c>
      <c r="H102" s="411">
        <f t="shared" si="1"/>
        <v>27514.75</v>
      </c>
      <c r="I102" s="134"/>
      <c r="J102" s="267">
        <v>5783</v>
      </c>
      <c r="K102" s="267">
        <v>5703</v>
      </c>
      <c r="L102" s="410">
        <v>5659</v>
      </c>
      <c r="M102" s="410">
        <v>5459</v>
      </c>
      <c r="N102" s="411">
        <v>5651</v>
      </c>
      <c r="O102" s="139"/>
      <c r="P102" s="410">
        <f t="shared" si="0"/>
        <v>33939</v>
      </c>
      <c r="Q102" s="410">
        <f t="shared" si="0"/>
        <v>33355</v>
      </c>
      <c r="R102" s="410">
        <f t="shared" si="0"/>
        <v>33100</v>
      </c>
      <c r="S102" s="410">
        <f t="shared" si="0"/>
        <v>32269</v>
      </c>
      <c r="T102" s="410">
        <f t="shared" si="2"/>
        <v>33165.75</v>
      </c>
    </row>
    <row r="103" spans="1:45" s="113" customFormat="1">
      <c r="A103" s="110"/>
      <c r="B103" s="133" t="s">
        <v>7</v>
      </c>
      <c r="C103" s="133"/>
      <c r="D103" s="410">
        <v>1545</v>
      </c>
      <c r="E103" s="410">
        <v>1550</v>
      </c>
      <c r="F103" s="410">
        <v>1530</v>
      </c>
      <c r="G103" s="410">
        <v>1530</v>
      </c>
      <c r="H103" s="411">
        <f t="shared" si="1"/>
        <v>1538.75</v>
      </c>
      <c r="I103" s="134"/>
      <c r="J103" s="410">
        <v>0</v>
      </c>
      <c r="K103" s="410">
        <v>0</v>
      </c>
      <c r="L103" s="410">
        <v>0</v>
      </c>
      <c r="M103" s="410">
        <v>0</v>
      </c>
      <c r="N103" s="411">
        <v>0</v>
      </c>
      <c r="O103" s="139"/>
      <c r="P103" s="410">
        <f>D103+J103</f>
        <v>1545</v>
      </c>
      <c r="Q103" s="410">
        <f t="shared" si="0"/>
        <v>1550</v>
      </c>
      <c r="R103" s="410">
        <f t="shared" si="0"/>
        <v>1530</v>
      </c>
      <c r="S103" s="410">
        <f t="shared" si="0"/>
        <v>1530</v>
      </c>
      <c r="T103" s="410">
        <f t="shared" si="2"/>
        <v>1538.75</v>
      </c>
    </row>
    <row r="104" spans="1:45" s="113" customFormat="1">
      <c r="A104" s="110"/>
      <c r="B104" s="133" t="s">
        <v>9</v>
      </c>
      <c r="C104" s="133"/>
      <c r="D104" s="410">
        <v>2283</v>
      </c>
      <c r="E104" s="410">
        <v>2329</v>
      </c>
      <c r="F104" s="410">
        <v>2386</v>
      </c>
      <c r="G104" s="410">
        <v>2368</v>
      </c>
      <c r="H104" s="411">
        <f t="shared" si="1"/>
        <v>2341.5</v>
      </c>
      <c r="I104" s="134"/>
      <c r="J104" s="410">
        <v>117</v>
      </c>
      <c r="K104" s="410">
        <v>121</v>
      </c>
      <c r="L104" s="410">
        <v>124</v>
      </c>
      <c r="M104" s="410">
        <v>122</v>
      </c>
      <c r="N104" s="411">
        <v>121</v>
      </c>
      <c r="O104" s="139"/>
      <c r="P104" s="410">
        <f t="shared" si="0"/>
        <v>2400</v>
      </c>
      <c r="Q104" s="410">
        <f t="shared" si="0"/>
        <v>2450</v>
      </c>
      <c r="R104" s="410">
        <f t="shared" si="0"/>
        <v>2510</v>
      </c>
      <c r="S104" s="410">
        <f t="shared" si="0"/>
        <v>2490</v>
      </c>
      <c r="T104" s="410">
        <f t="shared" si="2"/>
        <v>2462.5</v>
      </c>
    </row>
    <row r="105" spans="1:45" s="113" customFormat="1">
      <c r="A105" s="110"/>
      <c r="B105" s="133" t="s">
        <v>10</v>
      </c>
      <c r="C105" s="133"/>
      <c r="D105" s="410">
        <v>27950</v>
      </c>
      <c r="E105" s="410">
        <v>27750</v>
      </c>
      <c r="F105" s="410">
        <v>27395</v>
      </c>
      <c r="G105" s="410">
        <v>26321</v>
      </c>
      <c r="H105" s="411">
        <f t="shared" si="1"/>
        <v>27354</v>
      </c>
      <c r="I105" s="134"/>
      <c r="J105" s="410">
        <v>8131</v>
      </c>
      <c r="K105" s="410">
        <v>8037</v>
      </c>
      <c r="L105" s="410">
        <v>7935</v>
      </c>
      <c r="M105" s="410">
        <v>7630</v>
      </c>
      <c r="N105" s="411">
        <v>7933.25</v>
      </c>
      <c r="O105" s="139"/>
      <c r="P105" s="410">
        <f t="shared" si="0"/>
        <v>36081</v>
      </c>
      <c r="Q105" s="410">
        <f t="shared" si="0"/>
        <v>35787</v>
      </c>
      <c r="R105" s="410">
        <f t="shared" si="0"/>
        <v>35330</v>
      </c>
      <c r="S105" s="410">
        <f t="shared" si="0"/>
        <v>33951</v>
      </c>
      <c r="T105" s="410">
        <f t="shared" si="2"/>
        <v>35287.25</v>
      </c>
    </row>
    <row r="106" spans="1:45" s="113" customFormat="1">
      <c r="A106" s="110"/>
      <c r="B106" s="133" t="s">
        <v>12</v>
      </c>
      <c r="C106" s="133"/>
      <c r="D106" s="410">
        <v>55663</v>
      </c>
      <c r="E106" s="410">
        <v>55650</v>
      </c>
      <c r="F106" s="410">
        <v>55421</v>
      </c>
      <c r="G106" s="410">
        <v>54390</v>
      </c>
      <c r="H106" s="411">
        <f t="shared" si="1"/>
        <v>55281</v>
      </c>
      <c r="I106" s="134"/>
      <c r="J106" s="410">
        <v>15025</v>
      </c>
      <c r="K106" s="410">
        <v>15036</v>
      </c>
      <c r="L106" s="410">
        <v>14979</v>
      </c>
      <c r="M106" s="410">
        <v>14710</v>
      </c>
      <c r="N106" s="411">
        <v>14937.5</v>
      </c>
      <c r="O106" s="139"/>
      <c r="P106" s="410">
        <f t="shared" si="0"/>
        <v>70688</v>
      </c>
      <c r="Q106" s="410">
        <f t="shared" si="0"/>
        <v>70686</v>
      </c>
      <c r="R106" s="410">
        <f t="shared" si="0"/>
        <v>70400</v>
      </c>
      <c r="S106" s="410">
        <f t="shared" si="0"/>
        <v>69100</v>
      </c>
      <c r="T106" s="410">
        <f t="shared" si="2"/>
        <v>70218.5</v>
      </c>
    </row>
    <row r="107" spans="1:45" s="113" customFormat="1">
      <c r="A107" s="110"/>
      <c r="B107" s="133" t="s">
        <v>13</v>
      </c>
      <c r="C107" s="133"/>
      <c r="D107" s="410">
        <v>13494</v>
      </c>
      <c r="E107" s="410">
        <v>14783</v>
      </c>
      <c r="F107" s="410">
        <v>15021</v>
      </c>
      <c r="G107" s="410">
        <v>13856</v>
      </c>
      <c r="H107" s="411">
        <f t="shared" si="1"/>
        <v>14288.5</v>
      </c>
      <c r="I107" s="134"/>
      <c r="J107" s="410">
        <v>3406</v>
      </c>
      <c r="K107" s="410">
        <v>3446</v>
      </c>
      <c r="L107" s="410">
        <v>3465</v>
      </c>
      <c r="M107" s="410">
        <v>3490</v>
      </c>
      <c r="N107" s="411">
        <v>3451.75</v>
      </c>
      <c r="O107" s="139"/>
      <c r="P107" s="410">
        <f t="shared" si="0"/>
        <v>16900</v>
      </c>
      <c r="Q107" s="410">
        <f t="shared" si="0"/>
        <v>18229</v>
      </c>
      <c r="R107" s="410">
        <f t="shared" si="0"/>
        <v>18486</v>
      </c>
      <c r="S107" s="410">
        <f t="shared" si="0"/>
        <v>17346</v>
      </c>
      <c r="T107" s="410">
        <f t="shared" si="2"/>
        <v>17740.25</v>
      </c>
    </row>
    <row r="108" spans="1:45" s="113" customFormat="1">
      <c r="A108" s="110"/>
      <c r="B108" s="133" t="s">
        <v>14</v>
      </c>
      <c r="C108" s="133"/>
      <c r="D108" s="410">
        <v>28244</v>
      </c>
      <c r="E108" s="410">
        <v>34433</v>
      </c>
      <c r="F108" s="410">
        <v>36609</v>
      </c>
      <c r="G108" s="410">
        <v>31003</v>
      </c>
      <c r="H108" s="411">
        <f t="shared" si="1"/>
        <v>32572.25</v>
      </c>
      <c r="I108" s="134"/>
      <c r="J108" s="410">
        <v>5556</v>
      </c>
      <c r="K108" s="410">
        <v>6767</v>
      </c>
      <c r="L108" s="410">
        <v>7191</v>
      </c>
      <c r="M108" s="410">
        <v>6097</v>
      </c>
      <c r="N108" s="411">
        <v>6402.75</v>
      </c>
      <c r="O108" s="139"/>
      <c r="P108" s="410">
        <f t="shared" si="0"/>
        <v>33800</v>
      </c>
      <c r="Q108" s="410">
        <f t="shared" si="0"/>
        <v>41200</v>
      </c>
      <c r="R108" s="410">
        <f t="shared" si="0"/>
        <v>43800</v>
      </c>
      <c r="S108" s="410">
        <f t="shared" si="0"/>
        <v>37100</v>
      </c>
      <c r="T108" s="410">
        <f t="shared" si="2"/>
        <v>38975</v>
      </c>
    </row>
    <row r="109" spans="1:45" s="113" customFormat="1">
      <c r="A109" s="110"/>
      <c r="B109" s="133" t="s">
        <v>15</v>
      </c>
      <c r="C109" s="133"/>
      <c r="D109" s="410">
        <v>8366</v>
      </c>
      <c r="E109" s="410">
        <v>8395</v>
      </c>
      <c r="F109" s="410">
        <v>8535</v>
      </c>
      <c r="G109" s="410">
        <v>8434</v>
      </c>
      <c r="H109" s="411">
        <f t="shared" si="1"/>
        <v>8432.5</v>
      </c>
      <c r="I109" s="134"/>
      <c r="J109" s="410">
        <v>1039</v>
      </c>
      <c r="K109" s="410">
        <v>1040</v>
      </c>
      <c r="L109" s="410">
        <v>1065</v>
      </c>
      <c r="M109" s="410">
        <v>1039</v>
      </c>
      <c r="N109" s="411">
        <v>1045.75</v>
      </c>
      <c r="O109" s="139"/>
      <c r="P109" s="410">
        <f t="shared" si="0"/>
        <v>9405</v>
      </c>
      <c r="Q109" s="410">
        <f t="shared" si="0"/>
        <v>9435</v>
      </c>
      <c r="R109" s="410">
        <f t="shared" si="0"/>
        <v>9600</v>
      </c>
      <c r="S109" s="410">
        <f t="shared" si="0"/>
        <v>9473</v>
      </c>
      <c r="T109" s="410">
        <f t="shared" si="2"/>
        <v>9478.25</v>
      </c>
    </row>
    <row r="110" spans="1:45" s="113" customFormat="1">
      <c r="A110" s="110"/>
      <c r="B110" s="133" t="s">
        <v>16</v>
      </c>
      <c r="C110" s="133"/>
      <c r="D110" s="410">
        <v>18066</v>
      </c>
      <c r="E110" s="410">
        <v>18204</v>
      </c>
      <c r="F110" s="410">
        <v>18208</v>
      </c>
      <c r="G110" s="410">
        <v>18196</v>
      </c>
      <c r="H110" s="411">
        <f t="shared" si="1"/>
        <v>18168.5</v>
      </c>
      <c r="I110" s="134"/>
      <c r="J110" s="410">
        <v>1074</v>
      </c>
      <c r="K110" s="410">
        <v>1096</v>
      </c>
      <c r="L110" s="410">
        <v>1092</v>
      </c>
      <c r="M110" s="410">
        <v>1084</v>
      </c>
      <c r="N110" s="411">
        <v>1086.5</v>
      </c>
      <c r="O110" s="139"/>
      <c r="P110" s="410">
        <f t="shared" si="0"/>
        <v>19140</v>
      </c>
      <c r="Q110" s="410">
        <f t="shared" si="0"/>
        <v>19300</v>
      </c>
      <c r="R110" s="410">
        <f t="shared" si="0"/>
        <v>19300</v>
      </c>
      <c r="S110" s="410">
        <f t="shared" si="0"/>
        <v>19280</v>
      </c>
      <c r="T110" s="410">
        <f t="shared" si="2"/>
        <v>19255</v>
      </c>
    </row>
    <row r="111" spans="1:45" s="113" customFormat="1">
      <c r="A111" s="110"/>
      <c r="B111" s="133" t="s">
        <v>17</v>
      </c>
      <c r="C111" s="133"/>
      <c r="D111" s="410">
        <v>1060</v>
      </c>
      <c r="E111" s="410">
        <v>1034</v>
      </c>
      <c r="F111" s="410">
        <v>1034</v>
      </c>
      <c r="G111" s="410">
        <v>1015</v>
      </c>
      <c r="H111" s="411">
        <f t="shared" si="1"/>
        <v>1035.75</v>
      </c>
      <c r="I111" s="134"/>
      <c r="J111" s="410">
        <v>571</v>
      </c>
      <c r="K111" s="410">
        <v>557</v>
      </c>
      <c r="L111" s="410">
        <v>557</v>
      </c>
      <c r="M111" s="410">
        <v>546</v>
      </c>
      <c r="N111" s="411">
        <v>557.75</v>
      </c>
      <c r="O111" s="139"/>
      <c r="P111" s="410">
        <f t="shared" si="0"/>
        <v>1631</v>
      </c>
      <c r="Q111" s="410">
        <f t="shared" si="0"/>
        <v>1591</v>
      </c>
      <c r="R111" s="410">
        <f t="shared" si="0"/>
        <v>1591</v>
      </c>
      <c r="S111" s="410">
        <f t="shared" si="0"/>
        <v>1561</v>
      </c>
      <c r="T111" s="410">
        <f t="shared" si="2"/>
        <v>1593.5</v>
      </c>
    </row>
    <row r="112" spans="1:45" s="113" customFormat="1">
      <c r="A112" s="110"/>
      <c r="B112" s="133" t="s">
        <v>18</v>
      </c>
      <c r="C112" s="133"/>
      <c r="D112" s="410">
        <v>12600</v>
      </c>
      <c r="E112" s="410">
        <v>12761</v>
      </c>
      <c r="F112" s="410">
        <v>12829</v>
      </c>
      <c r="G112" s="410">
        <v>13244</v>
      </c>
      <c r="H112" s="411">
        <f t="shared" si="1"/>
        <v>12858.5</v>
      </c>
      <c r="I112" s="134"/>
      <c r="J112" s="410">
        <v>4683</v>
      </c>
      <c r="K112" s="410">
        <v>4746</v>
      </c>
      <c r="L112" s="410">
        <v>4779</v>
      </c>
      <c r="M112" s="410">
        <v>4933</v>
      </c>
      <c r="N112" s="411">
        <v>4785.25</v>
      </c>
      <c r="O112" s="139"/>
      <c r="P112" s="410">
        <f t="shared" si="0"/>
        <v>17283</v>
      </c>
      <c r="Q112" s="410">
        <f t="shared" si="0"/>
        <v>17507</v>
      </c>
      <c r="R112" s="410">
        <f t="shared" si="0"/>
        <v>17608</v>
      </c>
      <c r="S112" s="410">
        <f t="shared" si="0"/>
        <v>18177</v>
      </c>
      <c r="T112" s="410">
        <f t="shared" si="2"/>
        <v>17643.75</v>
      </c>
    </row>
    <row r="113" spans="1:45" s="113" customFormat="1">
      <c r="A113" s="110"/>
      <c r="B113" s="133" t="s">
        <v>20</v>
      </c>
      <c r="C113" s="133"/>
      <c r="D113" s="410">
        <v>4751</v>
      </c>
      <c r="E113" s="410">
        <v>4928</v>
      </c>
      <c r="F113" s="410">
        <v>5169</v>
      </c>
      <c r="G113" s="410">
        <v>4864</v>
      </c>
      <c r="H113" s="411">
        <f t="shared" si="1"/>
        <v>4928</v>
      </c>
      <c r="I113" s="134"/>
      <c r="J113" s="410">
        <v>1343</v>
      </c>
      <c r="K113" s="410">
        <v>1366</v>
      </c>
      <c r="L113" s="410">
        <v>1445</v>
      </c>
      <c r="M113" s="410">
        <v>1430</v>
      </c>
      <c r="N113" s="411">
        <v>1396</v>
      </c>
      <c r="O113" s="139"/>
      <c r="P113" s="410">
        <f t="shared" si="0"/>
        <v>6094</v>
      </c>
      <c r="Q113" s="410">
        <f t="shared" si="0"/>
        <v>6294</v>
      </c>
      <c r="R113" s="410">
        <f t="shared" si="0"/>
        <v>6614</v>
      </c>
      <c r="S113" s="410">
        <f t="shared" si="0"/>
        <v>6294</v>
      </c>
      <c r="T113" s="410">
        <f t="shared" si="2"/>
        <v>6324</v>
      </c>
    </row>
    <row r="114" spans="1:45" s="113" customFormat="1">
      <c r="A114" s="110"/>
      <c r="B114" s="133" t="s">
        <v>21</v>
      </c>
      <c r="C114" s="133"/>
      <c r="D114" s="410">
        <v>36919</v>
      </c>
      <c r="E114" s="410">
        <v>37319</v>
      </c>
      <c r="F114" s="410">
        <v>37995</v>
      </c>
      <c r="G114" s="410">
        <v>38293</v>
      </c>
      <c r="H114" s="411">
        <f t="shared" si="1"/>
        <v>37631.5</v>
      </c>
      <c r="I114" s="134"/>
      <c r="J114" s="410">
        <v>11</v>
      </c>
      <c r="K114" s="410">
        <v>11</v>
      </c>
      <c r="L114" s="410">
        <v>11</v>
      </c>
      <c r="M114" s="410">
        <v>11</v>
      </c>
      <c r="N114" s="411">
        <v>11</v>
      </c>
      <c r="O114" s="139"/>
      <c r="P114" s="410">
        <f t="shared" si="0"/>
        <v>36930</v>
      </c>
      <c r="Q114" s="410">
        <f t="shared" si="0"/>
        <v>37330</v>
      </c>
      <c r="R114" s="410">
        <f t="shared" si="0"/>
        <v>38006</v>
      </c>
      <c r="S114" s="410">
        <f t="shared" si="0"/>
        <v>38304</v>
      </c>
      <c r="T114" s="410">
        <f t="shared" si="2"/>
        <v>37642.5</v>
      </c>
    </row>
    <row r="115" spans="1:45" s="113" customFormat="1">
      <c r="A115" s="110"/>
      <c r="B115" s="133" t="s">
        <v>22</v>
      </c>
      <c r="C115" s="133"/>
      <c r="D115" s="410">
        <v>23368</v>
      </c>
      <c r="E115" s="410">
        <v>23598</v>
      </c>
      <c r="F115" s="410">
        <v>21436</v>
      </c>
      <c r="G115" s="410">
        <v>23828</v>
      </c>
      <c r="H115" s="411">
        <f t="shared" si="1"/>
        <v>23057.5</v>
      </c>
      <c r="I115" s="134"/>
      <c r="J115" s="410">
        <v>2032</v>
      </c>
      <c r="K115" s="410">
        <v>2052</v>
      </c>
      <c r="L115" s="410">
        <v>1864</v>
      </c>
      <c r="M115" s="410">
        <v>2072</v>
      </c>
      <c r="N115" s="411">
        <v>2005</v>
      </c>
      <c r="O115" s="139"/>
      <c r="P115" s="410">
        <f t="shared" si="0"/>
        <v>25400</v>
      </c>
      <c r="Q115" s="410">
        <f t="shared" si="0"/>
        <v>25650</v>
      </c>
      <c r="R115" s="410">
        <f t="shared" si="0"/>
        <v>23300</v>
      </c>
      <c r="S115" s="410">
        <f t="shared" si="0"/>
        <v>25900</v>
      </c>
      <c r="T115" s="410">
        <f t="shared" si="2"/>
        <v>25062.5</v>
      </c>
    </row>
    <row r="116" spans="1:45" s="113" customFormat="1">
      <c r="A116" s="110"/>
      <c r="B116" s="133" t="s">
        <v>100</v>
      </c>
      <c r="C116" s="133"/>
      <c r="D116" s="410">
        <v>13579</v>
      </c>
      <c r="E116" s="410">
        <v>13758</v>
      </c>
      <c r="F116" s="410">
        <v>13779</v>
      </c>
      <c r="G116" s="410">
        <v>13754</v>
      </c>
      <c r="H116" s="411">
        <f t="shared" si="1"/>
        <v>13717.5</v>
      </c>
      <c r="I116" s="134"/>
      <c r="J116" s="410">
        <v>2313</v>
      </c>
      <c r="K116" s="410">
        <v>2345</v>
      </c>
      <c r="L116" s="410">
        <v>2349</v>
      </c>
      <c r="M116" s="410">
        <v>2344</v>
      </c>
      <c r="N116" s="411">
        <v>2337.75</v>
      </c>
      <c r="O116" s="139"/>
      <c r="P116" s="410">
        <f t="shared" si="0"/>
        <v>15892</v>
      </c>
      <c r="Q116" s="410">
        <f t="shared" si="0"/>
        <v>16103</v>
      </c>
      <c r="R116" s="410">
        <f t="shared" si="0"/>
        <v>16128</v>
      </c>
      <c r="S116" s="410">
        <f t="shared" si="0"/>
        <v>16098</v>
      </c>
      <c r="T116" s="410">
        <f t="shared" si="2"/>
        <v>16055.25</v>
      </c>
    </row>
    <row r="117" spans="1:45" s="113" customFormat="1">
      <c r="A117" s="110"/>
      <c r="B117" s="133" t="s">
        <v>101</v>
      </c>
      <c r="C117" s="133"/>
      <c r="D117" s="410">
        <v>4418</v>
      </c>
      <c r="E117" s="410">
        <v>4286</v>
      </c>
      <c r="F117" s="410">
        <v>4646</v>
      </c>
      <c r="G117" s="410">
        <v>4503</v>
      </c>
      <c r="H117" s="411">
        <f t="shared" si="1"/>
        <v>4463.25</v>
      </c>
      <c r="I117" s="134"/>
      <c r="J117" s="410">
        <v>1345</v>
      </c>
      <c r="K117" s="410">
        <v>1307</v>
      </c>
      <c r="L117" s="410">
        <v>1414</v>
      </c>
      <c r="M117" s="410">
        <v>1370</v>
      </c>
      <c r="N117" s="411">
        <v>1359</v>
      </c>
      <c r="O117" s="139"/>
      <c r="P117" s="410">
        <f t="shared" si="0"/>
        <v>5763</v>
      </c>
      <c r="Q117" s="410">
        <f t="shared" si="0"/>
        <v>5593</v>
      </c>
      <c r="R117" s="410">
        <f t="shared" si="0"/>
        <v>6060</v>
      </c>
      <c r="S117" s="410">
        <f t="shared" si="0"/>
        <v>5873</v>
      </c>
      <c r="T117" s="410">
        <f t="shared" si="2"/>
        <v>5822.25</v>
      </c>
    </row>
    <row r="118" spans="1:45">
      <c r="B118" s="133" t="s">
        <v>102</v>
      </c>
      <c r="C118" s="133"/>
      <c r="D118" s="410">
        <v>6297</v>
      </c>
      <c r="E118" s="410">
        <v>6307</v>
      </c>
      <c r="F118" s="410">
        <v>6305</v>
      </c>
      <c r="G118" s="410">
        <v>6340</v>
      </c>
      <c r="H118" s="411">
        <f t="shared" si="1"/>
        <v>6312.25</v>
      </c>
      <c r="I118" s="134"/>
      <c r="J118" s="410">
        <v>3694</v>
      </c>
      <c r="K118" s="410">
        <v>3694</v>
      </c>
      <c r="L118" s="410">
        <v>3636</v>
      </c>
      <c r="M118" s="410">
        <v>3701</v>
      </c>
      <c r="N118" s="411">
        <v>3681.25</v>
      </c>
      <c r="O118" s="139"/>
      <c r="P118" s="410">
        <f t="shared" si="0"/>
        <v>9991</v>
      </c>
      <c r="Q118" s="410">
        <f t="shared" si="0"/>
        <v>10001</v>
      </c>
      <c r="R118" s="410">
        <f t="shared" si="0"/>
        <v>9941</v>
      </c>
      <c r="S118" s="410">
        <f t="shared" si="0"/>
        <v>10041</v>
      </c>
      <c r="T118" s="410">
        <f t="shared" si="2"/>
        <v>9993.5</v>
      </c>
    </row>
    <row r="119" spans="1:45">
      <c r="B119" s="133" t="s">
        <v>103</v>
      </c>
      <c r="C119" s="133"/>
      <c r="D119" s="268">
        <v>26310</v>
      </c>
      <c r="E119" s="268">
        <v>26350</v>
      </c>
      <c r="F119" s="268">
        <v>26170</v>
      </c>
      <c r="G119" s="268">
        <v>25910</v>
      </c>
      <c r="H119" s="269">
        <f t="shared" si="1"/>
        <v>26185</v>
      </c>
      <c r="I119" s="270"/>
      <c r="J119" s="268">
        <v>0</v>
      </c>
      <c r="K119" s="268">
        <v>0</v>
      </c>
      <c r="L119" s="268">
        <v>0</v>
      </c>
      <c r="M119" s="268">
        <v>0</v>
      </c>
      <c r="N119" s="269">
        <v>0</v>
      </c>
      <c r="O119" s="272"/>
      <c r="P119" s="268">
        <f t="shared" si="0"/>
        <v>26310</v>
      </c>
      <c r="Q119" s="268">
        <f t="shared" si="0"/>
        <v>26350</v>
      </c>
      <c r="R119" s="268">
        <f t="shared" si="0"/>
        <v>26170</v>
      </c>
      <c r="S119" s="268">
        <f t="shared" si="0"/>
        <v>25910</v>
      </c>
      <c r="T119" s="268">
        <f t="shared" si="2"/>
        <v>26185</v>
      </c>
    </row>
    <row r="120" spans="1:45">
      <c r="B120" s="133" t="s">
        <v>104</v>
      </c>
      <c r="C120" s="133"/>
      <c r="D120" s="268"/>
      <c r="E120" s="268"/>
      <c r="F120" s="268"/>
      <c r="G120" s="268"/>
      <c r="H120" s="269"/>
      <c r="I120" s="270"/>
      <c r="J120" s="268"/>
      <c r="K120" s="268"/>
      <c r="L120" s="268"/>
      <c r="M120" s="268"/>
      <c r="N120" s="269"/>
      <c r="O120" s="272"/>
      <c r="P120" s="268"/>
      <c r="Q120" s="268"/>
      <c r="R120" s="268"/>
      <c r="S120" s="268"/>
      <c r="T120" s="268"/>
    </row>
    <row r="121" spans="1:45" ht="3.75" customHeight="1">
      <c r="B121" s="140"/>
      <c r="C121" s="140"/>
      <c r="D121" s="141"/>
      <c r="E121" s="141"/>
      <c r="F121" s="141"/>
      <c r="G121" s="141"/>
      <c r="H121" s="142"/>
      <c r="I121" s="143"/>
      <c r="J121" s="141"/>
      <c r="K121" s="141"/>
      <c r="L121" s="141"/>
      <c r="M121" s="141"/>
      <c r="N121" s="142"/>
      <c r="O121" s="144"/>
      <c r="P121" s="141"/>
      <c r="Q121" s="141"/>
      <c r="R121" s="141"/>
      <c r="S121" s="141"/>
      <c r="T121" s="141"/>
    </row>
    <row r="122" spans="1:45" ht="12.75" customHeight="1">
      <c r="B122" s="145">
        <v>2010</v>
      </c>
      <c r="C122" s="146"/>
      <c r="D122" s="146">
        <f>SUM(D123:D142)</f>
        <v>316277.9900123463</v>
      </c>
      <c r="E122" s="146">
        <f>SUM(E123:E142)</f>
        <v>325885.5247365986</v>
      </c>
      <c r="F122" s="146">
        <f>SUM(F123:F142)</f>
        <v>327314.41271084681</v>
      </c>
      <c r="G122" s="146">
        <f>SUM(G123:G142)</f>
        <v>323013.16449161177</v>
      </c>
      <c r="H122" s="147">
        <f>SUM(H123:H142)</f>
        <v>323122.77298785088</v>
      </c>
      <c r="I122" s="148"/>
      <c r="J122" s="146">
        <f>SUM(J123:J142)</f>
        <v>66551.543516155434</v>
      </c>
      <c r="K122" s="146">
        <f>SUM(K123:K142)</f>
        <v>68099.546923463538</v>
      </c>
      <c r="L122" s="146">
        <f>SUM(L123:L142)</f>
        <v>68807.828915700826</v>
      </c>
      <c r="M122" s="146">
        <f>SUM(M123:M142)</f>
        <v>67640.041236347854</v>
      </c>
      <c r="N122" s="147">
        <f>SUM(N123:N142)</f>
        <v>67774.74014791692</v>
      </c>
      <c r="O122" s="148"/>
      <c r="P122" s="146">
        <f>SUM(P123:P142)</f>
        <v>382829.53352850175</v>
      </c>
      <c r="Q122" s="146">
        <f>SUM(Q123:Q142)</f>
        <v>393985.07166006207</v>
      </c>
      <c r="R122" s="146">
        <f>SUM(R123:R142)</f>
        <v>396122.24162654759</v>
      </c>
      <c r="S122" s="146">
        <f>SUM(S123:S142)</f>
        <v>390653.20572795969</v>
      </c>
      <c r="T122" s="146">
        <f>SUM(T123:T142)</f>
        <v>390897.51313576777</v>
      </c>
      <c r="U122" s="135"/>
    </row>
    <row r="123" spans="1:45">
      <c r="B123" s="131" t="s">
        <v>3</v>
      </c>
      <c r="C123" s="137"/>
      <c r="D123" s="410">
        <v>6674</v>
      </c>
      <c r="E123" s="410">
        <v>7320</v>
      </c>
      <c r="F123" s="410">
        <v>6946</v>
      </c>
      <c r="G123" s="410">
        <v>6638</v>
      </c>
      <c r="H123" s="411">
        <f t="shared" ref="H123:H142" si="3">SUM(D123:G123)/4</f>
        <v>6894.5</v>
      </c>
      <c r="I123" s="134"/>
      <c r="J123" s="410">
        <v>10516</v>
      </c>
      <c r="K123" s="410">
        <v>10777</v>
      </c>
      <c r="L123" s="410">
        <v>11019</v>
      </c>
      <c r="M123" s="410">
        <v>11091</v>
      </c>
      <c r="N123" s="411">
        <v>10850.75</v>
      </c>
      <c r="O123" s="139"/>
      <c r="P123" s="410">
        <f t="shared" ref="P123:T142" si="4">D123+J123</f>
        <v>17190</v>
      </c>
      <c r="Q123" s="410">
        <f t="shared" si="4"/>
        <v>18097</v>
      </c>
      <c r="R123" s="410">
        <f t="shared" si="4"/>
        <v>17965</v>
      </c>
      <c r="S123" s="410">
        <f t="shared" si="4"/>
        <v>17729</v>
      </c>
      <c r="T123" s="410">
        <f t="shared" si="4"/>
        <v>17745.25</v>
      </c>
    </row>
    <row r="124" spans="1:45" s="136" customFormat="1">
      <c r="B124" s="133" t="s">
        <v>4</v>
      </c>
      <c r="C124" s="133"/>
      <c r="D124" s="267">
        <v>631</v>
      </c>
      <c r="E124" s="267">
        <v>631</v>
      </c>
      <c r="F124" s="267">
        <v>679</v>
      </c>
      <c r="G124" s="267">
        <v>708</v>
      </c>
      <c r="H124" s="411">
        <f t="shared" si="3"/>
        <v>662.25</v>
      </c>
      <c r="I124" s="134"/>
      <c r="J124" s="267">
        <v>20</v>
      </c>
      <c r="K124" s="267">
        <v>20</v>
      </c>
      <c r="L124" s="267">
        <v>21</v>
      </c>
      <c r="M124" s="267">
        <v>22</v>
      </c>
      <c r="N124" s="411">
        <v>20.75</v>
      </c>
      <c r="O124" s="139"/>
      <c r="P124" s="410">
        <f t="shared" si="4"/>
        <v>651</v>
      </c>
      <c r="Q124" s="410">
        <f t="shared" si="4"/>
        <v>651</v>
      </c>
      <c r="R124" s="410">
        <f t="shared" si="4"/>
        <v>700</v>
      </c>
      <c r="S124" s="410">
        <f t="shared" si="4"/>
        <v>730</v>
      </c>
      <c r="T124" s="410">
        <f t="shared" si="4"/>
        <v>683</v>
      </c>
      <c r="U124" s="113"/>
      <c r="V124" s="135"/>
      <c r="W124" s="135"/>
      <c r="X124" s="135"/>
      <c r="Y124" s="135"/>
      <c r="Z124" s="135"/>
      <c r="AA124" s="135"/>
      <c r="AB124" s="135"/>
      <c r="AC124" s="135"/>
      <c r="AD124" s="135"/>
      <c r="AE124" s="135"/>
      <c r="AF124" s="135"/>
      <c r="AG124" s="135"/>
      <c r="AH124" s="135"/>
      <c r="AI124" s="135"/>
      <c r="AJ124" s="135"/>
      <c r="AK124" s="135"/>
      <c r="AL124" s="135"/>
      <c r="AM124" s="135"/>
      <c r="AN124" s="135"/>
      <c r="AO124" s="135"/>
      <c r="AP124" s="135"/>
      <c r="AQ124" s="135"/>
      <c r="AR124" s="135"/>
      <c r="AS124" s="135"/>
    </row>
    <row r="125" spans="1:45">
      <c r="B125" s="133" t="s">
        <v>5</v>
      </c>
      <c r="C125" s="133"/>
      <c r="D125" s="267">
        <v>28800.371986791615</v>
      </c>
      <c r="E125" s="267">
        <v>28567.424149531143</v>
      </c>
      <c r="F125" s="267">
        <v>28603.884220233955</v>
      </c>
      <c r="G125" s="267">
        <v>28542.815849164206</v>
      </c>
      <c r="H125" s="411">
        <f t="shared" si="3"/>
        <v>28628.62405143023</v>
      </c>
      <c r="I125" s="134"/>
      <c r="J125" s="267">
        <v>6083.9234304007114</v>
      </c>
      <c r="K125" s="267">
        <v>5979.6750751060081</v>
      </c>
      <c r="L125" s="267">
        <v>6022.2254481852251</v>
      </c>
      <c r="M125" s="267">
        <v>5860.5923742623709</v>
      </c>
      <c r="N125" s="411">
        <v>5986.6040819885784</v>
      </c>
      <c r="O125" s="139"/>
      <c r="P125" s="410">
        <f t="shared" si="4"/>
        <v>34884.295417192327</v>
      </c>
      <c r="Q125" s="410">
        <f t="shared" si="4"/>
        <v>34547.099224637153</v>
      </c>
      <c r="R125" s="410">
        <f t="shared" si="4"/>
        <v>34626.10966841918</v>
      </c>
      <c r="S125" s="410">
        <f t="shared" si="4"/>
        <v>34403.408223426581</v>
      </c>
      <c r="T125" s="410">
        <f t="shared" si="4"/>
        <v>34615.228133418808</v>
      </c>
    </row>
    <row r="126" spans="1:45">
      <c r="B126" s="133" t="s">
        <v>7</v>
      </c>
      <c r="C126" s="133"/>
      <c r="D126" s="410">
        <v>1560</v>
      </c>
      <c r="E126" s="410">
        <v>1580</v>
      </c>
      <c r="F126" s="410">
        <v>1560</v>
      </c>
      <c r="G126" s="410">
        <v>1570</v>
      </c>
      <c r="H126" s="411">
        <f t="shared" si="3"/>
        <v>1567.5</v>
      </c>
      <c r="I126" s="134"/>
      <c r="J126" s="410">
        <v>0</v>
      </c>
      <c r="K126" s="410">
        <v>0</v>
      </c>
      <c r="L126" s="410">
        <v>0</v>
      </c>
      <c r="M126" s="410">
        <v>0</v>
      </c>
      <c r="N126" s="411">
        <v>0</v>
      </c>
      <c r="O126" s="139"/>
      <c r="P126" s="410">
        <f t="shared" si="4"/>
        <v>1560</v>
      </c>
      <c r="Q126" s="410">
        <f t="shared" si="4"/>
        <v>1580</v>
      </c>
      <c r="R126" s="410">
        <f t="shared" si="4"/>
        <v>1560</v>
      </c>
      <c r="S126" s="410">
        <f t="shared" si="4"/>
        <v>1570</v>
      </c>
      <c r="T126" s="410">
        <f t="shared" si="4"/>
        <v>1567.5</v>
      </c>
    </row>
    <row r="127" spans="1:45">
      <c r="B127" s="133" t="s">
        <v>9</v>
      </c>
      <c r="C127" s="133"/>
      <c r="D127" s="410">
        <v>2240.9295661757005</v>
      </c>
      <c r="E127" s="410">
        <v>2410.0079416159833</v>
      </c>
      <c r="F127" s="410">
        <v>2314.0079416159829</v>
      </c>
      <c r="G127" s="410">
        <v>2344.9646924965473</v>
      </c>
      <c r="H127" s="411">
        <f t="shared" si="3"/>
        <v>2327.4775354760536</v>
      </c>
      <c r="I127" s="134"/>
      <c r="J127" s="410">
        <v>117.13587066553856</v>
      </c>
      <c r="K127" s="410">
        <v>124.24429947988961</v>
      </c>
      <c r="L127" s="410">
        <v>120.24429947988961</v>
      </c>
      <c r="M127" s="410">
        <v>121.66115710859157</v>
      </c>
      <c r="N127" s="411">
        <v>120.82140668347733</v>
      </c>
      <c r="O127" s="139"/>
      <c r="P127" s="410">
        <f t="shared" si="4"/>
        <v>2358.0654368412393</v>
      </c>
      <c r="Q127" s="410">
        <f t="shared" si="4"/>
        <v>2534.2522410958727</v>
      </c>
      <c r="R127" s="410">
        <f t="shared" si="4"/>
        <v>2434.2522410958727</v>
      </c>
      <c r="S127" s="410">
        <f t="shared" si="4"/>
        <v>2466.6258496051387</v>
      </c>
      <c r="T127" s="410">
        <f t="shared" si="4"/>
        <v>2448.2989421595312</v>
      </c>
    </row>
    <row r="128" spans="1:45">
      <c r="B128" s="133" t="s">
        <v>10</v>
      </c>
      <c r="C128" s="133"/>
      <c r="D128" s="410">
        <v>29089.601570498489</v>
      </c>
      <c r="E128" s="410">
        <v>29124.536504650328</v>
      </c>
      <c r="F128" s="410">
        <v>28737.278396491198</v>
      </c>
      <c r="G128" s="410">
        <v>28040.213801804766</v>
      </c>
      <c r="H128" s="411">
        <f t="shared" si="3"/>
        <v>28747.907568361195</v>
      </c>
      <c r="I128" s="134"/>
      <c r="J128" s="410">
        <v>8454.6727876547266</v>
      </c>
      <c r="K128" s="410">
        <v>8465.2292798106027</v>
      </c>
      <c r="L128" s="410">
        <v>8352.4873879697298</v>
      </c>
      <c r="M128" s="410">
        <v>8149.5519826561604</v>
      </c>
      <c r="N128" s="411">
        <v>8355.4853595228051</v>
      </c>
      <c r="O128" s="139"/>
      <c r="P128" s="410">
        <f t="shared" si="4"/>
        <v>37544.274358153212</v>
      </c>
      <c r="Q128" s="410">
        <f t="shared" si="4"/>
        <v>37589.765784460935</v>
      </c>
      <c r="R128" s="410">
        <f t="shared" si="4"/>
        <v>37089.765784460928</v>
      </c>
      <c r="S128" s="410">
        <f t="shared" si="4"/>
        <v>36189.765784460928</v>
      </c>
      <c r="T128" s="410">
        <f t="shared" si="4"/>
        <v>37103.392927884001</v>
      </c>
    </row>
    <row r="129" spans="2:20">
      <c r="B129" s="133" t="s">
        <v>12</v>
      </c>
      <c r="C129" s="133"/>
      <c r="D129" s="410">
        <v>54959.002015812424</v>
      </c>
      <c r="E129" s="410">
        <v>55237.401554694239</v>
      </c>
      <c r="F129" s="410">
        <v>55551.760984483306</v>
      </c>
      <c r="G129" s="410">
        <v>55702.333937676012</v>
      </c>
      <c r="H129" s="411">
        <f t="shared" si="3"/>
        <v>55362.624623166492</v>
      </c>
      <c r="I129" s="134"/>
      <c r="J129" s="410">
        <v>14840.373268218151</v>
      </c>
      <c r="K129" s="410">
        <v>14954.455143308751</v>
      </c>
      <c r="L129" s="410">
        <v>15035.126677806889</v>
      </c>
      <c r="M129" s="410">
        <v>15081.24103413898</v>
      </c>
      <c r="N129" s="411">
        <v>14977.799030868191</v>
      </c>
      <c r="O129" s="139"/>
      <c r="P129" s="410">
        <f t="shared" si="4"/>
        <v>69799.375284030568</v>
      </c>
      <c r="Q129" s="410">
        <f t="shared" si="4"/>
        <v>70191.856698002986</v>
      </c>
      <c r="R129" s="410">
        <f t="shared" si="4"/>
        <v>70586.887662290188</v>
      </c>
      <c r="S129" s="410">
        <f t="shared" si="4"/>
        <v>70783.574971814989</v>
      </c>
      <c r="T129" s="410">
        <f t="shared" si="4"/>
        <v>70340.423654034676</v>
      </c>
    </row>
    <row r="130" spans="2:20">
      <c r="B130" s="133" t="s">
        <v>13</v>
      </c>
      <c r="C130" s="133"/>
      <c r="D130" s="410">
        <v>13536</v>
      </c>
      <c r="E130" s="410">
        <v>15182</v>
      </c>
      <c r="F130" s="410">
        <v>15691</v>
      </c>
      <c r="G130" s="410">
        <v>14374</v>
      </c>
      <c r="H130" s="411">
        <f t="shared" si="3"/>
        <v>14695.75</v>
      </c>
      <c r="I130" s="134"/>
      <c r="J130" s="410">
        <v>3379</v>
      </c>
      <c r="K130" s="410">
        <v>3434</v>
      </c>
      <c r="L130" s="410">
        <v>3453</v>
      </c>
      <c r="M130" s="410">
        <v>3404</v>
      </c>
      <c r="N130" s="411">
        <v>3417.5</v>
      </c>
      <c r="O130" s="139"/>
      <c r="P130" s="410">
        <f t="shared" si="4"/>
        <v>16915</v>
      </c>
      <c r="Q130" s="410">
        <f t="shared" si="4"/>
        <v>18616</v>
      </c>
      <c r="R130" s="410">
        <f t="shared" si="4"/>
        <v>19144</v>
      </c>
      <c r="S130" s="410">
        <f t="shared" si="4"/>
        <v>17778</v>
      </c>
      <c r="T130" s="410">
        <f t="shared" si="4"/>
        <v>18113.25</v>
      </c>
    </row>
    <row r="131" spans="2:20">
      <c r="B131" s="133" t="s">
        <v>14</v>
      </c>
      <c r="C131" s="133"/>
      <c r="D131" s="410">
        <v>27825.571594745983</v>
      </c>
      <c r="E131" s="410">
        <v>33512.994489555065</v>
      </c>
      <c r="F131" s="410">
        <v>35354.5</v>
      </c>
      <c r="G131" s="410">
        <v>29891.007214239704</v>
      </c>
      <c r="H131" s="411">
        <f t="shared" si="3"/>
        <v>31646.018324635188</v>
      </c>
      <c r="I131" s="134"/>
      <c r="J131" s="410">
        <v>5474.428405254017</v>
      </c>
      <c r="K131" s="410">
        <v>6587.0055104449257</v>
      </c>
      <c r="L131" s="410">
        <v>6945.5</v>
      </c>
      <c r="M131" s="410">
        <v>5883.8550246371415</v>
      </c>
      <c r="N131" s="411">
        <v>6222.6972350840215</v>
      </c>
      <c r="O131" s="139"/>
      <c r="P131" s="410">
        <f t="shared" si="4"/>
        <v>33300</v>
      </c>
      <c r="Q131" s="410">
        <f t="shared" si="4"/>
        <v>40099.999999999993</v>
      </c>
      <c r="R131" s="410">
        <f t="shared" si="4"/>
        <v>42300</v>
      </c>
      <c r="S131" s="410">
        <f t="shared" si="4"/>
        <v>35774.862238876842</v>
      </c>
      <c r="T131" s="410">
        <f t="shared" si="4"/>
        <v>37868.71555971921</v>
      </c>
    </row>
    <row r="132" spans="2:20">
      <c r="B132" s="133" t="s">
        <v>15</v>
      </c>
      <c r="C132" s="133"/>
      <c r="D132" s="410">
        <v>8070.8540063753653</v>
      </c>
      <c r="E132" s="410">
        <v>7999.8818838127809</v>
      </c>
      <c r="F132" s="410">
        <v>8264.8197919419326</v>
      </c>
      <c r="G132" s="410">
        <v>8473.3249465957015</v>
      </c>
      <c r="H132" s="411">
        <f t="shared" si="3"/>
        <v>8202.2201571814439</v>
      </c>
      <c r="I132" s="134"/>
      <c r="J132" s="410">
        <v>1008.8143813469514</v>
      </c>
      <c r="K132" s="410">
        <v>999.01234511335451</v>
      </c>
      <c r="L132" s="410">
        <v>1039.2112586840763</v>
      </c>
      <c r="M132" s="410">
        <v>1050.5750912380522</v>
      </c>
      <c r="N132" s="411">
        <v>1024.4032690956087</v>
      </c>
      <c r="O132" s="139"/>
      <c r="P132" s="410">
        <f t="shared" si="4"/>
        <v>9079.6683877223168</v>
      </c>
      <c r="Q132" s="410">
        <f t="shared" si="4"/>
        <v>8998.8942289261358</v>
      </c>
      <c r="R132" s="410">
        <f t="shared" si="4"/>
        <v>9304.0310506260084</v>
      </c>
      <c r="S132" s="410">
        <f t="shared" si="4"/>
        <v>9523.9000378337532</v>
      </c>
      <c r="T132" s="410">
        <f t="shared" si="4"/>
        <v>9226.6234262770522</v>
      </c>
    </row>
    <row r="133" spans="2:20">
      <c r="B133" s="133" t="s">
        <v>16</v>
      </c>
      <c r="C133" s="133"/>
      <c r="D133" s="410">
        <v>17642.946</v>
      </c>
      <c r="E133" s="410">
        <v>17595.955000000002</v>
      </c>
      <c r="F133" s="410">
        <v>17777.48</v>
      </c>
      <c r="G133" s="410">
        <v>18040.599999999999</v>
      </c>
      <c r="H133" s="411">
        <f t="shared" si="3"/>
        <v>17764.24525</v>
      </c>
      <c r="I133" s="134"/>
      <c r="J133" s="410">
        <v>987.05400000000077</v>
      </c>
      <c r="K133" s="410">
        <v>1004.0449999999992</v>
      </c>
      <c r="L133" s="410">
        <v>1022.5200000000004</v>
      </c>
      <c r="M133" s="410">
        <v>1059.3999999999999</v>
      </c>
      <c r="N133" s="411">
        <v>1018.2547500000001</v>
      </c>
      <c r="O133" s="139"/>
      <c r="P133" s="410">
        <f t="shared" si="4"/>
        <v>18630</v>
      </c>
      <c r="Q133" s="410">
        <f t="shared" si="4"/>
        <v>18600</v>
      </c>
      <c r="R133" s="410">
        <f t="shared" si="4"/>
        <v>18800</v>
      </c>
      <c r="S133" s="410">
        <f t="shared" si="4"/>
        <v>19100</v>
      </c>
      <c r="T133" s="410">
        <f t="shared" si="4"/>
        <v>18782.5</v>
      </c>
    </row>
    <row r="134" spans="2:20">
      <c r="B134" s="133" t="s">
        <v>17</v>
      </c>
      <c r="C134" s="133"/>
      <c r="D134" s="410">
        <v>1060.1500000000001</v>
      </c>
      <c r="E134" s="410">
        <v>1034.1500000000001</v>
      </c>
      <c r="F134" s="410">
        <v>1034.1500000000001</v>
      </c>
      <c r="G134" s="410">
        <v>1001.65</v>
      </c>
      <c r="H134" s="411">
        <f t="shared" si="3"/>
        <v>1032.5250000000001</v>
      </c>
      <c r="I134" s="134"/>
      <c r="J134" s="410">
        <v>570.84999999999991</v>
      </c>
      <c r="K134" s="410">
        <v>556.84999999999991</v>
      </c>
      <c r="L134" s="410">
        <v>556.84999999999991</v>
      </c>
      <c r="M134" s="410">
        <v>539.35</v>
      </c>
      <c r="N134" s="411">
        <v>555.97499999999991</v>
      </c>
      <c r="O134" s="139"/>
      <c r="P134" s="410">
        <f t="shared" si="4"/>
        <v>1631</v>
      </c>
      <c r="Q134" s="410">
        <f t="shared" si="4"/>
        <v>1591</v>
      </c>
      <c r="R134" s="410">
        <f t="shared" si="4"/>
        <v>1591</v>
      </c>
      <c r="S134" s="410">
        <f t="shared" si="4"/>
        <v>1541</v>
      </c>
      <c r="T134" s="410">
        <f t="shared" si="4"/>
        <v>1588.5</v>
      </c>
    </row>
    <row r="135" spans="2:20">
      <c r="B135" s="133" t="s">
        <v>18</v>
      </c>
      <c r="C135" s="133"/>
      <c r="D135" s="410">
        <v>12015.082703531052</v>
      </c>
      <c r="E135" s="410">
        <v>12197.623765598953</v>
      </c>
      <c r="F135" s="410">
        <v>12351.869735683455</v>
      </c>
      <c r="G135" s="410">
        <v>12495.199735683454</v>
      </c>
      <c r="H135" s="411">
        <f t="shared" si="3"/>
        <v>12264.943985124228</v>
      </c>
      <c r="I135" s="134"/>
      <c r="J135" s="410">
        <v>4463.3757569914696</v>
      </c>
      <c r="K135" s="410">
        <v>4540.4847787991112</v>
      </c>
      <c r="L135" s="410">
        <v>4599.5422746392333</v>
      </c>
      <c r="M135" s="410">
        <v>4655.2122746392333</v>
      </c>
      <c r="N135" s="411">
        <v>4564.6537712672616</v>
      </c>
      <c r="O135" s="139"/>
      <c r="P135" s="410">
        <f t="shared" si="4"/>
        <v>16478.458460522521</v>
      </c>
      <c r="Q135" s="410">
        <f t="shared" si="4"/>
        <v>16738.108544398063</v>
      </c>
      <c r="R135" s="410">
        <f t="shared" si="4"/>
        <v>16951.412010322689</v>
      </c>
      <c r="S135" s="410">
        <f t="shared" si="4"/>
        <v>17150.412010322689</v>
      </c>
      <c r="T135" s="410">
        <f t="shared" si="4"/>
        <v>16829.597756391489</v>
      </c>
    </row>
    <row r="136" spans="2:20">
      <c r="B136" s="133" t="s">
        <v>20</v>
      </c>
      <c r="C136" s="133"/>
      <c r="D136" s="410">
        <v>4863.4504999999999</v>
      </c>
      <c r="E136" s="410">
        <v>4951.8305</v>
      </c>
      <c r="F136" s="410">
        <v>5154.9255000000003</v>
      </c>
      <c r="G136" s="410">
        <v>4849.2855</v>
      </c>
      <c r="H136" s="411">
        <f t="shared" si="3"/>
        <v>4954.8729999999996</v>
      </c>
      <c r="I136" s="134"/>
      <c r="J136" s="410">
        <v>1310.5495000000001</v>
      </c>
      <c r="K136" s="410">
        <v>1322.1695</v>
      </c>
      <c r="L136" s="410">
        <v>1379.0744999999999</v>
      </c>
      <c r="M136" s="410">
        <v>1334.7145000000003</v>
      </c>
      <c r="N136" s="411">
        <v>1336.627</v>
      </c>
      <c r="O136" s="139"/>
      <c r="P136" s="410">
        <f t="shared" si="4"/>
        <v>6174</v>
      </c>
      <c r="Q136" s="410">
        <f t="shared" si="4"/>
        <v>6274</v>
      </c>
      <c r="R136" s="410">
        <f t="shared" si="4"/>
        <v>6534</v>
      </c>
      <c r="S136" s="410">
        <f t="shared" si="4"/>
        <v>6184</v>
      </c>
      <c r="T136" s="410">
        <f t="shared" si="4"/>
        <v>6291.5</v>
      </c>
    </row>
    <row r="137" spans="2:20">
      <c r="B137" s="133" t="s">
        <v>21</v>
      </c>
      <c r="C137" s="133"/>
      <c r="D137" s="410">
        <v>36618.76883724537</v>
      </c>
      <c r="E137" s="410">
        <v>37218.941577481608</v>
      </c>
      <c r="F137" s="410">
        <v>37220.940977481609</v>
      </c>
      <c r="G137" s="410">
        <v>37518.851577481611</v>
      </c>
      <c r="H137" s="411">
        <f t="shared" si="3"/>
        <v>37144.375742422548</v>
      </c>
      <c r="I137" s="134"/>
      <c r="J137" s="410">
        <v>10.988927329373837</v>
      </c>
      <c r="K137" s="410">
        <v>11.169033183199645</v>
      </c>
      <c r="L137" s="410">
        <v>11.169633183199039</v>
      </c>
      <c r="M137" s="410">
        <v>11.259033183203428</v>
      </c>
      <c r="N137" s="411">
        <v>11.146656719743987</v>
      </c>
      <c r="O137" s="139"/>
      <c r="P137" s="410">
        <f t="shared" si="4"/>
        <v>36629.757764574744</v>
      </c>
      <c r="Q137" s="410">
        <f t="shared" si="4"/>
        <v>37230.110610664808</v>
      </c>
      <c r="R137" s="410">
        <f t="shared" si="4"/>
        <v>37232.110610664808</v>
      </c>
      <c r="S137" s="410">
        <f t="shared" si="4"/>
        <v>37530.110610664815</v>
      </c>
      <c r="T137" s="410">
        <f t="shared" si="4"/>
        <v>37155.52239914229</v>
      </c>
    </row>
    <row r="138" spans="2:20">
      <c r="B138" s="133" t="s">
        <v>22</v>
      </c>
      <c r="C138" s="133"/>
      <c r="D138" s="410">
        <v>22678</v>
      </c>
      <c r="E138" s="410">
        <v>22871.200000000001</v>
      </c>
      <c r="F138" s="410">
        <v>20571.2</v>
      </c>
      <c r="G138" s="410">
        <v>23276</v>
      </c>
      <c r="H138" s="411">
        <f t="shared" si="3"/>
        <v>22349.1</v>
      </c>
      <c r="I138" s="134"/>
      <c r="J138" s="410">
        <v>1972</v>
      </c>
      <c r="K138" s="410">
        <v>1988.7999999999993</v>
      </c>
      <c r="L138" s="410">
        <v>1788.7999999999993</v>
      </c>
      <c r="M138" s="410">
        <v>2024</v>
      </c>
      <c r="N138" s="411">
        <v>1943.3999999999996</v>
      </c>
      <c r="O138" s="139"/>
      <c r="P138" s="410">
        <f t="shared" si="4"/>
        <v>24650</v>
      </c>
      <c r="Q138" s="410">
        <f t="shared" si="4"/>
        <v>24860</v>
      </c>
      <c r="R138" s="410">
        <f t="shared" si="4"/>
        <v>22360</v>
      </c>
      <c r="S138" s="410">
        <f t="shared" si="4"/>
        <v>25300</v>
      </c>
      <c r="T138" s="410">
        <f t="shared" si="4"/>
        <v>24292.5</v>
      </c>
    </row>
    <row r="139" spans="2:20">
      <c r="B139" s="133" t="s">
        <v>100</v>
      </c>
      <c r="C139" s="133"/>
      <c r="D139" s="410">
        <v>13351.532327437411</v>
      </c>
      <c r="E139" s="410">
        <v>13351.532327437411</v>
      </c>
      <c r="F139" s="410">
        <v>13418.808254025067</v>
      </c>
      <c r="G139" s="410">
        <v>13418.808254025067</v>
      </c>
      <c r="H139" s="411">
        <f t="shared" si="3"/>
        <v>13385.170290731239</v>
      </c>
      <c r="I139" s="134"/>
      <c r="J139" s="410">
        <v>2272.4700219700253</v>
      </c>
      <c r="K139" s="410">
        <v>2272.4700219700253</v>
      </c>
      <c r="L139" s="410">
        <v>2284.6029151899629</v>
      </c>
      <c r="M139" s="410">
        <v>2284.6029151899629</v>
      </c>
      <c r="N139" s="411">
        <v>2278.5364685799941</v>
      </c>
      <c r="O139" s="139"/>
      <c r="P139" s="410">
        <f t="shared" si="4"/>
        <v>15624.002349407438</v>
      </c>
      <c r="Q139" s="410">
        <f t="shared" si="4"/>
        <v>15624.002349407438</v>
      </c>
      <c r="R139" s="410">
        <f t="shared" si="4"/>
        <v>15703.411169215029</v>
      </c>
      <c r="S139" s="410">
        <f t="shared" si="4"/>
        <v>15703.411169215029</v>
      </c>
      <c r="T139" s="410">
        <f t="shared" si="4"/>
        <v>15663.706759311233</v>
      </c>
    </row>
    <row r="140" spans="2:20">
      <c r="B140" s="133" t="s">
        <v>101</v>
      </c>
      <c r="C140" s="133"/>
      <c r="D140" s="410">
        <v>4328.2092404694522</v>
      </c>
      <c r="E140" s="410">
        <v>4197.3888443114993</v>
      </c>
      <c r="F140" s="410">
        <v>4494.7966843115</v>
      </c>
      <c r="G140" s="410">
        <v>4386.7888443115007</v>
      </c>
      <c r="H140" s="411">
        <f t="shared" si="3"/>
        <v>4351.7959033509878</v>
      </c>
      <c r="I140" s="134"/>
      <c r="J140" s="410">
        <v>1300.0155600828446</v>
      </c>
      <c r="K140" s="410">
        <v>1261.0472548784999</v>
      </c>
      <c r="L140" s="410">
        <v>1350.8394148784996</v>
      </c>
      <c r="M140" s="410">
        <v>1321.6472548784998</v>
      </c>
      <c r="N140" s="411">
        <v>1308.3873711795859</v>
      </c>
      <c r="O140" s="139"/>
      <c r="P140" s="410">
        <f t="shared" si="4"/>
        <v>5628.224800552297</v>
      </c>
      <c r="Q140" s="410">
        <f t="shared" si="4"/>
        <v>5458.4360991899994</v>
      </c>
      <c r="R140" s="410">
        <f t="shared" si="4"/>
        <v>5845.6360991900001</v>
      </c>
      <c r="S140" s="410">
        <f t="shared" si="4"/>
        <v>5708.4360991900003</v>
      </c>
      <c r="T140" s="410">
        <f t="shared" si="4"/>
        <v>5660.1832745305737</v>
      </c>
    </row>
    <row r="141" spans="2:20">
      <c r="B141" s="133" t="s">
        <v>102</v>
      </c>
      <c r="C141" s="133"/>
      <c r="D141" s="410">
        <v>6232.5196632634652</v>
      </c>
      <c r="E141" s="410">
        <v>6301.6561979095241</v>
      </c>
      <c r="F141" s="410">
        <v>6387.9902245787525</v>
      </c>
      <c r="G141" s="410">
        <v>6341.3201381332456</v>
      </c>
      <c r="H141" s="411">
        <f t="shared" si="3"/>
        <v>6315.8715559712473</v>
      </c>
      <c r="I141" s="134"/>
      <c r="J141" s="410">
        <v>3769.8916062416311</v>
      </c>
      <c r="K141" s="410">
        <v>3801.8896813691881</v>
      </c>
      <c r="L141" s="410">
        <v>3806.6351056841186</v>
      </c>
      <c r="M141" s="410">
        <v>3745.3785944156452</v>
      </c>
      <c r="N141" s="411">
        <v>3780.9487469276455</v>
      </c>
      <c r="O141" s="139"/>
      <c r="P141" s="410">
        <f t="shared" si="4"/>
        <v>10002.411269505097</v>
      </c>
      <c r="Q141" s="410">
        <f t="shared" si="4"/>
        <v>10103.545879278712</v>
      </c>
      <c r="R141" s="410">
        <f t="shared" si="4"/>
        <v>10194.625330262872</v>
      </c>
      <c r="S141" s="410">
        <f t="shared" si="4"/>
        <v>10086.698732548892</v>
      </c>
      <c r="T141" s="410">
        <f t="shared" si="4"/>
        <v>10096.820302898894</v>
      </c>
    </row>
    <row r="142" spans="2:20">
      <c r="B142" s="133" t="s">
        <v>103</v>
      </c>
      <c r="C142" s="133"/>
      <c r="D142" s="410">
        <v>24100</v>
      </c>
      <c r="E142" s="410">
        <v>24600</v>
      </c>
      <c r="F142" s="410">
        <v>25200</v>
      </c>
      <c r="G142" s="410">
        <v>25400</v>
      </c>
      <c r="H142" s="411">
        <f t="shared" si="3"/>
        <v>24825</v>
      </c>
      <c r="I142" s="134"/>
      <c r="J142" s="410">
        <v>0</v>
      </c>
      <c r="K142" s="410">
        <v>0</v>
      </c>
      <c r="L142" s="410">
        <v>0</v>
      </c>
      <c r="M142" s="410">
        <v>0</v>
      </c>
      <c r="N142" s="411">
        <v>0</v>
      </c>
      <c r="O142" s="139"/>
      <c r="P142" s="410">
        <f t="shared" si="4"/>
        <v>24100</v>
      </c>
      <c r="Q142" s="410">
        <f t="shared" si="4"/>
        <v>24600</v>
      </c>
      <c r="R142" s="410">
        <f t="shared" si="4"/>
        <v>25200</v>
      </c>
      <c r="S142" s="410">
        <f t="shared" si="4"/>
        <v>25400</v>
      </c>
      <c r="T142" s="410">
        <f t="shared" si="4"/>
        <v>24825</v>
      </c>
    </row>
    <row r="143" spans="2:20">
      <c r="B143" s="133" t="s">
        <v>104</v>
      </c>
      <c r="C143" s="133"/>
      <c r="D143" s="410"/>
      <c r="E143" s="410"/>
      <c r="F143" s="410"/>
      <c r="G143" s="410"/>
      <c r="H143" s="411"/>
      <c r="I143" s="134"/>
      <c r="J143" s="410"/>
      <c r="K143" s="410"/>
      <c r="L143" s="410"/>
      <c r="M143" s="410"/>
      <c r="N143" s="411"/>
      <c r="O143" s="139"/>
      <c r="P143" s="410"/>
      <c r="Q143" s="410"/>
      <c r="R143" s="410"/>
      <c r="S143" s="410"/>
      <c r="T143" s="410"/>
    </row>
    <row r="144" spans="2:20" ht="3.75" customHeight="1">
      <c r="B144" s="149"/>
      <c r="C144" s="150"/>
      <c r="D144" s="141"/>
      <c r="E144" s="141"/>
      <c r="F144" s="141"/>
      <c r="G144" s="141"/>
      <c r="H144" s="142"/>
      <c r="I144" s="143"/>
      <c r="J144" s="141"/>
      <c r="K144" s="141"/>
      <c r="L144" s="141"/>
      <c r="M144" s="141"/>
      <c r="N144" s="123"/>
      <c r="O144" s="144"/>
      <c r="P144" s="141"/>
      <c r="Q144" s="141"/>
      <c r="R144" s="141"/>
      <c r="S144" s="141"/>
      <c r="T144" s="141"/>
    </row>
    <row r="145" spans="1:45" ht="13.5" customHeight="1">
      <c r="B145" s="145">
        <v>2009</v>
      </c>
      <c r="C145" s="146"/>
      <c r="D145" s="146">
        <f>SUM(D146:D165)</f>
        <v>317719.58173118788</v>
      </c>
      <c r="E145" s="146">
        <f>SUM(E146:E165)</f>
        <v>325134.61408696999</v>
      </c>
      <c r="F145" s="146">
        <f>SUM(F146:F165)</f>
        <v>326537.5830303558</v>
      </c>
      <c r="G145" s="146">
        <f>SUM(G146:G165)</f>
        <v>318388.78110045346</v>
      </c>
      <c r="H145" s="147">
        <f>SUM(H146:H165)</f>
        <v>321945.13998724177</v>
      </c>
      <c r="I145" s="148"/>
      <c r="J145" s="146">
        <f>SUM(J146:J165)</f>
        <v>70564.14462989496</v>
      </c>
      <c r="K145" s="146">
        <f>SUM(K146:K165)</f>
        <v>70010.796501562916</v>
      </c>
      <c r="L145" s="146">
        <f>SUM(L146:L165)</f>
        <v>70076.031994137214</v>
      </c>
      <c r="M145" s="146">
        <f>SUM(M146:M165)</f>
        <v>68046.45228564323</v>
      </c>
      <c r="N145" s="147">
        <f>SUM(N146:N165)</f>
        <v>69674.356352809584</v>
      </c>
      <c r="O145" s="148"/>
      <c r="P145" s="146">
        <f>SUM(P146:P165)</f>
        <v>388283.72636108281</v>
      </c>
      <c r="Q145" s="146">
        <f>SUM(Q146:Q165)</f>
        <v>395145.41058853286</v>
      </c>
      <c r="R145" s="146">
        <f>SUM(R146:R165)</f>
        <v>396613.61502449302</v>
      </c>
      <c r="S145" s="146">
        <f>SUM(S146:S165)</f>
        <v>386435.23338609678</v>
      </c>
      <c r="T145" s="146">
        <f>SUM(T146:T165)</f>
        <v>391619.49634005135</v>
      </c>
      <c r="U145" s="135"/>
    </row>
    <row r="146" spans="1:45">
      <c r="B146" s="131" t="s">
        <v>3</v>
      </c>
      <c r="C146" s="137"/>
      <c r="D146" s="410">
        <v>6031</v>
      </c>
      <c r="E146" s="410">
        <v>6872</v>
      </c>
      <c r="F146" s="410">
        <v>6752</v>
      </c>
      <c r="G146" s="410">
        <v>6774</v>
      </c>
      <c r="H146" s="411">
        <v>6607.25</v>
      </c>
      <c r="I146" s="134"/>
      <c r="J146" s="410">
        <v>12929</v>
      </c>
      <c r="K146" s="410">
        <v>11834</v>
      </c>
      <c r="L146" s="410">
        <v>11895</v>
      </c>
      <c r="M146" s="410">
        <v>11823</v>
      </c>
      <c r="N146" s="411">
        <v>12120.25</v>
      </c>
      <c r="O146" s="139"/>
      <c r="P146" s="410">
        <f t="shared" ref="P146:T165" si="5">D146+J146</f>
        <v>18960</v>
      </c>
      <c r="Q146" s="410">
        <f t="shared" si="5"/>
        <v>18706</v>
      </c>
      <c r="R146" s="410">
        <f t="shared" si="5"/>
        <v>18647</v>
      </c>
      <c r="S146" s="410">
        <f t="shared" si="5"/>
        <v>18597</v>
      </c>
      <c r="T146" s="410">
        <f t="shared" si="5"/>
        <v>18727.5</v>
      </c>
    </row>
    <row r="147" spans="1:45" s="136" customFormat="1">
      <c r="B147" s="133" t="s">
        <v>4</v>
      </c>
      <c r="C147" s="133"/>
      <c r="D147" s="267">
        <v>660</v>
      </c>
      <c r="E147" s="267">
        <v>631</v>
      </c>
      <c r="F147" s="267">
        <v>640</v>
      </c>
      <c r="G147" s="267">
        <v>640</v>
      </c>
      <c r="H147" s="411">
        <v>642.75</v>
      </c>
      <c r="I147" s="134"/>
      <c r="J147" s="267">
        <v>20</v>
      </c>
      <c r="K147" s="267">
        <v>20</v>
      </c>
      <c r="L147" s="267">
        <v>20</v>
      </c>
      <c r="M147" s="267">
        <v>20</v>
      </c>
      <c r="N147" s="411">
        <v>20</v>
      </c>
      <c r="O147" s="139"/>
      <c r="P147" s="410">
        <f t="shared" si="5"/>
        <v>680</v>
      </c>
      <c r="Q147" s="410">
        <f t="shared" si="5"/>
        <v>651</v>
      </c>
      <c r="R147" s="410">
        <f t="shared" si="5"/>
        <v>660</v>
      </c>
      <c r="S147" s="410">
        <f t="shared" si="5"/>
        <v>660</v>
      </c>
      <c r="T147" s="410">
        <f t="shared" si="5"/>
        <v>662.75</v>
      </c>
      <c r="U147" s="113"/>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row>
    <row r="148" spans="1:45">
      <c r="B148" s="133" t="s">
        <v>5</v>
      </c>
      <c r="C148" s="133"/>
      <c r="D148" s="267">
        <v>30077.808736718955</v>
      </c>
      <c r="E148" s="267">
        <v>29483.941721991643</v>
      </c>
      <c r="F148" s="267">
        <v>29332.234470177878</v>
      </c>
      <c r="G148" s="267">
        <v>28913.716719271022</v>
      </c>
      <c r="H148" s="411">
        <v>29451.925412039873</v>
      </c>
      <c r="I148" s="134"/>
      <c r="J148" s="267">
        <v>6453.9652806762406</v>
      </c>
      <c r="K148" s="267">
        <v>6261.0419333521877</v>
      </c>
      <c r="L148" s="267">
        <v>6184.9884733551253</v>
      </c>
      <c r="M148" s="267">
        <v>6091.3304139987513</v>
      </c>
      <c r="N148" s="411">
        <v>6247.8315253455767</v>
      </c>
      <c r="O148" s="139"/>
      <c r="P148" s="410">
        <f t="shared" si="5"/>
        <v>36531.774017395197</v>
      </c>
      <c r="Q148" s="410">
        <f t="shared" si="5"/>
        <v>35744.983655343829</v>
      </c>
      <c r="R148" s="410">
        <f t="shared" si="5"/>
        <v>35517.222943533001</v>
      </c>
      <c r="S148" s="410">
        <f t="shared" si="5"/>
        <v>35005.047133269771</v>
      </c>
      <c r="T148" s="410">
        <f t="shared" si="5"/>
        <v>35699.756937385449</v>
      </c>
    </row>
    <row r="149" spans="1:45">
      <c r="B149" s="133" t="s">
        <v>7</v>
      </c>
      <c r="C149" s="133"/>
      <c r="D149" s="410">
        <v>1460</v>
      </c>
      <c r="E149" s="410">
        <v>1500</v>
      </c>
      <c r="F149" s="410">
        <v>1517</v>
      </c>
      <c r="G149" s="410">
        <v>1510</v>
      </c>
      <c r="H149" s="411">
        <v>1496.75</v>
      </c>
      <c r="I149" s="134"/>
      <c r="J149" s="410">
        <v>0</v>
      </c>
      <c r="K149" s="410">
        <v>0</v>
      </c>
      <c r="L149" s="410">
        <v>0</v>
      </c>
      <c r="M149" s="410">
        <v>0</v>
      </c>
      <c r="N149" s="411">
        <v>0</v>
      </c>
      <c r="O149" s="139"/>
      <c r="P149" s="410">
        <f t="shared" si="5"/>
        <v>1460</v>
      </c>
      <c r="Q149" s="410">
        <f t="shared" si="5"/>
        <v>1500</v>
      </c>
      <c r="R149" s="410">
        <f t="shared" si="5"/>
        <v>1517</v>
      </c>
      <c r="S149" s="410">
        <f t="shared" si="5"/>
        <v>1510</v>
      </c>
      <c r="T149" s="410">
        <f t="shared" si="5"/>
        <v>1496.75</v>
      </c>
    </row>
    <row r="150" spans="1:45" s="113" customFormat="1">
      <c r="A150" s="110"/>
      <c r="B150" s="133" t="s">
        <v>9</v>
      </c>
      <c r="C150" s="133"/>
      <c r="D150" s="410">
        <v>2189.4133568150428</v>
      </c>
      <c r="E150" s="410">
        <v>2204.8917322553243</v>
      </c>
      <c r="F150" s="410">
        <v>2215.2106492155126</v>
      </c>
      <c r="G150" s="410">
        <v>2244.0106492155128</v>
      </c>
      <c r="H150" s="411">
        <v>2213.3815968753479</v>
      </c>
      <c r="I150" s="134"/>
      <c r="J150" s="410">
        <v>113.88287009871965</v>
      </c>
      <c r="K150" s="410">
        <v>114.5912989130706</v>
      </c>
      <c r="L150" s="410">
        <v>115.06358478930463</v>
      </c>
      <c r="M150" s="410">
        <v>116.26358478930456</v>
      </c>
      <c r="N150" s="411">
        <v>114.95033464759986</v>
      </c>
      <c r="O150" s="139"/>
      <c r="P150" s="410">
        <f t="shared" si="5"/>
        <v>2303.2962269137624</v>
      </c>
      <c r="Q150" s="410">
        <f t="shared" si="5"/>
        <v>2319.483031168395</v>
      </c>
      <c r="R150" s="410">
        <f t="shared" si="5"/>
        <v>2330.2742340048171</v>
      </c>
      <c r="S150" s="410">
        <f t="shared" si="5"/>
        <v>2360.2742340048171</v>
      </c>
      <c r="T150" s="410">
        <f t="shared" si="5"/>
        <v>2328.3319315229478</v>
      </c>
    </row>
    <row r="151" spans="1:45" s="113" customFormat="1">
      <c r="A151" s="110"/>
      <c r="B151" s="133" t="s">
        <v>10</v>
      </c>
      <c r="C151" s="133"/>
      <c r="D151" s="410">
        <v>31498.183594413225</v>
      </c>
      <c r="E151" s="410">
        <v>30990.957177142285</v>
      </c>
      <c r="F151" s="410">
        <v>30216.440960824031</v>
      </c>
      <c r="G151" s="410">
        <v>29321.95643539396</v>
      </c>
      <c r="H151" s="411">
        <v>30506.884541943375</v>
      </c>
      <c r="I151" s="134"/>
      <c r="J151" s="410">
        <v>9155.1079111245672</v>
      </c>
      <c r="K151" s="410">
        <v>9007.8257547032154</v>
      </c>
      <c r="L151" s="410">
        <v>8782.341971021473</v>
      </c>
      <c r="M151" s="410">
        <v>8522.3179227592518</v>
      </c>
      <c r="N151" s="411">
        <v>8866.8983899021259</v>
      </c>
      <c r="O151" s="139"/>
      <c r="P151" s="410">
        <f t="shared" si="5"/>
        <v>40653.291505537796</v>
      </c>
      <c r="Q151" s="410">
        <f t="shared" si="5"/>
        <v>39998.782931845504</v>
      </c>
      <c r="R151" s="410">
        <f t="shared" si="5"/>
        <v>38998.782931845504</v>
      </c>
      <c r="S151" s="410">
        <f t="shared" si="5"/>
        <v>37844.274358153212</v>
      </c>
      <c r="T151" s="410">
        <f t="shared" si="5"/>
        <v>39373.782931845504</v>
      </c>
    </row>
    <row r="152" spans="1:45" s="113" customFormat="1">
      <c r="A152" s="110"/>
      <c r="B152" s="133" t="s">
        <v>12</v>
      </c>
      <c r="C152" s="133"/>
      <c r="D152" s="410">
        <v>56816.560062246936</v>
      </c>
      <c r="E152" s="410">
        <v>55869.801093576054</v>
      </c>
      <c r="F152" s="410">
        <v>55329.58223399792</v>
      </c>
      <c r="G152" s="410">
        <v>55034.28849240877</v>
      </c>
      <c r="H152" s="411">
        <v>55762.55797055742</v>
      </c>
      <c r="I152" s="134"/>
      <c r="J152" s="410">
        <v>15355.290427988086</v>
      </c>
      <c r="K152" s="410">
        <v>15114.537018399344</v>
      </c>
      <c r="L152" s="410">
        <v>14964.69394940307</v>
      </c>
      <c r="M152" s="410">
        <v>14863.430446384198</v>
      </c>
      <c r="N152" s="411">
        <v>15074.487960543674</v>
      </c>
      <c r="O152" s="139"/>
      <c r="P152" s="410">
        <f t="shared" si="5"/>
        <v>72171.850490235025</v>
      </c>
      <c r="Q152" s="410">
        <f t="shared" si="5"/>
        <v>70984.338111975405</v>
      </c>
      <c r="R152" s="410">
        <f t="shared" si="5"/>
        <v>70294.276183400987</v>
      </c>
      <c r="S152" s="410">
        <f t="shared" si="5"/>
        <v>69897.718938792968</v>
      </c>
      <c r="T152" s="410">
        <f t="shared" si="5"/>
        <v>70837.045931101093</v>
      </c>
    </row>
    <row r="153" spans="1:45" s="113" customFormat="1">
      <c r="A153" s="110"/>
      <c r="B153" s="133" t="s">
        <v>13</v>
      </c>
      <c r="C153" s="133"/>
      <c r="D153" s="410">
        <v>12827.834192541792</v>
      </c>
      <c r="E153" s="410">
        <v>14934.199210110617</v>
      </c>
      <c r="F153" s="410">
        <v>15613.876115006815</v>
      </c>
      <c r="G153" s="410">
        <v>14255.586974280364</v>
      </c>
      <c r="H153" s="411">
        <v>14407.874122984897</v>
      </c>
      <c r="I153" s="134"/>
      <c r="J153" s="410">
        <v>3355.4801970254707</v>
      </c>
      <c r="K153" s="410">
        <v>3380.1874211997833</v>
      </c>
      <c r="L153" s="410">
        <v>3401.1644947477948</v>
      </c>
      <c r="M153" s="410">
        <v>3292.4657013337442</v>
      </c>
      <c r="N153" s="411">
        <v>3357.324453576698</v>
      </c>
      <c r="O153" s="139"/>
      <c r="P153" s="410">
        <f t="shared" si="5"/>
        <v>16183.314389567262</v>
      </c>
      <c r="Q153" s="410">
        <f t="shared" si="5"/>
        <v>18314.386631310401</v>
      </c>
      <c r="R153" s="410">
        <f t="shared" si="5"/>
        <v>19015.040609754611</v>
      </c>
      <c r="S153" s="410">
        <f t="shared" si="5"/>
        <v>17548.052675614108</v>
      </c>
      <c r="T153" s="410">
        <f t="shared" si="5"/>
        <v>17765.198576561594</v>
      </c>
    </row>
    <row r="154" spans="1:45" s="113" customFormat="1">
      <c r="A154" s="110"/>
      <c r="B154" s="133" t="s">
        <v>14</v>
      </c>
      <c r="C154" s="133"/>
      <c r="D154" s="410">
        <v>29080.150174483282</v>
      </c>
      <c r="E154" s="410">
        <v>34098.464493432482</v>
      </c>
      <c r="F154" s="410">
        <v>36022.151649029664</v>
      </c>
      <c r="G154" s="410">
        <v>28160.125882675929</v>
      </c>
      <c r="H154" s="411">
        <v>31840.22304990534</v>
      </c>
      <c r="I154" s="134"/>
      <c r="J154" s="410">
        <v>5719.849825516716</v>
      </c>
      <c r="K154" s="410">
        <v>6701.5355065675194</v>
      </c>
      <c r="L154" s="410">
        <v>7077.8483509703292</v>
      </c>
      <c r="M154" s="410">
        <v>5539.8741173240687</v>
      </c>
      <c r="N154" s="411">
        <v>6259.7769500946579</v>
      </c>
      <c r="O154" s="139"/>
      <c r="P154" s="410">
        <f t="shared" si="5"/>
        <v>34800</v>
      </c>
      <c r="Q154" s="410">
        <f t="shared" si="5"/>
        <v>40800</v>
      </c>
      <c r="R154" s="410">
        <f t="shared" si="5"/>
        <v>43099.999999999993</v>
      </c>
      <c r="S154" s="410">
        <f t="shared" si="5"/>
        <v>33700</v>
      </c>
      <c r="T154" s="410">
        <f t="shared" si="5"/>
        <v>38100</v>
      </c>
    </row>
    <row r="155" spans="1:45" s="113" customFormat="1">
      <c r="A155" s="110"/>
      <c r="B155" s="133" t="s">
        <v>15</v>
      </c>
      <c r="C155" s="133"/>
      <c r="D155" s="410">
        <v>8199.8034350064845</v>
      </c>
      <c r="E155" s="410">
        <v>8124.5647177925657</v>
      </c>
      <c r="F155" s="410">
        <v>8313.2279413356537</v>
      </c>
      <c r="G155" s="410">
        <v>8188.3421673868224</v>
      </c>
      <c r="H155" s="411">
        <v>8206.4845653803823</v>
      </c>
      <c r="I155" s="134"/>
      <c r="J155" s="410">
        <v>1034.6901641773979</v>
      </c>
      <c r="K155" s="410">
        <v>1025.2579728449368</v>
      </c>
      <c r="L155" s="410">
        <v>1054.7165069555735</v>
      </c>
      <c r="M155" s="410">
        <v>1024.1057130592969</v>
      </c>
      <c r="N155" s="411">
        <v>1034.6925892593013</v>
      </c>
      <c r="O155" s="139"/>
      <c r="P155" s="410">
        <f t="shared" si="5"/>
        <v>9234.4935991838829</v>
      </c>
      <c r="Q155" s="410">
        <f t="shared" si="5"/>
        <v>9149.8226906375021</v>
      </c>
      <c r="R155" s="410">
        <f t="shared" si="5"/>
        <v>9367.9444482912277</v>
      </c>
      <c r="S155" s="410">
        <f t="shared" si="5"/>
        <v>9212.4478804461196</v>
      </c>
      <c r="T155" s="410">
        <f t="shared" si="5"/>
        <v>9241.1771546396831</v>
      </c>
    </row>
    <row r="156" spans="1:45" s="113" customFormat="1">
      <c r="A156" s="110"/>
      <c r="B156" s="133" t="s">
        <v>16</v>
      </c>
      <c r="C156" s="133"/>
      <c r="D156" s="410">
        <v>17452.638000000003</v>
      </c>
      <c r="E156" s="410">
        <v>17437.831000000002</v>
      </c>
      <c r="F156" s="410">
        <v>17505.362000000001</v>
      </c>
      <c r="G156" s="410">
        <v>17642.946</v>
      </c>
      <c r="H156" s="411">
        <v>17509.69425</v>
      </c>
      <c r="I156" s="134"/>
      <c r="J156" s="410">
        <v>987.36199999999963</v>
      </c>
      <c r="K156" s="410">
        <v>1002.1689999999987</v>
      </c>
      <c r="L156" s="410">
        <v>964.6379999999981</v>
      </c>
      <c r="M156" s="410">
        <v>987.05400000000077</v>
      </c>
      <c r="N156" s="411">
        <v>985.30574999999931</v>
      </c>
      <c r="O156" s="139"/>
      <c r="P156" s="410">
        <f t="shared" si="5"/>
        <v>18440.000000000004</v>
      </c>
      <c r="Q156" s="410">
        <f t="shared" si="5"/>
        <v>18440</v>
      </c>
      <c r="R156" s="410">
        <f t="shared" si="5"/>
        <v>18470</v>
      </c>
      <c r="S156" s="410">
        <f t="shared" si="5"/>
        <v>18630</v>
      </c>
      <c r="T156" s="410">
        <f t="shared" si="5"/>
        <v>18495</v>
      </c>
    </row>
    <row r="157" spans="1:45" s="113" customFormat="1">
      <c r="A157" s="110"/>
      <c r="B157" s="133" t="s">
        <v>17</v>
      </c>
      <c r="C157" s="133"/>
      <c r="D157" s="410">
        <v>1118.6500000000001</v>
      </c>
      <c r="E157" s="410">
        <v>1151.1500000000001</v>
      </c>
      <c r="F157" s="410">
        <v>1151.1500000000001</v>
      </c>
      <c r="G157" s="410">
        <v>1092.6500000000001</v>
      </c>
      <c r="H157" s="411">
        <v>1128.4000000000001</v>
      </c>
      <c r="I157" s="134"/>
      <c r="J157" s="410">
        <v>602.34999999999991</v>
      </c>
      <c r="K157" s="410">
        <v>619.84999999999991</v>
      </c>
      <c r="L157" s="410">
        <v>619.84999999999991</v>
      </c>
      <c r="M157" s="410">
        <v>588.34999999999991</v>
      </c>
      <c r="N157" s="411">
        <v>607.59999999999991</v>
      </c>
      <c r="O157" s="139"/>
      <c r="P157" s="410">
        <f t="shared" si="5"/>
        <v>1721</v>
      </c>
      <c r="Q157" s="410">
        <f t="shared" si="5"/>
        <v>1771</v>
      </c>
      <c r="R157" s="410">
        <f t="shared" si="5"/>
        <v>1771</v>
      </c>
      <c r="S157" s="410">
        <f t="shared" si="5"/>
        <v>1681</v>
      </c>
      <c r="T157" s="410">
        <f t="shared" si="5"/>
        <v>1736</v>
      </c>
    </row>
    <row r="158" spans="1:45" s="113" customFormat="1">
      <c r="A158" s="110"/>
      <c r="B158" s="133" t="s">
        <v>18</v>
      </c>
      <c r="C158" s="133"/>
      <c r="D158" s="410">
        <v>11544.930132554889</v>
      </c>
      <c r="E158" s="410">
        <v>11642.415784191217</v>
      </c>
      <c r="F158" s="410">
        <v>11685.573896454962</v>
      </c>
      <c r="G158" s="410">
        <v>11957.795367094039</v>
      </c>
      <c r="H158" s="411">
        <v>11707.678795073776</v>
      </c>
      <c r="I158" s="134"/>
      <c r="J158" s="410">
        <v>4295.4972023836635</v>
      </c>
      <c r="K158" s="410">
        <v>4331.7635005483844</v>
      </c>
      <c r="L158" s="410">
        <v>4345.7737793673896</v>
      </c>
      <c r="M158" s="410">
        <v>4439.9355065036316</v>
      </c>
      <c r="N158" s="411">
        <v>4353.2424972007675</v>
      </c>
      <c r="O158" s="139"/>
      <c r="P158" s="410">
        <f t="shared" si="5"/>
        <v>15840.427334938553</v>
      </c>
      <c r="Q158" s="410">
        <f t="shared" si="5"/>
        <v>15974.179284739601</v>
      </c>
      <c r="R158" s="410">
        <f t="shared" si="5"/>
        <v>16031.347675822351</v>
      </c>
      <c r="S158" s="410">
        <f t="shared" si="5"/>
        <v>16397.730873597669</v>
      </c>
      <c r="T158" s="410">
        <f t="shared" si="5"/>
        <v>16060.921292274543</v>
      </c>
    </row>
    <row r="159" spans="1:45" s="113" customFormat="1">
      <c r="A159" s="110"/>
      <c r="B159" s="133" t="s">
        <v>20</v>
      </c>
      <c r="C159" s="133"/>
      <c r="D159" s="410">
        <v>4972.1605</v>
      </c>
      <c r="E159" s="410">
        <v>5148.9204999999984</v>
      </c>
      <c r="F159" s="410">
        <v>5352.0154999999986</v>
      </c>
      <c r="G159" s="410">
        <v>5013.8754999999992</v>
      </c>
      <c r="H159" s="411">
        <v>5121.7429999999986</v>
      </c>
      <c r="I159" s="134"/>
      <c r="J159" s="410">
        <v>1281.8395000000003</v>
      </c>
      <c r="K159" s="410">
        <v>1305.0795000000005</v>
      </c>
      <c r="L159" s="410">
        <v>1361.9845000000005</v>
      </c>
      <c r="M159" s="410">
        <v>1300.1245000000004</v>
      </c>
      <c r="N159" s="411">
        <v>1312.2570000000005</v>
      </c>
      <c r="O159" s="139"/>
      <c r="P159" s="410">
        <f t="shared" si="5"/>
        <v>6254</v>
      </c>
      <c r="Q159" s="410">
        <f t="shared" si="5"/>
        <v>6453.9999999999991</v>
      </c>
      <c r="R159" s="410">
        <f t="shared" si="5"/>
        <v>6713.9999999999991</v>
      </c>
      <c r="S159" s="410">
        <f t="shared" si="5"/>
        <v>6314</v>
      </c>
      <c r="T159" s="410">
        <f t="shared" si="5"/>
        <v>6433.9999999999991</v>
      </c>
    </row>
    <row r="160" spans="1:45" s="113" customFormat="1">
      <c r="A160" s="110"/>
      <c r="B160" s="133" t="s">
        <v>21</v>
      </c>
      <c r="C160" s="133"/>
      <c r="D160" s="410">
        <v>36578.428097009142</v>
      </c>
      <c r="E160" s="410">
        <v>36888.687837245379</v>
      </c>
      <c r="F160" s="410">
        <v>37760.778977481605</v>
      </c>
      <c r="G160" s="410">
        <v>37288.920577481607</v>
      </c>
      <c r="H160" s="411">
        <v>37129.203872304432</v>
      </c>
      <c r="I160" s="134"/>
      <c r="J160" s="410">
        <v>10.976821475545876</v>
      </c>
      <c r="K160" s="410">
        <v>11.069927329372149</v>
      </c>
      <c r="L160" s="410">
        <v>11.331633183202939</v>
      </c>
      <c r="M160" s="410">
        <v>11.190033183200285</v>
      </c>
      <c r="N160" s="411">
        <v>11.142103792830312</v>
      </c>
      <c r="O160" s="139"/>
      <c r="P160" s="410">
        <f t="shared" si="5"/>
        <v>36589.404918484688</v>
      </c>
      <c r="Q160" s="410">
        <f t="shared" si="5"/>
        <v>36899.757764574751</v>
      </c>
      <c r="R160" s="410">
        <f t="shared" si="5"/>
        <v>37772.110610664808</v>
      </c>
      <c r="S160" s="410">
        <f t="shared" si="5"/>
        <v>37300.110610664808</v>
      </c>
      <c r="T160" s="410">
        <f t="shared" si="5"/>
        <v>37140.345976097262</v>
      </c>
    </row>
    <row r="161" spans="1:45" s="113" customFormat="1">
      <c r="A161" s="110"/>
      <c r="B161" s="133" t="s">
        <v>22</v>
      </c>
      <c r="C161" s="133"/>
      <c r="D161" s="410">
        <v>22126</v>
      </c>
      <c r="E161" s="410">
        <v>22218</v>
      </c>
      <c r="F161" s="410">
        <v>20111.2</v>
      </c>
      <c r="G161" s="410">
        <v>22779.200000000001</v>
      </c>
      <c r="H161" s="411">
        <v>21808.6</v>
      </c>
      <c r="I161" s="134"/>
      <c r="J161" s="410">
        <v>1924</v>
      </c>
      <c r="K161" s="410">
        <v>1932</v>
      </c>
      <c r="L161" s="410">
        <v>1748.7999999999993</v>
      </c>
      <c r="M161" s="410">
        <v>1980.7999999999993</v>
      </c>
      <c r="N161" s="411">
        <v>1896.3999999999996</v>
      </c>
      <c r="O161" s="139"/>
      <c r="P161" s="410">
        <f t="shared" si="5"/>
        <v>24050</v>
      </c>
      <c r="Q161" s="410">
        <f t="shared" si="5"/>
        <v>24150</v>
      </c>
      <c r="R161" s="410">
        <f t="shared" si="5"/>
        <v>21860</v>
      </c>
      <c r="S161" s="410">
        <f t="shared" si="5"/>
        <v>24760</v>
      </c>
      <c r="T161" s="410">
        <f t="shared" si="5"/>
        <v>23705</v>
      </c>
    </row>
    <row r="162" spans="1:45" s="113" customFormat="1">
      <c r="A162" s="110"/>
      <c r="B162" s="133" t="s">
        <v>100</v>
      </c>
      <c r="C162" s="133"/>
      <c r="D162" s="410">
        <v>13073.528621086785</v>
      </c>
      <c r="E162" s="410">
        <v>13140.804547674441</v>
      </c>
      <c r="F162" s="410">
        <v>13275.356400849754</v>
      </c>
      <c r="G162" s="410">
        <v>13409.908254025067</v>
      </c>
      <c r="H162" s="411">
        <v>13224.899455909012</v>
      </c>
      <c r="I162" s="134"/>
      <c r="J162" s="410">
        <v>2222.8384490902763</v>
      </c>
      <c r="K162" s="410">
        <v>2234.9713423102148</v>
      </c>
      <c r="L162" s="410">
        <v>2259.2371287500896</v>
      </c>
      <c r="M162" s="410">
        <v>2283.502915189963</v>
      </c>
      <c r="N162" s="411">
        <v>2250.1374588351359</v>
      </c>
      <c r="O162" s="139"/>
      <c r="P162" s="410">
        <f t="shared" si="5"/>
        <v>15296.367070177061</v>
      </c>
      <c r="Q162" s="410">
        <f t="shared" si="5"/>
        <v>15375.775889984656</v>
      </c>
      <c r="R162" s="410">
        <f t="shared" si="5"/>
        <v>15534.593529599844</v>
      </c>
      <c r="S162" s="410">
        <f t="shared" si="5"/>
        <v>15693.411169215031</v>
      </c>
      <c r="T162" s="410">
        <f t="shared" si="5"/>
        <v>15475.036914744147</v>
      </c>
    </row>
    <row r="163" spans="1:45" s="113" customFormat="1">
      <c r="A163" s="110"/>
      <c r="B163" s="133" t="s">
        <v>101</v>
      </c>
      <c r="C163" s="133"/>
      <c r="D163" s="410">
        <v>4219.8506452711817</v>
      </c>
      <c r="E163" s="410">
        <v>4078.1513742332809</v>
      </c>
      <c r="F163" s="410">
        <v>4394.9599431953811</v>
      </c>
      <c r="G163" s="410">
        <v>4251.3521031953806</v>
      </c>
      <c r="H163" s="411">
        <v>4236.0785164738063</v>
      </c>
      <c r="I163" s="134"/>
      <c r="J163" s="410">
        <v>1260.0500118488073</v>
      </c>
      <c r="K163" s="410">
        <v>1216.8479031244856</v>
      </c>
      <c r="L163" s="410">
        <v>1312.3379544001632</v>
      </c>
      <c r="M163" s="410">
        <v>1268.745794400163</v>
      </c>
      <c r="N163" s="411">
        <v>1264.4954159434049</v>
      </c>
      <c r="O163" s="139"/>
      <c r="P163" s="410">
        <f t="shared" si="5"/>
        <v>5479.9006571199889</v>
      </c>
      <c r="Q163" s="410">
        <f t="shared" si="5"/>
        <v>5294.9992773577669</v>
      </c>
      <c r="R163" s="410">
        <f t="shared" si="5"/>
        <v>5707.2978975955448</v>
      </c>
      <c r="S163" s="410">
        <f t="shared" si="5"/>
        <v>5520.0978975955441</v>
      </c>
      <c r="T163" s="410">
        <f t="shared" si="5"/>
        <v>5500.5739324172109</v>
      </c>
    </row>
    <row r="164" spans="1:45" s="113" customFormat="1">
      <c r="A164" s="110"/>
      <c r="B164" s="133" t="s">
        <v>102</v>
      </c>
      <c r="C164" s="133"/>
      <c r="D164" s="410">
        <v>6292.642183040135</v>
      </c>
      <c r="E164" s="410">
        <v>6318.8328973246389</v>
      </c>
      <c r="F164" s="410">
        <v>6349.4622927865985</v>
      </c>
      <c r="G164" s="410">
        <v>6310.1059780250307</v>
      </c>
      <c r="H164" s="411">
        <v>6317.7608377940996</v>
      </c>
      <c r="I164" s="134"/>
      <c r="J164" s="410">
        <v>3841.9639684894755</v>
      </c>
      <c r="K164" s="410">
        <v>3898.068422270419</v>
      </c>
      <c r="L164" s="410">
        <v>3956.2616671936939</v>
      </c>
      <c r="M164" s="410">
        <v>3893.9616367176623</v>
      </c>
      <c r="N164" s="411">
        <v>3897.5639236678126</v>
      </c>
      <c r="O164" s="139"/>
      <c r="P164" s="410">
        <f t="shared" si="5"/>
        <v>10134.60615152961</v>
      </c>
      <c r="Q164" s="410">
        <f t="shared" si="5"/>
        <v>10216.901319595057</v>
      </c>
      <c r="R164" s="410">
        <f t="shared" si="5"/>
        <v>10305.723959980292</v>
      </c>
      <c r="S164" s="410">
        <f t="shared" si="5"/>
        <v>10204.067614742693</v>
      </c>
      <c r="T164" s="410">
        <f t="shared" si="5"/>
        <v>10215.324761461912</v>
      </c>
    </row>
    <row r="165" spans="1:45" s="113" customFormat="1">
      <c r="A165" s="110"/>
      <c r="B165" s="133" t="s">
        <v>103</v>
      </c>
      <c r="C165" s="133"/>
      <c r="D165" s="410">
        <v>21500</v>
      </c>
      <c r="E165" s="410">
        <v>22400</v>
      </c>
      <c r="F165" s="410">
        <v>23000</v>
      </c>
      <c r="G165" s="410">
        <v>23600</v>
      </c>
      <c r="H165" s="411">
        <v>22625</v>
      </c>
      <c r="I165" s="134"/>
      <c r="J165" s="410">
        <v>0</v>
      </c>
      <c r="K165" s="410">
        <v>0</v>
      </c>
      <c r="L165" s="410">
        <v>0</v>
      </c>
      <c r="M165" s="410">
        <v>0</v>
      </c>
      <c r="N165" s="411">
        <v>0</v>
      </c>
      <c r="O165" s="139"/>
      <c r="P165" s="410">
        <f t="shared" si="5"/>
        <v>21500</v>
      </c>
      <c r="Q165" s="410">
        <f t="shared" si="5"/>
        <v>22400</v>
      </c>
      <c r="R165" s="410">
        <f t="shared" si="5"/>
        <v>23000</v>
      </c>
      <c r="S165" s="410">
        <f t="shared" si="5"/>
        <v>23600</v>
      </c>
      <c r="T165" s="410">
        <f t="shared" si="5"/>
        <v>22625</v>
      </c>
    </row>
    <row r="166" spans="1:45">
      <c r="B166" s="133" t="s">
        <v>104</v>
      </c>
      <c r="C166" s="133"/>
      <c r="D166" s="410"/>
      <c r="E166" s="410"/>
      <c r="F166" s="410"/>
      <c r="G166" s="410"/>
      <c r="H166" s="411"/>
      <c r="I166" s="134"/>
      <c r="J166" s="410"/>
      <c r="K166" s="410"/>
      <c r="L166" s="410"/>
      <c r="M166" s="410"/>
      <c r="N166" s="411"/>
      <c r="O166" s="139"/>
      <c r="P166" s="410"/>
      <c r="Q166" s="410"/>
      <c r="R166" s="410"/>
      <c r="S166" s="410"/>
      <c r="T166" s="410"/>
    </row>
    <row r="167" spans="1:45" ht="3.75" customHeight="1">
      <c r="B167" s="149"/>
      <c r="C167" s="150"/>
      <c r="D167" s="141"/>
      <c r="E167" s="141"/>
      <c r="F167" s="141"/>
      <c r="G167" s="141"/>
      <c r="H167" s="142"/>
      <c r="I167" s="143"/>
      <c r="J167" s="141">
        <v>0</v>
      </c>
      <c r="K167" s="141">
        <v>0</v>
      </c>
      <c r="L167" s="141">
        <v>0</v>
      </c>
      <c r="M167" s="141">
        <v>0</v>
      </c>
      <c r="N167" s="123">
        <v>0</v>
      </c>
      <c r="O167" s="144"/>
      <c r="P167" s="141"/>
      <c r="Q167" s="141"/>
      <c r="R167" s="141"/>
      <c r="S167" s="141"/>
      <c r="T167" s="141"/>
    </row>
    <row r="168" spans="1:45" ht="13.5" customHeight="1">
      <c r="B168" s="145">
        <v>2008</v>
      </c>
      <c r="C168" s="146"/>
      <c r="D168" s="146">
        <f>SUM(D169:D188)</f>
        <v>313763.54027096299</v>
      </c>
      <c r="E168" s="146">
        <f>SUM(E169:E188)</f>
        <v>326046.37303307693</v>
      </c>
      <c r="F168" s="146">
        <f>SUM(F169:F188)</f>
        <v>331104.61528387031</v>
      </c>
      <c r="G168" s="146">
        <f>SUM(G169:G188)</f>
        <v>321884.68215052068</v>
      </c>
      <c r="H168" s="147">
        <f>SUM(H169:H188)</f>
        <v>323199.55268460768</v>
      </c>
      <c r="I168" s="148"/>
      <c r="J168" s="146">
        <f>SUM(J169:J188)</f>
        <v>67687.148062977212</v>
      </c>
      <c r="K168" s="146">
        <f>SUM(K169:K188)</f>
        <v>70042.963166013724</v>
      </c>
      <c r="L168" s="146">
        <f>SUM(L169:L188)</f>
        <v>71728.553294511585</v>
      </c>
      <c r="M168" s="146">
        <f>SUM(M169:M188)</f>
        <v>70974.275578032859</v>
      </c>
      <c r="N168" s="147">
        <f>SUM(N169:N188)</f>
        <v>70108.235025383852</v>
      </c>
      <c r="O168" s="148"/>
      <c r="P168" s="146">
        <f>SUM(P169:P188)</f>
        <v>381450.68833394017</v>
      </c>
      <c r="Q168" s="146">
        <f>SUM(Q169:Q188)</f>
        <v>396089.33619909058</v>
      </c>
      <c r="R168" s="146">
        <f>SUM(R169:R188)</f>
        <v>402833.16857838194</v>
      </c>
      <c r="S168" s="146">
        <f>SUM(S169:S188)</f>
        <v>392858.95772855351</v>
      </c>
      <c r="T168" s="146">
        <f>SUM(T169:T188)</f>
        <v>393307.78770999151</v>
      </c>
      <c r="U168" s="135"/>
    </row>
    <row r="169" spans="1:45">
      <c r="B169" s="131" t="s">
        <v>3</v>
      </c>
      <c r="C169" s="131"/>
      <c r="D169" s="410">
        <v>5626</v>
      </c>
      <c r="E169" s="410">
        <v>6180</v>
      </c>
      <c r="F169" s="410">
        <v>5906</v>
      </c>
      <c r="G169" s="410">
        <v>6041</v>
      </c>
      <c r="H169" s="411">
        <v>5938.25</v>
      </c>
      <c r="I169" s="134"/>
      <c r="J169" s="410">
        <v>9829</v>
      </c>
      <c r="K169" s="410">
        <v>10377</v>
      </c>
      <c r="L169" s="410">
        <v>11405</v>
      </c>
      <c r="M169" s="410">
        <v>12378</v>
      </c>
      <c r="N169" s="411">
        <v>10997.25</v>
      </c>
      <c r="O169" s="139"/>
      <c r="P169" s="410">
        <f t="shared" ref="P169:T188" si="6">D169+J169</f>
        <v>15455</v>
      </c>
      <c r="Q169" s="410">
        <f t="shared" si="6"/>
        <v>16557</v>
      </c>
      <c r="R169" s="410">
        <f t="shared" si="6"/>
        <v>17311</v>
      </c>
      <c r="S169" s="410">
        <f t="shared" si="6"/>
        <v>18419</v>
      </c>
      <c r="T169" s="410">
        <f t="shared" si="6"/>
        <v>16935.5</v>
      </c>
    </row>
    <row r="170" spans="1:45">
      <c r="B170" s="133" t="s">
        <v>4</v>
      </c>
      <c r="C170" s="133"/>
      <c r="D170" s="267">
        <v>582</v>
      </c>
      <c r="E170" s="267">
        <v>582</v>
      </c>
      <c r="F170" s="267">
        <v>631</v>
      </c>
      <c r="G170" s="267">
        <v>679</v>
      </c>
      <c r="H170" s="411">
        <v>618.5</v>
      </c>
      <c r="I170" s="134"/>
      <c r="J170" s="267">
        <v>18</v>
      </c>
      <c r="K170" s="267">
        <v>18</v>
      </c>
      <c r="L170" s="267">
        <v>20</v>
      </c>
      <c r="M170" s="267">
        <v>21</v>
      </c>
      <c r="N170" s="411">
        <v>19.25</v>
      </c>
      <c r="O170" s="139"/>
      <c r="P170" s="410">
        <f t="shared" si="6"/>
        <v>600</v>
      </c>
      <c r="Q170" s="410">
        <f t="shared" si="6"/>
        <v>600</v>
      </c>
      <c r="R170" s="410">
        <f t="shared" si="6"/>
        <v>651</v>
      </c>
      <c r="S170" s="410">
        <f t="shared" si="6"/>
        <v>700</v>
      </c>
      <c r="T170" s="410">
        <f t="shared" si="6"/>
        <v>637.75</v>
      </c>
    </row>
    <row r="171" spans="1:45">
      <c r="B171" s="133" t="s">
        <v>5</v>
      </c>
      <c r="C171" s="133"/>
      <c r="D171" s="267">
        <v>29992.140679707343</v>
      </c>
      <c r="E171" s="267">
        <v>29948.077415026884</v>
      </c>
      <c r="F171" s="267">
        <v>30101.641575730198</v>
      </c>
      <c r="G171" s="267">
        <v>30086.841575730199</v>
      </c>
      <c r="H171" s="411">
        <v>30032.175311548657</v>
      </c>
      <c r="I171" s="134"/>
      <c r="J171" s="267">
        <v>6489.4608715522572</v>
      </c>
      <c r="K171" s="267">
        <v>6415.0413585849847</v>
      </c>
      <c r="L171" s="267">
        <v>6441.4771978816734</v>
      </c>
      <c r="M171" s="267">
        <v>6436.2771978816736</v>
      </c>
      <c r="N171" s="411">
        <v>6445.5641564751477</v>
      </c>
      <c r="O171" s="139"/>
      <c r="P171" s="410">
        <f t="shared" si="6"/>
        <v>36481.601551259599</v>
      </c>
      <c r="Q171" s="410">
        <f t="shared" si="6"/>
        <v>36363.118773611866</v>
      </c>
      <c r="R171" s="410">
        <f t="shared" si="6"/>
        <v>36543.118773611874</v>
      </c>
      <c r="S171" s="410">
        <f t="shared" si="6"/>
        <v>36523.118773611874</v>
      </c>
      <c r="T171" s="410">
        <f t="shared" si="6"/>
        <v>36477.739468023807</v>
      </c>
    </row>
    <row r="172" spans="1:45" s="136" customFormat="1">
      <c r="B172" s="133" t="s">
        <v>7</v>
      </c>
      <c r="C172" s="133"/>
      <c r="D172" s="410">
        <v>1320</v>
      </c>
      <c r="E172" s="410">
        <v>1380</v>
      </c>
      <c r="F172" s="410">
        <v>1400</v>
      </c>
      <c r="G172" s="410">
        <v>1400</v>
      </c>
      <c r="H172" s="411">
        <v>1375</v>
      </c>
      <c r="I172" s="134"/>
      <c r="J172" s="410">
        <v>0</v>
      </c>
      <c r="K172" s="410">
        <v>0</v>
      </c>
      <c r="L172" s="410">
        <v>0</v>
      </c>
      <c r="M172" s="410">
        <v>0</v>
      </c>
      <c r="N172" s="411">
        <v>0</v>
      </c>
      <c r="O172" s="139"/>
      <c r="P172" s="410">
        <f t="shared" si="6"/>
        <v>1320</v>
      </c>
      <c r="Q172" s="410">
        <f t="shared" si="6"/>
        <v>1380</v>
      </c>
      <c r="R172" s="410">
        <f t="shared" si="6"/>
        <v>1400</v>
      </c>
      <c r="S172" s="410">
        <f t="shared" si="6"/>
        <v>1400</v>
      </c>
      <c r="T172" s="410">
        <f t="shared" si="6"/>
        <v>1375</v>
      </c>
      <c r="U172" s="113"/>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35"/>
      <c r="AQ172" s="135"/>
      <c r="AR172" s="135"/>
      <c r="AS172" s="135"/>
    </row>
    <row r="173" spans="1:45">
      <c r="B173" s="133" t="s">
        <v>9</v>
      </c>
      <c r="C173" s="133"/>
      <c r="D173" s="410">
        <v>2189.4133568150428</v>
      </c>
      <c r="E173" s="410">
        <v>2189.4133568150428</v>
      </c>
      <c r="F173" s="410">
        <v>2189.4133568150428</v>
      </c>
      <c r="G173" s="410">
        <v>2189.4133568150428</v>
      </c>
      <c r="H173" s="411">
        <v>2189.4133568150428</v>
      </c>
      <c r="I173" s="134"/>
      <c r="J173" s="410">
        <v>113.88287009871965</v>
      </c>
      <c r="K173" s="410">
        <v>113.88287009871965</v>
      </c>
      <c r="L173" s="410">
        <v>113.88287009871965</v>
      </c>
      <c r="M173" s="410">
        <v>113.88287009871965</v>
      </c>
      <c r="N173" s="411">
        <v>113.88287009871965</v>
      </c>
      <c r="O173" s="139"/>
      <c r="P173" s="410">
        <f t="shared" si="6"/>
        <v>2303.2962269137624</v>
      </c>
      <c r="Q173" s="410">
        <f t="shared" si="6"/>
        <v>2303.2962269137624</v>
      </c>
      <c r="R173" s="410">
        <f t="shared" si="6"/>
        <v>2303.2962269137624</v>
      </c>
      <c r="S173" s="410">
        <f t="shared" si="6"/>
        <v>2303.2962269137624</v>
      </c>
      <c r="T173" s="410">
        <f t="shared" si="6"/>
        <v>2303.2962269137624</v>
      </c>
    </row>
    <row r="174" spans="1:45">
      <c r="B174" s="133" t="s">
        <v>10</v>
      </c>
      <c r="C174" s="133"/>
      <c r="D174" s="410">
        <v>32047.926699164145</v>
      </c>
      <c r="E174" s="410">
        <v>32167.895008275955</v>
      </c>
      <c r="F174" s="410">
        <v>32090.443386644129</v>
      </c>
      <c r="G174" s="410">
        <v>31773.055146788683</v>
      </c>
      <c r="H174" s="411">
        <v>32019.830060218228</v>
      </c>
      <c r="I174" s="134"/>
      <c r="J174" s="410">
        <v>9314.3819537582203</v>
      </c>
      <c r="K174" s="410">
        <v>9348.9222183386992</v>
      </c>
      <c r="L174" s="410">
        <v>9326.3738399705253</v>
      </c>
      <c r="M174" s="410">
        <v>9234.7449324413919</v>
      </c>
      <c r="N174" s="411">
        <v>9306.1057361272087</v>
      </c>
      <c r="O174" s="139"/>
      <c r="P174" s="410">
        <f t="shared" si="6"/>
        <v>41362.308652922366</v>
      </c>
      <c r="Q174" s="410">
        <f t="shared" si="6"/>
        <v>41516.817226614658</v>
      </c>
      <c r="R174" s="410">
        <f t="shared" si="6"/>
        <v>41416.817226614658</v>
      </c>
      <c r="S174" s="410">
        <f t="shared" si="6"/>
        <v>41007.800079230074</v>
      </c>
      <c r="T174" s="410">
        <f t="shared" si="6"/>
        <v>41325.935796345439</v>
      </c>
    </row>
    <row r="175" spans="1:45">
      <c r="B175" s="133" t="s">
        <v>12</v>
      </c>
      <c r="C175" s="133"/>
      <c r="D175" s="410">
        <v>56948.067327239725</v>
      </c>
      <c r="E175" s="410">
        <v>57576.786186817866</v>
      </c>
      <c r="F175" s="410">
        <v>57589.999710221498</v>
      </c>
      <c r="G175" s="410">
        <v>57599.532554321471</v>
      </c>
      <c r="H175" s="411">
        <v>57428.596444650131</v>
      </c>
      <c r="I175" s="134"/>
      <c r="J175" s="410">
        <v>15421.996752840909</v>
      </c>
      <c r="K175" s="410">
        <v>15583.339821837189</v>
      </c>
      <c r="L175" s="410">
        <v>15571.782643671142</v>
      </c>
      <c r="M175" s="410">
        <v>15561.486659410773</v>
      </c>
      <c r="N175" s="411">
        <v>15534.651469440003</v>
      </c>
      <c r="O175" s="139"/>
      <c r="P175" s="410">
        <f t="shared" si="6"/>
        <v>72370.064080080629</v>
      </c>
      <c r="Q175" s="410">
        <f t="shared" si="6"/>
        <v>73160.126008655061</v>
      </c>
      <c r="R175" s="410">
        <f t="shared" si="6"/>
        <v>73161.782353892646</v>
      </c>
      <c r="S175" s="410">
        <f t="shared" si="6"/>
        <v>73161.019213732245</v>
      </c>
      <c r="T175" s="410">
        <f t="shared" si="6"/>
        <v>72963.247914090141</v>
      </c>
    </row>
    <row r="176" spans="1:45">
      <c r="B176" s="133" t="s">
        <v>13</v>
      </c>
      <c r="C176" s="133"/>
      <c r="D176" s="410">
        <v>13248.977526233752</v>
      </c>
      <c r="E176" s="410">
        <v>16008.298440625424</v>
      </c>
      <c r="F176" s="410">
        <v>16718.219355017092</v>
      </c>
      <c r="G176" s="410">
        <v>15409.434098860114</v>
      </c>
      <c r="H176" s="411">
        <v>15346.232355184096</v>
      </c>
      <c r="I176" s="134"/>
      <c r="J176" s="410">
        <v>3368.7053722094761</v>
      </c>
      <c r="K176" s="410">
        <v>3452.8521404752173</v>
      </c>
      <c r="L176" s="410">
        <v>3486.3989087409591</v>
      </c>
      <c r="M176" s="410">
        <v>3429.0894358346277</v>
      </c>
      <c r="N176" s="411">
        <v>3434.26146431507</v>
      </c>
      <c r="O176" s="139"/>
      <c r="P176" s="410">
        <f t="shared" si="6"/>
        <v>16617.682898443229</v>
      </c>
      <c r="Q176" s="410">
        <f t="shared" si="6"/>
        <v>19461.150581100643</v>
      </c>
      <c r="R176" s="410">
        <f t="shared" si="6"/>
        <v>20204.61826375805</v>
      </c>
      <c r="S176" s="410">
        <f t="shared" si="6"/>
        <v>18838.523534694741</v>
      </c>
      <c r="T176" s="410">
        <f t="shared" si="6"/>
        <v>18780.493819499166</v>
      </c>
    </row>
    <row r="177" spans="2:21">
      <c r="B177" s="133" t="s">
        <v>14</v>
      </c>
      <c r="C177" s="133"/>
      <c r="D177" s="410">
        <v>29331.065890430742</v>
      </c>
      <c r="E177" s="410">
        <v>36105.790221012154</v>
      </c>
      <c r="F177" s="410">
        <v>38698.585952469242</v>
      </c>
      <c r="G177" s="410">
        <v>30502.005898185555</v>
      </c>
      <c r="H177" s="411">
        <v>33659.361990524427</v>
      </c>
      <c r="I177" s="134"/>
      <c r="J177" s="410">
        <v>5768.9341095692562</v>
      </c>
      <c r="K177" s="410">
        <v>7094.2097789878389</v>
      </c>
      <c r="L177" s="410">
        <v>7601.414047530754</v>
      </c>
      <c r="M177" s="410">
        <v>5997.9941018144473</v>
      </c>
      <c r="N177" s="411">
        <v>6615.6380094755732</v>
      </c>
      <c r="O177" s="139"/>
      <c r="P177" s="410">
        <f t="shared" si="6"/>
        <v>35100</v>
      </c>
      <c r="Q177" s="410">
        <f t="shared" si="6"/>
        <v>43199.999999999993</v>
      </c>
      <c r="R177" s="410">
        <f t="shared" si="6"/>
        <v>46300</v>
      </c>
      <c r="S177" s="410">
        <f t="shared" si="6"/>
        <v>36500</v>
      </c>
      <c r="T177" s="410">
        <f t="shared" si="6"/>
        <v>40275</v>
      </c>
    </row>
    <row r="178" spans="2:21">
      <c r="B178" s="133" t="s">
        <v>15</v>
      </c>
      <c r="C178" s="133"/>
      <c r="D178" s="410">
        <v>8021.8890281359127</v>
      </c>
      <c r="E178" s="410">
        <v>8106.0297725443534</v>
      </c>
      <c r="F178" s="410">
        <v>8272.4339042415959</v>
      </c>
      <c r="G178" s="410">
        <v>8129.9201256323349</v>
      </c>
      <c r="H178" s="411">
        <v>8132.5682076385492</v>
      </c>
      <c r="I178" s="134"/>
      <c r="J178" s="410">
        <v>1016.588405570729</v>
      </c>
      <c r="K178" s="410">
        <v>1027.3638035201998</v>
      </c>
      <c r="L178" s="410">
        <v>1066.2228796812478</v>
      </c>
      <c r="M178" s="410">
        <v>1032.9452336319086</v>
      </c>
      <c r="N178" s="411">
        <v>1035.7800806010214</v>
      </c>
      <c r="O178" s="139"/>
      <c r="P178" s="410">
        <f t="shared" si="6"/>
        <v>9038.477433706641</v>
      </c>
      <c r="Q178" s="410">
        <f t="shared" si="6"/>
        <v>9133.3935760645527</v>
      </c>
      <c r="R178" s="410">
        <f t="shared" si="6"/>
        <v>9338.6567839228446</v>
      </c>
      <c r="S178" s="410">
        <f t="shared" si="6"/>
        <v>9162.865359264244</v>
      </c>
      <c r="T178" s="410">
        <f t="shared" si="6"/>
        <v>9168.348288239571</v>
      </c>
    </row>
    <row r="179" spans="2:21">
      <c r="B179" s="133" t="s">
        <v>16</v>
      </c>
      <c r="C179" s="133"/>
      <c r="D179" s="410">
        <v>17314.5</v>
      </c>
      <c r="E179" s="410">
        <v>17314.5</v>
      </c>
      <c r="F179" s="410">
        <v>17314.5</v>
      </c>
      <c r="G179" s="410">
        <v>17214.57</v>
      </c>
      <c r="H179" s="411">
        <v>17289.517500000002</v>
      </c>
      <c r="I179" s="134"/>
      <c r="J179" s="410">
        <v>985.49999999999977</v>
      </c>
      <c r="K179" s="410">
        <v>985.49999999999977</v>
      </c>
      <c r="L179" s="410">
        <v>985.49999999999977</v>
      </c>
      <c r="M179" s="410">
        <v>985.43000000000006</v>
      </c>
      <c r="N179" s="411">
        <v>985.48249999999985</v>
      </c>
      <c r="O179" s="139"/>
      <c r="P179" s="410">
        <f t="shared" si="6"/>
        <v>18300</v>
      </c>
      <c r="Q179" s="410">
        <f t="shared" si="6"/>
        <v>18300</v>
      </c>
      <c r="R179" s="410">
        <f t="shared" si="6"/>
        <v>18300</v>
      </c>
      <c r="S179" s="410">
        <f t="shared" si="6"/>
        <v>18200</v>
      </c>
      <c r="T179" s="410">
        <f t="shared" si="6"/>
        <v>18275</v>
      </c>
    </row>
    <row r="180" spans="2:21">
      <c r="B180" s="133" t="s">
        <v>17</v>
      </c>
      <c r="C180" s="133"/>
      <c r="D180" s="410">
        <v>1164.1500000000001</v>
      </c>
      <c r="E180" s="410">
        <v>1164.1500000000001</v>
      </c>
      <c r="F180" s="410">
        <v>1164.1500000000001</v>
      </c>
      <c r="G180" s="410">
        <v>1099.1500000000001</v>
      </c>
      <c r="H180" s="411">
        <v>1147.9000000000001</v>
      </c>
      <c r="I180" s="134"/>
      <c r="J180" s="410">
        <v>626.84999999999991</v>
      </c>
      <c r="K180" s="410">
        <v>626.84999999999991</v>
      </c>
      <c r="L180" s="410">
        <v>626.84999999999991</v>
      </c>
      <c r="M180" s="410">
        <v>591.84999999999991</v>
      </c>
      <c r="N180" s="411">
        <v>618.09999999999991</v>
      </c>
      <c r="O180" s="139"/>
      <c r="P180" s="410">
        <f t="shared" si="6"/>
        <v>1791</v>
      </c>
      <c r="Q180" s="410">
        <f t="shared" si="6"/>
        <v>1791</v>
      </c>
      <c r="R180" s="410">
        <f t="shared" si="6"/>
        <v>1791</v>
      </c>
      <c r="S180" s="410">
        <f t="shared" si="6"/>
        <v>1691</v>
      </c>
      <c r="T180" s="410">
        <f t="shared" si="6"/>
        <v>1766</v>
      </c>
    </row>
    <row r="181" spans="2:21">
      <c r="B181" s="133" t="s">
        <v>18</v>
      </c>
      <c r="C181" s="133"/>
      <c r="D181" s="410">
        <v>11316.138550461985</v>
      </c>
      <c r="E181" s="410">
        <v>11511.72184789056</v>
      </c>
      <c r="F181" s="410">
        <v>11642.451235811735</v>
      </c>
      <c r="G181" s="410">
        <v>11704.83829314067</v>
      </c>
      <c r="H181" s="411">
        <v>11543.787481826239</v>
      </c>
      <c r="I181" s="134"/>
      <c r="J181" s="410">
        <v>4213.0189994942466</v>
      </c>
      <c r="K181" s="410">
        <v>4288.3399630981794</v>
      </c>
      <c r="L181" s="410">
        <v>4339.0587959775457</v>
      </c>
      <c r="M181" s="410">
        <v>4363.457320583093</v>
      </c>
      <c r="N181" s="411">
        <v>4300.9687697882655</v>
      </c>
      <c r="O181" s="139"/>
      <c r="P181" s="410">
        <f t="shared" si="6"/>
        <v>15529.157549956231</v>
      </c>
      <c r="Q181" s="410">
        <f t="shared" si="6"/>
        <v>15800.06181098874</v>
      </c>
      <c r="R181" s="410">
        <f t="shared" si="6"/>
        <v>15981.510031789281</v>
      </c>
      <c r="S181" s="410">
        <f t="shared" si="6"/>
        <v>16068.295613723763</v>
      </c>
      <c r="T181" s="410">
        <f t="shared" si="6"/>
        <v>15844.756251614504</v>
      </c>
    </row>
    <row r="182" spans="2:21">
      <c r="B182" s="133" t="s">
        <v>20</v>
      </c>
      <c r="C182" s="133"/>
      <c r="D182" s="410">
        <v>5110.6593879492648</v>
      </c>
      <c r="E182" s="410">
        <v>5273.4660386776768</v>
      </c>
      <c r="F182" s="410">
        <v>5428.0838668872111</v>
      </c>
      <c r="G182" s="410">
        <v>5228.6031779616233</v>
      </c>
      <c r="H182" s="411">
        <v>5260.203117868944</v>
      </c>
      <c r="I182" s="134"/>
      <c r="J182" s="410">
        <v>1275.9194906907337</v>
      </c>
      <c r="K182" s="410">
        <v>1304.1197116883598</v>
      </c>
      <c r="L182" s="410">
        <v>1328.9643761049442</v>
      </c>
      <c r="M182" s="410">
        <v>1304.9530937421118</v>
      </c>
      <c r="N182" s="411">
        <v>1303.4891680565374</v>
      </c>
      <c r="O182" s="139"/>
      <c r="P182" s="410">
        <f t="shared" si="6"/>
        <v>6386.5788786399989</v>
      </c>
      <c r="Q182" s="410">
        <f t="shared" si="6"/>
        <v>6577.5857503660363</v>
      </c>
      <c r="R182" s="410">
        <f t="shared" si="6"/>
        <v>6757.0482429921558</v>
      </c>
      <c r="S182" s="410">
        <f t="shared" si="6"/>
        <v>6533.5562717037355</v>
      </c>
      <c r="T182" s="410">
        <f t="shared" si="6"/>
        <v>6563.692285925481</v>
      </c>
    </row>
    <row r="183" spans="2:21">
      <c r="B183" s="133" t="s">
        <v>21</v>
      </c>
      <c r="C183" s="133"/>
      <c r="D183" s="410">
        <v>35809</v>
      </c>
      <c r="E183" s="410">
        <v>36051</v>
      </c>
      <c r="F183" s="410">
        <v>38405</v>
      </c>
      <c r="G183" s="410">
        <v>36788</v>
      </c>
      <c r="H183" s="411">
        <v>36763</v>
      </c>
      <c r="I183" s="134"/>
      <c r="J183" s="410">
        <v>10.688715621719894</v>
      </c>
      <c r="K183" s="410">
        <v>10.748715621717565</v>
      </c>
      <c r="L183" s="410">
        <v>11.439633183195838</v>
      </c>
      <c r="M183" s="410">
        <v>10.898821475544537</v>
      </c>
      <c r="N183" s="411">
        <v>10.943971475544458</v>
      </c>
      <c r="O183" s="139"/>
      <c r="P183" s="410">
        <f t="shared" si="6"/>
        <v>35819.68871562172</v>
      </c>
      <c r="Q183" s="410">
        <f t="shared" si="6"/>
        <v>36061.748715621718</v>
      </c>
      <c r="R183" s="410">
        <f t="shared" si="6"/>
        <v>38416.439633183196</v>
      </c>
      <c r="S183" s="410">
        <f t="shared" si="6"/>
        <v>36798.898821475545</v>
      </c>
      <c r="T183" s="410">
        <f t="shared" si="6"/>
        <v>36773.943971475543</v>
      </c>
    </row>
    <row r="184" spans="2:21">
      <c r="B184" s="133" t="s">
        <v>22</v>
      </c>
      <c r="C184" s="133"/>
      <c r="D184" s="410">
        <v>21018.303000983597</v>
      </c>
      <c r="E184" s="410">
        <v>21110.788612580694</v>
      </c>
      <c r="F184" s="410">
        <v>19095.566437085159</v>
      </c>
      <c r="G184" s="410">
        <v>21390.092251991035</v>
      </c>
      <c r="H184" s="411">
        <v>20653.687575660122</v>
      </c>
      <c r="I184" s="134"/>
      <c r="J184" s="410">
        <v>1827.6785218246587</v>
      </c>
      <c r="K184" s="410">
        <v>1835.7207489200591</v>
      </c>
      <c r="L184" s="410">
        <v>1660.4840380074056</v>
      </c>
      <c r="M184" s="410">
        <v>1860.008021912261</v>
      </c>
      <c r="N184" s="411">
        <v>1795.9728326660961</v>
      </c>
      <c r="O184" s="139"/>
      <c r="P184" s="410">
        <f t="shared" si="6"/>
        <v>22845.981522808255</v>
      </c>
      <c r="Q184" s="410">
        <f t="shared" si="6"/>
        <v>22946.509361500754</v>
      </c>
      <c r="R184" s="410">
        <f t="shared" si="6"/>
        <v>20756.050475092565</v>
      </c>
      <c r="S184" s="410">
        <f t="shared" si="6"/>
        <v>23250.100273903296</v>
      </c>
      <c r="T184" s="410">
        <f t="shared" si="6"/>
        <v>22449.660408326217</v>
      </c>
    </row>
    <row r="185" spans="2:21">
      <c r="B185" s="133" t="s">
        <v>100</v>
      </c>
      <c r="C185" s="133"/>
      <c r="D185" s="410">
        <v>12778.742746414286</v>
      </c>
      <c r="E185" s="410">
        <v>12944.702516366478</v>
      </c>
      <c r="F185" s="410">
        <v>13027.682401342572</v>
      </c>
      <c r="G185" s="410">
        <v>13027.682401342572</v>
      </c>
      <c r="H185" s="411">
        <v>12944.702516366477</v>
      </c>
      <c r="I185" s="134"/>
      <c r="J185" s="410">
        <v>2167.3147845740032</v>
      </c>
      <c r="K185" s="410">
        <v>2195.4624483683233</v>
      </c>
      <c r="L185" s="410">
        <v>2209.5362802654818</v>
      </c>
      <c r="M185" s="410">
        <v>2209.5362802654818</v>
      </c>
      <c r="N185" s="411">
        <v>2195.4624483683224</v>
      </c>
      <c r="O185" s="139"/>
      <c r="P185" s="410">
        <f t="shared" si="6"/>
        <v>14946.057530988288</v>
      </c>
      <c r="Q185" s="410">
        <f t="shared" si="6"/>
        <v>15140.164964734802</v>
      </c>
      <c r="R185" s="410">
        <f t="shared" si="6"/>
        <v>15237.218681608054</v>
      </c>
      <c r="S185" s="410">
        <f t="shared" si="6"/>
        <v>15237.218681608054</v>
      </c>
      <c r="T185" s="410">
        <f t="shared" si="6"/>
        <v>15140.164964734799</v>
      </c>
    </row>
    <row r="186" spans="2:21">
      <c r="B186" s="133" t="s">
        <v>101</v>
      </c>
      <c r="C186" s="133"/>
      <c r="D186" s="410">
        <v>4279.4335448343027</v>
      </c>
      <c r="E186" s="410">
        <v>4279.4335448343027</v>
      </c>
      <c r="F186" s="410">
        <v>4640.0203447568783</v>
      </c>
      <c r="G186" s="410">
        <v>4330.9931981418276</v>
      </c>
      <c r="H186" s="411">
        <v>4382.4701581418276</v>
      </c>
      <c r="I186" s="134"/>
      <c r="J186" s="410">
        <v>1273.385435128567</v>
      </c>
      <c r="K186" s="410">
        <v>1273.385435128567</v>
      </c>
      <c r="L186" s="410">
        <v>1380.7036625283663</v>
      </c>
      <c r="M186" s="410">
        <v>1288.7274575951667</v>
      </c>
      <c r="N186" s="411">
        <v>1304.0504975951667</v>
      </c>
      <c r="O186" s="139"/>
      <c r="P186" s="410">
        <f t="shared" si="6"/>
        <v>5552.8189799628699</v>
      </c>
      <c r="Q186" s="410">
        <f t="shared" si="6"/>
        <v>5552.8189799628699</v>
      </c>
      <c r="R186" s="410">
        <f t="shared" si="6"/>
        <v>6020.7240072852446</v>
      </c>
      <c r="S186" s="410">
        <f t="shared" si="6"/>
        <v>5619.7206557369946</v>
      </c>
      <c r="T186" s="410">
        <f t="shared" si="6"/>
        <v>5686.5206557369947</v>
      </c>
    </row>
    <row r="187" spans="2:21">
      <c r="B187" s="133" t="s">
        <v>102</v>
      </c>
      <c r="C187" s="133"/>
      <c r="D187" s="410">
        <v>6465.1325325928883</v>
      </c>
      <c r="E187" s="410">
        <v>6452.3200716095353</v>
      </c>
      <c r="F187" s="410">
        <v>6489.4237568479693</v>
      </c>
      <c r="G187" s="410">
        <v>6490.5500716095357</v>
      </c>
      <c r="H187" s="411">
        <v>6474.3566081649824</v>
      </c>
      <c r="I187" s="134"/>
      <c r="J187" s="410">
        <v>3965.8417800437123</v>
      </c>
      <c r="K187" s="410">
        <v>4092.2241513456643</v>
      </c>
      <c r="L187" s="410">
        <v>4153.464120869633</v>
      </c>
      <c r="M187" s="410">
        <v>4153.9941513456642</v>
      </c>
      <c r="N187" s="411">
        <v>4091.3810509011682</v>
      </c>
      <c r="O187" s="139"/>
      <c r="P187" s="410">
        <f t="shared" si="6"/>
        <v>10430.974312636601</v>
      </c>
      <c r="Q187" s="410">
        <f t="shared" si="6"/>
        <v>10544.544222955199</v>
      </c>
      <c r="R187" s="410">
        <f t="shared" si="6"/>
        <v>10642.887877717603</v>
      </c>
      <c r="S187" s="410">
        <f t="shared" si="6"/>
        <v>10644.544222955199</v>
      </c>
      <c r="T187" s="410">
        <f t="shared" si="6"/>
        <v>10565.737659066152</v>
      </c>
    </row>
    <row r="188" spans="2:21">
      <c r="B188" s="133" t="s">
        <v>103</v>
      </c>
      <c r="C188" s="133"/>
      <c r="D188" s="410">
        <v>19200</v>
      </c>
      <c r="E188" s="410">
        <v>19700</v>
      </c>
      <c r="F188" s="410">
        <v>20300</v>
      </c>
      <c r="G188" s="410">
        <v>20800</v>
      </c>
      <c r="H188" s="411">
        <v>20000</v>
      </c>
      <c r="I188" s="134"/>
      <c r="J188" s="410">
        <v>0</v>
      </c>
      <c r="K188" s="410">
        <v>0</v>
      </c>
      <c r="L188" s="410">
        <v>0</v>
      </c>
      <c r="M188" s="410">
        <v>0</v>
      </c>
      <c r="N188" s="411">
        <v>0</v>
      </c>
      <c r="O188" s="139"/>
      <c r="P188" s="410">
        <f t="shared" si="6"/>
        <v>19200</v>
      </c>
      <c r="Q188" s="410">
        <f t="shared" si="6"/>
        <v>19700</v>
      </c>
      <c r="R188" s="410">
        <f t="shared" si="6"/>
        <v>20300</v>
      </c>
      <c r="S188" s="410">
        <f t="shared" si="6"/>
        <v>20800</v>
      </c>
      <c r="T188" s="410">
        <f t="shared" si="6"/>
        <v>20000</v>
      </c>
    </row>
    <row r="189" spans="2:21">
      <c r="B189" s="133" t="s">
        <v>104</v>
      </c>
      <c r="C189" s="133"/>
      <c r="D189" s="410"/>
      <c r="E189" s="410"/>
      <c r="F189" s="410"/>
      <c r="G189" s="410"/>
      <c r="H189" s="411"/>
      <c r="I189" s="134"/>
      <c r="J189" s="410"/>
      <c r="K189" s="410"/>
      <c r="L189" s="410"/>
      <c r="M189" s="410"/>
      <c r="N189" s="411"/>
      <c r="O189" s="139"/>
      <c r="P189" s="410"/>
      <c r="Q189" s="410"/>
      <c r="R189" s="410"/>
      <c r="S189" s="410"/>
      <c r="T189" s="410"/>
    </row>
    <row r="190" spans="2:21" ht="3.75" customHeight="1">
      <c r="B190" s="149"/>
      <c r="C190" s="150"/>
      <c r="D190" s="141"/>
      <c r="E190" s="141"/>
      <c r="F190" s="141"/>
      <c r="G190" s="141"/>
      <c r="H190" s="142"/>
      <c r="I190" s="143"/>
      <c r="J190" s="141"/>
      <c r="K190" s="141"/>
      <c r="L190" s="141"/>
      <c r="M190" s="141"/>
      <c r="N190" s="123"/>
      <c r="O190" s="144"/>
      <c r="P190" s="141"/>
      <c r="Q190" s="141"/>
      <c r="R190" s="141"/>
      <c r="S190" s="141"/>
      <c r="T190" s="141"/>
    </row>
    <row r="191" spans="2:21" ht="13.5" customHeight="1">
      <c r="B191" s="145">
        <v>2007</v>
      </c>
      <c r="C191" s="146"/>
      <c r="D191" s="146">
        <f>SUM(D192:D211)</f>
        <v>300948.97633258597</v>
      </c>
      <c r="E191" s="146">
        <f>SUM(E192:E211)</f>
        <v>312923.17713692092</v>
      </c>
      <c r="F191" s="146">
        <f>SUM(F192:F211)</f>
        <v>313016.10091486742</v>
      </c>
      <c r="G191" s="146">
        <f>SUM(G192:G211)</f>
        <v>311362.77293877519</v>
      </c>
      <c r="H191" s="147">
        <f>SUM(H192:H211)</f>
        <v>309563.00683078729</v>
      </c>
      <c r="I191" s="148"/>
      <c r="J191" s="146">
        <f>SUM(J192:J211)</f>
        <v>74799.041529875161</v>
      </c>
      <c r="K191" s="146">
        <f>SUM(K192:K211)</f>
        <v>74695.888832261611</v>
      </c>
      <c r="L191" s="146">
        <f>SUM(L192:L211)</f>
        <v>77255.180970989371</v>
      </c>
      <c r="M191" s="146">
        <f>SUM(M192:M211)</f>
        <v>77017.728807338251</v>
      </c>
      <c r="N191" s="147">
        <f>SUM(N192:N211)</f>
        <v>75942.210035116077</v>
      </c>
      <c r="O191" s="148"/>
      <c r="P191" s="146">
        <f>SUM(P192:P211)</f>
        <v>375748.0178624611</v>
      </c>
      <c r="Q191" s="146">
        <f>SUM(Q192:Q211)</f>
        <v>387619.06596918253</v>
      </c>
      <c r="R191" s="146">
        <f>SUM(R192:R211)</f>
        <v>390271.28188585676</v>
      </c>
      <c r="S191" s="146">
        <f>SUM(S192:S211)</f>
        <v>388380.50174611353</v>
      </c>
      <c r="T191" s="146">
        <f>SUM(T192:T211)</f>
        <v>385505.21686590341</v>
      </c>
      <c r="U191" s="135"/>
    </row>
    <row r="192" spans="2:21">
      <c r="B192" s="131" t="s">
        <v>3</v>
      </c>
      <c r="C192" s="131"/>
      <c r="D192" s="410">
        <v>5516</v>
      </c>
      <c r="E192" s="410">
        <v>5892</v>
      </c>
      <c r="F192" s="410">
        <v>5224</v>
      </c>
      <c r="G192" s="410">
        <v>5856</v>
      </c>
      <c r="H192" s="411">
        <v>5622</v>
      </c>
      <c r="I192" s="134"/>
      <c r="J192" s="410">
        <v>10537</v>
      </c>
      <c r="K192" s="410">
        <v>11465</v>
      </c>
      <c r="L192" s="410">
        <v>12231</v>
      </c>
      <c r="M192" s="410">
        <v>13114</v>
      </c>
      <c r="N192" s="411">
        <v>11837</v>
      </c>
      <c r="O192" s="139"/>
      <c r="P192" s="410">
        <f t="shared" ref="P192:T211" si="7">D192+J192</f>
        <v>16053</v>
      </c>
      <c r="Q192" s="410">
        <f t="shared" si="7"/>
        <v>17357</v>
      </c>
      <c r="R192" s="410">
        <f t="shared" si="7"/>
        <v>17455</v>
      </c>
      <c r="S192" s="410">
        <f t="shared" si="7"/>
        <v>18970</v>
      </c>
      <c r="T192" s="410">
        <f t="shared" si="7"/>
        <v>17459</v>
      </c>
    </row>
    <row r="193" spans="1:45">
      <c r="B193" s="133" t="s">
        <v>4</v>
      </c>
      <c r="C193" s="133"/>
      <c r="D193" s="267">
        <v>604.81027542432582</v>
      </c>
      <c r="E193" s="267">
        <v>614.69365085076402</v>
      </c>
      <c r="F193" s="267">
        <v>628.03689194931383</v>
      </c>
      <c r="G193" s="267">
        <v>650</v>
      </c>
      <c r="H193" s="411">
        <v>624.38520455610092</v>
      </c>
      <c r="I193" s="134"/>
      <c r="J193" s="267">
        <v>44.138020342701431</v>
      </c>
      <c r="K193" s="267">
        <v>24.287120119989087</v>
      </c>
      <c r="L193" s="267">
        <v>20</v>
      </c>
      <c r="M193" s="267">
        <v>20</v>
      </c>
      <c r="N193" s="411">
        <v>27.10628511567263</v>
      </c>
      <c r="O193" s="139"/>
      <c r="P193" s="410">
        <f t="shared" si="7"/>
        <v>648.94829576702728</v>
      </c>
      <c r="Q193" s="410">
        <f t="shared" si="7"/>
        <v>638.98077097075316</v>
      </c>
      <c r="R193" s="410">
        <f t="shared" si="7"/>
        <v>648.03689194931383</v>
      </c>
      <c r="S193" s="410">
        <f t="shared" si="7"/>
        <v>670</v>
      </c>
      <c r="T193" s="410">
        <f t="shared" si="7"/>
        <v>651.49148967177359</v>
      </c>
    </row>
    <row r="194" spans="1:45">
      <c r="B194" s="133" t="s">
        <v>5</v>
      </c>
      <c r="C194" s="133"/>
      <c r="D194" s="267">
        <v>30462.171967631588</v>
      </c>
      <c r="E194" s="267">
        <v>30152.098349664302</v>
      </c>
      <c r="F194" s="267">
        <v>29815.110085741377</v>
      </c>
      <c r="G194" s="267">
        <v>30049.49812965473</v>
      </c>
      <c r="H194" s="411">
        <v>30119.719633172994</v>
      </c>
      <c r="I194" s="134"/>
      <c r="J194" s="267">
        <v>6346.5915221856549</v>
      </c>
      <c r="K194" s="267">
        <v>6087.2883820562674</v>
      </c>
      <c r="L194" s="267">
        <v>6398.3659304834737</v>
      </c>
      <c r="M194" s="267">
        <v>6488.7861445982344</v>
      </c>
      <c r="N194" s="411">
        <v>6330.2579948309085</v>
      </c>
      <c r="O194" s="139"/>
      <c r="P194" s="410">
        <f t="shared" si="7"/>
        <v>36808.76348981724</v>
      </c>
      <c r="Q194" s="410">
        <f t="shared" si="7"/>
        <v>36239.386731720573</v>
      </c>
      <c r="R194" s="410">
        <f t="shared" si="7"/>
        <v>36213.476016224849</v>
      </c>
      <c r="S194" s="410">
        <f t="shared" si="7"/>
        <v>36538.284274252961</v>
      </c>
      <c r="T194" s="410">
        <f t="shared" si="7"/>
        <v>36449.9776280039</v>
      </c>
    </row>
    <row r="195" spans="1:45" s="136" customFormat="1">
      <c r="B195" s="133" t="s">
        <v>7</v>
      </c>
      <c r="C195" s="133"/>
      <c r="D195" s="267">
        <v>1387</v>
      </c>
      <c r="E195" s="267">
        <v>1387</v>
      </c>
      <c r="F195" s="267">
        <v>1387</v>
      </c>
      <c r="G195" s="267">
        <v>1387</v>
      </c>
      <c r="H195" s="411">
        <v>1387</v>
      </c>
      <c r="I195" s="134"/>
      <c r="J195" s="267">
        <v>0</v>
      </c>
      <c r="K195" s="267">
        <v>0</v>
      </c>
      <c r="L195" s="267">
        <v>0</v>
      </c>
      <c r="M195" s="267">
        <v>0</v>
      </c>
      <c r="N195" s="411">
        <v>0</v>
      </c>
      <c r="O195" s="139"/>
      <c r="P195" s="410">
        <f t="shared" si="7"/>
        <v>1387</v>
      </c>
      <c r="Q195" s="410">
        <f t="shared" si="7"/>
        <v>1387</v>
      </c>
      <c r="R195" s="410">
        <f t="shared" si="7"/>
        <v>1387</v>
      </c>
      <c r="S195" s="410">
        <f t="shared" si="7"/>
        <v>1387</v>
      </c>
      <c r="T195" s="410">
        <f t="shared" si="7"/>
        <v>1387</v>
      </c>
      <c r="U195" s="113"/>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row>
    <row r="196" spans="1:45">
      <c r="B196" s="133" t="s">
        <v>9</v>
      </c>
      <c r="C196" s="133"/>
      <c r="D196" s="267">
        <v>2076.2362702956189</v>
      </c>
      <c r="E196" s="267">
        <v>2068.9269340717483</v>
      </c>
      <c r="F196" s="267">
        <v>2124.7625910010302</v>
      </c>
      <c r="G196" s="267">
        <v>2120.5011074441295</v>
      </c>
      <c r="H196" s="411">
        <v>2097.6067257031318</v>
      </c>
      <c r="I196" s="134"/>
      <c r="J196" s="267">
        <v>173.80710903962927</v>
      </c>
      <c r="K196" s="267">
        <v>195.48877701119298</v>
      </c>
      <c r="L196" s="267">
        <v>220.05597487279852</v>
      </c>
      <c r="M196" s="267">
        <v>239.36924649537065</v>
      </c>
      <c r="N196" s="411">
        <v>207.18027685474783</v>
      </c>
      <c r="O196" s="139"/>
      <c r="P196" s="410">
        <f t="shared" si="7"/>
        <v>2250.0433793352481</v>
      </c>
      <c r="Q196" s="410">
        <f t="shared" si="7"/>
        <v>2264.4157110829415</v>
      </c>
      <c r="R196" s="410">
        <f t="shared" si="7"/>
        <v>2344.8185658738284</v>
      </c>
      <c r="S196" s="410">
        <f t="shared" si="7"/>
        <v>2359.8703539395001</v>
      </c>
      <c r="T196" s="410">
        <f t="shared" si="7"/>
        <v>2304.7870025578795</v>
      </c>
    </row>
    <row r="197" spans="1:45">
      <c r="B197" s="133" t="s">
        <v>10</v>
      </c>
      <c r="C197" s="133"/>
      <c r="D197" s="267">
        <v>29812.536756866986</v>
      </c>
      <c r="E197" s="267">
        <v>30286.682511506104</v>
      </c>
      <c r="F197" s="267">
        <v>30214.146362117241</v>
      </c>
      <c r="G197" s="267">
        <v>31124.854116316405</v>
      </c>
      <c r="H197" s="411">
        <v>30359.554936701679</v>
      </c>
      <c r="I197" s="134"/>
      <c r="J197" s="267">
        <v>10269.557491721278</v>
      </c>
      <c r="K197" s="267">
        <v>9778.4792952430544</v>
      </c>
      <c r="L197" s="267">
        <v>9976.3968075540106</v>
      </c>
      <c r="M197" s="267">
        <v>10086.262942785905</v>
      </c>
      <c r="N197" s="411">
        <v>10027.674134326062</v>
      </c>
      <c r="O197" s="139"/>
      <c r="P197" s="410">
        <f t="shared" si="7"/>
        <v>40082.094248588262</v>
      </c>
      <c r="Q197" s="410">
        <f t="shared" si="7"/>
        <v>40065.161806749158</v>
      </c>
      <c r="R197" s="410">
        <f t="shared" si="7"/>
        <v>40190.543169671248</v>
      </c>
      <c r="S197" s="410">
        <f t="shared" si="7"/>
        <v>41211.117059102311</v>
      </c>
      <c r="T197" s="410">
        <f t="shared" si="7"/>
        <v>40387.229071027745</v>
      </c>
    </row>
    <row r="198" spans="1:45" s="113" customFormat="1">
      <c r="A198" s="110"/>
      <c r="B198" s="133" t="s">
        <v>12</v>
      </c>
      <c r="C198" s="133"/>
      <c r="D198" s="267">
        <v>50549.072164932564</v>
      </c>
      <c r="E198" s="267">
        <v>51756.062087217797</v>
      </c>
      <c r="F198" s="267">
        <v>51016.977835103797</v>
      </c>
      <c r="G198" s="267">
        <v>52479.004239179747</v>
      </c>
      <c r="H198" s="411">
        <v>51450.279081608474</v>
      </c>
      <c r="I198" s="134"/>
      <c r="J198" s="267">
        <v>18985.979614448981</v>
      </c>
      <c r="K198" s="267">
        <v>18256.426759685615</v>
      </c>
      <c r="L198" s="267">
        <v>18478.741970209976</v>
      </c>
      <c r="M198" s="267">
        <v>18759.843691639155</v>
      </c>
      <c r="N198" s="411">
        <v>18620.248008995932</v>
      </c>
      <c r="O198" s="139"/>
      <c r="P198" s="410">
        <f t="shared" si="7"/>
        <v>69535.051779381552</v>
      </c>
      <c r="Q198" s="410">
        <f t="shared" si="7"/>
        <v>70012.488846903405</v>
      </c>
      <c r="R198" s="410">
        <f t="shared" si="7"/>
        <v>69495.719805313769</v>
      </c>
      <c r="S198" s="410">
        <f t="shared" si="7"/>
        <v>71238.847930818898</v>
      </c>
      <c r="T198" s="410">
        <f t="shared" si="7"/>
        <v>70070.527090604402</v>
      </c>
    </row>
    <row r="199" spans="1:45" s="113" customFormat="1">
      <c r="A199" s="110"/>
      <c r="B199" s="133" t="s">
        <v>13</v>
      </c>
      <c r="C199" s="133"/>
      <c r="D199" s="267">
        <v>14591.063377285818</v>
      </c>
      <c r="E199" s="267">
        <v>16545.752885943246</v>
      </c>
      <c r="F199" s="267">
        <v>16884.195626834251</v>
      </c>
      <c r="G199" s="267">
        <v>14601.863878048411</v>
      </c>
      <c r="H199" s="411">
        <v>15655.718942027932</v>
      </c>
      <c r="I199" s="134"/>
      <c r="J199" s="267">
        <v>3650.6644900082024</v>
      </c>
      <c r="K199" s="267">
        <v>3565.0777757743472</v>
      </c>
      <c r="L199" s="267">
        <v>3658.7040621409483</v>
      </c>
      <c r="M199" s="267">
        <v>3693.7897064987478</v>
      </c>
      <c r="N199" s="411">
        <v>3642.0590086055618</v>
      </c>
      <c r="O199" s="139"/>
      <c r="P199" s="410">
        <f t="shared" si="7"/>
        <v>18241.727867294019</v>
      </c>
      <c r="Q199" s="410">
        <f t="shared" si="7"/>
        <v>20110.830661717591</v>
      </c>
      <c r="R199" s="410">
        <f t="shared" si="7"/>
        <v>20542.899688975198</v>
      </c>
      <c r="S199" s="410">
        <f t="shared" si="7"/>
        <v>18295.653584547159</v>
      </c>
      <c r="T199" s="410">
        <f t="shared" si="7"/>
        <v>19297.777950633492</v>
      </c>
    </row>
    <row r="200" spans="1:45" s="113" customFormat="1">
      <c r="A200" s="110"/>
      <c r="B200" s="133" t="s">
        <v>14</v>
      </c>
      <c r="C200" s="133"/>
      <c r="D200" s="267">
        <v>27699.191893945517</v>
      </c>
      <c r="E200" s="267">
        <v>34565.494534193029</v>
      </c>
      <c r="F200" s="267">
        <v>36555.974834260793</v>
      </c>
      <c r="G200" s="267">
        <v>30300</v>
      </c>
      <c r="H200" s="411">
        <v>32280.165315599832</v>
      </c>
      <c r="I200" s="134"/>
      <c r="J200" s="267">
        <v>7202.8081060544782</v>
      </c>
      <c r="K200" s="267">
        <v>8284.5054658069712</v>
      </c>
      <c r="L200" s="267">
        <v>8677.0251657392073</v>
      </c>
      <c r="M200" s="267">
        <v>6800</v>
      </c>
      <c r="N200" s="411">
        <v>7741.0846844001635</v>
      </c>
      <c r="O200" s="139"/>
      <c r="P200" s="410">
        <f t="shared" si="7"/>
        <v>34901.999999999993</v>
      </c>
      <c r="Q200" s="410">
        <f t="shared" si="7"/>
        <v>42850</v>
      </c>
      <c r="R200" s="410">
        <f t="shared" si="7"/>
        <v>45233</v>
      </c>
      <c r="S200" s="410">
        <f t="shared" si="7"/>
        <v>37100</v>
      </c>
      <c r="T200" s="410">
        <f t="shared" si="7"/>
        <v>40021.249999999993</v>
      </c>
    </row>
    <row r="201" spans="1:45" s="113" customFormat="1">
      <c r="A201" s="110"/>
      <c r="B201" s="133" t="s">
        <v>15</v>
      </c>
      <c r="C201" s="133"/>
      <c r="D201" s="267">
        <v>8110.8926177050471</v>
      </c>
      <c r="E201" s="267">
        <v>8330.1585556727223</v>
      </c>
      <c r="F201" s="267">
        <v>8150.3277689364586</v>
      </c>
      <c r="G201" s="267">
        <v>8210.6782452899679</v>
      </c>
      <c r="H201" s="411">
        <v>8200.5142969010503</v>
      </c>
      <c r="I201" s="134"/>
      <c r="J201" s="267">
        <v>1118.6183838297773</v>
      </c>
      <c r="K201" s="267">
        <v>1078.6036509914272</v>
      </c>
      <c r="L201" s="267">
        <v>1207.598690425815</v>
      </c>
      <c r="M201" s="267">
        <v>1252.486463373097</v>
      </c>
      <c r="N201" s="411">
        <v>1164.3267971550292</v>
      </c>
      <c r="O201" s="139"/>
      <c r="P201" s="410">
        <f t="shared" si="7"/>
        <v>9229.5110015348237</v>
      </c>
      <c r="Q201" s="410">
        <f t="shared" si="7"/>
        <v>9408.7622066641488</v>
      </c>
      <c r="R201" s="410">
        <f t="shared" si="7"/>
        <v>9357.9264593622738</v>
      </c>
      <c r="S201" s="410">
        <f t="shared" si="7"/>
        <v>9463.1647086630655</v>
      </c>
      <c r="T201" s="410">
        <f t="shared" si="7"/>
        <v>9364.8410940560789</v>
      </c>
    </row>
    <row r="202" spans="1:45" s="113" customFormat="1">
      <c r="A202" s="110"/>
      <c r="B202" s="133" t="s">
        <v>16</v>
      </c>
      <c r="C202" s="133"/>
      <c r="D202" s="267">
        <v>16517.067669248827</v>
      </c>
      <c r="E202" s="267">
        <v>16663.074959182351</v>
      </c>
      <c r="F202" s="267">
        <v>16313</v>
      </c>
      <c r="G202" s="267">
        <v>16900</v>
      </c>
      <c r="H202" s="411">
        <v>16598.285657107794</v>
      </c>
      <c r="I202" s="134"/>
      <c r="J202" s="267">
        <v>1256.6753860603894</v>
      </c>
      <c r="K202" s="267">
        <v>1199.6042606093833</v>
      </c>
      <c r="L202" s="267">
        <v>1216.1825589656964</v>
      </c>
      <c r="M202" s="267">
        <v>1150</v>
      </c>
      <c r="N202" s="411">
        <v>1205.6155514088673</v>
      </c>
      <c r="O202" s="139"/>
      <c r="P202" s="410">
        <f t="shared" si="7"/>
        <v>17773.743055309216</v>
      </c>
      <c r="Q202" s="410">
        <f t="shared" si="7"/>
        <v>17862.679219791735</v>
      </c>
      <c r="R202" s="410">
        <f t="shared" si="7"/>
        <v>17529.182558965695</v>
      </c>
      <c r="S202" s="410">
        <f t="shared" si="7"/>
        <v>18050</v>
      </c>
      <c r="T202" s="410">
        <f t="shared" si="7"/>
        <v>17803.901208516661</v>
      </c>
    </row>
    <row r="203" spans="1:45" s="113" customFormat="1">
      <c r="A203" s="110"/>
      <c r="B203" s="133" t="s">
        <v>17</v>
      </c>
      <c r="C203" s="133"/>
      <c r="D203" s="267">
        <v>1022.8230799289479</v>
      </c>
      <c r="E203" s="267">
        <v>1134.2192763192299</v>
      </c>
      <c r="F203" s="267">
        <v>1183.1267385648225</v>
      </c>
      <c r="G203" s="267">
        <v>1187.0732049674825</v>
      </c>
      <c r="H203" s="411">
        <v>1131.8105749451206</v>
      </c>
      <c r="I203" s="134"/>
      <c r="J203" s="267">
        <v>670.28311037949663</v>
      </c>
      <c r="K203" s="267">
        <v>638.04795304309414</v>
      </c>
      <c r="L203" s="267">
        <v>585.98431737376541</v>
      </c>
      <c r="M203" s="267">
        <v>571.73877775595281</v>
      </c>
      <c r="N203" s="411">
        <v>616.5135396380773</v>
      </c>
      <c r="O203" s="139"/>
      <c r="P203" s="410">
        <f t="shared" si="7"/>
        <v>1693.1061903084446</v>
      </c>
      <c r="Q203" s="410">
        <f t="shared" si="7"/>
        <v>1772.2672293623241</v>
      </c>
      <c r="R203" s="410">
        <f t="shared" si="7"/>
        <v>1769.1110559385879</v>
      </c>
      <c r="S203" s="410">
        <f t="shared" si="7"/>
        <v>1758.8119827234354</v>
      </c>
      <c r="T203" s="410">
        <f t="shared" si="7"/>
        <v>1748.324114583198</v>
      </c>
    </row>
    <row r="204" spans="1:45" s="113" customFormat="1">
      <c r="A204" s="110"/>
      <c r="B204" s="133" t="s">
        <v>18</v>
      </c>
      <c r="C204" s="133"/>
      <c r="D204" s="267">
        <v>10542.872320598048</v>
      </c>
      <c r="E204" s="267">
        <v>10985.00750188225</v>
      </c>
      <c r="F204" s="267">
        <v>11272.315441822544</v>
      </c>
      <c r="G204" s="267">
        <v>11399.930398993514</v>
      </c>
      <c r="H204" s="411">
        <v>11050.031415824091</v>
      </c>
      <c r="I204" s="134"/>
      <c r="J204" s="267">
        <v>4785.1434831000179</v>
      </c>
      <c r="K204" s="267">
        <v>4337.717193151203</v>
      </c>
      <c r="L204" s="267">
        <v>4233.4437903179187</v>
      </c>
      <c r="M204" s="267">
        <v>4413.9319583945708</v>
      </c>
      <c r="N204" s="411">
        <v>4442.5591062409276</v>
      </c>
      <c r="O204" s="139"/>
      <c r="P204" s="410">
        <f t="shared" si="7"/>
        <v>15328.015803698065</v>
      </c>
      <c r="Q204" s="410">
        <f t="shared" si="7"/>
        <v>15322.724695033452</v>
      </c>
      <c r="R204" s="410">
        <f t="shared" si="7"/>
        <v>15505.759232140463</v>
      </c>
      <c r="S204" s="410">
        <f t="shared" si="7"/>
        <v>15813.862357388085</v>
      </c>
      <c r="T204" s="410">
        <f t="shared" si="7"/>
        <v>15492.590522065018</v>
      </c>
    </row>
    <row r="205" spans="1:45" s="113" customFormat="1">
      <c r="A205" s="110"/>
      <c r="B205" s="133" t="s">
        <v>20</v>
      </c>
      <c r="C205" s="133"/>
      <c r="D205" s="267">
        <v>5493.8800780938436</v>
      </c>
      <c r="E205" s="267">
        <v>5546.5008124608994</v>
      </c>
      <c r="F205" s="267">
        <v>5559.1943412073897</v>
      </c>
      <c r="G205" s="267">
        <v>5439.5409297209235</v>
      </c>
      <c r="H205" s="411">
        <v>5509.7790403707631</v>
      </c>
      <c r="I205" s="134"/>
      <c r="J205" s="267">
        <v>1190.0451445854355</v>
      </c>
      <c r="K205" s="267">
        <v>1201.6384339107708</v>
      </c>
      <c r="L205" s="267">
        <v>1245.189927488346</v>
      </c>
      <c r="M205" s="267">
        <v>1337.7791866540999</v>
      </c>
      <c r="N205" s="411">
        <v>1243.6631731596631</v>
      </c>
      <c r="O205" s="139"/>
      <c r="P205" s="410">
        <f t="shared" si="7"/>
        <v>6683.9252226792796</v>
      </c>
      <c r="Q205" s="410">
        <f t="shared" si="7"/>
        <v>6748.1392463716702</v>
      </c>
      <c r="R205" s="410">
        <f t="shared" si="7"/>
        <v>6804.384268695736</v>
      </c>
      <c r="S205" s="410">
        <f t="shared" si="7"/>
        <v>6777.3201163750236</v>
      </c>
      <c r="T205" s="410">
        <f t="shared" si="7"/>
        <v>6753.4422135304267</v>
      </c>
    </row>
    <row r="206" spans="1:45" s="113" customFormat="1">
      <c r="A206" s="110"/>
      <c r="B206" s="133" t="s">
        <v>21</v>
      </c>
      <c r="C206" s="133"/>
      <c r="D206" s="267">
        <v>34951</v>
      </c>
      <c r="E206" s="267">
        <v>35123</v>
      </c>
      <c r="F206" s="267">
        <v>37157</v>
      </c>
      <c r="G206" s="267">
        <v>36060</v>
      </c>
      <c r="H206" s="411">
        <v>35823</v>
      </c>
      <c r="I206" s="134"/>
      <c r="J206" s="267">
        <v>7.0549718189604507</v>
      </c>
      <c r="K206" s="267">
        <v>6.9575546937383912</v>
      </c>
      <c r="L206" s="267">
        <v>7.9114311065655114</v>
      </c>
      <c r="M206" s="267">
        <v>7.131269557746041</v>
      </c>
      <c r="N206" s="411">
        <v>7.2638067942525986</v>
      </c>
      <c r="O206" s="139"/>
      <c r="P206" s="410">
        <f t="shared" si="7"/>
        <v>34958.054971818958</v>
      </c>
      <c r="Q206" s="410">
        <f t="shared" si="7"/>
        <v>35129.957554693741</v>
      </c>
      <c r="R206" s="410">
        <f t="shared" si="7"/>
        <v>37164.911431106564</v>
      </c>
      <c r="S206" s="410">
        <f t="shared" si="7"/>
        <v>36067.131269557744</v>
      </c>
      <c r="T206" s="410">
        <f t="shared" si="7"/>
        <v>35830.263806794253</v>
      </c>
    </row>
    <row r="207" spans="1:45" s="113" customFormat="1">
      <c r="A207" s="110"/>
      <c r="B207" s="133" t="s">
        <v>22</v>
      </c>
      <c r="C207" s="133"/>
      <c r="D207" s="267">
        <v>20329.718860557805</v>
      </c>
      <c r="E207" s="267">
        <v>20547.200015740589</v>
      </c>
      <c r="F207" s="267">
        <v>18154.275158703203</v>
      </c>
      <c r="G207" s="267">
        <v>20830.231756559009</v>
      </c>
      <c r="H207" s="411">
        <v>19965.356447890154</v>
      </c>
      <c r="I207" s="134"/>
      <c r="J207" s="267">
        <v>2165.1810732786535</v>
      </c>
      <c r="K207" s="267">
        <v>2082.3981870778744</v>
      </c>
      <c r="L207" s="267">
        <v>1920.6006892565856</v>
      </c>
      <c r="M207" s="267">
        <v>2069.6962634868528</v>
      </c>
      <c r="N207" s="411">
        <v>2059.4690532749914</v>
      </c>
      <c r="O207" s="139"/>
      <c r="P207" s="410">
        <f t="shared" si="7"/>
        <v>22494.899933836459</v>
      </c>
      <c r="Q207" s="410">
        <f t="shared" si="7"/>
        <v>22629.598202818463</v>
      </c>
      <c r="R207" s="410">
        <f t="shared" si="7"/>
        <v>20074.875847959789</v>
      </c>
      <c r="S207" s="410">
        <f t="shared" si="7"/>
        <v>22899.928020045863</v>
      </c>
      <c r="T207" s="410">
        <f t="shared" si="7"/>
        <v>22024.825501165145</v>
      </c>
    </row>
    <row r="208" spans="1:45" s="113" customFormat="1">
      <c r="A208" s="110"/>
      <c r="B208" s="133" t="s">
        <v>100</v>
      </c>
      <c r="C208" s="133"/>
      <c r="D208" s="267">
        <v>13212.462232628915</v>
      </c>
      <c r="E208" s="267">
        <v>12987.481674774848</v>
      </c>
      <c r="F208" s="267">
        <v>12597.759604658964</v>
      </c>
      <c r="G208" s="267">
        <v>13393.412928509226</v>
      </c>
      <c r="H208" s="411">
        <v>13047.77911014299</v>
      </c>
      <c r="I208" s="134"/>
      <c r="J208" s="267">
        <v>1677.9029010653078</v>
      </c>
      <c r="K208" s="267">
        <v>1695.0199564892168</v>
      </c>
      <c r="L208" s="267">
        <v>1931.1818112673493</v>
      </c>
      <c r="M208" s="267">
        <v>1989.601195901733</v>
      </c>
      <c r="N208" s="411">
        <v>1823.4264661809018</v>
      </c>
      <c r="O208" s="139"/>
      <c r="P208" s="410">
        <f t="shared" si="7"/>
        <v>14890.365133694224</v>
      </c>
      <c r="Q208" s="410">
        <f t="shared" si="7"/>
        <v>14682.501631264066</v>
      </c>
      <c r="R208" s="410">
        <f t="shared" si="7"/>
        <v>14528.941415926314</v>
      </c>
      <c r="S208" s="410">
        <f t="shared" si="7"/>
        <v>15383.014124410958</v>
      </c>
      <c r="T208" s="410">
        <f t="shared" si="7"/>
        <v>14871.205576323891</v>
      </c>
    </row>
    <row r="209" spans="1:45" s="113" customFormat="1">
      <c r="A209" s="110"/>
      <c r="B209" s="133" t="s">
        <v>101</v>
      </c>
      <c r="C209" s="133"/>
      <c r="D209" s="267">
        <v>4475.7221092889577</v>
      </c>
      <c r="E209" s="267">
        <v>4430.2289697625529</v>
      </c>
      <c r="F209" s="267">
        <v>4499.1376958099008</v>
      </c>
      <c r="G209" s="267">
        <v>4565.2727020508355</v>
      </c>
      <c r="H209" s="411">
        <v>4492.5903692280617</v>
      </c>
      <c r="I209" s="134"/>
      <c r="J209" s="267">
        <v>1337.6637874624087</v>
      </c>
      <c r="K209" s="267">
        <v>1319.1929325770602</v>
      </c>
      <c r="L209" s="267">
        <v>1500.0534615623337</v>
      </c>
      <c r="M209" s="267">
        <v>1352.1302835530748</v>
      </c>
      <c r="N209" s="411">
        <v>1377.2601162887195</v>
      </c>
      <c r="O209" s="139"/>
      <c r="P209" s="410">
        <f t="shared" si="7"/>
        <v>5813.3858967513661</v>
      </c>
      <c r="Q209" s="410">
        <f t="shared" si="7"/>
        <v>5749.4219023396126</v>
      </c>
      <c r="R209" s="410">
        <f t="shared" si="7"/>
        <v>5999.1911573722346</v>
      </c>
      <c r="S209" s="410">
        <f t="shared" si="7"/>
        <v>5917.4029856039106</v>
      </c>
      <c r="T209" s="410">
        <f t="shared" si="7"/>
        <v>5869.8504855167812</v>
      </c>
    </row>
    <row r="210" spans="1:45" s="113" customFormat="1">
      <c r="A210" s="110"/>
      <c r="B210" s="133" t="s">
        <v>102</v>
      </c>
      <c r="C210" s="133"/>
      <c r="D210" s="267">
        <v>6794.4546581531667</v>
      </c>
      <c r="E210" s="267">
        <v>6607.5944176784851</v>
      </c>
      <c r="F210" s="267">
        <v>6479.7599381563214</v>
      </c>
      <c r="G210" s="267">
        <v>6707.9113020408222</v>
      </c>
      <c r="H210" s="411">
        <v>6647.4300790071984</v>
      </c>
      <c r="I210" s="134"/>
      <c r="J210" s="267">
        <v>3379.9269344937829</v>
      </c>
      <c r="K210" s="267">
        <v>3480.155134020381</v>
      </c>
      <c r="L210" s="267">
        <v>3746.7443822245746</v>
      </c>
      <c r="M210" s="267">
        <v>3671.1816766436932</v>
      </c>
      <c r="N210" s="411">
        <v>3569.5020318456081</v>
      </c>
      <c r="O210" s="139"/>
      <c r="P210" s="410">
        <f t="shared" si="7"/>
        <v>10174.381592646951</v>
      </c>
      <c r="Q210" s="410">
        <f t="shared" si="7"/>
        <v>10087.749551698866</v>
      </c>
      <c r="R210" s="410">
        <f t="shared" si="7"/>
        <v>10226.504320380896</v>
      </c>
      <c r="S210" s="410">
        <f t="shared" si="7"/>
        <v>10379.092978684515</v>
      </c>
      <c r="T210" s="410">
        <f t="shared" si="7"/>
        <v>10216.932110852806</v>
      </c>
    </row>
    <row r="211" spans="1:45" s="113" customFormat="1">
      <c r="A211" s="110"/>
      <c r="B211" s="133" t="s">
        <v>103</v>
      </c>
      <c r="C211" s="133"/>
      <c r="D211" s="527">
        <v>16800</v>
      </c>
      <c r="E211" s="527">
        <v>17300</v>
      </c>
      <c r="F211" s="527">
        <v>17800</v>
      </c>
      <c r="G211" s="527">
        <v>18100</v>
      </c>
      <c r="H211" s="269">
        <v>17500</v>
      </c>
      <c r="I211" s="270"/>
      <c r="J211" s="527">
        <v>0</v>
      </c>
      <c r="K211" s="527">
        <v>0</v>
      </c>
      <c r="L211" s="527">
        <v>0</v>
      </c>
      <c r="M211" s="527">
        <v>0</v>
      </c>
      <c r="N211" s="269">
        <v>0</v>
      </c>
      <c r="O211" s="272"/>
      <c r="P211" s="268">
        <f t="shared" si="7"/>
        <v>16800</v>
      </c>
      <c r="Q211" s="268">
        <f t="shared" si="7"/>
        <v>17300</v>
      </c>
      <c r="R211" s="268">
        <f t="shared" si="7"/>
        <v>17800</v>
      </c>
      <c r="S211" s="268">
        <f t="shared" si="7"/>
        <v>18100</v>
      </c>
      <c r="T211" s="268">
        <f t="shared" si="7"/>
        <v>17500</v>
      </c>
    </row>
    <row r="212" spans="1:45" s="113" customFormat="1">
      <c r="A212" s="110"/>
      <c r="B212" s="133" t="s">
        <v>104</v>
      </c>
      <c r="C212" s="133"/>
      <c r="D212" s="267"/>
      <c r="E212" s="267"/>
      <c r="F212" s="267"/>
      <c r="G212" s="267"/>
      <c r="H212" s="411"/>
      <c r="I212" s="134"/>
      <c r="J212" s="267"/>
      <c r="K212" s="267"/>
      <c r="L212" s="267"/>
      <c r="M212" s="267"/>
      <c r="N212" s="411"/>
      <c r="O212" s="139"/>
      <c r="P212" s="410"/>
      <c r="Q212" s="410"/>
      <c r="R212" s="410"/>
      <c r="S212" s="410"/>
      <c r="T212" s="410"/>
    </row>
    <row r="213" spans="1:45" s="113" customFormat="1" ht="3.75" customHeight="1">
      <c r="A213" s="110"/>
      <c r="B213" s="151"/>
      <c r="C213" s="152"/>
      <c r="D213" s="153"/>
      <c r="E213" s="153"/>
      <c r="F213" s="153"/>
      <c r="G213" s="153"/>
      <c r="H213" s="154"/>
      <c r="I213" s="148"/>
      <c r="J213" s="153"/>
      <c r="K213" s="153"/>
      <c r="L213" s="153"/>
      <c r="M213" s="153"/>
      <c r="N213" s="147"/>
      <c r="O213" s="155"/>
      <c r="P213" s="153"/>
      <c r="Q213" s="153"/>
      <c r="R213" s="153"/>
      <c r="S213" s="153"/>
      <c r="T213" s="153"/>
    </row>
    <row r="214" spans="1:45" ht="13.5" customHeight="1">
      <c r="B214" s="145">
        <v>2006</v>
      </c>
      <c r="C214" s="146"/>
      <c r="D214" s="146">
        <f>SUM(D215:D234)</f>
        <v>287647.957544139</v>
      </c>
      <c r="E214" s="146">
        <f>SUM(E215:E234)</f>
        <v>298130.3438985612</v>
      </c>
      <c r="F214" s="146">
        <f>SUM(F215:F234)</f>
        <v>296834.10492004926</v>
      </c>
      <c r="G214" s="146">
        <f>SUM(G215:G234)</f>
        <v>301441.35130816727</v>
      </c>
      <c r="H214" s="147">
        <f>SUM(H215:H234)</f>
        <v>295998.63638572337</v>
      </c>
      <c r="I214" s="148"/>
      <c r="J214" s="146">
        <f>SUM(J215:J234)</f>
        <v>76648.99378659192</v>
      </c>
      <c r="K214" s="146">
        <f>SUM(K215:K234)</f>
        <v>75962.926605950503</v>
      </c>
      <c r="L214" s="146">
        <f>SUM(L215:L234)</f>
        <v>78482.024862168124</v>
      </c>
      <c r="M214" s="146">
        <f>SUM(M215:M234)</f>
        <v>75817.655887717367</v>
      </c>
      <c r="N214" s="147">
        <f>SUM(N215:N234)</f>
        <v>76728.400285606956</v>
      </c>
      <c r="O214" s="148"/>
      <c r="P214" s="146">
        <f>SUM(P215:P234)</f>
        <v>364296.95133073092</v>
      </c>
      <c r="Q214" s="146">
        <f>SUM(Q215:Q234)</f>
        <v>374093.27050451172</v>
      </c>
      <c r="R214" s="146">
        <f>SUM(R215:R234)</f>
        <v>375316.1297822175</v>
      </c>
      <c r="S214" s="146">
        <f>SUM(S215:S234)</f>
        <v>377259.00719588459</v>
      </c>
      <c r="T214" s="146">
        <f>SUM(T215:T234)</f>
        <v>372727.03667133045</v>
      </c>
      <c r="U214" s="135"/>
    </row>
    <row r="215" spans="1:45" s="136" customFormat="1">
      <c r="B215" s="131" t="s">
        <v>3</v>
      </c>
      <c r="C215" s="131"/>
      <c r="D215" s="410">
        <v>5821</v>
      </c>
      <c r="E215" s="410">
        <v>5830</v>
      </c>
      <c r="F215" s="410">
        <v>3720</v>
      </c>
      <c r="G215" s="410">
        <v>5729</v>
      </c>
      <c r="H215" s="411">
        <v>5276</v>
      </c>
      <c r="I215" s="134"/>
      <c r="J215" s="410">
        <v>11105</v>
      </c>
      <c r="K215" s="410">
        <v>10524</v>
      </c>
      <c r="L215" s="410">
        <v>10795</v>
      </c>
      <c r="M215" s="410">
        <v>9546</v>
      </c>
      <c r="N215" s="411">
        <v>10493</v>
      </c>
      <c r="O215" s="139"/>
      <c r="P215" s="410">
        <f t="shared" ref="P215:T234" si="8">D215+J215</f>
        <v>16926</v>
      </c>
      <c r="Q215" s="410">
        <f t="shared" si="8"/>
        <v>16354</v>
      </c>
      <c r="R215" s="410">
        <f t="shared" si="8"/>
        <v>14515</v>
      </c>
      <c r="S215" s="410">
        <f t="shared" si="8"/>
        <v>15275</v>
      </c>
      <c r="T215" s="410">
        <f t="shared" si="8"/>
        <v>15769</v>
      </c>
      <c r="U215" s="113"/>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c r="AQ215" s="135"/>
      <c r="AR215" s="135"/>
      <c r="AS215" s="135"/>
    </row>
    <row r="216" spans="1:45">
      <c r="B216" s="133" t="s">
        <v>4</v>
      </c>
      <c r="C216" s="133"/>
      <c r="D216" s="267">
        <v>481</v>
      </c>
      <c r="E216" s="267">
        <v>473</v>
      </c>
      <c r="F216" s="267">
        <v>497</v>
      </c>
      <c r="G216" s="267">
        <v>609</v>
      </c>
      <c r="H216" s="411">
        <v>515</v>
      </c>
      <c r="I216" s="134"/>
      <c r="J216" s="267">
        <v>68.902201719550547</v>
      </c>
      <c r="K216" s="267">
        <v>67.616045925920346</v>
      </c>
      <c r="L216" s="267">
        <v>46.933242020666476</v>
      </c>
      <c r="M216" s="267">
        <v>56.513731987720831</v>
      </c>
      <c r="N216" s="411">
        <v>59.991305413464552</v>
      </c>
      <c r="O216" s="139"/>
      <c r="P216" s="410">
        <f t="shared" si="8"/>
        <v>549.90220171955059</v>
      </c>
      <c r="Q216" s="410">
        <f t="shared" si="8"/>
        <v>540.61604592592039</v>
      </c>
      <c r="R216" s="410">
        <f t="shared" si="8"/>
        <v>543.93324202066651</v>
      </c>
      <c r="S216" s="410">
        <f t="shared" si="8"/>
        <v>665.5137319877208</v>
      </c>
      <c r="T216" s="410">
        <f t="shared" si="8"/>
        <v>574.9913054134646</v>
      </c>
    </row>
    <row r="217" spans="1:45">
      <c r="B217" s="133" t="s">
        <v>5</v>
      </c>
      <c r="C217" s="133"/>
      <c r="D217" s="267">
        <v>29156.324398267046</v>
      </c>
      <c r="E217" s="267">
        <v>28829.943044040818</v>
      </c>
      <c r="F217" s="267">
        <v>28704.016551181758</v>
      </c>
      <c r="G217" s="267">
        <v>29884.053003937817</v>
      </c>
      <c r="H217" s="411">
        <v>29143.58424935686</v>
      </c>
      <c r="I217" s="134"/>
      <c r="J217" s="267">
        <v>7120.5315475752814</v>
      </c>
      <c r="K217" s="267">
        <v>6791.1784611764897</v>
      </c>
      <c r="L217" s="267">
        <v>7126.6634853360329</v>
      </c>
      <c r="M217" s="267">
        <v>6858.1340169062059</v>
      </c>
      <c r="N217" s="411">
        <v>6974.1268777485011</v>
      </c>
      <c r="O217" s="139"/>
      <c r="P217" s="410">
        <f t="shared" si="8"/>
        <v>36276.855945842326</v>
      </c>
      <c r="Q217" s="410">
        <f t="shared" si="8"/>
        <v>35621.121505217307</v>
      </c>
      <c r="R217" s="410">
        <f t="shared" si="8"/>
        <v>35830.680036517791</v>
      </c>
      <c r="S217" s="410">
        <f t="shared" si="8"/>
        <v>36742.187020844023</v>
      </c>
      <c r="T217" s="410">
        <f t="shared" si="8"/>
        <v>36117.711127105358</v>
      </c>
    </row>
    <row r="218" spans="1:45">
      <c r="B218" s="133" t="s">
        <v>7</v>
      </c>
      <c r="C218" s="133"/>
      <c r="D218" s="267">
        <v>1417</v>
      </c>
      <c r="E218" s="267">
        <v>1417</v>
      </c>
      <c r="F218" s="267">
        <v>1417</v>
      </c>
      <c r="G218" s="267">
        <v>1417</v>
      </c>
      <c r="H218" s="411">
        <v>1417</v>
      </c>
      <c r="I218" s="134"/>
      <c r="J218" s="267">
        <v>0</v>
      </c>
      <c r="K218" s="267">
        <v>0</v>
      </c>
      <c r="L218" s="267">
        <v>0</v>
      </c>
      <c r="M218" s="267">
        <v>0</v>
      </c>
      <c r="N218" s="411">
        <v>0</v>
      </c>
      <c r="O218" s="139"/>
      <c r="P218" s="410">
        <f t="shared" si="8"/>
        <v>1417</v>
      </c>
      <c r="Q218" s="410">
        <f t="shared" si="8"/>
        <v>1417</v>
      </c>
      <c r="R218" s="410">
        <f t="shared" si="8"/>
        <v>1417</v>
      </c>
      <c r="S218" s="410">
        <f t="shared" si="8"/>
        <v>1417</v>
      </c>
      <c r="T218" s="410">
        <f t="shared" si="8"/>
        <v>1417</v>
      </c>
    </row>
    <row r="219" spans="1:45">
      <c r="B219" s="133" t="s">
        <v>9</v>
      </c>
      <c r="C219" s="133"/>
      <c r="D219" s="267">
        <v>1888.3473043223364</v>
      </c>
      <c r="E219" s="267">
        <v>1999.8943358823185</v>
      </c>
      <c r="F219" s="267">
        <v>1996.8787270980229</v>
      </c>
      <c r="G219" s="267">
        <v>2026.8608737321711</v>
      </c>
      <c r="H219" s="411">
        <v>1977.9953102587124</v>
      </c>
      <c r="I219" s="134"/>
      <c r="J219" s="267">
        <v>159.77925660203454</v>
      </c>
      <c r="K219" s="267">
        <v>145.74692488768443</v>
      </c>
      <c r="L219" s="267">
        <v>156.61017838212916</v>
      </c>
      <c r="M219" s="267">
        <v>168.76006582344627</v>
      </c>
      <c r="N219" s="411">
        <v>157.72410642382363</v>
      </c>
      <c r="O219" s="139"/>
      <c r="P219" s="410">
        <f t="shared" si="8"/>
        <v>2048.126560924371</v>
      </c>
      <c r="Q219" s="410">
        <f t="shared" si="8"/>
        <v>2145.6412607700031</v>
      </c>
      <c r="R219" s="410">
        <f t="shared" si="8"/>
        <v>2153.488905480152</v>
      </c>
      <c r="S219" s="410">
        <f t="shared" si="8"/>
        <v>2195.6209395556175</v>
      </c>
      <c r="T219" s="410">
        <f t="shared" si="8"/>
        <v>2135.7194166825361</v>
      </c>
    </row>
    <row r="220" spans="1:45">
      <c r="B220" s="133" t="s">
        <v>10</v>
      </c>
      <c r="C220" s="133"/>
      <c r="D220" s="267">
        <v>27942.188621230333</v>
      </c>
      <c r="E220" s="267">
        <v>28099.090335968791</v>
      </c>
      <c r="F220" s="267">
        <v>27786.088987577408</v>
      </c>
      <c r="G220" s="267">
        <v>29219.321040854957</v>
      </c>
      <c r="H220" s="411">
        <v>28261.672246407874</v>
      </c>
      <c r="I220" s="134"/>
      <c r="J220" s="267">
        <v>9909.0501446874259</v>
      </c>
      <c r="K220" s="267">
        <v>9552.639856256681</v>
      </c>
      <c r="L220" s="267">
        <v>10575.327169559416</v>
      </c>
      <c r="M220" s="267">
        <v>10721.041025241968</v>
      </c>
      <c r="N220" s="411">
        <v>10189.514548936373</v>
      </c>
      <c r="O220" s="139"/>
      <c r="P220" s="410">
        <f t="shared" si="8"/>
        <v>37851.238765917762</v>
      </c>
      <c r="Q220" s="410">
        <f t="shared" si="8"/>
        <v>37651.73019222547</v>
      </c>
      <c r="R220" s="410">
        <f t="shared" si="8"/>
        <v>38361.416157136824</v>
      </c>
      <c r="S220" s="410">
        <f t="shared" si="8"/>
        <v>39940.362066096925</v>
      </c>
      <c r="T220" s="410">
        <f t="shared" si="8"/>
        <v>38451.186795344249</v>
      </c>
    </row>
    <row r="221" spans="1:45">
      <c r="B221" s="133" t="s">
        <v>12</v>
      </c>
      <c r="C221" s="133"/>
      <c r="D221" s="267">
        <v>46539.082208218177</v>
      </c>
      <c r="E221" s="267">
        <v>48800.603430617593</v>
      </c>
      <c r="F221" s="267">
        <v>48482.699275831896</v>
      </c>
      <c r="G221" s="267">
        <v>50597.256287034492</v>
      </c>
      <c r="H221" s="411">
        <v>48604.91030042553</v>
      </c>
      <c r="I221" s="134"/>
      <c r="J221" s="267">
        <v>19760.494130667023</v>
      </c>
      <c r="K221" s="267">
        <v>19264.154099011575</v>
      </c>
      <c r="L221" s="267">
        <v>18696.518784314947</v>
      </c>
      <c r="M221" s="267">
        <v>19016.225012925879</v>
      </c>
      <c r="N221" s="411">
        <v>19184.348006729859</v>
      </c>
      <c r="O221" s="139"/>
      <c r="P221" s="410">
        <f t="shared" si="8"/>
        <v>66299.576338885206</v>
      </c>
      <c r="Q221" s="410">
        <f t="shared" si="8"/>
        <v>68064.757529629162</v>
      </c>
      <c r="R221" s="410">
        <f t="shared" si="8"/>
        <v>67179.218060146843</v>
      </c>
      <c r="S221" s="410">
        <f t="shared" si="8"/>
        <v>69613.481299960375</v>
      </c>
      <c r="T221" s="410">
        <f t="shared" si="8"/>
        <v>67789.258307155396</v>
      </c>
    </row>
    <row r="222" spans="1:45">
      <c r="B222" s="133" t="s">
        <v>13</v>
      </c>
      <c r="C222" s="133"/>
      <c r="D222" s="267">
        <v>14713.474056490302</v>
      </c>
      <c r="E222" s="267">
        <v>16198.473294237265</v>
      </c>
      <c r="F222" s="267">
        <v>16853.85844145665</v>
      </c>
      <c r="G222" s="267">
        <v>14678.751240333057</v>
      </c>
      <c r="H222" s="411">
        <v>15611.139258129318</v>
      </c>
      <c r="I222" s="134"/>
      <c r="J222" s="267">
        <v>3625.3981998710738</v>
      </c>
      <c r="K222" s="267">
        <v>3669.0428031494566</v>
      </c>
      <c r="L222" s="267">
        <v>3853.7394133413559</v>
      </c>
      <c r="M222" s="267">
        <v>3766.241685577384</v>
      </c>
      <c r="N222" s="411">
        <v>3728.6055254848179</v>
      </c>
      <c r="O222" s="139"/>
      <c r="P222" s="410">
        <f t="shared" si="8"/>
        <v>18338.872256361377</v>
      </c>
      <c r="Q222" s="410">
        <f t="shared" si="8"/>
        <v>19867.516097386721</v>
      </c>
      <c r="R222" s="410">
        <f t="shared" si="8"/>
        <v>20707.597854798005</v>
      </c>
      <c r="S222" s="410">
        <f t="shared" si="8"/>
        <v>18444.992925910439</v>
      </c>
      <c r="T222" s="410">
        <f t="shared" si="8"/>
        <v>19339.744783614136</v>
      </c>
    </row>
    <row r="223" spans="1:45">
      <c r="B223" s="133" t="s">
        <v>14</v>
      </c>
      <c r="C223" s="133"/>
      <c r="D223" s="267">
        <v>26436.891653675637</v>
      </c>
      <c r="E223" s="267">
        <v>32757.009509240375</v>
      </c>
      <c r="F223" s="267">
        <v>35017.192546809354</v>
      </c>
      <c r="G223" s="267">
        <v>29999.999999999996</v>
      </c>
      <c r="H223" s="411">
        <v>31052.773427431341</v>
      </c>
      <c r="I223" s="134"/>
      <c r="J223" s="267">
        <v>7438.1063853107689</v>
      </c>
      <c r="K223" s="267">
        <v>8969.5460473973289</v>
      </c>
      <c r="L223" s="267">
        <v>9866.3820940836413</v>
      </c>
      <c r="M223" s="267">
        <v>7851.5651849239457</v>
      </c>
      <c r="N223" s="411">
        <v>8531.3999279289201</v>
      </c>
      <c r="O223" s="139"/>
      <c r="P223" s="410">
        <f t="shared" si="8"/>
        <v>33874.998038986407</v>
      </c>
      <c r="Q223" s="410">
        <f t="shared" si="8"/>
        <v>41726.555556637701</v>
      </c>
      <c r="R223" s="410">
        <f t="shared" si="8"/>
        <v>44883.574640892999</v>
      </c>
      <c r="S223" s="410">
        <f t="shared" si="8"/>
        <v>37851.565184923944</v>
      </c>
      <c r="T223" s="410">
        <f t="shared" si="8"/>
        <v>39584.173355360261</v>
      </c>
    </row>
    <row r="224" spans="1:45">
      <c r="B224" s="133" t="s">
        <v>15</v>
      </c>
      <c r="C224" s="133"/>
      <c r="D224" s="267">
        <v>7623.4018013864161</v>
      </c>
      <c r="E224" s="267">
        <v>7498.2947431455759</v>
      </c>
      <c r="F224" s="267">
        <v>7633.2214580317714</v>
      </c>
      <c r="G224" s="267">
        <v>7825.3184699554777</v>
      </c>
      <c r="H224" s="411">
        <v>7645.0591181298105</v>
      </c>
      <c r="I224" s="134"/>
      <c r="J224" s="267">
        <v>1143.8547017421072</v>
      </c>
      <c r="K224" s="267">
        <v>1177.5659425647077</v>
      </c>
      <c r="L224" s="267">
        <v>1220.2861124693477</v>
      </c>
      <c r="M224" s="267">
        <v>1202.0276428528666</v>
      </c>
      <c r="N224" s="411">
        <v>1185.9335999072573</v>
      </c>
      <c r="O224" s="139"/>
      <c r="P224" s="410">
        <f t="shared" si="8"/>
        <v>8767.256503128523</v>
      </c>
      <c r="Q224" s="410">
        <f t="shared" si="8"/>
        <v>8675.8606857102841</v>
      </c>
      <c r="R224" s="410">
        <f t="shared" si="8"/>
        <v>8853.5075705011186</v>
      </c>
      <c r="S224" s="410">
        <f t="shared" si="8"/>
        <v>9027.3461128083436</v>
      </c>
      <c r="T224" s="410">
        <f t="shared" si="8"/>
        <v>8830.9927180370687</v>
      </c>
    </row>
    <row r="225" spans="2:45">
      <c r="B225" s="133" t="s">
        <v>16</v>
      </c>
      <c r="C225" s="133"/>
      <c r="D225" s="267">
        <v>15700.130649038154</v>
      </c>
      <c r="E225" s="267">
        <v>15799.603496670785</v>
      </c>
      <c r="F225" s="267">
        <v>15657.928812539587</v>
      </c>
      <c r="G225" s="267">
        <v>16356.613021995727</v>
      </c>
      <c r="H225" s="411">
        <v>15878.568995061063</v>
      </c>
      <c r="I225" s="134"/>
      <c r="J225" s="267">
        <v>1291.3668687436814</v>
      </c>
      <c r="K225" s="267">
        <v>1180.6063641423364</v>
      </c>
      <c r="L225" s="267">
        <v>1291.0633578001671</v>
      </c>
      <c r="M225" s="267">
        <v>1238.5291654446364</v>
      </c>
      <c r="N225" s="411">
        <v>1250.3914390327054</v>
      </c>
      <c r="O225" s="139"/>
      <c r="P225" s="410">
        <f t="shared" si="8"/>
        <v>16991.497517781834</v>
      </c>
      <c r="Q225" s="410">
        <f t="shared" si="8"/>
        <v>16980.20986081312</v>
      </c>
      <c r="R225" s="410">
        <f t="shared" si="8"/>
        <v>16948.992170339756</v>
      </c>
      <c r="S225" s="410">
        <f t="shared" si="8"/>
        <v>17595.142187440364</v>
      </c>
      <c r="T225" s="410">
        <f t="shared" si="8"/>
        <v>17128.960434093769</v>
      </c>
    </row>
    <row r="226" spans="2:45">
      <c r="B226" s="133" t="s">
        <v>17</v>
      </c>
      <c r="C226" s="133"/>
      <c r="D226" s="267">
        <v>999.06696669030669</v>
      </c>
      <c r="E226" s="267">
        <v>1008.1493936602185</v>
      </c>
      <c r="F226" s="267">
        <v>999.06696669030669</v>
      </c>
      <c r="G226" s="267">
        <v>1030.8554610849983</v>
      </c>
      <c r="H226" s="411">
        <v>1009.2846970314575</v>
      </c>
      <c r="I226" s="134"/>
      <c r="J226" s="267">
        <v>609.88497102958263</v>
      </c>
      <c r="K226" s="267">
        <v>555.39040921011144</v>
      </c>
      <c r="L226" s="267">
        <v>638.49461598480502</v>
      </c>
      <c r="M226" s="267">
        <v>701.16336207719712</v>
      </c>
      <c r="N226" s="411">
        <v>626.23333957542411</v>
      </c>
      <c r="O226" s="139"/>
      <c r="P226" s="410">
        <f t="shared" si="8"/>
        <v>1608.9519377198894</v>
      </c>
      <c r="Q226" s="410">
        <f t="shared" si="8"/>
        <v>1563.5398028703298</v>
      </c>
      <c r="R226" s="410">
        <f t="shared" si="8"/>
        <v>1637.5615826751118</v>
      </c>
      <c r="S226" s="410">
        <f t="shared" si="8"/>
        <v>1732.0188231621955</v>
      </c>
      <c r="T226" s="410">
        <f t="shared" si="8"/>
        <v>1635.5180366068817</v>
      </c>
    </row>
    <row r="227" spans="2:45">
      <c r="B227" s="133" t="s">
        <v>18</v>
      </c>
      <c r="C227" s="133"/>
      <c r="D227" s="267">
        <v>9948.9096015711966</v>
      </c>
      <c r="E227" s="267">
        <v>10048.404628632912</v>
      </c>
      <c r="F227" s="267">
        <v>10037.745027467008</v>
      </c>
      <c r="G227" s="267">
        <v>10433.585288037371</v>
      </c>
      <c r="H227" s="411">
        <v>10101.358104421392</v>
      </c>
      <c r="I227" s="134"/>
      <c r="J227" s="267">
        <v>4035.3541120723157</v>
      </c>
      <c r="K227" s="267">
        <v>4168.5849452138364</v>
      </c>
      <c r="L227" s="267">
        <v>4449.1424009673492</v>
      </c>
      <c r="M227" s="267">
        <v>4766.5799347212915</v>
      </c>
      <c r="N227" s="411">
        <v>4354.9153482436986</v>
      </c>
      <c r="O227" s="139"/>
      <c r="P227" s="410">
        <f t="shared" si="8"/>
        <v>13984.263713643511</v>
      </c>
      <c r="Q227" s="410">
        <f t="shared" si="8"/>
        <v>14216.989573846749</v>
      </c>
      <c r="R227" s="410">
        <f t="shared" si="8"/>
        <v>14486.887428434358</v>
      </c>
      <c r="S227" s="410">
        <f t="shared" si="8"/>
        <v>15200.165222758664</v>
      </c>
      <c r="T227" s="410">
        <f t="shared" si="8"/>
        <v>14456.273452665089</v>
      </c>
    </row>
    <row r="228" spans="2:45">
      <c r="B228" s="133" t="s">
        <v>20</v>
      </c>
      <c r="C228" s="133"/>
      <c r="D228" s="267">
        <v>5185.5210766586615</v>
      </c>
      <c r="E228" s="267">
        <v>5395.0318821062037</v>
      </c>
      <c r="F228" s="267">
        <v>5383.1149423122915</v>
      </c>
      <c r="G228" s="267">
        <v>5400.6650343586462</v>
      </c>
      <c r="H228" s="411">
        <v>5341.0832338589516</v>
      </c>
      <c r="I228" s="134"/>
      <c r="J228" s="267">
        <v>1121.0851020942664</v>
      </c>
      <c r="K228" s="267">
        <v>1061.9545623403794</v>
      </c>
      <c r="L228" s="267">
        <v>1213.0964573851368</v>
      </c>
      <c r="M228" s="267">
        <v>1185.3243870644028</v>
      </c>
      <c r="N228" s="411">
        <v>1145.3651272210464</v>
      </c>
      <c r="O228" s="139"/>
      <c r="P228" s="410">
        <f t="shared" si="8"/>
        <v>6306.6061787529279</v>
      </c>
      <c r="Q228" s="410">
        <f t="shared" si="8"/>
        <v>6456.9864444465829</v>
      </c>
      <c r="R228" s="410">
        <f t="shared" si="8"/>
        <v>6596.2113996974285</v>
      </c>
      <c r="S228" s="410">
        <f t="shared" si="8"/>
        <v>6585.989421423049</v>
      </c>
      <c r="T228" s="410">
        <f t="shared" si="8"/>
        <v>6486.448361079998</v>
      </c>
    </row>
    <row r="229" spans="2:45">
      <c r="B229" s="133" t="s">
        <v>21</v>
      </c>
      <c r="C229" s="133"/>
      <c r="D229" s="267">
        <v>34923.493475959374</v>
      </c>
      <c r="E229" s="267">
        <v>35022.503822879524</v>
      </c>
      <c r="F229" s="267">
        <v>34923.622281211836</v>
      </c>
      <c r="G229" s="267">
        <v>34823.164345812766</v>
      </c>
      <c r="H229" s="411">
        <v>34923.195981465877</v>
      </c>
      <c r="I229" s="134"/>
      <c r="J229" s="267">
        <v>6.2256808467461529</v>
      </c>
      <c r="K229" s="267">
        <v>6.6346318271968574</v>
      </c>
      <c r="L229" s="267">
        <v>7.2513076196103725</v>
      </c>
      <c r="M229" s="267">
        <v>7.4322492750878677</v>
      </c>
      <c r="N229" s="411">
        <v>6.8859673921603122</v>
      </c>
      <c r="O229" s="139"/>
      <c r="P229" s="410">
        <f t="shared" si="8"/>
        <v>34929.719156806117</v>
      </c>
      <c r="Q229" s="410">
        <f t="shared" si="8"/>
        <v>35029.138454706721</v>
      </c>
      <c r="R229" s="410">
        <f t="shared" si="8"/>
        <v>34930.873588831448</v>
      </c>
      <c r="S229" s="410">
        <f t="shared" si="8"/>
        <v>34830.596595087853</v>
      </c>
      <c r="T229" s="410">
        <f t="shared" si="8"/>
        <v>34930.081948858038</v>
      </c>
    </row>
    <row r="230" spans="2:45">
      <c r="B230" s="133" t="s">
        <v>22</v>
      </c>
      <c r="C230" s="133"/>
      <c r="D230" s="267">
        <v>19537.351703093507</v>
      </c>
      <c r="E230" s="267">
        <v>19091.064388214669</v>
      </c>
      <c r="F230" s="267">
        <v>17423.887116382557</v>
      </c>
      <c r="G230" s="267">
        <v>20249.974670949086</v>
      </c>
      <c r="H230" s="411">
        <v>19075.569469659957</v>
      </c>
      <c r="I230" s="134"/>
      <c r="J230" s="267">
        <v>2157.709631349469</v>
      </c>
      <c r="K230" s="267">
        <v>2104.6934038782415</v>
      </c>
      <c r="L230" s="267">
        <v>2030.0378379986041</v>
      </c>
      <c r="M230" s="267">
        <v>2243.5063987942153</v>
      </c>
      <c r="N230" s="411">
        <v>2133.9868180051326</v>
      </c>
      <c r="O230" s="139"/>
      <c r="P230" s="410">
        <f t="shared" si="8"/>
        <v>21695.061334442977</v>
      </c>
      <c r="Q230" s="410">
        <f t="shared" si="8"/>
        <v>21195.757792092911</v>
      </c>
      <c r="R230" s="410">
        <f t="shared" si="8"/>
        <v>19453.92495438116</v>
      </c>
      <c r="S230" s="410">
        <f t="shared" si="8"/>
        <v>22493.481069743302</v>
      </c>
      <c r="T230" s="410">
        <f t="shared" si="8"/>
        <v>21209.556287665087</v>
      </c>
    </row>
    <row r="231" spans="2:45">
      <c r="B231" s="133" t="s">
        <v>100</v>
      </c>
      <c r="C231" s="133"/>
      <c r="D231" s="267">
        <v>12020.102834752664</v>
      </c>
      <c r="E231" s="267">
        <v>12354.938157965396</v>
      </c>
      <c r="F231" s="267">
        <v>12644.280891190663</v>
      </c>
      <c r="G231" s="267">
        <v>13270.10377033469</v>
      </c>
      <c r="H231" s="411">
        <v>12572.356413560856</v>
      </c>
      <c r="I231" s="134"/>
      <c r="J231" s="267">
        <v>2404.0205669505331</v>
      </c>
      <c r="K231" s="267">
        <v>2009.9824764451164</v>
      </c>
      <c r="L231" s="267">
        <v>1807.8152645895796</v>
      </c>
      <c r="M231" s="267">
        <v>1725.9669423248197</v>
      </c>
      <c r="N231" s="411">
        <v>1986.9463125775121</v>
      </c>
      <c r="O231" s="139"/>
      <c r="P231" s="410">
        <f t="shared" si="8"/>
        <v>14424.123401703197</v>
      </c>
      <c r="Q231" s="410">
        <f t="shared" si="8"/>
        <v>14364.920634410513</v>
      </c>
      <c r="R231" s="410">
        <f t="shared" si="8"/>
        <v>14452.096155780242</v>
      </c>
      <c r="S231" s="410">
        <f t="shared" si="8"/>
        <v>14996.07071265951</v>
      </c>
      <c r="T231" s="410">
        <f t="shared" si="8"/>
        <v>14559.302726138369</v>
      </c>
    </row>
    <row r="232" spans="2:45">
      <c r="B232" s="133" t="s">
        <v>101</v>
      </c>
      <c r="C232" s="133"/>
      <c r="D232" s="267">
        <v>4454.5000092017053</v>
      </c>
      <c r="E232" s="267">
        <v>4266.856015570178</v>
      </c>
      <c r="F232" s="267">
        <v>4478.9222360042113</v>
      </c>
      <c r="G232" s="267">
        <v>4392.0950145713014</v>
      </c>
      <c r="H232" s="411">
        <v>4398.093318836849</v>
      </c>
      <c r="I232" s="134"/>
      <c r="J232" s="267">
        <v>1180.4253843522433</v>
      </c>
      <c r="K232" s="267">
        <v>1257.9648744358142</v>
      </c>
      <c r="L232" s="267">
        <v>1374.890199906185</v>
      </c>
      <c r="M232" s="267">
        <v>1409.1977926771804</v>
      </c>
      <c r="N232" s="411">
        <v>1305.6195628428557</v>
      </c>
      <c r="O232" s="139"/>
      <c r="P232" s="410">
        <f t="shared" si="8"/>
        <v>5634.9253935539491</v>
      </c>
      <c r="Q232" s="410">
        <f t="shared" si="8"/>
        <v>5524.8208900059926</v>
      </c>
      <c r="R232" s="410">
        <f t="shared" si="8"/>
        <v>5853.8124359103967</v>
      </c>
      <c r="S232" s="410">
        <f t="shared" si="8"/>
        <v>5801.2928072484819</v>
      </c>
      <c r="T232" s="410">
        <f t="shared" si="8"/>
        <v>5703.7128816797049</v>
      </c>
    </row>
    <row r="233" spans="2:45">
      <c r="B233" s="133" t="s">
        <v>102</v>
      </c>
      <c r="C233" s="133"/>
      <c r="D233" s="267">
        <v>6360.1711835831848</v>
      </c>
      <c r="E233" s="267">
        <v>6540.4834197285827</v>
      </c>
      <c r="F233" s="267">
        <v>6377.5806582639461</v>
      </c>
      <c r="G233" s="267">
        <v>6697.7337851746915</v>
      </c>
      <c r="H233" s="411">
        <v>6493.9922616876011</v>
      </c>
      <c r="I233" s="134"/>
      <c r="J233" s="267">
        <v>3511.8049009778115</v>
      </c>
      <c r="K233" s="267">
        <v>3455.624758087612</v>
      </c>
      <c r="L233" s="267">
        <v>3332.7729404091842</v>
      </c>
      <c r="M233" s="267">
        <v>3353.4472890991146</v>
      </c>
      <c r="N233" s="411">
        <v>3413.4124721434309</v>
      </c>
      <c r="O233" s="139"/>
      <c r="P233" s="410">
        <f t="shared" si="8"/>
        <v>9871.9760845609962</v>
      </c>
      <c r="Q233" s="410">
        <f t="shared" si="8"/>
        <v>9996.1081778161952</v>
      </c>
      <c r="R233" s="410">
        <f t="shared" si="8"/>
        <v>9710.3535986731295</v>
      </c>
      <c r="S233" s="410">
        <f t="shared" si="8"/>
        <v>10051.181074273805</v>
      </c>
      <c r="T233" s="410">
        <f t="shared" si="8"/>
        <v>9907.404733831032</v>
      </c>
    </row>
    <row r="234" spans="2:45">
      <c r="B234" s="133" t="s">
        <v>103</v>
      </c>
      <c r="C234" s="133"/>
      <c r="D234" s="267">
        <v>16500</v>
      </c>
      <c r="E234" s="267">
        <v>16700</v>
      </c>
      <c r="F234" s="267">
        <v>16800</v>
      </c>
      <c r="G234" s="267">
        <v>16800</v>
      </c>
      <c r="H234" s="411">
        <v>16700</v>
      </c>
      <c r="I234" s="134"/>
      <c r="J234" s="267">
        <v>0</v>
      </c>
      <c r="K234" s="267">
        <v>0</v>
      </c>
      <c r="L234" s="267">
        <v>0</v>
      </c>
      <c r="M234" s="267">
        <v>0</v>
      </c>
      <c r="N234" s="411">
        <v>0</v>
      </c>
      <c r="O234" s="139"/>
      <c r="P234" s="410">
        <f t="shared" si="8"/>
        <v>16500</v>
      </c>
      <c r="Q234" s="410">
        <f t="shared" si="8"/>
        <v>16700</v>
      </c>
      <c r="R234" s="410">
        <f t="shared" si="8"/>
        <v>16800</v>
      </c>
      <c r="S234" s="410">
        <f t="shared" si="8"/>
        <v>16800</v>
      </c>
      <c r="T234" s="410">
        <f t="shared" si="8"/>
        <v>16700</v>
      </c>
    </row>
    <row r="235" spans="2:45">
      <c r="B235" s="133" t="s">
        <v>104</v>
      </c>
      <c r="C235" s="133"/>
      <c r="D235" s="267"/>
      <c r="E235" s="267"/>
      <c r="F235" s="267"/>
      <c r="G235" s="267"/>
      <c r="H235" s="411"/>
      <c r="I235" s="134"/>
      <c r="J235" s="267"/>
      <c r="K235" s="267"/>
      <c r="L235" s="267"/>
      <c r="M235" s="267"/>
      <c r="N235" s="411"/>
      <c r="O235" s="139"/>
      <c r="P235" s="410"/>
      <c r="Q235" s="410"/>
      <c r="R235" s="410"/>
      <c r="S235" s="410"/>
      <c r="T235" s="410"/>
    </row>
    <row r="236" spans="2:45" ht="3.75" customHeight="1">
      <c r="B236" s="149"/>
      <c r="C236" s="150"/>
      <c r="D236" s="141"/>
      <c r="E236" s="141"/>
      <c r="F236" s="141"/>
      <c r="G236" s="141"/>
      <c r="H236" s="142"/>
      <c r="I236" s="143"/>
      <c r="J236" s="141"/>
      <c r="K236" s="141"/>
      <c r="L236" s="141"/>
      <c r="M236" s="141"/>
      <c r="N236" s="123"/>
      <c r="O236" s="144"/>
      <c r="P236" s="141"/>
      <c r="Q236" s="141"/>
      <c r="R236" s="141"/>
      <c r="S236" s="141"/>
      <c r="T236" s="141"/>
    </row>
    <row r="237" spans="2:45" ht="13.5" customHeight="1">
      <c r="B237" s="145">
        <v>2005</v>
      </c>
      <c r="C237" s="146"/>
      <c r="D237" s="146">
        <f>SUM(D238:D257)</f>
        <v>279439.37388391461</v>
      </c>
      <c r="E237" s="146">
        <f>SUM(E238:E257)</f>
        <v>284071.49077831552</v>
      </c>
      <c r="F237" s="146">
        <f>SUM(F238:F257)</f>
        <v>289017.97184652084</v>
      </c>
      <c r="G237" s="146">
        <f>SUM(G238:G257)</f>
        <v>288270.29071971937</v>
      </c>
      <c r="H237" s="147">
        <f>SUM(H238:H257)</f>
        <v>285199.78180711763</v>
      </c>
      <c r="I237" s="148"/>
      <c r="J237" s="146">
        <f>SUM(J238:J257)</f>
        <v>81306.7354191419</v>
      </c>
      <c r="K237" s="146">
        <f>SUM(K238:K257)</f>
        <v>82079.850195503779</v>
      </c>
      <c r="L237" s="146">
        <f>SUM(L238:L257)</f>
        <v>80686.513106547005</v>
      </c>
      <c r="M237" s="146">
        <f>SUM(M238:M257)</f>
        <v>79346.190590756873</v>
      </c>
      <c r="N237" s="147">
        <f>SUM(N238:N257)</f>
        <v>80854.822327987364</v>
      </c>
      <c r="O237" s="148"/>
      <c r="P237" s="146">
        <f>SUM(P238:P257)</f>
        <v>360746.1093030565</v>
      </c>
      <c r="Q237" s="146">
        <f>SUM(Q238:Q257)</f>
        <v>366151.34097381926</v>
      </c>
      <c r="R237" s="146">
        <f>SUM(R238:R257)</f>
        <v>369704.48495306773</v>
      </c>
      <c r="S237" s="146">
        <f>SUM(S238:S257)</f>
        <v>367616.48131047632</v>
      </c>
      <c r="T237" s="146">
        <f>SUM(T238:T257)</f>
        <v>366054.60413510498</v>
      </c>
      <c r="U237" s="135"/>
    </row>
    <row r="238" spans="2:45" s="136" customFormat="1">
      <c r="B238" s="131" t="s">
        <v>3</v>
      </c>
      <c r="C238" s="131"/>
      <c r="D238" s="410">
        <v>5896</v>
      </c>
      <c r="E238" s="410">
        <v>6209</v>
      </c>
      <c r="F238" s="410">
        <v>5387</v>
      </c>
      <c r="G238" s="410">
        <v>5696</v>
      </c>
      <c r="H238" s="411">
        <v>5797</v>
      </c>
      <c r="I238" s="134"/>
      <c r="J238" s="410">
        <v>12908</v>
      </c>
      <c r="K238" s="410">
        <v>12161</v>
      </c>
      <c r="L238" s="410">
        <v>12884</v>
      </c>
      <c r="M238" s="410">
        <v>12267</v>
      </c>
      <c r="N238" s="411">
        <v>12555</v>
      </c>
      <c r="O238" s="139"/>
      <c r="P238" s="410">
        <f t="shared" ref="P238:T257" si="9">D238+J238</f>
        <v>18804</v>
      </c>
      <c r="Q238" s="410">
        <f t="shared" si="9"/>
        <v>18370</v>
      </c>
      <c r="R238" s="410">
        <f t="shared" si="9"/>
        <v>18271</v>
      </c>
      <c r="S238" s="410">
        <f t="shared" si="9"/>
        <v>17963</v>
      </c>
      <c r="T238" s="410">
        <f t="shared" si="9"/>
        <v>18352</v>
      </c>
      <c r="U238" s="113"/>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35"/>
      <c r="AQ238" s="135"/>
      <c r="AR238" s="135"/>
      <c r="AS238" s="135"/>
    </row>
    <row r="239" spans="2:45">
      <c r="B239" s="133" t="s">
        <v>4</v>
      </c>
      <c r="C239" s="133"/>
      <c r="D239" s="267">
        <v>542.77677080963838</v>
      </c>
      <c r="E239" s="267">
        <v>439.61706660312376</v>
      </c>
      <c r="F239" s="267">
        <v>528.7603829766291</v>
      </c>
      <c r="G239" s="267">
        <v>454.01536782413314</v>
      </c>
      <c r="H239" s="411">
        <v>491.29239705338114</v>
      </c>
      <c r="I239" s="134"/>
      <c r="J239" s="267">
        <v>81.762280765397506</v>
      </c>
      <c r="K239" s="267">
        <v>66.679190615818001</v>
      </c>
      <c r="L239" s="267">
        <v>76.46477074730889</v>
      </c>
      <c r="M239" s="267">
        <v>64.513981968008963</v>
      </c>
      <c r="N239" s="411">
        <v>72.355056024133347</v>
      </c>
      <c r="O239" s="139"/>
      <c r="P239" s="410">
        <f t="shared" si="9"/>
        <v>624.53905157503584</v>
      </c>
      <c r="Q239" s="410">
        <f t="shared" si="9"/>
        <v>506.29625721894178</v>
      </c>
      <c r="R239" s="410">
        <f t="shared" si="9"/>
        <v>605.22515372393798</v>
      </c>
      <c r="S239" s="410">
        <f t="shared" si="9"/>
        <v>518.52934979214206</v>
      </c>
      <c r="T239" s="410">
        <f t="shared" si="9"/>
        <v>563.64745307751446</v>
      </c>
    </row>
    <row r="240" spans="2:45">
      <c r="B240" s="133" t="s">
        <v>5</v>
      </c>
      <c r="C240" s="133"/>
      <c r="D240" s="267">
        <v>28576.258270336744</v>
      </c>
      <c r="E240" s="267">
        <v>28003.66599857531</v>
      </c>
      <c r="F240" s="267">
        <v>28231.264594754517</v>
      </c>
      <c r="G240" s="267">
        <v>29003.154231182125</v>
      </c>
      <c r="H240" s="411">
        <v>28453.58577371217</v>
      </c>
      <c r="I240" s="134"/>
      <c r="J240" s="267">
        <v>7535.3468974344196</v>
      </c>
      <c r="K240" s="267">
        <v>7462.8593633282062</v>
      </c>
      <c r="L240" s="267">
        <v>7108.1681231074199</v>
      </c>
      <c r="M240" s="267">
        <v>7240.4473597827782</v>
      </c>
      <c r="N240" s="411">
        <v>7336.7054359132053</v>
      </c>
      <c r="O240" s="139"/>
      <c r="P240" s="410">
        <f t="shared" si="9"/>
        <v>36111.605167771166</v>
      </c>
      <c r="Q240" s="410">
        <f t="shared" si="9"/>
        <v>35466.525361903514</v>
      </c>
      <c r="R240" s="410">
        <f t="shared" si="9"/>
        <v>35339.432717861935</v>
      </c>
      <c r="S240" s="410">
        <f t="shared" si="9"/>
        <v>36243.6015909649</v>
      </c>
      <c r="T240" s="410">
        <f t="shared" si="9"/>
        <v>35790.291209625371</v>
      </c>
    </row>
    <row r="241" spans="2:20">
      <c r="B241" s="133" t="s">
        <v>7</v>
      </c>
      <c r="C241" s="133"/>
      <c r="D241" s="267">
        <v>1306</v>
      </c>
      <c r="E241" s="267">
        <v>1306</v>
      </c>
      <c r="F241" s="267">
        <v>1306</v>
      </c>
      <c r="G241" s="267">
        <v>1306</v>
      </c>
      <c r="H241" s="411">
        <v>1306</v>
      </c>
      <c r="I241" s="134"/>
      <c r="J241" s="267">
        <v>0</v>
      </c>
      <c r="K241" s="267">
        <v>0</v>
      </c>
      <c r="L241" s="267">
        <v>0</v>
      </c>
      <c r="M241" s="267">
        <v>0</v>
      </c>
      <c r="N241" s="411">
        <v>0</v>
      </c>
      <c r="O241" s="139"/>
      <c r="P241" s="410">
        <f t="shared" si="9"/>
        <v>1306</v>
      </c>
      <c r="Q241" s="410">
        <f t="shared" si="9"/>
        <v>1306</v>
      </c>
      <c r="R241" s="410">
        <f t="shared" si="9"/>
        <v>1306</v>
      </c>
      <c r="S241" s="410">
        <f t="shared" si="9"/>
        <v>1306</v>
      </c>
      <c r="T241" s="410">
        <f t="shared" si="9"/>
        <v>1306</v>
      </c>
    </row>
    <row r="242" spans="2:20">
      <c r="B242" s="133" t="s">
        <v>9</v>
      </c>
      <c r="C242" s="133"/>
      <c r="D242" s="267">
        <v>1992.6796705720483</v>
      </c>
      <c r="E242" s="267">
        <v>1846.6476983407565</v>
      </c>
      <c r="F242" s="267">
        <v>1950.8383510982369</v>
      </c>
      <c r="G242" s="267">
        <v>1998.1183705273722</v>
      </c>
      <c r="H242" s="411">
        <v>1947.0710226346037</v>
      </c>
      <c r="I242" s="134"/>
      <c r="J242" s="267">
        <v>168.3797061270559</v>
      </c>
      <c r="K242" s="267">
        <v>165.11037676297792</v>
      </c>
      <c r="L242" s="267">
        <v>157.78444757381197</v>
      </c>
      <c r="M242" s="267">
        <v>159.74890773030796</v>
      </c>
      <c r="N242" s="411">
        <v>162.75585954853841</v>
      </c>
      <c r="O242" s="139"/>
      <c r="P242" s="410">
        <f t="shared" si="9"/>
        <v>2161.0593766991042</v>
      </c>
      <c r="Q242" s="410">
        <f t="shared" si="9"/>
        <v>2011.7580751037344</v>
      </c>
      <c r="R242" s="410">
        <f t="shared" si="9"/>
        <v>2108.6227986720487</v>
      </c>
      <c r="S242" s="410">
        <f t="shared" si="9"/>
        <v>2157.86727825768</v>
      </c>
      <c r="T242" s="410">
        <f t="shared" si="9"/>
        <v>2109.8268821831421</v>
      </c>
    </row>
    <row r="243" spans="2:20">
      <c r="B243" s="133" t="s">
        <v>10</v>
      </c>
      <c r="C243" s="133"/>
      <c r="D243" s="267">
        <v>27672.447099416062</v>
      </c>
      <c r="E243" s="267">
        <v>27333.963698888816</v>
      </c>
      <c r="F243" s="267">
        <v>27739.499021770534</v>
      </c>
      <c r="G243" s="267">
        <v>28661.301684425856</v>
      </c>
      <c r="H243" s="411">
        <v>27851.802876125315</v>
      </c>
      <c r="I243" s="134"/>
      <c r="J243" s="267">
        <v>9233.159252371659</v>
      </c>
      <c r="K243" s="267">
        <v>9237.2269812016057</v>
      </c>
      <c r="L243" s="267">
        <v>8943.6919873275947</v>
      </c>
      <c r="M243" s="267">
        <v>9079.2105768401834</v>
      </c>
      <c r="N243" s="411">
        <v>9123.3221994352607</v>
      </c>
      <c r="O243" s="139"/>
      <c r="P243" s="410">
        <f t="shared" si="9"/>
        <v>36905.606351787719</v>
      </c>
      <c r="Q243" s="410">
        <f t="shared" si="9"/>
        <v>36571.190680090425</v>
      </c>
      <c r="R243" s="410">
        <f t="shared" si="9"/>
        <v>36683.191009098126</v>
      </c>
      <c r="S243" s="410">
        <f t="shared" si="9"/>
        <v>37740.512261266042</v>
      </c>
      <c r="T243" s="410">
        <f t="shared" si="9"/>
        <v>36975.125075560572</v>
      </c>
    </row>
    <row r="244" spans="2:20">
      <c r="B244" s="133" t="s">
        <v>12</v>
      </c>
      <c r="C244" s="133"/>
      <c r="D244" s="267">
        <v>43550.998862002751</v>
      </c>
      <c r="E244" s="267">
        <v>43318.493533694462</v>
      </c>
      <c r="F244" s="267">
        <v>43730.031471398717</v>
      </c>
      <c r="G244" s="267">
        <v>44752.149030690576</v>
      </c>
      <c r="H244" s="411">
        <v>43837.918224446628</v>
      </c>
      <c r="I244" s="134"/>
      <c r="J244" s="267">
        <v>22396.178059444035</v>
      </c>
      <c r="K244" s="267">
        <v>22601.782142682321</v>
      </c>
      <c r="L244" s="267">
        <v>21783.955132046991</v>
      </c>
      <c r="M244" s="267">
        <v>21855.655845785011</v>
      </c>
      <c r="N244" s="411">
        <v>22159.392794989588</v>
      </c>
      <c r="O244" s="139"/>
      <c r="P244" s="410">
        <f t="shared" si="9"/>
        <v>65947.176921446779</v>
      </c>
      <c r="Q244" s="410">
        <f t="shared" si="9"/>
        <v>65920.275676376783</v>
      </c>
      <c r="R244" s="410">
        <f t="shared" si="9"/>
        <v>65513.986603445708</v>
      </c>
      <c r="S244" s="410">
        <f t="shared" si="9"/>
        <v>66607.804876475595</v>
      </c>
      <c r="T244" s="410">
        <f t="shared" si="9"/>
        <v>65997.311019436223</v>
      </c>
    </row>
    <row r="245" spans="2:20">
      <c r="B245" s="133" t="s">
        <v>13</v>
      </c>
      <c r="C245" s="133"/>
      <c r="D245" s="267">
        <v>14639.537014364778</v>
      </c>
      <c r="E245" s="267">
        <v>16348.128566428655</v>
      </c>
      <c r="F245" s="267">
        <v>16947.431917906171</v>
      </c>
      <c r="G245" s="267">
        <v>15141.839747098866</v>
      </c>
      <c r="H245" s="411">
        <v>15769.234311449618</v>
      </c>
      <c r="I245" s="134"/>
      <c r="J245" s="267">
        <v>3499.5171533604794</v>
      </c>
      <c r="K245" s="267">
        <v>3491.947827158283</v>
      </c>
      <c r="L245" s="267">
        <v>3402.6172978655477</v>
      </c>
      <c r="M245" s="267">
        <v>3339.8040632655561</v>
      </c>
      <c r="N245" s="411">
        <v>3433.4715854124665</v>
      </c>
      <c r="O245" s="139"/>
      <c r="P245" s="410">
        <f t="shared" si="9"/>
        <v>18139.054167725259</v>
      </c>
      <c r="Q245" s="410">
        <f t="shared" si="9"/>
        <v>19840.07639358694</v>
      </c>
      <c r="R245" s="410">
        <f t="shared" si="9"/>
        <v>20350.04921577172</v>
      </c>
      <c r="S245" s="410">
        <f t="shared" si="9"/>
        <v>18481.643810364421</v>
      </c>
      <c r="T245" s="410">
        <f t="shared" si="9"/>
        <v>19202.705896862084</v>
      </c>
    </row>
    <row r="246" spans="2:20">
      <c r="B246" s="133" t="s">
        <v>14</v>
      </c>
      <c r="C246" s="133"/>
      <c r="D246" s="267">
        <v>25989.961545347825</v>
      </c>
      <c r="E246" s="267">
        <v>31231.321921099807</v>
      </c>
      <c r="F246" s="267">
        <v>33274.798135739795</v>
      </c>
      <c r="G246" s="267">
        <v>29004.413340259624</v>
      </c>
      <c r="H246" s="411">
        <v>29875.123735611764</v>
      </c>
      <c r="I246" s="134"/>
      <c r="J246" s="267">
        <v>7546.5986964793183</v>
      </c>
      <c r="K246" s="267">
        <v>9160.0273508517166</v>
      </c>
      <c r="L246" s="267">
        <v>9304.8320762823059</v>
      </c>
      <c r="M246" s="267">
        <v>7969.6272391147058</v>
      </c>
      <c r="N246" s="411">
        <v>8495.2713406820112</v>
      </c>
      <c r="O246" s="139"/>
      <c r="P246" s="410">
        <f t="shared" si="9"/>
        <v>33536.560241827145</v>
      </c>
      <c r="Q246" s="410">
        <f t="shared" si="9"/>
        <v>40391.34927195152</v>
      </c>
      <c r="R246" s="410">
        <f t="shared" si="9"/>
        <v>42579.630212022101</v>
      </c>
      <c r="S246" s="410">
        <f t="shared" si="9"/>
        <v>36974.040579374327</v>
      </c>
      <c r="T246" s="410">
        <f t="shared" si="9"/>
        <v>38370.395076293775</v>
      </c>
    </row>
    <row r="247" spans="2:20">
      <c r="B247" s="133" t="s">
        <v>15</v>
      </c>
      <c r="C247" s="133"/>
      <c r="D247" s="267">
        <v>7702.3715002201525</v>
      </c>
      <c r="E247" s="267">
        <v>7531.4163897874387</v>
      </c>
      <c r="F247" s="267">
        <v>7637.6579279651387</v>
      </c>
      <c r="G247" s="267">
        <v>7882.9173800336839</v>
      </c>
      <c r="H247" s="411">
        <v>7688.5907995016032</v>
      </c>
      <c r="I247" s="134"/>
      <c r="J247" s="267">
        <v>1035.4717776701286</v>
      </c>
      <c r="K247" s="267">
        <v>1027.5334846756257</v>
      </c>
      <c r="L247" s="267">
        <v>1002.6629451277103</v>
      </c>
      <c r="M247" s="267">
        <v>1001.2479048272851</v>
      </c>
      <c r="N247" s="411">
        <v>1016.7290280751874</v>
      </c>
      <c r="O247" s="139"/>
      <c r="P247" s="410">
        <f t="shared" si="9"/>
        <v>8737.8432778902807</v>
      </c>
      <c r="Q247" s="410">
        <f t="shared" si="9"/>
        <v>8558.9498744630637</v>
      </c>
      <c r="R247" s="410">
        <f t="shared" si="9"/>
        <v>8640.3208730928491</v>
      </c>
      <c r="S247" s="410">
        <f t="shared" si="9"/>
        <v>8884.1652848609683</v>
      </c>
      <c r="T247" s="410">
        <f t="shared" si="9"/>
        <v>8705.31982757679</v>
      </c>
    </row>
    <row r="248" spans="2:20">
      <c r="B248" s="133" t="s">
        <v>16</v>
      </c>
      <c r="C248" s="133"/>
      <c r="D248" s="267">
        <v>15311.142253298052</v>
      </c>
      <c r="E248" s="267">
        <v>14925.150309482662</v>
      </c>
      <c r="F248" s="267">
        <v>15059.78942789043</v>
      </c>
      <c r="G248" s="267">
        <v>15413.977578144591</v>
      </c>
      <c r="H248" s="411">
        <v>15177.514892203933</v>
      </c>
      <c r="I248" s="134"/>
      <c r="J248" s="267">
        <v>1524.7828527634683</v>
      </c>
      <c r="K248" s="267">
        <v>1443.3398768696993</v>
      </c>
      <c r="L248" s="267">
        <v>1380.0070530109549</v>
      </c>
      <c r="M248" s="267">
        <v>1396.4717017424423</v>
      </c>
      <c r="N248" s="411">
        <v>1436.1503710966413</v>
      </c>
      <c r="O248" s="139"/>
      <c r="P248" s="410">
        <f t="shared" si="9"/>
        <v>16835.925106061521</v>
      </c>
      <c r="Q248" s="410">
        <f t="shared" si="9"/>
        <v>16368.490186352361</v>
      </c>
      <c r="R248" s="410">
        <f t="shared" si="9"/>
        <v>16439.796480901383</v>
      </c>
      <c r="S248" s="410">
        <f t="shared" si="9"/>
        <v>16810.449279887034</v>
      </c>
      <c r="T248" s="410">
        <f t="shared" si="9"/>
        <v>16613.665263300576</v>
      </c>
    </row>
    <row r="249" spans="2:20">
      <c r="B249" s="133" t="s">
        <v>17</v>
      </c>
      <c r="C249" s="133"/>
      <c r="D249" s="267">
        <v>907.12103097963541</v>
      </c>
      <c r="E249" s="267">
        <v>937.71173377031937</v>
      </c>
      <c r="F249" s="267">
        <v>968.36134726968453</v>
      </c>
      <c r="G249" s="267">
        <v>997.76975905568452</v>
      </c>
      <c r="H249" s="411">
        <v>952.74096776883096</v>
      </c>
      <c r="I249" s="134"/>
      <c r="J249" s="267">
        <v>573.10026159852077</v>
      </c>
      <c r="K249" s="267">
        <v>599.55279038919036</v>
      </c>
      <c r="L249" s="267">
        <v>590.31284167096385</v>
      </c>
      <c r="M249" s="267">
        <v>597.66240035790611</v>
      </c>
      <c r="N249" s="411">
        <v>590.15707350414527</v>
      </c>
      <c r="O249" s="139"/>
      <c r="P249" s="410">
        <f t="shared" si="9"/>
        <v>1480.2212925781562</v>
      </c>
      <c r="Q249" s="410">
        <f t="shared" si="9"/>
        <v>1537.2645241595096</v>
      </c>
      <c r="R249" s="410">
        <f t="shared" si="9"/>
        <v>1558.6741889406485</v>
      </c>
      <c r="S249" s="410">
        <f t="shared" si="9"/>
        <v>1595.4321594135906</v>
      </c>
      <c r="T249" s="410">
        <f t="shared" si="9"/>
        <v>1542.8980412729761</v>
      </c>
    </row>
    <row r="250" spans="2:20">
      <c r="B250" s="133" t="s">
        <v>18</v>
      </c>
      <c r="C250" s="133"/>
      <c r="D250" s="267">
        <v>9884.1352116758644</v>
      </c>
      <c r="E250" s="267">
        <v>9602.099230096359</v>
      </c>
      <c r="F250" s="267">
        <v>9755.5490776696988</v>
      </c>
      <c r="G250" s="267">
        <v>10115.972897847965</v>
      </c>
      <c r="H250" s="411">
        <v>9839.4391043224732</v>
      </c>
      <c r="I250" s="134"/>
      <c r="J250" s="267">
        <v>3919.7292066107079</v>
      </c>
      <c r="K250" s="267">
        <v>3849.976802240808</v>
      </c>
      <c r="L250" s="267">
        <v>3730.5718241826148</v>
      </c>
      <c r="M250" s="267">
        <v>3802.2667512844705</v>
      </c>
      <c r="N250" s="411">
        <v>3825.6361460796502</v>
      </c>
      <c r="O250" s="139"/>
      <c r="P250" s="410">
        <f t="shared" si="9"/>
        <v>13803.864418286572</v>
      </c>
      <c r="Q250" s="410">
        <f t="shared" si="9"/>
        <v>13452.076032337167</v>
      </c>
      <c r="R250" s="410">
        <f t="shared" si="9"/>
        <v>13486.120901852313</v>
      </c>
      <c r="S250" s="410">
        <f t="shared" si="9"/>
        <v>13918.239649132436</v>
      </c>
      <c r="T250" s="410">
        <f t="shared" si="9"/>
        <v>13665.075250402124</v>
      </c>
    </row>
    <row r="251" spans="2:20">
      <c r="B251" s="133" t="s">
        <v>20</v>
      </c>
      <c r="C251" s="133"/>
      <c r="D251" s="267">
        <v>5184.3037806733082</v>
      </c>
      <c r="E251" s="267">
        <v>5255.5377974159692</v>
      </c>
      <c r="F251" s="267">
        <v>5357.5531796889718</v>
      </c>
      <c r="G251" s="267">
        <v>5225.0207959534564</v>
      </c>
      <c r="H251" s="411">
        <v>5255.6038884329264</v>
      </c>
      <c r="I251" s="134"/>
      <c r="J251" s="267">
        <v>1094.6894718127444</v>
      </c>
      <c r="K251" s="267">
        <v>1093.0302064127955</v>
      </c>
      <c r="L251" s="267">
        <v>1056.8259830829049</v>
      </c>
      <c r="M251" s="267">
        <v>1029.8817964797186</v>
      </c>
      <c r="N251" s="411">
        <v>1068.6068644470408</v>
      </c>
      <c r="O251" s="139"/>
      <c r="P251" s="410">
        <f t="shared" si="9"/>
        <v>6278.9932524860524</v>
      </c>
      <c r="Q251" s="410">
        <f t="shared" si="9"/>
        <v>6348.5680038287646</v>
      </c>
      <c r="R251" s="410">
        <f t="shared" si="9"/>
        <v>6414.3791627718765</v>
      </c>
      <c r="S251" s="410">
        <f t="shared" si="9"/>
        <v>6254.9025924331745</v>
      </c>
      <c r="T251" s="410">
        <f t="shared" si="9"/>
        <v>6324.210752879967</v>
      </c>
    </row>
    <row r="252" spans="2:20">
      <c r="B252" s="133" t="s">
        <v>21</v>
      </c>
      <c r="C252" s="133"/>
      <c r="D252" s="267">
        <v>34000</v>
      </c>
      <c r="E252" s="267">
        <v>34000</v>
      </c>
      <c r="F252" s="267">
        <v>36400</v>
      </c>
      <c r="G252" s="267">
        <v>35400</v>
      </c>
      <c r="H252" s="411">
        <v>34950</v>
      </c>
      <c r="I252" s="134"/>
      <c r="J252" s="267">
        <v>5.5534081808156301</v>
      </c>
      <c r="K252" s="267">
        <v>5.5838580295380371</v>
      </c>
      <c r="L252" s="267">
        <v>5.6537280357609374</v>
      </c>
      <c r="M252" s="267">
        <v>5.2739069497955153</v>
      </c>
      <c r="N252" s="411">
        <v>5.5162252989775293</v>
      </c>
      <c r="O252" s="139"/>
      <c r="P252" s="410">
        <f t="shared" si="9"/>
        <v>34005.553408180815</v>
      </c>
      <c r="Q252" s="410">
        <f t="shared" si="9"/>
        <v>34005.583858029539</v>
      </c>
      <c r="R252" s="410">
        <f t="shared" si="9"/>
        <v>36405.653728035759</v>
      </c>
      <c r="S252" s="410">
        <f t="shared" si="9"/>
        <v>35405.273906949798</v>
      </c>
      <c r="T252" s="410">
        <f t="shared" si="9"/>
        <v>34955.516225298976</v>
      </c>
    </row>
    <row r="253" spans="2:20">
      <c r="B253" s="133" t="s">
        <v>22</v>
      </c>
      <c r="C253" s="133"/>
      <c r="D253" s="267">
        <v>19221.642357159097</v>
      </c>
      <c r="E253" s="267">
        <v>18682.229327916808</v>
      </c>
      <c r="F253" s="267">
        <v>16998.834057416865</v>
      </c>
      <c r="G253" s="267">
        <v>19383.605020998613</v>
      </c>
      <c r="H253" s="411">
        <v>18571.577690872848</v>
      </c>
      <c r="I253" s="134"/>
      <c r="J253" s="267">
        <v>2063.6158336263907</v>
      </c>
      <c r="K253" s="267">
        <v>2022.8875164065198</v>
      </c>
      <c r="L253" s="267">
        <v>1759.190768174951</v>
      </c>
      <c r="M253" s="267">
        <v>1965.6576513166553</v>
      </c>
      <c r="N253" s="411">
        <v>1952.8379423811293</v>
      </c>
      <c r="O253" s="139"/>
      <c r="P253" s="410">
        <f t="shared" si="9"/>
        <v>21285.258190785487</v>
      </c>
      <c r="Q253" s="410">
        <f t="shared" si="9"/>
        <v>20705.116844323329</v>
      </c>
      <c r="R253" s="410">
        <f t="shared" si="9"/>
        <v>18758.024825591816</v>
      </c>
      <c r="S253" s="410">
        <f t="shared" si="9"/>
        <v>21349.262672315268</v>
      </c>
      <c r="T253" s="410">
        <f t="shared" si="9"/>
        <v>20524.415633253979</v>
      </c>
    </row>
    <row r="254" spans="2:20">
      <c r="B254" s="133" t="s">
        <v>100</v>
      </c>
      <c r="C254" s="133"/>
      <c r="D254" s="267">
        <v>11327.77474214408</v>
      </c>
      <c r="E254" s="267">
        <v>10999.4551011201</v>
      </c>
      <c r="F254" s="267">
        <v>11103.08133938396</v>
      </c>
      <c r="G254" s="267">
        <v>11440.27363753041</v>
      </c>
      <c r="H254" s="411">
        <v>11217.646205044637</v>
      </c>
      <c r="I254" s="134"/>
      <c r="J254" s="267">
        <v>2959.1567891537888</v>
      </c>
      <c r="K254" s="267">
        <v>2911.2339845591005</v>
      </c>
      <c r="L254" s="267">
        <v>2801.7937962851374</v>
      </c>
      <c r="M254" s="267">
        <v>2836.6769065292251</v>
      </c>
      <c r="N254" s="411">
        <v>2877.2153691318131</v>
      </c>
      <c r="O254" s="139"/>
      <c r="P254" s="410">
        <f t="shared" si="9"/>
        <v>14286.931531297869</v>
      </c>
      <c r="Q254" s="410">
        <f t="shared" si="9"/>
        <v>13910.689085679202</v>
      </c>
      <c r="R254" s="410">
        <f t="shared" si="9"/>
        <v>13904.875135669097</v>
      </c>
      <c r="S254" s="410">
        <f t="shared" si="9"/>
        <v>14276.950544059635</v>
      </c>
      <c r="T254" s="410">
        <f t="shared" si="9"/>
        <v>14094.86157417645</v>
      </c>
    </row>
    <row r="255" spans="2:20">
      <c r="B255" s="133" t="s">
        <v>101</v>
      </c>
      <c r="C255" s="133"/>
      <c r="D255" s="267">
        <v>4669.255180406315</v>
      </c>
      <c r="E255" s="267">
        <v>4647.0913204964627</v>
      </c>
      <c r="F255" s="267">
        <v>4935.0896441664408</v>
      </c>
      <c r="G255" s="267">
        <v>4685.0235966830423</v>
      </c>
      <c r="H255" s="411">
        <v>4734.114935438065</v>
      </c>
      <c r="I255" s="134"/>
      <c r="J255" s="267">
        <v>1052.9585675324729</v>
      </c>
      <c r="K255" s="267">
        <v>1058.7320363732988</v>
      </c>
      <c r="L255" s="267">
        <v>1071.9797968963051</v>
      </c>
      <c r="M255" s="267">
        <v>999.96350463484907</v>
      </c>
      <c r="N255" s="411">
        <v>1045.9084763592314</v>
      </c>
      <c r="O255" s="139"/>
      <c r="P255" s="410">
        <f t="shared" si="9"/>
        <v>5722.2137479387875</v>
      </c>
      <c r="Q255" s="410">
        <f t="shared" si="9"/>
        <v>5705.8233568697615</v>
      </c>
      <c r="R255" s="410">
        <f t="shared" si="9"/>
        <v>6007.0694410627457</v>
      </c>
      <c r="S255" s="410">
        <f t="shared" si="9"/>
        <v>5684.9871013178918</v>
      </c>
      <c r="T255" s="410">
        <f t="shared" si="9"/>
        <v>5780.0234117972959</v>
      </c>
    </row>
    <row r="256" spans="2:20">
      <c r="B256" s="133" t="s">
        <v>102</v>
      </c>
      <c r="C256" s="133"/>
      <c r="D256" s="267">
        <v>5564.9685945082647</v>
      </c>
      <c r="E256" s="267">
        <v>5553.9610845984234</v>
      </c>
      <c r="F256" s="267">
        <v>5606.431969425008</v>
      </c>
      <c r="G256" s="267">
        <v>5808.7382814634038</v>
      </c>
      <c r="H256" s="411">
        <v>5633.524982498775</v>
      </c>
      <c r="I256" s="134"/>
      <c r="J256" s="267">
        <v>3708.7352042105063</v>
      </c>
      <c r="K256" s="267">
        <v>3721.3464069462625</v>
      </c>
      <c r="L256" s="267">
        <v>3626.00053512871</v>
      </c>
      <c r="M256" s="267">
        <v>3735.0800921479718</v>
      </c>
      <c r="N256" s="411">
        <v>3697.7905596083629</v>
      </c>
      <c r="O256" s="139"/>
      <c r="P256" s="410">
        <f t="shared" si="9"/>
        <v>9273.7037987187705</v>
      </c>
      <c r="Q256" s="410">
        <f t="shared" si="9"/>
        <v>9275.307491544685</v>
      </c>
      <c r="R256" s="410">
        <f t="shared" si="9"/>
        <v>9232.4325045537189</v>
      </c>
      <c r="S256" s="410">
        <f t="shared" si="9"/>
        <v>9543.8183736113751</v>
      </c>
      <c r="T256" s="410">
        <f t="shared" si="9"/>
        <v>9331.3155421071388</v>
      </c>
    </row>
    <row r="257" spans="1:45">
      <c r="B257" s="133" t="s">
        <v>103</v>
      </c>
      <c r="C257" s="133"/>
      <c r="D257" s="267">
        <v>15500</v>
      </c>
      <c r="E257" s="267">
        <v>15900</v>
      </c>
      <c r="F257" s="267">
        <v>16100</v>
      </c>
      <c r="G257" s="267">
        <v>15900</v>
      </c>
      <c r="H257" s="411">
        <v>15850</v>
      </c>
      <c r="I257" s="134"/>
      <c r="J257" s="267">
        <v>0</v>
      </c>
      <c r="K257" s="267">
        <v>0</v>
      </c>
      <c r="L257" s="267">
        <v>0</v>
      </c>
      <c r="M257" s="267">
        <v>0</v>
      </c>
      <c r="N257" s="411">
        <v>0</v>
      </c>
      <c r="O257" s="139"/>
      <c r="P257" s="410">
        <f t="shared" si="9"/>
        <v>15500</v>
      </c>
      <c r="Q257" s="410">
        <f t="shared" si="9"/>
        <v>15900</v>
      </c>
      <c r="R257" s="410">
        <f t="shared" si="9"/>
        <v>16100</v>
      </c>
      <c r="S257" s="410">
        <f t="shared" si="9"/>
        <v>15900</v>
      </c>
      <c r="T257" s="410">
        <f t="shared" si="9"/>
        <v>15850</v>
      </c>
    </row>
    <row r="258" spans="1:45">
      <c r="B258" s="133" t="s">
        <v>104</v>
      </c>
      <c r="C258" s="133"/>
      <c r="D258" s="267"/>
      <c r="E258" s="267"/>
      <c r="F258" s="267"/>
      <c r="G258" s="267"/>
      <c r="H258" s="411"/>
      <c r="I258" s="134"/>
      <c r="J258" s="267"/>
      <c r="K258" s="267"/>
      <c r="L258" s="267"/>
      <c r="M258" s="267"/>
      <c r="N258" s="411"/>
      <c r="O258" s="139"/>
      <c r="P258" s="410"/>
      <c r="Q258" s="410"/>
      <c r="R258" s="410"/>
      <c r="S258" s="410"/>
      <c r="T258" s="410"/>
    </row>
    <row r="259" spans="1:45" ht="3.75" customHeight="1">
      <c r="B259" s="149"/>
      <c r="C259" s="150"/>
      <c r="D259" s="141"/>
      <c r="E259" s="141"/>
      <c r="F259" s="141"/>
      <c r="G259" s="141"/>
      <c r="H259" s="142"/>
      <c r="I259" s="143"/>
      <c r="J259" s="141"/>
      <c r="K259" s="141"/>
      <c r="L259" s="141"/>
      <c r="M259" s="141"/>
      <c r="N259" s="123"/>
      <c r="O259" s="144"/>
      <c r="P259" s="141"/>
      <c r="Q259" s="141"/>
      <c r="R259" s="141"/>
      <c r="S259" s="141"/>
      <c r="T259" s="141"/>
    </row>
    <row r="260" spans="1:45" ht="13.5" customHeight="1">
      <c r="B260" s="145">
        <v>2004</v>
      </c>
      <c r="C260" s="146"/>
      <c r="D260" s="146">
        <f>SUM(D261:D280)</f>
        <v>269192.00000000017</v>
      </c>
      <c r="E260" s="146">
        <f>SUM(E261:E280)</f>
        <v>272885.99999999988</v>
      </c>
      <c r="F260" s="146">
        <f>SUM(F261:F280)</f>
        <v>276133.00000000006</v>
      </c>
      <c r="G260" s="146">
        <f>SUM(G261:G280)</f>
        <v>277212.00000000006</v>
      </c>
      <c r="H260" s="147">
        <f>SUM(H261:H280)</f>
        <v>273856.00000000006</v>
      </c>
      <c r="I260" s="148"/>
      <c r="J260" s="146">
        <f>SUM(J261:J280)</f>
        <v>80570.838005165875</v>
      </c>
      <c r="K260" s="146">
        <f>SUM(K261:K280)</f>
        <v>79690.517550569828</v>
      </c>
      <c r="L260" s="146">
        <f>SUM(L261:L280)</f>
        <v>79012.588255778697</v>
      </c>
      <c r="M260" s="146">
        <f>SUM(M261:M280)</f>
        <v>79735.354204648407</v>
      </c>
      <c r="N260" s="147">
        <f>SUM(N261:N280)</f>
        <v>79752.324504040706</v>
      </c>
      <c r="O260" s="148"/>
      <c r="P260" s="146">
        <f>SUM(P261:P280)</f>
        <v>349762.83800516615</v>
      </c>
      <c r="Q260" s="146">
        <f>SUM(Q261:Q280)</f>
        <v>352576.51755056978</v>
      </c>
      <c r="R260" s="146">
        <f>SUM(R261:R280)</f>
        <v>355145.58825577871</v>
      </c>
      <c r="S260" s="146">
        <f>SUM(S261:S280)</f>
        <v>356947.35420464847</v>
      </c>
      <c r="T260" s="146">
        <f>SUM(T261:T280)</f>
        <v>353608.32450404071</v>
      </c>
      <c r="U260" s="135"/>
    </row>
    <row r="261" spans="1:45" s="136" customFormat="1">
      <c r="B261" s="131" t="s">
        <v>3</v>
      </c>
      <c r="C261" s="131"/>
      <c r="D261" s="410">
        <v>5024</v>
      </c>
      <c r="E261" s="410">
        <v>6153</v>
      </c>
      <c r="F261" s="410">
        <v>5682</v>
      </c>
      <c r="G261" s="410">
        <v>5548</v>
      </c>
      <c r="H261" s="411">
        <v>5602</v>
      </c>
      <c r="I261" s="134"/>
      <c r="J261" s="410">
        <v>16838</v>
      </c>
      <c r="K261" s="410">
        <v>13838</v>
      </c>
      <c r="L261" s="410">
        <v>12899</v>
      </c>
      <c r="M261" s="410">
        <v>11789</v>
      </c>
      <c r="N261" s="411">
        <v>13841</v>
      </c>
      <c r="O261" s="139"/>
      <c r="P261" s="410">
        <f t="shared" ref="P261:T280" si="10">D261+J261</f>
        <v>21862</v>
      </c>
      <c r="Q261" s="410">
        <f t="shared" si="10"/>
        <v>19991</v>
      </c>
      <c r="R261" s="410">
        <f t="shared" si="10"/>
        <v>18581</v>
      </c>
      <c r="S261" s="410">
        <f t="shared" si="10"/>
        <v>17337</v>
      </c>
      <c r="T261" s="410">
        <f t="shared" si="10"/>
        <v>19443</v>
      </c>
      <c r="U261" s="113"/>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row>
    <row r="262" spans="1:45" s="113" customFormat="1">
      <c r="A262" s="110"/>
      <c r="B262" s="133" t="s">
        <v>116</v>
      </c>
      <c r="C262" s="133"/>
      <c r="D262" s="267">
        <v>629.67021145101728</v>
      </c>
      <c r="E262" s="267">
        <v>431.22856403354302</v>
      </c>
      <c r="F262" s="267">
        <v>512.62107197860769</v>
      </c>
      <c r="G262" s="267">
        <v>536.07224012470385</v>
      </c>
      <c r="H262" s="411">
        <v>527.39802189696798</v>
      </c>
      <c r="I262" s="134"/>
      <c r="J262" s="267">
        <v>91.008329950201315</v>
      </c>
      <c r="K262" s="267">
        <v>64.165496228237942</v>
      </c>
      <c r="L262" s="267">
        <v>75.949786999690176</v>
      </c>
      <c r="M262" s="267">
        <v>80.727068064820557</v>
      </c>
      <c r="N262" s="411">
        <v>77.962670310737494</v>
      </c>
      <c r="O262" s="139"/>
      <c r="P262" s="410">
        <f t="shared" si="10"/>
        <v>720.67854140121858</v>
      </c>
      <c r="Q262" s="410">
        <f t="shared" si="10"/>
        <v>495.39406026178096</v>
      </c>
      <c r="R262" s="410">
        <f t="shared" si="10"/>
        <v>588.57085897829791</v>
      </c>
      <c r="S262" s="410">
        <f t="shared" si="10"/>
        <v>616.79930818952437</v>
      </c>
      <c r="T262" s="410">
        <f t="shared" si="10"/>
        <v>605.36069220770548</v>
      </c>
    </row>
    <row r="263" spans="1:45" s="113" customFormat="1">
      <c r="A263" s="110"/>
      <c r="B263" s="133" t="s">
        <v>5</v>
      </c>
      <c r="C263" s="133"/>
      <c r="D263" s="267">
        <v>28428.868973649678</v>
      </c>
      <c r="E263" s="267">
        <v>27974.277687740148</v>
      </c>
      <c r="F263" s="267">
        <v>27578.033277999573</v>
      </c>
      <c r="G263" s="267">
        <v>28597.488627876857</v>
      </c>
      <c r="H263" s="411">
        <v>28144.667141816564</v>
      </c>
      <c r="I263" s="134"/>
      <c r="J263" s="267">
        <v>7171.953028660675</v>
      </c>
      <c r="K263" s="267">
        <v>7456.0140875235466</v>
      </c>
      <c r="L263" s="267">
        <v>7331.1198504584736</v>
      </c>
      <c r="M263" s="267">
        <v>7688.0670619266402</v>
      </c>
      <c r="N263" s="411">
        <v>7411.7885071423325</v>
      </c>
      <c r="O263" s="139"/>
      <c r="P263" s="410">
        <f t="shared" si="10"/>
        <v>35600.822002310349</v>
      </c>
      <c r="Q263" s="410">
        <f t="shared" si="10"/>
        <v>35430.291775263693</v>
      </c>
      <c r="R263" s="410">
        <f t="shared" si="10"/>
        <v>34909.153128458049</v>
      </c>
      <c r="S263" s="410">
        <f t="shared" si="10"/>
        <v>36285.555689803499</v>
      </c>
      <c r="T263" s="410">
        <f t="shared" si="10"/>
        <v>35556.455648958894</v>
      </c>
    </row>
    <row r="264" spans="1:45" s="113" customFormat="1">
      <c r="A264" s="110"/>
      <c r="B264" s="133" t="s">
        <v>7</v>
      </c>
      <c r="C264" s="133"/>
      <c r="D264" s="267">
        <v>1000</v>
      </c>
      <c r="E264" s="267">
        <v>1400</v>
      </c>
      <c r="F264" s="267">
        <v>1400</v>
      </c>
      <c r="G264" s="267">
        <v>1400</v>
      </c>
      <c r="H264" s="411">
        <v>1300</v>
      </c>
      <c r="I264" s="134"/>
      <c r="J264" s="267">
        <v>0</v>
      </c>
      <c r="K264" s="267">
        <v>0</v>
      </c>
      <c r="L264" s="267">
        <v>0</v>
      </c>
      <c r="M264" s="267">
        <v>0</v>
      </c>
      <c r="N264" s="411">
        <v>0</v>
      </c>
      <c r="O264" s="139"/>
      <c r="P264" s="410">
        <f t="shared" si="10"/>
        <v>1000</v>
      </c>
      <c r="Q264" s="410">
        <f t="shared" si="10"/>
        <v>1400</v>
      </c>
      <c r="R264" s="410">
        <f t="shared" si="10"/>
        <v>1400</v>
      </c>
      <c r="S264" s="410">
        <f t="shared" si="10"/>
        <v>1400</v>
      </c>
      <c r="T264" s="410">
        <f t="shared" si="10"/>
        <v>1300</v>
      </c>
    </row>
    <row r="265" spans="1:45" s="113" customFormat="1">
      <c r="A265" s="110"/>
      <c r="B265" s="133" t="s">
        <v>9</v>
      </c>
      <c r="C265" s="133"/>
      <c r="D265" s="267">
        <v>1807.7059010897406</v>
      </c>
      <c r="E265" s="267">
        <v>1735.7082222103936</v>
      </c>
      <c r="F265" s="267">
        <v>1722.2432318992232</v>
      </c>
      <c r="G265" s="267">
        <v>1787.30740307576</v>
      </c>
      <c r="H265" s="411">
        <v>1763.2411895687792</v>
      </c>
      <c r="I265" s="134"/>
      <c r="J265" s="267">
        <v>150.25976239829345</v>
      </c>
      <c r="K265" s="267">
        <v>147.99816459299899</v>
      </c>
      <c r="L265" s="267">
        <v>145.98226120885039</v>
      </c>
      <c r="M265" s="267">
        <v>155.1646212900024</v>
      </c>
      <c r="N265" s="411">
        <v>149.85120237253631</v>
      </c>
      <c r="O265" s="139"/>
      <c r="P265" s="410">
        <f t="shared" si="10"/>
        <v>1957.9656634880339</v>
      </c>
      <c r="Q265" s="410">
        <f t="shared" si="10"/>
        <v>1883.7063868033927</v>
      </c>
      <c r="R265" s="410">
        <f t="shared" si="10"/>
        <v>1868.2254931080736</v>
      </c>
      <c r="S265" s="410">
        <f t="shared" si="10"/>
        <v>1942.4720243657625</v>
      </c>
      <c r="T265" s="410">
        <f t="shared" si="10"/>
        <v>1913.0923919413156</v>
      </c>
    </row>
    <row r="266" spans="1:45" s="113" customFormat="1">
      <c r="A266" s="110"/>
      <c r="B266" s="133" t="s">
        <v>10</v>
      </c>
      <c r="C266" s="133"/>
      <c r="D266" s="267">
        <v>26537.257083063276</v>
      </c>
      <c r="E266" s="267">
        <v>25745.523635548714</v>
      </c>
      <c r="F266" s="267">
        <v>25836.126734773534</v>
      </c>
      <c r="G266" s="267">
        <v>26974.615641107041</v>
      </c>
      <c r="H266" s="411">
        <v>26273.380773623143</v>
      </c>
      <c r="I266" s="134"/>
      <c r="J266" s="267">
        <v>8462.7121041597875</v>
      </c>
      <c r="K266" s="267">
        <v>8482.709178934374</v>
      </c>
      <c r="L266" s="267">
        <v>8482.275109880964</v>
      </c>
      <c r="M266" s="267">
        <v>9012.6135733438186</v>
      </c>
      <c r="N266" s="411">
        <v>8610.0774915797356</v>
      </c>
      <c r="O266" s="139"/>
      <c r="P266" s="410">
        <f t="shared" si="10"/>
        <v>34999.969187223061</v>
      </c>
      <c r="Q266" s="410">
        <f t="shared" si="10"/>
        <v>34228.23281448309</v>
      </c>
      <c r="R266" s="410">
        <f t="shared" si="10"/>
        <v>34318.401844654494</v>
      </c>
      <c r="S266" s="410">
        <f t="shared" si="10"/>
        <v>35987.229214450861</v>
      </c>
      <c r="T266" s="410">
        <f t="shared" si="10"/>
        <v>34883.458265202877</v>
      </c>
    </row>
    <row r="267" spans="1:45" s="113" customFormat="1">
      <c r="A267" s="110"/>
      <c r="B267" s="133" t="s">
        <v>12</v>
      </c>
      <c r="C267" s="133"/>
      <c r="D267" s="267">
        <v>42598.828666107744</v>
      </c>
      <c r="E267" s="267">
        <v>41616.598530352661</v>
      </c>
      <c r="F267" s="267">
        <v>41422.549071560177</v>
      </c>
      <c r="G267" s="267">
        <v>42590.970164150422</v>
      </c>
      <c r="H267" s="411">
        <v>42057.236608042753</v>
      </c>
      <c r="I267" s="134"/>
      <c r="J267" s="267">
        <v>20844.865015552517</v>
      </c>
      <c r="K267" s="267">
        <v>21092.907223192378</v>
      </c>
      <c r="L267" s="267">
        <v>20993.529347890268</v>
      </c>
      <c r="M267" s="267">
        <v>21915.339513047631</v>
      </c>
      <c r="N267" s="411">
        <v>21211.660274920701</v>
      </c>
      <c r="O267" s="139"/>
      <c r="P267" s="410">
        <f t="shared" si="10"/>
        <v>63443.693681660261</v>
      </c>
      <c r="Q267" s="410">
        <f t="shared" si="10"/>
        <v>62709.50575354504</v>
      </c>
      <c r="R267" s="410">
        <f t="shared" si="10"/>
        <v>62416.078419450445</v>
      </c>
      <c r="S267" s="410">
        <f t="shared" si="10"/>
        <v>64506.309677198049</v>
      </c>
      <c r="T267" s="410">
        <f t="shared" si="10"/>
        <v>63268.896882963454</v>
      </c>
    </row>
    <row r="268" spans="1:45" s="113" customFormat="1">
      <c r="A268" s="110"/>
      <c r="B268" s="133" t="s">
        <v>13</v>
      </c>
      <c r="C268" s="133"/>
      <c r="D268" s="267">
        <v>14063.735787456026</v>
      </c>
      <c r="E268" s="267">
        <v>15061.292867237022</v>
      </c>
      <c r="F268" s="267">
        <v>16063.815246848359</v>
      </c>
      <c r="G268" s="267">
        <v>14448.537530497033</v>
      </c>
      <c r="H268" s="411">
        <v>14909.34535800961</v>
      </c>
      <c r="I268" s="134"/>
      <c r="J268" s="267">
        <v>3392.2699294184026</v>
      </c>
      <c r="K268" s="267">
        <v>3379.2110181305952</v>
      </c>
      <c r="L268" s="267">
        <v>3357.2076692473001</v>
      </c>
      <c r="M268" s="267">
        <v>3508.1931457823325</v>
      </c>
      <c r="N268" s="411">
        <v>3409.2204406446572</v>
      </c>
      <c r="O268" s="139"/>
      <c r="P268" s="410">
        <f t="shared" si="10"/>
        <v>17456.005716874428</v>
      </c>
      <c r="Q268" s="410">
        <f t="shared" si="10"/>
        <v>18440.503885367616</v>
      </c>
      <c r="R268" s="410">
        <f t="shared" si="10"/>
        <v>19421.022916095659</v>
      </c>
      <c r="S268" s="410">
        <f t="shared" si="10"/>
        <v>17956.730676279367</v>
      </c>
      <c r="T268" s="410">
        <f t="shared" si="10"/>
        <v>18318.565798654268</v>
      </c>
    </row>
    <row r="269" spans="1:45" s="113" customFormat="1">
      <c r="A269" s="110"/>
      <c r="B269" s="133" t="s">
        <v>14</v>
      </c>
      <c r="C269" s="133"/>
      <c r="D269" s="267">
        <v>25436.566136968686</v>
      </c>
      <c r="E269" s="267">
        <v>30027.399302613994</v>
      </c>
      <c r="F269" s="267">
        <v>32192.737022599751</v>
      </c>
      <c r="G269" s="267">
        <v>28147.8568350442</v>
      </c>
      <c r="H269" s="411">
        <v>28951.139824306658</v>
      </c>
      <c r="I269" s="134"/>
      <c r="J269" s="267">
        <v>7021.0152191841407</v>
      </c>
      <c r="K269" s="267">
        <v>8612.4285276415012</v>
      </c>
      <c r="L269" s="267">
        <v>9193.9445950691934</v>
      </c>
      <c r="M269" s="267">
        <v>8170.6210629260677</v>
      </c>
      <c r="N269" s="411">
        <v>8249.5023512052248</v>
      </c>
      <c r="O269" s="139"/>
      <c r="P269" s="410">
        <f t="shared" si="10"/>
        <v>32457.581356152827</v>
      </c>
      <c r="Q269" s="410">
        <f t="shared" si="10"/>
        <v>38639.827830255497</v>
      </c>
      <c r="R269" s="410">
        <f t="shared" si="10"/>
        <v>41386.681617668946</v>
      </c>
      <c r="S269" s="410">
        <f t="shared" si="10"/>
        <v>36318.477897970268</v>
      </c>
      <c r="T269" s="410">
        <f t="shared" si="10"/>
        <v>37200.642175511879</v>
      </c>
    </row>
    <row r="270" spans="1:45" s="113" customFormat="1">
      <c r="A270" s="110"/>
      <c r="B270" s="133" t="s">
        <v>15</v>
      </c>
      <c r="C270" s="133"/>
      <c r="D270" s="267">
        <v>7281.7061953839093</v>
      </c>
      <c r="E270" s="267">
        <v>7158.8472196520297</v>
      </c>
      <c r="F270" s="267">
        <v>7132.2118648044907</v>
      </c>
      <c r="G270" s="267">
        <v>7326.6726015093591</v>
      </c>
      <c r="H270" s="411">
        <v>7224.8594703374465</v>
      </c>
      <c r="I270" s="134"/>
      <c r="J270" s="267">
        <v>911.29242619533966</v>
      </c>
      <c r="K270" s="267">
        <v>935.55168014363915</v>
      </c>
      <c r="L270" s="267">
        <v>947.69055633088237</v>
      </c>
      <c r="M270" s="267">
        <v>990.98951785723966</v>
      </c>
      <c r="N270" s="411">
        <v>946.38104513177518</v>
      </c>
      <c r="O270" s="139"/>
      <c r="P270" s="410">
        <f t="shared" si="10"/>
        <v>8192.9986215792487</v>
      </c>
      <c r="Q270" s="410">
        <f t="shared" si="10"/>
        <v>8094.3988997956685</v>
      </c>
      <c r="R270" s="410">
        <f t="shared" si="10"/>
        <v>8079.9024211353735</v>
      </c>
      <c r="S270" s="410">
        <f t="shared" si="10"/>
        <v>8317.6621193665997</v>
      </c>
      <c r="T270" s="410">
        <f t="shared" si="10"/>
        <v>8171.2405154692215</v>
      </c>
    </row>
    <row r="271" spans="1:45" s="113" customFormat="1">
      <c r="A271" s="110"/>
      <c r="B271" s="133" t="s">
        <v>16</v>
      </c>
      <c r="C271" s="133"/>
      <c r="D271" s="267">
        <v>15034.455909579059</v>
      </c>
      <c r="E271" s="267">
        <v>14550.242506552644</v>
      </c>
      <c r="F271" s="267">
        <v>14465.239734187609</v>
      </c>
      <c r="G271" s="267">
        <v>15079.232819550947</v>
      </c>
      <c r="H271" s="411">
        <v>14782.292742467565</v>
      </c>
      <c r="I271" s="134"/>
      <c r="J271" s="267">
        <v>1453.3479657789865</v>
      </c>
      <c r="K271" s="267">
        <v>1484.402905160088</v>
      </c>
      <c r="L271" s="267">
        <v>1411.5172078093526</v>
      </c>
      <c r="M271" s="267">
        <v>1443.5847030193393</v>
      </c>
      <c r="N271" s="411">
        <v>1448.2131954419419</v>
      </c>
      <c r="O271" s="139"/>
      <c r="P271" s="410">
        <f t="shared" si="10"/>
        <v>16487.803875358044</v>
      </c>
      <c r="Q271" s="410">
        <f t="shared" si="10"/>
        <v>16034.645411712732</v>
      </c>
      <c r="R271" s="410">
        <f t="shared" si="10"/>
        <v>15876.756941996962</v>
      </c>
      <c r="S271" s="410">
        <f t="shared" si="10"/>
        <v>16522.817522570287</v>
      </c>
      <c r="T271" s="410">
        <f t="shared" si="10"/>
        <v>16230.505937909507</v>
      </c>
    </row>
    <row r="272" spans="1:45" s="113" customFormat="1">
      <c r="A272" s="110"/>
      <c r="B272" s="133" t="s">
        <v>17</v>
      </c>
      <c r="C272" s="133"/>
      <c r="D272" s="267">
        <v>907.20090639662158</v>
      </c>
      <c r="E272" s="267">
        <v>836.93611781108439</v>
      </c>
      <c r="F272" s="267">
        <v>856.72302191835672</v>
      </c>
      <c r="G272" s="267">
        <v>924.81653466177931</v>
      </c>
      <c r="H272" s="411">
        <v>881.41914519696047</v>
      </c>
      <c r="I272" s="134"/>
      <c r="J272" s="267">
        <v>547.11434274427074</v>
      </c>
      <c r="K272" s="267">
        <v>522.29993675894866</v>
      </c>
      <c r="L272" s="267">
        <v>532.35847129517924</v>
      </c>
      <c r="M272" s="267">
        <v>584.09713109521056</v>
      </c>
      <c r="N272" s="411">
        <v>546.46747047340227</v>
      </c>
      <c r="O272" s="139"/>
      <c r="P272" s="410">
        <f t="shared" si="10"/>
        <v>1454.3152491408923</v>
      </c>
      <c r="Q272" s="410">
        <f t="shared" si="10"/>
        <v>1359.236054570033</v>
      </c>
      <c r="R272" s="410">
        <f t="shared" si="10"/>
        <v>1389.0814932135359</v>
      </c>
      <c r="S272" s="410">
        <f t="shared" si="10"/>
        <v>1508.9136657569898</v>
      </c>
      <c r="T272" s="410">
        <f t="shared" si="10"/>
        <v>1427.8866156703627</v>
      </c>
    </row>
    <row r="273" spans="1:45" s="113" customFormat="1">
      <c r="A273" s="110"/>
      <c r="B273" s="133" t="s">
        <v>18</v>
      </c>
      <c r="C273" s="133"/>
      <c r="D273" s="267">
        <v>9553.9309317839634</v>
      </c>
      <c r="E273" s="267">
        <v>9104.1753259046309</v>
      </c>
      <c r="F273" s="267">
        <v>9141.7108102191542</v>
      </c>
      <c r="G273" s="267">
        <v>9560.7075572879548</v>
      </c>
      <c r="H273" s="411">
        <v>9340.1311562989249</v>
      </c>
      <c r="I273" s="134"/>
      <c r="J273" s="267">
        <v>3614.6685396458547</v>
      </c>
      <c r="K273" s="267">
        <v>3562.8006901573094</v>
      </c>
      <c r="L273" s="267">
        <v>3564.0252024466163</v>
      </c>
      <c r="M273" s="267">
        <v>3788.4673819016343</v>
      </c>
      <c r="N273" s="411">
        <v>3632.4904535378537</v>
      </c>
      <c r="O273" s="139"/>
      <c r="P273" s="410">
        <f t="shared" si="10"/>
        <v>13168.599471429818</v>
      </c>
      <c r="Q273" s="410">
        <f t="shared" si="10"/>
        <v>12666.976016061941</v>
      </c>
      <c r="R273" s="410">
        <f t="shared" si="10"/>
        <v>12705.73601266577</v>
      </c>
      <c r="S273" s="410">
        <f t="shared" si="10"/>
        <v>13349.17493918959</v>
      </c>
      <c r="T273" s="410">
        <f t="shared" si="10"/>
        <v>12972.621609836779</v>
      </c>
    </row>
    <row r="274" spans="1:45" s="113" customFormat="1">
      <c r="A274" s="110"/>
      <c r="B274" s="133" t="s">
        <v>20</v>
      </c>
      <c r="C274" s="133"/>
      <c r="D274" s="267">
        <v>4858.6535674280649</v>
      </c>
      <c r="E274" s="267">
        <v>5081.2363083308246</v>
      </c>
      <c r="F274" s="267">
        <v>5120.7316441798557</v>
      </c>
      <c r="G274" s="267">
        <v>5095.0931052888318</v>
      </c>
      <c r="H274" s="411">
        <v>5038.9286563068936</v>
      </c>
      <c r="I274" s="134"/>
      <c r="J274" s="267">
        <v>925.93522330807571</v>
      </c>
      <c r="K274" s="267">
        <v>1028.7493319325895</v>
      </c>
      <c r="L274" s="267">
        <v>1026.9180056053592</v>
      </c>
      <c r="M274" s="267">
        <v>1070.5043648633568</v>
      </c>
      <c r="N274" s="411">
        <v>1013.0267314273452</v>
      </c>
      <c r="O274" s="139"/>
      <c r="P274" s="410">
        <f t="shared" si="10"/>
        <v>5784.5887907361403</v>
      </c>
      <c r="Q274" s="410">
        <f t="shared" si="10"/>
        <v>6109.9856402634141</v>
      </c>
      <c r="R274" s="410">
        <f t="shared" si="10"/>
        <v>6147.6496497852149</v>
      </c>
      <c r="S274" s="410">
        <f t="shared" si="10"/>
        <v>6165.5974701521882</v>
      </c>
      <c r="T274" s="410">
        <f t="shared" si="10"/>
        <v>6051.9553877342387</v>
      </c>
    </row>
    <row r="275" spans="1:45" s="113" customFormat="1">
      <c r="A275" s="110"/>
      <c r="B275" s="133" t="s">
        <v>21</v>
      </c>
      <c r="C275" s="133"/>
      <c r="D275" s="267">
        <v>32775.851666509923</v>
      </c>
      <c r="E275" s="267">
        <v>33344.050763592713</v>
      </c>
      <c r="F275" s="267">
        <v>35531.527000153685</v>
      </c>
      <c r="G275" s="267">
        <v>34226.618536273418</v>
      </c>
      <c r="H275" s="411">
        <v>33969.511991632433</v>
      </c>
      <c r="I275" s="134"/>
      <c r="J275" s="267">
        <v>5.1286846824387773</v>
      </c>
      <c r="K275" s="267">
        <v>5.3574093963052665</v>
      </c>
      <c r="L275" s="267">
        <v>5.6618950553852843</v>
      </c>
      <c r="M275" s="267">
        <v>5.5499621031996007</v>
      </c>
      <c r="N275" s="411">
        <v>5.4244878093322324</v>
      </c>
      <c r="O275" s="139"/>
      <c r="P275" s="410">
        <f t="shared" si="10"/>
        <v>32780.98035119236</v>
      </c>
      <c r="Q275" s="410">
        <f t="shared" si="10"/>
        <v>33349.408172989017</v>
      </c>
      <c r="R275" s="410">
        <f t="shared" si="10"/>
        <v>35537.188895209067</v>
      </c>
      <c r="S275" s="410">
        <f t="shared" si="10"/>
        <v>34232.168498376617</v>
      </c>
      <c r="T275" s="410">
        <f t="shared" si="10"/>
        <v>33974.936479441763</v>
      </c>
    </row>
    <row r="276" spans="1:45" s="113" customFormat="1">
      <c r="A276" s="110"/>
      <c r="B276" s="133" t="s">
        <v>22</v>
      </c>
      <c r="C276" s="133"/>
      <c r="D276" s="267">
        <v>18718.559413006005</v>
      </c>
      <c r="E276" s="267">
        <v>17971.443176735618</v>
      </c>
      <c r="F276" s="267">
        <v>16219.809804783377</v>
      </c>
      <c r="G276" s="267">
        <v>18893.553746938891</v>
      </c>
      <c r="H276" s="411">
        <v>17950.841535365973</v>
      </c>
      <c r="I276" s="134"/>
      <c r="J276" s="267">
        <v>1918.3476928996581</v>
      </c>
      <c r="K276" s="267">
        <v>1906.7970806614317</v>
      </c>
      <c r="L276" s="267">
        <v>1718.0079306218854</v>
      </c>
      <c r="M276" s="267">
        <v>2028.0957221098945</v>
      </c>
      <c r="N276" s="411">
        <v>1892.8121065732175</v>
      </c>
      <c r="O276" s="139"/>
      <c r="P276" s="410">
        <f t="shared" si="10"/>
        <v>20636.907105905662</v>
      </c>
      <c r="Q276" s="410">
        <f t="shared" si="10"/>
        <v>19878.24025739705</v>
      </c>
      <c r="R276" s="410">
        <f t="shared" si="10"/>
        <v>17937.817735405264</v>
      </c>
      <c r="S276" s="410">
        <f t="shared" si="10"/>
        <v>20921.649469048785</v>
      </c>
      <c r="T276" s="410">
        <f t="shared" si="10"/>
        <v>19843.653641939192</v>
      </c>
    </row>
    <row r="277" spans="1:45" s="113" customFormat="1">
      <c r="A277" s="110"/>
      <c r="B277" s="133" t="s">
        <v>100</v>
      </c>
      <c r="C277" s="133"/>
      <c r="D277" s="267">
        <v>10863.613893455695</v>
      </c>
      <c r="E277" s="267">
        <v>10569.9295193537</v>
      </c>
      <c r="F277" s="267">
        <v>10394.922609889269</v>
      </c>
      <c r="G277" s="267">
        <v>10949.811515267618</v>
      </c>
      <c r="H277" s="411">
        <v>10694.569384491571</v>
      </c>
      <c r="I277" s="134"/>
      <c r="J277" s="267">
        <v>2708.5833945564691</v>
      </c>
      <c r="K277" s="267">
        <v>2727.4560178940337</v>
      </c>
      <c r="L277" s="267">
        <v>2670.8100003077739</v>
      </c>
      <c r="M277" s="267">
        <v>2859.5265438966503</v>
      </c>
      <c r="N277" s="411">
        <v>2741.5939891637317</v>
      </c>
      <c r="O277" s="139"/>
      <c r="P277" s="410">
        <f t="shared" si="10"/>
        <v>13572.197288012165</v>
      </c>
      <c r="Q277" s="410">
        <f t="shared" si="10"/>
        <v>13297.385537247734</v>
      </c>
      <c r="R277" s="410">
        <f t="shared" si="10"/>
        <v>13065.732610197043</v>
      </c>
      <c r="S277" s="410">
        <f t="shared" si="10"/>
        <v>13809.338059164269</v>
      </c>
      <c r="T277" s="410">
        <f t="shared" si="10"/>
        <v>13436.163373655303</v>
      </c>
    </row>
    <row r="278" spans="1:45">
      <c r="B278" s="133" t="s">
        <v>101</v>
      </c>
      <c r="C278" s="133"/>
      <c r="D278" s="267">
        <v>4522.4150258410828</v>
      </c>
      <c r="E278" s="267">
        <v>4560.1649934769275</v>
      </c>
      <c r="F278" s="267">
        <v>4840.068051917684</v>
      </c>
      <c r="G278" s="267">
        <v>4667.8180038614373</v>
      </c>
      <c r="H278" s="411">
        <v>4647.6165187742827</v>
      </c>
      <c r="I278" s="134"/>
      <c r="J278" s="267">
        <v>972.42851609609716</v>
      </c>
      <c r="K278" s="267">
        <v>1015.7960553135663</v>
      </c>
      <c r="L278" s="267">
        <v>1073.5283114309236</v>
      </c>
      <c r="M278" s="267">
        <v>1052.3051711257913</v>
      </c>
      <c r="N278" s="411">
        <v>1028.5145134915947</v>
      </c>
      <c r="O278" s="139"/>
      <c r="P278" s="410">
        <f t="shared" si="10"/>
        <v>5494.8435419371799</v>
      </c>
      <c r="Q278" s="410">
        <f t="shared" si="10"/>
        <v>5575.9610487904938</v>
      </c>
      <c r="R278" s="410">
        <f t="shared" si="10"/>
        <v>5913.5963633486081</v>
      </c>
      <c r="S278" s="410">
        <f t="shared" si="10"/>
        <v>5720.1231749872286</v>
      </c>
      <c r="T278" s="410">
        <f t="shared" si="10"/>
        <v>5676.1310322658774</v>
      </c>
    </row>
    <row r="279" spans="1:45">
      <c r="B279" s="133" t="s">
        <v>102</v>
      </c>
      <c r="C279" s="133"/>
      <c r="D279" s="267">
        <v>5548.979730829702</v>
      </c>
      <c r="E279" s="267">
        <v>5363.9452588533004</v>
      </c>
      <c r="F279" s="267">
        <v>5419.9298002873629</v>
      </c>
      <c r="G279" s="267">
        <v>5656.8271374837532</v>
      </c>
      <c r="H279" s="411">
        <v>5497.4204818635299</v>
      </c>
      <c r="I279" s="134"/>
      <c r="J279" s="267">
        <v>3541.9078299346843</v>
      </c>
      <c r="K279" s="267">
        <v>3427.8727469082751</v>
      </c>
      <c r="L279" s="267">
        <v>3583.0620541205999</v>
      </c>
      <c r="M279" s="267">
        <v>3592.5076602947747</v>
      </c>
      <c r="N279" s="411">
        <v>3536.3375728145829</v>
      </c>
      <c r="O279" s="139"/>
      <c r="P279" s="410">
        <f t="shared" si="10"/>
        <v>9090.8875607643859</v>
      </c>
      <c r="Q279" s="410">
        <f t="shared" si="10"/>
        <v>8791.8180057615755</v>
      </c>
      <c r="R279" s="410">
        <f t="shared" si="10"/>
        <v>9002.9918544079628</v>
      </c>
      <c r="S279" s="410">
        <f t="shared" si="10"/>
        <v>9249.334797778527</v>
      </c>
      <c r="T279" s="410">
        <f t="shared" si="10"/>
        <v>9033.7580546781137</v>
      </c>
    </row>
    <row r="280" spans="1:45">
      <c r="B280" s="133" t="s">
        <v>103</v>
      </c>
      <c r="C280" s="133"/>
      <c r="D280" s="267">
        <v>13600</v>
      </c>
      <c r="E280" s="267">
        <v>14200</v>
      </c>
      <c r="F280" s="267">
        <v>14600</v>
      </c>
      <c r="G280" s="267">
        <v>14800</v>
      </c>
      <c r="H280" s="411">
        <v>14300</v>
      </c>
      <c r="I280" s="134"/>
      <c r="J280" s="267">
        <v>0</v>
      </c>
      <c r="K280" s="267">
        <v>0</v>
      </c>
      <c r="L280" s="267">
        <v>0</v>
      </c>
      <c r="M280" s="267">
        <v>0</v>
      </c>
      <c r="N280" s="411">
        <v>0</v>
      </c>
      <c r="O280" s="139"/>
      <c r="P280" s="410">
        <f t="shared" si="10"/>
        <v>13600</v>
      </c>
      <c r="Q280" s="410">
        <f t="shared" si="10"/>
        <v>14200</v>
      </c>
      <c r="R280" s="410">
        <f t="shared" si="10"/>
        <v>14600</v>
      </c>
      <c r="S280" s="410">
        <f t="shared" si="10"/>
        <v>14800</v>
      </c>
      <c r="T280" s="410">
        <f t="shared" si="10"/>
        <v>14300</v>
      </c>
    </row>
    <row r="281" spans="1:45">
      <c r="B281" s="133" t="s">
        <v>104</v>
      </c>
      <c r="C281" s="133"/>
      <c r="D281" s="267"/>
      <c r="E281" s="267"/>
      <c r="F281" s="267"/>
      <c r="G281" s="267"/>
      <c r="H281" s="411"/>
      <c r="I281" s="134"/>
      <c r="J281" s="267"/>
      <c r="K281" s="267"/>
      <c r="L281" s="267"/>
      <c r="M281" s="267"/>
      <c r="N281" s="411"/>
      <c r="O281" s="139"/>
      <c r="P281" s="410"/>
      <c r="Q281" s="410"/>
      <c r="R281" s="410"/>
      <c r="S281" s="410"/>
      <c r="T281" s="410"/>
    </row>
    <row r="282" spans="1:45" ht="3.75" customHeight="1">
      <c r="B282" s="149"/>
      <c r="C282" s="150"/>
      <c r="D282" s="141"/>
      <c r="E282" s="141"/>
      <c r="F282" s="141"/>
      <c r="G282" s="141"/>
      <c r="H282" s="142"/>
      <c r="I282" s="143"/>
      <c r="J282" s="141"/>
      <c r="K282" s="141"/>
      <c r="L282" s="141"/>
      <c r="M282" s="141"/>
      <c r="N282" s="123"/>
      <c r="O282" s="144"/>
      <c r="P282" s="141"/>
      <c r="Q282" s="141"/>
      <c r="R282" s="141"/>
      <c r="S282" s="141"/>
      <c r="T282" s="141"/>
    </row>
    <row r="283" spans="1:45" ht="13.5" customHeight="1">
      <c r="B283" s="145">
        <v>2003</v>
      </c>
      <c r="C283" s="146"/>
      <c r="D283" s="146">
        <f>SUM(D284:D303)</f>
        <v>256464.80604033856</v>
      </c>
      <c r="E283" s="146">
        <f>SUM(E284:E303)</f>
        <v>262220.36617568531</v>
      </c>
      <c r="F283" s="146">
        <f>SUM(F284:F303)</f>
        <v>265437.56698033982</v>
      </c>
      <c r="G283" s="146">
        <f>SUM(G284:G303)</f>
        <v>266190.80073372088</v>
      </c>
      <c r="H283" s="147">
        <f>SUM(H284:H303)</f>
        <v>262568.00164428598</v>
      </c>
      <c r="I283" s="148"/>
      <c r="J283" s="146">
        <f>SUM(J284:J303)</f>
        <v>78239.748772026112</v>
      </c>
      <c r="K283" s="146">
        <f>SUM(K284:K303)</f>
        <v>77476.080240580734</v>
      </c>
      <c r="L283" s="146">
        <f>SUM(L284:L303)</f>
        <v>76871.895921222298</v>
      </c>
      <c r="M283" s="146">
        <f>SUM(M284:M303)</f>
        <v>77505.623415918497</v>
      </c>
      <c r="N283" s="147">
        <f>SUM(N284:N303)</f>
        <v>77523.337087436943</v>
      </c>
      <c r="O283" s="148"/>
      <c r="P283" s="146">
        <f>SUM(P284:P303)</f>
        <v>334704.5548123648</v>
      </c>
      <c r="Q283" s="146">
        <f>SUM(Q284:Q303)</f>
        <v>339696.44641626597</v>
      </c>
      <c r="R283" s="146">
        <f>SUM(R284:R303)</f>
        <v>342309.46290156216</v>
      </c>
      <c r="S283" s="146">
        <f>SUM(S284:S303)</f>
        <v>343696.42414963932</v>
      </c>
      <c r="T283" s="146">
        <f>SUM(T284:T303)</f>
        <v>340091.33873172285</v>
      </c>
      <c r="U283" s="135"/>
    </row>
    <row r="284" spans="1:45" s="136" customFormat="1">
      <c r="B284" s="131" t="s">
        <v>3</v>
      </c>
      <c r="C284" s="131"/>
      <c r="D284" s="410">
        <v>4762</v>
      </c>
      <c r="E284" s="410">
        <v>5787</v>
      </c>
      <c r="F284" s="410">
        <v>5251</v>
      </c>
      <c r="G284" s="410">
        <v>5188</v>
      </c>
      <c r="H284" s="411">
        <v>5247</v>
      </c>
      <c r="I284" s="134"/>
      <c r="J284" s="410">
        <v>16485</v>
      </c>
      <c r="K284" s="410">
        <v>13531</v>
      </c>
      <c r="L284" s="410">
        <v>12611</v>
      </c>
      <c r="M284" s="410">
        <v>11509</v>
      </c>
      <c r="N284" s="411">
        <v>13534</v>
      </c>
      <c r="O284" s="139"/>
      <c r="P284" s="410">
        <f t="shared" ref="P284:T303" si="11">D284+J284</f>
        <v>21247</v>
      </c>
      <c r="Q284" s="410">
        <f t="shared" si="11"/>
        <v>19318</v>
      </c>
      <c r="R284" s="410">
        <f t="shared" si="11"/>
        <v>17862</v>
      </c>
      <c r="S284" s="410">
        <f t="shared" si="11"/>
        <v>16697</v>
      </c>
      <c r="T284" s="410">
        <f t="shared" si="11"/>
        <v>18781</v>
      </c>
      <c r="U284" s="113"/>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c r="AQ284" s="135"/>
      <c r="AR284" s="135"/>
      <c r="AS284" s="135"/>
    </row>
    <row r="285" spans="1:45">
      <c r="B285" s="133" t="s">
        <v>4</v>
      </c>
      <c r="C285" s="133"/>
      <c r="D285" s="267">
        <v>606.0868422518472</v>
      </c>
      <c r="E285" s="267">
        <v>420.87228097797527</v>
      </c>
      <c r="F285" s="267">
        <v>499.80575600196551</v>
      </c>
      <c r="G285" s="267">
        <v>524.08209735795958</v>
      </c>
      <c r="H285" s="411">
        <v>512.711744147437</v>
      </c>
      <c r="I285" s="134"/>
      <c r="J285" s="267">
        <v>102.66621275060784</v>
      </c>
      <c r="K285" s="267">
        <v>72.511985329488098</v>
      </c>
      <c r="L285" s="267">
        <v>85.757812280916951</v>
      </c>
      <c r="M285" s="267">
        <v>91.358103981095667</v>
      </c>
      <c r="N285" s="411">
        <v>88.073528585527143</v>
      </c>
      <c r="O285" s="139"/>
      <c r="P285" s="410">
        <f t="shared" si="11"/>
        <v>708.75305500245508</v>
      </c>
      <c r="Q285" s="410">
        <f t="shared" si="11"/>
        <v>493.38426630746335</v>
      </c>
      <c r="R285" s="410">
        <f t="shared" si="11"/>
        <v>585.56356828288244</v>
      </c>
      <c r="S285" s="410">
        <f t="shared" si="11"/>
        <v>615.44020133905519</v>
      </c>
      <c r="T285" s="410">
        <f t="shared" si="11"/>
        <v>600.78527273296413</v>
      </c>
    </row>
    <row r="286" spans="1:45">
      <c r="B286" s="133" t="s">
        <v>5</v>
      </c>
      <c r="C286" s="133"/>
      <c r="D286" s="267">
        <v>28541.076142557358</v>
      </c>
      <c r="E286" s="267">
        <v>27198.189813071374</v>
      </c>
      <c r="F286" s="267">
        <v>26775.286188736605</v>
      </c>
      <c r="G286" s="267">
        <v>27830.509687911232</v>
      </c>
      <c r="H286" s="411">
        <v>27586.265458069145</v>
      </c>
      <c r="I286" s="134"/>
      <c r="J286" s="267">
        <v>7000.5019089724274</v>
      </c>
      <c r="K286" s="267">
        <v>7062.515743687517</v>
      </c>
      <c r="L286" s="267">
        <v>6937.6827621893153</v>
      </c>
      <c r="M286" s="267">
        <v>7336.6623325216051</v>
      </c>
      <c r="N286" s="411">
        <v>7084.3406868427182</v>
      </c>
      <c r="O286" s="139"/>
      <c r="P286" s="410">
        <f t="shared" si="11"/>
        <v>35541.578051529788</v>
      </c>
      <c r="Q286" s="410">
        <f t="shared" si="11"/>
        <v>34260.70555675889</v>
      </c>
      <c r="R286" s="410">
        <f t="shared" si="11"/>
        <v>33712.968950925919</v>
      </c>
      <c r="S286" s="410">
        <f t="shared" si="11"/>
        <v>35167.172020432838</v>
      </c>
      <c r="T286" s="410">
        <f t="shared" si="11"/>
        <v>34670.606144911864</v>
      </c>
    </row>
    <row r="287" spans="1:45">
      <c r="B287" s="133" t="s">
        <v>7</v>
      </c>
      <c r="C287" s="133"/>
      <c r="D287" s="267">
        <v>1100</v>
      </c>
      <c r="E287" s="267">
        <v>1100</v>
      </c>
      <c r="F287" s="267">
        <v>1100</v>
      </c>
      <c r="G287" s="267">
        <v>1100</v>
      </c>
      <c r="H287" s="411">
        <v>1100</v>
      </c>
      <c r="I287" s="134"/>
      <c r="J287" s="267">
        <v>0</v>
      </c>
      <c r="K287" s="267">
        <v>0</v>
      </c>
      <c r="L287" s="267">
        <v>0</v>
      </c>
      <c r="M287" s="267">
        <v>0</v>
      </c>
      <c r="N287" s="411">
        <v>0</v>
      </c>
      <c r="O287" s="139"/>
      <c r="P287" s="410">
        <f t="shared" si="11"/>
        <v>1100</v>
      </c>
      <c r="Q287" s="410">
        <f t="shared" si="11"/>
        <v>1100</v>
      </c>
      <c r="R287" s="410">
        <f t="shared" si="11"/>
        <v>1100</v>
      </c>
      <c r="S287" s="410">
        <f t="shared" si="11"/>
        <v>1100</v>
      </c>
      <c r="T287" s="410">
        <f t="shared" si="11"/>
        <v>1100</v>
      </c>
    </row>
    <row r="288" spans="1:45">
      <c r="B288" s="133" t="s">
        <v>9</v>
      </c>
      <c r="C288" s="133"/>
      <c r="D288" s="267">
        <v>1898.3444045884776</v>
      </c>
      <c r="E288" s="267">
        <v>1849.9252612451401</v>
      </c>
      <c r="F288" s="267">
        <v>1834.879067625621</v>
      </c>
      <c r="G288" s="267">
        <v>1904.5733711264256</v>
      </c>
      <c r="H288" s="411">
        <v>1871.930526146416</v>
      </c>
      <c r="I288" s="134"/>
      <c r="J288" s="267">
        <v>127.64050629499786</v>
      </c>
      <c r="K288" s="267">
        <v>126.15892136203166</v>
      </c>
      <c r="L288" s="267">
        <v>124.53924028431992</v>
      </c>
      <c r="M288" s="267">
        <v>131.75784781922889</v>
      </c>
      <c r="N288" s="411">
        <v>127.52412894014458</v>
      </c>
      <c r="O288" s="139"/>
      <c r="P288" s="410">
        <f t="shared" si="11"/>
        <v>2025.9849108834755</v>
      </c>
      <c r="Q288" s="410">
        <f t="shared" si="11"/>
        <v>1976.0841826071717</v>
      </c>
      <c r="R288" s="410">
        <f t="shared" si="11"/>
        <v>1959.4183079099409</v>
      </c>
      <c r="S288" s="410">
        <f t="shared" si="11"/>
        <v>2036.3312189456544</v>
      </c>
      <c r="T288" s="410">
        <f t="shared" si="11"/>
        <v>1999.4546550865607</v>
      </c>
    </row>
    <row r="289" spans="2:20">
      <c r="B289" s="133" t="s">
        <v>10</v>
      </c>
      <c r="C289" s="133"/>
      <c r="D289" s="267">
        <v>24493.074892985303</v>
      </c>
      <c r="E289" s="267">
        <v>24154.761230917862</v>
      </c>
      <c r="F289" s="267">
        <v>24214.044673932498</v>
      </c>
      <c r="G289" s="267">
        <v>25348.980248935652</v>
      </c>
      <c r="H289" s="411">
        <v>24552.715261692829</v>
      </c>
      <c r="I289" s="134"/>
      <c r="J289" s="267">
        <v>8193.2935312883419</v>
      </c>
      <c r="K289" s="267">
        <v>8224.9767739805684</v>
      </c>
      <c r="L289" s="267">
        <v>8219.6122098265678</v>
      </c>
      <c r="M289" s="267">
        <v>8756.7265674474329</v>
      </c>
      <c r="N289" s="411">
        <v>8348.6522706357282</v>
      </c>
      <c r="O289" s="139"/>
      <c r="P289" s="410">
        <f t="shared" si="11"/>
        <v>32686.368424273645</v>
      </c>
      <c r="Q289" s="410">
        <f t="shared" si="11"/>
        <v>32379.738004898431</v>
      </c>
      <c r="R289" s="410">
        <f t="shared" si="11"/>
        <v>32433.656883759068</v>
      </c>
      <c r="S289" s="410">
        <f t="shared" si="11"/>
        <v>34105.706816383085</v>
      </c>
      <c r="T289" s="410">
        <f t="shared" si="11"/>
        <v>32901.367532328557</v>
      </c>
    </row>
    <row r="290" spans="2:20">
      <c r="B290" s="133" t="s">
        <v>12</v>
      </c>
      <c r="C290" s="133"/>
      <c r="D290" s="267">
        <v>39787.166518255442</v>
      </c>
      <c r="E290" s="267">
        <v>39616.749040634706</v>
      </c>
      <c r="F290" s="267">
        <v>39416.343286947536</v>
      </c>
      <c r="G290" s="267">
        <v>40566.162376273598</v>
      </c>
      <c r="H290" s="411">
        <v>39846.605305527817</v>
      </c>
      <c r="I290" s="134"/>
      <c r="J290" s="267">
        <v>20015.606138623723</v>
      </c>
      <c r="K290" s="267">
        <v>20363.171429069978</v>
      </c>
      <c r="L290" s="267">
        <v>20278.827605969906</v>
      </c>
      <c r="M290" s="267">
        <v>21170.015692744142</v>
      </c>
      <c r="N290" s="411">
        <v>20456.905216601939</v>
      </c>
      <c r="O290" s="139"/>
      <c r="P290" s="410">
        <f t="shared" si="11"/>
        <v>59802.77265687917</v>
      </c>
      <c r="Q290" s="410">
        <f t="shared" si="11"/>
        <v>59979.920469704681</v>
      </c>
      <c r="R290" s="410">
        <f t="shared" si="11"/>
        <v>59695.170892917442</v>
      </c>
      <c r="S290" s="410">
        <f t="shared" si="11"/>
        <v>61736.17806901774</v>
      </c>
      <c r="T290" s="410">
        <f t="shared" si="11"/>
        <v>60303.510522129756</v>
      </c>
    </row>
    <row r="291" spans="2:20">
      <c r="B291" s="133" t="s">
        <v>13</v>
      </c>
      <c r="C291" s="133"/>
      <c r="D291" s="267">
        <v>13300.223218386265</v>
      </c>
      <c r="E291" s="267">
        <v>14279.221655022642</v>
      </c>
      <c r="F291" s="267">
        <v>15360.524977455694</v>
      </c>
      <c r="G291" s="267">
        <v>13586.287969789319</v>
      </c>
      <c r="H291" s="411">
        <v>14131.564455163478</v>
      </c>
      <c r="I291" s="134"/>
      <c r="J291" s="267">
        <v>3347.5006576376777</v>
      </c>
      <c r="K291" s="267">
        <v>3332.8649477761014</v>
      </c>
      <c r="L291" s="267">
        <v>3296.0877489455938</v>
      </c>
      <c r="M291" s="267">
        <v>3466.7105563088799</v>
      </c>
      <c r="N291" s="411">
        <v>3360.7909776670631</v>
      </c>
      <c r="O291" s="139"/>
      <c r="P291" s="410">
        <f t="shared" si="11"/>
        <v>16647.723876023942</v>
      </c>
      <c r="Q291" s="410">
        <f t="shared" si="11"/>
        <v>17612.086602798743</v>
      </c>
      <c r="R291" s="410">
        <f t="shared" si="11"/>
        <v>18656.612726401287</v>
      </c>
      <c r="S291" s="410">
        <f t="shared" si="11"/>
        <v>17052.998526098199</v>
      </c>
      <c r="T291" s="410">
        <f t="shared" si="11"/>
        <v>17492.35543283054</v>
      </c>
    </row>
    <row r="292" spans="2:20">
      <c r="B292" s="133" t="s">
        <v>14</v>
      </c>
      <c r="C292" s="133"/>
      <c r="D292" s="267">
        <v>23985.443256828723</v>
      </c>
      <c r="E292" s="267">
        <v>29842.996347162858</v>
      </c>
      <c r="F292" s="267">
        <v>32296.659554620182</v>
      </c>
      <c r="G292" s="267">
        <v>27617.471454524773</v>
      </c>
      <c r="H292" s="411">
        <v>28435.642653284136</v>
      </c>
      <c r="I292" s="134"/>
      <c r="J292" s="267">
        <v>6678.1465253173392</v>
      </c>
      <c r="K292" s="267">
        <v>8496.6100034956398</v>
      </c>
      <c r="L292" s="267">
        <v>9157.4347332654943</v>
      </c>
      <c r="M292" s="267">
        <v>7955.6460607058561</v>
      </c>
      <c r="N292" s="411">
        <v>8071.9593306960833</v>
      </c>
      <c r="O292" s="139"/>
      <c r="P292" s="410">
        <f t="shared" si="11"/>
        <v>30663.58978214606</v>
      </c>
      <c r="Q292" s="410">
        <f t="shared" si="11"/>
        <v>38339.606350658498</v>
      </c>
      <c r="R292" s="410">
        <f t="shared" si="11"/>
        <v>41454.094287885673</v>
      </c>
      <c r="S292" s="410">
        <f t="shared" si="11"/>
        <v>35573.117515230631</v>
      </c>
      <c r="T292" s="410">
        <f t="shared" si="11"/>
        <v>36507.601983980217</v>
      </c>
    </row>
    <row r="293" spans="2:20">
      <c r="B293" s="133" t="s">
        <v>15</v>
      </c>
      <c r="C293" s="133"/>
      <c r="D293" s="267">
        <v>6578.3267626598936</v>
      </c>
      <c r="E293" s="267">
        <v>6609.805252407059</v>
      </c>
      <c r="F293" s="267">
        <v>6493.9753380504681</v>
      </c>
      <c r="G293" s="267">
        <v>6785.9481290549074</v>
      </c>
      <c r="H293" s="411">
        <v>6617.0138705430818</v>
      </c>
      <c r="I293" s="134"/>
      <c r="J293" s="267">
        <v>994.37835056022755</v>
      </c>
      <c r="K293" s="267">
        <v>1030.582148294598</v>
      </c>
      <c r="L293" s="267">
        <v>1020.7553687720623</v>
      </c>
      <c r="M293" s="267">
        <v>1092.7362164672716</v>
      </c>
      <c r="N293" s="411">
        <v>1034.6130210235399</v>
      </c>
      <c r="O293" s="139"/>
      <c r="P293" s="410">
        <f t="shared" si="11"/>
        <v>7572.7051132201213</v>
      </c>
      <c r="Q293" s="410">
        <f t="shared" si="11"/>
        <v>7640.3874007016566</v>
      </c>
      <c r="R293" s="410">
        <f t="shared" si="11"/>
        <v>7514.73070682253</v>
      </c>
      <c r="S293" s="410">
        <f t="shared" si="11"/>
        <v>7878.6843455221788</v>
      </c>
      <c r="T293" s="410">
        <f t="shared" si="11"/>
        <v>7651.6268915666215</v>
      </c>
    </row>
    <row r="294" spans="2:20">
      <c r="B294" s="133" t="s">
        <v>16</v>
      </c>
      <c r="C294" s="133"/>
      <c r="D294" s="267">
        <v>14694.64990812314</v>
      </c>
      <c r="E294" s="267">
        <v>14459.350085310773</v>
      </c>
      <c r="F294" s="267">
        <v>14365.137132616695</v>
      </c>
      <c r="G294" s="267">
        <v>15017.159284428768</v>
      </c>
      <c r="H294" s="411">
        <v>14634.074102619841</v>
      </c>
      <c r="I294" s="134"/>
      <c r="J294" s="267">
        <v>1368.2008287707147</v>
      </c>
      <c r="K294" s="267">
        <v>1396.7301379156631</v>
      </c>
      <c r="L294" s="267">
        <v>1329.7721703490074</v>
      </c>
      <c r="M294" s="267">
        <v>1366.3304722711691</v>
      </c>
      <c r="N294" s="411">
        <v>1365.2584023266384</v>
      </c>
      <c r="O294" s="139"/>
      <c r="P294" s="410">
        <f t="shared" si="11"/>
        <v>16062.850736893854</v>
      </c>
      <c r="Q294" s="410">
        <f t="shared" si="11"/>
        <v>15856.080223226436</v>
      </c>
      <c r="R294" s="410">
        <f t="shared" si="11"/>
        <v>15694.909302965703</v>
      </c>
      <c r="S294" s="410">
        <f t="shared" si="11"/>
        <v>16383.489756699937</v>
      </c>
      <c r="T294" s="410">
        <f t="shared" si="11"/>
        <v>15999.33250494648</v>
      </c>
    </row>
    <row r="295" spans="2:20">
      <c r="B295" s="133" t="s">
        <v>17</v>
      </c>
      <c r="C295" s="133"/>
      <c r="D295" s="267">
        <v>770.33264562692921</v>
      </c>
      <c r="E295" s="267">
        <v>720.64079550323959</v>
      </c>
      <c r="F295" s="267">
        <v>738.63263830391054</v>
      </c>
      <c r="G295" s="267">
        <v>801.21638486368329</v>
      </c>
      <c r="H295" s="411">
        <v>757.70561607444063</v>
      </c>
      <c r="I295" s="134"/>
      <c r="J295" s="267">
        <v>568.84557387536472</v>
      </c>
      <c r="K295" s="267">
        <v>542.99213735448529</v>
      </c>
      <c r="L295" s="267">
        <v>554.26334565031027</v>
      </c>
      <c r="M295" s="267">
        <v>610.81936908109321</v>
      </c>
      <c r="N295" s="411">
        <v>569.23010649031335</v>
      </c>
      <c r="O295" s="139"/>
      <c r="P295" s="410">
        <f t="shared" si="11"/>
        <v>1339.1782195022938</v>
      </c>
      <c r="Q295" s="410">
        <f t="shared" si="11"/>
        <v>1263.6329328577249</v>
      </c>
      <c r="R295" s="410">
        <f t="shared" si="11"/>
        <v>1292.8959839542208</v>
      </c>
      <c r="S295" s="410">
        <f t="shared" si="11"/>
        <v>1412.0357539447764</v>
      </c>
      <c r="T295" s="410">
        <f t="shared" si="11"/>
        <v>1326.9357225647541</v>
      </c>
    </row>
    <row r="296" spans="2:20">
      <c r="B296" s="133" t="s">
        <v>18</v>
      </c>
      <c r="C296" s="133"/>
      <c r="D296" s="267">
        <v>8917.5062250916671</v>
      </c>
      <c r="E296" s="267">
        <v>8643.9357372463219</v>
      </c>
      <c r="F296" s="267">
        <v>8686.1383695685672</v>
      </c>
      <c r="G296" s="267">
        <v>9099.5371634948224</v>
      </c>
      <c r="H296" s="411">
        <v>8826.3960356152038</v>
      </c>
      <c r="I296" s="134"/>
      <c r="J296" s="267">
        <v>3475.8907223021502</v>
      </c>
      <c r="K296" s="267">
        <v>3433.5039922049568</v>
      </c>
      <c r="L296" s="267">
        <v>3437.4194243225361</v>
      </c>
      <c r="M296" s="267">
        <v>3662.3764554899367</v>
      </c>
      <c r="N296" s="411">
        <v>3502.2976485798949</v>
      </c>
      <c r="O296" s="139"/>
      <c r="P296" s="410">
        <f t="shared" si="11"/>
        <v>12393.396947393818</v>
      </c>
      <c r="Q296" s="410">
        <f t="shared" si="11"/>
        <v>12077.439729451278</v>
      </c>
      <c r="R296" s="410">
        <f t="shared" si="11"/>
        <v>12123.557793891103</v>
      </c>
      <c r="S296" s="410">
        <f t="shared" si="11"/>
        <v>12761.91361898476</v>
      </c>
      <c r="T296" s="410">
        <f t="shared" si="11"/>
        <v>12328.693684195099</v>
      </c>
    </row>
    <row r="297" spans="2:20">
      <c r="B297" s="133" t="s">
        <v>20</v>
      </c>
      <c r="C297" s="133"/>
      <c r="D297" s="267">
        <v>4921.3252151510233</v>
      </c>
      <c r="E297" s="267">
        <v>4953.323003653526</v>
      </c>
      <c r="F297" s="267">
        <v>4998.6242248875506</v>
      </c>
      <c r="G297" s="267">
        <v>4949.401561050845</v>
      </c>
      <c r="H297" s="411">
        <v>4955.6685011857353</v>
      </c>
      <c r="I297" s="134"/>
      <c r="J297" s="267">
        <v>885.68348219508243</v>
      </c>
      <c r="K297" s="267">
        <v>892.53593456060662</v>
      </c>
      <c r="L297" s="267">
        <v>894.29743302762563</v>
      </c>
      <c r="M297" s="267">
        <v>924.37252608254448</v>
      </c>
      <c r="N297" s="411">
        <v>899.22234396646479</v>
      </c>
      <c r="O297" s="139"/>
      <c r="P297" s="410">
        <f t="shared" si="11"/>
        <v>5807.0086973461057</v>
      </c>
      <c r="Q297" s="410">
        <f t="shared" si="11"/>
        <v>5845.8589382141326</v>
      </c>
      <c r="R297" s="410">
        <f t="shared" si="11"/>
        <v>5892.9216579151762</v>
      </c>
      <c r="S297" s="410">
        <f t="shared" si="11"/>
        <v>5873.7740871333899</v>
      </c>
      <c r="T297" s="410">
        <f t="shared" si="11"/>
        <v>5854.8908451522002</v>
      </c>
    </row>
    <row r="298" spans="2:20">
      <c r="B298" s="133" t="s">
        <v>21</v>
      </c>
      <c r="C298" s="133"/>
      <c r="D298" s="267">
        <v>32600</v>
      </c>
      <c r="E298" s="267">
        <v>33100</v>
      </c>
      <c r="F298" s="267">
        <v>35200</v>
      </c>
      <c r="G298" s="267">
        <v>34100</v>
      </c>
      <c r="H298" s="411">
        <v>33750</v>
      </c>
      <c r="I298" s="134"/>
      <c r="J298" s="267">
        <v>6.0370765766151813</v>
      </c>
      <c r="K298" s="267">
        <v>6.3813567729466403</v>
      </c>
      <c r="L298" s="267">
        <v>6.4591824205472106</v>
      </c>
      <c r="M298" s="267">
        <v>6.6093720910912861</v>
      </c>
      <c r="N298" s="411">
        <v>6.3717469653000798</v>
      </c>
      <c r="O298" s="139"/>
      <c r="P298" s="410">
        <f t="shared" si="11"/>
        <v>32606.037076576617</v>
      </c>
      <c r="Q298" s="410">
        <f t="shared" si="11"/>
        <v>33106.381356772945</v>
      </c>
      <c r="R298" s="410">
        <f t="shared" si="11"/>
        <v>35206.459182420549</v>
      </c>
      <c r="S298" s="410">
        <f t="shared" si="11"/>
        <v>34106.609372091094</v>
      </c>
      <c r="T298" s="410">
        <f t="shared" si="11"/>
        <v>33756.371746965298</v>
      </c>
    </row>
    <row r="299" spans="2:20">
      <c r="B299" s="133" t="s">
        <v>22</v>
      </c>
      <c r="C299" s="133"/>
      <c r="D299" s="267">
        <v>18088.794411914929</v>
      </c>
      <c r="E299" s="267">
        <v>17558.640264771417</v>
      </c>
      <c r="F299" s="267">
        <v>15975.208828931525</v>
      </c>
      <c r="G299" s="267">
        <v>18512.939225900383</v>
      </c>
      <c r="H299" s="411">
        <v>17533.895682879564</v>
      </c>
      <c r="I299" s="134"/>
      <c r="J299" s="267">
        <v>1870.6425308559528</v>
      </c>
      <c r="K299" s="267">
        <v>1854.8820964282611</v>
      </c>
      <c r="L299" s="267">
        <v>1684.8481938879518</v>
      </c>
      <c r="M299" s="267">
        <v>1977.6634322656205</v>
      </c>
      <c r="N299" s="411">
        <v>1847.0090633594464</v>
      </c>
      <c r="O299" s="139"/>
      <c r="P299" s="410">
        <f t="shared" si="11"/>
        <v>19959.436942770881</v>
      </c>
      <c r="Q299" s="410">
        <f t="shared" si="11"/>
        <v>19413.522361199677</v>
      </c>
      <c r="R299" s="410">
        <f t="shared" si="11"/>
        <v>17660.057022819477</v>
      </c>
      <c r="S299" s="410">
        <f t="shared" si="11"/>
        <v>20490.602658166004</v>
      </c>
      <c r="T299" s="410">
        <f t="shared" si="11"/>
        <v>19380.904746239008</v>
      </c>
    </row>
    <row r="300" spans="2:20">
      <c r="B300" s="133" t="s">
        <v>100</v>
      </c>
      <c r="C300" s="133"/>
      <c r="D300" s="267">
        <v>10148.955929791466</v>
      </c>
      <c r="E300" s="267">
        <v>10052.578072842971</v>
      </c>
      <c r="F300" s="267">
        <v>9871.1419606594754</v>
      </c>
      <c r="G300" s="267">
        <v>10431.462699381005</v>
      </c>
      <c r="H300" s="411">
        <v>10126.034665668731</v>
      </c>
      <c r="I300" s="134"/>
      <c r="J300" s="267">
        <v>2777.6009499221163</v>
      </c>
      <c r="K300" s="267">
        <v>2807.1759381182674</v>
      </c>
      <c r="L300" s="267">
        <v>2745.1908546544942</v>
      </c>
      <c r="M300" s="267">
        <v>2947.3089871800103</v>
      </c>
      <c r="N300" s="411">
        <v>2819.3191824687219</v>
      </c>
      <c r="O300" s="139"/>
      <c r="P300" s="410">
        <f t="shared" si="11"/>
        <v>12926.556879713582</v>
      </c>
      <c r="Q300" s="410">
        <f t="shared" si="11"/>
        <v>12859.754010961238</v>
      </c>
      <c r="R300" s="410">
        <f t="shared" si="11"/>
        <v>12616.33281531397</v>
      </c>
      <c r="S300" s="410">
        <f t="shared" si="11"/>
        <v>13378.771686561016</v>
      </c>
      <c r="T300" s="410">
        <f t="shared" si="11"/>
        <v>12945.353848137453</v>
      </c>
    </row>
    <row r="301" spans="2:20">
      <c r="B301" s="133" t="s">
        <v>101</v>
      </c>
      <c r="C301" s="133"/>
      <c r="D301" s="267">
        <v>4205.3396793809734</v>
      </c>
      <c r="E301" s="267">
        <v>4354.2728308901696</v>
      </c>
      <c r="F301" s="267">
        <v>4425.5494097558403</v>
      </c>
      <c r="G301" s="267">
        <v>4457.3273764357364</v>
      </c>
      <c r="H301" s="411">
        <v>4360.6223241156804</v>
      </c>
      <c r="I301" s="134"/>
      <c r="J301" s="267">
        <v>1144.6649151697948</v>
      </c>
      <c r="K301" s="267">
        <v>1209.9424475527519</v>
      </c>
      <c r="L301" s="267">
        <v>1224.6986440624685</v>
      </c>
      <c r="M301" s="267">
        <v>1253.1754812055717</v>
      </c>
      <c r="N301" s="411">
        <v>1208.1203719976465</v>
      </c>
      <c r="O301" s="139"/>
      <c r="P301" s="410">
        <f t="shared" si="11"/>
        <v>5350.0045945507682</v>
      </c>
      <c r="Q301" s="410">
        <f t="shared" si="11"/>
        <v>5564.2152784429218</v>
      </c>
      <c r="R301" s="410">
        <f t="shared" si="11"/>
        <v>5650.248053818309</v>
      </c>
      <c r="S301" s="410">
        <f t="shared" si="11"/>
        <v>5710.5028576413079</v>
      </c>
      <c r="T301" s="410">
        <f t="shared" si="11"/>
        <v>5568.7426961133269</v>
      </c>
    </row>
    <row r="302" spans="2:20">
      <c r="B302" s="133" t="s">
        <v>102</v>
      </c>
      <c r="C302" s="133"/>
      <c r="D302" s="267">
        <v>5368.1599867451541</v>
      </c>
      <c r="E302" s="267">
        <v>5304.1045040271929</v>
      </c>
      <c r="F302" s="267">
        <v>5376.6155722457543</v>
      </c>
      <c r="G302" s="267">
        <v>5639.7417031917312</v>
      </c>
      <c r="H302" s="411">
        <v>5422.1554415524579</v>
      </c>
      <c r="I302" s="134"/>
      <c r="J302" s="267">
        <v>3197.4488609130049</v>
      </c>
      <c r="K302" s="267">
        <v>3091.5442466768664</v>
      </c>
      <c r="L302" s="267">
        <v>3263.2491913131767</v>
      </c>
      <c r="M302" s="267">
        <v>3246.3539422559479</v>
      </c>
      <c r="N302" s="411">
        <v>3199.6490602897484</v>
      </c>
      <c r="O302" s="139"/>
      <c r="P302" s="410">
        <f t="shared" si="11"/>
        <v>8565.608847658159</v>
      </c>
      <c r="Q302" s="410">
        <f t="shared" si="11"/>
        <v>8395.6487507040583</v>
      </c>
      <c r="R302" s="410">
        <f t="shared" si="11"/>
        <v>8639.8647635589314</v>
      </c>
      <c r="S302" s="410">
        <f t="shared" si="11"/>
        <v>8886.09564544768</v>
      </c>
      <c r="T302" s="410">
        <f t="shared" si="11"/>
        <v>8621.8045018422054</v>
      </c>
    </row>
    <row r="303" spans="2:20">
      <c r="B303" s="133" t="s">
        <v>103</v>
      </c>
      <c r="C303" s="133"/>
      <c r="D303" s="527">
        <v>11698</v>
      </c>
      <c r="E303" s="527">
        <v>12214</v>
      </c>
      <c r="F303" s="527">
        <v>12558</v>
      </c>
      <c r="G303" s="527">
        <v>12730</v>
      </c>
      <c r="H303" s="269">
        <v>12300</v>
      </c>
      <c r="I303" s="270"/>
      <c r="J303" s="527">
        <v>0</v>
      </c>
      <c r="K303" s="527">
        <v>0</v>
      </c>
      <c r="L303" s="527">
        <v>0</v>
      </c>
      <c r="M303" s="527">
        <v>0</v>
      </c>
      <c r="N303" s="269">
        <v>0</v>
      </c>
      <c r="O303" s="272"/>
      <c r="P303" s="268">
        <f t="shared" si="11"/>
        <v>11698</v>
      </c>
      <c r="Q303" s="268">
        <f t="shared" si="11"/>
        <v>12214</v>
      </c>
      <c r="R303" s="268">
        <f t="shared" si="11"/>
        <v>12558</v>
      </c>
      <c r="S303" s="268">
        <f t="shared" si="11"/>
        <v>12730</v>
      </c>
      <c r="T303" s="268">
        <f t="shared" si="11"/>
        <v>12300</v>
      </c>
    </row>
    <row r="304" spans="2:20">
      <c r="B304" s="133" t="s">
        <v>104</v>
      </c>
      <c r="C304" s="133"/>
      <c r="D304" s="527"/>
      <c r="E304" s="527"/>
      <c r="F304" s="527"/>
      <c r="G304" s="527"/>
      <c r="H304" s="269"/>
      <c r="I304" s="270"/>
      <c r="J304" s="527"/>
      <c r="K304" s="527"/>
      <c r="L304" s="527"/>
      <c r="M304" s="527"/>
      <c r="N304" s="269"/>
      <c r="O304" s="272"/>
      <c r="P304" s="268"/>
      <c r="Q304" s="268"/>
      <c r="R304" s="268"/>
      <c r="S304" s="268"/>
      <c r="T304" s="268"/>
    </row>
    <row r="305" spans="1:45" ht="3.75" customHeight="1">
      <c r="B305" s="149"/>
      <c r="C305" s="150"/>
      <c r="D305" s="141"/>
      <c r="E305" s="141"/>
      <c r="F305" s="141"/>
      <c r="G305" s="141"/>
      <c r="H305" s="142"/>
      <c r="I305" s="143"/>
      <c r="J305" s="141"/>
      <c r="K305" s="141"/>
      <c r="L305" s="141"/>
      <c r="M305" s="141"/>
      <c r="N305" s="123"/>
      <c r="O305" s="144"/>
      <c r="P305" s="141"/>
      <c r="Q305" s="141"/>
      <c r="R305" s="141"/>
      <c r="S305" s="141"/>
      <c r="T305" s="141"/>
    </row>
    <row r="306" spans="1:45" ht="13.5" customHeight="1">
      <c r="B306" s="145">
        <v>2002</v>
      </c>
      <c r="C306" s="146"/>
      <c r="D306" s="146">
        <f>SUM(D307:D326)</f>
        <v>249344.26791372753</v>
      </c>
      <c r="E306" s="146">
        <f>SUM(E307:E326)</f>
        <v>255405.57697142696</v>
      </c>
      <c r="F306" s="146">
        <f>SUM(F307:F326)</f>
        <v>258461.95016870694</v>
      </c>
      <c r="G306" s="146">
        <f>SUM(G307:G326)</f>
        <v>258715.61534651823</v>
      </c>
      <c r="H306" s="147">
        <f>SUM(H307:H326)</f>
        <v>255469.37679989234</v>
      </c>
      <c r="I306" s="148"/>
      <c r="J306" s="146">
        <f>SUM(J307:J326)</f>
        <v>73432.201564576069</v>
      </c>
      <c r="K306" s="146">
        <f>SUM(K307:K326)</f>
        <v>72788.684848216915</v>
      </c>
      <c r="L306" s="146">
        <f>SUM(L307:L326)</f>
        <v>72222.951068309878</v>
      </c>
      <c r="M306" s="146">
        <f>SUM(M307:M326)</f>
        <v>72810.571946299984</v>
      </c>
      <c r="N306" s="147">
        <f>SUM(N307:N326)</f>
        <v>72813.602356850737</v>
      </c>
      <c r="O306" s="148"/>
      <c r="P306" s="146">
        <f>SUM(P307:P326)</f>
        <v>322776.46947830362</v>
      </c>
      <c r="Q306" s="146">
        <f>SUM(Q307:Q326)</f>
        <v>328194.26181964378</v>
      </c>
      <c r="R306" s="146">
        <f>SUM(R307:R326)</f>
        <v>330684.90123701689</v>
      </c>
      <c r="S306" s="146">
        <f>SUM(S307:S326)</f>
        <v>331526.18729281815</v>
      </c>
      <c r="T306" s="146">
        <f>SUM(T307:T326)</f>
        <v>328282.97915674309</v>
      </c>
      <c r="U306" s="135"/>
    </row>
    <row r="307" spans="1:45" s="136" customFormat="1">
      <c r="B307" s="131" t="s">
        <v>3</v>
      </c>
      <c r="C307" s="131"/>
      <c r="D307" s="410">
        <v>6824</v>
      </c>
      <c r="E307" s="410">
        <v>8210</v>
      </c>
      <c r="F307" s="410">
        <v>7495</v>
      </c>
      <c r="G307" s="410">
        <v>7392</v>
      </c>
      <c r="H307" s="411">
        <v>7480</v>
      </c>
      <c r="I307" s="134"/>
      <c r="J307" s="410">
        <v>15348</v>
      </c>
      <c r="K307" s="410">
        <v>12634</v>
      </c>
      <c r="L307" s="410">
        <v>11784</v>
      </c>
      <c r="M307" s="410">
        <v>10782</v>
      </c>
      <c r="N307" s="411">
        <v>12637</v>
      </c>
      <c r="O307" s="139"/>
      <c r="P307" s="410">
        <f t="shared" ref="P307:T326" si="12">D307+J307</f>
        <v>22172</v>
      </c>
      <c r="Q307" s="410">
        <f t="shared" si="12"/>
        <v>20844</v>
      </c>
      <c r="R307" s="410">
        <f t="shared" si="12"/>
        <v>19279</v>
      </c>
      <c r="S307" s="410">
        <f t="shared" si="12"/>
        <v>18174</v>
      </c>
      <c r="T307" s="410">
        <f t="shared" si="12"/>
        <v>20117</v>
      </c>
      <c r="U307" s="113"/>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c r="AR307" s="135"/>
      <c r="AS307" s="135"/>
    </row>
    <row r="308" spans="1:45">
      <c r="B308" s="133" t="s">
        <v>4</v>
      </c>
      <c r="C308" s="133"/>
      <c r="D308" s="267">
        <v>594.42015260916708</v>
      </c>
      <c r="E308" s="267">
        <v>412.77082432345736</v>
      </c>
      <c r="F308" s="267">
        <v>490.18489273551461</v>
      </c>
      <c r="G308" s="267">
        <v>513.99393382937478</v>
      </c>
      <c r="H308" s="411">
        <v>502.84245087437841</v>
      </c>
      <c r="I308" s="134"/>
      <c r="J308" s="267">
        <v>97.94076765084273</v>
      </c>
      <c r="K308" s="267">
        <v>69.174456881041067</v>
      </c>
      <c r="L308" s="267">
        <v>81.810614629886075</v>
      </c>
      <c r="M308" s="267">
        <v>87.153140213415014</v>
      </c>
      <c r="N308" s="411">
        <v>84.019744843796218</v>
      </c>
      <c r="O308" s="139"/>
      <c r="P308" s="410">
        <f t="shared" si="12"/>
        <v>692.36092026000983</v>
      </c>
      <c r="Q308" s="410">
        <f t="shared" si="12"/>
        <v>481.94528120449843</v>
      </c>
      <c r="R308" s="410">
        <f t="shared" si="12"/>
        <v>571.99550736540073</v>
      </c>
      <c r="S308" s="410">
        <f t="shared" si="12"/>
        <v>601.14707404278977</v>
      </c>
      <c r="T308" s="410">
        <f t="shared" si="12"/>
        <v>586.86219571817469</v>
      </c>
    </row>
    <row r="309" spans="1:45">
      <c r="B309" s="133" t="s">
        <v>5</v>
      </c>
      <c r="C309" s="133"/>
      <c r="D309" s="267">
        <v>27912.219905429789</v>
      </c>
      <c r="E309" s="267">
        <v>26573.309474097397</v>
      </c>
      <c r="F309" s="267">
        <v>26154.555466319667</v>
      </c>
      <c r="G309" s="267">
        <v>27160.223657332375</v>
      </c>
      <c r="H309" s="411">
        <v>26950.077125794804</v>
      </c>
      <c r="I309" s="134"/>
      <c r="J309" s="267">
        <v>6698.8432356386656</v>
      </c>
      <c r="K309" s="267">
        <v>6743.2034036344603</v>
      </c>
      <c r="L309" s="267">
        <v>6616.1994647715337</v>
      </c>
      <c r="M309" s="267">
        <v>6989.876239598736</v>
      </c>
      <c r="N309" s="411">
        <v>6762.0305859108521</v>
      </c>
      <c r="O309" s="139"/>
      <c r="P309" s="410">
        <f t="shared" si="12"/>
        <v>34611.063141068458</v>
      </c>
      <c r="Q309" s="410">
        <f t="shared" si="12"/>
        <v>33316.51287773186</v>
      </c>
      <c r="R309" s="410">
        <f t="shared" si="12"/>
        <v>32770.7549310912</v>
      </c>
      <c r="S309" s="410">
        <f t="shared" si="12"/>
        <v>34150.099896931111</v>
      </c>
      <c r="T309" s="410">
        <f t="shared" si="12"/>
        <v>33712.107711705656</v>
      </c>
    </row>
    <row r="310" spans="1:45" s="113" customFormat="1">
      <c r="A310" s="110"/>
      <c r="B310" s="133" t="s">
        <v>7</v>
      </c>
      <c r="C310" s="133"/>
      <c r="D310" s="267">
        <v>1100</v>
      </c>
      <c r="E310" s="267">
        <v>1100</v>
      </c>
      <c r="F310" s="267">
        <v>1100</v>
      </c>
      <c r="G310" s="267">
        <v>1100</v>
      </c>
      <c r="H310" s="411">
        <v>1100</v>
      </c>
      <c r="I310" s="134"/>
      <c r="J310" s="267">
        <v>0</v>
      </c>
      <c r="K310" s="267">
        <v>0</v>
      </c>
      <c r="L310" s="267">
        <v>0</v>
      </c>
      <c r="M310" s="267">
        <v>0</v>
      </c>
      <c r="N310" s="411">
        <v>0</v>
      </c>
      <c r="O310" s="139"/>
      <c r="P310" s="410">
        <f t="shared" si="12"/>
        <v>1100</v>
      </c>
      <c r="Q310" s="410">
        <f t="shared" si="12"/>
        <v>1100</v>
      </c>
      <c r="R310" s="410">
        <f t="shared" si="12"/>
        <v>1100</v>
      </c>
      <c r="S310" s="410">
        <f t="shared" si="12"/>
        <v>1100</v>
      </c>
      <c r="T310" s="410">
        <f t="shared" si="12"/>
        <v>1100</v>
      </c>
    </row>
    <row r="311" spans="1:45" s="113" customFormat="1">
      <c r="A311" s="110"/>
      <c r="B311" s="133" t="s">
        <v>9</v>
      </c>
      <c r="C311" s="133"/>
      <c r="D311" s="267">
        <v>1685.1077492603026</v>
      </c>
      <c r="E311" s="267">
        <v>1643.5793689142911</v>
      </c>
      <c r="F311" s="267">
        <v>1630.6744720440511</v>
      </c>
      <c r="G311" s="267">
        <v>1690.4502413757909</v>
      </c>
      <c r="H311" s="411">
        <v>1662.4529578986089</v>
      </c>
      <c r="I311" s="134"/>
      <c r="J311" s="267">
        <v>107.66637700355128</v>
      </c>
      <c r="K311" s="267">
        <v>106.35394191955413</v>
      </c>
      <c r="L311" s="267">
        <v>104.91917687573077</v>
      </c>
      <c r="M311" s="267">
        <v>111.31364915715008</v>
      </c>
      <c r="N311" s="411">
        <v>107.56328623899657</v>
      </c>
      <c r="O311" s="139"/>
      <c r="P311" s="410">
        <f t="shared" si="12"/>
        <v>1792.774126263854</v>
      </c>
      <c r="Q311" s="410">
        <f t="shared" si="12"/>
        <v>1749.9333108338451</v>
      </c>
      <c r="R311" s="410">
        <f t="shared" si="12"/>
        <v>1735.5936489197818</v>
      </c>
      <c r="S311" s="410">
        <f t="shared" si="12"/>
        <v>1801.7638905329411</v>
      </c>
      <c r="T311" s="410">
        <f t="shared" si="12"/>
        <v>1770.0162441376056</v>
      </c>
    </row>
    <row r="312" spans="1:45" s="113" customFormat="1">
      <c r="A312" s="110"/>
      <c r="B312" s="133" t="s">
        <v>10</v>
      </c>
      <c r="C312" s="133"/>
      <c r="D312" s="267">
        <v>22477.346444506693</v>
      </c>
      <c r="E312" s="267">
        <v>22167.09884164701</v>
      </c>
      <c r="F312" s="267">
        <v>22221.411058410096</v>
      </c>
      <c r="G312" s="267">
        <v>23262.789897102582</v>
      </c>
      <c r="H312" s="411">
        <v>22532.161560416596</v>
      </c>
      <c r="I312" s="134"/>
      <c r="J312" s="267">
        <v>7311.9739886852767</v>
      </c>
      <c r="K312" s="267">
        <v>7340.4054033467237</v>
      </c>
      <c r="L312" s="267">
        <v>7335.5530473869185</v>
      </c>
      <c r="M312" s="267">
        <v>7814.7849040154942</v>
      </c>
      <c r="N312" s="411">
        <v>7450.6793358586037</v>
      </c>
      <c r="O312" s="139"/>
      <c r="P312" s="410">
        <f t="shared" si="12"/>
        <v>29789.32043319197</v>
      </c>
      <c r="Q312" s="410">
        <f t="shared" si="12"/>
        <v>29507.504244993732</v>
      </c>
      <c r="R312" s="410">
        <f t="shared" si="12"/>
        <v>29556.964105797015</v>
      </c>
      <c r="S312" s="410">
        <f t="shared" si="12"/>
        <v>31077.574801118077</v>
      </c>
      <c r="T312" s="410">
        <f t="shared" si="12"/>
        <v>29982.8408962752</v>
      </c>
    </row>
    <row r="313" spans="1:45" s="113" customFormat="1">
      <c r="A313" s="110"/>
      <c r="B313" s="133" t="s">
        <v>12</v>
      </c>
      <c r="C313" s="133"/>
      <c r="D313" s="267">
        <v>38590.977912601891</v>
      </c>
      <c r="E313" s="267">
        <v>38424.216359331534</v>
      </c>
      <c r="F313" s="267">
        <v>38226.82112847158</v>
      </c>
      <c r="G313" s="267">
        <v>39343.301890100047</v>
      </c>
      <c r="H313" s="411">
        <v>38646.329322626261</v>
      </c>
      <c r="I313" s="134"/>
      <c r="J313" s="267">
        <v>18858.877236105927</v>
      </c>
      <c r="K313" s="267">
        <v>19185.641369962876</v>
      </c>
      <c r="L313" s="267">
        <v>19105.004508513179</v>
      </c>
      <c r="M313" s="267">
        <v>19945.220216144953</v>
      </c>
      <c r="N313" s="411">
        <v>19273.685832681735</v>
      </c>
      <c r="O313" s="139"/>
      <c r="P313" s="410">
        <f t="shared" si="12"/>
        <v>57449.855148707822</v>
      </c>
      <c r="Q313" s="410">
        <f t="shared" si="12"/>
        <v>57609.85772929441</v>
      </c>
      <c r="R313" s="410">
        <f t="shared" si="12"/>
        <v>57331.825636984759</v>
      </c>
      <c r="S313" s="410">
        <f t="shared" si="12"/>
        <v>59288.522106245</v>
      </c>
      <c r="T313" s="410">
        <f t="shared" si="12"/>
        <v>57920.015155307992</v>
      </c>
    </row>
    <row r="314" spans="1:45" s="113" customFormat="1">
      <c r="A314" s="110"/>
      <c r="B314" s="133" t="s">
        <v>13</v>
      </c>
      <c r="C314" s="133"/>
      <c r="D314" s="267">
        <v>13043.65860862</v>
      </c>
      <c r="E314" s="267">
        <v>14003.829744567629</v>
      </c>
      <c r="F314" s="267">
        <v>15064.324319870499</v>
      </c>
      <c r="G314" s="267">
        <v>13324.21457169098</v>
      </c>
      <c r="H314" s="411">
        <v>13859.006811187277</v>
      </c>
      <c r="I314" s="134"/>
      <c r="J314" s="267">
        <v>3193.0877872908845</v>
      </c>
      <c r="K314" s="267">
        <v>3179.1301071203443</v>
      </c>
      <c r="L314" s="267">
        <v>3144.0504591831364</v>
      </c>
      <c r="M314" s="267">
        <v>3306.7985859865194</v>
      </c>
      <c r="N314" s="411">
        <v>3205.7667348952209</v>
      </c>
      <c r="O314" s="139"/>
      <c r="P314" s="410">
        <f t="shared" si="12"/>
        <v>16236.746395910885</v>
      </c>
      <c r="Q314" s="410">
        <f t="shared" si="12"/>
        <v>17182.959851687974</v>
      </c>
      <c r="R314" s="410">
        <f t="shared" si="12"/>
        <v>18208.374779053636</v>
      </c>
      <c r="S314" s="410">
        <f t="shared" si="12"/>
        <v>16631.013157677498</v>
      </c>
      <c r="T314" s="410">
        <f t="shared" si="12"/>
        <v>17064.773546082499</v>
      </c>
    </row>
    <row r="315" spans="1:45" s="113" customFormat="1">
      <c r="A315" s="110"/>
      <c r="B315" s="133" t="s">
        <v>14</v>
      </c>
      <c r="C315" s="133"/>
      <c r="D315" s="267">
        <v>23459.116885377778</v>
      </c>
      <c r="E315" s="267">
        <v>29188.134320539517</v>
      </c>
      <c r="F315" s="267">
        <v>31587.955385539208</v>
      </c>
      <c r="G315" s="267">
        <v>27011.44540015233</v>
      </c>
      <c r="H315" s="411">
        <v>27811.662997902204</v>
      </c>
      <c r="I315" s="134"/>
      <c r="J315" s="267">
        <v>6353.267583196337</v>
      </c>
      <c r="K315" s="267">
        <v>8083.2663221185376</v>
      </c>
      <c r="L315" s="267">
        <v>8711.9432039307067</v>
      </c>
      <c r="M315" s="267">
        <v>7568.6192312865342</v>
      </c>
      <c r="N315" s="411">
        <v>7679.2740851330291</v>
      </c>
      <c r="O315" s="139"/>
      <c r="P315" s="410">
        <f t="shared" si="12"/>
        <v>29812.384468574113</v>
      </c>
      <c r="Q315" s="410">
        <f t="shared" si="12"/>
        <v>37271.400642658053</v>
      </c>
      <c r="R315" s="410">
        <f t="shared" si="12"/>
        <v>40299.898589469914</v>
      </c>
      <c r="S315" s="410">
        <f t="shared" si="12"/>
        <v>34580.064631438865</v>
      </c>
      <c r="T315" s="410">
        <f t="shared" si="12"/>
        <v>35490.937083035235</v>
      </c>
    </row>
    <row r="316" spans="1:45" s="113" customFormat="1">
      <c r="A316" s="110"/>
      <c r="B316" s="133" t="s">
        <v>15</v>
      </c>
      <c r="C316" s="133"/>
      <c r="D316" s="267">
        <v>6379.8100573342526</v>
      </c>
      <c r="E316" s="267">
        <v>6407.6362487107017</v>
      </c>
      <c r="F316" s="267">
        <v>6294.8123876357886</v>
      </c>
      <c r="G316" s="267">
        <v>6572.0141323942535</v>
      </c>
      <c r="H316" s="411">
        <v>6413.5682065187493</v>
      </c>
      <c r="I316" s="134"/>
      <c r="J316" s="267">
        <v>933.04667021377406</v>
      </c>
      <c r="K316" s="267">
        <v>966.56159095659257</v>
      </c>
      <c r="L316" s="267">
        <v>957.426143891577</v>
      </c>
      <c r="M316" s="267">
        <v>1023.7848140890359</v>
      </c>
      <c r="N316" s="411">
        <v>970.20480478774493</v>
      </c>
      <c r="O316" s="139"/>
      <c r="P316" s="410">
        <f t="shared" si="12"/>
        <v>7312.8567275480264</v>
      </c>
      <c r="Q316" s="410">
        <f t="shared" si="12"/>
        <v>7374.1978396672939</v>
      </c>
      <c r="R316" s="410">
        <f t="shared" si="12"/>
        <v>7252.2385315273659</v>
      </c>
      <c r="S316" s="410">
        <f t="shared" si="12"/>
        <v>7595.798946483289</v>
      </c>
      <c r="T316" s="410">
        <f t="shared" si="12"/>
        <v>7383.7730113064945</v>
      </c>
    </row>
    <row r="317" spans="1:45" s="113" customFormat="1">
      <c r="A317" s="110"/>
      <c r="B317" s="133" t="s">
        <v>16</v>
      </c>
      <c r="C317" s="133"/>
      <c r="D317" s="267">
        <v>14410.44207816776</v>
      </c>
      <c r="E317" s="267">
        <v>14183.377000266468</v>
      </c>
      <c r="F317" s="267">
        <v>14082.173910206606</v>
      </c>
      <c r="G317" s="267">
        <v>14713.85959349061</v>
      </c>
      <c r="H317" s="411">
        <v>14347.46314553286</v>
      </c>
      <c r="I317" s="134"/>
      <c r="J317" s="267">
        <v>1505.4218444509163</v>
      </c>
      <c r="K317" s="267">
        <v>1537.2535891675445</v>
      </c>
      <c r="L317" s="267">
        <v>1462.9088862586652</v>
      </c>
      <c r="M317" s="267">
        <v>1502.4813862045039</v>
      </c>
      <c r="N317" s="411">
        <v>1502.0164265204073</v>
      </c>
      <c r="O317" s="139"/>
      <c r="P317" s="410">
        <f t="shared" si="12"/>
        <v>15915.863922618677</v>
      </c>
      <c r="Q317" s="410">
        <f t="shared" si="12"/>
        <v>15720.630589434013</v>
      </c>
      <c r="R317" s="410">
        <f t="shared" si="12"/>
        <v>15545.082796465271</v>
      </c>
      <c r="S317" s="410">
        <f t="shared" si="12"/>
        <v>16216.340979695113</v>
      </c>
      <c r="T317" s="410">
        <f t="shared" si="12"/>
        <v>15849.479572053267</v>
      </c>
    </row>
    <row r="318" spans="1:45" s="113" customFormat="1">
      <c r="A318" s="110"/>
      <c r="B318" s="133" t="s">
        <v>17</v>
      </c>
      <c r="C318" s="133"/>
      <c r="D318" s="267">
        <v>703.40060629315474</v>
      </c>
      <c r="E318" s="267">
        <v>658.02634141777025</v>
      </c>
      <c r="F318" s="267">
        <v>674.45492354546082</v>
      </c>
      <c r="G318" s="267">
        <v>731.60094419529935</v>
      </c>
      <c r="H318" s="411">
        <v>691.87070386292135</v>
      </c>
      <c r="I318" s="134"/>
      <c r="J318" s="267">
        <v>505.23812122668454</v>
      </c>
      <c r="K318" s="267">
        <v>482.27557691773569</v>
      </c>
      <c r="L318" s="267">
        <v>492.28645573066461</v>
      </c>
      <c r="M318" s="267">
        <v>542.51847006726859</v>
      </c>
      <c r="N318" s="411">
        <v>505.57965598558837</v>
      </c>
      <c r="O318" s="139"/>
      <c r="P318" s="410">
        <f t="shared" si="12"/>
        <v>1208.6387275198392</v>
      </c>
      <c r="Q318" s="410">
        <f t="shared" si="12"/>
        <v>1140.3019183355059</v>
      </c>
      <c r="R318" s="410">
        <f t="shared" si="12"/>
        <v>1166.7413792761254</v>
      </c>
      <c r="S318" s="410">
        <f t="shared" si="12"/>
        <v>1274.1194142625679</v>
      </c>
      <c r="T318" s="410">
        <f t="shared" si="12"/>
        <v>1197.4503598485098</v>
      </c>
    </row>
    <row r="319" spans="1:45" s="113" customFormat="1">
      <c r="A319" s="110"/>
      <c r="B319" s="133" t="s">
        <v>18</v>
      </c>
      <c r="C319" s="133"/>
      <c r="D319" s="267">
        <v>8431.9587145852129</v>
      </c>
      <c r="E319" s="267">
        <v>8173.7745585812663</v>
      </c>
      <c r="F319" s="267">
        <v>8213.4845422630442</v>
      </c>
      <c r="G319" s="267">
        <v>8603.9540295154893</v>
      </c>
      <c r="H319" s="411">
        <v>8343.5671610336703</v>
      </c>
      <c r="I319" s="134"/>
      <c r="J319" s="267">
        <v>3192.310375026866</v>
      </c>
      <c r="K319" s="267">
        <v>3153.4355370875392</v>
      </c>
      <c r="L319" s="267">
        <v>3156.9904635881812</v>
      </c>
      <c r="M319" s="267">
        <v>3363.6023805583736</v>
      </c>
      <c r="N319" s="411">
        <v>3216.5846890652401</v>
      </c>
      <c r="O319" s="139"/>
      <c r="P319" s="410">
        <f t="shared" si="12"/>
        <v>11624.269089612078</v>
      </c>
      <c r="Q319" s="410">
        <f t="shared" si="12"/>
        <v>11327.210095668805</v>
      </c>
      <c r="R319" s="410">
        <f t="shared" si="12"/>
        <v>11370.475005851225</v>
      </c>
      <c r="S319" s="410">
        <f t="shared" si="12"/>
        <v>11967.556410073863</v>
      </c>
      <c r="T319" s="410">
        <f t="shared" si="12"/>
        <v>11560.151850098911</v>
      </c>
    </row>
    <row r="320" spans="1:45" s="113" customFormat="1">
      <c r="A320" s="110"/>
      <c r="B320" s="133" t="s">
        <v>20</v>
      </c>
      <c r="C320" s="133"/>
      <c r="D320" s="267">
        <v>4701.2540942840824</v>
      </c>
      <c r="E320" s="267">
        <v>4736.6911245703868</v>
      </c>
      <c r="F320" s="267">
        <v>4781.7414766314841</v>
      </c>
      <c r="G320" s="267">
        <v>4727.6023565446776</v>
      </c>
      <c r="H320" s="411">
        <v>4736.8222630076571</v>
      </c>
      <c r="I320" s="134"/>
      <c r="J320" s="267">
        <v>814.48413029529479</v>
      </c>
      <c r="K320" s="267">
        <v>821.41725553593017</v>
      </c>
      <c r="L320" s="267">
        <v>823.27592021602629</v>
      </c>
      <c r="M320" s="267">
        <v>850.01447142865061</v>
      </c>
      <c r="N320" s="411">
        <v>827.29794436897544</v>
      </c>
      <c r="O320" s="139"/>
      <c r="P320" s="410">
        <f t="shared" si="12"/>
        <v>5515.7382245793769</v>
      </c>
      <c r="Q320" s="410">
        <f t="shared" si="12"/>
        <v>5558.1083801063169</v>
      </c>
      <c r="R320" s="410">
        <f t="shared" si="12"/>
        <v>5605.0173968475101</v>
      </c>
      <c r="S320" s="410">
        <f t="shared" si="12"/>
        <v>5577.6168279733283</v>
      </c>
      <c r="T320" s="410">
        <f t="shared" si="12"/>
        <v>5564.1202073766326</v>
      </c>
    </row>
    <row r="321" spans="1:45" s="113" customFormat="1">
      <c r="A321" s="110"/>
      <c r="B321" s="133" t="s">
        <v>21</v>
      </c>
      <c r="C321" s="133"/>
      <c r="D321" s="267">
        <v>32298.825011090448</v>
      </c>
      <c r="E321" s="267">
        <v>32868.036940087295</v>
      </c>
      <c r="F321" s="267">
        <v>35056.105010748179</v>
      </c>
      <c r="G321" s="267">
        <v>33751.255660709925</v>
      </c>
      <c r="H321" s="411">
        <v>33493.555655658965</v>
      </c>
      <c r="I321" s="134"/>
      <c r="J321" s="267">
        <v>5.7592064462036161</v>
      </c>
      <c r="K321" s="267">
        <v>6.0876403663054006</v>
      </c>
      <c r="L321" s="267">
        <v>6.1618839121098965</v>
      </c>
      <c r="M321" s="267">
        <v>6.3051607627135704</v>
      </c>
      <c r="N321" s="411">
        <v>6.0784728718331209</v>
      </c>
      <c r="O321" s="139"/>
      <c r="P321" s="410">
        <f t="shared" si="12"/>
        <v>32304.584217536652</v>
      </c>
      <c r="Q321" s="410">
        <f t="shared" si="12"/>
        <v>32874.124580453601</v>
      </c>
      <c r="R321" s="410">
        <f t="shared" si="12"/>
        <v>35062.266894660286</v>
      </c>
      <c r="S321" s="410">
        <f t="shared" si="12"/>
        <v>33757.560821472638</v>
      </c>
      <c r="T321" s="410">
        <f t="shared" si="12"/>
        <v>33499.634128530801</v>
      </c>
    </row>
    <row r="322" spans="1:45" s="113" customFormat="1">
      <c r="A322" s="110"/>
      <c r="B322" s="133" t="s">
        <v>22</v>
      </c>
      <c r="C322" s="133"/>
      <c r="D322" s="267">
        <v>17464.554289344731</v>
      </c>
      <c r="E322" s="267">
        <v>16952.888717080037</v>
      </c>
      <c r="F322" s="267">
        <v>15424.377204431268</v>
      </c>
      <c r="G322" s="267">
        <v>17874.171186612381</v>
      </c>
      <c r="H322" s="411">
        <v>16928.997849367104</v>
      </c>
      <c r="I322" s="134"/>
      <c r="J322" s="267">
        <v>1757.1551076415785</v>
      </c>
      <c r="K322" s="267">
        <v>1742.4028524670787</v>
      </c>
      <c r="L322" s="267">
        <v>1582.7527922036757</v>
      </c>
      <c r="M322" s="267">
        <v>1857.7133640261409</v>
      </c>
      <c r="N322" s="411">
        <v>1735.0060290846181</v>
      </c>
      <c r="O322" s="139"/>
      <c r="P322" s="410">
        <f t="shared" si="12"/>
        <v>19221.709396986309</v>
      </c>
      <c r="Q322" s="410">
        <f t="shared" si="12"/>
        <v>18695.291569547117</v>
      </c>
      <c r="R322" s="410">
        <f t="shared" si="12"/>
        <v>17007.129996634943</v>
      </c>
      <c r="S322" s="410">
        <f t="shared" si="12"/>
        <v>19731.884550638522</v>
      </c>
      <c r="T322" s="410">
        <f t="shared" si="12"/>
        <v>18664.003878451724</v>
      </c>
    </row>
    <row r="323" spans="1:45" s="113" customFormat="1">
      <c r="A323" s="110"/>
      <c r="B323" s="133" t="s">
        <v>100</v>
      </c>
      <c r="C323" s="133"/>
      <c r="D323" s="267">
        <v>9803.9184560740323</v>
      </c>
      <c r="E323" s="267">
        <v>9710.8171895959113</v>
      </c>
      <c r="F323" s="267">
        <v>9535.5494220403743</v>
      </c>
      <c r="G323" s="267">
        <v>10076.820747847178</v>
      </c>
      <c r="H323" s="411">
        <v>9781.7764538893734</v>
      </c>
      <c r="I323" s="134"/>
      <c r="J323" s="267">
        <v>2609.9096232708562</v>
      </c>
      <c r="K323" s="267">
        <v>2637.6990889618946</v>
      </c>
      <c r="L323" s="267">
        <v>2579.4562136360187</v>
      </c>
      <c r="M323" s="267">
        <v>2769.3719245773864</v>
      </c>
      <c r="N323" s="411">
        <v>2649.1092126115391</v>
      </c>
      <c r="O323" s="139"/>
      <c r="P323" s="410">
        <f t="shared" si="12"/>
        <v>12413.828079344888</v>
      </c>
      <c r="Q323" s="410">
        <f t="shared" si="12"/>
        <v>12348.516278557807</v>
      </c>
      <c r="R323" s="410">
        <f t="shared" si="12"/>
        <v>12115.005635676393</v>
      </c>
      <c r="S323" s="410">
        <f t="shared" si="12"/>
        <v>12846.192672424564</v>
      </c>
      <c r="T323" s="410">
        <f t="shared" si="12"/>
        <v>12430.885666500912</v>
      </c>
    </row>
    <row r="324" spans="1:45" s="113" customFormat="1">
      <c r="A324" s="110"/>
      <c r="B324" s="133" t="s">
        <v>101</v>
      </c>
      <c r="C324" s="133"/>
      <c r="D324" s="267">
        <v>4124.3902354050915</v>
      </c>
      <c r="E324" s="267">
        <v>4270.4565422065079</v>
      </c>
      <c r="F324" s="267">
        <v>4340.361103621136</v>
      </c>
      <c r="G324" s="267">
        <v>4371.527369718071</v>
      </c>
      <c r="H324" s="411">
        <v>4276.6838127377014</v>
      </c>
      <c r="I324" s="134"/>
      <c r="J324" s="267">
        <v>1091.9791184568921</v>
      </c>
      <c r="K324" s="267">
        <v>1154.2521044826838</v>
      </c>
      <c r="L324" s="267">
        <v>1168.3291136081593</v>
      </c>
      <c r="M324" s="267">
        <v>1195.4952397887225</v>
      </c>
      <c r="N324" s="411">
        <v>1152.5138940841143</v>
      </c>
      <c r="O324" s="139"/>
      <c r="P324" s="410">
        <f t="shared" si="12"/>
        <v>5216.3693538619837</v>
      </c>
      <c r="Q324" s="410">
        <f t="shared" si="12"/>
        <v>5424.7086466891915</v>
      </c>
      <c r="R324" s="410">
        <f t="shared" si="12"/>
        <v>5508.6902172292957</v>
      </c>
      <c r="S324" s="410">
        <f t="shared" si="12"/>
        <v>5567.0226095067937</v>
      </c>
      <c r="T324" s="410">
        <f t="shared" si="12"/>
        <v>5429.1977068218157</v>
      </c>
    </row>
    <row r="325" spans="1:45" s="113" customFormat="1">
      <c r="A325" s="110"/>
      <c r="B325" s="133" t="s">
        <v>102</v>
      </c>
      <c r="C325" s="133"/>
      <c r="D325" s="267">
        <v>5257.8667127432227</v>
      </c>
      <c r="E325" s="267">
        <v>5194.933375489747</v>
      </c>
      <c r="F325" s="267">
        <v>5265.9634641930152</v>
      </c>
      <c r="G325" s="267">
        <v>5523.3897339068626</v>
      </c>
      <c r="H325" s="411">
        <v>5310.5383215832117</v>
      </c>
      <c r="I325" s="134"/>
      <c r="J325" s="267">
        <v>3047.2403919755343</v>
      </c>
      <c r="K325" s="267">
        <v>2946.1246072900808</v>
      </c>
      <c r="L325" s="267">
        <v>3109.8827199737193</v>
      </c>
      <c r="M325" s="267">
        <v>3093.51876839439</v>
      </c>
      <c r="N325" s="411">
        <v>3049.191621908431</v>
      </c>
      <c r="O325" s="139"/>
      <c r="P325" s="410">
        <f t="shared" si="12"/>
        <v>8305.1071047187579</v>
      </c>
      <c r="Q325" s="410">
        <f t="shared" si="12"/>
        <v>8141.0579827798283</v>
      </c>
      <c r="R325" s="410">
        <f t="shared" si="12"/>
        <v>8375.846184166734</v>
      </c>
      <c r="S325" s="410">
        <f t="shared" si="12"/>
        <v>8616.9085023012522</v>
      </c>
      <c r="T325" s="410">
        <f t="shared" si="12"/>
        <v>8359.7299434916422</v>
      </c>
    </row>
    <row r="326" spans="1:45">
      <c r="B326" s="133" t="s">
        <v>103</v>
      </c>
      <c r="C326" s="133"/>
      <c r="D326" s="267">
        <v>10081</v>
      </c>
      <c r="E326" s="267">
        <v>10526</v>
      </c>
      <c r="F326" s="267">
        <v>10822</v>
      </c>
      <c r="G326" s="267">
        <v>10971</v>
      </c>
      <c r="H326" s="411">
        <v>10600</v>
      </c>
      <c r="I326" s="134"/>
      <c r="J326" s="267">
        <v>0</v>
      </c>
      <c r="K326" s="267">
        <v>0</v>
      </c>
      <c r="L326" s="267">
        <v>0</v>
      </c>
      <c r="M326" s="267">
        <v>0</v>
      </c>
      <c r="N326" s="411">
        <v>0</v>
      </c>
      <c r="O326" s="139"/>
      <c r="P326" s="410">
        <f t="shared" si="12"/>
        <v>10081</v>
      </c>
      <c r="Q326" s="410">
        <f t="shared" si="12"/>
        <v>10526</v>
      </c>
      <c r="R326" s="410">
        <f t="shared" si="12"/>
        <v>10822</v>
      </c>
      <c r="S326" s="410">
        <f t="shared" si="12"/>
        <v>10971</v>
      </c>
      <c r="T326" s="410">
        <f t="shared" si="12"/>
        <v>10600</v>
      </c>
    </row>
    <row r="327" spans="1:45">
      <c r="B327" s="133" t="s">
        <v>104</v>
      </c>
      <c r="C327" s="133"/>
      <c r="D327" s="267"/>
      <c r="E327" s="267"/>
      <c r="F327" s="267"/>
      <c r="G327" s="267"/>
      <c r="H327" s="411"/>
      <c r="I327" s="134"/>
      <c r="J327" s="267"/>
      <c r="K327" s="267"/>
      <c r="L327" s="267"/>
      <c r="M327" s="267"/>
      <c r="N327" s="411"/>
      <c r="O327" s="139"/>
      <c r="P327" s="410"/>
      <c r="Q327" s="410"/>
      <c r="R327" s="410"/>
      <c r="S327" s="410"/>
      <c r="T327" s="410"/>
    </row>
    <row r="328" spans="1:45" ht="3.75" customHeight="1">
      <c r="B328" s="149"/>
      <c r="C328" s="150"/>
      <c r="D328" s="141"/>
      <c r="E328" s="141"/>
      <c r="F328" s="141"/>
      <c r="G328" s="141"/>
      <c r="H328" s="142"/>
      <c r="I328" s="143"/>
      <c r="J328" s="141"/>
      <c r="K328" s="141"/>
      <c r="L328" s="141"/>
      <c r="M328" s="141"/>
      <c r="N328" s="123"/>
      <c r="O328" s="144"/>
      <c r="P328" s="141"/>
      <c r="Q328" s="141"/>
      <c r="R328" s="141"/>
      <c r="S328" s="141"/>
      <c r="T328" s="141"/>
    </row>
    <row r="329" spans="1:45" ht="13.5" customHeight="1">
      <c r="B329" s="145">
        <v>2001</v>
      </c>
      <c r="C329" s="146"/>
      <c r="D329" s="146">
        <f>SUM(D330:D349)</f>
        <v>242417.68005318445</v>
      </c>
      <c r="E329" s="146">
        <f>SUM(E330:E349)</f>
        <v>248250.67720666254</v>
      </c>
      <c r="F329" s="146">
        <f>SUM(F330:F349)</f>
        <v>251236.79637362302</v>
      </c>
      <c r="G329" s="146">
        <f>SUM(G330:G349)</f>
        <v>251270.96556262561</v>
      </c>
      <c r="H329" s="147">
        <f>SUM(H330:H349)</f>
        <v>248287</v>
      </c>
      <c r="I329" s="148"/>
      <c r="J329" s="146">
        <f>SUM(J330:J349)</f>
        <v>73539.339050127805</v>
      </c>
      <c r="K329" s="146">
        <f>SUM(K330:K349)</f>
        <v>73266.729789188554</v>
      </c>
      <c r="L329" s="146">
        <f>SUM(L330:L349)</f>
        <v>72799.674269196985</v>
      </c>
      <c r="M329" s="146">
        <f>SUM(M330:M349)</f>
        <v>73491.815951832774</v>
      </c>
      <c r="N329" s="147">
        <f>SUM(N330:N349)</f>
        <v>73274.389765086511</v>
      </c>
      <c r="O329" s="148"/>
      <c r="P329" s="146">
        <f>SUM(P330:P349)</f>
        <v>315957.01910331228</v>
      </c>
      <c r="Q329" s="146">
        <f>SUM(Q330:Q349)</f>
        <v>321517.40699585102</v>
      </c>
      <c r="R329" s="146">
        <f>SUM(R330:R349)</f>
        <v>324036.47064281994</v>
      </c>
      <c r="S329" s="146">
        <f>SUM(S330:S349)</f>
        <v>324762.78151445836</v>
      </c>
      <c r="T329" s="146">
        <f>SUM(T330:T349)</f>
        <v>321561.38976508647</v>
      </c>
      <c r="U329" s="135"/>
    </row>
    <row r="330" spans="1:45" s="136" customFormat="1">
      <c r="B330" s="131" t="s">
        <v>3</v>
      </c>
      <c r="C330" s="131"/>
      <c r="D330" s="410">
        <v>6445</v>
      </c>
      <c r="E330" s="410">
        <v>7818</v>
      </c>
      <c r="F330" s="410">
        <v>7121</v>
      </c>
      <c r="G330" s="410">
        <v>6999</v>
      </c>
      <c r="H330" s="411">
        <v>7095</v>
      </c>
      <c r="I330" s="134"/>
      <c r="J330" s="410">
        <v>13574</v>
      </c>
      <c r="K330" s="410">
        <v>11167</v>
      </c>
      <c r="L330" s="410">
        <v>10419</v>
      </c>
      <c r="M330" s="410">
        <v>9524</v>
      </c>
      <c r="N330" s="411">
        <v>11171</v>
      </c>
      <c r="O330" s="139"/>
      <c r="P330" s="410">
        <f t="shared" ref="P330:T349" si="13">D330+J330</f>
        <v>20019</v>
      </c>
      <c r="Q330" s="410">
        <f t="shared" si="13"/>
        <v>18985</v>
      </c>
      <c r="R330" s="410">
        <f t="shared" si="13"/>
        <v>17540</v>
      </c>
      <c r="S330" s="410">
        <f t="shared" si="13"/>
        <v>16523</v>
      </c>
      <c r="T330" s="410">
        <f t="shared" si="13"/>
        <v>18266</v>
      </c>
      <c r="U330" s="113"/>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c r="AQ330" s="135"/>
      <c r="AR330" s="135"/>
      <c r="AS330" s="135"/>
    </row>
    <row r="331" spans="1:45">
      <c r="B331" s="133" t="s">
        <v>4</v>
      </c>
      <c r="C331" s="133"/>
      <c r="D331" s="267">
        <v>591.21994471216772</v>
      </c>
      <c r="E331" s="267">
        <v>410.54857050879008</v>
      </c>
      <c r="F331" s="267">
        <v>487.54586113835848</v>
      </c>
      <c r="G331" s="267">
        <v>511.22672037130076</v>
      </c>
      <c r="H331" s="411">
        <v>500.13527418265426</v>
      </c>
      <c r="I331" s="134"/>
      <c r="J331" s="267">
        <v>102.26232774946473</v>
      </c>
      <c r="K331" s="267">
        <v>72.226725919473324</v>
      </c>
      <c r="L331" s="267">
        <v>85.420444288243004</v>
      </c>
      <c r="M331" s="267">
        <v>90.998704652511591</v>
      </c>
      <c r="N331" s="411">
        <v>87.727050652423173</v>
      </c>
      <c r="O331" s="139"/>
      <c r="P331" s="410">
        <f t="shared" si="13"/>
        <v>693.48227246163242</v>
      </c>
      <c r="Q331" s="410">
        <f t="shared" si="13"/>
        <v>482.7752964282634</v>
      </c>
      <c r="R331" s="410">
        <f t="shared" si="13"/>
        <v>572.96630542660148</v>
      </c>
      <c r="S331" s="410">
        <f t="shared" si="13"/>
        <v>602.22542502381236</v>
      </c>
      <c r="T331" s="410">
        <f t="shared" si="13"/>
        <v>587.8623248350774</v>
      </c>
    </row>
    <row r="332" spans="1:45">
      <c r="B332" s="133" t="s">
        <v>5</v>
      </c>
      <c r="C332" s="133"/>
      <c r="D332" s="267">
        <v>28217.235244896896</v>
      </c>
      <c r="E332" s="267">
        <v>26732.829327558386</v>
      </c>
      <c r="F332" s="267">
        <v>26324.378088195564</v>
      </c>
      <c r="G332" s="267">
        <v>27297.460385929455</v>
      </c>
      <c r="H332" s="411">
        <v>27142.975761645081</v>
      </c>
      <c r="I332" s="134"/>
      <c r="J332" s="267">
        <v>7134.5111924768917</v>
      </c>
      <c r="K332" s="267">
        <v>7148.3609589234384</v>
      </c>
      <c r="L332" s="267">
        <v>7012.1993489120468</v>
      </c>
      <c r="M332" s="267">
        <v>7398.0068108153782</v>
      </c>
      <c r="N332" s="411">
        <v>7173.2695777819399</v>
      </c>
      <c r="O332" s="139"/>
      <c r="P332" s="410">
        <f t="shared" si="13"/>
        <v>35351.746437373789</v>
      </c>
      <c r="Q332" s="410">
        <f t="shared" si="13"/>
        <v>33881.190286481826</v>
      </c>
      <c r="R332" s="410">
        <f t="shared" si="13"/>
        <v>33336.577437107611</v>
      </c>
      <c r="S332" s="410">
        <f t="shared" si="13"/>
        <v>34695.46719674483</v>
      </c>
      <c r="T332" s="410">
        <f t="shared" si="13"/>
        <v>34316.24533942702</v>
      </c>
    </row>
    <row r="333" spans="1:45">
      <c r="B333" s="133" t="s">
        <v>7</v>
      </c>
      <c r="C333" s="133"/>
      <c r="D333" s="267">
        <v>1100</v>
      </c>
      <c r="E333" s="267">
        <v>1100</v>
      </c>
      <c r="F333" s="267">
        <v>1100</v>
      </c>
      <c r="G333" s="267">
        <v>1100</v>
      </c>
      <c r="H333" s="411">
        <v>1100</v>
      </c>
      <c r="I333" s="134"/>
      <c r="J333" s="267">
        <v>0</v>
      </c>
      <c r="K333" s="267">
        <v>0</v>
      </c>
      <c r="L333" s="267">
        <v>0</v>
      </c>
      <c r="M333" s="267">
        <v>0</v>
      </c>
      <c r="N333" s="411">
        <v>0</v>
      </c>
      <c r="O333" s="139"/>
      <c r="P333" s="410">
        <f t="shared" si="13"/>
        <v>1100</v>
      </c>
      <c r="Q333" s="410">
        <f t="shared" si="13"/>
        <v>1100</v>
      </c>
      <c r="R333" s="410">
        <f t="shared" si="13"/>
        <v>1100</v>
      </c>
      <c r="S333" s="410">
        <f t="shared" si="13"/>
        <v>1100</v>
      </c>
      <c r="T333" s="410">
        <f t="shared" si="13"/>
        <v>1100</v>
      </c>
    </row>
    <row r="334" spans="1:45">
      <c r="B334" s="133" t="s">
        <v>9</v>
      </c>
      <c r="C334" s="133"/>
      <c r="D334" s="267">
        <v>1678.1890538735024</v>
      </c>
      <c r="E334" s="267">
        <v>1636.8842518334241</v>
      </c>
      <c r="F334" s="267">
        <v>1624.0488316669823</v>
      </c>
      <c r="G334" s="267">
        <v>1683.5027833614408</v>
      </c>
      <c r="H334" s="411">
        <v>1655.6562301838376</v>
      </c>
      <c r="I334" s="134"/>
      <c r="J334" s="267">
        <v>112.10820249222093</v>
      </c>
      <c r="K334" s="267">
        <v>110.73785723223605</v>
      </c>
      <c r="L334" s="267">
        <v>109.23978429821534</v>
      </c>
      <c r="M334" s="267">
        <v>115.91640768918732</v>
      </c>
      <c r="N334" s="411">
        <v>112.00056292796492</v>
      </c>
      <c r="O334" s="139"/>
      <c r="P334" s="410">
        <f t="shared" si="13"/>
        <v>1790.2972563657233</v>
      </c>
      <c r="Q334" s="410">
        <f t="shared" si="13"/>
        <v>1747.6221090656602</v>
      </c>
      <c r="R334" s="410">
        <f t="shared" si="13"/>
        <v>1733.2886159651976</v>
      </c>
      <c r="S334" s="410">
        <f t="shared" si="13"/>
        <v>1799.4191910506281</v>
      </c>
      <c r="T334" s="410">
        <f t="shared" si="13"/>
        <v>1767.6567931118025</v>
      </c>
    </row>
    <row r="335" spans="1:45">
      <c r="B335" s="133" t="s">
        <v>10</v>
      </c>
      <c r="C335" s="133"/>
      <c r="D335" s="267">
        <v>21188.826358428269</v>
      </c>
      <c r="E335" s="267">
        <v>20897.33050921165</v>
      </c>
      <c r="F335" s="267">
        <v>20948.13002999224</v>
      </c>
      <c r="G335" s="267">
        <v>21929.145903722005</v>
      </c>
      <c r="H335" s="411">
        <v>21240.858200338538</v>
      </c>
      <c r="I335" s="134"/>
      <c r="J335" s="267">
        <v>7228.0440049700328</v>
      </c>
      <c r="K335" s="267">
        <v>7256.8583600806242</v>
      </c>
      <c r="L335" s="267">
        <v>7251.7673062752492</v>
      </c>
      <c r="M335" s="267">
        <v>7725.011238571522</v>
      </c>
      <c r="N335" s="411">
        <v>7365.4202274743575</v>
      </c>
      <c r="O335" s="139"/>
      <c r="P335" s="410">
        <f t="shared" si="13"/>
        <v>28416.870363398302</v>
      </c>
      <c r="Q335" s="410">
        <f t="shared" si="13"/>
        <v>28154.188869292273</v>
      </c>
      <c r="R335" s="410">
        <f t="shared" si="13"/>
        <v>28199.897336267488</v>
      </c>
      <c r="S335" s="410">
        <f t="shared" si="13"/>
        <v>29654.157142293527</v>
      </c>
      <c r="T335" s="410">
        <f t="shared" si="13"/>
        <v>28606.278427812897</v>
      </c>
    </row>
    <row r="336" spans="1:45">
      <c r="B336" s="133" t="s">
        <v>12</v>
      </c>
      <c r="C336" s="133"/>
      <c r="D336" s="267">
        <v>37878.919317013409</v>
      </c>
      <c r="E336" s="267">
        <v>37714.261724164222</v>
      </c>
      <c r="F336" s="267">
        <v>37519.114366788868</v>
      </c>
      <c r="G336" s="267">
        <v>38615.742657316281</v>
      </c>
      <c r="H336" s="411">
        <v>37932.009516320701</v>
      </c>
      <c r="I336" s="134"/>
      <c r="J336" s="267">
        <v>19422.246636094547</v>
      </c>
      <c r="K336" s="267">
        <v>19758.212803712711</v>
      </c>
      <c r="L336" s="267">
        <v>19674.54833802897</v>
      </c>
      <c r="M336" s="267">
        <v>20540.252337833015</v>
      </c>
      <c r="N336" s="411">
        <v>19848.81502891731</v>
      </c>
      <c r="O336" s="139"/>
      <c r="P336" s="410">
        <f t="shared" si="13"/>
        <v>57301.165953107957</v>
      </c>
      <c r="Q336" s="410">
        <f t="shared" si="13"/>
        <v>57472.474527876933</v>
      </c>
      <c r="R336" s="410">
        <f t="shared" si="13"/>
        <v>57193.662704817834</v>
      </c>
      <c r="S336" s="410">
        <f t="shared" si="13"/>
        <v>59155.994995149296</v>
      </c>
      <c r="T336" s="410">
        <f t="shared" si="13"/>
        <v>57780.824545238007</v>
      </c>
    </row>
    <row r="337" spans="2:21">
      <c r="B337" s="133" t="s">
        <v>13</v>
      </c>
      <c r="C337" s="133"/>
      <c r="D337" s="267">
        <v>12839.439088286075</v>
      </c>
      <c r="E337" s="267">
        <v>13762.755384429536</v>
      </c>
      <c r="F337" s="267">
        <v>14789.20798273706</v>
      </c>
      <c r="G337" s="267">
        <v>13107.111891914017</v>
      </c>
      <c r="H337" s="411">
        <v>13624.628586841673</v>
      </c>
      <c r="I337" s="134"/>
      <c r="J337" s="267">
        <v>3380.7573239635262</v>
      </c>
      <c r="K337" s="267">
        <v>3365.1949096829617</v>
      </c>
      <c r="L337" s="267">
        <v>3327.783310130802</v>
      </c>
      <c r="M337" s="267">
        <v>3501.2267737768439</v>
      </c>
      <c r="N337" s="411">
        <v>3393.7405793885328</v>
      </c>
      <c r="O337" s="139"/>
      <c r="P337" s="410">
        <f t="shared" si="13"/>
        <v>16220.196412249601</v>
      </c>
      <c r="Q337" s="410">
        <f t="shared" si="13"/>
        <v>17127.950294112499</v>
      </c>
      <c r="R337" s="410">
        <f t="shared" si="13"/>
        <v>18116.99129286786</v>
      </c>
      <c r="S337" s="410">
        <f t="shared" si="13"/>
        <v>16608.338665690862</v>
      </c>
      <c r="T337" s="410">
        <f t="shared" si="13"/>
        <v>17018.369166230204</v>
      </c>
    </row>
    <row r="338" spans="2:21">
      <c r="B338" s="133" t="s">
        <v>14</v>
      </c>
      <c r="C338" s="133"/>
      <c r="D338" s="267">
        <v>23397.096666069221</v>
      </c>
      <c r="E338" s="267">
        <v>29110.967967662189</v>
      </c>
      <c r="F338" s="267">
        <v>31504.444487405559</v>
      </c>
      <c r="G338" s="267">
        <v>26940.033685221035</v>
      </c>
      <c r="H338" s="411">
        <v>27738.135701589501</v>
      </c>
      <c r="I338" s="134"/>
      <c r="J338" s="267">
        <v>6651.8749492579054</v>
      </c>
      <c r="K338" s="267">
        <v>8463.1846608338783</v>
      </c>
      <c r="L338" s="267">
        <v>9121.4097310897778</v>
      </c>
      <c r="M338" s="267">
        <v>7924.3488497516773</v>
      </c>
      <c r="N338" s="411">
        <v>8040.2045477333104</v>
      </c>
      <c r="O338" s="139"/>
      <c r="P338" s="410">
        <f t="shared" si="13"/>
        <v>30048.971615327126</v>
      </c>
      <c r="Q338" s="410">
        <f t="shared" si="13"/>
        <v>37574.152628496071</v>
      </c>
      <c r="R338" s="410">
        <f t="shared" si="13"/>
        <v>40625.85421849534</v>
      </c>
      <c r="S338" s="410">
        <f t="shared" si="13"/>
        <v>34864.382534972712</v>
      </c>
      <c r="T338" s="410">
        <f t="shared" si="13"/>
        <v>35778.340249322813</v>
      </c>
    </row>
    <row r="339" spans="2:21">
      <c r="B339" s="133" t="s">
        <v>15</v>
      </c>
      <c r="C339" s="133"/>
      <c r="D339" s="267">
        <v>6029.9772884858821</v>
      </c>
      <c r="E339" s="267">
        <v>6048.2127736399134</v>
      </c>
      <c r="F339" s="267">
        <v>5939.4112921215465</v>
      </c>
      <c r="G339" s="267">
        <v>6196.204421039969</v>
      </c>
      <c r="H339" s="411">
        <v>6053.4514438218284</v>
      </c>
      <c r="I339" s="134"/>
      <c r="J339" s="267">
        <v>928.75143023546161</v>
      </c>
      <c r="K339" s="267">
        <v>960.11188363086717</v>
      </c>
      <c r="L339" s="267">
        <v>950.49113835522746</v>
      </c>
      <c r="M339" s="267">
        <v>1015.2193400332699</v>
      </c>
      <c r="N339" s="411">
        <v>963.6434480637065</v>
      </c>
      <c r="O339" s="139"/>
      <c r="P339" s="410">
        <f t="shared" si="13"/>
        <v>6958.7287187213442</v>
      </c>
      <c r="Q339" s="410">
        <f t="shared" si="13"/>
        <v>7008.3246572707803</v>
      </c>
      <c r="R339" s="410">
        <f t="shared" si="13"/>
        <v>6889.9024304767736</v>
      </c>
      <c r="S339" s="410">
        <f t="shared" si="13"/>
        <v>7211.4237610732389</v>
      </c>
      <c r="T339" s="410">
        <f t="shared" si="13"/>
        <v>7017.0948918855347</v>
      </c>
    </row>
    <row r="340" spans="2:21">
      <c r="B340" s="133" t="s">
        <v>16</v>
      </c>
      <c r="C340" s="133"/>
      <c r="D340" s="267">
        <v>14427.873869371324</v>
      </c>
      <c r="E340" s="267">
        <v>14206.053555624087</v>
      </c>
      <c r="F340" s="267">
        <v>14092.091679756908</v>
      </c>
      <c r="G340" s="267">
        <v>14713.392318702668</v>
      </c>
      <c r="H340" s="411">
        <v>14359.852855863746</v>
      </c>
      <c r="I340" s="134"/>
      <c r="J340" s="267">
        <v>1885.7934650014324</v>
      </c>
      <c r="K340" s="267">
        <v>1926.2604057250401</v>
      </c>
      <c r="L340" s="267">
        <v>1832.2371056232244</v>
      </c>
      <c r="M340" s="267">
        <v>1880.9381440017496</v>
      </c>
      <c r="N340" s="411">
        <v>1881.3072800878615</v>
      </c>
      <c r="O340" s="139"/>
      <c r="P340" s="410">
        <f t="shared" si="13"/>
        <v>16313.667334372756</v>
      </c>
      <c r="Q340" s="410">
        <f t="shared" si="13"/>
        <v>16132.313961349126</v>
      </c>
      <c r="R340" s="410">
        <f t="shared" si="13"/>
        <v>15924.328785380132</v>
      </c>
      <c r="S340" s="410">
        <f t="shared" si="13"/>
        <v>16594.33046270442</v>
      </c>
      <c r="T340" s="410">
        <f t="shared" si="13"/>
        <v>16241.160135951608</v>
      </c>
    </row>
    <row r="341" spans="2:21">
      <c r="B341" s="133" t="s">
        <v>17</v>
      </c>
      <c r="C341" s="133"/>
      <c r="D341" s="267">
        <v>647.79043997398639</v>
      </c>
      <c r="E341" s="267">
        <v>606.00342025272187</v>
      </c>
      <c r="F341" s="267">
        <v>621.13317469056494</v>
      </c>
      <c r="G341" s="267">
        <v>673.76128664884959</v>
      </c>
      <c r="H341" s="411">
        <v>637.1720803915307</v>
      </c>
      <c r="I341" s="134"/>
      <c r="J341" s="267">
        <v>488.45496283168507</v>
      </c>
      <c r="K341" s="267">
        <v>466.25519552252712</v>
      </c>
      <c r="L341" s="267">
        <v>475.9335298228159</v>
      </c>
      <c r="M341" s="267">
        <v>524.49692135030921</v>
      </c>
      <c r="N341" s="411">
        <v>488.78515238183434</v>
      </c>
      <c r="O341" s="139"/>
      <c r="P341" s="410">
        <f t="shared" si="13"/>
        <v>1136.2454028056713</v>
      </c>
      <c r="Q341" s="410">
        <f t="shared" si="13"/>
        <v>1072.2586157752489</v>
      </c>
      <c r="R341" s="410">
        <f t="shared" si="13"/>
        <v>1097.066704513381</v>
      </c>
      <c r="S341" s="410">
        <f t="shared" si="13"/>
        <v>1198.2582079991589</v>
      </c>
      <c r="T341" s="410">
        <f t="shared" si="13"/>
        <v>1125.9572327733649</v>
      </c>
    </row>
    <row r="342" spans="2:21">
      <c r="B342" s="133" t="s">
        <v>18</v>
      </c>
      <c r="C342" s="133"/>
      <c r="D342" s="267">
        <v>7999.3753830251144</v>
      </c>
      <c r="E342" s="267">
        <v>7754.6729085071483</v>
      </c>
      <c r="F342" s="267">
        <v>7792.2178954338415</v>
      </c>
      <c r="G342" s="267">
        <v>8162.5116388657734</v>
      </c>
      <c r="H342" s="411">
        <v>7920.9146574340639</v>
      </c>
      <c r="I342" s="134"/>
      <c r="J342" s="267">
        <v>3177.1305518325039</v>
      </c>
      <c r="K342" s="267">
        <v>3138.4757312708662</v>
      </c>
      <c r="L342" s="267">
        <v>3141.9819808258671</v>
      </c>
      <c r="M342" s="267">
        <v>3347.6204755436975</v>
      </c>
      <c r="N342" s="411">
        <v>3201.3021848682338</v>
      </c>
      <c r="O342" s="139"/>
      <c r="P342" s="410">
        <f t="shared" si="13"/>
        <v>11176.505934857618</v>
      </c>
      <c r="Q342" s="410">
        <f t="shared" si="13"/>
        <v>10893.148639778014</v>
      </c>
      <c r="R342" s="410">
        <f t="shared" si="13"/>
        <v>10934.199876259709</v>
      </c>
      <c r="S342" s="410">
        <f t="shared" si="13"/>
        <v>11510.132114409471</v>
      </c>
      <c r="T342" s="410">
        <f t="shared" si="13"/>
        <v>11122.216842302298</v>
      </c>
    </row>
    <row r="343" spans="2:21">
      <c r="B343" s="133" t="s">
        <v>20</v>
      </c>
      <c r="C343" s="133"/>
      <c r="D343" s="267">
        <v>4593.5470720467492</v>
      </c>
      <c r="E343" s="267">
        <v>4629.1306785826582</v>
      </c>
      <c r="F343" s="267">
        <v>4673.0594588410386</v>
      </c>
      <c r="G343" s="267">
        <v>4618.7414319979407</v>
      </c>
      <c r="H343" s="411">
        <v>4628.6196603670969</v>
      </c>
      <c r="I343" s="134"/>
      <c r="J343" s="267">
        <v>827.17887622639262</v>
      </c>
      <c r="K343" s="267">
        <v>834.49111505005885</v>
      </c>
      <c r="L343" s="267">
        <v>836.35198227818671</v>
      </c>
      <c r="M343" s="267">
        <v>863.10269967368015</v>
      </c>
      <c r="N343" s="411">
        <v>840.2811683070795</v>
      </c>
      <c r="O343" s="139"/>
      <c r="P343" s="410">
        <f t="shared" si="13"/>
        <v>5420.7259482731415</v>
      </c>
      <c r="Q343" s="410">
        <f t="shared" si="13"/>
        <v>5463.6217936327175</v>
      </c>
      <c r="R343" s="410">
        <f t="shared" si="13"/>
        <v>5509.4114411192249</v>
      </c>
      <c r="S343" s="410">
        <f t="shared" si="13"/>
        <v>5481.8441316716207</v>
      </c>
      <c r="T343" s="410">
        <f t="shared" si="13"/>
        <v>5468.9008286741764</v>
      </c>
    </row>
    <row r="344" spans="2:21">
      <c r="B344" s="133" t="s">
        <v>21</v>
      </c>
      <c r="C344" s="133"/>
      <c r="D344" s="267">
        <v>31224.627172127457</v>
      </c>
      <c r="E344" s="267">
        <v>31774.905061292357</v>
      </c>
      <c r="F344" s="267">
        <v>33890.211054791296</v>
      </c>
      <c r="G344" s="267">
        <v>32628.75009668916</v>
      </c>
      <c r="H344" s="411">
        <v>32379.623346225068</v>
      </c>
      <c r="I344" s="134"/>
      <c r="J344" s="267">
        <v>5.7959777788024303</v>
      </c>
      <c r="K344" s="267">
        <v>6.126508681018958</v>
      </c>
      <c r="L344" s="267">
        <v>6.201226256386656</v>
      </c>
      <c r="M344" s="267">
        <v>6.3454178998140414</v>
      </c>
      <c r="N344" s="411">
        <v>6.1172826540055221</v>
      </c>
      <c r="O344" s="139"/>
      <c r="P344" s="410">
        <f t="shared" si="13"/>
        <v>31230.423149906259</v>
      </c>
      <c r="Q344" s="410">
        <f t="shared" si="13"/>
        <v>31781.031569973376</v>
      </c>
      <c r="R344" s="410">
        <f t="shared" si="13"/>
        <v>33896.412281047684</v>
      </c>
      <c r="S344" s="410">
        <f t="shared" si="13"/>
        <v>32635.095514588975</v>
      </c>
      <c r="T344" s="410">
        <f t="shared" si="13"/>
        <v>32385.740628879073</v>
      </c>
    </row>
    <row r="345" spans="2:21">
      <c r="B345" s="133" t="s">
        <v>22</v>
      </c>
      <c r="C345" s="133"/>
      <c r="D345" s="267">
        <v>16723.802282311954</v>
      </c>
      <c r="E345" s="267">
        <v>16233.85252051213</v>
      </c>
      <c r="F345" s="267">
        <v>14770.178967786462</v>
      </c>
      <c r="G345" s="267">
        <v>17116.0533588008</v>
      </c>
      <c r="H345" s="411">
        <v>16210.971782352835</v>
      </c>
      <c r="I345" s="134"/>
      <c r="J345" s="267">
        <v>1766.3675094450919</v>
      </c>
      <c r="K345" s="267">
        <v>1751.5419208803298</v>
      </c>
      <c r="L345" s="267">
        <v>1591.0547595063483</v>
      </c>
      <c r="M345" s="267">
        <v>1867.4553558169068</v>
      </c>
      <c r="N345" s="411">
        <v>1744.104886412169</v>
      </c>
      <c r="O345" s="139"/>
      <c r="P345" s="410">
        <f t="shared" si="13"/>
        <v>18490.169791757045</v>
      </c>
      <c r="Q345" s="410">
        <f t="shared" si="13"/>
        <v>17985.394441392458</v>
      </c>
      <c r="R345" s="410">
        <f t="shared" si="13"/>
        <v>16361.233727292811</v>
      </c>
      <c r="S345" s="410">
        <f t="shared" si="13"/>
        <v>18983.508714617707</v>
      </c>
      <c r="T345" s="410">
        <f t="shared" si="13"/>
        <v>17955.076668765003</v>
      </c>
    </row>
    <row r="346" spans="2:21">
      <c r="B346" s="133" t="s">
        <v>100</v>
      </c>
      <c r="C346" s="133"/>
      <c r="D346" s="267">
        <v>9453.3920063477235</v>
      </c>
      <c r="E346" s="267">
        <v>9363.6194554795729</v>
      </c>
      <c r="F346" s="267">
        <v>9194.6181607214112</v>
      </c>
      <c r="G346" s="267">
        <v>9716.5370289344683</v>
      </c>
      <c r="H346" s="411">
        <v>9432.0416628707953</v>
      </c>
      <c r="I346" s="134"/>
      <c r="J346" s="267">
        <v>2641.8616130792911</v>
      </c>
      <c r="K346" s="267">
        <v>2669.9912931274184</v>
      </c>
      <c r="L346" s="267">
        <v>2611.035375578841</v>
      </c>
      <c r="M346" s="267">
        <v>2803.2761420724605</v>
      </c>
      <c r="N346" s="411">
        <v>2681.541105964503</v>
      </c>
      <c r="O346" s="139"/>
      <c r="P346" s="410">
        <f t="shared" si="13"/>
        <v>12095.253619427014</v>
      </c>
      <c r="Q346" s="410">
        <f t="shared" si="13"/>
        <v>12033.610748606992</v>
      </c>
      <c r="R346" s="410">
        <f t="shared" si="13"/>
        <v>11805.653536300251</v>
      </c>
      <c r="S346" s="410">
        <f t="shared" si="13"/>
        <v>12519.813171006928</v>
      </c>
      <c r="T346" s="410">
        <f t="shared" si="13"/>
        <v>12113.582768835298</v>
      </c>
    </row>
    <row r="347" spans="2:21">
      <c r="B347" s="133" t="s">
        <v>101</v>
      </c>
      <c r="C347" s="133"/>
      <c r="D347" s="267">
        <v>3953.9137933244733</v>
      </c>
      <c r="E347" s="267">
        <v>4093.9426344957947</v>
      </c>
      <c r="F347" s="267">
        <v>4160.9577794791458</v>
      </c>
      <c r="G347" s="267">
        <v>4190.8358274750071</v>
      </c>
      <c r="H347" s="411">
        <v>4099.9125086936056</v>
      </c>
      <c r="I347" s="134"/>
      <c r="J347" s="267">
        <v>1098.951177495027</v>
      </c>
      <c r="K347" s="267">
        <v>1161.6217635552098</v>
      </c>
      <c r="L347" s="267">
        <v>1175.788651449468</v>
      </c>
      <c r="M347" s="267">
        <v>1203.1282276826623</v>
      </c>
      <c r="N347" s="411">
        <v>1159.8724550455918</v>
      </c>
      <c r="O347" s="139"/>
      <c r="P347" s="410">
        <f t="shared" si="13"/>
        <v>5052.8649708195007</v>
      </c>
      <c r="Q347" s="410">
        <f t="shared" si="13"/>
        <v>5255.5643980510049</v>
      </c>
      <c r="R347" s="410">
        <f t="shared" si="13"/>
        <v>5336.7464309286133</v>
      </c>
      <c r="S347" s="410">
        <f t="shared" si="13"/>
        <v>5393.9640551576695</v>
      </c>
      <c r="T347" s="410">
        <f t="shared" si="13"/>
        <v>5259.7849637391973</v>
      </c>
    </row>
    <row r="348" spans="2:21">
      <c r="B348" s="133" t="s">
        <v>102</v>
      </c>
      <c r="C348" s="133"/>
      <c r="D348" s="267">
        <v>5182.4550728902123</v>
      </c>
      <c r="E348" s="267">
        <v>5121.7064629079678</v>
      </c>
      <c r="F348" s="267">
        <v>5190.0472620761739</v>
      </c>
      <c r="G348" s="267">
        <v>5445.954125635436</v>
      </c>
      <c r="H348" s="411">
        <v>5235.0407308774475</v>
      </c>
      <c r="I348" s="134"/>
      <c r="J348" s="267">
        <v>3113.2488491975255</v>
      </c>
      <c r="K348" s="267">
        <v>3010.077695359882</v>
      </c>
      <c r="L348" s="267">
        <v>3177.2302564773131</v>
      </c>
      <c r="M348" s="267">
        <v>3160.4721046680834</v>
      </c>
      <c r="N348" s="411">
        <v>3115.2572264257005</v>
      </c>
      <c r="O348" s="139"/>
      <c r="P348" s="410">
        <f t="shared" si="13"/>
        <v>8295.7039220877377</v>
      </c>
      <c r="Q348" s="410">
        <f t="shared" si="13"/>
        <v>8131.7841582678502</v>
      </c>
      <c r="R348" s="410">
        <f t="shared" si="13"/>
        <v>8367.2775185534865</v>
      </c>
      <c r="S348" s="410">
        <f t="shared" si="13"/>
        <v>8606.4262303035193</v>
      </c>
      <c r="T348" s="410">
        <f t="shared" si="13"/>
        <v>8350.297957303148</v>
      </c>
    </row>
    <row r="349" spans="2:21">
      <c r="B349" s="133" t="s">
        <v>103</v>
      </c>
      <c r="C349" s="133"/>
      <c r="D349" s="267">
        <v>8845</v>
      </c>
      <c r="E349" s="267">
        <v>9235</v>
      </c>
      <c r="F349" s="267">
        <v>9495</v>
      </c>
      <c r="G349" s="267">
        <v>9625</v>
      </c>
      <c r="H349" s="411">
        <v>9300</v>
      </c>
      <c r="I349" s="134"/>
      <c r="J349" s="267">
        <v>0</v>
      </c>
      <c r="K349" s="267">
        <v>0</v>
      </c>
      <c r="L349" s="267">
        <v>0</v>
      </c>
      <c r="M349" s="267">
        <v>0</v>
      </c>
      <c r="N349" s="411">
        <v>0</v>
      </c>
      <c r="O349" s="139"/>
      <c r="P349" s="410">
        <f t="shared" si="13"/>
        <v>8845</v>
      </c>
      <c r="Q349" s="410">
        <f t="shared" si="13"/>
        <v>9235</v>
      </c>
      <c r="R349" s="410">
        <f t="shared" si="13"/>
        <v>9495</v>
      </c>
      <c r="S349" s="410">
        <f t="shared" si="13"/>
        <v>9625</v>
      </c>
      <c r="T349" s="410">
        <f t="shared" si="13"/>
        <v>9300</v>
      </c>
    </row>
    <row r="350" spans="2:21">
      <c r="B350" s="133" t="s">
        <v>104</v>
      </c>
      <c r="C350" s="133"/>
      <c r="D350" s="267"/>
      <c r="E350" s="267"/>
      <c r="F350" s="267"/>
      <c r="G350" s="267"/>
      <c r="H350" s="411"/>
      <c r="I350" s="134"/>
      <c r="J350" s="267"/>
      <c r="K350" s="267"/>
      <c r="L350" s="267"/>
      <c r="M350" s="267"/>
      <c r="N350" s="411"/>
      <c r="O350" s="139"/>
      <c r="P350" s="410"/>
      <c r="Q350" s="410"/>
      <c r="R350" s="410"/>
      <c r="S350" s="410"/>
      <c r="T350" s="410"/>
    </row>
    <row r="351" spans="2:21" ht="3.75" customHeight="1">
      <c r="B351" s="149"/>
      <c r="C351" s="150"/>
      <c r="D351" s="141"/>
      <c r="E351" s="141"/>
      <c r="F351" s="141"/>
      <c r="G351" s="141"/>
      <c r="H351" s="142"/>
      <c r="I351" s="143"/>
      <c r="J351" s="141"/>
      <c r="K351" s="141"/>
      <c r="L351" s="141"/>
      <c r="M351" s="141"/>
      <c r="N351" s="123"/>
      <c r="O351" s="144"/>
      <c r="P351" s="141"/>
      <c r="Q351" s="141"/>
      <c r="R351" s="141"/>
      <c r="S351" s="141"/>
      <c r="T351" s="141"/>
    </row>
    <row r="352" spans="2:21" ht="13.5" customHeight="1">
      <c r="B352" s="145">
        <v>2000</v>
      </c>
      <c r="C352" s="146"/>
      <c r="D352" s="146">
        <f>SUM(D353:D372)</f>
        <v>236149.35626101069</v>
      </c>
      <c r="E352" s="146">
        <f>SUM(E353:E372)</f>
        <v>241708.27011686537</v>
      </c>
      <c r="F352" s="146">
        <f>SUM(F353:F372)</f>
        <v>244561.15633049971</v>
      </c>
      <c r="G352" s="146">
        <f>SUM(G353:G372)</f>
        <v>244511.78480558662</v>
      </c>
      <c r="H352" s="147">
        <f>SUM(H353:H372)</f>
        <v>241732.1418784906</v>
      </c>
      <c r="I352" s="148"/>
      <c r="J352" s="146">
        <f>SUM(J353:J372)</f>
        <v>73543.882135212203</v>
      </c>
      <c r="K352" s="146">
        <f>SUM(K353:K372)</f>
        <v>73037.123051069546</v>
      </c>
      <c r="L352" s="146">
        <f>SUM(L353:L372)</f>
        <v>72493.36056482172</v>
      </c>
      <c r="M352" s="146">
        <f>SUM(M353:M372)</f>
        <v>73039.593547111115</v>
      </c>
      <c r="N352" s="147">
        <f>SUM(N353:N372)</f>
        <v>73028.489824553631</v>
      </c>
      <c r="O352" s="148"/>
      <c r="P352" s="146">
        <f>SUM(P353:P372)</f>
        <v>309693.23839622288</v>
      </c>
      <c r="Q352" s="146">
        <f>SUM(Q353:Q372)</f>
        <v>314745.39316793496</v>
      </c>
      <c r="R352" s="146">
        <f>SUM(R353:R372)</f>
        <v>317054.51689532137</v>
      </c>
      <c r="S352" s="146">
        <f>SUM(S353:S372)</f>
        <v>317551.37835269771</v>
      </c>
      <c r="T352" s="146">
        <f>SUM(T353:T372)</f>
        <v>314760.63170304429</v>
      </c>
      <c r="U352" s="135"/>
    </row>
    <row r="353" spans="1:45" s="136" customFormat="1">
      <c r="B353" s="131" t="s">
        <v>3</v>
      </c>
      <c r="C353" s="131"/>
      <c r="D353" s="410">
        <v>6414</v>
      </c>
      <c r="E353" s="410">
        <v>7778</v>
      </c>
      <c r="F353" s="410">
        <v>7094</v>
      </c>
      <c r="G353" s="410">
        <v>6964</v>
      </c>
      <c r="H353" s="411">
        <v>7062</v>
      </c>
      <c r="I353" s="134"/>
      <c r="J353" s="410">
        <v>14404</v>
      </c>
      <c r="K353" s="410">
        <v>11795</v>
      </c>
      <c r="L353" s="410">
        <v>10997</v>
      </c>
      <c r="M353" s="410">
        <v>10000</v>
      </c>
      <c r="N353" s="411">
        <v>11799</v>
      </c>
      <c r="O353" s="139"/>
      <c r="P353" s="410">
        <f t="shared" ref="P353:T372" si="14">D353+J353</f>
        <v>20818</v>
      </c>
      <c r="Q353" s="410">
        <f t="shared" si="14"/>
        <v>19573</v>
      </c>
      <c r="R353" s="410">
        <f t="shared" si="14"/>
        <v>18091</v>
      </c>
      <c r="S353" s="410">
        <f t="shared" si="14"/>
        <v>16964</v>
      </c>
      <c r="T353" s="410">
        <f t="shared" si="14"/>
        <v>18861</v>
      </c>
      <c r="U353" s="113"/>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c r="AQ353" s="135"/>
      <c r="AR353" s="135"/>
      <c r="AS353" s="135"/>
    </row>
    <row r="354" spans="1:45">
      <c r="B354" s="156" t="s">
        <v>4</v>
      </c>
      <c r="C354" s="156"/>
      <c r="D354" s="267">
        <v>602.77938670465119</v>
      </c>
      <c r="E354" s="267">
        <v>418.57555340802867</v>
      </c>
      <c r="F354" s="267">
        <v>497.07828329513796</v>
      </c>
      <c r="G354" s="267">
        <v>521.22214706824116</v>
      </c>
      <c r="H354" s="411">
        <v>509.91384261901476</v>
      </c>
      <c r="I354" s="134"/>
      <c r="J354" s="267">
        <v>104.59428550442217</v>
      </c>
      <c r="K354" s="267">
        <v>73.873761316865611</v>
      </c>
      <c r="L354" s="267">
        <v>87.368345063373951</v>
      </c>
      <c r="M354" s="267">
        <v>93.073810311414576</v>
      </c>
      <c r="N354" s="411">
        <v>89.727550549019071</v>
      </c>
      <c r="O354" s="139"/>
      <c r="P354" s="410">
        <f t="shared" si="14"/>
        <v>707.37367220907333</v>
      </c>
      <c r="Q354" s="410">
        <f t="shared" si="14"/>
        <v>492.44931472489429</v>
      </c>
      <c r="R354" s="410">
        <f t="shared" si="14"/>
        <v>584.44662835851193</v>
      </c>
      <c r="S354" s="410">
        <f t="shared" si="14"/>
        <v>614.29595737965576</v>
      </c>
      <c r="T354" s="410">
        <f t="shared" si="14"/>
        <v>599.6413931680338</v>
      </c>
    </row>
    <row r="355" spans="1:45">
      <c r="B355" s="156" t="s">
        <v>5</v>
      </c>
      <c r="C355" s="156"/>
      <c r="D355" s="267">
        <v>29428.026215289472</v>
      </c>
      <c r="E355" s="267">
        <v>27845.30583158457</v>
      </c>
      <c r="F355" s="267">
        <v>27437.479503759947</v>
      </c>
      <c r="G355" s="267">
        <v>28423.101955111801</v>
      </c>
      <c r="H355" s="411">
        <v>28283.478376436447</v>
      </c>
      <c r="I355" s="134"/>
      <c r="J355" s="267">
        <v>7617.2604855805766</v>
      </c>
      <c r="K355" s="267">
        <v>7621.3700642662998</v>
      </c>
      <c r="L355" s="267">
        <v>7476.911911202641</v>
      </c>
      <c r="M355" s="267">
        <v>7884.9161016345706</v>
      </c>
      <c r="N355" s="411">
        <v>7650.1146406710204</v>
      </c>
      <c r="O355" s="139"/>
      <c r="P355" s="410">
        <f t="shared" si="14"/>
        <v>37045.286700870049</v>
      </c>
      <c r="Q355" s="410">
        <f t="shared" si="14"/>
        <v>35466.675895850873</v>
      </c>
      <c r="R355" s="410">
        <f t="shared" si="14"/>
        <v>34914.391414962585</v>
      </c>
      <c r="S355" s="410">
        <f t="shared" si="14"/>
        <v>36308.018056746369</v>
      </c>
      <c r="T355" s="410">
        <f t="shared" si="14"/>
        <v>35933.593017107465</v>
      </c>
    </row>
    <row r="356" spans="1:45">
      <c r="B356" s="156" t="s">
        <v>7</v>
      </c>
      <c r="C356" s="156"/>
      <c r="D356" s="267">
        <v>1100</v>
      </c>
      <c r="E356" s="267">
        <v>1100</v>
      </c>
      <c r="F356" s="267">
        <v>1100</v>
      </c>
      <c r="G356" s="267">
        <v>1100</v>
      </c>
      <c r="H356" s="411">
        <v>1100</v>
      </c>
      <c r="I356" s="134"/>
      <c r="J356" s="267">
        <v>0</v>
      </c>
      <c r="K356" s="267">
        <v>0</v>
      </c>
      <c r="L356" s="267">
        <v>0</v>
      </c>
      <c r="M356" s="267">
        <v>0</v>
      </c>
      <c r="N356" s="411">
        <v>0</v>
      </c>
      <c r="O356" s="139"/>
      <c r="P356" s="410">
        <f t="shared" si="14"/>
        <v>1100</v>
      </c>
      <c r="Q356" s="410">
        <f t="shared" si="14"/>
        <v>1100</v>
      </c>
      <c r="R356" s="410">
        <f t="shared" si="14"/>
        <v>1100</v>
      </c>
      <c r="S356" s="410">
        <f t="shared" si="14"/>
        <v>1100</v>
      </c>
      <c r="T356" s="410">
        <f t="shared" si="14"/>
        <v>1100</v>
      </c>
    </row>
    <row r="357" spans="1:45">
      <c r="B357" s="156" t="s">
        <v>9</v>
      </c>
      <c r="C357" s="156"/>
      <c r="D357" s="267">
        <v>1614.2113438091965</v>
      </c>
      <c r="E357" s="267">
        <v>1574.9739876146095</v>
      </c>
      <c r="F357" s="267">
        <v>1562.7810238887653</v>
      </c>
      <c r="G357" s="267">
        <v>1619.2591030609565</v>
      </c>
      <c r="H357" s="411">
        <v>1592.8063645933819</v>
      </c>
      <c r="I357" s="134"/>
      <c r="J357" s="267">
        <v>106.23543692990567</v>
      </c>
      <c r="K357" s="267">
        <v>104.94165768722965</v>
      </c>
      <c r="L357" s="267">
        <v>103.52728736564211</v>
      </c>
      <c r="M357" s="267">
        <v>109.83086428646872</v>
      </c>
      <c r="N357" s="411">
        <v>106.13381156731154</v>
      </c>
      <c r="O357" s="139"/>
      <c r="P357" s="410">
        <f t="shared" si="14"/>
        <v>1720.4467807391022</v>
      </c>
      <c r="Q357" s="410">
        <f t="shared" si="14"/>
        <v>1679.9156453018393</v>
      </c>
      <c r="R357" s="410">
        <f t="shared" si="14"/>
        <v>1666.3083112544073</v>
      </c>
      <c r="S357" s="410">
        <f t="shared" si="14"/>
        <v>1729.0899673474253</v>
      </c>
      <c r="T357" s="410">
        <f t="shared" si="14"/>
        <v>1698.9401761606935</v>
      </c>
    </row>
    <row r="358" spans="1:45" s="113" customFormat="1">
      <c r="A358" s="110"/>
      <c r="B358" s="156" t="s">
        <v>10</v>
      </c>
      <c r="C358" s="156"/>
      <c r="D358" s="267">
        <v>20305.311404287848</v>
      </c>
      <c r="E358" s="267">
        <v>20027.344703255625</v>
      </c>
      <c r="F358" s="267">
        <v>20075.458356396255</v>
      </c>
      <c r="G358" s="267">
        <v>21014.622137765149</v>
      </c>
      <c r="H358" s="411">
        <v>20355.684150426216</v>
      </c>
      <c r="I358" s="134"/>
      <c r="J358" s="267">
        <v>6950.0889235627692</v>
      </c>
      <c r="K358" s="267">
        <v>6980.7976944080647</v>
      </c>
      <c r="L358" s="267">
        <v>6974.461100455761</v>
      </c>
      <c r="M358" s="267">
        <v>7425.656360228355</v>
      </c>
      <c r="N358" s="411">
        <v>7082.7510196637377</v>
      </c>
      <c r="O358" s="139"/>
      <c r="P358" s="410">
        <f t="shared" si="14"/>
        <v>27255.400327850617</v>
      </c>
      <c r="Q358" s="410">
        <f t="shared" si="14"/>
        <v>27008.142397663691</v>
      </c>
      <c r="R358" s="410">
        <f t="shared" si="14"/>
        <v>27049.919456852018</v>
      </c>
      <c r="S358" s="410">
        <f t="shared" si="14"/>
        <v>28440.278497993502</v>
      </c>
      <c r="T358" s="410">
        <f t="shared" si="14"/>
        <v>27438.435170089953</v>
      </c>
    </row>
    <row r="359" spans="1:45" s="113" customFormat="1">
      <c r="A359" s="110"/>
      <c r="B359" s="156" t="s">
        <v>12</v>
      </c>
      <c r="C359" s="156"/>
      <c r="D359" s="267">
        <v>36699.058252162766</v>
      </c>
      <c r="E359" s="267">
        <v>36531.47055406509</v>
      </c>
      <c r="F359" s="267">
        <v>36330.904540387048</v>
      </c>
      <c r="G359" s="267">
        <v>37399.565802166166</v>
      </c>
      <c r="H359" s="411">
        <v>36740.249787195266</v>
      </c>
      <c r="I359" s="134"/>
      <c r="J359" s="267">
        <v>18868.428659155121</v>
      </c>
      <c r="K359" s="267">
        <v>19188.76248021338</v>
      </c>
      <c r="L359" s="267">
        <v>19102.477126707017</v>
      </c>
      <c r="M359" s="267">
        <v>19947.124136978</v>
      </c>
      <c r="N359" s="411">
        <v>19276.69810076338</v>
      </c>
      <c r="O359" s="139"/>
      <c r="P359" s="410">
        <f t="shared" si="14"/>
        <v>55567.486911317887</v>
      </c>
      <c r="Q359" s="410">
        <f t="shared" si="14"/>
        <v>55720.23303427847</v>
      </c>
      <c r="R359" s="410">
        <f t="shared" si="14"/>
        <v>55433.381667094065</v>
      </c>
      <c r="S359" s="410">
        <f t="shared" si="14"/>
        <v>57346.689939144169</v>
      </c>
      <c r="T359" s="410">
        <f t="shared" si="14"/>
        <v>56016.947887958646</v>
      </c>
    </row>
    <row r="360" spans="1:45" s="113" customFormat="1">
      <c r="A360" s="110"/>
      <c r="B360" s="156" t="s">
        <v>13</v>
      </c>
      <c r="C360" s="156"/>
      <c r="D360" s="267">
        <v>12418.380271067512</v>
      </c>
      <c r="E360" s="267">
        <v>13310.611564802288</v>
      </c>
      <c r="F360" s="267">
        <v>14305.273039461346</v>
      </c>
      <c r="G360" s="267">
        <v>12675.685028073003</v>
      </c>
      <c r="H360" s="411">
        <v>13177.487475851038</v>
      </c>
      <c r="I360" s="134"/>
      <c r="J360" s="267">
        <v>3285.1289082886842</v>
      </c>
      <c r="K360" s="267">
        <v>3269.5062490325936</v>
      </c>
      <c r="L360" s="267">
        <v>3233.5760238755424</v>
      </c>
      <c r="M360" s="267">
        <v>3401.7202804917833</v>
      </c>
      <c r="N360" s="411">
        <v>3297.482865422151</v>
      </c>
      <c r="O360" s="139"/>
      <c r="P360" s="410">
        <f t="shared" si="14"/>
        <v>15703.509179356195</v>
      </c>
      <c r="Q360" s="410">
        <f t="shared" si="14"/>
        <v>16580.117813834881</v>
      </c>
      <c r="R360" s="410">
        <f t="shared" si="14"/>
        <v>17538.849063336889</v>
      </c>
      <c r="S360" s="410">
        <f t="shared" si="14"/>
        <v>16077.405308564787</v>
      </c>
      <c r="T360" s="410">
        <f t="shared" si="14"/>
        <v>16474.970341273191</v>
      </c>
    </row>
    <row r="361" spans="1:45" s="113" customFormat="1">
      <c r="A361" s="110"/>
      <c r="B361" s="156" t="s">
        <v>14</v>
      </c>
      <c r="C361" s="156"/>
      <c r="D361" s="267">
        <v>23112.292881715155</v>
      </c>
      <c r="E361" s="267">
        <v>28756.611443785296</v>
      </c>
      <c r="F361" s="267">
        <v>31120.953102040741</v>
      </c>
      <c r="G361" s="267">
        <v>26612.103102478955</v>
      </c>
      <c r="H361" s="411">
        <v>27400.490132505038</v>
      </c>
      <c r="I361" s="134"/>
      <c r="J361" s="267">
        <v>6618.2071585395852</v>
      </c>
      <c r="K361" s="267">
        <v>8420.3491096328999</v>
      </c>
      <c r="L361" s="267">
        <v>9075.2426404236139</v>
      </c>
      <c r="M361" s="267">
        <v>7884.2405613837236</v>
      </c>
      <c r="N361" s="411">
        <v>7999.509867494955</v>
      </c>
      <c r="O361" s="139"/>
      <c r="P361" s="410">
        <f t="shared" si="14"/>
        <v>29730.500040254741</v>
      </c>
      <c r="Q361" s="410">
        <f t="shared" si="14"/>
        <v>37176.960553418197</v>
      </c>
      <c r="R361" s="410">
        <f t="shared" si="14"/>
        <v>40196.195742464355</v>
      </c>
      <c r="S361" s="410">
        <f t="shared" si="14"/>
        <v>34496.343663862681</v>
      </c>
      <c r="T361" s="410">
        <f t="shared" si="14"/>
        <v>35399.999999999993</v>
      </c>
    </row>
    <row r="362" spans="1:45" s="113" customFormat="1">
      <c r="A362" s="110"/>
      <c r="B362" s="156" t="s">
        <v>15</v>
      </c>
      <c r="C362" s="156"/>
      <c r="D362" s="267">
        <v>5661.0894647859286</v>
      </c>
      <c r="E362" s="267">
        <v>5666.7861020474438</v>
      </c>
      <c r="F362" s="267">
        <v>5560.2261540768304</v>
      </c>
      <c r="G362" s="267">
        <v>5790.0415957845898</v>
      </c>
      <c r="H362" s="411">
        <v>5669.5358291736975</v>
      </c>
      <c r="I362" s="134"/>
      <c r="J362" s="267">
        <v>837.70734965856468</v>
      </c>
      <c r="K362" s="267">
        <v>864.38298649476553</v>
      </c>
      <c r="L362" s="267">
        <v>854.83155102692103</v>
      </c>
      <c r="M362" s="267">
        <v>913.06971156143834</v>
      </c>
      <c r="N362" s="411">
        <v>867.49789968542245</v>
      </c>
      <c r="O362" s="139"/>
      <c r="P362" s="410">
        <f t="shared" si="14"/>
        <v>6498.7968144444931</v>
      </c>
      <c r="Q362" s="410">
        <f t="shared" si="14"/>
        <v>6531.1690885422095</v>
      </c>
      <c r="R362" s="410">
        <f t="shared" si="14"/>
        <v>6415.0577051037517</v>
      </c>
      <c r="S362" s="410">
        <f t="shared" si="14"/>
        <v>6703.1113073460283</v>
      </c>
      <c r="T362" s="410">
        <f t="shared" si="14"/>
        <v>6537.0337288591199</v>
      </c>
    </row>
    <row r="363" spans="1:45" s="113" customFormat="1">
      <c r="A363" s="110"/>
      <c r="B363" s="156" t="s">
        <v>16</v>
      </c>
      <c r="C363" s="156"/>
      <c r="D363" s="267">
        <v>14564.69952123793</v>
      </c>
      <c r="E363" s="267">
        <v>14343.699677569815</v>
      </c>
      <c r="F363" s="267">
        <v>14220.327993790226</v>
      </c>
      <c r="G363" s="267">
        <v>14840.385263668482</v>
      </c>
      <c r="H363" s="411">
        <v>14492.278114066616</v>
      </c>
      <c r="I363" s="134"/>
      <c r="J363" s="267">
        <v>2112.8295744829384</v>
      </c>
      <c r="K363" s="267">
        <v>2158.2735489944662</v>
      </c>
      <c r="L363" s="267">
        <v>2053.197631969826</v>
      </c>
      <c r="M363" s="267">
        <v>2106.6755919389798</v>
      </c>
      <c r="N363" s="411">
        <v>2107.7440868465524</v>
      </c>
      <c r="O363" s="139"/>
      <c r="P363" s="410">
        <f t="shared" si="14"/>
        <v>16677.529095720867</v>
      </c>
      <c r="Q363" s="410">
        <f t="shared" si="14"/>
        <v>16501.973226564282</v>
      </c>
      <c r="R363" s="410">
        <f t="shared" si="14"/>
        <v>16273.525625760052</v>
      </c>
      <c r="S363" s="410">
        <f t="shared" si="14"/>
        <v>16947.060855607462</v>
      </c>
      <c r="T363" s="410">
        <f t="shared" si="14"/>
        <v>16600.022200913168</v>
      </c>
    </row>
    <row r="364" spans="1:45" s="113" customFormat="1">
      <c r="A364" s="110"/>
      <c r="B364" s="156" t="s">
        <v>17</v>
      </c>
      <c r="C364" s="156"/>
      <c r="D364" s="267">
        <v>599.04205547826041</v>
      </c>
      <c r="E364" s="267">
        <v>560.39964793185982</v>
      </c>
      <c r="F364" s="267">
        <v>574.39083804218444</v>
      </c>
      <c r="G364" s="267">
        <v>623.05850958839756</v>
      </c>
      <c r="H364" s="411">
        <v>589.22276276017556</v>
      </c>
      <c r="I364" s="134"/>
      <c r="J364" s="267">
        <v>442.3141934347085</v>
      </c>
      <c r="K364" s="267">
        <v>423.24109679789353</v>
      </c>
      <c r="L364" s="267">
        <v>431.41528107081422</v>
      </c>
      <c r="M364" s="267">
        <v>473.19444513240887</v>
      </c>
      <c r="N364" s="411">
        <v>442.54125410895631</v>
      </c>
      <c r="O364" s="139"/>
      <c r="P364" s="410">
        <f t="shared" si="14"/>
        <v>1041.356248912969</v>
      </c>
      <c r="Q364" s="410">
        <f t="shared" si="14"/>
        <v>983.64074472975335</v>
      </c>
      <c r="R364" s="410">
        <f t="shared" si="14"/>
        <v>1005.8061191129987</v>
      </c>
      <c r="S364" s="410">
        <f t="shared" si="14"/>
        <v>1096.2529547208064</v>
      </c>
      <c r="T364" s="410">
        <f t="shared" si="14"/>
        <v>1031.7640168691319</v>
      </c>
    </row>
    <row r="365" spans="1:45" s="113" customFormat="1">
      <c r="A365" s="110"/>
      <c r="B365" s="156" t="s">
        <v>18</v>
      </c>
      <c r="C365" s="156"/>
      <c r="D365" s="267">
        <v>7641.6685575227075</v>
      </c>
      <c r="E365" s="267">
        <v>7401.7172422026024</v>
      </c>
      <c r="F365" s="267">
        <v>7435.4393389981933</v>
      </c>
      <c r="G365" s="267">
        <v>7798.1177832656476</v>
      </c>
      <c r="H365" s="411">
        <v>7569.2357304972884</v>
      </c>
      <c r="I365" s="134"/>
      <c r="J365" s="267">
        <v>3077.1276815586448</v>
      </c>
      <c r="K365" s="267">
        <v>3036.6793964729159</v>
      </c>
      <c r="L365" s="267">
        <v>3042.0703227002336</v>
      </c>
      <c r="M365" s="267">
        <v>3246.5822134621999</v>
      </c>
      <c r="N365" s="411">
        <v>3100.6149035484982</v>
      </c>
      <c r="O365" s="139"/>
      <c r="P365" s="410">
        <f t="shared" si="14"/>
        <v>10718.796239081352</v>
      </c>
      <c r="Q365" s="410">
        <f t="shared" si="14"/>
        <v>10438.396638675518</v>
      </c>
      <c r="R365" s="410">
        <f t="shared" si="14"/>
        <v>10477.509661698426</v>
      </c>
      <c r="S365" s="410">
        <f t="shared" si="14"/>
        <v>11044.699996727848</v>
      </c>
      <c r="T365" s="410">
        <f t="shared" si="14"/>
        <v>10669.850634045786</v>
      </c>
    </row>
    <row r="366" spans="1:45" s="113" customFormat="1">
      <c r="A366" s="110"/>
      <c r="B366" s="156" t="s">
        <v>20</v>
      </c>
      <c r="C366" s="156"/>
      <c r="D366" s="267">
        <v>4366.8642139948442</v>
      </c>
      <c r="E366" s="267">
        <v>4402.023383328391</v>
      </c>
      <c r="F366" s="267">
        <v>4444.3686137144723</v>
      </c>
      <c r="G366" s="267">
        <v>4390.7896020373237</v>
      </c>
      <c r="H366" s="411">
        <v>4401.0114532687567</v>
      </c>
      <c r="I366" s="134"/>
      <c r="J366" s="267">
        <v>788.65709748027132</v>
      </c>
      <c r="K366" s="267">
        <v>795.09403230400176</v>
      </c>
      <c r="L366" s="267">
        <v>797.16209741463967</v>
      </c>
      <c r="M366" s="267">
        <v>823.57735109887778</v>
      </c>
      <c r="N366" s="411">
        <v>801.12264457444769</v>
      </c>
      <c r="O366" s="139"/>
      <c r="P366" s="410">
        <f t="shared" si="14"/>
        <v>5155.5213114751159</v>
      </c>
      <c r="Q366" s="410">
        <f t="shared" si="14"/>
        <v>5197.1174156323923</v>
      </c>
      <c r="R366" s="410">
        <f t="shared" si="14"/>
        <v>5241.5307111291122</v>
      </c>
      <c r="S366" s="410">
        <f t="shared" si="14"/>
        <v>5214.3669531362011</v>
      </c>
      <c r="T366" s="410">
        <f t="shared" si="14"/>
        <v>5202.1340978432045</v>
      </c>
    </row>
    <row r="367" spans="1:45" s="113" customFormat="1">
      <c r="A367" s="110"/>
      <c r="B367" s="156" t="s">
        <v>21</v>
      </c>
      <c r="C367" s="156"/>
      <c r="D367" s="267">
        <v>30299.543079291074</v>
      </c>
      <c r="E367" s="267">
        <v>30833.506655364399</v>
      </c>
      <c r="F367" s="267">
        <v>32886.175476642922</v>
      </c>
      <c r="G367" s="267">
        <v>31662.056855556119</v>
      </c>
      <c r="H367" s="411">
        <v>31420.320516713629</v>
      </c>
      <c r="I367" s="134"/>
      <c r="J367" s="267">
        <v>5.2113072123014046</v>
      </c>
      <c r="K367" s="267">
        <v>5.5242222289507961</v>
      </c>
      <c r="L367" s="267">
        <v>5.5936832486260535</v>
      </c>
      <c r="M367" s="267">
        <v>5.7355127724506527</v>
      </c>
      <c r="N367" s="411">
        <v>5.5161813655822272</v>
      </c>
      <c r="O367" s="139"/>
      <c r="P367" s="410">
        <f t="shared" si="14"/>
        <v>30304.754386503377</v>
      </c>
      <c r="Q367" s="410">
        <f t="shared" si="14"/>
        <v>30839.030877593352</v>
      </c>
      <c r="R367" s="410">
        <f t="shared" si="14"/>
        <v>32891.769159891548</v>
      </c>
      <c r="S367" s="410">
        <f t="shared" si="14"/>
        <v>31667.79236832857</v>
      </c>
      <c r="T367" s="410">
        <f t="shared" si="14"/>
        <v>31425.836698079213</v>
      </c>
    </row>
    <row r="368" spans="1:45" s="113" customFormat="1">
      <c r="A368" s="110"/>
      <c r="B368" s="156" t="s">
        <v>22</v>
      </c>
      <c r="C368" s="156"/>
      <c r="D368" s="267">
        <v>16240.41720729257</v>
      </c>
      <c r="E368" s="267">
        <v>15764.258350766559</v>
      </c>
      <c r="F368" s="267">
        <v>14342.266374483124</v>
      </c>
      <c r="G368" s="267">
        <v>16621.122114538055</v>
      </c>
      <c r="H368" s="411">
        <v>15742.016011770076</v>
      </c>
      <c r="I368" s="134"/>
      <c r="J368" s="267">
        <v>1724.2481997810294</v>
      </c>
      <c r="K368" s="267">
        <v>1709.645844414212</v>
      </c>
      <c r="L368" s="267">
        <v>1552.5896395790312</v>
      </c>
      <c r="M368" s="267">
        <v>1823.0465725255592</v>
      </c>
      <c r="N368" s="411">
        <v>1702.3825640749578</v>
      </c>
      <c r="O368" s="139"/>
      <c r="P368" s="410">
        <f t="shared" si="14"/>
        <v>17964.6654070736</v>
      </c>
      <c r="Q368" s="410">
        <f t="shared" si="14"/>
        <v>17473.90419518077</v>
      </c>
      <c r="R368" s="410">
        <f t="shared" si="14"/>
        <v>15894.856014062156</v>
      </c>
      <c r="S368" s="410">
        <f t="shared" si="14"/>
        <v>18444.168687063615</v>
      </c>
      <c r="T368" s="410">
        <f t="shared" si="14"/>
        <v>17444.398575845033</v>
      </c>
    </row>
    <row r="369" spans="1:45" s="113" customFormat="1">
      <c r="A369" s="110"/>
      <c r="B369" s="156" t="s">
        <v>100</v>
      </c>
      <c r="C369" s="156"/>
      <c r="D369" s="267">
        <v>9074.3795708078651</v>
      </c>
      <c r="E369" s="267">
        <v>8988.2062479338911</v>
      </c>
      <c r="F369" s="267">
        <v>8825.9806789990816</v>
      </c>
      <c r="G369" s="267">
        <v>9326.9743870936545</v>
      </c>
      <c r="H369" s="411">
        <v>9053.8852212086222</v>
      </c>
      <c r="I369" s="134"/>
      <c r="J369" s="267">
        <v>2554.1979764258658</v>
      </c>
      <c r="K369" s="267">
        <v>2581.3942426877802</v>
      </c>
      <c r="L369" s="267">
        <v>2524.3946312942871</v>
      </c>
      <c r="M369" s="267">
        <v>2710.2563639201071</v>
      </c>
      <c r="N369" s="411">
        <v>2592.5608035820105</v>
      </c>
      <c r="O369" s="139"/>
      <c r="P369" s="410">
        <f t="shared" si="14"/>
        <v>11628.57754723373</v>
      </c>
      <c r="Q369" s="410">
        <f t="shared" si="14"/>
        <v>11569.600490621671</v>
      </c>
      <c r="R369" s="410">
        <f t="shared" si="14"/>
        <v>11350.37531029337</v>
      </c>
      <c r="S369" s="410">
        <f t="shared" si="14"/>
        <v>12037.230751013762</v>
      </c>
      <c r="T369" s="410">
        <f t="shared" si="14"/>
        <v>11646.446024790632</v>
      </c>
    </row>
    <row r="370" spans="1:45" s="113" customFormat="1">
      <c r="A370" s="110"/>
      <c r="B370" s="156" t="s">
        <v>101</v>
      </c>
      <c r="C370" s="156"/>
      <c r="D370" s="267">
        <v>3715.6862996695436</v>
      </c>
      <c r="E370" s="267">
        <v>3847.278254855144</v>
      </c>
      <c r="F370" s="267">
        <v>3910.2556663772207</v>
      </c>
      <c r="G370" s="267">
        <v>3938.333530337361</v>
      </c>
      <c r="H370" s="411">
        <v>3852.8884378098173</v>
      </c>
      <c r="I370" s="134"/>
      <c r="J370" s="267">
        <v>988.09422944859296</v>
      </c>
      <c r="K370" s="267">
        <v>1047.4247409043799</v>
      </c>
      <c r="L370" s="267">
        <v>1060.594955193556</v>
      </c>
      <c r="M370" s="267">
        <v>1087.4866597788705</v>
      </c>
      <c r="N370" s="411">
        <v>1045.9001463313498</v>
      </c>
      <c r="O370" s="139"/>
      <c r="P370" s="410">
        <f t="shared" si="14"/>
        <v>4703.7805291181367</v>
      </c>
      <c r="Q370" s="410">
        <f t="shared" si="14"/>
        <v>4894.7029957595241</v>
      </c>
      <c r="R370" s="410">
        <f t="shared" si="14"/>
        <v>4970.8506215707766</v>
      </c>
      <c r="S370" s="410">
        <f t="shared" si="14"/>
        <v>5025.820190116232</v>
      </c>
      <c r="T370" s="410">
        <f t="shared" si="14"/>
        <v>4898.7885841411671</v>
      </c>
    </row>
    <row r="371" spans="1:45" s="113" customFormat="1">
      <c r="A371" s="110"/>
      <c r="B371" s="156" t="s">
        <v>102</v>
      </c>
      <c r="C371" s="156"/>
      <c r="D371" s="267">
        <v>4968.9065358933531</v>
      </c>
      <c r="E371" s="267">
        <v>4911.5009163497589</v>
      </c>
      <c r="F371" s="267">
        <v>4975.7973461461734</v>
      </c>
      <c r="G371" s="267">
        <v>5222.3458879926811</v>
      </c>
      <c r="H371" s="411">
        <v>5019.6376715954912</v>
      </c>
      <c r="I371" s="134"/>
      <c r="J371" s="267">
        <v>3059.5506681682227</v>
      </c>
      <c r="K371" s="267">
        <v>2960.8619232128567</v>
      </c>
      <c r="L371" s="267">
        <v>3120.9463362301881</v>
      </c>
      <c r="M371" s="267">
        <v>3103.4070096059186</v>
      </c>
      <c r="N371" s="411">
        <v>3061.1914843042964</v>
      </c>
      <c r="O371" s="139"/>
      <c r="P371" s="410">
        <f t="shared" si="14"/>
        <v>8028.4572040615758</v>
      </c>
      <c r="Q371" s="410">
        <f t="shared" si="14"/>
        <v>7872.3628395626156</v>
      </c>
      <c r="R371" s="410">
        <f t="shared" si="14"/>
        <v>8096.7436823763619</v>
      </c>
      <c r="S371" s="410">
        <f t="shared" si="14"/>
        <v>8325.7528975985988</v>
      </c>
      <c r="T371" s="410">
        <f t="shared" si="14"/>
        <v>8080.829155899788</v>
      </c>
    </row>
    <row r="372" spans="1:45" s="113" customFormat="1">
      <c r="A372" s="110"/>
      <c r="B372" s="156" t="s">
        <v>103</v>
      </c>
      <c r="C372" s="156"/>
      <c r="D372" s="267">
        <v>7323</v>
      </c>
      <c r="E372" s="267">
        <v>7646</v>
      </c>
      <c r="F372" s="267">
        <v>7862</v>
      </c>
      <c r="G372" s="267">
        <v>7969</v>
      </c>
      <c r="H372" s="411">
        <v>7700</v>
      </c>
      <c r="I372" s="134"/>
      <c r="J372" s="267">
        <v>0</v>
      </c>
      <c r="K372" s="267">
        <v>0</v>
      </c>
      <c r="L372" s="267">
        <v>0</v>
      </c>
      <c r="M372" s="267">
        <v>0</v>
      </c>
      <c r="N372" s="411">
        <v>0</v>
      </c>
      <c r="O372" s="139"/>
      <c r="P372" s="410">
        <f t="shared" si="14"/>
        <v>7323</v>
      </c>
      <c r="Q372" s="410">
        <f t="shared" si="14"/>
        <v>7646</v>
      </c>
      <c r="R372" s="410">
        <f t="shared" si="14"/>
        <v>7862</v>
      </c>
      <c r="S372" s="410">
        <f t="shared" si="14"/>
        <v>7969</v>
      </c>
      <c r="T372" s="410">
        <f t="shared" si="14"/>
        <v>7700</v>
      </c>
    </row>
    <row r="373" spans="1:45" s="113" customFormat="1">
      <c r="A373" s="110"/>
      <c r="B373" s="156" t="s">
        <v>104</v>
      </c>
      <c r="C373" s="156"/>
      <c r="D373" s="267"/>
      <c r="E373" s="267"/>
      <c r="F373" s="267"/>
      <c r="G373" s="267"/>
      <c r="H373" s="411"/>
      <c r="I373" s="134"/>
      <c r="J373" s="267"/>
      <c r="K373" s="267"/>
      <c r="L373" s="267"/>
      <c r="M373" s="267"/>
      <c r="N373" s="411"/>
      <c r="O373" s="139"/>
      <c r="P373" s="410"/>
      <c r="Q373" s="410"/>
      <c r="R373" s="410"/>
      <c r="S373" s="410"/>
      <c r="T373" s="410"/>
    </row>
    <row r="374" spans="1:45" ht="3.75" customHeight="1">
      <c r="B374" s="149"/>
      <c r="C374" s="150"/>
      <c r="D374" s="141"/>
      <c r="E374" s="141"/>
      <c r="F374" s="141"/>
      <c r="G374" s="141"/>
      <c r="H374" s="142"/>
      <c r="I374" s="143"/>
      <c r="J374" s="141"/>
      <c r="K374" s="141"/>
      <c r="L374" s="141"/>
      <c r="M374" s="141"/>
      <c r="N374" s="123"/>
      <c r="O374" s="144"/>
      <c r="P374" s="141"/>
      <c r="Q374" s="141"/>
      <c r="R374" s="141"/>
      <c r="S374" s="141"/>
      <c r="T374" s="141"/>
    </row>
    <row r="375" spans="1:45" ht="13.5" customHeight="1">
      <c r="B375" s="145">
        <v>1999</v>
      </c>
      <c r="C375" s="146"/>
      <c r="D375" s="146">
        <f>SUM(D376:D395)</f>
        <v>229214.67</v>
      </c>
      <c r="E375" s="146">
        <f>SUM(E376:E395)</f>
        <v>240522.28000000003</v>
      </c>
      <c r="F375" s="146">
        <f>SUM(F376:F395)</f>
        <v>243998.52</v>
      </c>
      <c r="G375" s="146">
        <f>SUM(G376:G395)</f>
        <v>237832.69</v>
      </c>
      <c r="H375" s="147">
        <f>SUM(H376:H395)</f>
        <v>237892.03999999998</v>
      </c>
      <c r="I375" s="148"/>
      <c r="J375" s="146">
        <f>SUM(J376:J395)</f>
        <v>69725.12999999999</v>
      </c>
      <c r="K375" s="146">
        <f>SUM(K376:K395)</f>
        <v>72218.820000000007</v>
      </c>
      <c r="L375" s="146">
        <f>SUM(L376:L395)</f>
        <v>73831.5</v>
      </c>
      <c r="M375" s="146">
        <f>SUM(M376:M395)</f>
        <v>71204.819999999992</v>
      </c>
      <c r="N375" s="147">
        <f>SUM(N376:N395)</f>
        <v>71745.067500000005</v>
      </c>
      <c r="O375" s="148"/>
      <c r="P375" s="146">
        <f>SUM(P376:P395)</f>
        <v>298939.8</v>
      </c>
      <c r="Q375" s="146">
        <f>SUM(Q376:Q395)</f>
        <v>312741.09999999998</v>
      </c>
      <c r="R375" s="146">
        <f>SUM(R376:R395)</f>
        <v>317830.02</v>
      </c>
      <c r="S375" s="146">
        <f>SUM(S376:S395)</f>
        <v>309037.50999999995</v>
      </c>
      <c r="T375" s="146">
        <f>SUM(T376:T395)</f>
        <v>309637.10749999998</v>
      </c>
    </row>
    <row r="376" spans="1:45" s="136" customFormat="1">
      <c r="B376" s="131" t="s">
        <v>3</v>
      </c>
      <c r="C376" s="127"/>
      <c r="D376" s="410">
        <v>6532</v>
      </c>
      <c r="E376" s="410">
        <v>7032</v>
      </c>
      <c r="F376" s="410">
        <v>5832</v>
      </c>
      <c r="G376" s="410">
        <v>6332</v>
      </c>
      <c r="H376" s="411">
        <f t="shared" ref="H376:H395" si="15">SUM(D376:G376)/4</f>
        <v>6432</v>
      </c>
      <c r="I376" s="134"/>
      <c r="J376" s="410">
        <v>12700.35</v>
      </c>
      <c r="K376" s="410">
        <v>11999.8</v>
      </c>
      <c r="L376" s="410">
        <v>12699.8</v>
      </c>
      <c r="M376" s="410">
        <v>12099.8</v>
      </c>
      <c r="N376" s="411">
        <f t="shared" ref="N376:N395" si="16">SUM(J376:M376)/4</f>
        <v>12374.9375</v>
      </c>
      <c r="O376" s="139"/>
      <c r="P376" s="410">
        <f t="shared" ref="P376:T395" si="17">D376+J376</f>
        <v>19232.349999999999</v>
      </c>
      <c r="Q376" s="410">
        <f t="shared" si="17"/>
        <v>19031.8</v>
      </c>
      <c r="R376" s="410">
        <f t="shared" si="17"/>
        <v>18531.8</v>
      </c>
      <c r="S376" s="410">
        <f t="shared" si="17"/>
        <v>18431.8</v>
      </c>
      <c r="T376" s="410">
        <f t="shared" si="17"/>
        <v>18806.9375</v>
      </c>
      <c r="U376" s="113"/>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row>
    <row r="377" spans="1:45">
      <c r="B377" s="131" t="s">
        <v>4</v>
      </c>
      <c r="C377" s="127"/>
      <c r="D377" s="410">
        <v>504.3</v>
      </c>
      <c r="E377" s="410">
        <v>504.3</v>
      </c>
      <c r="F377" s="410">
        <v>504.3</v>
      </c>
      <c r="G377" s="410">
        <v>504.3</v>
      </c>
      <c r="H377" s="411">
        <f t="shared" si="15"/>
        <v>504.3</v>
      </c>
      <c r="I377" s="134"/>
      <c r="J377" s="410">
        <v>95.699999999999989</v>
      </c>
      <c r="K377" s="410">
        <v>95.699999999999989</v>
      </c>
      <c r="L377" s="410">
        <v>95.699999999999989</v>
      </c>
      <c r="M377" s="410">
        <v>95.699999999999989</v>
      </c>
      <c r="N377" s="411">
        <f t="shared" si="16"/>
        <v>95.699999999999989</v>
      </c>
      <c r="O377" s="139"/>
      <c r="P377" s="410">
        <f t="shared" si="17"/>
        <v>600</v>
      </c>
      <c r="Q377" s="410">
        <f t="shared" si="17"/>
        <v>600</v>
      </c>
      <c r="R377" s="410">
        <f t="shared" si="17"/>
        <v>600</v>
      </c>
      <c r="S377" s="410">
        <f t="shared" si="17"/>
        <v>600</v>
      </c>
      <c r="T377" s="410">
        <f t="shared" si="17"/>
        <v>600</v>
      </c>
    </row>
    <row r="378" spans="1:45">
      <c r="B378" s="131" t="s">
        <v>5</v>
      </c>
      <c r="C378" s="127"/>
      <c r="D378" s="410">
        <v>29853.879556816421</v>
      </c>
      <c r="E378" s="410">
        <v>29846.521777069785</v>
      </c>
      <c r="F378" s="410">
        <v>29676.281777069784</v>
      </c>
      <c r="G378" s="410">
        <v>29148.278083896072</v>
      </c>
      <c r="H378" s="411">
        <f t="shared" si="15"/>
        <v>29631.240298713015</v>
      </c>
      <c r="I378" s="134"/>
      <c r="J378" s="410">
        <v>7811.1272162615787</v>
      </c>
      <c r="K378" s="410">
        <v>7720.8637884821155</v>
      </c>
      <c r="L378" s="410">
        <v>7691.1037884821162</v>
      </c>
      <c r="M378" s="410">
        <v>7582.805225395522</v>
      </c>
      <c r="N378" s="411">
        <f t="shared" si="16"/>
        <v>7701.4750046553327</v>
      </c>
      <c r="O378" s="139"/>
      <c r="P378" s="410">
        <f t="shared" si="17"/>
        <v>37665.006773077999</v>
      </c>
      <c r="Q378" s="410">
        <f t="shared" si="17"/>
        <v>37567.3855655519</v>
      </c>
      <c r="R378" s="410">
        <f t="shared" si="17"/>
        <v>37367.3855655519</v>
      </c>
      <c r="S378" s="410">
        <f t="shared" si="17"/>
        <v>36731.083309291593</v>
      </c>
      <c r="T378" s="410">
        <f t="shared" si="17"/>
        <v>37332.71530336835</v>
      </c>
      <c r="U378" s="135"/>
    </row>
    <row r="379" spans="1:45">
      <c r="B379" s="131" t="s">
        <v>7</v>
      </c>
      <c r="C379" s="127"/>
      <c r="D379" s="410">
        <v>1100</v>
      </c>
      <c r="E379" s="410">
        <v>1100</v>
      </c>
      <c r="F379" s="410">
        <v>1100</v>
      </c>
      <c r="G379" s="410">
        <v>1100</v>
      </c>
      <c r="H379" s="411">
        <f t="shared" si="15"/>
        <v>1100</v>
      </c>
      <c r="I379" s="134"/>
      <c r="J379" s="410">
        <v>0</v>
      </c>
      <c r="K379" s="410">
        <v>0</v>
      </c>
      <c r="L379" s="410">
        <v>0</v>
      </c>
      <c r="M379" s="410">
        <v>0</v>
      </c>
      <c r="N379" s="411">
        <f t="shared" si="16"/>
        <v>0</v>
      </c>
      <c r="O379" s="139"/>
      <c r="P379" s="410">
        <f t="shared" si="17"/>
        <v>1100</v>
      </c>
      <c r="Q379" s="410">
        <f t="shared" si="17"/>
        <v>1100</v>
      </c>
      <c r="R379" s="410">
        <f t="shared" si="17"/>
        <v>1100</v>
      </c>
      <c r="S379" s="410">
        <f t="shared" si="17"/>
        <v>1100</v>
      </c>
      <c r="T379" s="410">
        <f t="shared" si="17"/>
        <v>1100</v>
      </c>
    </row>
    <row r="380" spans="1:45">
      <c r="B380" s="131" t="s">
        <v>9</v>
      </c>
      <c r="C380" s="127"/>
      <c r="D380" s="410">
        <v>1592.4900000000002</v>
      </c>
      <c r="E380" s="410">
        <v>1592.4900000000002</v>
      </c>
      <c r="F380" s="410">
        <v>1592.4900000000002</v>
      </c>
      <c r="G380" s="410">
        <v>1592.4900000000002</v>
      </c>
      <c r="H380" s="411">
        <f t="shared" si="15"/>
        <v>1592.4900000000002</v>
      </c>
      <c r="I380" s="134"/>
      <c r="J380" s="410">
        <v>107.50999999999999</v>
      </c>
      <c r="K380" s="410">
        <v>107.50999999999999</v>
      </c>
      <c r="L380" s="410">
        <v>107.50999999999999</v>
      </c>
      <c r="M380" s="410">
        <v>107.50999999999999</v>
      </c>
      <c r="N380" s="411">
        <f t="shared" si="16"/>
        <v>107.50999999999999</v>
      </c>
      <c r="O380" s="139"/>
      <c r="P380" s="410">
        <f t="shared" si="17"/>
        <v>1700.0000000000002</v>
      </c>
      <c r="Q380" s="410">
        <f t="shared" si="17"/>
        <v>1700.0000000000002</v>
      </c>
      <c r="R380" s="410">
        <f t="shared" si="17"/>
        <v>1700.0000000000002</v>
      </c>
      <c r="S380" s="410">
        <f t="shared" si="17"/>
        <v>1700.0000000000002</v>
      </c>
      <c r="T380" s="410">
        <f t="shared" si="17"/>
        <v>1700.0000000000002</v>
      </c>
    </row>
    <row r="381" spans="1:45">
      <c r="B381" s="131" t="s">
        <v>10</v>
      </c>
      <c r="C381" s="127"/>
      <c r="D381" s="410">
        <v>20257.246621584647</v>
      </c>
      <c r="E381" s="410">
        <v>20407.226621584647</v>
      </c>
      <c r="F381" s="410">
        <v>20482.216621584641</v>
      </c>
      <c r="G381" s="410">
        <v>20782.17662158464</v>
      </c>
      <c r="H381" s="411">
        <f t="shared" si="15"/>
        <v>20482.216621584645</v>
      </c>
      <c r="I381" s="134"/>
      <c r="J381" s="410">
        <v>7041.94199964569</v>
      </c>
      <c r="K381" s="410">
        <v>7091.9619996456913</v>
      </c>
      <c r="L381" s="410">
        <v>7116.9719996456934</v>
      </c>
      <c r="M381" s="410">
        <v>7217.0119996456942</v>
      </c>
      <c r="N381" s="411">
        <f t="shared" si="16"/>
        <v>7116.9719996456915</v>
      </c>
      <c r="O381" s="139"/>
      <c r="P381" s="410">
        <f t="shared" si="17"/>
        <v>27299.188621230336</v>
      </c>
      <c r="Q381" s="410">
        <f t="shared" si="17"/>
        <v>27499.188621230336</v>
      </c>
      <c r="R381" s="410">
        <f t="shared" si="17"/>
        <v>27599.188621230336</v>
      </c>
      <c r="S381" s="410">
        <f t="shared" si="17"/>
        <v>27999.188621230336</v>
      </c>
      <c r="T381" s="410">
        <f t="shared" si="17"/>
        <v>27599.188621230336</v>
      </c>
    </row>
    <row r="382" spans="1:45">
      <c r="B382" s="131" t="s">
        <v>12</v>
      </c>
      <c r="C382" s="127"/>
      <c r="D382" s="410">
        <v>35880.118340390356</v>
      </c>
      <c r="E382" s="410">
        <v>36841.361035788839</v>
      </c>
      <c r="F382" s="410">
        <v>36644.71444767878</v>
      </c>
      <c r="G382" s="410">
        <v>35701.919637960891</v>
      </c>
      <c r="H382" s="411">
        <f t="shared" si="15"/>
        <v>36267.028365454717</v>
      </c>
      <c r="I382" s="134"/>
      <c r="J382" s="410">
        <v>18257.984213589294</v>
      </c>
      <c r="K382" s="410">
        <v>18780.067804417529</v>
      </c>
      <c r="L382" s="410">
        <v>18678.087624543441</v>
      </c>
      <c r="M382" s="410">
        <v>18140.955264422031</v>
      </c>
      <c r="N382" s="411">
        <f t="shared" si="16"/>
        <v>18464.273726743075</v>
      </c>
      <c r="O382" s="139"/>
      <c r="P382" s="410">
        <f t="shared" si="17"/>
        <v>54138.102553979654</v>
      </c>
      <c r="Q382" s="410">
        <f t="shared" si="17"/>
        <v>55621.428840206368</v>
      </c>
      <c r="R382" s="410">
        <f t="shared" si="17"/>
        <v>55322.802072222221</v>
      </c>
      <c r="S382" s="410">
        <f t="shared" si="17"/>
        <v>53842.874902382922</v>
      </c>
      <c r="T382" s="410">
        <f t="shared" si="17"/>
        <v>54731.302092197788</v>
      </c>
    </row>
    <row r="383" spans="1:45">
      <c r="B383" s="131" t="s">
        <v>13</v>
      </c>
      <c r="C383" s="127"/>
      <c r="D383" s="410">
        <v>11637.708022964038</v>
      </c>
      <c r="E383" s="410">
        <v>12862.792481092958</v>
      </c>
      <c r="F383" s="410">
        <v>13750.340396314141</v>
      </c>
      <c r="G383" s="410">
        <v>12462.249501726532</v>
      </c>
      <c r="H383" s="411">
        <f t="shared" si="15"/>
        <v>12678.272600524417</v>
      </c>
      <c r="I383" s="134"/>
      <c r="J383" s="410">
        <v>3373.0448793146079</v>
      </c>
      <c r="K383" s="410">
        <v>3340.9288660128104</v>
      </c>
      <c r="L383" s="410">
        <v>3318.1988956284486</v>
      </c>
      <c r="M383" s="410">
        <v>3339.5715839819336</v>
      </c>
      <c r="N383" s="411">
        <f t="shared" si="16"/>
        <v>3342.93605623445</v>
      </c>
      <c r="O383" s="139"/>
      <c r="P383" s="410">
        <f t="shared" si="17"/>
        <v>15010.752902278646</v>
      </c>
      <c r="Q383" s="410">
        <f t="shared" si="17"/>
        <v>16203.721347105769</v>
      </c>
      <c r="R383" s="410">
        <f t="shared" si="17"/>
        <v>17068.53929194259</v>
      </c>
      <c r="S383" s="410">
        <f t="shared" si="17"/>
        <v>15801.821085708465</v>
      </c>
      <c r="T383" s="410">
        <f t="shared" si="17"/>
        <v>16021.208656758867</v>
      </c>
    </row>
    <row r="384" spans="1:45">
      <c r="B384" s="131" t="s">
        <v>14</v>
      </c>
      <c r="C384" s="127"/>
      <c r="D384" s="410">
        <v>21800</v>
      </c>
      <c r="E384" s="410">
        <v>28200</v>
      </c>
      <c r="F384" s="410">
        <v>29999.999999999996</v>
      </c>
      <c r="G384" s="410">
        <v>25899.999999999996</v>
      </c>
      <c r="H384" s="411">
        <f t="shared" si="15"/>
        <v>26475</v>
      </c>
      <c r="I384" s="134"/>
      <c r="J384" s="410">
        <v>6100</v>
      </c>
      <c r="K384" s="410">
        <v>8000</v>
      </c>
      <c r="L384" s="410">
        <v>8499.9999999999982</v>
      </c>
      <c r="M384" s="410">
        <v>7300</v>
      </c>
      <c r="N384" s="411">
        <f t="shared" si="16"/>
        <v>7475</v>
      </c>
      <c r="O384" s="139"/>
      <c r="P384" s="410">
        <f t="shared" si="17"/>
        <v>27900</v>
      </c>
      <c r="Q384" s="410">
        <f t="shared" si="17"/>
        <v>36200</v>
      </c>
      <c r="R384" s="410">
        <f t="shared" si="17"/>
        <v>38499.999999999993</v>
      </c>
      <c r="S384" s="410">
        <f t="shared" si="17"/>
        <v>33200</v>
      </c>
      <c r="T384" s="410">
        <f t="shared" si="17"/>
        <v>33950</v>
      </c>
    </row>
    <row r="385" spans="2:45">
      <c r="B385" s="131" t="s">
        <v>15</v>
      </c>
      <c r="C385" s="127"/>
      <c r="D385" s="410">
        <v>5160.2919110744351</v>
      </c>
      <c r="E385" s="410">
        <v>5324.687091374336</v>
      </c>
      <c r="F385" s="410">
        <v>5509.2987498554612</v>
      </c>
      <c r="G385" s="410">
        <v>5384.8638593033174</v>
      </c>
      <c r="H385" s="411">
        <f t="shared" si="15"/>
        <v>5344.7854029018872</v>
      </c>
      <c r="I385" s="134"/>
      <c r="J385" s="410">
        <v>803.93112567186483</v>
      </c>
      <c r="K385" s="410">
        <v>828.92091088397694</v>
      </c>
      <c r="L385" s="410">
        <v>863.144390467005</v>
      </c>
      <c r="M385" s="410">
        <v>843.30022489622263</v>
      </c>
      <c r="N385" s="411">
        <f t="shared" si="16"/>
        <v>834.82416297976727</v>
      </c>
      <c r="O385" s="139"/>
      <c r="P385" s="410">
        <f t="shared" si="17"/>
        <v>5964.2230367462998</v>
      </c>
      <c r="Q385" s="410">
        <f t="shared" si="17"/>
        <v>6153.6080022583128</v>
      </c>
      <c r="R385" s="410">
        <f t="shared" si="17"/>
        <v>6372.4431403224662</v>
      </c>
      <c r="S385" s="410">
        <f t="shared" si="17"/>
        <v>6228.1640841995404</v>
      </c>
      <c r="T385" s="410">
        <f t="shared" si="17"/>
        <v>6179.6095658816548</v>
      </c>
    </row>
    <row r="386" spans="2:45">
      <c r="B386" s="131" t="s">
        <v>16</v>
      </c>
      <c r="C386" s="127"/>
      <c r="D386" s="410">
        <v>13372.7</v>
      </c>
      <c r="E386" s="410">
        <v>13850.6</v>
      </c>
      <c r="F386" s="410">
        <v>14234</v>
      </c>
      <c r="G386" s="410">
        <v>14155.050000000001</v>
      </c>
      <c r="H386" s="411">
        <f t="shared" si="15"/>
        <v>13903.087500000001</v>
      </c>
      <c r="I386" s="134"/>
      <c r="J386" s="410">
        <v>1227.8000000000002</v>
      </c>
      <c r="K386" s="410">
        <v>1749.1999999999994</v>
      </c>
      <c r="L386" s="410">
        <v>2165.6000000000004</v>
      </c>
      <c r="M386" s="410">
        <v>2044.9499999999996</v>
      </c>
      <c r="N386" s="411">
        <f t="shared" si="16"/>
        <v>1796.8875</v>
      </c>
      <c r="O386" s="139"/>
      <c r="P386" s="410">
        <f t="shared" si="17"/>
        <v>14600.5</v>
      </c>
      <c r="Q386" s="410">
        <f t="shared" si="17"/>
        <v>15599.8</v>
      </c>
      <c r="R386" s="410">
        <f t="shared" si="17"/>
        <v>16399.599999999999</v>
      </c>
      <c r="S386" s="410">
        <f t="shared" si="17"/>
        <v>16200</v>
      </c>
      <c r="T386" s="410">
        <f t="shared" si="17"/>
        <v>15699.975000000002</v>
      </c>
    </row>
    <row r="387" spans="2:45">
      <c r="B387" s="131" t="s">
        <v>17</v>
      </c>
      <c r="C387" s="127"/>
      <c r="D387" s="410">
        <v>570.56714467683412</v>
      </c>
      <c r="E387" s="410">
        <v>570.56714467683412</v>
      </c>
      <c r="F387" s="410">
        <v>570.56714467683412</v>
      </c>
      <c r="G387" s="410">
        <v>570.56714467683412</v>
      </c>
      <c r="H387" s="411">
        <f t="shared" si="15"/>
        <v>570.56714467683412</v>
      </c>
      <c r="I387" s="134"/>
      <c r="J387" s="410">
        <v>428.49982201347251</v>
      </c>
      <c r="K387" s="410">
        <v>428.49982201347251</v>
      </c>
      <c r="L387" s="410">
        <v>428.49982201347251</v>
      </c>
      <c r="M387" s="410">
        <v>428.49982201347251</v>
      </c>
      <c r="N387" s="411">
        <f t="shared" si="16"/>
        <v>428.49982201347251</v>
      </c>
      <c r="O387" s="139"/>
      <c r="P387" s="410">
        <f t="shared" si="17"/>
        <v>999.06696669030657</v>
      </c>
      <c r="Q387" s="410">
        <f t="shared" si="17"/>
        <v>999.06696669030657</v>
      </c>
      <c r="R387" s="410">
        <f t="shared" si="17"/>
        <v>999.06696669030657</v>
      </c>
      <c r="S387" s="410">
        <f t="shared" si="17"/>
        <v>999.06696669030657</v>
      </c>
      <c r="T387" s="410">
        <f t="shared" si="17"/>
        <v>999.06696669030657</v>
      </c>
    </row>
    <row r="388" spans="2:45">
      <c r="B388" s="131" t="s">
        <v>18</v>
      </c>
      <c r="C388" s="127"/>
      <c r="D388" s="410">
        <v>7210.9491643734837</v>
      </c>
      <c r="E388" s="410">
        <v>7338.6434497942637</v>
      </c>
      <c r="F388" s="410">
        <v>7583.8300987926841</v>
      </c>
      <c r="G388" s="410">
        <v>7406.0215854197168</v>
      </c>
      <c r="H388" s="411">
        <f t="shared" si="15"/>
        <v>7384.8610745950373</v>
      </c>
      <c r="I388" s="134"/>
      <c r="J388" s="410">
        <v>2817.4983965505689</v>
      </c>
      <c r="K388" s="410">
        <v>2873.47443988634</v>
      </c>
      <c r="L388" s="410">
        <v>2986.4656467530781</v>
      </c>
      <c r="M388" s="410">
        <v>2899.7744524488571</v>
      </c>
      <c r="N388" s="411">
        <f t="shared" si="16"/>
        <v>2894.3032339097113</v>
      </c>
      <c r="O388" s="139"/>
      <c r="P388" s="410">
        <f t="shared" si="17"/>
        <v>10028.447560924053</v>
      </c>
      <c r="Q388" s="410">
        <f t="shared" si="17"/>
        <v>10212.117889680603</v>
      </c>
      <c r="R388" s="410">
        <f t="shared" si="17"/>
        <v>10570.295745545762</v>
      </c>
      <c r="S388" s="410">
        <f t="shared" si="17"/>
        <v>10305.796037868575</v>
      </c>
      <c r="T388" s="410">
        <f t="shared" si="17"/>
        <v>10279.164308504749</v>
      </c>
    </row>
    <row r="389" spans="2:45">
      <c r="B389" s="131" t="s">
        <v>20</v>
      </c>
      <c r="C389" s="127"/>
      <c r="D389" s="410">
        <v>4216.4755429070228</v>
      </c>
      <c r="E389" s="410">
        <v>4359.0691342904529</v>
      </c>
      <c r="F389" s="410">
        <v>4622.0377997282667</v>
      </c>
      <c r="G389" s="410">
        <v>4367.107307236095</v>
      </c>
      <c r="H389" s="411">
        <f t="shared" si="15"/>
        <v>4391.1724460404594</v>
      </c>
      <c r="I389" s="134"/>
      <c r="J389" s="410">
        <v>751.3488003365502</v>
      </c>
      <c r="K389" s="410">
        <v>768.5220227496078</v>
      </c>
      <c r="L389" s="410">
        <v>803.78567458706414</v>
      </c>
      <c r="M389" s="410">
        <v>771.94893744573142</v>
      </c>
      <c r="N389" s="411">
        <f t="shared" si="16"/>
        <v>773.9013587797383</v>
      </c>
      <c r="O389" s="139"/>
      <c r="P389" s="410">
        <f t="shared" si="17"/>
        <v>4967.8243432435729</v>
      </c>
      <c r="Q389" s="410">
        <f t="shared" si="17"/>
        <v>5127.5911570400604</v>
      </c>
      <c r="R389" s="410">
        <f t="shared" si="17"/>
        <v>5425.8234743153307</v>
      </c>
      <c r="S389" s="410">
        <f t="shared" si="17"/>
        <v>5139.0562446818267</v>
      </c>
      <c r="T389" s="410">
        <f t="shared" si="17"/>
        <v>5165.0738048201974</v>
      </c>
    </row>
    <row r="390" spans="2:45">
      <c r="B390" s="131" t="s">
        <v>21</v>
      </c>
      <c r="C390" s="127"/>
      <c r="D390" s="410">
        <v>29518.870914588857</v>
      </c>
      <c r="E390" s="410">
        <v>30019.998610692706</v>
      </c>
      <c r="F390" s="410">
        <v>32121.368535637383</v>
      </c>
      <c r="G390" s="410">
        <v>30819.425941488531</v>
      </c>
      <c r="H390" s="411">
        <f t="shared" si="15"/>
        <v>30619.916000601872</v>
      </c>
      <c r="I390" s="134"/>
      <c r="J390" s="410">
        <v>5.1226195355639996</v>
      </c>
      <c r="K390" s="410">
        <v>5.4063077919762774</v>
      </c>
      <c r="L390" s="410">
        <v>5.8006132976239391</v>
      </c>
      <c r="M390" s="410">
        <v>5.2732848160217634</v>
      </c>
      <c r="N390" s="411">
        <f t="shared" si="16"/>
        <v>5.4007063602964953</v>
      </c>
      <c r="O390" s="139"/>
      <c r="P390" s="410">
        <f t="shared" si="17"/>
        <v>29523.99353412442</v>
      </c>
      <c r="Q390" s="410">
        <f t="shared" si="17"/>
        <v>30025.404918484681</v>
      </c>
      <c r="R390" s="410">
        <f t="shared" si="17"/>
        <v>32127.169148935005</v>
      </c>
      <c r="S390" s="410">
        <f t="shared" si="17"/>
        <v>30824.699226304554</v>
      </c>
      <c r="T390" s="410">
        <f t="shared" si="17"/>
        <v>30625.316706962167</v>
      </c>
    </row>
    <row r="391" spans="2:45">
      <c r="B391" s="131" t="s">
        <v>22</v>
      </c>
      <c r="C391" s="127"/>
      <c r="D391" s="410">
        <v>15977.194335952361</v>
      </c>
      <c r="E391" s="410">
        <v>15987.230631334549</v>
      </c>
      <c r="F391" s="410">
        <v>14499.60336581861</v>
      </c>
      <c r="G391" s="410">
        <v>16482.382618605578</v>
      </c>
      <c r="H391" s="411">
        <f t="shared" si="15"/>
        <v>15736.602737927777</v>
      </c>
      <c r="I391" s="134"/>
      <c r="J391" s="410">
        <v>1649.9209230299966</v>
      </c>
      <c r="K391" s="410">
        <v>1652.4888149496674</v>
      </c>
      <c r="L391" s="410">
        <v>1456.1362368326966</v>
      </c>
      <c r="M391" s="410">
        <v>1651.3866264893745</v>
      </c>
      <c r="N391" s="411">
        <f t="shared" si="16"/>
        <v>1602.4831503254336</v>
      </c>
      <c r="O391" s="139"/>
      <c r="P391" s="410">
        <f t="shared" si="17"/>
        <v>17627.115258982358</v>
      </c>
      <c r="Q391" s="410">
        <f t="shared" si="17"/>
        <v>17639.719446284216</v>
      </c>
      <c r="R391" s="410">
        <f t="shared" si="17"/>
        <v>15955.739602651307</v>
      </c>
      <c r="S391" s="410">
        <f t="shared" si="17"/>
        <v>18133.769245094951</v>
      </c>
      <c r="T391" s="410">
        <f t="shared" si="17"/>
        <v>17339.085888253212</v>
      </c>
    </row>
    <row r="392" spans="2:45">
      <c r="B392" s="131" t="s">
        <v>100</v>
      </c>
      <c r="C392" s="127"/>
      <c r="D392" s="410">
        <v>9025.9956692127416</v>
      </c>
      <c r="E392" s="410">
        <v>9123.0493860859951</v>
      </c>
      <c r="F392" s="410">
        <v>9220.1031029592505</v>
      </c>
      <c r="G392" s="410">
        <v>9317.1568198325058</v>
      </c>
      <c r="H392" s="411">
        <f t="shared" si="15"/>
        <v>9171.5762445226228</v>
      </c>
      <c r="I392" s="134"/>
      <c r="J392" s="410">
        <v>2523.3966387046371</v>
      </c>
      <c r="K392" s="410">
        <v>2620.450355577892</v>
      </c>
      <c r="L392" s="410">
        <v>2620.450355577892</v>
      </c>
      <c r="M392" s="410">
        <v>2620.450355577892</v>
      </c>
      <c r="N392" s="411">
        <f t="shared" si="16"/>
        <v>2596.1869263595781</v>
      </c>
      <c r="O392" s="139"/>
      <c r="P392" s="410">
        <f t="shared" si="17"/>
        <v>11549.392307917378</v>
      </c>
      <c r="Q392" s="410">
        <f t="shared" si="17"/>
        <v>11743.499741663887</v>
      </c>
      <c r="R392" s="410">
        <f t="shared" si="17"/>
        <v>11840.553458537142</v>
      </c>
      <c r="S392" s="410">
        <f t="shared" si="17"/>
        <v>11937.607175410398</v>
      </c>
      <c r="T392" s="410">
        <f t="shared" si="17"/>
        <v>11767.763170882201</v>
      </c>
    </row>
    <row r="393" spans="2:45">
      <c r="B393" s="131" t="s">
        <v>101</v>
      </c>
      <c r="C393" s="127"/>
      <c r="D393" s="410">
        <v>3578.0354237517486</v>
      </c>
      <c r="E393" s="410">
        <v>3791.8531795258523</v>
      </c>
      <c r="F393" s="410">
        <v>4051.5989357188928</v>
      </c>
      <c r="G393" s="410">
        <v>3683.2717597444471</v>
      </c>
      <c r="H393" s="411">
        <f t="shared" si="15"/>
        <v>3776.1898246852352</v>
      </c>
      <c r="I393" s="134"/>
      <c r="J393" s="410">
        <v>971.27852888874577</v>
      </c>
      <c r="K393" s="410">
        <v>1025.0674762111421</v>
      </c>
      <c r="L393" s="410">
        <v>1099.8300988887265</v>
      </c>
      <c r="M393" s="410">
        <v>999.84554444429693</v>
      </c>
      <c r="N393" s="411">
        <f t="shared" si="16"/>
        <v>1024.0054121082278</v>
      </c>
      <c r="O393" s="139"/>
      <c r="P393" s="410">
        <f t="shared" si="17"/>
        <v>4549.3139526404939</v>
      </c>
      <c r="Q393" s="410">
        <f t="shared" si="17"/>
        <v>4816.9206557369944</v>
      </c>
      <c r="R393" s="410">
        <f t="shared" si="17"/>
        <v>5151.4290346076195</v>
      </c>
      <c r="S393" s="410">
        <f t="shared" si="17"/>
        <v>4683.1173041887441</v>
      </c>
      <c r="T393" s="410">
        <f t="shared" si="17"/>
        <v>4800.1952367934628</v>
      </c>
    </row>
    <row r="394" spans="2:45">
      <c r="B394" s="131" t="s">
        <v>102</v>
      </c>
      <c r="C394" s="127"/>
      <c r="D394" s="410">
        <v>5125.8473517070533</v>
      </c>
      <c r="E394" s="410">
        <v>5169.889456688782</v>
      </c>
      <c r="F394" s="410">
        <v>5203.7690241652726</v>
      </c>
      <c r="G394" s="410">
        <v>5123.4291185248449</v>
      </c>
      <c r="H394" s="411">
        <f t="shared" si="15"/>
        <v>5155.7337377714884</v>
      </c>
      <c r="I394" s="134"/>
      <c r="J394" s="410">
        <v>3058.6748364574296</v>
      </c>
      <c r="K394" s="410">
        <v>3129.9573913777822</v>
      </c>
      <c r="L394" s="410">
        <v>3194.4148532827426</v>
      </c>
      <c r="M394" s="410">
        <v>3056.0366784229495</v>
      </c>
      <c r="N394" s="411">
        <f t="shared" si="16"/>
        <v>3109.7709398852262</v>
      </c>
      <c r="O394" s="139"/>
      <c r="P394" s="410">
        <f t="shared" si="17"/>
        <v>8184.5221881644829</v>
      </c>
      <c r="Q394" s="410">
        <f t="shared" si="17"/>
        <v>8299.8468480665651</v>
      </c>
      <c r="R394" s="410">
        <f t="shared" si="17"/>
        <v>8398.1838774480148</v>
      </c>
      <c r="S394" s="410">
        <f t="shared" si="17"/>
        <v>8179.4657969477939</v>
      </c>
      <c r="T394" s="410">
        <f t="shared" si="17"/>
        <v>8265.5046776567142</v>
      </c>
    </row>
    <row r="395" spans="2:45">
      <c r="B395" s="131" t="s">
        <v>103</v>
      </c>
      <c r="C395" s="127"/>
      <c r="D395" s="268">
        <v>6300</v>
      </c>
      <c r="E395" s="268">
        <v>6600</v>
      </c>
      <c r="F395" s="268">
        <v>6800</v>
      </c>
      <c r="G395" s="268">
        <v>7000</v>
      </c>
      <c r="H395" s="269">
        <f t="shared" si="15"/>
        <v>6675</v>
      </c>
      <c r="I395" s="270"/>
      <c r="J395" s="268">
        <v>0</v>
      </c>
      <c r="K395" s="268">
        <v>0</v>
      </c>
      <c r="L395" s="268">
        <v>0</v>
      </c>
      <c r="M395" s="268">
        <v>0</v>
      </c>
      <c r="N395" s="269">
        <f t="shared" si="16"/>
        <v>0</v>
      </c>
      <c r="O395" s="272"/>
      <c r="P395" s="268">
        <f t="shared" si="17"/>
        <v>6300</v>
      </c>
      <c r="Q395" s="268">
        <f t="shared" si="17"/>
        <v>6600</v>
      </c>
      <c r="R395" s="268">
        <f t="shared" si="17"/>
        <v>6800</v>
      </c>
      <c r="S395" s="268">
        <f t="shared" si="17"/>
        <v>7000</v>
      </c>
      <c r="T395" s="268">
        <f t="shared" si="17"/>
        <v>6675</v>
      </c>
    </row>
    <row r="396" spans="2:45">
      <c r="B396" s="131" t="s">
        <v>104</v>
      </c>
      <c r="C396" s="127"/>
      <c r="D396" s="268"/>
      <c r="E396" s="268"/>
      <c r="F396" s="268"/>
      <c r="G396" s="268"/>
      <c r="H396" s="269"/>
      <c r="I396" s="270"/>
      <c r="J396" s="268"/>
      <c r="K396" s="268"/>
      <c r="L396" s="268"/>
      <c r="M396" s="268"/>
      <c r="N396" s="269"/>
      <c r="O396" s="272"/>
      <c r="P396" s="268"/>
      <c r="Q396" s="268"/>
      <c r="R396" s="268"/>
      <c r="S396" s="268"/>
      <c r="T396" s="268"/>
    </row>
    <row r="397" spans="2:45" ht="3.75" customHeight="1">
      <c r="B397" s="149"/>
      <c r="C397" s="150"/>
      <c r="D397" s="141"/>
      <c r="E397" s="141"/>
      <c r="F397" s="141"/>
      <c r="G397" s="141"/>
      <c r="H397" s="142"/>
      <c r="I397" s="143"/>
      <c r="J397" s="141"/>
      <c r="K397" s="141"/>
      <c r="L397" s="141"/>
      <c r="M397" s="141"/>
      <c r="N397" s="123"/>
      <c r="O397" s="144"/>
      <c r="P397" s="141"/>
      <c r="Q397" s="141"/>
      <c r="R397" s="141"/>
      <c r="S397" s="141"/>
      <c r="T397" s="141"/>
    </row>
    <row r="398" spans="2:45" ht="13.5" customHeight="1">
      <c r="B398" s="145">
        <v>1998</v>
      </c>
      <c r="C398" s="146"/>
      <c r="D398" s="146">
        <f>SUM(D399:D418)</f>
        <v>225355.13</v>
      </c>
      <c r="E398" s="146">
        <f>SUM(E399:E418)</f>
        <v>235996.27000000002</v>
      </c>
      <c r="F398" s="146">
        <f>SUM(F399:F418)</f>
        <v>239005.85000000003</v>
      </c>
      <c r="G398" s="146">
        <f>SUM(G399:G418)</f>
        <v>232845.41000000003</v>
      </c>
      <c r="H398" s="147">
        <f>SUM(H399:H418)</f>
        <v>233300.66500000004</v>
      </c>
      <c r="I398" s="148"/>
      <c r="J398" s="146">
        <f>SUM(J399:J418)</f>
        <v>69105.170000000013</v>
      </c>
      <c r="K398" s="146">
        <f>SUM(K399:K418)</f>
        <v>71146.3</v>
      </c>
      <c r="L398" s="146">
        <f>SUM(L399:L418)</f>
        <v>72558.249999999985</v>
      </c>
      <c r="M398" s="146">
        <f>SUM(M399:M418)</f>
        <v>70079.930000000008</v>
      </c>
      <c r="N398" s="147">
        <f>SUM(N399:N418)</f>
        <v>70722.412500000006</v>
      </c>
      <c r="O398" s="148"/>
      <c r="P398" s="146">
        <f>SUM(P399:P418)</f>
        <v>294460.3</v>
      </c>
      <c r="Q398" s="146">
        <f>SUM(Q399:Q418)</f>
        <v>307142.57000000007</v>
      </c>
      <c r="R398" s="146">
        <f>SUM(R399:R418)</f>
        <v>311564.09999999998</v>
      </c>
      <c r="S398" s="146">
        <f>SUM(S399:S418)</f>
        <v>302925.34000000003</v>
      </c>
      <c r="T398" s="146">
        <f>SUM(T399:T418)</f>
        <v>304023.0774999999</v>
      </c>
    </row>
    <row r="399" spans="2:45" s="136" customFormat="1">
      <c r="B399" s="131" t="s">
        <v>3</v>
      </c>
      <c r="C399" s="127"/>
      <c r="D399" s="410">
        <v>6432</v>
      </c>
      <c r="E399" s="410">
        <v>6932</v>
      </c>
      <c r="F399" s="410">
        <v>5732</v>
      </c>
      <c r="G399" s="410">
        <v>6232</v>
      </c>
      <c r="H399" s="411">
        <f t="shared" ref="H399:H418" si="18">SUM(D399:G399)/4</f>
        <v>6332</v>
      </c>
      <c r="I399" s="134"/>
      <c r="J399" s="410">
        <v>13100.35</v>
      </c>
      <c r="K399" s="410">
        <v>12399.8</v>
      </c>
      <c r="L399" s="410">
        <v>13099.8</v>
      </c>
      <c r="M399" s="410">
        <v>12499.8</v>
      </c>
      <c r="N399" s="411">
        <f t="shared" ref="N399:N418" si="19">SUM(J399:M399)/4</f>
        <v>12774.9375</v>
      </c>
      <c r="O399" s="139"/>
      <c r="P399" s="410">
        <f t="shared" ref="P399:T418" si="20">D399+J399</f>
        <v>19532.349999999999</v>
      </c>
      <c r="Q399" s="410">
        <f t="shared" si="20"/>
        <v>19331.8</v>
      </c>
      <c r="R399" s="410">
        <f t="shared" si="20"/>
        <v>18831.8</v>
      </c>
      <c r="S399" s="410">
        <f t="shared" si="20"/>
        <v>18731.8</v>
      </c>
      <c r="T399" s="410">
        <f t="shared" si="20"/>
        <v>19106.9375</v>
      </c>
      <c r="U399" s="113"/>
      <c r="V399" s="135"/>
      <c r="W399" s="135"/>
      <c r="X399" s="135"/>
      <c r="Y399" s="135"/>
      <c r="Z399" s="135"/>
      <c r="AA399" s="135"/>
      <c r="AB399" s="135"/>
      <c r="AC399" s="135"/>
      <c r="AD399" s="135"/>
      <c r="AE399" s="135"/>
      <c r="AF399" s="135"/>
      <c r="AG399" s="135"/>
      <c r="AH399" s="135"/>
      <c r="AI399" s="135"/>
      <c r="AJ399" s="135"/>
      <c r="AK399" s="135"/>
      <c r="AL399" s="135"/>
      <c r="AM399" s="135"/>
      <c r="AN399" s="135"/>
      <c r="AO399" s="135"/>
      <c r="AP399" s="135"/>
      <c r="AQ399" s="135"/>
      <c r="AR399" s="135"/>
      <c r="AS399" s="135"/>
    </row>
    <row r="400" spans="2:45">
      <c r="B400" s="131" t="s">
        <v>4</v>
      </c>
      <c r="C400" s="127"/>
      <c r="D400" s="410">
        <v>504.3</v>
      </c>
      <c r="E400" s="410">
        <v>504.3</v>
      </c>
      <c r="F400" s="410">
        <v>504.3</v>
      </c>
      <c r="G400" s="410">
        <v>504.3</v>
      </c>
      <c r="H400" s="411">
        <f t="shared" si="18"/>
        <v>504.3</v>
      </c>
      <c r="I400" s="134"/>
      <c r="J400" s="410">
        <v>95.699999999999989</v>
      </c>
      <c r="K400" s="410">
        <v>95.699999999999989</v>
      </c>
      <c r="L400" s="410">
        <v>95.699999999999989</v>
      </c>
      <c r="M400" s="410">
        <v>95.699999999999989</v>
      </c>
      <c r="N400" s="411">
        <f t="shared" si="19"/>
        <v>95.699999999999989</v>
      </c>
      <c r="O400" s="139"/>
      <c r="P400" s="410">
        <f t="shared" si="20"/>
        <v>600</v>
      </c>
      <c r="Q400" s="410">
        <f t="shared" si="20"/>
        <v>600</v>
      </c>
      <c r="R400" s="410">
        <f t="shared" si="20"/>
        <v>600</v>
      </c>
      <c r="S400" s="410">
        <f t="shared" si="20"/>
        <v>600</v>
      </c>
      <c r="T400" s="410">
        <f t="shared" si="20"/>
        <v>600</v>
      </c>
    </row>
    <row r="401" spans="1:21">
      <c r="B401" s="131" t="s">
        <v>5</v>
      </c>
      <c r="C401" s="127"/>
      <c r="D401" s="410">
        <v>31173.653249990137</v>
      </c>
      <c r="E401" s="410">
        <v>31073.049628323173</v>
      </c>
      <c r="F401" s="410">
        <v>30932.519628323174</v>
      </c>
      <c r="G401" s="410">
        <v>30417.427336563058</v>
      </c>
      <c r="H401" s="411">
        <f t="shared" si="18"/>
        <v>30899.162460799889</v>
      </c>
      <c r="I401" s="134"/>
      <c r="J401" s="410">
        <v>8127.1170503984522</v>
      </c>
      <c r="K401" s="410">
        <v>8090.4633924094851</v>
      </c>
      <c r="L401" s="410">
        <v>8030.8933924094854</v>
      </c>
      <c r="M401" s="410">
        <v>7935.402906521871</v>
      </c>
      <c r="N401" s="411">
        <f t="shared" si="19"/>
        <v>8045.9691854348239</v>
      </c>
      <c r="O401" s="139"/>
      <c r="P401" s="410">
        <f t="shared" si="20"/>
        <v>39300.770300388591</v>
      </c>
      <c r="Q401" s="410">
        <f t="shared" si="20"/>
        <v>39163.513020732658</v>
      </c>
      <c r="R401" s="410">
        <f t="shared" si="20"/>
        <v>38963.41302073266</v>
      </c>
      <c r="S401" s="410">
        <f t="shared" si="20"/>
        <v>38352.830243084929</v>
      </c>
      <c r="T401" s="410">
        <f t="shared" si="20"/>
        <v>38945.131646234717</v>
      </c>
      <c r="U401" s="135"/>
    </row>
    <row r="402" spans="1:21">
      <c r="B402" s="131" t="s">
        <v>7</v>
      </c>
      <c r="C402" s="127"/>
      <c r="D402" s="410">
        <v>1100</v>
      </c>
      <c r="E402" s="410">
        <v>1100</v>
      </c>
      <c r="F402" s="410">
        <v>1100</v>
      </c>
      <c r="G402" s="410">
        <v>1100</v>
      </c>
      <c r="H402" s="411">
        <f t="shared" si="18"/>
        <v>1100</v>
      </c>
      <c r="I402" s="134"/>
      <c r="J402" s="410">
        <v>0</v>
      </c>
      <c r="K402" s="410">
        <v>0</v>
      </c>
      <c r="L402" s="410">
        <v>0</v>
      </c>
      <c r="M402" s="410">
        <v>0</v>
      </c>
      <c r="N402" s="411">
        <f t="shared" si="19"/>
        <v>0</v>
      </c>
      <c r="O402" s="139"/>
      <c r="P402" s="410">
        <f t="shared" si="20"/>
        <v>1100</v>
      </c>
      <c r="Q402" s="410">
        <f t="shared" si="20"/>
        <v>1100</v>
      </c>
      <c r="R402" s="410">
        <f t="shared" si="20"/>
        <v>1100</v>
      </c>
      <c r="S402" s="410">
        <f t="shared" si="20"/>
        <v>1100</v>
      </c>
      <c r="T402" s="410">
        <f t="shared" si="20"/>
        <v>1100</v>
      </c>
    </row>
    <row r="403" spans="1:21">
      <c r="B403" s="131" t="s">
        <v>9</v>
      </c>
      <c r="C403" s="127"/>
      <c r="D403" s="410">
        <v>1592.4900000000002</v>
      </c>
      <c r="E403" s="410">
        <v>1592.4900000000002</v>
      </c>
      <c r="F403" s="410">
        <v>1592.4900000000002</v>
      </c>
      <c r="G403" s="410">
        <v>1592.4900000000002</v>
      </c>
      <c r="H403" s="411">
        <f t="shared" si="18"/>
        <v>1592.4900000000002</v>
      </c>
      <c r="I403" s="134"/>
      <c r="J403" s="410">
        <v>107.50999999999999</v>
      </c>
      <c r="K403" s="410">
        <v>107.50999999999999</v>
      </c>
      <c r="L403" s="410">
        <v>107.50999999999999</v>
      </c>
      <c r="M403" s="410">
        <v>107.50999999999999</v>
      </c>
      <c r="N403" s="411">
        <f t="shared" si="19"/>
        <v>107.50999999999999</v>
      </c>
      <c r="O403" s="139"/>
      <c r="P403" s="410">
        <f t="shared" si="20"/>
        <v>1700.0000000000002</v>
      </c>
      <c r="Q403" s="410">
        <f t="shared" si="20"/>
        <v>1700.0000000000002</v>
      </c>
      <c r="R403" s="410">
        <f t="shared" si="20"/>
        <v>1700.0000000000002</v>
      </c>
      <c r="S403" s="410">
        <f t="shared" si="20"/>
        <v>1700.0000000000002</v>
      </c>
      <c r="T403" s="410">
        <f t="shared" si="20"/>
        <v>1700.0000000000002</v>
      </c>
    </row>
    <row r="404" spans="1:21">
      <c r="B404" s="131" t="s">
        <v>10</v>
      </c>
      <c r="C404" s="127"/>
      <c r="D404" s="410">
        <v>20182.256621584642</v>
      </c>
      <c r="E404" s="410">
        <v>20338.236621584649</v>
      </c>
      <c r="F404" s="410">
        <v>20407.226621584647</v>
      </c>
      <c r="G404" s="410">
        <v>20707.186621584642</v>
      </c>
      <c r="H404" s="411">
        <f t="shared" si="18"/>
        <v>20408.726621584643</v>
      </c>
      <c r="I404" s="134"/>
      <c r="J404" s="410">
        <v>7016.9319996456925</v>
      </c>
      <c r="K404" s="410">
        <v>7067.9519996456911</v>
      </c>
      <c r="L404" s="410">
        <v>7091.9619996456913</v>
      </c>
      <c r="M404" s="410">
        <v>7192.0019996456922</v>
      </c>
      <c r="N404" s="411">
        <f t="shared" si="19"/>
        <v>7092.2119996456913</v>
      </c>
      <c r="O404" s="139"/>
      <c r="P404" s="410">
        <f t="shared" si="20"/>
        <v>27199.188621230336</v>
      </c>
      <c r="Q404" s="410">
        <f t="shared" si="20"/>
        <v>27406.18862123034</v>
      </c>
      <c r="R404" s="410">
        <f t="shared" si="20"/>
        <v>27499.188621230336</v>
      </c>
      <c r="S404" s="410">
        <f t="shared" si="20"/>
        <v>27899.188621230336</v>
      </c>
      <c r="T404" s="410">
        <f t="shared" si="20"/>
        <v>27500.938621230336</v>
      </c>
    </row>
    <row r="405" spans="1:21">
      <c r="B405" s="131" t="s">
        <v>12</v>
      </c>
      <c r="C405" s="127"/>
      <c r="D405" s="410">
        <v>35683.471752280297</v>
      </c>
      <c r="E405" s="410">
        <v>36662.314880202277</v>
      </c>
      <c r="F405" s="410">
        <v>36449.915312725789</v>
      </c>
      <c r="G405" s="410">
        <v>35506.120503007907</v>
      </c>
      <c r="H405" s="411">
        <f t="shared" si="18"/>
        <v>36075.455612054066</v>
      </c>
      <c r="I405" s="134"/>
      <c r="J405" s="410">
        <v>18156.953136613269</v>
      </c>
      <c r="K405" s="410">
        <v>18662.016321856652</v>
      </c>
      <c r="L405" s="410">
        <v>18577.02560918979</v>
      </c>
      <c r="M405" s="410">
        <v>18040.036561758858</v>
      </c>
      <c r="N405" s="411">
        <f t="shared" si="19"/>
        <v>18359.00790735464</v>
      </c>
      <c r="O405" s="139"/>
      <c r="P405" s="410">
        <f t="shared" si="20"/>
        <v>53840.424888893569</v>
      </c>
      <c r="Q405" s="410">
        <f t="shared" si="20"/>
        <v>55324.331202058929</v>
      </c>
      <c r="R405" s="410">
        <f t="shared" si="20"/>
        <v>55026.940921915579</v>
      </c>
      <c r="S405" s="410">
        <f t="shared" si="20"/>
        <v>53546.157064766769</v>
      </c>
      <c r="T405" s="410">
        <f t="shared" si="20"/>
        <v>54434.463519408702</v>
      </c>
    </row>
    <row r="406" spans="1:21" s="113" customFormat="1">
      <c r="A406" s="110"/>
      <c r="B406" s="131" t="s">
        <v>13</v>
      </c>
      <c r="C406" s="127"/>
      <c r="D406" s="410">
        <v>11181.647595088336</v>
      </c>
      <c r="E406" s="410">
        <v>12377.716792136556</v>
      </c>
      <c r="F406" s="410">
        <v>13237.358488005646</v>
      </c>
      <c r="G406" s="410">
        <v>11877.716792136556</v>
      </c>
      <c r="H406" s="411">
        <f t="shared" si="18"/>
        <v>12168.609916841773</v>
      </c>
      <c r="I406" s="134"/>
      <c r="J406" s="410">
        <v>3271.6462990094019</v>
      </c>
      <c r="K406" s="410">
        <v>3287.5567518123994</v>
      </c>
      <c r="L406" s="410">
        <v>3319.9832026207223</v>
      </c>
      <c r="M406" s="410">
        <v>3388.5732293874944</v>
      </c>
      <c r="N406" s="411">
        <f t="shared" si="19"/>
        <v>3316.9398707075043</v>
      </c>
      <c r="O406" s="139"/>
      <c r="P406" s="410">
        <f t="shared" si="20"/>
        <v>14453.293894097738</v>
      </c>
      <c r="Q406" s="410">
        <f t="shared" si="20"/>
        <v>15665.273543948955</v>
      </c>
      <c r="R406" s="410">
        <f t="shared" si="20"/>
        <v>16557.341690626366</v>
      </c>
      <c r="S406" s="410">
        <f t="shared" si="20"/>
        <v>15266.290021524052</v>
      </c>
      <c r="T406" s="410">
        <f t="shared" si="20"/>
        <v>15485.549787549277</v>
      </c>
    </row>
    <row r="407" spans="1:21" s="113" customFormat="1">
      <c r="A407" s="110"/>
      <c r="B407" s="131" t="s">
        <v>14</v>
      </c>
      <c r="C407" s="127"/>
      <c r="D407" s="410">
        <v>20700</v>
      </c>
      <c r="E407" s="410">
        <v>26800</v>
      </c>
      <c r="F407" s="410">
        <v>28500</v>
      </c>
      <c r="G407" s="410">
        <v>24600</v>
      </c>
      <c r="H407" s="411">
        <f t="shared" si="18"/>
        <v>25150</v>
      </c>
      <c r="I407" s="134"/>
      <c r="J407" s="410">
        <v>5800</v>
      </c>
      <c r="K407" s="410">
        <v>7599.9999999999991</v>
      </c>
      <c r="L407" s="410">
        <v>8100</v>
      </c>
      <c r="M407" s="410">
        <v>6900</v>
      </c>
      <c r="N407" s="411">
        <f t="shared" si="19"/>
        <v>7100</v>
      </c>
      <c r="O407" s="139"/>
      <c r="P407" s="410">
        <f t="shared" si="20"/>
        <v>26500</v>
      </c>
      <c r="Q407" s="410">
        <f t="shared" si="20"/>
        <v>34400</v>
      </c>
      <c r="R407" s="410">
        <f t="shared" si="20"/>
        <v>36600</v>
      </c>
      <c r="S407" s="410">
        <f t="shared" si="20"/>
        <v>31500</v>
      </c>
      <c r="T407" s="410">
        <f t="shared" si="20"/>
        <v>32250</v>
      </c>
    </row>
    <row r="408" spans="1:21" s="113" customFormat="1">
      <c r="A408" s="110"/>
      <c r="B408" s="131" t="s">
        <v>15</v>
      </c>
      <c r="C408" s="127"/>
      <c r="D408" s="410">
        <v>4871.6082023983336</v>
      </c>
      <c r="E408" s="410">
        <v>5036.0711793853661</v>
      </c>
      <c r="F408" s="410">
        <v>5222.1477310392629</v>
      </c>
      <c r="G408" s="410">
        <v>5066.7715431986589</v>
      </c>
      <c r="H408" s="411">
        <f t="shared" si="18"/>
        <v>5049.1496640054047</v>
      </c>
      <c r="I408" s="134"/>
      <c r="J408" s="410">
        <v>745.85697300379047</v>
      </c>
      <c r="K408" s="410">
        <v>790.97058561108918</v>
      </c>
      <c r="L408" s="410">
        <v>823.73556849481793</v>
      </c>
      <c r="M408" s="410">
        <v>796.32973589391759</v>
      </c>
      <c r="N408" s="411">
        <f t="shared" si="19"/>
        <v>789.22321575090382</v>
      </c>
      <c r="O408" s="139"/>
      <c r="P408" s="410">
        <f t="shared" si="20"/>
        <v>5617.4651754021243</v>
      </c>
      <c r="Q408" s="410">
        <f t="shared" si="20"/>
        <v>5827.0417649964556</v>
      </c>
      <c r="R408" s="410">
        <f t="shared" si="20"/>
        <v>6045.8832995340808</v>
      </c>
      <c r="S408" s="410">
        <f t="shared" si="20"/>
        <v>5863.1012790925761</v>
      </c>
      <c r="T408" s="410">
        <f t="shared" si="20"/>
        <v>5838.372879756309</v>
      </c>
    </row>
    <row r="409" spans="1:21" s="113" customFormat="1">
      <c r="A409" s="110"/>
      <c r="B409" s="131" t="s">
        <v>16</v>
      </c>
      <c r="C409" s="127"/>
      <c r="D409" s="410">
        <v>12977.599999999999</v>
      </c>
      <c r="E409" s="410">
        <v>13285.150000000001</v>
      </c>
      <c r="F409" s="410">
        <v>13382.400000000001</v>
      </c>
      <c r="G409" s="410">
        <v>13275.6</v>
      </c>
      <c r="H409" s="411">
        <f t="shared" si="18"/>
        <v>13230.1875</v>
      </c>
      <c r="I409" s="134"/>
      <c r="J409" s="410">
        <v>822.40000000000055</v>
      </c>
      <c r="K409" s="410">
        <v>914.84999999999945</v>
      </c>
      <c r="L409" s="410">
        <v>917.59999999999945</v>
      </c>
      <c r="M409" s="410">
        <v>924.39999999999964</v>
      </c>
      <c r="N409" s="411">
        <f t="shared" si="19"/>
        <v>894.81249999999977</v>
      </c>
      <c r="O409" s="139"/>
      <c r="P409" s="410">
        <f t="shared" si="20"/>
        <v>13800</v>
      </c>
      <c r="Q409" s="410">
        <f t="shared" si="20"/>
        <v>14200</v>
      </c>
      <c r="R409" s="410">
        <f t="shared" si="20"/>
        <v>14300</v>
      </c>
      <c r="S409" s="410">
        <f t="shared" si="20"/>
        <v>14200</v>
      </c>
      <c r="T409" s="410">
        <f t="shared" si="20"/>
        <v>14125</v>
      </c>
    </row>
    <row r="410" spans="1:21" s="113" customFormat="1">
      <c r="A410" s="110"/>
      <c r="B410" s="131" t="s">
        <v>17</v>
      </c>
      <c r="C410" s="127"/>
      <c r="D410" s="410">
        <v>570.56714467683412</v>
      </c>
      <c r="E410" s="410">
        <v>570.56714467683412</v>
      </c>
      <c r="F410" s="410">
        <v>570.56714467683412</v>
      </c>
      <c r="G410" s="410">
        <v>570.56714467683412</v>
      </c>
      <c r="H410" s="411">
        <f t="shared" si="18"/>
        <v>570.56714467683412</v>
      </c>
      <c r="I410" s="134"/>
      <c r="J410" s="410">
        <v>428.49982201347251</v>
      </c>
      <c r="K410" s="410">
        <v>428.49982201347251</v>
      </c>
      <c r="L410" s="410">
        <v>428.49982201347251</v>
      </c>
      <c r="M410" s="410">
        <v>428.49982201347251</v>
      </c>
      <c r="N410" s="411">
        <f t="shared" si="19"/>
        <v>428.49982201347251</v>
      </c>
      <c r="O410" s="139"/>
      <c r="P410" s="410">
        <f t="shared" si="20"/>
        <v>999.06696669030657</v>
      </c>
      <c r="Q410" s="410">
        <f t="shared" si="20"/>
        <v>999.06696669030657</v>
      </c>
      <c r="R410" s="410">
        <f t="shared" si="20"/>
        <v>999.06696669030657</v>
      </c>
      <c r="S410" s="410">
        <f t="shared" si="20"/>
        <v>999.06696669030657</v>
      </c>
      <c r="T410" s="410">
        <f t="shared" si="20"/>
        <v>999.06696669030657</v>
      </c>
    </row>
    <row r="411" spans="1:21" s="113" customFormat="1">
      <c r="A411" s="110"/>
      <c r="B411" s="131" t="s">
        <v>18</v>
      </c>
      <c r="C411" s="127"/>
      <c r="D411" s="410">
        <v>6977.7376723818988</v>
      </c>
      <c r="E411" s="410">
        <v>7142.8008626542987</v>
      </c>
      <c r="F411" s="410">
        <v>7365.2523186487579</v>
      </c>
      <c r="G411" s="410">
        <v>7166.1238144828258</v>
      </c>
      <c r="H411" s="411">
        <f t="shared" si="18"/>
        <v>7162.9786670419453</v>
      </c>
      <c r="I411" s="134"/>
      <c r="J411" s="410">
        <v>2770.553453903542</v>
      </c>
      <c r="K411" s="410">
        <v>2791.6390083792667</v>
      </c>
      <c r="L411" s="410">
        <v>2953.3630555077875</v>
      </c>
      <c r="M411" s="410">
        <v>2861.9942047387094</v>
      </c>
      <c r="N411" s="411">
        <f t="shared" si="19"/>
        <v>2844.387430632326</v>
      </c>
      <c r="O411" s="139"/>
      <c r="P411" s="410">
        <f t="shared" si="20"/>
        <v>9748.2911262854414</v>
      </c>
      <c r="Q411" s="410">
        <f t="shared" si="20"/>
        <v>9934.4398710335663</v>
      </c>
      <c r="R411" s="410">
        <f t="shared" si="20"/>
        <v>10318.615374156545</v>
      </c>
      <c r="S411" s="410">
        <f t="shared" si="20"/>
        <v>10028.118019221536</v>
      </c>
      <c r="T411" s="410">
        <f t="shared" si="20"/>
        <v>10007.366097674272</v>
      </c>
    </row>
    <row r="412" spans="1:21" s="113" customFormat="1">
      <c r="A412" s="110"/>
      <c r="B412" s="131" t="s">
        <v>20</v>
      </c>
      <c r="C412" s="127"/>
      <c r="D412" s="410">
        <v>4187.7245426277668</v>
      </c>
      <c r="E412" s="410">
        <v>4316.3388578322065</v>
      </c>
      <c r="F412" s="410">
        <v>4558.1493035693329</v>
      </c>
      <c r="G412" s="410">
        <v>4318.6318753605592</v>
      </c>
      <c r="H412" s="411">
        <f t="shared" si="18"/>
        <v>4345.2111448474661</v>
      </c>
      <c r="I412" s="134"/>
      <c r="J412" s="410">
        <v>745.36058506125585</v>
      </c>
      <c r="K412" s="410">
        <v>757.54877493834908</v>
      </c>
      <c r="L412" s="410">
        <v>798.92488132617518</v>
      </c>
      <c r="M412" s="410">
        <v>767.37436747666686</v>
      </c>
      <c r="N412" s="411">
        <f t="shared" si="19"/>
        <v>767.30215220061177</v>
      </c>
      <c r="O412" s="139"/>
      <c r="P412" s="410">
        <f t="shared" si="20"/>
        <v>4933.0851276890226</v>
      </c>
      <c r="Q412" s="410">
        <f t="shared" si="20"/>
        <v>5073.8876327705557</v>
      </c>
      <c r="R412" s="410">
        <f t="shared" si="20"/>
        <v>5357.0741848955076</v>
      </c>
      <c r="S412" s="410">
        <f t="shared" si="20"/>
        <v>5086.0062428372257</v>
      </c>
      <c r="T412" s="410">
        <f t="shared" si="20"/>
        <v>5112.5132970480781</v>
      </c>
    </row>
    <row r="413" spans="1:21" s="113" customFormat="1">
      <c r="A413" s="110"/>
      <c r="B413" s="131" t="s">
        <v>21</v>
      </c>
      <c r="C413" s="127"/>
      <c r="D413" s="410">
        <v>28618.391220329413</v>
      </c>
      <c r="E413" s="410">
        <v>29119.148428038694</v>
      </c>
      <c r="F413" s="410">
        <v>31220.535995287875</v>
      </c>
      <c r="G413" s="410">
        <v>29918.59340113902</v>
      </c>
      <c r="H413" s="411">
        <f t="shared" si="18"/>
        <v>29719.167261198752</v>
      </c>
      <c r="I413" s="134"/>
      <c r="J413" s="410">
        <v>4.7634222158778057</v>
      </c>
      <c r="K413" s="410">
        <v>5.1979521757928797</v>
      </c>
      <c r="L413" s="410">
        <v>5.5746153769372917</v>
      </c>
      <c r="M413" s="410">
        <v>5.047286895335116</v>
      </c>
      <c r="N413" s="411">
        <f t="shared" si="19"/>
        <v>5.145819165985773</v>
      </c>
      <c r="O413" s="139"/>
      <c r="P413" s="410">
        <f t="shared" si="20"/>
        <v>28623.154642545291</v>
      </c>
      <c r="Q413" s="410">
        <f t="shared" si="20"/>
        <v>29124.346380214487</v>
      </c>
      <c r="R413" s="410">
        <f t="shared" si="20"/>
        <v>31226.110610664811</v>
      </c>
      <c r="S413" s="410">
        <f t="shared" si="20"/>
        <v>29923.640688034357</v>
      </c>
      <c r="T413" s="410">
        <f t="shared" si="20"/>
        <v>29724.313080364736</v>
      </c>
    </row>
    <row r="414" spans="1:21" s="113" customFormat="1">
      <c r="A414" s="110"/>
      <c r="B414" s="131" t="s">
        <v>22</v>
      </c>
      <c r="C414" s="127"/>
      <c r="D414" s="410">
        <v>15572.588866880491</v>
      </c>
      <c r="E414" s="410">
        <v>15579.480685740062</v>
      </c>
      <c r="F414" s="410">
        <v>14091.962569757294</v>
      </c>
      <c r="G414" s="410">
        <v>15974.69766004032</v>
      </c>
      <c r="H414" s="411">
        <f t="shared" si="18"/>
        <v>15304.682445604541</v>
      </c>
      <c r="I414" s="134"/>
      <c r="J414" s="410">
        <v>1546.7108172768028</v>
      </c>
      <c r="K414" s="410">
        <v>1550.5217007215117</v>
      </c>
      <c r="L414" s="410">
        <v>1454.111754047103</v>
      </c>
      <c r="M414" s="410">
        <v>1649.3545252319859</v>
      </c>
      <c r="N414" s="411">
        <f t="shared" si="19"/>
        <v>1550.174699319351</v>
      </c>
      <c r="O414" s="139"/>
      <c r="P414" s="410">
        <f t="shared" si="20"/>
        <v>17119.299684157293</v>
      </c>
      <c r="Q414" s="410">
        <f t="shared" si="20"/>
        <v>17130.002386461572</v>
      </c>
      <c r="R414" s="410">
        <f t="shared" si="20"/>
        <v>15546.074323804396</v>
      </c>
      <c r="S414" s="410">
        <f t="shared" si="20"/>
        <v>17624.052185272307</v>
      </c>
      <c r="T414" s="410">
        <f t="shared" si="20"/>
        <v>16854.857144923892</v>
      </c>
    </row>
    <row r="415" spans="1:21" s="113" customFormat="1">
      <c r="A415" s="110"/>
      <c r="B415" s="131" t="s">
        <v>100</v>
      </c>
      <c r="C415" s="127"/>
      <c r="D415" s="410">
        <v>8752.148901683162</v>
      </c>
      <c r="E415" s="410">
        <v>8903.0480206776992</v>
      </c>
      <c r="F415" s="410">
        <v>8978.4975801749679</v>
      </c>
      <c r="G415" s="410">
        <v>9103.638642711343</v>
      </c>
      <c r="H415" s="411">
        <f t="shared" si="18"/>
        <v>8934.3332863117939</v>
      </c>
      <c r="I415" s="134"/>
      <c r="J415" s="410">
        <v>2506.0822556144494</v>
      </c>
      <c r="K415" s="410">
        <v>2549.2905703664219</v>
      </c>
      <c r="L415" s="410">
        <v>2570.8947277424086</v>
      </c>
      <c r="M415" s="410">
        <v>2542.8073820792879</v>
      </c>
      <c r="N415" s="411">
        <f t="shared" si="19"/>
        <v>2542.2687339506419</v>
      </c>
      <c r="O415" s="139"/>
      <c r="P415" s="410">
        <f t="shared" si="20"/>
        <v>11258.23115729761</v>
      </c>
      <c r="Q415" s="410">
        <f t="shared" si="20"/>
        <v>11452.338591044121</v>
      </c>
      <c r="R415" s="410">
        <f t="shared" si="20"/>
        <v>11549.392307917376</v>
      </c>
      <c r="S415" s="410">
        <f t="shared" si="20"/>
        <v>11646.446024790632</v>
      </c>
      <c r="T415" s="410">
        <f t="shared" si="20"/>
        <v>11476.602020262435</v>
      </c>
    </row>
    <row r="416" spans="1:21" s="113" customFormat="1">
      <c r="A416" s="110"/>
      <c r="B416" s="131" t="s">
        <v>101</v>
      </c>
      <c r="C416" s="127"/>
      <c r="D416" s="410">
        <v>3487.0825955368264</v>
      </c>
      <c r="E416" s="410">
        <v>3630.6535917480987</v>
      </c>
      <c r="F416" s="410">
        <v>3893.744431729845</v>
      </c>
      <c r="G416" s="410">
        <v>3525.4172557554002</v>
      </c>
      <c r="H416" s="411">
        <f t="shared" si="18"/>
        <v>3634.2244686925424</v>
      </c>
      <c r="I416" s="134"/>
      <c r="J416" s="410">
        <v>903.17262295068645</v>
      </c>
      <c r="K416" s="410">
        <v>985.56203666652095</v>
      </c>
      <c r="L416" s="410">
        <v>1056.9795755553994</v>
      </c>
      <c r="M416" s="410">
        <v>956.99502111096979</v>
      </c>
      <c r="N416" s="411">
        <f t="shared" si="19"/>
        <v>975.67731407089423</v>
      </c>
      <c r="O416" s="139"/>
      <c r="P416" s="410">
        <f t="shared" si="20"/>
        <v>4390.255218487513</v>
      </c>
      <c r="Q416" s="410">
        <f t="shared" si="20"/>
        <v>4616.2156284146195</v>
      </c>
      <c r="R416" s="410">
        <f t="shared" si="20"/>
        <v>4950.7240072852446</v>
      </c>
      <c r="S416" s="410">
        <f t="shared" si="20"/>
        <v>4482.4122768663701</v>
      </c>
      <c r="T416" s="410">
        <f t="shared" si="20"/>
        <v>4609.9017827634361</v>
      </c>
    </row>
    <row r="417" spans="1:45" s="113" customFormat="1">
      <c r="A417" s="110"/>
      <c r="B417" s="131" t="s">
        <v>102</v>
      </c>
      <c r="C417" s="127"/>
      <c r="D417" s="410">
        <v>4989.8616345418595</v>
      </c>
      <c r="E417" s="410">
        <v>5032.9033070000787</v>
      </c>
      <c r="F417" s="410">
        <v>5066.7828744765693</v>
      </c>
      <c r="G417" s="410">
        <v>4988.127409342871</v>
      </c>
      <c r="H417" s="411">
        <f t="shared" si="18"/>
        <v>5019.4188063403453</v>
      </c>
      <c r="I417" s="134"/>
      <c r="J417" s="410">
        <v>2955.561562293311</v>
      </c>
      <c r="K417" s="410">
        <v>3061.2210834033485</v>
      </c>
      <c r="L417" s="410">
        <v>3125.6917960702094</v>
      </c>
      <c r="M417" s="410">
        <v>2988.1029572457396</v>
      </c>
      <c r="N417" s="411">
        <f t="shared" si="19"/>
        <v>3032.6443497531523</v>
      </c>
      <c r="O417" s="139"/>
      <c r="P417" s="410">
        <f t="shared" si="20"/>
        <v>7945.4231968351705</v>
      </c>
      <c r="Q417" s="410">
        <f t="shared" si="20"/>
        <v>8094.1243904034272</v>
      </c>
      <c r="R417" s="410">
        <f t="shared" si="20"/>
        <v>8192.4746705467787</v>
      </c>
      <c r="S417" s="410">
        <f t="shared" si="20"/>
        <v>7976.2303665886102</v>
      </c>
      <c r="T417" s="410">
        <f t="shared" si="20"/>
        <v>8052.063156093498</v>
      </c>
    </row>
    <row r="418" spans="1:45" s="113" customFormat="1">
      <c r="A418" s="110"/>
      <c r="B418" s="131" t="s">
        <v>103</v>
      </c>
      <c r="C418" s="127"/>
      <c r="D418" s="410">
        <v>5800</v>
      </c>
      <c r="E418" s="410">
        <v>6000</v>
      </c>
      <c r="F418" s="410">
        <v>6200</v>
      </c>
      <c r="G418" s="410">
        <v>6400</v>
      </c>
      <c r="H418" s="411">
        <f t="shared" si="18"/>
        <v>6100</v>
      </c>
      <c r="I418" s="134"/>
      <c r="J418" s="410">
        <v>0</v>
      </c>
      <c r="K418" s="410">
        <v>0</v>
      </c>
      <c r="L418" s="410">
        <v>0</v>
      </c>
      <c r="M418" s="410">
        <v>0</v>
      </c>
      <c r="N418" s="411">
        <f t="shared" si="19"/>
        <v>0</v>
      </c>
      <c r="O418" s="139"/>
      <c r="P418" s="410">
        <f t="shared" si="20"/>
        <v>5800</v>
      </c>
      <c r="Q418" s="410">
        <f t="shared" si="20"/>
        <v>6000</v>
      </c>
      <c r="R418" s="410">
        <f t="shared" si="20"/>
        <v>6200</v>
      </c>
      <c r="S418" s="410">
        <f t="shared" si="20"/>
        <v>6400</v>
      </c>
      <c r="T418" s="410">
        <f t="shared" si="20"/>
        <v>6100</v>
      </c>
    </row>
    <row r="419" spans="1:45" s="113" customFormat="1">
      <c r="A419" s="110"/>
      <c r="B419" s="131" t="s">
        <v>104</v>
      </c>
      <c r="C419" s="127"/>
      <c r="D419" s="410"/>
      <c r="E419" s="410"/>
      <c r="F419" s="410"/>
      <c r="G419" s="410"/>
      <c r="H419" s="411"/>
      <c r="I419" s="134"/>
      <c r="J419" s="410"/>
      <c r="K419" s="410"/>
      <c r="L419" s="410"/>
      <c r="M419" s="410"/>
      <c r="N419" s="411"/>
      <c r="O419" s="139"/>
      <c r="P419" s="410"/>
      <c r="Q419" s="410"/>
      <c r="R419" s="410"/>
      <c r="S419" s="410"/>
      <c r="T419" s="410"/>
    </row>
    <row r="420" spans="1:45" s="113" customFormat="1" ht="3.75" customHeight="1">
      <c r="A420" s="110"/>
      <c r="B420" s="149"/>
      <c r="C420" s="150"/>
      <c r="D420" s="141"/>
      <c r="E420" s="141"/>
      <c r="F420" s="141"/>
      <c r="G420" s="141"/>
      <c r="H420" s="142"/>
      <c r="I420" s="143"/>
      <c r="J420" s="141"/>
      <c r="K420" s="141"/>
      <c r="L420" s="141"/>
      <c r="M420" s="141"/>
      <c r="N420" s="123"/>
      <c r="O420" s="144"/>
      <c r="P420" s="141"/>
      <c r="Q420" s="141"/>
      <c r="R420" s="141"/>
      <c r="S420" s="141"/>
      <c r="T420" s="141"/>
    </row>
    <row r="421" spans="1:45" s="113" customFormat="1" ht="13.5" customHeight="1">
      <c r="A421" s="110"/>
      <c r="B421" s="145">
        <v>1997</v>
      </c>
      <c r="C421" s="146"/>
      <c r="D421" s="146">
        <f>SUM(D422:D441)</f>
        <v>220690.23</v>
      </c>
      <c r="E421" s="146">
        <f>SUM(E422:E441)</f>
        <v>231244.17</v>
      </c>
      <c r="F421" s="146">
        <f>SUM(F422:F441)</f>
        <v>234401.49</v>
      </c>
      <c r="G421" s="146">
        <f>SUM(G422:G441)</f>
        <v>228872.99000000002</v>
      </c>
      <c r="H421" s="147">
        <f>SUM(H422:H441)</f>
        <v>228802.21999999997</v>
      </c>
      <c r="I421" s="148"/>
      <c r="J421" s="146">
        <f>SUM(J422:J441)</f>
        <v>68823.62000000001</v>
      </c>
      <c r="K421" s="146">
        <f>SUM(K422:K441)</f>
        <v>70995.44</v>
      </c>
      <c r="L421" s="146">
        <f>SUM(L422:L441)</f>
        <v>72370.899999999994</v>
      </c>
      <c r="M421" s="146">
        <f>SUM(M422:M441)</f>
        <v>69901.009999999995</v>
      </c>
      <c r="N421" s="147">
        <f>SUM(N422:N441)</f>
        <v>70522.742500000022</v>
      </c>
      <c r="O421" s="148"/>
      <c r="P421" s="146">
        <f>SUM(P422:P441)</f>
        <v>289513.84999999998</v>
      </c>
      <c r="Q421" s="146">
        <f>SUM(Q422:Q441)</f>
        <v>302239.61</v>
      </c>
      <c r="R421" s="146">
        <f>SUM(R422:R441)</f>
        <v>306772.39</v>
      </c>
      <c r="S421" s="146">
        <f>SUM(S422:S441)</f>
        <v>298773.99999999994</v>
      </c>
      <c r="T421" s="146">
        <f>SUM(T422:T441)</f>
        <v>299324.96250000002</v>
      </c>
    </row>
    <row r="422" spans="1:45" s="136" customFormat="1">
      <c r="B422" s="131" t="s">
        <v>3</v>
      </c>
      <c r="C422" s="127"/>
      <c r="D422" s="410">
        <v>6132</v>
      </c>
      <c r="E422" s="410">
        <v>6532</v>
      </c>
      <c r="F422" s="410">
        <v>5532</v>
      </c>
      <c r="G422" s="410">
        <v>5932</v>
      </c>
      <c r="H422" s="411">
        <f t="shared" ref="H422:H441" si="21">SUM(D422:G422)/4</f>
        <v>6032</v>
      </c>
      <c r="I422" s="134"/>
      <c r="J422" s="410">
        <v>13600.35</v>
      </c>
      <c r="K422" s="410">
        <v>12899.8</v>
      </c>
      <c r="L422" s="410">
        <v>13599.8</v>
      </c>
      <c r="M422" s="410">
        <v>12999.8</v>
      </c>
      <c r="N422" s="411">
        <f t="shared" ref="N422:N441" si="22">SUM(J422:M422)/4</f>
        <v>13274.9375</v>
      </c>
      <c r="O422" s="139"/>
      <c r="P422" s="410">
        <f t="shared" ref="P422:T441" si="23">D422+J422</f>
        <v>19732.349999999999</v>
      </c>
      <c r="Q422" s="410">
        <f t="shared" si="23"/>
        <v>19431.8</v>
      </c>
      <c r="R422" s="410">
        <f t="shared" si="23"/>
        <v>19131.8</v>
      </c>
      <c r="S422" s="410">
        <f t="shared" si="23"/>
        <v>18931.8</v>
      </c>
      <c r="T422" s="410">
        <f t="shared" si="23"/>
        <v>19306.9375</v>
      </c>
      <c r="U422" s="135"/>
      <c r="V422" s="135"/>
      <c r="W422" s="135"/>
      <c r="X422" s="135"/>
      <c r="Y422" s="135"/>
      <c r="Z422" s="135"/>
      <c r="AA422" s="135"/>
      <c r="AB422" s="135"/>
      <c r="AC422" s="135"/>
      <c r="AD422" s="135"/>
      <c r="AE422" s="135"/>
      <c r="AF422" s="135"/>
      <c r="AG422" s="135"/>
      <c r="AH422" s="135"/>
      <c r="AI422" s="135"/>
      <c r="AJ422" s="135"/>
      <c r="AK422" s="135"/>
      <c r="AL422" s="135"/>
      <c r="AM422" s="135"/>
      <c r="AN422" s="135"/>
      <c r="AO422" s="135"/>
      <c r="AP422" s="135"/>
      <c r="AQ422" s="135"/>
      <c r="AR422" s="135"/>
      <c r="AS422" s="135"/>
    </row>
    <row r="423" spans="1:45">
      <c r="B423" s="131" t="s">
        <v>4</v>
      </c>
      <c r="C423" s="127"/>
      <c r="D423" s="410">
        <v>504.3</v>
      </c>
      <c r="E423" s="410">
        <v>504.3</v>
      </c>
      <c r="F423" s="410">
        <v>504.3</v>
      </c>
      <c r="G423" s="410">
        <v>504.3</v>
      </c>
      <c r="H423" s="411">
        <f t="shared" si="21"/>
        <v>504.3</v>
      </c>
      <c r="I423" s="134"/>
      <c r="J423" s="410">
        <v>95.699999999999989</v>
      </c>
      <c r="K423" s="410">
        <v>95.699999999999989</v>
      </c>
      <c r="L423" s="410">
        <v>95.699999999999989</v>
      </c>
      <c r="M423" s="410">
        <v>95.699999999999989</v>
      </c>
      <c r="N423" s="411">
        <f t="shared" si="22"/>
        <v>95.699999999999989</v>
      </c>
      <c r="O423" s="139"/>
      <c r="P423" s="410">
        <f t="shared" si="23"/>
        <v>600</v>
      </c>
      <c r="Q423" s="410">
        <f t="shared" si="23"/>
        <v>600</v>
      </c>
      <c r="R423" s="410">
        <f t="shared" si="23"/>
        <v>600</v>
      </c>
      <c r="S423" s="410">
        <f t="shared" si="23"/>
        <v>600</v>
      </c>
      <c r="T423" s="410">
        <f t="shared" si="23"/>
        <v>600</v>
      </c>
    </row>
    <row r="424" spans="1:45">
      <c r="B424" s="131" t="s">
        <v>5</v>
      </c>
      <c r="C424" s="127"/>
      <c r="D424" s="410">
        <v>32213.611029736778</v>
      </c>
      <c r="E424" s="410">
        <v>32035.201029736778</v>
      </c>
      <c r="F424" s="410">
        <v>31883.381029736778</v>
      </c>
      <c r="G424" s="410">
        <v>31336.248737976654</v>
      </c>
      <c r="H424" s="411">
        <f t="shared" si="21"/>
        <v>31867.110456796745</v>
      </c>
      <c r="I424" s="134"/>
      <c r="J424" s="410">
        <v>8286.3199824626408</v>
      </c>
      <c r="K424" s="410">
        <v>8363.2506942734635</v>
      </c>
      <c r="L424" s="410">
        <v>8315.3506942734639</v>
      </c>
      <c r="M424" s="410">
        <v>8163.2802083858514</v>
      </c>
      <c r="N424" s="411">
        <f t="shared" si="22"/>
        <v>8282.0503948488549</v>
      </c>
      <c r="O424" s="139"/>
      <c r="P424" s="410">
        <f t="shared" si="23"/>
        <v>40499.93101219942</v>
      </c>
      <c r="Q424" s="410">
        <f t="shared" si="23"/>
        <v>40398.451724010243</v>
      </c>
      <c r="R424" s="410">
        <f t="shared" si="23"/>
        <v>40198.731724010242</v>
      </c>
      <c r="S424" s="410">
        <f t="shared" si="23"/>
        <v>39499.528946362509</v>
      </c>
      <c r="T424" s="410">
        <f t="shared" si="23"/>
        <v>40149.160851645604</v>
      </c>
    </row>
    <row r="425" spans="1:45">
      <c r="B425" s="131" t="s">
        <v>7</v>
      </c>
      <c r="C425" s="127"/>
      <c r="D425" s="410">
        <v>1100</v>
      </c>
      <c r="E425" s="410">
        <v>1100</v>
      </c>
      <c r="F425" s="410">
        <v>1100</v>
      </c>
      <c r="G425" s="410">
        <v>1100</v>
      </c>
      <c r="H425" s="411">
        <f t="shared" si="21"/>
        <v>1100</v>
      </c>
      <c r="I425" s="134"/>
      <c r="J425" s="410">
        <v>0</v>
      </c>
      <c r="K425" s="410">
        <v>0</v>
      </c>
      <c r="L425" s="410">
        <v>0</v>
      </c>
      <c r="M425" s="410">
        <v>0</v>
      </c>
      <c r="N425" s="411">
        <f t="shared" si="22"/>
        <v>0</v>
      </c>
      <c r="O425" s="139"/>
      <c r="P425" s="410">
        <f t="shared" si="23"/>
        <v>1100</v>
      </c>
      <c r="Q425" s="410">
        <f t="shared" si="23"/>
        <v>1100</v>
      </c>
      <c r="R425" s="410">
        <f t="shared" si="23"/>
        <v>1100</v>
      </c>
      <c r="S425" s="410">
        <f t="shared" si="23"/>
        <v>1100</v>
      </c>
      <c r="T425" s="410">
        <f t="shared" si="23"/>
        <v>1100</v>
      </c>
    </row>
    <row r="426" spans="1:45">
      <c r="B426" s="131" t="s">
        <v>9</v>
      </c>
      <c r="C426" s="127"/>
      <c r="D426" s="410">
        <v>1400.7600000000002</v>
      </c>
      <c r="E426" s="410">
        <v>1400.7600000000002</v>
      </c>
      <c r="F426" s="410">
        <v>1400.7600000000002</v>
      </c>
      <c r="G426" s="410">
        <v>1492.4900000000002</v>
      </c>
      <c r="H426" s="411">
        <f t="shared" si="21"/>
        <v>1423.6925000000001</v>
      </c>
      <c r="I426" s="134"/>
      <c r="J426" s="410">
        <v>99.240000000000023</v>
      </c>
      <c r="K426" s="410">
        <v>99.240000000000023</v>
      </c>
      <c r="L426" s="410">
        <v>99.240000000000023</v>
      </c>
      <c r="M426" s="410">
        <v>107.50999999999999</v>
      </c>
      <c r="N426" s="411">
        <f t="shared" si="22"/>
        <v>101.30750000000002</v>
      </c>
      <c r="O426" s="139"/>
      <c r="P426" s="410">
        <f t="shared" si="23"/>
        <v>1500.0000000000002</v>
      </c>
      <c r="Q426" s="410">
        <f t="shared" si="23"/>
        <v>1500.0000000000002</v>
      </c>
      <c r="R426" s="410">
        <f t="shared" si="23"/>
        <v>1500.0000000000002</v>
      </c>
      <c r="S426" s="410">
        <f t="shared" si="23"/>
        <v>1600.0000000000002</v>
      </c>
      <c r="T426" s="410">
        <f t="shared" si="23"/>
        <v>1525.0000000000002</v>
      </c>
    </row>
    <row r="427" spans="1:45">
      <c r="B427" s="131" t="s">
        <v>10</v>
      </c>
      <c r="C427" s="127"/>
      <c r="D427" s="410">
        <v>20751.046775148974</v>
      </c>
      <c r="E427" s="410">
        <v>20953.726775148978</v>
      </c>
      <c r="F427" s="410">
        <v>20976.016775148972</v>
      </c>
      <c r="G427" s="410">
        <v>21275.976775148978</v>
      </c>
      <c r="H427" s="411">
        <f t="shared" si="21"/>
        <v>20989.191775148975</v>
      </c>
      <c r="I427" s="134"/>
      <c r="J427" s="410">
        <v>7193.6332723890719</v>
      </c>
      <c r="K427" s="410">
        <v>7190.9532723890698</v>
      </c>
      <c r="L427" s="410">
        <v>7268.6632723890707</v>
      </c>
      <c r="M427" s="410">
        <v>7368.7032723890725</v>
      </c>
      <c r="N427" s="411">
        <f t="shared" si="22"/>
        <v>7255.4882723890714</v>
      </c>
      <c r="O427" s="139"/>
      <c r="P427" s="410">
        <f t="shared" si="23"/>
        <v>27944.680047538044</v>
      </c>
      <c r="Q427" s="410">
        <f t="shared" si="23"/>
        <v>28144.680047538048</v>
      </c>
      <c r="R427" s="410">
        <f t="shared" si="23"/>
        <v>28244.680047538044</v>
      </c>
      <c r="S427" s="410">
        <f t="shared" si="23"/>
        <v>28644.680047538051</v>
      </c>
      <c r="T427" s="410">
        <f t="shared" si="23"/>
        <v>28244.680047538044</v>
      </c>
    </row>
    <row r="428" spans="1:45">
      <c r="B428" s="131" t="s">
        <v>12</v>
      </c>
      <c r="C428" s="127"/>
      <c r="D428" s="410">
        <v>34177.11087938046</v>
      </c>
      <c r="E428" s="410">
        <v>35450.079061805096</v>
      </c>
      <c r="F428" s="410">
        <v>35331.279926852119</v>
      </c>
      <c r="G428" s="410">
        <v>34887.874781897881</v>
      </c>
      <c r="H428" s="411">
        <f t="shared" si="21"/>
        <v>34961.586162483887</v>
      </c>
      <c r="I428" s="134"/>
      <c r="J428" s="410">
        <v>17411.660113167523</v>
      </c>
      <c r="K428" s="410">
        <v>18081.60241241875</v>
      </c>
      <c r="L428" s="410">
        <v>18006.687441694608</v>
      </c>
      <c r="M428" s="410">
        <v>17661.07883069323</v>
      </c>
      <c r="N428" s="411">
        <f t="shared" si="22"/>
        <v>17790.257199493528</v>
      </c>
      <c r="O428" s="139"/>
      <c r="P428" s="410">
        <f t="shared" si="23"/>
        <v>51588.770992547987</v>
      </c>
      <c r="Q428" s="410">
        <f t="shared" si="23"/>
        <v>53531.681474223849</v>
      </c>
      <c r="R428" s="410">
        <f t="shared" si="23"/>
        <v>53337.967368546728</v>
      </c>
      <c r="S428" s="410">
        <f t="shared" si="23"/>
        <v>52548.953612591111</v>
      </c>
      <c r="T428" s="410">
        <f t="shared" si="23"/>
        <v>52751.843361977415</v>
      </c>
    </row>
    <row r="429" spans="1:45">
      <c r="B429" s="131" t="s">
        <v>13</v>
      </c>
      <c r="C429" s="127"/>
      <c r="D429" s="410">
        <v>10725.587897383954</v>
      </c>
      <c r="E429" s="410">
        <v>11792.681031764248</v>
      </c>
      <c r="F429" s="410">
        <v>12725.781341791988</v>
      </c>
      <c r="G429" s="410">
        <v>11474.149756018889</v>
      </c>
      <c r="H429" s="411">
        <f t="shared" si="21"/>
        <v>11679.55000673977</v>
      </c>
      <c r="I429" s="134"/>
      <c r="J429" s="410">
        <v>3265.2169457930645</v>
      </c>
      <c r="K429" s="410">
        <v>3381.3747373815172</v>
      </c>
      <c r="L429" s="410">
        <v>3313.5027474922126</v>
      </c>
      <c r="M429" s="410">
        <v>3227.9276312219686</v>
      </c>
      <c r="N429" s="411">
        <f t="shared" si="22"/>
        <v>3297.0055154721908</v>
      </c>
      <c r="O429" s="139"/>
      <c r="P429" s="410">
        <f t="shared" si="23"/>
        <v>13990.804843177018</v>
      </c>
      <c r="Q429" s="410">
        <f t="shared" si="23"/>
        <v>15174.055769145765</v>
      </c>
      <c r="R429" s="410">
        <f t="shared" si="23"/>
        <v>16039.2840892842</v>
      </c>
      <c r="S429" s="410">
        <f t="shared" si="23"/>
        <v>14702.077387240857</v>
      </c>
      <c r="T429" s="410">
        <f t="shared" si="23"/>
        <v>14976.55552221196</v>
      </c>
    </row>
    <row r="430" spans="1:45">
      <c r="B430" s="131" t="s">
        <v>14</v>
      </c>
      <c r="C430" s="127"/>
      <c r="D430" s="410">
        <v>20500</v>
      </c>
      <c r="E430" s="410">
        <v>26600</v>
      </c>
      <c r="F430" s="410">
        <v>28200</v>
      </c>
      <c r="G430" s="410">
        <v>24300</v>
      </c>
      <c r="H430" s="411">
        <f t="shared" si="21"/>
        <v>24900</v>
      </c>
      <c r="I430" s="134"/>
      <c r="J430" s="410">
        <v>5800</v>
      </c>
      <c r="K430" s="410">
        <v>7499.9999999999991</v>
      </c>
      <c r="L430" s="410">
        <v>8000</v>
      </c>
      <c r="M430" s="410">
        <v>6900</v>
      </c>
      <c r="N430" s="411">
        <f t="shared" si="22"/>
        <v>7050</v>
      </c>
      <c r="O430" s="139"/>
      <c r="P430" s="410">
        <f t="shared" si="23"/>
        <v>26300</v>
      </c>
      <c r="Q430" s="410">
        <f t="shared" si="23"/>
        <v>34100</v>
      </c>
      <c r="R430" s="410">
        <f t="shared" si="23"/>
        <v>36200</v>
      </c>
      <c r="S430" s="410">
        <f t="shared" si="23"/>
        <v>31200</v>
      </c>
      <c r="T430" s="410">
        <f t="shared" si="23"/>
        <v>31950</v>
      </c>
    </row>
    <row r="431" spans="1:45">
      <c r="B431" s="131" t="s">
        <v>15</v>
      </c>
      <c r="C431" s="127"/>
      <c r="D431" s="410">
        <v>4795.8709583342488</v>
      </c>
      <c r="E431" s="410">
        <v>4917.9384223769266</v>
      </c>
      <c r="F431" s="410">
        <v>5027.2384715448588</v>
      </c>
      <c r="G431" s="410">
        <v>4981.2020249816142</v>
      </c>
      <c r="H431" s="411">
        <f t="shared" si="21"/>
        <v>4930.5624693094123</v>
      </c>
      <c r="I431" s="134"/>
      <c r="J431" s="410">
        <v>744.36722409476056</v>
      </c>
      <c r="K431" s="410">
        <v>739.9697648522158</v>
      </c>
      <c r="L431" s="410">
        <v>807.19569671017473</v>
      </c>
      <c r="M431" s="410">
        <v>755.19190112276158</v>
      </c>
      <c r="N431" s="411">
        <f t="shared" si="22"/>
        <v>761.68114669497811</v>
      </c>
      <c r="O431" s="139"/>
      <c r="P431" s="410">
        <f t="shared" si="23"/>
        <v>5540.2381824290096</v>
      </c>
      <c r="Q431" s="410">
        <f t="shared" si="23"/>
        <v>5657.9081872291426</v>
      </c>
      <c r="R431" s="410">
        <f t="shared" si="23"/>
        <v>5834.4341682550339</v>
      </c>
      <c r="S431" s="410">
        <f t="shared" si="23"/>
        <v>5736.3939261043761</v>
      </c>
      <c r="T431" s="410">
        <f t="shared" si="23"/>
        <v>5692.2436160043908</v>
      </c>
    </row>
    <row r="432" spans="1:45">
      <c r="B432" s="131" t="s">
        <v>16</v>
      </c>
      <c r="C432" s="127"/>
      <c r="D432" s="410">
        <v>12742.6</v>
      </c>
      <c r="E432" s="410">
        <v>12886.25</v>
      </c>
      <c r="F432" s="410">
        <v>13006.300000000001</v>
      </c>
      <c r="G432" s="410">
        <v>12909.5</v>
      </c>
      <c r="H432" s="411">
        <f t="shared" si="21"/>
        <v>12886.1625</v>
      </c>
      <c r="I432" s="134"/>
      <c r="J432" s="410">
        <v>704.40000000000009</v>
      </c>
      <c r="K432" s="410">
        <v>813.74999999999955</v>
      </c>
      <c r="L432" s="410">
        <v>825.19999999999936</v>
      </c>
      <c r="M432" s="410">
        <v>821.99999999999909</v>
      </c>
      <c r="N432" s="411">
        <f t="shared" si="22"/>
        <v>791.33749999999952</v>
      </c>
      <c r="O432" s="139"/>
      <c r="P432" s="410">
        <f t="shared" si="23"/>
        <v>13447</v>
      </c>
      <c r="Q432" s="410">
        <f t="shared" si="23"/>
        <v>13700</v>
      </c>
      <c r="R432" s="410">
        <f t="shared" si="23"/>
        <v>13831.5</v>
      </c>
      <c r="S432" s="410">
        <f t="shared" si="23"/>
        <v>13731.5</v>
      </c>
      <c r="T432" s="410">
        <f t="shared" si="23"/>
        <v>13677.5</v>
      </c>
    </row>
    <row r="433" spans="2:45">
      <c r="B433" s="131" t="s">
        <v>17</v>
      </c>
      <c r="C433" s="127"/>
      <c r="D433" s="410">
        <v>544.63227446425071</v>
      </c>
      <c r="E433" s="410">
        <v>544.63227446425071</v>
      </c>
      <c r="F433" s="410">
        <v>544.63227446425071</v>
      </c>
      <c r="G433" s="410">
        <v>544.63227446425071</v>
      </c>
      <c r="H433" s="411">
        <f t="shared" si="21"/>
        <v>544.63227446425071</v>
      </c>
      <c r="I433" s="134"/>
      <c r="J433" s="410">
        <v>409.02255737649654</v>
      </c>
      <c r="K433" s="410">
        <v>409.02255737649654</v>
      </c>
      <c r="L433" s="410">
        <v>409.02255737649654</v>
      </c>
      <c r="M433" s="410">
        <v>409.02255737649654</v>
      </c>
      <c r="N433" s="411">
        <f t="shared" si="22"/>
        <v>409.02255737649654</v>
      </c>
      <c r="O433" s="139"/>
      <c r="P433" s="410">
        <f t="shared" si="23"/>
        <v>953.65483184074719</v>
      </c>
      <c r="Q433" s="410">
        <f t="shared" si="23"/>
        <v>953.65483184074719</v>
      </c>
      <c r="R433" s="410">
        <f t="shared" si="23"/>
        <v>953.65483184074719</v>
      </c>
      <c r="S433" s="410">
        <f t="shared" si="23"/>
        <v>953.65483184074719</v>
      </c>
      <c r="T433" s="410">
        <f t="shared" si="23"/>
        <v>953.65483184074719</v>
      </c>
    </row>
    <row r="434" spans="2:45">
      <c r="B434" s="131" t="s">
        <v>18</v>
      </c>
      <c r="C434" s="127"/>
      <c r="D434" s="410">
        <v>6676.3798322007569</v>
      </c>
      <c r="E434" s="410">
        <v>6746.2338147938854</v>
      </c>
      <c r="F434" s="410">
        <v>7028.9569639491165</v>
      </c>
      <c r="G434" s="410">
        <v>6880.7999153436967</v>
      </c>
      <c r="H434" s="411">
        <f t="shared" si="21"/>
        <v>6833.0926315718643</v>
      </c>
      <c r="I434" s="134"/>
      <c r="J434" s="410">
        <v>2629.4296807565415</v>
      </c>
      <c r="K434" s="410">
        <v>2744.1293992358924</v>
      </c>
      <c r="L434" s="410">
        <v>2817.5896639231423</v>
      </c>
      <c r="M434" s="410">
        <v>2702.9667253441071</v>
      </c>
      <c r="N434" s="411">
        <f t="shared" si="22"/>
        <v>2723.5288673149207</v>
      </c>
      <c r="O434" s="139"/>
      <c r="P434" s="410">
        <f t="shared" si="23"/>
        <v>9305.8095129572976</v>
      </c>
      <c r="Q434" s="410">
        <f t="shared" si="23"/>
        <v>9490.3632140297777</v>
      </c>
      <c r="R434" s="410">
        <f t="shared" si="23"/>
        <v>9846.5466278722597</v>
      </c>
      <c r="S434" s="410">
        <f t="shared" si="23"/>
        <v>9583.7666406878034</v>
      </c>
      <c r="T434" s="410">
        <f t="shared" si="23"/>
        <v>9556.621498886785</v>
      </c>
    </row>
    <row r="435" spans="2:45">
      <c r="B435" s="131" t="s">
        <v>20</v>
      </c>
      <c r="C435" s="127"/>
      <c r="D435" s="410">
        <v>4112.8900287555507</v>
      </c>
      <c r="E435" s="410">
        <v>4228.122697563741</v>
      </c>
      <c r="F435" s="410">
        <v>4478.8434055168291</v>
      </c>
      <c r="G435" s="410">
        <v>4245.3077174299833</v>
      </c>
      <c r="H435" s="411">
        <f t="shared" si="21"/>
        <v>4266.290962316526</v>
      </c>
      <c r="I435" s="134"/>
      <c r="J435" s="410">
        <v>723.8865916836786</v>
      </c>
      <c r="K435" s="410">
        <v>749.09798704237824</v>
      </c>
      <c r="L435" s="410">
        <v>778.80680391739907</v>
      </c>
      <c r="M435" s="410">
        <v>743.37805481790133</v>
      </c>
      <c r="N435" s="411">
        <f t="shared" si="22"/>
        <v>748.79235936533928</v>
      </c>
      <c r="O435" s="139"/>
      <c r="P435" s="410">
        <f t="shared" si="23"/>
        <v>4836.7766204392292</v>
      </c>
      <c r="Q435" s="410">
        <f t="shared" si="23"/>
        <v>4977.220684606119</v>
      </c>
      <c r="R435" s="410">
        <f t="shared" si="23"/>
        <v>5257.6502094342286</v>
      </c>
      <c r="S435" s="410">
        <f t="shared" si="23"/>
        <v>4988.6857722478844</v>
      </c>
      <c r="T435" s="410">
        <f t="shared" si="23"/>
        <v>5015.0833216818655</v>
      </c>
    </row>
    <row r="436" spans="2:45">
      <c r="B436" s="131" t="s">
        <v>21</v>
      </c>
      <c r="C436" s="127"/>
      <c r="D436" s="410">
        <v>27017.483347339676</v>
      </c>
      <c r="E436" s="410">
        <v>27518.947835036492</v>
      </c>
      <c r="F436" s="410">
        <v>29620.258481838038</v>
      </c>
      <c r="G436" s="410">
        <v>28317.938695218905</v>
      </c>
      <c r="H436" s="411">
        <f t="shared" si="21"/>
        <v>28118.65708985828</v>
      </c>
      <c r="I436" s="134"/>
      <c r="J436" s="410">
        <v>4.745956334419585</v>
      </c>
      <c r="K436" s="410">
        <v>4.6928529978648017</v>
      </c>
      <c r="L436" s="410">
        <v>5.4992827367084116</v>
      </c>
      <c r="M436" s="410">
        <v>4.6448659296159587</v>
      </c>
      <c r="N436" s="411">
        <f t="shared" si="22"/>
        <v>4.8957394996521888</v>
      </c>
      <c r="O436" s="139"/>
      <c r="P436" s="410">
        <f t="shared" si="23"/>
        <v>27022.229303674096</v>
      </c>
      <c r="Q436" s="410">
        <f t="shared" si="23"/>
        <v>27523.640688034357</v>
      </c>
      <c r="R436" s="410">
        <f t="shared" si="23"/>
        <v>29625.757764574748</v>
      </c>
      <c r="S436" s="410">
        <f t="shared" si="23"/>
        <v>28322.58356114852</v>
      </c>
      <c r="T436" s="410">
        <f t="shared" si="23"/>
        <v>28123.55282935793</v>
      </c>
    </row>
    <row r="437" spans="2:45">
      <c r="B437" s="131" t="s">
        <v>22</v>
      </c>
      <c r="C437" s="127"/>
      <c r="D437" s="410">
        <v>15264.107601577398</v>
      </c>
      <c r="E437" s="410">
        <v>15276.946004375701</v>
      </c>
      <c r="F437" s="410">
        <v>13838.884866607179</v>
      </c>
      <c r="G437" s="410">
        <v>15668.449339370354</v>
      </c>
      <c r="H437" s="411">
        <f t="shared" si="21"/>
        <v>15012.096952982658</v>
      </c>
      <c r="I437" s="134"/>
      <c r="J437" s="410">
        <v>1546.2829595457495</v>
      </c>
      <c r="K437" s="410">
        <v>1546.0505035116146</v>
      </c>
      <c r="L437" s="410">
        <v>1403.190349539143</v>
      </c>
      <c r="M437" s="410">
        <v>1545.5461459124858</v>
      </c>
      <c r="N437" s="411">
        <f t="shared" si="22"/>
        <v>1510.2674896272483</v>
      </c>
      <c r="O437" s="139"/>
      <c r="P437" s="410">
        <f t="shared" si="23"/>
        <v>16810.390561123146</v>
      </c>
      <c r="Q437" s="410">
        <f t="shared" si="23"/>
        <v>16822.996507887314</v>
      </c>
      <c r="R437" s="410">
        <f t="shared" si="23"/>
        <v>15242.075216146322</v>
      </c>
      <c r="S437" s="410">
        <f t="shared" si="23"/>
        <v>17213.995485282841</v>
      </c>
      <c r="T437" s="410">
        <f t="shared" si="23"/>
        <v>16522.364442609905</v>
      </c>
    </row>
    <row r="438" spans="2:45">
      <c r="B438" s="131" t="s">
        <v>100</v>
      </c>
      <c r="C438" s="127"/>
      <c r="D438" s="410">
        <v>8540.7270848464632</v>
      </c>
      <c r="E438" s="410">
        <v>8734.8345185929738</v>
      </c>
      <c r="F438" s="410">
        <v>8734.8345185929738</v>
      </c>
      <c r="G438" s="410">
        <v>8831.8882354662292</v>
      </c>
      <c r="H438" s="411">
        <f t="shared" si="21"/>
        <v>8710.57108937466</v>
      </c>
      <c r="I438" s="134"/>
      <c r="J438" s="410">
        <v>2426.3429218313818</v>
      </c>
      <c r="K438" s="410">
        <v>2426.3429218313818</v>
      </c>
      <c r="L438" s="410">
        <v>2523.3966387046371</v>
      </c>
      <c r="M438" s="410">
        <v>2523.3966387046371</v>
      </c>
      <c r="N438" s="411">
        <f t="shared" si="22"/>
        <v>2474.8697802680094</v>
      </c>
      <c r="O438" s="139"/>
      <c r="P438" s="410">
        <f t="shared" si="23"/>
        <v>10967.070006677845</v>
      </c>
      <c r="Q438" s="410">
        <f t="shared" si="23"/>
        <v>11161.177440424355</v>
      </c>
      <c r="R438" s="410">
        <f t="shared" si="23"/>
        <v>11258.23115729761</v>
      </c>
      <c r="S438" s="410">
        <f t="shared" si="23"/>
        <v>11355.284874170866</v>
      </c>
      <c r="T438" s="410">
        <f t="shared" si="23"/>
        <v>11185.440869642669</v>
      </c>
    </row>
    <row r="439" spans="2:45">
      <c r="B439" s="131" t="s">
        <v>101</v>
      </c>
      <c r="C439" s="127"/>
      <c r="D439" s="410">
        <v>3314.9445837700032</v>
      </c>
      <c r="E439" s="410">
        <v>3592.6199890705079</v>
      </c>
      <c r="F439" s="410">
        <v>3841.1262637334958</v>
      </c>
      <c r="G439" s="410">
        <v>3401.2811963565109</v>
      </c>
      <c r="H439" s="411">
        <f t="shared" si="21"/>
        <v>3537.4930082326291</v>
      </c>
      <c r="I439" s="134"/>
      <c r="J439" s="410">
        <v>899.86098999986677</v>
      </c>
      <c r="K439" s="410">
        <v>889.79228779586151</v>
      </c>
      <c r="L439" s="410">
        <v>1042.6960677776242</v>
      </c>
      <c r="M439" s="410">
        <v>880.69365989058053</v>
      </c>
      <c r="N439" s="411">
        <f t="shared" si="22"/>
        <v>928.2607513659832</v>
      </c>
      <c r="O439" s="139"/>
      <c r="P439" s="410">
        <f t="shared" si="23"/>
        <v>4214.8055737698696</v>
      </c>
      <c r="Q439" s="410">
        <f t="shared" si="23"/>
        <v>4482.4122768663692</v>
      </c>
      <c r="R439" s="410">
        <f t="shared" si="23"/>
        <v>4883.82233151112</v>
      </c>
      <c r="S439" s="410">
        <f t="shared" si="23"/>
        <v>4281.9748562470913</v>
      </c>
      <c r="T439" s="410">
        <f t="shared" si="23"/>
        <v>4465.7537595986123</v>
      </c>
    </row>
    <row r="440" spans="2:45">
      <c r="B440" s="131" t="s">
        <v>102</v>
      </c>
      <c r="C440" s="127"/>
      <c r="D440" s="410">
        <v>4976.177707061488</v>
      </c>
      <c r="E440" s="410">
        <v>5028.8965452704206</v>
      </c>
      <c r="F440" s="410">
        <v>5026.8956802234025</v>
      </c>
      <c r="G440" s="410">
        <v>4988.9505503260498</v>
      </c>
      <c r="H440" s="411">
        <f t="shared" si="21"/>
        <v>5005.23012072034</v>
      </c>
      <c r="I440" s="134"/>
      <c r="J440" s="410">
        <v>2983.1608045648086</v>
      </c>
      <c r="K440" s="410">
        <v>3060.670608893497</v>
      </c>
      <c r="L440" s="410">
        <v>3059.358783465319</v>
      </c>
      <c r="M440" s="410">
        <v>2990.1695082112933</v>
      </c>
      <c r="N440" s="411">
        <f t="shared" si="22"/>
        <v>3023.3399262837293</v>
      </c>
      <c r="O440" s="139"/>
      <c r="P440" s="410">
        <f t="shared" si="23"/>
        <v>7959.3385116262962</v>
      </c>
      <c r="Q440" s="410">
        <f t="shared" si="23"/>
        <v>8089.5671541639176</v>
      </c>
      <c r="R440" s="410">
        <f t="shared" si="23"/>
        <v>8086.2544636887214</v>
      </c>
      <c r="S440" s="410">
        <f t="shared" si="23"/>
        <v>7979.1200585373426</v>
      </c>
      <c r="T440" s="410">
        <f t="shared" si="23"/>
        <v>8028.5700470040692</v>
      </c>
    </row>
    <row r="441" spans="2:45">
      <c r="B441" s="131" t="s">
        <v>103</v>
      </c>
      <c r="C441" s="127"/>
      <c r="D441" s="410">
        <v>5200</v>
      </c>
      <c r="E441" s="410">
        <v>5400</v>
      </c>
      <c r="F441" s="410">
        <v>5600</v>
      </c>
      <c r="G441" s="410">
        <v>5800</v>
      </c>
      <c r="H441" s="411">
        <f t="shared" si="21"/>
        <v>5500</v>
      </c>
      <c r="I441" s="134"/>
      <c r="J441" s="410">
        <v>0</v>
      </c>
      <c r="K441" s="410">
        <v>0</v>
      </c>
      <c r="L441" s="410">
        <v>0</v>
      </c>
      <c r="M441" s="410">
        <v>0</v>
      </c>
      <c r="N441" s="411">
        <f t="shared" si="22"/>
        <v>0</v>
      </c>
      <c r="O441" s="139"/>
      <c r="P441" s="410">
        <f t="shared" si="23"/>
        <v>5200</v>
      </c>
      <c r="Q441" s="410">
        <f t="shared" si="23"/>
        <v>5400</v>
      </c>
      <c r="R441" s="410">
        <f t="shared" si="23"/>
        <v>5600</v>
      </c>
      <c r="S441" s="410">
        <f t="shared" si="23"/>
        <v>5800</v>
      </c>
      <c r="T441" s="410">
        <f t="shared" si="23"/>
        <v>5500</v>
      </c>
    </row>
    <row r="442" spans="2:45">
      <c r="B442" s="131" t="s">
        <v>104</v>
      </c>
      <c r="C442" s="127"/>
      <c r="D442" s="410"/>
      <c r="E442" s="410"/>
      <c r="F442" s="410"/>
      <c r="G442" s="410"/>
      <c r="H442" s="411"/>
      <c r="I442" s="134"/>
      <c r="J442" s="410"/>
      <c r="K442" s="410"/>
      <c r="L442" s="410"/>
      <c r="M442" s="410"/>
      <c r="N442" s="411"/>
      <c r="O442" s="139"/>
      <c r="P442" s="410"/>
      <c r="Q442" s="410"/>
      <c r="R442" s="410"/>
      <c r="S442" s="410"/>
      <c r="T442" s="410"/>
    </row>
    <row r="443" spans="2:45" ht="3.75" customHeight="1">
      <c r="B443" s="149"/>
      <c r="C443" s="150"/>
      <c r="D443" s="141"/>
      <c r="E443" s="141"/>
      <c r="F443" s="141"/>
      <c r="G443" s="141"/>
      <c r="H443" s="142"/>
      <c r="I443" s="143"/>
      <c r="J443" s="141"/>
      <c r="K443" s="141"/>
      <c r="L443" s="141"/>
      <c r="M443" s="141"/>
      <c r="N443" s="123"/>
      <c r="O443" s="144"/>
      <c r="P443" s="141"/>
      <c r="Q443" s="141"/>
      <c r="R443" s="141"/>
      <c r="S443" s="141"/>
      <c r="T443" s="141"/>
    </row>
    <row r="444" spans="2:45" ht="13.5" customHeight="1">
      <c r="B444" s="157">
        <v>1996</v>
      </c>
      <c r="C444" s="146"/>
      <c r="D444" s="146">
        <f>SUM(D445:D464)</f>
        <v>218569.84999999998</v>
      </c>
      <c r="E444" s="146">
        <f>SUM(E445:E464)</f>
        <v>228720.9</v>
      </c>
      <c r="F444" s="146">
        <f>SUM(F445:F464)</f>
        <v>231454.84</v>
      </c>
      <c r="G444" s="146">
        <f>SUM(G445:G464)</f>
        <v>225585.49000000002</v>
      </c>
      <c r="H444" s="147">
        <f>SUM(H445:H464)</f>
        <v>226082.77</v>
      </c>
      <c r="I444" s="148"/>
      <c r="J444" s="146">
        <f>SUM(J445:J464)</f>
        <v>69957.14</v>
      </c>
      <c r="K444" s="146">
        <f>SUM(K445:K464)</f>
        <v>71655.69</v>
      </c>
      <c r="L444" s="146">
        <f>SUM(L445:L464)</f>
        <v>73401.790000000008</v>
      </c>
      <c r="M444" s="146">
        <f>SUM(M445:M464)</f>
        <v>70657.400000000023</v>
      </c>
      <c r="N444" s="147">
        <f>SUM(N445:N464)</f>
        <v>71418.005000000005</v>
      </c>
      <c r="O444" s="148"/>
      <c r="P444" s="146">
        <f>SUM(P445:P464)</f>
        <v>288526.99000000005</v>
      </c>
      <c r="Q444" s="146">
        <f>SUM(Q445:Q464)</f>
        <v>300376.58999999997</v>
      </c>
      <c r="R444" s="146">
        <f>SUM(R445:R464)</f>
        <v>304856.63000000006</v>
      </c>
      <c r="S444" s="146">
        <f>SUM(S445:S464)</f>
        <v>296242.89</v>
      </c>
      <c r="T444" s="146">
        <f>SUM(T445:T464)</f>
        <v>297500.77500000002</v>
      </c>
    </row>
    <row r="445" spans="2:45" s="136" customFormat="1">
      <c r="B445" s="131" t="s">
        <v>3</v>
      </c>
      <c r="C445" s="127"/>
      <c r="D445" s="410">
        <v>6699.65</v>
      </c>
      <c r="E445" s="410">
        <v>7194.2</v>
      </c>
      <c r="F445" s="410">
        <v>5994.2</v>
      </c>
      <c r="G445" s="410">
        <v>6494.2</v>
      </c>
      <c r="H445" s="411">
        <f t="shared" ref="H445:H464" si="24">SUM(D445:G445)/4</f>
        <v>6595.5625</v>
      </c>
      <c r="I445" s="134"/>
      <c r="J445" s="410">
        <v>14904.35</v>
      </c>
      <c r="K445" s="410">
        <v>14105.8</v>
      </c>
      <c r="L445" s="410">
        <v>14905.8</v>
      </c>
      <c r="M445" s="410">
        <v>14305.8</v>
      </c>
      <c r="N445" s="411">
        <f t="shared" ref="N445:N464" si="25">SUM(J445:M445)/4</f>
        <v>14555.4375</v>
      </c>
      <c r="O445" s="139"/>
      <c r="P445" s="410">
        <f t="shared" ref="P445:T464" si="26">D445+J445</f>
        <v>21604</v>
      </c>
      <c r="Q445" s="410">
        <f t="shared" si="26"/>
        <v>21300</v>
      </c>
      <c r="R445" s="410">
        <f t="shared" si="26"/>
        <v>20900</v>
      </c>
      <c r="S445" s="410">
        <f t="shared" si="26"/>
        <v>20800</v>
      </c>
      <c r="T445" s="410">
        <f t="shared" si="26"/>
        <v>21151</v>
      </c>
      <c r="U445" s="135"/>
      <c r="V445" s="135"/>
      <c r="W445" s="135"/>
      <c r="X445" s="135"/>
      <c r="Y445" s="135"/>
      <c r="Z445" s="135"/>
      <c r="AA445" s="135"/>
      <c r="AB445" s="135"/>
      <c r="AC445" s="135"/>
      <c r="AD445" s="135"/>
      <c r="AE445" s="135"/>
      <c r="AF445" s="135"/>
      <c r="AG445" s="135"/>
      <c r="AH445" s="135"/>
      <c r="AI445" s="135"/>
      <c r="AJ445" s="135"/>
      <c r="AK445" s="135"/>
      <c r="AL445" s="135"/>
      <c r="AM445" s="135"/>
      <c r="AN445" s="135"/>
      <c r="AO445" s="135"/>
      <c r="AP445" s="135"/>
      <c r="AQ445" s="135"/>
      <c r="AR445" s="135"/>
      <c r="AS445" s="135"/>
    </row>
    <row r="446" spans="2:45">
      <c r="B446" s="131" t="s">
        <v>4</v>
      </c>
      <c r="C446" s="127"/>
      <c r="D446" s="410">
        <v>588.35</v>
      </c>
      <c r="E446" s="410">
        <v>588.35</v>
      </c>
      <c r="F446" s="410">
        <v>588.35</v>
      </c>
      <c r="G446" s="410">
        <v>504</v>
      </c>
      <c r="H446" s="411">
        <f t="shared" si="24"/>
        <v>567.26250000000005</v>
      </c>
      <c r="I446" s="134"/>
      <c r="J446" s="410">
        <v>111.64999999999998</v>
      </c>
      <c r="K446" s="410">
        <v>111.64999999999998</v>
      </c>
      <c r="L446" s="410">
        <v>111.64999999999998</v>
      </c>
      <c r="M446" s="410">
        <v>127.60000000000002</v>
      </c>
      <c r="N446" s="411">
        <f t="shared" si="25"/>
        <v>115.63749999999999</v>
      </c>
      <c r="O446" s="139"/>
      <c r="P446" s="410">
        <f t="shared" si="26"/>
        <v>700</v>
      </c>
      <c r="Q446" s="410">
        <f t="shared" si="26"/>
        <v>700</v>
      </c>
      <c r="R446" s="410">
        <f t="shared" si="26"/>
        <v>700</v>
      </c>
      <c r="S446" s="410">
        <f t="shared" si="26"/>
        <v>631.6</v>
      </c>
      <c r="T446" s="410">
        <f t="shared" si="26"/>
        <v>682.90000000000009</v>
      </c>
    </row>
    <row r="447" spans="2:45">
      <c r="B447" s="131" t="s">
        <v>5</v>
      </c>
      <c r="C447" s="127"/>
      <c r="D447" s="410">
        <v>33286.591101243532</v>
      </c>
      <c r="E447" s="410">
        <v>33185.111101243529</v>
      </c>
      <c r="F447" s="410">
        <v>32959.031101243527</v>
      </c>
      <c r="G447" s="410">
        <v>32519.733321496893</v>
      </c>
      <c r="H447" s="411">
        <f t="shared" si="24"/>
        <v>32987.616656306869</v>
      </c>
      <c r="I447" s="134"/>
      <c r="J447" s="410">
        <v>8611.4226886036158</v>
      </c>
      <c r="K447" s="410">
        <v>8578.5026886036176</v>
      </c>
      <c r="L447" s="410">
        <v>8637.7434004144416</v>
      </c>
      <c r="M447" s="410">
        <v>8379.5197565394319</v>
      </c>
      <c r="N447" s="411">
        <f t="shared" si="25"/>
        <v>8551.7971335402763</v>
      </c>
      <c r="O447" s="139"/>
      <c r="P447" s="410">
        <f t="shared" si="26"/>
        <v>41898.013789847144</v>
      </c>
      <c r="Q447" s="410">
        <f t="shared" si="26"/>
        <v>41763.61378984715</v>
      </c>
      <c r="R447" s="410">
        <f t="shared" si="26"/>
        <v>41596.774501657972</v>
      </c>
      <c r="S447" s="410">
        <f t="shared" si="26"/>
        <v>40899.253078036323</v>
      </c>
      <c r="T447" s="410">
        <f t="shared" si="26"/>
        <v>41539.413789847145</v>
      </c>
    </row>
    <row r="448" spans="2:45">
      <c r="B448" s="131" t="s">
        <v>7</v>
      </c>
      <c r="C448" s="127"/>
      <c r="D448" s="410">
        <v>1100</v>
      </c>
      <c r="E448" s="410">
        <v>1100</v>
      </c>
      <c r="F448" s="410">
        <v>1100</v>
      </c>
      <c r="G448" s="410">
        <v>1100</v>
      </c>
      <c r="H448" s="411">
        <f t="shared" si="24"/>
        <v>1100</v>
      </c>
      <c r="I448" s="134"/>
      <c r="J448" s="410">
        <v>0</v>
      </c>
      <c r="K448" s="410">
        <v>0</v>
      </c>
      <c r="L448" s="410">
        <v>0</v>
      </c>
      <c r="M448" s="410">
        <v>0</v>
      </c>
      <c r="N448" s="411">
        <f t="shared" si="25"/>
        <v>0</v>
      </c>
      <c r="O448" s="139"/>
      <c r="P448" s="410">
        <f t="shared" si="26"/>
        <v>1100</v>
      </c>
      <c r="Q448" s="410">
        <f t="shared" si="26"/>
        <v>1100</v>
      </c>
      <c r="R448" s="410">
        <f t="shared" si="26"/>
        <v>1100</v>
      </c>
      <c r="S448" s="410">
        <f t="shared" si="26"/>
        <v>1100</v>
      </c>
      <c r="T448" s="410">
        <f t="shared" si="26"/>
        <v>1100</v>
      </c>
    </row>
    <row r="449" spans="2:20">
      <c r="B449" s="131" t="s">
        <v>9</v>
      </c>
      <c r="C449" s="127"/>
      <c r="D449" s="410">
        <v>1400.7600000000002</v>
      </c>
      <c r="E449" s="410">
        <v>1400.7600000000002</v>
      </c>
      <c r="F449" s="410">
        <v>1400.7600000000002</v>
      </c>
      <c r="G449" s="410">
        <v>1400.7600000000002</v>
      </c>
      <c r="H449" s="411">
        <f t="shared" si="24"/>
        <v>1400.7600000000002</v>
      </c>
      <c r="I449" s="134"/>
      <c r="J449" s="410">
        <v>99.240000000000023</v>
      </c>
      <c r="K449" s="410">
        <v>99.240000000000023</v>
      </c>
      <c r="L449" s="410">
        <v>99.240000000000023</v>
      </c>
      <c r="M449" s="410">
        <v>99.240000000000023</v>
      </c>
      <c r="N449" s="411">
        <f t="shared" si="25"/>
        <v>99.240000000000023</v>
      </c>
      <c r="O449" s="139"/>
      <c r="P449" s="410">
        <f t="shared" si="26"/>
        <v>1500.0000000000002</v>
      </c>
      <c r="Q449" s="410">
        <f t="shared" si="26"/>
        <v>1500.0000000000002</v>
      </c>
      <c r="R449" s="410">
        <f t="shared" si="26"/>
        <v>1500.0000000000002</v>
      </c>
      <c r="S449" s="410">
        <f t="shared" si="26"/>
        <v>1500.0000000000002</v>
      </c>
      <c r="T449" s="410">
        <f t="shared" si="26"/>
        <v>1500.0000000000002</v>
      </c>
    </row>
    <row r="450" spans="2:20">
      <c r="B450" s="131" t="s">
        <v>10</v>
      </c>
      <c r="C450" s="127"/>
      <c r="D450" s="410">
        <v>21019.876928713311</v>
      </c>
      <c r="E450" s="410">
        <v>21172.596928713316</v>
      </c>
      <c r="F450" s="410">
        <v>21244.846928713312</v>
      </c>
      <c r="G450" s="410">
        <v>21544.806928713311</v>
      </c>
      <c r="H450" s="411">
        <f t="shared" si="24"/>
        <v>21245.53192871331</v>
      </c>
      <c r="I450" s="134"/>
      <c r="J450" s="410">
        <v>7270.2945451324467</v>
      </c>
      <c r="K450" s="410">
        <v>7317.5745451324465</v>
      </c>
      <c r="L450" s="410">
        <v>7345.3245451324501</v>
      </c>
      <c r="M450" s="410">
        <v>7445.3645451324464</v>
      </c>
      <c r="N450" s="411">
        <f t="shared" si="25"/>
        <v>7344.6395451324479</v>
      </c>
      <c r="O450" s="139"/>
      <c r="P450" s="410">
        <f t="shared" si="26"/>
        <v>28290.171473845759</v>
      </c>
      <c r="Q450" s="410">
        <f t="shared" si="26"/>
        <v>28490.171473845763</v>
      </c>
      <c r="R450" s="410">
        <f t="shared" si="26"/>
        <v>28590.171473845763</v>
      </c>
      <c r="S450" s="410">
        <f t="shared" si="26"/>
        <v>28990.171473845759</v>
      </c>
      <c r="T450" s="410">
        <f t="shared" si="26"/>
        <v>28590.171473845759</v>
      </c>
    </row>
    <row r="451" spans="2:20">
      <c r="B451" s="131" t="s">
        <v>12</v>
      </c>
      <c r="C451" s="127"/>
      <c r="D451" s="410">
        <v>34195.03121949936</v>
      </c>
      <c r="E451" s="410">
        <v>35044.005596693736</v>
      </c>
      <c r="F451" s="410">
        <v>34913.626461740758</v>
      </c>
      <c r="G451" s="410">
        <v>34110.992949593397</v>
      </c>
      <c r="H451" s="411">
        <f t="shared" si="24"/>
        <v>34565.914056881811</v>
      </c>
      <c r="I451" s="134"/>
      <c r="J451" s="410">
        <v>17382.420240766958</v>
      </c>
      <c r="K451" s="410">
        <v>17900.112136912314</v>
      </c>
      <c r="L451" s="410">
        <v>17876.621209407524</v>
      </c>
      <c r="M451" s="410">
        <v>17261.282653051829</v>
      </c>
      <c r="N451" s="411">
        <f t="shared" si="25"/>
        <v>17605.109060034658</v>
      </c>
      <c r="O451" s="139"/>
      <c r="P451" s="410">
        <f t="shared" si="26"/>
        <v>51577.451460266318</v>
      </c>
      <c r="Q451" s="410">
        <f t="shared" si="26"/>
        <v>52944.11773360605</v>
      </c>
      <c r="R451" s="410">
        <f t="shared" si="26"/>
        <v>52790.247671148281</v>
      </c>
      <c r="S451" s="410">
        <f t="shared" si="26"/>
        <v>51372.275602645226</v>
      </c>
      <c r="T451" s="410">
        <f t="shared" si="26"/>
        <v>52171.023116916469</v>
      </c>
    </row>
    <row r="452" spans="2:20">
      <c r="B452" s="131" t="s">
        <v>13</v>
      </c>
      <c r="C452" s="127"/>
      <c r="D452" s="410">
        <v>10286.795006282082</v>
      </c>
      <c r="E452" s="410">
        <v>11236.620603888547</v>
      </c>
      <c r="F452" s="410">
        <v>12186.446201495011</v>
      </c>
      <c r="G452" s="410">
        <v>11007.055891467273</v>
      </c>
      <c r="H452" s="411">
        <f t="shared" si="24"/>
        <v>11179.229425783229</v>
      </c>
      <c r="I452" s="134"/>
      <c r="J452" s="410">
        <v>3258.1240811837351</v>
      </c>
      <c r="K452" s="410">
        <v>3380.0509881774569</v>
      </c>
      <c r="L452" s="410">
        <v>3301.9243028665474</v>
      </c>
      <c r="M452" s="410">
        <v>3216.1666812127992</v>
      </c>
      <c r="N452" s="411">
        <f t="shared" si="25"/>
        <v>3289.0665133601346</v>
      </c>
      <c r="O452" s="139"/>
      <c r="P452" s="410">
        <f t="shared" si="26"/>
        <v>13544.919087465816</v>
      </c>
      <c r="Q452" s="410">
        <f t="shared" si="26"/>
        <v>14616.671592066003</v>
      </c>
      <c r="R452" s="410">
        <f t="shared" si="26"/>
        <v>15488.370504361559</v>
      </c>
      <c r="S452" s="410">
        <f t="shared" si="26"/>
        <v>14223.222572680072</v>
      </c>
      <c r="T452" s="410">
        <f t="shared" si="26"/>
        <v>14468.295939143363</v>
      </c>
    </row>
    <row r="453" spans="2:20">
      <c r="B453" s="131" t="s">
        <v>14</v>
      </c>
      <c r="C453" s="127"/>
      <c r="D453" s="410">
        <v>20399.999999999996</v>
      </c>
      <c r="E453" s="410">
        <v>26400</v>
      </c>
      <c r="F453" s="410">
        <v>28100</v>
      </c>
      <c r="G453" s="410">
        <v>24200</v>
      </c>
      <c r="H453" s="411">
        <f t="shared" si="24"/>
        <v>24775</v>
      </c>
      <c r="I453" s="134"/>
      <c r="J453" s="410">
        <v>5700</v>
      </c>
      <c r="K453" s="410">
        <v>7399.9999999999991</v>
      </c>
      <c r="L453" s="410">
        <v>7900</v>
      </c>
      <c r="M453" s="410">
        <v>6800</v>
      </c>
      <c r="N453" s="411">
        <f t="shared" si="25"/>
        <v>6950</v>
      </c>
      <c r="O453" s="139"/>
      <c r="P453" s="410">
        <f t="shared" si="26"/>
        <v>26099.999999999996</v>
      </c>
      <c r="Q453" s="410">
        <f t="shared" si="26"/>
        <v>33800</v>
      </c>
      <c r="R453" s="410">
        <f t="shared" si="26"/>
        <v>36000</v>
      </c>
      <c r="S453" s="410">
        <f t="shared" si="26"/>
        <v>31000</v>
      </c>
      <c r="T453" s="410">
        <f t="shared" si="26"/>
        <v>31725</v>
      </c>
    </row>
    <row r="454" spans="2:20">
      <c r="B454" s="131" t="s">
        <v>15</v>
      </c>
      <c r="C454" s="127"/>
      <c r="D454" s="410">
        <v>4484.5855546508956</v>
      </c>
      <c r="E454" s="410">
        <v>4644.9884713702722</v>
      </c>
      <c r="F454" s="410">
        <v>4787.3591931369319</v>
      </c>
      <c r="G454" s="410">
        <v>4661.7849974307501</v>
      </c>
      <c r="H454" s="411">
        <f t="shared" si="24"/>
        <v>4644.6795541472129</v>
      </c>
      <c r="I454" s="134"/>
      <c r="J454" s="410">
        <v>716.18458899737141</v>
      </c>
      <c r="K454" s="410">
        <v>715.76005819350928</v>
      </c>
      <c r="L454" s="410">
        <v>762.81803616897707</v>
      </c>
      <c r="M454" s="410">
        <v>711.92372335585287</v>
      </c>
      <c r="N454" s="411">
        <f t="shared" si="25"/>
        <v>726.67160167892769</v>
      </c>
      <c r="O454" s="139"/>
      <c r="P454" s="410">
        <f t="shared" si="26"/>
        <v>5200.7701436482666</v>
      </c>
      <c r="Q454" s="410">
        <f t="shared" si="26"/>
        <v>5360.7485295637816</v>
      </c>
      <c r="R454" s="410">
        <f t="shared" si="26"/>
        <v>5550.1772293059093</v>
      </c>
      <c r="S454" s="410">
        <f t="shared" si="26"/>
        <v>5373.7087207866025</v>
      </c>
      <c r="T454" s="410">
        <f t="shared" si="26"/>
        <v>5371.3511558261407</v>
      </c>
    </row>
    <row r="455" spans="2:20">
      <c r="B455" s="131" t="s">
        <v>16</v>
      </c>
      <c r="C455" s="127"/>
      <c r="D455" s="410">
        <v>12393.75</v>
      </c>
      <c r="E455" s="410">
        <v>12593</v>
      </c>
      <c r="F455" s="410">
        <v>12590.25</v>
      </c>
      <c r="G455" s="410">
        <v>12593.45</v>
      </c>
      <c r="H455" s="411">
        <f t="shared" si="24"/>
        <v>12542.612499999999</v>
      </c>
      <c r="I455" s="134"/>
      <c r="J455" s="410">
        <v>606.24999999999955</v>
      </c>
      <c r="K455" s="410">
        <v>707.00000000000045</v>
      </c>
      <c r="L455" s="410">
        <v>809.75000000000045</v>
      </c>
      <c r="M455" s="410">
        <v>706.80000000000018</v>
      </c>
      <c r="N455" s="411">
        <f t="shared" si="25"/>
        <v>707.45000000000016</v>
      </c>
      <c r="O455" s="139"/>
      <c r="P455" s="410">
        <f t="shared" si="26"/>
        <v>13000</v>
      </c>
      <c r="Q455" s="410">
        <f t="shared" si="26"/>
        <v>13300</v>
      </c>
      <c r="R455" s="410">
        <f t="shared" si="26"/>
        <v>13400</v>
      </c>
      <c r="S455" s="410">
        <f t="shared" si="26"/>
        <v>13300.25</v>
      </c>
      <c r="T455" s="410">
        <f t="shared" si="26"/>
        <v>13250.0625</v>
      </c>
    </row>
    <row r="456" spans="2:20">
      <c r="B456" s="131" t="s">
        <v>17</v>
      </c>
      <c r="C456" s="127"/>
      <c r="D456" s="410">
        <v>518.69740425166742</v>
      </c>
      <c r="E456" s="410">
        <v>518.69740425166742</v>
      </c>
      <c r="F456" s="410">
        <v>518.69740425166742</v>
      </c>
      <c r="G456" s="410">
        <v>518.69740425166742</v>
      </c>
      <c r="H456" s="411">
        <f t="shared" si="24"/>
        <v>518.69740425166742</v>
      </c>
      <c r="I456" s="134"/>
      <c r="J456" s="410">
        <v>389.54529273952045</v>
      </c>
      <c r="K456" s="410">
        <v>389.54529273952045</v>
      </c>
      <c r="L456" s="410">
        <v>389.54529273952045</v>
      </c>
      <c r="M456" s="410">
        <v>389.54529273952045</v>
      </c>
      <c r="N456" s="411">
        <f t="shared" si="25"/>
        <v>389.54529273952045</v>
      </c>
      <c r="O456" s="139"/>
      <c r="P456" s="410">
        <f t="shared" si="26"/>
        <v>908.24269699118781</v>
      </c>
      <c r="Q456" s="410">
        <f t="shared" si="26"/>
        <v>908.24269699118781</v>
      </c>
      <c r="R456" s="410">
        <f t="shared" si="26"/>
        <v>908.24269699118781</v>
      </c>
      <c r="S456" s="410">
        <f t="shared" si="26"/>
        <v>908.24269699118781</v>
      </c>
      <c r="T456" s="410">
        <f t="shared" si="26"/>
        <v>908.24269699118781</v>
      </c>
    </row>
    <row r="457" spans="2:20">
      <c r="B457" s="131" t="s">
        <v>18</v>
      </c>
      <c r="C457" s="127"/>
      <c r="D457" s="410">
        <v>6423.4207697555585</v>
      </c>
      <c r="E457" s="410">
        <v>6639.4146366801488</v>
      </c>
      <c r="F457" s="410">
        <v>6887.8222364919493</v>
      </c>
      <c r="G457" s="410">
        <v>6674.4411804755255</v>
      </c>
      <c r="H457" s="411">
        <f t="shared" si="24"/>
        <v>6656.2747058507957</v>
      </c>
      <c r="I457" s="134"/>
      <c r="J457" s="410">
        <v>2609.1457465291564</v>
      </c>
      <c r="K457" s="410">
        <v>2573.6001004051086</v>
      </c>
      <c r="L457" s="410">
        <v>2683.6687236345597</v>
      </c>
      <c r="M457" s="410">
        <v>2717.6427911763785</v>
      </c>
      <c r="N457" s="411">
        <f t="shared" si="25"/>
        <v>2646.0143404363007</v>
      </c>
      <c r="O457" s="139"/>
      <c r="P457" s="410">
        <f t="shared" si="26"/>
        <v>9032.5665162847145</v>
      </c>
      <c r="Q457" s="410">
        <f t="shared" si="26"/>
        <v>9213.0147370852574</v>
      </c>
      <c r="R457" s="410">
        <f t="shared" si="26"/>
        <v>9571.4909601265099</v>
      </c>
      <c r="S457" s="410">
        <f t="shared" si="26"/>
        <v>9392.083971651904</v>
      </c>
      <c r="T457" s="410">
        <f t="shared" si="26"/>
        <v>9302.2890462870964</v>
      </c>
    </row>
    <row r="458" spans="2:20">
      <c r="B458" s="131" t="s">
        <v>20</v>
      </c>
      <c r="C458" s="127"/>
      <c r="D458" s="410">
        <v>4045.1134228356059</v>
      </c>
      <c r="E458" s="410">
        <v>4215.4279830168298</v>
      </c>
      <c r="F458" s="410">
        <v>4390.3538014475726</v>
      </c>
      <c r="G458" s="410">
        <v>4148.6526779422611</v>
      </c>
      <c r="H458" s="411">
        <f t="shared" si="24"/>
        <v>4199.8869713105678</v>
      </c>
      <c r="I458" s="134"/>
      <c r="J458" s="410">
        <v>718.17021476094419</v>
      </c>
      <c r="K458" s="410">
        <v>727.31814720583952</v>
      </c>
      <c r="L458" s="410">
        <v>754.92487075397753</v>
      </c>
      <c r="M458" s="410">
        <v>738.75746889264599</v>
      </c>
      <c r="N458" s="411">
        <f t="shared" si="25"/>
        <v>734.79267540335184</v>
      </c>
      <c r="O458" s="139"/>
      <c r="P458" s="410">
        <f t="shared" si="26"/>
        <v>4763.2836375965499</v>
      </c>
      <c r="Q458" s="410">
        <f t="shared" si="26"/>
        <v>4942.7461302226693</v>
      </c>
      <c r="R458" s="410">
        <f t="shared" si="26"/>
        <v>5145.2786722015499</v>
      </c>
      <c r="S458" s="410">
        <f t="shared" si="26"/>
        <v>4887.4101468349072</v>
      </c>
      <c r="T458" s="410">
        <f t="shared" si="26"/>
        <v>4934.6796467139193</v>
      </c>
    </row>
    <row r="459" spans="2:20">
      <c r="B459" s="131" t="s">
        <v>21</v>
      </c>
      <c r="C459" s="127"/>
      <c r="D459" s="410">
        <v>25917.205833889842</v>
      </c>
      <c r="E459" s="410">
        <v>26418.285366502394</v>
      </c>
      <c r="F459" s="410">
        <v>28519.148428038694</v>
      </c>
      <c r="G459" s="410">
        <v>27217.64230450325</v>
      </c>
      <c r="H459" s="411">
        <f t="shared" si="24"/>
        <v>27018.070483233547</v>
      </c>
      <c r="I459" s="134"/>
      <c r="J459" s="410">
        <v>4.670623694190704</v>
      </c>
      <c r="K459" s="410">
        <v>4.6496293518318366</v>
      </c>
      <c r="L459" s="410">
        <v>5.1979521757928797</v>
      </c>
      <c r="M459" s="410">
        <v>4.5871755938903274</v>
      </c>
      <c r="N459" s="411">
        <f t="shared" si="25"/>
        <v>4.7763452039264367</v>
      </c>
      <c r="O459" s="139"/>
      <c r="P459" s="410">
        <f t="shared" si="26"/>
        <v>25921.876457584032</v>
      </c>
      <c r="Q459" s="410">
        <f t="shared" si="26"/>
        <v>26422.934995854226</v>
      </c>
      <c r="R459" s="410">
        <f t="shared" si="26"/>
        <v>28524.346380214487</v>
      </c>
      <c r="S459" s="410">
        <f t="shared" si="26"/>
        <v>27222.229480097139</v>
      </c>
      <c r="T459" s="410">
        <f t="shared" si="26"/>
        <v>27022.846828437472</v>
      </c>
    </row>
    <row r="460" spans="2:20">
      <c r="B460" s="131" t="s">
        <v>22</v>
      </c>
      <c r="C460" s="127"/>
      <c r="D460" s="410">
        <v>14661.206829957007</v>
      </c>
      <c r="E460" s="410">
        <v>14671.000962008608</v>
      </c>
      <c r="F460" s="410">
        <v>13178.986663913132</v>
      </c>
      <c r="G460" s="410">
        <v>14965.489275746082</v>
      </c>
      <c r="H460" s="411">
        <f t="shared" si="24"/>
        <v>14369.170932906209</v>
      </c>
      <c r="I460" s="134"/>
      <c r="J460" s="410">
        <v>1445.5945782259032</v>
      </c>
      <c r="K460" s="410">
        <v>1445.3415597661146</v>
      </c>
      <c r="L460" s="410">
        <v>1350.3140841691302</v>
      </c>
      <c r="M460" s="410">
        <v>1545.0805226070593</v>
      </c>
      <c r="N460" s="411">
        <f t="shared" si="25"/>
        <v>1446.5826861920518</v>
      </c>
      <c r="O460" s="139"/>
      <c r="P460" s="410">
        <f t="shared" si="26"/>
        <v>16106.80140818291</v>
      </c>
      <c r="Q460" s="410">
        <f t="shared" si="26"/>
        <v>16116.342521774723</v>
      </c>
      <c r="R460" s="410">
        <f t="shared" si="26"/>
        <v>14529.300748082263</v>
      </c>
      <c r="S460" s="410">
        <f t="shared" si="26"/>
        <v>16510.569798353143</v>
      </c>
      <c r="T460" s="410">
        <f t="shared" si="26"/>
        <v>15815.753619098261</v>
      </c>
    </row>
    <row r="461" spans="2:20">
      <c r="B461" s="131" t="s">
        <v>100</v>
      </c>
      <c r="C461" s="127"/>
      <c r="D461" s="410">
        <v>8346.6196510999544</v>
      </c>
      <c r="E461" s="410">
        <v>8443.6733679732079</v>
      </c>
      <c r="F461" s="410">
        <v>8443.6733679732079</v>
      </c>
      <c r="G461" s="410">
        <v>8443.6733679732079</v>
      </c>
      <c r="H461" s="411">
        <f t="shared" si="24"/>
        <v>8419.409938754894</v>
      </c>
      <c r="I461" s="134"/>
      <c r="J461" s="410">
        <v>2329.2892049581264</v>
      </c>
      <c r="K461" s="410">
        <v>2329.2892049581264</v>
      </c>
      <c r="L461" s="410">
        <v>2426.3429218313818</v>
      </c>
      <c r="M461" s="410">
        <v>2426.3429218313818</v>
      </c>
      <c r="N461" s="411">
        <f t="shared" si="25"/>
        <v>2377.8160633947541</v>
      </c>
      <c r="O461" s="139"/>
      <c r="P461" s="410">
        <f t="shared" si="26"/>
        <v>10675.90885605808</v>
      </c>
      <c r="Q461" s="410">
        <f t="shared" si="26"/>
        <v>10772.962572931334</v>
      </c>
      <c r="R461" s="410">
        <f t="shared" si="26"/>
        <v>10870.016289804589</v>
      </c>
      <c r="S461" s="410">
        <f t="shared" si="26"/>
        <v>10870.016289804589</v>
      </c>
      <c r="T461" s="410">
        <f t="shared" si="26"/>
        <v>10797.226002149648</v>
      </c>
    </row>
    <row r="462" spans="2:20">
      <c r="B462" s="131" t="s">
        <v>101</v>
      </c>
      <c r="C462" s="127"/>
      <c r="D462" s="410">
        <v>3262.3264157736539</v>
      </c>
      <c r="E462" s="410">
        <v>3467.0120928045885</v>
      </c>
      <c r="F462" s="410">
        <v>3630.6535917480987</v>
      </c>
      <c r="G462" s="410">
        <v>3345.0837887062457</v>
      </c>
      <c r="H462" s="411">
        <f t="shared" si="24"/>
        <v>3426.2689722581467</v>
      </c>
      <c r="I462" s="134"/>
      <c r="J462" s="410">
        <v>885.57748222209148</v>
      </c>
      <c r="K462" s="410">
        <v>881.59683251353113</v>
      </c>
      <c r="L462" s="410">
        <v>985.56203666652095</v>
      </c>
      <c r="M462" s="410">
        <v>869.75523590151101</v>
      </c>
      <c r="N462" s="411">
        <f t="shared" si="25"/>
        <v>905.62289682591359</v>
      </c>
      <c r="O462" s="139"/>
      <c r="P462" s="410">
        <f t="shared" si="26"/>
        <v>4147.9038979957459</v>
      </c>
      <c r="Q462" s="410">
        <f t="shared" si="26"/>
        <v>4348.6089253181199</v>
      </c>
      <c r="R462" s="410">
        <f t="shared" si="26"/>
        <v>4616.2156284146195</v>
      </c>
      <c r="S462" s="410">
        <f t="shared" si="26"/>
        <v>4214.839024607757</v>
      </c>
      <c r="T462" s="410">
        <f t="shared" si="26"/>
        <v>4331.8918690840601</v>
      </c>
    </row>
    <row r="463" spans="2:20">
      <c r="B463" s="131" t="s">
        <v>102</v>
      </c>
      <c r="C463" s="127"/>
      <c r="D463" s="410">
        <v>4839.8698620475352</v>
      </c>
      <c r="E463" s="410">
        <v>4887.7554848531563</v>
      </c>
      <c r="F463" s="410">
        <v>4920.6346198061374</v>
      </c>
      <c r="G463" s="410">
        <v>4835.0259117001333</v>
      </c>
      <c r="H463" s="411">
        <f t="shared" si="24"/>
        <v>4870.8214696017403</v>
      </c>
      <c r="I463" s="134"/>
      <c r="J463" s="410">
        <v>2915.2107121859399</v>
      </c>
      <c r="K463" s="410">
        <v>2988.6588160405836</v>
      </c>
      <c r="L463" s="410">
        <v>3055.3626240391809</v>
      </c>
      <c r="M463" s="410">
        <v>2911.9912319652599</v>
      </c>
      <c r="N463" s="411">
        <f t="shared" si="25"/>
        <v>2967.8058460577408</v>
      </c>
      <c r="O463" s="139"/>
      <c r="P463" s="410">
        <f t="shared" si="26"/>
        <v>7755.0805742334751</v>
      </c>
      <c r="Q463" s="410">
        <f t="shared" si="26"/>
        <v>7876.4143008937399</v>
      </c>
      <c r="R463" s="410">
        <f t="shared" si="26"/>
        <v>7975.9972438453187</v>
      </c>
      <c r="S463" s="410">
        <f t="shared" si="26"/>
        <v>7747.0171436653927</v>
      </c>
      <c r="T463" s="410">
        <f t="shared" si="26"/>
        <v>7838.6273156594816</v>
      </c>
    </row>
    <row r="464" spans="2:20">
      <c r="B464" s="131" t="s">
        <v>103</v>
      </c>
      <c r="C464" s="127"/>
      <c r="D464" s="410">
        <v>4700</v>
      </c>
      <c r="E464" s="410">
        <v>4900</v>
      </c>
      <c r="F464" s="410">
        <v>5100</v>
      </c>
      <c r="G464" s="410">
        <v>5300</v>
      </c>
      <c r="H464" s="411">
        <f t="shared" si="24"/>
        <v>5000</v>
      </c>
      <c r="I464" s="134"/>
      <c r="J464" s="410">
        <v>0</v>
      </c>
      <c r="K464" s="410">
        <v>0</v>
      </c>
      <c r="L464" s="410">
        <v>0</v>
      </c>
      <c r="M464" s="410">
        <v>0</v>
      </c>
      <c r="N464" s="411">
        <f t="shared" si="25"/>
        <v>0</v>
      </c>
      <c r="O464" s="139"/>
      <c r="P464" s="410">
        <f t="shared" si="26"/>
        <v>4700</v>
      </c>
      <c r="Q464" s="410">
        <f t="shared" si="26"/>
        <v>4900</v>
      </c>
      <c r="R464" s="410">
        <f t="shared" si="26"/>
        <v>5100</v>
      </c>
      <c r="S464" s="410">
        <f t="shared" si="26"/>
        <v>5300</v>
      </c>
      <c r="T464" s="410">
        <f t="shared" si="26"/>
        <v>5000</v>
      </c>
    </row>
    <row r="465" spans="1:45">
      <c r="B465" s="131" t="s">
        <v>104</v>
      </c>
      <c r="C465" s="127"/>
      <c r="D465" s="410"/>
      <c r="E465" s="410"/>
      <c r="F465" s="410"/>
      <c r="G465" s="410"/>
      <c r="H465" s="411"/>
      <c r="I465" s="134"/>
      <c r="J465" s="410"/>
      <c r="K465" s="410"/>
      <c r="L465" s="410"/>
      <c r="M465" s="410"/>
      <c r="N465" s="411"/>
      <c r="O465" s="139"/>
      <c r="P465" s="410"/>
      <c r="Q465" s="410"/>
      <c r="R465" s="410"/>
      <c r="S465" s="410"/>
      <c r="T465" s="410"/>
    </row>
    <row r="466" spans="1:45" ht="3.75" customHeight="1">
      <c r="B466" s="149"/>
      <c r="C466" s="150"/>
      <c r="D466" s="141"/>
      <c r="E466" s="141"/>
      <c r="F466" s="141"/>
      <c r="G466" s="141"/>
      <c r="H466" s="142"/>
      <c r="I466" s="143"/>
      <c r="J466" s="141"/>
      <c r="K466" s="141"/>
      <c r="L466" s="141"/>
      <c r="M466" s="141"/>
      <c r="N466" s="123"/>
      <c r="O466" s="144"/>
      <c r="P466" s="141"/>
      <c r="Q466" s="141"/>
      <c r="R466" s="141"/>
      <c r="S466" s="141"/>
      <c r="T466" s="141"/>
    </row>
    <row r="467" spans="1:45" ht="13.5" customHeight="1">
      <c r="B467" s="145">
        <v>1995</v>
      </c>
      <c r="C467" s="146"/>
      <c r="D467" s="146">
        <f>SUM(D468:D487)</f>
        <v>216539.66</v>
      </c>
      <c r="E467" s="146">
        <f>SUM(E468:E487)</f>
        <v>226265.58000000002</v>
      </c>
      <c r="F467" s="146">
        <f>SUM(F468:F487)</f>
        <v>229418.43</v>
      </c>
      <c r="G467" s="146">
        <f>SUM(G468:G487)</f>
        <v>223325.62000000002</v>
      </c>
      <c r="H467" s="147">
        <f>SUM(H468:H487)</f>
        <v>223887.32250000001</v>
      </c>
      <c r="I467" s="148"/>
      <c r="J467" s="146">
        <f>SUM(J468:J487)</f>
        <v>70735.56</v>
      </c>
      <c r="K467" s="146">
        <f>SUM(K468:K487)</f>
        <v>72525.86</v>
      </c>
      <c r="L467" s="146">
        <f>SUM(L468:L487)</f>
        <v>73873.06</v>
      </c>
      <c r="M467" s="146">
        <f>SUM(M468:M487)</f>
        <v>71061.010000000009</v>
      </c>
      <c r="N467" s="147">
        <f>SUM(N468:N487)</f>
        <v>72048.872499999983</v>
      </c>
      <c r="O467" s="148"/>
      <c r="P467" s="146">
        <f>SUM(P468:P487)</f>
        <v>287275.21999999997</v>
      </c>
      <c r="Q467" s="146">
        <f>SUM(Q468:Q487)</f>
        <v>298791.44</v>
      </c>
      <c r="R467" s="146">
        <f>SUM(R468:R487)</f>
        <v>303291.49000000005</v>
      </c>
      <c r="S467" s="146">
        <f>SUM(S468:S487)</f>
        <v>294386.63</v>
      </c>
      <c r="T467" s="146">
        <f>SUM(T468:T487)</f>
        <v>295936.19500000001</v>
      </c>
    </row>
    <row r="468" spans="1:45" s="136" customFormat="1">
      <c r="B468" s="131" t="s">
        <v>3</v>
      </c>
      <c r="C468" s="127"/>
      <c r="D468" s="410">
        <v>7095.65</v>
      </c>
      <c r="E468" s="410">
        <v>7500.2</v>
      </c>
      <c r="F468" s="410">
        <v>6300.2</v>
      </c>
      <c r="G468" s="410">
        <v>6794.2</v>
      </c>
      <c r="H468" s="411">
        <f t="shared" ref="H468:H487" si="27">SUM(D468:G468)/4</f>
        <v>6922.5625</v>
      </c>
      <c r="I468" s="134"/>
      <c r="J468" s="410">
        <v>15600.35</v>
      </c>
      <c r="K468" s="410">
        <v>14699.8</v>
      </c>
      <c r="L468" s="410">
        <v>15605.8</v>
      </c>
      <c r="M468" s="410">
        <v>14805.8</v>
      </c>
      <c r="N468" s="411">
        <f t="shared" ref="N468:N487" si="28">SUM(J468:M468)/4</f>
        <v>15177.9375</v>
      </c>
      <c r="O468" s="139"/>
      <c r="P468" s="410">
        <f t="shared" ref="P468:T487" si="29">D468+J468</f>
        <v>22696</v>
      </c>
      <c r="Q468" s="410">
        <f t="shared" si="29"/>
        <v>22200</v>
      </c>
      <c r="R468" s="410">
        <f t="shared" si="29"/>
        <v>21906</v>
      </c>
      <c r="S468" s="410">
        <f t="shared" si="29"/>
        <v>21600</v>
      </c>
      <c r="T468" s="410">
        <f t="shared" si="29"/>
        <v>22100.5</v>
      </c>
      <c r="U468" s="135"/>
      <c r="V468" s="135"/>
      <c r="W468" s="135"/>
      <c r="X468" s="135"/>
      <c r="Y468" s="135"/>
      <c r="Z468" s="135"/>
      <c r="AA468" s="135"/>
      <c r="AB468" s="135"/>
      <c r="AC468" s="135"/>
      <c r="AD468" s="135"/>
      <c r="AE468" s="135"/>
      <c r="AF468" s="135"/>
      <c r="AG468" s="135"/>
      <c r="AH468" s="135"/>
      <c r="AI468" s="135"/>
      <c r="AJ468" s="135"/>
      <c r="AK468" s="135"/>
      <c r="AL468" s="135"/>
      <c r="AM468" s="135"/>
      <c r="AN468" s="135"/>
      <c r="AO468" s="135"/>
      <c r="AP468" s="135"/>
      <c r="AQ468" s="135"/>
      <c r="AR468" s="135"/>
      <c r="AS468" s="135"/>
    </row>
    <row r="469" spans="1:45">
      <c r="B469" s="131" t="s">
        <v>4</v>
      </c>
      <c r="C469" s="127"/>
      <c r="D469" s="410">
        <v>600</v>
      </c>
      <c r="E469" s="410">
        <v>600</v>
      </c>
      <c r="F469" s="410">
        <v>600</v>
      </c>
      <c r="G469" s="410">
        <v>600</v>
      </c>
      <c r="H469" s="411">
        <f t="shared" si="27"/>
        <v>600</v>
      </c>
      <c r="I469" s="134"/>
      <c r="J469" s="410">
        <v>100</v>
      </c>
      <c r="K469" s="410">
        <v>100</v>
      </c>
      <c r="L469" s="410">
        <v>100</v>
      </c>
      <c r="M469" s="410">
        <v>100</v>
      </c>
      <c r="N469" s="411">
        <f t="shared" si="28"/>
        <v>100</v>
      </c>
      <c r="O469" s="139"/>
      <c r="P469" s="410">
        <f t="shared" si="29"/>
        <v>700</v>
      </c>
      <c r="Q469" s="410">
        <f t="shared" si="29"/>
        <v>700</v>
      </c>
      <c r="R469" s="410">
        <f t="shared" si="29"/>
        <v>700</v>
      </c>
      <c r="S469" s="410">
        <f t="shared" si="29"/>
        <v>700</v>
      </c>
      <c r="T469" s="410">
        <f t="shared" si="29"/>
        <v>700</v>
      </c>
    </row>
    <row r="470" spans="1:45" s="113" customFormat="1">
      <c r="A470" s="110"/>
      <c r="B470" s="131" t="s">
        <v>5</v>
      </c>
      <c r="C470" s="127"/>
      <c r="D470" s="410">
        <v>34768.757014670606</v>
      </c>
      <c r="E470" s="410">
        <v>34601.72117275028</v>
      </c>
      <c r="F470" s="410">
        <v>34445.741172750277</v>
      </c>
      <c r="G470" s="410">
        <v>33910.943393003647</v>
      </c>
      <c r="H470" s="411">
        <f t="shared" si="27"/>
        <v>34431.790688293702</v>
      </c>
      <c r="I470" s="134"/>
      <c r="J470" s="410">
        <v>9064.9968324801939</v>
      </c>
      <c r="K470" s="410">
        <v>8993.5361065554152</v>
      </c>
      <c r="L470" s="410">
        <v>8949.5161065554166</v>
      </c>
      <c r="M470" s="410">
        <v>8785.5531744912278</v>
      </c>
      <c r="N470" s="411">
        <f t="shared" si="28"/>
        <v>8948.4005550205638</v>
      </c>
      <c r="O470" s="139"/>
      <c r="P470" s="410">
        <f t="shared" si="29"/>
        <v>43833.753847150801</v>
      </c>
      <c r="Q470" s="410">
        <f t="shared" si="29"/>
        <v>43595.257279305697</v>
      </c>
      <c r="R470" s="410">
        <f t="shared" si="29"/>
        <v>43395.25727930569</v>
      </c>
      <c r="S470" s="410">
        <f t="shared" si="29"/>
        <v>42696.496567494876</v>
      </c>
      <c r="T470" s="410">
        <f t="shared" si="29"/>
        <v>43380.191243314264</v>
      </c>
    </row>
    <row r="471" spans="1:45" s="113" customFormat="1">
      <c r="A471" s="110"/>
      <c r="B471" s="131" t="s">
        <v>7</v>
      </c>
      <c r="C471" s="127"/>
      <c r="D471" s="410">
        <v>1100</v>
      </c>
      <c r="E471" s="410">
        <v>1100</v>
      </c>
      <c r="F471" s="410">
        <v>1100</v>
      </c>
      <c r="G471" s="410">
        <v>1100</v>
      </c>
      <c r="H471" s="411">
        <f t="shared" si="27"/>
        <v>1100</v>
      </c>
      <c r="I471" s="134"/>
      <c r="J471" s="410">
        <v>0</v>
      </c>
      <c r="K471" s="410">
        <v>0</v>
      </c>
      <c r="L471" s="410">
        <v>0</v>
      </c>
      <c r="M471" s="410">
        <v>0</v>
      </c>
      <c r="N471" s="411">
        <f t="shared" si="28"/>
        <v>0</v>
      </c>
      <c r="O471" s="139"/>
      <c r="P471" s="410">
        <f t="shared" si="29"/>
        <v>1100</v>
      </c>
      <c r="Q471" s="410">
        <f t="shared" si="29"/>
        <v>1100</v>
      </c>
      <c r="R471" s="410">
        <f t="shared" si="29"/>
        <v>1100</v>
      </c>
      <c r="S471" s="410">
        <f t="shared" si="29"/>
        <v>1100</v>
      </c>
      <c r="T471" s="410">
        <f t="shared" si="29"/>
        <v>1100</v>
      </c>
    </row>
    <row r="472" spans="1:45" s="113" customFormat="1">
      <c r="A472" s="110"/>
      <c r="B472" s="131" t="s">
        <v>9</v>
      </c>
      <c r="C472" s="127"/>
      <c r="D472" s="410">
        <v>1400.7600000000002</v>
      </c>
      <c r="E472" s="410">
        <v>1400.7600000000002</v>
      </c>
      <c r="F472" s="410">
        <v>1400.7600000000002</v>
      </c>
      <c r="G472" s="410">
        <v>1400.7600000000002</v>
      </c>
      <c r="H472" s="411">
        <f t="shared" si="27"/>
        <v>1400.7600000000002</v>
      </c>
      <c r="I472" s="134"/>
      <c r="J472" s="410">
        <v>99.240000000000023</v>
      </c>
      <c r="K472" s="410">
        <v>99.240000000000023</v>
      </c>
      <c r="L472" s="410">
        <v>99.240000000000023</v>
      </c>
      <c r="M472" s="410">
        <v>99.240000000000023</v>
      </c>
      <c r="N472" s="411">
        <f t="shared" si="28"/>
        <v>99.240000000000023</v>
      </c>
      <c r="O472" s="139"/>
      <c r="P472" s="410">
        <f t="shared" si="29"/>
        <v>1500.0000000000002</v>
      </c>
      <c r="Q472" s="410">
        <f t="shared" si="29"/>
        <v>1500.0000000000002</v>
      </c>
      <c r="R472" s="410">
        <f t="shared" si="29"/>
        <v>1500.0000000000002</v>
      </c>
      <c r="S472" s="410">
        <f t="shared" si="29"/>
        <v>1500.0000000000002</v>
      </c>
      <c r="T472" s="410">
        <f t="shared" si="29"/>
        <v>1500.0000000000002</v>
      </c>
    </row>
    <row r="473" spans="1:45" s="113" customFormat="1">
      <c r="A473" s="110"/>
      <c r="B473" s="131" t="s">
        <v>10</v>
      </c>
      <c r="C473" s="127"/>
      <c r="D473" s="410">
        <v>21288.707082277644</v>
      </c>
      <c r="E473" s="410">
        <v>21441.46708227765</v>
      </c>
      <c r="F473" s="410">
        <v>21513.677082277645</v>
      </c>
      <c r="G473" s="410">
        <v>21813.637082277644</v>
      </c>
      <c r="H473" s="411">
        <f t="shared" si="27"/>
        <v>21514.372082277645</v>
      </c>
      <c r="I473" s="134"/>
      <c r="J473" s="410">
        <v>7346.9558178758261</v>
      </c>
      <c r="K473" s="410">
        <v>7394.1958178758241</v>
      </c>
      <c r="L473" s="410">
        <v>7444.1958178758241</v>
      </c>
      <c r="M473" s="410">
        <v>7522.0258178758249</v>
      </c>
      <c r="N473" s="411">
        <f t="shared" si="28"/>
        <v>7426.8433178758241</v>
      </c>
      <c r="O473" s="139"/>
      <c r="P473" s="410">
        <f t="shared" si="29"/>
        <v>28635.662900153471</v>
      </c>
      <c r="Q473" s="410">
        <f t="shared" si="29"/>
        <v>28835.662900153475</v>
      </c>
      <c r="R473" s="410">
        <f t="shared" si="29"/>
        <v>28957.87290015347</v>
      </c>
      <c r="S473" s="410">
        <f t="shared" si="29"/>
        <v>29335.662900153467</v>
      </c>
      <c r="T473" s="410">
        <f t="shared" si="29"/>
        <v>28941.215400153469</v>
      </c>
    </row>
    <row r="474" spans="1:45" s="113" customFormat="1">
      <c r="A474" s="110"/>
      <c r="B474" s="131" t="s">
        <v>12</v>
      </c>
      <c r="C474" s="127"/>
      <c r="D474" s="410">
        <v>33682.841409150402</v>
      </c>
      <c r="E474" s="410">
        <v>34467.4766513918</v>
      </c>
      <c r="F474" s="410">
        <v>34356.658381485831</v>
      </c>
      <c r="G474" s="410">
        <v>33584.464004291454</v>
      </c>
      <c r="H474" s="411">
        <f t="shared" si="27"/>
        <v>34022.860111579866</v>
      </c>
      <c r="I474" s="134"/>
      <c r="J474" s="410">
        <v>17152.346722394817</v>
      </c>
      <c r="K474" s="410">
        <v>17666.672549539879</v>
      </c>
      <c r="L474" s="410">
        <v>17503.269575015285</v>
      </c>
      <c r="M474" s="410">
        <v>16996.799752988918</v>
      </c>
      <c r="N474" s="411">
        <f t="shared" si="28"/>
        <v>17329.772149984725</v>
      </c>
      <c r="O474" s="139"/>
      <c r="P474" s="410">
        <f t="shared" si="29"/>
        <v>50835.188131545219</v>
      </c>
      <c r="Q474" s="410">
        <f t="shared" si="29"/>
        <v>52134.149200931679</v>
      </c>
      <c r="R474" s="410">
        <f t="shared" si="29"/>
        <v>51859.927956501117</v>
      </c>
      <c r="S474" s="410">
        <f t="shared" si="29"/>
        <v>50581.263757280372</v>
      </c>
      <c r="T474" s="410">
        <f t="shared" si="29"/>
        <v>51352.632261564591</v>
      </c>
    </row>
    <row r="475" spans="1:45" s="113" customFormat="1">
      <c r="A475" s="110"/>
      <c r="B475" s="131" t="s">
        <v>13</v>
      </c>
      <c r="C475" s="127"/>
      <c r="D475" s="410">
        <v>9858.4933026610179</v>
      </c>
      <c r="E475" s="410">
        <v>11025.043457674887</v>
      </c>
      <c r="F475" s="410">
        <v>11874.869055281353</v>
      </c>
      <c r="G475" s="410">
        <v>10641.768745253614</v>
      </c>
      <c r="H475" s="411">
        <f t="shared" si="27"/>
        <v>10850.043640217718</v>
      </c>
      <c r="I475" s="134"/>
      <c r="J475" s="410">
        <v>3257.24784710534</v>
      </c>
      <c r="K475" s="410">
        <v>3273.2984540845296</v>
      </c>
      <c r="L475" s="410">
        <v>3295.2253610782523</v>
      </c>
      <c r="M475" s="410">
        <v>3263.1241471198723</v>
      </c>
      <c r="N475" s="411">
        <f t="shared" si="28"/>
        <v>3272.2239523469984</v>
      </c>
      <c r="O475" s="139"/>
      <c r="P475" s="410">
        <f t="shared" si="29"/>
        <v>13115.741149766358</v>
      </c>
      <c r="Q475" s="410">
        <f t="shared" si="29"/>
        <v>14298.341911759417</v>
      </c>
      <c r="R475" s="410">
        <f t="shared" si="29"/>
        <v>15170.094416359605</v>
      </c>
      <c r="S475" s="410">
        <f t="shared" si="29"/>
        <v>13904.892892373486</v>
      </c>
      <c r="T475" s="410">
        <f t="shared" si="29"/>
        <v>14122.267592564716</v>
      </c>
    </row>
    <row r="476" spans="1:45" s="113" customFormat="1">
      <c r="A476" s="110"/>
      <c r="B476" s="131" t="s">
        <v>14</v>
      </c>
      <c r="C476" s="127"/>
      <c r="D476" s="410">
        <v>20700</v>
      </c>
      <c r="E476" s="410">
        <v>26899.999999999996</v>
      </c>
      <c r="F476" s="410">
        <v>28600</v>
      </c>
      <c r="G476" s="410">
        <v>24600</v>
      </c>
      <c r="H476" s="411">
        <f t="shared" si="27"/>
        <v>25200</v>
      </c>
      <c r="I476" s="134"/>
      <c r="J476" s="410">
        <v>5900</v>
      </c>
      <c r="K476" s="410">
        <v>7599.9999999999991</v>
      </c>
      <c r="L476" s="410">
        <v>8100</v>
      </c>
      <c r="M476" s="410">
        <v>7000</v>
      </c>
      <c r="N476" s="411">
        <f t="shared" si="28"/>
        <v>7150</v>
      </c>
      <c r="O476" s="139"/>
      <c r="P476" s="410">
        <f t="shared" si="29"/>
        <v>26600</v>
      </c>
      <c r="Q476" s="410">
        <f t="shared" si="29"/>
        <v>34499.999999999993</v>
      </c>
      <c r="R476" s="410">
        <f t="shared" si="29"/>
        <v>36700</v>
      </c>
      <c r="S476" s="410">
        <f t="shared" si="29"/>
        <v>31600</v>
      </c>
      <c r="T476" s="410">
        <f t="shared" si="29"/>
        <v>32350</v>
      </c>
    </row>
    <row r="477" spans="1:45" s="113" customFormat="1">
      <c r="A477" s="110"/>
      <c r="B477" s="131" t="s">
        <v>15</v>
      </c>
      <c r="C477" s="127"/>
      <c r="D477" s="410">
        <v>4260.0505790384768</v>
      </c>
      <c r="E477" s="410">
        <v>4360.3647490644116</v>
      </c>
      <c r="F477" s="410">
        <v>4546.433113319199</v>
      </c>
      <c r="G477" s="410">
        <v>4384.5416858030085</v>
      </c>
      <c r="H477" s="411">
        <f t="shared" si="27"/>
        <v>4387.8475318062738</v>
      </c>
      <c r="I477" s="134"/>
      <c r="J477" s="410">
        <v>676.80025169094768</v>
      </c>
      <c r="K477" s="410">
        <v>703.22412283401206</v>
      </c>
      <c r="L477" s="410">
        <v>720.73642999114634</v>
      </c>
      <c r="M477" s="410">
        <v>691.99267402843725</v>
      </c>
      <c r="N477" s="411">
        <f t="shared" si="28"/>
        <v>698.1883696361358</v>
      </c>
      <c r="O477" s="139"/>
      <c r="P477" s="410">
        <f t="shared" si="29"/>
        <v>4936.8508307294242</v>
      </c>
      <c r="Q477" s="410">
        <f t="shared" si="29"/>
        <v>5063.5888718984233</v>
      </c>
      <c r="R477" s="410">
        <f t="shared" si="29"/>
        <v>5267.169543310345</v>
      </c>
      <c r="S477" s="410">
        <f t="shared" si="29"/>
        <v>5076.5343598314457</v>
      </c>
      <c r="T477" s="410">
        <f t="shared" si="29"/>
        <v>5086.0359014424093</v>
      </c>
    </row>
    <row r="478" spans="1:45" s="113" customFormat="1">
      <c r="A478" s="110"/>
      <c r="B478" s="131" t="s">
        <v>16</v>
      </c>
      <c r="C478" s="127"/>
      <c r="D478" s="410">
        <v>11901.1</v>
      </c>
      <c r="E478" s="410">
        <v>12095.6</v>
      </c>
      <c r="F478" s="410">
        <v>12195.6</v>
      </c>
      <c r="G478" s="410">
        <v>12167.35</v>
      </c>
      <c r="H478" s="411">
        <f t="shared" si="27"/>
        <v>12089.9125</v>
      </c>
      <c r="I478" s="134"/>
      <c r="J478" s="410">
        <v>601.60000000000082</v>
      </c>
      <c r="K478" s="410">
        <v>702.00000000000045</v>
      </c>
      <c r="L478" s="410">
        <v>702.40000000000009</v>
      </c>
      <c r="M478" s="410">
        <v>602.40000000000009</v>
      </c>
      <c r="N478" s="411">
        <f t="shared" si="28"/>
        <v>652.10000000000036</v>
      </c>
      <c r="O478" s="139"/>
      <c r="P478" s="410">
        <f t="shared" si="29"/>
        <v>12502.7</v>
      </c>
      <c r="Q478" s="410">
        <f t="shared" si="29"/>
        <v>12797.6</v>
      </c>
      <c r="R478" s="410">
        <f t="shared" si="29"/>
        <v>12898</v>
      </c>
      <c r="S478" s="410">
        <f t="shared" si="29"/>
        <v>12769.75</v>
      </c>
      <c r="T478" s="410">
        <f t="shared" si="29"/>
        <v>12742.012500000001</v>
      </c>
    </row>
    <row r="479" spans="1:45" s="113" customFormat="1">
      <c r="A479" s="110"/>
      <c r="B479" s="131" t="s">
        <v>17</v>
      </c>
      <c r="C479" s="127"/>
      <c r="D479" s="410">
        <v>492.76253403908396</v>
      </c>
      <c r="E479" s="410">
        <v>492.76253403908396</v>
      </c>
      <c r="F479" s="410">
        <v>492.76253403908396</v>
      </c>
      <c r="G479" s="410">
        <v>492.76253403908396</v>
      </c>
      <c r="H479" s="411">
        <f t="shared" si="27"/>
        <v>492.76253403908396</v>
      </c>
      <c r="I479" s="134"/>
      <c r="J479" s="410">
        <v>370.06802810254447</v>
      </c>
      <c r="K479" s="410">
        <v>370.06802810254447</v>
      </c>
      <c r="L479" s="410">
        <v>370.06802810254447</v>
      </c>
      <c r="M479" s="410">
        <v>370.06802810254447</v>
      </c>
      <c r="N479" s="411">
        <f t="shared" si="28"/>
        <v>370.06802810254447</v>
      </c>
      <c r="O479" s="139"/>
      <c r="P479" s="410">
        <f t="shared" si="29"/>
        <v>862.83056214162843</v>
      </c>
      <c r="Q479" s="410">
        <f t="shared" si="29"/>
        <v>862.83056214162843</v>
      </c>
      <c r="R479" s="410">
        <f t="shared" si="29"/>
        <v>862.83056214162843</v>
      </c>
      <c r="S479" s="410">
        <f t="shared" si="29"/>
        <v>862.83056214162843</v>
      </c>
      <c r="T479" s="410">
        <f t="shared" si="29"/>
        <v>862.83056214162843</v>
      </c>
    </row>
    <row r="480" spans="1:45" s="113" customFormat="1">
      <c r="A480" s="110"/>
      <c r="B480" s="131" t="s">
        <v>18</v>
      </c>
      <c r="C480" s="127"/>
      <c r="D480" s="410">
        <v>6380.618813372188</v>
      </c>
      <c r="E480" s="410">
        <v>6354.865623533683</v>
      </c>
      <c r="F480" s="410">
        <v>6544.6962870110701</v>
      </c>
      <c r="G480" s="410">
        <v>6569.5817319367161</v>
      </c>
      <c r="H480" s="411">
        <f t="shared" si="27"/>
        <v>6462.4406139634139</v>
      </c>
      <c r="I480" s="134"/>
      <c r="J480" s="410">
        <v>2464.9364575610125</v>
      </c>
      <c r="K480" s="410">
        <v>2582.8006366070549</v>
      </c>
      <c r="L480" s="410">
        <v>2662.2844062717541</v>
      </c>
      <c r="M480" s="410">
        <v>2547.2738332098252</v>
      </c>
      <c r="N480" s="411">
        <f t="shared" si="28"/>
        <v>2564.3238334124117</v>
      </c>
      <c r="O480" s="139"/>
      <c r="P480" s="410">
        <f t="shared" si="29"/>
        <v>8845.5552709332005</v>
      </c>
      <c r="Q480" s="410">
        <f t="shared" si="29"/>
        <v>8937.666260140737</v>
      </c>
      <c r="R480" s="410">
        <f t="shared" si="29"/>
        <v>9206.9806932828251</v>
      </c>
      <c r="S480" s="410">
        <f t="shared" si="29"/>
        <v>9116.8555651465413</v>
      </c>
      <c r="T480" s="410">
        <f t="shared" si="29"/>
        <v>9026.7644473758264</v>
      </c>
    </row>
    <row r="481" spans="1:21" s="113" customFormat="1">
      <c r="A481" s="110"/>
      <c r="B481" s="131" t="s">
        <v>20</v>
      </c>
      <c r="C481" s="127"/>
      <c r="D481" s="410">
        <v>4040.4568812343368</v>
      </c>
      <c r="E481" s="410">
        <v>4144.109811524344</v>
      </c>
      <c r="F481" s="410">
        <v>4310.9974570094446</v>
      </c>
      <c r="G481" s="410">
        <v>4100.2646817333061</v>
      </c>
      <c r="H481" s="411">
        <f t="shared" si="27"/>
        <v>4148.9572078753572</v>
      </c>
      <c r="I481" s="134"/>
      <c r="J481" s="410">
        <v>699.81728962052932</v>
      </c>
      <c r="K481" s="410">
        <v>725.02868497922896</v>
      </c>
      <c r="L481" s="410">
        <v>749.06861976201367</v>
      </c>
      <c r="M481" s="410">
        <v>713.53783138250401</v>
      </c>
      <c r="N481" s="411">
        <f t="shared" si="28"/>
        <v>721.86310643606907</v>
      </c>
      <c r="O481" s="139"/>
      <c r="P481" s="410">
        <f t="shared" si="29"/>
        <v>4740.2741708548665</v>
      </c>
      <c r="Q481" s="410">
        <f t="shared" si="29"/>
        <v>4869.1384965035732</v>
      </c>
      <c r="R481" s="410">
        <f t="shared" si="29"/>
        <v>5060.066076771458</v>
      </c>
      <c r="S481" s="410">
        <f t="shared" si="29"/>
        <v>4813.8025131158101</v>
      </c>
      <c r="T481" s="410">
        <f t="shared" si="29"/>
        <v>4870.820314311426</v>
      </c>
    </row>
    <row r="482" spans="1:21" s="113" customFormat="1">
      <c r="A482" s="110"/>
      <c r="B482" s="131" t="s">
        <v>21</v>
      </c>
      <c r="C482" s="127"/>
      <c r="D482" s="410">
        <v>25316.650806990168</v>
      </c>
      <c r="E482" s="410">
        <v>25817.483347339676</v>
      </c>
      <c r="F482" s="410">
        <v>27918.870914588857</v>
      </c>
      <c r="G482" s="410">
        <v>26616.928320440005</v>
      </c>
      <c r="H482" s="411">
        <f t="shared" si="27"/>
        <v>26417.483347339679</v>
      </c>
      <c r="I482" s="134"/>
      <c r="J482" s="410">
        <v>4.5199584137329367</v>
      </c>
      <c r="K482" s="410">
        <v>4.745956334419585</v>
      </c>
      <c r="L482" s="410">
        <v>4.9398452609103174</v>
      </c>
      <c r="M482" s="410">
        <v>4.5952910539618204</v>
      </c>
      <c r="N482" s="411">
        <f t="shared" si="28"/>
        <v>4.7002627657561646</v>
      </c>
      <c r="O482" s="139"/>
      <c r="P482" s="410">
        <f t="shared" si="29"/>
        <v>25321.170765403902</v>
      </c>
      <c r="Q482" s="410">
        <f t="shared" si="29"/>
        <v>25822.229303674096</v>
      </c>
      <c r="R482" s="410">
        <f t="shared" si="29"/>
        <v>27923.810759849766</v>
      </c>
      <c r="S482" s="410">
        <f t="shared" si="29"/>
        <v>26621.523611493969</v>
      </c>
      <c r="T482" s="410">
        <f t="shared" si="29"/>
        <v>26422.183610105436</v>
      </c>
    </row>
    <row r="483" spans="1:21" s="113" customFormat="1">
      <c r="A483" s="110"/>
      <c r="B483" s="131" t="s">
        <v>22</v>
      </c>
      <c r="C483" s="127"/>
      <c r="D483" s="410">
        <v>13806.317849437059</v>
      </c>
      <c r="E483" s="410">
        <v>13813.492581527524</v>
      </c>
      <c r="F483" s="410">
        <v>12475.908186599603</v>
      </c>
      <c r="G483" s="410">
        <v>14159.09702461732</v>
      </c>
      <c r="H483" s="411">
        <f t="shared" si="27"/>
        <v>13563.703910545377</v>
      </c>
      <c r="I483" s="134"/>
      <c r="J483" s="410">
        <v>1394.005518864089</v>
      </c>
      <c r="K483" s="410">
        <v>1396.195954134603</v>
      </c>
      <c r="L483" s="410">
        <v>1248.036884123462</v>
      </c>
      <c r="M483" s="410">
        <v>1444.8172560863716</v>
      </c>
      <c r="N483" s="411">
        <f t="shared" si="28"/>
        <v>1370.7639033021314</v>
      </c>
      <c r="O483" s="139"/>
      <c r="P483" s="410">
        <f t="shared" si="29"/>
        <v>15200.323368301148</v>
      </c>
      <c r="Q483" s="410">
        <f t="shared" si="29"/>
        <v>15209.688535662126</v>
      </c>
      <c r="R483" s="410">
        <f t="shared" si="29"/>
        <v>13723.945070723064</v>
      </c>
      <c r="S483" s="410">
        <f t="shared" si="29"/>
        <v>15603.914280703691</v>
      </c>
      <c r="T483" s="410">
        <f t="shared" si="29"/>
        <v>14934.467813847508</v>
      </c>
    </row>
    <row r="484" spans="1:21" s="113" customFormat="1">
      <c r="A484" s="110"/>
      <c r="B484" s="131" t="s">
        <v>100</v>
      </c>
      <c r="C484" s="127"/>
      <c r="D484" s="410">
        <v>8055.4585004801866</v>
      </c>
      <c r="E484" s="410">
        <v>8055.4585004801866</v>
      </c>
      <c r="F484" s="410">
        <v>8152.5122173534419</v>
      </c>
      <c r="G484" s="410">
        <v>8152.5122173534419</v>
      </c>
      <c r="H484" s="411">
        <f t="shared" si="27"/>
        <v>8103.9853589168142</v>
      </c>
      <c r="I484" s="134"/>
      <c r="J484" s="410">
        <v>2232.2354880848711</v>
      </c>
      <c r="K484" s="410">
        <v>2329.2892049581264</v>
      </c>
      <c r="L484" s="410">
        <v>2333.2489966065555</v>
      </c>
      <c r="M484" s="410">
        <v>2333.2489966065555</v>
      </c>
      <c r="N484" s="411">
        <f t="shared" si="28"/>
        <v>2307.0056715640271</v>
      </c>
      <c r="O484" s="139"/>
      <c r="P484" s="410">
        <f t="shared" si="29"/>
        <v>10287.693988565057</v>
      </c>
      <c r="Q484" s="410">
        <f t="shared" si="29"/>
        <v>10384.747705438313</v>
      </c>
      <c r="R484" s="410">
        <f t="shared" si="29"/>
        <v>10485.761213959997</v>
      </c>
      <c r="S484" s="410">
        <f t="shared" si="29"/>
        <v>10485.761213959997</v>
      </c>
      <c r="T484" s="410">
        <f t="shared" si="29"/>
        <v>10410.991030480842</v>
      </c>
    </row>
    <row r="485" spans="1:21" s="113" customFormat="1">
      <c r="A485" s="110"/>
      <c r="B485" s="131" t="s">
        <v>101</v>
      </c>
      <c r="C485" s="127"/>
      <c r="D485" s="410">
        <v>3157.0900797809554</v>
      </c>
      <c r="E485" s="410">
        <v>3314.9445837700032</v>
      </c>
      <c r="F485" s="410">
        <v>3578.0354237517486</v>
      </c>
      <c r="G485" s="410">
        <v>3209.7082477773047</v>
      </c>
      <c r="H485" s="411">
        <f t="shared" si="27"/>
        <v>3314.9445837700032</v>
      </c>
      <c r="I485" s="134"/>
      <c r="J485" s="410">
        <v>857.01046666653963</v>
      </c>
      <c r="K485" s="410">
        <v>899.86098999986677</v>
      </c>
      <c r="L485" s="410">
        <v>936.62346083774889</v>
      </c>
      <c r="M485" s="410">
        <v>871.29397444431561</v>
      </c>
      <c r="N485" s="411">
        <f t="shared" si="28"/>
        <v>891.1972229871177</v>
      </c>
      <c r="O485" s="139"/>
      <c r="P485" s="410">
        <f t="shared" si="29"/>
        <v>4014.1005464474952</v>
      </c>
      <c r="Q485" s="410">
        <f t="shared" si="29"/>
        <v>4214.8055737698696</v>
      </c>
      <c r="R485" s="410">
        <f t="shared" si="29"/>
        <v>4514.6588845894976</v>
      </c>
      <c r="S485" s="410">
        <f t="shared" si="29"/>
        <v>4081.0022222216203</v>
      </c>
      <c r="T485" s="410">
        <f t="shared" si="29"/>
        <v>4206.1418067571212</v>
      </c>
    </row>
    <row r="486" spans="1:21" s="113" customFormat="1">
      <c r="A486" s="110"/>
      <c r="B486" s="131" t="s">
        <v>102</v>
      </c>
      <c r="C486" s="127"/>
      <c r="D486" s="410">
        <v>4833.945146867869</v>
      </c>
      <c r="E486" s="410">
        <v>4879.829904626471</v>
      </c>
      <c r="F486" s="410">
        <v>4910.708174532434</v>
      </c>
      <c r="G486" s="410">
        <v>4827.100331473448</v>
      </c>
      <c r="H486" s="411">
        <f t="shared" si="27"/>
        <v>4862.895889375055</v>
      </c>
      <c r="I486" s="134"/>
      <c r="J486" s="410">
        <v>2913.4293211395575</v>
      </c>
      <c r="K486" s="410">
        <v>2985.9034939944931</v>
      </c>
      <c r="L486" s="410">
        <v>3048.4064685190879</v>
      </c>
      <c r="M486" s="410">
        <v>2909.2392226096454</v>
      </c>
      <c r="N486" s="411">
        <f t="shared" si="28"/>
        <v>2964.2446265656959</v>
      </c>
      <c r="O486" s="139"/>
      <c r="P486" s="410">
        <f t="shared" si="29"/>
        <v>7747.3744680074269</v>
      </c>
      <c r="Q486" s="410">
        <f t="shared" si="29"/>
        <v>7865.7333986209642</v>
      </c>
      <c r="R486" s="410">
        <f t="shared" si="29"/>
        <v>7959.1146430515219</v>
      </c>
      <c r="S486" s="410">
        <f t="shared" si="29"/>
        <v>7736.3395540830934</v>
      </c>
      <c r="T486" s="410">
        <f t="shared" si="29"/>
        <v>7827.1405159407514</v>
      </c>
    </row>
    <row r="487" spans="1:21" s="113" customFormat="1">
      <c r="A487" s="110"/>
      <c r="B487" s="131" t="s">
        <v>103</v>
      </c>
      <c r="C487" s="127"/>
      <c r="D487" s="410">
        <v>3800</v>
      </c>
      <c r="E487" s="410">
        <v>3900</v>
      </c>
      <c r="F487" s="410">
        <v>4100</v>
      </c>
      <c r="G487" s="410">
        <v>4200</v>
      </c>
      <c r="H487" s="411">
        <f t="shared" si="27"/>
        <v>4000</v>
      </c>
      <c r="I487" s="134"/>
      <c r="J487" s="410">
        <v>0</v>
      </c>
      <c r="K487" s="410">
        <v>0</v>
      </c>
      <c r="L487" s="410">
        <v>0</v>
      </c>
      <c r="M487" s="410">
        <v>0</v>
      </c>
      <c r="N487" s="411">
        <f t="shared" si="28"/>
        <v>0</v>
      </c>
      <c r="O487" s="139"/>
      <c r="P487" s="410">
        <f t="shared" si="29"/>
        <v>3800</v>
      </c>
      <c r="Q487" s="410">
        <f t="shared" si="29"/>
        <v>3900</v>
      </c>
      <c r="R487" s="410">
        <f t="shared" si="29"/>
        <v>4100</v>
      </c>
      <c r="S487" s="410">
        <f t="shared" si="29"/>
        <v>4200</v>
      </c>
      <c r="T487" s="410">
        <f t="shared" si="29"/>
        <v>4000</v>
      </c>
    </row>
    <row r="488" spans="1:21" s="113" customFormat="1">
      <c r="A488" s="110"/>
      <c r="B488" s="131" t="s">
        <v>104</v>
      </c>
      <c r="C488" s="127"/>
      <c r="D488" s="132"/>
      <c r="E488" s="132"/>
      <c r="F488" s="132"/>
      <c r="G488" s="132"/>
      <c r="H488" s="138"/>
      <c r="I488" s="134"/>
      <c r="J488" s="132"/>
      <c r="K488" s="132"/>
      <c r="L488" s="132"/>
      <c r="M488" s="132"/>
      <c r="N488" s="138"/>
      <c r="O488" s="139"/>
      <c r="P488" s="132"/>
      <c r="Q488" s="132"/>
      <c r="R488" s="132"/>
      <c r="S488" s="132"/>
      <c r="T488" s="132"/>
    </row>
    <row r="489" spans="1:21" s="113" customFormat="1" ht="3" customHeight="1">
      <c r="A489" s="110"/>
      <c r="B489" s="158"/>
      <c r="C489" s="159"/>
      <c r="D489" s="268"/>
      <c r="E489" s="268"/>
      <c r="F489" s="268"/>
      <c r="G489" s="268"/>
      <c r="H489" s="269"/>
      <c r="I489" s="270"/>
      <c r="J489" s="268"/>
      <c r="K489" s="268"/>
      <c r="L489" s="268"/>
      <c r="M489" s="268"/>
      <c r="N489" s="271"/>
      <c r="O489" s="272"/>
      <c r="P489" s="268"/>
      <c r="Q489" s="268"/>
      <c r="R489" s="268"/>
      <c r="S489" s="268"/>
      <c r="T489" s="268"/>
    </row>
    <row r="491" spans="1:21">
      <c r="B491" s="274" t="s">
        <v>561</v>
      </c>
    </row>
    <row r="492" spans="1:21" s="161" customFormat="1" ht="15">
      <c r="A492" s="106"/>
      <c r="B492" s="273" t="s">
        <v>388</v>
      </c>
      <c r="C492" s="160"/>
      <c r="D492" s="160"/>
      <c r="E492" s="160"/>
      <c r="F492" s="160"/>
      <c r="G492" s="160"/>
      <c r="H492" s="160"/>
      <c r="I492" s="160"/>
      <c r="J492" s="160"/>
      <c r="K492" s="160"/>
      <c r="L492" s="160"/>
      <c r="M492" s="160"/>
      <c r="N492" s="160"/>
      <c r="O492" s="160"/>
      <c r="P492" s="160"/>
      <c r="Q492" s="160"/>
      <c r="R492" s="160"/>
      <c r="S492" s="160"/>
      <c r="T492" s="160"/>
      <c r="U492" s="106"/>
    </row>
    <row r="493" spans="1:21" s="161" customFormat="1" ht="15.75" thickBot="1">
      <c r="A493" s="106"/>
      <c r="B493" s="274"/>
      <c r="C493" s="160"/>
      <c r="D493" s="160"/>
      <c r="E493" s="160"/>
      <c r="F493" s="160"/>
      <c r="G493" s="160"/>
      <c r="H493" s="160"/>
      <c r="I493" s="160"/>
      <c r="J493" s="160"/>
      <c r="K493" s="160"/>
      <c r="L493" s="160"/>
      <c r="M493" s="160"/>
      <c r="N493" s="160"/>
      <c r="O493" s="160"/>
      <c r="P493" s="160"/>
      <c r="Q493" s="160"/>
      <c r="R493" s="160"/>
      <c r="S493" s="160"/>
      <c r="T493" s="160"/>
      <c r="U493" s="106"/>
    </row>
    <row r="494" spans="1:21" s="161" customFormat="1" ht="15.75" thickTop="1">
      <c r="A494" s="162"/>
      <c r="B494" s="163" t="s">
        <v>562</v>
      </c>
      <c r="C494" s="164"/>
      <c r="D494" s="164"/>
      <c r="E494" s="164"/>
      <c r="F494" s="164"/>
      <c r="G494" s="164"/>
      <c r="H494" s="164"/>
      <c r="I494" s="164"/>
      <c r="J494" s="164"/>
      <c r="K494" s="164"/>
      <c r="L494" s="164"/>
      <c r="M494" s="164"/>
      <c r="N494" s="164"/>
      <c r="O494" s="164"/>
      <c r="P494" s="164"/>
      <c r="Q494" s="164"/>
      <c r="R494" s="164"/>
      <c r="S494" s="164"/>
      <c r="T494" s="164"/>
      <c r="U494" s="162"/>
    </row>
    <row r="495" spans="1:21" s="161" customFormat="1" ht="4.5" customHeight="1">
      <c r="A495" s="162"/>
      <c r="B495" s="165"/>
      <c r="C495" s="162"/>
      <c r="D495" s="162"/>
      <c r="E495" s="162"/>
      <c r="F495" s="162"/>
      <c r="G495" s="162"/>
      <c r="H495" s="162"/>
      <c r="I495" s="162"/>
      <c r="J495" s="162"/>
      <c r="K495" s="162"/>
      <c r="L495" s="162"/>
      <c r="M495" s="162"/>
      <c r="N495" s="162"/>
      <c r="O495" s="162"/>
      <c r="P495" s="162"/>
      <c r="Q495" s="162"/>
      <c r="R495" s="162"/>
      <c r="S495" s="162"/>
      <c r="T495" s="162"/>
      <c r="U495" s="162"/>
    </row>
    <row r="496" spans="1:21" s="161" customFormat="1" ht="15">
      <c r="A496" s="162"/>
      <c r="B496" s="166" t="s">
        <v>563</v>
      </c>
      <c r="C496" s="162"/>
      <c r="D496" s="162"/>
      <c r="E496" s="162"/>
      <c r="F496" s="162"/>
      <c r="G496" s="162"/>
      <c r="H496" s="162"/>
      <c r="I496" s="162"/>
      <c r="J496" s="162"/>
      <c r="K496" s="162"/>
      <c r="L496" s="162"/>
      <c r="M496" s="162"/>
      <c r="N496" s="162"/>
      <c r="O496" s="162"/>
      <c r="P496" s="162"/>
      <c r="Q496" s="162"/>
      <c r="R496" s="162"/>
      <c r="S496" s="162"/>
      <c r="T496" s="162"/>
      <c r="U496" s="162"/>
    </row>
  </sheetData>
  <mergeCells count="3">
    <mergeCell ref="D4:I4"/>
    <mergeCell ref="J4:O4"/>
    <mergeCell ref="P4:T4"/>
  </mergeCells>
  <printOptions horizontalCentered="1"/>
  <pageMargins left="0.15748031496062992" right="0.15748031496062992" top="0.19685039370078741" bottom="0.19685039370078741" header="0.15748031496062992" footer="0.15748031496062992"/>
  <pageSetup paperSize="9" scale="68" orientation="portrait" r:id="rId1"/>
  <rowBreaks count="3" manualBreakCount="3">
    <brk id="259" max="20" man="1"/>
    <brk id="351" max="20" man="1"/>
    <brk id="443" max="20"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AB126"/>
  <sheetViews>
    <sheetView topLeftCell="H3" workbookViewId="0">
      <selection activeCell="AA22" sqref="AA22"/>
    </sheetView>
  </sheetViews>
  <sheetFormatPr defaultColWidth="12" defaultRowHeight="15.95" customHeight="1"/>
  <cols>
    <col min="1" max="1" width="2.125" style="42" customWidth="1"/>
    <col min="2" max="2" width="4.875" style="42" customWidth="1"/>
    <col min="3" max="3" width="59.875" style="42" customWidth="1"/>
    <col min="4" max="17" width="10" style="42" customWidth="1"/>
    <col min="18" max="18" width="10" style="75" customWidth="1"/>
    <col min="19" max="256" width="12" style="42"/>
    <col min="257" max="257" width="2.125" style="42" customWidth="1"/>
    <col min="258" max="258" width="4.875" style="42" customWidth="1"/>
    <col min="259" max="259" width="59.875" style="42" customWidth="1"/>
    <col min="260" max="274" width="10" style="42" customWidth="1"/>
    <col min="275" max="512" width="12" style="42"/>
    <col min="513" max="513" width="2.125" style="42" customWidth="1"/>
    <col min="514" max="514" width="4.875" style="42" customWidth="1"/>
    <col min="515" max="515" width="59.875" style="42" customWidth="1"/>
    <col min="516" max="530" width="10" style="42" customWidth="1"/>
    <col min="531" max="768" width="12" style="42"/>
    <col min="769" max="769" width="2.125" style="42" customWidth="1"/>
    <col min="770" max="770" width="4.875" style="42" customWidth="1"/>
    <col min="771" max="771" width="59.875" style="42" customWidth="1"/>
    <col min="772" max="786" width="10" style="42" customWidth="1"/>
    <col min="787" max="1024" width="12" style="42"/>
    <col min="1025" max="1025" width="2.125" style="42" customWidth="1"/>
    <col min="1026" max="1026" width="4.875" style="42" customWidth="1"/>
    <col min="1027" max="1027" width="59.875" style="42" customWidth="1"/>
    <col min="1028" max="1042" width="10" style="42" customWidth="1"/>
    <col min="1043" max="1280" width="12" style="42"/>
    <col min="1281" max="1281" width="2.125" style="42" customWidth="1"/>
    <col min="1282" max="1282" width="4.875" style="42" customWidth="1"/>
    <col min="1283" max="1283" width="59.875" style="42" customWidth="1"/>
    <col min="1284" max="1298" width="10" style="42" customWidth="1"/>
    <col min="1299" max="1536" width="12" style="42"/>
    <col min="1537" max="1537" width="2.125" style="42" customWidth="1"/>
    <col min="1538" max="1538" width="4.875" style="42" customWidth="1"/>
    <col min="1539" max="1539" width="59.875" style="42" customWidth="1"/>
    <col min="1540" max="1554" width="10" style="42" customWidth="1"/>
    <col min="1555" max="1792" width="12" style="42"/>
    <col min="1793" max="1793" width="2.125" style="42" customWidth="1"/>
    <col min="1794" max="1794" width="4.875" style="42" customWidth="1"/>
    <col min="1795" max="1795" width="59.875" style="42" customWidth="1"/>
    <col min="1796" max="1810" width="10" style="42" customWidth="1"/>
    <col min="1811" max="2048" width="12" style="42"/>
    <col min="2049" max="2049" width="2.125" style="42" customWidth="1"/>
    <col min="2050" max="2050" width="4.875" style="42" customWidth="1"/>
    <col min="2051" max="2051" width="59.875" style="42" customWidth="1"/>
    <col min="2052" max="2066" width="10" style="42" customWidth="1"/>
    <col min="2067" max="2304" width="12" style="42"/>
    <col min="2305" max="2305" width="2.125" style="42" customWidth="1"/>
    <col min="2306" max="2306" width="4.875" style="42" customWidth="1"/>
    <col min="2307" max="2307" width="59.875" style="42" customWidth="1"/>
    <col min="2308" max="2322" width="10" style="42" customWidth="1"/>
    <col min="2323" max="2560" width="12" style="42"/>
    <col min="2561" max="2561" width="2.125" style="42" customWidth="1"/>
    <col min="2562" max="2562" width="4.875" style="42" customWidth="1"/>
    <col min="2563" max="2563" width="59.875" style="42" customWidth="1"/>
    <col min="2564" max="2578" width="10" style="42" customWidth="1"/>
    <col min="2579" max="2816" width="12" style="42"/>
    <col min="2817" max="2817" width="2.125" style="42" customWidth="1"/>
    <col min="2818" max="2818" width="4.875" style="42" customWidth="1"/>
    <col min="2819" max="2819" width="59.875" style="42" customWidth="1"/>
    <col min="2820" max="2834" width="10" style="42" customWidth="1"/>
    <col min="2835" max="3072" width="12" style="42"/>
    <col min="3073" max="3073" width="2.125" style="42" customWidth="1"/>
    <col min="3074" max="3074" width="4.875" style="42" customWidth="1"/>
    <col min="3075" max="3075" width="59.875" style="42" customWidth="1"/>
    <col min="3076" max="3090" width="10" style="42" customWidth="1"/>
    <col min="3091" max="3328" width="12" style="42"/>
    <col min="3329" max="3329" width="2.125" style="42" customWidth="1"/>
    <col min="3330" max="3330" width="4.875" style="42" customWidth="1"/>
    <col min="3331" max="3331" width="59.875" style="42" customWidth="1"/>
    <col min="3332" max="3346" width="10" style="42" customWidth="1"/>
    <col min="3347" max="3584" width="12" style="42"/>
    <col min="3585" max="3585" width="2.125" style="42" customWidth="1"/>
    <col min="3586" max="3586" width="4.875" style="42" customWidth="1"/>
    <col min="3587" max="3587" width="59.875" style="42" customWidth="1"/>
    <col min="3588" max="3602" width="10" style="42" customWidth="1"/>
    <col min="3603" max="3840" width="12" style="42"/>
    <col min="3841" max="3841" width="2.125" style="42" customWidth="1"/>
    <col min="3842" max="3842" width="4.875" style="42" customWidth="1"/>
    <col min="3843" max="3843" width="59.875" style="42" customWidth="1"/>
    <col min="3844" max="3858" width="10" style="42" customWidth="1"/>
    <col min="3859" max="4096" width="12" style="42"/>
    <col min="4097" max="4097" width="2.125" style="42" customWidth="1"/>
    <col min="4098" max="4098" width="4.875" style="42" customWidth="1"/>
    <col min="4099" max="4099" width="59.875" style="42" customWidth="1"/>
    <col min="4100" max="4114" width="10" style="42" customWidth="1"/>
    <col min="4115" max="4352" width="12" style="42"/>
    <col min="4353" max="4353" width="2.125" style="42" customWidth="1"/>
    <col min="4354" max="4354" width="4.875" style="42" customWidth="1"/>
    <col min="4355" max="4355" width="59.875" style="42" customWidth="1"/>
    <col min="4356" max="4370" width="10" style="42" customWidth="1"/>
    <col min="4371" max="4608" width="12" style="42"/>
    <col min="4609" max="4609" width="2.125" style="42" customWidth="1"/>
    <col min="4610" max="4610" width="4.875" style="42" customWidth="1"/>
    <col min="4611" max="4611" width="59.875" style="42" customWidth="1"/>
    <col min="4612" max="4626" width="10" style="42" customWidth="1"/>
    <col min="4627" max="4864" width="12" style="42"/>
    <col min="4865" max="4865" width="2.125" style="42" customWidth="1"/>
    <col min="4866" max="4866" width="4.875" style="42" customWidth="1"/>
    <col min="4867" max="4867" width="59.875" style="42" customWidth="1"/>
    <col min="4868" max="4882" width="10" style="42" customWidth="1"/>
    <col min="4883" max="5120" width="12" style="42"/>
    <col min="5121" max="5121" width="2.125" style="42" customWidth="1"/>
    <col min="5122" max="5122" width="4.875" style="42" customWidth="1"/>
    <col min="5123" max="5123" width="59.875" style="42" customWidth="1"/>
    <col min="5124" max="5138" width="10" style="42" customWidth="1"/>
    <col min="5139" max="5376" width="12" style="42"/>
    <col min="5377" max="5377" width="2.125" style="42" customWidth="1"/>
    <col min="5378" max="5378" width="4.875" style="42" customWidth="1"/>
    <col min="5379" max="5379" width="59.875" style="42" customWidth="1"/>
    <col min="5380" max="5394" width="10" style="42" customWidth="1"/>
    <col min="5395" max="5632" width="12" style="42"/>
    <col min="5633" max="5633" width="2.125" style="42" customWidth="1"/>
    <col min="5634" max="5634" width="4.875" style="42" customWidth="1"/>
    <col min="5635" max="5635" width="59.875" style="42" customWidth="1"/>
    <col min="5636" max="5650" width="10" style="42" customWidth="1"/>
    <col min="5651" max="5888" width="12" style="42"/>
    <col min="5889" max="5889" width="2.125" style="42" customWidth="1"/>
    <col min="5890" max="5890" width="4.875" style="42" customWidth="1"/>
    <col min="5891" max="5891" width="59.875" style="42" customWidth="1"/>
    <col min="5892" max="5906" width="10" style="42" customWidth="1"/>
    <col min="5907" max="6144" width="12" style="42"/>
    <col min="6145" max="6145" width="2.125" style="42" customWidth="1"/>
    <col min="6146" max="6146" width="4.875" style="42" customWidth="1"/>
    <col min="6147" max="6147" width="59.875" style="42" customWidth="1"/>
    <col min="6148" max="6162" width="10" style="42" customWidth="1"/>
    <col min="6163" max="6400" width="12" style="42"/>
    <col min="6401" max="6401" width="2.125" style="42" customWidth="1"/>
    <col min="6402" max="6402" width="4.875" style="42" customWidth="1"/>
    <col min="6403" max="6403" width="59.875" style="42" customWidth="1"/>
    <col min="6404" max="6418" width="10" style="42" customWidth="1"/>
    <col min="6419" max="6656" width="12" style="42"/>
    <col min="6657" max="6657" width="2.125" style="42" customWidth="1"/>
    <col min="6658" max="6658" width="4.875" style="42" customWidth="1"/>
    <col min="6659" max="6659" width="59.875" style="42" customWidth="1"/>
    <col min="6660" max="6674" width="10" style="42" customWidth="1"/>
    <col min="6675" max="6912" width="12" style="42"/>
    <col min="6913" max="6913" width="2.125" style="42" customWidth="1"/>
    <col min="6914" max="6914" width="4.875" style="42" customWidth="1"/>
    <col min="6915" max="6915" width="59.875" style="42" customWidth="1"/>
    <col min="6916" max="6930" width="10" style="42" customWidth="1"/>
    <col min="6931" max="7168" width="12" style="42"/>
    <col min="7169" max="7169" width="2.125" style="42" customWidth="1"/>
    <col min="7170" max="7170" width="4.875" style="42" customWidth="1"/>
    <col min="7171" max="7171" width="59.875" style="42" customWidth="1"/>
    <col min="7172" max="7186" width="10" style="42" customWidth="1"/>
    <col min="7187" max="7424" width="12" style="42"/>
    <col min="7425" max="7425" width="2.125" style="42" customWidth="1"/>
    <col min="7426" max="7426" width="4.875" style="42" customWidth="1"/>
    <col min="7427" max="7427" width="59.875" style="42" customWidth="1"/>
    <col min="7428" max="7442" width="10" style="42" customWidth="1"/>
    <col min="7443" max="7680" width="12" style="42"/>
    <col min="7681" max="7681" width="2.125" style="42" customWidth="1"/>
    <col min="7682" max="7682" width="4.875" style="42" customWidth="1"/>
    <col min="7683" max="7683" width="59.875" style="42" customWidth="1"/>
    <col min="7684" max="7698" width="10" style="42" customWidth="1"/>
    <col min="7699" max="7936" width="12" style="42"/>
    <col min="7937" max="7937" width="2.125" style="42" customWidth="1"/>
    <col min="7938" max="7938" width="4.875" style="42" customWidth="1"/>
    <col min="7939" max="7939" width="59.875" style="42" customWidth="1"/>
    <col min="7940" max="7954" width="10" style="42" customWidth="1"/>
    <col min="7955" max="8192" width="12" style="42"/>
    <col min="8193" max="8193" width="2.125" style="42" customWidth="1"/>
    <col min="8194" max="8194" width="4.875" style="42" customWidth="1"/>
    <col min="8195" max="8195" width="59.875" style="42" customWidth="1"/>
    <col min="8196" max="8210" width="10" style="42" customWidth="1"/>
    <col min="8211" max="8448" width="12" style="42"/>
    <col min="8449" max="8449" width="2.125" style="42" customWidth="1"/>
    <col min="8450" max="8450" width="4.875" style="42" customWidth="1"/>
    <col min="8451" max="8451" width="59.875" style="42" customWidth="1"/>
    <col min="8452" max="8466" width="10" style="42" customWidth="1"/>
    <col min="8467" max="8704" width="12" style="42"/>
    <col min="8705" max="8705" width="2.125" style="42" customWidth="1"/>
    <col min="8706" max="8706" width="4.875" style="42" customWidth="1"/>
    <col min="8707" max="8707" width="59.875" style="42" customWidth="1"/>
    <col min="8708" max="8722" width="10" style="42" customWidth="1"/>
    <col min="8723" max="8960" width="12" style="42"/>
    <col min="8961" max="8961" width="2.125" style="42" customWidth="1"/>
    <col min="8962" max="8962" width="4.875" style="42" customWidth="1"/>
    <col min="8963" max="8963" width="59.875" style="42" customWidth="1"/>
    <col min="8964" max="8978" width="10" style="42" customWidth="1"/>
    <col min="8979" max="9216" width="12" style="42"/>
    <col min="9217" max="9217" width="2.125" style="42" customWidth="1"/>
    <col min="9218" max="9218" width="4.875" style="42" customWidth="1"/>
    <col min="9219" max="9219" width="59.875" style="42" customWidth="1"/>
    <col min="9220" max="9234" width="10" style="42" customWidth="1"/>
    <col min="9235" max="9472" width="12" style="42"/>
    <col min="9473" max="9473" width="2.125" style="42" customWidth="1"/>
    <col min="9474" max="9474" width="4.875" style="42" customWidth="1"/>
    <col min="9475" max="9475" width="59.875" style="42" customWidth="1"/>
    <col min="9476" max="9490" width="10" style="42" customWidth="1"/>
    <col min="9491" max="9728" width="12" style="42"/>
    <col min="9729" max="9729" width="2.125" style="42" customWidth="1"/>
    <col min="9730" max="9730" width="4.875" style="42" customWidth="1"/>
    <col min="9731" max="9731" width="59.875" style="42" customWidth="1"/>
    <col min="9732" max="9746" width="10" style="42" customWidth="1"/>
    <col min="9747" max="9984" width="12" style="42"/>
    <col min="9985" max="9985" width="2.125" style="42" customWidth="1"/>
    <col min="9986" max="9986" width="4.875" style="42" customWidth="1"/>
    <col min="9987" max="9987" width="59.875" style="42" customWidth="1"/>
    <col min="9988" max="10002" width="10" style="42" customWidth="1"/>
    <col min="10003" max="10240" width="12" style="42"/>
    <col min="10241" max="10241" width="2.125" style="42" customWidth="1"/>
    <col min="10242" max="10242" width="4.875" style="42" customWidth="1"/>
    <col min="10243" max="10243" width="59.875" style="42" customWidth="1"/>
    <col min="10244" max="10258" width="10" style="42" customWidth="1"/>
    <col min="10259" max="10496" width="12" style="42"/>
    <col min="10497" max="10497" width="2.125" style="42" customWidth="1"/>
    <col min="10498" max="10498" width="4.875" style="42" customWidth="1"/>
    <col min="10499" max="10499" width="59.875" style="42" customWidth="1"/>
    <col min="10500" max="10514" width="10" style="42" customWidth="1"/>
    <col min="10515" max="10752" width="12" style="42"/>
    <col min="10753" max="10753" width="2.125" style="42" customWidth="1"/>
    <col min="10754" max="10754" width="4.875" style="42" customWidth="1"/>
    <col min="10755" max="10755" width="59.875" style="42" customWidth="1"/>
    <col min="10756" max="10770" width="10" style="42" customWidth="1"/>
    <col min="10771" max="11008" width="12" style="42"/>
    <col min="11009" max="11009" width="2.125" style="42" customWidth="1"/>
    <col min="11010" max="11010" width="4.875" style="42" customWidth="1"/>
    <col min="11011" max="11011" width="59.875" style="42" customWidth="1"/>
    <col min="11012" max="11026" width="10" style="42" customWidth="1"/>
    <col min="11027" max="11264" width="12" style="42"/>
    <col min="11265" max="11265" width="2.125" style="42" customWidth="1"/>
    <col min="11266" max="11266" width="4.875" style="42" customWidth="1"/>
    <col min="11267" max="11267" width="59.875" style="42" customWidth="1"/>
    <col min="11268" max="11282" width="10" style="42" customWidth="1"/>
    <col min="11283" max="11520" width="12" style="42"/>
    <col min="11521" max="11521" width="2.125" style="42" customWidth="1"/>
    <col min="11522" max="11522" width="4.875" style="42" customWidth="1"/>
    <col min="11523" max="11523" width="59.875" style="42" customWidth="1"/>
    <col min="11524" max="11538" width="10" style="42" customWidth="1"/>
    <col min="11539" max="11776" width="12" style="42"/>
    <col min="11777" max="11777" width="2.125" style="42" customWidth="1"/>
    <col min="11778" max="11778" width="4.875" style="42" customWidth="1"/>
    <col min="11779" max="11779" width="59.875" style="42" customWidth="1"/>
    <col min="11780" max="11794" width="10" style="42" customWidth="1"/>
    <col min="11795" max="12032" width="12" style="42"/>
    <col min="12033" max="12033" width="2.125" style="42" customWidth="1"/>
    <col min="12034" max="12034" width="4.875" style="42" customWidth="1"/>
    <col min="12035" max="12035" width="59.875" style="42" customWidth="1"/>
    <col min="12036" max="12050" width="10" style="42" customWidth="1"/>
    <col min="12051" max="12288" width="12" style="42"/>
    <col min="12289" max="12289" width="2.125" style="42" customWidth="1"/>
    <col min="12290" max="12290" width="4.875" style="42" customWidth="1"/>
    <col min="12291" max="12291" width="59.875" style="42" customWidth="1"/>
    <col min="12292" max="12306" width="10" style="42" customWidth="1"/>
    <col min="12307" max="12544" width="12" style="42"/>
    <col min="12545" max="12545" width="2.125" style="42" customWidth="1"/>
    <col min="12546" max="12546" width="4.875" style="42" customWidth="1"/>
    <col min="12547" max="12547" width="59.875" style="42" customWidth="1"/>
    <col min="12548" max="12562" width="10" style="42" customWidth="1"/>
    <col min="12563" max="12800" width="12" style="42"/>
    <col min="12801" max="12801" width="2.125" style="42" customWidth="1"/>
    <col min="12802" max="12802" width="4.875" style="42" customWidth="1"/>
    <col min="12803" max="12803" width="59.875" style="42" customWidth="1"/>
    <col min="12804" max="12818" width="10" style="42" customWidth="1"/>
    <col min="12819" max="13056" width="12" style="42"/>
    <col min="13057" max="13057" width="2.125" style="42" customWidth="1"/>
    <col min="13058" max="13058" width="4.875" style="42" customWidth="1"/>
    <col min="13059" max="13059" width="59.875" style="42" customWidth="1"/>
    <col min="13060" max="13074" width="10" style="42" customWidth="1"/>
    <col min="13075" max="13312" width="12" style="42"/>
    <col min="13313" max="13313" width="2.125" style="42" customWidth="1"/>
    <col min="13314" max="13314" width="4.875" style="42" customWidth="1"/>
    <col min="13315" max="13315" width="59.875" style="42" customWidth="1"/>
    <col min="13316" max="13330" width="10" style="42" customWidth="1"/>
    <col min="13331" max="13568" width="12" style="42"/>
    <col min="13569" max="13569" width="2.125" style="42" customWidth="1"/>
    <col min="13570" max="13570" width="4.875" style="42" customWidth="1"/>
    <col min="13571" max="13571" width="59.875" style="42" customWidth="1"/>
    <col min="13572" max="13586" width="10" style="42" customWidth="1"/>
    <col min="13587" max="13824" width="12" style="42"/>
    <col min="13825" max="13825" width="2.125" style="42" customWidth="1"/>
    <col min="13826" max="13826" width="4.875" style="42" customWidth="1"/>
    <col min="13827" max="13827" width="59.875" style="42" customWidth="1"/>
    <col min="13828" max="13842" width="10" style="42" customWidth="1"/>
    <col min="13843" max="14080" width="12" style="42"/>
    <col min="14081" max="14081" width="2.125" style="42" customWidth="1"/>
    <col min="14082" max="14082" width="4.875" style="42" customWidth="1"/>
    <col min="14083" max="14083" width="59.875" style="42" customWidth="1"/>
    <col min="14084" max="14098" width="10" style="42" customWidth="1"/>
    <col min="14099" max="14336" width="12" style="42"/>
    <col min="14337" max="14337" width="2.125" style="42" customWidth="1"/>
    <col min="14338" max="14338" width="4.875" style="42" customWidth="1"/>
    <col min="14339" max="14339" width="59.875" style="42" customWidth="1"/>
    <col min="14340" max="14354" width="10" style="42" customWidth="1"/>
    <col min="14355" max="14592" width="12" style="42"/>
    <col min="14593" max="14593" width="2.125" style="42" customWidth="1"/>
    <col min="14594" max="14594" width="4.875" style="42" customWidth="1"/>
    <col min="14595" max="14595" width="59.875" style="42" customWidth="1"/>
    <col min="14596" max="14610" width="10" style="42" customWidth="1"/>
    <col min="14611" max="14848" width="12" style="42"/>
    <col min="14849" max="14849" width="2.125" style="42" customWidth="1"/>
    <col min="14850" max="14850" width="4.875" style="42" customWidth="1"/>
    <col min="14851" max="14851" width="59.875" style="42" customWidth="1"/>
    <col min="14852" max="14866" width="10" style="42" customWidth="1"/>
    <col min="14867" max="15104" width="12" style="42"/>
    <col min="15105" max="15105" width="2.125" style="42" customWidth="1"/>
    <col min="15106" max="15106" width="4.875" style="42" customWidth="1"/>
    <col min="15107" max="15107" width="59.875" style="42" customWidth="1"/>
    <col min="15108" max="15122" width="10" style="42" customWidth="1"/>
    <col min="15123" max="15360" width="12" style="42"/>
    <col min="15361" max="15361" width="2.125" style="42" customWidth="1"/>
    <col min="15362" max="15362" width="4.875" style="42" customWidth="1"/>
    <col min="15363" max="15363" width="59.875" style="42" customWidth="1"/>
    <col min="15364" max="15378" width="10" style="42" customWidth="1"/>
    <col min="15379" max="15616" width="12" style="42"/>
    <col min="15617" max="15617" width="2.125" style="42" customWidth="1"/>
    <col min="15618" max="15618" width="4.875" style="42" customWidth="1"/>
    <col min="15619" max="15619" width="59.875" style="42" customWidth="1"/>
    <col min="15620" max="15634" width="10" style="42" customWidth="1"/>
    <col min="15635" max="15872" width="12" style="42"/>
    <col min="15873" max="15873" width="2.125" style="42" customWidth="1"/>
    <col min="15874" max="15874" width="4.875" style="42" customWidth="1"/>
    <col min="15875" max="15875" width="59.875" style="42" customWidth="1"/>
    <col min="15876" max="15890" width="10" style="42" customWidth="1"/>
    <col min="15891" max="16128" width="12" style="42"/>
    <col min="16129" max="16129" width="2.125" style="42" customWidth="1"/>
    <col min="16130" max="16130" width="4.875" style="42" customWidth="1"/>
    <col min="16131" max="16131" width="59.875" style="42" customWidth="1"/>
    <col min="16132" max="16146" width="10" style="42" customWidth="1"/>
    <col min="16147" max="16384" width="12" style="42"/>
  </cols>
  <sheetData>
    <row r="1" spans="1:25" ht="30.75" thickBot="1">
      <c r="A1" s="35"/>
      <c r="B1" s="36" t="s">
        <v>389</v>
      </c>
      <c r="C1" s="37"/>
      <c r="D1" s="38"/>
      <c r="E1" s="38"/>
      <c r="F1" s="38"/>
      <c r="G1" s="38"/>
      <c r="H1" s="38"/>
      <c r="I1" s="39"/>
      <c r="J1" s="39"/>
      <c r="K1" s="39"/>
      <c r="L1" s="39"/>
      <c r="M1" s="39"/>
      <c r="N1" s="39"/>
      <c r="O1" s="39"/>
      <c r="P1" s="39"/>
      <c r="Q1" s="39"/>
      <c r="R1" s="40"/>
      <c r="S1" s="41"/>
      <c r="T1" s="41"/>
      <c r="U1" s="41"/>
      <c r="V1" s="41"/>
      <c r="W1" s="41"/>
      <c r="X1" s="41"/>
    </row>
    <row r="2" spans="1:25" ht="15.75" thickTop="1">
      <c r="A2" s="43"/>
      <c r="B2" s="44" t="s">
        <v>105</v>
      </c>
      <c r="C2" s="45"/>
      <c r="D2" s="46"/>
      <c r="E2" s="46"/>
      <c r="F2" s="46"/>
      <c r="G2" s="46"/>
      <c r="H2" s="46"/>
      <c r="I2" s="47"/>
      <c r="J2" s="47"/>
      <c r="K2" s="47"/>
      <c r="L2" s="35"/>
      <c r="M2" s="35"/>
      <c r="N2" s="35"/>
      <c r="O2" s="35"/>
      <c r="P2" s="35"/>
      <c r="Q2" s="35"/>
      <c r="R2" s="48"/>
      <c r="S2" s="41"/>
      <c r="T2" s="41"/>
      <c r="U2" s="41"/>
      <c r="V2" s="41"/>
      <c r="W2" s="41"/>
      <c r="X2" s="41"/>
    </row>
    <row r="3" spans="1:25" ht="15">
      <c r="A3" s="49"/>
      <c r="B3" s="44"/>
      <c r="C3" s="45"/>
      <c r="D3" s="46"/>
      <c r="E3" s="46"/>
      <c r="F3" s="46"/>
      <c r="G3" s="46"/>
      <c r="H3" s="46"/>
      <c r="I3" s="47"/>
      <c r="J3" s="47"/>
      <c r="K3" s="47"/>
      <c r="L3" s="35"/>
      <c r="M3" s="35"/>
      <c r="N3" s="35"/>
      <c r="O3" s="35"/>
      <c r="P3" s="35"/>
      <c r="Q3" s="35"/>
      <c r="R3" s="48"/>
      <c r="S3" s="41"/>
      <c r="T3" s="41"/>
      <c r="U3" s="41"/>
      <c r="V3" s="41"/>
      <c r="W3" s="41"/>
      <c r="X3" s="41"/>
    </row>
    <row r="4" spans="1:25" ht="24.75" customHeight="1">
      <c r="A4" s="90"/>
      <c r="B4" s="89" t="str">
        <f>""</f>
        <v/>
      </c>
      <c r="C4" s="89" t="str">
        <f>""</f>
        <v/>
      </c>
      <c r="D4" s="34">
        <v>1995</v>
      </c>
      <c r="E4" s="34">
        <v>1996</v>
      </c>
      <c r="F4" s="34">
        <v>1997</v>
      </c>
      <c r="G4" s="34">
        <v>1998</v>
      </c>
      <c r="H4" s="34">
        <v>1999</v>
      </c>
      <c r="I4" s="34">
        <v>2000</v>
      </c>
      <c r="J4" s="34">
        <v>2001</v>
      </c>
      <c r="K4" s="34">
        <v>2002</v>
      </c>
      <c r="L4" s="34">
        <v>2003</v>
      </c>
      <c r="M4" s="34">
        <v>2004</v>
      </c>
      <c r="N4" s="34">
        <v>2005</v>
      </c>
      <c r="O4" s="34">
        <v>2006</v>
      </c>
      <c r="P4" s="34">
        <v>2007</v>
      </c>
      <c r="Q4" s="34">
        <v>2008</v>
      </c>
      <c r="R4" s="34">
        <v>2009</v>
      </c>
      <c r="S4" s="34">
        <v>2010</v>
      </c>
      <c r="T4" s="34">
        <v>2011</v>
      </c>
      <c r="U4" s="34">
        <v>2012</v>
      </c>
      <c r="V4" s="34">
        <v>2013</v>
      </c>
      <c r="W4" s="34">
        <v>2014</v>
      </c>
      <c r="X4" s="34">
        <v>2015</v>
      </c>
    </row>
    <row r="5" spans="1:25" s="52" customFormat="1" ht="24.75" customHeight="1">
      <c r="A5" s="53"/>
      <c r="B5" s="87" t="s">
        <v>25</v>
      </c>
      <c r="C5" s="88" t="str">
        <f>'NA1'!C5</f>
        <v>Γεωργία, δασοκομία και αλιεία</v>
      </c>
      <c r="D5" s="96">
        <f>IF(EMP0!$T468="",":",EMP0!$T468)</f>
        <v>22100.5</v>
      </c>
      <c r="E5" s="96">
        <f>IF(EMP0!$T445="",":",EMP0!$T445)</f>
        <v>21151</v>
      </c>
      <c r="F5" s="96">
        <f>IF(EMP0!$T422="",":",EMP0!$T422)</f>
        <v>19306.9375</v>
      </c>
      <c r="G5" s="96">
        <f>IF(EMP0!$T399="",":",EMP0!$T399)</f>
        <v>19106.9375</v>
      </c>
      <c r="H5" s="96">
        <f>IF(EMP0!$T376="",":",EMP0!$T376)</f>
        <v>18806.9375</v>
      </c>
      <c r="I5" s="96">
        <f>IF(EMP0!$T353="",":",EMP0!$T353)</f>
        <v>18861</v>
      </c>
      <c r="J5" s="96">
        <f>IF(EMP0!$T330="",":",EMP0!$T330)</f>
        <v>18266</v>
      </c>
      <c r="K5" s="96">
        <f>IF(EMP0!$T307="",":",EMP0!$T307)</f>
        <v>20117</v>
      </c>
      <c r="L5" s="96">
        <f>IF(EMP0!$T284="",":",EMP0!$T284)</f>
        <v>18781</v>
      </c>
      <c r="M5" s="96">
        <f>IF(EMP0!$T261="",":",EMP0!$T261)</f>
        <v>19443</v>
      </c>
      <c r="N5" s="96">
        <f>IF(EMP0!$T238="",":",EMP0!$T238)</f>
        <v>18352</v>
      </c>
      <c r="O5" s="96">
        <f>IF(EMP0!$T215="",":",EMP0!$T215)</f>
        <v>15769</v>
      </c>
      <c r="P5" s="96">
        <f>IF(EMP0!$T192="",":",EMP0!$T192)</f>
        <v>17459</v>
      </c>
      <c r="Q5" s="96">
        <f>IF(EMP0!$T169="",":",EMP0!$T169)</f>
        <v>16935.5</v>
      </c>
      <c r="R5" s="96">
        <f>IF(EMP0!$T146="",":",EMP0!$T146)</f>
        <v>18727.5</v>
      </c>
      <c r="S5" s="96">
        <f>IF(EMP0!$T123="",":",EMP0!$T123)</f>
        <v>17745.25</v>
      </c>
      <c r="T5" s="96">
        <f>IF(EMP0!$T100="",":",EMP0!$T100)</f>
        <v>17481.75</v>
      </c>
      <c r="U5" s="96">
        <f>IF(EMP0!$T77="",":",EMP0!$T77)</f>
        <v>13695.25</v>
      </c>
      <c r="V5" s="96">
        <f>IF(EMP0!$T54="",":",EMP0!$T54)</f>
        <v>13891.5</v>
      </c>
      <c r="W5" s="96">
        <f>IF(EMP0!$T31="",":",EMP0!$T31)</f>
        <v>13264.249999999998</v>
      </c>
      <c r="X5" s="96" t="str">
        <f>IF(EMP0!$T8="",":",EMP0!$T8)</f>
        <v>:</v>
      </c>
      <c r="Y5" s="91"/>
    </row>
    <row r="6" spans="1:25" s="52" customFormat="1" ht="24.75" customHeight="1">
      <c r="A6" s="53"/>
      <c r="B6" s="50" t="s">
        <v>27</v>
      </c>
      <c r="C6" s="88" t="str">
        <f>'NA1'!C6</f>
        <v>Ορυχεία και λατομεία</v>
      </c>
      <c r="D6" s="96">
        <f>IF(EMP0!$T469="",":",EMP0!$T469)</f>
        <v>700</v>
      </c>
      <c r="E6" s="96">
        <f>IF(EMP0!$T446="",":",EMP0!$T446)</f>
        <v>682.90000000000009</v>
      </c>
      <c r="F6" s="96">
        <f>IF(EMP0!$T423="",":",EMP0!$T423)</f>
        <v>600</v>
      </c>
      <c r="G6" s="96">
        <f>IF(EMP0!$T400="",":",EMP0!$T400)</f>
        <v>600</v>
      </c>
      <c r="H6" s="96">
        <f>IF(EMP0!$T377="",":",EMP0!$T377)</f>
        <v>600</v>
      </c>
      <c r="I6" s="96">
        <f>IF(EMP0!$T354="",":",EMP0!$T354)</f>
        <v>599.6413931680338</v>
      </c>
      <c r="J6" s="96">
        <f>IF(EMP0!$T331="",":",EMP0!$T331)</f>
        <v>587.8623248350774</v>
      </c>
      <c r="K6" s="96">
        <f>IF(EMP0!$T308="",":",EMP0!$T308)</f>
        <v>586.86219571817469</v>
      </c>
      <c r="L6" s="96">
        <f>IF(EMP0!$T285="",":",EMP0!$T285)</f>
        <v>600.78527273296413</v>
      </c>
      <c r="M6" s="96">
        <f>IF(EMP0!$T262="",":",EMP0!$T262)</f>
        <v>605.36069220770548</v>
      </c>
      <c r="N6" s="96">
        <f>IF(EMP0!$T239="",":",EMP0!$T239)</f>
        <v>563.64745307751446</v>
      </c>
      <c r="O6" s="96">
        <f>IF(EMP0!$T216="",":",EMP0!$T216)</f>
        <v>574.9913054134646</v>
      </c>
      <c r="P6" s="96">
        <f>IF(EMP0!$T193="",":",EMP0!$T193)</f>
        <v>651.49148967177359</v>
      </c>
      <c r="Q6" s="96">
        <f>IF(EMP0!$T170="",":",EMP0!$T170)</f>
        <v>637.75</v>
      </c>
      <c r="R6" s="96">
        <f>IF(EMP0!$T147="",":",EMP0!$T147)</f>
        <v>662.75</v>
      </c>
      <c r="S6" s="96">
        <f>IF(EMP0!$T124="",":",EMP0!$T124)</f>
        <v>683</v>
      </c>
      <c r="T6" s="96">
        <f>IF(EMP0!$T101="",":",EMP0!$T101)</f>
        <v>733</v>
      </c>
      <c r="U6" s="96">
        <f>IF(EMP0!$T78="",":",EMP0!$T78)</f>
        <v>761.25</v>
      </c>
      <c r="V6" s="96">
        <f>IF(EMP0!$T55="",":",EMP0!$T55)</f>
        <v>732.5</v>
      </c>
      <c r="W6" s="96">
        <f>IF(EMP0!$T32="",":",EMP0!$T32)</f>
        <v>591</v>
      </c>
      <c r="X6" s="96" t="str">
        <f>IF(EMP0!$T9="",":",EMP0!$T9)</f>
        <v>:</v>
      </c>
      <c r="Y6" s="91"/>
    </row>
    <row r="7" spans="1:25" s="52" customFormat="1" ht="24.75" customHeight="1">
      <c r="A7" s="53"/>
      <c r="B7" s="50" t="s">
        <v>28</v>
      </c>
      <c r="C7" s="88" t="str">
        <f>'NA1'!C7</f>
        <v>Μεταποιητικές βιομηχανίες</v>
      </c>
      <c r="D7" s="96">
        <f>IF(EMP0!$T470="",":",EMP0!$T470)</f>
        <v>43380.191243314264</v>
      </c>
      <c r="E7" s="96">
        <f>IF(EMP0!$T447="",":",EMP0!$T447)</f>
        <v>41539.413789847145</v>
      </c>
      <c r="F7" s="96">
        <f>IF(EMP0!$T424="",":",EMP0!$T424)</f>
        <v>40149.160851645604</v>
      </c>
      <c r="G7" s="96">
        <f>IF(EMP0!$T401="",":",EMP0!$T401)</f>
        <v>38945.131646234717</v>
      </c>
      <c r="H7" s="96">
        <f>IF(EMP0!$T378="",":",EMP0!$T378)</f>
        <v>37332.71530336835</v>
      </c>
      <c r="I7" s="96">
        <f>IF(EMP0!$T355="",":",EMP0!$T355)</f>
        <v>35933.593017107465</v>
      </c>
      <c r="J7" s="96">
        <f>IF(EMP0!$T332="",":",EMP0!$T332)</f>
        <v>34316.24533942702</v>
      </c>
      <c r="K7" s="96">
        <f>IF(EMP0!$T309="",":",EMP0!$T309)</f>
        <v>33712.107711705656</v>
      </c>
      <c r="L7" s="96">
        <f>IF(EMP0!$T286="",":",EMP0!$T286)</f>
        <v>34670.606144911864</v>
      </c>
      <c r="M7" s="96">
        <f>IF(EMP0!$T263="",":",EMP0!$T263)</f>
        <v>35556.455648958894</v>
      </c>
      <c r="N7" s="96">
        <f>IF(EMP0!$T240="",":",EMP0!$T240)</f>
        <v>35790.291209625371</v>
      </c>
      <c r="O7" s="96">
        <f>IF(EMP0!$T217="",":",EMP0!$T217)</f>
        <v>36117.711127105358</v>
      </c>
      <c r="P7" s="96">
        <f>IF(EMP0!$T194="",":",EMP0!$T194)</f>
        <v>36449.9776280039</v>
      </c>
      <c r="Q7" s="96">
        <f>IF(EMP0!$T171="",":",EMP0!$T171)</f>
        <v>36477.739468023807</v>
      </c>
      <c r="R7" s="96">
        <f>IF(EMP0!$T148="",":",EMP0!$T148)</f>
        <v>35699.756937385449</v>
      </c>
      <c r="S7" s="96">
        <f>IF(EMP0!$T125="",":",EMP0!$T125)</f>
        <v>34615.228133418808</v>
      </c>
      <c r="T7" s="96">
        <f>IF(EMP0!$T102="",":",EMP0!$T102)</f>
        <v>33165.75</v>
      </c>
      <c r="U7" s="96">
        <f>IF(EMP0!$T79="",":",EMP0!$T79)</f>
        <v>31044.75</v>
      </c>
      <c r="V7" s="96">
        <f>IF(EMP0!$T56="",":",EMP0!$T56)</f>
        <v>27366.25</v>
      </c>
      <c r="W7" s="96">
        <f>IF(EMP0!$T33="",":",EMP0!$T33)</f>
        <v>26551.165215594763</v>
      </c>
      <c r="X7" s="96" t="str">
        <f>IF(EMP0!$T10="",":",EMP0!$T10)</f>
        <v>:</v>
      </c>
      <c r="Y7" s="91"/>
    </row>
    <row r="8" spans="1:25" s="52" customFormat="1" ht="24.75" customHeight="1">
      <c r="A8" s="53"/>
      <c r="B8" s="50" t="s">
        <v>29</v>
      </c>
      <c r="C8" s="88" t="str">
        <f>'NA1'!C8</f>
        <v>Παραγωγή  ηλεκτρικού  ρεύματος, φυσικού αερίου, ατμού και κλιματισμού</v>
      </c>
      <c r="D8" s="96">
        <f>IF(EMP0!$T471="",":",EMP0!$T471)</f>
        <v>1100</v>
      </c>
      <c r="E8" s="96">
        <f>IF(EMP0!$T448="",":",EMP0!$T448)</f>
        <v>1100</v>
      </c>
      <c r="F8" s="96">
        <f>IF(EMP0!$T425="",":",EMP0!$T425)</f>
        <v>1100</v>
      </c>
      <c r="G8" s="96">
        <f>IF(EMP0!$T402="",":",EMP0!$T402)</f>
        <v>1100</v>
      </c>
      <c r="H8" s="96">
        <f>IF(EMP0!$T379="",":",EMP0!$T379)</f>
        <v>1100</v>
      </c>
      <c r="I8" s="96">
        <f>IF(EMP0!$T356="",":",EMP0!$T356)</f>
        <v>1100</v>
      </c>
      <c r="J8" s="96">
        <f>IF(EMP0!$T333="",":",EMP0!$T333)</f>
        <v>1100</v>
      </c>
      <c r="K8" s="96">
        <f>IF(EMP0!$T310="",":",EMP0!$T310)</f>
        <v>1100</v>
      </c>
      <c r="L8" s="96">
        <f>IF(EMP0!$T287="",":",EMP0!$T287)</f>
        <v>1100</v>
      </c>
      <c r="M8" s="96">
        <f>IF(EMP0!$T264="",":",EMP0!$T264)</f>
        <v>1300</v>
      </c>
      <c r="N8" s="96">
        <f>IF(EMP0!$T241="",":",EMP0!$T241)</f>
        <v>1306</v>
      </c>
      <c r="O8" s="96">
        <f>IF(EMP0!$T218="",":",EMP0!$T218)</f>
        <v>1417</v>
      </c>
      <c r="P8" s="96">
        <f>IF(EMP0!$T195="",":",EMP0!$T195)</f>
        <v>1387</v>
      </c>
      <c r="Q8" s="96">
        <f>IF(EMP0!$T172="",":",EMP0!$T172)</f>
        <v>1375</v>
      </c>
      <c r="R8" s="96">
        <f>IF(EMP0!$T149="",":",EMP0!$T149)</f>
        <v>1496.75</v>
      </c>
      <c r="S8" s="96">
        <f>IF(EMP0!$T126="",":",EMP0!$T126)</f>
        <v>1567.5</v>
      </c>
      <c r="T8" s="96">
        <f>IF(EMP0!$T103="",":",EMP0!$T103)</f>
        <v>1538.75</v>
      </c>
      <c r="U8" s="96">
        <f>IF(EMP0!$T80="",":",EMP0!$T80)</f>
        <v>1497.75</v>
      </c>
      <c r="V8" s="96">
        <f>IF(EMP0!$T57="",":",EMP0!$T57)</f>
        <v>1440.5</v>
      </c>
      <c r="W8" s="96">
        <f>IF(EMP0!$T34="",":",EMP0!$T34)</f>
        <v>1417.5</v>
      </c>
      <c r="X8" s="96" t="str">
        <f>IF(EMP0!$T11="",":",EMP0!$T11)</f>
        <v>:</v>
      </c>
      <c r="Y8" s="91"/>
    </row>
    <row r="9" spans="1:25" s="52" customFormat="1" ht="24.75" customHeight="1">
      <c r="A9" s="53"/>
      <c r="B9" s="50" t="s">
        <v>31</v>
      </c>
      <c r="C9" s="88" t="str">
        <f>'NA1'!C9</f>
        <v>Παροχή νερού, επεξεργασία λυμάτων, διαχείριση αποβλήτων και δραστηριότητες εξυγίανσης</v>
      </c>
      <c r="D9" s="96">
        <f>IF(EMP0!$T472="",":",EMP0!$T472)</f>
        <v>1500.0000000000002</v>
      </c>
      <c r="E9" s="96">
        <f>IF(EMP0!$T449="",":",EMP0!$T449)</f>
        <v>1500.0000000000002</v>
      </c>
      <c r="F9" s="96">
        <f>IF(EMP0!$T426="",":",EMP0!$T426)</f>
        <v>1525.0000000000002</v>
      </c>
      <c r="G9" s="96">
        <f>IF(EMP0!$T403="",":",EMP0!$T403)</f>
        <v>1700.0000000000002</v>
      </c>
      <c r="H9" s="96">
        <f>IF(EMP0!$T380="",":",EMP0!$T380)</f>
        <v>1700.0000000000002</v>
      </c>
      <c r="I9" s="96">
        <f>IF(EMP0!$T357="",":",EMP0!$T357)</f>
        <v>1698.9401761606935</v>
      </c>
      <c r="J9" s="96">
        <f>IF(EMP0!$T334="",":",EMP0!$T334)</f>
        <v>1767.6567931118025</v>
      </c>
      <c r="K9" s="96">
        <f>IF(EMP0!$T311="",":",EMP0!$T311)</f>
        <v>1770.0162441376056</v>
      </c>
      <c r="L9" s="96">
        <f>IF(EMP0!$T288="",":",EMP0!$T288)</f>
        <v>1999.4546550865607</v>
      </c>
      <c r="M9" s="96">
        <f>IF(EMP0!$T265="",":",EMP0!$T265)</f>
        <v>1913.0923919413156</v>
      </c>
      <c r="N9" s="96">
        <f>IF(EMP0!$T242="",":",EMP0!$T242)</f>
        <v>2109.8268821831421</v>
      </c>
      <c r="O9" s="96">
        <f>IF(EMP0!$T219="",":",EMP0!$T219)</f>
        <v>2135.7194166825361</v>
      </c>
      <c r="P9" s="96">
        <f>IF(EMP0!$T196="",":",EMP0!$T196)</f>
        <v>2304.7870025578795</v>
      </c>
      <c r="Q9" s="96">
        <f>IF(EMP0!$T173="",":",EMP0!$T173)</f>
        <v>2303.2962269137624</v>
      </c>
      <c r="R9" s="96">
        <f>IF(EMP0!$T150="",":",EMP0!$T150)</f>
        <v>2328.3319315229478</v>
      </c>
      <c r="S9" s="96">
        <f>IF(EMP0!$T127="",":",EMP0!$T127)</f>
        <v>2448.2989421595312</v>
      </c>
      <c r="T9" s="96">
        <f>IF(EMP0!$T104="",":",EMP0!$T104)</f>
        <v>2462.5</v>
      </c>
      <c r="U9" s="96">
        <f>IF(EMP0!$T81="",":",EMP0!$T81)</f>
        <v>2433</v>
      </c>
      <c r="V9" s="96">
        <f>IF(EMP0!$T58="",":",EMP0!$T58)</f>
        <v>2299</v>
      </c>
      <c r="W9" s="96">
        <f>IF(EMP0!$T35="",":",EMP0!$T35)</f>
        <v>2283.5100000000002</v>
      </c>
      <c r="X9" s="96" t="str">
        <f>IF(EMP0!$T12="",":",EMP0!$T12)</f>
        <v>:</v>
      </c>
      <c r="Y9" s="91"/>
    </row>
    <row r="10" spans="1:25" s="52" customFormat="1" ht="24.75" customHeight="1">
      <c r="A10" s="53"/>
      <c r="B10" s="50" t="s">
        <v>33</v>
      </c>
      <c r="C10" s="88" t="str">
        <f>'NA1'!C10</f>
        <v>Κατασκευές</v>
      </c>
      <c r="D10" s="96">
        <f>IF(EMP0!$T473="",":",EMP0!$T473)</f>
        <v>28941.215400153469</v>
      </c>
      <c r="E10" s="96">
        <f>IF(EMP0!$T450="",":",EMP0!$T450)</f>
        <v>28590.171473845759</v>
      </c>
      <c r="F10" s="96">
        <f>IF(EMP0!$T427="",":",EMP0!$T427)</f>
        <v>28244.680047538044</v>
      </c>
      <c r="G10" s="96">
        <f>IF(EMP0!$T404="",":",EMP0!$T404)</f>
        <v>27500.938621230336</v>
      </c>
      <c r="H10" s="96">
        <f>IF(EMP0!$T381="",":",EMP0!$T381)</f>
        <v>27599.188621230336</v>
      </c>
      <c r="I10" s="96">
        <f>IF(EMP0!$T358="",":",EMP0!$T358)</f>
        <v>27438.435170089953</v>
      </c>
      <c r="J10" s="96">
        <f>IF(EMP0!$T335="",":",EMP0!$T335)</f>
        <v>28606.278427812897</v>
      </c>
      <c r="K10" s="96">
        <f>IF(EMP0!$T312="",":",EMP0!$T312)</f>
        <v>29982.8408962752</v>
      </c>
      <c r="L10" s="96">
        <f>IF(EMP0!$T289="",":",EMP0!$T289)</f>
        <v>32901.367532328557</v>
      </c>
      <c r="M10" s="96">
        <f>IF(EMP0!$T266="",":",EMP0!$T266)</f>
        <v>34883.458265202877</v>
      </c>
      <c r="N10" s="96">
        <f>IF(EMP0!$T243="",":",EMP0!$T243)</f>
        <v>36975.125075560572</v>
      </c>
      <c r="O10" s="96">
        <f>IF(EMP0!$T220="",":",EMP0!$T220)</f>
        <v>38451.186795344249</v>
      </c>
      <c r="P10" s="96">
        <f>IF(EMP0!$T197="",":",EMP0!$T197)</f>
        <v>40387.229071027745</v>
      </c>
      <c r="Q10" s="96">
        <f>IF(EMP0!$T174="",":",EMP0!$T174)</f>
        <v>41325.935796345439</v>
      </c>
      <c r="R10" s="96">
        <f>IF(EMP0!$T151="",":",EMP0!$T151)</f>
        <v>39373.782931845504</v>
      </c>
      <c r="S10" s="96">
        <f>IF(EMP0!$T128="",":",EMP0!$T128)</f>
        <v>37103.392927884001</v>
      </c>
      <c r="T10" s="96">
        <f>IF(EMP0!$T105="",":",EMP0!$T105)</f>
        <v>35287.25</v>
      </c>
      <c r="U10" s="96">
        <f>IF(EMP0!$T82="",":",EMP0!$T82)</f>
        <v>30052.5</v>
      </c>
      <c r="V10" s="96">
        <f>IF(EMP0!$T59="",":",EMP0!$T59)</f>
        <v>25125</v>
      </c>
      <c r="W10" s="96">
        <f>IF(EMP0!$T36="",":",EMP0!$T36)</f>
        <v>22304.035000000003</v>
      </c>
      <c r="X10" s="96" t="str">
        <f>IF(EMP0!$T13="",":",EMP0!$T13)</f>
        <v>:</v>
      </c>
      <c r="Y10" s="91"/>
    </row>
    <row r="11" spans="1:25" s="52" customFormat="1" ht="24.75" customHeight="1">
      <c r="A11" s="53"/>
      <c r="B11" s="50" t="s">
        <v>34</v>
      </c>
      <c r="C11" s="88" t="str">
        <f>'NA1'!C11</f>
        <v>Χονδρικό και λιανικό εμπόριο, επισκευή μηχανοκινήτων οχημάτων και μοτοσικλετών</v>
      </c>
      <c r="D11" s="96">
        <f>IF(EMP0!$T474="",":",EMP0!$T474)</f>
        <v>51352.632261564591</v>
      </c>
      <c r="E11" s="96">
        <f>IF(EMP0!$T451="",":",EMP0!$T451)</f>
        <v>52171.023116916469</v>
      </c>
      <c r="F11" s="96">
        <f>IF(EMP0!$T428="",":",EMP0!$T428)</f>
        <v>52751.843361977415</v>
      </c>
      <c r="G11" s="96">
        <f>IF(EMP0!$T405="",":",EMP0!$T405)</f>
        <v>54434.463519408702</v>
      </c>
      <c r="H11" s="96">
        <f>IF(EMP0!$T382="",":",EMP0!$T382)</f>
        <v>54731.302092197788</v>
      </c>
      <c r="I11" s="96">
        <f>IF(EMP0!$T359="",":",EMP0!$T359)</f>
        <v>56016.947887958646</v>
      </c>
      <c r="J11" s="96">
        <f>IF(EMP0!$T336="",":",EMP0!$T336)</f>
        <v>57780.824545238007</v>
      </c>
      <c r="K11" s="96">
        <f>IF(EMP0!$T313="",":",EMP0!$T313)</f>
        <v>57920.015155307992</v>
      </c>
      <c r="L11" s="96">
        <f>IF(EMP0!$T290="",":",EMP0!$T290)</f>
        <v>60303.510522129756</v>
      </c>
      <c r="M11" s="96">
        <f>IF(EMP0!$T267="",":",EMP0!$T267)</f>
        <v>63268.896882963454</v>
      </c>
      <c r="N11" s="96">
        <f>IF(EMP0!$T244="",":",EMP0!$T244)</f>
        <v>65997.311019436223</v>
      </c>
      <c r="O11" s="96">
        <f>IF(EMP0!$T221="",":",EMP0!$T221)</f>
        <v>67789.258307155396</v>
      </c>
      <c r="P11" s="96">
        <f>IF(EMP0!$T198="",":",EMP0!$T198)</f>
        <v>70070.527090604402</v>
      </c>
      <c r="Q11" s="96">
        <f>IF(EMP0!$T175="",":",EMP0!$T175)</f>
        <v>72963.247914090141</v>
      </c>
      <c r="R11" s="96">
        <f>IF(EMP0!$T152="",":",EMP0!$T152)</f>
        <v>70837.045931101093</v>
      </c>
      <c r="S11" s="96">
        <f>IF(EMP0!$T129="",":",EMP0!$T129)</f>
        <v>70340.423654034676</v>
      </c>
      <c r="T11" s="96">
        <f>IF(EMP0!$T106="",":",EMP0!$T106)</f>
        <v>70218.5</v>
      </c>
      <c r="U11" s="96">
        <f>IF(EMP0!$T83="",":",EMP0!$T83)</f>
        <v>67488.25</v>
      </c>
      <c r="V11" s="96">
        <f>IF(EMP0!$T60="",":",EMP0!$T60)</f>
        <v>63560.25</v>
      </c>
      <c r="W11" s="96">
        <f>IF(EMP0!$T37="",":",EMP0!$T37)</f>
        <v>63835.001250000001</v>
      </c>
      <c r="X11" s="96" t="str">
        <f>IF(EMP0!$T14="",":",EMP0!$T14)</f>
        <v>:</v>
      </c>
      <c r="Y11" s="91"/>
    </row>
    <row r="12" spans="1:25" s="52" customFormat="1" ht="24.75" customHeight="1">
      <c r="A12" s="53"/>
      <c r="B12" s="50" t="s">
        <v>36</v>
      </c>
      <c r="C12" s="88" t="str">
        <f>'NA1'!C12</f>
        <v>Μεταφορά και αποθήκευση</v>
      </c>
      <c r="D12" s="96">
        <f>IF(EMP0!$T475="",":",EMP0!$T475)</f>
        <v>14122.267592564716</v>
      </c>
      <c r="E12" s="96">
        <f>IF(EMP0!$T452="",":",EMP0!$T452)</f>
        <v>14468.295939143363</v>
      </c>
      <c r="F12" s="96">
        <f>IF(EMP0!$T429="",":",EMP0!$T429)</f>
        <v>14976.55552221196</v>
      </c>
      <c r="G12" s="96">
        <f>IF(EMP0!$T406="",":",EMP0!$T406)</f>
        <v>15485.549787549277</v>
      </c>
      <c r="H12" s="96">
        <f>IF(EMP0!$T383="",":",EMP0!$T383)</f>
        <v>16021.208656758867</v>
      </c>
      <c r="I12" s="96">
        <f>IF(EMP0!$T360="",":",EMP0!$T360)</f>
        <v>16474.970341273191</v>
      </c>
      <c r="J12" s="96">
        <f>IF(EMP0!$T337="",":",EMP0!$T337)</f>
        <v>17018.369166230204</v>
      </c>
      <c r="K12" s="96">
        <f>IF(EMP0!$T314="",":",EMP0!$T314)</f>
        <v>17064.773546082499</v>
      </c>
      <c r="L12" s="96">
        <f>IF(EMP0!$T291="",":",EMP0!$T291)</f>
        <v>17492.35543283054</v>
      </c>
      <c r="M12" s="96">
        <f>IF(EMP0!$T268="",":",EMP0!$T268)</f>
        <v>18318.565798654268</v>
      </c>
      <c r="N12" s="96">
        <f>IF(EMP0!$T245="",":",EMP0!$T245)</f>
        <v>19202.705896862084</v>
      </c>
      <c r="O12" s="96">
        <f>IF(EMP0!$T222="",":",EMP0!$T222)</f>
        <v>19339.744783614136</v>
      </c>
      <c r="P12" s="96">
        <f>IF(EMP0!$T199="",":",EMP0!$T199)</f>
        <v>19297.777950633492</v>
      </c>
      <c r="Q12" s="96">
        <f>IF(EMP0!$T176="",":",EMP0!$T176)</f>
        <v>18780.493819499166</v>
      </c>
      <c r="R12" s="96">
        <f>IF(EMP0!$T153="",":",EMP0!$T153)</f>
        <v>17765.198576561594</v>
      </c>
      <c r="S12" s="96">
        <f>IF(EMP0!$T130="",":",EMP0!$T130)</f>
        <v>18113.25</v>
      </c>
      <c r="T12" s="96">
        <f>IF(EMP0!$T107="",":",EMP0!$T107)</f>
        <v>17740.25</v>
      </c>
      <c r="U12" s="96">
        <f>IF(EMP0!$T84="",":",EMP0!$T84)</f>
        <v>16865.5</v>
      </c>
      <c r="V12" s="96">
        <f>IF(EMP0!$T61="",":",EMP0!$T61)</f>
        <v>16542</v>
      </c>
      <c r="W12" s="96">
        <f>IF(EMP0!$T38="",":",EMP0!$T38)</f>
        <v>16418.550999999999</v>
      </c>
      <c r="X12" s="96" t="str">
        <f>IF(EMP0!$T15="",":",EMP0!$T15)</f>
        <v>:</v>
      </c>
      <c r="Y12" s="91"/>
    </row>
    <row r="13" spans="1:25" s="52" customFormat="1" ht="24.75" customHeight="1">
      <c r="A13" s="53"/>
      <c r="B13" s="50" t="s">
        <v>38</v>
      </c>
      <c r="C13" s="88" t="str">
        <f>'NA1'!C13</f>
        <v>Δραστηριότητες υπηρεσιών παροχής καταλύματος και υπηρεσιών εστίασης</v>
      </c>
      <c r="D13" s="96">
        <f>IF(EMP0!$T476="",":",EMP0!$T476)</f>
        <v>32350</v>
      </c>
      <c r="E13" s="96">
        <f>IF(EMP0!$T453="",":",EMP0!$T453)</f>
        <v>31725</v>
      </c>
      <c r="F13" s="96">
        <f>IF(EMP0!$T430="",":",EMP0!$T430)</f>
        <v>31950</v>
      </c>
      <c r="G13" s="96">
        <f>IF(EMP0!$T407="",":",EMP0!$T407)</f>
        <v>32250</v>
      </c>
      <c r="H13" s="96">
        <f>IF(EMP0!$T384="",":",EMP0!$T384)</f>
        <v>33950</v>
      </c>
      <c r="I13" s="96">
        <f>IF(EMP0!$T361="",":",EMP0!$T361)</f>
        <v>35399.999999999993</v>
      </c>
      <c r="J13" s="96">
        <f>IF(EMP0!$T338="",":",EMP0!$T338)</f>
        <v>35778.340249322813</v>
      </c>
      <c r="K13" s="96">
        <f>IF(EMP0!$T315="",":",EMP0!$T315)</f>
        <v>35490.937083035235</v>
      </c>
      <c r="L13" s="96">
        <f>IF(EMP0!$T292="",":",EMP0!$T292)</f>
        <v>36507.601983980217</v>
      </c>
      <c r="M13" s="96">
        <f>IF(EMP0!$T269="",":",EMP0!$T269)</f>
        <v>37200.642175511879</v>
      </c>
      <c r="N13" s="96">
        <f>IF(EMP0!$T246="",":",EMP0!$T246)</f>
        <v>38370.395076293775</v>
      </c>
      <c r="O13" s="96">
        <f>IF(EMP0!$T223="",":",EMP0!$T223)</f>
        <v>39584.173355360261</v>
      </c>
      <c r="P13" s="96">
        <f>IF(EMP0!$T200="",":",EMP0!$T200)</f>
        <v>40021.249999999993</v>
      </c>
      <c r="Q13" s="96">
        <f>IF(EMP0!$T177="",":",EMP0!$T177)</f>
        <v>40275</v>
      </c>
      <c r="R13" s="96">
        <f>IF(EMP0!$T154="",":",EMP0!$T154)</f>
        <v>38100</v>
      </c>
      <c r="S13" s="96">
        <f>IF(EMP0!$T131="",":",EMP0!$T131)</f>
        <v>37868.71555971921</v>
      </c>
      <c r="T13" s="96">
        <f>IF(EMP0!$T108="",":",EMP0!$T108)</f>
        <v>38975</v>
      </c>
      <c r="U13" s="96">
        <f>IF(EMP0!$T85="",":",EMP0!$T85)</f>
        <v>39101</v>
      </c>
      <c r="V13" s="96">
        <f>IF(EMP0!$T62="",":",EMP0!$T62)</f>
        <v>38360</v>
      </c>
      <c r="W13" s="96">
        <f>IF(EMP0!$T39="",":",EMP0!$T39)</f>
        <v>38927.525000000001</v>
      </c>
      <c r="X13" s="96" t="str">
        <f>IF(EMP0!$T16="",":",EMP0!$T16)</f>
        <v>:</v>
      </c>
      <c r="Y13" s="91"/>
    </row>
    <row r="14" spans="1:25" s="52" customFormat="1" ht="24.75" customHeight="1">
      <c r="A14" s="53"/>
      <c r="B14" s="50" t="s">
        <v>40</v>
      </c>
      <c r="C14" s="88" t="str">
        <f>'NA1'!C14</f>
        <v>Ενημέρωση και επικοινωνία</v>
      </c>
      <c r="D14" s="96">
        <f>IF(EMP0!$T477="",":",EMP0!$T477)</f>
        <v>5086.0359014424093</v>
      </c>
      <c r="E14" s="96">
        <f>IF(EMP0!$T454="",":",EMP0!$T454)</f>
        <v>5371.3511558261407</v>
      </c>
      <c r="F14" s="96">
        <f>IF(EMP0!$T431="",":",EMP0!$T431)</f>
        <v>5692.2436160043908</v>
      </c>
      <c r="G14" s="96">
        <f>IF(EMP0!$T408="",":",EMP0!$T408)</f>
        <v>5838.372879756309</v>
      </c>
      <c r="H14" s="96">
        <f>IF(EMP0!$T385="",":",EMP0!$T385)</f>
        <v>6179.6095658816548</v>
      </c>
      <c r="I14" s="96">
        <f>IF(EMP0!$T362="",":",EMP0!$T362)</f>
        <v>6537.0337288591199</v>
      </c>
      <c r="J14" s="96">
        <f>IF(EMP0!$T339="",":",EMP0!$T339)</f>
        <v>7017.0948918855347</v>
      </c>
      <c r="K14" s="96">
        <f>IF(EMP0!$T316="",":",EMP0!$T316)</f>
        <v>7383.7730113064945</v>
      </c>
      <c r="L14" s="96">
        <f>IF(EMP0!$T293="",":",EMP0!$T293)</f>
        <v>7651.6268915666215</v>
      </c>
      <c r="M14" s="96">
        <f>IF(EMP0!$T270="",":",EMP0!$T270)</f>
        <v>8171.2405154692215</v>
      </c>
      <c r="N14" s="96">
        <f>IF(EMP0!$T247="",":",EMP0!$T247)</f>
        <v>8705.31982757679</v>
      </c>
      <c r="O14" s="96">
        <f>IF(EMP0!$T224="",":",EMP0!$T224)</f>
        <v>8830.9927180370687</v>
      </c>
      <c r="P14" s="96">
        <f>IF(EMP0!$T201="",":",EMP0!$T201)</f>
        <v>9364.8410940560789</v>
      </c>
      <c r="Q14" s="96">
        <f>IF(EMP0!$T178="",":",EMP0!$T178)</f>
        <v>9168.348288239571</v>
      </c>
      <c r="R14" s="96">
        <f>IF(EMP0!$T155="",":",EMP0!$T155)</f>
        <v>9241.1771546396831</v>
      </c>
      <c r="S14" s="96">
        <f>IF(EMP0!$T132="",":",EMP0!$T132)</f>
        <v>9226.6234262770522</v>
      </c>
      <c r="T14" s="96">
        <f>IF(EMP0!$T109="",":",EMP0!$T109)</f>
        <v>9478.25</v>
      </c>
      <c r="U14" s="96">
        <f>IF(EMP0!$T86="",":",EMP0!$T86)</f>
        <v>9159.75</v>
      </c>
      <c r="V14" s="96">
        <f>IF(EMP0!$T63="",":",EMP0!$T63)</f>
        <v>8779.75</v>
      </c>
      <c r="W14" s="96">
        <f>IF(EMP0!$T40="",":",EMP0!$T40)</f>
        <v>8742.153926470588</v>
      </c>
      <c r="X14" s="96" t="str">
        <f>IF(EMP0!$T17="",":",EMP0!$T17)</f>
        <v>:</v>
      </c>
      <c r="Y14" s="91"/>
    </row>
    <row r="15" spans="1:25" s="52" customFormat="1" ht="24.75" customHeight="1">
      <c r="A15" s="53"/>
      <c r="B15" s="50" t="s">
        <v>42</v>
      </c>
      <c r="C15" s="88" t="str">
        <f>'NA1'!C15</f>
        <v>Χρηματοπιστωτικές και ασφαλιστικές δραστηριότητες</v>
      </c>
      <c r="D15" s="96">
        <f>IF(EMP0!$T478="",":",EMP0!$T478)</f>
        <v>12742.012500000001</v>
      </c>
      <c r="E15" s="96">
        <f>IF(EMP0!$T455="",":",EMP0!$T455)</f>
        <v>13250.0625</v>
      </c>
      <c r="F15" s="96">
        <f>IF(EMP0!$T432="",":",EMP0!$T432)</f>
        <v>13677.5</v>
      </c>
      <c r="G15" s="96">
        <f>IF(EMP0!$T409="",":",EMP0!$T409)</f>
        <v>14125</v>
      </c>
      <c r="H15" s="96">
        <f>IF(EMP0!$T386="",":",EMP0!$T386)</f>
        <v>15699.975000000002</v>
      </c>
      <c r="I15" s="96">
        <f>IF(EMP0!$T363="",":",EMP0!$T363)</f>
        <v>16600.022200913168</v>
      </c>
      <c r="J15" s="96">
        <f>IF(EMP0!$T340="",":",EMP0!$T340)</f>
        <v>16241.160135951608</v>
      </c>
      <c r="K15" s="96">
        <f>IF(EMP0!$T317="",":",EMP0!$T317)</f>
        <v>15849.479572053267</v>
      </c>
      <c r="L15" s="96">
        <f>IF(EMP0!$T294="",":",EMP0!$T294)</f>
        <v>15999.33250494648</v>
      </c>
      <c r="M15" s="96">
        <f>IF(EMP0!$T271="",":",EMP0!$T271)</f>
        <v>16230.505937909507</v>
      </c>
      <c r="N15" s="96">
        <f>IF(EMP0!$T248="",":",EMP0!$T248)</f>
        <v>16613.665263300576</v>
      </c>
      <c r="O15" s="96">
        <f>IF(EMP0!$T225="",":",EMP0!$T225)</f>
        <v>17128.960434093769</v>
      </c>
      <c r="P15" s="96">
        <f>IF(EMP0!$T202="",":",EMP0!$T202)</f>
        <v>17803.901208516661</v>
      </c>
      <c r="Q15" s="96">
        <f>IF(EMP0!$T179="",":",EMP0!$T179)</f>
        <v>18275</v>
      </c>
      <c r="R15" s="96">
        <f>IF(EMP0!$T156="",":",EMP0!$T156)</f>
        <v>18495</v>
      </c>
      <c r="S15" s="96">
        <f>IF(EMP0!$T133="",":",EMP0!$T133)</f>
        <v>18782.5</v>
      </c>
      <c r="T15" s="96">
        <f>IF(EMP0!$T110="",":",EMP0!$T110)</f>
        <v>19255</v>
      </c>
      <c r="U15" s="96">
        <f>IF(EMP0!$T87="",":",EMP0!$T87)</f>
        <v>19172.5</v>
      </c>
      <c r="V15" s="96">
        <f>IF(EMP0!$T64="",":",EMP0!$T64)</f>
        <v>18600</v>
      </c>
      <c r="W15" s="96">
        <f>IF(EMP0!$T41="",":",EMP0!$T41)</f>
        <v>18056.172575000001</v>
      </c>
      <c r="X15" s="96" t="str">
        <f>IF(EMP0!$T18="",":",EMP0!$T18)</f>
        <v>:</v>
      </c>
      <c r="Y15" s="91"/>
    </row>
    <row r="16" spans="1:25" s="52" customFormat="1" ht="24.75" customHeight="1">
      <c r="A16" s="53"/>
      <c r="B16" s="50" t="s">
        <v>44</v>
      </c>
      <c r="C16" s="88" t="str">
        <f>'NA1'!C16</f>
        <v>Διαχείριση ακίνητης περιουσίας</v>
      </c>
      <c r="D16" s="96">
        <f>IF(EMP0!$T479="",":",EMP0!$T479)</f>
        <v>862.83056214162843</v>
      </c>
      <c r="E16" s="96">
        <f>IF(EMP0!$T456="",":",EMP0!$T456)</f>
        <v>908.24269699118781</v>
      </c>
      <c r="F16" s="96">
        <f>IF(EMP0!$T433="",":",EMP0!$T433)</f>
        <v>953.65483184074719</v>
      </c>
      <c r="G16" s="96">
        <f>IF(EMP0!$T410="",":",EMP0!$T410)</f>
        <v>999.06696669030657</v>
      </c>
      <c r="H16" s="96">
        <f>IF(EMP0!$T387="",":",EMP0!$T387)</f>
        <v>999.06696669030657</v>
      </c>
      <c r="I16" s="96">
        <f>IF(EMP0!$T364="",":",EMP0!$T364)</f>
        <v>1031.7640168691319</v>
      </c>
      <c r="J16" s="96">
        <f>IF(EMP0!$T341="",":",EMP0!$T341)</f>
        <v>1125.9572327733649</v>
      </c>
      <c r="K16" s="96">
        <f>IF(EMP0!$T318="",":",EMP0!$T318)</f>
        <v>1197.4503598485098</v>
      </c>
      <c r="L16" s="96">
        <f>IF(EMP0!$T295="",":",EMP0!$T295)</f>
        <v>1326.9357225647541</v>
      </c>
      <c r="M16" s="96">
        <f>IF(EMP0!$T272="",":",EMP0!$T272)</f>
        <v>1427.8866156703627</v>
      </c>
      <c r="N16" s="96">
        <f>IF(EMP0!$T249="",":",EMP0!$T249)</f>
        <v>1542.8980412729761</v>
      </c>
      <c r="O16" s="96">
        <f>IF(EMP0!$T226="",":",EMP0!$T226)</f>
        <v>1635.5180366068817</v>
      </c>
      <c r="P16" s="96">
        <f>IF(EMP0!$T203="",":",EMP0!$T203)</f>
        <v>1748.324114583198</v>
      </c>
      <c r="Q16" s="96">
        <f>IF(EMP0!$T180="",":",EMP0!$T180)</f>
        <v>1766</v>
      </c>
      <c r="R16" s="96">
        <f>IF(EMP0!$T157="",":",EMP0!$T157)</f>
        <v>1736</v>
      </c>
      <c r="S16" s="96">
        <f>IF(EMP0!$T134="",":",EMP0!$T134)</f>
        <v>1588.5</v>
      </c>
      <c r="T16" s="96">
        <f>IF(EMP0!$T111="",":",EMP0!$T111)</f>
        <v>1593.5</v>
      </c>
      <c r="U16" s="96">
        <f>IF(EMP0!$T88="",":",EMP0!$T88)</f>
        <v>1523.5</v>
      </c>
      <c r="V16" s="96">
        <f>IF(EMP0!$T65="",":",EMP0!$T65)</f>
        <v>1468.5</v>
      </c>
      <c r="W16" s="96">
        <f>IF(EMP0!$T42="",":",EMP0!$T42)</f>
        <v>1498.5374999999999</v>
      </c>
      <c r="X16" s="96" t="str">
        <f>IF(EMP0!$T19="",":",EMP0!$T19)</f>
        <v>:</v>
      </c>
      <c r="Y16" s="91"/>
    </row>
    <row r="17" spans="1:25" s="52" customFormat="1" ht="24.75" customHeight="1">
      <c r="A17" s="53"/>
      <c r="B17" s="50" t="s">
        <v>46</v>
      </c>
      <c r="C17" s="88" t="str">
        <f>'NA1'!C17</f>
        <v>Επαγγελματικές, επιστημονικές και τεχνικές δραστηριότητες</v>
      </c>
      <c r="D17" s="96">
        <f>IF(EMP0!$T480="",":",EMP0!$T480)</f>
        <v>9026.7644473758264</v>
      </c>
      <c r="E17" s="96">
        <f>IF(EMP0!$T457="",":",EMP0!$T457)</f>
        <v>9302.2890462870964</v>
      </c>
      <c r="F17" s="96">
        <f>IF(EMP0!$T434="",":",EMP0!$T434)</f>
        <v>9556.621498886785</v>
      </c>
      <c r="G17" s="96">
        <f>IF(EMP0!$T411="",":",EMP0!$T411)</f>
        <v>10007.366097674272</v>
      </c>
      <c r="H17" s="96">
        <f>IF(EMP0!$T388="",":",EMP0!$T388)</f>
        <v>10279.164308504749</v>
      </c>
      <c r="I17" s="96">
        <f>IF(EMP0!$T365="",":",EMP0!$T365)</f>
        <v>10669.850634045786</v>
      </c>
      <c r="J17" s="96">
        <f>IF(EMP0!$T342="",":",EMP0!$T342)</f>
        <v>11122.216842302298</v>
      </c>
      <c r="K17" s="96">
        <f>IF(EMP0!$T319="",":",EMP0!$T319)</f>
        <v>11560.151850098911</v>
      </c>
      <c r="L17" s="96">
        <f>IF(EMP0!$T296="",":",EMP0!$T296)</f>
        <v>12328.693684195099</v>
      </c>
      <c r="M17" s="96">
        <f>IF(EMP0!$T273="",":",EMP0!$T273)</f>
        <v>12972.621609836779</v>
      </c>
      <c r="N17" s="96">
        <f>IF(EMP0!$T250="",":",EMP0!$T250)</f>
        <v>13665.075250402124</v>
      </c>
      <c r="O17" s="96">
        <f>IF(EMP0!$T227="",":",EMP0!$T227)</f>
        <v>14456.273452665089</v>
      </c>
      <c r="P17" s="96">
        <f>IF(EMP0!$T204="",":",EMP0!$T204)</f>
        <v>15492.590522065018</v>
      </c>
      <c r="Q17" s="96">
        <f>IF(EMP0!$T181="",":",EMP0!$T181)</f>
        <v>15844.756251614504</v>
      </c>
      <c r="R17" s="96">
        <f>IF(EMP0!$T158="",":",EMP0!$T158)</f>
        <v>16060.921292274543</v>
      </c>
      <c r="S17" s="96">
        <f>IF(EMP0!$T135="",":",EMP0!$T135)</f>
        <v>16829.597756391489</v>
      </c>
      <c r="T17" s="96">
        <f>IF(EMP0!$T112="",":",EMP0!$T112)</f>
        <v>17643.75</v>
      </c>
      <c r="U17" s="96">
        <f>IF(EMP0!$T89="",":",EMP0!$T89)</f>
        <v>18154.75</v>
      </c>
      <c r="V17" s="96">
        <f>IF(EMP0!$T66="",":",EMP0!$T66)</f>
        <v>17594.75</v>
      </c>
      <c r="W17" s="96">
        <f>IF(EMP0!$T43="",":",EMP0!$T43)</f>
        <v>18077.971428571429</v>
      </c>
      <c r="X17" s="96" t="str">
        <f>IF(EMP0!$T20="",":",EMP0!$T20)</f>
        <v>:</v>
      </c>
      <c r="Y17" s="91"/>
    </row>
    <row r="18" spans="1:25" s="52" customFormat="1" ht="24.75" customHeight="1">
      <c r="A18" s="53"/>
      <c r="B18" s="50" t="s">
        <v>48</v>
      </c>
      <c r="C18" s="88" t="str">
        <f>'NA1'!C18</f>
        <v>Διοικητικές και υποστηρικτικές δραστηριότητες</v>
      </c>
      <c r="D18" s="96">
        <f>IF(EMP0!$T481="",":",EMP0!$T481)</f>
        <v>4870.820314311426</v>
      </c>
      <c r="E18" s="96">
        <f>IF(EMP0!$T458="",":",EMP0!$T458)</f>
        <v>4934.6796467139193</v>
      </c>
      <c r="F18" s="96">
        <f>IF(EMP0!$T435="",":",EMP0!$T435)</f>
        <v>5015.0833216818655</v>
      </c>
      <c r="G18" s="96">
        <f>IF(EMP0!$T412="",":",EMP0!$T412)</f>
        <v>5112.5132970480781</v>
      </c>
      <c r="H18" s="96">
        <f>IF(EMP0!$T389="",":",EMP0!$T389)</f>
        <v>5165.0738048201974</v>
      </c>
      <c r="I18" s="96">
        <f>IF(EMP0!$T366="",":",EMP0!$T366)</f>
        <v>5202.1340978432045</v>
      </c>
      <c r="J18" s="96">
        <f>IF(EMP0!$T343="",":",EMP0!$T343)</f>
        <v>5468.9008286741764</v>
      </c>
      <c r="K18" s="96">
        <f>IF(EMP0!$T320="",":",EMP0!$T320)</f>
        <v>5564.1202073766326</v>
      </c>
      <c r="L18" s="96">
        <f>IF(EMP0!$T297="",":",EMP0!$T297)</f>
        <v>5854.8908451522002</v>
      </c>
      <c r="M18" s="96">
        <f>IF(EMP0!$T274="",":",EMP0!$T274)</f>
        <v>6051.9553877342387</v>
      </c>
      <c r="N18" s="96">
        <f>IF(EMP0!$T251="",":",EMP0!$T251)</f>
        <v>6324.210752879967</v>
      </c>
      <c r="O18" s="96">
        <f>IF(EMP0!$T228="",":",EMP0!$T228)</f>
        <v>6486.448361079998</v>
      </c>
      <c r="P18" s="96">
        <f>IF(EMP0!$T205="",":",EMP0!$T205)</f>
        <v>6753.4422135304267</v>
      </c>
      <c r="Q18" s="96">
        <f>IF(EMP0!$T182="",":",EMP0!$T182)</f>
        <v>6563.692285925481</v>
      </c>
      <c r="R18" s="96">
        <f>IF(EMP0!$T159="",":",EMP0!$T159)</f>
        <v>6433.9999999999991</v>
      </c>
      <c r="S18" s="96">
        <f>IF(EMP0!$T136="",":",EMP0!$T136)</f>
        <v>6291.5</v>
      </c>
      <c r="T18" s="96">
        <f>IF(EMP0!$T113="",":",EMP0!$T113)</f>
        <v>6324</v>
      </c>
      <c r="U18" s="96">
        <f>IF(EMP0!$T90="",":",EMP0!$T90)</f>
        <v>6309</v>
      </c>
      <c r="V18" s="96">
        <f>IF(EMP0!$T67="",":",EMP0!$T67)</f>
        <v>5959</v>
      </c>
      <c r="W18" s="96">
        <f>IF(EMP0!$T44="",":",EMP0!$T44)</f>
        <v>6079.9625229838693</v>
      </c>
      <c r="X18" s="96" t="str">
        <f>IF(EMP0!$T21="",":",EMP0!$T21)</f>
        <v>:</v>
      </c>
      <c r="Y18" s="91"/>
    </row>
    <row r="19" spans="1:25" s="52" customFormat="1" ht="24.75" customHeight="1">
      <c r="A19" s="53"/>
      <c r="B19" s="50" t="s">
        <v>50</v>
      </c>
      <c r="C19" s="88" t="str">
        <f>'NA1'!C19</f>
        <v>Δημόσια διοίκηση και άμυνα, υποχρεωτική κοινωνική ασφάλιση</v>
      </c>
      <c r="D19" s="96">
        <f>IF(EMP0!$T482="",":",EMP0!$T482)</f>
        <v>26422.183610105436</v>
      </c>
      <c r="E19" s="96">
        <f>IF(EMP0!$T459="",":",EMP0!$T459)</f>
        <v>27022.846828437472</v>
      </c>
      <c r="F19" s="96">
        <f>IF(EMP0!$T436="",":",EMP0!$T436)</f>
        <v>28123.55282935793</v>
      </c>
      <c r="G19" s="96">
        <f>IF(EMP0!$T413="",":",EMP0!$T413)</f>
        <v>29724.313080364736</v>
      </c>
      <c r="H19" s="96">
        <f>IF(EMP0!$T390="",":",EMP0!$T390)</f>
        <v>30625.316706962167</v>
      </c>
      <c r="I19" s="96">
        <f>IF(EMP0!$T367="",":",EMP0!$T367)</f>
        <v>31425.836698079213</v>
      </c>
      <c r="J19" s="96">
        <f>IF(EMP0!$T344="",":",EMP0!$T344)</f>
        <v>32385.740628879073</v>
      </c>
      <c r="K19" s="96">
        <f>IF(EMP0!$T321="",":",EMP0!$T321)</f>
        <v>33499.634128530801</v>
      </c>
      <c r="L19" s="96">
        <f>IF(EMP0!$T298="",":",EMP0!$T298)</f>
        <v>33756.371746965298</v>
      </c>
      <c r="M19" s="96">
        <f>IF(EMP0!$T275="",":",EMP0!$T275)</f>
        <v>33974.936479441763</v>
      </c>
      <c r="N19" s="96">
        <f>IF(EMP0!$T252="",":",EMP0!$T252)</f>
        <v>34955.516225298976</v>
      </c>
      <c r="O19" s="96">
        <f>IF(EMP0!$T229="",":",EMP0!$T229)</f>
        <v>34930.081948858038</v>
      </c>
      <c r="P19" s="96">
        <f>IF(EMP0!$T206="",":",EMP0!$T206)</f>
        <v>35830.263806794253</v>
      </c>
      <c r="Q19" s="96">
        <f>IF(EMP0!$T183="",":",EMP0!$T183)</f>
        <v>36773.943971475543</v>
      </c>
      <c r="R19" s="96">
        <f>IF(EMP0!$T160="",":",EMP0!$T160)</f>
        <v>37140.345976097262</v>
      </c>
      <c r="S19" s="96">
        <f>IF(EMP0!$T137="",":",EMP0!$T137)</f>
        <v>37155.52239914229</v>
      </c>
      <c r="T19" s="96">
        <f>IF(EMP0!$T114="",":",EMP0!$T114)</f>
        <v>37642.5</v>
      </c>
      <c r="U19" s="96">
        <f>IF(EMP0!$T91="",":",EMP0!$T91)</f>
        <v>36872</v>
      </c>
      <c r="V19" s="96">
        <f>IF(EMP0!$T68="",":",EMP0!$T68)</f>
        <v>35928.75</v>
      </c>
      <c r="W19" s="96">
        <f>IF(EMP0!$T45="",":",EMP0!$T45)</f>
        <v>35180.25</v>
      </c>
      <c r="X19" s="96" t="str">
        <f>IF(EMP0!$T22="",":",EMP0!$T22)</f>
        <v>:</v>
      </c>
      <c r="Y19" s="91"/>
    </row>
    <row r="20" spans="1:25" s="52" customFormat="1" ht="24.75" customHeight="1">
      <c r="A20" s="53"/>
      <c r="B20" s="50" t="s">
        <v>52</v>
      </c>
      <c r="C20" s="88" t="str">
        <f>'NA1'!C20</f>
        <v>Εκπαίδευση</v>
      </c>
      <c r="D20" s="96">
        <f>IF(EMP0!$T483="",":",EMP0!$T483)</f>
        <v>14934.467813847508</v>
      </c>
      <c r="E20" s="96">
        <f>IF(EMP0!$T460="",":",EMP0!$T460)</f>
        <v>15815.753619098261</v>
      </c>
      <c r="F20" s="96">
        <f>IF(EMP0!$T437="",":",EMP0!$T437)</f>
        <v>16522.364442609905</v>
      </c>
      <c r="G20" s="96">
        <f>IF(EMP0!$T414="",":",EMP0!$T414)</f>
        <v>16854.857144923892</v>
      </c>
      <c r="H20" s="96">
        <f>IF(EMP0!$T391="",":",EMP0!$T391)</f>
        <v>17339.085888253212</v>
      </c>
      <c r="I20" s="96">
        <f>IF(EMP0!$T368="",":",EMP0!$T368)</f>
        <v>17444.398575845033</v>
      </c>
      <c r="J20" s="96">
        <f>IF(EMP0!$T345="",":",EMP0!$T345)</f>
        <v>17955.076668765003</v>
      </c>
      <c r="K20" s="96">
        <f>IF(EMP0!$T322="",":",EMP0!$T322)</f>
        <v>18664.003878451724</v>
      </c>
      <c r="L20" s="96">
        <f>IF(EMP0!$T299="",":",EMP0!$T299)</f>
        <v>19380.904746239008</v>
      </c>
      <c r="M20" s="96">
        <f>IF(EMP0!$T276="",":",EMP0!$T276)</f>
        <v>19843.653641939192</v>
      </c>
      <c r="N20" s="96">
        <f>IF(EMP0!$T253="",":",EMP0!$T253)</f>
        <v>20524.415633253979</v>
      </c>
      <c r="O20" s="96">
        <f>IF(EMP0!$T230="",":",EMP0!$T230)</f>
        <v>21209.556287665087</v>
      </c>
      <c r="P20" s="96">
        <f>IF(EMP0!$T207="",":",EMP0!$T207)</f>
        <v>22024.825501165145</v>
      </c>
      <c r="Q20" s="96">
        <f>IF(EMP0!$T184="",":",EMP0!$T184)</f>
        <v>22449.660408326217</v>
      </c>
      <c r="R20" s="96">
        <f>IF(EMP0!$T161="",":",EMP0!$T161)</f>
        <v>23705</v>
      </c>
      <c r="S20" s="96">
        <f>IF(EMP0!$T138="",":",EMP0!$T138)</f>
        <v>24292.5</v>
      </c>
      <c r="T20" s="96">
        <f>IF(EMP0!$T115="",":",EMP0!$T115)</f>
        <v>25062.5</v>
      </c>
      <c r="U20" s="96">
        <f>IF(EMP0!$T92="",":",EMP0!$T92)</f>
        <v>25350</v>
      </c>
      <c r="V20" s="96">
        <f>IF(EMP0!$T69="",":",EMP0!$T69)</f>
        <v>25669.25</v>
      </c>
      <c r="W20" s="96">
        <f>IF(EMP0!$T46="",":",EMP0!$T46)</f>
        <v>25608</v>
      </c>
      <c r="X20" s="96" t="str">
        <f>IF(EMP0!$T23="",":",EMP0!$T23)</f>
        <v>:</v>
      </c>
      <c r="Y20" s="91"/>
    </row>
    <row r="21" spans="1:25" s="52" customFormat="1" ht="24.75" customHeight="1">
      <c r="A21" s="53"/>
      <c r="B21" s="50" t="s">
        <v>53</v>
      </c>
      <c r="C21" s="88" t="str">
        <f>'NA1'!C21</f>
        <v>Δραστηριότητες σχετικές με την ανθρώπινη υγεία και κοινωνική μέριμνα</v>
      </c>
      <c r="D21" s="96">
        <f>IF(EMP0!$T484="",":",EMP0!$T484)</f>
        <v>10410.991030480842</v>
      </c>
      <c r="E21" s="96">
        <f>IF(EMP0!$T461="",":",EMP0!$T461)</f>
        <v>10797.226002149648</v>
      </c>
      <c r="F21" s="96">
        <f>IF(EMP0!$T438="",":",EMP0!$T438)</f>
        <v>11185.440869642669</v>
      </c>
      <c r="G21" s="96">
        <f>IF(EMP0!$T415="",":",EMP0!$T415)</f>
        <v>11476.602020262435</v>
      </c>
      <c r="H21" s="96">
        <f>IF(EMP0!$T392="",":",EMP0!$T392)</f>
        <v>11767.763170882201</v>
      </c>
      <c r="I21" s="96">
        <f>IF(EMP0!$T369="",":",EMP0!$T369)</f>
        <v>11646.446024790632</v>
      </c>
      <c r="J21" s="96">
        <f>IF(EMP0!$T346="",":",EMP0!$T346)</f>
        <v>12113.582768835298</v>
      </c>
      <c r="K21" s="96">
        <f>IF(EMP0!$T323="",":",EMP0!$T323)</f>
        <v>12430.885666500912</v>
      </c>
      <c r="L21" s="96">
        <f>IF(EMP0!$T300="",":",EMP0!$T300)</f>
        <v>12945.353848137453</v>
      </c>
      <c r="M21" s="96">
        <f>IF(EMP0!$T277="",":",EMP0!$T277)</f>
        <v>13436.163373655303</v>
      </c>
      <c r="N21" s="96">
        <f>IF(EMP0!$T254="",":",EMP0!$T254)</f>
        <v>14094.86157417645</v>
      </c>
      <c r="O21" s="96">
        <f>IF(EMP0!$T231="",":",EMP0!$T231)</f>
        <v>14559.302726138369</v>
      </c>
      <c r="P21" s="96">
        <f>IF(EMP0!$T208="",":",EMP0!$T208)</f>
        <v>14871.205576323891</v>
      </c>
      <c r="Q21" s="96">
        <f>IF(EMP0!$T185="",":",EMP0!$T185)</f>
        <v>15140.164964734799</v>
      </c>
      <c r="R21" s="96">
        <f>IF(EMP0!$T162="",":",EMP0!$T162)</f>
        <v>15475.036914744147</v>
      </c>
      <c r="S21" s="96">
        <f>IF(EMP0!$T139="",":",EMP0!$T139)</f>
        <v>15663.706759311233</v>
      </c>
      <c r="T21" s="96">
        <f>IF(EMP0!$T116="",":",EMP0!$T116)</f>
        <v>16055.25</v>
      </c>
      <c r="U21" s="96">
        <f>IF(EMP0!$T93="",":",EMP0!$T93)</f>
        <v>16193</v>
      </c>
      <c r="V21" s="96">
        <f>IF(EMP0!$T70="",":",EMP0!$T70)</f>
        <v>16048</v>
      </c>
      <c r="W21" s="96">
        <f>IF(EMP0!$T47="",":",EMP0!$T47)</f>
        <v>16165.880000000001</v>
      </c>
      <c r="X21" s="96" t="str">
        <f>IF(EMP0!$T24="",":",EMP0!$T24)</f>
        <v>:</v>
      </c>
      <c r="Y21" s="91"/>
    </row>
    <row r="22" spans="1:25" s="52" customFormat="1" ht="24.75" customHeight="1">
      <c r="A22" s="53"/>
      <c r="B22" s="50" t="s">
        <v>55</v>
      </c>
      <c r="C22" s="88" t="str">
        <f>'NA1'!C22</f>
        <v>Τέχνες, διασκέδαση και ψυχαγωγία</v>
      </c>
      <c r="D22" s="96">
        <f>IF(EMP0!$T485="",":",EMP0!$T485)</f>
        <v>4206.1418067571212</v>
      </c>
      <c r="E22" s="96">
        <f>IF(EMP0!$T462="",":",EMP0!$T462)</f>
        <v>4331.8918690840601</v>
      </c>
      <c r="F22" s="96">
        <f>IF(EMP0!$T439="",":",EMP0!$T439)</f>
        <v>4465.7537595986123</v>
      </c>
      <c r="G22" s="96">
        <f>IF(EMP0!$T416="",":",EMP0!$T416)</f>
        <v>4609.9017827634361</v>
      </c>
      <c r="H22" s="96">
        <f>IF(EMP0!$T393="",":",EMP0!$T393)</f>
        <v>4800.1952367934628</v>
      </c>
      <c r="I22" s="96">
        <f>IF(EMP0!$T370="",":",EMP0!$T370)</f>
        <v>4898.7885841411671</v>
      </c>
      <c r="J22" s="96">
        <f>IF(EMP0!$T347="",":",EMP0!$T347)</f>
        <v>5259.7849637391973</v>
      </c>
      <c r="K22" s="96">
        <f>IF(EMP0!$T324="",":",EMP0!$T324)</f>
        <v>5429.1977068218157</v>
      </c>
      <c r="L22" s="96">
        <f>IF(EMP0!$T301="",":",EMP0!$T301)</f>
        <v>5568.7426961133269</v>
      </c>
      <c r="M22" s="96">
        <f>IF(EMP0!$T278="",":",EMP0!$T278)</f>
        <v>5676.1310322658774</v>
      </c>
      <c r="N22" s="96">
        <f>IF(EMP0!$T255="",":",EMP0!$T255)</f>
        <v>5780.0234117972959</v>
      </c>
      <c r="O22" s="96">
        <f>IF(EMP0!$T232="",":",EMP0!$T232)</f>
        <v>5703.7128816797049</v>
      </c>
      <c r="P22" s="96">
        <f>IF(EMP0!$T209="",":",EMP0!$T209)</f>
        <v>5869.8504855167812</v>
      </c>
      <c r="Q22" s="96">
        <f>IF(EMP0!$T186="",":",EMP0!$T186)</f>
        <v>5686.5206557369947</v>
      </c>
      <c r="R22" s="96">
        <f>IF(EMP0!$T163="",":",EMP0!$T163)</f>
        <v>5500.5739324172109</v>
      </c>
      <c r="S22" s="96">
        <f>IF(EMP0!$T140="",":",EMP0!$T140)</f>
        <v>5660.1832745305737</v>
      </c>
      <c r="T22" s="96">
        <f>IF(EMP0!$T117="",":",EMP0!$T117)</f>
        <v>5822.25</v>
      </c>
      <c r="U22" s="96">
        <f>IF(EMP0!$T94="",":",EMP0!$T94)</f>
        <v>5697.25</v>
      </c>
      <c r="V22" s="96">
        <f>IF(EMP0!$T71="",":",EMP0!$T71)</f>
        <v>4989.6000000000004</v>
      </c>
      <c r="W22" s="96">
        <f>IF(EMP0!$T48="",":",EMP0!$T48)</f>
        <v>5067.2333400000007</v>
      </c>
      <c r="X22" s="96" t="str">
        <f>IF(EMP0!$T25="",":",EMP0!$T25)</f>
        <v>:</v>
      </c>
      <c r="Y22" s="91"/>
    </row>
    <row r="23" spans="1:25" s="52" customFormat="1" ht="24.75" customHeight="1">
      <c r="A23" s="53"/>
      <c r="B23" s="50" t="s">
        <v>57</v>
      </c>
      <c r="C23" s="88" t="str">
        <f>'NA1'!C23</f>
        <v>Άλλες δραστηριότητες παροχής υπηρεσιών</v>
      </c>
      <c r="D23" s="96">
        <f>IF(EMP0!$T486="",":",EMP0!$T486)</f>
        <v>7827.1405159407514</v>
      </c>
      <c r="E23" s="96">
        <f>IF(EMP0!$T463="",":",EMP0!$T463)</f>
        <v>7838.6273156594816</v>
      </c>
      <c r="F23" s="96">
        <f>IF(EMP0!$T440="",":",EMP0!$T440)</f>
        <v>8028.5700470040692</v>
      </c>
      <c r="G23" s="96">
        <f>IF(EMP0!$T417="",":",EMP0!$T417)</f>
        <v>8052.063156093498</v>
      </c>
      <c r="H23" s="96">
        <f>IF(EMP0!$T394="",":",EMP0!$T394)</f>
        <v>8265.5046776567142</v>
      </c>
      <c r="I23" s="96">
        <f>IF(EMP0!$T371="",":",EMP0!$T371)</f>
        <v>8080.829155899788</v>
      </c>
      <c r="J23" s="96">
        <f>IF(EMP0!$T348="",":",EMP0!$T348)</f>
        <v>8350.297957303148</v>
      </c>
      <c r="K23" s="96">
        <f>IF(EMP0!$T325="",":",EMP0!$T325)</f>
        <v>8359.7299434916422</v>
      </c>
      <c r="L23" s="96">
        <f>IF(EMP0!$T302="",":",EMP0!$T302)</f>
        <v>8621.8045018422054</v>
      </c>
      <c r="M23" s="96">
        <f>IF(EMP0!$T279="",":",EMP0!$T279)</f>
        <v>9033.7580546781137</v>
      </c>
      <c r="N23" s="96">
        <f>IF(EMP0!$T256="",":",EMP0!$T256)</f>
        <v>9331.3155421071388</v>
      </c>
      <c r="O23" s="96">
        <f>IF(EMP0!$T233="",":",EMP0!$T233)</f>
        <v>9907.404733831032</v>
      </c>
      <c r="P23" s="96">
        <f>IF(EMP0!$T210="",":",EMP0!$T210)</f>
        <v>10216.932110852806</v>
      </c>
      <c r="Q23" s="96">
        <f>IF(EMP0!$T187="",":",EMP0!$T187)</f>
        <v>10565.737659066152</v>
      </c>
      <c r="R23" s="96">
        <f>IF(EMP0!$T164="",":",EMP0!$T164)</f>
        <v>10215.324761461912</v>
      </c>
      <c r="S23" s="96">
        <f>IF(EMP0!$T141="",":",EMP0!$T141)</f>
        <v>10096.820302898894</v>
      </c>
      <c r="T23" s="96">
        <f>IF(EMP0!$T118="",":",EMP0!$T118)</f>
        <v>9993.5</v>
      </c>
      <c r="U23" s="96">
        <f>IF(EMP0!$T95="",":",EMP0!$T95)</f>
        <v>9783.5</v>
      </c>
      <c r="V23" s="96">
        <f>IF(EMP0!$T72="",":",EMP0!$T72)</f>
        <v>9356</v>
      </c>
      <c r="W23" s="96">
        <f>IF(EMP0!$T49="",":",EMP0!$T49)</f>
        <v>9464.77</v>
      </c>
      <c r="X23" s="96" t="str">
        <f>IF(EMP0!$T26="",":",EMP0!$T26)</f>
        <v>:</v>
      </c>
      <c r="Y23" s="91"/>
    </row>
    <row r="24" spans="1:25" s="52" customFormat="1" ht="24.75" customHeight="1">
      <c r="A24" s="53"/>
      <c r="B24" s="50" t="s">
        <v>59</v>
      </c>
      <c r="C24" s="88" t="str">
        <f>'NA1'!C24</f>
        <v>Δραστηριότητες νοικοκυριών ως εργοδοτών</v>
      </c>
      <c r="D24" s="96">
        <f>IF(EMP0!$T487="",":",EMP0!$T487)</f>
        <v>4000</v>
      </c>
      <c r="E24" s="96">
        <f>IF(EMP0!$T464="",":",EMP0!$T464)</f>
        <v>5000</v>
      </c>
      <c r="F24" s="96">
        <f>IF(EMP0!$T441="",":",EMP0!$T441)</f>
        <v>5500</v>
      </c>
      <c r="G24" s="96">
        <f>IF(EMP0!$T418="",":",EMP0!$T418)</f>
        <v>6100</v>
      </c>
      <c r="H24" s="96">
        <f>IF(EMP0!$T395="",":",EMP0!$T395)</f>
        <v>6675</v>
      </c>
      <c r="I24" s="96">
        <f>IF(EMP0!$T372="",":",EMP0!$T372)</f>
        <v>7700</v>
      </c>
      <c r="J24" s="96">
        <f>IF(EMP0!$T349="",":",EMP0!$T349)</f>
        <v>9300</v>
      </c>
      <c r="K24" s="96">
        <f>IF(EMP0!$T326="",":",EMP0!$T326)</f>
        <v>10600</v>
      </c>
      <c r="L24" s="96">
        <f>IF(EMP0!$T303="",":",EMP0!$T303)</f>
        <v>12300</v>
      </c>
      <c r="M24" s="96">
        <f>IF(EMP0!$T280="",":",EMP0!$T280)</f>
        <v>14300</v>
      </c>
      <c r="N24" s="96">
        <f>IF(EMP0!$T257="",":",EMP0!$T257)</f>
        <v>15850</v>
      </c>
      <c r="O24" s="96">
        <f>IF(EMP0!$T234="",":",EMP0!$T234)</f>
        <v>16700</v>
      </c>
      <c r="P24" s="96">
        <f>IF(EMP0!$T211="",":",EMP0!$T211)</f>
        <v>17500</v>
      </c>
      <c r="Q24" s="96">
        <f>IF(EMP0!$T188="",":",EMP0!$T188)</f>
        <v>20000</v>
      </c>
      <c r="R24" s="96">
        <f>IF(EMP0!$T165="",":",EMP0!$T165)</f>
        <v>22625</v>
      </c>
      <c r="S24" s="96">
        <f>IF(EMP0!$T142="",":",EMP0!$T142)</f>
        <v>24825</v>
      </c>
      <c r="T24" s="96">
        <f>IF(EMP0!$T119="",":",EMP0!$T119)</f>
        <v>26185</v>
      </c>
      <c r="U24" s="96">
        <f>IF(EMP0!$T96="",":",EMP0!$T96)</f>
        <v>25200</v>
      </c>
      <c r="V24" s="96">
        <f>IF(EMP0!$T73="",":",EMP0!$T73)</f>
        <v>22925</v>
      </c>
      <c r="W24" s="96">
        <f>IF(EMP0!$T50="",":",EMP0!$T50)</f>
        <v>20427.5</v>
      </c>
      <c r="X24" s="96" t="str">
        <f>IF(EMP0!$T27="",":",EMP0!$T27)</f>
        <v>:</v>
      </c>
      <c r="Y24" s="91"/>
    </row>
    <row r="25" spans="1:25" s="52" customFormat="1" ht="24.75" customHeight="1">
      <c r="A25" s="53"/>
      <c r="B25" s="55" t="str">
        <f>""</f>
        <v/>
      </c>
      <c r="C25" s="55" t="str">
        <f>""</f>
        <v/>
      </c>
      <c r="D25" s="55" t="str">
        <f>""</f>
        <v/>
      </c>
      <c r="E25" s="55" t="str">
        <f>""</f>
        <v/>
      </c>
      <c r="F25" s="55" t="str">
        <f>""</f>
        <v/>
      </c>
      <c r="G25" s="55" t="str">
        <f>""</f>
        <v/>
      </c>
      <c r="H25" s="55" t="str">
        <f>""</f>
        <v/>
      </c>
      <c r="I25" s="55" t="str">
        <f>""</f>
        <v/>
      </c>
      <c r="J25" s="55" t="str">
        <f>""</f>
        <v/>
      </c>
      <c r="K25" s="55" t="str">
        <f>""</f>
        <v/>
      </c>
      <c r="L25" s="55" t="str">
        <f>""</f>
        <v/>
      </c>
      <c r="M25" s="55" t="str">
        <f>""</f>
        <v/>
      </c>
      <c r="N25" s="55" t="str">
        <f>""</f>
        <v/>
      </c>
      <c r="O25" s="55" t="str">
        <f>""</f>
        <v/>
      </c>
      <c r="P25" s="55" t="str">
        <f>""</f>
        <v/>
      </c>
      <c r="Q25" s="55" t="str">
        <f>""</f>
        <v/>
      </c>
      <c r="R25" s="55" t="str">
        <f>""</f>
        <v/>
      </c>
      <c r="S25" s="55" t="str">
        <f>""</f>
        <v/>
      </c>
      <c r="T25" s="55" t="str">
        <f>""</f>
        <v/>
      </c>
      <c r="U25" s="55" t="str">
        <f>""</f>
        <v/>
      </c>
      <c r="V25" s="55" t="str">
        <f>""</f>
        <v/>
      </c>
      <c r="W25" s="183">
        <f>SUM(W5:W24)</f>
        <v>349960.96875862061</v>
      </c>
      <c r="X25" s="55" t="str">
        <f>""</f>
        <v/>
      </c>
      <c r="Y25" s="91"/>
    </row>
    <row r="26" spans="1:25" s="52" customFormat="1" ht="24.75" customHeight="1">
      <c r="A26" s="53"/>
      <c r="B26" s="55" t="str">
        <f>""</f>
        <v/>
      </c>
      <c r="C26" s="55" t="str">
        <f>""</f>
        <v/>
      </c>
      <c r="D26" s="55" t="str">
        <f>""</f>
        <v/>
      </c>
      <c r="E26" s="55" t="str">
        <f>""</f>
        <v/>
      </c>
      <c r="F26" s="55" t="str">
        <f>""</f>
        <v/>
      </c>
      <c r="G26" s="55" t="str">
        <f>""</f>
        <v/>
      </c>
      <c r="H26" s="55" t="str">
        <f>""</f>
        <v/>
      </c>
      <c r="I26" s="55" t="str">
        <f>""</f>
        <v/>
      </c>
      <c r="J26" s="55" t="str">
        <f>""</f>
        <v/>
      </c>
      <c r="K26" s="55" t="str">
        <f>""</f>
        <v/>
      </c>
      <c r="L26" s="55" t="str">
        <f>""</f>
        <v/>
      </c>
      <c r="M26" s="55" t="str">
        <f>""</f>
        <v/>
      </c>
      <c r="N26" s="55" t="str">
        <f>""</f>
        <v/>
      </c>
      <c r="O26" s="55" t="str">
        <f>""</f>
        <v/>
      </c>
      <c r="P26" s="55" t="str">
        <f>""</f>
        <v/>
      </c>
      <c r="Q26" s="55" t="str">
        <f>""</f>
        <v/>
      </c>
      <c r="R26" s="55" t="str">
        <f>""</f>
        <v/>
      </c>
      <c r="S26" s="55" t="str">
        <f>""</f>
        <v/>
      </c>
      <c r="T26" s="55" t="str">
        <f>""</f>
        <v/>
      </c>
      <c r="U26" s="55" t="str">
        <f>""</f>
        <v/>
      </c>
      <c r="V26" s="55" t="str">
        <f>""</f>
        <v/>
      </c>
      <c r="W26" s="55" t="str">
        <f>""</f>
        <v/>
      </c>
      <c r="X26" s="55" t="str">
        <f>""</f>
        <v/>
      </c>
      <c r="Y26" s="91"/>
    </row>
    <row r="27" spans="1:25" s="52" customFormat="1" ht="24.75" customHeight="1">
      <c r="A27" s="53"/>
      <c r="B27" s="55" t="str">
        <f>""</f>
        <v/>
      </c>
      <c r="C27" s="55" t="str">
        <f>""</f>
        <v/>
      </c>
      <c r="D27" s="55" t="str">
        <f>""</f>
        <v/>
      </c>
      <c r="E27" s="55" t="str">
        <f>""</f>
        <v/>
      </c>
      <c r="F27" s="55" t="str">
        <f>""</f>
        <v/>
      </c>
      <c r="G27" s="55" t="str">
        <f>""</f>
        <v/>
      </c>
      <c r="H27" s="55" t="str">
        <f>""</f>
        <v/>
      </c>
      <c r="I27" s="55" t="str">
        <f>""</f>
        <v/>
      </c>
      <c r="J27" s="55" t="str">
        <f>""</f>
        <v/>
      </c>
      <c r="K27" s="55" t="str">
        <f>""</f>
        <v/>
      </c>
      <c r="L27" s="55" t="str">
        <f>""</f>
        <v/>
      </c>
      <c r="M27" s="55" t="str">
        <f>""</f>
        <v/>
      </c>
      <c r="N27" s="55" t="str">
        <f>""</f>
        <v/>
      </c>
      <c r="O27" s="55" t="str">
        <f>""</f>
        <v/>
      </c>
      <c r="P27" s="55" t="str">
        <f>""</f>
        <v/>
      </c>
      <c r="Q27" s="55" t="str">
        <f>""</f>
        <v/>
      </c>
      <c r="R27" s="55" t="str">
        <f>""</f>
        <v/>
      </c>
      <c r="S27" s="55" t="str">
        <f>""</f>
        <v/>
      </c>
      <c r="T27" s="55" t="str">
        <f>""</f>
        <v/>
      </c>
      <c r="U27" s="55" t="str">
        <f>""</f>
        <v/>
      </c>
      <c r="V27" s="55" t="str">
        <f>""</f>
        <v/>
      </c>
      <c r="W27" s="55" t="str">
        <f>""</f>
        <v/>
      </c>
      <c r="X27" s="55" t="str">
        <f>""</f>
        <v/>
      </c>
      <c r="Y27" s="91"/>
    </row>
    <row r="28" spans="1:25" s="52" customFormat="1" ht="24.75" customHeight="1">
      <c r="A28" s="53"/>
      <c r="B28" s="55" t="str">
        <f>""</f>
        <v/>
      </c>
      <c r="C28" s="55" t="str">
        <f>""</f>
        <v/>
      </c>
      <c r="D28" s="55" t="str">
        <f>""</f>
        <v/>
      </c>
      <c r="E28" s="55" t="str">
        <f>""</f>
        <v/>
      </c>
      <c r="F28" s="55" t="str">
        <f>""</f>
        <v/>
      </c>
      <c r="G28" s="55" t="str">
        <f>""</f>
        <v/>
      </c>
      <c r="H28" s="55" t="str">
        <f>""</f>
        <v/>
      </c>
      <c r="I28" s="55" t="str">
        <f>""</f>
        <v/>
      </c>
      <c r="J28" s="55" t="str">
        <f>""</f>
        <v/>
      </c>
      <c r="K28" s="55" t="str">
        <f>""</f>
        <v/>
      </c>
      <c r="L28" s="55" t="str">
        <f>""</f>
        <v/>
      </c>
      <c r="M28" s="55" t="str">
        <f>""</f>
        <v/>
      </c>
      <c r="N28" s="55" t="str">
        <f>""</f>
        <v/>
      </c>
      <c r="O28" s="55" t="str">
        <f>""</f>
        <v/>
      </c>
      <c r="P28" s="55" t="str">
        <f>""</f>
        <v/>
      </c>
      <c r="Q28" s="55" t="str">
        <f>""</f>
        <v/>
      </c>
      <c r="R28" s="55" t="str">
        <f>""</f>
        <v/>
      </c>
      <c r="S28" s="55" t="str">
        <f>""</f>
        <v/>
      </c>
      <c r="T28" s="55" t="str">
        <f>""</f>
        <v/>
      </c>
      <c r="U28" s="55" t="str">
        <f>""</f>
        <v/>
      </c>
      <c r="V28" s="55" t="str">
        <f>""</f>
        <v/>
      </c>
      <c r="W28" s="55" t="str">
        <f>""</f>
        <v/>
      </c>
      <c r="X28" s="55" t="str">
        <f>""</f>
        <v/>
      </c>
      <c r="Y28" s="91"/>
    </row>
    <row r="29" spans="1:25" s="52" customFormat="1" ht="24.75" customHeight="1">
      <c r="A29" s="53"/>
      <c r="B29" s="55" t="str">
        <f>""</f>
        <v/>
      </c>
      <c r="C29" s="55" t="str">
        <f>""</f>
        <v/>
      </c>
      <c r="D29" s="55" t="str">
        <f>""</f>
        <v/>
      </c>
      <c r="E29" s="55" t="str">
        <f>""</f>
        <v/>
      </c>
      <c r="F29" s="55" t="str">
        <f>""</f>
        <v/>
      </c>
      <c r="G29" s="55" t="str">
        <f>""</f>
        <v/>
      </c>
      <c r="H29" s="55" t="str">
        <f>""</f>
        <v/>
      </c>
      <c r="I29" s="55" t="str">
        <f>""</f>
        <v/>
      </c>
      <c r="J29" s="55" t="str">
        <f>""</f>
        <v/>
      </c>
      <c r="K29" s="55" t="str">
        <f>""</f>
        <v/>
      </c>
      <c r="L29" s="55" t="str">
        <f>""</f>
        <v/>
      </c>
      <c r="M29" s="55" t="str">
        <f>""</f>
        <v/>
      </c>
      <c r="N29" s="55" t="str">
        <f>""</f>
        <v/>
      </c>
      <c r="O29" s="55" t="str">
        <f>""</f>
        <v/>
      </c>
      <c r="P29" s="55" t="str">
        <f>""</f>
        <v/>
      </c>
      <c r="Q29" s="55" t="str">
        <f>""</f>
        <v/>
      </c>
      <c r="R29" s="55" t="str">
        <f>""</f>
        <v/>
      </c>
      <c r="S29" s="55" t="str">
        <f>""</f>
        <v/>
      </c>
      <c r="T29" s="55" t="str">
        <f>""</f>
        <v/>
      </c>
      <c r="U29" s="55" t="str">
        <f>""</f>
        <v/>
      </c>
      <c r="V29" s="55" t="str">
        <f>""</f>
        <v/>
      </c>
      <c r="W29" s="55" t="str">
        <f>""</f>
        <v/>
      </c>
      <c r="X29" s="55" t="str">
        <f>""</f>
        <v/>
      </c>
      <c r="Y29" s="91"/>
    </row>
    <row r="30" spans="1:25" s="52" customFormat="1" ht="24.75" customHeight="1">
      <c r="A30" s="53"/>
      <c r="B30" s="55" t="str">
        <f>""</f>
        <v/>
      </c>
      <c r="C30" s="55" t="str">
        <f>""</f>
        <v/>
      </c>
      <c r="D30" s="55" t="str">
        <f>""</f>
        <v/>
      </c>
      <c r="E30" s="55" t="str">
        <f>""</f>
        <v/>
      </c>
      <c r="F30" s="55" t="str">
        <f>""</f>
        <v/>
      </c>
      <c r="G30" s="55" t="str">
        <f>""</f>
        <v/>
      </c>
      <c r="H30" s="55" t="str">
        <f>""</f>
        <v/>
      </c>
      <c r="I30" s="55" t="str">
        <f>""</f>
        <v/>
      </c>
      <c r="J30" s="55" t="str">
        <f>""</f>
        <v/>
      </c>
      <c r="K30" s="55" t="str">
        <f>""</f>
        <v/>
      </c>
      <c r="L30" s="55" t="str">
        <f>""</f>
        <v/>
      </c>
      <c r="M30" s="55" t="str">
        <f>""</f>
        <v/>
      </c>
      <c r="N30" s="55" t="str">
        <f>""</f>
        <v/>
      </c>
      <c r="O30" s="55" t="str">
        <f>""</f>
        <v/>
      </c>
      <c r="P30" s="55" t="str">
        <f>""</f>
        <v/>
      </c>
      <c r="Q30" s="55" t="str">
        <f>""</f>
        <v/>
      </c>
      <c r="R30" s="55" t="str">
        <f>""</f>
        <v/>
      </c>
      <c r="S30" s="55" t="str">
        <f>""</f>
        <v/>
      </c>
      <c r="T30" s="55" t="str">
        <f>""</f>
        <v/>
      </c>
      <c r="U30" s="55" t="str">
        <f>""</f>
        <v/>
      </c>
      <c r="V30" s="55" t="str">
        <f>""</f>
        <v/>
      </c>
      <c r="W30" s="55" t="str">
        <f>""</f>
        <v/>
      </c>
      <c r="X30" s="55" t="str">
        <f>""</f>
        <v/>
      </c>
      <c r="Y30" s="91"/>
    </row>
    <row r="31" spans="1:25" s="52" customFormat="1" ht="24.75" customHeight="1">
      <c r="A31" s="53"/>
      <c r="B31" s="55" t="str">
        <f>""</f>
        <v/>
      </c>
      <c r="C31" s="58" t="s">
        <v>119</v>
      </c>
      <c r="D31" s="167">
        <f>IF(SUM(D5:D24)=0,":",SUM(D5:D24))</f>
        <v>295936.19500000001</v>
      </c>
      <c r="E31" s="167">
        <f t="shared" ref="E31:X31" si="0">IF(SUM(E5:E24)=0,":",SUM(E5:E24))</f>
        <v>297500.77500000002</v>
      </c>
      <c r="F31" s="167">
        <f t="shared" si="0"/>
        <v>299324.96250000002</v>
      </c>
      <c r="G31" s="167">
        <f t="shared" si="0"/>
        <v>304023.0774999999</v>
      </c>
      <c r="H31" s="167">
        <f t="shared" si="0"/>
        <v>309637.10749999998</v>
      </c>
      <c r="I31" s="167">
        <f t="shared" si="0"/>
        <v>314760.63170304429</v>
      </c>
      <c r="J31" s="167">
        <f t="shared" si="0"/>
        <v>321561.38976508647</v>
      </c>
      <c r="K31" s="167">
        <f t="shared" si="0"/>
        <v>328282.97915674309</v>
      </c>
      <c r="L31" s="167">
        <f t="shared" si="0"/>
        <v>340091.33873172285</v>
      </c>
      <c r="M31" s="167">
        <f t="shared" si="0"/>
        <v>353608.32450404071</v>
      </c>
      <c r="N31" s="167">
        <f t="shared" si="0"/>
        <v>366054.60413510498</v>
      </c>
      <c r="O31" s="167">
        <f t="shared" si="0"/>
        <v>372727.03667133045</v>
      </c>
      <c r="P31" s="167">
        <f t="shared" si="0"/>
        <v>385505.21686590341</v>
      </c>
      <c r="Q31" s="167">
        <f t="shared" si="0"/>
        <v>393307.78770999151</v>
      </c>
      <c r="R31" s="167">
        <f t="shared" si="0"/>
        <v>391619.49634005135</v>
      </c>
      <c r="S31" s="167">
        <f t="shared" si="0"/>
        <v>390897.51313576777</v>
      </c>
      <c r="T31" s="167">
        <f t="shared" si="0"/>
        <v>392658.25</v>
      </c>
      <c r="U31" s="167">
        <f t="shared" si="0"/>
        <v>376354.5</v>
      </c>
      <c r="V31" s="167">
        <f t="shared" si="0"/>
        <v>356635.6</v>
      </c>
      <c r="W31" s="167">
        <f t="shared" si="0"/>
        <v>349960.96875862061</v>
      </c>
      <c r="X31" s="167" t="str">
        <f t="shared" si="0"/>
        <v>:</v>
      </c>
      <c r="Y31" s="91"/>
    </row>
    <row r="32" spans="1:25" s="52" customFormat="1" ht="12.75">
      <c r="A32" s="53"/>
      <c r="B32" s="55" t="str">
        <f>""</f>
        <v/>
      </c>
      <c r="C32" s="55" t="str">
        <f>""</f>
        <v/>
      </c>
      <c r="D32" s="55" t="str">
        <f>""</f>
        <v/>
      </c>
      <c r="E32" s="55" t="str">
        <f>""</f>
        <v/>
      </c>
      <c r="F32" s="55" t="str">
        <f>""</f>
        <v/>
      </c>
      <c r="G32" s="55" t="str">
        <f>""</f>
        <v/>
      </c>
      <c r="H32" s="55" t="str">
        <f>""</f>
        <v/>
      </c>
      <c r="I32" s="55" t="str">
        <f>""</f>
        <v/>
      </c>
      <c r="J32" s="55" t="str">
        <f>""</f>
        <v/>
      </c>
      <c r="K32" s="55" t="str">
        <f>""</f>
        <v/>
      </c>
      <c r="L32" s="55" t="str">
        <f>""</f>
        <v/>
      </c>
      <c r="M32" s="55" t="str">
        <f>""</f>
        <v/>
      </c>
      <c r="N32" s="55" t="str">
        <f>""</f>
        <v/>
      </c>
      <c r="O32" s="55" t="str">
        <f>""</f>
        <v/>
      </c>
      <c r="P32" s="55" t="str">
        <f>""</f>
        <v/>
      </c>
      <c r="Q32" s="55" t="str">
        <f>""</f>
        <v/>
      </c>
      <c r="R32" s="55" t="str">
        <f>""</f>
        <v/>
      </c>
      <c r="S32" s="55" t="str">
        <f>""</f>
        <v/>
      </c>
      <c r="T32" s="55" t="str">
        <f>""</f>
        <v/>
      </c>
      <c r="U32" s="55" t="str">
        <f>""</f>
        <v/>
      </c>
      <c r="V32" s="55" t="str">
        <f>""</f>
        <v/>
      </c>
      <c r="W32" s="55" t="str">
        <f>""</f>
        <v/>
      </c>
      <c r="X32" s="55" t="str">
        <f>""</f>
        <v/>
      </c>
      <c r="Y32" s="91"/>
    </row>
    <row r="33" spans="1:25" s="52" customFormat="1" ht="24.75" customHeight="1">
      <c r="A33" s="59"/>
      <c r="B33" s="60" t="s">
        <v>3</v>
      </c>
      <c r="C33" s="88" t="str">
        <f>'NA1'!C33</f>
        <v>Γεωργία, δασοκομία και αλιεία</v>
      </c>
      <c r="D33" s="97">
        <f>IF(SUM(D5)=0,":",SUM(D5))</f>
        <v>22100.5</v>
      </c>
      <c r="E33" s="97">
        <f t="shared" ref="E33:X33" si="1">IF(SUM(E5)=0,":",SUM(E5))</f>
        <v>21151</v>
      </c>
      <c r="F33" s="97">
        <f t="shared" si="1"/>
        <v>19306.9375</v>
      </c>
      <c r="G33" s="97">
        <f t="shared" si="1"/>
        <v>19106.9375</v>
      </c>
      <c r="H33" s="97">
        <f t="shared" si="1"/>
        <v>18806.9375</v>
      </c>
      <c r="I33" s="97">
        <f t="shared" si="1"/>
        <v>18861</v>
      </c>
      <c r="J33" s="97">
        <f t="shared" si="1"/>
        <v>18266</v>
      </c>
      <c r="K33" s="97">
        <f t="shared" si="1"/>
        <v>20117</v>
      </c>
      <c r="L33" s="97">
        <f t="shared" si="1"/>
        <v>18781</v>
      </c>
      <c r="M33" s="97">
        <f t="shared" si="1"/>
        <v>19443</v>
      </c>
      <c r="N33" s="97">
        <f t="shared" si="1"/>
        <v>18352</v>
      </c>
      <c r="O33" s="97">
        <f t="shared" si="1"/>
        <v>15769</v>
      </c>
      <c r="P33" s="97">
        <f t="shared" si="1"/>
        <v>17459</v>
      </c>
      <c r="Q33" s="97">
        <f t="shared" si="1"/>
        <v>16935.5</v>
      </c>
      <c r="R33" s="97">
        <f t="shared" si="1"/>
        <v>18727.5</v>
      </c>
      <c r="S33" s="97">
        <f t="shared" si="1"/>
        <v>17745.25</v>
      </c>
      <c r="T33" s="97">
        <f t="shared" si="1"/>
        <v>17481.75</v>
      </c>
      <c r="U33" s="97">
        <f t="shared" si="1"/>
        <v>13695.25</v>
      </c>
      <c r="V33" s="97">
        <f t="shared" si="1"/>
        <v>13891.5</v>
      </c>
      <c r="W33" s="97">
        <f t="shared" si="1"/>
        <v>13264.249999999998</v>
      </c>
      <c r="X33" s="97" t="str">
        <f t="shared" si="1"/>
        <v>:</v>
      </c>
      <c r="Y33" s="91"/>
    </row>
    <row r="34" spans="1:25" ht="24.75" customHeight="1">
      <c r="A34" s="59"/>
      <c r="B34" s="60" t="s">
        <v>66</v>
      </c>
      <c r="C34" s="88" t="str">
        <f>'NA1'!C34</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D34" s="97">
        <f>IF(SUM(D6:D9)=0,":",SUM(D6:D9))</f>
        <v>46680.191243314264</v>
      </c>
      <c r="E34" s="97">
        <f t="shared" ref="E34:X34" si="2">IF(SUM(E6:E9)=0,":",SUM(E6:E9))</f>
        <v>44822.313789847147</v>
      </c>
      <c r="F34" s="97">
        <f t="shared" si="2"/>
        <v>43374.160851645604</v>
      </c>
      <c r="G34" s="97">
        <f t="shared" si="2"/>
        <v>42345.131646234717</v>
      </c>
      <c r="H34" s="97">
        <f t="shared" si="2"/>
        <v>40732.71530336835</v>
      </c>
      <c r="I34" s="97">
        <f t="shared" si="2"/>
        <v>39332.174586436195</v>
      </c>
      <c r="J34" s="97">
        <f t="shared" si="2"/>
        <v>37771.764457373902</v>
      </c>
      <c r="K34" s="97">
        <f t="shared" si="2"/>
        <v>37168.986151561439</v>
      </c>
      <c r="L34" s="97">
        <f t="shared" si="2"/>
        <v>38370.846072731394</v>
      </c>
      <c r="M34" s="97">
        <f t="shared" si="2"/>
        <v>39374.908733107921</v>
      </c>
      <c r="N34" s="97">
        <f t="shared" si="2"/>
        <v>39769.765544886031</v>
      </c>
      <c r="O34" s="97">
        <f t="shared" si="2"/>
        <v>40245.421849201361</v>
      </c>
      <c r="P34" s="97">
        <f t="shared" si="2"/>
        <v>40793.256120233556</v>
      </c>
      <c r="Q34" s="97">
        <f t="shared" si="2"/>
        <v>40793.785694937571</v>
      </c>
      <c r="R34" s="97">
        <f t="shared" si="2"/>
        <v>40187.588868908395</v>
      </c>
      <c r="S34" s="97">
        <f t="shared" si="2"/>
        <v>39314.027075578342</v>
      </c>
      <c r="T34" s="97">
        <f t="shared" si="2"/>
        <v>37900</v>
      </c>
      <c r="U34" s="97">
        <f t="shared" si="2"/>
        <v>35736.75</v>
      </c>
      <c r="V34" s="97">
        <f t="shared" si="2"/>
        <v>31838.25</v>
      </c>
      <c r="W34" s="97">
        <f t="shared" si="2"/>
        <v>30843.175215594762</v>
      </c>
      <c r="X34" s="97" t="str">
        <f t="shared" si="2"/>
        <v>:</v>
      </c>
      <c r="Y34" s="92"/>
    </row>
    <row r="35" spans="1:25" ht="24.75" customHeight="1">
      <c r="A35" s="59"/>
      <c r="B35" s="61" t="s">
        <v>5</v>
      </c>
      <c r="C35" s="88" t="str">
        <f>'NA1'!C35</f>
        <v>Μεταποιητικές βιομηχανίες</v>
      </c>
      <c r="D35" s="97">
        <f>IF(D7=0,":",D7)</f>
        <v>43380.191243314264</v>
      </c>
      <c r="E35" s="97">
        <f t="shared" ref="E35:X35" si="3">IF(E7=0,":",E7)</f>
        <v>41539.413789847145</v>
      </c>
      <c r="F35" s="97">
        <f t="shared" si="3"/>
        <v>40149.160851645604</v>
      </c>
      <c r="G35" s="97">
        <f t="shared" si="3"/>
        <v>38945.131646234717</v>
      </c>
      <c r="H35" s="97">
        <f t="shared" si="3"/>
        <v>37332.71530336835</v>
      </c>
      <c r="I35" s="97">
        <f t="shared" si="3"/>
        <v>35933.593017107465</v>
      </c>
      <c r="J35" s="97">
        <f t="shared" si="3"/>
        <v>34316.24533942702</v>
      </c>
      <c r="K35" s="97">
        <f t="shared" si="3"/>
        <v>33712.107711705656</v>
      </c>
      <c r="L35" s="97">
        <f t="shared" si="3"/>
        <v>34670.606144911864</v>
      </c>
      <c r="M35" s="97">
        <f t="shared" si="3"/>
        <v>35556.455648958894</v>
      </c>
      <c r="N35" s="97">
        <f t="shared" si="3"/>
        <v>35790.291209625371</v>
      </c>
      <c r="O35" s="97">
        <f t="shared" si="3"/>
        <v>36117.711127105358</v>
      </c>
      <c r="P35" s="97">
        <f t="shared" si="3"/>
        <v>36449.9776280039</v>
      </c>
      <c r="Q35" s="97">
        <f t="shared" si="3"/>
        <v>36477.739468023807</v>
      </c>
      <c r="R35" s="97">
        <f t="shared" si="3"/>
        <v>35699.756937385449</v>
      </c>
      <c r="S35" s="97">
        <f t="shared" si="3"/>
        <v>34615.228133418808</v>
      </c>
      <c r="T35" s="97">
        <f t="shared" si="3"/>
        <v>33165.75</v>
      </c>
      <c r="U35" s="97">
        <f t="shared" si="3"/>
        <v>31044.75</v>
      </c>
      <c r="V35" s="97">
        <f t="shared" si="3"/>
        <v>27366.25</v>
      </c>
      <c r="W35" s="97">
        <f t="shared" si="3"/>
        <v>26551.165215594763</v>
      </c>
      <c r="X35" s="97" t="str">
        <f t="shared" si="3"/>
        <v>:</v>
      </c>
      <c r="Y35" s="92"/>
    </row>
    <row r="36" spans="1:25" ht="24.75" customHeight="1">
      <c r="A36" s="59"/>
      <c r="B36" s="61" t="s">
        <v>10</v>
      </c>
      <c r="C36" s="88" t="str">
        <f>'NA1'!C36</f>
        <v>Κατασκευές</v>
      </c>
      <c r="D36" s="97">
        <f>IF(SUM(D10)=0,":",SUM(D10))</f>
        <v>28941.215400153469</v>
      </c>
      <c r="E36" s="97">
        <f t="shared" ref="E36:X36" si="4">IF(SUM(E10)=0,":",SUM(E10))</f>
        <v>28590.171473845759</v>
      </c>
      <c r="F36" s="97">
        <f t="shared" si="4"/>
        <v>28244.680047538044</v>
      </c>
      <c r="G36" s="97">
        <f t="shared" si="4"/>
        <v>27500.938621230336</v>
      </c>
      <c r="H36" s="97">
        <f t="shared" si="4"/>
        <v>27599.188621230336</v>
      </c>
      <c r="I36" s="97">
        <f t="shared" si="4"/>
        <v>27438.435170089953</v>
      </c>
      <c r="J36" s="97">
        <f t="shared" si="4"/>
        <v>28606.278427812897</v>
      </c>
      <c r="K36" s="97">
        <f t="shared" si="4"/>
        <v>29982.8408962752</v>
      </c>
      <c r="L36" s="97">
        <f t="shared" si="4"/>
        <v>32901.367532328557</v>
      </c>
      <c r="M36" s="97">
        <f t="shared" si="4"/>
        <v>34883.458265202877</v>
      </c>
      <c r="N36" s="97">
        <f t="shared" si="4"/>
        <v>36975.125075560572</v>
      </c>
      <c r="O36" s="97">
        <f t="shared" si="4"/>
        <v>38451.186795344249</v>
      </c>
      <c r="P36" s="97">
        <f t="shared" si="4"/>
        <v>40387.229071027745</v>
      </c>
      <c r="Q36" s="97">
        <f t="shared" si="4"/>
        <v>41325.935796345439</v>
      </c>
      <c r="R36" s="97">
        <f t="shared" si="4"/>
        <v>39373.782931845504</v>
      </c>
      <c r="S36" s="97">
        <f t="shared" si="4"/>
        <v>37103.392927884001</v>
      </c>
      <c r="T36" s="97">
        <f t="shared" si="4"/>
        <v>35287.25</v>
      </c>
      <c r="U36" s="97">
        <f t="shared" si="4"/>
        <v>30052.5</v>
      </c>
      <c r="V36" s="97">
        <f t="shared" si="4"/>
        <v>25125</v>
      </c>
      <c r="W36" s="97">
        <f t="shared" si="4"/>
        <v>22304.035000000003</v>
      </c>
      <c r="X36" s="97" t="str">
        <f t="shared" si="4"/>
        <v>:</v>
      </c>
      <c r="Y36" s="92"/>
    </row>
    <row r="37" spans="1:25" ht="24.75" customHeight="1">
      <c r="A37" s="59"/>
      <c r="B37" s="61" t="s">
        <v>23</v>
      </c>
      <c r="C37" s="88" t="str">
        <f>'NA1'!C37</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D37" s="97">
        <f>IF(SUM(D11:D13)=0,":",SUM(D11:D13))</f>
        <v>97824.899854129311</v>
      </c>
      <c r="E37" s="97">
        <f t="shared" ref="E37:X37" si="5">IF(SUM(E11:E13)=0,":",SUM(E11:E13))</f>
        <v>98364.31905605983</v>
      </c>
      <c r="F37" s="97">
        <f t="shared" si="5"/>
        <v>99678.398884189373</v>
      </c>
      <c r="G37" s="97">
        <f t="shared" si="5"/>
        <v>102170.01330695798</v>
      </c>
      <c r="H37" s="97">
        <f t="shared" si="5"/>
        <v>104702.51074895666</v>
      </c>
      <c r="I37" s="97">
        <f t="shared" si="5"/>
        <v>107891.91822923184</v>
      </c>
      <c r="J37" s="97">
        <f t="shared" si="5"/>
        <v>110577.53396079101</v>
      </c>
      <c r="K37" s="97">
        <f t="shared" si="5"/>
        <v>110475.72578442574</v>
      </c>
      <c r="L37" s="97">
        <f t="shared" si="5"/>
        <v>114303.46793894051</v>
      </c>
      <c r="M37" s="97">
        <f t="shared" si="5"/>
        <v>118788.1048571296</v>
      </c>
      <c r="N37" s="97">
        <f t="shared" si="5"/>
        <v>123570.41199259208</v>
      </c>
      <c r="O37" s="97">
        <f t="shared" si="5"/>
        <v>126713.1764461298</v>
      </c>
      <c r="P37" s="97">
        <f t="shared" si="5"/>
        <v>129389.55504123788</v>
      </c>
      <c r="Q37" s="97">
        <f t="shared" si="5"/>
        <v>132018.74173358933</v>
      </c>
      <c r="R37" s="97">
        <f t="shared" si="5"/>
        <v>126702.24450766269</v>
      </c>
      <c r="S37" s="97">
        <f t="shared" si="5"/>
        <v>126322.38921375389</v>
      </c>
      <c r="T37" s="97">
        <f t="shared" si="5"/>
        <v>126933.75</v>
      </c>
      <c r="U37" s="97">
        <f t="shared" si="5"/>
        <v>123454.75</v>
      </c>
      <c r="V37" s="97">
        <f t="shared" si="5"/>
        <v>118462.25</v>
      </c>
      <c r="W37" s="97">
        <f t="shared" si="5"/>
        <v>119181.07725</v>
      </c>
      <c r="X37" s="97" t="str">
        <f t="shared" si="5"/>
        <v>:</v>
      </c>
      <c r="Y37" s="92"/>
    </row>
    <row r="38" spans="1:25" ht="24.75" customHeight="1">
      <c r="A38" s="60"/>
      <c r="B38" s="61" t="s">
        <v>15</v>
      </c>
      <c r="C38" s="88" t="str">
        <f>'NA1'!C38</f>
        <v>Ενημέρωση και επικοινωνία</v>
      </c>
      <c r="D38" s="97">
        <f>IF(SUM(D14)=0,":",SUM(D14))</f>
        <v>5086.0359014424093</v>
      </c>
      <c r="E38" s="97">
        <f t="shared" ref="E38:X40" si="6">IF(SUM(E14)=0,":",SUM(E14))</f>
        <v>5371.3511558261407</v>
      </c>
      <c r="F38" s="97">
        <f t="shared" si="6"/>
        <v>5692.2436160043908</v>
      </c>
      <c r="G38" s="97">
        <f t="shared" si="6"/>
        <v>5838.372879756309</v>
      </c>
      <c r="H38" s="97">
        <f t="shared" si="6"/>
        <v>6179.6095658816548</v>
      </c>
      <c r="I38" s="97">
        <f t="shared" si="6"/>
        <v>6537.0337288591199</v>
      </c>
      <c r="J38" s="97">
        <f t="shared" si="6"/>
        <v>7017.0948918855347</v>
      </c>
      <c r="K38" s="97">
        <f t="shared" si="6"/>
        <v>7383.7730113064945</v>
      </c>
      <c r="L38" s="97">
        <f t="shared" si="6"/>
        <v>7651.6268915666215</v>
      </c>
      <c r="M38" s="97">
        <f t="shared" si="6"/>
        <v>8171.2405154692215</v>
      </c>
      <c r="N38" s="97">
        <f t="shared" si="6"/>
        <v>8705.31982757679</v>
      </c>
      <c r="O38" s="97">
        <f t="shared" si="6"/>
        <v>8830.9927180370687</v>
      </c>
      <c r="P38" s="97">
        <f t="shared" si="6"/>
        <v>9364.8410940560789</v>
      </c>
      <c r="Q38" s="97">
        <f t="shared" si="6"/>
        <v>9168.348288239571</v>
      </c>
      <c r="R38" s="97">
        <f t="shared" si="6"/>
        <v>9241.1771546396831</v>
      </c>
      <c r="S38" s="97">
        <f t="shared" si="6"/>
        <v>9226.6234262770522</v>
      </c>
      <c r="T38" s="97">
        <f t="shared" si="6"/>
        <v>9478.25</v>
      </c>
      <c r="U38" s="97">
        <f t="shared" si="6"/>
        <v>9159.75</v>
      </c>
      <c r="V38" s="97">
        <f t="shared" si="6"/>
        <v>8779.75</v>
      </c>
      <c r="W38" s="97">
        <f t="shared" si="6"/>
        <v>8742.153926470588</v>
      </c>
      <c r="X38" s="97" t="str">
        <f t="shared" si="6"/>
        <v>:</v>
      </c>
      <c r="Y38" s="92"/>
    </row>
    <row r="39" spans="1:25" ht="24.75" customHeight="1">
      <c r="A39" s="62"/>
      <c r="B39" s="61" t="s">
        <v>16</v>
      </c>
      <c r="C39" s="88" t="str">
        <f>'NA1'!C39</f>
        <v>Χρηματοπιστωτικές και ασφαλιστικές δραστηριότητες</v>
      </c>
      <c r="D39" s="97">
        <f>IF(SUM(D15)=0,":",SUM(D15))</f>
        <v>12742.012500000001</v>
      </c>
      <c r="E39" s="97">
        <f t="shared" si="6"/>
        <v>13250.0625</v>
      </c>
      <c r="F39" s="97">
        <f t="shared" si="6"/>
        <v>13677.5</v>
      </c>
      <c r="G39" s="97">
        <f t="shared" si="6"/>
        <v>14125</v>
      </c>
      <c r="H39" s="97">
        <f t="shared" si="6"/>
        <v>15699.975000000002</v>
      </c>
      <c r="I39" s="97">
        <f t="shared" si="6"/>
        <v>16600.022200913168</v>
      </c>
      <c r="J39" s="97">
        <f t="shared" si="6"/>
        <v>16241.160135951608</v>
      </c>
      <c r="K39" s="97">
        <f t="shared" si="6"/>
        <v>15849.479572053267</v>
      </c>
      <c r="L39" s="97">
        <f t="shared" si="6"/>
        <v>15999.33250494648</v>
      </c>
      <c r="M39" s="97">
        <f t="shared" si="6"/>
        <v>16230.505937909507</v>
      </c>
      <c r="N39" s="97">
        <f t="shared" si="6"/>
        <v>16613.665263300576</v>
      </c>
      <c r="O39" s="97">
        <f t="shared" si="6"/>
        <v>17128.960434093769</v>
      </c>
      <c r="P39" s="97">
        <f t="shared" si="6"/>
        <v>17803.901208516661</v>
      </c>
      <c r="Q39" s="97">
        <f t="shared" si="6"/>
        <v>18275</v>
      </c>
      <c r="R39" s="97">
        <f t="shared" si="6"/>
        <v>18495</v>
      </c>
      <c r="S39" s="97">
        <f t="shared" si="6"/>
        <v>18782.5</v>
      </c>
      <c r="T39" s="97">
        <f t="shared" si="6"/>
        <v>19255</v>
      </c>
      <c r="U39" s="97">
        <f t="shared" si="6"/>
        <v>19172.5</v>
      </c>
      <c r="V39" s="97">
        <f t="shared" si="6"/>
        <v>18600</v>
      </c>
      <c r="W39" s="97">
        <f t="shared" si="6"/>
        <v>18056.172575000001</v>
      </c>
      <c r="X39" s="97" t="str">
        <f t="shared" si="6"/>
        <v>:</v>
      </c>
      <c r="Y39" s="92"/>
    </row>
    <row r="40" spans="1:25" ht="24.75" customHeight="1">
      <c r="A40" s="62"/>
      <c r="B40" s="61" t="s">
        <v>17</v>
      </c>
      <c r="C40" s="88" t="str">
        <f>'NA1'!C40</f>
        <v>Διαχείριση ακίνητης περιουσίας</v>
      </c>
      <c r="D40" s="97">
        <f>IF(SUM(D16)=0,":",SUM(D16))</f>
        <v>862.83056214162843</v>
      </c>
      <c r="E40" s="97">
        <f t="shared" si="6"/>
        <v>908.24269699118781</v>
      </c>
      <c r="F40" s="97">
        <f t="shared" si="6"/>
        <v>953.65483184074719</v>
      </c>
      <c r="G40" s="97">
        <f t="shared" si="6"/>
        <v>999.06696669030657</v>
      </c>
      <c r="H40" s="97">
        <f t="shared" si="6"/>
        <v>999.06696669030657</v>
      </c>
      <c r="I40" s="97">
        <f t="shared" si="6"/>
        <v>1031.7640168691319</v>
      </c>
      <c r="J40" s="97">
        <f t="shared" si="6"/>
        <v>1125.9572327733649</v>
      </c>
      <c r="K40" s="97">
        <f t="shared" si="6"/>
        <v>1197.4503598485098</v>
      </c>
      <c r="L40" s="97">
        <f t="shared" si="6"/>
        <v>1326.9357225647541</v>
      </c>
      <c r="M40" s="97">
        <f t="shared" si="6"/>
        <v>1427.8866156703627</v>
      </c>
      <c r="N40" s="97">
        <f t="shared" si="6"/>
        <v>1542.8980412729761</v>
      </c>
      <c r="O40" s="97">
        <f t="shared" si="6"/>
        <v>1635.5180366068817</v>
      </c>
      <c r="P40" s="97">
        <f t="shared" si="6"/>
        <v>1748.324114583198</v>
      </c>
      <c r="Q40" s="97">
        <f t="shared" si="6"/>
        <v>1766</v>
      </c>
      <c r="R40" s="97">
        <f t="shared" si="6"/>
        <v>1736</v>
      </c>
      <c r="S40" s="97">
        <f t="shared" si="6"/>
        <v>1588.5</v>
      </c>
      <c r="T40" s="97">
        <f t="shared" si="6"/>
        <v>1593.5</v>
      </c>
      <c r="U40" s="97">
        <f t="shared" si="6"/>
        <v>1523.5</v>
      </c>
      <c r="V40" s="97">
        <f t="shared" si="6"/>
        <v>1468.5</v>
      </c>
      <c r="W40" s="97">
        <f t="shared" si="6"/>
        <v>1498.5374999999999</v>
      </c>
      <c r="X40" s="97" t="str">
        <f t="shared" si="6"/>
        <v>:</v>
      </c>
      <c r="Y40" s="92"/>
    </row>
    <row r="41" spans="1:25" ht="24.75" customHeight="1">
      <c r="A41" s="62"/>
      <c r="B41" s="61" t="s">
        <v>67</v>
      </c>
      <c r="C41" s="88" t="str">
        <f>'NA1'!C41</f>
        <v xml:space="preserve">"Επαγγελματικές, επιστημονικές και τεχνικές δραστηριότητες" "Διοικητικές και υποστηρικτικές δραστηριότητες" </v>
      </c>
      <c r="D41" s="97">
        <f>IF(SUM(D17:D18)=0,":",SUM(D17:D18))</f>
        <v>13897.584761687252</v>
      </c>
      <c r="E41" s="97">
        <f t="shared" ref="E41:X41" si="7">IF(SUM(E17:E18)=0,":",SUM(E17:E18))</f>
        <v>14236.968693001016</v>
      </c>
      <c r="F41" s="97">
        <f t="shared" si="7"/>
        <v>14571.704820568651</v>
      </c>
      <c r="G41" s="97">
        <f t="shared" si="7"/>
        <v>15119.879394722349</v>
      </c>
      <c r="H41" s="97">
        <f t="shared" si="7"/>
        <v>15444.238113324947</v>
      </c>
      <c r="I41" s="97">
        <f t="shared" si="7"/>
        <v>15871.984731888992</v>
      </c>
      <c r="J41" s="97">
        <f t="shared" si="7"/>
        <v>16591.117670976473</v>
      </c>
      <c r="K41" s="97">
        <f t="shared" si="7"/>
        <v>17124.272057475544</v>
      </c>
      <c r="L41" s="97">
        <f t="shared" si="7"/>
        <v>18183.584529347299</v>
      </c>
      <c r="M41" s="97">
        <f t="shared" si="7"/>
        <v>19024.576997571017</v>
      </c>
      <c r="N41" s="97">
        <f t="shared" si="7"/>
        <v>19989.28600328209</v>
      </c>
      <c r="O41" s="97">
        <f t="shared" si="7"/>
        <v>20942.721813745087</v>
      </c>
      <c r="P41" s="97">
        <f t="shared" si="7"/>
        <v>22246.032735595443</v>
      </c>
      <c r="Q41" s="97">
        <f t="shared" si="7"/>
        <v>22408.448537539985</v>
      </c>
      <c r="R41" s="97">
        <f t="shared" si="7"/>
        <v>22494.921292274543</v>
      </c>
      <c r="S41" s="97">
        <f t="shared" si="7"/>
        <v>23121.097756391489</v>
      </c>
      <c r="T41" s="97">
        <f t="shared" si="7"/>
        <v>23967.75</v>
      </c>
      <c r="U41" s="97">
        <f t="shared" si="7"/>
        <v>24463.75</v>
      </c>
      <c r="V41" s="97">
        <f t="shared" si="7"/>
        <v>23553.75</v>
      </c>
      <c r="W41" s="97">
        <f t="shared" si="7"/>
        <v>24157.9339515553</v>
      </c>
      <c r="X41" s="97" t="str">
        <f t="shared" si="7"/>
        <v>:</v>
      </c>
      <c r="Y41" s="92"/>
    </row>
    <row r="42" spans="1:25" ht="24.75" customHeight="1">
      <c r="A42" s="62"/>
      <c r="B42" s="61" t="s">
        <v>68</v>
      </c>
      <c r="C42" s="88" t="str">
        <f>'NA1'!C42</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D42" s="97">
        <f>IF(SUM(D19:D21)=0,":",SUM(D19:D21))</f>
        <v>51767.642454433786</v>
      </c>
      <c r="E42" s="97">
        <f t="shared" ref="E42:X42" si="8">IF(SUM(E19:E21)=0,":",SUM(E19:E21))</f>
        <v>53635.826449685381</v>
      </c>
      <c r="F42" s="97">
        <f t="shared" si="8"/>
        <v>55831.358141610501</v>
      </c>
      <c r="G42" s="97">
        <f t="shared" si="8"/>
        <v>58055.772245551067</v>
      </c>
      <c r="H42" s="97">
        <f t="shared" si="8"/>
        <v>59732.165766097576</v>
      </c>
      <c r="I42" s="97">
        <f t="shared" si="8"/>
        <v>60516.681298714881</v>
      </c>
      <c r="J42" s="97">
        <f t="shared" si="8"/>
        <v>62454.400066479371</v>
      </c>
      <c r="K42" s="97">
        <f t="shared" si="8"/>
        <v>64594.523673483433</v>
      </c>
      <c r="L42" s="97">
        <f t="shared" si="8"/>
        <v>66082.630341341763</v>
      </c>
      <c r="M42" s="97">
        <f t="shared" si="8"/>
        <v>67254.753495036261</v>
      </c>
      <c r="N42" s="97">
        <f t="shared" si="8"/>
        <v>69574.793432729406</v>
      </c>
      <c r="O42" s="97">
        <f t="shared" si="8"/>
        <v>70698.940962661494</v>
      </c>
      <c r="P42" s="97">
        <f t="shared" si="8"/>
        <v>72726.294884283285</v>
      </c>
      <c r="Q42" s="97">
        <f t="shared" si="8"/>
        <v>74363.769344536558</v>
      </c>
      <c r="R42" s="97">
        <f t="shared" si="8"/>
        <v>76320.382890841414</v>
      </c>
      <c r="S42" s="97">
        <f t="shared" si="8"/>
        <v>77111.729158453527</v>
      </c>
      <c r="T42" s="97">
        <f t="shared" si="8"/>
        <v>78760.25</v>
      </c>
      <c r="U42" s="97">
        <f t="shared" si="8"/>
        <v>78415</v>
      </c>
      <c r="V42" s="97">
        <f t="shared" si="8"/>
        <v>77646</v>
      </c>
      <c r="W42" s="97">
        <f t="shared" si="8"/>
        <v>76954.13</v>
      </c>
      <c r="X42" s="97" t="str">
        <f t="shared" si="8"/>
        <v>:</v>
      </c>
      <c r="Y42" s="92"/>
    </row>
    <row r="43" spans="1:25" ht="24.75" customHeight="1">
      <c r="A43" s="62"/>
      <c r="B43" s="61" t="s">
        <v>69</v>
      </c>
      <c r="C43" s="88" t="str">
        <f>'NA1'!C43</f>
        <v xml:space="preserve">"Τέχνες, διασκέδαση και ψυχαγωγία" "Άλλες δραστηριότητες παροχής υπηρεσιών"  "Δραστηριότητες νοικοκυριών ως εργοδοτών" </v>
      </c>
      <c r="D43" s="97">
        <f>IF(SUM(D22:D24)=0,":",SUM(D22:D24))</f>
        <v>16033.282322697873</v>
      </c>
      <c r="E43" s="97">
        <f t="shared" ref="E43:X43" si="9">IF(SUM(E22:E24)=0,":",SUM(E22:E24))</f>
        <v>17170.519184743542</v>
      </c>
      <c r="F43" s="97">
        <f t="shared" si="9"/>
        <v>17994.323806602682</v>
      </c>
      <c r="G43" s="97">
        <f t="shared" si="9"/>
        <v>18761.964938856934</v>
      </c>
      <c r="H43" s="97">
        <f t="shared" si="9"/>
        <v>19740.699914450175</v>
      </c>
      <c r="I43" s="97">
        <f t="shared" si="9"/>
        <v>20679.617740040954</v>
      </c>
      <c r="J43" s="97">
        <f t="shared" si="9"/>
        <v>22910.082921042347</v>
      </c>
      <c r="K43" s="97">
        <f t="shared" si="9"/>
        <v>24388.927650313457</v>
      </c>
      <c r="L43" s="97">
        <f t="shared" si="9"/>
        <v>26490.547197955533</v>
      </c>
      <c r="M43" s="97">
        <f t="shared" si="9"/>
        <v>29009.889086943993</v>
      </c>
      <c r="N43" s="97">
        <f t="shared" si="9"/>
        <v>30961.338953904436</v>
      </c>
      <c r="O43" s="97">
        <f t="shared" si="9"/>
        <v>32311.117615510739</v>
      </c>
      <c r="P43" s="97">
        <f t="shared" si="9"/>
        <v>33586.782596369587</v>
      </c>
      <c r="Q43" s="97">
        <f t="shared" si="9"/>
        <v>36252.258314803148</v>
      </c>
      <c r="R43" s="97">
        <f t="shared" si="9"/>
        <v>38340.89869387912</v>
      </c>
      <c r="S43" s="97">
        <f t="shared" si="9"/>
        <v>40582.003577429467</v>
      </c>
      <c r="T43" s="97">
        <f t="shared" si="9"/>
        <v>42000.75</v>
      </c>
      <c r="U43" s="97">
        <f t="shared" si="9"/>
        <v>40680.75</v>
      </c>
      <c r="V43" s="97">
        <f t="shared" si="9"/>
        <v>37270.6</v>
      </c>
      <c r="W43" s="97">
        <f t="shared" si="9"/>
        <v>34959.503340000003</v>
      </c>
      <c r="X43" s="97" t="str">
        <f t="shared" si="9"/>
        <v>:</v>
      </c>
      <c r="Y43" s="92"/>
    </row>
    <row r="44" spans="1:25" ht="12.75">
      <c r="B44" s="55" t="str">
        <f>""</f>
        <v/>
      </c>
      <c r="C44" s="55" t="str">
        <f>""</f>
        <v/>
      </c>
      <c r="D44" s="55" t="str">
        <f>""</f>
        <v/>
      </c>
      <c r="E44" s="55" t="str">
        <f>""</f>
        <v/>
      </c>
      <c r="F44" s="55" t="str">
        <f>""</f>
        <v/>
      </c>
      <c r="G44" s="55" t="str">
        <f>""</f>
        <v/>
      </c>
      <c r="H44" s="55" t="str">
        <f>""</f>
        <v/>
      </c>
      <c r="I44" s="55" t="str">
        <f>""</f>
        <v/>
      </c>
      <c r="J44" s="55" t="str">
        <f>""</f>
        <v/>
      </c>
      <c r="K44" s="55" t="str">
        <f>""</f>
        <v/>
      </c>
      <c r="L44" s="55" t="str">
        <f>""</f>
        <v/>
      </c>
      <c r="M44" s="55" t="str">
        <f>""</f>
        <v/>
      </c>
      <c r="N44" s="55" t="str">
        <f>""</f>
        <v/>
      </c>
      <c r="O44" s="55" t="str">
        <f>""</f>
        <v/>
      </c>
      <c r="P44" s="55" t="str">
        <f>""</f>
        <v/>
      </c>
      <c r="Q44" s="55" t="str">
        <f>""</f>
        <v/>
      </c>
      <c r="R44" s="55" t="str">
        <f>""</f>
        <v/>
      </c>
      <c r="S44" s="55" t="str">
        <f>""</f>
        <v/>
      </c>
      <c r="T44" s="55" t="str">
        <f>""</f>
        <v/>
      </c>
      <c r="U44" s="55" t="str">
        <f>""</f>
        <v/>
      </c>
      <c r="V44" s="55" t="str">
        <f>""</f>
        <v/>
      </c>
      <c r="W44" s="55" t="str">
        <f>""</f>
        <v/>
      </c>
      <c r="X44" s="55" t="str">
        <f>""</f>
        <v/>
      </c>
    </row>
    <row r="45" spans="1:25" ht="24.75" customHeight="1">
      <c r="A45" s="63"/>
      <c r="B45" s="61" t="s">
        <v>140</v>
      </c>
      <c r="C45" s="88" t="str">
        <f>'NA1'!C45</f>
        <v>Πρωτογενής Τομέας</v>
      </c>
      <c r="D45" s="97">
        <f>IF(SUM(D5:D6)=0,":",SUM(D5:D6))</f>
        <v>22800.5</v>
      </c>
      <c r="E45" s="97">
        <f t="shared" ref="E45:X45" si="10">IF(SUM(E5:E6)=0,":",SUM(E5:E6))</f>
        <v>21833.9</v>
      </c>
      <c r="F45" s="97">
        <f t="shared" si="10"/>
        <v>19906.9375</v>
      </c>
      <c r="G45" s="97">
        <f t="shared" si="10"/>
        <v>19706.9375</v>
      </c>
      <c r="H45" s="97">
        <f t="shared" si="10"/>
        <v>19406.9375</v>
      </c>
      <c r="I45" s="97">
        <f t="shared" si="10"/>
        <v>19460.641393168033</v>
      </c>
      <c r="J45" s="97">
        <f t="shared" si="10"/>
        <v>18853.862324835078</v>
      </c>
      <c r="K45" s="97">
        <f t="shared" si="10"/>
        <v>20703.862195718175</v>
      </c>
      <c r="L45" s="97">
        <f t="shared" si="10"/>
        <v>19381.785272732963</v>
      </c>
      <c r="M45" s="97">
        <f t="shared" si="10"/>
        <v>20048.360692207705</v>
      </c>
      <c r="N45" s="97">
        <f t="shared" si="10"/>
        <v>18915.647453077516</v>
      </c>
      <c r="O45" s="97">
        <f t="shared" si="10"/>
        <v>16343.991305413465</v>
      </c>
      <c r="P45" s="97">
        <f t="shared" si="10"/>
        <v>18110.491489671775</v>
      </c>
      <c r="Q45" s="97">
        <f t="shared" si="10"/>
        <v>17573.25</v>
      </c>
      <c r="R45" s="97">
        <f t="shared" si="10"/>
        <v>19390.25</v>
      </c>
      <c r="S45" s="97">
        <f t="shared" si="10"/>
        <v>18428.25</v>
      </c>
      <c r="T45" s="97">
        <f t="shared" si="10"/>
        <v>18214.75</v>
      </c>
      <c r="U45" s="97">
        <f t="shared" si="10"/>
        <v>14456.5</v>
      </c>
      <c r="V45" s="97">
        <f t="shared" si="10"/>
        <v>14624</v>
      </c>
      <c r="W45" s="97">
        <f t="shared" si="10"/>
        <v>13855.249999999998</v>
      </c>
      <c r="X45" s="97" t="str">
        <f t="shared" si="10"/>
        <v>:</v>
      </c>
    </row>
    <row r="46" spans="1:25" s="66" customFormat="1" ht="24.75" customHeight="1">
      <c r="A46" s="64"/>
      <c r="B46" s="60" t="s">
        <v>141</v>
      </c>
      <c r="C46" s="88" t="str">
        <f>'NA1'!C46</f>
        <v>Δευτερογενής Τομέας</v>
      </c>
      <c r="D46" s="97">
        <f>IF(SUM(D7:D10)=0,":",SUM(D7:D10))</f>
        <v>74921.406643467737</v>
      </c>
      <c r="E46" s="97">
        <f t="shared" ref="E46:X46" si="11">IF(SUM(E7:E10)=0,":",SUM(E7:E10))</f>
        <v>72729.585263692905</v>
      </c>
      <c r="F46" s="97">
        <f t="shared" si="11"/>
        <v>71018.840899183648</v>
      </c>
      <c r="G46" s="97">
        <f t="shared" si="11"/>
        <v>69246.070267465053</v>
      </c>
      <c r="H46" s="97">
        <f t="shared" si="11"/>
        <v>67731.903924598679</v>
      </c>
      <c r="I46" s="97">
        <f t="shared" si="11"/>
        <v>66170.968363358115</v>
      </c>
      <c r="J46" s="97">
        <f t="shared" si="11"/>
        <v>65790.180560351728</v>
      </c>
      <c r="K46" s="97">
        <f t="shared" si="11"/>
        <v>66564.964852118457</v>
      </c>
      <c r="L46" s="97">
        <f t="shared" si="11"/>
        <v>70671.428332326992</v>
      </c>
      <c r="M46" s="97">
        <f t="shared" si="11"/>
        <v>73653.006306103081</v>
      </c>
      <c r="N46" s="97">
        <f t="shared" si="11"/>
        <v>76181.243167369088</v>
      </c>
      <c r="O46" s="97">
        <f t="shared" si="11"/>
        <v>78121.61733913215</v>
      </c>
      <c r="P46" s="97">
        <f t="shared" si="11"/>
        <v>80528.993701589527</v>
      </c>
      <c r="Q46" s="97">
        <f t="shared" si="11"/>
        <v>81481.97149128301</v>
      </c>
      <c r="R46" s="97">
        <f t="shared" si="11"/>
        <v>78898.621800753899</v>
      </c>
      <c r="S46" s="97">
        <f t="shared" si="11"/>
        <v>75734.42000346235</v>
      </c>
      <c r="T46" s="97">
        <f t="shared" si="11"/>
        <v>72454.25</v>
      </c>
      <c r="U46" s="97">
        <f t="shared" si="11"/>
        <v>65028</v>
      </c>
      <c r="V46" s="97">
        <f t="shared" si="11"/>
        <v>56230.75</v>
      </c>
      <c r="W46" s="97">
        <f t="shared" si="11"/>
        <v>52556.210215594765</v>
      </c>
      <c r="X46" s="97" t="str">
        <f t="shared" si="11"/>
        <v>:</v>
      </c>
    </row>
    <row r="47" spans="1:25" s="66" customFormat="1" ht="24.75" customHeight="1">
      <c r="A47" s="64"/>
      <c r="B47" s="61" t="s">
        <v>142</v>
      </c>
      <c r="C47" s="88" t="str">
        <f>'NA1'!C47</f>
        <v>Τριτογενής Τομέας</v>
      </c>
      <c r="D47" s="97">
        <f>IF(SUM(D11:D24)=0,":",SUM(D11:D24))</f>
        <v>198214.2883565322</v>
      </c>
      <c r="E47" s="97">
        <f t="shared" ref="E47:X47" si="12">IF(SUM(E11:E24)=0,":",SUM(E11:E24))</f>
        <v>202937.28973630708</v>
      </c>
      <c r="F47" s="97">
        <f t="shared" si="12"/>
        <v>208399.18410081632</v>
      </c>
      <c r="G47" s="97">
        <f t="shared" si="12"/>
        <v>215070.06973253496</v>
      </c>
      <c r="H47" s="97">
        <f t="shared" si="12"/>
        <v>222498.26607540128</v>
      </c>
      <c r="I47" s="97">
        <f t="shared" si="12"/>
        <v>229129.0219465181</v>
      </c>
      <c r="J47" s="97">
        <f t="shared" si="12"/>
        <v>236917.34687989973</v>
      </c>
      <c r="K47" s="97">
        <f t="shared" si="12"/>
        <v>241014.15210890642</v>
      </c>
      <c r="L47" s="97">
        <f t="shared" si="12"/>
        <v>250038.12512666298</v>
      </c>
      <c r="M47" s="97">
        <f t="shared" si="12"/>
        <v>259906.95750572995</v>
      </c>
      <c r="N47" s="97">
        <f t="shared" si="12"/>
        <v>270957.71351465839</v>
      </c>
      <c r="O47" s="97">
        <f t="shared" si="12"/>
        <v>278261.42802678479</v>
      </c>
      <c r="P47" s="97">
        <f t="shared" si="12"/>
        <v>286865.73167464213</v>
      </c>
      <c r="Q47" s="97">
        <f t="shared" si="12"/>
        <v>294252.56621870858</v>
      </c>
      <c r="R47" s="97">
        <f t="shared" si="12"/>
        <v>293330.62453929742</v>
      </c>
      <c r="S47" s="97">
        <f t="shared" si="12"/>
        <v>296734.84313230542</v>
      </c>
      <c r="T47" s="97">
        <f t="shared" si="12"/>
        <v>301989.25</v>
      </c>
      <c r="U47" s="97">
        <f t="shared" si="12"/>
        <v>296870</v>
      </c>
      <c r="V47" s="97">
        <f t="shared" si="12"/>
        <v>285780.84999999998</v>
      </c>
      <c r="W47" s="97">
        <f t="shared" si="12"/>
        <v>283549.50854302594</v>
      </c>
      <c r="X47" s="97" t="str">
        <f t="shared" si="12"/>
        <v>:</v>
      </c>
    </row>
    <row r="48" spans="1:25" s="66" customFormat="1" ht="12.75">
      <c r="A48" s="64"/>
      <c r="B48" s="64"/>
      <c r="C48" s="68"/>
      <c r="D48" s="68"/>
      <c r="E48" s="68"/>
      <c r="F48" s="68"/>
      <c r="G48" s="68"/>
      <c r="H48" s="68"/>
      <c r="I48" s="68"/>
      <c r="J48" s="68"/>
      <c r="K48" s="68"/>
      <c r="L48" s="68"/>
      <c r="M48" s="68"/>
      <c r="N48" s="68"/>
      <c r="O48" s="68"/>
      <c r="P48" s="69"/>
      <c r="Q48" s="69"/>
      <c r="R48" s="69"/>
      <c r="S48" s="67"/>
    </row>
    <row r="49" spans="1:28" s="64" customFormat="1" ht="28.5" customHeight="1" thickBot="1">
      <c r="C49" s="70"/>
      <c r="D49" s="71"/>
      <c r="E49" s="71"/>
      <c r="F49" s="71"/>
      <c r="G49" s="71"/>
      <c r="H49" s="71"/>
      <c r="I49" s="71"/>
      <c r="J49" s="71"/>
      <c r="K49" s="71"/>
      <c r="L49" s="71"/>
      <c r="M49" s="71"/>
      <c r="N49" s="71"/>
      <c r="O49" s="71"/>
      <c r="P49" s="70"/>
      <c r="Q49" s="71"/>
      <c r="R49" s="71"/>
      <c r="S49" s="71"/>
      <c r="T49" s="71"/>
      <c r="U49" s="71"/>
      <c r="V49" s="71"/>
      <c r="W49" s="71"/>
      <c r="X49" s="71"/>
      <c r="Y49" s="71"/>
      <c r="Z49" s="71"/>
      <c r="AA49" s="71"/>
      <c r="AB49" s="71"/>
    </row>
    <row r="50" spans="1:28" s="66" customFormat="1" ht="28.5" customHeight="1" thickTop="1">
      <c r="A50" s="64"/>
      <c r="B50" s="182"/>
      <c r="C50" s="182"/>
      <c r="D50" s="65"/>
      <c r="E50" s="65"/>
      <c r="F50" s="65"/>
      <c r="G50" s="65"/>
      <c r="H50" s="65"/>
      <c r="I50" s="65"/>
      <c r="J50" s="65"/>
      <c r="K50" s="65"/>
      <c r="L50" s="65"/>
      <c r="M50" s="65"/>
      <c r="N50" s="65"/>
      <c r="O50" s="65"/>
      <c r="P50" s="72"/>
      <c r="Q50" s="72"/>
      <c r="R50" s="72"/>
      <c r="S50" s="42"/>
    </row>
    <row r="51" spans="1:28" s="66" customFormat="1" ht="19.5" customHeight="1">
      <c r="A51" s="64"/>
      <c r="B51" s="65"/>
      <c r="C51" s="65"/>
      <c r="D51" s="65"/>
      <c r="E51" s="65"/>
      <c r="F51" s="65"/>
      <c r="G51" s="65"/>
      <c r="H51" s="65"/>
      <c r="I51" s="65"/>
      <c r="J51" s="65"/>
      <c r="K51" s="65"/>
      <c r="L51" s="65"/>
      <c r="M51" s="65"/>
      <c r="N51" s="65"/>
      <c r="O51" s="65"/>
      <c r="P51" s="64"/>
      <c r="Q51" s="64"/>
      <c r="R51" s="64"/>
      <c r="S51" s="42"/>
    </row>
    <row r="52" spans="1:28" s="66" customFormat="1" ht="28.5" customHeight="1">
      <c r="A52" s="64"/>
      <c r="B52" s="73"/>
      <c r="C52" s="73"/>
      <c r="D52" s="65"/>
      <c r="E52" s="65"/>
      <c r="F52" s="65"/>
      <c r="G52" s="65"/>
      <c r="H52" s="65"/>
      <c r="I52" s="65"/>
      <c r="J52" s="65"/>
      <c r="K52" s="65"/>
      <c r="L52" s="65"/>
      <c r="M52" s="65"/>
      <c r="N52" s="65"/>
      <c r="O52" s="65"/>
      <c r="P52" s="64"/>
      <c r="Q52" s="64"/>
      <c r="R52" s="64"/>
      <c r="S52" s="42"/>
    </row>
    <row r="53" spans="1:28" s="66" customFormat="1" ht="21.75" customHeight="1">
      <c r="C53" s="74"/>
    </row>
    <row r="54" spans="1:28" s="52" customFormat="1" ht="21.75" customHeight="1"/>
    <row r="55" spans="1:28" s="52" customFormat="1" ht="19.5" customHeight="1"/>
    <row r="56" spans="1:28" ht="22.5" customHeight="1">
      <c r="R56" s="42"/>
    </row>
    <row r="57" spans="1:28" ht="24.75" customHeight="1">
      <c r="R57" s="42"/>
    </row>
    <row r="58" spans="1:28" s="52" customFormat="1" ht="22.5" customHeight="1"/>
    <row r="59" spans="1:28" s="52" customFormat="1" ht="15" customHeight="1"/>
    <row r="60" spans="1:28" s="52" customFormat="1" ht="15" customHeight="1"/>
    <row r="61" spans="1:28" ht="24" customHeight="1">
      <c r="R61" s="42"/>
    </row>
    <row r="62" spans="1:28" ht="22.5" customHeight="1">
      <c r="R62" s="42"/>
    </row>
    <row r="63" spans="1:28" ht="22.5" customHeight="1">
      <c r="R63" s="42"/>
    </row>
    <row r="64" spans="1:28" ht="22.5" customHeight="1">
      <c r="R64" s="42"/>
    </row>
    <row r="65" spans="18:18" ht="12.75">
      <c r="R65" s="42"/>
    </row>
    <row r="66" spans="18:18" ht="12.75">
      <c r="R66" s="42"/>
    </row>
    <row r="67" spans="18:18" ht="12.75">
      <c r="R67" s="42"/>
    </row>
    <row r="68" spans="18:18" s="52" customFormat="1" ht="12.75"/>
    <row r="69" spans="18:18" s="52" customFormat="1" ht="12.75"/>
    <row r="70" spans="18:18" s="52" customFormat="1" ht="12.75"/>
    <row r="71" spans="18:18" ht="12.75">
      <c r="R71" s="42"/>
    </row>
    <row r="72" spans="18:18" s="52" customFormat="1" ht="12.75"/>
    <row r="73" spans="18:18" ht="12.75">
      <c r="R73" s="42"/>
    </row>
    <row r="74" spans="18:18" s="52" customFormat="1" ht="12.75"/>
    <row r="75" spans="18:18" ht="12.75">
      <c r="R75" s="42"/>
    </row>
    <row r="76" spans="18:18" ht="12.75">
      <c r="R76" s="42"/>
    </row>
    <row r="77" spans="18:18" ht="12.75">
      <c r="R77" s="42"/>
    </row>
    <row r="78" spans="18:18" ht="12.75">
      <c r="R78" s="42"/>
    </row>
    <row r="79" spans="18:18" ht="12.75">
      <c r="R79" s="42"/>
    </row>
    <row r="80" spans="18:18" ht="12.75">
      <c r="R80" s="42"/>
    </row>
    <row r="81" spans="18:18" ht="12.75">
      <c r="R81" s="42"/>
    </row>
    <row r="82" spans="18:18" ht="12.75">
      <c r="R82" s="42"/>
    </row>
    <row r="83" spans="18:18" ht="12.75">
      <c r="R83" s="42"/>
    </row>
    <row r="84" spans="18:18" ht="12.75">
      <c r="R84" s="42"/>
    </row>
    <row r="85" spans="18:18" ht="12.75">
      <c r="R85" s="42"/>
    </row>
    <row r="86" spans="18:18" ht="12.75">
      <c r="R86" s="42"/>
    </row>
    <row r="87" spans="18:18" ht="12.75">
      <c r="R87" s="42"/>
    </row>
    <row r="88" spans="18:18" ht="12.75">
      <c r="R88" s="42"/>
    </row>
    <row r="89" spans="18:18" ht="12.75">
      <c r="R89" s="42"/>
    </row>
    <row r="90" spans="18:18" ht="12.75">
      <c r="R90" s="42"/>
    </row>
    <row r="91" spans="18:18" ht="12.75">
      <c r="R91" s="42"/>
    </row>
    <row r="92" spans="18:18" ht="12.75">
      <c r="R92" s="42"/>
    </row>
    <row r="93" spans="18:18" ht="12.75">
      <c r="R93" s="42"/>
    </row>
    <row r="94" spans="18:18" ht="12.75">
      <c r="R94" s="42"/>
    </row>
    <row r="95" spans="18:18" ht="12.75">
      <c r="R95" s="42"/>
    </row>
    <row r="96" spans="18:18" ht="12.75">
      <c r="R96" s="42"/>
    </row>
    <row r="97" spans="18:18" ht="12.75">
      <c r="R97" s="42"/>
    </row>
    <row r="98" spans="18:18" ht="12.75">
      <c r="R98" s="42"/>
    </row>
    <row r="99" spans="18:18" ht="12.75">
      <c r="R99" s="42"/>
    </row>
    <row r="100" spans="18:18" ht="12.75">
      <c r="R100" s="42"/>
    </row>
    <row r="101" spans="18:18" ht="12.75">
      <c r="R101" s="42"/>
    </row>
    <row r="102" spans="18:18" ht="12.75">
      <c r="R102" s="42"/>
    </row>
    <row r="103" spans="18:18" ht="12.75">
      <c r="R103" s="42"/>
    </row>
    <row r="104" spans="18:18" ht="12.75">
      <c r="R104" s="42"/>
    </row>
    <row r="105" spans="18:18" ht="12.75">
      <c r="R105" s="42"/>
    </row>
    <row r="106" spans="18:18" ht="12.75">
      <c r="R106" s="42"/>
    </row>
    <row r="107" spans="18:18" ht="12.75">
      <c r="R107" s="42"/>
    </row>
    <row r="108" spans="18:18" ht="12.75">
      <c r="R108" s="42"/>
    </row>
    <row r="109" spans="18:18" ht="12.75">
      <c r="R109" s="42"/>
    </row>
    <row r="110" spans="18:18" ht="12.75">
      <c r="R110" s="42"/>
    </row>
    <row r="111" spans="18:18" ht="12.75">
      <c r="R111" s="42"/>
    </row>
    <row r="112" spans="18:18" ht="12.75">
      <c r="R112" s="42"/>
    </row>
    <row r="113" spans="18:18" ht="12.75">
      <c r="R113" s="42"/>
    </row>
    <row r="114" spans="18:18" ht="12.75">
      <c r="R114" s="42"/>
    </row>
    <row r="115" spans="18:18" ht="12.75">
      <c r="R115" s="42"/>
    </row>
    <row r="116" spans="18:18" ht="12.75">
      <c r="R116" s="42"/>
    </row>
    <row r="117" spans="18:18" s="66" customFormat="1" ht="12.75"/>
    <row r="118" spans="18:18" s="66" customFormat="1" ht="12.75"/>
    <row r="119" spans="18:18" s="66" customFormat="1" ht="12.75"/>
    <row r="120" spans="18:18" s="66" customFormat="1" ht="12.75"/>
    <row r="121" spans="18:18" s="66" customFormat="1" ht="12.75"/>
    <row r="122" spans="18:18" s="66" customFormat="1" ht="12.75"/>
    <row r="123" spans="18:18" s="66" customFormat="1" ht="12.75"/>
    <row r="124" spans="18:18" s="66" customFormat="1" ht="12.75"/>
    <row r="125" spans="18:18" s="66" customFormat="1" ht="12.75"/>
    <row r="126" spans="18:18" s="66" customFormat="1" ht="12.7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AS33"/>
  <sheetViews>
    <sheetView topLeftCell="A10" workbookViewId="0">
      <selection activeCell="AA22" sqref="AA22"/>
    </sheetView>
  </sheetViews>
  <sheetFormatPr defaultColWidth="9.125" defaultRowHeight="12.75"/>
  <cols>
    <col min="1" max="1" width="2.75" style="77" customWidth="1"/>
    <col min="2" max="2" width="23.75" style="77" customWidth="1"/>
    <col min="3" max="8" width="9.125" style="77"/>
    <col min="9" max="9" width="10" style="77" customWidth="1"/>
    <col min="10" max="22" width="9.125" style="77"/>
    <col min="23" max="23" width="3.75" style="77" customWidth="1"/>
    <col min="24" max="24" width="9.125" style="84"/>
    <col min="25" max="25" width="3.75" style="77" customWidth="1"/>
    <col min="26" max="26" width="9.125" style="77"/>
    <col min="27" max="27" width="3.75" style="77" customWidth="1"/>
    <col min="28" max="28" width="9.125" style="84"/>
    <col min="29" max="29" width="9.125" style="84" customWidth="1"/>
    <col min="30" max="30" width="3.75" style="77" customWidth="1"/>
    <col min="31" max="31" width="9.125" style="77"/>
    <col min="32" max="32" width="13" style="77" bestFit="1" customWidth="1"/>
    <col min="33" max="34" width="9.125" style="77"/>
    <col min="35" max="35" width="12.25" style="77" bestFit="1" customWidth="1"/>
    <col min="36" max="41" width="9.125" style="77"/>
    <col min="42" max="42" width="3.75" style="77" customWidth="1"/>
    <col min="43" max="16384" width="9.125" style="77"/>
  </cols>
  <sheetData>
    <row r="1" spans="1:45" ht="30.75" thickBot="1">
      <c r="B1" s="36" t="str">
        <f>'EMP1'!B1</f>
        <v>Αριθμός Εργαζομένων</v>
      </c>
    </row>
    <row r="2" spans="1:45" ht="13.5" thickTop="1">
      <c r="B2" s="44" t="str">
        <f>'EMP1'!B2</f>
        <v>Άτομα</v>
      </c>
      <c r="C2" s="44"/>
    </row>
    <row r="3" spans="1:45">
      <c r="B3" s="49"/>
      <c r="C3" s="44"/>
    </row>
    <row r="4" spans="1:45">
      <c r="C4" s="80"/>
      <c r="D4" s="80"/>
      <c r="E4" s="80"/>
      <c r="F4" s="80"/>
      <c r="G4" s="80"/>
      <c r="H4" s="80"/>
      <c r="I4" s="80"/>
      <c r="J4" s="80"/>
      <c r="K4" s="80"/>
      <c r="L4" s="80"/>
      <c r="M4" s="80"/>
      <c r="N4" s="80"/>
      <c r="O4" s="80"/>
      <c r="P4" s="80"/>
      <c r="Q4" s="80"/>
      <c r="R4" s="80"/>
      <c r="S4" s="80"/>
      <c r="T4" s="80"/>
      <c r="U4" s="80"/>
      <c r="V4" s="80"/>
      <c r="W4" s="80"/>
      <c r="X4" s="81"/>
      <c r="Y4" s="80"/>
      <c r="Z4" s="80"/>
      <c r="AA4" s="80"/>
      <c r="AB4" s="81"/>
      <c r="AC4" s="81"/>
      <c r="AD4" s="80"/>
      <c r="AE4" s="80"/>
      <c r="AF4" s="80"/>
      <c r="AG4" s="80"/>
      <c r="AH4" s="80"/>
      <c r="AI4" s="80"/>
      <c r="AJ4" s="80"/>
      <c r="AK4" s="80"/>
      <c r="AL4" s="80"/>
      <c r="AM4" s="80"/>
      <c r="AN4" s="80"/>
      <c r="AO4" s="80"/>
    </row>
    <row r="5" spans="1:45">
      <c r="B5" s="98" t="str">
        <f t="array" ref="B5:AS27">TRANSPOSE('EMP1'!B4:X47)</f>
        <v/>
      </c>
      <c r="C5" s="99" t="str">
        <v>A.</v>
      </c>
      <c r="D5" s="99" t="str">
        <v>B.</v>
      </c>
      <c r="E5" s="99" t="str">
        <v>C.</v>
      </c>
      <c r="F5" s="99" t="str">
        <v>D.</v>
      </c>
      <c r="G5" s="99" t="str">
        <v>E.</v>
      </c>
      <c r="H5" s="99" t="str">
        <v>F.</v>
      </c>
      <c r="I5" s="99" t="str">
        <v>G.</v>
      </c>
      <c r="J5" s="99" t="str">
        <v>H.</v>
      </c>
      <c r="K5" s="99" t="str">
        <v>I.</v>
      </c>
      <c r="L5" s="99" t="str">
        <v>J.</v>
      </c>
      <c r="M5" s="99" t="str">
        <v>K.</v>
      </c>
      <c r="N5" s="99" t="str">
        <v>L.</v>
      </c>
      <c r="O5" s="99" t="str">
        <v>M.</v>
      </c>
      <c r="P5" s="99" t="str">
        <v>N.</v>
      </c>
      <c r="Q5" s="99" t="str">
        <v>O.</v>
      </c>
      <c r="R5" s="99" t="str">
        <v>P.</v>
      </c>
      <c r="S5" s="99" t="str">
        <v>Q.</v>
      </c>
      <c r="T5" s="99" t="str">
        <v>R.</v>
      </c>
      <c r="U5" s="99" t="str">
        <v>S.</v>
      </c>
      <c r="V5" s="99" t="str">
        <v>T.</v>
      </c>
      <c r="W5" s="99" t="str">
        <v/>
      </c>
      <c r="X5" s="99" t="str">
        <v/>
      </c>
      <c r="Y5" s="99" t="str">
        <v/>
      </c>
      <c r="Z5" s="99" t="str">
        <v/>
      </c>
      <c r="AA5" s="99" t="str">
        <v/>
      </c>
      <c r="AB5" s="99" t="str">
        <v/>
      </c>
      <c r="AC5" s="99" t="str">
        <v/>
      </c>
      <c r="AD5" s="99" t="str">
        <v/>
      </c>
      <c r="AE5" s="99" t="str">
        <v>A</v>
      </c>
      <c r="AF5" s="99" t="str">
        <v>B_E</v>
      </c>
      <c r="AG5" s="99" t="str">
        <v>C</v>
      </c>
      <c r="AH5" s="99" t="str">
        <v>F</v>
      </c>
      <c r="AI5" s="99" t="str">
        <v>G_I</v>
      </c>
      <c r="AJ5" s="99" t="str">
        <v>J</v>
      </c>
      <c r="AK5" s="99" t="str">
        <v>K</v>
      </c>
      <c r="AL5" s="99" t="str">
        <v>L</v>
      </c>
      <c r="AM5" s="99" t="str">
        <v>M_N</v>
      </c>
      <c r="AN5" s="99" t="str">
        <v>O_Q</v>
      </c>
      <c r="AO5" s="99" t="str">
        <v>R_T</v>
      </c>
      <c r="AP5" s="99" t="str">
        <v/>
      </c>
      <c r="AQ5" s="99" t="str">
        <v>A_B</v>
      </c>
      <c r="AR5" s="99" t="str">
        <v>C_F</v>
      </c>
      <c r="AS5" s="99" t="str">
        <v>G_T</v>
      </c>
    </row>
    <row r="6" spans="1:45" s="78" customFormat="1" ht="253.5" customHeight="1">
      <c r="B6" s="100" t="str">
        <v/>
      </c>
      <c r="C6" s="101" t="str">
        <v>Γεωργία, δασοκομία και αλιεία</v>
      </c>
      <c r="D6" s="101" t="str">
        <v>Ορυχεία και λατομεία</v>
      </c>
      <c r="E6" s="101" t="str">
        <v>Μεταποιητικές βιομηχανίες</v>
      </c>
      <c r="F6" s="101" t="str">
        <v>Παραγωγή  ηλεκτρικού  ρεύματος, φυσικού αερίου, ατμού και κλιματισμού</v>
      </c>
      <c r="G6" s="101" t="str">
        <v>Παροχή νερού, επεξεργασία λυμάτων, διαχείριση αποβλήτων και δραστηριότητες εξυγίανσης</v>
      </c>
      <c r="H6" s="101" t="str">
        <v>Κατασκευές</v>
      </c>
      <c r="I6" s="101" t="str">
        <v>Χονδρικό και λιανικό εμπόριο, επισκευή μηχανοκινήτων οχημάτων και μοτοσικλετών</v>
      </c>
      <c r="J6" s="101" t="str">
        <v>Μεταφορά και αποθήκευση</v>
      </c>
      <c r="K6" s="101" t="str">
        <v>Δραστηριότητες υπηρεσιών παροχής καταλύματος και υπηρεσιών εστίασης</v>
      </c>
      <c r="L6" s="101" t="str">
        <v>Ενημέρωση και επικοινωνία</v>
      </c>
      <c r="M6" s="101" t="str">
        <v>Χρηματοπιστωτικές και ασφαλιστικές δραστηριότητες</v>
      </c>
      <c r="N6" s="101" t="str">
        <v>Διαχείριση ακίνητης περιουσίας</v>
      </c>
      <c r="O6" s="101" t="str">
        <v>Επαγγελματικές, επιστημονικές και τεχνικές δραστηριότητες</v>
      </c>
      <c r="P6" s="101" t="str">
        <v>Διοικητικές και υποστηρικτικές δραστηριότητες</v>
      </c>
      <c r="Q6" s="101" t="str">
        <v>Δημόσια διοίκηση και άμυνα, υποχρεωτική κοινωνική ασφάλιση</v>
      </c>
      <c r="R6" s="101" t="str">
        <v>Εκπαίδευση</v>
      </c>
      <c r="S6" s="101" t="str">
        <v>Δραστηριότητες σχετικές με την ανθρώπινη υγεία και κοινωνική μέριμνα</v>
      </c>
      <c r="T6" s="101" t="str">
        <v>Τέχνες, διασκέδαση και ψυχαγωγία</v>
      </c>
      <c r="U6" s="101" t="str">
        <v>Άλλες δραστηριότητες παροχής υπηρεσιών</v>
      </c>
      <c r="V6" s="101" t="str">
        <v>Δραστηριότητες νοικοκυριών ως εργοδοτών</v>
      </c>
      <c r="W6" s="101" t="str">
        <v/>
      </c>
      <c r="X6" s="102" t="str">
        <v/>
      </c>
      <c r="Y6" s="101" t="str">
        <v/>
      </c>
      <c r="Z6" s="101" t="str">
        <v/>
      </c>
      <c r="AA6" s="101" t="str">
        <v/>
      </c>
      <c r="AB6" s="102" t="str">
        <v/>
      </c>
      <c r="AC6" s="102" t="str">
        <v>Συνολικές Ώρες Εργασίας</v>
      </c>
      <c r="AD6" s="101" t="str">
        <v/>
      </c>
      <c r="AE6" s="101" t="str">
        <v>Γεωργία, δασοκομία και αλιεία</v>
      </c>
      <c r="AF6" s="101" t="str">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v>Μεταποιητικές βιομηχανίες</v>
      </c>
      <c r="AH6" s="101" t="str">
        <v>Κατασκευές</v>
      </c>
      <c r="AI6" s="101" t="str">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v>Ενημέρωση και επικοινωνία</v>
      </c>
      <c r="AK6" s="101" t="str">
        <v>Χρηματοπιστωτικές και ασφαλιστικές δραστηριότητες</v>
      </c>
      <c r="AL6" s="101" t="str">
        <v>Διαχείριση ακίνητης περιουσίας</v>
      </c>
      <c r="AM6" s="101" t="str">
        <v xml:space="preserve">"Επαγγελματικές, επιστημονικές και τεχνικές δραστηριότητες" "Διοικητικές και υποστηρικτικές δραστηριότητες" </v>
      </c>
      <c r="AN6" s="101" t="str">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v xml:space="preserve">"Τέχνες, διασκέδαση και ψυχαγωγία" "Άλλες δραστηριότητες παροχής υπηρεσιών"  "Δραστηριότητες νοικοκυριών ως εργοδοτών" </v>
      </c>
      <c r="AP6" s="101" t="str">
        <v/>
      </c>
      <c r="AQ6" s="101" t="str">
        <v>Πρωτογενής Τομέας</v>
      </c>
      <c r="AR6" s="101" t="str">
        <v>Δευτερογενής Τομέας</v>
      </c>
      <c r="AS6" s="101" t="str">
        <v>Τριτογενής Τομέας</v>
      </c>
    </row>
    <row r="7" spans="1:45" ht="22.5" customHeight="1">
      <c r="A7" s="77">
        <f t="shared" ref="A7:A26" si="0">IF(C7=":",0,1)</f>
        <v>1</v>
      </c>
      <c r="B7" s="105">
        <v>1995</v>
      </c>
      <c r="C7" s="104">
        <v>22100.5</v>
      </c>
      <c r="D7" s="104">
        <v>700</v>
      </c>
      <c r="E7" s="104">
        <v>43380.191243314264</v>
      </c>
      <c r="F7" s="104">
        <v>1100</v>
      </c>
      <c r="G7" s="104">
        <v>1500.0000000000002</v>
      </c>
      <c r="H7" s="104">
        <v>28941.215400153469</v>
      </c>
      <c r="I7" s="104">
        <v>51352.632261564591</v>
      </c>
      <c r="J7" s="104">
        <v>14122.267592564716</v>
      </c>
      <c r="K7" s="104">
        <v>32350</v>
      </c>
      <c r="L7" s="104">
        <v>5086.0359014424093</v>
      </c>
      <c r="M7" s="104">
        <v>12742.012500000001</v>
      </c>
      <c r="N7" s="104">
        <v>862.83056214162843</v>
      </c>
      <c r="O7" s="104">
        <v>9026.7644473758264</v>
      </c>
      <c r="P7" s="104">
        <v>4870.820314311426</v>
      </c>
      <c r="Q7" s="104">
        <v>26422.183610105436</v>
      </c>
      <c r="R7" s="104">
        <v>14934.467813847508</v>
      </c>
      <c r="S7" s="104">
        <v>10410.991030480842</v>
      </c>
      <c r="T7" s="104">
        <v>4206.1418067571212</v>
      </c>
      <c r="U7" s="104">
        <v>7827.1405159407514</v>
      </c>
      <c r="V7" s="104">
        <v>4000</v>
      </c>
      <c r="W7" s="104" t="str">
        <v/>
      </c>
      <c r="X7" s="99" t="str">
        <v/>
      </c>
      <c r="Y7" s="104" t="str">
        <v/>
      </c>
      <c r="Z7" s="104" t="str">
        <v/>
      </c>
      <c r="AA7" s="104" t="str">
        <v/>
      </c>
      <c r="AB7" s="99" t="str">
        <v/>
      </c>
      <c r="AC7" s="99">
        <v>295936.19500000001</v>
      </c>
      <c r="AD7" s="104" t="str">
        <v/>
      </c>
      <c r="AE7" s="104">
        <v>22100.5</v>
      </c>
      <c r="AF7" s="104">
        <v>46680.191243314264</v>
      </c>
      <c r="AG7" s="104">
        <v>43380.191243314264</v>
      </c>
      <c r="AH7" s="104">
        <v>28941.215400153469</v>
      </c>
      <c r="AI7" s="104">
        <v>97824.899854129311</v>
      </c>
      <c r="AJ7" s="104">
        <v>5086.0359014424093</v>
      </c>
      <c r="AK7" s="104">
        <v>12742.012500000001</v>
      </c>
      <c r="AL7" s="104">
        <v>862.83056214162843</v>
      </c>
      <c r="AM7" s="104">
        <v>13897.584761687252</v>
      </c>
      <c r="AN7" s="104">
        <v>51767.642454433786</v>
      </c>
      <c r="AO7" s="104">
        <v>16033.282322697873</v>
      </c>
      <c r="AP7" s="104" t="str">
        <v/>
      </c>
      <c r="AQ7" s="104">
        <v>22800.5</v>
      </c>
      <c r="AR7" s="104">
        <v>74921.406643467737</v>
      </c>
      <c r="AS7" s="104">
        <v>198214.2883565322</v>
      </c>
    </row>
    <row r="8" spans="1:45" ht="22.5" customHeight="1">
      <c r="A8" s="77">
        <f t="shared" si="0"/>
        <v>1</v>
      </c>
      <c r="B8" s="105">
        <v>1996</v>
      </c>
      <c r="C8" s="104">
        <v>21151</v>
      </c>
      <c r="D8" s="104">
        <v>682.90000000000009</v>
      </c>
      <c r="E8" s="104">
        <v>41539.413789847145</v>
      </c>
      <c r="F8" s="104">
        <v>1100</v>
      </c>
      <c r="G8" s="104">
        <v>1500.0000000000002</v>
      </c>
      <c r="H8" s="104">
        <v>28590.171473845759</v>
      </c>
      <c r="I8" s="104">
        <v>52171.023116916469</v>
      </c>
      <c r="J8" s="104">
        <v>14468.295939143363</v>
      </c>
      <c r="K8" s="104">
        <v>31725</v>
      </c>
      <c r="L8" s="104">
        <v>5371.3511558261407</v>
      </c>
      <c r="M8" s="104">
        <v>13250.0625</v>
      </c>
      <c r="N8" s="104">
        <v>908.24269699118781</v>
      </c>
      <c r="O8" s="104">
        <v>9302.2890462870964</v>
      </c>
      <c r="P8" s="104">
        <v>4934.6796467139193</v>
      </c>
      <c r="Q8" s="104">
        <v>27022.846828437472</v>
      </c>
      <c r="R8" s="104">
        <v>15815.753619098261</v>
      </c>
      <c r="S8" s="104">
        <v>10797.226002149648</v>
      </c>
      <c r="T8" s="104">
        <v>4331.8918690840601</v>
      </c>
      <c r="U8" s="104">
        <v>7838.6273156594816</v>
      </c>
      <c r="V8" s="104">
        <v>5000</v>
      </c>
      <c r="W8" s="104" t="str">
        <v/>
      </c>
      <c r="X8" s="99" t="str">
        <v/>
      </c>
      <c r="Y8" s="104" t="str">
        <v/>
      </c>
      <c r="Z8" s="104" t="str">
        <v/>
      </c>
      <c r="AA8" s="104" t="str">
        <v/>
      </c>
      <c r="AB8" s="99" t="str">
        <v/>
      </c>
      <c r="AC8" s="99">
        <v>297500.77500000002</v>
      </c>
      <c r="AD8" s="104" t="str">
        <v/>
      </c>
      <c r="AE8" s="104">
        <v>21151</v>
      </c>
      <c r="AF8" s="104">
        <v>44822.313789847147</v>
      </c>
      <c r="AG8" s="104">
        <v>41539.413789847145</v>
      </c>
      <c r="AH8" s="104">
        <v>28590.171473845759</v>
      </c>
      <c r="AI8" s="104">
        <v>98364.31905605983</v>
      </c>
      <c r="AJ8" s="104">
        <v>5371.3511558261407</v>
      </c>
      <c r="AK8" s="104">
        <v>13250.0625</v>
      </c>
      <c r="AL8" s="104">
        <v>908.24269699118781</v>
      </c>
      <c r="AM8" s="104">
        <v>14236.968693001016</v>
      </c>
      <c r="AN8" s="104">
        <v>53635.826449685381</v>
      </c>
      <c r="AO8" s="104">
        <v>17170.519184743542</v>
      </c>
      <c r="AP8" s="104" t="str">
        <v/>
      </c>
      <c r="AQ8" s="104">
        <v>21833.9</v>
      </c>
      <c r="AR8" s="104">
        <v>72729.585263692905</v>
      </c>
      <c r="AS8" s="104">
        <v>202937.28973630708</v>
      </c>
    </row>
    <row r="9" spans="1:45" ht="22.5" customHeight="1">
      <c r="A9" s="77">
        <f t="shared" si="0"/>
        <v>1</v>
      </c>
      <c r="B9" s="105">
        <v>1997</v>
      </c>
      <c r="C9" s="104">
        <v>19306.9375</v>
      </c>
      <c r="D9" s="104">
        <v>600</v>
      </c>
      <c r="E9" s="104">
        <v>40149.160851645604</v>
      </c>
      <c r="F9" s="104">
        <v>1100</v>
      </c>
      <c r="G9" s="104">
        <v>1525.0000000000002</v>
      </c>
      <c r="H9" s="104">
        <v>28244.680047538044</v>
      </c>
      <c r="I9" s="104">
        <v>52751.843361977415</v>
      </c>
      <c r="J9" s="104">
        <v>14976.55552221196</v>
      </c>
      <c r="K9" s="104">
        <v>31950</v>
      </c>
      <c r="L9" s="104">
        <v>5692.2436160043908</v>
      </c>
      <c r="M9" s="104">
        <v>13677.5</v>
      </c>
      <c r="N9" s="104">
        <v>953.65483184074719</v>
      </c>
      <c r="O9" s="104">
        <v>9556.621498886785</v>
      </c>
      <c r="P9" s="104">
        <v>5015.0833216818655</v>
      </c>
      <c r="Q9" s="104">
        <v>28123.55282935793</v>
      </c>
      <c r="R9" s="104">
        <v>16522.364442609905</v>
      </c>
      <c r="S9" s="104">
        <v>11185.440869642669</v>
      </c>
      <c r="T9" s="104">
        <v>4465.7537595986123</v>
      </c>
      <c r="U9" s="104">
        <v>8028.5700470040692</v>
      </c>
      <c r="V9" s="104">
        <v>5500</v>
      </c>
      <c r="W9" s="104" t="str">
        <v/>
      </c>
      <c r="X9" s="99" t="str">
        <v/>
      </c>
      <c r="Y9" s="104" t="str">
        <v/>
      </c>
      <c r="Z9" s="104" t="str">
        <v/>
      </c>
      <c r="AA9" s="104" t="str">
        <v/>
      </c>
      <c r="AB9" s="99" t="str">
        <v/>
      </c>
      <c r="AC9" s="99">
        <v>299324.96250000002</v>
      </c>
      <c r="AD9" s="104" t="str">
        <v/>
      </c>
      <c r="AE9" s="104">
        <v>19306.9375</v>
      </c>
      <c r="AF9" s="104">
        <v>43374.160851645604</v>
      </c>
      <c r="AG9" s="104">
        <v>40149.160851645604</v>
      </c>
      <c r="AH9" s="104">
        <v>28244.680047538044</v>
      </c>
      <c r="AI9" s="104">
        <v>99678.398884189373</v>
      </c>
      <c r="AJ9" s="104">
        <v>5692.2436160043908</v>
      </c>
      <c r="AK9" s="104">
        <v>13677.5</v>
      </c>
      <c r="AL9" s="104">
        <v>953.65483184074719</v>
      </c>
      <c r="AM9" s="104">
        <v>14571.704820568651</v>
      </c>
      <c r="AN9" s="104">
        <v>55831.358141610501</v>
      </c>
      <c r="AO9" s="104">
        <v>17994.323806602682</v>
      </c>
      <c r="AP9" s="104" t="str">
        <v/>
      </c>
      <c r="AQ9" s="104">
        <v>19906.9375</v>
      </c>
      <c r="AR9" s="104">
        <v>71018.840899183648</v>
      </c>
      <c r="AS9" s="104">
        <v>208399.18410081632</v>
      </c>
    </row>
    <row r="10" spans="1:45" ht="22.5" customHeight="1">
      <c r="A10" s="77">
        <f t="shared" si="0"/>
        <v>1</v>
      </c>
      <c r="B10" s="105">
        <v>1998</v>
      </c>
      <c r="C10" s="104">
        <v>19106.9375</v>
      </c>
      <c r="D10" s="104">
        <v>600</v>
      </c>
      <c r="E10" s="104">
        <v>38945.131646234717</v>
      </c>
      <c r="F10" s="104">
        <v>1100</v>
      </c>
      <c r="G10" s="104">
        <v>1700.0000000000002</v>
      </c>
      <c r="H10" s="104">
        <v>27500.938621230336</v>
      </c>
      <c r="I10" s="104">
        <v>54434.463519408702</v>
      </c>
      <c r="J10" s="104">
        <v>15485.549787549277</v>
      </c>
      <c r="K10" s="104">
        <v>32250</v>
      </c>
      <c r="L10" s="104">
        <v>5838.372879756309</v>
      </c>
      <c r="M10" s="104">
        <v>14125</v>
      </c>
      <c r="N10" s="104">
        <v>999.06696669030657</v>
      </c>
      <c r="O10" s="104">
        <v>10007.366097674272</v>
      </c>
      <c r="P10" s="104">
        <v>5112.5132970480781</v>
      </c>
      <c r="Q10" s="104">
        <v>29724.313080364736</v>
      </c>
      <c r="R10" s="104">
        <v>16854.857144923892</v>
      </c>
      <c r="S10" s="104">
        <v>11476.602020262435</v>
      </c>
      <c r="T10" s="104">
        <v>4609.9017827634361</v>
      </c>
      <c r="U10" s="104">
        <v>8052.063156093498</v>
      </c>
      <c r="V10" s="104">
        <v>6100</v>
      </c>
      <c r="W10" s="104" t="str">
        <v/>
      </c>
      <c r="X10" s="99" t="str">
        <v/>
      </c>
      <c r="Y10" s="104" t="str">
        <v/>
      </c>
      <c r="Z10" s="104" t="str">
        <v/>
      </c>
      <c r="AA10" s="104" t="str">
        <v/>
      </c>
      <c r="AB10" s="99" t="str">
        <v/>
      </c>
      <c r="AC10" s="99">
        <v>304023.0774999999</v>
      </c>
      <c r="AD10" s="104" t="str">
        <v/>
      </c>
      <c r="AE10" s="104">
        <v>19106.9375</v>
      </c>
      <c r="AF10" s="104">
        <v>42345.131646234717</v>
      </c>
      <c r="AG10" s="104">
        <v>38945.131646234717</v>
      </c>
      <c r="AH10" s="104">
        <v>27500.938621230336</v>
      </c>
      <c r="AI10" s="104">
        <v>102170.01330695798</v>
      </c>
      <c r="AJ10" s="104">
        <v>5838.372879756309</v>
      </c>
      <c r="AK10" s="104">
        <v>14125</v>
      </c>
      <c r="AL10" s="104">
        <v>999.06696669030657</v>
      </c>
      <c r="AM10" s="104">
        <v>15119.879394722349</v>
      </c>
      <c r="AN10" s="104">
        <v>58055.772245551067</v>
      </c>
      <c r="AO10" s="104">
        <v>18761.964938856934</v>
      </c>
      <c r="AP10" s="104" t="str">
        <v/>
      </c>
      <c r="AQ10" s="104">
        <v>19706.9375</v>
      </c>
      <c r="AR10" s="104">
        <v>69246.070267465053</v>
      </c>
      <c r="AS10" s="104">
        <v>215070.06973253496</v>
      </c>
    </row>
    <row r="11" spans="1:45" ht="22.5" customHeight="1">
      <c r="A11" s="77">
        <f t="shared" si="0"/>
        <v>1</v>
      </c>
      <c r="B11" s="105">
        <v>1999</v>
      </c>
      <c r="C11" s="104">
        <v>18806.9375</v>
      </c>
      <c r="D11" s="104">
        <v>600</v>
      </c>
      <c r="E11" s="104">
        <v>37332.71530336835</v>
      </c>
      <c r="F11" s="104">
        <v>1100</v>
      </c>
      <c r="G11" s="104">
        <v>1700.0000000000002</v>
      </c>
      <c r="H11" s="104">
        <v>27599.188621230336</v>
      </c>
      <c r="I11" s="104">
        <v>54731.302092197788</v>
      </c>
      <c r="J11" s="104">
        <v>16021.208656758867</v>
      </c>
      <c r="K11" s="104">
        <v>33950</v>
      </c>
      <c r="L11" s="104">
        <v>6179.6095658816548</v>
      </c>
      <c r="M11" s="104">
        <v>15699.975000000002</v>
      </c>
      <c r="N11" s="104">
        <v>999.06696669030657</v>
      </c>
      <c r="O11" s="104">
        <v>10279.164308504749</v>
      </c>
      <c r="P11" s="104">
        <v>5165.0738048201974</v>
      </c>
      <c r="Q11" s="104">
        <v>30625.316706962167</v>
      </c>
      <c r="R11" s="104">
        <v>17339.085888253212</v>
      </c>
      <c r="S11" s="104">
        <v>11767.763170882201</v>
      </c>
      <c r="T11" s="104">
        <v>4800.1952367934628</v>
      </c>
      <c r="U11" s="104">
        <v>8265.5046776567142</v>
      </c>
      <c r="V11" s="104">
        <v>6675</v>
      </c>
      <c r="W11" s="104" t="str">
        <v/>
      </c>
      <c r="X11" s="99" t="str">
        <v/>
      </c>
      <c r="Y11" s="104" t="str">
        <v/>
      </c>
      <c r="Z11" s="104" t="str">
        <v/>
      </c>
      <c r="AA11" s="104" t="str">
        <v/>
      </c>
      <c r="AB11" s="99" t="str">
        <v/>
      </c>
      <c r="AC11" s="99">
        <v>309637.10749999998</v>
      </c>
      <c r="AD11" s="104" t="str">
        <v/>
      </c>
      <c r="AE11" s="104">
        <v>18806.9375</v>
      </c>
      <c r="AF11" s="104">
        <v>40732.71530336835</v>
      </c>
      <c r="AG11" s="104">
        <v>37332.71530336835</v>
      </c>
      <c r="AH11" s="104">
        <v>27599.188621230336</v>
      </c>
      <c r="AI11" s="104">
        <v>104702.51074895666</v>
      </c>
      <c r="AJ11" s="104">
        <v>6179.6095658816548</v>
      </c>
      <c r="AK11" s="104">
        <v>15699.975000000002</v>
      </c>
      <c r="AL11" s="104">
        <v>999.06696669030657</v>
      </c>
      <c r="AM11" s="104">
        <v>15444.238113324947</v>
      </c>
      <c r="AN11" s="104">
        <v>59732.165766097576</v>
      </c>
      <c r="AO11" s="104">
        <v>19740.699914450175</v>
      </c>
      <c r="AP11" s="104" t="str">
        <v/>
      </c>
      <c r="AQ11" s="104">
        <v>19406.9375</v>
      </c>
      <c r="AR11" s="104">
        <v>67731.903924598679</v>
      </c>
      <c r="AS11" s="104">
        <v>222498.26607540128</v>
      </c>
    </row>
    <row r="12" spans="1:45" ht="22.5" customHeight="1">
      <c r="A12" s="77">
        <f t="shared" si="0"/>
        <v>1</v>
      </c>
      <c r="B12" s="105">
        <v>2000</v>
      </c>
      <c r="C12" s="104">
        <v>18861</v>
      </c>
      <c r="D12" s="104">
        <v>599.6413931680338</v>
      </c>
      <c r="E12" s="104">
        <v>35933.593017107465</v>
      </c>
      <c r="F12" s="104">
        <v>1100</v>
      </c>
      <c r="G12" s="104">
        <v>1698.9401761606935</v>
      </c>
      <c r="H12" s="104">
        <v>27438.435170089953</v>
      </c>
      <c r="I12" s="104">
        <v>56016.947887958646</v>
      </c>
      <c r="J12" s="104">
        <v>16474.970341273191</v>
      </c>
      <c r="K12" s="104">
        <v>35399.999999999993</v>
      </c>
      <c r="L12" s="104">
        <v>6537.0337288591199</v>
      </c>
      <c r="M12" s="104">
        <v>16600.022200913168</v>
      </c>
      <c r="N12" s="104">
        <v>1031.7640168691319</v>
      </c>
      <c r="O12" s="104">
        <v>10669.850634045786</v>
      </c>
      <c r="P12" s="104">
        <v>5202.1340978432045</v>
      </c>
      <c r="Q12" s="104">
        <v>31425.836698079213</v>
      </c>
      <c r="R12" s="104">
        <v>17444.398575845033</v>
      </c>
      <c r="S12" s="104">
        <v>11646.446024790632</v>
      </c>
      <c r="T12" s="104">
        <v>4898.7885841411671</v>
      </c>
      <c r="U12" s="104">
        <v>8080.829155899788</v>
      </c>
      <c r="V12" s="104">
        <v>7700</v>
      </c>
      <c r="W12" s="104" t="str">
        <v/>
      </c>
      <c r="X12" s="99" t="str">
        <v/>
      </c>
      <c r="Y12" s="104" t="str">
        <v/>
      </c>
      <c r="Z12" s="104" t="str">
        <v/>
      </c>
      <c r="AA12" s="104" t="str">
        <v/>
      </c>
      <c r="AB12" s="99" t="str">
        <v/>
      </c>
      <c r="AC12" s="99">
        <v>314760.63170304429</v>
      </c>
      <c r="AD12" s="104" t="str">
        <v/>
      </c>
      <c r="AE12" s="104">
        <v>18861</v>
      </c>
      <c r="AF12" s="104">
        <v>39332.174586436195</v>
      </c>
      <c r="AG12" s="104">
        <v>35933.593017107465</v>
      </c>
      <c r="AH12" s="104">
        <v>27438.435170089953</v>
      </c>
      <c r="AI12" s="104">
        <v>107891.91822923184</v>
      </c>
      <c r="AJ12" s="104">
        <v>6537.0337288591199</v>
      </c>
      <c r="AK12" s="104">
        <v>16600.022200913168</v>
      </c>
      <c r="AL12" s="104">
        <v>1031.7640168691319</v>
      </c>
      <c r="AM12" s="104">
        <v>15871.984731888992</v>
      </c>
      <c r="AN12" s="104">
        <v>60516.681298714881</v>
      </c>
      <c r="AO12" s="104">
        <v>20679.617740040954</v>
      </c>
      <c r="AP12" s="104" t="str">
        <v/>
      </c>
      <c r="AQ12" s="104">
        <v>19460.641393168033</v>
      </c>
      <c r="AR12" s="104">
        <v>66170.968363358115</v>
      </c>
      <c r="AS12" s="104">
        <v>229129.0219465181</v>
      </c>
    </row>
    <row r="13" spans="1:45" ht="22.5" customHeight="1">
      <c r="A13" s="77">
        <f t="shared" si="0"/>
        <v>1</v>
      </c>
      <c r="B13" s="105">
        <v>2001</v>
      </c>
      <c r="C13" s="104">
        <v>18266</v>
      </c>
      <c r="D13" s="104">
        <v>587.8623248350774</v>
      </c>
      <c r="E13" s="104">
        <v>34316.24533942702</v>
      </c>
      <c r="F13" s="104">
        <v>1100</v>
      </c>
      <c r="G13" s="104">
        <v>1767.6567931118025</v>
      </c>
      <c r="H13" s="104">
        <v>28606.278427812897</v>
      </c>
      <c r="I13" s="104">
        <v>57780.824545238007</v>
      </c>
      <c r="J13" s="104">
        <v>17018.369166230204</v>
      </c>
      <c r="K13" s="104">
        <v>35778.340249322813</v>
      </c>
      <c r="L13" s="104">
        <v>7017.0948918855347</v>
      </c>
      <c r="M13" s="104">
        <v>16241.160135951608</v>
      </c>
      <c r="N13" s="104">
        <v>1125.9572327733649</v>
      </c>
      <c r="O13" s="104">
        <v>11122.216842302298</v>
      </c>
      <c r="P13" s="104">
        <v>5468.9008286741764</v>
      </c>
      <c r="Q13" s="104">
        <v>32385.740628879073</v>
      </c>
      <c r="R13" s="104">
        <v>17955.076668765003</v>
      </c>
      <c r="S13" s="104">
        <v>12113.582768835298</v>
      </c>
      <c r="T13" s="104">
        <v>5259.7849637391973</v>
      </c>
      <c r="U13" s="104">
        <v>8350.297957303148</v>
      </c>
      <c r="V13" s="104">
        <v>9300</v>
      </c>
      <c r="W13" s="104" t="str">
        <v/>
      </c>
      <c r="X13" s="99" t="str">
        <v/>
      </c>
      <c r="Y13" s="104" t="str">
        <v/>
      </c>
      <c r="Z13" s="104" t="str">
        <v/>
      </c>
      <c r="AA13" s="104" t="str">
        <v/>
      </c>
      <c r="AB13" s="99" t="str">
        <v/>
      </c>
      <c r="AC13" s="99">
        <v>321561.38976508647</v>
      </c>
      <c r="AD13" s="104" t="str">
        <v/>
      </c>
      <c r="AE13" s="104">
        <v>18266</v>
      </c>
      <c r="AF13" s="104">
        <v>37771.764457373902</v>
      </c>
      <c r="AG13" s="104">
        <v>34316.24533942702</v>
      </c>
      <c r="AH13" s="104">
        <v>28606.278427812897</v>
      </c>
      <c r="AI13" s="104">
        <v>110577.53396079101</v>
      </c>
      <c r="AJ13" s="104">
        <v>7017.0948918855347</v>
      </c>
      <c r="AK13" s="104">
        <v>16241.160135951608</v>
      </c>
      <c r="AL13" s="104">
        <v>1125.9572327733649</v>
      </c>
      <c r="AM13" s="104">
        <v>16591.117670976473</v>
      </c>
      <c r="AN13" s="104">
        <v>62454.400066479371</v>
      </c>
      <c r="AO13" s="104">
        <v>22910.082921042347</v>
      </c>
      <c r="AP13" s="104" t="str">
        <v/>
      </c>
      <c r="AQ13" s="104">
        <v>18853.862324835078</v>
      </c>
      <c r="AR13" s="104">
        <v>65790.180560351728</v>
      </c>
      <c r="AS13" s="104">
        <v>236917.34687989973</v>
      </c>
    </row>
    <row r="14" spans="1:45" ht="22.5" customHeight="1">
      <c r="A14" s="77">
        <f t="shared" si="0"/>
        <v>1</v>
      </c>
      <c r="B14" s="105">
        <v>2002</v>
      </c>
      <c r="C14" s="104">
        <v>20117</v>
      </c>
      <c r="D14" s="104">
        <v>586.86219571817469</v>
      </c>
      <c r="E14" s="104">
        <v>33712.107711705656</v>
      </c>
      <c r="F14" s="104">
        <v>1100</v>
      </c>
      <c r="G14" s="104">
        <v>1770.0162441376056</v>
      </c>
      <c r="H14" s="104">
        <v>29982.8408962752</v>
      </c>
      <c r="I14" s="104">
        <v>57920.015155307992</v>
      </c>
      <c r="J14" s="104">
        <v>17064.773546082499</v>
      </c>
      <c r="K14" s="104">
        <v>35490.937083035235</v>
      </c>
      <c r="L14" s="104">
        <v>7383.7730113064945</v>
      </c>
      <c r="M14" s="104">
        <v>15849.479572053267</v>
      </c>
      <c r="N14" s="104">
        <v>1197.4503598485098</v>
      </c>
      <c r="O14" s="104">
        <v>11560.151850098911</v>
      </c>
      <c r="P14" s="104">
        <v>5564.1202073766326</v>
      </c>
      <c r="Q14" s="104">
        <v>33499.634128530801</v>
      </c>
      <c r="R14" s="104">
        <v>18664.003878451724</v>
      </c>
      <c r="S14" s="104">
        <v>12430.885666500912</v>
      </c>
      <c r="T14" s="104">
        <v>5429.1977068218157</v>
      </c>
      <c r="U14" s="104">
        <v>8359.7299434916422</v>
      </c>
      <c r="V14" s="104">
        <v>10600</v>
      </c>
      <c r="W14" s="104" t="str">
        <v/>
      </c>
      <c r="X14" s="99" t="str">
        <v/>
      </c>
      <c r="Y14" s="104" t="str">
        <v/>
      </c>
      <c r="Z14" s="104" t="str">
        <v/>
      </c>
      <c r="AA14" s="104" t="str">
        <v/>
      </c>
      <c r="AB14" s="99" t="str">
        <v/>
      </c>
      <c r="AC14" s="99">
        <v>328282.97915674309</v>
      </c>
      <c r="AD14" s="104" t="str">
        <v/>
      </c>
      <c r="AE14" s="104">
        <v>20117</v>
      </c>
      <c r="AF14" s="104">
        <v>37168.986151561439</v>
      </c>
      <c r="AG14" s="104">
        <v>33712.107711705656</v>
      </c>
      <c r="AH14" s="104">
        <v>29982.8408962752</v>
      </c>
      <c r="AI14" s="104">
        <v>110475.72578442574</v>
      </c>
      <c r="AJ14" s="104">
        <v>7383.7730113064945</v>
      </c>
      <c r="AK14" s="104">
        <v>15849.479572053267</v>
      </c>
      <c r="AL14" s="104">
        <v>1197.4503598485098</v>
      </c>
      <c r="AM14" s="104">
        <v>17124.272057475544</v>
      </c>
      <c r="AN14" s="104">
        <v>64594.523673483433</v>
      </c>
      <c r="AO14" s="104">
        <v>24388.927650313457</v>
      </c>
      <c r="AP14" s="104" t="str">
        <v/>
      </c>
      <c r="AQ14" s="104">
        <v>20703.862195718175</v>
      </c>
      <c r="AR14" s="104">
        <v>66564.964852118457</v>
      </c>
      <c r="AS14" s="104">
        <v>241014.15210890642</v>
      </c>
    </row>
    <row r="15" spans="1:45" ht="22.5" customHeight="1">
      <c r="A15" s="77">
        <f t="shared" si="0"/>
        <v>1</v>
      </c>
      <c r="B15" s="105">
        <v>2003</v>
      </c>
      <c r="C15" s="104">
        <v>18781</v>
      </c>
      <c r="D15" s="104">
        <v>600.78527273296413</v>
      </c>
      <c r="E15" s="104">
        <v>34670.606144911864</v>
      </c>
      <c r="F15" s="104">
        <v>1100</v>
      </c>
      <c r="G15" s="104">
        <v>1999.4546550865607</v>
      </c>
      <c r="H15" s="104">
        <v>32901.367532328557</v>
      </c>
      <c r="I15" s="104">
        <v>60303.510522129756</v>
      </c>
      <c r="J15" s="104">
        <v>17492.35543283054</v>
      </c>
      <c r="K15" s="104">
        <v>36507.601983980217</v>
      </c>
      <c r="L15" s="104">
        <v>7651.6268915666215</v>
      </c>
      <c r="M15" s="104">
        <v>15999.33250494648</v>
      </c>
      <c r="N15" s="104">
        <v>1326.9357225647541</v>
      </c>
      <c r="O15" s="104">
        <v>12328.693684195099</v>
      </c>
      <c r="P15" s="104">
        <v>5854.8908451522002</v>
      </c>
      <c r="Q15" s="104">
        <v>33756.371746965298</v>
      </c>
      <c r="R15" s="104">
        <v>19380.904746239008</v>
      </c>
      <c r="S15" s="104">
        <v>12945.353848137453</v>
      </c>
      <c r="T15" s="104">
        <v>5568.7426961133269</v>
      </c>
      <c r="U15" s="104">
        <v>8621.8045018422054</v>
      </c>
      <c r="V15" s="104">
        <v>12300</v>
      </c>
      <c r="W15" s="104" t="str">
        <v/>
      </c>
      <c r="X15" s="99" t="str">
        <v/>
      </c>
      <c r="Y15" s="104" t="str">
        <v/>
      </c>
      <c r="Z15" s="104" t="str">
        <v/>
      </c>
      <c r="AA15" s="104" t="str">
        <v/>
      </c>
      <c r="AB15" s="99" t="str">
        <v/>
      </c>
      <c r="AC15" s="99">
        <v>340091.33873172285</v>
      </c>
      <c r="AD15" s="104" t="str">
        <v/>
      </c>
      <c r="AE15" s="104">
        <v>18781</v>
      </c>
      <c r="AF15" s="104">
        <v>38370.846072731394</v>
      </c>
      <c r="AG15" s="104">
        <v>34670.606144911864</v>
      </c>
      <c r="AH15" s="104">
        <v>32901.367532328557</v>
      </c>
      <c r="AI15" s="104">
        <v>114303.46793894051</v>
      </c>
      <c r="AJ15" s="104">
        <v>7651.6268915666215</v>
      </c>
      <c r="AK15" s="104">
        <v>15999.33250494648</v>
      </c>
      <c r="AL15" s="104">
        <v>1326.9357225647541</v>
      </c>
      <c r="AM15" s="104">
        <v>18183.584529347299</v>
      </c>
      <c r="AN15" s="104">
        <v>66082.630341341763</v>
      </c>
      <c r="AO15" s="104">
        <v>26490.547197955533</v>
      </c>
      <c r="AP15" s="104" t="str">
        <v/>
      </c>
      <c r="AQ15" s="104">
        <v>19381.785272732963</v>
      </c>
      <c r="AR15" s="104">
        <v>70671.428332326992</v>
      </c>
      <c r="AS15" s="104">
        <v>250038.12512666298</v>
      </c>
    </row>
    <row r="16" spans="1:45" ht="22.5" customHeight="1">
      <c r="A16" s="77">
        <f t="shared" si="0"/>
        <v>1</v>
      </c>
      <c r="B16" s="105">
        <v>2004</v>
      </c>
      <c r="C16" s="104">
        <v>19443</v>
      </c>
      <c r="D16" s="104">
        <v>605.36069220770548</v>
      </c>
      <c r="E16" s="104">
        <v>35556.455648958894</v>
      </c>
      <c r="F16" s="104">
        <v>1300</v>
      </c>
      <c r="G16" s="104">
        <v>1913.0923919413156</v>
      </c>
      <c r="H16" s="104">
        <v>34883.458265202877</v>
      </c>
      <c r="I16" s="104">
        <v>63268.896882963454</v>
      </c>
      <c r="J16" s="104">
        <v>18318.565798654268</v>
      </c>
      <c r="K16" s="104">
        <v>37200.642175511879</v>
      </c>
      <c r="L16" s="104">
        <v>8171.2405154692215</v>
      </c>
      <c r="M16" s="104">
        <v>16230.505937909507</v>
      </c>
      <c r="N16" s="104">
        <v>1427.8866156703627</v>
      </c>
      <c r="O16" s="104">
        <v>12972.621609836779</v>
      </c>
      <c r="P16" s="104">
        <v>6051.9553877342387</v>
      </c>
      <c r="Q16" s="104">
        <v>33974.936479441763</v>
      </c>
      <c r="R16" s="104">
        <v>19843.653641939192</v>
      </c>
      <c r="S16" s="104">
        <v>13436.163373655303</v>
      </c>
      <c r="T16" s="104">
        <v>5676.1310322658774</v>
      </c>
      <c r="U16" s="104">
        <v>9033.7580546781137</v>
      </c>
      <c r="V16" s="104">
        <v>14300</v>
      </c>
      <c r="W16" s="104" t="str">
        <v/>
      </c>
      <c r="X16" s="99" t="str">
        <v/>
      </c>
      <c r="Y16" s="104" t="str">
        <v/>
      </c>
      <c r="Z16" s="104" t="str">
        <v/>
      </c>
      <c r="AA16" s="104" t="str">
        <v/>
      </c>
      <c r="AB16" s="99" t="str">
        <v/>
      </c>
      <c r="AC16" s="99">
        <v>353608.32450404071</v>
      </c>
      <c r="AD16" s="104" t="str">
        <v/>
      </c>
      <c r="AE16" s="104">
        <v>19443</v>
      </c>
      <c r="AF16" s="104">
        <v>39374.908733107921</v>
      </c>
      <c r="AG16" s="104">
        <v>35556.455648958894</v>
      </c>
      <c r="AH16" s="104">
        <v>34883.458265202877</v>
      </c>
      <c r="AI16" s="104">
        <v>118788.1048571296</v>
      </c>
      <c r="AJ16" s="104">
        <v>8171.2405154692215</v>
      </c>
      <c r="AK16" s="104">
        <v>16230.505937909507</v>
      </c>
      <c r="AL16" s="104">
        <v>1427.8866156703627</v>
      </c>
      <c r="AM16" s="104">
        <v>19024.576997571017</v>
      </c>
      <c r="AN16" s="104">
        <v>67254.753495036261</v>
      </c>
      <c r="AO16" s="104">
        <v>29009.889086943993</v>
      </c>
      <c r="AP16" s="104" t="str">
        <v/>
      </c>
      <c r="AQ16" s="104">
        <v>20048.360692207705</v>
      </c>
      <c r="AR16" s="104">
        <v>73653.006306103081</v>
      </c>
      <c r="AS16" s="104">
        <v>259906.95750572995</v>
      </c>
    </row>
    <row r="17" spans="1:45" ht="22.5" customHeight="1">
      <c r="A17" s="77">
        <f t="shared" si="0"/>
        <v>1</v>
      </c>
      <c r="B17" s="105">
        <v>2005</v>
      </c>
      <c r="C17" s="104">
        <v>18352</v>
      </c>
      <c r="D17" s="104">
        <v>563.64745307751446</v>
      </c>
      <c r="E17" s="104">
        <v>35790.291209625371</v>
      </c>
      <c r="F17" s="104">
        <v>1306</v>
      </c>
      <c r="G17" s="104">
        <v>2109.8268821831421</v>
      </c>
      <c r="H17" s="104">
        <v>36975.125075560572</v>
      </c>
      <c r="I17" s="104">
        <v>65997.311019436223</v>
      </c>
      <c r="J17" s="104">
        <v>19202.705896862084</v>
      </c>
      <c r="K17" s="104">
        <v>38370.395076293775</v>
      </c>
      <c r="L17" s="104">
        <v>8705.31982757679</v>
      </c>
      <c r="M17" s="104">
        <v>16613.665263300576</v>
      </c>
      <c r="N17" s="104">
        <v>1542.8980412729761</v>
      </c>
      <c r="O17" s="104">
        <v>13665.075250402124</v>
      </c>
      <c r="P17" s="104">
        <v>6324.210752879967</v>
      </c>
      <c r="Q17" s="104">
        <v>34955.516225298976</v>
      </c>
      <c r="R17" s="104">
        <v>20524.415633253979</v>
      </c>
      <c r="S17" s="104">
        <v>14094.86157417645</v>
      </c>
      <c r="T17" s="104">
        <v>5780.0234117972959</v>
      </c>
      <c r="U17" s="104">
        <v>9331.3155421071388</v>
      </c>
      <c r="V17" s="104">
        <v>15850</v>
      </c>
      <c r="W17" s="104" t="str">
        <v/>
      </c>
      <c r="X17" s="99" t="str">
        <v/>
      </c>
      <c r="Y17" s="104" t="str">
        <v/>
      </c>
      <c r="Z17" s="104" t="str">
        <v/>
      </c>
      <c r="AA17" s="104" t="str">
        <v/>
      </c>
      <c r="AB17" s="99" t="str">
        <v/>
      </c>
      <c r="AC17" s="99">
        <v>366054.60413510498</v>
      </c>
      <c r="AD17" s="104" t="str">
        <v/>
      </c>
      <c r="AE17" s="104">
        <v>18352</v>
      </c>
      <c r="AF17" s="104">
        <v>39769.765544886031</v>
      </c>
      <c r="AG17" s="104">
        <v>35790.291209625371</v>
      </c>
      <c r="AH17" s="104">
        <v>36975.125075560572</v>
      </c>
      <c r="AI17" s="104">
        <v>123570.41199259208</v>
      </c>
      <c r="AJ17" s="104">
        <v>8705.31982757679</v>
      </c>
      <c r="AK17" s="104">
        <v>16613.665263300576</v>
      </c>
      <c r="AL17" s="104">
        <v>1542.8980412729761</v>
      </c>
      <c r="AM17" s="104">
        <v>19989.28600328209</v>
      </c>
      <c r="AN17" s="104">
        <v>69574.793432729406</v>
      </c>
      <c r="AO17" s="104">
        <v>30961.338953904436</v>
      </c>
      <c r="AP17" s="104" t="str">
        <v/>
      </c>
      <c r="AQ17" s="104">
        <v>18915.647453077516</v>
      </c>
      <c r="AR17" s="104">
        <v>76181.243167369088</v>
      </c>
      <c r="AS17" s="104">
        <v>270957.71351465839</v>
      </c>
    </row>
    <row r="18" spans="1:45" ht="22.5" customHeight="1">
      <c r="A18" s="77">
        <f t="shared" si="0"/>
        <v>1</v>
      </c>
      <c r="B18" s="105">
        <v>2006</v>
      </c>
      <c r="C18" s="104">
        <v>15769</v>
      </c>
      <c r="D18" s="104">
        <v>574.9913054134646</v>
      </c>
      <c r="E18" s="104">
        <v>36117.711127105358</v>
      </c>
      <c r="F18" s="104">
        <v>1417</v>
      </c>
      <c r="G18" s="104">
        <v>2135.7194166825361</v>
      </c>
      <c r="H18" s="104">
        <v>38451.186795344249</v>
      </c>
      <c r="I18" s="104">
        <v>67789.258307155396</v>
      </c>
      <c r="J18" s="104">
        <v>19339.744783614136</v>
      </c>
      <c r="K18" s="104">
        <v>39584.173355360261</v>
      </c>
      <c r="L18" s="104">
        <v>8830.9927180370687</v>
      </c>
      <c r="M18" s="104">
        <v>17128.960434093769</v>
      </c>
      <c r="N18" s="104">
        <v>1635.5180366068817</v>
      </c>
      <c r="O18" s="104">
        <v>14456.273452665089</v>
      </c>
      <c r="P18" s="104">
        <v>6486.448361079998</v>
      </c>
      <c r="Q18" s="104">
        <v>34930.081948858038</v>
      </c>
      <c r="R18" s="104">
        <v>21209.556287665087</v>
      </c>
      <c r="S18" s="104">
        <v>14559.302726138369</v>
      </c>
      <c r="T18" s="104">
        <v>5703.7128816797049</v>
      </c>
      <c r="U18" s="104">
        <v>9907.404733831032</v>
      </c>
      <c r="V18" s="104">
        <v>16700</v>
      </c>
      <c r="W18" s="104" t="str">
        <v/>
      </c>
      <c r="X18" s="99" t="str">
        <v/>
      </c>
      <c r="Y18" s="104" t="str">
        <v/>
      </c>
      <c r="Z18" s="104" t="str">
        <v/>
      </c>
      <c r="AA18" s="104" t="str">
        <v/>
      </c>
      <c r="AB18" s="99" t="str">
        <v/>
      </c>
      <c r="AC18" s="99">
        <v>372727.03667133045</v>
      </c>
      <c r="AD18" s="104" t="str">
        <v/>
      </c>
      <c r="AE18" s="104">
        <v>15769</v>
      </c>
      <c r="AF18" s="104">
        <v>40245.421849201361</v>
      </c>
      <c r="AG18" s="104">
        <v>36117.711127105358</v>
      </c>
      <c r="AH18" s="104">
        <v>38451.186795344249</v>
      </c>
      <c r="AI18" s="104">
        <v>126713.1764461298</v>
      </c>
      <c r="AJ18" s="104">
        <v>8830.9927180370687</v>
      </c>
      <c r="AK18" s="104">
        <v>17128.960434093769</v>
      </c>
      <c r="AL18" s="104">
        <v>1635.5180366068817</v>
      </c>
      <c r="AM18" s="104">
        <v>20942.721813745087</v>
      </c>
      <c r="AN18" s="104">
        <v>70698.940962661494</v>
      </c>
      <c r="AO18" s="104">
        <v>32311.117615510739</v>
      </c>
      <c r="AP18" s="104" t="str">
        <v/>
      </c>
      <c r="AQ18" s="104">
        <v>16343.991305413465</v>
      </c>
      <c r="AR18" s="104">
        <v>78121.61733913215</v>
      </c>
      <c r="AS18" s="104">
        <v>278261.42802678479</v>
      </c>
    </row>
    <row r="19" spans="1:45" ht="22.5" customHeight="1">
      <c r="A19" s="77">
        <f t="shared" si="0"/>
        <v>1</v>
      </c>
      <c r="B19" s="105">
        <v>2007</v>
      </c>
      <c r="C19" s="104">
        <v>17459</v>
      </c>
      <c r="D19" s="104">
        <v>651.49148967177359</v>
      </c>
      <c r="E19" s="104">
        <v>36449.9776280039</v>
      </c>
      <c r="F19" s="104">
        <v>1387</v>
      </c>
      <c r="G19" s="104">
        <v>2304.7870025578795</v>
      </c>
      <c r="H19" s="104">
        <v>40387.229071027745</v>
      </c>
      <c r="I19" s="104">
        <v>70070.527090604402</v>
      </c>
      <c r="J19" s="104">
        <v>19297.777950633492</v>
      </c>
      <c r="K19" s="104">
        <v>40021.249999999993</v>
      </c>
      <c r="L19" s="104">
        <v>9364.8410940560789</v>
      </c>
      <c r="M19" s="104">
        <v>17803.901208516661</v>
      </c>
      <c r="N19" s="104">
        <v>1748.324114583198</v>
      </c>
      <c r="O19" s="104">
        <v>15492.590522065018</v>
      </c>
      <c r="P19" s="104">
        <v>6753.4422135304267</v>
      </c>
      <c r="Q19" s="104">
        <v>35830.263806794253</v>
      </c>
      <c r="R19" s="104">
        <v>22024.825501165145</v>
      </c>
      <c r="S19" s="104">
        <v>14871.205576323891</v>
      </c>
      <c r="T19" s="104">
        <v>5869.8504855167812</v>
      </c>
      <c r="U19" s="104">
        <v>10216.932110852806</v>
      </c>
      <c r="V19" s="104">
        <v>17500</v>
      </c>
      <c r="W19" s="104" t="str">
        <v/>
      </c>
      <c r="X19" s="99" t="str">
        <v/>
      </c>
      <c r="Y19" s="104" t="str">
        <v/>
      </c>
      <c r="Z19" s="104" t="str">
        <v/>
      </c>
      <c r="AA19" s="104" t="str">
        <v/>
      </c>
      <c r="AB19" s="99" t="str">
        <v/>
      </c>
      <c r="AC19" s="99">
        <v>385505.21686590341</v>
      </c>
      <c r="AD19" s="104" t="str">
        <v/>
      </c>
      <c r="AE19" s="104">
        <v>17459</v>
      </c>
      <c r="AF19" s="104">
        <v>40793.256120233556</v>
      </c>
      <c r="AG19" s="104">
        <v>36449.9776280039</v>
      </c>
      <c r="AH19" s="104">
        <v>40387.229071027745</v>
      </c>
      <c r="AI19" s="104">
        <v>129389.55504123788</v>
      </c>
      <c r="AJ19" s="104">
        <v>9364.8410940560789</v>
      </c>
      <c r="AK19" s="104">
        <v>17803.901208516661</v>
      </c>
      <c r="AL19" s="104">
        <v>1748.324114583198</v>
      </c>
      <c r="AM19" s="104">
        <v>22246.032735595443</v>
      </c>
      <c r="AN19" s="104">
        <v>72726.294884283285</v>
      </c>
      <c r="AO19" s="104">
        <v>33586.782596369587</v>
      </c>
      <c r="AP19" s="104" t="str">
        <v/>
      </c>
      <c r="AQ19" s="104">
        <v>18110.491489671775</v>
      </c>
      <c r="AR19" s="104">
        <v>80528.993701589527</v>
      </c>
      <c r="AS19" s="104">
        <v>286865.73167464213</v>
      </c>
    </row>
    <row r="20" spans="1:45" ht="22.5" customHeight="1">
      <c r="A20" s="77">
        <f t="shared" si="0"/>
        <v>1</v>
      </c>
      <c r="B20" s="105">
        <v>2008</v>
      </c>
      <c r="C20" s="104">
        <v>16935.5</v>
      </c>
      <c r="D20" s="104">
        <v>637.75</v>
      </c>
      <c r="E20" s="104">
        <v>36477.739468023807</v>
      </c>
      <c r="F20" s="104">
        <v>1375</v>
      </c>
      <c r="G20" s="104">
        <v>2303.2962269137624</v>
      </c>
      <c r="H20" s="104">
        <v>41325.935796345439</v>
      </c>
      <c r="I20" s="104">
        <v>72963.247914090141</v>
      </c>
      <c r="J20" s="104">
        <v>18780.493819499166</v>
      </c>
      <c r="K20" s="104">
        <v>40275</v>
      </c>
      <c r="L20" s="104">
        <v>9168.348288239571</v>
      </c>
      <c r="M20" s="104">
        <v>18275</v>
      </c>
      <c r="N20" s="104">
        <v>1766</v>
      </c>
      <c r="O20" s="104">
        <v>15844.756251614504</v>
      </c>
      <c r="P20" s="104">
        <v>6563.692285925481</v>
      </c>
      <c r="Q20" s="104">
        <v>36773.943971475543</v>
      </c>
      <c r="R20" s="104">
        <v>22449.660408326217</v>
      </c>
      <c r="S20" s="104">
        <v>15140.164964734799</v>
      </c>
      <c r="T20" s="104">
        <v>5686.5206557369947</v>
      </c>
      <c r="U20" s="104">
        <v>10565.737659066152</v>
      </c>
      <c r="V20" s="104">
        <v>20000</v>
      </c>
      <c r="W20" s="104" t="str">
        <v/>
      </c>
      <c r="X20" s="99" t="str">
        <v/>
      </c>
      <c r="Y20" s="104" t="str">
        <v/>
      </c>
      <c r="Z20" s="104" t="str">
        <v/>
      </c>
      <c r="AA20" s="104" t="str">
        <v/>
      </c>
      <c r="AB20" s="99" t="str">
        <v/>
      </c>
      <c r="AC20" s="99">
        <v>393307.78770999151</v>
      </c>
      <c r="AD20" s="104" t="str">
        <v/>
      </c>
      <c r="AE20" s="104">
        <v>16935.5</v>
      </c>
      <c r="AF20" s="104">
        <v>40793.785694937571</v>
      </c>
      <c r="AG20" s="104">
        <v>36477.739468023807</v>
      </c>
      <c r="AH20" s="104">
        <v>41325.935796345439</v>
      </c>
      <c r="AI20" s="104">
        <v>132018.74173358933</v>
      </c>
      <c r="AJ20" s="104">
        <v>9168.348288239571</v>
      </c>
      <c r="AK20" s="104">
        <v>18275</v>
      </c>
      <c r="AL20" s="104">
        <v>1766</v>
      </c>
      <c r="AM20" s="104">
        <v>22408.448537539985</v>
      </c>
      <c r="AN20" s="104">
        <v>74363.769344536558</v>
      </c>
      <c r="AO20" s="104">
        <v>36252.258314803148</v>
      </c>
      <c r="AP20" s="104" t="str">
        <v/>
      </c>
      <c r="AQ20" s="104">
        <v>17573.25</v>
      </c>
      <c r="AR20" s="104">
        <v>81481.97149128301</v>
      </c>
      <c r="AS20" s="104">
        <v>294252.56621870858</v>
      </c>
    </row>
    <row r="21" spans="1:45" ht="22.5" customHeight="1">
      <c r="A21" s="77">
        <f t="shared" si="0"/>
        <v>1</v>
      </c>
      <c r="B21" s="105">
        <v>2009</v>
      </c>
      <c r="C21" s="104">
        <v>18727.5</v>
      </c>
      <c r="D21" s="104">
        <v>662.75</v>
      </c>
      <c r="E21" s="104">
        <v>35699.756937385449</v>
      </c>
      <c r="F21" s="104">
        <v>1496.75</v>
      </c>
      <c r="G21" s="104">
        <v>2328.3319315229478</v>
      </c>
      <c r="H21" s="104">
        <v>39373.782931845504</v>
      </c>
      <c r="I21" s="104">
        <v>70837.045931101093</v>
      </c>
      <c r="J21" s="104">
        <v>17765.198576561594</v>
      </c>
      <c r="K21" s="104">
        <v>38100</v>
      </c>
      <c r="L21" s="104">
        <v>9241.1771546396831</v>
      </c>
      <c r="M21" s="104">
        <v>18495</v>
      </c>
      <c r="N21" s="104">
        <v>1736</v>
      </c>
      <c r="O21" s="104">
        <v>16060.921292274543</v>
      </c>
      <c r="P21" s="104">
        <v>6433.9999999999991</v>
      </c>
      <c r="Q21" s="104">
        <v>37140.345976097262</v>
      </c>
      <c r="R21" s="104">
        <v>23705</v>
      </c>
      <c r="S21" s="104">
        <v>15475.036914744147</v>
      </c>
      <c r="T21" s="104">
        <v>5500.5739324172109</v>
      </c>
      <c r="U21" s="104">
        <v>10215.324761461912</v>
      </c>
      <c r="V21" s="104">
        <v>22625</v>
      </c>
      <c r="W21" s="104" t="str">
        <v/>
      </c>
      <c r="X21" s="99" t="str">
        <v/>
      </c>
      <c r="Y21" s="104" t="str">
        <v/>
      </c>
      <c r="Z21" s="104" t="str">
        <v/>
      </c>
      <c r="AA21" s="104" t="str">
        <v/>
      </c>
      <c r="AB21" s="99" t="str">
        <v/>
      </c>
      <c r="AC21" s="99">
        <v>391619.49634005135</v>
      </c>
      <c r="AD21" s="104" t="str">
        <v/>
      </c>
      <c r="AE21" s="104">
        <v>18727.5</v>
      </c>
      <c r="AF21" s="104">
        <v>40187.588868908395</v>
      </c>
      <c r="AG21" s="104">
        <v>35699.756937385449</v>
      </c>
      <c r="AH21" s="104">
        <v>39373.782931845504</v>
      </c>
      <c r="AI21" s="104">
        <v>126702.24450766269</v>
      </c>
      <c r="AJ21" s="104">
        <v>9241.1771546396831</v>
      </c>
      <c r="AK21" s="104">
        <v>18495</v>
      </c>
      <c r="AL21" s="104">
        <v>1736</v>
      </c>
      <c r="AM21" s="104">
        <v>22494.921292274543</v>
      </c>
      <c r="AN21" s="104">
        <v>76320.382890841414</v>
      </c>
      <c r="AO21" s="104">
        <v>38340.89869387912</v>
      </c>
      <c r="AP21" s="104" t="str">
        <v/>
      </c>
      <c r="AQ21" s="104">
        <v>19390.25</v>
      </c>
      <c r="AR21" s="104">
        <v>78898.621800753899</v>
      </c>
      <c r="AS21" s="104">
        <v>293330.62453929742</v>
      </c>
    </row>
    <row r="22" spans="1:45" ht="22.5" customHeight="1">
      <c r="A22" s="77">
        <f t="shared" si="0"/>
        <v>1</v>
      </c>
      <c r="B22" s="105">
        <v>2010</v>
      </c>
      <c r="C22" s="104">
        <v>17745.25</v>
      </c>
      <c r="D22" s="104">
        <v>683</v>
      </c>
      <c r="E22" s="104">
        <v>34615.228133418808</v>
      </c>
      <c r="F22" s="104">
        <v>1567.5</v>
      </c>
      <c r="G22" s="104">
        <v>2448.2989421595312</v>
      </c>
      <c r="H22" s="104">
        <v>37103.392927884001</v>
      </c>
      <c r="I22" s="104">
        <v>70340.423654034676</v>
      </c>
      <c r="J22" s="104">
        <v>18113.25</v>
      </c>
      <c r="K22" s="104">
        <v>37868.71555971921</v>
      </c>
      <c r="L22" s="104">
        <v>9226.6234262770522</v>
      </c>
      <c r="M22" s="104">
        <v>18782.5</v>
      </c>
      <c r="N22" s="104">
        <v>1588.5</v>
      </c>
      <c r="O22" s="104">
        <v>16829.597756391489</v>
      </c>
      <c r="P22" s="104">
        <v>6291.5</v>
      </c>
      <c r="Q22" s="104">
        <v>37155.52239914229</v>
      </c>
      <c r="R22" s="104">
        <v>24292.5</v>
      </c>
      <c r="S22" s="104">
        <v>15663.706759311233</v>
      </c>
      <c r="T22" s="104">
        <v>5660.1832745305737</v>
      </c>
      <c r="U22" s="104">
        <v>10096.820302898894</v>
      </c>
      <c r="V22" s="104">
        <v>24825</v>
      </c>
      <c r="W22" s="104" t="str">
        <v/>
      </c>
      <c r="X22" s="99" t="str">
        <v/>
      </c>
      <c r="Y22" s="104" t="str">
        <v/>
      </c>
      <c r="Z22" s="104" t="str">
        <v/>
      </c>
      <c r="AA22" s="104" t="str">
        <v/>
      </c>
      <c r="AB22" s="99" t="str">
        <v/>
      </c>
      <c r="AC22" s="99">
        <v>390897.51313576777</v>
      </c>
      <c r="AD22" s="104" t="str">
        <v/>
      </c>
      <c r="AE22" s="104">
        <v>17745.25</v>
      </c>
      <c r="AF22" s="104">
        <v>39314.027075578342</v>
      </c>
      <c r="AG22" s="104">
        <v>34615.228133418808</v>
      </c>
      <c r="AH22" s="104">
        <v>37103.392927884001</v>
      </c>
      <c r="AI22" s="104">
        <v>126322.38921375389</v>
      </c>
      <c r="AJ22" s="104">
        <v>9226.6234262770522</v>
      </c>
      <c r="AK22" s="104">
        <v>18782.5</v>
      </c>
      <c r="AL22" s="104">
        <v>1588.5</v>
      </c>
      <c r="AM22" s="104">
        <v>23121.097756391489</v>
      </c>
      <c r="AN22" s="104">
        <v>77111.729158453527</v>
      </c>
      <c r="AO22" s="104">
        <v>40582.003577429467</v>
      </c>
      <c r="AP22" s="104" t="str">
        <v/>
      </c>
      <c r="AQ22" s="104">
        <v>18428.25</v>
      </c>
      <c r="AR22" s="104">
        <v>75734.42000346235</v>
      </c>
      <c r="AS22" s="104">
        <v>296734.84313230542</v>
      </c>
    </row>
    <row r="23" spans="1:45" ht="22.5" customHeight="1">
      <c r="A23" s="77">
        <f t="shared" si="0"/>
        <v>1</v>
      </c>
      <c r="B23" s="105">
        <v>2011</v>
      </c>
      <c r="C23" s="104">
        <v>17481.75</v>
      </c>
      <c r="D23" s="104">
        <v>733</v>
      </c>
      <c r="E23" s="104">
        <v>33165.75</v>
      </c>
      <c r="F23" s="104">
        <v>1538.75</v>
      </c>
      <c r="G23" s="104">
        <v>2462.5</v>
      </c>
      <c r="H23" s="104">
        <v>35287.25</v>
      </c>
      <c r="I23" s="104">
        <v>70218.5</v>
      </c>
      <c r="J23" s="104">
        <v>17740.25</v>
      </c>
      <c r="K23" s="104">
        <v>38975</v>
      </c>
      <c r="L23" s="104">
        <v>9478.25</v>
      </c>
      <c r="M23" s="104">
        <v>19255</v>
      </c>
      <c r="N23" s="104">
        <v>1593.5</v>
      </c>
      <c r="O23" s="104">
        <v>17643.75</v>
      </c>
      <c r="P23" s="104">
        <v>6324</v>
      </c>
      <c r="Q23" s="104">
        <v>37642.5</v>
      </c>
      <c r="R23" s="104">
        <v>25062.5</v>
      </c>
      <c r="S23" s="104">
        <v>16055.25</v>
      </c>
      <c r="T23" s="104">
        <v>5822.25</v>
      </c>
      <c r="U23" s="104">
        <v>9993.5</v>
      </c>
      <c r="V23" s="104">
        <v>26185</v>
      </c>
      <c r="W23" s="104" t="str">
        <v/>
      </c>
      <c r="X23" s="99" t="str">
        <v/>
      </c>
      <c r="Y23" s="104" t="str">
        <v/>
      </c>
      <c r="Z23" s="104" t="str">
        <v/>
      </c>
      <c r="AA23" s="104" t="str">
        <v/>
      </c>
      <c r="AB23" s="99" t="str">
        <v/>
      </c>
      <c r="AC23" s="99">
        <v>392658.25</v>
      </c>
      <c r="AD23" s="104" t="str">
        <v/>
      </c>
      <c r="AE23" s="104">
        <v>17481.75</v>
      </c>
      <c r="AF23" s="104">
        <v>37900</v>
      </c>
      <c r="AG23" s="104">
        <v>33165.75</v>
      </c>
      <c r="AH23" s="104">
        <v>35287.25</v>
      </c>
      <c r="AI23" s="104">
        <v>126933.75</v>
      </c>
      <c r="AJ23" s="104">
        <v>9478.25</v>
      </c>
      <c r="AK23" s="104">
        <v>19255</v>
      </c>
      <c r="AL23" s="104">
        <v>1593.5</v>
      </c>
      <c r="AM23" s="104">
        <v>23967.75</v>
      </c>
      <c r="AN23" s="104">
        <v>78760.25</v>
      </c>
      <c r="AO23" s="104">
        <v>42000.75</v>
      </c>
      <c r="AP23" s="104" t="str">
        <v/>
      </c>
      <c r="AQ23" s="104">
        <v>18214.75</v>
      </c>
      <c r="AR23" s="104">
        <v>72454.25</v>
      </c>
      <c r="AS23" s="104">
        <v>301989.25</v>
      </c>
    </row>
    <row r="24" spans="1:45" ht="22.5" customHeight="1">
      <c r="A24" s="77">
        <f t="shared" si="0"/>
        <v>1</v>
      </c>
      <c r="B24" s="105">
        <v>2012</v>
      </c>
      <c r="C24" s="104">
        <v>13695.25</v>
      </c>
      <c r="D24" s="104">
        <v>761.25</v>
      </c>
      <c r="E24" s="104">
        <v>31044.75</v>
      </c>
      <c r="F24" s="104">
        <v>1497.75</v>
      </c>
      <c r="G24" s="104">
        <v>2433</v>
      </c>
      <c r="H24" s="104">
        <v>30052.5</v>
      </c>
      <c r="I24" s="104">
        <v>67488.25</v>
      </c>
      <c r="J24" s="104">
        <v>16865.5</v>
      </c>
      <c r="K24" s="104">
        <v>39101</v>
      </c>
      <c r="L24" s="104">
        <v>9159.75</v>
      </c>
      <c r="M24" s="104">
        <v>19172.5</v>
      </c>
      <c r="N24" s="104">
        <v>1523.5</v>
      </c>
      <c r="O24" s="104">
        <v>18154.75</v>
      </c>
      <c r="P24" s="104">
        <v>6309</v>
      </c>
      <c r="Q24" s="104">
        <v>36872</v>
      </c>
      <c r="R24" s="104">
        <v>25350</v>
      </c>
      <c r="S24" s="104">
        <v>16193</v>
      </c>
      <c r="T24" s="104">
        <v>5697.25</v>
      </c>
      <c r="U24" s="104">
        <v>9783.5</v>
      </c>
      <c r="V24" s="104">
        <v>25200</v>
      </c>
      <c r="W24" s="104" t="str">
        <v/>
      </c>
      <c r="X24" s="99" t="str">
        <v/>
      </c>
      <c r="Y24" s="104" t="str">
        <v/>
      </c>
      <c r="Z24" s="104" t="str">
        <v/>
      </c>
      <c r="AA24" s="104" t="str">
        <v/>
      </c>
      <c r="AB24" s="99" t="str">
        <v/>
      </c>
      <c r="AC24" s="99">
        <v>376354.5</v>
      </c>
      <c r="AD24" s="104" t="str">
        <v/>
      </c>
      <c r="AE24" s="104">
        <v>13695.25</v>
      </c>
      <c r="AF24" s="104">
        <v>35736.75</v>
      </c>
      <c r="AG24" s="104">
        <v>31044.75</v>
      </c>
      <c r="AH24" s="104">
        <v>30052.5</v>
      </c>
      <c r="AI24" s="104">
        <v>123454.75</v>
      </c>
      <c r="AJ24" s="104">
        <v>9159.75</v>
      </c>
      <c r="AK24" s="104">
        <v>19172.5</v>
      </c>
      <c r="AL24" s="104">
        <v>1523.5</v>
      </c>
      <c r="AM24" s="104">
        <v>24463.75</v>
      </c>
      <c r="AN24" s="104">
        <v>78415</v>
      </c>
      <c r="AO24" s="104">
        <v>40680.75</v>
      </c>
      <c r="AP24" s="104" t="str">
        <v/>
      </c>
      <c r="AQ24" s="104">
        <v>14456.5</v>
      </c>
      <c r="AR24" s="104">
        <v>65028</v>
      </c>
      <c r="AS24" s="104">
        <v>296870</v>
      </c>
    </row>
    <row r="25" spans="1:45" ht="22.5" customHeight="1">
      <c r="A25" s="77">
        <f t="shared" si="0"/>
        <v>1</v>
      </c>
      <c r="B25" s="105">
        <v>2013</v>
      </c>
      <c r="C25" s="104">
        <v>13891.5</v>
      </c>
      <c r="D25" s="104">
        <v>732.5</v>
      </c>
      <c r="E25" s="104">
        <v>27366.25</v>
      </c>
      <c r="F25" s="104">
        <v>1440.5</v>
      </c>
      <c r="G25" s="104">
        <v>2299</v>
      </c>
      <c r="H25" s="104">
        <v>25125</v>
      </c>
      <c r="I25" s="104">
        <v>63560.25</v>
      </c>
      <c r="J25" s="104">
        <v>16542</v>
      </c>
      <c r="K25" s="104">
        <v>38360</v>
      </c>
      <c r="L25" s="104">
        <v>8779.75</v>
      </c>
      <c r="M25" s="104">
        <v>18600</v>
      </c>
      <c r="N25" s="104">
        <v>1468.5</v>
      </c>
      <c r="O25" s="104">
        <v>17594.75</v>
      </c>
      <c r="P25" s="104">
        <v>5959</v>
      </c>
      <c r="Q25" s="104">
        <v>35928.75</v>
      </c>
      <c r="R25" s="104">
        <v>25669.25</v>
      </c>
      <c r="S25" s="104">
        <v>16048</v>
      </c>
      <c r="T25" s="104">
        <v>4989.6000000000004</v>
      </c>
      <c r="U25" s="104">
        <v>9356</v>
      </c>
      <c r="V25" s="104">
        <v>22925</v>
      </c>
      <c r="W25" s="104" t="str">
        <v/>
      </c>
      <c r="X25" s="99" t="str">
        <v/>
      </c>
      <c r="Y25" s="104" t="str">
        <v/>
      </c>
      <c r="Z25" s="104" t="str">
        <v/>
      </c>
      <c r="AA25" s="104" t="str">
        <v/>
      </c>
      <c r="AB25" s="99" t="str">
        <v/>
      </c>
      <c r="AC25" s="99">
        <v>356635.6</v>
      </c>
      <c r="AD25" s="104" t="str">
        <v/>
      </c>
      <c r="AE25" s="104">
        <v>13891.5</v>
      </c>
      <c r="AF25" s="104">
        <v>31838.25</v>
      </c>
      <c r="AG25" s="104">
        <v>27366.25</v>
      </c>
      <c r="AH25" s="104">
        <v>25125</v>
      </c>
      <c r="AI25" s="104">
        <v>118462.25</v>
      </c>
      <c r="AJ25" s="104">
        <v>8779.75</v>
      </c>
      <c r="AK25" s="104">
        <v>18600</v>
      </c>
      <c r="AL25" s="104">
        <v>1468.5</v>
      </c>
      <c r="AM25" s="104">
        <v>23553.75</v>
      </c>
      <c r="AN25" s="104">
        <v>77646</v>
      </c>
      <c r="AO25" s="104">
        <v>37270.6</v>
      </c>
      <c r="AP25" s="104" t="str">
        <v/>
      </c>
      <c r="AQ25" s="104">
        <v>14624</v>
      </c>
      <c r="AR25" s="104">
        <v>56230.75</v>
      </c>
      <c r="AS25" s="104">
        <v>285780.84999999998</v>
      </c>
    </row>
    <row r="26" spans="1:45" ht="22.5" customHeight="1">
      <c r="A26" s="77">
        <f t="shared" si="0"/>
        <v>1</v>
      </c>
      <c r="B26" s="105">
        <v>2014</v>
      </c>
      <c r="C26" s="104">
        <v>13264.249999999998</v>
      </c>
      <c r="D26" s="104">
        <v>591</v>
      </c>
      <c r="E26" s="104">
        <v>26551.165215594763</v>
      </c>
      <c r="F26" s="104">
        <v>1417.5</v>
      </c>
      <c r="G26" s="104">
        <v>2283.5100000000002</v>
      </c>
      <c r="H26" s="104">
        <v>22304.035000000003</v>
      </c>
      <c r="I26" s="104">
        <v>63835.001250000001</v>
      </c>
      <c r="J26" s="104">
        <v>16418.550999999999</v>
      </c>
      <c r="K26" s="104">
        <v>38927.525000000001</v>
      </c>
      <c r="L26" s="104">
        <v>8742.153926470588</v>
      </c>
      <c r="M26" s="104">
        <v>18056.172575000001</v>
      </c>
      <c r="N26" s="104">
        <v>1498.5374999999999</v>
      </c>
      <c r="O26" s="104">
        <v>18077.971428571429</v>
      </c>
      <c r="P26" s="104">
        <v>6079.9625229838693</v>
      </c>
      <c r="Q26" s="104">
        <v>35180.25</v>
      </c>
      <c r="R26" s="104">
        <v>25608</v>
      </c>
      <c r="S26" s="104">
        <v>16165.880000000001</v>
      </c>
      <c r="T26" s="104">
        <v>5067.2333400000007</v>
      </c>
      <c r="U26" s="104">
        <v>9464.77</v>
      </c>
      <c r="V26" s="104">
        <v>20427.5</v>
      </c>
      <c r="W26" s="104">
        <v>349960.96875862061</v>
      </c>
      <c r="X26" s="99" t="str">
        <v/>
      </c>
      <c r="Y26" s="104" t="str">
        <v/>
      </c>
      <c r="Z26" s="104" t="str">
        <v/>
      </c>
      <c r="AA26" s="104" t="str">
        <v/>
      </c>
      <c r="AB26" s="99" t="str">
        <v/>
      </c>
      <c r="AC26" s="99">
        <v>349960.96875862061</v>
      </c>
      <c r="AD26" s="104" t="str">
        <v/>
      </c>
      <c r="AE26" s="104">
        <v>13264.249999999998</v>
      </c>
      <c r="AF26" s="104">
        <v>30843.175215594762</v>
      </c>
      <c r="AG26" s="104">
        <v>26551.165215594763</v>
      </c>
      <c r="AH26" s="104">
        <v>22304.035000000003</v>
      </c>
      <c r="AI26" s="104">
        <v>119181.07725</v>
      </c>
      <c r="AJ26" s="104">
        <v>8742.153926470588</v>
      </c>
      <c r="AK26" s="104">
        <v>18056.172575000001</v>
      </c>
      <c r="AL26" s="104">
        <v>1498.5374999999999</v>
      </c>
      <c r="AM26" s="104">
        <v>24157.9339515553</v>
      </c>
      <c r="AN26" s="104">
        <v>76954.13</v>
      </c>
      <c r="AO26" s="104">
        <v>34959.503340000003</v>
      </c>
      <c r="AP26" s="104" t="str">
        <v/>
      </c>
      <c r="AQ26" s="104">
        <v>13855.249999999998</v>
      </c>
      <c r="AR26" s="104">
        <v>52556.210215594765</v>
      </c>
      <c r="AS26" s="104">
        <v>283549.50854302594</v>
      </c>
    </row>
    <row r="27" spans="1:45" ht="22.5" customHeight="1">
      <c r="A27" s="77">
        <f>IF(C27=":",0,1)</f>
        <v>0</v>
      </c>
      <c r="B27" s="105">
        <v>2015</v>
      </c>
      <c r="C27" s="104" t="str">
        <v>:</v>
      </c>
      <c r="D27" s="104" t="str">
        <v>:</v>
      </c>
      <c r="E27" s="104" t="str">
        <v>:</v>
      </c>
      <c r="F27" s="104" t="str">
        <v>:</v>
      </c>
      <c r="G27" s="104" t="str">
        <v>:</v>
      </c>
      <c r="H27" s="104" t="str">
        <v>:</v>
      </c>
      <c r="I27" s="104" t="str">
        <v>:</v>
      </c>
      <c r="J27" s="104" t="str">
        <v>:</v>
      </c>
      <c r="K27" s="104" t="str">
        <v>:</v>
      </c>
      <c r="L27" s="104" t="str">
        <v>:</v>
      </c>
      <c r="M27" s="104" t="str">
        <v>:</v>
      </c>
      <c r="N27" s="104" t="str">
        <v>:</v>
      </c>
      <c r="O27" s="104" t="str">
        <v>:</v>
      </c>
      <c r="P27" s="104" t="str">
        <v>:</v>
      </c>
      <c r="Q27" s="104" t="str">
        <v>:</v>
      </c>
      <c r="R27" s="104" t="str">
        <v>:</v>
      </c>
      <c r="S27" s="104" t="str">
        <v>:</v>
      </c>
      <c r="T27" s="104" t="str">
        <v>:</v>
      </c>
      <c r="U27" s="104" t="str">
        <v>:</v>
      </c>
      <c r="V27" s="104" t="str">
        <v>:</v>
      </c>
      <c r="W27" s="104" t="str">
        <v/>
      </c>
      <c r="X27" s="99" t="str">
        <v/>
      </c>
      <c r="Y27" s="104" t="str">
        <v/>
      </c>
      <c r="Z27" s="104" t="str">
        <v/>
      </c>
      <c r="AA27" s="104" t="str">
        <v/>
      </c>
      <c r="AB27" s="99" t="str">
        <v/>
      </c>
      <c r="AC27" s="99" t="str">
        <v>:</v>
      </c>
      <c r="AD27" s="104" t="str">
        <v/>
      </c>
      <c r="AE27" s="104" t="str">
        <v>:</v>
      </c>
      <c r="AF27" s="104" t="str">
        <v>:</v>
      </c>
      <c r="AG27" s="104" t="str">
        <v>:</v>
      </c>
      <c r="AH27" s="104" t="str">
        <v>:</v>
      </c>
      <c r="AI27" s="104" t="str">
        <v>:</v>
      </c>
      <c r="AJ27" s="104" t="str">
        <v>:</v>
      </c>
      <c r="AK27" s="104" t="str">
        <v>:</v>
      </c>
      <c r="AL27" s="104" t="str">
        <v>:</v>
      </c>
      <c r="AM27" s="104" t="str">
        <v>:</v>
      </c>
      <c r="AN27" s="104" t="str">
        <v>:</v>
      </c>
      <c r="AO27" s="104" t="str">
        <v>:</v>
      </c>
      <c r="AP27" s="104" t="str">
        <v/>
      </c>
      <c r="AQ27" s="104" t="str">
        <v>:</v>
      </c>
      <c r="AR27" s="104" t="str">
        <v>:</v>
      </c>
      <c r="AS27" s="104" t="str">
        <v>:</v>
      </c>
    </row>
    <row r="28" spans="1:45">
      <c r="A28" s="77">
        <f>SUM(A7:A27)</f>
        <v>20</v>
      </c>
      <c r="B28" s="34"/>
    </row>
    <row r="29" spans="1:45" s="168" customFormat="1" ht="22.5" customHeight="1">
      <c r="B29" s="103" t="str">
        <f>INDEX($B$7:$B$27,$A$28-2)&amp;"-"&amp;INDEX($B$7:$B$27,$A$28)</f>
        <v>2012-2014</v>
      </c>
      <c r="C29" s="99">
        <f>AVERAGE(INDEX(C$7:C$27,$A$28-2),INDEX(C$7:C$27,$A$28-1),INDEX(C$7:C$27,$A$28))</f>
        <v>13617</v>
      </c>
      <c r="D29" s="99">
        <f t="shared" ref="D29:AS29" si="1">AVERAGE(INDEX(D$7:D$27,$A$28-2),INDEX(D$7:D$27,$A$28-1),INDEX(D$7:D$27,$A$28))</f>
        <v>694.91666666666663</v>
      </c>
      <c r="E29" s="99">
        <f t="shared" si="1"/>
        <v>28320.721738531589</v>
      </c>
      <c r="F29" s="99">
        <f t="shared" si="1"/>
        <v>1451.9166666666667</v>
      </c>
      <c r="G29" s="99">
        <f t="shared" si="1"/>
        <v>2338.5033333333336</v>
      </c>
      <c r="H29" s="99">
        <f t="shared" si="1"/>
        <v>25827.178333333333</v>
      </c>
      <c r="I29" s="99">
        <f t="shared" si="1"/>
        <v>64961.167083333334</v>
      </c>
      <c r="J29" s="99">
        <f t="shared" si="1"/>
        <v>16608.683666666668</v>
      </c>
      <c r="K29" s="99">
        <f t="shared" si="1"/>
        <v>38796.174999999996</v>
      </c>
      <c r="L29" s="99">
        <f t="shared" si="1"/>
        <v>8893.8846421568614</v>
      </c>
      <c r="M29" s="99">
        <f t="shared" si="1"/>
        <v>18609.557525</v>
      </c>
      <c r="N29" s="99">
        <f t="shared" si="1"/>
        <v>1496.8458333333335</v>
      </c>
      <c r="O29" s="99">
        <f t="shared" si="1"/>
        <v>17942.490476190476</v>
      </c>
      <c r="P29" s="99">
        <f t="shared" si="1"/>
        <v>6115.9875076612907</v>
      </c>
      <c r="Q29" s="99">
        <f t="shared" si="1"/>
        <v>35993.666666666664</v>
      </c>
      <c r="R29" s="99">
        <f t="shared" si="1"/>
        <v>25542.416666666668</v>
      </c>
      <c r="S29" s="99">
        <f t="shared" si="1"/>
        <v>16135.626666666669</v>
      </c>
      <c r="T29" s="99">
        <f t="shared" si="1"/>
        <v>5251.3611133333334</v>
      </c>
      <c r="U29" s="99">
        <f t="shared" si="1"/>
        <v>9534.7566666666662</v>
      </c>
      <c r="V29" s="99">
        <f t="shared" si="1"/>
        <v>22850.833333333332</v>
      </c>
      <c r="W29" s="99"/>
      <c r="X29" s="99" t="e">
        <f t="shared" si="1"/>
        <v>#DIV/0!</v>
      </c>
      <c r="Y29" s="99"/>
      <c r="Z29" s="99" t="e">
        <f t="shared" si="1"/>
        <v>#DIV/0!</v>
      </c>
      <c r="AA29" s="99"/>
      <c r="AB29" s="99" t="e">
        <f t="shared" si="1"/>
        <v>#DIV/0!</v>
      </c>
      <c r="AC29" s="99">
        <f t="shared" si="1"/>
        <v>360983.68958620686</v>
      </c>
      <c r="AD29" s="99"/>
      <c r="AE29" s="99">
        <f t="shared" si="1"/>
        <v>13617</v>
      </c>
      <c r="AF29" s="99">
        <f t="shared" si="1"/>
        <v>32806.058405198251</v>
      </c>
      <c r="AG29" s="99">
        <f t="shared" si="1"/>
        <v>28320.721738531589</v>
      </c>
      <c r="AH29" s="99">
        <f t="shared" si="1"/>
        <v>25827.178333333333</v>
      </c>
      <c r="AI29" s="99">
        <f t="shared" si="1"/>
        <v>120366.02574999999</v>
      </c>
      <c r="AJ29" s="99">
        <f t="shared" si="1"/>
        <v>8893.8846421568614</v>
      </c>
      <c r="AK29" s="99">
        <f t="shared" si="1"/>
        <v>18609.557525</v>
      </c>
      <c r="AL29" s="99">
        <f t="shared" si="1"/>
        <v>1496.8458333333335</v>
      </c>
      <c r="AM29" s="99">
        <f t="shared" si="1"/>
        <v>24058.477983851768</v>
      </c>
      <c r="AN29" s="99">
        <f t="shared" si="1"/>
        <v>77671.710000000006</v>
      </c>
      <c r="AO29" s="99">
        <f t="shared" si="1"/>
        <v>37636.951113333336</v>
      </c>
      <c r="AP29" s="99"/>
      <c r="AQ29" s="99">
        <f t="shared" si="1"/>
        <v>14311.916666666666</v>
      </c>
      <c r="AR29" s="99">
        <f t="shared" si="1"/>
        <v>57938.320071864924</v>
      </c>
      <c r="AS29" s="99">
        <f t="shared" si="1"/>
        <v>288733.4528476753</v>
      </c>
    </row>
    <row r="30" spans="1:45" s="168" customFormat="1" ht="22.5" customHeight="1">
      <c r="B30" s="103" t="str">
        <f>INDEX($B$7:$B$27,1)&amp;"-"&amp;INDEX($B$7:$B$27,$A$28)</f>
        <v>1995-2014</v>
      </c>
      <c r="C30" s="99">
        <f>AVERAGE(C7:C27)</f>
        <v>17963.065624999999</v>
      </c>
      <c r="D30" s="99">
        <f t="shared" ref="D30:AO30" si="2">AVERAGE(D7:D27)</f>
        <v>637.73960634123546</v>
      </c>
      <c r="E30" s="99">
        <f t="shared" si="2"/>
        <v>35440.712020783925</v>
      </c>
      <c r="F30" s="99">
        <f t="shared" si="2"/>
        <v>1282.1875</v>
      </c>
      <c r="G30" s="99">
        <f t="shared" si="2"/>
        <v>2009.1215331228891</v>
      </c>
      <c r="H30" s="99">
        <f t="shared" si="2"/>
        <v>32053.700602685753</v>
      </c>
      <c r="I30" s="99">
        <f t="shared" si="2"/>
        <v>62191.563725604232</v>
      </c>
      <c r="J30" s="99">
        <f t="shared" si="2"/>
        <v>17075.419190523469</v>
      </c>
      <c r="K30" s="99">
        <f t="shared" si="2"/>
        <v>36609.27902416118</v>
      </c>
      <c r="L30" s="99">
        <f t="shared" si="2"/>
        <v>7781.2794296647362</v>
      </c>
      <c r="M30" s="99">
        <f t="shared" si="2"/>
        <v>16629.887491634254</v>
      </c>
      <c r="N30" s="99">
        <f t="shared" si="2"/>
        <v>1346.7066832271678</v>
      </c>
      <c r="O30" s="99">
        <f t="shared" si="2"/>
        <v>13532.308798659589</v>
      </c>
      <c r="P30" s="99">
        <f t="shared" si="2"/>
        <v>5838.2713943877843</v>
      </c>
      <c r="Q30" s="99">
        <f t="shared" si="2"/>
        <v>33468.495353239516</v>
      </c>
      <c r="R30" s="99">
        <f t="shared" si="2"/>
        <v>20532.513712519161</v>
      </c>
      <c r="S30" s="99">
        <f t="shared" si="2"/>
        <v>13623.843164538315</v>
      </c>
      <c r="T30" s="99">
        <f t="shared" si="2"/>
        <v>5251.1863709878326</v>
      </c>
      <c r="U30" s="99">
        <f t="shared" si="2"/>
        <v>9069.4815217893665</v>
      </c>
      <c r="V30" s="99">
        <f t="shared" si="2"/>
        <v>14685.625</v>
      </c>
      <c r="W30" s="99"/>
      <c r="X30" s="99"/>
      <c r="Y30" s="99"/>
      <c r="Z30" s="99"/>
      <c r="AA30" s="99"/>
      <c r="AB30" s="99"/>
      <c r="AC30" s="99">
        <f t="shared" ref="AC30" si="3">AVERAGE(AC7:AC27)</f>
        <v>347022.38774887036</v>
      </c>
      <c r="AD30" s="99"/>
      <c r="AE30" s="99">
        <f t="shared" si="2"/>
        <v>17963.065624999999</v>
      </c>
      <c r="AF30" s="99">
        <f t="shared" si="2"/>
        <v>39369.760660248037</v>
      </c>
      <c r="AG30" s="99">
        <f t="shared" si="2"/>
        <v>35440.712020783925</v>
      </c>
      <c r="AH30" s="99">
        <f t="shared" si="2"/>
        <v>32053.700602685753</v>
      </c>
      <c r="AI30" s="99">
        <f t="shared" si="2"/>
        <v>115876.26194028887</v>
      </c>
      <c r="AJ30" s="99">
        <f t="shared" si="2"/>
        <v>7781.2794296647362</v>
      </c>
      <c r="AK30" s="99">
        <f t="shared" si="2"/>
        <v>16629.887491634254</v>
      </c>
      <c r="AL30" s="99">
        <f t="shared" si="2"/>
        <v>1346.7066832271678</v>
      </c>
      <c r="AM30" s="99">
        <f t="shared" si="2"/>
        <v>19370.580193047375</v>
      </c>
      <c r="AN30" s="99">
        <f t="shared" si="2"/>
        <v>67624.85223029698</v>
      </c>
      <c r="AO30" s="99">
        <f t="shared" si="2"/>
        <v>29006.292892777197</v>
      </c>
      <c r="AP30" s="99"/>
      <c r="AQ30" s="99">
        <f t="shared" ref="AQ30:AS30" si="4">AVERAGE(AQ7:AQ27)</f>
        <v>18600.805231341237</v>
      </c>
      <c r="AR30" s="99">
        <f t="shared" si="4"/>
        <v>70785.721656592563</v>
      </c>
      <c r="AS30" s="99">
        <f t="shared" si="4"/>
        <v>257635.86086093652</v>
      </c>
    </row>
    <row r="31" spans="1:45" ht="22.5" customHeight="1">
      <c r="B31" s="103" t="str">
        <f>INDEX($B$7:$B$27,1)&amp;"-2008"</f>
        <v>1995-2008</v>
      </c>
      <c r="C31" s="99">
        <f ca="1">AVERAGE(OFFSET(C$7,0,0,14,1))</f>
        <v>18889.700892857141</v>
      </c>
      <c r="D31" s="99">
        <f t="shared" ref="D31:AS31" ca="1" si="5">AVERAGE(OFFSET(D$7,0,0,14,1))</f>
        <v>613.66372334462199</v>
      </c>
      <c r="E31" s="99">
        <f t="shared" ca="1" si="5"/>
        <v>37169.38143780567</v>
      </c>
      <c r="F31" s="99">
        <f t="shared" ca="1" si="5"/>
        <v>1191.7857142857142</v>
      </c>
      <c r="G31" s="99">
        <f t="shared" ca="1" si="5"/>
        <v>1851.9849849125214</v>
      </c>
      <c r="H31" s="99">
        <f t="shared" ca="1" si="5"/>
        <v>32273.432228141821</v>
      </c>
      <c r="I31" s="99">
        <f t="shared" ca="1" si="5"/>
        <v>59825.128834067786</v>
      </c>
      <c r="J31" s="99">
        <f t="shared" ca="1" si="5"/>
        <v>17004.545302421986</v>
      </c>
      <c r="K31" s="99">
        <f t="shared" ca="1" si="5"/>
        <v>35775.238565964588</v>
      </c>
      <c r="L31" s="99">
        <f t="shared" ca="1" si="5"/>
        <v>7214.1345775648151</v>
      </c>
      <c r="M31" s="99">
        <f t="shared" ca="1" si="5"/>
        <v>15731.184089834647</v>
      </c>
      <c r="N31" s="99">
        <f t="shared" ca="1" si="5"/>
        <v>1251.8282974673825</v>
      </c>
      <c r="O31" s="99">
        <f t="shared" ca="1" si="5"/>
        <v>11877.459678282454</v>
      </c>
      <c r="P31" s="99">
        <f t="shared" ca="1" si="5"/>
        <v>5669.1403831979869</v>
      </c>
      <c r="Q31" s="99">
        <f t="shared" ca="1" si="5"/>
        <v>32103.609906396479</v>
      </c>
      <c r="R31" s="99">
        <f t="shared" ca="1" si="5"/>
        <v>18640.216017884515</v>
      </c>
      <c r="S31" s="99">
        <f t="shared" ca="1" si="5"/>
        <v>12633.999258336495</v>
      </c>
      <c r="T31" s="99">
        <f t="shared" ca="1" si="5"/>
        <v>5163.3312052006322</v>
      </c>
      <c r="U31" s="99">
        <f t="shared" ca="1" si="5"/>
        <v>8748.5510979590381</v>
      </c>
      <c r="V31" s="99">
        <f t="shared" ca="1" si="5"/>
        <v>10823.214285714286</v>
      </c>
      <c r="W31" s="99"/>
      <c r="X31" s="99" t="e">
        <f t="shared" ca="1" si="5"/>
        <v>#DIV/0!</v>
      </c>
      <c r="Y31" s="99"/>
      <c r="Z31" s="99" t="e">
        <f t="shared" ca="1" si="5"/>
        <v>#DIV/0!</v>
      </c>
      <c r="AA31" s="99"/>
      <c r="AB31" s="99" t="e">
        <f t="shared" ca="1" si="5"/>
        <v>#DIV/0!</v>
      </c>
      <c r="AC31" s="99">
        <f t="shared" ca="1" si="5"/>
        <v>334451.5304816406</v>
      </c>
      <c r="AD31" s="99"/>
      <c r="AE31" s="99">
        <f t="shared" ca="1" si="5"/>
        <v>18889.700892857141</v>
      </c>
      <c r="AF31" s="99">
        <f t="shared" ca="1" si="5"/>
        <v>40826.815860348528</v>
      </c>
      <c r="AG31" s="99">
        <f t="shared" ca="1" si="5"/>
        <v>37169.38143780567</v>
      </c>
      <c r="AH31" s="99">
        <f t="shared" ca="1" si="5"/>
        <v>32273.432228141821</v>
      </c>
      <c r="AI31" s="99">
        <f t="shared" ca="1" si="5"/>
        <v>112604.91270245436</v>
      </c>
      <c r="AJ31" s="99">
        <f t="shared" ca="1" si="5"/>
        <v>7214.1345775648151</v>
      </c>
      <c r="AK31" s="99">
        <f t="shared" ca="1" si="5"/>
        <v>15731.184089834647</v>
      </c>
      <c r="AL31" s="99">
        <f t="shared" ca="1" si="5"/>
        <v>1251.8282974673825</v>
      </c>
      <c r="AM31" s="99">
        <f t="shared" ca="1" si="5"/>
        <v>17546.60006148044</v>
      </c>
      <c r="AN31" s="99">
        <f t="shared" ca="1" si="5"/>
        <v>63377.825182617489</v>
      </c>
      <c r="AO31" s="99">
        <f t="shared" ca="1" si="5"/>
        <v>24735.096588873952</v>
      </c>
      <c r="AP31" s="99"/>
      <c r="AQ31" s="99">
        <f t="shared" ca="1" si="5"/>
        <v>19503.364616201765</v>
      </c>
      <c r="AR31" s="99">
        <f t="shared" ca="1" si="5"/>
        <v>72486.584365145725</v>
      </c>
      <c r="AS31" s="99">
        <f t="shared" ca="1" si="5"/>
        <v>242461.58150029305</v>
      </c>
    </row>
    <row r="32" spans="1:45" ht="22.5" customHeight="1">
      <c r="B32" s="103" t="str">
        <f>"2009-"&amp;INDEX($B$7:$B$27,$A$28)</f>
        <v>2009-2014</v>
      </c>
      <c r="C32" s="99">
        <f ca="1">AVERAGE(OFFSET(C$21,0,0,$A$28-SUM($A$7:$A$20),1))</f>
        <v>15800.916666666666</v>
      </c>
      <c r="D32" s="99">
        <f t="shared" ref="D32:AS32" ca="1" si="6">AVERAGE(OFFSET(D$21,0,0,$A$28-SUM($A$7:$A$20),1))</f>
        <v>693.91666666666663</v>
      </c>
      <c r="E32" s="99">
        <f t="shared" ca="1" si="6"/>
        <v>31407.150047733168</v>
      </c>
      <c r="F32" s="99">
        <f t="shared" ca="1" si="6"/>
        <v>1493.125</v>
      </c>
      <c r="G32" s="99">
        <f t="shared" ca="1" si="6"/>
        <v>2375.7734789470801</v>
      </c>
      <c r="H32" s="99">
        <f t="shared" ca="1" si="6"/>
        <v>31540.993476621585</v>
      </c>
      <c r="I32" s="99">
        <f t="shared" ca="1" si="6"/>
        <v>67713.245139189297</v>
      </c>
      <c r="J32" s="99">
        <f t="shared" ca="1" si="6"/>
        <v>17240.791596093597</v>
      </c>
      <c r="K32" s="99">
        <f t="shared" ca="1" si="6"/>
        <v>38555.373426619866</v>
      </c>
      <c r="L32" s="99">
        <f t="shared" ca="1" si="6"/>
        <v>9104.6174178978872</v>
      </c>
      <c r="M32" s="99">
        <f t="shared" ca="1" si="6"/>
        <v>18726.862095833334</v>
      </c>
      <c r="N32" s="99">
        <f t="shared" ca="1" si="6"/>
        <v>1568.0895833333334</v>
      </c>
      <c r="O32" s="99">
        <f t="shared" ca="1" si="6"/>
        <v>17393.623412872908</v>
      </c>
      <c r="P32" s="99">
        <f t="shared" ca="1" si="6"/>
        <v>6232.9104204973119</v>
      </c>
      <c r="Q32" s="99">
        <f t="shared" ca="1" si="6"/>
        <v>36653.228062539922</v>
      </c>
      <c r="R32" s="99">
        <f t="shared" ca="1" si="6"/>
        <v>24947.875</v>
      </c>
      <c r="S32" s="99">
        <f t="shared" ca="1" si="6"/>
        <v>15933.478945675897</v>
      </c>
      <c r="T32" s="99">
        <f t="shared" ca="1" si="6"/>
        <v>5456.18175782463</v>
      </c>
      <c r="U32" s="99">
        <f t="shared" ca="1" si="6"/>
        <v>9818.3191773934668</v>
      </c>
      <c r="V32" s="99">
        <f t="shared" ca="1" si="6"/>
        <v>23697.916666666668</v>
      </c>
      <c r="W32" s="99"/>
      <c r="X32" s="99" t="e">
        <f t="shared" ca="1" si="6"/>
        <v>#DIV/0!</v>
      </c>
      <c r="Y32" s="99"/>
      <c r="Z32" s="99" t="e">
        <f t="shared" ca="1" si="6"/>
        <v>#DIV/0!</v>
      </c>
      <c r="AA32" s="99"/>
      <c r="AB32" s="99" t="e">
        <f t="shared" ca="1" si="6"/>
        <v>#DIV/0!</v>
      </c>
      <c r="AC32" s="99">
        <f t="shared" ca="1" si="6"/>
        <v>376354.38803907327</v>
      </c>
      <c r="AD32" s="99"/>
      <c r="AE32" s="99">
        <f t="shared" ca="1" si="6"/>
        <v>15800.916666666666</v>
      </c>
      <c r="AF32" s="99">
        <f t="shared" ca="1" si="6"/>
        <v>35969.965193346921</v>
      </c>
      <c r="AG32" s="99">
        <f t="shared" ca="1" si="6"/>
        <v>31407.150047733168</v>
      </c>
      <c r="AH32" s="99">
        <f t="shared" ca="1" si="6"/>
        <v>31540.993476621585</v>
      </c>
      <c r="AI32" s="99">
        <f t="shared" ca="1" si="6"/>
        <v>123509.41016190276</v>
      </c>
      <c r="AJ32" s="99">
        <f t="shared" ca="1" si="6"/>
        <v>9104.6174178978872</v>
      </c>
      <c r="AK32" s="99">
        <f t="shared" ca="1" si="6"/>
        <v>18726.862095833334</v>
      </c>
      <c r="AL32" s="99">
        <f t="shared" ca="1" si="6"/>
        <v>1568.0895833333334</v>
      </c>
      <c r="AM32" s="99">
        <f t="shared" ca="1" si="6"/>
        <v>23626.533833370224</v>
      </c>
      <c r="AN32" s="99">
        <f t="shared" ca="1" si="6"/>
        <v>77534.582008215817</v>
      </c>
      <c r="AO32" s="99">
        <f t="shared" ca="1" si="6"/>
        <v>38972.417601884765</v>
      </c>
      <c r="AP32" s="99"/>
      <c r="AQ32" s="99">
        <f t="shared" ca="1" si="6"/>
        <v>16494.833333333332</v>
      </c>
      <c r="AR32" s="99">
        <f t="shared" ca="1" si="6"/>
        <v>66817.042003301831</v>
      </c>
      <c r="AS32" s="99">
        <f t="shared" ca="1" si="6"/>
        <v>293042.51270243817</v>
      </c>
    </row>
    <row r="33" spans="2:2" s="77" customFormat="1">
      <c r="B33" s="34"/>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S33"/>
  <sheetViews>
    <sheetView topLeftCell="B10" workbookViewId="0">
      <selection activeCell="AA22" sqref="AA22"/>
    </sheetView>
  </sheetViews>
  <sheetFormatPr defaultColWidth="9.125" defaultRowHeight="12.75"/>
  <cols>
    <col min="1" max="1" width="2.75" style="77" hidden="1" customWidth="1"/>
    <col min="2" max="2" width="23.75" style="77" customWidth="1"/>
    <col min="3" max="22" width="9.125" style="77"/>
    <col min="23" max="23" width="3.75" style="77" customWidth="1"/>
    <col min="24" max="24" width="9.125" style="84"/>
    <col min="25" max="25" width="3.75" style="77" customWidth="1"/>
    <col min="26" max="26" width="9.125" style="84"/>
    <col min="27" max="27" width="5.625" style="77" bestFit="1" customWidth="1"/>
    <col min="28" max="29" width="9.125" style="84"/>
    <col min="30" max="30" width="3.75" style="77" customWidth="1"/>
    <col min="31" max="31" width="9.125" style="77"/>
    <col min="32" max="32" width="13" style="77" bestFit="1" customWidth="1"/>
    <col min="33" max="34" width="9.125" style="77"/>
    <col min="35" max="35" width="12.25" style="77" bestFit="1" customWidth="1"/>
    <col min="36" max="41" width="9.125" style="77"/>
    <col min="42" max="42" width="3.75" style="77" customWidth="1"/>
    <col min="43" max="16384" width="9.125" style="77"/>
  </cols>
  <sheetData>
    <row r="1" spans="1:45" ht="30.75" thickBot="1">
      <c r="B1" s="36" t="str">
        <f>'EMP1'!B1</f>
        <v>Αριθμός Εργαζομένων</v>
      </c>
    </row>
    <row r="2" spans="1:45" ht="13.5" thickTop="1">
      <c r="B2" s="44" t="s">
        <v>330</v>
      </c>
      <c r="C2" s="44"/>
    </row>
    <row r="3" spans="1:45">
      <c r="B3" s="49" t="s">
        <v>144</v>
      </c>
      <c r="C3" s="44"/>
    </row>
    <row r="4" spans="1:45">
      <c r="C4" s="80"/>
      <c r="D4" s="80"/>
      <c r="E4" s="80"/>
      <c r="F4" s="80"/>
      <c r="G4" s="80"/>
      <c r="H4" s="80"/>
      <c r="I4" s="80"/>
      <c r="J4" s="80"/>
      <c r="K4" s="80"/>
      <c r="L4" s="80"/>
      <c r="M4" s="80"/>
      <c r="N4" s="80"/>
      <c r="O4" s="80"/>
      <c r="P4" s="80"/>
      <c r="Q4" s="80"/>
      <c r="R4" s="80"/>
      <c r="S4" s="80"/>
      <c r="T4" s="80"/>
      <c r="U4" s="80"/>
      <c r="V4" s="80"/>
      <c r="W4" s="80"/>
      <c r="X4" s="81"/>
      <c r="Y4" s="80"/>
      <c r="Z4" s="81"/>
      <c r="AA4" s="80"/>
      <c r="AB4" s="81"/>
      <c r="AC4" s="81"/>
      <c r="AD4" s="80"/>
      <c r="AE4" s="80"/>
      <c r="AF4" s="80"/>
      <c r="AG4" s="80"/>
      <c r="AH4" s="80"/>
      <c r="AI4" s="80"/>
      <c r="AJ4" s="80"/>
      <c r="AK4" s="80"/>
      <c r="AL4" s="80"/>
      <c r="AM4" s="80"/>
      <c r="AN4" s="80"/>
      <c r="AO4" s="80"/>
    </row>
    <row r="5" spans="1:45">
      <c r="B5" s="171" t="s">
        <v>125</v>
      </c>
      <c r="C5" s="99" t="str">
        <f>NA1cT!C5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t="s">
        <v>125</v>
      </c>
      <c r="Y5" s="99" t="s">
        <v>125</v>
      </c>
      <c r="Z5" s="99" t="s">
        <v>125</v>
      </c>
      <c r="AA5" s="99" t="s">
        <v>125</v>
      </c>
      <c r="AB5" s="99" t="s">
        <v>125</v>
      </c>
      <c r="AC5" s="99"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s="78" customFormat="1" ht="253.5" customHeight="1">
      <c r="B6" s="171" t="s">
        <v>125</v>
      </c>
      <c r="C6" s="101" t="str">
        <f>NA1cT!C6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c r="X6" s="102"/>
      <c r="Y6" s="102"/>
      <c r="Z6" s="191"/>
      <c r="AA6" s="101"/>
      <c r="AB6" s="101"/>
      <c r="AC6" s="102" t="s">
        <v>134</v>
      </c>
      <c r="AD6" s="101"/>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f t="shared" ref="A7:A26" si="0">IF(C7=":",0,1)</f>
        <v>1</v>
      </c>
      <c r="B7" s="105">
        <v>1995</v>
      </c>
      <c r="C7" s="172">
        <f>IF(OR(EMP1T!C7=":",EMP1T!C7=""),":",(EMP1T!C7/EMP1T!$AC7*100))</f>
        <v>7.4679949169448507</v>
      </c>
      <c r="D7" s="172">
        <f>IF(OR(EMP1T!D7=":",EMP1T!D7=""),":",(EMP1T!D7/EMP1T!$AC7*100))</f>
        <v>0.23653747389703381</v>
      </c>
      <c r="E7" s="172">
        <f>IF(OR(EMP1T!E7=":",EMP1T!E7=""),":",(EMP1T!E7/EMP1T!$AC7*100))</f>
        <v>14.658629791233974</v>
      </c>
      <c r="F7" s="172">
        <f>IF(OR(EMP1T!F7=":",EMP1T!F7=""),":",(EMP1T!F7/EMP1T!$AC7*100))</f>
        <v>0.37170174469533879</v>
      </c>
      <c r="G7" s="172">
        <f>IF(OR(EMP1T!G7=":",EMP1T!G7=""),":",(EMP1T!G7/EMP1T!$AC7*100))</f>
        <v>0.50686601549364385</v>
      </c>
      <c r="H7" s="172">
        <f>IF(OR(EMP1T!H7=":",EMP1T!H7=""),":",(EMP1T!H7/EMP1T!$AC7*100))</f>
        <v>9.7795456889460475</v>
      </c>
      <c r="I7" s="172">
        <f>IF(OR(EMP1T!I7=":",EMP1T!I7=""),":",(EMP1T!I7/EMP1T!$AC7*100))</f>
        <v>17.352602733019729</v>
      </c>
      <c r="J7" s="172">
        <f>IF(OR(EMP1T!J7=":",EMP1T!J7=""),":",(EMP1T!J7/EMP1T!$AC7*100))</f>
        <v>4.7720650029188603</v>
      </c>
      <c r="K7" s="172">
        <f>IF(OR(EMP1T!K7=":",EMP1T!K7=""),":",(EMP1T!K7/EMP1T!$AC7*100))</f>
        <v>10.931410400812918</v>
      </c>
      <c r="L7" s="172">
        <f>IF(OR(EMP1T!L7=":",EMP1T!L7=""),":",(EMP1T!L7/EMP1T!$AC7*100))</f>
        <v>1.7186258346811578</v>
      </c>
      <c r="M7" s="172">
        <f>IF(OR(EMP1T!M7=":",EMP1T!M7=""),":",(EMP1T!M7/EMP1T!$AC7*100))</f>
        <v>4.3056620701634696</v>
      </c>
      <c r="N7" s="172">
        <f>IF(OR(EMP1T!N7=":",EMP1T!N7=""),":",(EMP1T!N7/EMP1T!$AC7*100))</f>
        <v>0.291559659385912</v>
      </c>
      <c r="O7" s="172">
        <f>IF(OR(EMP1T!O7=":",EMP1T!O7=""),":",(EMP1T!O7/EMP1T!$AC7*100))</f>
        <v>3.0502400854940457</v>
      </c>
      <c r="P7" s="172">
        <f>IF(OR(EMP1T!P7=":",EMP1T!P7=""),":",(EMP1T!P7/EMP1T!$AC7*100))</f>
        <v>1.645902189933687</v>
      </c>
      <c r="Q7" s="172">
        <f>IF(OR(EMP1T!Q7=":",EMP1T!Q7=""),":",(EMP1T!Q7/EMP1T!$AC7*100))</f>
        <v>8.9283379513970687</v>
      </c>
      <c r="R7" s="172">
        <f>IF(OR(EMP1T!R7=":",EMP1T!R7=""),":",(EMP1T!R7/EMP1T!$AC7*100))</f>
        <v>5.0465161295486372</v>
      </c>
      <c r="S7" s="172">
        <f>IF(OR(EMP1T!S7=":",EMP1T!S7=""),":",(EMP1T!S7/EMP1T!$AC7*100))</f>
        <v>3.5179850273065929</v>
      </c>
      <c r="T7" s="172">
        <f>IF(OR(EMP1T!T7=":",EMP1T!T7=""),":",(EMP1T!T7/EMP1T!$AC7*100))</f>
        <v>1.4213002254614786</v>
      </c>
      <c r="U7" s="172">
        <f>IF(OR(EMP1T!U7=":",EMP1T!U7=""),":",(EMP1T!U7/EMP1T!$AC7*100))</f>
        <v>2.6448743506825014</v>
      </c>
      <c r="V7" s="172">
        <f>IF(OR(EMP1T!V7=":",EMP1T!V7=""),":",(EMP1T!V7/EMP1T!$AC7*100))</f>
        <v>1.35164270798305</v>
      </c>
      <c r="W7" s="172"/>
      <c r="X7" s="172"/>
      <c r="Y7" s="172"/>
      <c r="Z7" s="172"/>
      <c r="AA7" s="172"/>
      <c r="AB7" s="172"/>
      <c r="AC7" s="175">
        <f>IF(OR(EMP1T!AC7=":",EMP1T!AC7=""),":",(EMP1T!AC7/EMP1T!$AC7*100))</f>
        <v>100</v>
      </c>
      <c r="AD7" s="172"/>
      <c r="AE7" s="172">
        <f>IF(OR(EMP1T!AE7=":",EMP1T!AE7=""),":",(EMP1T!AE7/EMP1T!$AC7*100))</f>
        <v>7.4679949169448507</v>
      </c>
      <c r="AF7" s="172">
        <f>IF(OR(EMP1T!AF7=":",EMP1T!AF7=""),":",(EMP1T!AF7/EMP1T!$AC7*100))</f>
        <v>15.77373502531999</v>
      </c>
      <c r="AG7" s="172">
        <f>IF(OR(EMP1T!AG7=":",EMP1T!AG7=""),":",(EMP1T!AG7/EMP1T!$AC7*100))</f>
        <v>14.658629791233974</v>
      </c>
      <c r="AH7" s="172">
        <f>IF(OR(EMP1T!AH7=":",EMP1T!AH7=""),":",(EMP1T!AH7/EMP1T!$AC7*100))</f>
        <v>9.7795456889460475</v>
      </c>
      <c r="AI7" s="172">
        <f>IF(OR(EMP1T!AI7=":",EMP1T!AI7=""),":",(EMP1T!AI7/EMP1T!$AC7*100))</f>
        <v>33.056078136751509</v>
      </c>
      <c r="AJ7" s="172">
        <f>IF(OR(EMP1T!AJ7=":",EMP1T!AJ7=""),":",(EMP1T!AJ7/EMP1T!$AC7*100))</f>
        <v>1.7186258346811578</v>
      </c>
      <c r="AK7" s="172">
        <f>IF(OR(EMP1T!AK7=":",EMP1T!AK7=""),":",(EMP1T!AK7/EMP1T!$AC7*100))</f>
        <v>4.3056620701634696</v>
      </c>
      <c r="AL7" s="172">
        <f>IF(OR(EMP1T!AL7=":",EMP1T!AL7=""),":",(EMP1T!AL7/EMP1T!$AC7*100))</f>
        <v>0.291559659385912</v>
      </c>
      <c r="AM7" s="172">
        <f>IF(OR(EMP1T!AM7=":",EMP1T!AM7=""),":",(EMP1T!AM7/EMP1T!$AC7*100))</f>
        <v>4.6961422754277322</v>
      </c>
      <c r="AN7" s="172">
        <f>IF(OR(EMP1T!AN7=":",EMP1T!AN7=""),":",(EMP1T!AN7/EMP1T!$AC7*100))</f>
        <v>17.492839108252298</v>
      </c>
      <c r="AO7" s="172">
        <f>IF(OR(EMP1T!AO7=":",EMP1T!AO7=""),":",(EMP1T!AO7/EMP1T!$AC7*100))</f>
        <v>5.4178172841270298</v>
      </c>
      <c r="AP7" s="172"/>
      <c r="AQ7" s="172">
        <f>IF(OR(EMP1T!AQ7=":",EMP1T!AQ7=""),":",(EMP1T!AQ7/EMP1T!$AC7*100))</f>
        <v>7.7045323908418837</v>
      </c>
      <c r="AR7" s="172">
        <f>IF(OR(EMP1T!AR7=":",EMP1T!AR7=""),":",(EMP1T!AR7/EMP1T!$AC7*100))</f>
        <v>25.316743240369004</v>
      </c>
      <c r="AS7" s="172">
        <f>IF(OR(EMP1T!AS7=":",EMP1T!AS7=""),":",(EMP1T!AS7/EMP1T!$AC7*100))</f>
        <v>66.978724368789088</v>
      </c>
    </row>
    <row r="8" spans="1:45" ht="22.5" customHeight="1">
      <c r="A8" s="77">
        <f t="shared" si="0"/>
        <v>1</v>
      </c>
      <c r="B8" s="105">
        <v>1996</v>
      </c>
      <c r="C8" s="172">
        <f>IF(OR(EMP1T!C8=":",EMP1T!C8=""),":",(EMP1T!C8/EMP1T!$AC8*100))</f>
        <v>7.1095613112268365</v>
      </c>
      <c r="D8" s="172">
        <f>IF(OR(EMP1T!D8=":",EMP1T!D8=""),":",(EMP1T!D8/EMP1T!$AC8*100))</f>
        <v>0.22954562051140875</v>
      </c>
      <c r="E8" s="172">
        <f>IF(OR(EMP1T!E8=":",EMP1T!E8=""),":",(EMP1T!E8/EMP1T!$AC8*100))</f>
        <v>13.962791790995214</v>
      </c>
      <c r="F8" s="172">
        <f>IF(OR(EMP1T!F8=":",EMP1T!F8=""),":",(EMP1T!F8/EMP1T!$AC8*100))</f>
        <v>0.36974693595336011</v>
      </c>
      <c r="G8" s="172">
        <f>IF(OR(EMP1T!G8=":",EMP1T!G8=""),":",(EMP1T!G8/EMP1T!$AC8*100))</f>
        <v>0.50420036720912753</v>
      </c>
      <c r="H8" s="172">
        <f>IF(OR(EMP1T!H8=":",EMP1T!H8=""),":",(EMP1T!H8/EMP1T!$AC8*100))</f>
        <v>9.6101166371233013</v>
      </c>
      <c r="I8" s="172">
        <f>IF(OR(EMP1T!I8=":",EMP1T!I8=""),":",(EMP1T!I8/EMP1T!$AC8*100))</f>
        <v>17.536432675483439</v>
      </c>
      <c r="J8" s="172">
        <f>IF(OR(EMP1T!J8=":",EMP1T!J8=""),":",(EMP1T!J8/EMP1T!$AC8*100))</f>
        <v>4.8632800836042742</v>
      </c>
      <c r="K8" s="172">
        <f>IF(OR(EMP1T!K8=":",EMP1T!K8=""),":",(EMP1T!K8/EMP1T!$AC8*100))</f>
        <v>10.663837766473044</v>
      </c>
      <c r="L8" s="172">
        <f>IF(OR(EMP1T!L8=":",EMP1T!L8=""),":",(EMP1T!L8/EMP1T!$AC8*100))</f>
        <v>1.8054914834511406</v>
      </c>
      <c r="M8" s="172">
        <f>IF(OR(EMP1T!M8=":",EMP1T!M8=""),":",(EMP1T!M8/EMP1T!$AC8*100))</f>
        <v>4.4537909186959252</v>
      </c>
      <c r="N8" s="172">
        <f>IF(OR(EMP1T!N8=":",EMP1T!N8=""),":",(EMP1T!N8/EMP1T!$AC8*100))</f>
        <v>0.30529086755864343</v>
      </c>
      <c r="O8" s="172">
        <f>IF(OR(EMP1T!O8=":",EMP1T!O8=""),":",(EMP1T!O8/EMP1T!$AC8*100))</f>
        <v>3.1268117020155985</v>
      </c>
      <c r="P8" s="172">
        <f>IF(OR(EMP1T!P8=":",EMP1T!P8=""),":",(EMP1T!P8/EMP1T!$AC8*100))</f>
        <v>1.6587115266217101</v>
      </c>
      <c r="Q8" s="172">
        <f>IF(OR(EMP1T!Q8=":",EMP1T!Q8=""),":",(EMP1T!Q8/EMP1T!$AC8*100))</f>
        <v>9.0832861959561182</v>
      </c>
      <c r="R8" s="172">
        <f>IF(OR(EMP1T!R8=":",EMP1T!R8=""),":",(EMP1T!R8/EMP1T!$AC8*100))</f>
        <v>5.3162058549589526</v>
      </c>
      <c r="S8" s="172">
        <f>IF(OR(EMP1T!S8=":",EMP1T!S8=""),":",(EMP1T!S8/EMP1T!$AC8*100))</f>
        <v>3.6293102100825272</v>
      </c>
      <c r="T8" s="172">
        <f>IF(OR(EMP1T!T8=":",EMP1T!T8=""),":",(EMP1T!T8/EMP1T!$AC8*100))</f>
        <v>1.4560943140682776</v>
      </c>
      <c r="U8" s="172">
        <f>IF(OR(EMP1T!U8=":",EMP1T!U8=""),":",(EMP1T!U8/EMP1T!$AC8*100))</f>
        <v>2.6348258473140049</v>
      </c>
      <c r="V8" s="172">
        <f>IF(OR(EMP1T!V8=":",EMP1T!V8=""),":",(EMP1T!V8/EMP1T!$AC8*100))</f>
        <v>1.6806678906970913</v>
      </c>
      <c r="W8" s="172"/>
      <c r="X8" s="172"/>
      <c r="Y8" s="172"/>
      <c r="Z8" s="172"/>
      <c r="AA8" s="172"/>
      <c r="AB8" s="172"/>
      <c r="AC8" s="175">
        <f>IF(OR(EMP1T!AC8=":",EMP1T!AC8=""),":",(EMP1T!AC8/EMP1T!$AC8*100))</f>
        <v>100</v>
      </c>
      <c r="AD8" s="172"/>
      <c r="AE8" s="172">
        <f>IF(OR(EMP1T!AE8=":",EMP1T!AE8=""),":",(EMP1T!AE8/EMP1T!$AC8*100))</f>
        <v>7.1095613112268365</v>
      </c>
      <c r="AF8" s="172">
        <f>IF(OR(EMP1T!AF8=":",EMP1T!AF8=""),":",(EMP1T!AF8/EMP1T!$AC8*100))</f>
        <v>15.066284714669113</v>
      </c>
      <c r="AG8" s="172">
        <f>IF(OR(EMP1T!AG8=":",EMP1T!AG8=""),":",(EMP1T!AG8/EMP1T!$AC8*100))</f>
        <v>13.962791790995214</v>
      </c>
      <c r="AH8" s="172">
        <f>IF(OR(EMP1T!AH8=":",EMP1T!AH8=""),":",(EMP1T!AH8/EMP1T!$AC8*100))</f>
        <v>9.6101166371233013</v>
      </c>
      <c r="AI8" s="172">
        <f>IF(OR(EMP1T!AI8=":",EMP1T!AI8=""),":",(EMP1T!AI8/EMP1T!$AC8*100))</f>
        <v>33.063550525560757</v>
      </c>
      <c r="AJ8" s="172">
        <f>IF(OR(EMP1T!AJ8=":",EMP1T!AJ8=""),":",(EMP1T!AJ8/EMP1T!$AC8*100))</f>
        <v>1.8054914834511406</v>
      </c>
      <c r="AK8" s="172">
        <f>IF(OR(EMP1T!AK8=":",EMP1T!AK8=""),":",(EMP1T!AK8/EMP1T!$AC8*100))</f>
        <v>4.4537909186959252</v>
      </c>
      <c r="AL8" s="172">
        <f>IF(OR(EMP1T!AL8=":",EMP1T!AL8=""),":",(EMP1T!AL8/EMP1T!$AC8*100))</f>
        <v>0.30529086755864343</v>
      </c>
      <c r="AM8" s="172">
        <f>IF(OR(EMP1T!AM8=":",EMP1T!AM8=""),":",(EMP1T!AM8/EMP1T!$AC8*100))</f>
        <v>4.7855232286373086</v>
      </c>
      <c r="AN8" s="172">
        <f>IF(OR(EMP1T!AN8=":",EMP1T!AN8=""),":",(EMP1T!AN8/EMP1T!$AC8*100))</f>
        <v>18.028802260997598</v>
      </c>
      <c r="AO8" s="172">
        <f>IF(OR(EMP1T!AO8=":",EMP1T!AO8=""),":",(EMP1T!AO8/EMP1T!$AC8*100))</f>
        <v>5.7715880520793741</v>
      </c>
      <c r="AP8" s="172"/>
      <c r="AQ8" s="172">
        <f>IF(OR(EMP1T!AQ8=":",EMP1T!AQ8=""),":",(EMP1T!AQ8/EMP1T!$AC8*100))</f>
        <v>7.339106931738244</v>
      </c>
      <c r="AR8" s="172">
        <f>IF(OR(EMP1T!AR8=":",EMP1T!AR8=""),":",(EMP1T!AR8/EMP1T!$AC8*100))</f>
        <v>24.446855731281005</v>
      </c>
      <c r="AS8" s="172">
        <f>IF(OR(EMP1T!AS8=":",EMP1T!AS8=""),":",(EMP1T!AS8/EMP1T!$AC8*100))</f>
        <v>68.214037336980738</v>
      </c>
    </row>
    <row r="9" spans="1:45" ht="22.5" customHeight="1">
      <c r="A9" s="77">
        <f t="shared" si="0"/>
        <v>1</v>
      </c>
      <c r="B9" s="105">
        <v>1997</v>
      </c>
      <c r="C9" s="172">
        <f>IF(OR(EMP1T!C9=":",EMP1T!C9=""),":",(EMP1T!C9/EMP1T!$AC9*100))</f>
        <v>6.4501594984748394</v>
      </c>
      <c r="D9" s="172">
        <f>IF(OR(EMP1T!D9=":",EMP1T!D9=""),":",(EMP1T!D9/EMP1T!$AC9*100))</f>
        <v>0.20045103989614629</v>
      </c>
      <c r="E9" s="172">
        <f>IF(OR(EMP1T!E9=":",EMP1T!E9=""),":",(EMP1T!E9/EMP1T!$AC9*100))</f>
        <v>13.413235072783348</v>
      </c>
      <c r="F9" s="172">
        <f>IF(OR(EMP1T!F9=":",EMP1T!F9=""),":",(EMP1T!F9/EMP1T!$AC9*100))</f>
        <v>0.3674935731429349</v>
      </c>
      <c r="G9" s="172">
        <f>IF(OR(EMP1T!G9=":",EMP1T!G9=""),":",(EMP1T!G9/EMP1T!$AC9*100))</f>
        <v>0.50947972640270522</v>
      </c>
      <c r="H9" s="172">
        <f>IF(OR(EMP1T!H9=":",EMP1T!H9=""),":",(EMP1T!H9/EMP1T!$AC9*100))</f>
        <v>9.4361258117715607</v>
      </c>
      <c r="I9" s="172">
        <f>IF(OR(EMP1T!I9=":",EMP1T!I9=""),":",(EMP1T!I9/EMP1T!$AC9*100))</f>
        <v>17.623603097244992</v>
      </c>
      <c r="J9" s="172">
        <f>IF(OR(EMP1T!J9=":",EMP1T!J9=""),":",(EMP1T!J9/EMP1T!$AC9*100))</f>
        <v>5.0034435474829326</v>
      </c>
      <c r="K9" s="172">
        <f>IF(OR(EMP1T!K9=":",EMP1T!K9=""),":",(EMP1T!K9/EMP1T!$AC9*100))</f>
        <v>10.67401787446979</v>
      </c>
      <c r="L9" s="172">
        <f>IF(OR(EMP1T!L9=":",EMP1T!L9=""),":",(EMP1T!L9/EMP1T!$AC9*100))</f>
        <v>1.9016935869504672</v>
      </c>
      <c r="M9" s="172">
        <f>IF(OR(EMP1T!M9=":",EMP1T!M9=""),":",(EMP1T!M9/EMP1T!$AC9*100))</f>
        <v>4.5694484969659017</v>
      </c>
      <c r="N9" s="172">
        <f>IF(OR(EMP1T!N9=":",EMP1T!N9=""),":",(EMP1T!N9/EMP1T!$AC9*100))</f>
        <v>0.31860183790743718</v>
      </c>
      <c r="O9" s="172">
        <f>IF(OR(EMP1T!O9=":",EMP1T!O9=""),":",(EMP1T!O9/EMP1T!$AC9*100))</f>
        <v>3.1927245289095407</v>
      </c>
      <c r="P9" s="172">
        <f>IF(OR(EMP1T!P9=":",EMP1T!P9=""),":",(EMP1T!P9/EMP1T!$AC9*100))</f>
        <v>1.6754644449949161</v>
      </c>
      <c r="Q9" s="172">
        <f>IF(OR(EMP1T!Q9=":",EMP1T!Q9=""),":",(EMP1T!Q9/EMP1T!$AC9*100))</f>
        <v>9.3956590170316741</v>
      </c>
      <c r="R9" s="172">
        <f>IF(OR(EMP1T!R9=":",EMP1T!R9=""),":",(EMP1T!R9/EMP1T!$AC9*100))</f>
        <v>5.5198752234404447</v>
      </c>
      <c r="S9" s="172">
        <f>IF(OR(EMP1T!S9=":",EMP1T!S9=""),":",(EMP1T!S9/EMP1T!$AC9*100))</f>
        <v>3.7368887566945466</v>
      </c>
      <c r="T9" s="172">
        <f>IF(OR(EMP1T!T9=":",EMP1T!T9=""),":",(EMP1T!T9/EMP1T!$AC9*100))</f>
        <v>1.4919416417194447</v>
      </c>
      <c r="U9" s="172">
        <f>IF(OR(EMP1T!U9=":",EMP1T!U9=""),":",(EMP1T!U9/EMP1T!$AC9*100))</f>
        <v>2.6822253580016966</v>
      </c>
      <c r="V9" s="172">
        <f>IF(OR(EMP1T!V9=":",EMP1T!V9=""),":",(EMP1T!V9/EMP1T!$AC9*100))</f>
        <v>1.8374678657146746</v>
      </c>
      <c r="W9" s="172"/>
      <c r="X9" s="172"/>
      <c r="Y9" s="172"/>
      <c r="Z9" s="172"/>
      <c r="AA9" s="172"/>
      <c r="AB9" s="172"/>
      <c r="AC9" s="175">
        <f>IF(OR(EMP1T!AC9=":",EMP1T!AC9=""),":",(EMP1T!AC9/EMP1T!$AC9*100))</f>
        <v>100</v>
      </c>
      <c r="AD9" s="172"/>
      <c r="AE9" s="172">
        <f>IF(OR(EMP1T!AE9=":",EMP1T!AE9=""),":",(EMP1T!AE9/EMP1T!$AC9*100))</f>
        <v>6.4501594984748394</v>
      </c>
      <c r="AF9" s="172">
        <f>IF(OR(EMP1T!AF9=":",EMP1T!AF9=""),":",(EMP1T!AF9/EMP1T!$AC9*100))</f>
        <v>14.490659412225131</v>
      </c>
      <c r="AG9" s="172">
        <f>IF(OR(EMP1T!AG9=":",EMP1T!AG9=""),":",(EMP1T!AG9/EMP1T!$AC9*100))</f>
        <v>13.413235072783348</v>
      </c>
      <c r="AH9" s="172">
        <f>IF(OR(EMP1T!AH9=":",EMP1T!AH9=""),":",(EMP1T!AH9/EMP1T!$AC9*100))</f>
        <v>9.4361258117715607</v>
      </c>
      <c r="AI9" s="172">
        <f>IF(OR(EMP1T!AI9=":",EMP1T!AI9=""),":",(EMP1T!AI9/EMP1T!$AC9*100))</f>
        <v>33.301064519197716</v>
      </c>
      <c r="AJ9" s="172">
        <f>IF(OR(EMP1T!AJ9=":",EMP1T!AJ9=""),":",(EMP1T!AJ9/EMP1T!$AC9*100))</f>
        <v>1.9016935869504672</v>
      </c>
      <c r="AK9" s="172">
        <f>IF(OR(EMP1T!AK9=":",EMP1T!AK9=""),":",(EMP1T!AK9/EMP1T!$AC9*100))</f>
        <v>4.5694484969659017</v>
      </c>
      <c r="AL9" s="172">
        <f>IF(OR(EMP1T!AL9=":",EMP1T!AL9=""),":",(EMP1T!AL9/EMP1T!$AC9*100))</f>
        <v>0.31860183790743718</v>
      </c>
      <c r="AM9" s="172">
        <f>IF(OR(EMP1T!AM9=":",EMP1T!AM9=""),":",(EMP1T!AM9/EMP1T!$AC9*100))</f>
        <v>4.8681889739044566</v>
      </c>
      <c r="AN9" s="172">
        <f>IF(OR(EMP1T!AN9=":",EMP1T!AN9=""),":",(EMP1T!AN9/EMP1T!$AC9*100))</f>
        <v>18.652422997166664</v>
      </c>
      <c r="AO9" s="172">
        <f>IF(OR(EMP1T!AO9=":",EMP1T!AO9=""),":",(EMP1T!AO9/EMP1T!$AC9*100))</f>
        <v>6.0116348654358154</v>
      </c>
      <c r="AP9" s="172"/>
      <c r="AQ9" s="172">
        <f>IF(OR(EMP1T!AQ9=":",EMP1T!AQ9=""),":",(EMP1T!AQ9/EMP1T!$AC9*100))</f>
        <v>6.6506105383709855</v>
      </c>
      <c r="AR9" s="172">
        <f>IF(OR(EMP1T!AR9=":",EMP1T!AR9=""),":",(EMP1T!AR9/EMP1T!$AC9*100))</f>
        <v>23.726334184100548</v>
      </c>
      <c r="AS9" s="172">
        <f>IF(OR(EMP1T!AS9=":",EMP1T!AS9=""),":",(EMP1T!AS9/EMP1T!$AC9*100))</f>
        <v>69.623055277528451</v>
      </c>
    </row>
    <row r="10" spans="1:45" ht="22.5" customHeight="1">
      <c r="A10" s="77">
        <f t="shared" si="0"/>
        <v>1</v>
      </c>
      <c r="B10" s="105">
        <v>1998</v>
      </c>
      <c r="C10" s="172">
        <f>IF(OR(EMP1T!C10=":",EMP1T!C10=""),":",(EMP1T!C10/EMP1T!$AC10*100))</f>
        <v>6.2846997198757082</v>
      </c>
      <c r="D10" s="172">
        <f>IF(OR(EMP1T!D10=":",EMP1T!D10=""),":",(EMP1T!D10/EMP1T!$AC10*100))</f>
        <v>0.1973534393947447</v>
      </c>
      <c r="E10" s="172">
        <f>IF(OR(EMP1T!E10=":",EMP1T!E10=""),":",(EMP1T!E10/EMP1T!$AC10*100))</f>
        <v>12.809926130109229</v>
      </c>
      <c r="F10" s="172">
        <f>IF(OR(EMP1T!F10=":",EMP1T!F10=""),":",(EMP1T!F10/EMP1T!$AC10*100))</f>
        <v>0.3618146388903653</v>
      </c>
      <c r="G10" s="172">
        <f>IF(OR(EMP1T!G10=":",EMP1T!G10=""),":",(EMP1T!G10/EMP1T!$AC10*100))</f>
        <v>0.55916807828511006</v>
      </c>
      <c r="H10" s="172">
        <f>IF(OR(EMP1T!H10=":",EMP1T!H10=""),":",(EMP1T!H10/EMP1T!$AC10*100))</f>
        <v>9.0456747058059594</v>
      </c>
      <c r="I10" s="172">
        <f>IF(OR(EMP1T!I10=":",EMP1T!I10=""),":",(EMP1T!I10/EMP1T!$AC10*100))</f>
        <v>17.904714328605113</v>
      </c>
      <c r="J10" s="172">
        <f>IF(OR(EMP1T!J10=":",EMP1T!J10=""),":",(EMP1T!J10/EMP1T!$AC10*100))</f>
        <v>5.0935441858190131</v>
      </c>
      <c r="K10" s="172">
        <f>IF(OR(EMP1T!K10=":",EMP1T!K10=""),":",(EMP1T!K10/EMP1T!$AC10*100))</f>
        <v>10.607747367467528</v>
      </c>
      <c r="L10" s="172">
        <f>IF(OR(EMP1T!L10=":",EMP1T!L10=""),":",(EMP1T!L10/EMP1T!$AC10*100))</f>
        <v>1.9203716138148463</v>
      </c>
      <c r="M10" s="172">
        <f>IF(OR(EMP1T!M10=":",EMP1T!M10=""),":",(EMP1T!M10/EMP1T!$AC10*100))</f>
        <v>4.6460288857512815</v>
      </c>
      <c r="N10" s="172">
        <f>IF(OR(EMP1T!N10=":",EMP1T!N10=""),":",(EMP1T!N10/EMP1T!$AC10*100))</f>
        <v>0.32861550343667806</v>
      </c>
      <c r="O10" s="172">
        <f>IF(OR(EMP1T!O10=":",EMP1T!O10=""),":",(EMP1T!O10/EMP1T!$AC10*100))</f>
        <v>3.2916468644306369</v>
      </c>
      <c r="P10" s="172">
        <f>IF(OR(EMP1T!P10=":",EMP1T!P10=""),":",(EMP1T!P10/EMP1T!$AC10*100))</f>
        <v>1.6816201385396738</v>
      </c>
      <c r="Q10" s="172">
        <f>IF(OR(EMP1T!Q10=":",EMP1T!Q10=""),":",(EMP1T!Q10/EMP1T!$AC10*100))</f>
        <v>9.7769923667602985</v>
      </c>
      <c r="R10" s="172">
        <f>IF(OR(EMP1T!R10=":",EMP1T!R10=""),":",(EMP1T!R10/EMP1T!$AC10*100))</f>
        <v>5.5439400467630282</v>
      </c>
      <c r="S10" s="172">
        <f>IF(OR(EMP1T!S10=":",EMP1T!S10=""),":",(EMP1T!S10/EMP1T!$AC10*100))</f>
        <v>3.7749114687724448</v>
      </c>
      <c r="T10" s="172">
        <f>IF(OR(EMP1T!T10=":",EMP1T!T10=""),":",(EMP1T!T10/EMP1T!$AC10*100))</f>
        <v>1.516299953500549</v>
      </c>
      <c r="U10" s="172">
        <f>IF(OR(EMP1T!U10=":",EMP1T!U10=""),":",(EMP1T!U10/EMP1T!$AC10*100))</f>
        <v>2.6485039301312581</v>
      </c>
      <c r="V10" s="172">
        <f>IF(OR(EMP1T!V10=":",EMP1T!V10=""),":",(EMP1T!V10/EMP1T!$AC10*100))</f>
        <v>2.0064266338465711</v>
      </c>
      <c r="W10" s="172"/>
      <c r="X10" s="172"/>
      <c r="Y10" s="172"/>
      <c r="Z10" s="172"/>
      <c r="AA10" s="172"/>
      <c r="AB10" s="172"/>
      <c r="AC10" s="175">
        <f>IF(OR(EMP1T!AC10=":",EMP1T!AC10=""),":",(EMP1T!AC10/EMP1T!$AC10*100))</f>
        <v>100</v>
      </c>
      <c r="AD10" s="172"/>
      <c r="AE10" s="172">
        <f>IF(OR(EMP1T!AE10=":",EMP1T!AE10=""),":",(EMP1T!AE10/EMP1T!$AC10*100))</f>
        <v>6.2846997198757082</v>
      </c>
      <c r="AF10" s="172">
        <f>IF(OR(EMP1T!AF10=":",EMP1T!AF10=""),":",(EMP1T!AF10/EMP1T!$AC10*100))</f>
        <v>13.928262286679448</v>
      </c>
      <c r="AG10" s="172">
        <f>IF(OR(EMP1T!AG10=":",EMP1T!AG10=""),":",(EMP1T!AG10/EMP1T!$AC10*100))</f>
        <v>12.809926130109229</v>
      </c>
      <c r="AH10" s="172">
        <f>IF(OR(EMP1T!AH10=":",EMP1T!AH10=""),":",(EMP1T!AH10/EMP1T!$AC10*100))</f>
        <v>9.0456747058059594</v>
      </c>
      <c r="AI10" s="172">
        <f>IF(OR(EMP1T!AI10=":",EMP1T!AI10=""),":",(EMP1T!AI10/EMP1T!$AC10*100))</f>
        <v>33.606005881891647</v>
      </c>
      <c r="AJ10" s="172">
        <f>IF(OR(EMP1T!AJ10=":",EMP1T!AJ10=""),":",(EMP1T!AJ10/EMP1T!$AC10*100))</f>
        <v>1.9203716138148463</v>
      </c>
      <c r="AK10" s="172">
        <f>IF(OR(EMP1T!AK10=":",EMP1T!AK10=""),":",(EMP1T!AK10/EMP1T!$AC10*100))</f>
        <v>4.6460288857512815</v>
      </c>
      <c r="AL10" s="172">
        <f>IF(OR(EMP1T!AL10=":",EMP1T!AL10=""),":",(EMP1T!AL10/EMP1T!$AC10*100))</f>
        <v>0.32861550343667806</v>
      </c>
      <c r="AM10" s="172">
        <f>IF(OR(EMP1T!AM10=":",EMP1T!AM10=""),":",(EMP1T!AM10/EMP1T!$AC10*100))</f>
        <v>4.973267002970311</v>
      </c>
      <c r="AN10" s="172">
        <f>IF(OR(EMP1T!AN10=":",EMP1T!AN10=""),":",(EMP1T!AN10/EMP1T!$AC10*100))</f>
        <v>19.095843882295775</v>
      </c>
      <c r="AO10" s="172">
        <f>IF(OR(EMP1T!AO10=":",EMP1T!AO10=""),":",(EMP1T!AO10/EMP1T!$AC10*100))</f>
        <v>6.1712305174783779</v>
      </c>
      <c r="AP10" s="172"/>
      <c r="AQ10" s="172">
        <f>IF(OR(EMP1T!AQ10=":",EMP1T!AQ10=""),":",(EMP1T!AQ10/EMP1T!$AC10*100))</f>
        <v>6.4820531592704524</v>
      </c>
      <c r="AR10" s="172">
        <f>IF(OR(EMP1T!AR10=":",EMP1T!AR10=""),":",(EMP1T!AR10/EMP1T!$AC10*100))</f>
        <v>22.776583553090664</v>
      </c>
      <c r="AS10" s="172">
        <f>IF(OR(EMP1T!AS10=":",EMP1T!AS10=""),":",(EMP1T!AS10/EMP1T!$AC10*100))</f>
        <v>70.741363287638919</v>
      </c>
    </row>
    <row r="11" spans="1:45" ht="22.5" customHeight="1">
      <c r="A11" s="77">
        <f t="shared" si="0"/>
        <v>1</v>
      </c>
      <c r="B11" s="105">
        <v>1999</v>
      </c>
      <c r="C11" s="172">
        <f>IF(OR(EMP1T!C11=":",EMP1T!C11=""),":",(EMP1T!C11/EMP1T!$AC11*100))</f>
        <v>6.0738642250751553</v>
      </c>
      <c r="D11" s="172">
        <f>IF(OR(EMP1T!D11=":",EMP1T!D11=""),":",(EMP1T!D11/EMP1T!$AC11*100))</f>
        <v>0.19377522443752968</v>
      </c>
      <c r="E11" s="172">
        <f>IF(OR(EMP1T!E11=":",EMP1T!E11=""),":",(EMP1T!E11/EMP1T!$AC11*100))</f>
        <v>12.056925477954335</v>
      </c>
      <c r="F11" s="172">
        <f>IF(OR(EMP1T!F11=":",EMP1T!F11=""),":",(EMP1T!F11/EMP1T!$AC11*100))</f>
        <v>0.35525457813547107</v>
      </c>
      <c r="G11" s="172">
        <f>IF(OR(EMP1T!G11=":",EMP1T!G11=""),":",(EMP1T!G11/EMP1T!$AC11*100))</f>
        <v>0.54902980257300082</v>
      </c>
      <c r="H11" s="172">
        <f>IF(OR(EMP1T!H11=":",EMP1T!H11=""),":",(EMP1T!H11/EMP1T!$AC11*100))</f>
        <v>8.9133982822877051</v>
      </c>
      <c r="I11" s="172">
        <f>IF(OR(EMP1T!I11=":",EMP1T!I11=""),":",(EMP1T!I11/EMP1T!$AC11*100))</f>
        <v>17.675950577789774</v>
      </c>
      <c r="J11" s="172">
        <f>IF(OR(EMP1T!J11=":",EMP1T!J11=""),":",(EMP1T!J11/EMP1T!$AC11*100))</f>
        <v>5.1741888387065709</v>
      </c>
      <c r="K11" s="172">
        <f>IF(OR(EMP1T!K11=":",EMP1T!K11=""),":",(EMP1T!K11/EMP1T!$AC11*100))</f>
        <v>10.964448116090221</v>
      </c>
      <c r="L11" s="172">
        <f>IF(OR(EMP1T!L11=":",EMP1T!L11=""),":",(EMP1T!L11/EMP1T!$AC11*100))</f>
        <v>1.9957587176083715</v>
      </c>
      <c r="M11" s="172">
        <f>IF(OR(EMP1T!M11=":",EMP1T!M11=""),":",(EMP1T!M11/EMP1T!$AC11*100))</f>
        <v>5.0704436321476756</v>
      </c>
      <c r="N11" s="172">
        <f>IF(OR(EMP1T!N11=":",EMP1T!N11=""),":",(EMP1T!N11/EMP1T!$AC11*100))</f>
        <v>0.32265737616422691</v>
      </c>
      <c r="O11" s="172">
        <f>IF(OR(EMP1T!O11=":",EMP1T!O11=""),":",(EMP1T!O11/EMP1T!$AC11*100))</f>
        <v>3.3197456181845872</v>
      </c>
      <c r="P11" s="172">
        <f>IF(OR(EMP1T!P11=":",EMP1T!P11=""),":",(EMP1T!P11/EMP1T!$AC11*100))</f>
        <v>1.6681055596090653</v>
      </c>
      <c r="Q11" s="172">
        <f>IF(OR(EMP1T!Q11=":",EMP1T!Q11=""),":",(EMP1T!Q11/EMP1T!$AC11*100))</f>
        <v>9.8907126972700343</v>
      </c>
      <c r="R11" s="172">
        <f>IF(OR(EMP1T!R11=":",EMP1T!R11=""),":",(EMP1T!R11/EMP1T!$AC11*100))</f>
        <v>5.5998087658964497</v>
      </c>
      <c r="S11" s="172">
        <f>IF(OR(EMP1T!S11=":",EMP1T!S11=""),":",(EMP1T!S11/EMP1T!$AC11*100))</f>
        <v>3.800501582608991</v>
      </c>
      <c r="T11" s="172">
        <f>IF(OR(EMP1T!T11=":",EMP1T!T11=""),":",(EMP1T!T11/EMP1T!$AC11*100))</f>
        <v>1.5502648489226902</v>
      </c>
      <c r="U11" s="172">
        <f>IF(OR(EMP1T!U11=":",EMP1T!U11=""),":",(EMP1T!U11/EMP1T!$AC11*100))</f>
        <v>2.6694167066706354</v>
      </c>
      <c r="V11" s="172">
        <f>IF(OR(EMP1T!V11=":",EMP1T!V11=""),":",(EMP1T!V11/EMP1T!$AC11*100))</f>
        <v>2.1557493718675174</v>
      </c>
      <c r="W11" s="172"/>
      <c r="X11" s="172"/>
      <c r="Y11" s="172"/>
      <c r="Z11" s="172"/>
      <c r="AA11" s="172"/>
      <c r="AB11" s="172"/>
      <c r="AC11" s="175">
        <f>IF(OR(EMP1T!AC11=":",EMP1T!AC11=""),":",(EMP1T!AC11/EMP1T!$AC11*100))</f>
        <v>100</v>
      </c>
      <c r="AD11" s="172"/>
      <c r="AE11" s="172">
        <f>IF(OR(EMP1T!AE11=":",EMP1T!AE11=""),":",(EMP1T!AE11/EMP1T!$AC11*100))</f>
        <v>6.0738642250751553</v>
      </c>
      <c r="AF11" s="172">
        <f>IF(OR(EMP1T!AF11=":",EMP1T!AF11=""),":",(EMP1T!AF11/EMP1T!$AC11*100))</f>
        <v>13.154985083100337</v>
      </c>
      <c r="AG11" s="172">
        <f>IF(OR(EMP1T!AG11=":",EMP1T!AG11=""),":",(EMP1T!AG11/EMP1T!$AC11*100))</f>
        <v>12.056925477954335</v>
      </c>
      <c r="AH11" s="172">
        <f>IF(OR(EMP1T!AH11=":",EMP1T!AH11=""),":",(EMP1T!AH11/EMP1T!$AC11*100))</f>
        <v>8.9133982822877051</v>
      </c>
      <c r="AI11" s="172">
        <f>IF(OR(EMP1T!AI11=":",EMP1T!AI11=""),":",(EMP1T!AI11/EMP1T!$AC11*100))</f>
        <v>33.814587532586565</v>
      </c>
      <c r="AJ11" s="172">
        <f>IF(OR(EMP1T!AJ11=":",EMP1T!AJ11=""),":",(EMP1T!AJ11/EMP1T!$AC11*100))</f>
        <v>1.9957587176083715</v>
      </c>
      <c r="AK11" s="172">
        <f>IF(OR(EMP1T!AK11=":",EMP1T!AK11=""),":",(EMP1T!AK11/EMP1T!$AC11*100))</f>
        <v>5.0704436321476756</v>
      </c>
      <c r="AL11" s="172">
        <f>IF(OR(EMP1T!AL11=":",EMP1T!AL11=""),":",(EMP1T!AL11/EMP1T!$AC11*100))</f>
        <v>0.32265737616422691</v>
      </c>
      <c r="AM11" s="172">
        <f>IF(OR(EMP1T!AM11=":",EMP1T!AM11=""),":",(EMP1T!AM11/EMP1T!$AC11*100))</f>
        <v>4.9878511777936527</v>
      </c>
      <c r="AN11" s="172">
        <f>IF(OR(EMP1T!AN11=":",EMP1T!AN11=""),":",(EMP1T!AN11/EMP1T!$AC11*100))</f>
        <v>19.291023045775475</v>
      </c>
      <c r="AO11" s="172">
        <f>IF(OR(EMP1T!AO11=":",EMP1T!AO11=""),":",(EMP1T!AO11/EMP1T!$AC11*100))</f>
        <v>6.3754309274608429</v>
      </c>
      <c r="AP11" s="172"/>
      <c r="AQ11" s="172">
        <f>IF(OR(EMP1T!AQ11=":",EMP1T!AQ11=""),":",(EMP1T!AQ11/EMP1T!$AC11*100))</f>
        <v>6.2676394495126857</v>
      </c>
      <c r="AR11" s="172">
        <f>IF(OR(EMP1T!AR11=":",EMP1T!AR11=""),":",(EMP1T!AR11/EMP1T!$AC11*100))</f>
        <v>21.87460814095051</v>
      </c>
      <c r="AS11" s="172">
        <f>IF(OR(EMP1T!AS11=":",EMP1T!AS11=""),":",(EMP1T!AS11/EMP1T!$AC11*100))</f>
        <v>71.857752409536786</v>
      </c>
    </row>
    <row r="12" spans="1:45" ht="22.5" customHeight="1">
      <c r="A12" s="77">
        <f t="shared" si="0"/>
        <v>1</v>
      </c>
      <c r="B12" s="105">
        <v>2000</v>
      </c>
      <c r="C12" s="172">
        <f>IF(OR(EMP1T!C12=":",EMP1T!C12=""),":",(EMP1T!C12/EMP1T!$AC12*100))</f>
        <v>5.9921724956360167</v>
      </c>
      <c r="D12" s="172">
        <f>IF(OR(EMP1T!D12=":",EMP1T!D12=""),":",(EMP1T!D12/EMP1T!$AC12*100))</f>
        <v>0.19050711327004693</v>
      </c>
      <c r="E12" s="172">
        <f>IF(OR(EMP1T!E12=":",EMP1T!E12=""),":",(EMP1T!E12/EMP1T!$AC12*100))</f>
        <v>11.416164983112759</v>
      </c>
      <c r="F12" s="172">
        <f>IF(OR(EMP1T!F12=":",EMP1T!F12=""),":",(EMP1T!F12/EMP1T!$AC12*100))</f>
        <v>0.34947191268753608</v>
      </c>
      <c r="G12" s="172">
        <f>IF(OR(EMP1T!G12=":",EMP1T!G12=""),":",(EMP1T!G12/EMP1T!$AC12*100))</f>
        <v>0.53975624809507006</v>
      </c>
      <c r="H12" s="172">
        <f>IF(OR(EMP1T!H12=":",EMP1T!H12=""),":",(EMP1T!H12/EMP1T!$AC12*100))</f>
        <v>8.7172385636766325</v>
      </c>
      <c r="I12" s="172">
        <f>IF(OR(EMP1T!I12=":",EMP1T!I12=""),":",(EMP1T!I12/EMP1T!$AC12*100))</f>
        <v>17.796681746657221</v>
      </c>
      <c r="J12" s="172">
        <f>IF(OR(EMP1T!J12=":",EMP1T!J12=""),":",(EMP1T!J12/EMP1T!$AC12*100))</f>
        <v>5.2341267242137919</v>
      </c>
      <c r="K12" s="172">
        <f>IF(OR(EMP1T!K12=":",EMP1T!K12=""),":",(EMP1T!K12/EMP1T!$AC12*100))</f>
        <v>11.246641553762524</v>
      </c>
      <c r="L12" s="172">
        <f>IF(OR(EMP1T!L12=":",EMP1T!L12=""),":",(EMP1T!L12/EMP1T!$AC12*100))</f>
        <v>2.0768269822975753</v>
      </c>
      <c r="M12" s="172">
        <f>IF(OR(EMP1T!M12=":",EMP1T!M12=""),":",(EMP1T!M12/EMP1T!$AC12*100))</f>
        <v>5.2738559174624431</v>
      </c>
      <c r="N12" s="172">
        <f>IF(OR(EMP1T!N12=":",EMP1T!N12=""),":",(EMP1T!N12/EMP1T!$AC12*100))</f>
        <v>0.32779322219766438</v>
      </c>
      <c r="O12" s="172">
        <f>IF(OR(EMP1T!O12=":",EMP1T!O12=""),":",(EMP1T!O12/EMP1T!$AC12*100))</f>
        <v>3.3898300992457275</v>
      </c>
      <c r="P12" s="172">
        <f>IF(OR(EMP1T!P12=":",EMP1T!P12=""),":",(EMP1T!P12/EMP1T!$AC12*100))</f>
        <v>1.6527270483911953</v>
      </c>
      <c r="Q12" s="172">
        <f>IF(OR(EMP1T!Q12=":",EMP1T!Q12=""),":",(EMP1T!Q12/EMP1T!$AC12*100))</f>
        <v>9.984042962439915</v>
      </c>
      <c r="R12" s="172">
        <f>IF(OR(EMP1T!R12=":",EMP1T!R12=""),":",(EMP1T!R12/EMP1T!$AC12*100))</f>
        <v>5.5421157599857214</v>
      </c>
      <c r="S12" s="172">
        <f>IF(OR(EMP1T!S12=":",EMP1T!S12=""),":",(EMP1T!S12/EMP1T!$AC12*100))</f>
        <v>3.7000961529961214</v>
      </c>
      <c r="T12" s="172">
        <f>IF(OR(EMP1T!T12=":",EMP1T!T12=""),":",(EMP1T!T12/EMP1T!$AC12*100))</f>
        <v>1.5563536512288005</v>
      </c>
      <c r="U12" s="172">
        <f>IF(OR(EMP1T!U12=":",EMP1T!U12=""),":",(EMP1T!U12/EMP1T!$AC12*100))</f>
        <v>2.5672934738304605</v>
      </c>
      <c r="V12" s="172">
        <f>IF(OR(EMP1T!V12=":",EMP1T!V12=""),":",(EMP1T!V12/EMP1T!$AC12*100))</f>
        <v>2.446303388812753</v>
      </c>
      <c r="W12" s="172"/>
      <c r="X12" s="172"/>
      <c r="Y12" s="172"/>
      <c r="Z12" s="172"/>
      <c r="AA12" s="172"/>
      <c r="AB12" s="172"/>
      <c r="AC12" s="175">
        <f>IF(OR(EMP1T!AC12=":",EMP1T!AC12=""),":",(EMP1T!AC12/EMP1T!$AC12*100))</f>
        <v>100</v>
      </c>
      <c r="AD12" s="172"/>
      <c r="AE12" s="172">
        <f>IF(OR(EMP1T!AE12=":",EMP1T!AE12=""),":",(EMP1T!AE12/EMP1T!$AC12*100))</f>
        <v>5.9921724956360167</v>
      </c>
      <c r="AF12" s="172">
        <f>IF(OR(EMP1T!AF12=":",EMP1T!AF12=""),":",(EMP1T!AF12/EMP1T!$AC12*100))</f>
        <v>12.495900257165413</v>
      </c>
      <c r="AG12" s="172">
        <f>IF(OR(EMP1T!AG12=":",EMP1T!AG12=""),":",(EMP1T!AG12/EMP1T!$AC12*100))</f>
        <v>11.416164983112759</v>
      </c>
      <c r="AH12" s="172">
        <f>IF(OR(EMP1T!AH12=":",EMP1T!AH12=""),":",(EMP1T!AH12/EMP1T!$AC12*100))</f>
        <v>8.7172385636766325</v>
      </c>
      <c r="AI12" s="172">
        <f>IF(OR(EMP1T!AI12=":",EMP1T!AI12=""),":",(EMP1T!AI12/EMP1T!$AC12*100))</f>
        <v>34.277450024633545</v>
      </c>
      <c r="AJ12" s="172">
        <f>IF(OR(EMP1T!AJ12=":",EMP1T!AJ12=""),":",(EMP1T!AJ12/EMP1T!$AC12*100))</f>
        <v>2.0768269822975753</v>
      </c>
      <c r="AK12" s="172">
        <f>IF(OR(EMP1T!AK12=":",EMP1T!AK12=""),":",(EMP1T!AK12/EMP1T!$AC12*100))</f>
        <v>5.2738559174624431</v>
      </c>
      <c r="AL12" s="172">
        <f>IF(OR(EMP1T!AL12=":",EMP1T!AL12=""),":",(EMP1T!AL12/EMP1T!$AC12*100))</f>
        <v>0.32779322219766438</v>
      </c>
      <c r="AM12" s="172">
        <f>IF(OR(EMP1T!AM12=":",EMP1T!AM12=""),":",(EMP1T!AM12/EMP1T!$AC12*100))</f>
        <v>5.0425571476369235</v>
      </c>
      <c r="AN12" s="172">
        <f>IF(OR(EMP1T!AN12=":",EMP1T!AN12=""),":",(EMP1T!AN12/EMP1T!$AC12*100))</f>
        <v>19.226254875421759</v>
      </c>
      <c r="AO12" s="172">
        <f>IF(OR(EMP1T!AO12=":",EMP1T!AO12=""),":",(EMP1T!AO12/EMP1T!$AC12*100))</f>
        <v>6.5699505138720138</v>
      </c>
      <c r="AP12" s="172"/>
      <c r="AQ12" s="172">
        <f>IF(OR(EMP1T!AQ12=":",EMP1T!AQ12=""),":",(EMP1T!AQ12/EMP1T!$AC12*100))</f>
        <v>6.1826796089060627</v>
      </c>
      <c r="AR12" s="172">
        <f>IF(OR(EMP1T!AR12=":",EMP1T!AR12=""),":",(EMP1T!AR12/EMP1T!$AC12*100))</f>
        <v>21.022631707572</v>
      </c>
      <c r="AS12" s="172">
        <f>IF(OR(EMP1T!AS12=":",EMP1T!AS12=""),":",(EMP1T!AS12/EMP1T!$AC12*100))</f>
        <v>72.794688683521926</v>
      </c>
    </row>
    <row r="13" spans="1:45" ht="22.5" customHeight="1">
      <c r="A13" s="77">
        <f t="shared" si="0"/>
        <v>1</v>
      </c>
      <c r="B13" s="105">
        <v>2001</v>
      </c>
      <c r="C13" s="172">
        <f>IF(OR(EMP1T!C13=":",EMP1T!C13=""),":",(EMP1T!C13/EMP1T!$AC13*100))</f>
        <v>5.6804083392424838</v>
      </c>
      <c r="D13" s="172">
        <f>IF(OR(EMP1T!D13=":",EMP1T!D13=""),":",(EMP1T!D13/EMP1T!$AC13*100))</f>
        <v>0.1828149596145652</v>
      </c>
      <c r="E13" s="172">
        <f>IF(OR(EMP1T!E13=":",EMP1T!E13=""),":",(EMP1T!E13/EMP1T!$AC13*100))</f>
        <v>10.671755512842017</v>
      </c>
      <c r="F13" s="172">
        <f>IF(OR(EMP1T!F13=":",EMP1T!F13=""),":",(EMP1T!F13/EMP1T!$AC13*100))</f>
        <v>0.34208087009562754</v>
      </c>
      <c r="G13" s="172">
        <f>IF(OR(EMP1T!G13=":",EMP1T!G13=""),":",(EMP1T!G13/EMP1T!$AC13*100))</f>
        <v>0.54971052165284739</v>
      </c>
      <c r="H13" s="172">
        <f>IF(OR(EMP1T!H13=":",EMP1T!H13=""),":",(EMP1T!H13/EMP1T!$AC13*100))</f>
        <v>8.8960551043491058</v>
      </c>
      <c r="I13" s="172">
        <f>IF(OR(EMP1T!I13=":",EMP1T!I13=""),":",(EMP1T!I13/EMP1T!$AC13*100))</f>
        <v>17.968831577525282</v>
      </c>
      <c r="J13" s="172">
        <f>IF(OR(EMP1T!J13=":",EMP1T!J13=""),":",(EMP1T!J13/EMP1T!$AC13*100))</f>
        <v>5.2924168472660256</v>
      </c>
      <c r="K13" s="172">
        <f>IF(OR(EMP1T!K13=":",EMP1T!K13=""),":",(EMP1T!K13/EMP1T!$AC13*100))</f>
        <v>11.126441602787054</v>
      </c>
      <c r="L13" s="172">
        <f>IF(OR(EMP1T!L13=":",EMP1T!L13=""),":",(EMP1T!L13/EMP1T!$AC13*100))</f>
        <v>2.1821944783270792</v>
      </c>
      <c r="M13" s="172">
        <f>IF(OR(EMP1T!M13=":",EMP1T!M13=""),":",(EMP1T!M13/EMP1T!$AC13*100))</f>
        <v>5.0507183551534061</v>
      </c>
      <c r="N13" s="172">
        <f>IF(OR(EMP1T!N13=":",EMP1T!N13=""),":",(EMP1T!N13/EMP1T!$AC13*100))</f>
        <v>0.35015311807052518</v>
      </c>
      <c r="O13" s="172">
        <f>IF(OR(EMP1T!O13=":",EMP1T!O13=""),":",(EMP1T!O13/EMP1T!$AC13*100))</f>
        <v>3.4588160134609214</v>
      </c>
      <c r="P13" s="172">
        <f>IF(OR(EMP1T!P13=":",EMP1T!P13=""),":",(EMP1T!P13/EMP1T!$AC13*100))</f>
        <v>1.7007330490359642</v>
      </c>
      <c r="Q13" s="172">
        <f>IF(OR(EMP1T!Q13=":",EMP1T!Q13=""),":",(EMP1T!Q13/EMP1T!$AC13*100))</f>
        <v>10.071402120925699</v>
      </c>
      <c r="R13" s="172">
        <f>IF(OR(EMP1T!R13=":",EMP1T!R13=""),":",(EMP1T!R13/EMP1T!$AC13*100))</f>
        <v>5.5837165904407575</v>
      </c>
      <c r="S13" s="172">
        <f>IF(OR(EMP1T!S13=":",EMP1T!S13=""),":",(EMP1T!S13/EMP1T!$AC13*100))</f>
        <v>3.7671135759441636</v>
      </c>
      <c r="T13" s="172">
        <f>IF(OR(EMP1T!T13=":",EMP1T!T13=""),":",(EMP1T!T13/EMP1T!$AC13*100))</f>
        <v>1.635701651738003</v>
      </c>
      <c r="U13" s="172">
        <f>IF(OR(EMP1T!U13=":",EMP1T!U13=""),":",(EMP1T!U13/EMP1T!$AC13*100))</f>
        <v>2.5967974461745471</v>
      </c>
      <c r="V13" s="172">
        <f>IF(OR(EMP1T!V13=":",EMP1T!V13=""),":",(EMP1T!V13/EMP1T!$AC13*100))</f>
        <v>2.892138265353942</v>
      </c>
      <c r="W13" s="172"/>
      <c r="X13" s="172"/>
      <c r="Y13" s="172"/>
      <c r="Z13" s="172"/>
      <c r="AA13" s="172"/>
      <c r="AB13" s="172"/>
      <c r="AC13" s="175">
        <f>IF(OR(EMP1T!AC13=":",EMP1T!AC13=""),":",(EMP1T!AC13/EMP1T!$AC13*100))</f>
        <v>100</v>
      </c>
      <c r="AD13" s="172"/>
      <c r="AE13" s="172">
        <f>IF(OR(EMP1T!AE13=":",EMP1T!AE13=""),":",(EMP1T!AE13/EMP1T!$AC13*100))</f>
        <v>5.6804083392424838</v>
      </c>
      <c r="AF13" s="172">
        <f>IF(OR(EMP1T!AF13=":",EMP1T!AF13=""),":",(EMP1T!AF13/EMP1T!$AC13*100))</f>
        <v>11.746361864205056</v>
      </c>
      <c r="AG13" s="172">
        <f>IF(OR(EMP1T!AG13=":",EMP1T!AG13=""),":",(EMP1T!AG13/EMP1T!$AC13*100))</f>
        <v>10.671755512842017</v>
      </c>
      <c r="AH13" s="172">
        <f>IF(OR(EMP1T!AH13=":",EMP1T!AH13=""),":",(EMP1T!AH13/EMP1T!$AC13*100))</f>
        <v>8.8960551043491058</v>
      </c>
      <c r="AI13" s="172">
        <f>IF(OR(EMP1T!AI13=":",EMP1T!AI13=""),":",(EMP1T!AI13/EMP1T!$AC13*100))</f>
        <v>34.387690027578358</v>
      </c>
      <c r="AJ13" s="172">
        <f>IF(OR(EMP1T!AJ13=":",EMP1T!AJ13=""),":",(EMP1T!AJ13/EMP1T!$AC13*100))</f>
        <v>2.1821944783270792</v>
      </c>
      <c r="AK13" s="172">
        <f>IF(OR(EMP1T!AK13=":",EMP1T!AK13=""),":",(EMP1T!AK13/EMP1T!$AC13*100))</f>
        <v>5.0507183551534061</v>
      </c>
      <c r="AL13" s="172">
        <f>IF(OR(EMP1T!AL13=":",EMP1T!AL13=""),":",(EMP1T!AL13/EMP1T!$AC13*100))</f>
        <v>0.35015311807052518</v>
      </c>
      <c r="AM13" s="172">
        <f>IF(OR(EMP1T!AM13=":",EMP1T!AM13=""),":",(EMP1T!AM13/EMP1T!$AC13*100))</f>
        <v>5.1595490624968852</v>
      </c>
      <c r="AN13" s="172">
        <f>IF(OR(EMP1T!AN13=":",EMP1T!AN13=""),":",(EMP1T!AN13/EMP1T!$AC13*100))</f>
        <v>19.422232287310621</v>
      </c>
      <c r="AO13" s="172">
        <f>IF(OR(EMP1T!AO13=":",EMP1T!AO13=""),":",(EMP1T!AO13/EMP1T!$AC13*100))</f>
        <v>7.1246373632664932</v>
      </c>
      <c r="AP13" s="172"/>
      <c r="AQ13" s="172">
        <f>IF(OR(EMP1T!AQ13=":",EMP1T!AQ13=""),":",(EMP1T!AQ13/EMP1T!$AC13*100))</f>
        <v>5.8632232988570498</v>
      </c>
      <c r="AR13" s="172">
        <f>IF(OR(EMP1T!AR13=":",EMP1T!AR13=""),":",(EMP1T!AR13/EMP1T!$AC13*100))</f>
        <v>20.459602008939601</v>
      </c>
      <c r="AS13" s="172">
        <f>IF(OR(EMP1T!AS13=":",EMP1T!AS13=""),":",(EMP1T!AS13/EMP1T!$AC13*100))</f>
        <v>73.67717469220338</v>
      </c>
    </row>
    <row r="14" spans="1:45" ht="22.5" customHeight="1">
      <c r="A14" s="77">
        <f t="shared" si="0"/>
        <v>1</v>
      </c>
      <c r="B14" s="105">
        <v>2002</v>
      </c>
      <c r="C14" s="172">
        <f>IF(OR(EMP1T!C14=":",EMP1T!C14=""),":",(EMP1T!C14/EMP1T!$AC14*100))</f>
        <v>6.1279448759951913</v>
      </c>
      <c r="D14" s="172">
        <f>IF(OR(EMP1T!D14=":",EMP1T!D14=""),":",(EMP1T!D14/EMP1T!$AC14*100))</f>
        <v>0.17876717130618261</v>
      </c>
      <c r="E14" s="172">
        <f>IF(OR(EMP1T!E14=":",EMP1T!E14=""),":",(EMP1T!E14/EMP1T!$AC14*100))</f>
        <v>10.269221937214528</v>
      </c>
      <c r="F14" s="172">
        <f>IF(OR(EMP1T!F14=":",EMP1T!F14=""),":",(EMP1T!F14/EMP1T!$AC14*100))</f>
        <v>0.33507676908061396</v>
      </c>
      <c r="G14" s="172">
        <f>IF(OR(EMP1T!G14=":",EMP1T!G14=""),":",(EMP1T!G14/EMP1T!$AC14*100))</f>
        <v>0.53917393118711998</v>
      </c>
      <c r="H14" s="172">
        <f>IF(OR(EMP1T!H14=":",EMP1T!H14=""),":",(EMP1T!H14/EMP1T!$AC14*100))</f>
        <v>9.1332304139836307</v>
      </c>
      <c r="I14" s="172">
        <f>IF(OR(EMP1T!I14=":",EMP1T!I14=""),":",(EMP1T!I14/EMP1T!$AC14*100))</f>
        <v>17.64331958485527</v>
      </c>
      <c r="J14" s="172">
        <f>IF(OR(EMP1T!J14=":",EMP1T!J14=""),":",(EMP1T!J14/EMP1T!$AC14*100))</f>
        <v>5.1981901681033227</v>
      </c>
      <c r="K14" s="172">
        <f>IF(OR(EMP1T!K14=":",EMP1T!K14=""),":",(EMP1T!K14/EMP1T!$AC14*100))</f>
        <v>10.811080481297086</v>
      </c>
      <c r="L14" s="172">
        <f>IF(OR(EMP1T!L14=":",EMP1T!L14=""),":",(EMP1T!L14/EMP1T!$AC14*100))</f>
        <v>2.2492098220483778</v>
      </c>
      <c r="M14" s="172">
        <f>IF(OR(EMP1T!M14=":",EMP1T!M14=""),":",(EMP1T!M14/EMP1T!$AC14*100))</f>
        <v>4.8279930969207276</v>
      </c>
      <c r="N14" s="172">
        <f>IF(OR(EMP1T!N14=":",EMP1T!N14=""),":",(EMP1T!N14/EMP1T!$AC14*100))</f>
        <v>0.36476163428405195</v>
      </c>
      <c r="O14" s="172">
        <f>IF(OR(EMP1T!O14=":",EMP1T!O14=""),":",(EMP1T!O14/EMP1T!$AC14*100))</f>
        <v>3.5213984836476584</v>
      </c>
      <c r="P14" s="172">
        <f>IF(OR(EMP1T!P14=":",EMP1T!P14=""),":",(EMP1T!P14/EMP1T!$AC14*100))</f>
        <v>1.6949158380581069</v>
      </c>
      <c r="Q14" s="172">
        <f>IF(OR(EMP1T!Q14=":",EMP1T!Q14=""),":",(EMP1T!Q14/EMP1T!$AC14*100))</f>
        <v>10.204499244700699</v>
      </c>
      <c r="R14" s="172">
        <f>IF(OR(EMP1T!R14=":",EMP1T!R14=""),":",(EMP1T!R14/EMP1T!$AC14*100))</f>
        <v>5.685340106999683</v>
      </c>
      <c r="S14" s="172">
        <f>IF(OR(EMP1T!S14=":",EMP1T!S14=""),":",(EMP1T!S14/EMP1T!$AC14*100))</f>
        <v>3.7866372781287634</v>
      </c>
      <c r="T14" s="172">
        <f>IF(OR(EMP1T!T14=":",EMP1T!T14=""),":",(EMP1T!T14/EMP1T!$AC14*100))</f>
        <v>1.6538163875470291</v>
      </c>
      <c r="U14" s="172">
        <f>IF(OR(EMP1T!U14=":",EMP1T!U14=""),":",(EMP1T!U14/EMP1T!$AC14*100))</f>
        <v>2.5465011816833116</v>
      </c>
      <c r="V14" s="172">
        <f>IF(OR(EMP1T!V14=":",EMP1T!V14=""),":",(EMP1T!V14/EMP1T!$AC14*100))</f>
        <v>3.2289215929586432</v>
      </c>
      <c r="W14" s="172"/>
      <c r="X14" s="172"/>
      <c r="Y14" s="172"/>
      <c r="Z14" s="172"/>
      <c r="AA14" s="172"/>
      <c r="AB14" s="172"/>
      <c r="AC14" s="175">
        <f>IF(OR(EMP1T!AC14=":",EMP1T!AC14=""),":",(EMP1T!AC14/EMP1T!$AC14*100))</f>
        <v>100</v>
      </c>
      <c r="AD14" s="172"/>
      <c r="AE14" s="172">
        <f>IF(OR(EMP1T!AE14=":",EMP1T!AE14=""),":",(EMP1T!AE14/EMP1T!$AC14*100))</f>
        <v>6.1279448759951913</v>
      </c>
      <c r="AF14" s="172">
        <f>IF(OR(EMP1T!AF14=":",EMP1T!AF14=""),":",(EMP1T!AF14/EMP1T!$AC14*100))</f>
        <v>11.322239808788446</v>
      </c>
      <c r="AG14" s="172">
        <f>IF(OR(EMP1T!AG14=":",EMP1T!AG14=""),":",(EMP1T!AG14/EMP1T!$AC14*100))</f>
        <v>10.269221937214528</v>
      </c>
      <c r="AH14" s="172">
        <f>IF(OR(EMP1T!AH14=":",EMP1T!AH14=""),":",(EMP1T!AH14/EMP1T!$AC14*100))</f>
        <v>9.1332304139836307</v>
      </c>
      <c r="AI14" s="172">
        <f>IF(OR(EMP1T!AI14=":",EMP1T!AI14=""),":",(EMP1T!AI14/EMP1T!$AC14*100))</f>
        <v>33.652590234255683</v>
      </c>
      <c r="AJ14" s="172">
        <f>IF(OR(EMP1T!AJ14=":",EMP1T!AJ14=""),":",(EMP1T!AJ14/EMP1T!$AC14*100))</f>
        <v>2.2492098220483778</v>
      </c>
      <c r="AK14" s="172">
        <f>IF(OR(EMP1T!AK14=":",EMP1T!AK14=""),":",(EMP1T!AK14/EMP1T!$AC14*100))</f>
        <v>4.8279930969207276</v>
      </c>
      <c r="AL14" s="172">
        <f>IF(OR(EMP1T!AL14=":",EMP1T!AL14=""),":",(EMP1T!AL14/EMP1T!$AC14*100))</f>
        <v>0.36476163428405195</v>
      </c>
      <c r="AM14" s="172">
        <f>IF(OR(EMP1T!AM14=":",EMP1T!AM14=""),":",(EMP1T!AM14/EMP1T!$AC14*100))</f>
        <v>5.2163143217057657</v>
      </c>
      <c r="AN14" s="172">
        <f>IF(OR(EMP1T!AN14=":",EMP1T!AN14=""),":",(EMP1T!AN14/EMP1T!$AC14*100))</f>
        <v>19.676476629829143</v>
      </c>
      <c r="AO14" s="172">
        <f>IF(OR(EMP1T!AO14=":",EMP1T!AO14=""),":",(EMP1T!AO14/EMP1T!$AC14*100))</f>
        <v>7.4292391621889848</v>
      </c>
      <c r="AP14" s="172"/>
      <c r="AQ14" s="172">
        <f>IF(OR(EMP1T!AQ14=":",EMP1T!AQ14=""),":",(EMP1T!AQ14/EMP1T!$AC14*100))</f>
        <v>6.3067120473013745</v>
      </c>
      <c r="AR14" s="172">
        <f>IF(OR(EMP1T!AR14=":",EMP1T!AR14=""),":",(EMP1T!AR14/EMP1T!$AC14*100))</f>
        <v>20.276703051465887</v>
      </c>
      <c r="AS14" s="172">
        <f>IF(OR(EMP1T!AS14=":",EMP1T!AS14=""),":",(EMP1T!AS14/EMP1T!$AC14*100))</f>
        <v>73.416584901232724</v>
      </c>
    </row>
    <row r="15" spans="1:45" ht="22.5" customHeight="1">
      <c r="A15" s="77">
        <f t="shared" si="0"/>
        <v>1</v>
      </c>
      <c r="B15" s="105">
        <v>2003</v>
      </c>
      <c r="C15" s="172">
        <f>IF(OR(EMP1T!C15=":",EMP1T!C15=""),":",(EMP1T!C15/EMP1T!$AC15*100))</f>
        <v>5.522339989615312</v>
      </c>
      <c r="D15" s="172">
        <f>IF(OR(EMP1T!D15=":",EMP1T!D15=""),":",(EMP1T!D15/EMP1T!$AC15*100))</f>
        <v>0.1766540938600282</v>
      </c>
      <c r="E15" s="172">
        <f>IF(OR(EMP1T!E15=":",EMP1T!E15=""),":",(EMP1T!E15/EMP1T!$AC15*100))</f>
        <v>10.194498417456428</v>
      </c>
      <c r="F15" s="172">
        <f>IF(OR(EMP1T!F15=":",EMP1T!F15=""),":",(EMP1T!F15/EMP1T!$AC15*100))</f>
        <v>0.32344252108923077</v>
      </c>
      <c r="G15" s="172">
        <f>IF(OR(EMP1T!G15=":",EMP1T!G15=""),":",(EMP1T!G15/EMP1T!$AC15*100))</f>
        <v>0.58791695858617787</v>
      </c>
      <c r="H15" s="172">
        <f>IF(OR(EMP1T!H15=":",EMP1T!H15=""),":",(EMP1T!H15/EMP1T!$AC15*100))</f>
        <v>9.6742738744906482</v>
      </c>
      <c r="I15" s="172">
        <f>IF(OR(EMP1T!I15=":",EMP1T!I15=""),":",(EMP1T!I15/EMP1T!$AC15*100))</f>
        <v>17.731563158007823</v>
      </c>
      <c r="J15" s="172">
        <f>IF(OR(EMP1T!J15=":",EMP1T!J15=""),":",(EMP1T!J15/EMP1T!$AC15*100))</f>
        <v>5.1434286736214663</v>
      </c>
      <c r="K15" s="172">
        <f>IF(OR(EMP1T!K15=":",EMP1T!K15=""),":",(EMP1T!K15/EMP1T!$AC15*100))</f>
        <v>10.734646204200695</v>
      </c>
      <c r="L15" s="172">
        <f>IF(OR(EMP1T!L15=":",EMP1T!L15=""),":",(EMP1T!L15/EMP1T!$AC15*100))</f>
        <v>2.2498740838567839</v>
      </c>
      <c r="M15" s="172">
        <f>IF(OR(EMP1T!M15=":",EMP1T!M15=""),":",(EMP1T!M15/EMP1T!$AC15*100))</f>
        <v>4.7044222192225167</v>
      </c>
      <c r="N15" s="172">
        <f>IF(OR(EMP1T!N15=":",EMP1T!N15=""),":",(EMP1T!N15/EMP1T!$AC15*100))</f>
        <v>0.39017039584518559</v>
      </c>
      <c r="O15" s="172">
        <f>IF(OR(EMP1T!O15=":",EMP1T!O15=""),":",(EMP1T!O15/EMP1T!$AC15*100))</f>
        <v>3.6251125154117636</v>
      </c>
      <c r="P15" s="172">
        <f>IF(OR(EMP1T!P15=":",EMP1T!P15=""),":",(EMP1T!P15/EMP1T!$AC15*100))</f>
        <v>1.7215642324166225</v>
      </c>
      <c r="Q15" s="172">
        <f>IF(OR(EMP1T!Q15=":",EMP1T!Q15=""),":",(EMP1T!Q15/EMP1T!$AC15*100))</f>
        <v>9.9256781642397627</v>
      </c>
      <c r="R15" s="172">
        <f>IF(OR(EMP1T!R15=":",EMP1T!R15=""),":",(EMP1T!R15/EMP1T!$AC15*100))</f>
        <v>5.6987351746488937</v>
      </c>
      <c r="S15" s="172">
        <f>IF(OR(EMP1T!S15=":",EMP1T!S15=""),":",(EMP1T!S15/EMP1T!$AC15*100))</f>
        <v>3.8064344409397752</v>
      </c>
      <c r="T15" s="172">
        <f>IF(OR(EMP1T!T15=":",EMP1T!T15=""),":",(EMP1T!T15/EMP1T!$AC15*100))</f>
        <v>1.6374256153892133</v>
      </c>
      <c r="U15" s="172">
        <f>IF(OR(EMP1T!U15=":",EMP1T!U15=""),":",(EMP1T!U15/EMP1T!$AC15*100))</f>
        <v>2.5351438040130203</v>
      </c>
      <c r="V15" s="172">
        <f>IF(OR(EMP1T!V15=":",EMP1T!V15=""),":",(EMP1T!V15/EMP1T!$AC15*100))</f>
        <v>3.6166754630886713</v>
      </c>
      <c r="W15" s="172"/>
      <c r="X15" s="172"/>
      <c r="Y15" s="172"/>
      <c r="Z15" s="172"/>
      <c r="AA15" s="172"/>
      <c r="AB15" s="172"/>
      <c r="AC15" s="175">
        <f>IF(OR(EMP1T!AC15=":",EMP1T!AC15=""),":",(EMP1T!AC15/EMP1T!$AC15*100))</f>
        <v>100</v>
      </c>
      <c r="AD15" s="172"/>
      <c r="AE15" s="172">
        <f>IF(OR(EMP1T!AE15=":",EMP1T!AE15=""),":",(EMP1T!AE15/EMP1T!$AC15*100))</f>
        <v>5.522339989615312</v>
      </c>
      <c r="AF15" s="172">
        <f>IF(OR(EMP1T!AF15=":",EMP1T!AF15=""),":",(EMP1T!AF15/EMP1T!$AC15*100))</f>
        <v>11.282511990991866</v>
      </c>
      <c r="AG15" s="172">
        <f>IF(OR(EMP1T!AG15=":",EMP1T!AG15=""),":",(EMP1T!AG15/EMP1T!$AC15*100))</f>
        <v>10.194498417456428</v>
      </c>
      <c r="AH15" s="172">
        <f>IF(OR(EMP1T!AH15=":",EMP1T!AH15=""),":",(EMP1T!AH15/EMP1T!$AC15*100))</f>
        <v>9.6742738744906482</v>
      </c>
      <c r="AI15" s="172">
        <f>IF(OR(EMP1T!AI15=":",EMP1T!AI15=""),":",(EMP1T!AI15/EMP1T!$AC15*100))</f>
        <v>33.609638035829981</v>
      </c>
      <c r="AJ15" s="172">
        <f>IF(OR(EMP1T!AJ15=":",EMP1T!AJ15=""),":",(EMP1T!AJ15/EMP1T!$AC15*100))</f>
        <v>2.2498740838567839</v>
      </c>
      <c r="AK15" s="172">
        <f>IF(OR(EMP1T!AK15=":",EMP1T!AK15=""),":",(EMP1T!AK15/EMP1T!$AC15*100))</f>
        <v>4.7044222192225167</v>
      </c>
      <c r="AL15" s="172">
        <f>IF(OR(EMP1T!AL15=":",EMP1T!AL15=""),":",(EMP1T!AL15/EMP1T!$AC15*100))</f>
        <v>0.39017039584518559</v>
      </c>
      <c r="AM15" s="172">
        <f>IF(OR(EMP1T!AM15=":",EMP1T!AM15=""),":",(EMP1T!AM15/EMP1T!$AC15*100))</f>
        <v>5.3466767478283863</v>
      </c>
      <c r="AN15" s="172">
        <f>IF(OR(EMP1T!AN15=":",EMP1T!AN15=""),":",(EMP1T!AN15/EMP1T!$AC15*100))</f>
        <v>19.430847779828433</v>
      </c>
      <c r="AO15" s="172">
        <f>IF(OR(EMP1T!AO15=":",EMP1T!AO15=""),":",(EMP1T!AO15/EMP1T!$AC15*100))</f>
        <v>7.7892448824909062</v>
      </c>
      <c r="AP15" s="172"/>
      <c r="AQ15" s="172">
        <f>IF(OR(EMP1T!AQ15=":",EMP1T!AQ15=""),":",(EMP1T!AQ15/EMP1T!$AC15*100))</f>
        <v>5.6989940834753403</v>
      </c>
      <c r="AR15" s="172">
        <f>IF(OR(EMP1T!AR15=":",EMP1T!AR15=""),":",(EMP1T!AR15/EMP1T!$AC15*100))</f>
        <v>20.780131771622486</v>
      </c>
      <c r="AS15" s="172">
        <f>IF(OR(EMP1T!AS15=":",EMP1T!AS15=""),":",(EMP1T!AS15/EMP1T!$AC15*100))</f>
        <v>73.520874144902209</v>
      </c>
    </row>
    <row r="16" spans="1:45" ht="22.5" customHeight="1">
      <c r="A16" s="77">
        <f t="shared" si="0"/>
        <v>1</v>
      </c>
      <c r="B16" s="105">
        <v>2004</v>
      </c>
      <c r="C16" s="172">
        <f>IF(OR(EMP1T!C16=":",EMP1T!C16=""),":",(EMP1T!C16/EMP1T!$AC16*100))</f>
        <v>5.498456527365442</v>
      </c>
      <c r="D16" s="172">
        <f>IF(OR(EMP1T!D16=":",EMP1T!D16=""),":",(EMP1T!D16/EMP1T!$AC16*100))</f>
        <v>0.17119526047831715</v>
      </c>
      <c r="E16" s="172">
        <f>IF(OR(EMP1T!E16=":",EMP1T!E16=""),":",(EMP1T!E16/EMP1T!$AC16*100))</f>
        <v>10.055322000359917</v>
      </c>
      <c r="F16" s="172">
        <f>IF(OR(EMP1T!F16=":",EMP1T!F16=""),":",(EMP1T!F16/EMP1T!$AC16*100))</f>
        <v>0.36763840382528801</v>
      </c>
      <c r="G16" s="172">
        <f>IF(OR(EMP1T!G16=":",EMP1T!G16=""),":",(EMP1T!G16/EMP1T!$AC16*100))</f>
        <v>0.54102017949508274</v>
      </c>
      <c r="H16" s="172">
        <f>IF(OR(EMP1T!H16=":",EMP1T!H16=""),":",(EMP1T!H16/EMP1T!$AC16*100))</f>
        <v>9.8649991665578742</v>
      </c>
      <c r="I16" s="172">
        <f>IF(OR(EMP1T!I16=":",EMP1T!I16=""),":",(EMP1T!I16/EMP1T!$AC16*100))</f>
        <v>17.892366355261093</v>
      </c>
      <c r="J16" s="172">
        <f>IF(OR(EMP1T!J16=":",EMP1T!J16=""),":",(EMP1T!J16/EMP1T!$AC16*100))</f>
        <v>5.1804679158352052</v>
      </c>
      <c r="K16" s="172">
        <f>IF(OR(EMP1T!K16=":",EMP1T!K16=""),":",(EMP1T!K16/EMP1T!$AC16*100))</f>
        <v>10.520295931292981</v>
      </c>
      <c r="L16" s="172">
        <f>IF(OR(EMP1T!L16=":",EMP1T!L16=""),":",(EMP1T!L16/EMP1T!$AC16*100))</f>
        <v>2.3108167849074062</v>
      </c>
      <c r="M16" s="172">
        <f>IF(OR(EMP1T!M16=":",EMP1T!M16=""),":",(EMP1T!M16/EMP1T!$AC16*100))</f>
        <v>4.5899671509922388</v>
      </c>
      <c r="N16" s="172">
        <f>IF(OR(EMP1T!N16=":",EMP1T!N16=""),":",(EMP1T!N16/EMP1T!$AC16*100))</f>
        <v>0.40380458171426509</v>
      </c>
      <c r="O16" s="172">
        <f>IF(OR(EMP1T!O16=":",EMP1T!O16=""),":",(EMP1T!O16/EMP1T!$AC16*100))</f>
        <v>3.6686414631306397</v>
      </c>
      <c r="P16" s="172">
        <f>IF(OR(EMP1T!P16=":",EMP1T!P16=""),":",(EMP1T!P16/EMP1T!$AC16*100))</f>
        <v>1.7114855528988213</v>
      </c>
      <c r="Q16" s="172">
        <f>IF(OR(EMP1T!Q16=":",EMP1T!Q16=""),":",(EMP1T!Q16/EMP1T!$AC16*100))</f>
        <v>9.6080703210519385</v>
      </c>
      <c r="R16" s="172">
        <f>IF(OR(EMP1T!R16=":",EMP1T!R16=""),":",(EMP1T!R16/EMP1T!$AC16*100))</f>
        <v>5.6117608853726058</v>
      </c>
      <c r="S16" s="172">
        <f>IF(OR(EMP1T!S16=":",EMP1T!S16=""),":",(EMP1T!S16/EMP1T!$AC16*100))</f>
        <v>3.7997305047895633</v>
      </c>
      <c r="T16" s="172">
        <f>IF(OR(EMP1T!T16=":",EMP1T!T16=""),":",(EMP1T!T16/EMP1T!$AC16*100))</f>
        <v>1.6052028866195474</v>
      </c>
      <c r="U16" s="172">
        <f>IF(OR(EMP1T!U16=":",EMP1T!U16=""),":",(EMP1T!U16/EMP1T!$AC16*100))</f>
        <v>2.5547356859736157</v>
      </c>
      <c r="V16" s="172">
        <f>IF(OR(EMP1T!V16=":",EMP1T!V16=""),":",(EMP1T!V16/EMP1T!$AC16*100))</f>
        <v>4.0440224420781679</v>
      </c>
      <c r="W16" s="172"/>
      <c r="X16" s="172"/>
      <c r="Y16" s="172"/>
      <c r="Z16" s="172"/>
      <c r="AA16" s="172"/>
      <c r="AB16" s="172"/>
      <c r="AC16" s="175">
        <f>IF(OR(EMP1T!AC16=":",EMP1T!AC16=""),":",(EMP1T!AC16/EMP1T!$AC16*100))</f>
        <v>100</v>
      </c>
      <c r="AD16" s="172"/>
      <c r="AE16" s="172">
        <f>IF(OR(EMP1T!AE16=":",EMP1T!AE16=""),":",(EMP1T!AE16/EMP1T!$AC16*100))</f>
        <v>5.498456527365442</v>
      </c>
      <c r="AF16" s="172">
        <f>IF(OR(EMP1T!AF16=":",EMP1T!AF16=""),":",(EMP1T!AF16/EMP1T!$AC16*100))</f>
        <v>11.135175844158606</v>
      </c>
      <c r="AG16" s="172">
        <f>IF(OR(EMP1T!AG16=":",EMP1T!AG16=""),":",(EMP1T!AG16/EMP1T!$AC16*100))</f>
        <v>10.055322000359917</v>
      </c>
      <c r="AH16" s="172">
        <f>IF(OR(EMP1T!AH16=":",EMP1T!AH16=""),":",(EMP1T!AH16/EMP1T!$AC16*100))</f>
        <v>9.8649991665578742</v>
      </c>
      <c r="AI16" s="172">
        <f>IF(OR(EMP1T!AI16=":",EMP1T!AI16=""),":",(EMP1T!AI16/EMP1T!$AC16*100))</f>
        <v>33.593130202389283</v>
      </c>
      <c r="AJ16" s="172">
        <f>IF(OR(EMP1T!AJ16=":",EMP1T!AJ16=""),":",(EMP1T!AJ16/EMP1T!$AC16*100))</f>
        <v>2.3108167849074062</v>
      </c>
      <c r="AK16" s="172">
        <f>IF(OR(EMP1T!AK16=":",EMP1T!AK16=""),":",(EMP1T!AK16/EMP1T!$AC16*100))</f>
        <v>4.5899671509922388</v>
      </c>
      <c r="AL16" s="172">
        <f>IF(OR(EMP1T!AL16=":",EMP1T!AL16=""),":",(EMP1T!AL16/EMP1T!$AC16*100))</f>
        <v>0.40380458171426509</v>
      </c>
      <c r="AM16" s="172">
        <f>IF(OR(EMP1T!AM16=":",EMP1T!AM16=""),":",(EMP1T!AM16/EMP1T!$AC16*100))</f>
        <v>5.3801270160294612</v>
      </c>
      <c r="AN16" s="172">
        <f>IF(OR(EMP1T!AN16=":",EMP1T!AN16=""),":",(EMP1T!AN16/EMP1T!$AC16*100))</f>
        <v>19.019561711214109</v>
      </c>
      <c r="AO16" s="172">
        <f>IF(OR(EMP1T!AO16=":",EMP1T!AO16=""),":",(EMP1T!AO16/EMP1T!$AC16*100))</f>
        <v>8.2039610146713322</v>
      </c>
      <c r="AP16" s="172"/>
      <c r="AQ16" s="172">
        <f>IF(OR(EMP1T!AQ16=":",EMP1T!AQ16=""),":",(EMP1T!AQ16/EMP1T!$AC16*100))</f>
        <v>5.6696517878437591</v>
      </c>
      <c r="AR16" s="172">
        <f>IF(OR(EMP1T!AR16=":",EMP1T!AR16=""),":",(EMP1T!AR16/EMP1T!$AC16*100))</f>
        <v>20.828979750238162</v>
      </c>
      <c r="AS16" s="172">
        <f>IF(OR(EMP1T!AS16=":",EMP1T!AS16=""),":",(EMP1T!AS16/EMP1T!$AC16*100))</f>
        <v>73.501368461918091</v>
      </c>
    </row>
    <row r="17" spans="1:45" ht="22.5" customHeight="1">
      <c r="A17" s="77">
        <f t="shared" si="0"/>
        <v>1</v>
      </c>
      <c r="B17" s="105">
        <v>2005</v>
      </c>
      <c r="C17" s="172">
        <f>IF(OR(EMP1T!C17=":",EMP1T!C17=""),":",(EMP1T!C17/EMP1T!$AC17*100))</f>
        <v>5.0134596840712229</v>
      </c>
      <c r="D17" s="172">
        <f>IF(OR(EMP1T!D17=":",EMP1T!D17=""),":",(EMP1T!D17/EMP1T!$AC17*100))</f>
        <v>0.15397906397305716</v>
      </c>
      <c r="E17" s="172">
        <f>IF(OR(EMP1T!E17=":",EMP1T!E17=""),":",(EMP1T!E17/EMP1T!$AC17*100))</f>
        <v>9.777309397374971</v>
      </c>
      <c r="F17" s="172">
        <f>IF(OR(EMP1T!F17=":",EMP1T!F17=""),":",(EMP1T!F17/EMP1T!$AC17*100))</f>
        <v>0.35677737289652445</v>
      </c>
      <c r="G17" s="172">
        <f>IF(OR(EMP1T!G17=":",EMP1T!G17=""),":",(EMP1T!G17/EMP1T!$AC17*100))</f>
        <v>0.57636944279614588</v>
      </c>
      <c r="H17" s="172">
        <f>IF(OR(EMP1T!H17=":",EMP1T!H17=""),":",(EMP1T!H17/EMP1T!$AC17*100))</f>
        <v>10.100986207487678</v>
      </c>
      <c r="I17" s="172">
        <f>IF(OR(EMP1T!I17=":",EMP1T!I17=""),":",(EMP1T!I17/EMP1T!$AC17*100))</f>
        <v>18.029362361216922</v>
      </c>
      <c r="J17" s="172">
        <f>IF(OR(EMP1T!J17=":",EMP1T!J17=""),":",(EMP1T!J17/EMP1T!$AC17*100))</f>
        <v>5.2458583172948341</v>
      </c>
      <c r="K17" s="172">
        <f>IF(OR(EMP1T!K17=":",EMP1T!K17=""),":",(EMP1T!K17/EMP1T!$AC17*100))</f>
        <v>10.482150652620085</v>
      </c>
      <c r="L17" s="172">
        <f>IF(OR(EMP1T!L17=":",EMP1T!L17=""),":",(EMP1T!L17/EMP1T!$AC17*100))</f>
        <v>2.3781478853804536</v>
      </c>
      <c r="M17" s="172">
        <f>IF(OR(EMP1T!M17=":",EMP1T!M17=""),":",(EMP1T!M17/EMP1T!$AC17*100))</f>
        <v>4.5385756866942</v>
      </c>
      <c r="N17" s="172">
        <f>IF(OR(EMP1T!N17=":",EMP1T!N17=""),":",(EMP1T!N17/EMP1T!$AC17*100))</f>
        <v>0.4214939585088559</v>
      </c>
      <c r="O17" s="172">
        <f>IF(OR(EMP1T!O17=":",EMP1T!O17=""),":",(EMP1T!O17/EMP1T!$AC17*100))</f>
        <v>3.7330701747869726</v>
      </c>
      <c r="P17" s="172">
        <f>IF(OR(EMP1T!P17=":",EMP1T!P17=""),":",(EMP1T!P17/EMP1T!$AC17*100))</f>
        <v>1.7276686815133735</v>
      </c>
      <c r="Q17" s="172">
        <f>IF(OR(EMP1T!Q17=":",EMP1T!Q17=""),":",(EMP1T!Q17/EMP1T!$AC17*100))</f>
        <v>9.5492628232036783</v>
      </c>
      <c r="R17" s="172">
        <f>IF(OR(EMP1T!R17=":",EMP1T!R17=""),":",(EMP1T!R17/EMP1T!$AC17*100))</f>
        <v>5.6069273276176963</v>
      </c>
      <c r="S17" s="172">
        <f>IF(OR(EMP1T!S17=":",EMP1T!S17=""),":",(EMP1T!S17/EMP1T!$AC17*100))</f>
        <v>3.8504806154478142</v>
      </c>
      <c r="T17" s="172">
        <f>IF(OR(EMP1T!T17=":",EMP1T!T17=""),":",(EMP1T!T17/EMP1T!$AC17*100))</f>
        <v>1.5790057949015661</v>
      </c>
      <c r="U17" s="172">
        <f>IF(OR(EMP1T!U17=":",EMP1T!U17=""),":",(EMP1T!U17/EMP1T!$AC17*100))</f>
        <v>2.5491594523594894</v>
      </c>
      <c r="V17" s="172">
        <f>IF(OR(EMP1T!V17=":",EMP1T!V17=""),":",(EMP1T!V17/EMP1T!$AC17*100))</f>
        <v>4.3299550998544509</v>
      </c>
      <c r="W17" s="172"/>
      <c r="X17" s="172"/>
      <c r="Y17" s="172"/>
      <c r="Z17" s="172"/>
      <c r="AA17" s="172"/>
      <c r="AB17" s="172"/>
      <c r="AC17" s="175">
        <f>IF(OR(EMP1T!AC17=":",EMP1T!AC17=""),":",(EMP1T!AC17/EMP1T!$AC17*100))</f>
        <v>100</v>
      </c>
      <c r="AD17" s="172"/>
      <c r="AE17" s="172">
        <f>IF(OR(EMP1T!AE17=":",EMP1T!AE17=""),":",(EMP1T!AE17/EMP1T!$AC17*100))</f>
        <v>5.0134596840712229</v>
      </c>
      <c r="AF17" s="172">
        <f>IF(OR(EMP1T!AF17=":",EMP1T!AF17=""),":",(EMP1T!AF17/EMP1T!$AC17*100))</f>
        <v>10.8644352770407</v>
      </c>
      <c r="AG17" s="172">
        <f>IF(OR(EMP1T!AG17=":",EMP1T!AG17=""),":",(EMP1T!AG17/EMP1T!$AC17*100))</f>
        <v>9.777309397374971</v>
      </c>
      <c r="AH17" s="172">
        <f>IF(OR(EMP1T!AH17=":",EMP1T!AH17=""),":",(EMP1T!AH17/EMP1T!$AC17*100))</f>
        <v>10.100986207487678</v>
      </c>
      <c r="AI17" s="172">
        <f>IF(OR(EMP1T!AI17=":",EMP1T!AI17=""),":",(EMP1T!AI17/EMP1T!$AC17*100))</f>
        <v>33.757371331131843</v>
      </c>
      <c r="AJ17" s="172">
        <f>IF(OR(EMP1T!AJ17=":",EMP1T!AJ17=""),":",(EMP1T!AJ17/EMP1T!$AC17*100))</f>
        <v>2.3781478853804536</v>
      </c>
      <c r="AK17" s="172">
        <f>IF(OR(EMP1T!AK17=":",EMP1T!AK17=""),":",(EMP1T!AK17/EMP1T!$AC17*100))</f>
        <v>4.5385756866942</v>
      </c>
      <c r="AL17" s="172">
        <f>IF(OR(EMP1T!AL17=":",EMP1T!AL17=""),":",(EMP1T!AL17/EMP1T!$AC17*100))</f>
        <v>0.4214939585088559</v>
      </c>
      <c r="AM17" s="172">
        <f>IF(OR(EMP1T!AM17=":",EMP1T!AM17=""),":",(EMP1T!AM17/EMP1T!$AC17*100))</f>
        <v>5.4607388563003454</v>
      </c>
      <c r="AN17" s="172">
        <f>IF(OR(EMP1T!AN17=":",EMP1T!AN17=""),":",(EMP1T!AN17/EMP1T!$AC17*100))</f>
        <v>19.006670766269192</v>
      </c>
      <c r="AO17" s="172">
        <f>IF(OR(EMP1T!AO17=":",EMP1T!AO17=""),":",(EMP1T!AO17/EMP1T!$AC17*100))</f>
        <v>8.4581203471155071</v>
      </c>
      <c r="AP17" s="172"/>
      <c r="AQ17" s="172">
        <f>IF(OR(EMP1T!AQ17=":",EMP1T!AQ17=""),":",(EMP1T!AQ17/EMP1T!$AC17*100))</f>
        <v>5.1674387480442805</v>
      </c>
      <c r="AR17" s="172">
        <f>IF(OR(EMP1T!AR17=":",EMP1T!AR17=""),":",(EMP1T!AR17/EMP1T!$AC17*100))</f>
        <v>20.81144242055532</v>
      </c>
      <c r="AS17" s="172">
        <f>IF(OR(EMP1T!AS17=":",EMP1T!AS17=""),":",(EMP1T!AS17/EMP1T!$AC17*100))</f>
        <v>74.0211188314004</v>
      </c>
    </row>
    <row r="18" spans="1:45" ht="22.5" customHeight="1">
      <c r="A18" s="77">
        <f t="shared" si="0"/>
        <v>1</v>
      </c>
      <c r="B18" s="105">
        <v>2006</v>
      </c>
      <c r="C18" s="172">
        <f>IF(OR(EMP1T!C18=":",EMP1T!C18=""),":",(EMP1T!C18/EMP1T!$AC18*100))</f>
        <v>4.2307099964698978</v>
      </c>
      <c r="D18" s="172">
        <f>IF(OR(EMP1T!D18=":",EMP1T!D18=""),":",(EMP1T!D18/EMP1T!$AC18*100))</f>
        <v>0.15426605768888457</v>
      </c>
      <c r="E18" s="172">
        <f>IF(OR(EMP1T!E18=":",EMP1T!E18=""),":",(EMP1T!E18/EMP1T!$AC18*100))</f>
        <v>9.6901237564244216</v>
      </c>
      <c r="F18" s="172">
        <f>IF(OR(EMP1T!F18=":",EMP1T!F18=""),":",(EMP1T!F18/EMP1T!$AC18*100))</f>
        <v>0.38017097247750942</v>
      </c>
      <c r="G18" s="172">
        <f>IF(OR(EMP1T!G18=":",EMP1T!G18=""),":",(EMP1T!G18/EMP1T!$AC18*100))</f>
        <v>0.57299825517240566</v>
      </c>
      <c r="H18" s="172">
        <f>IF(OR(EMP1T!H18=":",EMP1T!H18=""),":",(EMP1T!H18/EMP1T!$AC18*100))</f>
        <v>10.316178600494277</v>
      </c>
      <c r="I18" s="172">
        <f>IF(OR(EMP1T!I18=":",EMP1T!I18=""),":",(EMP1T!I18/EMP1T!$AC18*100))</f>
        <v>18.187373503288885</v>
      </c>
      <c r="J18" s="172">
        <f>IF(OR(EMP1T!J18=":",EMP1T!J18=""),":",(EMP1T!J18/EMP1T!$AC18*100))</f>
        <v>5.188715301237421</v>
      </c>
      <c r="K18" s="172">
        <f>IF(OR(EMP1T!K18=":",EMP1T!K18=""),":",(EMP1T!K18/EMP1T!$AC18*100))</f>
        <v>10.620150796912933</v>
      </c>
      <c r="L18" s="172">
        <f>IF(OR(EMP1T!L18=":",EMP1T!L18=""),":",(EMP1T!L18/EMP1T!$AC18*100))</f>
        <v>2.3692922297515571</v>
      </c>
      <c r="M18" s="172">
        <f>IF(OR(EMP1T!M18=":",EMP1T!M18=""),":",(EMP1T!M18/EMP1T!$AC18*100))</f>
        <v>4.5955776610855397</v>
      </c>
      <c r="N18" s="172">
        <f>IF(OR(EMP1T!N18=":",EMP1T!N18=""),":",(EMP1T!N18/EMP1T!$AC18*100))</f>
        <v>0.43879779991626322</v>
      </c>
      <c r="O18" s="172">
        <f>IF(OR(EMP1T!O18=":",EMP1T!O18=""),":",(EMP1T!O18/EMP1T!$AC18*100))</f>
        <v>3.8785148460836192</v>
      </c>
      <c r="P18" s="172">
        <f>IF(OR(EMP1T!P18=":",EMP1T!P18=""),":",(EMP1T!P18/EMP1T!$AC18*100))</f>
        <v>1.7402677356082781</v>
      </c>
      <c r="Q18" s="172">
        <f>IF(OR(EMP1T!Q18=":",EMP1T!Q18=""),":",(EMP1T!Q18/EMP1T!$AC18*100))</f>
        <v>9.3714913360737171</v>
      </c>
      <c r="R18" s="172">
        <f>IF(OR(EMP1T!R18=":",EMP1T!R18=""),":",(EMP1T!R18/EMP1T!$AC18*100))</f>
        <v>5.6903723639365635</v>
      </c>
      <c r="S18" s="172">
        <f>IF(OR(EMP1T!S18=":",EMP1T!S18=""),":",(EMP1T!S18/EMP1T!$AC18*100))</f>
        <v>3.9061568637900335</v>
      </c>
      <c r="T18" s="172">
        <f>IF(OR(EMP1T!T18=":",EMP1T!T18=""),":",(EMP1T!T18/EMP1T!$AC18*100))</f>
        <v>1.5302654008191043</v>
      </c>
      <c r="U18" s="172">
        <f>IF(OR(EMP1T!U18=":",EMP1T!U18=""),":",(EMP1T!U18/EMP1T!$AC18*100))</f>
        <v>2.6580858803026275</v>
      </c>
      <c r="V18" s="172">
        <f>IF(OR(EMP1T!V18=":",EMP1T!V18=""),":",(EMP1T!V18/EMP1T!$AC18*100))</f>
        <v>4.4804906424660595</v>
      </c>
      <c r="W18" s="172"/>
      <c r="X18" s="172"/>
      <c r="Y18" s="172"/>
      <c r="Z18" s="172"/>
      <c r="AA18" s="172"/>
      <c r="AB18" s="172"/>
      <c r="AC18" s="175">
        <f>IF(OR(EMP1T!AC18=":",EMP1T!AC18=""),":",(EMP1T!AC18/EMP1T!$AC18*100))</f>
        <v>100</v>
      </c>
      <c r="AD18" s="172"/>
      <c r="AE18" s="172">
        <f>IF(OR(EMP1T!AE18=":",EMP1T!AE18=""),":",(EMP1T!AE18/EMP1T!$AC18*100))</f>
        <v>4.2307099964698978</v>
      </c>
      <c r="AF18" s="172">
        <f>IF(OR(EMP1T!AF18=":",EMP1T!AF18=""),":",(EMP1T!AF18/EMP1T!$AC18*100))</f>
        <v>10.797559041763222</v>
      </c>
      <c r="AG18" s="172">
        <f>IF(OR(EMP1T!AG18=":",EMP1T!AG18=""),":",(EMP1T!AG18/EMP1T!$AC18*100))</f>
        <v>9.6901237564244216</v>
      </c>
      <c r="AH18" s="172">
        <f>IF(OR(EMP1T!AH18=":",EMP1T!AH18=""),":",(EMP1T!AH18/EMP1T!$AC18*100))</f>
        <v>10.316178600494277</v>
      </c>
      <c r="AI18" s="172">
        <f>IF(OR(EMP1T!AI18=":",EMP1T!AI18=""),":",(EMP1T!AI18/EMP1T!$AC18*100))</f>
        <v>33.996239601439235</v>
      </c>
      <c r="AJ18" s="172">
        <f>IF(OR(EMP1T!AJ18=":",EMP1T!AJ18=""),":",(EMP1T!AJ18/EMP1T!$AC18*100))</f>
        <v>2.3692922297515571</v>
      </c>
      <c r="AK18" s="172">
        <f>IF(OR(EMP1T!AK18=":",EMP1T!AK18=""),":",(EMP1T!AK18/EMP1T!$AC18*100))</f>
        <v>4.5955776610855397</v>
      </c>
      <c r="AL18" s="172">
        <f>IF(OR(EMP1T!AL18=":",EMP1T!AL18=""),":",(EMP1T!AL18/EMP1T!$AC18*100))</f>
        <v>0.43879779991626322</v>
      </c>
      <c r="AM18" s="172">
        <f>IF(OR(EMP1T!AM18=":",EMP1T!AM18=""),":",(EMP1T!AM18/EMP1T!$AC18*100))</f>
        <v>5.6187825816918977</v>
      </c>
      <c r="AN18" s="172">
        <f>IF(OR(EMP1T!AN18=":",EMP1T!AN18=""),":",(EMP1T!AN18/EMP1T!$AC18*100))</f>
        <v>18.968020563800316</v>
      </c>
      <c r="AO18" s="172">
        <f>IF(OR(EMP1T!AO18=":",EMP1T!AO18=""),":",(EMP1T!AO18/EMP1T!$AC18*100))</f>
        <v>8.6688419235877916</v>
      </c>
      <c r="AP18" s="172"/>
      <c r="AQ18" s="172">
        <f>IF(OR(EMP1T!AQ18=":",EMP1T!AQ18=""),":",(EMP1T!AQ18/EMP1T!$AC18*100))</f>
        <v>4.3849760541587823</v>
      </c>
      <c r="AR18" s="172">
        <f>IF(OR(EMP1T!AR18=":",EMP1T!AR18=""),":",(EMP1T!AR18/EMP1T!$AC18*100))</f>
        <v>20.959471584568615</v>
      </c>
      <c r="AS18" s="172">
        <f>IF(OR(EMP1T!AS18=":",EMP1T!AS18=""),":",(EMP1T!AS18/EMP1T!$AC18*100))</f>
        <v>74.655552361272598</v>
      </c>
    </row>
    <row r="19" spans="1:45" ht="22.5" customHeight="1">
      <c r="A19" s="77">
        <f t="shared" si="0"/>
        <v>1</v>
      </c>
      <c r="B19" s="105">
        <v>2007</v>
      </c>
      <c r="C19" s="172">
        <f>IF(OR(EMP1T!C19=":",EMP1T!C19=""),":",(EMP1T!C19/EMP1T!$AC19*100))</f>
        <v>4.528862188153747</v>
      </c>
      <c r="D19" s="172">
        <f>IF(OR(EMP1T!D19=":",EMP1T!D19=""),":",(EMP1T!D19/EMP1T!$AC19*100))</f>
        <v>0.16899680242158502</v>
      </c>
      <c r="E19" s="172">
        <f>IF(OR(EMP1T!E19=":",EMP1T!E19=""),":",(EMP1T!E19/EMP1T!$AC19*100))</f>
        <v>9.4551191613790504</v>
      </c>
      <c r="F19" s="172">
        <f>IF(OR(EMP1T!F19=":",EMP1T!F19=""),":",(EMP1T!F19/EMP1T!$AC19*100))</f>
        <v>0.35978760839505397</v>
      </c>
      <c r="G19" s="172">
        <f>IF(OR(EMP1T!G19=":",EMP1T!G19=""),":",(EMP1T!G19/EMP1T!$AC19*100))</f>
        <v>0.59786143007231762</v>
      </c>
      <c r="H19" s="172">
        <f>IF(OR(EMP1T!H19=":",EMP1T!H19=""),":",(EMP1T!H19/EMP1T!$AC19*100))</f>
        <v>10.476441641793993</v>
      </c>
      <c r="I19" s="172">
        <f>IF(OR(EMP1T!I19=":",EMP1T!I19=""),":",(EMP1T!I19/EMP1T!$AC19*100))</f>
        <v>18.176285047519393</v>
      </c>
      <c r="J19" s="172">
        <f>IF(OR(EMP1T!J19=":",EMP1T!J19=""),":",(EMP1T!J19/EMP1T!$AC19*100))</f>
        <v>5.0058409345329702</v>
      </c>
      <c r="K19" s="172">
        <f>IF(OR(EMP1T!K19=":",EMP1T!K19=""),":",(EMP1T!K19/EMP1T!$AC19*100))</f>
        <v>10.381506721327002</v>
      </c>
      <c r="L19" s="172">
        <f>IF(OR(EMP1T!L19=":",EMP1T!L19=""),":",(EMP1T!L19/EMP1T!$AC19*100))</f>
        <v>2.4292384861068181</v>
      </c>
      <c r="M19" s="172">
        <f>IF(OR(EMP1T!M19=":",EMP1T!M19=""),":",(EMP1T!M19/EMP1T!$AC19*100))</f>
        <v>4.6183295139971303</v>
      </c>
      <c r="N19" s="172">
        <f>IF(OR(EMP1T!N19=":",EMP1T!N19=""),":",(EMP1T!N19/EMP1T!$AC19*100))</f>
        <v>0.45351503380338076</v>
      </c>
      <c r="O19" s="172">
        <f>IF(OR(EMP1T!O19=":",EMP1T!O19=""),":",(EMP1T!O19/EMP1T!$AC19*100))</f>
        <v>4.0187758412239747</v>
      </c>
      <c r="P19" s="172">
        <f>IF(OR(EMP1T!P19=":",EMP1T!P19=""),":",(EMP1T!P19/EMP1T!$AC19*100))</f>
        <v>1.7518419772460789</v>
      </c>
      <c r="Q19" s="172">
        <f>IF(OR(EMP1T!Q19=":",EMP1T!Q19=""),":",(EMP1T!Q19/EMP1T!$AC19*100))</f>
        <v>9.2943654817666665</v>
      </c>
      <c r="R19" s="172">
        <f>IF(OR(EMP1T!R19=":",EMP1T!R19=""),":",(EMP1T!R19/EMP1T!$AC19*100))</f>
        <v>5.713236692417162</v>
      </c>
      <c r="S19" s="172">
        <f>IF(OR(EMP1T!S19=":",EMP1T!S19=""),":",(EMP1T!S19/EMP1T!$AC19*100))</f>
        <v>3.8575886721389785</v>
      </c>
      <c r="T19" s="172">
        <f>IF(OR(EMP1T!T19=":",EMP1T!T19=""),":",(EMP1T!T19/EMP1T!$AC19*100))</f>
        <v>1.522638405061737</v>
      </c>
      <c r="U19" s="172">
        <f>IF(OR(EMP1T!U19=":",EMP1T!U19=""),":",(EMP1T!U19/EMP1T!$AC19*100))</f>
        <v>2.6502707781531085</v>
      </c>
      <c r="V19" s="172">
        <f>IF(OR(EMP1T!V19=":",EMP1T!V19=""),":",(EMP1T!V19/EMP1T!$AC19*100))</f>
        <v>4.539497582489866</v>
      </c>
      <c r="W19" s="172"/>
      <c r="X19" s="172"/>
      <c r="Y19" s="172"/>
      <c r="Z19" s="172"/>
      <c r="AA19" s="172"/>
      <c r="AB19" s="172"/>
      <c r="AC19" s="175">
        <f>IF(OR(EMP1T!AC19=":",EMP1T!AC19=""),":",(EMP1T!AC19/EMP1T!$AC19*100))</f>
        <v>100</v>
      </c>
      <c r="AD19" s="172"/>
      <c r="AE19" s="172">
        <f>IF(OR(EMP1T!AE19=":",EMP1T!AE19=""),":",(EMP1T!AE19/EMP1T!$AC19*100))</f>
        <v>4.528862188153747</v>
      </c>
      <c r="AF19" s="172">
        <f>IF(OR(EMP1T!AF19=":",EMP1T!AF19=""),":",(EMP1T!AF19/EMP1T!$AC19*100))</f>
        <v>10.581765002268009</v>
      </c>
      <c r="AG19" s="172">
        <f>IF(OR(EMP1T!AG19=":",EMP1T!AG19=""),":",(EMP1T!AG19/EMP1T!$AC19*100))</f>
        <v>9.4551191613790504</v>
      </c>
      <c r="AH19" s="172">
        <f>IF(OR(EMP1T!AH19=":",EMP1T!AH19=""),":",(EMP1T!AH19/EMP1T!$AC19*100))</f>
        <v>10.476441641793993</v>
      </c>
      <c r="AI19" s="172">
        <f>IF(OR(EMP1T!AI19=":",EMP1T!AI19=""),":",(EMP1T!AI19/EMP1T!$AC19*100))</f>
        <v>33.563632703379362</v>
      </c>
      <c r="AJ19" s="172">
        <f>IF(OR(EMP1T!AJ19=":",EMP1T!AJ19=""),":",(EMP1T!AJ19/EMP1T!$AC19*100))</f>
        <v>2.4292384861068181</v>
      </c>
      <c r="AK19" s="172">
        <f>IF(OR(EMP1T!AK19=":",EMP1T!AK19=""),":",(EMP1T!AK19/EMP1T!$AC19*100))</f>
        <v>4.6183295139971303</v>
      </c>
      <c r="AL19" s="172">
        <f>IF(OR(EMP1T!AL19=":",EMP1T!AL19=""),":",(EMP1T!AL19/EMP1T!$AC19*100))</f>
        <v>0.45351503380338076</v>
      </c>
      <c r="AM19" s="172">
        <f>IF(OR(EMP1T!AM19=":",EMP1T!AM19=""),":",(EMP1T!AM19/EMP1T!$AC19*100))</f>
        <v>5.7706178184700541</v>
      </c>
      <c r="AN19" s="172">
        <f>IF(OR(EMP1T!AN19=":",EMP1T!AN19=""),":",(EMP1T!AN19/EMP1T!$AC19*100))</f>
        <v>18.865190846322804</v>
      </c>
      <c r="AO19" s="172">
        <f>IF(OR(EMP1T!AO19=":",EMP1T!AO19=""),":",(EMP1T!AO19/EMP1T!$AC19*100))</f>
        <v>8.7124067657047117</v>
      </c>
      <c r="AP19" s="172"/>
      <c r="AQ19" s="172">
        <f>IF(OR(EMP1T!AQ19=":",EMP1T!AQ19=""),":",(EMP1T!AQ19/EMP1T!$AC19*100))</f>
        <v>4.6978589905753321</v>
      </c>
      <c r="AR19" s="172">
        <f>IF(OR(EMP1T!AR19=":",EMP1T!AR19=""),":",(EMP1T!AR19/EMP1T!$AC19*100))</f>
        <v>20.889209841640415</v>
      </c>
      <c r="AS19" s="172">
        <f>IF(OR(EMP1T!AS19=":",EMP1T!AS19=""),":",(EMP1T!AS19/EMP1T!$AC19*100))</f>
        <v>74.412931167784251</v>
      </c>
    </row>
    <row r="20" spans="1:45" ht="22.5" customHeight="1">
      <c r="A20" s="77">
        <f t="shared" si="0"/>
        <v>1</v>
      </c>
      <c r="B20" s="105">
        <v>2008</v>
      </c>
      <c r="C20" s="172">
        <f>IF(OR(EMP1T!C20=":",EMP1T!C20=""),":",(EMP1T!C20/EMP1T!$AC20*100))</f>
        <v>4.3059152473450437</v>
      </c>
      <c r="D20" s="172">
        <f>IF(OR(EMP1T!D20=":",EMP1T!D20=""),":",(EMP1T!D20/EMP1T!$AC20*100))</f>
        <v>0.16215036160693819</v>
      </c>
      <c r="E20" s="172">
        <f>IF(OR(EMP1T!E20=":",EMP1T!E20=""),":",(EMP1T!E20/EMP1T!$AC20*100))</f>
        <v>9.2746039127302886</v>
      </c>
      <c r="F20" s="172">
        <f>IF(OR(EMP1T!F20=":",EMP1T!F20=""),":",(EMP1T!F20/EMP1T!$AC20*100))</f>
        <v>0.34959897641637006</v>
      </c>
      <c r="G20" s="172">
        <f>IF(OR(EMP1T!G20=":",EMP1T!G20=""),":",(EMP1T!G20/EMP1T!$AC20*100))</f>
        <v>0.58562182059108259</v>
      </c>
      <c r="H20" s="172">
        <f>IF(OR(EMP1T!H20=":",EMP1T!H20=""),":",(EMP1T!H20/EMP1T!$AC20*100))</f>
        <v>10.507276257346177</v>
      </c>
      <c r="I20" s="172">
        <f>IF(OR(EMP1T!I20=":",EMP1T!I20=""),":",(EMP1T!I20/EMP1T!$AC20*100))</f>
        <v>18.551183117658006</v>
      </c>
      <c r="J20" s="172">
        <f>IF(OR(EMP1T!J20=":",EMP1T!J20=""),":",(EMP1T!J20/EMP1T!$AC20*100))</f>
        <v>4.7750119388297252</v>
      </c>
      <c r="K20" s="172">
        <f>IF(OR(EMP1T!K20=":",EMP1T!K20=""),":",(EMP1T!K20/EMP1T!$AC20*100))</f>
        <v>10.240071836486766</v>
      </c>
      <c r="L20" s="172">
        <f>IF(OR(EMP1T!L20=":",EMP1T!L20=""),":",(EMP1T!L20/EMP1T!$AC20*100))</f>
        <v>2.3310874014526055</v>
      </c>
      <c r="M20" s="172">
        <f>IF(OR(EMP1T!M20=":",EMP1T!M20=""),":",(EMP1T!M20/EMP1T!$AC20*100))</f>
        <v>4.6464882138248456</v>
      </c>
      <c r="N20" s="172">
        <f>IF(OR(EMP1T!N20=":",EMP1T!N20=""),":",(EMP1T!N20/EMP1T!$AC20*100))</f>
        <v>0.44901221261913421</v>
      </c>
      <c r="O20" s="172">
        <f>IF(OR(EMP1T!O20=":",EMP1T!O20=""),":",(EMP1T!O20/EMP1T!$AC20*100))</f>
        <v>4.0285895033682264</v>
      </c>
      <c r="P20" s="172">
        <f>IF(OR(EMP1T!P20=":",EMP1T!P20=""),":",(EMP1T!P20/EMP1T!$AC20*100))</f>
        <v>1.6688437124884163</v>
      </c>
      <c r="Q20" s="172">
        <f>IF(OR(EMP1T!Q20=":",EMP1T!Q20=""),":",(EMP1T!Q20/EMP1T!$AC20*100))</f>
        <v>9.3499150336151207</v>
      </c>
      <c r="R20" s="172">
        <f>IF(OR(EMP1T!R20=":",EMP1T!R20=""),":",(EMP1T!R20/EMP1T!$AC20*100))</f>
        <v>5.7079114906516031</v>
      </c>
      <c r="S20" s="172">
        <f>IF(OR(EMP1T!S20=":",EMP1T!S20=""),":",(EMP1T!S20/EMP1T!$AC20*100))</f>
        <v>3.8494444905063805</v>
      </c>
      <c r="T20" s="172">
        <f>IF(OR(EMP1T!T20=":",EMP1T!T20=""),":",(EMP1T!T20/EMP1T!$AC20*100))</f>
        <v>1.4458194913572355</v>
      </c>
      <c r="U20" s="172">
        <f>IF(OR(EMP1T!U20=":",EMP1T!U20=""),":",(EMP1T!U20/EMP1T!$AC20*100))</f>
        <v>2.6863789605043058</v>
      </c>
      <c r="V20" s="172">
        <f>IF(OR(EMP1T!V20=":",EMP1T!V20=""),":",(EMP1T!V20/EMP1T!$AC20*100))</f>
        <v>5.085076020601746</v>
      </c>
      <c r="W20" s="172"/>
      <c r="X20" s="172"/>
      <c r="Y20" s="172"/>
      <c r="Z20" s="172"/>
      <c r="AA20" s="172"/>
      <c r="AB20" s="172"/>
      <c r="AC20" s="175">
        <f>IF(OR(EMP1T!AC20=":",EMP1T!AC20=""),":",(EMP1T!AC20/EMP1T!$AC20*100))</f>
        <v>100</v>
      </c>
      <c r="AD20" s="172"/>
      <c r="AE20" s="172">
        <f>IF(OR(EMP1T!AE20=":",EMP1T!AE20=""),":",(EMP1T!AE20/EMP1T!$AC20*100))</f>
        <v>4.3059152473450437</v>
      </c>
      <c r="AF20" s="172">
        <f>IF(OR(EMP1T!AF20=":",EMP1T!AF20=""),":",(EMP1T!AF20/EMP1T!$AC20*100))</f>
        <v>10.371975071344679</v>
      </c>
      <c r="AG20" s="172">
        <f>IF(OR(EMP1T!AG20=":",EMP1T!AG20=""),":",(EMP1T!AG20/EMP1T!$AC20*100))</f>
        <v>9.2746039127302886</v>
      </c>
      <c r="AH20" s="172">
        <f>IF(OR(EMP1T!AH20=":",EMP1T!AH20=""),":",(EMP1T!AH20/EMP1T!$AC20*100))</f>
        <v>10.507276257346177</v>
      </c>
      <c r="AI20" s="172">
        <f>IF(OR(EMP1T!AI20=":",EMP1T!AI20=""),":",(EMP1T!AI20/EMP1T!$AC20*100))</f>
        <v>33.566266892974504</v>
      </c>
      <c r="AJ20" s="172">
        <f>IF(OR(EMP1T!AJ20=":",EMP1T!AJ20=""),":",(EMP1T!AJ20/EMP1T!$AC20*100))</f>
        <v>2.3310874014526055</v>
      </c>
      <c r="AK20" s="172">
        <f>IF(OR(EMP1T!AK20=":",EMP1T!AK20=""),":",(EMP1T!AK20/EMP1T!$AC20*100))</f>
        <v>4.6464882138248456</v>
      </c>
      <c r="AL20" s="172">
        <f>IF(OR(EMP1T!AL20=":",EMP1T!AL20=""),":",(EMP1T!AL20/EMP1T!$AC20*100))</f>
        <v>0.44901221261913421</v>
      </c>
      <c r="AM20" s="172">
        <f>IF(OR(EMP1T!AM20=":",EMP1T!AM20=""),":",(EMP1T!AM20/EMP1T!$AC20*100))</f>
        <v>5.697433215856643</v>
      </c>
      <c r="AN20" s="172">
        <f>IF(OR(EMP1T!AN20=":",EMP1T!AN20=""),":",(EMP1T!AN20/EMP1T!$AC20*100))</f>
        <v>18.907271014773105</v>
      </c>
      <c r="AO20" s="172">
        <f>IF(OR(EMP1T!AO20=":",EMP1T!AO20=""),":",(EMP1T!AO20/EMP1T!$AC20*100))</f>
        <v>9.2172744724632878</v>
      </c>
      <c r="AP20" s="172"/>
      <c r="AQ20" s="172">
        <f>IF(OR(EMP1T!AQ20=":",EMP1T!AQ20=""),":",(EMP1T!AQ20/EMP1T!$AC20*100))</f>
        <v>4.4680656089519823</v>
      </c>
      <c r="AR20" s="172">
        <f>IF(OR(EMP1T!AR20=":",EMP1T!AR20=""),":",(EMP1T!AR20/EMP1T!$AC20*100))</f>
        <v>20.717100967083919</v>
      </c>
      <c r="AS20" s="172">
        <f>IF(OR(EMP1T!AS20=":",EMP1T!AS20=""),":",(EMP1T!AS20/EMP1T!$AC20*100))</f>
        <v>74.814833423964117</v>
      </c>
    </row>
    <row r="21" spans="1:45" ht="22.5" customHeight="1">
      <c r="A21" s="77">
        <f t="shared" si="0"/>
        <v>1</v>
      </c>
      <c r="B21" s="105">
        <v>2009</v>
      </c>
      <c r="C21" s="172">
        <f>IF(OR(EMP1T!C21=":",EMP1T!C21=""),":",(EMP1T!C21/EMP1T!$AC21*100))</f>
        <v>4.7820652891444713</v>
      </c>
      <c r="D21" s="172">
        <f>IF(OR(EMP1T!D21=":",EMP1T!D21=""),":",(EMP1T!D21/EMP1T!$AC21*100))</f>
        <v>0.1692331475306634</v>
      </c>
      <c r="E21" s="172">
        <f>IF(OR(EMP1T!E21=":",EMP1T!E21=""),":",(EMP1T!E21/EMP1T!$AC21*100))</f>
        <v>9.1159294343166728</v>
      </c>
      <c r="F21" s="172">
        <f>IF(OR(EMP1T!F21=":",EMP1T!F21=""),":",(EMP1T!F21/EMP1T!$AC21*100))</f>
        <v>0.38219496577370116</v>
      </c>
      <c r="G21" s="172">
        <f>IF(OR(EMP1T!G21=":",EMP1T!G21=""),":",(EMP1T!G21/EMP1T!$AC21*100))</f>
        <v>0.59453933046816665</v>
      </c>
      <c r="H21" s="172">
        <f>IF(OR(EMP1T!H21=":",EMP1T!H21=""),":",(EMP1T!H21/EMP1T!$AC21*100))</f>
        <v>10.054091611837535</v>
      </c>
      <c r="I21" s="172">
        <f>IF(OR(EMP1T!I21=":",EMP1T!I21=""),":",(EMP1T!I21/EMP1T!$AC21*100))</f>
        <v>18.088232734355955</v>
      </c>
      <c r="J21" s="172">
        <f>IF(OR(EMP1T!J21=":",EMP1T!J21=""),":",(EMP1T!J21/EMP1T!$AC21*100))</f>
        <v>4.5363417150038163</v>
      </c>
      <c r="K21" s="172">
        <f>IF(OR(EMP1T!K21=":",EMP1T!K21=""),":",(EMP1T!K21/EMP1T!$AC21*100))</f>
        <v>9.7288312650596378</v>
      </c>
      <c r="L21" s="172">
        <f>IF(OR(EMP1T!L21=":",EMP1T!L21=""),":",(EMP1T!L21/EMP1T!$AC21*100))</f>
        <v>2.3597336805252866</v>
      </c>
      <c r="M21" s="172">
        <f>IF(OR(EMP1T!M21=":",EMP1T!M21=""),":",(EMP1T!M21/EMP1T!$AC21*100))</f>
        <v>4.722696436936431</v>
      </c>
      <c r="N21" s="172">
        <f>IF(OR(EMP1T!N21=":",EMP1T!N21=""),":",(EMP1T!N21/EMP1T!$AC21*100))</f>
        <v>0.44328742982004016</v>
      </c>
      <c r="O21" s="172">
        <f>IF(OR(EMP1T!O21=":",EMP1T!O21=""),":",(EMP1T!O21/EMP1T!$AC21*100))</f>
        <v>4.1011546775313024</v>
      </c>
      <c r="P21" s="172">
        <f>IF(OR(EMP1T!P21=":",EMP1T!P21=""),":",(EMP1T!P21/EMP1T!$AC21*100))</f>
        <v>1.6429212692754251</v>
      </c>
      <c r="Q21" s="172">
        <f>IF(OR(EMP1T!Q21=":",EMP1T!Q21=""),":",(EMP1T!Q21/EMP1T!$AC21*100))</f>
        <v>9.4837837041308912</v>
      </c>
      <c r="R21" s="172">
        <f>IF(OR(EMP1T!R21=":",EMP1T!R21=""),":",(EMP1T!R21/EMP1T!$AC21*100))</f>
        <v>6.0530694262004916</v>
      </c>
      <c r="S21" s="172">
        <f>IF(OR(EMP1T!S21=":",EMP1T!S21=""),":",(EMP1T!S21/EMP1T!$AC21*100))</f>
        <v>3.9515491591631209</v>
      </c>
      <c r="T21" s="172">
        <f>IF(OR(EMP1T!T21=":",EMP1T!T21=""),":",(EMP1T!T21/EMP1T!$AC21*100))</f>
        <v>1.4045710144218531</v>
      </c>
      <c r="U21" s="172">
        <f>IF(OR(EMP1T!U21=":",EMP1T!U21=""),":",(EMP1T!U21/EMP1T!$AC21*100))</f>
        <v>2.6084821764317203</v>
      </c>
      <c r="V21" s="172">
        <f>IF(OR(EMP1T!V21=":",EMP1T!V21=""),":",(EMP1T!V21/EMP1T!$AC21*100))</f>
        <v>5.7772915320728169</v>
      </c>
      <c r="W21" s="172"/>
      <c r="X21" s="172"/>
      <c r="Y21" s="172"/>
      <c r="Z21" s="172"/>
      <c r="AA21" s="172"/>
      <c r="AB21" s="172"/>
      <c r="AC21" s="175">
        <f>IF(OR(EMP1T!AC21=":",EMP1T!AC21=""),":",(EMP1T!AC21/EMP1T!$AC21*100))</f>
        <v>100</v>
      </c>
      <c r="AD21" s="172"/>
      <c r="AE21" s="172">
        <f>IF(OR(EMP1T!AE21=":",EMP1T!AE21=""),":",(EMP1T!AE21/EMP1T!$AC21*100))</f>
        <v>4.7820652891444713</v>
      </c>
      <c r="AF21" s="172">
        <f>IF(OR(EMP1T!AF21=":",EMP1T!AF21=""),":",(EMP1T!AF21/EMP1T!$AC21*100))</f>
        <v>10.261896878089203</v>
      </c>
      <c r="AG21" s="172">
        <f>IF(OR(EMP1T!AG21=":",EMP1T!AG21=""),":",(EMP1T!AG21/EMP1T!$AC21*100))</f>
        <v>9.1159294343166728</v>
      </c>
      <c r="AH21" s="172">
        <f>IF(OR(EMP1T!AH21=":",EMP1T!AH21=""),":",(EMP1T!AH21/EMP1T!$AC21*100))</f>
        <v>10.054091611837535</v>
      </c>
      <c r="AI21" s="172">
        <f>IF(OR(EMP1T!AI21=":",EMP1T!AI21=""),":",(EMP1T!AI21/EMP1T!$AC21*100))</f>
        <v>32.353405714419409</v>
      </c>
      <c r="AJ21" s="172">
        <f>IF(OR(EMP1T!AJ21=":",EMP1T!AJ21=""),":",(EMP1T!AJ21/EMP1T!$AC21*100))</f>
        <v>2.3597336805252866</v>
      </c>
      <c r="AK21" s="172">
        <f>IF(OR(EMP1T!AK21=":",EMP1T!AK21=""),":",(EMP1T!AK21/EMP1T!$AC21*100))</f>
        <v>4.722696436936431</v>
      </c>
      <c r="AL21" s="172">
        <f>IF(OR(EMP1T!AL21=":",EMP1T!AL21=""),":",(EMP1T!AL21/EMP1T!$AC21*100))</f>
        <v>0.44328742982004016</v>
      </c>
      <c r="AM21" s="172">
        <f>IF(OR(EMP1T!AM21=":",EMP1T!AM21=""),":",(EMP1T!AM21/EMP1T!$AC21*100))</f>
        <v>5.7440759468067277</v>
      </c>
      <c r="AN21" s="172">
        <f>IF(OR(EMP1T!AN21=":",EMP1T!AN21=""),":",(EMP1T!AN21/EMP1T!$AC21*100))</f>
        <v>19.488402289494505</v>
      </c>
      <c r="AO21" s="172">
        <f>IF(OR(EMP1T!AO21=":",EMP1T!AO21=""),":",(EMP1T!AO21/EMP1T!$AC21*100))</f>
        <v>9.7903447229263882</v>
      </c>
      <c r="AP21" s="172"/>
      <c r="AQ21" s="172">
        <f>IF(OR(EMP1T!AQ21=":",EMP1T!AQ21=""),":",(EMP1T!AQ21/EMP1T!$AC21*100))</f>
        <v>4.9512984366751347</v>
      </c>
      <c r="AR21" s="172">
        <f>IF(OR(EMP1T!AR21=":",EMP1T!AR21=""),":",(EMP1T!AR21/EMP1T!$AC21*100))</f>
        <v>20.146755342396077</v>
      </c>
      <c r="AS21" s="172">
        <f>IF(OR(EMP1T!AS21=":",EMP1T!AS21=""),":",(EMP1T!AS21/EMP1T!$AC21*100))</f>
        <v>74.901946220928778</v>
      </c>
    </row>
    <row r="22" spans="1:45" ht="22.5" customHeight="1">
      <c r="A22" s="77">
        <f t="shared" si="0"/>
        <v>1</v>
      </c>
      <c r="B22" s="105">
        <v>2010</v>
      </c>
      <c r="C22" s="172">
        <f>IF(OR(EMP1T!C22=":",EMP1T!C22=""),":",(EMP1T!C22/EMP1T!$AC22*100))</f>
        <v>4.5396170105171949</v>
      </c>
      <c r="D22" s="172">
        <f>IF(OR(EMP1T!D22=":",EMP1T!D22=""),":",(EMP1T!D22/EMP1T!$AC22*100))</f>
        <v>0.17472610519340354</v>
      </c>
      <c r="E22" s="172">
        <f>IF(OR(EMP1T!E22=":",EMP1T!E22=""),":",(EMP1T!E22/EMP1T!$AC22*100))</f>
        <v>8.8553206326989695</v>
      </c>
      <c r="F22" s="172">
        <f>IF(OR(EMP1T!F22=":",EMP1T!F22=""),":",(EMP1T!F22/EMP1T!$AC22*100))</f>
        <v>0.40100024874181556</v>
      </c>
      <c r="G22" s="172">
        <f>IF(OR(EMP1T!G22=":",EMP1T!G22=""),":",(EMP1T!G22/EMP1T!$AC22*100))</f>
        <v>0.62632758200975813</v>
      </c>
      <c r="H22" s="172">
        <f>IF(OR(EMP1T!H22=":",EMP1T!H22=""),":",(EMP1T!H22/EMP1T!$AC22*100))</f>
        <v>9.4918467580521888</v>
      </c>
      <c r="I22" s="172">
        <f>IF(OR(EMP1T!I22=":",EMP1T!I22=""),":",(EMP1T!I22/EMP1T!$AC22*100))</f>
        <v>17.994594820971351</v>
      </c>
      <c r="J22" s="172">
        <f>IF(OR(EMP1T!J22=":",EMP1T!J22=""),":",(EMP1T!J22/EMP1T!$AC22*100))</f>
        <v>4.6337593336667888</v>
      </c>
      <c r="K22" s="172">
        <f>IF(OR(EMP1T!K22=":",EMP1T!K22=""),":",(EMP1T!K22/EMP1T!$AC22*100))</f>
        <v>9.6876327648998188</v>
      </c>
      <c r="L22" s="172">
        <f>IF(OR(EMP1T!L22=":",EMP1T!L22=""),":",(EMP1T!L22/EMP1T!$AC22*100))</f>
        <v>2.3603689243918091</v>
      </c>
      <c r="M22" s="172">
        <f>IF(OR(EMP1T!M22=":",EMP1T!M22=""),":",(EMP1T!M22/EMP1T!$AC22*100))</f>
        <v>4.8049678928185973</v>
      </c>
      <c r="N22" s="172">
        <f>IF(OR(EMP1T!N22=":",EMP1T!N22=""),":",(EMP1T!N22/EMP1T!$AC22*100))</f>
        <v>0.40637250087806953</v>
      </c>
      <c r="O22" s="172">
        <f>IF(OR(EMP1T!O22=":",EMP1T!O22=""),":",(EMP1T!O22/EMP1T!$AC22*100))</f>
        <v>4.305373452336644</v>
      </c>
      <c r="P22" s="172">
        <f>IF(OR(EMP1T!P22=":",EMP1T!P22=""),":",(EMP1T!P22/EMP1T!$AC22*100))</f>
        <v>1.6095011578686653</v>
      </c>
      <c r="Q22" s="172">
        <f>IF(OR(EMP1T!Q22=":",EMP1T!Q22=""),":",(EMP1T!Q22/EMP1T!$AC22*100))</f>
        <v>9.5051825991630992</v>
      </c>
      <c r="R22" s="172">
        <f>IF(OR(EMP1T!R22=":",EMP1T!R22=""),":",(EMP1T!R22/EMP1T!$AC22*100))</f>
        <v>6.2145445247595248</v>
      </c>
      <c r="S22" s="172">
        <f>IF(OR(EMP1T!S22=":",EMP1T!S22=""),":",(EMP1T!S22/EMP1T!$AC22*100))</f>
        <v>4.0071134333031342</v>
      </c>
      <c r="T22" s="172">
        <f>IF(OR(EMP1T!T22=":",EMP1T!T22=""),":",(EMP1T!T22/EMP1T!$AC22*100))</f>
        <v>1.4479967470564747</v>
      </c>
      <c r="U22" s="172">
        <f>IF(OR(EMP1T!U22=":",EMP1T!U22=""),":",(EMP1T!U22/EMP1T!$AC22*100))</f>
        <v>2.5829840210295822</v>
      </c>
      <c r="V22" s="172">
        <f>IF(OR(EMP1T!V22=":",EMP1T!V22=""),":",(EMP1T!V22/EMP1T!$AC22*100))</f>
        <v>6.3507694896431088</v>
      </c>
      <c r="W22" s="172"/>
      <c r="X22" s="172"/>
      <c r="Y22" s="172"/>
      <c r="Z22" s="172"/>
      <c r="AA22" s="172"/>
      <c r="AB22" s="172"/>
      <c r="AC22" s="175">
        <f>IF(OR(EMP1T!AC22=":",EMP1T!AC22=""),":",(EMP1T!AC22/EMP1T!$AC22*100))</f>
        <v>100</v>
      </c>
      <c r="AD22" s="172"/>
      <c r="AE22" s="172">
        <f>IF(OR(EMP1T!AE22=":",EMP1T!AE22=""),":",(EMP1T!AE22/EMP1T!$AC22*100))</f>
        <v>4.5396170105171949</v>
      </c>
      <c r="AF22" s="172">
        <f>IF(OR(EMP1T!AF22=":",EMP1T!AF22=""),":",(EMP1T!AF22/EMP1T!$AC22*100))</f>
        <v>10.057374568643947</v>
      </c>
      <c r="AG22" s="172">
        <f>IF(OR(EMP1T!AG22=":",EMP1T!AG22=""),":",(EMP1T!AG22/EMP1T!$AC22*100))</f>
        <v>8.8553206326989695</v>
      </c>
      <c r="AH22" s="172">
        <f>IF(OR(EMP1T!AH22=":",EMP1T!AH22=""),":",(EMP1T!AH22/EMP1T!$AC22*100))</f>
        <v>9.4918467580521888</v>
      </c>
      <c r="AI22" s="172">
        <f>IF(OR(EMP1T!AI22=":",EMP1T!AI22=""),":",(EMP1T!AI22/EMP1T!$AC22*100))</f>
        <v>32.315986919537956</v>
      </c>
      <c r="AJ22" s="172">
        <f>IF(OR(EMP1T!AJ22=":",EMP1T!AJ22=""),":",(EMP1T!AJ22/EMP1T!$AC22*100))</f>
        <v>2.3603689243918091</v>
      </c>
      <c r="AK22" s="172">
        <f>IF(OR(EMP1T!AK22=":",EMP1T!AK22=""),":",(EMP1T!AK22/EMP1T!$AC22*100))</f>
        <v>4.8049678928185973</v>
      </c>
      <c r="AL22" s="172">
        <f>IF(OR(EMP1T!AL22=":",EMP1T!AL22=""),":",(EMP1T!AL22/EMP1T!$AC22*100))</f>
        <v>0.40637250087806953</v>
      </c>
      <c r="AM22" s="172">
        <f>IF(OR(EMP1T!AM22=":",EMP1T!AM22=""),":",(EMP1T!AM22/EMP1T!$AC22*100))</f>
        <v>5.9148746102053087</v>
      </c>
      <c r="AN22" s="172">
        <f>IF(OR(EMP1T!AN22=":",EMP1T!AN22=""),":",(EMP1T!AN22/EMP1T!$AC22*100))</f>
        <v>19.72684055722576</v>
      </c>
      <c r="AO22" s="172">
        <f>IF(OR(EMP1T!AO22=":",EMP1T!AO22=""),":",(EMP1T!AO22/EMP1T!$AC22*100))</f>
        <v>10.381750257729164</v>
      </c>
      <c r="AP22" s="172"/>
      <c r="AQ22" s="172">
        <f>IF(OR(EMP1T!AQ22=":",EMP1T!AQ22=""),":",(EMP1T!AQ22/EMP1T!$AC22*100))</f>
        <v>4.7143431157105979</v>
      </c>
      <c r="AR22" s="172">
        <f>IF(OR(EMP1T!AR22=":",EMP1T!AR22=""),":",(EMP1T!AR22/EMP1T!$AC22*100))</f>
        <v>19.374495221502734</v>
      </c>
      <c r="AS22" s="172">
        <f>IF(OR(EMP1T!AS22=":",EMP1T!AS22=""),":",(EMP1T!AS22/EMP1T!$AC22*100))</f>
        <v>75.911161662786668</v>
      </c>
    </row>
    <row r="23" spans="1:45" ht="22.5" customHeight="1">
      <c r="A23" s="77">
        <f t="shared" si="0"/>
        <v>1</v>
      </c>
      <c r="B23" s="105">
        <v>2011</v>
      </c>
      <c r="C23" s="172">
        <f>IF(OR(EMP1T!C23=":",EMP1T!C23=""),":",(EMP1T!C23/EMP1T!$AC23*100))</f>
        <v>4.4521540041499188</v>
      </c>
      <c r="D23" s="172">
        <f>IF(OR(EMP1T!D23=":",EMP1T!D23=""),":",(EMP1T!D23/EMP1T!$AC23*100))</f>
        <v>0.18667632731516529</v>
      </c>
      <c r="E23" s="172">
        <f>IF(OR(EMP1T!E23=":",EMP1T!E23=""),":",(EMP1T!E23/EMP1T!$AC23*100))</f>
        <v>8.4464671250381222</v>
      </c>
      <c r="F23" s="172">
        <f>IF(OR(EMP1T!F23=":",EMP1T!F23=""),":",(EMP1T!F23/EMP1T!$AC23*100))</f>
        <v>0.39188021644776344</v>
      </c>
      <c r="G23" s="172">
        <f>IF(OR(EMP1T!G23=":",EMP1T!G23=""),":",(EMP1T!G23/EMP1T!$AC23*100))</f>
        <v>0.62713568351104299</v>
      </c>
      <c r="H23" s="172">
        <f>IF(OR(EMP1T!H23=":",EMP1T!H23=""),":",(EMP1T!H23/EMP1T!$AC23*100))</f>
        <v>8.9867588418172808</v>
      </c>
      <c r="I23" s="172">
        <f>IF(OR(EMP1T!I23=":",EMP1T!I23=""),":",(EMP1T!I23/EMP1T!$AC23*100))</f>
        <v>17.882853601064031</v>
      </c>
      <c r="J23" s="172">
        <f>IF(OR(EMP1T!J23=":",EMP1T!J23=""),":",(EMP1T!J23/EMP1T!$AC23*100))</f>
        <v>4.5179873337692511</v>
      </c>
      <c r="K23" s="172">
        <f>IF(OR(EMP1T!K23=":",EMP1T!K23=""),":",(EMP1T!K23/EMP1T!$AC23*100))</f>
        <v>9.9259343207483859</v>
      </c>
      <c r="L23" s="172">
        <f>IF(OR(EMP1T!L23=":",EMP1T!L23=""),":",(EMP1T!L23/EMP1T!$AC23*100))</f>
        <v>2.4138675298430634</v>
      </c>
      <c r="M23" s="172">
        <f>IF(OR(EMP1T!M23=":",EMP1T!M23=""),":",(EMP1T!M23/EMP1T!$AC23*100))</f>
        <v>4.903755364875181</v>
      </c>
      <c r="N23" s="172">
        <f>IF(OR(EMP1T!N23=":",EMP1T!N23=""),":",(EMP1T!N23/EMP1T!$AC23*100))</f>
        <v>0.40582363925882109</v>
      </c>
      <c r="O23" s="172">
        <f>IF(OR(EMP1T!O23=":",EMP1T!O23=""),":",(EMP1T!O23/EMP1T!$AC23*100))</f>
        <v>4.4934112552072953</v>
      </c>
      <c r="P23" s="172">
        <f>IF(OR(EMP1T!P23=":",EMP1T!P23=""),":",(EMP1T!P23/EMP1T!$AC23*100))</f>
        <v>1.6105608375731315</v>
      </c>
      <c r="Q23" s="172">
        <f>IF(OR(EMP1T!Q23=":",EMP1T!Q23=""),":",(EMP1T!Q23/EMP1T!$AC23*100))</f>
        <v>9.5865806970820042</v>
      </c>
      <c r="R23" s="172">
        <f>IF(OR(EMP1T!R23=":",EMP1T!R23=""),":",(EMP1T!R23/EMP1T!$AC23*100))</f>
        <v>6.3827768804042702</v>
      </c>
      <c r="S23" s="172">
        <f>IF(OR(EMP1T!S23=":",EMP1T!S23=""),":",(EMP1T!S23/EMP1T!$AC23*100))</f>
        <v>4.0888609878946891</v>
      </c>
      <c r="T23" s="172">
        <f>IF(OR(EMP1T!T23=":",EMP1T!T23=""),":",(EMP1T!T23/EMP1T!$AC23*100))</f>
        <v>1.4827779627704243</v>
      </c>
      <c r="U23" s="172">
        <f>IF(OR(EMP1T!U23=":",EMP1T!U23=""),":",(EMP1T!U23/EMP1T!$AC23*100))</f>
        <v>2.5450885089005513</v>
      </c>
      <c r="V23" s="172">
        <f>IF(OR(EMP1T!V23=":",EMP1T!V23=""),":",(EMP1T!V23/EMP1T!$AC23*100))</f>
        <v>6.6686488823296086</v>
      </c>
      <c r="W23" s="172"/>
      <c r="X23" s="172"/>
      <c r="Y23" s="172"/>
      <c r="Z23" s="172"/>
      <c r="AA23" s="172"/>
      <c r="AB23" s="172"/>
      <c r="AC23" s="175">
        <f>IF(OR(EMP1T!AC23=":",EMP1T!AC23=""),":",(EMP1T!AC23/EMP1T!$AC23*100))</f>
        <v>100</v>
      </c>
      <c r="AD23" s="172"/>
      <c r="AE23" s="172">
        <f>IF(OR(EMP1T!AE23=":",EMP1T!AE23=""),":",(EMP1T!AE23/EMP1T!$AC23*100))</f>
        <v>4.4521540041499188</v>
      </c>
      <c r="AF23" s="172">
        <f>IF(OR(EMP1T!AF23=":",EMP1T!AF23=""),":",(EMP1T!AF23/EMP1T!$AC23*100))</f>
        <v>9.6521593523120934</v>
      </c>
      <c r="AG23" s="172">
        <f>IF(OR(EMP1T!AG23=":",EMP1T!AG23=""),":",(EMP1T!AG23/EMP1T!$AC23*100))</f>
        <v>8.4464671250381222</v>
      </c>
      <c r="AH23" s="172">
        <f>IF(OR(EMP1T!AH23=":",EMP1T!AH23=""),":",(EMP1T!AH23/EMP1T!$AC23*100))</f>
        <v>8.9867588418172808</v>
      </c>
      <c r="AI23" s="172">
        <f>IF(OR(EMP1T!AI23=":",EMP1T!AI23=""),":",(EMP1T!AI23/EMP1T!$AC23*100))</f>
        <v>32.326775255581666</v>
      </c>
      <c r="AJ23" s="172">
        <f>IF(OR(EMP1T!AJ23=":",EMP1T!AJ23=""),":",(EMP1T!AJ23/EMP1T!$AC23*100))</f>
        <v>2.4138675298430634</v>
      </c>
      <c r="AK23" s="172">
        <f>IF(OR(EMP1T!AK23=":",EMP1T!AK23=""),":",(EMP1T!AK23/EMP1T!$AC23*100))</f>
        <v>4.903755364875181</v>
      </c>
      <c r="AL23" s="172">
        <f>IF(OR(EMP1T!AL23=":",EMP1T!AL23=""),":",(EMP1T!AL23/EMP1T!$AC23*100))</f>
        <v>0.40582363925882109</v>
      </c>
      <c r="AM23" s="172">
        <f>IF(OR(EMP1T!AM23=":",EMP1T!AM23=""),":",(EMP1T!AM23/EMP1T!$AC23*100))</f>
        <v>6.1039720927804266</v>
      </c>
      <c r="AN23" s="172">
        <f>IF(OR(EMP1T!AN23=":",EMP1T!AN23=""),":",(EMP1T!AN23/EMP1T!$AC23*100))</f>
        <v>20.058218565380965</v>
      </c>
      <c r="AO23" s="172">
        <f>IF(OR(EMP1T!AO23=":",EMP1T!AO23=""),":",(EMP1T!AO23/EMP1T!$AC23*100))</f>
        <v>10.696515354000583</v>
      </c>
      <c r="AP23" s="172"/>
      <c r="AQ23" s="172">
        <f>IF(OR(EMP1T!AQ23=":",EMP1T!AQ23=""),":",(EMP1T!AQ23/EMP1T!$AC23*100))</f>
        <v>4.6388303314650843</v>
      </c>
      <c r="AR23" s="172">
        <f>IF(OR(EMP1T!AR23=":",EMP1T!AR23=""),":",(EMP1T!AR23/EMP1T!$AC23*100))</f>
        <v>18.452241866814209</v>
      </c>
      <c r="AS23" s="172">
        <f>IF(OR(EMP1T!AS23=":",EMP1T!AS23=""),":",(EMP1T!AS23/EMP1T!$AC23*100))</f>
        <v>76.908927801720708</v>
      </c>
    </row>
    <row r="24" spans="1:45" ht="22.5" customHeight="1">
      <c r="A24" s="77">
        <f t="shared" si="0"/>
        <v>1</v>
      </c>
      <c r="B24" s="105">
        <v>2012</v>
      </c>
      <c r="C24" s="172">
        <f>IF(OR(EMP1T!C24=":",EMP1T!C24=""),":",(EMP1T!C24/EMP1T!$AC24*100))</f>
        <v>3.6389228772340974</v>
      </c>
      <c r="D24" s="172">
        <f>IF(OR(EMP1T!D24=":",EMP1T!D24=""),":",(EMP1T!D24/EMP1T!$AC24*100))</f>
        <v>0.20226940291666501</v>
      </c>
      <c r="E24" s="172">
        <f>IF(OR(EMP1T!E24=":",EMP1T!E24=""),":",(EMP1T!E24/EMP1T!$AC24*100))</f>
        <v>8.2488053152014924</v>
      </c>
      <c r="F24" s="172">
        <f>IF(OR(EMP1T!F24=":",EMP1T!F24=""),":",(EMP1T!F24/EMP1T!$AC24*100))</f>
        <v>0.3979625592360394</v>
      </c>
      <c r="G24" s="172">
        <f>IF(OR(EMP1T!G24=":",EMP1T!G24=""),":",(EMP1T!G24/EMP1T!$AC24*100))</f>
        <v>0.64646496853365643</v>
      </c>
      <c r="H24" s="172">
        <f>IF(OR(EMP1T!H24=":",EMP1T!H24=""),":",(EMP1T!H24/EMP1T!$AC24*100))</f>
        <v>7.9851576107101154</v>
      </c>
      <c r="I24" s="172">
        <f>IF(OR(EMP1T!I24=":",EMP1T!I24=""),":",(EMP1T!I24/EMP1T!$AC24*100))</f>
        <v>17.932095936145309</v>
      </c>
      <c r="J24" s="172">
        <f>IF(OR(EMP1T!J24=":",EMP1T!J24=""),":",(EMP1T!J24/EMP1T!$AC24*100))</f>
        <v>4.4812802822870461</v>
      </c>
      <c r="K24" s="172">
        <f>IF(OR(EMP1T!K24=":",EMP1T!K24=""),":",(EMP1T!K24/EMP1T!$AC24*100))</f>
        <v>10.389406795986231</v>
      </c>
      <c r="L24" s="172">
        <f>IF(OR(EMP1T!L24=":",EMP1T!L24=""),":",(EMP1T!L24/EMP1T!$AC24*100))</f>
        <v>2.4338090815972704</v>
      </c>
      <c r="M24" s="172">
        <f>IF(OR(EMP1T!M24=":",EMP1T!M24=""),":",(EMP1T!M24/EMP1T!$AC24*100))</f>
        <v>5.0942661772344957</v>
      </c>
      <c r="N24" s="172">
        <f>IF(OR(EMP1T!N24=":",EMP1T!N24=""),":",(EMP1T!N24/EMP1T!$AC24*100))</f>
        <v>0.40480451276655388</v>
      </c>
      <c r="O24" s="172">
        <f>IF(OR(EMP1T!O24=":",EMP1T!O24=""),":",(EMP1T!O24/EMP1T!$AC24*100))</f>
        <v>4.82384294594591</v>
      </c>
      <c r="P24" s="172">
        <f>IF(OR(EMP1T!P24=":",EMP1T!P24=""),":",(EMP1T!P24/EMP1T!$AC24*100))</f>
        <v>1.676345041709346</v>
      </c>
      <c r="Q24" s="172">
        <f>IF(OR(EMP1T!Q24=":",EMP1T!Q24=""),":",(EMP1T!Q24/EMP1T!$AC24*100))</f>
        <v>9.7971460418302438</v>
      </c>
      <c r="R24" s="172">
        <f>IF(OR(EMP1T!R24=":",EMP1T!R24=""),":",(EMP1T!R24/EMP1T!$AC24*100))</f>
        <v>6.7356707572249039</v>
      </c>
      <c r="S24" s="172">
        <f>IF(OR(EMP1T!S24=":",EMP1T!S24=""),":",(EMP1T!S24/EMP1T!$AC24*100))</f>
        <v>4.3025923696939987</v>
      </c>
      <c r="T24" s="172">
        <f>IF(OR(EMP1T!T24=":",EMP1T!T24=""),":",(EMP1T!T24/EMP1T!$AC24*100))</f>
        <v>1.5137988253096484</v>
      </c>
      <c r="U24" s="172">
        <f>IF(OR(EMP1T!U24=":",EMP1T!U24=""),":",(EMP1T!U24/EMP1T!$AC24*100))</f>
        <v>2.5995437811956545</v>
      </c>
      <c r="V24" s="172">
        <f>IF(OR(EMP1T!V24=":",EMP1T!V24=""),":",(EMP1T!V24/EMP1T!$AC24*100))</f>
        <v>6.6958147172413245</v>
      </c>
      <c r="W24" s="172"/>
      <c r="X24" s="172"/>
      <c r="Y24" s="172"/>
      <c r="Z24" s="172"/>
      <c r="AA24" s="172"/>
      <c r="AB24" s="172"/>
      <c r="AC24" s="175">
        <f>IF(OR(EMP1T!AC24=":",EMP1T!AC24=""),":",(EMP1T!AC24/EMP1T!$AC24*100))</f>
        <v>100</v>
      </c>
      <c r="AD24" s="172"/>
      <c r="AE24" s="172">
        <f>IF(OR(EMP1T!AE24=":",EMP1T!AE24=""),":",(EMP1T!AE24/EMP1T!$AC24*100))</f>
        <v>3.6389228772340974</v>
      </c>
      <c r="AF24" s="172">
        <f>IF(OR(EMP1T!AF24=":",EMP1T!AF24=""),":",(EMP1T!AF24/EMP1T!$AC24*100))</f>
        <v>9.4955022458878524</v>
      </c>
      <c r="AG24" s="172">
        <f>IF(OR(EMP1T!AG24=":",EMP1T!AG24=""),":",(EMP1T!AG24/EMP1T!$AC24*100))</f>
        <v>8.2488053152014924</v>
      </c>
      <c r="AH24" s="172">
        <f>IF(OR(EMP1T!AH24=":",EMP1T!AH24=""),":",(EMP1T!AH24/EMP1T!$AC24*100))</f>
        <v>7.9851576107101154</v>
      </c>
      <c r="AI24" s="172">
        <f>IF(OR(EMP1T!AI24=":",EMP1T!AI24=""),":",(EMP1T!AI24/EMP1T!$AC24*100))</f>
        <v>32.802783014418587</v>
      </c>
      <c r="AJ24" s="172">
        <f>IF(OR(EMP1T!AJ24=":",EMP1T!AJ24=""),":",(EMP1T!AJ24/EMP1T!$AC24*100))</f>
        <v>2.4338090815972704</v>
      </c>
      <c r="AK24" s="172">
        <f>IF(OR(EMP1T!AK24=":",EMP1T!AK24=""),":",(EMP1T!AK24/EMP1T!$AC24*100))</f>
        <v>5.0942661772344957</v>
      </c>
      <c r="AL24" s="172">
        <f>IF(OR(EMP1T!AL24=":",EMP1T!AL24=""),":",(EMP1T!AL24/EMP1T!$AC24*100))</f>
        <v>0.40480451276655388</v>
      </c>
      <c r="AM24" s="172">
        <f>IF(OR(EMP1T!AM24=":",EMP1T!AM24=""),":",(EMP1T!AM24/EMP1T!$AC24*100))</f>
        <v>6.5001879876552566</v>
      </c>
      <c r="AN24" s="172">
        <f>IF(OR(EMP1T!AN24=":",EMP1T!AN24=""),":",(EMP1T!AN24/EMP1T!$AC24*100))</f>
        <v>20.835409168749145</v>
      </c>
      <c r="AO24" s="172">
        <f>IF(OR(EMP1T!AO24=":",EMP1T!AO24=""),":",(EMP1T!AO24/EMP1T!$AC24*100))</f>
        <v>10.809157323746627</v>
      </c>
      <c r="AP24" s="172"/>
      <c r="AQ24" s="172">
        <f>IF(OR(EMP1T!AQ24=":",EMP1T!AQ24=""),":",(EMP1T!AQ24/EMP1T!$AC24*100))</f>
        <v>3.8411922801507616</v>
      </c>
      <c r="AR24" s="172">
        <f>IF(OR(EMP1T!AR24=":",EMP1T!AR24=""),":",(EMP1T!AR24/EMP1T!$AC24*100))</f>
        <v>17.278390453681304</v>
      </c>
      <c r="AS24" s="172">
        <f>IF(OR(EMP1T!AS24=":",EMP1T!AS24=""),":",(EMP1T!AS24/EMP1T!$AC24*100))</f>
        <v>78.880417266167939</v>
      </c>
    </row>
    <row r="25" spans="1:45" ht="22.5" customHeight="1">
      <c r="A25" s="77">
        <f t="shared" si="0"/>
        <v>1</v>
      </c>
      <c r="B25" s="105">
        <v>2013</v>
      </c>
      <c r="C25" s="172">
        <f>IF(OR(EMP1T!C25=":",EMP1T!C25=""),":",(EMP1T!C25/EMP1T!$AC25*100))</f>
        <v>3.895152362803938</v>
      </c>
      <c r="D25" s="172">
        <f>IF(OR(EMP1T!D25=":",EMP1T!D25=""),":",(EMP1T!D25/EMP1T!$AC25*100))</f>
        <v>0.20539172197054922</v>
      </c>
      <c r="E25" s="172">
        <f>IF(OR(EMP1T!E25=":",EMP1T!E25=""),":",(EMP1T!E25/EMP1T!$AC25*100))</f>
        <v>7.6734487527324813</v>
      </c>
      <c r="F25" s="172">
        <f>IF(OR(EMP1T!F25=":",EMP1T!F25=""),":",(EMP1T!F25/EMP1T!$AC25*100))</f>
        <v>0.40391368668747601</v>
      </c>
      <c r="G25" s="172">
        <f>IF(OR(EMP1T!G25=":",EMP1T!G25=""),":",(EMP1T!G25/EMP1T!$AC25*100))</f>
        <v>0.64463558881951211</v>
      </c>
      <c r="H25" s="172">
        <f>IF(OR(EMP1T!H25=":",EMP1T!H25=""),":",(EMP1T!H25/EMP1T!$AC25*100))</f>
        <v>7.0450061631536514</v>
      </c>
      <c r="I25" s="172">
        <f>IF(OR(EMP1T!I25=":",EMP1T!I25=""),":",(EMP1T!I25/EMP1T!$AC25*100))</f>
        <v>17.822183203247238</v>
      </c>
      <c r="J25" s="172">
        <f>IF(OR(EMP1T!J25=":",EMP1T!J25=""),":",(EMP1T!J25/EMP1T!$AC25*100))</f>
        <v>4.6383479383437889</v>
      </c>
      <c r="K25" s="172">
        <f>IF(OR(EMP1T!K25=":",EMP1T!K25=""),":",(EMP1T!K25/EMP1T!$AC25*100))</f>
        <v>10.756077071386033</v>
      </c>
      <c r="L25" s="172">
        <f>IF(OR(EMP1T!L25=":",EMP1T!L25=""),":",(EMP1T!L25/EMP1T!$AC25*100))</f>
        <v>2.4618265815302789</v>
      </c>
      <c r="M25" s="172">
        <f>IF(OR(EMP1T!M25=":",EMP1T!M25=""),":",(EMP1T!M25/EMP1T!$AC25*100))</f>
        <v>5.2154075476480761</v>
      </c>
      <c r="N25" s="172">
        <f>IF(OR(EMP1T!N25=":",EMP1T!N25=""),":",(EMP1T!N25/EMP1T!$AC25*100))</f>
        <v>0.4117648378344731</v>
      </c>
      <c r="O25" s="172">
        <f>IF(OR(EMP1T!O25=":",EMP1T!O25=""),":",(EMP1T!O25/EMP1T!$AC25*100))</f>
        <v>4.9335372015581171</v>
      </c>
      <c r="P25" s="172">
        <f>IF(OR(EMP1T!P25=":",EMP1T!P25=""),":",(EMP1T!P25/EMP1T!$AC25*100))</f>
        <v>1.6708932030341337</v>
      </c>
      <c r="Q25" s="172">
        <f>IF(OR(EMP1T!Q25=":",EMP1T!Q25=""),":",(EMP1T!Q25/EMP1T!$AC25*100))</f>
        <v>10.07435881330972</v>
      </c>
      <c r="R25" s="172">
        <f>IF(OR(EMP1T!R25=":",EMP1T!R25=""),":",(EMP1T!R25/EMP1T!$AC25*100))</f>
        <v>7.1976129135734075</v>
      </c>
      <c r="S25" s="172">
        <f>IF(OR(EMP1T!S25=":",EMP1T!S25=""),":",(EMP1T!S25/EMP1T!$AC25*100))</f>
        <v>4.4998312002503402</v>
      </c>
      <c r="T25" s="172">
        <f>IF(OR(EMP1T!T25=":",EMP1T!T25=""),":",(EMP1T!T25/EMP1T!$AC25*100))</f>
        <v>1.399075134394884</v>
      </c>
      <c r="U25" s="172">
        <f>IF(OR(EMP1T!U25=":",EMP1T!U25=""),":",(EMP1T!U25/EMP1T!$AC25*100))</f>
        <v>2.623406076118032</v>
      </c>
      <c r="V25" s="172">
        <f>IF(OR(EMP1T!V25=":",EMP1T!V25=""),":",(EMP1T!V25/EMP1T!$AC25*100))</f>
        <v>6.4281300016038783</v>
      </c>
      <c r="W25" s="172"/>
      <c r="X25" s="172"/>
      <c r="Y25" s="172"/>
      <c r="Z25" s="172"/>
      <c r="AA25" s="172"/>
      <c r="AB25" s="172"/>
      <c r="AC25" s="175">
        <f>IF(OR(EMP1T!AC25=":",EMP1T!AC25=""),":",(EMP1T!AC25/EMP1T!$AC25*100))</f>
        <v>100</v>
      </c>
      <c r="AD25" s="172"/>
      <c r="AE25" s="172">
        <f>IF(OR(EMP1T!AE25=":",EMP1T!AE25=""),":",(EMP1T!AE25/EMP1T!$AC25*100))</f>
        <v>3.895152362803938</v>
      </c>
      <c r="AF25" s="172">
        <f>IF(OR(EMP1T!AF25=":",EMP1T!AF25=""),":",(EMP1T!AF25/EMP1T!$AC25*100))</f>
        <v>8.9273897502100183</v>
      </c>
      <c r="AG25" s="172">
        <f>IF(OR(EMP1T!AG25=":",EMP1T!AG25=""),":",(EMP1T!AG25/EMP1T!$AC25*100))</f>
        <v>7.6734487527324813</v>
      </c>
      <c r="AH25" s="172">
        <f>IF(OR(EMP1T!AH25=":",EMP1T!AH25=""),":",(EMP1T!AH25/EMP1T!$AC25*100))</f>
        <v>7.0450061631536514</v>
      </c>
      <c r="AI25" s="172">
        <f>IF(OR(EMP1T!AI25=":",EMP1T!AI25=""),":",(EMP1T!AI25/EMP1T!$AC25*100))</f>
        <v>33.216608212977057</v>
      </c>
      <c r="AJ25" s="172">
        <f>IF(OR(EMP1T!AJ25=":",EMP1T!AJ25=""),":",(EMP1T!AJ25/EMP1T!$AC25*100))</f>
        <v>2.4618265815302789</v>
      </c>
      <c r="AK25" s="172">
        <f>IF(OR(EMP1T!AK25=":",EMP1T!AK25=""),":",(EMP1T!AK25/EMP1T!$AC25*100))</f>
        <v>5.2154075476480761</v>
      </c>
      <c r="AL25" s="172">
        <f>IF(OR(EMP1T!AL25=":",EMP1T!AL25=""),":",(EMP1T!AL25/EMP1T!$AC25*100))</f>
        <v>0.4117648378344731</v>
      </c>
      <c r="AM25" s="172">
        <f>IF(OR(EMP1T!AM25=":",EMP1T!AM25=""),":",(EMP1T!AM25/EMP1T!$AC25*100))</f>
        <v>6.6044304045922511</v>
      </c>
      <c r="AN25" s="172">
        <f>IF(OR(EMP1T!AN25=":",EMP1T!AN25=""),":",(EMP1T!AN25/EMP1T!$AC25*100))</f>
        <v>21.771802927133468</v>
      </c>
      <c r="AO25" s="172">
        <f>IF(OR(EMP1T!AO25=":",EMP1T!AO25=""),":",(EMP1T!AO25/EMP1T!$AC25*100))</f>
        <v>10.450611212116794</v>
      </c>
      <c r="AP25" s="172"/>
      <c r="AQ25" s="172">
        <f>IF(OR(EMP1T!AQ25=":",EMP1T!AQ25=""),":",(EMP1T!AQ25/EMP1T!$AC25*100))</f>
        <v>4.1005440847744872</v>
      </c>
      <c r="AR25" s="172">
        <f>IF(OR(EMP1T!AR25=":",EMP1T!AR25=""),":",(EMP1T!AR25/EMP1T!$AC25*100))</f>
        <v>15.76700419139312</v>
      </c>
      <c r="AS25" s="172">
        <f>IF(OR(EMP1T!AS25=":",EMP1T!AS25=""),":",(EMP1T!AS25/EMP1T!$AC25*100))</f>
        <v>80.132451723832389</v>
      </c>
    </row>
    <row r="26" spans="1:45" ht="22.5" customHeight="1">
      <c r="A26" s="77">
        <f t="shared" si="0"/>
        <v>1</v>
      </c>
      <c r="B26" s="105">
        <v>2014</v>
      </c>
      <c r="C26" s="172">
        <f>IF(OR(EMP1T!C26=":",EMP1T!C26=""),":",(EMP1T!C26/EMP1T!$AC26*100))</f>
        <v>3.7902083901101493</v>
      </c>
      <c r="D26" s="172">
        <f>IF(OR(EMP1T!D26=":",EMP1T!D26=""),":",(EMP1T!D26/EMP1T!$AC26*100))</f>
        <v>0.1688759755398985</v>
      </c>
      <c r="E26" s="172">
        <f>IF(OR(EMP1T!E26=":",EMP1T!E26=""),":",(EMP1T!E26/EMP1T!$AC26*100))</f>
        <v>7.5868932783495522</v>
      </c>
      <c r="F26" s="172">
        <f>IF(OR(EMP1T!F26=":",EMP1T!F26=""),":",(EMP1T!F26/EMP1T!$AC26*100))</f>
        <v>0.40504516975940119</v>
      </c>
      <c r="G26" s="172">
        <f>IF(OR(EMP1T!G26=":",EMP1T!G26=""),":",(EMP1T!G26/EMP1T!$AC26*100))</f>
        <v>0.65250419442489627</v>
      </c>
      <c r="H26" s="172">
        <f>IF(OR(EMP1T!H26=":",EMP1T!H26=""),":",(EMP1T!H26/EMP1T!$AC26*100))</f>
        <v>6.3732921642995617</v>
      </c>
      <c r="I26" s="172">
        <f>IF(OR(EMP1T!I26=":",EMP1T!I26=""),":",(EMP1T!I26/EMP1T!$AC26*100))</f>
        <v>18.240605938552267</v>
      </c>
      <c r="J26" s="172">
        <f>IF(OR(EMP1T!J26=":",EMP1T!J26=""),":",(EMP1T!J26/EMP1T!$AC26*100))</f>
        <v>4.6915377615508902</v>
      </c>
      <c r="K26" s="172">
        <f>IF(OR(EMP1T!K26=":",EMP1T!K26=""),":",(EMP1T!K26/EMP1T!$AC26*100))</f>
        <v>11.123390456393887</v>
      </c>
      <c r="L26" s="172">
        <f>IF(OR(EMP1T!L26=":",EMP1T!L26=""),":",(EMP1T!L26/EMP1T!$AC26*100))</f>
        <v>2.4980368403598558</v>
      </c>
      <c r="M26" s="172">
        <f>IF(OR(EMP1T!M26=":",EMP1T!M26=""),":",(EMP1T!M26/EMP1T!$AC26*100))</f>
        <v>5.1594818242299256</v>
      </c>
      <c r="N26" s="172">
        <f>IF(OR(EMP1T!N26=":",EMP1T!N26=""),":",(EMP1T!N26/EMP1T!$AC26*100))</f>
        <v>0.42820132351204848</v>
      </c>
      <c r="O26" s="172">
        <f>IF(OR(EMP1T!O26=":",EMP1T!O26=""),":",(EMP1T!O26/EMP1T!$AC26*100))</f>
        <v>5.1657107627451992</v>
      </c>
      <c r="P26" s="172">
        <f>IF(OR(EMP1T!P26=":",EMP1T!P26=""),":",(EMP1T!P26/EMP1T!$AC26*100))</f>
        <v>1.7373258922418335</v>
      </c>
      <c r="Q26" s="172">
        <f>IF(OR(EMP1T!Q26=":",EMP1T!Q26=""),":",(EMP1T!Q26/EMP1T!$AC26*100))</f>
        <v>10.052621046510177</v>
      </c>
      <c r="R26" s="172">
        <f>IF(OR(EMP1T!R26=":",EMP1T!R26=""),":",(EMP1T!R26/EMP1T!$AC26*100))</f>
        <v>7.3173874477592573</v>
      </c>
      <c r="S26" s="172">
        <f>IF(OR(EMP1T!S26=":",EMP1T!S26=""),":",(EMP1T!S26/EMP1T!$AC26*100))</f>
        <v>4.6193379957037806</v>
      </c>
      <c r="T26" s="172">
        <f>IF(OR(EMP1T!T26=":",EMP1T!T26=""),":",(EMP1T!T26/EMP1T!$AC26*100))</f>
        <v>1.44794242568663</v>
      </c>
      <c r="U26" s="172">
        <f>IF(OR(EMP1T!U26=":",EMP1T!U26=""),":",(EMP1T!U26/EMP1T!$AC26*100))</f>
        <v>2.7045216023870817</v>
      </c>
      <c r="V26" s="172">
        <f>IF(OR(EMP1T!V26=":",EMP1T!V26=""),":",(EMP1T!V26/EMP1T!$AC26*100))</f>
        <v>5.8370795098837167</v>
      </c>
      <c r="W26" s="172"/>
      <c r="X26" s="172"/>
      <c r="Y26" s="172"/>
      <c r="Z26" s="172"/>
      <c r="AA26" s="172"/>
      <c r="AB26" s="172"/>
      <c r="AC26" s="175">
        <f>IF(OR(EMP1T!AC26=":",EMP1T!AC26=""),":",(EMP1T!AC26/EMP1T!$AC26*100))</f>
        <v>100</v>
      </c>
      <c r="AD26" s="172"/>
      <c r="AE26" s="172">
        <f>IF(OR(EMP1T!AE26=":",EMP1T!AE26=""),":",(EMP1T!AE26/EMP1T!$AC26*100))</f>
        <v>3.7902083901101493</v>
      </c>
      <c r="AF26" s="172">
        <f>IF(OR(EMP1T!AF26=":",EMP1T!AF26=""),":",(EMP1T!AF26/EMP1T!$AC26*100))</f>
        <v>8.8133186180737475</v>
      </c>
      <c r="AG26" s="172">
        <f>IF(OR(EMP1T!AG26=":",EMP1T!AG26=""),":",(EMP1T!AG26/EMP1T!$AC26*100))</f>
        <v>7.5868932783495522</v>
      </c>
      <c r="AH26" s="172">
        <f>IF(OR(EMP1T!AH26=":",EMP1T!AH26=""),":",(EMP1T!AH26/EMP1T!$AC26*100))</f>
        <v>6.3732921642995617</v>
      </c>
      <c r="AI26" s="172">
        <f>IF(OR(EMP1T!AI26=":",EMP1T!AI26=""),":",(EMP1T!AI26/EMP1T!$AC26*100))</f>
        <v>34.055534156497046</v>
      </c>
      <c r="AJ26" s="172">
        <f>IF(OR(EMP1T!AJ26=":",EMP1T!AJ26=""),":",(EMP1T!AJ26/EMP1T!$AC26*100))</f>
        <v>2.4980368403598558</v>
      </c>
      <c r="AK26" s="172">
        <f>IF(OR(EMP1T!AK26=":",EMP1T!AK26=""),":",(EMP1T!AK26/EMP1T!$AC26*100))</f>
        <v>5.1594818242299256</v>
      </c>
      <c r="AL26" s="172">
        <f>IF(OR(EMP1T!AL26=":",EMP1T!AL26=""),":",(EMP1T!AL26/EMP1T!$AC26*100))</f>
        <v>0.42820132351204848</v>
      </c>
      <c r="AM26" s="172">
        <f>IF(OR(EMP1T!AM26=":",EMP1T!AM26=""),":",(EMP1T!AM26/EMP1T!$AC26*100))</f>
        <v>6.9030366549870328</v>
      </c>
      <c r="AN26" s="172">
        <f>IF(OR(EMP1T!AN26=":",EMP1T!AN26=""),":",(EMP1T!AN26/EMP1T!$AC26*100))</f>
        <v>21.989346489973215</v>
      </c>
      <c r="AO26" s="172">
        <f>IF(OR(EMP1T!AO26=":",EMP1T!AO26=""),":",(EMP1T!AO26/EMP1T!$AC26*100))</f>
        <v>9.9895435379574291</v>
      </c>
      <c r="AP26" s="172"/>
      <c r="AQ26" s="172">
        <f>IF(OR(EMP1T!AQ26=":",EMP1T!AQ26=""),":",(EMP1T!AQ26/EMP1T!$AC26*100))</f>
        <v>3.9590843656500478</v>
      </c>
      <c r="AR26" s="172">
        <f>IF(OR(EMP1T!AR26=":",EMP1T!AR26=""),":",(EMP1T!AR26/EMP1T!$AC26*100))</f>
        <v>15.01773480683341</v>
      </c>
      <c r="AS26" s="172">
        <f>IF(OR(EMP1T!AS26=":",EMP1T!AS26=""),":",(EMP1T!AS26/EMP1T!$AC26*100))</f>
        <v>81.023180827516555</v>
      </c>
    </row>
    <row r="27" spans="1:45" ht="22.5" customHeight="1">
      <c r="A27" s="77">
        <f>IF(C27=":",0,1)</f>
        <v>0</v>
      </c>
      <c r="B27" s="105">
        <v>2015</v>
      </c>
      <c r="C27" s="172" t="str">
        <f>IF(OR(EMP1T!C27=":",EMP1T!C27=""),":",(EMP1T!C27/EMP1T!$AC27*100))</f>
        <v>:</v>
      </c>
      <c r="D27" s="172" t="str">
        <f>IF(OR(EMP1T!D27=":",EMP1T!D27=""),":",(EMP1T!D27/EMP1T!$AC27*100))</f>
        <v>:</v>
      </c>
      <c r="E27" s="172" t="str">
        <f>IF(OR(EMP1T!E27=":",EMP1T!E27=""),":",(EMP1T!E27/EMP1T!$AC27*100))</f>
        <v>:</v>
      </c>
      <c r="F27" s="172" t="str">
        <f>IF(OR(EMP1T!F27=":",EMP1T!F27=""),":",(EMP1T!F27/EMP1T!$AC27*100))</f>
        <v>:</v>
      </c>
      <c r="G27" s="172" t="str">
        <f>IF(OR(EMP1T!G27=":",EMP1T!G27=""),":",(EMP1T!G27/EMP1T!$AC27*100))</f>
        <v>:</v>
      </c>
      <c r="H27" s="172" t="str">
        <f>IF(OR(EMP1T!H27=":",EMP1T!H27=""),":",(EMP1T!H27/EMP1T!$AC27*100))</f>
        <v>:</v>
      </c>
      <c r="I27" s="172" t="str">
        <f>IF(OR(EMP1T!I27=":",EMP1T!I27=""),":",(EMP1T!I27/EMP1T!$AC27*100))</f>
        <v>:</v>
      </c>
      <c r="J27" s="172" t="str">
        <f>IF(OR(EMP1T!J27=":",EMP1T!J27=""),":",(EMP1T!J27/EMP1T!$AC27*100))</f>
        <v>:</v>
      </c>
      <c r="K27" s="172" t="str">
        <f>IF(OR(EMP1T!K27=":",EMP1T!K27=""),":",(EMP1T!K27/EMP1T!$AC27*100))</f>
        <v>:</v>
      </c>
      <c r="L27" s="172" t="str">
        <f>IF(OR(EMP1T!L27=":",EMP1T!L27=""),":",(EMP1T!L27/EMP1T!$AC27*100))</f>
        <v>:</v>
      </c>
      <c r="M27" s="172" t="str">
        <f>IF(OR(EMP1T!M27=":",EMP1T!M27=""),":",(EMP1T!M27/EMP1T!$AC27*100))</f>
        <v>:</v>
      </c>
      <c r="N27" s="172" t="str">
        <f>IF(OR(EMP1T!N27=":",EMP1T!N27=""),":",(EMP1T!N27/EMP1T!$AC27*100))</f>
        <v>:</v>
      </c>
      <c r="O27" s="172" t="str">
        <f>IF(OR(EMP1T!O27=":",EMP1T!O27=""),":",(EMP1T!O27/EMP1T!$AC27*100))</f>
        <v>:</v>
      </c>
      <c r="P27" s="172" t="str">
        <f>IF(OR(EMP1T!P27=":",EMP1T!P27=""),":",(EMP1T!P27/EMP1T!$AC27*100))</f>
        <v>:</v>
      </c>
      <c r="Q27" s="172" t="str">
        <f>IF(OR(EMP1T!Q27=":",EMP1T!Q27=""),":",(EMP1T!Q27/EMP1T!$AC27*100))</f>
        <v>:</v>
      </c>
      <c r="R27" s="172" t="str">
        <f>IF(OR(EMP1T!R27=":",EMP1T!R27=""),":",(EMP1T!R27/EMP1T!$AC27*100))</f>
        <v>:</v>
      </c>
      <c r="S27" s="172" t="str">
        <f>IF(OR(EMP1T!S27=":",EMP1T!S27=""),":",(EMP1T!S27/EMP1T!$AC27*100))</f>
        <v>:</v>
      </c>
      <c r="T27" s="172" t="str">
        <f>IF(OR(EMP1T!T27=":",EMP1T!T27=""),":",(EMP1T!T27/EMP1T!$AC27*100))</f>
        <v>:</v>
      </c>
      <c r="U27" s="172" t="str">
        <f>IF(OR(EMP1T!U27=":",EMP1T!U27=""),":",(EMP1T!U27/EMP1T!$AC27*100))</f>
        <v>:</v>
      </c>
      <c r="V27" s="172" t="str">
        <f>IF(OR(EMP1T!V27=":",EMP1T!V27=""),":",(EMP1T!V27/EMP1T!$AC27*100))</f>
        <v>:</v>
      </c>
      <c r="W27" s="172"/>
      <c r="X27" s="172"/>
      <c r="Y27" s="172"/>
      <c r="Z27" s="172"/>
      <c r="AA27" s="172"/>
      <c r="AB27" s="172"/>
      <c r="AC27" s="175" t="str">
        <f>IF(OR(EMP1T!AC27=":",EMP1T!AC27=""),":",(EMP1T!AC27/EMP1T!$AC27*100))</f>
        <v>:</v>
      </c>
      <c r="AD27" s="172"/>
      <c r="AE27" s="172" t="str">
        <f>IF(OR(EMP1T!AE27=":",EMP1T!AE27=""),":",(EMP1T!AE27/EMP1T!$AC27*100))</f>
        <v>:</v>
      </c>
      <c r="AF27" s="172" t="str">
        <f>IF(OR(EMP1T!AF27=":",EMP1T!AF27=""),":",(EMP1T!AF27/EMP1T!$AC27*100))</f>
        <v>:</v>
      </c>
      <c r="AG27" s="172" t="str">
        <f>IF(OR(EMP1T!AG27=":",EMP1T!AG27=""),":",(EMP1T!AG27/EMP1T!$AC27*100))</f>
        <v>:</v>
      </c>
      <c r="AH27" s="172" t="str">
        <f>IF(OR(EMP1T!AH27=":",EMP1T!AH27=""),":",(EMP1T!AH27/EMP1T!$AC27*100))</f>
        <v>:</v>
      </c>
      <c r="AI27" s="172" t="str">
        <f>IF(OR(EMP1T!AI27=":",EMP1T!AI27=""),":",(EMP1T!AI27/EMP1T!$AC27*100))</f>
        <v>:</v>
      </c>
      <c r="AJ27" s="172" t="str">
        <f>IF(OR(EMP1T!AJ27=":",EMP1T!AJ27=""),":",(EMP1T!AJ27/EMP1T!$AC27*100))</f>
        <v>:</v>
      </c>
      <c r="AK27" s="172" t="str">
        <f>IF(OR(EMP1T!AK27=":",EMP1T!AK27=""),":",(EMP1T!AK27/EMP1T!$AC27*100))</f>
        <v>:</v>
      </c>
      <c r="AL27" s="172" t="str">
        <f>IF(OR(EMP1T!AL27=":",EMP1T!AL27=""),":",(EMP1T!AL27/EMP1T!$AC27*100))</f>
        <v>:</v>
      </c>
      <c r="AM27" s="172" t="str">
        <f>IF(OR(EMP1T!AM27=":",EMP1T!AM27=""),":",(EMP1T!AM27/EMP1T!$AC27*100))</f>
        <v>:</v>
      </c>
      <c r="AN27" s="172" t="str">
        <f>IF(OR(EMP1T!AN27=":",EMP1T!AN27=""),":",(EMP1T!AN27/EMP1T!$AC27*100))</f>
        <v>:</v>
      </c>
      <c r="AO27" s="172" t="str">
        <f>IF(OR(EMP1T!AO27=":",EMP1T!AO27=""),":",(EMP1T!AO27/EMP1T!$AC27*100))</f>
        <v>:</v>
      </c>
      <c r="AP27" s="172"/>
      <c r="AQ27" s="172" t="str">
        <f>IF(OR(EMP1T!AQ27=":",EMP1T!AQ27=""),":",(EMP1T!AQ27/EMP1T!$AC27*100))</f>
        <v>:</v>
      </c>
      <c r="AR27" s="172" t="str">
        <f>IF(OR(EMP1T!AR27=":",EMP1T!AR27=""),":",(EMP1T!AR27/EMP1T!$AC27*100))</f>
        <v>:</v>
      </c>
      <c r="AS27" s="172" t="str">
        <f>IF(OR(EMP1T!AS27=":",EMP1T!AS27=""),":",(EMP1T!AS27/EMP1T!$AC27*100))</f>
        <v>:</v>
      </c>
    </row>
    <row r="28" spans="1:45" ht="15">
      <c r="A28" s="77">
        <f>SUM(A7:A27)</f>
        <v>20</v>
      </c>
      <c r="B28" s="34"/>
      <c r="C28" s="173"/>
      <c r="D28" s="173"/>
      <c r="E28" s="173"/>
      <c r="F28" s="173"/>
      <c r="G28" s="173"/>
      <c r="H28" s="173"/>
      <c r="I28" s="173"/>
      <c r="J28" s="173"/>
      <c r="K28" s="173"/>
      <c r="L28" s="173"/>
      <c r="M28" s="173"/>
      <c r="N28" s="173"/>
      <c r="O28" s="173"/>
      <c r="P28" s="173"/>
      <c r="Q28" s="173"/>
      <c r="R28" s="173"/>
      <c r="S28" s="173"/>
      <c r="T28" s="173"/>
      <c r="U28" s="173"/>
      <c r="V28" s="173"/>
      <c r="W28" s="173"/>
      <c r="X28" s="176"/>
      <c r="Y28" s="173"/>
      <c r="Z28" s="176"/>
      <c r="AA28" s="173"/>
      <c r="AB28" s="173"/>
      <c r="AC28" s="176"/>
      <c r="AD28" s="173"/>
      <c r="AE28" s="173"/>
      <c r="AF28" s="173"/>
      <c r="AG28" s="173"/>
      <c r="AH28" s="173"/>
      <c r="AI28" s="173"/>
      <c r="AJ28" s="173"/>
      <c r="AK28" s="173"/>
      <c r="AL28" s="173"/>
      <c r="AM28" s="173"/>
      <c r="AN28" s="173"/>
      <c r="AO28" s="173"/>
      <c r="AP28" s="76"/>
      <c r="AQ28" s="76"/>
      <c r="AR28" s="76"/>
      <c r="AS28" s="76"/>
    </row>
    <row r="29" spans="1:45" s="84" customFormat="1" ht="22.5" customHeight="1">
      <c r="B29" s="34" t="str">
        <f>INDEX($B$7:$B$27,$A$28-2)&amp;"-"&amp;INDEX($B$7:$B$27,$A$28)</f>
        <v>2012-2014</v>
      </c>
      <c r="C29" s="175">
        <f>AVERAGE(INDEX(C$7:C$27,$A$28-2),INDEX(C$7:C$27,$A$28-1),INDEX(C$7:C$27,$A$28))</f>
        <v>3.7747612100493946</v>
      </c>
      <c r="D29" s="175">
        <f t="shared" ref="D29:AS29" si="1">AVERAGE(INDEX(D$7:D$27,$A$28-2),INDEX(D$7:D$27,$A$28-1),INDEX(D$7:D$27,$A$28))</f>
        <v>0.19217903347570423</v>
      </c>
      <c r="E29" s="175">
        <f t="shared" si="1"/>
        <v>7.8363824487611753</v>
      </c>
      <c r="F29" s="175">
        <f t="shared" si="1"/>
        <v>0.40230713856097217</v>
      </c>
      <c r="G29" s="175">
        <f t="shared" si="1"/>
        <v>0.64786825059268827</v>
      </c>
      <c r="H29" s="175">
        <f t="shared" si="1"/>
        <v>7.1344853127211083</v>
      </c>
      <c r="I29" s="175">
        <f t="shared" si="1"/>
        <v>17.998295025981605</v>
      </c>
      <c r="J29" s="175">
        <f t="shared" si="1"/>
        <v>4.6037219940605754</v>
      </c>
      <c r="K29" s="175">
        <f t="shared" si="1"/>
        <v>10.756291441255383</v>
      </c>
      <c r="L29" s="175">
        <f t="shared" si="1"/>
        <v>2.4645575011624685</v>
      </c>
      <c r="M29" s="175">
        <f t="shared" si="1"/>
        <v>5.1563851830374992</v>
      </c>
      <c r="N29" s="175">
        <f t="shared" si="1"/>
        <v>0.41492355803769182</v>
      </c>
      <c r="O29" s="175">
        <f t="shared" si="1"/>
        <v>4.9743636367497421</v>
      </c>
      <c r="P29" s="175">
        <f t="shared" si="1"/>
        <v>1.6948547123284377</v>
      </c>
      <c r="Q29" s="175">
        <f t="shared" si="1"/>
        <v>9.974708633883381</v>
      </c>
      <c r="R29" s="175">
        <f t="shared" si="1"/>
        <v>7.0835570395191896</v>
      </c>
      <c r="S29" s="175">
        <f t="shared" si="1"/>
        <v>4.4739205218827065</v>
      </c>
      <c r="T29" s="175">
        <f t="shared" si="1"/>
        <v>1.4536054617970542</v>
      </c>
      <c r="U29" s="175">
        <f t="shared" si="1"/>
        <v>2.6424904865669228</v>
      </c>
      <c r="V29" s="175">
        <f t="shared" si="1"/>
        <v>6.3203414095763053</v>
      </c>
      <c r="W29" s="175"/>
      <c r="X29" s="175"/>
      <c r="Y29" s="175"/>
      <c r="Z29" s="175"/>
      <c r="AA29" s="175"/>
      <c r="AB29" s="175"/>
      <c r="AC29" s="175">
        <f t="shared" si="1"/>
        <v>100</v>
      </c>
      <c r="AD29" s="175"/>
      <c r="AE29" s="175">
        <f t="shared" si="1"/>
        <v>3.7747612100493946</v>
      </c>
      <c r="AF29" s="175">
        <f t="shared" si="1"/>
        <v>9.0787368713905394</v>
      </c>
      <c r="AG29" s="175">
        <f t="shared" si="1"/>
        <v>7.8363824487611753</v>
      </c>
      <c r="AH29" s="175">
        <f t="shared" si="1"/>
        <v>7.1344853127211083</v>
      </c>
      <c r="AI29" s="175">
        <f t="shared" si="1"/>
        <v>33.358308461297561</v>
      </c>
      <c r="AJ29" s="175">
        <f t="shared" si="1"/>
        <v>2.4645575011624685</v>
      </c>
      <c r="AK29" s="175">
        <f t="shared" si="1"/>
        <v>5.1563851830374992</v>
      </c>
      <c r="AL29" s="175">
        <f t="shared" si="1"/>
        <v>0.41492355803769182</v>
      </c>
      <c r="AM29" s="175">
        <f t="shared" si="1"/>
        <v>6.6692183490781796</v>
      </c>
      <c r="AN29" s="175">
        <f t="shared" si="1"/>
        <v>21.532186195285277</v>
      </c>
      <c r="AO29" s="175">
        <f t="shared" si="1"/>
        <v>10.416437357940284</v>
      </c>
      <c r="AP29" s="175"/>
      <c r="AQ29" s="175">
        <f t="shared" si="1"/>
        <v>3.9669402435250993</v>
      </c>
      <c r="AR29" s="175">
        <f t="shared" si="1"/>
        <v>16.021043150635943</v>
      </c>
      <c r="AS29" s="175">
        <f t="shared" si="1"/>
        <v>80.012016605838951</v>
      </c>
    </row>
    <row r="30" spans="1:45" s="84" customFormat="1" ht="22.5" customHeight="1">
      <c r="B30" s="34" t="str">
        <f>INDEX($B$7:$B$27,1)&amp;"-"&amp;INDEX($B$7:$B$27,$A$28)</f>
        <v>1995-2014</v>
      </c>
      <c r="C30" s="177">
        <f>AVERAGE(C7:C27)</f>
        <v>5.2692334474725762</v>
      </c>
      <c r="D30" s="177">
        <f t="shared" ref="D30:AO30" si="2">AVERAGE(D7:D27)</f>
        <v>0.18520831814114067</v>
      </c>
      <c r="E30" s="177">
        <f t="shared" si="2"/>
        <v>10.381624594015388</v>
      </c>
      <c r="F30" s="177">
        <f t="shared" si="2"/>
        <v>0.3686026862213711</v>
      </c>
      <c r="G30" s="177">
        <f t="shared" si="2"/>
        <v>0.57553900626894339</v>
      </c>
      <c r="H30" s="177">
        <f t="shared" si="2"/>
        <v>9.2203847052992458</v>
      </c>
      <c r="I30" s="177">
        <f t="shared" si="2"/>
        <v>17.901541804923454</v>
      </c>
      <c r="J30" s="177">
        <f t="shared" si="2"/>
        <v>4.9334916422043991</v>
      </c>
      <c r="K30" s="177">
        <f t="shared" si="2"/>
        <v>10.580785999023732</v>
      </c>
      <c r="L30" s="177">
        <f t="shared" si="2"/>
        <v>2.2223136014441103</v>
      </c>
      <c r="M30" s="177">
        <f t="shared" si="2"/>
        <v>4.7895938531410014</v>
      </c>
      <c r="N30" s="177">
        <f t="shared" si="2"/>
        <v>0.38332407227411147</v>
      </c>
      <c r="O30" s="177">
        <f t="shared" si="2"/>
        <v>3.8563474017359183</v>
      </c>
      <c r="P30" s="177">
        <f t="shared" si="2"/>
        <v>1.6823699544529223</v>
      </c>
      <c r="Q30" s="177">
        <f t="shared" si="2"/>
        <v>9.6466694309229286</v>
      </c>
      <c r="R30" s="177">
        <f t="shared" si="2"/>
        <v>5.8883762181300021</v>
      </c>
      <c r="S30" s="177">
        <f t="shared" si="2"/>
        <v>3.9126282393077871</v>
      </c>
      <c r="T30" s="177">
        <f t="shared" si="2"/>
        <v>1.5149146188987297</v>
      </c>
      <c r="U30" s="177">
        <f t="shared" si="2"/>
        <v>2.6144119510928605</v>
      </c>
      <c r="V30" s="177">
        <f t="shared" si="2"/>
        <v>4.0726384550293826</v>
      </c>
      <c r="W30" s="177"/>
      <c r="X30" s="177"/>
      <c r="Y30" s="177"/>
      <c r="Z30" s="177"/>
      <c r="AA30" s="177"/>
      <c r="AB30" s="177"/>
      <c r="AC30" s="177">
        <f t="shared" si="2"/>
        <v>100</v>
      </c>
      <c r="AD30" s="177"/>
      <c r="AE30" s="177">
        <f t="shared" si="2"/>
        <v>5.2692334474725762</v>
      </c>
      <c r="AF30" s="177">
        <f t="shared" si="2"/>
        <v>11.510974604646844</v>
      </c>
      <c r="AG30" s="177">
        <f t="shared" si="2"/>
        <v>10.381624594015388</v>
      </c>
      <c r="AH30" s="177">
        <f t="shared" si="2"/>
        <v>9.2203847052992458</v>
      </c>
      <c r="AI30" s="177">
        <f t="shared" si="2"/>
        <v>33.415819446151581</v>
      </c>
      <c r="AJ30" s="177">
        <f t="shared" si="2"/>
        <v>2.2223136014441103</v>
      </c>
      <c r="AK30" s="177">
        <f t="shared" si="2"/>
        <v>4.7895938531410014</v>
      </c>
      <c r="AL30" s="177">
        <f t="shared" si="2"/>
        <v>0.38332407227411147</v>
      </c>
      <c r="AM30" s="177">
        <f t="shared" si="2"/>
        <v>5.5387173561888412</v>
      </c>
      <c r="AN30" s="177">
        <f t="shared" si="2"/>
        <v>19.447673888360718</v>
      </c>
      <c r="AO30" s="177">
        <f t="shared" si="2"/>
        <v>8.2019650250209732</v>
      </c>
      <c r="AP30" s="177"/>
      <c r="AQ30" s="177">
        <f t="shared" ref="AQ30:AS30" si="3">AVERAGE(AQ7:AQ27)</f>
        <v>5.4544417656137156</v>
      </c>
      <c r="AR30" s="177">
        <f t="shared" si="3"/>
        <v>20.546150991804954</v>
      </c>
      <c r="AS30" s="177">
        <f t="shared" si="3"/>
        <v>73.999407242581356</v>
      </c>
    </row>
    <row r="31" spans="1:45" ht="22.5" customHeight="1">
      <c r="B31" s="34" t="str">
        <f>INDEX($B$7:$B$27,1)&amp;"-2008"</f>
        <v>1995-2008</v>
      </c>
      <c r="C31" s="177">
        <f ca="1">AVERAGE(OFFSET(C$7,0,0,14,1))</f>
        <v>5.734753501106554</v>
      </c>
      <c r="D31" s="177">
        <f t="shared" ref="D31:AS31" ca="1" si="4">AVERAGE(OFFSET(D$7,0,0,14,1))</f>
        <v>0.18549954873974772</v>
      </c>
      <c r="E31" s="177">
        <f t="shared" ca="1" si="4"/>
        <v>11.264687667283608</v>
      </c>
      <c r="F31" s="177">
        <f t="shared" ca="1" si="4"/>
        <v>0.35643263412723042</v>
      </c>
      <c r="G31" s="177">
        <f t="shared" ca="1" si="4"/>
        <v>0.5513694841151312</v>
      </c>
      <c r="H31" s="177">
        <f t="shared" ca="1" si="4"/>
        <v>9.6051100682939001</v>
      </c>
      <c r="I31" s="177">
        <f t="shared" ca="1" si="4"/>
        <v>17.862162133152353</v>
      </c>
      <c r="J31" s="177">
        <f t="shared" ca="1" si="4"/>
        <v>5.083612748533314</v>
      </c>
      <c r="K31" s="177">
        <f t="shared" ca="1" si="4"/>
        <v>10.714603379000048</v>
      </c>
      <c r="L31" s="177">
        <f t="shared" ca="1" si="4"/>
        <v>2.1370449564739031</v>
      </c>
      <c r="M31" s="177">
        <f t="shared" ca="1" si="4"/>
        <v>4.7065215585055222</v>
      </c>
      <c r="N31" s="177">
        <f t="shared" ca="1" si="4"/>
        <v>0.36901622867230172</v>
      </c>
      <c r="O31" s="177">
        <f t="shared" ca="1" si="4"/>
        <v>3.521708409956708</v>
      </c>
      <c r="P31" s="177">
        <f t="shared" ca="1" si="4"/>
        <v>1.6928465490968507</v>
      </c>
      <c r="Q31" s="177">
        <f t="shared" ca="1" si="4"/>
        <v>9.6024082654594576</v>
      </c>
      <c r="R31" s="177">
        <f t="shared" ca="1" si="4"/>
        <v>5.5618901723341567</v>
      </c>
      <c r="S31" s="177">
        <f t="shared" ca="1" si="4"/>
        <v>3.7702342600104783</v>
      </c>
      <c r="T31" s="177">
        <f t="shared" ca="1" si="4"/>
        <v>1.5430093048810483</v>
      </c>
      <c r="U31" s="177">
        <f t="shared" ca="1" si="4"/>
        <v>2.6160152039853277</v>
      </c>
      <c r="V31" s="177">
        <f t="shared" ca="1" si="4"/>
        <v>3.1210739262723721</v>
      </c>
      <c r="W31" s="177"/>
      <c r="X31" s="177"/>
      <c r="Y31" s="177"/>
      <c r="Z31" s="177"/>
      <c r="AA31" s="177"/>
      <c r="AB31" s="177"/>
      <c r="AC31" s="177">
        <f t="shared" ca="1" si="4"/>
        <v>100</v>
      </c>
      <c r="AD31" s="177"/>
      <c r="AE31" s="177">
        <f t="shared" ca="1" si="4"/>
        <v>5.734753501106554</v>
      </c>
      <c r="AF31" s="177">
        <f t="shared" ca="1" si="4"/>
        <v>12.357989334265715</v>
      </c>
      <c r="AG31" s="177">
        <f t="shared" ca="1" si="4"/>
        <v>11.264687667283608</v>
      </c>
      <c r="AH31" s="177">
        <f t="shared" ca="1" si="4"/>
        <v>9.6051100682939001</v>
      </c>
      <c r="AI31" s="177">
        <f t="shared" ca="1" si="4"/>
        <v>33.660378260685711</v>
      </c>
      <c r="AJ31" s="177">
        <f t="shared" ca="1" si="4"/>
        <v>2.1370449564739031</v>
      </c>
      <c r="AK31" s="177">
        <f t="shared" ca="1" si="4"/>
        <v>4.7065215585055222</v>
      </c>
      <c r="AL31" s="177">
        <f t="shared" ca="1" si="4"/>
        <v>0.36901622867230172</v>
      </c>
      <c r="AM31" s="177">
        <f t="shared" ca="1" si="4"/>
        <v>5.2145549590535589</v>
      </c>
      <c r="AN31" s="177">
        <f t="shared" ca="1" si="4"/>
        <v>18.934532697804091</v>
      </c>
      <c r="AO31" s="177">
        <f t="shared" ca="1" si="4"/>
        <v>7.2800984351387479</v>
      </c>
      <c r="AP31" s="177"/>
      <c r="AQ31" s="177">
        <f t="shared" ca="1" si="4"/>
        <v>5.9202530498463011</v>
      </c>
      <c r="AR31" s="177">
        <f t="shared" ca="1" si="4"/>
        <v>21.777599853819869</v>
      </c>
      <c r="AS31" s="177">
        <f t="shared" ca="1" si="4"/>
        <v>72.30214709633384</v>
      </c>
    </row>
    <row r="32" spans="1:45" ht="22.5" customHeight="1">
      <c r="B32" s="34" t="str">
        <f>"2009-"&amp;INDEX($B$7:$B$27,$A$28)</f>
        <v>2009-2014</v>
      </c>
      <c r="C32" s="177">
        <f ca="1">AVERAGE(OFFSET(C$21,0,0,$A$28-SUM($A$7:$A$20),1))</f>
        <v>4.1830199889932951</v>
      </c>
      <c r="D32" s="177">
        <f t="shared" ref="D32:AS32" ca="1" si="5">AVERAGE(OFFSET(D$21,0,0,$A$28-SUM($A$7:$A$20),1))</f>
        <v>0.18452878007772414</v>
      </c>
      <c r="E32" s="177">
        <f t="shared" ca="1" si="5"/>
        <v>8.3211440897228819</v>
      </c>
      <c r="F32" s="177">
        <f t="shared" ca="1" si="5"/>
        <v>0.39699947444103278</v>
      </c>
      <c r="G32" s="177">
        <f t="shared" ca="1" si="5"/>
        <v>0.63193455796117204</v>
      </c>
      <c r="H32" s="177">
        <f t="shared" ca="1" si="5"/>
        <v>8.3226921916450554</v>
      </c>
      <c r="I32" s="177">
        <f t="shared" ca="1" si="5"/>
        <v>17.993427705722691</v>
      </c>
      <c r="J32" s="177">
        <f t="shared" ca="1" si="5"/>
        <v>4.5832090607702636</v>
      </c>
      <c r="K32" s="177">
        <f t="shared" ca="1" si="5"/>
        <v>10.268545445745664</v>
      </c>
      <c r="L32" s="177">
        <f t="shared" ca="1" si="5"/>
        <v>2.4212737730412606</v>
      </c>
      <c r="M32" s="177">
        <f t="shared" ca="1" si="5"/>
        <v>4.9834292072904516</v>
      </c>
      <c r="N32" s="177">
        <f t="shared" ca="1" si="5"/>
        <v>0.41670904067833431</v>
      </c>
      <c r="O32" s="177">
        <f t="shared" ca="1" si="5"/>
        <v>4.6371717158874111</v>
      </c>
      <c r="P32" s="177">
        <f t="shared" ca="1" si="5"/>
        <v>1.6579245669504228</v>
      </c>
      <c r="Q32" s="177">
        <f t="shared" ca="1" si="5"/>
        <v>9.7499454836710235</v>
      </c>
      <c r="R32" s="177">
        <f t="shared" ca="1" si="5"/>
        <v>6.650176991653642</v>
      </c>
      <c r="S32" s="177">
        <f t="shared" ca="1" si="5"/>
        <v>4.2448808576681776</v>
      </c>
      <c r="T32" s="177">
        <f t="shared" ca="1" si="5"/>
        <v>1.4493603516066524</v>
      </c>
      <c r="U32" s="177">
        <f t="shared" ca="1" si="5"/>
        <v>2.6106710276771037</v>
      </c>
      <c r="V32" s="177">
        <f t="shared" ca="1" si="5"/>
        <v>6.2929556887957432</v>
      </c>
      <c r="W32" s="177"/>
      <c r="X32" s="177"/>
      <c r="Y32" s="177"/>
      <c r="Z32" s="177"/>
      <c r="AA32" s="177"/>
      <c r="AB32" s="177"/>
      <c r="AC32" s="177">
        <f t="shared" ca="1" si="5"/>
        <v>100</v>
      </c>
      <c r="AD32" s="177"/>
      <c r="AE32" s="177">
        <f t="shared" ca="1" si="5"/>
        <v>4.1830199889932951</v>
      </c>
      <c r="AF32" s="177">
        <f t="shared" ca="1" si="5"/>
        <v>9.5346069022028104</v>
      </c>
      <c r="AG32" s="177">
        <f t="shared" ca="1" si="5"/>
        <v>8.3211440897228819</v>
      </c>
      <c r="AH32" s="177">
        <f t="shared" ca="1" si="5"/>
        <v>8.3226921916450554</v>
      </c>
      <c r="AI32" s="177">
        <f t="shared" ca="1" si="5"/>
        <v>32.845182212238619</v>
      </c>
      <c r="AJ32" s="177">
        <f t="shared" ca="1" si="5"/>
        <v>2.4212737730412606</v>
      </c>
      <c r="AK32" s="177">
        <f t="shared" ca="1" si="5"/>
        <v>4.9834292072904516</v>
      </c>
      <c r="AL32" s="177">
        <f t="shared" ca="1" si="5"/>
        <v>0.41670904067833431</v>
      </c>
      <c r="AM32" s="177">
        <f t="shared" ca="1" si="5"/>
        <v>6.2950962828378332</v>
      </c>
      <c r="AN32" s="177">
        <f t="shared" ca="1" si="5"/>
        <v>20.645003332992843</v>
      </c>
      <c r="AO32" s="177">
        <f t="shared" ca="1" si="5"/>
        <v>10.352987068079498</v>
      </c>
      <c r="AP32" s="177"/>
      <c r="AQ32" s="177">
        <f t="shared" ca="1" si="5"/>
        <v>4.3675487690710186</v>
      </c>
      <c r="AR32" s="177">
        <f t="shared" ca="1" si="5"/>
        <v>17.67277031377014</v>
      </c>
      <c r="AS32" s="177">
        <f t="shared" ca="1" si="5"/>
        <v>77.959680917158835</v>
      </c>
    </row>
    <row r="33" spans="2:26" s="77" customFormat="1">
      <c r="B33" s="34"/>
      <c r="X33" s="84"/>
      <c r="Z33" s="84"/>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AS32"/>
  <sheetViews>
    <sheetView topLeftCell="B1" workbookViewId="0"/>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76" customWidth="1"/>
    <col min="25" max="25" width="3.75" style="76" customWidth="1"/>
    <col min="26" max="26" width="10" style="76" customWidth="1"/>
    <col min="27" max="27" width="3.75" style="76" customWidth="1"/>
    <col min="28" max="28" width="10" style="76" customWidth="1"/>
    <col min="29" max="29" width="10" style="174" customWidth="1"/>
    <col min="30" max="30" width="3.75" style="76" customWidth="1"/>
    <col min="31" max="41" width="10" style="76" customWidth="1"/>
    <col min="42" max="42" width="3.75" style="76" customWidth="1"/>
    <col min="43" max="16384" width="9.125" style="76"/>
  </cols>
  <sheetData>
    <row r="1" spans="1:45" ht="30.75" thickBot="1">
      <c r="B1" s="36" t="str">
        <f>'EMP1'!B1</f>
        <v>Αριθμός Εργαζομένων</v>
      </c>
    </row>
    <row r="2" spans="1:45" ht="13.5" customHeight="1" thickTop="1">
      <c r="B2" s="44" t="s">
        <v>128</v>
      </c>
    </row>
    <row r="3" spans="1:45" ht="13.5" customHeight="1"/>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t="s">
        <v>125</v>
      </c>
      <c r="Y5" s="99" t="s">
        <v>125</v>
      </c>
      <c r="Z5" s="99" t="s">
        <v>125</v>
      </c>
      <c r="AA5" s="99" t="s">
        <v>125</v>
      </c>
      <c r="AB5" s="99" t="s">
        <v>125</v>
      </c>
      <c r="AC5" s="99"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c r="X6" s="101"/>
      <c r="Y6" s="101"/>
      <c r="Z6" s="191"/>
      <c r="AA6" s="101"/>
      <c r="AB6" s="101"/>
      <c r="AC6" s="102" t="s">
        <v>130</v>
      </c>
      <c r="AD6" s="101"/>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f t="shared" ref="A7:A27" si="0">IF(C7=":",0,1)</f>
        <v>1</v>
      </c>
      <c r="B7" s="105">
        <v>1995</v>
      </c>
      <c r="C7" s="172">
        <f>IF(OR(EMP1T!C7=":",EMP1T!C7=""),":",((EMP1T!C7-EMP1T!C$17)/EMP1T!C$17+1)*100)</f>
        <v>120.42556669572799</v>
      </c>
      <c r="D7" s="172">
        <f>IF(OR(EMP1T!D7=":",EMP1T!D7=""),":",((EMP1T!D7-EMP1T!D$17)/EMP1T!D$17+1)*100)</f>
        <v>124.19110495008907</v>
      </c>
      <c r="E7" s="172">
        <f>IF(OR(EMP1T!E7=":",EMP1T!E7=""),":",((EMP1T!E7-EMP1T!E$17)/EMP1T!E$17+1)*100)</f>
        <v>121.20658920944369</v>
      </c>
      <c r="F7" s="172">
        <f>IF(OR(EMP1T!F7=":",EMP1T!F7=""),":",((EMP1T!F7-EMP1T!F$17)/EMP1T!F$17+1)*100)</f>
        <v>84.226646248085757</v>
      </c>
      <c r="G7" s="172">
        <f>IF(OR(EMP1T!G7=":",EMP1T!G7=""),":",((EMP1T!G7-EMP1T!G$17)/EMP1T!G$17+1)*100)</f>
        <v>71.095880551482793</v>
      </c>
      <c r="H7" s="172">
        <f>IF(OR(EMP1T!H7=":",EMP1T!H7=""),":",((EMP1T!H7-EMP1T!H$17)/EMP1T!H$17+1)*100)</f>
        <v>78.272123058436193</v>
      </c>
      <c r="I7" s="172">
        <f>IF(OR(EMP1T!I7=":",EMP1T!I7=""),":",((EMP1T!I7-EMP1T!I$17)/EMP1T!I$17+1)*100)</f>
        <v>77.810188730933632</v>
      </c>
      <c r="J7" s="172">
        <f>IF(OR(EMP1T!J7=":",EMP1T!J7=""),":",((EMP1T!J7-EMP1T!J$17)/EMP1T!J$17+1)*100)</f>
        <v>73.543112457252377</v>
      </c>
      <c r="K7" s="172">
        <f>IF(OR(EMP1T!K7=":",EMP1T!K7=""),":",((EMP1T!K7-EMP1T!K$17)/EMP1T!K$17+1)*100)</f>
        <v>84.309791274436648</v>
      </c>
      <c r="L7" s="172">
        <f>IF(OR(EMP1T!L7=":",EMP1T!L7=""),":",((EMP1T!L7-EMP1T!L$17)/EMP1T!L$17+1)*100)</f>
        <v>58.424457712981656</v>
      </c>
      <c r="M7" s="172">
        <f>IF(OR(EMP1T!M7=":",EMP1T!M7=""),":",((EMP1T!M7-EMP1T!M$17)/EMP1T!M$17+1)*100)</f>
        <v>76.695974657362214</v>
      </c>
      <c r="N7" s="172">
        <f>IF(OR(EMP1T!N7=":",EMP1T!N7=""),":",((EMP1T!N7-EMP1T!N$17)/EMP1T!N$17+1)*100)</f>
        <v>55.922720689291019</v>
      </c>
      <c r="O7" s="172">
        <f>IF(OR(EMP1T!O7=":",EMP1T!O7=""),":",((EMP1T!O7-EMP1T!O$17)/EMP1T!O$17+1)*100)</f>
        <v>66.057187991776289</v>
      </c>
      <c r="P7" s="172">
        <f>IF(OR(EMP1T!P7=":",EMP1T!P7=""),":",((EMP1T!P7-EMP1T!P$17)/EMP1T!P$17+1)*100)</f>
        <v>77.018627377231468</v>
      </c>
      <c r="Q7" s="172">
        <f>IF(OR(EMP1T!Q7=":",EMP1T!Q7=""),":",((EMP1T!Q7-EMP1T!Q$17)/EMP1T!Q$17+1)*100)</f>
        <v>75.588022902612551</v>
      </c>
      <c r="R7" s="172">
        <f>IF(OR(EMP1T!R7=":",EMP1T!R7=""),":",((EMP1T!R7-EMP1T!R$17)/EMP1T!R$17+1)*100)</f>
        <v>72.764399633626837</v>
      </c>
      <c r="S7" s="172">
        <f>IF(OR(EMP1T!S7=":",EMP1T!S7=""),":",((EMP1T!S7-EMP1T!S$17)/EMP1T!S$17+1)*100)</f>
        <v>73.863733784765088</v>
      </c>
      <c r="T7" s="172">
        <f>IF(OR(EMP1T!T7=":",EMP1T!T7=""),":",((EMP1T!T7-EMP1T!T$17)/EMP1T!T$17+1)*100)</f>
        <v>72.770324739034635</v>
      </c>
      <c r="U7" s="172">
        <f>IF(OR(EMP1T!U7=":",EMP1T!U7=""),":",((EMP1T!U7-EMP1T!U$17)/EMP1T!U$17+1)*100)</f>
        <v>83.880354068203289</v>
      </c>
      <c r="V7" s="172">
        <f>IF(OR(EMP1T!V7=":",EMP1T!V7=""),":",((EMP1T!V7-EMP1T!V$17)/EMP1T!V$17+1)*100)</f>
        <v>25.236593059936908</v>
      </c>
      <c r="W7" s="172"/>
      <c r="X7" s="172"/>
      <c r="Y7" s="172"/>
      <c r="Z7" s="172"/>
      <c r="AA7" s="172"/>
      <c r="AB7" s="172"/>
      <c r="AC7" s="172">
        <f>IF(OR(EMP1T!AC7=":",EMP1T!AC7=""),":",((EMP1T!AC7-EMP1T!AC$17)/EMP1T!AC$17+1)*100)</f>
        <v>80.844822509260013</v>
      </c>
      <c r="AD7" s="172"/>
      <c r="AE7" s="172">
        <f>IF(OR(EMP1T!AE7=":",EMP1T!AE7=""),":",((EMP1T!AE7-EMP1T!AE$17)/EMP1T!AE$17+1)*100)</f>
        <v>120.42556669572799</v>
      </c>
      <c r="AF7" s="172">
        <f>IF(OR(EMP1T!AF7=":",EMP1T!AF7=""),":",((EMP1T!AF7-EMP1T!AF$17)/EMP1T!AF$17+1)*100)</f>
        <v>117.37607854546891</v>
      </c>
      <c r="AG7" s="172">
        <f>IF(OR(EMP1T!AG7=":",EMP1T!AG7=""),":",((EMP1T!AG7-EMP1T!AG$17)/EMP1T!AG$17+1)*100)</f>
        <v>121.20658920944369</v>
      </c>
      <c r="AH7" s="172">
        <f>IF(OR(EMP1T!AH7=":",EMP1T!AH7=""),":",((EMP1T!AH7-EMP1T!AH$17)/EMP1T!AH$17+1)*100)</f>
        <v>78.272123058436193</v>
      </c>
      <c r="AI7" s="172">
        <f>IF(OR(EMP1T!AI7=":",EMP1T!AI7=""),":",((EMP1T!AI7-EMP1T!AI$17)/EMP1T!AI$17+1)*100)</f>
        <v>79.165310106754205</v>
      </c>
      <c r="AJ7" s="172">
        <f>IF(OR(EMP1T!AJ7=":",EMP1T!AJ7=""),":",((EMP1T!AJ7-EMP1T!AJ$17)/EMP1T!AJ$17+1)*100)</f>
        <v>58.424457712981656</v>
      </c>
      <c r="AK7" s="172">
        <f>IF(OR(EMP1T!AK7=":",EMP1T!AK7=""),":",((EMP1T!AK7-EMP1T!AK$17)/EMP1T!AK$17+1)*100)</f>
        <v>76.695974657362214</v>
      </c>
      <c r="AL7" s="172">
        <f>IF(OR(EMP1T!AL7=":",EMP1T!AL7=""),":",((EMP1T!AL7-EMP1T!AL$17)/EMP1T!AL$17+1)*100)</f>
        <v>55.922720689291019</v>
      </c>
      <c r="AM7" s="172">
        <f>IF(OR(EMP1T!AM7=":",EMP1T!AM7=""),":",((EMP1T!AM7-EMP1T!AM$17)/EMP1T!AM$17+1)*100)</f>
        <v>69.525168429754686</v>
      </c>
      <c r="AN7" s="172">
        <f>IF(OR(EMP1T!AN7=":",EMP1T!AN7=""),":",((EMP1T!AN7-EMP1T!AN$17)/EMP1T!AN$17+1)*100)</f>
        <v>74.40574366129735</v>
      </c>
      <c r="AO7" s="172">
        <f>IF(OR(EMP1T!AO7=":",EMP1T!AO7=""),":",((EMP1T!AO7-EMP1T!AO$17)/EMP1T!AO$17+1)*100)</f>
        <v>51.784848021490262</v>
      </c>
      <c r="AP7" s="172"/>
      <c r="AQ7" s="172">
        <f>IF(OR(EMP1T!AQ7=":",EMP1T!AQ7=""),":",((EMP1T!AQ7-EMP1T!AQ$17)/EMP1T!AQ$17+1)*100)</f>
        <v>120.53777200362461</v>
      </c>
      <c r="AR7" s="172">
        <f>IF(OR(EMP1T!AR7=":",EMP1T!AR7=""),":",((EMP1T!AR7-EMP1T!AR$17)/EMP1T!AR$17+1)*100)</f>
        <v>98.346264157000547</v>
      </c>
      <c r="AS7" s="172">
        <f>IF(OR(EMP1T!AS7=":",EMP1T!AS7=""),":",((EMP1T!AS7-EMP1T!AS$17)/EMP1T!AS$17+1)*100)</f>
        <v>73.153218554085981</v>
      </c>
    </row>
    <row r="8" spans="1:45" ht="22.5" customHeight="1">
      <c r="A8" s="77">
        <f t="shared" si="0"/>
        <v>1</v>
      </c>
      <c r="B8" s="105">
        <v>1996</v>
      </c>
      <c r="C8" s="172">
        <f>IF(OR(EMP1T!C8=":",EMP1T!C8=""),":",((EMP1T!C8-EMP1T!C$17)/EMP1T!C$17+1)*100)</f>
        <v>115.25174367916304</v>
      </c>
      <c r="D8" s="172">
        <f>IF(OR(EMP1T!D8=":",EMP1T!D8=""),":",((EMP1T!D8-EMP1T!D$17)/EMP1T!D$17+1)*100)</f>
        <v>121.15729367202262</v>
      </c>
      <c r="E8" s="172">
        <f>IF(OR(EMP1T!E8=":",EMP1T!E8=""),":",((EMP1T!E8-EMP1T!E$17)/EMP1T!E$17+1)*100)</f>
        <v>116.06335792729068</v>
      </c>
      <c r="F8" s="172">
        <f>IF(OR(EMP1T!F8=":",EMP1T!F8=""),":",((EMP1T!F8-EMP1T!F$17)/EMP1T!F$17+1)*100)</f>
        <v>84.226646248085757</v>
      </c>
      <c r="G8" s="172">
        <f>IF(OR(EMP1T!G8=":",EMP1T!G8=""),":",((EMP1T!G8-EMP1T!G$17)/EMP1T!G$17+1)*100)</f>
        <v>71.095880551482793</v>
      </c>
      <c r="H8" s="172">
        <f>IF(OR(EMP1T!H8=":",EMP1T!H8=""),":",((EMP1T!H8-EMP1T!H$17)/EMP1T!H$17+1)*100)</f>
        <v>77.322717409123754</v>
      </c>
      <c r="I8" s="172">
        <f>IF(OR(EMP1T!I8=":",EMP1T!I8=""),":",((EMP1T!I8-EMP1T!I$17)/EMP1T!I$17+1)*100)</f>
        <v>79.050225397140935</v>
      </c>
      <c r="J8" s="172">
        <f>IF(OR(EMP1T!J8=":",EMP1T!J8=""),":",((EMP1T!J8-EMP1T!J$17)/EMP1T!J$17+1)*100)</f>
        <v>75.34508947256036</v>
      </c>
      <c r="K8" s="172">
        <f>IF(OR(EMP1T!K8=":",EMP1T!K8=""),":",((EMP1T!K8-EMP1T!K$17)/EMP1T!K$17+1)*100)</f>
        <v>82.680931319366394</v>
      </c>
      <c r="L8" s="172">
        <f>IF(OR(EMP1T!L8=":",EMP1T!L8=""),":",((EMP1T!L8-EMP1T!L$17)/EMP1T!L$17+1)*100)</f>
        <v>61.701939299354933</v>
      </c>
      <c r="M8" s="172">
        <f>IF(OR(EMP1T!M8=":",EMP1T!M8=""),":",((EMP1T!M8-EMP1T!M$17)/EMP1T!M$17+1)*100)</f>
        <v>79.753999433642491</v>
      </c>
      <c r="N8" s="172">
        <f>IF(OR(EMP1T!N8=":",EMP1T!N8=""),":",((EMP1T!N8-EMP1T!N$17)/EMP1T!N$17+1)*100)</f>
        <v>58.866021778201059</v>
      </c>
      <c r="O8" s="172">
        <f>IF(OR(EMP1T!O8=":",EMP1T!O8=""),":",((EMP1T!O8-EMP1T!O$17)/EMP1T!O$17+1)*100)</f>
        <v>68.073456426911051</v>
      </c>
      <c r="P8" s="172">
        <f>IF(OR(EMP1T!P8=":",EMP1T!P8=""),":",((EMP1T!P8-EMP1T!P$17)/EMP1T!P$17+1)*100)</f>
        <v>78.028387091096334</v>
      </c>
      <c r="Q8" s="172">
        <f>IF(OR(EMP1T!Q8=":",EMP1T!Q8=""),":",((EMP1T!Q8-EMP1T!Q$17)/EMP1T!Q$17+1)*100)</f>
        <v>77.306387507673961</v>
      </c>
      <c r="R8" s="172">
        <f>IF(OR(EMP1T!R8=":",EMP1T!R8=""),":",((EMP1T!R8-EMP1T!R$17)/EMP1T!R$17+1)*100)</f>
        <v>77.058240788465284</v>
      </c>
      <c r="S8" s="172">
        <f>IF(OR(EMP1T!S8=":",EMP1T!S8=""),":",((EMP1T!S8-EMP1T!S$17)/EMP1T!S$17+1)*100)</f>
        <v>76.603987526429606</v>
      </c>
      <c r="T8" s="172">
        <f>IF(OR(EMP1T!T8=":",EMP1T!T8=""),":",((EMP1T!T8-EMP1T!T$17)/EMP1T!T$17+1)*100)</f>
        <v>74.945922541463545</v>
      </c>
      <c r="U8" s="172">
        <f>IF(OR(EMP1T!U8=":",EMP1T!U8=""),":",((EMP1T!U8-EMP1T!U$17)/EMP1T!U$17+1)*100)</f>
        <v>84.003453535442361</v>
      </c>
      <c r="V8" s="172">
        <f>IF(OR(EMP1T!V8=":",EMP1T!V8=""),":",((EMP1T!V8-EMP1T!V$17)/EMP1T!V$17+1)*100)</f>
        <v>31.545741324921138</v>
      </c>
      <c r="W8" s="172"/>
      <c r="X8" s="172"/>
      <c r="Y8" s="172"/>
      <c r="Z8" s="172"/>
      <c r="AA8" s="172"/>
      <c r="AB8" s="172"/>
      <c r="AC8" s="172">
        <f>IF(OR(EMP1T!AC8=":",EMP1T!AC8=""),":",((EMP1T!AC8-EMP1T!AC$17)/EMP1T!AC$17+1)*100)</f>
        <v>81.272239616523763</v>
      </c>
      <c r="AD8" s="172"/>
      <c r="AE8" s="172">
        <f>IF(OR(EMP1T!AE8=":",EMP1T!AE8=""),":",((EMP1T!AE8-EMP1T!AE$17)/EMP1T!AE$17+1)*100)</f>
        <v>115.25174367916304</v>
      </c>
      <c r="AF8" s="172">
        <f>IF(OR(EMP1T!AF8=":",EMP1T!AF8=""),":",((EMP1T!AF8-EMP1T!AF$17)/EMP1T!AF$17+1)*100)</f>
        <v>112.70449592985045</v>
      </c>
      <c r="AG8" s="172">
        <f>IF(OR(EMP1T!AG8=":",EMP1T!AG8=""),":",((EMP1T!AG8-EMP1T!AG$17)/EMP1T!AG$17+1)*100)</f>
        <v>116.06335792729068</v>
      </c>
      <c r="AH8" s="172">
        <f>IF(OR(EMP1T!AH8=":",EMP1T!AH8=""),":",((EMP1T!AH8-EMP1T!AH$17)/EMP1T!AH$17+1)*100)</f>
        <v>77.322717409123754</v>
      </c>
      <c r="AI8" s="172">
        <f>IF(OR(EMP1T!AI8=":",EMP1T!AI8=""),":",((EMP1T!AI8-EMP1T!AI$17)/EMP1T!AI$17+1)*100)</f>
        <v>79.6018379075702</v>
      </c>
      <c r="AJ8" s="172">
        <f>IF(OR(EMP1T!AJ8=":",EMP1T!AJ8=""),":",((EMP1T!AJ8-EMP1T!AJ$17)/EMP1T!AJ$17+1)*100)</f>
        <v>61.701939299354933</v>
      </c>
      <c r="AK8" s="172">
        <f>IF(OR(EMP1T!AK8=":",EMP1T!AK8=""),":",((EMP1T!AK8-EMP1T!AK$17)/EMP1T!AK$17+1)*100)</f>
        <v>79.753999433642491</v>
      </c>
      <c r="AL8" s="172">
        <f>IF(OR(EMP1T!AL8=":",EMP1T!AL8=""),":",((EMP1T!AL8-EMP1T!AL$17)/EMP1T!AL$17+1)*100)</f>
        <v>58.866021778201059</v>
      </c>
      <c r="AM8" s="172">
        <f>IF(OR(EMP1T!AM8=":",EMP1T!AM8=""),":",((EMP1T!AM8-EMP1T!AM$17)/EMP1T!AM$17+1)*100)</f>
        <v>71.222997613138418</v>
      </c>
      <c r="AN8" s="172">
        <f>IF(OR(EMP1T!AN8=":",EMP1T!AN8=""),":",((EMP1T!AN8-EMP1T!AN$17)/EMP1T!AN$17+1)*100)</f>
        <v>77.09088852925575</v>
      </c>
      <c r="AO8" s="172">
        <f>IF(OR(EMP1T!AO8=":",EMP1T!AO8=""),":",((EMP1T!AO8-EMP1T!AO$17)/EMP1T!AO$17+1)*100)</f>
        <v>55.457934846768708</v>
      </c>
      <c r="AP8" s="172"/>
      <c r="AQ8" s="172">
        <f>IF(OR(EMP1T!AQ8=":",EMP1T!AQ8=""),":",((EMP1T!AQ8-EMP1T!AQ$17)/EMP1T!AQ$17+1)*100)</f>
        <v>115.42771694260824</v>
      </c>
      <c r="AR8" s="172">
        <f>IF(OR(EMP1T!AR8=":",EMP1T!AR8=""),":",((EMP1T!AR8-EMP1T!AR$17)/EMP1T!AR$17+1)*100)</f>
        <v>95.469149937481419</v>
      </c>
      <c r="AS8" s="172">
        <f>IF(OR(EMP1T!AS8=":",EMP1T!AS8=""),":",((EMP1T!AS8-EMP1T!AS$17)/EMP1T!AS$17+1)*100)</f>
        <v>74.896295478714421</v>
      </c>
    </row>
    <row r="9" spans="1:45" ht="22.5" customHeight="1">
      <c r="A9" s="77">
        <f t="shared" si="0"/>
        <v>1</v>
      </c>
      <c r="B9" s="105">
        <v>1997</v>
      </c>
      <c r="C9" s="172">
        <f>IF(OR(EMP1T!C9=":",EMP1T!C9=""),":",((EMP1T!C9-EMP1T!C$17)/EMP1T!C$17+1)*100)</f>
        <v>105.20345193984306</v>
      </c>
      <c r="D9" s="172">
        <f>IF(OR(EMP1T!D9=":",EMP1T!D9=""),":",((EMP1T!D9-EMP1T!D$17)/EMP1T!D$17+1)*100)</f>
        <v>106.44951852864777</v>
      </c>
      <c r="E9" s="172">
        <f>IF(OR(EMP1T!E9=":",EMP1T!E9=""),":",((EMP1T!E9-EMP1T!E$17)/EMP1T!E$17+1)*100)</f>
        <v>112.17891638961564</v>
      </c>
      <c r="F9" s="172">
        <f>IF(OR(EMP1T!F9=":",EMP1T!F9=""),":",((EMP1T!F9-EMP1T!F$17)/EMP1T!F$17+1)*100)</f>
        <v>84.226646248085757</v>
      </c>
      <c r="G9" s="172">
        <f>IF(OR(EMP1T!G9=":",EMP1T!G9=""),":",((EMP1T!G9-EMP1T!G$17)/EMP1T!G$17+1)*100)</f>
        <v>72.280811894007499</v>
      </c>
      <c r="H9" s="172">
        <f>IF(OR(EMP1T!H9=":",EMP1T!H9=""),":",((EMP1T!H9-EMP1T!H$17)/EMP1T!H$17+1)*100)</f>
        <v>76.38832861232676</v>
      </c>
      <c r="I9" s="172">
        <f>IF(OR(EMP1T!I9=":",EMP1T!I9=""),":",((EMP1T!I9-EMP1T!I$17)/EMP1T!I$17+1)*100)</f>
        <v>79.93029192726047</v>
      </c>
      <c r="J9" s="172">
        <f>IF(OR(EMP1T!J9=":",EMP1T!J9=""),":",((EMP1T!J9-EMP1T!J$17)/EMP1T!J$17+1)*100)</f>
        <v>77.991901780151096</v>
      </c>
      <c r="K9" s="172">
        <f>IF(OR(EMP1T!K9=":",EMP1T!K9=""),":",((EMP1T!K9-EMP1T!K$17)/EMP1T!K$17+1)*100)</f>
        <v>83.267320903191688</v>
      </c>
      <c r="L9" s="172">
        <f>IF(OR(EMP1T!L9=":",EMP1T!L9=""),":",((EMP1T!L9-EMP1T!L$17)/EMP1T!L$17+1)*100)</f>
        <v>65.38810438615306</v>
      </c>
      <c r="M9" s="172">
        <f>IF(OR(EMP1T!M9=":",EMP1T!M9=""),":",((EMP1T!M9-EMP1T!M$17)/EMP1T!M$17+1)*100)</f>
        <v>82.326806175717664</v>
      </c>
      <c r="N9" s="172">
        <f>IF(OR(EMP1T!N9=":",EMP1T!N9=""),":",((EMP1T!N9-EMP1T!N$17)/EMP1T!N$17+1)*100)</f>
        <v>61.809322867111113</v>
      </c>
      <c r="O9" s="172">
        <f>IF(OR(EMP1T!O9=":",EMP1T!O9=""),":",((EMP1T!O9-EMP1T!O$17)/EMP1T!O$17+1)*100)</f>
        <v>69.934642318237962</v>
      </c>
      <c r="P9" s="172">
        <f>IF(OR(EMP1T!P9=":",EMP1T!P9=""),":",((EMP1T!P9-EMP1T!P$17)/EMP1T!P$17+1)*100)</f>
        <v>79.299750081827341</v>
      </c>
      <c r="Q9" s="172">
        <f>IF(OR(EMP1T!Q9=":",EMP1T!Q9=""),":",((EMP1T!Q9-EMP1T!Q$17)/EMP1T!Q$17+1)*100)</f>
        <v>80.455263907684966</v>
      </c>
      <c r="R9" s="172">
        <f>IF(OR(EMP1T!R9=":",EMP1T!R9=""),":",((EMP1T!R9-EMP1T!R$17)/EMP1T!R$17+1)*100)</f>
        <v>80.501022479003552</v>
      </c>
      <c r="S9" s="172">
        <f>IF(OR(EMP1T!S9=":",EMP1T!S9=""),":",((EMP1T!S9-EMP1T!S$17)/EMP1T!S$17+1)*100)</f>
        <v>79.358288201537192</v>
      </c>
      <c r="T9" s="172">
        <f>IF(OR(EMP1T!T9=":",EMP1T!T9=""),":",((EMP1T!T9-EMP1T!T$17)/EMP1T!T$17+1)*100)</f>
        <v>77.261862823666107</v>
      </c>
      <c r="U9" s="172">
        <f>IF(OR(EMP1T!U9=":",EMP1T!U9=""),":",((EMP1T!U9-EMP1T!U$17)/EMP1T!U$17+1)*100)</f>
        <v>86.038994295879405</v>
      </c>
      <c r="V9" s="172">
        <f>IF(OR(EMP1T!V9=":",EMP1T!V9=""),":",((EMP1T!V9-EMP1T!V$17)/EMP1T!V$17+1)*100)</f>
        <v>34.700315457413247</v>
      </c>
      <c r="W9" s="172"/>
      <c r="X9" s="172"/>
      <c r="Y9" s="172"/>
      <c r="Z9" s="172"/>
      <c r="AA9" s="172"/>
      <c r="AB9" s="172"/>
      <c r="AC9" s="172">
        <f>IF(OR(EMP1T!AC9=":",EMP1T!AC9=""),":",((EMP1T!AC9-EMP1T!AC$17)/EMP1T!AC$17+1)*100)</f>
        <v>81.770577153982174</v>
      </c>
      <c r="AD9" s="172"/>
      <c r="AE9" s="172">
        <f>IF(OR(EMP1T!AE9=":",EMP1T!AE9=""),":",((EMP1T!AE9-EMP1T!AE$17)/EMP1T!AE$17+1)*100)</f>
        <v>105.20345193984306</v>
      </c>
      <c r="AF9" s="172">
        <f>IF(OR(EMP1T!AF9=":",EMP1T!AF9=""),":",((EMP1T!AF9-EMP1T!AF$17)/EMP1T!AF$17+1)*100)</f>
        <v>109.06315452800817</v>
      </c>
      <c r="AG9" s="172">
        <f>IF(OR(EMP1T!AG9=":",EMP1T!AG9=""),":",((EMP1T!AG9-EMP1T!AG$17)/EMP1T!AG$17+1)*100)</f>
        <v>112.17891638961564</v>
      </c>
      <c r="AH9" s="172">
        <f>IF(OR(EMP1T!AH9=":",EMP1T!AH9=""),":",((EMP1T!AH9-EMP1T!AH$17)/EMP1T!AH$17+1)*100)</f>
        <v>76.38832861232676</v>
      </c>
      <c r="AI9" s="172">
        <f>IF(OR(EMP1T!AI9=":",EMP1T!AI9=""),":",((EMP1T!AI9-EMP1T!AI$17)/EMP1T!AI$17+1)*100)</f>
        <v>80.665263857957342</v>
      </c>
      <c r="AJ9" s="172">
        <f>IF(OR(EMP1T!AJ9=":",EMP1T!AJ9=""),":",((EMP1T!AJ9-EMP1T!AJ$17)/EMP1T!AJ$17+1)*100)</f>
        <v>65.38810438615306</v>
      </c>
      <c r="AK9" s="172">
        <f>IF(OR(EMP1T!AK9=":",EMP1T!AK9=""),":",((EMP1T!AK9-EMP1T!AK$17)/EMP1T!AK$17+1)*100)</f>
        <v>82.326806175717664</v>
      </c>
      <c r="AL9" s="172">
        <f>IF(OR(EMP1T!AL9=":",EMP1T!AL9=""),":",((EMP1T!AL9-EMP1T!AL$17)/EMP1T!AL$17+1)*100)</f>
        <v>61.809322867111113</v>
      </c>
      <c r="AM9" s="172">
        <f>IF(OR(EMP1T!AM9=":",EMP1T!AM9=""),":",((EMP1T!AM9-EMP1T!AM$17)/EMP1T!AM$17+1)*100)</f>
        <v>72.897575321980426</v>
      </c>
      <c r="AN9" s="172">
        <f>IF(OR(EMP1T!AN9=":",EMP1T!AN9=""),":",((EMP1T!AN9-EMP1T!AN$17)/EMP1T!AN$17+1)*100)</f>
        <v>80.246530944562295</v>
      </c>
      <c r="AO9" s="172">
        <f>IF(OR(EMP1T!AO9=":",EMP1T!AO9=""),":",((EMP1T!AO9-EMP1T!AO$17)/EMP1T!AO$17+1)*100)</f>
        <v>58.11868741656432</v>
      </c>
      <c r="AP9" s="172"/>
      <c r="AQ9" s="172">
        <f>IF(OR(EMP1T!AQ9=":",EMP1T!AQ9=""),":",((EMP1T!AQ9-EMP1T!AQ$17)/EMP1T!AQ$17+1)*100)</f>
        <v>105.24058216554045</v>
      </c>
      <c r="AR9" s="172">
        <f>IF(OR(EMP1T!AR9=":",EMP1T!AR9=""),":",((EMP1T!AR9-EMP1T!AR$17)/EMP1T!AR$17+1)*100)</f>
        <v>93.223525826634628</v>
      </c>
      <c r="AS9" s="172">
        <f>IF(OR(EMP1T!AS9=":",EMP1T!AS9=""),":",((EMP1T!AS9-EMP1T!AS$17)/EMP1T!AS$17+1)*100)</f>
        <v>76.912069192502344</v>
      </c>
    </row>
    <row r="10" spans="1:45" ht="22.5" customHeight="1">
      <c r="A10" s="77">
        <f t="shared" si="0"/>
        <v>1</v>
      </c>
      <c r="B10" s="105">
        <v>1998</v>
      </c>
      <c r="C10" s="172">
        <f>IF(OR(EMP1T!C10=":",EMP1T!C10=""),":",((EMP1T!C10-EMP1T!C$17)/EMP1T!C$17+1)*100)</f>
        <v>104.11365246294682</v>
      </c>
      <c r="D10" s="172">
        <f>IF(OR(EMP1T!D10=":",EMP1T!D10=""),":",((EMP1T!D10-EMP1T!D$17)/EMP1T!D$17+1)*100)</f>
        <v>106.44951852864777</v>
      </c>
      <c r="E10" s="172">
        <f>IF(OR(EMP1T!E10=":",EMP1T!E10=""),":",((EMP1T!E10-EMP1T!E$17)/EMP1T!E$17+1)*100)</f>
        <v>108.81479398457894</v>
      </c>
      <c r="F10" s="172">
        <f>IF(OR(EMP1T!F10=":",EMP1T!F10=""),":",((EMP1T!F10-EMP1T!F$17)/EMP1T!F$17+1)*100)</f>
        <v>84.226646248085757</v>
      </c>
      <c r="G10" s="172">
        <f>IF(OR(EMP1T!G10=":",EMP1T!G10=""),":",((EMP1T!G10-EMP1T!G$17)/EMP1T!G$17+1)*100)</f>
        <v>80.575331291680499</v>
      </c>
      <c r="H10" s="172">
        <f>IF(OR(EMP1T!H10=":",EMP1T!H10=""),":",((EMP1T!H10-EMP1T!H$17)/EMP1T!H$17+1)*100)</f>
        <v>74.376864351454529</v>
      </c>
      <c r="I10" s="172">
        <f>IF(OR(EMP1T!I10=":",EMP1T!I10=""),":",((EMP1T!I10-EMP1T!I$17)/EMP1T!I$17+1)*100)</f>
        <v>82.479820281431984</v>
      </c>
      <c r="J10" s="172">
        <f>IF(OR(EMP1T!J10=":",EMP1T!J10=""),":",((EMP1T!J10-EMP1T!J$17)/EMP1T!J$17+1)*100)</f>
        <v>80.642540018694817</v>
      </c>
      <c r="K10" s="172">
        <f>IF(OR(EMP1T!K10=":",EMP1T!K10=""),":",((EMP1T!K10-EMP1T!K$17)/EMP1T!K$17+1)*100)</f>
        <v>84.049173681625405</v>
      </c>
      <c r="L10" s="172">
        <f>IF(OR(EMP1T!L10=":",EMP1T!L10=""),":",((EMP1T!L10-EMP1T!L$17)/EMP1T!L$17+1)*100)</f>
        <v>67.066724662561612</v>
      </c>
      <c r="M10" s="172">
        <f>IF(OR(EMP1T!M10=":",EMP1T!M10=""),":",((EMP1T!M10-EMP1T!M$17)/EMP1T!M$17+1)*100)</f>
        <v>85.02037194165689</v>
      </c>
      <c r="N10" s="172">
        <f>IF(OR(EMP1T!N10=":",EMP1T!N10=""),":",((EMP1T!N10-EMP1T!N$17)/EMP1T!N$17+1)*100)</f>
        <v>64.752623956021168</v>
      </c>
      <c r="O10" s="172">
        <f>IF(OR(EMP1T!O10=":",EMP1T!O10=""),":",((EMP1T!O10-EMP1T!O$17)/EMP1T!O$17+1)*100)</f>
        <v>73.233157624798181</v>
      </c>
      <c r="P10" s="172">
        <f>IF(OR(EMP1T!P10=":",EMP1T!P10=""),":",((EMP1T!P10-EMP1T!P$17)/EMP1T!P$17+1)*100)</f>
        <v>80.840337187053791</v>
      </c>
      <c r="Q10" s="172">
        <f>IF(OR(EMP1T!Q10=":",EMP1T!Q10=""),":",((EMP1T!Q10-EMP1T!Q$17)/EMP1T!Q$17+1)*100)</f>
        <v>85.034684908620605</v>
      </c>
      <c r="R10" s="172">
        <f>IF(OR(EMP1T!R10=":",EMP1T!R10=""),":",((EMP1T!R10-EMP1T!R$17)/EMP1T!R$17+1)*100)</f>
        <v>82.121008685944702</v>
      </c>
      <c r="S10" s="172">
        <f>IF(OR(EMP1T!S10=":",EMP1T!S10=""),":",((EMP1T!S10-EMP1T!S$17)/EMP1T!S$17+1)*100)</f>
        <v>81.424013707867886</v>
      </c>
      <c r="T10" s="172">
        <f>IF(OR(EMP1T!T10=":",EMP1T!T10=""),":",((EMP1T!T10-EMP1T!T$17)/EMP1T!T$17+1)*100)</f>
        <v>79.755763157540386</v>
      </c>
      <c r="U10" s="172">
        <f>IF(OR(EMP1T!U10=":",EMP1T!U10=""),":",((EMP1T!U10-EMP1T!U$17)/EMP1T!U$17+1)*100)</f>
        <v>86.290760608822282</v>
      </c>
      <c r="V10" s="172">
        <f>IF(OR(EMP1T!V10=":",EMP1T!V10=""),":",((EMP1T!V10-EMP1T!V$17)/EMP1T!V$17+1)*100)</f>
        <v>38.485804416403788</v>
      </c>
      <c r="W10" s="172"/>
      <c r="X10" s="172"/>
      <c r="Y10" s="172"/>
      <c r="Z10" s="172"/>
      <c r="AA10" s="172"/>
      <c r="AB10" s="172"/>
      <c r="AC10" s="172">
        <f>IF(OR(EMP1T!AC10=":",EMP1T!AC10=""),":",((EMP1T!AC10-EMP1T!AC$17)/EMP1T!AC$17+1)*100)</f>
        <v>83.054023652654223</v>
      </c>
      <c r="AD10" s="172"/>
      <c r="AE10" s="172">
        <f>IF(OR(EMP1T!AE10=":",EMP1T!AE10=""),":",((EMP1T!AE10-EMP1T!AE$17)/EMP1T!AE$17+1)*100)</f>
        <v>104.11365246294682</v>
      </c>
      <c r="AF10" s="172">
        <f>IF(OR(EMP1T!AF10=":",EMP1T!AF10=""),":",((EMP1T!AF10-EMP1T!AF$17)/EMP1T!AF$17+1)*100)</f>
        <v>106.4756884182332</v>
      </c>
      <c r="AG10" s="172">
        <f>IF(OR(EMP1T!AG10=":",EMP1T!AG10=""),":",((EMP1T!AG10-EMP1T!AG$17)/EMP1T!AG$17+1)*100)</f>
        <v>108.81479398457894</v>
      </c>
      <c r="AH10" s="172">
        <f>IF(OR(EMP1T!AH10=":",EMP1T!AH10=""),":",((EMP1T!AH10-EMP1T!AH$17)/EMP1T!AH$17+1)*100)</f>
        <v>74.376864351454529</v>
      </c>
      <c r="AI10" s="172">
        <f>IF(OR(EMP1T!AI10=":",EMP1T!AI10=""),":",((EMP1T!AI10-EMP1T!AI$17)/EMP1T!AI$17+1)*100)</f>
        <v>82.681615816804893</v>
      </c>
      <c r="AJ10" s="172">
        <f>IF(OR(EMP1T!AJ10=":",EMP1T!AJ10=""),":",((EMP1T!AJ10-EMP1T!AJ$17)/EMP1T!AJ$17+1)*100)</f>
        <v>67.066724662561612</v>
      </c>
      <c r="AK10" s="172">
        <f>IF(OR(EMP1T!AK10=":",EMP1T!AK10=""),":",((EMP1T!AK10-EMP1T!AK$17)/EMP1T!AK$17+1)*100)</f>
        <v>85.02037194165689</v>
      </c>
      <c r="AL10" s="172">
        <f>IF(OR(EMP1T!AL10=":",EMP1T!AL10=""),":",((EMP1T!AL10-EMP1T!AL$17)/EMP1T!AL$17+1)*100)</f>
        <v>64.752623956021168</v>
      </c>
      <c r="AM10" s="172">
        <f>IF(OR(EMP1T!AM10=":",EMP1T!AM10=""),":",((EMP1T!AM10-EMP1T!AM$17)/EMP1T!AM$17+1)*100)</f>
        <v>75.639917264877681</v>
      </c>
      <c r="AN10" s="172">
        <f>IF(OR(EMP1T!AN10=":",EMP1T!AN10=""),":",((EMP1T!AN10-EMP1T!AN$17)/EMP1T!AN$17+1)*100)</f>
        <v>83.443686112678336</v>
      </c>
      <c r="AO10" s="172">
        <f>IF(OR(EMP1T!AO10=":",EMP1T!AO10=""),":",((EMP1T!AO10-EMP1T!AO$17)/EMP1T!AO$17+1)*100)</f>
        <v>60.598041211298849</v>
      </c>
      <c r="AP10" s="172"/>
      <c r="AQ10" s="172">
        <f>IF(OR(EMP1T!AQ10=":",EMP1T!AQ10=""),":",((EMP1T!AQ10-EMP1T!AQ$17)/EMP1T!AQ$17+1)*100)</f>
        <v>104.18325647528255</v>
      </c>
      <c r="AR10" s="172">
        <f>IF(OR(EMP1T!AR10=":",EMP1T!AR10=""),":",((EMP1T!AR10-EMP1T!AR$17)/EMP1T!AR$17+1)*100)</f>
        <v>90.896482373400545</v>
      </c>
      <c r="AS10" s="172">
        <f>IF(OR(EMP1T!AS10=":",EMP1T!AS10=""),":",((EMP1T!AS10-EMP1T!AS$17)/EMP1T!AS$17+1)*100)</f>
        <v>79.374034768307126</v>
      </c>
    </row>
    <row r="11" spans="1:45" ht="22.5" customHeight="1">
      <c r="A11" s="77">
        <f t="shared" si="0"/>
        <v>1</v>
      </c>
      <c r="B11" s="105">
        <v>1999</v>
      </c>
      <c r="C11" s="172">
        <f>IF(OR(EMP1T!C11=":",EMP1T!C11=""),":",((EMP1T!C11-EMP1T!C$17)/EMP1T!C$17+1)*100)</f>
        <v>102.47895324760243</v>
      </c>
      <c r="D11" s="172">
        <f>IF(OR(EMP1T!D11=":",EMP1T!D11=""),":",((EMP1T!D11-EMP1T!D$17)/EMP1T!D$17+1)*100)</f>
        <v>106.44951852864777</v>
      </c>
      <c r="E11" s="172">
        <f>IF(OR(EMP1T!E11=":",EMP1T!E11=""),":",((EMP1T!E11-EMP1T!E$17)/EMP1T!E$17+1)*100)</f>
        <v>104.30961593664864</v>
      </c>
      <c r="F11" s="172">
        <f>IF(OR(EMP1T!F11=":",EMP1T!F11=""),":",((EMP1T!F11-EMP1T!F$17)/EMP1T!F$17+1)*100)</f>
        <v>84.226646248085757</v>
      </c>
      <c r="G11" s="172">
        <f>IF(OR(EMP1T!G11=":",EMP1T!G11=""),":",((EMP1T!G11-EMP1T!G$17)/EMP1T!G$17+1)*100)</f>
        <v>80.575331291680499</v>
      </c>
      <c r="H11" s="172">
        <f>IF(OR(EMP1T!H11=":",EMP1T!H11=""),":",((EMP1T!H11-EMP1T!H$17)/EMP1T!H$17+1)*100)</f>
        <v>74.64258353374052</v>
      </c>
      <c r="I11" s="172">
        <f>IF(OR(EMP1T!I11=":",EMP1T!I11=""),":",((EMP1T!I11-EMP1T!I$17)/EMP1T!I$17+1)*100)</f>
        <v>82.929594019488775</v>
      </c>
      <c r="J11" s="172">
        <f>IF(OR(EMP1T!J11=":",EMP1T!J11=""),":",((EMP1T!J11-EMP1T!J$17)/EMP1T!J$17+1)*100)</f>
        <v>83.432036832772056</v>
      </c>
      <c r="K11" s="172">
        <f>IF(OR(EMP1T!K11=":",EMP1T!K11=""),":",((EMP1T!K11-EMP1T!K$17)/EMP1T!K$17+1)*100)</f>
        <v>88.479672759416516</v>
      </c>
      <c r="L11" s="172">
        <f>IF(OR(EMP1T!L11=":",EMP1T!L11=""),":",((EMP1T!L11-EMP1T!L$17)/EMP1T!L$17+1)*100)</f>
        <v>70.986588526085299</v>
      </c>
      <c r="M11" s="172">
        <f>IF(OR(EMP1T!M11=":",EMP1T!M11=""),":",((EMP1T!M11-EMP1T!M$17)/EMP1T!M$17+1)*100)</f>
        <v>94.50036913095326</v>
      </c>
      <c r="N11" s="172">
        <f>IF(OR(EMP1T!N11=":",EMP1T!N11=""),":",((EMP1T!N11-EMP1T!N$17)/EMP1T!N$17+1)*100)</f>
        <v>64.752623956021168</v>
      </c>
      <c r="O11" s="172">
        <f>IF(OR(EMP1T!O11=":",EMP1T!O11=""),":",((EMP1T!O11-EMP1T!O$17)/EMP1T!O$17+1)*100)</f>
        <v>75.222156630291977</v>
      </c>
      <c r="P11" s="172">
        <f>IF(OR(EMP1T!P11=":",EMP1T!P11=""),":",((EMP1T!P11-EMP1T!P$17)/EMP1T!P$17+1)*100)</f>
        <v>81.671437063796247</v>
      </c>
      <c r="Q11" s="172">
        <f>IF(OR(EMP1T!Q11=":",EMP1T!Q11=""),":",((EMP1T!Q11-EMP1T!Q$17)/EMP1T!Q$17+1)*100)</f>
        <v>87.612256988489733</v>
      </c>
      <c r="R11" s="172">
        <f>IF(OR(EMP1T!R11=":",EMP1T!R11=""),":",((EMP1T!R11-EMP1T!R$17)/EMP1T!R$17+1)*100)</f>
        <v>84.480290197203729</v>
      </c>
      <c r="S11" s="172">
        <f>IF(OR(EMP1T!S11=":",EMP1T!S11=""),":",((EMP1T!S11-EMP1T!S$17)/EMP1T!S$17+1)*100)</f>
        <v>83.489739214198565</v>
      </c>
      <c r="T11" s="172">
        <f>IF(OR(EMP1T!T11=":",EMP1T!T11=""),":",((EMP1T!T11-EMP1T!T$17)/EMP1T!T$17+1)*100)</f>
        <v>83.048024113467108</v>
      </c>
      <c r="U11" s="172">
        <f>IF(OR(EMP1T!U11=":",EMP1T!U11=""),":",((EMP1T!U11-EMP1T!U$17)/EMP1T!U$17+1)*100)</f>
        <v>88.578128564605905</v>
      </c>
      <c r="V11" s="172">
        <f>IF(OR(EMP1T!V11=":",EMP1T!V11=""),":",((EMP1T!V11-EMP1T!V$17)/EMP1T!V$17+1)*100)</f>
        <v>42.113564668769719</v>
      </c>
      <c r="W11" s="172"/>
      <c r="X11" s="172"/>
      <c r="Y11" s="172"/>
      <c r="Z11" s="172"/>
      <c r="AA11" s="172"/>
      <c r="AB11" s="172"/>
      <c r="AC11" s="172">
        <f>IF(OR(EMP1T!AC11=":",EMP1T!AC11=""),":",((EMP1T!AC11-EMP1T!AC$17)/EMP1T!AC$17+1)*100)</f>
        <v>84.587682821691217</v>
      </c>
      <c r="AD11" s="172"/>
      <c r="AE11" s="172">
        <f>IF(OR(EMP1T!AE11=":",EMP1T!AE11=""),":",((EMP1T!AE11-EMP1T!AE$17)/EMP1T!AE$17+1)*100)</f>
        <v>102.47895324760243</v>
      </c>
      <c r="AF11" s="172">
        <f>IF(OR(EMP1T!AF11=":",EMP1T!AF11=""),":",((EMP1T!AF11-EMP1T!AF$17)/EMP1T!AF$17+1)*100)</f>
        <v>102.4213111274078</v>
      </c>
      <c r="AG11" s="172">
        <f>IF(OR(EMP1T!AG11=":",EMP1T!AG11=""),":",((EMP1T!AG11-EMP1T!AG$17)/EMP1T!AG$17+1)*100)</f>
        <v>104.30961593664864</v>
      </c>
      <c r="AH11" s="172">
        <f>IF(OR(EMP1T!AH11=":",EMP1T!AH11=""),":",((EMP1T!AH11-EMP1T!AH$17)/EMP1T!AH$17+1)*100)</f>
        <v>74.64258353374052</v>
      </c>
      <c r="AI11" s="172">
        <f>IF(OR(EMP1T!AI11=":",EMP1T!AI11=""),":",((EMP1T!AI11-EMP1T!AI$17)/EMP1T!AI$17+1)*100)</f>
        <v>84.731052572061884</v>
      </c>
      <c r="AJ11" s="172">
        <f>IF(OR(EMP1T!AJ11=":",EMP1T!AJ11=""),":",((EMP1T!AJ11-EMP1T!AJ$17)/EMP1T!AJ$17+1)*100)</f>
        <v>70.986588526085299</v>
      </c>
      <c r="AK11" s="172">
        <f>IF(OR(EMP1T!AK11=":",EMP1T!AK11=""),":",((EMP1T!AK11-EMP1T!AK$17)/EMP1T!AK$17+1)*100)</f>
        <v>94.50036913095326</v>
      </c>
      <c r="AL11" s="172">
        <f>IF(OR(EMP1T!AL11=":",EMP1T!AL11=""),":",((EMP1T!AL11-EMP1T!AL$17)/EMP1T!AL$17+1)*100)</f>
        <v>64.752623956021168</v>
      </c>
      <c r="AM11" s="172">
        <f>IF(OR(EMP1T!AM11=":",EMP1T!AM11=""),":",((EMP1T!AM11-EMP1T!AM$17)/EMP1T!AM$17+1)*100)</f>
        <v>77.262580118114883</v>
      </c>
      <c r="AN11" s="172">
        <f>IF(OR(EMP1T!AN11=":",EMP1T!AN11=""),":",((EMP1T!AN11-EMP1T!AN$17)/EMP1T!AN$17+1)*100)</f>
        <v>85.853170119508178</v>
      </c>
      <c r="AO11" s="172">
        <f>IF(OR(EMP1T!AO11=":",EMP1T!AO11=""),":",((EMP1T!AO11-EMP1T!AO$17)/EMP1T!AO$17+1)*100)</f>
        <v>63.759193179081606</v>
      </c>
      <c r="AP11" s="172"/>
      <c r="AQ11" s="172">
        <f>IF(OR(EMP1T!AQ11=":",EMP1T!AQ11=""),":",((EMP1T!AQ11-EMP1T!AQ$17)/EMP1T!AQ$17+1)*100)</f>
        <v>102.59726793989572</v>
      </c>
      <c r="AR11" s="172">
        <f>IF(OR(EMP1T!AR11=":",EMP1T!AR11=""),":",((EMP1T!AR11-EMP1T!AR$17)/EMP1T!AR$17+1)*100)</f>
        <v>88.908898186122627</v>
      </c>
      <c r="AS11" s="172">
        <f>IF(OR(EMP1T!AS11=":",EMP1T!AS11=""),":",((EMP1T!AS11-EMP1T!AS$17)/EMP1T!AS$17+1)*100)</f>
        <v>82.115494402917037</v>
      </c>
    </row>
    <row r="12" spans="1:45" ht="22.5" customHeight="1">
      <c r="A12" s="77">
        <f t="shared" si="0"/>
        <v>1</v>
      </c>
      <c r="B12" s="105">
        <v>2000</v>
      </c>
      <c r="C12" s="172">
        <f>IF(OR(EMP1T!C12=":",EMP1T!C12=""),":",((EMP1T!C12-EMP1T!C$17)/EMP1T!C$17+1)*100)</f>
        <v>102.77353966870095</v>
      </c>
      <c r="D12" s="172">
        <f>IF(OR(EMP1T!D12=":",EMP1T!D12=""),":",((EMP1T!D12-EMP1T!D$17)/EMP1T!D$17+1)*100)</f>
        <v>106.38589598764131</v>
      </c>
      <c r="E12" s="172">
        <f>IF(OR(EMP1T!E12=":",EMP1T!E12=""),":",((EMP1T!E12-EMP1T!E$17)/EMP1T!E$17+1)*100)</f>
        <v>100.40039296311609</v>
      </c>
      <c r="F12" s="172">
        <f>IF(OR(EMP1T!F12=":",EMP1T!F12=""),":",((EMP1T!F12-EMP1T!F$17)/EMP1T!F$17+1)*100)</f>
        <v>84.226646248085757</v>
      </c>
      <c r="G12" s="172">
        <f>IF(OR(EMP1T!G12=":",EMP1T!G12=""),":",((EMP1T!G12-EMP1T!G$17)/EMP1T!G$17+1)*100)</f>
        <v>80.525098552290515</v>
      </c>
      <c r="H12" s="172">
        <f>IF(OR(EMP1T!H12=":",EMP1T!H12=""),":",((EMP1T!H12-EMP1T!H$17)/EMP1T!H$17+1)*100)</f>
        <v>74.207822459067003</v>
      </c>
      <c r="I12" s="172">
        <f>IF(OR(EMP1T!I12=":",EMP1T!I12=""),":",((EMP1T!I12-EMP1T!I$17)/EMP1T!I$17+1)*100)</f>
        <v>84.8776215616749</v>
      </c>
      <c r="J12" s="172">
        <f>IF(OR(EMP1T!J12=":",EMP1T!J12=""),":",((EMP1T!J12-EMP1T!J$17)/EMP1T!J$17+1)*100)</f>
        <v>85.795045915718404</v>
      </c>
      <c r="K12" s="172">
        <f>IF(OR(EMP1T!K12=":",EMP1T!K12=""),":",((EMP1T!K12-EMP1T!K$17)/EMP1T!K$17+1)*100)</f>
        <v>92.258627855179498</v>
      </c>
      <c r="L12" s="172">
        <f>IF(OR(EMP1T!L12=":",EMP1T!L12=""),":",((EMP1T!L12-EMP1T!L$17)/EMP1T!L$17+1)*100)</f>
        <v>75.092401638720347</v>
      </c>
      <c r="M12" s="172">
        <f>IF(OR(EMP1T!M12=":",EMP1T!M12=""),":",((EMP1T!M12-EMP1T!M$17)/EMP1T!M$17+1)*100)</f>
        <v>99.917880478683145</v>
      </c>
      <c r="N12" s="172">
        <f>IF(OR(EMP1T!N12=":",EMP1T!N12=""),":",((EMP1T!N12-EMP1T!N$17)/EMP1T!N$17+1)*100)</f>
        <v>66.871821032183661</v>
      </c>
      <c r="O12" s="172">
        <f>IF(OR(EMP1T!O12=":",EMP1T!O12=""),":",((EMP1T!O12-EMP1T!O$17)/EMP1T!O$17+1)*100)</f>
        <v>78.081169979153998</v>
      </c>
      <c r="P12" s="172">
        <f>IF(OR(EMP1T!P12=":",EMP1T!P12=""),":",((EMP1T!P12-EMP1T!P$17)/EMP1T!P$17+1)*100)</f>
        <v>82.257443673492659</v>
      </c>
      <c r="Q12" s="172">
        <f>IF(OR(EMP1T!Q12=":",EMP1T!Q12=""),":",((EMP1T!Q12-EMP1T!Q$17)/EMP1T!Q$17+1)*100)</f>
        <v>89.902367613540875</v>
      </c>
      <c r="R12" s="172">
        <f>IF(OR(EMP1T!R12=":",EMP1T!R12=""),":",((EMP1T!R12-EMP1T!R$17)/EMP1T!R$17+1)*100)</f>
        <v>84.993399507956497</v>
      </c>
      <c r="S12" s="172">
        <f>IF(OR(EMP1T!S12=":",EMP1T!S12=""),":",((EMP1T!S12-EMP1T!S$17)/EMP1T!S$17+1)*100)</f>
        <v>82.629020253227452</v>
      </c>
      <c r="T12" s="172">
        <f>IF(OR(EMP1T!T12=":",EMP1T!T12=""),":",((EMP1T!T12-EMP1T!T$17)/EMP1T!T$17+1)*100)</f>
        <v>84.753784459462778</v>
      </c>
      <c r="U12" s="172">
        <f>IF(OR(EMP1T!U12=":",EMP1T!U12=""),":",((EMP1T!U12-EMP1T!U$17)/EMP1T!U$17+1)*100)</f>
        <v>86.599034395904965</v>
      </c>
      <c r="V12" s="172">
        <f>IF(OR(EMP1T!V12=":",EMP1T!V12=""),":",((EMP1T!V12-EMP1T!V$17)/EMP1T!V$17+1)*100)</f>
        <v>48.580441640378545</v>
      </c>
      <c r="W12" s="172"/>
      <c r="X12" s="172"/>
      <c r="Y12" s="172"/>
      <c r="Z12" s="172"/>
      <c r="AA12" s="172"/>
      <c r="AB12" s="172"/>
      <c r="AC12" s="172">
        <f>IF(OR(EMP1T!AC12=":",EMP1T!AC12=""),":",((EMP1T!AC12-EMP1T!AC$17)/EMP1T!AC$17+1)*100)</f>
        <v>85.98734400479529</v>
      </c>
      <c r="AD12" s="172"/>
      <c r="AE12" s="172">
        <f>IF(OR(EMP1T!AE12=":",EMP1T!AE12=""),":",((EMP1T!AE12-EMP1T!AE$17)/EMP1T!AE$17+1)*100)</f>
        <v>102.77353966870095</v>
      </c>
      <c r="AF12" s="172">
        <f>IF(OR(EMP1T!AF12=":",EMP1T!AF12=""),":",((EMP1T!AF12-EMP1T!AF$17)/EMP1T!AF$17+1)*100)</f>
        <v>98.89968936840738</v>
      </c>
      <c r="AG12" s="172">
        <f>IF(OR(EMP1T!AG12=":",EMP1T!AG12=""),":",((EMP1T!AG12-EMP1T!AG$17)/EMP1T!AG$17+1)*100)</f>
        <v>100.40039296311609</v>
      </c>
      <c r="AH12" s="172">
        <f>IF(OR(EMP1T!AH12=":",EMP1T!AH12=""),":",((EMP1T!AH12-EMP1T!AH$17)/EMP1T!AH$17+1)*100)</f>
        <v>74.207822459067003</v>
      </c>
      <c r="AI12" s="172">
        <f>IF(OR(EMP1T!AI12=":",EMP1T!AI12=""),":",((EMP1T!AI12-EMP1T!AI$17)/EMP1T!AI$17+1)*100)</f>
        <v>87.312097199853838</v>
      </c>
      <c r="AJ12" s="172">
        <f>IF(OR(EMP1T!AJ12=":",EMP1T!AJ12=""),":",((EMP1T!AJ12-EMP1T!AJ$17)/EMP1T!AJ$17+1)*100)</f>
        <v>75.092401638720347</v>
      </c>
      <c r="AK12" s="172">
        <f>IF(OR(EMP1T!AK12=":",EMP1T!AK12=""),":",((EMP1T!AK12-EMP1T!AK$17)/EMP1T!AK$17+1)*100)</f>
        <v>99.917880478683145</v>
      </c>
      <c r="AL12" s="172">
        <f>IF(OR(EMP1T!AL12=":",EMP1T!AL12=""),":",((EMP1T!AL12-EMP1T!AL$17)/EMP1T!AL$17+1)*100)</f>
        <v>66.871821032183661</v>
      </c>
      <c r="AM12" s="172">
        <f>IF(OR(EMP1T!AM12=":",EMP1T!AM12=""),":",((EMP1T!AM12-EMP1T!AM$17)/EMP1T!AM$17+1)*100)</f>
        <v>79.402459543992379</v>
      </c>
      <c r="AN12" s="172">
        <f>IF(OR(EMP1T!AN12=":",EMP1T!AN12=""),":",((EMP1T!AN12-EMP1T!AN$17)/EMP1T!AN$17+1)*100)</f>
        <v>86.980755979142572</v>
      </c>
      <c r="AO12" s="172">
        <f>IF(OR(EMP1T!AO12=":",EMP1T!AO12=""),":",((EMP1T!AO12-EMP1T!AO$17)/EMP1T!AO$17+1)*100)</f>
        <v>66.791742343020061</v>
      </c>
      <c r="AP12" s="172"/>
      <c r="AQ12" s="172">
        <f>IF(OR(EMP1T!AQ12=":",EMP1T!AQ12=""),":",((EMP1T!AQ12-EMP1T!AQ$17)/EMP1T!AQ$17+1)*100)</f>
        <v>102.88118046946286</v>
      </c>
      <c r="AR12" s="172">
        <f>IF(OR(EMP1T!AR12=":",EMP1T!AR12=""),":",((EMP1T!AR12-EMP1T!AR$17)/EMP1T!AR$17+1)*100)</f>
        <v>86.859921960030846</v>
      </c>
      <c r="AS12" s="172">
        <f>IF(OR(EMP1T!AS12=":",EMP1T!AS12=""),":",((EMP1T!AS12-EMP1T!AS$17)/EMP1T!AS$17+1)*100)</f>
        <v>84.562649637993275</v>
      </c>
    </row>
    <row r="13" spans="1:45" ht="22.5" customHeight="1">
      <c r="A13" s="77">
        <f t="shared" si="0"/>
        <v>1</v>
      </c>
      <c r="B13" s="105">
        <v>2001</v>
      </c>
      <c r="C13" s="172">
        <f>IF(OR(EMP1T!C13=":",EMP1T!C13=""),":",((EMP1T!C13-EMP1T!C$17)/EMP1T!C$17+1)*100)</f>
        <v>99.531386224934622</v>
      </c>
      <c r="D13" s="172">
        <f>IF(OR(EMP1T!D13=":",EMP1T!D13=""),":",((EMP1T!D13-EMP1T!D$17)/EMP1T!D$17+1)*100)</f>
        <v>104.29610239970921</v>
      </c>
      <c r="E13" s="172">
        <f>IF(OR(EMP1T!E13=":",EMP1T!E13=""),":",((EMP1T!E13-EMP1T!E$17)/EMP1T!E$17+1)*100)</f>
        <v>95.881436500293333</v>
      </c>
      <c r="F13" s="172">
        <f>IF(OR(EMP1T!F13=":",EMP1T!F13=""),":",((EMP1T!F13-EMP1T!F$17)/EMP1T!F$17+1)*100)</f>
        <v>84.226646248085757</v>
      </c>
      <c r="G13" s="172">
        <f>IF(OR(EMP1T!G13=":",EMP1T!G13=""),":",((EMP1T!G13-EMP1T!G$17)/EMP1T!G$17+1)*100)</f>
        <v>83.78207747939588</v>
      </c>
      <c r="H13" s="172">
        <f>IF(OR(EMP1T!H13=":",EMP1T!H13=""),":",((EMP1T!H13-EMP1T!H$17)/EMP1T!H$17+1)*100)</f>
        <v>77.366279003396187</v>
      </c>
      <c r="I13" s="172">
        <f>IF(OR(EMP1T!I13=":",EMP1T!I13=""),":",((EMP1T!I13-EMP1T!I$17)/EMP1T!I$17+1)*100)</f>
        <v>87.550270840915829</v>
      </c>
      <c r="J13" s="172">
        <f>IF(OR(EMP1T!J13=":",EMP1T!J13=""),":",((EMP1T!J13-EMP1T!J$17)/EMP1T!J$17+1)*100)</f>
        <v>88.624849318820097</v>
      </c>
      <c r="K13" s="172">
        <f>IF(OR(EMP1T!K13=":",EMP1T!K13=""),":",((EMP1T!K13-EMP1T!K$17)/EMP1T!K$17+1)*100)</f>
        <v>93.244649105600686</v>
      </c>
      <c r="L13" s="172">
        <f>IF(OR(EMP1T!L13=":",EMP1T!L13=""),":",((EMP1T!L13-EMP1T!L$17)/EMP1T!L$17+1)*100)</f>
        <v>80.606974021295798</v>
      </c>
      <c r="M13" s="172">
        <f>IF(OR(EMP1T!M13=":",EMP1T!M13=""),":",((EMP1T!M13-EMP1T!M$17)/EMP1T!M$17+1)*100)</f>
        <v>97.757838975052493</v>
      </c>
      <c r="N13" s="172">
        <f>IF(OR(EMP1T!N13=":",EMP1T!N13=""),":",((EMP1T!N13-EMP1T!N$17)/EMP1T!N$17+1)*100)</f>
        <v>72.976775046288083</v>
      </c>
      <c r="O13" s="172">
        <f>IF(OR(EMP1T!O13=":",EMP1T!O13=""),":",((EMP1T!O13-EMP1T!O$17)/EMP1T!O$17+1)*100)</f>
        <v>81.39155210268602</v>
      </c>
      <c r="P13" s="172">
        <f>IF(OR(EMP1T!P13=":",EMP1T!P13=""),":",((EMP1T!P13-EMP1T!P$17)/EMP1T!P$17+1)*100)</f>
        <v>86.475625850762597</v>
      </c>
      <c r="Q13" s="172">
        <f>IF(OR(EMP1T!Q13=":",EMP1T!Q13=""),":",((EMP1T!Q13-EMP1T!Q$17)/EMP1T!Q$17+1)*100)</f>
        <v>92.648440435389617</v>
      </c>
      <c r="R13" s="172">
        <f>IF(OR(EMP1T!R13=":",EMP1T!R13=""),":",((EMP1T!R13-EMP1T!R$17)/EMP1T!R$17+1)*100)</f>
        <v>87.481548754420601</v>
      </c>
      <c r="S13" s="172">
        <f>IF(OR(EMP1T!S13=":",EMP1T!S13=""),":",((EMP1T!S13-EMP1T!S$17)/EMP1T!S$17+1)*100)</f>
        <v>85.943254604421924</v>
      </c>
      <c r="T13" s="172">
        <f>IF(OR(EMP1T!T13=":",EMP1T!T13=""),":",((EMP1T!T13-EMP1T!T$17)/EMP1T!T$17+1)*100)</f>
        <v>90.999371265585751</v>
      </c>
      <c r="U13" s="172">
        <f>IF(OR(EMP1T!U13=":",EMP1T!U13=""),":",((EMP1T!U13-EMP1T!U$17)/EMP1T!U$17+1)*100)</f>
        <v>89.486824442092939</v>
      </c>
      <c r="V13" s="172">
        <f>IF(OR(EMP1T!V13=":",EMP1T!V13=""),":",((EMP1T!V13-EMP1T!V$17)/EMP1T!V$17+1)*100)</f>
        <v>58.675078864353317</v>
      </c>
      <c r="W13" s="172"/>
      <c r="X13" s="172"/>
      <c r="Y13" s="172"/>
      <c r="Z13" s="172"/>
      <c r="AA13" s="172"/>
      <c r="AB13" s="172"/>
      <c r="AC13" s="172">
        <f>IF(OR(EMP1T!AC13=":",EMP1T!AC13=""),":",((EMP1T!AC13-EMP1T!AC$17)/EMP1T!AC$17+1)*100)</f>
        <v>87.845197446663775</v>
      </c>
      <c r="AD13" s="172"/>
      <c r="AE13" s="172">
        <f>IF(OR(EMP1T!AE13=":",EMP1T!AE13=""),":",((EMP1T!AE13-EMP1T!AE$17)/EMP1T!AE$17+1)*100)</f>
        <v>99.531386224934622</v>
      </c>
      <c r="AF13" s="172">
        <f>IF(OR(EMP1T!AF13=":",EMP1T!AF13=""),":",((EMP1T!AF13-EMP1T!AF$17)/EMP1T!AF$17+1)*100)</f>
        <v>94.976080295829021</v>
      </c>
      <c r="AG13" s="172">
        <f>IF(OR(EMP1T!AG13=":",EMP1T!AG13=""),":",((EMP1T!AG13-EMP1T!AG$17)/EMP1T!AG$17+1)*100)</f>
        <v>95.881436500293333</v>
      </c>
      <c r="AH13" s="172">
        <f>IF(OR(EMP1T!AH13=":",EMP1T!AH13=""),":",((EMP1T!AH13-EMP1T!AH$17)/EMP1T!AH$17+1)*100)</f>
        <v>77.366279003396187</v>
      </c>
      <c r="AI13" s="172">
        <f>IF(OR(EMP1T!AI13=":",EMP1T!AI13=""),":",((EMP1T!AI13-EMP1T!AI$17)/EMP1T!AI$17+1)*100)</f>
        <v>89.4854457290472</v>
      </c>
      <c r="AJ13" s="172">
        <f>IF(OR(EMP1T!AJ13=":",EMP1T!AJ13=""),":",((EMP1T!AJ13-EMP1T!AJ$17)/EMP1T!AJ$17+1)*100)</f>
        <v>80.606974021295798</v>
      </c>
      <c r="AK13" s="172">
        <f>IF(OR(EMP1T!AK13=":",EMP1T!AK13=""),":",((EMP1T!AK13-EMP1T!AK$17)/EMP1T!AK$17+1)*100)</f>
        <v>97.757838975052493</v>
      </c>
      <c r="AL13" s="172">
        <f>IF(OR(EMP1T!AL13=":",EMP1T!AL13=""),":",((EMP1T!AL13-EMP1T!AL$17)/EMP1T!AL$17+1)*100)</f>
        <v>72.976775046288083</v>
      </c>
      <c r="AM13" s="172">
        <f>IF(OR(EMP1T!AM13=":",EMP1T!AM13=""),":",((EMP1T!AM13-EMP1T!AM$17)/EMP1T!AM$17+1)*100)</f>
        <v>83.000051468833533</v>
      </c>
      <c r="AN13" s="172">
        <f>IF(OR(EMP1T!AN13=":",EMP1T!AN13=""),":",((EMP1T!AN13-EMP1T!AN$17)/EMP1T!AN$17+1)*100)</f>
        <v>89.765843324946971</v>
      </c>
      <c r="AO13" s="172">
        <f>IF(OR(EMP1T!AO13=":",EMP1T!AO13=""),":",((EMP1T!AO13-EMP1T!AO$17)/EMP1T!AO$17+1)*100)</f>
        <v>73.995775683833045</v>
      </c>
      <c r="AP13" s="172"/>
      <c r="AQ13" s="172">
        <f>IF(OR(EMP1T!AQ13=":",EMP1T!AQ13=""),":",((EMP1T!AQ13-EMP1T!AQ$17)/EMP1T!AQ$17+1)*100)</f>
        <v>99.673364983166962</v>
      </c>
      <c r="AR13" s="172">
        <f>IF(OR(EMP1T!AR13=":",EMP1T!AR13=""),":",((EMP1T!AR13-EMP1T!AR$17)/EMP1T!AR$17+1)*100)</f>
        <v>86.360077395707052</v>
      </c>
      <c r="AS13" s="172">
        <f>IF(OR(EMP1T!AS13=":",EMP1T!AS13=""),":",((EMP1T!AS13-EMP1T!AS$17)/EMP1T!AS$17+1)*100)</f>
        <v>87.437018790418335</v>
      </c>
    </row>
    <row r="14" spans="1:45" ht="22.5" customHeight="1">
      <c r="A14" s="77">
        <f t="shared" si="0"/>
        <v>1</v>
      </c>
      <c r="B14" s="105">
        <v>2002</v>
      </c>
      <c r="C14" s="172">
        <f>IF(OR(EMP1T!C14=":",EMP1T!C14=""),":",((EMP1T!C14-EMP1T!C$17)/EMP1T!C$17+1)*100)</f>
        <v>109.6174803836094</v>
      </c>
      <c r="D14" s="172">
        <f>IF(OR(EMP1T!D14=":",EMP1T!D14=""),":",((EMP1T!D14-EMP1T!D$17)/EMP1T!D$17+1)*100)</f>
        <v>104.11866362810791</v>
      </c>
      <c r="E14" s="172">
        <f>IF(OR(EMP1T!E14=":",EMP1T!E14=""),":",((EMP1T!E14-EMP1T!E$17)/EMP1T!E$17+1)*100)</f>
        <v>94.193443451611785</v>
      </c>
      <c r="F14" s="172">
        <f>IF(OR(EMP1T!F14=":",EMP1T!F14=""),":",((EMP1T!F14-EMP1T!F$17)/EMP1T!F$17+1)*100)</f>
        <v>84.226646248085757</v>
      </c>
      <c r="G14" s="172">
        <f>IF(OR(EMP1T!G14=":",EMP1T!G14=""),":",((EMP1T!G14-EMP1T!G$17)/EMP1T!G$17+1)*100)</f>
        <v>83.893908978260924</v>
      </c>
      <c r="H14" s="172">
        <f>IF(OR(EMP1T!H14=":",EMP1T!H14=""),":",((EMP1T!H14-EMP1T!H$17)/EMP1T!H$17+1)*100)</f>
        <v>81.089221023603628</v>
      </c>
      <c r="I14" s="172">
        <f>IF(OR(EMP1T!I14=":",EMP1T!I14=""),":",((EMP1T!I14-EMP1T!I$17)/EMP1T!I$17+1)*100)</f>
        <v>87.761174297314227</v>
      </c>
      <c r="J14" s="172">
        <f>IF(OR(EMP1T!J14=":",EMP1T!J14=""),":",((EMP1T!J14-EMP1T!J$17)/EMP1T!J$17+1)*100)</f>
        <v>88.866504740204633</v>
      </c>
      <c r="K14" s="172">
        <f>IF(OR(EMP1T!K14=":",EMP1T!K14=""),":",((EMP1T!K14-EMP1T!K$17)/EMP1T!K$17+1)*100)</f>
        <v>92.49562589195871</v>
      </c>
      <c r="L14" s="172">
        <f>IF(OR(EMP1T!L14=":",EMP1T!L14=""),":",((EMP1T!L14-EMP1T!L$17)/EMP1T!L$17+1)*100)</f>
        <v>84.81908944822581</v>
      </c>
      <c r="M14" s="172">
        <f>IF(OR(EMP1T!M14=":",EMP1T!M14=""),":",((EMP1T!M14-EMP1T!M$17)/EMP1T!M$17+1)*100)</f>
        <v>95.400258286560117</v>
      </c>
      <c r="N14" s="172">
        <f>IF(OR(EMP1T!N14=":",EMP1T!N14=""),":",((EMP1T!N14-EMP1T!N$17)/EMP1T!N$17+1)*100)</f>
        <v>77.610466007238372</v>
      </c>
      <c r="O14" s="172">
        <f>IF(OR(EMP1T!O14=":",EMP1T!O14=""),":",((EMP1T!O14-EMP1T!O$17)/EMP1T!O$17+1)*100)</f>
        <v>84.596327779158983</v>
      </c>
      <c r="P14" s="172">
        <f>IF(OR(EMP1T!P14=":",EMP1T!P14=""),":",((EMP1T!P14-EMP1T!P$17)/EMP1T!P$17+1)*100)</f>
        <v>87.981258449408912</v>
      </c>
      <c r="Q14" s="172">
        <f>IF(OR(EMP1T!Q14=":",EMP1T!Q14=""),":",((EMP1T!Q14-EMP1T!Q$17)/EMP1T!Q$17+1)*100)</f>
        <v>95.835043352286462</v>
      </c>
      <c r="R14" s="172">
        <f>IF(OR(EMP1T!R14=":",EMP1T!R14=""),":",((EMP1T!R14-EMP1T!R$17)/EMP1T!R$17+1)*100)</f>
        <v>90.935616448012354</v>
      </c>
      <c r="S14" s="172">
        <f>IF(OR(EMP1T!S14=":",EMP1T!S14=""),":",((EMP1T!S14-EMP1T!S$17)/EMP1T!S$17+1)*100)</f>
        <v>88.194450162432588</v>
      </c>
      <c r="T14" s="172">
        <f>IF(OR(EMP1T!T14=":",EMP1T!T14=""),":",((EMP1T!T14-EMP1T!T$17)/EMP1T!T$17+1)*100)</f>
        <v>93.930375709907537</v>
      </c>
      <c r="U14" s="172">
        <f>IF(OR(EMP1T!U14=":",EMP1T!U14=""),":",((EMP1T!U14-EMP1T!U$17)/EMP1T!U$17+1)*100)</f>
        <v>89.587903289399435</v>
      </c>
      <c r="V14" s="172">
        <f>IF(OR(EMP1T!V14=":",EMP1T!V14=""),":",((EMP1T!V14-EMP1T!V$17)/EMP1T!V$17+1)*100)</f>
        <v>66.876971608832818</v>
      </c>
      <c r="W14" s="172"/>
      <c r="X14" s="172"/>
      <c r="Y14" s="172"/>
      <c r="Z14" s="172"/>
      <c r="AA14" s="172"/>
      <c r="AB14" s="172"/>
      <c r="AC14" s="172">
        <f>IF(OR(EMP1T!AC14=":",EMP1T!AC14=""),":",((EMP1T!AC14-EMP1T!AC$17)/EMP1T!AC$17+1)*100)</f>
        <v>89.681423330924432</v>
      </c>
      <c r="AD14" s="172"/>
      <c r="AE14" s="172">
        <f>IF(OR(EMP1T!AE14=":",EMP1T!AE14=""),":",((EMP1T!AE14-EMP1T!AE$17)/EMP1T!AE$17+1)*100)</f>
        <v>109.6174803836094</v>
      </c>
      <c r="AF14" s="172">
        <f>IF(OR(EMP1T!AF14=":",EMP1T!AF14=""),":",((EMP1T!AF14-EMP1T!AF$17)/EMP1T!AF$17+1)*100)</f>
        <v>93.460410546325122</v>
      </c>
      <c r="AG14" s="172">
        <f>IF(OR(EMP1T!AG14=":",EMP1T!AG14=""),":",((EMP1T!AG14-EMP1T!AG$17)/EMP1T!AG$17+1)*100)</f>
        <v>94.193443451611785</v>
      </c>
      <c r="AH14" s="172">
        <f>IF(OR(EMP1T!AH14=":",EMP1T!AH14=""),":",((EMP1T!AH14-EMP1T!AH$17)/EMP1T!AH$17+1)*100)</f>
        <v>81.089221023603628</v>
      </c>
      <c r="AI14" s="172">
        <f>IF(OR(EMP1T!AI14=":",EMP1T!AI14=""),":",((EMP1T!AI14-EMP1T!AI$17)/EMP1T!AI$17+1)*100)</f>
        <v>89.403056931661467</v>
      </c>
      <c r="AJ14" s="172">
        <f>IF(OR(EMP1T!AJ14=":",EMP1T!AJ14=""),":",((EMP1T!AJ14-EMP1T!AJ$17)/EMP1T!AJ$17+1)*100)</f>
        <v>84.81908944822581</v>
      </c>
      <c r="AK14" s="172">
        <f>IF(OR(EMP1T!AK14=":",EMP1T!AK14=""),":",((EMP1T!AK14-EMP1T!AK$17)/EMP1T!AK$17+1)*100)</f>
        <v>95.400258286560117</v>
      </c>
      <c r="AL14" s="172">
        <f>IF(OR(EMP1T!AL14=":",EMP1T!AL14=""),":",((EMP1T!AL14-EMP1T!AL$17)/EMP1T!AL$17+1)*100)</f>
        <v>77.610466007238372</v>
      </c>
      <c r="AM14" s="172">
        <f>IF(OR(EMP1T!AM14=":",EMP1T!AM14=""),":",((EMP1T!AM14-EMP1T!AM$17)/EMP1T!AM$17+1)*100)</f>
        <v>85.667252220333779</v>
      </c>
      <c r="AN14" s="172">
        <f>IF(OR(EMP1T!AN14=":",EMP1T!AN14=""),":",((EMP1T!AN14-EMP1T!AN$17)/EMP1T!AN$17+1)*100)</f>
        <v>92.841847580817756</v>
      </c>
      <c r="AO14" s="172">
        <f>IF(OR(EMP1T!AO14=":",EMP1T!AO14=""),":",((EMP1T!AO14-EMP1T!AO$17)/EMP1T!AO$17+1)*100)</f>
        <v>78.772199376208974</v>
      </c>
      <c r="AP14" s="172"/>
      <c r="AQ14" s="172">
        <f>IF(OR(EMP1T!AQ14=":",EMP1T!AQ14=""),":",((EMP1T!AQ14-EMP1T!AQ$17)/EMP1T!AQ$17+1)*100)</f>
        <v>109.4536269354593</v>
      </c>
      <c r="AR14" s="172">
        <f>IF(OR(EMP1T!AR14=":",EMP1T!AR14=""),":",((EMP1T!AR14-EMP1T!AR$17)/EMP1T!AR$17+1)*100)</f>
        <v>87.377105025545717</v>
      </c>
      <c r="AS14" s="172">
        <f>IF(OR(EMP1T!AS14=":",EMP1T!AS14=""),":",((EMP1T!AS14-EMP1T!AS$17)/EMP1T!AS$17+1)*100)</f>
        <v>88.948990963443435</v>
      </c>
    </row>
    <row r="15" spans="1:45" ht="22.5" customHeight="1">
      <c r="A15" s="77">
        <f t="shared" si="0"/>
        <v>1</v>
      </c>
      <c r="B15" s="105">
        <v>2003</v>
      </c>
      <c r="C15" s="172">
        <f>IF(OR(EMP1T!C15=":",EMP1T!C15=""),":",((EMP1T!C15-EMP1T!C$17)/EMP1T!C$17+1)*100)</f>
        <v>102.33761987794246</v>
      </c>
      <c r="D15" s="172">
        <f>IF(OR(EMP1T!D15=":",EMP1T!D15=""),":",((EMP1T!D15-EMP1T!D$17)/EMP1T!D$17+1)*100)</f>
        <v>106.58883836921062</v>
      </c>
      <c r="E15" s="172">
        <f>IF(OR(EMP1T!E15=":",EMP1T!E15=""),":",((EMP1T!E15-EMP1T!E$17)/EMP1T!E$17+1)*100)</f>
        <v>96.871539663772339</v>
      </c>
      <c r="F15" s="172">
        <f>IF(OR(EMP1T!F15=":",EMP1T!F15=""),":",((EMP1T!F15-EMP1T!F$17)/EMP1T!F$17+1)*100)</f>
        <v>84.226646248085757</v>
      </c>
      <c r="G15" s="172">
        <f>IF(OR(EMP1T!G15=":",EMP1T!G15=""),":",((EMP1T!G15-EMP1T!G$17)/EMP1T!G$17+1)*100)</f>
        <v>94.768659550760219</v>
      </c>
      <c r="H15" s="172">
        <f>IF(OR(EMP1T!H15=":",EMP1T!H15=""),":",((EMP1T!H15-EMP1T!H$17)/EMP1T!H$17+1)*100)</f>
        <v>88.982437422707619</v>
      </c>
      <c r="I15" s="172">
        <f>IF(OR(EMP1T!I15=":",EMP1T!I15=""),":",((EMP1T!I15-EMP1T!I$17)/EMP1T!I$17+1)*100)</f>
        <v>91.372678054065503</v>
      </c>
      <c r="J15" s="172">
        <f>IF(OR(EMP1T!J15=":",EMP1T!J15=""),":",((EMP1T!J15-EMP1T!J$17)/EMP1T!J$17+1)*100)</f>
        <v>91.09317992361153</v>
      </c>
      <c r="K15" s="172">
        <f>IF(OR(EMP1T!K15=":",EMP1T!K15=""),":",((EMP1T!K15-EMP1T!K$17)/EMP1T!K$17+1)*100)</f>
        <v>95.145233483758318</v>
      </c>
      <c r="L15" s="172">
        <f>IF(OR(EMP1T!L15=":",EMP1T!L15=""),":",((EMP1T!L15-EMP1T!L$17)/EMP1T!L$17+1)*100)</f>
        <v>87.895988236155659</v>
      </c>
      <c r="M15" s="172">
        <f>IF(OR(EMP1T!M15=":",EMP1T!M15=""),":",((EMP1T!M15-EMP1T!M$17)/EMP1T!M$17+1)*100)</f>
        <v>96.302244275312617</v>
      </c>
      <c r="N15" s="172">
        <f>IF(OR(EMP1T!N15=":",EMP1T!N15=""),":",((EMP1T!N15-EMP1T!N$17)/EMP1T!N$17+1)*100)</f>
        <v>86.00281334662651</v>
      </c>
      <c r="O15" s="172">
        <f>IF(OR(EMP1T!O15=":",EMP1T!O15=""),":",((EMP1T!O15-EMP1T!O$17)/EMP1T!O$17+1)*100)</f>
        <v>90.220459516549695</v>
      </c>
      <c r="P15" s="172">
        <f>IF(OR(EMP1T!P15=":",EMP1T!P15=""),":",((EMP1T!P15-EMP1T!P$17)/EMP1T!P$17+1)*100)</f>
        <v>92.578996398656628</v>
      </c>
      <c r="Q15" s="172">
        <f>IF(OR(EMP1T!Q15=":",EMP1T!Q15=""),":",((EMP1T!Q15-EMP1T!Q$17)/EMP1T!Q$17+1)*100)</f>
        <v>96.569512890026203</v>
      </c>
      <c r="R15" s="172">
        <f>IF(OR(EMP1T!R15=":",EMP1T!R15=""),":",((EMP1T!R15-EMP1T!R$17)/EMP1T!R$17+1)*100)</f>
        <v>94.428533764624035</v>
      </c>
      <c r="S15" s="172">
        <f>IF(OR(EMP1T!S15=":",EMP1T!S15=""),":",((EMP1T!S15-EMP1T!S$17)/EMP1T!S$17+1)*100)</f>
        <v>91.844490845195395</v>
      </c>
      <c r="T15" s="172">
        <f>IF(OR(EMP1T!T15=":",EMP1T!T15=""),":",((EMP1T!T15-EMP1T!T$17)/EMP1T!T$17+1)*100)</f>
        <v>96.344639102105788</v>
      </c>
      <c r="U15" s="172">
        <f>IF(OR(EMP1T!U15=":",EMP1T!U15=""),":",((EMP1T!U15-EMP1T!U$17)/EMP1T!U$17+1)*100)</f>
        <v>92.396452171579696</v>
      </c>
      <c r="V15" s="172">
        <f>IF(OR(EMP1T!V15=":",EMP1T!V15=""),":",((EMP1T!V15-EMP1T!V$17)/EMP1T!V$17+1)*100)</f>
        <v>77.602523659306001</v>
      </c>
      <c r="W15" s="172"/>
      <c r="X15" s="172"/>
      <c r="Y15" s="172"/>
      <c r="Z15" s="172"/>
      <c r="AA15" s="172"/>
      <c r="AB15" s="172"/>
      <c r="AC15" s="172">
        <f>IF(OR(EMP1T!AC15=":",EMP1T!AC15=""),":",((EMP1T!AC15-EMP1T!AC$17)/EMP1T!AC$17+1)*100)</f>
        <v>92.907269814369144</v>
      </c>
      <c r="AD15" s="172"/>
      <c r="AE15" s="172">
        <f>IF(OR(EMP1T!AE15=":",EMP1T!AE15=""),":",((EMP1T!AE15-EMP1T!AE$17)/EMP1T!AE$17+1)*100)</f>
        <v>102.33761987794246</v>
      </c>
      <c r="AF15" s="172">
        <f>IF(OR(EMP1T!AF15=":",EMP1T!AF15=""),":",((EMP1T!AF15-EMP1T!AF$17)/EMP1T!AF$17+1)*100)</f>
        <v>96.482454817150611</v>
      </c>
      <c r="AG15" s="172">
        <f>IF(OR(EMP1T!AG15=":",EMP1T!AG15=""),":",((EMP1T!AG15-EMP1T!AG$17)/EMP1T!AG$17+1)*100)</f>
        <v>96.871539663772339</v>
      </c>
      <c r="AH15" s="172">
        <f>IF(OR(EMP1T!AH15=":",EMP1T!AH15=""),":",((EMP1T!AH15-EMP1T!AH$17)/EMP1T!AH$17+1)*100)</f>
        <v>88.982437422707619</v>
      </c>
      <c r="AI15" s="172">
        <f>IF(OR(EMP1T!AI15=":",EMP1T!AI15=""),":",((EMP1T!AI15-EMP1T!AI$17)/EMP1T!AI$17+1)*100)</f>
        <v>92.500677221819799</v>
      </c>
      <c r="AJ15" s="172">
        <f>IF(OR(EMP1T!AJ15=":",EMP1T!AJ15=""),":",((EMP1T!AJ15-EMP1T!AJ$17)/EMP1T!AJ$17+1)*100)</f>
        <v>87.895988236155659</v>
      </c>
      <c r="AK15" s="172">
        <f>IF(OR(EMP1T!AK15=":",EMP1T!AK15=""),":",((EMP1T!AK15-EMP1T!AK$17)/EMP1T!AK$17+1)*100)</f>
        <v>96.302244275312617</v>
      </c>
      <c r="AL15" s="172">
        <f>IF(OR(EMP1T!AL15=":",EMP1T!AL15=""),":",((EMP1T!AL15-EMP1T!AL$17)/EMP1T!AL$17+1)*100)</f>
        <v>86.00281334662651</v>
      </c>
      <c r="AM15" s="172">
        <f>IF(OR(EMP1T!AM15=":",EMP1T!AM15=""),":",((EMP1T!AM15-EMP1T!AM$17)/EMP1T!AM$17+1)*100)</f>
        <v>90.9666534680713</v>
      </c>
      <c r="AN15" s="172">
        <f>IF(OR(EMP1T!AN15=":",EMP1T!AN15=""),":",((EMP1T!AN15-EMP1T!AN$17)/EMP1T!AN$17+1)*100)</f>
        <v>94.980706489967304</v>
      </c>
      <c r="AO15" s="172">
        <f>IF(OR(EMP1T!AO15=":",EMP1T!AO15=""),":",((EMP1T!AO15-EMP1T!AO$17)/EMP1T!AO$17+1)*100)</f>
        <v>85.560082648217957</v>
      </c>
      <c r="AP15" s="172"/>
      <c r="AQ15" s="172">
        <f>IF(OR(EMP1T!AQ15=":",EMP1T!AQ15=""),":",((EMP1T!AQ15-EMP1T!AQ$17)/EMP1T!AQ$17+1)*100)</f>
        <v>102.4642974596125</v>
      </c>
      <c r="AR15" s="172">
        <f>IF(OR(EMP1T!AR15=":",EMP1T!AR15=""),":",((EMP1T!AR15-EMP1T!AR$17)/EMP1T!AR$17+1)*100)</f>
        <v>92.767491568840484</v>
      </c>
      <c r="AS15" s="172">
        <f>IF(OR(EMP1T!AS15=":",EMP1T!AS15=""),":",((EMP1T!AS15-EMP1T!AS$17)/EMP1T!AS$17+1)*100)</f>
        <v>92.279389976892574</v>
      </c>
    </row>
    <row r="16" spans="1:45" ht="22.5" customHeight="1">
      <c r="A16" s="77">
        <f t="shared" si="0"/>
        <v>1</v>
      </c>
      <c r="B16" s="105">
        <v>2004</v>
      </c>
      <c r="C16" s="172">
        <f>IF(OR(EMP1T!C16=":",EMP1T!C16=""),":",((EMP1T!C16-EMP1T!C$17)/EMP1T!C$17+1)*100)</f>
        <v>105.94485614646905</v>
      </c>
      <c r="D16" s="172">
        <f>IF(OR(EMP1T!D16=":",EMP1T!D16=""),":",((EMP1T!D16-EMP1T!D$17)/EMP1T!D$17+1)*100)</f>
        <v>107.40059036946531</v>
      </c>
      <c r="E16" s="172">
        <f>IF(OR(EMP1T!E16=":",EMP1T!E16=""),":",((EMP1T!E16-EMP1T!E$17)/EMP1T!E$17+1)*100)</f>
        <v>99.346650857639318</v>
      </c>
      <c r="F16" s="172">
        <f>IF(OR(EMP1T!F16=":",EMP1T!F16=""),":",((EMP1T!F16-EMP1T!F$17)/EMP1T!F$17+1)*100)</f>
        <v>99.540581929555898</v>
      </c>
      <c r="G16" s="172">
        <f>IF(OR(EMP1T!G16=":",EMP1T!G16=""),":",((EMP1T!G16-EMP1T!G$17)/EMP1T!G$17+1)*100)</f>
        <v>90.675325454273505</v>
      </c>
      <c r="H16" s="172">
        <f>IF(OR(EMP1T!H16=":",EMP1T!H16=""),":",((EMP1T!H16-EMP1T!H$17)/EMP1T!H$17+1)*100)</f>
        <v>94.343043313353874</v>
      </c>
      <c r="I16" s="172">
        <f>IF(OR(EMP1T!I16=":",EMP1T!I16=""),":",((EMP1T!I16-EMP1T!I$17)/EMP1T!I$17+1)*100)</f>
        <v>95.865870753932299</v>
      </c>
      <c r="J16" s="172">
        <f>IF(OR(EMP1T!J16=":",EMP1T!J16=""),":",((EMP1T!J16-EMP1T!J$17)/EMP1T!J$17+1)*100)</f>
        <v>95.395752541560867</v>
      </c>
      <c r="K16" s="172">
        <f>IF(OR(EMP1T!K16=":",EMP1T!K16=""),":",((EMP1T!K16-EMP1T!K$17)/EMP1T!K$17+1)*100)</f>
        <v>96.951418148142551</v>
      </c>
      <c r="L16" s="172">
        <f>IF(OR(EMP1T!L16=":",EMP1T!L16=""),":",((EMP1T!L16-EMP1T!L$17)/EMP1T!L$17+1)*100)</f>
        <v>93.864908783526744</v>
      </c>
      <c r="M16" s="172">
        <f>IF(OR(EMP1T!M16=":",EMP1T!M16=""),":",((EMP1T!M16-EMP1T!M$17)/EMP1T!M$17+1)*100)</f>
        <v>97.693709850784913</v>
      </c>
      <c r="N16" s="172">
        <f>IF(OR(EMP1T!N16=":",EMP1T!N16=""),":",((EMP1T!N16-EMP1T!N$17)/EMP1T!N$17+1)*100)</f>
        <v>92.545753346882037</v>
      </c>
      <c r="O16" s="172">
        <f>IF(OR(EMP1T!O16=":",EMP1T!O16=""),":",((EMP1T!O16-EMP1T!O$17)/EMP1T!O$17+1)*100)</f>
        <v>94.932675979629394</v>
      </c>
      <c r="P16" s="172">
        <f>IF(OR(EMP1T!P16=":",EMP1T!P16=""),":",((EMP1T!P16-EMP1T!P$17)/EMP1T!P$17+1)*100)</f>
        <v>95.695030166068605</v>
      </c>
      <c r="Q16" s="172">
        <f>IF(OR(EMP1T!Q16=":",EMP1T!Q16=""),":",((EMP1T!Q16-EMP1T!Q$17)/EMP1T!Q$17+1)*100)</f>
        <v>97.19477824462075</v>
      </c>
      <c r="R16" s="172">
        <f>IF(OR(EMP1T!R16=":",EMP1T!R16=""),":",((EMP1T!R16-EMP1T!R$17)/EMP1T!R$17+1)*100)</f>
        <v>96.683160176254646</v>
      </c>
      <c r="S16" s="172">
        <f>IF(OR(EMP1T!S16=":",EMP1T!S16=""),":",((EMP1T!S16-EMP1T!S$17)/EMP1T!S$17+1)*100)</f>
        <v>95.326678470344376</v>
      </c>
      <c r="T16" s="172">
        <f>IF(OR(EMP1T!T16=":",EMP1T!T16=""),":",((EMP1T!T16-EMP1T!T$17)/EMP1T!T$17+1)*100)</f>
        <v>98.202561267842455</v>
      </c>
      <c r="U16" s="172">
        <f>IF(OR(EMP1T!U16=":",EMP1T!U16=""),":",((EMP1T!U16-EMP1T!U$17)/EMP1T!U$17+1)*100)</f>
        <v>96.811194669322774</v>
      </c>
      <c r="V16" s="172">
        <f>IF(OR(EMP1T!V16=":",EMP1T!V16=""),":",((EMP1T!V16-EMP1T!V$17)/EMP1T!V$17+1)*100)</f>
        <v>90.220820189274448</v>
      </c>
      <c r="W16" s="172"/>
      <c r="X16" s="172"/>
      <c r="Y16" s="172"/>
      <c r="Z16" s="172"/>
      <c r="AA16" s="172"/>
      <c r="AB16" s="172"/>
      <c r="AC16" s="172">
        <f>IF(OR(EMP1T!AC16=":",EMP1T!AC16=""),":",((EMP1T!AC16-EMP1T!AC$17)/EMP1T!AC$17+1)*100)</f>
        <v>96.599884418754485</v>
      </c>
      <c r="AD16" s="172"/>
      <c r="AE16" s="172">
        <f>IF(OR(EMP1T!AE16=":",EMP1T!AE16=""),":",((EMP1T!AE16-EMP1T!AE$17)/EMP1T!AE$17+1)*100)</f>
        <v>105.94485614646905</v>
      </c>
      <c r="AF16" s="172">
        <f>IF(OR(EMP1T!AF16=":",EMP1T!AF16=""),":",((EMP1T!AF16-EMP1T!AF$17)/EMP1T!AF$17+1)*100)</f>
        <v>99.007143224587395</v>
      </c>
      <c r="AG16" s="172">
        <f>IF(OR(EMP1T!AG16=":",EMP1T!AG16=""),":",((EMP1T!AG16-EMP1T!AG$17)/EMP1T!AG$17+1)*100)</f>
        <v>99.346650857639318</v>
      </c>
      <c r="AH16" s="172">
        <f>IF(OR(EMP1T!AH16=":",EMP1T!AH16=""),":",((EMP1T!AH16-EMP1T!AH$17)/EMP1T!AH$17+1)*100)</f>
        <v>94.343043313353874</v>
      </c>
      <c r="AI16" s="172">
        <f>IF(OR(EMP1T!AI16=":",EMP1T!AI16=""),":",((EMP1T!AI16-EMP1T!AI$17)/EMP1T!AI$17+1)*100)</f>
        <v>96.129893023461648</v>
      </c>
      <c r="AJ16" s="172">
        <f>IF(OR(EMP1T!AJ16=":",EMP1T!AJ16=""),":",((EMP1T!AJ16-EMP1T!AJ$17)/EMP1T!AJ$17+1)*100)</f>
        <v>93.864908783526744</v>
      </c>
      <c r="AK16" s="172">
        <f>IF(OR(EMP1T!AK16=":",EMP1T!AK16=""),":",((EMP1T!AK16-EMP1T!AK$17)/EMP1T!AK$17+1)*100)</f>
        <v>97.693709850784913</v>
      </c>
      <c r="AL16" s="172">
        <f>IF(OR(EMP1T!AL16=":",EMP1T!AL16=""),":",((EMP1T!AL16-EMP1T!AL$17)/EMP1T!AL$17+1)*100)</f>
        <v>92.545753346882037</v>
      </c>
      <c r="AM16" s="172">
        <f>IF(OR(EMP1T!AM16=":",EMP1T!AM16=""),":",((EMP1T!AM16-EMP1T!AM$17)/EMP1T!AM$17+1)*100)</f>
        <v>95.173869614188945</v>
      </c>
      <c r="AN16" s="172">
        <f>IF(OR(EMP1T!AN16=":",EMP1T!AN16=""),":",((EMP1T!AN16-EMP1T!AN$17)/EMP1T!AN$17+1)*100)</f>
        <v>96.665401615692403</v>
      </c>
      <c r="AO16" s="172">
        <f>IF(OR(EMP1T!AO16=":",EMP1T!AO16=""),":",((EMP1T!AO16-EMP1T!AO$17)/EMP1T!AO$17+1)*100)</f>
        <v>93.697139940020733</v>
      </c>
      <c r="AP16" s="172"/>
      <c r="AQ16" s="172">
        <f>IF(OR(EMP1T!AQ16=":",EMP1T!AQ16=""),":",((EMP1T!AQ16-EMP1T!AQ$17)/EMP1T!AQ$17+1)*100)</f>
        <v>105.98823403713786</v>
      </c>
      <c r="AR16" s="172">
        <f>IF(OR(EMP1T!AR16=":",EMP1T!AR16=""),":",((EMP1T!AR16-EMP1T!AR$17)/EMP1T!AR$17+1)*100)</f>
        <v>96.681286946563077</v>
      </c>
      <c r="AS16" s="172">
        <f>IF(OR(EMP1T!AS16=":",EMP1T!AS16=""),":",((EMP1T!AS16-EMP1T!AS$17)/EMP1T!AS$17+1)*100)</f>
        <v>95.921593865852202</v>
      </c>
    </row>
    <row r="17" spans="1:45" ht="22.5" customHeight="1">
      <c r="A17" s="77">
        <f t="shared" si="0"/>
        <v>1</v>
      </c>
      <c r="B17" s="105">
        <v>2005</v>
      </c>
      <c r="C17" s="172">
        <f>IF(OR(EMP1T!C17=":",EMP1T!C17=""),":",((EMP1T!C17-EMP1T!C$17)/EMP1T!C$17+1)*100)</f>
        <v>100</v>
      </c>
      <c r="D17" s="172">
        <f>IF(OR(EMP1T!D17=":",EMP1T!D17=""),":",((EMP1T!D17-EMP1T!D$17)/EMP1T!D$17+1)*100)</f>
        <v>100</v>
      </c>
      <c r="E17" s="172">
        <f>IF(OR(EMP1T!E17=":",EMP1T!E17=""),":",((EMP1T!E17-EMP1T!E$17)/EMP1T!E$17+1)*100)</f>
        <v>100</v>
      </c>
      <c r="F17" s="172">
        <f>IF(OR(EMP1T!F17=":",EMP1T!F17=""),":",((EMP1T!F17-EMP1T!F$17)/EMP1T!F$17+1)*100)</f>
        <v>100</v>
      </c>
      <c r="G17" s="172">
        <f>IF(OR(EMP1T!G17=":",EMP1T!G17=""),":",((EMP1T!G17-EMP1T!G$17)/EMP1T!G$17+1)*100)</f>
        <v>100</v>
      </c>
      <c r="H17" s="172">
        <f>IF(OR(EMP1T!H17=":",EMP1T!H17=""),":",((EMP1T!H17-EMP1T!H$17)/EMP1T!H$17+1)*100)</f>
        <v>100</v>
      </c>
      <c r="I17" s="172">
        <f>IF(OR(EMP1T!I17=":",EMP1T!I17=""),":",((EMP1T!I17-EMP1T!I$17)/EMP1T!I$17+1)*100)</f>
        <v>100</v>
      </c>
      <c r="J17" s="172">
        <f>IF(OR(EMP1T!J17=":",EMP1T!J17=""),":",((EMP1T!J17-EMP1T!J$17)/EMP1T!J$17+1)*100)</f>
        <v>100</v>
      </c>
      <c r="K17" s="172">
        <f>IF(OR(EMP1T!K17=":",EMP1T!K17=""),":",((EMP1T!K17-EMP1T!K$17)/EMP1T!K$17+1)*100)</f>
        <v>100</v>
      </c>
      <c r="L17" s="172">
        <f>IF(OR(EMP1T!L17=":",EMP1T!L17=""),":",((EMP1T!L17-EMP1T!L$17)/EMP1T!L$17+1)*100)</f>
        <v>100</v>
      </c>
      <c r="M17" s="172">
        <f>IF(OR(EMP1T!M17=":",EMP1T!M17=""),":",((EMP1T!M17-EMP1T!M$17)/EMP1T!M$17+1)*100)</f>
        <v>100</v>
      </c>
      <c r="N17" s="172">
        <f>IF(OR(EMP1T!N17=":",EMP1T!N17=""),":",((EMP1T!N17-EMP1T!N$17)/EMP1T!N$17+1)*100)</f>
        <v>100</v>
      </c>
      <c r="O17" s="172">
        <f>IF(OR(EMP1T!O17=":",EMP1T!O17=""),":",((EMP1T!O17-EMP1T!O$17)/EMP1T!O$17+1)*100)</f>
        <v>100</v>
      </c>
      <c r="P17" s="172">
        <f>IF(OR(EMP1T!P17=":",EMP1T!P17=""),":",((EMP1T!P17-EMP1T!P$17)/EMP1T!P$17+1)*100)</f>
        <v>100</v>
      </c>
      <c r="Q17" s="172">
        <f>IF(OR(EMP1T!Q17=":",EMP1T!Q17=""),":",((EMP1T!Q17-EMP1T!Q$17)/EMP1T!Q$17+1)*100)</f>
        <v>100</v>
      </c>
      <c r="R17" s="172">
        <f>IF(OR(EMP1T!R17=":",EMP1T!R17=""),":",((EMP1T!R17-EMP1T!R$17)/EMP1T!R$17+1)*100)</f>
        <v>100</v>
      </c>
      <c r="S17" s="172">
        <f>IF(OR(EMP1T!S17=":",EMP1T!S17=""),":",((EMP1T!S17-EMP1T!S$17)/EMP1T!S$17+1)*100)</f>
        <v>100</v>
      </c>
      <c r="T17" s="172">
        <f>IF(OR(EMP1T!T17=":",EMP1T!T17=""),":",((EMP1T!T17-EMP1T!T$17)/EMP1T!T$17+1)*100)</f>
        <v>100</v>
      </c>
      <c r="U17" s="172">
        <f>IF(OR(EMP1T!U17=":",EMP1T!U17=""),":",((EMP1T!U17-EMP1T!U$17)/EMP1T!U$17+1)*100)</f>
        <v>100</v>
      </c>
      <c r="V17" s="172">
        <f>IF(OR(EMP1T!V17=":",EMP1T!V17=""),":",((EMP1T!V17-EMP1T!V$17)/EMP1T!V$17+1)*100)</f>
        <v>100</v>
      </c>
      <c r="W17" s="172"/>
      <c r="X17" s="172"/>
      <c r="Y17" s="172"/>
      <c r="Z17" s="172"/>
      <c r="AA17" s="172"/>
      <c r="AB17" s="172"/>
      <c r="AC17" s="172">
        <f>IF(OR(EMP1T!AC17=":",EMP1T!AC17=""),":",((EMP1T!AC17-EMP1T!AC$17)/EMP1T!AC$17+1)*100)</f>
        <v>100</v>
      </c>
      <c r="AD17" s="172"/>
      <c r="AE17" s="172">
        <f>IF(OR(EMP1T!AE17=":",EMP1T!AE17=""),":",((EMP1T!AE17-EMP1T!AE$17)/EMP1T!AE$17+1)*100)</f>
        <v>100</v>
      </c>
      <c r="AF17" s="172">
        <f>IF(OR(EMP1T!AF17=":",EMP1T!AF17=""),":",((EMP1T!AF17-EMP1T!AF$17)/EMP1T!AF$17+1)*100)</f>
        <v>100</v>
      </c>
      <c r="AG17" s="172">
        <f>IF(OR(EMP1T!AG17=":",EMP1T!AG17=""),":",((EMP1T!AG17-EMP1T!AG$17)/EMP1T!AG$17+1)*100)</f>
        <v>100</v>
      </c>
      <c r="AH17" s="172">
        <f>IF(OR(EMP1T!AH17=":",EMP1T!AH17=""),":",((EMP1T!AH17-EMP1T!AH$17)/EMP1T!AH$17+1)*100)</f>
        <v>100</v>
      </c>
      <c r="AI17" s="172">
        <f>IF(OR(EMP1T!AI17=":",EMP1T!AI17=""),":",((EMP1T!AI17-EMP1T!AI$17)/EMP1T!AI$17+1)*100)</f>
        <v>100</v>
      </c>
      <c r="AJ17" s="172">
        <f>IF(OR(EMP1T!AJ17=":",EMP1T!AJ17=""),":",((EMP1T!AJ17-EMP1T!AJ$17)/EMP1T!AJ$17+1)*100)</f>
        <v>100</v>
      </c>
      <c r="AK17" s="172">
        <f>IF(OR(EMP1T!AK17=":",EMP1T!AK17=""),":",((EMP1T!AK17-EMP1T!AK$17)/EMP1T!AK$17+1)*100)</f>
        <v>100</v>
      </c>
      <c r="AL17" s="172">
        <f>IF(OR(EMP1T!AL17=":",EMP1T!AL17=""),":",((EMP1T!AL17-EMP1T!AL$17)/EMP1T!AL$17+1)*100)</f>
        <v>100</v>
      </c>
      <c r="AM17" s="172">
        <f>IF(OR(EMP1T!AM17=":",EMP1T!AM17=""),":",((EMP1T!AM17-EMP1T!AM$17)/EMP1T!AM$17+1)*100)</f>
        <v>100</v>
      </c>
      <c r="AN17" s="172">
        <f>IF(OR(EMP1T!AN17=":",EMP1T!AN17=""),":",((EMP1T!AN17-EMP1T!AN$17)/EMP1T!AN$17+1)*100)</f>
        <v>100</v>
      </c>
      <c r="AO17" s="172">
        <f>IF(OR(EMP1T!AO17=":",EMP1T!AO17=""),":",((EMP1T!AO17-EMP1T!AO$17)/EMP1T!AO$17+1)*100)</f>
        <v>100</v>
      </c>
      <c r="AP17" s="172"/>
      <c r="AQ17" s="172">
        <f>IF(OR(EMP1T!AQ17=":",EMP1T!AQ17=""),":",((EMP1T!AQ17-EMP1T!AQ$17)/EMP1T!AQ$17+1)*100)</f>
        <v>100</v>
      </c>
      <c r="AR17" s="172">
        <f>IF(OR(EMP1T!AR17=":",EMP1T!AR17=""),":",((EMP1T!AR17-EMP1T!AR$17)/EMP1T!AR$17+1)*100)</f>
        <v>100</v>
      </c>
      <c r="AS17" s="172">
        <f>IF(OR(EMP1T!AS17=":",EMP1T!AS17=""),":",((EMP1T!AS17-EMP1T!AS$17)/EMP1T!AS$17+1)*100)</f>
        <v>100</v>
      </c>
    </row>
    <row r="18" spans="1:45" ht="22.5" customHeight="1">
      <c r="A18" s="77">
        <f t="shared" si="0"/>
        <v>1</v>
      </c>
      <c r="B18" s="105">
        <v>2006</v>
      </c>
      <c r="C18" s="172">
        <f>IF(OR(EMP1T!C18=":",EMP1T!C18=""),":",((EMP1T!C18-EMP1T!C$17)/EMP1T!C$17+1)*100)</f>
        <v>85.925239755884917</v>
      </c>
      <c r="D18" s="172">
        <f>IF(OR(EMP1T!D18=":",EMP1T!D18=""),":",((EMP1T!D18-EMP1T!D$17)/EMP1T!D$17+1)*100)</f>
        <v>102.01257936570329</v>
      </c>
      <c r="E18" s="172">
        <f>IF(OR(EMP1T!E18=":",EMP1T!E18=""),":",((EMP1T!E18-EMP1T!E$17)/EMP1T!E$17+1)*100)</f>
        <v>100.91482887233936</v>
      </c>
      <c r="F18" s="172">
        <f>IF(OR(EMP1T!F18=":",EMP1T!F18=""),":",((EMP1T!F18-EMP1T!F$17)/EMP1T!F$17+1)*100)</f>
        <v>108.49923430321593</v>
      </c>
      <c r="G18" s="172">
        <f>IF(OR(EMP1T!G18=":",EMP1T!G18=""),":",((EMP1T!G18-EMP1T!G$17)/EMP1T!G$17+1)*100)</f>
        <v>101.22723502662939</v>
      </c>
      <c r="H18" s="172">
        <f>IF(OR(EMP1T!H18=":",EMP1T!H18=""),":",((EMP1T!H18-EMP1T!H$17)/EMP1T!H$17+1)*100)</f>
        <v>103.99203982885052</v>
      </c>
      <c r="I18" s="172">
        <f>IF(OR(EMP1T!I18=":",EMP1T!I18=""),":",((EMP1T!I18-EMP1T!I$17)/EMP1T!I$17+1)*100)</f>
        <v>102.71518227036771</v>
      </c>
      <c r="J18" s="172">
        <f>IF(OR(EMP1T!J18=":",EMP1T!J18=""),":",((EMP1T!J18-EMP1T!J$17)/EMP1T!J$17+1)*100)</f>
        <v>100.71364362651852</v>
      </c>
      <c r="K18" s="172">
        <f>IF(OR(EMP1T!K18=":",EMP1T!K18=""),":",((EMP1T!K18-EMP1T!K$17)/EMP1T!K$17+1)*100)</f>
        <v>103.1633197329688</v>
      </c>
      <c r="L18" s="172">
        <f>IF(OR(EMP1T!L18=":",EMP1T!L18=""),":",((EMP1T!L18-EMP1T!L$17)/EMP1T!L$17+1)*100)</f>
        <v>101.44363323748509</v>
      </c>
      <c r="M18" s="172">
        <f>IF(OR(EMP1T!M18=":",EMP1T!M18=""),":",((EMP1T!M18-EMP1T!M$17)/EMP1T!M$17+1)*100)</f>
        <v>103.10163448358067</v>
      </c>
      <c r="N18" s="172">
        <f>IF(OR(EMP1T!N18=":",EMP1T!N18=""),":",((EMP1T!N18-EMP1T!N$17)/EMP1T!N$17+1)*100)</f>
        <v>106.00298871709559</v>
      </c>
      <c r="O18" s="172">
        <f>IF(OR(EMP1T!O18=":",EMP1T!O18=""),":",((EMP1T!O18-EMP1T!O$17)/EMP1T!O$17+1)*100)</f>
        <v>105.78992934736809</v>
      </c>
      <c r="P18" s="172">
        <f>IF(OR(EMP1T!P18=":",EMP1T!P18=""),":",((EMP1T!P18-EMP1T!P$17)/EMP1T!P$17+1)*100)</f>
        <v>102.56534158236504</v>
      </c>
      <c r="Q18" s="172">
        <f>IF(OR(EMP1T!Q18=":",EMP1T!Q18=""),":",((EMP1T!Q18-EMP1T!Q$17)/EMP1T!Q$17+1)*100)</f>
        <v>99.927238160990086</v>
      </c>
      <c r="R18" s="172">
        <f>IF(OR(EMP1T!R18=":",EMP1T!R18=""),":",((EMP1T!R18-EMP1T!R$17)/EMP1T!R$17+1)*100)</f>
        <v>103.33817374708119</v>
      </c>
      <c r="S18" s="172">
        <f>IF(OR(EMP1T!S18=":",EMP1T!S18=""),":",((EMP1T!S18-EMP1T!S$17)/EMP1T!S$17+1)*100)</f>
        <v>103.2951097073052</v>
      </c>
      <c r="T18" s="172">
        <f>IF(OR(EMP1T!T18=":",EMP1T!T18=""),":",((EMP1T!T18-EMP1T!T$17)/EMP1T!T$17+1)*100)</f>
        <v>98.679753961517918</v>
      </c>
      <c r="U18" s="172">
        <f>IF(OR(EMP1T!U18=":",EMP1T!U18=""),":",((EMP1T!U18-EMP1T!U$17)/EMP1T!U$17+1)*100)</f>
        <v>106.17371890516741</v>
      </c>
      <c r="V18" s="172">
        <f>IF(OR(EMP1T!V18=":",EMP1T!V18=""),":",((EMP1T!V18-EMP1T!V$17)/EMP1T!V$17+1)*100)</f>
        <v>105.3627760252366</v>
      </c>
      <c r="W18" s="172"/>
      <c r="X18" s="172"/>
      <c r="Y18" s="172"/>
      <c r="Z18" s="172"/>
      <c r="AA18" s="172"/>
      <c r="AB18" s="172"/>
      <c r="AC18" s="172">
        <f>IF(OR(EMP1T!AC18=":",EMP1T!AC18=""),":",((EMP1T!AC18-EMP1T!AC$17)/EMP1T!AC$17+1)*100)</f>
        <v>101.82279705291258</v>
      </c>
      <c r="AD18" s="172"/>
      <c r="AE18" s="172">
        <f>IF(OR(EMP1T!AE18=":",EMP1T!AE18=""),":",((EMP1T!AE18-EMP1T!AE$17)/EMP1T!AE$17+1)*100)</f>
        <v>85.925239755884917</v>
      </c>
      <c r="AF18" s="172">
        <f>IF(OR(EMP1T!AF18=":",EMP1T!AF18=""),":",((EMP1T!AF18-EMP1T!AF$17)/EMP1T!AF$17+1)*100)</f>
        <v>101.19602491440007</v>
      </c>
      <c r="AG18" s="172">
        <f>IF(OR(EMP1T!AG18=":",EMP1T!AG18=""),":",((EMP1T!AG18-EMP1T!AG$17)/EMP1T!AG$17+1)*100)</f>
        <v>100.91482887233936</v>
      </c>
      <c r="AH18" s="172">
        <f>IF(OR(EMP1T!AH18=":",EMP1T!AH18=""),":",((EMP1T!AH18-EMP1T!AH$17)/EMP1T!AH$17+1)*100)</f>
        <v>103.99203982885052</v>
      </c>
      <c r="AI18" s="172">
        <f>IF(OR(EMP1T!AI18=":",EMP1T!AI18=""),":",((EMP1T!AI18-EMP1T!AI$17)/EMP1T!AI$17+1)*100)</f>
        <v>102.54329851528384</v>
      </c>
      <c r="AJ18" s="172">
        <f>IF(OR(EMP1T!AJ18=":",EMP1T!AJ18=""),":",((EMP1T!AJ18-EMP1T!AJ$17)/EMP1T!AJ$17+1)*100)</f>
        <v>101.44363323748509</v>
      </c>
      <c r="AK18" s="172">
        <f>IF(OR(EMP1T!AK18=":",EMP1T!AK18=""),":",((EMP1T!AK18-EMP1T!AK$17)/EMP1T!AK$17+1)*100)</f>
        <v>103.10163448358067</v>
      </c>
      <c r="AL18" s="172">
        <f>IF(OR(EMP1T!AL18=":",EMP1T!AL18=""),":",((EMP1T!AL18-EMP1T!AL$17)/EMP1T!AL$17+1)*100)</f>
        <v>106.00298871709559</v>
      </c>
      <c r="AM18" s="172">
        <f>IF(OR(EMP1T!AM18=":",EMP1T!AM18=""),":",((EMP1T!AM18-EMP1T!AM$17)/EMP1T!AM$17+1)*100)</f>
        <v>104.76973419814219</v>
      </c>
      <c r="AN18" s="172">
        <f>IF(OR(EMP1T!AN18=":",EMP1T!AN18=""),":",((EMP1T!AN18-EMP1T!AN$17)/EMP1T!AN$17+1)*100)</f>
        <v>101.61573965867252</v>
      </c>
      <c r="AO18" s="172">
        <f>IF(OR(EMP1T!AO18=":",EMP1T!AO18=""),":",((EMP1T!AO18-EMP1T!AO$17)/EMP1T!AO$17+1)*100)</f>
        <v>104.35956165725217</v>
      </c>
      <c r="AP18" s="172"/>
      <c r="AQ18" s="172">
        <f>IF(OR(EMP1T!AQ18=":",EMP1T!AQ18=""),":",((EMP1T!AQ18-EMP1T!AQ$17)/EMP1T!AQ$17+1)*100)</f>
        <v>86.404609442825858</v>
      </c>
      <c r="AR18" s="172">
        <f>IF(OR(EMP1T!AR18=":",EMP1T!AR18=""),":",((EMP1T!AR18-EMP1T!AR$17)/EMP1T!AR$17+1)*100)</f>
        <v>102.54704976066103</v>
      </c>
      <c r="AS18" s="172">
        <f>IF(OR(EMP1T!AS18=":",EMP1T!AS18=""),":",((EMP1T!AS18-EMP1T!AS$17)/EMP1T!AS$17+1)*100)</f>
        <v>102.69551821108473</v>
      </c>
    </row>
    <row r="19" spans="1:45" ht="22.5" customHeight="1">
      <c r="A19" s="77">
        <f t="shared" si="0"/>
        <v>1</v>
      </c>
      <c r="B19" s="105">
        <v>2007</v>
      </c>
      <c r="C19" s="172">
        <f>IF(OR(EMP1T!C19=":",EMP1T!C19=""),":",((EMP1T!C19-EMP1T!C$17)/EMP1T!C$17+1)*100)</f>
        <v>95.134045335658229</v>
      </c>
      <c r="D19" s="172">
        <f>IF(OR(EMP1T!D19=":",EMP1T!D19=""),":",((EMP1T!D19-EMP1T!D$17)/EMP1T!D$17+1)*100)</f>
        <v>115.584925668453</v>
      </c>
      <c r="E19" s="172">
        <f>IF(OR(EMP1T!E19=":",EMP1T!E19=""),":",((EMP1T!E19-EMP1T!E$17)/EMP1T!E$17+1)*100)</f>
        <v>101.84319935961044</v>
      </c>
      <c r="F19" s="172">
        <f>IF(OR(EMP1T!F19=":",EMP1T!F19=""),":",((EMP1T!F19-EMP1T!F$17)/EMP1T!F$17+1)*100)</f>
        <v>106.20214395099541</v>
      </c>
      <c r="G19" s="172">
        <f>IF(OR(EMP1T!G19=":",EMP1T!G19=""),":",((EMP1T!G19-EMP1T!G$17)/EMP1T!G$17+1)*100)</f>
        <v>109.24057428697668</v>
      </c>
      <c r="H19" s="172">
        <f>IF(OR(EMP1T!H19=":",EMP1T!H19=""),":",((EMP1T!H19-EMP1T!H$17)/EMP1T!H$17+1)*100)</f>
        <v>109.22810670280185</v>
      </c>
      <c r="I19" s="172">
        <f>IF(OR(EMP1T!I19=":",EMP1T!I19=""),":",((EMP1T!I19-EMP1T!I$17)/EMP1T!I$17+1)*100)</f>
        <v>106.17179095367781</v>
      </c>
      <c r="J19" s="172">
        <f>IF(OR(EMP1T!J19=":",EMP1T!J19=""),":",((EMP1T!J19-EMP1T!J$17)/EMP1T!J$17+1)*100)</f>
        <v>100.49509717162802</v>
      </c>
      <c r="K19" s="172">
        <f>IF(OR(EMP1T!K19=":",EMP1T!K19=""),":",((EMP1T!K19-EMP1T!K$17)/EMP1T!K$17+1)*100)</f>
        <v>104.30241836296901</v>
      </c>
      <c r="L19" s="172">
        <f>IF(OR(EMP1T!L19=":",EMP1T!L19=""),":",((EMP1T!L19-EMP1T!L$17)/EMP1T!L$17+1)*100)</f>
        <v>107.5760716382878</v>
      </c>
      <c r="M19" s="172">
        <f>IF(OR(EMP1T!M19=":",EMP1T!M19=""),":",((EMP1T!M19-EMP1T!M$17)/EMP1T!M$17+1)*100)</f>
        <v>107.16419842552929</v>
      </c>
      <c r="N19" s="172">
        <f>IF(OR(EMP1T!N19=":",EMP1T!N19=""),":",((EMP1T!N19-EMP1T!N$17)/EMP1T!N$17+1)*100)</f>
        <v>113.31429996117785</v>
      </c>
      <c r="O19" s="172">
        <f>IF(OR(EMP1T!O19=":",EMP1T!O19=""),":",((EMP1T!O19-EMP1T!O$17)/EMP1T!O$17+1)*100)</f>
        <v>113.37362025583515</v>
      </c>
      <c r="P19" s="172">
        <f>IF(OR(EMP1T!P19=":",EMP1T!P19=""),":",((EMP1T!P19-EMP1T!P$17)/EMP1T!P$17+1)*100)</f>
        <v>106.78711506340919</v>
      </c>
      <c r="Q19" s="172">
        <f>IF(OR(EMP1T!Q19=":",EMP1T!Q19=""),":",((EMP1T!Q19-EMP1T!Q$17)/EMP1T!Q$17+1)*100)</f>
        <v>102.50245934248908</v>
      </c>
      <c r="R19" s="172">
        <f>IF(OR(EMP1T!R19=":",EMP1T!R19=""),":",((EMP1T!R19-EMP1T!R$17)/EMP1T!R$17+1)*100)</f>
        <v>107.31036583316984</v>
      </c>
      <c r="S19" s="172">
        <f>IF(OR(EMP1T!S19=":",EMP1T!S19=""),":",((EMP1T!S19-EMP1T!S$17)/EMP1T!S$17+1)*100)</f>
        <v>105.50799309423373</v>
      </c>
      <c r="T19" s="172">
        <f>IF(OR(EMP1T!T19=":",EMP1T!T19=""),":",((EMP1T!T19-EMP1T!T$17)/EMP1T!T$17+1)*100)</f>
        <v>101.5540953266062</v>
      </c>
      <c r="U19" s="172">
        <f>IF(OR(EMP1T!U19=":",EMP1T!U19=""),":",((EMP1T!U19-EMP1T!U$17)/EMP1T!U$17+1)*100)</f>
        <v>109.49080078526295</v>
      </c>
      <c r="V19" s="172">
        <f>IF(OR(EMP1T!V19=":",EMP1T!V19=""),":",((EMP1T!V19-EMP1T!V$17)/EMP1T!V$17+1)*100)</f>
        <v>110.41009463722398</v>
      </c>
      <c r="W19" s="172"/>
      <c r="X19" s="172"/>
      <c r="Y19" s="172"/>
      <c r="Z19" s="172"/>
      <c r="AA19" s="172"/>
      <c r="AB19" s="172"/>
      <c r="AC19" s="172">
        <f>IF(OR(EMP1T!AC19=":",EMP1T!AC19=""),":",((EMP1T!AC19-EMP1T!AC$17)/EMP1T!AC$17+1)*100)</f>
        <v>105.31358232107348</v>
      </c>
      <c r="AD19" s="172"/>
      <c r="AE19" s="172">
        <f>IF(OR(EMP1T!AE19=":",EMP1T!AE19=""),":",((EMP1T!AE19-EMP1T!AE$17)/EMP1T!AE$17+1)*100)</f>
        <v>95.134045335658229</v>
      </c>
      <c r="AF19" s="172">
        <f>IF(OR(EMP1T!AF19=":",EMP1T!AF19=""),":",((EMP1T!AF19-EMP1T!AF$17)/EMP1T!AF$17+1)*100)</f>
        <v>102.57353937425748</v>
      </c>
      <c r="AG19" s="172">
        <f>IF(OR(EMP1T!AG19=":",EMP1T!AG19=""),":",((EMP1T!AG19-EMP1T!AG$17)/EMP1T!AG$17+1)*100)</f>
        <v>101.84319935961044</v>
      </c>
      <c r="AH19" s="172">
        <f>IF(OR(EMP1T!AH19=":",EMP1T!AH19=""),":",((EMP1T!AH19-EMP1T!AH$17)/EMP1T!AH$17+1)*100)</f>
        <v>109.22810670280185</v>
      </c>
      <c r="AI19" s="172">
        <f>IF(OR(EMP1T!AI19=":",EMP1T!AI19=""),":",((EMP1T!AI19-EMP1T!AI$17)/EMP1T!AI$17+1)*100)</f>
        <v>104.70917184365676</v>
      </c>
      <c r="AJ19" s="172">
        <f>IF(OR(EMP1T!AJ19=":",EMP1T!AJ19=""),":",((EMP1T!AJ19-EMP1T!AJ$17)/EMP1T!AJ$17+1)*100)</f>
        <v>107.5760716382878</v>
      </c>
      <c r="AK19" s="172">
        <f>IF(OR(EMP1T!AK19=":",EMP1T!AK19=""),":",((EMP1T!AK19-EMP1T!AK$17)/EMP1T!AK$17+1)*100)</f>
        <v>107.16419842552929</v>
      </c>
      <c r="AL19" s="172">
        <f>IF(OR(EMP1T!AL19=":",EMP1T!AL19=""),":",((EMP1T!AL19-EMP1T!AL$17)/EMP1T!AL$17+1)*100)</f>
        <v>113.31429996117785</v>
      </c>
      <c r="AM19" s="172">
        <f>IF(OR(EMP1T!AM19=":",EMP1T!AM19=""),":",((EMP1T!AM19-EMP1T!AM$17)/EMP1T!AM$17+1)*100)</f>
        <v>111.28978159571487</v>
      </c>
      <c r="AN19" s="172">
        <f>IF(OR(EMP1T!AN19=":",EMP1T!AN19=""),":",((EMP1T!AN19-EMP1T!AN$17)/EMP1T!AN$17+1)*100)</f>
        <v>104.5296598035911</v>
      </c>
      <c r="AO19" s="172">
        <f>IF(OR(EMP1T!AO19=":",EMP1T!AO19=""),":",((EMP1T!AO19-EMP1T!AO$17)/EMP1T!AO$17+1)*100)</f>
        <v>108.47974839322659</v>
      </c>
      <c r="AP19" s="172"/>
      <c r="AQ19" s="172">
        <f>IF(OR(EMP1T!AQ19=":",EMP1T!AQ19=""),":",((EMP1T!AQ19-EMP1T!AQ$17)/EMP1T!AQ$17+1)*100)</f>
        <v>95.743439576133866</v>
      </c>
      <c r="AR19" s="172">
        <f>IF(OR(EMP1T!AR19=":",EMP1T!AR19=""),":",((EMP1T!AR19-EMP1T!AR$17)/EMP1T!AR$17+1)*100)</f>
        <v>105.7071141838267</v>
      </c>
      <c r="AS19" s="172">
        <f>IF(OR(EMP1T!AS19=":",EMP1T!AS19=""),":",((EMP1T!AS19-EMP1T!AS$17)/EMP1T!AS$17+1)*100)</f>
        <v>105.87103351059358</v>
      </c>
    </row>
    <row r="20" spans="1:45" ht="22.5" customHeight="1">
      <c r="A20" s="77">
        <f t="shared" si="0"/>
        <v>1</v>
      </c>
      <c r="B20" s="105">
        <v>2008</v>
      </c>
      <c r="C20" s="172">
        <f>IF(OR(EMP1T!C20=":",EMP1T!C20=""),":",((EMP1T!C20-EMP1T!C$17)/EMP1T!C$17+1)*100)</f>
        <v>92.281495204882305</v>
      </c>
      <c r="D20" s="172">
        <f>IF(OR(EMP1T!D20=":",EMP1T!D20=""),":",((EMP1T!D20-EMP1T!D$17)/EMP1T!D$17+1)*100)</f>
        <v>113.14696740274186</v>
      </c>
      <c r="E20" s="172">
        <f>IF(OR(EMP1T!E20=":",EMP1T!E20=""),":",((EMP1T!E20-EMP1T!E$17)/EMP1T!E$17+1)*100)</f>
        <v>101.92076743486669</v>
      </c>
      <c r="F20" s="172">
        <f>IF(OR(EMP1T!F20=":",EMP1T!F20=""),":",((EMP1T!F20-EMP1T!F$17)/EMP1T!F$17+1)*100)</f>
        <v>105.2833078101072</v>
      </c>
      <c r="G20" s="172">
        <f>IF(OR(EMP1T!G20=":",EMP1T!G20=""),":",((EMP1T!G20-EMP1T!G$17)/EMP1T!G$17+1)*100)</f>
        <v>109.16991561556122</v>
      </c>
      <c r="H20" s="172">
        <f>IF(OR(EMP1T!H20=":",EMP1T!H20=""),":",((EMP1T!H20-EMP1T!H$17)/EMP1T!H$17+1)*100)</f>
        <v>111.766858697283</v>
      </c>
      <c r="I20" s="172">
        <f>IF(OR(EMP1T!I20=":",EMP1T!I20=""),":",((EMP1T!I20-EMP1T!I$17)/EMP1T!I$17+1)*100)</f>
        <v>110.55487986866987</v>
      </c>
      <c r="J20" s="172">
        <f>IF(OR(EMP1T!J20=":",EMP1T!J20=""),":",((EMP1T!J20-EMP1T!J$17)/EMP1T!J$17+1)*100)</f>
        <v>97.801288632807143</v>
      </c>
      <c r="K20" s="172">
        <f>IF(OR(EMP1T!K20=":",EMP1T!K20=""),":",((EMP1T!K20-EMP1T!K$17)/EMP1T!K$17+1)*100)</f>
        <v>104.96373550472755</v>
      </c>
      <c r="L20" s="172">
        <f>IF(OR(EMP1T!L20=":",EMP1T!L20=""),":",((EMP1T!L20-EMP1T!L$17)/EMP1T!L$17+1)*100)</f>
        <v>105.31891383468756</v>
      </c>
      <c r="M20" s="172">
        <f>IF(OR(EMP1T!M20=":",EMP1T!M20=""),":",((EMP1T!M20-EMP1T!M$17)/EMP1T!M$17+1)*100)</f>
        <v>109.99980865371893</v>
      </c>
      <c r="N20" s="172">
        <f>IF(OR(EMP1T!N20=":",EMP1T!N20=""),":",((EMP1T!N20-EMP1T!N$17)/EMP1T!N$17+1)*100)</f>
        <v>114.45992883255931</v>
      </c>
      <c r="O20" s="172">
        <f>IF(OR(EMP1T!O20=":",EMP1T!O20=""),":",((EMP1T!O20-EMP1T!O$17)/EMP1T!O$17+1)*100)</f>
        <v>115.95074276044134</v>
      </c>
      <c r="P20" s="172">
        <f>IF(OR(EMP1T!P20=":",EMP1T!P20=""),":",((EMP1T!P20-EMP1T!P$17)/EMP1T!P$17+1)*100)</f>
        <v>103.78674181496019</v>
      </c>
      <c r="Q20" s="172">
        <f>IF(OR(EMP1T!Q20=":",EMP1T!Q20=""),":",((EMP1T!Q20-EMP1T!Q$17)/EMP1T!Q$17+1)*100)</f>
        <v>105.20211955805843</v>
      </c>
      <c r="R20" s="172">
        <f>IF(OR(EMP1T!R20=":",EMP1T!R20=""),":",((EMP1T!R20-EMP1T!R$17)/EMP1T!R$17+1)*100)</f>
        <v>109.38026596943851</v>
      </c>
      <c r="S20" s="172">
        <f>IF(OR(EMP1T!S20=":",EMP1T!S20=""),":",((EMP1T!S20-EMP1T!S$17)/EMP1T!S$17+1)*100)</f>
        <v>107.41620189071935</v>
      </c>
      <c r="T20" s="172">
        <f>IF(OR(EMP1T!T20=":",EMP1T!T20=""),":",((EMP1T!T20-EMP1T!T$17)/EMP1T!T$17+1)*100)</f>
        <v>98.382311810892361</v>
      </c>
      <c r="U20" s="172">
        <f>IF(OR(EMP1T!U20=":",EMP1T!U20=""),":",((EMP1T!U20-EMP1T!U$17)/EMP1T!U$17+1)*100)</f>
        <v>113.22881121518975</v>
      </c>
      <c r="V20" s="172">
        <f>IF(OR(EMP1T!V20=":",EMP1T!V20=""),":",((EMP1T!V20-EMP1T!V$17)/EMP1T!V$17+1)*100)</f>
        <v>126.18296529968454</v>
      </c>
      <c r="W20" s="172"/>
      <c r="X20" s="172"/>
      <c r="Y20" s="172"/>
      <c r="Z20" s="172"/>
      <c r="AA20" s="172"/>
      <c r="AB20" s="172"/>
      <c r="AC20" s="172">
        <f>IF(OR(EMP1T!AC20=":",EMP1T!AC20=""),":",((EMP1T!AC20-EMP1T!AC$17)/EMP1T!AC$17+1)*100)</f>
        <v>107.44511427175706</v>
      </c>
      <c r="AD20" s="172"/>
      <c r="AE20" s="172">
        <f>IF(OR(EMP1T!AE20=":",EMP1T!AE20=""),":",((EMP1T!AE20-EMP1T!AE$17)/EMP1T!AE$17+1)*100)</f>
        <v>92.281495204882305</v>
      </c>
      <c r="AF20" s="172">
        <f>IF(OR(EMP1T!AF20=":",EMP1T!AF20=""),":",((EMP1T!AF20-EMP1T!AF$17)/EMP1T!AF$17+1)*100)</f>
        <v>102.57487097552985</v>
      </c>
      <c r="AG20" s="172">
        <f>IF(OR(EMP1T!AG20=":",EMP1T!AG20=""),":",((EMP1T!AG20-EMP1T!AG$17)/EMP1T!AG$17+1)*100)</f>
        <v>101.92076743486669</v>
      </c>
      <c r="AH20" s="172">
        <f>IF(OR(EMP1T!AH20=":",EMP1T!AH20=""),":",((EMP1T!AH20-EMP1T!AH$17)/EMP1T!AH$17+1)*100)</f>
        <v>111.766858697283</v>
      </c>
      <c r="AI20" s="172">
        <f>IF(OR(EMP1T!AI20=":",EMP1T!AI20=""),":",((EMP1T!AI20-EMP1T!AI$17)/EMP1T!AI$17+1)*100)</f>
        <v>106.8368548787421</v>
      </c>
      <c r="AJ20" s="172">
        <f>IF(OR(EMP1T!AJ20=":",EMP1T!AJ20=""),":",((EMP1T!AJ20-EMP1T!AJ$17)/EMP1T!AJ$17+1)*100)</f>
        <v>105.31891383468756</v>
      </c>
      <c r="AK20" s="172">
        <f>IF(OR(EMP1T!AK20=":",EMP1T!AK20=""),":",((EMP1T!AK20-EMP1T!AK$17)/EMP1T!AK$17+1)*100)</f>
        <v>109.99980865371893</v>
      </c>
      <c r="AL20" s="172">
        <f>IF(OR(EMP1T!AL20=":",EMP1T!AL20=""),":",((EMP1T!AL20-EMP1T!AL$17)/EMP1T!AL$17+1)*100)</f>
        <v>114.45992883255931</v>
      </c>
      <c r="AM20" s="172">
        <f>IF(OR(EMP1T!AM20=":",EMP1T!AM20=""),":",((EMP1T!AM20-EMP1T!AM$17)/EMP1T!AM$17+1)*100)</f>
        <v>112.10229586920057</v>
      </c>
      <c r="AN20" s="172">
        <f>IF(OR(EMP1T!AN20=":",EMP1T!AN20=""),":",((EMP1T!AN20-EMP1T!AN$17)/EMP1T!AN$17+1)*100)</f>
        <v>106.8832053614899</v>
      </c>
      <c r="AO20" s="172">
        <f>IF(OR(EMP1T!AO20=":",EMP1T!AO20=""),":",((EMP1T!AO20-EMP1T!AO$17)/EMP1T!AO$17+1)*100)</f>
        <v>117.08879376559227</v>
      </c>
      <c r="AP20" s="172"/>
      <c r="AQ20" s="172">
        <f>IF(OR(EMP1T!AQ20=":",EMP1T!AQ20=""),":",((EMP1T!AQ20-EMP1T!AQ$17)/EMP1T!AQ$17+1)*100)</f>
        <v>92.903243431621945</v>
      </c>
      <c r="AR20" s="172">
        <f>IF(OR(EMP1T!AR20=":",EMP1T!AR20=""),":",((EMP1T!AR20-EMP1T!AR$17)/EMP1T!AR$17+1)*100)</f>
        <v>106.95804912538418</v>
      </c>
      <c r="AS20" s="172">
        <f>IF(OR(EMP1T!AS20=":",EMP1T!AS20=""),":",((EMP1T!AS20-EMP1T!AS$17)/EMP1T!AS$17+1)*100)</f>
        <v>108.59722810688316</v>
      </c>
    </row>
    <row r="21" spans="1:45" ht="22.5" customHeight="1">
      <c r="A21" s="77">
        <f t="shared" si="0"/>
        <v>1</v>
      </c>
      <c r="B21" s="105">
        <v>2009</v>
      </c>
      <c r="C21" s="172">
        <f>IF(OR(EMP1T!C21=":",EMP1T!C21=""),":",((EMP1T!C21-EMP1T!C$17)/EMP1T!C$17+1)*100)</f>
        <v>102.04609851787272</v>
      </c>
      <c r="D21" s="172">
        <f>IF(OR(EMP1T!D21=":",EMP1T!D21=""),":",((EMP1T!D21-EMP1T!D$17)/EMP1T!D$17+1)*100)</f>
        <v>117.58236400810218</v>
      </c>
      <c r="E21" s="172">
        <f>IF(OR(EMP1T!E21=":",EMP1T!E21=""),":",((EMP1T!E21-EMP1T!E$17)/EMP1T!E$17+1)*100)</f>
        <v>99.747042370486298</v>
      </c>
      <c r="F21" s="172">
        <f>IF(OR(EMP1T!F21=":",EMP1T!F21=""),":",((EMP1T!F21-EMP1T!F$17)/EMP1T!F$17+1)*100)</f>
        <v>114.60566615620213</v>
      </c>
      <c r="G21" s="172">
        <f>IF(OR(EMP1T!G21=":",EMP1T!G21=""),":",((EMP1T!G21-EMP1T!G$17)/EMP1T!G$17+1)*100)</f>
        <v>110.35653925850579</v>
      </c>
      <c r="H21" s="172">
        <f>IF(OR(EMP1T!H21=":",EMP1T!H21=""),":",((EMP1T!H21-EMP1T!H$17)/EMP1T!H$17+1)*100)</f>
        <v>106.4872203985332</v>
      </c>
      <c r="I21" s="172">
        <f>IF(OR(EMP1T!I21=":",EMP1T!I21=""),":",((EMP1T!I21-EMP1T!I$17)/EMP1T!I$17+1)*100)</f>
        <v>107.33323045576746</v>
      </c>
      <c r="J21" s="172">
        <f>IF(OR(EMP1T!J21=":",EMP1T!J21=""),":",((EMP1T!J21-EMP1T!J$17)/EMP1T!J$17+1)*100)</f>
        <v>92.514037719364367</v>
      </c>
      <c r="K21" s="172">
        <f>IF(OR(EMP1T!K21=":",EMP1T!K21=""),":",((EMP1T!K21-EMP1T!K$17)/EMP1T!K$17+1)*100)</f>
        <v>99.295302861083044</v>
      </c>
      <c r="L21" s="172">
        <f>IF(OR(EMP1T!L21=":",EMP1T!L21=""),":",((EMP1T!L21-EMP1T!L$17)/EMP1T!L$17+1)*100)</f>
        <v>106.15551568094487</v>
      </c>
      <c r="M21" s="172">
        <f>IF(OR(EMP1T!M21=":",EMP1T!M21=""),":",((EMP1T!M21-EMP1T!M$17)/EMP1T!M$17+1)*100)</f>
        <v>111.32401975652701</v>
      </c>
      <c r="N21" s="172">
        <f>IF(OR(EMP1T!N21=":",EMP1T!N21=""),":",((EMP1T!N21-EMP1T!N$17)/EMP1T!N$17+1)*100)</f>
        <v>112.51553593053396</v>
      </c>
      <c r="O21" s="172">
        <f>IF(OR(EMP1T!O21=":",EMP1T!O21=""),":",((EMP1T!O21-EMP1T!O$17)/EMP1T!O$17+1)*100)</f>
        <v>117.53262238202396</v>
      </c>
      <c r="P21" s="172">
        <f>IF(OR(EMP1T!P21=":",EMP1T!P21=""),":",((EMP1T!P21-EMP1T!P$17)/EMP1T!P$17+1)*100)</f>
        <v>101.73601499712885</v>
      </c>
      <c r="Q21" s="172">
        <f>IF(OR(EMP1T!Q21=":",EMP1T!Q21=""),":",((EMP1T!Q21-EMP1T!Q$17)/EMP1T!Q$17+1)*100)</f>
        <v>106.25031464766931</v>
      </c>
      <c r="R21" s="172">
        <f>IF(OR(EMP1T!R21=":",EMP1T!R21=""),":",((EMP1T!R21-EMP1T!R$17)/EMP1T!R$17+1)*100)</f>
        <v>115.49658915303192</v>
      </c>
      <c r="S21" s="172">
        <f>IF(OR(EMP1T!S21=":",EMP1T!S21=""),":",((EMP1T!S21-EMP1T!S$17)/EMP1T!S$17+1)*100)</f>
        <v>109.79204608221447</v>
      </c>
      <c r="T21" s="172">
        <f>IF(OR(EMP1T!T21=":",EMP1T!T21=""),":",((EMP1T!T21-EMP1T!T$17)/EMP1T!T$17+1)*100)</f>
        <v>95.16525350382291</v>
      </c>
      <c r="U21" s="172">
        <f>IF(OR(EMP1T!U21=":",EMP1T!U21=""),":",((EMP1T!U21-EMP1T!U$17)/EMP1T!U$17+1)*100)</f>
        <v>109.47357546067028</v>
      </c>
      <c r="V21" s="172">
        <f>IF(OR(EMP1T!V21=":",EMP1T!V21=""),":",((EMP1T!V21-EMP1T!V$17)/EMP1T!V$17+1)*100)</f>
        <v>142.74447949526814</v>
      </c>
      <c r="W21" s="172"/>
      <c r="X21" s="172"/>
      <c r="Y21" s="172"/>
      <c r="Z21" s="172"/>
      <c r="AA21" s="172"/>
      <c r="AB21" s="172"/>
      <c r="AC21" s="172">
        <f>IF(OR(EMP1T!AC21=":",EMP1T!AC21=""),":",((EMP1T!AC21-EMP1T!AC$17)/EMP1T!AC$17+1)*100)</f>
        <v>106.98390128580675</v>
      </c>
      <c r="AD21" s="172"/>
      <c r="AE21" s="172">
        <f>IF(OR(EMP1T!AE21=":",EMP1T!AE21=""),":",((EMP1T!AE21-EMP1T!AE$17)/EMP1T!AE$17+1)*100)</f>
        <v>102.04609851787272</v>
      </c>
      <c r="AF21" s="172">
        <f>IF(OR(EMP1T!AF21=":",EMP1T!AF21=""),":",((EMP1T!AF21-EMP1T!AF$17)/EMP1T!AF$17+1)*100)</f>
        <v>101.05060544938537</v>
      </c>
      <c r="AG21" s="172">
        <f>IF(OR(EMP1T!AG21=":",EMP1T!AG21=""),":",((EMP1T!AG21-EMP1T!AG$17)/EMP1T!AG$17+1)*100)</f>
        <v>99.747042370486298</v>
      </c>
      <c r="AH21" s="172">
        <f>IF(OR(EMP1T!AH21=":",EMP1T!AH21=""),":",((EMP1T!AH21-EMP1T!AH$17)/EMP1T!AH$17+1)*100)</f>
        <v>106.4872203985332</v>
      </c>
      <c r="AI21" s="172">
        <f>IF(OR(EMP1T!AI21=":",EMP1T!AI21=""),":",((EMP1T!AI21-EMP1T!AI$17)/EMP1T!AI$17+1)*100)</f>
        <v>102.53445178709799</v>
      </c>
      <c r="AJ21" s="172">
        <f>IF(OR(EMP1T!AJ21=":",EMP1T!AJ21=""),":",((EMP1T!AJ21-EMP1T!AJ$17)/EMP1T!AJ$17+1)*100)</f>
        <v>106.15551568094487</v>
      </c>
      <c r="AK21" s="172">
        <f>IF(OR(EMP1T!AK21=":",EMP1T!AK21=""),":",((EMP1T!AK21-EMP1T!AK$17)/EMP1T!AK$17+1)*100)</f>
        <v>111.32401975652701</v>
      </c>
      <c r="AL21" s="172">
        <f>IF(OR(EMP1T!AL21=":",EMP1T!AL21=""),":",((EMP1T!AL21-EMP1T!AL$17)/EMP1T!AL$17+1)*100)</f>
        <v>112.51553593053396</v>
      </c>
      <c r="AM21" s="172">
        <f>IF(OR(EMP1T!AM21=":",EMP1T!AM21=""),":",((EMP1T!AM21-EMP1T!AM$17)/EMP1T!AM$17+1)*100)</f>
        <v>112.53489138421978</v>
      </c>
      <c r="AN21" s="172">
        <f>IF(OR(EMP1T!AN21=":",EMP1T!AN21=""),":",((EMP1T!AN21-EMP1T!AN$17)/EMP1T!AN$17+1)*100)</f>
        <v>109.69545021306344</v>
      </c>
      <c r="AO21" s="172">
        <f>IF(OR(EMP1T!AO21=":",EMP1T!AO21=""),":",((EMP1T!AO21-EMP1T!AO$17)/EMP1T!AO$17+1)*100)</f>
        <v>123.83475647148674</v>
      </c>
      <c r="AP21" s="172"/>
      <c r="AQ21" s="172">
        <f>IF(OR(EMP1T!AQ21=":",EMP1T!AQ21=""),":",((EMP1T!AQ21-EMP1T!AQ$17)/EMP1T!AQ$17+1)*100)</f>
        <v>102.50904732761484</v>
      </c>
      <c r="AR21" s="172">
        <f>IF(OR(EMP1T!AR21=":",EMP1T!AR21=""),":",((EMP1T!AR21-EMP1T!AR$17)/EMP1T!AR$17+1)*100)</f>
        <v>103.56699171660244</v>
      </c>
      <c r="AS21" s="172">
        <f>IF(OR(EMP1T!AS21=":",EMP1T!AS21=""),":",((EMP1T!AS21-EMP1T!AS$17)/EMP1T!AS$17+1)*100)</f>
        <v>108.25697513255281</v>
      </c>
    </row>
    <row r="22" spans="1:45" ht="22.5" customHeight="1">
      <c r="A22" s="77">
        <f t="shared" si="0"/>
        <v>1</v>
      </c>
      <c r="B22" s="105">
        <v>2010</v>
      </c>
      <c r="C22" s="172">
        <f>IF(OR(EMP1T!C22=":",EMP1T!C22=""),":",((EMP1T!C22-EMP1T!C$17)/EMP1T!C$17+1)*100)</f>
        <v>96.693820836965998</v>
      </c>
      <c r="D22" s="172">
        <f>IF(OR(EMP1T!D22=":",EMP1T!D22=""),":",((EMP1T!D22-EMP1T!D$17)/EMP1T!D$17+1)*100)</f>
        <v>121.17503525844404</v>
      </c>
      <c r="E22" s="172">
        <f>IF(OR(EMP1T!E22=":",EMP1T!E22=""),":",((EMP1T!E22-EMP1T!E$17)/EMP1T!E$17+1)*100)</f>
        <v>96.716810519019901</v>
      </c>
      <c r="F22" s="172">
        <f>IF(OR(EMP1T!F22=":",EMP1T!F22=""),":",((EMP1T!F22-EMP1T!F$17)/EMP1T!F$17+1)*100)</f>
        <v>120.02297090352221</v>
      </c>
      <c r="G22" s="172">
        <f>IF(OR(EMP1T!G22=":",EMP1T!G22=""),":",((EMP1T!G22-EMP1T!G$17)/EMP1T!G$17+1)*100)</f>
        <v>116.04264609739712</v>
      </c>
      <c r="H22" s="172">
        <f>IF(OR(EMP1T!H22=":",EMP1T!H22=""),":",((EMP1T!H22-EMP1T!H$17)/EMP1T!H$17+1)*100)</f>
        <v>100.34690309244745</v>
      </c>
      <c r="I22" s="172">
        <f>IF(OR(EMP1T!I22=":",EMP1T!I22=""),":",((EMP1T!I22-EMP1T!I$17)/EMP1T!I$17+1)*100)</f>
        <v>106.58074180222192</v>
      </c>
      <c r="J22" s="172">
        <f>IF(OR(EMP1T!J22=":",EMP1T!J22=""),":",((EMP1T!J22-EMP1T!J$17)/EMP1T!J$17+1)*100)</f>
        <v>94.326550108544268</v>
      </c>
      <c r="K22" s="172">
        <f>IF(OR(EMP1T!K22=":",EMP1T!K22=""),":",((EMP1T!K22-EMP1T!K$17)/EMP1T!K$17+1)*100)</f>
        <v>98.692534920276302</v>
      </c>
      <c r="L22" s="172">
        <f>IF(OR(EMP1T!L22=":",EMP1T!L22=""),":",((EMP1T!L22-EMP1T!L$17)/EMP1T!L$17+1)*100)</f>
        <v>105.98833367441449</v>
      </c>
      <c r="M22" s="172">
        <f>IF(OR(EMP1T!M22=":",EMP1T!M22=""),":",((EMP1T!M22-EMP1T!M$17)/EMP1T!M$17+1)*100)</f>
        <v>113.05452290224216</v>
      </c>
      <c r="N22" s="172">
        <f>IF(OR(EMP1T!N22=":",EMP1T!N22=""),":",((EMP1T!N22-EMP1T!N$17)/EMP1T!N$17+1)*100)</f>
        <v>102.95560416224261</v>
      </c>
      <c r="O22" s="172">
        <f>IF(OR(EMP1T!O22=":",EMP1T!O22=""),":",((EMP1T!O22-EMP1T!O$17)/EMP1T!O$17+1)*100)</f>
        <v>123.15773933185068</v>
      </c>
      <c r="P22" s="172">
        <f>IF(OR(EMP1T!P22=":",EMP1T!P22=""),":",((EMP1T!P22-EMP1T!P$17)/EMP1T!P$17+1)*100)</f>
        <v>99.482769405414402</v>
      </c>
      <c r="Q22" s="172">
        <f>IF(OR(EMP1T!Q22=":",EMP1T!Q22=""),":",((EMP1T!Q22-EMP1T!Q$17)/EMP1T!Q$17+1)*100)</f>
        <v>106.29373103708039</v>
      </c>
      <c r="R22" s="172">
        <f>IF(OR(EMP1T!R22=":",EMP1T!R22=""),":",((EMP1T!R22-EMP1T!R$17)/EMP1T!R$17+1)*100)</f>
        <v>118.35903362159999</v>
      </c>
      <c r="S22" s="172">
        <f>IF(OR(EMP1T!S22=":",EMP1T!S22=""),":",((EMP1T!S22-EMP1T!S$17)/EMP1T!S$17+1)*100)</f>
        <v>111.13061789843401</v>
      </c>
      <c r="T22" s="172">
        <f>IF(OR(EMP1T!T22=":",EMP1T!T22=""),":",((EMP1T!T22-EMP1T!T$17)/EMP1T!T$17+1)*100)</f>
        <v>97.926649621831587</v>
      </c>
      <c r="U22" s="172">
        <f>IF(OR(EMP1T!U22=":",EMP1T!U22=""),":",((EMP1T!U22-EMP1T!U$17)/EMP1T!U$17+1)*100)</f>
        <v>108.20361027700167</v>
      </c>
      <c r="V22" s="172">
        <f>IF(OR(EMP1T!V22=":",EMP1T!V22=""),":",((EMP1T!V22-EMP1T!V$17)/EMP1T!V$17+1)*100)</f>
        <v>156.62460567823345</v>
      </c>
      <c r="W22" s="172"/>
      <c r="X22" s="172"/>
      <c r="Y22" s="172"/>
      <c r="Z22" s="172"/>
      <c r="AA22" s="172"/>
      <c r="AB22" s="172"/>
      <c r="AC22" s="172">
        <f>IF(OR(EMP1T!AC22=":",EMP1T!AC22=""),":",((EMP1T!AC22-EMP1T!AC$17)/EMP1T!AC$17+1)*100)</f>
        <v>106.78666754086056</v>
      </c>
      <c r="AD22" s="172"/>
      <c r="AE22" s="172">
        <f>IF(OR(EMP1T!AE22=":",EMP1T!AE22=""),":",((EMP1T!AE22-EMP1T!AE$17)/EMP1T!AE$17+1)*100)</f>
        <v>96.693820836965998</v>
      </c>
      <c r="AF22" s="172">
        <f>IF(OR(EMP1T!AF22=":",EMP1T!AF22=""),":",((EMP1T!AF22-EMP1T!AF$17)/EMP1T!AF$17+1)*100)</f>
        <v>98.854057943104237</v>
      </c>
      <c r="AG22" s="172">
        <f>IF(OR(EMP1T!AG22=":",EMP1T!AG22=""),":",((EMP1T!AG22-EMP1T!AG$17)/EMP1T!AG$17+1)*100)</f>
        <v>96.716810519019901</v>
      </c>
      <c r="AH22" s="172">
        <f>IF(OR(EMP1T!AH22=":",EMP1T!AH22=""),":",((EMP1T!AH22-EMP1T!AH$17)/EMP1T!AH$17+1)*100)</f>
        <v>100.34690309244745</v>
      </c>
      <c r="AI22" s="172">
        <f>IF(OR(EMP1T!AI22=":",EMP1T!AI22=""),":",((EMP1T!AI22-EMP1T!AI$17)/EMP1T!AI$17+1)*100)</f>
        <v>102.22705191055508</v>
      </c>
      <c r="AJ22" s="172">
        <f>IF(OR(EMP1T!AJ22=":",EMP1T!AJ22=""),":",((EMP1T!AJ22-EMP1T!AJ$17)/EMP1T!AJ$17+1)*100)</f>
        <v>105.98833367441449</v>
      </c>
      <c r="AK22" s="172">
        <f>IF(OR(EMP1T!AK22=":",EMP1T!AK22=""),":",((EMP1T!AK22-EMP1T!AK$17)/EMP1T!AK$17+1)*100)</f>
        <v>113.05452290224216</v>
      </c>
      <c r="AL22" s="172">
        <f>IF(OR(EMP1T!AL22=":",EMP1T!AL22=""),":",((EMP1T!AL22-EMP1T!AL$17)/EMP1T!AL$17+1)*100)</f>
        <v>102.95560416224261</v>
      </c>
      <c r="AM22" s="172">
        <f>IF(OR(EMP1T!AM22=":",EMP1T!AM22=""),":",((EMP1T!AM22-EMP1T!AM$17)/EMP1T!AM$17+1)*100)</f>
        <v>115.66745181691422</v>
      </c>
      <c r="AN22" s="172">
        <f>IF(OR(EMP1T!AN22=":",EMP1T!AN22=""),":",((EMP1T!AN22-EMP1T!AN$17)/EMP1T!AN$17+1)*100)</f>
        <v>110.83285390277365</v>
      </c>
      <c r="AO22" s="172">
        <f>IF(OR(EMP1T!AO22=":",EMP1T!AO22=""),":",((EMP1T!AO22-EMP1T!AO$17)/EMP1T!AO$17+1)*100)</f>
        <v>131.07315429041481</v>
      </c>
      <c r="AP22" s="172"/>
      <c r="AQ22" s="172">
        <f>IF(OR(EMP1T!AQ22=":",EMP1T!AQ22=""),":",((EMP1T!AQ22-EMP1T!AQ$17)/EMP1T!AQ$17+1)*100)</f>
        <v>97.423310757474397</v>
      </c>
      <c r="AR22" s="172">
        <f>IF(OR(EMP1T!AR22=":",EMP1T!AR22=""),":",((EMP1T!AR22-EMP1T!AR$17)/EMP1T!AR$17+1)*100)</f>
        <v>99.413473520082789</v>
      </c>
      <c r="AS22" s="172">
        <f>IF(OR(EMP1T!AS22=":",EMP1T!AS22=""),":",((EMP1T!AS22-EMP1T!AS$17)/EMP1T!AS$17+1)*100)</f>
        <v>109.51334039665659</v>
      </c>
    </row>
    <row r="23" spans="1:45" ht="22.5" customHeight="1">
      <c r="A23" s="77">
        <f t="shared" si="0"/>
        <v>1</v>
      </c>
      <c r="B23" s="105">
        <v>2011</v>
      </c>
      <c r="C23" s="172">
        <f>IF(OR(EMP1T!C23=":",EMP1T!C23=""),":",((EMP1T!C23-EMP1T!C$17)/EMP1T!C$17+1)*100)</f>
        <v>95.258010026155191</v>
      </c>
      <c r="D23" s="172">
        <f>IF(OR(EMP1T!D23=":",EMP1T!D23=""),":",((EMP1T!D23-EMP1T!D$17)/EMP1T!D$17+1)*100)</f>
        <v>130.04582846916469</v>
      </c>
      <c r="E23" s="172">
        <f>IF(OR(EMP1T!E23=":",EMP1T!E23=""),":",((EMP1T!E23-EMP1T!E$17)/EMP1T!E$17+1)*100)</f>
        <v>92.666890598197952</v>
      </c>
      <c r="F23" s="172">
        <f>IF(OR(EMP1T!F23=":",EMP1T!F23=""),":",((EMP1T!F23-EMP1T!F$17)/EMP1T!F$17+1)*100)</f>
        <v>117.82159264931087</v>
      </c>
      <c r="G23" s="172">
        <f>IF(OR(EMP1T!G23=":",EMP1T!G23=""),":",((EMP1T!G23-EMP1T!G$17)/EMP1T!G$17+1)*100)</f>
        <v>116.71573723868423</v>
      </c>
      <c r="H23" s="172">
        <f>IF(OR(EMP1T!H23=":",EMP1T!H23=""),":",((EMP1T!H23-EMP1T!H$17)/EMP1T!H$17+1)*100)</f>
        <v>95.435106515227972</v>
      </c>
      <c r="I23" s="172">
        <f>IF(OR(EMP1T!I23=":",EMP1T!I23=""),":",((EMP1T!I23-EMP1T!I$17)/EMP1T!I$17+1)*100)</f>
        <v>106.39600146636374</v>
      </c>
      <c r="J23" s="172">
        <f>IF(OR(EMP1T!J23=":",EMP1T!J23=""),":",((EMP1T!J23-EMP1T!J$17)/EMP1T!J$17+1)*100)</f>
        <v>92.384115526650518</v>
      </c>
      <c r="K23" s="172">
        <f>IF(OR(EMP1T!K23=":",EMP1T!K23=""),":",((EMP1T!K23-EMP1T!K$17)/EMP1T!K$17+1)*100)</f>
        <v>101.5757067981814</v>
      </c>
      <c r="L23" s="172">
        <f>IF(OR(EMP1T!L23=":",EMP1T!L23=""),":",((EMP1T!L23-EMP1T!L$17)/EMP1T!L$17+1)*100)</f>
        <v>108.8788256805306</v>
      </c>
      <c r="M23" s="172">
        <f>IF(OR(EMP1T!M23=":",EMP1T!M23=""),":",((EMP1T!M23-EMP1T!M$17)/EMP1T!M$17+1)*100)</f>
        <v>115.89856720259139</v>
      </c>
      <c r="N23" s="172">
        <f>IF(OR(EMP1T!N23=":",EMP1T!N23=""),":",((EMP1T!N23-EMP1T!N$17)/EMP1T!N$17+1)*100)</f>
        <v>103.27966964591351</v>
      </c>
      <c r="O23" s="172">
        <f>IF(OR(EMP1T!O23=":",EMP1T!O23=""),":",((EMP1T!O23-EMP1T!O$17)/EMP1T!O$17+1)*100)</f>
        <v>129.11564463928434</v>
      </c>
      <c r="P23" s="172">
        <f>IF(OR(EMP1T!P23=":",EMP1T!P23=""),":",((EMP1T!P23-EMP1T!P$17)/EMP1T!P$17+1)*100)</f>
        <v>99.996667522822975</v>
      </c>
      <c r="Q23" s="172">
        <f>IF(OR(EMP1T!Q23=":",EMP1T!Q23=""),":",((EMP1T!Q23-EMP1T!Q$17)/EMP1T!Q$17+1)*100)</f>
        <v>107.68686623702706</v>
      </c>
      <c r="R23" s="172">
        <f>IF(OR(EMP1T!R23=":",EMP1T!R23=""),":",((EMP1T!R23-EMP1T!R$17)/EMP1T!R$17+1)*100)</f>
        <v>122.11066296763815</v>
      </c>
      <c r="S23" s="172">
        <f>IF(OR(EMP1T!S23=":",EMP1T!S23=""),":",((EMP1T!S23-EMP1T!S$17)/EMP1T!S$17+1)*100)</f>
        <v>113.90853266281967</v>
      </c>
      <c r="T23" s="172">
        <f>IF(OR(EMP1T!T23=":",EMP1T!T23=""),":",((EMP1T!T23-EMP1T!T$17)/EMP1T!T$17+1)*100)</f>
        <v>100.73056085061036</v>
      </c>
      <c r="U23" s="172">
        <f>IF(OR(EMP1T!U23=":",EMP1T!U23=""),":",((EMP1T!U23-EMP1T!U$17)/EMP1T!U$17+1)*100)</f>
        <v>107.09636765475119</v>
      </c>
      <c r="V23" s="172">
        <f>IF(OR(EMP1T!V23=":",EMP1T!V23=""),":",((EMP1T!V23-EMP1T!V$17)/EMP1T!V$17+1)*100)</f>
        <v>165.20504731861197</v>
      </c>
      <c r="W23" s="172"/>
      <c r="X23" s="172"/>
      <c r="Y23" s="172"/>
      <c r="Z23" s="172"/>
      <c r="AA23" s="172"/>
      <c r="AB23" s="172"/>
      <c r="AC23" s="172">
        <f>IF(OR(EMP1T!AC23=":",EMP1T!AC23=""),":",((EMP1T!AC23-EMP1T!AC$17)/EMP1T!AC$17+1)*100)</f>
        <v>107.26767142507407</v>
      </c>
      <c r="AD23" s="172"/>
      <c r="AE23" s="172">
        <f>IF(OR(EMP1T!AE23=":",EMP1T!AE23=""),":",((EMP1T!AE23-EMP1T!AE$17)/EMP1T!AE$17+1)*100)</f>
        <v>95.258010026155191</v>
      </c>
      <c r="AF23" s="172">
        <f>IF(OR(EMP1T!AF23=":",EMP1T!AF23=""),":",((EMP1T!AF23-EMP1T!AF$17)/EMP1T!AF$17+1)*100)</f>
        <v>95.298525099989021</v>
      </c>
      <c r="AG23" s="172">
        <f>IF(OR(EMP1T!AG23=":",EMP1T!AG23=""),":",((EMP1T!AG23-EMP1T!AG$17)/EMP1T!AG$17+1)*100)</f>
        <v>92.666890598197952</v>
      </c>
      <c r="AH23" s="172">
        <f>IF(OR(EMP1T!AH23=":",EMP1T!AH23=""),":",((EMP1T!AH23-EMP1T!AH$17)/EMP1T!AH$17+1)*100)</f>
        <v>95.435106515227972</v>
      </c>
      <c r="AI23" s="172">
        <f>IF(OR(EMP1T!AI23=":",EMP1T!AI23=""),":",((EMP1T!AI23-EMP1T!AI$17)/EMP1T!AI$17+1)*100)</f>
        <v>102.72179881346479</v>
      </c>
      <c r="AJ23" s="172">
        <f>IF(OR(EMP1T!AJ23=":",EMP1T!AJ23=""),":",((EMP1T!AJ23-EMP1T!AJ$17)/EMP1T!AJ$17+1)*100)</f>
        <v>108.8788256805306</v>
      </c>
      <c r="AK23" s="172">
        <f>IF(OR(EMP1T!AK23=":",EMP1T!AK23=""),":",((EMP1T!AK23-EMP1T!AK$17)/EMP1T!AK$17+1)*100)</f>
        <v>115.89856720259139</v>
      </c>
      <c r="AL23" s="172">
        <f>IF(OR(EMP1T!AL23=":",EMP1T!AL23=""),":",((EMP1T!AL23-EMP1T!AL$17)/EMP1T!AL$17+1)*100)</f>
        <v>103.27966964591351</v>
      </c>
      <c r="AM23" s="172">
        <f>IF(OR(EMP1T!AM23=":",EMP1T!AM23=""),":",((EMP1T!AM23-EMP1T!AM$17)/EMP1T!AM$17+1)*100)</f>
        <v>119.90298200778496</v>
      </c>
      <c r="AN23" s="172">
        <f>IF(OR(EMP1T!AN23=":",EMP1T!AN23=""),":",((EMP1T!AN23-EMP1T!AN$17)/EMP1T!AN$17+1)*100)</f>
        <v>113.20227644822525</v>
      </c>
      <c r="AO23" s="172">
        <f>IF(OR(EMP1T!AO23=":",EMP1T!AO23=""),":",((EMP1T!AO23-EMP1T!AO$17)/EMP1T!AO$17+1)*100)</f>
        <v>135.65547039981428</v>
      </c>
      <c r="AP23" s="172"/>
      <c r="AQ23" s="172">
        <f>IF(OR(EMP1T!AQ23=":",EMP1T!AQ23=""),":",((EMP1T!AQ23-EMP1T!AQ$17)/EMP1T!AQ$17+1)*100)</f>
        <v>96.294615583124113</v>
      </c>
      <c r="AR23" s="172">
        <f>IF(OR(EMP1T!AR23=":",EMP1T!AR23=""),":",((EMP1T!AR23-EMP1T!AR$17)/EMP1T!AR$17+1)*100)</f>
        <v>95.107728605608415</v>
      </c>
      <c r="AS23" s="172">
        <f>IF(OR(EMP1T!AS23=":",EMP1T!AS23=""),":",((EMP1T!AS23-EMP1T!AS$17)/EMP1T!AS$17+1)*100)</f>
        <v>111.45253850972685</v>
      </c>
    </row>
    <row r="24" spans="1:45" ht="22.5" customHeight="1">
      <c r="A24" s="77">
        <f t="shared" si="0"/>
        <v>1</v>
      </c>
      <c r="B24" s="105">
        <v>2012</v>
      </c>
      <c r="C24" s="172">
        <f>IF(OR(EMP1T!C24=":",EMP1T!C24=""),":",((EMP1T!C24-EMP1T!C$17)/EMP1T!C$17+1)*100)</f>
        <v>74.625381429816912</v>
      </c>
      <c r="D24" s="172">
        <f>IF(OR(EMP1T!D24=":",EMP1T!D24=""),":",((EMP1T!D24-EMP1T!D$17)/EMP1T!D$17+1)*100)</f>
        <v>135.05782663322185</v>
      </c>
      <c r="E24" s="172">
        <f>IF(OR(EMP1T!E24=":",EMP1T!E24=""),":",((EMP1T!E24-EMP1T!E$17)/EMP1T!E$17+1)*100)</f>
        <v>86.74070243846154</v>
      </c>
      <c r="F24" s="172">
        <f>IF(OR(EMP1T!F24=":",EMP1T!F24=""),":",((EMP1T!F24-EMP1T!F$17)/EMP1T!F$17+1)*100)</f>
        <v>114.6822358346095</v>
      </c>
      <c r="G24" s="172">
        <f>IF(OR(EMP1T!G24=":",EMP1T!G24=""),":",((EMP1T!G24-EMP1T!G$17)/EMP1T!G$17+1)*100)</f>
        <v>115.31751825450507</v>
      </c>
      <c r="H24" s="172">
        <f>IF(OR(EMP1T!H24=":",EMP1T!H24=""),":",((EMP1T!H24-EMP1T!H$17)/EMP1T!H$17+1)*100)</f>
        <v>81.277615528240048</v>
      </c>
      <c r="I24" s="172">
        <f>IF(OR(EMP1T!I24=":",EMP1T!I24=""),":",((EMP1T!I24-EMP1T!I$17)/EMP1T!I$17+1)*100)</f>
        <v>102.25909049555774</v>
      </c>
      <c r="J24" s="172">
        <f>IF(OR(EMP1T!J24=":",EMP1T!J24=""),":",((EMP1T!J24-EMP1T!J$17)/EMP1T!J$17+1)*100)</f>
        <v>87.828767938147678</v>
      </c>
      <c r="K24" s="172">
        <f>IF(OR(EMP1T!K24=":",EMP1T!K24=""),":",((EMP1T!K24-EMP1T!K$17)/EMP1T!K$17+1)*100)</f>
        <v>101.90408496512357</v>
      </c>
      <c r="L24" s="172">
        <f>IF(OR(EMP1T!L24=":",EMP1T!L24=""),":",((EMP1T!L24-EMP1T!L$17)/EMP1T!L$17+1)*100)</f>
        <v>105.22014333101998</v>
      </c>
      <c r="M24" s="172">
        <f>IF(OR(EMP1T!M24=":",EMP1T!M24=""),":",((EMP1T!M24-EMP1T!M$17)/EMP1T!M$17+1)*100)</f>
        <v>115.40198803903836</v>
      </c>
      <c r="N24" s="172">
        <f>IF(OR(EMP1T!N24=":",EMP1T!N24=""),":",((EMP1T!N24-EMP1T!N$17)/EMP1T!N$17+1)*100)</f>
        <v>98.742752874521017</v>
      </c>
      <c r="O24" s="172">
        <f>IF(OR(EMP1T!O24=":",EMP1T!O24=""),":",((EMP1T!O24-EMP1T!O$17)/EMP1T!O$17+1)*100)</f>
        <v>132.85510447127439</v>
      </c>
      <c r="P24" s="172">
        <f>IF(OR(EMP1T!P24=":",EMP1T!P24=""),":",((EMP1T!P24-EMP1T!P$17)/EMP1T!P$17+1)*100)</f>
        <v>99.759483776326704</v>
      </c>
      <c r="Q24" s="172">
        <f>IF(OR(EMP1T!Q24=":",EMP1T!Q24=""),":",((EMP1T!Q24-EMP1T!Q$17)/EMP1T!Q$17+1)*100)</f>
        <v>105.48263616634554</v>
      </c>
      <c r="R24" s="172">
        <f>IF(OR(EMP1T!R24=":",EMP1T!R24=""),":",((EMP1T!R24-EMP1T!R$17)/EMP1T!R$17+1)*100)</f>
        <v>123.51143366502254</v>
      </c>
      <c r="S24" s="172">
        <f>IF(OR(EMP1T!S24=":",EMP1T!S24=""),":",((EMP1T!S24-EMP1T!S$17)/EMP1T!S$17+1)*100)</f>
        <v>114.88583917466491</v>
      </c>
      <c r="T24" s="172">
        <f>IF(OR(EMP1T!T24=":",EMP1T!T24=""),":",((EMP1T!T24-EMP1T!T$17)/EMP1T!T$17+1)*100)</f>
        <v>98.567939852486546</v>
      </c>
      <c r="U24" s="172">
        <f>IF(OR(EMP1T!U24=":",EMP1T!U24=""),":",((EMP1T!U24-EMP1T!U$17)/EMP1T!U$17+1)*100)</f>
        <v>104.84588111775237</v>
      </c>
      <c r="V24" s="172">
        <f>IF(OR(EMP1T!V24=":",EMP1T!V24=""),":",((EMP1T!V24-EMP1T!V$17)/EMP1T!V$17+1)*100)</f>
        <v>158.9905362776025</v>
      </c>
      <c r="W24" s="172"/>
      <c r="X24" s="172"/>
      <c r="Y24" s="172"/>
      <c r="Z24" s="172"/>
      <c r="AA24" s="172"/>
      <c r="AB24" s="172"/>
      <c r="AC24" s="172">
        <f>IF(OR(EMP1T!AC24=":",EMP1T!AC24=""),":",((EMP1T!AC24-EMP1T!AC$17)/EMP1T!AC$17+1)*100)</f>
        <v>102.81375940871746</v>
      </c>
      <c r="AD24" s="172"/>
      <c r="AE24" s="172">
        <f>IF(OR(EMP1T!AE24=":",EMP1T!AE24=""),":",((EMP1T!AE24-EMP1T!AE$17)/EMP1T!AE$17+1)*100)</f>
        <v>74.625381429816912</v>
      </c>
      <c r="AF24" s="172">
        <f>IF(OR(EMP1T!AF24=":",EMP1T!AF24=""),":",((EMP1T!AF24-EMP1T!AF$17)/EMP1T!AF$17+1)*100)</f>
        <v>89.859091474064186</v>
      </c>
      <c r="AG24" s="172">
        <f>IF(OR(EMP1T!AG24=":",EMP1T!AG24=""),":",((EMP1T!AG24-EMP1T!AG$17)/EMP1T!AG$17+1)*100)</f>
        <v>86.74070243846154</v>
      </c>
      <c r="AH24" s="172">
        <f>IF(OR(EMP1T!AH24=":",EMP1T!AH24=""),":",((EMP1T!AH24-EMP1T!AH$17)/EMP1T!AH$17+1)*100)</f>
        <v>81.277615528240048</v>
      </c>
      <c r="AI24" s="172">
        <f>IF(OR(EMP1T!AI24=":",EMP1T!AI24=""),":",((EMP1T!AI24-EMP1T!AI$17)/EMP1T!AI$17+1)*100)</f>
        <v>99.906399929621486</v>
      </c>
      <c r="AJ24" s="172">
        <f>IF(OR(EMP1T!AJ24=":",EMP1T!AJ24=""),":",((EMP1T!AJ24-EMP1T!AJ$17)/EMP1T!AJ$17+1)*100)</f>
        <v>105.22014333101998</v>
      </c>
      <c r="AK24" s="172">
        <f>IF(OR(EMP1T!AK24=":",EMP1T!AK24=""),":",((EMP1T!AK24-EMP1T!AK$17)/EMP1T!AK$17+1)*100)</f>
        <v>115.40198803903836</v>
      </c>
      <c r="AL24" s="172">
        <f>IF(OR(EMP1T!AL24=":",EMP1T!AL24=""),":",((EMP1T!AL24-EMP1T!AL$17)/EMP1T!AL$17+1)*100)</f>
        <v>98.742752874521017</v>
      </c>
      <c r="AM24" s="172">
        <f>IF(OR(EMP1T!AM24=":",EMP1T!AM24=""),":",((EMP1T!AM24-EMP1T!AM$17)/EMP1T!AM$17+1)*100)</f>
        <v>122.38431125545573</v>
      </c>
      <c r="AN24" s="172">
        <f>IF(OR(EMP1T!AN24=":",EMP1T!AN24=""),":",((EMP1T!AN24-EMP1T!AN$17)/EMP1T!AN$17+1)*100)</f>
        <v>112.70604788186405</v>
      </c>
      <c r="AO24" s="172">
        <f>IF(OR(EMP1T!AO24=":",EMP1T!AO24=""),":",((EMP1T!AO24-EMP1T!AO$17)/EMP1T!AO$17+1)*100)</f>
        <v>131.39208889048993</v>
      </c>
      <c r="AP24" s="172"/>
      <c r="AQ24" s="172">
        <f>IF(OR(EMP1T!AQ24=":",EMP1T!AQ24=""),":",((EMP1T!AQ24-EMP1T!AQ$17)/EMP1T!AQ$17+1)*100)</f>
        <v>76.426144206065615</v>
      </c>
      <c r="AR24" s="172">
        <f>IF(OR(EMP1T!AR24=":",EMP1T!AR24=""),":",((EMP1T!AR24-EMP1T!AR$17)/EMP1T!AR$17+1)*100)</f>
        <v>85.359594168257956</v>
      </c>
      <c r="AS24" s="172">
        <f>IF(OR(EMP1T!AS24=":",EMP1T!AS24=""),":",((EMP1T!AS24-EMP1T!AS$17)/EMP1T!AS$17+1)*100)</f>
        <v>109.56322156296163</v>
      </c>
    </row>
    <row r="25" spans="1:45" ht="22.5" customHeight="1">
      <c r="A25" s="77">
        <f t="shared" si="0"/>
        <v>1</v>
      </c>
      <c r="B25" s="105">
        <v>2013</v>
      </c>
      <c r="C25" s="172">
        <f>IF(OR(EMP1T!C25=":",EMP1T!C25=""),":",((EMP1T!C25-EMP1T!C$17)/EMP1T!C$17+1)*100)</f>
        <v>75.694747166521353</v>
      </c>
      <c r="D25" s="172">
        <f>IF(OR(EMP1T!D25=":",EMP1T!D25=""),":",((EMP1T!D25-EMP1T!D$17)/EMP1T!D$17+1)*100)</f>
        <v>129.95712053705748</v>
      </c>
      <c r="E25" s="172">
        <f>IF(OR(EMP1T!E25=":",EMP1T!E25=""),":",((EMP1T!E25-EMP1T!E$17)/EMP1T!E$17+1)*100)</f>
        <v>76.462775448555647</v>
      </c>
      <c r="F25" s="172">
        <f>IF(OR(EMP1T!F25=":",EMP1T!F25=""),":",((EMP1T!F25-EMP1T!F$17)/EMP1T!F$17+1)*100)</f>
        <v>110.29862174578867</v>
      </c>
      <c r="G25" s="172">
        <f>IF(OR(EMP1T!G25=":",EMP1T!G25=""),":",((EMP1T!G25-EMP1T!G$17)/EMP1T!G$17+1)*100)</f>
        <v>108.96628625857261</v>
      </c>
      <c r="H25" s="172">
        <f>IF(OR(EMP1T!H25=":",EMP1T!H25=""),":",((EMP1T!H25-EMP1T!H$17)/EMP1T!H$17+1)*100)</f>
        <v>67.951088599851303</v>
      </c>
      <c r="I25" s="172">
        <f>IF(OR(EMP1T!I25=":",EMP1T!I25=""),":",((EMP1T!I25-EMP1T!I$17)/EMP1T!I$17+1)*100)</f>
        <v>96.307332856760624</v>
      </c>
      <c r="J25" s="172">
        <f>IF(OR(EMP1T!J25=":",EMP1T!J25=""),":",((EMP1T!J25-EMP1T!J$17)/EMP1T!J$17+1)*100)</f>
        <v>86.144109527309524</v>
      </c>
      <c r="K25" s="172">
        <f>IF(OR(EMP1T!K25=":",EMP1T!K25=""),":",((EMP1T!K25-EMP1T!K$17)/EMP1T!K$17+1)*100)</f>
        <v>99.97290860239228</v>
      </c>
      <c r="L25" s="172">
        <f>IF(OR(EMP1T!L25=":",EMP1T!L25=""),":",((EMP1T!L25-EMP1T!L$17)/EMP1T!L$17+1)*100)</f>
        <v>100.85499641480638</v>
      </c>
      <c r="M25" s="172">
        <f>IF(OR(EMP1T!M25=":",EMP1T!M25=""),":",((EMP1T!M25-EMP1T!M$17)/EMP1T!M$17+1)*100)</f>
        <v>111.95602960104907</v>
      </c>
      <c r="N25" s="172">
        <f>IF(OR(EMP1T!N25=":",EMP1T!N25=""),":",((EMP1T!N25-EMP1T!N$17)/EMP1T!N$17+1)*100)</f>
        <v>95.178032554141197</v>
      </c>
      <c r="O25" s="172">
        <f>IF(OR(EMP1T!O25=":",EMP1T!O25=""),":",((EMP1T!O25-EMP1T!O$17)/EMP1T!O$17+1)*100)</f>
        <v>128.7570662992305</v>
      </c>
      <c r="P25" s="172">
        <f>IF(OR(EMP1T!P25=":",EMP1T!P25=""),":",((EMP1T!P25-EMP1T!P$17)/EMP1T!P$17+1)*100)</f>
        <v>94.225196358080652</v>
      </c>
      <c r="Q25" s="172">
        <f>IF(OR(EMP1T!Q25=":",EMP1T!Q25=""),":",((EMP1T!Q25-EMP1T!Q$17)/EMP1T!Q$17+1)*100)</f>
        <v>102.78420655677986</v>
      </c>
      <c r="R25" s="172">
        <f>IF(OR(EMP1T!R25=":",EMP1T!R25=""),":",((EMP1T!R25-EMP1T!R$17)/EMP1T!R$17+1)*100)</f>
        <v>125.06689816985717</v>
      </c>
      <c r="S25" s="172">
        <f>IF(OR(EMP1T!S25=":",EMP1T!S25=""),":",((EMP1T!S25-EMP1T!S$17)/EMP1T!S$17+1)*100)</f>
        <v>113.85709547798571</v>
      </c>
      <c r="T25" s="172">
        <f>IF(OR(EMP1T!T25=":",EMP1T!T25=""),":",((EMP1T!T25-EMP1T!T$17)/EMP1T!T$17+1)*100)</f>
        <v>86.324909857908111</v>
      </c>
      <c r="U25" s="172">
        <f>IF(OR(EMP1T!U25=":",EMP1T!U25=""),":",((EMP1T!U25-EMP1T!U$17)/EMP1T!U$17+1)*100)</f>
        <v>100.26453352457618</v>
      </c>
      <c r="V25" s="172">
        <f>IF(OR(EMP1T!V25=":",EMP1T!V25=""),":",((EMP1T!V25-EMP1T!V$17)/EMP1T!V$17+1)*100)</f>
        <v>144.6372239747634</v>
      </c>
      <c r="W25" s="172"/>
      <c r="X25" s="172"/>
      <c r="Y25" s="172"/>
      <c r="Z25" s="172"/>
      <c r="AA25" s="172"/>
      <c r="AB25" s="172"/>
      <c r="AC25" s="172">
        <f>IF(OR(EMP1T!AC25=":",EMP1T!AC25=""),":",((EMP1T!AC25-EMP1T!AC$17)/EMP1T!AC$17+1)*100)</f>
        <v>97.426885489567951</v>
      </c>
      <c r="AD25" s="172"/>
      <c r="AE25" s="172">
        <f>IF(OR(EMP1T!AE25=":",EMP1T!AE25=""),":",((EMP1T!AE25-EMP1T!AE$17)/EMP1T!AE$17+1)*100)</f>
        <v>75.694747166521353</v>
      </c>
      <c r="AF25" s="172">
        <f>IF(OR(EMP1T!AF25=":",EMP1T!AF25=""),":",((EMP1T!AF25-EMP1T!AF$17)/EMP1T!AF$17+1)*100)</f>
        <v>80.056418648145794</v>
      </c>
      <c r="AG25" s="172">
        <f>IF(OR(EMP1T!AG25=":",EMP1T!AG25=""),":",((EMP1T!AG25-EMP1T!AG$17)/EMP1T!AG$17+1)*100)</f>
        <v>76.462775448555647</v>
      </c>
      <c r="AH25" s="172">
        <f>IF(OR(EMP1T!AH25=":",EMP1T!AH25=""),":",((EMP1T!AH25-EMP1T!AH$17)/EMP1T!AH$17+1)*100)</f>
        <v>67.951088599851303</v>
      </c>
      <c r="AI25" s="172">
        <f>IF(OR(EMP1T!AI25=":",EMP1T!AI25=""),":",((EMP1T!AI25-EMP1T!AI$17)/EMP1T!AI$17+1)*100)</f>
        <v>95.866193281852688</v>
      </c>
      <c r="AJ25" s="172">
        <f>IF(OR(EMP1T!AJ25=":",EMP1T!AJ25=""),":",((EMP1T!AJ25-EMP1T!AJ$17)/EMP1T!AJ$17+1)*100)</f>
        <v>100.85499641480638</v>
      </c>
      <c r="AK25" s="172">
        <f>IF(OR(EMP1T!AK25=":",EMP1T!AK25=""),":",((EMP1T!AK25-EMP1T!AK$17)/EMP1T!AK$17+1)*100)</f>
        <v>111.95602960104907</v>
      </c>
      <c r="AL25" s="172">
        <f>IF(OR(EMP1T!AL25=":",EMP1T!AL25=""),":",((EMP1T!AL25-EMP1T!AL$17)/EMP1T!AL$17+1)*100)</f>
        <v>95.178032554141197</v>
      </c>
      <c r="AM25" s="172">
        <f>IF(OR(EMP1T!AM25=":",EMP1T!AM25=""),":",((EMP1T!AM25-EMP1T!AM$17)/EMP1T!AM$17+1)*100)</f>
        <v>117.83187251476943</v>
      </c>
      <c r="AN25" s="172">
        <f>IF(OR(EMP1T!AN25=":",EMP1T!AN25=""),":",((EMP1T!AN25-EMP1T!AN$17)/EMP1T!AN$17+1)*100)</f>
        <v>111.60076253057724</v>
      </c>
      <c r="AO25" s="172">
        <f>IF(OR(EMP1T!AO25=":",EMP1T!AO25=""),":",((EMP1T!AO25-EMP1T!AO$17)/EMP1T!AO$17+1)*100)</f>
        <v>120.37786884956382</v>
      </c>
      <c r="AP25" s="172"/>
      <c r="AQ25" s="172">
        <f>IF(OR(EMP1T!AQ25=":",EMP1T!AQ25=""),":",((EMP1T!AQ25-EMP1T!AQ$17)/EMP1T!AQ$17+1)*100)</f>
        <v>77.311654471656595</v>
      </c>
      <c r="AR25" s="172">
        <f>IF(OR(EMP1T!AR25=":",EMP1T!AR25=""),":",((EMP1T!AR25-EMP1T!AR$17)/EMP1T!AR$17+1)*100)</f>
        <v>73.811804142473562</v>
      </c>
      <c r="AS25" s="172">
        <f>IF(OR(EMP1T!AS25=":",EMP1T!AS25=""),":",((EMP1T!AS25-EMP1T!AS$17)/EMP1T!AS$17+1)*100)</f>
        <v>105.47064569340621</v>
      </c>
    </row>
    <row r="26" spans="1:45" ht="22.5" customHeight="1">
      <c r="A26" s="77">
        <f t="shared" si="0"/>
        <v>1</v>
      </c>
      <c r="B26" s="105">
        <v>2014</v>
      </c>
      <c r="C26" s="172">
        <f>IF(OR(EMP1T!C26=":",EMP1T!C26=""),":",((EMP1T!C26-EMP1T!C$17)/EMP1T!C$17+1)*100)</f>
        <v>72.276863557105472</v>
      </c>
      <c r="D26" s="172">
        <f>IF(OR(EMP1T!D26=":",EMP1T!D26=""),":",((EMP1T!D26-EMP1T!D$17)/EMP1T!D$17+1)*100)</f>
        <v>104.85277575071805</v>
      </c>
      <c r="E26" s="172">
        <f>IF(OR(EMP1T!E26=":",EMP1T!E26=""),":",((EMP1T!E26-EMP1T!E$17)/EMP1T!E$17+1)*100)</f>
        <v>74.185384690175809</v>
      </c>
      <c r="F26" s="172">
        <f>IF(OR(EMP1T!F26=":",EMP1T!F26=""),":",((EMP1T!F26-EMP1T!F$17)/EMP1T!F$17+1)*100)</f>
        <v>108.5375191424196</v>
      </c>
      <c r="G26" s="172">
        <f>IF(OR(EMP1T!G26=":",EMP1T!G26=""),":",((EMP1T!G26-EMP1T!G$17)/EMP1T!G$17+1)*100)</f>
        <v>108.23210279874431</v>
      </c>
      <c r="H26" s="172">
        <f>IF(OR(EMP1T!H26=":",EMP1T!H26=""),":",((EMP1T!H26-EMP1T!H$17)/EMP1T!H$17+1)*100)</f>
        <v>60.321729688325767</v>
      </c>
      <c r="I26" s="172">
        <f>IF(OR(EMP1T!I26=":",EMP1T!I26=""),":",((EMP1T!I26-EMP1T!I$17)/EMP1T!I$17+1)*100)</f>
        <v>96.72363959071086</v>
      </c>
      <c r="J26" s="172">
        <f>IF(OR(EMP1T!J26=":",EMP1T!J26=""),":",((EMP1T!J26-EMP1T!J$17)/EMP1T!J$17+1)*100)</f>
        <v>85.50123658709451</v>
      </c>
      <c r="K26" s="172">
        <f>IF(OR(EMP1T!K26=":",EMP1T!K26=""),":",((EMP1T!K26-EMP1T!K$17)/EMP1T!K$17+1)*100)</f>
        <v>101.45197859599429</v>
      </c>
      <c r="L26" s="172">
        <f>IF(OR(EMP1T!L26=":",EMP1T!L26=""),":",((EMP1T!L26-EMP1T!L$17)/EMP1T!L$17+1)*100)</f>
        <v>100.4231217189415</v>
      </c>
      <c r="M26" s="172">
        <f>IF(OR(EMP1T!M26=":",EMP1T!M26=""),":",((EMP1T!M26-EMP1T!M$17)/EMP1T!M$17+1)*100)</f>
        <v>108.68265544561024</v>
      </c>
      <c r="N26" s="172">
        <f>IF(OR(EMP1T!N26=":",EMP1T!N26=""),":",((EMP1T!N26-EMP1T!N$17)/EMP1T!N$17+1)*100)</f>
        <v>97.12485594729408</v>
      </c>
      <c r="O26" s="172">
        <f>IF(OR(EMP1T!O26=":",EMP1T!O26=""),":",((EMP1T!O26-EMP1T!O$17)/EMP1T!O$17+1)*100)</f>
        <v>132.29324462036493</v>
      </c>
      <c r="P26" s="172">
        <f>IF(OR(EMP1T!P26=":",EMP1T!P26=""),":",((EMP1T!P26-EMP1T!P$17)/EMP1T!P$17+1)*100)</f>
        <v>96.137885983877595</v>
      </c>
      <c r="Q26" s="172">
        <f>IF(OR(EMP1T!Q26=":",EMP1T!Q26=""),":",((EMP1T!Q26-EMP1T!Q$17)/EMP1T!Q$17+1)*100)</f>
        <v>100.64291361984914</v>
      </c>
      <c r="R26" s="172">
        <f>IF(OR(EMP1T!R26=":",EMP1T!R26=""),":",((EMP1T!R26-EMP1T!R$17)/EMP1T!R$17+1)*100)</f>
        <v>124.76847310824051</v>
      </c>
      <c r="S26" s="172">
        <f>IF(OR(EMP1T!S26=":",EMP1T!S26=""),":",((EMP1T!S26-EMP1T!S$17)/EMP1T!S$17+1)*100)</f>
        <v>114.69342862946534</v>
      </c>
      <c r="T26" s="172">
        <f>IF(OR(EMP1T!T26=":",EMP1T!T26=""),":",((EMP1T!T26-EMP1T!T$17)/EMP1T!T$17+1)*100)</f>
        <v>87.66804178781598</v>
      </c>
      <c r="U26" s="172">
        <f>IF(OR(EMP1T!U26=":",EMP1T!U26=""),":",((EMP1T!U26-EMP1T!U$17)/EMP1T!U$17+1)*100)</f>
        <v>101.43017838471602</v>
      </c>
      <c r="V26" s="172">
        <f>IF(OR(EMP1T!V26=":",EMP1T!V26=""),":",((EMP1T!V26-EMP1T!V$17)/EMP1T!V$17+1)*100)</f>
        <v>128.88012618296528</v>
      </c>
      <c r="W26" s="172"/>
      <c r="X26" s="172"/>
      <c r="Y26" s="172"/>
      <c r="Z26" s="172"/>
      <c r="AA26" s="172"/>
      <c r="AB26" s="172"/>
      <c r="AC26" s="172">
        <f>IF(OR(EMP1T!AC26=":",EMP1T!AC26=""),":",((EMP1T!AC26-EMP1T!AC$17)/EMP1T!AC$17+1)*100)</f>
        <v>95.603487787154165</v>
      </c>
      <c r="AD26" s="172"/>
      <c r="AE26" s="172">
        <f>IF(OR(EMP1T!AE26=":",EMP1T!AE26=""),":",((EMP1T!AE26-EMP1T!AE$17)/EMP1T!AE$17+1)*100)</f>
        <v>72.276863557105472</v>
      </c>
      <c r="AF26" s="172">
        <f>IF(OR(EMP1T!AF26=":",EMP1T!AF26=""),":",((EMP1T!AF26-EMP1T!AF$17)/EMP1T!AF$17+1)*100)</f>
        <v>77.554330011786718</v>
      </c>
      <c r="AG26" s="172">
        <f>IF(OR(EMP1T!AG26=":",EMP1T!AG26=""),":",((EMP1T!AG26-EMP1T!AG$17)/EMP1T!AG$17+1)*100)</f>
        <v>74.185384690175809</v>
      </c>
      <c r="AH26" s="172">
        <f>IF(OR(EMP1T!AH26=":",EMP1T!AH26=""),":",((EMP1T!AH26-EMP1T!AH$17)/EMP1T!AH$17+1)*100)</f>
        <v>60.321729688325767</v>
      </c>
      <c r="AI26" s="172">
        <f>IF(OR(EMP1T!AI26=":",EMP1T!AI26=""),":",((EMP1T!AI26-EMP1T!AI$17)/EMP1T!AI$17+1)*100)</f>
        <v>96.44790798071044</v>
      </c>
      <c r="AJ26" s="172">
        <f>IF(OR(EMP1T!AJ26=":",EMP1T!AJ26=""),":",((EMP1T!AJ26-EMP1T!AJ$17)/EMP1T!AJ$17+1)*100)</f>
        <v>100.4231217189415</v>
      </c>
      <c r="AK26" s="172">
        <f>IF(OR(EMP1T!AK26=":",EMP1T!AK26=""),":",((EMP1T!AK26-EMP1T!AK$17)/EMP1T!AK$17+1)*100)</f>
        <v>108.68265544561024</v>
      </c>
      <c r="AL26" s="172">
        <f>IF(OR(EMP1T!AL26=":",EMP1T!AL26=""),":",((EMP1T!AL26-EMP1T!AL$17)/EMP1T!AL$17+1)*100)</f>
        <v>97.12485594729408</v>
      </c>
      <c r="AM26" s="172">
        <f>IF(OR(EMP1T!AM26=":",EMP1T!AM26=""),":",((EMP1T!AM26-EMP1T!AM$17)/EMP1T!AM$17+1)*100)</f>
        <v>120.85441144615545</v>
      </c>
      <c r="AN26" s="172">
        <f>IF(OR(EMP1T!AN26=":",EMP1T!AN26=""),":",((EMP1T!AN26-EMP1T!AN$17)/EMP1T!AN$17+1)*100)</f>
        <v>110.60633629391303</v>
      </c>
      <c r="AO26" s="172">
        <f>IF(OR(EMP1T!AO26=":",EMP1T!AO26=""),":",((EMP1T!AO26-EMP1T!AO$17)/EMP1T!AO$17+1)*100)</f>
        <v>112.91340917796893</v>
      </c>
      <c r="AP26" s="172"/>
      <c r="AQ26" s="172">
        <f>IF(OR(EMP1T!AQ26=":",EMP1T!AQ26=""),":",((EMP1T!AQ26-EMP1T!AQ$17)/EMP1T!AQ$17+1)*100)</f>
        <v>73.247558849727852</v>
      </c>
      <c r="AR26" s="172">
        <f>IF(OR(EMP1T!AR26=":",EMP1T!AR26=""),":",((EMP1T!AR26-EMP1T!AR$17)/EMP1T!AR$17+1)*100)</f>
        <v>68.988386157114206</v>
      </c>
      <c r="AS26" s="172">
        <f>IF(OR(EMP1T!AS26=":",EMP1T!AS26=""),":",((EMP1T!AS26-EMP1T!AS$17)/EMP1T!AS$17+1)*100)</f>
        <v>104.64714396391832</v>
      </c>
    </row>
    <row r="27" spans="1:45" ht="22.5" customHeight="1">
      <c r="A27" s="77">
        <f t="shared" si="0"/>
        <v>0</v>
      </c>
      <c r="B27" s="105">
        <v>2015</v>
      </c>
      <c r="C27" s="172" t="str">
        <f>IF(OR(EMP1T!C27=":",EMP1T!C27=""),":",((EMP1T!C27-EMP1T!C$17)/EMP1T!C$17+1)*100)</f>
        <v>:</v>
      </c>
      <c r="D27" s="172" t="str">
        <f>IF(OR(EMP1T!D27=":",EMP1T!D27=""),":",((EMP1T!D27-EMP1T!D$17)/EMP1T!D$17+1)*100)</f>
        <v>:</v>
      </c>
      <c r="E27" s="172" t="str">
        <f>IF(OR(EMP1T!E27=":",EMP1T!E27=""),":",((EMP1T!E27-EMP1T!E$17)/EMP1T!E$17+1)*100)</f>
        <v>:</v>
      </c>
      <c r="F27" s="172" t="str">
        <f>IF(OR(EMP1T!F27=":",EMP1T!F27=""),":",((EMP1T!F27-EMP1T!F$17)/EMP1T!F$17+1)*100)</f>
        <v>:</v>
      </c>
      <c r="G27" s="172" t="str">
        <f>IF(OR(EMP1T!G27=":",EMP1T!G27=""),":",((EMP1T!G27-EMP1T!G$17)/EMP1T!G$17+1)*100)</f>
        <v>:</v>
      </c>
      <c r="H27" s="172" t="str">
        <f>IF(OR(EMP1T!H27=":",EMP1T!H27=""),":",((EMP1T!H27-EMP1T!H$17)/EMP1T!H$17+1)*100)</f>
        <v>:</v>
      </c>
      <c r="I27" s="172" t="str">
        <f>IF(OR(EMP1T!I27=":",EMP1T!I27=""),":",((EMP1T!I27-EMP1T!I$17)/EMP1T!I$17+1)*100)</f>
        <v>:</v>
      </c>
      <c r="J27" s="172" t="str">
        <f>IF(OR(EMP1T!J27=":",EMP1T!J27=""),":",((EMP1T!J27-EMP1T!J$17)/EMP1T!J$17+1)*100)</f>
        <v>:</v>
      </c>
      <c r="K27" s="172" t="str">
        <f>IF(OR(EMP1T!K27=":",EMP1T!K27=""),":",((EMP1T!K27-EMP1T!K$17)/EMP1T!K$17+1)*100)</f>
        <v>:</v>
      </c>
      <c r="L27" s="172" t="str">
        <f>IF(OR(EMP1T!L27=":",EMP1T!L27=""),":",((EMP1T!L27-EMP1T!L$17)/EMP1T!L$17+1)*100)</f>
        <v>:</v>
      </c>
      <c r="M27" s="172" t="str">
        <f>IF(OR(EMP1T!M27=":",EMP1T!M27=""),":",((EMP1T!M27-EMP1T!M$17)/EMP1T!M$17+1)*100)</f>
        <v>:</v>
      </c>
      <c r="N27" s="172" t="str">
        <f>IF(OR(EMP1T!N27=":",EMP1T!N27=""),":",((EMP1T!N27-EMP1T!N$17)/EMP1T!N$17+1)*100)</f>
        <v>:</v>
      </c>
      <c r="O27" s="172" t="str">
        <f>IF(OR(EMP1T!O27=":",EMP1T!O27=""),":",((EMP1T!O27-EMP1T!O$17)/EMP1T!O$17+1)*100)</f>
        <v>:</v>
      </c>
      <c r="P27" s="172" t="str">
        <f>IF(OR(EMP1T!P27=":",EMP1T!P27=""),":",((EMP1T!P27-EMP1T!P$17)/EMP1T!P$17+1)*100)</f>
        <v>:</v>
      </c>
      <c r="Q27" s="172" t="str">
        <f>IF(OR(EMP1T!Q27=":",EMP1T!Q27=""),":",((EMP1T!Q27-EMP1T!Q$17)/EMP1T!Q$17+1)*100)</f>
        <v>:</v>
      </c>
      <c r="R27" s="172" t="str">
        <f>IF(OR(EMP1T!R27=":",EMP1T!R27=""),":",((EMP1T!R27-EMP1T!R$17)/EMP1T!R$17+1)*100)</f>
        <v>:</v>
      </c>
      <c r="S27" s="172" t="str">
        <f>IF(OR(EMP1T!S27=":",EMP1T!S27=""),":",((EMP1T!S27-EMP1T!S$17)/EMP1T!S$17+1)*100)</f>
        <v>:</v>
      </c>
      <c r="T27" s="172" t="str">
        <f>IF(OR(EMP1T!T27=":",EMP1T!T27=""),":",((EMP1T!T27-EMP1T!T$17)/EMP1T!T$17+1)*100)</f>
        <v>:</v>
      </c>
      <c r="U27" s="172" t="str">
        <f>IF(OR(EMP1T!U27=":",EMP1T!U27=""),":",((EMP1T!U27-EMP1T!U$17)/EMP1T!U$17+1)*100)</f>
        <v>:</v>
      </c>
      <c r="V27" s="172" t="str">
        <f>IF(OR(EMP1T!V27=":",EMP1T!V27=""),":",((EMP1T!V27-EMP1T!V$17)/EMP1T!V$17+1)*100)</f>
        <v>:</v>
      </c>
      <c r="W27" s="172"/>
      <c r="X27" s="172"/>
      <c r="Y27" s="172"/>
      <c r="Z27" s="172"/>
      <c r="AA27" s="172"/>
      <c r="AB27" s="172"/>
      <c r="AC27" s="172" t="str">
        <f>IF(OR(EMP1T!AC27=":",EMP1T!AC27=""),":",((EMP1T!AC27-EMP1T!AC$17)/EMP1T!AC$17+1)*100)</f>
        <v>:</v>
      </c>
      <c r="AD27" s="172"/>
      <c r="AE27" s="172" t="str">
        <f>IF(OR(EMP1T!AE27=":",EMP1T!AE27=""),":",((EMP1T!AE27-EMP1T!AE$17)/EMP1T!AE$17+1)*100)</f>
        <v>:</v>
      </c>
      <c r="AF27" s="172" t="str">
        <f>IF(OR(EMP1T!AF27=":",EMP1T!AF27=""),":",((EMP1T!AF27-EMP1T!AF$17)/EMP1T!AF$17+1)*100)</f>
        <v>:</v>
      </c>
      <c r="AG27" s="172" t="str">
        <f>IF(OR(EMP1T!AG27=":",EMP1T!AG27=""),":",((EMP1T!AG27-EMP1T!AG$17)/EMP1T!AG$17+1)*100)</f>
        <v>:</v>
      </c>
      <c r="AH27" s="172" t="str">
        <f>IF(OR(EMP1T!AH27=":",EMP1T!AH27=""),":",((EMP1T!AH27-EMP1T!AH$17)/EMP1T!AH$17+1)*100)</f>
        <v>:</v>
      </c>
      <c r="AI27" s="172" t="str">
        <f>IF(OR(EMP1T!AI27=":",EMP1T!AI27=""),":",((EMP1T!AI27-EMP1T!AI$17)/EMP1T!AI$17+1)*100)</f>
        <v>:</v>
      </c>
      <c r="AJ27" s="172" t="str">
        <f>IF(OR(EMP1T!AJ27=":",EMP1T!AJ27=""),":",((EMP1T!AJ27-EMP1T!AJ$17)/EMP1T!AJ$17+1)*100)</f>
        <v>:</v>
      </c>
      <c r="AK27" s="172" t="str">
        <f>IF(OR(EMP1T!AK27=":",EMP1T!AK27=""),":",((EMP1T!AK27-EMP1T!AK$17)/EMP1T!AK$17+1)*100)</f>
        <v>:</v>
      </c>
      <c r="AL27" s="172" t="str">
        <f>IF(OR(EMP1T!AL27=":",EMP1T!AL27=""),":",((EMP1T!AL27-EMP1T!AL$17)/EMP1T!AL$17+1)*100)</f>
        <v>:</v>
      </c>
      <c r="AM27" s="172" t="str">
        <f>IF(OR(EMP1T!AM27=":",EMP1T!AM27=""),":",((EMP1T!AM27-EMP1T!AM$17)/EMP1T!AM$17+1)*100)</f>
        <v>:</v>
      </c>
      <c r="AN27" s="172" t="str">
        <f>IF(OR(EMP1T!AN27=":",EMP1T!AN27=""),":",((EMP1T!AN27-EMP1T!AN$17)/EMP1T!AN$17+1)*100)</f>
        <v>:</v>
      </c>
      <c r="AO27" s="172" t="str">
        <f>IF(OR(EMP1T!AO27=":",EMP1T!AO27=""),":",((EMP1T!AO27-EMP1T!AO$17)/EMP1T!AO$17+1)*100)</f>
        <v>:</v>
      </c>
      <c r="AP27" s="172"/>
      <c r="AQ27" s="172" t="str">
        <f>IF(OR(EMP1T!AQ27=":",EMP1T!AQ27=""),":",((EMP1T!AQ27-EMP1T!AQ$17)/EMP1T!AQ$17+1)*100)</f>
        <v>:</v>
      </c>
      <c r="AR27" s="172" t="str">
        <f>IF(OR(EMP1T!AR27=":",EMP1T!AR27=""),":",((EMP1T!AR27-EMP1T!AR$17)/EMP1T!AR$17+1)*100)</f>
        <v>:</v>
      </c>
      <c r="AS27" s="172" t="str">
        <f>IF(OR(EMP1T!AS27=":",EMP1T!AS27=""),":",((EMP1T!AS27-EMP1T!AS$17)/EMP1T!AS$17+1)*100)</f>
        <v>:</v>
      </c>
    </row>
    <row r="28" spans="1:45" ht="12.75" customHeight="1">
      <c r="A28" s="77">
        <f>SUM(A7:A27)</f>
        <v>20</v>
      </c>
      <c r="B28" s="34"/>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6"/>
      <c r="AD28" s="173"/>
      <c r="AE28" s="173"/>
      <c r="AF28" s="173"/>
      <c r="AG28" s="173"/>
      <c r="AH28" s="173"/>
      <c r="AI28" s="173"/>
      <c r="AJ28" s="173"/>
      <c r="AK28" s="173"/>
      <c r="AL28" s="173"/>
      <c r="AM28" s="173"/>
      <c r="AN28" s="173"/>
      <c r="AO28" s="173"/>
    </row>
    <row r="29" spans="1:45" s="174" customFormat="1" ht="22.5" customHeight="1">
      <c r="B29" s="34" t="str">
        <f>INDEX($B$7:$B$27,$A$28-4)&amp;"-"&amp;INDEX($B$7:$B$27,$A$28)</f>
        <v>2010-2014</v>
      </c>
      <c r="C29" s="175">
        <f>AVERAGE(INDEX(C$7:C$27,$A$28-4),INDEX(C$7:C$27,$A$28-3),INDEX(C$7:C$27,$A$28-2),INDEX(C$7:C$27,$A$28-1),INDEX(C$7:C$27,$A$28))</f>
        <v>82.909764603312993</v>
      </c>
      <c r="D29" s="175">
        <f t="shared" ref="D29:AS29" si="1">AVERAGE(INDEX(D$7:D$27,$A$28-4),INDEX(D$7:D$27,$A$28-3),INDEX(D$7:D$27,$A$28-2),INDEX(D$7:D$27,$A$28-1),INDEX(D$7:D$27,$A$28))</f>
        <v>124.21771732972122</v>
      </c>
      <c r="E29" s="175">
        <f t="shared" si="1"/>
        <v>85.354512738882164</v>
      </c>
      <c r="F29" s="175">
        <f t="shared" si="1"/>
        <v>114.27258805513016</v>
      </c>
      <c r="G29" s="175">
        <f t="shared" si="1"/>
        <v>113.05485812958068</v>
      </c>
      <c r="H29" s="175">
        <f t="shared" si="1"/>
        <v>81.066488684818509</v>
      </c>
      <c r="I29" s="175">
        <f t="shared" si="1"/>
        <v>101.65336124232299</v>
      </c>
      <c r="J29" s="175">
        <f t="shared" si="1"/>
        <v>89.236955937549311</v>
      </c>
      <c r="K29" s="175">
        <f t="shared" si="1"/>
        <v>100.71944277639356</v>
      </c>
      <c r="L29" s="175">
        <f t="shared" si="1"/>
        <v>104.2730841639426</v>
      </c>
      <c r="M29" s="175">
        <f t="shared" si="1"/>
        <v>112.99875263810625</v>
      </c>
      <c r="N29" s="175">
        <f t="shared" si="1"/>
        <v>99.45618303682248</v>
      </c>
      <c r="O29" s="175">
        <f t="shared" si="1"/>
        <v>129.23575987240096</v>
      </c>
      <c r="P29" s="175">
        <f t="shared" si="1"/>
        <v>97.920400609304465</v>
      </c>
      <c r="Q29" s="175">
        <f t="shared" si="1"/>
        <v>104.57807072341639</v>
      </c>
      <c r="R29" s="175">
        <f t="shared" si="1"/>
        <v>122.76330030647166</v>
      </c>
      <c r="S29" s="175">
        <f t="shared" si="1"/>
        <v>113.69510276867393</v>
      </c>
      <c r="T29" s="175">
        <f t="shared" si="1"/>
        <v>94.243620394130502</v>
      </c>
      <c r="U29" s="175">
        <f t="shared" si="1"/>
        <v>104.36811419175949</v>
      </c>
      <c r="V29" s="175">
        <f t="shared" si="1"/>
        <v>150.86750788643531</v>
      </c>
      <c r="W29" s="175"/>
      <c r="X29" s="175"/>
      <c r="Y29" s="175"/>
      <c r="Z29" s="175"/>
      <c r="AA29" s="175"/>
      <c r="AB29" s="175"/>
      <c r="AC29" s="175">
        <f t="shared" si="1"/>
        <v>101.97969433027484</v>
      </c>
      <c r="AD29" s="175"/>
      <c r="AE29" s="175">
        <f t="shared" si="1"/>
        <v>82.909764603312993</v>
      </c>
      <c r="AF29" s="175">
        <f t="shared" si="1"/>
        <v>88.324484635417988</v>
      </c>
      <c r="AG29" s="175">
        <f t="shared" si="1"/>
        <v>85.354512738882164</v>
      </c>
      <c r="AH29" s="175">
        <f t="shared" si="1"/>
        <v>81.066488684818509</v>
      </c>
      <c r="AI29" s="175">
        <f t="shared" si="1"/>
        <v>99.433870383240901</v>
      </c>
      <c r="AJ29" s="175">
        <f t="shared" si="1"/>
        <v>104.2730841639426</v>
      </c>
      <c r="AK29" s="175">
        <f t="shared" si="1"/>
        <v>112.99875263810625</v>
      </c>
      <c r="AL29" s="175">
        <f t="shared" si="1"/>
        <v>99.45618303682248</v>
      </c>
      <c r="AM29" s="175">
        <f t="shared" si="1"/>
        <v>119.32820580821597</v>
      </c>
      <c r="AN29" s="175">
        <f t="shared" si="1"/>
        <v>111.78965541147063</v>
      </c>
      <c r="AO29" s="175">
        <f t="shared" si="1"/>
        <v>126.28239832165033</v>
      </c>
      <c r="AP29" s="175"/>
      <c r="AQ29" s="175">
        <f t="shared" si="1"/>
        <v>84.14065677360972</v>
      </c>
      <c r="AR29" s="175">
        <f t="shared" si="1"/>
        <v>84.53619731870738</v>
      </c>
      <c r="AS29" s="175">
        <f t="shared" si="1"/>
        <v>108.12937802533392</v>
      </c>
    </row>
    <row r="30" spans="1:45" s="174" customFormat="1" ht="22.5" customHeight="1">
      <c r="B30" s="34" t="str">
        <f>INDEX($B$7:$B$27,1)&amp;"-"&amp;INDEX($B$7:$B$27,$A$28)</f>
        <v>1995-2014</v>
      </c>
      <c r="C30" s="177">
        <f>AVERAGE(C7:C27)</f>
        <v>97.880697607890141</v>
      </c>
      <c r="D30" s="177">
        <f t="shared" ref="D30:AO30" si="2">AVERAGE(D7:D27)</f>
        <v>113.14512340278979</v>
      </c>
      <c r="E30" s="177">
        <f t="shared" si="2"/>
        <v>99.023256930786218</v>
      </c>
      <c r="F30" s="177">
        <f t="shared" si="2"/>
        <v>98.176684532924966</v>
      </c>
      <c r="G30" s="177">
        <f t="shared" si="2"/>
        <v>95.226843021544582</v>
      </c>
      <c r="H30" s="177">
        <f t="shared" si="2"/>
        <v>86.689904461938568</v>
      </c>
      <c r="I30" s="177">
        <f t="shared" si="2"/>
        <v>94.233481281212818</v>
      </c>
      <c r="J30" s="177">
        <f t="shared" si="2"/>
        <v>88.921942991970525</v>
      </c>
      <c r="K30" s="177">
        <f t="shared" si="2"/>
        <v>95.41022173831962</v>
      </c>
      <c r="L30" s="177">
        <f t="shared" si="2"/>
        <v>89.38533659630896</v>
      </c>
      <c r="M30" s="177">
        <f t="shared" si="2"/>
        <v>100.09764388578064</v>
      </c>
      <c r="N30" s="177">
        <f t="shared" si="2"/>
        <v>87.284230532567193</v>
      </c>
      <c r="O30" s="177">
        <f t="shared" si="2"/>
        <v>99.028425022843336</v>
      </c>
      <c r="P30" s="177">
        <f t="shared" si="2"/>
        <v>92.316205492189013</v>
      </c>
      <c r="Q30" s="177">
        <f t="shared" si="2"/>
        <v>95.745962203861751</v>
      </c>
      <c r="R30" s="177">
        <f t="shared" si="2"/>
        <v>100.03945583352959</v>
      </c>
      <c r="S30" s="177">
        <f t="shared" si="2"/>
        <v>96.658226069413132</v>
      </c>
      <c r="T30" s="177">
        <f t="shared" si="2"/>
        <v>90.8506072876784</v>
      </c>
      <c r="U30" s="177">
        <f t="shared" si="2"/>
        <v>97.194028868317048</v>
      </c>
      <c r="V30" s="177">
        <f t="shared" si="2"/>
        <v>92.653785488959002</v>
      </c>
      <c r="W30" s="177"/>
      <c r="X30" s="177"/>
      <c r="Y30" s="177"/>
      <c r="Z30" s="177"/>
      <c r="AA30" s="177"/>
      <c r="AB30" s="177"/>
      <c r="AC30" s="177">
        <f t="shared" si="2"/>
        <v>94.80071656762712</v>
      </c>
      <c r="AD30" s="177"/>
      <c r="AE30" s="177">
        <f t="shared" si="2"/>
        <v>97.880697607890141</v>
      </c>
      <c r="AF30" s="177">
        <f t="shared" si="2"/>
        <v>98.994198534596535</v>
      </c>
      <c r="AG30" s="177">
        <f t="shared" si="2"/>
        <v>99.023256930786218</v>
      </c>
      <c r="AH30" s="177">
        <f t="shared" si="2"/>
        <v>86.689904461938568</v>
      </c>
      <c r="AI30" s="177">
        <f t="shared" si="2"/>
        <v>93.773468965398891</v>
      </c>
      <c r="AJ30" s="177">
        <f t="shared" si="2"/>
        <v>89.38533659630896</v>
      </c>
      <c r="AK30" s="177">
        <f t="shared" si="2"/>
        <v>100.09764388578064</v>
      </c>
      <c r="AL30" s="177">
        <f t="shared" si="2"/>
        <v>87.284230532567193</v>
      </c>
      <c r="AM30" s="177">
        <f t="shared" si="2"/>
        <v>96.904812857582144</v>
      </c>
      <c r="AN30" s="177">
        <f t="shared" si="2"/>
        <v>97.197345322601961</v>
      </c>
      <c r="AO30" s="177">
        <f t="shared" si="2"/>
        <v>93.685524828115703</v>
      </c>
      <c r="AP30" s="177"/>
      <c r="AQ30" s="177">
        <f t="shared" ref="AQ30:AS30" si="3">AVERAGE(AQ7:AQ27)</f>
        <v>98.335546152901799</v>
      </c>
      <c r="AR30" s="177">
        <f t="shared" si="3"/>
        <v>92.917519737866911</v>
      </c>
      <c r="AS30" s="177">
        <f t="shared" si="3"/>
        <v>95.083420035945522</v>
      </c>
    </row>
    <row r="31" spans="1:45" ht="22.5" customHeight="1">
      <c r="B31" s="34" t="str">
        <f>INDEX($B$7:$B$27,1)&amp;"-2008"</f>
        <v>1995-2008</v>
      </c>
      <c r="C31" s="177">
        <f ca="1">AVERAGE(OFFSET(C$7,0,0,14,1))</f>
        <v>102.92993075881178</v>
      </c>
      <c r="D31" s="177">
        <f t="shared" ref="D31:AS31" ca="1" si="4">AVERAGE(OFFSET(D$7,0,0,14,1))</f>
        <v>108.87367981422054</v>
      </c>
      <c r="E31" s="177">
        <f t="shared" ca="1" si="4"/>
        <v>103.85325232505907</v>
      </c>
      <c r="F31" s="177">
        <f t="shared" ca="1" si="4"/>
        <v>91.254648873331888</v>
      </c>
      <c r="G31" s="177">
        <f t="shared" ca="1" si="4"/>
        <v>87.779002180320177</v>
      </c>
      <c r="H31" s="177">
        <f t="shared" ca="1" si="4"/>
        <v>87.28417324401039</v>
      </c>
      <c r="I31" s="177">
        <f t="shared" ca="1" si="4"/>
        <v>90.647827782633854</v>
      </c>
      <c r="J31" s="177">
        <f t="shared" ca="1" si="4"/>
        <v>88.552860173735695</v>
      </c>
      <c r="K31" s="177">
        <f t="shared" ca="1" si="4"/>
        <v>93.236565573095845</v>
      </c>
      <c r="L31" s="177">
        <f t="shared" ca="1" si="4"/>
        <v>82.870413958965813</v>
      </c>
      <c r="M31" s="177">
        <f t="shared" ca="1" si="4"/>
        <v>94.688221054896772</v>
      </c>
      <c r="N31" s="177">
        <f t="shared" ca="1" si="4"/>
        <v>81.134868538335496</v>
      </c>
      <c r="O31" s="177">
        <f t="shared" ca="1" si="4"/>
        <v>86.918362765202716</v>
      </c>
      <c r="P31" s="177">
        <f t="shared" ca="1" si="4"/>
        <v>89.64186370000921</v>
      </c>
      <c r="Q31" s="177">
        <f t="shared" ca="1" si="4"/>
        <v>91.841326843748817</v>
      </c>
      <c r="R31" s="177">
        <f t="shared" ca="1" si="4"/>
        <v>90.819716141800114</v>
      </c>
      <c r="S31" s="177">
        <f t="shared" ca="1" si="4"/>
        <v>89.635497247334186</v>
      </c>
      <c r="T31" s="177">
        <f t="shared" ca="1" si="4"/>
        <v>89.330627877078044</v>
      </c>
      <c r="U31" s="177">
        <f t="shared" ca="1" si="4"/>
        <v>93.754745067633806</v>
      </c>
      <c r="V31" s="177">
        <f t="shared" ca="1" si="4"/>
        <v>68.285263632266791</v>
      </c>
      <c r="W31" s="177"/>
      <c r="X31" s="177" t="e">
        <f t="shared" ca="1" si="4"/>
        <v>#DIV/0!</v>
      </c>
      <c r="Y31" s="177"/>
      <c r="Z31" s="177" t="e">
        <f t="shared" ca="1" si="4"/>
        <v>#DIV/0!</v>
      </c>
      <c r="AA31" s="177"/>
      <c r="AB31" s="177" t="e">
        <f t="shared" ca="1" si="4"/>
        <v>#DIV/0!</v>
      </c>
      <c r="AC31" s="177">
        <f t="shared" ca="1" si="4"/>
        <v>91.36656845824011</v>
      </c>
      <c r="AD31" s="177"/>
      <c r="AE31" s="177">
        <f t="shared" ca="1" si="4"/>
        <v>102.92993075881178</v>
      </c>
      <c r="AF31" s="177">
        <f t="shared" ca="1" si="4"/>
        <v>102.65792443324681</v>
      </c>
      <c r="AG31" s="177">
        <f t="shared" ca="1" si="4"/>
        <v>103.85325232505907</v>
      </c>
      <c r="AH31" s="177">
        <f t="shared" ca="1" si="4"/>
        <v>87.28417324401039</v>
      </c>
      <c r="AI31" s="177">
        <f t="shared" ca="1" si="4"/>
        <v>91.126112543191084</v>
      </c>
      <c r="AJ31" s="177">
        <f t="shared" ca="1" si="4"/>
        <v>82.870413958965813</v>
      </c>
      <c r="AK31" s="177">
        <f t="shared" ca="1" si="4"/>
        <v>94.688221054896772</v>
      </c>
      <c r="AL31" s="177">
        <f t="shared" ca="1" si="4"/>
        <v>81.134868538335496</v>
      </c>
      <c r="AM31" s="177">
        <f t="shared" ca="1" si="4"/>
        <v>87.780024051881682</v>
      </c>
      <c r="AN31" s="177">
        <f t="shared" ca="1" si="4"/>
        <v>91.093084227258743</v>
      </c>
      <c r="AO31" s="177">
        <f t="shared" ca="1" si="4"/>
        <v>79.890267748755392</v>
      </c>
      <c r="AP31" s="177"/>
      <c r="AQ31" s="177">
        <f t="shared" ca="1" si="4"/>
        <v>103.10704227588374</v>
      </c>
      <c r="AR31" s="177">
        <f t="shared" ca="1" si="4"/>
        <v>95.15017260337136</v>
      </c>
      <c r="AS31" s="177">
        <f t="shared" ca="1" si="4"/>
        <v>89.483181104263437</v>
      </c>
    </row>
    <row r="32" spans="1:45" ht="22.5" customHeight="1">
      <c r="B32" s="34" t="str">
        <f>"2009-"&amp;INDEX($B$7:$B$27,$A$28)</f>
        <v>2009-2014</v>
      </c>
      <c r="C32" s="177">
        <f ca="1">AVERAGE(OFFSET(C$21,0,0,$A$28-SUM($A$7:$A$20),1))</f>
        <v>86.099153589072941</v>
      </c>
      <c r="D32" s="177">
        <f t="shared" ref="D32:AS32" ca="1" si="5">AVERAGE(OFFSET(D$21,0,0,$A$28-SUM($A$7:$A$20),1))</f>
        <v>123.11182510945137</v>
      </c>
      <c r="E32" s="177">
        <f t="shared" ca="1" si="5"/>
        <v>87.753267677482867</v>
      </c>
      <c r="F32" s="177">
        <f t="shared" ca="1" si="5"/>
        <v>114.32810107197548</v>
      </c>
      <c r="G32" s="177">
        <f t="shared" ca="1" si="5"/>
        <v>112.60513831773487</v>
      </c>
      <c r="H32" s="177">
        <f t="shared" ca="1" si="5"/>
        <v>85.303277303770955</v>
      </c>
      <c r="I32" s="177">
        <f t="shared" ca="1" si="5"/>
        <v>102.60000611123037</v>
      </c>
      <c r="J32" s="177">
        <f t="shared" ca="1" si="5"/>
        <v>89.783136234518466</v>
      </c>
      <c r="K32" s="177">
        <f t="shared" ca="1" si="5"/>
        <v>100.48208612384182</v>
      </c>
      <c r="L32" s="177">
        <f t="shared" ca="1" si="5"/>
        <v>104.58682275010965</v>
      </c>
      <c r="M32" s="177">
        <f t="shared" ca="1" si="5"/>
        <v>112.71963049117637</v>
      </c>
      <c r="N32" s="177">
        <f t="shared" ca="1" si="5"/>
        <v>101.63274185244107</v>
      </c>
      <c r="O32" s="177">
        <f t="shared" ca="1" si="5"/>
        <v>127.28523695733814</v>
      </c>
      <c r="P32" s="177">
        <f t="shared" ca="1" si="5"/>
        <v>98.556336340608524</v>
      </c>
      <c r="Q32" s="177">
        <f t="shared" ca="1" si="5"/>
        <v>104.85677804412519</v>
      </c>
      <c r="R32" s="177">
        <f t="shared" ca="1" si="5"/>
        <v>121.55218178089838</v>
      </c>
      <c r="S32" s="177">
        <f t="shared" ca="1" si="5"/>
        <v>113.04459332093069</v>
      </c>
      <c r="T32" s="177">
        <f t="shared" ca="1" si="5"/>
        <v>94.397225912412566</v>
      </c>
      <c r="U32" s="177">
        <f t="shared" ca="1" si="5"/>
        <v>105.2190244032446</v>
      </c>
      <c r="V32" s="177">
        <f t="shared" ca="1" si="5"/>
        <v>149.5136698212408</v>
      </c>
      <c r="W32" s="177"/>
      <c r="X32" s="177" t="e">
        <f t="shared" ca="1" si="5"/>
        <v>#DIV/0!</v>
      </c>
      <c r="Y32" s="177"/>
      <c r="Z32" s="177" t="e">
        <f t="shared" ca="1" si="5"/>
        <v>#DIV/0!</v>
      </c>
      <c r="AA32" s="177"/>
      <c r="AB32" s="177" t="e">
        <f t="shared" ca="1" si="5"/>
        <v>#DIV/0!</v>
      </c>
      <c r="AC32" s="177">
        <f t="shared" ca="1" si="5"/>
        <v>102.81372882286348</v>
      </c>
      <c r="AD32" s="177"/>
      <c r="AE32" s="177">
        <f t="shared" ca="1" si="5"/>
        <v>86.099153589072941</v>
      </c>
      <c r="AF32" s="177">
        <f t="shared" ca="1" si="5"/>
        <v>90.445504771079229</v>
      </c>
      <c r="AG32" s="177">
        <f t="shared" ca="1" si="5"/>
        <v>87.753267677482867</v>
      </c>
      <c r="AH32" s="177">
        <f t="shared" ca="1" si="5"/>
        <v>85.303277303770955</v>
      </c>
      <c r="AI32" s="177">
        <f t="shared" ca="1" si="5"/>
        <v>99.950633950550412</v>
      </c>
      <c r="AJ32" s="177">
        <f t="shared" ca="1" si="5"/>
        <v>104.58682275010965</v>
      </c>
      <c r="AK32" s="177">
        <f t="shared" ca="1" si="5"/>
        <v>112.71963049117637</v>
      </c>
      <c r="AL32" s="177">
        <f t="shared" ca="1" si="5"/>
        <v>101.63274185244107</v>
      </c>
      <c r="AM32" s="177">
        <f t="shared" ca="1" si="5"/>
        <v>118.19598673754992</v>
      </c>
      <c r="AN32" s="177">
        <f t="shared" ca="1" si="5"/>
        <v>111.44062121173612</v>
      </c>
      <c r="AO32" s="177">
        <f t="shared" ca="1" si="5"/>
        <v>125.87445801328975</v>
      </c>
      <c r="AP32" s="177"/>
      <c r="AQ32" s="177">
        <f t="shared" ca="1" si="5"/>
        <v>87.20205519927724</v>
      </c>
      <c r="AR32" s="177">
        <f t="shared" ca="1" si="5"/>
        <v>87.707996385023236</v>
      </c>
      <c r="AS32" s="177">
        <f t="shared" ca="1" si="5"/>
        <v>108.15064420987041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S32"/>
  <sheetViews>
    <sheetView topLeftCell="B1" workbookViewId="0"/>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192" customWidth="1"/>
    <col min="25" max="25" width="3.75" style="76" customWidth="1"/>
    <col min="26" max="26" width="10" style="76" customWidth="1"/>
    <col min="27" max="27" width="3.75" style="76" customWidth="1"/>
    <col min="28" max="28" width="10" style="76" customWidth="1"/>
    <col min="29" max="29" width="10" style="192" customWidth="1"/>
    <col min="30" max="30" width="3.75" style="76" customWidth="1"/>
    <col min="31" max="41" width="10" style="76" customWidth="1"/>
    <col min="42" max="42" width="3.75" style="76" customWidth="1"/>
    <col min="43" max="16384" width="9.125" style="76"/>
  </cols>
  <sheetData>
    <row r="1" spans="1:45" ht="30.75" thickBot="1">
      <c r="B1" s="36" t="str">
        <f>'EMP1'!B1</f>
        <v>Αριθμός Εργαζομένων</v>
      </c>
    </row>
    <row r="2" spans="1:45" ht="13.5" customHeight="1" thickTop="1">
      <c r="B2" s="44" t="s">
        <v>131</v>
      </c>
    </row>
    <row r="3" spans="1:45" ht="13.5" customHeight="1"/>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193" t="s">
        <v>125</v>
      </c>
      <c r="Y5" s="99" t="s">
        <v>125</v>
      </c>
      <c r="Z5" s="99" t="s">
        <v>125</v>
      </c>
      <c r="AA5" s="99" t="s">
        <v>125</v>
      </c>
      <c r="AB5" s="99" t="s">
        <v>125</v>
      </c>
      <c r="AC5" s="193"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c r="X6" s="194"/>
      <c r="Y6" s="101"/>
      <c r="Z6" s="191"/>
      <c r="AA6" s="101"/>
      <c r="AB6" s="101"/>
      <c r="AC6" s="194" t="s">
        <v>134</v>
      </c>
      <c r="AD6" s="101"/>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v>1</v>
      </c>
      <c r="B7" s="105">
        <v>1995</v>
      </c>
      <c r="C7" s="172" t="s">
        <v>126</v>
      </c>
      <c r="D7" s="172" t="s">
        <v>126</v>
      </c>
      <c r="E7" s="172" t="s">
        <v>126</v>
      </c>
      <c r="F7" s="172" t="s">
        <v>126</v>
      </c>
      <c r="G7" s="172" t="s">
        <v>126</v>
      </c>
      <c r="H7" s="172" t="s">
        <v>126</v>
      </c>
      <c r="I7" s="172" t="s">
        <v>126</v>
      </c>
      <c r="J7" s="172" t="s">
        <v>126</v>
      </c>
      <c r="K7" s="172" t="s">
        <v>126</v>
      </c>
      <c r="L7" s="172" t="s">
        <v>126</v>
      </c>
      <c r="M7" s="172" t="s">
        <v>126</v>
      </c>
      <c r="N7" s="172" t="s">
        <v>126</v>
      </c>
      <c r="O7" s="172" t="s">
        <v>126</v>
      </c>
      <c r="P7" s="172" t="s">
        <v>126</v>
      </c>
      <c r="Q7" s="172" t="s">
        <v>126</v>
      </c>
      <c r="R7" s="172" t="s">
        <v>126</v>
      </c>
      <c r="S7" s="172" t="s">
        <v>126</v>
      </c>
      <c r="T7" s="172" t="s">
        <v>126</v>
      </c>
      <c r="U7" s="172" t="s">
        <v>126</v>
      </c>
      <c r="V7" s="172" t="s">
        <v>126</v>
      </c>
      <c r="W7" s="172"/>
      <c r="X7" s="195"/>
      <c r="Y7" s="172"/>
      <c r="Z7" s="172"/>
      <c r="AA7" s="172"/>
      <c r="AB7" s="172"/>
      <c r="AC7" s="195" t="s">
        <v>126</v>
      </c>
      <c r="AD7" s="172"/>
      <c r="AE7" s="172" t="s">
        <v>126</v>
      </c>
      <c r="AF7" s="172" t="s">
        <v>126</v>
      </c>
      <c r="AG7" s="172" t="s">
        <v>126</v>
      </c>
      <c r="AH7" s="172" t="s">
        <v>126</v>
      </c>
      <c r="AI7" s="172" t="s">
        <v>126</v>
      </c>
      <c r="AJ7" s="172" t="s">
        <v>126</v>
      </c>
      <c r="AK7" s="172" t="s">
        <v>126</v>
      </c>
      <c r="AL7" s="172" t="s">
        <v>126</v>
      </c>
      <c r="AM7" s="172" t="s">
        <v>126</v>
      </c>
      <c r="AN7" s="172" t="s">
        <v>126</v>
      </c>
      <c r="AO7" s="172" t="s">
        <v>126</v>
      </c>
      <c r="AP7" s="190"/>
      <c r="AQ7" s="172" t="s">
        <v>126</v>
      </c>
      <c r="AR7" s="172" t="s">
        <v>126</v>
      </c>
      <c r="AS7" s="172" t="s">
        <v>126</v>
      </c>
    </row>
    <row r="8" spans="1:45" ht="22.5" customHeight="1">
      <c r="A8" s="77">
        <f t="shared" ref="A8:A27" si="0">IF(C8=":",0,1)</f>
        <v>1</v>
      </c>
      <c r="B8" s="105">
        <v>1996</v>
      </c>
      <c r="C8" s="172">
        <f>IF(OR(EMP1T!C7=":",EMP1T!C8=":"),":",(EMP1T!C8-EMP1T!C7)/EMP1T!C7*100)</f>
        <v>-4.2962828895273866</v>
      </c>
      <c r="D8" s="172">
        <f>IF(OR(EMP1T!D7=":",EMP1T!D8=":"),":",(EMP1T!D8-EMP1T!D7)/EMP1T!D7*100)</f>
        <v>-2.4428571428571297</v>
      </c>
      <c r="E8" s="172">
        <f>IF(OR(EMP1T!E7=":",EMP1T!E8=":"),":",(EMP1T!E8-EMP1T!E7)/EMP1T!E7*100)</f>
        <v>-4.2433594705528614</v>
      </c>
      <c r="F8" s="172">
        <f>IF(OR(EMP1T!F7=":",EMP1T!F8=":"),":",(EMP1T!F8-EMP1T!F7)/EMP1T!F7*100)</f>
        <v>0</v>
      </c>
      <c r="G8" s="172">
        <f>IF(OR(EMP1T!G7=":",EMP1T!G8=":"),":",(EMP1T!G8-EMP1T!G7)/EMP1T!G7*100)</f>
        <v>0</v>
      </c>
      <c r="H8" s="172">
        <f>IF(OR(EMP1T!H7=":",EMP1T!H8=":"),":",(EMP1T!H8-EMP1T!H7)/EMP1T!H7*100)</f>
        <v>-1.2129550243624119</v>
      </c>
      <c r="I8" s="172">
        <f>IF(OR(EMP1T!I7=":",EMP1T!I8=":"),":",(EMP1T!I8-EMP1T!I7)/EMP1T!I7*100)</f>
        <v>1.5936687552517357</v>
      </c>
      <c r="J8" s="172">
        <f>IF(OR(EMP1T!J7=":",EMP1T!J8=":"),":",(EMP1T!J8-EMP1T!J7)/EMP1T!J7*100)</f>
        <v>2.4502321904793014</v>
      </c>
      <c r="K8" s="172">
        <f>IF(OR(EMP1T!K7=":",EMP1T!K8=":"),":",(EMP1T!K8-EMP1T!K7)/EMP1T!K7*100)</f>
        <v>-1.9319938176197835</v>
      </c>
      <c r="L8" s="172">
        <f>IF(OR(EMP1T!L7=":",EMP1T!L8=":"),":",(EMP1T!L8-EMP1T!L7)/EMP1T!L7*100)</f>
        <v>5.609776649488758</v>
      </c>
      <c r="M8" s="172">
        <f>IF(OR(EMP1T!M7=":",EMP1T!M8=":"),":",(EMP1T!M8-EMP1T!M7)/EMP1T!M7*100)</f>
        <v>3.9872037482305029</v>
      </c>
      <c r="N8" s="172">
        <f>IF(OR(EMP1T!N7=":",EMP1T!N8=":"),":",(EMP1T!N8-EMP1T!N7)/EMP1T!N7*100)</f>
        <v>5.2631578947368407</v>
      </c>
      <c r="O8" s="172">
        <f>IF(OR(EMP1T!O7=":",EMP1T!O8=":"),":",(EMP1T!O8-EMP1T!O7)/EMP1T!O7*100)</f>
        <v>3.0523073967147538</v>
      </c>
      <c r="P8" s="172">
        <f>IF(OR(EMP1T!P7=":",EMP1T!P8=":"),":",(EMP1T!P8-EMP1T!P7)/EMP1T!P7*100)</f>
        <v>1.3110590882373958</v>
      </c>
      <c r="Q8" s="172">
        <f>IF(OR(EMP1T!Q7=":",EMP1T!Q8=":"),":",(EMP1T!Q8-EMP1T!Q7)/EMP1T!Q7*100)</f>
        <v>2.2733292115277948</v>
      </c>
      <c r="R8" s="172">
        <f>IF(OR(EMP1T!R7=":",EMP1T!R8=":"),":",(EMP1T!R8-EMP1T!R7)/EMP1T!R7*100)</f>
        <v>5.901019147355278</v>
      </c>
      <c r="S8" s="172">
        <f>IF(OR(EMP1T!S7=":",EMP1T!S8=":"),":",(EMP1T!S8-EMP1T!S7)/EMP1T!S7*100)</f>
        <v>3.709877095638678</v>
      </c>
      <c r="T8" s="172">
        <f>IF(OR(EMP1T!T7=":",EMP1T!T8=":"),":",(EMP1T!T8-EMP1T!T7)/EMP1T!T7*100)</f>
        <v>2.9896771935963442</v>
      </c>
      <c r="U8" s="172">
        <f>IF(OR(EMP1T!U7=":",EMP1T!U8=":"),":",(EMP1T!U8-EMP1T!U7)/EMP1T!U7*100)</f>
        <v>0.14675601767128421</v>
      </c>
      <c r="V8" s="172">
        <f>IF(OR(EMP1T!V7=":",EMP1T!V8=":"),":",(EMP1T!V8-EMP1T!V7)/EMP1T!V7*100)</f>
        <v>25</v>
      </c>
      <c r="W8" s="172"/>
      <c r="X8" s="172"/>
      <c r="Y8" s="172"/>
      <c r="Z8" s="172"/>
      <c r="AA8" s="172"/>
      <c r="AB8" s="172"/>
      <c r="AC8" s="172">
        <f>IF(OR(EMP1T!AC7=":",EMP1T!AC8=":"),":",(EMP1T!AC8-EMP1T!AC7)/EMP1T!AC7*100)</f>
        <v>0.5286882870140357</v>
      </c>
      <c r="AD8" s="172"/>
      <c r="AE8" s="172">
        <f>IF(OR(EMP1T!AE7=":",EMP1T!AE8=":"),":",(EMP1T!AE8-EMP1T!AE7)/EMP1T!AE7*100)</f>
        <v>-4.2962828895273866</v>
      </c>
      <c r="AF8" s="172">
        <f>IF(OR(EMP1T!AF7=":",EMP1T!AF8=":"),":",(EMP1T!AF8-EMP1T!AF7)/EMP1T!AF7*100)</f>
        <v>-3.9800125149084744</v>
      </c>
      <c r="AG8" s="172">
        <f>IF(OR(EMP1T!AG7=":",EMP1T!AG8=":"),":",(EMP1T!AG8-EMP1T!AG7)/EMP1T!AG7*100)</f>
        <v>-4.2433594705528614</v>
      </c>
      <c r="AH8" s="172">
        <f>IF(OR(EMP1T!AH7=":",EMP1T!AH8=":"),":",(EMP1T!AH8-EMP1T!AH7)/EMP1T!AH7*100)</f>
        <v>-1.2129550243624119</v>
      </c>
      <c r="AI8" s="172">
        <f>IF(OR(EMP1T!AI7=":",EMP1T!AI8=":"),":",(EMP1T!AI8-EMP1T!AI7)/EMP1T!AI7*100)</f>
        <v>0.55141298660654814</v>
      </c>
      <c r="AJ8" s="172">
        <f>IF(OR(EMP1T!AJ7=":",EMP1T!AJ8=":"),":",(EMP1T!AJ8-EMP1T!AJ7)/EMP1T!AJ7*100)</f>
        <v>5.609776649488758</v>
      </c>
      <c r="AK8" s="172">
        <f>IF(OR(EMP1T!AK7=":",EMP1T!AK8=":"),":",(EMP1T!AK8-EMP1T!AK7)/EMP1T!AK7*100)</f>
        <v>3.9872037482305029</v>
      </c>
      <c r="AL8" s="172">
        <f>IF(OR(EMP1T!AL7=":",EMP1T!AL8=":"),":",(EMP1T!AL8-EMP1T!AL7)/EMP1T!AL7*100)</f>
        <v>5.2631578947368407</v>
      </c>
      <c r="AM8" s="172">
        <f>IF(OR(EMP1T!AM7=":",EMP1T!AM8=":"),":",(EMP1T!AM8-EMP1T!AM7)/EMP1T!AM7*100)</f>
        <v>2.4420353401936001</v>
      </c>
      <c r="AN8" s="172">
        <f>IF(OR(EMP1T!AN7=":",EMP1T!AN8=":"),":",(EMP1T!AN8-EMP1T!AN7)/EMP1T!AN7*100)</f>
        <v>3.608787085283983</v>
      </c>
      <c r="AO8" s="172">
        <f>IF(OR(EMP1T!AO7=":",EMP1T!AO8=":"),":",(EMP1T!AO8-EMP1T!AO7)/EMP1T!AO7*100)</f>
        <v>7.0929759680942839</v>
      </c>
      <c r="AP8" s="172"/>
      <c r="AQ8" s="172">
        <f>IF(OR(EMP1T!AQ7=":",EMP1T!AQ8=":"),":",(EMP1T!AQ8-EMP1T!AQ7)/EMP1T!AQ7*100)</f>
        <v>-4.2393807153351837</v>
      </c>
      <c r="AR8" s="172">
        <f>IF(OR(EMP1T!AR7=":",EMP1T!AR8=":"),":",(EMP1T!AR8-EMP1T!AR7)/EMP1T!AR7*100)</f>
        <v>-2.925494165112466</v>
      </c>
      <c r="AS8" s="172">
        <f>IF(OR(EMP1T!AS7=":",EMP1T!AS8=":"),":",(EMP1T!AS8-EMP1T!AS7)/EMP1T!AS7*100)</f>
        <v>2.3827754391144205</v>
      </c>
    </row>
    <row r="9" spans="1:45" ht="22.5" customHeight="1">
      <c r="A9" s="77">
        <f t="shared" si="0"/>
        <v>1</v>
      </c>
      <c r="B9" s="105">
        <v>1997</v>
      </c>
      <c r="C9" s="172">
        <f>IF(OR(EMP1T!C8=":",EMP1T!C9=":"),":",(EMP1T!C9-EMP1T!C8)/EMP1T!C8*100)</f>
        <v>-8.7185594061746485</v>
      </c>
      <c r="D9" s="172">
        <f>IF(OR(EMP1T!D8=":",EMP1T!D9=":"),":",(EMP1T!D9-EMP1T!D8)/EMP1T!D8*100)</f>
        <v>-12.139405476643738</v>
      </c>
      <c r="E9" s="172">
        <f>IF(OR(EMP1T!E8=":",EMP1T!E9=":"),":",(EMP1T!E9-EMP1T!E8)/EMP1T!E8*100)</f>
        <v>-3.346828496990828</v>
      </c>
      <c r="F9" s="172">
        <f>IF(OR(EMP1T!F8=":",EMP1T!F9=":"),":",(EMP1T!F9-EMP1T!F8)/EMP1T!F8*100)</f>
        <v>0</v>
      </c>
      <c r="G9" s="172">
        <f>IF(OR(EMP1T!G8=":",EMP1T!G9=":"),":",(EMP1T!G9-EMP1T!G8)/EMP1T!G8*100)</f>
        <v>1.6666666666666663</v>
      </c>
      <c r="H9" s="172">
        <f>IF(OR(EMP1T!H8=":",EMP1T!H9=":"),":",(EMP1T!H9-EMP1T!H8)/EMP1T!H8*100)</f>
        <v>-1.2084272618783356</v>
      </c>
      <c r="I9" s="172">
        <f>IF(OR(EMP1T!I8=":",EMP1T!I9=":"),":",(EMP1T!I9-EMP1T!I8)/EMP1T!I8*100)</f>
        <v>1.1133004690349171</v>
      </c>
      <c r="J9" s="172">
        <f>IF(OR(EMP1T!J8=":",EMP1T!J9=":"),":",(EMP1T!J9-EMP1T!J8)/EMP1T!J8*100)</f>
        <v>3.5129194564891506</v>
      </c>
      <c r="K9" s="172">
        <f>IF(OR(EMP1T!K8=":",EMP1T!K9=":"),":",(EMP1T!K9-EMP1T!K8)/EMP1T!K8*100)</f>
        <v>0.70921985815602839</v>
      </c>
      <c r="L9" s="172">
        <f>IF(OR(EMP1T!L8=":",EMP1T!L9=":"),":",(EMP1T!L9-EMP1T!L8)/EMP1T!L8*100)</f>
        <v>5.974147860919274</v>
      </c>
      <c r="M9" s="172">
        <f>IF(OR(EMP1T!M8=":",EMP1T!M9=":"),":",(EMP1T!M9-EMP1T!M8)/EMP1T!M8*100)</f>
        <v>3.2259281795840589</v>
      </c>
      <c r="N9" s="172">
        <f>IF(OR(EMP1T!N8=":",EMP1T!N9=":"),":",(EMP1T!N9-EMP1T!N8)/EMP1T!N8*100)</f>
        <v>4.9999999999999991</v>
      </c>
      <c r="O9" s="172">
        <f>IF(OR(EMP1T!O8=":",EMP1T!O9=":"),":",(EMP1T!O9-EMP1T!O8)/EMP1T!O8*100)</f>
        <v>2.7340846036299262</v>
      </c>
      <c r="P9" s="172">
        <f>IF(OR(EMP1T!P8=":",EMP1T!P9=":"),":",(EMP1T!P9-EMP1T!P8)/EMP1T!P8*100)</f>
        <v>1.6293595678797166</v>
      </c>
      <c r="Q9" s="172">
        <f>IF(OR(EMP1T!Q8=":",EMP1T!Q9=":"),":",(EMP1T!Q9-EMP1T!Q8)/EMP1T!Q8*100)</f>
        <v>4.0732422009739206</v>
      </c>
      <c r="R9" s="172">
        <f>IF(OR(EMP1T!R8=":",EMP1T!R9=":"),":",(EMP1T!R9-EMP1T!R8)/EMP1T!R8*100)</f>
        <v>4.4677657513479403</v>
      </c>
      <c r="S9" s="172">
        <f>IF(OR(EMP1T!S8=":",EMP1T!S9=":"),":",(EMP1T!S9-EMP1T!S8)/EMP1T!S8*100)</f>
        <v>3.5955056179775307</v>
      </c>
      <c r="T9" s="172">
        <f>IF(OR(EMP1T!T8=":",EMP1T!T9=":"),":",(EMP1T!T9-EMP1T!T8)/EMP1T!T8*100)</f>
        <v>3.0901484746168451</v>
      </c>
      <c r="U9" s="172">
        <f>IF(OR(EMP1T!U8=":",EMP1T!U9=":"),":",(EMP1T!U9-EMP1T!U8)/EMP1T!U8*100)</f>
        <v>2.4231631852828728</v>
      </c>
      <c r="V9" s="172">
        <f>IF(OR(EMP1T!V8=":",EMP1T!V9=":"),":",(EMP1T!V9-EMP1T!V8)/EMP1T!V8*100)</f>
        <v>10</v>
      </c>
      <c r="W9" s="172"/>
      <c r="X9" s="172"/>
      <c r="Y9" s="172"/>
      <c r="Z9" s="172"/>
      <c r="AA9" s="172"/>
      <c r="AB9" s="172"/>
      <c r="AC9" s="172">
        <f>IF(OR(EMP1T!AC8=":",EMP1T!AC9=":"),":",(EMP1T!AC9-EMP1T!AC8)/EMP1T!AC8*100)</f>
        <v>0.61317067157220007</v>
      </c>
      <c r="AD9" s="172"/>
      <c r="AE9" s="172">
        <f>IF(OR(EMP1T!AE8=":",EMP1T!AE9=":"),":",(EMP1T!AE9-EMP1T!AE8)/EMP1T!AE8*100)</f>
        <v>-8.7185594061746485</v>
      </c>
      <c r="AF9" s="172">
        <f>IF(OR(EMP1T!AF8=":",EMP1T!AF9=":"),":",(EMP1T!AF9-EMP1T!AF8)/EMP1T!AF8*100)</f>
        <v>-3.2308750168304994</v>
      </c>
      <c r="AG9" s="172">
        <f>IF(OR(EMP1T!AG8=":",EMP1T!AG9=":"),":",(EMP1T!AG9-EMP1T!AG8)/EMP1T!AG8*100)</f>
        <v>-3.346828496990828</v>
      </c>
      <c r="AH9" s="172">
        <f>IF(OR(EMP1T!AH8=":",EMP1T!AH9=":"),":",(EMP1T!AH9-EMP1T!AH8)/EMP1T!AH8*100)</f>
        <v>-1.2084272618783356</v>
      </c>
      <c r="AI9" s="172">
        <f>IF(OR(EMP1T!AI8=":",EMP1T!AI9=":"),":",(EMP1T!AI9-EMP1T!AI8)/EMP1T!AI8*100)</f>
        <v>1.3359314035210492</v>
      </c>
      <c r="AJ9" s="172">
        <f>IF(OR(EMP1T!AJ8=":",EMP1T!AJ9=":"),":",(EMP1T!AJ9-EMP1T!AJ8)/EMP1T!AJ8*100)</f>
        <v>5.974147860919274</v>
      </c>
      <c r="AK9" s="172">
        <f>IF(OR(EMP1T!AK8=":",EMP1T!AK9=":"),":",(EMP1T!AK9-EMP1T!AK8)/EMP1T!AK8*100)</f>
        <v>3.2259281795840589</v>
      </c>
      <c r="AL9" s="172">
        <f>IF(OR(EMP1T!AL8=":",EMP1T!AL9=":"),":",(EMP1T!AL9-EMP1T!AL8)/EMP1T!AL8*100)</f>
        <v>4.9999999999999991</v>
      </c>
      <c r="AM9" s="172">
        <f>IF(OR(EMP1T!AM8=":",EMP1T!AM9=":"),":",(EMP1T!AM9-EMP1T!AM8)/EMP1T!AM8*100)</f>
        <v>2.3511755541907893</v>
      </c>
      <c r="AN9" s="172">
        <f>IF(OR(EMP1T!AN8=":",EMP1T!AN9=":"),":",(EMP1T!AN9-EMP1T!AN8)/EMP1T!AN8*100)</f>
        <v>4.0934051682501833</v>
      </c>
      <c r="AO9" s="172">
        <f>IF(OR(EMP1T!AO8=":",EMP1T!AO9=":"),":",(EMP1T!AO9-EMP1T!AO8)/EMP1T!AO8*100)</f>
        <v>4.7977851630200723</v>
      </c>
      <c r="AP9" s="172"/>
      <c r="AQ9" s="172">
        <f>IF(OR(EMP1T!AQ8=":",EMP1T!AQ9=":"),":",(EMP1T!AQ9-EMP1T!AQ8)/EMP1T!AQ8*100)</f>
        <v>-8.8255533825839692</v>
      </c>
      <c r="AR9" s="172">
        <f>IF(OR(EMP1T!AR8=":",EMP1T!AR9=":"),":",(EMP1T!AR9-EMP1T!AR8)/EMP1T!AR8*100)</f>
        <v>-2.3521987074540243</v>
      </c>
      <c r="AS9" s="172">
        <f>IF(OR(EMP1T!AS8=":",EMP1T!AS9=":"),":",(EMP1T!AS9-EMP1T!AS8)/EMP1T!AS8*100)</f>
        <v>2.6914197837205376</v>
      </c>
    </row>
    <row r="10" spans="1:45" ht="22.5" customHeight="1">
      <c r="A10" s="77">
        <f t="shared" si="0"/>
        <v>1</v>
      </c>
      <c r="B10" s="105">
        <v>1998</v>
      </c>
      <c r="C10" s="172">
        <f>IF(OR(EMP1T!C9=":",EMP1T!C10=":"),":",(EMP1T!C10-EMP1T!C9)/EMP1T!C9*100)</f>
        <v>-1.035897070677315</v>
      </c>
      <c r="D10" s="172">
        <f>IF(OR(EMP1T!D9=":",EMP1T!D10=":"),":",(EMP1T!D10-EMP1T!D9)/EMP1T!D9*100)</f>
        <v>0</v>
      </c>
      <c r="E10" s="172">
        <f>IF(OR(EMP1T!E9=":",EMP1T!E10=":"),":",(EMP1T!E10-EMP1T!E9)/EMP1T!E9*100)</f>
        <v>-2.9988900885372725</v>
      </c>
      <c r="F10" s="172">
        <f>IF(OR(EMP1T!F9=":",EMP1T!F10=":"),":",(EMP1T!F10-EMP1T!F9)/EMP1T!F9*100)</f>
        <v>0</v>
      </c>
      <c r="G10" s="172">
        <f>IF(OR(EMP1T!G9=":",EMP1T!G10=":"),":",(EMP1T!G10-EMP1T!G9)/EMP1T!G9*100)</f>
        <v>11.475409836065573</v>
      </c>
      <c r="H10" s="172">
        <f>IF(OR(EMP1T!H9=":",EMP1T!H10=":"),":",(EMP1T!H10-EMP1T!H9)/EMP1T!H9*100)</f>
        <v>-2.6332088912175036</v>
      </c>
      <c r="I10" s="172">
        <f>IF(OR(EMP1T!I9=":",EMP1T!I10=":"),":",(EMP1T!I10-EMP1T!I9)/EMP1T!I9*100)</f>
        <v>3.1896897818059751</v>
      </c>
      <c r="J10" s="172">
        <f>IF(OR(EMP1T!J9=":",EMP1T!J10=":"),":",(EMP1T!J10-EMP1T!J9)/EMP1T!J9*100)</f>
        <v>3.3986070066806691</v>
      </c>
      <c r="K10" s="172">
        <f>IF(OR(EMP1T!K9=":",EMP1T!K10=":"),":",(EMP1T!K10-EMP1T!K9)/EMP1T!K9*100)</f>
        <v>0.93896713615023475</v>
      </c>
      <c r="L10" s="172">
        <f>IF(OR(EMP1T!L9=":",EMP1T!L10=":"),":",(EMP1T!L10-EMP1T!L9)/EMP1T!L9*100)</f>
        <v>2.5671646122288077</v>
      </c>
      <c r="M10" s="172">
        <f>IF(OR(EMP1T!M9=":",EMP1T!M10=":"),":",(EMP1T!M10-EMP1T!M9)/EMP1T!M9*100)</f>
        <v>3.2717967464814479</v>
      </c>
      <c r="N10" s="172">
        <f>IF(OR(EMP1T!N9=":",EMP1T!N10=":"),":",(EMP1T!N10-EMP1T!N9)/EMP1T!N9*100)</f>
        <v>4.761904761904761</v>
      </c>
      <c r="O10" s="172">
        <f>IF(OR(EMP1T!O9=":",EMP1T!O10=":"),":",(EMP1T!O10-EMP1T!O9)/EMP1T!O9*100)</f>
        <v>4.7165684948388158</v>
      </c>
      <c r="P10" s="172">
        <f>IF(OR(EMP1T!P9=":",EMP1T!P10=":"),":",(EMP1T!P10-EMP1T!P9)/EMP1T!P9*100)</f>
        <v>1.9427389161211055</v>
      </c>
      <c r="Q10" s="172">
        <f>IF(OR(EMP1T!Q9=":",EMP1T!Q10=":"),":",(EMP1T!Q10-EMP1T!Q9)/EMP1T!Q9*100)</f>
        <v>5.6918848792667003</v>
      </c>
      <c r="R10" s="172">
        <f>IF(OR(EMP1T!R9=":",EMP1T!R10=":"),":",(EMP1T!R10-EMP1T!R9)/EMP1T!R9*100)</f>
        <v>2.0123796655671944</v>
      </c>
      <c r="S10" s="172">
        <f>IF(OR(EMP1T!S9=":",EMP1T!S10=":"),":",(EMP1T!S10-EMP1T!S9)/EMP1T!S9*100)</f>
        <v>2.6030368763557501</v>
      </c>
      <c r="T10" s="172">
        <f>IF(OR(EMP1T!T9=":",EMP1T!T10=":"),":",(EMP1T!T10-EMP1T!T9)/EMP1T!T9*100)</f>
        <v>3.2278542643555883</v>
      </c>
      <c r="U10" s="172">
        <f>IF(OR(EMP1T!U9=":",EMP1T!U10=":"),":",(EMP1T!U10-EMP1T!U9)/EMP1T!U9*100)</f>
        <v>0.29261884684179168</v>
      </c>
      <c r="V10" s="172">
        <f>IF(OR(EMP1T!V9=":",EMP1T!V10=":"),":",(EMP1T!V10-EMP1T!V9)/EMP1T!V9*100)</f>
        <v>10.909090909090908</v>
      </c>
      <c r="W10" s="172"/>
      <c r="X10" s="172"/>
      <c r="Y10" s="172"/>
      <c r="Z10" s="172"/>
      <c r="AA10" s="172"/>
      <c r="AB10" s="172"/>
      <c r="AC10" s="172">
        <f>IF(OR(EMP1T!AC9=":",EMP1T!AC10=":"),":",(EMP1T!AC10-EMP1T!AC9)/EMP1T!AC9*100)</f>
        <v>1.5695700621694304</v>
      </c>
      <c r="AD10" s="172"/>
      <c r="AE10" s="172">
        <f>IF(OR(EMP1T!AE9=":",EMP1T!AE10=":"),":",(EMP1T!AE10-EMP1T!AE9)/EMP1T!AE9*100)</f>
        <v>-1.035897070677315</v>
      </c>
      <c r="AF10" s="172">
        <f>IF(OR(EMP1T!AF9=":",EMP1T!AF10=":"),":",(EMP1T!AF10-EMP1T!AF9)/EMP1T!AF9*100)</f>
        <v>-2.3724475245308305</v>
      </c>
      <c r="AG10" s="172">
        <f>IF(OR(EMP1T!AG9=":",EMP1T!AG10=":"),":",(EMP1T!AG10-EMP1T!AG9)/EMP1T!AG9*100)</f>
        <v>-2.9988900885372725</v>
      </c>
      <c r="AH10" s="172">
        <f>IF(OR(EMP1T!AH9=":",EMP1T!AH10=":"),":",(EMP1T!AH10-EMP1T!AH9)/EMP1T!AH9*100)</f>
        <v>-2.6332088912175036</v>
      </c>
      <c r="AI10" s="172">
        <f>IF(OR(EMP1T!AI9=":",EMP1T!AI10=":"),":",(EMP1T!AI10-EMP1T!AI9)/EMP1T!AI9*100)</f>
        <v>2.4996533357878934</v>
      </c>
      <c r="AJ10" s="172">
        <f>IF(OR(EMP1T!AJ9=":",EMP1T!AJ10=":"),":",(EMP1T!AJ10-EMP1T!AJ9)/EMP1T!AJ9*100)</f>
        <v>2.5671646122288077</v>
      </c>
      <c r="AK10" s="172">
        <f>IF(OR(EMP1T!AK9=":",EMP1T!AK10=":"),":",(EMP1T!AK10-EMP1T!AK9)/EMP1T!AK9*100)</f>
        <v>3.2717967464814479</v>
      </c>
      <c r="AL10" s="172">
        <f>IF(OR(EMP1T!AL9=":",EMP1T!AL10=":"),":",(EMP1T!AL10-EMP1T!AL9)/EMP1T!AL9*100)</f>
        <v>4.761904761904761</v>
      </c>
      <c r="AM10" s="172">
        <f>IF(OR(EMP1T!AM9=":",EMP1T!AM10=":"),":",(EMP1T!AM10-EMP1T!AM9)/EMP1T!AM9*100)</f>
        <v>3.7619110523013308</v>
      </c>
      <c r="AN10" s="172">
        <f>IF(OR(EMP1T!AN9=":",EMP1T!AN10=":"),":",(EMP1T!AN10-EMP1T!AN9)/EMP1T!AN9*100)</f>
        <v>3.9841662069164929</v>
      </c>
      <c r="AO10" s="172">
        <f>IF(OR(EMP1T!AO9=":",EMP1T!AO10=":"),":",(EMP1T!AO10-EMP1T!AO9)/EMP1T!AO9*100)</f>
        <v>4.266018220548971</v>
      </c>
      <c r="AP10" s="172"/>
      <c r="AQ10" s="172">
        <f>IF(OR(EMP1T!AQ9=":",EMP1T!AQ10=":"),":",(EMP1T!AQ10-EMP1T!AQ9)/EMP1T!AQ9*100)</f>
        <v>-1.00467487779072</v>
      </c>
      <c r="AR10" s="172">
        <f>IF(OR(EMP1T!AR9=":",EMP1T!AR10=":"),":",(EMP1T!AR10-EMP1T!AR9)/EMP1T!AR9*100)</f>
        <v>-2.4961976417429428</v>
      </c>
      <c r="AS10" s="172">
        <f>IF(OR(EMP1T!AS9=":",EMP1T!AS10=":"),":",(EMP1T!AS10-EMP1T!AS9)/EMP1T!AS9*100)</f>
        <v>3.2010133151440265</v>
      </c>
    </row>
    <row r="11" spans="1:45" ht="22.5" customHeight="1">
      <c r="A11" s="77">
        <f t="shared" si="0"/>
        <v>1</v>
      </c>
      <c r="B11" s="105">
        <v>1999</v>
      </c>
      <c r="C11" s="172">
        <f>IF(OR(EMP1T!C10=":",EMP1T!C11=":"),":",(EMP1T!C11-EMP1T!C10)/EMP1T!C10*100)</f>
        <v>-1.5701103329615225</v>
      </c>
      <c r="D11" s="172">
        <f>IF(OR(EMP1T!D10=":",EMP1T!D11=":"),":",(EMP1T!D11-EMP1T!D10)/EMP1T!D10*100)</f>
        <v>0</v>
      </c>
      <c r="E11" s="172">
        <f>IF(OR(EMP1T!E10=":",EMP1T!E11=":"),":",(EMP1T!E11-EMP1T!E10)/EMP1T!E10*100)</f>
        <v>-4.1402256834385565</v>
      </c>
      <c r="F11" s="172">
        <f>IF(OR(EMP1T!F10=":",EMP1T!F11=":"),":",(EMP1T!F11-EMP1T!F10)/EMP1T!F10*100)</f>
        <v>0</v>
      </c>
      <c r="G11" s="172">
        <f>IF(OR(EMP1T!G10=":",EMP1T!G11=":"),":",(EMP1T!G11-EMP1T!G10)/EMP1T!G10*100)</f>
        <v>0</v>
      </c>
      <c r="H11" s="172">
        <f>IF(OR(EMP1T!H10=":",EMP1T!H11=":"),":",(EMP1T!H11-EMP1T!H10)/EMP1T!H10*100)</f>
        <v>0.35726053337013158</v>
      </c>
      <c r="I11" s="172">
        <f>IF(OR(EMP1T!I10=":",EMP1T!I11=":"),":",(EMP1T!I11-EMP1T!I10)/EMP1T!I10*100)</f>
        <v>0.54531367372298456</v>
      </c>
      <c r="J11" s="172">
        <f>IF(OR(EMP1T!J10=":",EMP1T!J11=":"),":",(EMP1T!J11-EMP1T!J10)/EMP1T!J10*100)</f>
        <v>3.4590884828659538</v>
      </c>
      <c r="K11" s="172">
        <f>IF(OR(EMP1T!K10=":",EMP1T!K11=":"),":",(EMP1T!K11-EMP1T!K10)/EMP1T!K10*100)</f>
        <v>5.2713178294573639</v>
      </c>
      <c r="L11" s="172">
        <f>IF(OR(EMP1T!L10=":",EMP1T!L11=":"),":",(EMP1T!L11-EMP1T!L10)/EMP1T!L10*100)</f>
        <v>5.8447223764781002</v>
      </c>
      <c r="M11" s="172">
        <f>IF(OR(EMP1T!M10=":",EMP1T!M11=":"),":",(EMP1T!M11-EMP1T!M10)/EMP1T!M10*100)</f>
        <v>11.150265486725679</v>
      </c>
      <c r="N11" s="172">
        <f>IF(OR(EMP1T!N10=":",EMP1T!N11=":"),":",(EMP1T!N11-EMP1T!N10)/EMP1T!N10*100)</f>
        <v>0</v>
      </c>
      <c r="O11" s="172">
        <f>IF(OR(EMP1T!O10=":",EMP1T!O11=":"),":",(EMP1T!O11-EMP1T!O10)/EMP1T!O10*100)</f>
        <v>2.7159814898112216</v>
      </c>
      <c r="P11" s="172">
        <f>IF(OR(EMP1T!P10=":",EMP1T!P11=":"),":",(EMP1T!P11-EMP1T!P10)/EMP1T!P10*100)</f>
        <v>1.0280757177192537</v>
      </c>
      <c r="Q11" s="172">
        <f>IF(OR(EMP1T!Q10=":",EMP1T!Q11=":"),":",(EMP1T!Q11-EMP1T!Q10)/EMP1T!Q10*100)</f>
        <v>3.0312008360341713</v>
      </c>
      <c r="R11" s="172">
        <f>IF(OR(EMP1T!R10=":",EMP1T!R11=":"),":",(EMP1T!R11-EMP1T!R10)/EMP1T!R10*100)</f>
        <v>2.8729329425088221</v>
      </c>
      <c r="S11" s="172">
        <f>IF(OR(EMP1T!S10=":",EMP1T!S11=":"),":",(EMP1T!S11-EMP1T!S10)/EMP1T!S10*100)</f>
        <v>2.5369978858350968</v>
      </c>
      <c r="T11" s="172">
        <f>IF(OR(EMP1T!T10=":",EMP1T!T11=":"),":",(EMP1T!T11-EMP1T!T10)/EMP1T!T10*100)</f>
        <v>4.1279285979918203</v>
      </c>
      <c r="U11" s="172">
        <f>IF(OR(EMP1T!U10=":",EMP1T!U11=":"),":",(EMP1T!U11-EMP1T!U10)/EMP1T!U10*100)</f>
        <v>2.6507681003680608</v>
      </c>
      <c r="V11" s="172">
        <f>IF(OR(EMP1T!V10=":",EMP1T!V11=":"),":",(EMP1T!V11-EMP1T!V10)/EMP1T!V10*100)</f>
        <v>9.4262295081967213</v>
      </c>
      <c r="W11" s="172"/>
      <c r="X11" s="172"/>
      <c r="Y11" s="172"/>
      <c r="Z11" s="172"/>
      <c r="AA11" s="172"/>
      <c r="AB11" s="172"/>
      <c r="AC11" s="172">
        <f>IF(OR(EMP1T!AC10=":",EMP1T!AC11=":"),":",(EMP1T!AC11-EMP1T!AC10)/EMP1T!AC10*100)</f>
        <v>1.846580215608826</v>
      </c>
      <c r="AD11" s="172"/>
      <c r="AE11" s="172">
        <f>IF(OR(EMP1T!AE10=":",EMP1T!AE11=":"),":",(EMP1T!AE11-EMP1T!AE10)/EMP1T!AE10*100)</f>
        <v>-1.5701103329615225</v>
      </c>
      <c r="AF11" s="172">
        <f>IF(OR(EMP1T!AF10=":",EMP1T!AF11=":"),":",(EMP1T!AF11-EMP1T!AF10)/EMP1T!AF10*100)</f>
        <v>-3.8077962688533549</v>
      </c>
      <c r="AG11" s="172">
        <f>IF(OR(EMP1T!AG10=":",EMP1T!AG11=":"),":",(EMP1T!AG11-EMP1T!AG10)/EMP1T!AG10*100)</f>
        <v>-4.1402256834385565</v>
      </c>
      <c r="AH11" s="172">
        <f>IF(OR(EMP1T!AH10=":",EMP1T!AH11=":"),":",(EMP1T!AH11-EMP1T!AH10)/EMP1T!AH10*100)</f>
        <v>0.35726053337013158</v>
      </c>
      <c r="AI11" s="172">
        <f>IF(OR(EMP1T!AI10=":",EMP1T!AI11=":"),":",(EMP1T!AI11-EMP1T!AI10)/EMP1T!AI10*100)</f>
        <v>2.4787091241635526</v>
      </c>
      <c r="AJ11" s="172">
        <f>IF(OR(EMP1T!AJ10=":",EMP1T!AJ11=":"),":",(EMP1T!AJ11-EMP1T!AJ10)/EMP1T!AJ10*100)</f>
        <v>5.8447223764781002</v>
      </c>
      <c r="AK11" s="172">
        <f>IF(OR(EMP1T!AK10=":",EMP1T!AK11=":"),":",(EMP1T!AK11-EMP1T!AK10)/EMP1T!AK10*100)</f>
        <v>11.150265486725679</v>
      </c>
      <c r="AL11" s="172">
        <f>IF(OR(EMP1T!AL10=":",EMP1T!AL11=":"),":",(EMP1T!AL11-EMP1T!AL10)/EMP1T!AL10*100)</f>
        <v>0</v>
      </c>
      <c r="AM11" s="172">
        <f>IF(OR(EMP1T!AM10=":",EMP1T!AM11=":"),":",(EMP1T!AM11-EMP1T!AM10)/EMP1T!AM10*100)</f>
        <v>2.1452467320329061</v>
      </c>
      <c r="AN11" s="172">
        <f>IF(OR(EMP1T!AN10=":",EMP1T!AN11=":"),":",(EMP1T!AN11-EMP1T!AN10)/EMP1T!AN10*100)</f>
        <v>2.8875570088984133</v>
      </c>
      <c r="AO11" s="172">
        <f>IF(OR(EMP1T!AO10=":",EMP1T!AO11=":"),":",(EMP1T!AO11-EMP1T!AO10)/EMP1T!AO10*100)</f>
        <v>5.2165910062342862</v>
      </c>
      <c r="AP11" s="172"/>
      <c r="AQ11" s="172">
        <f>IF(OR(EMP1T!AQ10=":",EMP1T!AQ11=":"),":",(EMP1T!AQ11-EMP1T!AQ10)/EMP1T!AQ10*100)</f>
        <v>-1.5223065481381874</v>
      </c>
      <c r="AR11" s="172">
        <f>IF(OR(EMP1T!AR10=":",EMP1T!AR11=":"),":",(EMP1T!AR11-EMP1T!AR10)/EMP1T!AR10*100)</f>
        <v>-2.1866458804346021</v>
      </c>
      <c r="AS11" s="172">
        <f>IF(OR(EMP1T!AS10=":",EMP1T!AS11=":"),":",(EMP1T!AS11-EMP1T!AS10)/EMP1T!AS10*100)</f>
        <v>3.4538494138697002</v>
      </c>
    </row>
    <row r="12" spans="1:45" ht="22.5" customHeight="1">
      <c r="A12" s="77">
        <f t="shared" si="0"/>
        <v>1</v>
      </c>
      <c r="B12" s="105">
        <v>2000</v>
      </c>
      <c r="C12" s="172">
        <f>IF(OR(EMP1T!C11=":",EMP1T!C12=":"),":",(EMP1T!C12-EMP1T!C11)/EMP1T!C11*100)</f>
        <v>0.2874604118825832</v>
      </c>
      <c r="D12" s="172">
        <f>IF(OR(EMP1T!D11=":",EMP1T!D12=":"),":",(EMP1T!D12-EMP1T!D11)/EMP1T!D11*100)</f>
        <v>-5.976780532769984E-2</v>
      </c>
      <c r="E12" s="172">
        <f>IF(OR(EMP1T!E11=":",EMP1T!E12=":"),":",(EMP1T!E12-EMP1T!E11)/EMP1T!E11*100)</f>
        <v>-3.7477110220660768</v>
      </c>
      <c r="F12" s="172">
        <f>IF(OR(EMP1T!F11=":",EMP1T!F12=":"),":",(EMP1T!F12-EMP1T!F11)/EMP1T!F11*100)</f>
        <v>0</v>
      </c>
      <c r="G12" s="172">
        <f>IF(OR(EMP1T!G11=":",EMP1T!G12=":"),":",(EMP1T!G12-EMP1T!G11)/EMP1T!G11*100)</f>
        <v>-6.2342578782751353E-2</v>
      </c>
      <c r="H12" s="172">
        <f>IF(OR(EMP1T!H11=":",EMP1T!H12=":"),":",(EMP1T!H12-EMP1T!H11)/EMP1T!H11*100)</f>
        <v>-0.5824571633121316</v>
      </c>
      <c r="I12" s="172">
        <f>IF(OR(EMP1T!I11=":",EMP1T!I12=":"),":",(EMP1T!I12-EMP1T!I11)/EMP1T!I11*100)</f>
        <v>2.3490137208778981</v>
      </c>
      <c r="J12" s="172">
        <f>IF(OR(EMP1T!J11=":",EMP1T!J12=":"),":",(EMP1T!J12-EMP1T!J11)/EMP1T!J11*100)</f>
        <v>2.8322562562899738</v>
      </c>
      <c r="K12" s="172">
        <f>IF(OR(EMP1T!K11=":",EMP1T!K12=":"),":",(EMP1T!K12-EMP1T!K11)/EMP1T!K11*100)</f>
        <v>4.2709867452135279</v>
      </c>
      <c r="L12" s="172">
        <f>IF(OR(EMP1T!L11=":",EMP1T!L12=":"),":",(EMP1T!L12-EMP1T!L11)/EMP1T!L11*100)</f>
        <v>5.7839279191819113</v>
      </c>
      <c r="M12" s="172">
        <f>IF(OR(EMP1T!M11=":",EMP1T!M12=":"),":",(EMP1T!M12-EMP1T!M11)/EMP1T!M11*100)</f>
        <v>5.7327938478447651</v>
      </c>
      <c r="N12" s="172">
        <f>IF(OR(EMP1T!N11=":",EMP1T!N12=":"),":",(EMP1T!N12-EMP1T!N11)/EMP1T!N11*100)</f>
        <v>3.2727586106808806</v>
      </c>
      <c r="O12" s="172">
        <f>IF(OR(EMP1T!O11=":",EMP1T!O12=":"),":",(EMP1T!O12-EMP1T!O11)/EMP1T!O11*100)</f>
        <v>3.8007596125085001</v>
      </c>
      <c r="P12" s="172">
        <f>IF(OR(EMP1T!P11=":",EMP1T!P12=":"),":",(EMP1T!P12-EMP1T!P11)/EMP1T!P11*100)</f>
        <v>0.71751720156295318</v>
      </c>
      <c r="Q12" s="172">
        <f>IF(OR(EMP1T!Q11=":",EMP1T!Q12=":"),":",(EMP1T!Q12-EMP1T!Q11)/EMP1T!Q11*100)</f>
        <v>2.6139157964530062</v>
      </c>
      <c r="R12" s="172">
        <f>IF(OR(EMP1T!R11=":",EMP1T!R12=":"),":",(EMP1T!R12-EMP1T!R11)/EMP1T!R11*100)</f>
        <v>0.60737162426288704</v>
      </c>
      <c r="S12" s="172">
        <f>IF(OR(EMP1T!S11=":",EMP1T!S12=":"),":",(EMP1T!S12-EMP1T!S11)/EMP1T!S11*100)</f>
        <v>-1.0309278350515472</v>
      </c>
      <c r="T12" s="172">
        <f>IF(OR(EMP1T!T11=":",EMP1T!T12=":"),":",(EMP1T!T12-EMP1T!T11)/EMP1T!T11*100)</f>
        <v>2.0539445269223022</v>
      </c>
      <c r="U12" s="172">
        <f>IF(OR(EMP1T!U11=":",EMP1T!U12=":"),":",(EMP1T!U12-EMP1T!U11)/EMP1T!U11*100)</f>
        <v>-2.2342921449931601</v>
      </c>
      <c r="V12" s="172">
        <f>IF(OR(EMP1T!V11=":",EMP1T!V12=":"),":",(EMP1T!V12-EMP1T!V11)/EMP1T!V11*100)</f>
        <v>15.355805243445692</v>
      </c>
      <c r="W12" s="172"/>
      <c r="X12" s="172"/>
      <c r="Y12" s="172"/>
      <c r="Z12" s="172"/>
      <c r="AA12" s="172"/>
      <c r="AB12" s="172"/>
      <c r="AC12" s="172">
        <f>IF(OR(EMP1T!AC11=":",EMP1T!AC12=":"),":",(EMP1T!AC12-EMP1T!AC11)/EMP1T!AC11*100)</f>
        <v>1.6546867539267089</v>
      </c>
      <c r="AD12" s="172"/>
      <c r="AE12" s="172">
        <f>IF(OR(EMP1T!AE11=":",EMP1T!AE12=":"),":",(EMP1T!AE12-EMP1T!AE11)/EMP1T!AE11*100)</f>
        <v>0.2874604118825832</v>
      </c>
      <c r="AF12" s="172">
        <f>IF(OR(EMP1T!AF11=":",EMP1T!AF12=":"),":",(EMP1T!AF12-EMP1T!AF11)/EMP1T!AF11*100)</f>
        <v>-3.4383681679486244</v>
      </c>
      <c r="AG12" s="172">
        <f>IF(OR(EMP1T!AG11=":",EMP1T!AG12=":"),":",(EMP1T!AG12-EMP1T!AG11)/EMP1T!AG11*100)</f>
        <v>-3.7477110220660768</v>
      </c>
      <c r="AH12" s="172">
        <f>IF(OR(EMP1T!AH11=":",EMP1T!AH12=":"),":",(EMP1T!AH12-EMP1T!AH11)/EMP1T!AH11*100)</f>
        <v>-0.5824571633121316</v>
      </c>
      <c r="AI12" s="172">
        <f>IF(OR(EMP1T!AI11=":",EMP1T!AI12=":"),":",(EMP1T!AI12-EMP1T!AI11)/EMP1T!AI11*100)</f>
        <v>3.0461614124253149</v>
      </c>
      <c r="AJ12" s="172">
        <f>IF(OR(EMP1T!AJ11=":",EMP1T!AJ12=":"),":",(EMP1T!AJ12-EMP1T!AJ11)/EMP1T!AJ11*100)</f>
        <v>5.7839279191819113</v>
      </c>
      <c r="AK12" s="172">
        <f>IF(OR(EMP1T!AK11=":",EMP1T!AK12=":"),":",(EMP1T!AK12-EMP1T!AK11)/EMP1T!AK11*100)</f>
        <v>5.7327938478447651</v>
      </c>
      <c r="AL12" s="172">
        <f>IF(OR(EMP1T!AL11=":",EMP1T!AL12=":"),":",(EMP1T!AL12-EMP1T!AL11)/EMP1T!AL11*100)</f>
        <v>3.2727586106808806</v>
      </c>
      <c r="AM12" s="172">
        <f>IF(OR(EMP1T!AM11=":",EMP1T!AM12=":"),":",(EMP1T!AM12-EMP1T!AM11)/EMP1T!AM11*100)</f>
        <v>2.7696194232786002</v>
      </c>
      <c r="AN12" s="172">
        <f>IF(OR(EMP1T!AN11=":",EMP1T!AN12=":"),":",(EMP1T!AN12-EMP1T!AN11)/EMP1T!AN11*100)</f>
        <v>1.3133887287619079</v>
      </c>
      <c r="AO12" s="172">
        <f>IF(OR(EMP1T!AO11=":",EMP1T!AO12=":"),":",(EMP1T!AO12-EMP1T!AO11)/EMP1T!AO11*100)</f>
        <v>4.7562539811645284</v>
      </c>
      <c r="AP12" s="172"/>
      <c r="AQ12" s="172">
        <f>IF(OR(EMP1T!AQ11=":",EMP1T!AQ12=":"),":",(EMP1T!AQ12-EMP1T!AQ11)/EMP1T!AQ11*100)</f>
        <v>0.27672523378834329</v>
      </c>
      <c r="AR12" s="172">
        <f>IF(OR(EMP1T!AR11=":",EMP1T!AR12=":"),":",(EMP1T!AR12-EMP1T!AR11)/EMP1T!AR11*100)</f>
        <v>-2.3045794829246891</v>
      </c>
      <c r="AS12" s="172">
        <f>IF(OR(EMP1T!AS11=":",EMP1T!AS12=":"),":",(EMP1T!AS12-EMP1T!AS11)/EMP1T!AS11*100)</f>
        <v>2.9801382222321506</v>
      </c>
    </row>
    <row r="13" spans="1:45" ht="22.5" customHeight="1">
      <c r="A13" s="77">
        <f t="shared" si="0"/>
        <v>1</v>
      </c>
      <c r="B13" s="105">
        <v>2001</v>
      </c>
      <c r="C13" s="172">
        <f>IF(OR(EMP1T!C12=":",EMP1T!C13=":"),":",(EMP1T!C13-EMP1T!C12)/EMP1T!C12*100)</f>
        <v>-3.1546577593976992</v>
      </c>
      <c r="D13" s="172">
        <f>IF(OR(EMP1T!D12=":",EMP1T!D13=":"),":",(EMP1T!D13-EMP1T!D12)/EMP1T!D12*100)</f>
        <v>-1.9643521056351798</v>
      </c>
      <c r="E13" s="172">
        <f>IF(OR(EMP1T!E12=":",EMP1T!E13=":"),":",(EMP1T!E13-EMP1T!E12)/EMP1T!E12*100)</f>
        <v>-4.5009350356655116</v>
      </c>
      <c r="F13" s="172">
        <f>IF(OR(EMP1T!F12=":",EMP1T!F13=":"),":",(EMP1T!F13-EMP1T!F12)/EMP1T!F12*100)</f>
        <v>0</v>
      </c>
      <c r="G13" s="172">
        <f>IF(OR(EMP1T!G12=":",EMP1T!G13=":"),":",(EMP1T!G13-EMP1T!G12)/EMP1T!G12*100)</f>
        <v>4.0446754933064506</v>
      </c>
      <c r="H13" s="172">
        <f>IF(OR(EMP1T!H12=":",EMP1T!H13=":"),":",(EMP1T!H13-EMP1T!H12)/EMP1T!H12*100)</f>
        <v>4.2562312700542924</v>
      </c>
      <c r="I13" s="172">
        <f>IF(OR(EMP1T!I12=":",EMP1T!I13=":"),":",(EMP1T!I13-EMP1T!I12)/EMP1T!I12*100)</f>
        <v>3.1488267815078914</v>
      </c>
      <c r="J13" s="172">
        <f>IF(OR(EMP1T!J12=":",EMP1T!J13=":"),":",(EMP1T!J13-EMP1T!J12)/EMP1T!J12*100)</f>
        <v>3.2983296097091475</v>
      </c>
      <c r="K13" s="172">
        <f>IF(OR(EMP1T!K12=":",EMP1T!K13=":"),":",(EMP1T!K13-EMP1T!K12)/EMP1T!K12*100)</f>
        <v>1.0687577664486456</v>
      </c>
      <c r="L13" s="172">
        <f>IF(OR(EMP1T!L12=":",EMP1T!L13=":"),":",(EMP1T!L13-EMP1T!L12)/EMP1T!L12*100)</f>
        <v>7.3437155587416214</v>
      </c>
      <c r="M13" s="172">
        <f>IF(OR(EMP1T!M12=":",EMP1T!M13=":"),":",(EMP1T!M13-EMP1T!M12)/EMP1T!M12*100)</f>
        <v>-2.1618167772198484</v>
      </c>
      <c r="N13" s="172">
        <f>IF(OR(EMP1T!N12=":",EMP1T!N13=":"),":",(EMP1T!N13-EMP1T!N12)/EMP1T!N12*100)</f>
        <v>9.1293371705344573</v>
      </c>
      <c r="O13" s="172">
        <f>IF(OR(EMP1T!O12=":",EMP1T!O13=":"),":",(EMP1T!O13-EMP1T!O12)/EMP1T!O12*100)</f>
        <v>4.2396676745697199</v>
      </c>
      <c r="P13" s="172">
        <f>IF(OR(EMP1T!P12=":",EMP1T!P13=":"),":",(EMP1T!P13-EMP1T!P12)/EMP1T!P12*100)</f>
        <v>5.12802488005015</v>
      </c>
      <c r="Q13" s="172">
        <f>IF(OR(EMP1T!Q12=":",EMP1T!Q13=":"),":",(EMP1T!Q13-EMP1T!Q12)/EMP1T!Q12*100)</f>
        <v>3.054505565029336</v>
      </c>
      <c r="R13" s="172">
        <f>IF(OR(EMP1T!R12=":",EMP1T!R13=":"),":",(EMP1T!R13-EMP1T!R12)/EMP1T!R12*100)</f>
        <v>2.9274617333445807</v>
      </c>
      <c r="S13" s="172">
        <f>IF(OR(EMP1T!S12=":",EMP1T!S13=":"),":",(EMP1T!S13-EMP1T!S12)/EMP1T!S12*100)</f>
        <v>4.0109810585162116</v>
      </c>
      <c r="T13" s="172">
        <f>IF(OR(EMP1T!T12=":",EMP1T!T13=":"),":",(EMP1T!T13-EMP1T!T12)/EMP1T!T12*100)</f>
        <v>7.3690948975973907</v>
      </c>
      <c r="U13" s="172">
        <f>IF(OR(EMP1T!U12=":",EMP1T!U13=":"),":",(EMP1T!U13-EMP1T!U12)/EMP1T!U12*100)</f>
        <v>3.3346677204111121</v>
      </c>
      <c r="V13" s="172">
        <f>IF(OR(EMP1T!V12=":",EMP1T!V13=":"),":",(EMP1T!V13-EMP1T!V12)/EMP1T!V12*100)</f>
        <v>20.779220779220779</v>
      </c>
      <c r="W13" s="172"/>
      <c r="X13" s="172"/>
      <c r="Y13" s="172"/>
      <c r="Z13" s="172"/>
      <c r="AA13" s="172"/>
      <c r="AB13" s="172"/>
      <c r="AC13" s="172">
        <f>IF(OR(EMP1T!AC12=":",EMP1T!AC13=":"),":",(EMP1T!AC13-EMP1T!AC12)/EMP1T!AC12*100)</f>
        <v>2.1606126615155108</v>
      </c>
      <c r="AD13" s="172"/>
      <c r="AE13" s="172">
        <f>IF(OR(EMP1T!AE12=":",EMP1T!AE13=":"),":",(EMP1T!AE13-EMP1T!AE12)/EMP1T!AE12*100)</f>
        <v>-3.1546577593976992</v>
      </c>
      <c r="AF13" s="172">
        <f>IF(OR(EMP1T!AF12=":",EMP1T!AF13=":"),":",(EMP1T!AF13-EMP1T!AF12)/EMP1T!AF12*100)</f>
        <v>-3.9672612701165129</v>
      </c>
      <c r="AG13" s="172">
        <f>IF(OR(EMP1T!AG12=":",EMP1T!AG13=":"),":",(EMP1T!AG13-EMP1T!AG12)/EMP1T!AG12*100)</f>
        <v>-4.5009350356655116</v>
      </c>
      <c r="AH13" s="172">
        <f>IF(OR(EMP1T!AH12=":",EMP1T!AH13=":"),":",(EMP1T!AH13-EMP1T!AH12)/EMP1T!AH12*100)</f>
        <v>4.2562312700542924</v>
      </c>
      <c r="AI13" s="172">
        <f>IF(OR(EMP1T!AI12=":",EMP1T!AI13=":"),":",(EMP1T!AI13-EMP1T!AI12)/EMP1T!AI12*100)</f>
        <v>2.4891722898588142</v>
      </c>
      <c r="AJ13" s="172">
        <f>IF(OR(EMP1T!AJ12=":",EMP1T!AJ13=":"),":",(EMP1T!AJ13-EMP1T!AJ12)/EMP1T!AJ12*100)</f>
        <v>7.3437155587416214</v>
      </c>
      <c r="AK13" s="172">
        <f>IF(OR(EMP1T!AK12=":",EMP1T!AK13=":"),":",(EMP1T!AK13-EMP1T!AK12)/EMP1T!AK12*100)</f>
        <v>-2.1618167772198484</v>
      </c>
      <c r="AL13" s="172">
        <f>IF(OR(EMP1T!AL12=":",EMP1T!AL13=":"),":",(EMP1T!AL13-EMP1T!AL12)/EMP1T!AL12*100)</f>
        <v>9.1293371705344573</v>
      </c>
      <c r="AM13" s="172">
        <f>IF(OR(EMP1T!AM12=":",EMP1T!AM13=":"),":",(EMP1T!AM13-EMP1T!AM12)/EMP1T!AM12*100)</f>
        <v>4.5308318476557314</v>
      </c>
      <c r="AN13" s="172">
        <f>IF(OR(EMP1T!AN12=":",EMP1T!AN13=":"),":",(EMP1T!AN13-EMP1T!AN12)/EMP1T!AN12*100)</f>
        <v>3.2019580819373838</v>
      </c>
      <c r="AO13" s="172">
        <f>IF(OR(EMP1T!AO12=":",EMP1T!AO13=":"),":",(EMP1T!AO13-EMP1T!AO12)/EMP1T!AO12*100)</f>
        <v>10.785814365817071</v>
      </c>
      <c r="AP13" s="172"/>
      <c r="AQ13" s="172">
        <f>IF(OR(EMP1T!AQ12=":",EMP1T!AQ13=":"),":",(EMP1T!AQ13-EMP1T!AQ12)/EMP1T!AQ12*100)</f>
        <v>-3.1179808315360784</v>
      </c>
      <c r="AR13" s="172">
        <f>IF(OR(EMP1T!AR12=":",EMP1T!AR13=":"),":",(EMP1T!AR13-EMP1T!AR12)/EMP1T!AR12*100)</f>
        <v>-0.57546052660950198</v>
      </c>
      <c r="AS13" s="172">
        <f>IF(OR(EMP1T!AS12=":",EMP1T!AS13=":"),":",(EMP1T!AS13-EMP1T!AS12)/EMP1T!AS12*100)</f>
        <v>3.399100152052994</v>
      </c>
    </row>
    <row r="14" spans="1:45" ht="22.5" customHeight="1">
      <c r="A14" s="77">
        <f t="shared" si="0"/>
        <v>1</v>
      </c>
      <c r="B14" s="105">
        <v>2002</v>
      </c>
      <c r="C14" s="172">
        <f>IF(OR(EMP1T!C13=":",EMP1T!C14=":"),":",(EMP1T!C14-EMP1T!C13)/EMP1T!C13*100)</f>
        <v>10.133581517573633</v>
      </c>
      <c r="D14" s="172">
        <f>IF(OR(EMP1T!D13=":",EMP1T!D14=":"),":",(EMP1T!D14-EMP1T!D13)/EMP1T!D13*100)</f>
        <v>-0.17012982030840218</v>
      </c>
      <c r="E14" s="172">
        <f>IF(OR(EMP1T!E13=":",EMP1T!E14=":"),":",(EMP1T!E14-EMP1T!E13)/EMP1T!E13*100)</f>
        <v>-1.7605003745186865</v>
      </c>
      <c r="F14" s="172">
        <f>IF(OR(EMP1T!F13=":",EMP1T!F14=":"),":",(EMP1T!F14-EMP1T!F13)/EMP1T!F13*100)</f>
        <v>0</v>
      </c>
      <c r="G14" s="172">
        <f>IF(OR(EMP1T!G13=":",EMP1T!G14=":"),":",(EMP1T!G14-EMP1T!G13)/EMP1T!G13*100)</f>
        <v>0.13347902347318671</v>
      </c>
      <c r="H14" s="172">
        <f>IF(OR(EMP1T!H13=":",EMP1T!H14=":"),":",(EMP1T!H14-EMP1T!H13)/EMP1T!H13*100)</f>
        <v>4.812099105921865</v>
      </c>
      <c r="I14" s="172">
        <f>IF(OR(EMP1T!I13=":",EMP1T!I14=":"),":",(EMP1T!I14-EMP1T!I13)/EMP1T!I13*100)</f>
        <v>0.24089412216852249</v>
      </c>
      <c r="J14" s="172">
        <f>IF(OR(EMP1T!J13=":",EMP1T!J14=":"),":",(EMP1T!J14-EMP1T!J13)/EMP1T!J13*100)</f>
        <v>0.2726723071936602</v>
      </c>
      <c r="K14" s="172">
        <f>IF(OR(EMP1T!K13=":",EMP1T!K14=":"),":",(EMP1T!K14-EMP1T!K13)/EMP1T!K13*100)</f>
        <v>-0.80328814664067161</v>
      </c>
      <c r="L14" s="172">
        <f>IF(OR(EMP1T!L13=":",EMP1T!L14=":"),":",(EMP1T!L14-EMP1T!L13)/EMP1T!L13*100)</f>
        <v>5.2254975181393224</v>
      </c>
      <c r="M14" s="172">
        <f>IF(OR(EMP1T!M13=":",EMP1T!M14=":"),":",(EMP1T!M14-EMP1T!M13)/EMP1T!M13*100)</f>
        <v>-2.4116538512006431</v>
      </c>
      <c r="N14" s="172">
        <f>IF(OR(EMP1T!N13=":",EMP1T!N14=":"),":",(EMP1T!N14-EMP1T!N13)/EMP1T!N13*100)</f>
        <v>6.3495419714165298</v>
      </c>
      <c r="O14" s="172">
        <f>IF(OR(EMP1T!O13=":",EMP1T!O14=":"),":",(EMP1T!O14-EMP1T!O13)/EMP1T!O13*100)</f>
        <v>3.9374794971715477</v>
      </c>
      <c r="P14" s="172">
        <f>IF(OR(EMP1T!P13=":",EMP1T!P14=":"),":",(EMP1T!P14-EMP1T!P13)/EMP1T!P13*100)</f>
        <v>1.7411063335288197</v>
      </c>
      <c r="Q14" s="172">
        <f>IF(OR(EMP1T!Q13=":",EMP1T!Q14=":"),":",(EMP1T!Q14-EMP1T!Q13)/EMP1T!Q13*100)</f>
        <v>3.4394566189369287</v>
      </c>
      <c r="R14" s="172">
        <f>IF(OR(EMP1T!R13=":",EMP1T!R14=":"),":",(EMP1T!R14-EMP1T!R13)/EMP1T!R13*100)</f>
        <v>3.9483385271196538</v>
      </c>
      <c r="S14" s="172">
        <f>IF(OR(EMP1T!S13=":",EMP1T!S14=":"),":",(EMP1T!S14-EMP1T!S13)/EMP1T!S13*100)</f>
        <v>2.6193976111009922</v>
      </c>
      <c r="T14" s="172">
        <f>IF(OR(EMP1T!T13=":",EMP1T!T14=":"),":",(EMP1T!T14-EMP1T!T13)/EMP1T!T13*100)</f>
        <v>3.2209062585361345</v>
      </c>
      <c r="U14" s="172">
        <f>IF(OR(EMP1T!U13=":",EMP1T!U14=":"),":",(EMP1T!U14-EMP1T!U13)/EMP1T!U13*100)</f>
        <v>0.1129538878339665</v>
      </c>
      <c r="V14" s="172">
        <f>IF(OR(EMP1T!V13=":",EMP1T!V14=":"),":",(EMP1T!V14-EMP1T!V13)/EMP1T!V13*100)</f>
        <v>13.978494623655912</v>
      </c>
      <c r="W14" s="172"/>
      <c r="X14" s="172"/>
      <c r="Y14" s="172"/>
      <c r="Z14" s="172"/>
      <c r="AA14" s="172"/>
      <c r="AB14" s="172"/>
      <c r="AC14" s="172">
        <f>IF(OR(EMP1T!AC13=":",EMP1T!AC14=":"),":",(EMP1T!AC14-EMP1T!AC13)/EMP1T!AC13*100)</f>
        <v>2.0902974068394897</v>
      </c>
      <c r="AD14" s="172"/>
      <c r="AE14" s="172">
        <f>IF(OR(EMP1T!AE13=":",EMP1T!AE14=":"),":",(EMP1T!AE14-EMP1T!AE13)/EMP1T!AE13*100)</f>
        <v>10.133581517573633</v>
      </c>
      <c r="AF14" s="172">
        <f>IF(OR(EMP1T!AF13=":",EMP1T!AF14=":"),":",(EMP1T!AF14-EMP1T!AF13)/EMP1T!AF13*100)</f>
        <v>-1.5958436532471452</v>
      </c>
      <c r="AG14" s="172">
        <f>IF(OR(EMP1T!AG13=":",EMP1T!AG14=":"),":",(EMP1T!AG14-EMP1T!AG13)/EMP1T!AG13*100)</f>
        <v>-1.7605003745186865</v>
      </c>
      <c r="AH14" s="172">
        <f>IF(OR(EMP1T!AH13=":",EMP1T!AH14=":"),":",(EMP1T!AH14-EMP1T!AH13)/EMP1T!AH13*100)</f>
        <v>4.812099105921865</v>
      </c>
      <c r="AI14" s="172">
        <f>IF(OR(EMP1T!AI13=":",EMP1T!AI14=":"),":",(EMP1T!AI14-EMP1T!AI13)/EMP1T!AI13*100)</f>
        <v>-9.2069494334511975E-2</v>
      </c>
      <c r="AJ14" s="172">
        <f>IF(OR(EMP1T!AJ13=":",EMP1T!AJ14=":"),":",(EMP1T!AJ14-EMP1T!AJ13)/EMP1T!AJ13*100)</f>
        <v>5.2254975181393224</v>
      </c>
      <c r="AK14" s="172">
        <f>IF(OR(EMP1T!AK13=":",EMP1T!AK14=":"),":",(EMP1T!AK14-EMP1T!AK13)/EMP1T!AK13*100)</f>
        <v>-2.4116538512006431</v>
      </c>
      <c r="AL14" s="172">
        <f>IF(OR(EMP1T!AL13=":",EMP1T!AL14=":"),":",(EMP1T!AL14-EMP1T!AL13)/EMP1T!AL13*100)</f>
        <v>6.3495419714165298</v>
      </c>
      <c r="AM14" s="172">
        <f>IF(OR(EMP1T!AM13=":",EMP1T!AM14=":"),":",(EMP1T!AM14-EMP1T!AM13)/EMP1T!AM13*100)</f>
        <v>3.213492888617985</v>
      </c>
      <c r="AN14" s="172">
        <f>IF(OR(EMP1T!AN13=":",EMP1T!AN14=":"),":",(EMP1T!AN14-EMP1T!AN13)/EMP1T!AN13*100)</f>
        <v>3.4266978863394955</v>
      </c>
      <c r="AO14" s="172">
        <f>IF(OR(EMP1T!AO13=":",EMP1T!AO14=":"),":",(EMP1T!AO14-EMP1T!AO13)/EMP1T!AO13*100)</f>
        <v>6.4549950969964724</v>
      </c>
      <c r="AP14" s="172"/>
      <c r="AQ14" s="172">
        <f>IF(OR(EMP1T!AQ13=":",EMP1T!AQ14=":"),":",(EMP1T!AQ14-EMP1T!AQ13)/EMP1T!AQ13*100)</f>
        <v>9.8123124005536084</v>
      </c>
      <c r="AR14" s="172">
        <f>IF(OR(EMP1T!AR13=":",EMP1T!AR14=":"),":",(EMP1T!AR14-EMP1T!AR13)/EMP1T!AR13*100)</f>
        <v>1.1776594701028242</v>
      </c>
      <c r="AS14" s="172">
        <f>IF(OR(EMP1T!AS13=":",EMP1T!AS14=":"),":",(EMP1T!AS14-EMP1T!AS13)/EMP1T!AS13*100)</f>
        <v>1.7292128596575387</v>
      </c>
    </row>
    <row r="15" spans="1:45" ht="22.5" customHeight="1">
      <c r="A15" s="77">
        <f t="shared" si="0"/>
        <v>1</v>
      </c>
      <c r="B15" s="105">
        <v>2003</v>
      </c>
      <c r="C15" s="172">
        <f>IF(OR(EMP1T!C14=":",EMP1T!C15=":"),":",(EMP1T!C15-EMP1T!C14)/EMP1T!C14*100)</f>
        <v>-6.6411492767311229</v>
      </c>
      <c r="D15" s="172">
        <f>IF(OR(EMP1T!D14=":",EMP1T!D15=":"),":",(EMP1T!D15-EMP1T!D14)/EMP1T!D14*100)</f>
        <v>2.3724610507158372</v>
      </c>
      <c r="E15" s="172">
        <f>IF(OR(EMP1T!E14=":",EMP1T!E15=":"),":",(EMP1T!E15-EMP1T!E14)/EMP1T!E14*100)</f>
        <v>2.8431875022557396</v>
      </c>
      <c r="F15" s="172">
        <f>IF(OR(EMP1T!F14=":",EMP1T!F15=":"),":",(EMP1T!F15-EMP1T!F14)/EMP1T!F14*100)</f>
        <v>0</v>
      </c>
      <c r="G15" s="172">
        <f>IF(OR(EMP1T!G14=":",EMP1T!G15=":"),":",(EMP1T!G15-EMP1T!G14)/EMP1T!G14*100)</f>
        <v>12.962503124413022</v>
      </c>
      <c r="H15" s="172">
        <f>IF(OR(EMP1T!H14=":",EMP1T!H15=":"),":",(EMP1T!H15-EMP1T!H14)/EMP1T!H14*100)</f>
        <v>9.7339896714588132</v>
      </c>
      <c r="I15" s="172">
        <f>IF(OR(EMP1T!I14=":",EMP1T!I15=":"),":",(EMP1T!I15-EMP1T!I14)/EMP1T!I14*100)</f>
        <v>4.1151497637398879</v>
      </c>
      <c r="J15" s="172">
        <f>IF(OR(EMP1T!J14=":",EMP1T!J15=":"),":",(EMP1T!J15-EMP1T!J14)/EMP1T!J14*100)</f>
        <v>2.5056405559287347</v>
      </c>
      <c r="K15" s="172">
        <f>IF(OR(EMP1T!K14=":",EMP1T!K15=":"),":",(EMP1T!K15-EMP1T!K14)/EMP1T!K14*100)</f>
        <v>2.8645760988682141</v>
      </c>
      <c r="L15" s="172">
        <f>IF(OR(EMP1T!L14=":",EMP1T!L15=":"),":",(EMP1T!L15-EMP1T!L14)/EMP1T!L14*100)</f>
        <v>3.6276017674158236</v>
      </c>
      <c r="M15" s="172">
        <f>IF(OR(EMP1T!M14=":",EMP1T!M15=":"),":",(EMP1T!M15-EMP1T!M14)/EMP1T!M14*100)</f>
        <v>0.94547541584546535</v>
      </c>
      <c r="N15" s="172">
        <f>IF(OR(EMP1T!N14=":",EMP1T!N15=":"),":",(EMP1T!N15-EMP1T!N14)/EMP1T!N14*100)</f>
        <v>10.813422172475319</v>
      </c>
      <c r="O15" s="172">
        <f>IF(OR(EMP1T!O14=":",EMP1T!O15=":"),":",(EMP1T!O15-EMP1T!O14)/EMP1T!O14*100)</f>
        <v>6.6481984325284795</v>
      </c>
      <c r="P15" s="172">
        <f>IF(OR(EMP1T!P14=":",EMP1T!P15=":"),":",(EMP1T!P15-EMP1T!P14)/EMP1T!P14*100)</f>
        <v>5.2258151682287233</v>
      </c>
      <c r="Q15" s="172">
        <f>IF(OR(EMP1T!Q14=":",EMP1T!Q15=":"),":",(EMP1T!Q15-EMP1T!Q14)/EMP1T!Q14*100)</f>
        <v>0.76638932069959698</v>
      </c>
      <c r="R15" s="172">
        <f>IF(OR(EMP1T!R14=":",EMP1T!R15=":"),":",(EMP1T!R15-EMP1T!R14)/EMP1T!R14*100)</f>
        <v>3.8410882919659737</v>
      </c>
      <c r="S15" s="172">
        <f>IF(OR(EMP1T!S14=":",EMP1T!S15=":"),":",(EMP1T!S15-EMP1T!S14)/EMP1T!S14*100)</f>
        <v>4.1386285373289518</v>
      </c>
      <c r="T15" s="172">
        <f>IF(OR(EMP1T!T14=":",EMP1T!T15=":"),":",(EMP1T!T15-EMP1T!T14)/EMP1T!T14*100)</f>
        <v>2.570269067861946</v>
      </c>
      <c r="U15" s="172">
        <f>IF(OR(EMP1T!U14=":",EMP1T!U15=":"),":",(EMP1T!U15-EMP1T!U14)/EMP1T!U14*100)</f>
        <v>3.134964408205529</v>
      </c>
      <c r="V15" s="172">
        <f>IF(OR(EMP1T!V14=":",EMP1T!V15=":"),":",(EMP1T!V15-EMP1T!V14)/EMP1T!V14*100)</f>
        <v>16.037735849056602</v>
      </c>
      <c r="W15" s="172"/>
      <c r="X15" s="172"/>
      <c r="Y15" s="172"/>
      <c r="Z15" s="172"/>
      <c r="AA15" s="172"/>
      <c r="AB15" s="172"/>
      <c r="AC15" s="172">
        <f>IF(OR(EMP1T!AC14=":",EMP1T!AC15=":"),":",(EMP1T!AC15-EMP1T!AC14)/EMP1T!AC14*100)</f>
        <v>3.5970063404784973</v>
      </c>
      <c r="AD15" s="172"/>
      <c r="AE15" s="172">
        <f>IF(OR(EMP1T!AE14=":",EMP1T!AE15=":"),":",(EMP1T!AE15-EMP1T!AE14)/EMP1T!AE14*100)</f>
        <v>-6.6411492767311229</v>
      </c>
      <c r="AF15" s="172">
        <f>IF(OR(EMP1T!AF14=":",EMP1T!AF15=":"),":",(EMP1T!AF15-EMP1T!AF14)/EMP1T!AF14*100)</f>
        <v>3.2335020284632261</v>
      </c>
      <c r="AG15" s="172">
        <f>IF(OR(EMP1T!AG14=":",EMP1T!AG15=":"),":",(EMP1T!AG15-EMP1T!AG14)/EMP1T!AG14*100)</f>
        <v>2.8431875022557396</v>
      </c>
      <c r="AH15" s="172">
        <f>IF(OR(EMP1T!AH14=":",EMP1T!AH15=":"),":",(EMP1T!AH15-EMP1T!AH14)/EMP1T!AH14*100)</f>
        <v>9.7339896714588132</v>
      </c>
      <c r="AI15" s="172">
        <f>IF(OR(EMP1T!AI14=":",EMP1T!AI15=":"),":",(EMP1T!AI15-EMP1T!AI14)/EMP1T!AI14*100)</f>
        <v>3.4647811791559917</v>
      </c>
      <c r="AJ15" s="172">
        <f>IF(OR(EMP1T!AJ14=":",EMP1T!AJ15=":"),":",(EMP1T!AJ15-EMP1T!AJ14)/EMP1T!AJ14*100)</f>
        <v>3.6276017674158236</v>
      </c>
      <c r="AK15" s="172">
        <f>IF(OR(EMP1T!AK14=":",EMP1T!AK15=":"),":",(EMP1T!AK15-EMP1T!AK14)/EMP1T!AK14*100)</f>
        <v>0.94547541584546535</v>
      </c>
      <c r="AL15" s="172">
        <f>IF(OR(EMP1T!AL14=":",EMP1T!AL15=":"),":",(EMP1T!AL15-EMP1T!AL14)/EMP1T!AL14*100)</f>
        <v>10.813422172475319</v>
      </c>
      <c r="AM15" s="172">
        <f>IF(OR(EMP1T!AM14=":",EMP1T!AM15=":"),":",(EMP1T!AM15-EMP1T!AM14)/EMP1T!AM14*100)</f>
        <v>6.1860292123151357</v>
      </c>
      <c r="AN15" s="172">
        <f>IF(OR(EMP1T!AN14=":",EMP1T!AN15=":"),":",(EMP1T!AN15-EMP1T!AN14)/EMP1T!AN14*100)</f>
        <v>2.3037659901023617</v>
      </c>
      <c r="AO15" s="172">
        <f>IF(OR(EMP1T!AO14=":",EMP1T!AO15=":"),":",(EMP1T!AO15-EMP1T!AO14)/EMP1T!AO14*100)</f>
        <v>8.6171051789358408</v>
      </c>
      <c r="AP15" s="172"/>
      <c r="AQ15" s="172">
        <f>IF(OR(EMP1T!AQ14=":",EMP1T!AQ15=":"),":",(EMP1T!AQ15-EMP1T!AQ14)/EMP1T!AQ14*100)</f>
        <v>-6.3856536064978</v>
      </c>
      <c r="AR15" s="172">
        <f>IF(OR(EMP1T!AR14=":",EMP1T!AR15=":"),":",(EMP1T!AR15-EMP1T!AR14)/EMP1T!AR14*100)</f>
        <v>6.1691063599770608</v>
      </c>
      <c r="AS15" s="172">
        <f>IF(OR(EMP1T!AS14=":",EMP1T!AS15=":"),":",(EMP1T!AS15-EMP1T!AS14)/EMP1T!AS14*100)</f>
        <v>3.7441672776455577</v>
      </c>
    </row>
    <row r="16" spans="1:45" ht="22.5" customHeight="1">
      <c r="A16" s="77">
        <f t="shared" si="0"/>
        <v>1</v>
      </c>
      <c r="B16" s="105">
        <v>2004</v>
      </c>
      <c r="C16" s="172">
        <f>IF(OR(EMP1T!C15=":",EMP1T!C16=":"),":",(EMP1T!C16-EMP1T!C15)/EMP1T!C15*100)</f>
        <v>3.5248389329641658</v>
      </c>
      <c r="D16" s="172">
        <f>IF(OR(EMP1T!D15=":",EMP1T!D16=":"),":",(EMP1T!D16-EMP1T!D15)/EMP1T!D15*100)</f>
        <v>0.7615731747097978</v>
      </c>
      <c r="E16" s="172">
        <f>IF(OR(EMP1T!E15=":",EMP1T!E16=":"),":",(EMP1T!E16-EMP1T!E15)/EMP1T!E15*100)</f>
        <v>2.5550447556194049</v>
      </c>
      <c r="F16" s="172">
        <f>IF(OR(EMP1T!F15=":",EMP1T!F16=":"),":",(EMP1T!F16-EMP1T!F15)/EMP1T!F15*100)</f>
        <v>18.181818181818183</v>
      </c>
      <c r="G16" s="172">
        <f>IF(OR(EMP1T!G15=":",EMP1T!G16=":"),":",(EMP1T!G16-EMP1T!G15)/EMP1T!G15*100)</f>
        <v>-4.319290908925681</v>
      </c>
      <c r="H16" s="172">
        <f>IF(OR(EMP1T!H15=":",EMP1T!H16=":"),":",(EMP1T!H16-EMP1T!H15)/EMP1T!H15*100)</f>
        <v>6.0243414834557774</v>
      </c>
      <c r="I16" s="172">
        <f>IF(OR(EMP1T!I15=":",EMP1T!I16=":"),":",(EMP1T!I16-EMP1T!I15)/EMP1T!I15*100)</f>
        <v>4.9174357100578439</v>
      </c>
      <c r="J16" s="172">
        <f>IF(OR(EMP1T!J15=":",EMP1T!J16=":"),":",(EMP1T!J16-EMP1T!J15)/EMP1T!J15*100)</f>
        <v>4.7232653658126269</v>
      </c>
      <c r="K16" s="172">
        <f>IF(OR(EMP1T!K15=":",EMP1T!K16=":"),":",(EMP1T!K16-EMP1T!K15)/EMP1T!K15*100)</f>
        <v>1.8983448757762076</v>
      </c>
      <c r="L16" s="172">
        <f>IF(OR(EMP1T!L15=":",EMP1T!L16=":"),":",(EMP1T!L16-EMP1T!L15)/EMP1T!L15*100)</f>
        <v>6.7908907643589052</v>
      </c>
      <c r="M16" s="172">
        <f>IF(OR(EMP1T!M15=":",EMP1T!M16=":"),":",(EMP1T!M16-EMP1T!M15)/EMP1T!M15*100)</f>
        <v>1.4448942347535794</v>
      </c>
      <c r="N16" s="172">
        <f>IF(OR(EMP1T!N15=":",EMP1T!N16=":"),":",(EMP1T!N16-EMP1T!N15)/EMP1T!N15*100)</f>
        <v>7.6078208905618085</v>
      </c>
      <c r="O16" s="172">
        <f>IF(OR(EMP1T!O15=":",EMP1T!O16=":"),":",(EMP1T!O16-EMP1T!O15)/EMP1T!O15*100)</f>
        <v>5.2230020644212258</v>
      </c>
      <c r="P16" s="172">
        <f>IF(OR(EMP1T!P15=":",EMP1T!P16=":"),":",(EMP1T!P16-EMP1T!P15)/EMP1T!P15*100)</f>
        <v>3.3658107007273461</v>
      </c>
      <c r="Q16" s="172">
        <f>IF(OR(EMP1T!Q15=":",EMP1T!Q16=":"),":",(EMP1T!Q16-EMP1T!Q15)/EMP1T!Q15*100)</f>
        <v>0.64747696854035852</v>
      </c>
      <c r="R16" s="172">
        <f>IF(OR(EMP1T!R15=":",EMP1T!R16=":"),":",(EMP1T!R16-EMP1T!R15)/EMP1T!R15*100)</f>
        <v>2.3876537331931504</v>
      </c>
      <c r="S16" s="172">
        <f>IF(OR(EMP1T!S15=":",EMP1T!S16=":"),":",(EMP1T!S16-EMP1T!S15)/EMP1T!S15*100)</f>
        <v>3.7913952084706208</v>
      </c>
      <c r="T16" s="172">
        <f>IF(OR(EMP1T!T15=":",EMP1T!T16=":"),":",(EMP1T!T16-EMP1T!T15)/EMP1T!T15*100)</f>
        <v>1.9284126060897289</v>
      </c>
      <c r="U16" s="172">
        <f>IF(OR(EMP1T!U15=":",EMP1T!U16=":"),":",(EMP1T!U16-EMP1T!U15)/EMP1T!U15*100)</f>
        <v>4.778043305759101</v>
      </c>
      <c r="V16" s="172">
        <f>IF(OR(EMP1T!V15=":",EMP1T!V16=":"),":",(EMP1T!V16-EMP1T!V15)/EMP1T!V15*100)</f>
        <v>16.260162601626014</v>
      </c>
      <c r="W16" s="172"/>
      <c r="X16" s="172"/>
      <c r="Y16" s="172"/>
      <c r="Z16" s="172"/>
      <c r="AA16" s="172"/>
      <c r="AB16" s="172"/>
      <c r="AC16" s="172">
        <f>IF(OR(EMP1T!AC15=":",EMP1T!AC16=":"),":",(EMP1T!AC16-EMP1T!AC15)/EMP1T!AC15*100)</f>
        <v>3.9745163233870464</v>
      </c>
      <c r="AD16" s="172"/>
      <c r="AE16" s="172">
        <f>IF(OR(EMP1T!AE15=":",EMP1T!AE16=":"),":",(EMP1T!AE16-EMP1T!AE15)/EMP1T!AE15*100)</f>
        <v>3.5248389329641658</v>
      </c>
      <c r="AF16" s="172">
        <f>IF(OR(EMP1T!AF15=":",EMP1T!AF16=":"),":",(EMP1T!AF16-EMP1T!AF15)/EMP1T!AF15*100)</f>
        <v>2.6167331793344881</v>
      </c>
      <c r="AG16" s="172">
        <f>IF(OR(EMP1T!AG15=":",EMP1T!AG16=":"),":",(EMP1T!AG16-EMP1T!AG15)/EMP1T!AG15*100)</f>
        <v>2.5550447556194049</v>
      </c>
      <c r="AH16" s="172">
        <f>IF(OR(EMP1T!AH15=":",EMP1T!AH16=":"),":",(EMP1T!AH16-EMP1T!AH15)/EMP1T!AH15*100)</f>
        <v>6.0243414834557774</v>
      </c>
      <c r="AI16" s="172">
        <f>IF(OR(EMP1T!AI15=":",EMP1T!AI16=":"),":",(EMP1T!AI16-EMP1T!AI15)/EMP1T!AI15*100)</f>
        <v>3.9234478175104268</v>
      </c>
      <c r="AJ16" s="172">
        <f>IF(OR(EMP1T!AJ15=":",EMP1T!AJ16=":"),":",(EMP1T!AJ16-EMP1T!AJ15)/EMP1T!AJ15*100)</f>
        <v>6.7908907643589052</v>
      </c>
      <c r="AK16" s="172">
        <f>IF(OR(EMP1T!AK15=":",EMP1T!AK16=":"),":",(EMP1T!AK16-EMP1T!AK15)/EMP1T!AK15*100)</f>
        <v>1.4448942347535794</v>
      </c>
      <c r="AL16" s="172">
        <f>IF(OR(EMP1T!AL15=":",EMP1T!AL16=":"),":",(EMP1T!AL16-EMP1T!AL15)/EMP1T!AL15*100)</f>
        <v>7.6078208905618085</v>
      </c>
      <c r="AM16" s="172">
        <f>IF(OR(EMP1T!AM15=":",EMP1T!AM16=":"),":",(EMP1T!AM16-EMP1T!AM15)/EMP1T!AM15*100)</f>
        <v>4.6250092596781593</v>
      </c>
      <c r="AN16" s="172">
        <f>IF(OR(EMP1T!AN15=":",EMP1T!AN16=":"),":",(EMP1T!AN16-EMP1T!AN15)/EMP1T!AN15*100)</f>
        <v>1.7737235149993862</v>
      </c>
      <c r="AO16" s="172">
        <f>IF(OR(EMP1T!AO15=":",EMP1T!AO16=":"),":",(EMP1T!AO16-EMP1T!AO15)/EMP1T!AO15*100)</f>
        <v>9.5103429542704792</v>
      </c>
      <c r="AP16" s="172"/>
      <c r="AQ16" s="172">
        <f>IF(OR(EMP1T!AQ15=":",EMP1T!AQ16=":"),":",(EMP1T!AQ16-EMP1T!AQ15)/EMP1T!AQ15*100)</f>
        <v>3.4391848330530528</v>
      </c>
      <c r="AR16" s="172">
        <f>IF(OR(EMP1T!AR15=":",EMP1T!AR16=":"),":",(EMP1T!AR16-EMP1T!AR15)/EMP1T!AR15*100)</f>
        <v>4.2189298336457091</v>
      </c>
      <c r="AS16" s="172">
        <f>IF(OR(EMP1T!AS15=":",EMP1T!AS16=":"),":",(EMP1T!AS16-EMP1T!AS15)/EMP1T!AS15*100)</f>
        <v>3.9469310426430635</v>
      </c>
    </row>
    <row r="17" spans="1:45" ht="22.5" customHeight="1">
      <c r="A17" s="77">
        <f t="shared" si="0"/>
        <v>1</v>
      </c>
      <c r="B17" s="105">
        <v>2005</v>
      </c>
      <c r="C17" s="172">
        <f>IF(OR(EMP1T!C16=":",EMP1T!C17=":"),":",(EMP1T!C17-EMP1T!C16)/EMP1T!C16*100)</f>
        <v>-5.6112739803528262</v>
      </c>
      <c r="D17" s="172">
        <f>IF(OR(EMP1T!D16=":",EMP1T!D17=":"),":",(EMP1T!D17-EMP1T!D16)/EMP1T!D16*100)</f>
        <v>-6.8906421687318256</v>
      </c>
      <c r="E17" s="172">
        <f>IF(OR(EMP1T!E16=":",EMP1T!E17=":"),":",(EMP1T!E17-EMP1T!E16)/EMP1T!E16*100)</f>
        <v>0.65764586598586927</v>
      </c>
      <c r="F17" s="172">
        <f>IF(OR(EMP1T!F16=":",EMP1T!F17=":"),":",(EMP1T!F17-EMP1T!F16)/EMP1T!F16*100)</f>
        <v>0.46153846153846156</v>
      </c>
      <c r="G17" s="172">
        <f>IF(OR(EMP1T!G16=":",EMP1T!G17=":"),":",(EMP1T!G17-EMP1T!G16)/EMP1T!G16*100)</f>
        <v>10.283585417544296</v>
      </c>
      <c r="H17" s="172">
        <f>IF(OR(EMP1T!H16=":",EMP1T!H17=":"),":",(EMP1T!H17-EMP1T!H16)/EMP1T!H16*100)</f>
        <v>5.9961566724712778</v>
      </c>
      <c r="I17" s="172">
        <f>IF(OR(EMP1T!I16=":",EMP1T!I17=":"),":",(EMP1T!I17-EMP1T!I16)/EMP1T!I16*100)</f>
        <v>4.3124098425800987</v>
      </c>
      <c r="J17" s="172">
        <f>IF(OR(EMP1T!J16=":",EMP1T!J17=":"),":",(EMP1T!J17-EMP1T!J16)/EMP1T!J16*100)</f>
        <v>4.8264700846436739</v>
      </c>
      <c r="K17" s="172">
        <f>IF(OR(EMP1T!K16=":",EMP1T!K17=":"),":",(EMP1T!K17-EMP1T!K16)/EMP1T!K16*100)</f>
        <v>3.1444427632808734</v>
      </c>
      <c r="L17" s="172">
        <f>IF(OR(EMP1T!L16=":",EMP1T!L17=":"),":",(EMP1T!L17-EMP1T!L16)/EMP1T!L16*100)</f>
        <v>6.5360860581265099</v>
      </c>
      <c r="M17" s="172">
        <f>IF(OR(EMP1T!M16=":",EMP1T!M17=":"),":",(EMP1T!M17-EMP1T!M16)/EMP1T!M16*100)</f>
        <v>2.3607355609052547</v>
      </c>
      <c r="N17" s="172">
        <f>IF(OR(EMP1T!N16=":",EMP1T!N17=":"),":",(EMP1T!N17-EMP1T!N16)/EMP1T!N16*100)</f>
        <v>8.054660947194181</v>
      </c>
      <c r="O17" s="172">
        <f>IF(OR(EMP1T!O16=":",EMP1T!O17=":"),":",(EMP1T!O17-EMP1T!O16)/EMP1T!O16*100)</f>
        <v>5.3378080498414979</v>
      </c>
      <c r="P17" s="172">
        <f>IF(OR(EMP1T!P16=":",EMP1T!P17=":"),":",(EMP1T!P17-EMP1T!P16)/EMP1T!P16*100)</f>
        <v>4.4986347007368908</v>
      </c>
      <c r="Q17" s="172">
        <f>IF(OR(EMP1T!Q16=":",EMP1T!Q17=":"),":",(EMP1T!Q17-EMP1T!Q16)/EMP1T!Q16*100)</f>
        <v>2.8861856635127525</v>
      </c>
      <c r="R17" s="172">
        <f>IF(OR(EMP1T!R16=":",EMP1T!R17=":"),":",(EMP1T!R17-EMP1T!R16)/EMP1T!R16*100)</f>
        <v>3.4306282683548184</v>
      </c>
      <c r="S17" s="172">
        <f>IF(OR(EMP1T!S16=":",EMP1T!S17=":"),":",(EMP1T!S17-EMP1T!S16)/EMP1T!S16*100)</f>
        <v>4.9024277407394168</v>
      </c>
      <c r="T17" s="172">
        <f>IF(OR(EMP1T!T16=":",EMP1T!T17=":"),":",(EMP1T!T17-EMP1T!T16)/EMP1T!T16*100)</f>
        <v>1.8303379351329974</v>
      </c>
      <c r="U17" s="172">
        <f>IF(OR(EMP1T!U16=":",EMP1T!U17=":"),":",(EMP1T!U17-EMP1T!U16)/EMP1T!U16*100)</f>
        <v>3.2938394589274562</v>
      </c>
      <c r="V17" s="172">
        <f>IF(OR(EMP1T!V16=":",EMP1T!V17=":"),":",(EMP1T!V17-EMP1T!V16)/EMP1T!V16*100)</f>
        <v>10.839160839160838</v>
      </c>
      <c r="W17" s="172"/>
      <c r="X17" s="172"/>
      <c r="Y17" s="172"/>
      <c r="Z17" s="172"/>
      <c r="AA17" s="172"/>
      <c r="AB17" s="172"/>
      <c r="AC17" s="172">
        <f>IF(OR(EMP1T!AC16=":",EMP1T!AC17=":"),":",(EMP1T!AC17-EMP1T!AC16)/EMP1T!AC16*100)</f>
        <v>3.5197925977905111</v>
      </c>
      <c r="AD17" s="172"/>
      <c r="AE17" s="172">
        <f>IF(OR(EMP1T!AE16=":",EMP1T!AE17=":"),":",(EMP1T!AE17-EMP1T!AE16)/EMP1T!AE16*100)</f>
        <v>-5.6112739803528262</v>
      </c>
      <c r="AF17" s="172">
        <f>IF(OR(EMP1T!AF16=":",EMP1T!AF17=":"),":",(EMP1T!AF17-EMP1T!AF16)/EMP1T!AF16*100)</f>
        <v>1.002813274957765</v>
      </c>
      <c r="AG17" s="172">
        <f>IF(OR(EMP1T!AG16=":",EMP1T!AG17=":"),":",(EMP1T!AG17-EMP1T!AG16)/EMP1T!AG16*100)</f>
        <v>0.65764586598586927</v>
      </c>
      <c r="AH17" s="172">
        <f>IF(OR(EMP1T!AH16=":",EMP1T!AH17=":"),":",(EMP1T!AH17-EMP1T!AH16)/EMP1T!AH16*100)</f>
        <v>5.9961566724712778</v>
      </c>
      <c r="AI17" s="172">
        <f>IF(OR(EMP1T!AI16=":",EMP1T!AI17=":"),":",(EMP1T!AI17-EMP1T!AI16)/EMP1T!AI16*100)</f>
        <v>4.0259141613668508</v>
      </c>
      <c r="AJ17" s="172">
        <f>IF(OR(EMP1T!AJ16=":",EMP1T!AJ17=":"),":",(EMP1T!AJ17-EMP1T!AJ16)/EMP1T!AJ16*100)</f>
        <v>6.5360860581265099</v>
      </c>
      <c r="AK17" s="172">
        <f>IF(OR(EMP1T!AK16=":",EMP1T!AK17=":"),":",(EMP1T!AK17-EMP1T!AK16)/EMP1T!AK16*100)</f>
        <v>2.3607355609052547</v>
      </c>
      <c r="AL17" s="172">
        <f>IF(OR(EMP1T!AL16=":",EMP1T!AL17=":"),":",(EMP1T!AL17-EMP1T!AL16)/EMP1T!AL16*100)</f>
        <v>8.054660947194181</v>
      </c>
      <c r="AM17" s="172">
        <f>IF(OR(EMP1T!AM16=":",EMP1T!AM17=":"),":",(EMP1T!AM17-EMP1T!AM16)/EMP1T!AM16*100)</f>
        <v>5.0708565338101499</v>
      </c>
      <c r="AN17" s="172">
        <f>IF(OR(EMP1T!AN16=":",EMP1T!AN17=":"),":",(EMP1T!AN17-EMP1T!AN16)/EMP1T!AN16*100)</f>
        <v>3.4496296798773876</v>
      </c>
      <c r="AO17" s="172">
        <f>IF(OR(EMP1T!AO16=":",EMP1T!AO17=":"),":",(EMP1T!AO17-EMP1T!AO16)/EMP1T!AO16*100)</f>
        <v>6.726843598442783</v>
      </c>
      <c r="AP17" s="172"/>
      <c r="AQ17" s="172">
        <f>IF(OR(EMP1T!AQ16=":",EMP1T!AQ17=":"),":",(EMP1T!AQ17-EMP1T!AQ16)/EMP1T!AQ16*100)</f>
        <v>-5.6499045309497378</v>
      </c>
      <c r="AR17" s="172">
        <f>IF(OR(EMP1T!AR16=":",EMP1T!AR17=":"),":",(EMP1T!AR17-EMP1T!AR16)/EMP1T!AR16*100)</f>
        <v>3.4326322686118385</v>
      </c>
      <c r="AS17" s="172">
        <f>IF(OR(EMP1T!AS16=":",EMP1T!AS17=":"),":",(EMP1T!AS17-EMP1T!AS16)/EMP1T!AS16*100)</f>
        <v>4.2518123081352339</v>
      </c>
    </row>
    <row r="18" spans="1:45" ht="22.5" customHeight="1">
      <c r="A18" s="77">
        <f t="shared" si="0"/>
        <v>1</v>
      </c>
      <c r="B18" s="105">
        <v>2006</v>
      </c>
      <c r="C18" s="172">
        <f>IF(OR(EMP1T!C17=":",EMP1T!C18=":"),":",(EMP1T!C18-EMP1T!C17)/EMP1T!C17*100)</f>
        <v>-14.074760244115083</v>
      </c>
      <c r="D18" s="172">
        <f>IF(OR(EMP1T!D17=":",EMP1T!D18=":"),":",(EMP1T!D18-EMP1T!D17)/EMP1T!D17*100)</f>
        <v>2.0125793657032824</v>
      </c>
      <c r="E18" s="172">
        <f>IF(OR(EMP1T!E17=":",EMP1T!E18=":"),":",(EMP1T!E18-EMP1T!E17)/EMP1T!E17*100)</f>
        <v>0.91482887233935462</v>
      </c>
      <c r="F18" s="172">
        <f>IF(OR(EMP1T!F17=":",EMP1T!F18=":"),":",(EMP1T!F18-EMP1T!F17)/EMP1T!F17*100)</f>
        <v>8.4992343032159265</v>
      </c>
      <c r="G18" s="172">
        <f>IF(OR(EMP1T!G17=":",EMP1T!G18=":"),":",(EMP1T!G18-EMP1T!G17)/EMP1T!G17*100)</f>
        <v>1.2272350266293781</v>
      </c>
      <c r="H18" s="172">
        <f>IF(OR(EMP1T!H17=":",EMP1T!H18=":"),":",(EMP1T!H18-EMP1T!H17)/EMP1T!H17*100)</f>
        <v>3.9920398288505266</v>
      </c>
      <c r="I18" s="172">
        <f>IF(OR(EMP1T!I17=":",EMP1T!I18=":"),":",(EMP1T!I18-EMP1T!I17)/EMP1T!I17*100)</f>
        <v>2.7151822703677184</v>
      </c>
      <c r="J18" s="172">
        <f>IF(OR(EMP1T!J17=":",EMP1T!J18=":"),":",(EMP1T!J18-EMP1T!J17)/EMP1T!J17*100)</f>
        <v>0.71364362651852042</v>
      </c>
      <c r="K18" s="172">
        <f>IF(OR(EMP1T!K17=":",EMP1T!K18=":"),":",(EMP1T!K18-EMP1T!K17)/EMP1T!K17*100)</f>
        <v>3.1633197329687897</v>
      </c>
      <c r="L18" s="172">
        <f>IF(OR(EMP1T!L17=":",EMP1T!L18=":"),":",(EMP1T!L18-EMP1T!L17)/EMP1T!L17*100)</f>
        <v>1.4436332374850953</v>
      </c>
      <c r="M18" s="172">
        <f>IF(OR(EMP1T!M17=":",EMP1T!M18=":"),":",(EMP1T!M18-EMP1T!M17)/EMP1T!M17*100)</f>
        <v>3.1016344835806664</v>
      </c>
      <c r="N18" s="172">
        <f>IF(OR(EMP1T!N17=":",EMP1T!N18=":"),":",(EMP1T!N18-EMP1T!N17)/EMP1T!N17*100)</f>
        <v>6.0029887170955849</v>
      </c>
      <c r="O18" s="172">
        <f>IF(OR(EMP1T!O17=":",EMP1T!O18=":"),":",(EMP1T!O18-EMP1T!O17)/EMP1T!O17*100)</f>
        <v>5.7899293473680853</v>
      </c>
      <c r="P18" s="172">
        <f>IF(OR(EMP1T!P17=":",EMP1T!P18=":"),":",(EMP1T!P18-EMP1T!P17)/EMP1T!P17*100)</f>
        <v>2.5653415823650407</v>
      </c>
      <c r="Q18" s="172">
        <f>IF(OR(EMP1T!Q17=":",EMP1T!Q18=":"),":",(EMP1T!Q18-EMP1T!Q17)/EMP1T!Q17*100)</f>
        <v>-7.2761839009917229E-2</v>
      </c>
      <c r="R18" s="172">
        <f>IF(OR(EMP1T!R17=":",EMP1T!R18=":"),":",(EMP1T!R18-EMP1T!R17)/EMP1T!R17*100)</f>
        <v>3.3381737470811745</v>
      </c>
      <c r="S18" s="172">
        <f>IF(OR(EMP1T!S17=":",EMP1T!S18=":"),":",(EMP1T!S18-EMP1T!S17)/EMP1T!S17*100)</f>
        <v>3.2951097073052016</v>
      </c>
      <c r="T18" s="172">
        <f>IF(OR(EMP1T!T17=":",EMP1T!T18=":"),":",(EMP1T!T18-EMP1T!T17)/EMP1T!T17*100)</f>
        <v>-1.3202460384820882</v>
      </c>
      <c r="U18" s="172">
        <f>IF(OR(EMP1T!U17=":",EMP1T!U18=":"),":",(EMP1T!U18-EMP1T!U17)/EMP1T!U17*100)</f>
        <v>6.1737189051674104</v>
      </c>
      <c r="V18" s="172">
        <f>IF(OR(EMP1T!V17=":",EMP1T!V18=":"),":",(EMP1T!V18-EMP1T!V17)/EMP1T!V17*100)</f>
        <v>5.3627760252365935</v>
      </c>
      <c r="W18" s="172"/>
      <c r="X18" s="172"/>
      <c r="Y18" s="172"/>
      <c r="Z18" s="172"/>
      <c r="AA18" s="172"/>
      <c r="AB18" s="172"/>
      <c r="AC18" s="172">
        <f>IF(OR(EMP1T!AC17=":",EMP1T!AC18=":"),":",(EMP1T!AC18-EMP1T!AC17)/EMP1T!AC17*100)</f>
        <v>1.8227970529125719</v>
      </c>
      <c r="AD18" s="172"/>
      <c r="AE18" s="172">
        <f>IF(OR(EMP1T!AE17=":",EMP1T!AE18=":"),":",(EMP1T!AE18-EMP1T!AE17)/EMP1T!AE17*100)</f>
        <v>-14.074760244115083</v>
      </c>
      <c r="AF18" s="172">
        <f>IF(OR(EMP1T!AF17=":",EMP1T!AF18=":"),":",(EMP1T!AF18-EMP1T!AF17)/EMP1T!AF17*100)</f>
        <v>1.1960249144000636</v>
      </c>
      <c r="AG18" s="172">
        <f>IF(OR(EMP1T!AG17=":",EMP1T!AG18=":"),":",(EMP1T!AG18-EMP1T!AG17)/EMP1T!AG17*100)</f>
        <v>0.91482887233935462</v>
      </c>
      <c r="AH18" s="172">
        <f>IF(OR(EMP1T!AH17=":",EMP1T!AH18=":"),":",(EMP1T!AH18-EMP1T!AH17)/EMP1T!AH17*100)</f>
        <v>3.9920398288505266</v>
      </c>
      <c r="AI18" s="172">
        <f>IF(OR(EMP1T!AI17=":",EMP1T!AI18=":"),":",(EMP1T!AI18-EMP1T!AI17)/EMP1T!AI17*100)</f>
        <v>2.5432985152838401</v>
      </c>
      <c r="AJ18" s="172">
        <f>IF(OR(EMP1T!AJ17=":",EMP1T!AJ18=":"),":",(EMP1T!AJ18-EMP1T!AJ17)/EMP1T!AJ17*100)</f>
        <v>1.4436332374850953</v>
      </c>
      <c r="AK18" s="172">
        <f>IF(OR(EMP1T!AK17=":",EMP1T!AK18=":"),":",(EMP1T!AK18-EMP1T!AK17)/EMP1T!AK17*100)</f>
        <v>3.1016344835806664</v>
      </c>
      <c r="AL18" s="172">
        <f>IF(OR(EMP1T!AL17=":",EMP1T!AL18=":"),":",(EMP1T!AL18-EMP1T!AL17)/EMP1T!AL17*100)</f>
        <v>6.0029887170955849</v>
      </c>
      <c r="AM18" s="172">
        <f>IF(OR(EMP1T!AM17=":",EMP1T!AM18=":"),":",(EMP1T!AM18-EMP1T!AM17)/EMP1T!AM17*100)</f>
        <v>4.7697341981421966</v>
      </c>
      <c r="AN18" s="172">
        <f>IF(OR(EMP1T!AN17=":",EMP1T!AN18=":"),":",(EMP1T!AN18-EMP1T!AN17)/EMP1T!AN17*100)</f>
        <v>1.615739658672513</v>
      </c>
      <c r="AO18" s="172">
        <f>IF(OR(EMP1T!AO17=":",EMP1T!AO18=":"),":",(EMP1T!AO18-EMP1T!AO17)/EMP1T!AO17*100)</f>
        <v>4.3595616572521836</v>
      </c>
      <c r="AP18" s="172"/>
      <c r="AQ18" s="172">
        <f>IF(OR(EMP1T!AQ17=":",EMP1T!AQ18=":"),":",(EMP1T!AQ18-EMP1T!AQ17)/EMP1T!AQ17*100)</f>
        <v>-13.59539055717414</v>
      </c>
      <c r="AR18" s="172">
        <f>IF(OR(EMP1T!AR17=":",EMP1T!AR18=":"),":",(EMP1T!AR18-EMP1T!AR17)/EMP1T!AR17*100)</f>
        <v>2.5470497606610172</v>
      </c>
      <c r="AS18" s="172">
        <f>IF(OR(EMP1T!AS17=":",EMP1T!AS18=":"),":",(EMP1T!AS18-EMP1T!AS17)/EMP1T!AS17*100)</f>
        <v>2.6955182110847287</v>
      </c>
    </row>
    <row r="19" spans="1:45" ht="22.5" customHeight="1">
      <c r="A19" s="77">
        <f t="shared" si="0"/>
        <v>1</v>
      </c>
      <c r="B19" s="105">
        <v>2007</v>
      </c>
      <c r="C19" s="172">
        <f>IF(OR(EMP1T!C18=":",EMP1T!C19=":"),":",(EMP1T!C19-EMP1T!C18)/EMP1T!C18*100)</f>
        <v>10.717230008244023</v>
      </c>
      <c r="D19" s="172">
        <f>IF(OR(EMP1T!D18=":",EMP1T!D19=":"),":",(EMP1T!D19-EMP1T!D18)/EMP1T!D18*100)</f>
        <v>13.304581049847226</v>
      </c>
      <c r="E19" s="172">
        <f>IF(OR(EMP1T!E18=":",EMP1T!E19=":"),":",(EMP1T!E19-EMP1T!E18)/EMP1T!E18*100)</f>
        <v>0.91995447809311848</v>
      </c>
      <c r="F19" s="172">
        <f>IF(OR(EMP1T!F18=":",EMP1T!F19=":"),":",(EMP1T!F19-EMP1T!F18)/EMP1T!F18*100)</f>
        <v>-2.1171489061397319</v>
      </c>
      <c r="G19" s="172">
        <f>IF(OR(EMP1T!G18=":",EMP1T!G19=":"),":",(EMP1T!G19-EMP1T!G18)/EMP1T!G18*100)</f>
        <v>7.9161890159691533</v>
      </c>
      <c r="H19" s="172">
        <f>IF(OR(EMP1T!H18=":",EMP1T!H19=":"),":",(EMP1T!H19-EMP1T!H18)/EMP1T!H18*100)</f>
        <v>5.0350650709119753</v>
      </c>
      <c r="I19" s="172">
        <f>IF(OR(EMP1T!I18=":",EMP1T!I19=":"),":",(EMP1T!I19-EMP1T!I18)/EMP1T!I18*100)</f>
        <v>3.3652363817177364</v>
      </c>
      <c r="J19" s="172">
        <f>IF(OR(EMP1T!J18=":",EMP1T!J19=":"),":",(EMP1T!J19-EMP1T!J18)/EMP1T!J18*100)</f>
        <v>-0.21699786346819588</v>
      </c>
      <c r="K19" s="172">
        <f>IF(OR(EMP1T!K18=":",EMP1T!K19=":"),":",(EMP1T!K19-EMP1T!K18)/EMP1T!K18*100)</f>
        <v>1.1041701962952464</v>
      </c>
      <c r="L19" s="172">
        <f>IF(OR(EMP1T!L18=":",EMP1T!L19=":"),":",(EMP1T!L19-EMP1T!L18)/EMP1T!L18*100)</f>
        <v>6.0451683413648274</v>
      </c>
      <c r="M19" s="172">
        <f>IF(OR(EMP1T!M18=":",EMP1T!M19=":"),":",(EMP1T!M19-EMP1T!M18)/EMP1T!M18*100)</f>
        <v>3.9403487270568887</v>
      </c>
      <c r="N19" s="172">
        <f>IF(OR(EMP1T!N18=":",EMP1T!N19=":"),":",(EMP1T!N19-EMP1T!N18)/EMP1T!N18*100)</f>
        <v>6.8972689662505262</v>
      </c>
      <c r="O19" s="172">
        <f>IF(OR(EMP1T!O18=":",EMP1T!O19=":"),":",(EMP1T!O19-EMP1T!O18)/EMP1T!O18*100)</f>
        <v>7.1686321706157168</v>
      </c>
      <c r="P19" s="172">
        <f>IF(OR(EMP1T!P18=":",EMP1T!P19=":"),":",(EMP1T!P19-EMP1T!P18)/EMP1T!P18*100)</f>
        <v>4.1161794188086933</v>
      </c>
      <c r="Q19" s="172">
        <f>IF(OR(EMP1T!Q18=":",EMP1T!Q19=":"),":",(EMP1T!Q19-EMP1T!Q18)/EMP1T!Q18*100)</f>
        <v>2.5770963241775182</v>
      </c>
      <c r="R19" s="172">
        <f>IF(OR(EMP1T!R18=":",EMP1T!R19=":"),":",(EMP1T!R19-EMP1T!R18)/EMP1T!R18*100)</f>
        <v>3.8438767998847614</v>
      </c>
      <c r="S19" s="172">
        <f>IF(OR(EMP1T!S18=":",EMP1T!S19=":"),":",(EMP1T!S19-EMP1T!S18)/EMP1T!S18*100)</f>
        <v>2.1422924988403631</v>
      </c>
      <c r="T19" s="172">
        <f>IF(OR(EMP1T!T18=":",EMP1T!T19=":"),":",(EMP1T!T19-EMP1T!T18)/EMP1T!T18*100)</f>
        <v>2.9127974581383538</v>
      </c>
      <c r="U19" s="172">
        <f>IF(OR(EMP1T!U18=":",EMP1T!U19=":"),":",(EMP1T!U19-EMP1T!U18)/EMP1T!U18*100)</f>
        <v>3.1242024055484858</v>
      </c>
      <c r="V19" s="172">
        <f>IF(OR(EMP1T!V18=":",EMP1T!V19=":"),":",(EMP1T!V19-EMP1T!V18)/EMP1T!V18*100)</f>
        <v>4.7904191616766472</v>
      </c>
      <c r="W19" s="172"/>
      <c r="X19" s="172"/>
      <c r="Y19" s="172"/>
      <c r="Z19" s="172"/>
      <c r="AA19" s="172"/>
      <c r="AB19" s="172"/>
      <c r="AC19" s="172">
        <f>IF(OR(EMP1T!AC18=":",EMP1T!AC19=":"),":",(EMP1T!AC19-EMP1T!AC18)/EMP1T!AC18*100)</f>
        <v>3.4282944185346858</v>
      </c>
      <c r="AD19" s="172"/>
      <c r="AE19" s="172">
        <f>IF(OR(EMP1T!AE18=":",EMP1T!AE19=":"),":",(EMP1T!AE19-EMP1T!AE18)/EMP1T!AE18*100)</f>
        <v>10.717230008244023</v>
      </c>
      <c r="AF19" s="172">
        <f>IF(OR(EMP1T!AF18=":",EMP1T!AF19=":"),":",(EMP1T!AF19-EMP1T!AF18)/EMP1T!AF18*100)</f>
        <v>1.3612337648861474</v>
      </c>
      <c r="AG19" s="172">
        <f>IF(OR(EMP1T!AG18=":",EMP1T!AG19=":"),":",(EMP1T!AG19-EMP1T!AG18)/EMP1T!AG18*100)</f>
        <v>0.91995447809311848</v>
      </c>
      <c r="AH19" s="172">
        <f>IF(OR(EMP1T!AH18=":",EMP1T!AH19=":"),":",(EMP1T!AH19-EMP1T!AH18)/EMP1T!AH18*100)</f>
        <v>5.0350650709119753</v>
      </c>
      <c r="AI19" s="172">
        <f>IF(OR(EMP1T!AI18=":",EMP1T!AI19=":"),":",(EMP1T!AI19-EMP1T!AI18)/EMP1T!AI18*100)</f>
        <v>2.1121549235614823</v>
      </c>
      <c r="AJ19" s="172">
        <f>IF(OR(EMP1T!AJ18=":",EMP1T!AJ19=":"),":",(EMP1T!AJ19-EMP1T!AJ18)/EMP1T!AJ18*100)</f>
        <v>6.0451683413648274</v>
      </c>
      <c r="AK19" s="172">
        <f>IF(OR(EMP1T!AK18=":",EMP1T!AK19=":"),":",(EMP1T!AK19-EMP1T!AK18)/EMP1T!AK18*100)</f>
        <v>3.9403487270568887</v>
      </c>
      <c r="AL19" s="172">
        <f>IF(OR(EMP1T!AL18=":",EMP1T!AL19=":"),":",(EMP1T!AL19-EMP1T!AL18)/EMP1T!AL18*100)</f>
        <v>6.8972689662505262</v>
      </c>
      <c r="AM19" s="172">
        <f>IF(OR(EMP1T!AM18=":",EMP1T!AM19=":"),":",(EMP1T!AM19-EMP1T!AM18)/EMP1T!AM18*100)</f>
        <v>6.2232165114038303</v>
      </c>
      <c r="AN19" s="172">
        <f>IF(OR(EMP1T!AN18=":",EMP1T!AN19=":"),":",(EMP1T!AN19-EMP1T!AN18)/EMP1T!AN18*100)</f>
        <v>2.8675873980806936</v>
      </c>
      <c r="AO19" s="172">
        <f>IF(OR(EMP1T!AO18=":",EMP1T!AO19=":"),":",(EMP1T!AO19-EMP1T!AO18)/EMP1T!AO18*100)</f>
        <v>3.9480682656624468</v>
      </c>
      <c r="AP19" s="172"/>
      <c r="AQ19" s="172">
        <f>IF(OR(EMP1T!AQ18=":",EMP1T!AQ19=":"),":",(EMP1T!AQ19-EMP1T!AQ18)/EMP1T!AQ18*100)</f>
        <v>10.808254552076326</v>
      </c>
      <c r="AR19" s="172">
        <f>IF(OR(EMP1T!AR18=":",EMP1T!AR19=":"),":",(EMP1T!AR19-EMP1T!AR18)/EMP1T!AR18*100)</f>
        <v>3.0815751701693075</v>
      </c>
      <c r="AS19" s="172">
        <f>IF(OR(EMP1T!AS18=":",EMP1T!AS19=":"),":",(EMP1T!AS19-EMP1T!AS18)/EMP1T!AS18*100)</f>
        <v>3.092165417561612</v>
      </c>
    </row>
    <row r="20" spans="1:45" ht="22.5" customHeight="1">
      <c r="A20" s="77">
        <f t="shared" si="0"/>
        <v>1</v>
      </c>
      <c r="B20" s="105">
        <v>2008</v>
      </c>
      <c r="C20" s="172">
        <f>IF(OR(EMP1T!C19=":",EMP1T!C20=":"),":",(EMP1T!C20-EMP1T!C19)/EMP1T!C19*100)</f>
        <v>-2.9984535196746664</v>
      </c>
      <c r="D20" s="172">
        <f>IF(OR(EMP1T!D19=":",EMP1T!D20=":"),":",(EMP1T!D20-EMP1T!D19)/EMP1T!D19*100)</f>
        <v>-2.1092354834437916</v>
      </c>
      <c r="E20" s="172">
        <f>IF(OR(EMP1T!E19=":",EMP1T!E20=":"),":",(EMP1T!E20-EMP1T!E19)/EMP1T!E19*100)</f>
        <v>7.6164216898112105E-2</v>
      </c>
      <c r="F20" s="172">
        <f>IF(OR(EMP1T!F19=":",EMP1T!F20=":"),":",(EMP1T!F20-EMP1T!F19)/EMP1T!F19*100)</f>
        <v>-0.86517664023071372</v>
      </c>
      <c r="G20" s="172">
        <f>IF(OR(EMP1T!G19=":",EMP1T!G20=":"),":",(EMP1T!G20-EMP1T!G19)/EMP1T!G19*100)</f>
        <v>-6.4681709956825206E-2</v>
      </c>
      <c r="H20" s="172">
        <f>IF(OR(EMP1T!H19=":",EMP1T!H20=":"),":",(EMP1T!H20-EMP1T!H19)/EMP1T!H19*100)</f>
        <v>2.3242662269967069</v>
      </c>
      <c r="I20" s="172">
        <f>IF(OR(EMP1T!I19=":",EMP1T!I20=":"),":",(EMP1T!I20-EMP1T!I19)/EMP1T!I19*100)</f>
        <v>4.1282989347936807</v>
      </c>
      <c r="J20" s="172">
        <f>IF(OR(EMP1T!J19=":",EMP1T!J20=":"),":",(EMP1T!J20-EMP1T!J19)/EMP1T!J19*100)</f>
        <v>-2.6805372745899194</v>
      </c>
      <c r="K20" s="172">
        <f>IF(OR(EMP1T!K19=":",EMP1T!K20=":"),":",(EMP1T!K20-EMP1T!K19)/EMP1T!K19*100)</f>
        <v>0.63403816722368067</v>
      </c>
      <c r="L20" s="172">
        <f>IF(OR(EMP1T!L19=":",EMP1T!L20=":"),":",(EMP1T!L20-EMP1T!L19)/EMP1T!L19*100)</f>
        <v>-2.0981969031084042</v>
      </c>
      <c r="M20" s="172">
        <f>IF(OR(EMP1T!M19=":",EMP1T!M20=":"),":",(EMP1T!M20-EMP1T!M19)/EMP1T!M19*100)</f>
        <v>2.6460424935293623</v>
      </c>
      <c r="N20" s="172">
        <f>IF(OR(EMP1T!N19=":",EMP1T!N20=":"),":",(EMP1T!N20-EMP1T!N19)/EMP1T!N19*100)</f>
        <v>1.0110187961924852</v>
      </c>
      <c r="O20" s="172">
        <f>IF(OR(EMP1T!O19=":",EMP1T!O20=":"),":",(EMP1T!O20-EMP1T!O19)/EMP1T!O19*100)</f>
        <v>2.2731235880011216</v>
      </c>
      <c r="P20" s="172">
        <f>IF(OR(EMP1T!P19=":",EMP1T!P20=":"),":",(EMP1T!P20-EMP1T!P19)/EMP1T!P19*100)</f>
        <v>-2.8096772224508619</v>
      </c>
      <c r="Q20" s="172">
        <f>IF(OR(EMP1T!Q19=":",EMP1T!Q20=":"),":",(EMP1T!Q20-EMP1T!Q19)/EMP1T!Q19*100)</f>
        <v>2.6337516513131156</v>
      </c>
      <c r="R20" s="172">
        <f>IF(OR(EMP1T!R19=":",EMP1T!R20=":"),":",(EMP1T!R20-EMP1T!R19)/EMP1T!R19*100)</f>
        <v>1.9288911375874351</v>
      </c>
      <c r="S20" s="172">
        <f>IF(OR(EMP1T!S19=":",EMP1T!S20=":"),":",(EMP1T!S20-EMP1T!S19)/EMP1T!S19*100)</f>
        <v>1.8085916910402431</v>
      </c>
      <c r="T20" s="172">
        <f>IF(OR(EMP1T!T19=":",EMP1T!T20=":"),":",(EMP1T!T20-EMP1T!T19)/EMP1T!T19*100)</f>
        <v>-3.1232453063690957</v>
      </c>
      <c r="U20" s="172">
        <f>IF(OR(EMP1T!U19=":",EMP1T!U20=":"),":",(EMP1T!U20-EMP1T!U19)/EMP1T!U19*100)</f>
        <v>3.4139949686347788</v>
      </c>
      <c r="V20" s="172">
        <f>IF(OR(EMP1T!V19=":",EMP1T!V20=":"),":",(EMP1T!V20-EMP1T!V19)/EMP1T!V19*100)</f>
        <v>14.285714285714285</v>
      </c>
      <c r="W20" s="172"/>
      <c r="X20" s="172"/>
      <c r="Y20" s="172"/>
      <c r="Z20" s="172"/>
      <c r="AA20" s="172"/>
      <c r="AB20" s="172"/>
      <c r="AC20" s="172">
        <f>IF(OR(EMP1T!AC19=":",EMP1T!AC20=":"),":",(EMP1T!AC20-EMP1T!AC19)/EMP1T!AC19*100)</f>
        <v>2.0239857990825052</v>
      </c>
      <c r="AD20" s="172"/>
      <c r="AE20" s="172">
        <f>IF(OR(EMP1T!AE19=":",EMP1T!AE20=":"),":",(EMP1T!AE20-EMP1T!AE19)/EMP1T!AE19*100)</f>
        <v>-2.9984535196746664</v>
      </c>
      <c r="AF20" s="172">
        <f>IF(OR(EMP1T!AF19=":",EMP1T!AF20=":"),":",(EMP1T!AF20-EMP1T!AF19)/EMP1T!AF19*100)</f>
        <v>1.2981917953635751E-3</v>
      </c>
      <c r="AG20" s="172">
        <f>IF(OR(EMP1T!AG19=":",EMP1T!AG20=":"),":",(EMP1T!AG20-EMP1T!AG19)/EMP1T!AG19*100)</f>
        <v>7.6164216898112105E-2</v>
      </c>
      <c r="AH20" s="172">
        <f>IF(OR(EMP1T!AH19=":",EMP1T!AH20=":"),":",(EMP1T!AH20-EMP1T!AH19)/EMP1T!AH19*100)</f>
        <v>2.3242662269967069</v>
      </c>
      <c r="AI20" s="172">
        <f>IF(OR(EMP1T!AI19=":",EMP1T!AI20=":"),":",(EMP1T!AI20-EMP1T!AI19)/EMP1T!AI19*100)</f>
        <v>2.0319929931851886</v>
      </c>
      <c r="AJ20" s="172">
        <f>IF(OR(EMP1T!AJ19=":",EMP1T!AJ20=":"),":",(EMP1T!AJ20-EMP1T!AJ19)/EMP1T!AJ19*100)</f>
        <v>-2.0981969031084042</v>
      </c>
      <c r="AK20" s="172">
        <f>IF(OR(EMP1T!AK19=":",EMP1T!AK20=":"),":",(EMP1T!AK20-EMP1T!AK19)/EMP1T!AK19*100)</f>
        <v>2.6460424935293623</v>
      </c>
      <c r="AL20" s="172">
        <f>IF(OR(EMP1T!AL19=":",EMP1T!AL20=":"),":",(EMP1T!AL20-EMP1T!AL19)/EMP1T!AL19*100)</f>
        <v>1.0110187961924852</v>
      </c>
      <c r="AM20" s="172">
        <f>IF(OR(EMP1T!AM19=":",EMP1T!AM20=":"),":",(EMP1T!AM20-EMP1T!AM19)/EMP1T!AM19*100)</f>
        <v>0.73008883819838954</v>
      </c>
      <c r="AN20" s="172">
        <f>IF(OR(EMP1T!AN19=":",EMP1T!AN20=":"),":",(EMP1T!AN20-EMP1T!AN19)/EMP1T!AN19*100)</f>
        <v>2.2515576558089507</v>
      </c>
      <c r="AO20" s="172">
        <f>IF(OR(EMP1T!AO19=":",EMP1T!AO20=":"),":",(EMP1T!AO20-EMP1T!AO19)/EMP1T!AO19*100)</f>
        <v>7.9360853061337107</v>
      </c>
      <c r="AP20" s="172"/>
      <c r="AQ20" s="172">
        <f>IF(OR(EMP1T!AQ19=":",EMP1T!AQ20=":"),":",(EMP1T!AQ20-EMP1T!AQ19)/EMP1T!AQ19*100)</f>
        <v>-2.9664655427941193</v>
      </c>
      <c r="AR20" s="172">
        <f>IF(OR(EMP1T!AR19=":",EMP1T!AR20=":"),":",(EMP1T!AR20-EMP1T!AR19)/EMP1T!AR19*100)</f>
        <v>1.1833971168506885</v>
      </c>
      <c r="AS20" s="172">
        <f>IF(OR(EMP1T!AS19=":",EMP1T!AS20=":"),":",(EMP1T!AS20-EMP1T!AS19)/EMP1T!AS19*100)</f>
        <v>2.5750146247668471</v>
      </c>
    </row>
    <row r="21" spans="1:45" ht="22.5" customHeight="1">
      <c r="A21" s="77">
        <f t="shared" si="0"/>
        <v>1</v>
      </c>
      <c r="B21" s="105">
        <v>2009</v>
      </c>
      <c r="C21" s="172">
        <f>IF(OR(EMP1T!C20=":",EMP1T!C21=":"),":",(EMP1T!C21-EMP1T!C20)/EMP1T!C20*100)</f>
        <v>10.581323255882612</v>
      </c>
      <c r="D21" s="172">
        <f>IF(OR(EMP1T!D20=":",EMP1T!D21=":"),":",(EMP1T!D21-EMP1T!D20)/EMP1T!D20*100)</f>
        <v>3.9200313602508823</v>
      </c>
      <c r="E21" s="172">
        <f>IF(OR(EMP1T!E20=":",EMP1T!E21=":"),":",(EMP1T!E21-EMP1T!E20)/EMP1T!E20*100)</f>
        <v>-2.132759710399085</v>
      </c>
      <c r="F21" s="172">
        <f>IF(OR(EMP1T!F20=":",EMP1T!F21=":"),":",(EMP1T!F21-EMP1T!F20)/EMP1T!F20*100)</f>
        <v>8.8545454545454554</v>
      </c>
      <c r="G21" s="172">
        <f>IF(OR(EMP1T!G20=":",EMP1T!G21=":"),":",(EMP1T!G21-EMP1T!G20)/EMP1T!G20*100)</f>
        <v>1.0869511405717558</v>
      </c>
      <c r="H21" s="172">
        <f>IF(OR(EMP1T!H20=":",EMP1T!H21=":"),":",(EMP1T!H21-EMP1T!H20)/EMP1T!H20*100)</f>
        <v>-4.7237959089908097</v>
      </c>
      <c r="I21" s="172">
        <f>IF(OR(EMP1T!I20=":",EMP1T!I21=":"),":",(EMP1T!I21-EMP1T!I20)/EMP1T!I20*100)</f>
        <v>-2.9140725553946343</v>
      </c>
      <c r="J21" s="172">
        <f>IF(OR(EMP1T!J20=":",EMP1T!J21=":"),":",(EMP1T!J21-EMP1T!J20)/EMP1T!J20*100)</f>
        <v>-5.4061157959724424</v>
      </c>
      <c r="K21" s="172">
        <f>IF(OR(EMP1T!K20=":",EMP1T!K21=":"),":",(EMP1T!K21-EMP1T!K20)/EMP1T!K20*100)</f>
        <v>-5.4003724394785841</v>
      </c>
      <c r="L21" s="172">
        <f>IF(OR(EMP1T!L20=":",EMP1T!L21=":"),":",(EMP1T!L21-EMP1T!L20)/EMP1T!L20*100)</f>
        <v>0.79435100097071043</v>
      </c>
      <c r="M21" s="172">
        <f>IF(OR(EMP1T!M20=":",EMP1T!M21=":"),":",(EMP1T!M21-EMP1T!M20)/EMP1T!M20*100)</f>
        <v>1.2038303693570451</v>
      </c>
      <c r="N21" s="172">
        <f>IF(OR(EMP1T!N20=":",EMP1T!N21=":"),":",(EMP1T!N21-EMP1T!N20)/EMP1T!N20*100)</f>
        <v>-1.6987542468856169</v>
      </c>
      <c r="O21" s="172">
        <f>IF(OR(EMP1T!O20=":",EMP1T!O21=":"),":",(EMP1T!O21-EMP1T!O20)/EMP1T!O20*100)</f>
        <v>1.364268640219771</v>
      </c>
      <c r="P21" s="172">
        <f>IF(OR(EMP1T!P20=":",EMP1T!P21=":"),":",(EMP1T!P21-EMP1T!P20)/EMP1T!P20*100)</f>
        <v>-1.9759044189743769</v>
      </c>
      <c r="Q21" s="172">
        <f>IF(OR(EMP1T!Q20=":",EMP1T!Q21=":"),":",(EMP1T!Q21-EMP1T!Q20)/EMP1T!Q20*100)</f>
        <v>0.99636309041512217</v>
      </c>
      <c r="R21" s="172">
        <f>IF(OR(EMP1T!R20=":",EMP1T!R21=":"),":",(EMP1T!R21-EMP1T!R20)/EMP1T!R20*100)</f>
        <v>5.5917976879872873</v>
      </c>
      <c r="S21" s="172">
        <f>IF(OR(EMP1T!S20=":",EMP1T!S21=":"),":",(EMP1T!S21-EMP1T!S20)/EMP1T!S20*100)</f>
        <v>2.2118117655213685</v>
      </c>
      <c r="T21" s="172">
        <f>IF(OR(EMP1T!T20=":",EMP1T!T21=":"),":",(EMP1T!T21-EMP1T!T20)/EMP1T!T20*100)</f>
        <v>-3.2699559990551794</v>
      </c>
      <c r="U21" s="172">
        <f>IF(OR(EMP1T!U20=":",EMP1T!U21=":"),":",(EMP1T!U21-EMP1T!U20)/EMP1T!U20*100)</f>
        <v>-3.316501969964778</v>
      </c>
      <c r="V21" s="172">
        <f>IF(OR(EMP1T!V20=":",EMP1T!V21=":"),":",(EMP1T!V21-EMP1T!V20)/EMP1T!V20*100)</f>
        <v>13.125</v>
      </c>
      <c r="W21" s="172"/>
      <c r="X21" s="172"/>
      <c r="Y21" s="172"/>
      <c r="Z21" s="172"/>
      <c r="AA21" s="172"/>
      <c r="AB21" s="172"/>
      <c r="AC21" s="172">
        <f>IF(OR(EMP1T!AC20=":",EMP1T!AC21=":"),":",(EMP1T!AC21-EMP1T!AC20)/EMP1T!AC20*100)</f>
        <v>-0.42925449805357746</v>
      </c>
      <c r="AD21" s="172"/>
      <c r="AE21" s="172">
        <f>IF(OR(EMP1T!AE20=":",EMP1T!AE21=":"),":",(EMP1T!AE21-EMP1T!AE20)/EMP1T!AE20*100)</f>
        <v>10.581323255882612</v>
      </c>
      <c r="AF21" s="172">
        <f>IF(OR(EMP1T!AF20=":",EMP1T!AF21=":"),":",(EMP1T!AF21-EMP1T!AF20)/EMP1T!AF20*100)</f>
        <v>-1.4860028695606053</v>
      </c>
      <c r="AG21" s="172">
        <f>IF(OR(EMP1T!AG20=":",EMP1T!AG21=":"),":",(EMP1T!AG21-EMP1T!AG20)/EMP1T!AG20*100)</f>
        <v>-2.132759710399085</v>
      </c>
      <c r="AH21" s="172">
        <f>IF(OR(EMP1T!AH20=":",EMP1T!AH21=":"),":",(EMP1T!AH21-EMP1T!AH20)/EMP1T!AH20*100)</f>
        <v>-4.7237959089908097</v>
      </c>
      <c r="AI21" s="172">
        <f>IF(OR(EMP1T!AI20=":",EMP1T!AI21=":"),":",(EMP1T!AI21-EMP1T!AI20)/EMP1T!AI20*100)</f>
        <v>-4.0270776377002599</v>
      </c>
      <c r="AJ21" s="172">
        <f>IF(OR(EMP1T!AJ20=":",EMP1T!AJ21=":"),":",(EMP1T!AJ21-EMP1T!AJ20)/EMP1T!AJ20*100)</f>
        <v>0.79435100097071043</v>
      </c>
      <c r="AK21" s="172">
        <f>IF(OR(EMP1T!AK20=":",EMP1T!AK21=":"),":",(EMP1T!AK21-EMP1T!AK20)/EMP1T!AK20*100)</f>
        <v>1.2038303693570451</v>
      </c>
      <c r="AL21" s="172">
        <f>IF(OR(EMP1T!AL20=":",EMP1T!AL21=":"),":",(EMP1T!AL21-EMP1T!AL20)/EMP1T!AL20*100)</f>
        <v>-1.6987542468856169</v>
      </c>
      <c r="AM21" s="172">
        <f>IF(OR(EMP1T!AM20=":",EMP1T!AM21=":"),":",(EMP1T!AM21-EMP1T!AM20)/EMP1T!AM20*100)</f>
        <v>0.38589353738476362</v>
      </c>
      <c r="AN21" s="172">
        <f>IF(OR(EMP1T!AN20=":",EMP1T!AN21=":"),":",(EMP1T!AN21-EMP1T!AN20)/EMP1T!AN20*100)</f>
        <v>2.6311382055414954</v>
      </c>
      <c r="AO21" s="172">
        <f>IF(OR(EMP1T!AO20=":",EMP1T!AO21=":"),":",(EMP1T!AO21-EMP1T!AO20)/EMP1T!AO20*100)</f>
        <v>5.7614076368398344</v>
      </c>
      <c r="AP21" s="172"/>
      <c r="AQ21" s="172">
        <f>IF(OR(EMP1T!AQ20=":",EMP1T!AQ21=":"),":",(EMP1T!AQ21-EMP1T!AQ20)/EMP1T!AQ20*100)</f>
        <v>10.339578620915312</v>
      </c>
      <c r="AR21" s="172">
        <f>IF(OR(EMP1T!AR20=":",EMP1T!AR21=":"),":",(EMP1T!AR21-EMP1T!AR20)/EMP1T!AR20*100)</f>
        <v>-3.1704555538466308</v>
      </c>
      <c r="AS21" s="172">
        <f>IF(OR(EMP1T!AS20=":",EMP1T!AS21=":"),":",(EMP1T!AS21-EMP1T!AS20)/EMP1T!AS20*100)</f>
        <v>-0.31331644486862703</v>
      </c>
    </row>
    <row r="22" spans="1:45" ht="22.5" customHeight="1">
      <c r="A22" s="77">
        <f t="shared" si="0"/>
        <v>1</v>
      </c>
      <c r="B22" s="105">
        <v>2010</v>
      </c>
      <c r="C22" s="172">
        <f>IF(OR(EMP1T!C21=":",EMP1T!C22=":"),":",(EMP1T!C22-EMP1T!C21)/EMP1T!C21*100)</f>
        <v>-5.2449606194099587</v>
      </c>
      <c r="D22" s="172">
        <f>IF(OR(EMP1T!D21=":",EMP1T!D22=":"),":",(EMP1T!D22-EMP1T!D21)/EMP1T!D21*100)</f>
        <v>3.0554507732930971</v>
      </c>
      <c r="E22" s="172">
        <f>IF(OR(EMP1T!E21=":",EMP1T!E22=":"),":",(EMP1T!E22-EMP1T!E21)/EMP1T!E21*100)</f>
        <v>-3.037916493013717</v>
      </c>
      <c r="F22" s="172">
        <f>IF(OR(EMP1T!F21=":",EMP1T!F22=":"),":",(EMP1T!F22-EMP1T!F21)/EMP1T!F21*100)</f>
        <v>4.7269083013195257</v>
      </c>
      <c r="G22" s="172">
        <f>IF(OR(EMP1T!G21=":",EMP1T!G22=":"),":",(EMP1T!G22-EMP1T!G21)/EMP1T!G21*100)</f>
        <v>5.1524874530288169</v>
      </c>
      <c r="H22" s="172">
        <f>IF(OR(EMP1T!H21=":",EMP1T!H22=":"),":",(EMP1T!H22-EMP1T!H21)/EMP1T!H21*100)</f>
        <v>-5.7662480841413206</v>
      </c>
      <c r="I22" s="172">
        <f>IF(OR(EMP1T!I21=":",EMP1T!I22=":"),":",(EMP1T!I22-EMP1T!I21)/EMP1T!I21*100)</f>
        <v>-0.70107705726386671</v>
      </c>
      <c r="J22" s="172">
        <f>IF(OR(EMP1T!J21=":",EMP1T!J22=":"),":",(EMP1T!J22-EMP1T!J21)/EMP1T!J21*100)</f>
        <v>1.9591755303968617</v>
      </c>
      <c r="K22" s="172">
        <f>IF(OR(EMP1T!K21=":",EMP1T!K22=":"),":",(EMP1T!K22-EMP1T!K21)/EMP1T!K21*100)</f>
        <v>-0.60704577501519574</v>
      </c>
      <c r="L22" s="172">
        <f>IF(OR(EMP1T!L21=":",EMP1T!L22=":"),":",(EMP1T!L22-EMP1T!L21)/EMP1T!L21*100)</f>
        <v>-0.15748781912836643</v>
      </c>
      <c r="M22" s="172">
        <f>IF(OR(EMP1T!M21=":",EMP1T!M22=":"),":",(EMP1T!M22-EMP1T!M21)/EMP1T!M21*100)</f>
        <v>1.5544741822114083</v>
      </c>
      <c r="N22" s="172">
        <f>IF(OR(EMP1T!N21=":",EMP1T!N22=":"),":",(EMP1T!N22-EMP1T!N21)/EMP1T!N21*100)</f>
        <v>-8.4965437788018434</v>
      </c>
      <c r="O22" s="172">
        <f>IF(OR(EMP1T!O21=":",EMP1T!O22=":"),":",(EMP1T!O22-EMP1T!O21)/EMP1T!O21*100)</f>
        <v>4.7860048008994811</v>
      </c>
      <c r="P22" s="172">
        <f>IF(OR(EMP1T!P21=":",EMP1T!P22=":"),":",(EMP1T!P22-EMP1T!P21)/EMP1T!P21*100)</f>
        <v>-2.214796394156032</v>
      </c>
      <c r="Q22" s="172">
        <f>IF(OR(EMP1T!Q21=":",EMP1T!Q22=":"),":",(EMP1T!Q22-EMP1T!Q21)/EMP1T!Q21*100)</f>
        <v>4.0862363142215433E-2</v>
      </c>
      <c r="R22" s="172">
        <f>IF(OR(EMP1T!R21=":",EMP1T!R22=":"),":",(EMP1T!R22-EMP1T!R21)/EMP1T!R21*100)</f>
        <v>2.4783800885889051</v>
      </c>
      <c r="S22" s="172">
        <f>IF(OR(EMP1T!S21=":",EMP1T!S22=":"),":",(EMP1T!S22-EMP1T!S21)/EMP1T!S21*100)</f>
        <v>1.2191883328389828</v>
      </c>
      <c r="T22" s="172">
        <f>IF(OR(EMP1T!T21=":",EMP1T!T22=":"),":",(EMP1T!T22-EMP1T!T21)/EMP1T!T21*100)</f>
        <v>2.9016852436564369</v>
      </c>
      <c r="U22" s="172">
        <f>IF(OR(EMP1T!U21=":",EMP1T!U22=":"),":",(EMP1T!U22-EMP1T!U21)/EMP1T!U21*100)</f>
        <v>-1.1600655028617939</v>
      </c>
      <c r="V22" s="172">
        <f>IF(OR(EMP1T!V21=":",EMP1T!V22=":"),":",(EMP1T!V22-EMP1T!V21)/EMP1T!V21*100)</f>
        <v>9.7237569060773481</v>
      </c>
      <c r="W22" s="172"/>
      <c r="X22" s="172"/>
      <c r="Y22" s="172"/>
      <c r="Z22" s="172"/>
      <c r="AA22" s="172"/>
      <c r="AB22" s="172"/>
      <c r="AC22" s="172">
        <f>IF(OR(EMP1T!AC21=":",EMP1T!AC22=":"),":",(EMP1T!AC22-EMP1T!AC21)/EMP1T!AC21*100)</f>
        <v>-0.18435834043784785</v>
      </c>
      <c r="AD22" s="172"/>
      <c r="AE22" s="172">
        <f>IF(OR(EMP1T!AE21=":",EMP1T!AE22=":"),":",(EMP1T!AE22-EMP1T!AE21)/EMP1T!AE21*100)</f>
        <v>-5.2449606194099587</v>
      </c>
      <c r="AF22" s="172">
        <f>IF(OR(EMP1T!AF21=":",EMP1T!AF22=":"),":",(EMP1T!AF22-EMP1T!AF21)/EMP1T!AF21*100)</f>
        <v>-2.1737103865066514</v>
      </c>
      <c r="AG22" s="172">
        <f>IF(OR(EMP1T!AG21=":",EMP1T!AG22=":"),":",(EMP1T!AG22-EMP1T!AG21)/EMP1T!AG21*100)</f>
        <v>-3.037916493013717</v>
      </c>
      <c r="AH22" s="172">
        <f>IF(OR(EMP1T!AH21=":",EMP1T!AH22=":"),":",(EMP1T!AH22-EMP1T!AH21)/EMP1T!AH21*100)</f>
        <v>-5.7662480841413206</v>
      </c>
      <c r="AI22" s="172">
        <f>IF(OR(EMP1T!AI21=":",EMP1T!AI22=":"),":",(EMP1T!AI22-EMP1T!AI21)/EMP1T!AI21*100)</f>
        <v>-0.29980155078138643</v>
      </c>
      <c r="AJ22" s="172">
        <f>IF(OR(EMP1T!AJ21=":",EMP1T!AJ22=":"),":",(EMP1T!AJ22-EMP1T!AJ21)/EMP1T!AJ21*100)</f>
        <v>-0.15748781912836643</v>
      </c>
      <c r="AK22" s="172">
        <f>IF(OR(EMP1T!AK21=":",EMP1T!AK22=":"),":",(EMP1T!AK22-EMP1T!AK21)/EMP1T!AK21*100)</f>
        <v>1.5544741822114083</v>
      </c>
      <c r="AL22" s="172">
        <f>IF(OR(EMP1T!AL21=":",EMP1T!AL22=":"),":",(EMP1T!AL22-EMP1T!AL21)/EMP1T!AL21*100)</f>
        <v>-8.4965437788018434</v>
      </c>
      <c r="AM22" s="172">
        <f>IF(OR(EMP1T!AM21=":",EMP1T!AM22=":"),":",(EMP1T!AM22-EMP1T!AM21)/EMP1T!AM21*100)</f>
        <v>2.7836348301960725</v>
      </c>
      <c r="AN22" s="172">
        <f>IF(OR(EMP1T!AN21=":",EMP1T!AN22=":"),":",(EMP1T!AN22-EMP1T!AN21)/EMP1T!AN21*100)</f>
        <v>1.0368740795548022</v>
      </c>
      <c r="AO22" s="172">
        <f>IF(OR(EMP1T!AO21=":",EMP1T!AO22=":"),":",(EMP1T!AO22-EMP1T!AO21)/EMP1T!AO21*100)</f>
        <v>5.8452069719172339</v>
      </c>
      <c r="AP22" s="172"/>
      <c r="AQ22" s="172">
        <f>IF(OR(EMP1T!AQ21=":",EMP1T!AQ22=":"),":",(EMP1T!AQ22-EMP1T!AQ21)/EMP1T!AQ21*100)</f>
        <v>-4.961256301491729</v>
      </c>
      <c r="AR22" s="172">
        <f>IF(OR(EMP1T!AR21=":",EMP1T!AR22=":"),":",(EMP1T!AR22-EMP1T!AR21)/EMP1T!AR21*100)</f>
        <v>-4.0104652338316438</v>
      </c>
      <c r="AS22" s="172">
        <f>IF(OR(EMP1T!AS21=":",EMP1T!AS22=":"),":",(EMP1T!AS22-EMP1T!AS21)/EMP1T!AS21*100)</f>
        <v>1.1605397828319624</v>
      </c>
    </row>
    <row r="23" spans="1:45" ht="22.5" customHeight="1">
      <c r="A23" s="77">
        <f t="shared" si="0"/>
        <v>1</v>
      </c>
      <c r="B23" s="105">
        <v>2011</v>
      </c>
      <c r="C23" s="172">
        <f>IF(OR(EMP1T!C22=":",EMP1T!C23=":"),":",(EMP1T!C23-EMP1T!C22)/EMP1T!C22*100)</f>
        <v>-1.4849044110395739</v>
      </c>
      <c r="D23" s="172">
        <f>IF(OR(EMP1T!D22=":",EMP1T!D23=":"),":",(EMP1T!D23-EMP1T!D22)/EMP1T!D22*100)</f>
        <v>7.3206442166910692</v>
      </c>
      <c r="E23" s="172">
        <f>IF(OR(EMP1T!E22=":",EMP1T!E23=":"),":",(EMP1T!E23-EMP1T!E22)/EMP1T!E22*100)</f>
        <v>-4.1874002038410056</v>
      </c>
      <c r="F23" s="172">
        <f>IF(OR(EMP1T!F22=":",EMP1T!F23=":"),":",(EMP1T!F23-EMP1T!F22)/EMP1T!F22*100)</f>
        <v>-1.8341307814992027</v>
      </c>
      <c r="G23" s="172">
        <f>IF(OR(EMP1T!G22=":",EMP1T!G23=":"),":",(EMP1T!G23-EMP1T!G22)/EMP1T!G22*100)</f>
        <v>0.58003773950670923</v>
      </c>
      <c r="H23" s="172">
        <f>IF(OR(EMP1T!H22=":",EMP1T!H23=":"),":",(EMP1T!H23-EMP1T!H22)/EMP1T!H22*100)</f>
        <v>-4.8948163080771243</v>
      </c>
      <c r="I23" s="172">
        <f>IF(OR(EMP1T!I22=":",EMP1T!I23=":"),":",(EMP1T!I23-EMP1T!I22)/EMP1T!I22*100)</f>
        <v>-0.173333693061546</v>
      </c>
      <c r="J23" s="172">
        <f>IF(OR(EMP1T!J22=":",EMP1T!J23=":"),":",(EMP1T!J23-EMP1T!J22)/EMP1T!J22*100)</f>
        <v>-2.0592660069286297</v>
      </c>
      <c r="K23" s="172">
        <f>IF(OR(EMP1T!K22=":",EMP1T!K23=":"),":",(EMP1T!K23-EMP1T!K22)/EMP1T!K22*100)</f>
        <v>2.9213677409685888</v>
      </c>
      <c r="L23" s="172">
        <f>IF(OR(EMP1T!L22=":",EMP1T!L23=":"),":",(EMP1T!L23-EMP1T!L22)/EMP1T!L22*100)</f>
        <v>2.7271794035326669</v>
      </c>
      <c r="M23" s="172">
        <f>IF(OR(EMP1T!M22=":",EMP1T!M23=":"),":",(EMP1T!M23-EMP1T!M22)/EMP1T!M22*100)</f>
        <v>2.5156395580992945</v>
      </c>
      <c r="N23" s="172">
        <f>IF(OR(EMP1T!N22=":",EMP1T!N23=":"),":",(EMP1T!N23-EMP1T!N22)/EMP1T!N22*100)</f>
        <v>0.31476235442241107</v>
      </c>
      <c r="O23" s="172">
        <f>IF(OR(EMP1T!O22=":",EMP1T!O23=":"),":",(EMP1T!O23-EMP1T!O22)/EMP1T!O22*100)</f>
        <v>4.8376215248478802</v>
      </c>
      <c r="P23" s="172">
        <f>IF(OR(EMP1T!P22=":",EMP1T!P23=":"),":",(EMP1T!P23-EMP1T!P22)/EMP1T!P22*100)</f>
        <v>0.51656997536358573</v>
      </c>
      <c r="Q23" s="172">
        <f>IF(OR(EMP1T!Q22=":",EMP1T!Q23=":"),":",(EMP1T!Q23-EMP1T!Q22)/EMP1T!Q22*100)</f>
        <v>1.3106466264324454</v>
      </c>
      <c r="R23" s="172">
        <f>IF(OR(EMP1T!R22=":",EMP1T!R23=":"),":",(EMP1T!R23-EMP1T!R22)/EMP1T!R22*100)</f>
        <v>3.1697025831017807</v>
      </c>
      <c r="S23" s="172">
        <f>IF(OR(EMP1T!S22=":",EMP1T!S23=":"),":",(EMP1T!S23-EMP1T!S22)/EMP1T!S22*100)</f>
        <v>2.4996844406322611</v>
      </c>
      <c r="T23" s="172">
        <f>IF(OR(EMP1T!T22=":",EMP1T!T23=":"),":",(EMP1T!T23-EMP1T!T22)/EMP1T!T22*100)</f>
        <v>2.8632769931441353</v>
      </c>
      <c r="U23" s="172">
        <f>IF(OR(EMP1T!U22=":",EMP1T!U23=":"),":",(EMP1T!U23-EMP1T!U22)/EMP1T!U22*100)</f>
        <v>-1.0232954514326602</v>
      </c>
      <c r="V23" s="172">
        <f>IF(OR(EMP1T!V22=":",EMP1T!V23=":"),":",(EMP1T!V23-EMP1T!V22)/EMP1T!V22*100)</f>
        <v>5.4783484390735149</v>
      </c>
      <c r="W23" s="172"/>
      <c r="X23" s="172"/>
      <c r="Y23" s="172"/>
      <c r="Z23" s="172"/>
      <c r="AA23" s="172"/>
      <c r="AB23" s="172"/>
      <c r="AC23" s="172">
        <f>IF(OR(EMP1T!AC22=":",EMP1T!AC23=":"),":",(EMP1T!AC23-EMP1T!AC22)/EMP1T!AC22*100)</f>
        <v>0.45043439905965343</v>
      </c>
      <c r="AD23" s="172"/>
      <c r="AE23" s="172">
        <f>IF(OR(EMP1T!AE22=":",EMP1T!AE23=":"),":",(EMP1T!AE23-EMP1T!AE22)/EMP1T!AE22*100)</f>
        <v>-1.4849044110395739</v>
      </c>
      <c r="AF23" s="172">
        <f>IF(OR(EMP1T!AF22=":",EMP1T!AF23=":"),":",(EMP1T!AF23-EMP1T!AF22)/EMP1T!AF22*100)</f>
        <v>-3.5967495084133168</v>
      </c>
      <c r="AG23" s="172">
        <f>IF(OR(EMP1T!AG22=":",EMP1T!AG23=":"),":",(EMP1T!AG23-EMP1T!AG22)/EMP1T!AG22*100)</f>
        <v>-4.1874002038410056</v>
      </c>
      <c r="AH23" s="172">
        <f>IF(OR(EMP1T!AH22=":",EMP1T!AH23=":"),":",(EMP1T!AH23-EMP1T!AH22)/EMP1T!AH22*100)</f>
        <v>-4.8948163080771243</v>
      </c>
      <c r="AI23" s="172">
        <f>IF(OR(EMP1T!AI22=":",EMP1T!AI23=":"),":",(EMP1T!AI23-EMP1T!AI22)/EMP1T!AI22*100)</f>
        <v>0.48396866941109296</v>
      </c>
      <c r="AJ23" s="172">
        <f>IF(OR(EMP1T!AJ22=":",EMP1T!AJ23=":"),":",(EMP1T!AJ23-EMP1T!AJ22)/EMP1T!AJ22*100)</f>
        <v>2.7271794035326669</v>
      </c>
      <c r="AK23" s="172">
        <f>IF(OR(EMP1T!AK22=":",EMP1T!AK23=":"),":",(EMP1T!AK23-EMP1T!AK22)/EMP1T!AK22*100)</f>
        <v>2.5156395580992945</v>
      </c>
      <c r="AL23" s="172">
        <f>IF(OR(EMP1T!AL22=":",EMP1T!AL23=":"),":",(EMP1T!AL23-EMP1T!AL22)/EMP1T!AL22*100)</f>
        <v>0.31476235442241107</v>
      </c>
      <c r="AM23" s="172">
        <f>IF(OR(EMP1T!AM22=":",EMP1T!AM23=":"),":",(EMP1T!AM23-EMP1T!AM22)/EMP1T!AM22*100)</f>
        <v>3.6618168070089405</v>
      </c>
      <c r="AN23" s="172">
        <f>IF(OR(EMP1T!AN22=":",EMP1T!AN23=":"),":",(EMP1T!AN23-EMP1T!AN22)/EMP1T!AN22*100)</f>
        <v>2.1378341006450516</v>
      </c>
      <c r="AO23" s="172">
        <f>IF(OR(EMP1T!AO22=":",EMP1T!AO23=":"),":",(EMP1T!AO23-EMP1T!AO22)/EMP1T!AO22*100)</f>
        <v>3.4959989589069949</v>
      </c>
      <c r="AP23" s="172"/>
      <c r="AQ23" s="172">
        <f>IF(OR(EMP1T!AQ22=":",EMP1T!AQ23=":"),":",(EMP1T!AQ23-EMP1T!AQ22)/EMP1T!AQ22*100)</f>
        <v>-1.1585473390039749</v>
      </c>
      <c r="AR23" s="172">
        <f>IF(OR(EMP1T!AR22=":",EMP1T!AR23=":"),":",(EMP1T!AR23-EMP1T!AR22)/EMP1T!AR22*100)</f>
        <v>-4.3311482458205797</v>
      </c>
      <c r="AS23" s="172">
        <f>IF(OR(EMP1T!AS22=":",EMP1T!AS23=":"),":",(EMP1T!AS23-EMP1T!AS22)/EMP1T!AS22*100)</f>
        <v>1.7707414512665733</v>
      </c>
    </row>
    <row r="24" spans="1:45" ht="22.5" customHeight="1">
      <c r="A24" s="77">
        <f t="shared" si="0"/>
        <v>1</v>
      </c>
      <c r="B24" s="105">
        <v>2012</v>
      </c>
      <c r="C24" s="172">
        <f>IF(OR(EMP1T!C23=":",EMP1T!C24=":"),":",(EMP1T!C24-EMP1T!C23)/EMP1T!C23*100)</f>
        <v>-21.659730862184851</v>
      </c>
      <c r="D24" s="172">
        <f>IF(OR(EMP1T!D23=":",EMP1T!D24=":"),":",(EMP1T!D24-EMP1T!D23)/EMP1T!D23*100)</f>
        <v>3.8540245566166442</v>
      </c>
      <c r="E24" s="172">
        <f>IF(OR(EMP1T!E23=":",EMP1T!E24=":"),":",(EMP1T!E24-EMP1T!E23)/EMP1T!E23*100)</f>
        <v>-6.3951516247936508</v>
      </c>
      <c r="F24" s="172">
        <f>IF(OR(EMP1T!F23=":",EMP1T!F24=":"),":",(EMP1T!F24-EMP1T!F23)/EMP1T!F23*100)</f>
        <v>-2.6645004061738424</v>
      </c>
      <c r="G24" s="172">
        <f>IF(OR(EMP1T!G23=":",EMP1T!G24=":"),":",(EMP1T!G24-EMP1T!G23)/EMP1T!G23*100)</f>
        <v>-1.1979695431472082</v>
      </c>
      <c r="H24" s="172">
        <f>IF(OR(EMP1T!H23=":",EMP1T!H24=":"),":",(EMP1T!H24-EMP1T!H23)/EMP1T!H23*100)</f>
        <v>-14.834678247809052</v>
      </c>
      <c r="I24" s="172">
        <f>IF(OR(EMP1T!I23=":",EMP1T!I24=":"),":",(EMP1T!I24-EMP1T!I23)/EMP1T!I23*100)</f>
        <v>-3.8882203407933811</v>
      </c>
      <c r="J24" s="172">
        <f>IF(OR(EMP1T!J23=":",EMP1T!J24=":"),":",(EMP1T!J24-EMP1T!J23)/EMP1T!J23*100)</f>
        <v>-4.9308775242738969</v>
      </c>
      <c r="K24" s="172">
        <f>IF(OR(EMP1T!K23=":",EMP1T!K24=":"),":",(EMP1T!K24-EMP1T!K23)/EMP1T!K23*100)</f>
        <v>0.32328415651058368</v>
      </c>
      <c r="L24" s="172">
        <f>IF(OR(EMP1T!L23=":",EMP1T!L24=":"),":",(EMP1T!L24-EMP1T!L23)/EMP1T!L23*100)</f>
        <v>-3.3603249545010949</v>
      </c>
      <c r="M24" s="172">
        <f>IF(OR(EMP1T!M23=":",EMP1T!M24=":"),":",(EMP1T!M24-EMP1T!M23)/EMP1T!M23*100)</f>
        <v>-0.42846014022331858</v>
      </c>
      <c r="N24" s="172">
        <f>IF(OR(EMP1T!N23=":",EMP1T!N24=":"),":",(EMP1T!N24-EMP1T!N23)/EMP1T!N23*100)</f>
        <v>-4.3928459366175083</v>
      </c>
      <c r="O24" s="172">
        <f>IF(OR(EMP1T!O23=":",EMP1T!O24=":"),":",(EMP1T!O24-EMP1T!O23)/EMP1T!O23*100)</f>
        <v>2.8962097059865393</v>
      </c>
      <c r="P24" s="172">
        <f>IF(OR(EMP1T!P23=":",EMP1T!P24=":"),":",(EMP1T!P24-EMP1T!P23)/EMP1T!P23*100)</f>
        <v>-0.23719165085388993</v>
      </c>
      <c r="Q24" s="172">
        <f>IF(OR(EMP1T!Q23=":",EMP1T!Q24=":"),":",(EMP1T!Q24-EMP1T!Q23)/EMP1T!Q23*100)</f>
        <v>-2.0468884904031346</v>
      </c>
      <c r="R24" s="172">
        <f>IF(OR(EMP1T!R23=":",EMP1T!R24=":"),":",(EMP1T!R24-EMP1T!R23)/EMP1T!R23*100)</f>
        <v>1.1471321695760599</v>
      </c>
      <c r="S24" s="172">
        <f>IF(OR(EMP1T!S23=":",EMP1T!S24=":"),":",(EMP1T!S24-EMP1T!S23)/EMP1T!S23*100)</f>
        <v>0.85797480574889839</v>
      </c>
      <c r="T24" s="172">
        <f>IF(OR(EMP1T!T23=":",EMP1T!T24=":"),":",(EMP1T!T24-EMP1T!T23)/EMP1T!T23*100)</f>
        <v>-2.1469363218686937</v>
      </c>
      <c r="U24" s="172">
        <f>IF(OR(EMP1T!U23=":",EMP1T!U24=":"),":",(EMP1T!U24-EMP1T!U23)/EMP1T!U23*100)</f>
        <v>-2.1013658878270878</v>
      </c>
      <c r="V24" s="172">
        <f>IF(OR(EMP1T!V23=":",EMP1T!V24=":"),":",(EMP1T!V24-EMP1T!V23)/EMP1T!V23*100)</f>
        <v>-3.7616956272675193</v>
      </c>
      <c r="W24" s="172"/>
      <c r="X24" s="172"/>
      <c r="Y24" s="172"/>
      <c r="Z24" s="172"/>
      <c r="AA24" s="172"/>
      <c r="AB24" s="172"/>
      <c r="AC24" s="172">
        <f>IF(OR(EMP1T!AC23=":",EMP1T!AC24=":"),":",(EMP1T!AC24-EMP1T!AC23)/EMP1T!AC23*100)</f>
        <v>-4.1521475736215914</v>
      </c>
      <c r="AD24" s="172"/>
      <c r="AE24" s="172">
        <f>IF(OR(EMP1T!AE23=":",EMP1T!AE24=":"),":",(EMP1T!AE24-EMP1T!AE23)/EMP1T!AE23*100)</f>
        <v>-21.659730862184851</v>
      </c>
      <c r="AF24" s="172">
        <f>IF(OR(EMP1T!AF23=":",EMP1T!AF24=":"),":",(EMP1T!AF24-EMP1T!AF23)/EMP1T!AF23*100)</f>
        <v>-5.7077836411609493</v>
      </c>
      <c r="AG24" s="172">
        <f>IF(OR(EMP1T!AG23=":",EMP1T!AG24=":"),":",(EMP1T!AG24-EMP1T!AG23)/EMP1T!AG23*100)</f>
        <v>-6.3951516247936508</v>
      </c>
      <c r="AH24" s="172">
        <f>IF(OR(EMP1T!AH23=":",EMP1T!AH24=":"),":",(EMP1T!AH24-EMP1T!AH23)/EMP1T!AH23*100)</f>
        <v>-14.834678247809052</v>
      </c>
      <c r="AI24" s="172">
        <f>IF(OR(EMP1T!AI23=":",EMP1T!AI24=":"),":",(EMP1T!AI24-EMP1T!AI23)/EMP1T!AI23*100)</f>
        <v>-2.7407998266812412</v>
      </c>
      <c r="AJ24" s="172">
        <f>IF(OR(EMP1T!AJ23=":",EMP1T!AJ24=":"),":",(EMP1T!AJ24-EMP1T!AJ23)/EMP1T!AJ23*100)</f>
        <v>-3.3603249545010949</v>
      </c>
      <c r="AK24" s="172">
        <f>IF(OR(EMP1T!AK23=":",EMP1T!AK24=":"),":",(EMP1T!AK24-EMP1T!AK23)/EMP1T!AK23*100)</f>
        <v>-0.42846014022331858</v>
      </c>
      <c r="AL24" s="172">
        <f>IF(OR(EMP1T!AL23=":",EMP1T!AL24=":"),":",(EMP1T!AL24-EMP1T!AL23)/EMP1T!AL23*100)</f>
        <v>-4.3928459366175083</v>
      </c>
      <c r="AM24" s="172">
        <f>IF(OR(EMP1T!AM23=":",EMP1T!AM24=":"),":",(EMP1T!AM24-EMP1T!AM23)/EMP1T!AM23*100)</f>
        <v>2.0694474867269559</v>
      </c>
      <c r="AN24" s="172">
        <f>IF(OR(EMP1T!AN23=":",EMP1T!AN24=":"),":",(EMP1T!AN24-EMP1T!AN23)/EMP1T!AN23*100)</f>
        <v>-0.43835564259889986</v>
      </c>
      <c r="AO24" s="172">
        <f>IF(OR(EMP1T!AO23=":",EMP1T!AO24=":"),":",(EMP1T!AO24-EMP1T!AO23)/EMP1T!AO23*100)</f>
        <v>-3.1428010214103317</v>
      </c>
      <c r="AP24" s="172"/>
      <c r="AQ24" s="172">
        <f>IF(OR(EMP1T!AQ23=":",EMP1T!AQ24=":"),":",(EMP1T!AQ24-EMP1T!AQ23)/EMP1T!AQ23*100)</f>
        <v>-20.633003472460505</v>
      </c>
      <c r="AR24" s="172">
        <f>IF(OR(EMP1T!AR23=":",EMP1T!AR24=":"),":",(EMP1T!AR24-EMP1T!AR23)/EMP1T!AR23*100)</f>
        <v>-10.249571281187784</v>
      </c>
      <c r="AS24" s="172">
        <f>IF(OR(EMP1T!AS23=":",EMP1T!AS24=":"),":",(EMP1T!AS24-EMP1T!AS23)/EMP1T!AS23*100)</f>
        <v>-1.6951762355779221</v>
      </c>
    </row>
    <row r="25" spans="1:45" ht="22.5" customHeight="1">
      <c r="A25" s="77">
        <f t="shared" si="0"/>
        <v>1</v>
      </c>
      <c r="B25" s="105">
        <v>2013</v>
      </c>
      <c r="C25" s="172">
        <f>IF(OR(EMP1T!C24=":",EMP1T!C25=":"),":",(EMP1T!C25-EMP1T!C24)/EMP1T!C24*100)</f>
        <v>1.4329785874664573</v>
      </c>
      <c r="D25" s="172">
        <f>IF(OR(EMP1T!D24=":",EMP1T!D25=":"),":",(EMP1T!D25-EMP1T!D24)/EMP1T!D24*100)</f>
        <v>-3.7766830870279149</v>
      </c>
      <c r="E25" s="172">
        <f>IF(OR(EMP1T!E24=":",EMP1T!E25=":"),":",(EMP1T!E25-EMP1T!E24)/EMP1T!E24*100)</f>
        <v>-11.849024392208023</v>
      </c>
      <c r="F25" s="172">
        <f>IF(OR(EMP1T!F24=":",EMP1T!F25=":"),":",(EMP1T!F25-EMP1T!F24)/EMP1T!F24*100)</f>
        <v>-3.8224002670672679</v>
      </c>
      <c r="G25" s="172">
        <f>IF(OR(EMP1T!G24=":",EMP1T!G25=":"),":",(EMP1T!G25-EMP1T!G24)/EMP1T!G24*100)</f>
        <v>-5.5076037813399097</v>
      </c>
      <c r="H25" s="172">
        <f>IF(OR(EMP1T!H24=":",EMP1T!H25=":"),":",(EMP1T!H25-EMP1T!H24)/EMP1T!H24*100)</f>
        <v>-16.396306463688546</v>
      </c>
      <c r="I25" s="172">
        <f>IF(OR(EMP1T!I24=":",EMP1T!I25=":"),":",(EMP1T!I25-EMP1T!I24)/EMP1T!I24*100)</f>
        <v>-5.8202724177912453</v>
      </c>
      <c r="J25" s="172">
        <f>IF(OR(EMP1T!J24=":",EMP1T!J25=":"),":",(EMP1T!J25-EMP1T!J24)/EMP1T!J24*100)</f>
        <v>-1.9181168657911121</v>
      </c>
      <c r="K25" s="172">
        <f>IF(OR(EMP1T!K24=":",EMP1T!K25=":"),":",(EMP1T!K25-EMP1T!K24)/EMP1T!K24*100)</f>
        <v>-1.8950921971305081</v>
      </c>
      <c r="L25" s="172">
        <f>IF(OR(EMP1T!L24=":",EMP1T!L25=":"),":",(EMP1T!L25-EMP1T!L24)/EMP1T!L24*100)</f>
        <v>-4.1485848412893365</v>
      </c>
      <c r="M25" s="172">
        <f>IF(OR(EMP1T!M24=":",EMP1T!M25=":"),":",(EMP1T!M25-EMP1T!M24)/EMP1T!M24*100)</f>
        <v>-2.9860477246055548</v>
      </c>
      <c r="N25" s="172">
        <f>IF(OR(EMP1T!N24=":",EMP1T!N25=":"),":",(EMP1T!N25-EMP1T!N24)/EMP1T!N24*100)</f>
        <v>-3.6101083032490973</v>
      </c>
      <c r="O25" s="172">
        <f>IF(OR(EMP1T!O24=":",EMP1T!O25=":"),":",(EMP1T!O25-EMP1T!O24)/EMP1T!O24*100)</f>
        <v>-3.0845921866178272</v>
      </c>
      <c r="P25" s="172">
        <f>IF(OR(EMP1T!P24=":",EMP1T!P25=":"),":",(EMP1T!P25-EMP1T!P24)/EMP1T!P24*100)</f>
        <v>-5.547630369313679</v>
      </c>
      <c r="Q25" s="172">
        <f>IF(OR(EMP1T!Q24=":",EMP1T!Q25=":"),":",(EMP1T!Q25-EMP1T!Q24)/EMP1T!Q24*100)</f>
        <v>-2.5581742243436754</v>
      </c>
      <c r="R25" s="172">
        <f>IF(OR(EMP1T!R24=":",EMP1T!R25=":"),":",(EMP1T!R25-EMP1T!R24)/EMP1T!R24*100)</f>
        <v>1.2593688362919133</v>
      </c>
      <c r="S25" s="172">
        <f>IF(OR(EMP1T!S24=":",EMP1T!S25=":"),":",(EMP1T!S25-EMP1T!S24)/EMP1T!S24*100)</f>
        <v>-0.89544865065151602</v>
      </c>
      <c r="T25" s="172">
        <f>IF(OR(EMP1T!T24=":",EMP1T!T25=":"),":",(EMP1T!T25-EMP1T!T24)/EMP1T!T24*100)</f>
        <v>-12.420904822502079</v>
      </c>
      <c r="U25" s="172">
        <f>IF(OR(EMP1T!U24=":",EMP1T!U25=":"),":",(EMP1T!U25-EMP1T!U24)/EMP1T!U24*100)</f>
        <v>-4.3696018807175347</v>
      </c>
      <c r="V25" s="172">
        <f>IF(OR(EMP1T!V24=":",EMP1T!V25=":"),":",(EMP1T!V25-EMP1T!V24)/EMP1T!V24*100)</f>
        <v>-9.0277777777777768</v>
      </c>
      <c r="W25" s="172"/>
      <c r="X25" s="172"/>
      <c r="Y25" s="172"/>
      <c r="Z25" s="172"/>
      <c r="AA25" s="172"/>
      <c r="AB25" s="172"/>
      <c r="AC25" s="172">
        <f>IF(OR(EMP1T!AC24=":",EMP1T!AC25=":"),":",(EMP1T!AC25-EMP1T!AC24)/EMP1T!AC24*100)</f>
        <v>-5.2394484455480201</v>
      </c>
      <c r="AD25" s="172"/>
      <c r="AE25" s="172">
        <f>IF(OR(EMP1T!AE24=":",EMP1T!AE25=":"),":",(EMP1T!AE25-EMP1T!AE24)/EMP1T!AE24*100)</f>
        <v>1.4329785874664573</v>
      </c>
      <c r="AF25" s="172">
        <f>IF(OR(EMP1T!AF24=":",EMP1T!AF25=":"),":",(EMP1T!AF25-EMP1T!AF24)/EMP1T!AF24*100)</f>
        <v>-10.90893827782325</v>
      </c>
      <c r="AG25" s="172">
        <f>IF(OR(EMP1T!AG24=":",EMP1T!AG25=":"),":",(EMP1T!AG25-EMP1T!AG24)/EMP1T!AG24*100)</f>
        <v>-11.849024392208023</v>
      </c>
      <c r="AH25" s="172">
        <f>IF(OR(EMP1T!AH24=":",EMP1T!AH25=":"),":",(EMP1T!AH25-EMP1T!AH24)/EMP1T!AH24*100)</f>
        <v>-16.396306463688546</v>
      </c>
      <c r="AI25" s="172">
        <f>IF(OR(EMP1T!AI24=":",EMP1T!AI25=":"),":",(EMP1T!AI25-EMP1T!AI24)/EMP1T!AI24*100)</f>
        <v>-4.0439918269649402</v>
      </c>
      <c r="AJ25" s="172">
        <f>IF(OR(EMP1T!AJ24=":",EMP1T!AJ25=":"),":",(EMP1T!AJ25-EMP1T!AJ24)/EMP1T!AJ24*100)</f>
        <v>-4.1485848412893365</v>
      </c>
      <c r="AK25" s="172">
        <f>IF(OR(EMP1T!AK24=":",EMP1T!AK25=":"),":",(EMP1T!AK25-EMP1T!AK24)/EMP1T!AK24*100)</f>
        <v>-2.9860477246055548</v>
      </c>
      <c r="AL25" s="172">
        <f>IF(OR(EMP1T!AL24=":",EMP1T!AL25=":"),":",(EMP1T!AL25-EMP1T!AL24)/EMP1T!AL24*100)</f>
        <v>-3.6101083032490973</v>
      </c>
      <c r="AM25" s="172">
        <f>IF(OR(EMP1T!AM24=":",EMP1T!AM25=":"),":",(EMP1T!AM25-EMP1T!AM24)/EMP1T!AM24*100)</f>
        <v>-3.7197894844412653</v>
      </c>
      <c r="AN25" s="172">
        <f>IF(OR(EMP1T!AN24=":",EMP1T!AN25=":"),":",(EMP1T!AN25-EMP1T!AN24)/EMP1T!AN24*100)</f>
        <v>-0.98067971689090094</v>
      </c>
      <c r="AO25" s="172">
        <f>IF(OR(EMP1T!AO24=":",EMP1T!AO25=":"),":",(EMP1T!AO25-EMP1T!AO24)/EMP1T!AO24*100)</f>
        <v>-8.3827117248330012</v>
      </c>
      <c r="AP25" s="172"/>
      <c r="AQ25" s="172">
        <f>IF(OR(EMP1T!AQ24=":",EMP1T!AQ25=":"),":",(EMP1T!AQ25-EMP1T!AQ24)/EMP1T!AQ24*100)</f>
        <v>1.1586483588697125</v>
      </c>
      <c r="AR25" s="172">
        <f>IF(OR(EMP1T!AR24=":",EMP1T!AR25=":"),":",(EMP1T!AR25-EMP1T!AR24)/EMP1T!AR24*100)</f>
        <v>-13.52840314941256</v>
      </c>
      <c r="AS25" s="172">
        <f>IF(OR(EMP1T!AS24=":",EMP1T!AS25=":"),":",(EMP1T!AS25-EMP1T!AS24)/EMP1T!AS24*100)</f>
        <v>-3.7353555428302028</v>
      </c>
    </row>
    <row r="26" spans="1:45" ht="22.5" customHeight="1">
      <c r="A26" s="77">
        <f t="shared" si="0"/>
        <v>1</v>
      </c>
      <c r="B26" s="105">
        <v>2014</v>
      </c>
      <c r="C26" s="172">
        <f>IF(OR(EMP1T!C25=":",EMP1T!C26=":"),":",(EMP1T!C26-EMP1T!C25)/EMP1T!C25*100)</f>
        <v>-4.5153511139905831</v>
      </c>
      <c r="D26" s="172">
        <f>IF(OR(EMP1T!D25=":",EMP1T!D26=":"),":",(EMP1T!D26-EMP1T!D25)/EMP1T!D25*100)</f>
        <v>-19.317406143344709</v>
      </c>
      <c r="E26" s="172">
        <f>IF(OR(EMP1T!E25=":",EMP1T!E26=":"),":",(EMP1T!E26-EMP1T!E25)/EMP1T!E25*100)</f>
        <v>-2.9784306742985862</v>
      </c>
      <c r="F26" s="172">
        <f>IF(OR(EMP1T!F25=":",EMP1T!F26=":"),":",(EMP1T!F26-EMP1T!F25)/EMP1T!F25*100)</f>
        <v>-1.5966678236723362</v>
      </c>
      <c r="G26" s="172">
        <f>IF(OR(EMP1T!G25=":",EMP1T!G26=":"),":",(EMP1T!G26-EMP1T!G25)/EMP1T!G25*100)</f>
        <v>-0.67377120487167386</v>
      </c>
      <c r="H26" s="172">
        <f>IF(OR(EMP1T!H25=":",EMP1T!H26=":"),":",(EMP1T!H26-EMP1T!H25)/EMP1T!H25*100)</f>
        <v>-11.227721393034813</v>
      </c>
      <c r="I26" s="172">
        <f>IF(OR(EMP1T!I25=":",EMP1T!I26=":"),":",(EMP1T!I26-EMP1T!I25)/EMP1T!I25*100)</f>
        <v>0.43226898887276427</v>
      </c>
      <c r="J26" s="172">
        <f>IF(OR(EMP1T!J25=":",EMP1T!J26=":"),":",(EMP1T!J26-EMP1T!J25)/EMP1T!J25*100)</f>
        <v>-0.74627614556885824</v>
      </c>
      <c r="K26" s="172">
        <f>IF(OR(EMP1T!K25=":",EMP1T!K26=":"),":",(EMP1T!K26-EMP1T!K25)/EMP1T!K25*100)</f>
        <v>1.4794708029197119</v>
      </c>
      <c r="L26" s="172">
        <f>IF(OR(EMP1T!L25=":",EMP1T!L26=":"),":",(EMP1T!L26-EMP1T!L25)/EMP1T!L25*100)</f>
        <v>-0.428213485912606</v>
      </c>
      <c r="M26" s="172">
        <f>IF(OR(EMP1T!M25=":",EMP1T!M26=":"),":",(EMP1T!M26-EMP1T!M25)/EMP1T!M25*100)</f>
        <v>-2.9238033602150511</v>
      </c>
      <c r="N26" s="172">
        <f>IF(OR(EMP1T!N25=":",EMP1T!N26=":"),":",(EMP1T!N26-EMP1T!N25)/EMP1T!N25*100)</f>
        <v>2.0454545454545392</v>
      </c>
      <c r="O26" s="172">
        <f>IF(OR(EMP1T!O25=":",EMP1T!O26=":"),":",(EMP1T!O26-EMP1T!O25)/EMP1T!O25*100)</f>
        <v>2.7463955360060757</v>
      </c>
      <c r="P26" s="172">
        <f>IF(OR(EMP1T!P25=":",EMP1T!P26=":"),":",(EMP1T!P26-EMP1T!P25)/EMP1T!P25*100)</f>
        <v>2.0299131227365224</v>
      </c>
      <c r="Q26" s="172">
        <f>IF(OR(EMP1T!Q25=":",EMP1T!Q26=":"),":",(EMP1T!Q26-EMP1T!Q25)/EMP1T!Q25*100)</f>
        <v>-2.0832898444838746</v>
      </c>
      <c r="R26" s="172">
        <f>IF(OR(EMP1T!R25=":",EMP1T!R26=":"),":",(EMP1T!R26-EMP1T!R25)/EMP1T!R25*100)</f>
        <v>-0.23861234745853502</v>
      </c>
      <c r="S26" s="172">
        <f>IF(OR(EMP1T!S25=":",EMP1T!S26=":"),":",(EMP1T!S26-EMP1T!S25)/EMP1T!S25*100)</f>
        <v>0.73454636091725456</v>
      </c>
      <c r="T26" s="172">
        <f>IF(OR(EMP1T!T25=":",EMP1T!T26=":"),":",(EMP1T!T26-EMP1T!T25)/EMP1T!T25*100)</f>
        <v>1.5559030784030847</v>
      </c>
      <c r="U26" s="172">
        <f>IF(OR(EMP1T!U25=":",EMP1T!U26=":"),":",(EMP1T!U26-EMP1T!U25)/EMP1T!U25*100)</f>
        <v>1.16256947413425</v>
      </c>
      <c r="V26" s="172">
        <f>IF(OR(EMP1T!V25=":",EMP1T!V26=":"),":",(EMP1T!V26-EMP1T!V25)/EMP1T!V25*100)</f>
        <v>-10.894220283533262</v>
      </c>
      <c r="W26" s="172"/>
      <c r="X26" s="172"/>
      <c r="Y26" s="172"/>
      <c r="Z26" s="172"/>
      <c r="AA26" s="172"/>
      <c r="AB26" s="172"/>
      <c r="AC26" s="172">
        <f>IF(OR(EMP1T!AC25=":",EMP1T!AC26=":"),":",(EMP1T!AC26-EMP1T!AC25)/EMP1T!AC25*100)</f>
        <v>-1.8715549545192247</v>
      </c>
      <c r="AD26" s="172"/>
      <c r="AE26" s="172">
        <f>IF(OR(EMP1T!AE25=":",EMP1T!AE26=":"),":",(EMP1T!AE26-EMP1T!AE25)/EMP1T!AE25*100)</f>
        <v>-4.5153511139905831</v>
      </c>
      <c r="AF26" s="172">
        <f>IF(OR(EMP1T!AF25=":",EMP1T!AF26=":"),":",(EMP1T!AF26-EMP1T!AF25)/EMP1T!AF25*100)</f>
        <v>-3.1254066552189221</v>
      </c>
      <c r="AG26" s="172">
        <f>IF(OR(EMP1T!AG25=":",EMP1T!AG26=":"),":",(EMP1T!AG26-EMP1T!AG25)/EMP1T!AG25*100)</f>
        <v>-2.9784306742985862</v>
      </c>
      <c r="AH26" s="172">
        <f>IF(OR(EMP1T!AH25=":",EMP1T!AH26=":"),":",(EMP1T!AH26-EMP1T!AH25)/EMP1T!AH25*100)</f>
        <v>-11.227721393034813</v>
      </c>
      <c r="AI26" s="172">
        <f>IF(OR(EMP1T!AI25=":",EMP1T!AI26=":"),":",(EMP1T!AI26-EMP1T!AI25)/EMP1T!AI25*100)</f>
        <v>0.60679857929424952</v>
      </c>
      <c r="AJ26" s="172">
        <f>IF(OR(EMP1T!AJ25=":",EMP1T!AJ26=":"),":",(EMP1T!AJ26-EMP1T!AJ25)/EMP1T!AJ25*100)</f>
        <v>-0.428213485912606</v>
      </c>
      <c r="AK26" s="172">
        <f>IF(OR(EMP1T!AK25=":",EMP1T!AK26=":"),":",(EMP1T!AK26-EMP1T!AK25)/EMP1T!AK25*100)</f>
        <v>-2.9238033602150511</v>
      </c>
      <c r="AL26" s="172">
        <f>IF(OR(EMP1T!AL25=":",EMP1T!AL26=":"),":",(EMP1T!AL26-EMP1T!AL25)/EMP1T!AL25*100)</f>
        <v>2.0454545454545392</v>
      </c>
      <c r="AM26" s="172">
        <f>IF(OR(EMP1T!AM25=":",EMP1T!AM26=":"),":",(EMP1T!AM26-EMP1T!AM25)/EMP1T!AM25*100)</f>
        <v>2.5651284893288762</v>
      </c>
      <c r="AN26" s="172">
        <f>IF(OR(EMP1T!AN25=":",EMP1T!AN26=":"),":",(EMP1T!AN26-EMP1T!AN25)/EMP1T!AN25*100)</f>
        <v>-0.89105684774488747</v>
      </c>
      <c r="AO26" s="172">
        <f>IF(OR(EMP1T!AO25=":",EMP1T!AO26=":"),":",(EMP1T!AO26-EMP1T!AO25)/EMP1T!AO25*100)</f>
        <v>-6.2008571367243768</v>
      </c>
      <c r="AP26" s="172"/>
      <c r="AQ26" s="172">
        <f>IF(OR(EMP1T!AQ25=":",EMP1T!AQ26=":"),":",(EMP1T!AQ26-EMP1T!AQ25)/EMP1T!AQ25*100)</f>
        <v>-5.2567696936542792</v>
      </c>
      <c r="AR26" s="172">
        <f>IF(OR(EMP1T!AR25=":",EMP1T!AR26=":"),":",(EMP1T!AR26-EMP1T!AR25)/EMP1T!AR25*100)</f>
        <v>-6.5347515094592108</v>
      </c>
      <c r="AS26" s="172">
        <f>IF(OR(EMP1T!AS25=":",EMP1T!AS26=":"),":",(EMP1T!AS26-EMP1T!AS25)/EMP1T!AS25*100)</f>
        <v>-0.78078760594841889</v>
      </c>
    </row>
    <row r="27" spans="1:45" ht="22.5" customHeight="1">
      <c r="A27" s="77">
        <f t="shared" si="0"/>
        <v>0</v>
      </c>
      <c r="B27" s="105">
        <v>2015</v>
      </c>
      <c r="C27" s="172" t="str">
        <f>IF(OR(EMP1T!C26=":",EMP1T!C27=":"),":",(EMP1T!C27-EMP1T!C26)/EMP1T!C26*100)</f>
        <v>:</v>
      </c>
      <c r="D27" s="172" t="str">
        <f>IF(OR(EMP1T!D26=":",EMP1T!D27=":"),":",(EMP1T!D27-EMP1T!D26)/EMP1T!D26*100)</f>
        <v>:</v>
      </c>
      <c r="E27" s="172" t="str">
        <f>IF(OR(EMP1T!E26=":",EMP1T!E27=":"),":",(EMP1T!E27-EMP1T!E26)/EMP1T!E26*100)</f>
        <v>:</v>
      </c>
      <c r="F27" s="172" t="str">
        <f>IF(OR(EMP1T!F26=":",EMP1T!F27=":"),":",(EMP1T!F27-EMP1T!F26)/EMP1T!F26*100)</f>
        <v>:</v>
      </c>
      <c r="G27" s="172" t="str">
        <f>IF(OR(EMP1T!G26=":",EMP1T!G27=":"),":",(EMP1T!G27-EMP1T!G26)/EMP1T!G26*100)</f>
        <v>:</v>
      </c>
      <c r="H27" s="172" t="str">
        <f>IF(OR(EMP1T!H26=":",EMP1T!H27=":"),":",(EMP1T!H27-EMP1T!H26)/EMP1T!H26*100)</f>
        <v>:</v>
      </c>
      <c r="I27" s="172" t="str">
        <f>IF(OR(EMP1T!I26=":",EMP1T!I27=":"),":",(EMP1T!I27-EMP1T!I26)/EMP1T!I26*100)</f>
        <v>:</v>
      </c>
      <c r="J27" s="172" t="str">
        <f>IF(OR(EMP1T!J26=":",EMP1T!J27=":"),":",(EMP1T!J27-EMP1T!J26)/EMP1T!J26*100)</f>
        <v>:</v>
      </c>
      <c r="K27" s="172" t="str">
        <f>IF(OR(EMP1T!K26=":",EMP1T!K27=":"),":",(EMP1T!K27-EMP1T!K26)/EMP1T!K26*100)</f>
        <v>:</v>
      </c>
      <c r="L27" s="172" t="str">
        <f>IF(OR(EMP1T!L26=":",EMP1T!L27=":"),":",(EMP1T!L27-EMP1T!L26)/EMP1T!L26*100)</f>
        <v>:</v>
      </c>
      <c r="M27" s="172" t="str">
        <f>IF(OR(EMP1T!M26=":",EMP1T!M27=":"),":",(EMP1T!M27-EMP1T!M26)/EMP1T!M26*100)</f>
        <v>:</v>
      </c>
      <c r="N27" s="172" t="str">
        <f>IF(OR(EMP1T!N26=":",EMP1T!N27=":"),":",(EMP1T!N27-EMP1T!N26)/EMP1T!N26*100)</f>
        <v>:</v>
      </c>
      <c r="O27" s="172" t="str">
        <f>IF(OR(EMP1T!O26=":",EMP1T!O27=":"),":",(EMP1T!O27-EMP1T!O26)/EMP1T!O26*100)</f>
        <v>:</v>
      </c>
      <c r="P27" s="172" t="str">
        <f>IF(OR(EMP1T!P26=":",EMP1T!P27=":"),":",(EMP1T!P27-EMP1T!P26)/EMP1T!P26*100)</f>
        <v>:</v>
      </c>
      <c r="Q27" s="172" t="str">
        <f>IF(OR(EMP1T!Q26=":",EMP1T!Q27=":"),":",(EMP1T!Q27-EMP1T!Q26)/EMP1T!Q26*100)</f>
        <v>:</v>
      </c>
      <c r="R27" s="172" t="str">
        <f>IF(OR(EMP1T!R26=":",EMP1T!R27=":"),":",(EMP1T!R27-EMP1T!R26)/EMP1T!R26*100)</f>
        <v>:</v>
      </c>
      <c r="S27" s="172" t="str">
        <f>IF(OR(EMP1T!S26=":",EMP1T!S27=":"),":",(EMP1T!S27-EMP1T!S26)/EMP1T!S26*100)</f>
        <v>:</v>
      </c>
      <c r="T27" s="172" t="str">
        <f>IF(OR(EMP1T!T26=":",EMP1T!T27=":"),":",(EMP1T!T27-EMP1T!T26)/EMP1T!T26*100)</f>
        <v>:</v>
      </c>
      <c r="U27" s="172" t="str">
        <f>IF(OR(EMP1T!U26=":",EMP1T!U27=":"),":",(EMP1T!U27-EMP1T!U26)/EMP1T!U26*100)</f>
        <v>:</v>
      </c>
      <c r="V27" s="172" t="str">
        <f>IF(OR(EMP1T!V26=":",EMP1T!V27=":"),":",(EMP1T!V27-EMP1T!V26)/EMP1T!V26*100)</f>
        <v>:</v>
      </c>
      <c r="W27" s="172"/>
      <c r="X27" s="172"/>
      <c r="Y27" s="172"/>
      <c r="Z27" s="172"/>
      <c r="AA27" s="172"/>
      <c r="AB27" s="172"/>
      <c r="AC27" s="172" t="str">
        <f>IF(OR(EMP1T!AC26=":",EMP1T!AC27=":"),":",(EMP1T!AC27-EMP1T!AC26)/EMP1T!AC26*100)</f>
        <v>:</v>
      </c>
      <c r="AD27" s="172"/>
      <c r="AE27" s="172" t="str">
        <f>IF(OR(EMP1T!AE26=":",EMP1T!AE27=":"),":",(EMP1T!AE27-EMP1T!AE26)/EMP1T!AE26*100)</f>
        <v>:</v>
      </c>
      <c r="AF27" s="172" t="str">
        <f>IF(OR(EMP1T!AF26=":",EMP1T!AF27=":"),":",(EMP1T!AF27-EMP1T!AF26)/EMP1T!AF26*100)</f>
        <v>:</v>
      </c>
      <c r="AG27" s="172" t="str">
        <f>IF(OR(EMP1T!AG26=":",EMP1T!AG27=":"),":",(EMP1T!AG27-EMP1T!AG26)/EMP1T!AG26*100)</f>
        <v>:</v>
      </c>
      <c r="AH27" s="172" t="str">
        <f>IF(OR(EMP1T!AH26=":",EMP1T!AH27=":"),":",(EMP1T!AH27-EMP1T!AH26)/EMP1T!AH26*100)</f>
        <v>:</v>
      </c>
      <c r="AI27" s="172" t="str">
        <f>IF(OR(EMP1T!AI26=":",EMP1T!AI27=":"),":",(EMP1T!AI27-EMP1T!AI26)/EMP1T!AI26*100)</f>
        <v>:</v>
      </c>
      <c r="AJ27" s="172" t="str">
        <f>IF(OR(EMP1T!AJ26=":",EMP1T!AJ27=":"),":",(EMP1T!AJ27-EMP1T!AJ26)/EMP1T!AJ26*100)</f>
        <v>:</v>
      </c>
      <c r="AK27" s="172" t="str">
        <f>IF(OR(EMP1T!AK26=":",EMP1T!AK27=":"),":",(EMP1T!AK27-EMP1T!AK26)/EMP1T!AK26*100)</f>
        <v>:</v>
      </c>
      <c r="AL27" s="172" t="str">
        <f>IF(OR(EMP1T!AL26=":",EMP1T!AL27=":"),":",(EMP1T!AL27-EMP1T!AL26)/EMP1T!AL26*100)</f>
        <v>:</v>
      </c>
      <c r="AM27" s="172" t="str">
        <f>IF(OR(EMP1T!AM26=":",EMP1T!AM27=":"),":",(EMP1T!AM27-EMP1T!AM26)/EMP1T!AM26*100)</f>
        <v>:</v>
      </c>
      <c r="AN27" s="172" t="str">
        <f>IF(OR(EMP1T!AN26=":",EMP1T!AN27=":"),":",(EMP1T!AN27-EMP1T!AN26)/EMP1T!AN26*100)</f>
        <v>:</v>
      </c>
      <c r="AO27" s="172" t="str">
        <f>IF(OR(EMP1T!AO26=":",EMP1T!AO27=":"),":",(EMP1T!AO27-EMP1T!AO26)/EMP1T!AO26*100)</f>
        <v>:</v>
      </c>
      <c r="AP27" s="172"/>
      <c r="AQ27" s="172" t="str">
        <f>IF(OR(EMP1T!AQ26=":",EMP1T!AQ27=":"),":",(EMP1T!AQ27-EMP1T!AQ26)/EMP1T!AQ26*100)</f>
        <v>:</v>
      </c>
      <c r="AR27" s="172" t="str">
        <f>IF(OR(EMP1T!AR26=":",EMP1T!AR27=":"),":",(EMP1T!AR27-EMP1T!AR26)/EMP1T!AR26*100)</f>
        <v>:</v>
      </c>
      <c r="AS27" s="172" t="str">
        <f>IF(OR(EMP1T!AS26=":",EMP1T!AS27=":"),":",(EMP1T!AS27-EMP1T!AS26)/EMP1T!AS26*100)</f>
        <v>:</v>
      </c>
    </row>
    <row r="28" spans="1:45" ht="12.75" customHeight="1">
      <c r="A28" s="77">
        <f>SUM(A7:A27)</f>
        <v>20</v>
      </c>
      <c r="B28" s="34"/>
      <c r="C28" s="173"/>
      <c r="D28" s="173"/>
      <c r="E28" s="173"/>
      <c r="F28" s="173"/>
      <c r="G28" s="173"/>
      <c r="H28" s="173"/>
      <c r="I28" s="173"/>
      <c r="J28" s="173"/>
      <c r="K28" s="173"/>
      <c r="L28" s="173"/>
      <c r="M28" s="173"/>
      <c r="N28" s="173"/>
      <c r="O28" s="173"/>
      <c r="P28" s="173"/>
      <c r="Q28" s="173"/>
      <c r="R28" s="173"/>
      <c r="S28" s="173"/>
      <c r="T28" s="173"/>
      <c r="U28" s="173"/>
      <c r="V28" s="173"/>
      <c r="W28" s="173"/>
      <c r="X28" s="196"/>
      <c r="Y28" s="173"/>
      <c r="Z28" s="173"/>
      <c r="AA28" s="173"/>
      <c r="AB28" s="173"/>
      <c r="AC28" s="196"/>
      <c r="AD28" s="173"/>
      <c r="AE28" s="173"/>
      <c r="AF28" s="173"/>
      <c r="AG28" s="173"/>
      <c r="AH28" s="173"/>
      <c r="AI28" s="173"/>
      <c r="AJ28" s="173"/>
      <c r="AK28" s="173"/>
      <c r="AL28" s="173"/>
      <c r="AM28" s="173"/>
      <c r="AN28" s="173"/>
      <c r="AO28" s="173"/>
    </row>
    <row r="29" spans="1:45" s="174" customFormat="1" ht="22.5" customHeight="1">
      <c r="B29" s="34" t="str">
        <f>INDEX($B$7:$B$27,$A$28-4)&amp;"-"&amp;INDEX($B$7:$B$27,$A$28)</f>
        <v>2010-2014</v>
      </c>
      <c r="C29" s="175">
        <f>AVERAGE(INDEX(C$7:C$27,$A$28-4),INDEX(C$7:C$27,$A$28-3),INDEX(C$7:C$27,$A$28-2),INDEX(C$7:C$27,$A$28-1),INDEX(C$7:C$27,$A$28))</f>
        <v>-6.2943936838317018</v>
      </c>
      <c r="D29" s="175">
        <f t="shared" ref="D29:AS29" si="1">AVERAGE(INDEX(D$7:D$27,$A$28-4),INDEX(D$7:D$27,$A$28-3),INDEX(D$7:D$27,$A$28-2),INDEX(D$7:D$27,$A$28-1),INDEX(D$7:D$27,$A$28))</f>
        <v>-1.7727939367543626</v>
      </c>
      <c r="E29" s="175">
        <f t="shared" si="1"/>
        <v>-5.6895846776309966</v>
      </c>
      <c r="F29" s="175">
        <f t="shared" si="1"/>
        <v>-1.0381581954186248</v>
      </c>
      <c r="G29" s="175">
        <f t="shared" si="1"/>
        <v>-0.32936386736465301</v>
      </c>
      <c r="H29" s="175">
        <f t="shared" si="1"/>
        <v>-10.623954099350172</v>
      </c>
      <c r="I29" s="175">
        <f t="shared" si="1"/>
        <v>-2.0301269040074552</v>
      </c>
      <c r="J29" s="175">
        <f t="shared" si="1"/>
        <v>-1.5390722024331269</v>
      </c>
      <c r="K29" s="175">
        <f t="shared" si="1"/>
        <v>0.44439694565063609</v>
      </c>
      <c r="L29" s="175">
        <f t="shared" si="1"/>
        <v>-1.0734863394597474</v>
      </c>
      <c r="M29" s="175">
        <f t="shared" si="1"/>
        <v>-0.45363949694664435</v>
      </c>
      <c r="N29" s="175">
        <f t="shared" si="1"/>
        <v>-2.8278562237582996</v>
      </c>
      <c r="O29" s="175">
        <f t="shared" si="1"/>
        <v>2.4363278762244298</v>
      </c>
      <c r="P29" s="175">
        <f t="shared" si="1"/>
        <v>-1.0906270632446986</v>
      </c>
      <c r="Q29" s="175">
        <f t="shared" si="1"/>
        <v>-1.0673687139312047</v>
      </c>
      <c r="R29" s="175">
        <f t="shared" si="1"/>
        <v>1.5631942660200249</v>
      </c>
      <c r="S29" s="175">
        <f t="shared" si="1"/>
        <v>0.88318905789717606</v>
      </c>
      <c r="T29" s="175">
        <f t="shared" si="1"/>
        <v>-1.449395165833423</v>
      </c>
      <c r="U29" s="175">
        <f t="shared" si="1"/>
        <v>-1.4983518497409651</v>
      </c>
      <c r="V29" s="175">
        <f t="shared" si="1"/>
        <v>-1.696317668685539</v>
      </c>
      <c r="W29" s="175"/>
      <c r="X29" s="195"/>
      <c r="Y29" s="175"/>
      <c r="Z29" s="175"/>
      <c r="AA29" s="175"/>
      <c r="AB29" s="175"/>
      <c r="AC29" s="195">
        <f t="shared" si="1"/>
        <v>-2.1994149830134058</v>
      </c>
      <c r="AD29" s="175"/>
      <c r="AE29" s="175">
        <f t="shared" si="1"/>
        <v>-6.2943936838317018</v>
      </c>
      <c r="AF29" s="175">
        <f t="shared" si="1"/>
        <v>-5.102517693824618</v>
      </c>
      <c r="AG29" s="175">
        <f t="shared" si="1"/>
        <v>-5.6895846776309966</v>
      </c>
      <c r="AH29" s="175">
        <f t="shared" si="1"/>
        <v>-10.623954099350172</v>
      </c>
      <c r="AI29" s="175">
        <f t="shared" si="1"/>
        <v>-1.1987651911444452</v>
      </c>
      <c r="AJ29" s="175">
        <f t="shared" si="1"/>
        <v>-1.0734863394597474</v>
      </c>
      <c r="AK29" s="175">
        <f t="shared" si="1"/>
        <v>-0.45363949694664435</v>
      </c>
      <c r="AL29" s="175">
        <f t="shared" si="1"/>
        <v>-2.8278562237582996</v>
      </c>
      <c r="AM29" s="175">
        <f t="shared" si="1"/>
        <v>1.4720476257639159</v>
      </c>
      <c r="AN29" s="175">
        <f t="shared" si="1"/>
        <v>0.17292319459303312</v>
      </c>
      <c r="AO29" s="175">
        <f t="shared" si="1"/>
        <v>-1.6770327904286961</v>
      </c>
      <c r="AP29" s="175"/>
      <c r="AQ29" s="175">
        <f t="shared" si="1"/>
        <v>-6.1701856895481555</v>
      </c>
      <c r="AR29" s="175">
        <f t="shared" si="1"/>
        <v>-7.7308678839423566</v>
      </c>
      <c r="AS29" s="175">
        <f t="shared" si="1"/>
        <v>-0.65600763005160156</v>
      </c>
    </row>
    <row r="30" spans="1:45" s="174" customFormat="1" ht="22.5" customHeight="1">
      <c r="B30" s="34" t="str">
        <f>INDEX($B$7:$B$27,1)+1&amp;"-"&amp;INDEX($B$7:$B$27,$A$28)</f>
        <v>1996-2014</v>
      </c>
      <c r="C30" s="177">
        <f>AVERAGE(C7:C27)</f>
        <v>-2.3330883564328295</v>
      </c>
      <c r="D30" s="177">
        <f t="shared" ref="D30:AO30" si="2">AVERAGE(D7:D27)</f>
        <v>-0.64574387818381873</v>
      </c>
      <c r="E30" s="177">
        <f t="shared" si="2"/>
        <v>-2.4922267146911716</v>
      </c>
      <c r="F30" s="177">
        <f t="shared" si="2"/>
        <v>1.4644220988239187</v>
      </c>
      <c r="G30" s="177">
        <f t="shared" si="2"/>
        <v>2.352818958428998</v>
      </c>
      <c r="H30" s="177">
        <f t="shared" si="2"/>
        <v>-1.1025876254221416</v>
      </c>
      <c r="I30" s="177">
        <f t="shared" si="2"/>
        <v>1.1931427964313148</v>
      </c>
      <c r="J30" s="177">
        <f t="shared" si="2"/>
        <v>0.84179542086395853</v>
      </c>
      <c r="K30" s="177">
        <f t="shared" si="2"/>
        <v>1.0081300786501555</v>
      </c>
      <c r="L30" s="177">
        <f t="shared" si="2"/>
        <v>2.9537397402364491</v>
      </c>
      <c r="M30" s="177">
        <f t="shared" si="2"/>
        <v>1.9036463779337369</v>
      </c>
      <c r="N30" s="177">
        <f t="shared" si="2"/>
        <v>3.0697813438613824</v>
      </c>
      <c r="O30" s="177">
        <f t="shared" si="2"/>
        <v>3.7464973917559226</v>
      </c>
      <c r="P30" s="177">
        <f t="shared" si="2"/>
        <v>1.212155069385124</v>
      </c>
      <c r="Q30" s="177">
        <f t="shared" si="2"/>
        <v>1.5407996167481257</v>
      </c>
      <c r="R30" s="177">
        <f t="shared" si="2"/>
        <v>2.8902815993505833</v>
      </c>
      <c r="S30" s="177">
        <f t="shared" si="2"/>
        <v>2.3553195131107767</v>
      </c>
      <c r="T30" s="177">
        <f t="shared" si="2"/>
        <v>1.0716288477771563</v>
      </c>
      <c r="U30" s="177">
        <f t="shared" si="2"/>
        <v>1.0440598866836359</v>
      </c>
      <c r="V30" s="177">
        <f t="shared" si="2"/>
        <v>9.3509590254028065</v>
      </c>
      <c r="W30" s="177"/>
      <c r="X30" s="197"/>
      <c r="Y30" s="177"/>
      <c r="Z30" s="177"/>
      <c r="AA30" s="177"/>
      <c r="AB30" s="177"/>
      <c r="AC30" s="197">
        <f t="shared" si="2"/>
        <v>0.91598258830060075</v>
      </c>
      <c r="AD30" s="177"/>
      <c r="AE30" s="177">
        <f t="shared" si="2"/>
        <v>-2.3330883564328295</v>
      </c>
      <c r="AF30" s="177">
        <f t="shared" si="2"/>
        <v>-2.1041889684885304</v>
      </c>
      <c r="AG30" s="177">
        <f t="shared" si="2"/>
        <v>-2.4922267146911716</v>
      </c>
      <c r="AH30" s="177">
        <f t="shared" si="2"/>
        <v>-1.1025876254221416</v>
      </c>
      <c r="AI30" s="177">
        <f t="shared" si="2"/>
        <v>1.0731398449826295</v>
      </c>
      <c r="AJ30" s="177">
        <f t="shared" si="2"/>
        <v>2.9537397402364491</v>
      </c>
      <c r="AK30" s="177">
        <f t="shared" si="2"/>
        <v>1.9036463779337369</v>
      </c>
      <c r="AL30" s="177">
        <f t="shared" si="2"/>
        <v>3.0697813438613824</v>
      </c>
      <c r="AM30" s="177">
        <f t="shared" si="2"/>
        <v>2.9771252135801656</v>
      </c>
      <c r="AN30" s="177">
        <f t="shared" si="2"/>
        <v>2.1196693811808323</v>
      </c>
      <c r="AO30" s="177">
        <f t="shared" si="2"/>
        <v>4.3076149709089187</v>
      </c>
      <c r="AP30" s="177"/>
      <c r="AQ30" s="177">
        <f t="shared" ref="AQ30:AS30" si="3">AVERAGE(AQ7:AQ27)</f>
        <v>-2.2885359684291617</v>
      </c>
      <c r="AR30" s="177">
        <f t="shared" si="3"/>
        <v>-1.7292116525167469</v>
      </c>
      <c r="AS30" s="177">
        <f t="shared" si="3"/>
        <v>1.9236717617106196</v>
      </c>
    </row>
    <row r="31" spans="1:45" ht="22.5" customHeight="1">
      <c r="B31" s="34" t="str">
        <f>INDEX($B$7:$B$27,1)+1&amp;"-2008"</f>
        <v>1996-2008</v>
      </c>
      <c r="C31" s="177">
        <f ca="1">AVERAGE(OFFSET(C$7,0,0,14,1))</f>
        <v>-1.8029256622267589</v>
      </c>
      <c r="D31" s="177">
        <f t="shared" ref="D31:AS31" ca="1" si="4">AVERAGE(OFFSET(D$7,0,0,14,1))</f>
        <v>-0.56347656630550957</v>
      </c>
      <c r="E31" s="177">
        <f t="shared" ca="1" si="4"/>
        <v>-1.2901249600444764</v>
      </c>
      <c r="F31" s="177">
        <f t="shared" ca="1" si="4"/>
        <v>1.8584819538617017</v>
      </c>
      <c r="G31" s="177">
        <f t="shared" ca="1" si="4"/>
        <v>3.4818021851078829</v>
      </c>
      <c r="H31" s="177">
        <f t="shared" ca="1" si="4"/>
        <v>2.838030886363152</v>
      </c>
      <c r="I31" s="177">
        <f t="shared" ca="1" si="4"/>
        <v>2.7488015544328377</v>
      </c>
      <c r="J31" s="177">
        <f t="shared" ca="1" si="4"/>
        <v>2.2381222926579456</v>
      </c>
      <c r="K31" s="177">
        <f t="shared" ca="1" si="4"/>
        <v>1.7179122465829506</v>
      </c>
      <c r="L31" s="177">
        <f t="shared" ca="1" si="4"/>
        <v>4.6687796739092731</v>
      </c>
      <c r="M31" s="177">
        <f t="shared" ca="1" si="4"/>
        <v>2.8641267920090141</v>
      </c>
      <c r="N31" s="177">
        <f t="shared" ca="1" si="4"/>
        <v>5.7049139153110291</v>
      </c>
      <c r="O31" s="177">
        <f t="shared" ca="1" si="4"/>
        <v>4.4336571093862007</v>
      </c>
      <c r="P31" s="177">
        <f t="shared" ca="1" si="4"/>
        <v>2.3430758502704019</v>
      </c>
      <c r="Q31" s="177">
        <f t="shared" ca="1" si="4"/>
        <v>2.5858210151888681</v>
      </c>
      <c r="R31" s="177">
        <f t="shared" ca="1" si="4"/>
        <v>3.1928908745825897</v>
      </c>
      <c r="S31" s="177">
        <f t="shared" ca="1" si="4"/>
        <v>2.9325625918536549</v>
      </c>
      <c r="T31" s="177">
        <f t="shared" ca="1" si="4"/>
        <v>2.3752215335375593</v>
      </c>
      <c r="U31" s="177">
        <f t="shared" ca="1" si="4"/>
        <v>2.3573383896660531</v>
      </c>
      <c r="V31" s="177">
        <f t="shared" ca="1" si="4"/>
        <v>13.309600755852385</v>
      </c>
      <c r="W31" s="177"/>
      <c r="X31" s="177" t="e">
        <f t="shared" ca="1" si="4"/>
        <v>#DIV/0!</v>
      </c>
      <c r="Y31" s="177"/>
      <c r="Z31" s="177" t="e">
        <f t="shared" ca="1" si="4"/>
        <v>#DIV/0!</v>
      </c>
      <c r="AA31" s="177"/>
      <c r="AB31" s="177" t="e">
        <f t="shared" ca="1" si="4"/>
        <v>#DIV/0!</v>
      </c>
      <c r="AC31" s="177">
        <f t="shared" ca="1" si="4"/>
        <v>2.2176921992947709</v>
      </c>
      <c r="AD31" s="177"/>
      <c r="AE31" s="177">
        <f t="shared" ca="1" si="4"/>
        <v>-1.8029256622267589</v>
      </c>
      <c r="AF31" s="177">
        <f t="shared" ca="1" si="4"/>
        <v>-0.99853838943064532</v>
      </c>
      <c r="AG31" s="177">
        <f t="shared" ca="1" si="4"/>
        <v>-1.2901249600444764</v>
      </c>
      <c r="AH31" s="177">
        <f t="shared" ca="1" si="4"/>
        <v>2.838030886363152</v>
      </c>
      <c r="AI31" s="177">
        <f t="shared" ca="1" si="4"/>
        <v>2.3392738960071111</v>
      </c>
      <c r="AJ31" s="177">
        <f t="shared" ca="1" si="4"/>
        <v>4.6687796739092731</v>
      </c>
      <c r="AK31" s="177">
        <f t="shared" ca="1" si="4"/>
        <v>2.8641267920090141</v>
      </c>
      <c r="AL31" s="177">
        <f t="shared" ca="1" si="4"/>
        <v>5.7049139153110291</v>
      </c>
      <c r="AM31" s="177">
        <f t="shared" ca="1" si="4"/>
        <v>3.7553267224475997</v>
      </c>
      <c r="AN31" s="177">
        <f t="shared" ca="1" si="4"/>
        <v>2.8290741587637811</v>
      </c>
      <c r="AO31" s="177">
        <f t="shared" ca="1" si="4"/>
        <v>6.4975723663517773</v>
      </c>
      <c r="AP31" s="177"/>
      <c r="AQ31" s="177">
        <f t="shared" ca="1" si="4"/>
        <v>-1.7669871979483542</v>
      </c>
      <c r="AR31" s="177">
        <f t="shared" ca="1" si="4"/>
        <v>0.68998258274924751</v>
      </c>
      <c r="AS31" s="177">
        <f t="shared" ca="1" si="4"/>
        <v>3.0879321590483397</v>
      </c>
    </row>
    <row r="32" spans="1:45" ht="22.5" customHeight="1">
      <c r="B32" s="34" t="str">
        <f>"2009-"&amp;INDEX($B$7:$B$27,$A$28)</f>
        <v>2009-2014</v>
      </c>
      <c r="C32" s="177">
        <f ca="1">AVERAGE(OFFSET(C$21,0,0,$A$28-SUM($A$7:$A$20),1))</f>
        <v>-3.4817741938793163</v>
      </c>
      <c r="D32" s="177">
        <f t="shared" ref="D32:AS32" ca="1" si="5">AVERAGE(OFFSET(D$21,0,0,$A$28-SUM($A$7:$A$20),1))</f>
        <v>-0.82398972058682196</v>
      </c>
      <c r="E32" s="177">
        <f t="shared" ca="1" si="5"/>
        <v>-5.0967805164256781</v>
      </c>
      <c r="F32" s="177">
        <f t="shared" ca="1" si="5"/>
        <v>0.61062574624205535</v>
      </c>
      <c r="G32" s="177">
        <f t="shared" ca="1" si="5"/>
        <v>-9.3311366041918198E-2</v>
      </c>
      <c r="H32" s="177">
        <f t="shared" ca="1" si="5"/>
        <v>-9.6405944009569442</v>
      </c>
      <c r="I32" s="177">
        <f t="shared" ca="1" si="5"/>
        <v>-2.1774511792386515</v>
      </c>
      <c r="J32" s="177">
        <f t="shared" ca="1" si="5"/>
        <v>-2.1835794680230132</v>
      </c>
      <c r="K32" s="177">
        <f t="shared" ca="1" si="5"/>
        <v>-0.52973128520423385</v>
      </c>
      <c r="L32" s="177">
        <f t="shared" ca="1" si="5"/>
        <v>-0.76218011605467095</v>
      </c>
      <c r="M32" s="177">
        <f t="shared" ca="1" si="5"/>
        <v>-0.17739451922936275</v>
      </c>
      <c r="N32" s="177">
        <f t="shared" ca="1" si="5"/>
        <v>-2.639672560946186</v>
      </c>
      <c r="O32" s="177">
        <f t="shared" ca="1" si="5"/>
        <v>2.2576513368903197</v>
      </c>
      <c r="P32" s="177">
        <f t="shared" ca="1" si="5"/>
        <v>-1.2381732891996451</v>
      </c>
      <c r="Q32" s="177">
        <f t="shared" ca="1" si="5"/>
        <v>-0.72341341320681696</v>
      </c>
      <c r="R32" s="177">
        <f t="shared" ca="1" si="5"/>
        <v>2.2346281696812351</v>
      </c>
      <c r="S32" s="177">
        <f t="shared" ca="1" si="5"/>
        <v>1.1046261758345415</v>
      </c>
      <c r="T32" s="177">
        <f t="shared" ca="1" si="5"/>
        <v>-1.7528219713703823</v>
      </c>
      <c r="U32" s="177">
        <f t="shared" ca="1" si="5"/>
        <v>-1.8013768697782675</v>
      </c>
      <c r="V32" s="177">
        <f t="shared" ca="1" si="5"/>
        <v>0.77390194276205049</v>
      </c>
      <c r="W32" s="177"/>
      <c r="X32" s="177" t="e">
        <f t="shared" ca="1" si="5"/>
        <v>#DIV/0!</v>
      </c>
      <c r="Y32" s="177"/>
      <c r="Z32" s="177" t="e">
        <f t="shared" ca="1" si="5"/>
        <v>#DIV/0!</v>
      </c>
      <c r="AA32" s="177"/>
      <c r="AB32" s="177" t="e">
        <f t="shared" ca="1" si="5"/>
        <v>#DIV/0!</v>
      </c>
      <c r="AC32" s="177">
        <f t="shared" ca="1" si="5"/>
        <v>-1.9043882355201012</v>
      </c>
      <c r="AD32" s="177"/>
      <c r="AE32" s="177">
        <f t="shared" ca="1" si="5"/>
        <v>-3.4817741938793163</v>
      </c>
      <c r="AF32" s="177">
        <f t="shared" ca="1" si="5"/>
        <v>-4.4997652231139487</v>
      </c>
      <c r="AG32" s="177">
        <f t="shared" ca="1" si="5"/>
        <v>-5.0967805164256781</v>
      </c>
      <c r="AH32" s="177">
        <f t="shared" ca="1" si="5"/>
        <v>-9.6405944009569442</v>
      </c>
      <c r="AI32" s="177">
        <f t="shared" ca="1" si="5"/>
        <v>-1.6701505989037475</v>
      </c>
      <c r="AJ32" s="177">
        <f t="shared" ca="1" si="5"/>
        <v>-0.76218011605467095</v>
      </c>
      <c r="AK32" s="177">
        <f t="shared" ca="1" si="5"/>
        <v>-0.17739451922936275</v>
      </c>
      <c r="AL32" s="177">
        <f t="shared" ca="1" si="5"/>
        <v>-2.639672560946186</v>
      </c>
      <c r="AM32" s="177">
        <f t="shared" ca="1" si="5"/>
        <v>1.2910219443673905</v>
      </c>
      <c r="AN32" s="177">
        <f t="shared" ca="1" si="5"/>
        <v>0.58262569641777684</v>
      </c>
      <c r="AO32" s="177">
        <f t="shared" ca="1" si="5"/>
        <v>-0.43729271921727442</v>
      </c>
      <c r="AP32" s="177"/>
      <c r="AQ32" s="177">
        <f t="shared" ca="1" si="5"/>
        <v>-3.4185583044709111</v>
      </c>
      <c r="AR32" s="177">
        <f t="shared" ca="1" si="5"/>
        <v>-6.9707991622597349</v>
      </c>
      <c r="AS32" s="177">
        <f t="shared" ca="1" si="5"/>
        <v>-0.5988924325211058</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U495"/>
  <sheetViews>
    <sheetView workbookViewId="0">
      <selection activeCell="D29" sqref="D29"/>
    </sheetView>
  </sheetViews>
  <sheetFormatPr defaultRowHeight="12.75"/>
  <cols>
    <col min="1" max="1" width="9.125" style="279" customWidth="1"/>
    <col min="2" max="3" width="9.125" style="280" customWidth="1"/>
    <col min="4" max="8" width="9.125" style="279" customWidth="1"/>
    <col min="9" max="9" width="9.125" style="280" customWidth="1"/>
    <col min="10" max="11" width="9.125" style="279" customWidth="1"/>
    <col min="12" max="12" width="9.125" style="279"/>
    <col min="13" max="13" width="9.125" style="279" customWidth="1"/>
    <col min="14" max="14" width="9.125" style="280" customWidth="1"/>
    <col min="15" max="21" width="9.125" style="279" customWidth="1"/>
    <col min="22" max="256" width="9.125" style="279"/>
    <col min="257" max="257" width="2.125" style="279" customWidth="1"/>
    <col min="258" max="258" width="5.75" style="279" customWidth="1"/>
    <col min="259" max="259" width="0.75" style="279" customWidth="1"/>
    <col min="260" max="263" width="8.875" style="279" customWidth="1"/>
    <col min="264" max="264" width="9.375" style="279" customWidth="1"/>
    <col min="265" max="265" width="0.75" style="279" customWidth="1"/>
    <col min="266" max="267" width="8.875" style="279" customWidth="1"/>
    <col min="268" max="268" width="9.125" style="279"/>
    <col min="269" max="269" width="8.875" style="279" customWidth="1"/>
    <col min="270" max="270" width="9.375" style="279" customWidth="1"/>
    <col min="271" max="271" width="0.75" style="279" customWidth="1"/>
    <col min="272" max="275" width="8.875" style="279" customWidth="1"/>
    <col min="276" max="276" width="9.375" style="279" customWidth="1"/>
    <col min="277" max="277" width="2.125" style="279" customWidth="1"/>
    <col min="278" max="512" width="9.125" style="279"/>
    <col min="513" max="513" width="2.125" style="279" customWidth="1"/>
    <col min="514" max="514" width="5.75" style="279" customWidth="1"/>
    <col min="515" max="515" width="0.75" style="279" customWidth="1"/>
    <col min="516" max="519" width="8.875" style="279" customWidth="1"/>
    <col min="520" max="520" width="9.375" style="279" customWidth="1"/>
    <col min="521" max="521" width="0.75" style="279" customWidth="1"/>
    <col min="522" max="523" width="8.875" style="279" customWidth="1"/>
    <col min="524" max="524" width="9.125" style="279"/>
    <col min="525" max="525" width="8.875" style="279" customWidth="1"/>
    <col min="526" max="526" width="9.375" style="279" customWidth="1"/>
    <col min="527" max="527" width="0.75" style="279" customWidth="1"/>
    <col min="528" max="531" width="8.875" style="279" customWidth="1"/>
    <col min="532" max="532" width="9.375" style="279" customWidth="1"/>
    <col min="533" max="533" width="2.125" style="279" customWidth="1"/>
    <col min="534" max="768" width="9.125" style="279"/>
    <col min="769" max="769" width="2.125" style="279" customWidth="1"/>
    <col min="770" max="770" width="5.75" style="279" customWidth="1"/>
    <col min="771" max="771" width="0.75" style="279" customWidth="1"/>
    <col min="772" max="775" width="8.875" style="279" customWidth="1"/>
    <col min="776" max="776" width="9.375" style="279" customWidth="1"/>
    <col min="777" max="777" width="0.75" style="279" customWidth="1"/>
    <col min="778" max="779" width="8.875" style="279" customWidth="1"/>
    <col min="780" max="780" width="9.125" style="279"/>
    <col min="781" max="781" width="8.875" style="279" customWidth="1"/>
    <col min="782" max="782" width="9.375" style="279" customWidth="1"/>
    <col min="783" max="783" width="0.75" style="279" customWidth="1"/>
    <col min="784" max="787" width="8.875" style="279" customWidth="1"/>
    <col min="788" max="788" width="9.375" style="279" customWidth="1"/>
    <col min="789" max="789" width="2.125" style="279" customWidth="1"/>
    <col min="790" max="1024" width="9.125" style="279"/>
    <col min="1025" max="1025" width="2.125" style="279" customWidth="1"/>
    <col min="1026" max="1026" width="5.75" style="279" customWidth="1"/>
    <col min="1027" max="1027" width="0.75" style="279" customWidth="1"/>
    <col min="1028" max="1031" width="8.875" style="279" customWidth="1"/>
    <col min="1032" max="1032" width="9.375" style="279" customWidth="1"/>
    <col min="1033" max="1033" width="0.75" style="279" customWidth="1"/>
    <col min="1034" max="1035" width="8.875" style="279" customWidth="1"/>
    <col min="1036" max="1036" width="9.125" style="279"/>
    <col min="1037" max="1037" width="8.875" style="279" customWidth="1"/>
    <col min="1038" max="1038" width="9.375" style="279" customWidth="1"/>
    <col min="1039" max="1039" width="0.75" style="279" customWidth="1"/>
    <col min="1040" max="1043" width="8.875" style="279" customWidth="1"/>
    <col min="1044" max="1044" width="9.375" style="279" customWidth="1"/>
    <col min="1045" max="1045" width="2.125" style="279" customWidth="1"/>
    <col min="1046" max="1280" width="9.125" style="279"/>
    <col min="1281" max="1281" width="2.125" style="279" customWidth="1"/>
    <col min="1282" max="1282" width="5.75" style="279" customWidth="1"/>
    <col min="1283" max="1283" width="0.75" style="279" customWidth="1"/>
    <col min="1284" max="1287" width="8.875" style="279" customWidth="1"/>
    <col min="1288" max="1288" width="9.375" style="279" customWidth="1"/>
    <col min="1289" max="1289" width="0.75" style="279" customWidth="1"/>
    <col min="1290" max="1291" width="8.875" style="279" customWidth="1"/>
    <col min="1292" max="1292" width="9.125" style="279"/>
    <col min="1293" max="1293" width="8.875" style="279" customWidth="1"/>
    <col min="1294" max="1294" width="9.375" style="279" customWidth="1"/>
    <col min="1295" max="1295" width="0.75" style="279" customWidth="1"/>
    <col min="1296" max="1299" width="8.875" style="279" customWidth="1"/>
    <col min="1300" max="1300" width="9.375" style="279" customWidth="1"/>
    <col min="1301" max="1301" width="2.125" style="279" customWidth="1"/>
    <col min="1302" max="1536" width="9.125" style="279"/>
    <col min="1537" max="1537" width="2.125" style="279" customWidth="1"/>
    <col min="1538" max="1538" width="5.75" style="279" customWidth="1"/>
    <col min="1539" max="1539" width="0.75" style="279" customWidth="1"/>
    <col min="1540" max="1543" width="8.875" style="279" customWidth="1"/>
    <col min="1544" max="1544" width="9.375" style="279" customWidth="1"/>
    <col min="1545" max="1545" width="0.75" style="279" customWidth="1"/>
    <col min="1546" max="1547" width="8.875" style="279" customWidth="1"/>
    <col min="1548" max="1548" width="9.125" style="279"/>
    <col min="1549" max="1549" width="8.875" style="279" customWidth="1"/>
    <col min="1550" max="1550" width="9.375" style="279" customWidth="1"/>
    <col min="1551" max="1551" width="0.75" style="279" customWidth="1"/>
    <col min="1552" max="1555" width="8.875" style="279" customWidth="1"/>
    <col min="1556" max="1556" width="9.375" style="279" customWidth="1"/>
    <col min="1557" max="1557" width="2.125" style="279" customWidth="1"/>
    <col min="1558" max="1792" width="9.125" style="279"/>
    <col min="1793" max="1793" width="2.125" style="279" customWidth="1"/>
    <col min="1794" max="1794" width="5.75" style="279" customWidth="1"/>
    <col min="1795" max="1795" width="0.75" style="279" customWidth="1"/>
    <col min="1796" max="1799" width="8.875" style="279" customWidth="1"/>
    <col min="1800" max="1800" width="9.375" style="279" customWidth="1"/>
    <col min="1801" max="1801" width="0.75" style="279" customWidth="1"/>
    <col min="1802" max="1803" width="8.875" style="279" customWidth="1"/>
    <col min="1804" max="1804" width="9.125" style="279"/>
    <col min="1805" max="1805" width="8.875" style="279" customWidth="1"/>
    <col min="1806" max="1806" width="9.375" style="279" customWidth="1"/>
    <col min="1807" max="1807" width="0.75" style="279" customWidth="1"/>
    <col min="1808" max="1811" width="8.875" style="279" customWidth="1"/>
    <col min="1812" max="1812" width="9.375" style="279" customWidth="1"/>
    <col min="1813" max="1813" width="2.125" style="279" customWidth="1"/>
    <col min="1814" max="2048" width="9.125" style="279"/>
    <col min="2049" max="2049" width="2.125" style="279" customWidth="1"/>
    <col min="2050" max="2050" width="5.75" style="279" customWidth="1"/>
    <col min="2051" max="2051" width="0.75" style="279" customWidth="1"/>
    <col min="2052" max="2055" width="8.875" style="279" customWidth="1"/>
    <col min="2056" max="2056" width="9.375" style="279" customWidth="1"/>
    <col min="2057" max="2057" width="0.75" style="279" customWidth="1"/>
    <col min="2058" max="2059" width="8.875" style="279" customWidth="1"/>
    <col min="2060" max="2060" width="9.125" style="279"/>
    <col min="2061" max="2061" width="8.875" style="279" customWidth="1"/>
    <col min="2062" max="2062" width="9.375" style="279" customWidth="1"/>
    <col min="2063" max="2063" width="0.75" style="279" customWidth="1"/>
    <col min="2064" max="2067" width="8.875" style="279" customWidth="1"/>
    <col min="2068" max="2068" width="9.375" style="279" customWidth="1"/>
    <col min="2069" max="2069" width="2.125" style="279" customWidth="1"/>
    <col min="2070" max="2304" width="9.125" style="279"/>
    <col min="2305" max="2305" width="2.125" style="279" customWidth="1"/>
    <col min="2306" max="2306" width="5.75" style="279" customWidth="1"/>
    <col min="2307" max="2307" width="0.75" style="279" customWidth="1"/>
    <col min="2308" max="2311" width="8.875" style="279" customWidth="1"/>
    <col min="2312" max="2312" width="9.375" style="279" customWidth="1"/>
    <col min="2313" max="2313" width="0.75" style="279" customWidth="1"/>
    <col min="2314" max="2315" width="8.875" style="279" customWidth="1"/>
    <col min="2316" max="2316" width="9.125" style="279"/>
    <col min="2317" max="2317" width="8.875" style="279" customWidth="1"/>
    <col min="2318" max="2318" width="9.375" style="279" customWidth="1"/>
    <col min="2319" max="2319" width="0.75" style="279" customWidth="1"/>
    <col min="2320" max="2323" width="8.875" style="279" customWidth="1"/>
    <col min="2324" max="2324" width="9.375" style="279" customWidth="1"/>
    <col min="2325" max="2325" width="2.125" style="279" customWidth="1"/>
    <col min="2326" max="2560" width="9.125" style="279"/>
    <col min="2561" max="2561" width="2.125" style="279" customWidth="1"/>
    <col min="2562" max="2562" width="5.75" style="279" customWidth="1"/>
    <col min="2563" max="2563" width="0.75" style="279" customWidth="1"/>
    <col min="2564" max="2567" width="8.875" style="279" customWidth="1"/>
    <col min="2568" max="2568" width="9.375" style="279" customWidth="1"/>
    <col min="2569" max="2569" width="0.75" style="279" customWidth="1"/>
    <col min="2570" max="2571" width="8.875" style="279" customWidth="1"/>
    <col min="2572" max="2572" width="9.125" style="279"/>
    <col min="2573" max="2573" width="8.875" style="279" customWidth="1"/>
    <col min="2574" max="2574" width="9.375" style="279" customWidth="1"/>
    <col min="2575" max="2575" width="0.75" style="279" customWidth="1"/>
    <col min="2576" max="2579" width="8.875" style="279" customWidth="1"/>
    <col min="2580" max="2580" width="9.375" style="279" customWidth="1"/>
    <col min="2581" max="2581" width="2.125" style="279" customWidth="1"/>
    <col min="2582" max="2816" width="9.125" style="279"/>
    <col min="2817" max="2817" width="2.125" style="279" customWidth="1"/>
    <col min="2818" max="2818" width="5.75" style="279" customWidth="1"/>
    <col min="2819" max="2819" width="0.75" style="279" customWidth="1"/>
    <col min="2820" max="2823" width="8.875" style="279" customWidth="1"/>
    <col min="2824" max="2824" width="9.375" style="279" customWidth="1"/>
    <col min="2825" max="2825" width="0.75" style="279" customWidth="1"/>
    <col min="2826" max="2827" width="8.875" style="279" customWidth="1"/>
    <col min="2828" max="2828" width="9.125" style="279"/>
    <col min="2829" max="2829" width="8.875" style="279" customWidth="1"/>
    <col min="2830" max="2830" width="9.375" style="279" customWidth="1"/>
    <col min="2831" max="2831" width="0.75" style="279" customWidth="1"/>
    <col min="2832" max="2835" width="8.875" style="279" customWidth="1"/>
    <col min="2836" max="2836" width="9.375" style="279" customWidth="1"/>
    <col min="2837" max="2837" width="2.125" style="279" customWidth="1"/>
    <col min="2838" max="3072" width="9.125" style="279"/>
    <col min="3073" max="3073" width="2.125" style="279" customWidth="1"/>
    <col min="3074" max="3074" width="5.75" style="279" customWidth="1"/>
    <col min="3075" max="3075" width="0.75" style="279" customWidth="1"/>
    <col min="3076" max="3079" width="8.875" style="279" customWidth="1"/>
    <col min="3080" max="3080" width="9.375" style="279" customWidth="1"/>
    <col min="3081" max="3081" width="0.75" style="279" customWidth="1"/>
    <col min="3082" max="3083" width="8.875" style="279" customWidth="1"/>
    <col min="3084" max="3084" width="9.125" style="279"/>
    <col min="3085" max="3085" width="8.875" style="279" customWidth="1"/>
    <col min="3086" max="3086" width="9.375" style="279" customWidth="1"/>
    <col min="3087" max="3087" width="0.75" style="279" customWidth="1"/>
    <col min="3088" max="3091" width="8.875" style="279" customWidth="1"/>
    <col min="3092" max="3092" width="9.375" style="279" customWidth="1"/>
    <col min="3093" max="3093" width="2.125" style="279" customWidth="1"/>
    <col min="3094" max="3328" width="9.125" style="279"/>
    <col min="3329" max="3329" width="2.125" style="279" customWidth="1"/>
    <col min="3330" max="3330" width="5.75" style="279" customWidth="1"/>
    <col min="3331" max="3331" width="0.75" style="279" customWidth="1"/>
    <col min="3332" max="3335" width="8.875" style="279" customWidth="1"/>
    <col min="3336" max="3336" width="9.375" style="279" customWidth="1"/>
    <col min="3337" max="3337" width="0.75" style="279" customWidth="1"/>
    <col min="3338" max="3339" width="8.875" style="279" customWidth="1"/>
    <col min="3340" max="3340" width="9.125" style="279"/>
    <col min="3341" max="3341" width="8.875" style="279" customWidth="1"/>
    <col min="3342" max="3342" width="9.375" style="279" customWidth="1"/>
    <col min="3343" max="3343" width="0.75" style="279" customWidth="1"/>
    <col min="3344" max="3347" width="8.875" style="279" customWidth="1"/>
    <col min="3348" max="3348" width="9.375" style="279" customWidth="1"/>
    <col min="3349" max="3349" width="2.125" style="279" customWidth="1"/>
    <col min="3350" max="3584" width="9.125" style="279"/>
    <col min="3585" max="3585" width="2.125" style="279" customWidth="1"/>
    <col min="3586" max="3586" width="5.75" style="279" customWidth="1"/>
    <col min="3587" max="3587" width="0.75" style="279" customWidth="1"/>
    <col min="3588" max="3591" width="8.875" style="279" customWidth="1"/>
    <col min="3592" max="3592" width="9.375" style="279" customWidth="1"/>
    <col min="3593" max="3593" width="0.75" style="279" customWidth="1"/>
    <col min="3594" max="3595" width="8.875" style="279" customWidth="1"/>
    <col min="3596" max="3596" width="9.125" style="279"/>
    <col min="3597" max="3597" width="8.875" style="279" customWidth="1"/>
    <col min="3598" max="3598" width="9.375" style="279" customWidth="1"/>
    <col min="3599" max="3599" width="0.75" style="279" customWidth="1"/>
    <col min="3600" max="3603" width="8.875" style="279" customWidth="1"/>
    <col min="3604" max="3604" width="9.375" style="279" customWidth="1"/>
    <col min="3605" max="3605" width="2.125" style="279" customWidth="1"/>
    <col min="3606" max="3840" width="9.125" style="279"/>
    <col min="3841" max="3841" width="2.125" style="279" customWidth="1"/>
    <col min="3842" max="3842" width="5.75" style="279" customWidth="1"/>
    <col min="3843" max="3843" width="0.75" style="279" customWidth="1"/>
    <col min="3844" max="3847" width="8.875" style="279" customWidth="1"/>
    <col min="3848" max="3848" width="9.375" style="279" customWidth="1"/>
    <col min="3849" max="3849" width="0.75" style="279" customWidth="1"/>
    <col min="3850" max="3851" width="8.875" style="279" customWidth="1"/>
    <col min="3852" max="3852" width="9.125" style="279"/>
    <col min="3853" max="3853" width="8.875" style="279" customWidth="1"/>
    <col min="3854" max="3854" width="9.375" style="279" customWidth="1"/>
    <col min="3855" max="3855" width="0.75" style="279" customWidth="1"/>
    <col min="3856" max="3859" width="8.875" style="279" customWidth="1"/>
    <col min="3860" max="3860" width="9.375" style="279" customWidth="1"/>
    <col min="3861" max="3861" width="2.125" style="279" customWidth="1"/>
    <col min="3862" max="4096" width="9.125" style="279"/>
    <col min="4097" max="4097" width="2.125" style="279" customWidth="1"/>
    <col min="4098" max="4098" width="5.75" style="279" customWidth="1"/>
    <col min="4099" max="4099" width="0.75" style="279" customWidth="1"/>
    <col min="4100" max="4103" width="8.875" style="279" customWidth="1"/>
    <col min="4104" max="4104" width="9.375" style="279" customWidth="1"/>
    <col min="4105" max="4105" width="0.75" style="279" customWidth="1"/>
    <col min="4106" max="4107" width="8.875" style="279" customWidth="1"/>
    <col min="4108" max="4108" width="9.125" style="279"/>
    <col min="4109" max="4109" width="8.875" style="279" customWidth="1"/>
    <col min="4110" max="4110" width="9.375" style="279" customWidth="1"/>
    <col min="4111" max="4111" width="0.75" style="279" customWidth="1"/>
    <col min="4112" max="4115" width="8.875" style="279" customWidth="1"/>
    <col min="4116" max="4116" width="9.375" style="279" customWidth="1"/>
    <col min="4117" max="4117" width="2.125" style="279" customWidth="1"/>
    <col min="4118" max="4352" width="9.125" style="279"/>
    <col min="4353" max="4353" width="2.125" style="279" customWidth="1"/>
    <col min="4354" max="4354" width="5.75" style="279" customWidth="1"/>
    <col min="4355" max="4355" width="0.75" style="279" customWidth="1"/>
    <col min="4356" max="4359" width="8.875" style="279" customWidth="1"/>
    <col min="4360" max="4360" width="9.375" style="279" customWidth="1"/>
    <col min="4361" max="4361" width="0.75" style="279" customWidth="1"/>
    <col min="4362" max="4363" width="8.875" style="279" customWidth="1"/>
    <col min="4364" max="4364" width="9.125" style="279"/>
    <col min="4365" max="4365" width="8.875" style="279" customWidth="1"/>
    <col min="4366" max="4366" width="9.375" style="279" customWidth="1"/>
    <col min="4367" max="4367" width="0.75" style="279" customWidth="1"/>
    <col min="4368" max="4371" width="8.875" style="279" customWidth="1"/>
    <col min="4372" max="4372" width="9.375" style="279" customWidth="1"/>
    <col min="4373" max="4373" width="2.125" style="279" customWidth="1"/>
    <col min="4374" max="4608" width="9.125" style="279"/>
    <col min="4609" max="4609" width="2.125" style="279" customWidth="1"/>
    <col min="4610" max="4610" width="5.75" style="279" customWidth="1"/>
    <col min="4611" max="4611" width="0.75" style="279" customWidth="1"/>
    <col min="4612" max="4615" width="8.875" style="279" customWidth="1"/>
    <col min="4616" max="4616" width="9.375" style="279" customWidth="1"/>
    <col min="4617" max="4617" width="0.75" style="279" customWidth="1"/>
    <col min="4618" max="4619" width="8.875" style="279" customWidth="1"/>
    <col min="4620" max="4620" width="9.125" style="279"/>
    <col min="4621" max="4621" width="8.875" style="279" customWidth="1"/>
    <col min="4622" max="4622" width="9.375" style="279" customWidth="1"/>
    <col min="4623" max="4623" width="0.75" style="279" customWidth="1"/>
    <col min="4624" max="4627" width="8.875" style="279" customWidth="1"/>
    <col min="4628" max="4628" width="9.375" style="279" customWidth="1"/>
    <col min="4629" max="4629" width="2.125" style="279" customWidth="1"/>
    <col min="4630" max="4864" width="9.125" style="279"/>
    <col min="4865" max="4865" width="2.125" style="279" customWidth="1"/>
    <col min="4866" max="4866" width="5.75" style="279" customWidth="1"/>
    <col min="4867" max="4867" width="0.75" style="279" customWidth="1"/>
    <col min="4868" max="4871" width="8.875" style="279" customWidth="1"/>
    <col min="4872" max="4872" width="9.375" style="279" customWidth="1"/>
    <col min="4873" max="4873" width="0.75" style="279" customWidth="1"/>
    <col min="4874" max="4875" width="8.875" style="279" customWidth="1"/>
    <col min="4876" max="4876" width="9.125" style="279"/>
    <col min="4877" max="4877" width="8.875" style="279" customWidth="1"/>
    <col min="4878" max="4878" width="9.375" style="279" customWidth="1"/>
    <col min="4879" max="4879" width="0.75" style="279" customWidth="1"/>
    <col min="4880" max="4883" width="8.875" style="279" customWidth="1"/>
    <col min="4884" max="4884" width="9.375" style="279" customWidth="1"/>
    <col min="4885" max="4885" width="2.125" style="279" customWidth="1"/>
    <col min="4886" max="5120" width="9.125" style="279"/>
    <col min="5121" max="5121" width="2.125" style="279" customWidth="1"/>
    <col min="5122" max="5122" width="5.75" style="279" customWidth="1"/>
    <col min="5123" max="5123" width="0.75" style="279" customWidth="1"/>
    <col min="5124" max="5127" width="8.875" style="279" customWidth="1"/>
    <col min="5128" max="5128" width="9.375" style="279" customWidth="1"/>
    <col min="5129" max="5129" width="0.75" style="279" customWidth="1"/>
    <col min="5130" max="5131" width="8.875" style="279" customWidth="1"/>
    <col min="5132" max="5132" width="9.125" style="279"/>
    <col min="5133" max="5133" width="8.875" style="279" customWidth="1"/>
    <col min="5134" max="5134" width="9.375" style="279" customWidth="1"/>
    <col min="5135" max="5135" width="0.75" style="279" customWidth="1"/>
    <col min="5136" max="5139" width="8.875" style="279" customWidth="1"/>
    <col min="5140" max="5140" width="9.375" style="279" customWidth="1"/>
    <col min="5141" max="5141" width="2.125" style="279" customWidth="1"/>
    <col min="5142" max="5376" width="9.125" style="279"/>
    <col min="5377" max="5377" width="2.125" style="279" customWidth="1"/>
    <col min="5378" max="5378" width="5.75" style="279" customWidth="1"/>
    <col min="5379" max="5379" width="0.75" style="279" customWidth="1"/>
    <col min="5380" max="5383" width="8.875" style="279" customWidth="1"/>
    <col min="5384" max="5384" width="9.375" style="279" customWidth="1"/>
    <col min="5385" max="5385" width="0.75" style="279" customWidth="1"/>
    <col min="5386" max="5387" width="8.875" style="279" customWidth="1"/>
    <col min="5388" max="5388" width="9.125" style="279"/>
    <col min="5389" max="5389" width="8.875" style="279" customWidth="1"/>
    <col min="5390" max="5390" width="9.375" style="279" customWidth="1"/>
    <col min="5391" max="5391" width="0.75" style="279" customWidth="1"/>
    <col min="5392" max="5395" width="8.875" style="279" customWidth="1"/>
    <col min="5396" max="5396" width="9.375" style="279" customWidth="1"/>
    <col min="5397" max="5397" width="2.125" style="279" customWidth="1"/>
    <col min="5398" max="5632" width="9.125" style="279"/>
    <col min="5633" max="5633" width="2.125" style="279" customWidth="1"/>
    <col min="5634" max="5634" width="5.75" style="279" customWidth="1"/>
    <col min="5635" max="5635" width="0.75" style="279" customWidth="1"/>
    <col min="5636" max="5639" width="8.875" style="279" customWidth="1"/>
    <col min="5640" max="5640" width="9.375" style="279" customWidth="1"/>
    <col min="5641" max="5641" width="0.75" style="279" customWidth="1"/>
    <col min="5642" max="5643" width="8.875" style="279" customWidth="1"/>
    <col min="5644" max="5644" width="9.125" style="279"/>
    <col min="5645" max="5645" width="8.875" style="279" customWidth="1"/>
    <col min="5646" max="5646" width="9.375" style="279" customWidth="1"/>
    <col min="5647" max="5647" width="0.75" style="279" customWidth="1"/>
    <col min="5648" max="5651" width="8.875" style="279" customWidth="1"/>
    <col min="5652" max="5652" width="9.375" style="279" customWidth="1"/>
    <col min="5653" max="5653" width="2.125" style="279" customWidth="1"/>
    <col min="5654" max="5888" width="9.125" style="279"/>
    <col min="5889" max="5889" width="2.125" style="279" customWidth="1"/>
    <col min="5890" max="5890" width="5.75" style="279" customWidth="1"/>
    <col min="5891" max="5891" width="0.75" style="279" customWidth="1"/>
    <col min="5892" max="5895" width="8.875" style="279" customWidth="1"/>
    <col min="5896" max="5896" width="9.375" style="279" customWidth="1"/>
    <col min="5897" max="5897" width="0.75" style="279" customWidth="1"/>
    <col min="5898" max="5899" width="8.875" style="279" customWidth="1"/>
    <col min="5900" max="5900" width="9.125" style="279"/>
    <col min="5901" max="5901" width="8.875" style="279" customWidth="1"/>
    <col min="5902" max="5902" width="9.375" style="279" customWidth="1"/>
    <col min="5903" max="5903" width="0.75" style="279" customWidth="1"/>
    <col min="5904" max="5907" width="8.875" style="279" customWidth="1"/>
    <col min="5908" max="5908" width="9.375" style="279" customWidth="1"/>
    <col min="5909" max="5909" width="2.125" style="279" customWidth="1"/>
    <col min="5910" max="6144" width="9.125" style="279"/>
    <col min="6145" max="6145" width="2.125" style="279" customWidth="1"/>
    <col min="6146" max="6146" width="5.75" style="279" customWidth="1"/>
    <col min="6147" max="6147" width="0.75" style="279" customWidth="1"/>
    <col min="6148" max="6151" width="8.875" style="279" customWidth="1"/>
    <col min="6152" max="6152" width="9.375" style="279" customWidth="1"/>
    <col min="6153" max="6153" width="0.75" style="279" customWidth="1"/>
    <col min="6154" max="6155" width="8.875" style="279" customWidth="1"/>
    <col min="6156" max="6156" width="9.125" style="279"/>
    <col min="6157" max="6157" width="8.875" style="279" customWidth="1"/>
    <col min="6158" max="6158" width="9.375" style="279" customWidth="1"/>
    <col min="6159" max="6159" width="0.75" style="279" customWidth="1"/>
    <col min="6160" max="6163" width="8.875" style="279" customWidth="1"/>
    <col min="6164" max="6164" width="9.375" style="279" customWidth="1"/>
    <col min="6165" max="6165" width="2.125" style="279" customWidth="1"/>
    <col min="6166" max="6400" width="9.125" style="279"/>
    <col min="6401" max="6401" width="2.125" style="279" customWidth="1"/>
    <col min="6402" max="6402" width="5.75" style="279" customWidth="1"/>
    <col min="6403" max="6403" width="0.75" style="279" customWidth="1"/>
    <col min="6404" max="6407" width="8.875" style="279" customWidth="1"/>
    <col min="6408" max="6408" width="9.375" style="279" customWidth="1"/>
    <col min="6409" max="6409" width="0.75" style="279" customWidth="1"/>
    <col min="6410" max="6411" width="8.875" style="279" customWidth="1"/>
    <col min="6412" max="6412" width="9.125" style="279"/>
    <col min="6413" max="6413" width="8.875" style="279" customWidth="1"/>
    <col min="6414" max="6414" width="9.375" style="279" customWidth="1"/>
    <col min="6415" max="6415" width="0.75" style="279" customWidth="1"/>
    <col min="6416" max="6419" width="8.875" style="279" customWidth="1"/>
    <col min="6420" max="6420" width="9.375" style="279" customWidth="1"/>
    <col min="6421" max="6421" width="2.125" style="279" customWidth="1"/>
    <col min="6422" max="6656" width="9.125" style="279"/>
    <col min="6657" max="6657" width="2.125" style="279" customWidth="1"/>
    <col min="6658" max="6658" width="5.75" style="279" customWidth="1"/>
    <col min="6659" max="6659" width="0.75" style="279" customWidth="1"/>
    <col min="6660" max="6663" width="8.875" style="279" customWidth="1"/>
    <col min="6664" max="6664" width="9.375" style="279" customWidth="1"/>
    <col min="6665" max="6665" width="0.75" style="279" customWidth="1"/>
    <col min="6666" max="6667" width="8.875" style="279" customWidth="1"/>
    <col min="6668" max="6668" width="9.125" style="279"/>
    <col min="6669" max="6669" width="8.875" style="279" customWidth="1"/>
    <col min="6670" max="6670" width="9.375" style="279" customWidth="1"/>
    <col min="6671" max="6671" width="0.75" style="279" customWidth="1"/>
    <col min="6672" max="6675" width="8.875" style="279" customWidth="1"/>
    <col min="6676" max="6676" width="9.375" style="279" customWidth="1"/>
    <col min="6677" max="6677" width="2.125" style="279" customWidth="1"/>
    <col min="6678" max="6912" width="9.125" style="279"/>
    <col min="6913" max="6913" width="2.125" style="279" customWidth="1"/>
    <col min="6914" max="6914" width="5.75" style="279" customWidth="1"/>
    <col min="6915" max="6915" width="0.75" style="279" customWidth="1"/>
    <col min="6916" max="6919" width="8.875" style="279" customWidth="1"/>
    <col min="6920" max="6920" width="9.375" style="279" customWidth="1"/>
    <col min="6921" max="6921" width="0.75" style="279" customWidth="1"/>
    <col min="6922" max="6923" width="8.875" style="279" customWidth="1"/>
    <col min="6924" max="6924" width="9.125" style="279"/>
    <col min="6925" max="6925" width="8.875" style="279" customWidth="1"/>
    <col min="6926" max="6926" width="9.375" style="279" customWidth="1"/>
    <col min="6927" max="6927" width="0.75" style="279" customWidth="1"/>
    <col min="6928" max="6931" width="8.875" style="279" customWidth="1"/>
    <col min="6932" max="6932" width="9.375" style="279" customWidth="1"/>
    <col min="6933" max="6933" width="2.125" style="279" customWidth="1"/>
    <col min="6934" max="7168" width="9.125" style="279"/>
    <col min="7169" max="7169" width="2.125" style="279" customWidth="1"/>
    <col min="7170" max="7170" width="5.75" style="279" customWidth="1"/>
    <col min="7171" max="7171" width="0.75" style="279" customWidth="1"/>
    <col min="7172" max="7175" width="8.875" style="279" customWidth="1"/>
    <col min="7176" max="7176" width="9.375" style="279" customWidth="1"/>
    <col min="7177" max="7177" width="0.75" style="279" customWidth="1"/>
    <col min="7178" max="7179" width="8.875" style="279" customWidth="1"/>
    <col min="7180" max="7180" width="9.125" style="279"/>
    <col min="7181" max="7181" width="8.875" style="279" customWidth="1"/>
    <col min="7182" max="7182" width="9.375" style="279" customWidth="1"/>
    <col min="7183" max="7183" width="0.75" style="279" customWidth="1"/>
    <col min="7184" max="7187" width="8.875" style="279" customWidth="1"/>
    <col min="7188" max="7188" width="9.375" style="279" customWidth="1"/>
    <col min="7189" max="7189" width="2.125" style="279" customWidth="1"/>
    <col min="7190" max="7424" width="9.125" style="279"/>
    <col min="7425" max="7425" width="2.125" style="279" customWidth="1"/>
    <col min="7426" max="7426" width="5.75" style="279" customWidth="1"/>
    <col min="7427" max="7427" width="0.75" style="279" customWidth="1"/>
    <col min="7428" max="7431" width="8.875" style="279" customWidth="1"/>
    <col min="7432" max="7432" width="9.375" style="279" customWidth="1"/>
    <col min="7433" max="7433" width="0.75" style="279" customWidth="1"/>
    <col min="7434" max="7435" width="8.875" style="279" customWidth="1"/>
    <col min="7436" max="7436" width="9.125" style="279"/>
    <col min="7437" max="7437" width="8.875" style="279" customWidth="1"/>
    <col min="7438" max="7438" width="9.375" style="279" customWidth="1"/>
    <col min="7439" max="7439" width="0.75" style="279" customWidth="1"/>
    <col min="7440" max="7443" width="8.875" style="279" customWidth="1"/>
    <col min="7444" max="7444" width="9.375" style="279" customWidth="1"/>
    <col min="7445" max="7445" width="2.125" style="279" customWidth="1"/>
    <col min="7446" max="7680" width="9.125" style="279"/>
    <col min="7681" max="7681" width="2.125" style="279" customWidth="1"/>
    <col min="7682" max="7682" width="5.75" style="279" customWidth="1"/>
    <col min="7683" max="7683" width="0.75" style="279" customWidth="1"/>
    <col min="7684" max="7687" width="8.875" style="279" customWidth="1"/>
    <col min="7688" max="7688" width="9.375" style="279" customWidth="1"/>
    <col min="7689" max="7689" width="0.75" style="279" customWidth="1"/>
    <col min="7690" max="7691" width="8.875" style="279" customWidth="1"/>
    <col min="7692" max="7692" width="9.125" style="279"/>
    <col min="7693" max="7693" width="8.875" style="279" customWidth="1"/>
    <col min="7694" max="7694" width="9.375" style="279" customWidth="1"/>
    <col min="7695" max="7695" width="0.75" style="279" customWidth="1"/>
    <col min="7696" max="7699" width="8.875" style="279" customWidth="1"/>
    <col min="7700" max="7700" width="9.375" style="279" customWidth="1"/>
    <col min="7701" max="7701" width="2.125" style="279" customWidth="1"/>
    <col min="7702" max="7936" width="9.125" style="279"/>
    <col min="7937" max="7937" width="2.125" style="279" customWidth="1"/>
    <col min="7938" max="7938" width="5.75" style="279" customWidth="1"/>
    <col min="7939" max="7939" width="0.75" style="279" customWidth="1"/>
    <col min="7940" max="7943" width="8.875" style="279" customWidth="1"/>
    <col min="7944" max="7944" width="9.375" style="279" customWidth="1"/>
    <col min="7945" max="7945" width="0.75" style="279" customWidth="1"/>
    <col min="7946" max="7947" width="8.875" style="279" customWidth="1"/>
    <col min="7948" max="7948" width="9.125" style="279"/>
    <col min="7949" max="7949" width="8.875" style="279" customWidth="1"/>
    <col min="7950" max="7950" width="9.375" style="279" customWidth="1"/>
    <col min="7951" max="7951" width="0.75" style="279" customWidth="1"/>
    <col min="7952" max="7955" width="8.875" style="279" customWidth="1"/>
    <col min="7956" max="7956" width="9.375" style="279" customWidth="1"/>
    <col min="7957" max="7957" width="2.125" style="279" customWidth="1"/>
    <col min="7958" max="8192" width="9.125" style="279"/>
    <col min="8193" max="8193" width="2.125" style="279" customWidth="1"/>
    <col min="8194" max="8194" width="5.75" style="279" customWidth="1"/>
    <col min="8195" max="8195" width="0.75" style="279" customWidth="1"/>
    <col min="8196" max="8199" width="8.875" style="279" customWidth="1"/>
    <col min="8200" max="8200" width="9.375" style="279" customWidth="1"/>
    <col min="8201" max="8201" width="0.75" style="279" customWidth="1"/>
    <col min="8202" max="8203" width="8.875" style="279" customWidth="1"/>
    <col min="8204" max="8204" width="9.125" style="279"/>
    <col min="8205" max="8205" width="8.875" style="279" customWidth="1"/>
    <col min="8206" max="8206" width="9.375" style="279" customWidth="1"/>
    <col min="8207" max="8207" width="0.75" style="279" customWidth="1"/>
    <col min="8208" max="8211" width="8.875" style="279" customWidth="1"/>
    <col min="8212" max="8212" width="9.375" style="279" customWidth="1"/>
    <col min="8213" max="8213" width="2.125" style="279" customWidth="1"/>
    <col min="8214" max="8448" width="9.125" style="279"/>
    <col min="8449" max="8449" width="2.125" style="279" customWidth="1"/>
    <col min="8450" max="8450" width="5.75" style="279" customWidth="1"/>
    <col min="8451" max="8451" width="0.75" style="279" customWidth="1"/>
    <col min="8452" max="8455" width="8.875" style="279" customWidth="1"/>
    <col min="8456" max="8456" width="9.375" style="279" customWidth="1"/>
    <col min="8457" max="8457" width="0.75" style="279" customWidth="1"/>
    <col min="8458" max="8459" width="8.875" style="279" customWidth="1"/>
    <col min="8460" max="8460" width="9.125" style="279"/>
    <col min="8461" max="8461" width="8.875" style="279" customWidth="1"/>
    <col min="8462" max="8462" width="9.375" style="279" customWidth="1"/>
    <col min="8463" max="8463" width="0.75" style="279" customWidth="1"/>
    <col min="8464" max="8467" width="8.875" style="279" customWidth="1"/>
    <col min="8468" max="8468" width="9.375" style="279" customWidth="1"/>
    <col min="8469" max="8469" width="2.125" style="279" customWidth="1"/>
    <col min="8470" max="8704" width="9.125" style="279"/>
    <col min="8705" max="8705" width="2.125" style="279" customWidth="1"/>
    <col min="8706" max="8706" width="5.75" style="279" customWidth="1"/>
    <col min="8707" max="8707" width="0.75" style="279" customWidth="1"/>
    <col min="8708" max="8711" width="8.875" style="279" customWidth="1"/>
    <col min="8712" max="8712" width="9.375" style="279" customWidth="1"/>
    <col min="8713" max="8713" width="0.75" style="279" customWidth="1"/>
    <col min="8714" max="8715" width="8.875" style="279" customWidth="1"/>
    <col min="8716" max="8716" width="9.125" style="279"/>
    <col min="8717" max="8717" width="8.875" style="279" customWidth="1"/>
    <col min="8718" max="8718" width="9.375" style="279" customWidth="1"/>
    <col min="8719" max="8719" width="0.75" style="279" customWidth="1"/>
    <col min="8720" max="8723" width="8.875" style="279" customWidth="1"/>
    <col min="8724" max="8724" width="9.375" style="279" customWidth="1"/>
    <col min="8725" max="8725" width="2.125" style="279" customWidth="1"/>
    <col min="8726" max="8960" width="9.125" style="279"/>
    <col min="8961" max="8961" width="2.125" style="279" customWidth="1"/>
    <col min="8962" max="8962" width="5.75" style="279" customWidth="1"/>
    <col min="8963" max="8963" width="0.75" style="279" customWidth="1"/>
    <col min="8964" max="8967" width="8.875" style="279" customWidth="1"/>
    <col min="8968" max="8968" width="9.375" style="279" customWidth="1"/>
    <col min="8969" max="8969" width="0.75" style="279" customWidth="1"/>
    <col min="8970" max="8971" width="8.875" style="279" customWidth="1"/>
    <col min="8972" max="8972" width="9.125" style="279"/>
    <col min="8973" max="8973" width="8.875" style="279" customWidth="1"/>
    <col min="8974" max="8974" width="9.375" style="279" customWidth="1"/>
    <col min="8975" max="8975" width="0.75" style="279" customWidth="1"/>
    <col min="8976" max="8979" width="8.875" style="279" customWidth="1"/>
    <col min="8980" max="8980" width="9.375" style="279" customWidth="1"/>
    <col min="8981" max="8981" width="2.125" style="279" customWidth="1"/>
    <col min="8982" max="9216" width="9.125" style="279"/>
    <col min="9217" max="9217" width="2.125" style="279" customWidth="1"/>
    <col min="9218" max="9218" width="5.75" style="279" customWidth="1"/>
    <col min="9219" max="9219" width="0.75" style="279" customWidth="1"/>
    <col min="9220" max="9223" width="8.875" style="279" customWidth="1"/>
    <col min="9224" max="9224" width="9.375" style="279" customWidth="1"/>
    <col min="9225" max="9225" width="0.75" style="279" customWidth="1"/>
    <col min="9226" max="9227" width="8.875" style="279" customWidth="1"/>
    <col min="9228" max="9228" width="9.125" style="279"/>
    <col min="9229" max="9229" width="8.875" style="279" customWidth="1"/>
    <col min="9230" max="9230" width="9.375" style="279" customWidth="1"/>
    <col min="9231" max="9231" width="0.75" style="279" customWidth="1"/>
    <col min="9232" max="9235" width="8.875" style="279" customWidth="1"/>
    <col min="9236" max="9236" width="9.375" style="279" customWidth="1"/>
    <col min="9237" max="9237" width="2.125" style="279" customWidth="1"/>
    <col min="9238" max="9472" width="9.125" style="279"/>
    <col min="9473" max="9473" width="2.125" style="279" customWidth="1"/>
    <col min="9474" max="9474" width="5.75" style="279" customWidth="1"/>
    <col min="9475" max="9475" width="0.75" style="279" customWidth="1"/>
    <col min="9476" max="9479" width="8.875" style="279" customWidth="1"/>
    <col min="9480" max="9480" width="9.375" style="279" customWidth="1"/>
    <col min="9481" max="9481" width="0.75" style="279" customWidth="1"/>
    <col min="9482" max="9483" width="8.875" style="279" customWidth="1"/>
    <col min="9484" max="9484" width="9.125" style="279"/>
    <col min="9485" max="9485" width="8.875" style="279" customWidth="1"/>
    <col min="9486" max="9486" width="9.375" style="279" customWidth="1"/>
    <col min="9487" max="9487" width="0.75" style="279" customWidth="1"/>
    <col min="9488" max="9491" width="8.875" style="279" customWidth="1"/>
    <col min="9492" max="9492" width="9.375" style="279" customWidth="1"/>
    <col min="9493" max="9493" width="2.125" style="279" customWidth="1"/>
    <col min="9494" max="9728" width="9.125" style="279"/>
    <col min="9729" max="9729" width="2.125" style="279" customWidth="1"/>
    <col min="9730" max="9730" width="5.75" style="279" customWidth="1"/>
    <col min="9731" max="9731" width="0.75" style="279" customWidth="1"/>
    <col min="9732" max="9735" width="8.875" style="279" customWidth="1"/>
    <col min="9736" max="9736" width="9.375" style="279" customWidth="1"/>
    <col min="9737" max="9737" width="0.75" style="279" customWidth="1"/>
    <col min="9738" max="9739" width="8.875" style="279" customWidth="1"/>
    <col min="9740" max="9740" width="9.125" style="279"/>
    <col min="9741" max="9741" width="8.875" style="279" customWidth="1"/>
    <col min="9742" max="9742" width="9.375" style="279" customWidth="1"/>
    <col min="9743" max="9743" width="0.75" style="279" customWidth="1"/>
    <col min="9744" max="9747" width="8.875" style="279" customWidth="1"/>
    <col min="9748" max="9748" width="9.375" style="279" customWidth="1"/>
    <col min="9749" max="9749" width="2.125" style="279" customWidth="1"/>
    <col min="9750" max="9984" width="9.125" style="279"/>
    <col min="9985" max="9985" width="2.125" style="279" customWidth="1"/>
    <col min="9986" max="9986" width="5.75" style="279" customWidth="1"/>
    <col min="9987" max="9987" width="0.75" style="279" customWidth="1"/>
    <col min="9988" max="9991" width="8.875" style="279" customWidth="1"/>
    <col min="9992" max="9992" width="9.375" style="279" customWidth="1"/>
    <col min="9993" max="9993" width="0.75" style="279" customWidth="1"/>
    <col min="9994" max="9995" width="8.875" style="279" customWidth="1"/>
    <col min="9996" max="9996" width="9.125" style="279"/>
    <col min="9997" max="9997" width="8.875" style="279" customWidth="1"/>
    <col min="9998" max="9998" width="9.375" style="279" customWidth="1"/>
    <col min="9999" max="9999" width="0.75" style="279" customWidth="1"/>
    <col min="10000" max="10003" width="8.875" style="279" customWidth="1"/>
    <col min="10004" max="10004" width="9.375" style="279" customWidth="1"/>
    <col min="10005" max="10005" width="2.125" style="279" customWidth="1"/>
    <col min="10006" max="10240" width="9.125" style="279"/>
    <col min="10241" max="10241" width="2.125" style="279" customWidth="1"/>
    <col min="10242" max="10242" width="5.75" style="279" customWidth="1"/>
    <col min="10243" max="10243" width="0.75" style="279" customWidth="1"/>
    <col min="10244" max="10247" width="8.875" style="279" customWidth="1"/>
    <col min="10248" max="10248" width="9.375" style="279" customWidth="1"/>
    <col min="10249" max="10249" width="0.75" style="279" customWidth="1"/>
    <col min="10250" max="10251" width="8.875" style="279" customWidth="1"/>
    <col min="10252" max="10252" width="9.125" style="279"/>
    <col min="10253" max="10253" width="8.875" style="279" customWidth="1"/>
    <col min="10254" max="10254" width="9.375" style="279" customWidth="1"/>
    <col min="10255" max="10255" width="0.75" style="279" customWidth="1"/>
    <col min="10256" max="10259" width="8.875" style="279" customWidth="1"/>
    <col min="10260" max="10260" width="9.375" style="279" customWidth="1"/>
    <col min="10261" max="10261" width="2.125" style="279" customWidth="1"/>
    <col min="10262" max="10496" width="9.125" style="279"/>
    <col min="10497" max="10497" width="2.125" style="279" customWidth="1"/>
    <col min="10498" max="10498" width="5.75" style="279" customWidth="1"/>
    <col min="10499" max="10499" width="0.75" style="279" customWidth="1"/>
    <col min="10500" max="10503" width="8.875" style="279" customWidth="1"/>
    <col min="10504" max="10504" width="9.375" style="279" customWidth="1"/>
    <col min="10505" max="10505" width="0.75" style="279" customWidth="1"/>
    <col min="10506" max="10507" width="8.875" style="279" customWidth="1"/>
    <col min="10508" max="10508" width="9.125" style="279"/>
    <col min="10509" max="10509" width="8.875" style="279" customWidth="1"/>
    <col min="10510" max="10510" width="9.375" style="279" customWidth="1"/>
    <col min="10511" max="10511" width="0.75" style="279" customWidth="1"/>
    <col min="10512" max="10515" width="8.875" style="279" customWidth="1"/>
    <col min="10516" max="10516" width="9.375" style="279" customWidth="1"/>
    <col min="10517" max="10517" width="2.125" style="279" customWidth="1"/>
    <col min="10518" max="10752" width="9.125" style="279"/>
    <col min="10753" max="10753" width="2.125" style="279" customWidth="1"/>
    <col min="10754" max="10754" width="5.75" style="279" customWidth="1"/>
    <col min="10755" max="10755" width="0.75" style="279" customWidth="1"/>
    <col min="10756" max="10759" width="8.875" style="279" customWidth="1"/>
    <col min="10760" max="10760" width="9.375" style="279" customWidth="1"/>
    <col min="10761" max="10761" width="0.75" style="279" customWidth="1"/>
    <col min="10762" max="10763" width="8.875" style="279" customWidth="1"/>
    <col min="10764" max="10764" width="9.125" style="279"/>
    <col min="10765" max="10765" width="8.875" style="279" customWidth="1"/>
    <col min="10766" max="10766" width="9.375" style="279" customWidth="1"/>
    <col min="10767" max="10767" width="0.75" style="279" customWidth="1"/>
    <col min="10768" max="10771" width="8.875" style="279" customWidth="1"/>
    <col min="10772" max="10772" width="9.375" style="279" customWidth="1"/>
    <col min="10773" max="10773" width="2.125" style="279" customWidth="1"/>
    <col min="10774" max="11008" width="9.125" style="279"/>
    <col min="11009" max="11009" width="2.125" style="279" customWidth="1"/>
    <col min="11010" max="11010" width="5.75" style="279" customWidth="1"/>
    <col min="11011" max="11011" width="0.75" style="279" customWidth="1"/>
    <col min="11012" max="11015" width="8.875" style="279" customWidth="1"/>
    <col min="11016" max="11016" width="9.375" style="279" customWidth="1"/>
    <col min="11017" max="11017" width="0.75" style="279" customWidth="1"/>
    <col min="11018" max="11019" width="8.875" style="279" customWidth="1"/>
    <col min="11020" max="11020" width="9.125" style="279"/>
    <col min="11021" max="11021" width="8.875" style="279" customWidth="1"/>
    <col min="11022" max="11022" width="9.375" style="279" customWidth="1"/>
    <col min="11023" max="11023" width="0.75" style="279" customWidth="1"/>
    <col min="11024" max="11027" width="8.875" style="279" customWidth="1"/>
    <col min="11028" max="11028" width="9.375" style="279" customWidth="1"/>
    <col min="11029" max="11029" width="2.125" style="279" customWidth="1"/>
    <col min="11030" max="11264" width="9.125" style="279"/>
    <col min="11265" max="11265" width="2.125" style="279" customWidth="1"/>
    <col min="11266" max="11266" width="5.75" style="279" customWidth="1"/>
    <col min="11267" max="11267" width="0.75" style="279" customWidth="1"/>
    <col min="11268" max="11271" width="8.875" style="279" customWidth="1"/>
    <col min="11272" max="11272" width="9.375" style="279" customWidth="1"/>
    <col min="11273" max="11273" width="0.75" style="279" customWidth="1"/>
    <col min="11274" max="11275" width="8.875" style="279" customWidth="1"/>
    <col min="11276" max="11276" width="9.125" style="279"/>
    <col min="11277" max="11277" width="8.875" style="279" customWidth="1"/>
    <col min="11278" max="11278" width="9.375" style="279" customWidth="1"/>
    <col min="11279" max="11279" width="0.75" style="279" customWidth="1"/>
    <col min="11280" max="11283" width="8.875" style="279" customWidth="1"/>
    <col min="11284" max="11284" width="9.375" style="279" customWidth="1"/>
    <col min="11285" max="11285" width="2.125" style="279" customWidth="1"/>
    <col min="11286" max="11520" width="9.125" style="279"/>
    <col min="11521" max="11521" width="2.125" style="279" customWidth="1"/>
    <col min="11522" max="11522" width="5.75" style="279" customWidth="1"/>
    <col min="11523" max="11523" width="0.75" style="279" customWidth="1"/>
    <col min="11524" max="11527" width="8.875" style="279" customWidth="1"/>
    <col min="11528" max="11528" width="9.375" style="279" customWidth="1"/>
    <col min="11529" max="11529" width="0.75" style="279" customWidth="1"/>
    <col min="11530" max="11531" width="8.875" style="279" customWidth="1"/>
    <col min="11532" max="11532" width="9.125" style="279"/>
    <col min="11533" max="11533" width="8.875" style="279" customWidth="1"/>
    <col min="11534" max="11534" width="9.375" style="279" customWidth="1"/>
    <col min="11535" max="11535" width="0.75" style="279" customWidth="1"/>
    <col min="11536" max="11539" width="8.875" style="279" customWidth="1"/>
    <col min="11540" max="11540" width="9.375" style="279" customWidth="1"/>
    <col min="11541" max="11541" width="2.125" style="279" customWidth="1"/>
    <col min="11542" max="11776" width="9.125" style="279"/>
    <col min="11777" max="11777" width="2.125" style="279" customWidth="1"/>
    <col min="11778" max="11778" width="5.75" style="279" customWidth="1"/>
    <col min="11779" max="11779" width="0.75" style="279" customWidth="1"/>
    <col min="11780" max="11783" width="8.875" style="279" customWidth="1"/>
    <col min="11784" max="11784" width="9.375" style="279" customWidth="1"/>
    <col min="11785" max="11785" width="0.75" style="279" customWidth="1"/>
    <col min="11786" max="11787" width="8.875" style="279" customWidth="1"/>
    <col min="11788" max="11788" width="9.125" style="279"/>
    <col min="11789" max="11789" width="8.875" style="279" customWidth="1"/>
    <col min="11790" max="11790" width="9.375" style="279" customWidth="1"/>
    <col min="11791" max="11791" width="0.75" style="279" customWidth="1"/>
    <col min="11792" max="11795" width="8.875" style="279" customWidth="1"/>
    <col min="11796" max="11796" width="9.375" style="279" customWidth="1"/>
    <col min="11797" max="11797" width="2.125" style="279" customWidth="1"/>
    <col min="11798" max="12032" width="9.125" style="279"/>
    <col min="12033" max="12033" width="2.125" style="279" customWidth="1"/>
    <col min="12034" max="12034" width="5.75" style="279" customWidth="1"/>
    <col min="12035" max="12035" width="0.75" style="279" customWidth="1"/>
    <col min="12036" max="12039" width="8.875" style="279" customWidth="1"/>
    <col min="12040" max="12040" width="9.375" style="279" customWidth="1"/>
    <col min="12041" max="12041" width="0.75" style="279" customWidth="1"/>
    <col min="12042" max="12043" width="8.875" style="279" customWidth="1"/>
    <col min="12044" max="12044" width="9.125" style="279"/>
    <col min="12045" max="12045" width="8.875" style="279" customWidth="1"/>
    <col min="12046" max="12046" width="9.375" style="279" customWidth="1"/>
    <col min="12047" max="12047" width="0.75" style="279" customWidth="1"/>
    <col min="12048" max="12051" width="8.875" style="279" customWidth="1"/>
    <col min="12052" max="12052" width="9.375" style="279" customWidth="1"/>
    <col min="12053" max="12053" width="2.125" style="279" customWidth="1"/>
    <col min="12054" max="12288" width="9.125" style="279"/>
    <col min="12289" max="12289" width="2.125" style="279" customWidth="1"/>
    <col min="12290" max="12290" width="5.75" style="279" customWidth="1"/>
    <col min="12291" max="12291" width="0.75" style="279" customWidth="1"/>
    <col min="12292" max="12295" width="8.875" style="279" customWidth="1"/>
    <col min="12296" max="12296" width="9.375" style="279" customWidth="1"/>
    <col min="12297" max="12297" width="0.75" style="279" customWidth="1"/>
    <col min="12298" max="12299" width="8.875" style="279" customWidth="1"/>
    <col min="12300" max="12300" width="9.125" style="279"/>
    <col min="12301" max="12301" width="8.875" style="279" customWidth="1"/>
    <col min="12302" max="12302" width="9.375" style="279" customWidth="1"/>
    <col min="12303" max="12303" width="0.75" style="279" customWidth="1"/>
    <col min="12304" max="12307" width="8.875" style="279" customWidth="1"/>
    <col min="12308" max="12308" width="9.375" style="279" customWidth="1"/>
    <col min="12309" max="12309" width="2.125" style="279" customWidth="1"/>
    <col min="12310" max="12544" width="9.125" style="279"/>
    <col min="12545" max="12545" width="2.125" style="279" customWidth="1"/>
    <col min="12546" max="12546" width="5.75" style="279" customWidth="1"/>
    <col min="12547" max="12547" width="0.75" style="279" customWidth="1"/>
    <col min="12548" max="12551" width="8.875" style="279" customWidth="1"/>
    <col min="12552" max="12552" width="9.375" style="279" customWidth="1"/>
    <col min="12553" max="12553" width="0.75" style="279" customWidth="1"/>
    <col min="12554" max="12555" width="8.875" style="279" customWidth="1"/>
    <col min="12556" max="12556" width="9.125" style="279"/>
    <col min="12557" max="12557" width="8.875" style="279" customWidth="1"/>
    <col min="12558" max="12558" width="9.375" style="279" customWidth="1"/>
    <col min="12559" max="12559" width="0.75" style="279" customWidth="1"/>
    <col min="12560" max="12563" width="8.875" style="279" customWidth="1"/>
    <col min="12564" max="12564" width="9.375" style="279" customWidth="1"/>
    <col min="12565" max="12565" width="2.125" style="279" customWidth="1"/>
    <col min="12566" max="12800" width="9.125" style="279"/>
    <col min="12801" max="12801" width="2.125" style="279" customWidth="1"/>
    <col min="12802" max="12802" width="5.75" style="279" customWidth="1"/>
    <col min="12803" max="12803" width="0.75" style="279" customWidth="1"/>
    <col min="12804" max="12807" width="8.875" style="279" customWidth="1"/>
    <col min="12808" max="12808" width="9.375" style="279" customWidth="1"/>
    <col min="12809" max="12809" width="0.75" style="279" customWidth="1"/>
    <col min="12810" max="12811" width="8.875" style="279" customWidth="1"/>
    <col min="12812" max="12812" width="9.125" style="279"/>
    <col min="12813" max="12813" width="8.875" style="279" customWidth="1"/>
    <col min="12814" max="12814" width="9.375" style="279" customWidth="1"/>
    <col min="12815" max="12815" width="0.75" style="279" customWidth="1"/>
    <col min="12816" max="12819" width="8.875" style="279" customWidth="1"/>
    <col min="12820" max="12820" width="9.375" style="279" customWidth="1"/>
    <col min="12821" max="12821" width="2.125" style="279" customWidth="1"/>
    <col min="12822" max="13056" width="9.125" style="279"/>
    <col min="13057" max="13057" width="2.125" style="279" customWidth="1"/>
    <col min="13058" max="13058" width="5.75" style="279" customWidth="1"/>
    <col min="13059" max="13059" width="0.75" style="279" customWidth="1"/>
    <col min="13060" max="13063" width="8.875" style="279" customWidth="1"/>
    <col min="13064" max="13064" width="9.375" style="279" customWidth="1"/>
    <col min="13065" max="13065" width="0.75" style="279" customWidth="1"/>
    <col min="13066" max="13067" width="8.875" style="279" customWidth="1"/>
    <col min="13068" max="13068" width="9.125" style="279"/>
    <col min="13069" max="13069" width="8.875" style="279" customWidth="1"/>
    <col min="13070" max="13070" width="9.375" style="279" customWidth="1"/>
    <col min="13071" max="13071" width="0.75" style="279" customWidth="1"/>
    <col min="13072" max="13075" width="8.875" style="279" customWidth="1"/>
    <col min="13076" max="13076" width="9.375" style="279" customWidth="1"/>
    <col min="13077" max="13077" width="2.125" style="279" customWidth="1"/>
    <col min="13078" max="13312" width="9.125" style="279"/>
    <col min="13313" max="13313" width="2.125" style="279" customWidth="1"/>
    <col min="13314" max="13314" width="5.75" style="279" customWidth="1"/>
    <col min="13315" max="13315" width="0.75" style="279" customWidth="1"/>
    <col min="13316" max="13319" width="8.875" style="279" customWidth="1"/>
    <col min="13320" max="13320" width="9.375" style="279" customWidth="1"/>
    <col min="13321" max="13321" width="0.75" style="279" customWidth="1"/>
    <col min="13322" max="13323" width="8.875" style="279" customWidth="1"/>
    <col min="13324" max="13324" width="9.125" style="279"/>
    <col min="13325" max="13325" width="8.875" style="279" customWidth="1"/>
    <col min="13326" max="13326" width="9.375" style="279" customWidth="1"/>
    <col min="13327" max="13327" width="0.75" style="279" customWidth="1"/>
    <col min="13328" max="13331" width="8.875" style="279" customWidth="1"/>
    <col min="13332" max="13332" width="9.375" style="279" customWidth="1"/>
    <col min="13333" max="13333" width="2.125" style="279" customWidth="1"/>
    <col min="13334" max="13568" width="9.125" style="279"/>
    <col min="13569" max="13569" width="2.125" style="279" customWidth="1"/>
    <col min="13570" max="13570" width="5.75" style="279" customWidth="1"/>
    <col min="13571" max="13571" width="0.75" style="279" customWidth="1"/>
    <col min="13572" max="13575" width="8.875" style="279" customWidth="1"/>
    <col min="13576" max="13576" width="9.375" style="279" customWidth="1"/>
    <col min="13577" max="13577" width="0.75" style="279" customWidth="1"/>
    <col min="13578" max="13579" width="8.875" style="279" customWidth="1"/>
    <col min="13580" max="13580" width="9.125" style="279"/>
    <col min="13581" max="13581" width="8.875" style="279" customWidth="1"/>
    <col min="13582" max="13582" width="9.375" style="279" customWidth="1"/>
    <col min="13583" max="13583" width="0.75" style="279" customWidth="1"/>
    <col min="13584" max="13587" width="8.875" style="279" customWidth="1"/>
    <col min="13588" max="13588" width="9.375" style="279" customWidth="1"/>
    <col min="13589" max="13589" width="2.125" style="279" customWidth="1"/>
    <col min="13590" max="13824" width="9.125" style="279"/>
    <col min="13825" max="13825" width="2.125" style="279" customWidth="1"/>
    <col min="13826" max="13826" width="5.75" style="279" customWidth="1"/>
    <col min="13827" max="13827" width="0.75" style="279" customWidth="1"/>
    <col min="13828" max="13831" width="8.875" style="279" customWidth="1"/>
    <col min="13832" max="13832" width="9.375" style="279" customWidth="1"/>
    <col min="13833" max="13833" width="0.75" style="279" customWidth="1"/>
    <col min="13834" max="13835" width="8.875" style="279" customWidth="1"/>
    <col min="13836" max="13836" width="9.125" style="279"/>
    <col min="13837" max="13837" width="8.875" style="279" customWidth="1"/>
    <col min="13838" max="13838" width="9.375" style="279" customWidth="1"/>
    <col min="13839" max="13839" width="0.75" style="279" customWidth="1"/>
    <col min="13840" max="13843" width="8.875" style="279" customWidth="1"/>
    <col min="13844" max="13844" width="9.375" style="279" customWidth="1"/>
    <col min="13845" max="13845" width="2.125" style="279" customWidth="1"/>
    <col min="13846" max="14080" width="9.125" style="279"/>
    <col min="14081" max="14081" width="2.125" style="279" customWidth="1"/>
    <col min="14082" max="14082" width="5.75" style="279" customWidth="1"/>
    <col min="14083" max="14083" width="0.75" style="279" customWidth="1"/>
    <col min="14084" max="14087" width="8.875" style="279" customWidth="1"/>
    <col min="14088" max="14088" width="9.375" style="279" customWidth="1"/>
    <col min="14089" max="14089" width="0.75" style="279" customWidth="1"/>
    <col min="14090" max="14091" width="8.875" style="279" customWidth="1"/>
    <col min="14092" max="14092" width="9.125" style="279"/>
    <col min="14093" max="14093" width="8.875" style="279" customWidth="1"/>
    <col min="14094" max="14094" width="9.375" style="279" customWidth="1"/>
    <col min="14095" max="14095" width="0.75" style="279" customWidth="1"/>
    <col min="14096" max="14099" width="8.875" style="279" customWidth="1"/>
    <col min="14100" max="14100" width="9.375" style="279" customWidth="1"/>
    <col min="14101" max="14101" width="2.125" style="279" customWidth="1"/>
    <col min="14102" max="14336" width="9.125" style="279"/>
    <col min="14337" max="14337" width="2.125" style="279" customWidth="1"/>
    <col min="14338" max="14338" width="5.75" style="279" customWidth="1"/>
    <col min="14339" max="14339" width="0.75" style="279" customWidth="1"/>
    <col min="14340" max="14343" width="8.875" style="279" customWidth="1"/>
    <col min="14344" max="14344" width="9.375" style="279" customWidth="1"/>
    <col min="14345" max="14345" width="0.75" style="279" customWidth="1"/>
    <col min="14346" max="14347" width="8.875" style="279" customWidth="1"/>
    <col min="14348" max="14348" width="9.125" style="279"/>
    <col min="14349" max="14349" width="8.875" style="279" customWidth="1"/>
    <col min="14350" max="14350" width="9.375" style="279" customWidth="1"/>
    <col min="14351" max="14351" width="0.75" style="279" customWidth="1"/>
    <col min="14352" max="14355" width="8.875" style="279" customWidth="1"/>
    <col min="14356" max="14356" width="9.375" style="279" customWidth="1"/>
    <col min="14357" max="14357" width="2.125" style="279" customWidth="1"/>
    <col min="14358" max="14592" width="9.125" style="279"/>
    <col min="14593" max="14593" width="2.125" style="279" customWidth="1"/>
    <col min="14594" max="14594" width="5.75" style="279" customWidth="1"/>
    <col min="14595" max="14595" width="0.75" style="279" customWidth="1"/>
    <col min="14596" max="14599" width="8.875" style="279" customWidth="1"/>
    <col min="14600" max="14600" width="9.375" style="279" customWidth="1"/>
    <col min="14601" max="14601" width="0.75" style="279" customWidth="1"/>
    <col min="14602" max="14603" width="8.875" style="279" customWidth="1"/>
    <col min="14604" max="14604" width="9.125" style="279"/>
    <col min="14605" max="14605" width="8.875" style="279" customWidth="1"/>
    <col min="14606" max="14606" width="9.375" style="279" customWidth="1"/>
    <col min="14607" max="14607" width="0.75" style="279" customWidth="1"/>
    <col min="14608" max="14611" width="8.875" style="279" customWidth="1"/>
    <col min="14612" max="14612" width="9.375" style="279" customWidth="1"/>
    <col min="14613" max="14613" width="2.125" style="279" customWidth="1"/>
    <col min="14614" max="14848" width="9.125" style="279"/>
    <col min="14849" max="14849" width="2.125" style="279" customWidth="1"/>
    <col min="14850" max="14850" width="5.75" style="279" customWidth="1"/>
    <col min="14851" max="14851" width="0.75" style="279" customWidth="1"/>
    <col min="14852" max="14855" width="8.875" style="279" customWidth="1"/>
    <col min="14856" max="14856" width="9.375" style="279" customWidth="1"/>
    <col min="14857" max="14857" width="0.75" style="279" customWidth="1"/>
    <col min="14858" max="14859" width="8.875" style="279" customWidth="1"/>
    <col min="14860" max="14860" width="9.125" style="279"/>
    <col min="14861" max="14861" width="8.875" style="279" customWidth="1"/>
    <col min="14862" max="14862" width="9.375" style="279" customWidth="1"/>
    <col min="14863" max="14863" width="0.75" style="279" customWidth="1"/>
    <col min="14864" max="14867" width="8.875" style="279" customWidth="1"/>
    <col min="14868" max="14868" width="9.375" style="279" customWidth="1"/>
    <col min="14869" max="14869" width="2.125" style="279" customWidth="1"/>
    <col min="14870" max="15104" width="9.125" style="279"/>
    <col min="15105" max="15105" width="2.125" style="279" customWidth="1"/>
    <col min="15106" max="15106" width="5.75" style="279" customWidth="1"/>
    <col min="15107" max="15107" width="0.75" style="279" customWidth="1"/>
    <col min="15108" max="15111" width="8.875" style="279" customWidth="1"/>
    <col min="15112" max="15112" width="9.375" style="279" customWidth="1"/>
    <col min="15113" max="15113" width="0.75" style="279" customWidth="1"/>
    <col min="15114" max="15115" width="8.875" style="279" customWidth="1"/>
    <col min="15116" max="15116" width="9.125" style="279"/>
    <col min="15117" max="15117" width="8.875" style="279" customWidth="1"/>
    <col min="15118" max="15118" width="9.375" style="279" customWidth="1"/>
    <col min="15119" max="15119" width="0.75" style="279" customWidth="1"/>
    <col min="15120" max="15123" width="8.875" style="279" customWidth="1"/>
    <col min="15124" max="15124" width="9.375" style="279" customWidth="1"/>
    <col min="15125" max="15125" width="2.125" style="279" customWidth="1"/>
    <col min="15126" max="15360" width="9.125" style="279"/>
    <col min="15361" max="15361" width="2.125" style="279" customWidth="1"/>
    <col min="15362" max="15362" width="5.75" style="279" customWidth="1"/>
    <col min="15363" max="15363" width="0.75" style="279" customWidth="1"/>
    <col min="15364" max="15367" width="8.875" style="279" customWidth="1"/>
    <col min="15368" max="15368" width="9.375" style="279" customWidth="1"/>
    <col min="15369" max="15369" width="0.75" style="279" customWidth="1"/>
    <col min="15370" max="15371" width="8.875" style="279" customWidth="1"/>
    <col min="15372" max="15372" width="9.125" style="279"/>
    <col min="15373" max="15373" width="8.875" style="279" customWidth="1"/>
    <col min="15374" max="15374" width="9.375" style="279" customWidth="1"/>
    <col min="15375" max="15375" width="0.75" style="279" customWidth="1"/>
    <col min="15376" max="15379" width="8.875" style="279" customWidth="1"/>
    <col min="15380" max="15380" width="9.375" style="279" customWidth="1"/>
    <col min="15381" max="15381" width="2.125" style="279" customWidth="1"/>
    <col min="15382" max="15616" width="9.125" style="279"/>
    <col min="15617" max="15617" width="2.125" style="279" customWidth="1"/>
    <col min="15618" max="15618" width="5.75" style="279" customWidth="1"/>
    <col min="15619" max="15619" width="0.75" style="279" customWidth="1"/>
    <col min="15620" max="15623" width="8.875" style="279" customWidth="1"/>
    <col min="15624" max="15624" width="9.375" style="279" customWidth="1"/>
    <col min="15625" max="15625" width="0.75" style="279" customWidth="1"/>
    <col min="15626" max="15627" width="8.875" style="279" customWidth="1"/>
    <col min="15628" max="15628" width="9.125" style="279"/>
    <col min="15629" max="15629" width="8.875" style="279" customWidth="1"/>
    <col min="15630" max="15630" width="9.375" style="279" customWidth="1"/>
    <col min="15631" max="15631" width="0.75" style="279" customWidth="1"/>
    <col min="15632" max="15635" width="8.875" style="279" customWidth="1"/>
    <col min="15636" max="15636" width="9.375" style="279" customWidth="1"/>
    <col min="15637" max="15637" width="2.125" style="279" customWidth="1"/>
    <col min="15638" max="15872" width="9.125" style="279"/>
    <col min="15873" max="15873" width="2.125" style="279" customWidth="1"/>
    <col min="15874" max="15874" width="5.75" style="279" customWidth="1"/>
    <col min="15875" max="15875" width="0.75" style="279" customWidth="1"/>
    <col min="15876" max="15879" width="8.875" style="279" customWidth="1"/>
    <col min="15880" max="15880" width="9.375" style="279" customWidth="1"/>
    <col min="15881" max="15881" width="0.75" style="279" customWidth="1"/>
    <col min="15882" max="15883" width="8.875" style="279" customWidth="1"/>
    <col min="15884" max="15884" width="9.125" style="279"/>
    <col min="15885" max="15885" width="8.875" style="279" customWidth="1"/>
    <col min="15886" max="15886" width="9.375" style="279" customWidth="1"/>
    <col min="15887" max="15887" width="0.75" style="279" customWidth="1"/>
    <col min="15888" max="15891" width="8.875" style="279" customWidth="1"/>
    <col min="15892" max="15892" width="9.375" style="279" customWidth="1"/>
    <col min="15893" max="15893" width="2.125" style="279" customWidth="1"/>
    <col min="15894" max="16128" width="9.125" style="279"/>
    <col min="16129" max="16129" width="2.125" style="279" customWidth="1"/>
    <col min="16130" max="16130" width="5.75" style="279" customWidth="1"/>
    <col min="16131" max="16131" width="0.75" style="279" customWidth="1"/>
    <col min="16132" max="16135" width="8.875" style="279" customWidth="1"/>
    <col min="16136" max="16136" width="9.375" style="279" customWidth="1"/>
    <col min="16137" max="16137" width="0.75" style="279" customWidth="1"/>
    <col min="16138" max="16139" width="8.875" style="279" customWidth="1"/>
    <col min="16140" max="16140" width="9.125" style="279"/>
    <col min="16141" max="16141" width="8.875" style="279" customWidth="1"/>
    <col min="16142" max="16142" width="9.375" style="279" customWidth="1"/>
    <col min="16143" max="16143" width="0.75" style="279" customWidth="1"/>
    <col min="16144" max="16147" width="8.875" style="279" customWidth="1"/>
    <col min="16148" max="16148" width="9.375" style="279" customWidth="1"/>
    <col min="16149" max="16149" width="2.125" style="279" customWidth="1"/>
    <col min="16150" max="16384" width="9.125" style="279"/>
  </cols>
  <sheetData>
    <row r="1" spans="1:20" s="282" customFormat="1" ht="12.75" customHeight="1">
      <c r="B1" s="278"/>
    </row>
    <row r="2" spans="1:20" s="282" customFormat="1" ht="12.75" customHeight="1">
      <c r="B2" s="284"/>
    </row>
    <row r="3" spans="1:20" s="282" customFormat="1" ht="12.75" customHeight="1">
      <c r="A3" s="279"/>
    </row>
    <row r="4" spans="1:20" ht="12.75" customHeight="1">
      <c r="B4" s="285"/>
      <c r="C4" s="286"/>
      <c r="D4" s="847"/>
      <c r="E4" s="848"/>
      <c r="F4" s="848"/>
      <c r="G4" s="848"/>
      <c r="H4" s="848"/>
      <c r="I4" s="849"/>
      <c r="J4" s="847"/>
      <c r="K4" s="848"/>
      <c r="L4" s="848"/>
      <c r="M4" s="848"/>
      <c r="N4" s="848"/>
      <c r="O4" s="849"/>
      <c r="P4" s="847"/>
      <c r="Q4" s="848"/>
      <c r="R4" s="848"/>
      <c r="S4" s="848"/>
      <c r="T4" s="848"/>
    </row>
    <row r="5" spans="1:20" ht="12.75" customHeight="1">
      <c r="B5" s="287"/>
      <c r="C5" s="286"/>
      <c r="D5" s="288"/>
      <c r="E5" s="288"/>
      <c r="F5" s="288"/>
      <c r="G5" s="288"/>
      <c r="H5" s="288"/>
      <c r="I5" s="289"/>
      <c r="J5" s="288"/>
      <c r="K5" s="288"/>
      <c r="L5" s="288"/>
      <c r="M5" s="288"/>
      <c r="N5" s="288"/>
      <c r="O5" s="289"/>
      <c r="P5" s="288"/>
      <c r="Q5" s="288"/>
      <c r="R5" s="288"/>
      <c r="S5" s="288"/>
      <c r="T5" s="288"/>
    </row>
    <row r="6" spans="1:20" ht="12.75" customHeight="1">
      <c r="B6" s="286"/>
      <c r="C6" s="286"/>
      <c r="D6" s="290"/>
      <c r="E6" s="290"/>
      <c r="F6" s="290"/>
      <c r="G6" s="290"/>
      <c r="H6" s="290"/>
      <c r="J6" s="290"/>
      <c r="K6" s="290"/>
      <c r="L6" s="290"/>
      <c r="M6" s="290"/>
      <c r="N6" s="290"/>
      <c r="P6" s="290"/>
      <c r="Q6" s="290"/>
      <c r="R6" s="290"/>
      <c r="S6" s="290"/>
      <c r="T6" s="290"/>
    </row>
    <row r="7" spans="1:20" ht="12.75" customHeight="1">
      <c r="B7" s="291"/>
      <c r="C7" s="286"/>
      <c r="D7" s="290"/>
      <c r="E7" s="290"/>
      <c r="F7" s="290"/>
      <c r="G7" s="290"/>
      <c r="H7" s="290"/>
      <c r="J7" s="290"/>
      <c r="K7" s="290"/>
      <c r="L7" s="290"/>
      <c r="M7" s="290"/>
      <c r="N7" s="290"/>
      <c r="P7" s="290"/>
      <c r="Q7" s="290"/>
      <c r="R7" s="290"/>
      <c r="S7" s="290"/>
      <c r="T7" s="290"/>
    </row>
    <row r="8" spans="1:20" ht="12.75" customHeight="1">
      <c r="B8" s="292"/>
      <c r="C8" s="286"/>
      <c r="D8" s="290"/>
      <c r="E8" s="290"/>
      <c r="F8" s="290"/>
      <c r="G8" s="290"/>
      <c r="H8" s="290"/>
      <c r="J8" s="290"/>
      <c r="K8" s="290"/>
      <c r="L8" s="290"/>
      <c r="M8" s="290"/>
      <c r="N8" s="290"/>
      <c r="P8" s="290"/>
      <c r="Q8" s="290"/>
      <c r="R8" s="290"/>
      <c r="S8" s="290"/>
      <c r="T8" s="290"/>
    </row>
    <row r="9" spans="1:20" ht="12.75" customHeight="1">
      <c r="B9" s="293"/>
      <c r="C9" s="286"/>
      <c r="D9" s="290"/>
      <c r="E9" s="290"/>
      <c r="F9" s="290"/>
      <c r="G9" s="290"/>
      <c r="H9" s="290"/>
      <c r="J9" s="290"/>
      <c r="K9" s="290"/>
      <c r="L9" s="290"/>
      <c r="M9" s="290"/>
      <c r="N9" s="290"/>
      <c r="P9" s="290"/>
      <c r="Q9" s="290"/>
      <c r="R9" s="290"/>
      <c r="S9" s="290"/>
      <c r="T9" s="290"/>
    </row>
    <row r="10" spans="1:20" ht="12.75" customHeight="1">
      <c r="B10" s="293"/>
      <c r="C10" s="286"/>
      <c r="D10" s="290"/>
      <c r="E10" s="290"/>
      <c r="F10" s="290"/>
      <c r="G10" s="290"/>
      <c r="H10" s="290"/>
      <c r="J10" s="290"/>
      <c r="K10" s="290"/>
      <c r="L10" s="290"/>
      <c r="M10" s="290"/>
      <c r="N10" s="290"/>
      <c r="P10" s="290"/>
      <c r="Q10" s="290"/>
      <c r="R10" s="290"/>
      <c r="S10" s="290"/>
      <c r="T10" s="290"/>
    </row>
    <row r="11" spans="1:20" ht="12.75" customHeight="1">
      <c r="B11" s="293"/>
      <c r="C11" s="286"/>
      <c r="D11" s="290"/>
      <c r="E11" s="290"/>
      <c r="F11" s="290"/>
      <c r="G11" s="290"/>
      <c r="H11" s="290"/>
      <c r="J11" s="290"/>
      <c r="K11" s="290"/>
      <c r="L11" s="290"/>
      <c r="M11" s="290"/>
      <c r="N11" s="290"/>
      <c r="P11" s="290"/>
      <c r="Q11" s="290"/>
      <c r="R11" s="290"/>
      <c r="S11" s="290"/>
      <c r="T11" s="290"/>
    </row>
    <row r="12" spans="1:20" ht="12.75" customHeight="1">
      <c r="B12" s="293"/>
      <c r="C12" s="286"/>
      <c r="D12" s="290"/>
      <c r="E12" s="290"/>
      <c r="F12" s="290"/>
      <c r="G12" s="290"/>
      <c r="H12" s="290"/>
      <c r="J12" s="290"/>
      <c r="K12" s="290"/>
      <c r="L12" s="290"/>
      <c r="M12" s="290"/>
      <c r="N12" s="290"/>
      <c r="P12" s="290"/>
      <c r="Q12" s="290"/>
      <c r="R12" s="290"/>
      <c r="S12" s="290"/>
      <c r="T12" s="290"/>
    </row>
    <row r="13" spans="1:20" ht="12.75" customHeight="1">
      <c r="B13" s="293"/>
      <c r="C13" s="286"/>
      <c r="D13" s="290"/>
      <c r="E13" s="290"/>
      <c r="F13" s="290"/>
      <c r="G13" s="290"/>
      <c r="H13" s="290"/>
      <c r="J13" s="290"/>
      <c r="K13" s="290"/>
      <c r="L13" s="290"/>
      <c r="M13" s="290"/>
      <c r="N13" s="290"/>
      <c r="P13" s="290"/>
      <c r="Q13" s="290"/>
      <c r="R13" s="290"/>
      <c r="S13" s="290"/>
      <c r="T13" s="290"/>
    </row>
    <row r="14" spans="1:20" ht="12.75" customHeight="1">
      <c r="B14" s="293"/>
      <c r="C14" s="286"/>
      <c r="D14" s="290"/>
      <c r="E14" s="290"/>
      <c r="F14" s="290"/>
      <c r="G14" s="290"/>
      <c r="H14" s="290"/>
      <c r="J14" s="290"/>
      <c r="K14" s="290"/>
      <c r="L14" s="290"/>
      <c r="M14" s="290"/>
      <c r="N14" s="290"/>
      <c r="P14" s="290"/>
      <c r="Q14" s="290"/>
      <c r="R14" s="290"/>
      <c r="S14" s="290"/>
      <c r="T14" s="290"/>
    </row>
    <row r="15" spans="1:20" ht="12.75" customHeight="1">
      <c r="B15" s="293"/>
      <c r="C15" s="286"/>
      <c r="D15" s="290"/>
      <c r="E15" s="290"/>
      <c r="F15" s="290"/>
      <c r="G15" s="290"/>
      <c r="H15" s="290"/>
      <c r="J15" s="290"/>
      <c r="K15" s="290"/>
      <c r="L15" s="290"/>
      <c r="M15" s="290"/>
      <c r="N15" s="290"/>
      <c r="P15" s="290"/>
      <c r="Q15" s="290"/>
      <c r="R15" s="290"/>
      <c r="S15" s="290"/>
      <c r="T15" s="290"/>
    </row>
    <row r="16" spans="1:20" ht="12.75" customHeight="1">
      <c r="B16" s="293"/>
      <c r="C16" s="286"/>
      <c r="D16" s="290"/>
      <c r="E16" s="290"/>
      <c r="F16" s="290"/>
      <c r="G16" s="290"/>
      <c r="H16" s="290"/>
      <c r="J16" s="290"/>
      <c r="K16" s="290"/>
      <c r="L16" s="290"/>
      <c r="M16" s="290"/>
      <c r="N16" s="290"/>
      <c r="P16" s="290"/>
      <c r="Q16" s="290"/>
      <c r="R16" s="290"/>
      <c r="S16" s="290"/>
      <c r="T16" s="290"/>
    </row>
    <row r="17" spans="2:20" ht="12.75" customHeight="1">
      <c r="B17" s="293"/>
      <c r="C17" s="286"/>
      <c r="D17" s="290"/>
      <c r="E17" s="290"/>
      <c r="F17" s="290"/>
      <c r="G17" s="290"/>
      <c r="H17" s="290"/>
      <c r="J17" s="290"/>
      <c r="K17" s="290"/>
      <c r="L17" s="290"/>
      <c r="M17" s="290"/>
      <c r="N17" s="290"/>
      <c r="P17" s="290"/>
      <c r="Q17" s="290"/>
      <c r="R17" s="290"/>
      <c r="S17" s="290"/>
      <c r="T17" s="290"/>
    </row>
    <row r="18" spans="2:20" ht="12.75" customHeight="1">
      <c r="B18" s="293"/>
      <c r="C18" s="286"/>
      <c r="D18" s="290"/>
      <c r="E18" s="290"/>
      <c r="F18" s="290"/>
      <c r="G18" s="290"/>
      <c r="H18" s="290"/>
      <c r="J18" s="290"/>
      <c r="K18" s="290"/>
      <c r="L18" s="290"/>
      <c r="M18" s="290"/>
      <c r="N18" s="290"/>
      <c r="P18" s="290"/>
      <c r="Q18" s="290"/>
      <c r="R18" s="290"/>
      <c r="S18" s="290"/>
      <c r="T18" s="290"/>
    </row>
    <row r="19" spans="2:20" ht="12.75" customHeight="1">
      <c r="B19" s="293"/>
      <c r="C19" s="286"/>
      <c r="D19" s="290"/>
      <c r="E19" s="290"/>
      <c r="F19" s="290"/>
      <c r="G19" s="290"/>
      <c r="H19" s="290"/>
      <c r="J19" s="290"/>
      <c r="K19" s="290"/>
      <c r="L19" s="290"/>
      <c r="M19" s="290"/>
      <c r="N19" s="290"/>
      <c r="P19" s="290"/>
      <c r="Q19" s="290"/>
      <c r="R19" s="290"/>
      <c r="S19" s="290"/>
      <c r="T19" s="290"/>
    </row>
    <row r="20" spans="2:20" ht="12.75" customHeight="1">
      <c r="B20" s="293"/>
      <c r="C20" s="286"/>
      <c r="D20" s="290"/>
      <c r="E20" s="290"/>
      <c r="F20" s="290"/>
      <c r="G20" s="290"/>
      <c r="H20" s="290"/>
      <c r="J20" s="290"/>
      <c r="K20" s="290"/>
      <c r="L20" s="290"/>
      <c r="M20" s="290"/>
      <c r="N20" s="290"/>
      <c r="P20" s="290"/>
      <c r="Q20" s="290"/>
      <c r="R20" s="290"/>
      <c r="S20" s="290"/>
      <c r="T20" s="290"/>
    </row>
    <row r="21" spans="2:20" ht="12.75" customHeight="1">
      <c r="B21" s="293"/>
      <c r="C21" s="286"/>
      <c r="D21" s="290"/>
      <c r="E21" s="290"/>
      <c r="F21" s="290"/>
      <c r="G21" s="290"/>
      <c r="H21" s="290"/>
      <c r="J21" s="290"/>
      <c r="K21" s="290"/>
      <c r="L21" s="290"/>
      <c r="M21" s="290"/>
      <c r="N21" s="290"/>
      <c r="P21" s="290"/>
      <c r="Q21" s="290"/>
      <c r="R21" s="290"/>
      <c r="S21" s="290"/>
      <c r="T21" s="290"/>
    </row>
    <row r="22" spans="2:20" ht="12.75" customHeight="1">
      <c r="B22" s="293"/>
      <c r="C22" s="286"/>
      <c r="D22" s="290"/>
      <c r="E22" s="290"/>
      <c r="F22" s="290"/>
      <c r="G22" s="290"/>
      <c r="H22" s="290"/>
      <c r="J22" s="290"/>
      <c r="K22" s="290"/>
      <c r="L22" s="290"/>
      <c r="M22" s="290"/>
      <c r="N22" s="290"/>
      <c r="P22" s="290"/>
      <c r="Q22" s="290"/>
      <c r="R22" s="290"/>
      <c r="S22" s="290"/>
      <c r="T22" s="290"/>
    </row>
    <row r="23" spans="2:20" ht="12.75" customHeight="1">
      <c r="B23" s="293"/>
      <c r="C23" s="286"/>
      <c r="D23" s="290"/>
      <c r="E23" s="290"/>
      <c r="F23" s="290"/>
      <c r="G23" s="290"/>
      <c r="H23" s="290"/>
      <c r="J23" s="290"/>
      <c r="K23" s="290"/>
      <c r="L23" s="290"/>
      <c r="M23" s="290"/>
      <c r="N23" s="290"/>
      <c r="P23" s="290"/>
      <c r="Q23" s="290"/>
      <c r="R23" s="290"/>
      <c r="S23" s="290"/>
      <c r="T23" s="290"/>
    </row>
    <row r="24" spans="2:20" ht="12.75" customHeight="1">
      <c r="B24" s="293"/>
      <c r="C24" s="286"/>
      <c r="D24" s="290"/>
      <c r="E24" s="290"/>
      <c r="F24" s="290"/>
      <c r="G24" s="290"/>
      <c r="H24" s="290"/>
      <c r="J24" s="290"/>
      <c r="K24" s="290"/>
      <c r="L24" s="290"/>
      <c r="M24" s="290"/>
      <c r="N24" s="290"/>
      <c r="P24" s="290"/>
      <c r="Q24" s="290"/>
      <c r="R24" s="290"/>
      <c r="S24" s="290"/>
      <c r="T24" s="290"/>
    </row>
    <row r="25" spans="2:20" ht="12.75" customHeight="1">
      <c r="B25" s="293"/>
      <c r="C25" s="286"/>
      <c r="D25" s="290"/>
      <c r="E25" s="290"/>
      <c r="F25" s="290"/>
      <c r="G25" s="290"/>
      <c r="H25" s="290"/>
      <c r="J25" s="290"/>
      <c r="K25" s="290"/>
      <c r="L25" s="290"/>
      <c r="M25" s="290"/>
      <c r="N25" s="290"/>
      <c r="P25" s="290"/>
      <c r="Q25" s="290"/>
      <c r="R25" s="290"/>
      <c r="S25" s="290"/>
      <c r="T25" s="290"/>
    </row>
    <row r="26" spans="2:20" ht="12.75" customHeight="1">
      <c r="B26" s="293"/>
      <c r="C26" s="286"/>
      <c r="D26" s="290"/>
      <c r="E26" s="290"/>
      <c r="F26" s="290"/>
      <c r="G26" s="290"/>
      <c r="H26" s="290"/>
      <c r="J26" s="290"/>
      <c r="K26" s="290"/>
      <c r="L26" s="290"/>
      <c r="M26" s="290"/>
      <c r="N26" s="290"/>
      <c r="P26" s="290"/>
      <c r="Q26" s="290"/>
      <c r="R26" s="290"/>
      <c r="S26" s="290"/>
      <c r="T26" s="290"/>
    </row>
    <row r="27" spans="2:20" ht="12.75" customHeight="1">
      <c r="B27" s="293"/>
      <c r="C27" s="286"/>
      <c r="D27" s="290"/>
      <c r="E27" s="290"/>
      <c r="F27" s="290"/>
      <c r="G27" s="290"/>
      <c r="H27" s="290"/>
      <c r="J27" s="290"/>
      <c r="K27" s="290"/>
      <c r="L27" s="290"/>
      <c r="M27" s="290"/>
      <c r="N27" s="290"/>
      <c r="P27" s="290"/>
      <c r="Q27" s="290"/>
      <c r="R27" s="290"/>
      <c r="S27" s="290"/>
      <c r="T27" s="290"/>
    </row>
    <row r="28" spans="2:20" ht="12.75" customHeight="1">
      <c r="B28" s="293"/>
      <c r="C28" s="286"/>
      <c r="D28" s="290"/>
      <c r="E28" s="290"/>
      <c r="F28" s="290"/>
      <c r="G28" s="290"/>
      <c r="H28" s="290"/>
      <c r="J28" s="290"/>
      <c r="K28" s="290"/>
      <c r="L28" s="290"/>
      <c r="M28" s="290"/>
      <c r="N28" s="290"/>
      <c r="P28" s="290"/>
      <c r="Q28" s="290"/>
      <c r="R28" s="290"/>
      <c r="S28" s="290"/>
      <c r="T28" s="290"/>
    </row>
    <row r="29" spans="2:20" ht="12.75" customHeight="1">
      <c r="B29" s="286"/>
      <c r="C29" s="286"/>
      <c r="D29" s="286"/>
      <c r="E29" s="286"/>
      <c r="F29" s="286"/>
      <c r="G29" s="286"/>
      <c r="H29" s="286"/>
      <c r="I29" s="286"/>
      <c r="J29" s="286"/>
      <c r="K29" s="286"/>
      <c r="L29" s="286"/>
      <c r="M29" s="286"/>
      <c r="N29" s="286"/>
      <c r="O29" s="286"/>
      <c r="P29" s="286"/>
      <c r="Q29" s="286"/>
      <c r="R29" s="286"/>
      <c r="S29" s="286"/>
      <c r="T29" s="286"/>
    </row>
    <row r="30" spans="2:20" ht="12.75" customHeight="1">
      <c r="B30" s="291"/>
      <c r="C30" s="286"/>
      <c r="D30" s="290"/>
      <c r="E30" s="290"/>
      <c r="F30" s="290"/>
      <c r="G30" s="290"/>
      <c r="H30" s="290"/>
      <c r="J30" s="290"/>
      <c r="K30" s="290"/>
      <c r="L30" s="290"/>
      <c r="M30" s="290"/>
      <c r="N30" s="290"/>
      <c r="P30" s="290"/>
      <c r="Q30" s="290"/>
      <c r="R30" s="290"/>
      <c r="S30" s="290"/>
      <c r="T30" s="290"/>
    </row>
    <row r="31" spans="2:20" ht="12.75" customHeight="1">
      <c r="B31" s="292"/>
      <c r="C31" s="286"/>
      <c r="D31" s="290"/>
      <c r="E31" s="290"/>
      <c r="F31" s="290"/>
      <c r="G31" s="290"/>
      <c r="H31" s="290"/>
      <c r="J31" s="290"/>
      <c r="K31" s="290"/>
      <c r="L31" s="290"/>
      <c r="M31" s="290"/>
      <c r="N31" s="290"/>
      <c r="P31" s="290"/>
      <c r="Q31" s="290"/>
      <c r="R31" s="290"/>
      <c r="S31" s="290"/>
      <c r="T31" s="290"/>
    </row>
    <row r="32" spans="2:20" ht="12.75" customHeight="1">
      <c r="B32" s="293"/>
      <c r="C32" s="286"/>
      <c r="D32" s="290"/>
      <c r="E32" s="290"/>
      <c r="F32" s="290"/>
      <c r="G32" s="290"/>
      <c r="H32" s="290"/>
      <c r="J32" s="290"/>
      <c r="K32" s="290"/>
      <c r="L32" s="290"/>
      <c r="M32" s="290"/>
      <c r="N32" s="290"/>
      <c r="P32" s="290"/>
      <c r="Q32" s="290"/>
      <c r="R32" s="290"/>
      <c r="S32" s="290"/>
      <c r="T32" s="290"/>
    </row>
    <row r="33" spans="2:20" ht="12.75" customHeight="1">
      <c r="B33" s="293"/>
      <c r="C33" s="286"/>
      <c r="D33" s="290"/>
      <c r="E33" s="290"/>
      <c r="F33" s="290"/>
      <c r="G33" s="290"/>
      <c r="H33" s="290"/>
      <c r="J33" s="290"/>
      <c r="K33" s="290"/>
      <c r="L33" s="290"/>
      <c r="M33" s="290"/>
      <c r="N33" s="290"/>
      <c r="P33" s="290"/>
      <c r="Q33" s="290"/>
      <c r="R33" s="290"/>
      <c r="S33" s="290"/>
      <c r="T33" s="290"/>
    </row>
    <row r="34" spans="2:20" ht="12.75" customHeight="1">
      <c r="B34" s="293"/>
      <c r="C34" s="286"/>
      <c r="D34" s="290"/>
      <c r="E34" s="290"/>
      <c r="F34" s="290"/>
      <c r="G34" s="290"/>
      <c r="H34" s="290"/>
      <c r="J34" s="290"/>
      <c r="K34" s="290"/>
      <c r="L34" s="290"/>
      <c r="M34" s="290"/>
      <c r="N34" s="290"/>
      <c r="P34" s="290"/>
      <c r="Q34" s="290"/>
      <c r="R34" s="290"/>
      <c r="S34" s="290"/>
      <c r="T34" s="290"/>
    </row>
    <row r="35" spans="2:20" ht="12.75" customHeight="1">
      <c r="B35" s="293"/>
      <c r="C35" s="286"/>
      <c r="D35" s="290"/>
      <c r="E35" s="290"/>
      <c r="F35" s="290"/>
      <c r="G35" s="290"/>
      <c r="H35" s="290"/>
      <c r="J35" s="290"/>
      <c r="K35" s="290"/>
      <c r="L35" s="290"/>
      <c r="M35" s="290"/>
      <c r="N35" s="290"/>
      <c r="P35" s="290"/>
      <c r="Q35" s="290"/>
      <c r="R35" s="290"/>
      <c r="S35" s="290"/>
      <c r="T35" s="290"/>
    </row>
    <row r="36" spans="2:20" ht="12.75" customHeight="1">
      <c r="B36" s="293"/>
      <c r="C36" s="286"/>
      <c r="D36" s="290"/>
      <c r="E36" s="290"/>
      <c r="F36" s="290"/>
      <c r="G36" s="290"/>
      <c r="H36" s="290"/>
      <c r="J36" s="290"/>
      <c r="K36" s="290"/>
      <c r="L36" s="290"/>
      <c r="M36" s="290"/>
      <c r="N36" s="290"/>
      <c r="P36" s="290"/>
      <c r="Q36" s="290"/>
      <c r="R36" s="290"/>
      <c r="S36" s="290"/>
      <c r="T36" s="290"/>
    </row>
    <row r="37" spans="2:20" ht="12.75" customHeight="1">
      <c r="B37" s="293"/>
      <c r="C37" s="286"/>
      <c r="D37" s="290"/>
      <c r="E37" s="290"/>
      <c r="F37" s="290"/>
      <c r="G37" s="290"/>
      <c r="H37" s="290"/>
      <c r="J37" s="290"/>
      <c r="K37" s="290"/>
      <c r="L37" s="290"/>
      <c r="M37" s="290"/>
      <c r="N37" s="290"/>
      <c r="P37" s="290"/>
      <c r="Q37" s="290"/>
      <c r="R37" s="290"/>
      <c r="S37" s="290"/>
      <c r="T37" s="290"/>
    </row>
    <row r="38" spans="2:20" ht="12.75" customHeight="1">
      <c r="B38" s="293"/>
      <c r="C38" s="286"/>
      <c r="D38" s="290"/>
      <c r="E38" s="290"/>
      <c r="F38" s="290"/>
      <c r="G38" s="290"/>
      <c r="H38" s="290"/>
      <c r="J38" s="290"/>
      <c r="K38" s="290"/>
      <c r="L38" s="290"/>
      <c r="M38" s="290"/>
      <c r="N38" s="290"/>
      <c r="P38" s="290"/>
      <c r="Q38" s="290"/>
      <c r="R38" s="290"/>
      <c r="S38" s="290"/>
      <c r="T38" s="290"/>
    </row>
    <row r="39" spans="2:20" ht="12.75" customHeight="1">
      <c r="B39" s="293"/>
      <c r="C39" s="286"/>
      <c r="D39" s="290"/>
      <c r="E39" s="290"/>
      <c r="F39" s="290"/>
      <c r="G39" s="290"/>
      <c r="H39" s="290"/>
      <c r="J39" s="290"/>
      <c r="K39" s="290"/>
      <c r="L39" s="290"/>
      <c r="M39" s="290"/>
      <c r="N39" s="290"/>
      <c r="P39" s="290"/>
      <c r="Q39" s="290"/>
      <c r="R39" s="290"/>
      <c r="S39" s="290"/>
      <c r="T39" s="290"/>
    </row>
    <row r="40" spans="2:20" ht="12.75" customHeight="1">
      <c r="B40" s="293"/>
      <c r="C40" s="286"/>
      <c r="D40" s="290"/>
      <c r="E40" s="290"/>
      <c r="F40" s="290"/>
      <c r="G40" s="290"/>
      <c r="H40" s="290"/>
      <c r="J40" s="290"/>
      <c r="K40" s="290"/>
      <c r="L40" s="290"/>
      <c r="M40" s="290"/>
      <c r="N40" s="290"/>
      <c r="P40" s="290"/>
      <c r="Q40" s="290"/>
      <c r="R40" s="290"/>
      <c r="S40" s="290"/>
      <c r="T40" s="290"/>
    </row>
    <row r="41" spans="2:20" ht="12.75" customHeight="1">
      <c r="B41" s="293"/>
      <c r="C41" s="286"/>
      <c r="D41" s="290"/>
      <c r="E41" s="290"/>
      <c r="F41" s="290"/>
      <c r="G41" s="290"/>
      <c r="H41" s="290"/>
      <c r="J41" s="290"/>
      <c r="K41" s="290"/>
      <c r="L41" s="290"/>
      <c r="M41" s="290"/>
      <c r="N41" s="290"/>
      <c r="P41" s="290"/>
      <c r="Q41" s="290"/>
      <c r="R41" s="290"/>
      <c r="S41" s="290"/>
      <c r="T41" s="290"/>
    </row>
    <row r="42" spans="2:20" ht="12.75" customHeight="1">
      <c r="B42" s="293"/>
      <c r="C42" s="286"/>
      <c r="D42" s="290"/>
      <c r="E42" s="290"/>
      <c r="F42" s="290"/>
      <c r="G42" s="290"/>
      <c r="H42" s="290"/>
      <c r="J42" s="290"/>
      <c r="K42" s="290"/>
      <c r="L42" s="290"/>
      <c r="M42" s="290"/>
      <c r="N42" s="290"/>
      <c r="P42" s="290"/>
      <c r="Q42" s="290"/>
      <c r="R42" s="290"/>
      <c r="S42" s="290"/>
      <c r="T42" s="290"/>
    </row>
    <row r="43" spans="2:20" ht="12.75" customHeight="1">
      <c r="B43" s="293"/>
      <c r="C43" s="286"/>
      <c r="D43" s="290"/>
      <c r="E43" s="290"/>
      <c r="F43" s="290"/>
      <c r="G43" s="290"/>
      <c r="H43" s="290"/>
      <c r="J43" s="290"/>
      <c r="K43" s="290"/>
      <c r="L43" s="290"/>
      <c r="M43" s="290"/>
      <c r="N43" s="290"/>
      <c r="P43" s="290"/>
      <c r="Q43" s="290"/>
      <c r="R43" s="290"/>
      <c r="S43" s="290"/>
      <c r="T43" s="290"/>
    </row>
    <row r="44" spans="2:20" ht="12.75" customHeight="1">
      <c r="B44" s="293"/>
      <c r="C44" s="286"/>
      <c r="D44" s="290"/>
      <c r="E44" s="290"/>
      <c r="F44" s="290"/>
      <c r="G44" s="290"/>
      <c r="H44" s="290"/>
      <c r="J44" s="290"/>
      <c r="K44" s="290"/>
      <c r="L44" s="290"/>
      <c r="M44" s="290"/>
      <c r="N44" s="290"/>
      <c r="P44" s="290"/>
      <c r="Q44" s="290"/>
      <c r="R44" s="290"/>
      <c r="S44" s="290"/>
      <c r="T44" s="290"/>
    </row>
    <row r="45" spans="2:20" ht="12.75" customHeight="1">
      <c r="B45" s="293"/>
      <c r="C45" s="286"/>
      <c r="D45" s="290"/>
      <c r="E45" s="290"/>
      <c r="F45" s="290"/>
      <c r="G45" s="290"/>
      <c r="H45" s="290"/>
      <c r="J45" s="290"/>
      <c r="K45" s="290"/>
      <c r="L45" s="290"/>
      <c r="M45" s="290"/>
      <c r="N45" s="290"/>
      <c r="P45" s="290"/>
      <c r="Q45" s="290"/>
      <c r="R45" s="290"/>
      <c r="S45" s="290"/>
      <c r="T45" s="290"/>
    </row>
    <row r="46" spans="2:20" ht="12.75" customHeight="1">
      <c r="B46" s="293"/>
      <c r="C46" s="286"/>
      <c r="D46" s="290"/>
      <c r="E46" s="290"/>
      <c r="F46" s="290"/>
      <c r="G46" s="290"/>
      <c r="H46" s="290"/>
      <c r="J46" s="290"/>
      <c r="K46" s="290"/>
      <c r="L46" s="290"/>
      <c r="M46" s="290"/>
      <c r="N46" s="290"/>
      <c r="P46" s="290"/>
      <c r="Q46" s="290"/>
      <c r="R46" s="290"/>
      <c r="S46" s="290"/>
      <c r="T46" s="290"/>
    </row>
    <row r="47" spans="2:20" ht="12.75" customHeight="1">
      <c r="B47" s="293"/>
      <c r="C47" s="286"/>
      <c r="D47" s="290"/>
      <c r="E47" s="290"/>
      <c r="F47" s="290"/>
      <c r="G47" s="290"/>
      <c r="H47" s="290"/>
      <c r="J47" s="290"/>
      <c r="K47" s="290"/>
      <c r="L47" s="290"/>
      <c r="M47" s="290"/>
      <c r="N47" s="290"/>
      <c r="P47" s="290"/>
      <c r="Q47" s="290"/>
      <c r="R47" s="290"/>
      <c r="S47" s="290"/>
      <c r="T47" s="290"/>
    </row>
    <row r="48" spans="2:20" ht="12.75" customHeight="1">
      <c r="B48" s="293"/>
      <c r="C48" s="286"/>
      <c r="D48" s="290"/>
      <c r="E48" s="290"/>
      <c r="F48" s="290"/>
      <c r="G48" s="290"/>
      <c r="H48" s="290"/>
      <c r="J48" s="290"/>
      <c r="K48" s="290"/>
      <c r="L48" s="290"/>
      <c r="M48" s="290"/>
      <c r="N48" s="290"/>
      <c r="P48" s="290"/>
      <c r="Q48" s="290"/>
      <c r="R48" s="290"/>
      <c r="S48" s="290"/>
      <c r="T48" s="290"/>
    </row>
    <row r="49" spans="2:20" ht="12.75" customHeight="1">
      <c r="B49" s="293"/>
      <c r="C49" s="286"/>
      <c r="D49" s="290"/>
      <c r="E49" s="290"/>
      <c r="F49" s="290"/>
      <c r="G49" s="290"/>
      <c r="H49" s="290"/>
      <c r="J49" s="290"/>
      <c r="K49" s="290"/>
      <c r="L49" s="290"/>
      <c r="M49" s="290"/>
      <c r="N49" s="290"/>
      <c r="P49" s="290"/>
      <c r="Q49" s="290"/>
      <c r="R49" s="290"/>
      <c r="S49" s="290"/>
      <c r="T49" s="290"/>
    </row>
    <row r="50" spans="2:20" ht="12.75" customHeight="1">
      <c r="B50" s="293"/>
      <c r="C50" s="286"/>
      <c r="D50" s="290"/>
      <c r="E50" s="290"/>
      <c r="F50" s="290"/>
      <c r="G50" s="290"/>
      <c r="H50" s="290"/>
      <c r="J50" s="290"/>
      <c r="K50" s="290"/>
      <c r="L50" s="290"/>
      <c r="M50" s="290"/>
      <c r="N50" s="290"/>
      <c r="P50" s="290"/>
      <c r="Q50" s="290"/>
      <c r="R50" s="290"/>
      <c r="S50" s="290"/>
      <c r="T50" s="290"/>
    </row>
    <row r="51" spans="2:20" ht="12.75" customHeight="1">
      <c r="B51" s="293"/>
      <c r="C51" s="286"/>
      <c r="D51" s="290"/>
      <c r="E51" s="290"/>
      <c r="F51" s="290"/>
      <c r="G51" s="290"/>
      <c r="H51" s="290"/>
      <c r="J51" s="290"/>
      <c r="K51" s="290"/>
      <c r="L51" s="290"/>
      <c r="M51" s="290"/>
      <c r="N51" s="290"/>
      <c r="P51" s="290"/>
      <c r="Q51" s="290"/>
      <c r="R51" s="290"/>
      <c r="S51" s="290"/>
      <c r="T51" s="290"/>
    </row>
    <row r="52" spans="2:20" ht="12.75" customHeight="1">
      <c r="B52" s="286"/>
      <c r="C52" s="286"/>
      <c r="D52" s="286"/>
      <c r="E52" s="286"/>
      <c r="F52" s="286"/>
      <c r="G52" s="286"/>
      <c r="H52" s="286"/>
      <c r="I52" s="286"/>
      <c r="J52" s="286"/>
      <c r="K52" s="286"/>
      <c r="L52" s="286"/>
      <c r="M52" s="286"/>
      <c r="N52" s="286"/>
      <c r="O52" s="286"/>
      <c r="P52" s="286"/>
      <c r="Q52" s="286"/>
      <c r="R52" s="286"/>
      <c r="S52" s="286"/>
      <c r="T52" s="286"/>
    </row>
    <row r="53" spans="2:20" ht="12.75" customHeight="1">
      <c r="B53" s="291"/>
      <c r="C53" s="286"/>
      <c r="D53" s="290"/>
      <c r="E53" s="290"/>
      <c r="F53" s="290"/>
      <c r="G53" s="290"/>
      <c r="H53" s="290"/>
      <c r="J53" s="290"/>
      <c r="K53" s="290"/>
      <c r="L53" s="290"/>
      <c r="M53" s="290"/>
      <c r="N53" s="290"/>
      <c r="P53" s="290"/>
      <c r="Q53" s="290"/>
      <c r="R53" s="290"/>
      <c r="S53" s="290"/>
      <c r="T53" s="290"/>
    </row>
    <row r="54" spans="2:20" ht="12.75" customHeight="1">
      <c r="B54" s="292"/>
      <c r="C54" s="286"/>
      <c r="D54" s="290"/>
      <c r="E54" s="290"/>
      <c r="F54" s="290"/>
      <c r="G54" s="290"/>
      <c r="H54" s="290"/>
      <c r="J54" s="290"/>
      <c r="K54" s="290"/>
      <c r="L54" s="290"/>
      <c r="M54" s="290"/>
      <c r="N54" s="290"/>
      <c r="P54" s="290"/>
      <c r="Q54" s="290"/>
      <c r="R54" s="290"/>
      <c r="S54" s="290"/>
      <c r="T54" s="290"/>
    </row>
    <row r="55" spans="2:20" ht="12.75" customHeight="1">
      <c r="B55" s="293"/>
      <c r="C55" s="286"/>
      <c r="D55" s="290"/>
      <c r="E55" s="290"/>
      <c r="F55" s="290"/>
      <c r="G55" s="290"/>
      <c r="H55" s="290"/>
      <c r="J55" s="290"/>
      <c r="K55" s="290"/>
      <c r="L55" s="290"/>
      <c r="M55" s="290"/>
      <c r="N55" s="290"/>
      <c r="P55" s="290"/>
      <c r="Q55" s="290"/>
      <c r="R55" s="290"/>
      <c r="S55" s="290"/>
      <c r="T55" s="290"/>
    </row>
    <row r="56" spans="2:20" ht="12.75" customHeight="1">
      <c r="B56" s="293"/>
      <c r="C56" s="286"/>
      <c r="D56" s="290"/>
      <c r="E56" s="290"/>
      <c r="F56" s="290"/>
      <c r="G56" s="290"/>
      <c r="H56" s="290"/>
      <c r="J56" s="290"/>
      <c r="K56" s="290"/>
      <c r="L56" s="290"/>
      <c r="M56" s="290"/>
      <c r="N56" s="290"/>
      <c r="P56" s="290"/>
      <c r="Q56" s="290"/>
      <c r="R56" s="290"/>
      <c r="S56" s="290"/>
      <c r="T56" s="290"/>
    </row>
    <row r="57" spans="2:20" ht="12.75" customHeight="1">
      <c r="B57" s="293"/>
      <c r="C57" s="286"/>
      <c r="D57" s="290"/>
      <c r="E57" s="290"/>
      <c r="F57" s="290"/>
      <c r="G57" s="290"/>
      <c r="H57" s="290"/>
      <c r="J57" s="290"/>
      <c r="K57" s="290"/>
      <c r="L57" s="290"/>
      <c r="M57" s="290"/>
      <c r="N57" s="290"/>
      <c r="P57" s="290"/>
      <c r="Q57" s="290"/>
      <c r="R57" s="290"/>
      <c r="S57" s="290"/>
      <c r="T57" s="290"/>
    </row>
    <row r="58" spans="2:20" ht="12.75" customHeight="1">
      <c r="B58" s="293"/>
      <c r="C58" s="286"/>
      <c r="D58" s="290"/>
      <c r="E58" s="290"/>
      <c r="F58" s="290"/>
      <c r="G58" s="290"/>
      <c r="H58" s="290"/>
      <c r="J58" s="290"/>
      <c r="K58" s="290"/>
      <c r="L58" s="290"/>
      <c r="M58" s="290"/>
      <c r="N58" s="290"/>
      <c r="P58" s="290"/>
      <c r="Q58" s="290"/>
      <c r="R58" s="290"/>
      <c r="S58" s="290"/>
      <c r="T58" s="290"/>
    </row>
    <row r="59" spans="2:20" ht="12.75" customHeight="1">
      <c r="B59" s="293"/>
      <c r="C59" s="286"/>
      <c r="D59" s="290"/>
      <c r="E59" s="290"/>
      <c r="F59" s="290"/>
      <c r="G59" s="290"/>
      <c r="H59" s="290"/>
      <c r="J59" s="290"/>
      <c r="K59" s="290"/>
      <c r="L59" s="290"/>
      <c r="M59" s="290"/>
      <c r="N59" s="290"/>
      <c r="P59" s="290"/>
      <c r="Q59" s="290"/>
      <c r="R59" s="290"/>
      <c r="S59" s="290"/>
      <c r="T59" s="290"/>
    </row>
    <row r="60" spans="2:20" ht="12.75" customHeight="1">
      <c r="B60" s="293"/>
      <c r="C60" s="286"/>
      <c r="D60" s="290"/>
      <c r="E60" s="290"/>
      <c r="F60" s="290"/>
      <c r="G60" s="290"/>
      <c r="H60" s="290"/>
      <c r="J60" s="290"/>
      <c r="K60" s="290"/>
      <c r="L60" s="290"/>
      <c r="M60" s="290"/>
      <c r="N60" s="290"/>
      <c r="P60" s="290"/>
      <c r="Q60" s="290"/>
      <c r="R60" s="290"/>
      <c r="S60" s="290"/>
      <c r="T60" s="290"/>
    </row>
    <row r="61" spans="2:20" ht="12.75" customHeight="1">
      <c r="B61" s="293"/>
      <c r="C61" s="286"/>
      <c r="D61" s="290"/>
      <c r="E61" s="290"/>
      <c r="F61" s="290"/>
      <c r="G61" s="290"/>
      <c r="H61" s="290"/>
      <c r="J61" s="290"/>
      <c r="K61" s="290"/>
      <c r="L61" s="290"/>
      <c r="M61" s="290"/>
      <c r="N61" s="290"/>
      <c r="P61" s="290"/>
      <c r="Q61" s="290"/>
      <c r="R61" s="290"/>
      <c r="S61" s="290"/>
      <c r="T61" s="290"/>
    </row>
    <row r="62" spans="2:20" ht="12.75" customHeight="1">
      <c r="B62" s="293"/>
      <c r="C62" s="286"/>
      <c r="D62" s="290"/>
      <c r="E62" s="290"/>
      <c r="F62" s="290"/>
      <c r="G62" s="290"/>
      <c r="H62" s="290"/>
      <c r="J62" s="290"/>
      <c r="K62" s="290"/>
      <c r="L62" s="290"/>
      <c r="M62" s="290"/>
      <c r="N62" s="290"/>
      <c r="P62" s="290"/>
      <c r="Q62" s="290"/>
      <c r="R62" s="290"/>
      <c r="S62" s="290"/>
      <c r="T62" s="290"/>
    </row>
    <row r="63" spans="2:20" ht="12.75" customHeight="1">
      <c r="B63" s="293"/>
      <c r="C63" s="286"/>
      <c r="D63" s="290"/>
      <c r="E63" s="290"/>
      <c r="F63" s="290"/>
      <c r="G63" s="290"/>
      <c r="H63" s="290"/>
      <c r="J63" s="290"/>
      <c r="K63" s="290"/>
      <c r="L63" s="290"/>
      <c r="M63" s="290"/>
      <c r="N63" s="290"/>
      <c r="P63" s="290"/>
      <c r="Q63" s="290"/>
      <c r="R63" s="290"/>
      <c r="S63" s="290"/>
      <c r="T63" s="290"/>
    </row>
    <row r="64" spans="2:20" ht="12.75" customHeight="1">
      <c r="B64" s="293"/>
      <c r="C64" s="286"/>
      <c r="D64" s="290"/>
      <c r="E64" s="290"/>
      <c r="F64" s="290"/>
      <c r="G64" s="290"/>
      <c r="H64" s="290"/>
      <c r="J64" s="290"/>
      <c r="K64" s="290"/>
      <c r="L64" s="290"/>
      <c r="M64" s="290"/>
      <c r="N64" s="290"/>
      <c r="P64" s="290"/>
      <c r="Q64" s="290"/>
      <c r="R64" s="290"/>
      <c r="S64" s="290"/>
      <c r="T64" s="290"/>
    </row>
    <row r="65" spans="2:20" ht="12.75" customHeight="1">
      <c r="B65" s="293"/>
      <c r="C65" s="286"/>
      <c r="D65" s="290"/>
      <c r="E65" s="290"/>
      <c r="F65" s="290"/>
      <c r="G65" s="290"/>
      <c r="H65" s="290"/>
      <c r="J65" s="290"/>
      <c r="K65" s="290"/>
      <c r="L65" s="290"/>
      <c r="M65" s="290"/>
      <c r="N65" s="290"/>
      <c r="P65" s="290"/>
      <c r="Q65" s="290"/>
      <c r="R65" s="290"/>
      <c r="S65" s="290"/>
      <c r="T65" s="290"/>
    </row>
    <row r="66" spans="2:20" ht="12.75" customHeight="1">
      <c r="B66" s="293"/>
      <c r="C66" s="286"/>
      <c r="D66" s="290"/>
      <c r="E66" s="290"/>
      <c r="F66" s="290"/>
      <c r="G66" s="290"/>
      <c r="H66" s="290"/>
      <c r="J66" s="290"/>
      <c r="K66" s="290"/>
      <c r="L66" s="290"/>
      <c r="M66" s="290"/>
      <c r="N66" s="290"/>
      <c r="P66" s="290"/>
      <c r="Q66" s="290"/>
      <c r="R66" s="290"/>
      <c r="S66" s="290"/>
      <c r="T66" s="290"/>
    </row>
    <row r="67" spans="2:20" ht="12.75" customHeight="1">
      <c r="B67" s="293"/>
      <c r="C67" s="286"/>
      <c r="D67" s="290"/>
      <c r="E67" s="290"/>
      <c r="F67" s="290"/>
      <c r="G67" s="290"/>
      <c r="H67" s="290"/>
      <c r="J67" s="290"/>
      <c r="K67" s="290"/>
      <c r="L67" s="290"/>
      <c r="M67" s="290"/>
      <c r="N67" s="290"/>
      <c r="P67" s="290"/>
      <c r="Q67" s="290"/>
      <c r="R67" s="290"/>
      <c r="S67" s="290"/>
      <c r="T67" s="290"/>
    </row>
    <row r="68" spans="2:20" ht="12.75" customHeight="1">
      <c r="B68" s="293"/>
      <c r="C68" s="286"/>
      <c r="D68" s="290"/>
      <c r="E68" s="290"/>
      <c r="F68" s="290"/>
      <c r="G68" s="290"/>
      <c r="H68" s="290"/>
      <c r="J68" s="290"/>
      <c r="K68" s="290"/>
      <c r="L68" s="290"/>
      <c r="M68" s="290"/>
      <c r="N68" s="290"/>
      <c r="P68" s="290"/>
      <c r="Q68" s="290"/>
      <c r="R68" s="290"/>
      <c r="S68" s="290"/>
      <c r="T68" s="290"/>
    </row>
    <row r="69" spans="2:20" ht="12.75" customHeight="1">
      <c r="B69" s="293"/>
      <c r="C69" s="286"/>
      <c r="D69" s="290"/>
      <c r="E69" s="290"/>
      <c r="F69" s="290"/>
      <c r="G69" s="290"/>
      <c r="H69" s="290"/>
      <c r="J69" s="290"/>
      <c r="K69" s="290"/>
      <c r="L69" s="290"/>
      <c r="M69" s="290"/>
      <c r="N69" s="290"/>
      <c r="P69" s="290"/>
      <c r="Q69" s="290"/>
      <c r="R69" s="290"/>
      <c r="S69" s="290"/>
      <c r="T69" s="290"/>
    </row>
    <row r="70" spans="2:20" ht="12.75" customHeight="1">
      <c r="B70" s="293"/>
      <c r="C70" s="286"/>
      <c r="D70" s="290"/>
      <c r="E70" s="290"/>
      <c r="F70" s="290"/>
      <c r="G70" s="290"/>
      <c r="H70" s="290"/>
      <c r="J70" s="290"/>
      <c r="K70" s="290"/>
      <c r="L70" s="290"/>
      <c r="M70" s="290"/>
      <c r="N70" s="290"/>
      <c r="P70" s="290"/>
      <c r="Q70" s="290"/>
      <c r="R70" s="290"/>
      <c r="S70" s="290"/>
      <c r="T70" s="290"/>
    </row>
    <row r="71" spans="2:20" ht="12.75" customHeight="1">
      <c r="B71" s="293"/>
      <c r="C71" s="286"/>
      <c r="D71" s="290"/>
      <c r="E71" s="290"/>
      <c r="F71" s="290"/>
      <c r="G71" s="290"/>
      <c r="H71" s="290"/>
      <c r="J71" s="290"/>
      <c r="K71" s="290"/>
      <c r="L71" s="290"/>
      <c r="M71" s="290"/>
      <c r="N71" s="290"/>
      <c r="P71" s="290"/>
      <c r="Q71" s="290"/>
      <c r="R71" s="290"/>
      <c r="S71" s="290"/>
      <c r="T71" s="290"/>
    </row>
    <row r="72" spans="2:20" ht="12.75" customHeight="1">
      <c r="B72" s="293"/>
      <c r="C72" s="286"/>
      <c r="D72" s="290"/>
      <c r="E72" s="290"/>
      <c r="F72" s="290"/>
      <c r="G72" s="290"/>
      <c r="H72" s="290"/>
      <c r="J72" s="290"/>
      <c r="K72" s="290"/>
      <c r="L72" s="290"/>
      <c r="M72" s="290"/>
      <c r="N72" s="290"/>
      <c r="P72" s="290"/>
      <c r="Q72" s="290"/>
      <c r="R72" s="290"/>
      <c r="S72" s="290"/>
      <c r="T72" s="290"/>
    </row>
    <row r="73" spans="2:20" ht="12.75" customHeight="1">
      <c r="B73" s="293"/>
      <c r="C73" s="286"/>
      <c r="D73" s="290"/>
      <c r="E73" s="290"/>
      <c r="F73" s="290"/>
      <c r="G73" s="290"/>
      <c r="H73" s="290"/>
      <c r="J73" s="290"/>
      <c r="K73" s="290"/>
      <c r="L73" s="290"/>
      <c r="M73" s="290"/>
      <c r="N73" s="290"/>
      <c r="P73" s="290"/>
      <c r="Q73" s="290"/>
      <c r="R73" s="290"/>
      <c r="S73" s="290"/>
      <c r="T73" s="290"/>
    </row>
    <row r="74" spans="2:20" ht="12.75" customHeight="1">
      <c r="B74" s="293"/>
      <c r="C74" s="286"/>
      <c r="D74" s="290"/>
      <c r="E74" s="290"/>
      <c r="F74" s="290"/>
      <c r="G74" s="290"/>
      <c r="H74" s="290"/>
      <c r="J74" s="290"/>
      <c r="K74" s="290"/>
      <c r="L74" s="290"/>
      <c r="M74" s="290"/>
      <c r="N74" s="290"/>
      <c r="P74" s="290"/>
      <c r="Q74" s="290"/>
      <c r="R74" s="290"/>
      <c r="S74" s="290"/>
      <c r="T74" s="290"/>
    </row>
    <row r="75" spans="2:20" ht="12.75" customHeight="1">
      <c r="B75" s="286"/>
      <c r="C75" s="286"/>
      <c r="D75" s="286"/>
      <c r="E75" s="286"/>
      <c r="F75" s="286"/>
      <c r="G75" s="286"/>
      <c r="H75" s="286"/>
      <c r="I75" s="286"/>
      <c r="J75" s="286"/>
      <c r="K75" s="286"/>
      <c r="L75" s="286"/>
      <c r="M75" s="286"/>
      <c r="N75" s="286"/>
      <c r="O75" s="286"/>
      <c r="P75" s="286"/>
      <c r="Q75" s="286"/>
      <c r="R75" s="286"/>
      <c r="S75" s="286"/>
      <c r="T75" s="286"/>
    </row>
    <row r="76" spans="2:20" ht="12.75" customHeight="1">
      <c r="B76" s="291"/>
      <c r="C76" s="286"/>
      <c r="D76" s="290"/>
      <c r="E76" s="290"/>
      <c r="F76" s="290"/>
      <c r="G76" s="290"/>
      <c r="H76" s="290"/>
      <c r="J76" s="290"/>
      <c r="K76" s="290"/>
      <c r="L76" s="290"/>
      <c r="M76" s="290"/>
      <c r="N76" s="290"/>
      <c r="P76" s="290"/>
      <c r="Q76" s="290"/>
      <c r="R76" s="290"/>
      <c r="S76" s="290"/>
      <c r="T76" s="290"/>
    </row>
    <row r="77" spans="2:20" ht="12.75" customHeight="1">
      <c r="B77" s="292"/>
      <c r="C77" s="286"/>
      <c r="D77" s="294"/>
      <c r="E77" s="290"/>
      <c r="F77" s="290"/>
      <c r="G77" s="290"/>
      <c r="H77" s="290"/>
      <c r="J77" s="294"/>
      <c r="K77" s="290"/>
      <c r="L77" s="290"/>
      <c r="M77" s="290"/>
      <c r="N77" s="290"/>
      <c r="P77" s="294"/>
      <c r="Q77" s="290"/>
      <c r="R77" s="290"/>
      <c r="S77" s="290"/>
      <c r="T77" s="290"/>
    </row>
    <row r="78" spans="2:20" ht="12.75" customHeight="1">
      <c r="B78" s="293"/>
      <c r="C78" s="286"/>
      <c r="D78" s="294"/>
      <c r="E78" s="290"/>
      <c r="F78" s="290"/>
      <c r="G78" s="290"/>
      <c r="H78" s="290"/>
      <c r="J78" s="294"/>
      <c r="K78" s="290"/>
      <c r="L78" s="290"/>
      <c r="M78" s="290"/>
      <c r="N78" s="290"/>
      <c r="P78" s="294"/>
      <c r="Q78" s="290"/>
      <c r="R78" s="290"/>
      <c r="S78" s="290"/>
      <c r="T78" s="290"/>
    </row>
    <row r="79" spans="2:20" ht="12.75" customHeight="1">
      <c r="B79" s="293"/>
      <c r="C79" s="286"/>
      <c r="D79" s="294"/>
      <c r="E79" s="290"/>
      <c r="F79" s="290"/>
      <c r="G79" s="290"/>
      <c r="H79" s="290"/>
      <c r="J79" s="294"/>
      <c r="K79" s="290"/>
      <c r="L79" s="290"/>
      <c r="M79" s="290"/>
      <c r="N79" s="290"/>
      <c r="P79" s="294"/>
      <c r="Q79" s="290"/>
      <c r="R79" s="290"/>
      <c r="S79" s="290"/>
      <c r="T79" s="290"/>
    </row>
    <row r="80" spans="2:20" ht="12.75" customHeight="1">
      <c r="B80" s="293"/>
      <c r="C80" s="286"/>
      <c r="D80" s="294"/>
      <c r="E80" s="290"/>
      <c r="F80" s="290"/>
      <c r="G80" s="290"/>
      <c r="H80" s="290"/>
      <c r="J80" s="294"/>
      <c r="K80" s="290"/>
      <c r="L80" s="290"/>
      <c r="M80" s="290"/>
      <c r="N80" s="290"/>
      <c r="P80" s="294"/>
      <c r="Q80" s="290"/>
      <c r="R80" s="290"/>
      <c r="S80" s="290"/>
      <c r="T80" s="290"/>
    </row>
    <row r="81" spans="2:20" ht="12.75" customHeight="1">
      <c r="B81" s="293"/>
      <c r="C81" s="286"/>
      <c r="D81" s="294"/>
      <c r="E81" s="290"/>
      <c r="F81" s="290"/>
      <c r="G81" s="290"/>
      <c r="H81" s="290"/>
      <c r="J81" s="294"/>
      <c r="K81" s="290"/>
      <c r="L81" s="290"/>
      <c r="M81" s="290"/>
      <c r="N81" s="290"/>
      <c r="P81" s="294"/>
      <c r="Q81" s="290"/>
      <c r="R81" s="290"/>
      <c r="S81" s="290"/>
      <c r="T81" s="290"/>
    </row>
    <row r="82" spans="2:20" ht="12.75" customHeight="1">
      <c r="B82" s="293"/>
      <c r="C82" s="286"/>
      <c r="D82" s="294"/>
      <c r="E82" s="290"/>
      <c r="F82" s="290"/>
      <c r="G82" s="290"/>
      <c r="H82" s="290"/>
      <c r="J82" s="294"/>
      <c r="K82" s="290"/>
      <c r="L82" s="290"/>
      <c r="M82" s="290"/>
      <c r="N82" s="290"/>
      <c r="P82" s="294"/>
      <c r="Q82" s="290"/>
      <c r="R82" s="290"/>
      <c r="S82" s="290"/>
      <c r="T82" s="290"/>
    </row>
    <row r="83" spans="2:20" ht="12.75" customHeight="1">
      <c r="B83" s="293"/>
      <c r="C83" s="286"/>
      <c r="D83" s="294"/>
      <c r="E83" s="290"/>
      <c r="F83" s="290"/>
      <c r="G83" s="290"/>
      <c r="H83" s="290"/>
      <c r="J83" s="294"/>
      <c r="K83" s="290"/>
      <c r="L83" s="290"/>
      <c r="M83" s="290"/>
      <c r="N83" s="290"/>
      <c r="P83" s="294"/>
      <c r="Q83" s="290"/>
      <c r="R83" s="290"/>
      <c r="S83" s="290"/>
      <c r="T83" s="290"/>
    </row>
    <row r="84" spans="2:20" ht="12.75" customHeight="1">
      <c r="B84" s="293"/>
      <c r="C84" s="286"/>
      <c r="D84" s="294"/>
      <c r="E84" s="290"/>
      <c r="F84" s="290"/>
      <c r="G84" s="290"/>
      <c r="H84" s="290"/>
      <c r="J84" s="294"/>
      <c r="K84" s="290"/>
      <c r="L84" s="290"/>
      <c r="M84" s="290"/>
      <c r="N84" s="290"/>
      <c r="P84" s="294"/>
      <c r="Q84" s="290"/>
      <c r="R84" s="290"/>
      <c r="S84" s="290"/>
      <c r="T84" s="290"/>
    </row>
    <row r="85" spans="2:20" ht="12.75" customHeight="1">
      <c r="B85" s="293"/>
      <c r="C85" s="286"/>
      <c r="D85" s="294"/>
      <c r="E85" s="290"/>
      <c r="F85" s="290"/>
      <c r="G85" s="290"/>
      <c r="H85" s="290"/>
      <c r="J85" s="294"/>
      <c r="K85" s="290"/>
      <c r="L85" s="290"/>
      <c r="M85" s="290"/>
      <c r="N85" s="290"/>
      <c r="P85" s="294"/>
      <c r="Q85" s="290"/>
      <c r="R85" s="290"/>
      <c r="S85" s="290"/>
      <c r="T85" s="290"/>
    </row>
    <row r="86" spans="2:20" ht="12.75" customHeight="1">
      <c r="B86" s="293"/>
      <c r="C86" s="286"/>
      <c r="D86" s="294"/>
      <c r="E86" s="290"/>
      <c r="F86" s="290"/>
      <c r="G86" s="290"/>
      <c r="H86" s="290"/>
      <c r="J86" s="294"/>
      <c r="K86" s="290"/>
      <c r="L86" s="290"/>
      <c r="M86" s="290"/>
      <c r="N86" s="290"/>
      <c r="P86" s="294"/>
      <c r="Q86" s="290"/>
      <c r="R86" s="290"/>
      <c r="S86" s="290"/>
      <c r="T86" s="290"/>
    </row>
    <row r="87" spans="2:20" ht="12.75" customHeight="1">
      <c r="B87" s="293"/>
      <c r="C87" s="286"/>
      <c r="D87" s="294"/>
      <c r="E87" s="290"/>
      <c r="F87" s="290"/>
      <c r="G87" s="290"/>
      <c r="H87" s="290"/>
      <c r="J87" s="294"/>
      <c r="K87" s="290"/>
      <c r="L87" s="290"/>
      <c r="M87" s="290"/>
      <c r="N87" s="290"/>
      <c r="P87" s="294"/>
      <c r="Q87" s="290"/>
      <c r="R87" s="290"/>
      <c r="S87" s="290"/>
      <c r="T87" s="290"/>
    </row>
    <row r="88" spans="2:20" ht="12.75" customHeight="1">
      <c r="B88" s="293"/>
      <c r="C88" s="286"/>
      <c r="D88" s="294"/>
      <c r="E88" s="290"/>
      <c r="F88" s="290"/>
      <c r="G88" s="290"/>
      <c r="H88" s="290"/>
      <c r="J88" s="294"/>
      <c r="K88" s="290"/>
      <c r="L88" s="290"/>
      <c r="M88" s="290"/>
      <c r="N88" s="290"/>
      <c r="P88" s="294"/>
      <c r="Q88" s="290"/>
      <c r="R88" s="290"/>
      <c r="S88" s="290"/>
      <c r="T88" s="290"/>
    </row>
    <row r="89" spans="2:20" ht="12.75" customHeight="1">
      <c r="B89" s="293"/>
      <c r="C89" s="286"/>
      <c r="D89" s="294"/>
      <c r="E89" s="290"/>
      <c r="F89" s="290"/>
      <c r="G89" s="290"/>
      <c r="H89" s="290"/>
      <c r="J89" s="294"/>
      <c r="K89" s="290"/>
      <c r="L89" s="290"/>
      <c r="M89" s="290"/>
      <c r="N89" s="290"/>
      <c r="P89" s="294"/>
      <c r="Q89" s="290"/>
      <c r="R89" s="290"/>
      <c r="S89" s="290"/>
      <c r="T89" s="290"/>
    </row>
    <row r="90" spans="2:20" ht="12.75" customHeight="1">
      <c r="B90" s="293"/>
      <c r="C90" s="286"/>
      <c r="D90" s="294"/>
      <c r="E90" s="290"/>
      <c r="F90" s="290"/>
      <c r="G90" s="290"/>
      <c r="H90" s="290"/>
      <c r="J90" s="294"/>
      <c r="K90" s="290"/>
      <c r="L90" s="290"/>
      <c r="M90" s="290"/>
      <c r="N90" s="290"/>
      <c r="P90" s="294"/>
      <c r="Q90" s="290"/>
      <c r="R90" s="290"/>
      <c r="S90" s="290"/>
      <c r="T90" s="290"/>
    </row>
    <row r="91" spans="2:20" ht="12.75" customHeight="1">
      <c r="B91" s="293"/>
      <c r="C91" s="286"/>
      <c r="D91" s="294"/>
      <c r="E91" s="290"/>
      <c r="F91" s="290"/>
      <c r="G91" s="290"/>
      <c r="H91" s="290"/>
      <c r="J91" s="294"/>
      <c r="K91" s="290"/>
      <c r="L91" s="290"/>
      <c r="M91" s="290"/>
      <c r="N91" s="290"/>
      <c r="P91" s="294"/>
      <c r="Q91" s="290"/>
      <c r="R91" s="290"/>
      <c r="S91" s="290"/>
      <c r="T91" s="290"/>
    </row>
    <row r="92" spans="2:20" ht="12.75" customHeight="1">
      <c r="B92" s="293"/>
      <c r="C92" s="286"/>
      <c r="D92" s="294"/>
      <c r="E92" s="290"/>
      <c r="F92" s="290"/>
      <c r="G92" s="290"/>
      <c r="H92" s="290"/>
      <c r="J92" s="294"/>
      <c r="K92" s="290"/>
      <c r="L92" s="290"/>
      <c r="M92" s="290"/>
      <c r="N92" s="290"/>
      <c r="P92" s="294"/>
      <c r="Q92" s="290"/>
      <c r="R92" s="290"/>
      <c r="S92" s="290"/>
      <c r="T92" s="290"/>
    </row>
    <row r="93" spans="2:20" ht="12.75" customHeight="1">
      <c r="B93" s="293"/>
      <c r="C93" s="286"/>
      <c r="D93" s="294"/>
      <c r="E93" s="290"/>
      <c r="F93" s="290"/>
      <c r="G93" s="290"/>
      <c r="H93" s="290"/>
      <c r="J93" s="294"/>
      <c r="K93" s="290"/>
      <c r="L93" s="290"/>
      <c r="M93" s="290"/>
      <c r="N93" s="290"/>
      <c r="P93" s="294"/>
      <c r="Q93" s="290"/>
      <c r="R93" s="290"/>
      <c r="S93" s="290"/>
      <c r="T93" s="290"/>
    </row>
    <row r="94" spans="2:20" ht="12.75" customHeight="1">
      <c r="B94" s="293"/>
      <c r="C94" s="286"/>
      <c r="D94" s="294"/>
      <c r="E94" s="290"/>
      <c r="F94" s="290"/>
      <c r="G94" s="290"/>
      <c r="H94" s="290"/>
      <c r="J94" s="294"/>
      <c r="K94" s="290"/>
      <c r="L94" s="290"/>
      <c r="M94" s="290"/>
      <c r="N94" s="290"/>
      <c r="P94" s="294"/>
      <c r="Q94" s="290"/>
      <c r="R94" s="290"/>
      <c r="S94" s="290"/>
      <c r="T94" s="290"/>
    </row>
    <row r="95" spans="2:20" ht="12.75" customHeight="1">
      <c r="B95" s="293"/>
      <c r="C95" s="286"/>
      <c r="D95" s="294"/>
      <c r="E95" s="290"/>
      <c r="F95" s="290"/>
      <c r="G95" s="290"/>
      <c r="H95" s="290"/>
      <c r="J95" s="294"/>
      <c r="K95" s="290"/>
      <c r="L95" s="290"/>
      <c r="M95" s="290"/>
      <c r="N95" s="290"/>
      <c r="P95" s="294"/>
      <c r="Q95" s="290"/>
      <c r="R95" s="290"/>
      <c r="S95" s="290"/>
      <c r="T95" s="290"/>
    </row>
    <row r="96" spans="2:20" ht="12.75" customHeight="1">
      <c r="B96" s="293"/>
      <c r="C96" s="286"/>
      <c r="D96" s="294"/>
      <c r="E96" s="290"/>
      <c r="F96" s="290"/>
      <c r="G96" s="290"/>
      <c r="H96" s="290"/>
      <c r="J96" s="294"/>
      <c r="K96" s="290"/>
      <c r="L96" s="290"/>
      <c r="M96" s="290"/>
      <c r="N96" s="290"/>
      <c r="P96" s="294"/>
      <c r="Q96" s="290"/>
      <c r="R96" s="290"/>
      <c r="S96" s="290"/>
      <c r="T96" s="290"/>
    </row>
    <row r="97" spans="1:21" ht="12.75" customHeight="1">
      <c r="B97" s="293"/>
      <c r="C97" s="286"/>
      <c r="D97" s="294"/>
      <c r="E97" s="290"/>
      <c r="F97" s="290"/>
      <c r="G97" s="290"/>
      <c r="H97" s="290"/>
      <c r="J97" s="294"/>
      <c r="K97" s="290"/>
      <c r="L97" s="290"/>
      <c r="M97" s="290"/>
      <c r="N97" s="290"/>
      <c r="P97" s="294"/>
      <c r="Q97" s="290"/>
      <c r="R97" s="290"/>
      <c r="S97" s="290"/>
      <c r="T97" s="290"/>
    </row>
    <row r="98" spans="1:21" ht="12.75" customHeight="1">
      <c r="B98" s="286"/>
      <c r="C98" s="286"/>
      <c r="D98" s="290"/>
      <c r="E98" s="290"/>
      <c r="F98" s="290"/>
      <c r="G98" s="290"/>
      <c r="H98" s="290"/>
      <c r="J98" s="290"/>
      <c r="K98" s="290"/>
      <c r="L98" s="290"/>
      <c r="M98" s="290"/>
      <c r="N98" s="290"/>
      <c r="P98" s="290"/>
      <c r="Q98" s="290"/>
      <c r="R98" s="290"/>
      <c r="S98" s="290"/>
      <c r="T98" s="290"/>
    </row>
    <row r="99" spans="1:21" ht="12.75" customHeight="1">
      <c r="A99" s="280"/>
      <c r="B99" s="291"/>
      <c r="C99" s="290"/>
      <c r="D99" s="290"/>
      <c r="E99" s="290"/>
      <c r="F99" s="290"/>
      <c r="G99" s="290"/>
      <c r="H99" s="290"/>
      <c r="I99" s="290"/>
      <c r="J99" s="290"/>
      <c r="K99" s="290"/>
      <c r="L99" s="290"/>
      <c r="M99" s="290"/>
      <c r="N99" s="290"/>
      <c r="O99" s="290"/>
      <c r="P99" s="290"/>
      <c r="Q99" s="290"/>
      <c r="R99" s="290"/>
      <c r="S99" s="290"/>
      <c r="T99" s="290"/>
      <c r="U99" s="280"/>
    </row>
    <row r="100" spans="1:21" s="280" customFormat="1" ht="12.75" customHeight="1">
      <c r="A100" s="279"/>
      <c r="B100" s="292"/>
      <c r="C100" s="295"/>
      <c r="D100" s="294"/>
      <c r="E100" s="294"/>
      <c r="F100" s="294"/>
      <c r="G100" s="294"/>
      <c r="H100" s="294"/>
      <c r="I100" s="290"/>
      <c r="J100" s="294"/>
      <c r="K100" s="294"/>
      <c r="L100" s="294"/>
      <c r="M100" s="294"/>
      <c r="N100" s="294"/>
      <c r="O100" s="294"/>
      <c r="P100" s="294"/>
      <c r="Q100" s="294"/>
      <c r="R100" s="294"/>
      <c r="S100" s="294"/>
      <c r="T100" s="294"/>
      <c r="U100" s="279"/>
    </row>
    <row r="101" spans="1:21" ht="12.75" customHeight="1">
      <c r="B101" s="293"/>
      <c r="C101" s="293"/>
      <c r="D101" s="296"/>
      <c r="E101" s="296"/>
      <c r="F101" s="296"/>
      <c r="G101" s="296"/>
      <c r="H101" s="294"/>
      <c r="I101" s="290"/>
      <c r="J101" s="296"/>
      <c r="K101" s="296"/>
      <c r="L101" s="294"/>
      <c r="M101" s="294"/>
      <c r="N101" s="294"/>
      <c r="O101" s="294"/>
      <c r="P101" s="294"/>
      <c r="Q101" s="294"/>
      <c r="R101" s="294"/>
      <c r="S101" s="294"/>
      <c r="T101" s="294"/>
    </row>
    <row r="102" spans="1:21" ht="12.75" customHeight="1">
      <c r="B102" s="293"/>
      <c r="C102" s="293"/>
      <c r="D102" s="296"/>
      <c r="E102" s="296"/>
      <c r="F102" s="296"/>
      <c r="G102" s="296"/>
      <c r="H102" s="294"/>
      <c r="I102" s="290"/>
      <c r="J102" s="296"/>
      <c r="K102" s="296"/>
      <c r="L102" s="294"/>
      <c r="M102" s="294"/>
      <c r="N102" s="294"/>
      <c r="O102" s="294"/>
      <c r="P102" s="294"/>
      <c r="Q102" s="294"/>
      <c r="R102" s="294"/>
      <c r="S102" s="294"/>
      <c r="T102" s="294"/>
    </row>
    <row r="103" spans="1:21" ht="12.75" customHeight="1">
      <c r="B103" s="293"/>
      <c r="C103" s="293"/>
      <c r="D103" s="294"/>
      <c r="E103" s="294"/>
      <c r="F103" s="294"/>
      <c r="G103" s="294"/>
      <c r="H103" s="294"/>
      <c r="I103" s="290"/>
      <c r="J103" s="294"/>
      <c r="K103" s="294"/>
      <c r="L103" s="294"/>
      <c r="M103" s="294"/>
      <c r="N103" s="294"/>
      <c r="O103" s="294"/>
      <c r="P103" s="294"/>
      <c r="Q103" s="294"/>
      <c r="R103" s="294"/>
      <c r="S103" s="294"/>
      <c r="T103" s="294"/>
    </row>
    <row r="104" spans="1:21" ht="12.75" customHeight="1">
      <c r="B104" s="293"/>
      <c r="C104" s="293"/>
      <c r="D104" s="294"/>
      <c r="E104" s="294"/>
      <c r="F104" s="294"/>
      <c r="G104" s="294"/>
      <c r="H104" s="294"/>
      <c r="I104" s="290"/>
      <c r="J104" s="294"/>
      <c r="K104" s="294"/>
      <c r="L104" s="294"/>
      <c r="M104" s="294"/>
      <c r="N104" s="294"/>
      <c r="O104" s="294"/>
      <c r="P104" s="294"/>
      <c r="Q104" s="294"/>
      <c r="R104" s="294"/>
      <c r="S104" s="294"/>
      <c r="T104" s="294"/>
    </row>
    <row r="105" spans="1:21" ht="12.75" customHeight="1">
      <c r="B105" s="293"/>
      <c r="C105" s="293"/>
      <c r="D105" s="294"/>
      <c r="E105" s="294"/>
      <c r="F105" s="294"/>
      <c r="G105" s="294"/>
      <c r="H105" s="294"/>
      <c r="I105" s="290"/>
      <c r="J105" s="294"/>
      <c r="K105" s="294"/>
      <c r="L105" s="294"/>
      <c r="M105" s="294"/>
      <c r="N105" s="294"/>
      <c r="O105" s="294"/>
      <c r="P105" s="294"/>
      <c r="Q105" s="294"/>
      <c r="R105" s="294"/>
      <c r="S105" s="294"/>
      <c r="T105" s="294"/>
    </row>
    <row r="106" spans="1:21" ht="12.75" customHeight="1">
      <c r="B106" s="293"/>
      <c r="C106" s="293"/>
      <c r="D106" s="294"/>
      <c r="E106" s="294"/>
      <c r="F106" s="294"/>
      <c r="G106" s="294"/>
      <c r="H106" s="294"/>
      <c r="I106" s="290"/>
      <c r="J106" s="294"/>
      <c r="K106" s="294"/>
      <c r="L106" s="294"/>
      <c r="M106" s="294"/>
      <c r="N106" s="294"/>
      <c r="O106" s="294"/>
      <c r="P106" s="294"/>
      <c r="Q106" s="294"/>
      <c r="R106" s="294"/>
      <c r="S106" s="294"/>
      <c r="T106" s="294"/>
    </row>
    <row r="107" spans="1:21" ht="12.75" customHeight="1">
      <c r="B107" s="293"/>
      <c r="C107" s="293"/>
      <c r="D107" s="294"/>
      <c r="E107" s="294"/>
      <c r="F107" s="294"/>
      <c r="G107" s="294"/>
      <c r="H107" s="294"/>
      <c r="I107" s="290"/>
      <c r="J107" s="294"/>
      <c r="K107" s="294"/>
      <c r="L107" s="294"/>
      <c r="M107" s="294"/>
      <c r="N107" s="294"/>
      <c r="O107" s="294"/>
      <c r="P107" s="294"/>
      <c r="Q107" s="294"/>
      <c r="R107" s="294"/>
      <c r="S107" s="294"/>
      <c r="T107" s="294"/>
    </row>
    <row r="108" spans="1:21" ht="12.75" customHeight="1">
      <c r="B108" s="293"/>
      <c r="C108" s="293"/>
      <c r="D108" s="294"/>
      <c r="E108" s="294"/>
      <c r="F108" s="294"/>
      <c r="G108" s="294"/>
      <c r="H108" s="294"/>
      <c r="I108" s="290"/>
      <c r="J108" s="294"/>
      <c r="K108" s="294"/>
      <c r="L108" s="294"/>
      <c r="M108" s="294"/>
      <c r="N108" s="294"/>
      <c r="O108" s="294"/>
      <c r="P108" s="294"/>
      <c r="Q108" s="294"/>
      <c r="R108" s="294"/>
      <c r="S108" s="294"/>
      <c r="T108" s="294"/>
    </row>
    <row r="109" spans="1:21" ht="12.75" customHeight="1">
      <c r="B109" s="293"/>
      <c r="C109" s="293"/>
      <c r="D109" s="294"/>
      <c r="E109" s="294"/>
      <c r="F109" s="294"/>
      <c r="G109" s="294"/>
      <c r="H109" s="294"/>
      <c r="I109" s="290"/>
      <c r="J109" s="294"/>
      <c r="K109" s="294"/>
      <c r="L109" s="294"/>
      <c r="M109" s="294"/>
      <c r="N109" s="294"/>
      <c r="O109" s="294"/>
      <c r="P109" s="294"/>
      <c r="Q109" s="294"/>
      <c r="R109" s="294"/>
      <c r="S109" s="294"/>
      <c r="T109" s="294"/>
    </row>
    <row r="110" spans="1:21" ht="12.75" customHeight="1">
      <c r="B110" s="293"/>
      <c r="C110" s="293"/>
      <c r="D110" s="294"/>
      <c r="E110" s="294"/>
      <c r="F110" s="294"/>
      <c r="G110" s="294"/>
      <c r="H110" s="294"/>
      <c r="I110" s="290"/>
      <c r="J110" s="294"/>
      <c r="K110" s="294"/>
      <c r="L110" s="294"/>
      <c r="M110" s="294"/>
      <c r="N110" s="294"/>
      <c r="O110" s="294"/>
      <c r="P110" s="294"/>
      <c r="Q110" s="294"/>
      <c r="R110" s="294"/>
      <c r="S110" s="294"/>
      <c r="T110" s="294"/>
    </row>
    <row r="111" spans="1:21" ht="12.75" customHeight="1">
      <c r="B111" s="293"/>
      <c r="C111" s="293"/>
      <c r="D111" s="294"/>
      <c r="E111" s="294"/>
      <c r="F111" s="294"/>
      <c r="G111" s="294"/>
      <c r="H111" s="294"/>
      <c r="I111" s="290"/>
      <c r="J111" s="294"/>
      <c r="K111" s="294"/>
      <c r="L111" s="294"/>
      <c r="M111" s="294"/>
      <c r="N111" s="294"/>
      <c r="O111" s="294"/>
      <c r="P111" s="294"/>
      <c r="Q111" s="294"/>
      <c r="R111" s="294"/>
      <c r="S111" s="294"/>
      <c r="T111" s="294"/>
    </row>
    <row r="112" spans="1:21" ht="12.75" customHeight="1">
      <c r="B112" s="293"/>
      <c r="C112" s="293"/>
      <c r="D112" s="294"/>
      <c r="E112" s="294"/>
      <c r="F112" s="294"/>
      <c r="G112" s="294"/>
      <c r="H112" s="294"/>
      <c r="I112" s="290"/>
      <c r="J112" s="294"/>
      <c r="K112" s="294"/>
      <c r="L112" s="294"/>
      <c r="M112" s="294"/>
      <c r="N112" s="294"/>
      <c r="O112" s="294"/>
      <c r="P112" s="294"/>
      <c r="Q112" s="294"/>
      <c r="R112" s="294"/>
      <c r="S112" s="294"/>
      <c r="T112" s="294"/>
    </row>
    <row r="113" spans="1:21" ht="12.75" customHeight="1">
      <c r="B113" s="293"/>
      <c r="C113" s="293"/>
      <c r="D113" s="294"/>
      <c r="E113" s="294"/>
      <c r="F113" s="294"/>
      <c r="G113" s="294"/>
      <c r="H113" s="294"/>
      <c r="I113" s="290"/>
      <c r="J113" s="294"/>
      <c r="K113" s="294"/>
      <c r="L113" s="294"/>
      <c r="M113" s="294"/>
      <c r="N113" s="294"/>
      <c r="O113" s="294"/>
      <c r="P113" s="294"/>
      <c r="Q113" s="294"/>
      <c r="R113" s="294"/>
      <c r="S113" s="294"/>
      <c r="T113" s="294"/>
    </row>
    <row r="114" spans="1:21" ht="12.75" customHeight="1">
      <c r="B114" s="293"/>
      <c r="C114" s="293"/>
      <c r="D114" s="294"/>
      <c r="E114" s="294"/>
      <c r="F114" s="294"/>
      <c r="G114" s="294"/>
      <c r="H114" s="294"/>
      <c r="I114" s="290"/>
      <c r="J114" s="294"/>
      <c r="K114" s="294"/>
      <c r="L114" s="294"/>
      <c r="M114" s="294"/>
      <c r="N114" s="294"/>
      <c r="O114" s="294"/>
      <c r="P114" s="294"/>
      <c r="Q114" s="294"/>
      <c r="R114" s="294"/>
      <c r="S114" s="294"/>
      <c r="T114" s="294"/>
    </row>
    <row r="115" spans="1:21" ht="12.75" customHeight="1">
      <c r="B115" s="293"/>
      <c r="C115" s="293"/>
      <c r="D115" s="294"/>
      <c r="E115" s="294"/>
      <c r="F115" s="294"/>
      <c r="G115" s="294"/>
      <c r="H115" s="294"/>
      <c r="I115" s="290"/>
      <c r="J115" s="294"/>
      <c r="K115" s="294"/>
      <c r="L115" s="294"/>
      <c r="M115" s="294"/>
      <c r="N115" s="294"/>
      <c r="O115" s="294"/>
      <c r="P115" s="294"/>
      <c r="Q115" s="294"/>
      <c r="R115" s="294"/>
      <c r="S115" s="294"/>
      <c r="T115" s="294"/>
    </row>
    <row r="116" spans="1:21" ht="12.75" customHeight="1">
      <c r="B116" s="293"/>
      <c r="C116" s="293"/>
      <c r="D116" s="294"/>
      <c r="E116" s="294"/>
      <c r="F116" s="294"/>
      <c r="G116" s="294"/>
      <c r="H116" s="294"/>
      <c r="I116" s="290"/>
      <c r="J116" s="294"/>
      <c r="K116" s="294"/>
      <c r="L116" s="294"/>
      <c r="M116" s="294"/>
      <c r="N116" s="294"/>
      <c r="O116" s="294"/>
      <c r="P116" s="294"/>
      <c r="Q116" s="294"/>
      <c r="R116" s="294"/>
      <c r="S116" s="294"/>
      <c r="T116" s="294"/>
    </row>
    <row r="117" spans="1:21" ht="12.75" customHeight="1">
      <c r="B117" s="293"/>
      <c r="C117" s="293"/>
      <c r="D117" s="294"/>
      <c r="E117" s="294"/>
      <c r="F117" s="294"/>
      <c r="G117" s="294"/>
      <c r="H117" s="294"/>
      <c r="I117" s="290"/>
      <c r="J117" s="294"/>
      <c r="K117" s="294"/>
      <c r="L117" s="294"/>
      <c r="M117" s="294"/>
      <c r="N117" s="294"/>
      <c r="O117" s="294"/>
      <c r="P117" s="294"/>
      <c r="Q117" s="294"/>
      <c r="R117" s="294"/>
      <c r="S117" s="294"/>
      <c r="T117" s="294"/>
    </row>
    <row r="118" spans="1:21" ht="12.75" customHeight="1">
      <c r="B118" s="293"/>
      <c r="C118" s="293"/>
      <c r="D118" s="294"/>
      <c r="E118" s="294"/>
      <c r="F118" s="294"/>
      <c r="G118" s="294"/>
      <c r="H118" s="294"/>
      <c r="I118" s="290"/>
      <c r="J118" s="294"/>
      <c r="K118" s="294"/>
      <c r="L118" s="294"/>
      <c r="M118" s="294"/>
      <c r="N118" s="294"/>
      <c r="O118" s="294"/>
      <c r="P118" s="294"/>
      <c r="Q118" s="294"/>
      <c r="R118" s="294"/>
      <c r="S118" s="294"/>
      <c r="T118" s="294"/>
    </row>
    <row r="119" spans="1:21" ht="12.75" customHeight="1">
      <c r="B119" s="293"/>
      <c r="C119" s="293"/>
      <c r="D119" s="294"/>
      <c r="E119" s="294"/>
      <c r="F119" s="294"/>
      <c r="G119" s="294"/>
      <c r="H119" s="294"/>
      <c r="I119" s="290"/>
      <c r="J119" s="294"/>
      <c r="K119" s="294"/>
      <c r="L119" s="294"/>
      <c r="M119" s="294"/>
      <c r="N119" s="294"/>
      <c r="O119" s="294"/>
      <c r="P119" s="294"/>
      <c r="Q119" s="294"/>
      <c r="R119" s="294"/>
      <c r="S119" s="294"/>
      <c r="T119" s="294"/>
    </row>
    <row r="120" spans="1:21" ht="12.75" customHeight="1">
      <c r="B120" s="293"/>
      <c r="C120" s="293"/>
      <c r="D120" s="294"/>
      <c r="E120" s="294"/>
      <c r="F120" s="294"/>
      <c r="G120" s="294"/>
      <c r="H120" s="294"/>
      <c r="I120" s="290"/>
      <c r="J120" s="294"/>
      <c r="K120" s="294"/>
      <c r="L120" s="294"/>
      <c r="M120" s="294"/>
      <c r="N120" s="294"/>
      <c r="O120" s="294"/>
      <c r="P120" s="294"/>
      <c r="Q120" s="294"/>
      <c r="R120" s="294"/>
      <c r="S120" s="294"/>
      <c r="T120" s="294"/>
    </row>
    <row r="121" spans="1:21" ht="12.75" customHeight="1">
      <c r="B121" s="293"/>
      <c r="C121" s="293"/>
      <c r="D121" s="294"/>
      <c r="E121" s="294"/>
      <c r="F121" s="294"/>
      <c r="G121" s="294"/>
      <c r="H121" s="294"/>
      <c r="I121" s="290"/>
      <c r="J121" s="294"/>
      <c r="K121" s="294"/>
      <c r="L121" s="294"/>
      <c r="M121" s="294"/>
      <c r="N121" s="294"/>
      <c r="O121" s="294"/>
      <c r="P121" s="294"/>
      <c r="Q121" s="294"/>
      <c r="R121" s="294"/>
      <c r="S121" s="294"/>
      <c r="T121" s="294"/>
    </row>
    <row r="122" spans="1:21" ht="12.75" customHeight="1">
      <c r="B122" s="291"/>
      <c r="C122" s="290"/>
      <c r="D122" s="290"/>
      <c r="E122" s="290"/>
      <c r="F122" s="290"/>
      <c r="G122" s="290"/>
      <c r="H122" s="290"/>
      <c r="I122" s="290"/>
      <c r="J122" s="290"/>
      <c r="K122" s="290"/>
      <c r="L122" s="290"/>
      <c r="M122" s="290"/>
      <c r="N122" s="290"/>
      <c r="O122" s="290"/>
      <c r="P122" s="290"/>
      <c r="Q122" s="290"/>
      <c r="R122" s="290"/>
      <c r="S122" s="290"/>
      <c r="T122" s="290"/>
      <c r="U122" s="280"/>
    </row>
    <row r="123" spans="1:21" ht="12.75" customHeight="1">
      <c r="A123" s="280"/>
      <c r="B123" s="292"/>
      <c r="C123" s="295"/>
      <c r="D123" s="294"/>
      <c r="E123" s="294"/>
      <c r="F123" s="294"/>
      <c r="G123" s="294"/>
      <c r="H123" s="294"/>
      <c r="I123" s="290"/>
      <c r="J123" s="294"/>
      <c r="K123" s="294"/>
      <c r="L123" s="294"/>
      <c r="M123" s="294"/>
      <c r="N123" s="294"/>
      <c r="O123" s="294"/>
      <c r="P123" s="294"/>
      <c r="Q123" s="294"/>
      <c r="R123" s="294"/>
      <c r="S123" s="294"/>
      <c r="T123" s="294"/>
    </row>
    <row r="124" spans="1:21" s="280" customFormat="1" ht="12.75" customHeight="1">
      <c r="A124" s="279"/>
      <c r="B124" s="293"/>
      <c r="C124" s="293"/>
      <c r="D124" s="296"/>
      <c r="E124" s="296"/>
      <c r="F124" s="296"/>
      <c r="G124" s="296"/>
      <c r="H124" s="294"/>
      <c r="I124" s="290"/>
      <c r="J124" s="296"/>
      <c r="K124" s="296"/>
      <c r="L124" s="296"/>
      <c r="M124" s="296"/>
      <c r="N124" s="294"/>
      <c r="O124" s="294"/>
      <c r="P124" s="294"/>
      <c r="Q124" s="294"/>
      <c r="R124" s="294"/>
      <c r="S124" s="294"/>
      <c r="T124" s="294"/>
      <c r="U124" s="279"/>
    </row>
    <row r="125" spans="1:21" ht="12.75" customHeight="1">
      <c r="B125" s="293"/>
      <c r="C125" s="293"/>
      <c r="D125" s="296"/>
      <c r="E125" s="296"/>
      <c r="F125" s="296"/>
      <c r="G125" s="296"/>
      <c r="H125" s="294"/>
      <c r="I125" s="290"/>
      <c r="J125" s="296"/>
      <c r="K125" s="296"/>
      <c r="L125" s="296"/>
      <c r="M125" s="296"/>
      <c r="N125" s="294"/>
      <c r="O125" s="294"/>
      <c r="P125" s="294"/>
      <c r="Q125" s="294"/>
      <c r="R125" s="294"/>
      <c r="S125" s="294"/>
      <c r="T125" s="294"/>
    </row>
    <row r="126" spans="1:21" ht="12.75" customHeight="1">
      <c r="B126" s="293"/>
      <c r="C126" s="293"/>
      <c r="D126" s="294"/>
      <c r="E126" s="294"/>
      <c r="F126" s="294"/>
      <c r="G126" s="294"/>
      <c r="H126" s="294"/>
      <c r="I126" s="290"/>
      <c r="J126" s="294"/>
      <c r="K126" s="294"/>
      <c r="L126" s="294"/>
      <c r="M126" s="294"/>
      <c r="N126" s="294"/>
      <c r="O126" s="294"/>
      <c r="P126" s="294"/>
      <c r="Q126" s="294"/>
      <c r="R126" s="294"/>
      <c r="S126" s="294"/>
      <c r="T126" s="294"/>
    </row>
    <row r="127" spans="1:21" ht="12.75" customHeight="1">
      <c r="B127" s="293"/>
      <c r="C127" s="293"/>
      <c r="D127" s="294"/>
      <c r="E127" s="294"/>
      <c r="F127" s="294"/>
      <c r="G127" s="294"/>
      <c r="H127" s="294"/>
      <c r="I127" s="290"/>
      <c r="J127" s="294"/>
      <c r="K127" s="294"/>
      <c r="L127" s="294"/>
      <c r="M127" s="294"/>
      <c r="N127" s="294"/>
      <c r="O127" s="294"/>
      <c r="P127" s="294"/>
      <c r="Q127" s="294"/>
      <c r="R127" s="294"/>
      <c r="S127" s="294"/>
      <c r="T127" s="294"/>
    </row>
    <row r="128" spans="1:21" ht="12.75" customHeight="1">
      <c r="B128" s="293"/>
      <c r="C128" s="293"/>
      <c r="D128" s="294"/>
      <c r="E128" s="294"/>
      <c r="F128" s="294"/>
      <c r="G128" s="294"/>
      <c r="H128" s="294"/>
      <c r="I128" s="290"/>
      <c r="J128" s="294"/>
      <c r="K128" s="294"/>
      <c r="L128" s="294"/>
      <c r="M128" s="294"/>
      <c r="N128" s="294"/>
      <c r="O128" s="294"/>
      <c r="P128" s="294"/>
      <c r="Q128" s="294"/>
      <c r="R128" s="294"/>
      <c r="S128" s="294"/>
      <c r="T128" s="294"/>
    </row>
    <row r="129" spans="2:20" ht="12.75" customHeight="1">
      <c r="B129" s="293"/>
      <c r="C129" s="293"/>
      <c r="D129" s="294"/>
      <c r="E129" s="294"/>
      <c r="F129" s="294"/>
      <c r="G129" s="294"/>
      <c r="H129" s="294"/>
      <c r="I129" s="290"/>
      <c r="J129" s="294"/>
      <c r="K129" s="294"/>
      <c r="L129" s="294"/>
      <c r="M129" s="294"/>
      <c r="N129" s="294"/>
      <c r="O129" s="294"/>
      <c r="P129" s="294"/>
      <c r="Q129" s="294"/>
      <c r="R129" s="294"/>
      <c r="S129" s="294"/>
      <c r="T129" s="294"/>
    </row>
    <row r="130" spans="2:20" ht="12.75" customHeight="1">
      <c r="B130" s="293"/>
      <c r="C130" s="293"/>
      <c r="D130" s="294"/>
      <c r="E130" s="294"/>
      <c r="F130" s="294"/>
      <c r="G130" s="294"/>
      <c r="H130" s="294"/>
      <c r="I130" s="290"/>
      <c r="J130" s="294"/>
      <c r="K130" s="294"/>
      <c r="L130" s="294"/>
      <c r="M130" s="294"/>
      <c r="N130" s="294"/>
      <c r="O130" s="294"/>
      <c r="P130" s="294"/>
      <c r="Q130" s="294"/>
      <c r="R130" s="294"/>
      <c r="S130" s="294"/>
      <c r="T130" s="294"/>
    </row>
    <row r="131" spans="2:20" ht="12.75" customHeight="1">
      <c r="B131" s="293"/>
      <c r="C131" s="293"/>
      <c r="D131" s="294"/>
      <c r="E131" s="294"/>
      <c r="F131" s="294"/>
      <c r="G131" s="294"/>
      <c r="H131" s="294"/>
      <c r="I131" s="290"/>
      <c r="J131" s="294"/>
      <c r="K131" s="294"/>
      <c r="L131" s="294"/>
      <c r="M131" s="294"/>
      <c r="N131" s="294"/>
      <c r="O131" s="294"/>
      <c r="P131" s="294"/>
      <c r="Q131" s="294"/>
      <c r="R131" s="294"/>
      <c r="S131" s="294"/>
      <c r="T131" s="294"/>
    </row>
    <row r="132" spans="2:20" ht="12.75" customHeight="1">
      <c r="B132" s="293"/>
      <c r="C132" s="293"/>
      <c r="D132" s="294"/>
      <c r="E132" s="294"/>
      <c r="F132" s="294"/>
      <c r="G132" s="294"/>
      <c r="H132" s="294"/>
      <c r="I132" s="290"/>
      <c r="J132" s="294"/>
      <c r="K132" s="294"/>
      <c r="L132" s="294"/>
      <c r="M132" s="294"/>
      <c r="N132" s="294"/>
      <c r="O132" s="294"/>
      <c r="P132" s="294"/>
      <c r="Q132" s="294"/>
      <c r="R132" s="294"/>
      <c r="S132" s="294"/>
      <c r="T132" s="294"/>
    </row>
    <row r="133" spans="2:20" ht="12.75" customHeight="1">
      <c r="B133" s="293"/>
      <c r="C133" s="293"/>
      <c r="D133" s="294"/>
      <c r="E133" s="294"/>
      <c r="F133" s="294"/>
      <c r="G133" s="294"/>
      <c r="H133" s="294"/>
      <c r="I133" s="290"/>
      <c r="J133" s="294"/>
      <c r="K133" s="294"/>
      <c r="L133" s="294"/>
      <c r="M133" s="294"/>
      <c r="N133" s="294"/>
      <c r="O133" s="294"/>
      <c r="P133" s="294"/>
      <c r="Q133" s="294"/>
      <c r="R133" s="294"/>
      <c r="S133" s="294"/>
      <c r="T133" s="294"/>
    </row>
    <row r="134" spans="2:20" ht="12.75" customHeight="1">
      <c r="B134" s="293"/>
      <c r="C134" s="293"/>
      <c r="D134" s="294"/>
      <c r="E134" s="294"/>
      <c r="F134" s="294"/>
      <c r="G134" s="294"/>
      <c r="H134" s="294"/>
      <c r="I134" s="290"/>
      <c r="J134" s="294"/>
      <c r="K134" s="294"/>
      <c r="L134" s="294"/>
      <c r="M134" s="294"/>
      <c r="N134" s="294"/>
      <c r="O134" s="294"/>
      <c r="P134" s="294"/>
      <c r="Q134" s="294"/>
      <c r="R134" s="294"/>
      <c r="S134" s="294"/>
      <c r="T134" s="294"/>
    </row>
    <row r="135" spans="2:20" ht="12.75" customHeight="1">
      <c r="B135" s="293"/>
      <c r="C135" s="293"/>
      <c r="D135" s="294"/>
      <c r="E135" s="294"/>
      <c r="F135" s="294"/>
      <c r="G135" s="294"/>
      <c r="H135" s="294"/>
      <c r="I135" s="290"/>
      <c r="J135" s="294"/>
      <c r="K135" s="294"/>
      <c r="L135" s="294"/>
      <c r="M135" s="294"/>
      <c r="N135" s="294"/>
      <c r="O135" s="294"/>
      <c r="P135" s="294"/>
      <c r="Q135" s="294"/>
      <c r="R135" s="294"/>
      <c r="S135" s="294"/>
      <c r="T135" s="294"/>
    </row>
    <row r="136" spans="2:20" ht="12.75" customHeight="1">
      <c r="B136" s="293"/>
      <c r="C136" s="293"/>
      <c r="D136" s="294"/>
      <c r="E136" s="294"/>
      <c r="F136" s="294"/>
      <c r="G136" s="294"/>
      <c r="H136" s="294"/>
      <c r="I136" s="290"/>
      <c r="J136" s="294"/>
      <c r="K136" s="294"/>
      <c r="L136" s="294"/>
      <c r="M136" s="294"/>
      <c r="N136" s="294"/>
      <c r="O136" s="294"/>
      <c r="P136" s="294"/>
      <c r="Q136" s="294"/>
      <c r="R136" s="294"/>
      <c r="S136" s="294"/>
      <c r="T136" s="294"/>
    </row>
    <row r="137" spans="2:20" ht="12.75" customHeight="1">
      <c r="B137" s="293"/>
      <c r="C137" s="293"/>
      <c r="D137" s="294"/>
      <c r="E137" s="294"/>
      <c r="F137" s="294"/>
      <c r="G137" s="294"/>
      <c r="H137" s="294"/>
      <c r="I137" s="290"/>
      <c r="J137" s="294"/>
      <c r="K137" s="294"/>
      <c r="L137" s="294"/>
      <c r="M137" s="294"/>
      <c r="N137" s="294"/>
      <c r="O137" s="294"/>
      <c r="P137" s="294"/>
      <c r="Q137" s="294"/>
      <c r="R137" s="294"/>
      <c r="S137" s="294"/>
      <c r="T137" s="294"/>
    </row>
    <row r="138" spans="2:20" ht="12.75" customHeight="1">
      <c r="B138" s="293"/>
      <c r="C138" s="293"/>
      <c r="D138" s="294"/>
      <c r="E138" s="294"/>
      <c r="F138" s="294"/>
      <c r="G138" s="294"/>
      <c r="H138" s="294"/>
      <c r="I138" s="290"/>
      <c r="J138" s="294"/>
      <c r="K138" s="294"/>
      <c r="L138" s="294"/>
      <c r="M138" s="294"/>
      <c r="N138" s="294"/>
      <c r="O138" s="294"/>
      <c r="P138" s="294"/>
      <c r="Q138" s="294"/>
      <c r="R138" s="294"/>
      <c r="S138" s="294"/>
      <c r="T138" s="294"/>
    </row>
    <row r="139" spans="2:20" ht="12.75" customHeight="1">
      <c r="B139" s="293"/>
      <c r="C139" s="293"/>
      <c r="D139" s="294"/>
      <c r="E139" s="294"/>
      <c r="F139" s="294"/>
      <c r="G139" s="294"/>
      <c r="H139" s="294"/>
      <c r="I139" s="290"/>
      <c r="J139" s="294"/>
      <c r="K139" s="294"/>
      <c r="L139" s="294"/>
      <c r="M139" s="294"/>
      <c r="N139" s="294"/>
      <c r="O139" s="294"/>
      <c r="P139" s="294"/>
      <c r="Q139" s="294"/>
      <c r="R139" s="294"/>
      <c r="S139" s="294"/>
      <c r="T139" s="294"/>
    </row>
    <row r="140" spans="2:20" ht="12.75" customHeight="1">
      <c r="B140" s="293"/>
      <c r="C140" s="293"/>
      <c r="D140" s="294"/>
      <c r="E140" s="294"/>
      <c r="F140" s="294"/>
      <c r="G140" s="294"/>
      <c r="H140" s="294"/>
      <c r="I140" s="290"/>
      <c r="J140" s="294"/>
      <c r="K140" s="294"/>
      <c r="L140" s="294"/>
      <c r="M140" s="294"/>
      <c r="N140" s="294"/>
      <c r="O140" s="294"/>
      <c r="P140" s="294"/>
      <c r="Q140" s="294"/>
      <c r="R140" s="294"/>
      <c r="S140" s="294"/>
      <c r="T140" s="294"/>
    </row>
    <row r="141" spans="2:20" ht="12.75" customHeight="1">
      <c r="B141" s="293"/>
      <c r="C141" s="293"/>
      <c r="D141" s="294"/>
      <c r="E141" s="294"/>
      <c r="F141" s="294"/>
      <c r="G141" s="294"/>
      <c r="H141" s="294"/>
      <c r="I141" s="290"/>
      <c r="J141" s="294"/>
      <c r="K141" s="294"/>
      <c r="L141" s="294"/>
      <c r="M141" s="294"/>
      <c r="N141" s="294"/>
      <c r="O141" s="294"/>
      <c r="P141" s="294"/>
      <c r="Q141" s="294"/>
      <c r="R141" s="294"/>
      <c r="S141" s="294"/>
      <c r="T141" s="294"/>
    </row>
    <row r="142" spans="2:20" ht="12.75" customHeight="1">
      <c r="B142" s="293"/>
      <c r="C142" s="293"/>
      <c r="D142" s="294"/>
      <c r="E142" s="294"/>
      <c r="F142" s="294"/>
      <c r="G142" s="294"/>
      <c r="H142" s="294"/>
      <c r="I142" s="290"/>
      <c r="J142" s="294"/>
      <c r="K142" s="294"/>
      <c r="L142" s="294"/>
      <c r="M142" s="294"/>
      <c r="N142" s="294"/>
      <c r="O142" s="294"/>
      <c r="P142" s="294"/>
      <c r="Q142" s="294"/>
      <c r="R142" s="294"/>
      <c r="S142" s="294"/>
      <c r="T142" s="294"/>
    </row>
    <row r="143" spans="2:20" ht="12.75" customHeight="1">
      <c r="B143" s="293"/>
      <c r="C143" s="293"/>
      <c r="D143" s="294"/>
      <c r="E143" s="294"/>
      <c r="F143" s="294"/>
      <c r="G143" s="294"/>
      <c r="H143" s="294"/>
      <c r="I143" s="290"/>
      <c r="J143" s="294"/>
      <c r="K143" s="294"/>
      <c r="L143" s="294"/>
      <c r="M143" s="294"/>
      <c r="N143" s="294"/>
      <c r="O143" s="294"/>
      <c r="P143" s="294"/>
      <c r="Q143" s="294"/>
      <c r="R143" s="294"/>
      <c r="S143" s="294"/>
      <c r="T143" s="294"/>
    </row>
    <row r="144" spans="2:20" ht="12.75" customHeight="1">
      <c r="B144" s="297"/>
      <c r="D144" s="294"/>
      <c r="E144" s="294"/>
      <c r="F144" s="294"/>
      <c r="G144" s="294"/>
      <c r="H144" s="294"/>
      <c r="I144" s="290"/>
      <c r="J144" s="294"/>
      <c r="K144" s="294"/>
      <c r="L144" s="294"/>
      <c r="M144" s="294"/>
      <c r="N144" s="290"/>
      <c r="O144" s="294"/>
      <c r="P144" s="294"/>
      <c r="Q144" s="294"/>
      <c r="R144" s="294"/>
      <c r="S144" s="294"/>
      <c r="T144" s="294"/>
    </row>
    <row r="145" spans="1:21" ht="12.75" customHeight="1">
      <c r="B145" s="291"/>
      <c r="C145" s="290"/>
      <c r="D145" s="290"/>
      <c r="E145" s="290"/>
      <c r="F145" s="290"/>
      <c r="G145" s="290"/>
      <c r="H145" s="290"/>
      <c r="I145" s="290"/>
      <c r="J145" s="290"/>
      <c r="K145" s="290"/>
      <c r="L145" s="290"/>
      <c r="M145" s="290"/>
      <c r="N145" s="290"/>
      <c r="O145" s="290"/>
      <c r="P145" s="290"/>
      <c r="Q145" s="290"/>
      <c r="R145" s="290"/>
      <c r="S145" s="290"/>
      <c r="T145" s="290"/>
      <c r="U145" s="280"/>
    </row>
    <row r="146" spans="1:21" ht="12.75" customHeight="1">
      <c r="A146" s="280"/>
      <c r="B146" s="292"/>
      <c r="C146" s="295"/>
      <c r="D146" s="294"/>
      <c r="E146" s="294"/>
      <c r="F146" s="294"/>
      <c r="G146" s="294"/>
      <c r="H146" s="294"/>
      <c r="I146" s="290"/>
      <c r="J146" s="294"/>
      <c r="K146" s="294"/>
      <c r="L146" s="294"/>
      <c r="M146" s="294"/>
      <c r="N146" s="294"/>
      <c r="O146" s="294"/>
      <c r="P146" s="294"/>
      <c r="Q146" s="294"/>
      <c r="R146" s="294"/>
      <c r="S146" s="294"/>
      <c r="T146" s="294"/>
    </row>
    <row r="147" spans="1:21" s="280" customFormat="1" ht="12.75" customHeight="1">
      <c r="A147" s="279"/>
      <c r="B147" s="293"/>
      <c r="C147" s="293"/>
      <c r="D147" s="296"/>
      <c r="E147" s="296"/>
      <c r="F147" s="296"/>
      <c r="G147" s="296"/>
      <c r="H147" s="294"/>
      <c r="I147" s="290"/>
      <c r="J147" s="296"/>
      <c r="K147" s="296"/>
      <c r="L147" s="296"/>
      <c r="M147" s="296"/>
      <c r="N147" s="294"/>
      <c r="O147" s="294"/>
      <c r="P147" s="294"/>
      <c r="Q147" s="294"/>
      <c r="R147" s="294"/>
      <c r="S147" s="294"/>
      <c r="T147" s="294"/>
      <c r="U147" s="279"/>
    </row>
    <row r="148" spans="1:21" ht="12.75" customHeight="1">
      <c r="B148" s="293"/>
      <c r="C148" s="293"/>
      <c r="D148" s="296"/>
      <c r="E148" s="296"/>
      <c r="F148" s="296"/>
      <c r="G148" s="296"/>
      <c r="H148" s="294"/>
      <c r="I148" s="290"/>
      <c r="J148" s="296"/>
      <c r="K148" s="296"/>
      <c r="L148" s="296"/>
      <c r="M148" s="296"/>
      <c r="N148" s="294"/>
      <c r="O148" s="294"/>
      <c r="P148" s="294"/>
      <c r="Q148" s="294"/>
      <c r="R148" s="294"/>
      <c r="S148" s="294"/>
      <c r="T148" s="294"/>
    </row>
    <row r="149" spans="1:21" ht="12.75" customHeight="1">
      <c r="B149" s="293"/>
      <c r="C149" s="293"/>
      <c r="D149" s="294"/>
      <c r="E149" s="294"/>
      <c r="F149" s="294"/>
      <c r="G149" s="294"/>
      <c r="H149" s="294"/>
      <c r="I149" s="290"/>
      <c r="J149" s="294"/>
      <c r="K149" s="294"/>
      <c r="L149" s="294"/>
      <c r="M149" s="294"/>
      <c r="N149" s="294"/>
      <c r="O149" s="294"/>
      <c r="P149" s="294"/>
      <c r="Q149" s="294"/>
      <c r="R149" s="294"/>
      <c r="S149" s="294"/>
      <c r="T149" s="294"/>
    </row>
    <row r="150" spans="1:21" ht="12.75" customHeight="1">
      <c r="B150" s="293"/>
      <c r="C150" s="293"/>
      <c r="D150" s="294"/>
      <c r="E150" s="294"/>
      <c r="F150" s="294"/>
      <c r="G150" s="294"/>
      <c r="H150" s="294"/>
      <c r="I150" s="290"/>
      <c r="J150" s="294"/>
      <c r="K150" s="294"/>
      <c r="L150" s="294"/>
      <c r="M150" s="294"/>
      <c r="N150" s="294"/>
      <c r="O150" s="294"/>
      <c r="P150" s="294"/>
      <c r="Q150" s="294"/>
      <c r="R150" s="294"/>
      <c r="S150" s="294"/>
      <c r="T150" s="294"/>
    </row>
    <row r="151" spans="1:21" ht="12.75" customHeight="1">
      <c r="B151" s="293"/>
      <c r="C151" s="293"/>
      <c r="D151" s="294"/>
      <c r="E151" s="294"/>
      <c r="F151" s="294"/>
      <c r="G151" s="294"/>
      <c r="H151" s="294"/>
      <c r="I151" s="290"/>
      <c r="J151" s="294"/>
      <c r="K151" s="294"/>
      <c r="L151" s="294"/>
      <c r="M151" s="294"/>
      <c r="N151" s="294"/>
      <c r="O151" s="294"/>
      <c r="P151" s="294"/>
      <c r="Q151" s="294"/>
      <c r="R151" s="294"/>
      <c r="S151" s="294"/>
      <c r="T151" s="294"/>
    </row>
    <row r="152" spans="1:21" ht="12.75" customHeight="1">
      <c r="B152" s="293"/>
      <c r="C152" s="293"/>
      <c r="D152" s="294"/>
      <c r="E152" s="294"/>
      <c r="F152" s="294"/>
      <c r="G152" s="294"/>
      <c r="H152" s="294"/>
      <c r="I152" s="290"/>
      <c r="J152" s="294"/>
      <c r="K152" s="294"/>
      <c r="L152" s="294"/>
      <c r="M152" s="294"/>
      <c r="N152" s="294"/>
      <c r="O152" s="294"/>
      <c r="P152" s="294"/>
      <c r="Q152" s="294"/>
      <c r="R152" s="294"/>
      <c r="S152" s="294"/>
      <c r="T152" s="294"/>
    </row>
    <row r="153" spans="1:21" ht="12.75" customHeight="1">
      <c r="B153" s="293"/>
      <c r="C153" s="293"/>
      <c r="D153" s="294"/>
      <c r="E153" s="294"/>
      <c r="F153" s="294"/>
      <c r="G153" s="294"/>
      <c r="H153" s="294"/>
      <c r="I153" s="290"/>
      <c r="J153" s="294"/>
      <c r="K153" s="294"/>
      <c r="L153" s="294"/>
      <c r="M153" s="294"/>
      <c r="N153" s="294"/>
      <c r="O153" s="294"/>
      <c r="P153" s="294"/>
      <c r="Q153" s="294"/>
      <c r="R153" s="294"/>
      <c r="S153" s="294"/>
      <c r="T153" s="294"/>
    </row>
    <row r="154" spans="1:21" ht="12.75" customHeight="1">
      <c r="B154" s="293"/>
      <c r="C154" s="293"/>
      <c r="D154" s="294"/>
      <c r="E154" s="294"/>
      <c r="F154" s="294"/>
      <c r="G154" s="294"/>
      <c r="H154" s="294"/>
      <c r="I154" s="290"/>
      <c r="J154" s="294"/>
      <c r="K154" s="294"/>
      <c r="L154" s="294"/>
      <c r="M154" s="294"/>
      <c r="N154" s="294"/>
      <c r="O154" s="294"/>
      <c r="P154" s="294"/>
      <c r="Q154" s="294"/>
      <c r="R154" s="294"/>
      <c r="S154" s="294"/>
      <c r="T154" s="294"/>
    </row>
    <row r="155" spans="1:21" ht="12.75" customHeight="1">
      <c r="B155" s="293"/>
      <c r="C155" s="293"/>
      <c r="D155" s="294"/>
      <c r="E155" s="294"/>
      <c r="F155" s="294"/>
      <c r="G155" s="294"/>
      <c r="H155" s="294"/>
      <c r="I155" s="290"/>
      <c r="J155" s="294"/>
      <c r="K155" s="294"/>
      <c r="L155" s="294"/>
      <c r="M155" s="294"/>
      <c r="N155" s="294"/>
      <c r="O155" s="294"/>
      <c r="P155" s="294"/>
      <c r="Q155" s="294"/>
      <c r="R155" s="294"/>
      <c r="S155" s="294"/>
      <c r="T155" s="294"/>
    </row>
    <row r="156" spans="1:21" ht="12.75" customHeight="1">
      <c r="B156" s="293"/>
      <c r="C156" s="293"/>
      <c r="D156" s="294"/>
      <c r="E156" s="294"/>
      <c r="F156" s="294"/>
      <c r="G156" s="294"/>
      <c r="H156" s="294"/>
      <c r="I156" s="290"/>
      <c r="J156" s="294"/>
      <c r="K156" s="294"/>
      <c r="L156" s="294"/>
      <c r="M156" s="294"/>
      <c r="N156" s="294"/>
      <c r="O156" s="294"/>
      <c r="P156" s="294"/>
      <c r="Q156" s="294"/>
      <c r="R156" s="294"/>
      <c r="S156" s="294"/>
      <c r="T156" s="294"/>
    </row>
    <row r="157" spans="1:21" ht="12.75" customHeight="1">
      <c r="B157" s="293"/>
      <c r="C157" s="293"/>
      <c r="D157" s="294"/>
      <c r="E157" s="294"/>
      <c r="F157" s="294"/>
      <c r="G157" s="294"/>
      <c r="H157" s="294"/>
      <c r="I157" s="290"/>
      <c r="J157" s="294"/>
      <c r="K157" s="294"/>
      <c r="L157" s="294"/>
      <c r="M157" s="294"/>
      <c r="N157" s="294"/>
      <c r="O157" s="294"/>
      <c r="P157" s="294"/>
      <c r="Q157" s="294"/>
      <c r="R157" s="294"/>
      <c r="S157" s="294"/>
      <c r="T157" s="294"/>
    </row>
    <row r="158" spans="1:21" ht="12.75" customHeight="1">
      <c r="B158" s="293"/>
      <c r="C158" s="293"/>
      <c r="D158" s="294"/>
      <c r="E158" s="294"/>
      <c r="F158" s="294"/>
      <c r="G158" s="294"/>
      <c r="H158" s="294"/>
      <c r="I158" s="290"/>
      <c r="J158" s="294"/>
      <c r="K158" s="294"/>
      <c r="L158" s="294"/>
      <c r="M158" s="294"/>
      <c r="N158" s="294"/>
      <c r="O158" s="294"/>
      <c r="P158" s="294"/>
      <c r="Q158" s="294"/>
      <c r="R158" s="294"/>
      <c r="S158" s="294"/>
      <c r="T158" s="294"/>
    </row>
    <row r="159" spans="1:21" ht="12.75" customHeight="1">
      <c r="B159" s="293"/>
      <c r="C159" s="293"/>
      <c r="D159" s="294"/>
      <c r="E159" s="294"/>
      <c r="F159" s="294"/>
      <c r="G159" s="294"/>
      <c r="H159" s="294"/>
      <c r="I159" s="290"/>
      <c r="J159" s="294"/>
      <c r="K159" s="294"/>
      <c r="L159" s="294"/>
      <c r="M159" s="294"/>
      <c r="N159" s="294"/>
      <c r="O159" s="294"/>
      <c r="P159" s="294"/>
      <c r="Q159" s="294"/>
      <c r="R159" s="294"/>
      <c r="S159" s="294"/>
      <c r="T159" s="294"/>
    </row>
    <row r="160" spans="1:21" ht="12.75" customHeight="1">
      <c r="B160" s="293"/>
      <c r="C160" s="293"/>
      <c r="D160" s="294"/>
      <c r="E160" s="294"/>
      <c r="F160" s="294"/>
      <c r="G160" s="294"/>
      <c r="H160" s="294"/>
      <c r="I160" s="290"/>
      <c r="J160" s="294"/>
      <c r="K160" s="294"/>
      <c r="L160" s="294"/>
      <c r="M160" s="294"/>
      <c r="N160" s="294"/>
      <c r="O160" s="294"/>
      <c r="P160" s="294"/>
      <c r="Q160" s="294"/>
      <c r="R160" s="294"/>
      <c r="S160" s="294"/>
      <c r="T160" s="294"/>
    </row>
    <row r="161" spans="1:21" ht="12.75" customHeight="1">
      <c r="B161" s="293"/>
      <c r="C161" s="293"/>
      <c r="D161" s="294"/>
      <c r="E161" s="294"/>
      <c r="F161" s="294"/>
      <c r="G161" s="294"/>
      <c r="H161" s="294"/>
      <c r="I161" s="290"/>
      <c r="J161" s="294"/>
      <c r="K161" s="294"/>
      <c r="L161" s="294"/>
      <c r="M161" s="294"/>
      <c r="N161" s="294"/>
      <c r="O161" s="294"/>
      <c r="P161" s="294"/>
      <c r="Q161" s="294"/>
      <c r="R161" s="294"/>
      <c r="S161" s="294"/>
      <c r="T161" s="294"/>
    </row>
    <row r="162" spans="1:21" ht="12.75" customHeight="1">
      <c r="B162" s="293"/>
      <c r="C162" s="293"/>
      <c r="D162" s="294"/>
      <c r="E162" s="294"/>
      <c r="F162" s="294"/>
      <c r="G162" s="294"/>
      <c r="H162" s="294"/>
      <c r="I162" s="290"/>
      <c r="J162" s="294"/>
      <c r="K162" s="294"/>
      <c r="L162" s="294"/>
      <c r="M162" s="294"/>
      <c r="N162" s="294"/>
      <c r="O162" s="294"/>
      <c r="P162" s="294"/>
      <c r="Q162" s="294"/>
      <c r="R162" s="294"/>
      <c r="S162" s="294"/>
      <c r="T162" s="294"/>
    </row>
    <row r="163" spans="1:21" ht="12.75" customHeight="1">
      <c r="B163" s="293"/>
      <c r="C163" s="293"/>
      <c r="D163" s="294"/>
      <c r="E163" s="294"/>
      <c r="F163" s="294"/>
      <c r="G163" s="294"/>
      <c r="H163" s="294"/>
      <c r="I163" s="290"/>
      <c r="J163" s="294"/>
      <c r="K163" s="294"/>
      <c r="L163" s="294"/>
      <c r="M163" s="294"/>
      <c r="N163" s="294"/>
      <c r="O163" s="294"/>
      <c r="P163" s="294"/>
      <c r="Q163" s="294"/>
      <c r="R163" s="294"/>
      <c r="S163" s="294"/>
      <c r="T163" s="294"/>
    </row>
    <row r="164" spans="1:21" ht="12.75" customHeight="1">
      <c r="B164" s="293"/>
      <c r="C164" s="293"/>
      <c r="D164" s="294"/>
      <c r="E164" s="294"/>
      <c r="F164" s="294"/>
      <c r="G164" s="294"/>
      <c r="H164" s="294"/>
      <c r="I164" s="290"/>
      <c r="J164" s="294"/>
      <c r="K164" s="294"/>
      <c r="L164" s="294"/>
      <c r="M164" s="294"/>
      <c r="N164" s="294"/>
      <c r="O164" s="294"/>
      <c r="P164" s="294"/>
      <c r="Q164" s="294"/>
      <c r="R164" s="294"/>
      <c r="S164" s="294"/>
      <c r="T164" s="294"/>
    </row>
    <row r="165" spans="1:21" ht="12.75" customHeight="1">
      <c r="B165" s="293"/>
      <c r="C165" s="293"/>
      <c r="D165" s="294"/>
      <c r="E165" s="294"/>
      <c r="F165" s="294"/>
      <c r="G165" s="294"/>
      <c r="H165" s="294"/>
      <c r="I165" s="290"/>
      <c r="J165" s="294"/>
      <c r="K165" s="294"/>
      <c r="L165" s="294"/>
      <c r="M165" s="294"/>
      <c r="N165" s="294"/>
      <c r="O165" s="294"/>
      <c r="P165" s="294"/>
      <c r="Q165" s="294"/>
      <c r="R165" s="294"/>
      <c r="S165" s="294"/>
      <c r="T165" s="294"/>
    </row>
    <row r="166" spans="1:21" ht="12.75" customHeight="1">
      <c r="B166" s="293"/>
      <c r="C166" s="293"/>
      <c r="D166" s="294"/>
      <c r="E166" s="294"/>
      <c r="F166" s="294"/>
      <c r="G166" s="294"/>
      <c r="H166" s="294"/>
      <c r="I166" s="290"/>
      <c r="J166" s="294"/>
      <c r="K166" s="294"/>
      <c r="L166" s="294"/>
      <c r="M166" s="294"/>
      <c r="N166" s="294"/>
      <c r="O166" s="294"/>
      <c r="P166" s="294"/>
      <c r="Q166" s="294"/>
      <c r="R166" s="294"/>
      <c r="S166" s="294"/>
      <c r="T166" s="294"/>
    </row>
    <row r="167" spans="1:21" ht="12.75" customHeight="1">
      <c r="B167" s="297"/>
      <c r="D167" s="294"/>
      <c r="E167" s="294"/>
      <c r="F167" s="294"/>
      <c r="G167" s="294"/>
      <c r="H167" s="294"/>
      <c r="I167" s="290"/>
      <c r="J167" s="294"/>
      <c r="K167" s="294"/>
      <c r="L167" s="294"/>
      <c r="M167" s="294"/>
      <c r="N167" s="290"/>
      <c r="O167" s="294"/>
      <c r="P167" s="294"/>
      <c r="Q167" s="294"/>
      <c r="R167" s="294"/>
      <c r="S167" s="294"/>
      <c r="T167" s="294"/>
    </row>
    <row r="168" spans="1:21" ht="12.75" customHeight="1">
      <c r="B168" s="291"/>
      <c r="C168" s="290"/>
      <c r="D168" s="290"/>
      <c r="E168" s="290"/>
      <c r="F168" s="290"/>
      <c r="G168" s="290"/>
      <c r="H168" s="290"/>
      <c r="I168" s="290"/>
      <c r="J168" s="290"/>
      <c r="K168" s="290"/>
      <c r="L168" s="290"/>
      <c r="M168" s="290"/>
      <c r="N168" s="290"/>
      <c r="O168" s="290"/>
      <c r="P168" s="290"/>
      <c r="Q168" s="290"/>
      <c r="R168" s="290"/>
      <c r="S168" s="290"/>
      <c r="T168" s="290"/>
      <c r="U168" s="280"/>
    </row>
    <row r="169" spans="1:21" ht="12.75" customHeight="1">
      <c r="B169" s="292"/>
      <c r="C169" s="292"/>
      <c r="D169" s="294"/>
      <c r="E169" s="294"/>
      <c r="F169" s="294"/>
      <c r="G169" s="294"/>
      <c r="H169" s="294"/>
      <c r="I169" s="290"/>
      <c r="J169" s="294"/>
      <c r="K169" s="294"/>
      <c r="L169" s="294"/>
      <c r="M169" s="294"/>
      <c r="N169" s="294"/>
      <c r="O169" s="294"/>
      <c r="P169" s="294"/>
      <c r="Q169" s="294"/>
      <c r="R169" s="294"/>
      <c r="S169" s="294"/>
      <c r="T169" s="294"/>
    </row>
    <row r="170" spans="1:21" ht="12.75" customHeight="1">
      <c r="B170" s="293"/>
      <c r="C170" s="293"/>
      <c r="D170" s="296"/>
      <c r="E170" s="296"/>
      <c r="F170" s="296"/>
      <c r="G170" s="296"/>
      <c r="H170" s="294"/>
      <c r="I170" s="290"/>
      <c r="J170" s="296"/>
      <c r="K170" s="296"/>
      <c r="L170" s="296"/>
      <c r="M170" s="296"/>
      <c r="N170" s="294"/>
      <c r="O170" s="294"/>
      <c r="P170" s="294"/>
      <c r="Q170" s="294"/>
      <c r="R170" s="294"/>
      <c r="S170" s="294"/>
      <c r="T170" s="294"/>
    </row>
    <row r="171" spans="1:21" ht="12.75" customHeight="1">
      <c r="A171" s="280"/>
      <c r="B171" s="293"/>
      <c r="C171" s="293"/>
      <c r="D171" s="296"/>
      <c r="E171" s="296"/>
      <c r="F171" s="296"/>
      <c r="G171" s="296"/>
      <c r="H171" s="294"/>
      <c r="I171" s="290"/>
      <c r="J171" s="296"/>
      <c r="K171" s="296"/>
      <c r="L171" s="296"/>
      <c r="M171" s="296"/>
      <c r="N171" s="294"/>
      <c r="O171" s="294"/>
      <c r="P171" s="294"/>
      <c r="Q171" s="294"/>
      <c r="R171" s="294"/>
      <c r="S171" s="294"/>
      <c r="T171" s="294"/>
    </row>
    <row r="172" spans="1:21" s="280" customFormat="1" ht="12.75" customHeight="1">
      <c r="A172" s="279"/>
      <c r="B172" s="293"/>
      <c r="C172" s="293"/>
      <c r="D172" s="294"/>
      <c r="E172" s="294"/>
      <c r="F172" s="294"/>
      <c r="G172" s="294"/>
      <c r="H172" s="294"/>
      <c r="I172" s="290"/>
      <c r="J172" s="294"/>
      <c r="K172" s="294"/>
      <c r="L172" s="294"/>
      <c r="M172" s="294"/>
      <c r="N172" s="294"/>
      <c r="O172" s="294"/>
      <c r="P172" s="294"/>
      <c r="Q172" s="294"/>
      <c r="R172" s="294"/>
      <c r="S172" s="294"/>
      <c r="T172" s="294"/>
      <c r="U172" s="279"/>
    </row>
    <row r="173" spans="1:21" ht="12.75" customHeight="1">
      <c r="B173" s="293"/>
      <c r="C173" s="293"/>
      <c r="D173" s="294"/>
      <c r="E173" s="294"/>
      <c r="F173" s="294"/>
      <c r="G173" s="294"/>
      <c r="H173" s="294"/>
      <c r="I173" s="290"/>
      <c r="J173" s="294"/>
      <c r="K173" s="294"/>
      <c r="L173" s="294"/>
      <c r="M173" s="294"/>
      <c r="N173" s="294"/>
      <c r="O173" s="294"/>
      <c r="P173" s="294"/>
      <c r="Q173" s="294"/>
      <c r="R173" s="294"/>
      <c r="S173" s="294"/>
      <c r="T173" s="294"/>
    </row>
    <row r="174" spans="1:21" ht="12.75" customHeight="1">
      <c r="B174" s="293"/>
      <c r="C174" s="293"/>
      <c r="D174" s="294"/>
      <c r="E174" s="294"/>
      <c r="F174" s="294"/>
      <c r="G174" s="294"/>
      <c r="H174" s="294"/>
      <c r="I174" s="290"/>
      <c r="J174" s="294"/>
      <c r="K174" s="294"/>
      <c r="L174" s="294"/>
      <c r="M174" s="294"/>
      <c r="N174" s="294"/>
      <c r="O174" s="294"/>
      <c r="P174" s="294"/>
      <c r="Q174" s="294"/>
      <c r="R174" s="294"/>
      <c r="S174" s="294"/>
      <c r="T174" s="294"/>
    </row>
    <row r="175" spans="1:21" ht="12.75" customHeight="1">
      <c r="B175" s="293"/>
      <c r="C175" s="293"/>
      <c r="D175" s="294"/>
      <c r="E175" s="294"/>
      <c r="F175" s="294"/>
      <c r="G175" s="294"/>
      <c r="H175" s="294"/>
      <c r="I175" s="290"/>
      <c r="J175" s="294"/>
      <c r="K175" s="294"/>
      <c r="L175" s="294"/>
      <c r="M175" s="294"/>
      <c r="N175" s="294"/>
      <c r="O175" s="294"/>
      <c r="P175" s="294"/>
      <c r="Q175" s="294"/>
      <c r="R175" s="294"/>
      <c r="S175" s="294"/>
      <c r="T175" s="294"/>
    </row>
    <row r="176" spans="1:21" ht="12.75" customHeight="1">
      <c r="B176" s="293"/>
      <c r="C176" s="293"/>
      <c r="D176" s="294"/>
      <c r="E176" s="294"/>
      <c r="F176" s="294"/>
      <c r="G176" s="294"/>
      <c r="H176" s="294"/>
      <c r="I176" s="290"/>
      <c r="J176" s="294"/>
      <c r="K176" s="294"/>
      <c r="L176" s="294"/>
      <c r="M176" s="294"/>
      <c r="N176" s="294"/>
      <c r="O176" s="294"/>
      <c r="P176" s="294"/>
      <c r="Q176" s="294"/>
      <c r="R176" s="294"/>
      <c r="S176" s="294"/>
      <c r="T176" s="294"/>
    </row>
    <row r="177" spans="2:21" ht="12.75" customHeight="1">
      <c r="B177" s="293"/>
      <c r="C177" s="293"/>
      <c r="D177" s="294"/>
      <c r="E177" s="294"/>
      <c r="F177" s="294"/>
      <c r="G177" s="294"/>
      <c r="H177" s="294"/>
      <c r="I177" s="290"/>
      <c r="J177" s="294"/>
      <c r="K177" s="294"/>
      <c r="L177" s="294"/>
      <c r="M177" s="294"/>
      <c r="N177" s="294"/>
      <c r="O177" s="294"/>
      <c r="P177" s="294"/>
      <c r="Q177" s="294"/>
      <c r="R177" s="294"/>
      <c r="S177" s="294"/>
      <c r="T177" s="294"/>
    </row>
    <row r="178" spans="2:21" ht="12.75" customHeight="1">
      <c r="B178" s="293"/>
      <c r="C178" s="293"/>
      <c r="D178" s="294"/>
      <c r="E178" s="294"/>
      <c r="F178" s="294"/>
      <c r="G178" s="294"/>
      <c r="H178" s="294"/>
      <c r="I178" s="290"/>
      <c r="J178" s="294"/>
      <c r="K178" s="294"/>
      <c r="L178" s="294"/>
      <c r="M178" s="294"/>
      <c r="N178" s="294"/>
      <c r="O178" s="294"/>
      <c r="P178" s="294"/>
      <c r="Q178" s="294"/>
      <c r="R178" s="294"/>
      <c r="S178" s="294"/>
      <c r="T178" s="294"/>
    </row>
    <row r="179" spans="2:21" ht="12.75" customHeight="1">
      <c r="B179" s="293"/>
      <c r="C179" s="293"/>
      <c r="D179" s="294"/>
      <c r="E179" s="294"/>
      <c r="F179" s="294"/>
      <c r="G179" s="294"/>
      <c r="H179" s="294"/>
      <c r="I179" s="290"/>
      <c r="J179" s="294"/>
      <c r="K179" s="294"/>
      <c r="L179" s="294"/>
      <c r="M179" s="294"/>
      <c r="N179" s="294"/>
      <c r="O179" s="294"/>
      <c r="P179" s="294"/>
      <c r="Q179" s="294"/>
      <c r="R179" s="294"/>
      <c r="S179" s="294"/>
      <c r="T179" s="294"/>
    </row>
    <row r="180" spans="2:21" ht="12.75" customHeight="1">
      <c r="B180" s="293"/>
      <c r="C180" s="293"/>
      <c r="D180" s="294"/>
      <c r="E180" s="294"/>
      <c r="F180" s="294"/>
      <c r="G180" s="294"/>
      <c r="H180" s="294"/>
      <c r="I180" s="290"/>
      <c r="J180" s="294"/>
      <c r="K180" s="294"/>
      <c r="L180" s="294"/>
      <c r="M180" s="294"/>
      <c r="N180" s="294"/>
      <c r="O180" s="294"/>
      <c r="P180" s="294"/>
      <c r="Q180" s="294"/>
      <c r="R180" s="294"/>
      <c r="S180" s="294"/>
      <c r="T180" s="294"/>
    </row>
    <row r="181" spans="2:21" ht="12.75" customHeight="1">
      <c r="B181" s="293"/>
      <c r="C181" s="293"/>
      <c r="D181" s="294"/>
      <c r="E181" s="294"/>
      <c r="F181" s="294"/>
      <c r="G181" s="294"/>
      <c r="H181" s="294"/>
      <c r="I181" s="290"/>
      <c r="J181" s="294"/>
      <c r="K181" s="294"/>
      <c r="L181" s="294"/>
      <c r="M181" s="294"/>
      <c r="N181" s="294"/>
      <c r="O181" s="294"/>
      <c r="P181" s="294"/>
      <c r="Q181" s="294"/>
      <c r="R181" s="294"/>
      <c r="S181" s="294"/>
      <c r="T181" s="294"/>
    </row>
    <row r="182" spans="2:21" ht="12.75" customHeight="1">
      <c r="B182" s="293"/>
      <c r="C182" s="293"/>
      <c r="D182" s="294"/>
      <c r="E182" s="294"/>
      <c r="F182" s="294"/>
      <c r="G182" s="294"/>
      <c r="H182" s="294"/>
      <c r="I182" s="290"/>
      <c r="J182" s="294"/>
      <c r="K182" s="294"/>
      <c r="L182" s="294"/>
      <c r="M182" s="294"/>
      <c r="N182" s="294"/>
      <c r="O182" s="294"/>
      <c r="P182" s="294"/>
      <c r="Q182" s="294"/>
      <c r="R182" s="294"/>
      <c r="S182" s="294"/>
      <c r="T182" s="294"/>
    </row>
    <row r="183" spans="2:21" ht="12.75" customHeight="1">
      <c r="B183" s="293"/>
      <c r="C183" s="293"/>
      <c r="D183" s="294"/>
      <c r="E183" s="294"/>
      <c r="F183" s="294"/>
      <c r="G183" s="294"/>
      <c r="H183" s="294"/>
      <c r="I183" s="290"/>
      <c r="J183" s="294"/>
      <c r="K183" s="294"/>
      <c r="L183" s="294"/>
      <c r="M183" s="294"/>
      <c r="N183" s="294"/>
      <c r="O183" s="294"/>
      <c r="P183" s="294"/>
      <c r="Q183" s="294"/>
      <c r="R183" s="294"/>
      <c r="S183" s="294"/>
      <c r="T183" s="294"/>
    </row>
    <row r="184" spans="2:21" ht="12.75" customHeight="1">
      <c r="B184" s="293"/>
      <c r="C184" s="293"/>
      <c r="D184" s="294"/>
      <c r="E184" s="294"/>
      <c r="F184" s="294"/>
      <c r="G184" s="294"/>
      <c r="H184" s="294"/>
      <c r="I184" s="290"/>
      <c r="J184" s="294"/>
      <c r="K184" s="294"/>
      <c r="L184" s="294"/>
      <c r="M184" s="294"/>
      <c r="N184" s="294"/>
      <c r="O184" s="294"/>
      <c r="P184" s="294"/>
      <c r="Q184" s="294"/>
      <c r="R184" s="294"/>
      <c r="S184" s="294"/>
      <c r="T184" s="294"/>
    </row>
    <row r="185" spans="2:21" ht="12.75" customHeight="1">
      <c r="B185" s="293"/>
      <c r="C185" s="293"/>
      <c r="D185" s="294"/>
      <c r="E185" s="294"/>
      <c r="F185" s="294"/>
      <c r="G185" s="294"/>
      <c r="H185" s="294"/>
      <c r="I185" s="290"/>
      <c r="J185" s="294"/>
      <c r="K185" s="294"/>
      <c r="L185" s="294"/>
      <c r="M185" s="294"/>
      <c r="N185" s="294"/>
      <c r="O185" s="294"/>
      <c r="P185" s="294"/>
      <c r="Q185" s="294"/>
      <c r="R185" s="294"/>
      <c r="S185" s="294"/>
      <c r="T185" s="294"/>
    </row>
    <row r="186" spans="2:21" ht="12.75" customHeight="1">
      <c r="B186" s="293"/>
      <c r="C186" s="293"/>
      <c r="D186" s="294"/>
      <c r="E186" s="294"/>
      <c r="F186" s="294"/>
      <c r="G186" s="294"/>
      <c r="H186" s="294"/>
      <c r="I186" s="290"/>
      <c r="J186" s="294"/>
      <c r="K186" s="294"/>
      <c r="L186" s="294"/>
      <c r="M186" s="294"/>
      <c r="N186" s="294"/>
      <c r="O186" s="294"/>
      <c r="P186" s="294"/>
      <c r="Q186" s="294"/>
      <c r="R186" s="294"/>
      <c r="S186" s="294"/>
      <c r="T186" s="294"/>
    </row>
    <row r="187" spans="2:21" ht="12.75" customHeight="1">
      <c r="B187" s="293"/>
      <c r="C187" s="293"/>
      <c r="D187" s="294"/>
      <c r="E187" s="294"/>
      <c r="F187" s="294"/>
      <c r="G187" s="294"/>
      <c r="H187" s="294"/>
      <c r="I187" s="290"/>
      <c r="J187" s="294"/>
      <c r="K187" s="294"/>
      <c r="L187" s="294"/>
      <c r="M187" s="294"/>
      <c r="N187" s="294"/>
      <c r="O187" s="294"/>
      <c r="P187" s="294"/>
      <c r="Q187" s="294"/>
      <c r="R187" s="294"/>
      <c r="S187" s="294"/>
      <c r="T187" s="294"/>
    </row>
    <row r="188" spans="2:21" ht="12.75" customHeight="1">
      <c r="B188" s="293"/>
      <c r="C188" s="293"/>
      <c r="D188" s="294"/>
      <c r="E188" s="294"/>
      <c r="F188" s="294"/>
      <c r="G188" s="294"/>
      <c r="H188" s="294"/>
      <c r="I188" s="290"/>
      <c r="J188" s="294"/>
      <c r="K188" s="294"/>
      <c r="L188" s="294"/>
      <c r="M188" s="294"/>
      <c r="N188" s="294"/>
      <c r="O188" s="294"/>
      <c r="P188" s="294"/>
      <c r="Q188" s="294"/>
      <c r="R188" s="294"/>
      <c r="S188" s="294"/>
      <c r="T188" s="294"/>
    </row>
    <row r="189" spans="2:21" ht="12.75" customHeight="1">
      <c r="B189" s="293"/>
      <c r="C189" s="293"/>
      <c r="D189" s="294"/>
      <c r="E189" s="294"/>
      <c r="F189" s="294"/>
      <c r="G189" s="294"/>
      <c r="H189" s="294"/>
      <c r="I189" s="290"/>
      <c r="J189" s="294"/>
      <c r="K189" s="294"/>
      <c r="L189" s="294"/>
      <c r="M189" s="294"/>
      <c r="N189" s="294"/>
      <c r="O189" s="294"/>
      <c r="P189" s="294"/>
      <c r="Q189" s="294"/>
      <c r="R189" s="294"/>
      <c r="S189" s="294"/>
      <c r="T189" s="294"/>
    </row>
    <row r="190" spans="2:21" ht="12.75" customHeight="1">
      <c r="B190" s="297"/>
      <c r="D190" s="294"/>
      <c r="E190" s="294"/>
      <c r="F190" s="294"/>
      <c r="G190" s="294"/>
      <c r="H190" s="294"/>
      <c r="I190" s="290"/>
      <c r="J190" s="294"/>
      <c r="K190" s="294"/>
      <c r="L190" s="294"/>
      <c r="M190" s="294"/>
      <c r="N190" s="290"/>
      <c r="O190" s="294"/>
      <c r="P190" s="294"/>
      <c r="Q190" s="294"/>
      <c r="R190" s="294"/>
      <c r="S190" s="294"/>
      <c r="T190" s="294"/>
    </row>
    <row r="191" spans="2:21" ht="12.75" customHeight="1">
      <c r="B191" s="291"/>
      <c r="C191" s="290"/>
      <c r="D191" s="290"/>
      <c r="E191" s="290"/>
      <c r="F191" s="290"/>
      <c r="G191" s="290"/>
      <c r="H191" s="290"/>
      <c r="I191" s="290"/>
      <c r="J191" s="290"/>
      <c r="K191" s="290"/>
      <c r="L191" s="290"/>
      <c r="M191" s="290"/>
      <c r="N191" s="290"/>
      <c r="O191" s="290"/>
      <c r="P191" s="290"/>
      <c r="Q191" s="290"/>
      <c r="R191" s="290"/>
      <c r="S191" s="290"/>
      <c r="T191" s="290"/>
      <c r="U191" s="280"/>
    </row>
    <row r="192" spans="2:21" ht="12.75" customHeight="1">
      <c r="B192" s="292"/>
      <c r="C192" s="292"/>
      <c r="D192" s="294"/>
      <c r="E192" s="294"/>
      <c r="F192" s="294"/>
      <c r="G192" s="294"/>
      <c r="H192" s="294"/>
      <c r="I192" s="290"/>
      <c r="J192" s="294"/>
      <c r="K192" s="294"/>
      <c r="L192" s="294"/>
      <c r="M192" s="294"/>
      <c r="N192" s="294"/>
      <c r="O192" s="294"/>
      <c r="P192" s="294"/>
      <c r="Q192" s="294"/>
      <c r="R192" s="294"/>
      <c r="S192" s="294"/>
      <c r="T192" s="294"/>
    </row>
    <row r="193" spans="1:21" ht="12.75" customHeight="1">
      <c r="B193" s="293"/>
      <c r="C193" s="293"/>
      <c r="D193" s="296"/>
      <c r="E193" s="296"/>
      <c r="F193" s="296"/>
      <c r="G193" s="296"/>
      <c r="H193" s="294"/>
      <c r="I193" s="290"/>
      <c r="J193" s="296"/>
      <c r="K193" s="296"/>
      <c r="L193" s="296"/>
      <c r="M193" s="296"/>
      <c r="N193" s="294"/>
      <c r="O193" s="294"/>
      <c r="P193" s="294"/>
      <c r="Q193" s="294"/>
      <c r="R193" s="294"/>
      <c r="S193" s="294"/>
      <c r="T193" s="294"/>
    </row>
    <row r="194" spans="1:21" ht="12.75" customHeight="1">
      <c r="A194" s="280"/>
      <c r="B194" s="293"/>
      <c r="C194" s="293"/>
      <c r="D194" s="296"/>
      <c r="E194" s="296"/>
      <c r="F194" s="296"/>
      <c r="G194" s="296"/>
      <c r="H194" s="294"/>
      <c r="I194" s="290"/>
      <c r="J194" s="296"/>
      <c r="K194" s="296"/>
      <c r="L194" s="296"/>
      <c r="M194" s="296"/>
      <c r="N194" s="294"/>
      <c r="O194" s="294"/>
      <c r="P194" s="294"/>
      <c r="Q194" s="294"/>
      <c r="R194" s="294"/>
      <c r="S194" s="294"/>
      <c r="T194" s="294"/>
    </row>
    <row r="195" spans="1:21" s="280" customFormat="1" ht="12.75" customHeight="1">
      <c r="A195" s="279"/>
      <c r="B195" s="293"/>
      <c r="C195" s="293"/>
      <c r="D195" s="296"/>
      <c r="E195" s="296"/>
      <c r="F195" s="296"/>
      <c r="G195" s="296"/>
      <c r="H195" s="294"/>
      <c r="I195" s="290"/>
      <c r="J195" s="296"/>
      <c r="K195" s="296"/>
      <c r="L195" s="296"/>
      <c r="M195" s="296"/>
      <c r="N195" s="294"/>
      <c r="O195" s="294"/>
      <c r="P195" s="294"/>
      <c r="Q195" s="294"/>
      <c r="R195" s="294"/>
      <c r="S195" s="294"/>
      <c r="T195" s="294"/>
      <c r="U195" s="279"/>
    </row>
    <row r="196" spans="1:21" ht="12.75" customHeight="1">
      <c r="B196" s="293"/>
      <c r="C196" s="293"/>
      <c r="D196" s="296"/>
      <c r="E196" s="296"/>
      <c r="F196" s="296"/>
      <c r="G196" s="296"/>
      <c r="H196" s="294"/>
      <c r="I196" s="290"/>
      <c r="J196" s="296"/>
      <c r="K196" s="296"/>
      <c r="L196" s="296"/>
      <c r="M196" s="296"/>
      <c r="N196" s="294"/>
      <c r="O196" s="294"/>
      <c r="P196" s="294"/>
      <c r="Q196" s="294"/>
      <c r="R196" s="294"/>
      <c r="S196" s="294"/>
      <c r="T196" s="294"/>
    </row>
    <row r="197" spans="1:21" ht="12.75" customHeight="1">
      <c r="B197" s="293"/>
      <c r="C197" s="293"/>
      <c r="D197" s="296"/>
      <c r="E197" s="296"/>
      <c r="F197" s="296"/>
      <c r="G197" s="296"/>
      <c r="H197" s="294"/>
      <c r="I197" s="290"/>
      <c r="J197" s="296"/>
      <c r="K197" s="296"/>
      <c r="L197" s="296"/>
      <c r="M197" s="296"/>
      <c r="N197" s="294"/>
      <c r="O197" s="294"/>
      <c r="P197" s="294"/>
      <c r="Q197" s="294"/>
      <c r="R197" s="294"/>
      <c r="S197" s="294"/>
      <c r="T197" s="294"/>
    </row>
    <row r="198" spans="1:21" ht="12.75" customHeight="1">
      <c r="B198" s="293"/>
      <c r="C198" s="293"/>
      <c r="D198" s="296"/>
      <c r="E198" s="296"/>
      <c r="F198" s="296"/>
      <c r="G198" s="296"/>
      <c r="H198" s="294"/>
      <c r="I198" s="290"/>
      <c r="J198" s="296"/>
      <c r="K198" s="296"/>
      <c r="L198" s="296"/>
      <c r="M198" s="296"/>
      <c r="N198" s="294"/>
      <c r="O198" s="294"/>
      <c r="P198" s="294"/>
      <c r="Q198" s="294"/>
      <c r="R198" s="294"/>
      <c r="S198" s="294"/>
      <c r="T198" s="294"/>
    </row>
    <row r="199" spans="1:21" ht="12.75" customHeight="1">
      <c r="B199" s="293"/>
      <c r="C199" s="293"/>
      <c r="D199" s="296"/>
      <c r="E199" s="296"/>
      <c r="F199" s="296"/>
      <c r="G199" s="296"/>
      <c r="H199" s="294"/>
      <c r="I199" s="290"/>
      <c r="J199" s="296"/>
      <c r="K199" s="296"/>
      <c r="L199" s="296"/>
      <c r="M199" s="296"/>
      <c r="N199" s="294"/>
      <c r="O199" s="294"/>
      <c r="P199" s="294"/>
      <c r="Q199" s="294"/>
      <c r="R199" s="294"/>
      <c r="S199" s="294"/>
      <c r="T199" s="294"/>
    </row>
    <row r="200" spans="1:21" ht="12.75" customHeight="1">
      <c r="B200" s="293"/>
      <c r="C200" s="293"/>
      <c r="D200" s="296"/>
      <c r="E200" s="296"/>
      <c r="F200" s="296"/>
      <c r="G200" s="296"/>
      <c r="H200" s="294"/>
      <c r="I200" s="290"/>
      <c r="J200" s="296"/>
      <c r="K200" s="296"/>
      <c r="L200" s="296"/>
      <c r="M200" s="296"/>
      <c r="N200" s="294"/>
      <c r="O200" s="294"/>
      <c r="P200" s="294"/>
      <c r="Q200" s="294"/>
      <c r="R200" s="294"/>
      <c r="S200" s="294"/>
      <c r="T200" s="294"/>
    </row>
    <row r="201" spans="1:21" ht="12.75" customHeight="1">
      <c r="B201" s="293"/>
      <c r="C201" s="293"/>
      <c r="D201" s="296"/>
      <c r="E201" s="296"/>
      <c r="F201" s="296"/>
      <c r="G201" s="296"/>
      <c r="H201" s="294"/>
      <c r="I201" s="290"/>
      <c r="J201" s="296"/>
      <c r="K201" s="296"/>
      <c r="L201" s="296"/>
      <c r="M201" s="296"/>
      <c r="N201" s="294"/>
      <c r="O201" s="294"/>
      <c r="P201" s="294"/>
      <c r="Q201" s="294"/>
      <c r="R201" s="294"/>
      <c r="S201" s="294"/>
      <c r="T201" s="294"/>
    </row>
    <row r="202" spans="1:21" ht="12.75" customHeight="1">
      <c r="B202" s="293"/>
      <c r="C202" s="293"/>
      <c r="D202" s="296"/>
      <c r="E202" s="296"/>
      <c r="F202" s="296"/>
      <c r="G202" s="296"/>
      <c r="H202" s="294"/>
      <c r="I202" s="290"/>
      <c r="J202" s="296"/>
      <c r="K202" s="296"/>
      <c r="L202" s="296"/>
      <c r="M202" s="296"/>
      <c r="N202" s="294"/>
      <c r="O202" s="294"/>
      <c r="P202" s="294"/>
      <c r="Q202" s="294"/>
      <c r="R202" s="294"/>
      <c r="S202" s="294"/>
      <c r="T202" s="294"/>
    </row>
    <row r="203" spans="1:21" ht="12.75" customHeight="1">
      <c r="B203" s="293"/>
      <c r="C203" s="293"/>
      <c r="D203" s="296"/>
      <c r="E203" s="296"/>
      <c r="F203" s="296"/>
      <c r="G203" s="296"/>
      <c r="H203" s="294"/>
      <c r="I203" s="290"/>
      <c r="J203" s="296"/>
      <c r="K203" s="296"/>
      <c r="L203" s="296"/>
      <c r="M203" s="296"/>
      <c r="N203" s="294"/>
      <c r="O203" s="294"/>
      <c r="P203" s="294"/>
      <c r="Q203" s="294"/>
      <c r="R203" s="294"/>
      <c r="S203" s="294"/>
      <c r="T203" s="294"/>
    </row>
    <row r="204" spans="1:21" ht="12.75" customHeight="1">
      <c r="B204" s="293"/>
      <c r="C204" s="293"/>
      <c r="D204" s="296"/>
      <c r="E204" s="296"/>
      <c r="F204" s="296"/>
      <c r="G204" s="296"/>
      <c r="H204" s="294"/>
      <c r="I204" s="290"/>
      <c r="J204" s="296"/>
      <c r="K204" s="296"/>
      <c r="L204" s="296"/>
      <c r="M204" s="296"/>
      <c r="N204" s="294"/>
      <c r="O204" s="294"/>
      <c r="P204" s="294"/>
      <c r="Q204" s="294"/>
      <c r="R204" s="294"/>
      <c r="S204" s="294"/>
      <c r="T204" s="294"/>
    </row>
    <row r="205" spans="1:21" ht="12.75" customHeight="1">
      <c r="B205" s="293"/>
      <c r="C205" s="293"/>
      <c r="D205" s="296"/>
      <c r="E205" s="296"/>
      <c r="F205" s="296"/>
      <c r="G205" s="296"/>
      <c r="H205" s="294"/>
      <c r="I205" s="290"/>
      <c r="J205" s="296"/>
      <c r="K205" s="296"/>
      <c r="L205" s="296"/>
      <c r="M205" s="296"/>
      <c r="N205" s="294"/>
      <c r="O205" s="294"/>
      <c r="P205" s="294"/>
      <c r="Q205" s="294"/>
      <c r="R205" s="294"/>
      <c r="S205" s="294"/>
      <c r="T205" s="294"/>
    </row>
    <row r="206" spans="1:21" ht="12.75" customHeight="1">
      <c r="B206" s="293"/>
      <c r="C206" s="293"/>
      <c r="D206" s="296"/>
      <c r="E206" s="296"/>
      <c r="F206" s="296"/>
      <c r="G206" s="296"/>
      <c r="H206" s="294"/>
      <c r="I206" s="290"/>
      <c r="J206" s="296"/>
      <c r="K206" s="296"/>
      <c r="L206" s="296"/>
      <c r="M206" s="296"/>
      <c r="N206" s="294"/>
      <c r="O206" s="294"/>
      <c r="P206" s="294"/>
      <c r="Q206" s="294"/>
      <c r="R206" s="294"/>
      <c r="S206" s="294"/>
      <c r="T206" s="294"/>
    </row>
    <row r="207" spans="1:21" ht="12.75" customHeight="1">
      <c r="B207" s="293"/>
      <c r="C207" s="293"/>
      <c r="D207" s="296"/>
      <c r="E207" s="296"/>
      <c r="F207" s="296"/>
      <c r="G207" s="296"/>
      <c r="H207" s="294"/>
      <c r="I207" s="290"/>
      <c r="J207" s="296"/>
      <c r="K207" s="296"/>
      <c r="L207" s="296"/>
      <c r="M207" s="296"/>
      <c r="N207" s="294"/>
      <c r="O207" s="294"/>
      <c r="P207" s="294"/>
      <c r="Q207" s="294"/>
      <c r="R207" s="294"/>
      <c r="S207" s="294"/>
      <c r="T207" s="294"/>
    </row>
    <row r="208" spans="1:21" ht="12.75" customHeight="1">
      <c r="B208" s="293"/>
      <c r="C208" s="293"/>
      <c r="D208" s="296"/>
      <c r="E208" s="296"/>
      <c r="F208" s="296"/>
      <c r="G208" s="296"/>
      <c r="H208" s="294"/>
      <c r="I208" s="290"/>
      <c r="J208" s="296"/>
      <c r="K208" s="296"/>
      <c r="L208" s="296"/>
      <c r="M208" s="296"/>
      <c r="N208" s="294"/>
      <c r="O208" s="294"/>
      <c r="P208" s="294"/>
      <c r="Q208" s="294"/>
      <c r="R208" s="294"/>
      <c r="S208" s="294"/>
      <c r="T208" s="294"/>
    </row>
    <row r="209" spans="1:21" ht="12.75" customHeight="1">
      <c r="B209" s="293"/>
      <c r="C209" s="293"/>
      <c r="D209" s="296"/>
      <c r="E209" s="296"/>
      <c r="F209" s="296"/>
      <c r="G209" s="296"/>
      <c r="H209" s="294"/>
      <c r="I209" s="290"/>
      <c r="J209" s="296"/>
      <c r="K209" s="296"/>
      <c r="L209" s="296"/>
      <c r="M209" s="296"/>
      <c r="N209" s="294"/>
      <c r="O209" s="294"/>
      <c r="P209" s="294"/>
      <c r="Q209" s="294"/>
      <c r="R209" s="294"/>
      <c r="S209" s="294"/>
      <c r="T209" s="294"/>
    </row>
    <row r="210" spans="1:21" ht="12.75" customHeight="1">
      <c r="B210" s="293"/>
      <c r="C210" s="293"/>
      <c r="D210" s="296"/>
      <c r="E210" s="296"/>
      <c r="F210" s="296"/>
      <c r="G210" s="296"/>
      <c r="H210" s="294"/>
      <c r="I210" s="290"/>
      <c r="J210" s="296"/>
      <c r="K210" s="296"/>
      <c r="L210" s="296"/>
      <c r="M210" s="296"/>
      <c r="N210" s="294"/>
      <c r="O210" s="294"/>
      <c r="P210" s="294"/>
      <c r="Q210" s="294"/>
      <c r="R210" s="294"/>
      <c r="S210" s="294"/>
      <c r="T210" s="294"/>
    </row>
    <row r="211" spans="1:21" ht="12.75" customHeight="1">
      <c r="B211" s="293"/>
      <c r="C211" s="293"/>
      <c r="D211" s="296"/>
      <c r="E211" s="296"/>
      <c r="F211" s="296"/>
      <c r="G211" s="296"/>
      <c r="H211" s="294"/>
      <c r="I211" s="290"/>
      <c r="J211" s="296"/>
      <c r="K211" s="296"/>
      <c r="L211" s="296"/>
      <c r="M211" s="296"/>
      <c r="N211" s="294"/>
      <c r="O211" s="294"/>
      <c r="P211" s="294"/>
      <c r="Q211" s="294"/>
      <c r="R211" s="294"/>
      <c r="S211" s="294"/>
      <c r="T211" s="294"/>
    </row>
    <row r="212" spans="1:21" ht="12.75" customHeight="1">
      <c r="B212" s="293"/>
      <c r="C212" s="293"/>
      <c r="D212" s="296"/>
      <c r="E212" s="296"/>
      <c r="F212" s="296"/>
      <c r="G212" s="296"/>
      <c r="H212" s="294"/>
      <c r="I212" s="290"/>
      <c r="J212" s="296"/>
      <c r="K212" s="296"/>
      <c r="L212" s="296"/>
      <c r="M212" s="296"/>
      <c r="N212" s="294"/>
      <c r="O212" s="294"/>
      <c r="P212" s="294"/>
      <c r="Q212" s="294"/>
      <c r="R212" s="294"/>
      <c r="S212" s="294"/>
      <c r="T212" s="294"/>
    </row>
    <row r="213" spans="1:21" ht="12.75" customHeight="1">
      <c r="B213" s="297"/>
      <c r="D213" s="294"/>
      <c r="E213" s="294"/>
      <c r="F213" s="294"/>
      <c r="G213" s="294"/>
      <c r="H213" s="294"/>
      <c r="I213" s="290"/>
      <c r="J213" s="294"/>
      <c r="K213" s="294"/>
      <c r="L213" s="294"/>
      <c r="M213" s="294"/>
      <c r="N213" s="290"/>
      <c r="O213" s="294"/>
      <c r="P213" s="294"/>
      <c r="Q213" s="294"/>
      <c r="R213" s="294"/>
      <c r="S213" s="294"/>
      <c r="T213" s="294"/>
    </row>
    <row r="214" spans="1:21" ht="12.75" customHeight="1">
      <c r="A214" s="280"/>
      <c r="B214" s="291"/>
      <c r="C214" s="290"/>
      <c r="D214" s="290"/>
      <c r="E214" s="290"/>
      <c r="F214" s="290"/>
      <c r="G214" s="290"/>
      <c r="H214" s="290"/>
      <c r="I214" s="290"/>
      <c r="J214" s="290"/>
      <c r="K214" s="290"/>
      <c r="L214" s="290"/>
      <c r="M214" s="290"/>
      <c r="N214" s="290"/>
      <c r="O214" s="290"/>
      <c r="P214" s="290"/>
      <c r="Q214" s="290"/>
      <c r="R214" s="290"/>
      <c r="S214" s="290"/>
      <c r="T214" s="290"/>
      <c r="U214" s="280"/>
    </row>
    <row r="215" spans="1:21" s="280" customFormat="1" ht="12.75" customHeight="1">
      <c r="A215" s="279"/>
      <c r="B215" s="292"/>
      <c r="C215" s="292"/>
      <c r="D215" s="294"/>
      <c r="E215" s="294"/>
      <c r="F215" s="294"/>
      <c r="G215" s="294"/>
      <c r="H215" s="294"/>
      <c r="I215" s="290"/>
      <c r="J215" s="294"/>
      <c r="K215" s="294"/>
      <c r="L215" s="294"/>
      <c r="M215" s="294"/>
      <c r="N215" s="294"/>
      <c r="O215" s="294"/>
      <c r="P215" s="294"/>
      <c r="Q215" s="294"/>
      <c r="R215" s="294"/>
      <c r="S215" s="294"/>
      <c r="T215" s="294"/>
      <c r="U215" s="279"/>
    </row>
    <row r="216" spans="1:21" ht="12.75" customHeight="1">
      <c r="B216" s="293"/>
      <c r="C216" s="293"/>
      <c r="D216" s="296"/>
      <c r="E216" s="296"/>
      <c r="F216" s="296"/>
      <c r="G216" s="296"/>
      <c r="H216" s="294"/>
      <c r="I216" s="290"/>
      <c r="J216" s="296"/>
      <c r="K216" s="296"/>
      <c r="L216" s="296"/>
      <c r="M216" s="296"/>
      <c r="N216" s="294"/>
      <c r="O216" s="294"/>
      <c r="P216" s="294"/>
      <c r="Q216" s="294"/>
      <c r="R216" s="294"/>
      <c r="S216" s="294"/>
      <c r="T216" s="294"/>
    </row>
    <row r="217" spans="1:21" ht="12.75" customHeight="1">
      <c r="B217" s="293"/>
      <c r="C217" s="293"/>
      <c r="D217" s="296"/>
      <c r="E217" s="296"/>
      <c r="F217" s="296"/>
      <c r="G217" s="296"/>
      <c r="H217" s="294"/>
      <c r="I217" s="290"/>
      <c r="J217" s="296"/>
      <c r="K217" s="296"/>
      <c r="L217" s="296"/>
      <c r="M217" s="296"/>
      <c r="N217" s="294"/>
      <c r="O217" s="294"/>
      <c r="P217" s="294"/>
      <c r="Q217" s="294"/>
      <c r="R217" s="294"/>
      <c r="S217" s="294"/>
      <c r="T217" s="294"/>
    </row>
    <row r="218" spans="1:21" ht="12.75" customHeight="1">
      <c r="B218" s="293"/>
      <c r="C218" s="293"/>
      <c r="D218" s="296"/>
      <c r="E218" s="296"/>
      <c r="F218" s="296"/>
      <c r="G218" s="296"/>
      <c r="H218" s="294"/>
      <c r="I218" s="290"/>
      <c r="J218" s="296"/>
      <c r="K218" s="296"/>
      <c r="L218" s="296"/>
      <c r="M218" s="296"/>
      <c r="N218" s="294"/>
      <c r="O218" s="294"/>
      <c r="P218" s="294"/>
      <c r="Q218" s="294"/>
      <c r="R218" s="294"/>
      <c r="S218" s="294"/>
      <c r="T218" s="294"/>
    </row>
    <row r="219" spans="1:21" ht="12.75" customHeight="1">
      <c r="B219" s="293"/>
      <c r="C219" s="293"/>
      <c r="D219" s="296"/>
      <c r="E219" s="296"/>
      <c r="F219" s="296"/>
      <c r="G219" s="296"/>
      <c r="H219" s="294"/>
      <c r="I219" s="290"/>
      <c r="J219" s="296"/>
      <c r="K219" s="296"/>
      <c r="L219" s="296"/>
      <c r="M219" s="296"/>
      <c r="N219" s="294"/>
      <c r="O219" s="294"/>
      <c r="P219" s="294"/>
      <c r="Q219" s="294"/>
      <c r="R219" s="294"/>
      <c r="S219" s="294"/>
      <c r="T219" s="294"/>
    </row>
    <row r="220" spans="1:21" ht="12.75" customHeight="1">
      <c r="B220" s="293"/>
      <c r="C220" s="293"/>
      <c r="D220" s="296"/>
      <c r="E220" s="296"/>
      <c r="F220" s="296"/>
      <c r="G220" s="296"/>
      <c r="H220" s="294"/>
      <c r="I220" s="290"/>
      <c r="J220" s="296"/>
      <c r="K220" s="296"/>
      <c r="L220" s="296"/>
      <c r="M220" s="296"/>
      <c r="N220" s="294"/>
      <c r="O220" s="294"/>
      <c r="P220" s="294"/>
      <c r="Q220" s="294"/>
      <c r="R220" s="294"/>
      <c r="S220" s="294"/>
      <c r="T220" s="294"/>
    </row>
    <row r="221" spans="1:21" ht="12.75" customHeight="1">
      <c r="B221" s="293"/>
      <c r="C221" s="293"/>
      <c r="D221" s="296"/>
      <c r="E221" s="296"/>
      <c r="F221" s="296"/>
      <c r="G221" s="296"/>
      <c r="H221" s="294"/>
      <c r="I221" s="290"/>
      <c r="J221" s="296"/>
      <c r="K221" s="296"/>
      <c r="L221" s="296"/>
      <c r="M221" s="296"/>
      <c r="N221" s="294"/>
      <c r="O221" s="294"/>
      <c r="P221" s="294"/>
      <c r="Q221" s="294"/>
      <c r="R221" s="294"/>
      <c r="S221" s="294"/>
      <c r="T221" s="294"/>
    </row>
    <row r="222" spans="1:21" ht="12.75" customHeight="1">
      <c r="B222" s="293"/>
      <c r="C222" s="293"/>
      <c r="D222" s="296"/>
      <c r="E222" s="296"/>
      <c r="F222" s="296"/>
      <c r="G222" s="296"/>
      <c r="H222" s="294"/>
      <c r="I222" s="290"/>
      <c r="J222" s="296"/>
      <c r="K222" s="296"/>
      <c r="L222" s="296"/>
      <c r="M222" s="296"/>
      <c r="N222" s="294"/>
      <c r="O222" s="294"/>
      <c r="P222" s="294"/>
      <c r="Q222" s="294"/>
      <c r="R222" s="294"/>
      <c r="S222" s="294"/>
      <c r="T222" s="294"/>
    </row>
    <row r="223" spans="1:21" ht="12.75" customHeight="1">
      <c r="B223" s="293"/>
      <c r="C223" s="293"/>
      <c r="D223" s="296"/>
      <c r="E223" s="296"/>
      <c r="F223" s="296"/>
      <c r="G223" s="296"/>
      <c r="H223" s="294"/>
      <c r="I223" s="290"/>
      <c r="J223" s="296"/>
      <c r="K223" s="296"/>
      <c r="L223" s="296"/>
      <c r="M223" s="296"/>
      <c r="N223" s="294"/>
      <c r="O223" s="294"/>
      <c r="P223" s="294"/>
      <c r="Q223" s="294"/>
      <c r="R223" s="294"/>
      <c r="S223" s="294"/>
      <c r="T223" s="294"/>
    </row>
    <row r="224" spans="1:21" ht="12.75" customHeight="1">
      <c r="B224" s="293"/>
      <c r="C224" s="293"/>
      <c r="D224" s="296"/>
      <c r="E224" s="296"/>
      <c r="F224" s="296"/>
      <c r="G224" s="296"/>
      <c r="H224" s="294"/>
      <c r="I224" s="290"/>
      <c r="J224" s="296"/>
      <c r="K224" s="296"/>
      <c r="L224" s="296"/>
      <c r="M224" s="296"/>
      <c r="N224" s="294"/>
      <c r="O224" s="294"/>
      <c r="P224" s="294"/>
      <c r="Q224" s="294"/>
      <c r="R224" s="294"/>
      <c r="S224" s="294"/>
      <c r="T224" s="294"/>
    </row>
    <row r="225" spans="1:21" ht="12.75" customHeight="1">
      <c r="B225" s="293"/>
      <c r="C225" s="293"/>
      <c r="D225" s="296"/>
      <c r="E225" s="296"/>
      <c r="F225" s="296"/>
      <c r="G225" s="296"/>
      <c r="H225" s="294"/>
      <c r="I225" s="290"/>
      <c r="J225" s="296"/>
      <c r="K225" s="296"/>
      <c r="L225" s="296"/>
      <c r="M225" s="296"/>
      <c r="N225" s="294"/>
      <c r="O225" s="294"/>
      <c r="P225" s="294"/>
      <c r="Q225" s="294"/>
      <c r="R225" s="294"/>
      <c r="S225" s="294"/>
      <c r="T225" s="294"/>
    </row>
    <row r="226" spans="1:21" ht="12.75" customHeight="1">
      <c r="B226" s="293"/>
      <c r="C226" s="293"/>
      <c r="D226" s="296"/>
      <c r="E226" s="296"/>
      <c r="F226" s="296"/>
      <c r="G226" s="296"/>
      <c r="H226" s="294"/>
      <c r="I226" s="290"/>
      <c r="J226" s="296"/>
      <c r="K226" s="296"/>
      <c r="L226" s="296"/>
      <c r="M226" s="296"/>
      <c r="N226" s="294"/>
      <c r="O226" s="294"/>
      <c r="P226" s="294"/>
      <c r="Q226" s="294"/>
      <c r="R226" s="294"/>
      <c r="S226" s="294"/>
      <c r="T226" s="294"/>
    </row>
    <row r="227" spans="1:21" ht="12.75" customHeight="1">
      <c r="B227" s="293"/>
      <c r="C227" s="293"/>
      <c r="D227" s="296"/>
      <c r="E227" s="296"/>
      <c r="F227" s="296"/>
      <c r="G227" s="296"/>
      <c r="H227" s="294"/>
      <c r="I227" s="290"/>
      <c r="J227" s="296"/>
      <c r="K227" s="296"/>
      <c r="L227" s="296"/>
      <c r="M227" s="296"/>
      <c r="N227" s="294"/>
      <c r="O227" s="294"/>
      <c r="P227" s="294"/>
      <c r="Q227" s="294"/>
      <c r="R227" s="294"/>
      <c r="S227" s="294"/>
      <c r="T227" s="294"/>
    </row>
    <row r="228" spans="1:21" ht="12.75" customHeight="1">
      <c r="B228" s="293"/>
      <c r="C228" s="293"/>
      <c r="D228" s="296"/>
      <c r="E228" s="296"/>
      <c r="F228" s="296"/>
      <c r="G228" s="296"/>
      <c r="H228" s="294"/>
      <c r="I228" s="290"/>
      <c r="J228" s="296"/>
      <c r="K228" s="296"/>
      <c r="L228" s="296"/>
      <c r="M228" s="296"/>
      <c r="N228" s="294"/>
      <c r="O228" s="294"/>
      <c r="P228" s="294"/>
      <c r="Q228" s="294"/>
      <c r="R228" s="294"/>
      <c r="S228" s="294"/>
      <c r="T228" s="294"/>
    </row>
    <row r="229" spans="1:21" ht="12.75" customHeight="1">
      <c r="B229" s="293"/>
      <c r="C229" s="293"/>
      <c r="D229" s="296"/>
      <c r="E229" s="296"/>
      <c r="F229" s="296"/>
      <c r="G229" s="296"/>
      <c r="H229" s="294"/>
      <c r="I229" s="290"/>
      <c r="J229" s="296"/>
      <c r="K229" s="296"/>
      <c r="L229" s="296"/>
      <c r="M229" s="296"/>
      <c r="N229" s="294"/>
      <c r="O229" s="294"/>
      <c r="P229" s="294"/>
      <c r="Q229" s="294"/>
      <c r="R229" s="294"/>
      <c r="S229" s="294"/>
      <c r="T229" s="294"/>
    </row>
    <row r="230" spans="1:21" ht="12.75" customHeight="1">
      <c r="B230" s="293"/>
      <c r="C230" s="293"/>
      <c r="D230" s="296"/>
      <c r="E230" s="296"/>
      <c r="F230" s="296"/>
      <c r="G230" s="296"/>
      <c r="H230" s="294"/>
      <c r="I230" s="290"/>
      <c r="J230" s="296"/>
      <c r="K230" s="296"/>
      <c r="L230" s="296"/>
      <c r="M230" s="296"/>
      <c r="N230" s="294"/>
      <c r="O230" s="294"/>
      <c r="P230" s="294"/>
      <c r="Q230" s="294"/>
      <c r="R230" s="294"/>
      <c r="S230" s="294"/>
      <c r="T230" s="294"/>
    </row>
    <row r="231" spans="1:21" ht="12.75" customHeight="1">
      <c r="B231" s="293"/>
      <c r="C231" s="293"/>
      <c r="D231" s="296"/>
      <c r="E231" s="296"/>
      <c r="F231" s="296"/>
      <c r="G231" s="296"/>
      <c r="H231" s="294"/>
      <c r="I231" s="290"/>
      <c r="J231" s="296"/>
      <c r="K231" s="296"/>
      <c r="L231" s="296"/>
      <c r="M231" s="296"/>
      <c r="N231" s="294"/>
      <c r="O231" s="294"/>
      <c r="P231" s="294"/>
      <c r="Q231" s="294"/>
      <c r="R231" s="294"/>
      <c r="S231" s="294"/>
      <c r="T231" s="294"/>
    </row>
    <row r="232" spans="1:21" ht="12.75" customHeight="1">
      <c r="B232" s="293"/>
      <c r="C232" s="293"/>
      <c r="D232" s="296"/>
      <c r="E232" s="296"/>
      <c r="F232" s="296"/>
      <c r="G232" s="296"/>
      <c r="H232" s="294"/>
      <c r="I232" s="290"/>
      <c r="J232" s="296"/>
      <c r="K232" s="296"/>
      <c r="L232" s="296"/>
      <c r="M232" s="296"/>
      <c r="N232" s="294"/>
      <c r="O232" s="294"/>
      <c r="P232" s="294"/>
      <c r="Q232" s="294"/>
      <c r="R232" s="294"/>
      <c r="S232" s="294"/>
      <c r="T232" s="294"/>
    </row>
    <row r="233" spans="1:21" ht="12.75" customHeight="1">
      <c r="B233" s="293"/>
      <c r="C233" s="293"/>
      <c r="D233" s="296"/>
      <c r="E233" s="296"/>
      <c r="F233" s="296"/>
      <c r="G233" s="296"/>
      <c r="H233" s="294"/>
      <c r="I233" s="290"/>
      <c r="J233" s="296"/>
      <c r="K233" s="296"/>
      <c r="L233" s="296"/>
      <c r="M233" s="296"/>
      <c r="N233" s="294"/>
      <c r="O233" s="294"/>
      <c r="P233" s="294"/>
      <c r="Q233" s="294"/>
      <c r="R233" s="294"/>
      <c r="S233" s="294"/>
      <c r="T233" s="294"/>
    </row>
    <row r="234" spans="1:21" ht="12.75" customHeight="1">
      <c r="B234" s="293"/>
      <c r="C234" s="293"/>
      <c r="D234" s="296"/>
      <c r="E234" s="296"/>
      <c r="F234" s="296"/>
      <c r="G234" s="296"/>
      <c r="H234" s="294"/>
      <c r="I234" s="290"/>
      <c r="J234" s="296"/>
      <c r="K234" s="296"/>
      <c r="L234" s="296"/>
      <c r="M234" s="296"/>
      <c r="N234" s="294"/>
      <c r="O234" s="294"/>
      <c r="P234" s="294"/>
      <c r="Q234" s="294"/>
      <c r="R234" s="294"/>
      <c r="S234" s="294"/>
      <c r="T234" s="294"/>
    </row>
    <row r="235" spans="1:21" ht="12.75" customHeight="1">
      <c r="B235" s="293"/>
      <c r="C235" s="293"/>
      <c r="D235" s="296"/>
      <c r="E235" s="296"/>
      <c r="F235" s="296"/>
      <c r="G235" s="296"/>
      <c r="H235" s="294"/>
      <c r="I235" s="290"/>
      <c r="J235" s="296"/>
      <c r="K235" s="296"/>
      <c r="L235" s="296"/>
      <c r="M235" s="296"/>
      <c r="N235" s="294"/>
      <c r="O235" s="294"/>
      <c r="P235" s="294"/>
      <c r="Q235" s="294"/>
      <c r="R235" s="294"/>
      <c r="S235" s="294"/>
      <c r="T235" s="294"/>
    </row>
    <row r="236" spans="1:21" ht="12.75" customHeight="1">
      <c r="B236" s="297"/>
      <c r="D236" s="294"/>
      <c r="E236" s="294"/>
      <c r="F236" s="294"/>
      <c r="G236" s="294"/>
      <c r="H236" s="294"/>
      <c r="I236" s="290"/>
      <c r="J236" s="294"/>
      <c r="K236" s="294"/>
      <c r="L236" s="294"/>
      <c r="M236" s="294"/>
      <c r="N236" s="290"/>
      <c r="O236" s="294"/>
      <c r="P236" s="294"/>
      <c r="Q236" s="294"/>
      <c r="R236" s="294"/>
      <c r="S236" s="294"/>
      <c r="T236" s="294"/>
    </row>
    <row r="237" spans="1:21" ht="12.75" customHeight="1">
      <c r="A237" s="280"/>
      <c r="B237" s="291"/>
      <c r="C237" s="290"/>
      <c r="D237" s="290"/>
      <c r="E237" s="290"/>
      <c r="F237" s="290"/>
      <c r="G237" s="290"/>
      <c r="H237" s="290"/>
      <c r="I237" s="290"/>
      <c r="J237" s="290"/>
      <c r="K237" s="290"/>
      <c r="L237" s="290"/>
      <c r="M237" s="290"/>
      <c r="N237" s="290"/>
      <c r="O237" s="290"/>
      <c r="P237" s="290"/>
      <c r="Q237" s="290"/>
      <c r="R237" s="290"/>
      <c r="S237" s="290"/>
      <c r="T237" s="290"/>
      <c r="U237" s="280"/>
    </row>
    <row r="238" spans="1:21" s="280" customFormat="1" ht="12.75" customHeight="1">
      <c r="A238" s="279"/>
      <c r="B238" s="292"/>
      <c r="C238" s="292"/>
      <c r="D238" s="294"/>
      <c r="E238" s="294"/>
      <c r="F238" s="294"/>
      <c r="G238" s="294"/>
      <c r="H238" s="294"/>
      <c r="I238" s="290"/>
      <c r="J238" s="294"/>
      <c r="K238" s="294"/>
      <c r="L238" s="294"/>
      <c r="M238" s="294"/>
      <c r="N238" s="294"/>
      <c r="O238" s="294"/>
      <c r="P238" s="294"/>
      <c r="Q238" s="294"/>
      <c r="R238" s="294"/>
      <c r="S238" s="294"/>
      <c r="T238" s="294"/>
      <c r="U238" s="279"/>
    </row>
    <row r="239" spans="1:21" ht="12.75" customHeight="1">
      <c r="B239" s="293"/>
      <c r="C239" s="293"/>
      <c r="D239" s="296"/>
      <c r="E239" s="296"/>
      <c r="F239" s="296"/>
      <c r="G239" s="296"/>
      <c r="H239" s="294"/>
      <c r="I239" s="290"/>
      <c r="J239" s="296"/>
      <c r="K239" s="296"/>
      <c r="L239" s="296"/>
      <c r="M239" s="296"/>
      <c r="N239" s="294"/>
      <c r="O239" s="294"/>
      <c r="P239" s="294"/>
      <c r="Q239" s="294"/>
      <c r="R239" s="294"/>
      <c r="S239" s="294"/>
      <c r="T239" s="294"/>
    </row>
    <row r="240" spans="1:21">
      <c r="B240" s="293"/>
      <c r="C240" s="293"/>
      <c r="D240" s="296"/>
      <c r="E240" s="296"/>
      <c r="F240" s="296"/>
      <c r="G240" s="296"/>
      <c r="H240" s="294"/>
      <c r="I240" s="290"/>
      <c r="J240" s="296"/>
      <c r="K240" s="296"/>
      <c r="L240" s="296"/>
      <c r="M240" s="296"/>
      <c r="N240" s="294"/>
      <c r="O240" s="294"/>
      <c r="P240" s="294"/>
      <c r="Q240" s="294"/>
      <c r="R240" s="294"/>
      <c r="S240" s="294"/>
      <c r="T240" s="294"/>
    </row>
    <row r="241" spans="2:20">
      <c r="B241" s="293"/>
      <c r="C241" s="293"/>
      <c r="D241" s="296"/>
      <c r="E241" s="296"/>
      <c r="F241" s="296"/>
      <c r="G241" s="296"/>
      <c r="H241" s="294"/>
      <c r="I241" s="290"/>
      <c r="J241" s="296"/>
      <c r="K241" s="296"/>
      <c r="L241" s="296"/>
      <c r="M241" s="296"/>
      <c r="N241" s="294"/>
      <c r="O241" s="294"/>
      <c r="P241" s="294"/>
      <c r="Q241" s="294"/>
      <c r="R241" s="294"/>
      <c r="S241" s="294"/>
      <c r="T241" s="294"/>
    </row>
    <row r="242" spans="2:20">
      <c r="B242" s="293"/>
      <c r="C242" s="293"/>
      <c r="D242" s="296"/>
      <c r="E242" s="296"/>
      <c r="F242" s="296"/>
      <c r="G242" s="296"/>
      <c r="H242" s="294"/>
      <c r="I242" s="290"/>
      <c r="J242" s="296"/>
      <c r="K242" s="296"/>
      <c r="L242" s="296"/>
      <c r="M242" s="296"/>
      <c r="N242" s="294"/>
      <c r="O242" s="294"/>
      <c r="P242" s="294"/>
      <c r="Q242" s="294"/>
      <c r="R242" s="294"/>
      <c r="S242" s="294"/>
      <c r="T242" s="294"/>
    </row>
    <row r="243" spans="2:20">
      <c r="B243" s="293"/>
      <c r="C243" s="293"/>
      <c r="D243" s="296"/>
      <c r="E243" s="296"/>
      <c r="F243" s="296"/>
      <c r="G243" s="296"/>
      <c r="H243" s="294"/>
      <c r="I243" s="290"/>
      <c r="J243" s="296"/>
      <c r="K243" s="296"/>
      <c r="L243" s="296"/>
      <c r="M243" s="296"/>
      <c r="N243" s="294"/>
      <c r="O243" s="294"/>
      <c r="P243" s="294"/>
      <c r="Q243" s="294"/>
      <c r="R243" s="294"/>
      <c r="S243" s="294"/>
      <c r="T243" s="294"/>
    </row>
    <row r="244" spans="2:20">
      <c r="B244" s="293"/>
      <c r="C244" s="293"/>
      <c r="D244" s="296"/>
      <c r="E244" s="296"/>
      <c r="F244" s="296"/>
      <c r="G244" s="296"/>
      <c r="H244" s="294"/>
      <c r="I244" s="290"/>
      <c r="J244" s="296"/>
      <c r="K244" s="296"/>
      <c r="L244" s="296"/>
      <c r="M244" s="296"/>
      <c r="N244" s="294"/>
      <c r="O244" s="294"/>
      <c r="P244" s="294"/>
      <c r="Q244" s="294"/>
      <c r="R244" s="294"/>
      <c r="S244" s="294"/>
      <c r="T244" s="294"/>
    </row>
    <row r="245" spans="2:20">
      <c r="B245" s="293"/>
      <c r="C245" s="293"/>
      <c r="D245" s="296"/>
      <c r="E245" s="296"/>
      <c r="F245" s="296"/>
      <c r="G245" s="296"/>
      <c r="H245" s="294"/>
      <c r="I245" s="290"/>
      <c r="J245" s="296"/>
      <c r="K245" s="296"/>
      <c r="L245" s="296"/>
      <c r="M245" s="296"/>
      <c r="N245" s="294"/>
      <c r="O245" s="294"/>
      <c r="P245" s="294"/>
      <c r="Q245" s="294"/>
      <c r="R245" s="294"/>
      <c r="S245" s="294"/>
      <c r="T245" s="294"/>
    </row>
    <row r="246" spans="2:20">
      <c r="B246" s="293"/>
      <c r="C246" s="293"/>
      <c r="D246" s="296"/>
      <c r="E246" s="296"/>
      <c r="F246" s="296"/>
      <c r="G246" s="296"/>
      <c r="H246" s="294"/>
      <c r="I246" s="290"/>
      <c r="J246" s="296"/>
      <c r="K246" s="296"/>
      <c r="L246" s="296"/>
      <c r="M246" s="296"/>
      <c r="N246" s="294"/>
      <c r="O246" s="294"/>
      <c r="P246" s="294"/>
      <c r="Q246" s="294"/>
      <c r="R246" s="294"/>
      <c r="S246" s="294"/>
      <c r="T246" s="294"/>
    </row>
    <row r="247" spans="2:20">
      <c r="B247" s="293"/>
      <c r="C247" s="293"/>
      <c r="D247" s="296"/>
      <c r="E247" s="296"/>
      <c r="F247" s="296"/>
      <c r="G247" s="296"/>
      <c r="H247" s="294"/>
      <c r="I247" s="290"/>
      <c r="J247" s="296"/>
      <c r="K247" s="296"/>
      <c r="L247" s="296"/>
      <c r="M247" s="296"/>
      <c r="N247" s="294"/>
      <c r="O247" s="294"/>
      <c r="P247" s="294"/>
      <c r="Q247" s="294"/>
      <c r="R247" s="294"/>
      <c r="S247" s="294"/>
      <c r="T247" s="294"/>
    </row>
    <row r="248" spans="2:20">
      <c r="B248" s="293"/>
      <c r="C248" s="293"/>
      <c r="D248" s="296"/>
      <c r="E248" s="296"/>
      <c r="F248" s="296"/>
      <c r="G248" s="296"/>
      <c r="H248" s="294"/>
      <c r="I248" s="290"/>
      <c r="J248" s="296"/>
      <c r="K248" s="296"/>
      <c r="L248" s="296"/>
      <c r="M248" s="296"/>
      <c r="N248" s="294"/>
      <c r="O248" s="294"/>
      <c r="P248" s="294"/>
      <c r="Q248" s="294"/>
      <c r="R248" s="294"/>
      <c r="S248" s="294"/>
      <c r="T248" s="294"/>
    </row>
    <row r="249" spans="2:20">
      <c r="B249" s="293"/>
      <c r="C249" s="293"/>
      <c r="D249" s="296"/>
      <c r="E249" s="296"/>
      <c r="F249" s="296"/>
      <c r="G249" s="296"/>
      <c r="H249" s="294"/>
      <c r="I249" s="290"/>
      <c r="J249" s="296"/>
      <c r="K249" s="296"/>
      <c r="L249" s="296"/>
      <c r="M249" s="296"/>
      <c r="N249" s="294"/>
      <c r="O249" s="294"/>
      <c r="P249" s="294"/>
      <c r="Q249" s="294"/>
      <c r="R249" s="294"/>
      <c r="S249" s="294"/>
      <c r="T249" s="294"/>
    </row>
    <row r="250" spans="2:20">
      <c r="B250" s="293"/>
      <c r="C250" s="293"/>
      <c r="D250" s="296"/>
      <c r="E250" s="296"/>
      <c r="F250" s="296"/>
      <c r="G250" s="296"/>
      <c r="H250" s="294"/>
      <c r="I250" s="290"/>
      <c r="J250" s="296"/>
      <c r="K250" s="296"/>
      <c r="L250" s="296"/>
      <c r="M250" s="296"/>
      <c r="N250" s="294"/>
      <c r="O250" s="294"/>
      <c r="P250" s="294"/>
      <c r="Q250" s="294"/>
      <c r="R250" s="294"/>
      <c r="S250" s="294"/>
      <c r="T250" s="294"/>
    </row>
    <row r="251" spans="2:20">
      <c r="B251" s="293"/>
      <c r="C251" s="293"/>
      <c r="D251" s="296"/>
      <c r="E251" s="296"/>
      <c r="F251" s="296"/>
      <c r="G251" s="296"/>
      <c r="H251" s="294"/>
      <c r="I251" s="290"/>
      <c r="J251" s="296"/>
      <c r="K251" s="296"/>
      <c r="L251" s="296"/>
      <c r="M251" s="296"/>
      <c r="N251" s="294"/>
      <c r="O251" s="294"/>
      <c r="P251" s="294"/>
      <c r="Q251" s="294"/>
      <c r="R251" s="294"/>
      <c r="S251" s="294"/>
      <c r="T251" s="294"/>
    </row>
    <row r="252" spans="2:20">
      <c r="B252" s="293"/>
      <c r="C252" s="293"/>
      <c r="D252" s="296"/>
      <c r="E252" s="296"/>
      <c r="F252" s="296"/>
      <c r="G252" s="296"/>
      <c r="H252" s="294"/>
      <c r="I252" s="290"/>
      <c r="J252" s="296"/>
      <c r="K252" s="296"/>
      <c r="L252" s="296"/>
      <c r="M252" s="296"/>
      <c r="N252" s="294"/>
      <c r="O252" s="294"/>
      <c r="P252" s="294"/>
      <c r="Q252" s="294"/>
      <c r="R252" s="294"/>
      <c r="S252" s="294"/>
      <c r="T252" s="294"/>
    </row>
    <row r="253" spans="2:20">
      <c r="B253" s="293"/>
      <c r="C253" s="293"/>
      <c r="D253" s="296"/>
      <c r="E253" s="296"/>
      <c r="F253" s="296"/>
      <c r="G253" s="296"/>
      <c r="H253" s="294"/>
      <c r="I253" s="290"/>
      <c r="J253" s="296"/>
      <c r="K253" s="296"/>
      <c r="L253" s="296"/>
      <c r="M253" s="296"/>
      <c r="N253" s="294"/>
      <c r="O253" s="294"/>
      <c r="P253" s="294"/>
      <c r="Q253" s="294"/>
      <c r="R253" s="294"/>
      <c r="S253" s="294"/>
      <c r="T253" s="294"/>
    </row>
    <row r="254" spans="2:20">
      <c r="B254" s="293"/>
      <c r="C254" s="293"/>
      <c r="D254" s="296"/>
      <c r="E254" s="296"/>
      <c r="F254" s="296"/>
      <c r="G254" s="296"/>
      <c r="H254" s="294"/>
      <c r="I254" s="290"/>
      <c r="J254" s="296"/>
      <c r="K254" s="296"/>
      <c r="L254" s="296"/>
      <c r="M254" s="296"/>
      <c r="N254" s="294"/>
      <c r="O254" s="294"/>
      <c r="P254" s="294"/>
      <c r="Q254" s="294"/>
      <c r="R254" s="294"/>
      <c r="S254" s="294"/>
      <c r="T254" s="294"/>
    </row>
    <row r="255" spans="2:20">
      <c r="B255" s="293"/>
      <c r="C255" s="293"/>
      <c r="D255" s="296"/>
      <c r="E255" s="296"/>
      <c r="F255" s="296"/>
      <c r="G255" s="296"/>
      <c r="H255" s="294"/>
      <c r="I255" s="290"/>
      <c r="J255" s="296"/>
      <c r="K255" s="296"/>
      <c r="L255" s="296"/>
      <c r="M255" s="296"/>
      <c r="N255" s="294"/>
      <c r="O255" s="294"/>
      <c r="P255" s="294"/>
      <c r="Q255" s="294"/>
      <c r="R255" s="294"/>
      <c r="S255" s="294"/>
      <c r="T255" s="294"/>
    </row>
    <row r="256" spans="2:20">
      <c r="B256" s="293"/>
      <c r="C256" s="293"/>
      <c r="D256" s="296"/>
      <c r="E256" s="296"/>
      <c r="F256" s="296"/>
      <c r="G256" s="296"/>
      <c r="H256" s="294"/>
      <c r="I256" s="290"/>
      <c r="J256" s="296"/>
      <c r="K256" s="296"/>
      <c r="L256" s="296"/>
      <c r="M256" s="296"/>
      <c r="N256" s="294"/>
      <c r="O256" s="294"/>
      <c r="P256" s="294"/>
      <c r="Q256" s="294"/>
      <c r="R256" s="294"/>
      <c r="S256" s="294"/>
      <c r="T256" s="294"/>
    </row>
    <row r="257" spans="1:21">
      <c r="B257" s="293"/>
      <c r="C257" s="293"/>
      <c r="D257" s="296"/>
      <c r="E257" s="296"/>
      <c r="F257" s="296"/>
      <c r="G257" s="296"/>
      <c r="H257" s="294"/>
      <c r="I257" s="290"/>
      <c r="J257" s="296"/>
      <c r="K257" s="296"/>
      <c r="L257" s="296"/>
      <c r="M257" s="296"/>
      <c r="N257" s="294"/>
      <c r="O257" s="294"/>
      <c r="P257" s="294"/>
      <c r="Q257" s="294"/>
      <c r="R257" s="294"/>
      <c r="S257" s="294"/>
      <c r="T257" s="294"/>
    </row>
    <row r="258" spans="1:21">
      <c r="B258" s="293"/>
      <c r="C258" s="293"/>
      <c r="D258" s="296"/>
      <c r="E258" s="296"/>
      <c r="F258" s="296"/>
      <c r="G258" s="296"/>
      <c r="H258" s="294"/>
      <c r="I258" s="290"/>
      <c r="J258" s="296"/>
      <c r="K258" s="296"/>
      <c r="L258" s="296"/>
      <c r="M258" s="296"/>
      <c r="N258" s="294"/>
      <c r="O258" s="294"/>
      <c r="P258" s="294"/>
      <c r="Q258" s="294"/>
      <c r="R258" s="294"/>
      <c r="S258" s="294"/>
      <c r="T258" s="294"/>
    </row>
    <row r="259" spans="1:21" ht="3.75" customHeight="1">
      <c r="B259" s="297"/>
      <c r="D259" s="294"/>
      <c r="E259" s="294"/>
      <c r="F259" s="294"/>
      <c r="G259" s="294"/>
      <c r="H259" s="294"/>
      <c r="I259" s="290"/>
      <c r="J259" s="294"/>
      <c r="K259" s="294"/>
      <c r="L259" s="294"/>
      <c r="M259" s="294"/>
      <c r="N259" s="290"/>
      <c r="O259" s="294"/>
      <c r="P259" s="294"/>
      <c r="Q259" s="294"/>
      <c r="R259" s="294"/>
      <c r="S259" s="294"/>
      <c r="T259" s="294"/>
    </row>
    <row r="260" spans="1:21" ht="13.5" customHeight="1">
      <c r="A260" s="280"/>
      <c r="B260" s="291"/>
      <c r="C260" s="290"/>
      <c r="D260" s="290"/>
      <c r="E260" s="290"/>
      <c r="F260" s="290"/>
      <c r="G260" s="290"/>
      <c r="H260" s="290"/>
      <c r="I260" s="290"/>
      <c r="J260" s="290"/>
      <c r="K260" s="290"/>
      <c r="L260" s="290"/>
      <c r="M260" s="290"/>
      <c r="N260" s="290"/>
      <c r="O260" s="290"/>
      <c r="P260" s="290"/>
      <c r="Q260" s="290"/>
      <c r="R260" s="290"/>
      <c r="S260" s="290"/>
      <c r="T260" s="290"/>
      <c r="U260" s="280"/>
    </row>
    <row r="261" spans="1:21" s="280" customFormat="1">
      <c r="A261" s="279"/>
      <c r="B261" s="292"/>
      <c r="C261" s="292"/>
      <c r="D261" s="294"/>
      <c r="E261" s="294"/>
      <c r="F261" s="294"/>
      <c r="G261" s="294"/>
      <c r="H261" s="294"/>
      <c r="I261" s="290"/>
      <c r="J261" s="294"/>
      <c r="K261" s="294"/>
      <c r="L261" s="294"/>
      <c r="M261" s="294"/>
      <c r="N261" s="294"/>
      <c r="O261" s="294"/>
      <c r="P261" s="294"/>
      <c r="Q261" s="294"/>
      <c r="R261" s="294"/>
      <c r="S261" s="294"/>
      <c r="T261" s="294"/>
      <c r="U261" s="279"/>
    </row>
    <row r="262" spans="1:21">
      <c r="B262" s="293"/>
      <c r="C262" s="293"/>
      <c r="D262" s="296"/>
      <c r="E262" s="296"/>
      <c r="F262" s="296"/>
      <c r="G262" s="296"/>
      <c r="H262" s="294"/>
      <c r="I262" s="290"/>
      <c r="J262" s="296"/>
      <c r="K262" s="296"/>
      <c r="L262" s="296"/>
      <c r="M262" s="296"/>
      <c r="N262" s="294"/>
      <c r="O262" s="294"/>
      <c r="P262" s="294"/>
      <c r="Q262" s="294"/>
      <c r="R262" s="294"/>
      <c r="S262" s="294"/>
      <c r="T262" s="294"/>
    </row>
    <row r="263" spans="1:21">
      <c r="B263" s="293"/>
      <c r="C263" s="293"/>
      <c r="D263" s="296"/>
      <c r="E263" s="296"/>
      <c r="F263" s="296"/>
      <c r="G263" s="296"/>
      <c r="H263" s="294"/>
      <c r="I263" s="290"/>
      <c r="J263" s="296"/>
      <c r="K263" s="296"/>
      <c r="L263" s="296"/>
      <c r="M263" s="296"/>
      <c r="N263" s="294"/>
      <c r="O263" s="294"/>
      <c r="P263" s="294"/>
      <c r="Q263" s="294"/>
      <c r="R263" s="294"/>
      <c r="S263" s="294"/>
      <c r="T263" s="294"/>
    </row>
    <row r="264" spans="1:21">
      <c r="B264" s="293"/>
      <c r="C264" s="293"/>
      <c r="D264" s="296"/>
      <c r="E264" s="296"/>
      <c r="F264" s="296"/>
      <c r="G264" s="296"/>
      <c r="H264" s="294"/>
      <c r="I264" s="290"/>
      <c r="J264" s="296"/>
      <c r="K264" s="296"/>
      <c r="L264" s="296"/>
      <c r="M264" s="296"/>
      <c r="N264" s="294"/>
      <c r="O264" s="294"/>
      <c r="P264" s="294"/>
      <c r="Q264" s="294"/>
      <c r="R264" s="294"/>
      <c r="S264" s="294"/>
      <c r="T264" s="294"/>
    </row>
    <row r="265" spans="1:21">
      <c r="B265" s="293"/>
      <c r="C265" s="293"/>
      <c r="D265" s="296"/>
      <c r="E265" s="296"/>
      <c r="F265" s="296"/>
      <c r="G265" s="296"/>
      <c r="H265" s="294"/>
      <c r="I265" s="290"/>
      <c r="J265" s="296"/>
      <c r="K265" s="296"/>
      <c r="L265" s="296"/>
      <c r="M265" s="296"/>
      <c r="N265" s="294"/>
      <c r="O265" s="294"/>
      <c r="P265" s="294"/>
      <c r="Q265" s="294"/>
      <c r="R265" s="294"/>
      <c r="S265" s="294"/>
      <c r="T265" s="294"/>
    </row>
    <row r="266" spans="1:21">
      <c r="B266" s="293"/>
      <c r="C266" s="293"/>
      <c r="D266" s="296"/>
      <c r="E266" s="296"/>
      <c r="F266" s="296"/>
      <c r="G266" s="296"/>
      <c r="H266" s="294"/>
      <c r="I266" s="290"/>
      <c r="J266" s="296"/>
      <c r="K266" s="296"/>
      <c r="L266" s="296"/>
      <c r="M266" s="296"/>
      <c r="N266" s="294"/>
      <c r="O266" s="294"/>
      <c r="P266" s="294"/>
      <c r="Q266" s="294"/>
      <c r="R266" s="294"/>
      <c r="S266" s="294"/>
      <c r="T266" s="294"/>
    </row>
    <row r="267" spans="1:21">
      <c r="B267" s="293"/>
      <c r="C267" s="293"/>
      <c r="D267" s="296"/>
      <c r="E267" s="296"/>
      <c r="F267" s="296"/>
      <c r="G267" s="296"/>
      <c r="H267" s="294"/>
      <c r="I267" s="290"/>
      <c r="J267" s="296"/>
      <c r="K267" s="296"/>
      <c r="L267" s="296"/>
      <c r="M267" s="296"/>
      <c r="N267" s="294"/>
      <c r="O267" s="294"/>
      <c r="P267" s="294"/>
      <c r="Q267" s="294"/>
      <c r="R267" s="294"/>
      <c r="S267" s="294"/>
      <c r="T267" s="294"/>
    </row>
    <row r="268" spans="1:21">
      <c r="B268" s="293"/>
      <c r="C268" s="293"/>
      <c r="D268" s="296"/>
      <c r="E268" s="296"/>
      <c r="F268" s="296"/>
      <c r="G268" s="296"/>
      <c r="H268" s="294"/>
      <c r="I268" s="290"/>
      <c r="J268" s="296"/>
      <c r="K268" s="296"/>
      <c r="L268" s="296"/>
      <c r="M268" s="296"/>
      <c r="N268" s="294"/>
      <c r="O268" s="294"/>
      <c r="P268" s="294"/>
      <c r="Q268" s="294"/>
      <c r="R268" s="294"/>
      <c r="S268" s="294"/>
      <c r="T268" s="294"/>
    </row>
    <row r="269" spans="1:21">
      <c r="B269" s="293"/>
      <c r="C269" s="293"/>
      <c r="D269" s="296"/>
      <c r="E269" s="296"/>
      <c r="F269" s="296"/>
      <c r="G269" s="296"/>
      <c r="H269" s="294"/>
      <c r="I269" s="290"/>
      <c r="J269" s="296"/>
      <c r="K269" s="296"/>
      <c r="L269" s="296"/>
      <c r="M269" s="296"/>
      <c r="N269" s="294"/>
      <c r="O269" s="294"/>
      <c r="P269" s="294"/>
      <c r="Q269" s="294"/>
      <c r="R269" s="294"/>
      <c r="S269" s="294"/>
      <c r="T269" s="294"/>
    </row>
    <row r="270" spans="1:21">
      <c r="B270" s="293"/>
      <c r="C270" s="293"/>
      <c r="D270" s="296"/>
      <c r="E270" s="296"/>
      <c r="F270" s="296"/>
      <c r="G270" s="296"/>
      <c r="H270" s="294"/>
      <c r="I270" s="290"/>
      <c r="J270" s="296"/>
      <c r="K270" s="296"/>
      <c r="L270" s="296"/>
      <c r="M270" s="296"/>
      <c r="N270" s="294"/>
      <c r="O270" s="294"/>
      <c r="P270" s="294"/>
      <c r="Q270" s="294"/>
      <c r="R270" s="294"/>
      <c r="S270" s="294"/>
      <c r="T270" s="294"/>
    </row>
    <row r="271" spans="1:21">
      <c r="B271" s="293"/>
      <c r="C271" s="293"/>
      <c r="D271" s="296"/>
      <c r="E271" s="296"/>
      <c r="F271" s="296"/>
      <c r="G271" s="296"/>
      <c r="H271" s="294"/>
      <c r="I271" s="290"/>
      <c r="J271" s="296"/>
      <c r="K271" s="296"/>
      <c r="L271" s="296"/>
      <c r="M271" s="296"/>
      <c r="N271" s="294"/>
      <c r="O271" s="294"/>
      <c r="P271" s="294"/>
      <c r="Q271" s="294"/>
      <c r="R271" s="294"/>
      <c r="S271" s="294"/>
      <c r="T271" s="294"/>
    </row>
    <row r="272" spans="1:21">
      <c r="B272" s="293"/>
      <c r="C272" s="293"/>
      <c r="D272" s="296"/>
      <c r="E272" s="296"/>
      <c r="F272" s="296"/>
      <c r="G272" s="296"/>
      <c r="H272" s="294"/>
      <c r="I272" s="290"/>
      <c r="J272" s="296"/>
      <c r="K272" s="296"/>
      <c r="L272" s="296"/>
      <c r="M272" s="296"/>
      <c r="N272" s="294"/>
      <c r="O272" s="294"/>
      <c r="P272" s="294"/>
      <c r="Q272" s="294"/>
      <c r="R272" s="294"/>
      <c r="S272" s="294"/>
      <c r="T272" s="294"/>
    </row>
    <row r="273" spans="1:21">
      <c r="B273" s="293"/>
      <c r="C273" s="293"/>
      <c r="D273" s="296"/>
      <c r="E273" s="296"/>
      <c r="F273" s="296"/>
      <c r="G273" s="296"/>
      <c r="H273" s="294"/>
      <c r="I273" s="290"/>
      <c r="J273" s="296"/>
      <c r="K273" s="296"/>
      <c r="L273" s="296"/>
      <c r="M273" s="296"/>
      <c r="N273" s="294"/>
      <c r="O273" s="294"/>
      <c r="P273" s="294"/>
      <c r="Q273" s="294"/>
      <c r="R273" s="294"/>
      <c r="S273" s="294"/>
      <c r="T273" s="294"/>
    </row>
    <row r="274" spans="1:21">
      <c r="B274" s="293"/>
      <c r="C274" s="293"/>
      <c r="D274" s="296"/>
      <c r="E274" s="296"/>
      <c r="F274" s="296"/>
      <c r="G274" s="296"/>
      <c r="H274" s="294"/>
      <c r="I274" s="290"/>
      <c r="J274" s="296"/>
      <c r="K274" s="296"/>
      <c r="L274" s="296"/>
      <c r="M274" s="296"/>
      <c r="N274" s="294"/>
      <c r="O274" s="294"/>
      <c r="P274" s="294"/>
      <c r="Q274" s="294"/>
      <c r="R274" s="294"/>
      <c r="S274" s="294"/>
      <c r="T274" s="294"/>
    </row>
    <row r="275" spans="1:21">
      <c r="B275" s="293"/>
      <c r="C275" s="293"/>
      <c r="D275" s="296"/>
      <c r="E275" s="296"/>
      <c r="F275" s="296"/>
      <c r="G275" s="296"/>
      <c r="H275" s="294"/>
      <c r="I275" s="290"/>
      <c r="J275" s="296"/>
      <c r="K275" s="296"/>
      <c r="L275" s="296"/>
      <c r="M275" s="296"/>
      <c r="N275" s="294"/>
      <c r="O275" s="294"/>
      <c r="P275" s="294"/>
      <c r="Q275" s="294"/>
      <c r="R275" s="294"/>
      <c r="S275" s="294"/>
      <c r="T275" s="294"/>
    </row>
    <row r="276" spans="1:21">
      <c r="B276" s="293"/>
      <c r="C276" s="293"/>
      <c r="D276" s="296"/>
      <c r="E276" s="296"/>
      <c r="F276" s="296"/>
      <c r="G276" s="296"/>
      <c r="H276" s="294"/>
      <c r="I276" s="290"/>
      <c r="J276" s="296"/>
      <c r="K276" s="296"/>
      <c r="L276" s="296"/>
      <c r="M276" s="296"/>
      <c r="N276" s="294"/>
      <c r="O276" s="294"/>
      <c r="P276" s="294"/>
      <c r="Q276" s="294"/>
      <c r="R276" s="294"/>
      <c r="S276" s="294"/>
      <c r="T276" s="294"/>
    </row>
    <row r="277" spans="1:21">
      <c r="B277" s="293"/>
      <c r="C277" s="293"/>
      <c r="D277" s="296"/>
      <c r="E277" s="296"/>
      <c r="F277" s="296"/>
      <c r="G277" s="296"/>
      <c r="H277" s="294"/>
      <c r="I277" s="290"/>
      <c r="J277" s="296"/>
      <c r="K277" s="296"/>
      <c r="L277" s="296"/>
      <c r="M277" s="296"/>
      <c r="N277" s="294"/>
      <c r="O277" s="294"/>
      <c r="P277" s="294"/>
      <c r="Q277" s="294"/>
      <c r="R277" s="294"/>
      <c r="S277" s="294"/>
      <c r="T277" s="294"/>
    </row>
    <row r="278" spans="1:21">
      <c r="B278" s="293"/>
      <c r="C278" s="293"/>
      <c r="D278" s="296"/>
      <c r="E278" s="296"/>
      <c r="F278" s="296"/>
      <c r="G278" s="296"/>
      <c r="H278" s="294"/>
      <c r="I278" s="290"/>
      <c r="J278" s="296"/>
      <c r="K278" s="296"/>
      <c r="L278" s="296"/>
      <c r="M278" s="296"/>
      <c r="N278" s="294"/>
      <c r="O278" s="294"/>
      <c r="P278" s="294"/>
      <c r="Q278" s="294"/>
      <c r="R278" s="294"/>
      <c r="S278" s="294"/>
      <c r="T278" s="294"/>
    </row>
    <row r="279" spans="1:21">
      <c r="B279" s="293"/>
      <c r="C279" s="293"/>
      <c r="D279" s="296"/>
      <c r="E279" s="296"/>
      <c r="F279" s="296"/>
      <c r="G279" s="296"/>
      <c r="H279" s="294"/>
      <c r="I279" s="290"/>
      <c r="J279" s="296"/>
      <c r="K279" s="296"/>
      <c r="L279" s="296"/>
      <c r="M279" s="296"/>
      <c r="N279" s="294"/>
      <c r="O279" s="294"/>
      <c r="P279" s="294"/>
      <c r="Q279" s="294"/>
      <c r="R279" s="294"/>
      <c r="S279" s="294"/>
      <c r="T279" s="294"/>
    </row>
    <row r="280" spans="1:21">
      <c r="B280" s="293"/>
      <c r="C280" s="293"/>
      <c r="D280" s="296"/>
      <c r="E280" s="296"/>
      <c r="F280" s="296"/>
      <c r="G280" s="296"/>
      <c r="H280" s="294"/>
      <c r="I280" s="290"/>
      <c r="J280" s="296"/>
      <c r="K280" s="296"/>
      <c r="L280" s="296"/>
      <c r="M280" s="296"/>
      <c r="N280" s="294"/>
      <c r="O280" s="294"/>
      <c r="P280" s="294"/>
      <c r="Q280" s="294"/>
      <c r="R280" s="294"/>
      <c r="S280" s="294"/>
      <c r="T280" s="294"/>
    </row>
    <row r="281" spans="1:21">
      <c r="B281" s="293"/>
      <c r="C281" s="293"/>
      <c r="D281" s="296"/>
      <c r="E281" s="296"/>
      <c r="F281" s="296"/>
      <c r="G281" s="296"/>
      <c r="H281" s="294"/>
      <c r="I281" s="290"/>
      <c r="J281" s="296"/>
      <c r="K281" s="296"/>
      <c r="L281" s="296"/>
      <c r="M281" s="296"/>
      <c r="N281" s="294"/>
      <c r="O281" s="294"/>
      <c r="P281" s="294"/>
      <c r="Q281" s="294"/>
      <c r="R281" s="294"/>
      <c r="S281" s="294"/>
      <c r="T281" s="294"/>
    </row>
    <row r="282" spans="1:21" ht="3.75" customHeight="1">
      <c r="B282" s="297"/>
      <c r="D282" s="294"/>
      <c r="E282" s="294"/>
      <c r="F282" s="294"/>
      <c r="G282" s="294"/>
      <c r="H282" s="294"/>
      <c r="I282" s="290"/>
      <c r="J282" s="294"/>
      <c r="K282" s="294"/>
      <c r="L282" s="294"/>
      <c r="M282" s="294"/>
      <c r="N282" s="290"/>
      <c r="O282" s="294"/>
      <c r="P282" s="294"/>
      <c r="Q282" s="294"/>
      <c r="R282" s="294"/>
      <c r="S282" s="294"/>
      <c r="T282" s="294"/>
    </row>
    <row r="283" spans="1:21" ht="13.5" customHeight="1">
      <c r="A283" s="280"/>
      <c r="B283" s="291"/>
      <c r="C283" s="290"/>
      <c r="D283" s="290"/>
      <c r="E283" s="290"/>
      <c r="F283" s="290"/>
      <c r="G283" s="290"/>
      <c r="H283" s="290"/>
      <c r="I283" s="290"/>
      <c r="J283" s="290"/>
      <c r="K283" s="290"/>
      <c r="L283" s="290"/>
      <c r="M283" s="290"/>
      <c r="N283" s="290"/>
      <c r="O283" s="290"/>
      <c r="P283" s="290"/>
      <c r="Q283" s="290"/>
      <c r="R283" s="290"/>
      <c r="S283" s="290"/>
      <c r="T283" s="290"/>
      <c r="U283" s="280"/>
    </row>
    <row r="284" spans="1:21" s="280" customFormat="1">
      <c r="A284" s="279"/>
      <c r="B284" s="292"/>
      <c r="C284" s="292"/>
      <c r="D284" s="294"/>
      <c r="E284" s="294"/>
      <c r="F284" s="294"/>
      <c r="G284" s="294"/>
      <c r="H284" s="294"/>
      <c r="I284" s="290"/>
      <c r="J284" s="294"/>
      <c r="K284" s="294"/>
      <c r="L284" s="294"/>
      <c r="M284" s="294"/>
      <c r="N284" s="294"/>
      <c r="O284" s="294"/>
      <c r="P284" s="294"/>
      <c r="Q284" s="294"/>
      <c r="R284" s="294"/>
      <c r="S284" s="294"/>
      <c r="T284" s="294"/>
      <c r="U284" s="279"/>
    </row>
    <row r="285" spans="1:21">
      <c r="B285" s="293"/>
      <c r="C285" s="293"/>
      <c r="D285" s="296"/>
      <c r="E285" s="296"/>
      <c r="F285" s="296"/>
      <c r="G285" s="296"/>
      <c r="H285" s="294"/>
      <c r="I285" s="290"/>
      <c r="J285" s="296"/>
      <c r="K285" s="296"/>
      <c r="L285" s="296"/>
      <c r="M285" s="296"/>
      <c r="N285" s="294"/>
      <c r="O285" s="294"/>
      <c r="P285" s="294"/>
      <c r="Q285" s="294"/>
      <c r="R285" s="294"/>
      <c r="S285" s="294"/>
      <c r="T285" s="294"/>
    </row>
    <row r="286" spans="1:21">
      <c r="B286" s="293"/>
      <c r="C286" s="293"/>
      <c r="D286" s="296"/>
      <c r="E286" s="296"/>
      <c r="F286" s="296"/>
      <c r="G286" s="296"/>
      <c r="H286" s="294"/>
      <c r="I286" s="290"/>
      <c r="J286" s="296"/>
      <c r="K286" s="296"/>
      <c r="L286" s="296"/>
      <c r="M286" s="296"/>
      <c r="N286" s="294"/>
      <c r="O286" s="294"/>
      <c r="P286" s="294"/>
      <c r="Q286" s="294"/>
      <c r="R286" s="294"/>
      <c r="S286" s="294"/>
      <c r="T286" s="294"/>
    </row>
    <row r="287" spans="1:21">
      <c r="B287" s="293"/>
      <c r="C287" s="293"/>
      <c r="D287" s="296"/>
      <c r="E287" s="296"/>
      <c r="F287" s="296"/>
      <c r="G287" s="296"/>
      <c r="H287" s="294"/>
      <c r="I287" s="290"/>
      <c r="J287" s="296"/>
      <c r="K287" s="296"/>
      <c r="L287" s="296"/>
      <c r="M287" s="296"/>
      <c r="N287" s="294"/>
      <c r="O287" s="294"/>
      <c r="P287" s="294"/>
      <c r="Q287" s="294"/>
      <c r="R287" s="294"/>
      <c r="S287" s="294"/>
      <c r="T287" s="294"/>
    </row>
    <row r="288" spans="1:21">
      <c r="B288" s="293"/>
      <c r="C288" s="293"/>
      <c r="D288" s="296"/>
      <c r="E288" s="296"/>
      <c r="F288" s="296"/>
      <c r="G288" s="296"/>
      <c r="H288" s="294"/>
      <c r="I288" s="290"/>
      <c r="J288" s="296"/>
      <c r="K288" s="296"/>
      <c r="L288" s="296"/>
      <c r="M288" s="296"/>
      <c r="N288" s="294"/>
      <c r="O288" s="294"/>
      <c r="P288" s="294"/>
      <c r="Q288" s="294"/>
      <c r="R288" s="294"/>
      <c r="S288" s="294"/>
      <c r="T288" s="294"/>
    </row>
    <row r="289" spans="2:20">
      <c r="B289" s="293"/>
      <c r="C289" s="293"/>
      <c r="D289" s="296"/>
      <c r="E289" s="296"/>
      <c r="F289" s="296"/>
      <c r="G289" s="296"/>
      <c r="H289" s="294"/>
      <c r="I289" s="290"/>
      <c r="J289" s="296"/>
      <c r="K289" s="296"/>
      <c r="L289" s="296"/>
      <c r="M289" s="296"/>
      <c r="N289" s="294"/>
      <c r="O289" s="294"/>
      <c r="P289" s="294"/>
      <c r="Q289" s="294"/>
      <c r="R289" s="294"/>
      <c r="S289" s="294"/>
      <c r="T289" s="294"/>
    </row>
    <row r="290" spans="2:20">
      <c r="B290" s="293"/>
      <c r="C290" s="293"/>
      <c r="D290" s="296"/>
      <c r="E290" s="296"/>
      <c r="F290" s="296"/>
      <c r="G290" s="296"/>
      <c r="H290" s="294"/>
      <c r="I290" s="290"/>
      <c r="J290" s="296"/>
      <c r="K290" s="296"/>
      <c r="L290" s="296"/>
      <c r="M290" s="296"/>
      <c r="N290" s="294"/>
      <c r="O290" s="294"/>
      <c r="P290" s="294"/>
      <c r="Q290" s="294"/>
      <c r="R290" s="294"/>
      <c r="S290" s="294"/>
      <c r="T290" s="294"/>
    </row>
    <row r="291" spans="2:20">
      <c r="B291" s="293"/>
      <c r="C291" s="293"/>
      <c r="D291" s="296"/>
      <c r="E291" s="296"/>
      <c r="F291" s="296"/>
      <c r="G291" s="296"/>
      <c r="H291" s="294"/>
      <c r="I291" s="290"/>
      <c r="J291" s="296"/>
      <c r="K291" s="296"/>
      <c r="L291" s="296"/>
      <c r="M291" s="296"/>
      <c r="N291" s="294"/>
      <c r="O291" s="294"/>
      <c r="P291" s="294"/>
      <c r="Q291" s="294"/>
      <c r="R291" s="294"/>
      <c r="S291" s="294"/>
      <c r="T291" s="294"/>
    </row>
    <row r="292" spans="2:20">
      <c r="B292" s="293"/>
      <c r="C292" s="293"/>
      <c r="D292" s="296"/>
      <c r="E292" s="296"/>
      <c r="F292" s="296"/>
      <c r="G292" s="296"/>
      <c r="H292" s="294"/>
      <c r="I292" s="290"/>
      <c r="J292" s="296"/>
      <c r="K292" s="296"/>
      <c r="L292" s="296"/>
      <c r="M292" s="296"/>
      <c r="N292" s="294"/>
      <c r="O292" s="294"/>
      <c r="P292" s="294"/>
      <c r="Q292" s="294"/>
      <c r="R292" s="294"/>
      <c r="S292" s="294"/>
      <c r="T292" s="294"/>
    </row>
    <row r="293" spans="2:20">
      <c r="B293" s="293"/>
      <c r="C293" s="293"/>
      <c r="D293" s="296"/>
      <c r="E293" s="296"/>
      <c r="F293" s="296"/>
      <c r="G293" s="296"/>
      <c r="H293" s="294"/>
      <c r="I293" s="290"/>
      <c r="J293" s="296"/>
      <c r="K293" s="296"/>
      <c r="L293" s="296"/>
      <c r="M293" s="296"/>
      <c r="N293" s="294"/>
      <c r="O293" s="294"/>
      <c r="P293" s="294"/>
      <c r="Q293" s="294"/>
      <c r="R293" s="294"/>
      <c r="S293" s="294"/>
      <c r="T293" s="294"/>
    </row>
    <row r="294" spans="2:20">
      <c r="B294" s="293"/>
      <c r="C294" s="293"/>
      <c r="D294" s="296"/>
      <c r="E294" s="296"/>
      <c r="F294" s="296"/>
      <c r="G294" s="296"/>
      <c r="H294" s="294"/>
      <c r="I294" s="290"/>
      <c r="J294" s="296"/>
      <c r="K294" s="296"/>
      <c r="L294" s="296"/>
      <c r="M294" s="296"/>
      <c r="N294" s="294"/>
      <c r="O294" s="294"/>
      <c r="P294" s="294"/>
      <c r="Q294" s="294"/>
      <c r="R294" s="294"/>
      <c r="S294" s="294"/>
      <c r="T294" s="294"/>
    </row>
    <row r="295" spans="2:20">
      <c r="B295" s="293"/>
      <c r="C295" s="293"/>
      <c r="D295" s="296"/>
      <c r="E295" s="296"/>
      <c r="F295" s="296"/>
      <c r="G295" s="296"/>
      <c r="H295" s="294"/>
      <c r="I295" s="290"/>
      <c r="J295" s="296"/>
      <c r="K295" s="296"/>
      <c r="L295" s="296"/>
      <c r="M295" s="296"/>
      <c r="N295" s="294"/>
      <c r="O295" s="294"/>
      <c r="P295" s="294"/>
      <c r="Q295" s="294"/>
      <c r="R295" s="294"/>
      <c r="S295" s="294"/>
      <c r="T295" s="294"/>
    </row>
    <row r="296" spans="2:20">
      <c r="B296" s="293"/>
      <c r="C296" s="293"/>
      <c r="D296" s="296"/>
      <c r="E296" s="296"/>
      <c r="F296" s="296"/>
      <c r="G296" s="296"/>
      <c r="H296" s="294"/>
      <c r="I296" s="290"/>
      <c r="J296" s="296"/>
      <c r="K296" s="296"/>
      <c r="L296" s="296"/>
      <c r="M296" s="296"/>
      <c r="N296" s="294"/>
      <c r="O296" s="294"/>
      <c r="P296" s="294"/>
      <c r="Q296" s="294"/>
      <c r="R296" s="294"/>
      <c r="S296" s="294"/>
      <c r="T296" s="294"/>
    </row>
    <row r="297" spans="2:20">
      <c r="B297" s="293"/>
      <c r="C297" s="293"/>
      <c r="D297" s="296"/>
      <c r="E297" s="296"/>
      <c r="F297" s="296"/>
      <c r="G297" s="296"/>
      <c r="H297" s="294"/>
      <c r="I297" s="290"/>
      <c r="J297" s="296"/>
      <c r="K297" s="296"/>
      <c r="L297" s="296"/>
      <c r="M297" s="296"/>
      <c r="N297" s="294"/>
      <c r="O297" s="294"/>
      <c r="P297" s="294"/>
      <c r="Q297" s="294"/>
      <c r="R297" s="294"/>
      <c r="S297" s="294"/>
      <c r="T297" s="294"/>
    </row>
    <row r="298" spans="2:20">
      <c r="B298" s="293"/>
      <c r="C298" s="293"/>
      <c r="D298" s="296"/>
      <c r="E298" s="296"/>
      <c r="F298" s="296"/>
      <c r="G298" s="296"/>
      <c r="H298" s="294"/>
      <c r="I298" s="290"/>
      <c r="J298" s="296"/>
      <c r="K298" s="296"/>
      <c r="L298" s="296"/>
      <c r="M298" s="296"/>
      <c r="N298" s="294"/>
      <c r="O298" s="294"/>
      <c r="P298" s="294"/>
      <c r="Q298" s="294"/>
      <c r="R298" s="294"/>
      <c r="S298" s="294"/>
      <c r="T298" s="294"/>
    </row>
    <row r="299" spans="2:20">
      <c r="B299" s="293"/>
      <c r="C299" s="293"/>
      <c r="D299" s="296"/>
      <c r="E299" s="296"/>
      <c r="F299" s="296"/>
      <c r="G299" s="296"/>
      <c r="H299" s="294"/>
      <c r="I299" s="290"/>
      <c r="J299" s="296"/>
      <c r="K299" s="296"/>
      <c r="L299" s="296"/>
      <c r="M299" s="296"/>
      <c r="N299" s="294"/>
      <c r="O299" s="294"/>
      <c r="P299" s="294"/>
      <c r="Q299" s="294"/>
      <c r="R299" s="294"/>
      <c r="S299" s="294"/>
      <c r="T299" s="294"/>
    </row>
    <row r="300" spans="2:20">
      <c r="B300" s="293"/>
      <c r="C300" s="293"/>
      <c r="D300" s="296"/>
      <c r="E300" s="296"/>
      <c r="F300" s="296"/>
      <c r="G300" s="296"/>
      <c r="H300" s="294"/>
      <c r="I300" s="290"/>
      <c r="J300" s="296"/>
      <c r="K300" s="296"/>
      <c r="L300" s="296"/>
      <c r="M300" s="296"/>
      <c r="N300" s="294"/>
      <c r="O300" s="294"/>
      <c r="P300" s="294"/>
      <c r="Q300" s="294"/>
      <c r="R300" s="294"/>
      <c r="S300" s="294"/>
      <c r="T300" s="294"/>
    </row>
    <row r="301" spans="2:20">
      <c r="B301" s="293"/>
      <c r="C301" s="293"/>
      <c r="D301" s="296"/>
      <c r="E301" s="296"/>
      <c r="F301" s="296"/>
      <c r="G301" s="296"/>
      <c r="H301" s="294"/>
      <c r="I301" s="290"/>
      <c r="J301" s="296"/>
      <c r="K301" s="296"/>
      <c r="L301" s="296"/>
      <c r="M301" s="296"/>
      <c r="N301" s="294"/>
      <c r="O301" s="294"/>
      <c r="P301" s="294"/>
      <c r="Q301" s="294"/>
      <c r="R301" s="294"/>
      <c r="S301" s="294"/>
      <c r="T301" s="294"/>
    </row>
    <row r="302" spans="2:20">
      <c r="B302" s="293"/>
      <c r="C302" s="293"/>
      <c r="D302" s="296"/>
      <c r="E302" s="296"/>
      <c r="F302" s="296"/>
      <c r="G302" s="296"/>
      <c r="H302" s="294"/>
      <c r="I302" s="290"/>
      <c r="J302" s="296"/>
      <c r="K302" s="296"/>
      <c r="L302" s="296"/>
      <c r="M302" s="296"/>
      <c r="N302" s="294"/>
      <c r="O302" s="294"/>
      <c r="P302" s="294"/>
      <c r="Q302" s="294"/>
      <c r="R302" s="294"/>
      <c r="S302" s="294"/>
      <c r="T302" s="294"/>
    </row>
    <row r="303" spans="2:20">
      <c r="B303" s="293"/>
      <c r="C303" s="293"/>
      <c r="D303" s="296"/>
      <c r="E303" s="296"/>
      <c r="F303" s="296"/>
      <c r="G303" s="296"/>
      <c r="H303" s="294"/>
      <c r="I303" s="290"/>
      <c r="J303" s="296"/>
      <c r="K303" s="296"/>
      <c r="L303" s="296"/>
      <c r="M303" s="296"/>
      <c r="N303" s="294"/>
      <c r="O303" s="294"/>
      <c r="P303" s="294"/>
      <c r="Q303" s="294"/>
      <c r="R303" s="294"/>
      <c r="S303" s="294"/>
      <c r="T303" s="294"/>
    </row>
    <row r="304" spans="2:20">
      <c r="B304" s="293"/>
      <c r="C304" s="293"/>
      <c r="D304" s="296"/>
      <c r="E304" s="296"/>
      <c r="F304" s="296"/>
      <c r="G304" s="296"/>
      <c r="H304" s="294"/>
      <c r="I304" s="290"/>
      <c r="J304" s="296"/>
      <c r="K304" s="296"/>
      <c r="L304" s="296"/>
      <c r="M304" s="296"/>
      <c r="N304" s="294"/>
      <c r="O304" s="294"/>
      <c r="P304" s="294"/>
      <c r="Q304" s="294"/>
      <c r="R304" s="294"/>
      <c r="S304" s="294"/>
      <c r="T304" s="294"/>
    </row>
    <row r="305" spans="1:21" ht="3.75" customHeight="1">
      <c r="B305" s="297"/>
      <c r="D305" s="294"/>
      <c r="E305" s="294"/>
      <c r="F305" s="294"/>
      <c r="G305" s="294"/>
      <c r="H305" s="294"/>
      <c r="I305" s="290"/>
      <c r="J305" s="294"/>
      <c r="K305" s="294"/>
      <c r="L305" s="294"/>
      <c r="M305" s="294"/>
      <c r="N305" s="290"/>
      <c r="O305" s="294"/>
      <c r="P305" s="294"/>
      <c r="Q305" s="294"/>
      <c r="R305" s="294"/>
      <c r="S305" s="294"/>
      <c r="T305" s="294"/>
    </row>
    <row r="306" spans="1:21" ht="13.5" customHeight="1">
      <c r="A306" s="280"/>
      <c r="B306" s="291"/>
      <c r="C306" s="290"/>
      <c r="D306" s="290"/>
      <c r="E306" s="290"/>
      <c r="F306" s="290"/>
      <c r="G306" s="290"/>
      <c r="H306" s="290"/>
      <c r="I306" s="290"/>
      <c r="J306" s="290"/>
      <c r="K306" s="290"/>
      <c r="L306" s="290"/>
      <c r="M306" s="290"/>
      <c r="N306" s="290"/>
      <c r="O306" s="290"/>
      <c r="P306" s="290"/>
      <c r="Q306" s="290"/>
      <c r="R306" s="290"/>
      <c r="S306" s="290"/>
      <c r="T306" s="290"/>
      <c r="U306" s="280"/>
    </row>
    <row r="307" spans="1:21" s="280" customFormat="1">
      <c r="A307" s="279"/>
      <c r="B307" s="292"/>
      <c r="C307" s="292"/>
      <c r="D307" s="294"/>
      <c r="E307" s="294"/>
      <c r="F307" s="294"/>
      <c r="G307" s="294"/>
      <c r="H307" s="294"/>
      <c r="I307" s="290"/>
      <c r="J307" s="294"/>
      <c r="K307" s="294"/>
      <c r="L307" s="294"/>
      <c r="M307" s="294"/>
      <c r="N307" s="294"/>
      <c r="O307" s="294"/>
      <c r="P307" s="294"/>
      <c r="Q307" s="294"/>
      <c r="R307" s="294"/>
      <c r="S307" s="294"/>
      <c r="T307" s="294"/>
      <c r="U307" s="279"/>
    </row>
    <row r="308" spans="1:21">
      <c r="B308" s="293"/>
      <c r="C308" s="293"/>
      <c r="D308" s="296"/>
      <c r="E308" s="296"/>
      <c r="F308" s="296"/>
      <c r="G308" s="296"/>
      <c r="H308" s="294"/>
      <c r="I308" s="290"/>
      <c r="J308" s="296"/>
      <c r="K308" s="296"/>
      <c r="L308" s="296"/>
      <c r="M308" s="296"/>
      <c r="N308" s="294"/>
      <c r="O308" s="294"/>
      <c r="P308" s="294"/>
      <c r="Q308" s="294"/>
      <c r="R308" s="294"/>
      <c r="S308" s="294"/>
      <c r="T308" s="294"/>
    </row>
    <row r="309" spans="1:21">
      <c r="B309" s="293"/>
      <c r="C309" s="293"/>
      <c r="D309" s="296"/>
      <c r="E309" s="296"/>
      <c r="F309" s="296"/>
      <c r="G309" s="296"/>
      <c r="H309" s="294"/>
      <c r="I309" s="290"/>
      <c r="J309" s="296"/>
      <c r="K309" s="296"/>
      <c r="L309" s="296"/>
      <c r="M309" s="296"/>
      <c r="N309" s="294"/>
      <c r="O309" s="294"/>
      <c r="P309" s="294"/>
      <c r="Q309" s="294"/>
      <c r="R309" s="294"/>
      <c r="S309" s="294"/>
      <c r="T309" s="294"/>
    </row>
    <row r="310" spans="1:21">
      <c r="B310" s="293"/>
      <c r="C310" s="293"/>
      <c r="D310" s="296"/>
      <c r="E310" s="296"/>
      <c r="F310" s="296"/>
      <c r="G310" s="296"/>
      <c r="H310" s="294"/>
      <c r="I310" s="290"/>
      <c r="J310" s="296"/>
      <c r="K310" s="296"/>
      <c r="L310" s="296"/>
      <c r="M310" s="296"/>
      <c r="N310" s="294"/>
      <c r="O310" s="294"/>
      <c r="P310" s="294"/>
      <c r="Q310" s="294"/>
      <c r="R310" s="294"/>
      <c r="S310" s="294"/>
      <c r="T310" s="294"/>
    </row>
    <row r="311" spans="1:21">
      <c r="B311" s="293"/>
      <c r="C311" s="293"/>
      <c r="D311" s="296"/>
      <c r="E311" s="296"/>
      <c r="F311" s="296"/>
      <c r="G311" s="296"/>
      <c r="H311" s="294"/>
      <c r="I311" s="290"/>
      <c r="J311" s="296"/>
      <c r="K311" s="296"/>
      <c r="L311" s="296"/>
      <c r="M311" s="296"/>
      <c r="N311" s="294"/>
      <c r="O311" s="294"/>
      <c r="P311" s="294"/>
      <c r="Q311" s="294"/>
      <c r="R311" s="294"/>
      <c r="S311" s="294"/>
      <c r="T311" s="294"/>
    </row>
    <row r="312" spans="1:21">
      <c r="B312" s="293"/>
      <c r="C312" s="293"/>
      <c r="D312" s="296"/>
      <c r="E312" s="296"/>
      <c r="F312" s="296"/>
      <c r="G312" s="296"/>
      <c r="H312" s="294"/>
      <c r="I312" s="290"/>
      <c r="J312" s="296"/>
      <c r="K312" s="296"/>
      <c r="L312" s="296"/>
      <c r="M312" s="296"/>
      <c r="N312" s="294"/>
      <c r="O312" s="294"/>
      <c r="P312" s="294"/>
      <c r="Q312" s="294"/>
      <c r="R312" s="294"/>
      <c r="S312" s="294"/>
      <c r="T312" s="294"/>
    </row>
    <row r="313" spans="1:21">
      <c r="B313" s="293"/>
      <c r="C313" s="293"/>
      <c r="D313" s="296"/>
      <c r="E313" s="296"/>
      <c r="F313" s="296"/>
      <c r="G313" s="296"/>
      <c r="H313" s="294"/>
      <c r="I313" s="290"/>
      <c r="J313" s="296"/>
      <c r="K313" s="296"/>
      <c r="L313" s="296"/>
      <c r="M313" s="296"/>
      <c r="N313" s="294"/>
      <c r="O313" s="294"/>
      <c r="P313" s="294"/>
      <c r="Q313" s="294"/>
      <c r="R313" s="294"/>
      <c r="S313" s="294"/>
      <c r="T313" s="294"/>
    </row>
    <row r="314" spans="1:21">
      <c r="B314" s="293"/>
      <c r="C314" s="293"/>
      <c r="D314" s="296"/>
      <c r="E314" s="296"/>
      <c r="F314" s="296"/>
      <c r="G314" s="296"/>
      <c r="H314" s="294"/>
      <c r="I314" s="290"/>
      <c r="J314" s="296"/>
      <c r="K314" s="296"/>
      <c r="L314" s="296"/>
      <c r="M314" s="296"/>
      <c r="N314" s="294"/>
      <c r="O314" s="294"/>
      <c r="P314" s="294"/>
      <c r="Q314" s="294"/>
      <c r="R314" s="294"/>
      <c r="S314" s="294"/>
      <c r="T314" s="294"/>
    </row>
    <row r="315" spans="1:21">
      <c r="B315" s="293"/>
      <c r="C315" s="293"/>
      <c r="D315" s="296"/>
      <c r="E315" s="296"/>
      <c r="F315" s="296"/>
      <c r="G315" s="296"/>
      <c r="H315" s="294"/>
      <c r="I315" s="290"/>
      <c r="J315" s="296"/>
      <c r="K315" s="296"/>
      <c r="L315" s="296"/>
      <c r="M315" s="296"/>
      <c r="N315" s="294"/>
      <c r="O315" s="294"/>
      <c r="P315" s="294"/>
      <c r="Q315" s="294"/>
      <c r="R315" s="294"/>
      <c r="S315" s="294"/>
      <c r="T315" s="294"/>
    </row>
    <row r="316" spans="1:21">
      <c r="B316" s="293"/>
      <c r="C316" s="293"/>
      <c r="D316" s="296"/>
      <c r="E316" s="296"/>
      <c r="F316" s="296"/>
      <c r="G316" s="296"/>
      <c r="H316" s="294"/>
      <c r="I316" s="290"/>
      <c r="J316" s="296"/>
      <c r="K316" s="296"/>
      <c r="L316" s="296"/>
      <c r="M316" s="296"/>
      <c r="N316" s="294"/>
      <c r="O316" s="294"/>
      <c r="P316" s="294"/>
      <c r="Q316" s="294"/>
      <c r="R316" s="294"/>
      <c r="S316" s="294"/>
      <c r="T316" s="294"/>
    </row>
    <row r="317" spans="1:21">
      <c r="B317" s="293"/>
      <c r="C317" s="293"/>
      <c r="D317" s="296"/>
      <c r="E317" s="296"/>
      <c r="F317" s="296"/>
      <c r="G317" s="296"/>
      <c r="H317" s="294"/>
      <c r="I317" s="290"/>
      <c r="J317" s="296"/>
      <c r="K317" s="296"/>
      <c r="L317" s="296"/>
      <c r="M317" s="296"/>
      <c r="N317" s="294"/>
      <c r="O317" s="294"/>
      <c r="P317" s="294"/>
      <c r="Q317" s="294"/>
      <c r="R317" s="294"/>
      <c r="S317" s="294"/>
      <c r="T317" s="294"/>
    </row>
    <row r="318" spans="1:21">
      <c r="B318" s="293"/>
      <c r="C318" s="293"/>
      <c r="D318" s="296"/>
      <c r="E318" s="296"/>
      <c r="F318" s="296"/>
      <c r="G318" s="296"/>
      <c r="H318" s="294"/>
      <c r="I318" s="290"/>
      <c r="J318" s="296"/>
      <c r="K318" s="296"/>
      <c r="L318" s="296"/>
      <c r="M318" s="296"/>
      <c r="N318" s="294"/>
      <c r="O318" s="294"/>
      <c r="P318" s="294"/>
      <c r="Q318" s="294"/>
      <c r="R318" s="294"/>
      <c r="S318" s="294"/>
      <c r="T318" s="294"/>
    </row>
    <row r="319" spans="1:21">
      <c r="B319" s="293"/>
      <c r="C319" s="293"/>
      <c r="D319" s="296"/>
      <c r="E319" s="296"/>
      <c r="F319" s="296"/>
      <c r="G319" s="296"/>
      <c r="H319" s="294"/>
      <c r="I319" s="290"/>
      <c r="J319" s="296"/>
      <c r="K319" s="296"/>
      <c r="L319" s="296"/>
      <c r="M319" s="296"/>
      <c r="N319" s="294"/>
      <c r="O319" s="294"/>
      <c r="P319" s="294"/>
      <c r="Q319" s="294"/>
      <c r="R319" s="294"/>
      <c r="S319" s="294"/>
      <c r="T319" s="294"/>
    </row>
    <row r="320" spans="1:21">
      <c r="B320" s="293"/>
      <c r="C320" s="293"/>
      <c r="D320" s="296"/>
      <c r="E320" s="296"/>
      <c r="F320" s="296"/>
      <c r="G320" s="296"/>
      <c r="H320" s="294"/>
      <c r="I320" s="290"/>
      <c r="J320" s="296"/>
      <c r="K320" s="296"/>
      <c r="L320" s="296"/>
      <c r="M320" s="296"/>
      <c r="N320" s="294"/>
      <c r="O320" s="294"/>
      <c r="P320" s="294"/>
      <c r="Q320" s="294"/>
      <c r="R320" s="294"/>
      <c r="S320" s="294"/>
      <c r="T320" s="294"/>
    </row>
    <row r="321" spans="1:21">
      <c r="B321" s="293"/>
      <c r="C321" s="293"/>
      <c r="D321" s="296"/>
      <c r="E321" s="296"/>
      <c r="F321" s="296"/>
      <c r="G321" s="296"/>
      <c r="H321" s="294"/>
      <c r="I321" s="290"/>
      <c r="J321" s="296"/>
      <c r="K321" s="296"/>
      <c r="L321" s="296"/>
      <c r="M321" s="296"/>
      <c r="N321" s="294"/>
      <c r="O321" s="294"/>
      <c r="P321" s="294"/>
      <c r="Q321" s="294"/>
      <c r="R321" s="294"/>
      <c r="S321" s="294"/>
      <c r="T321" s="294"/>
    </row>
    <row r="322" spans="1:21">
      <c r="B322" s="293"/>
      <c r="C322" s="293"/>
      <c r="D322" s="296"/>
      <c r="E322" s="296"/>
      <c r="F322" s="296"/>
      <c r="G322" s="296"/>
      <c r="H322" s="294"/>
      <c r="I322" s="290"/>
      <c r="J322" s="296"/>
      <c r="K322" s="296"/>
      <c r="L322" s="296"/>
      <c r="M322" s="296"/>
      <c r="N322" s="294"/>
      <c r="O322" s="294"/>
      <c r="P322" s="294"/>
      <c r="Q322" s="294"/>
      <c r="R322" s="294"/>
      <c r="S322" s="294"/>
      <c r="T322" s="294"/>
    </row>
    <row r="323" spans="1:21">
      <c r="B323" s="293"/>
      <c r="C323" s="293"/>
      <c r="D323" s="296"/>
      <c r="E323" s="296"/>
      <c r="F323" s="296"/>
      <c r="G323" s="296"/>
      <c r="H323" s="294"/>
      <c r="I323" s="290"/>
      <c r="J323" s="296"/>
      <c r="K323" s="296"/>
      <c r="L323" s="296"/>
      <c r="M323" s="296"/>
      <c r="N323" s="294"/>
      <c r="O323" s="294"/>
      <c r="P323" s="294"/>
      <c r="Q323" s="294"/>
      <c r="R323" s="294"/>
      <c r="S323" s="294"/>
      <c r="T323" s="294"/>
    </row>
    <row r="324" spans="1:21">
      <c r="B324" s="293"/>
      <c r="C324" s="293"/>
      <c r="D324" s="296"/>
      <c r="E324" s="296"/>
      <c r="F324" s="296"/>
      <c r="G324" s="296"/>
      <c r="H324" s="294"/>
      <c r="I324" s="290"/>
      <c r="J324" s="296"/>
      <c r="K324" s="296"/>
      <c r="L324" s="296"/>
      <c r="M324" s="296"/>
      <c r="N324" s="294"/>
      <c r="O324" s="294"/>
      <c r="P324" s="294"/>
      <c r="Q324" s="294"/>
      <c r="R324" s="294"/>
      <c r="S324" s="294"/>
      <c r="T324" s="294"/>
    </row>
    <row r="325" spans="1:21">
      <c r="B325" s="293"/>
      <c r="C325" s="293"/>
      <c r="D325" s="296"/>
      <c r="E325" s="296"/>
      <c r="F325" s="296"/>
      <c r="G325" s="296"/>
      <c r="H325" s="294"/>
      <c r="I325" s="290"/>
      <c r="J325" s="296"/>
      <c r="K325" s="296"/>
      <c r="L325" s="296"/>
      <c r="M325" s="296"/>
      <c r="N325" s="294"/>
      <c r="O325" s="294"/>
      <c r="P325" s="294"/>
      <c r="Q325" s="294"/>
      <c r="R325" s="294"/>
      <c r="S325" s="294"/>
      <c r="T325" s="294"/>
    </row>
    <row r="326" spans="1:21">
      <c r="B326" s="293"/>
      <c r="C326" s="293"/>
      <c r="D326" s="296"/>
      <c r="E326" s="296"/>
      <c r="F326" s="296"/>
      <c r="G326" s="296"/>
      <c r="H326" s="294"/>
      <c r="I326" s="290"/>
      <c r="J326" s="296"/>
      <c r="K326" s="296"/>
      <c r="L326" s="296"/>
      <c r="M326" s="296"/>
      <c r="N326" s="294"/>
      <c r="O326" s="294"/>
      <c r="P326" s="294"/>
      <c r="Q326" s="294"/>
      <c r="R326" s="294"/>
      <c r="S326" s="294"/>
      <c r="T326" s="294"/>
    </row>
    <row r="327" spans="1:21">
      <c r="B327" s="293"/>
      <c r="C327" s="293"/>
      <c r="D327" s="296"/>
      <c r="E327" s="296"/>
      <c r="F327" s="296"/>
      <c r="G327" s="296"/>
      <c r="H327" s="294"/>
      <c r="I327" s="290"/>
      <c r="J327" s="296"/>
      <c r="K327" s="296"/>
      <c r="L327" s="296"/>
      <c r="M327" s="296"/>
      <c r="N327" s="294"/>
      <c r="O327" s="294"/>
      <c r="P327" s="294"/>
      <c r="Q327" s="294"/>
      <c r="R327" s="294"/>
      <c r="S327" s="294"/>
      <c r="T327" s="294"/>
    </row>
    <row r="328" spans="1:21" ht="3.75" customHeight="1">
      <c r="B328" s="297"/>
      <c r="D328" s="294"/>
      <c r="E328" s="294"/>
      <c r="F328" s="294"/>
      <c r="G328" s="294"/>
      <c r="H328" s="294"/>
      <c r="I328" s="290"/>
      <c r="J328" s="294"/>
      <c r="K328" s="294"/>
      <c r="L328" s="294"/>
      <c r="M328" s="294"/>
      <c r="N328" s="290"/>
      <c r="O328" s="294"/>
      <c r="P328" s="294"/>
      <c r="Q328" s="294"/>
      <c r="R328" s="294"/>
      <c r="S328" s="294"/>
      <c r="T328" s="294"/>
    </row>
    <row r="329" spans="1:21" ht="13.5" customHeight="1">
      <c r="A329" s="280"/>
      <c r="B329" s="291"/>
      <c r="C329" s="290"/>
      <c r="D329" s="290"/>
      <c r="E329" s="290"/>
      <c r="F329" s="290"/>
      <c r="G329" s="290"/>
      <c r="H329" s="290"/>
      <c r="I329" s="290"/>
      <c r="J329" s="290"/>
      <c r="K329" s="290"/>
      <c r="L329" s="290"/>
      <c r="M329" s="290"/>
      <c r="N329" s="290"/>
      <c r="O329" s="290"/>
      <c r="P329" s="290"/>
      <c r="Q329" s="290"/>
      <c r="R329" s="290"/>
      <c r="S329" s="290"/>
      <c r="T329" s="290"/>
      <c r="U329" s="280"/>
    </row>
    <row r="330" spans="1:21" s="280" customFormat="1">
      <c r="A330" s="279"/>
      <c r="B330" s="292"/>
      <c r="C330" s="292"/>
      <c r="D330" s="294"/>
      <c r="E330" s="294"/>
      <c r="F330" s="294"/>
      <c r="G330" s="294"/>
      <c r="H330" s="294"/>
      <c r="I330" s="290"/>
      <c r="J330" s="294"/>
      <c r="K330" s="294"/>
      <c r="L330" s="294"/>
      <c r="M330" s="294"/>
      <c r="N330" s="294"/>
      <c r="O330" s="294"/>
      <c r="P330" s="294"/>
      <c r="Q330" s="294"/>
      <c r="R330" s="294"/>
      <c r="S330" s="294"/>
      <c r="T330" s="294"/>
      <c r="U330" s="279"/>
    </row>
    <row r="331" spans="1:21">
      <c r="B331" s="293"/>
      <c r="C331" s="293"/>
      <c r="D331" s="296"/>
      <c r="E331" s="296"/>
      <c r="F331" s="296"/>
      <c r="G331" s="296"/>
      <c r="H331" s="294"/>
      <c r="I331" s="290"/>
      <c r="J331" s="296"/>
      <c r="K331" s="296"/>
      <c r="L331" s="296"/>
      <c r="M331" s="296"/>
      <c r="N331" s="294"/>
      <c r="O331" s="294"/>
      <c r="P331" s="294"/>
      <c r="Q331" s="294"/>
      <c r="R331" s="294"/>
      <c r="S331" s="294"/>
      <c r="T331" s="294"/>
    </row>
    <row r="332" spans="1:21">
      <c r="B332" s="293"/>
      <c r="C332" s="293"/>
      <c r="D332" s="296"/>
      <c r="E332" s="296"/>
      <c r="F332" s="296"/>
      <c r="G332" s="296"/>
      <c r="H332" s="294"/>
      <c r="I332" s="290"/>
      <c r="J332" s="296"/>
      <c r="K332" s="296"/>
      <c r="L332" s="296"/>
      <c r="M332" s="296"/>
      <c r="N332" s="294"/>
      <c r="O332" s="294"/>
      <c r="P332" s="294"/>
      <c r="Q332" s="294"/>
      <c r="R332" s="294"/>
      <c r="S332" s="294"/>
      <c r="T332" s="294"/>
    </row>
    <row r="333" spans="1:21">
      <c r="B333" s="293"/>
      <c r="C333" s="293"/>
      <c r="D333" s="296"/>
      <c r="E333" s="296"/>
      <c r="F333" s="296"/>
      <c r="G333" s="296"/>
      <c r="H333" s="294"/>
      <c r="I333" s="290"/>
      <c r="J333" s="296"/>
      <c r="K333" s="296"/>
      <c r="L333" s="296"/>
      <c r="M333" s="296"/>
      <c r="N333" s="294"/>
      <c r="O333" s="294"/>
      <c r="P333" s="294"/>
      <c r="Q333" s="294"/>
      <c r="R333" s="294"/>
      <c r="S333" s="294"/>
      <c r="T333" s="294"/>
    </row>
    <row r="334" spans="1:21">
      <c r="B334" s="293"/>
      <c r="C334" s="293"/>
      <c r="D334" s="296"/>
      <c r="E334" s="296"/>
      <c r="F334" s="296"/>
      <c r="G334" s="296"/>
      <c r="H334" s="294"/>
      <c r="I334" s="290"/>
      <c r="J334" s="296"/>
      <c r="K334" s="296"/>
      <c r="L334" s="296"/>
      <c r="M334" s="296"/>
      <c r="N334" s="294"/>
      <c r="O334" s="294"/>
      <c r="P334" s="294"/>
      <c r="Q334" s="294"/>
      <c r="R334" s="294"/>
      <c r="S334" s="294"/>
      <c r="T334" s="294"/>
    </row>
    <row r="335" spans="1:21">
      <c r="B335" s="293"/>
      <c r="C335" s="293"/>
      <c r="D335" s="296"/>
      <c r="E335" s="296"/>
      <c r="F335" s="296"/>
      <c r="G335" s="296"/>
      <c r="H335" s="294"/>
      <c r="I335" s="290"/>
      <c r="J335" s="296"/>
      <c r="K335" s="296"/>
      <c r="L335" s="296"/>
      <c r="M335" s="296"/>
      <c r="N335" s="294"/>
      <c r="O335" s="294"/>
      <c r="P335" s="294"/>
      <c r="Q335" s="294"/>
      <c r="R335" s="294"/>
      <c r="S335" s="294"/>
      <c r="T335" s="294"/>
    </row>
    <row r="336" spans="1:21">
      <c r="B336" s="293"/>
      <c r="C336" s="293"/>
      <c r="D336" s="296"/>
      <c r="E336" s="296"/>
      <c r="F336" s="296"/>
      <c r="G336" s="296"/>
      <c r="H336" s="294"/>
      <c r="I336" s="290"/>
      <c r="J336" s="296"/>
      <c r="K336" s="296"/>
      <c r="L336" s="296"/>
      <c r="M336" s="296"/>
      <c r="N336" s="294"/>
      <c r="O336" s="294"/>
      <c r="P336" s="294"/>
      <c r="Q336" s="294"/>
      <c r="R336" s="294"/>
      <c r="S336" s="294"/>
      <c r="T336" s="294"/>
    </row>
    <row r="337" spans="1:21">
      <c r="B337" s="293"/>
      <c r="C337" s="293"/>
      <c r="D337" s="296"/>
      <c r="E337" s="296"/>
      <c r="F337" s="296"/>
      <c r="G337" s="296"/>
      <c r="H337" s="294"/>
      <c r="I337" s="290"/>
      <c r="J337" s="296"/>
      <c r="K337" s="296"/>
      <c r="L337" s="296"/>
      <c r="M337" s="296"/>
      <c r="N337" s="294"/>
      <c r="O337" s="294"/>
      <c r="P337" s="294"/>
      <c r="Q337" s="294"/>
      <c r="R337" s="294"/>
      <c r="S337" s="294"/>
      <c r="T337" s="294"/>
    </row>
    <row r="338" spans="1:21">
      <c r="B338" s="293"/>
      <c r="C338" s="293"/>
      <c r="D338" s="296"/>
      <c r="E338" s="296"/>
      <c r="F338" s="296"/>
      <c r="G338" s="296"/>
      <c r="H338" s="294"/>
      <c r="I338" s="290"/>
      <c r="J338" s="296"/>
      <c r="K338" s="296"/>
      <c r="L338" s="296"/>
      <c r="M338" s="296"/>
      <c r="N338" s="294"/>
      <c r="O338" s="294"/>
      <c r="P338" s="294"/>
      <c r="Q338" s="294"/>
      <c r="R338" s="294"/>
      <c r="S338" s="294"/>
      <c r="T338" s="294"/>
    </row>
    <row r="339" spans="1:21">
      <c r="B339" s="293"/>
      <c r="C339" s="293"/>
      <c r="D339" s="296"/>
      <c r="E339" s="296"/>
      <c r="F339" s="296"/>
      <c r="G339" s="296"/>
      <c r="H339" s="294"/>
      <c r="I339" s="290"/>
      <c r="J339" s="296"/>
      <c r="K339" s="296"/>
      <c r="L339" s="296"/>
      <c r="M339" s="296"/>
      <c r="N339" s="294"/>
      <c r="O339" s="294"/>
      <c r="P339" s="294"/>
      <c r="Q339" s="294"/>
      <c r="R339" s="294"/>
      <c r="S339" s="294"/>
      <c r="T339" s="294"/>
    </row>
    <row r="340" spans="1:21">
      <c r="B340" s="293"/>
      <c r="C340" s="293"/>
      <c r="D340" s="296"/>
      <c r="E340" s="296"/>
      <c r="F340" s="296"/>
      <c r="G340" s="296"/>
      <c r="H340" s="294"/>
      <c r="I340" s="290"/>
      <c r="J340" s="296"/>
      <c r="K340" s="296"/>
      <c r="L340" s="296"/>
      <c r="M340" s="296"/>
      <c r="N340" s="294"/>
      <c r="O340" s="294"/>
      <c r="P340" s="294"/>
      <c r="Q340" s="294"/>
      <c r="R340" s="294"/>
      <c r="S340" s="294"/>
      <c r="T340" s="294"/>
    </row>
    <row r="341" spans="1:21">
      <c r="B341" s="293"/>
      <c r="C341" s="293"/>
      <c r="D341" s="296"/>
      <c r="E341" s="296"/>
      <c r="F341" s="296"/>
      <c r="G341" s="296"/>
      <c r="H341" s="294"/>
      <c r="I341" s="290"/>
      <c r="J341" s="296"/>
      <c r="K341" s="296"/>
      <c r="L341" s="296"/>
      <c r="M341" s="296"/>
      <c r="N341" s="294"/>
      <c r="O341" s="294"/>
      <c r="P341" s="294"/>
      <c r="Q341" s="294"/>
      <c r="R341" s="294"/>
      <c r="S341" s="294"/>
      <c r="T341" s="294"/>
    </row>
    <row r="342" spans="1:21">
      <c r="B342" s="293"/>
      <c r="C342" s="293"/>
      <c r="D342" s="296"/>
      <c r="E342" s="296"/>
      <c r="F342" s="296"/>
      <c r="G342" s="296"/>
      <c r="H342" s="294"/>
      <c r="I342" s="290"/>
      <c r="J342" s="296"/>
      <c r="K342" s="296"/>
      <c r="L342" s="296"/>
      <c r="M342" s="296"/>
      <c r="N342" s="294"/>
      <c r="O342" s="294"/>
      <c r="P342" s="294"/>
      <c r="Q342" s="294"/>
      <c r="R342" s="294"/>
      <c r="S342" s="294"/>
      <c r="T342" s="294"/>
    </row>
    <row r="343" spans="1:21">
      <c r="B343" s="293"/>
      <c r="C343" s="293"/>
      <c r="D343" s="296"/>
      <c r="E343" s="296"/>
      <c r="F343" s="296"/>
      <c r="G343" s="296"/>
      <c r="H343" s="294"/>
      <c r="I343" s="290"/>
      <c r="J343" s="296"/>
      <c r="K343" s="296"/>
      <c r="L343" s="296"/>
      <c r="M343" s="296"/>
      <c r="N343" s="294"/>
      <c r="O343" s="294"/>
      <c r="P343" s="294"/>
      <c r="Q343" s="294"/>
      <c r="R343" s="294"/>
      <c r="S343" s="294"/>
      <c r="T343" s="294"/>
    </row>
    <row r="344" spans="1:21">
      <c r="B344" s="293"/>
      <c r="C344" s="293"/>
      <c r="D344" s="296"/>
      <c r="E344" s="296"/>
      <c r="F344" s="296"/>
      <c r="G344" s="296"/>
      <c r="H344" s="294"/>
      <c r="I344" s="290"/>
      <c r="J344" s="296"/>
      <c r="K344" s="296"/>
      <c r="L344" s="296"/>
      <c r="M344" s="296"/>
      <c r="N344" s="294"/>
      <c r="O344" s="294"/>
      <c r="P344" s="294"/>
      <c r="Q344" s="294"/>
      <c r="R344" s="294"/>
      <c r="S344" s="294"/>
      <c r="T344" s="294"/>
    </row>
    <row r="345" spans="1:21">
      <c r="B345" s="293"/>
      <c r="C345" s="293"/>
      <c r="D345" s="296"/>
      <c r="E345" s="296"/>
      <c r="F345" s="296"/>
      <c r="G345" s="296"/>
      <c r="H345" s="294"/>
      <c r="I345" s="290"/>
      <c r="J345" s="296"/>
      <c r="K345" s="296"/>
      <c r="L345" s="296"/>
      <c r="M345" s="296"/>
      <c r="N345" s="294"/>
      <c r="O345" s="294"/>
      <c r="P345" s="294"/>
      <c r="Q345" s="294"/>
      <c r="R345" s="294"/>
      <c r="S345" s="294"/>
      <c r="T345" s="294"/>
    </row>
    <row r="346" spans="1:21">
      <c r="B346" s="293"/>
      <c r="C346" s="293"/>
      <c r="D346" s="296"/>
      <c r="E346" s="296"/>
      <c r="F346" s="296"/>
      <c r="G346" s="296"/>
      <c r="H346" s="294"/>
      <c r="I346" s="290"/>
      <c r="J346" s="296"/>
      <c r="K346" s="296"/>
      <c r="L346" s="296"/>
      <c r="M346" s="296"/>
      <c r="N346" s="294"/>
      <c r="O346" s="294"/>
      <c r="P346" s="294"/>
      <c r="Q346" s="294"/>
      <c r="R346" s="294"/>
      <c r="S346" s="294"/>
      <c r="T346" s="294"/>
    </row>
    <row r="347" spans="1:21">
      <c r="B347" s="293"/>
      <c r="C347" s="293"/>
      <c r="D347" s="296"/>
      <c r="E347" s="296"/>
      <c r="F347" s="296"/>
      <c r="G347" s="296"/>
      <c r="H347" s="294"/>
      <c r="I347" s="290"/>
      <c r="J347" s="296"/>
      <c r="K347" s="296"/>
      <c r="L347" s="296"/>
      <c r="M347" s="296"/>
      <c r="N347" s="294"/>
      <c r="O347" s="294"/>
      <c r="P347" s="294"/>
      <c r="Q347" s="294"/>
      <c r="R347" s="294"/>
      <c r="S347" s="294"/>
      <c r="T347" s="294"/>
    </row>
    <row r="348" spans="1:21">
      <c r="B348" s="293"/>
      <c r="C348" s="293"/>
      <c r="D348" s="296"/>
      <c r="E348" s="296"/>
      <c r="F348" s="296"/>
      <c r="G348" s="296"/>
      <c r="H348" s="294"/>
      <c r="I348" s="290"/>
      <c r="J348" s="296"/>
      <c r="K348" s="296"/>
      <c r="L348" s="296"/>
      <c r="M348" s="296"/>
      <c r="N348" s="294"/>
      <c r="O348" s="294"/>
      <c r="P348" s="294"/>
      <c r="Q348" s="294"/>
      <c r="R348" s="294"/>
      <c r="S348" s="294"/>
      <c r="T348" s="294"/>
    </row>
    <row r="349" spans="1:21">
      <c r="B349" s="293"/>
      <c r="C349" s="293"/>
      <c r="D349" s="296"/>
      <c r="E349" s="296"/>
      <c r="F349" s="296"/>
      <c r="G349" s="296"/>
      <c r="H349" s="294"/>
      <c r="I349" s="290"/>
      <c r="J349" s="296"/>
      <c r="K349" s="296"/>
      <c r="L349" s="296"/>
      <c r="M349" s="296"/>
      <c r="N349" s="294"/>
      <c r="O349" s="294"/>
      <c r="P349" s="294"/>
      <c r="Q349" s="294"/>
      <c r="R349" s="294"/>
      <c r="S349" s="294"/>
      <c r="T349" s="294"/>
    </row>
    <row r="350" spans="1:21">
      <c r="B350" s="293"/>
      <c r="C350" s="293"/>
      <c r="D350" s="296"/>
      <c r="E350" s="296"/>
      <c r="F350" s="296"/>
      <c r="G350" s="296"/>
      <c r="H350" s="294"/>
      <c r="I350" s="290"/>
      <c r="J350" s="296"/>
      <c r="K350" s="296"/>
      <c r="L350" s="296"/>
      <c r="M350" s="296"/>
      <c r="N350" s="294"/>
      <c r="O350" s="294"/>
      <c r="P350" s="294"/>
      <c r="Q350" s="294"/>
      <c r="R350" s="294"/>
      <c r="S350" s="294"/>
      <c r="T350" s="294"/>
    </row>
    <row r="351" spans="1:21" ht="3.75" customHeight="1">
      <c r="B351" s="297"/>
      <c r="D351" s="294"/>
      <c r="E351" s="294"/>
      <c r="F351" s="294"/>
      <c r="G351" s="294"/>
      <c r="H351" s="294"/>
      <c r="I351" s="290"/>
      <c r="J351" s="294"/>
      <c r="K351" s="294"/>
      <c r="L351" s="294"/>
      <c r="M351" s="294"/>
      <c r="N351" s="290"/>
      <c r="O351" s="294"/>
      <c r="P351" s="294"/>
      <c r="Q351" s="294"/>
      <c r="R351" s="294"/>
      <c r="S351" s="294"/>
      <c r="T351" s="294"/>
    </row>
    <row r="352" spans="1:21" ht="13.5" customHeight="1">
      <c r="A352" s="280"/>
      <c r="B352" s="291"/>
      <c r="C352" s="290"/>
      <c r="D352" s="290"/>
      <c r="E352" s="290"/>
      <c r="F352" s="290"/>
      <c r="G352" s="290"/>
      <c r="H352" s="290"/>
      <c r="I352" s="290"/>
      <c r="J352" s="290"/>
      <c r="K352" s="290"/>
      <c r="L352" s="290"/>
      <c r="M352" s="290"/>
      <c r="N352" s="290"/>
      <c r="O352" s="290"/>
      <c r="P352" s="290"/>
      <c r="Q352" s="290"/>
      <c r="R352" s="290"/>
      <c r="S352" s="290"/>
      <c r="T352" s="290"/>
      <c r="U352" s="280"/>
    </row>
    <row r="353" spans="1:21" s="280" customFormat="1">
      <c r="A353" s="279"/>
      <c r="B353" s="292"/>
      <c r="C353" s="292"/>
      <c r="D353" s="294"/>
      <c r="E353" s="294"/>
      <c r="F353" s="294"/>
      <c r="G353" s="294"/>
      <c r="H353" s="294"/>
      <c r="I353" s="290"/>
      <c r="J353" s="294"/>
      <c r="K353" s="294"/>
      <c r="L353" s="294"/>
      <c r="M353" s="294"/>
      <c r="N353" s="294"/>
      <c r="O353" s="294"/>
      <c r="P353" s="294"/>
      <c r="Q353" s="294"/>
      <c r="R353" s="294"/>
      <c r="S353" s="294"/>
      <c r="T353" s="294"/>
      <c r="U353" s="279"/>
    </row>
    <row r="354" spans="1:21">
      <c r="B354" s="298"/>
      <c r="C354" s="298"/>
      <c r="D354" s="296"/>
      <c r="E354" s="296"/>
      <c r="F354" s="296"/>
      <c r="G354" s="296"/>
      <c r="H354" s="294"/>
      <c r="I354" s="290"/>
      <c r="J354" s="296"/>
      <c r="K354" s="296"/>
      <c r="L354" s="296"/>
      <c r="M354" s="296"/>
      <c r="N354" s="294"/>
      <c r="O354" s="294"/>
      <c r="P354" s="294"/>
      <c r="Q354" s="294"/>
      <c r="R354" s="294"/>
      <c r="S354" s="294"/>
      <c r="T354" s="294"/>
    </row>
    <row r="355" spans="1:21">
      <c r="B355" s="298"/>
      <c r="C355" s="298"/>
      <c r="D355" s="296"/>
      <c r="E355" s="296"/>
      <c r="F355" s="296"/>
      <c r="G355" s="296"/>
      <c r="H355" s="294"/>
      <c r="I355" s="290"/>
      <c r="J355" s="296"/>
      <c r="K355" s="296"/>
      <c r="L355" s="296"/>
      <c r="M355" s="296"/>
      <c r="N355" s="294"/>
      <c r="O355" s="294"/>
      <c r="P355" s="294"/>
      <c r="Q355" s="294"/>
      <c r="R355" s="294"/>
      <c r="S355" s="294"/>
      <c r="T355" s="294"/>
    </row>
    <row r="356" spans="1:21">
      <c r="B356" s="298"/>
      <c r="C356" s="298"/>
      <c r="D356" s="296"/>
      <c r="E356" s="296"/>
      <c r="F356" s="296"/>
      <c r="G356" s="296"/>
      <c r="H356" s="294"/>
      <c r="I356" s="290"/>
      <c r="J356" s="296"/>
      <c r="K356" s="296"/>
      <c r="L356" s="296"/>
      <c r="M356" s="296"/>
      <c r="N356" s="294"/>
      <c r="O356" s="294"/>
      <c r="P356" s="294"/>
      <c r="Q356" s="294"/>
      <c r="R356" s="294"/>
      <c r="S356" s="294"/>
      <c r="T356" s="294"/>
    </row>
    <row r="357" spans="1:21">
      <c r="B357" s="298"/>
      <c r="C357" s="298"/>
      <c r="D357" s="296"/>
      <c r="E357" s="296"/>
      <c r="F357" s="296"/>
      <c r="G357" s="296"/>
      <c r="H357" s="294"/>
      <c r="I357" s="290"/>
      <c r="J357" s="296"/>
      <c r="K357" s="296"/>
      <c r="L357" s="296"/>
      <c r="M357" s="296"/>
      <c r="N357" s="294"/>
      <c r="O357" s="294"/>
      <c r="P357" s="294"/>
      <c r="Q357" s="294"/>
      <c r="R357" s="294"/>
      <c r="S357" s="294"/>
      <c r="T357" s="294"/>
    </row>
    <row r="358" spans="1:21">
      <c r="B358" s="298"/>
      <c r="C358" s="298"/>
      <c r="D358" s="296"/>
      <c r="E358" s="296"/>
      <c r="F358" s="296"/>
      <c r="G358" s="296"/>
      <c r="H358" s="294"/>
      <c r="I358" s="290"/>
      <c r="J358" s="296"/>
      <c r="K358" s="296"/>
      <c r="L358" s="296"/>
      <c r="M358" s="296"/>
      <c r="N358" s="294"/>
      <c r="O358" s="294"/>
      <c r="P358" s="294"/>
      <c r="Q358" s="294"/>
      <c r="R358" s="294"/>
      <c r="S358" s="294"/>
      <c r="T358" s="294"/>
    </row>
    <row r="359" spans="1:21">
      <c r="B359" s="298"/>
      <c r="C359" s="298"/>
      <c r="D359" s="296"/>
      <c r="E359" s="296"/>
      <c r="F359" s="296"/>
      <c r="G359" s="296"/>
      <c r="H359" s="294"/>
      <c r="I359" s="290"/>
      <c r="J359" s="296"/>
      <c r="K359" s="296"/>
      <c r="L359" s="296"/>
      <c r="M359" s="296"/>
      <c r="N359" s="294"/>
      <c r="O359" s="294"/>
      <c r="P359" s="294"/>
      <c r="Q359" s="294"/>
      <c r="R359" s="294"/>
      <c r="S359" s="294"/>
      <c r="T359" s="294"/>
    </row>
    <row r="360" spans="1:21">
      <c r="B360" s="298"/>
      <c r="C360" s="298"/>
      <c r="D360" s="296"/>
      <c r="E360" s="296"/>
      <c r="F360" s="296"/>
      <c r="G360" s="296"/>
      <c r="H360" s="294"/>
      <c r="I360" s="290"/>
      <c r="J360" s="296"/>
      <c r="K360" s="296"/>
      <c r="L360" s="296"/>
      <c r="M360" s="296"/>
      <c r="N360" s="294"/>
      <c r="O360" s="294"/>
      <c r="P360" s="294"/>
      <c r="Q360" s="294"/>
      <c r="R360" s="294"/>
      <c r="S360" s="294"/>
      <c r="T360" s="294"/>
    </row>
    <row r="361" spans="1:21">
      <c r="B361" s="298"/>
      <c r="C361" s="298"/>
      <c r="D361" s="296"/>
      <c r="E361" s="296"/>
      <c r="F361" s="296"/>
      <c r="G361" s="296"/>
      <c r="H361" s="294"/>
      <c r="I361" s="290"/>
      <c r="J361" s="296"/>
      <c r="K361" s="296"/>
      <c r="L361" s="296"/>
      <c r="M361" s="296"/>
      <c r="N361" s="294"/>
      <c r="O361" s="294"/>
      <c r="P361" s="294"/>
      <c r="Q361" s="294"/>
      <c r="R361" s="294"/>
      <c r="S361" s="294"/>
      <c r="T361" s="294"/>
    </row>
    <row r="362" spans="1:21">
      <c r="B362" s="298"/>
      <c r="C362" s="298"/>
      <c r="D362" s="296"/>
      <c r="E362" s="296"/>
      <c r="F362" s="296"/>
      <c r="G362" s="296"/>
      <c r="H362" s="294"/>
      <c r="I362" s="290"/>
      <c r="J362" s="296"/>
      <c r="K362" s="296"/>
      <c r="L362" s="296"/>
      <c r="M362" s="296"/>
      <c r="N362" s="294"/>
      <c r="O362" s="294"/>
      <c r="P362" s="294"/>
      <c r="Q362" s="294"/>
      <c r="R362" s="294"/>
      <c r="S362" s="294"/>
      <c r="T362" s="294"/>
    </row>
    <row r="363" spans="1:21">
      <c r="B363" s="298"/>
      <c r="C363" s="298"/>
      <c r="D363" s="296"/>
      <c r="E363" s="296"/>
      <c r="F363" s="296"/>
      <c r="G363" s="296"/>
      <c r="H363" s="294"/>
      <c r="I363" s="290"/>
      <c r="J363" s="296"/>
      <c r="K363" s="296"/>
      <c r="L363" s="296"/>
      <c r="M363" s="296"/>
      <c r="N363" s="294"/>
      <c r="O363" s="294"/>
      <c r="P363" s="294"/>
      <c r="Q363" s="294"/>
      <c r="R363" s="294"/>
      <c r="S363" s="294"/>
      <c r="T363" s="294"/>
    </row>
    <row r="364" spans="1:21">
      <c r="B364" s="298"/>
      <c r="C364" s="298"/>
      <c r="D364" s="296"/>
      <c r="E364" s="296"/>
      <c r="F364" s="296"/>
      <c r="G364" s="296"/>
      <c r="H364" s="294"/>
      <c r="I364" s="290"/>
      <c r="J364" s="296"/>
      <c r="K364" s="296"/>
      <c r="L364" s="296"/>
      <c r="M364" s="296"/>
      <c r="N364" s="294"/>
      <c r="O364" s="294"/>
      <c r="P364" s="294"/>
      <c r="Q364" s="294"/>
      <c r="R364" s="294"/>
      <c r="S364" s="294"/>
      <c r="T364" s="294"/>
    </row>
    <row r="365" spans="1:21">
      <c r="B365" s="298"/>
      <c r="C365" s="298"/>
      <c r="D365" s="296"/>
      <c r="E365" s="296"/>
      <c r="F365" s="296"/>
      <c r="G365" s="296"/>
      <c r="H365" s="294"/>
      <c r="I365" s="290"/>
      <c r="J365" s="296"/>
      <c r="K365" s="296"/>
      <c r="L365" s="296"/>
      <c r="M365" s="296"/>
      <c r="N365" s="294"/>
      <c r="O365" s="294"/>
      <c r="P365" s="294"/>
      <c r="Q365" s="294"/>
      <c r="R365" s="294"/>
      <c r="S365" s="294"/>
      <c r="T365" s="294"/>
    </row>
    <row r="366" spans="1:21">
      <c r="B366" s="298"/>
      <c r="C366" s="298"/>
      <c r="D366" s="296"/>
      <c r="E366" s="296"/>
      <c r="F366" s="296"/>
      <c r="G366" s="296"/>
      <c r="H366" s="294"/>
      <c r="I366" s="290"/>
      <c r="J366" s="296"/>
      <c r="K366" s="296"/>
      <c r="L366" s="296"/>
      <c r="M366" s="296"/>
      <c r="N366" s="294"/>
      <c r="O366" s="294"/>
      <c r="P366" s="294"/>
      <c r="Q366" s="294"/>
      <c r="R366" s="294"/>
      <c r="S366" s="294"/>
      <c r="T366" s="294"/>
    </row>
    <row r="367" spans="1:21">
      <c r="B367" s="298"/>
      <c r="C367" s="298"/>
      <c r="D367" s="296"/>
      <c r="E367" s="296"/>
      <c r="F367" s="296"/>
      <c r="G367" s="296"/>
      <c r="H367" s="294"/>
      <c r="I367" s="290"/>
      <c r="J367" s="296"/>
      <c r="K367" s="296"/>
      <c r="L367" s="296"/>
      <c r="M367" s="296"/>
      <c r="N367" s="294"/>
      <c r="O367" s="294"/>
      <c r="P367" s="294"/>
      <c r="Q367" s="294"/>
      <c r="R367" s="294"/>
      <c r="S367" s="294"/>
      <c r="T367" s="294"/>
    </row>
    <row r="368" spans="1:21">
      <c r="B368" s="298"/>
      <c r="C368" s="298"/>
      <c r="D368" s="296"/>
      <c r="E368" s="296"/>
      <c r="F368" s="296"/>
      <c r="G368" s="296"/>
      <c r="H368" s="294"/>
      <c r="I368" s="290"/>
      <c r="J368" s="296"/>
      <c r="K368" s="296"/>
      <c r="L368" s="296"/>
      <c r="M368" s="296"/>
      <c r="N368" s="294"/>
      <c r="O368" s="294"/>
      <c r="P368" s="294"/>
      <c r="Q368" s="294"/>
      <c r="R368" s="294"/>
      <c r="S368" s="294"/>
      <c r="T368" s="294"/>
    </row>
    <row r="369" spans="1:21">
      <c r="B369" s="298"/>
      <c r="C369" s="298"/>
      <c r="D369" s="296"/>
      <c r="E369" s="296"/>
      <c r="F369" s="296"/>
      <c r="G369" s="296"/>
      <c r="H369" s="294"/>
      <c r="I369" s="290"/>
      <c r="J369" s="296"/>
      <c r="K369" s="296"/>
      <c r="L369" s="296"/>
      <c r="M369" s="296"/>
      <c r="N369" s="294"/>
      <c r="O369" s="294"/>
      <c r="P369" s="294"/>
      <c r="Q369" s="294"/>
      <c r="R369" s="294"/>
      <c r="S369" s="294"/>
      <c r="T369" s="294"/>
    </row>
    <row r="370" spans="1:21">
      <c r="B370" s="298"/>
      <c r="C370" s="298"/>
      <c r="D370" s="296"/>
      <c r="E370" s="296"/>
      <c r="F370" s="296"/>
      <c r="G370" s="296"/>
      <c r="H370" s="294"/>
      <c r="I370" s="290"/>
      <c r="J370" s="296"/>
      <c r="K370" s="296"/>
      <c r="L370" s="296"/>
      <c r="M370" s="296"/>
      <c r="N370" s="294"/>
      <c r="O370" s="294"/>
      <c r="P370" s="294"/>
      <c r="Q370" s="294"/>
      <c r="R370" s="294"/>
      <c r="S370" s="294"/>
      <c r="T370" s="294"/>
    </row>
    <row r="371" spans="1:21">
      <c r="B371" s="298"/>
      <c r="C371" s="298"/>
      <c r="D371" s="296"/>
      <c r="E371" s="296"/>
      <c r="F371" s="296"/>
      <c r="G371" s="296"/>
      <c r="H371" s="294"/>
      <c r="I371" s="290"/>
      <c r="J371" s="296"/>
      <c r="K371" s="296"/>
      <c r="L371" s="296"/>
      <c r="M371" s="296"/>
      <c r="N371" s="294"/>
      <c r="O371" s="294"/>
      <c r="P371" s="294"/>
      <c r="Q371" s="294"/>
      <c r="R371" s="294"/>
      <c r="S371" s="294"/>
      <c r="T371" s="294"/>
    </row>
    <row r="372" spans="1:21">
      <c r="B372" s="298"/>
      <c r="C372" s="298"/>
      <c r="D372" s="296"/>
      <c r="E372" s="296"/>
      <c r="F372" s="296"/>
      <c r="G372" s="296"/>
      <c r="H372" s="294"/>
      <c r="I372" s="290"/>
      <c r="J372" s="296"/>
      <c r="K372" s="296"/>
      <c r="L372" s="296"/>
      <c r="M372" s="296"/>
      <c r="N372" s="294"/>
      <c r="O372" s="294"/>
      <c r="P372" s="294"/>
      <c r="Q372" s="294"/>
      <c r="R372" s="294"/>
      <c r="S372" s="294"/>
      <c r="T372" s="294"/>
    </row>
    <row r="373" spans="1:21">
      <c r="B373" s="298"/>
      <c r="C373" s="298"/>
      <c r="D373" s="296"/>
      <c r="E373" s="296"/>
      <c r="F373" s="296"/>
      <c r="G373" s="296"/>
      <c r="H373" s="294"/>
      <c r="I373" s="290"/>
      <c r="J373" s="296"/>
      <c r="K373" s="296"/>
      <c r="L373" s="296"/>
      <c r="M373" s="296"/>
      <c r="N373" s="294"/>
      <c r="O373" s="294"/>
      <c r="P373" s="294"/>
      <c r="Q373" s="294"/>
      <c r="R373" s="294"/>
      <c r="S373" s="294"/>
      <c r="T373" s="294"/>
    </row>
    <row r="374" spans="1:21" ht="3.75" customHeight="1">
      <c r="B374" s="297"/>
      <c r="D374" s="294"/>
      <c r="E374" s="294"/>
      <c r="F374" s="294"/>
      <c r="G374" s="294"/>
      <c r="H374" s="294"/>
      <c r="I374" s="290"/>
      <c r="J374" s="294"/>
      <c r="K374" s="294"/>
      <c r="L374" s="294"/>
      <c r="M374" s="294"/>
      <c r="N374" s="290"/>
      <c r="O374" s="294"/>
      <c r="P374" s="294"/>
      <c r="Q374" s="294"/>
      <c r="R374" s="294"/>
      <c r="S374" s="294"/>
      <c r="T374" s="294"/>
    </row>
    <row r="375" spans="1:21" ht="13.5" customHeight="1">
      <c r="A375" s="280"/>
      <c r="B375" s="291"/>
      <c r="C375" s="290"/>
      <c r="D375" s="290"/>
      <c r="E375" s="290"/>
      <c r="F375" s="290"/>
      <c r="G375" s="290"/>
      <c r="H375" s="290"/>
      <c r="I375" s="290"/>
      <c r="J375" s="290"/>
      <c r="K375" s="290"/>
      <c r="L375" s="290"/>
      <c r="M375" s="290"/>
      <c r="N375" s="290"/>
      <c r="O375" s="290"/>
      <c r="P375" s="290"/>
      <c r="Q375" s="290"/>
      <c r="R375" s="290"/>
      <c r="S375" s="290"/>
      <c r="T375" s="290"/>
    </row>
    <row r="376" spans="1:21" s="280" customFormat="1">
      <c r="A376" s="279"/>
      <c r="B376" s="292"/>
      <c r="C376" s="290"/>
      <c r="D376" s="294"/>
      <c r="E376" s="294"/>
      <c r="F376" s="294"/>
      <c r="G376" s="294"/>
      <c r="H376" s="294"/>
      <c r="I376" s="290"/>
      <c r="J376" s="294"/>
      <c r="K376" s="294"/>
      <c r="L376" s="294"/>
      <c r="M376" s="294"/>
      <c r="N376" s="294"/>
      <c r="O376" s="294"/>
      <c r="P376" s="294"/>
      <c r="Q376" s="294"/>
      <c r="R376" s="294"/>
      <c r="S376" s="294"/>
      <c r="T376" s="294"/>
      <c r="U376" s="279"/>
    </row>
    <row r="377" spans="1:21">
      <c r="B377" s="292"/>
      <c r="C377" s="290"/>
      <c r="D377" s="294"/>
      <c r="E377" s="294"/>
      <c r="F377" s="294"/>
      <c r="G377" s="294"/>
      <c r="H377" s="294"/>
      <c r="I377" s="290"/>
      <c r="J377" s="294"/>
      <c r="K377" s="294"/>
      <c r="L377" s="294"/>
      <c r="M377" s="294"/>
      <c r="N377" s="294"/>
      <c r="O377" s="294"/>
      <c r="P377" s="294"/>
      <c r="Q377" s="294"/>
      <c r="R377" s="294"/>
      <c r="S377" s="294"/>
      <c r="T377" s="294"/>
    </row>
    <row r="378" spans="1:21">
      <c r="B378" s="292"/>
      <c r="C378" s="290"/>
      <c r="D378" s="294"/>
      <c r="E378" s="294"/>
      <c r="F378" s="294"/>
      <c r="G378" s="294"/>
      <c r="H378" s="294"/>
      <c r="I378" s="290"/>
      <c r="J378" s="294"/>
      <c r="K378" s="294"/>
      <c r="L378" s="294"/>
      <c r="M378" s="294"/>
      <c r="N378" s="294"/>
      <c r="O378" s="294"/>
      <c r="P378" s="294"/>
      <c r="Q378" s="294"/>
      <c r="R378" s="294"/>
      <c r="S378" s="294"/>
      <c r="T378" s="294"/>
      <c r="U378" s="280"/>
    </row>
    <row r="379" spans="1:21">
      <c r="B379" s="292"/>
      <c r="C379" s="290"/>
      <c r="D379" s="294"/>
      <c r="E379" s="294"/>
      <c r="F379" s="294"/>
      <c r="G379" s="294"/>
      <c r="H379" s="294"/>
      <c r="I379" s="290"/>
      <c r="J379" s="294"/>
      <c r="K379" s="294"/>
      <c r="L379" s="294"/>
      <c r="M379" s="294"/>
      <c r="N379" s="294"/>
      <c r="O379" s="294"/>
      <c r="P379" s="294"/>
      <c r="Q379" s="294"/>
      <c r="R379" s="294"/>
      <c r="S379" s="294"/>
      <c r="T379" s="294"/>
    </row>
    <row r="380" spans="1:21">
      <c r="B380" s="292"/>
      <c r="C380" s="290"/>
      <c r="D380" s="294"/>
      <c r="E380" s="294"/>
      <c r="F380" s="294"/>
      <c r="G380" s="294"/>
      <c r="H380" s="294"/>
      <c r="I380" s="290"/>
      <c r="J380" s="294"/>
      <c r="K380" s="294"/>
      <c r="L380" s="294"/>
      <c r="M380" s="294"/>
      <c r="N380" s="294"/>
      <c r="O380" s="294"/>
      <c r="P380" s="294"/>
      <c r="Q380" s="294"/>
      <c r="R380" s="294"/>
      <c r="S380" s="294"/>
      <c r="T380" s="294"/>
    </row>
    <row r="381" spans="1:21">
      <c r="B381" s="292"/>
      <c r="C381" s="290"/>
      <c r="D381" s="294"/>
      <c r="E381" s="294"/>
      <c r="F381" s="294"/>
      <c r="G381" s="294"/>
      <c r="H381" s="294"/>
      <c r="I381" s="290"/>
      <c r="J381" s="294"/>
      <c r="K381" s="294"/>
      <c r="L381" s="294"/>
      <c r="M381" s="294"/>
      <c r="N381" s="294"/>
      <c r="O381" s="294"/>
      <c r="P381" s="294"/>
      <c r="Q381" s="294"/>
      <c r="R381" s="294"/>
      <c r="S381" s="294"/>
      <c r="T381" s="294"/>
    </row>
    <row r="382" spans="1:21">
      <c r="B382" s="292"/>
      <c r="C382" s="290"/>
      <c r="D382" s="294"/>
      <c r="E382" s="294"/>
      <c r="F382" s="294"/>
      <c r="G382" s="294"/>
      <c r="H382" s="294"/>
      <c r="I382" s="290"/>
      <c r="J382" s="294"/>
      <c r="K382" s="294"/>
      <c r="L382" s="294"/>
      <c r="M382" s="294"/>
      <c r="N382" s="294"/>
      <c r="O382" s="294"/>
      <c r="P382" s="294"/>
      <c r="Q382" s="294"/>
      <c r="R382" s="294"/>
      <c r="S382" s="294"/>
      <c r="T382" s="294"/>
    </row>
    <row r="383" spans="1:21">
      <c r="B383" s="292"/>
      <c r="C383" s="290"/>
      <c r="D383" s="294"/>
      <c r="E383" s="294"/>
      <c r="F383" s="294"/>
      <c r="G383" s="294"/>
      <c r="H383" s="294"/>
      <c r="I383" s="290"/>
      <c r="J383" s="294"/>
      <c r="K383" s="294"/>
      <c r="L383" s="294"/>
      <c r="M383" s="294"/>
      <c r="N383" s="294"/>
      <c r="O383" s="294"/>
      <c r="P383" s="294"/>
      <c r="Q383" s="294"/>
      <c r="R383" s="294"/>
      <c r="S383" s="294"/>
      <c r="T383" s="294"/>
    </row>
    <row r="384" spans="1:21">
      <c r="B384" s="292"/>
      <c r="C384" s="290"/>
      <c r="D384" s="294"/>
      <c r="E384" s="294"/>
      <c r="F384" s="294"/>
      <c r="G384" s="294"/>
      <c r="H384" s="294"/>
      <c r="I384" s="290"/>
      <c r="J384" s="294"/>
      <c r="K384" s="294"/>
      <c r="L384" s="294"/>
      <c r="M384" s="294"/>
      <c r="N384" s="294"/>
      <c r="O384" s="294"/>
      <c r="P384" s="294"/>
      <c r="Q384" s="294"/>
      <c r="R384" s="294"/>
      <c r="S384" s="294"/>
      <c r="T384" s="294"/>
    </row>
    <row r="385" spans="1:21">
      <c r="B385" s="292"/>
      <c r="C385" s="290"/>
      <c r="D385" s="294"/>
      <c r="E385" s="294"/>
      <c r="F385" s="294"/>
      <c r="G385" s="294"/>
      <c r="H385" s="294"/>
      <c r="I385" s="290"/>
      <c r="J385" s="294"/>
      <c r="K385" s="294"/>
      <c r="L385" s="294"/>
      <c r="M385" s="294"/>
      <c r="N385" s="294"/>
      <c r="O385" s="294"/>
      <c r="P385" s="294"/>
      <c r="Q385" s="294"/>
      <c r="R385" s="294"/>
      <c r="S385" s="294"/>
      <c r="T385" s="294"/>
    </row>
    <row r="386" spans="1:21">
      <c r="B386" s="292"/>
      <c r="C386" s="290"/>
      <c r="D386" s="294"/>
      <c r="E386" s="294"/>
      <c r="F386" s="294"/>
      <c r="G386" s="294"/>
      <c r="H386" s="294"/>
      <c r="I386" s="290"/>
      <c r="J386" s="294"/>
      <c r="K386" s="294"/>
      <c r="L386" s="294"/>
      <c r="M386" s="294"/>
      <c r="N386" s="294"/>
      <c r="O386" s="294"/>
      <c r="P386" s="294"/>
      <c r="Q386" s="294"/>
      <c r="R386" s="294"/>
      <c r="S386" s="294"/>
      <c r="T386" s="294"/>
    </row>
    <row r="387" spans="1:21">
      <c r="B387" s="292"/>
      <c r="C387" s="290"/>
      <c r="D387" s="294"/>
      <c r="E387" s="294"/>
      <c r="F387" s="294"/>
      <c r="G387" s="294"/>
      <c r="H387" s="294"/>
      <c r="I387" s="290"/>
      <c r="J387" s="294"/>
      <c r="K387" s="294"/>
      <c r="L387" s="294"/>
      <c r="M387" s="294"/>
      <c r="N387" s="294"/>
      <c r="O387" s="294"/>
      <c r="P387" s="294"/>
      <c r="Q387" s="294"/>
      <c r="R387" s="294"/>
      <c r="S387" s="294"/>
      <c r="T387" s="294"/>
    </row>
    <row r="388" spans="1:21">
      <c r="B388" s="292"/>
      <c r="C388" s="290"/>
      <c r="D388" s="294"/>
      <c r="E388" s="294"/>
      <c r="F388" s="294"/>
      <c r="G388" s="294"/>
      <c r="H388" s="294"/>
      <c r="I388" s="290"/>
      <c r="J388" s="294"/>
      <c r="K388" s="294"/>
      <c r="L388" s="294"/>
      <c r="M388" s="294"/>
      <c r="N388" s="294"/>
      <c r="O388" s="294"/>
      <c r="P388" s="294"/>
      <c r="Q388" s="294"/>
      <c r="R388" s="294"/>
      <c r="S388" s="294"/>
      <c r="T388" s="294"/>
    </row>
    <row r="389" spans="1:21">
      <c r="B389" s="292"/>
      <c r="C389" s="290"/>
      <c r="D389" s="294"/>
      <c r="E389" s="294"/>
      <c r="F389" s="294"/>
      <c r="G389" s="294"/>
      <c r="H389" s="294"/>
      <c r="I389" s="290"/>
      <c r="J389" s="294"/>
      <c r="K389" s="294"/>
      <c r="L389" s="294"/>
      <c r="M389" s="294"/>
      <c r="N389" s="294"/>
      <c r="O389" s="294"/>
      <c r="P389" s="294"/>
      <c r="Q389" s="294"/>
      <c r="R389" s="294"/>
      <c r="S389" s="294"/>
      <c r="T389" s="294"/>
    </row>
    <row r="390" spans="1:21">
      <c r="B390" s="292"/>
      <c r="C390" s="290"/>
      <c r="D390" s="294"/>
      <c r="E390" s="294"/>
      <c r="F390" s="294"/>
      <c r="G390" s="294"/>
      <c r="H390" s="294"/>
      <c r="I390" s="290"/>
      <c r="J390" s="294"/>
      <c r="K390" s="294"/>
      <c r="L390" s="294"/>
      <c r="M390" s="294"/>
      <c r="N390" s="294"/>
      <c r="O390" s="294"/>
      <c r="P390" s="294"/>
      <c r="Q390" s="294"/>
      <c r="R390" s="294"/>
      <c r="S390" s="294"/>
      <c r="T390" s="294"/>
    </row>
    <row r="391" spans="1:21">
      <c r="B391" s="292"/>
      <c r="C391" s="290"/>
      <c r="D391" s="294"/>
      <c r="E391" s="294"/>
      <c r="F391" s="294"/>
      <c r="G391" s="294"/>
      <c r="H391" s="294"/>
      <c r="I391" s="290"/>
      <c r="J391" s="294"/>
      <c r="K391" s="294"/>
      <c r="L391" s="294"/>
      <c r="M391" s="294"/>
      <c r="N391" s="294"/>
      <c r="O391" s="294"/>
      <c r="P391" s="294"/>
      <c r="Q391" s="294"/>
      <c r="R391" s="294"/>
      <c r="S391" s="294"/>
      <c r="T391" s="294"/>
    </row>
    <row r="392" spans="1:21">
      <c r="B392" s="292"/>
      <c r="C392" s="290"/>
      <c r="D392" s="294"/>
      <c r="E392" s="294"/>
      <c r="F392" s="294"/>
      <c r="G392" s="294"/>
      <c r="H392" s="294"/>
      <c r="I392" s="290"/>
      <c r="J392" s="294"/>
      <c r="K392" s="294"/>
      <c r="L392" s="294"/>
      <c r="M392" s="294"/>
      <c r="N392" s="294"/>
      <c r="O392" s="294"/>
      <c r="P392" s="294"/>
      <c r="Q392" s="294"/>
      <c r="R392" s="294"/>
      <c r="S392" s="294"/>
      <c r="T392" s="294"/>
    </row>
    <row r="393" spans="1:21">
      <c r="B393" s="292"/>
      <c r="C393" s="290"/>
      <c r="D393" s="294"/>
      <c r="E393" s="294"/>
      <c r="F393" s="294"/>
      <c r="G393" s="294"/>
      <c r="H393" s="294"/>
      <c r="I393" s="290"/>
      <c r="J393" s="294"/>
      <c r="K393" s="294"/>
      <c r="L393" s="294"/>
      <c r="M393" s="294"/>
      <c r="N393" s="294"/>
      <c r="O393" s="294"/>
      <c r="P393" s="294"/>
      <c r="Q393" s="294"/>
      <c r="R393" s="294"/>
      <c r="S393" s="294"/>
      <c r="T393" s="294"/>
    </row>
    <row r="394" spans="1:21">
      <c r="B394" s="292"/>
      <c r="C394" s="290"/>
      <c r="D394" s="294"/>
      <c r="E394" s="294"/>
      <c r="F394" s="294"/>
      <c r="G394" s="294"/>
      <c r="H394" s="294"/>
      <c r="I394" s="290"/>
      <c r="J394" s="294"/>
      <c r="K394" s="294"/>
      <c r="L394" s="294"/>
      <c r="M394" s="294"/>
      <c r="N394" s="294"/>
      <c r="O394" s="294"/>
      <c r="P394" s="294"/>
      <c r="Q394" s="294"/>
      <c r="R394" s="294"/>
      <c r="S394" s="294"/>
      <c r="T394" s="294"/>
    </row>
    <row r="395" spans="1:21">
      <c r="B395" s="292"/>
      <c r="C395" s="290"/>
      <c r="D395" s="294"/>
      <c r="E395" s="294"/>
      <c r="F395" s="294"/>
      <c r="G395" s="294"/>
      <c r="H395" s="294"/>
      <c r="I395" s="290"/>
      <c r="J395" s="294"/>
      <c r="K395" s="294"/>
      <c r="L395" s="294"/>
      <c r="M395" s="294"/>
      <c r="N395" s="294"/>
      <c r="O395" s="294"/>
      <c r="P395" s="294"/>
      <c r="Q395" s="294"/>
      <c r="R395" s="294"/>
      <c r="S395" s="294"/>
      <c r="T395" s="294"/>
    </row>
    <row r="396" spans="1:21">
      <c r="B396" s="292"/>
      <c r="C396" s="290"/>
      <c r="D396" s="294"/>
      <c r="E396" s="294"/>
      <c r="F396" s="294"/>
      <c r="G396" s="294"/>
      <c r="H396" s="294"/>
      <c r="I396" s="290"/>
      <c r="J396" s="294"/>
      <c r="K396" s="294"/>
      <c r="L396" s="294"/>
      <c r="M396" s="294"/>
      <c r="N396" s="294"/>
      <c r="O396" s="294"/>
      <c r="P396" s="294"/>
      <c r="Q396" s="294"/>
      <c r="R396" s="294"/>
      <c r="S396" s="294"/>
      <c r="T396" s="294"/>
    </row>
    <row r="397" spans="1:21" ht="3.75" customHeight="1">
      <c r="B397" s="297"/>
      <c r="D397" s="294"/>
      <c r="E397" s="294"/>
      <c r="F397" s="294"/>
      <c r="G397" s="294"/>
      <c r="H397" s="294"/>
      <c r="I397" s="290"/>
      <c r="J397" s="294"/>
      <c r="K397" s="294"/>
      <c r="L397" s="294"/>
      <c r="M397" s="294"/>
      <c r="N397" s="290"/>
      <c r="O397" s="294"/>
      <c r="P397" s="294"/>
      <c r="Q397" s="294"/>
      <c r="R397" s="294"/>
      <c r="S397" s="294"/>
      <c r="T397" s="294"/>
    </row>
    <row r="398" spans="1:21" ht="13.5" customHeight="1">
      <c r="A398" s="280"/>
      <c r="B398" s="291"/>
      <c r="C398" s="290"/>
      <c r="D398" s="290"/>
      <c r="E398" s="290"/>
      <c r="F398" s="290"/>
      <c r="G398" s="290"/>
      <c r="H398" s="290"/>
      <c r="I398" s="290"/>
      <c r="J398" s="290"/>
      <c r="K398" s="290"/>
      <c r="L398" s="290"/>
      <c r="M398" s="290"/>
      <c r="N398" s="290"/>
      <c r="O398" s="290"/>
      <c r="P398" s="290"/>
      <c r="Q398" s="290"/>
      <c r="R398" s="290"/>
      <c r="S398" s="290"/>
      <c r="T398" s="290"/>
    </row>
    <row r="399" spans="1:21" s="280" customFormat="1">
      <c r="A399" s="279"/>
      <c r="B399" s="292"/>
      <c r="C399" s="290"/>
      <c r="D399" s="294"/>
      <c r="E399" s="294"/>
      <c r="F399" s="294"/>
      <c r="G399" s="294"/>
      <c r="H399" s="294"/>
      <c r="I399" s="290"/>
      <c r="J399" s="294"/>
      <c r="K399" s="294"/>
      <c r="L399" s="294"/>
      <c r="M399" s="294"/>
      <c r="N399" s="294"/>
      <c r="O399" s="294"/>
      <c r="P399" s="294"/>
      <c r="Q399" s="294"/>
      <c r="R399" s="294"/>
      <c r="S399" s="294"/>
      <c r="T399" s="294"/>
      <c r="U399" s="279"/>
    </row>
    <row r="400" spans="1:21">
      <c r="B400" s="292"/>
      <c r="C400" s="290"/>
      <c r="D400" s="294"/>
      <c r="E400" s="294"/>
      <c r="F400" s="294"/>
      <c r="G400" s="294"/>
      <c r="H400" s="294"/>
      <c r="I400" s="290"/>
      <c r="J400" s="294"/>
      <c r="K400" s="294"/>
      <c r="L400" s="294"/>
      <c r="M400" s="294"/>
      <c r="N400" s="294"/>
      <c r="O400" s="294"/>
      <c r="P400" s="294"/>
      <c r="Q400" s="294"/>
      <c r="R400" s="294"/>
      <c r="S400" s="294"/>
      <c r="T400" s="294"/>
    </row>
    <row r="401" spans="2:21">
      <c r="B401" s="292"/>
      <c r="C401" s="290"/>
      <c r="D401" s="294"/>
      <c r="E401" s="294"/>
      <c r="F401" s="294"/>
      <c r="G401" s="294"/>
      <c r="H401" s="294"/>
      <c r="I401" s="290"/>
      <c r="J401" s="294"/>
      <c r="K401" s="294"/>
      <c r="L401" s="294"/>
      <c r="M401" s="294"/>
      <c r="N401" s="294"/>
      <c r="O401" s="294"/>
      <c r="P401" s="294"/>
      <c r="Q401" s="294"/>
      <c r="R401" s="294"/>
      <c r="S401" s="294"/>
      <c r="T401" s="294"/>
      <c r="U401" s="280"/>
    </row>
    <row r="402" spans="2:21">
      <c r="B402" s="292"/>
      <c r="C402" s="290"/>
      <c r="D402" s="294"/>
      <c r="E402" s="294"/>
      <c r="F402" s="294"/>
      <c r="G402" s="294"/>
      <c r="H402" s="294"/>
      <c r="I402" s="290"/>
      <c r="J402" s="294"/>
      <c r="K402" s="294"/>
      <c r="L402" s="294"/>
      <c r="M402" s="294"/>
      <c r="N402" s="294"/>
      <c r="O402" s="294"/>
      <c r="P402" s="294"/>
      <c r="Q402" s="294"/>
      <c r="R402" s="294"/>
      <c r="S402" s="294"/>
      <c r="T402" s="294"/>
    </row>
    <row r="403" spans="2:21">
      <c r="B403" s="292"/>
      <c r="C403" s="290"/>
      <c r="D403" s="294"/>
      <c r="E403" s="294"/>
      <c r="F403" s="294"/>
      <c r="G403" s="294"/>
      <c r="H403" s="294"/>
      <c r="I403" s="290"/>
      <c r="J403" s="294"/>
      <c r="K403" s="294"/>
      <c r="L403" s="294"/>
      <c r="M403" s="294"/>
      <c r="N403" s="294"/>
      <c r="O403" s="294"/>
      <c r="P403" s="294"/>
      <c r="Q403" s="294"/>
      <c r="R403" s="294"/>
      <c r="S403" s="294"/>
      <c r="T403" s="294"/>
    </row>
    <row r="404" spans="2:21">
      <c r="B404" s="292"/>
      <c r="C404" s="290"/>
      <c r="D404" s="294"/>
      <c r="E404" s="294"/>
      <c r="F404" s="294"/>
      <c r="G404" s="294"/>
      <c r="H404" s="294"/>
      <c r="I404" s="290"/>
      <c r="J404" s="294"/>
      <c r="K404" s="294"/>
      <c r="L404" s="294"/>
      <c r="M404" s="294"/>
      <c r="N404" s="294"/>
      <c r="O404" s="294"/>
      <c r="P404" s="294"/>
      <c r="Q404" s="294"/>
      <c r="R404" s="294"/>
      <c r="S404" s="294"/>
      <c r="T404" s="294"/>
    </row>
    <row r="405" spans="2:21">
      <c r="B405" s="292"/>
      <c r="C405" s="290"/>
      <c r="D405" s="294"/>
      <c r="E405" s="294"/>
      <c r="F405" s="294"/>
      <c r="G405" s="294"/>
      <c r="H405" s="294"/>
      <c r="I405" s="290"/>
      <c r="J405" s="294"/>
      <c r="K405" s="294"/>
      <c r="L405" s="294"/>
      <c r="M405" s="294"/>
      <c r="N405" s="294"/>
      <c r="O405" s="294"/>
      <c r="P405" s="294"/>
      <c r="Q405" s="294"/>
      <c r="R405" s="294"/>
      <c r="S405" s="294"/>
      <c r="T405" s="294"/>
    </row>
    <row r="406" spans="2:21">
      <c r="B406" s="292"/>
      <c r="C406" s="290"/>
      <c r="D406" s="294"/>
      <c r="E406" s="294"/>
      <c r="F406" s="294"/>
      <c r="G406" s="294"/>
      <c r="H406" s="294"/>
      <c r="I406" s="290"/>
      <c r="J406" s="294"/>
      <c r="K406" s="294"/>
      <c r="L406" s="294"/>
      <c r="M406" s="294"/>
      <c r="N406" s="294"/>
      <c r="O406" s="294"/>
      <c r="P406" s="294"/>
      <c r="Q406" s="294"/>
      <c r="R406" s="294"/>
      <c r="S406" s="294"/>
      <c r="T406" s="294"/>
    </row>
    <row r="407" spans="2:21">
      <c r="B407" s="292"/>
      <c r="C407" s="290"/>
      <c r="D407" s="294"/>
      <c r="E407" s="294"/>
      <c r="F407" s="294"/>
      <c r="G407" s="294"/>
      <c r="H407" s="294"/>
      <c r="I407" s="290"/>
      <c r="J407" s="294"/>
      <c r="K407" s="294"/>
      <c r="L407" s="294"/>
      <c r="M407" s="294"/>
      <c r="N407" s="294"/>
      <c r="O407" s="294"/>
      <c r="P407" s="294"/>
      <c r="Q407" s="294"/>
      <c r="R407" s="294"/>
      <c r="S407" s="294"/>
      <c r="T407" s="294"/>
    </row>
    <row r="408" spans="2:21">
      <c r="B408" s="292"/>
      <c r="C408" s="290"/>
      <c r="D408" s="294"/>
      <c r="E408" s="294"/>
      <c r="F408" s="294"/>
      <c r="G408" s="294"/>
      <c r="H408" s="294"/>
      <c r="I408" s="290"/>
      <c r="J408" s="294"/>
      <c r="K408" s="294"/>
      <c r="L408" s="294"/>
      <c r="M408" s="294"/>
      <c r="N408" s="294"/>
      <c r="O408" s="294"/>
      <c r="P408" s="294"/>
      <c r="Q408" s="294"/>
      <c r="R408" s="294"/>
      <c r="S408" s="294"/>
      <c r="T408" s="294"/>
    </row>
    <row r="409" spans="2:21">
      <c r="B409" s="292"/>
      <c r="C409" s="290"/>
      <c r="D409" s="294"/>
      <c r="E409" s="294"/>
      <c r="F409" s="294"/>
      <c r="G409" s="294"/>
      <c r="H409" s="294"/>
      <c r="I409" s="290"/>
      <c r="J409" s="294"/>
      <c r="K409" s="294"/>
      <c r="L409" s="294"/>
      <c r="M409" s="294"/>
      <c r="N409" s="294"/>
      <c r="O409" s="294"/>
      <c r="P409" s="294"/>
      <c r="Q409" s="294"/>
      <c r="R409" s="294"/>
      <c r="S409" s="294"/>
      <c r="T409" s="294"/>
    </row>
    <row r="410" spans="2:21">
      <c r="B410" s="292"/>
      <c r="C410" s="290"/>
      <c r="D410" s="294"/>
      <c r="E410" s="294"/>
      <c r="F410" s="294"/>
      <c r="G410" s="294"/>
      <c r="H410" s="294"/>
      <c r="I410" s="290"/>
      <c r="J410" s="294"/>
      <c r="K410" s="294"/>
      <c r="L410" s="294"/>
      <c r="M410" s="294"/>
      <c r="N410" s="294"/>
      <c r="O410" s="294"/>
      <c r="P410" s="294"/>
      <c r="Q410" s="294"/>
      <c r="R410" s="294"/>
      <c r="S410" s="294"/>
      <c r="T410" s="294"/>
    </row>
    <row r="411" spans="2:21">
      <c r="B411" s="292"/>
      <c r="C411" s="290"/>
      <c r="D411" s="294"/>
      <c r="E411" s="294"/>
      <c r="F411" s="294"/>
      <c r="G411" s="294"/>
      <c r="H411" s="294"/>
      <c r="I411" s="290"/>
      <c r="J411" s="294"/>
      <c r="K411" s="294"/>
      <c r="L411" s="294"/>
      <c r="M411" s="294"/>
      <c r="N411" s="294"/>
      <c r="O411" s="294"/>
      <c r="P411" s="294"/>
      <c r="Q411" s="294"/>
      <c r="R411" s="294"/>
      <c r="S411" s="294"/>
      <c r="T411" s="294"/>
    </row>
    <row r="412" spans="2:21">
      <c r="B412" s="292"/>
      <c r="C412" s="290"/>
      <c r="D412" s="294"/>
      <c r="E412" s="294"/>
      <c r="F412" s="294"/>
      <c r="G412" s="294"/>
      <c r="H412" s="294"/>
      <c r="I412" s="290"/>
      <c r="J412" s="294"/>
      <c r="K412" s="294"/>
      <c r="L412" s="294"/>
      <c r="M412" s="294"/>
      <c r="N412" s="294"/>
      <c r="O412" s="294"/>
      <c r="P412" s="294"/>
      <c r="Q412" s="294"/>
      <c r="R412" s="294"/>
      <c r="S412" s="294"/>
      <c r="T412" s="294"/>
    </row>
    <row r="413" spans="2:21">
      <c r="B413" s="292"/>
      <c r="C413" s="290"/>
      <c r="D413" s="294"/>
      <c r="E413" s="294"/>
      <c r="F413" s="294"/>
      <c r="G413" s="294"/>
      <c r="H413" s="294"/>
      <c r="I413" s="290"/>
      <c r="J413" s="294"/>
      <c r="K413" s="294"/>
      <c r="L413" s="294"/>
      <c r="M413" s="294"/>
      <c r="N413" s="294"/>
      <c r="O413" s="294"/>
      <c r="P413" s="294"/>
      <c r="Q413" s="294"/>
      <c r="R413" s="294"/>
      <c r="S413" s="294"/>
      <c r="T413" s="294"/>
    </row>
    <row r="414" spans="2:21">
      <c r="B414" s="292"/>
      <c r="C414" s="290"/>
      <c r="D414" s="294"/>
      <c r="E414" s="294"/>
      <c r="F414" s="294"/>
      <c r="G414" s="294"/>
      <c r="H414" s="294"/>
      <c r="I414" s="290"/>
      <c r="J414" s="294"/>
      <c r="K414" s="294"/>
      <c r="L414" s="294"/>
      <c r="M414" s="294"/>
      <c r="N414" s="294"/>
      <c r="O414" s="294"/>
      <c r="P414" s="294"/>
      <c r="Q414" s="294"/>
      <c r="R414" s="294"/>
      <c r="S414" s="294"/>
      <c r="T414" s="294"/>
    </row>
    <row r="415" spans="2:21">
      <c r="B415" s="292"/>
      <c r="C415" s="290"/>
      <c r="D415" s="294"/>
      <c r="E415" s="294"/>
      <c r="F415" s="294"/>
      <c r="G415" s="294"/>
      <c r="H415" s="294"/>
      <c r="I415" s="290"/>
      <c r="J415" s="294"/>
      <c r="K415" s="294"/>
      <c r="L415" s="294"/>
      <c r="M415" s="294"/>
      <c r="N415" s="294"/>
      <c r="O415" s="294"/>
      <c r="P415" s="294"/>
      <c r="Q415" s="294"/>
      <c r="R415" s="294"/>
      <c r="S415" s="294"/>
      <c r="T415" s="294"/>
    </row>
    <row r="416" spans="2:21">
      <c r="B416" s="292"/>
      <c r="C416" s="290"/>
      <c r="D416" s="294"/>
      <c r="E416" s="294"/>
      <c r="F416" s="294"/>
      <c r="G416" s="294"/>
      <c r="H416" s="294"/>
      <c r="I416" s="290"/>
      <c r="J416" s="294"/>
      <c r="K416" s="294"/>
      <c r="L416" s="294"/>
      <c r="M416" s="294"/>
      <c r="N416" s="294"/>
      <c r="O416" s="294"/>
      <c r="P416" s="294"/>
      <c r="Q416" s="294"/>
      <c r="R416" s="294"/>
      <c r="S416" s="294"/>
      <c r="T416" s="294"/>
    </row>
    <row r="417" spans="1:20">
      <c r="B417" s="292"/>
      <c r="C417" s="290"/>
      <c r="D417" s="294"/>
      <c r="E417" s="294"/>
      <c r="F417" s="294"/>
      <c r="G417" s="294"/>
      <c r="H417" s="294"/>
      <c r="I417" s="290"/>
      <c r="J417" s="294"/>
      <c r="K417" s="294"/>
      <c r="L417" s="294"/>
      <c r="M417" s="294"/>
      <c r="N417" s="294"/>
      <c r="O417" s="294"/>
      <c r="P417" s="294"/>
      <c r="Q417" s="294"/>
      <c r="R417" s="294"/>
      <c r="S417" s="294"/>
      <c r="T417" s="294"/>
    </row>
    <row r="418" spans="1:20">
      <c r="B418" s="292"/>
      <c r="C418" s="290"/>
      <c r="D418" s="294"/>
      <c r="E418" s="294"/>
      <c r="F418" s="294"/>
      <c r="G418" s="294"/>
      <c r="H418" s="294"/>
      <c r="I418" s="290"/>
      <c r="J418" s="294"/>
      <c r="K418" s="294"/>
      <c r="L418" s="294"/>
      <c r="M418" s="294"/>
      <c r="N418" s="294"/>
      <c r="O418" s="294"/>
      <c r="P418" s="294"/>
      <c r="Q418" s="294"/>
      <c r="R418" s="294"/>
      <c r="S418" s="294"/>
      <c r="T418" s="294"/>
    </row>
    <row r="419" spans="1:20">
      <c r="B419" s="292"/>
      <c r="C419" s="290"/>
      <c r="D419" s="294"/>
      <c r="E419" s="294"/>
      <c r="F419" s="294"/>
      <c r="G419" s="294"/>
      <c r="H419" s="294"/>
      <c r="I419" s="290"/>
      <c r="J419" s="294"/>
      <c r="K419" s="294"/>
      <c r="L419" s="294"/>
      <c r="M419" s="294"/>
      <c r="N419" s="294"/>
      <c r="O419" s="294"/>
      <c r="P419" s="294"/>
      <c r="Q419" s="294"/>
      <c r="R419" s="294"/>
      <c r="S419" s="294"/>
      <c r="T419" s="294"/>
    </row>
    <row r="420" spans="1:20" ht="3.75" customHeight="1">
      <c r="B420" s="297"/>
      <c r="D420" s="294"/>
      <c r="E420" s="294"/>
      <c r="F420" s="294"/>
      <c r="G420" s="294"/>
      <c r="H420" s="294"/>
      <c r="I420" s="290"/>
      <c r="J420" s="294"/>
      <c r="K420" s="294"/>
      <c r="L420" s="294"/>
      <c r="M420" s="294"/>
      <c r="N420" s="290"/>
      <c r="O420" s="294"/>
      <c r="P420" s="294"/>
      <c r="Q420" s="294"/>
      <c r="R420" s="294"/>
      <c r="S420" s="294"/>
      <c r="T420" s="294"/>
    </row>
    <row r="421" spans="1:20" ht="13.5" customHeight="1">
      <c r="A421" s="280"/>
      <c r="B421" s="291"/>
      <c r="C421" s="290"/>
      <c r="D421" s="290"/>
      <c r="E421" s="290"/>
      <c r="F421" s="290"/>
      <c r="G421" s="290"/>
      <c r="H421" s="290"/>
      <c r="I421" s="290"/>
      <c r="J421" s="290"/>
      <c r="K421" s="290"/>
      <c r="L421" s="290"/>
      <c r="M421" s="290"/>
      <c r="N421" s="290"/>
      <c r="O421" s="290"/>
      <c r="P421" s="290"/>
      <c r="Q421" s="290"/>
      <c r="R421" s="290"/>
      <c r="S421" s="290"/>
      <c r="T421" s="290"/>
    </row>
    <row r="422" spans="1:20" s="280" customFormat="1">
      <c r="A422" s="279"/>
      <c r="B422" s="292"/>
      <c r="C422" s="290"/>
      <c r="D422" s="294"/>
      <c r="E422" s="294"/>
      <c r="F422" s="294"/>
      <c r="G422" s="294"/>
      <c r="H422" s="294"/>
      <c r="I422" s="290"/>
      <c r="J422" s="294"/>
      <c r="K422" s="294"/>
      <c r="L422" s="294"/>
      <c r="M422" s="294"/>
      <c r="N422" s="294"/>
      <c r="O422" s="294"/>
      <c r="P422" s="294"/>
      <c r="Q422" s="294"/>
      <c r="R422" s="294"/>
      <c r="S422" s="294"/>
      <c r="T422" s="294"/>
    </row>
    <row r="423" spans="1:20">
      <c r="B423" s="292"/>
      <c r="C423" s="290"/>
      <c r="D423" s="294"/>
      <c r="E423" s="294"/>
      <c r="F423" s="294"/>
      <c r="G423" s="294"/>
      <c r="H423" s="294"/>
      <c r="I423" s="290"/>
      <c r="J423" s="294"/>
      <c r="K423" s="294"/>
      <c r="L423" s="294"/>
      <c r="M423" s="294"/>
      <c r="N423" s="294"/>
      <c r="O423" s="294"/>
      <c r="P423" s="294"/>
      <c r="Q423" s="294"/>
      <c r="R423" s="294"/>
      <c r="S423" s="294"/>
      <c r="T423" s="294"/>
    </row>
    <row r="424" spans="1:20">
      <c r="B424" s="292"/>
      <c r="C424" s="290"/>
      <c r="D424" s="294"/>
      <c r="E424" s="294"/>
      <c r="F424" s="294"/>
      <c r="G424" s="294"/>
      <c r="H424" s="294"/>
      <c r="I424" s="290"/>
      <c r="J424" s="294"/>
      <c r="K424" s="294"/>
      <c r="L424" s="294"/>
      <c r="M424" s="294"/>
      <c r="N424" s="294"/>
      <c r="O424" s="294"/>
      <c r="P424" s="294"/>
      <c r="Q424" s="294"/>
      <c r="R424" s="294"/>
      <c r="S424" s="294"/>
      <c r="T424" s="294"/>
    </row>
    <row r="425" spans="1:20">
      <c r="B425" s="292"/>
      <c r="C425" s="290"/>
      <c r="D425" s="294"/>
      <c r="E425" s="294"/>
      <c r="F425" s="294"/>
      <c r="G425" s="294"/>
      <c r="H425" s="294"/>
      <c r="I425" s="290"/>
      <c r="J425" s="294"/>
      <c r="K425" s="294"/>
      <c r="L425" s="294"/>
      <c r="M425" s="294"/>
      <c r="N425" s="294"/>
      <c r="O425" s="294"/>
      <c r="P425" s="294"/>
      <c r="Q425" s="294"/>
      <c r="R425" s="294"/>
      <c r="S425" s="294"/>
      <c r="T425" s="294"/>
    </row>
    <row r="426" spans="1:20">
      <c r="B426" s="292"/>
      <c r="C426" s="290"/>
      <c r="D426" s="294"/>
      <c r="E426" s="294"/>
      <c r="F426" s="294"/>
      <c r="G426" s="294"/>
      <c r="H426" s="294"/>
      <c r="I426" s="290"/>
      <c r="J426" s="294"/>
      <c r="K426" s="294"/>
      <c r="L426" s="294"/>
      <c r="M426" s="294"/>
      <c r="N426" s="294"/>
      <c r="O426" s="294"/>
      <c r="P426" s="294"/>
      <c r="Q426" s="294"/>
      <c r="R426" s="294"/>
      <c r="S426" s="294"/>
      <c r="T426" s="294"/>
    </row>
    <row r="427" spans="1:20">
      <c r="B427" s="292"/>
      <c r="C427" s="290"/>
      <c r="D427" s="294"/>
      <c r="E427" s="294"/>
      <c r="F427" s="294"/>
      <c r="G427" s="294"/>
      <c r="H427" s="294"/>
      <c r="I427" s="290"/>
      <c r="J427" s="294"/>
      <c r="K427" s="294"/>
      <c r="L427" s="294"/>
      <c r="M427" s="294"/>
      <c r="N427" s="294"/>
      <c r="O427" s="294"/>
      <c r="P427" s="294"/>
      <c r="Q427" s="294"/>
      <c r="R427" s="294"/>
      <c r="S427" s="294"/>
      <c r="T427" s="294"/>
    </row>
    <row r="428" spans="1:20">
      <c r="B428" s="292"/>
      <c r="C428" s="290"/>
      <c r="D428" s="294"/>
      <c r="E428" s="294"/>
      <c r="F428" s="294"/>
      <c r="G428" s="294"/>
      <c r="H428" s="294"/>
      <c r="I428" s="290"/>
      <c r="J428" s="294"/>
      <c r="K428" s="294"/>
      <c r="L428" s="294"/>
      <c r="M428" s="294"/>
      <c r="N428" s="294"/>
      <c r="O428" s="294"/>
      <c r="P428" s="294"/>
      <c r="Q428" s="294"/>
      <c r="R428" s="294"/>
      <c r="S428" s="294"/>
      <c r="T428" s="294"/>
    </row>
    <row r="429" spans="1:20">
      <c r="B429" s="292"/>
      <c r="C429" s="290"/>
      <c r="D429" s="294"/>
      <c r="E429" s="294"/>
      <c r="F429" s="294"/>
      <c r="G429" s="294"/>
      <c r="H429" s="294"/>
      <c r="I429" s="290"/>
      <c r="J429" s="294"/>
      <c r="K429" s="294"/>
      <c r="L429" s="294"/>
      <c r="M429" s="294"/>
      <c r="N429" s="294"/>
      <c r="O429" s="294"/>
      <c r="P429" s="294"/>
      <c r="Q429" s="294"/>
      <c r="R429" s="294"/>
      <c r="S429" s="294"/>
      <c r="T429" s="294"/>
    </row>
    <row r="430" spans="1:20">
      <c r="B430" s="292"/>
      <c r="C430" s="290"/>
      <c r="D430" s="294"/>
      <c r="E430" s="294"/>
      <c r="F430" s="294"/>
      <c r="G430" s="294"/>
      <c r="H430" s="294"/>
      <c r="I430" s="290"/>
      <c r="J430" s="294"/>
      <c r="K430" s="294"/>
      <c r="L430" s="294"/>
      <c r="M430" s="294"/>
      <c r="N430" s="294"/>
      <c r="O430" s="294"/>
      <c r="P430" s="294"/>
      <c r="Q430" s="294"/>
      <c r="R430" s="294"/>
      <c r="S430" s="294"/>
      <c r="T430" s="294"/>
    </row>
    <row r="431" spans="1:20">
      <c r="B431" s="292"/>
      <c r="C431" s="290"/>
      <c r="D431" s="294"/>
      <c r="E431" s="294"/>
      <c r="F431" s="294"/>
      <c r="G431" s="294"/>
      <c r="H431" s="294"/>
      <c r="I431" s="290"/>
      <c r="J431" s="294"/>
      <c r="K431" s="294"/>
      <c r="L431" s="294"/>
      <c r="M431" s="294"/>
      <c r="N431" s="294"/>
      <c r="O431" s="294"/>
      <c r="P431" s="294"/>
      <c r="Q431" s="294"/>
      <c r="R431" s="294"/>
      <c r="S431" s="294"/>
      <c r="T431" s="294"/>
    </row>
    <row r="432" spans="1:20">
      <c r="B432" s="292"/>
      <c r="C432" s="290"/>
      <c r="D432" s="294"/>
      <c r="E432" s="294"/>
      <c r="F432" s="294"/>
      <c r="G432" s="294"/>
      <c r="H432" s="294"/>
      <c r="I432" s="290"/>
      <c r="J432" s="294"/>
      <c r="K432" s="294"/>
      <c r="L432" s="294"/>
      <c r="M432" s="294"/>
      <c r="N432" s="294"/>
      <c r="O432" s="294"/>
      <c r="P432" s="294"/>
      <c r="Q432" s="294"/>
      <c r="R432" s="294"/>
      <c r="S432" s="294"/>
      <c r="T432" s="294"/>
    </row>
    <row r="433" spans="1:20">
      <c r="B433" s="292"/>
      <c r="C433" s="290"/>
      <c r="D433" s="294"/>
      <c r="E433" s="294"/>
      <c r="F433" s="294"/>
      <c r="G433" s="294"/>
      <c r="H433" s="294"/>
      <c r="I433" s="290"/>
      <c r="J433" s="294"/>
      <c r="K433" s="294"/>
      <c r="L433" s="294"/>
      <c r="M433" s="294"/>
      <c r="N433" s="294"/>
      <c r="O433" s="294"/>
      <c r="P433" s="294"/>
      <c r="Q433" s="294"/>
      <c r="R433" s="294"/>
      <c r="S433" s="294"/>
      <c r="T433" s="294"/>
    </row>
    <row r="434" spans="1:20">
      <c r="B434" s="292"/>
      <c r="C434" s="290"/>
      <c r="D434" s="294"/>
      <c r="E434" s="294"/>
      <c r="F434" s="294"/>
      <c r="G434" s="294"/>
      <c r="H434" s="294"/>
      <c r="I434" s="290"/>
      <c r="J434" s="294"/>
      <c r="K434" s="294"/>
      <c r="L434" s="294"/>
      <c r="M434" s="294"/>
      <c r="N434" s="294"/>
      <c r="O434" s="294"/>
      <c r="P434" s="294"/>
      <c r="Q434" s="294"/>
      <c r="R434" s="294"/>
      <c r="S434" s="294"/>
      <c r="T434" s="294"/>
    </row>
    <row r="435" spans="1:20">
      <c r="B435" s="292"/>
      <c r="C435" s="290"/>
      <c r="D435" s="294"/>
      <c r="E435" s="294"/>
      <c r="F435" s="294"/>
      <c r="G435" s="294"/>
      <c r="H435" s="294"/>
      <c r="I435" s="290"/>
      <c r="J435" s="294"/>
      <c r="K435" s="294"/>
      <c r="L435" s="294"/>
      <c r="M435" s="294"/>
      <c r="N435" s="294"/>
      <c r="O435" s="294"/>
      <c r="P435" s="294"/>
      <c r="Q435" s="294"/>
      <c r="R435" s="294"/>
      <c r="S435" s="294"/>
      <c r="T435" s="294"/>
    </row>
    <row r="436" spans="1:20">
      <c r="B436" s="292"/>
      <c r="C436" s="290"/>
      <c r="D436" s="294"/>
      <c r="E436" s="294"/>
      <c r="F436" s="294"/>
      <c r="G436" s="294"/>
      <c r="H436" s="294"/>
      <c r="I436" s="290"/>
      <c r="J436" s="294"/>
      <c r="K436" s="294"/>
      <c r="L436" s="294"/>
      <c r="M436" s="294"/>
      <c r="N436" s="294"/>
      <c r="O436" s="294"/>
      <c r="P436" s="294"/>
      <c r="Q436" s="294"/>
      <c r="R436" s="294"/>
      <c r="S436" s="294"/>
      <c r="T436" s="294"/>
    </row>
    <row r="437" spans="1:20">
      <c r="B437" s="292"/>
      <c r="C437" s="290"/>
      <c r="D437" s="294"/>
      <c r="E437" s="294"/>
      <c r="F437" s="294"/>
      <c r="G437" s="294"/>
      <c r="H437" s="294"/>
      <c r="I437" s="290"/>
      <c r="J437" s="294"/>
      <c r="K437" s="294"/>
      <c r="L437" s="294"/>
      <c r="M437" s="294"/>
      <c r="N437" s="294"/>
      <c r="O437" s="294"/>
      <c r="P437" s="294"/>
      <c r="Q437" s="294"/>
      <c r="R437" s="294"/>
      <c r="S437" s="294"/>
      <c r="T437" s="294"/>
    </row>
    <row r="438" spans="1:20">
      <c r="B438" s="292"/>
      <c r="C438" s="290"/>
      <c r="D438" s="294"/>
      <c r="E438" s="294"/>
      <c r="F438" s="294"/>
      <c r="G438" s="294"/>
      <c r="H438" s="294"/>
      <c r="I438" s="290"/>
      <c r="J438" s="294"/>
      <c r="K438" s="294"/>
      <c r="L438" s="294"/>
      <c r="M438" s="294"/>
      <c r="N438" s="294"/>
      <c r="O438" s="294"/>
      <c r="P438" s="294"/>
      <c r="Q438" s="294"/>
      <c r="R438" s="294"/>
      <c r="S438" s="294"/>
      <c r="T438" s="294"/>
    </row>
    <row r="439" spans="1:20">
      <c r="B439" s="292"/>
      <c r="C439" s="290"/>
      <c r="D439" s="294"/>
      <c r="E439" s="294"/>
      <c r="F439" s="294"/>
      <c r="G439" s="294"/>
      <c r="H439" s="294"/>
      <c r="I439" s="290"/>
      <c r="J439" s="294"/>
      <c r="K439" s="294"/>
      <c r="L439" s="294"/>
      <c r="M439" s="294"/>
      <c r="N439" s="294"/>
      <c r="O439" s="294"/>
      <c r="P439" s="294"/>
      <c r="Q439" s="294"/>
      <c r="R439" s="294"/>
      <c r="S439" s="294"/>
      <c r="T439" s="294"/>
    </row>
    <row r="440" spans="1:20">
      <c r="B440" s="292"/>
      <c r="C440" s="290"/>
      <c r="D440" s="294"/>
      <c r="E440" s="294"/>
      <c r="F440" s="294"/>
      <c r="G440" s="294"/>
      <c r="H440" s="294"/>
      <c r="I440" s="290"/>
      <c r="J440" s="294"/>
      <c r="K440" s="294"/>
      <c r="L440" s="294"/>
      <c r="M440" s="294"/>
      <c r="N440" s="294"/>
      <c r="O440" s="294"/>
      <c r="P440" s="294"/>
      <c r="Q440" s="294"/>
      <c r="R440" s="294"/>
      <c r="S440" s="294"/>
      <c r="T440" s="294"/>
    </row>
    <row r="441" spans="1:20">
      <c r="B441" s="292"/>
      <c r="C441" s="290"/>
      <c r="D441" s="294"/>
      <c r="E441" s="294"/>
      <c r="F441" s="294"/>
      <c r="G441" s="294"/>
      <c r="H441" s="294"/>
      <c r="I441" s="290"/>
      <c r="J441" s="294"/>
      <c r="K441" s="294"/>
      <c r="L441" s="294"/>
      <c r="M441" s="294"/>
      <c r="N441" s="294"/>
      <c r="O441" s="294"/>
      <c r="P441" s="294"/>
      <c r="Q441" s="294"/>
      <c r="R441" s="294"/>
      <c r="S441" s="294"/>
      <c r="T441" s="294"/>
    </row>
    <row r="442" spans="1:20">
      <c r="B442" s="292"/>
      <c r="C442" s="290"/>
      <c r="D442" s="294"/>
      <c r="E442" s="294"/>
      <c r="F442" s="294"/>
      <c r="G442" s="294"/>
      <c r="H442" s="294"/>
      <c r="I442" s="290"/>
      <c r="J442" s="294"/>
      <c r="K442" s="294"/>
      <c r="L442" s="294"/>
      <c r="M442" s="294"/>
      <c r="N442" s="294"/>
      <c r="O442" s="294"/>
      <c r="P442" s="294"/>
      <c r="Q442" s="294"/>
      <c r="R442" s="294"/>
      <c r="S442" s="294"/>
      <c r="T442" s="294"/>
    </row>
    <row r="443" spans="1:20" ht="3.75" customHeight="1">
      <c r="B443" s="297"/>
      <c r="D443" s="294"/>
      <c r="E443" s="294"/>
      <c r="F443" s="294"/>
      <c r="G443" s="294"/>
      <c r="H443" s="294"/>
      <c r="I443" s="290"/>
      <c r="J443" s="294"/>
      <c r="K443" s="294"/>
      <c r="L443" s="294"/>
      <c r="M443" s="294"/>
      <c r="N443" s="290"/>
      <c r="O443" s="294"/>
      <c r="P443" s="294"/>
      <c r="Q443" s="294"/>
      <c r="R443" s="294"/>
      <c r="S443" s="294"/>
      <c r="T443" s="294"/>
    </row>
    <row r="444" spans="1:20" ht="13.5" customHeight="1">
      <c r="A444" s="280"/>
      <c r="B444" s="299"/>
      <c r="C444" s="290"/>
      <c r="D444" s="290"/>
      <c r="E444" s="290"/>
      <c r="F444" s="290"/>
      <c r="G444" s="290"/>
      <c r="H444" s="290"/>
      <c r="I444" s="290"/>
      <c r="J444" s="290"/>
      <c r="K444" s="290"/>
      <c r="L444" s="290"/>
      <c r="M444" s="290"/>
      <c r="N444" s="290"/>
      <c r="O444" s="290"/>
      <c r="P444" s="290"/>
      <c r="Q444" s="290"/>
      <c r="R444" s="290"/>
      <c r="S444" s="290"/>
      <c r="T444" s="290"/>
    </row>
    <row r="445" spans="1:20" s="280" customFormat="1">
      <c r="A445" s="279"/>
      <c r="B445" s="292"/>
      <c r="C445" s="290"/>
      <c r="D445" s="294"/>
      <c r="E445" s="294"/>
      <c r="F445" s="294"/>
      <c r="G445" s="294"/>
      <c r="H445" s="294"/>
      <c r="I445" s="290"/>
      <c r="J445" s="294"/>
      <c r="K445" s="294"/>
      <c r="L445" s="294"/>
      <c r="M445" s="294"/>
      <c r="N445" s="294"/>
      <c r="O445" s="294"/>
      <c r="P445" s="294"/>
      <c r="Q445" s="294"/>
      <c r="R445" s="294"/>
      <c r="S445" s="294"/>
      <c r="T445" s="294"/>
    </row>
    <row r="446" spans="1:20">
      <c r="B446" s="292"/>
      <c r="C446" s="290"/>
      <c r="D446" s="294"/>
      <c r="E446" s="294"/>
      <c r="F446" s="294"/>
      <c r="G446" s="294"/>
      <c r="H446" s="294"/>
      <c r="I446" s="290"/>
      <c r="J446" s="294"/>
      <c r="K446" s="294"/>
      <c r="L446" s="294"/>
      <c r="M446" s="294"/>
      <c r="N446" s="294"/>
      <c r="O446" s="294"/>
      <c r="P446" s="294"/>
      <c r="Q446" s="294"/>
      <c r="R446" s="294"/>
      <c r="S446" s="294"/>
      <c r="T446" s="294"/>
    </row>
    <row r="447" spans="1:20">
      <c r="B447" s="292"/>
      <c r="C447" s="290"/>
      <c r="D447" s="294"/>
      <c r="E447" s="294"/>
      <c r="F447" s="294"/>
      <c r="G447" s="294"/>
      <c r="H447" s="294"/>
      <c r="I447" s="290"/>
      <c r="J447" s="294"/>
      <c r="K447" s="294"/>
      <c r="L447" s="294"/>
      <c r="M447" s="294"/>
      <c r="N447" s="294"/>
      <c r="O447" s="294"/>
      <c r="P447" s="294"/>
      <c r="Q447" s="294"/>
      <c r="R447" s="294"/>
      <c r="S447" s="294"/>
      <c r="T447" s="294"/>
    </row>
    <row r="448" spans="1:20">
      <c r="B448" s="292"/>
      <c r="C448" s="290"/>
      <c r="D448" s="294"/>
      <c r="E448" s="294"/>
      <c r="F448" s="294"/>
      <c r="G448" s="294"/>
      <c r="H448" s="294"/>
      <c r="I448" s="290"/>
      <c r="J448" s="294"/>
      <c r="K448" s="294"/>
      <c r="L448" s="294"/>
      <c r="M448" s="294"/>
      <c r="N448" s="294"/>
      <c r="O448" s="294"/>
      <c r="P448" s="294"/>
      <c r="Q448" s="294"/>
      <c r="R448" s="294"/>
      <c r="S448" s="294"/>
      <c r="T448" s="294"/>
    </row>
    <row r="449" spans="2:20">
      <c r="B449" s="292"/>
      <c r="C449" s="290"/>
      <c r="D449" s="294"/>
      <c r="E449" s="294"/>
      <c r="F449" s="294"/>
      <c r="G449" s="294"/>
      <c r="H449" s="294"/>
      <c r="I449" s="290"/>
      <c r="J449" s="294"/>
      <c r="K449" s="294"/>
      <c r="L449" s="294"/>
      <c r="M449" s="294"/>
      <c r="N449" s="294"/>
      <c r="O449" s="294"/>
      <c r="P449" s="294"/>
      <c r="Q449" s="294"/>
      <c r="R449" s="294"/>
      <c r="S449" s="294"/>
      <c r="T449" s="294"/>
    </row>
    <row r="450" spans="2:20">
      <c r="B450" s="292"/>
      <c r="C450" s="290"/>
      <c r="D450" s="294"/>
      <c r="E450" s="294"/>
      <c r="F450" s="294"/>
      <c r="G450" s="294"/>
      <c r="H450" s="294"/>
      <c r="I450" s="290"/>
      <c r="J450" s="294"/>
      <c r="K450" s="294"/>
      <c r="L450" s="294"/>
      <c r="M450" s="294"/>
      <c r="N450" s="294"/>
      <c r="O450" s="294"/>
      <c r="P450" s="294"/>
      <c r="Q450" s="294"/>
      <c r="R450" s="294"/>
      <c r="S450" s="294"/>
      <c r="T450" s="294"/>
    </row>
    <row r="451" spans="2:20">
      <c r="B451" s="292"/>
      <c r="C451" s="290"/>
      <c r="D451" s="294"/>
      <c r="E451" s="294"/>
      <c r="F451" s="294"/>
      <c r="G451" s="294"/>
      <c r="H451" s="294"/>
      <c r="I451" s="290"/>
      <c r="J451" s="294"/>
      <c r="K451" s="294"/>
      <c r="L451" s="294"/>
      <c r="M451" s="294"/>
      <c r="N451" s="294"/>
      <c r="O451" s="294"/>
      <c r="P451" s="294"/>
      <c r="Q451" s="294"/>
      <c r="R451" s="294"/>
      <c r="S451" s="294"/>
      <c r="T451" s="294"/>
    </row>
    <row r="452" spans="2:20">
      <c r="B452" s="292"/>
      <c r="C452" s="290"/>
      <c r="D452" s="294"/>
      <c r="E452" s="294"/>
      <c r="F452" s="294"/>
      <c r="G452" s="294"/>
      <c r="H452" s="294"/>
      <c r="I452" s="290"/>
      <c r="J452" s="294"/>
      <c r="K452" s="294"/>
      <c r="L452" s="294"/>
      <c r="M452" s="294"/>
      <c r="N452" s="294"/>
      <c r="O452" s="294"/>
      <c r="P452" s="294"/>
      <c r="Q452" s="294"/>
      <c r="R452" s="294"/>
      <c r="S452" s="294"/>
      <c r="T452" s="294"/>
    </row>
    <row r="453" spans="2:20">
      <c r="B453" s="292"/>
      <c r="C453" s="290"/>
      <c r="D453" s="294"/>
      <c r="E453" s="294"/>
      <c r="F453" s="294"/>
      <c r="G453" s="294"/>
      <c r="H453" s="294"/>
      <c r="I453" s="290"/>
      <c r="J453" s="294"/>
      <c r="K453" s="294"/>
      <c r="L453" s="294"/>
      <c r="M453" s="294"/>
      <c r="N453" s="294"/>
      <c r="O453" s="294"/>
      <c r="P453" s="294"/>
      <c r="Q453" s="294"/>
      <c r="R453" s="294"/>
      <c r="S453" s="294"/>
      <c r="T453" s="294"/>
    </row>
    <row r="454" spans="2:20">
      <c r="B454" s="292"/>
      <c r="C454" s="290"/>
      <c r="D454" s="294"/>
      <c r="E454" s="294"/>
      <c r="F454" s="294"/>
      <c r="G454" s="294"/>
      <c r="H454" s="294"/>
      <c r="I454" s="290"/>
      <c r="J454" s="294"/>
      <c r="K454" s="294"/>
      <c r="L454" s="294"/>
      <c r="M454" s="294"/>
      <c r="N454" s="294"/>
      <c r="O454" s="294"/>
      <c r="P454" s="294"/>
      <c r="Q454" s="294"/>
      <c r="R454" s="294"/>
      <c r="S454" s="294"/>
      <c r="T454" s="294"/>
    </row>
    <row r="455" spans="2:20">
      <c r="B455" s="292"/>
      <c r="C455" s="290"/>
      <c r="D455" s="294"/>
      <c r="E455" s="294"/>
      <c r="F455" s="294"/>
      <c r="G455" s="294"/>
      <c r="H455" s="294"/>
      <c r="I455" s="290"/>
      <c r="J455" s="294"/>
      <c r="K455" s="294"/>
      <c r="L455" s="294"/>
      <c r="M455" s="294"/>
      <c r="N455" s="294"/>
      <c r="O455" s="294"/>
      <c r="P455" s="294"/>
      <c r="Q455" s="294"/>
      <c r="R455" s="294"/>
      <c r="S455" s="294"/>
      <c r="T455" s="294"/>
    </row>
    <row r="456" spans="2:20">
      <c r="B456" s="292"/>
      <c r="C456" s="290"/>
      <c r="D456" s="294"/>
      <c r="E456" s="294"/>
      <c r="F456" s="294"/>
      <c r="G456" s="294"/>
      <c r="H456" s="294"/>
      <c r="I456" s="290"/>
      <c r="J456" s="294"/>
      <c r="K456" s="294"/>
      <c r="L456" s="294"/>
      <c r="M456" s="294"/>
      <c r="N456" s="294"/>
      <c r="O456" s="294"/>
      <c r="P456" s="294"/>
      <c r="Q456" s="294"/>
      <c r="R456" s="294"/>
      <c r="S456" s="294"/>
      <c r="T456" s="294"/>
    </row>
    <row r="457" spans="2:20">
      <c r="B457" s="292"/>
      <c r="C457" s="290"/>
      <c r="D457" s="294"/>
      <c r="E457" s="294"/>
      <c r="F457" s="294"/>
      <c r="G457" s="294"/>
      <c r="H457" s="294"/>
      <c r="I457" s="290"/>
      <c r="J457" s="294"/>
      <c r="K457" s="294"/>
      <c r="L457" s="294"/>
      <c r="M457" s="294"/>
      <c r="N457" s="294"/>
      <c r="O457" s="294"/>
      <c r="P457" s="294"/>
      <c r="Q457" s="294"/>
      <c r="R457" s="294"/>
      <c r="S457" s="294"/>
      <c r="T457" s="294"/>
    </row>
    <row r="458" spans="2:20">
      <c r="B458" s="292"/>
      <c r="C458" s="290"/>
      <c r="D458" s="294"/>
      <c r="E458" s="294"/>
      <c r="F458" s="294"/>
      <c r="G458" s="294"/>
      <c r="H458" s="294"/>
      <c r="I458" s="290"/>
      <c r="J458" s="294"/>
      <c r="K458" s="294"/>
      <c r="L458" s="294"/>
      <c r="M458" s="294"/>
      <c r="N458" s="294"/>
      <c r="O458" s="294"/>
      <c r="P458" s="294"/>
      <c r="Q458" s="294"/>
      <c r="R458" s="294"/>
      <c r="S458" s="294"/>
      <c r="T458" s="294"/>
    </row>
    <row r="459" spans="2:20">
      <c r="B459" s="292"/>
      <c r="C459" s="290"/>
      <c r="D459" s="294"/>
      <c r="E459" s="294"/>
      <c r="F459" s="294"/>
      <c r="G459" s="294"/>
      <c r="H459" s="294"/>
      <c r="I459" s="290"/>
      <c r="J459" s="294"/>
      <c r="K459" s="294"/>
      <c r="L459" s="294"/>
      <c r="M459" s="294"/>
      <c r="N459" s="294"/>
      <c r="O459" s="294"/>
      <c r="P459" s="294"/>
      <c r="Q459" s="294"/>
      <c r="R459" s="294"/>
      <c r="S459" s="294"/>
      <c r="T459" s="294"/>
    </row>
    <row r="460" spans="2:20">
      <c r="B460" s="292"/>
      <c r="C460" s="290"/>
      <c r="D460" s="294"/>
      <c r="E460" s="294"/>
      <c r="F460" s="294"/>
      <c r="G460" s="294"/>
      <c r="H460" s="294"/>
      <c r="I460" s="290"/>
      <c r="J460" s="294"/>
      <c r="K460" s="294"/>
      <c r="L460" s="294"/>
      <c r="M460" s="294"/>
      <c r="N460" s="294"/>
      <c r="O460" s="294"/>
      <c r="P460" s="294"/>
      <c r="Q460" s="294"/>
      <c r="R460" s="294"/>
      <c r="S460" s="294"/>
      <c r="T460" s="294"/>
    </row>
    <row r="461" spans="2:20">
      <c r="B461" s="292"/>
      <c r="C461" s="290"/>
      <c r="D461" s="294"/>
      <c r="E461" s="294"/>
      <c r="F461" s="294"/>
      <c r="G461" s="294"/>
      <c r="H461" s="294"/>
      <c r="I461" s="290"/>
      <c r="J461" s="294"/>
      <c r="K461" s="294"/>
      <c r="L461" s="294"/>
      <c r="M461" s="294"/>
      <c r="N461" s="294"/>
      <c r="O461" s="294"/>
      <c r="P461" s="294"/>
      <c r="Q461" s="294"/>
      <c r="R461" s="294"/>
      <c r="S461" s="294"/>
      <c r="T461" s="294"/>
    </row>
    <row r="462" spans="2:20">
      <c r="B462" s="292"/>
      <c r="C462" s="290"/>
      <c r="D462" s="294"/>
      <c r="E462" s="294"/>
      <c r="F462" s="294"/>
      <c r="G462" s="294"/>
      <c r="H462" s="294"/>
      <c r="I462" s="290"/>
      <c r="J462" s="294"/>
      <c r="K462" s="294"/>
      <c r="L462" s="294"/>
      <c r="M462" s="294"/>
      <c r="N462" s="294"/>
      <c r="O462" s="294"/>
      <c r="P462" s="294"/>
      <c r="Q462" s="294"/>
      <c r="R462" s="294"/>
      <c r="S462" s="294"/>
      <c r="T462" s="294"/>
    </row>
    <row r="463" spans="2:20">
      <c r="B463" s="292"/>
      <c r="C463" s="290"/>
      <c r="D463" s="294"/>
      <c r="E463" s="294"/>
      <c r="F463" s="294"/>
      <c r="G463" s="294"/>
      <c r="H463" s="294"/>
      <c r="I463" s="290"/>
      <c r="J463" s="294"/>
      <c r="K463" s="294"/>
      <c r="L463" s="294"/>
      <c r="M463" s="294"/>
      <c r="N463" s="294"/>
      <c r="O463" s="294"/>
      <c r="P463" s="294"/>
      <c r="Q463" s="294"/>
      <c r="R463" s="294"/>
      <c r="S463" s="294"/>
      <c r="T463" s="294"/>
    </row>
    <row r="464" spans="2:20">
      <c r="B464" s="292"/>
      <c r="C464" s="290"/>
      <c r="D464" s="294"/>
      <c r="E464" s="294"/>
      <c r="F464" s="294"/>
      <c r="G464" s="294"/>
      <c r="H464" s="294"/>
      <c r="I464" s="290"/>
      <c r="J464" s="294"/>
      <c r="K464" s="294"/>
      <c r="L464" s="294"/>
      <c r="M464" s="294"/>
      <c r="N464" s="294"/>
      <c r="O464" s="294"/>
      <c r="P464" s="294"/>
      <c r="Q464" s="294"/>
      <c r="R464" s="294"/>
      <c r="S464" s="294"/>
      <c r="T464" s="294"/>
    </row>
    <row r="465" spans="1:20">
      <c r="B465" s="292"/>
      <c r="C465" s="290"/>
      <c r="D465" s="294"/>
      <c r="E465" s="294"/>
      <c r="F465" s="294"/>
      <c r="G465" s="294"/>
      <c r="H465" s="294"/>
      <c r="I465" s="290"/>
      <c r="J465" s="294"/>
      <c r="K465" s="294"/>
      <c r="L465" s="294"/>
      <c r="M465" s="294"/>
      <c r="N465" s="294"/>
      <c r="O465" s="294"/>
      <c r="P465" s="294"/>
      <c r="Q465" s="294"/>
      <c r="R465" s="294"/>
      <c r="S465" s="294"/>
      <c r="T465" s="294"/>
    </row>
    <row r="466" spans="1:20" ht="3.75" customHeight="1">
      <c r="B466" s="297"/>
      <c r="D466" s="294"/>
      <c r="E466" s="294"/>
      <c r="F466" s="294"/>
      <c r="G466" s="294"/>
      <c r="H466" s="294"/>
      <c r="I466" s="290"/>
      <c r="J466" s="294"/>
      <c r="K466" s="294"/>
      <c r="L466" s="294"/>
      <c r="M466" s="294"/>
      <c r="N466" s="290"/>
      <c r="O466" s="294"/>
      <c r="P466" s="294"/>
      <c r="Q466" s="294"/>
      <c r="R466" s="294"/>
      <c r="S466" s="294"/>
      <c r="T466" s="294"/>
    </row>
    <row r="467" spans="1:20" ht="13.5" customHeight="1">
      <c r="A467" s="280"/>
      <c r="B467" s="291"/>
      <c r="C467" s="290"/>
      <c r="D467" s="290"/>
      <c r="E467" s="290"/>
      <c r="F467" s="290"/>
      <c r="G467" s="290"/>
      <c r="H467" s="290"/>
      <c r="I467" s="290"/>
      <c r="J467" s="290"/>
      <c r="K467" s="290"/>
      <c r="L467" s="290"/>
      <c r="M467" s="290"/>
      <c r="N467" s="290"/>
      <c r="O467" s="290"/>
      <c r="P467" s="290"/>
      <c r="Q467" s="290"/>
      <c r="R467" s="290"/>
      <c r="S467" s="290"/>
      <c r="T467" s="290"/>
    </row>
    <row r="468" spans="1:20" s="280" customFormat="1">
      <c r="A468" s="279"/>
      <c r="B468" s="292"/>
      <c r="C468" s="290"/>
      <c r="D468" s="294"/>
      <c r="E468" s="294"/>
      <c r="F468" s="294"/>
      <c r="G468" s="294"/>
      <c r="H468" s="294"/>
      <c r="I468" s="290"/>
      <c r="J468" s="294"/>
      <c r="K468" s="294"/>
      <c r="L468" s="294"/>
      <c r="M468" s="294"/>
      <c r="N468" s="294"/>
      <c r="O468" s="294"/>
      <c r="P468" s="294"/>
      <c r="Q468" s="294"/>
      <c r="R468" s="294"/>
      <c r="S468" s="294"/>
      <c r="T468" s="294"/>
    </row>
    <row r="469" spans="1:20">
      <c r="B469" s="292"/>
      <c r="C469" s="290"/>
      <c r="D469" s="294"/>
      <c r="E469" s="294"/>
      <c r="F469" s="294"/>
      <c r="G469" s="294"/>
      <c r="H469" s="294"/>
      <c r="I469" s="290"/>
      <c r="J469" s="294"/>
      <c r="K469" s="294"/>
      <c r="L469" s="294"/>
      <c r="M469" s="294"/>
      <c r="N469" s="294"/>
      <c r="O469" s="294"/>
      <c r="P469" s="294"/>
      <c r="Q469" s="294"/>
      <c r="R469" s="294"/>
      <c r="S469" s="294"/>
      <c r="T469" s="294"/>
    </row>
    <row r="470" spans="1:20">
      <c r="B470" s="292"/>
      <c r="C470" s="290"/>
      <c r="D470" s="294"/>
      <c r="E470" s="294"/>
      <c r="F470" s="294"/>
      <c r="G470" s="294"/>
      <c r="H470" s="294"/>
      <c r="I470" s="290"/>
      <c r="J470" s="294"/>
      <c r="K470" s="294"/>
      <c r="L470" s="294"/>
      <c r="M470" s="294"/>
      <c r="N470" s="294"/>
      <c r="O470" s="294"/>
      <c r="P470" s="294"/>
      <c r="Q470" s="294"/>
      <c r="R470" s="294"/>
      <c r="S470" s="294"/>
      <c r="T470" s="294"/>
    </row>
    <row r="471" spans="1:20">
      <c r="B471" s="292"/>
      <c r="C471" s="290"/>
      <c r="D471" s="294"/>
      <c r="E471" s="294"/>
      <c r="F471" s="294"/>
      <c r="G471" s="294"/>
      <c r="H471" s="294"/>
      <c r="I471" s="290"/>
      <c r="J471" s="294"/>
      <c r="K471" s="294"/>
      <c r="L471" s="294"/>
      <c r="M471" s="294"/>
      <c r="N471" s="294"/>
      <c r="O471" s="294"/>
      <c r="P471" s="294"/>
      <c r="Q471" s="294"/>
      <c r="R471" s="294"/>
      <c r="S471" s="294"/>
      <c r="T471" s="294"/>
    </row>
    <row r="472" spans="1:20">
      <c r="B472" s="292"/>
      <c r="C472" s="290"/>
      <c r="D472" s="294"/>
      <c r="E472" s="294"/>
      <c r="F472" s="294"/>
      <c r="G472" s="294"/>
      <c r="H472" s="294"/>
      <c r="I472" s="290"/>
      <c r="J472" s="294"/>
      <c r="K472" s="294"/>
      <c r="L472" s="294"/>
      <c r="M472" s="294"/>
      <c r="N472" s="294"/>
      <c r="O472" s="294"/>
      <c r="P472" s="294"/>
      <c r="Q472" s="294"/>
      <c r="R472" s="294"/>
      <c r="S472" s="294"/>
      <c r="T472" s="294"/>
    </row>
    <row r="473" spans="1:20">
      <c r="B473" s="292"/>
      <c r="C473" s="290"/>
      <c r="D473" s="294"/>
      <c r="E473" s="294"/>
      <c r="F473" s="294"/>
      <c r="G473" s="294"/>
      <c r="H473" s="294"/>
      <c r="I473" s="290"/>
      <c r="J473" s="294"/>
      <c r="K473" s="294"/>
      <c r="L473" s="294"/>
      <c r="M473" s="294"/>
      <c r="N473" s="294"/>
      <c r="O473" s="294"/>
      <c r="P473" s="294"/>
      <c r="Q473" s="294"/>
      <c r="R473" s="294"/>
      <c r="S473" s="294"/>
      <c r="T473" s="294"/>
    </row>
    <row r="474" spans="1:20">
      <c r="B474" s="292"/>
      <c r="C474" s="290"/>
      <c r="D474" s="294"/>
      <c r="E474" s="294"/>
      <c r="F474" s="294"/>
      <c r="G474" s="294"/>
      <c r="H474" s="294"/>
      <c r="I474" s="290"/>
      <c r="J474" s="294"/>
      <c r="K474" s="294"/>
      <c r="L474" s="294"/>
      <c r="M474" s="294"/>
      <c r="N474" s="294"/>
      <c r="O474" s="294"/>
      <c r="P474" s="294"/>
      <c r="Q474" s="294"/>
      <c r="R474" s="294"/>
      <c r="S474" s="294"/>
      <c r="T474" s="294"/>
    </row>
    <row r="475" spans="1:20">
      <c r="B475" s="292"/>
      <c r="C475" s="290"/>
      <c r="D475" s="294"/>
      <c r="E475" s="294"/>
      <c r="F475" s="294"/>
      <c r="G475" s="294"/>
      <c r="H475" s="294"/>
      <c r="I475" s="290"/>
      <c r="J475" s="294"/>
      <c r="K475" s="294"/>
      <c r="L475" s="294"/>
      <c r="M475" s="294"/>
      <c r="N475" s="294"/>
      <c r="O475" s="294"/>
      <c r="P475" s="294"/>
      <c r="Q475" s="294"/>
      <c r="R475" s="294"/>
      <c r="S475" s="294"/>
      <c r="T475" s="294"/>
    </row>
    <row r="476" spans="1:20">
      <c r="B476" s="292"/>
      <c r="C476" s="290"/>
      <c r="D476" s="294"/>
      <c r="E476" s="294"/>
      <c r="F476" s="294"/>
      <c r="G476" s="294"/>
      <c r="H476" s="294"/>
      <c r="I476" s="290"/>
      <c r="J476" s="294"/>
      <c r="K476" s="294"/>
      <c r="L476" s="294"/>
      <c r="M476" s="294"/>
      <c r="N476" s="294"/>
      <c r="O476" s="294"/>
      <c r="P476" s="294"/>
      <c r="Q476" s="294"/>
      <c r="R476" s="294"/>
      <c r="S476" s="294"/>
      <c r="T476" s="294"/>
    </row>
    <row r="477" spans="1:20">
      <c r="B477" s="292"/>
      <c r="C477" s="290"/>
      <c r="D477" s="294"/>
      <c r="E477" s="294"/>
      <c r="F477" s="294"/>
      <c r="G477" s="294"/>
      <c r="H477" s="294"/>
      <c r="I477" s="290"/>
      <c r="J477" s="294"/>
      <c r="K477" s="294"/>
      <c r="L477" s="294"/>
      <c r="M477" s="294"/>
      <c r="N477" s="294"/>
      <c r="O477" s="294"/>
      <c r="P477" s="294"/>
      <c r="Q477" s="294"/>
      <c r="R477" s="294"/>
      <c r="S477" s="294"/>
      <c r="T477" s="294"/>
    </row>
    <row r="478" spans="1:20">
      <c r="B478" s="292"/>
      <c r="C478" s="290"/>
      <c r="D478" s="294"/>
      <c r="E478" s="294"/>
      <c r="F478" s="294"/>
      <c r="G478" s="294"/>
      <c r="H478" s="294"/>
      <c r="I478" s="290"/>
      <c r="J478" s="294"/>
      <c r="K478" s="294"/>
      <c r="L478" s="294"/>
      <c r="M478" s="294"/>
      <c r="N478" s="294"/>
      <c r="O478" s="294"/>
      <c r="P478" s="294"/>
      <c r="Q478" s="294"/>
      <c r="R478" s="294"/>
      <c r="S478" s="294"/>
      <c r="T478" s="294"/>
    </row>
    <row r="479" spans="1:20">
      <c r="B479" s="292"/>
      <c r="C479" s="290"/>
      <c r="D479" s="294"/>
      <c r="E479" s="294"/>
      <c r="F479" s="294"/>
      <c r="G479" s="294"/>
      <c r="H479" s="294"/>
      <c r="I479" s="290"/>
      <c r="J479" s="294"/>
      <c r="K479" s="294"/>
      <c r="L479" s="294"/>
      <c r="M479" s="294"/>
      <c r="N479" s="294"/>
      <c r="O479" s="294"/>
      <c r="P479" s="294"/>
      <c r="Q479" s="294"/>
      <c r="R479" s="294"/>
      <c r="S479" s="294"/>
      <c r="T479" s="294"/>
    </row>
    <row r="480" spans="1:20">
      <c r="B480" s="292"/>
      <c r="C480" s="290"/>
      <c r="D480" s="294"/>
      <c r="E480" s="294"/>
      <c r="F480" s="294"/>
      <c r="G480" s="294"/>
      <c r="H480" s="294"/>
      <c r="I480" s="290"/>
      <c r="J480" s="294"/>
      <c r="K480" s="294"/>
      <c r="L480" s="294"/>
      <c r="M480" s="294"/>
      <c r="N480" s="294"/>
      <c r="O480" s="294"/>
      <c r="P480" s="294"/>
      <c r="Q480" s="294"/>
      <c r="R480" s="294"/>
      <c r="S480" s="294"/>
      <c r="T480" s="294"/>
    </row>
    <row r="481" spans="1:20">
      <c r="B481" s="292"/>
      <c r="C481" s="290"/>
      <c r="D481" s="294"/>
      <c r="E481" s="294"/>
      <c r="F481" s="294"/>
      <c r="G481" s="294"/>
      <c r="H481" s="294"/>
      <c r="I481" s="290"/>
      <c r="J481" s="294"/>
      <c r="K481" s="294"/>
      <c r="L481" s="294"/>
      <c r="M481" s="294"/>
      <c r="N481" s="294"/>
      <c r="O481" s="294"/>
      <c r="P481" s="294"/>
      <c r="Q481" s="294"/>
      <c r="R481" s="294"/>
      <c r="S481" s="294"/>
      <c r="T481" s="294"/>
    </row>
    <row r="482" spans="1:20">
      <c r="B482" s="292"/>
      <c r="C482" s="290"/>
      <c r="D482" s="294"/>
      <c r="E482" s="294"/>
      <c r="F482" s="294"/>
      <c r="G482" s="294"/>
      <c r="H482" s="294"/>
      <c r="I482" s="290"/>
      <c r="J482" s="294"/>
      <c r="K482" s="294"/>
      <c r="L482" s="294"/>
      <c r="M482" s="294"/>
      <c r="N482" s="294"/>
      <c r="O482" s="294"/>
      <c r="P482" s="294"/>
      <c r="Q482" s="294"/>
      <c r="R482" s="294"/>
      <c r="S482" s="294"/>
      <c r="T482" s="294"/>
    </row>
    <row r="483" spans="1:20">
      <c r="B483" s="292"/>
      <c r="C483" s="290"/>
      <c r="D483" s="294"/>
      <c r="E483" s="294"/>
      <c r="F483" s="294"/>
      <c r="G483" s="294"/>
      <c r="H483" s="294"/>
      <c r="I483" s="290"/>
      <c r="J483" s="294"/>
      <c r="K483" s="294"/>
      <c r="L483" s="294"/>
      <c r="M483" s="294"/>
      <c r="N483" s="294"/>
      <c r="O483" s="294"/>
      <c r="P483" s="294"/>
      <c r="Q483" s="294"/>
      <c r="R483" s="294"/>
      <c r="S483" s="294"/>
      <c r="T483" s="294"/>
    </row>
    <row r="484" spans="1:20">
      <c r="B484" s="292"/>
      <c r="C484" s="290"/>
      <c r="D484" s="294"/>
      <c r="E484" s="294"/>
      <c r="F484" s="294"/>
      <c r="G484" s="294"/>
      <c r="H484" s="294"/>
      <c r="I484" s="290"/>
      <c r="J484" s="294"/>
      <c r="K484" s="294"/>
      <c r="L484" s="294"/>
      <c r="M484" s="294"/>
      <c r="N484" s="294"/>
      <c r="O484" s="294"/>
      <c r="P484" s="294"/>
      <c r="Q484" s="294"/>
      <c r="R484" s="294"/>
      <c r="S484" s="294"/>
      <c r="T484" s="294"/>
    </row>
    <row r="485" spans="1:20">
      <c r="B485" s="292"/>
      <c r="C485" s="290"/>
      <c r="D485" s="294"/>
      <c r="E485" s="294"/>
      <c r="F485" s="294"/>
      <c r="G485" s="294"/>
      <c r="H485" s="294"/>
      <c r="I485" s="290"/>
      <c r="J485" s="294"/>
      <c r="K485" s="294"/>
      <c r="L485" s="294"/>
      <c r="M485" s="294"/>
      <c r="N485" s="294"/>
      <c r="O485" s="294"/>
      <c r="P485" s="294"/>
      <c r="Q485" s="294"/>
      <c r="R485" s="294"/>
      <c r="S485" s="294"/>
      <c r="T485" s="294"/>
    </row>
    <row r="486" spans="1:20">
      <c r="B486" s="292"/>
      <c r="C486" s="290"/>
      <c r="D486" s="294"/>
      <c r="E486" s="294"/>
      <c r="F486" s="294"/>
      <c r="G486" s="294"/>
      <c r="H486" s="294"/>
      <c r="I486" s="290"/>
      <c r="J486" s="294"/>
      <c r="K486" s="294"/>
      <c r="L486" s="294"/>
      <c r="M486" s="294"/>
      <c r="N486" s="294"/>
      <c r="O486" s="294"/>
      <c r="P486" s="294"/>
      <c r="Q486" s="294"/>
      <c r="R486" s="294"/>
      <c r="S486" s="294"/>
      <c r="T486" s="294"/>
    </row>
    <row r="487" spans="1:20">
      <c r="B487" s="292"/>
      <c r="C487" s="290"/>
      <c r="D487" s="294"/>
      <c r="E487" s="294"/>
      <c r="F487" s="294"/>
      <c r="G487" s="294"/>
      <c r="H487" s="294"/>
      <c r="I487" s="290"/>
      <c r="J487" s="294"/>
      <c r="K487" s="294"/>
      <c r="L487" s="294"/>
      <c r="M487" s="294"/>
      <c r="N487" s="294"/>
      <c r="O487" s="294"/>
      <c r="P487" s="294"/>
      <c r="Q487" s="294"/>
      <c r="R487" s="294"/>
      <c r="S487" s="294"/>
      <c r="T487" s="294"/>
    </row>
    <row r="488" spans="1:20">
      <c r="B488" s="292"/>
      <c r="C488" s="290"/>
      <c r="D488" s="294"/>
      <c r="E488" s="294"/>
      <c r="F488" s="294"/>
      <c r="G488" s="294"/>
      <c r="H488" s="294"/>
      <c r="I488" s="290"/>
      <c r="J488" s="294"/>
      <c r="K488" s="294"/>
      <c r="L488" s="294"/>
      <c r="M488" s="294"/>
      <c r="N488" s="294"/>
      <c r="O488" s="294"/>
      <c r="P488" s="294"/>
      <c r="Q488" s="294"/>
      <c r="R488" s="294"/>
      <c r="S488" s="294"/>
      <c r="T488" s="294"/>
    </row>
    <row r="489" spans="1:20" ht="3" customHeight="1">
      <c r="B489" s="297"/>
      <c r="D489" s="294"/>
      <c r="E489" s="294"/>
      <c r="F489" s="294"/>
      <c r="G489" s="294"/>
      <c r="H489" s="294"/>
      <c r="I489" s="290"/>
      <c r="J489" s="294"/>
      <c r="K489" s="294"/>
      <c r="L489" s="294"/>
      <c r="M489" s="294"/>
      <c r="N489" s="290"/>
      <c r="O489" s="294"/>
      <c r="P489" s="294"/>
      <c r="Q489" s="294"/>
      <c r="R489" s="294"/>
      <c r="S489" s="294"/>
      <c r="T489" s="294"/>
    </row>
    <row r="490" spans="1:20" ht="15">
      <c r="A490" s="282"/>
    </row>
    <row r="491" spans="1:20" s="282" customFormat="1" ht="15">
      <c r="B491" s="281"/>
    </row>
    <row r="492" spans="1:20" s="282" customFormat="1" ht="15">
      <c r="B492" s="283"/>
    </row>
    <row r="493" spans="1:20" s="282" customFormat="1" ht="15">
      <c r="B493" s="300"/>
    </row>
    <row r="494" spans="1:20" s="282" customFormat="1" ht="4.5" customHeight="1">
      <c r="B494" s="301"/>
    </row>
    <row r="495" spans="1:20" s="282" customFormat="1" ht="15">
      <c r="A495" s="279"/>
      <c r="B495" s="302"/>
    </row>
  </sheetData>
  <mergeCells count="3">
    <mergeCell ref="D4:I4"/>
    <mergeCell ref="J4:O4"/>
    <mergeCell ref="P4:T4"/>
  </mergeCells>
  <printOptions horizontalCentered="1"/>
  <pageMargins left="0.15748031496062992" right="0.15748031496062992" top="0.19685039370078741" bottom="0.19685039370078741" header="0.15748031496062992" footer="0.15748031496062992"/>
  <pageSetup paperSize="9" scale="68" orientation="portrait" r:id="rId1"/>
  <rowBreaks count="3" manualBreakCount="3">
    <brk id="259" max="20" man="1"/>
    <brk id="351" max="20" man="1"/>
    <brk id="443"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S33"/>
  <sheetViews>
    <sheetView topLeftCell="A4" workbookViewId="0">
      <selection activeCell="B36" sqref="A36:X45"/>
    </sheetView>
  </sheetViews>
  <sheetFormatPr defaultColWidth="9.125" defaultRowHeight="12.75"/>
  <cols>
    <col min="1" max="1" width="2.75" style="77" customWidth="1"/>
    <col min="2" max="2" width="23.75" style="77" customWidth="1"/>
    <col min="3" max="22" width="9.125" style="77"/>
    <col min="23" max="23" width="3.75" style="77" customWidth="1"/>
    <col min="24" max="24" width="9.125" style="84"/>
    <col min="25" max="25" width="3.75" style="77" customWidth="1"/>
    <col min="26" max="26" width="9.125" style="77"/>
    <col min="27" max="27" width="3.75" style="77" customWidth="1"/>
    <col min="28" max="29" width="9.125" style="84"/>
    <col min="30" max="30" width="3.75" style="77" customWidth="1"/>
    <col min="31" max="31" width="9.125" style="77"/>
    <col min="32" max="32" width="13" style="77" bestFit="1" customWidth="1"/>
    <col min="33" max="34" width="9.125" style="77"/>
    <col min="35" max="35" width="12.25" style="77" bestFit="1" customWidth="1"/>
    <col min="36" max="41" width="9.125" style="77"/>
    <col min="42" max="42" width="3.75" style="77" customWidth="1"/>
    <col min="43" max="16384" width="9.125" style="77"/>
  </cols>
  <sheetData>
    <row r="1" spans="1:45" ht="30.75" thickBot="1">
      <c r="B1" s="36" t="s">
        <v>0</v>
      </c>
    </row>
    <row r="2" spans="1:45" ht="13.5" thickTop="1">
      <c r="B2" s="43" t="s">
        <v>1</v>
      </c>
      <c r="C2" s="44"/>
    </row>
    <row r="3" spans="1:45">
      <c r="B3" s="49" t="s">
        <v>2</v>
      </c>
      <c r="C3" s="44"/>
    </row>
    <row r="4" spans="1:45">
      <c r="C4" s="80"/>
      <c r="D4" s="80"/>
      <c r="E4" s="80"/>
      <c r="F4" s="80"/>
      <c r="G4" s="80"/>
      <c r="H4" s="80"/>
      <c r="I4" s="80"/>
      <c r="J4" s="80"/>
      <c r="K4" s="80"/>
      <c r="L4" s="80"/>
      <c r="M4" s="80"/>
      <c r="N4" s="80"/>
      <c r="O4" s="80"/>
      <c r="P4" s="80"/>
      <c r="Q4" s="80"/>
      <c r="R4" s="80"/>
      <c r="S4" s="80"/>
      <c r="T4" s="80"/>
      <c r="U4" s="80"/>
      <c r="V4" s="80"/>
      <c r="W4" s="80"/>
      <c r="X4" s="81"/>
      <c r="Y4" s="80"/>
      <c r="Z4" s="80"/>
      <c r="AA4" s="80"/>
      <c r="AB4" s="81"/>
      <c r="AC4" s="81"/>
      <c r="AD4" s="80"/>
      <c r="AE4" s="80"/>
      <c r="AF4" s="80"/>
      <c r="AG4" s="80"/>
      <c r="AH4" s="80"/>
      <c r="AI4" s="80"/>
      <c r="AJ4" s="80"/>
      <c r="AK4" s="80"/>
      <c r="AL4" s="80"/>
      <c r="AM4" s="80"/>
      <c r="AN4" s="80"/>
      <c r="AO4" s="80"/>
    </row>
    <row r="5" spans="1:45">
      <c r="B5" s="77" t="str">
        <f t="array" ref="B5:AS27">TRANSPOSE('NA1'!B4:X47)</f>
        <v/>
      </c>
      <c r="C5" s="82" t="str">
        <v>A.</v>
      </c>
      <c r="D5" s="82" t="str">
        <v>B.</v>
      </c>
      <c r="E5" s="82" t="str">
        <v>C.</v>
      </c>
      <c r="F5" s="82" t="str">
        <v>D.</v>
      </c>
      <c r="G5" s="82" t="str">
        <v>E.</v>
      </c>
      <c r="H5" s="82" t="str">
        <v>F.</v>
      </c>
      <c r="I5" s="82" t="str">
        <v>G.</v>
      </c>
      <c r="J5" s="82" t="str">
        <v>H.</v>
      </c>
      <c r="K5" s="82" t="str">
        <v>I.</v>
      </c>
      <c r="L5" s="82" t="str">
        <v>J.</v>
      </c>
      <c r="M5" s="82" t="str">
        <v>K.</v>
      </c>
      <c r="N5" s="82" t="str">
        <v>L.</v>
      </c>
      <c r="O5" s="82" t="str">
        <v>M.</v>
      </c>
      <c r="P5" s="82" t="str">
        <v>N.</v>
      </c>
      <c r="Q5" s="82" t="str">
        <v>O.</v>
      </c>
      <c r="R5" s="82" t="str">
        <v>P.</v>
      </c>
      <c r="S5" s="82" t="str">
        <v>Q.</v>
      </c>
      <c r="T5" s="82" t="str">
        <v>R.</v>
      </c>
      <c r="U5" s="82" t="str">
        <v>S.</v>
      </c>
      <c r="V5" s="82" t="str">
        <v>T.</v>
      </c>
      <c r="W5" s="82" t="str">
        <v/>
      </c>
      <c r="X5" s="82">
        <v>0</v>
      </c>
      <c r="Y5" s="82" t="str">
        <v/>
      </c>
      <c r="Z5" s="82">
        <v>0</v>
      </c>
      <c r="AA5" s="82" t="str">
        <v/>
      </c>
      <c r="AB5" s="82">
        <v>0</v>
      </c>
      <c r="AC5" s="82" t="str">
        <v>ΑΕΠ</v>
      </c>
      <c r="AD5" s="82" t="str">
        <v/>
      </c>
      <c r="AE5" s="82" t="str">
        <v>A</v>
      </c>
      <c r="AF5" s="82" t="str">
        <v>B_E</v>
      </c>
      <c r="AG5" s="82" t="str">
        <v>C</v>
      </c>
      <c r="AH5" s="82" t="str">
        <v>F</v>
      </c>
      <c r="AI5" s="82" t="str">
        <v>G_I</v>
      </c>
      <c r="AJ5" s="82" t="str">
        <v>J</v>
      </c>
      <c r="AK5" s="82" t="str">
        <v>K</v>
      </c>
      <c r="AL5" s="82" t="str">
        <v>L</v>
      </c>
      <c r="AM5" s="82" t="str">
        <v>M_N</v>
      </c>
      <c r="AN5" s="82" t="str">
        <v>O_Q</v>
      </c>
      <c r="AO5" s="82" t="str">
        <v>R_T</v>
      </c>
      <c r="AP5" s="82" t="str">
        <v/>
      </c>
      <c r="AQ5" s="82" t="str">
        <v>A_B</v>
      </c>
      <c r="AR5" s="82" t="str">
        <v>C_F</v>
      </c>
      <c r="AS5" s="82" t="str">
        <v>G_T</v>
      </c>
    </row>
    <row r="6" spans="1:45" s="78" customFormat="1" ht="253.5" customHeight="1">
      <c r="B6" s="78" t="str">
        <v/>
      </c>
      <c r="C6" s="79" t="str">
        <v>Γεωργία, δασοκομία και αλιεία</v>
      </c>
      <c r="D6" s="79" t="str">
        <v>Ορυχεία και λατομεία</v>
      </c>
      <c r="E6" s="79" t="str">
        <v>Μεταποιητικές βιομηχανίες</v>
      </c>
      <c r="F6" s="79" t="str">
        <v>Παραγωγή  ηλεκτρικού  ρεύματος, φυσικού αερίου, ατμού και κλιματισμού</v>
      </c>
      <c r="G6" s="79" t="str">
        <v>Παροχή νερού, επεξεργασία λυμάτων, διαχείριση αποβλήτων και δραστηριότητες εξυγίανσης</v>
      </c>
      <c r="H6" s="79" t="str">
        <v>Κατασκευές</v>
      </c>
      <c r="I6" s="79" t="str">
        <v>Χονδρικό και λιανικό εμπόριο, επισκευή μηχανοκινήτων οχημάτων και μοτοσικλετών</v>
      </c>
      <c r="J6" s="79" t="str">
        <v>Μεταφορά και αποθήκευση</v>
      </c>
      <c r="K6" s="79" t="str">
        <v>Δραστηριότητες υπηρεσιών παροχής καταλύματος και υπηρεσιών εστίασης</v>
      </c>
      <c r="L6" s="79" t="str">
        <v>Ενημέρωση και επικοινωνία</v>
      </c>
      <c r="M6" s="79" t="str">
        <v>Χρηματοπιστωτικές και ασφαλιστικές δραστηριότητες</v>
      </c>
      <c r="N6" s="79" t="str">
        <v>Διαχείριση ακίνητης περιουσίας</v>
      </c>
      <c r="O6" s="79" t="str">
        <v>Επαγγελματικές, επιστημονικές και τεχνικές δραστηριότητες</v>
      </c>
      <c r="P6" s="79" t="str">
        <v>Διοικητικές και υποστηρικτικές δραστηριότητες</v>
      </c>
      <c r="Q6" s="79" t="str">
        <v>Δημόσια διοίκηση και άμυνα, υποχρεωτική κοινωνική ασφάλιση</v>
      </c>
      <c r="R6" s="79" t="str">
        <v>Εκπαίδευση</v>
      </c>
      <c r="S6" s="79" t="str">
        <v>Δραστηριότητες σχετικές με την ανθρώπινη υγεία και κοινωνική μέριμνα</v>
      </c>
      <c r="T6" s="79" t="str">
        <v>Τέχνες, διασκέδαση και ψυχαγωγία</v>
      </c>
      <c r="U6" s="79" t="str">
        <v>Άλλες δραστηριότητες παροχής υπηρεσιών</v>
      </c>
      <c r="V6" s="79" t="str">
        <v>Δραστηριότητες νοικοκυριών ως εργοδοτών</v>
      </c>
      <c r="W6" s="79" t="str">
        <v/>
      </c>
      <c r="X6" s="83" t="str">
        <v>Σύνολο ακαθάριστης προστιθέμενης αξίας (€εκ.)</v>
      </c>
      <c r="Y6" s="79" t="str">
        <v/>
      </c>
      <c r="Z6" s="79" t="str">
        <v>Συν: Εισαγωγικοί δασμοί &amp; Φόρος προστιθέμενης αξίας</v>
      </c>
      <c r="AA6" s="79" t="str">
        <v/>
      </c>
      <c r="AB6" s="83" t="str">
        <v>Ακαθάριστο Εγχώριο Προϊόν σε τιμές αγοράς (€εκ.)</v>
      </c>
      <c r="AC6" s="83" t="str">
        <v>Σύνολο της Οικονομίας</v>
      </c>
      <c r="AD6" s="79" t="str">
        <v/>
      </c>
      <c r="AE6" s="79" t="str">
        <v>Γεωργία, δασοκομία και αλιεία</v>
      </c>
      <c r="AF6" s="79" t="str">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79" t="str">
        <v>Μεταποιητικές βιομηχανίες</v>
      </c>
      <c r="AH6" s="79" t="str">
        <v>Κατασκευές</v>
      </c>
      <c r="AI6" s="79" t="str">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79" t="str">
        <v>Ενημέρωση και επικοινωνία</v>
      </c>
      <c r="AK6" s="79" t="str">
        <v>Χρηματοπιστωτικές και ασφαλιστικές δραστηριότητες</v>
      </c>
      <c r="AL6" s="79" t="str">
        <v>Διαχείριση ακίνητης περιουσίας</v>
      </c>
      <c r="AM6" s="79" t="str">
        <v xml:space="preserve">"Επαγγελματικές, επιστημονικές και τεχνικές δραστηριότητες" "Διοικητικές και υποστηρικτικές δραστηριότητες" </v>
      </c>
      <c r="AN6" s="79" t="str">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79" t="str">
        <v xml:space="preserve">"Τέχνες, διασκέδαση και ψυχαγωγία" "Άλλες δραστηριότητες παροχής υπηρεσιών"  "Δραστηριότητες νοικοκυριών ως εργοδοτών" </v>
      </c>
      <c r="AP6" s="79">
        <v>0</v>
      </c>
      <c r="AQ6" s="79" t="str">
        <v>Πρωτογενής Τομέας</v>
      </c>
      <c r="AR6" s="79" t="str">
        <v>Δευτερογενής Τομέας</v>
      </c>
      <c r="AS6" s="79" t="str">
        <v>Τριτογενής Τομέας</v>
      </c>
    </row>
    <row r="7" spans="1:45" ht="22.5" customHeight="1">
      <c r="A7" s="77">
        <f t="shared" ref="A7:A26" si="0">IF(C7=":",0,1)</f>
        <v>1</v>
      </c>
      <c r="B7" s="34">
        <v>1995</v>
      </c>
      <c r="C7" s="85">
        <v>379.64</v>
      </c>
      <c r="D7" s="85">
        <v>21.56</v>
      </c>
      <c r="E7" s="85">
        <v>1025.02</v>
      </c>
      <c r="F7" s="85">
        <v>103.87</v>
      </c>
      <c r="G7" s="85">
        <v>37.6</v>
      </c>
      <c r="H7" s="85">
        <v>1011.71</v>
      </c>
      <c r="I7" s="85">
        <v>881.48</v>
      </c>
      <c r="J7" s="85">
        <v>776.14</v>
      </c>
      <c r="K7" s="85">
        <v>803.14</v>
      </c>
      <c r="L7" s="85">
        <v>153.32</v>
      </c>
      <c r="M7" s="85">
        <v>350.24</v>
      </c>
      <c r="N7" s="85">
        <v>945.57</v>
      </c>
      <c r="O7" s="85">
        <v>459.77</v>
      </c>
      <c r="P7" s="85">
        <v>87.62</v>
      </c>
      <c r="Q7" s="85">
        <v>1004.88</v>
      </c>
      <c r="R7" s="85">
        <v>520.54</v>
      </c>
      <c r="S7" s="85">
        <v>348.73</v>
      </c>
      <c r="T7" s="85">
        <v>100.45</v>
      </c>
      <c r="U7" s="85">
        <v>196.1</v>
      </c>
      <c r="V7" s="85">
        <v>24.36</v>
      </c>
      <c r="W7" s="85" t="str">
        <v/>
      </c>
      <c r="X7" s="86">
        <v>9231.7479999999996</v>
      </c>
      <c r="Y7" s="85" t="str">
        <v/>
      </c>
      <c r="Z7" s="85">
        <v>958.99</v>
      </c>
      <c r="AA7" s="85" t="str">
        <v/>
      </c>
      <c r="AB7" s="86">
        <v>10190.74</v>
      </c>
      <c r="AC7" s="86">
        <v>10190.74</v>
      </c>
      <c r="AD7" s="85" t="str">
        <v/>
      </c>
      <c r="AE7" s="85">
        <v>379.64</v>
      </c>
      <c r="AF7" s="85">
        <v>1188.0499999999997</v>
      </c>
      <c r="AG7" s="85">
        <v>1025.02</v>
      </c>
      <c r="AH7" s="85">
        <v>1011.71</v>
      </c>
      <c r="AI7" s="85">
        <v>2460.7599999999998</v>
      </c>
      <c r="AJ7" s="85">
        <v>153.32</v>
      </c>
      <c r="AK7" s="85">
        <v>350.24</v>
      </c>
      <c r="AL7" s="85">
        <v>945.57</v>
      </c>
      <c r="AM7" s="85">
        <v>547.39</v>
      </c>
      <c r="AN7" s="85">
        <v>1874.15</v>
      </c>
      <c r="AO7" s="85">
        <v>320.91000000000003</v>
      </c>
      <c r="AP7" s="85" t="str">
        <v/>
      </c>
      <c r="AQ7" s="85">
        <v>401.2</v>
      </c>
      <c r="AR7" s="85">
        <v>2178.1999999999998</v>
      </c>
      <c r="AS7" s="85">
        <v>6652.34</v>
      </c>
    </row>
    <row r="8" spans="1:45" ht="22.5" customHeight="1">
      <c r="A8" s="77">
        <f t="shared" si="0"/>
        <v>1</v>
      </c>
      <c r="B8" s="34">
        <v>1996</v>
      </c>
      <c r="C8" s="85">
        <v>374.52</v>
      </c>
      <c r="D8" s="85">
        <v>22.3</v>
      </c>
      <c r="E8" s="85">
        <v>1006.41</v>
      </c>
      <c r="F8" s="85">
        <v>111.39</v>
      </c>
      <c r="G8" s="85">
        <v>39.520000000000003</v>
      </c>
      <c r="H8" s="85">
        <v>1019.89</v>
      </c>
      <c r="I8" s="85">
        <v>888.87</v>
      </c>
      <c r="J8" s="85">
        <v>769.49</v>
      </c>
      <c r="K8" s="85">
        <v>781.39</v>
      </c>
      <c r="L8" s="85">
        <v>175.21</v>
      </c>
      <c r="M8" s="85">
        <v>378.12</v>
      </c>
      <c r="N8" s="85">
        <v>969.81</v>
      </c>
      <c r="O8" s="85">
        <v>477.17</v>
      </c>
      <c r="P8" s="85">
        <v>95.5</v>
      </c>
      <c r="Q8" s="85">
        <v>1030.0899999999999</v>
      </c>
      <c r="R8" s="85">
        <v>539.55999999999995</v>
      </c>
      <c r="S8" s="85">
        <v>360.48</v>
      </c>
      <c r="T8" s="85">
        <v>106.72</v>
      </c>
      <c r="U8" s="85">
        <v>202.71</v>
      </c>
      <c r="V8" s="85">
        <v>30.59</v>
      </c>
      <c r="W8" s="85" t="str">
        <v/>
      </c>
      <c r="X8" s="86">
        <v>9379.77</v>
      </c>
      <c r="Y8" s="85" t="str">
        <v/>
      </c>
      <c r="Z8" s="85">
        <v>975.49</v>
      </c>
      <c r="AA8" s="85" t="str">
        <v/>
      </c>
      <c r="AB8" s="86">
        <v>10355.25</v>
      </c>
      <c r="AC8" s="86">
        <v>10355.25</v>
      </c>
      <c r="AD8" s="85" t="str">
        <v/>
      </c>
      <c r="AE8" s="85">
        <v>374.52</v>
      </c>
      <c r="AF8" s="85">
        <v>1179.6200000000001</v>
      </c>
      <c r="AG8" s="85">
        <v>1006.41</v>
      </c>
      <c r="AH8" s="85">
        <v>1019.89</v>
      </c>
      <c r="AI8" s="85">
        <v>2439.75</v>
      </c>
      <c r="AJ8" s="85">
        <v>175.21</v>
      </c>
      <c r="AK8" s="85">
        <v>378.12</v>
      </c>
      <c r="AL8" s="85">
        <v>969.81</v>
      </c>
      <c r="AM8" s="85">
        <v>572.67000000000007</v>
      </c>
      <c r="AN8" s="85">
        <v>1930.1299999999999</v>
      </c>
      <c r="AO8" s="85">
        <v>340.02</v>
      </c>
      <c r="AP8" s="85" t="str">
        <v/>
      </c>
      <c r="AQ8" s="85">
        <v>396.82</v>
      </c>
      <c r="AR8" s="85">
        <v>2177.21</v>
      </c>
      <c r="AS8" s="85">
        <v>6805.7099999999991</v>
      </c>
    </row>
    <row r="9" spans="1:45" ht="22.5" customHeight="1">
      <c r="A9" s="77">
        <f t="shared" si="0"/>
        <v>1</v>
      </c>
      <c r="B9" s="34">
        <v>1997</v>
      </c>
      <c r="C9" s="85">
        <v>324.57</v>
      </c>
      <c r="D9" s="85">
        <v>23.02</v>
      </c>
      <c r="E9" s="85">
        <v>1027.79</v>
      </c>
      <c r="F9" s="85">
        <v>116.47</v>
      </c>
      <c r="G9" s="85">
        <v>35.82</v>
      </c>
      <c r="H9" s="85">
        <v>993.04</v>
      </c>
      <c r="I9" s="85">
        <v>900.11</v>
      </c>
      <c r="J9" s="85">
        <v>793.36</v>
      </c>
      <c r="K9" s="85">
        <v>826.3</v>
      </c>
      <c r="L9" s="85">
        <v>196.71</v>
      </c>
      <c r="M9" s="85">
        <v>425.91</v>
      </c>
      <c r="N9" s="85">
        <v>992.85</v>
      </c>
      <c r="O9" s="85">
        <v>495.53</v>
      </c>
      <c r="P9" s="85">
        <v>101.92</v>
      </c>
      <c r="Q9" s="85">
        <v>1053.69</v>
      </c>
      <c r="R9" s="85">
        <v>561.61</v>
      </c>
      <c r="S9" s="85">
        <v>369.49</v>
      </c>
      <c r="T9" s="85">
        <v>124.13</v>
      </c>
      <c r="U9" s="85">
        <v>210.76</v>
      </c>
      <c r="V9" s="85">
        <v>33.479999999999997</v>
      </c>
      <c r="W9" s="85" t="str">
        <v/>
      </c>
      <c r="X9" s="86">
        <v>9606.56</v>
      </c>
      <c r="Y9" s="85" t="str">
        <v/>
      </c>
      <c r="Z9" s="85">
        <v>996.38</v>
      </c>
      <c r="AA9" s="85" t="str">
        <v/>
      </c>
      <c r="AB9" s="86">
        <v>10602.94</v>
      </c>
      <c r="AC9" s="86">
        <v>10602.94</v>
      </c>
      <c r="AD9" s="85" t="str">
        <v/>
      </c>
      <c r="AE9" s="85">
        <v>324.57</v>
      </c>
      <c r="AF9" s="85">
        <v>1203.0999999999999</v>
      </c>
      <c r="AG9" s="85">
        <v>1027.79</v>
      </c>
      <c r="AH9" s="85">
        <v>993.04</v>
      </c>
      <c r="AI9" s="85">
        <v>2519.77</v>
      </c>
      <c r="AJ9" s="85">
        <v>196.71</v>
      </c>
      <c r="AK9" s="85">
        <v>425.91</v>
      </c>
      <c r="AL9" s="85">
        <v>992.85</v>
      </c>
      <c r="AM9" s="85">
        <v>597.44999999999993</v>
      </c>
      <c r="AN9" s="85">
        <v>1984.7900000000002</v>
      </c>
      <c r="AO9" s="85">
        <v>368.37</v>
      </c>
      <c r="AP9" s="85" t="str">
        <v/>
      </c>
      <c r="AQ9" s="85">
        <v>347.59</v>
      </c>
      <c r="AR9" s="85">
        <v>2173.12</v>
      </c>
      <c r="AS9" s="85">
        <v>7085.8499999999985</v>
      </c>
    </row>
    <row r="10" spans="1:45" ht="22.5" customHeight="1">
      <c r="A10" s="77">
        <f t="shared" si="0"/>
        <v>1</v>
      </c>
      <c r="B10" s="34">
        <v>1998</v>
      </c>
      <c r="C10" s="85">
        <v>349.44</v>
      </c>
      <c r="D10" s="85">
        <v>28.27</v>
      </c>
      <c r="E10" s="85">
        <v>1027.73</v>
      </c>
      <c r="F10" s="85">
        <v>131.68</v>
      </c>
      <c r="G10" s="85">
        <v>46.29</v>
      </c>
      <c r="H10" s="85">
        <v>1002.86</v>
      </c>
      <c r="I10" s="85">
        <v>1007.38</v>
      </c>
      <c r="J10" s="85">
        <v>828.2</v>
      </c>
      <c r="K10" s="85">
        <v>873.01</v>
      </c>
      <c r="L10" s="85">
        <v>239.73</v>
      </c>
      <c r="M10" s="85">
        <v>493</v>
      </c>
      <c r="N10" s="85">
        <v>1025.0899999999999</v>
      </c>
      <c r="O10" s="85">
        <v>538.04999999999995</v>
      </c>
      <c r="P10" s="85">
        <v>110.26</v>
      </c>
      <c r="Q10" s="85">
        <v>1075.02</v>
      </c>
      <c r="R10" s="85">
        <v>577.88</v>
      </c>
      <c r="S10" s="85">
        <v>382.8</v>
      </c>
      <c r="T10" s="85">
        <v>130.09</v>
      </c>
      <c r="U10" s="85">
        <v>191.84</v>
      </c>
      <c r="V10" s="85">
        <v>37.26</v>
      </c>
      <c r="W10" s="85" t="str">
        <v/>
      </c>
      <c r="X10" s="86">
        <v>10095.879999999999</v>
      </c>
      <c r="Y10" s="85" t="str">
        <v/>
      </c>
      <c r="Z10" s="85">
        <v>1043</v>
      </c>
      <c r="AA10" s="85" t="str">
        <v/>
      </c>
      <c r="AB10" s="86">
        <v>11138.8801</v>
      </c>
      <c r="AC10" s="86">
        <v>11138.8801</v>
      </c>
      <c r="AD10" s="85" t="str">
        <v/>
      </c>
      <c r="AE10" s="85">
        <v>349.44</v>
      </c>
      <c r="AF10" s="85">
        <v>1233.97</v>
      </c>
      <c r="AG10" s="85">
        <v>1027.73</v>
      </c>
      <c r="AH10" s="85">
        <v>1002.86</v>
      </c>
      <c r="AI10" s="85">
        <v>2708.59</v>
      </c>
      <c r="AJ10" s="85">
        <v>239.73</v>
      </c>
      <c r="AK10" s="85">
        <v>493</v>
      </c>
      <c r="AL10" s="85">
        <v>1025.0899999999999</v>
      </c>
      <c r="AM10" s="85">
        <v>648.30999999999995</v>
      </c>
      <c r="AN10" s="85">
        <v>2035.7</v>
      </c>
      <c r="AO10" s="85">
        <v>359.19</v>
      </c>
      <c r="AP10" s="85" t="str">
        <v/>
      </c>
      <c r="AQ10" s="85">
        <v>377.71</v>
      </c>
      <c r="AR10" s="85">
        <v>2208.56</v>
      </c>
      <c r="AS10" s="85">
        <v>7509.6100000000006</v>
      </c>
    </row>
    <row r="11" spans="1:45" ht="22.5" customHeight="1">
      <c r="A11" s="77">
        <f t="shared" si="0"/>
        <v>1</v>
      </c>
      <c r="B11" s="34">
        <v>1999</v>
      </c>
      <c r="C11" s="85">
        <v>395.68</v>
      </c>
      <c r="D11" s="85">
        <v>32.4</v>
      </c>
      <c r="E11" s="85">
        <v>1033.04</v>
      </c>
      <c r="F11" s="85">
        <v>129.9</v>
      </c>
      <c r="G11" s="85">
        <v>60.98</v>
      </c>
      <c r="H11" s="85">
        <v>1000.2</v>
      </c>
      <c r="I11" s="85">
        <v>1058.42</v>
      </c>
      <c r="J11" s="85">
        <v>845.11</v>
      </c>
      <c r="K11" s="85">
        <v>946.55</v>
      </c>
      <c r="L11" s="85">
        <v>277.95</v>
      </c>
      <c r="M11" s="85">
        <v>582.37</v>
      </c>
      <c r="N11" s="85">
        <v>1043.8399999999999</v>
      </c>
      <c r="O11" s="85">
        <v>569</v>
      </c>
      <c r="P11" s="85">
        <v>120.76</v>
      </c>
      <c r="Q11" s="85">
        <v>1125.93</v>
      </c>
      <c r="R11" s="85">
        <v>591.85</v>
      </c>
      <c r="S11" s="85">
        <v>391.35</v>
      </c>
      <c r="T11" s="85">
        <v>129.19999999999999</v>
      </c>
      <c r="U11" s="85">
        <v>193.18</v>
      </c>
      <c r="V11" s="85">
        <v>41.02</v>
      </c>
      <c r="W11" s="85" t="str">
        <v/>
      </c>
      <c r="X11" s="86">
        <v>10568.72</v>
      </c>
      <c r="Y11" s="85" t="str">
        <v/>
      </c>
      <c r="Z11" s="85">
        <v>1094.1600000000001</v>
      </c>
      <c r="AA11" s="85" t="str">
        <v/>
      </c>
      <c r="AB11" s="86">
        <v>11662.88</v>
      </c>
      <c r="AC11" s="86">
        <v>11662.88</v>
      </c>
      <c r="AD11" s="85" t="str">
        <v/>
      </c>
      <c r="AE11" s="85">
        <v>395.68</v>
      </c>
      <c r="AF11" s="85">
        <v>1256.3200000000002</v>
      </c>
      <c r="AG11" s="85">
        <v>1033.04</v>
      </c>
      <c r="AH11" s="85">
        <v>1000.2</v>
      </c>
      <c r="AI11" s="85">
        <v>2850.08</v>
      </c>
      <c r="AJ11" s="85">
        <v>277.95</v>
      </c>
      <c r="AK11" s="85">
        <v>582.37</v>
      </c>
      <c r="AL11" s="85">
        <v>1043.8399999999999</v>
      </c>
      <c r="AM11" s="85">
        <v>689.76</v>
      </c>
      <c r="AN11" s="85">
        <v>2109.13</v>
      </c>
      <c r="AO11" s="85">
        <v>363.4</v>
      </c>
      <c r="AP11" s="85" t="str">
        <v/>
      </c>
      <c r="AQ11" s="85">
        <v>428.08</v>
      </c>
      <c r="AR11" s="85">
        <v>2224.12</v>
      </c>
      <c r="AS11" s="85">
        <v>7916.5300000000016</v>
      </c>
    </row>
    <row r="12" spans="1:45" ht="22.5" customHeight="1">
      <c r="A12" s="77">
        <f t="shared" si="0"/>
        <v>1</v>
      </c>
      <c r="B12" s="34">
        <v>2000</v>
      </c>
      <c r="C12" s="85">
        <v>375.66</v>
      </c>
      <c r="D12" s="85">
        <v>38.9</v>
      </c>
      <c r="E12" s="85">
        <v>1021.22</v>
      </c>
      <c r="F12" s="85">
        <v>129.86000000000001</v>
      </c>
      <c r="G12" s="85">
        <v>64.260000000000005</v>
      </c>
      <c r="H12" s="85">
        <v>995.38</v>
      </c>
      <c r="I12" s="85">
        <v>1171.26</v>
      </c>
      <c r="J12" s="85">
        <v>939.22</v>
      </c>
      <c r="K12" s="85">
        <v>1022</v>
      </c>
      <c r="L12" s="85">
        <v>325.08</v>
      </c>
      <c r="M12" s="85">
        <v>677.53</v>
      </c>
      <c r="N12" s="85">
        <v>1086.24</v>
      </c>
      <c r="O12" s="85">
        <v>585.23</v>
      </c>
      <c r="P12" s="85">
        <v>149.51</v>
      </c>
      <c r="Q12" s="85">
        <v>1152.32</v>
      </c>
      <c r="R12" s="85">
        <v>613.24</v>
      </c>
      <c r="S12" s="85">
        <v>403.31</v>
      </c>
      <c r="T12" s="85">
        <v>142.24</v>
      </c>
      <c r="U12" s="85">
        <v>209.13</v>
      </c>
      <c r="V12" s="85">
        <v>47.05</v>
      </c>
      <c r="W12" s="85" t="str">
        <v/>
      </c>
      <c r="X12" s="86">
        <v>11148.63</v>
      </c>
      <c r="Y12" s="85" t="str">
        <v/>
      </c>
      <c r="Z12" s="85">
        <v>1181.73</v>
      </c>
      <c r="AA12" s="85" t="str">
        <v/>
      </c>
      <c r="AB12" s="86">
        <v>12330.36</v>
      </c>
      <c r="AC12" s="86">
        <v>12330.36</v>
      </c>
      <c r="AD12" s="85" t="str">
        <v/>
      </c>
      <c r="AE12" s="85">
        <v>375.66</v>
      </c>
      <c r="AF12" s="85">
        <v>1254.24</v>
      </c>
      <c r="AG12" s="85">
        <v>1021.22</v>
      </c>
      <c r="AH12" s="85">
        <v>995.38</v>
      </c>
      <c r="AI12" s="85">
        <v>3132.48</v>
      </c>
      <c r="AJ12" s="85">
        <v>325.08</v>
      </c>
      <c r="AK12" s="85">
        <v>677.53</v>
      </c>
      <c r="AL12" s="85">
        <v>1086.24</v>
      </c>
      <c r="AM12" s="85">
        <v>734.74</v>
      </c>
      <c r="AN12" s="85">
        <v>2168.87</v>
      </c>
      <c r="AO12" s="85">
        <v>398.42</v>
      </c>
      <c r="AP12" s="85" t="str">
        <v/>
      </c>
      <c r="AQ12" s="85">
        <v>414.56</v>
      </c>
      <c r="AR12" s="85">
        <v>2210.7199999999998</v>
      </c>
      <c r="AS12" s="85">
        <v>8523.3599999999988</v>
      </c>
    </row>
    <row r="13" spans="1:45" ht="22.5" customHeight="1">
      <c r="A13" s="77">
        <f t="shared" si="0"/>
        <v>1</v>
      </c>
      <c r="B13" s="34">
        <v>2001</v>
      </c>
      <c r="C13" s="85">
        <v>373.79</v>
      </c>
      <c r="D13" s="85">
        <v>34.99</v>
      </c>
      <c r="E13" s="85">
        <v>1004.49</v>
      </c>
      <c r="F13" s="85">
        <v>158.06</v>
      </c>
      <c r="G13" s="85">
        <v>74.16</v>
      </c>
      <c r="H13" s="85">
        <v>1030.28</v>
      </c>
      <c r="I13" s="85">
        <v>1360.65</v>
      </c>
      <c r="J13" s="85">
        <v>874.23</v>
      </c>
      <c r="K13" s="85">
        <v>1034.18</v>
      </c>
      <c r="L13" s="85">
        <v>361.7</v>
      </c>
      <c r="M13" s="85">
        <v>712.16</v>
      </c>
      <c r="N13" s="85">
        <v>1117.71</v>
      </c>
      <c r="O13" s="85">
        <v>648.05999999999995</v>
      </c>
      <c r="P13" s="85">
        <v>154.88</v>
      </c>
      <c r="Q13" s="85">
        <v>1160.82</v>
      </c>
      <c r="R13" s="85">
        <v>629.59</v>
      </c>
      <c r="S13" s="85">
        <v>410.43</v>
      </c>
      <c r="T13" s="85">
        <v>153.21</v>
      </c>
      <c r="U13" s="85">
        <v>203.01</v>
      </c>
      <c r="V13" s="85">
        <v>56.78</v>
      </c>
      <c r="W13" s="85" t="str">
        <v/>
      </c>
      <c r="X13" s="86">
        <v>11553.19</v>
      </c>
      <c r="Y13" s="85" t="str">
        <v/>
      </c>
      <c r="Z13" s="85">
        <v>1219.55</v>
      </c>
      <c r="AA13" s="85" t="str">
        <v/>
      </c>
      <c r="AB13" s="86">
        <v>12772.74</v>
      </c>
      <c r="AC13" s="86">
        <v>12772.74</v>
      </c>
      <c r="AD13" s="85" t="str">
        <v/>
      </c>
      <c r="AE13" s="85">
        <v>373.79</v>
      </c>
      <c r="AF13" s="85">
        <v>1271.7</v>
      </c>
      <c r="AG13" s="85">
        <v>1004.49</v>
      </c>
      <c r="AH13" s="85">
        <v>1030.28</v>
      </c>
      <c r="AI13" s="85">
        <v>3269.0600000000004</v>
      </c>
      <c r="AJ13" s="85">
        <v>361.7</v>
      </c>
      <c r="AK13" s="85">
        <v>712.16</v>
      </c>
      <c r="AL13" s="85">
        <v>1117.71</v>
      </c>
      <c r="AM13" s="85">
        <v>802.93999999999994</v>
      </c>
      <c r="AN13" s="85">
        <v>2200.8399999999997</v>
      </c>
      <c r="AO13" s="85">
        <v>413</v>
      </c>
      <c r="AP13" s="85" t="str">
        <v/>
      </c>
      <c r="AQ13" s="85">
        <v>408.78000000000003</v>
      </c>
      <c r="AR13" s="85">
        <v>2266.9899999999998</v>
      </c>
      <c r="AS13" s="85">
        <v>8877.41</v>
      </c>
    </row>
    <row r="14" spans="1:45" ht="22.5" customHeight="1">
      <c r="A14" s="77">
        <f t="shared" si="0"/>
        <v>1</v>
      </c>
      <c r="B14" s="34">
        <v>2002</v>
      </c>
      <c r="C14" s="85">
        <v>396.3</v>
      </c>
      <c r="D14" s="85">
        <v>38.700000000000003</v>
      </c>
      <c r="E14" s="85">
        <v>1019.43</v>
      </c>
      <c r="F14" s="85">
        <v>175.69</v>
      </c>
      <c r="G14" s="85">
        <v>80.47</v>
      </c>
      <c r="H14" s="85">
        <v>1106.3399999999999</v>
      </c>
      <c r="I14" s="85">
        <v>1444.07</v>
      </c>
      <c r="J14" s="85">
        <v>875.02</v>
      </c>
      <c r="K14" s="85">
        <v>954.04</v>
      </c>
      <c r="L14" s="85">
        <v>396.04</v>
      </c>
      <c r="M14" s="85">
        <v>723.01</v>
      </c>
      <c r="N14" s="85">
        <v>1150.5999999999999</v>
      </c>
      <c r="O14" s="85">
        <v>689.99</v>
      </c>
      <c r="P14" s="85">
        <v>151.41999999999999</v>
      </c>
      <c r="Q14" s="85">
        <v>1209.22</v>
      </c>
      <c r="R14" s="85">
        <v>657.51</v>
      </c>
      <c r="S14" s="85">
        <v>423.63</v>
      </c>
      <c r="T14" s="85">
        <v>163.63</v>
      </c>
      <c r="U14" s="85">
        <v>203.31</v>
      </c>
      <c r="V14" s="85">
        <v>64.760000000000005</v>
      </c>
      <c r="W14" s="85" t="str">
        <v/>
      </c>
      <c r="X14" s="86">
        <v>11923.16</v>
      </c>
      <c r="Y14" s="85" t="str">
        <v/>
      </c>
      <c r="Z14" s="85">
        <v>1262.5899999999999</v>
      </c>
      <c r="AA14" s="85" t="str">
        <v/>
      </c>
      <c r="AB14" s="86">
        <v>13185.748</v>
      </c>
      <c r="AC14" s="86">
        <v>13185.748</v>
      </c>
      <c r="AD14" s="85" t="str">
        <v/>
      </c>
      <c r="AE14" s="85">
        <v>396.3</v>
      </c>
      <c r="AF14" s="85">
        <v>1314.29</v>
      </c>
      <c r="AG14" s="85">
        <v>1019.43</v>
      </c>
      <c r="AH14" s="85">
        <v>1106.3399999999999</v>
      </c>
      <c r="AI14" s="85">
        <v>3273.13</v>
      </c>
      <c r="AJ14" s="85">
        <v>396.04</v>
      </c>
      <c r="AK14" s="85">
        <v>723.01</v>
      </c>
      <c r="AL14" s="85">
        <v>1150.5999999999999</v>
      </c>
      <c r="AM14" s="85">
        <v>841.41</v>
      </c>
      <c r="AN14" s="85">
        <v>2290.36</v>
      </c>
      <c r="AO14" s="85">
        <v>431.7</v>
      </c>
      <c r="AP14" s="85" t="str">
        <v/>
      </c>
      <c r="AQ14" s="85">
        <v>435</v>
      </c>
      <c r="AR14" s="85">
        <v>2381.9299999999998</v>
      </c>
      <c r="AS14" s="85">
        <v>9106.2499999999982</v>
      </c>
    </row>
    <row r="15" spans="1:45" ht="22.5" customHeight="1">
      <c r="A15" s="77">
        <f t="shared" si="0"/>
        <v>1</v>
      </c>
      <c r="B15" s="34">
        <v>2003</v>
      </c>
      <c r="C15" s="85">
        <v>352.54</v>
      </c>
      <c r="D15" s="85">
        <v>39.69</v>
      </c>
      <c r="E15" s="85">
        <v>1042.8599999999999</v>
      </c>
      <c r="F15" s="85">
        <v>186.62</v>
      </c>
      <c r="G15" s="85">
        <v>86.19</v>
      </c>
      <c r="H15" s="85">
        <v>1209.4100000000001</v>
      </c>
      <c r="I15" s="85">
        <v>1593.15</v>
      </c>
      <c r="J15" s="85">
        <v>871.06</v>
      </c>
      <c r="K15" s="85">
        <v>901.02</v>
      </c>
      <c r="L15" s="85">
        <v>403.81</v>
      </c>
      <c r="M15" s="85">
        <v>688.62</v>
      </c>
      <c r="N15" s="85">
        <v>1195.28</v>
      </c>
      <c r="O15" s="85">
        <v>679.13</v>
      </c>
      <c r="P15" s="85">
        <v>157.91999999999999</v>
      </c>
      <c r="Q15" s="85">
        <v>1308.68</v>
      </c>
      <c r="R15" s="85">
        <v>686.32</v>
      </c>
      <c r="S15" s="85">
        <v>437.25</v>
      </c>
      <c r="T15" s="85">
        <v>160.22999999999999</v>
      </c>
      <c r="U15" s="85">
        <v>211.01</v>
      </c>
      <c r="V15" s="85">
        <v>75.14</v>
      </c>
      <c r="W15" s="85" t="str">
        <v/>
      </c>
      <c r="X15" s="86">
        <v>12285.9</v>
      </c>
      <c r="Y15" s="85" t="str">
        <v/>
      </c>
      <c r="Z15" s="85">
        <v>1270.2</v>
      </c>
      <c r="AA15" s="85" t="str">
        <v/>
      </c>
      <c r="AB15" s="86">
        <v>13556.11</v>
      </c>
      <c r="AC15" s="86">
        <v>13556.11</v>
      </c>
      <c r="AD15" s="85" t="str">
        <v/>
      </c>
      <c r="AE15" s="85">
        <v>352.54</v>
      </c>
      <c r="AF15" s="85">
        <v>1355.3600000000001</v>
      </c>
      <c r="AG15" s="85">
        <v>1042.8599999999999</v>
      </c>
      <c r="AH15" s="85">
        <v>1209.4100000000001</v>
      </c>
      <c r="AI15" s="85">
        <v>3365.23</v>
      </c>
      <c r="AJ15" s="85">
        <v>403.81</v>
      </c>
      <c r="AK15" s="85">
        <v>688.62</v>
      </c>
      <c r="AL15" s="85">
        <v>1195.28</v>
      </c>
      <c r="AM15" s="85">
        <v>837.05</v>
      </c>
      <c r="AN15" s="85">
        <v>2432.25</v>
      </c>
      <c r="AO15" s="85">
        <v>446.38</v>
      </c>
      <c r="AP15" s="85" t="str">
        <v/>
      </c>
      <c r="AQ15" s="85">
        <v>392.23</v>
      </c>
      <c r="AR15" s="85">
        <v>2525.08</v>
      </c>
      <c r="AS15" s="85">
        <v>9368.619999999999</v>
      </c>
    </row>
    <row r="16" spans="1:45" ht="22.5" customHeight="1">
      <c r="A16" s="77">
        <f t="shared" si="0"/>
        <v>1</v>
      </c>
      <c r="B16" s="34">
        <v>2004</v>
      </c>
      <c r="C16" s="85">
        <v>357.45</v>
      </c>
      <c r="D16" s="85">
        <v>42.94</v>
      </c>
      <c r="E16" s="85">
        <v>1036.44</v>
      </c>
      <c r="F16" s="85">
        <v>195.6</v>
      </c>
      <c r="G16" s="85">
        <v>93.53</v>
      </c>
      <c r="H16" s="85">
        <v>1268.1099999999999</v>
      </c>
      <c r="I16" s="85">
        <v>1831.77</v>
      </c>
      <c r="J16" s="85">
        <v>897.2</v>
      </c>
      <c r="K16" s="85">
        <v>879.56</v>
      </c>
      <c r="L16" s="85">
        <v>508.11</v>
      </c>
      <c r="M16" s="85">
        <v>719.05</v>
      </c>
      <c r="N16" s="85">
        <v>1242.6300000000001</v>
      </c>
      <c r="O16" s="85">
        <v>683.4</v>
      </c>
      <c r="P16" s="85">
        <v>143.79</v>
      </c>
      <c r="Q16" s="85">
        <v>1359.86</v>
      </c>
      <c r="R16" s="85">
        <v>694.12</v>
      </c>
      <c r="S16" s="85">
        <v>443.55</v>
      </c>
      <c r="T16" s="85">
        <v>157.25</v>
      </c>
      <c r="U16" s="85">
        <v>224.15</v>
      </c>
      <c r="V16" s="85">
        <v>87.43</v>
      </c>
      <c r="W16" s="85" t="str">
        <v/>
      </c>
      <c r="X16" s="86">
        <v>12865.92</v>
      </c>
      <c r="Y16" s="85" t="str">
        <v/>
      </c>
      <c r="Z16" s="85">
        <v>1314.06</v>
      </c>
      <c r="AA16" s="85" t="str">
        <v/>
      </c>
      <c r="AB16" s="86">
        <v>14179.977000000001</v>
      </c>
      <c r="AC16" s="86">
        <v>14179.977000000001</v>
      </c>
      <c r="AD16" s="85" t="str">
        <v/>
      </c>
      <c r="AE16" s="85">
        <v>357.45</v>
      </c>
      <c r="AF16" s="85">
        <v>1368.51</v>
      </c>
      <c r="AG16" s="85">
        <v>1036.44</v>
      </c>
      <c r="AH16" s="85">
        <v>1268.1099999999999</v>
      </c>
      <c r="AI16" s="85">
        <v>3608.53</v>
      </c>
      <c r="AJ16" s="85">
        <v>508.11</v>
      </c>
      <c r="AK16" s="85">
        <v>719.05</v>
      </c>
      <c r="AL16" s="85">
        <v>1242.6300000000001</v>
      </c>
      <c r="AM16" s="85">
        <v>827.18999999999994</v>
      </c>
      <c r="AN16" s="85">
        <v>2497.5300000000002</v>
      </c>
      <c r="AO16" s="85">
        <v>468.83</v>
      </c>
      <c r="AP16" s="85" t="str">
        <v/>
      </c>
      <c r="AQ16" s="85">
        <v>400.39</v>
      </c>
      <c r="AR16" s="85">
        <v>2593.6799999999998</v>
      </c>
      <c r="AS16" s="85">
        <v>9871.8700000000008</v>
      </c>
    </row>
    <row r="17" spans="1:45" ht="22.5" customHeight="1">
      <c r="A17" s="77">
        <f t="shared" si="0"/>
        <v>1</v>
      </c>
      <c r="B17" s="34">
        <v>2005</v>
      </c>
      <c r="C17" s="85">
        <v>354.75</v>
      </c>
      <c r="D17" s="85">
        <v>43.38</v>
      </c>
      <c r="E17" s="85">
        <v>1019.77</v>
      </c>
      <c r="F17" s="85">
        <v>190.18</v>
      </c>
      <c r="G17" s="85">
        <v>95.19</v>
      </c>
      <c r="H17" s="85">
        <v>1333.32</v>
      </c>
      <c r="I17" s="85">
        <v>1994.18</v>
      </c>
      <c r="J17" s="85">
        <v>894.93</v>
      </c>
      <c r="K17" s="85">
        <v>884.56</v>
      </c>
      <c r="L17" s="85">
        <v>552.08000000000004</v>
      </c>
      <c r="M17" s="85">
        <v>796.74</v>
      </c>
      <c r="N17" s="85">
        <v>1286.3499999999999</v>
      </c>
      <c r="O17" s="85">
        <v>702.71</v>
      </c>
      <c r="P17" s="85">
        <v>154.04</v>
      </c>
      <c r="Q17" s="85">
        <v>1398.09</v>
      </c>
      <c r="R17" s="85">
        <v>710.62</v>
      </c>
      <c r="S17" s="85">
        <v>452.94</v>
      </c>
      <c r="T17" s="85">
        <v>162.30000000000001</v>
      </c>
      <c r="U17" s="85">
        <v>227.44</v>
      </c>
      <c r="V17" s="85">
        <v>96.65</v>
      </c>
      <c r="W17" s="85" t="str">
        <v/>
      </c>
      <c r="X17" s="86">
        <v>13350.24</v>
      </c>
      <c r="Y17" s="85" t="str">
        <v/>
      </c>
      <c r="Z17" s="85">
        <v>1380.34</v>
      </c>
      <c r="AA17" s="85" t="str">
        <v/>
      </c>
      <c r="AB17" s="86">
        <v>14730.58</v>
      </c>
      <c r="AC17" s="86">
        <v>14730.58</v>
      </c>
      <c r="AD17" s="85" t="str">
        <v/>
      </c>
      <c r="AE17" s="85">
        <v>354.75</v>
      </c>
      <c r="AF17" s="85">
        <v>1348.5200000000002</v>
      </c>
      <c r="AG17" s="85">
        <v>1019.77</v>
      </c>
      <c r="AH17" s="85">
        <v>1333.32</v>
      </c>
      <c r="AI17" s="85">
        <v>3773.67</v>
      </c>
      <c r="AJ17" s="85">
        <v>552.08000000000004</v>
      </c>
      <c r="AK17" s="85">
        <v>796.74</v>
      </c>
      <c r="AL17" s="85">
        <v>1286.3499999999999</v>
      </c>
      <c r="AM17" s="85">
        <v>856.75</v>
      </c>
      <c r="AN17" s="85">
        <v>2561.65</v>
      </c>
      <c r="AO17" s="85">
        <v>486.39</v>
      </c>
      <c r="AP17" s="85" t="str">
        <v/>
      </c>
      <c r="AQ17" s="85">
        <v>398.13</v>
      </c>
      <c r="AR17" s="85">
        <v>2638.46</v>
      </c>
      <c r="AS17" s="85">
        <v>10313.630000000001</v>
      </c>
    </row>
    <row r="18" spans="1:45" ht="22.5" customHeight="1">
      <c r="A18" s="77">
        <f t="shared" si="0"/>
        <v>1</v>
      </c>
      <c r="B18" s="34">
        <v>2006</v>
      </c>
      <c r="C18" s="85">
        <v>316.35000000000002</v>
      </c>
      <c r="D18" s="85">
        <v>42.37</v>
      </c>
      <c r="E18" s="85">
        <v>982.66</v>
      </c>
      <c r="F18" s="85">
        <v>199.38</v>
      </c>
      <c r="G18" s="85">
        <v>101.05</v>
      </c>
      <c r="H18" s="85">
        <v>1447.75</v>
      </c>
      <c r="I18" s="85">
        <v>2139.54</v>
      </c>
      <c r="J18" s="85">
        <v>986.59</v>
      </c>
      <c r="K18" s="85">
        <v>914.83</v>
      </c>
      <c r="L18" s="85">
        <v>521.54</v>
      </c>
      <c r="M18" s="85">
        <v>892.96</v>
      </c>
      <c r="N18" s="85">
        <v>1343.28</v>
      </c>
      <c r="O18" s="85">
        <v>740.73</v>
      </c>
      <c r="P18" s="85">
        <v>169.01</v>
      </c>
      <c r="Q18" s="85">
        <v>1445.35</v>
      </c>
      <c r="R18" s="85">
        <v>731.42</v>
      </c>
      <c r="S18" s="85">
        <v>466.41</v>
      </c>
      <c r="T18" s="85">
        <v>167.08</v>
      </c>
      <c r="U18" s="85">
        <v>232.89</v>
      </c>
      <c r="V18" s="85">
        <v>102.11</v>
      </c>
      <c r="W18" s="85" t="str">
        <v/>
      </c>
      <c r="X18" s="86">
        <v>13943.28</v>
      </c>
      <c r="Y18" s="85" t="str">
        <v/>
      </c>
      <c r="Z18" s="85">
        <v>1453.42</v>
      </c>
      <c r="AA18" s="85" t="str">
        <v/>
      </c>
      <c r="AB18" s="86">
        <v>15396.7</v>
      </c>
      <c r="AC18" s="86">
        <v>15396.7</v>
      </c>
      <c r="AD18" s="85" t="str">
        <v/>
      </c>
      <c r="AE18" s="85">
        <v>316.35000000000002</v>
      </c>
      <c r="AF18" s="85">
        <v>1325.4599999999998</v>
      </c>
      <c r="AG18" s="85">
        <v>982.66</v>
      </c>
      <c r="AH18" s="85">
        <v>1447.75</v>
      </c>
      <c r="AI18" s="85">
        <v>4040.96</v>
      </c>
      <c r="AJ18" s="85">
        <v>521.54</v>
      </c>
      <c r="AK18" s="85">
        <v>892.96</v>
      </c>
      <c r="AL18" s="85">
        <v>1343.28</v>
      </c>
      <c r="AM18" s="85">
        <v>909.74</v>
      </c>
      <c r="AN18" s="85">
        <v>2643.18</v>
      </c>
      <c r="AO18" s="85">
        <v>502.08000000000004</v>
      </c>
      <c r="AP18" s="85" t="str">
        <v/>
      </c>
      <c r="AQ18" s="85">
        <v>358.72</v>
      </c>
      <c r="AR18" s="85">
        <v>2730.84</v>
      </c>
      <c r="AS18" s="85">
        <v>10853.74</v>
      </c>
    </row>
    <row r="19" spans="1:45" ht="22.5" customHeight="1">
      <c r="A19" s="77">
        <f t="shared" si="0"/>
        <v>1</v>
      </c>
      <c r="B19" s="34">
        <v>2007</v>
      </c>
      <c r="C19" s="85">
        <v>304.48</v>
      </c>
      <c r="D19" s="85">
        <v>45.06</v>
      </c>
      <c r="E19" s="85">
        <v>998.23</v>
      </c>
      <c r="F19" s="85">
        <v>218.6</v>
      </c>
      <c r="G19" s="85">
        <v>107.92</v>
      </c>
      <c r="H19" s="85">
        <v>1568.19</v>
      </c>
      <c r="I19" s="85">
        <v>2328.66</v>
      </c>
      <c r="J19" s="85">
        <v>977.1</v>
      </c>
      <c r="K19" s="85">
        <v>945.14</v>
      </c>
      <c r="L19" s="85">
        <v>577.07000000000005</v>
      </c>
      <c r="M19" s="85">
        <v>991.99</v>
      </c>
      <c r="N19" s="85">
        <v>1397.51</v>
      </c>
      <c r="O19" s="85">
        <v>812.94</v>
      </c>
      <c r="P19" s="85">
        <v>177.16</v>
      </c>
      <c r="Q19" s="85">
        <v>1451.66</v>
      </c>
      <c r="R19" s="85">
        <v>748.14</v>
      </c>
      <c r="S19" s="85">
        <v>476.06</v>
      </c>
      <c r="T19" s="85">
        <v>178.29</v>
      </c>
      <c r="U19" s="85">
        <v>235.14</v>
      </c>
      <c r="V19" s="85">
        <v>107</v>
      </c>
      <c r="W19" s="85" t="str">
        <v/>
      </c>
      <c r="X19" s="86">
        <v>14646.33</v>
      </c>
      <c r="Y19" s="85" t="str">
        <v/>
      </c>
      <c r="Z19" s="85">
        <v>1510.04</v>
      </c>
      <c r="AA19" s="85" t="str">
        <v/>
      </c>
      <c r="AB19" s="86">
        <v>16156.38</v>
      </c>
      <c r="AC19" s="86">
        <v>16156.38</v>
      </c>
      <c r="AD19" s="85" t="str">
        <v/>
      </c>
      <c r="AE19" s="85">
        <v>304.48</v>
      </c>
      <c r="AF19" s="85">
        <v>1369.81</v>
      </c>
      <c r="AG19" s="85">
        <v>998.23</v>
      </c>
      <c r="AH19" s="85">
        <v>1568.19</v>
      </c>
      <c r="AI19" s="85">
        <v>4250.8999999999996</v>
      </c>
      <c r="AJ19" s="85">
        <v>577.07000000000005</v>
      </c>
      <c r="AK19" s="85">
        <v>991.99</v>
      </c>
      <c r="AL19" s="85">
        <v>1397.51</v>
      </c>
      <c r="AM19" s="85">
        <v>990.1</v>
      </c>
      <c r="AN19" s="85">
        <v>2675.86</v>
      </c>
      <c r="AO19" s="85">
        <v>520.42999999999995</v>
      </c>
      <c r="AP19" s="85" t="str">
        <v/>
      </c>
      <c r="AQ19" s="85">
        <v>349.54</v>
      </c>
      <c r="AR19" s="85">
        <v>2892.94</v>
      </c>
      <c r="AS19" s="85">
        <v>11403.859999999999</v>
      </c>
    </row>
    <row r="20" spans="1:45" ht="22.5" customHeight="1">
      <c r="A20" s="77">
        <f t="shared" si="0"/>
        <v>1</v>
      </c>
      <c r="B20" s="34">
        <v>2008</v>
      </c>
      <c r="C20" s="85">
        <v>284.87</v>
      </c>
      <c r="D20" s="85">
        <v>48.44</v>
      </c>
      <c r="E20" s="85">
        <v>1030.79</v>
      </c>
      <c r="F20" s="85">
        <v>225.3</v>
      </c>
      <c r="G20" s="85">
        <v>86.34</v>
      </c>
      <c r="H20" s="85">
        <v>1596.61</v>
      </c>
      <c r="I20" s="85">
        <v>2415.7399999999998</v>
      </c>
      <c r="J20" s="85">
        <v>1070.1500000000001</v>
      </c>
      <c r="K20" s="85">
        <v>913.39</v>
      </c>
      <c r="L20" s="85">
        <v>598.84</v>
      </c>
      <c r="M20" s="85">
        <v>1058.46</v>
      </c>
      <c r="N20" s="85">
        <v>1446.36</v>
      </c>
      <c r="O20" s="85">
        <v>876.14</v>
      </c>
      <c r="P20" s="85">
        <v>172.95</v>
      </c>
      <c r="Q20" s="85">
        <v>1478.24</v>
      </c>
      <c r="R20" s="85">
        <v>801.6</v>
      </c>
      <c r="S20" s="85">
        <v>511.59</v>
      </c>
      <c r="T20" s="85">
        <v>178.25</v>
      </c>
      <c r="U20" s="85">
        <v>281.67</v>
      </c>
      <c r="V20" s="85">
        <v>122.41</v>
      </c>
      <c r="W20" s="85" t="str">
        <v/>
      </c>
      <c r="X20" s="86">
        <v>15198.11</v>
      </c>
      <c r="Y20" s="85" t="str">
        <v/>
      </c>
      <c r="Z20" s="85">
        <v>1548.42</v>
      </c>
      <c r="AA20" s="85" t="str">
        <v/>
      </c>
      <c r="AB20" s="86">
        <v>16746.54</v>
      </c>
      <c r="AC20" s="86">
        <v>16746.54</v>
      </c>
      <c r="AD20" s="85" t="str">
        <v/>
      </c>
      <c r="AE20" s="85">
        <v>284.87</v>
      </c>
      <c r="AF20" s="85">
        <v>1390.87</v>
      </c>
      <c r="AG20" s="85">
        <v>1030.79</v>
      </c>
      <c r="AH20" s="85">
        <v>1596.61</v>
      </c>
      <c r="AI20" s="85">
        <v>4399.28</v>
      </c>
      <c r="AJ20" s="85">
        <v>598.84</v>
      </c>
      <c r="AK20" s="85">
        <v>1058.46</v>
      </c>
      <c r="AL20" s="85">
        <v>1446.36</v>
      </c>
      <c r="AM20" s="85">
        <v>1049.0899999999999</v>
      </c>
      <c r="AN20" s="85">
        <v>2791.4300000000003</v>
      </c>
      <c r="AO20" s="85">
        <v>582.33000000000004</v>
      </c>
      <c r="AP20" s="85" t="str">
        <v/>
      </c>
      <c r="AQ20" s="85">
        <v>333.31</v>
      </c>
      <c r="AR20" s="85">
        <v>2939.04</v>
      </c>
      <c r="AS20" s="85">
        <v>11925.79</v>
      </c>
    </row>
    <row r="21" spans="1:45" ht="22.5" customHeight="1">
      <c r="A21" s="77">
        <f t="shared" si="0"/>
        <v>1</v>
      </c>
      <c r="B21" s="34">
        <v>2009</v>
      </c>
      <c r="C21" s="85">
        <v>284.16000000000003</v>
      </c>
      <c r="D21" s="85">
        <v>36.32</v>
      </c>
      <c r="E21" s="85">
        <v>970.61</v>
      </c>
      <c r="F21" s="85">
        <v>234.77</v>
      </c>
      <c r="G21" s="85">
        <v>100.63</v>
      </c>
      <c r="H21" s="85">
        <v>1299.05</v>
      </c>
      <c r="I21" s="85">
        <v>2351.84</v>
      </c>
      <c r="J21" s="85">
        <v>1017.18</v>
      </c>
      <c r="K21" s="85">
        <v>858.18</v>
      </c>
      <c r="L21" s="85">
        <v>574</v>
      </c>
      <c r="M21" s="85">
        <v>1126.76</v>
      </c>
      <c r="N21" s="85">
        <v>1497.41</v>
      </c>
      <c r="O21" s="85">
        <v>846.98</v>
      </c>
      <c r="P21" s="85">
        <v>168.35</v>
      </c>
      <c r="Q21" s="85">
        <v>1571.62</v>
      </c>
      <c r="R21" s="85">
        <v>839.06</v>
      </c>
      <c r="S21" s="85">
        <v>518.41999999999996</v>
      </c>
      <c r="T21" s="85">
        <v>185.18</v>
      </c>
      <c r="U21" s="85">
        <v>259.14999999999998</v>
      </c>
      <c r="V21" s="85">
        <v>140.09</v>
      </c>
      <c r="W21" s="85" t="str">
        <v/>
      </c>
      <c r="X21" s="86">
        <v>14879.745000000001</v>
      </c>
      <c r="Y21" s="85" t="str">
        <v/>
      </c>
      <c r="Z21" s="85">
        <v>1527.01</v>
      </c>
      <c r="AA21" s="85" t="str">
        <v/>
      </c>
      <c r="AB21" s="86">
        <v>16406.759999999998</v>
      </c>
      <c r="AC21" s="86">
        <v>16406.759999999998</v>
      </c>
      <c r="AD21" s="85" t="str">
        <v/>
      </c>
      <c r="AE21" s="85">
        <v>284.16000000000003</v>
      </c>
      <c r="AF21" s="85">
        <v>1342.33</v>
      </c>
      <c r="AG21" s="85">
        <v>970.61</v>
      </c>
      <c r="AH21" s="85">
        <v>1299.05</v>
      </c>
      <c r="AI21" s="85">
        <v>4227.2</v>
      </c>
      <c r="AJ21" s="85">
        <v>574</v>
      </c>
      <c r="AK21" s="85">
        <v>1126.76</v>
      </c>
      <c r="AL21" s="85">
        <v>1497.41</v>
      </c>
      <c r="AM21" s="85">
        <v>1015.33</v>
      </c>
      <c r="AN21" s="85">
        <v>2929.1</v>
      </c>
      <c r="AO21" s="85">
        <v>584.41999999999996</v>
      </c>
      <c r="AP21" s="85" t="str">
        <v/>
      </c>
      <c r="AQ21" s="85">
        <v>320.48</v>
      </c>
      <c r="AR21" s="85">
        <v>2605.0600000000004</v>
      </c>
      <c r="AS21" s="85">
        <v>11954.22</v>
      </c>
    </row>
    <row r="22" spans="1:45" ht="22.5" customHeight="1">
      <c r="A22" s="77">
        <f t="shared" si="0"/>
        <v>1</v>
      </c>
      <c r="B22" s="34">
        <v>2010</v>
      </c>
      <c r="C22" s="85">
        <v>308.88</v>
      </c>
      <c r="D22" s="85">
        <v>39.28</v>
      </c>
      <c r="E22" s="85">
        <v>954.84</v>
      </c>
      <c r="F22" s="85">
        <v>240.15</v>
      </c>
      <c r="G22" s="85">
        <v>112.18</v>
      </c>
      <c r="H22" s="85">
        <v>1193.1199999999999</v>
      </c>
      <c r="I22" s="85">
        <v>2375.1999999999998</v>
      </c>
      <c r="J22" s="85">
        <v>1072.8900000000001</v>
      </c>
      <c r="K22" s="85">
        <v>886.77</v>
      </c>
      <c r="L22" s="85">
        <v>597.38</v>
      </c>
      <c r="M22" s="85">
        <v>1169.29</v>
      </c>
      <c r="N22" s="85">
        <v>1539.33</v>
      </c>
      <c r="O22" s="85">
        <v>905.93</v>
      </c>
      <c r="P22" s="85">
        <v>170.03</v>
      </c>
      <c r="Q22" s="85">
        <v>1526.86</v>
      </c>
      <c r="R22" s="85">
        <v>855.83</v>
      </c>
      <c r="S22" s="85">
        <v>528.22</v>
      </c>
      <c r="T22" s="85">
        <v>199.91</v>
      </c>
      <c r="U22" s="85">
        <v>249.16</v>
      </c>
      <c r="V22" s="85">
        <v>154.52000000000001</v>
      </c>
      <c r="W22" s="85" t="str">
        <v/>
      </c>
      <c r="X22" s="86">
        <v>15079.79</v>
      </c>
      <c r="Y22" s="85" t="str">
        <v/>
      </c>
      <c r="Z22" s="85">
        <v>1550.82</v>
      </c>
      <c r="AA22" s="85" t="str">
        <v/>
      </c>
      <c r="AB22" s="86">
        <v>16630.61</v>
      </c>
      <c r="AC22" s="86">
        <v>16630.61</v>
      </c>
      <c r="AD22" s="85" t="str">
        <v/>
      </c>
      <c r="AE22" s="85">
        <v>308.88</v>
      </c>
      <c r="AF22" s="85">
        <v>1346.45</v>
      </c>
      <c r="AG22" s="85">
        <v>954.84</v>
      </c>
      <c r="AH22" s="85">
        <v>1193.1199999999999</v>
      </c>
      <c r="AI22" s="85">
        <v>4334.8600000000006</v>
      </c>
      <c r="AJ22" s="85">
        <v>597.38</v>
      </c>
      <c r="AK22" s="85">
        <v>1169.29</v>
      </c>
      <c r="AL22" s="85">
        <v>1539.33</v>
      </c>
      <c r="AM22" s="85">
        <v>1075.96</v>
      </c>
      <c r="AN22" s="85">
        <v>2910.91</v>
      </c>
      <c r="AO22" s="85">
        <v>603.59</v>
      </c>
      <c r="AP22" s="85" t="str">
        <v/>
      </c>
      <c r="AQ22" s="85">
        <v>348.15999999999997</v>
      </c>
      <c r="AR22" s="85">
        <v>2500.29</v>
      </c>
      <c r="AS22" s="85">
        <v>12231.320000000002</v>
      </c>
    </row>
    <row r="23" spans="1:45" ht="22.5" customHeight="1">
      <c r="A23" s="77">
        <f t="shared" si="0"/>
        <v>1</v>
      </c>
      <c r="B23" s="34">
        <v>2011</v>
      </c>
      <c r="C23" s="85">
        <v>326.76</v>
      </c>
      <c r="D23" s="85">
        <v>35.92</v>
      </c>
      <c r="E23" s="85">
        <v>900.33</v>
      </c>
      <c r="F23" s="85">
        <v>225.78</v>
      </c>
      <c r="G23" s="85">
        <v>113.64</v>
      </c>
      <c r="H23" s="85">
        <v>1076.26</v>
      </c>
      <c r="I23" s="85">
        <v>2363.67</v>
      </c>
      <c r="J23" s="85">
        <v>998.64</v>
      </c>
      <c r="K23" s="85">
        <v>950.11</v>
      </c>
      <c r="L23" s="85">
        <v>617.62</v>
      </c>
      <c r="M23" s="85">
        <v>1190.53</v>
      </c>
      <c r="N23" s="85">
        <v>1563.06</v>
      </c>
      <c r="O23" s="85">
        <v>984.16</v>
      </c>
      <c r="P23" s="85">
        <v>167.35</v>
      </c>
      <c r="Q23" s="85">
        <v>1564.08</v>
      </c>
      <c r="R23" s="85">
        <v>873.5</v>
      </c>
      <c r="S23" s="85">
        <v>539.91</v>
      </c>
      <c r="T23" s="85">
        <v>227.28</v>
      </c>
      <c r="U23" s="85">
        <v>244.34</v>
      </c>
      <c r="V23" s="85">
        <v>164.03</v>
      </c>
      <c r="W23" s="85" t="str">
        <v/>
      </c>
      <c r="X23" s="86">
        <v>15126.98</v>
      </c>
      <c r="Y23" s="85" t="str">
        <v/>
      </c>
      <c r="Z23" s="85">
        <v>1570.87</v>
      </c>
      <c r="AA23" s="85" t="str">
        <v/>
      </c>
      <c r="AB23" s="86">
        <v>16697.849999999999</v>
      </c>
      <c r="AC23" s="86">
        <v>16697.849999999999</v>
      </c>
      <c r="AD23" s="85" t="str">
        <v/>
      </c>
      <c r="AE23" s="85">
        <v>326.76</v>
      </c>
      <c r="AF23" s="85">
        <v>1275.67</v>
      </c>
      <c r="AG23" s="85">
        <v>900.33</v>
      </c>
      <c r="AH23" s="85">
        <v>1076.26</v>
      </c>
      <c r="AI23" s="85">
        <v>4312.42</v>
      </c>
      <c r="AJ23" s="85">
        <v>617.62</v>
      </c>
      <c r="AK23" s="85">
        <v>1190.53</v>
      </c>
      <c r="AL23" s="85">
        <v>1563.06</v>
      </c>
      <c r="AM23" s="85">
        <v>1151.51</v>
      </c>
      <c r="AN23" s="85">
        <v>2977.49</v>
      </c>
      <c r="AO23" s="85">
        <v>635.65</v>
      </c>
      <c r="AP23" s="85" t="str">
        <v/>
      </c>
      <c r="AQ23" s="85">
        <v>362.68</v>
      </c>
      <c r="AR23" s="85">
        <v>2316.0100000000002</v>
      </c>
      <c r="AS23" s="85">
        <v>12448.28</v>
      </c>
    </row>
    <row r="24" spans="1:45" ht="22.5" customHeight="1">
      <c r="A24" s="77">
        <f t="shared" si="0"/>
        <v>1</v>
      </c>
      <c r="B24" s="34">
        <v>2012</v>
      </c>
      <c r="C24" s="85">
        <v>324.82</v>
      </c>
      <c r="D24" s="85">
        <v>22.15</v>
      </c>
      <c r="E24" s="85">
        <v>821.27</v>
      </c>
      <c r="F24" s="85">
        <v>218.13</v>
      </c>
      <c r="G24" s="85">
        <v>109.43</v>
      </c>
      <c r="H24" s="85">
        <v>868.51</v>
      </c>
      <c r="I24" s="85">
        <v>2250.0700000000002</v>
      </c>
      <c r="J24" s="85">
        <v>928.7</v>
      </c>
      <c r="K24" s="85">
        <v>972.78</v>
      </c>
      <c r="L24" s="85">
        <v>627.07000000000005</v>
      </c>
      <c r="M24" s="85">
        <v>1194.21</v>
      </c>
      <c r="N24" s="85">
        <v>1582.32</v>
      </c>
      <c r="O24" s="85">
        <v>1043.22</v>
      </c>
      <c r="P24" s="85">
        <v>176</v>
      </c>
      <c r="Q24" s="85">
        <v>1586.09</v>
      </c>
      <c r="R24" s="85">
        <v>882.86</v>
      </c>
      <c r="S24" s="85">
        <v>542.97</v>
      </c>
      <c r="T24" s="85">
        <v>216.14</v>
      </c>
      <c r="U24" s="85">
        <v>239.15</v>
      </c>
      <c r="V24" s="85">
        <v>157.69999999999999</v>
      </c>
      <c r="W24" s="85" t="str">
        <v/>
      </c>
      <c r="X24" s="86">
        <v>14763.61</v>
      </c>
      <c r="Y24" s="85" t="str">
        <v/>
      </c>
      <c r="Z24" s="85">
        <v>1525.44</v>
      </c>
      <c r="AA24" s="85" t="str">
        <v/>
      </c>
      <c r="AB24" s="86">
        <v>16289.047</v>
      </c>
      <c r="AC24" s="86">
        <v>16289.047</v>
      </c>
      <c r="AD24" s="85" t="str">
        <v/>
      </c>
      <c r="AE24" s="85">
        <v>324.82</v>
      </c>
      <c r="AF24" s="85">
        <v>1170.98</v>
      </c>
      <c r="AG24" s="85">
        <v>821.27</v>
      </c>
      <c r="AH24" s="85">
        <v>868.51</v>
      </c>
      <c r="AI24" s="85">
        <v>4151.55</v>
      </c>
      <c r="AJ24" s="85">
        <v>627.07000000000005</v>
      </c>
      <c r="AK24" s="85">
        <v>1194.21</v>
      </c>
      <c r="AL24" s="85">
        <v>1582.32</v>
      </c>
      <c r="AM24" s="85">
        <v>1219.22</v>
      </c>
      <c r="AN24" s="85">
        <v>3011.92</v>
      </c>
      <c r="AO24" s="85">
        <v>612.99</v>
      </c>
      <c r="AP24" s="85" t="str">
        <v/>
      </c>
      <c r="AQ24" s="85">
        <v>346.96999999999997</v>
      </c>
      <c r="AR24" s="85">
        <v>2017.3400000000001</v>
      </c>
      <c r="AS24" s="85">
        <v>12399.279999999999</v>
      </c>
    </row>
    <row r="25" spans="1:45" ht="22.5" customHeight="1">
      <c r="A25" s="77">
        <f t="shared" si="0"/>
        <v>1</v>
      </c>
      <c r="B25" s="34">
        <v>2013</v>
      </c>
      <c r="C25" s="85">
        <v>306</v>
      </c>
      <c r="D25" s="85">
        <v>17.829999999999998</v>
      </c>
      <c r="E25" s="85">
        <v>738.24</v>
      </c>
      <c r="F25" s="85">
        <v>222.24</v>
      </c>
      <c r="G25" s="85">
        <v>116.39</v>
      </c>
      <c r="H25" s="85">
        <v>581.94000000000005</v>
      </c>
      <c r="I25" s="85">
        <v>2113.4899999999998</v>
      </c>
      <c r="J25" s="85">
        <v>933.64</v>
      </c>
      <c r="K25" s="85">
        <v>901.03</v>
      </c>
      <c r="L25" s="85">
        <v>659.31</v>
      </c>
      <c r="M25" s="85">
        <v>1120.23</v>
      </c>
      <c r="N25" s="85">
        <v>1554.22</v>
      </c>
      <c r="O25" s="85">
        <v>976.88</v>
      </c>
      <c r="P25" s="85">
        <v>162.93</v>
      </c>
      <c r="Q25" s="85">
        <v>1496.8</v>
      </c>
      <c r="R25" s="85">
        <v>877.39</v>
      </c>
      <c r="S25" s="85">
        <v>543.62</v>
      </c>
      <c r="T25" s="85">
        <v>185.96</v>
      </c>
      <c r="U25" s="85">
        <v>230.63</v>
      </c>
      <c r="V25" s="85">
        <v>136.93</v>
      </c>
      <c r="W25" s="85" t="str">
        <v/>
      </c>
      <c r="X25" s="86">
        <v>13875.7</v>
      </c>
      <c r="Y25" s="85" t="str">
        <v/>
      </c>
      <c r="Z25" s="85">
        <v>1445.93</v>
      </c>
      <c r="AA25" s="85" t="str">
        <v/>
      </c>
      <c r="AB25" s="86">
        <v>15321.63</v>
      </c>
      <c r="AC25" s="86">
        <v>15321.63</v>
      </c>
      <c r="AD25" s="85" t="str">
        <v/>
      </c>
      <c r="AE25" s="85">
        <v>306</v>
      </c>
      <c r="AF25" s="85">
        <v>1094.7</v>
      </c>
      <c r="AG25" s="85">
        <v>738.24</v>
      </c>
      <c r="AH25" s="85">
        <v>581.94000000000005</v>
      </c>
      <c r="AI25" s="85">
        <v>3948.16</v>
      </c>
      <c r="AJ25" s="85">
        <v>659.31</v>
      </c>
      <c r="AK25" s="85">
        <v>1120.23</v>
      </c>
      <c r="AL25" s="85">
        <v>1554.22</v>
      </c>
      <c r="AM25" s="85">
        <v>1139.81</v>
      </c>
      <c r="AN25" s="85">
        <v>2917.81</v>
      </c>
      <c r="AO25" s="85">
        <v>553.52</v>
      </c>
      <c r="AP25" s="85" t="str">
        <v/>
      </c>
      <c r="AQ25" s="85">
        <v>323.83</v>
      </c>
      <c r="AR25" s="85">
        <v>1658.8100000000002</v>
      </c>
      <c r="AS25" s="85">
        <v>11893.059999999998</v>
      </c>
    </row>
    <row r="26" spans="1:45" ht="22.5" customHeight="1">
      <c r="A26" s="77">
        <f t="shared" si="0"/>
        <v>1</v>
      </c>
      <c r="B26" s="34">
        <v>2014</v>
      </c>
      <c r="C26" s="85">
        <v>285.63</v>
      </c>
      <c r="D26" s="85">
        <v>15.74</v>
      </c>
      <c r="E26" s="85">
        <v>723.67</v>
      </c>
      <c r="F26" s="85">
        <v>220.98</v>
      </c>
      <c r="G26" s="85">
        <v>116.55</v>
      </c>
      <c r="H26" s="85">
        <v>449.34</v>
      </c>
      <c r="I26" s="85">
        <v>2115.86</v>
      </c>
      <c r="J26" s="85">
        <v>869.81</v>
      </c>
      <c r="K26" s="85">
        <v>933.11</v>
      </c>
      <c r="L26" s="85">
        <v>615.79999999999995</v>
      </c>
      <c r="M26" s="85">
        <v>1001.13</v>
      </c>
      <c r="N26" s="85">
        <v>1552.57</v>
      </c>
      <c r="O26" s="85">
        <v>1005.08</v>
      </c>
      <c r="P26" s="85">
        <v>158.24</v>
      </c>
      <c r="Q26" s="85">
        <v>1475.32</v>
      </c>
      <c r="R26" s="85">
        <v>873.45</v>
      </c>
      <c r="S26" s="85">
        <v>545.02</v>
      </c>
      <c r="T26" s="85">
        <v>186.83</v>
      </c>
      <c r="U26" s="85">
        <v>231.33</v>
      </c>
      <c r="V26" s="85">
        <v>121.33</v>
      </c>
      <c r="W26" s="85" t="str">
        <v/>
      </c>
      <c r="X26" s="86">
        <v>13496.79</v>
      </c>
      <c r="Y26" s="85" t="str">
        <v/>
      </c>
      <c r="Z26" s="85">
        <v>1442.23</v>
      </c>
      <c r="AA26" s="85" t="str">
        <v/>
      </c>
      <c r="AB26" s="86">
        <v>14939.02</v>
      </c>
      <c r="AC26" s="86">
        <v>14939.02</v>
      </c>
      <c r="AD26" s="85" t="str">
        <v/>
      </c>
      <c r="AE26" s="85">
        <v>285.63</v>
      </c>
      <c r="AF26" s="85">
        <v>1076.94</v>
      </c>
      <c r="AG26" s="85">
        <v>723.67</v>
      </c>
      <c r="AH26" s="85">
        <v>449.34</v>
      </c>
      <c r="AI26" s="85">
        <v>3918.78</v>
      </c>
      <c r="AJ26" s="85">
        <v>615.79999999999995</v>
      </c>
      <c r="AK26" s="85">
        <v>1001.13</v>
      </c>
      <c r="AL26" s="85">
        <v>1552.57</v>
      </c>
      <c r="AM26" s="85">
        <v>1163.3200000000002</v>
      </c>
      <c r="AN26" s="85">
        <v>2893.79</v>
      </c>
      <c r="AO26" s="85">
        <v>539.49</v>
      </c>
      <c r="AP26" s="85" t="str">
        <v/>
      </c>
      <c r="AQ26" s="85">
        <v>301.37</v>
      </c>
      <c r="AR26" s="85">
        <v>1510.54</v>
      </c>
      <c r="AS26" s="85">
        <v>11684.880000000001</v>
      </c>
    </row>
    <row r="27" spans="1:45" ht="22.5" customHeight="1">
      <c r="A27" s="77">
        <f>IF(C27=":",0,1)</f>
        <v>1</v>
      </c>
      <c r="B27" s="34">
        <v>2015</v>
      </c>
      <c r="C27" s="85">
        <v>289.81</v>
      </c>
      <c r="D27" s="85">
        <v>16.16</v>
      </c>
      <c r="E27" s="85">
        <v>739.69</v>
      </c>
      <c r="F27" s="85">
        <v>225.34</v>
      </c>
      <c r="G27" s="85">
        <v>117</v>
      </c>
      <c r="H27" s="85">
        <v>425.6</v>
      </c>
      <c r="I27" s="85">
        <v>2149.2199999999998</v>
      </c>
      <c r="J27" s="85">
        <v>881.29</v>
      </c>
      <c r="K27" s="85">
        <v>980.96</v>
      </c>
      <c r="L27" s="85">
        <v>628.39</v>
      </c>
      <c r="M27" s="85">
        <v>1026.0999999999999</v>
      </c>
      <c r="N27" s="85">
        <v>1559.81</v>
      </c>
      <c r="O27" s="85">
        <v>1049.94</v>
      </c>
      <c r="P27" s="85">
        <v>168.1</v>
      </c>
      <c r="Q27" s="85">
        <v>1464.21</v>
      </c>
      <c r="R27" s="85">
        <v>896.32</v>
      </c>
      <c r="S27" s="85">
        <v>558.12</v>
      </c>
      <c r="T27" s="85">
        <v>187.1</v>
      </c>
      <c r="U27" s="85">
        <v>231.22</v>
      </c>
      <c r="V27" s="85">
        <v>116.43</v>
      </c>
      <c r="W27" s="85" t="str">
        <v/>
      </c>
      <c r="X27" s="86">
        <v>13710.8</v>
      </c>
      <c r="Y27" s="85" t="str">
        <v/>
      </c>
      <c r="Z27" s="85">
        <v>1465.2</v>
      </c>
      <c r="AA27" s="85" t="str">
        <v/>
      </c>
      <c r="AB27" s="86">
        <v>15176</v>
      </c>
      <c r="AC27" s="86">
        <v>15176</v>
      </c>
      <c r="AD27" s="85" t="str">
        <v/>
      </c>
      <c r="AE27" s="85">
        <v>289.81</v>
      </c>
      <c r="AF27" s="85">
        <v>1098.19</v>
      </c>
      <c r="AG27" s="85">
        <v>739.69</v>
      </c>
      <c r="AH27" s="85">
        <v>425.6</v>
      </c>
      <c r="AI27" s="85">
        <v>4011.47</v>
      </c>
      <c r="AJ27" s="85">
        <v>628.39</v>
      </c>
      <c r="AK27" s="85">
        <v>1026.0999999999999</v>
      </c>
      <c r="AL27" s="85">
        <v>1559.81</v>
      </c>
      <c r="AM27" s="85">
        <v>1218.04</v>
      </c>
      <c r="AN27" s="85">
        <v>2918.65</v>
      </c>
      <c r="AO27" s="85">
        <v>534.75</v>
      </c>
      <c r="AP27" s="85" t="str">
        <v/>
      </c>
      <c r="AQ27" s="85">
        <v>305.97000000000003</v>
      </c>
      <c r="AR27" s="85">
        <v>1507.63</v>
      </c>
      <c r="AS27" s="85">
        <v>11897.210000000001</v>
      </c>
    </row>
    <row r="28" spans="1:45">
      <c r="A28" s="77">
        <f>SUM(A7:A27)</f>
        <v>21</v>
      </c>
      <c r="B28" s="34"/>
    </row>
    <row r="29" spans="1:45" s="84" customFormat="1" ht="22.5" customHeight="1">
      <c r="B29" s="34" t="str">
        <f>INDEX($B$7:$B$27,$A$28-2)&amp;"-"&amp;INDEX($B$7:$B$27,$A$28)</f>
        <v>2013-2015</v>
      </c>
      <c r="C29" s="86">
        <f>AVERAGE(INDEX(C$7:C$27,$A$28-2),INDEX(C$7:C$27,$A$28-1),INDEX(C$7:C$27,$A$28))</f>
        <v>293.81333333333333</v>
      </c>
      <c r="D29" s="86">
        <f t="shared" ref="D29:AS29" si="1">AVERAGE(INDEX(D$7:D$27,$A$28-2),INDEX(D$7:D$27,$A$28-1),INDEX(D$7:D$27,$A$28))</f>
        <v>16.576666666666668</v>
      </c>
      <c r="E29" s="86">
        <f t="shared" si="1"/>
        <v>733.86666666666667</v>
      </c>
      <c r="F29" s="86">
        <f t="shared" si="1"/>
        <v>222.85333333333335</v>
      </c>
      <c r="G29" s="86">
        <f t="shared" si="1"/>
        <v>116.64666666666666</v>
      </c>
      <c r="H29" s="86">
        <f t="shared" si="1"/>
        <v>485.62666666666672</v>
      </c>
      <c r="I29" s="86">
        <f t="shared" si="1"/>
        <v>2126.19</v>
      </c>
      <c r="J29" s="86">
        <f t="shared" si="1"/>
        <v>894.9133333333333</v>
      </c>
      <c r="K29" s="86">
        <f t="shared" si="1"/>
        <v>938.36666666666667</v>
      </c>
      <c r="L29" s="86">
        <f t="shared" si="1"/>
        <v>634.5</v>
      </c>
      <c r="M29" s="86">
        <f t="shared" si="1"/>
        <v>1049.1533333333334</v>
      </c>
      <c r="N29" s="86">
        <f t="shared" si="1"/>
        <v>1555.5333333333335</v>
      </c>
      <c r="O29" s="86">
        <f t="shared" si="1"/>
        <v>1010.6333333333333</v>
      </c>
      <c r="P29" s="86">
        <f t="shared" si="1"/>
        <v>163.09</v>
      </c>
      <c r="Q29" s="86">
        <f t="shared" si="1"/>
        <v>1478.7766666666666</v>
      </c>
      <c r="R29" s="86">
        <f t="shared" si="1"/>
        <v>882.38666666666677</v>
      </c>
      <c r="S29" s="86">
        <f t="shared" si="1"/>
        <v>548.91999999999996</v>
      </c>
      <c r="T29" s="86">
        <f t="shared" si="1"/>
        <v>186.63</v>
      </c>
      <c r="U29" s="86">
        <f t="shared" si="1"/>
        <v>231.06000000000003</v>
      </c>
      <c r="V29" s="86">
        <f t="shared" si="1"/>
        <v>124.89666666666666</v>
      </c>
      <c r="W29" s="86"/>
      <c r="X29" s="86">
        <f t="shared" si="1"/>
        <v>13694.43</v>
      </c>
      <c r="Y29" s="86"/>
      <c r="Z29" s="86">
        <f t="shared" si="1"/>
        <v>1451.12</v>
      </c>
      <c r="AA29" s="86"/>
      <c r="AB29" s="86">
        <f t="shared" si="1"/>
        <v>15145.550000000001</v>
      </c>
      <c r="AC29" s="86">
        <f t="shared" si="1"/>
        <v>15145.550000000001</v>
      </c>
      <c r="AD29" s="86"/>
      <c r="AE29" s="86">
        <f t="shared" si="1"/>
        <v>293.81333333333333</v>
      </c>
      <c r="AF29" s="86">
        <f t="shared" si="1"/>
        <v>1089.9433333333334</v>
      </c>
      <c r="AG29" s="86">
        <f t="shared" si="1"/>
        <v>733.86666666666667</v>
      </c>
      <c r="AH29" s="86">
        <f t="shared" si="1"/>
        <v>485.62666666666672</v>
      </c>
      <c r="AI29" s="86">
        <f t="shared" si="1"/>
        <v>3959.47</v>
      </c>
      <c r="AJ29" s="86">
        <f t="shared" si="1"/>
        <v>634.5</v>
      </c>
      <c r="AK29" s="86">
        <f t="shared" si="1"/>
        <v>1049.1533333333334</v>
      </c>
      <c r="AL29" s="86">
        <f t="shared" si="1"/>
        <v>1555.5333333333335</v>
      </c>
      <c r="AM29" s="86">
        <f t="shared" si="1"/>
        <v>1173.7233333333334</v>
      </c>
      <c r="AN29" s="86">
        <f t="shared" si="1"/>
        <v>2910.0833333333335</v>
      </c>
      <c r="AO29" s="86">
        <f t="shared" si="1"/>
        <v>542.5866666666667</v>
      </c>
      <c r="AP29" s="86"/>
      <c r="AQ29" s="86">
        <f t="shared" si="1"/>
        <v>310.39000000000004</v>
      </c>
      <c r="AR29" s="86">
        <f t="shared" si="1"/>
        <v>1558.9933333333336</v>
      </c>
      <c r="AS29" s="86">
        <f t="shared" si="1"/>
        <v>11825.050000000001</v>
      </c>
    </row>
    <row r="30" spans="1:45" s="84" customFormat="1" ht="22.5" customHeight="1">
      <c r="B30" s="34" t="str">
        <f>INDEX($B$7:$B$27,1)&amp;"-"&amp;INDEX($B$7:$B$27,$A$28)</f>
        <v>1995-2015</v>
      </c>
      <c r="C30" s="86">
        <f>AVERAGE(C7:C27)</f>
        <v>336.48095238095237</v>
      </c>
      <c r="D30" s="86">
        <f t="shared" ref="D30:AO30" si="2">AVERAGE(D7:D27)</f>
        <v>32.639047619047616</v>
      </c>
      <c r="E30" s="86">
        <f t="shared" si="2"/>
        <v>958.31095238095247</v>
      </c>
      <c r="F30" s="86">
        <f t="shared" si="2"/>
        <v>183.80904761904762</v>
      </c>
      <c r="G30" s="86">
        <f t="shared" si="2"/>
        <v>85.482857142857142</v>
      </c>
      <c r="H30" s="86">
        <f t="shared" si="2"/>
        <v>1070.3290476190473</v>
      </c>
      <c r="I30" s="86">
        <f t="shared" si="2"/>
        <v>1749.2680952380952</v>
      </c>
      <c r="J30" s="86">
        <f t="shared" si="2"/>
        <v>909.5214285714286</v>
      </c>
      <c r="K30" s="86">
        <f t="shared" si="2"/>
        <v>912.4785714285714</v>
      </c>
      <c r="L30" s="86">
        <f t="shared" si="2"/>
        <v>457.46476190476182</v>
      </c>
      <c r="M30" s="86">
        <f t="shared" si="2"/>
        <v>824.68619047619052</v>
      </c>
      <c r="N30" s="86">
        <f t="shared" si="2"/>
        <v>1290.0876190476192</v>
      </c>
      <c r="O30" s="86">
        <f t="shared" si="2"/>
        <v>750.95428571428567</v>
      </c>
      <c r="P30" s="86">
        <f t="shared" si="2"/>
        <v>148.46380952380954</v>
      </c>
      <c r="Q30" s="86">
        <f t="shared" si="2"/>
        <v>1330.4204761904762</v>
      </c>
      <c r="R30" s="86">
        <f t="shared" si="2"/>
        <v>722.01952380952378</v>
      </c>
      <c r="S30" s="86">
        <f t="shared" si="2"/>
        <v>459.72857142857157</v>
      </c>
      <c r="T30" s="86">
        <f t="shared" si="2"/>
        <v>163.87952380952379</v>
      </c>
      <c r="U30" s="86">
        <f t="shared" si="2"/>
        <v>224.15809523809523</v>
      </c>
      <c r="V30" s="86">
        <f t="shared" si="2"/>
        <v>91.289047619047622</v>
      </c>
      <c r="W30" s="86"/>
      <c r="X30" s="86">
        <f t="shared" si="2"/>
        <v>12701.469190476191</v>
      </c>
      <c r="Y30" s="86"/>
      <c r="Z30" s="86">
        <f t="shared" si="2"/>
        <v>1320.7557142857142</v>
      </c>
      <c r="AA30" s="86"/>
      <c r="AB30" s="86">
        <f t="shared" si="2"/>
        <v>14022.225814285715</v>
      </c>
      <c r="AC30" s="86">
        <f t="shared" si="2"/>
        <v>14022.225814285715</v>
      </c>
      <c r="AD30" s="86"/>
      <c r="AE30" s="86">
        <f t="shared" si="2"/>
        <v>336.48095238095237</v>
      </c>
      <c r="AF30" s="86">
        <f t="shared" si="2"/>
        <v>1260.2419047619048</v>
      </c>
      <c r="AG30" s="86">
        <f t="shared" si="2"/>
        <v>958.31095238095247</v>
      </c>
      <c r="AH30" s="86">
        <f t="shared" si="2"/>
        <v>1070.3290476190473</v>
      </c>
      <c r="AI30" s="86">
        <f t="shared" si="2"/>
        <v>3571.2680952380956</v>
      </c>
      <c r="AJ30" s="86">
        <f t="shared" si="2"/>
        <v>457.46476190476182</v>
      </c>
      <c r="AK30" s="86">
        <f t="shared" si="2"/>
        <v>824.68619047619052</v>
      </c>
      <c r="AL30" s="86">
        <f t="shared" si="2"/>
        <v>1290.0876190476192</v>
      </c>
      <c r="AM30" s="86">
        <f t="shared" si="2"/>
        <v>899.41809523809536</v>
      </c>
      <c r="AN30" s="86">
        <f t="shared" si="2"/>
        <v>2512.1685714285713</v>
      </c>
      <c r="AO30" s="86">
        <f t="shared" si="2"/>
        <v>479.32666666666671</v>
      </c>
      <c r="AP30" s="86"/>
      <c r="AQ30" s="86">
        <f t="shared" ref="AQ30:AS30" si="3">AVERAGE(AQ7:AQ27)</f>
        <v>369.12000000000006</v>
      </c>
      <c r="AR30" s="86">
        <f t="shared" si="3"/>
        <v>2297.9319047619042</v>
      </c>
      <c r="AS30" s="86">
        <f t="shared" si="3"/>
        <v>10034.42</v>
      </c>
    </row>
    <row r="31" spans="1:45" ht="22.5" customHeight="1">
      <c r="B31" s="34" t="str">
        <f>INDEX($B$7:$B$27,1)&amp;"-2008"</f>
        <v>1995-2008</v>
      </c>
      <c r="C31" s="86">
        <f ca="1">AVERAGE(OFFSET(C$7,0,0,14,1))</f>
        <v>352.86</v>
      </c>
      <c r="D31" s="86">
        <f t="shared" ref="D31:AS31" ca="1" si="4">AVERAGE(OFFSET(D$7,0,0,14,1))</f>
        <v>35.85857142857143</v>
      </c>
      <c r="E31" s="86">
        <f t="shared" ca="1" si="4"/>
        <v>1019.7057142857144</v>
      </c>
      <c r="F31" s="86">
        <f t="shared" ca="1" si="4"/>
        <v>162.32857142857142</v>
      </c>
      <c r="G31" s="86">
        <f t="shared" ca="1" si="4"/>
        <v>72.094285714285704</v>
      </c>
      <c r="H31" s="86">
        <f t="shared" ca="1" si="4"/>
        <v>1184.5064285714286</v>
      </c>
      <c r="I31" s="86">
        <f t="shared" ca="1" si="4"/>
        <v>1501.0914285714284</v>
      </c>
      <c r="J31" s="86">
        <f t="shared" ca="1" si="4"/>
        <v>885.55714285714294</v>
      </c>
      <c r="K31" s="86">
        <f t="shared" ca="1" si="4"/>
        <v>905.65071428571423</v>
      </c>
      <c r="L31" s="86">
        <f t="shared" ca="1" si="4"/>
        <v>377.65642857142859</v>
      </c>
      <c r="M31" s="86">
        <f t="shared" ca="1" si="4"/>
        <v>677.86857142857139</v>
      </c>
      <c r="N31" s="86">
        <f t="shared" ca="1" si="4"/>
        <v>1160.2228571428573</v>
      </c>
      <c r="O31" s="86">
        <f t="shared" ca="1" si="4"/>
        <v>639.84642857142865</v>
      </c>
      <c r="P31" s="86">
        <f t="shared" ca="1" si="4"/>
        <v>139.05285714285714</v>
      </c>
      <c r="Q31" s="86">
        <f t="shared" ca="1" si="4"/>
        <v>1232.4178571428572</v>
      </c>
      <c r="R31" s="86">
        <f t="shared" ca="1" si="4"/>
        <v>647.42857142857144</v>
      </c>
      <c r="S31" s="86">
        <f t="shared" ca="1" si="4"/>
        <v>419.85857142857145</v>
      </c>
      <c r="T31" s="86">
        <f t="shared" ca="1" si="4"/>
        <v>146.64785714285713</v>
      </c>
      <c r="U31" s="86">
        <f t="shared" ca="1" si="4"/>
        <v>215.88142857142856</v>
      </c>
      <c r="V31" s="86">
        <f t="shared" ca="1" si="4"/>
        <v>66.145714285714277</v>
      </c>
      <c r="W31" s="86"/>
      <c r="X31" s="86">
        <f t="shared" ca="1" si="4"/>
        <v>11842.67414285714</v>
      </c>
      <c r="Y31" s="86"/>
      <c r="Z31" s="86">
        <f t="shared" ca="1" si="4"/>
        <v>1229.1692857142859</v>
      </c>
      <c r="AA31" s="86"/>
      <c r="AB31" s="86">
        <f t="shared" ca="1" si="4"/>
        <v>13071.844650000001</v>
      </c>
      <c r="AC31" s="86">
        <f t="shared" ca="1" si="4"/>
        <v>13071.844650000001</v>
      </c>
      <c r="AD31" s="86"/>
      <c r="AE31" s="86">
        <f t="shared" ca="1" si="4"/>
        <v>352.86</v>
      </c>
      <c r="AF31" s="86">
        <f t="shared" ca="1" si="4"/>
        <v>1289.9871428571428</v>
      </c>
      <c r="AG31" s="86">
        <f t="shared" ca="1" si="4"/>
        <v>1019.7057142857144</v>
      </c>
      <c r="AH31" s="86">
        <f t="shared" ca="1" si="4"/>
        <v>1184.5064285714286</v>
      </c>
      <c r="AI31" s="86">
        <f t="shared" ca="1" si="4"/>
        <v>3292.2992857142858</v>
      </c>
      <c r="AJ31" s="86">
        <f t="shared" ca="1" si="4"/>
        <v>377.65642857142859</v>
      </c>
      <c r="AK31" s="86">
        <f t="shared" ca="1" si="4"/>
        <v>677.86857142857139</v>
      </c>
      <c r="AL31" s="86">
        <f t="shared" ca="1" si="4"/>
        <v>1160.2228571428573</v>
      </c>
      <c r="AM31" s="86">
        <f t="shared" ca="1" si="4"/>
        <v>778.89928571428572</v>
      </c>
      <c r="AN31" s="86">
        <f t="shared" ca="1" si="4"/>
        <v>2299.7050000000004</v>
      </c>
      <c r="AO31" s="86">
        <f t="shared" ca="1" si="4"/>
        <v>428.67500000000007</v>
      </c>
      <c r="AP31" s="86"/>
      <c r="AQ31" s="86">
        <f t="shared" ca="1" si="4"/>
        <v>388.71857142857147</v>
      </c>
      <c r="AR31" s="86">
        <f t="shared" ca="1" si="4"/>
        <v>2438.6349999999998</v>
      </c>
      <c r="AS31" s="86">
        <f t="shared" ca="1" si="4"/>
        <v>9015.3264285714286</v>
      </c>
    </row>
    <row r="32" spans="1:45" ht="22.5" customHeight="1">
      <c r="B32" s="34" t="str">
        <f>"2009-"&amp;INDEX($B$7:$B$27,$A$28)</f>
        <v>2009-2015</v>
      </c>
      <c r="C32" s="86">
        <f ca="1">AVERAGE(OFFSET(C$21,0,0,$A$28-SUM($A$7:$A$20),1))</f>
        <v>303.72285714285715</v>
      </c>
      <c r="D32" s="86">
        <f t="shared" ref="D32:AS32" ca="1" si="5">AVERAGE(OFFSET(D$21,0,0,$A$28-SUM($A$7:$A$20),1))</f>
        <v>26.2</v>
      </c>
      <c r="E32" s="86">
        <f t="shared" ca="1" si="5"/>
        <v>835.52142857142849</v>
      </c>
      <c r="F32" s="86">
        <f t="shared" ca="1" si="5"/>
        <v>226.77</v>
      </c>
      <c r="G32" s="86">
        <f t="shared" ca="1" si="5"/>
        <v>112.25999999999999</v>
      </c>
      <c r="H32" s="86">
        <f t="shared" ca="1" si="5"/>
        <v>841.97428571428588</v>
      </c>
      <c r="I32" s="86">
        <f t="shared" ca="1" si="5"/>
        <v>2245.6214285714286</v>
      </c>
      <c r="J32" s="86">
        <f t="shared" ca="1" si="5"/>
        <v>957.45</v>
      </c>
      <c r="K32" s="86">
        <f t="shared" ca="1" si="5"/>
        <v>926.13428571428562</v>
      </c>
      <c r="L32" s="86">
        <f t="shared" ca="1" si="5"/>
        <v>617.08142857142866</v>
      </c>
      <c r="M32" s="86">
        <f t="shared" ca="1" si="5"/>
        <v>1118.3214285714287</v>
      </c>
      <c r="N32" s="86">
        <f t="shared" ca="1" si="5"/>
        <v>1549.8171428571427</v>
      </c>
      <c r="O32" s="86">
        <f t="shared" ca="1" si="5"/>
        <v>973.17000000000007</v>
      </c>
      <c r="P32" s="86">
        <f t="shared" ca="1" si="5"/>
        <v>167.28571428571428</v>
      </c>
      <c r="Q32" s="86">
        <f t="shared" ca="1" si="5"/>
        <v>1526.4257142857143</v>
      </c>
      <c r="R32" s="86">
        <f t="shared" ca="1" si="5"/>
        <v>871.20142857142855</v>
      </c>
      <c r="S32" s="86">
        <f t="shared" ca="1" si="5"/>
        <v>539.46857142857129</v>
      </c>
      <c r="T32" s="86">
        <f t="shared" ca="1" si="5"/>
        <v>198.34285714285713</v>
      </c>
      <c r="U32" s="86">
        <f t="shared" ca="1" si="5"/>
        <v>240.71142857142854</v>
      </c>
      <c r="V32" s="86">
        <f t="shared" ca="1" si="5"/>
        <v>141.57571428571427</v>
      </c>
      <c r="W32" s="86"/>
      <c r="X32" s="86">
        <f t="shared" ca="1" si="5"/>
        <v>14419.059285714286</v>
      </c>
      <c r="Y32" s="86"/>
      <c r="Z32" s="86">
        <f t="shared" ca="1" si="5"/>
        <v>1503.9285714285713</v>
      </c>
      <c r="AA32" s="86"/>
      <c r="AB32" s="86">
        <f t="shared" ca="1" si="5"/>
        <v>15922.988142857143</v>
      </c>
      <c r="AC32" s="86">
        <f t="shared" ca="1" si="5"/>
        <v>15922.988142857143</v>
      </c>
      <c r="AD32" s="86"/>
      <c r="AE32" s="86">
        <f t="shared" ca="1" si="5"/>
        <v>303.72285714285715</v>
      </c>
      <c r="AF32" s="86">
        <f t="shared" ca="1" si="5"/>
        <v>1200.7514285714285</v>
      </c>
      <c r="AG32" s="86">
        <f t="shared" ca="1" si="5"/>
        <v>835.52142857142849</v>
      </c>
      <c r="AH32" s="86">
        <f t="shared" ca="1" si="5"/>
        <v>841.97428571428588</v>
      </c>
      <c r="AI32" s="86">
        <f t="shared" ca="1" si="5"/>
        <v>4129.2057142857147</v>
      </c>
      <c r="AJ32" s="86">
        <f t="shared" ca="1" si="5"/>
        <v>617.08142857142866</v>
      </c>
      <c r="AK32" s="86">
        <f t="shared" ca="1" si="5"/>
        <v>1118.3214285714287</v>
      </c>
      <c r="AL32" s="86">
        <f t="shared" ca="1" si="5"/>
        <v>1549.8171428571427</v>
      </c>
      <c r="AM32" s="86">
        <f t="shared" ca="1" si="5"/>
        <v>1140.4557142857143</v>
      </c>
      <c r="AN32" s="86">
        <f t="shared" ca="1" si="5"/>
        <v>2937.0957142857146</v>
      </c>
      <c r="AO32" s="86">
        <f t="shared" ca="1" si="5"/>
        <v>580.63</v>
      </c>
      <c r="AP32" s="86"/>
      <c r="AQ32" s="86">
        <f t="shared" ca="1" si="5"/>
        <v>329.92285714285714</v>
      </c>
      <c r="AR32" s="86">
        <f t="shared" ca="1" si="5"/>
        <v>2016.5257142857142</v>
      </c>
      <c r="AS32" s="86">
        <f t="shared" ca="1" si="5"/>
        <v>12072.607142857143</v>
      </c>
    </row>
    <row r="33" spans="2:2" s="77" customFormat="1">
      <c r="B33" s="34"/>
    </row>
  </sheetData>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B126"/>
  <sheetViews>
    <sheetView workbookViewId="0">
      <selection activeCell="D29" sqref="D29"/>
    </sheetView>
  </sheetViews>
  <sheetFormatPr defaultColWidth="12" defaultRowHeight="15.95" customHeight="1"/>
  <cols>
    <col min="1" max="1" width="2.125" style="42" customWidth="1"/>
    <col min="2" max="2" width="4.875" style="42" customWidth="1"/>
    <col min="3" max="3" width="59.875" style="42" customWidth="1"/>
    <col min="4" max="17" width="10" style="42" customWidth="1"/>
    <col min="18" max="18" width="10" style="75" customWidth="1"/>
    <col min="19" max="256" width="12" style="42"/>
    <col min="257" max="257" width="2.125" style="42" customWidth="1"/>
    <col min="258" max="258" width="4.875" style="42" customWidth="1"/>
    <col min="259" max="259" width="59.875" style="42" customWidth="1"/>
    <col min="260" max="274" width="10" style="42" customWidth="1"/>
    <col min="275" max="512" width="12" style="42"/>
    <col min="513" max="513" width="2.125" style="42" customWidth="1"/>
    <col min="514" max="514" width="4.875" style="42" customWidth="1"/>
    <col min="515" max="515" width="59.875" style="42" customWidth="1"/>
    <col min="516" max="530" width="10" style="42" customWidth="1"/>
    <col min="531" max="768" width="12" style="42"/>
    <col min="769" max="769" width="2.125" style="42" customWidth="1"/>
    <col min="770" max="770" width="4.875" style="42" customWidth="1"/>
    <col min="771" max="771" width="59.875" style="42" customWidth="1"/>
    <col min="772" max="786" width="10" style="42" customWidth="1"/>
    <col min="787" max="1024" width="12" style="42"/>
    <col min="1025" max="1025" width="2.125" style="42" customWidth="1"/>
    <col min="1026" max="1026" width="4.875" style="42" customWidth="1"/>
    <col min="1027" max="1027" width="59.875" style="42" customWidth="1"/>
    <col min="1028" max="1042" width="10" style="42" customWidth="1"/>
    <col min="1043" max="1280" width="12" style="42"/>
    <col min="1281" max="1281" width="2.125" style="42" customWidth="1"/>
    <col min="1282" max="1282" width="4.875" style="42" customWidth="1"/>
    <col min="1283" max="1283" width="59.875" style="42" customWidth="1"/>
    <col min="1284" max="1298" width="10" style="42" customWidth="1"/>
    <col min="1299" max="1536" width="12" style="42"/>
    <col min="1537" max="1537" width="2.125" style="42" customWidth="1"/>
    <col min="1538" max="1538" width="4.875" style="42" customWidth="1"/>
    <col min="1539" max="1539" width="59.875" style="42" customWidth="1"/>
    <col min="1540" max="1554" width="10" style="42" customWidth="1"/>
    <col min="1555" max="1792" width="12" style="42"/>
    <col min="1793" max="1793" width="2.125" style="42" customWidth="1"/>
    <col min="1794" max="1794" width="4.875" style="42" customWidth="1"/>
    <col min="1795" max="1795" width="59.875" style="42" customWidth="1"/>
    <col min="1796" max="1810" width="10" style="42" customWidth="1"/>
    <col min="1811" max="2048" width="12" style="42"/>
    <col min="2049" max="2049" width="2.125" style="42" customWidth="1"/>
    <col min="2050" max="2050" width="4.875" style="42" customWidth="1"/>
    <col min="2051" max="2051" width="59.875" style="42" customWidth="1"/>
    <col min="2052" max="2066" width="10" style="42" customWidth="1"/>
    <col min="2067" max="2304" width="12" style="42"/>
    <col min="2305" max="2305" width="2.125" style="42" customWidth="1"/>
    <col min="2306" max="2306" width="4.875" style="42" customWidth="1"/>
    <col min="2307" max="2307" width="59.875" style="42" customWidth="1"/>
    <col min="2308" max="2322" width="10" style="42" customWidth="1"/>
    <col min="2323" max="2560" width="12" style="42"/>
    <col min="2561" max="2561" width="2.125" style="42" customWidth="1"/>
    <col min="2562" max="2562" width="4.875" style="42" customWidth="1"/>
    <col min="2563" max="2563" width="59.875" style="42" customWidth="1"/>
    <col min="2564" max="2578" width="10" style="42" customWidth="1"/>
    <col min="2579" max="2816" width="12" style="42"/>
    <col min="2817" max="2817" width="2.125" style="42" customWidth="1"/>
    <col min="2818" max="2818" width="4.875" style="42" customWidth="1"/>
    <col min="2819" max="2819" width="59.875" style="42" customWidth="1"/>
    <col min="2820" max="2834" width="10" style="42" customWidth="1"/>
    <col min="2835" max="3072" width="12" style="42"/>
    <col min="3073" max="3073" width="2.125" style="42" customWidth="1"/>
    <col min="3074" max="3074" width="4.875" style="42" customWidth="1"/>
    <col min="3075" max="3075" width="59.875" style="42" customWidth="1"/>
    <col min="3076" max="3090" width="10" style="42" customWidth="1"/>
    <col min="3091" max="3328" width="12" style="42"/>
    <col min="3329" max="3329" width="2.125" style="42" customWidth="1"/>
    <col min="3330" max="3330" width="4.875" style="42" customWidth="1"/>
    <col min="3331" max="3331" width="59.875" style="42" customWidth="1"/>
    <col min="3332" max="3346" width="10" style="42" customWidth="1"/>
    <col min="3347" max="3584" width="12" style="42"/>
    <col min="3585" max="3585" width="2.125" style="42" customWidth="1"/>
    <col min="3586" max="3586" width="4.875" style="42" customWidth="1"/>
    <col min="3587" max="3587" width="59.875" style="42" customWidth="1"/>
    <col min="3588" max="3602" width="10" style="42" customWidth="1"/>
    <col min="3603" max="3840" width="12" style="42"/>
    <col min="3841" max="3841" width="2.125" style="42" customWidth="1"/>
    <col min="3842" max="3842" width="4.875" style="42" customWidth="1"/>
    <col min="3843" max="3843" width="59.875" style="42" customWidth="1"/>
    <col min="3844" max="3858" width="10" style="42" customWidth="1"/>
    <col min="3859" max="4096" width="12" style="42"/>
    <col min="4097" max="4097" width="2.125" style="42" customWidth="1"/>
    <col min="4098" max="4098" width="4.875" style="42" customWidth="1"/>
    <col min="4099" max="4099" width="59.875" style="42" customWidth="1"/>
    <col min="4100" max="4114" width="10" style="42" customWidth="1"/>
    <col min="4115" max="4352" width="12" style="42"/>
    <col min="4353" max="4353" width="2.125" style="42" customWidth="1"/>
    <col min="4354" max="4354" width="4.875" style="42" customWidth="1"/>
    <col min="4355" max="4355" width="59.875" style="42" customWidth="1"/>
    <col min="4356" max="4370" width="10" style="42" customWidth="1"/>
    <col min="4371" max="4608" width="12" style="42"/>
    <col min="4609" max="4609" width="2.125" style="42" customWidth="1"/>
    <col min="4610" max="4610" width="4.875" style="42" customWidth="1"/>
    <col min="4611" max="4611" width="59.875" style="42" customWidth="1"/>
    <col min="4612" max="4626" width="10" style="42" customWidth="1"/>
    <col min="4627" max="4864" width="12" style="42"/>
    <col min="4865" max="4865" width="2.125" style="42" customWidth="1"/>
    <col min="4866" max="4866" width="4.875" style="42" customWidth="1"/>
    <col min="4867" max="4867" width="59.875" style="42" customWidth="1"/>
    <col min="4868" max="4882" width="10" style="42" customWidth="1"/>
    <col min="4883" max="5120" width="12" style="42"/>
    <col min="5121" max="5121" width="2.125" style="42" customWidth="1"/>
    <col min="5122" max="5122" width="4.875" style="42" customWidth="1"/>
    <col min="5123" max="5123" width="59.875" style="42" customWidth="1"/>
    <col min="5124" max="5138" width="10" style="42" customWidth="1"/>
    <col min="5139" max="5376" width="12" style="42"/>
    <col min="5377" max="5377" width="2.125" style="42" customWidth="1"/>
    <col min="5378" max="5378" width="4.875" style="42" customWidth="1"/>
    <col min="5379" max="5379" width="59.875" style="42" customWidth="1"/>
    <col min="5380" max="5394" width="10" style="42" customWidth="1"/>
    <col min="5395" max="5632" width="12" style="42"/>
    <col min="5633" max="5633" width="2.125" style="42" customWidth="1"/>
    <col min="5634" max="5634" width="4.875" style="42" customWidth="1"/>
    <col min="5635" max="5635" width="59.875" style="42" customWidth="1"/>
    <col min="5636" max="5650" width="10" style="42" customWidth="1"/>
    <col min="5651" max="5888" width="12" style="42"/>
    <col min="5889" max="5889" width="2.125" style="42" customWidth="1"/>
    <col min="5890" max="5890" width="4.875" style="42" customWidth="1"/>
    <col min="5891" max="5891" width="59.875" style="42" customWidth="1"/>
    <col min="5892" max="5906" width="10" style="42" customWidth="1"/>
    <col min="5907" max="6144" width="12" style="42"/>
    <col min="6145" max="6145" width="2.125" style="42" customWidth="1"/>
    <col min="6146" max="6146" width="4.875" style="42" customWidth="1"/>
    <col min="6147" max="6147" width="59.875" style="42" customWidth="1"/>
    <col min="6148" max="6162" width="10" style="42" customWidth="1"/>
    <col min="6163" max="6400" width="12" style="42"/>
    <col min="6401" max="6401" width="2.125" style="42" customWidth="1"/>
    <col min="6402" max="6402" width="4.875" style="42" customWidth="1"/>
    <col min="6403" max="6403" width="59.875" style="42" customWidth="1"/>
    <col min="6404" max="6418" width="10" style="42" customWidth="1"/>
    <col min="6419" max="6656" width="12" style="42"/>
    <col min="6657" max="6657" width="2.125" style="42" customWidth="1"/>
    <col min="6658" max="6658" width="4.875" style="42" customWidth="1"/>
    <col min="6659" max="6659" width="59.875" style="42" customWidth="1"/>
    <col min="6660" max="6674" width="10" style="42" customWidth="1"/>
    <col min="6675" max="6912" width="12" style="42"/>
    <col min="6913" max="6913" width="2.125" style="42" customWidth="1"/>
    <col min="6914" max="6914" width="4.875" style="42" customWidth="1"/>
    <col min="6915" max="6915" width="59.875" style="42" customWidth="1"/>
    <col min="6916" max="6930" width="10" style="42" customWidth="1"/>
    <col min="6931" max="7168" width="12" style="42"/>
    <col min="7169" max="7169" width="2.125" style="42" customWidth="1"/>
    <col min="7170" max="7170" width="4.875" style="42" customWidth="1"/>
    <col min="7171" max="7171" width="59.875" style="42" customWidth="1"/>
    <col min="7172" max="7186" width="10" style="42" customWidth="1"/>
    <col min="7187" max="7424" width="12" style="42"/>
    <col min="7425" max="7425" width="2.125" style="42" customWidth="1"/>
    <col min="7426" max="7426" width="4.875" style="42" customWidth="1"/>
    <col min="7427" max="7427" width="59.875" style="42" customWidth="1"/>
    <col min="7428" max="7442" width="10" style="42" customWidth="1"/>
    <col min="7443" max="7680" width="12" style="42"/>
    <col min="7681" max="7681" width="2.125" style="42" customWidth="1"/>
    <col min="7682" max="7682" width="4.875" style="42" customWidth="1"/>
    <col min="7683" max="7683" width="59.875" style="42" customWidth="1"/>
    <col min="7684" max="7698" width="10" style="42" customWidth="1"/>
    <col min="7699" max="7936" width="12" style="42"/>
    <col min="7937" max="7937" width="2.125" style="42" customWidth="1"/>
    <col min="7938" max="7938" width="4.875" style="42" customWidth="1"/>
    <col min="7939" max="7939" width="59.875" style="42" customWidth="1"/>
    <col min="7940" max="7954" width="10" style="42" customWidth="1"/>
    <col min="7955" max="8192" width="12" style="42"/>
    <col min="8193" max="8193" width="2.125" style="42" customWidth="1"/>
    <col min="8194" max="8194" width="4.875" style="42" customWidth="1"/>
    <col min="8195" max="8195" width="59.875" style="42" customWidth="1"/>
    <col min="8196" max="8210" width="10" style="42" customWidth="1"/>
    <col min="8211" max="8448" width="12" style="42"/>
    <col min="8449" max="8449" width="2.125" style="42" customWidth="1"/>
    <col min="8450" max="8450" width="4.875" style="42" customWidth="1"/>
    <col min="8451" max="8451" width="59.875" style="42" customWidth="1"/>
    <col min="8452" max="8466" width="10" style="42" customWidth="1"/>
    <col min="8467" max="8704" width="12" style="42"/>
    <col min="8705" max="8705" width="2.125" style="42" customWidth="1"/>
    <col min="8706" max="8706" width="4.875" style="42" customWidth="1"/>
    <col min="8707" max="8707" width="59.875" style="42" customWidth="1"/>
    <col min="8708" max="8722" width="10" style="42" customWidth="1"/>
    <col min="8723" max="8960" width="12" style="42"/>
    <col min="8961" max="8961" width="2.125" style="42" customWidth="1"/>
    <col min="8962" max="8962" width="4.875" style="42" customWidth="1"/>
    <col min="8963" max="8963" width="59.875" style="42" customWidth="1"/>
    <col min="8964" max="8978" width="10" style="42" customWidth="1"/>
    <col min="8979" max="9216" width="12" style="42"/>
    <col min="9217" max="9217" width="2.125" style="42" customWidth="1"/>
    <col min="9218" max="9218" width="4.875" style="42" customWidth="1"/>
    <col min="9219" max="9219" width="59.875" style="42" customWidth="1"/>
    <col min="9220" max="9234" width="10" style="42" customWidth="1"/>
    <col min="9235" max="9472" width="12" style="42"/>
    <col min="9473" max="9473" width="2.125" style="42" customWidth="1"/>
    <col min="9474" max="9474" width="4.875" style="42" customWidth="1"/>
    <col min="9475" max="9475" width="59.875" style="42" customWidth="1"/>
    <col min="9476" max="9490" width="10" style="42" customWidth="1"/>
    <col min="9491" max="9728" width="12" style="42"/>
    <col min="9729" max="9729" width="2.125" style="42" customWidth="1"/>
    <col min="9730" max="9730" width="4.875" style="42" customWidth="1"/>
    <col min="9731" max="9731" width="59.875" style="42" customWidth="1"/>
    <col min="9732" max="9746" width="10" style="42" customWidth="1"/>
    <col min="9747" max="9984" width="12" style="42"/>
    <col min="9985" max="9985" width="2.125" style="42" customWidth="1"/>
    <col min="9986" max="9986" width="4.875" style="42" customWidth="1"/>
    <col min="9987" max="9987" width="59.875" style="42" customWidth="1"/>
    <col min="9988" max="10002" width="10" style="42" customWidth="1"/>
    <col min="10003" max="10240" width="12" style="42"/>
    <col min="10241" max="10241" width="2.125" style="42" customWidth="1"/>
    <col min="10242" max="10242" width="4.875" style="42" customWidth="1"/>
    <col min="10243" max="10243" width="59.875" style="42" customWidth="1"/>
    <col min="10244" max="10258" width="10" style="42" customWidth="1"/>
    <col min="10259" max="10496" width="12" style="42"/>
    <col min="10497" max="10497" width="2.125" style="42" customWidth="1"/>
    <col min="10498" max="10498" width="4.875" style="42" customWidth="1"/>
    <col min="10499" max="10499" width="59.875" style="42" customWidth="1"/>
    <col min="10500" max="10514" width="10" style="42" customWidth="1"/>
    <col min="10515" max="10752" width="12" style="42"/>
    <col min="10753" max="10753" width="2.125" style="42" customWidth="1"/>
    <col min="10754" max="10754" width="4.875" style="42" customWidth="1"/>
    <col min="10755" max="10755" width="59.875" style="42" customWidth="1"/>
    <col min="10756" max="10770" width="10" style="42" customWidth="1"/>
    <col min="10771" max="11008" width="12" style="42"/>
    <col min="11009" max="11009" width="2.125" style="42" customWidth="1"/>
    <col min="11010" max="11010" width="4.875" style="42" customWidth="1"/>
    <col min="11011" max="11011" width="59.875" style="42" customWidth="1"/>
    <col min="11012" max="11026" width="10" style="42" customWidth="1"/>
    <col min="11027" max="11264" width="12" style="42"/>
    <col min="11265" max="11265" width="2.125" style="42" customWidth="1"/>
    <col min="11266" max="11266" width="4.875" style="42" customWidth="1"/>
    <col min="11267" max="11267" width="59.875" style="42" customWidth="1"/>
    <col min="11268" max="11282" width="10" style="42" customWidth="1"/>
    <col min="11283" max="11520" width="12" style="42"/>
    <col min="11521" max="11521" width="2.125" style="42" customWidth="1"/>
    <col min="11522" max="11522" width="4.875" style="42" customWidth="1"/>
    <col min="11523" max="11523" width="59.875" style="42" customWidth="1"/>
    <col min="11524" max="11538" width="10" style="42" customWidth="1"/>
    <col min="11539" max="11776" width="12" style="42"/>
    <col min="11777" max="11777" width="2.125" style="42" customWidth="1"/>
    <col min="11778" max="11778" width="4.875" style="42" customWidth="1"/>
    <col min="11779" max="11779" width="59.875" style="42" customWidth="1"/>
    <col min="11780" max="11794" width="10" style="42" customWidth="1"/>
    <col min="11795" max="12032" width="12" style="42"/>
    <col min="12033" max="12033" width="2.125" style="42" customWidth="1"/>
    <col min="12034" max="12034" width="4.875" style="42" customWidth="1"/>
    <col min="12035" max="12035" width="59.875" style="42" customWidth="1"/>
    <col min="12036" max="12050" width="10" style="42" customWidth="1"/>
    <col min="12051" max="12288" width="12" style="42"/>
    <col min="12289" max="12289" width="2.125" style="42" customWidth="1"/>
    <col min="12290" max="12290" width="4.875" style="42" customWidth="1"/>
    <col min="12291" max="12291" width="59.875" style="42" customWidth="1"/>
    <col min="12292" max="12306" width="10" style="42" customWidth="1"/>
    <col min="12307" max="12544" width="12" style="42"/>
    <col min="12545" max="12545" width="2.125" style="42" customWidth="1"/>
    <col min="12546" max="12546" width="4.875" style="42" customWidth="1"/>
    <col min="12547" max="12547" width="59.875" style="42" customWidth="1"/>
    <col min="12548" max="12562" width="10" style="42" customWidth="1"/>
    <col min="12563" max="12800" width="12" style="42"/>
    <col min="12801" max="12801" width="2.125" style="42" customWidth="1"/>
    <col min="12802" max="12802" width="4.875" style="42" customWidth="1"/>
    <col min="12803" max="12803" width="59.875" style="42" customWidth="1"/>
    <col min="12804" max="12818" width="10" style="42" customWidth="1"/>
    <col min="12819" max="13056" width="12" style="42"/>
    <col min="13057" max="13057" width="2.125" style="42" customWidth="1"/>
    <col min="13058" max="13058" width="4.875" style="42" customWidth="1"/>
    <col min="13059" max="13059" width="59.875" style="42" customWidth="1"/>
    <col min="13060" max="13074" width="10" style="42" customWidth="1"/>
    <col min="13075" max="13312" width="12" style="42"/>
    <col min="13313" max="13313" width="2.125" style="42" customWidth="1"/>
    <col min="13314" max="13314" width="4.875" style="42" customWidth="1"/>
    <col min="13315" max="13315" width="59.875" style="42" customWidth="1"/>
    <col min="13316" max="13330" width="10" style="42" customWidth="1"/>
    <col min="13331" max="13568" width="12" style="42"/>
    <col min="13569" max="13569" width="2.125" style="42" customWidth="1"/>
    <col min="13570" max="13570" width="4.875" style="42" customWidth="1"/>
    <col min="13571" max="13571" width="59.875" style="42" customWidth="1"/>
    <col min="13572" max="13586" width="10" style="42" customWidth="1"/>
    <col min="13587" max="13824" width="12" style="42"/>
    <col min="13825" max="13825" width="2.125" style="42" customWidth="1"/>
    <col min="13826" max="13826" width="4.875" style="42" customWidth="1"/>
    <col min="13827" max="13827" width="59.875" style="42" customWidth="1"/>
    <col min="13828" max="13842" width="10" style="42" customWidth="1"/>
    <col min="13843" max="14080" width="12" style="42"/>
    <col min="14081" max="14081" width="2.125" style="42" customWidth="1"/>
    <col min="14082" max="14082" width="4.875" style="42" customWidth="1"/>
    <col min="14083" max="14083" width="59.875" style="42" customWidth="1"/>
    <col min="14084" max="14098" width="10" style="42" customWidth="1"/>
    <col min="14099" max="14336" width="12" style="42"/>
    <col min="14337" max="14337" width="2.125" style="42" customWidth="1"/>
    <col min="14338" max="14338" width="4.875" style="42" customWidth="1"/>
    <col min="14339" max="14339" width="59.875" style="42" customWidth="1"/>
    <col min="14340" max="14354" width="10" style="42" customWidth="1"/>
    <col min="14355" max="14592" width="12" style="42"/>
    <col min="14593" max="14593" width="2.125" style="42" customWidth="1"/>
    <col min="14594" max="14594" width="4.875" style="42" customWidth="1"/>
    <col min="14595" max="14595" width="59.875" style="42" customWidth="1"/>
    <col min="14596" max="14610" width="10" style="42" customWidth="1"/>
    <col min="14611" max="14848" width="12" style="42"/>
    <col min="14849" max="14849" width="2.125" style="42" customWidth="1"/>
    <col min="14850" max="14850" width="4.875" style="42" customWidth="1"/>
    <col min="14851" max="14851" width="59.875" style="42" customWidth="1"/>
    <col min="14852" max="14866" width="10" style="42" customWidth="1"/>
    <col min="14867" max="15104" width="12" style="42"/>
    <col min="15105" max="15105" width="2.125" style="42" customWidth="1"/>
    <col min="15106" max="15106" width="4.875" style="42" customWidth="1"/>
    <col min="15107" max="15107" width="59.875" style="42" customWidth="1"/>
    <col min="15108" max="15122" width="10" style="42" customWidth="1"/>
    <col min="15123" max="15360" width="12" style="42"/>
    <col min="15361" max="15361" width="2.125" style="42" customWidth="1"/>
    <col min="15362" max="15362" width="4.875" style="42" customWidth="1"/>
    <col min="15363" max="15363" width="59.875" style="42" customWidth="1"/>
    <col min="15364" max="15378" width="10" style="42" customWidth="1"/>
    <col min="15379" max="15616" width="12" style="42"/>
    <col min="15617" max="15617" width="2.125" style="42" customWidth="1"/>
    <col min="15618" max="15618" width="4.875" style="42" customWidth="1"/>
    <col min="15619" max="15619" width="59.875" style="42" customWidth="1"/>
    <col min="15620" max="15634" width="10" style="42" customWidth="1"/>
    <col min="15635" max="15872" width="12" style="42"/>
    <col min="15873" max="15873" width="2.125" style="42" customWidth="1"/>
    <col min="15874" max="15874" width="4.875" style="42" customWidth="1"/>
    <col min="15875" max="15875" width="59.875" style="42" customWidth="1"/>
    <col min="15876" max="15890" width="10" style="42" customWidth="1"/>
    <col min="15891" max="16128" width="12" style="42"/>
    <col min="16129" max="16129" width="2.125" style="42" customWidth="1"/>
    <col min="16130" max="16130" width="4.875" style="42" customWidth="1"/>
    <col min="16131" max="16131" width="59.875" style="42" customWidth="1"/>
    <col min="16132" max="16146" width="10" style="42" customWidth="1"/>
    <col min="16147" max="16384" width="12" style="42"/>
  </cols>
  <sheetData>
    <row r="1" spans="1:25" ht="30.75" thickBot="1">
      <c r="A1" s="35"/>
      <c r="B1" s="36" t="s">
        <v>167</v>
      </c>
      <c r="C1" s="37"/>
      <c r="D1" s="38"/>
      <c r="E1" s="38"/>
      <c r="F1" s="38"/>
      <c r="G1" s="38"/>
      <c r="H1" s="38"/>
      <c r="I1" s="39"/>
      <c r="J1" s="39"/>
      <c r="K1" s="39"/>
      <c r="L1" s="39"/>
      <c r="M1" s="39"/>
      <c r="N1" s="39"/>
      <c r="O1" s="39"/>
      <c r="P1" s="39"/>
      <c r="Q1" s="39"/>
      <c r="R1" s="40"/>
      <c r="S1" s="41"/>
      <c r="T1" s="41"/>
      <c r="U1" s="41"/>
      <c r="V1" s="41"/>
      <c r="W1" s="41"/>
      <c r="X1" s="41"/>
    </row>
    <row r="2" spans="1:25" ht="15.75" thickTop="1">
      <c r="A2" s="43"/>
      <c r="B2" s="44" t="s">
        <v>405</v>
      </c>
      <c r="C2" s="45"/>
      <c r="D2" s="46"/>
      <c r="E2" s="46"/>
      <c r="F2" s="46"/>
      <c r="G2" s="46"/>
      <c r="H2" s="46"/>
      <c r="I2" s="47"/>
      <c r="J2" s="47"/>
      <c r="K2" s="47"/>
      <c r="L2" s="35"/>
      <c r="M2" s="35"/>
      <c r="N2" s="35"/>
      <c r="O2" s="35"/>
      <c r="P2" s="35"/>
      <c r="Q2" s="35"/>
      <c r="R2" s="48"/>
      <c r="S2" s="41"/>
      <c r="T2" s="41"/>
      <c r="U2" s="41"/>
      <c r="V2" s="41"/>
      <c r="W2" s="41"/>
      <c r="X2" s="41"/>
    </row>
    <row r="3" spans="1:25" ht="15">
      <c r="A3" s="49"/>
      <c r="B3" s="44"/>
      <c r="C3" s="45"/>
      <c r="D3" s="46"/>
      <c r="E3" s="46"/>
      <c r="F3" s="46"/>
      <c r="G3" s="46"/>
      <c r="H3" s="46"/>
      <c r="I3" s="47"/>
      <c r="J3" s="47"/>
      <c r="K3" s="47"/>
      <c r="L3" s="35"/>
      <c r="M3" s="35"/>
      <c r="N3" s="35"/>
      <c r="O3" s="35"/>
      <c r="P3" s="35"/>
      <c r="Q3" s="35"/>
      <c r="R3" s="48"/>
      <c r="S3" s="41"/>
      <c r="T3" s="41"/>
      <c r="U3" s="41"/>
      <c r="V3" s="41"/>
      <c r="W3" s="41"/>
      <c r="X3" s="41"/>
    </row>
    <row r="4" spans="1:25" ht="24.75" customHeight="1">
      <c r="A4" s="90"/>
      <c r="B4" s="89" t="str">
        <f>""</f>
        <v/>
      </c>
      <c r="C4" s="89" t="str">
        <f>""</f>
        <v/>
      </c>
      <c r="D4" s="34">
        <v>1995</v>
      </c>
      <c r="E4" s="34">
        <v>1996</v>
      </c>
      <c r="F4" s="34">
        <v>1997</v>
      </c>
      <c r="G4" s="34">
        <v>1998</v>
      </c>
      <c r="H4" s="34">
        <v>1999</v>
      </c>
      <c r="I4" s="34">
        <v>2000</v>
      </c>
      <c r="J4" s="34">
        <v>2001</v>
      </c>
      <c r="K4" s="34">
        <v>2002</v>
      </c>
      <c r="L4" s="34">
        <v>2003</v>
      </c>
      <c r="M4" s="34">
        <v>2004</v>
      </c>
      <c r="N4" s="34">
        <v>2005</v>
      </c>
      <c r="O4" s="34">
        <v>2006</v>
      </c>
      <c r="P4" s="34">
        <v>2007</v>
      </c>
      <c r="Q4" s="34">
        <v>2008</v>
      </c>
      <c r="R4" s="34">
        <v>2009</v>
      </c>
      <c r="S4" s="34">
        <v>2010</v>
      </c>
      <c r="T4" s="34">
        <v>2011</v>
      </c>
      <c r="U4" s="34">
        <v>2012</v>
      </c>
      <c r="V4" s="34">
        <v>2013</v>
      </c>
      <c r="W4" s="34">
        <v>2014</v>
      </c>
      <c r="X4" s="34">
        <v>2015</v>
      </c>
    </row>
    <row r="5" spans="1:25" s="52" customFormat="1" ht="24.75" customHeight="1">
      <c r="A5" s="53"/>
      <c r="B5" s="87" t="s">
        <v>25</v>
      </c>
      <c r="C5" s="88" t="str">
        <f>'NA1'!C5</f>
        <v>Γεωργία, δασοκομία και αλιεία</v>
      </c>
      <c r="D5" s="96" t="s">
        <v>126</v>
      </c>
      <c r="E5" s="96" t="s">
        <v>126</v>
      </c>
      <c r="F5" s="96" t="s">
        <v>126</v>
      </c>
      <c r="G5" s="96" t="s">
        <v>126</v>
      </c>
      <c r="H5" s="96" t="s">
        <v>126</v>
      </c>
      <c r="I5" s="96" t="s">
        <v>126</v>
      </c>
      <c r="J5" s="96" t="s">
        <v>126</v>
      </c>
      <c r="K5" s="96" t="s">
        <v>126</v>
      </c>
      <c r="L5" s="96" t="s">
        <v>126</v>
      </c>
      <c r="M5" s="96" t="s">
        <v>126</v>
      </c>
      <c r="N5" s="96" t="s">
        <v>126</v>
      </c>
      <c r="O5" s="96" t="s">
        <v>126</v>
      </c>
      <c r="P5" s="96" t="s">
        <v>126</v>
      </c>
      <c r="Q5" s="96" t="s">
        <v>126</v>
      </c>
      <c r="R5" s="96" t="s">
        <v>126</v>
      </c>
      <c r="S5" s="96" t="s">
        <v>126</v>
      </c>
      <c r="T5" s="96" t="s">
        <v>126</v>
      </c>
      <c r="U5" s="96" t="s">
        <v>126</v>
      </c>
      <c r="V5" s="96" t="s">
        <v>126</v>
      </c>
      <c r="W5" s="96" t="s">
        <v>126</v>
      </c>
      <c r="X5" s="96" t="s">
        <v>126</v>
      </c>
      <c r="Y5" s="91"/>
    </row>
    <row r="6" spans="1:25" s="52" customFormat="1" ht="24.75" customHeight="1">
      <c r="A6" s="53"/>
      <c r="B6" s="50" t="s">
        <v>27</v>
      </c>
      <c r="C6" s="88" t="str">
        <f>'NA1'!C6</f>
        <v>Ορυχεία και λατομεία</v>
      </c>
      <c r="D6" s="96" t="s">
        <v>126</v>
      </c>
      <c r="E6" s="96" t="s">
        <v>126</v>
      </c>
      <c r="F6" s="96" t="s">
        <v>126</v>
      </c>
      <c r="G6" s="96" t="s">
        <v>126</v>
      </c>
      <c r="H6" s="96" t="s">
        <v>126</v>
      </c>
      <c r="I6" s="96" t="s">
        <v>126</v>
      </c>
      <c r="J6" s="96" t="s">
        <v>126</v>
      </c>
      <c r="K6" s="96" t="s">
        <v>126</v>
      </c>
      <c r="L6" s="96" t="s">
        <v>126</v>
      </c>
      <c r="M6" s="96" t="s">
        <v>126</v>
      </c>
      <c r="N6" s="96" t="s">
        <v>126</v>
      </c>
      <c r="O6" s="96" t="s">
        <v>126</v>
      </c>
      <c r="P6" s="96" t="s">
        <v>126</v>
      </c>
      <c r="Q6" s="96" t="s">
        <v>126</v>
      </c>
      <c r="R6" s="96" t="s">
        <v>126</v>
      </c>
      <c r="S6" s="96" t="s">
        <v>126</v>
      </c>
      <c r="T6" s="96" t="s">
        <v>126</v>
      </c>
      <c r="U6" s="96" t="s">
        <v>126</v>
      </c>
      <c r="V6" s="96" t="s">
        <v>126</v>
      </c>
      <c r="W6" s="96" t="s">
        <v>126</v>
      </c>
      <c r="X6" s="96" t="s">
        <v>126</v>
      </c>
      <c r="Y6" s="91"/>
    </row>
    <row r="7" spans="1:25" s="52" customFormat="1" ht="24.75" customHeight="1">
      <c r="A7" s="53"/>
      <c r="B7" s="50" t="s">
        <v>28</v>
      </c>
      <c r="C7" s="88" t="str">
        <f>'NA1'!C7</f>
        <v>Μεταποιητικές βιομηχανίες</v>
      </c>
      <c r="D7" s="96" t="s">
        <v>126</v>
      </c>
      <c r="E7" s="96" t="s">
        <v>126</v>
      </c>
      <c r="F7" s="96" t="s">
        <v>126</v>
      </c>
      <c r="G7" s="96" t="s">
        <v>126</v>
      </c>
      <c r="H7" s="96" t="s">
        <v>126</v>
      </c>
      <c r="I7" s="96" t="s">
        <v>126</v>
      </c>
      <c r="J7" s="96" t="s">
        <v>126</v>
      </c>
      <c r="K7" s="96" t="s">
        <v>126</v>
      </c>
      <c r="L7" s="96" t="s">
        <v>126</v>
      </c>
      <c r="M7" s="96" t="s">
        <v>126</v>
      </c>
      <c r="N7" s="96" t="s">
        <v>126</v>
      </c>
      <c r="O7" s="96" t="s">
        <v>126</v>
      </c>
      <c r="P7" s="96" t="s">
        <v>126</v>
      </c>
      <c r="Q7" s="96" t="s">
        <v>126</v>
      </c>
      <c r="R7" s="96" t="s">
        <v>126</v>
      </c>
      <c r="S7" s="96" t="s">
        <v>126</v>
      </c>
      <c r="T7" s="96" t="s">
        <v>126</v>
      </c>
      <c r="U7" s="96" t="s">
        <v>126</v>
      </c>
      <c r="V7" s="96" t="s">
        <v>126</v>
      </c>
      <c r="W7" s="96" t="s">
        <v>126</v>
      </c>
      <c r="X7" s="96" t="s">
        <v>126</v>
      </c>
      <c r="Y7" s="91"/>
    </row>
    <row r="8" spans="1:25" s="52" customFormat="1" ht="24.75" customHeight="1">
      <c r="A8" s="53"/>
      <c r="B8" s="50" t="s">
        <v>29</v>
      </c>
      <c r="C8" s="88" t="str">
        <f>'NA1'!C8</f>
        <v>Παραγωγή  ηλεκτρικού  ρεύματος, φυσικού αερίου, ατμού και κλιματισμού</v>
      </c>
      <c r="D8" s="96" t="s">
        <v>126</v>
      </c>
      <c r="E8" s="96" t="s">
        <v>126</v>
      </c>
      <c r="F8" s="96" t="s">
        <v>126</v>
      </c>
      <c r="G8" s="96" t="s">
        <v>126</v>
      </c>
      <c r="H8" s="96" t="s">
        <v>126</v>
      </c>
      <c r="I8" s="96" t="s">
        <v>126</v>
      </c>
      <c r="J8" s="96" t="s">
        <v>126</v>
      </c>
      <c r="K8" s="96" t="s">
        <v>126</v>
      </c>
      <c r="L8" s="96" t="s">
        <v>126</v>
      </c>
      <c r="M8" s="96" t="s">
        <v>126</v>
      </c>
      <c r="N8" s="96" t="s">
        <v>126</v>
      </c>
      <c r="O8" s="96" t="s">
        <v>126</v>
      </c>
      <c r="P8" s="96" t="s">
        <v>126</v>
      </c>
      <c r="Q8" s="96" t="s">
        <v>126</v>
      </c>
      <c r="R8" s="96" t="s">
        <v>126</v>
      </c>
      <c r="S8" s="96" t="s">
        <v>126</v>
      </c>
      <c r="T8" s="96" t="s">
        <v>126</v>
      </c>
      <c r="U8" s="96" t="s">
        <v>126</v>
      </c>
      <c r="V8" s="96" t="s">
        <v>126</v>
      </c>
      <c r="W8" s="96" t="s">
        <v>126</v>
      </c>
      <c r="X8" s="96" t="s">
        <v>126</v>
      </c>
      <c r="Y8" s="91"/>
    </row>
    <row r="9" spans="1:25" s="52" customFormat="1" ht="24.75" customHeight="1">
      <c r="A9" s="53"/>
      <c r="B9" s="50" t="s">
        <v>31</v>
      </c>
      <c r="C9" s="88" t="str">
        <f>'NA1'!C9</f>
        <v>Παροχή νερού, επεξεργασία λυμάτων, διαχείριση αποβλήτων και δραστηριότητες εξυγίανσης</v>
      </c>
      <c r="D9" s="96" t="s">
        <v>126</v>
      </c>
      <c r="E9" s="96" t="s">
        <v>126</v>
      </c>
      <c r="F9" s="96" t="s">
        <v>126</v>
      </c>
      <c r="G9" s="96" t="s">
        <v>126</v>
      </c>
      <c r="H9" s="96" t="s">
        <v>126</v>
      </c>
      <c r="I9" s="96" t="s">
        <v>126</v>
      </c>
      <c r="J9" s="96" t="s">
        <v>126</v>
      </c>
      <c r="K9" s="96" t="s">
        <v>126</v>
      </c>
      <c r="L9" s="96" t="s">
        <v>126</v>
      </c>
      <c r="M9" s="96" t="s">
        <v>126</v>
      </c>
      <c r="N9" s="96" t="s">
        <v>126</v>
      </c>
      <c r="O9" s="96" t="s">
        <v>126</v>
      </c>
      <c r="P9" s="96" t="s">
        <v>126</v>
      </c>
      <c r="Q9" s="96" t="s">
        <v>126</v>
      </c>
      <c r="R9" s="96" t="s">
        <v>126</v>
      </c>
      <c r="S9" s="96" t="s">
        <v>126</v>
      </c>
      <c r="T9" s="96" t="s">
        <v>126</v>
      </c>
      <c r="U9" s="96" t="s">
        <v>126</v>
      </c>
      <c r="V9" s="96" t="s">
        <v>126</v>
      </c>
      <c r="W9" s="96" t="s">
        <v>126</v>
      </c>
      <c r="X9" s="96" t="s">
        <v>126</v>
      </c>
      <c r="Y9" s="91"/>
    </row>
    <row r="10" spans="1:25" s="52" customFormat="1" ht="24.75" customHeight="1">
      <c r="A10" s="53"/>
      <c r="B10" s="50" t="s">
        <v>33</v>
      </c>
      <c r="C10" s="88" t="str">
        <f>'NA1'!C10</f>
        <v>Κατασκευές</v>
      </c>
      <c r="D10" s="96" t="s">
        <v>126</v>
      </c>
      <c r="E10" s="96" t="s">
        <v>126</v>
      </c>
      <c r="F10" s="96" t="s">
        <v>126</v>
      </c>
      <c r="G10" s="96" t="s">
        <v>126</v>
      </c>
      <c r="H10" s="96" t="s">
        <v>126</v>
      </c>
      <c r="I10" s="96" t="s">
        <v>126</v>
      </c>
      <c r="J10" s="96" t="s">
        <v>126</v>
      </c>
      <c r="K10" s="96" t="s">
        <v>126</v>
      </c>
      <c r="L10" s="96" t="s">
        <v>126</v>
      </c>
      <c r="M10" s="96" t="s">
        <v>126</v>
      </c>
      <c r="N10" s="96" t="s">
        <v>126</v>
      </c>
      <c r="O10" s="96" t="s">
        <v>126</v>
      </c>
      <c r="P10" s="96" t="s">
        <v>126</v>
      </c>
      <c r="Q10" s="96" t="s">
        <v>126</v>
      </c>
      <c r="R10" s="96" t="s">
        <v>126</v>
      </c>
      <c r="S10" s="96" t="s">
        <v>126</v>
      </c>
      <c r="T10" s="96" t="s">
        <v>126</v>
      </c>
      <c r="U10" s="96" t="s">
        <v>126</v>
      </c>
      <c r="V10" s="96" t="s">
        <v>126</v>
      </c>
      <c r="W10" s="96" t="s">
        <v>126</v>
      </c>
      <c r="X10" s="96" t="s">
        <v>126</v>
      </c>
      <c r="Y10" s="91"/>
    </row>
    <row r="11" spans="1:25" s="52" customFormat="1" ht="24.75" customHeight="1">
      <c r="A11" s="53"/>
      <c r="B11" s="50" t="s">
        <v>34</v>
      </c>
      <c r="C11" s="88" t="str">
        <f>'NA1'!C11</f>
        <v>Χονδρικό και λιανικό εμπόριο, επισκευή μηχανοκινήτων οχημάτων και μοτοσικλετών</v>
      </c>
      <c r="D11" s="96" t="s">
        <v>126</v>
      </c>
      <c r="E11" s="96" t="s">
        <v>126</v>
      </c>
      <c r="F11" s="96" t="s">
        <v>126</v>
      </c>
      <c r="G11" s="96" t="s">
        <v>126</v>
      </c>
      <c r="H11" s="96" t="s">
        <v>126</v>
      </c>
      <c r="I11" s="96" t="s">
        <v>126</v>
      </c>
      <c r="J11" s="96" t="s">
        <v>126</v>
      </c>
      <c r="K11" s="96" t="s">
        <v>126</v>
      </c>
      <c r="L11" s="96" t="s">
        <v>126</v>
      </c>
      <c r="M11" s="96" t="s">
        <v>126</v>
      </c>
      <c r="N11" s="96" t="s">
        <v>126</v>
      </c>
      <c r="O11" s="96" t="s">
        <v>126</v>
      </c>
      <c r="P11" s="96" t="s">
        <v>126</v>
      </c>
      <c r="Q11" s="96" t="s">
        <v>126</v>
      </c>
      <c r="R11" s="96" t="s">
        <v>126</v>
      </c>
      <c r="S11" s="96" t="s">
        <v>126</v>
      </c>
      <c r="T11" s="96" t="s">
        <v>126</v>
      </c>
      <c r="U11" s="96" t="s">
        <v>126</v>
      </c>
      <c r="V11" s="96" t="s">
        <v>126</v>
      </c>
      <c r="W11" s="96" t="s">
        <v>126</v>
      </c>
      <c r="X11" s="96" t="s">
        <v>126</v>
      </c>
      <c r="Y11" s="91"/>
    </row>
    <row r="12" spans="1:25" s="52" customFormat="1" ht="24.75" customHeight="1">
      <c r="A12" s="53"/>
      <c r="B12" s="50" t="s">
        <v>36</v>
      </c>
      <c r="C12" s="88" t="str">
        <f>'NA1'!C12</f>
        <v>Μεταφορά και αποθήκευση</v>
      </c>
      <c r="D12" s="96" t="s">
        <v>126</v>
      </c>
      <c r="E12" s="96" t="s">
        <v>126</v>
      </c>
      <c r="F12" s="96" t="s">
        <v>126</v>
      </c>
      <c r="G12" s="96" t="s">
        <v>126</v>
      </c>
      <c r="H12" s="96" t="s">
        <v>126</v>
      </c>
      <c r="I12" s="96" t="s">
        <v>126</v>
      </c>
      <c r="J12" s="96" t="s">
        <v>126</v>
      </c>
      <c r="K12" s="96" t="s">
        <v>126</v>
      </c>
      <c r="L12" s="96" t="s">
        <v>126</v>
      </c>
      <c r="M12" s="96" t="s">
        <v>126</v>
      </c>
      <c r="N12" s="96" t="s">
        <v>126</v>
      </c>
      <c r="O12" s="96" t="s">
        <v>126</v>
      </c>
      <c r="P12" s="96" t="s">
        <v>126</v>
      </c>
      <c r="Q12" s="96" t="s">
        <v>126</v>
      </c>
      <c r="R12" s="96" t="s">
        <v>126</v>
      </c>
      <c r="S12" s="96" t="s">
        <v>126</v>
      </c>
      <c r="T12" s="96" t="s">
        <v>126</v>
      </c>
      <c r="U12" s="96" t="s">
        <v>126</v>
      </c>
      <c r="V12" s="96" t="s">
        <v>126</v>
      </c>
      <c r="W12" s="96" t="s">
        <v>126</v>
      </c>
      <c r="X12" s="96" t="s">
        <v>126</v>
      </c>
      <c r="Y12" s="91"/>
    </row>
    <row r="13" spans="1:25" s="52" customFormat="1" ht="24.75" customHeight="1">
      <c r="A13" s="53"/>
      <c r="B13" s="50" t="s">
        <v>38</v>
      </c>
      <c r="C13" s="88" t="str">
        <f>'NA1'!C13</f>
        <v>Δραστηριότητες υπηρεσιών παροχής καταλύματος και υπηρεσιών εστίασης</v>
      </c>
      <c r="D13" s="96" t="s">
        <v>126</v>
      </c>
      <c r="E13" s="96" t="s">
        <v>126</v>
      </c>
      <c r="F13" s="96" t="s">
        <v>126</v>
      </c>
      <c r="G13" s="96" t="s">
        <v>126</v>
      </c>
      <c r="H13" s="96" t="s">
        <v>126</v>
      </c>
      <c r="I13" s="96" t="s">
        <v>126</v>
      </c>
      <c r="J13" s="96" t="s">
        <v>126</v>
      </c>
      <c r="K13" s="96" t="s">
        <v>126</v>
      </c>
      <c r="L13" s="96" t="s">
        <v>126</v>
      </c>
      <c r="M13" s="96" t="s">
        <v>126</v>
      </c>
      <c r="N13" s="96" t="s">
        <v>126</v>
      </c>
      <c r="O13" s="96" t="s">
        <v>126</v>
      </c>
      <c r="P13" s="96" t="s">
        <v>126</v>
      </c>
      <c r="Q13" s="96" t="s">
        <v>126</v>
      </c>
      <c r="R13" s="96" t="s">
        <v>126</v>
      </c>
      <c r="S13" s="96" t="s">
        <v>126</v>
      </c>
      <c r="T13" s="96" t="s">
        <v>126</v>
      </c>
      <c r="U13" s="96" t="s">
        <v>126</v>
      </c>
      <c r="V13" s="96" t="s">
        <v>126</v>
      </c>
      <c r="W13" s="96" t="s">
        <v>126</v>
      </c>
      <c r="X13" s="96" t="s">
        <v>126</v>
      </c>
      <c r="Y13" s="91"/>
    </row>
    <row r="14" spans="1:25" s="52" customFormat="1" ht="24.75" customHeight="1">
      <c r="A14" s="53"/>
      <c r="B14" s="50" t="s">
        <v>40</v>
      </c>
      <c r="C14" s="88" t="str">
        <f>'NA1'!C14</f>
        <v>Ενημέρωση και επικοινωνία</v>
      </c>
      <c r="D14" s="96" t="s">
        <v>126</v>
      </c>
      <c r="E14" s="96" t="s">
        <v>126</v>
      </c>
      <c r="F14" s="96" t="s">
        <v>126</v>
      </c>
      <c r="G14" s="96" t="s">
        <v>126</v>
      </c>
      <c r="H14" s="96" t="s">
        <v>126</v>
      </c>
      <c r="I14" s="96" t="s">
        <v>126</v>
      </c>
      <c r="J14" s="96" t="s">
        <v>126</v>
      </c>
      <c r="K14" s="96" t="s">
        <v>126</v>
      </c>
      <c r="L14" s="96" t="s">
        <v>126</v>
      </c>
      <c r="M14" s="96" t="s">
        <v>126</v>
      </c>
      <c r="N14" s="96" t="s">
        <v>126</v>
      </c>
      <c r="O14" s="96" t="s">
        <v>126</v>
      </c>
      <c r="P14" s="96" t="s">
        <v>126</v>
      </c>
      <c r="Q14" s="96" t="s">
        <v>126</v>
      </c>
      <c r="R14" s="96" t="s">
        <v>126</v>
      </c>
      <c r="S14" s="96" t="s">
        <v>126</v>
      </c>
      <c r="T14" s="96" t="s">
        <v>126</v>
      </c>
      <c r="U14" s="96" t="s">
        <v>126</v>
      </c>
      <c r="V14" s="96" t="s">
        <v>126</v>
      </c>
      <c r="W14" s="96" t="s">
        <v>126</v>
      </c>
      <c r="X14" s="96" t="s">
        <v>126</v>
      </c>
      <c r="Y14" s="91"/>
    </row>
    <row r="15" spans="1:25" s="52" customFormat="1" ht="24.75" customHeight="1">
      <c r="A15" s="53"/>
      <c r="B15" s="50" t="s">
        <v>42</v>
      </c>
      <c r="C15" s="88" t="str">
        <f>'NA1'!C15</f>
        <v>Χρηματοπιστωτικές και ασφαλιστικές δραστηριότητες</v>
      </c>
      <c r="D15" s="96" t="s">
        <v>126</v>
      </c>
      <c r="E15" s="96" t="s">
        <v>126</v>
      </c>
      <c r="F15" s="96" t="s">
        <v>126</v>
      </c>
      <c r="G15" s="96" t="s">
        <v>126</v>
      </c>
      <c r="H15" s="96" t="s">
        <v>126</v>
      </c>
      <c r="I15" s="96" t="s">
        <v>126</v>
      </c>
      <c r="J15" s="96" t="s">
        <v>126</v>
      </c>
      <c r="K15" s="96" t="s">
        <v>126</v>
      </c>
      <c r="L15" s="96" t="s">
        <v>126</v>
      </c>
      <c r="M15" s="96" t="s">
        <v>126</v>
      </c>
      <c r="N15" s="96" t="s">
        <v>126</v>
      </c>
      <c r="O15" s="96" t="s">
        <v>126</v>
      </c>
      <c r="P15" s="96" t="s">
        <v>126</v>
      </c>
      <c r="Q15" s="96" t="s">
        <v>126</v>
      </c>
      <c r="R15" s="96" t="s">
        <v>126</v>
      </c>
      <c r="S15" s="96" t="s">
        <v>126</v>
      </c>
      <c r="T15" s="96" t="s">
        <v>126</v>
      </c>
      <c r="U15" s="96" t="s">
        <v>126</v>
      </c>
      <c r="V15" s="96" t="s">
        <v>126</v>
      </c>
      <c r="W15" s="96" t="s">
        <v>126</v>
      </c>
      <c r="X15" s="96" t="s">
        <v>126</v>
      </c>
      <c r="Y15" s="91"/>
    </row>
    <row r="16" spans="1:25" s="52" customFormat="1" ht="24.75" customHeight="1">
      <c r="A16" s="53"/>
      <c r="B16" s="50" t="s">
        <v>44</v>
      </c>
      <c r="C16" s="88" t="str">
        <f>'NA1'!C16</f>
        <v>Διαχείριση ακίνητης περιουσίας</v>
      </c>
      <c r="D16" s="96" t="s">
        <v>126</v>
      </c>
      <c r="E16" s="96" t="s">
        <v>126</v>
      </c>
      <c r="F16" s="96" t="s">
        <v>126</v>
      </c>
      <c r="G16" s="96" t="s">
        <v>126</v>
      </c>
      <c r="H16" s="96" t="s">
        <v>126</v>
      </c>
      <c r="I16" s="96" t="s">
        <v>126</v>
      </c>
      <c r="J16" s="96" t="s">
        <v>126</v>
      </c>
      <c r="K16" s="96" t="s">
        <v>126</v>
      </c>
      <c r="L16" s="96" t="s">
        <v>126</v>
      </c>
      <c r="M16" s="96" t="s">
        <v>126</v>
      </c>
      <c r="N16" s="96" t="s">
        <v>126</v>
      </c>
      <c r="O16" s="96" t="s">
        <v>126</v>
      </c>
      <c r="P16" s="96" t="s">
        <v>126</v>
      </c>
      <c r="Q16" s="96" t="s">
        <v>126</v>
      </c>
      <c r="R16" s="96" t="s">
        <v>126</v>
      </c>
      <c r="S16" s="96" t="s">
        <v>126</v>
      </c>
      <c r="T16" s="96" t="s">
        <v>126</v>
      </c>
      <c r="U16" s="96" t="s">
        <v>126</v>
      </c>
      <c r="V16" s="96" t="s">
        <v>126</v>
      </c>
      <c r="W16" s="96" t="s">
        <v>126</v>
      </c>
      <c r="X16" s="96" t="s">
        <v>126</v>
      </c>
      <c r="Y16" s="91"/>
    </row>
    <row r="17" spans="1:25" s="52" customFormat="1" ht="24.75" customHeight="1">
      <c r="A17" s="53"/>
      <c r="B17" s="50" t="s">
        <v>46</v>
      </c>
      <c r="C17" s="88" t="str">
        <f>'NA1'!C17</f>
        <v>Επαγγελματικές, επιστημονικές και τεχνικές δραστηριότητες</v>
      </c>
      <c r="D17" s="96" t="s">
        <v>126</v>
      </c>
      <c r="E17" s="96" t="s">
        <v>126</v>
      </c>
      <c r="F17" s="96" t="s">
        <v>126</v>
      </c>
      <c r="G17" s="96" t="s">
        <v>126</v>
      </c>
      <c r="H17" s="96" t="s">
        <v>126</v>
      </c>
      <c r="I17" s="96" t="s">
        <v>126</v>
      </c>
      <c r="J17" s="96" t="s">
        <v>126</v>
      </c>
      <c r="K17" s="96" t="s">
        <v>126</v>
      </c>
      <c r="L17" s="96" t="s">
        <v>126</v>
      </c>
      <c r="M17" s="96" t="s">
        <v>126</v>
      </c>
      <c r="N17" s="96" t="s">
        <v>126</v>
      </c>
      <c r="O17" s="96" t="s">
        <v>126</v>
      </c>
      <c r="P17" s="96" t="s">
        <v>126</v>
      </c>
      <c r="Q17" s="96" t="s">
        <v>126</v>
      </c>
      <c r="R17" s="96" t="s">
        <v>126</v>
      </c>
      <c r="S17" s="96" t="s">
        <v>126</v>
      </c>
      <c r="T17" s="96" t="s">
        <v>126</v>
      </c>
      <c r="U17" s="96" t="s">
        <v>126</v>
      </c>
      <c r="V17" s="96" t="s">
        <v>126</v>
      </c>
      <c r="W17" s="96" t="s">
        <v>126</v>
      </c>
      <c r="X17" s="96" t="s">
        <v>126</v>
      </c>
      <c r="Y17" s="91"/>
    </row>
    <row r="18" spans="1:25" s="52" customFormat="1" ht="24.75" customHeight="1">
      <c r="A18" s="53"/>
      <c r="B18" s="50" t="s">
        <v>48</v>
      </c>
      <c r="C18" s="88" t="str">
        <f>'NA1'!C18</f>
        <v>Διοικητικές και υποστηρικτικές δραστηριότητες</v>
      </c>
      <c r="D18" s="96" t="s">
        <v>126</v>
      </c>
      <c r="E18" s="96" t="s">
        <v>126</v>
      </c>
      <c r="F18" s="96" t="s">
        <v>126</v>
      </c>
      <c r="G18" s="96" t="s">
        <v>126</v>
      </c>
      <c r="H18" s="96" t="s">
        <v>126</v>
      </c>
      <c r="I18" s="96" t="s">
        <v>126</v>
      </c>
      <c r="J18" s="96" t="s">
        <v>126</v>
      </c>
      <c r="K18" s="96" t="s">
        <v>126</v>
      </c>
      <c r="L18" s="96" t="s">
        <v>126</v>
      </c>
      <c r="M18" s="96" t="s">
        <v>126</v>
      </c>
      <c r="N18" s="96" t="s">
        <v>126</v>
      </c>
      <c r="O18" s="96" t="s">
        <v>126</v>
      </c>
      <c r="P18" s="96" t="s">
        <v>126</v>
      </c>
      <c r="Q18" s="96" t="s">
        <v>126</v>
      </c>
      <c r="R18" s="96" t="s">
        <v>126</v>
      </c>
      <c r="S18" s="96" t="s">
        <v>126</v>
      </c>
      <c r="T18" s="96" t="s">
        <v>126</v>
      </c>
      <c r="U18" s="96" t="s">
        <v>126</v>
      </c>
      <c r="V18" s="96" t="s">
        <v>126</v>
      </c>
      <c r="W18" s="96" t="s">
        <v>126</v>
      </c>
      <c r="X18" s="96" t="s">
        <v>126</v>
      </c>
      <c r="Y18" s="91"/>
    </row>
    <row r="19" spans="1:25" s="52" customFormat="1" ht="24.75" customHeight="1">
      <c r="A19" s="53"/>
      <c r="B19" s="50" t="s">
        <v>50</v>
      </c>
      <c r="C19" s="88" t="str">
        <f>'NA1'!C19</f>
        <v>Δημόσια διοίκηση και άμυνα, υποχρεωτική κοινωνική ασφάλιση</v>
      </c>
      <c r="D19" s="96" t="s">
        <v>126</v>
      </c>
      <c r="E19" s="96" t="s">
        <v>126</v>
      </c>
      <c r="F19" s="96" t="s">
        <v>126</v>
      </c>
      <c r="G19" s="96" t="s">
        <v>126</v>
      </c>
      <c r="H19" s="96" t="s">
        <v>126</v>
      </c>
      <c r="I19" s="96" t="s">
        <v>126</v>
      </c>
      <c r="J19" s="96" t="s">
        <v>126</v>
      </c>
      <c r="K19" s="96" t="s">
        <v>126</v>
      </c>
      <c r="L19" s="96" t="s">
        <v>126</v>
      </c>
      <c r="M19" s="96" t="s">
        <v>126</v>
      </c>
      <c r="N19" s="96" t="s">
        <v>126</v>
      </c>
      <c r="O19" s="96" t="s">
        <v>126</v>
      </c>
      <c r="P19" s="96" t="s">
        <v>126</v>
      </c>
      <c r="Q19" s="96" t="s">
        <v>126</v>
      </c>
      <c r="R19" s="96" t="s">
        <v>126</v>
      </c>
      <c r="S19" s="96" t="s">
        <v>126</v>
      </c>
      <c r="T19" s="96" t="s">
        <v>126</v>
      </c>
      <c r="U19" s="96" t="s">
        <v>126</v>
      </c>
      <c r="V19" s="96" t="s">
        <v>126</v>
      </c>
      <c r="W19" s="96" t="s">
        <v>126</v>
      </c>
      <c r="X19" s="96" t="s">
        <v>126</v>
      </c>
      <c r="Y19" s="91"/>
    </row>
    <row r="20" spans="1:25" s="52" customFormat="1" ht="24.75" customHeight="1">
      <c r="A20" s="53"/>
      <c r="B20" s="50" t="s">
        <v>52</v>
      </c>
      <c r="C20" s="88" t="str">
        <f>'NA1'!C20</f>
        <v>Εκπαίδευση</v>
      </c>
      <c r="D20" s="96" t="s">
        <v>126</v>
      </c>
      <c r="E20" s="96" t="s">
        <v>126</v>
      </c>
      <c r="F20" s="96" t="s">
        <v>126</v>
      </c>
      <c r="G20" s="96" t="s">
        <v>126</v>
      </c>
      <c r="H20" s="96" t="s">
        <v>126</v>
      </c>
      <c r="I20" s="96" t="s">
        <v>126</v>
      </c>
      <c r="J20" s="96" t="s">
        <v>126</v>
      </c>
      <c r="K20" s="96" t="s">
        <v>126</v>
      </c>
      <c r="L20" s="96" t="s">
        <v>126</v>
      </c>
      <c r="M20" s="96" t="s">
        <v>126</v>
      </c>
      <c r="N20" s="96" t="s">
        <v>126</v>
      </c>
      <c r="O20" s="96" t="s">
        <v>126</v>
      </c>
      <c r="P20" s="96" t="s">
        <v>126</v>
      </c>
      <c r="Q20" s="96" t="s">
        <v>126</v>
      </c>
      <c r="R20" s="96" t="s">
        <v>126</v>
      </c>
      <c r="S20" s="96" t="s">
        <v>126</v>
      </c>
      <c r="T20" s="96" t="s">
        <v>126</v>
      </c>
      <c r="U20" s="96" t="s">
        <v>126</v>
      </c>
      <c r="V20" s="96" t="s">
        <v>126</v>
      </c>
      <c r="W20" s="96" t="s">
        <v>126</v>
      </c>
      <c r="X20" s="96" t="s">
        <v>126</v>
      </c>
      <c r="Y20" s="91"/>
    </row>
    <row r="21" spans="1:25" s="52" customFormat="1" ht="24.75" customHeight="1">
      <c r="A21" s="53"/>
      <c r="B21" s="50" t="s">
        <v>53</v>
      </c>
      <c r="C21" s="88" t="str">
        <f>'NA1'!C21</f>
        <v>Δραστηριότητες σχετικές με την ανθρώπινη υγεία και κοινωνική μέριμνα</v>
      </c>
      <c r="D21" s="96" t="s">
        <v>126</v>
      </c>
      <c r="E21" s="96" t="s">
        <v>126</v>
      </c>
      <c r="F21" s="96" t="s">
        <v>126</v>
      </c>
      <c r="G21" s="96" t="s">
        <v>126</v>
      </c>
      <c r="H21" s="96" t="s">
        <v>126</v>
      </c>
      <c r="I21" s="96" t="s">
        <v>126</v>
      </c>
      <c r="J21" s="96" t="s">
        <v>126</v>
      </c>
      <c r="K21" s="96" t="s">
        <v>126</v>
      </c>
      <c r="L21" s="96" t="s">
        <v>126</v>
      </c>
      <c r="M21" s="96" t="s">
        <v>126</v>
      </c>
      <c r="N21" s="96" t="s">
        <v>126</v>
      </c>
      <c r="O21" s="96" t="s">
        <v>126</v>
      </c>
      <c r="P21" s="96" t="s">
        <v>126</v>
      </c>
      <c r="Q21" s="96" t="s">
        <v>126</v>
      </c>
      <c r="R21" s="96" t="s">
        <v>126</v>
      </c>
      <c r="S21" s="96" t="s">
        <v>126</v>
      </c>
      <c r="T21" s="96" t="s">
        <v>126</v>
      </c>
      <c r="U21" s="96" t="s">
        <v>126</v>
      </c>
      <c r="V21" s="96" t="s">
        <v>126</v>
      </c>
      <c r="W21" s="96" t="s">
        <v>126</v>
      </c>
      <c r="X21" s="96" t="s">
        <v>126</v>
      </c>
      <c r="Y21" s="91"/>
    </row>
    <row r="22" spans="1:25" s="52" customFormat="1" ht="24.75" customHeight="1">
      <c r="A22" s="53"/>
      <c r="B22" s="50" t="s">
        <v>55</v>
      </c>
      <c r="C22" s="88" t="str">
        <f>'NA1'!C22</f>
        <v>Τέχνες, διασκέδαση και ψυχαγωγία</v>
      </c>
      <c r="D22" s="96" t="s">
        <v>126</v>
      </c>
      <c r="E22" s="96" t="s">
        <v>126</v>
      </c>
      <c r="F22" s="96" t="s">
        <v>126</v>
      </c>
      <c r="G22" s="96" t="s">
        <v>126</v>
      </c>
      <c r="H22" s="96" t="s">
        <v>126</v>
      </c>
      <c r="I22" s="96" t="s">
        <v>126</v>
      </c>
      <c r="J22" s="96" t="s">
        <v>126</v>
      </c>
      <c r="K22" s="96" t="s">
        <v>126</v>
      </c>
      <c r="L22" s="96" t="s">
        <v>126</v>
      </c>
      <c r="M22" s="96" t="s">
        <v>126</v>
      </c>
      <c r="N22" s="96" t="s">
        <v>126</v>
      </c>
      <c r="O22" s="96" t="s">
        <v>126</v>
      </c>
      <c r="P22" s="96" t="s">
        <v>126</v>
      </c>
      <c r="Q22" s="96" t="s">
        <v>126</v>
      </c>
      <c r="R22" s="96" t="s">
        <v>126</v>
      </c>
      <c r="S22" s="96" t="s">
        <v>126</v>
      </c>
      <c r="T22" s="96" t="s">
        <v>126</v>
      </c>
      <c r="U22" s="96" t="s">
        <v>126</v>
      </c>
      <c r="V22" s="96" t="s">
        <v>126</v>
      </c>
      <c r="W22" s="96" t="s">
        <v>126</v>
      </c>
      <c r="X22" s="96" t="s">
        <v>126</v>
      </c>
      <c r="Y22" s="91"/>
    </row>
    <row r="23" spans="1:25" s="52" customFormat="1" ht="24.75" customHeight="1">
      <c r="A23" s="53"/>
      <c r="B23" s="50" t="s">
        <v>57</v>
      </c>
      <c r="C23" s="88" t="str">
        <f>'NA1'!C23</f>
        <v>Άλλες δραστηριότητες παροχής υπηρεσιών</v>
      </c>
      <c r="D23" s="96" t="s">
        <v>126</v>
      </c>
      <c r="E23" s="96" t="s">
        <v>126</v>
      </c>
      <c r="F23" s="96" t="s">
        <v>126</v>
      </c>
      <c r="G23" s="96" t="s">
        <v>126</v>
      </c>
      <c r="H23" s="96" t="s">
        <v>126</v>
      </c>
      <c r="I23" s="96" t="s">
        <v>126</v>
      </c>
      <c r="J23" s="96" t="s">
        <v>126</v>
      </c>
      <c r="K23" s="96" t="s">
        <v>126</v>
      </c>
      <c r="L23" s="96" t="s">
        <v>126</v>
      </c>
      <c r="M23" s="96" t="s">
        <v>126</v>
      </c>
      <c r="N23" s="96" t="s">
        <v>126</v>
      </c>
      <c r="O23" s="96" t="s">
        <v>126</v>
      </c>
      <c r="P23" s="96" t="s">
        <v>126</v>
      </c>
      <c r="Q23" s="96" t="s">
        <v>126</v>
      </c>
      <c r="R23" s="96" t="s">
        <v>126</v>
      </c>
      <c r="S23" s="96" t="s">
        <v>126</v>
      </c>
      <c r="T23" s="96" t="s">
        <v>126</v>
      </c>
      <c r="U23" s="96" t="s">
        <v>126</v>
      </c>
      <c r="V23" s="96" t="s">
        <v>126</v>
      </c>
      <c r="W23" s="96" t="s">
        <v>126</v>
      </c>
      <c r="X23" s="96" t="s">
        <v>126</v>
      </c>
      <c r="Y23" s="91"/>
    </row>
    <row r="24" spans="1:25" s="52" customFormat="1" ht="24.75" customHeight="1">
      <c r="A24" s="53"/>
      <c r="B24" s="50" t="s">
        <v>59</v>
      </c>
      <c r="C24" s="88" t="str">
        <f>'NA1'!C24</f>
        <v>Δραστηριότητες νοικοκυριών ως εργοδοτών</v>
      </c>
      <c r="D24" s="96" t="s">
        <v>126</v>
      </c>
      <c r="E24" s="96" t="s">
        <v>126</v>
      </c>
      <c r="F24" s="96" t="s">
        <v>126</v>
      </c>
      <c r="G24" s="96" t="s">
        <v>126</v>
      </c>
      <c r="H24" s="96" t="s">
        <v>126</v>
      </c>
      <c r="I24" s="96" t="s">
        <v>126</v>
      </c>
      <c r="J24" s="96" t="s">
        <v>126</v>
      </c>
      <c r="K24" s="96" t="s">
        <v>126</v>
      </c>
      <c r="L24" s="96" t="s">
        <v>126</v>
      </c>
      <c r="M24" s="96" t="s">
        <v>126</v>
      </c>
      <c r="N24" s="96" t="s">
        <v>126</v>
      </c>
      <c r="O24" s="96" t="s">
        <v>126</v>
      </c>
      <c r="P24" s="96" t="s">
        <v>126</v>
      </c>
      <c r="Q24" s="96" t="s">
        <v>126</v>
      </c>
      <c r="R24" s="96" t="s">
        <v>126</v>
      </c>
      <c r="S24" s="96" t="s">
        <v>126</v>
      </c>
      <c r="T24" s="96" t="s">
        <v>126</v>
      </c>
      <c r="U24" s="96" t="s">
        <v>126</v>
      </c>
      <c r="V24" s="96" t="s">
        <v>126</v>
      </c>
      <c r="W24" s="96" t="s">
        <v>126</v>
      </c>
      <c r="X24" s="96" t="s">
        <v>126</v>
      </c>
      <c r="Y24" s="91"/>
    </row>
    <row r="25" spans="1:25" s="52" customFormat="1" ht="24.75" customHeight="1">
      <c r="A25" s="53"/>
      <c r="B25" s="55" t="str">
        <f>""</f>
        <v/>
      </c>
      <c r="C25" s="55" t="str">
        <f>""</f>
        <v/>
      </c>
      <c r="D25" s="96" t="s">
        <v>126</v>
      </c>
      <c r="E25" s="96" t="s">
        <v>126</v>
      </c>
      <c r="F25" s="96" t="s">
        <v>126</v>
      </c>
      <c r="G25" s="96" t="s">
        <v>126</v>
      </c>
      <c r="H25" s="96" t="s">
        <v>126</v>
      </c>
      <c r="I25" s="96" t="s">
        <v>126</v>
      </c>
      <c r="J25" s="96" t="s">
        <v>126</v>
      </c>
      <c r="K25" s="96" t="s">
        <v>126</v>
      </c>
      <c r="L25" s="96" t="s">
        <v>126</v>
      </c>
      <c r="M25" s="96" t="s">
        <v>126</v>
      </c>
      <c r="N25" s="96" t="s">
        <v>126</v>
      </c>
      <c r="O25" s="96" t="s">
        <v>126</v>
      </c>
      <c r="P25" s="96" t="s">
        <v>126</v>
      </c>
      <c r="Q25" s="96" t="s">
        <v>126</v>
      </c>
      <c r="R25" s="96" t="s">
        <v>126</v>
      </c>
      <c r="S25" s="96" t="s">
        <v>126</v>
      </c>
      <c r="T25" s="96" t="s">
        <v>126</v>
      </c>
      <c r="U25" s="96" t="s">
        <v>126</v>
      </c>
      <c r="V25" s="96" t="s">
        <v>126</v>
      </c>
      <c r="W25" s="96" t="s">
        <v>126</v>
      </c>
      <c r="X25" s="96" t="s">
        <v>126</v>
      </c>
      <c r="Y25" s="91"/>
    </row>
    <row r="26" spans="1:25" s="52" customFormat="1" ht="24.75" customHeight="1">
      <c r="A26" s="53"/>
      <c r="B26" s="55" t="str">
        <f>""</f>
        <v/>
      </c>
      <c r="C26" s="55" t="str">
        <f>""</f>
        <v/>
      </c>
      <c r="D26" s="96" t="s">
        <v>126</v>
      </c>
      <c r="E26" s="96" t="s">
        <v>126</v>
      </c>
      <c r="F26" s="96" t="s">
        <v>126</v>
      </c>
      <c r="G26" s="96" t="s">
        <v>126</v>
      </c>
      <c r="H26" s="96" t="s">
        <v>126</v>
      </c>
      <c r="I26" s="96" t="s">
        <v>126</v>
      </c>
      <c r="J26" s="96" t="s">
        <v>126</v>
      </c>
      <c r="K26" s="96" t="s">
        <v>126</v>
      </c>
      <c r="L26" s="96" t="s">
        <v>126</v>
      </c>
      <c r="M26" s="96" t="s">
        <v>126</v>
      </c>
      <c r="N26" s="96" t="s">
        <v>126</v>
      </c>
      <c r="O26" s="96" t="s">
        <v>126</v>
      </c>
      <c r="P26" s="96" t="s">
        <v>126</v>
      </c>
      <c r="Q26" s="96" t="s">
        <v>126</v>
      </c>
      <c r="R26" s="96" t="s">
        <v>126</v>
      </c>
      <c r="S26" s="96" t="s">
        <v>126</v>
      </c>
      <c r="T26" s="96" t="s">
        <v>126</v>
      </c>
      <c r="U26" s="96" t="s">
        <v>126</v>
      </c>
      <c r="V26" s="96" t="s">
        <v>126</v>
      </c>
      <c r="W26" s="96" t="s">
        <v>126</v>
      </c>
      <c r="X26" s="96" t="s">
        <v>126</v>
      </c>
      <c r="Y26" s="91"/>
    </row>
    <row r="27" spans="1:25" s="52" customFormat="1" ht="24.75" customHeight="1">
      <c r="A27" s="53"/>
      <c r="B27" s="55" t="str">
        <f>""</f>
        <v/>
      </c>
      <c r="C27" s="55" t="str">
        <f>""</f>
        <v/>
      </c>
      <c r="D27" s="96" t="s">
        <v>126</v>
      </c>
      <c r="E27" s="96" t="s">
        <v>126</v>
      </c>
      <c r="F27" s="96" t="s">
        <v>126</v>
      </c>
      <c r="G27" s="96" t="s">
        <v>126</v>
      </c>
      <c r="H27" s="96" t="s">
        <v>126</v>
      </c>
      <c r="I27" s="96" t="s">
        <v>126</v>
      </c>
      <c r="J27" s="96" t="s">
        <v>126</v>
      </c>
      <c r="K27" s="96" t="s">
        <v>126</v>
      </c>
      <c r="L27" s="96" t="s">
        <v>126</v>
      </c>
      <c r="M27" s="96" t="s">
        <v>126</v>
      </c>
      <c r="N27" s="96" t="s">
        <v>126</v>
      </c>
      <c r="O27" s="96" t="s">
        <v>126</v>
      </c>
      <c r="P27" s="96" t="s">
        <v>126</v>
      </c>
      <c r="Q27" s="96" t="s">
        <v>126</v>
      </c>
      <c r="R27" s="96" t="s">
        <v>126</v>
      </c>
      <c r="S27" s="96" t="s">
        <v>126</v>
      </c>
      <c r="T27" s="96" t="s">
        <v>126</v>
      </c>
      <c r="U27" s="96" t="s">
        <v>126</v>
      </c>
      <c r="V27" s="96" t="s">
        <v>126</v>
      </c>
      <c r="W27" s="96" t="s">
        <v>126</v>
      </c>
      <c r="X27" s="96" t="s">
        <v>126</v>
      </c>
      <c r="Y27" s="91"/>
    </row>
    <row r="28" spans="1:25" s="52" customFormat="1" ht="24.75" customHeight="1">
      <c r="A28" s="53"/>
      <c r="B28" s="55" t="str">
        <f>""</f>
        <v/>
      </c>
      <c r="C28" s="55" t="str">
        <f>""</f>
        <v/>
      </c>
      <c r="D28" s="96" t="s">
        <v>126</v>
      </c>
      <c r="E28" s="96" t="s">
        <v>126</v>
      </c>
      <c r="F28" s="96" t="s">
        <v>126</v>
      </c>
      <c r="G28" s="96" t="s">
        <v>126</v>
      </c>
      <c r="H28" s="96" t="s">
        <v>126</v>
      </c>
      <c r="I28" s="96" t="s">
        <v>126</v>
      </c>
      <c r="J28" s="96" t="s">
        <v>126</v>
      </c>
      <c r="K28" s="96" t="s">
        <v>126</v>
      </c>
      <c r="L28" s="96" t="s">
        <v>126</v>
      </c>
      <c r="M28" s="96" t="s">
        <v>126</v>
      </c>
      <c r="N28" s="96" t="s">
        <v>126</v>
      </c>
      <c r="O28" s="96" t="s">
        <v>126</v>
      </c>
      <c r="P28" s="96" t="s">
        <v>126</v>
      </c>
      <c r="Q28" s="96" t="s">
        <v>126</v>
      </c>
      <c r="R28" s="96" t="s">
        <v>126</v>
      </c>
      <c r="S28" s="96" t="s">
        <v>126</v>
      </c>
      <c r="T28" s="96" t="s">
        <v>126</v>
      </c>
      <c r="U28" s="96" t="s">
        <v>126</v>
      </c>
      <c r="V28" s="96" t="s">
        <v>126</v>
      </c>
      <c r="W28" s="96" t="s">
        <v>126</v>
      </c>
      <c r="X28" s="96" t="s">
        <v>126</v>
      </c>
      <c r="Y28" s="91"/>
    </row>
    <row r="29" spans="1:25" s="52" customFormat="1" ht="24.75" customHeight="1">
      <c r="A29" s="53"/>
      <c r="B29" s="55" t="str">
        <f>""</f>
        <v/>
      </c>
      <c r="C29" s="55" t="str">
        <f>""</f>
        <v/>
      </c>
      <c r="D29" s="96" t="s">
        <v>126</v>
      </c>
      <c r="E29" s="96" t="s">
        <v>126</v>
      </c>
      <c r="F29" s="96" t="s">
        <v>126</v>
      </c>
      <c r="G29" s="96" t="s">
        <v>126</v>
      </c>
      <c r="H29" s="96" t="s">
        <v>126</v>
      </c>
      <c r="I29" s="96" t="s">
        <v>126</v>
      </c>
      <c r="J29" s="96" t="s">
        <v>126</v>
      </c>
      <c r="K29" s="96" t="s">
        <v>126</v>
      </c>
      <c r="L29" s="96" t="s">
        <v>126</v>
      </c>
      <c r="M29" s="96" t="s">
        <v>126</v>
      </c>
      <c r="N29" s="96" t="s">
        <v>126</v>
      </c>
      <c r="O29" s="96" t="s">
        <v>126</v>
      </c>
      <c r="P29" s="96" t="s">
        <v>126</v>
      </c>
      <c r="Q29" s="96" t="s">
        <v>126</v>
      </c>
      <c r="R29" s="96" t="s">
        <v>126</v>
      </c>
      <c r="S29" s="96" t="s">
        <v>126</v>
      </c>
      <c r="T29" s="96" t="s">
        <v>126</v>
      </c>
      <c r="U29" s="96" t="s">
        <v>126</v>
      </c>
      <c r="V29" s="96" t="s">
        <v>126</v>
      </c>
      <c r="W29" s="96" t="s">
        <v>126</v>
      </c>
      <c r="X29" s="96" t="s">
        <v>126</v>
      </c>
      <c r="Y29" s="91"/>
    </row>
    <row r="30" spans="1:25" s="52" customFormat="1" ht="24.75" customHeight="1">
      <c r="A30" s="53"/>
      <c r="B30" s="55" t="str">
        <f>""</f>
        <v/>
      </c>
      <c r="C30" s="55" t="str">
        <f>""</f>
        <v/>
      </c>
      <c r="D30" s="96" t="s">
        <v>126</v>
      </c>
      <c r="E30" s="96" t="s">
        <v>126</v>
      </c>
      <c r="F30" s="96" t="s">
        <v>126</v>
      </c>
      <c r="G30" s="96" t="s">
        <v>126</v>
      </c>
      <c r="H30" s="96" t="s">
        <v>126</v>
      </c>
      <c r="I30" s="96" t="s">
        <v>126</v>
      </c>
      <c r="J30" s="96" t="s">
        <v>126</v>
      </c>
      <c r="K30" s="96" t="s">
        <v>126</v>
      </c>
      <c r="L30" s="96" t="s">
        <v>126</v>
      </c>
      <c r="M30" s="96" t="s">
        <v>126</v>
      </c>
      <c r="N30" s="96" t="s">
        <v>126</v>
      </c>
      <c r="O30" s="96" t="s">
        <v>126</v>
      </c>
      <c r="P30" s="96" t="s">
        <v>126</v>
      </c>
      <c r="Q30" s="96" t="s">
        <v>126</v>
      </c>
      <c r="R30" s="96" t="s">
        <v>126</v>
      </c>
      <c r="S30" s="96" t="s">
        <v>126</v>
      </c>
      <c r="T30" s="96" t="s">
        <v>126</v>
      </c>
      <c r="U30" s="96" t="s">
        <v>126</v>
      </c>
      <c r="V30" s="96" t="s">
        <v>126</v>
      </c>
      <c r="W30" s="96" t="s">
        <v>126</v>
      </c>
      <c r="X30" s="96" t="s">
        <v>126</v>
      </c>
      <c r="Y30" s="91"/>
    </row>
    <row r="31" spans="1:25" s="52" customFormat="1" ht="24.75" customHeight="1">
      <c r="A31" s="53"/>
      <c r="B31" s="55" t="str">
        <f>""</f>
        <v/>
      </c>
      <c r="C31" s="58" t="s">
        <v>119</v>
      </c>
      <c r="D31" s="96" t="s">
        <v>126</v>
      </c>
      <c r="E31" s="96" t="s">
        <v>126</v>
      </c>
      <c r="F31" s="96" t="s">
        <v>126</v>
      </c>
      <c r="G31" s="96" t="s">
        <v>126</v>
      </c>
      <c r="H31" s="96" t="s">
        <v>126</v>
      </c>
      <c r="I31" s="96" t="s">
        <v>126</v>
      </c>
      <c r="J31" s="96" t="s">
        <v>126</v>
      </c>
      <c r="K31" s="96" t="s">
        <v>126</v>
      </c>
      <c r="L31" s="96" t="s">
        <v>126</v>
      </c>
      <c r="M31" s="96" t="s">
        <v>126</v>
      </c>
      <c r="N31" s="96" t="s">
        <v>126</v>
      </c>
      <c r="O31" s="96" t="s">
        <v>126</v>
      </c>
      <c r="P31" s="96" t="s">
        <v>126</v>
      </c>
      <c r="Q31" s="96" t="s">
        <v>126</v>
      </c>
      <c r="R31" s="96" t="s">
        <v>126</v>
      </c>
      <c r="S31" s="96" t="s">
        <v>126</v>
      </c>
      <c r="T31" s="96" t="s">
        <v>126</v>
      </c>
      <c r="U31" s="96" t="s">
        <v>126</v>
      </c>
      <c r="V31" s="96" t="s">
        <v>126</v>
      </c>
      <c r="W31" s="96" t="s">
        <v>126</v>
      </c>
      <c r="X31" s="96" t="s">
        <v>126</v>
      </c>
      <c r="Y31" s="91"/>
    </row>
    <row r="32" spans="1:25" s="52" customFormat="1" ht="12.75">
      <c r="A32" s="53"/>
      <c r="B32" s="55" t="str">
        <f>""</f>
        <v/>
      </c>
      <c r="C32" s="55" t="str">
        <f>""</f>
        <v/>
      </c>
      <c r="D32" s="55"/>
      <c r="E32" s="55"/>
      <c r="F32" s="55"/>
      <c r="G32" s="55"/>
      <c r="H32" s="55"/>
      <c r="I32" s="55"/>
      <c r="J32" s="55"/>
      <c r="K32" s="55"/>
      <c r="L32" s="55"/>
      <c r="M32" s="55"/>
      <c r="N32" s="55"/>
      <c r="O32" s="55"/>
      <c r="P32" s="55"/>
      <c r="Q32" s="55"/>
      <c r="R32" s="55"/>
      <c r="S32" s="55"/>
      <c r="T32" s="55"/>
      <c r="U32" s="55"/>
      <c r="V32" s="55"/>
      <c r="W32" s="55"/>
      <c r="X32" s="55"/>
      <c r="Y32" s="91"/>
    </row>
    <row r="33" spans="1:25" s="52" customFormat="1" ht="24.75" customHeight="1">
      <c r="A33" s="59"/>
      <c r="B33" s="60" t="s">
        <v>3</v>
      </c>
      <c r="C33" s="88" t="str">
        <f>'NA1'!C33</f>
        <v>Γεωργία, δασοκομία και αλιεία</v>
      </c>
      <c r="D33" s="96" t="s">
        <v>126</v>
      </c>
      <c r="E33" s="96" t="s">
        <v>126</v>
      </c>
      <c r="F33" s="96" t="s">
        <v>126</v>
      </c>
      <c r="G33" s="96" t="s">
        <v>126</v>
      </c>
      <c r="H33" s="96" t="s">
        <v>126</v>
      </c>
      <c r="I33" s="96" t="s">
        <v>126</v>
      </c>
      <c r="J33" s="96" t="s">
        <v>126</v>
      </c>
      <c r="K33" s="96" t="s">
        <v>126</v>
      </c>
      <c r="L33" s="96" t="s">
        <v>126</v>
      </c>
      <c r="M33" s="96" t="s">
        <v>126</v>
      </c>
      <c r="N33" s="96" t="s">
        <v>126</v>
      </c>
      <c r="O33" s="96" t="s">
        <v>126</v>
      </c>
      <c r="P33" s="96" t="s">
        <v>126</v>
      </c>
      <c r="Q33" s="96" t="s">
        <v>126</v>
      </c>
      <c r="R33" s="96" t="s">
        <v>126</v>
      </c>
      <c r="S33" s="96" t="s">
        <v>126</v>
      </c>
      <c r="T33" s="96" t="s">
        <v>126</v>
      </c>
      <c r="U33" s="96" t="s">
        <v>126</v>
      </c>
      <c r="V33" s="96" t="s">
        <v>126</v>
      </c>
      <c r="W33" s="96" t="s">
        <v>126</v>
      </c>
      <c r="X33" s="96" t="s">
        <v>126</v>
      </c>
      <c r="Y33" s="91"/>
    </row>
    <row r="34" spans="1:25" ht="24.75" customHeight="1">
      <c r="A34" s="59"/>
      <c r="B34" s="60" t="s">
        <v>66</v>
      </c>
      <c r="C34" s="88" t="str">
        <f>'NA1'!C34</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D34" s="96" t="s">
        <v>126</v>
      </c>
      <c r="E34" s="96" t="s">
        <v>126</v>
      </c>
      <c r="F34" s="96" t="s">
        <v>126</v>
      </c>
      <c r="G34" s="96" t="s">
        <v>126</v>
      </c>
      <c r="H34" s="96" t="s">
        <v>126</v>
      </c>
      <c r="I34" s="96" t="s">
        <v>126</v>
      </c>
      <c r="J34" s="96" t="s">
        <v>126</v>
      </c>
      <c r="K34" s="96" t="s">
        <v>126</v>
      </c>
      <c r="L34" s="96" t="s">
        <v>126</v>
      </c>
      <c r="M34" s="96" t="s">
        <v>126</v>
      </c>
      <c r="N34" s="96" t="s">
        <v>126</v>
      </c>
      <c r="O34" s="96" t="s">
        <v>126</v>
      </c>
      <c r="P34" s="96" t="s">
        <v>126</v>
      </c>
      <c r="Q34" s="96" t="s">
        <v>126</v>
      </c>
      <c r="R34" s="96" t="s">
        <v>126</v>
      </c>
      <c r="S34" s="96" t="s">
        <v>126</v>
      </c>
      <c r="T34" s="96" t="s">
        <v>126</v>
      </c>
      <c r="U34" s="96" t="s">
        <v>126</v>
      </c>
      <c r="V34" s="96" t="s">
        <v>126</v>
      </c>
      <c r="W34" s="96" t="s">
        <v>126</v>
      </c>
      <c r="X34" s="96" t="s">
        <v>126</v>
      </c>
      <c r="Y34" s="92"/>
    </row>
    <row r="35" spans="1:25" ht="24.75" customHeight="1">
      <c r="A35" s="59"/>
      <c r="B35" s="61" t="s">
        <v>5</v>
      </c>
      <c r="C35" s="88" t="str">
        <f>'NA1'!C35</f>
        <v>Μεταποιητικές βιομηχανίες</v>
      </c>
      <c r="D35" s="96" t="s">
        <v>126</v>
      </c>
      <c r="E35" s="96" t="s">
        <v>126</v>
      </c>
      <c r="F35" s="96" t="s">
        <v>126</v>
      </c>
      <c r="G35" s="96" t="s">
        <v>126</v>
      </c>
      <c r="H35" s="96" t="s">
        <v>126</v>
      </c>
      <c r="I35" s="96" t="s">
        <v>126</v>
      </c>
      <c r="J35" s="96" t="s">
        <v>126</v>
      </c>
      <c r="K35" s="96" t="s">
        <v>126</v>
      </c>
      <c r="L35" s="96" t="s">
        <v>126</v>
      </c>
      <c r="M35" s="96" t="s">
        <v>126</v>
      </c>
      <c r="N35" s="96" t="s">
        <v>126</v>
      </c>
      <c r="O35" s="96" t="s">
        <v>126</v>
      </c>
      <c r="P35" s="96" t="s">
        <v>126</v>
      </c>
      <c r="Q35" s="96" t="s">
        <v>126</v>
      </c>
      <c r="R35" s="96" t="s">
        <v>126</v>
      </c>
      <c r="S35" s="96" t="s">
        <v>126</v>
      </c>
      <c r="T35" s="96" t="s">
        <v>126</v>
      </c>
      <c r="U35" s="96" t="s">
        <v>126</v>
      </c>
      <c r="V35" s="96" t="s">
        <v>126</v>
      </c>
      <c r="W35" s="96" t="s">
        <v>126</v>
      </c>
      <c r="X35" s="96" t="s">
        <v>126</v>
      </c>
      <c r="Y35" s="92"/>
    </row>
    <row r="36" spans="1:25" ht="24.75" customHeight="1">
      <c r="A36" s="59"/>
      <c r="B36" s="61" t="s">
        <v>10</v>
      </c>
      <c r="C36" s="88" t="str">
        <f>'NA1'!C36</f>
        <v>Κατασκευές</v>
      </c>
      <c r="D36" s="96" t="s">
        <v>126</v>
      </c>
      <c r="E36" s="96" t="s">
        <v>126</v>
      </c>
      <c r="F36" s="96" t="s">
        <v>126</v>
      </c>
      <c r="G36" s="96" t="s">
        <v>126</v>
      </c>
      <c r="H36" s="96" t="s">
        <v>126</v>
      </c>
      <c r="I36" s="96" t="s">
        <v>126</v>
      </c>
      <c r="J36" s="96" t="s">
        <v>126</v>
      </c>
      <c r="K36" s="96" t="s">
        <v>126</v>
      </c>
      <c r="L36" s="96" t="s">
        <v>126</v>
      </c>
      <c r="M36" s="96" t="s">
        <v>126</v>
      </c>
      <c r="N36" s="96" t="s">
        <v>126</v>
      </c>
      <c r="O36" s="96" t="s">
        <v>126</v>
      </c>
      <c r="P36" s="96" t="s">
        <v>126</v>
      </c>
      <c r="Q36" s="96" t="s">
        <v>126</v>
      </c>
      <c r="R36" s="96" t="s">
        <v>126</v>
      </c>
      <c r="S36" s="96" t="s">
        <v>126</v>
      </c>
      <c r="T36" s="96" t="s">
        <v>126</v>
      </c>
      <c r="U36" s="96" t="s">
        <v>126</v>
      </c>
      <c r="V36" s="96" t="s">
        <v>126</v>
      </c>
      <c r="W36" s="96" t="s">
        <v>126</v>
      </c>
      <c r="X36" s="96" t="s">
        <v>126</v>
      </c>
      <c r="Y36" s="92"/>
    </row>
    <row r="37" spans="1:25" ht="24.75" customHeight="1">
      <c r="A37" s="59"/>
      <c r="B37" s="61" t="s">
        <v>23</v>
      </c>
      <c r="C37" s="88" t="str">
        <f>'NA1'!C37</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D37" s="96" t="s">
        <v>126</v>
      </c>
      <c r="E37" s="96" t="s">
        <v>126</v>
      </c>
      <c r="F37" s="96" t="s">
        <v>126</v>
      </c>
      <c r="G37" s="96" t="s">
        <v>126</v>
      </c>
      <c r="H37" s="96" t="s">
        <v>126</v>
      </c>
      <c r="I37" s="96" t="s">
        <v>126</v>
      </c>
      <c r="J37" s="96" t="s">
        <v>126</v>
      </c>
      <c r="K37" s="96" t="s">
        <v>126</v>
      </c>
      <c r="L37" s="96" t="s">
        <v>126</v>
      </c>
      <c r="M37" s="96" t="s">
        <v>126</v>
      </c>
      <c r="N37" s="96" t="s">
        <v>126</v>
      </c>
      <c r="O37" s="96" t="s">
        <v>126</v>
      </c>
      <c r="P37" s="96" t="s">
        <v>126</v>
      </c>
      <c r="Q37" s="96" t="s">
        <v>126</v>
      </c>
      <c r="R37" s="96" t="s">
        <v>126</v>
      </c>
      <c r="S37" s="96" t="s">
        <v>126</v>
      </c>
      <c r="T37" s="96" t="s">
        <v>126</v>
      </c>
      <c r="U37" s="96" t="s">
        <v>126</v>
      </c>
      <c r="V37" s="96" t="s">
        <v>126</v>
      </c>
      <c r="W37" s="96" t="s">
        <v>126</v>
      </c>
      <c r="X37" s="96" t="s">
        <v>126</v>
      </c>
      <c r="Y37" s="92"/>
    </row>
    <row r="38" spans="1:25" ht="24.75" customHeight="1">
      <c r="A38" s="60"/>
      <c r="B38" s="61" t="s">
        <v>15</v>
      </c>
      <c r="C38" s="88" t="str">
        <f>'NA1'!C38</f>
        <v>Ενημέρωση και επικοινωνία</v>
      </c>
      <c r="D38" s="96" t="s">
        <v>126</v>
      </c>
      <c r="E38" s="96" t="s">
        <v>126</v>
      </c>
      <c r="F38" s="96" t="s">
        <v>126</v>
      </c>
      <c r="G38" s="96" t="s">
        <v>126</v>
      </c>
      <c r="H38" s="96" t="s">
        <v>126</v>
      </c>
      <c r="I38" s="96" t="s">
        <v>126</v>
      </c>
      <c r="J38" s="96" t="s">
        <v>126</v>
      </c>
      <c r="K38" s="96" t="s">
        <v>126</v>
      </c>
      <c r="L38" s="96" t="s">
        <v>126</v>
      </c>
      <c r="M38" s="96" t="s">
        <v>126</v>
      </c>
      <c r="N38" s="96" t="s">
        <v>126</v>
      </c>
      <c r="O38" s="96" t="s">
        <v>126</v>
      </c>
      <c r="P38" s="96" t="s">
        <v>126</v>
      </c>
      <c r="Q38" s="96" t="s">
        <v>126</v>
      </c>
      <c r="R38" s="96" t="s">
        <v>126</v>
      </c>
      <c r="S38" s="96" t="s">
        <v>126</v>
      </c>
      <c r="T38" s="96" t="s">
        <v>126</v>
      </c>
      <c r="U38" s="96" t="s">
        <v>126</v>
      </c>
      <c r="V38" s="96" t="s">
        <v>126</v>
      </c>
      <c r="W38" s="96" t="s">
        <v>126</v>
      </c>
      <c r="X38" s="96" t="s">
        <v>126</v>
      </c>
      <c r="Y38" s="92"/>
    </row>
    <row r="39" spans="1:25" ht="24.75" customHeight="1">
      <c r="A39" s="62"/>
      <c r="B39" s="61" t="s">
        <v>16</v>
      </c>
      <c r="C39" s="88" t="str">
        <f>'NA1'!C39</f>
        <v>Χρηματοπιστωτικές και ασφαλιστικές δραστηριότητες</v>
      </c>
      <c r="D39" s="96" t="s">
        <v>126</v>
      </c>
      <c r="E39" s="96" t="s">
        <v>126</v>
      </c>
      <c r="F39" s="96" t="s">
        <v>126</v>
      </c>
      <c r="G39" s="96" t="s">
        <v>126</v>
      </c>
      <c r="H39" s="96" t="s">
        <v>126</v>
      </c>
      <c r="I39" s="96" t="s">
        <v>126</v>
      </c>
      <c r="J39" s="96" t="s">
        <v>126</v>
      </c>
      <c r="K39" s="96" t="s">
        <v>126</v>
      </c>
      <c r="L39" s="96" t="s">
        <v>126</v>
      </c>
      <c r="M39" s="96" t="s">
        <v>126</v>
      </c>
      <c r="N39" s="96" t="s">
        <v>126</v>
      </c>
      <c r="O39" s="96" t="s">
        <v>126</v>
      </c>
      <c r="P39" s="96" t="s">
        <v>126</v>
      </c>
      <c r="Q39" s="96" t="s">
        <v>126</v>
      </c>
      <c r="R39" s="96" t="s">
        <v>126</v>
      </c>
      <c r="S39" s="96" t="s">
        <v>126</v>
      </c>
      <c r="T39" s="96" t="s">
        <v>126</v>
      </c>
      <c r="U39" s="96" t="s">
        <v>126</v>
      </c>
      <c r="V39" s="96" t="s">
        <v>126</v>
      </c>
      <c r="W39" s="96" t="s">
        <v>126</v>
      </c>
      <c r="X39" s="96" t="s">
        <v>126</v>
      </c>
      <c r="Y39" s="92"/>
    </row>
    <row r="40" spans="1:25" ht="24.75" customHeight="1">
      <c r="A40" s="62"/>
      <c r="B40" s="61" t="s">
        <v>17</v>
      </c>
      <c r="C40" s="88" t="str">
        <f>'NA1'!C40</f>
        <v>Διαχείριση ακίνητης περιουσίας</v>
      </c>
      <c r="D40" s="96" t="s">
        <v>126</v>
      </c>
      <c r="E40" s="96" t="s">
        <v>126</v>
      </c>
      <c r="F40" s="96" t="s">
        <v>126</v>
      </c>
      <c r="G40" s="96" t="s">
        <v>126</v>
      </c>
      <c r="H40" s="96" t="s">
        <v>126</v>
      </c>
      <c r="I40" s="96" t="s">
        <v>126</v>
      </c>
      <c r="J40" s="96" t="s">
        <v>126</v>
      </c>
      <c r="K40" s="96" t="s">
        <v>126</v>
      </c>
      <c r="L40" s="96" t="s">
        <v>126</v>
      </c>
      <c r="M40" s="96" t="s">
        <v>126</v>
      </c>
      <c r="N40" s="96" t="s">
        <v>126</v>
      </c>
      <c r="O40" s="96" t="s">
        <v>126</v>
      </c>
      <c r="P40" s="96" t="s">
        <v>126</v>
      </c>
      <c r="Q40" s="96" t="s">
        <v>126</v>
      </c>
      <c r="R40" s="96" t="s">
        <v>126</v>
      </c>
      <c r="S40" s="96" t="s">
        <v>126</v>
      </c>
      <c r="T40" s="96" t="s">
        <v>126</v>
      </c>
      <c r="U40" s="96" t="s">
        <v>126</v>
      </c>
      <c r="V40" s="96" t="s">
        <v>126</v>
      </c>
      <c r="W40" s="96" t="s">
        <v>126</v>
      </c>
      <c r="X40" s="96" t="s">
        <v>126</v>
      </c>
      <c r="Y40" s="92"/>
    </row>
    <row r="41" spans="1:25" ht="24.75" customHeight="1">
      <c r="A41" s="62"/>
      <c r="B41" s="61" t="s">
        <v>67</v>
      </c>
      <c r="C41" s="88" t="str">
        <f>'NA1'!C41</f>
        <v xml:space="preserve">"Επαγγελματικές, επιστημονικές και τεχνικές δραστηριότητες" "Διοικητικές και υποστηρικτικές δραστηριότητες" </v>
      </c>
      <c r="D41" s="96" t="s">
        <v>126</v>
      </c>
      <c r="E41" s="96" t="s">
        <v>126</v>
      </c>
      <c r="F41" s="96" t="s">
        <v>126</v>
      </c>
      <c r="G41" s="96" t="s">
        <v>126</v>
      </c>
      <c r="H41" s="96" t="s">
        <v>126</v>
      </c>
      <c r="I41" s="96" t="s">
        <v>126</v>
      </c>
      <c r="J41" s="96" t="s">
        <v>126</v>
      </c>
      <c r="K41" s="96" t="s">
        <v>126</v>
      </c>
      <c r="L41" s="96" t="s">
        <v>126</v>
      </c>
      <c r="M41" s="96" t="s">
        <v>126</v>
      </c>
      <c r="N41" s="96" t="s">
        <v>126</v>
      </c>
      <c r="O41" s="96" t="s">
        <v>126</v>
      </c>
      <c r="P41" s="96" t="s">
        <v>126</v>
      </c>
      <c r="Q41" s="96" t="s">
        <v>126</v>
      </c>
      <c r="R41" s="96" t="s">
        <v>126</v>
      </c>
      <c r="S41" s="96" t="s">
        <v>126</v>
      </c>
      <c r="T41" s="96" t="s">
        <v>126</v>
      </c>
      <c r="U41" s="96" t="s">
        <v>126</v>
      </c>
      <c r="V41" s="96" t="s">
        <v>126</v>
      </c>
      <c r="W41" s="96" t="s">
        <v>126</v>
      </c>
      <c r="X41" s="96" t="s">
        <v>126</v>
      </c>
      <c r="Y41" s="92"/>
    </row>
    <row r="42" spans="1:25" ht="24.75" customHeight="1">
      <c r="A42" s="62"/>
      <c r="B42" s="61" t="s">
        <v>68</v>
      </c>
      <c r="C42" s="88" t="str">
        <f>'NA1'!C42</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D42" s="96" t="s">
        <v>126</v>
      </c>
      <c r="E42" s="96" t="s">
        <v>126</v>
      </c>
      <c r="F42" s="96" t="s">
        <v>126</v>
      </c>
      <c r="G42" s="96" t="s">
        <v>126</v>
      </c>
      <c r="H42" s="96" t="s">
        <v>126</v>
      </c>
      <c r="I42" s="96" t="s">
        <v>126</v>
      </c>
      <c r="J42" s="96" t="s">
        <v>126</v>
      </c>
      <c r="K42" s="96" t="s">
        <v>126</v>
      </c>
      <c r="L42" s="96" t="s">
        <v>126</v>
      </c>
      <c r="M42" s="96" t="s">
        <v>126</v>
      </c>
      <c r="N42" s="96" t="s">
        <v>126</v>
      </c>
      <c r="O42" s="96" t="s">
        <v>126</v>
      </c>
      <c r="P42" s="96" t="s">
        <v>126</v>
      </c>
      <c r="Q42" s="96" t="s">
        <v>126</v>
      </c>
      <c r="R42" s="96" t="s">
        <v>126</v>
      </c>
      <c r="S42" s="96" t="s">
        <v>126</v>
      </c>
      <c r="T42" s="96" t="s">
        <v>126</v>
      </c>
      <c r="U42" s="96" t="s">
        <v>126</v>
      </c>
      <c r="V42" s="96" t="s">
        <v>126</v>
      </c>
      <c r="W42" s="96" t="s">
        <v>126</v>
      </c>
      <c r="X42" s="96" t="s">
        <v>126</v>
      </c>
      <c r="Y42" s="92"/>
    </row>
    <row r="43" spans="1:25" ht="24.75" customHeight="1">
      <c r="A43" s="62"/>
      <c r="B43" s="61" t="s">
        <v>69</v>
      </c>
      <c r="C43" s="88" t="str">
        <f>'NA1'!C43</f>
        <v xml:space="preserve">"Τέχνες, διασκέδαση και ψυχαγωγία" "Άλλες δραστηριότητες παροχής υπηρεσιών"  "Δραστηριότητες νοικοκυριών ως εργοδοτών" </v>
      </c>
      <c r="D43" s="96" t="s">
        <v>126</v>
      </c>
      <c r="E43" s="96" t="s">
        <v>126</v>
      </c>
      <c r="F43" s="96" t="s">
        <v>126</v>
      </c>
      <c r="G43" s="96" t="s">
        <v>126</v>
      </c>
      <c r="H43" s="96" t="s">
        <v>126</v>
      </c>
      <c r="I43" s="96" t="s">
        <v>126</v>
      </c>
      <c r="J43" s="96" t="s">
        <v>126</v>
      </c>
      <c r="K43" s="96" t="s">
        <v>126</v>
      </c>
      <c r="L43" s="96" t="s">
        <v>126</v>
      </c>
      <c r="M43" s="96" t="s">
        <v>126</v>
      </c>
      <c r="N43" s="96" t="s">
        <v>126</v>
      </c>
      <c r="O43" s="96" t="s">
        <v>126</v>
      </c>
      <c r="P43" s="96" t="s">
        <v>126</v>
      </c>
      <c r="Q43" s="96" t="s">
        <v>126</v>
      </c>
      <c r="R43" s="96" t="s">
        <v>126</v>
      </c>
      <c r="S43" s="96" t="s">
        <v>126</v>
      </c>
      <c r="T43" s="96" t="s">
        <v>126</v>
      </c>
      <c r="U43" s="96" t="s">
        <v>126</v>
      </c>
      <c r="V43" s="96" t="s">
        <v>126</v>
      </c>
      <c r="W43" s="96" t="s">
        <v>126</v>
      </c>
      <c r="X43" s="96" t="s">
        <v>126</v>
      </c>
      <c r="Y43" s="92"/>
    </row>
    <row r="44" spans="1:25" ht="12.75">
      <c r="B44" s="55" t="str">
        <f>""</f>
        <v/>
      </c>
      <c r="C44" s="55" t="str">
        <f>""</f>
        <v/>
      </c>
      <c r="D44" s="55"/>
      <c r="E44" s="55"/>
      <c r="F44" s="55"/>
      <c r="G44" s="55"/>
      <c r="H44" s="55"/>
      <c r="I44" s="55"/>
      <c r="J44" s="55"/>
      <c r="K44" s="55"/>
      <c r="L44" s="55"/>
      <c r="M44" s="55"/>
      <c r="N44" s="55"/>
      <c r="O44" s="55"/>
      <c r="P44" s="55"/>
      <c r="Q44" s="55"/>
      <c r="R44" s="55"/>
      <c r="S44" s="55"/>
      <c r="T44" s="55"/>
      <c r="U44" s="55"/>
      <c r="V44" s="55"/>
      <c r="W44" s="55"/>
      <c r="X44" s="55"/>
    </row>
    <row r="45" spans="1:25" ht="24.75" customHeight="1">
      <c r="A45" s="63"/>
      <c r="B45" s="61" t="s">
        <v>140</v>
      </c>
      <c r="C45" s="88" t="str">
        <f>'NA1'!C45</f>
        <v>Πρωτογενής Τομέας</v>
      </c>
      <c r="D45" s="96" t="s">
        <v>126</v>
      </c>
      <c r="E45" s="96" t="s">
        <v>126</v>
      </c>
      <c r="F45" s="96" t="s">
        <v>126</v>
      </c>
      <c r="G45" s="96" t="s">
        <v>126</v>
      </c>
      <c r="H45" s="96" t="s">
        <v>126</v>
      </c>
      <c r="I45" s="96" t="s">
        <v>126</v>
      </c>
      <c r="J45" s="96" t="s">
        <v>126</v>
      </c>
      <c r="K45" s="96" t="s">
        <v>126</v>
      </c>
      <c r="L45" s="96" t="s">
        <v>126</v>
      </c>
      <c r="M45" s="96" t="s">
        <v>126</v>
      </c>
      <c r="N45" s="96" t="s">
        <v>126</v>
      </c>
      <c r="O45" s="96" t="s">
        <v>126</v>
      </c>
      <c r="P45" s="96" t="s">
        <v>126</v>
      </c>
      <c r="Q45" s="96" t="s">
        <v>126</v>
      </c>
      <c r="R45" s="96" t="s">
        <v>126</v>
      </c>
      <c r="S45" s="96" t="s">
        <v>126</v>
      </c>
      <c r="T45" s="96" t="s">
        <v>126</v>
      </c>
      <c r="U45" s="96" t="s">
        <v>126</v>
      </c>
      <c r="V45" s="96" t="s">
        <v>126</v>
      </c>
      <c r="W45" s="96" t="s">
        <v>126</v>
      </c>
      <c r="X45" s="96" t="s">
        <v>126</v>
      </c>
    </row>
    <row r="46" spans="1:25" s="66" customFormat="1" ht="24.75" customHeight="1">
      <c r="A46" s="64"/>
      <c r="B46" s="60" t="s">
        <v>141</v>
      </c>
      <c r="C46" s="88" t="str">
        <f>'NA1'!C46</f>
        <v>Δευτερογενής Τομέας</v>
      </c>
      <c r="D46" s="96" t="s">
        <v>126</v>
      </c>
      <c r="E46" s="96" t="s">
        <v>126</v>
      </c>
      <c r="F46" s="96" t="s">
        <v>126</v>
      </c>
      <c r="G46" s="96" t="s">
        <v>126</v>
      </c>
      <c r="H46" s="96" t="s">
        <v>126</v>
      </c>
      <c r="I46" s="96" t="s">
        <v>126</v>
      </c>
      <c r="J46" s="96" t="s">
        <v>126</v>
      </c>
      <c r="K46" s="96" t="s">
        <v>126</v>
      </c>
      <c r="L46" s="96" t="s">
        <v>126</v>
      </c>
      <c r="M46" s="96" t="s">
        <v>126</v>
      </c>
      <c r="N46" s="96" t="s">
        <v>126</v>
      </c>
      <c r="O46" s="96" t="s">
        <v>126</v>
      </c>
      <c r="P46" s="96" t="s">
        <v>126</v>
      </c>
      <c r="Q46" s="96" t="s">
        <v>126</v>
      </c>
      <c r="R46" s="96" t="s">
        <v>126</v>
      </c>
      <c r="S46" s="96" t="s">
        <v>126</v>
      </c>
      <c r="T46" s="96" t="s">
        <v>126</v>
      </c>
      <c r="U46" s="96" t="s">
        <v>126</v>
      </c>
      <c r="V46" s="96" t="s">
        <v>126</v>
      </c>
      <c r="W46" s="96" t="s">
        <v>126</v>
      </c>
      <c r="X46" s="96" t="s">
        <v>126</v>
      </c>
    </row>
    <row r="47" spans="1:25" s="66" customFormat="1" ht="24.75" customHeight="1">
      <c r="A47" s="64"/>
      <c r="B47" s="61" t="s">
        <v>142</v>
      </c>
      <c r="C47" s="88" t="str">
        <f>'NA1'!C47</f>
        <v>Τριτογενής Τομέας</v>
      </c>
      <c r="D47" s="96" t="s">
        <v>126</v>
      </c>
      <c r="E47" s="96" t="s">
        <v>126</v>
      </c>
      <c r="F47" s="96" t="s">
        <v>126</v>
      </c>
      <c r="G47" s="96" t="s">
        <v>126</v>
      </c>
      <c r="H47" s="96" t="s">
        <v>126</v>
      </c>
      <c r="I47" s="96" t="s">
        <v>126</v>
      </c>
      <c r="J47" s="96" t="s">
        <v>126</v>
      </c>
      <c r="K47" s="96" t="s">
        <v>126</v>
      </c>
      <c r="L47" s="96" t="s">
        <v>126</v>
      </c>
      <c r="M47" s="96" t="s">
        <v>126</v>
      </c>
      <c r="N47" s="96" t="s">
        <v>126</v>
      </c>
      <c r="O47" s="96" t="s">
        <v>126</v>
      </c>
      <c r="P47" s="96" t="s">
        <v>126</v>
      </c>
      <c r="Q47" s="96" t="s">
        <v>126</v>
      </c>
      <c r="R47" s="96" t="s">
        <v>126</v>
      </c>
      <c r="S47" s="96" t="s">
        <v>126</v>
      </c>
      <c r="T47" s="96" t="s">
        <v>126</v>
      </c>
      <c r="U47" s="96" t="s">
        <v>126</v>
      </c>
      <c r="V47" s="96" t="s">
        <v>126</v>
      </c>
      <c r="W47" s="96" t="s">
        <v>126</v>
      </c>
      <c r="X47" s="96" t="s">
        <v>126</v>
      </c>
    </row>
    <row r="48" spans="1:25" s="66" customFormat="1" ht="12.75">
      <c r="A48" s="64"/>
      <c r="B48" s="64"/>
      <c r="C48" s="68"/>
      <c r="D48" s="68"/>
      <c r="E48" s="68"/>
      <c r="F48" s="68"/>
      <c r="G48" s="68"/>
      <c r="H48" s="68"/>
      <c r="I48" s="68"/>
      <c r="J48" s="68"/>
      <c r="K48" s="68"/>
      <c r="L48" s="68"/>
      <c r="M48" s="68"/>
      <c r="N48" s="68"/>
      <c r="O48" s="68"/>
      <c r="P48" s="69"/>
      <c r="Q48" s="69"/>
      <c r="R48" s="69"/>
      <c r="S48" s="67"/>
    </row>
    <row r="49" spans="1:28" s="64" customFormat="1" ht="28.5" customHeight="1" thickBot="1">
      <c r="C49" s="70"/>
      <c r="D49" s="71"/>
      <c r="E49" s="71"/>
      <c r="F49" s="71"/>
      <c r="G49" s="71"/>
      <c r="H49" s="71"/>
      <c r="I49" s="71"/>
      <c r="J49" s="71"/>
      <c r="K49" s="71"/>
      <c r="L49" s="71"/>
      <c r="M49" s="71"/>
      <c r="N49" s="71"/>
      <c r="O49" s="71"/>
      <c r="P49" s="70"/>
      <c r="Q49" s="71"/>
      <c r="R49" s="71"/>
      <c r="S49" s="71"/>
      <c r="T49" s="71"/>
      <c r="U49" s="71"/>
      <c r="V49" s="71"/>
      <c r="W49" s="71"/>
      <c r="X49" s="71"/>
      <c r="Y49" s="71"/>
      <c r="Z49" s="71"/>
      <c r="AA49" s="71"/>
      <c r="AB49" s="71"/>
    </row>
    <row r="50" spans="1:28" s="66" customFormat="1" ht="28.5" customHeight="1" thickTop="1">
      <c r="A50" s="64"/>
      <c r="B50" s="182"/>
      <c r="C50" s="182"/>
      <c r="D50" s="65"/>
      <c r="E50" s="65"/>
      <c r="F50" s="65"/>
      <c r="G50" s="65"/>
      <c r="H50" s="65"/>
      <c r="I50" s="65"/>
      <c r="J50" s="65"/>
      <c r="K50" s="65"/>
      <c r="L50" s="65"/>
      <c r="M50" s="65"/>
      <c r="N50" s="65"/>
      <c r="O50" s="65"/>
      <c r="P50" s="72"/>
      <c r="Q50" s="72"/>
      <c r="R50" s="72"/>
      <c r="S50" s="42"/>
    </row>
    <row r="51" spans="1:28" s="66" customFormat="1" ht="19.5" customHeight="1">
      <c r="A51" s="64"/>
      <c r="B51" s="65"/>
      <c r="C51" s="65"/>
      <c r="D51" s="65"/>
      <c r="E51" s="65"/>
      <c r="F51" s="65"/>
      <c r="G51" s="65"/>
      <c r="H51" s="65"/>
      <c r="I51" s="65"/>
      <c r="J51" s="65"/>
      <c r="K51" s="65"/>
      <c r="L51" s="65"/>
      <c r="M51" s="65"/>
      <c r="N51" s="65"/>
      <c r="O51" s="65"/>
      <c r="P51" s="64"/>
      <c r="Q51" s="64"/>
      <c r="R51" s="64"/>
      <c r="S51" s="42"/>
    </row>
    <row r="52" spans="1:28" s="66" customFormat="1" ht="28.5" customHeight="1">
      <c r="A52" s="64"/>
      <c r="B52" s="73"/>
      <c r="C52" s="73"/>
      <c r="D52" s="65"/>
      <c r="E52" s="65"/>
      <c r="F52" s="65"/>
      <c r="G52" s="65"/>
      <c r="H52" s="65"/>
      <c r="I52" s="65"/>
      <c r="J52" s="65"/>
      <c r="K52" s="65"/>
      <c r="L52" s="65"/>
      <c r="M52" s="65"/>
      <c r="N52" s="65"/>
      <c r="O52" s="65"/>
      <c r="P52" s="64"/>
      <c r="Q52" s="64"/>
      <c r="R52" s="64"/>
      <c r="S52" s="42"/>
    </row>
    <row r="53" spans="1:28" s="66" customFormat="1" ht="21.75" customHeight="1">
      <c r="C53" s="74"/>
    </row>
    <row r="54" spans="1:28" s="52" customFormat="1" ht="21.75" customHeight="1"/>
    <row r="55" spans="1:28" s="52" customFormat="1" ht="19.5" customHeight="1"/>
    <row r="56" spans="1:28" ht="22.5" customHeight="1">
      <c r="R56" s="42"/>
    </row>
    <row r="57" spans="1:28" ht="24.75" customHeight="1">
      <c r="R57" s="42"/>
    </row>
    <row r="58" spans="1:28" s="52" customFormat="1" ht="22.5" customHeight="1"/>
    <row r="59" spans="1:28" s="52" customFormat="1" ht="15" customHeight="1"/>
    <row r="60" spans="1:28" s="52" customFormat="1" ht="15" customHeight="1"/>
    <row r="61" spans="1:28" ht="24" customHeight="1">
      <c r="R61" s="42"/>
    </row>
    <row r="62" spans="1:28" ht="22.5" customHeight="1">
      <c r="R62" s="42"/>
    </row>
    <row r="63" spans="1:28" ht="22.5" customHeight="1">
      <c r="R63" s="42"/>
    </row>
    <row r="64" spans="1:28" ht="22.5" customHeight="1">
      <c r="R64" s="42"/>
    </row>
    <row r="65" spans="18:18" ht="12.75">
      <c r="R65" s="42"/>
    </row>
    <row r="66" spans="18:18" ht="12.75">
      <c r="R66" s="42"/>
    </row>
    <row r="67" spans="18:18" ht="12.75">
      <c r="R67" s="42"/>
    </row>
    <row r="68" spans="18:18" s="52" customFormat="1" ht="12.75"/>
    <row r="69" spans="18:18" s="52" customFormat="1" ht="12.75"/>
    <row r="70" spans="18:18" s="52" customFormat="1" ht="12.75"/>
    <row r="71" spans="18:18" ht="12.75">
      <c r="R71" s="42"/>
    </row>
    <row r="72" spans="18:18" s="52" customFormat="1" ht="12.75"/>
    <row r="73" spans="18:18" ht="12.75">
      <c r="R73" s="42"/>
    </row>
    <row r="74" spans="18:18" s="52" customFormat="1" ht="12.75"/>
    <row r="75" spans="18:18" ht="12.75">
      <c r="R75" s="42"/>
    </row>
    <row r="76" spans="18:18" ht="12.75">
      <c r="R76" s="42"/>
    </row>
    <row r="77" spans="18:18" ht="12.75">
      <c r="R77" s="42"/>
    </row>
    <row r="78" spans="18:18" ht="12.75">
      <c r="R78" s="42"/>
    </row>
    <row r="79" spans="18:18" ht="12.75">
      <c r="R79" s="42"/>
    </row>
    <row r="80" spans="18:18" ht="12.75">
      <c r="R80" s="42"/>
    </row>
    <row r="81" spans="18:18" ht="12.75">
      <c r="R81" s="42"/>
    </row>
    <row r="82" spans="18:18" ht="12.75">
      <c r="R82" s="42"/>
    </row>
    <row r="83" spans="18:18" ht="12.75">
      <c r="R83" s="42"/>
    </row>
    <row r="84" spans="18:18" ht="12.75">
      <c r="R84" s="42"/>
    </row>
    <row r="85" spans="18:18" ht="12.75">
      <c r="R85" s="42"/>
    </row>
    <row r="86" spans="18:18" ht="12.75">
      <c r="R86" s="42"/>
    </row>
    <row r="87" spans="18:18" ht="12.75">
      <c r="R87" s="42"/>
    </row>
    <row r="88" spans="18:18" ht="12.75">
      <c r="R88" s="42"/>
    </row>
    <row r="89" spans="18:18" ht="12.75">
      <c r="R89" s="42"/>
    </row>
    <row r="90" spans="18:18" ht="12.75">
      <c r="R90" s="42"/>
    </row>
    <row r="91" spans="18:18" ht="12.75">
      <c r="R91" s="42"/>
    </row>
    <row r="92" spans="18:18" ht="12.75">
      <c r="R92" s="42"/>
    </row>
    <row r="93" spans="18:18" ht="12.75">
      <c r="R93" s="42"/>
    </row>
    <row r="94" spans="18:18" ht="12.75">
      <c r="R94" s="42"/>
    </row>
    <row r="95" spans="18:18" ht="12.75">
      <c r="R95" s="42"/>
    </row>
    <row r="96" spans="18:18" ht="12.75">
      <c r="R96" s="42"/>
    </row>
    <row r="97" spans="18:18" ht="12.75">
      <c r="R97" s="42"/>
    </row>
    <row r="98" spans="18:18" ht="12.75">
      <c r="R98" s="42"/>
    </row>
    <row r="99" spans="18:18" ht="12.75">
      <c r="R99" s="42"/>
    </row>
    <row r="100" spans="18:18" ht="12.75">
      <c r="R100" s="42"/>
    </row>
    <row r="101" spans="18:18" ht="12.75">
      <c r="R101" s="42"/>
    </row>
    <row r="102" spans="18:18" ht="12.75">
      <c r="R102" s="42"/>
    </row>
    <row r="103" spans="18:18" ht="12.75">
      <c r="R103" s="42"/>
    </row>
    <row r="104" spans="18:18" ht="12.75">
      <c r="R104" s="42"/>
    </row>
    <row r="105" spans="18:18" ht="12.75">
      <c r="R105" s="42"/>
    </row>
    <row r="106" spans="18:18" ht="12.75">
      <c r="R106" s="42"/>
    </row>
    <row r="107" spans="18:18" ht="12.75">
      <c r="R107" s="42"/>
    </row>
    <row r="108" spans="18:18" ht="12.75">
      <c r="R108" s="42"/>
    </row>
    <row r="109" spans="18:18" ht="12.75">
      <c r="R109" s="42"/>
    </row>
    <row r="110" spans="18:18" ht="12.75">
      <c r="R110" s="42"/>
    </row>
    <row r="111" spans="18:18" ht="12.75">
      <c r="R111" s="42"/>
    </row>
    <row r="112" spans="18:18" ht="12.75">
      <c r="R112" s="42"/>
    </row>
    <row r="113" spans="18:18" ht="12.75">
      <c r="R113" s="42"/>
    </row>
    <row r="114" spans="18:18" ht="12.75">
      <c r="R114" s="42"/>
    </row>
    <row r="115" spans="18:18" ht="12.75">
      <c r="R115" s="42"/>
    </row>
    <row r="116" spans="18:18" ht="12.75">
      <c r="R116" s="42"/>
    </row>
    <row r="117" spans="18:18" s="66" customFormat="1" ht="12.75"/>
    <row r="118" spans="18:18" s="66" customFormat="1" ht="12.75"/>
    <row r="119" spans="18:18" s="66" customFormat="1" ht="12.75"/>
    <row r="120" spans="18:18" s="66" customFormat="1" ht="12.75"/>
    <row r="121" spans="18:18" s="66" customFormat="1" ht="12.75"/>
    <row r="122" spans="18:18" s="66" customFormat="1" ht="12.75"/>
    <row r="123" spans="18:18" s="66" customFormat="1" ht="12.75"/>
    <row r="124" spans="18:18" s="66" customFormat="1" ht="12.75"/>
    <row r="125" spans="18:18" s="66" customFormat="1" ht="12.75"/>
    <row r="126" spans="18:18" s="66" customFormat="1" ht="12.75"/>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S33"/>
  <sheetViews>
    <sheetView topLeftCell="A10" workbookViewId="0">
      <selection activeCell="D29" sqref="D29"/>
    </sheetView>
  </sheetViews>
  <sheetFormatPr defaultColWidth="9.125" defaultRowHeight="12.75"/>
  <cols>
    <col min="1" max="1" width="2.75" style="77" customWidth="1"/>
    <col min="2" max="2" width="23.75" style="77" customWidth="1"/>
    <col min="3" max="8" width="9.125" style="77"/>
    <col min="9" max="9" width="10" style="77" customWidth="1"/>
    <col min="10" max="22" width="9.125" style="77"/>
    <col min="23" max="23" width="3.75" style="77" customWidth="1"/>
    <col min="24" max="24" width="9.125" style="84"/>
    <col min="25" max="25" width="3.75" style="77" customWidth="1"/>
    <col min="26" max="26" width="9.125" style="77"/>
    <col min="27" max="27" width="3.75" style="77" customWidth="1"/>
    <col min="28" max="28" width="9.125" style="84"/>
    <col min="29" max="29" width="9.125" style="84" customWidth="1"/>
    <col min="30" max="30" width="3.75" style="77" customWidth="1"/>
    <col min="31" max="31" width="9.125" style="77"/>
    <col min="32" max="32" width="13" style="77" bestFit="1" customWidth="1"/>
    <col min="33" max="34" width="9.125" style="77"/>
    <col min="35" max="35" width="12.25" style="77" bestFit="1" customWidth="1"/>
    <col min="36" max="41" width="9.125" style="77"/>
    <col min="42" max="42" width="3.75" style="77" customWidth="1"/>
    <col min="43" max="16384" width="9.125" style="77"/>
  </cols>
  <sheetData>
    <row r="1" spans="1:45" ht="30.75" thickBot="1">
      <c r="B1" s="36" t="str">
        <f>'ULC1'!B1</f>
        <v>Μοναδιαίο Κόστος Εργασίας</v>
      </c>
    </row>
    <row r="2" spans="1:45" ht="13.5" thickTop="1">
      <c r="B2" s="44" t="str">
        <f>'ULC1'!B2</f>
        <v>€</v>
      </c>
      <c r="C2" s="44"/>
    </row>
    <row r="3" spans="1:45">
      <c r="B3" s="49"/>
      <c r="C3" s="44"/>
    </row>
    <row r="4" spans="1:45">
      <c r="C4" s="80"/>
      <c r="D4" s="80"/>
      <c r="E4" s="80"/>
      <c r="F4" s="80"/>
      <c r="G4" s="80"/>
      <c r="H4" s="80"/>
      <c r="I4" s="80"/>
      <c r="J4" s="80"/>
      <c r="K4" s="80"/>
      <c r="L4" s="80"/>
      <c r="M4" s="80"/>
      <c r="N4" s="80"/>
      <c r="O4" s="80"/>
      <c r="P4" s="80"/>
      <c r="Q4" s="80"/>
      <c r="R4" s="80"/>
      <c r="S4" s="80"/>
      <c r="T4" s="80"/>
      <c r="U4" s="80"/>
      <c r="V4" s="80"/>
      <c r="W4" s="80"/>
      <c r="X4" s="81"/>
      <c r="Y4" s="80"/>
      <c r="Z4" s="80"/>
      <c r="AA4" s="80"/>
      <c r="AB4" s="81"/>
      <c r="AC4" s="81"/>
      <c r="AD4" s="80"/>
      <c r="AE4" s="80"/>
      <c r="AF4" s="80"/>
      <c r="AG4" s="80"/>
      <c r="AH4" s="80"/>
      <c r="AI4" s="80"/>
      <c r="AJ4" s="80"/>
      <c r="AK4" s="80"/>
      <c r="AL4" s="80"/>
      <c r="AM4" s="80"/>
      <c r="AN4" s="80"/>
      <c r="AO4" s="80"/>
    </row>
    <row r="5" spans="1:45">
      <c r="B5" s="98" t="str">
        <f t="array" ref="B5:AS27">TRANSPOSE('ULC1'!B4:X47)</f>
        <v/>
      </c>
      <c r="C5" s="99" t="str">
        <v>A.</v>
      </c>
      <c r="D5" s="99" t="str">
        <v>B.</v>
      </c>
      <c r="E5" s="99" t="str">
        <v>C.</v>
      </c>
      <c r="F5" s="99" t="str">
        <v>D.</v>
      </c>
      <c r="G5" s="99" t="str">
        <v>E.</v>
      </c>
      <c r="H5" s="99" t="str">
        <v>F.</v>
      </c>
      <c r="I5" s="99" t="str">
        <v>G.</v>
      </c>
      <c r="J5" s="99" t="str">
        <v>H.</v>
      </c>
      <c r="K5" s="99" t="str">
        <v>I.</v>
      </c>
      <c r="L5" s="99" t="str">
        <v>J.</v>
      </c>
      <c r="M5" s="99" t="str">
        <v>K.</v>
      </c>
      <c r="N5" s="99" t="str">
        <v>L.</v>
      </c>
      <c r="O5" s="99" t="str">
        <v>M.</v>
      </c>
      <c r="P5" s="99" t="str">
        <v>N.</v>
      </c>
      <c r="Q5" s="99" t="str">
        <v>O.</v>
      </c>
      <c r="R5" s="99" t="str">
        <v>P.</v>
      </c>
      <c r="S5" s="99" t="str">
        <v>Q.</v>
      </c>
      <c r="T5" s="99" t="str">
        <v>R.</v>
      </c>
      <c r="U5" s="99" t="str">
        <v>S.</v>
      </c>
      <c r="V5" s="99" t="str">
        <v>T.</v>
      </c>
      <c r="W5" s="99" t="str">
        <v/>
      </c>
      <c r="X5" s="99" t="str">
        <v/>
      </c>
      <c r="Y5" s="99" t="str">
        <v/>
      </c>
      <c r="Z5" s="99" t="str">
        <v/>
      </c>
      <c r="AA5" s="99" t="str">
        <v/>
      </c>
      <c r="AB5" s="99" t="str">
        <v/>
      </c>
      <c r="AC5" s="99" t="str">
        <v/>
      </c>
      <c r="AD5" s="99" t="str">
        <v/>
      </c>
      <c r="AE5" s="99" t="str">
        <v>A</v>
      </c>
      <c r="AF5" s="99" t="str">
        <v>B_E</v>
      </c>
      <c r="AG5" s="99" t="str">
        <v>C</v>
      </c>
      <c r="AH5" s="99" t="str">
        <v>F</v>
      </c>
      <c r="AI5" s="99" t="str">
        <v>G_I</v>
      </c>
      <c r="AJ5" s="99" t="str">
        <v>J</v>
      </c>
      <c r="AK5" s="99" t="str">
        <v>K</v>
      </c>
      <c r="AL5" s="99" t="str">
        <v>L</v>
      </c>
      <c r="AM5" s="99" t="str">
        <v>M_N</v>
      </c>
      <c r="AN5" s="99" t="str">
        <v>O_Q</v>
      </c>
      <c r="AO5" s="99" t="str">
        <v>R_T</v>
      </c>
      <c r="AP5" s="99" t="str">
        <v/>
      </c>
      <c r="AQ5" s="99" t="str">
        <v>A_B</v>
      </c>
      <c r="AR5" s="99" t="str">
        <v>C_F</v>
      </c>
      <c r="AS5" s="99" t="str">
        <v>G_T</v>
      </c>
    </row>
    <row r="6" spans="1:45" s="78" customFormat="1" ht="253.5" customHeight="1">
      <c r="B6" s="100" t="str">
        <v/>
      </c>
      <c r="C6" s="101" t="str">
        <v>Γεωργία, δασοκομία και αλιεία</v>
      </c>
      <c r="D6" s="101" t="str">
        <v>Ορυχεία και λατομεία</v>
      </c>
      <c r="E6" s="101" t="str">
        <v>Μεταποιητικές βιομηχανίες</v>
      </c>
      <c r="F6" s="101" t="str">
        <v>Παραγωγή  ηλεκτρικού  ρεύματος, φυσικού αερίου, ατμού και κλιματισμού</v>
      </c>
      <c r="G6" s="101" t="str">
        <v>Παροχή νερού, επεξεργασία λυμάτων, διαχείριση αποβλήτων και δραστηριότητες εξυγίανσης</v>
      </c>
      <c r="H6" s="101" t="str">
        <v>Κατασκευές</v>
      </c>
      <c r="I6" s="101" t="str">
        <v>Χονδρικό και λιανικό εμπόριο, επισκευή μηχανοκινήτων οχημάτων και μοτοσικλετών</v>
      </c>
      <c r="J6" s="101" t="str">
        <v>Μεταφορά και αποθήκευση</v>
      </c>
      <c r="K6" s="101" t="str">
        <v>Δραστηριότητες υπηρεσιών παροχής καταλύματος και υπηρεσιών εστίασης</v>
      </c>
      <c r="L6" s="101" t="str">
        <v>Ενημέρωση και επικοινωνία</v>
      </c>
      <c r="M6" s="101" t="str">
        <v>Χρηματοπιστωτικές και ασφαλιστικές δραστηριότητες</v>
      </c>
      <c r="N6" s="101" t="str">
        <v>Διαχείριση ακίνητης περιουσίας</v>
      </c>
      <c r="O6" s="101" t="str">
        <v>Επαγγελματικές, επιστημονικές και τεχνικές δραστηριότητες</v>
      </c>
      <c r="P6" s="101" t="str">
        <v>Διοικητικές και υποστηρικτικές δραστηριότητες</v>
      </c>
      <c r="Q6" s="101" t="str">
        <v>Δημόσια διοίκηση και άμυνα, υποχρεωτική κοινωνική ασφάλιση</v>
      </c>
      <c r="R6" s="101" t="str">
        <v>Εκπαίδευση</v>
      </c>
      <c r="S6" s="101" t="str">
        <v>Δραστηριότητες σχετικές με την ανθρώπινη υγεία και κοινωνική μέριμνα</v>
      </c>
      <c r="T6" s="101" t="str">
        <v>Τέχνες, διασκέδαση και ψυχαγωγία</v>
      </c>
      <c r="U6" s="101" t="str">
        <v>Άλλες δραστηριότητες παροχής υπηρεσιών</v>
      </c>
      <c r="V6" s="101" t="str">
        <v>Δραστηριότητες νοικοκυριών ως εργοδοτών</v>
      </c>
      <c r="W6" s="101" t="str">
        <v/>
      </c>
      <c r="X6" s="102" t="str">
        <v/>
      </c>
      <c r="Y6" s="101" t="str">
        <v/>
      </c>
      <c r="Z6" s="101" t="str">
        <v/>
      </c>
      <c r="AA6" s="101" t="str">
        <v/>
      </c>
      <c r="AB6" s="102" t="str">
        <v/>
      </c>
      <c r="AC6" s="102" t="str">
        <v>Συνολικές Ώρες Εργασίας</v>
      </c>
      <c r="AD6" s="101" t="str">
        <v/>
      </c>
      <c r="AE6" s="101" t="str">
        <v>Γεωργία, δασοκομία και αλιεία</v>
      </c>
      <c r="AF6" s="101" t="str">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v>Μεταποιητικές βιομηχανίες</v>
      </c>
      <c r="AH6" s="101" t="str">
        <v>Κατασκευές</v>
      </c>
      <c r="AI6" s="101" t="str">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v>Ενημέρωση και επικοινωνία</v>
      </c>
      <c r="AK6" s="101" t="str">
        <v>Χρηματοπιστωτικές και ασφαλιστικές δραστηριότητες</v>
      </c>
      <c r="AL6" s="101" t="str">
        <v>Διαχείριση ακίνητης περιουσίας</v>
      </c>
      <c r="AM6" s="101" t="str">
        <v xml:space="preserve">"Επαγγελματικές, επιστημονικές και τεχνικές δραστηριότητες" "Διοικητικές και υποστηρικτικές δραστηριότητες" </v>
      </c>
      <c r="AN6" s="101" t="str">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v xml:space="preserve">"Τέχνες, διασκέδαση και ψυχαγωγία" "Άλλες δραστηριότητες παροχής υπηρεσιών"  "Δραστηριότητες νοικοκυριών ως εργοδοτών" </v>
      </c>
      <c r="AP6" s="101" t="str">
        <v/>
      </c>
      <c r="AQ6" s="101" t="str">
        <v>Πρωτογενής Τομέας</v>
      </c>
      <c r="AR6" s="101" t="str">
        <v>Δευτερογενής Τομέας</v>
      </c>
      <c r="AS6" s="101" t="str">
        <v>Τριτογενής Τομέας</v>
      </c>
    </row>
    <row r="7" spans="1:45" ht="22.5" customHeight="1">
      <c r="A7" s="77">
        <f t="shared" ref="A7:A26" si="0">IF(C7=":",0,1)</f>
        <v>0</v>
      </c>
      <c r="B7" s="105">
        <v>1995</v>
      </c>
      <c r="C7" s="104" t="str">
        <v>:</v>
      </c>
      <c r="D7" s="104" t="str">
        <v>:</v>
      </c>
      <c r="E7" s="104" t="str">
        <v>:</v>
      </c>
      <c r="F7" s="104" t="str">
        <v>:</v>
      </c>
      <c r="G7" s="104" t="str">
        <v>:</v>
      </c>
      <c r="H7" s="104" t="str">
        <v>:</v>
      </c>
      <c r="I7" s="104" t="str">
        <v>:</v>
      </c>
      <c r="J7" s="104" t="str">
        <v>:</v>
      </c>
      <c r="K7" s="104" t="str">
        <v>:</v>
      </c>
      <c r="L7" s="104" t="str">
        <v>:</v>
      </c>
      <c r="M7" s="104" t="str">
        <v>:</v>
      </c>
      <c r="N7" s="104" t="str">
        <v>:</v>
      </c>
      <c r="O7" s="104" t="str">
        <v>:</v>
      </c>
      <c r="P7" s="104" t="str">
        <v>:</v>
      </c>
      <c r="Q7" s="104" t="str">
        <v>:</v>
      </c>
      <c r="R7" s="104" t="str">
        <v>:</v>
      </c>
      <c r="S7" s="104" t="str">
        <v>:</v>
      </c>
      <c r="T7" s="104" t="str">
        <v>:</v>
      </c>
      <c r="U7" s="104" t="str">
        <v>:</v>
      </c>
      <c r="V7" s="104" t="str">
        <v>:</v>
      </c>
      <c r="W7" s="104" t="str">
        <v>:</v>
      </c>
      <c r="X7" s="99" t="str">
        <v>:</v>
      </c>
      <c r="Y7" s="104" t="str">
        <v>:</v>
      </c>
      <c r="Z7" s="104" t="str">
        <v>:</v>
      </c>
      <c r="AA7" s="104" t="str">
        <v>:</v>
      </c>
      <c r="AB7" s="99" t="str">
        <v>:</v>
      </c>
      <c r="AC7" s="99" t="str">
        <v>:</v>
      </c>
      <c r="AD7" s="104">
        <v>0</v>
      </c>
      <c r="AE7" s="104" t="str">
        <v>:</v>
      </c>
      <c r="AF7" s="104" t="str">
        <v>:</v>
      </c>
      <c r="AG7" s="104" t="str">
        <v>:</v>
      </c>
      <c r="AH7" s="104" t="str">
        <v>:</v>
      </c>
      <c r="AI7" s="104" t="str">
        <v>:</v>
      </c>
      <c r="AJ7" s="104" t="str">
        <v>:</v>
      </c>
      <c r="AK7" s="104" t="str">
        <v>:</v>
      </c>
      <c r="AL7" s="104" t="str">
        <v>:</v>
      </c>
      <c r="AM7" s="104" t="str">
        <v>:</v>
      </c>
      <c r="AN7" s="104" t="str">
        <v>:</v>
      </c>
      <c r="AO7" s="104" t="str">
        <v>:</v>
      </c>
      <c r="AP7" s="104">
        <v>0</v>
      </c>
      <c r="AQ7" s="104" t="str">
        <v>:</v>
      </c>
      <c r="AR7" s="104" t="str">
        <v>:</v>
      </c>
      <c r="AS7" s="104" t="str">
        <v>:</v>
      </c>
    </row>
    <row r="8" spans="1:45" ht="22.5" customHeight="1">
      <c r="A8" s="77">
        <f t="shared" si="0"/>
        <v>0</v>
      </c>
      <c r="B8" s="105">
        <v>1996</v>
      </c>
      <c r="C8" s="104" t="str">
        <v>:</v>
      </c>
      <c r="D8" s="104" t="str">
        <v>:</v>
      </c>
      <c r="E8" s="104" t="str">
        <v>:</v>
      </c>
      <c r="F8" s="104" t="str">
        <v>:</v>
      </c>
      <c r="G8" s="104" t="str">
        <v>:</v>
      </c>
      <c r="H8" s="104" t="str">
        <v>:</v>
      </c>
      <c r="I8" s="104" t="str">
        <v>:</v>
      </c>
      <c r="J8" s="104" t="str">
        <v>:</v>
      </c>
      <c r="K8" s="104" t="str">
        <v>:</v>
      </c>
      <c r="L8" s="104" t="str">
        <v>:</v>
      </c>
      <c r="M8" s="104" t="str">
        <v>:</v>
      </c>
      <c r="N8" s="104" t="str">
        <v>:</v>
      </c>
      <c r="O8" s="104" t="str">
        <v>:</v>
      </c>
      <c r="P8" s="104" t="str">
        <v>:</v>
      </c>
      <c r="Q8" s="104" t="str">
        <v>:</v>
      </c>
      <c r="R8" s="104" t="str">
        <v>:</v>
      </c>
      <c r="S8" s="104" t="str">
        <v>:</v>
      </c>
      <c r="T8" s="104" t="str">
        <v>:</v>
      </c>
      <c r="U8" s="104" t="str">
        <v>:</v>
      </c>
      <c r="V8" s="104" t="str">
        <v>:</v>
      </c>
      <c r="W8" s="104" t="str">
        <v>:</v>
      </c>
      <c r="X8" s="99" t="str">
        <v>:</v>
      </c>
      <c r="Y8" s="104" t="str">
        <v>:</v>
      </c>
      <c r="Z8" s="104" t="str">
        <v>:</v>
      </c>
      <c r="AA8" s="104" t="str">
        <v>:</v>
      </c>
      <c r="AB8" s="99" t="str">
        <v>:</v>
      </c>
      <c r="AC8" s="99" t="str">
        <v>:</v>
      </c>
      <c r="AD8" s="104">
        <v>0</v>
      </c>
      <c r="AE8" s="104" t="str">
        <v>:</v>
      </c>
      <c r="AF8" s="104" t="str">
        <v>:</v>
      </c>
      <c r="AG8" s="104" t="str">
        <v>:</v>
      </c>
      <c r="AH8" s="104" t="str">
        <v>:</v>
      </c>
      <c r="AI8" s="104" t="str">
        <v>:</v>
      </c>
      <c r="AJ8" s="104" t="str">
        <v>:</v>
      </c>
      <c r="AK8" s="104" t="str">
        <v>:</v>
      </c>
      <c r="AL8" s="104" t="str">
        <v>:</v>
      </c>
      <c r="AM8" s="104" t="str">
        <v>:</v>
      </c>
      <c r="AN8" s="104" t="str">
        <v>:</v>
      </c>
      <c r="AO8" s="104" t="str">
        <v>:</v>
      </c>
      <c r="AP8" s="104">
        <v>0</v>
      </c>
      <c r="AQ8" s="104" t="str">
        <v>:</v>
      </c>
      <c r="AR8" s="104" t="str">
        <v>:</v>
      </c>
      <c r="AS8" s="104" t="str">
        <v>:</v>
      </c>
    </row>
    <row r="9" spans="1:45" ht="22.5" customHeight="1">
      <c r="A9" s="77">
        <f t="shared" si="0"/>
        <v>0</v>
      </c>
      <c r="B9" s="105">
        <v>1997</v>
      </c>
      <c r="C9" s="104" t="str">
        <v>:</v>
      </c>
      <c r="D9" s="104" t="str">
        <v>:</v>
      </c>
      <c r="E9" s="104" t="str">
        <v>:</v>
      </c>
      <c r="F9" s="104" t="str">
        <v>:</v>
      </c>
      <c r="G9" s="104" t="str">
        <v>:</v>
      </c>
      <c r="H9" s="104" t="str">
        <v>:</v>
      </c>
      <c r="I9" s="104" t="str">
        <v>:</v>
      </c>
      <c r="J9" s="104" t="str">
        <v>:</v>
      </c>
      <c r="K9" s="104" t="str">
        <v>:</v>
      </c>
      <c r="L9" s="104" t="str">
        <v>:</v>
      </c>
      <c r="M9" s="104" t="str">
        <v>:</v>
      </c>
      <c r="N9" s="104" t="str">
        <v>:</v>
      </c>
      <c r="O9" s="104" t="str">
        <v>:</v>
      </c>
      <c r="P9" s="104" t="str">
        <v>:</v>
      </c>
      <c r="Q9" s="104" t="str">
        <v>:</v>
      </c>
      <c r="R9" s="104" t="str">
        <v>:</v>
      </c>
      <c r="S9" s="104" t="str">
        <v>:</v>
      </c>
      <c r="T9" s="104" t="str">
        <v>:</v>
      </c>
      <c r="U9" s="104" t="str">
        <v>:</v>
      </c>
      <c r="V9" s="104" t="str">
        <v>:</v>
      </c>
      <c r="W9" s="104" t="str">
        <v>:</v>
      </c>
      <c r="X9" s="99" t="str">
        <v>:</v>
      </c>
      <c r="Y9" s="104" t="str">
        <v>:</v>
      </c>
      <c r="Z9" s="104" t="str">
        <v>:</v>
      </c>
      <c r="AA9" s="104" t="str">
        <v>:</v>
      </c>
      <c r="AB9" s="99" t="str">
        <v>:</v>
      </c>
      <c r="AC9" s="99" t="str">
        <v>:</v>
      </c>
      <c r="AD9" s="104">
        <v>0</v>
      </c>
      <c r="AE9" s="104" t="str">
        <v>:</v>
      </c>
      <c r="AF9" s="104" t="str">
        <v>:</v>
      </c>
      <c r="AG9" s="104" t="str">
        <v>:</v>
      </c>
      <c r="AH9" s="104" t="str">
        <v>:</v>
      </c>
      <c r="AI9" s="104" t="str">
        <v>:</v>
      </c>
      <c r="AJ9" s="104" t="str">
        <v>:</v>
      </c>
      <c r="AK9" s="104" t="str">
        <v>:</v>
      </c>
      <c r="AL9" s="104" t="str">
        <v>:</v>
      </c>
      <c r="AM9" s="104" t="str">
        <v>:</v>
      </c>
      <c r="AN9" s="104" t="str">
        <v>:</v>
      </c>
      <c r="AO9" s="104" t="str">
        <v>:</v>
      </c>
      <c r="AP9" s="104">
        <v>0</v>
      </c>
      <c r="AQ9" s="104" t="str">
        <v>:</v>
      </c>
      <c r="AR9" s="104" t="str">
        <v>:</v>
      </c>
      <c r="AS9" s="104" t="str">
        <v>:</v>
      </c>
    </row>
    <row r="10" spans="1:45" ht="22.5" customHeight="1">
      <c r="A10" s="77">
        <f t="shared" si="0"/>
        <v>0</v>
      </c>
      <c r="B10" s="105">
        <v>1998</v>
      </c>
      <c r="C10" s="104" t="str">
        <v>:</v>
      </c>
      <c r="D10" s="104" t="str">
        <v>:</v>
      </c>
      <c r="E10" s="104" t="str">
        <v>:</v>
      </c>
      <c r="F10" s="104" t="str">
        <v>:</v>
      </c>
      <c r="G10" s="104" t="str">
        <v>:</v>
      </c>
      <c r="H10" s="104" t="str">
        <v>:</v>
      </c>
      <c r="I10" s="104" t="str">
        <v>:</v>
      </c>
      <c r="J10" s="104" t="str">
        <v>:</v>
      </c>
      <c r="K10" s="104" t="str">
        <v>:</v>
      </c>
      <c r="L10" s="104" t="str">
        <v>:</v>
      </c>
      <c r="M10" s="104" t="str">
        <v>:</v>
      </c>
      <c r="N10" s="104" t="str">
        <v>:</v>
      </c>
      <c r="O10" s="104" t="str">
        <v>:</v>
      </c>
      <c r="P10" s="104" t="str">
        <v>:</v>
      </c>
      <c r="Q10" s="104" t="str">
        <v>:</v>
      </c>
      <c r="R10" s="104" t="str">
        <v>:</v>
      </c>
      <c r="S10" s="104" t="str">
        <v>:</v>
      </c>
      <c r="T10" s="104" t="str">
        <v>:</v>
      </c>
      <c r="U10" s="104" t="str">
        <v>:</v>
      </c>
      <c r="V10" s="104" t="str">
        <v>:</v>
      </c>
      <c r="W10" s="104" t="str">
        <v>:</v>
      </c>
      <c r="X10" s="99" t="str">
        <v>:</v>
      </c>
      <c r="Y10" s="104" t="str">
        <v>:</v>
      </c>
      <c r="Z10" s="104" t="str">
        <v>:</v>
      </c>
      <c r="AA10" s="104" t="str">
        <v>:</v>
      </c>
      <c r="AB10" s="99" t="str">
        <v>:</v>
      </c>
      <c r="AC10" s="99" t="str">
        <v>:</v>
      </c>
      <c r="AD10" s="104">
        <v>0</v>
      </c>
      <c r="AE10" s="104" t="str">
        <v>:</v>
      </c>
      <c r="AF10" s="104" t="str">
        <v>:</v>
      </c>
      <c r="AG10" s="104" t="str">
        <v>:</v>
      </c>
      <c r="AH10" s="104" t="str">
        <v>:</v>
      </c>
      <c r="AI10" s="104" t="str">
        <v>:</v>
      </c>
      <c r="AJ10" s="104" t="str">
        <v>:</v>
      </c>
      <c r="AK10" s="104" t="str">
        <v>:</v>
      </c>
      <c r="AL10" s="104" t="str">
        <v>:</v>
      </c>
      <c r="AM10" s="104" t="str">
        <v>:</v>
      </c>
      <c r="AN10" s="104" t="str">
        <v>:</v>
      </c>
      <c r="AO10" s="104" t="str">
        <v>:</v>
      </c>
      <c r="AP10" s="104">
        <v>0</v>
      </c>
      <c r="AQ10" s="104" t="str">
        <v>:</v>
      </c>
      <c r="AR10" s="104" t="str">
        <v>:</v>
      </c>
      <c r="AS10" s="104" t="str">
        <v>:</v>
      </c>
    </row>
    <row r="11" spans="1:45" ht="22.5" customHeight="1">
      <c r="A11" s="77">
        <f t="shared" si="0"/>
        <v>0</v>
      </c>
      <c r="B11" s="105">
        <v>1999</v>
      </c>
      <c r="C11" s="104" t="str">
        <v>:</v>
      </c>
      <c r="D11" s="104" t="str">
        <v>:</v>
      </c>
      <c r="E11" s="104" t="str">
        <v>:</v>
      </c>
      <c r="F11" s="104" t="str">
        <v>:</v>
      </c>
      <c r="G11" s="104" t="str">
        <v>:</v>
      </c>
      <c r="H11" s="104" t="str">
        <v>:</v>
      </c>
      <c r="I11" s="104" t="str">
        <v>:</v>
      </c>
      <c r="J11" s="104" t="str">
        <v>:</v>
      </c>
      <c r="K11" s="104" t="str">
        <v>:</v>
      </c>
      <c r="L11" s="104" t="str">
        <v>:</v>
      </c>
      <c r="M11" s="104" t="str">
        <v>:</v>
      </c>
      <c r="N11" s="104" t="str">
        <v>:</v>
      </c>
      <c r="O11" s="104" t="str">
        <v>:</v>
      </c>
      <c r="P11" s="104" t="str">
        <v>:</v>
      </c>
      <c r="Q11" s="104" t="str">
        <v>:</v>
      </c>
      <c r="R11" s="104" t="str">
        <v>:</v>
      </c>
      <c r="S11" s="104" t="str">
        <v>:</v>
      </c>
      <c r="T11" s="104" t="str">
        <v>:</v>
      </c>
      <c r="U11" s="104" t="str">
        <v>:</v>
      </c>
      <c r="V11" s="104" t="str">
        <v>:</v>
      </c>
      <c r="W11" s="104" t="str">
        <v>:</v>
      </c>
      <c r="X11" s="99" t="str">
        <v>:</v>
      </c>
      <c r="Y11" s="104" t="str">
        <v>:</v>
      </c>
      <c r="Z11" s="104" t="str">
        <v>:</v>
      </c>
      <c r="AA11" s="104" t="str">
        <v>:</v>
      </c>
      <c r="AB11" s="99" t="str">
        <v>:</v>
      </c>
      <c r="AC11" s="99" t="str">
        <v>:</v>
      </c>
      <c r="AD11" s="104">
        <v>0</v>
      </c>
      <c r="AE11" s="104" t="str">
        <v>:</v>
      </c>
      <c r="AF11" s="104" t="str">
        <v>:</v>
      </c>
      <c r="AG11" s="104" t="str">
        <v>:</v>
      </c>
      <c r="AH11" s="104" t="str">
        <v>:</v>
      </c>
      <c r="AI11" s="104" t="str">
        <v>:</v>
      </c>
      <c r="AJ11" s="104" t="str">
        <v>:</v>
      </c>
      <c r="AK11" s="104" t="str">
        <v>:</v>
      </c>
      <c r="AL11" s="104" t="str">
        <v>:</v>
      </c>
      <c r="AM11" s="104" t="str">
        <v>:</v>
      </c>
      <c r="AN11" s="104" t="str">
        <v>:</v>
      </c>
      <c r="AO11" s="104" t="str">
        <v>:</v>
      </c>
      <c r="AP11" s="104">
        <v>0</v>
      </c>
      <c r="AQ11" s="104" t="str">
        <v>:</v>
      </c>
      <c r="AR11" s="104" t="str">
        <v>:</v>
      </c>
      <c r="AS11" s="104" t="str">
        <v>:</v>
      </c>
    </row>
    <row r="12" spans="1:45" ht="22.5" customHeight="1">
      <c r="A12" s="77">
        <f t="shared" si="0"/>
        <v>0</v>
      </c>
      <c r="B12" s="105">
        <v>2000</v>
      </c>
      <c r="C12" s="104" t="str">
        <v>:</v>
      </c>
      <c r="D12" s="104" t="str">
        <v>:</v>
      </c>
      <c r="E12" s="104" t="str">
        <v>:</v>
      </c>
      <c r="F12" s="104" t="str">
        <v>:</v>
      </c>
      <c r="G12" s="104" t="str">
        <v>:</v>
      </c>
      <c r="H12" s="104" t="str">
        <v>:</v>
      </c>
      <c r="I12" s="104" t="str">
        <v>:</v>
      </c>
      <c r="J12" s="104" t="str">
        <v>:</v>
      </c>
      <c r="K12" s="104" t="str">
        <v>:</v>
      </c>
      <c r="L12" s="104" t="str">
        <v>:</v>
      </c>
      <c r="M12" s="104" t="str">
        <v>:</v>
      </c>
      <c r="N12" s="104" t="str">
        <v>:</v>
      </c>
      <c r="O12" s="104" t="str">
        <v>:</v>
      </c>
      <c r="P12" s="104" t="str">
        <v>:</v>
      </c>
      <c r="Q12" s="104" t="str">
        <v>:</v>
      </c>
      <c r="R12" s="104" t="str">
        <v>:</v>
      </c>
      <c r="S12" s="104" t="str">
        <v>:</v>
      </c>
      <c r="T12" s="104" t="str">
        <v>:</v>
      </c>
      <c r="U12" s="104" t="str">
        <v>:</v>
      </c>
      <c r="V12" s="104" t="str">
        <v>:</v>
      </c>
      <c r="W12" s="104" t="str">
        <v>:</v>
      </c>
      <c r="X12" s="99" t="str">
        <v>:</v>
      </c>
      <c r="Y12" s="104" t="str">
        <v>:</v>
      </c>
      <c r="Z12" s="104" t="str">
        <v>:</v>
      </c>
      <c r="AA12" s="104" t="str">
        <v>:</v>
      </c>
      <c r="AB12" s="99" t="str">
        <v>:</v>
      </c>
      <c r="AC12" s="99" t="str">
        <v>:</v>
      </c>
      <c r="AD12" s="104">
        <v>0</v>
      </c>
      <c r="AE12" s="104" t="str">
        <v>:</v>
      </c>
      <c r="AF12" s="104" t="str">
        <v>:</v>
      </c>
      <c r="AG12" s="104" t="str">
        <v>:</v>
      </c>
      <c r="AH12" s="104" t="str">
        <v>:</v>
      </c>
      <c r="AI12" s="104" t="str">
        <v>:</v>
      </c>
      <c r="AJ12" s="104" t="str">
        <v>:</v>
      </c>
      <c r="AK12" s="104" t="str">
        <v>:</v>
      </c>
      <c r="AL12" s="104" t="str">
        <v>:</v>
      </c>
      <c r="AM12" s="104" t="str">
        <v>:</v>
      </c>
      <c r="AN12" s="104" t="str">
        <v>:</v>
      </c>
      <c r="AO12" s="104" t="str">
        <v>:</v>
      </c>
      <c r="AP12" s="104">
        <v>0</v>
      </c>
      <c r="AQ12" s="104" t="str">
        <v>:</v>
      </c>
      <c r="AR12" s="104" t="str">
        <v>:</v>
      </c>
      <c r="AS12" s="104" t="str">
        <v>:</v>
      </c>
    </row>
    <row r="13" spans="1:45" ht="22.5" customHeight="1">
      <c r="A13" s="77">
        <f t="shared" si="0"/>
        <v>0</v>
      </c>
      <c r="B13" s="105">
        <v>2001</v>
      </c>
      <c r="C13" s="104" t="str">
        <v>:</v>
      </c>
      <c r="D13" s="104" t="str">
        <v>:</v>
      </c>
      <c r="E13" s="104" t="str">
        <v>:</v>
      </c>
      <c r="F13" s="104" t="str">
        <v>:</v>
      </c>
      <c r="G13" s="104" t="str">
        <v>:</v>
      </c>
      <c r="H13" s="104" t="str">
        <v>:</v>
      </c>
      <c r="I13" s="104" t="str">
        <v>:</v>
      </c>
      <c r="J13" s="104" t="str">
        <v>:</v>
      </c>
      <c r="K13" s="104" t="str">
        <v>:</v>
      </c>
      <c r="L13" s="104" t="str">
        <v>:</v>
      </c>
      <c r="M13" s="104" t="str">
        <v>:</v>
      </c>
      <c r="N13" s="104" t="str">
        <v>:</v>
      </c>
      <c r="O13" s="104" t="str">
        <v>:</v>
      </c>
      <c r="P13" s="104" t="str">
        <v>:</v>
      </c>
      <c r="Q13" s="104" t="str">
        <v>:</v>
      </c>
      <c r="R13" s="104" t="str">
        <v>:</v>
      </c>
      <c r="S13" s="104" t="str">
        <v>:</v>
      </c>
      <c r="T13" s="104" t="str">
        <v>:</v>
      </c>
      <c r="U13" s="104" t="str">
        <v>:</v>
      </c>
      <c r="V13" s="104" t="str">
        <v>:</v>
      </c>
      <c r="W13" s="104" t="str">
        <v>:</v>
      </c>
      <c r="X13" s="99" t="str">
        <v>:</v>
      </c>
      <c r="Y13" s="104" t="str">
        <v>:</v>
      </c>
      <c r="Z13" s="104" t="str">
        <v>:</v>
      </c>
      <c r="AA13" s="104" t="str">
        <v>:</v>
      </c>
      <c r="AB13" s="99" t="str">
        <v>:</v>
      </c>
      <c r="AC13" s="99" t="str">
        <v>:</v>
      </c>
      <c r="AD13" s="104">
        <v>0</v>
      </c>
      <c r="AE13" s="104" t="str">
        <v>:</v>
      </c>
      <c r="AF13" s="104" t="str">
        <v>:</v>
      </c>
      <c r="AG13" s="104" t="str">
        <v>:</v>
      </c>
      <c r="AH13" s="104" t="str">
        <v>:</v>
      </c>
      <c r="AI13" s="104" t="str">
        <v>:</v>
      </c>
      <c r="AJ13" s="104" t="str">
        <v>:</v>
      </c>
      <c r="AK13" s="104" t="str">
        <v>:</v>
      </c>
      <c r="AL13" s="104" t="str">
        <v>:</v>
      </c>
      <c r="AM13" s="104" t="str">
        <v>:</v>
      </c>
      <c r="AN13" s="104" t="str">
        <v>:</v>
      </c>
      <c r="AO13" s="104" t="str">
        <v>:</v>
      </c>
      <c r="AP13" s="104">
        <v>0</v>
      </c>
      <c r="AQ13" s="104" t="str">
        <v>:</v>
      </c>
      <c r="AR13" s="104" t="str">
        <v>:</v>
      </c>
      <c r="AS13" s="104" t="str">
        <v>:</v>
      </c>
    </row>
    <row r="14" spans="1:45" ht="22.5" customHeight="1">
      <c r="A14" s="77">
        <f t="shared" si="0"/>
        <v>0</v>
      </c>
      <c r="B14" s="105">
        <v>2002</v>
      </c>
      <c r="C14" s="104" t="str">
        <v>:</v>
      </c>
      <c r="D14" s="104" t="str">
        <v>:</v>
      </c>
      <c r="E14" s="104" t="str">
        <v>:</v>
      </c>
      <c r="F14" s="104" t="str">
        <v>:</v>
      </c>
      <c r="G14" s="104" t="str">
        <v>:</v>
      </c>
      <c r="H14" s="104" t="str">
        <v>:</v>
      </c>
      <c r="I14" s="104" t="str">
        <v>:</v>
      </c>
      <c r="J14" s="104" t="str">
        <v>:</v>
      </c>
      <c r="K14" s="104" t="str">
        <v>:</v>
      </c>
      <c r="L14" s="104" t="str">
        <v>:</v>
      </c>
      <c r="M14" s="104" t="str">
        <v>:</v>
      </c>
      <c r="N14" s="104" t="str">
        <v>:</v>
      </c>
      <c r="O14" s="104" t="str">
        <v>:</v>
      </c>
      <c r="P14" s="104" t="str">
        <v>:</v>
      </c>
      <c r="Q14" s="104" t="str">
        <v>:</v>
      </c>
      <c r="R14" s="104" t="str">
        <v>:</v>
      </c>
      <c r="S14" s="104" t="str">
        <v>:</v>
      </c>
      <c r="T14" s="104" t="str">
        <v>:</v>
      </c>
      <c r="U14" s="104" t="str">
        <v>:</v>
      </c>
      <c r="V14" s="104" t="str">
        <v>:</v>
      </c>
      <c r="W14" s="104" t="str">
        <v>:</v>
      </c>
      <c r="X14" s="99" t="str">
        <v>:</v>
      </c>
      <c r="Y14" s="104" t="str">
        <v>:</v>
      </c>
      <c r="Z14" s="104" t="str">
        <v>:</v>
      </c>
      <c r="AA14" s="104" t="str">
        <v>:</v>
      </c>
      <c r="AB14" s="99" t="str">
        <v>:</v>
      </c>
      <c r="AC14" s="99" t="str">
        <v>:</v>
      </c>
      <c r="AD14" s="104">
        <v>0</v>
      </c>
      <c r="AE14" s="104" t="str">
        <v>:</v>
      </c>
      <c r="AF14" s="104" t="str">
        <v>:</v>
      </c>
      <c r="AG14" s="104" t="str">
        <v>:</v>
      </c>
      <c r="AH14" s="104" t="str">
        <v>:</v>
      </c>
      <c r="AI14" s="104" t="str">
        <v>:</v>
      </c>
      <c r="AJ14" s="104" t="str">
        <v>:</v>
      </c>
      <c r="AK14" s="104" t="str">
        <v>:</v>
      </c>
      <c r="AL14" s="104" t="str">
        <v>:</v>
      </c>
      <c r="AM14" s="104" t="str">
        <v>:</v>
      </c>
      <c r="AN14" s="104" t="str">
        <v>:</v>
      </c>
      <c r="AO14" s="104" t="str">
        <v>:</v>
      </c>
      <c r="AP14" s="104">
        <v>0</v>
      </c>
      <c r="AQ14" s="104" t="str">
        <v>:</v>
      </c>
      <c r="AR14" s="104" t="str">
        <v>:</v>
      </c>
      <c r="AS14" s="104" t="str">
        <v>:</v>
      </c>
    </row>
    <row r="15" spans="1:45" ht="22.5" customHeight="1">
      <c r="A15" s="77">
        <f t="shared" si="0"/>
        <v>0</v>
      </c>
      <c r="B15" s="105">
        <v>2003</v>
      </c>
      <c r="C15" s="104" t="str">
        <v>:</v>
      </c>
      <c r="D15" s="104" t="str">
        <v>:</v>
      </c>
      <c r="E15" s="104" t="str">
        <v>:</v>
      </c>
      <c r="F15" s="104" t="str">
        <v>:</v>
      </c>
      <c r="G15" s="104" t="str">
        <v>:</v>
      </c>
      <c r="H15" s="104" t="str">
        <v>:</v>
      </c>
      <c r="I15" s="104" t="str">
        <v>:</v>
      </c>
      <c r="J15" s="104" t="str">
        <v>:</v>
      </c>
      <c r="K15" s="104" t="str">
        <v>:</v>
      </c>
      <c r="L15" s="104" t="str">
        <v>:</v>
      </c>
      <c r="M15" s="104" t="str">
        <v>:</v>
      </c>
      <c r="N15" s="104" t="str">
        <v>:</v>
      </c>
      <c r="O15" s="104" t="str">
        <v>:</v>
      </c>
      <c r="P15" s="104" t="str">
        <v>:</v>
      </c>
      <c r="Q15" s="104" t="str">
        <v>:</v>
      </c>
      <c r="R15" s="104" t="str">
        <v>:</v>
      </c>
      <c r="S15" s="104" t="str">
        <v>:</v>
      </c>
      <c r="T15" s="104" t="str">
        <v>:</v>
      </c>
      <c r="U15" s="104" t="str">
        <v>:</v>
      </c>
      <c r="V15" s="104" t="str">
        <v>:</v>
      </c>
      <c r="W15" s="104" t="str">
        <v>:</v>
      </c>
      <c r="X15" s="99" t="str">
        <v>:</v>
      </c>
      <c r="Y15" s="104" t="str">
        <v>:</v>
      </c>
      <c r="Z15" s="104" t="str">
        <v>:</v>
      </c>
      <c r="AA15" s="104" t="str">
        <v>:</v>
      </c>
      <c r="AB15" s="99" t="str">
        <v>:</v>
      </c>
      <c r="AC15" s="99" t="str">
        <v>:</v>
      </c>
      <c r="AD15" s="104">
        <v>0</v>
      </c>
      <c r="AE15" s="104" t="str">
        <v>:</v>
      </c>
      <c r="AF15" s="104" t="str">
        <v>:</v>
      </c>
      <c r="AG15" s="104" t="str">
        <v>:</v>
      </c>
      <c r="AH15" s="104" t="str">
        <v>:</v>
      </c>
      <c r="AI15" s="104" t="str">
        <v>:</v>
      </c>
      <c r="AJ15" s="104" t="str">
        <v>:</v>
      </c>
      <c r="AK15" s="104" t="str">
        <v>:</v>
      </c>
      <c r="AL15" s="104" t="str">
        <v>:</v>
      </c>
      <c r="AM15" s="104" t="str">
        <v>:</v>
      </c>
      <c r="AN15" s="104" t="str">
        <v>:</v>
      </c>
      <c r="AO15" s="104" t="str">
        <v>:</v>
      </c>
      <c r="AP15" s="104">
        <v>0</v>
      </c>
      <c r="AQ15" s="104" t="str">
        <v>:</v>
      </c>
      <c r="AR15" s="104" t="str">
        <v>:</v>
      </c>
      <c r="AS15" s="104" t="str">
        <v>:</v>
      </c>
    </row>
    <row r="16" spans="1:45" ht="22.5" customHeight="1">
      <c r="A16" s="77">
        <f t="shared" si="0"/>
        <v>0</v>
      </c>
      <c r="B16" s="105">
        <v>2004</v>
      </c>
      <c r="C16" s="104" t="str">
        <v>:</v>
      </c>
      <c r="D16" s="104" t="str">
        <v>:</v>
      </c>
      <c r="E16" s="104" t="str">
        <v>:</v>
      </c>
      <c r="F16" s="104" t="str">
        <v>:</v>
      </c>
      <c r="G16" s="104" t="str">
        <v>:</v>
      </c>
      <c r="H16" s="104" t="str">
        <v>:</v>
      </c>
      <c r="I16" s="104" t="str">
        <v>:</v>
      </c>
      <c r="J16" s="104" t="str">
        <v>:</v>
      </c>
      <c r="K16" s="104" t="str">
        <v>:</v>
      </c>
      <c r="L16" s="104" t="str">
        <v>:</v>
      </c>
      <c r="M16" s="104" t="str">
        <v>:</v>
      </c>
      <c r="N16" s="104" t="str">
        <v>:</v>
      </c>
      <c r="O16" s="104" t="str">
        <v>:</v>
      </c>
      <c r="P16" s="104" t="str">
        <v>:</v>
      </c>
      <c r="Q16" s="104" t="str">
        <v>:</v>
      </c>
      <c r="R16" s="104" t="str">
        <v>:</v>
      </c>
      <c r="S16" s="104" t="str">
        <v>:</v>
      </c>
      <c r="T16" s="104" t="str">
        <v>:</v>
      </c>
      <c r="U16" s="104" t="str">
        <v>:</v>
      </c>
      <c r="V16" s="104" t="str">
        <v>:</v>
      </c>
      <c r="W16" s="104" t="str">
        <v>:</v>
      </c>
      <c r="X16" s="99" t="str">
        <v>:</v>
      </c>
      <c r="Y16" s="104" t="str">
        <v>:</v>
      </c>
      <c r="Z16" s="104" t="str">
        <v>:</v>
      </c>
      <c r="AA16" s="104" t="str">
        <v>:</v>
      </c>
      <c r="AB16" s="99" t="str">
        <v>:</v>
      </c>
      <c r="AC16" s="99" t="str">
        <v>:</v>
      </c>
      <c r="AD16" s="104">
        <v>0</v>
      </c>
      <c r="AE16" s="104" t="str">
        <v>:</v>
      </c>
      <c r="AF16" s="104" t="str">
        <v>:</v>
      </c>
      <c r="AG16" s="104" t="str">
        <v>:</v>
      </c>
      <c r="AH16" s="104" t="str">
        <v>:</v>
      </c>
      <c r="AI16" s="104" t="str">
        <v>:</v>
      </c>
      <c r="AJ16" s="104" t="str">
        <v>:</v>
      </c>
      <c r="AK16" s="104" t="str">
        <v>:</v>
      </c>
      <c r="AL16" s="104" t="str">
        <v>:</v>
      </c>
      <c r="AM16" s="104" t="str">
        <v>:</v>
      </c>
      <c r="AN16" s="104" t="str">
        <v>:</v>
      </c>
      <c r="AO16" s="104" t="str">
        <v>:</v>
      </c>
      <c r="AP16" s="104">
        <v>0</v>
      </c>
      <c r="AQ16" s="104" t="str">
        <v>:</v>
      </c>
      <c r="AR16" s="104" t="str">
        <v>:</v>
      </c>
      <c r="AS16" s="104" t="str">
        <v>:</v>
      </c>
    </row>
    <row r="17" spans="1:45" ht="22.5" customHeight="1">
      <c r="A17" s="77">
        <f t="shared" si="0"/>
        <v>0</v>
      </c>
      <c r="B17" s="105">
        <v>2005</v>
      </c>
      <c r="C17" s="104" t="str">
        <v>:</v>
      </c>
      <c r="D17" s="104" t="str">
        <v>:</v>
      </c>
      <c r="E17" s="104" t="str">
        <v>:</v>
      </c>
      <c r="F17" s="104" t="str">
        <v>:</v>
      </c>
      <c r="G17" s="104" t="str">
        <v>:</v>
      </c>
      <c r="H17" s="104" t="str">
        <v>:</v>
      </c>
      <c r="I17" s="104" t="str">
        <v>:</v>
      </c>
      <c r="J17" s="104" t="str">
        <v>:</v>
      </c>
      <c r="K17" s="104" t="str">
        <v>:</v>
      </c>
      <c r="L17" s="104" t="str">
        <v>:</v>
      </c>
      <c r="M17" s="104" t="str">
        <v>:</v>
      </c>
      <c r="N17" s="104" t="str">
        <v>:</v>
      </c>
      <c r="O17" s="104" t="str">
        <v>:</v>
      </c>
      <c r="P17" s="104" t="str">
        <v>:</v>
      </c>
      <c r="Q17" s="104" t="str">
        <v>:</v>
      </c>
      <c r="R17" s="104" t="str">
        <v>:</v>
      </c>
      <c r="S17" s="104" t="str">
        <v>:</v>
      </c>
      <c r="T17" s="104" t="str">
        <v>:</v>
      </c>
      <c r="U17" s="104" t="str">
        <v>:</v>
      </c>
      <c r="V17" s="104" t="str">
        <v>:</v>
      </c>
      <c r="W17" s="104" t="str">
        <v>:</v>
      </c>
      <c r="X17" s="99" t="str">
        <v>:</v>
      </c>
      <c r="Y17" s="104" t="str">
        <v>:</v>
      </c>
      <c r="Z17" s="104" t="str">
        <v>:</v>
      </c>
      <c r="AA17" s="104" t="str">
        <v>:</v>
      </c>
      <c r="AB17" s="99" t="str">
        <v>:</v>
      </c>
      <c r="AC17" s="99" t="str">
        <v>:</v>
      </c>
      <c r="AD17" s="104">
        <v>0</v>
      </c>
      <c r="AE17" s="104" t="str">
        <v>:</v>
      </c>
      <c r="AF17" s="104" t="str">
        <v>:</v>
      </c>
      <c r="AG17" s="104" t="str">
        <v>:</v>
      </c>
      <c r="AH17" s="104" t="str">
        <v>:</v>
      </c>
      <c r="AI17" s="104" t="str">
        <v>:</v>
      </c>
      <c r="AJ17" s="104" t="str">
        <v>:</v>
      </c>
      <c r="AK17" s="104" t="str">
        <v>:</v>
      </c>
      <c r="AL17" s="104" t="str">
        <v>:</v>
      </c>
      <c r="AM17" s="104" t="str">
        <v>:</v>
      </c>
      <c r="AN17" s="104" t="str">
        <v>:</v>
      </c>
      <c r="AO17" s="104" t="str">
        <v>:</v>
      </c>
      <c r="AP17" s="104">
        <v>0</v>
      </c>
      <c r="AQ17" s="104" t="str">
        <v>:</v>
      </c>
      <c r="AR17" s="104" t="str">
        <v>:</v>
      </c>
      <c r="AS17" s="104" t="str">
        <v>:</v>
      </c>
    </row>
    <row r="18" spans="1:45" ht="22.5" customHeight="1">
      <c r="A18" s="77">
        <f t="shared" si="0"/>
        <v>0</v>
      </c>
      <c r="B18" s="105">
        <v>2006</v>
      </c>
      <c r="C18" s="104" t="str">
        <v>:</v>
      </c>
      <c r="D18" s="104" t="str">
        <v>:</v>
      </c>
      <c r="E18" s="104" t="str">
        <v>:</v>
      </c>
      <c r="F18" s="104" t="str">
        <v>:</v>
      </c>
      <c r="G18" s="104" t="str">
        <v>:</v>
      </c>
      <c r="H18" s="104" t="str">
        <v>:</v>
      </c>
      <c r="I18" s="104" t="str">
        <v>:</v>
      </c>
      <c r="J18" s="104" t="str">
        <v>:</v>
      </c>
      <c r="K18" s="104" t="str">
        <v>:</v>
      </c>
      <c r="L18" s="104" t="str">
        <v>:</v>
      </c>
      <c r="M18" s="104" t="str">
        <v>:</v>
      </c>
      <c r="N18" s="104" t="str">
        <v>:</v>
      </c>
      <c r="O18" s="104" t="str">
        <v>:</v>
      </c>
      <c r="P18" s="104" t="str">
        <v>:</v>
      </c>
      <c r="Q18" s="104" t="str">
        <v>:</v>
      </c>
      <c r="R18" s="104" t="str">
        <v>:</v>
      </c>
      <c r="S18" s="104" t="str">
        <v>:</v>
      </c>
      <c r="T18" s="104" t="str">
        <v>:</v>
      </c>
      <c r="U18" s="104" t="str">
        <v>:</v>
      </c>
      <c r="V18" s="104" t="str">
        <v>:</v>
      </c>
      <c r="W18" s="104" t="str">
        <v>:</v>
      </c>
      <c r="X18" s="99" t="str">
        <v>:</v>
      </c>
      <c r="Y18" s="104" t="str">
        <v>:</v>
      </c>
      <c r="Z18" s="104" t="str">
        <v>:</v>
      </c>
      <c r="AA18" s="104" t="str">
        <v>:</v>
      </c>
      <c r="AB18" s="99" t="str">
        <v>:</v>
      </c>
      <c r="AC18" s="99" t="str">
        <v>:</v>
      </c>
      <c r="AD18" s="104">
        <v>0</v>
      </c>
      <c r="AE18" s="104" t="str">
        <v>:</v>
      </c>
      <c r="AF18" s="104" t="str">
        <v>:</v>
      </c>
      <c r="AG18" s="104" t="str">
        <v>:</v>
      </c>
      <c r="AH18" s="104" t="str">
        <v>:</v>
      </c>
      <c r="AI18" s="104" t="str">
        <v>:</v>
      </c>
      <c r="AJ18" s="104" t="str">
        <v>:</v>
      </c>
      <c r="AK18" s="104" t="str">
        <v>:</v>
      </c>
      <c r="AL18" s="104" t="str">
        <v>:</v>
      </c>
      <c r="AM18" s="104" t="str">
        <v>:</v>
      </c>
      <c r="AN18" s="104" t="str">
        <v>:</v>
      </c>
      <c r="AO18" s="104" t="str">
        <v>:</v>
      </c>
      <c r="AP18" s="104">
        <v>0</v>
      </c>
      <c r="AQ18" s="104" t="str">
        <v>:</v>
      </c>
      <c r="AR18" s="104" t="str">
        <v>:</v>
      </c>
      <c r="AS18" s="104" t="str">
        <v>:</v>
      </c>
    </row>
    <row r="19" spans="1:45" ht="22.5" customHeight="1">
      <c r="A19" s="77">
        <f t="shared" si="0"/>
        <v>0</v>
      </c>
      <c r="B19" s="105">
        <v>2007</v>
      </c>
      <c r="C19" s="104" t="str">
        <v>:</v>
      </c>
      <c r="D19" s="104" t="str">
        <v>:</v>
      </c>
      <c r="E19" s="104" t="str">
        <v>:</v>
      </c>
      <c r="F19" s="104" t="str">
        <v>:</v>
      </c>
      <c r="G19" s="104" t="str">
        <v>:</v>
      </c>
      <c r="H19" s="104" t="str">
        <v>:</v>
      </c>
      <c r="I19" s="104" t="str">
        <v>:</v>
      </c>
      <c r="J19" s="104" t="str">
        <v>:</v>
      </c>
      <c r="K19" s="104" t="str">
        <v>:</v>
      </c>
      <c r="L19" s="104" t="str">
        <v>:</v>
      </c>
      <c r="M19" s="104" t="str">
        <v>:</v>
      </c>
      <c r="N19" s="104" t="str">
        <v>:</v>
      </c>
      <c r="O19" s="104" t="str">
        <v>:</v>
      </c>
      <c r="P19" s="104" t="str">
        <v>:</v>
      </c>
      <c r="Q19" s="104" t="str">
        <v>:</v>
      </c>
      <c r="R19" s="104" t="str">
        <v>:</v>
      </c>
      <c r="S19" s="104" t="str">
        <v>:</v>
      </c>
      <c r="T19" s="104" t="str">
        <v>:</v>
      </c>
      <c r="U19" s="104" t="str">
        <v>:</v>
      </c>
      <c r="V19" s="104" t="str">
        <v>:</v>
      </c>
      <c r="W19" s="104" t="str">
        <v>:</v>
      </c>
      <c r="X19" s="99" t="str">
        <v>:</v>
      </c>
      <c r="Y19" s="104" t="str">
        <v>:</v>
      </c>
      <c r="Z19" s="104" t="str">
        <v>:</v>
      </c>
      <c r="AA19" s="104" t="str">
        <v>:</v>
      </c>
      <c r="AB19" s="99" t="str">
        <v>:</v>
      </c>
      <c r="AC19" s="99" t="str">
        <v>:</v>
      </c>
      <c r="AD19" s="104">
        <v>0</v>
      </c>
      <c r="AE19" s="104" t="str">
        <v>:</v>
      </c>
      <c r="AF19" s="104" t="str">
        <v>:</v>
      </c>
      <c r="AG19" s="104" t="str">
        <v>:</v>
      </c>
      <c r="AH19" s="104" t="str">
        <v>:</v>
      </c>
      <c r="AI19" s="104" t="str">
        <v>:</v>
      </c>
      <c r="AJ19" s="104" t="str">
        <v>:</v>
      </c>
      <c r="AK19" s="104" t="str">
        <v>:</v>
      </c>
      <c r="AL19" s="104" t="str">
        <v>:</v>
      </c>
      <c r="AM19" s="104" t="str">
        <v>:</v>
      </c>
      <c r="AN19" s="104" t="str">
        <v>:</v>
      </c>
      <c r="AO19" s="104" t="str">
        <v>:</v>
      </c>
      <c r="AP19" s="104">
        <v>0</v>
      </c>
      <c r="AQ19" s="104" t="str">
        <v>:</v>
      </c>
      <c r="AR19" s="104" t="str">
        <v>:</v>
      </c>
      <c r="AS19" s="104" t="str">
        <v>:</v>
      </c>
    </row>
    <row r="20" spans="1:45" ht="22.5" customHeight="1">
      <c r="A20" s="77">
        <f t="shared" si="0"/>
        <v>0</v>
      </c>
      <c r="B20" s="105">
        <v>2008</v>
      </c>
      <c r="C20" s="104" t="str">
        <v>:</v>
      </c>
      <c r="D20" s="104" t="str">
        <v>:</v>
      </c>
      <c r="E20" s="104" t="str">
        <v>:</v>
      </c>
      <c r="F20" s="104" t="str">
        <v>:</v>
      </c>
      <c r="G20" s="104" t="str">
        <v>:</v>
      </c>
      <c r="H20" s="104" t="str">
        <v>:</v>
      </c>
      <c r="I20" s="104" t="str">
        <v>:</v>
      </c>
      <c r="J20" s="104" t="str">
        <v>:</v>
      </c>
      <c r="K20" s="104" t="str">
        <v>:</v>
      </c>
      <c r="L20" s="104" t="str">
        <v>:</v>
      </c>
      <c r="M20" s="104" t="str">
        <v>:</v>
      </c>
      <c r="N20" s="104" t="str">
        <v>:</v>
      </c>
      <c r="O20" s="104" t="str">
        <v>:</v>
      </c>
      <c r="P20" s="104" t="str">
        <v>:</v>
      </c>
      <c r="Q20" s="104" t="str">
        <v>:</v>
      </c>
      <c r="R20" s="104" t="str">
        <v>:</v>
      </c>
      <c r="S20" s="104" t="str">
        <v>:</v>
      </c>
      <c r="T20" s="104" t="str">
        <v>:</v>
      </c>
      <c r="U20" s="104" t="str">
        <v>:</v>
      </c>
      <c r="V20" s="104" t="str">
        <v>:</v>
      </c>
      <c r="W20" s="104" t="str">
        <v>:</v>
      </c>
      <c r="X20" s="99" t="str">
        <v>:</v>
      </c>
      <c r="Y20" s="104" t="str">
        <v>:</v>
      </c>
      <c r="Z20" s="104" t="str">
        <v>:</v>
      </c>
      <c r="AA20" s="104" t="str">
        <v>:</v>
      </c>
      <c r="AB20" s="99" t="str">
        <v>:</v>
      </c>
      <c r="AC20" s="99" t="str">
        <v>:</v>
      </c>
      <c r="AD20" s="104">
        <v>0</v>
      </c>
      <c r="AE20" s="104" t="str">
        <v>:</v>
      </c>
      <c r="AF20" s="104" t="str">
        <v>:</v>
      </c>
      <c r="AG20" s="104" t="str">
        <v>:</v>
      </c>
      <c r="AH20" s="104" t="str">
        <v>:</v>
      </c>
      <c r="AI20" s="104" t="str">
        <v>:</v>
      </c>
      <c r="AJ20" s="104" t="str">
        <v>:</v>
      </c>
      <c r="AK20" s="104" t="str">
        <v>:</v>
      </c>
      <c r="AL20" s="104" t="str">
        <v>:</v>
      </c>
      <c r="AM20" s="104" t="str">
        <v>:</v>
      </c>
      <c r="AN20" s="104" t="str">
        <v>:</v>
      </c>
      <c r="AO20" s="104" t="str">
        <v>:</v>
      </c>
      <c r="AP20" s="104">
        <v>0</v>
      </c>
      <c r="AQ20" s="104" t="str">
        <v>:</v>
      </c>
      <c r="AR20" s="104" t="str">
        <v>:</v>
      </c>
      <c r="AS20" s="104" t="str">
        <v>:</v>
      </c>
    </row>
    <row r="21" spans="1:45" ht="22.5" customHeight="1">
      <c r="A21" s="77">
        <f t="shared" si="0"/>
        <v>0</v>
      </c>
      <c r="B21" s="105">
        <v>2009</v>
      </c>
      <c r="C21" s="104" t="str">
        <v>:</v>
      </c>
      <c r="D21" s="104" t="str">
        <v>:</v>
      </c>
      <c r="E21" s="104" t="str">
        <v>:</v>
      </c>
      <c r="F21" s="104" t="str">
        <v>:</v>
      </c>
      <c r="G21" s="104" t="str">
        <v>:</v>
      </c>
      <c r="H21" s="104" t="str">
        <v>:</v>
      </c>
      <c r="I21" s="104" t="str">
        <v>:</v>
      </c>
      <c r="J21" s="104" t="str">
        <v>:</v>
      </c>
      <c r="K21" s="104" t="str">
        <v>:</v>
      </c>
      <c r="L21" s="104" t="str">
        <v>:</v>
      </c>
      <c r="M21" s="104" t="str">
        <v>:</v>
      </c>
      <c r="N21" s="104" t="str">
        <v>:</v>
      </c>
      <c r="O21" s="104" t="str">
        <v>:</v>
      </c>
      <c r="P21" s="104" t="str">
        <v>:</v>
      </c>
      <c r="Q21" s="104" t="str">
        <v>:</v>
      </c>
      <c r="R21" s="104" t="str">
        <v>:</v>
      </c>
      <c r="S21" s="104" t="str">
        <v>:</v>
      </c>
      <c r="T21" s="104" t="str">
        <v>:</v>
      </c>
      <c r="U21" s="104" t="str">
        <v>:</v>
      </c>
      <c r="V21" s="104" t="str">
        <v>:</v>
      </c>
      <c r="W21" s="104" t="str">
        <v>:</v>
      </c>
      <c r="X21" s="99" t="str">
        <v>:</v>
      </c>
      <c r="Y21" s="104" t="str">
        <v>:</v>
      </c>
      <c r="Z21" s="104" t="str">
        <v>:</v>
      </c>
      <c r="AA21" s="104" t="str">
        <v>:</v>
      </c>
      <c r="AB21" s="99" t="str">
        <v>:</v>
      </c>
      <c r="AC21" s="99" t="str">
        <v>:</v>
      </c>
      <c r="AD21" s="104">
        <v>0</v>
      </c>
      <c r="AE21" s="104" t="str">
        <v>:</v>
      </c>
      <c r="AF21" s="104" t="str">
        <v>:</v>
      </c>
      <c r="AG21" s="104" t="str">
        <v>:</v>
      </c>
      <c r="AH21" s="104" t="str">
        <v>:</v>
      </c>
      <c r="AI21" s="104" t="str">
        <v>:</v>
      </c>
      <c r="AJ21" s="104" t="str">
        <v>:</v>
      </c>
      <c r="AK21" s="104" t="str">
        <v>:</v>
      </c>
      <c r="AL21" s="104" t="str">
        <v>:</v>
      </c>
      <c r="AM21" s="104" t="str">
        <v>:</v>
      </c>
      <c r="AN21" s="104" t="str">
        <v>:</v>
      </c>
      <c r="AO21" s="104" t="str">
        <v>:</v>
      </c>
      <c r="AP21" s="104">
        <v>0</v>
      </c>
      <c r="AQ21" s="104" t="str">
        <v>:</v>
      </c>
      <c r="AR21" s="104" t="str">
        <v>:</v>
      </c>
      <c r="AS21" s="104" t="str">
        <v>:</v>
      </c>
    </row>
    <row r="22" spans="1:45" ht="22.5" customHeight="1">
      <c r="A22" s="77">
        <f t="shared" si="0"/>
        <v>0</v>
      </c>
      <c r="B22" s="105">
        <v>2010</v>
      </c>
      <c r="C22" s="104" t="str">
        <v>:</v>
      </c>
      <c r="D22" s="104" t="str">
        <v>:</v>
      </c>
      <c r="E22" s="104" t="str">
        <v>:</v>
      </c>
      <c r="F22" s="104" t="str">
        <v>:</v>
      </c>
      <c r="G22" s="104" t="str">
        <v>:</v>
      </c>
      <c r="H22" s="104" t="str">
        <v>:</v>
      </c>
      <c r="I22" s="104" t="str">
        <v>:</v>
      </c>
      <c r="J22" s="104" t="str">
        <v>:</v>
      </c>
      <c r="K22" s="104" t="str">
        <v>:</v>
      </c>
      <c r="L22" s="104" t="str">
        <v>:</v>
      </c>
      <c r="M22" s="104" t="str">
        <v>:</v>
      </c>
      <c r="N22" s="104" t="str">
        <v>:</v>
      </c>
      <c r="O22" s="104" t="str">
        <v>:</v>
      </c>
      <c r="P22" s="104" t="str">
        <v>:</v>
      </c>
      <c r="Q22" s="104" t="str">
        <v>:</v>
      </c>
      <c r="R22" s="104" t="str">
        <v>:</v>
      </c>
      <c r="S22" s="104" t="str">
        <v>:</v>
      </c>
      <c r="T22" s="104" t="str">
        <v>:</v>
      </c>
      <c r="U22" s="104" t="str">
        <v>:</v>
      </c>
      <c r="V22" s="104" t="str">
        <v>:</v>
      </c>
      <c r="W22" s="104" t="str">
        <v>:</v>
      </c>
      <c r="X22" s="99" t="str">
        <v>:</v>
      </c>
      <c r="Y22" s="104" t="str">
        <v>:</v>
      </c>
      <c r="Z22" s="104" t="str">
        <v>:</v>
      </c>
      <c r="AA22" s="104" t="str">
        <v>:</v>
      </c>
      <c r="AB22" s="99" t="str">
        <v>:</v>
      </c>
      <c r="AC22" s="99" t="str">
        <v>:</v>
      </c>
      <c r="AD22" s="104">
        <v>0</v>
      </c>
      <c r="AE22" s="104" t="str">
        <v>:</v>
      </c>
      <c r="AF22" s="104" t="str">
        <v>:</v>
      </c>
      <c r="AG22" s="104" t="str">
        <v>:</v>
      </c>
      <c r="AH22" s="104" t="str">
        <v>:</v>
      </c>
      <c r="AI22" s="104" t="str">
        <v>:</v>
      </c>
      <c r="AJ22" s="104" t="str">
        <v>:</v>
      </c>
      <c r="AK22" s="104" t="str">
        <v>:</v>
      </c>
      <c r="AL22" s="104" t="str">
        <v>:</v>
      </c>
      <c r="AM22" s="104" t="str">
        <v>:</v>
      </c>
      <c r="AN22" s="104" t="str">
        <v>:</v>
      </c>
      <c r="AO22" s="104" t="str">
        <v>:</v>
      </c>
      <c r="AP22" s="104">
        <v>0</v>
      </c>
      <c r="AQ22" s="104" t="str">
        <v>:</v>
      </c>
      <c r="AR22" s="104" t="str">
        <v>:</v>
      </c>
      <c r="AS22" s="104" t="str">
        <v>:</v>
      </c>
    </row>
    <row r="23" spans="1:45" ht="22.5" customHeight="1">
      <c r="A23" s="77">
        <f t="shared" si="0"/>
        <v>0</v>
      </c>
      <c r="B23" s="105">
        <v>2011</v>
      </c>
      <c r="C23" s="104" t="str">
        <v>:</v>
      </c>
      <c r="D23" s="104" t="str">
        <v>:</v>
      </c>
      <c r="E23" s="104" t="str">
        <v>:</v>
      </c>
      <c r="F23" s="104" t="str">
        <v>:</v>
      </c>
      <c r="G23" s="104" t="str">
        <v>:</v>
      </c>
      <c r="H23" s="104" t="str">
        <v>:</v>
      </c>
      <c r="I23" s="104" t="str">
        <v>:</v>
      </c>
      <c r="J23" s="104" t="str">
        <v>:</v>
      </c>
      <c r="K23" s="104" t="str">
        <v>:</v>
      </c>
      <c r="L23" s="104" t="str">
        <v>:</v>
      </c>
      <c r="M23" s="104" t="str">
        <v>:</v>
      </c>
      <c r="N23" s="104" t="str">
        <v>:</v>
      </c>
      <c r="O23" s="104" t="str">
        <v>:</v>
      </c>
      <c r="P23" s="104" t="str">
        <v>:</v>
      </c>
      <c r="Q23" s="104" t="str">
        <v>:</v>
      </c>
      <c r="R23" s="104" t="str">
        <v>:</v>
      </c>
      <c r="S23" s="104" t="str">
        <v>:</v>
      </c>
      <c r="T23" s="104" t="str">
        <v>:</v>
      </c>
      <c r="U23" s="104" t="str">
        <v>:</v>
      </c>
      <c r="V23" s="104" t="str">
        <v>:</v>
      </c>
      <c r="W23" s="104" t="str">
        <v>:</v>
      </c>
      <c r="X23" s="99" t="str">
        <v>:</v>
      </c>
      <c r="Y23" s="104" t="str">
        <v>:</v>
      </c>
      <c r="Z23" s="104" t="str">
        <v>:</v>
      </c>
      <c r="AA23" s="104" t="str">
        <v>:</v>
      </c>
      <c r="AB23" s="99" t="str">
        <v>:</v>
      </c>
      <c r="AC23" s="99" t="str">
        <v>:</v>
      </c>
      <c r="AD23" s="104">
        <v>0</v>
      </c>
      <c r="AE23" s="104" t="str">
        <v>:</v>
      </c>
      <c r="AF23" s="104" t="str">
        <v>:</v>
      </c>
      <c r="AG23" s="104" t="str">
        <v>:</v>
      </c>
      <c r="AH23" s="104" t="str">
        <v>:</v>
      </c>
      <c r="AI23" s="104" t="str">
        <v>:</v>
      </c>
      <c r="AJ23" s="104" t="str">
        <v>:</v>
      </c>
      <c r="AK23" s="104" t="str">
        <v>:</v>
      </c>
      <c r="AL23" s="104" t="str">
        <v>:</v>
      </c>
      <c r="AM23" s="104" t="str">
        <v>:</v>
      </c>
      <c r="AN23" s="104" t="str">
        <v>:</v>
      </c>
      <c r="AO23" s="104" t="str">
        <v>:</v>
      </c>
      <c r="AP23" s="104">
        <v>0</v>
      </c>
      <c r="AQ23" s="104" t="str">
        <v>:</v>
      </c>
      <c r="AR23" s="104" t="str">
        <v>:</v>
      </c>
      <c r="AS23" s="104" t="str">
        <v>:</v>
      </c>
    </row>
    <row r="24" spans="1:45" ht="22.5" customHeight="1">
      <c r="A24" s="77">
        <f t="shared" si="0"/>
        <v>0</v>
      </c>
      <c r="B24" s="105">
        <v>2012</v>
      </c>
      <c r="C24" s="104" t="str">
        <v>:</v>
      </c>
      <c r="D24" s="104" t="str">
        <v>:</v>
      </c>
      <c r="E24" s="104" t="str">
        <v>:</v>
      </c>
      <c r="F24" s="104" t="str">
        <v>:</v>
      </c>
      <c r="G24" s="104" t="str">
        <v>:</v>
      </c>
      <c r="H24" s="104" t="str">
        <v>:</v>
      </c>
      <c r="I24" s="104" t="str">
        <v>:</v>
      </c>
      <c r="J24" s="104" t="str">
        <v>:</v>
      </c>
      <c r="K24" s="104" t="str">
        <v>:</v>
      </c>
      <c r="L24" s="104" t="str">
        <v>:</v>
      </c>
      <c r="M24" s="104" t="str">
        <v>:</v>
      </c>
      <c r="N24" s="104" t="str">
        <v>:</v>
      </c>
      <c r="O24" s="104" t="str">
        <v>:</v>
      </c>
      <c r="P24" s="104" t="str">
        <v>:</v>
      </c>
      <c r="Q24" s="104" t="str">
        <v>:</v>
      </c>
      <c r="R24" s="104" t="str">
        <v>:</v>
      </c>
      <c r="S24" s="104" t="str">
        <v>:</v>
      </c>
      <c r="T24" s="104" t="str">
        <v>:</v>
      </c>
      <c r="U24" s="104" t="str">
        <v>:</v>
      </c>
      <c r="V24" s="104" t="str">
        <v>:</v>
      </c>
      <c r="W24" s="104" t="str">
        <v>:</v>
      </c>
      <c r="X24" s="99" t="str">
        <v>:</v>
      </c>
      <c r="Y24" s="104" t="str">
        <v>:</v>
      </c>
      <c r="Z24" s="104" t="str">
        <v>:</v>
      </c>
      <c r="AA24" s="104" t="str">
        <v>:</v>
      </c>
      <c r="AB24" s="99" t="str">
        <v>:</v>
      </c>
      <c r="AC24" s="99" t="str">
        <v>:</v>
      </c>
      <c r="AD24" s="104">
        <v>0</v>
      </c>
      <c r="AE24" s="104" t="str">
        <v>:</v>
      </c>
      <c r="AF24" s="104" t="str">
        <v>:</v>
      </c>
      <c r="AG24" s="104" t="str">
        <v>:</v>
      </c>
      <c r="AH24" s="104" t="str">
        <v>:</v>
      </c>
      <c r="AI24" s="104" t="str">
        <v>:</v>
      </c>
      <c r="AJ24" s="104" t="str">
        <v>:</v>
      </c>
      <c r="AK24" s="104" t="str">
        <v>:</v>
      </c>
      <c r="AL24" s="104" t="str">
        <v>:</v>
      </c>
      <c r="AM24" s="104" t="str">
        <v>:</v>
      </c>
      <c r="AN24" s="104" t="str">
        <v>:</v>
      </c>
      <c r="AO24" s="104" t="str">
        <v>:</v>
      </c>
      <c r="AP24" s="104">
        <v>0</v>
      </c>
      <c r="AQ24" s="104" t="str">
        <v>:</v>
      </c>
      <c r="AR24" s="104" t="str">
        <v>:</v>
      </c>
      <c r="AS24" s="104" t="str">
        <v>:</v>
      </c>
    </row>
    <row r="25" spans="1:45" ht="22.5" customHeight="1">
      <c r="A25" s="77">
        <f t="shared" si="0"/>
        <v>0</v>
      </c>
      <c r="B25" s="105">
        <v>2013</v>
      </c>
      <c r="C25" s="104" t="str">
        <v>:</v>
      </c>
      <c r="D25" s="104" t="str">
        <v>:</v>
      </c>
      <c r="E25" s="104" t="str">
        <v>:</v>
      </c>
      <c r="F25" s="104" t="str">
        <v>:</v>
      </c>
      <c r="G25" s="104" t="str">
        <v>:</v>
      </c>
      <c r="H25" s="104" t="str">
        <v>:</v>
      </c>
      <c r="I25" s="104" t="str">
        <v>:</v>
      </c>
      <c r="J25" s="104" t="str">
        <v>:</v>
      </c>
      <c r="K25" s="104" t="str">
        <v>:</v>
      </c>
      <c r="L25" s="104" t="str">
        <v>:</v>
      </c>
      <c r="M25" s="104" t="str">
        <v>:</v>
      </c>
      <c r="N25" s="104" t="str">
        <v>:</v>
      </c>
      <c r="O25" s="104" t="str">
        <v>:</v>
      </c>
      <c r="P25" s="104" t="str">
        <v>:</v>
      </c>
      <c r="Q25" s="104" t="str">
        <v>:</v>
      </c>
      <c r="R25" s="104" t="str">
        <v>:</v>
      </c>
      <c r="S25" s="104" t="str">
        <v>:</v>
      </c>
      <c r="T25" s="104" t="str">
        <v>:</v>
      </c>
      <c r="U25" s="104" t="str">
        <v>:</v>
      </c>
      <c r="V25" s="104" t="str">
        <v>:</v>
      </c>
      <c r="W25" s="104" t="str">
        <v>:</v>
      </c>
      <c r="X25" s="99" t="str">
        <v>:</v>
      </c>
      <c r="Y25" s="104" t="str">
        <v>:</v>
      </c>
      <c r="Z25" s="104" t="str">
        <v>:</v>
      </c>
      <c r="AA25" s="104" t="str">
        <v>:</v>
      </c>
      <c r="AB25" s="99" t="str">
        <v>:</v>
      </c>
      <c r="AC25" s="99" t="str">
        <v>:</v>
      </c>
      <c r="AD25" s="104">
        <v>0</v>
      </c>
      <c r="AE25" s="104" t="str">
        <v>:</v>
      </c>
      <c r="AF25" s="104" t="str">
        <v>:</v>
      </c>
      <c r="AG25" s="104" t="str">
        <v>:</v>
      </c>
      <c r="AH25" s="104" t="str">
        <v>:</v>
      </c>
      <c r="AI25" s="104" t="str">
        <v>:</v>
      </c>
      <c r="AJ25" s="104" t="str">
        <v>:</v>
      </c>
      <c r="AK25" s="104" t="str">
        <v>:</v>
      </c>
      <c r="AL25" s="104" t="str">
        <v>:</v>
      </c>
      <c r="AM25" s="104" t="str">
        <v>:</v>
      </c>
      <c r="AN25" s="104" t="str">
        <v>:</v>
      </c>
      <c r="AO25" s="104" t="str">
        <v>:</v>
      </c>
      <c r="AP25" s="104">
        <v>0</v>
      </c>
      <c r="AQ25" s="104" t="str">
        <v>:</v>
      </c>
      <c r="AR25" s="104" t="str">
        <v>:</v>
      </c>
      <c r="AS25" s="104" t="str">
        <v>:</v>
      </c>
    </row>
    <row r="26" spans="1:45" ht="22.5" customHeight="1">
      <c r="A26" s="77">
        <f t="shared" si="0"/>
        <v>0</v>
      </c>
      <c r="B26" s="105">
        <v>2014</v>
      </c>
      <c r="C26" s="104" t="str">
        <v>:</v>
      </c>
      <c r="D26" s="104" t="str">
        <v>:</v>
      </c>
      <c r="E26" s="104" t="str">
        <v>:</v>
      </c>
      <c r="F26" s="104" t="str">
        <v>:</v>
      </c>
      <c r="G26" s="104" t="str">
        <v>:</v>
      </c>
      <c r="H26" s="104" t="str">
        <v>:</v>
      </c>
      <c r="I26" s="104" t="str">
        <v>:</v>
      </c>
      <c r="J26" s="104" t="str">
        <v>:</v>
      </c>
      <c r="K26" s="104" t="str">
        <v>:</v>
      </c>
      <c r="L26" s="104" t="str">
        <v>:</v>
      </c>
      <c r="M26" s="104" t="str">
        <v>:</v>
      </c>
      <c r="N26" s="104" t="str">
        <v>:</v>
      </c>
      <c r="O26" s="104" t="str">
        <v>:</v>
      </c>
      <c r="P26" s="104" t="str">
        <v>:</v>
      </c>
      <c r="Q26" s="104" t="str">
        <v>:</v>
      </c>
      <c r="R26" s="104" t="str">
        <v>:</v>
      </c>
      <c r="S26" s="104" t="str">
        <v>:</v>
      </c>
      <c r="T26" s="104" t="str">
        <v>:</v>
      </c>
      <c r="U26" s="104" t="str">
        <v>:</v>
      </c>
      <c r="V26" s="104" t="str">
        <v>:</v>
      </c>
      <c r="W26" s="104" t="str">
        <v>:</v>
      </c>
      <c r="X26" s="99" t="str">
        <v>:</v>
      </c>
      <c r="Y26" s="104" t="str">
        <v>:</v>
      </c>
      <c r="Z26" s="104" t="str">
        <v>:</v>
      </c>
      <c r="AA26" s="104" t="str">
        <v>:</v>
      </c>
      <c r="AB26" s="99" t="str">
        <v>:</v>
      </c>
      <c r="AC26" s="99" t="str">
        <v>:</v>
      </c>
      <c r="AD26" s="104">
        <v>0</v>
      </c>
      <c r="AE26" s="104" t="str">
        <v>:</v>
      </c>
      <c r="AF26" s="104" t="str">
        <v>:</v>
      </c>
      <c r="AG26" s="104" t="str">
        <v>:</v>
      </c>
      <c r="AH26" s="104" t="str">
        <v>:</v>
      </c>
      <c r="AI26" s="104" t="str">
        <v>:</v>
      </c>
      <c r="AJ26" s="104" t="str">
        <v>:</v>
      </c>
      <c r="AK26" s="104" t="str">
        <v>:</v>
      </c>
      <c r="AL26" s="104" t="str">
        <v>:</v>
      </c>
      <c r="AM26" s="104" t="str">
        <v>:</v>
      </c>
      <c r="AN26" s="104" t="str">
        <v>:</v>
      </c>
      <c r="AO26" s="104" t="str">
        <v>:</v>
      </c>
      <c r="AP26" s="104">
        <v>0</v>
      </c>
      <c r="AQ26" s="104" t="str">
        <v>:</v>
      </c>
      <c r="AR26" s="104" t="str">
        <v>:</v>
      </c>
      <c r="AS26" s="104" t="str">
        <v>:</v>
      </c>
    </row>
    <row r="27" spans="1:45" ht="22.5" customHeight="1">
      <c r="A27" s="77">
        <f>IF(C27=":",0,1)</f>
        <v>0</v>
      </c>
      <c r="B27" s="105">
        <v>2015</v>
      </c>
      <c r="C27" s="104" t="str">
        <v>:</v>
      </c>
      <c r="D27" s="104" t="str">
        <v>:</v>
      </c>
      <c r="E27" s="104" t="str">
        <v>:</v>
      </c>
      <c r="F27" s="104" t="str">
        <v>:</v>
      </c>
      <c r="G27" s="104" t="str">
        <v>:</v>
      </c>
      <c r="H27" s="104" t="str">
        <v>:</v>
      </c>
      <c r="I27" s="104" t="str">
        <v>:</v>
      </c>
      <c r="J27" s="104" t="str">
        <v>:</v>
      </c>
      <c r="K27" s="104" t="str">
        <v>:</v>
      </c>
      <c r="L27" s="104" t="str">
        <v>:</v>
      </c>
      <c r="M27" s="104" t="str">
        <v>:</v>
      </c>
      <c r="N27" s="104" t="str">
        <v>:</v>
      </c>
      <c r="O27" s="104" t="str">
        <v>:</v>
      </c>
      <c r="P27" s="104" t="str">
        <v>:</v>
      </c>
      <c r="Q27" s="104" t="str">
        <v>:</v>
      </c>
      <c r="R27" s="104" t="str">
        <v>:</v>
      </c>
      <c r="S27" s="104" t="str">
        <v>:</v>
      </c>
      <c r="T27" s="104" t="str">
        <v>:</v>
      </c>
      <c r="U27" s="104" t="str">
        <v>:</v>
      </c>
      <c r="V27" s="104" t="str">
        <v>:</v>
      </c>
      <c r="W27" s="104" t="str">
        <v>:</v>
      </c>
      <c r="X27" s="99" t="str">
        <v>:</v>
      </c>
      <c r="Y27" s="104" t="str">
        <v>:</v>
      </c>
      <c r="Z27" s="104" t="str">
        <v>:</v>
      </c>
      <c r="AA27" s="104" t="str">
        <v>:</v>
      </c>
      <c r="AB27" s="99" t="str">
        <v>:</v>
      </c>
      <c r="AC27" s="99" t="str">
        <v>:</v>
      </c>
      <c r="AD27" s="104">
        <v>0</v>
      </c>
      <c r="AE27" s="104" t="str">
        <v>:</v>
      </c>
      <c r="AF27" s="104" t="str">
        <v>:</v>
      </c>
      <c r="AG27" s="104" t="str">
        <v>:</v>
      </c>
      <c r="AH27" s="104" t="str">
        <v>:</v>
      </c>
      <c r="AI27" s="104" t="str">
        <v>:</v>
      </c>
      <c r="AJ27" s="104" t="str">
        <v>:</v>
      </c>
      <c r="AK27" s="104" t="str">
        <v>:</v>
      </c>
      <c r="AL27" s="104" t="str">
        <v>:</v>
      </c>
      <c r="AM27" s="104" t="str">
        <v>:</v>
      </c>
      <c r="AN27" s="104" t="str">
        <v>:</v>
      </c>
      <c r="AO27" s="104" t="str">
        <v>:</v>
      </c>
      <c r="AP27" s="104">
        <v>0</v>
      </c>
      <c r="AQ27" s="104" t="str">
        <v>:</v>
      </c>
      <c r="AR27" s="104" t="str">
        <v>:</v>
      </c>
      <c r="AS27" s="104" t="str">
        <v>:</v>
      </c>
    </row>
    <row r="28" spans="1:45">
      <c r="A28" s="77">
        <f>SUM(A7:A27)</f>
        <v>0</v>
      </c>
      <c r="B28" s="34"/>
    </row>
    <row r="29" spans="1:45" s="168" customFormat="1" ht="22.5" customHeight="1">
      <c r="B29" s="103" t="e">
        <f>INDEX($B$7:$B$27,$A$28-4)&amp;"-"&amp;INDEX($B$7:$B$27,$A$28)</f>
        <v>#VALUE!</v>
      </c>
      <c r="C29" s="99" t="e">
        <f t="shared" ref="C29:V29" si="1">AVERAGE(INDEX(C$7:C$27,$A$28-4),INDEX(C$7:C$27,$A$28-3),INDEX(C$7:C$27,$A$28-2),INDEX(C$7:C$27,$A$28-1),INDEX(C$7:C$27,$A$28))</f>
        <v>#VALUE!</v>
      </c>
      <c r="D29" s="99" t="e">
        <f t="shared" si="1"/>
        <v>#VALUE!</v>
      </c>
      <c r="E29" s="99" t="e">
        <f t="shared" si="1"/>
        <v>#VALUE!</v>
      </c>
      <c r="F29" s="99" t="e">
        <f t="shared" si="1"/>
        <v>#VALUE!</v>
      </c>
      <c r="G29" s="99" t="e">
        <f t="shared" si="1"/>
        <v>#VALUE!</v>
      </c>
      <c r="H29" s="99" t="e">
        <f t="shared" si="1"/>
        <v>#VALUE!</v>
      </c>
      <c r="I29" s="99" t="e">
        <f t="shared" si="1"/>
        <v>#VALUE!</v>
      </c>
      <c r="J29" s="99" t="e">
        <f t="shared" si="1"/>
        <v>#VALUE!</v>
      </c>
      <c r="K29" s="99" t="e">
        <f t="shared" si="1"/>
        <v>#VALUE!</v>
      </c>
      <c r="L29" s="99" t="e">
        <f t="shared" si="1"/>
        <v>#VALUE!</v>
      </c>
      <c r="M29" s="99" t="e">
        <f t="shared" si="1"/>
        <v>#VALUE!</v>
      </c>
      <c r="N29" s="99" t="e">
        <f t="shared" si="1"/>
        <v>#VALUE!</v>
      </c>
      <c r="O29" s="99" t="e">
        <f t="shared" si="1"/>
        <v>#VALUE!</v>
      </c>
      <c r="P29" s="99" t="e">
        <f t="shared" si="1"/>
        <v>#VALUE!</v>
      </c>
      <c r="Q29" s="99" t="e">
        <f t="shared" si="1"/>
        <v>#VALUE!</v>
      </c>
      <c r="R29" s="99" t="e">
        <f t="shared" si="1"/>
        <v>#VALUE!</v>
      </c>
      <c r="S29" s="99" t="e">
        <f t="shared" si="1"/>
        <v>#VALUE!</v>
      </c>
      <c r="T29" s="99" t="e">
        <f t="shared" si="1"/>
        <v>#VALUE!</v>
      </c>
      <c r="U29" s="99" t="e">
        <f t="shared" si="1"/>
        <v>#VALUE!</v>
      </c>
      <c r="V29" s="99" t="e">
        <f t="shared" si="1"/>
        <v>#VALUE!</v>
      </c>
      <c r="W29" s="99"/>
      <c r="X29" s="99"/>
      <c r="Y29" s="99"/>
      <c r="Z29" s="99"/>
      <c r="AA29" s="99"/>
      <c r="AB29" s="99"/>
      <c r="AC29" s="99" t="e">
        <f t="shared" ref="AC29" si="2">AVERAGE(INDEX(AC$7:AC$27,$A$28-4),INDEX(AC$7:AC$27,$A$28-3),INDEX(AC$7:AC$27,$A$28-2),INDEX(AC$7:AC$27,$A$28-1),INDEX(AC$7:AC$27,$A$28))</f>
        <v>#VALUE!</v>
      </c>
      <c r="AD29" s="99"/>
      <c r="AE29" s="99" t="e">
        <f t="shared" ref="AE29:AS29" si="3">AVERAGE(INDEX(AE$7:AE$27,$A$28-4),INDEX(AE$7:AE$27,$A$28-3),INDEX(AE$7:AE$27,$A$28-2),INDEX(AE$7:AE$27,$A$28-1),INDEX(AE$7:AE$27,$A$28))</f>
        <v>#VALUE!</v>
      </c>
      <c r="AF29" s="99" t="e">
        <f t="shared" si="3"/>
        <v>#VALUE!</v>
      </c>
      <c r="AG29" s="99" t="e">
        <f t="shared" si="3"/>
        <v>#VALUE!</v>
      </c>
      <c r="AH29" s="99" t="e">
        <f t="shared" si="3"/>
        <v>#VALUE!</v>
      </c>
      <c r="AI29" s="99" t="e">
        <f t="shared" si="3"/>
        <v>#VALUE!</v>
      </c>
      <c r="AJ29" s="99" t="e">
        <f t="shared" si="3"/>
        <v>#VALUE!</v>
      </c>
      <c r="AK29" s="99" t="e">
        <f t="shared" si="3"/>
        <v>#VALUE!</v>
      </c>
      <c r="AL29" s="99" t="e">
        <f t="shared" si="3"/>
        <v>#VALUE!</v>
      </c>
      <c r="AM29" s="99" t="e">
        <f t="shared" si="3"/>
        <v>#VALUE!</v>
      </c>
      <c r="AN29" s="99" t="e">
        <f t="shared" si="3"/>
        <v>#VALUE!</v>
      </c>
      <c r="AO29" s="99" t="e">
        <f t="shared" si="3"/>
        <v>#VALUE!</v>
      </c>
      <c r="AP29" s="99"/>
      <c r="AQ29" s="99" t="e">
        <f t="shared" si="3"/>
        <v>#VALUE!</v>
      </c>
      <c r="AR29" s="99" t="e">
        <f t="shared" si="3"/>
        <v>#VALUE!</v>
      </c>
      <c r="AS29" s="99" t="e">
        <f t="shared" si="3"/>
        <v>#VALUE!</v>
      </c>
    </row>
    <row r="30" spans="1:45" s="168" customFormat="1" ht="22.5" customHeight="1">
      <c r="B30" s="103" t="e">
        <f>INDEX($B$7:$B$27,1)&amp;"-"&amp;INDEX($B$7:$B$27,$A$28)</f>
        <v>#VALUE!</v>
      </c>
      <c r="C30" s="99" t="e">
        <f>AVERAGE(C7:C27)</f>
        <v>#DIV/0!</v>
      </c>
      <c r="D30" s="99" t="e">
        <f t="shared" ref="D30:AO30" si="4">AVERAGE(D7:D27)</f>
        <v>#DIV/0!</v>
      </c>
      <c r="E30" s="99" t="e">
        <f t="shared" si="4"/>
        <v>#DIV/0!</v>
      </c>
      <c r="F30" s="99" t="e">
        <f t="shared" si="4"/>
        <v>#DIV/0!</v>
      </c>
      <c r="G30" s="99" t="e">
        <f t="shared" si="4"/>
        <v>#DIV/0!</v>
      </c>
      <c r="H30" s="99" t="e">
        <f t="shared" si="4"/>
        <v>#DIV/0!</v>
      </c>
      <c r="I30" s="99" t="e">
        <f t="shared" si="4"/>
        <v>#DIV/0!</v>
      </c>
      <c r="J30" s="99" t="e">
        <f t="shared" si="4"/>
        <v>#DIV/0!</v>
      </c>
      <c r="K30" s="99" t="e">
        <f t="shared" si="4"/>
        <v>#DIV/0!</v>
      </c>
      <c r="L30" s="99" t="e">
        <f t="shared" si="4"/>
        <v>#DIV/0!</v>
      </c>
      <c r="M30" s="99" t="e">
        <f t="shared" si="4"/>
        <v>#DIV/0!</v>
      </c>
      <c r="N30" s="99" t="e">
        <f t="shared" si="4"/>
        <v>#DIV/0!</v>
      </c>
      <c r="O30" s="99" t="e">
        <f t="shared" si="4"/>
        <v>#DIV/0!</v>
      </c>
      <c r="P30" s="99" t="e">
        <f t="shared" si="4"/>
        <v>#DIV/0!</v>
      </c>
      <c r="Q30" s="99" t="e">
        <f t="shared" si="4"/>
        <v>#DIV/0!</v>
      </c>
      <c r="R30" s="99" t="e">
        <f t="shared" si="4"/>
        <v>#DIV/0!</v>
      </c>
      <c r="S30" s="99" t="e">
        <f t="shared" si="4"/>
        <v>#DIV/0!</v>
      </c>
      <c r="T30" s="99" t="e">
        <f t="shared" si="4"/>
        <v>#DIV/0!</v>
      </c>
      <c r="U30" s="99" t="e">
        <f t="shared" si="4"/>
        <v>#DIV/0!</v>
      </c>
      <c r="V30" s="99" t="e">
        <f t="shared" si="4"/>
        <v>#DIV/0!</v>
      </c>
      <c r="W30" s="99"/>
      <c r="X30" s="99"/>
      <c r="Y30" s="99"/>
      <c r="Z30" s="99"/>
      <c r="AA30" s="99"/>
      <c r="AB30" s="99"/>
      <c r="AC30" s="99" t="e">
        <f t="shared" ref="AC30" si="5">AVERAGE(AC7:AC27)</f>
        <v>#DIV/0!</v>
      </c>
      <c r="AD30" s="99"/>
      <c r="AE30" s="99" t="e">
        <f t="shared" si="4"/>
        <v>#DIV/0!</v>
      </c>
      <c r="AF30" s="99" t="e">
        <f t="shared" si="4"/>
        <v>#DIV/0!</v>
      </c>
      <c r="AG30" s="99" t="e">
        <f t="shared" si="4"/>
        <v>#DIV/0!</v>
      </c>
      <c r="AH30" s="99" t="e">
        <f t="shared" si="4"/>
        <v>#DIV/0!</v>
      </c>
      <c r="AI30" s="99" t="e">
        <f t="shared" si="4"/>
        <v>#DIV/0!</v>
      </c>
      <c r="AJ30" s="99" t="e">
        <f t="shared" si="4"/>
        <v>#DIV/0!</v>
      </c>
      <c r="AK30" s="99" t="e">
        <f t="shared" si="4"/>
        <v>#DIV/0!</v>
      </c>
      <c r="AL30" s="99" t="e">
        <f t="shared" si="4"/>
        <v>#DIV/0!</v>
      </c>
      <c r="AM30" s="99" t="e">
        <f t="shared" si="4"/>
        <v>#DIV/0!</v>
      </c>
      <c r="AN30" s="99" t="e">
        <f t="shared" si="4"/>
        <v>#DIV/0!</v>
      </c>
      <c r="AO30" s="99" t="e">
        <f t="shared" si="4"/>
        <v>#DIV/0!</v>
      </c>
      <c r="AP30" s="99"/>
      <c r="AQ30" s="99" t="e">
        <f t="shared" ref="AQ30:AS30" si="6">AVERAGE(AQ7:AQ27)</f>
        <v>#DIV/0!</v>
      </c>
      <c r="AR30" s="99" t="e">
        <f t="shared" si="6"/>
        <v>#DIV/0!</v>
      </c>
      <c r="AS30" s="99" t="e">
        <f t="shared" si="6"/>
        <v>#DIV/0!</v>
      </c>
    </row>
    <row r="31" spans="1:45" ht="22.5" customHeight="1">
      <c r="B31" s="103" t="str">
        <f>INDEX($B$7:$B$27,1)&amp;"-2008"</f>
        <v>1995-2008</v>
      </c>
      <c r="C31" s="99" t="e">
        <f ca="1">AVERAGE(OFFSET(C$7,0,0,14,1))</f>
        <v>#DIV/0!</v>
      </c>
      <c r="D31" s="99" t="e">
        <f t="shared" ref="D31:AS31" ca="1" si="7">AVERAGE(OFFSET(D$7,0,0,14,1))</f>
        <v>#DIV/0!</v>
      </c>
      <c r="E31" s="99" t="e">
        <f t="shared" ca="1" si="7"/>
        <v>#DIV/0!</v>
      </c>
      <c r="F31" s="99" t="e">
        <f t="shared" ca="1" si="7"/>
        <v>#DIV/0!</v>
      </c>
      <c r="G31" s="99" t="e">
        <f t="shared" ca="1" si="7"/>
        <v>#DIV/0!</v>
      </c>
      <c r="H31" s="99" t="e">
        <f t="shared" ca="1" si="7"/>
        <v>#DIV/0!</v>
      </c>
      <c r="I31" s="99" t="e">
        <f t="shared" ca="1" si="7"/>
        <v>#DIV/0!</v>
      </c>
      <c r="J31" s="99" t="e">
        <f t="shared" ca="1" si="7"/>
        <v>#DIV/0!</v>
      </c>
      <c r="K31" s="99" t="e">
        <f t="shared" ca="1" si="7"/>
        <v>#DIV/0!</v>
      </c>
      <c r="L31" s="99" t="e">
        <f t="shared" ca="1" si="7"/>
        <v>#DIV/0!</v>
      </c>
      <c r="M31" s="99" t="e">
        <f t="shared" ca="1" si="7"/>
        <v>#DIV/0!</v>
      </c>
      <c r="N31" s="99" t="e">
        <f t="shared" ca="1" si="7"/>
        <v>#DIV/0!</v>
      </c>
      <c r="O31" s="99" t="e">
        <f t="shared" ca="1" si="7"/>
        <v>#DIV/0!</v>
      </c>
      <c r="P31" s="99" t="e">
        <f t="shared" ca="1" si="7"/>
        <v>#DIV/0!</v>
      </c>
      <c r="Q31" s="99" t="e">
        <f t="shared" ca="1" si="7"/>
        <v>#DIV/0!</v>
      </c>
      <c r="R31" s="99" t="e">
        <f t="shared" ca="1" si="7"/>
        <v>#DIV/0!</v>
      </c>
      <c r="S31" s="99" t="e">
        <f t="shared" ca="1" si="7"/>
        <v>#DIV/0!</v>
      </c>
      <c r="T31" s="99" t="e">
        <f t="shared" ca="1" si="7"/>
        <v>#DIV/0!</v>
      </c>
      <c r="U31" s="99" t="e">
        <f t="shared" ca="1" si="7"/>
        <v>#DIV/0!</v>
      </c>
      <c r="V31" s="99" t="e">
        <f t="shared" ca="1" si="7"/>
        <v>#DIV/0!</v>
      </c>
      <c r="W31" s="99"/>
      <c r="X31" s="99" t="e">
        <f t="shared" ca="1" si="7"/>
        <v>#DIV/0!</v>
      </c>
      <c r="Y31" s="99"/>
      <c r="Z31" s="99" t="e">
        <f t="shared" ca="1" si="7"/>
        <v>#DIV/0!</v>
      </c>
      <c r="AA31" s="99"/>
      <c r="AB31" s="99" t="e">
        <f t="shared" ca="1" si="7"/>
        <v>#DIV/0!</v>
      </c>
      <c r="AC31" s="99" t="e">
        <f t="shared" ca="1" si="7"/>
        <v>#DIV/0!</v>
      </c>
      <c r="AD31" s="99"/>
      <c r="AE31" s="99" t="e">
        <f t="shared" ca="1" si="7"/>
        <v>#DIV/0!</v>
      </c>
      <c r="AF31" s="99" t="e">
        <f t="shared" ca="1" si="7"/>
        <v>#DIV/0!</v>
      </c>
      <c r="AG31" s="99" t="e">
        <f t="shared" ca="1" si="7"/>
        <v>#DIV/0!</v>
      </c>
      <c r="AH31" s="99" t="e">
        <f t="shared" ca="1" si="7"/>
        <v>#DIV/0!</v>
      </c>
      <c r="AI31" s="99" t="e">
        <f t="shared" ca="1" si="7"/>
        <v>#DIV/0!</v>
      </c>
      <c r="AJ31" s="99" t="e">
        <f t="shared" ca="1" si="7"/>
        <v>#DIV/0!</v>
      </c>
      <c r="AK31" s="99" t="e">
        <f t="shared" ca="1" si="7"/>
        <v>#DIV/0!</v>
      </c>
      <c r="AL31" s="99" t="e">
        <f t="shared" ca="1" si="7"/>
        <v>#DIV/0!</v>
      </c>
      <c r="AM31" s="99" t="e">
        <f t="shared" ca="1" si="7"/>
        <v>#DIV/0!</v>
      </c>
      <c r="AN31" s="99" t="e">
        <f t="shared" ca="1" si="7"/>
        <v>#DIV/0!</v>
      </c>
      <c r="AO31" s="99" t="e">
        <f t="shared" ca="1" si="7"/>
        <v>#DIV/0!</v>
      </c>
      <c r="AP31" s="99"/>
      <c r="AQ31" s="99" t="e">
        <f t="shared" ca="1" si="7"/>
        <v>#DIV/0!</v>
      </c>
      <c r="AR31" s="99" t="e">
        <f t="shared" ca="1" si="7"/>
        <v>#DIV/0!</v>
      </c>
      <c r="AS31" s="99" t="e">
        <f t="shared" ca="1" si="7"/>
        <v>#DIV/0!</v>
      </c>
    </row>
    <row r="32" spans="1:45" ht="22.5" customHeight="1">
      <c r="B32" s="103" t="e">
        <f>"2009-"&amp;INDEX($B$7:$B$27,$A$28)</f>
        <v>#VALUE!</v>
      </c>
      <c r="C32" s="99" t="e">
        <f ca="1">AVERAGE(OFFSET(C$21,0,0,$A$28-SUM($A$7:$A$20),1))</f>
        <v>#REF!</v>
      </c>
      <c r="D32" s="99" t="e">
        <f t="shared" ref="D32:AS32" ca="1" si="8">AVERAGE(OFFSET(D$21,0,0,$A$28-SUM($A$7:$A$20),1))</f>
        <v>#REF!</v>
      </c>
      <c r="E32" s="99" t="e">
        <f t="shared" ca="1" si="8"/>
        <v>#REF!</v>
      </c>
      <c r="F32" s="99" t="e">
        <f t="shared" ca="1" si="8"/>
        <v>#REF!</v>
      </c>
      <c r="G32" s="99" t="e">
        <f t="shared" ca="1" si="8"/>
        <v>#REF!</v>
      </c>
      <c r="H32" s="99" t="e">
        <f t="shared" ca="1" si="8"/>
        <v>#REF!</v>
      </c>
      <c r="I32" s="99" t="e">
        <f t="shared" ca="1" si="8"/>
        <v>#REF!</v>
      </c>
      <c r="J32" s="99" t="e">
        <f t="shared" ca="1" si="8"/>
        <v>#REF!</v>
      </c>
      <c r="K32" s="99" t="e">
        <f t="shared" ca="1" si="8"/>
        <v>#REF!</v>
      </c>
      <c r="L32" s="99" t="e">
        <f t="shared" ca="1" si="8"/>
        <v>#REF!</v>
      </c>
      <c r="M32" s="99" t="e">
        <f t="shared" ca="1" si="8"/>
        <v>#REF!</v>
      </c>
      <c r="N32" s="99" t="e">
        <f t="shared" ca="1" si="8"/>
        <v>#REF!</v>
      </c>
      <c r="O32" s="99" t="e">
        <f t="shared" ca="1" si="8"/>
        <v>#REF!</v>
      </c>
      <c r="P32" s="99" t="e">
        <f t="shared" ca="1" si="8"/>
        <v>#REF!</v>
      </c>
      <c r="Q32" s="99" t="e">
        <f t="shared" ca="1" si="8"/>
        <v>#REF!</v>
      </c>
      <c r="R32" s="99" t="e">
        <f t="shared" ca="1" si="8"/>
        <v>#REF!</v>
      </c>
      <c r="S32" s="99" t="e">
        <f t="shared" ca="1" si="8"/>
        <v>#REF!</v>
      </c>
      <c r="T32" s="99" t="e">
        <f t="shared" ca="1" si="8"/>
        <v>#REF!</v>
      </c>
      <c r="U32" s="99" t="e">
        <f t="shared" ca="1" si="8"/>
        <v>#REF!</v>
      </c>
      <c r="V32" s="99" t="e">
        <f t="shared" ca="1" si="8"/>
        <v>#REF!</v>
      </c>
      <c r="W32" s="99"/>
      <c r="X32" s="99" t="e">
        <f t="shared" ca="1" si="8"/>
        <v>#REF!</v>
      </c>
      <c r="Y32" s="99"/>
      <c r="Z32" s="99" t="e">
        <f t="shared" ca="1" si="8"/>
        <v>#REF!</v>
      </c>
      <c r="AA32" s="99"/>
      <c r="AB32" s="99" t="e">
        <f t="shared" ca="1" si="8"/>
        <v>#REF!</v>
      </c>
      <c r="AC32" s="99" t="e">
        <f t="shared" ca="1" si="8"/>
        <v>#REF!</v>
      </c>
      <c r="AD32" s="99"/>
      <c r="AE32" s="99" t="e">
        <f t="shared" ca="1" si="8"/>
        <v>#REF!</v>
      </c>
      <c r="AF32" s="99" t="e">
        <f t="shared" ca="1" si="8"/>
        <v>#REF!</v>
      </c>
      <c r="AG32" s="99" t="e">
        <f t="shared" ca="1" si="8"/>
        <v>#REF!</v>
      </c>
      <c r="AH32" s="99" t="e">
        <f t="shared" ca="1" si="8"/>
        <v>#REF!</v>
      </c>
      <c r="AI32" s="99" t="e">
        <f t="shared" ca="1" si="8"/>
        <v>#REF!</v>
      </c>
      <c r="AJ32" s="99" t="e">
        <f t="shared" ca="1" si="8"/>
        <v>#REF!</v>
      </c>
      <c r="AK32" s="99" t="e">
        <f t="shared" ca="1" si="8"/>
        <v>#REF!</v>
      </c>
      <c r="AL32" s="99" t="e">
        <f t="shared" ca="1" si="8"/>
        <v>#REF!</v>
      </c>
      <c r="AM32" s="99" t="e">
        <f t="shared" ca="1" si="8"/>
        <v>#REF!</v>
      </c>
      <c r="AN32" s="99" t="e">
        <f t="shared" ca="1" si="8"/>
        <v>#REF!</v>
      </c>
      <c r="AO32" s="99" t="e">
        <f t="shared" ca="1" si="8"/>
        <v>#REF!</v>
      </c>
      <c r="AP32" s="99"/>
      <c r="AQ32" s="99" t="e">
        <f t="shared" ca="1" si="8"/>
        <v>#REF!</v>
      </c>
      <c r="AR32" s="99" t="e">
        <f t="shared" ca="1" si="8"/>
        <v>#REF!</v>
      </c>
      <c r="AS32" s="99" t="e">
        <f t="shared" ca="1" si="8"/>
        <v>#REF!</v>
      </c>
    </row>
    <row r="33" spans="2:2" s="77" customFormat="1">
      <c r="B33" s="34"/>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S32"/>
  <sheetViews>
    <sheetView topLeftCell="T4" workbookViewId="0">
      <selection activeCell="D29" sqref="D29"/>
    </sheetView>
  </sheetViews>
  <sheetFormatPr defaultColWidth="9.125" defaultRowHeight="15"/>
  <cols>
    <col min="1" max="1" width="2.75" style="76" customWidth="1"/>
    <col min="2" max="2" width="23.75" style="76" customWidth="1"/>
    <col min="3" max="22" width="10" style="76" customWidth="1"/>
    <col min="23" max="23" width="3.75" style="76" customWidth="1"/>
    <col min="24" max="24" width="10" style="76" customWidth="1"/>
    <col min="25" max="25" width="3.75" style="76" customWidth="1"/>
    <col min="26" max="26" width="10" style="76" customWidth="1"/>
    <col min="27" max="27" width="3.75" style="76" customWidth="1"/>
    <col min="28" max="28" width="10" style="76" customWidth="1"/>
    <col min="29" max="29" width="10" style="174" customWidth="1"/>
    <col min="30" max="30" width="3.75" style="76" customWidth="1"/>
    <col min="31" max="41" width="10" style="76" customWidth="1"/>
    <col min="42" max="42" width="3.75" style="76" customWidth="1"/>
    <col min="43" max="16384" width="9.125" style="76"/>
  </cols>
  <sheetData>
    <row r="1" spans="1:45" ht="30.75" thickBot="1">
      <c r="B1" s="36" t="str">
        <f>'ULC1'!B1</f>
        <v>Μοναδιαίο Κόστος Εργασίας</v>
      </c>
    </row>
    <row r="2" spans="1:45" ht="13.5" customHeight="1" thickTop="1">
      <c r="B2" s="44" t="s">
        <v>128</v>
      </c>
    </row>
    <row r="3" spans="1:45" ht="13.5" customHeight="1"/>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t="s">
        <v>125</v>
      </c>
      <c r="Y5" s="99" t="s">
        <v>125</v>
      </c>
      <c r="Z5" s="99" t="s">
        <v>125</v>
      </c>
      <c r="AA5" s="99" t="s">
        <v>125</v>
      </c>
      <c r="AB5" s="99" t="s">
        <v>125</v>
      </c>
      <c r="AC5" s="99"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c r="X6" s="101"/>
      <c r="Y6" s="101"/>
      <c r="Z6" s="191"/>
      <c r="AA6" s="101"/>
      <c r="AB6" s="101"/>
      <c r="AC6" s="102" t="s">
        <v>130</v>
      </c>
      <c r="AD6" s="101"/>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f>IF(AC7=":",0,1)</f>
        <v>1</v>
      </c>
      <c r="B7" s="105">
        <v>1995</v>
      </c>
      <c r="C7" s="172" t="str">
        <f>IF(OR(ULC1T!C7=":",ULC1T!C7=""),":",((ULC1T!C7-ULC1T!C$17)/ULC1T!C$17+1)*100)</f>
        <v>:</v>
      </c>
      <c r="D7" s="172" t="str">
        <f>IF(OR(ULC1T!D7=":",ULC1T!D7=""),":",((ULC1T!D7-ULC1T!D$17)/ULC1T!D$17+1)*100)</f>
        <v>:</v>
      </c>
      <c r="E7" s="172" t="str">
        <f>IF(OR(ULC1T!E7=":",ULC1T!E7=""),":",((ULC1T!E7-ULC1T!E$17)/ULC1T!E$17+1)*100)</f>
        <v>:</v>
      </c>
      <c r="F7" s="172" t="str">
        <f>IF(OR(ULC1T!F7=":",ULC1T!F7=""),":",((ULC1T!F7-ULC1T!F$17)/ULC1T!F$17+1)*100)</f>
        <v>:</v>
      </c>
      <c r="G7" s="172" t="str">
        <f>IF(OR(ULC1T!G7=":",ULC1T!G7=""),":",((ULC1T!G7-ULC1T!G$17)/ULC1T!G$17+1)*100)</f>
        <v>:</v>
      </c>
      <c r="H7" s="172" t="str">
        <f>IF(OR(ULC1T!H7=":",ULC1T!H7=""),":",((ULC1T!H7-ULC1T!H$17)/ULC1T!H$17+1)*100)</f>
        <v>:</v>
      </c>
      <c r="I7" s="172" t="str">
        <f>IF(OR(ULC1T!I7=":",ULC1T!I7=""),":",((ULC1T!I7-ULC1T!I$17)/ULC1T!I$17+1)*100)</f>
        <v>:</v>
      </c>
      <c r="J7" s="172" t="str">
        <f>IF(OR(ULC1T!J7=":",ULC1T!J7=""),":",((ULC1T!J7-ULC1T!J$17)/ULC1T!J$17+1)*100)</f>
        <v>:</v>
      </c>
      <c r="K7" s="172" t="str">
        <f>IF(OR(ULC1T!K7=":",ULC1T!K7=""),":",((ULC1T!K7-ULC1T!K$17)/ULC1T!K$17+1)*100)</f>
        <v>:</v>
      </c>
      <c r="L7" s="172" t="str">
        <f>IF(OR(ULC1T!L7=":",ULC1T!L7=""),":",((ULC1T!L7-ULC1T!L$17)/ULC1T!L$17+1)*100)</f>
        <v>:</v>
      </c>
      <c r="M7" s="172" t="str">
        <f>IF(OR(ULC1T!M7=":",ULC1T!M7=""),":",((ULC1T!M7-ULC1T!M$17)/ULC1T!M$17+1)*100)</f>
        <v>:</v>
      </c>
      <c r="N7" s="172" t="str">
        <f>IF(OR(ULC1T!N7=":",ULC1T!N7=""),":",((ULC1T!N7-ULC1T!N$17)/ULC1T!N$17+1)*100)</f>
        <v>:</v>
      </c>
      <c r="O7" s="172" t="str">
        <f>IF(OR(ULC1T!O7=":",ULC1T!O7=""),":",((ULC1T!O7-ULC1T!O$17)/ULC1T!O$17+1)*100)</f>
        <v>:</v>
      </c>
      <c r="P7" s="172" t="str">
        <f>IF(OR(ULC1T!P7=":",ULC1T!P7=""),":",((ULC1T!P7-ULC1T!P$17)/ULC1T!P$17+1)*100)</f>
        <v>:</v>
      </c>
      <c r="Q7" s="172" t="str">
        <f>IF(OR(ULC1T!Q7=":",ULC1T!Q7=""),":",((ULC1T!Q7-ULC1T!Q$17)/ULC1T!Q$17+1)*100)</f>
        <v>:</v>
      </c>
      <c r="R7" s="172" t="str">
        <f>IF(OR(ULC1T!R7=":",ULC1T!R7=""),":",((ULC1T!R7-ULC1T!R$17)/ULC1T!R$17+1)*100)</f>
        <v>:</v>
      </c>
      <c r="S7" s="172" t="str">
        <f>IF(OR(ULC1T!S7=":",ULC1T!S7=""),":",((ULC1T!S7-ULC1T!S$17)/ULC1T!S$17+1)*100)</f>
        <v>:</v>
      </c>
      <c r="T7" s="172" t="str">
        <f>IF(OR(ULC1T!T7=":",ULC1T!T7=""),":",((ULC1T!T7-ULC1T!T$17)/ULC1T!T$17+1)*100)</f>
        <v>:</v>
      </c>
      <c r="U7" s="172" t="str">
        <f>IF(OR(ULC1T!U7=":",ULC1T!U7=""),":",((ULC1T!U7-ULC1T!U$17)/ULC1T!U$17+1)*100)</f>
        <v>:</v>
      </c>
      <c r="V7" s="172" t="str">
        <f>IF(OR(ULC1T!V7=":",ULC1T!V7=""),":",((ULC1T!V7-ULC1T!V$17)/ULC1T!V$17+1)*100)</f>
        <v>:</v>
      </c>
      <c r="W7" s="172"/>
      <c r="X7" s="172"/>
      <c r="Y7" s="172"/>
      <c r="Z7" s="172"/>
      <c r="AA7" s="172"/>
      <c r="AB7" s="172"/>
      <c r="AC7" s="172">
        <f>ES_ULCa_1T!R8</f>
        <v>104.8</v>
      </c>
      <c r="AD7" s="172"/>
      <c r="AE7" s="172" t="str">
        <f>IF(OR(ULC1T!AE7=":",ULC1T!AE7=""),":",((ULC1T!AE7-ULC1T!AE$17)/ULC1T!AE$17+1)*100)</f>
        <v>:</v>
      </c>
      <c r="AF7" s="172" t="str">
        <f>IF(OR(ULC1T!AF7=":",ULC1T!AF7=""),":",((ULC1T!AF7-ULC1T!AF$17)/ULC1T!AF$17+1)*100)</f>
        <v>:</v>
      </c>
      <c r="AG7" s="172" t="str">
        <f>IF(OR(ULC1T!AG7=":",ULC1T!AG7=""),":",((ULC1T!AG7-ULC1T!AG$17)/ULC1T!AG$17+1)*100)</f>
        <v>:</v>
      </c>
      <c r="AH7" s="172" t="str">
        <f>IF(OR(ULC1T!AH7=":",ULC1T!AH7=""),":",((ULC1T!AH7-ULC1T!AH$17)/ULC1T!AH$17+1)*100)</f>
        <v>:</v>
      </c>
      <c r="AI7" s="172" t="str">
        <f>IF(OR(ULC1T!AI7=":",ULC1T!AI7=""),":",((ULC1T!AI7-ULC1T!AI$17)/ULC1T!AI$17+1)*100)</f>
        <v>:</v>
      </c>
      <c r="AJ7" s="172" t="str">
        <f>IF(OR(ULC1T!AJ7=":",ULC1T!AJ7=""),":",((ULC1T!AJ7-ULC1T!AJ$17)/ULC1T!AJ$17+1)*100)</f>
        <v>:</v>
      </c>
      <c r="AK7" s="172" t="str">
        <f>IF(OR(ULC1T!AK7=":",ULC1T!AK7=""),":",((ULC1T!AK7-ULC1T!AK$17)/ULC1T!AK$17+1)*100)</f>
        <v>:</v>
      </c>
      <c r="AL7" s="172" t="str">
        <f>IF(OR(ULC1T!AL7=":",ULC1T!AL7=""),":",((ULC1T!AL7-ULC1T!AL$17)/ULC1T!AL$17+1)*100)</f>
        <v>:</v>
      </c>
      <c r="AM7" s="172" t="str">
        <f>IF(OR(ULC1T!AM7=":",ULC1T!AM7=""),":",((ULC1T!AM7-ULC1T!AM$17)/ULC1T!AM$17+1)*100)</f>
        <v>:</v>
      </c>
      <c r="AN7" s="172" t="str">
        <f>IF(OR(ULC1T!AN7=":",ULC1T!AN7=""),":",((ULC1T!AN7-ULC1T!AN$17)/ULC1T!AN$17+1)*100)</f>
        <v>:</v>
      </c>
      <c r="AO7" s="172" t="str">
        <f>IF(OR(ULC1T!AO7=":",ULC1T!AO7=""),":",((ULC1T!AO7-ULC1T!AO$17)/ULC1T!AO$17+1)*100)</f>
        <v>:</v>
      </c>
      <c r="AP7" s="172"/>
      <c r="AQ7" s="172" t="str">
        <f>IF(OR(ULC1T!AQ7=":",ULC1T!AQ7=""),":",((ULC1T!AQ7-ULC1T!AQ$17)/ULC1T!AQ$17+1)*100)</f>
        <v>:</v>
      </c>
      <c r="AR7" s="172" t="str">
        <f>IF(OR(ULC1T!AR7=":",ULC1T!AR7=""),":",((ULC1T!AR7-ULC1T!AR$17)/ULC1T!AR$17+1)*100)</f>
        <v>:</v>
      </c>
      <c r="AS7" s="172" t="str">
        <f>IF(OR(ULC1T!AS7=":",ULC1T!AS7=""),":",((ULC1T!AS7-ULC1T!AS$17)/ULC1T!AS$17+1)*100)</f>
        <v>:</v>
      </c>
    </row>
    <row r="8" spans="1:45" ht="22.5" customHeight="1">
      <c r="A8" s="77">
        <f t="shared" ref="A8:A27" si="0">IF(AC8=":",0,1)</f>
        <v>1</v>
      </c>
      <c r="B8" s="105">
        <v>1996</v>
      </c>
      <c r="C8" s="172" t="str">
        <f>IF(OR(ULC1T!C8=":",ULC1T!C8=""),":",((ULC1T!C8-ULC1T!C$17)/ULC1T!C$17+1)*100)</f>
        <v>:</v>
      </c>
      <c r="D8" s="172" t="str">
        <f>IF(OR(ULC1T!D8=":",ULC1T!D8=""),":",((ULC1T!D8-ULC1T!D$17)/ULC1T!D$17+1)*100)</f>
        <v>:</v>
      </c>
      <c r="E8" s="172" t="str">
        <f>IF(OR(ULC1T!E8=":",ULC1T!E8=""),":",((ULC1T!E8-ULC1T!E$17)/ULC1T!E$17+1)*100)</f>
        <v>:</v>
      </c>
      <c r="F8" s="172" t="str">
        <f>IF(OR(ULC1T!F8=":",ULC1T!F8=""),":",((ULC1T!F8-ULC1T!F$17)/ULC1T!F$17+1)*100)</f>
        <v>:</v>
      </c>
      <c r="G8" s="172" t="str">
        <f>IF(OR(ULC1T!G8=":",ULC1T!G8=""),":",((ULC1T!G8-ULC1T!G$17)/ULC1T!G$17+1)*100)</f>
        <v>:</v>
      </c>
      <c r="H8" s="172" t="str">
        <f>IF(OR(ULC1T!H8=":",ULC1T!H8=""),":",((ULC1T!H8-ULC1T!H$17)/ULC1T!H$17+1)*100)</f>
        <v>:</v>
      </c>
      <c r="I8" s="172" t="str">
        <f>IF(OR(ULC1T!I8=":",ULC1T!I8=""),":",((ULC1T!I8-ULC1T!I$17)/ULC1T!I$17+1)*100)</f>
        <v>:</v>
      </c>
      <c r="J8" s="172" t="str">
        <f>IF(OR(ULC1T!J8=":",ULC1T!J8=""),":",((ULC1T!J8-ULC1T!J$17)/ULC1T!J$17+1)*100)</f>
        <v>:</v>
      </c>
      <c r="K8" s="172" t="str">
        <f>IF(OR(ULC1T!K8=":",ULC1T!K8=""),":",((ULC1T!K8-ULC1T!K$17)/ULC1T!K$17+1)*100)</f>
        <v>:</v>
      </c>
      <c r="L8" s="172" t="str">
        <f>IF(OR(ULC1T!L8=":",ULC1T!L8=""),":",((ULC1T!L8-ULC1T!L$17)/ULC1T!L$17+1)*100)</f>
        <v>:</v>
      </c>
      <c r="M8" s="172" t="str">
        <f>IF(OR(ULC1T!M8=":",ULC1T!M8=""),":",((ULC1T!M8-ULC1T!M$17)/ULC1T!M$17+1)*100)</f>
        <v>:</v>
      </c>
      <c r="N8" s="172" t="str">
        <f>IF(OR(ULC1T!N8=":",ULC1T!N8=""),":",((ULC1T!N8-ULC1T!N$17)/ULC1T!N$17+1)*100)</f>
        <v>:</v>
      </c>
      <c r="O8" s="172" t="str">
        <f>IF(OR(ULC1T!O8=":",ULC1T!O8=""),":",((ULC1T!O8-ULC1T!O$17)/ULC1T!O$17+1)*100)</f>
        <v>:</v>
      </c>
      <c r="P8" s="172" t="str">
        <f>IF(OR(ULC1T!P8=":",ULC1T!P8=""),":",((ULC1T!P8-ULC1T!P$17)/ULC1T!P$17+1)*100)</f>
        <v>:</v>
      </c>
      <c r="Q8" s="172" t="str">
        <f>IF(OR(ULC1T!Q8=":",ULC1T!Q8=""),":",((ULC1T!Q8-ULC1T!Q$17)/ULC1T!Q$17+1)*100)</f>
        <v>:</v>
      </c>
      <c r="R8" s="172" t="str">
        <f>IF(OR(ULC1T!R8=":",ULC1T!R8=""),":",((ULC1T!R8-ULC1T!R$17)/ULC1T!R$17+1)*100)</f>
        <v>:</v>
      </c>
      <c r="S8" s="172" t="str">
        <f>IF(OR(ULC1T!S8=":",ULC1T!S8=""),":",((ULC1T!S8-ULC1T!S$17)/ULC1T!S$17+1)*100)</f>
        <v>:</v>
      </c>
      <c r="T8" s="172" t="str">
        <f>IF(OR(ULC1T!T8=":",ULC1T!T8=""),":",((ULC1T!T8-ULC1T!T$17)/ULC1T!T$17+1)*100)</f>
        <v>:</v>
      </c>
      <c r="U8" s="172" t="str">
        <f>IF(OR(ULC1T!U8=":",ULC1T!U8=""),":",((ULC1T!U8-ULC1T!U$17)/ULC1T!U$17+1)*100)</f>
        <v>:</v>
      </c>
      <c r="V8" s="172" t="str">
        <f>IF(OR(ULC1T!V8=":",ULC1T!V8=""),":",((ULC1T!V8-ULC1T!V$17)/ULC1T!V$17+1)*100)</f>
        <v>:</v>
      </c>
      <c r="W8" s="172"/>
      <c r="X8" s="172"/>
      <c r="Y8" s="172"/>
      <c r="Z8" s="172"/>
      <c r="AA8" s="172"/>
      <c r="AB8" s="172"/>
      <c r="AC8" s="172">
        <f>ES_ULCa_1T!R9</f>
        <v>105.2</v>
      </c>
      <c r="AD8" s="172"/>
      <c r="AE8" s="172" t="str">
        <f>IF(OR(ULC1T!AE8=":",ULC1T!AE8=""),":",((ULC1T!AE8-ULC1T!AE$17)/ULC1T!AE$17+1)*100)</f>
        <v>:</v>
      </c>
      <c r="AF8" s="172" t="str">
        <f>IF(OR(ULC1T!AF8=":",ULC1T!AF8=""),":",((ULC1T!AF8-ULC1T!AF$17)/ULC1T!AF$17+1)*100)</f>
        <v>:</v>
      </c>
      <c r="AG8" s="172" t="str">
        <f>IF(OR(ULC1T!AG8=":",ULC1T!AG8=""),":",((ULC1T!AG8-ULC1T!AG$17)/ULC1T!AG$17+1)*100)</f>
        <v>:</v>
      </c>
      <c r="AH8" s="172" t="str">
        <f>IF(OR(ULC1T!AH8=":",ULC1T!AH8=""),":",((ULC1T!AH8-ULC1T!AH$17)/ULC1T!AH$17+1)*100)</f>
        <v>:</v>
      </c>
      <c r="AI8" s="172" t="str">
        <f>IF(OR(ULC1T!AI8=":",ULC1T!AI8=""),":",((ULC1T!AI8-ULC1T!AI$17)/ULC1T!AI$17+1)*100)</f>
        <v>:</v>
      </c>
      <c r="AJ8" s="172" t="str">
        <f>IF(OR(ULC1T!AJ8=":",ULC1T!AJ8=""),":",((ULC1T!AJ8-ULC1T!AJ$17)/ULC1T!AJ$17+1)*100)</f>
        <v>:</v>
      </c>
      <c r="AK8" s="172" t="str">
        <f>IF(OR(ULC1T!AK8=":",ULC1T!AK8=""),":",((ULC1T!AK8-ULC1T!AK$17)/ULC1T!AK$17+1)*100)</f>
        <v>:</v>
      </c>
      <c r="AL8" s="172" t="str">
        <f>IF(OR(ULC1T!AL8=":",ULC1T!AL8=""),":",((ULC1T!AL8-ULC1T!AL$17)/ULC1T!AL$17+1)*100)</f>
        <v>:</v>
      </c>
      <c r="AM8" s="172" t="str">
        <f>IF(OR(ULC1T!AM8=":",ULC1T!AM8=""),":",((ULC1T!AM8-ULC1T!AM$17)/ULC1T!AM$17+1)*100)</f>
        <v>:</v>
      </c>
      <c r="AN8" s="172" t="str">
        <f>IF(OR(ULC1T!AN8=":",ULC1T!AN8=""),":",((ULC1T!AN8-ULC1T!AN$17)/ULC1T!AN$17+1)*100)</f>
        <v>:</v>
      </c>
      <c r="AO8" s="172" t="str">
        <f>IF(OR(ULC1T!AO8=":",ULC1T!AO8=""),":",((ULC1T!AO8-ULC1T!AO$17)/ULC1T!AO$17+1)*100)</f>
        <v>:</v>
      </c>
      <c r="AP8" s="172"/>
      <c r="AQ8" s="172" t="str">
        <f>IF(OR(ULC1T!AQ8=":",ULC1T!AQ8=""),":",((ULC1T!AQ8-ULC1T!AQ$17)/ULC1T!AQ$17+1)*100)</f>
        <v>:</v>
      </c>
      <c r="AR8" s="172" t="str">
        <f>IF(OR(ULC1T!AR8=":",ULC1T!AR8=""),":",((ULC1T!AR8-ULC1T!AR$17)/ULC1T!AR$17+1)*100)</f>
        <v>:</v>
      </c>
      <c r="AS8" s="172" t="str">
        <f>IF(OR(ULC1T!AS8=":",ULC1T!AS8=""),":",((ULC1T!AS8-ULC1T!AS$17)/ULC1T!AS$17+1)*100)</f>
        <v>:</v>
      </c>
    </row>
    <row r="9" spans="1:45" ht="22.5" customHeight="1">
      <c r="A9" s="77">
        <f t="shared" si="0"/>
        <v>1</v>
      </c>
      <c r="B9" s="105">
        <v>1997</v>
      </c>
      <c r="C9" s="172" t="str">
        <f>IF(OR(ULC1T!C9=":",ULC1T!C9=""),":",((ULC1T!C9-ULC1T!C$17)/ULC1T!C$17+1)*100)</f>
        <v>:</v>
      </c>
      <c r="D9" s="172" t="str">
        <f>IF(OR(ULC1T!D9=":",ULC1T!D9=""),":",((ULC1T!D9-ULC1T!D$17)/ULC1T!D$17+1)*100)</f>
        <v>:</v>
      </c>
      <c r="E9" s="172" t="str">
        <f>IF(OR(ULC1T!E9=":",ULC1T!E9=""),":",((ULC1T!E9-ULC1T!E$17)/ULC1T!E$17+1)*100)</f>
        <v>:</v>
      </c>
      <c r="F9" s="172" t="str">
        <f>IF(OR(ULC1T!F9=":",ULC1T!F9=""),":",((ULC1T!F9-ULC1T!F$17)/ULC1T!F$17+1)*100)</f>
        <v>:</v>
      </c>
      <c r="G9" s="172" t="str">
        <f>IF(OR(ULC1T!G9=":",ULC1T!G9=""),":",((ULC1T!G9-ULC1T!G$17)/ULC1T!G$17+1)*100)</f>
        <v>:</v>
      </c>
      <c r="H9" s="172" t="str">
        <f>IF(OR(ULC1T!H9=":",ULC1T!H9=""),":",((ULC1T!H9-ULC1T!H$17)/ULC1T!H$17+1)*100)</f>
        <v>:</v>
      </c>
      <c r="I9" s="172" t="str">
        <f>IF(OR(ULC1T!I9=":",ULC1T!I9=""),":",((ULC1T!I9-ULC1T!I$17)/ULC1T!I$17+1)*100)</f>
        <v>:</v>
      </c>
      <c r="J9" s="172" t="str">
        <f>IF(OR(ULC1T!J9=":",ULC1T!J9=""),":",((ULC1T!J9-ULC1T!J$17)/ULC1T!J$17+1)*100)</f>
        <v>:</v>
      </c>
      <c r="K9" s="172" t="str">
        <f>IF(OR(ULC1T!K9=":",ULC1T!K9=""),":",((ULC1T!K9-ULC1T!K$17)/ULC1T!K$17+1)*100)</f>
        <v>:</v>
      </c>
      <c r="L9" s="172" t="str">
        <f>IF(OR(ULC1T!L9=":",ULC1T!L9=""),":",((ULC1T!L9-ULC1T!L$17)/ULC1T!L$17+1)*100)</f>
        <v>:</v>
      </c>
      <c r="M9" s="172" t="str">
        <f>IF(OR(ULC1T!M9=":",ULC1T!M9=""),":",((ULC1T!M9-ULC1T!M$17)/ULC1T!M$17+1)*100)</f>
        <v>:</v>
      </c>
      <c r="N9" s="172" t="str">
        <f>IF(OR(ULC1T!N9=":",ULC1T!N9=""),":",((ULC1T!N9-ULC1T!N$17)/ULC1T!N$17+1)*100)</f>
        <v>:</v>
      </c>
      <c r="O9" s="172" t="str">
        <f>IF(OR(ULC1T!O9=":",ULC1T!O9=""),":",((ULC1T!O9-ULC1T!O$17)/ULC1T!O$17+1)*100)</f>
        <v>:</v>
      </c>
      <c r="P9" s="172" t="str">
        <f>IF(OR(ULC1T!P9=":",ULC1T!P9=""),":",((ULC1T!P9-ULC1T!P$17)/ULC1T!P$17+1)*100)</f>
        <v>:</v>
      </c>
      <c r="Q9" s="172" t="str">
        <f>IF(OR(ULC1T!Q9=":",ULC1T!Q9=""),":",((ULC1T!Q9-ULC1T!Q$17)/ULC1T!Q$17+1)*100)</f>
        <v>:</v>
      </c>
      <c r="R9" s="172" t="str">
        <f>IF(OR(ULC1T!R9=":",ULC1T!R9=""),":",((ULC1T!R9-ULC1T!R$17)/ULC1T!R$17+1)*100)</f>
        <v>:</v>
      </c>
      <c r="S9" s="172" t="str">
        <f>IF(OR(ULC1T!S9=":",ULC1T!S9=""),":",((ULC1T!S9-ULC1T!S$17)/ULC1T!S$17+1)*100)</f>
        <v>:</v>
      </c>
      <c r="T9" s="172" t="str">
        <f>IF(OR(ULC1T!T9=":",ULC1T!T9=""),":",((ULC1T!T9-ULC1T!T$17)/ULC1T!T$17+1)*100)</f>
        <v>:</v>
      </c>
      <c r="U9" s="172" t="str">
        <f>IF(OR(ULC1T!U9=":",ULC1T!U9=""),":",((ULC1T!U9-ULC1T!U$17)/ULC1T!U$17+1)*100)</f>
        <v>:</v>
      </c>
      <c r="V9" s="172" t="str">
        <f>IF(OR(ULC1T!V9=":",ULC1T!V9=""),":",((ULC1T!V9-ULC1T!V$17)/ULC1T!V$17+1)*100)</f>
        <v>:</v>
      </c>
      <c r="W9" s="172"/>
      <c r="X9" s="172"/>
      <c r="Y9" s="172"/>
      <c r="Z9" s="172"/>
      <c r="AA9" s="172"/>
      <c r="AB9" s="172"/>
      <c r="AC9" s="172">
        <f>ES_ULCa_1T!R10</f>
        <v>105.4</v>
      </c>
      <c r="AD9" s="172"/>
      <c r="AE9" s="172" t="str">
        <f>IF(OR(ULC1T!AE9=":",ULC1T!AE9=""),":",((ULC1T!AE9-ULC1T!AE$17)/ULC1T!AE$17+1)*100)</f>
        <v>:</v>
      </c>
      <c r="AF9" s="172" t="str">
        <f>IF(OR(ULC1T!AF9=":",ULC1T!AF9=""),":",((ULC1T!AF9-ULC1T!AF$17)/ULC1T!AF$17+1)*100)</f>
        <v>:</v>
      </c>
      <c r="AG9" s="172" t="str">
        <f>IF(OR(ULC1T!AG9=":",ULC1T!AG9=""),":",((ULC1T!AG9-ULC1T!AG$17)/ULC1T!AG$17+1)*100)</f>
        <v>:</v>
      </c>
      <c r="AH9" s="172" t="str">
        <f>IF(OR(ULC1T!AH9=":",ULC1T!AH9=""),":",((ULC1T!AH9-ULC1T!AH$17)/ULC1T!AH$17+1)*100)</f>
        <v>:</v>
      </c>
      <c r="AI9" s="172" t="str">
        <f>IF(OR(ULC1T!AI9=":",ULC1T!AI9=""),":",((ULC1T!AI9-ULC1T!AI$17)/ULC1T!AI$17+1)*100)</f>
        <v>:</v>
      </c>
      <c r="AJ9" s="172" t="str">
        <f>IF(OR(ULC1T!AJ9=":",ULC1T!AJ9=""),":",((ULC1T!AJ9-ULC1T!AJ$17)/ULC1T!AJ$17+1)*100)</f>
        <v>:</v>
      </c>
      <c r="AK9" s="172" t="str">
        <f>IF(OR(ULC1T!AK9=":",ULC1T!AK9=""),":",((ULC1T!AK9-ULC1T!AK$17)/ULC1T!AK$17+1)*100)</f>
        <v>:</v>
      </c>
      <c r="AL9" s="172" t="str">
        <f>IF(OR(ULC1T!AL9=":",ULC1T!AL9=""),":",((ULC1T!AL9-ULC1T!AL$17)/ULC1T!AL$17+1)*100)</f>
        <v>:</v>
      </c>
      <c r="AM9" s="172" t="str">
        <f>IF(OR(ULC1T!AM9=":",ULC1T!AM9=""),":",((ULC1T!AM9-ULC1T!AM$17)/ULC1T!AM$17+1)*100)</f>
        <v>:</v>
      </c>
      <c r="AN9" s="172" t="str">
        <f>IF(OR(ULC1T!AN9=":",ULC1T!AN9=""),":",((ULC1T!AN9-ULC1T!AN$17)/ULC1T!AN$17+1)*100)</f>
        <v>:</v>
      </c>
      <c r="AO9" s="172" t="str">
        <f>IF(OR(ULC1T!AO9=":",ULC1T!AO9=""),":",((ULC1T!AO9-ULC1T!AO$17)/ULC1T!AO$17+1)*100)</f>
        <v>:</v>
      </c>
      <c r="AP9" s="172"/>
      <c r="AQ9" s="172" t="str">
        <f>IF(OR(ULC1T!AQ9=":",ULC1T!AQ9=""),":",((ULC1T!AQ9-ULC1T!AQ$17)/ULC1T!AQ$17+1)*100)</f>
        <v>:</v>
      </c>
      <c r="AR9" s="172" t="str">
        <f>IF(OR(ULC1T!AR9=":",ULC1T!AR9=""),":",((ULC1T!AR9-ULC1T!AR$17)/ULC1T!AR$17+1)*100)</f>
        <v>:</v>
      </c>
      <c r="AS9" s="172" t="str">
        <f>IF(OR(ULC1T!AS9=":",ULC1T!AS9=""),":",((ULC1T!AS9-ULC1T!AS$17)/ULC1T!AS$17+1)*100)</f>
        <v>:</v>
      </c>
    </row>
    <row r="10" spans="1:45" ht="22.5" customHeight="1">
      <c r="A10" s="77">
        <f t="shared" si="0"/>
        <v>1</v>
      </c>
      <c r="B10" s="105">
        <v>1998</v>
      </c>
      <c r="C10" s="172" t="str">
        <f>IF(OR(ULC1T!C10=":",ULC1T!C10=""),":",((ULC1T!C10-ULC1T!C$17)/ULC1T!C$17+1)*100)</f>
        <v>:</v>
      </c>
      <c r="D10" s="172" t="str">
        <f>IF(OR(ULC1T!D10=":",ULC1T!D10=""),":",((ULC1T!D10-ULC1T!D$17)/ULC1T!D$17+1)*100)</f>
        <v>:</v>
      </c>
      <c r="E10" s="172" t="str">
        <f>IF(OR(ULC1T!E10=":",ULC1T!E10=""),":",((ULC1T!E10-ULC1T!E$17)/ULC1T!E$17+1)*100)</f>
        <v>:</v>
      </c>
      <c r="F10" s="172" t="str">
        <f>IF(OR(ULC1T!F10=":",ULC1T!F10=""),":",((ULC1T!F10-ULC1T!F$17)/ULC1T!F$17+1)*100)</f>
        <v>:</v>
      </c>
      <c r="G10" s="172" t="str">
        <f>IF(OR(ULC1T!G10=":",ULC1T!G10=""),":",((ULC1T!G10-ULC1T!G$17)/ULC1T!G$17+1)*100)</f>
        <v>:</v>
      </c>
      <c r="H10" s="172" t="str">
        <f>IF(OR(ULC1T!H10=":",ULC1T!H10=""),":",((ULC1T!H10-ULC1T!H$17)/ULC1T!H$17+1)*100)</f>
        <v>:</v>
      </c>
      <c r="I10" s="172" t="str">
        <f>IF(OR(ULC1T!I10=":",ULC1T!I10=""),":",((ULC1T!I10-ULC1T!I$17)/ULC1T!I$17+1)*100)</f>
        <v>:</v>
      </c>
      <c r="J10" s="172" t="str">
        <f>IF(OR(ULC1T!J10=":",ULC1T!J10=""),":",((ULC1T!J10-ULC1T!J$17)/ULC1T!J$17+1)*100)</f>
        <v>:</v>
      </c>
      <c r="K10" s="172" t="str">
        <f>IF(OR(ULC1T!K10=":",ULC1T!K10=""),":",((ULC1T!K10-ULC1T!K$17)/ULC1T!K$17+1)*100)</f>
        <v>:</v>
      </c>
      <c r="L10" s="172" t="str">
        <f>IF(OR(ULC1T!L10=":",ULC1T!L10=""),":",((ULC1T!L10-ULC1T!L$17)/ULC1T!L$17+1)*100)</f>
        <v>:</v>
      </c>
      <c r="M10" s="172" t="str">
        <f>IF(OR(ULC1T!M10=":",ULC1T!M10=""),":",((ULC1T!M10-ULC1T!M$17)/ULC1T!M$17+1)*100)</f>
        <v>:</v>
      </c>
      <c r="N10" s="172" t="str">
        <f>IF(OR(ULC1T!N10=":",ULC1T!N10=""),":",((ULC1T!N10-ULC1T!N$17)/ULC1T!N$17+1)*100)</f>
        <v>:</v>
      </c>
      <c r="O10" s="172" t="str">
        <f>IF(OR(ULC1T!O10=":",ULC1T!O10=""),":",((ULC1T!O10-ULC1T!O$17)/ULC1T!O$17+1)*100)</f>
        <v>:</v>
      </c>
      <c r="P10" s="172" t="str">
        <f>IF(OR(ULC1T!P10=":",ULC1T!P10=""),":",((ULC1T!P10-ULC1T!P$17)/ULC1T!P$17+1)*100)</f>
        <v>:</v>
      </c>
      <c r="Q10" s="172" t="str">
        <f>IF(OR(ULC1T!Q10=":",ULC1T!Q10=""),":",((ULC1T!Q10-ULC1T!Q$17)/ULC1T!Q$17+1)*100)</f>
        <v>:</v>
      </c>
      <c r="R10" s="172" t="str">
        <f>IF(OR(ULC1T!R10=":",ULC1T!R10=""),":",((ULC1T!R10-ULC1T!R$17)/ULC1T!R$17+1)*100)</f>
        <v>:</v>
      </c>
      <c r="S10" s="172" t="str">
        <f>IF(OR(ULC1T!S10=":",ULC1T!S10=""),":",((ULC1T!S10-ULC1T!S$17)/ULC1T!S$17+1)*100)</f>
        <v>:</v>
      </c>
      <c r="T10" s="172" t="str">
        <f>IF(OR(ULC1T!T10=":",ULC1T!T10=""),":",((ULC1T!T10-ULC1T!T$17)/ULC1T!T$17+1)*100)</f>
        <v>:</v>
      </c>
      <c r="U10" s="172" t="str">
        <f>IF(OR(ULC1T!U10=":",ULC1T!U10=""),":",((ULC1T!U10-ULC1T!U$17)/ULC1T!U$17+1)*100)</f>
        <v>:</v>
      </c>
      <c r="V10" s="172" t="str">
        <f>IF(OR(ULC1T!V10=":",ULC1T!V10=""),":",((ULC1T!V10-ULC1T!V$17)/ULC1T!V$17+1)*100)</f>
        <v>:</v>
      </c>
      <c r="W10" s="172"/>
      <c r="X10" s="172"/>
      <c r="Y10" s="172"/>
      <c r="Z10" s="172"/>
      <c r="AA10" s="172"/>
      <c r="AB10" s="172"/>
      <c r="AC10" s="172">
        <f>ES_ULCa_1T!R11</f>
        <v>100.6</v>
      </c>
      <c r="AD10" s="172"/>
      <c r="AE10" s="172" t="str">
        <f>IF(OR(ULC1T!AE10=":",ULC1T!AE10=""),":",((ULC1T!AE10-ULC1T!AE$17)/ULC1T!AE$17+1)*100)</f>
        <v>:</v>
      </c>
      <c r="AF10" s="172" t="str">
        <f>IF(OR(ULC1T!AF10=":",ULC1T!AF10=""),":",((ULC1T!AF10-ULC1T!AF$17)/ULC1T!AF$17+1)*100)</f>
        <v>:</v>
      </c>
      <c r="AG10" s="172" t="str">
        <f>IF(OR(ULC1T!AG10=":",ULC1T!AG10=""),":",((ULC1T!AG10-ULC1T!AG$17)/ULC1T!AG$17+1)*100)</f>
        <v>:</v>
      </c>
      <c r="AH10" s="172" t="str">
        <f>IF(OR(ULC1T!AH10=":",ULC1T!AH10=""),":",((ULC1T!AH10-ULC1T!AH$17)/ULC1T!AH$17+1)*100)</f>
        <v>:</v>
      </c>
      <c r="AI10" s="172" t="str">
        <f>IF(OR(ULC1T!AI10=":",ULC1T!AI10=""),":",((ULC1T!AI10-ULC1T!AI$17)/ULC1T!AI$17+1)*100)</f>
        <v>:</v>
      </c>
      <c r="AJ10" s="172" t="str">
        <f>IF(OR(ULC1T!AJ10=":",ULC1T!AJ10=""),":",((ULC1T!AJ10-ULC1T!AJ$17)/ULC1T!AJ$17+1)*100)</f>
        <v>:</v>
      </c>
      <c r="AK10" s="172" t="str">
        <f>IF(OR(ULC1T!AK10=":",ULC1T!AK10=""),":",((ULC1T!AK10-ULC1T!AK$17)/ULC1T!AK$17+1)*100)</f>
        <v>:</v>
      </c>
      <c r="AL10" s="172" t="str">
        <f>IF(OR(ULC1T!AL10=":",ULC1T!AL10=""),":",((ULC1T!AL10-ULC1T!AL$17)/ULC1T!AL$17+1)*100)</f>
        <v>:</v>
      </c>
      <c r="AM10" s="172" t="str">
        <f>IF(OR(ULC1T!AM10=":",ULC1T!AM10=""),":",((ULC1T!AM10-ULC1T!AM$17)/ULC1T!AM$17+1)*100)</f>
        <v>:</v>
      </c>
      <c r="AN10" s="172" t="str">
        <f>IF(OR(ULC1T!AN10=":",ULC1T!AN10=""),":",((ULC1T!AN10-ULC1T!AN$17)/ULC1T!AN$17+1)*100)</f>
        <v>:</v>
      </c>
      <c r="AO10" s="172" t="str">
        <f>IF(OR(ULC1T!AO10=":",ULC1T!AO10=""),":",((ULC1T!AO10-ULC1T!AO$17)/ULC1T!AO$17+1)*100)</f>
        <v>:</v>
      </c>
      <c r="AP10" s="172"/>
      <c r="AQ10" s="172" t="str">
        <f>IF(OR(ULC1T!AQ10=":",ULC1T!AQ10=""),":",((ULC1T!AQ10-ULC1T!AQ$17)/ULC1T!AQ$17+1)*100)</f>
        <v>:</v>
      </c>
      <c r="AR10" s="172" t="str">
        <f>IF(OR(ULC1T!AR10=":",ULC1T!AR10=""),":",((ULC1T!AR10-ULC1T!AR$17)/ULC1T!AR$17+1)*100)</f>
        <v>:</v>
      </c>
      <c r="AS10" s="172" t="str">
        <f>IF(OR(ULC1T!AS10=":",ULC1T!AS10=""),":",((ULC1T!AS10-ULC1T!AS$17)/ULC1T!AS$17+1)*100)</f>
        <v>:</v>
      </c>
    </row>
    <row r="11" spans="1:45" ht="22.5" customHeight="1">
      <c r="A11" s="77">
        <f t="shared" si="0"/>
        <v>1</v>
      </c>
      <c r="B11" s="105">
        <v>1999</v>
      </c>
      <c r="C11" s="172" t="str">
        <f>IF(OR(ULC1T!C11=":",ULC1T!C11=""),":",((ULC1T!C11-ULC1T!C$17)/ULC1T!C$17+1)*100)</f>
        <v>:</v>
      </c>
      <c r="D11" s="172" t="str">
        <f>IF(OR(ULC1T!D11=":",ULC1T!D11=""),":",((ULC1T!D11-ULC1T!D$17)/ULC1T!D$17+1)*100)</f>
        <v>:</v>
      </c>
      <c r="E11" s="172" t="str">
        <f>IF(OR(ULC1T!E11=":",ULC1T!E11=""),":",((ULC1T!E11-ULC1T!E$17)/ULC1T!E$17+1)*100)</f>
        <v>:</v>
      </c>
      <c r="F11" s="172" t="str">
        <f>IF(OR(ULC1T!F11=":",ULC1T!F11=""),":",((ULC1T!F11-ULC1T!F$17)/ULC1T!F$17+1)*100)</f>
        <v>:</v>
      </c>
      <c r="G11" s="172" t="str">
        <f>IF(OR(ULC1T!G11=":",ULC1T!G11=""),":",((ULC1T!G11-ULC1T!G$17)/ULC1T!G$17+1)*100)</f>
        <v>:</v>
      </c>
      <c r="H11" s="172" t="str">
        <f>IF(OR(ULC1T!H11=":",ULC1T!H11=""),":",((ULC1T!H11-ULC1T!H$17)/ULC1T!H$17+1)*100)</f>
        <v>:</v>
      </c>
      <c r="I11" s="172" t="str">
        <f>IF(OR(ULC1T!I11=":",ULC1T!I11=""),":",((ULC1T!I11-ULC1T!I$17)/ULC1T!I$17+1)*100)</f>
        <v>:</v>
      </c>
      <c r="J11" s="172" t="str">
        <f>IF(OR(ULC1T!J11=":",ULC1T!J11=""),":",((ULC1T!J11-ULC1T!J$17)/ULC1T!J$17+1)*100)</f>
        <v>:</v>
      </c>
      <c r="K11" s="172" t="str">
        <f>IF(OR(ULC1T!K11=":",ULC1T!K11=""),":",((ULC1T!K11-ULC1T!K$17)/ULC1T!K$17+1)*100)</f>
        <v>:</v>
      </c>
      <c r="L11" s="172" t="str">
        <f>IF(OR(ULC1T!L11=":",ULC1T!L11=""),":",((ULC1T!L11-ULC1T!L$17)/ULC1T!L$17+1)*100)</f>
        <v>:</v>
      </c>
      <c r="M11" s="172" t="str">
        <f>IF(OR(ULC1T!M11=":",ULC1T!M11=""),":",((ULC1T!M11-ULC1T!M$17)/ULC1T!M$17+1)*100)</f>
        <v>:</v>
      </c>
      <c r="N11" s="172" t="str">
        <f>IF(OR(ULC1T!N11=":",ULC1T!N11=""),":",((ULC1T!N11-ULC1T!N$17)/ULC1T!N$17+1)*100)</f>
        <v>:</v>
      </c>
      <c r="O11" s="172" t="str">
        <f>IF(OR(ULC1T!O11=":",ULC1T!O11=""),":",((ULC1T!O11-ULC1T!O$17)/ULC1T!O$17+1)*100)</f>
        <v>:</v>
      </c>
      <c r="P11" s="172" t="str">
        <f>IF(OR(ULC1T!P11=":",ULC1T!P11=""),":",((ULC1T!P11-ULC1T!P$17)/ULC1T!P$17+1)*100)</f>
        <v>:</v>
      </c>
      <c r="Q11" s="172" t="str">
        <f>IF(OR(ULC1T!Q11=":",ULC1T!Q11=""),":",((ULC1T!Q11-ULC1T!Q$17)/ULC1T!Q$17+1)*100)</f>
        <v>:</v>
      </c>
      <c r="R11" s="172" t="str">
        <f>IF(OR(ULC1T!R11=":",ULC1T!R11=""),":",((ULC1T!R11-ULC1T!R$17)/ULC1T!R$17+1)*100)</f>
        <v>:</v>
      </c>
      <c r="S11" s="172" t="str">
        <f>IF(OR(ULC1T!S11=":",ULC1T!S11=""),":",((ULC1T!S11-ULC1T!S$17)/ULC1T!S$17+1)*100)</f>
        <v>:</v>
      </c>
      <c r="T11" s="172" t="str">
        <f>IF(OR(ULC1T!T11=":",ULC1T!T11=""),":",((ULC1T!T11-ULC1T!T$17)/ULC1T!T$17+1)*100)</f>
        <v>:</v>
      </c>
      <c r="U11" s="172" t="str">
        <f>IF(OR(ULC1T!U11=":",ULC1T!U11=""),":",((ULC1T!U11-ULC1T!U$17)/ULC1T!U$17+1)*100)</f>
        <v>:</v>
      </c>
      <c r="V11" s="172" t="str">
        <f>IF(OR(ULC1T!V11=":",ULC1T!V11=""),":",((ULC1T!V11-ULC1T!V$17)/ULC1T!V$17+1)*100)</f>
        <v>:</v>
      </c>
      <c r="W11" s="172"/>
      <c r="X11" s="172"/>
      <c r="Y11" s="172"/>
      <c r="Z11" s="172"/>
      <c r="AA11" s="172"/>
      <c r="AB11" s="172"/>
      <c r="AC11" s="172">
        <f>ES_ULCa_1T!R12</f>
        <v>100</v>
      </c>
      <c r="AD11" s="172"/>
      <c r="AE11" s="172" t="str">
        <f>IF(OR(ULC1T!AE11=":",ULC1T!AE11=""),":",((ULC1T!AE11-ULC1T!AE$17)/ULC1T!AE$17+1)*100)</f>
        <v>:</v>
      </c>
      <c r="AF11" s="172" t="str">
        <f>IF(OR(ULC1T!AF11=":",ULC1T!AF11=""),":",((ULC1T!AF11-ULC1T!AF$17)/ULC1T!AF$17+1)*100)</f>
        <v>:</v>
      </c>
      <c r="AG11" s="172" t="str">
        <f>IF(OR(ULC1T!AG11=":",ULC1T!AG11=""),":",((ULC1T!AG11-ULC1T!AG$17)/ULC1T!AG$17+1)*100)</f>
        <v>:</v>
      </c>
      <c r="AH11" s="172" t="str">
        <f>IF(OR(ULC1T!AH11=":",ULC1T!AH11=""),":",((ULC1T!AH11-ULC1T!AH$17)/ULC1T!AH$17+1)*100)</f>
        <v>:</v>
      </c>
      <c r="AI11" s="172" t="str">
        <f>IF(OR(ULC1T!AI11=":",ULC1T!AI11=""),":",((ULC1T!AI11-ULC1T!AI$17)/ULC1T!AI$17+1)*100)</f>
        <v>:</v>
      </c>
      <c r="AJ11" s="172" t="str">
        <f>IF(OR(ULC1T!AJ11=":",ULC1T!AJ11=""),":",((ULC1T!AJ11-ULC1T!AJ$17)/ULC1T!AJ$17+1)*100)</f>
        <v>:</v>
      </c>
      <c r="AK11" s="172" t="str">
        <f>IF(OR(ULC1T!AK11=":",ULC1T!AK11=""),":",((ULC1T!AK11-ULC1T!AK$17)/ULC1T!AK$17+1)*100)</f>
        <v>:</v>
      </c>
      <c r="AL11" s="172" t="str">
        <f>IF(OR(ULC1T!AL11=":",ULC1T!AL11=""),":",((ULC1T!AL11-ULC1T!AL$17)/ULC1T!AL$17+1)*100)</f>
        <v>:</v>
      </c>
      <c r="AM11" s="172" t="str">
        <f>IF(OR(ULC1T!AM11=":",ULC1T!AM11=""),":",((ULC1T!AM11-ULC1T!AM$17)/ULC1T!AM$17+1)*100)</f>
        <v>:</v>
      </c>
      <c r="AN11" s="172" t="str">
        <f>IF(OR(ULC1T!AN11=":",ULC1T!AN11=""),":",((ULC1T!AN11-ULC1T!AN$17)/ULC1T!AN$17+1)*100)</f>
        <v>:</v>
      </c>
      <c r="AO11" s="172" t="str">
        <f>IF(OR(ULC1T!AO11=":",ULC1T!AO11=""),":",((ULC1T!AO11-ULC1T!AO$17)/ULC1T!AO$17+1)*100)</f>
        <v>:</v>
      </c>
      <c r="AP11" s="172"/>
      <c r="AQ11" s="172" t="str">
        <f>IF(OR(ULC1T!AQ11=":",ULC1T!AQ11=""),":",((ULC1T!AQ11-ULC1T!AQ$17)/ULC1T!AQ$17+1)*100)</f>
        <v>:</v>
      </c>
      <c r="AR11" s="172" t="str">
        <f>IF(OR(ULC1T!AR11=":",ULC1T!AR11=""),":",((ULC1T!AR11-ULC1T!AR$17)/ULC1T!AR$17+1)*100)</f>
        <v>:</v>
      </c>
      <c r="AS11" s="172" t="str">
        <f>IF(OR(ULC1T!AS11=":",ULC1T!AS11=""),":",((ULC1T!AS11-ULC1T!AS$17)/ULC1T!AS$17+1)*100)</f>
        <v>:</v>
      </c>
    </row>
    <row r="12" spans="1:45" ht="22.5" customHeight="1">
      <c r="A12" s="77">
        <f t="shared" si="0"/>
        <v>1</v>
      </c>
      <c r="B12" s="105">
        <v>2000</v>
      </c>
      <c r="C12" s="172" t="str">
        <f>IF(OR(ULC1T!C12=":",ULC1T!C12=""),":",((ULC1T!C12-ULC1T!C$17)/ULC1T!C$17+1)*100)</f>
        <v>:</v>
      </c>
      <c r="D12" s="172" t="str">
        <f>IF(OR(ULC1T!D12=":",ULC1T!D12=""),":",((ULC1T!D12-ULC1T!D$17)/ULC1T!D$17+1)*100)</f>
        <v>:</v>
      </c>
      <c r="E12" s="172" t="str">
        <f>IF(OR(ULC1T!E12=":",ULC1T!E12=""),":",((ULC1T!E12-ULC1T!E$17)/ULC1T!E$17+1)*100)</f>
        <v>:</v>
      </c>
      <c r="F12" s="172" t="str">
        <f>IF(OR(ULC1T!F12=":",ULC1T!F12=""),":",((ULC1T!F12-ULC1T!F$17)/ULC1T!F$17+1)*100)</f>
        <v>:</v>
      </c>
      <c r="G12" s="172" t="str">
        <f>IF(OR(ULC1T!G12=":",ULC1T!G12=""),":",((ULC1T!G12-ULC1T!G$17)/ULC1T!G$17+1)*100)</f>
        <v>:</v>
      </c>
      <c r="H12" s="172" t="str">
        <f>IF(OR(ULC1T!H12=":",ULC1T!H12=""),":",((ULC1T!H12-ULC1T!H$17)/ULC1T!H$17+1)*100)</f>
        <v>:</v>
      </c>
      <c r="I12" s="172" t="str">
        <f>IF(OR(ULC1T!I12=":",ULC1T!I12=""),":",((ULC1T!I12-ULC1T!I$17)/ULC1T!I$17+1)*100)</f>
        <v>:</v>
      </c>
      <c r="J12" s="172" t="str">
        <f>IF(OR(ULC1T!J12=":",ULC1T!J12=""),":",((ULC1T!J12-ULC1T!J$17)/ULC1T!J$17+1)*100)</f>
        <v>:</v>
      </c>
      <c r="K12" s="172" t="str">
        <f>IF(OR(ULC1T!K12=":",ULC1T!K12=""),":",((ULC1T!K12-ULC1T!K$17)/ULC1T!K$17+1)*100)</f>
        <v>:</v>
      </c>
      <c r="L12" s="172" t="str">
        <f>IF(OR(ULC1T!L12=":",ULC1T!L12=""),":",((ULC1T!L12-ULC1T!L$17)/ULC1T!L$17+1)*100)</f>
        <v>:</v>
      </c>
      <c r="M12" s="172" t="str">
        <f>IF(OR(ULC1T!M12=":",ULC1T!M12=""),":",((ULC1T!M12-ULC1T!M$17)/ULC1T!M$17+1)*100)</f>
        <v>:</v>
      </c>
      <c r="N12" s="172" t="str">
        <f>IF(OR(ULC1T!N12=":",ULC1T!N12=""),":",((ULC1T!N12-ULC1T!N$17)/ULC1T!N$17+1)*100)</f>
        <v>:</v>
      </c>
      <c r="O12" s="172" t="str">
        <f>IF(OR(ULC1T!O12=":",ULC1T!O12=""),":",((ULC1T!O12-ULC1T!O$17)/ULC1T!O$17+1)*100)</f>
        <v>:</v>
      </c>
      <c r="P12" s="172" t="str">
        <f>IF(OR(ULC1T!P12=":",ULC1T!P12=""),":",((ULC1T!P12-ULC1T!P$17)/ULC1T!P$17+1)*100)</f>
        <v>:</v>
      </c>
      <c r="Q12" s="172" t="str">
        <f>IF(OR(ULC1T!Q12=":",ULC1T!Q12=""),":",((ULC1T!Q12-ULC1T!Q$17)/ULC1T!Q$17+1)*100)</f>
        <v>:</v>
      </c>
      <c r="R12" s="172" t="str">
        <f>IF(OR(ULC1T!R12=":",ULC1T!R12=""),":",((ULC1T!R12-ULC1T!R$17)/ULC1T!R$17+1)*100)</f>
        <v>:</v>
      </c>
      <c r="S12" s="172" t="str">
        <f>IF(OR(ULC1T!S12=":",ULC1T!S12=""),":",((ULC1T!S12-ULC1T!S$17)/ULC1T!S$17+1)*100)</f>
        <v>:</v>
      </c>
      <c r="T12" s="172" t="str">
        <f>IF(OR(ULC1T!T12=":",ULC1T!T12=""),":",((ULC1T!T12-ULC1T!T$17)/ULC1T!T$17+1)*100)</f>
        <v>:</v>
      </c>
      <c r="U12" s="172" t="str">
        <f>IF(OR(ULC1T!U12=":",ULC1T!U12=""),":",((ULC1T!U12-ULC1T!U$17)/ULC1T!U$17+1)*100)</f>
        <v>:</v>
      </c>
      <c r="V12" s="172" t="str">
        <f>IF(OR(ULC1T!V12=":",ULC1T!V12=""),":",((ULC1T!V12-ULC1T!V$17)/ULC1T!V$17+1)*100)</f>
        <v>:</v>
      </c>
      <c r="W12" s="172"/>
      <c r="X12" s="172"/>
      <c r="Y12" s="172"/>
      <c r="Z12" s="172"/>
      <c r="AA12" s="172"/>
      <c r="AB12" s="172"/>
      <c r="AC12" s="172">
        <f>ES_ULCa_1T!R13</f>
        <v>98.7</v>
      </c>
      <c r="AD12" s="172"/>
      <c r="AE12" s="172" t="str">
        <f>IF(OR(ULC1T!AE12=":",ULC1T!AE12=""),":",((ULC1T!AE12-ULC1T!AE$17)/ULC1T!AE$17+1)*100)</f>
        <v>:</v>
      </c>
      <c r="AF12" s="172" t="str">
        <f>IF(OR(ULC1T!AF12=":",ULC1T!AF12=""),":",((ULC1T!AF12-ULC1T!AF$17)/ULC1T!AF$17+1)*100)</f>
        <v>:</v>
      </c>
      <c r="AG12" s="172" t="str">
        <f>IF(OR(ULC1T!AG12=":",ULC1T!AG12=""),":",((ULC1T!AG12-ULC1T!AG$17)/ULC1T!AG$17+1)*100)</f>
        <v>:</v>
      </c>
      <c r="AH12" s="172" t="str">
        <f>IF(OR(ULC1T!AH12=":",ULC1T!AH12=""),":",((ULC1T!AH12-ULC1T!AH$17)/ULC1T!AH$17+1)*100)</f>
        <v>:</v>
      </c>
      <c r="AI12" s="172" t="str">
        <f>IF(OR(ULC1T!AI12=":",ULC1T!AI12=""),":",((ULC1T!AI12-ULC1T!AI$17)/ULC1T!AI$17+1)*100)</f>
        <v>:</v>
      </c>
      <c r="AJ12" s="172" t="str">
        <f>IF(OR(ULC1T!AJ12=":",ULC1T!AJ12=""),":",((ULC1T!AJ12-ULC1T!AJ$17)/ULC1T!AJ$17+1)*100)</f>
        <v>:</v>
      </c>
      <c r="AK12" s="172" t="str">
        <f>IF(OR(ULC1T!AK12=":",ULC1T!AK12=""),":",((ULC1T!AK12-ULC1T!AK$17)/ULC1T!AK$17+1)*100)</f>
        <v>:</v>
      </c>
      <c r="AL12" s="172" t="str">
        <f>IF(OR(ULC1T!AL12=":",ULC1T!AL12=""),":",((ULC1T!AL12-ULC1T!AL$17)/ULC1T!AL$17+1)*100)</f>
        <v>:</v>
      </c>
      <c r="AM12" s="172" t="str">
        <f>IF(OR(ULC1T!AM12=":",ULC1T!AM12=""),":",((ULC1T!AM12-ULC1T!AM$17)/ULC1T!AM$17+1)*100)</f>
        <v>:</v>
      </c>
      <c r="AN12" s="172" t="str">
        <f>IF(OR(ULC1T!AN12=":",ULC1T!AN12=""),":",((ULC1T!AN12-ULC1T!AN$17)/ULC1T!AN$17+1)*100)</f>
        <v>:</v>
      </c>
      <c r="AO12" s="172" t="str">
        <f>IF(OR(ULC1T!AO12=":",ULC1T!AO12=""),":",((ULC1T!AO12-ULC1T!AO$17)/ULC1T!AO$17+1)*100)</f>
        <v>:</v>
      </c>
      <c r="AP12" s="172"/>
      <c r="AQ12" s="172" t="str">
        <f>IF(OR(ULC1T!AQ12=":",ULC1T!AQ12=""),":",((ULC1T!AQ12-ULC1T!AQ$17)/ULC1T!AQ$17+1)*100)</f>
        <v>:</v>
      </c>
      <c r="AR12" s="172" t="str">
        <f>IF(OR(ULC1T!AR12=":",ULC1T!AR12=""),":",((ULC1T!AR12-ULC1T!AR$17)/ULC1T!AR$17+1)*100)</f>
        <v>:</v>
      </c>
      <c r="AS12" s="172" t="str">
        <f>IF(OR(ULC1T!AS12=":",ULC1T!AS12=""),":",((ULC1T!AS12-ULC1T!AS$17)/ULC1T!AS$17+1)*100)</f>
        <v>:</v>
      </c>
    </row>
    <row r="13" spans="1:45" ht="22.5" customHeight="1">
      <c r="A13" s="77">
        <f t="shared" si="0"/>
        <v>1</v>
      </c>
      <c r="B13" s="105">
        <v>2001</v>
      </c>
      <c r="C13" s="172" t="str">
        <f>IF(OR(ULC1T!C13=":",ULC1T!C13=""),":",((ULC1T!C13-ULC1T!C$17)/ULC1T!C$17+1)*100)</f>
        <v>:</v>
      </c>
      <c r="D13" s="172" t="str">
        <f>IF(OR(ULC1T!D13=":",ULC1T!D13=""),":",((ULC1T!D13-ULC1T!D$17)/ULC1T!D$17+1)*100)</f>
        <v>:</v>
      </c>
      <c r="E13" s="172" t="str">
        <f>IF(OR(ULC1T!E13=":",ULC1T!E13=""),":",((ULC1T!E13-ULC1T!E$17)/ULC1T!E$17+1)*100)</f>
        <v>:</v>
      </c>
      <c r="F13" s="172" t="str">
        <f>IF(OR(ULC1T!F13=":",ULC1T!F13=""),":",((ULC1T!F13-ULC1T!F$17)/ULC1T!F$17+1)*100)</f>
        <v>:</v>
      </c>
      <c r="G13" s="172" t="str">
        <f>IF(OR(ULC1T!G13=":",ULC1T!G13=""),":",((ULC1T!G13-ULC1T!G$17)/ULC1T!G$17+1)*100)</f>
        <v>:</v>
      </c>
      <c r="H13" s="172" t="str">
        <f>IF(OR(ULC1T!H13=":",ULC1T!H13=""),":",((ULC1T!H13-ULC1T!H$17)/ULC1T!H$17+1)*100)</f>
        <v>:</v>
      </c>
      <c r="I13" s="172" t="str">
        <f>IF(OR(ULC1T!I13=":",ULC1T!I13=""),":",((ULC1T!I13-ULC1T!I$17)/ULC1T!I$17+1)*100)</f>
        <v>:</v>
      </c>
      <c r="J13" s="172" t="str">
        <f>IF(OR(ULC1T!J13=":",ULC1T!J13=""),":",((ULC1T!J13-ULC1T!J$17)/ULC1T!J$17+1)*100)</f>
        <v>:</v>
      </c>
      <c r="K13" s="172" t="str">
        <f>IF(OR(ULC1T!K13=":",ULC1T!K13=""),":",((ULC1T!K13-ULC1T!K$17)/ULC1T!K$17+1)*100)</f>
        <v>:</v>
      </c>
      <c r="L13" s="172" t="str">
        <f>IF(OR(ULC1T!L13=":",ULC1T!L13=""),":",((ULC1T!L13-ULC1T!L$17)/ULC1T!L$17+1)*100)</f>
        <v>:</v>
      </c>
      <c r="M13" s="172" t="str">
        <f>IF(OR(ULC1T!M13=":",ULC1T!M13=""),":",((ULC1T!M13-ULC1T!M$17)/ULC1T!M$17+1)*100)</f>
        <v>:</v>
      </c>
      <c r="N13" s="172" t="str">
        <f>IF(OR(ULC1T!N13=":",ULC1T!N13=""),":",((ULC1T!N13-ULC1T!N$17)/ULC1T!N$17+1)*100)</f>
        <v>:</v>
      </c>
      <c r="O13" s="172" t="str">
        <f>IF(OR(ULC1T!O13=":",ULC1T!O13=""),":",((ULC1T!O13-ULC1T!O$17)/ULC1T!O$17+1)*100)</f>
        <v>:</v>
      </c>
      <c r="P13" s="172" t="str">
        <f>IF(OR(ULC1T!P13=":",ULC1T!P13=""),":",((ULC1T!P13-ULC1T!P$17)/ULC1T!P$17+1)*100)</f>
        <v>:</v>
      </c>
      <c r="Q13" s="172" t="str">
        <f>IF(OR(ULC1T!Q13=":",ULC1T!Q13=""),":",((ULC1T!Q13-ULC1T!Q$17)/ULC1T!Q$17+1)*100)</f>
        <v>:</v>
      </c>
      <c r="R13" s="172" t="str">
        <f>IF(OR(ULC1T!R13=":",ULC1T!R13=""),":",((ULC1T!R13-ULC1T!R$17)/ULC1T!R$17+1)*100)</f>
        <v>:</v>
      </c>
      <c r="S13" s="172" t="str">
        <f>IF(OR(ULC1T!S13=":",ULC1T!S13=""),":",((ULC1T!S13-ULC1T!S$17)/ULC1T!S$17+1)*100)</f>
        <v>:</v>
      </c>
      <c r="T13" s="172" t="str">
        <f>IF(OR(ULC1T!T13=":",ULC1T!T13=""),":",((ULC1T!T13-ULC1T!T$17)/ULC1T!T$17+1)*100)</f>
        <v>:</v>
      </c>
      <c r="U13" s="172" t="str">
        <f>IF(OR(ULC1T!U13=":",ULC1T!U13=""),":",((ULC1T!U13-ULC1T!U$17)/ULC1T!U$17+1)*100)</f>
        <v>:</v>
      </c>
      <c r="V13" s="172" t="str">
        <f>IF(OR(ULC1T!V13=":",ULC1T!V13=""),":",((ULC1T!V13-ULC1T!V$17)/ULC1T!V$17+1)*100)</f>
        <v>:</v>
      </c>
      <c r="W13" s="172"/>
      <c r="X13" s="172"/>
      <c r="Y13" s="172"/>
      <c r="Z13" s="172"/>
      <c r="AA13" s="172"/>
      <c r="AB13" s="172"/>
      <c r="AC13" s="172">
        <f>ES_ULCa_1T!R14</f>
        <v>98.7</v>
      </c>
      <c r="AD13" s="172"/>
      <c r="AE13" s="172" t="str">
        <f>IF(OR(ULC1T!AE13=":",ULC1T!AE13=""),":",((ULC1T!AE13-ULC1T!AE$17)/ULC1T!AE$17+1)*100)</f>
        <v>:</v>
      </c>
      <c r="AF13" s="172" t="str">
        <f>IF(OR(ULC1T!AF13=":",ULC1T!AF13=""),":",((ULC1T!AF13-ULC1T!AF$17)/ULC1T!AF$17+1)*100)</f>
        <v>:</v>
      </c>
      <c r="AG13" s="172" t="str">
        <f>IF(OR(ULC1T!AG13=":",ULC1T!AG13=""),":",((ULC1T!AG13-ULC1T!AG$17)/ULC1T!AG$17+1)*100)</f>
        <v>:</v>
      </c>
      <c r="AH13" s="172" t="str">
        <f>IF(OR(ULC1T!AH13=":",ULC1T!AH13=""),":",((ULC1T!AH13-ULC1T!AH$17)/ULC1T!AH$17+1)*100)</f>
        <v>:</v>
      </c>
      <c r="AI13" s="172" t="str">
        <f>IF(OR(ULC1T!AI13=":",ULC1T!AI13=""),":",((ULC1T!AI13-ULC1T!AI$17)/ULC1T!AI$17+1)*100)</f>
        <v>:</v>
      </c>
      <c r="AJ13" s="172" t="str">
        <f>IF(OR(ULC1T!AJ13=":",ULC1T!AJ13=""),":",((ULC1T!AJ13-ULC1T!AJ$17)/ULC1T!AJ$17+1)*100)</f>
        <v>:</v>
      </c>
      <c r="AK13" s="172" t="str">
        <f>IF(OR(ULC1T!AK13=":",ULC1T!AK13=""),":",((ULC1T!AK13-ULC1T!AK$17)/ULC1T!AK$17+1)*100)</f>
        <v>:</v>
      </c>
      <c r="AL13" s="172" t="str">
        <f>IF(OR(ULC1T!AL13=":",ULC1T!AL13=""),":",((ULC1T!AL13-ULC1T!AL$17)/ULC1T!AL$17+1)*100)</f>
        <v>:</v>
      </c>
      <c r="AM13" s="172" t="str">
        <f>IF(OR(ULC1T!AM13=":",ULC1T!AM13=""),":",((ULC1T!AM13-ULC1T!AM$17)/ULC1T!AM$17+1)*100)</f>
        <v>:</v>
      </c>
      <c r="AN13" s="172" t="str">
        <f>IF(OR(ULC1T!AN13=":",ULC1T!AN13=""),":",((ULC1T!AN13-ULC1T!AN$17)/ULC1T!AN$17+1)*100)</f>
        <v>:</v>
      </c>
      <c r="AO13" s="172" t="str">
        <f>IF(OR(ULC1T!AO13=":",ULC1T!AO13=""),":",((ULC1T!AO13-ULC1T!AO$17)/ULC1T!AO$17+1)*100)</f>
        <v>:</v>
      </c>
      <c r="AP13" s="172"/>
      <c r="AQ13" s="172" t="str">
        <f>IF(OR(ULC1T!AQ13=":",ULC1T!AQ13=""),":",((ULC1T!AQ13-ULC1T!AQ$17)/ULC1T!AQ$17+1)*100)</f>
        <v>:</v>
      </c>
      <c r="AR13" s="172" t="str">
        <f>IF(OR(ULC1T!AR13=":",ULC1T!AR13=""),":",((ULC1T!AR13-ULC1T!AR$17)/ULC1T!AR$17+1)*100)</f>
        <v>:</v>
      </c>
      <c r="AS13" s="172" t="str">
        <f>IF(OR(ULC1T!AS13=":",ULC1T!AS13=""),":",((ULC1T!AS13-ULC1T!AS$17)/ULC1T!AS$17+1)*100)</f>
        <v>:</v>
      </c>
    </row>
    <row r="14" spans="1:45" ht="22.5" customHeight="1">
      <c r="A14" s="77">
        <f t="shared" si="0"/>
        <v>1</v>
      </c>
      <c r="B14" s="105">
        <v>2002</v>
      </c>
      <c r="C14" s="172" t="str">
        <f>IF(OR(ULC1T!C14=":",ULC1T!C14=""),":",((ULC1T!C14-ULC1T!C$17)/ULC1T!C$17+1)*100)</f>
        <v>:</v>
      </c>
      <c r="D14" s="172" t="str">
        <f>IF(OR(ULC1T!D14=":",ULC1T!D14=""),":",((ULC1T!D14-ULC1T!D$17)/ULC1T!D$17+1)*100)</f>
        <v>:</v>
      </c>
      <c r="E14" s="172" t="str">
        <f>IF(OR(ULC1T!E14=":",ULC1T!E14=""),":",((ULC1T!E14-ULC1T!E$17)/ULC1T!E$17+1)*100)</f>
        <v>:</v>
      </c>
      <c r="F14" s="172" t="str">
        <f>IF(OR(ULC1T!F14=":",ULC1T!F14=""),":",((ULC1T!F14-ULC1T!F$17)/ULC1T!F$17+1)*100)</f>
        <v>:</v>
      </c>
      <c r="G14" s="172" t="str">
        <f>IF(OR(ULC1T!G14=":",ULC1T!G14=""),":",((ULC1T!G14-ULC1T!G$17)/ULC1T!G$17+1)*100)</f>
        <v>:</v>
      </c>
      <c r="H14" s="172" t="str">
        <f>IF(OR(ULC1T!H14=":",ULC1T!H14=""),":",((ULC1T!H14-ULC1T!H$17)/ULC1T!H$17+1)*100)</f>
        <v>:</v>
      </c>
      <c r="I14" s="172" t="str">
        <f>IF(OR(ULC1T!I14=":",ULC1T!I14=""),":",((ULC1T!I14-ULC1T!I$17)/ULC1T!I$17+1)*100)</f>
        <v>:</v>
      </c>
      <c r="J14" s="172" t="str">
        <f>IF(OR(ULC1T!J14=":",ULC1T!J14=""),":",((ULC1T!J14-ULC1T!J$17)/ULC1T!J$17+1)*100)</f>
        <v>:</v>
      </c>
      <c r="K14" s="172" t="str">
        <f>IF(OR(ULC1T!K14=":",ULC1T!K14=""),":",((ULC1T!K14-ULC1T!K$17)/ULC1T!K$17+1)*100)</f>
        <v>:</v>
      </c>
      <c r="L14" s="172" t="str">
        <f>IF(OR(ULC1T!L14=":",ULC1T!L14=""),":",((ULC1T!L14-ULC1T!L$17)/ULC1T!L$17+1)*100)</f>
        <v>:</v>
      </c>
      <c r="M14" s="172" t="str">
        <f>IF(OR(ULC1T!M14=":",ULC1T!M14=""),":",((ULC1T!M14-ULC1T!M$17)/ULC1T!M$17+1)*100)</f>
        <v>:</v>
      </c>
      <c r="N14" s="172" t="str">
        <f>IF(OR(ULC1T!N14=":",ULC1T!N14=""),":",((ULC1T!N14-ULC1T!N$17)/ULC1T!N$17+1)*100)</f>
        <v>:</v>
      </c>
      <c r="O14" s="172" t="str">
        <f>IF(OR(ULC1T!O14=":",ULC1T!O14=""),":",((ULC1T!O14-ULC1T!O$17)/ULC1T!O$17+1)*100)</f>
        <v>:</v>
      </c>
      <c r="P14" s="172" t="str">
        <f>IF(OR(ULC1T!P14=":",ULC1T!P14=""),":",((ULC1T!P14-ULC1T!P$17)/ULC1T!P$17+1)*100)</f>
        <v>:</v>
      </c>
      <c r="Q14" s="172" t="str">
        <f>IF(OR(ULC1T!Q14=":",ULC1T!Q14=""),":",((ULC1T!Q14-ULC1T!Q$17)/ULC1T!Q$17+1)*100)</f>
        <v>:</v>
      </c>
      <c r="R14" s="172" t="str">
        <f>IF(OR(ULC1T!R14=":",ULC1T!R14=""),":",((ULC1T!R14-ULC1T!R$17)/ULC1T!R$17+1)*100)</f>
        <v>:</v>
      </c>
      <c r="S14" s="172" t="str">
        <f>IF(OR(ULC1T!S14=":",ULC1T!S14=""),":",((ULC1T!S14-ULC1T!S$17)/ULC1T!S$17+1)*100)</f>
        <v>:</v>
      </c>
      <c r="T14" s="172" t="str">
        <f>IF(OR(ULC1T!T14=":",ULC1T!T14=""),":",((ULC1T!T14-ULC1T!T$17)/ULC1T!T$17+1)*100)</f>
        <v>:</v>
      </c>
      <c r="U14" s="172" t="str">
        <f>IF(OR(ULC1T!U14=":",ULC1T!U14=""),":",((ULC1T!U14-ULC1T!U$17)/ULC1T!U$17+1)*100)</f>
        <v>:</v>
      </c>
      <c r="V14" s="172" t="str">
        <f>IF(OR(ULC1T!V14=":",ULC1T!V14=""),":",((ULC1T!V14-ULC1T!V$17)/ULC1T!V$17+1)*100)</f>
        <v>:</v>
      </c>
      <c r="W14" s="172"/>
      <c r="X14" s="172"/>
      <c r="Y14" s="172"/>
      <c r="Z14" s="172"/>
      <c r="AA14" s="172"/>
      <c r="AB14" s="172"/>
      <c r="AC14" s="172">
        <f>ES_ULCa_1T!R15</f>
        <v>98.9</v>
      </c>
      <c r="AD14" s="172"/>
      <c r="AE14" s="172" t="str">
        <f>IF(OR(ULC1T!AE14=":",ULC1T!AE14=""),":",((ULC1T!AE14-ULC1T!AE$17)/ULC1T!AE$17+1)*100)</f>
        <v>:</v>
      </c>
      <c r="AF14" s="172" t="str">
        <f>IF(OR(ULC1T!AF14=":",ULC1T!AF14=""),":",((ULC1T!AF14-ULC1T!AF$17)/ULC1T!AF$17+1)*100)</f>
        <v>:</v>
      </c>
      <c r="AG14" s="172" t="str">
        <f>IF(OR(ULC1T!AG14=":",ULC1T!AG14=""),":",((ULC1T!AG14-ULC1T!AG$17)/ULC1T!AG$17+1)*100)</f>
        <v>:</v>
      </c>
      <c r="AH14" s="172" t="str">
        <f>IF(OR(ULC1T!AH14=":",ULC1T!AH14=""),":",((ULC1T!AH14-ULC1T!AH$17)/ULC1T!AH$17+1)*100)</f>
        <v>:</v>
      </c>
      <c r="AI14" s="172" t="str">
        <f>IF(OR(ULC1T!AI14=":",ULC1T!AI14=""),":",((ULC1T!AI14-ULC1T!AI$17)/ULC1T!AI$17+1)*100)</f>
        <v>:</v>
      </c>
      <c r="AJ14" s="172" t="str">
        <f>IF(OR(ULC1T!AJ14=":",ULC1T!AJ14=""),":",((ULC1T!AJ14-ULC1T!AJ$17)/ULC1T!AJ$17+1)*100)</f>
        <v>:</v>
      </c>
      <c r="AK14" s="172" t="str">
        <f>IF(OR(ULC1T!AK14=":",ULC1T!AK14=""),":",((ULC1T!AK14-ULC1T!AK$17)/ULC1T!AK$17+1)*100)</f>
        <v>:</v>
      </c>
      <c r="AL14" s="172" t="str">
        <f>IF(OR(ULC1T!AL14=":",ULC1T!AL14=""),":",((ULC1T!AL14-ULC1T!AL$17)/ULC1T!AL$17+1)*100)</f>
        <v>:</v>
      </c>
      <c r="AM14" s="172" t="str">
        <f>IF(OR(ULC1T!AM14=":",ULC1T!AM14=""),":",((ULC1T!AM14-ULC1T!AM$17)/ULC1T!AM$17+1)*100)</f>
        <v>:</v>
      </c>
      <c r="AN14" s="172" t="str">
        <f>IF(OR(ULC1T!AN14=":",ULC1T!AN14=""),":",((ULC1T!AN14-ULC1T!AN$17)/ULC1T!AN$17+1)*100)</f>
        <v>:</v>
      </c>
      <c r="AO14" s="172" t="str">
        <f>IF(OR(ULC1T!AO14=":",ULC1T!AO14=""),":",((ULC1T!AO14-ULC1T!AO$17)/ULC1T!AO$17+1)*100)</f>
        <v>:</v>
      </c>
      <c r="AP14" s="172"/>
      <c r="AQ14" s="172" t="str">
        <f>IF(OR(ULC1T!AQ14=":",ULC1T!AQ14=""),":",((ULC1T!AQ14-ULC1T!AQ$17)/ULC1T!AQ$17+1)*100)</f>
        <v>:</v>
      </c>
      <c r="AR14" s="172" t="str">
        <f>IF(OR(ULC1T!AR14=":",ULC1T!AR14=""),":",((ULC1T!AR14-ULC1T!AR$17)/ULC1T!AR$17+1)*100)</f>
        <v>:</v>
      </c>
      <c r="AS14" s="172" t="str">
        <f>IF(OR(ULC1T!AS14=":",ULC1T!AS14=""),":",((ULC1T!AS14-ULC1T!AS$17)/ULC1T!AS$17+1)*100)</f>
        <v>:</v>
      </c>
    </row>
    <row r="15" spans="1:45" ht="22.5" customHeight="1">
      <c r="A15" s="77">
        <f t="shared" si="0"/>
        <v>1</v>
      </c>
      <c r="B15" s="105">
        <v>2003</v>
      </c>
      <c r="C15" s="172" t="str">
        <f>IF(OR(ULC1T!C15=":",ULC1T!C15=""),":",((ULC1T!C15-ULC1T!C$17)/ULC1T!C$17+1)*100)</f>
        <v>:</v>
      </c>
      <c r="D15" s="172" t="str">
        <f>IF(OR(ULC1T!D15=":",ULC1T!D15=""),":",((ULC1T!D15-ULC1T!D$17)/ULC1T!D$17+1)*100)</f>
        <v>:</v>
      </c>
      <c r="E15" s="172" t="str">
        <f>IF(OR(ULC1T!E15=":",ULC1T!E15=""),":",((ULC1T!E15-ULC1T!E$17)/ULC1T!E$17+1)*100)</f>
        <v>:</v>
      </c>
      <c r="F15" s="172" t="str">
        <f>IF(OR(ULC1T!F15=":",ULC1T!F15=""),":",((ULC1T!F15-ULC1T!F$17)/ULC1T!F$17+1)*100)</f>
        <v>:</v>
      </c>
      <c r="G15" s="172" t="str">
        <f>IF(OR(ULC1T!G15=":",ULC1T!G15=""),":",((ULC1T!G15-ULC1T!G$17)/ULC1T!G$17+1)*100)</f>
        <v>:</v>
      </c>
      <c r="H15" s="172" t="str">
        <f>IF(OR(ULC1T!H15=":",ULC1T!H15=""),":",((ULC1T!H15-ULC1T!H$17)/ULC1T!H$17+1)*100)</f>
        <v>:</v>
      </c>
      <c r="I15" s="172" t="str">
        <f>IF(OR(ULC1T!I15=":",ULC1T!I15=""),":",((ULC1T!I15-ULC1T!I$17)/ULC1T!I$17+1)*100)</f>
        <v>:</v>
      </c>
      <c r="J15" s="172" t="str">
        <f>IF(OR(ULC1T!J15=":",ULC1T!J15=""),":",((ULC1T!J15-ULC1T!J$17)/ULC1T!J$17+1)*100)</f>
        <v>:</v>
      </c>
      <c r="K15" s="172" t="str">
        <f>IF(OR(ULC1T!K15=":",ULC1T!K15=""),":",((ULC1T!K15-ULC1T!K$17)/ULC1T!K$17+1)*100)</f>
        <v>:</v>
      </c>
      <c r="L15" s="172" t="str">
        <f>IF(OR(ULC1T!L15=":",ULC1T!L15=""),":",((ULC1T!L15-ULC1T!L$17)/ULC1T!L$17+1)*100)</f>
        <v>:</v>
      </c>
      <c r="M15" s="172" t="str">
        <f>IF(OR(ULC1T!M15=":",ULC1T!M15=""),":",((ULC1T!M15-ULC1T!M$17)/ULC1T!M$17+1)*100)</f>
        <v>:</v>
      </c>
      <c r="N15" s="172" t="str">
        <f>IF(OR(ULC1T!N15=":",ULC1T!N15=""),":",((ULC1T!N15-ULC1T!N$17)/ULC1T!N$17+1)*100)</f>
        <v>:</v>
      </c>
      <c r="O15" s="172" t="str">
        <f>IF(OR(ULC1T!O15=":",ULC1T!O15=""),":",((ULC1T!O15-ULC1T!O$17)/ULC1T!O$17+1)*100)</f>
        <v>:</v>
      </c>
      <c r="P15" s="172" t="str">
        <f>IF(OR(ULC1T!P15=":",ULC1T!P15=""),":",((ULC1T!P15-ULC1T!P$17)/ULC1T!P$17+1)*100)</f>
        <v>:</v>
      </c>
      <c r="Q15" s="172" t="str">
        <f>IF(OR(ULC1T!Q15=":",ULC1T!Q15=""),":",((ULC1T!Q15-ULC1T!Q$17)/ULC1T!Q$17+1)*100)</f>
        <v>:</v>
      </c>
      <c r="R15" s="172" t="str">
        <f>IF(OR(ULC1T!R15=":",ULC1T!R15=""),":",((ULC1T!R15-ULC1T!R$17)/ULC1T!R$17+1)*100)</f>
        <v>:</v>
      </c>
      <c r="S15" s="172" t="str">
        <f>IF(OR(ULC1T!S15=":",ULC1T!S15=""),":",((ULC1T!S15-ULC1T!S$17)/ULC1T!S$17+1)*100)</f>
        <v>:</v>
      </c>
      <c r="T15" s="172" t="str">
        <f>IF(OR(ULC1T!T15=":",ULC1T!T15=""),":",((ULC1T!T15-ULC1T!T$17)/ULC1T!T$17+1)*100)</f>
        <v>:</v>
      </c>
      <c r="U15" s="172" t="str">
        <f>IF(OR(ULC1T!U15=":",ULC1T!U15=""),":",((ULC1T!U15-ULC1T!U$17)/ULC1T!U$17+1)*100)</f>
        <v>:</v>
      </c>
      <c r="V15" s="172" t="str">
        <f>IF(OR(ULC1T!V15=":",ULC1T!V15=""),":",((ULC1T!V15-ULC1T!V$17)/ULC1T!V$17+1)*100)</f>
        <v>:</v>
      </c>
      <c r="W15" s="172"/>
      <c r="X15" s="172"/>
      <c r="Y15" s="172"/>
      <c r="Z15" s="172"/>
      <c r="AA15" s="172"/>
      <c r="AB15" s="172"/>
      <c r="AC15" s="172">
        <f>ES_ULCa_1T!R16</f>
        <v>99.8</v>
      </c>
      <c r="AD15" s="172"/>
      <c r="AE15" s="172" t="str">
        <f>IF(OR(ULC1T!AE15=":",ULC1T!AE15=""),":",((ULC1T!AE15-ULC1T!AE$17)/ULC1T!AE$17+1)*100)</f>
        <v>:</v>
      </c>
      <c r="AF15" s="172" t="str">
        <f>IF(OR(ULC1T!AF15=":",ULC1T!AF15=""),":",((ULC1T!AF15-ULC1T!AF$17)/ULC1T!AF$17+1)*100)</f>
        <v>:</v>
      </c>
      <c r="AG15" s="172" t="str">
        <f>IF(OR(ULC1T!AG15=":",ULC1T!AG15=""),":",((ULC1T!AG15-ULC1T!AG$17)/ULC1T!AG$17+1)*100)</f>
        <v>:</v>
      </c>
      <c r="AH15" s="172" t="str">
        <f>IF(OR(ULC1T!AH15=":",ULC1T!AH15=""),":",((ULC1T!AH15-ULC1T!AH$17)/ULC1T!AH$17+1)*100)</f>
        <v>:</v>
      </c>
      <c r="AI15" s="172" t="str">
        <f>IF(OR(ULC1T!AI15=":",ULC1T!AI15=""),":",((ULC1T!AI15-ULC1T!AI$17)/ULC1T!AI$17+1)*100)</f>
        <v>:</v>
      </c>
      <c r="AJ15" s="172" t="str">
        <f>IF(OR(ULC1T!AJ15=":",ULC1T!AJ15=""),":",((ULC1T!AJ15-ULC1T!AJ$17)/ULC1T!AJ$17+1)*100)</f>
        <v>:</v>
      </c>
      <c r="AK15" s="172" t="str">
        <f>IF(OR(ULC1T!AK15=":",ULC1T!AK15=""),":",((ULC1T!AK15-ULC1T!AK$17)/ULC1T!AK$17+1)*100)</f>
        <v>:</v>
      </c>
      <c r="AL15" s="172" t="str">
        <f>IF(OR(ULC1T!AL15=":",ULC1T!AL15=""),":",((ULC1T!AL15-ULC1T!AL$17)/ULC1T!AL$17+1)*100)</f>
        <v>:</v>
      </c>
      <c r="AM15" s="172" t="str">
        <f>IF(OR(ULC1T!AM15=":",ULC1T!AM15=""),":",((ULC1T!AM15-ULC1T!AM$17)/ULC1T!AM$17+1)*100)</f>
        <v>:</v>
      </c>
      <c r="AN15" s="172" t="str">
        <f>IF(OR(ULC1T!AN15=":",ULC1T!AN15=""),":",((ULC1T!AN15-ULC1T!AN$17)/ULC1T!AN$17+1)*100)</f>
        <v>:</v>
      </c>
      <c r="AO15" s="172" t="str">
        <f>IF(OR(ULC1T!AO15=":",ULC1T!AO15=""),":",((ULC1T!AO15-ULC1T!AO$17)/ULC1T!AO$17+1)*100)</f>
        <v>:</v>
      </c>
      <c r="AP15" s="172"/>
      <c r="AQ15" s="172" t="str">
        <f>IF(OR(ULC1T!AQ15=":",ULC1T!AQ15=""),":",((ULC1T!AQ15-ULC1T!AQ$17)/ULC1T!AQ$17+1)*100)</f>
        <v>:</v>
      </c>
      <c r="AR15" s="172" t="str">
        <f>IF(OR(ULC1T!AR15=":",ULC1T!AR15=""),":",((ULC1T!AR15-ULC1T!AR$17)/ULC1T!AR$17+1)*100)</f>
        <v>:</v>
      </c>
      <c r="AS15" s="172" t="str">
        <f>IF(OR(ULC1T!AS15=":",ULC1T!AS15=""),":",((ULC1T!AS15-ULC1T!AS$17)/ULC1T!AS$17+1)*100)</f>
        <v>:</v>
      </c>
    </row>
    <row r="16" spans="1:45" ht="22.5" customHeight="1">
      <c r="A16" s="77">
        <f t="shared" si="0"/>
        <v>1</v>
      </c>
      <c r="B16" s="105">
        <v>2004</v>
      </c>
      <c r="C16" s="172" t="str">
        <f>IF(OR(ULC1T!C16=":",ULC1T!C16=""),":",((ULC1T!C16-ULC1T!C$17)/ULC1T!C$17+1)*100)</f>
        <v>:</v>
      </c>
      <c r="D16" s="172" t="str">
        <f>IF(OR(ULC1T!D16=":",ULC1T!D16=""),":",((ULC1T!D16-ULC1T!D$17)/ULC1T!D$17+1)*100)</f>
        <v>:</v>
      </c>
      <c r="E16" s="172" t="str">
        <f>IF(OR(ULC1T!E16=":",ULC1T!E16=""),":",((ULC1T!E16-ULC1T!E$17)/ULC1T!E$17+1)*100)</f>
        <v>:</v>
      </c>
      <c r="F16" s="172" t="str">
        <f>IF(OR(ULC1T!F16=":",ULC1T!F16=""),":",((ULC1T!F16-ULC1T!F$17)/ULC1T!F$17+1)*100)</f>
        <v>:</v>
      </c>
      <c r="G16" s="172" t="str">
        <f>IF(OR(ULC1T!G16=":",ULC1T!G16=""),":",((ULC1T!G16-ULC1T!G$17)/ULC1T!G$17+1)*100)</f>
        <v>:</v>
      </c>
      <c r="H16" s="172" t="str">
        <f>IF(OR(ULC1T!H16=":",ULC1T!H16=""),":",((ULC1T!H16-ULC1T!H$17)/ULC1T!H$17+1)*100)</f>
        <v>:</v>
      </c>
      <c r="I16" s="172" t="str">
        <f>IF(OR(ULC1T!I16=":",ULC1T!I16=""),":",((ULC1T!I16-ULC1T!I$17)/ULC1T!I$17+1)*100)</f>
        <v>:</v>
      </c>
      <c r="J16" s="172" t="str">
        <f>IF(OR(ULC1T!J16=":",ULC1T!J16=""),":",((ULC1T!J16-ULC1T!J$17)/ULC1T!J$17+1)*100)</f>
        <v>:</v>
      </c>
      <c r="K16" s="172" t="str">
        <f>IF(OR(ULC1T!K16=":",ULC1T!K16=""),":",((ULC1T!K16-ULC1T!K$17)/ULC1T!K$17+1)*100)</f>
        <v>:</v>
      </c>
      <c r="L16" s="172" t="str">
        <f>IF(OR(ULC1T!L16=":",ULC1T!L16=""),":",((ULC1T!L16-ULC1T!L$17)/ULC1T!L$17+1)*100)</f>
        <v>:</v>
      </c>
      <c r="M16" s="172" t="str">
        <f>IF(OR(ULC1T!M16=":",ULC1T!M16=""),":",((ULC1T!M16-ULC1T!M$17)/ULC1T!M$17+1)*100)</f>
        <v>:</v>
      </c>
      <c r="N16" s="172" t="str">
        <f>IF(OR(ULC1T!N16=":",ULC1T!N16=""),":",((ULC1T!N16-ULC1T!N$17)/ULC1T!N$17+1)*100)</f>
        <v>:</v>
      </c>
      <c r="O16" s="172" t="str">
        <f>IF(OR(ULC1T!O16=":",ULC1T!O16=""),":",((ULC1T!O16-ULC1T!O$17)/ULC1T!O$17+1)*100)</f>
        <v>:</v>
      </c>
      <c r="P16" s="172" t="str">
        <f>IF(OR(ULC1T!P16=":",ULC1T!P16=""),":",((ULC1T!P16-ULC1T!P$17)/ULC1T!P$17+1)*100)</f>
        <v>:</v>
      </c>
      <c r="Q16" s="172" t="str">
        <f>IF(OR(ULC1T!Q16=":",ULC1T!Q16=""),":",((ULC1T!Q16-ULC1T!Q$17)/ULC1T!Q$17+1)*100)</f>
        <v>:</v>
      </c>
      <c r="R16" s="172" t="str">
        <f>IF(OR(ULC1T!R16=":",ULC1T!R16=""),":",((ULC1T!R16-ULC1T!R$17)/ULC1T!R$17+1)*100)</f>
        <v>:</v>
      </c>
      <c r="S16" s="172" t="str">
        <f>IF(OR(ULC1T!S16=":",ULC1T!S16=""),":",((ULC1T!S16-ULC1T!S$17)/ULC1T!S$17+1)*100)</f>
        <v>:</v>
      </c>
      <c r="T16" s="172" t="str">
        <f>IF(OR(ULC1T!T16=":",ULC1T!T16=""),":",((ULC1T!T16-ULC1T!T$17)/ULC1T!T$17+1)*100)</f>
        <v>:</v>
      </c>
      <c r="U16" s="172" t="str">
        <f>IF(OR(ULC1T!U16=":",ULC1T!U16=""),":",((ULC1T!U16-ULC1T!U$17)/ULC1T!U$17+1)*100)</f>
        <v>:</v>
      </c>
      <c r="V16" s="172" t="str">
        <f>IF(OR(ULC1T!V16=":",ULC1T!V16=""),":",((ULC1T!V16-ULC1T!V$17)/ULC1T!V$17+1)*100)</f>
        <v>:</v>
      </c>
      <c r="W16" s="172"/>
      <c r="X16" s="172"/>
      <c r="Y16" s="172"/>
      <c r="Z16" s="172"/>
      <c r="AA16" s="172"/>
      <c r="AB16" s="172"/>
      <c r="AC16" s="172">
        <f>ES_ULCa_1T!R17</f>
        <v>99.5</v>
      </c>
      <c r="AD16" s="172"/>
      <c r="AE16" s="172" t="str">
        <f>IF(OR(ULC1T!AE16=":",ULC1T!AE16=""),":",((ULC1T!AE16-ULC1T!AE$17)/ULC1T!AE$17+1)*100)</f>
        <v>:</v>
      </c>
      <c r="AF16" s="172" t="str">
        <f>IF(OR(ULC1T!AF16=":",ULC1T!AF16=""),":",((ULC1T!AF16-ULC1T!AF$17)/ULC1T!AF$17+1)*100)</f>
        <v>:</v>
      </c>
      <c r="AG16" s="172" t="str">
        <f>IF(OR(ULC1T!AG16=":",ULC1T!AG16=""),":",((ULC1T!AG16-ULC1T!AG$17)/ULC1T!AG$17+1)*100)</f>
        <v>:</v>
      </c>
      <c r="AH16" s="172" t="str">
        <f>IF(OR(ULC1T!AH16=":",ULC1T!AH16=""),":",((ULC1T!AH16-ULC1T!AH$17)/ULC1T!AH$17+1)*100)</f>
        <v>:</v>
      </c>
      <c r="AI16" s="172" t="str">
        <f>IF(OR(ULC1T!AI16=":",ULC1T!AI16=""),":",((ULC1T!AI16-ULC1T!AI$17)/ULC1T!AI$17+1)*100)</f>
        <v>:</v>
      </c>
      <c r="AJ16" s="172" t="str">
        <f>IF(OR(ULC1T!AJ16=":",ULC1T!AJ16=""),":",((ULC1T!AJ16-ULC1T!AJ$17)/ULC1T!AJ$17+1)*100)</f>
        <v>:</v>
      </c>
      <c r="AK16" s="172" t="str">
        <f>IF(OR(ULC1T!AK16=":",ULC1T!AK16=""),":",((ULC1T!AK16-ULC1T!AK$17)/ULC1T!AK$17+1)*100)</f>
        <v>:</v>
      </c>
      <c r="AL16" s="172" t="str">
        <f>IF(OR(ULC1T!AL16=":",ULC1T!AL16=""),":",((ULC1T!AL16-ULC1T!AL$17)/ULC1T!AL$17+1)*100)</f>
        <v>:</v>
      </c>
      <c r="AM16" s="172" t="str">
        <f>IF(OR(ULC1T!AM16=":",ULC1T!AM16=""),":",((ULC1T!AM16-ULC1T!AM$17)/ULC1T!AM$17+1)*100)</f>
        <v>:</v>
      </c>
      <c r="AN16" s="172" t="str">
        <f>IF(OR(ULC1T!AN16=":",ULC1T!AN16=""),":",((ULC1T!AN16-ULC1T!AN$17)/ULC1T!AN$17+1)*100)</f>
        <v>:</v>
      </c>
      <c r="AO16" s="172" t="str">
        <f>IF(OR(ULC1T!AO16=":",ULC1T!AO16=""),":",((ULC1T!AO16-ULC1T!AO$17)/ULC1T!AO$17+1)*100)</f>
        <v>:</v>
      </c>
      <c r="AP16" s="172"/>
      <c r="AQ16" s="172" t="str">
        <f>IF(OR(ULC1T!AQ16=":",ULC1T!AQ16=""),":",((ULC1T!AQ16-ULC1T!AQ$17)/ULC1T!AQ$17+1)*100)</f>
        <v>:</v>
      </c>
      <c r="AR16" s="172" t="str">
        <f>IF(OR(ULC1T!AR16=":",ULC1T!AR16=""),":",((ULC1T!AR16-ULC1T!AR$17)/ULC1T!AR$17+1)*100)</f>
        <v>:</v>
      </c>
      <c r="AS16" s="172" t="str">
        <f>IF(OR(ULC1T!AS16=":",ULC1T!AS16=""),":",((ULC1T!AS16-ULC1T!AS$17)/ULC1T!AS$17+1)*100)</f>
        <v>:</v>
      </c>
    </row>
    <row r="17" spans="1:45" ht="22.5" customHeight="1">
      <c r="A17" s="77">
        <f t="shared" si="0"/>
        <v>1</v>
      </c>
      <c r="B17" s="105">
        <v>2005</v>
      </c>
      <c r="C17" s="172" t="str">
        <f>IF(OR(ULC1T!C17=":",ULC1T!C17=""),":",((ULC1T!C17-ULC1T!C$17)/ULC1T!C$17+1)*100)</f>
        <v>:</v>
      </c>
      <c r="D17" s="172" t="str">
        <f>IF(OR(ULC1T!D17=":",ULC1T!D17=""),":",((ULC1T!D17-ULC1T!D$17)/ULC1T!D$17+1)*100)</f>
        <v>:</v>
      </c>
      <c r="E17" s="172" t="str">
        <f>IF(OR(ULC1T!E17=":",ULC1T!E17=""),":",((ULC1T!E17-ULC1T!E$17)/ULC1T!E$17+1)*100)</f>
        <v>:</v>
      </c>
      <c r="F17" s="172" t="str">
        <f>IF(OR(ULC1T!F17=":",ULC1T!F17=""),":",((ULC1T!F17-ULC1T!F$17)/ULC1T!F$17+1)*100)</f>
        <v>:</v>
      </c>
      <c r="G17" s="172" t="str">
        <f>IF(OR(ULC1T!G17=":",ULC1T!G17=""),":",((ULC1T!G17-ULC1T!G$17)/ULC1T!G$17+1)*100)</f>
        <v>:</v>
      </c>
      <c r="H17" s="172" t="str">
        <f>IF(OR(ULC1T!H17=":",ULC1T!H17=""),":",((ULC1T!H17-ULC1T!H$17)/ULC1T!H$17+1)*100)</f>
        <v>:</v>
      </c>
      <c r="I17" s="172" t="str">
        <f>IF(OR(ULC1T!I17=":",ULC1T!I17=""),":",((ULC1T!I17-ULC1T!I$17)/ULC1T!I$17+1)*100)</f>
        <v>:</v>
      </c>
      <c r="J17" s="172" t="str">
        <f>IF(OR(ULC1T!J17=":",ULC1T!J17=""),":",((ULC1T!J17-ULC1T!J$17)/ULC1T!J$17+1)*100)</f>
        <v>:</v>
      </c>
      <c r="K17" s="172" t="str">
        <f>IF(OR(ULC1T!K17=":",ULC1T!K17=""),":",((ULC1T!K17-ULC1T!K$17)/ULC1T!K$17+1)*100)</f>
        <v>:</v>
      </c>
      <c r="L17" s="172" t="str">
        <f>IF(OR(ULC1T!L17=":",ULC1T!L17=""),":",((ULC1T!L17-ULC1T!L$17)/ULC1T!L$17+1)*100)</f>
        <v>:</v>
      </c>
      <c r="M17" s="172" t="str">
        <f>IF(OR(ULC1T!M17=":",ULC1T!M17=""),":",((ULC1T!M17-ULC1T!M$17)/ULC1T!M$17+1)*100)</f>
        <v>:</v>
      </c>
      <c r="N17" s="172" t="str">
        <f>IF(OR(ULC1T!N17=":",ULC1T!N17=""),":",((ULC1T!N17-ULC1T!N$17)/ULC1T!N$17+1)*100)</f>
        <v>:</v>
      </c>
      <c r="O17" s="172" t="str">
        <f>IF(OR(ULC1T!O17=":",ULC1T!O17=""),":",((ULC1T!O17-ULC1T!O$17)/ULC1T!O$17+1)*100)</f>
        <v>:</v>
      </c>
      <c r="P17" s="172" t="str">
        <f>IF(OR(ULC1T!P17=":",ULC1T!P17=""),":",((ULC1T!P17-ULC1T!P$17)/ULC1T!P$17+1)*100)</f>
        <v>:</v>
      </c>
      <c r="Q17" s="172" t="str">
        <f>IF(OR(ULC1T!Q17=":",ULC1T!Q17=""),":",((ULC1T!Q17-ULC1T!Q$17)/ULC1T!Q$17+1)*100)</f>
        <v>:</v>
      </c>
      <c r="R17" s="172" t="str">
        <f>IF(OR(ULC1T!R17=":",ULC1T!R17=""),":",((ULC1T!R17-ULC1T!R$17)/ULC1T!R$17+1)*100)</f>
        <v>:</v>
      </c>
      <c r="S17" s="172" t="str">
        <f>IF(OR(ULC1T!S17=":",ULC1T!S17=""),":",((ULC1T!S17-ULC1T!S$17)/ULC1T!S$17+1)*100)</f>
        <v>:</v>
      </c>
      <c r="T17" s="172" t="str">
        <f>IF(OR(ULC1T!T17=":",ULC1T!T17=""),":",((ULC1T!T17-ULC1T!T$17)/ULC1T!T$17+1)*100)</f>
        <v>:</v>
      </c>
      <c r="U17" s="172" t="str">
        <f>IF(OR(ULC1T!U17=":",ULC1T!U17=""),":",((ULC1T!U17-ULC1T!U$17)/ULC1T!U$17+1)*100)</f>
        <v>:</v>
      </c>
      <c r="V17" s="172" t="str">
        <f>IF(OR(ULC1T!V17=":",ULC1T!V17=""),":",((ULC1T!V17-ULC1T!V$17)/ULC1T!V$17+1)*100)</f>
        <v>:</v>
      </c>
      <c r="W17" s="172"/>
      <c r="X17" s="172"/>
      <c r="Y17" s="172"/>
      <c r="Z17" s="172"/>
      <c r="AA17" s="172"/>
      <c r="AB17" s="172"/>
      <c r="AC17" s="172">
        <f>ES_ULCa_1T!R18</f>
        <v>100</v>
      </c>
      <c r="AD17" s="172"/>
      <c r="AE17" s="172" t="str">
        <f>IF(OR(ULC1T!AE17=":",ULC1T!AE17=""),":",((ULC1T!AE17-ULC1T!AE$17)/ULC1T!AE$17+1)*100)</f>
        <v>:</v>
      </c>
      <c r="AF17" s="172" t="str">
        <f>IF(OR(ULC1T!AF17=":",ULC1T!AF17=""),":",((ULC1T!AF17-ULC1T!AF$17)/ULC1T!AF$17+1)*100)</f>
        <v>:</v>
      </c>
      <c r="AG17" s="172" t="str">
        <f>IF(OR(ULC1T!AG17=":",ULC1T!AG17=""),":",((ULC1T!AG17-ULC1T!AG$17)/ULC1T!AG$17+1)*100)</f>
        <v>:</v>
      </c>
      <c r="AH17" s="172" t="str">
        <f>IF(OR(ULC1T!AH17=":",ULC1T!AH17=""),":",((ULC1T!AH17-ULC1T!AH$17)/ULC1T!AH$17+1)*100)</f>
        <v>:</v>
      </c>
      <c r="AI17" s="172" t="str">
        <f>IF(OR(ULC1T!AI17=":",ULC1T!AI17=""),":",((ULC1T!AI17-ULC1T!AI$17)/ULC1T!AI$17+1)*100)</f>
        <v>:</v>
      </c>
      <c r="AJ17" s="172" t="str">
        <f>IF(OR(ULC1T!AJ17=":",ULC1T!AJ17=""),":",((ULC1T!AJ17-ULC1T!AJ$17)/ULC1T!AJ$17+1)*100)</f>
        <v>:</v>
      </c>
      <c r="AK17" s="172" t="str">
        <f>IF(OR(ULC1T!AK17=":",ULC1T!AK17=""),":",((ULC1T!AK17-ULC1T!AK$17)/ULC1T!AK$17+1)*100)</f>
        <v>:</v>
      </c>
      <c r="AL17" s="172" t="str">
        <f>IF(OR(ULC1T!AL17=":",ULC1T!AL17=""),":",((ULC1T!AL17-ULC1T!AL$17)/ULC1T!AL$17+1)*100)</f>
        <v>:</v>
      </c>
      <c r="AM17" s="172" t="str">
        <f>IF(OR(ULC1T!AM17=":",ULC1T!AM17=""),":",((ULC1T!AM17-ULC1T!AM$17)/ULC1T!AM$17+1)*100)</f>
        <v>:</v>
      </c>
      <c r="AN17" s="172" t="str">
        <f>IF(OR(ULC1T!AN17=":",ULC1T!AN17=""),":",((ULC1T!AN17-ULC1T!AN$17)/ULC1T!AN$17+1)*100)</f>
        <v>:</v>
      </c>
      <c r="AO17" s="172" t="str">
        <f>IF(OR(ULC1T!AO17=":",ULC1T!AO17=""),":",((ULC1T!AO17-ULC1T!AO$17)/ULC1T!AO$17+1)*100)</f>
        <v>:</v>
      </c>
      <c r="AP17" s="172"/>
      <c r="AQ17" s="172" t="str">
        <f>IF(OR(ULC1T!AQ17=":",ULC1T!AQ17=""),":",((ULC1T!AQ17-ULC1T!AQ$17)/ULC1T!AQ$17+1)*100)</f>
        <v>:</v>
      </c>
      <c r="AR17" s="172" t="str">
        <f>IF(OR(ULC1T!AR17=":",ULC1T!AR17=""),":",((ULC1T!AR17-ULC1T!AR$17)/ULC1T!AR$17+1)*100)</f>
        <v>:</v>
      </c>
      <c r="AS17" s="172" t="str">
        <f>IF(OR(ULC1T!AS17=":",ULC1T!AS17=""),":",((ULC1T!AS17-ULC1T!AS$17)/ULC1T!AS$17+1)*100)</f>
        <v>:</v>
      </c>
    </row>
    <row r="18" spans="1:45" ht="22.5" customHeight="1">
      <c r="A18" s="77">
        <f t="shared" si="0"/>
        <v>1</v>
      </c>
      <c r="B18" s="105">
        <v>2006</v>
      </c>
      <c r="C18" s="172" t="str">
        <f>IF(OR(ULC1T!C18=":",ULC1T!C18=""),":",((ULC1T!C18-ULC1T!C$17)/ULC1T!C$17+1)*100)</f>
        <v>:</v>
      </c>
      <c r="D18" s="172" t="str">
        <f>IF(OR(ULC1T!D18=":",ULC1T!D18=""),":",((ULC1T!D18-ULC1T!D$17)/ULC1T!D$17+1)*100)</f>
        <v>:</v>
      </c>
      <c r="E18" s="172" t="str">
        <f>IF(OR(ULC1T!E18=":",ULC1T!E18=""),":",((ULC1T!E18-ULC1T!E$17)/ULC1T!E$17+1)*100)</f>
        <v>:</v>
      </c>
      <c r="F18" s="172" t="str">
        <f>IF(OR(ULC1T!F18=":",ULC1T!F18=""),":",((ULC1T!F18-ULC1T!F$17)/ULC1T!F$17+1)*100)</f>
        <v>:</v>
      </c>
      <c r="G18" s="172" t="str">
        <f>IF(OR(ULC1T!G18=":",ULC1T!G18=""),":",((ULC1T!G18-ULC1T!G$17)/ULC1T!G$17+1)*100)</f>
        <v>:</v>
      </c>
      <c r="H18" s="172" t="str">
        <f>IF(OR(ULC1T!H18=":",ULC1T!H18=""),":",((ULC1T!H18-ULC1T!H$17)/ULC1T!H$17+1)*100)</f>
        <v>:</v>
      </c>
      <c r="I18" s="172" t="str">
        <f>IF(OR(ULC1T!I18=":",ULC1T!I18=""),":",((ULC1T!I18-ULC1T!I$17)/ULC1T!I$17+1)*100)</f>
        <v>:</v>
      </c>
      <c r="J18" s="172" t="str">
        <f>IF(OR(ULC1T!J18=":",ULC1T!J18=""),":",((ULC1T!J18-ULC1T!J$17)/ULC1T!J$17+1)*100)</f>
        <v>:</v>
      </c>
      <c r="K18" s="172" t="str">
        <f>IF(OR(ULC1T!K18=":",ULC1T!K18=""),":",((ULC1T!K18-ULC1T!K$17)/ULC1T!K$17+1)*100)</f>
        <v>:</v>
      </c>
      <c r="L18" s="172" t="str">
        <f>IF(OR(ULC1T!L18=":",ULC1T!L18=""),":",((ULC1T!L18-ULC1T!L$17)/ULC1T!L$17+1)*100)</f>
        <v>:</v>
      </c>
      <c r="M18" s="172" t="str">
        <f>IF(OR(ULC1T!M18=":",ULC1T!M18=""),":",((ULC1T!M18-ULC1T!M$17)/ULC1T!M$17+1)*100)</f>
        <v>:</v>
      </c>
      <c r="N18" s="172" t="str">
        <f>IF(OR(ULC1T!N18=":",ULC1T!N18=""),":",((ULC1T!N18-ULC1T!N$17)/ULC1T!N$17+1)*100)</f>
        <v>:</v>
      </c>
      <c r="O18" s="172" t="str">
        <f>IF(OR(ULC1T!O18=":",ULC1T!O18=""),":",((ULC1T!O18-ULC1T!O$17)/ULC1T!O$17+1)*100)</f>
        <v>:</v>
      </c>
      <c r="P18" s="172" t="str">
        <f>IF(OR(ULC1T!P18=":",ULC1T!P18=""),":",((ULC1T!P18-ULC1T!P$17)/ULC1T!P$17+1)*100)</f>
        <v>:</v>
      </c>
      <c r="Q18" s="172" t="str">
        <f>IF(OR(ULC1T!Q18=":",ULC1T!Q18=""),":",((ULC1T!Q18-ULC1T!Q$17)/ULC1T!Q$17+1)*100)</f>
        <v>:</v>
      </c>
      <c r="R18" s="172" t="str">
        <f>IF(OR(ULC1T!R18=":",ULC1T!R18=""),":",((ULC1T!R18-ULC1T!R$17)/ULC1T!R$17+1)*100)</f>
        <v>:</v>
      </c>
      <c r="S18" s="172" t="str">
        <f>IF(OR(ULC1T!S18=":",ULC1T!S18=""),":",((ULC1T!S18-ULC1T!S$17)/ULC1T!S$17+1)*100)</f>
        <v>:</v>
      </c>
      <c r="T18" s="172" t="str">
        <f>IF(OR(ULC1T!T18=":",ULC1T!T18=""),":",((ULC1T!T18-ULC1T!T$17)/ULC1T!T$17+1)*100)</f>
        <v>:</v>
      </c>
      <c r="U18" s="172" t="str">
        <f>IF(OR(ULC1T!U18=":",ULC1T!U18=""),":",((ULC1T!U18-ULC1T!U$17)/ULC1T!U$17+1)*100)</f>
        <v>:</v>
      </c>
      <c r="V18" s="172" t="str">
        <f>IF(OR(ULC1T!V18=":",ULC1T!V18=""),":",((ULC1T!V18-ULC1T!V$17)/ULC1T!V$17+1)*100)</f>
        <v>:</v>
      </c>
      <c r="W18" s="172"/>
      <c r="X18" s="172"/>
      <c r="Y18" s="172"/>
      <c r="Z18" s="172"/>
      <c r="AA18" s="172"/>
      <c r="AB18" s="172"/>
      <c r="AC18" s="172">
        <f>ES_ULCa_1T!R19</f>
        <v>100.2</v>
      </c>
      <c r="AD18" s="172"/>
      <c r="AE18" s="172" t="str">
        <f>IF(OR(ULC1T!AE18=":",ULC1T!AE18=""),":",((ULC1T!AE18-ULC1T!AE$17)/ULC1T!AE$17+1)*100)</f>
        <v>:</v>
      </c>
      <c r="AF18" s="172" t="str">
        <f>IF(OR(ULC1T!AF18=":",ULC1T!AF18=""),":",((ULC1T!AF18-ULC1T!AF$17)/ULC1T!AF$17+1)*100)</f>
        <v>:</v>
      </c>
      <c r="AG18" s="172" t="str">
        <f>IF(OR(ULC1T!AG18=":",ULC1T!AG18=""),":",((ULC1T!AG18-ULC1T!AG$17)/ULC1T!AG$17+1)*100)</f>
        <v>:</v>
      </c>
      <c r="AH18" s="172" t="str">
        <f>IF(OR(ULC1T!AH18=":",ULC1T!AH18=""),":",((ULC1T!AH18-ULC1T!AH$17)/ULC1T!AH$17+1)*100)</f>
        <v>:</v>
      </c>
      <c r="AI18" s="172" t="str">
        <f>IF(OR(ULC1T!AI18=":",ULC1T!AI18=""),":",((ULC1T!AI18-ULC1T!AI$17)/ULC1T!AI$17+1)*100)</f>
        <v>:</v>
      </c>
      <c r="AJ18" s="172" t="str">
        <f>IF(OR(ULC1T!AJ18=":",ULC1T!AJ18=""),":",((ULC1T!AJ18-ULC1T!AJ$17)/ULC1T!AJ$17+1)*100)</f>
        <v>:</v>
      </c>
      <c r="AK18" s="172" t="str">
        <f>IF(OR(ULC1T!AK18=":",ULC1T!AK18=""),":",((ULC1T!AK18-ULC1T!AK$17)/ULC1T!AK$17+1)*100)</f>
        <v>:</v>
      </c>
      <c r="AL18" s="172" t="str">
        <f>IF(OR(ULC1T!AL18=":",ULC1T!AL18=""),":",((ULC1T!AL18-ULC1T!AL$17)/ULC1T!AL$17+1)*100)</f>
        <v>:</v>
      </c>
      <c r="AM18" s="172" t="str">
        <f>IF(OR(ULC1T!AM18=":",ULC1T!AM18=""),":",((ULC1T!AM18-ULC1T!AM$17)/ULC1T!AM$17+1)*100)</f>
        <v>:</v>
      </c>
      <c r="AN18" s="172" t="str">
        <f>IF(OR(ULC1T!AN18=":",ULC1T!AN18=""),":",((ULC1T!AN18-ULC1T!AN$17)/ULC1T!AN$17+1)*100)</f>
        <v>:</v>
      </c>
      <c r="AO18" s="172" t="str">
        <f>IF(OR(ULC1T!AO18=":",ULC1T!AO18=""),":",((ULC1T!AO18-ULC1T!AO$17)/ULC1T!AO$17+1)*100)</f>
        <v>:</v>
      </c>
      <c r="AP18" s="172"/>
      <c r="AQ18" s="172" t="str">
        <f>IF(OR(ULC1T!AQ18=":",ULC1T!AQ18=""),":",((ULC1T!AQ18-ULC1T!AQ$17)/ULC1T!AQ$17+1)*100)</f>
        <v>:</v>
      </c>
      <c r="AR18" s="172" t="str">
        <f>IF(OR(ULC1T!AR18=":",ULC1T!AR18=""),":",((ULC1T!AR18-ULC1T!AR$17)/ULC1T!AR$17+1)*100)</f>
        <v>:</v>
      </c>
      <c r="AS18" s="172" t="str">
        <f>IF(OR(ULC1T!AS18=":",ULC1T!AS18=""),":",((ULC1T!AS18-ULC1T!AS$17)/ULC1T!AS$17+1)*100)</f>
        <v>:</v>
      </c>
    </row>
    <row r="19" spans="1:45" ht="22.5" customHeight="1">
      <c r="A19" s="77">
        <f t="shared" si="0"/>
        <v>1</v>
      </c>
      <c r="B19" s="105">
        <v>2007</v>
      </c>
      <c r="C19" s="172" t="str">
        <f>IF(OR(ULC1T!C19=":",ULC1T!C19=""),":",((ULC1T!C19-ULC1T!C$17)/ULC1T!C$17+1)*100)</f>
        <v>:</v>
      </c>
      <c r="D19" s="172" t="str">
        <f>IF(OR(ULC1T!D19=":",ULC1T!D19=""),":",((ULC1T!D19-ULC1T!D$17)/ULC1T!D$17+1)*100)</f>
        <v>:</v>
      </c>
      <c r="E19" s="172" t="str">
        <f>IF(OR(ULC1T!E19=":",ULC1T!E19=""),":",((ULC1T!E19-ULC1T!E$17)/ULC1T!E$17+1)*100)</f>
        <v>:</v>
      </c>
      <c r="F19" s="172" t="str">
        <f>IF(OR(ULC1T!F19=":",ULC1T!F19=""),":",((ULC1T!F19-ULC1T!F$17)/ULC1T!F$17+1)*100)</f>
        <v>:</v>
      </c>
      <c r="G19" s="172" t="str">
        <f>IF(OR(ULC1T!G19=":",ULC1T!G19=""),":",((ULC1T!G19-ULC1T!G$17)/ULC1T!G$17+1)*100)</f>
        <v>:</v>
      </c>
      <c r="H19" s="172" t="str">
        <f>IF(OR(ULC1T!H19=":",ULC1T!H19=""),":",((ULC1T!H19-ULC1T!H$17)/ULC1T!H$17+1)*100)</f>
        <v>:</v>
      </c>
      <c r="I19" s="172" t="str">
        <f>IF(OR(ULC1T!I19=":",ULC1T!I19=""),":",((ULC1T!I19-ULC1T!I$17)/ULC1T!I$17+1)*100)</f>
        <v>:</v>
      </c>
      <c r="J19" s="172" t="str">
        <f>IF(OR(ULC1T!J19=":",ULC1T!J19=""),":",((ULC1T!J19-ULC1T!J$17)/ULC1T!J$17+1)*100)</f>
        <v>:</v>
      </c>
      <c r="K19" s="172" t="str">
        <f>IF(OR(ULC1T!K19=":",ULC1T!K19=""),":",((ULC1T!K19-ULC1T!K$17)/ULC1T!K$17+1)*100)</f>
        <v>:</v>
      </c>
      <c r="L19" s="172" t="str">
        <f>IF(OR(ULC1T!L19=":",ULC1T!L19=""),":",((ULC1T!L19-ULC1T!L$17)/ULC1T!L$17+1)*100)</f>
        <v>:</v>
      </c>
      <c r="M19" s="172" t="str">
        <f>IF(OR(ULC1T!M19=":",ULC1T!M19=""),":",((ULC1T!M19-ULC1T!M$17)/ULC1T!M$17+1)*100)</f>
        <v>:</v>
      </c>
      <c r="N19" s="172" t="str">
        <f>IF(OR(ULC1T!N19=":",ULC1T!N19=""),":",((ULC1T!N19-ULC1T!N$17)/ULC1T!N$17+1)*100)</f>
        <v>:</v>
      </c>
      <c r="O19" s="172" t="str">
        <f>IF(OR(ULC1T!O19=":",ULC1T!O19=""),":",((ULC1T!O19-ULC1T!O$17)/ULC1T!O$17+1)*100)</f>
        <v>:</v>
      </c>
      <c r="P19" s="172" t="str">
        <f>IF(OR(ULC1T!P19=":",ULC1T!P19=""),":",((ULC1T!P19-ULC1T!P$17)/ULC1T!P$17+1)*100)</f>
        <v>:</v>
      </c>
      <c r="Q19" s="172" t="str">
        <f>IF(OR(ULC1T!Q19=":",ULC1T!Q19=""),":",((ULC1T!Q19-ULC1T!Q$17)/ULC1T!Q$17+1)*100)</f>
        <v>:</v>
      </c>
      <c r="R19" s="172" t="str">
        <f>IF(OR(ULC1T!R19=":",ULC1T!R19=""),":",((ULC1T!R19-ULC1T!R$17)/ULC1T!R$17+1)*100)</f>
        <v>:</v>
      </c>
      <c r="S19" s="172" t="str">
        <f>IF(OR(ULC1T!S19=":",ULC1T!S19=""),":",((ULC1T!S19-ULC1T!S$17)/ULC1T!S$17+1)*100)</f>
        <v>:</v>
      </c>
      <c r="T19" s="172" t="str">
        <f>IF(OR(ULC1T!T19=":",ULC1T!T19=""),":",((ULC1T!T19-ULC1T!T$17)/ULC1T!T$17+1)*100)</f>
        <v>:</v>
      </c>
      <c r="U19" s="172" t="str">
        <f>IF(OR(ULC1T!U19=":",ULC1T!U19=""),":",((ULC1T!U19-ULC1T!U$17)/ULC1T!U$17+1)*100)</f>
        <v>:</v>
      </c>
      <c r="V19" s="172" t="str">
        <f>IF(OR(ULC1T!V19=":",ULC1T!V19=""),":",((ULC1T!V19-ULC1T!V$17)/ULC1T!V$17+1)*100)</f>
        <v>:</v>
      </c>
      <c r="W19" s="172"/>
      <c r="X19" s="172"/>
      <c r="Y19" s="172"/>
      <c r="Z19" s="172"/>
      <c r="AA19" s="172"/>
      <c r="AB19" s="172"/>
      <c r="AC19" s="172">
        <f>ES_ULCa_1T!R20</f>
        <v>99.5</v>
      </c>
      <c r="AD19" s="172"/>
      <c r="AE19" s="172" t="str">
        <f>IF(OR(ULC1T!AE19=":",ULC1T!AE19=""),":",((ULC1T!AE19-ULC1T!AE$17)/ULC1T!AE$17+1)*100)</f>
        <v>:</v>
      </c>
      <c r="AF19" s="172" t="str">
        <f>IF(OR(ULC1T!AF19=":",ULC1T!AF19=""),":",((ULC1T!AF19-ULC1T!AF$17)/ULC1T!AF$17+1)*100)</f>
        <v>:</v>
      </c>
      <c r="AG19" s="172" t="str">
        <f>IF(OR(ULC1T!AG19=":",ULC1T!AG19=""),":",((ULC1T!AG19-ULC1T!AG$17)/ULC1T!AG$17+1)*100)</f>
        <v>:</v>
      </c>
      <c r="AH19" s="172" t="str">
        <f>IF(OR(ULC1T!AH19=":",ULC1T!AH19=""),":",((ULC1T!AH19-ULC1T!AH$17)/ULC1T!AH$17+1)*100)</f>
        <v>:</v>
      </c>
      <c r="AI19" s="172" t="str">
        <f>IF(OR(ULC1T!AI19=":",ULC1T!AI19=""),":",((ULC1T!AI19-ULC1T!AI$17)/ULC1T!AI$17+1)*100)</f>
        <v>:</v>
      </c>
      <c r="AJ19" s="172" t="str">
        <f>IF(OR(ULC1T!AJ19=":",ULC1T!AJ19=""),":",((ULC1T!AJ19-ULC1T!AJ$17)/ULC1T!AJ$17+1)*100)</f>
        <v>:</v>
      </c>
      <c r="AK19" s="172" t="str">
        <f>IF(OR(ULC1T!AK19=":",ULC1T!AK19=""),":",((ULC1T!AK19-ULC1T!AK$17)/ULC1T!AK$17+1)*100)</f>
        <v>:</v>
      </c>
      <c r="AL19" s="172" t="str">
        <f>IF(OR(ULC1T!AL19=":",ULC1T!AL19=""),":",((ULC1T!AL19-ULC1T!AL$17)/ULC1T!AL$17+1)*100)</f>
        <v>:</v>
      </c>
      <c r="AM19" s="172" t="str">
        <f>IF(OR(ULC1T!AM19=":",ULC1T!AM19=""),":",((ULC1T!AM19-ULC1T!AM$17)/ULC1T!AM$17+1)*100)</f>
        <v>:</v>
      </c>
      <c r="AN19" s="172" t="str">
        <f>IF(OR(ULC1T!AN19=":",ULC1T!AN19=""),":",((ULC1T!AN19-ULC1T!AN$17)/ULC1T!AN$17+1)*100)</f>
        <v>:</v>
      </c>
      <c r="AO19" s="172" t="str">
        <f>IF(OR(ULC1T!AO19=":",ULC1T!AO19=""),":",((ULC1T!AO19-ULC1T!AO$17)/ULC1T!AO$17+1)*100)</f>
        <v>:</v>
      </c>
      <c r="AP19" s="172"/>
      <c r="AQ19" s="172" t="str">
        <f>IF(OR(ULC1T!AQ19=":",ULC1T!AQ19=""),":",((ULC1T!AQ19-ULC1T!AQ$17)/ULC1T!AQ$17+1)*100)</f>
        <v>:</v>
      </c>
      <c r="AR19" s="172" t="str">
        <f>IF(OR(ULC1T!AR19=":",ULC1T!AR19=""),":",((ULC1T!AR19-ULC1T!AR$17)/ULC1T!AR$17+1)*100)</f>
        <v>:</v>
      </c>
      <c r="AS19" s="172" t="str">
        <f>IF(OR(ULC1T!AS19=":",ULC1T!AS19=""),":",((ULC1T!AS19-ULC1T!AS$17)/ULC1T!AS$17+1)*100)</f>
        <v>:</v>
      </c>
    </row>
    <row r="20" spans="1:45" ht="22.5" customHeight="1">
      <c r="A20" s="77">
        <f t="shared" si="0"/>
        <v>1</v>
      </c>
      <c r="B20" s="105">
        <v>2008</v>
      </c>
      <c r="C20" s="172" t="str">
        <f>IF(OR(ULC1T!C20=":",ULC1T!C20=""),":",((ULC1T!C20-ULC1T!C$17)/ULC1T!C$17+1)*100)</f>
        <v>:</v>
      </c>
      <c r="D20" s="172" t="str">
        <f>IF(OR(ULC1T!D20=":",ULC1T!D20=""),":",((ULC1T!D20-ULC1T!D$17)/ULC1T!D$17+1)*100)</f>
        <v>:</v>
      </c>
      <c r="E20" s="172" t="str">
        <f>IF(OR(ULC1T!E20=":",ULC1T!E20=""),":",((ULC1T!E20-ULC1T!E$17)/ULC1T!E$17+1)*100)</f>
        <v>:</v>
      </c>
      <c r="F20" s="172" t="str">
        <f>IF(OR(ULC1T!F20=":",ULC1T!F20=""),":",((ULC1T!F20-ULC1T!F$17)/ULC1T!F$17+1)*100)</f>
        <v>:</v>
      </c>
      <c r="G20" s="172" t="str">
        <f>IF(OR(ULC1T!G20=":",ULC1T!G20=""),":",((ULC1T!G20-ULC1T!G$17)/ULC1T!G$17+1)*100)</f>
        <v>:</v>
      </c>
      <c r="H20" s="172" t="str">
        <f>IF(OR(ULC1T!H20=":",ULC1T!H20=""),":",((ULC1T!H20-ULC1T!H$17)/ULC1T!H$17+1)*100)</f>
        <v>:</v>
      </c>
      <c r="I20" s="172" t="str">
        <f>IF(OR(ULC1T!I20=":",ULC1T!I20=""),":",((ULC1T!I20-ULC1T!I$17)/ULC1T!I$17+1)*100)</f>
        <v>:</v>
      </c>
      <c r="J20" s="172" t="str">
        <f>IF(OR(ULC1T!J20=":",ULC1T!J20=""),":",((ULC1T!J20-ULC1T!J$17)/ULC1T!J$17+1)*100)</f>
        <v>:</v>
      </c>
      <c r="K20" s="172" t="str">
        <f>IF(OR(ULC1T!K20=":",ULC1T!K20=""),":",((ULC1T!K20-ULC1T!K$17)/ULC1T!K$17+1)*100)</f>
        <v>:</v>
      </c>
      <c r="L20" s="172" t="str">
        <f>IF(OR(ULC1T!L20=":",ULC1T!L20=""),":",((ULC1T!L20-ULC1T!L$17)/ULC1T!L$17+1)*100)</f>
        <v>:</v>
      </c>
      <c r="M20" s="172" t="str">
        <f>IF(OR(ULC1T!M20=":",ULC1T!M20=""),":",((ULC1T!M20-ULC1T!M$17)/ULC1T!M$17+1)*100)</f>
        <v>:</v>
      </c>
      <c r="N20" s="172" t="str">
        <f>IF(OR(ULC1T!N20=":",ULC1T!N20=""),":",((ULC1T!N20-ULC1T!N$17)/ULC1T!N$17+1)*100)</f>
        <v>:</v>
      </c>
      <c r="O20" s="172" t="str">
        <f>IF(OR(ULC1T!O20=":",ULC1T!O20=""),":",((ULC1T!O20-ULC1T!O$17)/ULC1T!O$17+1)*100)</f>
        <v>:</v>
      </c>
      <c r="P20" s="172" t="str">
        <f>IF(OR(ULC1T!P20=":",ULC1T!P20=""),":",((ULC1T!P20-ULC1T!P$17)/ULC1T!P$17+1)*100)</f>
        <v>:</v>
      </c>
      <c r="Q20" s="172" t="str">
        <f>IF(OR(ULC1T!Q20=":",ULC1T!Q20=""),":",((ULC1T!Q20-ULC1T!Q$17)/ULC1T!Q$17+1)*100)</f>
        <v>:</v>
      </c>
      <c r="R20" s="172" t="str">
        <f>IF(OR(ULC1T!R20=":",ULC1T!R20=""),":",((ULC1T!R20-ULC1T!R$17)/ULC1T!R$17+1)*100)</f>
        <v>:</v>
      </c>
      <c r="S20" s="172" t="str">
        <f>IF(OR(ULC1T!S20=":",ULC1T!S20=""),":",((ULC1T!S20-ULC1T!S$17)/ULC1T!S$17+1)*100)</f>
        <v>:</v>
      </c>
      <c r="T20" s="172" t="str">
        <f>IF(OR(ULC1T!T20=":",ULC1T!T20=""),":",((ULC1T!T20-ULC1T!T$17)/ULC1T!T$17+1)*100)</f>
        <v>:</v>
      </c>
      <c r="U20" s="172" t="str">
        <f>IF(OR(ULC1T!U20=":",ULC1T!U20=""),":",((ULC1T!U20-ULC1T!U$17)/ULC1T!U$17+1)*100)</f>
        <v>:</v>
      </c>
      <c r="V20" s="172" t="str">
        <f>IF(OR(ULC1T!V20=":",ULC1T!V20=""),":",((ULC1T!V20-ULC1T!V$17)/ULC1T!V$17+1)*100)</f>
        <v>:</v>
      </c>
      <c r="W20" s="172"/>
      <c r="X20" s="172"/>
      <c r="Y20" s="172"/>
      <c r="Z20" s="172"/>
      <c r="AA20" s="172"/>
      <c r="AB20" s="172"/>
      <c r="AC20" s="172">
        <f>ES_ULCa_1T!R21</f>
        <v>101.4</v>
      </c>
      <c r="AD20" s="172"/>
      <c r="AE20" s="172" t="str">
        <f>IF(OR(ULC1T!AE20=":",ULC1T!AE20=""),":",((ULC1T!AE20-ULC1T!AE$17)/ULC1T!AE$17+1)*100)</f>
        <v>:</v>
      </c>
      <c r="AF20" s="172" t="str">
        <f>IF(OR(ULC1T!AF20=":",ULC1T!AF20=""),":",((ULC1T!AF20-ULC1T!AF$17)/ULC1T!AF$17+1)*100)</f>
        <v>:</v>
      </c>
      <c r="AG20" s="172" t="str">
        <f>IF(OR(ULC1T!AG20=":",ULC1T!AG20=""),":",((ULC1T!AG20-ULC1T!AG$17)/ULC1T!AG$17+1)*100)</f>
        <v>:</v>
      </c>
      <c r="AH20" s="172" t="str">
        <f>IF(OR(ULC1T!AH20=":",ULC1T!AH20=""),":",((ULC1T!AH20-ULC1T!AH$17)/ULC1T!AH$17+1)*100)</f>
        <v>:</v>
      </c>
      <c r="AI20" s="172" t="str">
        <f>IF(OR(ULC1T!AI20=":",ULC1T!AI20=""),":",((ULC1T!AI20-ULC1T!AI$17)/ULC1T!AI$17+1)*100)</f>
        <v>:</v>
      </c>
      <c r="AJ20" s="172" t="str">
        <f>IF(OR(ULC1T!AJ20=":",ULC1T!AJ20=""),":",((ULC1T!AJ20-ULC1T!AJ$17)/ULC1T!AJ$17+1)*100)</f>
        <v>:</v>
      </c>
      <c r="AK20" s="172" t="str">
        <f>IF(OR(ULC1T!AK20=":",ULC1T!AK20=""),":",((ULC1T!AK20-ULC1T!AK$17)/ULC1T!AK$17+1)*100)</f>
        <v>:</v>
      </c>
      <c r="AL20" s="172" t="str">
        <f>IF(OR(ULC1T!AL20=":",ULC1T!AL20=""),":",((ULC1T!AL20-ULC1T!AL$17)/ULC1T!AL$17+1)*100)</f>
        <v>:</v>
      </c>
      <c r="AM20" s="172" t="str">
        <f>IF(OR(ULC1T!AM20=":",ULC1T!AM20=""),":",((ULC1T!AM20-ULC1T!AM$17)/ULC1T!AM$17+1)*100)</f>
        <v>:</v>
      </c>
      <c r="AN20" s="172" t="str">
        <f>IF(OR(ULC1T!AN20=":",ULC1T!AN20=""),":",((ULC1T!AN20-ULC1T!AN$17)/ULC1T!AN$17+1)*100)</f>
        <v>:</v>
      </c>
      <c r="AO20" s="172" t="str">
        <f>IF(OR(ULC1T!AO20=":",ULC1T!AO20=""),":",((ULC1T!AO20-ULC1T!AO$17)/ULC1T!AO$17+1)*100)</f>
        <v>:</v>
      </c>
      <c r="AP20" s="172"/>
      <c r="AQ20" s="172" t="str">
        <f>IF(OR(ULC1T!AQ20=":",ULC1T!AQ20=""),":",((ULC1T!AQ20-ULC1T!AQ$17)/ULC1T!AQ$17+1)*100)</f>
        <v>:</v>
      </c>
      <c r="AR20" s="172" t="str">
        <f>IF(OR(ULC1T!AR20=":",ULC1T!AR20=""),":",((ULC1T!AR20-ULC1T!AR$17)/ULC1T!AR$17+1)*100)</f>
        <v>:</v>
      </c>
      <c r="AS20" s="172" t="str">
        <f>IF(OR(ULC1T!AS20=":",ULC1T!AS20=""),":",((ULC1T!AS20-ULC1T!AS$17)/ULC1T!AS$17+1)*100)</f>
        <v>:</v>
      </c>
    </row>
    <row r="21" spans="1:45" ht="22.5" customHeight="1">
      <c r="A21" s="77">
        <f t="shared" si="0"/>
        <v>1</v>
      </c>
      <c r="B21" s="105">
        <v>2009</v>
      </c>
      <c r="C21" s="172" t="str">
        <f>IF(OR(ULC1T!C21=":",ULC1T!C21=""),":",((ULC1T!C21-ULC1T!C$17)/ULC1T!C$17+1)*100)</f>
        <v>:</v>
      </c>
      <c r="D21" s="172" t="str">
        <f>IF(OR(ULC1T!D21=":",ULC1T!D21=""),":",((ULC1T!D21-ULC1T!D$17)/ULC1T!D$17+1)*100)</f>
        <v>:</v>
      </c>
      <c r="E21" s="172" t="str">
        <f>IF(OR(ULC1T!E21=":",ULC1T!E21=""),":",((ULC1T!E21-ULC1T!E$17)/ULC1T!E$17+1)*100)</f>
        <v>:</v>
      </c>
      <c r="F21" s="172" t="str">
        <f>IF(OR(ULC1T!F21=":",ULC1T!F21=""),":",((ULC1T!F21-ULC1T!F$17)/ULC1T!F$17+1)*100)</f>
        <v>:</v>
      </c>
      <c r="G21" s="172" t="str">
        <f>IF(OR(ULC1T!G21=":",ULC1T!G21=""),":",((ULC1T!G21-ULC1T!G$17)/ULC1T!G$17+1)*100)</f>
        <v>:</v>
      </c>
      <c r="H21" s="172" t="str">
        <f>IF(OR(ULC1T!H21=":",ULC1T!H21=""),":",((ULC1T!H21-ULC1T!H$17)/ULC1T!H$17+1)*100)</f>
        <v>:</v>
      </c>
      <c r="I21" s="172" t="str">
        <f>IF(OR(ULC1T!I21=":",ULC1T!I21=""),":",((ULC1T!I21-ULC1T!I$17)/ULC1T!I$17+1)*100)</f>
        <v>:</v>
      </c>
      <c r="J21" s="172" t="str">
        <f>IF(OR(ULC1T!J21=":",ULC1T!J21=""),":",((ULC1T!J21-ULC1T!J$17)/ULC1T!J$17+1)*100)</f>
        <v>:</v>
      </c>
      <c r="K21" s="172" t="str">
        <f>IF(OR(ULC1T!K21=":",ULC1T!K21=""),":",((ULC1T!K21-ULC1T!K$17)/ULC1T!K$17+1)*100)</f>
        <v>:</v>
      </c>
      <c r="L21" s="172" t="str">
        <f>IF(OR(ULC1T!L21=":",ULC1T!L21=""),":",((ULC1T!L21-ULC1T!L$17)/ULC1T!L$17+1)*100)</f>
        <v>:</v>
      </c>
      <c r="M21" s="172" t="str">
        <f>IF(OR(ULC1T!M21=":",ULC1T!M21=""),":",((ULC1T!M21-ULC1T!M$17)/ULC1T!M$17+1)*100)</f>
        <v>:</v>
      </c>
      <c r="N21" s="172" t="str">
        <f>IF(OR(ULC1T!N21=":",ULC1T!N21=""),":",((ULC1T!N21-ULC1T!N$17)/ULC1T!N$17+1)*100)</f>
        <v>:</v>
      </c>
      <c r="O21" s="172" t="str">
        <f>IF(OR(ULC1T!O21=":",ULC1T!O21=""),":",((ULC1T!O21-ULC1T!O$17)/ULC1T!O$17+1)*100)</f>
        <v>:</v>
      </c>
      <c r="P21" s="172" t="str">
        <f>IF(OR(ULC1T!P21=":",ULC1T!P21=""),":",((ULC1T!P21-ULC1T!P$17)/ULC1T!P$17+1)*100)</f>
        <v>:</v>
      </c>
      <c r="Q21" s="172" t="str">
        <f>IF(OR(ULC1T!Q21=":",ULC1T!Q21=""),":",((ULC1T!Q21-ULC1T!Q$17)/ULC1T!Q$17+1)*100)</f>
        <v>:</v>
      </c>
      <c r="R21" s="172" t="str">
        <f>IF(OR(ULC1T!R21=":",ULC1T!R21=""),":",((ULC1T!R21-ULC1T!R$17)/ULC1T!R$17+1)*100)</f>
        <v>:</v>
      </c>
      <c r="S21" s="172" t="str">
        <f>IF(OR(ULC1T!S21=":",ULC1T!S21=""),":",((ULC1T!S21-ULC1T!S$17)/ULC1T!S$17+1)*100)</f>
        <v>:</v>
      </c>
      <c r="T21" s="172" t="str">
        <f>IF(OR(ULC1T!T21=":",ULC1T!T21=""),":",((ULC1T!T21-ULC1T!T$17)/ULC1T!T$17+1)*100)</f>
        <v>:</v>
      </c>
      <c r="U21" s="172" t="str">
        <f>IF(OR(ULC1T!U21=":",ULC1T!U21=""),":",((ULC1T!U21-ULC1T!U$17)/ULC1T!U$17+1)*100)</f>
        <v>:</v>
      </c>
      <c r="V21" s="172" t="str">
        <f>IF(OR(ULC1T!V21=":",ULC1T!V21=""),":",((ULC1T!V21-ULC1T!V$17)/ULC1T!V$17+1)*100)</f>
        <v>:</v>
      </c>
      <c r="W21" s="172"/>
      <c r="X21" s="172"/>
      <c r="Y21" s="172"/>
      <c r="Z21" s="172"/>
      <c r="AA21" s="172"/>
      <c r="AB21" s="172"/>
      <c r="AC21" s="172">
        <f>ES_ULCa_1T!R22</f>
        <v>103.3</v>
      </c>
      <c r="AD21" s="172"/>
      <c r="AE21" s="172" t="str">
        <f>IF(OR(ULC1T!AE21=":",ULC1T!AE21=""),":",((ULC1T!AE21-ULC1T!AE$17)/ULC1T!AE$17+1)*100)</f>
        <v>:</v>
      </c>
      <c r="AF21" s="172" t="str">
        <f>IF(OR(ULC1T!AF21=":",ULC1T!AF21=""),":",((ULC1T!AF21-ULC1T!AF$17)/ULC1T!AF$17+1)*100)</f>
        <v>:</v>
      </c>
      <c r="AG21" s="172" t="str">
        <f>IF(OR(ULC1T!AG21=":",ULC1T!AG21=""),":",((ULC1T!AG21-ULC1T!AG$17)/ULC1T!AG$17+1)*100)</f>
        <v>:</v>
      </c>
      <c r="AH21" s="172" t="str">
        <f>IF(OR(ULC1T!AH21=":",ULC1T!AH21=""),":",((ULC1T!AH21-ULC1T!AH$17)/ULC1T!AH$17+1)*100)</f>
        <v>:</v>
      </c>
      <c r="AI21" s="172" t="str">
        <f>IF(OR(ULC1T!AI21=":",ULC1T!AI21=""),":",((ULC1T!AI21-ULC1T!AI$17)/ULC1T!AI$17+1)*100)</f>
        <v>:</v>
      </c>
      <c r="AJ21" s="172" t="str">
        <f>IF(OR(ULC1T!AJ21=":",ULC1T!AJ21=""),":",((ULC1T!AJ21-ULC1T!AJ$17)/ULC1T!AJ$17+1)*100)</f>
        <v>:</v>
      </c>
      <c r="AK21" s="172" t="str">
        <f>IF(OR(ULC1T!AK21=":",ULC1T!AK21=""),":",((ULC1T!AK21-ULC1T!AK$17)/ULC1T!AK$17+1)*100)</f>
        <v>:</v>
      </c>
      <c r="AL21" s="172" t="str">
        <f>IF(OR(ULC1T!AL21=":",ULC1T!AL21=""),":",((ULC1T!AL21-ULC1T!AL$17)/ULC1T!AL$17+1)*100)</f>
        <v>:</v>
      </c>
      <c r="AM21" s="172" t="str">
        <f>IF(OR(ULC1T!AM21=":",ULC1T!AM21=""),":",((ULC1T!AM21-ULC1T!AM$17)/ULC1T!AM$17+1)*100)</f>
        <v>:</v>
      </c>
      <c r="AN21" s="172" t="str">
        <f>IF(OR(ULC1T!AN21=":",ULC1T!AN21=""),":",((ULC1T!AN21-ULC1T!AN$17)/ULC1T!AN$17+1)*100)</f>
        <v>:</v>
      </c>
      <c r="AO21" s="172" t="str">
        <f>IF(OR(ULC1T!AO21=":",ULC1T!AO21=""),":",((ULC1T!AO21-ULC1T!AO$17)/ULC1T!AO$17+1)*100)</f>
        <v>:</v>
      </c>
      <c r="AP21" s="172"/>
      <c r="AQ21" s="172" t="str">
        <f>IF(OR(ULC1T!AQ21=":",ULC1T!AQ21=""),":",((ULC1T!AQ21-ULC1T!AQ$17)/ULC1T!AQ$17+1)*100)</f>
        <v>:</v>
      </c>
      <c r="AR21" s="172" t="str">
        <f>IF(OR(ULC1T!AR21=":",ULC1T!AR21=""),":",((ULC1T!AR21-ULC1T!AR$17)/ULC1T!AR$17+1)*100)</f>
        <v>:</v>
      </c>
      <c r="AS21" s="172" t="str">
        <f>IF(OR(ULC1T!AS21=":",ULC1T!AS21=""),":",((ULC1T!AS21-ULC1T!AS$17)/ULC1T!AS$17+1)*100)</f>
        <v>:</v>
      </c>
    </row>
    <row r="22" spans="1:45" ht="22.5" customHeight="1">
      <c r="A22" s="77">
        <f t="shared" si="0"/>
        <v>1</v>
      </c>
      <c r="B22" s="105">
        <v>2010</v>
      </c>
      <c r="C22" s="172" t="str">
        <f>IF(OR(ULC1T!C22=":",ULC1T!C22=""),":",((ULC1T!C22-ULC1T!C$17)/ULC1T!C$17+1)*100)</f>
        <v>:</v>
      </c>
      <c r="D22" s="172" t="str">
        <f>IF(OR(ULC1T!D22=":",ULC1T!D22=""),":",((ULC1T!D22-ULC1T!D$17)/ULC1T!D$17+1)*100)</f>
        <v>:</v>
      </c>
      <c r="E22" s="172" t="str">
        <f>IF(OR(ULC1T!E22=":",ULC1T!E22=""),":",((ULC1T!E22-ULC1T!E$17)/ULC1T!E$17+1)*100)</f>
        <v>:</v>
      </c>
      <c r="F22" s="172" t="str">
        <f>IF(OR(ULC1T!F22=":",ULC1T!F22=""),":",((ULC1T!F22-ULC1T!F$17)/ULC1T!F$17+1)*100)</f>
        <v>:</v>
      </c>
      <c r="G22" s="172" t="str">
        <f>IF(OR(ULC1T!G22=":",ULC1T!G22=""),":",((ULC1T!G22-ULC1T!G$17)/ULC1T!G$17+1)*100)</f>
        <v>:</v>
      </c>
      <c r="H22" s="172" t="str">
        <f>IF(OR(ULC1T!H22=":",ULC1T!H22=""),":",((ULC1T!H22-ULC1T!H$17)/ULC1T!H$17+1)*100)</f>
        <v>:</v>
      </c>
      <c r="I22" s="172" t="str">
        <f>IF(OR(ULC1T!I22=":",ULC1T!I22=""),":",((ULC1T!I22-ULC1T!I$17)/ULC1T!I$17+1)*100)</f>
        <v>:</v>
      </c>
      <c r="J22" s="172" t="str">
        <f>IF(OR(ULC1T!J22=":",ULC1T!J22=""),":",((ULC1T!J22-ULC1T!J$17)/ULC1T!J$17+1)*100)</f>
        <v>:</v>
      </c>
      <c r="K22" s="172" t="str">
        <f>IF(OR(ULC1T!K22=":",ULC1T!K22=""),":",((ULC1T!K22-ULC1T!K$17)/ULC1T!K$17+1)*100)</f>
        <v>:</v>
      </c>
      <c r="L22" s="172" t="str">
        <f>IF(OR(ULC1T!L22=":",ULC1T!L22=""),":",((ULC1T!L22-ULC1T!L$17)/ULC1T!L$17+1)*100)</f>
        <v>:</v>
      </c>
      <c r="M22" s="172" t="str">
        <f>IF(OR(ULC1T!M22=":",ULC1T!M22=""),":",((ULC1T!M22-ULC1T!M$17)/ULC1T!M$17+1)*100)</f>
        <v>:</v>
      </c>
      <c r="N22" s="172" t="str">
        <f>IF(OR(ULC1T!N22=":",ULC1T!N22=""),":",((ULC1T!N22-ULC1T!N$17)/ULC1T!N$17+1)*100)</f>
        <v>:</v>
      </c>
      <c r="O22" s="172" t="str">
        <f>IF(OR(ULC1T!O22=":",ULC1T!O22=""),":",((ULC1T!O22-ULC1T!O$17)/ULC1T!O$17+1)*100)</f>
        <v>:</v>
      </c>
      <c r="P22" s="172" t="str">
        <f>IF(OR(ULC1T!P22=":",ULC1T!P22=""),":",((ULC1T!P22-ULC1T!P$17)/ULC1T!P$17+1)*100)</f>
        <v>:</v>
      </c>
      <c r="Q22" s="172" t="str">
        <f>IF(OR(ULC1T!Q22=":",ULC1T!Q22=""),":",((ULC1T!Q22-ULC1T!Q$17)/ULC1T!Q$17+1)*100)</f>
        <v>:</v>
      </c>
      <c r="R22" s="172" t="str">
        <f>IF(OR(ULC1T!R22=":",ULC1T!R22=""),":",((ULC1T!R22-ULC1T!R$17)/ULC1T!R$17+1)*100)</f>
        <v>:</v>
      </c>
      <c r="S22" s="172" t="str">
        <f>IF(OR(ULC1T!S22=":",ULC1T!S22=""),":",((ULC1T!S22-ULC1T!S$17)/ULC1T!S$17+1)*100)</f>
        <v>:</v>
      </c>
      <c r="T22" s="172" t="str">
        <f>IF(OR(ULC1T!T22=":",ULC1T!T22=""),":",((ULC1T!T22-ULC1T!T$17)/ULC1T!T$17+1)*100)</f>
        <v>:</v>
      </c>
      <c r="U22" s="172" t="str">
        <f>IF(OR(ULC1T!U22=":",ULC1T!U22=""),":",((ULC1T!U22-ULC1T!U$17)/ULC1T!U$17+1)*100)</f>
        <v>:</v>
      </c>
      <c r="V22" s="172" t="str">
        <f>IF(OR(ULC1T!V22=":",ULC1T!V22=""),":",((ULC1T!V22-ULC1T!V$17)/ULC1T!V$17+1)*100)</f>
        <v>:</v>
      </c>
      <c r="W22" s="172"/>
      <c r="X22" s="172"/>
      <c r="Y22" s="172"/>
      <c r="Z22" s="172"/>
      <c r="AA22" s="172"/>
      <c r="AB22" s="172"/>
      <c r="AC22" s="172">
        <f>ES_ULCa_1T!R23</f>
        <v>102.7</v>
      </c>
      <c r="AD22" s="172"/>
      <c r="AE22" s="172" t="str">
        <f>IF(OR(ULC1T!AE22=":",ULC1T!AE22=""),":",((ULC1T!AE22-ULC1T!AE$17)/ULC1T!AE$17+1)*100)</f>
        <v>:</v>
      </c>
      <c r="AF22" s="172" t="str">
        <f>IF(OR(ULC1T!AF22=":",ULC1T!AF22=""),":",((ULC1T!AF22-ULC1T!AF$17)/ULC1T!AF$17+1)*100)</f>
        <v>:</v>
      </c>
      <c r="AG22" s="172" t="str">
        <f>IF(OR(ULC1T!AG22=":",ULC1T!AG22=""),":",((ULC1T!AG22-ULC1T!AG$17)/ULC1T!AG$17+1)*100)</f>
        <v>:</v>
      </c>
      <c r="AH22" s="172" t="str">
        <f>IF(OR(ULC1T!AH22=":",ULC1T!AH22=""),":",((ULC1T!AH22-ULC1T!AH$17)/ULC1T!AH$17+1)*100)</f>
        <v>:</v>
      </c>
      <c r="AI22" s="172" t="str">
        <f>IF(OR(ULC1T!AI22=":",ULC1T!AI22=""),":",((ULC1T!AI22-ULC1T!AI$17)/ULC1T!AI$17+1)*100)</f>
        <v>:</v>
      </c>
      <c r="AJ22" s="172" t="str">
        <f>IF(OR(ULC1T!AJ22=":",ULC1T!AJ22=""),":",((ULC1T!AJ22-ULC1T!AJ$17)/ULC1T!AJ$17+1)*100)</f>
        <v>:</v>
      </c>
      <c r="AK22" s="172" t="str">
        <f>IF(OR(ULC1T!AK22=":",ULC1T!AK22=""),":",((ULC1T!AK22-ULC1T!AK$17)/ULC1T!AK$17+1)*100)</f>
        <v>:</v>
      </c>
      <c r="AL22" s="172" t="str">
        <f>IF(OR(ULC1T!AL22=":",ULC1T!AL22=""),":",((ULC1T!AL22-ULC1T!AL$17)/ULC1T!AL$17+1)*100)</f>
        <v>:</v>
      </c>
      <c r="AM22" s="172" t="str">
        <f>IF(OR(ULC1T!AM22=":",ULC1T!AM22=""),":",((ULC1T!AM22-ULC1T!AM$17)/ULC1T!AM$17+1)*100)</f>
        <v>:</v>
      </c>
      <c r="AN22" s="172" t="str">
        <f>IF(OR(ULC1T!AN22=":",ULC1T!AN22=""),":",((ULC1T!AN22-ULC1T!AN$17)/ULC1T!AN$17+1)*100)</f>
        <v>:</v>
      </c>
      <c r="AO22" s="172" t="str">
        <f>IF(OR(ULC1T!AO22=":",ULC1T!AO22=""),":",((ULC1T!AO22-ULC1T!AO$17)/ULC1T!AO$17+1)*100)</f>
        <v>:</v>
      </c>
      <c r="AP22" s="172"/>
      <c r="AQ22" s="172" t="str">
        <f>IF(OR(ULC1T!AQ22=":",ULC1T!AQ22=""),":",((ULC1T!AQ22-ULC1T!AQ$17)/ULC1T!AQ$17+1)*100)</f>
        <v>:</v>
      </c>
      <c r="AR22" s="172" t="str">
        <f>IF(OR(ULC1T!AR22=":",ULC1T!AR22=""),":",((ULC1T!AR22-ULC1T!AR$17)/ULC1T!AR$17+1)*100)</f>
        <v>:</v>
      </c>
      <c r="AS22" s="172" t="str">
        <f>IF(OR(ULC1T!AS22=":",ULC1T!AS22=""),":",((ULC1T!AS22-ULC1T!AS$17)/ULC1T!AS$17+1)*100)</f>
        <v>:</v>
      </c>
    </row>
    <row r="23" spans="1:45" ht="22.5" customHeight="1">
      <c r="A23" s="77">
        <f t="shared" si="0"/>
        <v>1</v>
      </c>
      <c r="B23" s="105">
        <v>2011</v>
      </c>
      <c r="C23" s="172" t="str">
        <f>IF(OR(ULC1T!C23=":",ULC1T!C23=""),":",((ULC1T!C23-ULC1T!C$17)/ULC1T!C$17+1)*100)</f>
        <v>:</v>
      </c>
      <c r="D23" s="172" t="str">
        <f>IF(OR(ULC1T!D23=":",ULC1T!D23=""),":",((ULC1T!D23-ULC1T!D$17)/ULC1T!D$17+1)*100)</f>
        <v>:</v>
      </c>
      <c r="E23" s="172" t="str">
        <f>IF(OR(ULC1T!E23=":",ULC1T!E23=""),":",((ULC1T!E23-ULC1T!E$17)/ULC1T!E$17+1)*100)</f>
        <v>:</v>
      </c>
      <c r="F23" s="172" t="str">
        <f>IF(OR(ULC1T!F23=":",ULC1T!F23=""),":",((ULC1T!F23-ULC1T!F$17)/ULC1T!F$17+1)*100)</f>
        <v>:</v>
      </c>
      <c r="G23" s="172" t="str">
        <f>IF(OR(ULC1T!G23=":",ULC1T!G23=""),":",((ULC1T!G23-ULC1T!G$17)/ULC1T!G$17+1)*100)</f>
        <v>:</v>
      </c>
      <c r="H23" s="172" t="str">
        <f>IF(OR(ULC1T!H23=":",ULC1T!H23=""),":",((ULC1T!H23-ULC1T!H$17)/ULC1T!H$17+1)*100)</f>
        <v>:</v>
      </c>
      <c r="I23" s="172" t="str">
        <f>IF(OR(ULC1T!I23=":",ULC1T!I23=""),":",((ULC1T!I23-ULC1T!I$17)/ULC1T!I$17+1)*100)</f>
        <v>:</v>
      </c>
      <c r="J23" s="172" t="str">
        <f>IF(OR(ULC1T!J23=":",ULC1T!J23=""),":",((ULC1T!J23-ULC1T!J$17)/ULC1T!J$17+1)*100)</f>
        <v>:</v>
      </c>
      <c r="K23" s="172" t="str">
        <f>IF(OR(ULC1T!K23=":",ULC1T!K23=""),":",((ULC1T!K23-ULC1T!K$17)/ULC1T!K$17+1)*100)</f>
        <v>:</v>
      </c>
      <c r="L23" s="172" t="str">
        <f>IF(OR(ULC1T!L23=":",ULC1T!L23=""),":",((ULC1T!L23-ULC1T!L$17)/ULC1T!L$17+1)*100)</f>
        <v>:</v>
      </c>
      <c r="M23" s="172" t="str">
        <f>IF(OR(ULC1T!M23=":",ULC1T!M23=""),":",((ULC1T!M23-ULC1T!M$17)/ULC1T!M$17+1)*100)</f>
        <v>:</v>
      </c>
      <c r="N23" s="172" t="str">
        <f>IF(OR(ULC1T!N23=":",ULC1T!N23=""),":",((ULC1T!N23-ULC1T!N$17)/ULC1T!N$17+1)*100)</f>
        <v>:</v>
      </c>
      <c r="O23" s="172" t="str">
        <f>IF(OR(ULC1T!O23=":",ULC1T!O23=""),":",((ULC1T!O23-ULC1T!O$17)/ULC1T!O$17+1)*100)</f>
        <v>:</v>
      </c>
      <c r="P23" s="172" t="str">
        <f>IF(OR(ULC1T!P23=":",ULC1T!P23=""),":",((ULC1T!P23-ULC1T!P$17)/ULC1T!P$17+1)*100)</f>
        <v>:</v>
      </c>
      <c r="Q23" s="172" t="str">
        <f>IF(OR(ULC1T!Q23=":",ULC1T!Q23=""),":",((ULC1T!Q23-ULC1T!Q$17)/ULC1T!Q$17+1)*100)</f>
        <v>:</v>
      </c>
      <c r="R23" s="172" t="str">
        <f>IF(OR(ULC1T!R23=":",ULC1T!R23=""),":",((ULC1T!R23-ULC1T!R$17)/ULC1T!R$17+1)*100)</f>
        <v>:</v>
      </c>
      <c r="S23" s="172" t="str">
        <f>IF(OR(ULC1T!S23=":",ULC1T!S23=""),":",((ULC1T!S23-ULC1T!S$17)/ULC1T!S$17+1)*100)</f>
        <v>:</v>
      </c>
      <c r="T23" s="172" t="str">
        <f>IF(OR(ULC1T!T23=":",ULC1T!T23=""),":",((ULC1T!T23-ULC1T!T$17)/ULC1T!T$17+1)*100)</f>
        <v>:</v>
      </c>
      <c r="U23" s="172" t="str">
        <f>IF(OR(ULC1T!U23=":",ULC1T!U23=""),":",((ULC1T!U23-ULC1T!U$17)/ULC1T!U$17+1)*100)</f>
        <v>:</v>
      </c>
      <c r="V23" s="172" t="str">
        <f>IF(OR(ULC1T!V23=":",ULC1T!V23=""),":",((ULC1T!V23-ULC1T!V$17)/ULC1T!V$17+1)*100)</f>
        <v>:</v>
      </c>
      <c r="W23" s="172"/>
      <c r="X23" s="172"/>
      <c r="Y23" s="172"/>
      <c r="Z23" s="172"/>
      <c r="AA23" s="172"/>
      <c r="AB23" s="172"/>
      <c r="AC23" s="172">
        <f>ES_ULCa_1T!R24</f>
        <v>102.4</v>
      </c>
      <c r="AD23" s="172"/>
      <c r="AE23" s="172" t="str">
        <f>IF(OR(ULC1T!AE23=":",ULC1T!AE23=""),":",((ULC1T!AE23-ULC1T!AE$17)/ULC1T!AE$17+1)*100)</f>
        <v>:</v>
      </c>
      <c r="AF23" s="172" t="str">
        <f>IF(OR(ULC1T!AF23=":",ULC1T!AF23=""),":",((ULC1T!AF23-ULC1T!AF$17)/ULC1T!AF$17+1)*100)</f>
        <v>:</v>
      </c>
      <c r="AG23" s="172" t="str">
        <f>IF(OR(ULC1T!AG23=":",ULC1T!AG23=""),":",((ULC1T!AG23-ULC1T!AG$17)/ULC1T!AG$17+1)*100)</f>
        <v>:</v>
      </c>
      <c r="AH23" s="172" t="str">
        <f>IF(OR(ULC1T!AH23=":",ULC1T!AH23=""),":",((ULC1T!AH23-ULC1T!AH$17)/ULC1T!AH$17+1)*100)</f>
        <v>:</v>
      </c>
      <c r="AI23" s="172" t="str">
        <f>IF(OR(ULC1T!AI23=":",ULC1T!AI23=""),":",((ULC1T!AI23-ULC1T!AI$17)/ULC1T!AI$17+1)*100)</f>
        <v>:</v>
      </c>
      <c r="AJ23" s="172" t="str">
        <f>IF(OR(ULC1T!AJ23=":",ULC1T!AJ23=""),":",((ULC1T!AJ23-ULC1T!AJ$17)/ULC1T!AJ$17+1)*100)</f>
        <v>:</v>
      </c>
      <c r="AK23" s="172" t="str">
        <f>IF(OR(ULC1T!AK23=":",ULC1T!AK23=""),":",((ULC1T!AK23-ULC1T!AK$17)/ULC1T!AK$17+1)*100)</f>
        <v>:</v>
      </c>
      <c r="AL23" s="172" t="str">
        <f>IF(OR(ULC1T!AL23=":",ULC1T!AL23=""),":",((ULC1T!AL23-ULC1T!AL$17)/ULC1T!AL$17+1)*100)</f>
        <v>:</v>
      </c>
      <c r="AM23" s="172" t="str">
        <f>IF(OR(ULC1T!AM23=":",ULC1T!AM23=""),":",((ULC1T!AM23-ULC1T!AM$17)/ULC1T!AM$17+1)*100)</f>
        <v>:</v>
      </c>
      <c r="AN23" s="172" t="str">
        <f>IF(OR(ULC1T!AN23=":",ULC1T!AN23=""),":",((ULC1T!AN23-ULC1T!AN$17)/ULC1T!AN$17+1)*100)</f>
        <v>:</v>
      </c>
      <c r="AO23" s="172" t="str">
        <f>IF(OR(ULC1T!AO23=":",ULC1T!AO23=""),":",((ULC1T!AO23-ULC1T!AO$17)/ULC1T!AO$17+1)*100)</f>
        <v>:</v>
      </c>
      <c r="AP23" s="172"/>
      <c r="AQ23" s="172" t="str">
        <f>IF(OR(ULC1T!AQ23=":",ULC1T!AQ23=""),":",((ULC1T!AQ23-ULC1T!AQ$17)/ULC1T!AQ$17+1)*100)</f>
        <v>:</v>
      </c>
      <c r="AR23" s="172" t="str">
        <f>IF(OR(ULC1T!AR23=":",ULC1T!AR23=""),":",((ULC1T!AR23-ULC1T!AR$17)/ULC1T!AR$17+1)*100)</f>
        <v>:</v>
      </c>
      <c r="AS23" s="172" t="str">
        <f>IF(OR(ULC1T!AS23=":",ULC1T!AS23=""),":",((ULC1T!AS23-ULC1T!AS$17)/ULC1T!AS$17+1)*100)</f>
        <v>:</v>
      </c>
    </row>
    <row r="24" spans="1:45" ht="22.5" customHeight="1">
      <c r="A24" s="77">
        <f t="shared" si="0"/>
        <v>1</v>
      </c>
      <c r="B24" s="105">
        <v>2012</v>
      </c>
      <c r="C24" s="172" t="str">
        <f>IF(OR(ULC1T!C24=":",ULC1T!C24=""),":",((ULC1T!C24-ULC1T!C$17)/ULC1T!C$17+1)*100)</f>
        <v>:</v>
      </c>
      <c r="D24" s="172" t="str">
        <f>IF(OR(ULC1T!D24=":",ULC1T!D24=""),":",((ULC1T!D24-ULC1T!D$17)/ULC1T!D$17+1)*100)</f>
        <v>:</v>
      </c>
      <c r="E24" s="172" t="str">
        <f>IF(OR(ULC1T!E24=":",ULC1T!E24=""),":",((ULC1T!E24-ULC1T!E$17)/ULC1T!E$17+1)*100)</f>
        <v>:</v>
      </c>
      <c r="F24" s="172" t="str">
        <f>IF(OR(ULC1T!F24=":",ULC1T!F24=""),":",((ULC1T!F24-ULC1T!F$17)/ULC1T!F$17+1)*100)</f>
        <v>:</v>
      </c>
      <c r="G24" s="172" t="str">
        <f>IF(OR(ULC1T!G24=":",ULC1T!G24=""),":",((ULC1T!G24-ULC1T!G$17)/ULC1T!G$17+1)*100)</f>
        <v>:</v>
      </c>
      <c r="H24" s="172" t="str">
        <f>IF(OR(ULC1T!H24=":",ULC1T!H24=""),":",((ULC1T!H24-ULC1T!H$17)/ULC1T!H$17+1)*100)</f>
        <v>:</v>
      </c>
      <c r="I24" s="172" t="str">
        <f>IF(OR(ULC1T!I24=":",ULC1T!I24=""),":",((ULC1T!I24-ULC1T!I$17)/ULC1T!I$17+1)*100)</f>
        <v>:</v>
      </c>
      <c r="J24" s="172" t="str">
        <f>IF(OR(ULC1T!J24=":",ULC1T!J24=""),":",((ULC1T!J24-ULC1T!J$17)/ULC1T!J$17+1)*100)</f>
        <v>:</v>
      </c>
      <c r="K24" s="172" t="str">
        <f>IF(OR(ULC1T!K24=":",ULC1T!K24=""),":",((ULC1T!K24-ULC1T!K$17)/ULC1T!K$17+1)*100)</f>
        <v>:</v>
      </c>
      <c r="L24" s="172" t="str">
        <f>IF(OR(ULC1T!L24=":",ULC1T!L24=""),":",((ULC1T!L24-ULC1T!L$17)/ULC1T!L$17+1)*100)</f>
        <v>:</v>
      </c>
      <c r="M24" s="172" t="str">
        <f>IF(OR(ULC1T!M24=":",ULC1T!M24=""),":",((ULC1T!M24-ULC1T!M$17)/ULC1T!M$17+1)*100)</f>
        <v>:</v>
      </c>
      <c r="N24" s="172" t="str">
        <f>IF(OR(ULC1T!N24=":",ULC1T!N24=""),":",((ULC1T!N24-ULC1T!N$17)/ULC1T!N$17+1)*100)</f>
        <v>:</v>
      </c>
      <c r="O24" s="172" t="str">
        <f>IF(OR(ULC1T!O24=":",ULC1T!O24=""),":",((ULC1T!O24-ULC1T!O$17)/ULC1T!O$17+1)*100)</f>
        <v>:</v>
      </c>
      <c r="P24" s="172" t="str">
        <f>IF(OR(ULC1T!P24=":",ULC1T!P24=""),":",((ULC1T!P24-ULC1T!P$17)/ULC1T!P$17+1)*100)</f>
        <v>:</v>
      </c>
      <c r="Q24" s="172" t="str">
        <f>IF(OR(ULC1T!Q24=":",ULC1T!Q24=""),":",((ULC1T!Q24-ULC1T!Q$17)/ULC1T!Q$17+1)*100)</f>
        <v>:</v>
      </c>
      <c r="R24" s="172" t="str">
        <f>IF(OR(ULC1T!R24=":",ULC1T!R24=""),":",((ULC1T!R24-ULC1T!R$17)/ULC1T!R$17+1)*100)</f>
        <v>:</v>
      </c>
      <c r="S24" s="172" t="str">
        <f>IF(OR(ULC1T!S24=":",ULC1T!S24=""),":",((ULC1T!S24-ULC1T!S$17)/ULC1T!S$17+1)*100)</f>
        <v>:</v>
      </c>
      <c r="T24" s="172" t="str">
        <f>IF(OR(ULC1T!T24=":",ULC1T!T24=""),":",((ULC1T!T24-ULC1T!T$17)/ULC1T!T$17+1)*100)</f>
        <v>:</v>
      </c>
      <c r="U24" s="172" t="str">
        <f>IF(OR(ULC1T!U24=":",ULC1T!U24=""),":",((ULC1T!U24-ULC1T!U$17)/ULC1T!U$17+1)*100)</f>
        <v>:</v>
      </c>
      <c r="V24" s="172" t="str">
        <f>IF(OR(ULC1T!V24=":",ULC1T!V24=""),":",((ULC1T!V24-ULC1T!V$17)/ULC1T!V$17+1)*100)</f>
        <v>:</v>
      </c>
      <c r="W24" s="172"/>
      <c r="X24" s="172"/>
      <c r="Y24" s="172"/>
      <c r="Z24" s="172"/>
      <c r="AA24" s="172"/>
      <c r="AB24" s="172"/>
      <c r="AC24" s="172">
        <f>ES_ULCa_1T!R25</f>
        <v>103</v>
      </c>
      <c r="AD24" s="172"/>
      <c r="AE24" s="172" t="str">
        <f>IF(OR(ULC1T!AE24=":",ULC1T!AE24=""),":",((ULC1T!AE24-ULC1T!AE$17)/ULC1T!AE$17+1)*100)</f>
        <v>:</v>
      </c>
      <c r="AF24" s="172" t="str">
        <f>IF(OR(ULC1T!AF24=":",ULC1T!AF24=""),":",((ULC1T!AF24-ULC1T!AF$17)/ULC1T!AF$17+1)*100)</f>
        <v>:</v>
      </c>
      <c r="AG24" s="172" t="str">
        <f>IF(OR(ULC1T!AG24=":",ULC1T!AG24=""),":",((ULC1T!AG24-ULC1T!AG$17)/ULC1T!AG$17+1)*100)</f>
        <v>:</v>
      </c>
      <c r="AH24" s="172" t="str">
        <f>IF(OR(ULC1T!AH24=":",ULC1T!AH24=""),":",((ULC1T!AH24-ULC1T!AH$17)/ULC1T!AH$17+1)*100)</f>
        <v>:</v>
      </c>
      <c r="AI24" s="172" t="str">
        <f>IF(OR(ULC1T!AI24=":",ULC1T!AI24=""),":",((ULC1T!AI24-ULC1T!AI$17)/ULC1T!AI$17+1)*100)</f>
        <v>:</v>
      </c>
      <c r="AJ24" s="172" t="str">
        <f>IF(OR(ULC1T!AJ24=":",ULC1T!AJ24=""),":",((ULC1T!AJ24-ULC1T!AJ$17)/ULC1T!AJ$17+1)*100)</f>
        <v>:</v>
      </c>
      <c r="AK24" s="172" t="str">
        <f>IF(OR(ULC1T!AK24=":",ULC1T!AK24=""),":",((ULC1T!AK24-ULC1T!AK$17)/ULC1T!AK$17+1)*100)</f>
        <v>:</v>
      </c>
      <c r="AL24" s="172" t="str">
        <f>IF(OR(ULC1T!AL24=":",ULC1T!AL24=""),":",((ULC1T!AL24-ULC1T!AL$17)/ULC1T!AL$17+1)*100)</f>
        <v>:</v>
      </c>
      <c r="AM24" s="172" t="str">
        <f>IF(OR(ULC1T!AM24=":",ULC1T!AM24=""),":",((ULC1T!AM24-ULC1T!AM$17)/ULC1T!AM$17+1)*100)</f>
        <v>:</v>
      </c>
      <c r="AN24" s="172" t="str">
        <f>IF(OR(ULC1T!AN24=":",ULC1T!AN24=""),":",((ULC1T!AN24-ULC1T!AN$17)/ULC1T!AN$17+1)*100)</f>
        <v>:</v>
      </c>
      <c r="AO24" s="172" t="str">
        <f>IF(OR(ULC1T!AO24=":",ULC1T!AO24=""),":",((ULC1T!AO24-ULC1T!AO$17)/ULC1T!AO$17+1)*100)</f>
        <v>:</v>
      </c>
      <c r="AP24" s="172"/>
      <c r="AQ24" s="172" t="str">
        <f>IF(OR(ULC1T!AQ24=":",ULC1T!AQ24=""),":",((ULC1T!AQ24-ULC1T!AQ$17)/ULC1T!AQ$17+1)*100)</f>
        <v>:</v>
      </c>
      <c r="AR24" s="172" t="str">
        <f>IF(OR(ULC1T!AR24=":",ULC1T!AR24=""),":",((ULC1T!AR24-ULC1T!AR$17)/ULC1T!AR$17+1)*100)</f>
        <v>:</v>
      </c>
      <c r="AS24" s="172" t="str">
        <f>IF(OR(ULC1T!AS24=":",ULC1T!AS24=""),":",((ULC1T!AS24-ULC1T!AS$17)/ULC1T!AS$17+1)*100)</f>
        <v>:</v>
      </c>
    </row>
    <row r="25" spans="1:45" ht="22.5" customHeight="1">
      <c r="A25" s="77">
        <f t="shared" si="0"/>
        <v>1</v>
      </c>
      <c r="B25" s="105">
        <v>2013</v>
      </c>
      <c r="C25" s="172" t="str">
        <f>IF(OR(ULC1T!C25=":",ULC1T!C25=""),":",((ULC1T!C25-ULC1T!C$17)/ULC1T!C$17+1)*100)</f>
        <v>:</v>
      </c>
      <c r="D25" s="172" t="str">
        <f>IF(OR(ULC1T!D25=":",ULC1T!D25=""),":",((ULC1T!D25-ULC1T!D$17)/ULC1T!D$17+1)*100)</f>
        <v>:</v>
      </c>
      <c r="E25" s="172" t="str">
        <f>IF(OR(ULC1T!E25=":",ULC1T!E25=""),":",((ULC1T!E25-ULC1T!E$17)/ULC1T!E$17+1)*100)</f>
        <v>:</v>
      </c>
      <c r="F25" s="172" t="str">
        <f>IF(OR(ULC1T!F25=":",ULC1T!F25=""),":",((ULC1T!F25-ULC1T!F$17)/ULC1T!F$17+1)*100)</f>
        <v>:</v>
      </c>
      <c r="G25" s="172" t="str">
        <f>IF(OR(ULC1T!G25=":",ULC1T!G25=""),":",((ULC1T!G25-ULC1T!G$17)/ULC1T!G$17+1)*100)</f>
        <v>:</v>
      </c>
      <c r="H25" s="172" t="str">
        <f>IF(OR(ULC1T!H25=":",ULC1T!H25=""),":",((ULC1T!H25-ULC1T!H$17)/ULC1T!H$17+1)*100)</f>
        <v>:</v>
      </c>
      <c r="I25" s="172" t="str">
        <f>IF(OR(ULC1T!I25=":",ULC1T!I25=""),":",((ULC1T!I25-ULC1T!I$17)/ULC1T!I$17+1)*100)</f>
        <v>:</v>
      </c>
      <c r="J25" s="172" t="str">
        <f>IF(OR(ULC1T!J25=":",ULC1T!J25=""),":",((ULC1T!J25-ULC1T!J$17)/ULC1T!J$17+1)*100)</f>
        <v>:</v>
      </c>
      <c r="K25" s="172" t="str">
        <f>IF(OR(ULC1T!K25=":",ULC1T!K25=""),":",((ULC1T!K25-ULC1T!K$17)/ULC1T!K$17+1)*100)</f>
        <v>:</v>
      </c>
      <c r="L25" s="172" t="str">
        <f>IF(OR(ULC1T!L25=":",ULC1T!L25=""),":",((ULC1T!L25-ULC1T!L$17)/ULC1T!L$17+1)*100)</f>
        <v>:</v>
      </c>
      <c r="M25" s="172" t="str">
        <f>IF(OR(ULC1T!M25=":",ULC1T!M25=""),":",((ULC1T!M25-ULC1T!M$17)/ULC1T!M$17+1)*100)</f>
        <v>:</v>
      </c>
      <c r="N25" s="172" t="str">
        <f>IF(OR(ULC1T!N25=":",ULC1T!N25=""),":",((ULC1T!N25-ULC1T!N$17)/ULC1T!N$17+1)*100)</f>
        <v>:</v>
      </c>
      <c r="O25" s="172" t="str">
        <f>IF(OR(ULC1T!O25=":",ULC1T!O25=""),":",((ULC1T!O25-ULC1T!O$17)/ULC1T!O$17+1)*100)</f>
        <v>:</v>
      </c>
      <c r="P25" s="172" t="str">
        <f>IF(OR(ULC1T!P25=":",ULC1T!P25=""),":",((ULC1T!P25-ULC1T!P$17)/ULC1T!P$17+1)*100)</f>
        <v>:</v>
      </c>
      <c r="Q25" s="172" t="str">
        <f>IF(OR(ULC1T!Q25=":",ULC1T!Q25=""),":",((ULC1T!Q25-ULC1T!Q$17)/ULC1T!Q$17+1)*100)</f>
        <v>:</v>
      </c>
      <c r="R25" s="172" t="str">
        <f>IF(OR(ULC1T!R25=":",ULC1T!R25=""),":",((ULC1T!R25-ULC1T!R$17)/ULC1T!R$17+1)*100)</f>
        <v>:</v>
      </c>
      <c r="S25" s="172" t="str">
        <f>IF(OR(ULC1T!S25=":",ULC1T!S25=""),":",((ULC1T!S25-ULC1T!S$17)/ULC1T!S$17+1)*100)</f>
        <v>:</v>
      </c>
      <c r="T25" s="172" t="str">
        <f>IF(OR(ULC1T!T25=":",ULC1T!T25=""),":",((ULC1T!T25-ULC1T!T$17)/ULC1T!T$17+1)*100)</f>
        <v>:</v>
      </c>
      <c r="U25" s="172" t="str">
        <f>IF(OR(ULC1T!U25=":",ULC1T!U25=""),":",((ULC1T!U25-ULC1T!U$17)/ULC1T!U$17+1)*100)</f>
        <v>:</v>
      </c>
      <c r="V25" s="172" t="str">
        <f>IF(OR(ULC1T!V25=":",ULC1T!V25=""),":",((ULC1T!V25-ULC1T!V$17)/ULC1T!V$17+1)*100)</f>
        <v>:</v>
      </c>
      <c r="W25" s="172"/>
      <c r="X25" s="172"/>
      <c r="Y25" s="172"/>
      <c r="Z25" s="172"/>
      <c r="AA25" s="172"/>
      <c r="AB25" s="172"/>
      <c r="AC25" s="172">
        <f>ES_ULCa_1T!R26</f>
        <v>102.8</v>
      </c>
      <c r="AD25" s="172"/>
      <c r="AE25" s="172" t="str">
        <f>IF(OR(ULC1T!AE25=":",ULC1T!AE25=""),":",((ULC1T!AE25-ULC1T!AE$17)/ULC1T!AE$17+1)*100)</f>
        <v>:</v>
      </c>
      <c r="AF25" s="172" t="str">
        <f>IF(OR(ULC1T!AF25=":",ULC1T!AF25=""),":",((ULC1T!AF25-ULC1T!AF$17)/ULC1T!AF$17+1)*100)</f>
        <v>:</v>
      </c>
      <c r="AG25" s="172" t="str">
        <f>IF(OR(ULC1T!AG25=":",ULC1T!AG25=""),":",((ULC1T!AG25-ULC1T!AG$17)/ULC1T!AG$17+1)*100)</f>
        <v>:</v>
      </c>
      <c r="AH25" s="172" t="str">
        <f>IF(OR(ULC1T!AH25=":",ULC1T!AH25=""),":",((ULC1T!AH25-ULC1T!AH$17)/ULC1T!AH$17+1)*100)</f>
        <v>:</v>
      </c>
      <c r="AI25" s="172" t="str">
        <f>IF(OR(ULC1T!AI25=":",ULC1T!AI25=""),":",((ULC1T!AI25-ULC1T!AI$17)/ULC1T!AI$17+1)*100)</f>
        <v>:</v>
      </c>
      <c r="AJ25" s="172" t="str">
        <f>IF(OR(ULC1T!AJ25=":",ULC1T!AJ25=""),":",((ULC1T!AJ25-ULC1T!AJ$17)/ULC1T!AJ$17+1)*100)</f>
        <v>:</v>
      </c>
      <c r="AK25" s="172" t="str">
        <f>IF(OR(ULC1T!AK25=":",ULC1T!AK25=""),":",((ULC1T!AK25-ULC1T!AK$17)/ULC1T!AK$17+1)*100)</f>
        <v>:</v>
      </c>
      <c r="AL25" s="172" t="str">
        <f>IF(OR(ULC1T!AL25=":",ULC1T!AL25=""),":",((ULC1T!AL25-ULC1T!AL$17)/ULC1T!AL$17+1)*100)</f>
        <v>:</v>
      </c>
      <c r="AM25" s="172" t="str">
        <f>IF(OR(ULC1T!AM25=":",ULC1T!AM25=""),":",((ULC1T!AM25-ULC1T!AM$17)/ULC1T!AM$17+1)*100)</f>
        <v>:</v>
      </c>
      <c r="AN25" s="172" t="str">
        <f>IF(OR(ULC1T!AN25=":",ULC1T!AN25=""),":",((ULC1T!AN25-ULC1T!AN$17)/ULC1T!AN$17+1)*100)</f>
        <v>:</v>
      </c>
      <c r="AO25" s="172" t="str">
        <f>IF(OR(ULC1T!AO25=":",ULC1T!AO25=""),":",((ULC1T!AO25-ULC1T!AO$17)/ULC1T!AO$17+1)*100)</f>
        <v>:</v>
      </c>
      <c r="AP25" s="172"/>
      <c r="AQ25" s="172" t="str">
        <f>IF(OR(ULC1T!AQ25=":",ULC1T!AQ25=""),":",((ULC1T!AQ25-ULC1T!AQ$17)/ULC1T!AQ$17+1)*100)</f>
        <v>:</v>
      </c>
      <c r="AR25" s="172" t="str">
        <f>IF(OR(ULC1T!AR25=":",ULC1T!AR25=""),":",((ULC1T!AR25-ULC1T!AR$17)/ULC1T!AR$17+1)*100)</f>
        <v>:</v>
      </c>
      <c r="AS25" s="172" t="str">
        <f>IF(OR(ULC1T!AS25=":",ULC1T!AS25=""),":",((ULC1T!AS25-ULC1T!AS$17)/ULC1T!AS$17+1)*100)</f>
        <v>:</v>
      </c>
    </row>
    <row r="26" spans="1:45" ht="22.5" customHeight="1">
      <c r="A26" s="77">
        <f t="shared" si="0"/>
        <v>0</v>
      </c>
      <c r="B26" s="105">
        <v>2014</v>
      </c>
      <c r="C26" s="172" t="str">
        <f>IF(OR(ULC1T!C26=":",ULC1T!C26=""),":",((ULC1T!C26-ULC1T!C$17)/ULC1T!C$17+1)*100)</f>
        <v>:</v>
      </c>
      <c r="D26" s="172" t="str">
        <f>IF(OR(ULC1T!D26=":",ULC1T!D26=""),":",((ULC1T!D26-ULC1T!D$17)/ULC1T!D$17+1)*100)</f>
        <v>:</v>
      </c>
      <c r="E26" s="172" t="str">
        <f>IF(OR(ULC1T!E26=":",ULC1T!E26=""),":",((ULC1T!E26-ULC1T!E$17)/ULC1T!E$17+1)*100)</f>
        <v>:</v>
      </c>
      <c r="F26" s="172" t="str">
        <f>IF(OR(ULC1T!F26=":",ULC1T!F26=""),":",((ULC1T!F26-ULC1T!F$17)/ULC1T!F$17+1)*100)</f>
        <v>:</v>
      </c>
      <c r="G26" s="172" t="str">
        <f>IF(OR(ULC1T!G26=":",ULC1T!G26=""),":",((ULC1T!G26-ULC1T!G$17)/ULC1T!G$17+1)*100)</f>
        <v>:</v>
      </c>
      <c r="H26" s="172" t="str">
        <f>IF(OR(ULC1T!H26=":",ULC1T!H26=""),":",((ULC1T!H26-ULC1T!H$17)/ULC1T!H$17+1)*100)</f>
        <v>:</v>
      </c>
      <c r="I26" s="172" t="str">
        <f>IF(OR(ULC1T!I26=":",ULC1T!I26=""),":",((ULC1T!I26-ULC1T!I$17)/ULC1T!I$17+1)*100)</f>
        <v>:</v>
      </c>
      <c r="J26" s="172" t="str">
        <f>IF(OR(ULC1T!J26=":",ULC1T!J26=""),":",((ULC1T!J26-ULC1T!J$17)/ULC1T!J$17+1)*100)</f>
        <v>:</v>
      </c>
      <c r="K26" s="172" t="str">
        <f>IF(OR(ULC1T!K26=":",ULC1T!K26=""),":",((ULC1T!K26-ULC1T!K$17)/ULC1T!K$17+1)*100)</f>
        <v>:</v>
      </c>
      <c r="L26" s="172" t="str">
        <f>IF(OR(ULC1T!L26=":",ULC1T!L26=""),":",((ULC1T!L26-ULC1T!L$17)/ULC1T!L$17+1)*100)</f>
        <v>:</v>
      </c>
      <c r="M26" s="172" t="str">
        <f>IF(OR(ULC1T!M26=":",ULC1T!M26=""),":",((ULC1T!M26-ULC1T!M$17)/ULC1T!M$17+1)*100)</f>
        <v>:</v>
      </c>
      <c r="N26" s="172" t="str">
        <f>IF(OR(ULC1T!N26=":",ULC1T!N26=""),":",((ULC1T!N26-ULC1T!N$17)/ULC1T!N$17+1)*100)</f>
        <v>:</v>
      </c>
      <c r="O26" s="172" t="str">
        <f>IF(OR(ULC1T!O26=":",ULC1T!O26=""),":",((ULC1T!O26-ULC1T!O$17)/ULC1T!O$17+1)*100)</f>
        <v>:</v>
      </c>
      <c r="P26" s="172" t="str">
        <f>IF(OR(ULC1T!P26=":",ULC1T!P26=""),":",((ULC1T!P26-ULC1T!P$17)/ULC1T!P$17+1)*100)</f>
        <v>:</v>
      </c>
      <c r="Q26" s="172" t="str">
        <f>IF(OR(ULC1T!Q26=":",ULC1T!Q26=""),":",((ULC1T!Q26-ULC1T!Q$17)/ULC1T!Q$17+1)*100)</f>
        <v>:</v>
      </c>
      <c r="R26" s="172" t="str">
        <f>IF(OR(ULC1T!R26=":",ULC1T!R26=""),":",((ULC1T!R26-ULC1T!R$17)/ULC1T!R$17+1)*100)</f>
        <v>:</v>
      </c>
      <c r="S26" s="172" t="str">
        <f>IF(OR(ULC1T!S26=":",ULC1T!S26=""),":",((ULC1T!S26-ULC1T!S$17)/ULC1T!S$17+1)*100)</f>
        <v>:</v>
      </c>
      <c r="T26" s="172" t="str">
        <f>IF(OR(ULC1T!T26=":",ULC1T!T26=""),":",((ULC1T!T26-ULC1T!T$17)/ULC1T!T$17+1)*100)</f>
        <v>:</v>
      </c>
      <c r="U26" s="172" t="str">
        <f>IF(OR(ULC1T!U26=":",ULC1T!U26=""),":",((ULC1T!U26-ULC1T!U$17)/ULC1T!U$17+1)*100)</f>
        <v>:</v>
      </c>
      <c r="V26" s="172" t="str">
        <f>IF(OR(ULC1T!V26=":",ULC1T!V26=""),":",((ULC1T!V26-ULC1T!V$17)/ULC1T!V$17+1)*100)</f>
        <v>:</v>
      </c>
      <c r="W26" s="172"/>
      <c r="X26" s="172"/>
      <c r="Y26" s="172"/>
      <c r="Z26" s="172"/>
      <c r="AA26" s="172"/>
      <c r="AB26" s="172"/>
      <c r="AC26" s="172" t="str">
        <f>ES_ULCa_1T!R27</f>
        <v>:</v>
      </c>
      <c r="AD26" s="172"/>
      <c r="AE26" s="172" t="str">
        <f>IF(OR(ULC1T!AE26=":",ULC1T!AE26=""),":",((ULC1T!AE26-ULC1T!AE$17)/ULC1T!AE$17+1)*100)</f>
        <v>:</v>
      </c>
      <c r="AF26" s="172" t="str">
        <f>IF(OR(ULC1T!AF26=":",ULC1T!AF26=""),":",((ULC1T!AF26-ULC1T!AF$17)/ULC1T!AF$17+1)*100)</f>
        <v>:</v>
      </c>
      <c r="AG26" s="172" t="str">
        <f>IF(OR(ULC1T!AG26=":",ULC1T!AG26=""),":",((ULC1T!AG26-ULC1T!AG$17)/ULC1T!AG$17+1)*100)</f>
        <v>:</v>
      </c>
      <c r="AH26" s="172" t="str">
        <f>IF(OR(ULC1T!AH26=":",ULC1T!AH26=""),":",((ULC1T!AH26-ULC1T!AH$17)/ULC1T!AH$17+1)*100)</f>
        <v>:</v>
      </c>
      <c r="AI26" s="172" t="str">
        <f>IF(OR(ULC1T!AI26=":",ULC1T!AI26=""),":",((ULC1T!AI26-ULC1T!AI$17)/ULC1T!AI$17+1)*100)</f>
        <v>:</v>
      </c>
      <c r="AJ26" s="172" t="str">
        <f>IF(OR(ULC1T!AJ26=":",ULC1T!AJ26=""),":",((ULC1T!AJ26-ULC1T!AJ$17)/ULC1T!AJ$17+1)*100)</f>
        <v>:</v>
      </c>
      <c r="AK26" s="172" t="str">
        <f>IF(OR(ULC1T!AK26=":",ULC1T!AK26=""),":",((ULC1T!AK26-ULC1T!AK$17)/ULC1T!AK$17+1)*100)</f>
        <v>:</v>
      </c>
      <c r="AL26" s="172" t="str">
        <f>IF(OR(ULC1T!AL26=":",ULC1T!AL26=""),":",((ULC1T!AL26-ULC1T!AL$17)/ULC1T!AL$17+1)*100)</f>
        <v>:</v>
      </c>
      <c r="AM26" s="172" t="str">
        <f>IF(OR(ULC1T!AM26=":",ULC1T!AM26=""),":",((ULC1T!AM26-ULC1T!AM$17)/ULC1T!AM$17+1)*100)</f>
        <v>:</v>
      </c>
      <c r="AN26" s="172" t="str">
        <f>IF(OR(ULC1T!AN26=":",ULC1T!AN26=""),":",((ULC1T!AN26-ULC1T!AN$17)/ULC1T!AN$17+1)*100)</f>
        <v>:</v>
      </c>
      <c r="AO26" s="172" t="str">
        <f>IF(OR(ULC1T!AO26=":",ULC1T!AO26=""),":",((ULC1T!AO26-ULC1T!AO$17)/ULC1T!AO$17+1)*100)</f>
        <v>:</v>
      </c>
      <c r="AP26" s="172"/>
      <c r="AQ26" s="172" t="str">
        <f>IF(OR(ULC1T!AQ26=":",ULC1T!AQ26=""),":",((ULC1T!AQ26-ULC1T!AQ$17)/ULC1T!AQ$17+1)*100)</f>
        <v>:</v>
      </c>
      <c r="AR26" s="172" t="str">
        <f>IF(OR(ULC1T!AR26=":",ULC1T!AR26=""),":",((ULC1T!AR26-ULC1T!AR$17)/ULC1T!AR$17+1)*100)</f>
        <v>:</v>
      </c>
      <c r="AS26" s="172" t="str">
        <f>IF(OR(ULC1T!AS26=":",ULC1T!AS26=""),":",((ULC1T!AS26-ULC1T!AS$17)/ULC1T!AS$17+1)*100)</f>
        <v>:</v>
      </c>
    </row>
    <row r="27" spans="1:45" ht="22.5" customHeight="1">
      <c r="A27" s="77">
        <f t="shared" si="0"/>
        <v>0</v>
      </c>
      <c r="B27" s="105">
        <v>2015</v>
      </c>
      <c r="C27" s="172" t="str">
        <f>IF(OR(ULC1T!C27=":",ULC1T!C27=""),":",((ULC1T!C27-ULC1T!C$17)/ULC1T!C$17+1)*100)</f>
        <v>:</v>
      </c>
      <c r="D27" s="172" t="str">
        <f>IF(OR(ULC1T!D27=":",ULC1T!D27=""),":",((ULC1T!D27-ULC1T!D$17)/ULC1T!D$17+1)*100)</f>
        <v>:</v>
      </c>
      <c r="E27" s="172" t="str">
        <f>IF(OR(ULC1T!E27=":",ULC1T!E27=""),":",((ULC1T!E27-ULC1T!E$17)/ULC1T!E$17+1)*100)</f>
        <v>:</v>
      </c>
      <c r="F27" s="172" t="str">
        <f>IF(OR(ULC1T!F27=":",ULC1T!F27=""),":",((ULC1T!F27-ULC1T!F$17)/ULC1T!F$17+1)*100)</f>
        <v>:</v>
      </c>
      <c r="G27" s="172" t="str">
        <f>IF(OR(ULC1T!G27=":",ULC1T!G27=""),":",((ULC1T!G27-ULC1T!G$17)/ULC1T!G$17+1)*100)</f>
        <v>:</v>
      </c>
      <c r="H27" s="172" t="str">
        <f>IF(OR(ULC1T!H27=":",ULC1T!H27=""),":",((ULC1T!H27-ULC1T!H$17)/ULC1T!H$17+1)*100)</f>
        <v>:</v>
      </c>
      <c r="I27" s="172" t="str">
        <f>IF(OR(ULC1T!I27=":",ULC1T!I27=""),":",((ULC1T!I27-ULC1T!I$17)/ULC1T!I$17+1)*100)</f>
        <v>:</v>
      </c>
      <c r="J27" s="172" t="str">
        <f>IF(OR(ULC1T!J27=":",ULC1T!J27=""),":",((ULC1T!J27-ULC1T!J$17)/ULC1T!J$17+1)*100)</f>
        <v>:</v>
      </c>
      <c r="K27" s="172" t="str">
        <f>IF(OR(ULC1T!K27=":",ULC1T!K27=""),":",((ULC1T!K27-ULC1T!K$17)/ULC1T!K$17+1)*100)</f>
        <v>:</v>
      </c>
      <c r="L27" s="172" t="str">
        <f>IF(OR(ULC1T!L27=":",ULC1T!L27=""),":",((ULC1T!L27-ULC1T!L$17)/ULC1T!L$17+1)*100)</f>
        <v>:</v>
      </c>
      <c r="M27" s="172" t="str">
        <f>IF(OR(ULC1T!M27=":",ULC1T!M27=""),":",((ULC1T!M27-ULC1T!M$17)/ULC1T!M$17+1)*100)</f>
        <v>:</v>
      </c>
      <c r="N27" s="172" t="str">
        <f>IF(OR(ULC1T!N27=":",ULC1T!N27=""),":",((ULC1T!N27-ULC1T!N$17)/ULC1T!N$17+1)*100)</f>
        <v>:</v>
      </c>
      <c r="O27" s="172" t="str">
        <f>IF(OR(ULC1T!O27=":",ULC1T!O27=""),":",((ULC1T!O27-ULC1T!O$17)/ULC1T!O$17+1)*100)</f>
        <v>:</v>
      </c>
      <c r="P27" s="172" t="str">
        <f>IF(OR(ULC1T!P27=":",ULC1T!P27=""),":",((ULC1T!P27-ULC1T!P$17)/ULC1T!P$17+1)*100)</f>
        <v>:</v>
      </c>
      <c r="Q27" s="172" t="str">
        <f>IF(OR(ULC1T!Q27=":",ULC1T!Q27=""),":",((ULC1T!Q27-ULC1T!Q$17)/ULC1T!Q$17+1)*100)</f>
        <v>:</v>
      </c>
      <c r="R27" s="172" t="str">
        <f>IF(OR(ULC1T!R27=":",ULC1T!R27=""),":",((ULC1T!R27-ULC1T!R$17)/ULC1T!R$17+1)*100)</f>
        <v>:</v>
      </c>
      <c r="S27" s="172" t="str">
        <f>IF(OR(ULC1T!S27=":",ULC1T!S27=""),":",((ULC1T!S27-ULC1T!S$17)/ULC1T!S$17+1)*100)</f>
        <v>:</v>
      </c>
      <c r="T27" s="172" t="str">
        <f>IF(OR(ULC1T!T27=":",ULC1T!T27=""),":",((ULC1T!T27-ULC1T!T$17)/ULC1T!T$17+1)*100)</f>
        <v>:</v>
      </c>
      <c r="U27" s="172" t="str">
        <f>IF(OR(ULC1T!U27=":",ULC1T!U27=""),":",((ULC1T!U27-ULC1T!U$17)/ULC1T!U$17+1)*100)</f>
        <v>:</v>
      </c>
      <c r="V27" s="172" t="str">
        <f>IF(OR(ULC1T!V27=":",ULC1T!V27=""),":",((ULC1T!V27-ULC1T!V$17)/ULC1T!V$17+1)*100)</f>
        <v>:</v>
      </c>
      <c r="W27" s="172"/>
      <c r="X27" s="172"/>
      <c r="Y27" s="172"/>
      <c r="Z27" s="172"/>
      <c r="AA27" s="172"/>
      <c r="AB27" s="172"/>
      <c r="AC27" s="172" t="str">
        <f>ES_ULCa_1T!R28</f>
        <v>:</v>
      </c>
      <c r="AD27" s="172"/>
      <c r="AE27" s="172" t="str">
        <f>IF(OR(ULC1T!AE27=":",ULC1T!AE27=""),":",((ULC1T!AE27-ULC1T!AE$17)/ULC1T!AE$17+1)*100)</f>
        <v>:</v>
      </c>
      <c r="AF27" s="172" t="str">
        <f>IF(OR(ULC1T!AF27=":",ULC1T!AF27=""),":",((ULC1T!AF27-ULC1T!AF$17)/ULC1T!AF$17+1)*100)</f>
        <v>:</v>
      </c>
      <c r="AG27" s="172" t="str">
        <f>IF(OR(ULC1T!AG27=":",ULC1T!AG27=""),":",((ULC1T!AG27-ULC1T!AG$17)/ULC1T!AG$17+1)*100)</f>
        <v>:</v>
      </c>
      <c r="AH27" s="172" t="str">
        <f>IF(OR(ULC1T!AH27=":",ULC1T!AH27=""),":",((ULC1T!AH27-ULC1T!AH$17)/ULC1T!AH$17+1)*100)</f>
        <v>:</v>
      </c>
      <c r="AI27" s="172" t="str">
        <f>IF(OR(ULC1T!AI27=":",ULC1T!AI27=""),":",((ULC1T!AI27-ULC1T!AI$17)/ULC1T!AI$17+1)*100)</f>
        <v>:</v>
      </c>
      <c r="AJ27" s="172" t="str">
        <f>IF(OR(ULC1T!AJ27=":",ULC1T!AJ27=""),":",((ULC1T!AJ27-ULC1T!AJ$17)/ULC1T!AJ$17+1)*100)</f>
        <v>:</v>
      </c>
      <c r="AK27" s="172" t="str">
        <f>IF(OR(ULC1T!AK27=":",ULC1T!AK27=""),":",((ULC1T!AK27-ULC1T!AK$17)/ULC1T!AK$17+1)*100)</f>
        <v>:</v>
      </c>
      <c r="AL27" s="172" t="str">
        <f>IF(OR(ULC1T!AL27=":",ULC1T!AL27=""),":",((ULC1T!AL27-ULC1T!AL$17)/ULC1T!AL$17+1)*100)</f>
        <v>:</v>
      </c>
      <c r="AM27" s="172" t="str">
        <f>IF(OR(ULC1T!AM27=":",ULC1T!AM27=""),":",((ULC1T!AM27-ULC1T!AM$17)/ULC1T!AM$17+1)*100)</f>
        <v>:</v>
      </c>
      <c r="AN27" s="172" t="str">
        <f>IF(OR(ULC1T!AN27=":",ULC1T!AN27=""),":",((ULC1T!AN27-ULC1T!AN$17)/ULC1T!AN$17+1)*100)</f>
        <v>:</v>
      </c>
      <c r="AO27" s="172" t="str">
        <f>IF(OR(ULC1T!AO27=":",ULC1T!AO27=""),":",((ULC1T!AO27-ULC1T!AO$17)/ULC1T!AO$17+1)*100)</f>
        <v>:</v>
      </c>
      <c r="AP27" s="172"/>
      <c r="AQ27" s="172" t="str">
        <f>IF(OR(ULC1T!AQ27=":",ULC1T!AQ27=""),":",((ULC1T!AQ27-ULC1T!AQ$17)/ULC1T!AQ$17+1)*100)</f>
        <v>:</v>
      </c>
      <c r="AR27" s="172" t="str">
        <f>IF(OR(ULC1T!AR27=":",ULC1T!AR27=""),":",((ULC1T!AR27-ULC1T!AR$17)/ULC1T!AR$17+1)*100)</f>
        <v>:</v>
      </c>
      <c r="AS27" s="172" t="str">
        <f>IF(OR(ULC1T!AS27=":",ULC1T!AS27=""),":",((ULC1T!AS27-ULC1T!AS$17)/ULC1T!AS$17+1)*100)</f>
        <v>:</v>
      </c>
    </row>
    <row r="28" spans="1:45" ht="12.75" customHeight="1">
      <c r="A28" s="77">
        <f>SUM(A7:A27)</f>
        <v>19</v>
      </c>
      <c r="B28" s="34"/>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6"/>
      <c r="AD28" s="173"/>
      <c r="AE28" s="173"/>
      <c r="AF28" s="173"/>
      <c r="AG28" s="173"/>
      <c r="AH28" s="173"/>
      <c r="AI28" s="173"/>
      <c r="AJ28" s="173"/>
      <c r="AK28" s="173"/>
      <c r="AL28" s="173"/>
      <c r="AM28" s="173"/>
      <c r="AN28" s="173"/>
      <c r="AO28" s="173"/>
    </row>
    <row r="29" spans="1:45" s="174" customFormat="1" ht="22.5" customHeight="1">
      <c r="B29" s="34" t="str">
        <f>INDEX($B$7:$B$27,$A$28-4)&amp;"-"&amp;INDEX($B$7:$B$27,$A$28)</f>
        <v>2009-2013</v>
      </c>
      <c r="C29" s="175" t="e">
        <f>AVERAGE(INDEX(C$7:C$27,$A$28-4),INDEX(C$7:C$27,$A$28-3),INDEX(C$7:C$27,$A$28-2),INDEX(C$7:C$27,$A$28-1),INDEX(C$7:C$27,$A$28))</f>
        <v>#DIV/0!</v>
      </c>
      <c r="D29" s="175" t="e">
        <f t="shared" ref="D29:AS29" si="1">AVERAGE(INDEX(D$7:D$27,$A$28-4),INDEX(D$7:D$27,$A$28-3),INDEX(D$7:D$27,$A$28-2),INDEX(D$7:D$27,$A$28-1),INDEX(D$7:D$27,$A$28))</f>
        <v>#DIV/0!</v>
      </c>
      <c r="E29" s="175" t="e">
        <f t="shared" si="1"/>
        <v>#DIV/0!</v>
      </c>
      <c r="F29" s="175" t="e">
        <f t="shared" si="1"/>
        <v>#DIV/0!</v>
      </c>
      <c r="G29" s="175" t="e">
        <f t="shared" si="1"/>
        <v>#DIV/0!</v>
      </c>
      <c r="H29" s="175" t="e">
        <f t="shared" si="1"/>
        <v>#DIV/0!</v>
      </c>
      <c r="I29" s="175" t="e">
        <f t="shared" si="1"/>
        <v>#DIV/0!</v>
      </c>
      <c r="J29" s="175" t="e">
        <f t="shared" si="1"/>
        <v>#DIV/0!</v>
      </c>
      <c r="K29" s="175" t="e">
        <f t="shared" si="1"/>
        <v>#DIV/0!</v>
      </c>
      <c r="L29" s="175" t="e">
        <f t="shared" si="1"/>
        <v>#DIV/0!</v>
      </c>
      <c r="M29" s="175" t="e">
        <f t="shared" si="1"/>
        <v>#DIV/0!</v>
      </c>
      <c r="N29" s="175" t="e">
        <f t="shared" si="1"/>
        <v>#DIV/0!</v>
      </c>
      <c r="O29" s="175" t="e">
        <f t="shared" si="1"/>
        <v>#DIV/0!</v>
      </c>
      <c r="P29" s="175" t="e">
        <f t="shared" si="1"/>
        <v>#DIV/0!</v>
      </c>
      <c r="Q29" s="175" t="e">
        <f t="shared" si="1"/>
        <v>#DIV/0!</v>
      </c>
      <c r="R29" s="175" t="e">
        <f t="shared" si="1"/>
        <v>#DIV/0!</v>
      </c>
      <c r="S29" s="175" t="e">
        <f t="shared" si="1"/>
        <v>#DIV/0!</v>
      </c>
      <c r="T29" s="175" t="e">
        <f t="shared" si="1"/>
        <v>#DIV/0!</v>
      </c>
      <c r="U29" s="175" t="e">
        <f t="shared" si="1"/>
        <v>#DIV/0!</v>
      </c>
      <c r="V29" s="175" t="e">
        <f t="shared" si="1"/>
        <v>#DIV/0!</v>
      </c>
      <c r="W29" s="175"/>
      <c r="X29" s="175"/>
      <c r="Y29" s="175"/>
      <c r="Z29" s="175"/>
      <c r="AA29" s="175"/>
      <c r="AB29" s="175"/>
      <c r="AC29" s="175">
        <f t="shared" si="1"/>
        <v>102.83999999999999</v>
      </c>
      <c r="AD29" s="175"/>
      <c r="AE29" s="175" t="e">
        <f t="shared" si="1"/>
        <v>#DIV/0!</v>
      </c>
      <c r="AF29" s="175" t="e">
        <f t="shared" si="1"/>
        <v>#DIV/0!</v>
      </c>
      <c r="AG29" s="175" t="e">
        <f t="shared" si="1"/>
        <v>#DIV/0!</v>
      </c>
      <c r="AH29" s="175" t="e">
        <f t="shared" si="1"/>
        <v>#DIV/0!</v>
      </c>
      <c r="AI29" s="175" t="e">
        <f t="shared" si="1"/>
        <v>#DIV/0!</v>
      </c>
      <c r="AJ29" s="175" t="e">
        <f t="shared" si="1"/>
        <v>#DIV/0!</v>
      </c>
      <c r="AK29" s="175" t="e">
        <f t="shared" si="1"/>
        <v>#DIV/0!</v>
      </c>
      <c r="AL29" s="175" t="e">
        <f t="shared" si="1"/>
        <v>#DIV/0!</v>
      </c>
      <c r="AM29" s="175" t="e">
        <f t="shared" si="1"/>
        <v>#DIV/0!</v>
      </c>
      <c r="AN29" s="175" t="e">
        <f t="shared" si="1"/>
        <v>#DIV/0!</v>
      </c>
      <c r="AO29" s="175" t="e">
        <f t="shared" si="1"/>
        <v>#DIV/0!</v>
      </c>
      <c r="AP29" s="175"/>
      <c r="AQ29" s="175" t="e">
        <f t="shared" si="1"/>
        <v>#DIV/0!</v>
      </c>
      <c r="AR29" s="175" t="e">
        <f t="shared" si="1"/>
        <v>#DIV/0!</v>
      </c>
      <c r="AS29" s="175" t="e">
        <f t="shared" si="1"/>
        <v>#DIV/0!</v>
      </c>
    </row>
    <row r="30" spans="1:45" s="174" customFormat="1" ht="22.5" customHeight="1">
      <c r="B30" s="34" t="str">
        <f>INDEX($B$7:$B$27,1)&amp;"-"&amp;INDEX($B$7:$B$27,$A$28)</f>
        <v>1995-2013</v>
      </c>
      <c r="C30" s="177" t="e">
        <f>AVERAGE(C7:C27)</f>
        <v>#DIV/0!</v>
      </c>
      <c r="D30" s="177" t="e">
        <f t="shared" ref="D30:AO30" si="2">AVERAGE(D7:D27)</f>
        <v>#DIV/0!</v>
      </c>
      <c r="E30" s="177" t="e">
        <f t="shared" si="2"/>
        <v>#DIV/0!</v>
      </c>
      <c r="F30" s="177" t="e">
        <f t="shared" si="2"/>
        <v>#DIV/0!</v>
      </c>
      <c r="G30" s="177" t="e">
        <f t="shared" si="2"/>
        <v>#DIV/0!</v>
      </c>
      <c r="H30" s="177" t="e">
        <f t="shared" si="2"/>
        <v>#DIV/0!</v>
      </c>
      <c r="I30" s="177" t="e">
        <f t="shared" si="2"/>
        <v>#DIV/0!</v>
      </c>
      <c r="J30" s="177" t="e">
        <f t="shared" si="2"/>
        <v>#DIV/0!</v>
      </c>
      <c r="K30" s="177" t="e">
        <f t="shared" si="2"/>
        <v>#DIV/0!</v>
      </c>
      <c r="L30" s="177" t="e">
        <f t="shared" si="2"/>
        <v>#DIV/0!</v>
      </c>
      <c r="M30" s="177" t="e">
        <f t="shared" si="2"/>
        <v>#DIV/0!</v>
      </c>
      <c r="N30" s="177" t="e">
        <f t="shared" si="2"/>
        <v>#DIV/0!</v>
      </c>
      <c r="O30" s="177" t="e">
        <f t="shared" si="2"/>
        <v>#DIV/0!</v>
      </c>
      <c r="P30" s="177" t="e">
        <f t="shared" si="2"/>
        <v>#DIV/0!</v>
      </c>
      <c r="Q30" s="177" t="e">
        <f t="shared" si="2"/>
        <v>#DIV/0!</v>
      </c>
      <c r="R30" s="177" t="e">
        <f t="shared" si="2"/>
        <v>#DIV/0!</v>
      </c>
      <c r="S30" s="177" t="e">
        <f t="shared" si="2"/>
        <v>#DIV/0!</v>
      </c>
      <c r="T30" s="177" t="e">
        <f t="shared" si="2"/>
        <v>#DIV/0!</v>
      </c>
      <c r="U30" s="177" t="e">
        <f t="shared" si="2"/>
        <v>#DIV/0!</v>
      </c>
      <c r="V30" s="177" t="e">
        <f t="shared" si="2"/>
        <v>#DIV/0!</v>
      </c>
      <c r="W30" s="177"/>
      <c r="X30" s="177"/>
      <c r="Y30" s="177"/>
      <c r="Z30" s="177"/>
      <c r="AA30" s="177"/>
      <c r="AB30" s="177"/>
      <c r="AC30" s="177">
        <f t="shared" si="2"/>
        <v>101.41578947368421</v>
      </c>
      <c r="AD30" s="177"/>
      <c r="AE30" s="177" t="e">
        <f t="shared" si="2"/>
        <v>#DIV/0!</v>
      </c>
      <c r="AF30" s="177" t="e">
        <f t="shared" si="2"/>
        <v>#DIV/0!</v>
      </c>
      <c r="AG30" s="177" t="e">
        <f t="shared" si="2"/>
        <v>#DIV/0!</v>
      </c>
      <c r="AH30" s="177" t="e">
        <f t="shared" si="2"/>
        <v>#DIV/0!</v>
      </c>
      <c r="AI30" s="177" t="e">
        <f t="shared" si="2"/>
        <v>#DIV/0!</v>
      </c>
      <c r="AJ30" s="177" t="e">
        <f t="shared" si="2"/>
        <v>#DIV/0!</v>
      </c>
      <c r="AK30" s="177" t="e">
        <f t="shared" si="2"/>
        <v>#DIV/0!</v>
      </c>
      <c r="AL30" s="177" t="e">
        <f t="shared" si="2"/>
        <v>#DIV/0!</v>
      </c>
      <c r="AM30" s="177" t="e">
        <f t="shared" si="2"/>
        <v>#DIV/0!</v>
      </c>
      <c r="AN30" s="177" t="e">
        <f t="shared" si="2"/>
        <v>#DIV/0!</v>
      </c>
      <c r="AO30" s="177" t="e">
        <f t="shared" si="2"/>
        <v>#DIV/0!</v>
      </c>
      <c r="AP30" s="177"/>
      <c r="AQ30" s="177" t="e">
        <f t="shared" ref="AQ30:AS30" si="3">AVERAGE(AQ7:AQ27)</f>
        <v>#DIV/0!</v>
      </c>
      <c r="AR30" s="177" t="e">
        <f t="shared" si="3"/>
        <v>#DIV/0!</v>
      </c>
      <c r="AS30" s="177" t="e">
        <f t="shared" si="3"/>
        <v>#DIV/0!</v>
      </c>
    </row>
    <row r="31" spans="1:45" ht="22.5" customHeight="1">
      <c r="B31" s="34" t="str">
        <f>INDEX($B$7:$B$27,1)&amp;"-2008"</f>
        <v>1995-2008</v>
      </c>
      <c r="C31" s="177" t="e">
        <f ca="1">AVERAGE(OFFSET(C$7,0,0,14,1))</f>
        <v>#DIV/0!</v>
      </c>
      <c r="D31" s="177" t="e">
        <f t="shared" ref="D31:AS31" ca="1" si="4">AVERAGE(OFFSET(D$7,0,0,14,1))</f>
        <v>#DIV/0!</v>
      </c>
      <c r="E31" s="177" t="e">
        <f t="shared" ca="1" si="4"/>
        <v>#DIV/0!</v>
      </c>
      <c r="F31" s="177" t="e">
        <f t="shared" ca="1" si="4"/>
        <v>#DIV/0!</v>
      </c>
      <c r="G31" s="177" t="e">
        <f t="shared" ca="1" si="4"/>
        <v>#DIV/0!</v>
      </c>
      <c r="H31" s="177" t="e">
        <f t="shared" ca="1" si="4"/>
        <v>#DIV/0!</v>
      </c>
      <c r="I31" s="177" t="e">
        <f t="shared" ca="1" si="4"/>
        <v>#DIV/0!</v>
      </c>
      <c r="J31" s="177" t="e">
        <f t="shared" ca="1" si="4"/>
        <v>#DIV/0!</v>
      </c>
      <c r="K31" s="177" t="e">
        <f t="shared" ca="1" si="4"/>
        <v>#DIV/0!</v>
      </c>
      <c r="L31" s="177" t="e">
        <f t="shared" ca="1" si="4"/>
        <v>#DIV/0!</v>
      </c>
      <c r="M31" s="177" t="e">
        <f t="shared" ca="1" si="4"/>
        <v>#DIV/0!</v>
      </c>
      <c r="N31" s="177" t="e">
        <f t="shared" ca="1" si="4"/>
        <v>#DIV/0!</v>
      </c>
      <c r="O31" s="177" t="e">
        <f t="shared" ca="1" si="4"/>
        <v>#DIV/0!</v>
      </c>
      <c r="P31" s="177" t="e">
        <f t="shared" ca="1" si="4"/>
        <v>#DIV/0!</v>
      </c>
      <c r="Q31" s="177" t="e">
        <f t="shared" ca="1" si="4"/>
        <v>#DIV/0!</v>
      </c>
      <c r="R31" s="177" t="e">
        <f t="shared" ca="1" si="4"/>
        <v>#DIV/0!</v>
      </c>
      <c r="S31" s="177" t="e">
        <f t="shared" ca="1" si="4"/>
        <v>#DIV/0!</v>
      </c>
      <c r="T31" s="177" t="e">
        <f t="shared" ca="1" si="4"/>
        <v>#DIV/0!</v>
      </c>
      <c r="U31" s="177" t="e">
        <f t="shared" ca="1" si="4"/>
        <v>#DIV/0!</v>
      </c>
      <c r="V31" s="177" t="e">
        <f t="shared" ca="1" si="4"/>
        <v>#DIV/0!</v>
      </c>
      <c r="W31" s="177"/>
      <c r="X31" s="177" t="e">
        <f t="shared" ca="1" si="4"/>
        <v>#DIV/0!</v>
      </c>
      <c r="Y31" s="177"/>
      <c r="Z31" s="177" t="e">
        <f t="shared" ca="1" si="4"/>
        <v>#DIV/0!</v>
      </c>
      <c r="AA31" s="177"/>
      <c r="AB31" s="177" t="e">
        <f t="shared" ca="1" si="4"/>
        <v>#DIV/0!</v>
      </c>
      <c r="AC31" s="177">
        <f t="shared" ca="1" si="4"/>
        <v>100.90714285714286</v>
      </c>
      <c r="AD31" s="177"/>
      <c r="AE31" s="177" t="e">
        <f t="shared" ca="1" si="4"/>
        <v>#DIV/0!</v>
      </c>
      <c r="AF31" s="177" t="e">
        <f t="shared" ca="1" si="4"/>
        <v>#DIV/0!</v>
      </c>
      <c r="AG31" s="177" t="e">
        <f t="shared" ca="1" si="4"/>
        <v>#DIV/0!</v>
      </c>
      <c r="AH31" s="177" t="e">
        <f t="shared" ca="1" si="4"/>
        <v>#DIV/0!</v>
      </c>
      <c r="AI31" s="177" t="e">
        <f t="shared" ca="1" si="4"/>
        <v>#DIV/0!</v>
      </c>
      <c r="AJ31" s="177" t="e">
        <f t="shared" ca="1" si="4"/>
        <v>#DIV/0!</v>
      </c>
      <c r="AK31" s="177" t="e">
        <f t="shared" ca="1" si="4"/>
        <v>#DIV/0!</v>
      </c>
      <c r="AL31" s="177" t="e">
        <f t="shared" ca="1" si="4"/>
        <v>#DIV/0!</v>
      </c>
      <c r="AM31" s="177" t="e">
        <f t="shared" ca="1" si="4"/>
        <v>#DIV/0!</v>
      </c>
      <c r="AN31" s="177" t="e">
        <f t="shared" ca="1" si="4"/>
        <v>#DIV/0!</v>
      </c>
      <c r="AO31" s="177" t="e">
        <f t="shared" ca="1" si="4"/>
        <v>#DIV/0!</v>
      </c>
      <c r="AP31" s="177"/>
      <c r="AQ31" s="177" t="e">
        <f t="shared" ca="1" si="4"/>
        <v>#DIV/0!</v>
      </c>
      <c r="AR31" s="177" t="e">
        <f t="shared" ca="1" si="4"/>
        <v>#DIV/0!</v>
      </c>
      <c r="AS31" s="177" t="e">
        <f t="shared" ca="1" si="4"/>
        <v>#DIV/0!</v>
      </c>
    </row>
    <row r="32" spans="1:45" ht="22.5" customHeight="1">
      <c r="B32" s="34" t="str">
        <f>"2009-"&amp;INDEX($B$7:$B$27,$A$28)</f>
        <v>2009-2013</v>
      </c>
      <c r="C32" s="177" t="e">
        <f ca="1">AVERAGE(OFFSET(C$21,0,0,$A$28-SUM($A$7:$A$20),1))</f>
        <v>#DIV/0!</v>
      </c>
      <c r="D32" s="177" t="e">
        <f t="shared" ref="D32:AS32" ca="1" si="5">AVERAGE(OFFSET(D$21,0,0,$A$28-SUM($A$7:$A$20),1))</f>
        <v>#DIV/0!</v>
      </c>
      <c r="E32" s="177" t="e">
        <f t="shared" ca="1" si="5"/>
        <v>#DIV/0!</v>
      </c>
      <c r="F32" s="177" t="e">
        <f t="shared" ca="1" si="5"/>
        <v>#DIV/0!</v>
      </c>
      <c r="G32" s="177" t="e">
        <f t="shared" ca="1" si="5"/>
        <v>#DIV/0!</v>
      </c>
      <c r="H32" s="177" t="e">
        <f t="shared" ca="1" si="5"/>
        <v>#DIV/0!</v>
      </c>
      <c r="I32" s="177" t="e">
        <f t="shared" ca="1" si="5"/>
        <v>#DIV/0!</v>
      </c>
      <c r="J32" s="177" t="e">
        <f t="shared" ca="1" si="5"/>
        <v>#DIV/0!</v>
      </c>
      <c r="K32" s="177" t="e">
        <f t="shared" ca="1" si="5"/>
        <v>#DIV/0!</v>
      </c>
      <c r="L32" s="177" t="e">
        <f t="shared" ca="1" si="5"/>
        <v>#DIV/0!</v>
      </c>
      <c r="M32" s="177" t="e">
        <f t="shared" ca="1" si="5"/>
        <v>#DIV/0!</v>
      </c>
      <c r="N32" s="177" t="e">
        <f t="shared" ca="1" si="5"/>
        <v>#DIV/0!</v>
      </c>
      <c r="O32" s="177" t="e">
        <f t="shared" ca="1" si="5"/>
        <v>#DIV/0!</v>
      </c>
      <c r="P32" s="177" t="e">
        <f t="shared" ca="1" si="5"/>
        <v>#DIV/0!</v>
      </c>
      <c r="Q32" s="177" t="e">
        <f t="shared" ca="1" si="5"/>
        <v>#DIV/0!</v>
      </c>
      <c r="R32" s="177" t="e">
        <f t="shared" ca="1" si="5"/>
        <v>#DIV/0!</v>
      </c>
      <c r="S32" s="177" t="e">
        <f t="shared" ca="1" si="5"/>
        <v>#DIV/0!</v>
      </c>
      <c r="T32" s="177" t="e">
        <f t="shared" ca="1" si="5"/>
        <v>#DIV/0!</v>
      </c>
      <c r="U32" s="177" t="e">
        <f t="shared" ca="1" si="5"/>
        <v>#DIV/0!</v>
      </c>
      <c r="V32" s="177" t="e">
        <f t="shared" ca="1" si="5"/>
        <v>#DIV/0!</v>
      </c>
      <c r="W32" s="177"/>
      <c r="X32" s="177" t="e">
        <f t="shared" ca="1" si="5"/>
        <v>#DIV/0!</v>
      </c>
      <c r="Y32" s="177"/>
      <c r="Z32" s="177" t="e">
        <f t="shared" ca="1" si="5"/>
        <v>#DIV/0!</v>
      </c>
      <c r="AA32" s="177"/>
      <c r="AB32" s="177" t="e">
        <f t="shared" ca="1" si="5"/>
        <v>#DIV/0!</v>
      </c>
      <c r="AC32" s="177">
        <f t="shared" ca="1" si="5"/>
        <v>102.83999999999999</v>
      </c>
      <c r="AD32" s="177"/>
      <c r="AE32" s="177" t="e">
        <f t="shared" ca="1" si="5"/>
        <v>#DIV/0!</v>
      </c>
      <c r="AF32" s="177" t="e">
        <f t="shared" ca="1" si="5"/>
        <v>#DIV/0!</v>
      </c>
      <c r="AG32" s="177" t="e">
        <f t="shared" ca="1" si="5"/>
        <v>#DIV/0!</v>
      </c>
      <c r="AH32" s="177" t="e">
        <f t="shared" ca="1" si="5"/>
        <v>#DIV/0!</v>
      </c>
      <c r="AI32" s="177" t="e">
        <f t="shared" ca="1" si="5"/>
        <v>#DIV/0!</v>
      </c>
      <c r="AJ32" s="177" t="e">
        <f t="shared" ca="1" si="5"/>
        <v>#DIV/0!</v>
      </c>
      <c r="AK32" s="177" t="e">
        <f t="shared" ca="1" si="5"/>
        <v>#DIV/0!</v>
      </c>
      <c r="AL32" s="177" t="e">
        <f t="shared" ca="1" si="5"/>
        <v>#DIV/0!</v>
      </c>
      <c r="AM32" s="177" t="e">
        <f t="shared" ca="1" si="5"/>
        <v>#DIV/0!</v>
      </c>
      <c r="AN32" s="177" t="e">
        <f t="shared" ca="1" si="5"/>
        <v>#DIV/0!</v>
      </c>
      <c r="AO32" s="177" t="e">
        <f t="shared" ca="1" si="5"/>
        <v>#DIV/0!</v>
      </c>
      <c r="AP32" s="177"/>
      <c r="AQ32" s="177" t="e">
        <f t="shared" ca="1" si="5"/>
        <v>#DIV/0!</v>
      </c>
      <c r="AR32" s="177" t="e">
        <f t="shared" ca="1" si="5"/>
        <v>#DIV/0!</v>
      </c>
      <c r="AS32" s="177" t="e">
        <f t="shared" ca="1" si="5"/>
        <v>#DIV/0!</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S32"/>
  <sheetViews>
    <sheetView topLeftCell="P7" workbookViewId="0">
      <selection activeCell="D29" sqref="D29"/>
    </sheetView>
  </sheetViews>
  <sheetFormatPr defaultColWidth="9.125" defaultRowHeight="15"/>
  <cols>
    <col min="1" max="1" width="2.75" style="76" customWidth="1"/>
    <col min="2" max="2" width="23.75" style="76" customWidth="1"/>
    <col min="3" max="22" width="10" style="76" customWidth="1"/>
    <col min="23" max="23" width="3.75" style="76" customWidth="1"/>
    <col min="24" max="24" width="10" style="192" customWidth="1"/>
    <col min="25" max="25" width="3.75" style="76" customWidth="1"/>
    <col min="26" max="26" width="10" style="76" customWidth="1"/>
    <col min="27" max="27" width="3.75" style="76" customWidth="1"/>
    <col min="28" max="28" width="10" style="76" customWidth="1"/>
    <col min="29" max="29" width="10" style="192" customWidth="1"/>
    <col min="30" max="30" width="3.75" style="76" customWidth="1"/>
    <col min="31" max="41" width="10" style="76" customWidth="1"/>
    <col min="42" max="42" width="3.75" style="76" customWidth="1"/>
    <col min="43" max="16384" width="9.125" style="76"/>
  </cols>
  <sheetData>
    <row r="1" spans="1:45" ht="30.75" thickBot="1">
      <c r="B1" s="36" t="str">
        <f>'ULC1'!B1</f>
        <v>Μοναδιαίο Κόστος Εργασίας</v>
      </c>
    </row>
    <row r="2" spans="1:45" ht="13.5" customHeight="1" thickTop="1">
      <c r="B2" s="44" t="s">
        <v>131</v>
      </c>
    </row>
    <row r="3" spans="1:45" ht="13.5" customHeight="1"/>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193" t="s">
        <v>125</v>
      </c>
      <c r="Y5" s="99" t="s">
        <v>125</v>
      </c>
      <c r="Z5" s="99" t="s">
        <v>125</v>
      </c>
      <c r="AA5" s="99" t="s">
        <v>125</v>
      </c>
      <c r="AB5" s="99" t="s">
        <v>125</v>
      </c>
      <c r="AC5" s="193"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c r="X6" s="194"/>
      <c r="Y6" s="101"/>
      <c r="Z6" s="191"/>
      <c r="AA6" s="101"/>
      <c r="AB6" s="101"/>
      <c r="AC6" s="194" t="s">
        <v>134</v>
      </c>
      <c r="AD6" s="101"/>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v>1</v>
      </c>
      <c r="B7" s="105">
        <v>1995</v>
      </c>
      <c r="C7" s="172" t="s">
        <v>126</v>
      </c>
      <c r="D7" s="172" t="s">
        <v>126</v>
      </c>
      <c r="E7" s="172" t="s">
        <v>126</v>
      </c>
      <c r="F7" s="172" t="s">
        <v>126</v>
      </c>
      <c r="G7" s="172" t="s">
        <v>126</v>
      </c>
      <c r="H7" s="172" t="s">
        <v>126</v>
      </c>
      <c r="I7" s="172" t="s">
        <v>126</v>
      </c>
      <c r="J7" s="172" t="s">
        <v>126</v>
      </c>
      <c r="K7" s="172" t="s">
        <v>126</v>
      </c>
      <c r="L7" s="172" t="s">
        <v>126</v>
      </c>
      <c r="M7" s="172" t="s">
        <v>126</v>
      </c>
      <c r="N7" s="172" t="s">
        <v>126</v>
      </c>
      <c r="O7" s="172" t="s">
        <v>126</v>
      </c>
      <c r="P7" s="172" t="s">
        <v>126</v>
      </c>
      <c r="Q7" s="172" t="s">
        <v>126</v>
      </c>
      <c r="R7" s="172" t="s">
        <v>126</v>
      </c>
      <c r="S7" s="172" t="s">
        <v>126</v>
      </c>
      <c r="T7" s="172" t="s">
        <v>126</v>
      </c>
      <c r="U7" s="172" t="s">
        <v>126</v>
      </c>
      <c r="V7" s="172" t="s">
        <v>126</v>
      </c>
      <c r="W7" s="172"/>
      <c r="X7" s="195"/>
      <c r="Y7" s="172"/>
      <c r="Z7" s="172"/>
      <c r="AA7" s="172"/>
      <c r="AB7" s="172"/>
      <c r="AC7" s="195" t="str">
        <f>ES_ULCb_1T!S8</f>
        <v>:</v>
      </c>
      <c r="AD7" s="172"/>
      <c r="AE7" s="172" t="s">
        <v>126</v>
      </c>
      <c r="AF7" s="172" t="s">
        <v>126</v>
      </c>
      <c r="AG7" s="172" t="s">
        <v>126</v>
      </c>
      <c r="AH7" s="172" t="s">
        <v>126</v>
      </c>
      <c r="AI7" s="172" t="s">
        <v>126</v>
      </c>
      <c r="AJ7" s="172" t="s">
        <v>126</v>
      </c>
      <c r="AK7" s="172" t="s">
        <v>126</v>
      </c>
      <c r="AL7" s="172" t="s">
        <v>126</v>
      </c>
      <c r="AM7" s="172" t="s">
        <v>126</v>
      </c>
      <c r="AN7" s="172" t="s">
        <v>126</v>
      </c>
      <c r="AO7" s="172" t="s">
        <v>126</v>
      </c>
      <c r="AP7" s="190"/>
      <c r="AQ7" s="172" t="s">
        <v>126</v>
      </c>
      <c r="AR7" s="172" t="s">
        <v>126</v>
      </c>
      <c r="AS7" s="172" t="s">
        <v>126</v>
      </c>
    </row>
    <row r="8" spans="1:45" ht="22.5" customHeight="1">
      <c r="A8" s="77">
        <f>IF(AC8=":",0,1)</f>
        <v>1</v>
      </c>
      <c r="B8" s="105">
        <v>1996</v>
      </c>
      <c r="C8" s="172" t="str">
        <f>IF(OR(ULC1T!C7=":",ULC1T!C8=":"),":",(ULC1T!C8-ULC1T!C7)/ULC1T!C7*100)</f>
        <v>:</v>
      </c>
      <c r="D8" s="172" t="str">
        <f>IF(OR(ULC1T!D7=":",ULC1T!D8=":"),":",(ULC1T!D8-ULC1T!D7)/ULC1T!D7*100)</f>
        <v>:</v>
      </c>
      <c r="E8" s="172" t="str">
        <f>IF(OR(ULC1T!E7=":",ULC1T!E8=":"),":",(ULC1T!E8-ULC1T!E7)/ULC1T!E7*100)</f>
        <v>:</v>
      </c>
      <c r="F8" s="172" t="str">
        <f>IF(OR(ULC1T!F7=":",ULC1T!F8=":"),":",(ULC1T!F8-ULC1T!F7)/ULC1T!F7*100)</f>
        <v>:</v>
      </c>
      <c r="G8" s="172" t="str">
        <f>IF(OR(ULC1T!G7=":",ULC1T!G8=":"),":",(ULC1T!G8-ULC1T!G7)/ULC1T!G7*100)</f>
        <v>:</v>
      </c>
      <c r="H8" s="172" t="str">
        <f>IF(OR(ULC1T!H7=":",ULC1T!H8=":"),":",(ULC1T!H8-ULC1T!H7)/ULC1T!H7*100)</f>
        <v>:</v>
      </c>
      <c r="I8" s="172" t="str">
        <f>IF(OR(ULC1T!I7=":",ULC1T!I8=":"),":",(ULC1T!I8-ULC1T!I7)/ULC1T!I7*100)</f>
        <v>:</v>
      </c>
      <c r="J8" s="172" t="str">
        <f>IF(OR(ULC1T!J7=":",ULC1T!J8=":"),":",(ULC1T!J8-ULC1T!J7)/ULC1T!J7*100)</f>
        <v>:</v>
      </c>
      <c r="K8" s="172" t="str">
        <f>IF(OR(ULC1T!K7=":",ULC1T!K8=":"),":",(ULC1T!K8-ULC1T!K7)/ULC1T!K7*100)</f>
        <v>:</v>
      </c>
      <c r="L8" s="172" t="str">
        <f>IF(OR(ULC1T!L7=":",ULC1T!L8=":"),":",(ULC1T!L8-ULC1T!L7)/ULC1T!L7*100)</f>
        <v>:</v>
      </c>
      <c r="M8" s="172" t="str">
        <f>IF(OR(ULC1T!M7=":",ULC1T!M8=":"),":",(ULC1T!M8-ULC1T!M7)/ULC1T!M7*100)</f>
        <v>:</v>
      </c>
      <c r="N8" s="172" t="str">
        <f>IF(OR(ULC1T!N7=":",ULC1T!N8=":"),":",(ULC1T!N8-ULC1T!N7)/ULC1T!N7*100)</f>
        <v>:</v>
      </c>
      <c r="O8" s="172" t="str">
        <f>IF(OR(ULC1T!O7=":",ULC1T!O8=":"),":",(ULC1T!O8-ULC1T!O7)/ULC1T!O7*100)</f>
        <v>:</v>
      </c>
      <c r="P8" s="172" t="str">
        <f>IF(OR(ULC1T!P7=":",ULC1T!P8=":"),":",(ULC1T!P8-ULC1T!P7)/ULC1T!P7*100)</f>
        <v>:</v>
      </c>
      <c r="Q8" s="172" t="str">
        <f>IF(OR(ULC1T!Q7=":",ULC1T!Q8=":"),":",(ULC1T!Q8-ULC1T!Q7)/ULC1T!Q7*100)</f>
        <v>:</v>
      </c>
      <c r="R8" s="172" t="str">
        <f>IF(OR(ULC1T!R7=":",ULC1T!R8=":"),":",(ULC1T!R8-ULC1T!R7)/ULC1T!R7*100)</f>
        <v>:</v>
      </c>
      <c r="S8" s="172" t="str">
        <f>IF(OR(ULC1T!S7=":",ULC1T!S8=":"),":",(ULC1T!S8-ULC1T!S7)/ULC1T!S7*100)</f>
        <v>:</v>
      </c>
      <c r="T8" s="172" t="str">
        <f>IF(OR(ULC1T!T7=":",ULC1T!T8=":"),":",(ULC1T!T8-ULC1T!T7)/ULC1T!T7*100)</f>
        <v>:</v>
      </c>
      <c r="U8" s="172" t="str">
        <f>IF(OR(ULC1T!U7=":",ULC1T!U8=":"),":",(ULC1T!U8-ULC1T!U7)/ULC1T!U7*100)</f>
        <v>:</v>
      </c>
      <c r="V8" s="172" t="str">
        <f>IF(OR(ULC1T!V7=":",ULC1T!V8=":"),":",(ULC1T!V8-ULC1T!V7)/ULC1T!V7*100)</f>
        <v>:</v>
      </c>
      <c r="W8" s="172"/>
      <c r="X8" s="172"/>
      <c r="Y8" s="172"/>
      <c r="Z8" s="172"/>
      <c r="AA8" s="172"/>
      <c r="AB8" s="172"/>
      <c r="AC8" s="195">
        <f>ES_ULCb_1T!S9</f>
        <v>1</v>
      </c>
      <c r="AD8" s="172"/>
      <c r="AE8" s="172" t="str">
        <f>IF(OR(ULC1T!AE7=":",ULC1T!AE8=":"),":",(ULC1T!AE8-ULC1T!AE7)/ULC1T!AE7*100)</f>
        <v>:</v>
      </c>
      <c r="AF8" s="172" t="str">
        <f>IF(OR(ULC1T!AF7=":",ULC1T!AF8=":"),":",(ULC1T!AF8-ULC1T!AF7)/ULC1T!AF7*100)</f>
        <v>:</v>
      </c>
      <c r="AG8" s="172" t="str">
        <f>IF(OR(ULC1T!AG7=":",ULC1T!AG8=":"),":",(ULC1T!AG8-ULC1T!AG7)/ULC1T!AG7*100)</f>
        <v>:</v>
      </c>
      <c r="AH8" s="172" t="str">
        <f>IF(OR(ULC1T!AH7=":",ULC1T!AH8=":"),":",(ULC1T!AH8-ULC1T!AH7)/ULC1T!AH7*100)</f>
        <v>:</v>
      </c>
      <c r="AI8" s="172" t="str">
        <f>IF(OR(ULC1T!AI7=":",ULC1T!AI8=":"),":",(ULC1T!AI8-ULC1T!AI7)/ULC1T!AI7*100)</f>
        <v>:</v>
      </c>
      <c r="AJ8" s="172" t="str">
        <f>IF(OR(ULC1T!AJ7=":",ULC1T!AJ8=":"),":",(ULC1T!AJ8-ULC1T!AJ7)/ULC1T!AJ7*100)</f>
        <v>:</v>
      </c>
      <c r="AK8" s="172" t="str">
        <f>IF(OR(ULC1T!AK7=":",ULC1T!AK8=":"),":",(ULC1T!AK8-ULC1T!AK7)/ULC1T!AK7*100)</f>
        <v>:</v>
      </c>
      <c r="AL8" s="172" t="str">
        <f>IF(OR(ULC1T!AL7=":",ULC1T!AL8=":"),":",(ULC1T!AL8-ULC1T!AL7)/ULC1T!AL7*100)</f>
        <v>:</v>
      </c>
      <c r="AM8" s="172" t="str">
        <f>IF(OR(ULC1T!AM7=":",ULC1T!AM8=":"),":",(ULC1T!AM8-ULC1T!AM7)/ULC1T!AM7*100)</f>
        <v>:</v>
      </c>
      <c r="AN8" s="172" t="str">
        <f>IF(OR(ULC1T!AN7=":",ULC1T!AN8=":"),":",(ULC1T!AN8-ULC1T!AN7)/ULC1T!AN7*100)</f>
        <v>:</v>
      </c>
      <c r="AO8" s="172" t="str">
        <f>IF(OR(ULC1T!AO7=":",ULC1T!AO8=":"),":",(ULC1T!AO8-ULC1T!AO7)/ULC1T!AO7*100)</f>
        <v>:</v>
      </c>
      <c r="AP8" s="172"/>
      <c r="AQ8" s="172" t="str">
        <f>IF(OR(ULC1T!AQ7=":",ULC1T!AQ8=":"),":",(ULC1T!AQ8-ULC1T!AQ7)/ULC1T!AQ7*100)</f>
        <v>:</v>
      </c>
      <c r="AR8" s="172" t="str">
        <f>IF(OR(ULC1T!AR7=":",ULC1T!AR8=":"),":",(ULC1T!AR8-ULC1T!AR7)/ULC1T!AR7*100)</f>
        <v>:</v>
      </c>
      <c r="AS8" s="172" t="str">
        <f>IF(OR(ULC1T!AS7=":",ULC1T!AS8=":"),":",(ULC1T!AS8-ULC1T!AS7)/ULC1T!AS7*100)</f>
        <v>:</v>
      </c>
    </row>
    <row r="9" spans="1:45" ht="22.5" customHeight="1">
      <c r="A9" s="77">
        <f t="shared" ref="A9:A27" si="0">IF(AC9=":",0,1)</f>
        <v>1</v>
      </c>
      <c r="B9" s="105">
        <v>1997</v>
      </c>
      <c r="C9" s="172" t="str">
        <f>IF(OR(ULC1T!C8=":",ULC1T!C9=":"),":",(ULC1T!C9-ULC1T!C8)/ULC1T!C8*100)</f>
        <v>:</v>
      </c>
      <c r="D9" s="172" t="str">
        <f>IF(OR(ULC1T!D8=":",ULC1T!D9=":"),":",(ULC1T!D9-ULC1T!D8)/ULC1T!D8*100)</f>
        <v>:</v>
      </c>
      <c r="E9" s="172" t="str">
        <f>IF(OR(ULC1T!E8=":",ULC1T!E9=":"),":",(ULC1T!E9-ULC1T!E8)/ULC1T!E8*100)</f>
        <v>:</v>
      </c>
      <c r="F9" s="172" t="str">
        <f>IF(OR(ULC1T!F8=":",ULC1T!F9=":"),":",(ULC1T!F9-ULC1T!F8)/ULC1T!F8*100)</f>
        <v>:</v>
      </c>
      <c r="G9" s="172" t="str">
        <f>IF(OR(ULC1T!G8=":",ULC1T!G9=":"),":",(ULC1T!G9-ULC1T!G8)/ULC1T!G8*100)</f>
        <v>:</v>
      </c>
      <c r="H9" s="172" t="str">
        <f>IF(OR(ULC1T!H8=":",ULC1T!H9=":"),":",(ULC1T!H9-ULC1T!H8)/ULC1T!H8*100)</f>
        <v>:</v>
      </c>
      <c r="I9" s="172" t="str">
        <f>IF(OR(ULC1T!I8=":",ULC1T!I9=":"),":",(ULC1T!I9-ULC1T!I8)/ULC1T!I8*100)</f>
        <v>:</v>
      </c>
      <c r="J9" s="172" t="str">
        <f>IF(OR(ULC1T!J8=":",ULC1T!J9=":"),":",(ULC1T!J9-ULC1T!J8)/ULC1T!J8*100)</f>
        <v>:</v>
      </c>
      <c r="K9" s="172" t="str">
        <f>IF(OR(ULC1T!K8=":",ULC1T!K9=":"),":",(ULC1T!K9-ULC1T!K8)/ULC1T!K8*100)</f>
        <v>:</v>
      </c>
      <c r="L9" s="172" t="str">
        <f>IF(OR(ULC1T!L8=":",ULC1T!L9=":"),":",(ULC1T!L9-ULC1T!L8)/ULC1T!L8*100)</f>
        <v>:</v>
      </c>
      <c r="M9" s="172" t="str">
        <f>IF(OR(ULC1T!M8=":",ULC1T!M9=":"),":",(ULC1T!M9-ULC1T!M8)/ULC1T!M8*100)</f>
        <v>:</v>
      </c>
      <c r="N9" s="172" t="str">
        <f>IF(OR(ULC1T!N8=":",ULC1T!N9=":"),":",(ULC1T!N9-ULC1T!N8)/ULC1T!N8*100)</f>
        <v>:</v>
      </c>
      <c r="O9" s="172" t="str">
        <f>IF(OR(ULC1T!O8=":",ULC1T!O9=":"),":",(ULC1T!O9-ULC1T!O8)/ULC1T!O8*100)</f>
        <v>:</v>
      </c>
      <c r="P9" s="172" t="str">
        <f>IF(OR(ULC1T!P8=":",ULC1T!P9=":"),":",(ULC1T!P9-ULC1T!P8)/ULC1T!P8*100)</f>
        <v>:</v>
      </c>
      <c r="Q9" s="172" t="str">
        <f>IF(OR(ULC1T!Q8=":",ULC1T!Q9=":"),":",(ULC1T!Q9-ULC1T!Q8)/ULC1T!Q8*100)</f>
        <v>:</v>
      </c>
      <c r="R9" s="172" t="str">
        <f>IF(OR(ULC1T!R8=":",ULC1T!R9=":"),":",(ULC1T!R9-ULC1T!R8)/ULC1T!R8*100)</f>
        <v>:</v>
      </c>
      <c r="S9" s="172" t="str">
        <f>IF(OR(ULC1T!S8=":",ULC1T!S9=":"),":",(ULC1T!S9-ULC1T!S8)/ULC1T!S8*100)</f>
        <v>:</v>
      </c>
      <c r="T9" s="172" t="str">
        <f>IF(OR(ULC1T!T8=":",ULC1T!T9=":"),":",(ULC1T!T9-ULC1T!T8)/ULC1T!T8*100)</f>
        <v>:</v>
      </c>
      <c r="U9" s="172" t="str">
        <f>IF(OR(ULC1T!U8=":",ULC1T!U9=":"),":",(ULC1T!U9-ULC1T!U8)/ULC1T!U8*100)</f>
        <v>:</v>
      </c>
      <c r="V9" s="172" t="str">
        <f>IF(OR(ULC1T!V8=":",ULC1T!V9=":"),":",(ULC1T!V9-ULC1T!V8)/ULC1T!V8*100)</f>
        <v>:</v>
      </c>
      <c r="W9" s="172"/>
      <c r="X9" s="172"/>
      <c r="Y9" s="172"/>
      <c r="Z9" s="172"/>
      <c r="AA9" s="172"/>
      <c r="AB9" s="172"/>
      <c r="AC9" s="195">
        <f>ES_ULCb_1T!S10</f>
        <v>1.4</v>
      </c>
      <c r="AD9" s="172"/>
      <c r="AE9" s="172" t="str">
        <f>IF(OR(ULC1T!AE8=":",ULC1T!AE9=":"),":",(ULC1T!AE9-ULC1T!AE8)/ULC1T!AE8*100)</f>
        <v>:</v>
      </c>
      <c r="AF9" s="172" t="str">
        <f>IF(OR(ULC1T!AF8=":",ULC1T!AF9=":"),":",(ULC1T!AF9-ULC1T!AF8)/ULC1T!AF8*100)</f>
        <v>:</v>
      </c>
      <c r="AG9" s="172" t="str">
        <f>IF(OR(ULC1T!AG8=":",ULC1T!AG9=":"),":",(ULC1T!AG9-ULC1T!AG8)/ULC1T!AG8*100)</f>
        <v>:</v>
      </c>
      <c r="AH9" s="172" t="str">
        <f>IF(OR(ULC1T!AH8=":",ULC1T!AH9=":"),":",(ULC1T!AH9-ULC1T!AH8)/ULC1T!AH8*100)</f>
        <v>:</v>
      </c>
      <c r="AI9" s="172" t="str">
        <f>IF(OR(ULC1T!AI8=":",ULC1T!AI9=":"),":",(ULC1T!AI9-ULC1T!AI8)/ULC1T!AI8*100)</f>
        <v>:</v>
      </c>
      <c r="AJ9" s="172" t="str">
        <f>IF(OR(ULC1T!AJ8=":",ULC1T!AJ9=":"),":",(ULC1T!AJ9-ULC1T!AJ8)/ULC1T!AJ8*100)</f>
        <v>:</v>
      </c>
      <c r="AK9" s="172" t="str">
        <f>IF(OR(ULC1T!AK8=":",ULC1T!AK9=":"),":",(ULC1T!AK9-ULC1T!AK8)/ULC1T!AK8*100)</f>
        <v>:</v>
      </c>
      <c r="AL9" s="172" t="str">
        <f>IF(OR(ULC1T!AL8=":",ULC1T!AL9=":"),":",(ULC1T!AL9-ULC1T!AL8)/ULC1T!AL8*100)</f>
        <v>:</v>
      </c>
      <c r="AM9" s="172" t="str">
        <f>IF(OR(ULC1T!AM8=":",ULC1T!AM9=":"),":",(ULC1T!AM9-ULC1T!AM8)/ULC1T!AM8*100)</f>
        <v>:</v>
      </c>
      <c r="AN9" s="172" t="str">
        <f>IF(OR(ULC1T!AN8=":",ULC1T!AN9=":"),":",(ULC1T!AN9-ULC1T!AN8)/ULC1T!AN8*100)</f>
        <v>:</v>
      </c>
      <c r="AO9" s="172" t="str">
        <f>IF(OR(ULC1T!AO8=":",ULC1T!AO9=":"),":",(ULC1T!AO9-ULC1T!AO8)/ULC1T!AO8*100)</f>
        <v>:</v>
      </c>
      <c r="AP9" s="172"/>
      <c r="AQ9" s="172" t="str">
        <f>IF(OR(ULC1T!AQ8=":",ULC1T!AQ9=":"),":",(ULC1T!AQ9-ULC1T!AQ8)/ULC1T!AQ8*100)</f>
        <v>:</v>
      </c>
      <c r="AR9" s="172" t="str">
        <f>IF(OR(ULC1T!AR8=":",ULC1T!AR9=":"),":",(ULC1T!AR9-ULC1T!AR8)/ULC1T!AR8*100)</f>
        <v>:</v>
      </c>
      <c r="AS9" s="172" t="str">
        <f>IF(OR(ULC1T!AS8=":",ULC1T!AS9=":"),":",(ULC1T!AS9-ULC1T!AS8)/ULC1T!AS8*100)</f>
        <v>:</v>
      </c>
    </row>
    <row r="10" spans="1:45" ht="22.5" customHeight="1">
      <c r="A10" s="77">
        <f t="shared" si="0"/>
        <v>1</v>
      </c>
      <c r="B10" s="105">
        <v>1998</v>
      </c>
      <c r="C10" s="172" t="str">
        <f>IF(OR(ULC1T!C9=":",ULC1T!C10=":"),":",(ULC1T!C10-ULC1T!C9)/ULC1T!C9*100)</f>
        <v>:</v>
      </c>
      <c r="D10" s="172" t="str">
        <f>IF(OR(ULC1T!D9=":",ULC1T!D10=":"),":",(ULC1T!D10-ULC1T!D9)/ULC1T!D9*100)</f>
        <v>:</v>
      </c>
      <c r="E10" s="172" t="str">
        <f>IF(OR(ULC1T!E9=":",ULC1T!E10=":"),":",(ULC1T!E10-ULC1T!E9)/ULC1T!E9*100)</f>
        <v>:</v>
      </c>
      <c r="F10" s="172" t="str">
        <f>IF(OR(ULC1T!F9=":",ULC1T!F10=":"),":",(ULC1T!F10-ULC1T!F9)/ULC1T!F9*100)</f>
        <v>:</v>
      </c>
      <c r="G10" s="172" t="str">
        <f>IF(OR(ULC1T!G9=":",ULC1T!G10=":"),":",(ULC1T!G10-ULC1T!G9)/ULC1T!G9*100)</f>
        <v>:</v>
      </c>
      <c r="H10" s="172" t="str">
        <f>IF(OR(ULC1T!H9=":",ULC1T!H10=":"),":",(ULC1T!H10-ULC1T!H9)/ULC1T!H9*100)</f>
        <v>:</v>
      </c>
      <c r="I10" s="172" t="str">
        <f>IF(OR(ULC1T!I9=":",ULC1T!I10=":"),":",(ULC1T!I10-ULC1T!I9)/ULC1T!I9*100)</f>
        <v>:</v>
      </c>
      <c r="J10" s="172" t="str">
        <f>IF(OR(ULC1T!J9=":",ULC1T!J10=":"),":",(ULC1T!J10-ULC1T!J9)/ULC1T!J9*100)</f>
        <v>:</v>
      </c>
      <c r="K10" s="172" t="str">
        <f>IF(OR(ULC1T!K9=":",ULC1T!K10=":"),":",(ULC1T!K10-ULC1T!K9)/ULC1T!K9*100)</f>
        <v>:</v>
      </c>
      <c r="L10" s="172" t="str">
        <f>IF(OR(ULC1T!L9=":",ULC1T!L10=":"),":",(ULC1T!L10-ULC1T!L9)/ULC1T!L9*100)</f>
        <v>:</v>
      </c>
      <c r="M10" s="172" t="str">
        <f>IF(OR(ULC1T!M9=":",ULC1T!M10=":"),":",(ULC1T!M10-ULC1T!M9)/ULC1T!M9*100)</f>
        <v>:</v>
      </c>
      <c r="N10" s="172" t="str">
        <f>IF(OR(ULC1T!N9=":",ULC1T!N10=":"),":",(ULC1T!N10-ULC1T!N9)/ULC1T!N9*100)</f>
        <v>:</v>
      </c>
      <c r="O10" s="172" t="str">
        <f>IF(OR(ULC1T!O9=":",ULC1T!O10=":"),":",(ULC1T!O10-ULC1T!O9)/ULC1T!O9*100)</f>
        <v>:</v>
      </c>
      <c r="P10" s="172" t="str">
        <f>IF(OR(ULC1T!P9=":",ULC1T!P10=":"),":",(ULC1T!P10-ULC1T!P9)/ULC1T!P9*100)</f>
        <v>:</v>
      </c>
      <c r="Q10" s="172" t="str">
        <f>IF(OR(ULC1T!Q9=":",ULC1T!Q10=":"),":",(ULC1T!Q10-ULC1T!Q9)/ULC1T!Q9*100)</f>
        <v>:</v>
      </c>
      <c r="R10" s="172" t="str">
        <f>IF(OR(ULC1T!R9=":",ULC1T!R10=":"),":",(ULC1T!R10-ULC1T!R9)/ULC1T!R9*100)</f>
        <v>:</v>
      </c>
      <c r="S10" s="172" t="str">
        <f>IF(OR(ULC1T!S9=":",ULC1T!S10=":"),":",(ULC1T!S10-ULC1T!S9)/ULC1T!S9*100)</f>
        <v>:</v>
      </c>
      <c r="T10" s="172" t="str">
        <f>IF(OR(ULC1T!T9=":",ULC1T!T10=":"),":",(ULC1T!T10-ULC1T!T9)/ULC1T!T9*100)</f>
        <v>:</v>
      </c>
      <c r="U10" s="172" t="str">
        <f>IF(OR(ULC1T!U9=":",ULC1T!U10=":"),":",(ULC1T!U10-ULC1T!U9)/ULC1T!U9*100)</f>
        <v>:</v>
      </c>
      <c r="V10" s="172" t="str">
        <f>IF(OR(ULC1T!V9=":",ULC1T!V10=":"),":",(ULC1T!V10-ULC1T!V9)/ULC1T!V9*100)</f>
        <v>:</v>
      </c>
      <c r="W10" s="172"/>
      <c r="X10" s="172"/>
      <c r="Y10" s="172"/>
      <c r="Z10" s="172"/>
      <c r="AA10" s="172"/>
      <c r="AB10" s="172"/>
      <c r="AC10" s="195">
        <f>ES_ULCb_1T!S11</f>
        <v>-3.4</v>
      </c>
      <c r="AD10" s="172"/>
      <c r="AE10" s="172" t="str">
        <f>IF(OR(ULC1T!AE9=":",ULC1T!AE10=":"),":",(ULC1T!AE10-ULC1T!AE9)/ULC1T!AE9*100)</f>
        <v>:</v>
      </c>
      <c r="AF10" s="172" t="str">
        <f>IF(OR(ULC1T!AF9=":",ULC1T!AF10=":"),":",(ULC1T!AF10-ULC1T!AF9)/ULC1T!AF9*100)</f>
        <v>:</v>
      </c>
      <c r="AG10" s="172" t="str">
        <f>IF(OR(ULC1T!AG9=":",ULC1T!AG10=":"),":",(ULC1T!AG10-ULC1T!AG9)/ULC1T!AG9*100)</f>
        <v>:</v>
      </c>
      <c r="AH10" s="172" t="str">
        <f>IF(OR(ULC1T!AH9=":",ULC1T!AH10=":"),":",(ULC1T!AH10-ULC1T!AH9)/ULC1T!AH9*100)</f>
        <v>:</v>
      </c>
      <c r="AI10" s="172" t="str">
        <f>IF(OR(ULC1T!AI9=":",ULC1T!AI10=":"),":",(ULC1T!AI10-ULC1T!AI9)/ULC1T!AI9*100)</f>
        <v>:</v>
      </c>
      <c r="AJ10" s="172" t="str">
        <f>IF(OR(ULC1T!AJ9=":",ULC1T!AJ10=":"),":",(ULC1T!AJ10-ULC1T!AJ9)/ULC1T!AJ9*100)</f>
        <v>:</v>
      </c>
      <c r="AK10" s="172" t="str">
        <f>IF(OR(ULC1T!AK9=":",ULC1T!AK10=":"),":",(ULC1T!AK10-ULC1T!AK9)/ULC1T!AK9*100)</f>
        <v>:</v>
      </c>
      <c r="AL10" s="172" t="str">
        <f>IF(OR(ULC1T!AL9=":",ULC1T!AL10=":"),":",(ULC1T!AL10-ULC1T!AL9)/ULC1T!AL9*100)</f>
        <v>:</v>
      </c>
      <c r="AM10" s="172" t="str">
        <f>IF(OR(ULC1T!AM9=":",ULC1T!AM10=":"),":",(ULC1T!AM10-ULC1T!AM9)/ULC1T!AM9*100)</f>
        <v>:</v>
      </c>
      <c r="AN10" s="172" t="str">
        <f>IF(OR(ULC1T!AN9=":",ULC1T!AN10=":"),":",(ULC1T!AN10-ULC1T!AN9)/ULC1T!AN9*100)</f>
        <v>:</v>
      </c>
      <c r="AO10" s="172" t="str">
        <f>IF(OR(ULC1T!AO9=":",ULC1T!AO10=":"),":",(ULC1T!AO10-ULC1T!AO9)/ULC1T!AO9*100)</f>
        <v>:</v>
      </c>
      <c r="AP10" s="172"/>
      <c r="AQ10" s="172" t="str">
        <f>IF(OR(ULC1T!AQ9=":",ULC1T!AQ10=":"),":",(ULC1T!AQ10-ULC1T!AQ9)/ULC1T!AQ9*100)</f>
        <v>:</v>
      </c>
      <c r="AR10" s="172" t="str">
        <f>IF(OR(ULC1T!AR9=":",ULC1T!AR10=":"),":",(ULC1T!AR10-ULC1T!AR9)/ULC1T!AR9*100)</f>
        <v>:</v>
      </c>
      <c r="AS10" s="172" t="str">
        <f>IF(OR(ULC1T!AS9=":",ULC1T!AS10=":"),":",(ULC1T!AS10-ULC1T!AS9)/ULC1T!AS9*100)</f>
        <v>:</v>
      </c>
    </row>
    <row r="11" spans="1:45" ht="22.5" customHeight="1">
      <c r="A11" s="77">
        <f t="shared" si="0"/>
        <v>1</v>
      </c>
      <c r="B11" s="105">
        <v>1999</v>
      </c>
      <c r="C11" s="172" t="str">
        <f>IF(OR(ULC1T!C10=":",ULC1T!C11=":"),":",(ULC1T!C11-ULC1T!C10)/ULC1T!C10*100)</f>
        <v>:</v>
      </c>
      <c r="D11" s="172" t="str">
        <f>IF(OR(ULC1T!D10=":",ULC1T!D11=":"),":",(ULC1T!D11-ULC1T!D10)/ULC1T!D10*100)</f>
        <v>:</v>
      </c>
      <c r="E11" s="172" t="str">
        <f>IF(OR(ULC1T!E10=":",ULC1T!E11=":"),":",(ULC1T!E11-ULC1T!E10)/ULC1T!E10*100)</f>
        <v>:</v>
      </c>
      <c r="F11" s="172" t="str">
        <f>IF(OR(ULC1T!F10=":",ULC1T!F11=":"),":",(ULC1T!F11-ULC1T!F10)/ULC1T!F10*100)</f>
        <v>:</v>
      </c>
      <c r="G11" s="172" t="str">
        <f>IF(OR(ULC1T!G10=":",ULC1T!G11=":"),":",(ULC1T!G11-ULC1T!G10)/ULC1T!G10*100)</f>
        <v>:</v>
      </c>
      <c r="H11" s="172" t="str">
        <f>IF(OR(ULC1T!H10=":",ULC1T!H11=":"),":",(ULC1T!H11-ULC1T!H10)/ULC1T!H10*100)</f>
        <v>:</v>
      </c>
      <c r="I11" s="172" t="str">
        <f>IF(OR(ULC1T!I10=":",ULC1T!I11=":"),":",(ULC1T!I11-ULC1T!I10)/ULC1T!I10*100)</f>
        <v>:</v>
      </c>
      <c r="J11" s="172" t="str">
        <f>IF(OR(ULC1T!J10=":",ULC1T!J11=":"),":",(ULC1T!J11-ULC1T!J10)/ULC1T!J10*100)</f>
        <v>:</v>
      </c>
      <c r="K11" s="172" t="str">
        <f>IF(OR(ULC1T!K10=":",ULC1T!K11=":"),":",(ULC1T!K11-ULC1T!K10)/ULC1T!K10*100)</f>
        <v>:</v>
      </c>
      <c r="L11" s="172" t="str">
        <f>IF(OR(ULC1T!L10=":",ULC1T!L11=":"),":",(ULC1T!L11-ULC1T!L10)/ULC1T!L10*100)</f>
        <v>:</v>
      </c>
      <c r="M11" s="172" t="str">
        <f>IF(OR(ULC1T!M10=":",ULC1T!M11=":"),":",(ULC1T!M11-ULC1T!M10)/ULC1T!M10*100)</f>
        <v>:</v>
      </c>
      <c r="N11" s="172" t="str">
        <f>IF(OR(ULC1T!N10=":",ULC1T!N11=":"),":",(ULC1T!N11-ULC1T!N10)/ULC1T!N10*100)</f>
        <v>:</v>
      </c>
      <c r="O11" s="172" t="str">
        <f>IF(OR(ULC1T!O10=":",ULC1T!O11=":"),":",(ULC1T!O11-ULC1T!O10)/ULC1T!O10*100)</f>
        <v>:</v>
      </c>
      <c r="P11" s="172" t="str">
        <f>IF(OR(ULC1T!P10=":",ULC1T!P11=":"),":",(ULC1T!P11-ULC1T!P10)/ULC1T!P10*100)</f>
        <v>:</v>
      </c>
      <c r="Q11" s="172" t="str">
        <f>IF(OR(ULC1T!Q10=":",ULC1T!Q11=":"),":",(ULC1T!Q11-ULC1T!Q10)/ULC1T!Q10*100)</f>
        <v>:</v>
      </c>
      <c r="R11" s="172" t="str">
        <f>IF(OR(ULC1T!R10=":",ULC1T!R11=":"),":",(ULC1T!R11-ULC1T!R10)/ULC1T!R10*100)</f>
        <v>:</v>
      </c>
      <c r="S11" s="172" t="str">
        <f>IF(OR(ULC1T!S10=":",ULC1T!S11=":"),":",(ULC1T!S11-ULC1T!S10)/ULC1T!S10*100)</f>
        <v>:</v>
      </c>
      <c r="T11" s="172" t="str">
        <f>IF(OR(ULC1T!T10=":",ULC1T!T11=":"),":",(ULC1T!T11-ULC1T!T10)/ULC1T!T10*100)</f>
        <v>:</v>
      </c>
      <c r="U11" s="172" t="str">
        <f>IF(OR(ULC1T!U10=":",ULC1T!U11=":"),":",(ULC1T!U11-ULC1T!U10)/ULC1T!U10*100)</f>
        <v>:</v>
      </c>
      <c r="V11" s="172" t="str">
        <f>IF(OR(ULC1T!V10=":",ULC1T!V11=":"),":",(ULC1T!V11-ULC1T!V10)/ULC1T!V10*100)</f>
        <v>:</v>
      </c>
      <c r="W11" s="172"/>
      <c r="X11" s="172"/>
      <c r="Y11" s="172"/>
      <c r="Z11" s="172"/>
      <c r="AA11" s="172"/>
      <c r="AB11" s="172"/>
      <c r="AC11" s="195">
        <f>ES_ULCb_1T!S12</f>
        <v>-1.1000000000000001</v>
      </c>
      <c r="AD11" s="172"/>
      <c r="AE11" s="172" t="str">
        <f>IF(OR(ULC1T!AE10=":",ULC1T!AE11=":"),":",(ULC1T!AE11-ULC1T!AE10)/ULC1T!AE10*100)</f>
        <v>:</v>
      </c>
      <c r="AF11" s="172" t="str">
        <f>IF(OR(ULC1T!AF10=":",ULC1T!AF11=":"),":",(ULC1T!AF11-ULC1T!AF10)/ULC1T!AF10*100)</f>
        <v>:</v>
      </c>
      <c r="AG11" s="172" t="str">
        <f>IF(OR(ULC1T!AG10=":",ULC1T!AG11=":"),":",(ULC1T!AG11-ULC1T!AG10)/ULC1T!AG10*100)</f>
        <v>:</v>
      </c>
      <c r="AH11" s="172" t="str">
        <f>IF(OR(ULC1T!AH10=":",ULC1T!AH11=":"),":",(ULC1T!AH11-ULC1T!AH10)/ULC1T!AH10*100)</f>
        <v>:</v>
      </c>
      <c r="AI11" s="172" t="str">
        <f>IF(OR(ULC1T!AI10=":",ULC1T!AI11=":"),":",(ULC1T!AI11-ULC1T!AI10)/ULC1T!AI10*100)</f>
        <v>:</v>
      </c>
      <c r="AJ11" s="172" t="str">
        <f>IF(OR(ULC1T!AJ10=":",ULC1T!AJ11=":"),":",(ULC1T!AJ11-ULC1T!AJ10)/ULC1T!AJ10*100)</f>
        <v>:</v>
      </c>
      <c r="AK11" s="172" t="str">
        <f>IF(OR(ULC1T!AK10=":",ULC1T!AK11=":"),":",(ULC1T!AK11-ULC1T!AK10)/ULC1T!AK10*100)</f>
        <v>:</v>
      </c>
      <c r="AL11" s="172" t="str">
        <f>IF(OR(ULC1T!AL10=":",ULC1T!AL11=":"),":",(ULC1T!AL11-ULC1T!AL10)/ULC1T!AL10*100)</f>
        <v>:</v>
      </c>
      <c r="AM11" s="172" t="str">
        <f>IF(OR(ULC1T!AM10=":",ULC1T!AM11=":"),":",(ULC1T!AM11-ULC1T!AM10)/ULC1T!AM10*100)</f>
        <v>:</v>
      </c>
      <c r="AN11" s="172" t="str">
        <f>IF(OR(ULC1T!AN10=":",ULC1T!AN11=":"),":",(ULC1T!AN11-ULC1T!AN10)/ULC1T!AN10*100)</f>
        <v>:</v>
      </c>
      <c r="AO11" s="172" t="str">
        <f>IF(OR(ULC1T!AO10=":",ULC1T!AO11=":"),":",(ULC1T!AO11-ULC1T!AO10)/ULC1T!AO10*100)</f>
        <v>:</v>
      </c>
      <c r="AP11" s="172"/>
      <c r="AQ11" s="172" t="str">
        <f>IF(OR(ULC1T!AQ10=":",ULC1T!AQ11=":"),":",(ULC1T!AQ11-ULC1T!AQ10)/ULC1T!AQ10*100)</f>
        <v>:</v>
      </c>
      <c r="AR11" s="172" t="str">
        <f>IF(OR(ULC1T!AR10=":",ULC1T!AR11=":"),":",(ULC1T!AR11-ULC1T!AR10)/ULC1T!AR10*100)</f>
        <v>:</v>
      </c>
      <c r="AS11" s="172" t="str">
        <f>IF(OR(ULC1T!AS10=":",ULC1T!AS11=":"),":",(ULC1T!AS11-ULC1T!AS10)/ULC1T!AS10*100)</f>
        <v>:</v>
      </c>
    </row>
    <row r="12" spans="1:45" ht="22.5" customHeight="1">
      <c r="A12" s="77">
        <f t="shared" si="0"/>
        <v>1</v>
      </c>
      <c r="B12" s="105">
        <v>2000</v>
      </c>
      <c r="C12" s="172" t="str">
        <f>IF(OR(ULC1T!C11=":",ULC1T!C12=":"),":",(ULC1T!C12-ULC1T!C11)/ULC1T!C11*100)</f>
        <v>:</v>
      </c>
      <c r="D12" s="172" t="str">
        <f>IF(OR(ULC1T!D11=":",ULC1T!D12=":"),":",(ULC1T!D12-ULC1T!D11)/ULC1T!D11*100)</f>
        <v>:</v>
      </c>
      <c r="E12" s="172" t="str">
        <f>IF(OR(ULC1T!E11=":",ULC1T!E12=":"),":",(ULC1T!E12-ULC1T!E11)/ULC1T!E11*100)</f>
        <v>:</v>
      </c>
      <c r="F12" s="172" t="str">
        <f>IF(OR(ULC1T!F11=":",ULC1T!F12=":"),":",(ULC1T!F12-ULC1T!F11)/ULC1T!F11*100)</f>
        <v>:</v>
      </c>
      <c r="G12" s="172" t="str">
        <f>IF(OR(ULC1T!G11=":",ULC1T!G12=":"),":",(ULC1T!G12-ULC1T!G11)/ULC1T!G11*100)</f>
        <v>:</v>
      </c>
      <c r="H12" s="172" t="str">
        <f>IF(OR(ULC1T!H11=":",ULC1T!H12=":"),":",(ULC1T!H12-ULC1T!H11)/ULC1T!H11*100)</f>
        <v>:</v>
      </c>
      <c r="I12" s="172" t="str">
        <f>IF(OR(ULC1T!I11=":",ULC1T!I12=":"),":",(ULC1T!I12-ULC1T!I11)/ULC1T!I11*100)</f>
        <v>:</v>
      </c>
      <c r="J12" s="172" t="str">
        <f>IF(OR(ULC1T!J11=":",ULC1T!J12=":"),":",(ULC1T!J12-ULC1T!J11)/ULC1T!J11*100)</f>
        <v>:</v>
      </c>
      <c r="K12" s="172" t="str">
        <f>IF(OR(ULC1T!K11=":",ULC1T!K12=":"),":",(ULC1T!K12-ULC1T!K11)/ULC1T!K11*100)</f>
        <v>:</v>
      </c>
      <c r="L12" s="172" t="str">
        <f>IF(OR(ULC1T!L11=":",ULC1T!L12=":"),":",(ULC1T!L12-ULC1T!L11)/ULC1T!L11*100)</f>
        <v>:</v>
      </c>
      <c r="M12" s="172" t="str">
        <f>IF(OR(ULC1T!M11=":",ULC1T!M12=":"),":",(ULC1T!M12-ULC1T!M11)/ULC1T!M11*100)</f>
        <v>:</v>
      </c>
      <c r="N12" s="172" t="str">
        <f>IF(OR(ULC1T!N11=":",ULC1T!N12=":"),":",(ULC1T!N12-ULC1T!N11)/ULC1T!N11*100)</f>
        <v>:</v>
      </c>
      <c r="O12" s="172" t="str">
        <f>IF(OR(ULC1T!O11=":",ULC1T!O12=":"),":",(ULC1T!O12-ULC1T!O11)/ULC1T!O11*100)</f>
        <v>:</v>
      </c>
      <c r="P12" s="172" t="str">
        <f>IF(OR(ULC1T!P11=":",ULC1T!P12=":"),":",(ULC1T!P12-ULC1T!P11)/ULC1T!P11*100)</f>
        <v>:</v>
      </c>
      <c r="Q12" s="172" t="str">
        <f>IF(OR(ULC1T!Q11=":",ULC1T!Q12=":"),":",(ULC1T!Q12-ULC1T!Q11)/ULC1T!Q11*100)</f>
        <v>:</v>
      </c>
      <c r="R12" s="172" t="str">
        <f>IF(OR(ULC1T!R11=":",ULC1T!R12=":"),":",(ULC1T!R12-ULC1T!R11)/ULC1T!R11*100)</f>
        <v>:</v>
      </c>
      <c r="S12" s="172" t="str">
        <f>IF(OR(ULC1T!S11=":",ULC1T!S12=":"),":",(ULC1T!S12-ULC1T!S11)/ULC1T!S11*100)</f>
        <v>:</v>
      </c>
      <c r="T12" s="172" t="str">
        <f>IF(OR(ULC1T!T11=":",ULC1T!T12=":"),":",(ULC1T!T12-ULC1T!T11)/ULC1T!T11*100)</f>
        <v>:</v>
      </c>
      <c r="U12" s="172" t="str">
        <f>IF(OR(ULC1T!U11=":",ULC1T!U12=":"),":",(ULC1T!U12-ULC1T!U11)/ULC1T!U11*100)</f>
        <v>:</v>
      </c>
      <c r="V12" s="172" t="str">
        <f>IF(OR(ULC1T!V11=":",ULC1T!V12=":"),":",(ULC1T!V12-ULC1T!V11)/ULC1T!V11*100)</f>
        <v>:</v>
      </c>
      <c r="W12" s="172"/>
      <c r="X12" s="172"/>
      <c r="Y12" s="172"/>
      <c r="Z12" s="172"/>
      <c r="AA12" s="172"/>
      <c r="AB12" s="172"/>
      <c r="AC12" s="195">
        <f>ES_ULCb_1T!S13</f>
        <v>-0.5</v>
      </c>
      <c r="AD12" s="172"/>
      <c r="AE12" s="172" t="str">
        <f>IF(OR(ULC1T!AE11=":",ULC1T!AE12=":"),":",(ULC1T!AE12-ULC1T!AE11)/ULC1T!AE11*100)</f>
        <v>:</v>
      </c>
      <c r="AF12" s="172" t="str">
        <f>IF(OR(ULC1T!AF11=":",ULC1T!AF12=":"),":",(ULC1T!AF12-ULC1T!AF11)/ULC1T!AF11*100)</f>
        <v>:</v>
      </c>
      <c r="AG12" s="172" t="str">
        <f>IF(OR(ULC1T!AG11=":",ULC1T!AG12=":"),":",(ULC1T!AG12-ULC1T!AG11)/ULC1T!AG11*100)</f>
        <v>:</v>
      </c>
      <c r="AH12" s="172" t="str">
        <f>IF(OR(ULC1T!AH11=":",ULC1T!AH12=":"),":",(ULC1T!AH12-ULC1T!AH11)/ULC1T!AH11*100)</f>
        <v>:</v>
      </c>
      <c r="AI12" s="172" t="str">
        <f>IF(OR(ULC1T!AI11=":",ULC1T!AI12=":"),":",(ULC1T!AI12-ULC1T!AI11)/ULC1T!AI11*100)</f>
        <v>:</v>
      </c>
      <c r="AJ12" s="172" t="str">
        <f>IF(OR(ULC1T!AJ11=":",ULC1T!AJ12=":"),":",(ULC1T!AJ12-ULC1T!AJ11)/ULC1T!AJ11*100)</f>
        <v>:</v>
      </c>
      <c r="AK12" s="172" t="str">
        <f>IF(OR(ULC1T!AK11=":",ULC1T!AK12=":"),":",(ULC1T!AK12-ULC1T!AK11)/ULC1T!AK11*100)</f>
        <v>:</v>
      </c>
      <c r="AL12" s="172" t="str">
        <f>IF(OR(ULC1T!AL11=":",ULC1T!AL12=":"),":",(ULC1T!AL12-ULC1T!AL11)/ULC1T!AL11*100)</f>
        <v>:</v>
      </c>
      <c r="AM12" s="172" t="str">
        <f>IF(OR(ULC1T!AM11=":",ULC1T!AM12=":"),":",(ULC1T!AM12-ULC1T!AM11)/ULC1T!AM11*100)</f>
        <v>:</v>
      </c>
      <c r="AN12" s="172" t="str">
        <f>IF(OR(ULC1T!AN11=":",ULC1T!AN12=":"),":",(ULC1T!AN12-ULC1T!AN11)/ULC1T!AN11*100)</f>
        <v>:</v>
      </c>
      <c r="AO12" s="172" t="str">
        <f>IF(OR(ULC1T!AO11=":",ULC1T!AO12=":"),":",(ULC1T!AO12-ULC1T!AO11)/ULC1T!AO11*100)</f>
        <v>:</v>
      </c>
      <c r="AP12" s="172"/>
      <c r="AQ12" s="172" t="str">
        <f>IF(OR(ULC1T!AQ11=":",ULC1T!AQ12=":"),":",(ULC1T!AQ12-ULC1T!AQ11)/ULC1T!AQ11*100)</f>
        <v>:</v>
      </c>
      <c r="AR12" s="172" t="str">
        <f>IF(OR(ULC1T!AR11=":",ULC1T!AR12=":"),":",(ULC1T!AR12-ULC1T!AR11)/ULC1T!AR11*100)</f>
        <v>:</v>
      </c>
      <c r="AS12" s="172" t="str">
        <f>IF(OR(ULC1T!AS11=":",ULC1T!AS12=":"),":",(ULC1T!AS12-ULC1T!AS11)/ULC1T!AS11*100)</f>
        <v>:</v>
      </c>
    </row>
    <row r="13" spans="1:45" ht="22.5" customHeight="1">
      <c r="A13" s="77">
        <f t="shared" si="0"/>
        <v>1</v>
      </c>
      <c r="B13" s="105">
        <v>2001</v>
      </c>
      <c r="C13" s="172" t="str">
        <f>IF(OR(ULC1T!C12=":",ULC1T!C13=":"),":",(ULC1T!C13-ULC1T!C12)/ULC1T!C12*100)</f>
        <v>:</v>
      </c>
      <c r="D13" s="172" t="str">
        <f>IF(OR(ULC1T!D12=":",ULC1T!D13=":"),":",(ULC1T!D13-ULC1T!D12)/ULC1T!D12*100)</f>
        <v>:</v>
      </c>
      <c r="E13" s="172" t="str">
        <f>IF(OR(ULC1T!E12=":",ULC1T!E13=":"),":",(ULC1T!E13-ULC1T!E12)/ULC1T!E12*100)</f>
        <v>:</v>
      </c>
      <c r="F13" s="172" t="str">
        <f>IF(OR(ULC1T!F12=":",ULC1T!F13=":"),":",(ULC1T!F13-ULC1T!F12)/ULC1T!F12*100)</f>
        <v>:</v>
      </c>
      <c r="G13" s="172" t="str">
        <f>IF(OR(ULC1T!G12=":",ULC1T!G13=":"),":",(ULC1T!G13-ULC1T!G12)/ULC1T!G12*100)</f>
        <v>:</v>
      </c>
      <c r="H13" s="172" t="str">
        <f>IF(OR(ULC1T!H12=":",ULC1T!H13=":"),":",(ULC1T!H13-ULC1T!H12)/ULC1T!H12*100)</f>
        <v>:</v>
      </c>
      <c r="I13" s="172" t="str">
        <f>IF(OR(ULC1T!I12=":",ULC1T!I13=":"),":",(ULC1T!I13-ULC1T!I12)/ULC1T!I12*100)</f>
        <v>:</v>
      </c>
      <c r="J13" s="172" t="str">
        <f>IF(OR(ULC1T!J12=":",ULC1T!J13=":"),":",(ULC1T!J13-ULC1T!J12)/ULC1T!J12*100)</f>
        <v>:</v>
      </c>
      <c r="K13" s="172" t="str">
        <f>IF(OR(ULC1T!K12=":",ULC1T!K13=":"),":",(ULC1T!K13-ULC1T!K12)/ULC1T!K12*100)</f>
        <v>:</v>
      </c>
      <c r="L13" s="172" t="str">
        <f>IF(OR(ULC1T!L12=":",ULC1T!L13=":"),":",(ULC1T!L13-ULC1T!L12)/ULC1T!L12*100)</f>
        <v>:</v>
      </c>
      <c r="M13" s="172" t="str">
        <f>IF(OR(ULC1T!M12=":",ULC1T!M13=":"),":",(ULC1T!M13-ULC1T!M12)/ULC1T!M12*100)</f>
        <v>:</v>
      </c>
      <c r="N13" s="172" t="str">
        <f>IF(OR(ULC1T!N12=":",ULC1T!N13=":"),":",(ULC1T!N13-ULC1T!N12)/ULC1T!N12*100)</f>
        <v>:</v>
      </c>
      <c r="O13" s="172" t="str">
        <f>IF(OR(ULC1T!O12=":",ULC1T!O13=":"),":",(ULC1T!O13-ULC1T!O12)/ULC1T!O12*100)</f>
        <v>:</v>
      </c>
      <c r="P13" s="172" t="str">
        <f>IF(OR(ULC1T!P12=":",ULC1T!P13=":"),":",(ULC1T!P13-ULC1T!P12)/ULC1T!P12*100)</f>
        <v>:</v>
      </c>
      <c r="Q13" s="172" t="str">
        <f>IF(OR(ULC1T!Q12=":",ULC1T!Q13=":"),":",(ULC1T!Q13-ULC1T!Q12)/ULC1T!Q12*100)</f>
        <v>:</v>
      </c>
      <c r="R13" s="172" t="str">
        <f>IF(OR(ULC1T!R12=":",ULC1T!R13=":"),":",(ULC1T!R13-ULC1T!R12)/ULC1T!R12*100)</f>
        <v>:</v>
      </c>
      <c r="S13" s="172" t="str">
        <f>IF(OR(ULC1T!S12=":",ULC1T!S13=":"),":",(ULC1T!S13-ULC1T!S12)/ULC1T!S12*100)</f>
        <v>:</v>
      </c>
      <c r="T13" s="172" t="str">
        <f>IF(OR(ULC1T!T12=":",ULC1T!T13=":"),":",(ULC1T!T13-ULC1T!T12)/ULC1T!T12*100)</f>
        <v>:</v>
      </c>
      <c r="U13" s="172" t="str">
        <f>IF(OR(ULC1T!U12=":",ULC1T!U13=":"),":",(ULC1T!U13-ULC1T!U12)/ULC1T!U12*100)</f>
        <v>:</v>
      </c>
      <c r="V13" s="172" t="str">
        <f>IF(OR(ULC1T!V12=":",ULC1T!V13=":"),":",(ULC1T!V13-ULC1T!V12)/ULC1T!V12*100)</f>
        <v>:</v>
      </c>
      <c r="W13" s="172"/>
      <c r="X13" s="172"/>
      <c r="Y13" s="172"/>
      <c r="Z13" s="172"/>
      <c r="AA13" s="172"/>
      <c r="AB13" s="172"/>
      <c r="AC13" s="195">
        <f>ES_ULCb_1T!S14</f>
        <v>-2</v>
      </c>
      <c r="AD13" s="172"/>
      <c r="AE13" s="172" t="str">
        <f>IF(OR(ULC1T!AE12=":",ULC1T!AE13=":"),":",(ULC1T!AE13-ULC1T!AE12)/ULC1T!AE12*100)</f>
        <v>:</v>
      </c>
      <c r="AF13" s="172" t="str">
        <f>IF(OR(ULC1T!AF12=":",ULC1T!AF13=":"),":",(ULC1T!AF13-ULC1T!AF12)/ULC1T!AF12*100)</f>
        <v>:</v>
      </c>
      <c r="AG13" s="172" t="str">
        <f>IF(OR(ULC1T!AG12=":",ULC1T!AG13=":"),":",(ULC1T!AG13-ULC1T!AG12)/ULC1T!AG12*100)</f>
        <v>:</v>
      </c>
      <c r="AH13" s="172" t="str">
        <f>IF(OR(ULC1T!AH12=":",ULC1T!AH13=":"),":",(ULC1T!AH13-ULC1T!AH12)/ULC1T!AH12*100)</f>
        <v>:</v>
      </c>
      <c r="AI13" s="172" t="str">
        <f>IF(OR(ULC1T!AI12=":",ULC1T!AI13=":"),":",(ULC1T!AI13-ULC1T!AI12)/ULC1T!AI12*100)</f>
        <v>:</v>
      </c>
      <c r="AJ13" s="172" t="str">
        <f>IF(OR(ULC1T!AJ12=":",ULC1T!AJ13=":"),":",(ULC1T!AJ13-ULC1T!AJ12)/ULC1T!AJ12*100)</f>
        <v>:</v>
      </c>
      <c r="AK13" s="172" t="str">
        <f>IF(OR(ULC1T!AK12=":",ULC1T!AK13=":"),":",(ULC1T!AK13-ULC1T!AK12)/ULC1T!AK12*100)</f>
        <v>:</v>
      </c>
      <c r="AL13" s="172" t="str">
        <f>IF(OR(ULC1T!AL12=":",ULC1T!AL13=":"),":",(ULC1T!AL13-ULC1T!AL12)/ULC1T!AL12*100)</f>
        <v>:</v>
      </c>
      <c r="AM13" s="172" t="str">
        <f>IF(OR(ULC1T!AM12=":",ULC1T!AM13=":"),":",(ULC1T!AM13-ULC1T!AM12)/ULC1T!AM12*100)</f>
        <v>:</v>
      </c>
      <c r="AN13" s="172" t="str">
        <f>IF(OR(ULC1T!AN12=":",ULC1T!AN13=":"),":",(ULC1T!AN13-ULC1T!AN12)/ULC1T!AN12*100)</f>
        <v>:</v>
      </c>
      <c r="AO13" s="172" t="str">
        <f>IF(OR(ULC1T!AO12=":",ULC1T!AO13=":"),":",(ULC1T!AO13-ULC1T!AO12)/ULC1T!AO12*100)</f>
        <v>:</v>
      </c>
      <c r="AP13" s="172"/>
      <c r="AQ13" s="172" t="str">
        <f>IF(OR(ULC1T!AQ12=":",ULC1T!AQ13=":"),":",(ULC1T!AQ13-ULC1T!AQ12)/ULC1T!AQ12*100)</f>
        <v>:</v>
      </c>
      <c r="AR13" s="172" t="str">
        <f>IF(OR(ULC1T!AR12=":",ULC1T!AR13=":"),":",(ULC1T!AR13-ULC1T!AR12)/ULC1T!AR12*100)</f>
        <v>:</v>
      </c>
      <c r="AS13" s="172" t="str">
        <f>IF(OR(ULC1T!AS12=":",ULC1T!AS13=":"),":",(ULC1T!AS13-ULC1T!AS12)/ULC1T!AS12*100)</f>
        <v>:</v>
      </c>
    </row>
    <row r="14" spans="1:45" ht="22.5" customHeight="1">
      <c r="A14" s="77">
        <f t="shared" si="0"/>
        <v>1</v>
      </c>
      <c r="B14" s="105">
        <v>2002</v>
      </c>
      <c r="C14" s="172" t="str">
        <f>IF(OR(ULC1T!C13=":",ULC1T!C14=":"),":",(ULC1T!C14-ULC1T!C13)/ULC1T!C13*100)</f>
        <v>:</v>
      </c>
      <c r="D14" s="172" t="str">
        <f>IF(OR(ULC1T!D13=":",ULC1T!D14=":"),":",(ULC1T!D14-ULC1T!D13)/ULC1T!D13*100)</f>
        <v>:</v>
      </c>
      <c r="E14" s="172" t="str">
        <f>IF(OR(ULC1T!E13=":",ULC1T!E14=":"),":",(ULC1T!E14-ULC1T!E13)/ULC1T!E13*100)</f>
        <v>:</v>
      </c>
      <c r="F14" s="172" t="str">
        <f>IF(OR(ULC1T!F13=":",ULC1T!F14=":"),":",(ULC1T!F14-ULC1T!F13)/ULC1T!F13*100)</f>
        <v>:</v>
      </c>
      <c r="G14" s="172" t="str">
        <f>IF(OR(ULC1T!G13=":",ULC1T!G14=":"),":",(ULC1T!G14-ULC1T!G13)/ULC1T!G13*100)</f>
        <v>:</v>
      </c>
      <c r="H14" s="172" t="str">
        <f>IF(OR(ULC1T!H13=":",ULC1T!H14=":"),":",(ULC1T!H14-ULC1T!H13)/ULC1T!H13*100)</f>
        <v>:</v>
      </c>
      <c r="I14" s="172" t="str">
        <f>IF(OR(ULC1T!I13=":",ULC1T!I14=":"),":",(ULC1T!I14-ULC1T!I13)/ULC1T!I13*100)</f>
        <v>:</v>
      </c>
      <c r="J14" s="172" t="str">
        <f>IF(OR(ULC1T!J13=":",ULC1T!J14=":"),":",(ULC1T!J14-ULC1T!J13)/ULC1T!J13*100)</f>
        <v>:</v>
      </c>
      <c r="K14" s="172" t="str">
        <f>IF(OR(ULC1T!K13=":",ULC1T!K14=":"),":",(ULC1T!K14-ULC1T!K13)/ULC1T!K13*100)</f>
        <v>:</v>
      </c>
      <c r="L14" s="172" t="str">
        <f>IF(OR(ULC1T!L13=":",ULC1T!L14=":"),":",(ULC1T!L14-ULC1T!L13)/ULC1T!L13*100)</f>
        <v>:</v>
      </c>
      <c r="M14" s="172" t="str">
        <f>IF(OR(ULC1T!M13=":",ULC1T!M14=":"),":",(ULC1T!M14-ULC1T!M13)/ULC1T!M13*100)</f>
        <v>:</v>
      </c>
      <c r="N14" s="172" t="str">
        <f>IF(OR(ULC1T!N13=":",ULC1T!N14=":"),":",(ULC1T!N14-ULC1T!N13)/ULC1T!N13*100)</f>
        <v>:</v>
      </c>
      <c r="O14" s="172" t="str">
        <f>IF(OR(ULC1T!O13=":",ULC1T!O14=":"),":",(ULC1T!O14-ULC1T!O13)/ULC1T!O13*100)</f>
        <v>:</v>
      </c>
      <c r="P14" s="172" t="str">
        <f>IF(OR(ULC1T!P13=":",ULC1T!P14=":"),":",(ULC1T!P14-ULC1T!P13)/ULC1T!P13*100)</f>
        <v>:</v>
      </c>
      <c r="Q14" s="172" t="str">
        <f>IF(OR(ULC1T!Q13=":",ULC1T!Q14=":"),":",(ULC1T!Q14-ULC1T!Q13)/ULC1T!Q13*100)</f>
        <v>:</v>
      </c>
      <c r="R14" s="172" t="str">
        <f>IF(OR(ULC1T!R13=":",ULC1T!R14=":"),":",(ULC1T!R14-ULC1T!R13)/ULC1T!R13*100)</f>
        <v>:</v>
      </c>
      <c r="S14" s="172" t="str">
        <f>IF(OR(ULC1T!S13=":",ULC1T!S14=":"),":",(ULC1T!S14-ULC1T!S13)/ULC1T!S13*100)</f>
        <v>:</v>
      </c>
      <c r="T14" s="172" t="str">
        <f>IF(OR(ULC1T!T13=":",ULC1T!T14=":"),":",(ULC1T!T14-ULC1T!T13)/ULC1T!T13*100)</f>
        <v>:</v>
      </c>
      <c r="U14" s="172" t="str">
        <f>IF(OR(ULC1T!U13=":",ULC1T!U14=":"),":",(ULC1T!U14-ULC1T!U13)/ULC1T!U13*100)</f>
        <v>:</v>
      </c>
      <c r="V14" s="172" t="str">
        <f>IF(OR(ULC1T!V13=":",ULC1T!V14=":"),":",(ULC1T!V14-ULC1T!V13)/ULC1T!V13*100)</f>
        <v>:</v>
      </c>
      <c r="W14" s="172"/>
      <c r="X14" s="172"/>
      <c r="Y14" s="172"/>
      <c r="Z14" s="172"/>
      <c r="AA14" s="172"/>
      <c r="AB14" s="172"/>
      <c r="AC14" s="195">
        <f>ES_ULCb_1T!S15</f>
        <v>3.6</v>
      </c>
      <c r="AD14" s="172"/>
      <c r="AE14" s="172" t="str">
        <f>IF(OR(ULC1T!AE13=":",ULC1T!AE14=":"),":",(ULC1T!AE14-ULC1T!AE13)/ULC1T!AE13*100)</f>
        <v>:</v>
      </c>
      <c r="AF14" s="172" t="str">
        <f>IF(OR(ULC1T!AF13=":",ULC1T!AF14=":"),":",(ULC1T!AF14-ULC1T!AF13)/ULC1T!AF13*100)</f>
        <v>:</v>
      </c>
      <c r="AG14" s="172" t="str">
        <f>IF(OR(ULC1T!AG13=":",ULC1T!AG14=":"),":",(ULC1T!AG14-ULC1T!AG13)/ULC1T!AG13*100)</f>
        <v>:</v>
      </c>
      <c r="AH14" s="172" t="str">
        <f>IF(OR(ULC1T!AH13=":",ULC1T!AH14=":"),":",(ULC1T!AH14-ULC1T!AH13)/ULC1T!AH13*100)</f>
        <v>:</v>
      </c>
      <c r="AI14" s="172" t="str">
        <f>IF(OR(ULC1T!AI13=":",ULC1T!AI14=":"),":",(ULC1T!AI14-ULC1T!AI13)/ULC1T!AI13*100)</f>
        <v>:</v>
      </c>
      <c r="AJ14" s="172" t="str">
        <f>IF(OR(ULC1T!AJ13=":",ULC1T!AJ14=":"),":",(ULC1T!AJ14-ULC1T!AJ13)/ULC1T!AJ13*100)</f>
        <v>:</v>
      </c>
      <c r="AK14" s="172" t="str">
        <f>IF(OR(ULC1T!AK13=":",ULC1T!AK14=":"),":",(ULC1T!AK14-ULC1T!AK13)/ULC1T!AK13*100)</f>
        <v>:</v>
      </c>
      <c r="AL14" s="172" t="str">
        <f>IF(OR(ULC1T!AL13=":",ULC1T!AL14=":"),":",(ULC1T!AL14-ULC1T!AL13)/ULC1T!AL13*100)</f>
        <v>:</v>
      </c>
      <c r="AM14" s="172" t="str">
        <f>IF(OR(ULC1T!AM13=":",ULC1T!AM14=":"),":",(ULC1T!AM14-ULC1T!AM13)/ULC1T!AM13*100)</f>
        <v>:</v>
      </c>
      <c r="AN14" s="172" t="str">
        <f>IF(OR(ULC1T!AN13=":",ULC1T!AN14=":"),":",(ULC1T!AN14-ULC1T!AN13)/ULC1T!AN13*100)</f>
        <v>:</v>
      </c>
      <c r="AO14" s="172" t="str">
        <f>IF(OR(ULC1T!AO13=":",ULC1T!AO14=":"),":",(ULC1T!AO14-ULC1T!AO13)/ULC1T!AO13*100)</f>
        <v>:</v>
      </c>
      <c r="AP14" s="172"/>
      <c r="AQ14" s="172" t="str">
        <f>IF(OR(ULC1T!AQ13=":",ULC1T!AQ14=":"),":",(ULC1T!AQ14-ULC1T!AQ13)/ULC1T!AQ13*100)</f>
        <v>:</v>
      </c>
      <c r="AR14" s="172" t="str">
        <f>IF(OR(ULC1T!AR13=":",ULC1T!AR14=":"),":",(ULC1T!AR14-ULC1T!AR13)/ULC1T!AR13*100)</f>
        <v>:</v>
      </c>
      <c r="AS14" s="172" t="str">
        <f>IF(OR(ULC1T!AS13=":",ULC1T!AS14=":"),":",(ULC1T!AS14-ULC1T!AS13)/ULC1T!AS13*100)</f>
        <v>:</v>
      </c>
    </row>
    <row r="15" spans="1:45" ht="22.5" customHeight="1">
      <c r="A15" s="77">
        <f t="shared" si="0"/>
        <v>1</v>
      </c>
      <c r="B15" s="105">
        <v>2003</v>
      </c>
      <c r="C15" s="172" t="str">
        <f>IF(OR(ULC1T!C14=":",ULC1T!C15=":"),":",(ULC1T!C15-ULC1T!C14)/ULC1T!C14*100)</f>
        <v>:</v>
      </c>
      <c r="D15" s="172" t="str">
        <f>IF(OR(ULC1T!D14=":",ULC1T!D15=":"),":",(ULC1T!D15-ULC1T!D14)/ULC1T!D14*100)</f>
        <v>:</v>
      </c>
      <c r="E15" s="172" t="str">
        <f>IF(OR(ULC1T!E14=":",ULC1T!E15=":"),":",(ULC1T!E15-ULC1T!E14)/ULC1T!E14*100)</f>
        <v>:</v>
      </c>
      <c r="F15" s="172" t="str">
        <f>IF(OR(ULC1T!F14=":",ULC1T!F15=":"),":",(ULC1T!F15-ULC1T!F14)/ULC1T!F14*100)</f>
        <v>:</v>
      </c>
      <c r="G15" s="172" t="str">
        <f>IF(OR(ULC1T!G14=":",ULC1T!G15=":"),":",(ULC1T!G15-ULC1T!G14)/ULC1T!G14*100)</f>
        <v>:</v>
      </c>
      <c r="H15" s="172" t="str">
        <f>IF(OR(ULC1T!H14=":",ULC1T!H15=":"),":",(ULC1T!H15-ULC1T!H14)/ULC1T!H14*100)</f>
        <v>:</v>
      </c>
      <c r="I15" s="172" t="str">
        <f>IF(OR(ULC1T!I14=":",ULC1T!I15=":"),":",(ULC1T!I15-ULC1T!I14)/ULC1T!I14*100)</f>
        <v>:</v>
      </c>
      <c r="J15" s="172" t="str">
        <f>IF(OR(ULC1T!J14=":",ULC1T!J15=":"),":",(ULC1T!J15-ULC1T!J14)/ULC1T!J14*100)</f>
        <v>:</v>
      </c>
      <c r="K15" s="172" t="str">
        <f>IF(OR(ULC1T!K14=":",ULC1T!K15=":"),":",(ULC1T!K15-ULC1T!K14)/ULC1T!K14*100)</f>
        <v>:</v>
      </c>
      <c r="L15" s="172" t="str">
        <f>IF(OR(ULC1T!L14=":",ULC1T!L15=":"),":",(ULC1T!L15-ULC1T!L14)/ULC1T!L14*100)</f>
        <v>:</v>
      </c>
      <c r="M15" s="172" t="str">
        <f>IF(OR(ULC1T!M14=":",ULC1T!M15=":"),":",(ULC1T!M15-ULC1T!M14)/ULC1T!M14*100)</f>
        <v>:</v>
      </c>
      <c r="N15" s="172" t="str">
        <f>IF(OR(ULC1T!N14=":",ULC1T!N15=":"),":",(ULC1T!N15-ULC1T!N14)/ULC1T!N14*100)</f>
        <v>:</v>
      </c>
      <c r="O15" s="172" t="str">
        <f>IF(OR(ULC1T!O14=":",ULC1T!O15=":"),":",(ULC1T!O15-ULC1T!O14)/ULC1T!O14*100)</f>
        <v>:</v>
      </c>
      <c r="P15" s="172" t="str">
        <f>IF(OR(ULC1T!P14=":",ULC1T!P15=":"),":",(ULC1T!P15-ULC1T!P14)/ULC1T!P14*100)</f>
        <v>:</v>
      </c>
      <c r="Q15" s="172" t="str">
        <f>IF(OR(ULC1T!Q14=":",ULC1T!Q15=":"),":",(ULC1T!Q15-ULC1T!Q14)/ULC1T!Q14*100)</f>
        <v>:</v>
      </c>
      <c r="R15" s="172" t="str">
        <f>IF(OR(ULC1T!R14=":",ULC1T!R15=":"),":",(ULC1T!R15-ULC1T!R14)/ULC1T!R14*100)</f>
        <v>:</v>
      </c>
      <c r="S15" s="172" t="str">
        <f>IF(OR(ULC1T!S14=":",ULC1T!S15=":"),":",(ULC1T!S15-ULC1T!S14)/ULC1T!S14*100)</f>
        <v>:</v>
      </c>
      <c r="T15" s="172" t="str">
        <f>IF(OR(ULC1T!T14=":",ULC1T!T15=":"),":",(ULC1T!T15-ULC1T!T14)/ULC1T!T14*100)</f>
        <v>:</v>
      </c>
      <c r="U15" s="172" t="str">
        <f>IF(OR(ULC1T!U14=":",ULC1T!U15=":"),":",(ULC1T!U15-ULC1T!U14)/ULC1T!U14*100)</f>
        <v>:</v>
      </c>
      <c r="V15" s="172" t="str">
        <f>IF(OR(ULC1T!V14=":",ULC1T!V15=":"),":",(ULC1T!V15-ULC1T!V14)/ULC1T!V14*100)</f>
        <v>:</v>
      </c>
      <c r="W15" s="172"/>
      <c r="X15" s="172"/>
      <c r="Y15" s="172"/>
      <c r="Z15" s="172"/>
      <c r="AA15" s="172"/>
      <c r="AB15" s="172"/>
      <c r="AC15" s="195">
        <f>ES_ULCb_1T!S16</f>
        <v>4.7</v>
      </c>
      <c r="AD15" s="172"/>
      <c r="AE15" s="172" t="str">
        <f>IF(OR(ULC1T!AE14=":",ULC1T!AE15=":"),":",(ULC1T!AE15-ULC1T!AE14)/ULC1T!AE14*100)</f>
        <v>:</v>
      </c>
      <c r="AF15" s="172" t="str">
        <f>IF(OR(ULC1T!AF14=":",ULC1T!AF15=":"),":",(ULC1T!AF15-ULC1T!AF14)/ULC1T!AF14*100)</f>
        <v>:</v>
      </c>
      <c r="AG15" s="172" t="str">
        <f>IF(OR(ULC1T!AG14=":",ULC1T!AG15=":"),":",(ULC1T!AG15-ULC1T!AG14)/ULC1T!AG14*100)</f>
        <v>:</v>
      </c>
      <c r="AH15" s="172" t="str">
        <f>IF(OR(ULC1T!AH14=":",ULC1T!AH15=":"),":",(ULC1T!AH15-ULC1T!AH14)/ULC1T!AH14*100)</f>
        <v>:</v>
      </c>
      <c r="AI15" s="172" t="str">
        <f>IF(OR(ULC1T!AI14=":",ULC1T!AI15=":"),":",(ULC1T!AI15-ULC1T!AI14)/ULC1T!AI14*100)</f>
        <v>:</v>
      </c>
      <c r="AJ15" s="172" t="str">
        <f>IF(OR(ULC1T!AJ14=":",ULC1T!AJ15=":"),":",(ULC1T!AJ15-ULC1T!AJ14)/ULC1T!AJ14*100)</f>
        <v>:</v>
      </c>
      <c r="AK15" s="172" t="str">
        <f>IF(OR(ULC1T!AK14=":",ULC1T!AK15=":"),":",(ULC1T!AK15-ULC1T!AK14)/ULC1T!AK14*100)</f>
        <v>:</v>
      </c>
      <c r="AL15" s="172" t="str">
        <f>IF(OR(ULC1T!AL14=":",ULC1T!AL15=":"),":",(ULC1T!AL15-ULC1T!AL14)/ULC1T!AL14*100)</f>
        <v>:</v>
      </c>
      <c r="AM15" s="172" t="str">
        <f>IF(OR(ULC1T!AM14=":",ULC1T!AM15=":"),":",(ULC1T!AM15-ULC1T!AM14)/ULC1T!AM14*100)</f>
        <v>:</v>
      </c>
      <c r="AN15" s="172" t="str">
        <f>IF(OR(ULC1T!AN14=":",ULC1T!AN15=":"),":",(ULC1T!AN15-ULC1T!AN14)/ULC1T!AN14*100)</f>
        <v>:</v>
      </c>
      <c r="AO15" s="172" t="str">
        <f>IF(OR(ULC1T!AO14=":",ULC1T!AO15=":"),":",(ULC1T!AO15-ULC1T!AO14)/ULC1T!AO14*100)</f>
        <v>:</v>
      </c>
      <c r="AP15" s="172"/>
      <c r="AQ15" s="172" t="str">
        <f>IF(OR(ULC1T!AQ14=":",ULC1T!AQ15=":"),":",(ULC1T!AQ15-ULC1T!AQ14)/ULC1T!AQ14*100)</f>
        <v>:</v>
      </c>
      <c r="AR15" s="172" t="str">
        <f>IF(OR(ULC1T!AR14=":",ULC1T!AR15=":"),":",(ULC1T!AR15-ULC1T!AR14)/ULC1T!AR14*100)</f>
        <v>:</v>
      </c>
      <c r="AS15" s="172" t="str">
        <f>IF(OR(ULC1T!AS14=":",ULC1T!AS15=":"),":",(ULC1T!AS15-ULC1T!AS14)/ULC1T!AS14*100)</f>
        <v>:</v>
      </c>
    </row>
    <row r="16" spans="1:45" ht="22.5" customHeight="1">
      <c r="A16" s="77">
        <f t="shared" si="0"/>
        <v>1</v>
      </c>
      <c r="B16" s="105">
        <v>2004</v>
      </c>
      <c r="C16" s="172" t="str">
        <f>IF(OR(ULC1T!C15=":",ULC1T!C16=":"),":",(ULC1T!C16-ULC1T!C15)/ULC1T!C15*100)</f>
        <v>:</v>
      </c>
      <c r="D16" s="172" t="str">
        <f>IF(OR(ULC1T!D15=":",ULC1T!D16=":"),":",(ULC1T!D16-ULC1T!D15)/ULC1T!D15*100)</f>
        <v>:</v>
      </c>
      <c r="E16" s="172" t="str">
        <f>IF(OR(ULC1T!E15=":",ULC1T!E16=":"),":",(ULC1T!E16-ULC1T!E15)/ULC1T!E15*100)</f>
        <v>:</v>
      </c>
      <c r="F16" s="172" t="str">
        <f>IF(OR(ULC1T!F15=":",ULC1T!F16=":"),":",(ULC1T!F16-ULC1T!F15)/ULC1T!F15*100)</f>
        <v>:</v>
      </c>
      <c r="G16" s="172" t="str">
        <f>IF(OR(ULC1T!G15=":",ULC1T!G16=":"),":",(ULC1T!G16-ULC1T!G15)/ULC1T!G15*100)</f>
        <v>:</v>
      </c>
      <c r="H16" s="172" t="str">
        <f>IF(OR(ULC1T!H15=":",ULC1T!H16=":"),":",(ULC1T!H16-ULC1T!H15)/ULC1T!H15*100)</f>
        <v>:</v>
      </c>
      <c r="I16" s="172" t="str">
        <f>IF(OR(ULC1T!I15=":",ULC1T!I16=":"),":",(ULC1T!I16-ULC1T!I15)/ULC1T!I15*100)</f>
        <v>:</v>
      </c>
      <c r="J16" s="172" t="str">
        <f>IF(OR(ULC1T!J15=":",ULC1T!J16=":"),":",(ULC1T!J16-ULC1T!J15)/ULC1T!J15*100)</f>
        <v>:</v>
      </c>
      <c r="K16" s="172" t="str">
        <f>IF(OR(ULC1T!K15=":",ULC1T!K16=":"),":",(ULC1T!K16-ULC1T!K15)/ULC1T!K15*100)</f>
        <v>:</v>
      </c>
      <c r="L16" s="172" t="str">
        <f>IF(OR(ULC1T!L15=":",ULC1T!L16=":"),":",(ULC1T!L16-ULC1T!L15)/ULC1T!L15*100)</f>
        <v>:</v>
      </c>
      <c r="M16" s="172" t="str">
        <f>IF(OR(ULC1T!M15=":",ULC1T!M16=":"),":",(ULC1T!M16-ULC1T!M15)/ULC1T!M15*100)</f>
        <v>:</v>
      </c>
      <c r="N16" s="172" t="str">
        <f>IF(OR(ULC1T!N15=":",ULC1T!N16=":"),":",(ULC1T!N16-ULC1T!N15)/ULC1T!N15*100)</f>
        <v>:</v>
      </c>
      <c r="O16" s="172" t="str">
        <f>IF(OR(ULC1T!O15=":",ULC1T!O16=":"),":",(ULC1T!O16-ULC1T!O15)/ULC1T!O15*100)</f>
        <v>:</v>
      </c>
      <c r="P16" s="172" t="str">
        <f>IF(OR(ULC1T!P15=":",ULC1T!P16=":"),":",(ULC1T!P16-ULC1T!P15)/ULC1T!P15*100)</f>
        <v>:</v>
      </c>
      <c r="Q16" s="172" t="str">
        <f>IF(OR(ULC1T!Q15=":",ULC1T!Q16=":"),":",(ULC1T!Q16-ULC1T!Q15)/ULC1T!Q15*100)</f>
        <v>:</v>
      </c>
      <c r="R16" s="172" t="str">
        <f>IF(OR(ULC1T!R15=":",ULC1T!R16=":"),":",(ULC1T!R16-ULC1T!R15)/ULC1T!R15*100)</f>
        <v>:</v>
      </c>
      <c r="S16" s="172" t="str">
        <f>IF(OR(ULC1T!S15=":",ULC1T!S16=":"),":",(ULC1T!S16-ULC1T!S15)/ULC1T!S15*100)</f>
        <v>:</v>
      </c>
      <c r="T16" s="172" t="str">
        <f>IF(OR(ULC1T!T15=":",ULC1T!T16=":"),":",(ULC1T!T16-ULC1T!T15)/ULC1T!T15*100)</f>
        <v>:</v>
      </c>
      <c r="U16" s="172" t="str">
        <f>IF(OR(ULC1T!U15=":",ULC1T!U16=":"),":",(ULC1T!U16-ULC1T!U15)/ULC1T!U15*100)</f>
        <v>:</v>
      </c>
      <c r="V16" s="172" t="str">
        <f>IF(OR(ULC1T!V15=":",ULC1T!V16=":"),":",(ULC1T!V16-ULC1T!V15)/ULC1T!V15*100)</f>
        <v>:</v>
      </c>
      <c r="W16" s="172"/>
      <c r="X16" s="172"/>
      <c r="Y16" s="172"/>
      <c r="Z16" s="172"/>
      <c r="AA16" s="172"/>
      <c r="AB16" s="172"/>
      <c r="AC16" s="195">
        <f>ES_ULCb_1T!S17</f>
        <v>-1.4</v>
      </c>
      <c r="AD16" s="172"/>
      <c r="AE16" s="172" t="str">
        <f>IF(OR(ULC1T!AE15=":",ULC1T!AE16=":"),":",(ULC1T!AE16-ULC1T!AE15)/ULC1T!AE15*100)</f>
        <v>:</v>
      </c>
      <c r="AF16" s="172" t="str">
        <f>IF(OR(ULC1T!AF15=":",ULC1T!AF16=":"),":",(ULC1T!AF16-ULC1T!AF15)/ULC1T!AF15*100)</f>
        <v>:</v>
      </c>
      <c r="AG16" s="172" t="str">
        <f>IF(OR(ULC1T!AG15=":",ULC1T!AG16=":"),":",(ULC1T!AG16-ULC1T!AG15)/ULC1T!AG15*100)</f>
        <v>:</v>
      </c>
      <c r="AH16" s="172" t="str">
        <f>IF(OR(ULC1T!AH15=":",ULC1T!AH16=":"),":",(ULC1T!AH16-ULC1T!AH15)/ULC1T!AH15*100)</f>
        <v>:</v>
      </c>
      <c r="AI16" s="172" t="str">
        <f>IF(OR(ULC1T!AI15=":",ULC1T!AI16=":"),":",(ULC1T!AI16-ULC1T!AI15)/ULC1T!AI15*100)</f>
        <v>:</v>
      </c>
      <c r="AJ16" s="172" t="str">
        <f>IF(OR(ULC1T!AJ15=":",ULC1T!AJ16=":"),":",(ULC1T!AJ16-ULC1T!AJ15)/ULC1T!AJ15*100)</f>
        <v>:</v>
      </c>
      <c r="AK16" s="172" t="str">
        <f>IF(OR(ULC1T!AK15=":",ULC1T!AK16=":"),":",(ULC1T!AK16-ULC1T!AK15)/ULC1T!AK15*100)</f>
        <v>:</v>
      </c>
      <c r="AL16" s="172" t="str">
        <f>IF(OR(ULC1T!AL15=":",ULC1T!AL16=":"),":",(ULC1T!AL16-ULC1T!AL15)/ULC1T!AL15*100)</f>
        <v>:</v>
      </c>
      <c r="AM16" s="172" t="str">
        <f>IF(OR(ULC1T!AM15=":",ULC1T!AM16=":"),":",(ULC1T!AM16-ULC1T!AM15)/ULC1T!AM15*100)</f>
        <v>:</v>
      </c>
      <c r="AN16" s="172" t="str">
        <f>IF(OR(ULC1T!AN15=":",ULC1T!AN16=":"),":",(ULC1T!AN16-ULC1T!AN15)/ULC1T!AN15*100)</f>
        <v>:</v>
      </c>
      <c r="AO16" s="172" t="str">
        <f>IF(OR(ULC1T!AO15=":",ULC1T!AO16=":"),":",(ULC1T!AO16-ULC1T!AO15)/ULC1T!AO15*100)</f>
        <v>:</v>
      </c>
      <c r="AP16" s="172"/>
      <c r="AQ16" s="172" t="str">
        <f>IF(OR(ULC1T!AQ15=":",ULC1T!AQ16=":"),":",(ULC1T!AQ16-ULC1T!AQ15)/ULC1T!AQ15*100)</f>
        <v>:</v>
      </c>
      <c r="AR16" s="172" t="str">
        <f>IF(OR(ULC1T!AR15=":",ULC1T!AR16=":"),":",(ULC1T!AR16-ULC1T!AR15)/ULC1T!AR15*100)</f>
        <v>:</v>
      </c>
      <c r="AS16" s="172" t="str">
        <f>IF(OR(ULC1T!AS15=":",ULC1T!AS16=":"),":",(ULC1T!AS16-ULC1T!AS15)/ULC1T!AS15*100)</f>
        <v>:</v>
      </c>
    </row>
    <row r="17" spans="1:45" ht="22.5" customHeight="1">
      <c r="A17" s="77">
        <f t="shared" si="0"/>
        <v>1</v>
      </c>
      <c r="B17" s="105">
        <v>2005</v>
      </c>
      <c r="C17" s="172" t="str">
        <f>IF(OR(ULC1T!C16=":",ULC1T!C17=":"),":",(ULC1T!C17-ULC1T!C16)/ULC1T!C16*100)</f>
        <v>:</v>
      </c>
      <c r="D17" s="172" t="str">
        <f>IF(OR(ULC1T!D16=":",ULC1T!D17=":"),":",(ULC1T!D17-ULC1T!D16)/ULC1T!D16*100)</f>
        <v>:</v>
      </c>
      <c r="E17" s="172" t="str">
        <f>IF(OR(ULC1T!E16=":",ULC1T!E17=":"),":",(ULC1T!E17-ULC1T!E16)/ULC1T!E16*100)</f>
        <v>:</v>
      </c>
      <c r="F17" s="172" t="str">
        <f>IF(OR(ULC1T!F16=":",ULC1T!F17=":"),":",(ULC1T!F17-ULC1T!F16)/ULC1T!F16*100)</f>
        <v>:</v>
      </c>
      <c r="G17" s="172" t="str">
        <f>IF(OR(ULC1T!G16=":",ULC1T!G17=":"),":",(ULC1T!G17-ULC1T!G16)/ULC1T!G16*100)</f>
        <v>:</v>
      </c>
      <c r="H17" s="172" t="str">
        <f>IF(OR(ULC1T!H16=":",ULC1T!H17=":"),":",(ULC1T!H17-ULC1T!H16)/ULC1T!H16*100)</f>
        <v>:</v>
      </c>
      <c r="I17" s="172" t="str">
        <f>IF(OR(ULC1T!I16=":",ULC1T!I17=":"),":",(ULC1T!I17-ULC1T!I16)/ULC1T!I16*100)</f>
        <v>:</v>
      </c>
      <c r="J17" s="172" t="str">
        <f>IF(OR(ULC1T!J16=":",ULC1T!J17=":"),":",(ULC1T!J17-ULC1T!J16)/ULC1T!J16*100)</f>
        <v>:</v>
      </c>
      <c r="K17" s="172" t="str">
        <f>IF(OR(ULC1T!K16=":",ULC1T!K17=":"),":",(ULC1T!K17-ULC1T!K16)/ULC1T!K16*100)</f>
        <v>:</v>
      </c>
      <c r="L17" s="172" t="str">
        <f>IF(OR(ULC1T!L16=":",ULC1T!L17=":"),":",(ULC1T!L17-ULC1T!L16)/ULC1T!L16*100)</f>
        <v>:</v>
      </c>
      <c r="M17" s="172" t="str">
        <f>IF(OR(ULC1T!M16=":",ULC1T!M17=":"),":",(ULC1T!M17-ULC1T!M16)/ULC1T!M16*100)</f>
        <v>:</v>
      </c>
      <c r="N17" s="172" t="str">
        <f>IF(OR(ULC1T!N16=":",ULC1T!N17=":"),":",(ULC1T!N17-ULC1T!N16)/ULC1T!N16*100)</f>
        <v>:</v>
      </c>
      <c r="O17" s="172" t="str">
        <f>IF(OR(ULC1T!O16=":",ULC1T!O17=":"),":",(ULC1T!O17-ULC1T!O16)/ULC1T!O16*100)</f>
        <v>:</v>
      </c>
      <c r="P17" s="172" t="str">
        <f>IF(OR(ULC1T!P16=":",ULC1T!P17=":"),":",(ULC1T!P17-ULC1T!P16)/ULC1T!P16*100)</f>
        <v>:</v>
      </c>
      <c r="Q17" s="172" t="str">
        <f>IF(OR(ULC1T!Q16=":",ULC1T!Q17=":"),":",(ULC1T!Q17-ULC1T!Q16)/ULC1T!Q16*100)</f>
        <v>:</v>
      </c>
      <c r="R17" s="172" t="str">
        <f>IF(OR(ULC1T!R16=":",ULC1T!R17=":"),":",(ULC1T!R17-ULC1T!R16)/ULC1T!R16*100)</f>
        <v>:</v>
      </c>
      <c r="S17" s="172" t="str">
        <f>IF(OR(ULC1T!S16=":",ULC1T!S17=":"),":",(ULC1T!S17-ULC1T!S16)/ULC1T!S16*100)</f>
        <v>:</v>
      </c>
      <c r="T17" s="172" t="str">
        <f>IF(OR(ULC1T!T16=":",ULC1T!T17=":"),":",(ULC1T!T17-ULC1T!T16)/ULC1T!T16*100)</f>
        <v>:</v>
      </c>
      <c r="U17" s="172" t="str">
        <f>IF(OR(ULC1T!U16=":",ULC1T!U17=":"),":",(ULC1T!U17-ULC1T!U16)/ULC1T!U16*100)</f>
        <v>:</v>
      </c>
      <c r="V17" s="172" t="str">
        <f>IF(OR(ULC1T!V16=":",ULC1T!V17=":"),":",(ULC1T!V17-ULC1T!V16)/ULC1T!V16*100)</f>
        <v>:</v>
      </c>
      <c r="W17" s="172"/>
      <c r="X17" s="172"/>
      <c r="Y17" s="172"/>
      <c r="Z17" s="172"/>
      <c r="AA17" s="172"/>
      <c r="AB17" s="172"/>
      <c r="AC17" s="195">
        <f>ES_ULCb_1T!S18</f>
        <v>-1.3</v>
      </c>
      <c r="AD17" s="172"/>
      <c r="AE17" s="172" t="str">
        <f>IF(OR(ULC1T!AE16=":",ULC1T!AE17=":"),":",(ULC1T!AE17-ULC1T!AE16)/ULC1T!AE16*100)</f>
        <v>:</v>
      </c>
      <c r="AF17" s="172" t="str">
        <f>IF(OR(ULC1T!AF16=":",ULC1T!AF17=":"),":",(ULC1T!AF17-ULC1T!AF16)/ULC1T!AF16*100)</f>
        <v>:</v>
      </c>
      <c r="AG17" s="172" t="str">
        <f>IF(OR(ULC1T!AG16=":",ULC1T!AG17=":"),":",(ULC1T!AG17-ULC1T!AG16)/ULC1T!AG16*100)</f>
        <v>:</v>
      </c>
      <c r="AH17" s="172" t="str">
        <f>IF(OR(ULC1T!AH16=":",ULC1T!AH17=":"),":",(ULC1T!AH17-ULC1T!AH16)/ULC1T!AH16*100)</f>
        <v>:</v>
      </c>
      <c r="AI17" s="172" t="str">
        <f>IF(OR(ULC1T!AI16=":",ULC1T!AI17=":"),":",(ULC1T!AI17-ULC1T!AI16)/ULC1T!AI16*100)</f>
        <v>:</v>
      </c>
      <c r="AJ17" s="172" t="str">
        <f>IF(OR(ULC1T!AJ16=":",ULC1T!AJ17=":"),":",(ULC1T!AJ17-ULC1T!AJ16)/ULC1T!AJ16*100)</f>
        <v>:</v>
      </c>
      <c r="AK17" s="172" t="str">
        <f>IF(OR(ULC1T!AK16=":",ULC1T!AK17=":"),":",(ULC1T!AK17-ULC1T!AK16)/ULC1T!AK16*100)</f>
        <v>:</v>
      </c>
      <c r="AL17" s="172" t="str">
        <f>IF(OR(ULC1T!AL16=":",ULC1T!AL17=":"),":",(ULC1T!AL17-ULC1T!AL16)/ULC1T!AL16*100)</f>
        <v>:</v>
      </c>
      <c r="AM17" s="172" t="str">
        <f>IF(OR(ULC1T!AM16=":",ULC1T!AM17=":"),":",(ULC1T!AM17-ULC1T!AM16)/ULC1T!AM16*100)</f>
        <v>:</v>
      </c>
      <c r="AN17" s="172" t="str">
        <f>IF(OR(ULC1T!AN16=":",ULC1T!AN17=":"),":",(ULC1T!AN17-ULC1T!AN16)/ULC1T!AN16*100)</f>
        <v>:</v>
      </c>
      <c r="AO17" s="172" t="str">
        <f>IF(OR(ULC1T!AO16=":",ULC1T!AO17=":"),":",(ULC1T!AO17-ULC1T!AO16)/ULC1T!AO16*100)</f>
        <v>:</v>
      </c>
      <c r="AP17" s="172"/>
      <c r="AQ17" s="172" t="str">
        <f>IF(OR(ULC1T!AQ16=":",ULC1T!AQ17=":"),":",(ULC1T!AQ17-ULC1T!AQ16)/ULC1T!AQ16*100)</f>
        <v>:</v>
      </c>
      <c r="AR17" s="172" t="str">
        <f>IF(OR(ULC1T!AR16=":",ULC1T!AR17=":"),":",(ULC1T!AR17-ULC1T!AR16)/ULC1T!AR16*100)</f>
        <v>:</v>
      </c>
      <c r="AS17" s="172" t="str">
        <f>IF(OR(ULC1T!AS16=":",ULC1T!AS17=":"),":",(ULC1T!AS17-ULC1T!AS16)/ULC1T!AS16*100)</f>
        <v>:</v>
      </c>
    </row>
    <row r="18" spans="1:45" ht="22.5" customHeight="1">
      <c r="A18" s="77">
        <f t="shared" si="0"/>
        <v>1</v>
      </c>
      <c r="B18" s="105">
        <v>2006</v>
      </c>
      <c r="C18" s="172" t="str">
        <f>IF(OR(ULC1T!C17=":",ULC1T!C18=":"),":",(ULC1T!C18-ULC1T!C17)/ULC1T!C17*100)</f>
        <v>:</v>
      </c>
      <c r="D18" s="172" t="str">
        <f>IF(OR(ULC1T!D17=":",ULC1T!D18=":"),":",(ULC1T!D18-ULC1T!D17)/ULC1T!D17*100)</f>
        <v>:</v>
      </c>
      <c r="E18" s="172" t="str">
        <f>IF(OR(ULC1T!E17=":",ULC1T!E18=":"),":",(ULC1T!E18-ULC1T!E17)/ULC1T!E17*100)</f>
        <v>:</v>
      </c>
      <c r="F18" s="172" t="str">
        <f>IF(OR(ULC1T!F17=":",ULC1T!F18=":"),":",(ULC1T!F18-ULC1T!F17)/ULC1T!F17*100)</f>
        <v>:</v>
      </c>
      <c r="G18" s="172" t="str">
        <f>IF(OR(ULC1T!G17=":",ULC1T!G18=":"),":",(ULC1T!G18-ULC1T!G17)/ULC1T!G17*100)</f>
        <v>:</v>
      </c>
      <c r="H18" s="172" t="str">
        <f>IF(OR(ULC1T!H17=":",ULC1T!H18=":"),":",(ULC1T!H18-ULC1T!H17)/ULC1T!H17*100)</f>
        <v>:</v>
      </c>
      <c r="I18" s="172" t="str">
        <f>IF(OR(ULC1T!I17=":",ULC1T!I18=":"),":",(ULC1T!I18-ULC1T!I17)/ULC1T!I17*100)</f>
        <v>:</v>
      </c>
      <c r="J18" s="172" t="str">
        <f>IF(OR(ULC1T!J17=":",ULC1T!J18=":"),":",(ULC1T!J18-ULC1T!J17)/ULC1T!J17*100)</f>
        <v>:</v>
      </c>
      <c r="K18" s="172" t="str">
        <f>IF(OR(ULC1T!K17=":",ULC1T!K18=":"),":",(ULC1T!K18-ULC1T!K17)/ULC1T!K17*100)</f>
        <v>:</v>
      </c>
      <c r="L18" s="172" t="str">
        <f>IF(OR(ULC1T!L17=":",ULC1T!L18=":"),":",(ULC1T!L18-ULC1T!L17)/ULC1T!L17*100)</f>
        <v>:</v>
      </c>
      <c r="M18" s="172" t="str">
        <f>IF(OR(ULC1T!M17=":",ULC1T!M18=":"),":",(ULC1T!M18-ULC1T!M17)/ULC1T!M17*100)</f>
        <v>:</v>
      </c>
      <c r="N18" s="172" t="str">
        <f>IF(OR(ULC1T!N17=":",ULC1T!N18=":"),":",(ULC1T!N18-ULC1T!N17)/ULC1T!N17*100)</f>
        <v>:</v>
      </c>
      <c r="O18" s="172" t="str">
        <f>IF(OR(ULC1T!O17=":",ULC1T!O18=":"),":",(ULC1T!O18-ULC1T!O17)/ULC1T!O17*100)</f>
        <v>:</v>
      </c>
      <c r="P18" s="172" t="str">
        <f>IF(OR(ULC1T!P17=":",ULC1T!P18=":"),":",(ULC1T!P18-ULC1T!P17)/ULC1T!P17*100)</f>
        <v>:</v>
      </c>
      <c r="Q18" s="172" t="str">
        <f>IF(OR(ULC1T!Q17=":",ULC1T!Q18=":"),":",(ULC1T!Q18-ULC1T!Q17)/ULC1T!Q17*100)</f>
        <v>:</v>
      </c>
      <c r="R18" s="172" t="str">
        <f>IF(OR(ULC1T!R17=":",ULC1T!R18=":"),":",(ULC1T!R18-ULC1T!R17)/ULC1T!R17*100)</f>
        <v>:</v>
      </c>
      <c r="S18" s="172" t="str">
        <f>IF(OR(ULC1T!S17=":",ULC1T!S18=":"),":",(ULC1T!S18-ULC1T!S17)/ULC1T!S17*100)</f>
        <v>:</v>
      </c>
      <c r="T18" s="172" t="str">
        <f>IF(OR(ULC1T!T17=":",ULC1T!T18=":"),":",(ULC1T!T18-ULC1T!T17)/ULC1T!T17*100)</f>
        <v>:</v>
      </c>
      <c r="U18" s="172" t="str">
        <f>IF(OR(ULC1T!U17=":",ULC1T!U18=":"),":",(ULC1T!U18-ULC1T!U17)/ULC1T!U17*100)</f>
        <v>:</v>
      </c>
      <c r="V18" s="172" t="str">
        <f>IF(OR(ULC1T!V17=":",ULC1T!V18=":"),":",(ULC1T!V18-ULC1T!V17)/ULC1T!V17*100)</f>
        <v>:</v>
      </c>
      <c r="W18" s="172"/>
      <c r="X18" s="172"/>
      <c r="Y18" s="172"/>
      <c r="Z18" s="172"/>
      <c r="AA18" s="172"/>
      <c r="AB18" s="172"/>
      <c r="AC18" s="195">
        <f>ES_ULCb_1T!S19</f>
        <v>-2.4</v>
      </c>
      <c r="AD18" s="172"/>
      <c r="AE18" s="172" t="str">
        <f>IF(OR(ULC1T!AE17=":",ULC1T!AE18=":"),":",(ULC1T!AE18-ULC1T!AE17)/ULC1T!AE17*100)</f>
        <v>:</v>
      </c>
      <c r="AF18" s="172" t="str">
        <f>IF(OR(ULC1T!AF17=":",ULC1T!AF18=":"),":",(ULC1T!AF18-ULC1T!AF17)/ULC1T!AF17*100)</f>
        <v>:</v>
      </c>
      <c r="AG18" s="172" t="str">
        <f>IF(OR(ULC1T!AG17=":",ULC1T!AG18=":"),":",(ULC1T!AG18-ULC1T!AG17)/ULC1T!AG17*100)</f>
        <v>:</v>
      </c>
      <c r="AH18" s="172" t="str">
        <f>IF(OR(ULC1T!AH17=":",ULC1T!AH18=":"),":",(ULC1T!AH18-ULC1T!AH17)/ULC1T!AH17*100)</f>
        <v>:</v>
      </c>
      <c r="AI18" s="172" t="str">
        <f>IF(OR(ULC1T!AI17=":",ULC1T!AI18=":"),":",(ULC1T!AI18-ULC1T!AI17)/ULC1T!AI17*100)</f>
        <v>:</v>
      </c>
      <c r="AJ18" s="172" t="str">
        <f>IF(OR(ULC1T!AJ17=":",ULC1T!AJ18=":"),":",(ULC1T!AJ18-ULC1T!AJ17)/ULC1T!AJ17*100)</f>
        <v>:</v>
      </c>
      <c r="AK18" s="172" t="str">
        <f>IF(OR(ULC1T!AK17=":",ULC1T!AK18=":"),":",(ULC1T!AK18-ULC1T!AK17)/ULC1T!AK17*100)</f>
        <v>:</v>
      </c>
      <c r="AL18" s="172" t="str">
        <f>IF(OR(ULC1T!AL17=":",ULC1T!AL18=":"),":",(ULC1T!AL18-ULC1T!AL17)/ULC1T!AL17*100)</f>
        <v>:</v>
      </c>
      <c r="AM18" s="172" t="str">
        <f>IF(OR(ULC1T!AM17=":",ULC1T!AM18=":"),":",(ULC1T!AM18-ULC1T!AM17)/ULC1T!AM17*100)</f>
        <v>:</v>
      </c>
      <c r="AN18" s="172" t="str">
        <f>IF(OR(ULC1T!AN17=":",ULC1T!AN18=":"),":",(ULC1T!AN18-ULC1T!AN17)/ULC1T!AN17*100)</f>
        <v>:</v>
      </c>
      <c r="AO18" s="172" t="str">
        <f>IF(OR(ULC1T!AO17=":",ULC1T!AO18=":"),":",(ULC1T!AO18-ULC1T!AO17)/ULC1T!AO17*100)</f>
        <v>:</v>
      </c>
      <c r="AP18" s="172"/>
      <c r="AQ18" s="172" t="str">
        <f>IF(OR(ULC1T!AQ17=":",ULC1T!AQ18=":"),":",(ULC1T!AQ18-ULC1T!AQ17)/ULC1T!AQ17*100)</f>
        <v>:</v>
      </c>
      <c r="AR18" s="172" t="str">
        <f>IF(OR(ULC1T!AR17=":",ULC1T!AR18=":"),":",(ULC1T!AR18-ULC1T!AR17)/ULC1T!AR17*100)</f>
        <v>:</v>
      </c>
      <c r="AS18" s="172" t="str">
        <f>IF(OR(ULC1T!AS17=":",ULC1T!AS18=":"),":",(ULC1T!AS18-ULC1T!AS17)/ULC1T!AS17*100)</f>
        <v>:</v>
      </c>
    </row>
    <row r="19" spans="1:45" ht="22.5" customHeight="1">
      <c r="A19" s="77">
        <f t="shared" si="0"/>
        <v>1</v>
      </c>
      <c r="B19" s="105">
        <v>2007</v>
      </c>
      <c r="C19" s="172" t="str">
        <f>IF(OR(ULC1T!C18=":",ULC1T!C19=":"),":",(ULC1T!C19-ULC1T!C18)/ULC1T!C18*100)</f>
        <v>:</v>
      </c>
      <c r="D19" s="172" t="str">
        <f>IF(OR(ULC1T!D18=":",ULC1T!D19=":"),":",(ULC1T!D19-ULC1T!D18)/ULC1T!D18*100)</f>
        <v>:</v>
      </c>
      <c r="E19" s="172" t="str">
        <f>IF(OR(ULC1T!E18=":",ULC1T!E19=":"),":",(ULC1T!E19-ULC1T!E18)/ULC1T!E18*100)</f>
        <v>:</v>
      </c>
      <c r="F19" s="172" t="str">
        <f>IF(OR(ULC1T!F18=":",ULC1T!F19=":"),":",(ULC1T!F19-ULC1T!F18)/ULC1T!F18*100)</f>
        <v>:</v>
      </c>
      <c r="G19" s="172" t="str">
        <f>IF(OR(ULC1T!G18=":",ULC1T!G19=":"),":",(ULC1T!G19-ULC1T!G18)/ULC1T!G18*100)</f>
        <v>:</v>
      </c>
      <c r="H19" s="172" t="str">
        <f>IF(OR(ULC1T!H18=":",ULC1T!H19=":"),":",(ULC1T!H19-ULC1T!H18)/ULC1T!H18*100)</f>
        <v>:</v>
      </c>
      <c r="I19" s="172" t="str">
        <f>IF(OR(ULC1T!I18=":",ULC1T!I19=":"),":",(ULC1T!I19-ULC1T!I18)/ULC1T!I18*100)</f>
        <v>:</v>
      </c>
      <c r="J19" s="172" t="str">
        <f>IF(OR(ULC1T!J18=":",ULC1T!J19=":"),":",(ULC1T!J19-ULC1T!J18)/ULC1T!J18*100)</f>
        <v>:</v>
      </c>
      <c r="K19" s="172" t="str">
        <f>IF(OR(ULC1T!K18=":",ULC1T!K19=":"),":",(ULC1T!K19-ULC1T!K18)/ULC1T!K18*100)</f>
        <v>:</v>
      </c>
      <c r="L19" s="172" t="str">
        <f>IF(OR(ULC1T!L18=":",ULC1T!L19=":"),":",(ULC1T!L19-ULC1T!L18)/ULC1T!L18*100)</f>
        <v>:</v>
      </c>
      <c r="M19" s="172" t="str">
        <f>IF(OR(ULC1T!M18=":",ULC1T!M19=":"),":",(ULC1T!M19-ULC1T!M18)/ULC1T!M18*100)</f>
        <v>:</v>
      </c>
      <c r="N19" s="172" t="str">
        <f>IF(OR(ULC1T!N18=":",ULC1T!N19=":"),":",(ULC1T!N19-ULC1T!N18)/ULC1T!N18*100)</f>
        <v>:</v>
      </c>
      <c r="O19" s="172" t="str">
        <f>IF(OR(ULC1T!O18=":",ULC1T!O19=":"),":",(ULC1T!O19-ULC1T!O18)/ULC1T!O18*100)</f>
        <v>:</v>
      </c>
      <c r="P19" s="172" t="str">
        <f>IF(OR(ULC1T!P18=":",ULC1T!P19=":"),":",(ULC1T!P19-ULC1T!P18)/ULC1T!P18*100)</f>
        <v>:</v>
      </c>
      <c r="Q19" s="172" t="str">
        <f>IF(OR(ULC1T!Q18=":",ULC1T!Q19=":"),":",(ULC1T!Q19-ULC1T!Q18)/ULC1T!Q18*100)</f>
        <v>:</v>
      </c>
      <c r="R19" s="172" t="str">
        <f>IF(OR(ULC1T!R18=":",ULC1T!R19=":"),":",(ULC1T!R19-ULC1T!R18)/ULC1T!R18*100)</f>
        <v>:</v>
      </c>
      <c r="S19" s="172" t="str">
        <f>IF(OR(ULC1T!S18=":",ULC1T!S19=":"),":",(ULC1T!S19-ULC1T!S18)/ULC1T!S18*100)</f>
        <v>:</v>
      </c>
      <c r="T19" s="172" t="str">
        <f>IF(OR(ULC1T!T18=":",ULC1T!T19=":"),":",(ULC1T!T19-ULC1T!T18)/ULC1T!T18*100)</f>
        <v>:</v>
      </c>
      <c r="U19" s="172" t="str">
        <f>IF(OR(ULC1T!U18=":",ULC1T!U19=":"),":",(ULC1T!U19-ULC1T!U18)/ULC1T!U18*100)</f>
        <v>:</v>
      </c>
      <c r="V19" s="172" t="str">
        <f>IF(OR(ULC1T!V18=":",ULC1T!V19=":"),":",(ULC1T!V19-ULC1T!V18)/ULC1T!V18*100)</f>
        <v>:</v>
      </c>
      <c r="W19" s="172"/>
      <c r="X19" s="172"/>
      <c r="Y19" s="172"/>
      <c r="Z19" s="172"/>
      <c r="AA19" s="172"/>
      <c r="AB19" s="172"/>
      <c r="AC19" s="195">
        <f>ES_ULCb_1T!S20</f>
        <v>-3.1</v>
      </c>
      <c r="AD19" s="172"/>
      <c r="AE19" s="172" t="str">
        <f>IF(OR(ULC1T!AE18=":",ULC1T!AE19=":"),":",(ULC1T!AE19-ULC1T!AE18)/ULC1T!AE18*100)</f>
        <v>:</v>
      </c>
      <c r="AF19" s="172" t="str">
        <f>IF(OR(ULC1T!AF18=":",ULC1T!AF19=":"),":",(ULC1T!AF19-ULC1T!AF18)/ULC1T!AF18*100)</f>
        <v>:</v>
      </c>
      <c r="AG19" s="172" t="str">
        <f>IF(OR(ULC1T!AG18=":",ULC1T!AG19=":"),":",(ULC1T!AG19-ULC1T!AG18)/ULC1T!AG18*100)</f>
        <v>:</v>
      </c>
      <c r="AH19" s="172" t="str">
        <f>IF(OR(ULC1T!AH18=":",ULC1T!AH19=":"),":",(ULC1T!AH19-ULC1T!AH18)/ULC1T!AH18*100)</f>
        <v>:</v>
      </c>
      <c r="AI19" s="172" t="str">
        <f>IF(OR(ULC1T!AI18=":",ULC1T!AI19=":"),":",(ULC1T!AI19-ULC1T!AI18)/ULC1T!AI18*100)</f>
        <v>:</v>
      </c>
      <c r="AJ19" s="172" t="str">
        <f>IF(OR(ULC1T!AJ18=":",ULC1T!AJ19=":"),":",(ULC1T!AJ19-ULC1T!AJ18)/ULC1T!AJ18*100)</f>
        <v>:</v>
      </c>
      <c r="AK19" s="172" t="str">
        <f>IF(OR(ULC1T!AK18=":",ULC1T!AK19=":"),":",(ULC1T!AK19-ULC1T!AK18)/ULC1T!AK18*100)</f>
        <v>:</v>
      </c>
      <c r="AL19" s="172" t="str">
        <f>IF(OR(ULC1T!AL18=":",ULC1T!AL19=":"),":",(ULC1T!AL19-ULC1T!AL18)/ULC1T!AL18*100)</f>
        <v>:</v>
      </c>
      <c r="AM19" s="172" t="str">
        <f>IF(OR(ULC1T!AM18=":",ULC1T!AM19=":"),":",(ULC1T!AM19-ULC1T!AM18)/ULC1T!AM18*100)</f>
        <v>:</v>
      </c>
      <c r="AN19" s="172" t="str">
        <f>IF(OR(ULC1T!AN18=":",ULC1T!AN19=":"),":",(ULC1T!AN19-ULC1T!AN18)/ULC1T!AN18*100)</f>
        <v>:</v>
      </c>
      <c r="AO19" s="172" t="str">
        <f>IF(OR(ULC1T!AO18=":",ULC1T!AO19=":"),":",(ULC1T!AO19-ULC1T!AO18)/ULC1T!AO18*100)</f>
        <v>:</v>
      </c>
      <c r="AP19" s="172"/>
      <c r="AQ19" s="172" t="str">
        <f>IF(OR(ULC1T!AQ18=":",ULC1T!AQ19=":"),":",(ULC1T!AQ19-ULC1T!AQ18)/ULC1T!AQ18*100)</f>
        <v>:</v>
      </c>
      <c r="AR19" s="172" t="str">
        <f>IF(OR(ULC1T!AR18=":",ULC1T!AR19=":"),":",(ULC1T!AR19-ULC1T!AR18)/ULC1T!AR18*100)</f>
        <v>:</v>
      </c>
      <c r="AS19" s="172" t="str">
        <f>IF(OR(ULC1T!AS18=":",ULC1T!AS19=":"),":",(ULC1T!AS19-ULC1T!AS18)/ULC1T!AS18*100)</f>
        <v>:</v>
      </c>
    </row>
    <row r="20" spans="1:45" ht="22.5" customHeight="1">
      <c r="A20" s="77">
        <f t="shared" si="0"/>
        <v>1</v>
      </c>
      <c r="B20" s="105">
        <v>2008</v>
      </c>
      <c r="C20" s="172" t="str">
        <f>IF(OR(ULC1T!C19=":",ULC1T!C20=":"),":",(ULC1T!C20-ULC1T!C19)/ULC1T!C19*100)</f>
        <v>:</v>
      </c>
      <c r="D20" s="172" t="str">
        <f>IF(OR(ULC1T!D19=":",ULC1T!D20=":"),":",(ULC1T!D20-ULC1T!D19)/ULC1T!D19*100)</f>
        <v>:</v>
      </c>
      <c r="E20" s="172" t="str">
        <f>IF(OR(ULC1T!E19=":",ULC1T!E20=":"),":",(ULC1T!E20-ULC1T!E19)/ULC1T!E19*100)</f>
        <v>:</v>
      </c>
      <c r="F20" s="172" t="str">
        <f>IF(OR(ULC1T!F19=":",ULC1T!F20=":"),":",(ULC1T!F20-ULC1T!F19)/ULC1T!F19*100)</f>
        <v>:</v>
      </c>
      <c r="G20" s="172" t="str">
        <f>IF(OR(ULC1T!G19=":",ULC1T!G20=":"),":",(ULC1T!G20-ULC1T!G19)/ULC1T!G19*100)</f>
        <v>:</v>
      </c>
      <c r="H20" s="172" t="str">
        <f>IF(OR(ULC1T!H19=":",ULC1T!H20=":"),":",(ULC1T!H20-ULC1T!H19)/ULC1T!H19*100)</f>
        <v>:</v>
      </c>
      <c r="I20" s="172" t="str">
        <f>IF(OR(ULC1T!I19=":",ULC1T!I20=":"),":",(ULC1T!I20-ULC1T!I19)/ULC1T!I19*100)</f>
        <v>:</v>
      </c>
      <c r="J20" s="172" t="str">
        <f>IF(OR(ULC1T!J19=":",ULC1T!J20=":"),":",(ULC1T!J20-ULC1T!J19)/ULC1T!J19*100)</f>
        <v>:</v>
      </c>
      <c r="K20" s="172" t="str">
        <f>IF(OR(ULC1T!K19=":",ULC1T!K20=":"),":",(ULC1T!K20-ULC1T!K19)/ULC1T!K19*100)</f>
        <v>:</v>
      </c>
      <c r="L20" s="172" t="str">
        <f>IF(OR(ULC1T!L19=":",ULC1T!L20=":"),":",(ULC1T!L20-ULC1T!L19)/ULC1T!L19*100)</f>
        <v>:</v>
      </c>
      <c r="M20" s="172" t="str">
        <f>IF(OR(ULC1T!M19=":",ULC1T!M20=":"),":",(ULC1T!M20-ULC1T!M19)/ULC1T!M19*100)</f>
        <v>:</v>
      </c>
      <c r="N20" s="172" t="str">
        <f>IF(OR(ULC1T!N19=":",ULC1T!N20=":"),":",(ULC1T!N20-ULC1T!N19)/ULC1T!N19*100)</f>
        <v>:</v>
      </c>
      <c r="O20" s="172" t="str">
        <f>IF(OR(ULC1T!O19=":",ULC1T!O20=":"),":",(ULC1T!O20-ULC1T!O19)/ULC1T!O19*100)</f>
        <v>:</v>
      </c>
      <c r="P20" s="172" t="str">
        <f>IF(OR(ULC1T!P19=":",ULC1T!P20=":"),":",(ULC1T!P20-ULC1T!P19)/ULC1T!P19*100)</f>
        <v>:</v>
      </c>
      <c r="Q20" s="172" t="str">
        <f>IF(OR(ULC1T!Q19=":",ULC1T!Q20=":"),":",(ULC1T!Q20-ULC1T!Q19)/ULC1T!Q19*100)</f>
        <v>:</v>
      </c>
      <c r="R20" s="172" t="str">
        <f>IF(OR(ULC1T!R19=":",ULC1T!R20=":"),":",(ULC1T!R20-ULC1T!R19)/ULC1T!R19*100)</f>
        <v>:</v>
      </c>
      <c r="S20" s="172" t="str">
        <f>IF(OR(ULC1T!S19=":",ULC1T!S20=":"),":",(ULC1T!S20-ULC1T!S19)/ULC1T!S19*100)</f>
        <v>:</v>
      </c>
      <c r="T20" s="172" t="str">
        <f>IF(OR(ULC1T!T19=":",ULC1T!T20=":"),":",(ULC1T!T20-ULC1T!T19)/ULC1T!T19*100)</f>
        <v>:</v>
      </c>
      <c r="U20" s="172" t="str">
        <f>IF(OR(ULC1T!U19=":",ULC1T!U20=":"),":",(ULC1T!U20-ULC1T!U19)/ULC1T!U19*100)</f>
        <v>:</v>
      </c>
      <c r="V20" s="172" t="str">
        <f>IF(OR(ULC1T!V19=":",ULC1T!V20=":"),":",(ULC1T!V20-ULC1T!V19)/ULC1T!V19*100)</f>
        <v>:</v>
      </c>
      <c r="W20" s="172"/>
      <c r="X20" s="172"/>
      <c r="Y20" s="172"/>
      <c r="Z20" s="172"/>
      <c r="AA20" s="172"/>
      <c r="AB20" s="172"/>
      <c r="AC20" s="195">
        <f>ES_ULCb_1T!S21</f>
        <v>-2.7</v>
      </c>
      <c r="AD20" s="172"/>
      <c r="AE20" s="172" t="str">
        <f>IF(OR(ULC1T!AE19=":",ULC1T!AE20=":"),":",(ULC1T!AE20-ULC1T!AE19)/ULC1T!AE19*100)</f>
        <v>:</v>
      </c>
      <c r="AF20" s="172" t="str">
        <f>IF(OR(ULC1T!AF19=":",ULC1T!AF20=":"),":",(ULC1T!AF20-ULC1T!AF19)/ULC1T!AF19*100)</f>
        <v>:</v>
      </c>
      <c r="AG20" s="172" t="str">
        <f>IF(OR(ULC1T!AG19=":",ULC1T!AG20=":"),":",(ULC1T!AG20-ULC1T!AG19)/ULC1T!AG19*100)</f>
        <v>:</v>
      </c>
      <c r="AH20" s="172" t="str">
        <f>IF(OR(ULC1T!AH19=":",ULC1T!AH20=":"),":",(ULC1T!AH20-ULC1T!AH19)/ULC1T!AH19*100)</f>
        <v>:</v>
      </c>
      <c r="AI20" s="172" t="str">
        <f>IF(OR(ULC1T!AI19=":",ULC1T!AI20=":"),":",(ULC1T!AI20-ULC1T!AI19)/ULC1T!AI19*100)</f>
        <v>:</v>
      </c>
      <c r="AJ20" s="172" t="str">
        <f>IF(OR(ULC1T!AJ19=":",ULC1T!AJ20=":"),":",(ULC1T!AJ20-ULC1T!AJ19)/ULC1T!AJ19*100)</f>
        <v>:</v>
      </c>
      <c r="AK20" s="172" t="str">
        <f>IF(OR(ULC1T!AK19=":",ULC1T!AK20=":"),":",(ULC1T!AK20-ULC1T!AK19)/ULC1T!AK19*100)</f>
        <v>:</v>
      </c>
      <c r="AL20" s="172" t="str">
        <f>IF(OR(ULC1T!AL19=":",ULC1T!AL20=":"),":",(ULC1T!AL20-ULC1T!AL19)/ULC1T!AL19*100)</f>
        <v>:</v>
      </c>
      <c r="AM20" s="172" t="str">
        <f>IF(OR(ULC1T!AM19=":",ULC1T!AM20=":"),":",(ULC1T!AM20-ULC1T!AM19)/ULC1T!AM19*100)</f>
        <v>:</v>
      </c>
      <c r="AN20" s="172" t="str">
        <f>IF(OR(ULC1T!AN19=":",ULC1T!AN20=":"),":",(ULC1T!AN20-ULC1T!AN19)/ULC1T!AN19*100)</f>
        <v>:</v>
      </c>
      <c r="AO20" s="172" t="str">
        <f>IF(OR(ULC1T!AO19=":",ULC1T!AO20=":"),":",(ULC1T!AO20-ULC1T!AO19)/ULC1T!AO19*100)</f>
        <v>:</v>
      </c>
      <c r="AP20" s="172"/>
      <c r="AQ20" s="172" t="str">
        <f>IF(OR(ULC1T!AQ19=":",ULC1T!AQ20=":"),":",(ULC1T!AQ20-ULC1T!AQ19)/ULC1T!AQ19*100)</f>
        <v>:</v>
      </c>
      <c r="AR20" s="172" t="str">
        <f>IF(OR(ULC1T!AR19=":",ULC1T!AR20=":"),":",(ULC1T!AR20-ULC1T!AR19)/ULC1T!AR19*100)</f>
        <v>:</v>
      </c>
      <c r="AS20" s="172" t="str">
        <f>IF(OR(ULC1T!AS19=":",ULC1T!AS20=":"),":",(ULC1T!AS20-ULC1T!AS19)/ULC1T!AS19*100)</f>
        <v>:</v>
      </c>
    </row>
    <row r="21" spans="1:45" ht="22.5" customHeight="1">
      <c r="A21" s="77">
        <f t="shared" si="0"/>
        <v>1</v>
      </c>
      <c r="B21" s="105">
        <v>2009</v>
      </c>
      <c r="C21" s="172" t="str">
        <f>IF(OR(ULC1T!C20=":",ULC1T!C21=":"),":",(ULC1T!C21-ULC1T!C20)/ULC1T!C20*100)</f>
        <v>:</v>
      </c>
      <c r="D21" s="172" t="str">
        <f>IF(OR(ULC1T!D20=":",ULC1T!D21=":"),":",(ULC1T!D21-ULC1T!D20)/ULC1T!D20*100)</f>
        <v>:</v>
      </c>
      <c r="E21" s="172" t="str">
        <f>IF(OR(ULC1T!E20=":",ULC1T!E21=":"),":",(ULC1T!E21-ULC1T!E20)/ULC1T!E20*100)</f>
        <v>:</v>
      </c>
      <c r="F21" s="172" t="str">
        <f>IF(OR(ULC1T!F20=":",ULC1T!F21=":"),":",(ULC1T!F21-ULC1T!F20)/ULC1T!F20*100)</f>
        <v>:</v>
      </c>
      <c r="G21" s="172" t="str">
        <f>IF(OR(ULC1T!G20=":",ULC1T!G21=":"),":",(ULC1T!G21-ULC1T!G20)/ULC1T!G20*100)</f>
        <v>:</v>
      </c>
      <c r="H21" s="172" t="str">
        <f>IF(OR(ULC1T!H20=":",ULC1T!H21=":"),":",(ULC1T!H21-ULC1T!H20)/ULC1T!H20*100)</f>
        <v>:</v>
      </c>
      <c r="I21" s="172" t="str">
        <f>IF(OR(ULC1T!I20=":",ULC1T!I21=":"),":",(ULC1T!I21-ULC1T!I20)/ULC1T!I20*100)</f>
        <v>:</v>
      </c>
      <c r="J21" s="172" t="str">
        <f>IF(OR(ULC1T!J20=":",ULC1T!J21=":"),":",(ULC1T!J21-ULC1T!J20)/ULC1T!J20*100)</f>
        <v>:</v>
      </c>
      <c r="K21" s="172" t="str">
        <f>IF(OR(ULC1T!K20=":",ULC1T!K21=":"),":",(ULC1T!K21-ULC1T!K20)/ULC1T!K20*100)</f>
        <v>:</v>
      </c>
      <c r="L21" s="172" t="str">
        <f>IF(OR(ULC1T!L20=":",ULC1T!L21=":"),":",(ULC1T!L21-ULC1T!L20)/ULC1T!L20*100)</f>
        <v>:</v>
      </c>
      <c r="M21" s="172" t="str">
        <f>IF(OR(ULC1T!M20=":",ULC1T!M21=":"),":",(ULC1T!M21-ULC1T!M20)/ULC1T!M20*100)</f>
        <v>:</v>
      </c>
      <c r="N21" s="172" t="str">
        <f>IF(OR(ULC1T!N20=":",ULC1T!N21=":"),":",(ULC1T!N21-ULC1T!N20)/ULC1T!N20*100)</f>
        <v>:</v>
      </c>
      <c r="O21" s="172" t="str">
        <f>IF(OR(ULC1T!O20=":",ULC1T!O21=":"),":",(ULC1T!O21-ULC1T!O20)/ULC1T!O20*100)</f>
        <v>:</v>
      </c>
      <c r="P21" s="172" t="str">
        <f>IF(OR(ULC1T!P20=":",ULC1T!P21=":"),":",(ULC1T!P21-ULC1T!P20)/ULC1T!P20*100)</f>
        <v>:</v>
      </c>
      <c r="Q21" s="172" t="str">
        <f>IF(OR(ULC1T!Q20=":",ULC1T!Q21=":"),":",(ULC1T!Q21-ULC1T!Q20)/ULC1T!Q20*100)</f>
        <v>:</v>
      </c>
      <c r="R21" s="172" t="str">
        <f>IF(OR(ULC1T!R20=":",ULC1T!R21=":"),":",(ULC1T!R21-ULC1T!R20)/ULC1T!R20*100)</f>
        <v>:</v>
      </c>
      <c r="S21" s="172" t="str">
        <f>IF(OR(ULC1T!S20=":",ULC1T!S21=":"),":",(ULC1T!S21-ULC1T!S20)/ULC1T!S20*100)</f>
        <v>:</v>
      </c>
      <c r="T21" s="172" t="str">
        <f>IF(OR(ULC1T!T20=":",ULC1T!T21=":"),":",(ULC1T!T21-ULC1T!T20)/ULC1T!T20*100)</f>
        <v>:</v>
      </c>
      <c r="U21" s="172" t="str">
        <f>IF(OR(ULC1T!U20=":",ULC1T!U21=":"),":",(ULC1T!U21-ULC1T!U20)/ULC1T!U20*100)</f>
        <v>:</v>
      </c>
      <c r="V21" s="172" t="str">
        <f>IF(OR(ULC1T!V20=":",ULC1T!V21=":"),":",(ULC1T!V21-ULC1T!V20)/ULC1T!V20*100)</f>
        <v>:</v>
      </c>
      <c r="W21" s="172"/>
      <c r="X21" s="172"/>
      <c r="Y21" s="172"/>
      <c r="Z21" s="172"/>
      <c r="AA21" s="172"/>
      <c r="AB21" s="172"/>
      <c r="AC21" s="195">
        <f>ES_ULCb_1T!S22</f>
        <v>4</v>
      </c>
      <c r="AD21" s="172"/>
      <c r="AE21" s="172" t="str">
        <f>IF(OR(ULC1T!AE20=":",ULC1T!AE21=":"),":",(ULC1T!AE21-ULC1T!AE20)/ULC1T!AE20*100)</f>
        <v>:</v>
      </c>
      <c r="AF21" s="172" t="str">
        <f>IF(OR(ULC1T!AF20=":",ULC1T!AF21=":"),":",(ULC1T!AF21-ULC1T!AF20)/ULC1T!AF20*100)</f>
        <v>:</v>
      </c>
      <c r="AG21" s="172" t="str">
        <f>IF(OR(ULC1T!AG20=":",ULC1T!AG21=":"),":",(ULC1T!AG21-ULC1T!AG20)/ULC1T!AG20*100)</f>
        <v>:</v>
      </c>
      <c r="AH21" s="172" t="str">
        <f>IF(OR(ULC1T!AH20=":",ULC1T!AH21=":"),":",(ULC1T!AH21-ULC1T!AH20)/ULC1T!AH20*100)</f>
        <v>:</v>
      </c>
      <c r="AI21" s="172" t="str">
        <f>IF(OR(ULC1T!AI20=":",ULC1T!AI21=":"),":",(ULC1T!AI21-ULC1T!AI20)/ULC1T!AI20*100)</f>
        <v>:</v>
      </c>
      <c r="AJ21" s="172" t="str">
        <f>IF(OR(ULC1T!AJ20=":",ULC1T!AJ21=":"),":",(ULC1T!AJ21-ULC1T!AJ20)/ULC1T!AJ20*100)</f>
        <v>:</v>
      </c>
      <c r="AK21" s="172" t="str">
        <f>IF(OR(ULC1T!AK20=":",ULC1T!AK21=":"),":",(ULC1T!AK21-ULC1T!AK20)/ULC1T!AK20*100)</f>
        <v>:</v>
      </c>
      <c r="AL21" s="172" t="str">
        <f>IF(OR(ULC1T!AL20=":",ULC1T!AL21=":"),":",(ULC1T!AL21-ULC1T!AL20)/ULC1T!AL20*100)</f>
        <v>:</v>
      </c>
      <c r="AM21" s="172" t="str">
        <f>IF(OR(ULC1T!AM20=":",ULC1T!AM21=":"),":",(ULC1T!AM21-ULC1T!AM20)/ULC1T!AM20*100)</f>
        <v>:</v>
      </c>
      <c r="AN21" s="172" t="str">
        <f>IF(OR(ULC1T!AN20=":",ULC1T!AN21=":"),":",(ULC1T!AN21-ULC1T!AN20)/ULC1T!AN20*100)</f>
        <v>:</v>
      </c>
      <c r="AO21" s="172" t="str">
        <f>IF(OR(ULC1T!AO20=":",ULC1T!AO21=":"),":",(ULC1T!AO21-ULC1T!AO20)/ULC1T!AO20*100)</f>
        <v>:</v>
      </c>
      <c r="AP21" s="172"/>
      <c r="AQ21" s="172" t="str">
        <f>IF(OR(ULC1T!AQ20=":",ULC1T!AQ21=":"),":",(ULC1T!AQ21-ULC1T!AQ20)/ULC1T!AQ20*100)</f>
        <v>:</v>
      </c>
      <c r="AR21" s="172" t="str">
        <f>IF(OR(ULC1T!AR20=":",ULC1T!AR21=":"),":",(ULC1T!AR21-ULC1T!AR20)/ULC1T!AR20*100)</f>
        <v>:</v>
      </c>
      <c r="AS21" s="172" t="str">
        <f>IF(OR(ULC1T!AS20=":",ULC1T!AS21=":"),":",(ULC1T!AS21-ULC1T!AS20)/ULC1T!AS20*100)</f>
        <v>:</v>
      </c>
    </row>
    <row r="22" spans="1:45" ht="22.5" customHeight="1">
      <c r="A22" s="77">
        <f t="shared" si="0"/>
        <v>1</v>
      </c>
      <c r="B22" s="105">
        <v>2010</v>
      </c>
      <c r="C22" s="172" t="str">
        <f>IF(OR(ULC1T!C21=":",ULC1T!C22=":"),":",(ULC1T!C22-ULC1T!C21)/ULC1T!C21*100)</f>
        <v>:</v>
      </c>
      <c r="D22" s="172" t="str">
        <f>IF(OR(ULC1T!D21=":",ULC1T!D22=":"),":",(ULC1T!D22-ULC1T!D21)/ULC1T!D21*100)</f>
        <v>:</v>
      </c>
      <c r="E22" s="172" t="str">
        <f>IF(OR(ULC1T!E21=":",ULC1T!E22=":"),":",(ULC1T!E22-ULC1T!E21)/ULC1T!E21*100)</f>
        <v>:</v>
      </c>
      <c r="F22" s="172" t="str">
        <f>IF(OR(ULC1T!F21=":",ULC1T!F22=":"),":",(ULC1T!F22-ULC1T!F21)/ULC1T!F21*100)</f>
        <v>:</v>
      </c>
      <c r="G22" s="172" t="str">
        <f>IF(OR(ULC1T!G21=":",ULC1T!G22=":"),":",(ULC1T!G22-ULC1T!G21)/ULC1T!G21*100)</f>
        <v>:</v>
      </c>
      <c r="H22" s="172" t="str">
        <f>IF(OR(ULC1T!H21=":",ULC1T!H22=":"),":",(ULC1T!H22-ULC1T!H21)/ULC1T!H21*100)</f>
        <v>:</v>
      </c>
      <c r="I22" s="172" t="str">
        <f>IF(OR(ULC1T!I21=":",ULC1T!I22=":"),":",(ULC1T!I22-ULC1T!I21)/ULC1T!I21*100)</f>
        <v>:</v>
      </c>
      <c r="J22" s="172" t="str">
        <f>IF(OR(ULC1T!J21=":",ULC1T!J22=":"),":",(ULC1T!J22-ULC1T!J21)/ULC1T!J21*100)</f>
        <v>:</v>
      </c>
      <c r="K22" s="172" t="str">
        <f>IF(OR(ULC1T!K21=":",ULC1T!K22=":"),":",(ULC1T!K22-ULC1T!K21)/ULC1T!K21*100)</f>
        <v>:</v>
      </c>
      <c r="L22" s="172" t="str">
        <f>IF(OR(ULC1T!L21=":",ULC1T!L22=":"),":",(ULC1T!L22-ULC1T!L21)/ULC1T!L21*100)</f>
        <v>:</v>
      </c>
      <c r="M22" s="172" t="str">
        <f>IF(OR(ULC1T!M21=":",ULC1T!M22=":"),":",(ULC1T!M22-ULC1T!M21)/ULC1T!M21*100)</f>
        <v>:</v>
      </c>
      <c r="N22" s="172" t="str">
        <f>IF(OR(ULC1T!N21=":",ULC1T!N22=":"),":",(ULC1T!N22-ULC1T!N21)/ULC1T!N21*100)</f>
        <v>:</v>
      </c>
      <c r="O22" s="172" t="str">
        <f>IF(OR(ULC1T!O21=":",ULC1T!O22=":"),":",(ULC1T!O22-ULC1T!O21)/ULC1T!O21*100)</f>
        <v>:</v>
      </c>
      <c r="P22" s="172" t="str">
        <f>IF(OR(ULC1T!P21=":",ULC1T!P22=":"),":",(ULC1T!P22-ULC1T!P21)/ULC1T!P21*100)</f>
        <v>:</v>
      </c>
      <c r="Q22" s="172" t="str">
        <f>IF(OR(ULC1T!Q21=":",ULC1T!Q22=":"),":",(ULC1T!Q22-ULC1T!Q21)/ULC1T!Q21*100)</f>
        <v>:</v>
      </c>
      <c r="R22" s="172" t="str">
        <f>IF(OR(ULC1T!R21=":",ULC1T!R22=":"),":",(ULC1T!R22-ULC1T!R21)/ULC1T!R21*100)</f>
        <v>:</v>
      </c>
      <c r="S22" s="172" t="str">
        <f>IF(OR(ULC1T!S21=":",ULC1T!S22=":"),":",(ULC1T!S22-ULC1T!S21)/ULC1T!S21*100)</f>
        <v>:</v>
      </c>
      <c r="T22" s="172" t="str">
        <f>IF(OR(ULC1T!T21=":",ULC1T!T22=":"),":",(ULC1T!T22-ULC1T!T21)/ULC1T!T21*100)</f>
        <v>:</v>
      </c>
      <c r="U22" s="172" t="str">
        <f>IF(OR(ULC1T!U21=":",ULC1T!U22=":"),":",(ULC1T!U22-ULC1T!U21)/ULC1T!U21*100)</f>
        <v>:</v>
      </c>
      <c r="V22" s="172" t="str">
        <f>IF(OR(ULC1T!V21=":",ULC1T!V22=":"),":",(ULC1T!V22-ULC1T!V21)/ULC1T!V21*100)</f>
        <v>:</v>
      </c>
      <c r="W22" s="172"/>
      <c r="X22" s="172"/>
      <c r="Y22" s="172"/>
      <c r="Z22" s="172"/>
      <c r="AA22" s="172"/>
      <c r="AB22" s="172"/>
      <c r="AC22" s="195">
        <f>ES_ULCb_1T!S23</f>
        <v>-0.9</v>
      </c>
      <c r="AD22" s="172"/>
      <c r="AE22" s="172" t="str">
        <f>IF(OR(ULC1T!AE21=":",ULC1T!AE22=":"),":",(ULC1T!AE22-ULC1T!AE21)/ULC1T!AE21*100)</f>
        <v>:</v>
      </c>
      <c r="AF22" s="172" t="str">
        <f>IF(OR(ULC1T!AF21=":",ULC1T!AF22=":"),":",(ULC1T!AF22-ULC1T!AF21)/ULC1T!AF21*100)</f>
        <v>:</v>
      </c>
      <c r="AG22" s="172" t="str">
        <f>IF(OR(ULC1T!AG21=":",ULC1T!AG22=":"),":",(ULC1T!AG22-ULC1T!AG21)/ULC1T!AG21*100)</f>
        <v>:</v>
      </c>
      <c r="AH22" s="172" t="str">
        <f>IF(OR(ULC1T!AH21=":",ULC1T!AH22=":"),":",(ULC1T!AH22-ULC1T!AH21)/ULC1T!AH21*100)</f>
        <v>:</v>
      </c>
      <c r="AI22" s="172" t="str">
        <f>IF(OR(ULC1T!AI21=":",ULC1T!AI22=":"),":",(ULC1T!AI22-ULC1T!AI21)/ULC1T!AI21*100)</f>
        <v>:</v>
      </c>
      <c r="AJ22" s="172" t="str">
        <f>IF(OR(ULC1T!AJ21=":",ULC1T!AJ22=":"),":",(ULC1T!AJ22-ULC1T!AJ21)/ULC1T!AJ21*100)</f>
        <v>:</v>
      </c>
      <c r="AK22" s="172" t="str">
        <f>IF(OR(ULC1T!AK21=":",ULC1T!AK22=":"),":",(ULC1T!AK22-ULC1T!AK21)/ULC1T!AK21*100)</f>
        <v>:</v>
      </c>
      <c r="AL22" s="172" t="str">
        <f>IF(OR(ULC1T!AL21=":",ULC1T!AL22=":"),":",(ULC1T!AL22-ULC1T!AL21)/ULC1T!AL21*100)</f>
        <v>:</v>
      </c>
      <c r="AM22" s="172" t="str">
        <f>IF(OR(ULC1T!AM21=":",ULC1T!AM22=":"),":",(ULC1T!AM22-ULC1T!AM21)/ULC1T!AM21*100)</f>
        <v>:</v>
      </c>
      <c r="AN22" s="172" t="str">
        <f>IF(OR(ULC1T!AN21=":",ULC1T!AN22=":"),":",(ULC1T!AN22-ULC1T!AN21)/ULC1T!AN21*100)</f>
        <v>:</v>
      </c>
      <c r="AO22" s="172" t="str">
        <f>IF(OR(ULC1T!AO21=":",ULC1T!AO22=":"),":",(ULC1T!AO22-ULC1T!AO21)/ULC1T!AO21*100)</f>
        <v>:</v>
      </c>
      <c r="AP22" s="172"/>
      <c r="AQ22" s="172" t="str">
        <f>IF(OR(ULC1T!AQ21=":",ULC1T!AQ22=":"),":",(ULC1T!AQ22-ULC1T!AQ21)/ULC1T!AQ21*100)</f>
        <v>:</v>
      </c>
      <c r="AR22" s="172" t="str">
        <f>IF(OR(ULC1T!AR21=":",ULC1T!AR22=":"),":",(ULC1T!AR22-ULC1T!AR21)/ULC1T!AR21*100)</f>
        <v>:</v>
      </c>
      <c r="AS22" s="172" t="str">
        <f>IF(OR(ULC1T!AS21=":",ULC1T!AS22=":"),":",(ULC1T!AS22-ULC1T!AS21)/ULC1T!AS21*100)</f>
        <v>:</v>
      </c>
    </row>
    <row r="23" spans="1:45" ht="22.5" customHeight="1">
      <c r="A23" s="77">
        <f t="shared" si="0"/>
        <v>1</v>
      </c>
      <c r="B23" s="105">
        <v>2011</v>
      </c>
      <c r="C23" s="172" t="str">
        <f>IF(OR(ULC1T!C22=":",ULC1T!C23=":"),":",(ULC1T!C23-ULC1T!C22)/ULC1T!C22*100)</f>
        <v>:</v>
      </c>
      <c r="D23" s="172" t="str">
        <f>IF(OR(ULC1T!D22=":",ULC1T!D23=":"),":",(ULC1T!D23-ULC1T!D22)/ULC1T!D22*100)</f>
        <v>:</v>
      </c>
      <c r="E23" s="172" t="str">
        <f>IF(OR(ULC1T!E22=":",ULC1T!E23=":"),":",(ULC1T!E23-ULC1T!E22)/ULC1T!E22*100)</f>
        <v>:</v>
      </c>
      <c r="F23" s="172" t="str">
        <f>IF(OR(ULC1T!F22=":",ULC1T!F23=":"),":",(ULC1T!F23-ULC1T!F22)/ULC1T!F22*100)</f>
        <v>:</v>
      </c>
      <c r="G23" s="172" t="str">
        <f>IF(OR(ULC1T!G22=":",ULC1T!G23=":"),":",(ULC1T!G23-ULC1T!G22)/ULC1T!G22*100)</f>
        <v>:</v>
      </c>
      <c r="H23" s="172" t="str">
        <f>IF(OR(ULC1T!H22=":",ULC1T!H23=":"),":",(ULC1T!H23-ULC1T!H22)/ULC1T!H22*100)</f>
        <v>:</v>
      </c>
      <c r="I23" s="172" t="str">
        <f>IF(OR(ULC1T!I22=":",ULC1T!I23=":"),":",(ULC1T!I23-ULC1T!I22)/ULC1T!I22*100)</f>
        <v>:</v>
      </c>
      <c r="J23" s="172" t="str">
        <f>IF(OR(ULC1T!J22=":",ULC1T!J23=":"),":",(ULC1T!J23-ULC1T!J22)/ULC1T!J22*100)</f>
        <v>:</v>
      </c>
      <c r="K23" s="172" t="str">
        <f>IF(OR(ULC1T!K22=":",ULC1T!K23=":"),":",(ULC1T!K23-ULC1T!K22)/ULC1T!K22*100)</f>
        <v>:</v>
      </c>
      <c r="L23" s="172" t="str">
        <f>IF(OR(ULC1T!L22=":",ULC1T!L23=":"),":",(ULC1T!L23-ULC1T!L22)/ULC1T!L22*100)</f>
        <v>:</v>
      </c>
      <c r="M23" s="172" t="str">
        <f>IF(OR(ULC1T!M22=":",ULC1T!M23=":"),":",(ULC1T!M23-ULC1T!M22)/ULC1T!M22*100)</f>
        <v>:</v>
      </c>
      <c r="N23" s="172" t="str">
        <f>IF(OR(ULC1T!N22=":",ULC1T!N23=":"),":",(ULC1T!N23-ULC1T!N22)/ULC1T!N22*100)</f>
        <v>:</v>
      </c>
      <c r="O23" s="172" t="str">
        <f>IF(OR(ULC1T!O22=":",ULC1T!O23=":"),":",(ULC1T!O23-ULC1T!O22)/ULC1T!O22*100)</f>
        <v>:</v>
      </c>
      <c r="P23" s="172" t="str">
        <f>IF(OR(ULC1T!P22=":",ULC1T!P23=":"),":",(ULC1T!P23-ULC1T!P22)/ULC1T!P22*100)</f>
        <v>:</v>
      </c>
      <c r="Q23" s="172" t="str">
        <f>IF(OR(ULC1T!Q22=":",ULC1T!Q23=":"),":",(ULC1T!Q23-ULC1T!Q22)/ULC1T!Q22*100)</f>
        <v>:</v>
      </c>
      <c r="R23" s="172" t="str">
        <f>IF(OR(ULC1T!R22=":",ULC1T!R23=":"),":",(ULC1T!R23-ULC1T!R22)/ULC1T!R22*100)</f>
        <v>:</v>
      </c>
      <c r="S23" s="172" t="str">
        <f>IF(OR(ULC1T!S22=":",ULC1T!S23=":"),":",(ULC1T!S23-ULC1T!S22)/ULC1T!S22*100)</f>
        <v>:</v>
      </c>
      <c r="T23" s="172" t="str">
        <f>IF(OR(ULC1T!T22=":",ULC1T!T23=":"),":",(ULC1T!T23-ULC1T!T22)/ULC1T!T22*100)</f>
        <v>:</v>
      </c>
      <c r="U23" s="172" t="str">
        <f>IF(OR(ULC1T!U22=":",ULC1T!U23=":"),":",(ULC1T!U23-ULC1T!U22)/ULC1T!U22*100)</f>
        <v>:</v>
      </c>
      <c r="V23" s="172" t="str">
        <f>IF(OR(ULC1T!V22=":",ULC1T!V23=":"),":",(ULC1T!V23-ULC1T!V22)/ULC1T!V22*100)</f>
        <v>:</v>
      </c>
      <c r="W23" s="172"/>
      <c r="X23" s="172"/>
      <c r="Y23" s="172"/>
      <c r="Z23" s="172"/>
      <c r="AA23" s="172"/>
      <c r="AB23" s="172"/>
      <c r="AC23" s="195">
        <f>ES_ULCb_1T!S24</f>
        <v>0.2</v>
      </c>
      <c r="AD23" s="172"/>
      <c r="AE23" s="172" t="str">
        <f>IF(OR(ULC1T!AE22=":",ULC1T!AE23=":"),":",(ULC1T!AE23-ULC1T!AE22)/ULC1T!AE22*100)</f>
        <v>:</v>
      </c>
      <c r="AF23" s="172" t="str">
        <f>IF(OR(ULC1T!AF22=":",ULC1T!AF23=":"),":",(ULC1T!AF23-ULC1T!AF22)/ULC1T!AF22*100)</f>
        <v>:</v>
      </c>
      <c r="AG23" s="172" t="str">
        <f>IF(OR(ULC1T!AG22=":",ULC1T!AG23=":"),":",(ULC1T!AG23-ULC1T!AG22)/ULC1T!AG22*100)</f>
        <v>:</v>
      </c>
      <c r="AH23" s="172" t="str">
        <f>IF(OR(ULC1T!AH22=":",ULC1T!AH23=":"),":",(ULC1T!AH23-ULC1T!AH22)/ULC1T!AH22*100)</f>
        <v>:</v>
      </c>
      <c r="AI23" s="172" t="str">
        <f>IF(OR(ULC1T!AI22=":",ULC1T!AI23=":"),":",(ULC1T!AI23-ULC1T!AI22)/ULC1T!AI22*100)</f>
        <v>:</v>
      </c>
      <c r="AJ23" s="172" t="str">
        <f>IF(OR(ULC1T!AJ22=":",ULC1T!AJ23=":"),":",(ULC1T!AJ23-ULC1T!AJ22)/ULC1T!AJ22*100)</f>
        <v>:</v>
      </c>
      <c r="AK23" s="172" t="str">
        <f>IF(OR(ULC1T!AK22=":",ULC1T!AK23=":"),":",(ULC1T!AK23-ULC1T!AK22)/ULC1T!AK22*100)</f>
        <v>:</v>
      </c>
      <c r="AL23" s="172" t="str">
        <f>IF(OR(ULC1T!AL22=":",ULC1T!AL23=":"),":",(ULC1T!AL23-ULC1T!AL22)/ULC1T!AL22*100)</f>
        <v>:</v>
      </c>
      <c r="AM23" s="172" t="str">
        <f>IF(OR(ULC1T!AM22=":",ULC1T!AM23=":"),":",(ULC1T!AM23-ULC1T!AM22)/ULC1T!AM22*100)</f>
        <v>:</v>
      </c>
      <c r="AN23" s="172" t="str">
        <f>IF(OR(ULC1T!AN22=":",ULC1T!AN23=":"),":",(ULC1T!AN23-ULC1T!AN22)/ULC1T!AN22*100)</f>
        <v>:</v>
      </c>
      <c r="AO23" s="172" t="str">
        <f>IF(OR(ULC1T!AO22=":",ULC1T!AO23=":"),":",(ULC1T!AO23-ULC1T!AO22)/ULC1T!AO22*100)</f>
        <v>:</v>
      </c>
      <c r="AP23" s="172"/>
      <c r="AQ23" s="172" t="str">
        <f>IF(OR(ULC1T!AQ22=":",ULC1T!AQ23=":"),":",(ULC1T!AQ23-ULC1T!AQ22)/ULC1T!AQ22*100)</f>
        <v>:</v>
      </c>
      <c r="AR23" s="172" t="str">
        <f>IF(OR(ULC1T!AR22=":",ULC1T!AR23=":"),":",(ULC1T!AR23-ULC1T!AR22)/ULC1T!AR22*100)</f>
        <v>:</v>
      </c>
      <c r="AS23" s="172" t="str">
        <f>IF(OR(ULC1T!AS22=":",ULC1T!AS23=":"),":",(ULC1T!AS23-ULC1T!AS22)/ULC1T!AS22*100)</f>
        <v>:</v>
      </c>
    </row>
    <row r="24" spans="1:45" ht="22.5" customHeight="1">
      <c r="A24" s="77">
        <f t="shared" si="0"/>
        <v>1</v>
      </c>
      <c r="B24" s="105">
        <v>2012</v>
      </c>
      <c r="C24" s="172" t="str">
        <f>IF(OR(ULC1T!C23=":",ULC1T!C24=":"),":",(ULC1T!C24-ULC1T!C23)/ULC1T!C23*100)</f>
        <v>:</v>
      </c>
      <c r="D24" s="172" t="str">
        <f>IF(OR(ULC1T!D23=":",ULC1T!D24=":"),":",(ULC1T!D24-ULC1T!D23)/ULC1T!D23*100)</f>
        <v>:</v>
      </c>
      <c r="E24" s="172" t="str">
        <f>IF(OR(ULC1T!E23=":",ULC1T!E24=":"),":",(ULC1T!E24-ULC1T!E23)/ULC1T!E23*100)</f>
        <v>:</v>
      </c>
      <c r="F24" s="172" t="str">
        <f>IF(OR(ULC1T!F23=":",ULC1T!F24=":"),":",(ULC1T!F24-ULC1T!F23)/ULC1T!F23*100)</f>
        <v>:</v>
      </c>
      <c r="G24" s="172" t="str">
        <f>IF(OR(ULC1T!G23=":",ULC1T!G24=":"),":",(ULC1T!G24-ULC1T!G23)/ULC1T!G23*100)</f>
        <v>:</v>
      </c>
      <c r="H24" s="172" t="str">
        <f>IF(OR(ULC1T!H23=":",ULC1T!H24=":"),":",(ULC1T!H24-ULC1T!H23)/ULC1T!H23*100)</f>
        <v>:</v>
      </c>
      <c r="I24" s="172" t="str">
        <f>IF(OR(ULC1T!I23=":",ULC1T!I24=":"),":",(ULC1T!I24-ULC1T!I23)/ULC1T!I23*100)</f>
        <v>:</v>
      </c>
      <c r="J24" s="172" t="str">
        <f>IF(OR(ULC1T!J23=":",ULC1T!J24=":"),":",(ULC1T!J24-ULC1T!J23)/ULC1T!J23*100)</f>
        <v>:</v>
      </c>
      <c r="K24" s="172" t="str">
        <f>IF(OR(ULC1T!K23=":",ULC1T!K24=":"),":",(ULC1T!K24-ULC1T!K23)/ULC1T!K23*100)</f>
        <v>:</v>
      </c>
      <c r="L24" s="172" t="str">
        <f>IF(OR(ULC1T!L23=":",ULC1T!L24=":"),":",(ULC1T!L24-ULC1T!L23)/ULC1T!L23*100)</f>
        <v>:</v>
      </c>
      <c r="M24" s="172" t="str">
        <f>IF(OR(ULC1T!M23=":",ULC1T!M24=":"),":",(ULC1T!M24-ULC1T!M23)/ULC1T!M23*100)</f>
        <v>:</v>
      </c>
      <c r="N24" s="172" t="str">
        <f>IF(OR(ULC1T!N23=":",ULC1T!N24=":"),":",(ULC1T!N24-ULC1T!N23)/ULC1T!N23*100)</f>
        <v>:</v>
      </c>
      <c r="O24" s="172" t="str">
        <f>IF(OR(ULC1T!O23=":",ULC1T!O24=":"),":",(ULC1T!O24-ULC1T!O23)/ULC1T!O23*100)</f>
        <v>:</v>
      </c>
      <c r="P24" s="172" t="str">
        <f>IF(OR(ULC1T!P23=":",ULC1T!P24=":"),":",(ULC1T!P24-ULC1T!P23)/ULC1T!P23*100)</f>
        <v>:</v>
      </c>
      <c r="Q24" s="172" t="str">
        <f>IF(OR(ULC1T!Q23=":",ULC1T!Q24=":"),":",(ULC1T!Q24-ULC1T!Q23)/ULC1T!Q23*100)</f>
        <v>:</v>
      </c>
      <c r="R24" s="172" t="str">
        <f>IF(OR(ULC1T!R23=":",ULC1T!R24=":"),":",(ULC1T!R24-ULC1T!R23)/ULC1T!R23*100)</f>
        <v>:</v>
      </c>
      <c r="S24" s="172" t="str">
        <f>IF(OR(ULC1T!S23=":",ULC1T!S24=":"),":",(ULC1T!S24-ULC1T!S23)/ULC1T!S23*100)</f>
        <v>:</v>
      </c>
      <c r="T24" s="172" t="str">
        <f>IF(OR(ULC1T!T23=":",ULC1T!T24=":"),":",(ULC1T!T24-ULC1T!T23)/ULC1T!T23*100)</f>
        <v>:</v>
      </c>
      <c r="U24" s="172" t="str">
        <f>IF(OR(ULC1T!U23=":",ULC1T!U24=":"),":",(ULC1T!U24-ULC1T!U23)/ULC1T!U23*100)</f>
        <v>:</v>
      </c>
      <c r="V24" s="172" t="str">
        <f>IF(OR(ULC1T!V23=":",ULC1T!V24=":"),":",(ULC1T!V24-ULC1T!V23)/ULC1T!V23*100)</f>
        <v>:</v>
      </c>
      <c r="W24" s="172"/>
      <c r="X24" s="172"/>
      <c r="Y24" s="172"/>
      <c r="Z24" s="172"/>
      <c r="AA24" s="172"/>
      <c r="AB24" s="172"/>
      <c r="AC24" s="195">
        <f>ES_ULCb_1T!S25</f>
        <v>-4.2</v>
      </c>
      <c r="AD24" s="172"/>
      <c r="AE24" s="172" t="str">
        <f>IF(OR(ULC1T!AE23=":",ULC1T!AE24=":"),":",(ULC1T!AE24-ULC1T!AE23)/ULC1T!AE23*100)</f>
        <v>:</v>
      </c>
      <c r="AF24" s="172" t="str">
        <f>IF(OR(ULC1T!AF23=":",ULC1T!AF24=":"),":",(ULC1T!AF24-ULC1T!AF23)/ULC1T!AF23*100)</f>
        <v>:</v>
      </c>
      <c r="AG24" s="172" t="str">
        <f>IF(OR(ULC1T!AG23=":",ULC1T!AG24=":"),":",(ULC1T!AG24-ULC1T!AG23)/ULC1T!AG23*100)</f>
        <v>:</v>
      </c>
      <c r="AH24" s="172" t="str">
        <f>IF(OR(ULC1T!AH23=":",ULC1T!AH24=":"),":",(ULC1T!AH24-ULC1T!AH23)/ULC1T!AH23*100)</f>
        <v>:</v>
      </c>
      <c r="AI24" s="172" t="str">
        <f>IF(OR(ULC1T!AI23=":",ULC1T!AI24=":"),":",(ULC1T!AI24-ULC1T!AI23)/ULC1T!AI23*100)</f>
        <v>:</v>
      </c>
      <c r="AJ24" s="172" t="str">
        <f>IF(OR(ULC1T!AJ23=":",ULC1T!AJ24=":"),":",(ULC1T!AJ24-ULC1T!AJ23)/ULC1T!AJ23*100)</f>
        <v>:</v>
      </c>
      <c r="AK24" s="172" t="str">
        <f>IF(OR(ULC1T!AK23=":",ULC1T!AK24=":"),":",(ULC1T!AK24-ULC1T!AK23)/ULC1T!AK23*100)</f>
        <v>:</v>
      </c>
      <c r="AL24" s="172" t="str">
        <f>IF(OR(ULC1T!AL23=":",ULC1T!AL24=":"),":",(ULC1T!AL24-ULC1T!AL23)/ULC1T!AL23*100)</f>
        <v>:</v>
      </c>
      <c r="AM24" s="172" t="str">
        <f>IF(OR(ULC1T!AM23=":",ULC1T!AM24=":"),":",(ULC1T!AM24-ULC1T!AM23)/ULC1T!AM23*100)</f>
        <v>:</v>
      </c>
      <c r="AN24" s="172" t="str">
        <f>IF(OR(ULC1T!AN23=":",ULC1T!AN24=":"),":",(ULC1T!AN24-ULC1T!AN23)/ULC1T!AN23*100)</f>
        <v>:</v>
      </c>
      <c r="AO24" s="172" t="str">
        <f>IF(OR(ULC1T!AO23=":",ULC1T!AO24=":"),":",(ULC1T!AO24-ULC1T!AO23)/ULC1T!AO23*100)</f>
        <v>:</v>
      </c>
      <c r="AP24" s="172"/>
      <c r="AQ24" s="172" t="str">
        <f>IF(OR(ULC1T!AQ23=":",ULC1T!AQ24=":"),":",(ULC1T!AQ24-ULC1T!AQ23)/ULC1T!AQ23*100)</f>
        <v>:</v>
      </c>
      <c r="AR24" s="172" t="str">
        <f>IF(OR(ULC1T!AR23=":",ULC1T!AR24=":"),":",(ULC1T!AR24-ULC1T!AR23)/ULC1T!AR23*100)</f>
        <v>:</v>
      </c>
      <c r="AS24" s="172" t="str">
        <f>IF(OR(ULC1T!AS23=":",ULC1T!AS24=":"),":",(ULC1T!AS24-ULC1T!AS23)/ULC1T!AS23*100)</f>
        <v>:</v>
      </c>
    </row>
    <row r="25" spans="1:45" ht="22.5" customHeight="1">
      <c r="A25" s="77">
        <f t="shared" si="0"/>
        <v>1</v>
      </c>
      <c r="B25" s="105">
        <v>2013</v>
      </c>
      <c r="C25" s="172" t="str">
        <f>IF(OR(ULC1T!C24=":",ULC1T!C25=":"),":",(ULC1T!C25-ULC1T!C24)/ULC1T!C24*100)</f>
        <v>:</v>
      </c>
      <c r="D25" s="172" t="str">
        <f>IF(OR(ULC1T!D24=":",ULC1T!D25=":"),":",(ULC1T!D25-ULC1T!D24)/ULC1T!D24*100)</f>
        <v>:</v>
      </c>
      <c r="E25" s="172" t="str">
        <f>IF(OR(ULC1T!E24=":",ULC1T!E25=":"),":",(ULC1T!E25-ULC1T!E24)/ULC1T!E24*100)</f>
        <v>:</v>
      </c>
      <c r="F25" s="172" t="str">
        <f>IF(OR(ULC1T!F24=":",ULC1T!F25=":"),":",(ULC1T!F25-ULC1T!F24)/ULC1T!F24*100)</f>
        <v>:</v>
      </c>
      <c r="G25" s="172" t="str">
        <f>IF(OR(ULC1T!G24=":",ULC1T!G25=":"),":",(ULC1T!G25-ULC1T!G24)/ULC1T!G24*100)</f>
        <v>:</v>
      </c>
      <c r="H25" s="172" t="str">
        <f>IF(OR(ULC1T!H24=":",ULC1T!H25=":"),":",(ULC1T!H25-ULC1T!H24)/ULC1T!H24*100)</f>
        <v>:</v>
      </c>
      <c r="I25" s="172" t="str">
        <f>IF(OR(ULC1T!I24=":",ULC1T!I25=":"),":",(ULC1T!I25-ULC1T!I24)/ULC1T!I24*100)</f>
        <v>:</v>
      </c>
      <c r="J25" s="172" t="str">
        <f>IF(OR(ULC1T!J24=":",ULC1T!J25=":"),":",(ULC1T!J25-ULC1T!J24)/ULC1T!J24*100)</f>
        <v>:</v>
      </c>
      <c r="K25" s="172" t="str">
        <f>IF(OR(ULC1T!K24=":",ULC1T!K25=":"),":",(ULC1T!K25-ULC1T!K24)/ULC1T!K24*100)</f>
        <v>:</v>
      </c>
      <c r="L25" s="172" t="str">
        <f>IF(OR(ULC1T!L24=":",ULC1T!L25=":"),":",(ULC1T!L25-ULC1T!L24)/ULC1T!L24*100)</f>
        <v>:</v>
      </c>
      <c r="M25" s="172" t="str">
        <f>IF(OR(ULC1T!M24=":",ULC1T!M25=":"),":",(ULC1T!M25-ULC1T!M24)/ULC1T!M24*100)</f>
        <v>:</v>
      </c>
      <c r="N25" s="172" t="str">
        <f>IF(OR(ULC1T!N24=":",ULC1T!N25=":"),":",(ULC1T!N25-ULC1T!N24)/ULC1T!N24*100)</f>
        <v>:</v>
      </c>
      <c r="O25" s="172" t="str">
        <f>IF(OR(ULC1T!O24=":",ULC1T!O25=":"),":",(ULC1T!O25-ULC1T!O24)/ULC1T!O24*100)</f>
        <v>:</v>
      </c>
      <c r="P25" s="172" t="str">
        <f>IF(OR(ULC1T!P24=":",ULC1T!P25=":"),":",(ULC1T!P25-ULC1T!P24)/ULC1T!P24*100)</f>
        <v>:</v>
      </c>
      <c r="Q25" s="172" t="str">
        <f>IF(OR(ULC1T!Q24=":",ULC1T!Q25=":"),":",(ULC1T!Q25-ULC1T!Q24)/ULC1T!Q24*100)</f>
        <v>:</v>
      </c>
      <c r="R25" s="172" t="str">
        <f>IF(OR(ULC1T!R24=":",ULC1T!R25=":"),":",(ULC1T!R25-ULC1T!R24)/ULC1T!R24*100)</f>
        <v>:</v>
      </c>
      <c r="S25" s="172" t="str">
        <f>IF(OR(ULC1T!S24=":",ULC1T!S25=":"),":",(ULC1T!S25-ULC1T!S24)/ULC1T!S24*100)</f>
        <v>:</v>
      </c>
      <c r="T25" s="172" t="str">
        <f>IF(OR(ULC1T!T24=":",ULC1T!T25=":"),":",(ULC1T!T25-ULC1T!T24)/ULC1T!T24*100)</f>
        <v>:</v>
      </c>
      <c r="U25" s="172" t="str">
        <f>IF(OR(ULC1T!U24=":",ULC1T!U25=":"),":",(ULC1T!U25-ULC1T!U24)/ULC1T!U24*100)</f>
        <v>:</v>
      </c>
      <c r="V25" s="172" t="str">
        <f>IF(OR(ULC1T!V24=":",ULC1T!V25=":"),":",(ULC1T!V25-ULC1T!V24)/ULC1T!V24*100)</f>
        <v>:</v>
      </c>
      <c r="W25" s="172"/>
      <c r="X25" s="172"/>
      <c r="Y25" s="172"/>
      <c r="Z25" s="172"/>
      <c r="AA25" s="172"/>
      <c r="AB25" s="172"/>
      <c r="AC25" s="195">
        <f>ES_ULCb_1T!S26</f>
        <v>-4.3</v>
      </c>
      <c r="AD25" s="172"/>
      <c r="AE25" s="172" t="str">
        <f>IF(OR(ULC1T!AE24=":",ULC1T!AE25=":"),":",(ULC1T!AE25-ULC1T!AE24)/ULC1T!AE24*100)</f>
        <v>:</v>
      </c>
      <c r="AF25" s="172" t="str">
        <f>IF(OR(ULC1T!AF24=":",ULC1T!AF25=":"),":",(ULC1T!AF25-ULC1T!AF24)/ULC1T!AF24*100)</f>
        <v>:</v>
      </c>
      <c r="AG25" s="172" t="str">
        <f>IF(OR(ULC1T!AG24=":",ULC1T!AG25=":"),":",(ULC1T!AG25-ULC1T!AG24)/ULC1T!AG24*100)</f>
        <v>:</v>
      </c>
      <c r="AH25" s="172" t="str">
        <f>IF(OR(ULC1T!AH24=":",ULC1T!AH25=":"),":",(ULC1T!AH25-ULC1T!AH24)/ULC1T!AH24*100)</f>
        <v>:</v>
      </c>
      <c r="AI25" s="172" t="str">
        <f>IF(OR(ULC1T!AI24=":",ULC1T!AI25=":"),":",(ULC1T!AI25-ULC1T!AI24)/ULC1T!AI24*100)</f>
        <v>:</v>
      </c>
      <c r="AJ25" s="172" t="str">
        <f>IF(OR(ULC1T!AJ24=":",ULC1T!AJ25=":"),":",(ULC1T!AJ25-ULC1T!AJ24)/ULC1T!AJ24*100)</f>
        <v>:</v>
      </c>
      <c r="AK25" s="172" t="str">
        <f>IF(OR(ULC1T!AK24=":",ULC1T!AK25=":"),":",(ULC1T!AK25-ULC1T!AK24)/ULC1T!AK24*100)</f>
        <v>:</v>
      </c>
      <c r="AL25" s="172" t="str">
        <f>IF(OR(ULC1T!AL24=":",ULC1T!AL25=":"),":",(ULC1T!AL25-ULC1T!AL24)/ULC1T!AL24*100)</f>
        <v>:</v>
      </c>
      <c r="AM25" s="172" t="str">
        <f>IF(OR(ULC1T!AM24=":",ULC1T!AM25=":"),":",(ULC1T!AM25-ULC1T!AM24)/ULC1T!AM24*100)</f>
        <v>:</v>
      </c>
      <c r="AN25" s="172" t="str">
        <f>IF(OR(ULC1T!AN24=":",ULC1T!AN25=":"),":",(ULC1T!AN25-ULC1T!AN24)/ULC1T!AN24*100)</f>
        <v>:</v>
      </c>
      <c r="AO25" s="172" t="str">
        <f>IF(OR(ULC1T!AO24=":",ULC1T!AO25=":"),":",(ULC1T!AO25-ULC1T!AO24)/ULC1T!AO24*100)</f>
        <v>:</v>
      </c>
      <c r="AP25" s="172"/>
      <c r="AQ25" s="172" t="str">
        <f>IF(OR(ULC1T!AQ24=":",ULC1T!AQ25=":"),":",(ULC1T!AQ25-ULC1T!AQ24)/ULC1T!AQ24*100)</f>
        <v>:</v>
      </c>
      <c r="AR25" s="172" t="str">
        <f>IF(OR(ULC1T!AR24=":",ULC1T!AR25=":"),":",(ULC1T!AR25-ULC1T!AR24)/ULC1T!AR24*100)</f>
        <v>:</v>
      </c>
      <c r="AS25" s="172" t="str">
        <f>IF(OR(ULC1T!AS24=":",ULC1T!AS25=":"),":",(ULC1T!AS25-ULC1T!AS24)/ULC1T!AS24*100)</f>
        <v>:</v>
      </c>
    </row>
    <row r="26" spans="1:45" ht="22.5" customHeight="1">
      <c r="A26" s="77">
        <f t="shared" si="0"/>
        <v>0</v>
      </c>
      <c r="B26" s="105">
        <v>2014</v>
      </c>
      <c r="C26" s="172" t="str">
        <f>IF(OR(ULC1T!C25=":",ULC1T!C26=":"),":",(ULC1T!C26-ULC1T!C25)/ULC1T!C25*100)</f>
        <v>:</v>
      </c>
      <c r="D26" s="172" t="str">
        <f>IF(OR(ULC1T!D25=":",ULC1T!D26=":"),":",(ULC1T!D26-ULC1T!D25)/ULC1T!D25*100)</f>
        <v>:</v>
      </c>
      <c r="E26" s="172" t="str">
        <f>IF(OR(ULC1T!E25=":",ULC1T!E26=":"),":",(ULC1T!E26-ULC1T!E25)/ULC1T!E25*100)</f>
        <v>:</v>
      </c>
      <c r="F26" s="172" t="str">
        <f>IF(OR(ULC1T!F25=":",ULC1T!F26=":"),":",(ULC1T!F26-ULC1T!F25)/ULC1T!F25*100)</f>
        <v>:</v>
      </c>
      <c r="G26" s="172" t="str">
        <f>IF(OR(ULC1T!G25=":",ULC1T!G26=":"),":",(ULC1T!G26-ULC1T!G25)/ULC1T!G25*100)</f>
        <v>:</v>
      </c>
      <c r="H26" s="172" t="str">
        <f>IF(OR(ULC1T!H25=":",ULC1T!H26=":"),":",(ULC1T!H26-ULC1T!H25)/ULC1T!H25*100)</f>
        <v>:</v>
      </c>
      <c r="I26" s="172" t="str">
        <f>IF(OR(ULC1T!I25=":",ULC1T!I26=":"),":",(ULC1T!I26-ULC1T!I25)/ULC1T!I25*100)</f>
        <v>:</v>
      </c>
      <c r="J26" s="172" t="str">
        <f>IF(OR(ULC1T!J25=":",ULC1T!J26=":"),":",(ULC1T!J26-ULC1T!J25)/ULC1T!J25*100)</f>
        <v>:</v>
      </c>
      <c r="K26" s="172" t="str">
        <f>IF(OR(ULC1T!K25=":",ULC1T!K26=":"),":",(ULC1T!K26-ULC1T!K25)/ULC1T!K25*100)</f>
        <v>:</v>
      </c>
      <c r="L26" s="172" t="str">
        <f>IF(OR(ULC1T!L25=":",ULC1T!L26=":"),":",(ULC1T!L26-ULC1T!L25)/ULC1T!L25*100)</f>
        <v>:</v>
      </c>
      <c r="M26" s="172" t="str">
        <f>IF(OR(ULC1T!M25=":",ULC1T!M26=":"),":",(ULC1T!M26-ULC1T!M25)/ULC1T!M25*100)</f>
        <v>:</v>
      </c>
      <c r="N26" s="172" t="str">
        <f>IF(OR(ULC1T!N25=":",ULC1T!N26=":"),":",(ULC1T!N26-ULC1T!N25)/ULC1T!N25*100)</f>
        <v>:</v>
      </c>
      <c r="O26" s="172" t="str">
        <f>IF(OR(ULC1T!O25=":",ULC1T!O26=":"),":",(ULC1T!O26-ULC1T!O25)/ULC1T!O25*100)</f>
        <v>:</v>
      </c>
      <c r="P26" s="172" t="str">
        <f>IF(OR(ULC1T!P25=":",ULC1T!P26=":"),":",(ULC1T!P26-ULC1T!P25)/ULC1T!P25*100)</f>
        <v>:</v>
      </c>
      <c r="Q26" s="172" t="str">
        <f>IF(OR(ULC1T!Q25=":",ULC1T!Q26=":"),":",(ULC1T!Q26-ULC1T!Q25)/ULC1T!Q25*100)</f>
        <v>:</v>
      </c>
      <c r="R26" s="172" t="str">
        <f>IF(OR(ULC1T!R25=":",ULC1T!R26=":"),":",(ULC1T!R26-ULC1T!R25)/ULC1T!R25*100)</f>
        <v>:</v>
      </c>
      <c r="S26" s="172" t="str">
        <f>IF(OR(ULC1T!S25=":",ULC1T!S26=":"),":",(ULC1T!S26-ULC1T!S25)/ULC1T!S25*100)</f>
        <v>:</v>
      </c>
      <c r="T26" s="172" t="str">
        <f>IF(OR(ULC1T!T25=":",ULC1T!T26=":"),":",(ULC1T!T26-ULC1T!T25)/ULC1T!T25*100)</f>
        <v>:</v>
      </c>
      <c r="U26" s="172" t="str">
        <f>IF(OR(ULC1T!U25=":",ULC1T!U26=":"),":",(ULC1T!U26-ULC1T!U25)/ULC1T!U25*100)</f>
        <v>:</v>
      </c>
      <c r="V26" s="172" t="str">
        <f>IF(OR(ULC1T!V25=":",ULC1T!V26=":"),":",(ULC1T!V26-ULC1T!V25)/ULC1T!V25*100)</f>
        <v>:</v>
      </c>
      <c r="W26" s="172"/>
      <c r="X26" s="172"/>
      <c r="Y26" s="172"/>
      <c r="Z26" s="172"/>
      <c r="AA26" s="172"/>
      <c r="AB26" s="172"/>
      <c r="AC26" s="195" t="str">
        <f>ES_ULCb_1T!R27</f>
        <v>:</v>
      </c>
      <c r="AD26" s="172"/>
      <c r="AE26" s="172" t="str">
        <f>IF(OR(ULC1T!AE25=":",ULC1T!AE26=":"),":",(ULC1T!AE26-ULC1T!AE25)/ULC1T!AE25*100)</f>
        <v>:</v>
      </c>
      <c r="AF26" s="172" t="str">
        <f>IF(OR(ULC1T!AF25=":",ULC1T!AF26=":"),":",(ULC1T!AF26-ULC1T!AF25)/ULC1T!AF25*100)</f>
        <v>:</v>
      </c>
      <c r="AG26" s="172" t="str">
        <f>IF(OR(ULC1T!AG25=":",ULC1T!AG26=":"),":",(ULC1T!AG26-ULC1T!AG25)/ULC1T!AG25*100)</f>
        <v>:</v>
      </c>
      <c r="AH26" s="172" t="str">
        <f>IF(OR(ULC1T!AH25=":",ULC1T!AH26=":"),":",(ULC1T!AH26-ULC1T!AH25)/ULC1T!AH25*100)</f>
        <v>:</v>
      </c>
      <c r="AI26" s="172" t="str">
        <f>IF(OR(ULC1T!AI25=":",ULC1T!AI26=":"),":",(ULC1T!AI26-ULC1T!AI25)/ULC1T!AI25*100)</f>
        <v>:</v>
      </c>
      <c r="AJ26" s="172" t="str">
        <f>IF(OR(ULC1T!AJ25=":",ULC1T!AJ26=":"),":",(ULC1T!AJ26-ULC1T!AJ25)/ULC1T!AJ25*100)</f>
        <v>:</v>
      </c>
      <c r="AK26" s="172" t="str">
        <f>IF(OR(ULC1T!AK25=":",ULC1T!AK26=":"),":",(ULC1T!AK26-ULC1T!AK25)/ULC1T!AK25*100)</f>
        <v>:</v>
      </c>
      <c r="AL26" s="172" t="str">
        <f>IF(OR(ULC1T!AL25=":",ULC1T!AL26=":"),":",(ULC1T!AL26-ULC1T!AL25)/ULC1T!AL25*100)</f>
        <v>:</v>
      </c>
      <c r="AM26" s="172" t="str">
        <f>IF(OR(ULC1T!AM25=":",ULC1T!AM26=":"),":",(ULC1T!AM26-ULC1T!AM25)/ULC1T!AM25*100)</f>
        <v>:</v>
      </c>
      <c r="AN26" s="172" t="str">
        <f>IF(OR(ULC1T!AN25=":",ULC1T!AN26=":"),":",(ULC1T!AN26-ULC1T!AN25)/ULC1T!AN25*100)</f>
        <v>:</v>
      </c>
      <c r="AO26" s="172" t="str">
        <f>IF(OR(ULC1T!AO25=":",ULC1T!AO26=":"),":",(ULC1T!AO26-ULC1T!AO25)/ULC1T!AO25*100)</f>
        <v>:</v>
      </c>
      <c r="AP26" s="172"/>
      <c r="AQ26" s="172" t="str">
        <f>IF(OR(ULC1T!AQ25=":",ULC1T!AQ26=":"),":",(ULC1T!AQ26-ULC1T!AQ25)/ULC1T!AQ25*100)</f>
        <v>:</v>
      </c>
      <c r="AR26" s="172" t="str">
        <f>IF(OR(ULC1T!AR25=":",ULC1T!AR26=":"),":",(ULC1T!AR26-ULC1T!AR25)/ULC1T!AR25*100)</f>
        <v>:</v>
      </c>
      <c r="AS26" s="172" t="str">
        <f>IF(OR(ULC1T!AS25=":",ULC1T!AS26=":"),":",(ULC1T!AS26-ULC1T!AS25)/ULC1T!AS25*100)</f>
        <v>:</v>
      </c>
    </row>
    <row r="27" spans="1:45" ht="22.5" customHeight="1">
      <c r="A27" s="77">
        <f t="shared" si="0"/>
        <v>0</v>
      </c>
      <c r="B27" s="105">
        <v>2015</v>
      </c>
      <c r="C27" s="172" t="str">
        <f>IF(OR(ULC1T!C26=":",ULC1T!C27=":"),":",(ULC1T!C27-ULC1T!C26)/ULC1T!C26*100)</f>
        <v>:</v>
      </c>
      <c r="D27" s="172" t="str">
        <f>IF(OR(ULC1T!D26=":",ULC1T!D27=":"),":",(ULC1T!D27-ULC1T!D26)/ULC1T!D26*100)</f>
        <v>:</v>
      </c>
      <c r="E27" s="172" t="str">
        <f>IF(OR(ULC1T!E26=":",ULC1T!E27=":"),":",(ULC1T!E27-ULC1T!E26)/ULC1T!E26*100)</f>
        <v>:</v>
      </c>
      <c r="F27" s="172" t="str">
        <f>IF(OR(ULC1T!F26=":",ULC1T!F27=":"),":",(ULC1T!F27-ULC1T!F26)/ULC1T!F26*100)</f>
        <v>:</v>
      </c>
      <c r="G27" s="172" t="str">
        <f>IF(OR(ULC1T!G26=":",ULC1T!G27=":"),":",(ULC1T!G27-ULC1T!G26)/ULC1T!G26*100)</f>
        <v>:</v>
      </c>
      <c r="H27" s="172" t="str">
        <f>IF(OR(ULC1T!H26=":",ULC1T!H27=":"),":",(ULC1T!H27-ULC1T!H26)/ULC1T!H26*100)</f>
        <v>:</v>
      </c>
      <c r="I27" s="172" t="str">
        <f>IF(OR(ULC1T!I26=":",ULC1T!I27=":"),":",(ULC1T!I27-ULC1T!I26)/ULC1T!I26*100)</f>
        <v>:</v>
      </c>
      <c r="J27" s="172" t="str">
        <f>IF(OR(ULC1T!J26=":",ULC1T!J27=":"),":",(ULC1T!J27-ULC1T!J26)/ULC1T!J26*100)</f>
        <v>:</v>
      </c>
      <c r="K27" s="172" t="str">
        <f>IF(OR(ULC1T!K26=":",ULC1T!K27=":"),":",(ULC1T!K27-ULC1T!K26)/ULC1T!K26*100)</f>
        <v>:</v>
      </c>
      <c r="L27" s="172" t="str">
        <f>IF(OR(ULC1T!L26=":",ULC1T!L27=":"),":",(ULC1T!L27-ULC1T!L26)/ULC1T!L26*100)</f>
        <v>:</v>
      </c>
      <c r="M27" s="172" t="str">
        <f>IF(OR(ULC1T!M26=":",ULC1T!M27=":"),":",(ULC1T!M27-ULC1T!M26)/ULC1T!M26*100)</f>
        <v>:</v>
      </c>
      <c r="N27" s="172" t="str">
        <f>IF(OR(ULC1T!N26=":",ULC1T!N27=":"),":",(ULC1T!N27-ULC1T!N26)/ULC1T!N26*100)</f>
        <v>:</v>
      </c>
      <c r="O27" s="172" t="str">
        <f>IF(OR(ULC1T!O26=":",ULC1T!O27=":"),":",(ULC1T!O27-ULC1T!O26)/ULC1T!O26*100)</f>
        <v>:</v>
      </c>
      <c r="P27" s="172" t="str">
        <f>IF(OR(ULC1T!P26=":",ULC1T!P27=":"),":",(ULC1T!P27-ULC1T!P26)/ULC1T!P26*100)</f>
        <v>:</v>
      </c>
      <c r="Q27" s="172" t="str">
        <f>IF(OR(ULC1T!Q26=":",ULC1T!Q27=":"),":",(ULC1T!Q27-ULC1T!Q26)/ULC1T!Q26*100)</f>
        <v>:</v>
      </c>
      <c r="R27" s="172" t="str">
        <f>IF(OR(ULC1T!R26=":",ULC1T!R27=":"),":",(ULC1T!R27-ULC1T!R26)/ULC1T!R26*100)</f>
        <v>:</v>
      </c>
      <c r="S27" s="172" t="str">
        <f>IF(OR(ULC1T!S26=":",ULC1T!S27=":"),":",(ULC1T!S27-ULC1T!S26)/ULC1T!S26*100)</f>
        <v>:</v>
      </c>
      <c r="T27" s="172" t="str">
        <f>IF(OR(ULC1T!T26=":",ULC1T!T27=":"),":",(ULC1T!T27-ULC1T!T26)/ULC1T!T26*100)</f>
        <v>:</v>
      </c>
      <c r="U27" s="172" t="str">
        <f>IF(OR(ULC1T!U26=":",ULC1T!U27=":"),":",(ULC1T!U27-ULC1T!U26)/ULC1T!U26*100)</f>
        <v>:</v>
      </c>
      <c r="V27" s="172" t="str">
        <f>IF(OR(ULC1T!V26=":",ULC1T!V27=":"),":",(ULC1T!V27-ULC1T!V26)/ULC1T!V26*100)</f>
        <v>:</v>
      </c>
      <c r="W27" s="172"/>
      <c r="X27" s="172"/>
      <c r="Y27" s="172"/>
      <c r="Z27" s="172"/>
      <c r="AA27" s="172"/>
      <c r="AB27" s="172"/>
      <c r="AC27" s="195" t="str">
        <f>ES_ULCb_1T!R28</f>
        <v>:</v>
      </c>
      <c r="AD27" s="172"/>
      <c r="AE27" s="172" t="str">
        <f>IF(OR(ULC1T!AE26=":",ULC1T!AE27=":"),":",(ULC1T!AE27-ULC1T!AE26)/ULC1T!AE26*100)</f>
        <v>:</v>
      </c>
      <c r="AF27" s="172" t="str">
        <f>IF(OR(ULC1T!AF26=":",ULC1T!AF27=":"),":",(ULC1T!AF27-ULC1T!AF26)/ULC1T!AF26*100)</f>
        <v>:</v>
      </c>
      <c r="AG27" s="172" t="str">
        <f>IF(OR(ULC1T!AG26=":",ULC1T!AG27=":"),":",(ULC1T!AG27-ULC1T!AG26)/ULC1T!AG26*100)</f>
        <v>:</v>
      </c>
      <c r="AH27" s="172" t="str">
        <f>IF(OR(ULC1T!AH26=":",ULC1T!AH27=":"),":",(ULC1T!AH27-ULC1T!AH26)/ULC1T!AH26*100)</f>
        <v>:</v>
      </c>
      <c r="AI27" s="172" t="str">
        <f>IF(OR(ULC1T!AI26=":",ULC1T!AI27=":"),":",(ULC1T!AI27-ULC1T!AI26)/ULC1T!AI26*100)</f>
        <v>:</v>
      </c>
      <c r="AJ27" s="172" t="str">
        <f>IF(OR(ULC1T!AJ26=":",ULC1T!AJ27=":"),":",(ULC1T!AJ27-ULC1T!AJ26)/ULC1T!AJ26*100)</f>
        <v>:</v>
      </c>
      <c r="AK27" s="172" t="str">
        <f>IF(OR(ULC1T!AK26=":",ULC1T!AK27=":"),":",(ULC1T!AK27-ULC1T!AK26)/ULC1T!AK26*100)</f>
        <v>:</v>
      </c>
      <c r="AL27" s="172" t="str">
        <f>IF(OR(ULC1T!AL26=":",ULC1T!AL27=":"),":",(ULC1T!AL27-ULC1T!AL26)/ULC1T!AL26*100)</f>
        <v>:</v>
      </c>
      <c r="AM27" s="172" t="str">
        <f>IF(OR(ULC1T!AM26=":",ULC1T!AM27=":"),":",(ULC1T!AM27-ULC1T!AM26)/ULC1T!AM26*100)</f>
        <v>:</v>
      </c>
      <c r="AN27" s="172" t="str">
        <f>IF(OR(ULC1T!AN26=":",ULC1T!AN27=":"),":",(ULC1T!AN27-ULC1T!AN26)/ULC1T!AN26*100)</f>
        <v>:</v>
      </c>
      <c r="AO27" s="172" t="str">
        <f>IF(OR(ULC1T!AO26=":",ULC1T!AO27=":"),":",(ULC1T!AO27-ULC1T!AO26)/ULC1T!AO26*100)</f>
        <v>:</v>
      </c>
      <c r="AP27" s="172"/>
      <c r="AQ27" s="172" t="str">
        <f>IF(OR(ULC1T!AQ26=":",ULC1T!AQ27=":"),":",(ULC1T!AQ27-ULC1T!AQ26)/ULC1T!AQ26*100)</f>
        <v>:</v>
      </c>
      <c r="AR27" s="172" t="str">
        <f>IF(OR(ULC1T!AR26=":",ULC1T!AR27=":"),":",(ULC1T!AR27-ULC1T!AR26)/ULC1T!AR26*100)</f>
        <v>:</v>
      </c>
      <c r="AS27" s="172" t="str">
        <f>IF(OR(ULC1T!AS26=":",ULC1T!AS27=":"),":",(ULC1T!AS27-ULC1T!AS26)/ULC1T!AS26*100)</f>
        <v>:</v>
      </c>
    </row>
    <row r="28" spans="1:45" ht="12.75" customHeight="1">
      <c r="A28" s="77">
        <f>SUM(A7:A27)</f>
        <v>19</v>
      </c>
      <c r="B28" s="34"/>
      <c r="C28" s="173"/>
      <c r="D28" s="173"/>
      <c r="E28" s="173"/>
      <c r="F28" s="173"/>
      <c r="G28" s="173"/>
      <c r="H28" s="173"/>
      <c r="I28" s="173"/>
      <c r="J28" s="173"/>
      <c r="K28" s="173"/>
      <c r="L28" s="173"/>
      <c r="M28" s="173"/>
      <c r="N28" s="173"/>
      <c r="O28" s="173"/>
      <c r="P28" s="173"/>
      <c r="Q28" s="173"/>
      <c r="R28" s="173"/>
      <c r="S28" s="173"/>
      <c r="T28" s="173"/>
      <c r="U28" s="173"/>
      <c r="V28" s="173"/>
      <c r="W28" s="173"/>
      <c r="X28" s="196"/>
      <c r="Y28" s="173"/>
      <c r="Z28" s="173"/>
      <c r="AA28" s="173"/>
      <c r="AB28" s="173"/>
      <c r="AC28" s="196"/>
      <c r="AD28" s="173"/>
      <c r="AE28" s="173"/>
      <c r="AF28" s="173"/>
      <c r="AG28" s="173"/>
      <c r="AH28" s="173"/>
      <c r="AI28" s="173"/>
      <c r="AJ28" s="173"/>
      <c r="AK28" s="173"/>
      <c r="AL28" s="173"/>
      <c r="AM28" s="173"/>
      <c r="AN28" s="173"/>
      <c r="AO28" s="173"/>
    </row>
    <row r="29" spans="1:45" s="174" customFormat="1" ht="22.5" customHeight="1">
      <c r="B29" s="34" t="str">
        <f>INDEX($B$7:$B$27,$A$28-4)&amp;"-"&amp;INDEX($B$7:$B$27,$A$28)</f>
        <v>2009-2013</v>
      </c>
      <c r="C29" s="175" t="e">
        <f>AVERAGE(INDEX(C$7:C$27,$A$28-4),INDEX(C$7:C$27,$A$28-3),INDEX(C$7:C$27,$A$28-2),INDEX(C$7:C$27,$A$28-1),INDEX(C$7:C$27,$A$28))</f>
        <v>#DIV/0!</v>
      </c>
      <c r="D29" s="175" t="e">
        <f t="shared" ref="D29:AS29" si="1">AVERAGE(INDEX(D$7:D$27,$A$28-4),INDEX(D$7:D$27,$A$28-3),INDEX(D$7:D$27,$A$28-2),INDEX(D$7:D$27,$A$28-1),INDEX(D$7:D$27,$A$28))</f>
        <v>#DIV/0!</v>
      </c>
      <c r="E29" s="175" t="e">
        <f t="shared" si="1"/>
        <v>#DIV/0!</v>
      </c>
      <c r="F29" s="175" t="e">
        <f t="shared" si="1"/>
        <v>#DIV/0!</v>
      </c>
      <c r="G29" s="175" t="e">
        <f t="shared" si="1"/>
        <v>#DIV/0!</v>
      </c>
      <c r="H29" s="175" t="e">
        <f t="shared" si="1"/>
        <v>#DIV/0!</v>
      </c>
      <c r="I29" s="175" t="e">
        <f t="shared" si="1"/>
        <v>#DIV/0!</v>
      </c>
      <c r="J29" s="175" t="e">
        <f t="shared" si="1"/>
        <v>#DIV/0!</v>
      </c>
      <c r="K29" s="175" t="e">
        <f t="shared" si="1"/>
        <v>#DIV/0!</v>
      </c>
      <c r="L29" s="175" t="e">
        <f t="shared" si="1"/>
        <v>#DIV/0!</v>
      </c>
      <c r="M29" s="175" t="e">
        <f t="shared" si="1"/>
        <v>#DIV/0!</v>
      </c>
      <c r="N29" s="175" t="e">
        <f t="shared" si="1"/>
        <v>#DIV/0!</v>
      </c>
      <c r="O29" s="175" t="e">
        <f t="shared" si="1"/>
        <v>#DIV/0!</v>
      </c>
      <c r="P29" s="175" t="e">
        <f t="shared" si="1"/>
        <v>#DIV/0!</v>
      </c>
      <c r="Q29" s="175" t="e">
        <f t="shared" si="1"/>
        <v>#DIV/0!</v>
      </c>
      <c r="R29" s="175" t="e">
        <f t="shared" si="1"/>
        <v>#DIV/0!</v>
      </c>
      <c r="S29" s="175" t="e">
        <f t="shared" si="1"/>
        <v>#DIV/0!</v>
      </c>
      <c r="T29" s="175" t="e">
        <f t="shared" si="1"/>
        <v>#DIV/0!</v>
      </c>
      <c r="U29" s="175" t="e">
        <f t="shared" si="1"/>
        <v>#DIV/0!</v>
      </c>
      <c r="V29" s="175" t="e">
        <f t="shared" si="1"/>
        <v>#DIV/0!</v>
      </c>
      <c r="W29" s="175"/>
      <c r="X29" s="195"/>
      <c r="Y29" s="175"/>
      <c r="Z29" s="175"/>
      <c r="AA29" s="175"/>
      <c r="AB29" s="175"/>
      <c r="AC29" s="195">
        <f t="shared" si="1"/>
        <v>-1.0399999999999998</v>
      </c>
      <c r="AD29" s="175"/>
      <c r="AE29" s="175" t="e">
        <f t="shared" si="1"/>
        <v>#DIV/0!</v>
      </c>
      <c r="AF29" s="175" t="e">
        <f t="shared" si="1"/>
        <v>#DIV/0!</v>
      </c>
      <c r="AG29" s="175" t="e">
        <f t="shared" si="1"/>
        <v>#DIV/0!</v>
      </c>
      <c r="AH29" s="175" t="e">
        <f t="shared" si="1"/>
        <v>#DIV/0!</v>
      </c>
      <c r="AI29" s="175" t="e">
        <f t="shared" si="1"/>
        <v>#DIV/0!</v>
      </c>
      <c r="AJ29" s="175" t="e">
        <f t="shared" si="1"/>
        <v>#DIV/0!</v>
      </c>
      <c r="AK29" s="175" t="e">
        <f t="shared" si="1"/>
        <v>#DIV/0!</v>
      </c>
      <c r="AL29" s="175" t="e">
        <f t="shared" si="1"/>
        <v>#DIV/0!</v>
      </c>
      <c r="AM29" s="175" t="e">
        <f t="shared" si="1"/>
        <v>#DIV/0!</v>
      </c>
      <c r="AN29" s="175" t="e">
        <f t="shared" si="1"/>
        <v>#DIV/0!</v>
      </c>
      <c r="AO29" s="175" t="e">
        <f t="shared" si="1"/>
        <v>#DIV/0!</v>
      </c>
      <c r="AP29" s="175"/>
      <c r="AQ29" s="175" t="e">
        <f t="shared" si="1"/>
        <v>#DIV/0!</v>
      </c>
      <c r="AR29" s="175" t="e">
        <f t="shared" si="1"/>
        <v>#DIV/0!</v>
      </c>
      <c r="AS29" s="175" t="e">
        <f t="shared" si="1"/>
        <v>#DIV/0!</v>
      </c>
    </row>
    <row r="30" spans="1:45" s="174" customFormat="1" ht="22.5" customHeight="1">
      <c r="B30" s="34" t="str">
        <f>INDEX($B$7:$B$27,1)&amp;"-"&amp;INDEX($B$7:$B$27,$A$28)</f>
        <v>1995-2013</v>
      </c>
      <c r="C30" s="177" t="e">
        <f>AVERAGE(C7:C27)</f>
        <v>#DIV/0!</v>
      </c>
      <c r="D30" s="177" t="e">
        <f t="shared" ref="D30:AO30" si="2">AVERAGE(D7:D27)</f>
        <v>#DIV/0!</v>
      </c>
      <c r="E30" s="177" t="e">
        <f t="shared" si="2"/>
        <v>#DIV/0!</v>
      </c>
      <c r="F30" s="177" t="e">
        <f t="shared" si="2"/>
        <v>#DIV/0!</v>
      </c>
      <c r="G30" s="177" t="e">
        <f t="shared" si="2"/>
        <v>#DIV/0!</v>
      </c>
      <c r="H30" s="177" t="e">
        <f t="shared" si="2"/>
        <v>#DIV/0!</v>
      </c>
      <c r="I30" s="177" t="e">
        <f t="shared" si="2"/>
        <v>#DIV/0!</v>
      </c>
      <c r="J30" s="177" t="e">
        <f t="shared" si="2"/>
        <v>#DIV/0!</v>
      </c>
      <c r="K30" s="177" t="e">
        <f t="shared" si="2"/>
        <v>#DIV/0!</v>
      </c>
      <c r="L30" s="177" t="e">
        <f t="shared" si="2"/>
        <v>#DIV/0!</v>
      </c>
      <c r="M30" s="177" t="e">
        <f t="shared" si="2"/>
        <v>#DIV/0!</v>
      </c>
      <c r="N30" s="177" t="e">
        <f t="shared" si="2"/>
        <v>#DIV/0!</v>
      </c>
      <c r="O30" s="177" t="e">
        <f t="shared" si="2"/>
        <v>#DIV/0!</v>
      </c>
      <c r="P30" s="177" t="e">
        <f t="shared" si="2"/>
        <v>#DIV/0!</v>
      </c>
      <c r="Q30" s="177" t="e">
        <f t="shared" si="2"/>
        <v>#DIV/0!</v>
      </c>
      <c r="R30" s="177" t="e">
        <f t="shared" si="2"/>
        <v>#DIV/0!</v>
      </c>
      <c r="S30" s="177" t="e">
        <f t="shared" si="2"/>
        <v>#DIV/0!</v>
      </c>
      <c r="T30" s="177" t="e">
        <f t="shared" si="2"/>
        <v>#DIV/0!</v>
      </c>
      <c r="U30" s="177" t="e">
        <f t="shared" si="2"/>
        <v>#DIV/0!</v>
      </c>
      <c r="V30" s="177" t="e">
        <f t="shared" si="2"/>
        <v>#DIV/0!</v>
      </c>
      <c r="W30" s="177"/>
      <c r="X30" s="197"/>
      <c r="Y30" s="177"/>
      <c r="Z30" s="177"/>
      <c r="AA30" s="177"/>
      <c r="AB30" s="177"/>
      <c r="AC30" s="197">
        <f t="shared" si="2"/>
        <v>-0.68888888888888877</v>
      </c>
      <c r="AD30" s="177"/>
      <c r="AE30" s="177" t="e">
        <f t="shared" si="2"/>
        <v>#DIV/0!</v>
      </c>
      <c r="AF30" s="177" t="e">
        <f t="shared" si="2"/>
        <v>#DIV/0!</v>
      </c>
      <c r="AG30" s="177" t="e">
        <f t="shared" si="2"/>
        <v>#DIV/0!</v>
      </c>
      <c r="AH30" s="177" t="e">
        <f t="shared" si="2"/>
        <v>#DIV/0!</v>
      </c>
      <c r="AI30" s="177" t="e">
        <f t="shared" si="2"/>
        <v>#DIV/0!</v>
      </c>
      <c r="AJ30" s="177" t="e">
        <f t="shared" si="2"/>
        <v>#DIV/0!</v>
      </c>
      <c r="AK30" s="177" t="e">
        <f t="shared" si="2"/>
        <v>#DIV/0!</v>
      </c>
      <c r="AL30" s="177" t="e">
        <f t="shared" si="2"/>
        <v>#DIV/0!</v>
      </c>
      <c r="AM30" s="177" t="e">
        <f t="shared" si="2"/>
        <v>#DIV/0!</v>
      </c>
      <c r="AN30" s="177" t="e">
        <f t="shared" si="2"/>
        <v>#DIV/0!</v>
      </c>
      <c r="AO30" s="177" t="e">
        <f t="shared" si="2"/>
        <v>#DIV/0!</v>
      </c>
      <c r="AP30" s="177"/>
      <c r="AQ30" s="177" t="e">
        <f t="shared" ref="AQ30:AS30" si="3">AVERAGE(AQ7:AQ27)</f>
        <v>#DIV/0!</v>
      </c>
      <c r="AR30" s="177" t="e">
        <f t="shared" si="3"/>
        <v>#DIV/0!</v>
      </c>
      <c r="AS30" s="177" t="e">
        <f t="shared" si="3"/>
        <v>#DIV/0!</v>
      </c>
    </row>
    <row r="31" spans="1:45" ht="22.5" customHeight="1">
      <c r="B31" s="34" t="str">
        <f>INDEX($B$7:$B$27,1)&amp;"-2008"</f>
        <v>1995-2008</v>
      </c>
      <c r="C31" s="177" t="e">
        <f ca="1">AVERAGE(OFFSET(C$7,0,0,14,1))</f>
        <v>#DIV/0!</v>
      </c>
      <c r="D31" s="177" t="e">
        <f t="shared" ref="D31:AS31" ca="1" si="4">AVERAGE(OFFSET(D$7,0,0,14,1))</f>
        <v>#DIV/0!</v>
      </c>
      <c r="E31" s="177" t="e">
        <f t="shared" ca="1" si="4"/>
        <v>#DIV/0!</v>
      </c>
      <c r="F31" s="177" t="e">
        <f t="shared" ca="1" si="4"/>
        <v>#DIV/0!</v>
      </c>
      <c r="G31" s="177" t="e">
        <f t="shared" ca="1" si="4"/>
        <v>#DIV/0!</v>
      </c>
      <c r="H31" s="177" t="e">
        <f t="shared" ca="1" si="4"/>
        <v>#DIV/0!</v>
      </c>
      <c r="I31" s="177" t="e">
        <f t="shared" ca="1" si="4"/>
        <v>#DIV/0!</v>
      </c>
      <c r="J31" s="177" t="e">
        <f t="shared" ca="1" si="4"/>
        <v>#DIV/0!</v>
      </c>
      <c r="K31" s="177" t="e">
        <f t="shared" ca="1" si="4"/>
        <v>#DIV/0!</v>
      </c>
      <c r="L31" s="177" t="e">
        <f t="shared" ca="1" si="4"/>
        <v>#DIV/0!</v>
      </c>
      <c r="M31" s="177" t="e">
        <f t="shared" ca="1" si="4"/>
        <v>#DIV/0!</v>
      </c>
      <c r="N31" s="177" t="e">
        <f t="shared" ca="1" si="4"/>
        <v>#DIV/0!</v>
      </c>
      <c r="O31" s="177" t="e">
        <f t="shared" ca="1" si="4"/>
        <v>#DIV/0!</v>
      </c>
      <c r="P31" s="177" t="e">
        <f t="shared" ca="1" si="4"/>
        <v>#DIV/0!</v>
      </c>
      <c r="Q31" s="177" t="e">
        <f t="shared" ca="1" si="4"/>
        <v>#DIV/0!</v>
      </c>
      <c r="R31" s="177" t="e">
        <f t="shared" ca="1" si="4"/>
        <v>#DIV/0!</v>
      </c>
      <c r="S31" s="177" t="e">
        <f t="shared" ca="1" si="4"/>
        <v>#DIV/0!</v>
      </c>
      <c r="T31" s="177" t="e">
        <f t="shared" ca="1" si="4"/>
        <v>#DIV/0!</v>
      </c>
      <c r="U31" s="177" t="e">
        <f t="shared" ca="1" si="4"/>
        <v>#DIV/0!</v>
      </c>
      <c r="V31" s="177" t="e">
        <f t="shared" ca="1" si="4"/>
        <v>#DIV/0!</v>
      </c>
      <c r="W31" s="177"/>
      <c r="X31" s="177" t="e">
        <f t="shared" ca="1" si="4"/>
        <v>#DIV/0!</v>
      </c>
      <c r="Y31" s="177"/>
      <c r="Z31" s="177" t="e">
        <f t="shared" ca="1" si="4"/>
        <v>#DIV/0!</v>
      </c>
      <c r="AA31" s="177"/>
      <c r="AB31" s="177" t="e">
        <f t="shared" ca="1" si="4"/>
        <v>#DIV/0!</v>
      </c>
      <c r="AC31" s="177">
        <f t="shared" ca="1" si="4"/>
        <v>-0.55384615384615377</v>
      </c>
      <c r="AD31" s="177"/>
      <c r="AE31" s="177" t="e">
        <f t="shared" ca="1" si="4"/>
        <v>#DIV/0!</v>
      </c>
      <c r="AF31" s="177" t="e">
        <f t="shared" ca="1" si="4"/>
        <v>#DIV/0!</v>
      </c>
      <c r="AG31" s="177" t="e">
        <f t="shared" ca="1" si="4"/>
        <v>#DIV/0!</v>
      </c>
      <c r="AH31" s="177" t="e">
        <f t="shared" ca="1" si="4"/>
        <v>#DIV/0!</v>
      </c>
      <c r="AI31" s="177" t="e">
        <f t="shared" ca="1" si="4"/>
        <v>#DIV/0!</v>
      </c>
      <c r="AJ31" s="177" t="e">
        <f t="shared" ca="1" si="4"/>
        <v>#DIV/0!</v>
      </c>
      <c r="AK31" s="177" t="e">
        <f t="shared" ca="1" si="4"/>
        <v>#DIV/0!</v>
      </c>
      <c r="AL31" s="177" t="e">
        <f t="shared" ca="1" si="4"/>
        <v>#DIV/0!</v>
      </c>
      <c r="AM31" s="177" t="e">
        <f t="shared" ca="1" si="4"/>
        <v>#DIV/0!</v>
      </c>
      <c r="AN31" s="177" t="e">
        <f t="shared" ca="1" si="4"/>
        <v>#DIV/0!</v>
      </c>
      <c r="AO31" s="177" t="e">
        <f t="shared" ca="1" si="4"/>
        <v>#DIV/0!</v>
      </c>
      <c r="AP31" s="177"/>
      <c r="AQ31" s="177" t="e">
        <f t="shared" ca="1" si="4"/>
        <v>#DIV/0!</v>
      </c>
      <c r="AR31" s="177" t="e">
        <f t="shared" ca="1" si="4"/>
        <v>#DIV/0!</v>
      </c>
      <c r="AS31" s="177" t="e">
        <f t="shared" ca="1" si="4"/>
        <v>#DIV/0!</v>
      </c>
    </row>
    <row r="32" spans="1:45" ht="22.5" customHeight="1">
      <c r="B32" s="34" t="str">
        <f>"2009-"&amp;INDEX($B$7:$B$27,$A$28)</f>
        <v>2009-2013</v>
      </c>
      <c r="C32" s="177" t="e">
        <f ca="1">AVERAGE(OFFSET(C$21,0,0,$A$28-SUM($A$7:$A$20),1))</f>
        <v>#DIV/0!</v>
      </c>
      <c r="D32" s="177" t="e">
        <f t="shared" ref="D32:AS32" ca="1" si="5">AVERAGE(OFFSET(D$21,0,0,$A$28-SUM($A$7:$A$20),1))</f>
        <v>#DIV/0!</v>
      </c>
      <c r="E32" s="177" t="e">
        <f t="shared" ca="1" si="5"/>
        <v>#DIV/0!</v>
      </c>
      <c r="F32" s="177" t="e">
        <f t="shared" ca="1" si="5"/>
        <v>#DIV/0!</v>
      </c>
      <c r="G32" s="177" t="e">
        <f t="shared" ca="1" si="5"/>
        <v>#DIV/0!</v>
      </c>
      <c r="H32" s="177" t="e">
        <f t="shared" ca="1" si="5"/>
        <v>#DIV/0!</v>
      </c>
      <c r="I32" s="177" t="e">
        <f t="shared" ca="1" si="5"/>
        <v>#DIV/0!</v>
      </c>
      <c r="J32" s="177" t="e">
        <f t="shared" ca="1" si="5"/>
        <v>#DIV/0!</v>
      </c>
      <c r="K32" s="177" t="e">
        <f t="shared" ca="1" si="5"/>
        <v>#DIV/0!</v>
      </c>
      <c r="L32" s="177" t="e">
        <f t="shared" ca="1" si="5"/>
        <v>#DIV/0!</v>
      </c>
      <c r="M32" s="177" t="e">
        <f t="shared" ca="1" si="5"/>
        <v>#DIV/0!</v>
      </c>
      <c r="N32" s="177" t="e">
        <f t="shared" ca="1" si="5"/>
        <v>#DIV/0!</v>
      </c>
      <c r="O32" s="177" t="e">
        <f t="shared" ca="1" si="5"/>
        <v>#DIV/0!</v>
      </c>
      <c r="P32" s="177" t="e">
        <f t="shared" ca="1" si="5"/>
        <v>#DIV/0!</v>
      </c>
      <c r="Q32" s="177" t="e">
        <f t="shared" ca="1" si="5"/>
        <v>#DIV/0!</v>
      </c>
      <c r="R32" s="177" t="e">
        <f t="shared" ca="1" si="5"/>
        <v>#DIV/0!</v>
      </c>
      <c r="S32" s="177" t="e">
        <f t="shared" ca="1" si="5"/>
        <v>#DIV/0!</v>
      </c>
      <c r="T32" s="177" t="e">
        <f t="shared" ca="1" si="5"/>
        <v>#DIV/0!</v>
      </c>
      <c r="U32" s="177" t="e">
        <f t="shared" ca="1" si="5"/>
        <v>#DIV/0!</v>
      </c>
      <c r="V32" s="177" t="e">
        <f t="shared" ca="1" si="5"/>
        <v>#DIV/0!</v>
      </c>
      <c r="W32" s="177"/>
      <c r="X32" s="177" t="e">
        <f t="shared" ca="1" si="5"/>
        <v>#DIV/0!</v>
      </c>
      <c r="Y32" s="177"/>
      <c r="Z32" s="177" t="e">
        <f t="shared" ca="1" si="5"/>
        <v>#DIV/0!</v>
      </c>
      <c r="AA32" s="177"/>
      <c r="AB32" s="177" t="e">
        <f t="shared" ca="1" si="5"/>
        <v>#DIV/0!</v>
      </c>
      <c r="AC32" s="177">
        <f t="shared" ca="1" si="5"/>
        <v>-1.0399999999999998</v>
      </c>
      <c r="AD32" s="177"/>
      <c r="AE32" s="177" t="e">
        <f t="shared" ca="1" si="5"/>
        <v>#DIV/0!</v>
      </c>
      <c r="AF32" s="177" t="e">
        <f t="shared" ca="1" si="5"/>
        <v>#DIV/0!</v>
      </c>
      <c r="AG32" s="177" t="e">
        <f t="shared" ca="1" si="5"/>
        <v>#DIV/0!</v>
      </c>
      <c r="AH32" s="177" t="e">
        <f t="shared" ca="1" si="5"/>
        <v>#DIV/0!</v>
      </c>
      <c r="AI32" s="177" t="e">
        <f t="shared" ca="1" si="5"/>
        <v>#DIV/0!</v>
      </c>
      <c r="AJ32" s="177" t="e">
        <f t="shared" ca="1" si="5"/>
        <v>#DIV/0!</v>
      </c>
      <c r="AK32" s="177" t="e">
        <f t="shared" ca="1" si="5"/>
        <v>#DIV/0!</v>
      </c>
      <c r="AL32" s="177" t="e">
        <f t="shared" ca="1" si="5"/>
        <v>#DIV/0!</v>
      </c>
      <c r="AM32" s="177" t="e">
        <f t="shared" ca="1" si="5"/>
        <v>#DIV/0!</v>
      </c>
      <c r="AN32" s="177" t="e">
        <f t="shared" ca="1" si="5"/>
        <v>#DIV/0!</v>
      </c>
      <c r="AO32" s="177" t="e">
        <f t="shared" ca="1" si="5"/>
        <v>#DIV/0!</v>
      </c>
      <c r="AP32" s="177"/>
      <c r="AQ32" s="177" t="e">
        <f t="shared" ca="1" si="5"/>
        <v>#DIV/0!</v>
      </c>
      <c r="AR32" s="177" t="e">
        <f t="shared" ca="1" si="5"/>
        <v>#DIV/0!</v>
      </c>
      <c r="AS32" s="177" t="e">
        <f t="shared" ca="1" si="5"/>
        <v>#DIV/0!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26"/>
  <sheetViews>
    <sheetView workbookViewId="0">
      <selection activeCell="D29" sqref="D29"/>
    </sheetView>
  </sheetViews>
  <sheetFormatPr defaultColWidth="12" defaultRowHeight="15.95" customHeight="1"/>
  <cols>
    <col min="1" max="1" width="2.125" style="42" customWidth="1"/>
    <col min="2" max="2" width="4.875" style="42" customWidth="1"/>
    <col min="3" max="3" width="59.875" style="42" customWidth="1"/>
    <col min="4" max="17" width="10" style="42" customWidth="1"/>
    <col min="18" max="18" width="10" style="75" customWidth="1"/>
    <col min="19" max="256" width="12" style="42"/>
    <col min="257" max="257" width="2.125" style="42" customWidth="1"/>
    <col min="258" max="258" width="4.875" style="42" customWidth="1"/>
    <col min="259" max="259" width="59.875" style="42" customWidth="1"/>
    <col min="260" max="274" width="10" style="42" customWidth="1"/>
    <col min="275" max="512" width="12" style="42"/>
    <col min="513" max="513" width="2.125" style="42" customWidth="1"/>
    <col min="514" max="514" width="4.875" style="42" customWidth="1"/>
    <col min="515" max="515" width="59.875" style="42" customWidth="1"/>
    <col min="516" max="530" width="10" style="42" customWidth="1"/>
    <col min="531" max="768" width="12" style="42"/>
    <col min="769" max="769" width="2.125" style="42" customWidth="1"/>
    <col min="770" max="770" width="4.875" style="42" customWidth="1"/>
    <col min="771" max="771" width="59.875" style="42" customWidth="1"/>
    <col min="772" max="786" width="10" style="42" customWidth="1"/>
    <col min="787" max="1024" width="12" style="42"/>
    <col min="1025" max="1025" width="2.125" style="42" customWidth="1"/>
    <col min="1026" max="1026" width="4.875" style="42" customWidth="1"/>
    <col min="1027" max="1027" width="59.875" style="42" customWidth="1"/>
    <col min="1028" max="1042" width="10" style="42" customWidth="1"/>
    <col min="1043" max="1280" width="12" style="42"/>
    <col min="1281" max="1281" width="2.125" style="42" customWidth="1"/>
    <col min="1282" max="1282" width="4.875" style="42" customWidth="1"/>
    <col min="1283" max="1283" width="59.875" style="42" customWidth="1"/>
    <col min="1284" max="1298" width="10" style="42" customWidth="1"/>
    <col min="1299" max="1536" width="12" style="42"/>
    <col min="1537" max="1537" width="2.125" style="42" customWidth="1"/>
    <col min="1538" max="1538" width="4.875" style="42" customWidth="1"/>
    <col min="1539" max="1539" width="59.875" style="42" customWidth="1"/>
    <col min="1540" max="1554" width="10" style="42" customWidth="1"/>
    <col min="1555" max="1792" width="12" style="42"/>
    <col min="1793" max="1793" width="2.125" style="42" customWidth="1"/>
    <col min="1794" max="1794" width="4.875" style="42" customWidth="1"/>
    <col min="1795" max="1795" width="59.875" style="42" customWidth="1"/>
    <col min="1796" max="1810" width="10" style="42" customWidth="1"/>
    <col min="1811" max="2048" width="12" style="42"/>
    <col min="2049" max="2049" width="2.125" style="42" customWidth="1"/>
    <col min="2050" max="2050" width="4.875" style="42" customWidth="1"/>
    <col min="2051" max="2051" width="59.875" style="42" customWidth="1"/>
    <col min="2052" max="2066" width="10" style="42" customWidth="1"/>
    <col min="2067" max="2304" width="12" style="42"/>
    <col min="2305" max="2305" width="2.125" style="42" customWidth="1"/>
    <col min="2306" max="2306" width="4.875" style="42" customWidth="1"/>
    <col min="2307" max="2307" width="59.875" style="42" customWidth="1"/>
    <col min="2308" max="2322" width="10" style="42" customWidth="1"/>
    <col min="2323" max="2560" width="12" style="42"/>
    <col min="2561" max="2561" width="2.125" style="42" customWidth="1"/>
    <col min="2562" max="2562" width="4.875" style="42" customWidth="1"/>
    <col min="2563" max="2563" width="59.875" style="42" customWidth="1"/>
    <col min="2564" max="2578" width="10" style="42" customWidth="1"/>
    <col min="2579" max="2816" width="12" style="42"/>
    <col min="2817" max="2817" width="2.125" style="42" customWidth="1"/>
    <col min="2818" max="2818" width="4.875" style="42" customWidth="1"/>
    <col min="2819" max="2819" width="59.875" style="42" customWidth="1"/>
    <col min="2820" max="2834" width="10" style="42" customWidth="1"/>
    <col min="2835" max="3072" width="12" style="42"/>
    <col min="3073" max="3073" width="2.125" style="42" customWidth="1"/>
    <col min="3074" max="3074" width="4.875" style="42" customWidth="1"/>
    <col min="3075" max="3075" width="59.875" style="42" customWidth="1"/>
    <col min="3076" max="3090" width="10" style="42" customWidth="1"/>
    <col min="3091" max="3328" width="12" style="42"/>
    <col min="3329" max="3329" width="2.125" style="42" customWidth="1"/>
    <col min="3330" max="3330" width="4.875" style="42" customWidth="1"/>
    <col min="3331" max="3331" width="59.875" style="42" customWidth="1"/>
    <col min="3332" max="3346" width="10" style="42" customWidth="1"/>
    <col min="3347" max="3584" width="12" style="42"/>
    <col min="3585" max="3585" width="2.125" style="42" customWidth="1"/>
    <col min="3586" max="3586" width="4.875" style="42" customWidth="1"/>
    <col min="3587" max="3587" width="59.875" style="42" customWidth="1"/>
    <col min="3588" max="3602" width="10" style="42" customWidth="1"/>
    <col min="3603" max="3840" width="12" style="42"/>
    <col min="3841" max="3841" width="2.125" style="42" customWidth="1"/>
    <col min="3842" max="3842" width="4.875" style="42" customWidth="1"/>
    <col min="3843" max="3843" width="59.875" style="42" customWidth="1"/>
    <col min="3844" max="3858" width="10" style="42" customWidth="1"/>
    <col min="3859" max="4096" width="12" style="42"/>
    <col min="4097" max="4097" width="2.125" style="42" customWidth="1"/>
    <col min="4098" max="4098" width="4.875" style="42" customWidth="1"/>
    <col min="4099" max="4099" width="59.875" style="42" customWidth="1"/>
    <col min="4100" max="4114" width="10" style="42" customWidth="1"/>
    <col min="4115" max="4352" width="12" style="42"/>
    <col min="4353" max="4353" width="2.125" style="42" customWidth="1"/>
    <col min="4354" max="4354" width="4.875" style="42" customWidth="1"/>
    <col min="4355" max="4355" width="59.875" style="42" customWidth="1"/>
    <col min="4356" max="4370" width="10" style="42" customWidth="1"/>
    <col min="4371" max="4608" width="12" style="42"/>
    <col min="4609" max="4609" width="2.125" style="42" customWidth="1"/>
    <col min="4610" max="4610" width="4.875" style="42" customWidth="1"/>
    <col min="4611" max="4611" width="59.875" style="42" customWidth="1"/>
    <col min="4612" max="4626" width="10" style="42" customWidth="1"/>
    <col min="4627" max="4864" width="12" style="42"/>
    <col min="4865" max="4865" width="2.125" style="42" customWidth="1"/>
    <col min="4866" max="4866" width="4.875" style="42" customWidth="1"/>
    <col min="4867" max="4867" width="59.875" style="42" customWidth="1"/>
    <col min="4868" max="4882" width="10" style="42" customWidth="1"/>
    <col min="4883" max="5120" width="12" style="42"/>
    <col min="5121" max="5121" width="2.125" style="42" customWidth="1"/>
    <col min="5122" max="5122" width="4.875" style="42" customWidth="1"/>
    <col min="5123" max="5123" width="59.875" style="42" customWidth="1"/>
    <col min="5124" max="5138" width="10" style="42" customWidth="1"/>
    <col min="5139" max="5376" width="12" style="42"/>
    <col min="5377" max="5377" width="2.125" style="42" customWidth="1"/>
    <col min="5378" max="5378" width="4.875" style="42" customWidth="1"/>
    <col min="5379" max="5379" width="59.875" style="42" customWidth="1"/>
    <col min="5380" max="5394" width="10" style="42" customWidth="1"/>
    <col min="5395" max="5632" width="12" style="42"/>
    <col min="5633" max="5633" width="2.125" style="42" customWidth="1"/>
    <col min="5634" max="5634" width="4.875" style="42" customWidth="1"/>
    <col min="5635" max="5635" width="59.875" style="42" customWidth="1"/>
    <col min="5636" max="5650" width="10" style="42" customWidth="1"/>
    <col min="5651" max="5888" width="12" style="42"/>
    <col min="5889" max="5889" width="2.125" style="42" customWidth="1"/>
    <col min="5890" max="5890" width="4.875" style="42" customWidth="1"/>
    <col min="5891" max="5891" width="59.875" style="42" customWidth="1"/>
    <col min="5892" max="5906" width="10" style="42" customWidth="1"/>
    <col min="5907" max="6144" width="12" style="42"/>
    <col min="6145" max="6145" width="2.125" style="42" customWidth="1"/>
    <col min="6146" max="6146" width="4.875" style="42" customWidth="1"/>
    <col min="6147" max="6147" width="59.875" style="42" customWidth="1"/>
    <col min="6148" max="6162" width="10" style="42" customWidth="1"/>
    <col min="6163" max="6400" width="12" style="42"/>
    <col min="6401" max="6401" width="2.125" style="42" customWidth="1"/>
    <col min="6402" max="6402" width="4.875" style="42" customWidth="1"/>
    <col min="6403" max="6403" width="59.875" style="42" customWidth="1"/>
    <col min="6404" max="6418" width="10" style="42" customWidth="1"/>
    <col min="6419" max="6656" width="12" style="42"/>
    <col min="6657" max="6657" width="2.125" style="42" customWidth="1"/>
    <col min="6658" max="6658" width="4.875" style="42" customWidth="1"/>
    <col min="6659" max="6659" width="59.875" style="42" customWidth="1"/>
    <col min="6660" max="6674" width="10" style="42" customWidth="1"/>
    <col min="6675" max="6912" width="12" style="42"/>
    <col min="6913" max="6913" width="2.125" style="42" customWidth="1"/>
    <col min="6914" max="6914" width="4.875" style="42" customWidth="1"/>
    <col min="6915" max="6915" width="59.875" style="42" customWidth="1"/>
    <col min="6916" max="6930" width="10" style="42" customWidth="1"/>
    <col min="6931" max="7168" width="12" style="42"/>
    <col min="7169" max="7169" width="2.125" style="42" customWidth="1"/>
    <col min="7170" max="7170" width="4.875" style="42" customWidth="1"/>
    <col min="7171" max="7171" width="59.875" style="42" customWidth="1"/>
    <col min="7172" max="7186" width="10" style="42" customWidth="1"/>
    <col min="7187" max="7424" width="12" style="42"/>
    <col min="7425" max="7425" width="2.125" style="42" customWidth="1"/>
    <col min="7426" max="7426" width="4.875" style="42" customWidth="1"/>
    <col min="7427" max="7427" width="59.875" style="42" customWidth="1"/>
    <col min="7428" max="7442" width="10" style="42" customWidth="1"/>
    <col min="7443" max="7680" width="12" style="42"/>
    <col min="7681" max="7681" width="2.125" style="42" customWidth="1"/>
    <col min="7682" max="7682" width="4.875" style="42" customWidth="1"/>
    <col min="7683" max="7683" width="59.875" style="42" customWidth="1"/>
    <col min="7684" max="7698" width="10" style="42" customWidth="1"/>
    <col min="7699" max="7936" width="12" style="42"/>
    <col min="7937" max="7937" width="2.125" style="42" customWidth="1"/>
    <col min="7938" max="7938" width="4.875" style="42" customWidth="1"/>
    <col min="7939" max="7939" width="59.875" style="42" customWidth="1"/>
    <col min="7940" max="7954" width="10" style="42" customWidth="1"/>
    <col min="7955" max="8192" width="12" style="42"/>
    <col min="8193" max="8193" width="2.125" style="42" customWidth="1"/>
    <col min="8194" max="8194" width="4.875" style="42" customWidth="1"/>
    <col min="8195" max="8195" width="59.875" style="42" customWidth="1"/>
    <col min="8196" max="8210" width="10" style="42" customWidth="1"/>
    <col min="8211" max="8448" width="12" style="42"/>
    <col min="8449" max="8449" width="2.125" style="42" customWidth="1"/>
    <col min="8450" max="8450" width="4.875" style="42" customWidth="1"/>
    <col min="8451" max="8451" width="59.875" style="42" customWidth="1"/>
    <col min="8452" max="8466" width="10" style="42" customWidth="1"/>
    <col min="8467" max="8704" width="12" style="42"/>
    <col min="8705" max="8705" width="2.125" style="42" customWidth="1"/>
    <col min="8706" max="8706" width="4.875" style="42" customWidth="1"/>
    <col min="8707" max="8707" width="59.875" style="42" customWidth="1"/>
    <col min="8708" max="8722" width="10" style="42" customWidth="1"/>
    <col min="8723" max="8960" width="12" style="42"/>
    <col min="8961" max="8961" width="2.125" style="42" customWidth="1"/>
    <col min="8962" max="8962" width="4.875" style="42" customWidth="1"/>
    <col min="8963" max="8963" width="59.875" style="42" customWidth="1"/>
    <col min="8964" max="8978" width="10" style="42" customWidth="1"/>
    <col min="8979" max="9216" width="12" style="42"/>
    <col min="9217" max="9217" width="2.125" style="42" customWidth="1"/>
    <col min="9218" max="9218" width="4.875" style="42" customWidth="1"/>
    <col min="9219" max="9219" width="59.875" style="42" customWidth="1"/>
    <col min="9220" max="9234" width="10" style="42" customWidth="1"/>
    <col min="9235" max="9472" width="12" style="42"/>
    <col min="9473" max="9473" width="2.125" style="42" customWidth="1"/>
    <col min="9474" max="9474" width="4.875" style="42" customWidth="1"/>
    <col min="9475" max="9475" width="59.875" style="42" customWidth="1"/>
    <col min="9476" max="9490" width="10" style="42" customWidth="1"/>
    <col min="9491" max="9728" width="12" style="42"/>
    <col min="9729" max="9729" width="2.125" style="42" customWidth="1"/>
    <col min="9730" max="9730" width="4.875" style="42" customWidth="1"/>
    <col min="9731" max="9731" width="59.875" style="42" customWidth="1"/>
    <col min="9732" max="9746" width="10" style="42" customWidth="1"/>
    <col min="9747" max="9984" width="12" style="42"/>
    <col min="9985" max="9985" width="2.125" style="42" customWidth="1"/>
    <col min="9986" max="9986" width="4.875" style="42" customWidth="1"/>
    <col min="9987" max="9987" width="59.875" style="42" customWidth="1"/>
    <col min="9988" max="10002" width="10" style="42" customWidth="1"/>
    <col min="10003" max="10240" width="12" style="42"/>
    <col min="10241" max="10241" width="2.125" style="42" customWidth="1"/>
    <col min="10242" max="10242" width="4.875" style="42" customWidth="1"/>
    <col min="10243" max="10243" width="59.875" style="42" customWidth="1"/>
    <col min="10244" max="10258" width="10" style="42" customWidth="1"/>
    <col min="10259" max="10496" width="12" style="42"/>
    <col min="10497" max="10497" width="2.125" style="42" customWidth="1"/>
    <col min="10498" max="10498" width="4.875" style="42" customWidth="1"/>
    <col min="10499" max="10499" width="59.875" style="42" customWidth="1"/>
    <col min="10500" max="10514" width="10" style="42" customWidth="1"/>
    <col min="10515" max="10752" width="12" style="42"/>
    <col min="10753" max="10753" width="2.125" style="42" customWidth="1"/>
    <col min="10754" max="10754" width="4.875" style="42" customWidth="1"/>
    <col min="10755" max="10755" width="59.875" style="42" customWidth="1"/>
    <col min="10756" max="10770" width="10" style="42" customWidth="1"/>
    <col min="10771" max="11008" width="12" style="42"/>
    <col min="11009" max="11009" width="2.125" style="42" customWidth="1"/>
    <col min="11010" max="11010" width="4.875" style="42" customWidth="1"/>
    <col min="11011" max="11011" width="59.875" style="42" customWidth="1"/>
    <col min="11012" max="11026" width="10" style="42" customWidth="1"/>
    <col min="11027" max="11264" width="12" style="42"/>
    <col min="11265" max="11265" width="2.125" style="42" customWidth="1"/>
    <col min="11266" max="11266" width="4.875" style="42" customWidth="1"/>
    <col min="11267" max="11267" width="59.875" style="42" customWidth="1"/>
    <col min="11268" max="11282" width="10" style="42" customWidth="1"/>
    <col min="11283" max="11520" width="12" style="42"/>
    <col min="11521" max="11521" width="2.125" style="42" customWidth="1"/>
    <col min="11522" max="11522" width="4.875" style="42" customWidth="1"/>
    <col min="11523" max="11523" width="59.875" style="42" customWidth="1"/>
    <col min="11524" max="11538" width="10" style="42" customWidth="1"/>
    <col min="11539" max="11776" width="12" style="42"/>
    <col min="11777" max="11777" width="2.125" style="42" customWidth="1"/>
    <col min="11778" max="11778" width="4.875" style="42" customWidth="1"/>
    <col min="11779" max="11779" width="59.875" style="42" customWidth="1"/>
    <col min="11780" max="11794" width="10" style="42" customWidth="1"/>
    <col min="11795" max="12032" width="12" style="42"/>
    <col min="12033" max="12033" width="2.125" style="42" customWidth="1"/>
    <col min="12034" max="12034" width="4.875" style="42" customWidth="1"/>
    <col min="12035" max="12035" width="59.875" style="42" customWidth="1"/>
    <col min="12036" max="12050" width="10" style="42" customWidth="1"/>
    <col min="12051" max="12288" width="12" style="42"/>
    <col min="12289" max="12289" width="2.125" style="42" customWidth="1"/>
    <col min="12290" max="12290" width="4.875" style="42" customWidth="1"/>
    <col min="12291" max="12291" width="59.875" style="42" customWidth="1"/>
    <col min="12292" max="12306" width="10" style="42" customWidth="1"/>
    <col min="12307" max="12544" width="12" style="42"/>
    <col min="12545" max="12545" width="2.125" style="42" customWidth="1"/>
    <col min="12546" max="12546" width="4.875" style="42" customWidth="1"/>
    <col min="12547" max="12547" width="59.875" style="42" customWidth="1"/>
    <col min="12548" max="12562" width="10" style="42" customWidth="1"/>
    <col min="12563" max="12800" width="12" style="42"/>
    <col min="12801" max="12801" width="2.125" style="42" customWidth="1"/>
    <col min="12802" max="12802" width="4.875" style="42" customWidth="1"/>
    <col min="12803" max="12803" width="59.875" style="42" customWidth="1"/>
    <col min="12804" max="12818" width="10" style="42" customWidth="1"/>
    <col min="12819" max="13056" width="12" style="42"/>
    <col min="13057" max="13057" width="2.125" style="42" customWidth="1"/>
    <col min="13058" max="13058" width="4.875" style="42" customWidth="1"/>
    <col min="13059" max="13059" width="59.875" style="42" customWidth="1"/>
    <col min="13060" max="13074" width="10" style="42" customWidth="1"/>
    <col min="13075" max="13312" width="12" style="42"/>
    <col min="13313" max="13313" width="2.125" style="42" customWidth="1"/>
    <col min="13314" max="13314" width="4.875" style="42" customWidth="1"/>
    <col min="13315" max="13315" width="59.875" style="42" customWidth="1"/>
    <col min="13316" max="13330" width="10" style="42" customWidth="1"/>
    <col min="13331" max="13568" width="12" style="42"/>
    <col min="13569" max="13569" width="2.125" style="42" customWidth="1"/>
    <col min="13570" max="13570" width="4.875" style="42" customWidth="1"/>
    <col min="13571" max="13571" width="59.875" style="42" customWidth="1"/>
    <col min="13572" max="13586" width="10" style="42" customWidth="1"/>
    <col min="13587" max="13824" width="12" style="42"/>
    <col min="13825" max="13825" width="2.125" style="42" customWidth="1"/>
    <col min="13826" max="13826" width="4.875" style="42" customWidth="1"/>
    <col min="13827" max="13827" width="59.875" style="42" customWidth="1"/>
    <col min="13828" max="13842" width="10" style="42" customWidth="1"/>
    <col min="13843" max="14080" width="12" style="42"/>
    <col min="14081" max="14081" width="2.125" style="42" customWidth="1"/>
    <col min="14082" max="14082" width="4.875" style="42" customWidth="1"/>
    <col min="14083" max="14083" width="59.875" style="42" customWidth="1"/>
    <col min="14084" max="14098" width="10" style="42" customWidth="1"/>
    <col min="14099" max="14336" width="12" style="42"/>
    <col min="14337" max="14337" width="2.125" style="42" customWidth="1"/>
    <col min="14338" max="14338" width="4.875" style="42" customWidth="1"/>
    <col min="14339" max="14339" width="59.875" style="42" customWidth="1"/>
    <col min="14340" max="14354" width="10" style="42" customWidth="1"/>
    <col min="14355" max="14592" width="12" style="42"/>
    <col min="14593" max="14593" width="2.125" style="42" customWidth="1"/>
    <col min="14594" max="14594" width="4.875" style="42" customWidth="1"/>
    <col min="14595" max="14595" width="59.875" style="42" customWidth="1"/>
    <col min="14596" max="14610" width="10" style="42" customWidth="1"/>
    <col min="14611" max="14848" width="12" style="42"/>
    <col min="14849" max="14849" width="2.125" style="42" customWidth="1"/>
    <col min="14850" max="14850" width="4.875" style="42" customWidth="1"/>
    <col min="14851" max="14851" width="59.875" style="42" customWidth="1"/>
    <col min="14852" max="14866" width="10" style="42" customWidth="1"/>
    <col min="14867" max="15104" width="12" style="42"/>
    <col min="15105" max="15105" width="2.125" style="42" customWidth="1"/>
    <col min="15106" max="15106" width="4.875" style="42" customWidth="1"/>
    <col min="15107" max="15107" width="59.875" style="42" customWidth="1"/>
    <col min="15108" max="15122" width="10" style="42" customWidth="1"/>
    <col min="15123" max="15360" width="12" style="42"/>
    <col min="15361" max="15361" width="2.125" style="42" customWidth="1"/>
    <col min="15362" max="15362" width="4.875" style="42" customWidth="1"/>
    <col min="15363" max="15363" width="59.875" style="42" customWidth="1"/>
    <col min="15364" max="15378" width="10" style="42" customWidth="1"/>
    <col min="15379" max="15616" width="12" style="42"/>
    <col min="15617" max="15617" width="2.125" style="42" customWidth="1"/>
    <col min="15618" max="15618" width="4.875" style="42" customWidth="1"/>
    <col min="15619" max="15619" width="59.875" style="42" customWidth="1"/>
    <col min="15620" max="15634" width="10" style="42" customWidth="1"/>
    <col min="15635" max="15872" width="12" style="42"/>
    <col min="15873" max="15873" width="2.125" style="42" customWidth="1"/>
    <col min="15874" max="15874" width="4.875" style="42" customWidth="1"/>
    <col min="15875" max="15875" width="59.875" style="42" customWidth="1"/>
    <col min="15876" max="15890" width="10" style="42" customWidth="1"/>
    <col min="15891" max="16128" width="12" style="42"/>
    <col min="16129" max="16129" width="2.125" style="42" customWidth="1"/>
    <col min="16130" max="16130" width="4.875" style="42" customWidth="1"/>
    <col min="16131" max="16131" width="59.875" style="42" customWidth="1"/>
    <col min="16132" max="16146" width="10" style="42" customWidth="1"/>
    <col min="16147" max="16384" width="12" style="42"/>
  </cols>
  <sheetData>
    <row r="1" spans="1:25" ht="30.75" thickBot="1">
      <c r="A1" s="35"/>
      <c r="B1" s="36" t="s">
        <v>121</v>
      </c>
      <c r="C1" s="37"/>
      <c r="D1" s="38"/>
      <c r="E1" s="38"/>
      <c r="F1" s="38"/>
      <c r="G1" s="38"/>
      <c r="H1" s="38"/>
      <c r="I1" s="39"/>
      <c r="J1" s="39"/>
      <c r="K1" s="39"/>
      <c r="L1" s="39"/>
      <c r="M1" s="39"/>
      <c r="N1" s="39"/>
      <c r="O1" s="39"/>
      <c r="P1" s="39"/>
      <c r="Q1" s="39"/>
      <c r="R1" s="40"/>
      <c r="S1" s="41"/>
      <c r="T1" s="41"/>
      <c r="U1" s="41"/>
      <c r="V1" s="41"/>
      <c r="W1" s="41"/>
      <c r="X1" s="41"/>
    </row>
    <row r="2" spans="1:25" ht="15.75" thickTop="1">
      <c r="A2" s="43"/>
      <c r="B2" s="44" t="s">
        <v>127</v>
      </c>
      <c r="C2" s="45"/>
      <c r="D2" s="46"/>
      <c r="E2" s="46"/>
      <c r="F2" s="46"/>
      <c r="G2" s="46"/>
      <c r="H2" s="46"/>
      <c r="I2" s="47"/>
      <c r="J2" s="47"/>
      <c r="K2" s="47"/>
      <c r="L2" s="35"/>
      <c r="M2" s="35"/>
      <c r="N2" s="35"/>
      <c r="O2" s="35"/>
      <c r="P2" s="35"/>
      <c r="Q2" s="35"/>
      <c r="R2" s="48"/>
      <c r="S2" s="41"/>
      <c r="T2" s="41"/>
      <c r="U2" s="41"/>
      <c r="V2" s="41"/>
      <c r="W2" s="41"/>
      <c r="X2" s="41"/>
    </row>
    <row r="3" spans="1:25" ht="15">
      <c r="A3" s="49"/>
      <c r="B3" s="44" t="s">
        <v>122</v>
      </c>
      <c r="C3" s="45"/>
      <c r="D3" s="46"/>
      <c r="E3" s="46"/>
      <c r="F3" s="46"/>
      <c r="G3" s="46"/>
      <c r="H3" s="46"/>
      <c r="I3" s="47"/>
      <c r="J3" s="47"/>
      <c r="K3" s="47"/>
      <c r="L3" s="35"/>
      <c r="M3" s="35"/>
      <c r="N3" s="35"/>
      <c r="O3" s="35"/>
      <c r="P3" s="35"/>
      <c r="Q3" s="35"/>
      <c r="R3" s="48"/>
      <c r="S3" s="41"/>
      <c r="T3" s="41"/>
      <c r="U3" s="41"/>
      <c r="V3" s="41"/>
      <c r="W3" s="41"/>
      <c r="X3" s="41"/>
    </row>
    <row r="4" spans="1:25" ht="24.75" customHeight="1">
      <c r="A4" s="90"/>
      <c r="B4" s="89" t="str">
        <f>""</f>
        <v/>
      </c>
      <c r="C4" s="89" t="str">
        <f>""</f>
        <v/>
      </c>
      <c r="D4" s="34">
        <v>1995</v>
      </c>
      <c r="E4" s="34">
        <v>1996</v>
      </c>
      <c r="F4" s="34">
        <v>1997</v>
      </c>
      <c r="G4" s="34">
        <v>1998</v>
      </c>
      <c r="H4" s="34">
        <v>1999</v>
      </c>
      <c r="I4" s="34">
        <v>2000</v>
      </c>
      <c r="J4" s="34">
        <v>2001</v>
      </c>
      <c r="K4" s="34">
        <v>2002</v>
      </c>
      <c r="L4" s="34">
        <v>2003</v>
      </c>
      <c r="M4" s="34">
        <v>2004</v>
      </c>
      <c r="N4" s="34">
        <v>2005</v>
      </c>
      <c r="O4" s="34">
        <v>2006</v>
      </c>
      <c r="P4" s="34">
        <v>2007</v>
      </c>
      <c r="Q4" s="34">
        <v>2008</v>
      </c>
      <c r="R4" s="34">
        <v>2009</v>
      </c>
      <c r="S4" s="34">
        <v>2010</v>
      </c>
      <c r="T4" s="34">
        <v>2011</v>
      </c>
      <c r="U4" s="34">
        <v>2012</v>
      </c>
      <c r="V4" s="34">
        <v>2013</v>
      </c>
      <c r="W4" s="34">
        <v>2014</v>
      </c>
      <c r="X4" s="34">
        <v>2015</v>
      </c>
    </row>
    <row r="5" spans="1:25" s="52" customFormat="1" ht="24.75" customHeight="1">
      <c r="A5" s="53"/>
      <c r="B5" s="87" t="s">
        <v>25</v>
      </c>
      <c r="C5" s="88" t="str">
        <f>'NA1'!C5</f>
        <v>Γεωργία, δασοκομία και αλιεία</v>
      </c>
      <c r="D5" s="96">
        <f>IF(OR('NA1'!D5=":",'AT1'!D5=":"),":",'NA1'!D5/'AT1'!D5*10^6)</f>
        <v>17177.891902898125</v>
      </c>
      <c r="E5" s="96">
        <f>IF(OR('NA1'!E5=":",'AT1'!E5=":"),":",'NA1'!E5/'AT1'!E5*10^6)</f>
        <v>17706.964209730035</v>
      </c>
      <c r="F5" s="96">
        <f>IF(OR('NA1'!F5=":",'AT1'!F5=":"),":",'NA1'!F5/'AT1'!F5*10^6)</f>
        <v>16811.001191277774</v>
      </c>
      <c r="G5" s="96">
        <f>IF(OR('NA1'!G5=":",'AT1'!G5=":"),":",'NA1'!G5/'AT1'!G5*10^6)</f>
        <v>18288.58533521746</v>
      </c>
      <c r="H5" s="96">
        <f>IF(OR('NA1'!H5=":",'AT1'!H5=":"),":",'NA1'!H5/'AT1'!H5*10^6)</f>
        <v>21038.974849789975</v>
      </c>
      <c r="I5" s="96">
        <f>IF(OR('NA1'!I5=":",'AT1'!I5=":"),":",'NA1'!I5/'AT1'!I5*10^6)</f>
        <v>19917.025647822917</v>
      </c>
      <c r="J5" s="96">
        <f>IF(OR('NA1'!J5=":",'AT1'!J5=":"),":",'NA1'!J5/'AT1'!J5*10^6)</f>
        <v>20462.86285190305</v>
      </c>
      <c r="K5" s="96">
        <f>IF(OR('NA1'!K5=":",'AT1'!K5=":"),":",'NA1'!K5/'AT1'!K5*10^6)</f>
        <v>19700.001242745475</v>
      </c>
      <c r="L5" s="96">
        <f>IF(OR('NA1'!L5=":",'AT1'!L5=":"),":",'NA1'!L5/'AT1'!L5*10^6)</f>
        <v>18771.098450561742</v>
      </c>
      <c r="M5" s="96">
        <f>IF(OR('NA1'!M5=":",'AT1'!M5=":"),":",'NA1'!M5/'AT1'!M5*10^6)</f>
        <v>18384.744956346196</v>
      </c>
      <c r="N5" s="96">
        <f>IF(OR('NA1'!N5=":",'AT1'!N5=":"),":",'NA1'!N5/'AT1'!N5*10^6)</f>
        <v>19330.054897900802</v>
      </c>
      <c r="O5" s="96">
        <f>IF(OR('NA1'!O5=":",'AT1'!O5=":"),":",'NA1'!O5/'AT1'!O5*10^6)</f>
        <v>20063.421595053114</v>
      </c>
      <c r="P5" s="96">
        <f>IF(OR('NA1'!P5=":",'AT1'!P5=":"),":",'NA1'!P5/'AT1'!P5*10^6)</f>
        <v>17439.965633278443</v>
      </c>
      <c r="Q5" s="96">
        <f>IF(OR('NA1'!Q5=":",'AT1'!Q5=":"),":",'NA1'!Q5/'AT1'!Q5*10^6)</f>
        <v>16820.87921821027</v>
      </c>
      <c r="R5" s="96">
        <f>IF(OR('NA1'!R5=":",'AT1'!R5=":"),":",'NA1'!R5/'AT1'!R5*10^6)</f>
        <v>15173.408089707651</v>
      </c>
      <c r="S5" s="96">
        <f>IF(OR('NA1'!S5=":",'AT1'!S5=":"),":",'NA1'!S5/'AT1'!S5*10^6)</f>
        <v>16427.821138427582</v>
      </c>
      <c r="T5" s="96">
        <f>IF(OR('NA1'!T5=":",'AT1'!T5=":"),":",'NA1'!T5/'AT1'!T5*10^6)</f>
        <v>18786.058210564141</v>
      </c>
      <c r="U5" s="96">
        <f>IF(OR('NA1'!U5=":",'AT1'!U5=":"),":",'NA1'!U5/'AT1'!U5*10^6)</f>
        <v>18619.394964245283</v>
      </c>
      <c r="V5" s="96">
        <f>IF(OR('NA1'!V5=":",'AT1'!V5=":"),":",'NA1'!V5/'AT1'!V5*10^6)</f>
        <v>19930.633579209614</v>
      </c>
      <c r="W5" s="96">
        <f>IF(OR('NA1'!W5=":",'AT1'!W5=":"),":",'NA1'!W5/'AT1'!W5*10^6)</f>
        <v>19360.479894260585</v>
      </c>
      <c r="X5" s="96">
        <f>IF(OR('NA1'!X5=":",'AT1'!X5=":"),":",'NA1'!X5/'AT1'!X5*10^6)</f>
        <v>20152.98494489065</v>
      </c>
      <c r="Y5" s="91"/>
    </row>
    <row r="6" spans="1:25" s="52" customFormat="1" ht="24.75" customHeight="1">
      <c r="A6" s="53"/>
      <c r="B6" s="50" t="s">
        <v>27</v>
      </c>
      <c r="C6" s="88" t="str">
        <f>'NA1'!C6</f>
        <v>Ορυχεία και λατομεία</v>
      </c>
      <c r="D6" s="96">
        <f>IF(OR('NA1'!D6=":",'AT1'!D6=":"),":",'NA1'!D6/'AT1'!D6*10^6)</f>
        <v>30799.999999999996</v>
      </c>
      <c r="E6" s="96">
        <f>IF(OR('NA1'!E6=":",'AT1'!E6=":"),":",'NA1'!E6/'AT1'!E6*10^6)</f>
        <v>32650.073206442172</v>
      </c>
      <c r="F6" s="96">
        <f>IF(OR('NA1'!F6=":",'AT1'!F6=":"),":",'NA1'!F6/'AT1'!F6*10^6)</f>
        <v>38366.666666666664</v>
      </c>
      <c r="G6" s="96">
        <f>IF(OR('NA1'!G6=":",'AT1'!G6=":"),":",'NA1'!G6/'AT1'!G6*10^6)</f>
        <v>47116.666666666664</v>
      </c>
      <c r="H6" s="96">
        <f>IF(OR('NA1'!H6=":",'AT1'!H6=":"),":",'NA1'!H6/'AT1'!H6*10^6)</f>
        <v>54000</v>
      </c>
      <c r="I6" s="96">
        <f>IF(OR('NA1'!I6=":",'AT1'!I6=":"),":",'NA1'!I6/'AT1'!I6*10^6)</f>
        <v>64914.476428869413</v>
      </c>
      <c r="J6" s="96">
        <f>IF(OR('NA1'!J6=":",'AT1'!J6=":"),":",'NA1'!J6/'AT1'!J6*10^6)</f>
        <v>59532.113994045096</v>
      </c>
      <c r="K6" s="96">
        <f>IF(OR('NA1'!K6=":",'AT1'!K6=":"),":",'NA1'!K6/'AT1'!K6*10^6)</f>
        <v>65956.540264167023</v>
      </c>
      <c r="L6" s="96">
        <f>IF(OR('NA1'!L6=":",'AT1'!L6=":"),":",'NA1'!L6/'AT1'!L6*10^6)</f>
        <v>66067.415730337074</v>
      </c>
      <c r="M6" s="96">
        <f>IF(OR('NA1'!M6=":",'AT1'!M6=":"),":",'NA1'!M6/'AT1'!M6*10^6)</f>
        <v>70916.597853014027</v>
      </c>
      <c r="N6" s="96">
        <f>IF(OR('NA1'!N6=":",'AT1'!N6=":"),":",'NA1'!N6/'AT1'!N6*10^6)</f>
        <v>76949.00221729491</v>
      </c>
      <c r="O6" s="96">
        <f>IF(OR('NA1'!O6=":",'AT1'!O6=":"),":",'NA1'!O6/'AT1'!O6*10^6)</f>
        <v>73654.932637983482</v>
      </c>
      <c r="P6" s="96">
        <f>IF(OR('NA1'!P6=":",'AT1'!P6=":"),":",'NA1'!P6/'AT1'!P6*10^6)</f>
        <v>69163.468917881823</v>
      </c>
      <c r="Q6" s="96">
        <f>IF(OR('NA1'!Q6=":",'AT1'!Q6=":"),":",'NA1'!Q6/'AT1'!Q6*10^6)</f>
        <v>75984.313725490196</v>
      </c>
      <c r="R6" s="96">
        <f>IF(OR('NA1'!R6=":",'AT1'!R6=":"),":",'NA1'!R6/'AT1'!R6*10^6)</f>
        <v>54822.641509433968</v>
      </c>
      <c r="S6" s="96">
        <f>IF(OR('NA1'!S6=":",'AT1'!S6=":"),":",'NA1'!S6/'AT1'!S6*10^6)</f>
        <v>66155.789473684214</v>
      </c>
      <c r="T6" s="96">
        <f>IF(OR('NA1'!T6=":",'AT1'!T6=":"),":",'NA1'!T6/'AT1'!T6*10^6)</f>
        <v>51004.614838480658</v>
      </c>
      <c r="U6" s="96">
        <f>IF(OR('NA1'!U6=":",'AT1'!U6=":"),":",'NA1'!U6/'AT1'!U6*10^6)</f>
        <v>34327.779930259589</v>
      </c>
      <c r="V6" s="96">
        <f>IF(OR('NA1'!V6=":",'AT1'!V6=":"),":",'NA1'!V6/'AT1'!V6*10^6)</f>
        <v>36276.703967446585</v>
      </c>
      <c r="W6" s="96">
        <f>IF(OR('NA1'!W6=":",'AT1'!W6=":"),":",'NA1'!W6/'AT1'!W6*10^6)</f>
        <v>34348.063284233496</v>
      </c>
      <c r="X6" s="96">
        <f>IF(OR('NA1'!X6=":",'AT1'!X6=":"),":",'NA1'!X6/'AT1'!X6*10^6)</f>
        <v>36727.272727272728</v>
      </c>
      <c r="Y6" s="91"/>
    </row>
    <row r="7" spans="1:25" s="52" customFormat="1" ht="24.75" customHeight="1">
      <c r="A7" s="53"/>
      <c r="B7" s="50" t="s">
        <v>28</v>
      </c>
      <c r="C7" s="88" t="str">
        <f>'NA1'!C7</f>
        <v>Μεταποιητικές βιομηχανίες</v>
      </c>
      <c r="D7" s="96">
        <f>IF(OR('NA1'!D7=":",'AT1'!D7=":"),":",'NA1'!D7/'AT1'!D7*10^6)</f>
        <v>23628.861226371599</v>
      </c>
      <c r="E7" s="96">
        <f>IF(OR('NA1'!E7=":",'AT1'!E7=":"),":",'NA1'!E7/'AT1'!E7*10^6)</f>
        <v>24227.783194309031</v>
      </c>
      <c r="F7" s="96">
        <f>IF(OR('NA1'!F7=":",'AT1'!F7=":"),":",'NA1'!F7/'AT1'!F7*10^6)</f>
        <v>25599.232862382236</v>
      </c>
      <c r="G7" s="96">
        <f>IF(OR('NA1'!G7=":",'AT1'!G7=":"),":",'NA1'!G7/'AT1'!G7*10^6)</f>
        <v>26389.09751510133</v>
      </c>
      <c r="H7" s="96">
        <f>IF(OR('NA1'!H7=":",'AT1'!H7=":"),":",'NA1'!H7/'AT1'!H7*10^6)</f>
        <v>27671.331949373867</v>
      </c>
      <c r="I7" s="96">
        <f>IF(OR('NA1'!I7=":",'AT1'!I7=":"),":",'NA1'!I7/'AT1'!I7*10^6)</f>
        <v>28419.719760112432</v>
      </c>
      <c r="J7" s="96">
        <f>IF(OR('NA1'!J7=":",'AT1'!J7=":"),":",'NA1'!J7/'AT1'!J7*10^6)</f>
        <v>29271.555021309148</v>
      </c>
      <c r="K7" s="96">
        <f>IF(OR('NA1'!K7=":",'AT1'!K7=":"),":",'NA1'!K7/'AT1'!K7*10^6)</f>
        <v>30239.156389739634</v>
      </c>
      <c r="L7" s="96">
        <f>IF(OR('NA1'!L7=":",'AT1'!L7=":"),":",'NA1'!L7/'AT1'!L7*10^6)</f>
        <v>30078.957045924875</v>
      </c>
      <c r="M7" s="96">
        <f>IF(OR('NA1'!M7=":",'AT1'!M7=":"),":",'NA1'!M7/'AT1'!M7*10^6)</f>
        <v>29149.100727011941</v>
      </c>
      <c r="N7" s="96">
        <f>IF(OR('NA1'!N7=":",'AT1'!N7=":"),":",'NA1'!N7/'AT1'!N7*10^6)</f>
        <v>27200.757525239726</v>
      </c>
      <c r="O7" s="96">
        <f>IF(OR('NA1'!O7=":",'AT1'!O7=":"),":",'NA1'!O7/'AT1'!O7*10^6)</f>
        <v>25984.09477031288</v>
      </c>
      <c r="P7" s="96">
        <f>IF(OR('NA1'!P7=":",'AT1'!P7=":"),":",'NA1'!P7/'AT1'!P7*10^6)</f>
        <v>25865.571476692665</v>
      </c>
      <c r="Q7" s="96">
        <f>IF(OR('NA1'!Q7=":",'AT1'!Q7=":"),":",'NA1'!Q7/'AT1'!Q7*10^6)</f>
        <v>26663.648826922577</v>
      </c>
      <c r="R7" s="96">
        <f>IF(OR('NA1'!R7=":",'AT1'!R7=":"),":",'NA1'!R7/'AT1'!R7*10^6)</f>
        <v>25674.626530085905</v>
      </c>
      <c r="S7" s="96">
        <f>IF(OR('NA1'!S7=":",'AT1'!S7=":"),":",'NA1'!S7/'AT1'!S7*10^6)</f>
        <v>26200.557026630264</v>
      </c>
      <c r="T7" s="96">
        <f>IF(OR('NA1'!T7=":",'AT1'!T7=":"),":",'NA1'!T7/'AT1'!T7*10^6)</f>
        <v>25549.249411163768</v>
      </c>
      <c r="U7" s="96">
        <f>IF(OR('NA1'!U7=":",'AT1'!U7=":"),":",'NA1'!U7/'AT1'!U7*10^6)</f>
        <v>25134.891123047022</v>
      </c>
      <c r="V7" s="96">
        <f>IF(OR('NA1'!V7=":",'AT1'!V7=":"),":",'NA1'!V7/'AT1'!V7*10^6)</f>
        <v>25069.274653626733</v>
      </c>
      <c r="W7" s="96">
        <f>IF(OR('NA1'!W7=":",'AT1'!W7=":"),":",'NA1'!W7/'AT1'!W7*10^6)</f>
        <v>25790.552219390938</v>
      </c>
      <c r="X7" s="96">
        <f>IF(OR('NA1'!X7=":",'AT1'!X7=":"),":",'NA1'!X7/'AT1'!X7*10^6)</f>
        <v>26183.485101901755</v>
      </c>
      <c r="Y7" s="91"/>
    </row>
    <row r="8" spans="1:25" s="52" customFormat="1" ht="24.75" customHeight="1">
      <c r="A8" s="53"/>
      <c r="B8" s="50" t="s">
        <v>29</v>
      </c>
      <c r="C8" s="88" t="str">
        <f>'NA1'!C8</f>
        <v>Παραγωγή  ηλεκτρικού  ρεύματος, φυσικού αερίου, ατμού και κλιματισμού</v>
      </c>
      <c r="D8" s="96">
        <f>IF(OR('NA1'!D8=":",'AT1'!D8=":"),":",'NA1'!D8/'AT1'!D8*10^6)</f>
        <v>94427.272727272735</v>
      </c>
      <c r="E8" s="96">
        <f>IF(OR('NA1'!E8=":",'AT1'!E8=":"),":",'NA1'!E8/'AT1'!E8*10^6)</f>
        <v>101263.63636363637</v>
      </c>
      <c r="F8" s="96">
        <f>IF(OR('NA1'!F8=":",'AT1'!F8=":"),":",'NA1'!F8/'AT1'!F8*10^6)</f>
        <v>105881.81818181818</v>
      </c>
      <c r="G8" s="96">
        <f>IF(OR('NA1'!G8=":",'AT1'!G8=":"),":",'NA1'!G8/'AT1'!G8*10^6)</f>
        <v>119709.09090909091</v>
      </c>
      <c r="H8" s="96">
        <f>IF(OR('NA1'!H8=":",'AT1'!H8=":"),":",'NA1'!H8/'AT1'!H8*10^6)</f>
        <v>118090.90909090909</v>
      </c>
      <c r="I8" s="96">
        <f>IF(OR('NA1'!I8=":",'AT1'!I8=":"),":",'NA1'!I8/'AT1'!I8*10^6)</f>
        <v>118054.54545454547</v>
      </c>
      <c r="J8" s="96">
        <f>IF(OR('NA1'!J8=":",'AT1'!J8=":"),":",'NA1'!J8/'AT1'!J8*10^6)</f>
        <v>143690.90909090909</v>
      </c>
      <c r="K8" s="96">
        <f>IF(OR('NA1'!K8=":",'AT1'!K8=":"),":",'NA1'!K8/'AT1'!K8*10^6)</f>
        <v>159718.18181818182</v>
      </c>
      <c r="L8" s="96">
        <f>IF(OR('NA1'!L8=":",'AT1'!L8=":"),":",'NA1'!L8/'AT1'!L8*10^6)</f>
        <v>169654.54545454544</v>
      </c>
      <c r="M8" s="96">
        <f>IF(OR('NA1'!M8=":",'AT1'!M8=":"),":",'NA1'!M8/'AT1'!M8*10^6)</f>
        <v>150461.53846153844</v>
      </c>
      <c r="N8" s="96">
        <f>IF(OR('NA1'!N8=":",'AT1'!N8=":"),":",'NA1'!N8/'AT1'!N8*10^6)</f>
        <v>145620.21439509952</v>
      </c>
      <c r="O8" s="96">
        <f>IF(OR('NA1'!O8=":",'AT1'!O8=":"),":",'NA1'!O8/'AT1'!O8*10^6)</f>
        <v>140705.71630204655</v>
      </c>
      <c r="P8" s="96">
        <f>IF(OR('NA1'!P8=":",'AT1'!P8=":"),":",'NA1'!P8/'AT1'!P8*10^6)</f>
        <v>157606.34462869502</v>
      </c>
      <c r="Q8" s="96">
        <f>IF(OR('NA1'!Q8=":",'AT1'!Q8=":"),":",'NA1'!Q8/'AT1'!Q8*10^6)</f>
        <v>163854.54545454547</v>
      </c>
      <c r="R8" s="96">
        <f>IF(OR('NA1'!R8=":",'AT1'!R8=":"),":",'NA1'!R8/'AT1'!R8*10^6)</f>
        <v>156853.18189410391</v>
      </c>
      <c r="S8" s="96">
        <f>IF(OR('NA1'!S8=":",'AT1'!S8=":"),":",'NA1'!S8/'AT1'!S8*10^6)</f>
        <v>146925.6653410829</v>
      </c>
      <c r="T8" s="96">
        <f>IF(OR('NA1'!T8=":",'AT1'!T8=":"),":",'NA1'!T8/'AT1'!T8*10^6)</f>
        <v>140738.66292660122</v>
      </c>
      <c r="U8" s="96">
        <f>IF(OR('NA1'!U8=":",'AT1'!U8=":"),":",'NA1'!U8/'AT1'!U8*10^6)</f>
        <v>139692.6032660903</v>
      </c>
      <c r="V8" s="96">
        <f>IF(OR('NA1'!V8=":",'AT1'!V8=":"),":",'NA1'!V8/'AT1'!V8*10^6)</f>
        <v>147987.34809389047</v>
      </c>
      <c r="W8" s="96">
        <f>IF(OR('NA1'!W8=":",'AT1'!W8=":"),":",'NA1'!W8/'AT1'!W8*10^6)</f>
        <v>149209.99324780554</v>
      </c>
      <c r="X8" s="96">
        <f>IF(OR('NA1'!X8=":",'AT1'!X8=":"),":",'NA1'!X8/'AT1'!X8*10^6)</f>
        <v>161014.64808860308</v>
      </c>
      <c r="Y8" s="91"/>
    </row>
    <row r="9" spans="1:25" s="52" customFormat="1" ht="24.75" customHeight="1">
      <c r="A9" s="53"/>
      <c r="B9" s="50" t="s">
        <v>31</v>
      </c>
      <c r="C9" s="88" t="str">
        <f>'NA1'!C9</f>
        <v>Παροχή νερού, επεξεργασία λυμάτων, διαχείριση αποβλήτων και δραστηριότητες εξυγίανσης</v>
      </c>
      <c r="D9" s="96">
        <f>IF(OR('NA1'!D9=":",'AT1'!D9=":"),":",'NA1'!D9/'AT1'!D9*10^6)</f>
        <v>25066.666666666668</v>
      </c>
      <c r="E9" s="96">
        <f>IF(OR('NA1'!E9=":",'AT1'!E9=":"),":",'NA1'!E9/'AT1'!E9*10^6)</f>
        <v>26346.666666666668</v>
      </c>
      <c r="F9" s="96">
        <f>IF(OR('NA1'!F9=":",'AT1'!F9=":"),":",'NA1'!F9/'AT1'!F9*10^6)</f>
        <v>23488.524590163935</v>
      </c>
      <c r="G9" s="96">
        <f>IF(OR('NA1'!G9=":",'AT1'!G9=":"),":",'NA1'!G9/'AT1'!G9*10^6)</f>
        <v>27229.411764705881</v>
      </c>
      <c r="H9" s="96">
        <f>IF(OR('NA1'!H9=":",'AT1'!H9=":"),":",'NA1'!H9/'AT1'!H9*10^6)</f>
        <v>35870.588235294112</v>
      </c>
      <c r="I9" s="96">
        <f>IF(OR('NA1'!I9=":",'AT1'!I9=":"),":",'NA1'!I9/'AT1'!I9*10^6)</f>
        <v>37827.814569536429</v>
      </c>
      <c r="J9" s="96">
        <f>IF(OR('NA1'!J9=":",'AT1'!J9=":"),":",'NA1'!J9/'AT1'!J9*10^6)</f>
        <v>41957.567185289961</v>
      </c>
      <c r="K9" s="96">
        <f>IF(OR('NA1'!K9=":",'AT1'!K9=":"),":",'NA1'!K9/'AT1'!K9*10^6)</f>
        <v>45456.856376218049</v>
      </c>
      <c r="L9" s="96">
        <f>IF(OR('NA1'!L9=":",'AT1'!L9=":"),":",'NA1'!L9/'AT1'!L9*10^6)</f>
        <v>43111.166687507815</v>
      </c>
      <c r="M9" s="96">
        <f>IF(OR('NA1'!M9=":",'AT1'!M9=":"),":",'NA1'!M9/'AT1'!M9*10^6)</f>
        <v>48891.792995295349</v>
      </c>
      <c r="N9" s="96">
        <f>IF(OR('NA1'!N9=":",'AT1'!N9=":"),":",'NA1'!N9/'AT1'!N9*10^6)</f>
        <v>45113.744075829381</v>
      </c>
      <c r="O9" s="96">
        <f>IF(OR('NA1'!O9=":",'AT1'!O9=":"),":",'NA1'!O9/'AT1'!O9*10^6)</f>
        <v>47313.590073744585</v>
      </c>
      <c r="P9" s="96">
        <f>IF(OR('NA1'!P9=":",'AT1'!P9=":"),":",'NA1'!P9/'AT1'!P9*10^6)</f>
        <v>46825.035253281269</v>
      </c>
      <c r="Q9" s="96">
        <f>IF(OR('NA1'!Q9=":",'AT1'!Q9=":"),":",'NA1'!Q9/'AT1'!Q9*10^6)</f>
        <v>37490.230134607031</v>
      </c>
      <c r="R9" s="96">
        <f>IF(OR('NA1'!R9=":",'AT1'!R9=":"),":",'NA1'!R9/'AT1'!R9*10^6)</f>
        <v>43225.945017182123</v>
      </c>
      <c r="S9" s="96">
        <f>IF(OR('NA1'!S9=":",'AT1'!S9=":"),":",'NA1'!S9/'AT1'!S9*10^6)</f>
        <v>45815.805595262413</v>
      </c>
      <c r="T9" s="96">
        <f>IF(OR('NA1'!T9=":",'AT1'!T9=":"),":",'NA1'!T9/'AT1'!T9*10^6)</f>
        <v>46148.223350253807</v>
      </c>
      <c r="U9" s="96">
        <f>IF(OR('NA1'!U9=":",'AT1'!U9=":"),":",'NA1'!U9/'AT1'!U9*10^6)</f>
        <v>44977.394163584053</v>
      </c>
      <c r="V9" s="96">
        <f>IF(OR('NA1'!V9=":",'AT1'!V9=":"),":",'NA1'!V9/'AT1'!V9*10^6)</f>
        <v>50626.359286646366</v>
      </c>
      <c r="W9" s="96">
        <f>IF(OR('NA1'!W9=":",'AT1'!W9=":"),":",'NA1'!W9/'AT1'!W9*10^6)</f>
        <v>50784.313725490196</v>
      </c>
      <c r="X9" s="96">
        <f>IF(OR('NA1'!X9=":",'AT1'!X9=":"),":",'NA1'!X9/'AT1'!X9*10^6)</f>
        <v>50698.732531686706</v>
      </c>
      <c r="Y9" s="91"/>
    </row>
    <row r="10" spans="1:25" s="52" customFormat="1" ht="24.75" customHeight="1">
      <c r="A10" s="53"/>
      <c r="B10" s="50" t="s">
        <v>33</v>
      </c>
      <c r="C10" s="88" t="str">
        <f>'NA1'!C10</f>
        <v>Κατασκευές</v>
      </c>
      <c r="D10" s="96">
        <f>IF(OR('NA1'!D10=":",'AT1'!D10=":"),":",'NA1'!D10/'AT1'!D10*10^6)</f>
        <v>34957.068569355426</v>
      </c>
      <c r="E10" s="96">
        <f>IF(OR('NA1'!E10=":",'AT1'!E10=":"),":",'NA1'!E10/'AT1'!E10*10^6)</f>
        <v>35672.962574326688</v>
      </c>
      <c r="F10" s="96">
        <f>IF(OR('NA1'!F10=":",'AT1'!F10=":"),":",'NA1'!F10/'AT1'!F10*10^6)</f>
        <v>35158.081076296687</v>
      </c>
      <c r="G10" s="96">
        <f>IF(OR('NA1'!G10=":",'AT1'!G10=":"),":",'NA1'!G10/'AT1'!G10*10^6)</f>
        <v>36466.641818859491</v>
      </c>
      <c r="H10" s="96">
        <f>IF(OR('NA1'!H10=":",'AT1'!H10=":"),":",'NA1'!H10/'AT1'!H10*10^6)</f>
        <v>36240.443494329505</v>
      </c>
      <c r="I10" s="96">
        <f>IF(OR('NA1'!I10=":",'AT1'!I10=":"),":",'NA1'!I10/'AT1'!I10*10^6)</f>
        <v>36277.094931345833</v>
      </c>
      <c r="J10" s="96">
        <f>IF(OR('NA1'!J10=":",'AT1'!J10=":"),":",'NA1'!J10/'AT1'!J10*10^6)</f>
        <v>36015.905615031683</v>
      </c>
      <c r="K10" s="96">
        <f>IF(OR('NA1'!K10=":",'AT1'!K10=":"),":",'NA1'!K10/'AT1'!K10*10^6)</f>
        <v>36898.909381983118</v>
      </c>
      <c r="L10" s="96">
        <f>IF(OR('NA1'!L10=":",'AT1'!L10=":"),":",'NA1'!L10/'AT1'!L10*10^6)</f>
        <v>36758.506451073663</v>
      </c>
      <c r="M10" s="96">
        <f>IF(OR('NA1'!M10=":",'AT1'!M10=":"),":",'NA1'!M10/'AT1'!M10*10^6)</f>
        <v>36352.977431861989</v>
      </c>
      <c r="N10" s="96">
        <f>IF(OR('NA1'!N10=":",'AT1'!N10=":"),":",'NA1'!N10/'AT1'!N10*10^6)</f>
        <v>36059.796755938092</v>
      </c>
      <c r="O10" s="96">
        <f>IF(OR('NA1'!O10=":",'AT1'!O10=":"),":",'NA1'!O10/'AT1'!O10*10^6)</f>
        <v>37651.816597747777</v>
      </c>
      <c r="P10" s="96">
        <f>IF(OR('NA1'!P10=":",'AT1'!P10=":"),":",'NA1'!P10/'AT1'!P10*10^6)</f>
        <v>38828.838309119841</v>
      </c>
      <c r="Q10" s="96">
        <f>IF(OR('NA1'!Q10=":",'AT1'!Q10=":"),":",'NA1'!Q10/'AT1'!Q10*10^6)</f>
        <v>38471.371344236613</v>
      </c>
      <c r="R10" s="96">
        <f>IF(OR('NA1'!R10=":",'AT1'!R10=":"),":",'NA1'!R10/'AT1'!R10*10^6)</f>
        <v>33374.653966459635</v>
      </c>
      <c r="S10" s="96">
        <f>IF(OR('NA1'!S10=":",'AT1'!S10=":"),":",'NA1'!S10/'AT1'!S10*10^6)</f>
        <v>30581.842415543135</v>
      </c>
      <c r="T10" s="96">
        <f>IF(OR('NA1'!T10=":",'AT1'!T10=":"),":",'NA1'!T10/'AT1'!T10*10^6)</f>
        <v>27960.796794118218</v>
      </c>
      <c r="U10" s="96">
        <f>IF(OR('NA1'!U10=":",'AT1'!U10=":"),":",'NA1'!U10/'AT1'!U10*10^6)</f>
        <v>26273.700132350161</v>
      </c>
      <c r="V10" s="96">
        <f>IF(OR('NA1'!V10=":",'AT1'!V10=":"),":",'NA1'!V10/'AT1'!V10*10^6)</f>
        <v>22281.185389386632</v>
      </c>
      <c r="W10" s="96">
        <f>IF(OR('NA1'!W10=":",'AT1'!W10=":"),":",'NA1'!W10/'AT1'!W10*10^6)</f>
        <v>20195.963863544428</v>
      </c>
      <c r="X10" s="96">
        <f>IF(OR('NA1'!X10=":",'AT1'!X10=":"),":",'NA1'!X10/'AT1'!X10*10^6)</f>
        <v>19113.057146064893</v>
      </c>
      <c r="Y10" s="91"/>
    </row>
    <row r="11" spans="1:25" s="52" customFormat="1" ht="24.75" customHeight="1">
      <c r="A11" s="53"/>
      <c r="B11" s="50" t="s">
        <v>34</v>
      </c>
      <c r="C11" s="88" t="str">
        <f>'NA1'!C11</f>
        <v>Χονδρικό και λιανικό εμπόριο, επισκευή μηχανοκινήτων οχημάτων και μοτοσικλετών</v>
      </c>
      <c r="D11" s="96">
        <f>IF(OR('NA1'!D11=":",'AT1'!D11=":"),":",'NA1'!D11/'AT1'!D11*10^6)</f>
        <v>17165.279197702155</v>
      </c>
      <c r="E11" s="96">
        <f>IF(OR('NA1'!E11=":",'AT1'!E11=":"),":",'NA1'!E11/'AT1'!E11*10^6)</f>
        <v>17037.707911042107</v>
      </c>
      <c r="F11" s="96">
        <f>IF(OR('NA1'!F11=":",'AT1'!F11=":"),":",'NA1'!F11/'AT1'!F11*10^6)</f>
        <v>17063.049742189869</v>
      </c>
      <c r="G11" s="96">
        <f>IF(OR('NA1'!G11=":",'AT1'!G11=":"),":",'NA1'!G11/'AT1'!G11*10^6)</f>
        <v>18506.363181269146</v>
      </c>
      <c r="H11" s="96">
        <f>IF(OR('NA1'!H11=":",'AT1'!H11=":"),":",'NA1'!H11/'AT1'!H11*10^6)</f>
        <v>19338.494918351036</v>
      </c>
      <c r="I11" s="96">
        <f>IF(OR('NA1'!I11=":",'AT1'!I11=":"),":",'NA1'!I11/'AT1'!I11*10^6)</f>
        <v>20909.103080774948</v>
      </c>
      <c r="J11" s="96">
        <f>IF(OR('NA1'!J11=":",'AT1'!J11=":"),":",'NA1'!J11/'AT1'!J11*10^6)</f>
        <v>23548.500149271167</v>
      </c>
      <c r="K11" s="96">
        <f>IF(OR('NA1'!K11=":",'AT1'!K11=":"),":",'NA1'!K11/'AT1'!K11*10^6)</f>
        <v>24932.040175931561</v>
      </c>
      <c r="L11" s="96">
        <f>IF(OR('NA1'!L11=":",'AT1'!L11=":"),":",'NA1'!L11/'AT1'!L11*10^6)</f>
        <v>26418.864576682947</v>
      </c>
      <c r="M11" s="96">
        <f>IF(OR('NA1'!M11=":",'AT1'!M11=":"),":",'NA1'!M11/'AT1'!M11*10^6)</f>
        <v>28952.093442286114</v>
      </c>
      <c r="N11" s="96">
        <f>IF(OR('NA1'!N11=":",'AT1'!N11=":"),":",'NA1'!N11/'AT1'!N11*10^6)</f>
        <v>30823.257557315035</v>
      </c>
      <c r="O11" s="96">
        <f>IF(OR('NA1'!O11=":",'AT1'!O11=":"),":",'NA1'!O11/'AT1'!O11*10^6)</f>
        <v>32166.640982947261</v>
      </c>
      <c r="P11" s="96">
        <f>IF(OR('NA1'!P11=":",'AT1'!P11=":"),":",'NA1'!P11/'AT1'!P11*10^6)</f>
        <v>33891.259974021159</v>
      </c>
      <c r="Q11" s="96">
        <f>IF(OR('NA1'!Q11=":",'AT1'!Q11=":"),":",'NA1'!Q11/'AT1'!Q11*10^6)</f>
        <v>33600.361632213084</v>
      </c>
      <c r="R11" s="96">
        <f>IF(OR('NA1'!R11=":",'AT1'!R11=":"),":",'NA1'!R11/'AT1'!R11*10^6)</f>
        <v>33700.621540776301</v>
      </c>
      <c r="S11" s="96">
        <f>IF(OR('NA1'!S11=":",'AT1'!S11=":"),":",'NA1'!S11/'AT1'!S11*10^6)</f>
        <v>34942.515207908844</v>
      </c>
      <c r="T11" s="96">
        <f>IF(OR('NA1'!T11=":",'AT1'!T11=":"),":",'NA1'!T11/'AT1'!T11*10^6)</f>
        <v>35262.998892282907</v>
      </c>
      <c r="U11" s="96">
        <f>IF(OR('NA1'!U11=":",'AT1'!U11=":"),":",'NA1'!U11/'AT1'!U11*10^6)</f>
        <v>35273.636520403204</v>
      </c>
      <c r="V11" s="96">
        <f>IF(OR('NA1'!V11=":",'AT1'!V11=":"),":",'NA1'!V11/'AT1'!V11*10^6)</f>
        <v>35005.610696347452</v>
      </c>
      <c r="W11" s="96">
        <f>IF(OR('NA1'!W11=":",'AT1'!W11=":"),":",'NA1'!W11/'AT1'!W11*10^6)</f>
        <v>34954.548645958523</v>
      </c>
      <c r="X11" s="96">
        <f>IF(OR('NA1'!X11=":",'AT1'!X11=":"),":",'NA1'!X11/'AT1'!X11*10^6)</f>
        <v>34963.295551136107</v>
      </c>
      <c r="Y11" s="91"/>
    </row>
    <row r="12" spans="1:25" s="52" customFormat="1" ht="24.75" customHeight="1">
      <c r="A12" s="53"/>
      <c r="B12" s="50" t="s">
        <v>36</v>
      </c>
      <c r="C12" s="88" t="str">
        <f>'NA1'!C12</f>
        <v>Μεταφορά και αποθήκευση</v>
      </c>
      <c r="D12" s="96">
        <f>IF(OR('NA1'!D12=":",'AT1'!D12=":"),":",'NA1'!D12/'AT1'!D12*10^6)</f>
        <v>54958.664518755861</v>
      </c>
      <c r="E12" s="96">
        <f>IF(OR('NA1'!E12=":",'AT1'!E12=":"),":",'NA1'!E12/'AT1'!E12*10^6)</f>
        <v>53184.732085774027</v>
      </c>
      <c r="F12" s="96">
        <f>IF(OR('NA1'!F12=":",'AT1'!F12=":"),":",'NA1'!F12/'AT1'!F12*10^6)</f>
        <v>52973.658732013493</v>
      </c>
      <c r="G12" s="96">
        <f>IF(OR('NA1'!G12=":",'AT1'!G12=":"),":",'NA1'!G12/'AT1'!G12*10^6)</f>
        <v>53483.153323323808</v>
      </c>
      <c r="H12" s="96">
        <f>IF(OR('NA1'!H12=":",'AT1'!H12=":"),":",'NA1'!H12/'AT1'!H12*10^6)</f>
        <v>52748.4942109041</v>
      </c>
      <c r="I12" s="96">
        <f>IF(OR('NA1'!I12=":",'AT1'!I12=":"),":",'NA1'!I12/'AT1'!I12*10^6)</f>
        <v>57008.801213960549</v>
      </c>
      <c r="J12" s="96">
        <f>IF(OR('NA1'!J12=":",'AT1'!J12=":"),":",'NA1'!J12/'AT1'!J12*10^6)</f>
        <v>51370.146754219735</v>
      </c>
      <c r="K12" s="96">
        <f>IF(OR('NA1'!K12=":",'AT1'!K12=":"),":",'NA1'!K12/'AT1'!K12*10^6)</f>
        <v>51276.46171200867</v>
      </c>
      <c r="L12" s="96">
        <f>IF(OR('NA1'!L12=":",'AT1'!L12=":"),":",'NA1'!L12/'AT1'!L12*10^6)</f>
        <v>49796.198370730308</v>
      </c>
      <c r="M12" s="96">
        <f>IF(OR('NA1'!M12=":",'AT1'!M12=":"),":",'NA1'!M12/'AT1'!M12*10^6)</f>
        <v>48977.140907540095</v>
      </c>
      <c r="N12" s="96">
        <f>IF(OR('NA1'!N12=":",'AT1'!N12=":"),":",'NA1'!N12/'AT1'!N12*10^6)</f>
        <v>46604.262410331852</v>
      </c>
      <c r="O12" s="96">
        <f>IF(OR('NA1'!O12=":",'AT1'!O12=":"),":",'NA1'!O12/'AT1'!O12*10^6)</f>
        <v>51012.926577042403</v>
      </c>
      <c r="P12" s="96">
        <f>IF(OR('NA1'!P12=":",'AT1'!P12=":"),":",'NA1'!P12/'AT1'!P12*10^6)</f>
        <v>50632.189864234635</v>
      </c>
      <c r="Q12" s="96">
        <f>IF(OR('NA1'!Q12=":",'AT1'!Q12=":"),":",'NA1'!Q12/'AT1'!Q12*10^6)</f>
        <v>56251.149833109943</v>
      </c>
      <c r="R12" s="96">
        <f>IF(OR('NA1'!R12=":",'AT1'!R12=":"),":",'NA1'!R12/'AT1'!R12*10^6)</f>
        <v>56996.848077327166</v>
      </c>
      <c r="S12" s="96">
        <f>IF(OR('NA1'!S12=":",'AT1'!S12=":"),":",'NA1'!S12/'AT1'!S12*10^6)</f>
        <v>59061.958107401399</v>
      </c>
      <c r="T12" s="96">
        <f>IF(OR('NA1'!T12=":",'AT1'!T12=":"),":",'NA1'!T12/'AT1'!T12*10^6)</f>
        <v>57560.989668141272</v>
      </c>
      <c r="U12" s="96">
        <f>IF(OR('NA1'!U12=":",'AT1'!U12=":"),":",'NA1'!U12/'AT1'!U12*10^6)</f>
        <v>56330.083248669383</v>
      </c>
      <c r="V12" s="96">
        <f>IF(OR('NA1'!V12=":",'AT1'!V12=":"),":",'NA1'!V12/'AT1'!V12*10^6)</f>
        <v>57301.377850062912</v>
      </c>
      <c r="W12" s="96">
        <f>IF(OR('NA1'!W12=":",'AT1'!W12=":"),":",'NA1'!W12/'AT1'!W12*10^6)</f>
        <v>54134.744048545195</v>
      </c>
      <c r="X12" s="96">
        <f>IF(OR('NA1'!X12=":",'AT1'!X12=":"),":",'NA1'!X12/'AT1'!X12*10^6)</f>
        <v>56118.823229750378</v>
      </c>
      <c r="Y12" s="91"/>
    </row>
    <row r="13" spans="1:25" s="52" customFormat="1" ht="24.75" customHeight="1">
      <c r="A13" s="53"/>
      <c r="B13" s="50" t="s">
        <v>38</v>
      </c>
      <c r="C13" s="88" t="str">
        <f>'NA1'!C13</f>
        <v>Δραστηριότητες υπηρεσιών παροχής καταλύματος και υπηρεσιών εστίασης</v>
      </c>
      <c r="D13" s="96">
        <f>IF(OR('NA1'!D13=":",'AT1'!D13=":"),":",'NA1'!D13/'AT1'!D13*10^6)</f>
        <v>24826.584234930448</v>
      </c>
      <c r="E13" s="96">
        <f>IF(OR('NA1'!E13=":",'AT1'!E13=":"),":",'NA1'!E13/'AT1'!E13*10^6)</f>
        <v>24630.1024428684</v>
      </c>
      <c r="F13" s="96">
        <f>IF(OR('NA1'!F13=":",'AT1'!F13=":"),":",'NA1'!F13/'AT1'!F13*10^6)</f>
        <v>25862.284820031298</v>
      </c>
      <c r="G13" s="96">
        <f>IF(OR('NA1'!G13=":",'AT1'!G13=":"),":",'NA1'!G13/'AT1'!G13*10^6)</f>
        <v>27070.077519379847</v>
      </c>
      <c r="H13" s="96">
        <f>IF(OR('NA1'!H13=":",'AT1'!H13=":"),":",'NA1'!H13/'AT1'!H13*10^6)</f>
        <v>27880.706921944035</v>
      </c>
      <c r="I13" s="96">
        <f>IF(OR('NA1'!I13=":",'AT1'!I13=":"),":",'NA1'!I13/'AT1'!I13*10^6)</f>
        <v>28870.056497175145</v>
      </c>
      <c r="J13" s="96">
        <f>IF(OR('NA1'!J13=":",'AT1'!J13=":"),":",'NA1'!J13/'AT1'!J13*10^6)</f>
        <v>28905.270660247501</v>
      </c>
      <c r="K13" s="96">
        <f>IF(OR('NA1'!K13=":",'AT1'!K13=":"),":",'NA1'!K13/'AT1'!K13*10^6)</f>
        <v>26881.370497946646</v>
      </c>
      <c r="L13" s="96">
        <f>IF(OR('NA1'!L13=":",'AT1'!L13=":"),":",'NA1'!L13/'AT1'!L13*10^6)</f>
        <v>24680.239127308585</v>
      </c>
      <c r="M13" s="96">
        <f>IF(OR('NA1'!M13=":",'AT1'!M13=":"),":",'NA1'!M13/'AT1'!M13*10^6)</f>
        <v>23643.60933583328</v>
      </c>
      <c r="N13" s="96">
        <f>IF(OR('NA1'!N13=":",'AT1'!N13=":"),":",'NA1'!N13/'AT1'!N13*10^6)</f>
        <v>23053.126751019663</v>
      </c>
      <c r="O13" s="96">
        <f>IF(OR('NA1'!O13=":",'AT1'!O13=":"),":",'NA1'!O13/'AT1'!O13*10^6)</f>
        <v>23331.845598643187</v>
      </c>
      <c r="P13" s="96">
        <f>IF(OR('NA1'!P13=":",'AT1'!P13=":"),":",'NA1'!P13/'AT1'!P13*10^6)</f>
        <v>23809.301886198318</v>
      </c>
      <c r="Q13" s="96">
        <f>IF(OR('NA1'!Q13=":",'AT1'!Q13=":"),":",'NA1'!Q13/'AT1'!Q13*10^6)</f>
        <v>23211.944091486657</v>
      </c>
      <c r="R13" s="96">
        <f>IF(OR('NA1'!R13=":",'AT1'!R13=":"),":",'NA1'!R13/'AT1'!R13*10^6)</f>
        <v>22414.103819784523</v>
      </c>
      <c r="S13" s="96">
        <f>IF(OR('NA1'!S13=":",'AT1'!S13=":"),":",'NA1'!S13/'AT1'!S13*10^6)</f>
        <v>22668.66911647228</v>
      </c>
      <c r="T13" s="96">
        <f>IF(OR('NA1'!T13=":",'AT1'!T13=":"),":",'NA1'!T13/'AT1'!T13*10^6)</f>
        <v>23650.756114257267</v>
      </c>
      <c r="U13" s="96">
        <f>IF(OR('NA1'!U13=":",'AT1'!U13=":"),":",'NA1'!U13/'AT1'!U13*10^6)</f>
        <v>23922.829581993567</v>
      </c>
      <c r="V13" s="96">
        <f>IF(OR('NA1'!V13=":",'AT1'!V13=":"),":",'NA1'!V13/'AT1'!V13*10^6)</f>
        <v>23126.311399146587</v>
      </c>
      <c r="W13" s="96">
        <f>IF(OR('NA1'!W13=":",'AT1'!W13=":"),":",'NA1'!W13/'AT1'!W13*10^6)</f>
        <v>23826.619853175871</v>
      </c>
      <c r="X13" s="96">
        <f>IF(OR('NA1'!X13=":",'AT1'!X13=":"),":",'NA1'!X13/'AT1'!X13*10^6)</f>
        <v>24665.053273407299</v>
      </c>
      <c r="Y13" s="91"/>
    </row>
    <row r="14" spans="1:25" s="52" customFormat="1" ht="24.75" customHeight="1">
      <c r="A14" s="53"/>
      <c r="B14" s="50" t="s">
        <v>40</v>
      </c>
      <c r="C14" s="88" t="str">
        <f>'NA1'!C14</f>
        <v>Ενημέρωση και επικοινωνία</v>
      </c>
      <c r="D14" s="96">
        <f>IF(OR('NA1'!D14=":",'AT1'!D14=":"),":",'NA1'!D14/'AT1'!D14*10^6)</f>
        <v>30144.015728680264</v>
      </c>
      <c r="E14" s="96">
        <f>IF(OR('NA1'!E14=":",'AT1'!E14=":"),":",'NA1'!E14/'AT1'!E14*10^6)</f>
        <v>32618.449222749703</v>
      </c>
      <c r="F14" s="96">
        <f>IF(OR('NA1'!F14=":",'AT1'!F14=":"),":",'NA1'!F14/'AT1'!F14*10^6)</f>
        <v>34559.03021784962</v>
      </c>
      <c r="G14" s="96">
        <f>IF(OR('NA1'!G14=":",'AT1'!G14=":"),":",'NA1'!G14/'AT1'!G14*10^6)</f>
        <v>41061.962060548962</v>
      </c>
      <c r="H14" s="96">
        <f>IF(OR('NA1'!H14=":",'AT1'!H14=":"),":",'NA1'!H14/'AT1'!H14*10^6)</f>
        <v>44979.367262723521</v>
      </c>
      <c r="I14" s="96">
        <f>IF(OR('NA1'!I14=":",'AT1'!I14=":"),":",'NA1'!I14/'AT1'!I14*10^6)</f>
        <v>49729.233593391458</v>
      </c>
      <c r="J14" s="96">
        <f>IF(OR('NA1'!J14=":",'AT1'!J14=":"),":",'NA1'!J14/'AT1'!J14*10^6)</f>
        <v>51546.244833974633</v>
      </c>
      <c r="K14" s="96">
        <f>IF(OR('NA1'!K14=":",'AT1'!K14=":"),":",'NA1'!K14/'AT1'!K14*10^6)</f>
        <v>53636.702217707803</v>
      </c>
      <c r="L14" s="96">
        <f>IF(OR('NA1'!L14=":",'AT1'!L14=":"),":",'NA1'!L14/'AT1'!L14*10^6)</f>
        <v>52773.548534648937</v>
      </c>
      <c r="M14" s="96">
        <f>IF(OR('NA1'!M14=":",'AT1'!M14=":"),":",'NA1'!M14/'AT1'!M14*10^6)</f>
        <v>62182.652592932543</v>
      </c>
      <c r="N14" s="96">
        <f>IF(OR('NA1'!N14=":",'AT1'!N14=":"),":",'NA1'!N14/'AT1'!N14*10^6)</f>
        <v>63419.201056833517</v>
      </c>
      <c r="O14" s="96">
        <f>IF(OR('NA1'!O14=":",'AT1'!O14=":"),":",'NA1'!O14/'AT1'!O14*10^6)</f>
        <v>59057.864341524175</v>
      </c>
      <c r="P14" s="96">
        <f>IF(OR('NA1'!P14=":",'AT1'!P14=":"),":",'NA1'!P14/'AT1'!P14*10^6)</f>
        <v>61619.861185264286</v>
      </c>
      <c r="Q14" s="96">
        <f>IF(OR('NA1'!Q14=":",'AT1'!Q14=":"),":",'NA1'!Q14/'AT1'!Q14*10^6)</f>
        <v>64962.438640739834</v>
      </c>
      <c r="R14" s="96">
        <f>IF(OR('NA1'!R14=":",'AT1'!R14=":"),":",'NA1'!R14/'AT1'!R14*10^6)</f>
        <v>62367.577552018251</v>
      </c>
      <c r="S14" s="96">
        <f>IF(OR('NA1'!S14=":",'AT1'!S14=":"),":",'NA1'!S14/'AT1'!S14*10^6)</f>
        <v>60094.05728943993</v>
      </c>
      <c r="T14" s="96">
        <f>IF(OR('NA1'!T14=":",'AT1'!T14=":"),":",'NA1'!T14/'AT1'!T14*10^6)</f>
        <v>60111.92758771716</v>
      </c>
      <c r="U14" s="96">
        <f>IF(OR('NA1'!U14=":",'AT1'!U14=":"),":",'NA1'!U14/'AT1'!U14*10^6)</f>
        <v>62006.328488084648</v>
      </c>
      <c r="V14" s="96">
        <f>IF(OR('NA1'!V14=":",'AT1'!V14=":"),":",'NA1'!V14/'AT1'!V14*10^6)</f>
        <v>67987.625676720796</v>
      </c>
      <c r="W14" s="96">
        <f>IF(OR('NA1'!W14=":",'AT1'!W14=":"),":",'NA1'!W14/'AT1'!W14*10^6)</f>
        <v>64165.885172449714</v>
      </c>
      <c r="X14" s="96">
        <f>IF(OR('NA1'!X14=":",'AT1'!X14=":"),":",'NA1'!X14/'AT1'!X14*10^6)</f>
        <v>64528.020948322344</v>
      </c>
      <c r="Y14" s="91"/>
    </row>
    <row r="15" spans="1:25" s="52" customFormat="1" ht="24.75" customHeight="1">
      <c r="A15" s="53"/>
      <c r="B15" s="50" t="s">
        <v>42</v>
      </c>
      <c r="C15" s="88" t="str">
        <f>'NA1'!C15</f>
        <v>Χρηματοπιστωτικές και ασφαλιστικές δραστηριότητες</v>
      </c>
      <c r="D15" s="96">
        <f>IF(OR('NA1'!D15=":",'AT1'!D15=":"),":",'NA1'!D15/'AT1'!D15*10^6)</f>
        <v>27486.511408895603</v>
      </c>
      <c r="E15" s="96">
        <f>IF(OR('NA1'!E15=":",'AT1'!E15=":"),":",'NA1'!E15/'AT1'!E15*10^6)</f>
        <v>28537.358490566039</v>
      </c>
      <c r="F15" s="96">
        <f>IF(OR('NA1'!F15=":",'AT1'!F15=":"),":",'NA1'!F15/'AT1'!F15*10^6)</f>
        <v>31138.893458353898</v>
      </c>
      <c r="G15" s="96">
        <f>IF(OR('NA1'!G15=":",'AT1'!G15=":"),":",'NA1'!G15/'AT1'!G15*10^6)</f>
        <v>34902.654867256642</v>
      </c>
      <c r="H15" s="96">
        <f>IF(OR('NA1'!H15=":",'AT1'!H15=":"),":",'NA1'!H15/'AT1'!H15*10^6)</f>
        <v>37093.039919746501</v>
      </c>
      <c r="I15" s="96">
        <f>IF(OR('NA1'!I15=":",'AT1'!I15=":"),":",'NA1'!I15/'AT1'!I15*10^6)</f>
        <v>40814.445565578833</v>
      </c>
      <c r="J15" s="96">
        <f>IF(OR('NA1'!J15=":",'AT1'!J15=":"),":",'NA1'!J15/'AT1'!J15*10^6)</f>
        <v>43849.516655378364</v>
      </c>
      <c r="K15" s="96">
        <f>IF(OR('NA1'!K15=":",'AT1'!K15=":"),":",'NA1'!K15/'AT1'!K15*10^6)</f>
        <v>45617.211899428999</v>
      </c>
      <c r="L15" s="96">
        <f>IF(OR('NA1'!L15=":",'AT1'!L15=":"),":",'NA1'!L15/'AT1'!L15*10^6)</f>
        <v>43040.767535978252</v>
      </c>
      <c r="M15" s="96">
        <f>IF(OR('NA1'!M15=":",'AT1'!M15=":"),":",'NA1'!M15/'AT1'!M15*10^6)</f>
        <v>44301.71125795172</v>
      </c>
      <c r="N15" s="96">
        <f>IF(OR('NA1'!N15=":",'AT1'!N15=":"),":",'NA1'!N15/'AT1'!N15*10^6)</f>
        <v>47957.384055135881</v>
      </c>
      <c r="O15" s="96">
        <f>IF(OR('NA1'!O15=":",'AT1'!O15=":"),":",'NA1'!O15/'AT1'!O15*10^6)</f>
        <v>52132.233817412249</v>
      </c>
      <c r="P15" s="96">
        <f>IF(OR('NA1'!P15=":",'AT1'!P15=":"),":",'NA1'!P15/'AT1'!P15*10^6)</f>
        <v>55717.25454953943</v>
      </c>
      <c r="Q15" s="96">
        <f>IF(OR('NA1'!Q15=":",'AT1'!Q15=":"),":",'NA1'!Q15/'AT1'!Q15*10^6)</f>
        <v>57918.467852257185</v>
      </c>
      <c r="R15" s="96">
        <f>IF(OR('NA1'!R15=":",'AT1'!R15=":"),":",'NA1'!R15/'AT1'!R15*10^6)</f>
        <v>60922.411462557444</v>
      </c>
      <c r="S15" s="96">
        <f>IF(OR('NA1'!S15=":",'AT1'!S15=":"),":",'NA1'!S15/'AT1'!S15*10^6)</f>
        <v>61446.175674610473</v>
      </c>
      <c r="T15" s="96">
        <f>IF(OR('NA1'!T15=":",'AT1'!T15=":"),":",'NA1'!T15/'AT1'!T15*10^6)</f>
        <v>60845.322362200699</v>
      </c>
      <c r="U15" s="96">
        <f>IF(OR('NA1'!U15=":",'AT1'!U15=":"),":",'NA1'!U15/'AT1'!U15*10^6)</f>
        <v>60709.165777032184</v>
      </c>
      <c r="V15" s="96">
        <f>IF(OR('NA1'!V15=":",'AT1'!V15=":"),":",'NA1'!V15/'AT1'!V15*10^6)</f>
        <v>58507.579615339426</v>
      </c>
      <c r="W15" s="96">
        <f>IF(OR('NA1'!W15=":",'AT1'!W15=":"),":",'NA1'!W15/'AT1'!W15*10^6)</f>
        <v>54852.681323197037</v>
      </c>
      <c r="X15" s="96">
        <f>IF(OR('NA1'!X15=":",'AT1'!X15=":"),":",'NA1'!X15/'AT1'!X15*10^6)</f>
        <v>54891.471520468614</v>
      </c>
      <c r="Y15" s="91"/>
    </row>
    <row r="16" spans="1:25" s="52" customFormat="1" ht="24.75" customHeight="1">
      <c r="A16" s="53"/>
      <c r="B16" s="50" t="s">
        <v>44</v>
      </c>
      <c r="C16" s="88" t="str">
        <f>'NA1'!C16</f>
        <v>Διαχείριση ακίνητης περιουσίας</v>
      </c>
      <c r="D16" s="96">
        <f>IF(OR('NA1'!D16=":",'AT1'!D16=":"),":",'NA1'!D16/'AT1'!D16*10^6)</f>
        <v>1095677.8679026652</v>
      </c>
      <c r="E16" s="96">
        <f>IF(OR('NA1'!E16=":",'AT1'!E16=":"),":",'NA1'!E16/'AT1'!E16*10^6)</f>
        <v>1068072.6872246696</v>
      </c>
      <c r="F16" s="96">
        <f>IF(OR('NA1'!F16=":",'AT1'!F16=":"),":",'NA1'!F16/'AT1'!F16*10^6)</f>
        <v>1040723.2704402516</v>
      </c>
      <c r="G16" s="96">
        <f>IF(OR('NA1'!G16=":",'AT1'!G16=":"),":",'NA1'!G16/'AT1'!G16*10^6)</f>
        <v>1026116.1161161161</v>
      </c>
      <c r="H16" s="96">
        <f>IF(OR('NA1'!H16=":",'AT1'!H16=":"),":",'NA1'!H16/'AT1'!H16*10^6)</f>
        <v>1044884.8848848848</v>
      </c>
      <c r="I16" s="96">
        <f>IF(OR('NA1'!I16=":",'AT1'!I16=":"),":",'NA1'!I16/'AT1'!I16*10^6)</f>
        <v>1052813.1814877635</v>
      </c>
      <c r="J16" s="96">
        <f>IF(OR('NA1'!J16=":",'AT1'!J16=":"),":",'NA1'!J16/'AT1'!J16*10^6)</f>
        <v>992858.09460359765</v>
      </c>
      <c r="K16" s="96">
        <f>IF(OR('NA1'!K16=":",'AT1'!K16=":"),":",'NA1'!K16/'AT1'!K16*10^6)</f>
        <v>960835.07306889351</v>
      </c>
      <c r="L16" s="96">
        <f>IF(OR('NA1'!L16=":",'AT1'!L16=":"),":",'NA1'!L16/'AT1'!L16*10^6)</f>
        <v>900738.50791258481</v>
      </c>
      <c r="M16" s="96">
        <f>IF(OR('NA1'!M16=":",'AT1'!M16=":"),":",'NA1'!M16/'AT1'!M16*10^6)</f>
        <v>870341.44633164082</v>
      </c>
      <c r="N16" s="96">
        <f>IF(OR('NA1'!N16=":",'AT1'!N16=":"),":",'NA1'!N16/'AT1'!N16*10^6)</f>
        <v>833533.12813866825</v>
      </c>
      <c r="O16" s="96">
        <f>IF(OR('NA1'!O16=":",'AT1'!O16=":"),":",'NA1'!O16/'AT1'!O16*10^6)</f>
        <v>821201.28381476388</v>
      </c>
      <c r="P16" s="96">
        <f>IF(OR('NA1'!P16=":",'AT1'!P16=":"),":",'NA1'!P16/'AT1'!P16*10^6)</f>
        <v>799376.51937651937</v>
      </c>
      <c r="Q16" s="96">
        <f>IF(OR('NA1'!Q16=":",'AT1'!Q16=":"),":",'NA1'!Q16/'AT1'!Q16*10^6)</f>
        <v>819003.39750849374</v>
      </c>
      <c r="R16" s="96">
        <f>IF(OR('NA1'!R16=":",'AT1'!R16=":"),":",'NA1'!R16/'AT1'!R16*10^6)</f>
        <v>862563.36405529955</v>
      </c>
      <c r="S16" s="96">
        <f>IF(OR('NA1'!S16=":",'AT1'!S16=":"),":",'NA1'!S16/'AT1'!S16*10^6)</f>
        <v>840245.63318777294</v>
      </c>
      <c r="T16" s="96">
        <f>IF(OR('NA1'!T16=":",'AT1'!T16=":"),":",'NA1'!T16/'AT1'!T16*10^6)</f>
        <v>806636.56302412588</v>
      </c>
      <c r="U16" s="96">
        <f>IF(OR('NA1'!U16=":",'AT1'!U16=":"),":",'NA1'!U16/'AT1'!U16*10^6)</f>
        <v>808646.99118436174</v>
      </c>
      <c r="V16" s="96">
        <f>IF(OR('NA1'!V16=":",'AT1'!V16=":"),":",'NA1'!V16/'AT1'!V16*10^6)</f>
        <v>917891.62852502579</v>
      </c>
      <c r="W16" s="96">
        <f>IF(OR('NA1'!W16=":",'AT1'!W16=":"),":",'NA1'!W16/'AT1'!W16*10^6)</f>
        <v>898608.0162060482</v>
      </c>
      <c r="X16" s="96">
        <f>IF(OR('NA1'!X16=":",'AT1'!X16=":"),":",'NA1'!X16/'AT1'!X16*10^6)</f>
        <v>857509.62067069812</v>
      </c>
      <c r="Y16" s="91"/>
    </row>
    <row r="17" spans="1:25" s="52" customFormat="1" ht="24.75" customHeight="1">
      <c r="A17" s="53"/>
      <c r="B17" s="50" t="s">
        <v>46</v>
      </c>
      <c r="C17" s="88" t="str">
        <f>'NA1'!C17</f>
        <v>Επαγγελματικές, επιστημονικές και τεχνικές δραστηριότητες</v>
      </c>
      <c r="D17" s="96">
        <f>IF(OR('NA1'!D17=":",'AT1'!D17=":"),":",'NA1'!D17/'AT1'!D17*10^6)</f>
        <v>50932.757283704435</v>
      </c>
      <c r="E17" s="96">
        <f>IF(OR('NA1'!E17=":",'AT1'!E17=":"),":",'NA1'!E17/'AT1'!E17*10^6)</f>
        <v>51296.191781558227</v>
      </c>
      <c r="F17" s="96">
        <f>IF(OR('NA1'!F17=":",'AT1'!F17=":"),":",'NA1'!F17/'AT1'!F17*10^6)</f>
        <v>51851.309284013914</v>
      </c>
      <c r="G17" s="96">
        <f>IF(OR('NA1'!G17=":",'AT1'!G17=":"),":",'NA1'!G17/'AT1'!G17*10^6)</f>
        <v>53766.019635764067</v>
      </c>
      <c r="H17" s="96">
        <f>IF(OR('NA1'!H17=":",'AT1'!H17=":"),":",'NA1'!H17/'AT1'!H17*10^6)</f>
        <v>55355.579336511335</v>
      </c>
      <c r="I17" s="96">
        <f>IF(OR('NA1'!I17=":",'AT1'!I17=":"),":",'NA1'!I17/'AT1'!I17*10^6)</f>
        <v>54848.172446110591</v>
      </c>
      <c r="J17" s="96">
        <f>IF(OR('NA1'!J17=":",'AT1'!J17=":"),":",'NA1'!J17/'AT1'!J17*10^6)</f>
        <v>58234.263377813717</v>
      </c>
      <c r="K17" s="96">
        <f>IF(OR('NA1'!K17=":",'AT1'!K17=":"),":",'NA1'!K17/'AT1'!K17*10^6)</f>
        <v>59624.532826373434</v>
      </c>
      <c r="L17" s="96">
        <f>IF(OR('NA1'!L17=":",'AT1'!L17=":"),":",'NA1'!L17/'AT1'!L17*10^6)</f>
        <v>55039.306264689199</v>
      </c>
      <c r="M17" s="96">
        <f>IF(OR('NA1'!M17=":",'AT1'!M17=":"),":",'NA1'!M17/'AT1'!M17*10^6)</f>
        <v>52679.655431577732</v>
      </c>
      <c r="N17" s="96">
        <f>IF(OR('NA1'!N17=":",'AT1'!N17=":"),":",'NA1'!N17/'AT1'!N17*10^6)</f>
        <v>51424.076106842294</v>
      </c>
      <c r="O17" s="96">
        <f>IF(OR('NA1'!O17=":",'AT1'!O17=":"),":",'NA1'!O17/'AT1'!O17*10^6)</f>
        <v>51183.665008291879</v>
      </c>
      <c r="P17" s="96">
        <f>IF(OR('NA1'!P17=":",'AT1'!P17=":"),":",'NA1'!P17/'AT1'!P17*10^6)</f>
        <v>50003.229229136879</v>
      </c>
      <c r="Q17" s="96">
        <f>IF(OR('NA1'!Q17=":",'AT1'!Q17=":"),":",'NA1'!Q17/'AT1'!Q17*10^6)</f>
        <v>48826.348640213997</v>
      </c>
      <c r="R17" s="96">
        <f>IF(OR('NA1'!R17=":",'AT1'!R17=":"),":",'NA1'!R17/'AT1'!R17*10^6)</f>
        <v>45277.915135315743</v>
      </c>
      <c r="S17" s="96">
        <f>IF(OR('NA1'!S17=":",'AT1'!S17=":"),":",'NA1'!S17/'AT1'!S17*10^6)</f>
        <v>45201.576688953195</v>
      </c>
      <c r="T17" s="96">
        <f>IF(OR('NA1'!T17=":",'AT1'!T17=":"),":",'NA1'!T17/'AT1'!T17*10^6)</f>
        <v>46188.431303531615</v>
      </c>
      <c r="U17" s="96">
        <f>IF(OR('NA1'!U17=":",'AT1'!U17=":"),":",'NA1'!U17/'AT1'!U17*10^6)</f>
        <v>47595.953144069441</v>
      </c>
      <c r="V17" s="96">
        <f>IF(OR('NA1'!V17=":",'AT1'!V17=":"),":",'NA1'!V17/'AT1'!V17*10^6)</f>
        <v>45640.067277144459</v>
      </c>
      <c r="W17" s="96">
        <f>IF(OR('NA1'!W17=":",'AT1'!W17=":"),":",'NA1'!W17/'AT1'!W17*10^6)</f>
        <v>45823.445603237022</v>
      </c>
      <c r="X17" s="96">
        <f>IF(OR('NA1'!X17=":",'AT1'!X17=":"),":",'NA1'!X17/'AT1'!X17*10^6)</f>
        <v>45415.576270086727</v>
      </c>
      <c r="Y17" s="91"/>
    </row>
    <row r="18" spans="1:25" s="52" customFormat="1" ht="24.75" customHeight="1">
      <c r="A18" s="53"/>
      <c r="B18" s="50" t="s">
        <v>48</v>
      </c>
      <c r="C18" s="88" t="str">
        <f>'NA1'!C18</f>
        <v>Διοικητικές και υποστηρικτικές δραστηριότητες</v>
      </c>
      <c r="D18" s="96">
        <f>IF(OR('NA1'!D18=":",'AT1'!D18=":"),":",'NA1'!D18/'AT1'!D18*10^6)</f>
        <v>17989.016065287688</v>
      </c>
      <c r="E18" s="96">
        <f>IF(OR('NA1'!E18=":",'AT1'!E18=":"),":",'NA1'!E18/'AT1'!E18*10^6)</f>
        <v>19353.531259499443</v>
      </c>
      <c r="F18" s="96">
        <f>IF(OR('NA1'!F18=":",'AT1'!F18=":"),":",'NA1'!F18/'AT1'!F18*10^6)</f>
        <v>20322.017845571012</v>
      </c>
      <c r="G18" s="96">
        <f>IF(OR('NA1'!G18=":",'AT1'!G18=":"),":",'NA1'!G18/'AT1'!G18*10^6)</f>
        <v>21566.748166259171</v>
      </c>
      <c r="H18" s="96">
        <f>IF(OR('NA1'!H18=":",'AT1'!H18=":"),":",'NA1'!H18/'AT1'!H18*10^6)</f>
        <v>23379.313682783992</v>
      </c>
      <c r="I18" s="96">
        <f>IF(OR('NA1'!I18=":",'AT1'!I18=":"),":",'NA1'!I18/'AT1'!I18*10^6)</f>
        <v>28739.487721658897</v>
      </c>
      <c r="J18" s="96">
        <f>IF(OR('NA1'!J18=":",'AT1'!J18=":"),":",'NA1'!J18/'AT1'!J18*10^6)</f>
        <v>28319.619674529164</v>
      </c>
      <c r="K18" s="96">
        <f>IF(OR('NA1'!K18=":",'AT1'!K18=":"),":",'NA1'!K18/'AT1'!K18*10^6)</f>
        <v>27213.011636788422</v>
      </c>
      <c r="L18" s="96">
        <f>IF(OR('NA1'!L18=":",'AT1'!L18=":"),":",'NA1'!L18/'AT1'!L18*10^6)</f>
        <v>26971.818958155422</v>
      </c>
      <c r="M18" s="96">
        <f>IF(OR('NA1'!M18=":",'AT1'!M18=":"),":",'NA1'!M18/'AT1'!M18*10^6)</f>
        <v>23758.106489322152</v>
      </c>
      <c r="N18" s="96">
        <f>IF(OR('NA1'!N18=":",'AT1'!N18=":"),":",'NA1'!N18/'AT1'!N18*10^6)</f>
        <v>24357.0383839981</v>
      </c>
      <c r="O18" s="96">
        <f>IF(OR('NA1'!O18=":",'AT1'!O18=":"),":",'NA1'!O18/'AT1'!O18*10^6)</f>
        <v>26055.654050720728</v>
      </c>
      <c r="P18" s="96">
        <f>IF(OR('NA1'!P18=":",'AT1'!P18=":"),":",'NA1'!P18/'AT1'!P18*10^6)</f>
        <v>23216.590767617861</v>
      </c>
      <c r="Q18" s="96">
        <f>IF(OR('NA1'!Q18=":",'AT1'!Q18=":"),":",'NA1'!Q18/'AT1'!Q18*10^6)</f>
        <v>22601.9341348667</v>
      </c>
      <c r="R18" s="96">
        <f>IF(OR('NA1'!R18=":",'AT1'!R18=":"),":",'NA1'!R18/'AT1'!R18*10^6)</f>
        <v>20972.313058643991</v>
      </c>
      <c r="S18" s="96">
        <f>IF(OR('NA1'!S18=":",'AT1'!S18=":"),":",'NA1'!S18/'AT1'!S18*10^6)</f>
        <v>20705.065757428154</v>
      </c>
      <c r="T18" s="96">
        <f>IF(OR('NA1'!T18=":",'AT1'!T18=":"),":",'NA1'!T18/'AT1'!T18*10^6)</f>
        <v>19136.649514008004</v>
      </c>
      <c r="U18" s="96">
        <f>IF(OR('NA1'!U18=":",'AT1'!U18=":"),":",'NA1'!U18/'AT1'!U18*10^6)</f>
        <v>20050.125313283206</v>
      </c>
      <c r="V18" s="96">
        <f>IF(OR('NA1'!V18=":",'AT1'!V18=":"),":",'NA1'!V18/'AT1'!V18*10^6)</f>
        <v>18135.069705317641</v>
      </c>
      <c r="W18" s="96">
        <f>IF(OR('NA1'!W18=":",'AT1'!W18=":"),":",'NA1'!W18/'AT1'!W18*10^6)</f>
        <v>17046.213508564044</v>
      </c>
      <c r="X18" s="96">
        <f>IF(OR('NA1'!X18=":",'AT1'!X18=":"),":",'NA1'!X18/'AT1'!X18*10^6)</f>
        <v>17164.445805891664</v>
      </c>
      <c r="Y18" s="91"/>
    </row>
    <row r="19" spans="1:25" s="52" customFormat="1" ht="24.75" customHeight="1">
      <c r="A19" s="53"/>
      <c r="B19" s="50" t="s">
        <v>50</v>
      </c>
      <c r="C19" s="88" t="str">
        <f>'NA1'!C19</f>
        <v>Δημόσια διοίκηση και άμυνα, υποχρεωτική κοινωνική ασφάλιση</v>
      </c>
      <c r="D19" s="96">
        <f>IF(OR('NA1'!D19=":",'AT1'!D19=":"),":",'NA1'!D19/'AT1'!D19*10^6)</f>
        <v>38031.583230042859</v>
      </c>
      <c r="E19" s="96">
        <f>IF(OR('NA1'!E19=":",'AT1'!E19=":"),":",'NA1'!E19/'AT1'!E19*10^6)</f>
        <v>38119.362389098067</v>
      </c>
      <c r="F19" s="96">
        <f>IF(OR('NA1'!F19=":",'AT1'!F19=":"),":",'NA1'!F19/'AT1'!F19*10^6)</f>
        <v>37466.198497711011</v>
      </c>
      <c r="G19" s="96">
        <f>IF(OR('NA1'!G19=":",'AT1'!G19=":"),":",'NA1'!G19/'AT1'!G19*10^6)</f>
        <v>36166.429766941139</v>
      </c>
      <c r="H19" s="96">
        <f>IF(OR('NA1'!H19=":",'AT1'!H19=":"),":",'NA1'!H19/'AT1'!H19*10^6)</f>
        <v>36764.76110399099</v>
      </c>
      <c r="I19" s="96">
        <f>IF(OR('NA1'!I19=":",'AT1'!I19=":"),":",'NA1'!I19/'AT1'!I19*10^6)</f>
        <v>36667.727359511227</v>
      </c>
      <c r="J19" s="96">
        <f>IF(OR('NA1'!J19=":",'AT1'!J19=":"),":",'NA1'!J19/'AT1'!J19*10^6)</f>
        <v>35843.818993067885</v>
      </c>
      <c r="K19" s="96">
        <f>IF(OR('NA1'!K19=":",'AT1'!K19=":"),":",'NA1'!K19/'AT1'!K19*10^6)</f>
        <v>36096.388779020737</v>
      </c>
      <c r="L19" s="96">
        <f>IF(OR('NA1'!L19=":",'AT1'!L19=":"),":",'NA1'!L19/'AT1'!L19*10^6)</f>
        <v>38768.524347343082</v>
      </c>
      <c r="M19" s="96">
        <f>IF(OR('NA1'!M19=":",'AT1'!M19=":"),":",'NA1'!M19/'AT1'!M19*10^6)</f>
        <v>40025.607252444825</v>
      </c>
      <c r="N19" s="96">
        <f>IF(OR('NA1'!N19=":",'AT1'!N19=":"),":",'NA1'!N19/'AT1'!N19*10^6)</f>
        <v>39995.994936455369</v>
      </c>
      <c r="O19" s="96">
        <f>IF(OR('NA1'!O19=":",'AT1'!O19=":"),":",'NA1'!O19/'AT1'!O19*10^6)</f>
        <v>41378.175077475826</v>
      </c>
      <c r="P19" s="96">
        <f>IF(OR('NA1'!P19=":",'AT1'!P19=":"),":",'NA1'!P19/'AT1'!P19*10^6)</f>
        <v>40247.307207119789</v>
      </c>
      <c r="Q19" s="96">
        <f>IF(OR('NA1'!Q19=":",'AT1'!Q19=":"),":",'NA1'!Q19/'AT1'!Q19*10^6)</f>
        <v>40056.362453934533</v>
      </c>
      <c r="R19" s="96">
        <f>IF(OR('NA1'!R19=":",'AT1'!R19=":"),":",'NA1'!R19/'AT1'!R19*10^6)</f>
        <v>42375.145767190414</v>
      </c>
      <c r="S19" s="96">
        <f>IF(OR('NA1'!S19=":",'AT1'!S19=":"),":",'NA1'!S19/'AT1'!S19*10^6)</f>
        <v>41150.819318671834</v>
      </c>
      <c r="T19" s="96">
        <f>IF(OR('NA1'!T19=":",'AT1'!T19=":"),":",'NA1'!T19/'AT1'!T19*10^6)</f>
        <v>41617.518908527294</v>
      </c>
      <c r="U19" s="96">
        <f>IF(OR('NA1'!U19=":",'AT1'!U19=":"),":",'NA1'!U19/'AT1'!U19*10^6)</f>
        <v>43176.828479845382</v>
      </c>
      <c r="V19" s="96">
        <f>IF(OR('NA1'!V19=":",'AT1'!V19=":"),":",'NA1'!V19/'AT1'!V19*10^6)</f>
        <v>41414.993843642347</v>
      </c>
      <c r="W19" s="96">
        <f>IF(OR('NA1'!W19=":",'AT1'!W19=":"),":",'NA1'!W19/'AT1'!W19*10^6)</f>
        <v>42273.385005515833</v>
      </c>
      <c r="X19" s="96">
        <f>IF(OR('NA1'!X19=":",'AT1'!X19=":"),":",'NA1'!X19/'AT1'!X19*10^6)</f>
        <v>42488.592259421814</v>
      </c>
      <c r="Y19" s="91"/>
    </row>
    <row r="20" spans="1:25" s="52" customFormat="1" ht="24.75" customHeight="1">
      <c r="A20" s="53"/>
      <c r="B20" s="50" t="s">
        <v>52</v>
      </c>
      <c r="C20" s="88" t="str">
        <f>'NA1'!C20</f>
        <v>Εκπαίδευση</v>
      </c>
      <c r="D20" s="96">
        <f>IF(OR('NA1'!D20=":",'AT1'!D20=":"),":",'NA1'!D20/'AT1'!D20*10^6)</f>
        <v>34854.866249288563</v>
      </c>
      <c r="E20" s="96">
        <f>IF(OR('NA1'!E20=":",'AT1'!E20=":"),":",'NA1'!E20/'AT1'!E20*10^6)</f>
        <v>34115.359688917692</v>
      </c>
      <c r="F20" s="96">
        <f>IF(OR('NA1'!F20=":",'AT1'!F20=":"),":",'NA1'!F20/'AT1'!F20*10^6)</f>
        <v>33991.133168908593</v>
      </c>
      <c r="G20" s="96">
        <f>IF(OR('NA1'!G20=":",'AT1'!G20=":"),":",'NA1'!G20/'AT1'!G20*10^6)</f>
        <v>34285.883801302305</v>
      </c>
      <c r="H20" s="96">
        <f>IF(OR('NA1'!H20=":",'AT1'!H20=":"),":",'NA1'!H20/'AT1'!H20*10^6)</f>
        <v>34133.540954770244</v>
      </c>
      <c r="I20" s="96">
        <f>IF(OR('NA1'!I20=":",'AT1'!I20=":"),":",'NA1'!I20/'AT1'!I20*10^6)</f>
        <v>35153.773395626129</v>
      </c>
      <c r="J20" s="96">
        <f>IF(OR('NA1'!J20=":",'AT1'!J20=":"),":",'NA1'!J20/'AT1'!J20*10^6)</f>
        <v>35064.884433305488</v>
      </c>
      <c r="K20" s="96">
        <f>IF(OR('NA1'!K20=":",'AT1'!K20=":"),":",'NA1'!K20/'AT1'!K20*10^6)</f>
        <v>35228.782683240461</v>
      </c>
      <c r="L20" s="96">
        <f>IF(OR('NA1'!L20=":",'AT1'!L20=":"),":",'NA1'!L20/'AT1'!L20*10^6)</f>
        <v>35412.001444713896</v>
      </c>
      <c r="M20" s="96">
        <f>IF(OR('NA1'!M20=":",'AT1'!M20=":"),":",'NA1'!M20/'AT1'!M20*10^6)</f>
        <v>34979.27559055118</v>
      </c>
      <c r="N20" s="96">
        <f>IF(OR('NA1'!N20=":",'AT1'!N20=":"),":",'NA1'!N20/'AT1'!N20*10^6)</f>
        <v>34623.433255782795</v>
      </c>
      <c r="O20" s="96">
        <f>IF(OR('NA1'!O20=":",'AT1'!O20=":"),":",'NA1'!O20/'AT1'!O20*10^6)</f>
        <v>34485.489992691953</v>
      </c>
      <c r="P20" s="96">
        <f>IF(OR('NA1'!P20=":",'AT1'!P20=":"),":",'NA1'!P20/'AT1'!P20*10^6)</f>
        <v>33967.763904653802</v>
      </c>
      <c r="Q20" s="96">
        <f>IF(OR('NA1'!Q20=":",'AT1'!Q20=":"),":",'NA1'!Q20/'AT1'!Q20*10^6)</f>
        <v>35706.410984532122</v>
      </c>
      <c r="R20" s="96">
        <f>IF(OR('NA1'!R20=":",'AT1'!R20=":"),":",'NA1'!R20/'AT1'!R20*10^6)</f>
        <v>35118.868240415199</v>
      </c>
      <c r="S20" s="96">
        <f>IF(OR('NA1'!S20=":",'AT1'!S20=":"),":",'NA1'!S20/'AT1'!S20*10^6)</f>
        <v>34954.664270544024</v>
      </c>
      <c r="T20" s="96">
        <f>IF(OR('NA1'!T20=":",'AT1'!T20=":"),":",'NA1'!T20/'AT1'!T20*10^6)</f>
        <v>34580.364212193192</v>
      </c>
      <c r="U20" s="96">
        <f>IF(OR('NA1'!U20=":",'AT1'!U20=":"),":",'NA1'!U20/'AT1'!U20*10^6)</f>
        <v>34318.8112846328</v>
      </c>
      <c r="V20" s="96">
        <f>IF(OR('NA1'!V20=":",'AT1'!V20=":"),":",'NA1'!V20/'AT1'!V20*10^6)</f>
        <v>33772.722461194993</v>
      </c>
      <c r="W20" s="96">
        <f>IF(OR('NA1'!W20=":",'AT1'!W20=":"),":",'NA1'!W20/'AT1'!W20*10^6)</f>
        <v>33286.015071977745</v>
      </c>
      <c r="X20" s="96">
        <f>IF(OR('NA1'!X20=":",'AT1'!X20=":"),":",'NA1'!X20/'AT1'!X20*10^6)</f>
        <v>33570.980458252576</v>
      </c>
      <c r="Y20" s="91"/>
    </row>
    <row r="21" spans="1:25" s="52" customFormat="1" ht="24.75" customHeight="1">
      <c r="A21" s="53"/>
      <c r="B21" s="50" t="s">
        <v>53</v>
      </c>
      <c r="C21" s="88" t="str">
        <f>'NA1'!C21</f>
        <v>Δραστηριότητες σχετικές με την ανθρώπινη υγεία και κοινωνική μέριμνα</v>
      </c>
      <c r="D21" s="96">
        <f>IF(OR('NA1'!D21=":",'AT1'!D21=":"),":",'NA1'!D21/'AT1'!D21*10^6)</f>
        <v>33495.497658782566</v>
      </c>
      <c r="E21" s="96">
        <f>IF(OR('NA1'!E21=":",'AT1'!E21=":"),":",'NA1'!E21/'AT1'!E21*10^6)</f>
        <v>33386.278913612259</v>
      </c>
      <c r="F21" s="96">
        <f>IF(OR('NA1'!F21=":",'AT1'!F21=":"),":",'NA1'!F21/'AT1'!F21*10^6)</f>
        <v>33033.682751838358</v>
      </c>
      <c r="G21" s="96">
        <f>IF(OR('NA1'!G21=":",'AT1'!G21=":"),":",'NA1'!G21/'AT1'!G21*10^6)</f>
        <v>33355.843590022872</v>
      </c>
      <c r="H21" s="96">
        <f>IF(OR('NA1'!H21=":",'AT1'!H21=":"),":",'NA1'!H21/'AT1'!H21*10^6)</f>
        <v>33256.144972488371</v>
      </c>
      <c r="I21" s="96">
        <f>IF(OR('NA1'!I21=":",'AT1'!I21=":"),":",'NA1'!I21/'AT1'!I21*10^6)</f>
        <v>34629.287768857597</v>
      </c>
      <c r="J21" s="96">
        <f>IF(OR('NA1'!J21=":",'AT1'!J21=":"),":",'NA1'!J21/'AT1'!J21*10^6)</f>
        <v>33881.33319574863</v>
      </c>
      <c r="K21" s="96">
        <f>IF(OR('NA1'!K21=":",'AT1'!K21=":"),":",'NA1'!K21/'AT1'!K21*10^6)</f>
        <v>34078.513393934518</v>
      </c>
      <c r="L21" s="96">
        <f>IF(OR('NA1'!L21=":",'AT1'!L21=":"),":",'NA1'!L21/'AT1'!L21*10^6)</f>
        <v>33776.215673400024</v>
      </c>
      <c r="M21" s="96">
        <f>IF(OR('NA1'!M21=":",'AT1'!M21=":"),":",'NA1'!M21/'AT1'!M21*10^6)</f>
        <v>33012.057159869015</v>
      </c>
      <c r="N21" s="96">
        <f>IF(OR('NA1'!N21=":",'AT1'!N21=":"),":",'NA1'!N21/'AT1'!N21*10^6)</f>
        <v>32134.799574317134</v>
      </c>
      <c r="O21" s="96">
        <f>IF(OR('NA1'!O21=":",'AT1'!O21=":"),":",'NA1'!O21/'AT1'!O21*10^6)</f>
        <v>32035.304016347</v>
      </c>
      <c r="P21" s="96">
        <f>IF(OR('NA1'!P21=":",'AT1'!P21=":"),":",'NA1'!P21/'AT1'!P21*10^6)</f>
        <v>32012.103891737414</v>
      </c>
      <c r="Q21" s="96">
        <f>IF(OR('NA1'!Q21=":",'AT1'!Q21=":"),":",'NA1'!Q21/'AT1'!Q21*10^6)</f>
        <v>33568.897637795279</v>
      </c>
      <c r="R21" s="96">
        <f>IF(OR('NA1'!R21=":",'AT1'!R21=":"),":",'NA1'!R21/'AT1'!R21*10^6)</f>
        <v>33071.463885300545</v>
      </c>
      <c r="S21" s="96">
        <f>IF(OR('NA1'!S21=":",'AT1'!S21=":"),":",'NA1'!S21/'AT1'!S21*10^6)</f>
        <v>32423.04269097382</v>
      </c>
      <c r="T21" s="96">
        <f>IF(OR('NA1'!T21=":",'AT1'!T21=":"),":",'NA1'!T21/'AT1'!T21*10^6)</f>
        <v>32400.756143667295</v>
      </c>
      <c r="U21" s="96">
        <f>IF(OR('NA1'!U21=":",'AT1'!U21=":"),":",'NA1'!U21/'AT1'!U21*10^6)</f>
        <v>33101.367107128157</v>
      </c>
      <c r="V21" s="96">
        <f>IF(OR('NA1'!V21=":",'AT1'!V21=":"),":",'NA1'!V21/'AT1'!V21*10^6)</f>
        <v>33440.676662821992</v>
      </c>
      <c r="W21" s="96">
        <f>IF(OR('NA1'!W21=":",'AT1'!W21=":"),":",'NA1'!W21/'AT1'!W21*10^6)</f>
        <v>32990.526921098033</v>
      </c>
      <c r="X21" s="96">
        <f>IF(OR('NA1'!X21=":",'AT1'!X21=":"),":",'NA1'!X21/'AT1'!X21*10^6)</f>
        <v>33253.098188751188</v>
      </c>
      <c r="Y21" s="91"/>
    </row>
    <row r="22" spans="1:25" s="52" customFormat="1" ht="24.75" customHeight="1">
      <c r="A22" s="53"/>
      <c r="B22" s="50" t="s">
        <v>55</v>
      </c>
      <c r="C22" s="88" t="str">
        <f>'NA1'!C22</f>
        <v>Τέχνες, διασκέδαση και ψυχαγωγία</v>
      </c>
      <c r="D22" s="96">
        <f>IF(OR('NA1'!D22=":",'AT1'!D22=":"),":",'NA1'!D22/'AT1'!D22*10^6)</f>
        <v>23881.12927191679</v>
      </c>
      <c r="E22" s="96">
        <f>IF(OR('NA1'!E22=":",'AT1'!E22=":"),":",'NA1'!E22/'AT1'!E22*10^6)</f>
        <v>24635.272391505077</v>
      </c>
      <c r="F22" s="96">
        <f>IF(OR('NA1'!F22=":",'AT1'!F22=":"),":",'NA1'!F22/'AT1'!F22*10^6)</f>
        <v>27796.002911045176</v>
      </c>
      <c r="G22" s="96">
        <f>IF(OR('NA1'!G22=":",'AT1'!G22=":"),":",'NA1'!G22/'AT1'!G22*10^6)</f>
        <v>28220.619339443572</v>
      </c>
      <c r="H22" s="96">
        <f>IF(OR('NA1'!H22=":",'AT1'!H22=":"),":",'NA1'!H22/'AT1'!H22*10^6)</f>
        <v>26916.666666666664</v>
      </c>
      <c r="I22" s="96">
        <f>IF(OR('NA1'!I22=":",'AT1'!I22=":"),":",'NA1'!I22/'AT1'!I22*10^6)</f>
        <v>29034.496836089002</v>
      </c>
      <c r="J22" s="96">
        <f>IF(OR('NA1'!J22=":",'AT1'!J22=":"),":",'NA1'!J22/'AT1'!J22*10^6)</f>
        <v>29127.376425855513</v>
      </c>
      <c r="K22" s="96">
        <f>IF(OR('NA1'!K22=":",'AT1'!K22=":"),":",'NA1'!K22/'AT1'!K22*10^6)</f>
        <v>30138.601095915641</v>
      </c>
      <c r="L22" s="96">
        <f>IF(OR('NA1'!L22=":",'AT1'!L22=":"),":",'NA1'!L22/'AT1'!L22*10^6)</f>
        <v>28773.06397306397</v>
      </c>
      <c r="M22" s="96">
        <f>IF(OR('NA1'!M22=":",'AT1'!M22=":"),":",'NA1'!M22/'AT1'!M22*10^6)</f>
        <v>27703.149086104382</v>
      </c>
      <c r="N22" s="96">
        <f>IF(OR('NA1'!N22=":",'AT1'!N22=":"),":",'NA1'!N22/'AT1'!N22*10^6)</f>
        <v>28079.584775086507</v>
      </c>
      <c r="O22" s="96">
        <f>IF(OR('NA1'!O22=":",'AT1'!O22=":"),":",'NA1'!O22/'AT1'!O22*10^6)</f>
        <v>29293.008985316683</v>
      </c>
      <c r="P22" s="96">
        <f>IF(OR('NA1'!P22=":",'AT1'!P22=":"),":",'NA1'!P22/'AT1'!P22*10^6)</f>
        <v>29866.823017003098</v>
      </c>
      <c r="Q22" s="96">
        <f>IF(OR('NA1'!Q22=":",'AT1'!Q22=":"),":",'NA1'!Q22/'AT1'!Q22*10^6)</f>
        <v>29774.084436463858</v>
      </c>
      <c r="R22" s="96">
        <f>IF(OR('NA1'!R22=":",'AT1'!R22=":"),":",'NA1'!R22/'AT1'!R22*10^6)</f>
        <v>33226.573363836185</v>
      </c>
      <c r="S22" s="96">
        <f>IF(OR('NA1'!S22=":",'AT1'!S22=":"),":",'NA1'!S22/'AT1'!S22*10^6)</f>
        <v>36032.804614275417</v>
      </c>
      <c r="T22" s="96">
        <f>IF(OR('NA1'!T22=":",'AT1'!T22=":"),":",'NA1'!T22/'AT1'!T22*10^6)</f>
        <v>39630.340017436793</v>
      </c>
      <c r="U22" s="96">
        <f>IF(OR('NA1'!U22=":",'AT1'!U22=":"),":",'NA1'!U22/'AT1'!U22*10^6)</f>
        <v>38131.698496008466</v>
      </c>
      <c r="V22" s="96">
        <f>IF(OR('NA1'!V22=":",'AT1'!V22=":"),":",'NA1'!V22/'AT1'!V22*10^6)</f>
        <v>35101.694115426362</v>
      </c>
      <c r="W22" s="96">
        <f>IF(OR('NA1'!W22=":",'AT1'!W22=":"),":",'NA1'!W22/'AT1'!W22*10^6)</f>
        <v>34691.300714882556</v>
      </c>
      <c r="X22" s="96">
        <f>IF(OR('NA1'!X22=":",'AT1'!X22=":"),":",'NA1'!X22/'AT1'!X22*10^6)</f>
        <v>33620.84456424079</v>
      </c>
      <c r="Y22" s="91"/>
    </row>
    <row r="23" spans="1:25" s="52" customFormat="1" ht="24.75" customHeight="1">
      <c r="A23" s="53"/>
      <c r="B23" s="50" t="s">
        <v>57</v>
      </c>
      <c r="C23" s="88" t="str">
        <f>'NA1'!C23</f>
        <v>Άλλες δραστηριότητες παροχής υπηρεσιών</v>
      </c>
      <c r="D23" s="96">
        <f>IF(OR('NA1'!D23=":",'AT1'!D23=":"),":",'NA1'!D23/'AT1'!D23*10^6)</f>
        <v>25054.299220646481</v>
      </c>
      <c r="E23" s="96">
        <f>IF(OR('NA1'!E23=":",'AT1'!E23=":"),":",'NA1'!E23/'AT1'!E23*10^6)</f>
        <v>25860.815206991134</v>
      </c>
      <c r="F23" s="96">
        <f>IF(OR('NA1'!F23=":",'AT1'!F23=":"),":",'NA1'!F23/'AT1'!F23*10^6)</f>
        <v>26251.479105685994</v>
      </c>
      <c r="G23" s="96">
        <f>IF(OR('NA1'!G23=":",'AT1'!G23=":"),":",'NA1'!G23/'AT1'!G23*10^6)</f>
        <v>23825.876362281491</v>
      </c>
      <c r="H23" s="96">
        <f>IF(OR('NA1'!H23=":",'AT1'!H23=":"),":",'NA1'!H23/'AT1'!H23*10^6)</f>
        <v>23371.846833222429</v>
      </c>
      <c r="I23" s="96">
        <f>IF(OR('NA1'!I23=":",'AT1'!I23=":"),":",'NA1'!I23/'AT1'!I23*10^6)</f>
        <v>25880.023512668995</v>
      </c>
      <c r="J23" s="96">
        <f>IF(OR('NA1'!J23=":",'AT1'!J23=":"),":",'NA1'!J23/'AT1'!J23*10^6)</f>
        <v>24311.846950690098</v>
      </c>
      <c r="K23" s="96">
        <f>IF(OR('NA1'!K23=":",'AT1'!K23=":"),":",'NA1'!K23/'AT1'!K23*10^6)</f>
        <v>24320.105266305811</v>
      </c>
      <c r="L23" s="96">
        <f>IF(OR('NA1'!L23=":",'AT1'!L23=":"),":",'NA1'!L23/'AT1'!L23*10^6)</f>
        <v>24473.44003711436</v>
      </c>
      <c r="M23" s="96">
        <f>IF(OR('NA1'!M23=":",'AT1'!M23=":"),":",'NA1'!M23/'AT1'!M23*10^6)</f>
        <v>24812.508648125087</v>
      </c>
      <c r="N23" s="96">
        <f>IF(OR('NA1'!N23=":",'AT1'!N23=":"),":",'NA1'!N23/'AT1'!N23*10^6)</f>
        <v>24374.012056262556</v>
      </c>
      <c r="O23" s="96">
        <f>IF(OR('NA1'!O23=":",'AT1'!O23=":"),":",'NA1'!O23/'AT1'!O23*10^6)</f>
        <v>23507.027681748212</v>
      </c>
      <c r="P23" s="96">
        <f>IF(OR('NA1'!P23=":",'AT1'!P23=":"),":",'NA1'!P23/'AT1'!P23*10^6)</f>
        <v>22891.355140186915</v>
      </c>
      <c r="Q23" s="96">
        <f>IF(OR('NA1'!Q23=":",'AT1'!Q23=":"),":",'NA1'!Q23/'AT1'!Q23*10^6)</f>
        <v>26350.156695823007</v>
      </c>
      <c r="R23" s="96">
        <f>IF(OR('NA1'!R23=":",'AT1'!R23=":"),":",'NA1'!R23/'AT1'!R23*10^6)</f>
        <v>25254.59240851727</v>
      </c>
      <c r="S23" s="96">
        <f>IF(OR('NA1'!S23=":",'AT1'!S23=":"),":",'NA1'!S23/'AT1'!S23*10^6)</f>
        <v>25488.210321722672</v>
      </c>
      <c r="T23" s="96">
        <f>IF(OR('NA1'!T23=":",'AT1'!T23=":"),":",'NA1'!T23/'AT1'!T23*10^6)</f>
        <v>25337.273811375537</v>
      </c>
      <c r="U23" s="96">
        <f>IF(OR('NA1'!U23=":",'AT1'!U23=":"),":",'NA1'!U23/'AT1'!U23*10^6)</f>
        <v>25098.389043396128</v>
      </c>
      <c r="V23" s="96">
        <f>IF(OR('NA1'!V23=":",'AT1'!V23=":"),":",'NA1'!V23/'AT1'!V23*10^6)</f>
        <v>26164.099946113049</v>
      </c>
      <c r="W23" s="96">
        <f>IF(OR('NA1'!W23=":",'AT1'!W23=":"),":",'NA1'!W23/'AT1'!W23*10^6)</f>
        <v>24753.089722326255</v>
      </c>
      <c r="X23" s="96">
        <f>IF(OR('NA1'!X23=":",'AT1'!X23=":"),":",'NA1'!X23/'AT1'!X23*10^6)</f>
        <v>24509.221963112148</v>
      </c>
      <c r="Y23" s="91"/>
    </row>
    <row r="24" spans="1:25" s="52" customFormat="1" ht="24.75" customHeight="1">
      <c r="A24" s="53"/>
      <c r="B24" s="50" t="s">
        <v>59</v>
      </c>
      <c r="C24" s="88" t="str">
        <f>'NA1'!C24</f>
        <v>Δραστηριότητες νοικοκυριών ως εργοδοτών</v>
      </c>
      <c r="D24" s="96">
        <f>IF(OR('NA1'!D24=":",'AT1'!D24=":"),":",'NA1'!D24/'AT1'!D24*10^6)</f>
        <v>6090</v>
      </c>
      <c r="E24" s="96">
        <f>IF(OR('NA1'!E24=":",'AT1'!E24=":"),":",'NA1'!E24/'AT1'!E24*10^6)</f>
        <v>6118</v>
      </c>
      <c r="F24" s="96">
        <f>IF(OR('NA1'!F24=":",'AT1'!F24=":"),":",'NA1'!F24/'AT1'!F24*10^6)</f>
        <v>6087.272727272727</v>
      </c>
      <c r="G24" s="96">
        <f>IF(OR('NA1'!G24=":",'AT1'!G24=":"),":",'NA1'!G24/'AT1'!G24*10^6)</f>
        <v>6108.1967213114749</v>
      </c>
      <c r="H24" s="96">
        <f>IF(OR('NA1'!H24=":",'AT1'!H24=":"),":",'NA1'!H24/'AT1'!H24*10^6)</f>
        <v>6145.3183520599259</v>
      </c>
      <c r="I24" s="96">
        <f>IF(OR('NA1'!I24=":",'AT1'!I24=":"),":",'NA1'!I24/'AT1'!I24*10^6)</f>
        <v>6110.3896103896104</v>
      </c>
      <c r="J24" s="96">
        <f>IF(OR('NA1'!J24=":",'AT1'!J24=":"),":",'NA1'!J24/'AT1'!J24*10^6)</f>
        <v>6105.3763440860221</v>
      </c>
      <c r="K24" s="96">
        <f>IF(OR('NA1'!K24=":",'AT1'!K24=":"),":",'NA1'!K24/'AT1'!K24*10^6)</f>
        <v>6109.433962264151</v>
      </c>
      <c r="L24" s="96">
        <f>IF(OR('NA1'!L24=":",'AT1'!L24=":"),":",'NA1'!L24/'AT1'!L24*10^6)</f>
        <v>6108.9430894308944</v>
      </c>
      <c r="M24" s="96">
        <f>IF(OR('NA1'!M24=":",'AT1'!M24=":"),":",'NA1'!M24/'AT1'!M24*10^6)</f>
        <v>6113.9860139860148</v>
      </c>
      <c r="N24" s="96">
        <f>IF(OR('NA1'!N24=":",'AT1'!N24=":"),":",'NA1'!N24/'AT1'!N24*10^6)</f>
        <v>6097.791798107256</v>
      </c>
      <c r="O24" s="96">
        <f>IF(OR('NA1'!O24=":",'AT1'!O24=":"),":",'NA1'!O24/'AT1'!O24*10^6)</f>
        <v>6114.3712574850306</v>
      </c>
      <c r="P24" s="96">
        <f>IF(OR('NA1'!P24=":",'AT1'!P24=":"),":",'NA1'!P24/'AT1'!P24*10^6)</f>
        <v>6114.2857142857147</v>
      </c>
      <c r="Q24" s="96">
        <f>IF(OR('NA1'!Q24=":",'AT1'!Q24=":"),":",'NA1'!Q24/'AT1'!Q24*10^6)</f>
        <v>6120.5</v>
      </c>
      <c r="R24" s="96">
        <f>IF(OR('NA1'!R24=":",'AT1'!R24=":"),":",'NA1'!R24/'AT1'!R24*10^6)</f>
        <v>6191.8232044198894</v>
      </c>
      <c r="S24" s="96">
        <f>IF(OR('NA1'!S24=":",'AT1'!S24=":"),":",'NA1'!S24/'AT1'!S24*10^6)</f>
        <v>6224.3705941591143</v>
      </c>
      <c r="T24" s="96">
        <f>IF(OR('NA1'!T24=":",'AT1'!T24=":"),":",'NA1'!T24/'AT1'!T24*10^6)</f>
        <v>6264.2734389917887</v>
      </c>
      <c r="U24" s="96">
        <f>IF(OR('NA1'!U24=":",'AT1'!U24=":"),":",'NA1'!U24/'AT1'!U24*10^6)</f>
        <v>6257.936507936507</v>
      </c>
      <c r="V24" s="96">
        <f>IF(OR('NA1'!V24=":",'AT1'!V24=":"),":",'NA1'!V24/'AT1'!V24*10^6)</f>
        <v>5972.9552889858232</v>
      </c>
      <c r="W24" s="96">
        <f>IF(OR('NA1'!W24=":",'AT1'!W24=":"),":",'NA1'!W24/'AT1'!W24*10^6)</f>
        <v>5954.1160593792174</v>
      </c>
      <c r="X24" s="96">
        <f>IF(OR('NA1'!X24=":",'AT1'!X24=":"),":",'NA1'!X24/'AT1'!X24*10^6)</f>
        <v>5932.7388535031851</v>
      </c>
      <c r="Y24" s="91"/>
    </row>
    <row r="25" spans="1:25" s="52" customFormat="1" ht="24.75" customHeight="1">
      <c r="A25" s="53"/>
      <c r="B25" s="55" t="str">
        <f>""</f>
        <v/>
      </c>
      <c r="C25" s="55" t="str">
        <f>""</f>
        <v/>
      </c>
      <c r="D25" s="183" t="str">
        <f>""</f>
        <v/>
      </c>
      <c r="E25" s="183" t="str">
        <f>""</f>
        <v/>
      </c>
      <c r="F25" s="183" t="str">
        <f>""</f>
        <v/>
      </c>
      <c r="G25" s="183" t="str">
        <f>""</f>
        <v/>
      </c>
      <c r="H25" s="183" t="str">
        <f>""</f>
        <v/>
      </c>
      <c r="I25" s="183" t="str">
        <f>""</f>
        <v/>
      </c>
      <c r="J25" s="183" t="str">
        <f>""</f>
        <v/>
      </c>
      <c r="K25" s="183" t="str">
        <f>""</f>
        <v/>
      </c>
      <c r="L25" s="183" t="str">
        <f>""</f>
        <v/>
      </c>
      <c r="M25" s="183" t="str">
        <f>""</f>
        <v/>
      </c>
      <c r="N25" s="183" t="str">
        <f>""</f>
        <v/>
      </c>
      <c r="O25" s="183" t="str">
        <f>""</f>
        <v/>
      </c>
      <c r="P25" s="183" t="str">
        <f>""</f>
        <v/>
      </c>
      <c r="Q25" s="183" t="str">
        <f>""</f>
        <v/>
      </c>
      <c r="R25" s="183" t="str">
        <f>""</f>
        <v/>
      </c>
      <c r="S25" s="183" t="str">
        <f>""</f>
        <v/>
      </c>
      <c r="T25" s="183" t="str">
        <f>""</f>
        <v/>
      </c>
      <c r="U25" s="183" t="str">
        <f>""</f>
        <v/>
      </c>
      <c r="V25" s="183" t="str">
        <f>""</f>
        <v/>
      </c>
      <c r="W25" s="183" t="str">
        <f>""</f>
        <v/>
      </c>
      <c r="X25" s="183" t="str">
        <f>""</f>
        <v/>
      </c>
      <c r="Y25" s="91"/>
    </row>
    <row r="26" spans="1:25" s="52" customFormat="1" ht="24.75" customHeight="1">
      <c r="A26" s="53"/>
      <c r="B26" s="55" t="str">
        <f>""</f>
        <v/>
      </c>
      <c r="C26" s="55" t="str">
        <f>""</f>
        <v/>
      </c>
      <c r="D26" s="183" t="str">
        <f>""</f>
        <v/>
      </c>
      <c r="E26" s="183" t="str">
        <f>""</f>
        <v/>
      </c>
      <c r="F26" s="183" t="str">
        <f>""</f>
        <v/>
      </c>
      <c r="G26" s="183" t="str">
        <f>""</f>
        <v/>
      </c>
      <c r="H26" s="183" t="str">
        <f>""</f>
        <v/>
      </c>
      <c r="I26" s="183" t="str">
        <f>""</f>
        <v/>
      </c>
      <c r="J26" s="183" t="str">
        <f>""</f>
        <v/>
      </c>
      <c r="K26" s="183" t="str">
        <f>""</f>
        <v/>
      </c>
      <c r="L26" s="183" t="str">
        <f>""</f>
        <v/>
      </c>
      <c r="M26" s="183" t="str">
        <f>""</f>
        <v/>
      </c>
      <c r="N26" s="183" t="str">
        <f>""</f>
        <v/>
      </c>
      <c r="O26" s="183" t="str">
        <f>""</f>
        <v/>
      </c>
      <c r="P26" s="183" t="str">
        <f>""</f>
        <v/>
      </c>
      <c r="Q26" s="183" t="str">
        <f>""</f>
        <v/>
      </c>
      <c r="R26" s="183" t="str">
        <f>""</f>
        <v/>
      </c>
      <c r="S26" s="183" t="str">
        <f>""</f>
        <v/>
      </c>
      <c r="T26" s="183" t="str">
        <f>""</f>
        <v/>
      </c>
      <c r="U26" s="183" t="str">
        <f>""</f>
        <v/>
      </c>
      <c r="V26" s="183" t="str">
        <f>""</f>
        <v/>
      </c>
      <c r="W26" s="183" t="str">
        <f>""</f>
        <v/>
      </c>
      <c r="X26" s="183" t="str">
        <f>""</f>
        <v/>
      </c>
      <c r="Y26" s="91"/>
    </row>
    <row r="27" spans="1:25" s="52" customFormat="1" ht="24.75" customHeight="1">
      <c r="A27" s="53"/>
      <c r="B27" s="55" t="str">
        <f>""</f>
        <v/>
      </c>
      <c r="C27" s="55" t="str">
        <f>""</f>
        <v/>
      </c>
      <c r="D27" s="183" t="str">
        <f>""</f>
        <v/>
      </c>
      <c r="E27" s="183" t="str">
        <f>""</f>
        <v/>
      </c>
      <c r="F27" s="183" t="str">
        <f>""</f>
        <v/>
      </c>
      <c r="G27" s="183" t="str">
        <f>""</f>
        <v/>
      </c>
      <c r="H27" s="183" t="str">
        <f>""</f>
        <v/>
      </c>
      <c r="I27" s="183" t="str">
        <f>""</f>
        <v/>
      </c>
      <c r="J27" s="183" t="str">
        <f>""</f>
        <v/>
      </c>
      <c r="K27" s="183" t="str">
        <f>""</f>
        <v/>
      </c>
      <c r="L27" s="183" t="str">
        <f>""</f>
        <v/>
      </c>
      <c r="M27" s="183" t="str">
        <f>""</f>
        <v/>
      </c>
      <c r="N27" s="183" t="str">
        <f>""</f>
        <v/>
      </c>
      <c r="O27" s="183" t="str">
        <f>""</f>
        <v/>
      </c>
      <c r="P27" s="183" t="str">
        <f>""</f>
        <v/>
      </c>
      <c r="Q27" s="183" t="str">
        <f>""</f>
        <v/>
      </c>
      <c r="R27" s="183" t="str">
        <f>""</f>
        <v/>
      </c>
      <c r="S27" s="183" t="str">
        <f>""</f>
        <v/>
      </c>
      <c r="T27" s="183" t="str">
        <f>""</f>
        <v/>
      </c>
      <c r="U27" s="183" t="str">
        <f>""</f>
        <v/>
      </c>
      <c r="V27" s="183" t="str">
        <f>""</f>
        <v/>
      </c>
      <c r="W27" s="183" t="str">
        <f>""</f>
        <v/>
      </c>
      <c r="X27" s="183" t="str">
        <f>""</f>
        <v/>
      </c>
      <c r="Y27" s="91"/>
    </row>
    <row r="28" spans="1:25" s="52" customFormat="1" ht="24.75" customHeight="1">
      <c r="A28" s="53"/>
      <c r="B28" s="55" t="str">
        <f>""</f>
        <v/>
      </c>
      <c r="C28" s="55" t="str">
        <f>""</f>
        <v/>
      </c>
      <c r="D28" s="183" t="str">
        <f>""</f>
        <v/>
      </c>
      <c r="E28" s="183" t="str">
        <f>""</f>
        <v/>
      </c>
      <c r="F28" s="183" t="str">
        <f>""</f>
        <v/>
      </c>
      <c r="G28" s="183" t="str">
        <f>""</f>
        <v/>
      </c>
      <c r="H28" s="183" t="str">
        <f>""</f>
        <v/>
      </c>
      <c r="I28" s="183" t="str">
        <f>""</f>
        <v/>
      </c>
      <c r="J28" s="183" t="str">
        <f>""</f>
        <v/>
      </c>
      <c r="K28" s="183" t="str">
        <f>""</f>
        <v/>
      </c>
      <c r="L28" s="183" t="str">
        <f>""</f>
        <v/>
      </c>
      <c r="M28" s="183" t="str">
        <f>""</f>
        <v/>
      </c>
      <c r="N28" s="183" t="str">
        <f>""</f>
        <v/>
      </c>
      <c r="O28" s="183" t="str">
        <f>""</f>
        <v/>
      </c>
      <c r="P28" s="183" t="str">
        <f>""</f>
        <v/>
      </c>
      <c r="Q28" s="183" t="str">
        <f>""</f>
        <v/>
      </c>
      <c r="R28" s="183" t="str">
        <f>""</f>
        <v/>
      </c>
      <c r="S28" s="183" t="str">
        <f>""</f>
        <v/>
      </c>
      <c r="T28" s="183" t="str">
        <f>""</f>
        <v/>
      </c>
      <c r="U28" s="183" t="str">
        <f>""</f>
        <v/>
      </c>
      <c r="V28" s="183" t="str">
        <f>""</f>
        <v/>
      </c>
      <c r="W28" s="183" t="str">
        <f>""</f>
        <v/>
      </c>
      <c r="X28" s="183" t="str">
        <f>""</f>
        <v/>
      </c>
      <c r="Y28" s="91"/>
    </row>
    <row r="29" spans="1:25" s="52" customFormat="1" ht="24.75" customHeight="1">
      <c r="A29" s="53"/>
      <c r="B29" s="55" t="str">
        <f>""</f>
        <v/>
      </c>
      <c r="C29" s="55" t="str">
        <f>""</f>
        <v/>
      </c>
      <c r="D29" s="183" t="str">
        <f>""</f>
        <v/>
      </c>
      <c r="E29" s="183" t="str">
        <f>""</f>
        <v/>
      </c>
      <c r="F29" s="183" t="str">
        <f>""</f>
        <v/>
      </c>
      <c r="G29" s="183" t="str">
        <f>""</f>
        <v/>
      </c>
      <c r="H29" s="183" t="str">
        <f>""</f>
        <v/>
      </c>
      <c r="I29" s="183" t="str">
        <f>""</f>
        <v/>
      </c>
      <c r="J29" s="183" t="str">
        <f>""</f>
        <v/>
      </c>
      <c r="K29" s="183" t="str">
        <f>""</f>
        <v/>
      </c>
      <c r="L29" s="183" t="str">
        <f>""</f>
        <v/>
      </c>
      <c r="M29" s="183" t="str">
        <f>""</f>
        <v/>
      </c>
      <c r="N29" s="183" t="str">
        <f>""</f>
        <v/>
      </c>
      <c r="O29" s="183" t="str">
        <f>""</f>
        <v/>
      </c>
      <c r="P29" s="183" t="str">
        <f>""</f>
        <v/>
      </c>
      <c r="Q29" s="183" t="str">
        <f>""</f>
        <v/>
      </c>
      <c r="R29" s="183" t="str">
        <f>""</f>
        <v/>
      </c>
      <c r="S29" s="183" t="str">
        <f>""</f>
        <v/>
      </c>
      <c r="T29" s="183" t="str">
        <f>""</f>
        <v/>
      </c>
      <c r="U29" s="183" t="str">
        <f>""</f>
        <v/>
      </c>
      <c r="V29" s="183" t="str">
        <f>""</f>
        <v/>
      </c>
      <c r="W29" s="183" t="str">
        <f>""</f>
        <v/>
      </c>
      <c r="X29" s="183" t="str">
        <f>""</f>
        <v/>
      </c>
      <c r="Y29" s="91"/>
    </row>
    <row r="30" spans="1:25" s="52" customFormat="1" ht="24.75" customHeight="1">
      <c r="A30" s="53"/>
      <c r="B30" s="55" t="str">
        <f>""</f>
        <v/>
      </c>
      <c r="C30" s="55" t="str">
        <f>""</f>
        <v/>
      </c>
      <c r="D30" s="183" t="str">
        <f>""</f>
        <v/>
      </c>
      <c r="E30" s="183" t="str">
        <f>""</f>
        <v/>
      </c>
      <c r="F30" s="183" t="str">
        <f>""</f>
        <v/>
      </c>
      <c r="G30" s="183" t="str">
        <f>""</f>
        <v/>
      </c>
      <c r="H30" s="183" t="str">
        <f>""</f>
        <v/>
      </c>
      <c r="I30" s="183" t="str">
        <f>""</f>
        <v/>
      </c>
      <c r="J30" s="183" t="str">
        <f>""</f>
        <v/>
      </c>
      <c r="K30" s="183" t="str">
        <f>""</f>
        <v/>
      </c>
      <c r="L30" s="183" t="str">
        <f>""</f>
        <v/>
      </c>
      <c r="M30" s="183" t="str">
        <f>""</f>
        <v/>
      </c>
      <c r="N30" s="183" t="str">
        <f>""</f>
        <v/>
      </c>
      <c r="O30" s="183" t="str">
        <f>""</f>
        <v/>
      </c>
      <c r="P30" s="183" t="str">
        <f>""</f>
        <v/>
      </c>
      <c r="Q30" s="183" t="str">
        <f>""</f>
        <v/>
      </c>
      <c r="R30" s="183" t="str">
        <f>""</f>
        <v/>
      </c>
      <c r="S30" s="183" t="str">
        <f>""</f>
        <v/>
      </c>
      <c r="T30" s="183" t="str">
        <f>""</f>
        <v/>
      </c>
      <c r="U30" s="183" t="str">
        <f>""</f>
        <v/>
      </c>
      <c r="V30" s="183" t="str">
        <f>""</f>
        <v/>
      </c>
      <c r="W30" s="183" t="str">
        <f>""</f>
        <v/>
      </c>
      <c r="X30" s="183" t="str">
        <f>""</f>
        <v/>
      </c>
      <c r="Y30" s="91"/>
    </row>
    <row r="31" spans="1:25" s="52" customFormat="1" ht="24.75" customHeight="1">
      <c r="A31" s="53"/>
      <c r="B31" s="55" t="str">
        <f>""</f>
        <v/>
      </c>
      <c r="C31" s="58" t="s">
        <v>129</v>
      </c>
      <c r="D31" s="184">
        <f>IF(OR('NA1'!D31=":",'AT1'!D31=":"),":",'NA1'!D31/'AT1'!D31*10^6)</f>
        <v>34435.475763865477</v>
      </c>
      <c r="E31" s="184">
        <f>IF(OR('NA1'!E31=":",'AT1'!E31=":"),":",'NA1'!E31/'AT1'!E31*10^6)</f>
        <v>34807.563025210082</v>
      </c>
      <c r="F31" s="184">
        <f>IF(OR('NA1'!F31=":",'AT1'!F31=":"),":",'NA1'!F31/'AT1'!F31*10^6)</f>
        <v>35422.716369443348</v>
      </c>
      <c r="G31" s="184">
        <f>IF(OR('NA1'!G31=":",'AT1'!G31=":"),":",'NA1'!G31/'AT1'!G31*10^6)</f>
        <v>36638.491881735245</v>
      </c>
      <c r="H31" s="184">
        <f>IF(OR('NA1'!H31=":",'AT1'!H31=":"),":",'NA1'!H31/'AT1'!H31*10^6)</f>
        <v>37666.299570141811</v>
      </c>
      <c r="I31" s="184">
        <f>IF(OR('NA1'!I31=":",'AT1'!I31=":"),":",'NA1'!I31/'AT1'!I31*10^6)</f>
        <v>39173.753398414512</v>
      </c>
      <c r="J31" s="184">
        <f>IF(OR('NA1'!J31=":",'AT1'!J31=":"),":",'NA1'!J31/'AT1'!J31*10^6)</f>
        <v>39720.245360616354</v>
      </c>
      <c r="K31" s="184">
        <f>IF(OR('NA1'!K31=":",'AT1'!K31=":"),":",'NA1'!K31/'AT1'!K31*10^6)</f>
        <v>40164.236058492985</v>
      </c>
      <c r="L31" s="184">
        <f>IF(OR('NA1'!L31=":",'AT1'!L31=":"),":",'NA1'!L31/'AT1'!L31*10^6)</f>
        <v>39858.895480039107</v>
      </c>
      <c r="M31" s="184">
        <f>IF(OR('NA1'!M31=":",'AT1'!M31=":"),":",'NA1'!M31/'AT1'!M31*10^6)</f>
        <v>40100.752597326849</v>
      </c>
      <c r="N31" s="184">
        <f>IF(OR('NA1'!N31=":",'AT1'!N31=":"),":",'NA1'!N31/'AT1'!N31*10^6)</f>
        <v>40197.431749945252</v>
      </c>
      <c r="O31" s="184">
        <f>IF(OR('NA1'!O31=":",'AT1'!O31=":"),":",'NA1'!O31/'AT1'!O31*10^6)</f>
        <v>41301.047232773235</v>
      </c>
      <c r="P31" s="184">
        <f>IF(OR('NA1'!P31=":",'AT1'!P31=":"),":",'NA1'!P31/'AT1'!P31*10^6)</f>
        <v>41640.342449998163</v>
      </c>
      <c r="Q31" s="184">
        <f>IF(OR('NA1'!Q31=":",'AT1'!Q31=":"),":",'NA1'!Q31/'AT1'!Q31*10^6)</f>
        <v>42097.121156037254</v>
      </c>
      <c r="R31" s="184">
        <f>IF(OR('NA1'!R31=":",'AT1'!R31=":"),":",'NA1'!R31/'AT1'!R31*10^6)</f>
        <v>41311.658684715439</v>
      </c>
      <c r="S31" s="184">
        <f>IF(OR('NA1'!S31=":",'AT1'!S31=":"),":",'NA1'!S31/'AT1'!S31*10^6)</f>
        <v>41443.956145280288</v>
      </c>
      <c r="T31" s="184">
        <f>IF(OR('NA1'!T31=":",'AT1'!T31=":"),":",'NA1'!T31/'AT1'!T31*10^6)</f>
        <v>41398.174031077411</v>
      </c>
      <c r="U31" s="184">
        <f>IF(OR('NA1'!U31=":",'AT1'!U31=":"),":",'NA1'!U31/'AT1'!U31*10^6)</f>
        <v>41718.463292839639</v>
      </c>
      <c r="V31" s="184">
        <f>IF(OR('NA1'!V31=":",'AT1'!V31=":"),":",'NA1'!V31/'AT1'!V31*10^6)</f>
        <v>41727.588956165499</v>
      </c>
      <c r="W31" s="184">
        <f>IF(OR('NA1'!W31=":",'AT1'!W31=":"),":",'NA1'!W31/'AT1'!W31*10^6)</f>
        <v>41656.991841637275</v>
      </c>
      <c r="X31" s="184">
        <f>IF(OR('NA1'!X31=":",'AT1'!X31=":"),":",'NA1'!X31/'AT1'!X31*10^6)</f>
        <v>41954.813427420188</v>
      </c>
      <c r="Y31" s="91"/>
    </row>
    <row r="32" spans="1:25" s="52" customFormat="1" ht="12.75">
      <c r="A32" s="53"/>
      <c r="B32" s="55" t="str">
        <f>""</f>
        <v/>
      </c>
      <c r="C32" s="55" t="str">
        <f>""</f>
        <v/>
      </c>
      <c r="D32" s="183" t="str">
        <f>""</f>
        <v/>
      </c>
      <c r="E32" s="183" t="str">
        <f>""</f>
        <v/>
      </c>
      <c r="F32" s="183" t="str">
        <f>""</f>
        <v/>
      </c>
      <c r="G32" s="183" t="str">
        <f>""</f>
        <v/>
      </c>
      <c r="H32" s="183" t="str">
        <f>""</f>
        <v/>
      </c>
      <c r="I32" s="183" t="str">
        <f>""</f>
        <v/>
      </c>
      <c r="J32" s="183" t="str">
        <f>""</f>
        <v/>
      </c>
      <c r="K32" s="183" t="str">
        <f>""</f>
        <v/>
      </c>
      <c r="L32" s="183" t="str">
        <f>""</f>
        <v/>
      </c>
      <c r="M32" s="183" t="str">
        <f>""</f>
        <v/>
      </c>
      <c r="N32" s="183" t="str">
        <f>""</f>
        <v/>
      </c>
      <c r="O32" s="183" t="str">
        <f>""</f>
        <v/>
      </c>
      <c r="P32" s="183" t="str">
        <f>""</f>
        <v/>
      </c>
      <c r="Q32" s="183" t="str">
        <f>""</f>
        <v/>
      </c>
      <c r="R32" s="183" t="str">
        <f>""</f>
        <v/>
      </c>
      <c r="S32" s="183" t="str">
        <f>""</f>
        <v/>
      </c>
      <c r="T32" s="183" t="str">
        <f>""</f>
        <v/>
      </c>
      <c r="U32" s="183" t="str">
        <f>""</f>
        <v/>
      </c>
      <c r="V32" s="183" t="str">
        <f>""</f>
        <v/>
      </c>
      <c r="W32" s="183" t="str">
        <f>""</f>
        <v/>
      </c>
      <c r="X32" s="183" t="str">
        <f>""</f>
        <v/>
      </c>
      <c r="Y32" s="91"/>
    </row>
    <row r="33" spans="1:25" s="52" customFormat="1" ht="24.75" customHeight="1">
      <c r="A33" s="59"/>
      <c r="B33" s="60" t="s">
        <v>3</v>
      </c>
      <c r="C33" s="88" t="str">
        <f>'NA1'!C33</f>
        <v>Γεωργία, δασοκομία και αλιεία</v>
      </c>
      <c r="D33" s="96">
        <f>IF(OR('NA1'!D33=":",'AT1'!D33=":"),":",'NA1'!D33/'AT1'!D33*10^6)</f>
        <v>17177.891902898125</v>
      </c>
      <c r="E33" s="96">
        <f>IF(OR('NA1'!E33=":",'AT1'!E33=":"),":",'NA1'!E33/'AT1'!E33*10^6)</f>
        <v>17706.964209730035</v>
      </c>
      <c r="F33" s="96">
        <f>IF(OR('NA1'!F33=":",'AT1'!F33=":"),":",'NA1'!F33/'AT1'!F33*10^6)</f>
        <v>16811.001191277774</v>
      </c>
      <c r="G33" s="96">
        <f>IF(OR('NA1'!G33=":",'AT1'!G33=":"),":",'NA1'!G33/'AT1'!G33*10^6)</f>
        <v>18288.58533521746</v>
      </c>
      <c r="H33" s="96">
        <f>IF(OR('NA1'!H33=":",'AT1'!H33=":"),":",'NA1'!H33/'AT1'!H33*10^6)</f>
        <v>21038.974849789975</v>
      </c>
      <c r="I33" s="96">
        <f>IF(OR('NA1'!I33=":",'AT1'!I33=":"),":",'NA1'!I33/'AT1'!I33*10^6)</f>
        <v>19917.025647822917</v>
      </c>
      <c r="J33" s="96">
        <f>IF(OR('NA1'!J33=":",'AT1'!J33=":"),":",'NA1'!J33/'AT1'!J33*10^6)</f>
        <v>20462.86285190305</v>
      </c>
      <c r="K33" s="96">
        <f>IF(OR('NA1'!K33=":",'AT1'!K33=":"),":",'NA1'!K33/'AT1'!K33*10^6)</f>
        <v>19700.001242745475</v>
      </c>
      <c r="L33" s="96">
        <f>IF(OR('NA1'!L33=":",'AT1'!L33=":"),":",'NA1'!L33/'AT1'!L33*10^6)</f>
        <v>18771.098450561742</v>
      </c>
      <c r="M33" s="96">
        <f>IF(OR('NA1'!M33=":",'AT1'!M33=":"),":",'NA1'!M33/'AT1'!M33*10^6)</f>
        <v>18384.744956346196</v>
      </c>
      <c r="N33" s="96">
        <f>IF(OR('NA1'!N33=":",'AT1'!N33=":"),":",'NA1'!N33/'AT1'!N33*10^6)</f>
        <v>19330.054897900802</v>
      </c>
      <c r="O33" s="96">
        <f>IF(OR('NA1'!O33=":",'AT1'!O33=":"),":",'NA1'!O33/'AT1'!O33*10^6)</f>
        <v>20063.421595053114</v>
      </c>
      <c r="P33" s="96">
        <f>IF(OR('NA1'!P33=":",'AT1'!P33=":"),":",'NA1'!P33/'AT1'!P33*10^6)</f>
        <v>17439.965633278443</v>
      </c>
      <c r="Q33" s="96">
        <f>IF(OR('NA1'!Q33=":",'AT1'!Q33=":"),":",'NA1'!Q33/'AT1'!Q33*10^6)</f>
        <v>16820.87921821027</v>
      </c>
      <c r="R33" s="96">
        <f>IF(OR('NA1'!R33=":",'AT1'!R33=":"),":",'NA1'!R33/'AT1'!R33*10^6)</f>
        <v>15173.408089707651</v>
      </c>
      <c r="S33" s="96">
        <f>IF(OR('NA1'!S33=":",'AT1'!S33=":"),":",'NA1'!S33/'AT1'!S33*10^6)</f>
        <v>16427.821138427582</v>
      </c>
      <c r="T33" s="96">
        <f>IF(OR('NA1'!T33=":",'AT1'!T33=":"),":",'NA1'!T33/'AT1'!T33*10^6)</f>
        <v>18786.058210564141</v>
      </c>
      <c r="U33" s="96">
        <f>IF(OR('NA1'!U33=":",'AT1'!U33=":"),":",'NA1'!U33/'AT1'!U33*10^6)</f>
        <v>18619.394964245283</v>
      </c>
      <c r="V33" s="96">
        <f>IF(OR('NA1'!V33=":",'AT1'!V33=":"),":",'NA1'!V33/'AT1'!V33*10^6)</f>
        <v>19930.633579209614</v>
      </c>
      <c r="W33" s="96">
        <f>IF(OR('NA1'!W33=":",'AT1'!W33=":"),":",'NA1'!W33/'AT1'!W33*10^6)</f>
        <v>19360.479894260585</v>
      </c>
      <c r="X33" s="96">
        <f>IF(OR('NA1'!X33=":",'AT1'!X33=":"),":",'NA1'!X33/'AT1'!X33*10^6)</f>
        <v>20152.98494489065</v>
      </c>
      <c r="Y33" s="91"/>
    </row>
    <row r="34" spans="1:25" ht="24.75" customHeight="1">
      <c r="A34" s="59"/>
      <c r="B34" s="60" t="s">
        <v>66</v>
      </c>
      <c r="C34" s="88" t="str">
        <f>'NA1'!C34</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D34" s="96">
        <f>IF(OR('NA1'!D34=":",'AT1'!D34=":"),":",'NA1'!D34/'AT1'!D34*10^6)</f>
        <v>25450.94258783204</v>
      </c>
      <c r="E34" s="96">
        <f>IF(OR('NA1'!E34=":",'AT1'!E34=":"),":",'NA1'!E34/'AT1'!E34*10^6)</f>
        <v>26317.586033799991</v>
      </c>
      <c r="F34" s="96">
        <f>IF(OR('NA1'!F34=":",'AT1'!F34=":"),":",'NA1'!F34/'AT1'!F34*10^6)</f>
        <v>27737.65540614535</v>
      </c>
      <c r="G34" s="96">
        <f>IF(OR('NA1'!G34=":",'AT1'!G34=":"),":",'NA1'!G34/'AT1'!G34*10^6)</f>
        <v>29140.694646979297</v>
      </c>
      <c r="H34" s="96">
        <f>IF(OR('NA1'!H34=":",'AT1'!H34=":"),":",'NA1'!H34/'AT1'!H34*10^6)</f>
        <v>30843.184189529249</v>
      </c>
      <c r="I34" s="96">
        <f>IF(OR('NA1'!I34=":",'AT1'!I34=":"),":",'NA1'!I34/'AT1'!I34*10^6)</f>
        <v>31888.943976202281</v>
      </c>
      <c r="J34" s="96">
        <f>IF(OR('NA1'!J34=":",'AT1'!J34=":"),":",'NA1'!J34/'AT1'!J34*10^6)</f>
        <v>33668.24192843811</v>
      </c>
      <c r="K34" s="96">
        <f>IF(OR('NA1'!K34=":",'AT1'!K34=":"),":",'NA1'!K34/'AT1'!K34*10^6)</f>
        <v>35359.605049873215</v>
      </c>
      <c r="L34" s="96">
        <f>IF(OR('NA1'!L34=":",'AT1'!L34=":"),":",'NA1'!L34/'AT1'!L34*10^6)</f>
        <v>35322.73932617945</v>
      </c>
      <c r="M34" s="96">
        <f>IF(OR('NA1'!M34=":",'AT1'!M34=":"),":",'NA1'!M34/'AT1'!M34*10^6)</f>
        <v>34755.809523809519</v>
      </c>
      <c r="N34" s="96">
        <f>IF(OR('NA1'!N34=":",'AT1'!N34=":"),":",'NA1'!N34/'AT1'!N34*10^6)</f>
        <v>32517.768761943807</v>
      </c>
      <c r="O34" s="96">
        <f>IF(OR('NA1'!O34=":",'AT1'!O34=":"),":",'NA1'!O34/'AT1'!O34*10^6)</f>
        <v>31599.387303838885</v>
      </c>
      <c r="P34" s="96">
        <f>IF(OR('NA1'!P34=":",'AT1'!P34=":"),":",'NA1'!P34/'AT1'!P34*10^6)</f>
        <v>31903.345075548048</v>
      </c>
      <c r="Q34" s="96">
        <f>IF(OR('NA1'!Q34=":",'AT1'!Q34=":"),":",'NA1'!Q34/'AT1'!Q34*10^6)</f>
        <v>32365.007155406114</v>
      </c>
      <c r="R34" s="96">
        <f>IF(OR('NA1'!R34=":",'AT1'!R34=":"),":",'NA1'!R34/'AT1'!R34*10^6)</f>
        <v>31739.947743636429</v>
      </c>
      <c r="S34" s="96">
        <f>IF(OR('NA1'!S34=":",'AT1'!S34=":"),":",'NA1'!S34/'AT1'!S34*10^6)</f>
        <v>32744.20753764873</v>
      </c>
      <c r="T34" s="96">
        <f>IF(OR('NA1'!T34=":",'AT1'!T34=":"),":",'NA1'!T34/'AT1'!T34*10^6)</f>
        <v>31883.779055236191</v>
      </c>
      <c r="U34" s="96">
        <f>IF(OR('NA1'!U34=":",'AT1'!U34=":"),":",'NA1'!U34/'AT1'!U34*10^6)</f>
        <v>31381.576743469315</v>
      </c>
      <c r="V34" s="96">
        <f>IF(OR('NA1'!V34=":",'AT1'!V34=":"),":",'NA1'!V34/'AT1'!V34*10^6)</f>
        <v>32444.928534910086</v>
      </c>
      <c r="W34" s="96">
        <f>IF(OR('NA1'!W34=":",'AT1'!W34=":"),":",'NA1'!W34/'AT1'!W34*10^6)</f>
        <v>33348.248500096764</v>
      </c>
      <c r="X34" s="96">
        <f>IF(OR('NA1'!X34=":",'AT1'!X34=":"),":",'NA1'!X34/'AT1'!X34*10^6)</f>
        <v>33897.368624122231</v>
      </c>
      <c r="Y34" s="92"/>
    </row>
    <row r="35" spans="1:25" ht="24.75" customHeight="1">
      <c r="A35" s="59"/>
      <c r="B35" s="61" t="s">
        <v>5</v>
      </c>
      <c r="C35" s="88" t="str">
        <f>'NA1'!C35</f>
        <v>Μεταποιητικές βιομηχανίες</v>
      </c>
      <c r="D35" s="96">
        <f>IF(OR('NA1'!D35=":",'AT1'!D35=":"),":",'NA1'!D35/'AT1'!D35*10^6)</f>
        <v>23628.861226371599</v>
      </c>
      <c r="E35" s="96">
        <f>IF(OR('NA1'!E35=":",'AT1'!E35=":"),":",'NA1'!E35/'AT1'!E35*10^6)</f>
        <v>24227.783194309031</v>
      </c>
      <c r="F35" s="96">
        <f>IF(OR('NA1'!F35=":",'AT1'!F35=":"),":",'NA1'!F35/'AT1'!F35*10^6)</f>
        <v>25599.232862382236</v>
      </c>
      <c r="G35" s="96">
        <f>IF(OR('NA1'!G35=":",'AT1'!G35=":"),":",'NA1'!G35/'AT1'!G35*10^6)</f>
        <v>26389.09751510133</v>
      </c>
      <c r="H35" s="96">
        <f>IF(OR('NA1'!H35=":",'AT1'!H35=":"),":",'NA1'!H35/'AT1'!H35*10^6)</f>
        <v>27671.331949373867</v>
      </c>
      <c r="I35" s="96">
        <f>IF(OR('NA1'!I35=":",'AT1'!I35=":"),":",'NA1'!I35/'AT1'!I35*10^6)</f>
        <v>28419.719760112432</v>
      </c>
      <c r="J35" s="96">
        <f>IF(OR('NA1'!J35=":",'AT1'!J35=":"),":",'NA1'!J35/'AT1'!J35*10^6)</f>
        <v>29271.555021309148</v>
      </c>
      <c r="K35" s="96">
        <f>IF(OR('NA1'!K35=":",'AT1'!K35=":"),":",'NA1'!K35/'AT1'!K35*10^6)</f>
        <v>30239.156389739634</v>
      </c>
      <c r="L35" s="96">
        <f>IF(OR('NA1'!L35=":",'AT1'!L35=":"),":",'NA1'!L35/'AT1'!L35*10^6)</f>
        <v>30078.957045924875</v>
      </c>
      <c r="M35" s="96">
        <f>IF(OR('NA1'!M35=":",'AT1'!M35=":"),":",'NA1'!M35/'AT1'!M35*10^6)</f>
        <v>29149.100727011941</v>
      </c>
      <c r="N35" s="96">
        <f>IF(OR('NA1'!N35=":",'AT1'!N35=":"),":",'NA1'!N35/'AT1'!N35*10^6)</f>
        <v>27200.757525239726</v>
      </c>
      <c r="O35" s="96">
        <f>IF(OR('NA1'!O35=":",'AT1'!O35=":"),":",'NA1'!O35/'AT1'!O35*10^6)</f>
        <v>25984.09477031288</v>
      </c>
      <c r="P35" s="96">
        <f>IF(OR('NA1'!P35=":",'AT1'!P35=":"),":",'NA1'!P35/'AT1'!P35*10^6)</f>
        <v>25865.571476692665</v>
      </c>
      <c r="Q35" s="96">
        <f>IF(OR('NA1'!Q35=":",'AT1'!Q35=":"),":",'NA1'!Q35/'AT1'!Q35*10^6)</f>
        <v>26663.648826922577</v>
      </c>
      <c r="R35" s="96">
        <f>IF(OR('NA1'!R35=":",'AT1'!R35=":"),":",'NA1'!R35/'AT1'!R35*10^6)</f>
        <v>25674.626530085905</v>
      </c>
      <c r="S35" s="96">
        <f>IF(OR('NA1'!S35=":",'AT1'!S35=":"),":",'NA1'!S35/'AT1'!S35*10^6)</f>
        <v>26200.557026630264</v>
      </c>
      <c r="T35" s="96">
        <f>IF(OR('NA1'!T35=":",'AT1'!T35=":"),":",'NA1'!T35/'AT1'!T35*10^6)</f>
        <v>25549.249411163768</v>
      </c>
      <c r="U35" s="96">
        <f>IF(OR('NA1'!U35=":",'AT1'!U35=":"),":",'NA1'!U35/'AT1'!U35*10^6)</f>
        <v>25134.891123047022</v>
      </c>
      <c r="V35" s="96">
        <f>IF(OR('NA1'!V35=":",'AT1'!V35=":"),":",'NA1'!V35/'AT1'!V35*10^6)</f>
        <v>25069.274653626733</v>
      </c>
      <c r="W35" s="96">
        <f>IF(OR('NA1'!W35=":",'AT1'!W35=":"),":",'NA1'!W35/'AT1'!W35*10^6)</f>
        <v>25790.552219390938</v>
      </c>
      <c r="X35" s="96">
        <f>IF(OR('NA1'!X35=":",'AT1'!X35=":"),":",'NA1'!X35/'AT1'!X35*10^6)</f>
        <v>26183.485101901755</v>
      </c>
      <c r="Y35" s="92"/>
    </row>
    <row r="36" spans="1:25" ht="24.75" customHeight="1">
      <c r="A36" s="59"/>
      <c r="B36" s="61" t="s">
        <v>10</v>
      </c>
      <c r="C36" s="88" t="str">
        <f>'NA1'!C36</f>
        <v>Κατασκευές</v>
      </c>
      <c r="D36" s="96">
        <f>IF(OR('NA1'!D36=":",'AT1'!D36=":"),":",'NA1'!D36/'AT1'!D36*10^6)</f>
        <v>34957.068569355426</v>
      </c>
      <c r="E36" s="96">
        <f>IF(OR('NA1'!E36=":",'AT1'!E36=":"),":",'NA1'!E36/'AT1'!E36*10^6)</f>
        <v>35672.962574326688</v>
      </c>
      <c r="F36" s="96">
        <f>IF(OR('NA1'!F36=":",'AT1'!F36=":"),":",'NA1'!F36/'AT1'!F36*10^6)</f>
        <v>35158.081076296687</v>
      </c>
      <c r="G36" s="96">
        <f>IF(OR('NA1'!G36=":",'AT1'!G36=":"),":",'NA1'!G36/'AT1'!G36*10^6)</f>
        <v>36466.641818859491</v>
      </c>
      <c r="H36" s="96">
        <f>IF(OR('NA1'!H36=":",'AT1'!H36=":"),":",'NA1'!H36/'AT1'!H36*10^6)</f>
        <v>36240.443494329505</v>
      </c>
      <c r="I36" s="96">
        <f>IF(OR('NA1'!I36=":",'AT1'!I36=":"),":",'NA1'!I36/'AT1'!I36*10^6)</f>
        <v>36277.094931345833</v>
      </c>
      <c r="J36" s="96">
        <f>IF(OR('NA1'!J36=":",'AT1'!J36=":"),":",'NA1'!J36/'AT1'!J36*10^6)</f>
        <v>36015.905615031683</v>
      </c>
      <c r="K36" s="96">
        <f>IF(OR('NA1'!K36=":",'AT1'!K36=":"),":",'NA1'!K36/'AT1'!K36*10^6)</f>
        <v>36898.909381983118</v>
      </c>
      <c r="L36" s="96">
        <f>IF(OR('NA1'!L36=":",'AT1'!L36=":"),":",'NA1'!L36/'AT1'!L36*10^6)</f>
        <v>36758.506451073663</v>
      </c>
      <c r="M36" s="96">
        <f>IF(OR('NA1'!M36=":",'AT1'!M36=":"),":",'NA1'!M36/'AT1'!M36*10^6)</f>
        <v>36352.977431861989</v>
      </c>
      <c r="N36" s="96">
        <f>IF(OR('NA1'!N36=":",'AT1'!N36=":"),":",'NA1'!N36/'AT1'!N36*10^6)</f>
        <v>36059.796755938092</v>
      </c>
      <c r="O36" s="96">
        <f>IF(OR('NA1'!O36=":",'AT1'!O36=":"),":",'NA1'!O36/'AT1'!O36*10^6)</f>
        <v>37651.816597747777</v>
      </c>
      <c r="P36" s="96">
        <f>IF(OR('NA1'!P36=":",'AT1'!P36=":"),":",'NA1'!P36/'AT1'!P36*10^6)</f>
        <v>38828.838309119841</v>
      </c>
      <c r="Q36" s="96">
        <f>IF(OR('NA1'!Q36=":",'AT1'!Q36=":"),":",'NA1'!Q36/'AT1'!Q36*10^6)</f>
        <v>38471.371344236613</v>
      </c>
      <c r="R36" s="96">
        <f>IF(OR('NA1'!R36=":",'AT1'!R36=":"),":",'NA1'!R36/'AT1'!R36*10^6)</f>
        <v>33374.653966459635</v>
      </c>
      <c r="S36" s="96">
        <f>IF(OR('NA1'!S36=":",'AT1'!S36=":"),":",'NA1'!S36/'AT1'!S36*10^6)</f>
        <v>30581.842415543135</v>
      </c>
      <c r="T36" s="96">
        <f>IF(OR('NA1'!T36=":",'AT1'!T36=":"),":",'NA1'!T36/'AT1'!T36*10^6)</f>
        <v>27960.796794118218</v>
      </c>
      <c r="U36" s="96">
        <f>IF(OR('NA1'!U36=":",'AT1'!U36=":"),":",'NA1'!U36/'AT1'!U36*10^6)</f>
        <v>26273.700132350161</v>
      </c>
      <c r="V36" s="96">
        <f>IF(OR('NA1'!V36=":",'AT1'!V36=":"),":",'NA1'!V36/'AT1'!V36*10^6)</f>
        <v>22281.185389386632</v>
      </c>
      <c r="W36" s="96">
        <f>IF(OR('NA1'!W36=":",'AT1'!W36=":"),":",'NA1'!W36/'AT1'!W36*10^6)</f>
        <v>20195.963863544428</v>
      </c>
      <c r="X36" s="96">
        <f>IF(OR('NA1'!X36=":",'AT1'!X36=":"),":",'NA1'!X36/'AT1'!X36*10^6)</f>
        <v>19113.057146064893</v>
      </c>
      <c r="Y36" s="92"/>
    </row>
    <row r="37" spans="1:25" ht="24.75" customHeight="1">
      <c r="A37" s="59"/>
      <c r="B37" s="61" t="s">
        <v>23</v>
      </c>
      <c r="C37" s="88" t="str">
        <f>'NA1'!C37</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D37" s="96">
        <f>IF(OR('NA1'!D37=":",'AT1'!D37=":"),":",'NA1'!D37/'AT1'!D37*10^6)</f>
        <v>25154.779337539832</v>
      </c>
      <c r="E37" s="96">
        <f>IF(OR('NA1'!E37=":",'AT1'!E37=":"),":",'NA1'!E37/'AT1'!E37*10^6)</f>
        <v>24803.281688422594</v>
      </c>
      <c r="F37" s="96">
        <f>IF(OR('NA1'!F37=":",'AT1'!F37=":"),":",'NA1'!F37/'AT1'!F37*10^6)</f>
        <v>25278.971894641272</v>
      </c>
      <c r="G37" s="96">
        <f>IF(OR('NA1'!G37=":",'AT1'!G37=":"),":",'NA1'!G37/'AT1'!G37*10^6)</f>
        <v>26510.749294065256</v>
      </c>
      <c r="H37" s="96">
        <f>IF(OR('NA1'!H37=":",'AT1'!H37=":"),":",'NA1'!H37/'AT1'!H37*10^6)</f>
        <v>27220.679495046694</v>
      </c>
      <c r="I37" s="96">
        <f>IF(OR('NA1'!I37=":",'AT1'!I37=":"),":",'NA1'!I37/'AT1'!I37*10^6)</f>
        <v>29033.545196921914</v>
      </c>
      <c r="J37" s="96">
        <f>IF(OR('NA1'!J37=":",'AT1'!J37=":"),":",'NA1'!J37/'AT1'!J37*10^6)</f>
        <v>29563.585638094639</v>
      </c>
      <c r="K37" s="96">
        <f>IF(OR('NA1'!K37=":",'AT1'!K37=":"),":",'NA1'!K37/'AT1'!K37*10^6)</f>
        <v>29627.587954822666</v>
      </c>
      <c r="L37" s="96">
        <f>IF(OR('NA1'!L37=":",'AT1'!L37=":"),":",'NA1'!L37/'AT1'!L37*10^6)</f>
        <v>29441.116323830145</v>
      </c>
      <c r="M37" s="96">
        <f>IF(OR('NA1'!M37=":",'AT1'!M37=":"),":",'NA1'!M37/'AT1'!M37*10^6)</f>
        <v>30377.772259099154</v>
      </c>
      <c r="N37" s="96">
        <f>IF(OR('NA1'!N37=":",'AT1'!N37=":"),":",'NA1'!N37/'AT1'!N37*10^6)</f>
        <v>30863.290818308586</v>
      </c>
      <c r="O37" s="96">
        <f>IF(OR('NA1'!O37=":",'AT1'!O37=":"),":",'NA1'!O37/'AT1'!O37*10^6)</f>
        <v>32311.201287343451</v>
      </c>
      <c r="P37" s="96">
        <f>IF(OR('NA1'!P37=":",'AT1'!P37=":"),":",'NA1'!P37/'AT1'!P37*10^6)</f>
        <v>33287.132744471586</v>
      </c>
      <c r="Q37" s="96">
        <f>IF(OR('NA1'!Q37=":",'AT1'!Q37=":"),":",'NA1'!Q37/'AT1'!Q37*10^6)</f>
        <v>33770.282277487466</v>
      </c>
      <c r="R37" s="96">
        <f>IF(OR('NA1'!R37=":",'AT1'!R37=":"),":",'NA1'!R37/'AT1'!R37*10^6)</f>
        <v>33570.520965692507</v>
      </c>
      <c r="S37" s="96">
        <f>IF(OR('NA1'!S37=":",'AT1'!S37=":"),":",'NA1'!S37/'AT1'!S37*10^6)</f>
        <v>34607.243006975565</v>
      </c>
      <c r="T37" s="96">
        <f>IF(OR('NA1'!T37=":",'AT1'!T37=":"),":",'NA1'!T37/'AT1'!T37*10^6)</f>
        <v>34623.589438906798</v>
      </c>
      <c r="U37" s="96">
        <f>IF(OR('NA1'!U37=":",'AT1'!U37=":"),":",'NA1'!U37/'AT1'!U37*10^6)</f>
        <v>34327.636246372138</v>
      </c>
      <c r="V37" s="96">
        <f>IF(OR('NA1'!V37=":",'AT1'!V37=":"),":",'NA1'!V37/'AT1'!V37*10^6)</f>
        <v>34144.624471917014</v>
      </c>
      <c r="W37" s="96">
        <f>IF(OR('NA1'!W37=":",'AT1'!W37=":"),":",'NA1'!W37/'AT1'!W37*10^6)</f>
        <v>33852.114364200606</v>
      </c>
      <c r="X37" s="96">
        <f>IF(OR('NA1'!X37=":",'AT1'!X37=":"),":",'NA1'!X37/'AT1'!X37*10^6)</f>
        <v>34301.900022232483</v>
      </c>
      <c r="Y37" s="92"/>
    </row>
    <row r="38" spans="1:25" ht="24.75" customHeight="1">
      <c r="A38" s="60"/>
      <c r="B38" s="61" t="s">
        <v>15</v>
      </c>
      <c r="C38" s="88" t="str">
        <f>'NA1'!C38</f>
        <v>Ενημέρωση και επικοινωνία</v>
      </c>
      <c r="D38" s="96">
        <f>IF(OR('NA1'!D38=":",'AT1'!D38=":"),":",'NA1'!D38/'AT1'!D38*10^6)</f>
        <v>30144.015728680264</v>
      </c>
      <c r="E38" s="96">
        <f>IF(OR('NA1'!E38=":",'AT1'!E38=":"),":",'NA1'!E38/'AT1'!E38*10^6)</f>
        <v>32618.449222749703</v>
      </c>
      <c r="F38" s="96">
        <f>IF(OR('NA1'!F38=":",'AT1'!F38=":"),":",'NA1'!F38/'AT1'!F38*10^6)</f>
        <v>34559.03021784962</v>
      </c>
      <c r="G38" s="96">
        <f>IF(OR('NA1'!G38=":",'AT1'!G38=":"),":",'NA1'!G38/'AT1'!G38*10^6)</f>
        <v>41061.962060548962</v>
      </c>
      <c r="H38" s="96">
        <f>IF(OR('NA1'!H38=":",'AT1'!H38=":"),":",'NA1'!H38/'AT1'!H38*10^6)</f>
        <v>44979.367262723521</v>
      </c>
      <c r="I38" s="96">
        <f>IF(OR('NA1'!I38=":",'AT1'!I38=":"),":",'NA1'!I38/'AT1'!I38*10^6)</f>
        <v>49729.233593391458</v>
      </c>
      <c r="J38" s="96">
        <f>IF(OR('NA1'!J38=":",'AT1'!J38=":"),":",'NA1'!J38/'AT1'!J38*10^6)</f>
        <v>51546.244833974633</v>
      </c>
      <c r="K38" s="96">
        <f>IF(OR('NA1'!K38=":",'AT1'!K38=":"),":",'NA1'!K38/'AT1'!K38*10^6)</f>
        <v>53636.702217707803</v>
      </c>
      <c r="L38" s="96">
        <f>IF(OR('NA1'!L38=":",'AT1'!L38=":"),":",'NA1'!L38/'AT1'!L38*10^6)</f>
        <v>52773.548534648937</v>
      </c>
      <c r="M38" s="96">
        <f>IF(OR('NA1'!M38=":",'AT1'!M38=":"),":",'NA1'!M38/'AT1'!M38*10^6)</f>
        <v>62182.652592932543</v>
      </c>
      <c r="N38" s="96">
        <f>IF(OR('NA1'!N38=":",'AT1'!N38=":"),":",'NA1'!N38/'AT1'!N38*10^6)</f>
        <v>63419.201056833517</v>
      </c>
      <c r="O38" s="96">
        <f>IF(OR('NA1'!O38=":",'AT1'!O38=":"),":",'NA1'!O38/'AT1'!O38*10^6)</f>
        <v>59057.864341524175</v>
      </c>
      <c r="P38" s="96">
        <f>IF(OR('NA1'!P38=":",'AT1'!P38=":"),":",'NA1'!P38/'AT1'!P38*10^6)</f>
        <v>61619.861185264286</v>
      </c>
      <c r="Q38" s="96">
        <f>IF(OR('NA1'!Q38=":",'AT1'!Q38=":"),":",'NA1'!Q38/'AT1'!Q38*10^6)</f>
        <v>64962.438640739834</v>
      </c>
      <c r="R38" s="96">
        <f>IF(OR('NA1'!R38=":",'AT1'!R38=":"),":",'NA1'!R38/'AT1'!R38*10^6)</f>
        <v>62367.577552018251</v>
      </c>
      <c r="S38" s="96">
        <f>IF(OR('NA1'!S38=":",'AT1'!S38=":"),":",'NA1'!S38/'AT1'!S38*10^6)</f>
        <v>60094.05728943993</v>
      </c>
      <c r="T38" s="96">
        <f>IF(OR('NA1'!T38=":",'AT1'!T38=":"),":",'NA1'!T38/'AT1'!T38*10^6)</f>
        <v>60111.92758771716</v>
      </c>
      <c r="U38" s="96">
        <f>IF(OR('NA1'!U38=":",'AT1'!U38=":"),":",'NA1'!U38/'AT1'!U38*10^6)</f>
        <v>62006.328488084648</v>
      </c>
      <c r="V38" s="96">
        <f>IF(OR('NA1'!V38=":",'AT1'!V38=":"),":",'NA1'!V38/'AT1'!V38*10^6)</f>
        <v>67987.625676720796</v>
      </c>
      <c r="W38" s="96">
        <f>IF(OR('NA1'!W38=":",'AT1'!W38=":"),":",'NA1'!W38/'AT1'!W38*10^6)</f>
        <v>64165.885172449714</v>
      </c>
      <c r="X38" s="96">
        <f>IF(OR('NA1'!X38=":",'AT1'!X38=":"),":",'NA1'!X38/'AT1'!X38*10^6)</f>
        <v>64528.020948322344</v>
      </c>
      <c r="Y38" s="92"/>
    </row>
    <row r="39" spans="1:25" ht="24.75" customHeight="1">
      <c r="A39" s="62"/>
      <c r="B39" s="61" t="s">
        <v>16</v>
      </c>
      <c r="C39" s="88" t="str">
        <f>'NA1'!C39</f>
        <v>Χρηματοπιστωτικές και ασφαλιστικές δραστηριότητες</v>
      </c>
      <c r="D39" s="96">
        <f>IF(OR('NA1'!D39=":",'AT1'!D39=":"),":",'NA1'!D39/'AT1'!D39*10^6)</f>
        <v>27486.511408895603</v>
      </c>
      <c r="E39" s="96">
        <f>IF(OR('NA1'!E39=":",'AT1'!E39=":"),":",'NA1'!E39/'AT1'!E39*10^6)</f>
        <v>28537.358490566039</v>
      </c>
      <c r="F39" s="96">
        <f>IF(OR('NA1'!F39=":",'AT1'!F39=":"),":",'NA1'!F39/'AT1'!F39*10^6)</f>
        <v>31138.893458353898</v>
      </c>
      <c r="G39" s="96">
        <f>IF(OR('NA1'!G39=":",'AT1'!G39=":"),":",'NA1'!G39/'AT1'!G39*10^6)</f>
        <v>34902.654867256642</v>
      </c>
      <c r="H39" s="96">
        <f>IF(OR('NA1'!H39=":",'AT1'!H39=":"),":",'NA1'!H39/'AT1'!H39*10^6)</f>
        <v>37093.039919746501</v>
      </c>
      <c r="I39" s="96">
        <f>IF(OR('NA1'!I39=":",'AT1'!I39=":"),":",'NA1'!I39/'AT1'!I39*10^6)</f>
        <v>40814.445565578833</v>
      </c>
      <c r="J39" s="96">
        <f>IF(OR('NA1'!J39=":",'AT1'!J39=":"),":",'NA1'!J39/'AT1'!J39*10^6)</f>
        <v>43849.516655378364</v>
      </c>
      <c r="K39" s="96">
        <f>IF(OR('NA1'!K39=":",'AT1'!K39=":"),":",'NA1'!K39/'AT1'!K39*10^6)</f>
        <v>45617.211899428999</v>
      </c>
      <c r="L39" s="96">
        <f>IF(OR('NA1'!L39=":",'AT1'!L39=":"),":",'NA1'!L39/'AT1'!L39*10^6)</f>
        <v>43040.767535978252</v>
      </c>
      <c r="M39" s="96">
        <f>IF(OR('NA1'!M39=":",'AT1'!M39=":"),":",'NA1'!M39/'AT1'!M39*10^6)</f>
        <v>44301.71125795172</v>
      </c>
      <c r="N39" s="96">
        <f>IF(OR('NA1'!N39=":",'AT1'!N39=":"),":",'NA1'!N39/'AT1'!N39*10^6)</f>
        <v>47957.384055135881</v>
      </c>
      <c r="O39" s="96">
        <f>IF(OR('NA1'!O39=":",'AT1'!O39=":"),":",'NA1'!O39/'AT1'!O39*10^6)</f>
        <v>52132.233817412249</v>
      </c>
      <c r="P39" s="96">
        <f>IF(OR('NA1'!P39=":",'AT1'!P39=":"),":",'NA1'!P39/'AT1'!P39*10^6)</f>
        <v>55717.25454953943</v>
      </c>
      <c r="Q39" s="96">
        <f>IF(OR('NA1'!Q39=":",'AT1'!Q39=":"),":",'NA1'!Q39/'AT1'!Q39*10^6)</f>
        <v>57918.467852257185</v>
      </c>
      <c r="R39" s="96">
        <f>IF(OR('NA1'!R39=":",'AT1'!R39=":"),":",'NA1'!R39/'AT1'!R39*10^6)</f>
        <v>60922.411462557444</v>
      </c>
      <c r="S39" s="96">
        <f>IF(OR('NA1'!S39=":",'AT1'!S39=":"),":",'NA1'!S39/'AT1'!S39*10^6)</f>
        <v>61446.175674610473</v>
      </c>
      <c r="T39" s="96">
        <f>IF(OR('NA1'!T39=":",'AT1'!T39=":"),":",'NA1'!T39/'AT1'!T39*10^6)</f>
        <v>60845.322362200699</v>
      </c>
      <c r="U39" s="96">
        <f>IF(OR('NA1'!U39=":",'AT1'!U39=":"),":",'NA1'!U39/'AT1'!U39*10^6)</f>
        <v>60709.165777032184</v>
      </c>
      <c r="V39" s="96">
        <f>IF(OR('NA1'!V39=":",'AT1'!V39=":"),":",'NA1'!V39/'AT1'!V39*10^6)</f>
        <v>58507.579615339426</v>
      </c>
      <c r="W39" s="96">
        <f>IF(OR('NA1'!W39=":",'AT1'!W39=":"),":",'NA1'!W39/'AT1'!W39*10^6)</f>
        <v>54852.681323197037</v>
      </c>
      <c r="X39" s="96">
        <f>IF(OR('NA1'!X39=":",'AT1'!X39=":"),":",'NA1'!X39/'AT1'!X39*10^6)</f>
        <v>54891.471520468614</v>
      </c>
      <c r="Y39" s="92"/>
    </row>
    <row r="40" spans="1:25" ht="24.75" customHeight="1">
      <c r="A40" s="62"/>
      <c r="B40" s="61" t="s">
        <v>17</v>
      </c>
      <c r="C40" s="88" t="str">
        <f>'NA1'!C40</f>
        <v>Διαχείριση ακίνητης περιουσίας</v>
      </c>
      <c r="D40" s="96">
        <f>IF(OR('NA1'!D40=":",'AT1'!D40=":"),":",'NA1'!D40/'AT1'!D40*10^6)</f>
        <v>1095677.8679026652</v>
      </c>
      <c r="E40" s="96">
        <f>IF(OR('NA1'!E40=":",'AT1'!E40=":"),":",'NA1'!E40/'AT1'!E40*10^6)</f>
        <v>1068072.6872246696</v>
      </c>
      <c r="F40" s="96">
        <f>IF(OR('NA1'!F40=":",'AT1'!F40=":"),":",'NA1'!F40/'AT1'!F40*10^6)</f>
        <v>1040723.2704402516</v>
      </c>
      <c r="G40" s="96">
        <f>IF(OR('NA1'!G40=":",'AT1'!G40=":"),":",'NA1'!G40/'AT1'!G40*10^6)</f>
        <v>1026116.1161161161</v>
      </c>
      <c r="H40" s="96">
        <f>IF(OR('NA1'!H40=":",'AT1'!H40=":"),":",'NA1'!H40/'AT1'!H40*10^6)</f>
        <v>1044884.8848848848</v>
      </c>
      <c r="I40" s="96">
        <f>IF(OR('NA1'!I40=":",'AT1'!I40=":"),":",'NA1'!I40/'AT1'!I40*10^6)</f>
        <v>1052813.1814877635</v>
      </c>
      <c r="J40" s="96">
        <f>IF(OR('NA1'!J40=":",'AT1'!J40=":"),":",'NA1'!J40/'AT1'!J40*10^6)</f>
        <v>992858.09460359765</v>
      </c>
      <c r="K40" s="96">
        <f>IF(OR('NA1'!K40=":",'AT1'!K40=":"),":",'NA1'!K40/'AT1'!K40*10^6)</f>
        <v>960835.07306889351</v>
      </c>
      <c r="L40" s="96">
        <f>IF(OR('NA1'!L40=":",'AT1'!L40=":"),":",'NA1'!L40/'AT1'!L40*10^6)</f>
        <v>900738.50791258481</v>
      </c>
      <c r="M40" s="96">
        <f>IF(OR('NA1'!M40=":",'AT1'!M40=":"),":",'NA1'!M40/'AT1'!M40*10^6)</f>
        <v>870341.44633164082</v>
      </c>
      <c r="N40" s="96">
        <f>IF(OR('NA1'!N40=":",'AT1'!N40=":"),":",'NA1'!N40/'AT1'!N40*10^6)</f>
        <v>833533.12813866825</v>
      </c>
      <c r="O40" s="96">
        <f>IF(OR('NA1'!O40=":",'AT1'!O40=":"),":",'NA1'!O40/'AT1'!O40*10^6)</f>
        <v>821201.28381476388</v>
      </c>
      <c r="P40" s="96">
        <f>IF(OR('NA1'!P40=":",'AT1'!P40=":"),":",'NA1'!P40/'AT1'!P40*10^6)</f>
        <v>799376.51937651937</v>
      </c>
      <c r="Q40" s="96">
        <f>IF(OR('NA1'!Q40=":",'AT1'!Q40=":"),":",'NA1'!Q40/'AT1'!Q40*10^6)</f>
        <v>819003.39750849374</v>
      </c>
      <c r="R40" s="96">
        <f>IF(OR('NA1'!R40=":",'AT1'!R40=":"),":",'NA1'!R40/'AT1'!R40*10^6)</f>
        <v>862563.36405529955</v>
      </c>
      <c r="S40" s="96">
        <f>IF(OR('NA1'!S40=":",'AT1'!S40=":"),":",'NA1'!S40/'AT1'!S40*10^6)</f>
        <v>840245.63318777294</v>
      </c>
      <c r="T40" s="96">
        <f>IF(OR('NA1'!T40=":",'AT1'!T40=":"),":",'NA1'!T40/'AT1'!T40*10^6)</f>
        <v>806636.56302412588</v>
      </c>
      <c r="U40" s="96">
        <f>IF(OR('NA1'!U40=":",'AT1'!U40=":"),":",'NA1'!U40/'AT1'!U40*10^6)</f>
        <v>808646.99118436174</v>
      </c>
      <c r="V40" s="96">
        <f>IF(OR('NA1'!V40=":",'AT1'!V40=":"),":",'NA1'!V40/'AT1'!V40*10^6)</f>
        <v>917891.62852502579</v>
      </c>
      <c r="W40" s="96">
        <f>IF(OR('NA1'!W40=":",'AT1'!W40=":"),":",'NA1'!W40/'AT1'!W40*10^6)</f>
        <v>898608.0162060482</v>
      </c>
      <c r="X40" s="96">
        <f>IF(OR('NA1'!X40=":",'AT1'!X40=":"),":",'NA1'!X40/'AT1'!X40*10^6)</f>
        <v>857509.62067069812</v>
      </c>
      <c r="Y40" s="92"/>
    </row>
    <row r="41" spans="1:25" ht="24.75" customHeight="1">
      <c r="A41" s="62"/>
      <c r="B41" s="61" t="s">
        <v>67</v>
      </c>
      <c r="C41" s="88" t="str">
        <f>'NA1'!C41</f>
        <v xml:space="preserve">"Επαγγελματικές, επιστημονικές και τεχνικές δραστηριότητες" "Διοικητικές και υποστηρικτικές δραστηριότητες" </v>
      </c>
      <c r="D41" s="96">
        <f>IF(OR('NA1'!D41=":",'AT1'!D41=":"),":",'NA1'!D41/'AT1'!D41*10^6)</f>
        <v>39386.951125182131</v>
      </c>
      <c r="E41" s="96">
        <f>IF(OR('NA1'!E41=":",'AT1'!E41=":"),":",'NA1'!E41/'AT1'!E41*10^6)</f>
        <v>40224.770400547881</v>
      </c>
      <c r="F41" s="96">
        <f>IF(OR('NA1'!F41=":",'AT1'!F41=":"),":",'NA1'!F41/'AT1'!F41*10^6)</f>
        <v>40999.862750480374</v>
      </c>
      <c r="G41" s="96">
        <f>IF(OR('NA1'!G41=":",'AT1'!G41=":"),":",'NA1'!G41/'AT1'!G41*10^6)</f>
        <v>42878.35447014666</v>
      </c>
      <c r="H41" s="96">
        <f>IF(OR('NA1'!H41=":",'AT1'!H41=":"),":",'NA1'!H41/'AT1'!H41*10^6)</f>
        <v>44661.281706784081</v>
      </c>
      <c r="I41" s="96">
        <f>IF(OR('NA1'!I41=":",'AT1'!I41=":"),":",'NA1'!I41/'AT1'!I41*10^6)</f>
        <v>46290.853533683003</v>
      </c>
      <c r="J41" s="96">
        <f>IF(OR('NA1'!J41=":",'AT1'!J41=":"),":",'NA1'!J41/'AT1'!J41*10^6)</f>
        <v>48377.165235728273</v>
      </c>
      <c r="K41" s="96">
        <f>IF(OR('NA1'!K41=":",'AT1'!K41=":"),":",'NA1'!K41/'AT1'!K41*10^6)</f>
        <v>49100.45808654042</v>
      </c>
      <c r="L41" s="96">
        <f>IF(OR('NA1'!L41=":",'AT1'!L41=":"),":",'NA1'!L41/'AT1'!L41*10^6)</f>
        <v>46006.92536000879</v>
      </c>
      <c r="M41" s="96">
        <f>IF(OR('NA1'!M41=":",'AT1'!M41=":"),":",'NA1'!M41/'AT1'!M41*10^6)</f>
        <v>43479.10643889619</v>
      </c>
      <c r="N41" s="96">
        <f>IF(OR('NA1'!N41=":",'AT1'!N41=":"),":",'NA1'!N41/'AT1'!N41*10^6)</f>
        <v>42860.537538927172</v>
      </c>
      <c r="O41" s="96">
        <f>IF(OR('NA1'!O41=":",'AT1'!O41=":"),":",'NA1'!O41/'AT1'!O41*10^6)</f>
        <v>43406.732352029016</v>
      </c>
      <c r="P41" s="96">
        <f>IF(OR('NA1'!P41=":",'AT1'!P41=":"),":",'NA1'!P41/'AT1'!P41*10^6)</f>
        <v>41446.721225694375</v>
      </c>
      <c r="Q41" s="96">
        <f>IF(OR('NA1'!Q41=":",'AT1'!Q41=":"),":",'NA1'!Q41/'AT1'!Q41*10^6)</f>
        <v>40986.482262853569</v>
      </c>
      <c r="R41" s="96">
        <f>IF(OR('NA1'!R41=":",'AT1'!R41=":"),":",'NA1'!R41/'AT1'!R41*10^6)</f>
        <v>37979.688405932633</v>
      </c>
      <c r="S41" s="96">
        <f>IF(OR('NA1'!S41=":",'AT1'!S41=":"),":",'NA1'!S41/'AT1'!S41*10^6)</f>
        <v>38081.687548665679</v>
      </c>
      <c r="T41" s="96">
        <f>IF(OR('NA1'!T41=":",'AT1'!T41=":"),":",'NA1'!T41/'AT1'!T41*10^6)</f>
        <v>38316.612594626073</v>
      </c>
      <c r="U41" s="96">
        <f>IF(OR('NA1'!U41=":",'AT1'!U41=":"),":",'NA1'!U41/'AT1'!U41*10^6)</f>
        <v>39718.85816671417</v>
      </c>
      <c r="V41" s="96">
        <f>IF(OR('NA1'!V41=":",'AT1'!V41=":"),":",'NA1'!V41/'AT1'!V41*10^6)</f>
        <v>37508.247431161712</v>
      </c>
      <c r="W41" s="96">
        <f>IF(OR('NA1'!W41=":",'AT1'!W41=":"),":",'NA1'!W41/'AT1'!W41*10^6)</f>
        <v>37265.890907926034</v>
      </c>
      <c r="X41" s="96">
        <f>IF(OR('NA1'!X41=":",'AT1'!X41=":"),":",'NA1'!X41/'AT1'!X41*10^6)</f>
        <v>37008.993680116677</v>
      </c>
      <c r="Y41" s="92"/>
    </row>
    <row r="42" spans="1:25" ht="24.75" customHeight="1">
      <c r="A42" s="62"/>
      <c r="B42" s="61" t="s">
        <v>68</v>
      </c>
      <c r="C42" s="88" t="str">
        <f>'NA1'!C42</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D42" s="96">
        <f>IF(OR('NA1'!D42=":",'AT1'!D42=":"),":",'NA1'!D42/'AT1'!D42*10^6)</f>
        <v>36202.866635759543</v>
      </c>
      <c r="E42" s="96">
        <f>IF(OR('NA1'!E42=":",'AT1'!E42=":"),":",'NA1'!E42/'AT1'!E42*10^6)</f>
        <v>35985.886279207429</v>
      </c>
      <c r="F42" s="96">
        <f>IF(OR('NA1'!F42=":",'AT1'!F42=":"),":",'NA1'!F42/'AT1'!F42*10^6)</f>
        <v>35549.804097167806</v>
      </c>
      <c r="G42" s="96">
        <f>IF(OR('NA1'!G42=":",'AT1'!G42=":"),":",'NA1'!G42/'AT1'!G42*10^6)</f>
        <v>35064.873547181349</v>
      </c>
      <c r="H42" s="96">
        <f>IF(OR('NA1'!H42=":",'AT1'!H42=":"),":",'NA1'!H42/'AT1'!H42*10^6)</f>
        <v>35309.736365196361</v>
      </c>
      <c r="I42" s="96">
        <f>IF(OR('NA1'!I42=":",'AT1'!I42=":"),":",'NA1'!I42/'AT1'!I42*10^6)</f>
        <v>35839.020440537366</v>
      </c>
      <c r="J42" s="96">
        <f>IF(OR('NA1'!J42=":",'AT1'!J42=":"),":",'NA1'!J42/'AT1'!J42*10^6)</f>
        <v>35239.235120107915</v>
      </c>
      <c r="K42" s="96">
        <f>IF(OR('NA1'!K42=":",'AT1'!K42=":"),":",'NA1'!K42/'AT1'!K42*10^6)</f>
        <v>35457.3707615557</v>
      </c>
      <c r="L42" s="96">
        <f>IF(OR('NA1'!L42=":",'AT1'!L42=":"),":",'NA1'!L42/'AT1'!L42*10^6)</f>
        <v>36806.125653063769</v>
      </c>
      <c r="M42" s="96">
        <f>IF(OR('NA1'!M42=":",'AT1'!M42=":"),":",'NA1'!M42/'AT1'!M42*10^6)</f>
        <v>37135.507661197393</v>
      </c>
      <c r="N42" s="96">
        <f>IF(OR('NA1'!N42=":",'AT1'!N42=":"),":",'NA1'!N42/'AT1'!N42*10^6)</f>
        <v>36818.541142651819</v>
      </c>
      <c r="O42" s="96">
        <f>IF(OR('NA1'!O42=":",'AT1'!O42=":"),":",'NA1'!O42/'AT1'!O42*10^6)</f>
        <v>37386.384531605814</v>
      </c>
      <c r="P42" s="96">
        <f>IF(OR('NA1'!P42=":",'AT1'!P42=":"),":",'NA1'!P42/'AT1'!P42*10^6)</f>
        <v>36673.32513302657</v>
      </c>
      <c r="Q42" s="96">
        <f>IF(OR('NA1'!Q42=":",'AT1'!Q42=":"),":",'NA1'!Q42/'AT1'!Q42*10^6)</f>
        <v>37421.76790950985</v>
      </c>
      <c r="R42" s="96">
        <f>IF(OR('NA1'!R42=":",'AT1'!R42=":"),":",'NA1'!R42/'AT1'!R42*10^6)</f>
        <v>38210.968482571487</v>
      </c>
      <c r="S42" s="96">
        <f>IF(OR('NA1'!S42=":",'AT1'!S42=":"),":",'NA1'!S42/'AT1'!S42*10^6)</f>
        <v>37377.101804711121</v>
      </c>
      <c r="T42" s="96">
        <f>IF(OR('NA1'!T42=":",'AT1'!T42=":"),":",'NA1'!T42/'AT1'!T42*10^6)</f>
        <v>37449.995755024007</v>
      </c>
      <c r="U42" s="96">
        <f>IF(OR('NA1'!U42=":",'AT1'!U42=":"),":",'NA1'!U42/'AT1'!U42*10^6)</f>
        <v>38191.679901601827</v>
      </c>
      <c r="V42" s="96">
        <f>IF(OR('NA1'!V42=":",'AT1'!V42=":"),":",'NA1'!V42/'AT1'!V42*10^6)</f>
        <v>37227.885731783557</v>
      </c>
      <c r="W42" s="96">
        <f>IF(OR('NA1'!W42=":",'AT1'!W42=":"),":",'NA1'!W42/'AT1'!W42*10^6)</f>
        <v>37261.937336427989</v>
      </c>
      <c r="X42" s="96">
        <f>IF(OR('NA1'!X42=":",'AT1'!X42=":"),":",'NA1'!X42/'AT1'!X42*10^6)</f>
        <v>37445.233467403086</v>
      </c>
      <c r="Y42" s="92"/>
    </row>
    <row r="43" spans="1:25" ht="24.75" customHeight="1">
      <c r="A43" s="62"/>
      <c r="B43" s="61" t="s">
        <v>69</v>
      </c>
      <c r="C43" s="88" t="str">
        <f>'NA1'!C43</f>
        <v xml:space="preserve">"Τέχνες, διασκέδαση και ψυχαγωγία" "Άλλες δραστηριότητες παροχής υπηρεσιών"  "Δραστηριότητες νοικοκυριών ως εργοδοτών" </v>
      </c>
      <c r="D43" s="96">
        <f>IF(OR('NA1'!D43=":",'AT1'!D43=":"),":",'NA1'!D43/'AT1'!D43*10^6)</f>
        <v>20015.280744702417</v>
      </c>
      <c r="E43" s="96">
        <f>IF(OR('NA1'!E43=":",'AT1'!E43=":"),":",'NA1'!E43/'AT1'!E43*10^6)</f>
        <v>19802.568358521883</v>
      </c>
      <c r="F43" s="96">
        <f>IF(OR('NA1'!F43=":",'AT1'!F43=":"),":",'NA1'!F43/'AT1'!F43*10^6)</f>
        <v>20471.539519568752</v>
      </c>
      <c r="G43" s="96">
        <f>IF(OR('NA1'!G43=":",'AT1'!G43=":"),":",'NA1'!G43/'AT1'!G43*10^6)</f>
        <v>19145.05769794526</v>
      </c>
      <c r="H43" s="96">
        <f>IF(OR('NA1'!H43=":",'AT1'!H43=":"),":",'NA1'!H43/'AT1'!H43*10^6)</f>
        <v>18408.854892226638</v>
      </c>
      <c r="I43" s="96">
        <f>IF(OR('NA1'!I43=":",'AT1'!I43=":"),":",'NA1'!I43/'AT1'!I43*10^6)</f>
        <v>19266.19035529927</v>
      </c>
      <c r="J43" s="96">
        <f>IF(OR('NA1'!J43=":",'AT1'!J43=":"),":",'NA1'!J43/'AT1'!J43*10^6)</f>
        <v>18026.865704215361</v>
      </c>
      <c r="K43" s="96">
        <f>IF(OR('NA1'!K43=":",'AT1'!K43=":"),":",'NA1'!K43/'AT1'!K43*10^6)</f>
        <v>17700.602730739269</v>
      </c>
      <c r="L43" s="96">
        <f>IF(OR('NA1'!L43=":",'AT1'!L43=":"),":",'NA1'!L43/'AT1'!L43*10^6)</f>
        <v>16850.410048790618</v>
      </c>
      <c r="M43" s="96">
        <f>IF(OR('NA1'!M43=":",'AT1'!M43=":"),":",'NA1'!M43/'AT1'!M43*10^6)</f>
        <v>16160.978972768011</v>
      </c>
      <c r="N43" s="96">
        <f>IF(OR('NA1'!N43=":",'AT1'!N43=":"),":",'NA1'!N43/'AT1'!N43*10^6)</f>
        <v>15709.637046307884</v>
      </c>
      <c r="O43" s="96">
        <f>IF(OR('NA1'!O43=":",'AT1'!O43=":"),":",'NA1'!O43/'AT1'!O43*10^6)</f>
        <v>15538.980532945439</v>
      </c>
      <c r="P43" s="96">
        <f>IF(OR('NA1'!P43=":",'AT1'!P43=":"),":",'NA1'!P43/'AT1'!P43*10^6)</f>
        <v>15424.032719351539</v>
      </c>
      <c r="Q43" s="96">
        <f>IF(OR('NA1'!Q43=":",'AT1'!Q43=":"),":",'NA1'!Q43/'AT1'!Q43*10^6)</f>
        <v>15877.577451347945</v>
      </c>
      <c r="R43" s="96">
        <f>IF(OR('NA1'!R43=":",'AT1'!R43=":"),":",'NA1'!R43/'AT1'!R43*10^6)</f>
        <v>15195.626596636743</v>
      </c>
      <c r="S43" s="96">
        <f>IF(OR('NA1'!S43=":",'AT1'!S43=":"),":",'NA1'!S43/'AT1'!S43*10^6)</f>
        <v>15033.936510704012</v>
      </c>
      <c r="T43" s="96">
        <f>IF(OR('NA1'!T43=":",'AT1'!T43=":"),":",'NA1'!T43/'AT1'!T43*10^6)</f>
        <v>15293.466623359438</v>
      </c>
      <c r="U43" s="96">
        <f>IF(OR('NA1'!U43=":",'AT1'!U43=":"),":",'NA1'!U43/'AT1'!U43*10^6)</f>
        <v>15174.240502020584</v>
      </c>
      <c r="V43" s="96">
        <f>IF(OR('NA1'!V43=":",'AT1'!V43=":"),":",'NA1'!V43/'AT1'!V43*10^6)</f>
        <v>14944.853189335134</v>
      </c>
      <c r="W43" s="96">
        <f>IF(OR('NA1'!W43=":",'AT1'!W43=":"),":",'NA1'!W43/'AT1'!W43*10^6)</f>
        <v>15366.364270760641</v>
      </c>
      <c r="X43" s="96">
        <f>IF(OR('NA1'!X43=":",'AT1'!X43=":"),":",'NA1'!X43/'AT1'!X43*10^6)</f>
        <v>15444.489371534197</v>
      </c>
      <c r="Y43" s="92"/>
    </row>
    <row r="44" spans="1:25" ht="12.75">
      <c r="B44" s="55" t="str">
        <f>""</f>
        <v/>
      </c>
      <c r="C44" s="55" t="str">
        <f>""</f>
        <v/>
      </c>
      <c r="D44" s="55" t="str">
        <f>""</f>
        <v/>
      </c>
      <c r="E44" s="55" t="str">
        <f>""</f>
        <v/>
      </c>
      <c r="F44" s="55" t="str">
        <f>""</f>
        <v/>
      </c>
      <c r="G44" s="55" t="str">
        <f>""</f>
        <v/>
      </c>
      <c r="H44" s="55" t="str">
        <f>""</f>
        <v/>
      </c>
      <c r="I44" s="55" t="str">
        <f>""</f>
        <v/>
      </c>
      <c r="J44" s="55" t="str">
        <f>""</f>
        <v/>
      </c>
      <c r="K44" s="55" t="str">
        <f>""</f>
        <v/>
      </c>
      <c r="L44" s="55" t="str">
        <f>""</f>
        <v/>
      </c>
      <c r="M44" s="55" t="str">
        <f>""</f>
        <v/>
      </c>
      <c r="N44" s="55" t="str">
        <f>""</f>
        <v/>
      </c>
      <c r="O44" s="55" t="str">
        <f>""</f>
        <v/>
      </c>
      <c r="P44" s="55" t="str">
        <f>""</f>
        <v/>
      </c>
      <c r="Q44" s="55" t="str">
        <f>""</f>
        <v/>
      </c>
      <c r="R44" s="55" t="str">
        <f>""</f>
        <v/>
      </c>
      <c r="S44" s="55" t="str">
        <f>""</f>
        <v/>
      </c>
      <c r="T44" s="55" t="str">
        <f>""</f>
        <v/>
      </c>
      <c r="U44" s="55" t="str">
        <f>""</f>
        <v/>
      </c>
      <c r="V44" s="55" t="str">
        <f>""</f>
        <v/>
      </c>
      <c r="W44" s="55" t="str">
        <f>""</f>
        <v/>
      </c>
      <c r="X44" s="55" t="str">
        <f>""</f>
        <v/>
      </c>
    </row>
    <row r="45" spans="1:25" ht="24.75" customHeight="1">
      <c r="A45" s="63"/>
      <c r="B45" s="61" t="s">
        <v>140</v>
      </c>
      <c r="C45" s="88" t="str">
        <f>'NA1'!C45</f>
        <v>Πρωτογενής Τομέας</v>
      </c>
      <c r="D45" s="96">
        <f>IF(OR('NA1'!D45=":",'AT1'!D45=":"),":",'NA1'!D45/'AT1'!D45*10^6)</f>
        <v>17596.105348566914</v>
      </c>
      <c r="E45" s="96">
        <f>IF(OR('NA1'!E45=":",'AT1'!E45=":"),":",'NA1'!E45/'AT1'!E45*10^6)</f>
        <v>18174.406888339287</v>
      </c>
      <c r="F45" s="96">
        <f>IF(OR('NA1'!F45=":",'AT1'!F45=":"),":",'NA1'!F45/'AT1'!F45*10^6)</f>
        <v>17460.692218817498</v>
      </c>
      <c r="G45" s="96">
        <f>IF(OR('NA1'!G45=":",'AT1'!G45=":"),":",'NA1'!G45/'AT1'!G45*10^6)</f>
        <v>19166.286091236616</v>
      </c>
      <c r="H45" s="96">
        <f>IF(OR('NA1'!H45=":",'AT1'!H45=":"),":",'NA1'!H45/'AT1'!H45*10^6)</f>
        <v>22058.0203019529</v>
      </c>
      <c r="I45" s="96">
        <f>IF(OR('NA1'!I45=":",'AT1'!I45=":"),":",'NA1'!I45/'AT1'!I45*10^6)</f>
        <v>21302.638678348449</v>
      </c>
      <c r="J45" s="96">
        <f>IF(OR('NA1'!J45=":",'AT1'!J45=":"),":",'NA1'!J45/'AT1'!J45*10^6)</f>
        <v>21680.765864912886</v>
      </c>
      <c r="K45" s="96">
        <f>IF(OR('NA1'!K45=":",'AT1'!K45=":"),":",'NA1'!K45/'AT1'!K45*10^6)</f>
        <v>21010.940179196754</v>
      </c>
      <c r="L45" s="96">
        <f>IF(OR('NA1'!L45=":",'AT1'!L45=":"),":",'NA1'!L45/'AT1'!L45*10^6)</f>
        <v>20237.078695164266</v>
      </c>
      <c r="M45" s="96">
        <f>IF(OR('NA1'!M45=":",'AT1'!M45=":"),":",'NA1'!M45/'AT1'!M45*10^6)</f>
        <v>19971.31919244822</v>
      </c>
      <c r="N45" s="96">
        <f>IF(OR('NA1'!N45=":",'AT1'!N45=":"),":",'NA1'!N45/'AT1'!N45*10^6)</f>
        <v>21047.261577500529</v>
      </c>
      <c r="O45" s="96">
        <f>IF(OR('NA1'!O45=":",'AT1'!O45=":"),":",'NA1'!O45/'AT1'!O45*10^6)</f>
        <v>21949.794251273503</v>
      </c>
      <c r="P45" s="96">
        <f>IF(OR('NA1'!P45=":",'AT1'!P45=":"),":",'NA1'!P45/'AT1'!P45*10^6)</f>
        <v>19300.672271227621</v>
      </c>
      <c r="Q45" s="96">
        <f>IF(OR('NA1'!Q45=":",'AT1'!Q45=":"),":",'NA1'!Q45/'AT1'!Q45*10^6)</f>
        <v>18967.165538041314</v>
      </c>
      <c r="R45" s="96">
        <f>IF(OR('NA1'!R45=":",'AT1'!R45=":"),":",'NA1'!R45/'AT1'!R45*10^6)</f>
        <v>16528.107271789584</v>
      </c>
      <c r="S45" s="96">
        <f>IF(OR('NA1'!S45=":",'AT1'!S45=":"),":",'NA1'!S45/'AT1'!S45*10^6)</f>
        <v>17950.09280263972</v>
      </c>
      <c r="T45" s="96">
        <f>IF(OR('NA1'!T45=":",'AT1'!T45=":"),":",'NA1'!T45/'AT1'!T45*10^6)</f>
        <v>20039.783401480825</v>
      </c>
      <c r="U45" s="96">
        <f>IF(OR('NA1'!U45=":",'AT1'!U45=":"),":",'NA1'!U45/'AT1'!U45*10^6)</f>
        <v>19179.679942511262</v>
      </c>
      <c r="V45" s="96">
        <f>IF(OR('NA1'!V45=":",'AT1'!V45=":"),":",'NA1'!V45/'AT1'!V45*10^6)</f>
        <v>20437.684406506884</v>
      </c>
      <c r="W45" s="96">
        <f>IF(OR('NA1'!W45=":",'AT1'!W45=":"),":",'NA1'!W45/'AT1'!W45*10^6)</f>
        <v>19811.984353942742</v>
      </c>
      <c r="X45" s="96">
        <f>IF(OR('NA1'!X45=":",'AT1'!X45=":"),":",'NA1'!X45/'AT1'!X45*10^6)</f>
        <v>20645.052461118048</v>
      </c>
    </row>
    <row r="46" spans="1:25" s="66" customFormat="1" ht="24.75" customHeight="1">
      <c r="A46" s="64"/>
      <c r="B46" s="60" t="s">
        <v>141</v>
      </c>
      <c r="C46" s="88" t="str">
        <f>'NA1'!C46</f>
        <v>Δευτερογενής Τομέας</v>
      </c>
      <c r="D46" s="96">
        <f>IF(OR('NA1'!D46=":",'AT1'!D46=":"),":",'NA1'!D46/'AT1'!D46*10^6)</f>
        <v>29073.096507678034</v>
      </c>
      <c r="E46" s="96">
        <f>IF(OR('NA1'!E46=":",'AT1'!E46=":"),":",'NA1'!E46/'AT1'!E46*10^6)</f>
        <v>29935.720718552995</v>
      </c>
      <c r="F46" s="96">
        <f>IF(OR('NA1'!F46=":",'AT1'!F46=":"),":",'NA1'!F46/'AT1'!F46*10^6)</f>
        <v>30599.027728397577</v>
      </c>
      <c r="G46" s="96">
        <f>IF(OR('NA1'!G46=":",'AT1'!G46=":"),":",'NA1'!G46/'AT1'!G46*10^6)</f>
        <v>31894.405453022559</v>
      </c>
      <c r="H46" s="96">
        <f>IF(OR('NA1'!H46=":",'AT1'!H46=":"),":",'NA1'!H46/'AT1'!H46*10^6)</f>
        <v>32837.306127872558</v>
      </c>
      <c r="I46" s="96">
        <f>IF(OR('NA1'!I46=":",'AT1'!I46=":"),":",'NA1'!I46/'AT1'!I46*10^6)</f>
        <v>33409.449830362464</v>
      </c>
      <c r="J46" s="96">
        <f>IF(OR('NA1'!J46=":",'AT1'!J46=":"),":",'NA1'!J46/'AT1'!J46*10^6)</f>
        <v>34457.972336221304</v>
      </c>
      <c r="K46" s="96">
        <f>IF(OR('NA1'!K46=":",'AT1'!K46=":"),":",'NA1'!K46/'AT1'!K46*10^6)</f>
        <v>35783.251083519237</v>
      </c>
      <c r="L46" s="96">
        <f>IF(OR('NA1'!L46=":",'AT1'!L46=":"),":",'NA1'!L46/'AT1'!L46*10^6)</f>
        <v>35729.820366059867</v>
      </c>
      <c r="M46" s="96">
        <f>IF(OR('NA1'!M46=":",'AT1'!M46=":"),":",'NA1'!M46/'AT1'!M46*10^6)</f>
        <v>35214.978395239821</v>
      </c>
      <c r="N46" s="96">
        <f>IF(OR('NA1'!N46=":",'AT1'!N46=":"),":",'NA1'!N46/'AT1'!N46*10^6)</f>
        <v>33877.769824124392</v>
      </c>
      <c r="O46" s="96">
        <f>IF(OR('NA1'!O46=":",'AT1'!O46=":"),":",'NA1'!O46/'AT1'!O46*10^6)</f>
        <v>34211.835157194488</v>
      </c>
      <c r="P46" s="96">
        <f>IF(OR('NA1'!P46=":",'AT1'!P46=":"),":",'NA1'!P46/'AT1'!P46*10^6)</f>
        <v>34992.984323592027</v>
      </c>
      <c r="Q46" s="96">
        <f>IF(OR('NA1'!Q46=":",'AT1'!Q46=":"),":",'NA1'!Q46/'AT1'!Q46*10^6)</f>
        <v>35056.07524012011</v>
      </c>
      <c r="R46" s="96">
        <f>IF(OR('NA1'!R46=":",'AT1'!R46=":"),":",'NA1'!R46/'AT1'!R46*10^6)</f>
        <v>32340.002917361096</v>
      </c>
      <c r="S46" s="96">
        <f>IF(OR('NA1'!S46=":",'AT1'!S46=":"),":",'NA1'!S46/'AT1'!S46*10^6)</f>
        <v>31434.175042902669</v>
      </c>
      <c r="T46" s="96">
        <f>IF(OR('NA1'!T46=":",'AT1'!T46=":"),":",'NA1'!T46/'AT1'!T46*10^6)</f>
        <v>29769.722677463931</v>
      </c>
      <c r="U46" s="96">
        <f>IF(OR('NA1'!U46=":",'AT1'!U46=":"),":",'NA1'!U46/'AT1'!U46*10^6)</f>
        <v>28932.703719240879</v>
      </c>
      <c r="V46" s="96">
        <f>IF(OR('NA1'!V46=":",'AT1'!V46=":"),":",'NA1'!V46/'AT1'!V46*10^6)</f>
        <v>27941.735062134951</v>
      </c>
      <c r="W46" s="96">
        <f>IF(OR('NA1'!W46=":",'AT1'!W46=":"),":",'NA1'!W46/'AT1'!W46*10^6)</f>
        <v>27929.258844955581</v>
      </c>
      <c r="X46" s="96">
        <f>IF(OR('NA1'!X46=":",'AT1'!X46=":"),":",'NA1'!X46/'AT1'!X46*10^6)</f>
        <v>27803.227293683725</v>
      </c>
    </row>
    <row r="47" spans="1:25" s="66" customFormat="1" ht="24.75" customHeight="1">
      <c r="A47" s="64"/>
      <c r="B47" s="61" t="s">
        <v>142</v>
      </c>
      <c r="C47" s="88" t="str">
        <f>'NA1'!C47</f>
        <v>Τριτογενής Τομέας</v>
      </c>
      <c r="D47" s="96">
        <f>IF(OR('NA1'!D47=":",'AT1'!D47=":"),":",'NA1'!D47/'AT1'!D47*10^6)</f>
        <v>33561.191684292709</v>
      </c>
      <c r="E47" s="96">
        <f>IF(OR('NA1'!E47=":",'AT1'!E47=":"),":",'NA1'!E47/'AT1'!E47*10^6)</f>
        <v>33536.155398363524</v>
      </c>
      <c r="F47" s="96">
        <f>IF(OR('NA1'!F47=":",'AT1'!F47=":"),":",'NA1'!F47/'AT1'!F47*10^6)</f>
        <v>34001.240404559023</v>
      </c>
      <c r="G47" s="96">
        <f>IF(OR('NA1'!G47=":",'AT1'!G47=":"),":",'NA1'!G47/'AT1'!G47*10^6)</f>
        <v>34917.334381062756</v>
      </c>
      <c r="H47" s="96">
        <f>IF(OR('NA1'!H47=":",'AT1'!H47=":"),":",'NA1'!H47/'AT1'!H47*10^6)</f>
        <v>35580.149978539186</v>
      </c>
      <c r="I47" s="96">
        <f>IF(OR('NA1'!I47=":",'AT1'!I47=":"),":",'NA1'!I47/'AT1'!I47*10^6)</f>
        <v>37198.836030676939</v>
      </c>
      <c r="J47" s="96">
        <f>IF(OR('NA1'!J47=":",'AT1'!J47=":"),":",'NA1'!J47/'AT1'!J47*10^6)</f>
        <v>37469.599827792154</v>
      </c>
      <c r="K47" s="96">
        <f>IF(OR('NA1'!K47=":",'AT1'!K47=":"),":",'NA1'!K47/'AT1'!K47*10^6)</f>
        <v>37781.07616685699</v>
      </c>
      <c r="L47" s="96">
        <f>IF(OR('NA1'!L47=":",'AT1'!L47=":"),":",'NA1'!L47/'AT1'!L47*10^6)</f>
        <v>37467.09898150064</v>
      </c>
      <c r="M47" s="96">
        <f>IF(OR('NA1'!M47=":",'AT1'!M47=":"),":",'NA1'!M47/'AT1'!M47*10^6)</f>
        <v>37982.207148497888</v>
      </c>
      <c r="N47" s="96">
        <f>IF(OR('NA1'!N47=":",'AT1'!N47=":"),":",'NA1'!N47/'AT1'!N47*10^6)</f>
        <v>38247.075925802317</v>
      </c>
      <c r="O47" s="96">
        <f>IF(OR('NA1'!O47=":",'AT1'!O47=":"),":",'NA1'!O47/'AT1'!O47*10^6)</f>
        <v>39235.904568504062</v>
      </c>
      <c r="P47" s="96">
        <f>IF(OR('NA1'!P47=":",'AT1'!P47=":"),":",'NA1'!P47/'AT1'!P47*10^6)</f>
        <v>39704.821458414568</v>
      </c>
      <c r="Q47" s="96">
        <f>IF(OR('NA1'!Q47=":",'AT1'!Q47=":"),":",'NA1'!Q47/'AT1'!Q47*10^6)</f>
        <v>40236.001835382398</v>
      </c>
      <c r="R47" s="96">
        <f>IF(OR('NA1'!R47=":",'AT1'!R47=":"),":",'NA1'!R47/'AT1'!R47*10^6)</f>
        <v>40222.305404962084</v>
      </c>
      <c r="S47" s="96">
        <f>IF(OR('NA1'!S47=":",'AT1'!S47=":"),":",'NA1'!S47/'AT1'!S47*10^6)</f>
        <v>40455.112240071714</v>
      </c>
      <c r="T47" s="96">
        <f>IF(OR('NA1'!T47=":",'AT1'!T47=":"),":",'NA1'!T47/'AT1'!T47*10^6)</f>
        <v>40488.531543135192</v>
      </c>
      <c r="U47" s="96">
        <f>IF(OR('NA1'!U47=":",'AT1'!U47=":"),":",'NA1'!U47/'AT1'!U47*10^6)</f>
        <v>40970.93538111791</v>
      </c>
      <c r="V47" s="96">
        <f>IF(OR('NA1'!V47=":",'AT1'!V47=":"),":",'NA1'!V47/'AT1'!V47*10^6)</f>
        <v>40733.737882989983</v>
      </c>
      <c r="W47" s="96">
        <f>IF(OR('NA1'!W47=":",'AT1'!W47=":"),":",'NA1'!W47/'AT1'!W47*10^6)</f>
        <v>40386.867652586421</v>
      </c>
      <c r="X47" s="96">
        <f>IF(OR('NA1'!X47=":",'AT1'!X47=":"),":",'NA1'!X47/'AT1'!X47*10^6)</f>
        <v>40649.6239882191</v>
      </c>
    </row>
    <row r="48" spans="1:25" s="66" customFormat="1" ht="12.75" customHeight="1">
      <c r="A48" s="64"/>
      <c r="B48" s="64"/>
      <c r="C48" s="68"/>
      <c r="D48" s="68"/>
      <c r="E48" s="68"/>
      <c r="F48" s="68"/>
      <c r="G48" s="68"/>
      <c r="H48" s="68"/>
      <c r="I48" s="68"/>
      <c r="J48" s="68"/>
      <c r="K48" s="68"/>
      <c r="L48" s="68"/>
      <c r="M48" s="68"/>
      <c r="N48" s="68"/>
      <c r="O48" s="68"/>
      <c r="P48" s="69"/>
      <c r="Q48" s="69"/>
      <c r="R48" s="69"/>
      <c r="S48" s="67"/>
    </row>
    <row r="49" spans="1:28" s="64" customFormat="1" ht="28.5" customHeight="1">
      <c r="C49" s="70"/>
      <c r="D49" s="71"/>
      <c r="E49" s="71"/>
      <c r="F49" s="71"/>
      <c r="G49" s="71"/>
      <c r="H49" s="71"/>
      <c r="I49" s="71"/>
      <c r="J49" s="71"/>
      <c r="K49" s="71"/>
      <c r="L49" s="71"/>
      <c r="M49" s="71"/>
      <c r="N49" s="71"/>
      <c r="O49" s="71"/>
      <c r="P49" s="70"/>
      <c r="Q49" s="71"/>
      <c r="R49" s="71"/>
      <c r="S49" s="71"/>
      <c r="T49" s="71"/>
      <c r="U49" s="71"/>
      <c r="V49" s="71"/>
      <c r="W49" s="71"/>
      <c r="X49" s="71"/>
      <c r="Y49" s="71"/>
      <c r="Z49" s="71"/>
      <c r="AA49" s="71"/>
      <c r="AB49" s="71"/>
    </row>
    <row r="50" spans="1:28" s="66" customFormat="1" ht="28.5" customHeight="1">
      <c r="A50" s="64"/>
      <c r="B50" s="182"/>
      <c r="C50" s="182"/>
      <c r="D50" s="65"/>
      <c r="E50" s="65"/>
      <c r="F50" s="65"/>
      <c r="G50" s="65"/>
      <c r="H50" s="65"/>
      <c r="I50" s="65"/>
      <c r="J50" s="65"/>
      <c r="K50" s="65"/>
      <c r="L50" s="65"/>
      <c r="M50" s="65"/>
      <c r="N50" s="65"/>
      <c r="O50" s="65"/>
      <c r="P50" s="65"/>
      <c r="Q50" s="65"/>
      <c r="R50" s="65"/>
      <c r="S50" s="42"/>
    </row>
    <row r="51" spans="1:28" s="66" customFormat="1" ht="19.5" customHeight="1">
      <c r="A51" s="64"/>
      <c r="B51" s="65"/>
      <c r="C51" s="65"/>
      <c r="D51" s="65"/>
      <c r="E51" s="65"/>
      <c r="F51" s="65"/>
      <c r="G51" s="65"/>
      <c r="H51" s="65"/>
      <c r="I51" s="65"/>
      <c r="J51" s="65"/>
      <c r="K51" s="65"/>
      <c r="L51" s="65"/>
      <c r="M51" s="65"/>
      <c r="N51" s="65"/>
      <c r="O51" s="65"/>
      <c r="P51" s="64"/>
      <c r="Q51" s="64"/>
      <c r="R51" s="64"/>
      <c r="S51" s="42"/>
    </row>
    <row r="52" spans="1:28" s="66" customFormat="1" ht="28.5" customHeight="1">
      <c r="A52" s="64"/>
      <c r="B52" s="73"/>
      <c r="C52" s="73"/>
      <c r="D52" s="65"/>
      <c r="E52" s="65"/>
      <c r="F52" s="65"/>
      <c r="G52" s="65"/>
      <c r="H52" s="65"/>
      <c r="I52" s="65"/>
      <c r="J52" s="65"/>
      <c r="K52" s="65"/>
      <c r="L52" s="65"/>
      <c r="M52" s="65"/>
      <c r="N52" s="65"/>
      <c r="O52" s="65"/>
      <c r="P52" s="64"/>
      <c r="Q52" s="64"/>
      <c r="R52" s="64"/>
      <c r="S52" s="42"/>
    </row>
    <row r="53" spans="1:28" s="66" customFormat="1" ht="21.75" customHeight="1">
      <c r="C53" s="74"/>
    </row>
    <row r="54" spans="1:28" s="52" customFormat="1" ht="21.75" customHeight="1"/>
    <row r="55" spans="1:28" s="52" customFormat="1" ht="19.5" customHeight="1"/>
    <row r="56" spans="1:28" ht="22.5" customHeight="1">
      <c r="R56" s="42"/>
    </row>
    <row r="57" spans="1:28" ht="24.75" customHeight="1">
      <c r="R57" s="42"/>
    </row>
    <row r="58" spans="1:28" s="52" customFormat="1" ht="22.5" customHeight="1"/>
    <row r="59" spans="1:28" s="52" customFormat="1" ht="15" customHeight="1"/>
    <row r="60" spans="1:28" s="52" customFormat="1" ht="15" customHeight="1"/>
    <row r="61" spans="1:28" ht="24" customHeight="1">
      <c r="R61" s="42"/>
    </row>
    <row r="62" spans="1:28" ht="22.5" customHeight="1">
      <c r="R62" s="42"/>
    </row>
    <row r="63" spans="1:28" ht="22.5" customHeight="1">
      <c r="R63" s="42"/>
    </row>
    <row r="64" spans="1:28" ht="22.5" customHeight="1">
      <c r="R64" s="42"/>
    </row>
    <row r="65" spans="18:18" ht="12.75">
      <c r="R65" s="42"/>
    </row>
    <row r="66" spans="18:18" ht="12.75">
      <c r="R66" s="42"/>
    </row>
    <row r="67" spans="18:18" ht="12.75">
      <c r="R67" s="42"/>
    </row>
    <row r="68" spans="18:18" s="52" customFormat="1" ht="12.75"/>
    <row r="69" spans="18:18" s="52" customFormat="1" ht="12.75"/>
    <row r="70" spans="18:18" s="52" customFormat="1" ht="12.75"/>
    <row r="71" spans="18:18" ht="12.75">
      <c r="R71" s="42"/>
    </row>
    <row r="72" spans="18:18" s="52" customFormat="1" ht="12.75"/>
    <row r="73" spans="18:18" ht="12.75">
      <c r="R73" s="42"/>
    </row>
    <row r="74" spans="18:18" s="52" customFormat="1" ht="12.75"/>
    <row r="75" spans="18:18" ht="12.75">
      <c r="R75" s="42"/>
    </row>
    <row r="76" spans="18:18" ht="12.75">
      <c r="R76" s="42"/>
    </row>
    <row r="77" spans="18:18" ht="12.75">
      <c r="R77" s="42"/>
    </row>
    <row r="78" spans="18:18" ht="12.75">
      <c r="R78" s="42"/>
    </row>
    <row r="79" spans="18:18" ht="12.75">
      <c r="R79" s="42"/>
    </row>
    <row r="80" spans="18:18" ht="12.75">
      <c r="R80" s="42"/>
    </row>
    <row r="81" spans="18:18" ht="12.75">
      <c r="R81" s="42"/>
    </row>
    <row r="82" spans="18:18" ht="12.75">
      <c r="R82" s="42"/>
    </row>
    <row r="83" spans="18:18" ht="12.75">
      <c r="R83" s="42"/>
    </row>
    <row r="84" spans="18:18" ht="12.75">
      <c r="R84" s="42"/>
    </row>
    <row r="85" spans="18:18" ht="12.75">
      <c r="R85" s="42"/>
    </row>
    <row r="86" spans="18:18" ht="12.75">
      <c r="R86" s="42"/>
    </row>
    <row r="87" spans="18:18" ht="12.75">
      <c r="R87" s="42"/>
    </row>
    <row r="88" spans="18:18" ht="12.75">
      <c r="R88" s="42"/>
    </row>
    <row r="89" spans="18:18" ht="12.75">
      <c r="R89" s="42"/>
    </row>
    <row r="90" spans="18:18" ht="12.75">
      <c r="R90" s="42"/>
    </row>
    <row r="91" spans="18:18" ht="12.75">
      <c r="R91" s="42"/>
    </row>
    <row r="92" spans="18:18" ht="12.75">
      <c r="R92" s="42"/>
    </row>
    <row r="93" spans="18:18" ht="12.75">
      <c r="R93" s="42"/>
    </row>
    <row r="94" spans="18:18" ht="12.75">
      <c r="R94" s="42"/>
    </row>
    <row r="95" spans="18:18" ht="12.75">
      <c r="R95" s="42"/>
    </row>
    <row r="96" spans="18:18" ht="12.75">
      <c r="R96" s="42"/>
    </row>
    <row r="97" spans="18:18" ht="12.75">
      <c r="R97" s="42"/>
    </row>
    <row r="98" spans="18:18" ht="12.75">
      <c r="R98" s="42"/>
    </row>
    <row r="99" spans="18:18" ht="12.75">
      <c r="R99" s="42"/>
    </row>
    <row r="100" spans="18:18" ht="12.75">
      <c r="R100" s="42"/>
    </row>
    <row r="101" spans="18:18" ht="12.75">
      <c r="R101" s="42"/>
    </row>
    <row r="102" spans="18:18" ht="12.75">
      <c r="R102" s="42"/>
    </row>
    <row r="103" spans="18:18" ht="12.75">
      <c r="R103" s="42"/>
    </row>
    <row r="104" spans="18:18" ht="12.75">
      <c r="R104" s="42"/>
    </row>
    <row r="105" spans="18:18" ht="12.75">
      <c r="R105" s="42"/>
    </row>
    <row r="106" spans="18:18" ht="12.75">
      <c r="R106" s="42"/>
    </row>
    <row r="107" spans="18:18" ht="12.75">
      <c r="R107" s="42"/>
    </row>
    <row r="108" spans="18:18" ht="12.75">
      <c r="R108" s="42"/>
    </row>
    <row r="109" spans="18:18" ht="12.75">
      <c r="R109" s="42"/>
    </row>
    <row r="110" spans="18:18" ht="12.75">
      <c r="R110" s="42"/>
    </row>
    <row r="111" spans="18:18" ht="12.75">
      <c r="R111" s="42"/>
    </row>
    <row r="112" spans="18:18" ht="12.75">
      <c r="R112" s="42"/>
    </row>
    <row r="113" spans="18:18" ht="12.75">
      <c r="R113" s="42"/>
    </row>
    <row r="114" spans="18:18" ht="12.75">
      <c r="R114" s="42"/>
    </row>
    <row r="115" spans="18:18" ht="12.75">
      <c r="R115" s="42"/>
    </row>
    <row r="116" spans="18:18" ht="12.75">
      <c r="R116" s="42"/>
    </row>
    <row r="117" spans="18:18" s="66" customFormat="1" ht="12.75"/>
    <row r="118" spans="18:18" s="66" customFormat="1" ht="12.75"/>
    <row r="119" spans="18:18" s="66" customFormat="1" ht="12.75"/>
    <row r="120" spans="18:18" s="66" customFormat="1" ht="12.75"/>
    <row r="121" spans="18:18" s="66" customFormat="1" ht="12.75"/>
    <row r="122" spans="18:18" s="66" customFormat="1" ht="12.75"/>
    <row r="123" spans="18:18" s="66" customFormat="1" ht="12.75"/>
    <row r="124" spans="18:18" s="66" customFormat="1" ht="12.75"/>
    <row r="125" spans="18:18" s="66" customFormat="1" ht="12.75"/>
    <row r="126" spans="18:18" s="66" customFormat="1" ht="12.75"/>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S47"/>
  <sheetViews>
    <sheetView topLeftCell="U8" workbookViewId="0">
      <selection activeCell="D29" sqref="D29"/>
    </sheetView>
  </sheetViews>
  <sheetFormatPr defaultColWidth="9.125" defaultRowHeight="12.75"/>
  <cols>
    <col min="1" max="1" width="2.75" style="77" customWidth="1"/>
    <col min="2" max="2" width="23.75" style="77" customWidth="1"/>
    <col min="3" max="22" width="10" style="77" customWidth="1"/>
    <col min="23" max="23" width="3.75" style="77" customWidth="1"/>
    <col min="24" max="24" width="10" style="84" customWidth="1"/>
    <col min="25" max="25" width="3.75" style="77" customWidth="1"/>
    <col min="26" max="26" width="10" style="77" customWidth="1"/>
    <col min="27" max="27" width="3.75" style="77" customWidth="1"/>
    <col min="28" max="29" width="10" style="84" customWidth="1"/>
    <col min="30" max="30" width="3.75" style="77" customWidth="1"/>
    <col min="31" max="41" width="10" style="77" customWidth="1"/>
    <col min="42" max="42" width="3.75" style="77" customWidth="1"/>
    <col min="43" max="16384" width="9.125" style="77"/>
  </cols>
  <sheetData>
    <row r="1" spans="1:45" ht="30.75" thickBot="1">
      <c r="B1" s="36" t="s">
        <v>121</v>
      </c>
    </row>
    <row r="2" spans="1:45" ht="13.5" customHeight="1" thickTop="1">
      <c r="B2" s="44" t="s">
        <v>127</v>
      </c>
      <c r="C2" s="44"/>
    </row>
    <row r="3" spans="1:45" ht="13.5" customHeight="1">
      <c r="B3" s="44" t="s">
        <v>122</v>
      </c>
      <c r="C3" s="44"/>
    </row>
    <row r="4" spans="1:45" ht="13.5" customHeight="1">
      <c r="C4" s="80">
        <v>1</v>
      </c>
      <c r="D4" s="80">
        <v>2</v>
      </c>
      <c r="E4" s="80">
        <v>3</v>
      </c>
      <c r="F4" s="80">
        <v>4</v>
      </c>
      <c r="G4" s="80">
        <v>5</v>
      </c>
      <c r="H4" s="80">
        <v>6</v>
      </c>
      <c r="I4" s="80">
        <v>7</v>
      </c>
      <c r="J4" s="80">
        <v>8</v>
      </c>
      <c r="K4" s="80">
        <v>9</v>
      </c>
      <c r="L4" s="80">
        <v>10</v>
      </c>
      <c r="M4" s="80">
        <v>11</v>
      </c>
      <c r="N4" s="80">
        <v>12</v>
      </c>
      <c r="O4" s="80">
        <v>13</v>
      </c>
      <c r="P4" s="80">
        <v>14</v>
      </c>
      <c r="Q4" s="80">
        <v>15</v>
      </c>
      <c r="R4" s="80">
        <v>16</v>
      </c>
      <c r="S4" s="80">
        <v>17</v>
      </c>
      <c r="T4" s="80">
        <v>18</v>
      </c>
      <c r="U4" s="80">
        <v>19</v>
      </c>
      <c r="V4" s="80">
        <v>20</v>
      </c>
      <c r="W4" s="80">
        <v>21</v>
      </c>
      <c r="X4" s="80">
        <v>22</v>
      </c>
      <c r="Y4" s="80">
        <v>23</v>
      </c>
      <c r="Z4" s="80">
        <v>24</v>
      </c>
      <c r="AA4" s="80">
        <v>25</v>
      </c>
      <c r="AB4" s="80">
        <v>26</v>
      </c>
      <c r="AC4" s="80">
        <v>27</v>
      </c>
      <c r="AD4" s="80">
        <v>28</v>
      </c>
      <c r="AE4" s="80">
        <v>29</v>
      </c>
      <c r="AF4" s="80">
        <v>30</v>
      </c>
      <c r="AG4" s="80">
        <v>31</v>
      </c>
      <c r="AH4" s="80">
        <v>32</v>
      </c>
      <c r="AI4" s="80">
        <v>33</v>
      </c>
      <c r="AJ4" s="80">
        <v>34</v>
      </c>
      <c r="AK4" s="80">
        <v>35</v>
      </c>
      <c r="AL4" s="80">
        <v>36</v>
      </c>
      <c r="AM4" s="80">
        <v>37</v>
      </c>
      <c r="AN4" s="80">
        <v>38</v>
      </c>
      <c r="AO4" s="80">
        <v>39</v>
      </c>
      <c r="AP4" s="80">
        <v>40</v>
      </c>
      <c r="AQ4" s="80">
        <v>41</v>
      </c>
      <c r="AR4" s="80">
        <v>42</v>
      </c>
      <c r="AS4" s="80">
        <v>43</v>
      </c>
    </row>
    <row r="5" spans="1:45" ht="13.5" customHeight="1">
      <c r="B5" s="98" t="str">
        <f t="array" ref="B5:AS27">TRANSPOSE(P1_1!B4:X47)</f>
        <v/>
      </c>
      <c r="C5" s="99" t="str">
        <v>A.</v>
      </c>
      <c r="D5" s="99" t="str">
        <v>B.</v>
      </c>
      <c r="E5" s="99" t="str">
        <v>C.</v>
      </c>
      <c r="F5" s="99" t="str">
        <v>D.</v>
      </c>
      <c r="G5" s="99" t="str">
        <v>E.</v>
      </c>
      <c r="H5" s="99" t="str">
        <v>F.</v>
      </c>
      <c r="I5" s="99" t="str">
        <v>G.</v>
      </c>
      <c r="J5" s="99" t="str">
        <v>H.</v>
      </c>
      <c r="K5" s="99" t="str">
        <v>I.</v>
      </c>
      <c r="L5" s="99" t="str">
        <v>J.</v>
      </c>
      <c r="M5" s="99" t="str">
        <v>K.</v>
      </c>
      <c r="N5" s="99" t="str">
        <v>L.</v>
      </c>
      <c r="O5" s="99" t="str">
        <v>M.</v>
      </c>
      <c r="P5" s="99" t="str">
        <v>N.</v>
      </c>
      <c r="Q5" s="99" t="str">
        <v>O.</v>
      </c>
      <c r="R5" s="99" t="str">
        <v>P.</v>
      </c>
      <c r="S5" s="99" t="str">
        <v>Q.</v>
      </c>
      <c r="T5" s="99" t="str">
        <v>R.</v>
      </c>
      <c r="U5" s="99" t="str">
        <v>S.</v>
      </c>
      <c r="V5" s="99" t="str">
        <v>T.</v>
      </c>
      <c r="W5" s="99" t="str">
        <v/>
      </c>
      <c r="X5" s="99" t="str">
        <v/>
      </c>
      <c r="Y5" s="99" t="str">
        <v/>
      </c>
      <c r="Z5" s="99" t="str">
        <v/>
      </c>
      <c r="AA5" s="99" t="str">
        <v/>
      </c>
      <c r="AB5" s="99" t="str">
        <v/>
      </c>
      <c r="AC5" s="99" t="str">
        <v/>
      </c>
      <c r="AD5" s="99" t="str">
        <v/>
      </c>
      <c r="AE5" s="99" t="str">
        <v>A</v>
      </c>
      <c r="AF5" s="99" t="str">
        <v>B_E</v>
      </c>
      <c r="AG5" s="99" t="str">
        <v>C</v>
      </c>
      <c r="AH5" s="99" t="str">
        <v>F</v>
      </c>
      <c r="AI5" s="99" t="str">
        <v>G_I</v>
      </c>
      <c r="AJ5" s="99" t="str">
        <v>J</v>
      </c>
      <c r="AK5" s="99" t="str">
        <v>K</v>
      </c>
      <c r="AL5" s="99" t="str">
        <v>L</v>
      </c>
      <c r="AM5" s="99" t="str">
        <v>M_N</v>
      </c>
      <c r="AN5" s="99" t="str">
        <v>O_Q</v>
      </c>
      <c r="AO5" s="99" t="str">
        <v>R_T</v>
      </c>
      <c r="AP5" s="99" t="str">
        <v/>
      </c>
      <c r="AQ5" s="99" t="str">
        <v>A_B</v>
      </c>
      <c r="AR5" s="99" t="str">
        <v>C_F</v>
      </c>
      <c r="AS5" s="99" t="str">
        <v>G_T</v>
      </c>
    </row>
    <row r="6" spans="1:45" s="78" customFormat="1" ht="253.5" customHeight="1">
      <c r="B6" s="100" t="str">
        <v/>
      </c>
      <c r="C6" s="101" t="str">
        <v>Γεωργία, δασοκομία και αλιεία</v>
      </c>
      <c r="D6" s="101" t="str">
        <v>Ορυχεία και λατομεία</v>
      </c>
      <c r="E6" s="101" t="str">
        <v>Μεταποιητικές βιομηχανίες</v>
      </c>
      <c r="F6" s="101" t="str">
        <v>Παραγωγή  ηλεκτρικού  ρεύματος, φυσικού αερίου, ατμού και κλιματισμού</v>
      </c>
      <c r="G6" s="101" t="str">
        <v>Παροχή νερού, επεξεργασία λυμάτων, διαχείριση αποβλήτων και δραστηριότητες εξυγίανσης</v>
      </c>
      <c r="H6" s="101" t="str">
        <v>Κατασκευές</v>
      </c>
      <c r="I6" s="101" t="str">
        <v>Χονδρικό και λιανικό εμπόριο, επισκευή μηχανοκινήτων οχημάτων και μοτοσικλετών</v>
      </c>
      <c r="J6" s="101" t="str">
        <v>Μεταφορά και αποθήκευση</v>
      </c>
      <c r="K6" s="101" t="str">
        <v>Δραστηριότητες υπηρεσιών παροχής καταλύματος και υπηρεσιών εστίασης</v>
      </c>
      <c r="L6" s="101" t="str">
        <v>Ενημέρωση και επικοινωνία</v>
      </c>
      <c r="M6" s="101" t="str">
        <v>Χρηματοπιστωτικές και ασφαλιστικές δραστηριότητες</v>
      </c>
      <c r="N6" s="101" t="str">
        <v>Διαχείριση ακίνητης περιουσίας</v>
      </c>
      <c r="O6" s="101" t="str">
        <v>Επαγγελματικές, επιστημονικές και τεχνικές δραστηριότητες</v>
      </c>
      <c r="P6" s="101" t="str">
        <v>Διοικητικές και υποστηρικτικές δραστηριότητες</v>
      </c>
      <c r="Q6" s="101" t="str">
        <v>Δημόσια διοίκηση και άμυνα, υποχρεωτική κοινωνική ασφάλιση</v>
      </c>
      <c r="R6" s="101" t="str">
        <v>Εκπαίδευση</v>
      </c>
      <c r="S6" s="101" t="str">
        <v>Δραστηριότητες σχετικές με την ανθρώπινη υγεία και κοινωνική μέριμνα</v>
      </c>
      <c r="T6" s="101" t="str">
        <v>Τέχνες, διασκέδαση και ψυχαγωγία</v>
      </c>
      <c r="U6" s="101" t="str">
        <v>Άλλες δραστηριότητες παροχής υπηρεσιών</v>
      </c>
      <c r="V6" s="101" t="str">
        <v>Δραστηριότητες νοικοκυριών ως εργοδοτών</v>
      </c>
      <c r="W6" s="101" t="str">
        <v/>
      </c>
      <c r="X6" s="102" t="str">
        <v/>
      </c>
      <c r="Y6" s="101" t="str">
        <v/>
      </c>
      <c r="Z6" s="101" t="str">
        <v/>
      </c>
      <c r="AA6" s="101" t="str">
        <v/>
      </c>
      <c r="AB6" s="102" t="str">
        <v/>
      </c>
      <c r="AC6" s="102" t="str">
        <v>Παραγωγικότητα Εργασίας της Οικονομίας</v>
      </c>
      <c r="AD6" s="101" t="str">
        <v/>
      </c>
      <c r="AE6" s="101" t="str">
        <v>Γεωργία, δασοκομία και αλιεία</v>
      </c>
      <c r="AF6" s="101" t="str">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v>Μεταποιητικές βιομηχανίες</v>
      </c>
      <c r="AH6" s="101" t="str">
        <v>Κατασκευές</v>
      </c>
      <c r="AI6" s="101" t="str">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v>Ενημέρωση και επικοινωνία</v>
      </c>
      <c r="AK6" s="101" t="str">
        <v>Χρηματοπιστωτικές και ασφαλιστικές δραστηριότητες</v>
      </c>
      <c r="AL6" s="101" t="str">
        <v>Διαχείριση ακίνητης περιουσίας</v>
      </c>
      <c r="AM6" s="101" t="str">
        <v xml:space="preserve">"Επαγγελματικές, επιστημονικές και τεχνικές δραστηριότητες" "Διοικητικές και υποστηρικτικές δραστηριότητες" </v>
      </c>
      <c r="AN6" s="101" t="str">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v xml:space="preserve">"Τέχνες, διασκέδαση και ψυχαγωγία" "Άλλες δραστηριότητες παροχής υπηρεσιών"  "Δραστηριότητες νοικοκυριών ως εργοδοτών" </v>
      </c>
      <c r="AP6" s="101" t="str">
        <v/>
      </c>
      <c r="AQ6" s="101" t="str">
        <v>Πρωτογενής Τομέας</v>
      </c>
      <c r="AR6" s="101" t="str">
        <v>Δευτερογενής Τομέας</v>
      </c>
      <c r="AS6" s="101" t="str">
        <v>Τριτογενής Τομέας</v>
      </c>
    </row>
    <row r="7" spans="1:45" ht="22.5" customHeight="1">
      <c r="A7" s="77">
        <f t="shared" ref="A7:A26" si="0">IF(C7=":",0,1)</f>
        <v>1</v>
      </c>
      <c r="B7" s="105">
        <v>1995</v>
      </c>
      <c r="C7" s="104">
        <v>17177.891902898125</v>
      </c>
      <c r="D7" s="104">
        <v>30799.999999999996</v>
      </c>
      <c r="E7" s="104">
        <v>23628.861226371599</v>
      </c>
      <c r="F7" s="104">
        <v>94427.272727272735</v>
      </c>
      <c r="G7" s="104">
        <v>25066.666666666668</v>
      </c>
      <c r="H7" s="104">
        <v>34957.068569355426</v>
      </c>
      <c r="I7" s="104">
        <v>17165.279197702155</v>
      </c>
      <c r="J7" s="104">
        <v>54958.664518755861</v>
      </c>
      <c r="K7" s="104">
        <v>24826.584234930448</v>
      </c>
      <c r="L7" s="104">
        <v>30144.015728680264</v>
      </c>
      <c r="M7" s="104">
        <v>27486.511408895603</v>
      </c>
      <c r="N7" s="104">
        <v>1095677.8679026652</v>
      </c>
      <c r="O7" s="104">
        <v>50932.757283704435</v>
      </c>
      <c r="P7" s="104">
        <v>17989.016065287688</v>
      </c>
      <c r="Q7" s="104">
        <v>38031.583230042859</v>
      </c>
      <c r="R7" s="104">
        <v>34854.866249288563</v>
      </c>
      <c r="S7" s="104">
        <v>33495.497658782566</v>
      </c>
      <c r="T7" s="104">
        <v>23881.12927191679</v>
      </c>
      <c r="U7" s="104">
        <v>25054.299220646481</v>
      </c>
      <c r="V7" s="104">
        <v>6090</v>
      </c>
      <c r="W7" s="104" t="str">
        <v/>
      </c>
      <c r="X7" s="99" t="str">
        <v/>
      </c>
      <c r="Y7" s="104" t="str">
        <v/>
      </c>
      <c r="Z7" s="104" t="str">
        <v/>
      </c>
      <c r="AA7" s="104" t="str">
        <v/>
      </c>
      <c r="AB7" s="99" t="str">
        <v/>
      </c>
      <c r="AC7" s="99">
        <v>34435.475763865477</v>
      </c>
      <c r="AD7" s="104" t="str">
        <v/>
      </c>
      <c r="AE7" s="104">
        <v>17177.891902898125</v>
      </c>
      <c r="AF7" s="104">
        <v>25450.94258783204</v>
      </c>
      <c r="AG7" s="104">
        <v>23628.861226371599</v>
      </c>
      <c r="AH7" s="104">
        <v>34957.068569355426</v>
      </c>
      <c r="AI7" s="104">
        <v>25154.779337539832</v>
      </c>
      <c r="AJ7" s="104">
        <v>30144.015728680264</v>
      </c>
      <c r="AK7" s="104">
        <v>27486.511408895603</v>
      </c>
      <c r="AL7" s="104">
        <v>1095677.8679026652</v>
      </c>
      <c r="AM7" s="104">
        <v>39386.951125182131</v>
      </c>
      <c r="AN7" s="104">
        <v>36202.866635759543</v>
      </c>
      <c r="AO7" s="104">
        <v>20015.280744702417</v>
      </c>
      <c r="AP7" s="104" t="str">
        <v/>
      </c>
      <c r="AQ7" s="104">
        <v>17596.105348566914</v>
      </c>
      <c r="AR7" s="104">
        <v>29073.096507678034</v>
      </c>
      <c r="AS7" s="104">
        <v>33561.191684292709</v>
      </c>
    </row>
    <row r="8" spans="1:45" ht="22.5" customHeight="1">
      <c r="A8" s="77">
        <f t="shared" si="0"/>
        <v>1</v>
      </c>
      <c r="B8" s="105">
        <v>1996</v>
      </c>
      <c r="C8" s="104">
        <v>17706.964209730035</v>
      </c>
      <c r="D8" s="104">
        <v>32650.073206442172</v>
      </c>
      <c r="E8" s="104">
        <v>24227.783194309031</v>
      </c>
      <c r="F8" s="104">
        <v>101263.63636363637</v>
      </c>
      <c r="G8" s="104">
        <v>26346.666666666668</v>
      </c>
      <c r="H8" s="104">
        <v>35672.962574326688</v>
      </c>
      <c r="I8" s="104">
        <v>17037.707911042107</v>
      </c>
      <c r="J8" s="104">
        <v>53184.732085774027</v>
      </c>
      <c r="K8" s="104">
        <v>24630.1024428684</v>
      </c>
      <c r="L8" s="104">
        <v>32618.449222749703</v>
      </c>
      <c r="M8" s="104">
        <v>28537.358490566039</v>
      </c>
      <c r="N8" s="104">
        <v>1068072.6872246696</v>
      </c>
      <c r="O8" s="104">
        <v>51296.191781558227</v>
      </c>
      <c r="P8" s="104">
        <v>19353.531259499443</v>
      </c>
      <c r="Q8" s="104">
        <v>38119.362389098067</v>
      </c>
      <c r="R8" s="104">
        <v>34115.359688917692</v>
      </c>
      <c r="S8" s="104">
        <v>33386.278913612259</v>
      </c>
      <c r="T8" s="104">
        <v>24635.272391505077</v>
      </c>
      <c r="U8" s="104">
        <v>25860.815206991134</v>
      </c>
      <c r="V8" s="104">
        <v>6118</v>
      </c>
      <c r="W8" s="104" t="str">
        <v/>
      </c>
      <c r="X8" s="99" t="str">
        <v/>
      </c>
      <c r="Y8" s="104" t="str">
        <v/>
      </c>
      <c r="Z8" s="104" t="str">
        <v/>
      </c>
      <c r="AA8" s="104" t="str">
        <v/>
      </c>
      <c r="AB8" s="99" t="str">
        <v/>
      </c>
      <c r="AC8" s="99">
        <v>34807.563025210082</v>
      </c>
      <c r="AD8" s="104" t="str">
        <v/>
      </c>
      <c r="AE8" s="104">
        <v>17706.964209730035</v>
      </c>
      <c r="AF8" s="104">
        <v>26317.586033799991</v>
      </c>
      <c r="AG8" s="104">
        <v>24227.783194309031</v>
      </c>
      <c r="AH8" s="104">
        <v>35672.962574326688</v>
      </c>
      <c r="AI8" s="104">
        <v>24803.281688422594</v>
      </c>
      <c r="AJ8" s="104">
        <v>32618.449222749703</v>
      </c>
      <c r="AK8" s="104">
        <v>28537.358490566039</v>
      </c>
      <c r="AL8" s="104">
        <v>1068072.6872246696</v>
      </c>
      <c r="AM8" s="104">
        <v>40224.770400547881</v>
      </c>
      <c r="AN8" s="104">
        <v>35985.886279207429</v>
      </c>
      <c r="AO8" s="104">
        <v>19802.568358521883</v>
      </c>
      <c r="AP8" s="104" t="str">
        <v/>
      </c>
      <c r="AQ8" s="104">
        <v>18174.406888339287</v>
      </c>
      <c r="AR8" s="104">
        <v>29935.720718552995</v>
      </c>
      <c r="AS8" s="104">
        <v>33536.155398363524</v>
      </c>
    </row>
    <row r="9" spans="1:45" ht="22.5" customHeight="1">
      <c r="A9" s="77">
        <f t="shared" si="0"/>
        <v>1</v>
      </c>
      <c r="B9" s="105">
        <v>1997</v>
      </c>
      <c r="C9" s="104">
        <v>16811.001191277774</v>
      </c>
      <c r="D9" s="104">
        <v>38366.666666666664</v>
      </c>
      <c r="E9" s="104">
        <v>25599.232862382236</v>
      </c>
      <c r="F9" s="104">
        <v>105881.81818181818</v>
      </c>
      <c r="G9" s="104">
        <v>23488.524590163935</v>
      </c>
      <c r="H9" s="104">
        <v>35158.081076296687</v>
      </c>
      <c r="I9" s="104">
        <v>17063.049742189869</v>
      </c>
      <c r="J9" s="104">
        <v>52973.658732013493</v>
      </c>
      <c r="K9" s="104">
        <v>25862.284820031298</v>
      </c>
      <c r="L9" s="104">
        <v>34559.03021784962</v>
      </c>
      <c r="M9" s="104">
        <v>31138.893458353898</v>
      </c>
      <c r="N9" s="104">
        <v>1040723.2704402516</v>
      </c>
      <c r="O9" s="104">
        <v>51851.309284013914</v>
      </c>
      <c r="P9" s="104">
        <v>20322.017845571012</v>
      </c>
      <c r="Q9" s="104">
        <v>37466.198497711011</v>
      </c>
      <c r="R9" s="104">
        <v>33991.133168908593</v>
      </c>
      <c r="S9" s="104">
        <v>33033.682751838358</v>
      </c>
      <c r="T9" s="104">
        <v>27796.002911045176</v>
      </c>
      <c r="U9" s="104">
        <v>26251.479105685994</v>
      </c>
      <c r="V9" s="104">
        <v>6087.272727272727</v>
      </c>
      <c r="W9" s="104" t="str">
        <v/>
      </c>
      <c r="X9" s="99" t="str">
        <v/>
      </c>
      <c r="Y9" s="104" t="str">
        <v/>
      </c>
      <c r="Z9" s="104" t="str">
        <v/>
      </c>
      <c r="AA9" s="104" t="str">
        <v/>
      </c>
      <c r="AB9" s="99" t="str">
        <v/>
      </c>
      <c r="AC9" s="99">
        <v>35422.716369443348</v>
      </c>
      <c r="AD9" s="104" t="str">
        <v/>
      </c>
      <c r="AE9" s="104">
        <v>16811.001191277774</v>
      </c>
      <c r="AF9" s="104">
        <v>27737.65540614535</v>
      </c>
      <c r="AG9" s="104">
        <v>25599.232862382236</v>
      </c>
      <c r="AH9" s="104">
        <v>35158.081076296687</v>
      </c>
      <c r="AI9" s="104">
        <v>25278.971894641272</v>
      </c>
      <c r="AJ9" s="104">
        <v>34559.03021784962</v>
      </c>
      <c r="AK9" s="104">
        <v>31138.893458353898</v>
      </c>
      <c r="AL9" s="104">
        <v>1040723.2704402516</v>
      </c>
      <c r="AM9" s="104">
        <v>40999.862750480374</v>
      </c>
      <c r="AN9" s="104">
        <v>35549.804097167806</v>
      </c>
      <c r="AO9" s="104">
        <v>20471.539519568752</v>
      </c>
      <c r="AP9" s="104" t="str">
        <v/>
      </c>
      <c r="AQ9" s="104">
        <v>17460.692218817498</v>
      </c>
      <c r="AR9" s="104">
        <v>30599.027728397577</v>
      </c>
      <c r="AS9" s="104">
        <v>34001.240404559023</v>
      </c>
    </row>
    <row r="10" spans="1:45" ht="22.5" customHeight="1">
      <c r="A10" s="77">
        <f t="shared" si="0"/>
        <v>1</v>
      </c>
      <c r="B10" s="105">
        <v>1998</v>
      </c>
      <c r="C10" s="104">
        <v>18288.58533521746</v>
      </c>
      <c r="D10" s="104">
        <v>47116.666666666664</v>
      </c>
      <c r="E10" s="104">
        <v>26389.09751510133</v>
      </c>
      <c r="F10" s="104">
        <v>119709.09090909091</v>
      </c>
      <c r="G10" s="104">
        <v>27229.411764705881</v>
      </c>
      <c r="H10" s="104">
        <v>36466.641818859491</v>
      </c>
      <c r="I10" s="104">
        <v>18506.363181269146</v>
      </c>
      <c r="J10" s="104">
        <v>53483.153323323808</v>
      </c>
      <c r="K10" s="104">
        <v>27070.077519379847</v>
      </c>
      <c r="L10" s="104">
        <v>41061.962060548962</v>
      </c>
      <c r="M10" s="104">
        <v>34902.654867256642</v>
      </c>
      <c r="N10" s="104">
        <v>1026116.1161161161</v>
      </c>
      <c r="O10" s="104">
        <v>53766.019635764067</v>
      </c>
      <c r="P10" s="104">
        <v>21566.748166259171</v>
      </c>
      <c r="Q10" s="104">
        <v>36166.429766941139</v>
      </c>
      <c r="R10" s="104">
        <v>34285.883801302305</v>
      </c>
      <c r="S10" s="104">
        <v>33355.843590022872</v>
      </c>
      <c r="T10" s="104">
        <v>28220.619339443572</v>
      </c>
      <c r="U10" s="104">
        <v>23825.876362281491</v>
      </c>
      <c r="V10" s="104">
        <v>6108.1967213114749</v>
      </c>
      <c r="W10" s="104" t="str">
        <v/>
      </c>
      <c r="X10" s="99" t="str">
        <v/>
      </c>
      <c r="Y10" s="104" t="str">
        <v/>
      </c>
      <c r="Z10" s="104" t="str">
        <v/>
      </c>
      <c r="AA10" s="104" t="str">
        <v/>
      </c>
      <c r="AB10" s="99" t="str">
        <v/>
      </c>
      <c r="AC10" s="99">
        <v>36638.491881735245</v>
      </c>
      <c r="AD10" s="104" t="str">
        <v/>
      </c>
      <c r="AE10" s="104">
        <v>18288.58533521746</v>
      </c>
      <c r="AF10" s="104">
        <v>29140.694646979297</v>
      </c>
      <c r="AG10" s="104">
        <v>26389.09751510133</v>
      </c>
      <c r="AH10" s="104">
        <v>36466.641818859491</v>
      </c>
      <c r="AI10" s="104">
        <v>26510.749294065256</v>
      </c>
      <c r="AJ10" s="104">
        <v>41061.962060548962</v>
      </c>
      <c r="AK10" s="104">
        <v>34902.654867256642</v>
      </c>
      <c r="AL10" s="104">
        <v>1026116.1161161161</v>
      </c>
      <c r="AM10" s="104">
        <v>42878.35447014666</v>
      </c>
      <c r="AN10" s="104">
        <v>35064.873547181349</v>
      </c>
      <c r="AO10" s="104">
        <v>19145.05769794526</v>
      </c>
      <c r="AP10" s="104" t="str">
        <v/>
      </c>
      <c r="AQ10" s="104">
        <v>19166.286091236616</v>
      </c>
      <c r="AR10" s="104">
        <v>31894.405453022559</v>
      </c>
      <c r="AS10" s="104">
        <v>34917.334381062756</v>
      </c>
    </row>
    <row r="11" spans="1:45" ht="22.5" customHeight="1">
      <c r="A11" s="77">
        <f t="shared" si="0"/>
        <v>1</v>
      </c>
      <c r="B11" s="105">
        <v>1999</v>
      </c>
      <c r="C11" s="104">
        <v>21038.974849789975</v>
      </c>
      <c r="D11" s="104">
        <v>54000</v>
      </c>
      <c r="E11" s="104">
        <v>27671.331949373867</v>
      </c>
      <c r="F11" s="104">
        <v>118090.90909090909</v>
      </c>
      <c r="G11" s="104">
        <v>35870.588235294112</v>
      </c>
      <c r="H11" s="104">
        <v>36240.443494329505</v>
      </c>
      <c r="I11" s="104">
        <v>19338.494918351036</v>
      </c>
      <c r="J11" s="104">
        <v>52748.4942109041</v>
      </c>
      <c r="K11" s="104">
        <v>27880.706921944035</v>
      </c>
      <c r="L11" s="104">
        <v>44979.367262723521</v>
      </c>
      <c r="M11" s="104">
        <v>37093.039919746501</v>
      </c>
      <c r="N11" s="104">
        <v>1044884.8848848848</v>
      </c>
      <c r="O11" s="104">
        <v>55355.579336511335</v>
      </c>
      <c r="P11" s="104">
        <v>23379.313682783992</v>
      </c>
      <c r="Q11" s="104">
        <v>36764.76110399099</v>
      </c>
      <c r="R11" s="104">
        <v>34133.540954770244</v>
      </c>
      <c r="S11" s="104">
        <v>33256.144972488371</v>
      </c>
      <c r="T11" s="104">
        <v>26916.666666666664</v>
      </c>
      <c r="U11" s="104">
        <v>23371.846833222429</v>
      </c>
      <c r="V11" s="104">
        <v>6145.3183520599259</v>
      </c>
      <c r="W11" s="104" t="str">
        <v/>
      </c>
      <c r="X11" s="99" t="str">
        <v/>
      </c>
      <c r="Y11" s="104" t="str">
        <v/>
      </c>
      <c r="Z11" s="104" t="str">
        <v/>
      </c>
      <c r="AA11" s="104" t="str">
        <v/>
      </c>
      <c r="AB11" s="99" t="str">
        <v/>
      </c>
      <c r="AC11" s="99">
        <v>37666.299570141811</v>
      </c>
      <c r="AD11" s="104" t="str">
        <v/>
      </c>
      <c r="AE11" s="104">
        <v>21038.974849789975</v>
      </c>
      <c r="AF11" s="104">
        <v>30843.184189529249</v>
      </c>
      <c r="AG11" s="104">
        <v>27671.331949373867</v>
      </c>
      <c r="AH11" s="104">
        <v>36240.443494329505</v>
      </c>
      <c r="AI11" s="104">
        <v>27220.679495046694</v>
      </c>
      <c r="AJ11" s="104">
        <v>44979.367262723521</v>
      </c>
      <c r="AK11" s="104">
        <v>37093.039919746501</v>
      </c>
      <c r="AL11" s="104">
        <v>1044884.8848848848</v>
      </c>
      <c r="AM11" s="104">
        <v>44661.281706784081</v>
      </c>
      <c r="AN11" s="104">
        <v>35309.736365196361</v>
      </c>
      <c r="AO11" s="104">
        <v>18408.854892226638</v>
      </c>
      <c r="AP11" s="104" t="str">
        <v/>
      </c>
      <c r="AQ11" s="104">
        <v>22058.0203019529</v>
      </c>
      <c r="AR11" s="104">
        <v>32837.306127872558</v>
      </c>
      <c r="AS11" s="104">
        <v>35580.149978539186</v>
      </c>
    </row>
    <row r="12" spans="1:45" ht="22.5" customHeight="1">
      <c r="A12" s="77">
        <f t="shared" si="0"/>
        <v>1</v>
      </c>
      <c r="B12" s="105">
        <v>2000</v>
      </c>
      <c r="C12" s="104">
        <v>19917.025647822917</v>
      </c>
      <c r="D12" s="104">
        <v>64914.476428869413</v>
      </c>
      <c r="E12" s="104">
        <v>28419.719760112432</v>
      </c>
      <c r="F12" s="104">
        <v>118054.54545454547</v>
      </c>
      <c r="G12" s="104">
        <v>37827.814569536429</v>
      </c>
      <c r="H12" s="104">
        <v>36277.094931345833</v>
      </c>
      <c r="I12" s="104">
        <v>20909.103080774948</v>
      </c>
      <c r="J12" s="104">
        <v>57008.801213960549</v>
      </c>
      <c r="K12" s="104">
        <v>28870.056497175145</v>
      </c>
      <c r="L12" s="104">
        <v>49729.233593391458</v>
      </c>
      <c r="M12" s="104">
        <v>40814.445565578833</v>
      </c>
      <c r="N12" s="104">
        <v>1052813.1814877635</v>
      </c>
      <c r="O12" s="104">
        <v>54848.172446110591</v>
      </c>
      <c r="P12" s="104">
        <v>28739.487721658897</v>
      </c>
      <c r="Q12" s="104">
        <v>36667.727359511227</v>
      </c>
      <c r="R12" s="104">
        <v>35153.773395626129</v>
      </c>
      <c r="S12" s="104">
        <v>34629.287768857597</v>
      </c>
      <c r="T12" s="104">
        <v>29034.496836089002</v>
      </c>
      <c r="U12" s="104">
        <v>25880.023512668995</v>
      </c>
      <c r="V12" s="104">
        <v>6110.3896103896104</v>
      </c>
      <c r="W12" s="104" t="str">
        <v/>
      </c>
      <c r="X12" s="99" t="str">
        <v/>
      </c>
      <c r="Y12" s="104" t="str">
        <v/>
      </c>
      <c r="Z12" s="104" t="str">
        <v/>
      </c>
      <c r="AA12" s="104" t="str">
        <v/>
      </c>
      <c r="AB12" s="99" t="str">
        <v/>
      </c>
      <c r="AC12" s="99">
        <v>39173.753398414512</v>
      </c>
      <c r="AD12" s="104" t="str">
        <v/>
      </c>
      <c r="AE12" s="104">
        <v>19917.025647822917</v>
      </c>
      <c r="AF12" s="104">
        <v>31888.943976202281</v>
      </c>
      <c r="AG12" s="104">
        <v>28419.719760112432</v>
      </c>
      <c r="AH12" s="104">
        <v>36277.094931345833</v>
      </c>
      <c r="AI12" s="104">
        <v>29033.545196921914</v>
      </c>
      <c r="AJ12" s="104">
        <v>49729.233593391458</v>
      </c>
      <c r="AK12" s="104">
        <v>40814.445565578833</v>
      </c>
      <c r="AL12" s="104">
        <v>1052813.1814877635</v>
      </c>
      <c r="AM12" s="104">
        <v>46290.853533683003</v>
      </c>
      <c r="AN12" s="104">
        <v>35839.020440537366</v>
      </c>
      <c r="AO12" s="104">
        <v>19266.19035529927</v>
      </c>
      <c r="AP12" s="104" t="str">
        <v/>
      </c>
      <c r="AQ12" s="104">
        <v>21302.638678348449</v>
      </c>
      <c r="AR12" s="104">
        <v>33409.449830362464</v>
      </c>
      <c r="AS12" s="104">
        <v>37198.836030676939</v>
      </c>
    </row>
    <row r="13" spans="1:45" ht="22.5" customHeight="1">
      <c r="A13" s="77">
        <f t="shared" si="0"/>
        <v>1</v>
      </c>
      <c r="B13" s="105">
        <v>2001</v>
      </c>
      <c r="C13" s="104">
        <v>20462.86285190305</v>
      </c>
      <c r="D13" s="104">
        <v>59532.113994045096</v>
      </c>
      <c r="E13" s="104">
        <v>29271.555021309148</v>
      </c>
      <c r="F13" s="104">
        <v>143690.90909090909</v>
      </c>
      <c r="G13" s="104">
        <v>41957.567185289961</v>
      </c>
      <c r="H13" s="104">
        <v>36015.905615031683</v>
      </c>
      <c r="I13" s="104">
        <v>23548.500149271167</v>
      </c>
      <c r="J13" s="104">
        <v>51370.146754219735</v>
      </c>
      <c r="K13" s="104">
        <v>28905.270660247501</v>
      </c>
      <c r="L13" s="104">
        <v>51546.244833974633</v>
      </c>
      <c r="M13" s="104">
        <v>43849.516655378364</v>
      </c>
      <c r="N13" s="104">
        <v>992858.09460359765</v>
      </c>
      <c r="O13" s="104">
        <v>58234.263377813717</v>
      </c>
      <c r="P13" s="104">
        <v>28319.619674529164</v>
      </c>
      <c r="Q13" s="104">
        <v>35843.818993067885</v>
      </c>
      <c r="R13" s="104">
        <v>35064.884433305488</v>
      </c>
      <c r="S13" s="104">
        <v>33881.33319574863</v>
      </c>
      <c r="T13" s="104">
        <v>29127.376425855513</v>
      </c>
      <c r="U13" s="104">
        <v>24311.846950690098</v>
      </c>
      <c r="V13" s="104">
        <v>6105.3763440860221</v>
      </c>
      <c r="W13" s="104" t="str">
        <v/>
      </c>
      <c r="X13" s="99" t="str">
        <v/>
      </c>
      <c r="Y13" s="104" t="str">
        <v/>
      </c>
      <c r="Z13" s="104" t="str">
        <v/>
      </c>
      <c r="AA13" s="104" t="str">
        <v/>
      </c>
      <c r="AB13" s="99" t="str">
        <v/>
      </c>
      <c r="AC13" s="99">
        <v>39720.245360616354</v>
      </c>
      <c r="AD13" s="104" t="str">
        <v/>
      </c>
      <c r="AE13" s="104">
        <v>20462.86285190305</v>
      </c>
      <c r="AF13" s="104">
        <v>33668.24192843811</v>
      </c>
      <c r="AG13" s="104">
        <v>29271.555021309148</v>
      </c>
      <c r="AH13" s="104">
        <v>36015.905615031683</v>
      </c>
      <c r="AI13" s="104">
        <v>29563.585638094639</v>
      </c>
      <c r="AJ13" s="104">
        <v>51546.244833974633</v>
      </c>
      <c r="AK13" s="104">
        <v>43849.516655378364</v>
      </c>
      <c r="AL13" s="104">
        <v>992858.09460359765</v>
      </c>
      <c r="AM13" s="104">
        <v>48377.165235728273</v>
      </c>
      <c r="AN13" s="104">
        <v>35239.235120107915</v>
      </c>
      <c r="AO13" s="104">
        <v>18026.865704215361</v>
      </c>
      <c r="AP13" s="104" t="str">
        <v/>
      </c>
      <c r="AQ13" s="104">
        <v>21680.765864912886</v>
      </c>
      <c r="AR13" s="104">
        <v>34457.972336221304</v>
      </c>
      <c r="AS13" s="104">
        <v>37469.599827792154</v>
      </c>
    </row>
    <row r="14" spans="1:45" ht="22.5" customHeight="1">
      <c r="A14" s="77">
        <f t="shared" si="0"/>
        <v>1</v>
      </c>
      <c r="B14" s="105">
        <v>2002</v>
      </c>
      <c r="C14" s="104">
        <v>19700.001242745475</v>
      </c>
      <c r="D14" s="104">
        <v>65956.540264167023</v>
      </c>
      <c r="E14" s="104">
        <v>30239.156389739634</v>
      </c>
      <c r="F14" s="104">
        <v>159718.18181818182</v>
      </c>
      <c r="G14" s="104">
        <v>45456.856376218049</v>
      </c>
      <c r="H14" s="104">
        <v>36898.909381983118</v>
      </c>
      <c r="I14" s="104">
        <v>24932.040175931561</v>
      </c>
      <c r="J14" s="104">
        <v>51276.46171200867</v>
      </c>
      <c r="K14" s="104">
        <v>26881.370497946646</v>
      </c>
      <c r="L14" s="104">
        <v>53636.702217707803</v>
      </c>
      <c r="M14" s="104">
        <v>45617.211899428999</v>
      </c>
      <c r="N14" s="104">
        <v>960835.07306889351</v>
      </c>
      <c r="O14" s="104">
        <v>59624.532826373434</v>
      </c>
      <c r="P14" s="104">
        <v>27213.011636788422</v>
      </c>
      <c r="Q14" s="104">
        <v>36096.388779020737</v>
      </c>
      <c r="R14" s="104">
        <v>35228.782683240461</v>
      </c>
      <c r="S14" s="104">
        <v>34078.513393934518</v>
      </c>
      <c r="T14" s="104">
        <v>30138.601095915641</v>
      </c>
      <c r="U14" s="104">
        <v>24320.105266305811</v>
      </c>
      <c r="V14" s="104">
        <v>6109.433962264151</v>
      </c>
      <c r="W14" s="104" t="str">
        <v/>
      </c>
      <c r="X14" s="99" t="str">
        <v/>
      </c>
      <c r="Y14" s="104" t="str">
        <v/>
      </c>
      <c r="Z14" s="104" t="str">
        <v/>
      </c>
      <c r="AA14" s="104" t="str">
        <v/>
      </c>
      <c r="AB14" s="99" t="str">
        <v/>
      </c>
      <c r="AC14" s="99">
        <v>40164.236058492985</v>
      </c>
      <c r="AD14" s="104" t="str">
        <v/>
      </c>
      <c r="AE14" s="104">
        <v>19700.001242745475</v>
      </c>
      <c r="AF14" s="104">
        <v>35359.605049873215</v>
      </c>
      <c r="AG14" s="104">
        <v>30239.156389739634</v>
      </c>
      <c r="AH14" s="104">
        <v>36898.909381983118</v>
      </c>
      <c r="AI14" s="104">
        <v>29627.587954822666</v>
      </c>
      <c r="AJ14" s="104">
        <v>53636.702217707803</v>
      </c>
      <c r="AK14" s="104">
        <v>45617.211899428999</v>
      </c>
      <c r="AL14" s="104">
        <v>960835.07306889351</v>
      </c>
      <c r="AM14" s="104">
        <v>49100.45808654042</v>
      </c>
      <c r="AN14" s="104">
        <v>35457.3707615557</v>
      </c>
      <c r="AO14" s="104">
        <v>17700.602730739269</v>
      </c>
      <c r="AP14" s="104" t="str">
        <v/>
      </c>
      <c r="AQ14" s="104">
        <v>21010.940179196754</v>
      </c>
      <c r="AR14" s="104">
        <v>35783.251083519237</v>
      </c>
      <c r="AS14" s="104">
        <v>37781.07616685699</v>
      </c>
    </row>
    <row r="15" spans="1:45" ht="22.5" customHeight="1">
      <c r="A15" s="77">
        <f t="shared" si="0"/>
        <v>1</v>
      </c>
      <c r="B15" s="105">
        <v>2003</v>
      </c>
      <c r="C15" s="104">
        <v>18771.098450561742</v>
      </c>
      <c r="D15" s="104">
        <v>66067.415730337074</v>
      </c>
      <c r="E15" s="104">
        <v>30078.957045924875</v>
      </c>
      <c r="F15" s="104">
        <v>169654.54545454544</v>
      </c>
      <c r="G15" s="104">
        <v>43111.166687507815</v>
      </c>
      <c r="H15" s="104">
        <v>36758.506451073663</v>
      </c>
      <c r="I15" s="104">
        <v>26418.864576682947</v>
      </c>
      <c r="J15" s="104">
        <v>49796.198370730308</v>
      </c>
      <c r="K15" s="104">
        <v>24680.239127308585</v>
      </c>
      <c r="L15" s="104">
        <v>52773.548534648937</v>
      </c>
      <c r="M15" s="104">
        <v>43040.767535978252</v>
      </c>
      <c r="N15" s="104">
        <v>900738.50791258481</v>
      </c>
      <c r="O15" s="104">
        <v>55039.306264689199</v>
      </c>
      <c r="P15" s="104">
        <v>26971.818958155422</v>
      </c>
      <c r="Q15" s="104">
        <v>38768.524347343082</v>
      </c>
      <c r="R15" s="104">
        <v>35412.001444713896</v>
      </c>
      <c r="S15" s="104">
        <v>33776.215673400024</v>
      </c>
      <c r="T15" s="104">
        <v>28773.06397306397</v>
      </c>
      <c r="U15" s="104">
        <v>24473.44003711436</v>
      </c>
      <c r="V15" s="104">
        <v>6108.9430894308944</v>
      </c>
      <c r="W15" s="104" t="str">
        <v/>
      </c>
      <c r="X15" s="99" t="str">
        <v/>
      </c>
      <c r="Y15" s="104" t="str">
        <v/>
      </c>
      <c r="Z15" s="104" t="str">
        <v/>
      </c>
      <c r="AA15" s="104" t="str">
        <v/>
      </c>
      <c r="AB15" s="99" t="str">
        <v/>
      </c>
      <c r="AC15" s="99">
        <v>39858.895480039107</v>
      </c>
      <c r="AD15" s="104" t="str">
        <v/>
      </c>
      <c r="AE15" s="104">
        <v>18771.098450561742</v>
      </c>
      <c r="AF15" s="104">
        <v>35322.73932617945</v>
      </c>
      <c r="AG15" s="104">
        <v>30078.957045924875</v>
      </c>
      <c r="AH15" s="104">
        <v>36758.506451073663</v>
      </c>
      <c r="AI15" s="104">
        <v>29441.116323830145</v>
      </c>
      <c r="AJ15" s="104">
        <v>52773.548534648937</v>
      </c>
      <c r="AK15" s="104">
        <v>43040.767535978252</v>
      </c>
      <c r="AL15" s="104">
        <v>900738.50791258481</v>
      </c>
      <c r="AM15" s="104">
        <v>46006.92536000879</v>
      </c>
      <c r="AN15" s="104">
        <v>36806.125653063769</v>
      </c>
      <c r="AO15" s="104">
        <v>16850.410048790618</v>
      </c>
      <c r="AP15" s="104" t="str">
        <v/>
      </c>
      <c r="AQ15" s="104">
        <v>20237.078695164266</v>
      </c>
      <c r="AR15" s="104">
        <v>35729.820366059867</v>
      </c>
      <c r="AS15" s="104">
        <v>37467.09898150064</v>
      </c>
    </row>
    <row r="16" spans="1:45" ht="22.5" customHeight="1">
      <c r="A16" s="77">
        <f t="shared" si="0"/>
        <v>1</v>
      </c>
      <c r="B16" s="105">
        <v>2004</v>
      </c>
      <c r="C16" s="104">
        <v>18384.744956346196</v>
      </c>
      <c r="D16" s="104">
        <v>70916.597853014027</v>
      </c>
      <c r="E16" s="104">
        <v>29149.100727011941</v>
      </c>
      <c r="F16" s="104">
        <v>150461.53846153844</v>
      </c>
      <c r="G16" s="104">
        <v>48891.792995295349</v>
      </c>
      <c r="H16" s="104">
        <v>36352.977431861989</v>
      </c>
      <c r="I16" s="104">
        <v>28952.093442286114</v>
      </c>
      <c r="J16" s="104">
        <v>48977.140907540095</v>
      </c>
      <c r="K16" s="104">
        <v>23643.60933583328</v>
      </c>
      <c r="L16" s="104">
        <v>62182.652592932543</v>
      </c>
      <c r="M16" s="104">
        <v>44301.71125795172</v>
      </c>
      <c r="N16" s="104">
        <v>870341.44633164082</v>
      </c>
      <c r="O16" s="104">
        <v>52679.655431577732</v>
      </c>
      <c r="P16" s="104">
        <v>23758.106489322152</v>
      </c>
      <c r="Q16" s="104">
        <v>40025.607252444825</v>
      </c>
      <c r="R16" s="104">
        <v>34979.27559055118</v>
      </c>
      <c r="S16" s="104">
        <v>33012.057159869015</v>
      </c>
      <c r="T16" s="104">
        <v>27703.149086104382</v>
      </c>
      <c r="U16" s="104">
        <v>24812.508648125087</v>
      </c>
      <c r="V16" s="104">
        <v>6113.9860139860148</v>
      </c>
      <c r="W16" s="104" t="str">
        <v/>
      </c>
      <c r="X16" s="99" t="str">
        <v/>
      </c>
      <c r="Y16" s="104" t="str">
        <v/>
      </c>
      <c r="Z16" s="104" t="str">
        <v/>
      </c>
      <c r="AA16" s="104" t="str">
        <v/>
      </c>
      <c r="AB16" s="99" t="str">
        <v/>
      </c>
      <c r="AC16" s="99">
        <v>40100.752597326849</v>
      </c>
      <c r="AD16" s="104" t="str">
        <v/>
      </c>
      <c r="AE16" s="104">
        <v>18384.744956346196</v>
      </c>
      <c r="AF16" s="104">
        <v>34755.809523809519</v>
      </c>
      <c r="AG16" s="104">
        <v>29149.100727011941</v>
      </c>
      <c r="AH16" s="104">
        <v>36352.977431861989</v>
      </c>
      <c r="AI16" s="104">
        <v>30377.772259099154</v>
      </c>
      <c r="AJ16" s="104">
        <v>62182.652592932543</v>
      </c>
      <c r="AK16" s="104">
        <v>44301.71125795172</v>
      </c>
      <c r="AL16" s="104">
        <v>870341.44633164082</v>
      </c>
      <c r="AM16" s="104">
        <v>43479.10643889619</v>
      </c>
      <c r="AN16" s="104">
        <v>37135.507661197393</v>
      </c>
      <c r="AO16" s="104">
        <v>16160.978972768011</v>
      </c>
      <c r="AP16" s="104" t="str">
        <v/>
      </c>
      <c r="AQ16" s="104">
        <v>19971.31919244822</v>
      </c>
      <c r="AR16" s="104">
        <v>35214.978395239821</v>
      </c>
      <c r="AS16" s="104">
        <v>37982.207148497888</v>
      </c>
    </row>
    <row r="17" spans="1:45" ht="22.5" customHeight="1">
      <c r="A17" s="77">
        <f t="shared" si="0"/>
        <v>1</v>
      </c>
      <c r="B17" s="105">
        <v>2005</v>
      </c>
      <c r="C17" s="104">
        <v>19330.054897900802</v>
      </c>
      <c r="D17" s="104">
        <v>76949.00221729491</v>
      </c>
      <c r="E17" s="104">
        <v>27200.757525239726</v>
      </c>
      <c r="F17" s="104">
        <v>145620.21439509952</v>
      </c>
      <c r="G17" s="104">
        <v>45113.744075829381</v>
      </c>
      <c r="H17" s="104">
        <v>36059.796755938092</v>
      </c>
      <c r="I17" s="104">
        <v>30823.257557315035</v>
      </c>
      <c r="J17" s="104">
        <v>46604.262410331852</v>
      </c>
      <c r="K17" s="104">
        <v>23053.126751019663</v>
      </c>
      <c r="L17" s="104">
        <v>63419.201056833517</v>
      </c>
      <c r="M17" s="104">
        <v>47957.384055135881</v>
      </c>
      <c r="N17" s="104">
        <v>833533.12813866825</v>
      </c>
      <c r="O17" s="104">
        <v>51424.076106842294</v>
      </c>
      <c r="P17" s="104">
        <v>24357.0383839981</v>
      </c>
      <c r="Q17" s="104">
        <v>39995.994936455369</v>
      </c>
      <c r="R17" s="104">
        <v>34623.433255782795</v>
      </c>
      <c r="S17" s="104">
        <v>32134.799574317134</v>
      </c>
      <c r="T17" s="104">
        <v>28079.584775086507</v>
      </c>
      <c r="U17" s="104">
        <v>24374.012056262556</v>
      </c>
      <c r="V17" s="104">
        <v>6097.791798107256</v>
      </c>
      <c r="W17" s="104" t="str">
        <v/>
      </c>
      <c r="X17" s="99" t="str">
        <v/>
      </c>
      <c r="Y17" s="104" t="str">
        <v/>
      </c>
      <c r="Z17" s="104" t="str">
        <v/>
      </c>
      <c r="AA17" s="104" t="str">
        <v/>
      </c>
      <c r="AB17" s="99" t="str">
        <v/>
      </c>
      <c r="AC17" s="99">
        <v>40197.431749945252</v>
      </c>
      <c r="AD17" s="104" t="str">
        <v/>
      </c>
      <c r="AE17" s="104">
        <v>19330.054897900802</v>
      </c>
      <c r="AF17" s="104">
        <v>32517.768761943807</v>
      </c>
      <c r="AG17" s="104">
        <v>27200.757525239726</v>
      </c>
      <c r="AH17" s="104">
        <v>36059.796755938092</v>
      </c>
      <c r="AI17" s="104">
        <v>30863.290818308586</v>
      </c>
      <c r="AJ17" s="104">
        <v>63419.201056833517</v>
      </c>
      <c r="AK17" s="104">
        <v>47957.384055135881</v>
      </c>
      <c r="AL17" s="104">
        <v>833533.12813866825</v>
      </c>
      <c r="AM17" s="104">
        <v>42860.537538927172</v>
      </c>
      <c r="AN17" s="104">
        <v>36818.541142651819</v>
      </c>
      <c r="AO17" s="104">
        <v>15709.637046307884</v>
      </c>
      <c r="AP17" s="104" t="str">
        <v/>
      </c>
      <c r="AQ17" s="104">
        <v>21047.261577500529</v>
      </c>
      <c r="AR17" s="104">
        <v>33877.769824124392</v>
      </c>
      <c r="AS17" s="104">
        <v>38247.075925802317</v>
      </c>
    </row>
    <row r="18" spans="1:45" ht="22.5" customHeight="1">
      <c r="A18" s="77">
        <f t="shared" si="0"/>
        <v>1</v>
      </c>
      <c r="B18" s="105">
        <v>2006</v>
      </c>
      <c r="C18" s="104">
        <v>20063.421595053114</v>
      </c>
      <c r="D18" s="104">
        <v>73654.932637983482</v>
      </c>
      <c r="E18" s="104">
        <v>25984.09477031288</v>
      </c>
      <c r="F18" s="104">
        <v>140705.71630204655</v>
      </c>
      <c r="G18" s="104">
        <v>47313.590073744585</v>
      </c>
      <c r="H18" s="104">
        <v>37651.816597747777</v>
      </c>
      <c r="I18" s="104">
        <v>32166.640982947261</v>
      </c>
      <c r="J18" s="104">
        <v>51012.926577042403</v>
      </c>
      <c r="K18" s="104">
        <v>23331.845598643187</v>
      </c>
      <c r="L18" s="104">
        <v>59057.864341524175</v>
      </c>
      <c r="M18" s="104">
        <v>52132.233817412249</v>
      </c>
      <c r="N18" s="104">
        <v>821201.28381476388</v>
      </c>
      <c r="O18" s="104">
        <v>51183.665008291879</v>
      </c>
      <c r="P18" s="104">
        <v>26055.654050720728</v>
      </c>
      <c r="Q18" s="104">
        <v>41378.175077475826</v>
      </c>
      <c r="R18" s="104">
        <v>34485.489992691953</v>
      </c>
      <c r="S18" s="104">
        <v>32035.304016347</v>
      </c>
      <c r="T18" s="104">
        <v>29293.008985316683</v>
      </c>
      <c r="U18" s="104">
        <v>23507.027681748212</v>
      </c>
      <c r="V18" s="104">
        <v>6114.3712574850306</v>
      </c>
      <c r="W18" s="104" t="str">
        <v/>
      </c>
      <c r="X18" s="99" t="str">
        <v/>
      </c>
      <c r="Y18" s="104" t="str">
        <v/>
      </c>
      <c r="Z18" s="104" t="str">
        <v/>
      </c>
      <c r="AA18" s="104" t="str">
        <v/>
      </c>
      <c r="AB18" s="99" t="str">
        <v/>
      </c>
      <c r="AC18" s="99">
        <v>41301.047232773235</v>
      </c>
      <c r="AD18" s="104" t="str">
        <v/>
      </c>
      <c r="AE18" s="104">
        <v>20063.421595053114</v>
      </c>
      <c r="AF18" s="104">
        <v>31599.387303838885</v>
      </c>
      <c r="AG18" s="104">
        <v>25984.09477031288</v>
      </c>
      <c r="AH18" s="104">
        <v>37651.816597747777</v>
      </c>
      <c r="AI18" s="104">
        <v>32311.201287343451</v>
      </c>
      <c r="AJ18" s="104">
        <v>59057.864341524175</v>
      </c>
      <c r="AK18" s="104">
        <v>52132.233817412249</v>
      </c>
      <c r="AL18" s="104">
        <v>821201.28381476388</v>
      </c>
      <c r="AM18" s="104">
        <v>43406.732352029016</v>
      </c>
      <c r="AN18" s="104">
        <v>37386.384531605814</v>
      </c>
      <c r="AO18" s="104">
        <v>15538.980532945439</v>
      </c>
      <c r="AP18" s="104" t="str">
        <v/>
      </c>
      <c r="AQ18" s="104">
        <v>21949.794251273503</v>
      </c>
      <c r="AR18" s="104">
        <v>34211.835157194488</v>
      </c>
      <c r="AS18" s="104">
        <v>39235.904568504062</v>
      </c>
    </row>
    <row r="19" spans="1:45" ht="22.5" customHeight="1">
      <c r="A19" s="77">
        <f t="shared" si="0"/>
        <v>1</v>
      </c>
      <c r="B19" s="105">
        <v>2007</v>
      </c>
      <c r="C19" s="104">
        <v>17439.965633278443</v>
      </c>
      <c r="D19" s="104">
        <v>69163.468917881823</v>
      </c>
      <c r="E19" s="104">
        <v>25865.571476692665</v>
      </c>
      <c r="F19" s="104">
        <v>157606.34462869502</v>
      </c>
      <c r="G19" s="104">
        <v>46825.035253281269</v>
      </c>
      <c r="H19" s="104">
        <v>38828.838309119841</v>
      </c>
      <c r="I19" s="104">
        <v>33891.259974021159</v>
      </c>
      <c r="J19" s="104">
        <v>50632.189864234635</v>
      </c>
      <c r="K19" s="104">
        <v>23809.301886198318</v>
      </c>
      <c r="L19" s="104">
        <v>61619.861185264286</v>
      </c>
      <c r="M19" s="104">
        <v>55717.25454953943</v>
      </c>
      <c r="N19" s="104">
        <v>799376.51937651937</v>
      </c>
      <c r="O19" s="104">
        <v>50003.229229136879</v>
      </c>
      <c r="P19" s="104">
        <v>23216.590767617861</v>
      </c>
      <c r="Q19" s="104">
        <v>40247.307207119789</v>
      </c>
      <c r="R19" s="104">
        <v>33967.763904653802</v>
      </c>
      <c r="S19" s="104">
        <v>32012.103891737414</v>
      </c>
      <c r="T19" s="104">
        <v>29866.823017003098</v>
      </c>
      <c r="U19" s="104">
        <v>22891.355140186915</v>
      </c>
      <c r="V19" s="104">
        <v>6114.2857142857147</v>
      </c>
      <c r="W19" s="104" t="str">
        <v/>
      </c>
      <c r="X19" s="99" t="str">
        <v/>
      </c>
      <c r="Y19" s="104" t="str">
        <v/>
      </c>
      <c r="Z19" s="104" t="str">
        <v/>
      </c>
      <c r="AA19" s="104" t="str">
        <v/>
      </c>
      <c r="AB19" s="99" t="str">
        <v/>
      </c>
      <c r="AC19" s="99">
        <v>41640.342449998163</v>
      </c>
      <c r="AD19" s="104" t="str">
        <v/>
      </c>
      <c r="AE19" s="104">
        <v>17439.965633278443</v>
      </c>
      <c r="AF19" s="104">
        <v>31903.345075548048</v>
      </c>
      <c r="AG19" s="104">
        <v>25865.571476692665</v>
      </c>
      <c r="AH19" s="104">
        <v>38828.838309119841</v>
      </c>
      <c r="AI19" s="104">
        <v>33287.132744471586</v>
      </c>
      <c r="AJ19" s="104">
        <v>61619.861185264286</v>
      </c>
      <c r="AK19" s="104">
        <v>55717.25454953943</v>
      </c>
      <c r="AL19" s="104">
        <v>799376.51937651937</v>
      </c>
      <c r="AM19" s="104">
        <v>41446.721225694375</v>
      </c>
      <c r="AN19" s="104">
        <v>36673.32513302657</v>
      </c>
      <c r="AO19" s="104">
        <v>15424.032719351539</v>
      </c>
      <c r="AP19" s="104" t="str">
        <v/>
      </c>
      <c r="AQ19" s="104">
        <v>19300.672271227621</v>
      </c>
      <c r="AR19" s="104">
        <v>34992.984323592027</v>
      </c>
      <c r="AS19" s="104">
        <v>39704.821458414568</v>
      </c>
    </row>
    <row r="20" spans="1:45" ht="22.5" customHeight="1">
      <c r="A20" s="77">
        <f t="shared" si="0"/>
        <v>1</v>
      </c>
      <c r="B20" s="105">
        <v>2008</v>
      </c>
      <c r="C20" s="104">
        <v>16820.87921821027</v>
      </c>
      <c r="D20" s="104">
        <v>75984.313725490196</v>
      </c>
      <c r="E20" s="104">
        <v>26663.648826922577</v>
      </c>
      <c r="F20" s="104">
        <v>163854.54545454547</v>
      </c>
      <c r="G20" s="104">
        <v>37490.230134607031</v>
      </c>
      <c r="H20" s="104">
        <v>38471.371344236613</v>
      </c>
      <c r="I20" s="104">
        <v>33600.361632213084</v>
      </c>
      <c r="J20" s="104">
        <v>56251.149833109943</v>
      </c>
      <c r="K20" s="104">
        <v>23211.944091486657</v>
      </c>
      <c r="L20" s="104">
        <v>64962.438640739834</v>
      </c>
      <c r="M20" s="104">
        <v>57918.467852257185</v>
      </c>
      <c r="N20" s="104">
        <v>819003.39750849374</v>
      </c>
      <c r="O20" s="104">
        <v>48826.348640213997</v>
      </c>
      <c r="P20" s="104">
        <v>22601.9341348667</v>
      </c>
      <c r="Q20" s="104">
        <v>40056.362453934533</v>
      </c>
      <c r="R20" s="104">
        <v>35706.410984532122</v>
      </c>
      <c r="S20" s="104">
        <v>33568.897637795279</v>
      </c>
      <c r="T20" s="104">
        <v>29774.084436463858</v>
      </c>
      <c r="U20" s="104">
        <v>26350.156695823007</v>
      </c>
      <c r="V20" s="104">
        <v>6120.5</v>
      </c>
      <c r="W20" s="104" t="str">
        <v/>
      </c>
      <c r="X20" s="99" t="str">
        <v/>
      </c>
      <c r="Y20" s="104" t="str">
        <v/>
      </c>
      <c r="Z20" s="104" t="str">
        <v/>
      </c>
      <c r="AA20" s="104" t="str">
        <v/>
      </c>
      <c r="AB20" s="99" t="str">
        <v/>
      </c>
      <c r="AC20" s="99">
        <v>42097.121156037254</v>
      </c>
      <c r="AD20" s="104" t="str">
        <v/>
      </c>
      <c r="AE20" s="104">
        <v>16820.87921821027</v>
      </c>
      <c r="AF20" s="104">
        <v>32365.007155406114</v>
      </c>
      <c r="AG20" s="104">
        <v>26663.648826922577</v>
      </c>
      <c r="AH20" s="104">
        <v>38471.371344236613</v>
      </c>
      <c r="AI20" s="104">
        <v>33770.282277487466</v>
      </c>
      <c r="AJ20" s="104">
        <v>64962.438640739834</v>
      </c>
      <c r="AK20" s="104">
        <v>57918.467852257185</v>
      </c>
      <c r="AL20" s="104">
        <v>819003.39750849374</v>
      </c>
      <c r="AM20" s="104">
        <v>40986.482262853569</v>
      </c>
      <c r="AN20" s="104">
        <v>37421.76790950985</v>
      </c>
      <c r="AO20" s="104">
        <v>15877.577451347945</v>
      </c>
      <c r="AP20" s="104" t="str">
        <v/>
      </c>
      <c r="AQ20" s="104">
        <v>18967.165538041314</v>
      </c>
      <c r="AR20" s="104">
        <v>35056.07524012011</v>
      </c>
      <c r="AS20" s="104">
        <v>40236.001835382398</v>
      </c>
    </row>
    <row r="21" spans="1:45" ht="22.5" customHeight="1">
      <c r="A21" s="77">
        <f t="shared" si="0"/>
        <v>1</v>
      </c>
      <c r="B21" s="105">
        <v>2009</v>
      </c>
      <c r="C21" s="104">
        <v>15173.408089707651</v>
      </c>
      <c r="D21" s="104">
        <v>54822.641509433968</v>
      </c>
      <c r="E21" s="104">
        <v>25674.626530085905</v>
      </c>
      <c r="F21" s="104">
        <v>156853.18189410391</v>
      </c>
      <c r="G21" s="104">
        <v>43225.945017182123</v>
      </c>
      <c r="H21" s="104">
        <v>33374.653966459635</v>
      </c>
      <c r="I21" s="104">
        <v>33700.621540776301</v>
      </c>
      <c r="J21" s="104">
        <v>56996.848077327166</v>
      </c>
      <c r="K21" s="104">
        <v>22414.103819784523</v>
      </c>
      <c r="L21" s="104">
        <v>62367.577552018251</v>
      </c>
      <c r="M21" s="104">
        <v>60922.411462557444</v>
      </c>
      <c r="N21" s="104">
        <v>862563.36405529955</v>
      </c>
      <c r="O21" s="104">
        <v>45277.915135315743</v>
      </c>
      <c r="P21" s="104">
        <v>20972.313058643991</v>
      </c>
      <c r="Q21" s="104">
        <v>42375.145767190414</v>
      </c>
      <c r="R21" s="104">
        <v>35118.868240415199</v>
      </c>
      <c r="S21" s="104">
        <v>33071.463885300545</v>
      </c>
      <c r="T21" s="104">
        <v>33226.573363836185</v>
      </c>
      <c r="U21" s="104">
        <v>25254.59240851727</v>
      </c>
      <c r="V21" s="104">
        <v>6191.8232044198894</v>
      </c>
      <c r="W21" s="104" t="str">
        <v/>
      </c>
      <c r="X21" s="99" t="str">
        <v/>
      </c>
      <c r="Y21" s="104" t="str">
        <v/>
      </c>
      <c r="Z21" s="104" t="str">
        <v/>
      </c>
      <c r="AA21" s="104" t="str">
        <v/>
      </c>
      <c r="AB21" s="99" t="str">
        <v/>
      </c>
      <c r="AC21" s="99">
        <v>41311.658684715439</v>
      </c>
      <c r="AD21" s="104" t="str">
        <v/>
      </c>
      <c r="AE21" s="104">
        <v>15173.408089707651</v>
      </c>
      <c r="AF21" s="104">
        <v>31739.947743636429</v>
      </c>
      <c r="AG21" s="104">
        <v>25674.626530085905</v>
      </c>
      <c r="AH21" s="104">
        <v>33374.653966459635</v>
      </c>
      <c r="AI21" s="104">
        <v>33570.520965692507</v>
      </c>
      <c r="AJ21" s="104">
        <v>62367.577552018251</v>
      </c>
      <c r="AK21" s="104">
        <v>60922.411462557444</v>
      </c>
      <c r="AL21" s="104">
        <v>862563.36405529955</v>
      </c>
      <c r="AM21" s="104">
        <v>37979.688405932633</v>
      </c>
      <c r="AN21" s="104">
        <v>38210.968482571487</v>
      </c>
      <c r="AO21" s="104">
        <v>15195.626596636743</v>
      </c>
      <c r="AP21" s="104" t="str">
        <v/>
      </c>
      <c r="AQ21" s="104">
        <v>16528.107271789584</v>
      </c>
      <c r="AR21" s="104">
        <v>32340.002917361096</v>
      </c>
      <c r="AS21" s="104">
        <v>40222.305404962084</v>
      </c>
    </row>
    <row r="22" spans="1:45" ht="22.5" customHeight="1">
      <c r="A22" s="77">
        <f t="shared" si="0"/>
        <v>1</v>
      </c>
      <c r="B22" s="105">
        <v>2010</v>
      </c>
      <c r="C22" s="104">
        <v>16427.821138427582</v>
      </c>
      <c r="D22" s="104">
        <v>66155.789473684214</v>
      </c>
      <c r="E22" s="104">
        <v>26200.557026630264</v>
      </c>
      <c r="F22" s="104">
        <v>146925.6653410829</v>
      </c>
      <c r="G22" s="104">
        <v>45815.805595262413</v>
      </c>
      <c r="H22" s="104">
        <v>30581.842415543135</v>
      </c>
      <c r="I22" s="104">
        <v>34942.515207908844</v>
      </c>
      <c r="J22" s="104">
        <v>59061.958107401399</v>
      </c>
      <c r="K22" s="104">
        <v>22668.66911647228</v>
      </c>
      <c r="L22" s="104">
        <v>60094.05728943993</v>
      </c>
      <c r="M22" s="104">
        <v>61446.175674610473</v>
      </c>
      <c r="N22" s="104">
        <v>840245.63318777294</v>
      </c>
      <c r="O22" s="104">
        <v>45201.576688953195</v>
      </c>
      <c r="P22" s="104">
        <v>20705.065757428154</v>
      </c>
      <c r="Q22" s="104">
        <v>41150.819318671834</v>
      </c>
      <c r="R22" s="104">
        <v>34954.664270544024</v>
      </c>
      <c r="S22" s="104">
        <v>32423.04269097382</v>
      </c>
      <c r="T22" s="104">
        <v>36032.804614275417</v>
      </c>
      <c r="U22" s="104">
        <v>25488.210321722672</v>
      </c>
      <c r="V22" s="104">
        <v>6224.3705941591143</v>
      </c>
      <c r="W22" s="104" t="str">
        <v/>
      </c>
      <c r="X22" s="99" t="str">
        <v/>
      </c>
      <c r="Y22" s="104" t="str">
        <v/>
      </c>
      <c r="Z22" s="104" t="str">
        <v/>
      </c>
      <c r="AA22" s="104" t="str">
        <v/>
      </c>
      <c r="AB22" s="99" t="str">
        <v/>
      </c>
      <c r="AC22" s="99">
        <v>41443.956145280288</v>
      </c>
      <c r="AD22" s="104" t="str">
        <v/>
      </c>
      <c r="AE22" s="104">
        <v>16427.821138427582</v>
      </c>
      <c r="AF22" s="104">
        <v>32744.20753764873</v>
      </c>
      <c r="AG22" s="104">
        <v>26200.557026630264</v>
      </c>
      <c r="AH22" s="104">
        <v>30581.842415543135</v>
      </c>
      <c r="AI22" s="104">
        <v>34607.243006975565</v>
      </c>
      <c r="AJ22" s="104">
        <v>60094.05728943993</v>
      </c>
      <c r="AK22" s="104">
        <v>61446.175674610473</v>
      </c>
      <c r="AL22" s="104">
        <v>840245.63318777294</v>
      </c>
      <c r="AM22" s="104">
        <v>38081.687548665679</v>
      </c>
      <c r="AN22" s="104">
        <v>37377.101804711121</v>
      </c>
      <c r="AO22" s="104">
        <v>15033.936510704012</v>
      </c>
      <c r="AP22" s="104" t="str">
        <v/>
      </c>
      <c r="AQ22" s="104">
        <v>17950.09280263972</v>
      </c>
      <c r="AR22" s="104">
        <v>31434.175042902669</v>
      </c>
      <c r="AS22" s="104">
        <v>40455.112240071714</v>
      </c>
    </row>
    <row r="23" spans="1:45" ht="22.5" customHeight="1">
      <c r="A23" s="77">
        <f t="shared" si="0"/>
        <v>1</v>
      </c>
      <c r="B23" s="105">
        <v>2011</v>
      </c>
      <c r="C23" s="104">
        <v>18786.058210564141</v>
      </c>
      <c r="D23" s="104">
        <v>51004.614838480658</v>
      </c>
      <c r="E23" s="104">
        <v>25549.249411163768</v>
      </c>
      <c r="F23" s="104">
        <v>140738.66292660122</v>
      </c>
      <c r="G23" s="104">
        <v>46148.223350253807</v>
      </c>
      <c r="H23" s="104">
        <v>27960.796794118218</v>
      </c>
      <c r="I23" s="104">
        <v>35262.998892282907</v>
      </c>
      <c r="J23" s="104">
        <v>57560.989668141272</v>
      </c>
      <c r="K23" s="104">
        <v>23650.756114257267</v>
      </c>
      <c r="L23" s="104">
        <v>60111.92758771716</v>
      </c>
      <c r="M23" s="104">
        <v>60845.322362200699</v>
      </c>
      <c r="N23" s="104">
        <v>806636.56302412588</v>
      </c>
      <c r="O23" s="104">
        <v>46188.431303531615</v>
      </c>
      <c r="P23" s="104">
        <v>19136.649514008004</v>
      </c>
      <c r="Q23" s="104">
        <v>41617.518908527294</v>
      </c>
      <c r="R23" s="104">
        <v>34580.364212193192</v>
      </c>
      <c r="S23" s="104">
        <v>32400.756143667295</v>
      </c>
      <c r="T23" s="104">
        <v>39630.340017436793</v>
      </c>
      <c r="U23" s="104">
        <v>25337.273811375537</v>
      </c>
      <c r="V23" s="104">
        <v>6264.2734389917887</v>
      </c>
      <c r="W23" s="104" t="str">
        <v/>
      </c>
      <c r="X23" s="99" t="str">
        <v/>
      </c>
      <c r="Y23" s="104" t="str">
        <v/>
      </c>
      <c r="Z23" s="104" t="str">
        <v/>
      </c>
      <c r="AA23" s="104" t="str">
        <v/>
      </c>
      <c r="AB23" s="99" t="str">
        <v/>
      </c>
      <c r="AC23" s="99">
        <v>41398.174031077411</v>
      </c>
      <c r="AD23" s="104" t="str">
        <v/>
      </c>
      <c r="AE23" s="104">
        <v>18786.058210564141</v>
      </c>
      <c r="AF23" s="104">
        <v>31883.779055236191</v>
      </c>
      <c r="AG23" s="104">
        <v>25549.249411163768</v>
      </c>
      <c r="AH23" s="104">
        <v>27960.796794118218</v>
      </c>
      <c r="AI23" s="104">
        <v>34623.589438906798</v>
      </c>
      <c r="AJ23" s="104">
        <v>60111.92758771716</v>
      </c>
      <c r="AK23" s="104">
        <v>60845.322362200699</v>
      </c>
      <c r="AL23" s="104">
        <v>806636.56302412588</v>
      </c>
      <c r="AM23" s="104">
        <v>38316.612594626073</v>
      </c>
      <c r="AN23" s="104">
        <v>37449.995755024007</v>
      </c>
      <c r="AO23" s="104">
        <v>15293.466623359438</v>
      </c>
      <c r="AP23" s="104" t="str">
        <v/>
      </c>
      <c r="AQ23" s="104">
        <v>20039.783401480825</v>
      </c>
      <c r="AR23" s="104">
        <v>29769.722677463931</v>
      </c>
      <c r="AS23" s="104">
        <v>40488.531543135192</v>
      </c>
    </row>
    <row r="24" spans="1:45" ht="22.5" customHeight="1">
      <c r="A24" s="77">
        <f t="shared" si="0"/>
        <v>1</v>
      </c>
      <c r="B24" s="105">
        <v>2012</v>
      </c>
      <c r="C24" s="104">
        <v>18619.394964245283</v>
      </c>
      <c r="D24" s="104">
        <v>34327.779930259589</v>
      </c>
      <c r="E24" s="104">
        <v>25134.891123047022</v>
      </c>
      <c r="F24" s="104">
        <v>139692.6032660903</v>
      </c>
      <c r="G24" s="104">
        <v>44977.394163584053</v>
      </c>
      <c r="H24" s="104">
        <v>26273.700132350161</v>
      </c>
      <c r="I24" s="104">
        <v>35273.636520403204</v>
      </c>
      <c r="J24" s="104">
        <v>56330.083248669383</v>
      </c>
      <c r="K24" s="104">
        <v>23922.829581993567</v>
      </c>
      <c r="L24" s="104">
        <v>62006.328488084648</v>
      </c>
      <c r="M24" s="104">
        <v>60709.165777032184</v>
      </c>
      <c r="N24" s="104">
        <v>808646.99118436174</v>
      </c>
      <c r="O24" s="104">
        <v>47595.953144069441</v>
      </c>
      <c r="P24" s="104">
        <v>20050.125313283206</v>
      </c>
      <c r="Q24" s="104">
        <v>43176.828479845382</v>
      </c>
      <c r="R24" s="104">
        <v>34318.8112846328</v>
      </c>
      <c r="S24" s="104">
        <v>33101.367107128157</v>
      </c>
      <c r="T24" s="104">
        <v>38131.698496008466</v>
      </c>
      <c r="U24" s="104">
        <v>25098.389043396128</v>
      </c>
      <c r="V24" s="104">
        <v>6257.936507936507</v>
      </c>
      <c r="W24" s="104" t="str">
        <v/>
      </c>
      <c r="X24" s="99" t="str">
        <v/>
      </c>
      <c r="Y24" s="104" t="str">
        <v/>
      </c>
      <c r="Z24" s="104" t="str">
        <v/>
      </c>
      <c r="AA24" s="104" t="str">
        <v/>
      </c>
      <c r="AB24" s="99" t="str">
        <v/>
      </c>
      <c r="AC24" s="99">
        <v>41718.463292839639</v>
      </c>
      <c r="AD24" s="104" t="str">
        <v/>
      </c>
      <c r="AE24" s="104">
        <v>18619.394964245283</v>
      </c>
      <c r="AF24" s="104">
        <v>31381.576743469315</v>
      </c>
      <c r="AG24" s="104">
        <v>25134.891123047022</v>
      </c>
      <c r="AH24" s="104">
        <v>26273.700132350161</v>
      </c>
      <c r="AI24" s="104">
        <v>34327.636246372138</v>
      </c>
      <c r="AJ24" s="104">
        <v>62006.328488084648</v>
      </c>
      <c r="AK24" s="104">
        <v>60709.165777032184</v>
      </c>
      <c r="AL24" s="104">
        <v>808646.99118436174</v>
      </c>
      <c r="AM24" s="104">
        <v>39718.85816671417</v>
      </c>
      <c r="AN24" s="104">
        <v>38191.679901601827</v>
      </c>
      <c r="AO24" s="104">
        <v>15174.240502020584</v>
      </c>
      <c r="AP24" s="104" t="str">
        <v/>
      </c>
      <c r="AQ24" s="104">
        <v>19179.679942511262</v>
      </c>
      <c r="AR24" s="104">
        <v>28932.703719240879</v>
      </c>
      <c r="AS24" s="104">
        <v>40970.93538111791</v>
      </c>
    </row>
    <row r="25" spans="1:45" ht="22.5" customHeight="1">
      <c r="A25" s="77">
        <f t="shared" si="0"/>
        <v>1</v>
      </c>
      <c r="B25" s="105">
        <v>2013</v>
      </c>
      <c r="C25" s="104">
        <v>19930.633579209614</v>
      </c>
      <c r="D25" s="104">
        <v>36276.703967446585</v>
      </c>
      <c r="E25" s="104">
        <v>25069.274653626733</v>
      </c>
      <c r="F25" s="104">
        <v>147987.34809389047</v>
      </c>
      <c r="G25" s="104">
        <v>50626.359286646366</v>
      </c>
      <c r="H25" s="104">
        <v>22281.185389386632</v>
      </c>
      <c r="I25" s="104">
        <v>35005.610696347452</v>
      </c>
      <c r="J25" s="104">
        <v>57301.377850062912</v>
      </c>
      <c r="K25" s="104">
        <v>23126.311399146587</v>
      </c>
      <c r="L25" s="104">
        <v>67987.625676720796</v>
      </c>
      <c r="M25" s="104">
        <v>58507.579615339426</v>
      </c>
      <c r="N25" s="104">
        <v>917891.62852502579</v>
      </c>
      <c r="O25" s="104">
        <v>45640.067277144459</v>
      </c>
      <c r="P25" s="104">
        <v>18135.069705317641</v>
      </c>
      <c r="Q25" s="104">
        <v>41414.993843642347</v>
      </c>
      <c r="R25" s="104">
        <v>33772.722461194993</v>
      </c>
      <c r="S25" s="104">
        <v>33440.676662821992</v>
      </c>
      <c r="T25" s="104">
        <v>35101.694115426362</v>
      </c>
      <c r="U25" s="104">
        <v>26164.099946113049</v>
      </c>
      <c r="V25" s="104">
        <v>5972.9552889858232</v>
      </c>
      <c r="W25" s="104" t="str">
        <v/>
      </c>
      <c r="X25" s="99" t="str">
        <v/>
      </c>
      <c r="Y25" s="104" t="str">
        <v/>
      </c>
      <c r="Z25" s="104" t="str">
        <v/>
      </c>
      <c r="AA25" s="104" t="str">
        <v/>
      </c>
      <c r="AB25" s="99" t="str">
        <v/>
      </c>
      <c r="AC25" s="99">
        <v>41727.588956165499</v>
      </c>
      <c r="AD25" s="104" t="str">
        <v/>
      </c>
      <c r="AE25" s="104">
        <v>19930.633579209614</v>
      </c>
      <c r="AF25" s="104">
        <v>32444.928534910086</v>
      </c>
      <c r="AG25" s="104">
        <v>25069.274653626733</v>
      </c>
      <c r="AH25" s="104">
        <v>22281.185389386632</v>
      </c>
      <c r="AI25" s="104">
        <v>34144.624471917014</v>
      </c>
      <c r="AJ25" s="104">
        <v>67987.625676720796</v>
      </c>
      <c r="AK25" s="104">
        <v>58507.579615339426</v>
      </c>
      <c r="AL25" s="104">
        <v>917891.62852502579</v>
      </c>
      <c r="AM25" s="104">
        <v>37508.247431161712</v>
      </c>
      <c r="AN25" s="104">
        <v>37227.885731783557</v>
      </c>
      <c r="AO25" s="104">
        <v>14944.853189335134</v>
      </c>
      <c r="AP25" s="104" t="str">
        <v/>
      </c>
      <c r="AQ25" s="104">
        <v>20437.684406506884</v>
      </c>
      <c r="AR25" s="104">
        <v>27941.735062134951</v>
      </c>
      <c r="AS25" s="104">
        <v>40733.737882989983</v>
      </c>
    </row>
    <row r="26" spans="1:45" ht="22.5" customHeight="1">
      <c r="A26" s="77">
        <f t="shared" si="0"/>
        <v>1</v>
      </c>
      <c r="B26" s="105">
        <v>2014</v>
      </c>
      <c r="C26" s="104">
        <v>19360.479894260585</v>
      </c>
      <c r="D26" s="104">
        <v>34348.063284233496</v>
      </c>
      <c r="E26" s="104">
        <v>25790.552219390938</v>
      </c>
      <c r="F26" s="104">
        <v>149209.99324780554</v>
      </c>
      <c r="G26" s="104">
        <v>50784.313725490196</v>
      </c>
      <c r="H26" s="104">
        <v>20195.963863544428</v>
      </c>
      <c r="I26" s="104">
        <v>34954.548645958523</v>
      </c>
      <c r="J26" s="104">
        <v>54134.744048545195</v>
      </c>
      <c r="K26" s="104">
        <v>23826.619853175871</v>
      </c>
      <c r="L26" s="104">
        <v>64165.885172449714</v>
      </c>
      <c r="M26" s="104">
        <v>54852.681323197037</v>
      </c>
      <c r="N26" s="104">
        <v>898608.0162060482</v>
      </c>
      <c r="O26" s="104">
        <v>45823.445603237022</v>
      </c>
      <c r="P26" s="104">
        <v>17046.213508564044</v>
      </c>
      <c r="Q26" s="104">
        <v>42273.385005515833</v>
      </c>
      <c r="R26" s="104">
        <v>33286.015071977745</v>
      </c>
      <c r="S26" s="104">
        <v>32990.526921098033</v>
      </c>
      <c r="T26" s="104">
        <v>34691.300714882556</v>
      </c>
      <c r="U26" s="104">
        <v>24753.089722326255</v>
      </c>
      <c r="V26" s="104">
        <v>5954.1160593792174</v>
      </c>
      <c r="W26" s="104" t="str">
        <v/>
      </c>
      <c r="X26" s="99" t="str">
        <v/>
      </c>
      <c r="Y26" s="104" t="str">
        <v/>
      </c>
      <c r="Z26" s="104" t="str">
        <v/>
      </c>
      <c r="AA26" s="104" t="str">
        <v/>
      </c>
      <c r="AB26" s="99" t="str">
        <v/>
      </c>
      <c r="AC26" s="99">
        <v>41656.991841637275</v>
      </c>
      <c r="AD26" s="104" t="str">
        <v/>
      </c>
      <c r="AE26" s="104">
        <v>19360.479894260585</v>
      </c>
      <c r="AF26" s="104">
        <v>33348.248500096764</v>
      </c>
      <c r="AG26" s="104">
        <v>25790.552219390938</v>
      </c>
      <c r="AH26" s="104">
        <v>20195.963863544428</v>
      </c>
      <c r="AI26" s="104">
        <v>33852.114364200606</v>
      </c>
      <c r="AJ26" s="104">
        <v>64165.885172449714</v>
      </c>
      <c r="AK26" s="104">
        <v>54852.681323197037</v>
      </c>
      <c r="AL26" s="104">
        <v>898608.0162060482</v>
      </c>
      <c r="AM26" s="104">
        <v>37265.890907926034</v>
      </c>
      <c r="AN26" s="104">
        <v>37261.937336427989</v>
      </c>
      <c r="AO26" s="104">
        <v>15366.364270760641</v>
      </c>
      <c r="AP26" s="104" t="str">
        <v/>
      </c>
      <c r="AQ26" s="104">
        <v>19811.984353942742</v>
      </c>
      <c r="AR26" s="104">
        <v>27929.258844955581</v>
      </c>
      <c r="AS26" s="104">
        <v>40386.867652586421</v>
      </c>
    </row>
    <row r="27" spans="1:45" ht="22.5" customHeight="1">
      <c r="A27" s="77">
        <f>IF(C27=":",0,1)</f>
        <v>1</v>
      </c>
      <c r="B27" s="105">
        <v>2015</v>
      </c>
      <c r="C27" s="104">
        <v>20152.98494489065</v>
      </c>
      <c r="D27" s="104">
        <v>36727.272727272728</v>
      </c>
      <c r="E27" s="104">
        <v>26183.485101901755</v>
      </c>
      <c r="F27" s="104">
        <v>161014.64808860308</v>
      </c>
      <c r="G27" s="104">
        <v>50698.732531686706</v>
      </c>
      <c r="H27" s="104">
        <v>19113.057146064893</v>
      </c>
      <c r="I27" s="104">
        <v>34963.295551136107</v>
      </c>
      <c r="J27" s="104">
        <v>56118.823229750378</v>
      </c>
      <c r="K27" s="104">
        <v>24665.053273407299</v>
      </c>
      <c r="L27" s="104">
        <v>64528.020948322344</v>
      </c>
      <c r="M27" s="104">
        <v>54891.471520468614</v>
      </c>
      <c r="N27" s="104">
        <v>857509.62067069812</v>
      </c>
      <c r="O27" s="104">
        <v>45415.576270086727</v>
      </c>
      <c r="P27" s="104">
        <v>17164.445805891664</v>
      </c>
      <c r="Q27" s="104">
        <v>42488.592259421814</v>
      </c>
      <c r="R27" s="104">
        <v>33570.980458252576</v>
      </c>
      <c r="S27" s="104">
        <v>33253.098188751188</v>
      </c>
      <c r="T27" s="104">
        <v>33620.84456424079</v>
      </c>
      <c r="U27" s="104">
        <v>24509.221963112148</v>
      </c>
      <c r="V27" s="104">
        <v>5932.7388535031851</v>
      </c>
      <c r="W27" s="104" t="str">
        <v/>
      </c>
      <c r="X27" s="99" t="str">
        <v/>
      </c>
      <c r="Y27" s="104" t="str">
        <v/>
      </c>
      <c r="Z27" s="104" t="str">
        <v/>
      </c>
      <c r="AA27" s="104" t="str">
        <v/>
      </c>
      <c r="AB27" s="99" t="str">
        <v/>
      </c>
      <c r="AC27" s="99">
        <v>41954.813427420188</v>
      </c>
      <c r="AD27" s="104" t="str">
        <v/>
      </c>
      <c r="AE27" s="104">
        <v>20152.98494489065</v>
      </c>
      <c r="AF27" s="104">
        <v>33897.368624122231</v>
      </c>
      <c r="AG27" s="104">
        <v>26183.485101901755</v>
      </c>
      <c r="AH27" s="104">
        <v>19113.057146064893</v>
      </c>
      <c r="AI27" s="104">
        <v>34301.900022232483</v>
      </c>
      <c r="AJ27" s="104">
        <v>64528.020948322344</v>
      </c>
      <c r="AK27" s="104">
        <v>54891.471520468614</v>
      </c>
      <c r="AL27" s="104">
        <v>857509.62067069812</v>
      </c>
      <c r="AM27" s="104">
        <v>37008.993680116677</v>
      </c>
      <c r="AN27" s="104">
        <v>37445.233467403086</v>
      </c>
      <c r="AO27" s="104">
        <v>15444.489371534197</v>
      </c>
      <c r="AP27" s="104" t="str">
        <v/>
      </c>
      <c r="AQ27" s="104">
        <v>20645.052461118048</v>
      </c>
      <c r="AR27" s="104">
        <v>27803.227293683725</v>
      </c>
      <c r="AS27" s="104">
        <v>40649.6239882191</v>
      </c>
    </row>
    <row r="28" spans="1:45">
      <c r="A28" s="77">
        <f>SUM(A7:A27)</f>
        <v>21</v>
      </c>
      <c r="B28" s="34"/>
    </row>
    <row r="29" spans="1:45" s="84" customFormat="1" ht="22.5" customHeight="1">
      <c r="B29" s="34" t="str">
        <f>INDEX($B$7:$B$27,$A$28-2)&amp;"-"&amp;INDEX($B$7:$B$27,$A$28)</f>
        <v>2013-2015</v>
      </c>
      <c r="C29" s="86">
        <f>AVERAGE(INDEX(C$7:C$27,$A$28-2),INDEX(C$7:C$27,$A$28-1),INDEX(C$7:C$27,$A$28))</f>
        <v>19814.69947278695</v>
      </c>
      <c r="D29" s="86">
        <f t="shared" ref="D29:AS29" si="1">AVERAGE(INDEX(D$7:D$27,$A$28-2),INDEX(D$7:D$27,$A$28-1),INDEX(D$7:D$27,$A$28))</f>
        <v>35784.013326317603</v>
      </c>
      <c r="E29" s="86">
        <f t="shared" si="1"/>
        <v>25681.103991639811</v>
      </c>
      <c r="F29" s="86">
        <f t="shared" si="1"/>
        <v>152737.32981009968</v>
      </c>
      <c r="G29" s="86">
        <f t="shared" si="1"/>
        <v>50703.135181274418</v>
      </c>
      <c r="H29" s="86">
        <f t="shared" si="1"/>
        <v>20530.068799665318</v>
      </c>
      <c r="I29" s="86">
        <f t="shared" si="1"/>
        <v>34974.484964480689</v>
      </c>
      <c r="J29" s="86">
        <f t="shared" si="1"/>
        <v>55851.648376119498</v>
      </c>
      <c r="K29" s="86">
        <f t="shared" si="1"/>
        <v>23872.661508576584</v>
      </c>
      <c r="L29" s="86">
        <f t="shared" si="1"/>
        <v>65560.510599164278</v>
      </c>
      <c r="M29" s="86">
        <f t="shared" si="1"/>
        <v>56083.910819668359</v>
      </c>
      <c r="N29" s="86">
        <f t="shared" si="1"/>
        <v>891336.4218005907</v>
      </c>
      <c r="O29" s="86">
        <f t="shared" si="1"/>
        <v>45626.363050156069</v>
      </c>
      <c r="P29" s="86">
        <f t="shared" si="1"/>
        <v>17448.57633992445</v>
      </c>
      <c r="Q29" s="86">
        <f t="shared" si="1"/>
        <v>42058.990369526662</v>
      </c>
      <c r="R29" s="86">
        <f t="shared" si="1"/>
        <v>33543.239330475102</v>
      </c>
      <c r="S29" s="86">
        <f t="shared" si="1"/>
        <v>33228.100590890404</v>
      </c>
      <c r="T29" s="86">
        <f t="shared" si="1"/>
        <v>34471.279798183234</v>
      </c>
      <c r="U29" s="86">
        <f t="shared" si="1"/>
        <v>25142.13721051715</v>
      </c>
      <c r="V29" s="86">
        <f t="shared" si="1"/>
        <v>5953.2700672894089</v>
      </c>
      <c r="W29" s="86"/>
      <c r="X29" s="86"/>
      <c r="Y29" s="86"/>
      <c r="Z29" s="86"/>
      <c r="AA29" s="86"/>
      <c r="AB29" s="86"/>
      <c r="AC29" s="86">
        <f t="shared" si="1"/>
        <v>41779.798075074323</v>
      </c>
      <c r="AD29" s="86"/>
      <c r="AE29" s="86">
        <f t="shared" si="1"/>
        <v>19814.69947278695</v>
      </c>
      <c r="AF29" s="86">
        <f t="shared" si="1"/>
        <v>33230.181886376362</v>
      </c>
      <c r="AG29" s="86">
        <f t="shared" si="1"/>
        <v>25681.103991639811</v>
      </c>
      <c r="AH29" s="86">
        <f t="shared" si="1"/>
        <v>20530.068799665318</v>
      </c>
      <c r="AI29" s="86">
        <f t="shared" si="1"/>
        <v>34099.546286116696</v>
      </c>
      <c r="AJ29" s="86">
        <f t="shared" si="1"/>
        <v>65560.510599164278</v>
      </c>
      <c r="AK29" s="86">
        <f t="shared" si="1"/>
        <v>56083.910819668359</v>
      </c>
      <c r="AL29" s="86">
        <f t="shared" si="1"/>
        <v>891336.4218005907</v>
      </c>
      <c r="AM29" s="86">
        <f t="shared" si="1"/>
        <v>37261.044006401477</v>
      </c>
      <c r="AN29" s="86">
        <f t="shared" si="1"/>
        <v>37311.685511871547</v>
      </c>
      <c r="AO29" s="86">
        <f t="shared" si="1"/>
        <v>15251.902277209991</v>
      </c>
      <c r="AP29" s="86"/>
      <c r="AQ29" s="86">
        <f t="shared" si="1"/>
        <v>20298.240407189223</v>
      </c>
      <c r="AR29" s="86">
        <f t="shared" si="1"/>
        <v>27891.407066924749</v>
      </c>
      <c r="AS29" s="86">
        <f t="shared" si="1"/>
        <v>40590.076507931837</v>
      </c>
    </row>
    <row r="30" spans="1:45" s="84" customFormat="1" ht="22.5" customHeight="1">
      <c r="B30" s="34" t="str">
        <f>INDEX($B$7:$B$27,1)&amp;"-"&amp;INDEX($B$7:$B$27,$A$28)</f>
        <v>1995-2015</v>
      </c>
      <c r="C30" s="86">
        <f>AVERAGE(C7:C27)</f>
        <v>18588.773943049568</v>
      </c>
      <c r="D30" s="86">
        <f t="shared" ref="D30:AO30" si="2">AVERAGE(D7:D27)</f>
        <v>54273.101620936664</v>
      </c>
      <c r="E30" s="86">
        <f t="shared" si="2"/>
        <v>26666.262112221455</v>
      </c>
      <c r="F30" s="86">
        <f t="shared" si="2"/>
        <v>139579.11291385771</v>
      </c>
      <c r="G30" s="86">
        <f t="shared" si="2"/>
        <v>41155.544235472044</v>
      </c>
      <c r="H30" s="86">
        <f t="shared" si="2"/>
        <v>32932.934002808266</v>
      </c>
      <c r="I30" s="86">
        <f t="shared" si="2"/>
        <v>28021.725884610038</v>
      </c>
      <c r="J30" s="86">
        <f t="shared" si="2"/>
        <v>53703.943083040336</v>
      </c>
      <c r="K30" s="86">
        <f t="shared" si="2"/>
        <v>24806.231597297643</v>
      </c>
      <c r="L30" s="86">
        <f t="shared" si="2"/>
        <v>54454.856866872484</v>
      </c>
      <c r="M30" s="86">
        <f t="shared" si="2"/>
        <v>47746.77424137549</v>
      </c>
      <c r="N30" s="86">
        <f t="shared" si="2"/>
        <v>919917.96550784982</v>
      </c>
      <c r="O30" s="86">
        <f t="shared" si="2"/>
        <v>50771.812955949514</v>
      </c>
      <c r="P30" s="86">
        <f t="shared" si="2"/>
        <v>22240.655785723597</v>
      </c>
      <c r="Q30" s="86">
        <f t="shared" si="2"/>
        <v>39529.78690366535</v>
      </c>
      <c r="R30" s="86">
        <f t="shared" si="2"/>
        <v>34552.620264166464</v>
      </c>
      <c r="S30" s="86">
        <f t="shared" si="2"/>
        <v>33158.899609451997</v>
      </c>
      <c r="T30" s="86">
        <f t="shared" si="2"/>
        <v>30651.196909408685</v>
      </c>
      <c r="U30" s="86">
        <f t="shared" si="2"/>
        <v>24851.889044491218</v>
      </c>
      <c r="V30" s="86">
        <f t="shared" si="2"/>
        <v>6111.5275970502071</v>
      </c>
      <c r="W30" s="86"/>
      <c r="X30" s="86"/>
      <c r="Y30" s="86"/>
      <c r="Z30" s="86"/>
      <c r="AA30" s="86"/>
      <c r="AB30" s="86"/>
      <c r="AC30" s="86">
        <f t="shared" ref="AC30" si="3">AVERAGE(AC7:AC27)</f>
        <v>39735.048498722637</v>
      </c>
      <c r="AD30" s="86"/>
      <c r="AE30" s="86">
        <f t="shared" si="2"/>
        <v>18588.773943049568</v>
      </c>
      <c r="AF30" s="86">
        <f t="shared" si="2"/>
        <v>31729.093700221198</v>
      </c>
      <c r="AG30" s="86">
        <f t="shared" si="2"/>
        <v>26666.262112221455</v>
      </c>
      <c r="AH30" s="86">
        <f t="shared" si="2"/>
        <v>32932.934002808266</v>
      </c>
      <c r="AI30" s="86">
        <f t="shared" si="2"/>
        <v>30793.885939352022</v>
      </c>
      <c r="AJ30" s="86">
        <f t="shared" si="2"/>
        <v>54454.856866872484</v>
      </c>
      <c r="AK30" s="86">
        <f t="shared" si="2"/>
        <v>47746.77424137549</v>
      </c>
      <c r="AL30" s="86">
        <f t="shared" si="2"/>
        <v>919917.96550784982</v>
      </c>
      <c r="AM30" s="86">
        <f t="shared" si="2"/>
        <v>41713.6276772688</v>
      </c>
      <c r="AN30" s="86">
        <f t="shared" si="2"/>
        <v>36669.297512251993</v>
      </c>
      <c r="AO30" s="86">
        <f t="shared" si="2"/>
        <v>16897.693039956237</v>
      </c>
      <c r="AP30" s="86"/>
      <c r="AQ30" s="86">
        <f t="shared" ref="AQ30:AS30" si="4">AVERAGE(AQ7:AQ27)</f>
        <v>19738.8348446198</v>
      </c>
      <c r="AR30" s="86">
        <f t="shared" si="4"/>
        <v>32058.310411890481</v>
      </c>
      <c r="AS30" s="86">
        <f t="shared" si="4"/>
        <v>38134.562280158447</v>
      </c>
    </row>
    <row r="31" spans="1:45" ht="22.5" customHeight="1">
      <c r="B31" s="34" t="str">
        <f>INDEX($B$7:$B$27,1)&amp;"-2008"</f>
        <v>1995-2008</v>
      </c>
      <c r="C31" s="86">
        <f ca="1">AVERAGE(OFFSET(C$7,0,0,14,1))</f>
        <v>18708.105141623957</v>
      </c>
      <c r="D31" s="86">
        <f t="shared" ref="D31:AS31" ca="1" si="5">AVERAGE(OFFSET(D$7,0,0,14,1))</f>
        <v>59005.162022061333</v>
      </c>
      <c r="E31" s="86">
        <f t="shared" ca="1" si="5"/>
        <v>27170.633449343142</v>
      </c>
      <c r="F31" s="86">
        <f t="shared" ca="1" si="5"/>
        <v>134909.94773805956</v>
      </c>
      <c r="G31" s="86">
        <f t="shared" ca="1" si="5"/>
        <v>37999.261091057662</v>
      </c>
      <c r="H31" s="86">
        <f t="shared" ca="1" si="5"/>
        <v>36557.886739393318</v>
      </c>
      <c r="I31" s="86">
        <f t="shared" ca="1" si="5"/>
        <v>24596.644037285536</v>
      </c>
      <c r="J31" s="86">
        <f t="shared" ca="1" si="5"/>
        <v>52162.712893853539</v>
      </c>
      <c r="K31" s="86">
        <f t="shared" ca="1" si="5"/>
        <v>25475.465741786647</v>
      </c>
      <c r="L31" s="86">
        <f t="shared" ca="1" si="5"/>
        <v>50163.612249254955</v>
      </c>
      <c r="M31" s="86">
        <f t="shared" ca="1" si="5"/>
        <v>42179.103666677118</v>
      </c>
      <c r="N31" s="86">
        <f t="shared" ca="1" si="5"/>
        <v>951869.6756293939</v>
      </c>
      <c r="O31" s="86">
        <f t="shared" ca="1" si="5"/>
        <v>53218.936189471533</v>
      </c>
      <c r="P31" s="86">
        <f t="shared" ca="1" si="5"/>
        <v>23845.992059789911</v>
      </c>
      <c r="Q31" s="86">
        <f t="shared" ca="1" si="5"/>
        <v>38259.160099582674</v>
      </c>
      <c r="R31" s="86">
        <f t="shared" ca="1" si="5"/>
        <v>34714.471396306086</v>
      </c>
      <c r="S31" s="86">
        <f t="shared" ca="1" si="5"/>
        <v>33261.140014196499</v>
      </c>
      <c r="T31" s="86">
        <f t="shared" ca="1" si="5"/>
        <v>28088.562800819702</v>
      </c>
      <c r="U31" s="86">
        <f t="shared" ca="1" si="5"/>
        <v>24663.19947983947</v>
      </c>
      <c r="V31" s="86">
        <f t="shared" ca="1" si="5"/>
        <v>6110.2761136199169</v>
      </c>
      <c r="W31" s="86"/>
      <c r="X31" s="86"/>
      <c r="Y31" s="86"/>
      <c r="Z31" s="86"/>
      <c r="AA31" s="86"/>
      <c r="AB31" s="86"/>
      <c r="AC31" s="86">
        <f t="shared" ca="1" si="5"/>
        <v>38801.740863859981</v>
      </c>
      <c r="AD31" s="86"/>
      <c r="AE31" s="86">
        <f t="shared" ca="1" si="5"/>
        <v>18708.105141623957</v>
      </c>
      <c r="AF31" s="86">
        <f t="shared" ca="1" si="5"/>
        <v>31347.922211823239</v>
      </c>
      <c r="AG31" s="86">
        <f t="shared" ca="1" si="5"/>
        <v>27170.633449343142</v>
      </c>
      <c r="AH31" s="86">
        <f t="shared" ca="1" si="5"/>
        <v>36557.886739393318</v>
      </c>
      <c r="AI31" s="86">
        <f t="shared" ca="1" si="5"/>
        <v>29088.855443578235</v>
      </c>
      <c r="AJ31" s="86">
        <f t="shared" ca="1" si="5"/>
        <v>50163.612249254955</v>
      </c>
      <c r="AK31" s="86">
        <f t="shared" ca="1" si="5"/>
        <v>42179.103666677118</v>
      </c>
      <c r="AL31" s="86">
        <f t="shared" ca="1" si="5"/>
        <v>951869.6756293939</v>
      </c>
      <c r="AM31" s="86">
        <f t="shared" ca="1" si="5"/>
        <v>43579.014463392996</v>
      </c>
      <c r="AN31" s="86">
        <f t="shared" ca="1" si="5"/>
        <v>36206.460376983472</v>
      </c>
      <c r="AO31" s="86">
        <f t="shared" ca="1" si="5"/>
        <v>17742.755483909306</v>
      </c>
      <c r="AP31" s="86"/>
      <c r="AQ31" s="86">
        <f t="shared" ca="1" si="5"/>
        <v>19994.510506930481</v>
      </c>
      <c r="AR31" s="86">
        <f t="shared" ca="1" si="5"/>
        <v>33362.406649425524</v>
      </c>
      <c r="AS31" s="86">
        <f t="shared" ca="1" si="5"/>
        <v>36922.763842160362</v>
      </c>
    </row>
    <row r="32" spans="1:45" ht="22.5" customHeight="1">
      <c r="B32" s="34" t="str">
        <f>"2009-"&amp;INDEX($B$7:$B$27,$A$28)</f>
        <v>2009-2015</v>
      </c>
      <c r="C32" s="86">
        <f ca="1">AVERAGE(OFFSET(C$21,0,0,$A$28-SUM($A$7:$A$20),1))</f>
        <v>18350.111545900789</v>
      </c>
      <c r="D32" s="86">
        <f t="shared" ref="D32:AS32" ca="1" si="6">AVERAGE(OFFSET(D$21,0,0,$A$28-SUM($A$7:$A$20),1))</f>
        <v>44808.980818687312</v>
      </c>
      <c r="E32" s="86">
        <f t="shared" ca="1" si="6"/>
        <v>25657.519437978055</v>
      </c>
      <c r="F32" s="86">
        <f t="shared" ca="1" si="6"/>
        <v>148917.44326545391</v>
      </c>
      <c r="G32" s="86">
        <f t="shared" ca="1" si="6"/>
        <v>47468.110524300813</v>
      </c>
      <c r="H32" s="86">
        <f t="shared" ca="1" si="6"/>
        <v>25683.028529638159</v>
      </c>
      <c r="I32" s="86">
        <f t="shared" ca="1" si="6"/>
        <v>34871.889579259048</v>
      </c>
      <c r="J32" s="86">
        <f t="shared" ca="1" si="6"/>
        <v>56786.40346141396</v>
      </c>
      <c r="K32" s="86">
        <f t="shared" ca="1" si="6"/>
        <v>23467.763308319634</v>
      </c>
      <c r="L32" s="86">
        <f t="shared" ca="1" si="6"/>
        <v>63037.346102107549</v>
      </c>
      <c r="M32" s="86">
        <f t="shared" ca="1" si="6"/>
        <v>58882.115390772269</v>
      </c>
      <c r="N32" s="86">
        <f t="shared" ca="1" si="6"/>
        <v>856014.54526476189</v>
      </c>
      <c r="O32" s="86">
        <f t="shared" ca="1" si="6"/>
        <v>45877.566488905468</v>
      </c>
      <c r="P32" s="86">
        <f t="shared" ca="1" si="6"/>
        <v>19029.983237590957</v>
      </c>
      <c r="Q32" s="86">
        <f t="shared" ca="1" si="6"/>
        <v>42071.040511830703</v>
      </c>
      <c r="R32" s="86">
        <f t="shared" ca="1" si="6"/>
        <v>34228.917999887213</v>
      </c>
      <c r="S32" s="86">
        <f t="shared" ca="1" si="6"/>
        <v>32954.418799963008</v>
      </c>
      <c r="T32" s="86">
        <f t="shared" ca="1" si="6"/>
        <v>35776.465126586656</v>
      </c>
      <c r="U32" s="86">
        <f t="shared" ca="1" si="6"/>
        <v>25229.268173794724</v>
      </c>
      <c r="V32" s="86">
        <f t="shared" ca="1" si="6"/>
        <v>6114.0305639107892</v>
      </c>
      <c r="W32" s="86"/>
      <c r="X32" s="86"/>
      <c r="Y32" s="86"/>
      <c r="Z32" s="86"/>
      <c r="AA32" s="86"/>
      <c r="AB32" s="86"/>
      <c r="AC32" s="86">
        <f t="shared" ca="1" si="6"/>
        <v>41601.663768447972</v>
      </c>
      <c r="AD32" s="86"/>
      <c r="AE32" s="86">
        <f t="shared" ca="1" si="6"/>
        <v>18350.111545900789</v>
      </c>
      <c r="AF32" s="86">
        <f t="shared" ca="1" si="6"/>
        <v>32491.436677017104</v>
      </c>
      <c r="AG32" s="86">
        <f t="shared" ca="1" si="6"/>
        <v>25657.519437978055</v>
      </c>
      <c r="AH32" s="86">
        <f t="shared" ca="1" si="6"/>
        <v>25683.028529638159</v>
      </c>
      <c r="AI32" s="86">
        <f t="shared" ca="1" si="6"/>
        <v>34203.94693089959</v>
      </c>
      <c r="AJ32" s="86">
        <f t="shared" ca="1" si="6"/>
        <v>63037.346102107549</v>
      </c>
      <c r="AK32" s="86">
        <f t="shared" ca="1" si="6"/>
        <v>58882.115390772269</v>
      </c>
      <c r="AL32" s="86">
        <f t="shared" ca="1" si="6"/>
        <v>856014.54526476189</v>
      </c>
      <c r="AM32" s="86">
        <f t="shared" ca="1" si="6"/>
        <v>37982.854105020415</v>
      </c>
      <c r="AN32" s="86">
        <f t="shared" ca="1" si="6"/>
        <v>37594.971782789005</v>
      </c>
      <c r="AO32" s="86">
        <f t="shared" ca="1" si="6"/>
        <v>15207.568152050109</v>
      </c>
      <c r="AP32" s="86"/>
      <c r="AQ32" s="86">
        <f t="shared" ca="1" si="6"/>
        <v>19227.483519998437</v>
      </c>
      <c r="AR32" s="86">
        <f t="shared" ca="1" si="6"/>
        <v>29450.117936820407</v>
      </c>
      <c r="AS32" s="86">
        <f t="shared" ca="1" si="6"/>
        <v>40558.159156154623</v>
      </c>
    </row>
    <row r="33" spans="2:3" s="77" customFormat="1">
      <c r="B33" s="34"/>
    </row>
    <row r="45" spans="2:3">
      <c r="B45" s="60" t="s">
        <v>140</v>
      </c>
      <c r="C45" s="51" t="s">
        <v>137</v>
      </c>
    </row>
    <row r="46" spans="2:3" ht="25.5">
      <c r="B46" s="60" t="s">
        <v>141</v>
      </c>
      <c r="C46" s="54" t="s">
        <v>138</v>
      </c>
    </row>
    <row r="47" spans="2:3" ht="25.5">
      <c r="B47" s="61" t="s">
        <v>142</v>
      </c>
      <c r="C47" s="54" t="s">
        <v>139</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S32"/>
  <sheetViews>
    <sheetView topLeftCell="B7" workbookViewId="0">
      <selection activeCell="D29" sqref="D29"/>
    </sheetView>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76" customWidth="1"/>
    <col min="25" max="25" width="3.75" style="76" customWidth="1"/>
    <col min="26" max="26" width="10" style="76" customWidth="1"/>
    <col min="27" max="27" width="3.75" style="76" customWidth="1"/>
    <col min="28" max="28" width="10" style="76" customWidth="1"/>
    <col min="29" max="29" width="10" style="174" customWidth="1"/>
    <col min="30" max="30" width="3.75" style="76" customWidth="1"/>
    <col min="31" max="41" width="10" style="76" customWidth="1"/>
    <col min="42" max="42" width="3.75" style="76" customWidth="1"/>
    <col min="43" max="16384" width="9.125" style="76"/>
  </cols>
  <sheetData>
    <row r="1" spans="1:45" ht="30.75" thickBot="1">
      <c r="B1" s="36" t="s">
        <v>121</v>
      </c>
    </row>
    <row r="2" spans="1:45" ht="13.5" customHeight="1" thickTop="1">
      <c r="B2" s="44" t="s">
        <v>326</v>
      </c>
    </row>
    <row r="3" spans="1:45" ht="13.5" customHeight="1">
      <c r="B3" s="44" t="s">
        <v>396</v>
      </c>
    </row>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c r="Y5" s="99"/>
      <c r="Z5" s="99"/>
      <c r="AA5" s="99"/>
      <c r="AB5" s="99"/>
      <c r="AC5" s="99" t="s">
        <v>125</v>
      </c>
      <c r="AD5" s="99"/>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c r="X6" s="101" t="s">
        <v>468</v>
      </c>
      <c r="Y6" s="101"/>
      <c r="Z6" s="191"/>
      <c r="AA6" s="101"/>
      <c r="AB6" s="101"/>
      <c r="AC6" s="102" t="s">
        <v>134</v>
      </c>
      <c r="AD6" s="101"/>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f t="shared" ref="A7:A27" si="0">IF(C7=":",0,1)</f>
        <v>1</v>
      </c>
      <c r="B7" s="105">
        <v>1995</v>
      </c>
      <c r="C7" s="260">
        <f>IF(OR(P1_1cT!C7=":",P1_1cT!$AC7=":"),":",P1_1cT!C7/P1_1cT!$X7*100)</f>
        <v>64.661411003586039</v>
      </c>
      <c r="D7" s="260">
        <f>IF(OR(P1_1cT!D7=":",P1_1cT!$AC7=":"),":",P1_1cT!D7/P1_1cT!$X7*100)</f>
        <v>111.68149188779894</v>
      </c>
      <c r="E7" s="260">
        <f>IF(OR(P1_1cT!E7=":",P1_1cT!$AC7=":"),":",P1_1cT!E7/P1_1cT!$X7*100)</f>
        <v>71.949400454729158</v>
      </c>
      <c r="F7" s="260">
        <f>IF(OR(P1_1cT!F7=":",P1_1cT!$AC7=":"),":",P1_1cT!F7/P1_1cT!$X7*100)</f>
        <v>407.11726784688108</v>
      </c>
      <c r="G7" s="260">
        <f>IF(OR(P1_1cT!G7=":",P1_1cT!$AC7=":"),":",P1_1cT!G7/P1_1cT!$X7*100)</f>
        <v>89.800791652132503</v>
      </c>
      <c r="H7" s="260">
        <f>IF(OR(P1_1cT!H7=":",P1_1cT!$AC7=":"),":",P1_1cT!H7/P1_1cT!$X7*100)</f>
        <v>95.167237307733217</v>
      </c>
      <c r="I7" s="260">
        <f>IF(OR(P1_1cT!I7=":",P1_1cT!$AC7=":"),":",P1_1cT!I7/P1_1cT!$X7*100)</f>
        <v>80.178497585322532</v>
      </c>
      <c r="J7" s="260">
        <f>IF(OR(P1_1cT!J7=":",P1_1cT!$AC7=":"),":",P1_1cT!J7/P1_1cT!$X7*100)</f>
        <v>214.09004907699821</v>
      </c>
      <c r="K7" s="260">
        <f>IF(OR(P1_1cT!K7=":",P1_1cT!$AC7=":"),":",P1_1cT!K7/P1_1cT!$X7*100)</f>
        <v>77.995377666287567</v>
      </c>
      <c r="L7" s="260">
        <f>IF(OR(P1_1cT!L7=":",P1_1cT!$AC7=":"),":",P1_1cT!L7/P1_1cT!$X7*100)</f>
        <v>157.89385902881017</v>
      </c>
      <c r="M7" s="260">
        <f>IF(OR(P1_1cT!M7=":",P1_1cT!$AC7=":"),":",P1_1cT!M7/P1_1cT!$X7*100)</f>
        <v>103.93720299962258</v>
      </c>
      <c r="N7" s="260">
        <f>IF(OR(P1_1cT!N7=":",P1_1cT!$AC7=":"),":",P1_1cT!N7/P1_1cT!$X7*100)</f>
        <v>2639.5350786997979</v>
      </c>
      <c r="O7" s="260">
        <f>IF(OR(P1_1cT!O7=":",P1_1cT!$AC7=":"),":",P1_1cT!O7/P1_1cT!$X7*100)</f>
        <v>154.45930661936342</v>
      </c>
      <c r="P7" s="260">
        <f>IF(OR(P1_1cT!P7=":",P1_1cT!$AC7=":"),":",P1_1cT!P7/P1_1cT!$X7*100)</f>
        <v>60.401888852356876</v>
      </c>
      <c r="Q7" s="260">
        <f>IF(OR(P1_1cT!Q7=":",P1_1cT!$AC7=":"),":",P1_1cT!Q7/P1_1cT!$X7*100)</f>
        <v>101.08375255234263</v>
      </c>
      <c r="R7" s="260">
        <f>IF(OR(P1_1cT!R7=":",P1_1cT!$AC7=":"),":",P1_1cT!R7/P1_1cT!$X7*100)</f>
        <v>87.471943527939189</v>
      </c>
      <c r="S7" s="260">
        <f>IF(OR(P1_1cT!S7=":",P1_1cT!$AC7=":"),":",P1_1cT!S7/P1_1cT!$X7*100)</f>
        <v>85.108937762840995</v>
      </c>
      <c r="T7" s="260">
        <f>IF(OR(P1_1cT!T7=":",P1_1cT!$AC7=":"),":",P1_1cT!T7/P1_1cT!$X7*100)</f>
        <v>73.485732047560276</v>
      </c>
      <c r="U7" s="260">
        <f>IF(OR(P1_1cT!U7=":",P1_1cT!$AC7=":"),":",P1_1cT!U7/P1_1cT!$X7*100)</f>
        <v>76.152071527320942</v>
      </c>
      <c r="V7" s="260">
        <f>IF(OR(P1_1cT!V7=":",P1_1cT!$AC7=":"),":",P1_1cT!V7/P1_1cT!$X7*100)</f>
        <v>25.555458932779761</v>
      </c>
      <c r="W7" s="260"/>
      <c r="X7" s="260">
        <f>IF(OR(P1_1cT!X7=":",P1_1cT!$AC7=":"),":",P1_1cT!X7/P1_1cT!$X7*100)</f>
        <v>100</v>
      </c>
      <c r="Y7" s="260"/>
      <c r="Z7" s="260"/>
      <c r="AA7" s="260"/>
      <c r="AB7" s="260"/>
      <c r="AC7" s="260">
        <f>IF(OR(P1_1cT!AC7=":",P1_1cT!$AC7=":"),":",P1_1cT!AC7/P1_1cT!$X7*100)</f>
        <v>108.73525666658162</v>
      </c>
      <c r="AD7" s="260"/>
      <c r="AE7" s="260">
        <f>IF(OR(P1_1cT!AE7=":",P1_1cT!$AC7=":"),":",P1_1cT!AE7/P1_1cT!$X7*100)</f>
        <v>64.661411003586039</v>
      </c>
      <c r="AF7" s="260">
        <f>IF(OR(P1_1cT!AF7=":",P1_1cT!$AC7=":"),":",P1_1cT!AF7/P1_1cT!$X7*100)</f>
        <v>81.016971254442538</v>
      </c>
      <c r="AG7" s="260">
        <f>IF(OR(P1_1cT!AG7=":",P1_1cT!$AC7=":"),":",P1_1cT!AG7/P1_1cT!$X7*100)</f>
        <v>71.949400454729158</v>
      </c>
      <c r="AH7" s="260">
        <f>IF(OR(P1_1cT!AH7=":",P1_1cT!$AC7=":"),":",P1_1cT!AH7/P1_1cT!$X7*100)</f>
        <v>95.167237307733217</v>
      </c>
      <c r="AI7" s="260">
        <f>IF(OR(P1_1cT!AI7=":",P1_1cT!$AC7=":"),":",P1_1cT!AI7/P1_1cT!$X7*100)</f>
        <v>98.788394147005917</v>
      </c>
      <c r="AJ7" s="260">
        <f>IF(OR(P1_1cT!AJ7=":",P1_1cT!$AC7=":"),":",P1_1cT!AJ7/P1_1cT!$X7*100)</f>
        <v>157.89385902881017</v>
      </c>
      <c r="AK7" s="260">
        <f>IF(OR(P1_1cT!AK7=":",P1_1cT!$AC7=":"),":",P1_1cT!AK7/P1_1cT!$X7*100)</f>
        <v>103.93720299962258</v>
      </c>
      <c r="AL7" s="260">
        <f>IF(OR(P1_1cT!AL7=":",P1_1cT!$AC7=":"),":",P1_1cT!AL7/P1_1cT!$X7*100)</f>
        <v>2639.5350786997979</v>
      </c>
      <c r="AM7" s="260">
        <f>IF(OR(P1_1cT!AM7=":",P1_1cT!$AC7=":"),":",P1_1cT!AM7/P1_1cT!$X7*100)</f>
        <v>121.49496580242204</v>
      </c>
      <c r="AN7" s="260">
        <f>IF(OR(P1_1cT!AN7=":",P1_1cT!$AC7=":"),":",P1_1cT!AN7/P1_1cT!$X7*100)</f>
        <v>93.944142129839307</v>
      </c>
      <c r="AO7" s="260">
        <f>IF(OR(P1_1cT!AO7=":",P1_1cT!$AC7=":"),":",P1_1cT!AO7/P1_1cT!$X7*100)</f>
        <v>62.829648386977723</v>
      </c>
      <c r="AP7" s="260"/>
      <c r="AQ7" s="260">
        <f>IF(OR(P1_1cT!AQ7=":",P1_1cT!$AC7=":"),":",P1_1cT!AQ7/P1_1cT!$X7*100)</f>
        <v>66.104978320923351</v>
      </c>
      <c r="AR7" s="260">
        <f>IF(OR(P1_1cT!AR7=":",P1_1cT!$AC7=":"),":",P1_1cT!AR7/P1_1cT!$X7*100)</f>
        <v>86.196589395269456</v>
      </c>
      <c r="AS7" s="260">
        <f>IF(OR(P1_1cT!AS7=":",P1_1cT!$AC7=":"),":",P1_1cT!AS7/P1_1cT!$X7*100)</f>
        <v>109.11633019869113</v>
      </c>
    </row>
    <row r="8" spans="1:45" ht="22.5" customHeight="1">
      <c r="A8" s="77">
        <f t="shared" si="0"/>
        <v>1</v>
      </c>
      <c r="B8" s="105">
        <v>1996</v>
      </c>
      <c r="C8" s="260">
        <f>IF(OR(P1_1cT!C8=":",P1_1cT!$AC8=":"),":",P1_1cT!C8/P1_1cT!$X8*100)</f>
        <v>61.862708407745423</v>
      </c>
      <c r="D8" s="260">
        <f>IF(OR(P1_1cT!D8=":",P1_1cT!$AC8=":"),":",P1_1cT!D8/P1_1cT!$X8*100)</f>
        <v>111.97447222816066</v>
      </c>
      <c r="E8" s="260">
        <f>IF(OR(P1_1cT!E8=":",P1_1cT!$AC8=":"),":",P1_1cT!E8/P1_1cT!$X8*100)</f>
        <v>74.070176506627135</v>
      </c>
      <c r="F8" s="260">
        <f>IF(OR(P1_1cT!F8=":",P1_1cT!$AC8=":"),":",P1_1cT!F8/P1_1cT!$X8*100)</f>
        <v>413.96047679887522</v>
      </c>
      <c r="G8" s="260">
        <f>IF(OR(P1_1cT!G8=":",P1_1cT!$AC8=":"),":",P1_1cT!G8/P1_1cT!$X8*100)</f>
        <v>89.501063546146668</v>
      </c>
      <c r="H8" s="260">
        <f>IF(OR(P1_1cT!H8=":",P1_1cT!$AC8=":"),":",P1_1cT!H8/P1_1cT!$X8*100)</f>
        <v>98.606586202907621</v>
      </c>
      <c r="I8" s="260">
        <f>IF(OR(P1_1cT!I8=":",P1_1cT!$AC8=":"),":",P1_1cT!I8/P1_1cT!$X8*100)</f>
        <v>76.840803052134632</v>
      </c>
      <c r="J8" s="260">
        <f>IF(OR(P1_1cT!J8=":",P1_1cT!$AC8=":"),":",P1_1cT!J8/P1_1cT!$X8*100)</f>
        <v>203.52754059136356</v>
      </c>
      <c r="K8" s="260">
        <f>IF(OR(P1_1cT!K8=":",P1_1cT!$AC8=":"),":",P1_1cT!K8/P1_1cT!$X8*100)</f>
        <v>74.840345546989923</v>
      </c>
      <c r="L8" s="260">
        <f>IF(OR(P1_1cT!L8=":",P1_1cT!$AC8=":"),":",P1_1cT!L8/P1_1cT!$X8*100)</f>
        <v>167.26643033527552</v>
      </c>
      <c r="M8" s="260">
        <f>IF(OR(P1_1cT!M8=":",P1_1cT!$AC8=":"),":",P1_1cT!M8/P1_1cT!$X8*100)</f>
        <v>108.20990049418401</v>
      </c>
      <c r="N8" s="260">
        <f>IF(OR(P1_1cT!N8=":",P1_1cT!$AC8=":"),":",P1_1cT!N8/P1_1cT!$X8*100)</f>
        <v>2614.5228598145509</v>
      </c>
      <c r="O8" s="260">
        <f>IF(OR(P1_1cT!O8=":",P1_1cT!$AC8=":"),":",P1_1cT!O8/P1_1cT!$X8*100)</f>
        <v>153.98072039763244</v>
      </c>
      <c r="P8" s="260">
        <f>IF(OR(P1_1cT!P8=":",P1_1cT!$AC8=":"),":",P1_1cT!P8/P1_1cT!$X8*100)</f>
        <v>64.205583696732546</v>
      </c>
      <c r="Q8" s="260">
        <f>IF(OR(P1_1cT!Q8=":",P1_1cT!$AC8=":"),":",P1_1cT!Q8/P1_1cT!$X8*100)</f>
        <v>100.43236985498972</v>
      </c>
      <c r="R8" s="260">
        <f>IF(OR(P1_1cT!R8=":",P1_1cT!$AC8=":"),":",P1_1cT!R8/P1_1cT!$X8*100)</f>
        <v>86.351008769664119</v>
      </c>
      <c r="S8" s="260">
        <f>IF(OR(P1_1cT!S8=":",P1_1cT!$AC8=":"),":",P1_1cT!S8/P1_1cT!$X8*100)</f>
        <v>86.913607024671919</v>
      </c>
      <c r="T8" s="260">
        <f>IF(OR(P1_1cT!T8=":",P1_1cT!$AC8=":"),":",P1_1cT!T8/P1_1cT!$X8*100)</f>
        <v>76.837843702948234</v>
      </c>
      <c r="U8" s="260">
        <f>IF(OR(P1_1cT!U8=":",P1_1cT!$AC8=":"),":",P1_1cT!U8/P1_1cT!$X8*100)</f>
        <v>79.311895405660877</v>
      </c>
      <c r="V8" s="260">
        <f>IF(OR(P1_1cT!V8=":",P1_1cT!$AC8=":"),":",P1_1cT!V8/P1_1cT!$X8*100)</f>
        <v>24.717161004002048</v>
      </c>
      <c r="W8" s="260"/>
      <c r="X8" s="260">
        <f>IF(OR(P1_1cT!X8=":",P1_1cT!$AC8=":"),":",P1_1cT!X8/P1_1cT!$X8*100)</f>
        <v>100</v>
      </c>
      <c r="Y8" s="260"/>
      <c r="Z8" s="260"/>
      <c r="AA8" s="260"/>
      <c r="AB8" s="260"/>
      <c r="AC8" s="260">
        <f>IF(OR(P1_1cT!AC8=":",P1_1cT!$AC8=":"),":",P1_1cT!AC8/P1_1cT!$X8*100)</f>
        <v>108.17900710645286</v>
      </c>
      <c r="AD8" s="260"/>
      <c r="AE8" s="260">
        <f>IF(OR(P1_1cT!AE8=":",P1_1cT!$AC8=":"),":",P1_1cT!AE8/P1_1cT!$X8*100)</f>
        <v>61.862708407745423</v>
      </c>
      <c r="AF8" s="260">
        <f>IF(OR(P1_1cT!AF8=":",P1_1cT!$AC8=":"),":",P1_1cT!AF8/P1_1cT!$X8*100)</f>
        <v>83.505489013929491</v>
      </c>
      <c r="AG8" s="260">
        <f>IF(OR(P1_1cT!AG8=":",P1_1cT!$AC8=":"),":",P1_1cT!AG8/P1_1cT!$X8*100)</f>
        <v>74.070176506627135</v>
      </c>
      <c r="AH8" s="260">
        <f>IF(OR(P1_1cT!AH8=":",P1_1cT!$AC8=":"),":",P1_1cT!AH8/P1_1cT!$X8*100)</f>
        <v>98.606586202907621</v>
      </c>
      <c r="AI8" s="260">
        <f>IF(OR(P1_1cT!AI8=":",P1_1cT!$AC8=":"),":",P1_1cT!AI8/P1_1cT!$X8*100)</f>
        <v>94.829811999017949</v>
      </c>
      <c r="AJ8" s="260">
        <f>IF(OR(P1_1cT!AJ8=":",P1_1cT!$AC8=":"),":",P1_1cT!AJ8/P1_1cT!$X8*100)</f>
        <v>167.26643033527552</v>
      </c>
      <c r="AK8" s="260">
        <f>IF(OR(P1_1cT!AK8=":",P1_1cT!$AC8=":"),":",P1_1cT!AK8/P1_1cT!$X8*100)</f>
        <v>108.20990049418401</v>
      </c>
      <c r="AL8" s="260">
        <f>IF(OR(P1_1cT!AL8=":",P1_1cT!$AC8=":"),":",P1_1cT!AL8/P1_1cT!$X8*100)</f>
        <v>2614.5228598145509</v>
      </c>
      <c r="AM8" s="260">
        <f>IF(OR(P1_1cT!AM8=":",P1_1cT!$AC8=":"),":",P1_1cT!AM8/P1_1cT!$X8*100)</f>
        <v>122.86439033279389</v>
      </c>
      <c r="AN8" s="260">
        <f>IF(OR(P1_1cT!AN8=":",P1_1cT!$AC8=":"),":",P1_1cT!AN8/P1_1cT!$X8*100)</f>
        <v>93.558731497086882</v>
      </c>
      <c r="AO8" s="260">
        <f>IF(OR(P1_1cT!AO8=":",P1_1cT!$AC8=":"),":",P1_1cT!AO8/P1_1cT!$X8*100)</f>
        <v>62.789880089598704</v>
      </c>
      <c r="AP8" s="260"/>
      <c r="AQ8" s="260">
        <f>IF(OR(P1_1cT!AQ8=":",P1_1cT!$AC8=":"),":",P1_1cT!AQ8/P1_1cT!$X8*100)</f>
        <v>63.430278925714809</v>
      </c>
      <c r="AR8" s="260">
        <f>IF(OR(P1_1cT!AR8=":",P1_1cT!$AC8=":"),":",P1_1cT!AR8/P1_1cT!$X8*100)</f>
        <v>89.174386134046728</v>
      </c>
      <c r="AS8" s="260">
        <f>IF(OR(P1_1cT!AS8=":",P1_1cT!$AC8=":"),":",P1_1cT!AS8/P1_1cT!$X8*100)</f>
        <v>107.81448962764522</v>
      </c>
    </row>
    <row r="9" spans="1:45" ht="22.5" customHeight="1">
      <c r="A9" s="77">
        <f t="shared" si="0"/>
        <v>1</v>
      </c>
      <c r="B9" s="105">
        <v>1997</v>
      </c>
      <c r="C9" s="260">
        <f>IF(OR(P1_1cT!C9=":",P1_1cT!$AC9=":"),":",P1_1cT!C9/P1_1cT!$X9*100)</f>
        <v>59.903581065045877</v>
      </c>
      <c r="D9" s="260">
        <f>IF(OR(P1_1cT!D9=":",P1_1cT!$AC9=":"),":",P1_1cT!D9/P1_1cT!$X9*100)</f>
        <v>116.47385771492362</v>
      </c>
      <c r="E9" s="260">
        <f>IF(OR(P1_1cT!E9=":",P1_1cT!$AC9=":"),":",P1_1cT!E9/P1_1cT!$X9*100)</f>
        <v>75.794397399206531</v>
      </c>
      <c r="F9" s="260">
        <f>IF(OR(P1_1cT!F9=":",P1_1cT!$AC9=":"),":",P1_1cT!F9/P1_1cT!$X9*100)</f>
        <v>418.27622011305988</v>
      </c>
      <c r="G9" s="260">
        <f>IF(OR(P1_1cT!G9=":",P1_1cT!$AC9=":"),":",P1_1cT!G9/P1_1cT!$X9*100)</f>
        <v>77.327846107408206</v>
      </c>
      <c r="H9" s="260">
        <f>IF(OR(P1_1cT!H9=":",P1_1cT!$AC9=":"),":",P1_1cT!H9/P1_1cT!$X9*100)</f>
        <v>96.202652671339422</v>
      </c>
      <c r="I9" s="260">
        <f>IF(OR(P1_1cT!I9=":",P1_1cT!$AC9=":"),":",P1_1cT!I9/P1_1cT!$X9*100)</f>
        <v>74.090770431363566</v>
      </c>
      <c r="J9" s="260">
        <f>IF(OR(P1_1cT!J9=":",P1_1cT!$AC9=":"),":",P1_1cT!J9/P1_1cT!$X9*100)</f>
        <v>191.73615141113055</v>
      </c>
      <c r="K9" s="260">
        <f>IF(OR(P1_1cT!K9=":",P1_1cT!$AC9=":"),":",P1_1cT!K9/P1_1cT!$X9*100)</f>
        <v>76.629140401375949</v>
      </c>
      <c r="L9" s="260">
        <f>IF(OR(P1_1cT!L9=":",P1_1cT!$AC9=":"),":",P1_1cT!L9/P1_1cT!$X9*100)</f>
        <v>170.83784835342433</v>
      </c>
      <c r="M9" s="260">
        <f>IF(OR(P1_1cT!M9=":",P1_1cT!$AC9=":"),":",P1_1cT!M9/P1_1cT!$X9*100)</f>
        <v>115.14892821151439</v>
      </c>
      <c r="N9" s="260">
        <f>IF(OR(P1_1cT!N9=":",P1_1cT!$AC9=":"),":",P1_1cT!N9/P1_1cT!$X9*100)</f>
        <v>2543.4563646539318</v>
      </c>
      <c r="O9" s="260">
        <f>IF(OR(P1_1cT!O9=":",P1_1cT!$AC9=":"),":",P1_1cT!O9/P1_1cT!$X9*100)</f>
        <v>153.39043430522835</v>
      </c>
      <c r="P9" s="260">
        <f>IF(OR(P1_1cT!P9=":",P1_1cT!$AC9=":"),":",P1_1cT!P9/P1_1cT!$X9*100)</f>
        <v>65.070556766786396</v>
      </c>
      <c r="Q9" s="260">
        <f>IF(OR(P1_1cT!Q9=":",P1_1cT!$AC9=":"),":",P1_1cT!Q9/P1_1cT!$X9*100)</f>
        <v>99.906392386686278</v>
      </c>
      <c r="R9" s="260">
        <f>IF(OR(P1_1cT!R9=":",P1_1cT!$AC9=":"),":",P1_1cT!R9/P1_1cT!$X9*100)</f>
        <v>87.606746501625096</v>
      </c>
      <c r="S9" s="260">
        <f>IF(OR(P1_1cT!S9=":",P1_1cT!$AC9=":"),":",P1_1cT!S9/P1_1cT!$X9*100)</f>
        <v>86.389089285265868</v>
      </c>
      <c r="T9" s="260">
        <f>IF(OR(P1_1cT!T9=":",P1_1cT!$AC9=":"),":",P1_1cT!T9/P1_1cT!$X9*100)</f>
        <v>85.836322227110514</v>
      </c>
      <c r="U9" s="260">
        <f>IF(OR(P1_1cT!U9=":",P1_1cT!$AC9=":"),":",P1_1cT!U9/P1_1cT!$X9*100)</f>
        <v>79.43003079458579</v>
      </c>
      <c r="V9" s="260">
        <f>IF(OR(P1_1cT!V9=":",P1_1cT!$AC9=":"),":",P1_1cT!V9/P1_1cT!$X9*100)</f>
        <v>23.451206312292125</v>
      </c>
      <c r="W9" s="260"/>
      <c r="X9" s="260">
        <f>IF(OR(P1_1cT!X9=":",P1_1cT!$AC9=":"),":",P1_1cT!X9/P1_1cT!$X9*100)</f>
        <v>100</v>
      </c>
      <c r="Y9" s="260"/>
      <c r="Z9" s="260"/>
      <c r="AA9" s="260"/>
      <c r="AB9" s="260"/>
      <c r="AC9" s="260">
        <f>IF(OR(P1_1cT!AC9=":",P1_1cT!$AC9=":"),":",P1_1cT!AC9/P1_1cT!$X9*100)</f>
        <v>107.34330717174238</v>
      </c>
      <c r="AD9" s="260"/>
      <c r="AE9" s="260">
        <f>IF(OR(P1_1cT!AE9=":",P1_1cT!$AC9=":"),":",P1_1cT!AE9/P1_1cT!$X9*100)</f>
        <v>59.903581065045877</v>
      </c>
      <c r="AF9" s="260">
        <f>IF(OR(P1_1cT!AF9=":",P1_1cT!$AC9=":"),":",P1_1cT!AF9/P1_1cT!$X9*100)</f>
        <v>85.096602980967063</v>
      </c>
      <c r="AG9" s="260">
        <f>IF(OR(P1_1cT!AG9=":",P1_1cT!$AC9=":"),":",P1_1cT!AG9/P1_1cT!$X9*100)</f>
        <v>75.794397399206531</v>
      </c>
      <c r="AH9" s="260">
        <f>IF(OR(P1_1cT!AH9=":",P1_1cT!$AC9=":"),":",P1_1cT!AH9/P1_1cT!$X9*100)</f>
        <v>96.202652671339422</v>
      </c>
      <c r="AI9" s="260">
        <f>IF(OR(P1_1cT!AI9=":",P1_1cT!$AC9=":"),":",P1_1cT!AI9/P1_1cT!$X9*100)</f>
        <v>92.580384227572111</v>
      </c>
      <c r="AJ9" s="260">
        <f>IF(OR(P1_1cT!AJ9=":",P1_1cT!$AC9=":"),":",P1_1cT!AJ9/P1_1cT!$X9*100)</f>
        <v>170.83784835342433</v>
      </c>
      <c r="AK9" s="260">
        <f>IF(OR(P1_1cT!AK9=":",P1_1cT!$AC9=":"),":",P1_1cT!AK9/P1_1cT!$X9*100)</f>
        <v>115.14892821151439</v>
      </c>
      <c r="AL9" s="260">
        <f>IF(OR(P1_1cT!AL9=":",P1_1cT!$AC9=":"),":",P1_1cT!AL9/P1_1cT!$X9*100)</f>
        <v>2543.4563646539318</v>
      </c>
      <c r="AM9" s="260">
        <f>IF(OR(P1_1cT!AM9=":",P1_1cT!$AC9=":"),":",P1_1cT!AM9/P1_1cT!$X9*100)</f>
        <v>122.99335320279417</v>
      </c>
      <c r="AN9" s="260">
        <f>IF(OR(P1_1cT!AN9=":",P1_1cT!$AC9=":"),":",P1_1cT!AN9/P1_1cT!$X9*100)</f>
        <v>93.55847363617265</v>
      </c>
      <c r="AO9" s="260">
        <f>IF(OR(P1_1cT!AO9=":",P1_1cT!$AC9=":"),":",P1_1cT!AO9/P1_1cT!$X9*100)</f>
        <v>63.909815243072508</v>
      </c>
      <c r="AP9" s="260"/>
      <c r="AQ9" s="260">
        <f>IF(OR(P1_1cT!AQ9=":",P1_1cT!$AC9=":"),":",P1_1cT!AQ9/P1_1cT!$X9*100)</f>
        <v>61.608617785291329</v>
      </c>
      <c r="AR9" s="260">
        <f>IF(OR(P1_1cT!AR9=":",P1_1cT!$AC9=":"),":",P1_1cT!AR9/P1_1cT!$X9*100)</f>
        <v>89.248491668389036</v>
      </c>
      <c r="AS9" s="260">
        <f>IF(OR(P1_1cT!AS9=":",P1_1cT!$AC9=":"),":",P1_1cT!AS9/P1_1cT!$X9*100)</f>
        <v>107.3315747921433</v>
      </c>
    </row>
    <row r="10" spans="1:45" ht="22.5" customHeight="1">
      <c r="A10" s="77">
        <f t="shared" si="0"/>
        <v>1</v>
      </c>
      <c r="B10" s="105">
        <v>1998</v>
      </c>
      <c r="C10" s="260">
        <f>IF(OR(P1_1cT!C10=":",P1_1cT!$AC10=":"),":",P1_1cT!C10/P1_1cT!$X10*100)</f>
        <v>63.807743675875543</v>
      </c>
      <c r="D10" s="260">
        <f>IF(OR(P1_1cT!D10=":",P1_1cT!$AC10=":"),":",P1_1cT!D10/P1_1cT!$X10*100)</f>
        <v>139.33937218280329</v>
      </c>
      <c r="E10" s="260">
        <f>IF(OR(P1_1cT!E10=":",P1_1cT!$AC10=":"),":",P1_1cT!E10/P1_1cT!$X10*100)</f>
        <v>75.630187402374659</v>
      </c>
      <c r="F10" s="260">
        <f>IF(OR(P1_1cT!F10=":",P1_1cT!$AC10=":"),":",P1_1cT!F10/P1_1cT!$X10*100)</f>
        <v>440.00186500423047</v>
      </c>
      <c r="G10" s="260">
        <f>IF(OR(P1_1cT!G10=":",P1_1cT!$AC10=":"),":",P1_1cT!G10/P1_1cT!$X10*100)</f>
        <v>87.231206205978111</v>
      </c>
      <c r="H10" s="260">
        <f>IF(OR(P1_1cT!H10=":",P1_1cT!$AC10=":"),":",P1_1cT!H10/P1_1cT!$X10*100)</f>
        <v>97.037051625769806</v>
      </c>
      <c r="I10" s="260">
        <f>IF(OR(P1_1cT!I10=":",P1_1cT!$AC10=":"),":",P1_1cT!I10/P1_1cT!$X10*100)</f>
        <v>75.900764088700285</v>
      </c>
      <c r="J10" s="260">
        <f>IF(OR(P1_1cT!J10=":",P1_1cT!$AC10=":"),":",P1_1cT!J10/P1_1cT!$X10*100)</f>
        <v>183.74439929911841</v>
      </c>
      <c r="K10" s="260">
        <f>IF(OR(P1_1cT!K10=":",P1_1cT!$AC10=":"),":",P1_1cT!K10/P1_1cT!$X10*100)</f>
        <v>77.216660499330246</v>
      </c>
      <c r="L10" s="260">
        <f>IF(OR(P1_1cT!L10=":",P1_1cT!$AC10=":"),":",P1_1cT!L10/P1_1cT!$X10*100)</f>
        <v>188.75889352775553</v>
      </c>
      <c r="M10" s="260">
        <f>IF(OR(P1_1cT!M10=":",P1_1cT!$AC10=":"),":",P1_1cT!M10/P1_1cT!$X10*100)</f>
        <v>118.60592817579092</v>
      </c>
      <c r="N10" s="260">
        <f>IF(OR(P1_1cT!N10=":",P1_1cT!$AC10=":"),":",P1_1cT!N10/P1_1cT!$X10*100)</f>
        <v>2454.4318382313081</v>
      </c>
      <c r="O10" s="260">
        <f>IF(OR(P1_1cT!O10=":",P1_1cT!$AC10=":"),":",P1_1cT!O10/P1_1cT!$X10*100)</f>
        <v>152.40768432908339</v>
      </c>
      <c r="P10" s="260">
        <f>IF(OR(P1_1cT!P10=":",P1_1cT!$AC10=":"),":",P1_1cT!P10/P1_1cT!$X10*100)</f>
        <v>65.150909921820059</v>
      </c>
      <c r="Q10" s="260">
        <f>IF(OR(P1_1cT!Q10=":",P1_1cT!$AC10=":"),":",P1_1cT!Q10/P1_1cT!$X10*100)</f>
        <v>91.779174758897469</v>
      </c>
      <c r="R10" s="260">
        <f>IF(OR(P1_1cT!R10=":",P1_1cT!$AC10=":"),":",P1_1cT!R10/P1_1cT!$X10*100)</f>
        <v>89.218202856572375</v>
      </c>
      <c r="S10" s="260">
        <f>IF(OR(P1_1cT!S10=":",P1_1cT!$AC10=":"),":",P1_1cT!S10/P1_1cT!$X10*100)</f>
        <v>85.501522583441087</v>
      </c>
      <c r="T10" s="260">
        <f>IF(OR(P1_1cT!T10=":",P1_1cT!$AC10=":"),":",P1_1cT!T10/P1_1cT!$X10*100)</f>
        <v>84.284854377600894</v>
      </c>
      <c r="U10" s="260">
        <f>IF(OR(P1_1cT!U10=":",P1_1cT!$AC10=":"),":",P1_1cT!U10/P1_1cT!$X10*100)</f>
        <v>69.89179630269507</v>
      </c>
      <c r="V10" s="260">
        <f>IF(OR(P1_1cT!V10=":",P1_1cT!$AC10=":"),":",P1_1cT!V10/P1_1cT!$X10*100)</f>
        <v>21.96418829204125</v>
      </c>
      <c r="W10" s="260"/>
      <c r="X10" s="260">
        <f>IF(OR(P1_1cT!X10=":",P1_1cT!$AC10=":"),":",P1_1cT!X10/P1_1cT!$X10*100)</f>
        <v>100</v>
      </c>
      <c r="Y10" s="260"/>
      <c r="Z10" s="260"/>
      <c r="AA10" s="260"/>
      <c r="AB10" s="260"/>
      <c r="AC10" s="260">
        <f>IF(OR(P1_1cT!AC10=":",P1_1cT!$AC10=":"),":",P1_1cT!AC10/P1_1cT!$X10*100)</f>
        <v>106.81260400933436</v>
      </c>
      <c r="AD10" s="260"/>
      <c r="AE10" s="260">
        <f>IF(OR(P1_1cT!AE10=":",P1_1cT!$AC10=":"),":",P1_1cT!AE10/P1_1cT!$X10*100)</f>
        <v>63.807743675875543</v>
      </c>
      <c r="AF10" s="260">
        <f>IF(OR(P1_1cT!AF10=":",P1_1cT!$AC10=":"),":",P1_1cT!AF10/P1_1cT!$X10*100)</f>
        <v>86.463895745020508</v>
      </c>
      <c r="AG10" s="260">
        <f>IF(OR(P1_1cT!AG10=":",P1_1cT!$AC10=":"),":",P1_1cT!AG10/P1_1cT!$X10*100)</f>
        <v>75.630187402374659</v>
      </c>
      <c r="AH10" s="260">
        <f>IF(OR(P1_1cT!AH10=":",P1_1cT!$AC10=":"),":",P1_1cT!AH10/P1_1cT!$X10*100)</f>
        <v>97.037051625769806</v>
      </c>
      <c r="AI10" s="260">
        <f>IF(OR(P1_1cT!AI10=":",P1_1cT!$AC10=":"),":",P1_1cT!AI10/P1_1cT!$X10*100)</f>
        <v>92.661375732928207</v>
      </c>
      <c r="AJ10" s="260">
        <f>IF(OR(P1_1cT!AJ10=":",P1_1cT!$AC10=":"),":",P1_1cT!AJ10/P1_1cT!$X10*100)</f>
        <v>188.75889352775553</v>
      </c>
      <c r="AK10" s="260">
        <f>IF(OR(P1_1cT!AK10=":",P1_1cT!$AC10=":"),":",P1_1cT!AK10/P1_1cT!$X10*100)</f>
        <v>118.60592817579092</v>
      </c>
      <c r="AL10" s="260">
        <f>IF(OR(P1_1cT!AL10=":",P1_1cT!$AC10=":"),":",P1_1cT!AL10/P1_1cT!$X10*100)</f>
        <v>2454.4318382313081</v>
      </c>
      <c r="AM10" s="260">
        <f>IF(OR(P1_1cT!AM10=":",P1_1cT!$AC10=":"),":",P1_1cT!AM10/P1_1cT!$X10*100)</f>
        <v>122.90321109658065</v>
      </c>
      <c r="AN10" s="260">
        <f>IF(OR(P1_1cT!AN10=":",P1_1cT!$AC10=":"),":",P1_1cT!AN10/P1_1cT!$X10*100)</f>
        <v>89.79471259657285</v>
      </c>
      <c r="AO10" s="260">
        <f>IF(OR(P1_1cT!AO10=":",P1_1cT!$AC10=":"),":",P1_1cT!AO10/P1_1cT!$X10*100)</f>
        <v>57.845317641383822</v>
      </c>
      <c r="AP10" s="260"/>
      <c r="AQ10" s="260">
        <f>IF(OR(P1_1cT!AQ10=":",P1_1cT!$AC10=":"),":",P1_1cT!AQ10/P1_1cT!$X10*100)</f>
        <v>66.107382235989036</v>
      </c>
      <c r="AR10" s="260">
        <f>IF(OR(P1_1cT!AR10=":",P1_1cT!$AC10=":"),":",P1_1cT!AR10/P1_1cT!$X10*100)</f>
        <v>90.204825628693897</v>
      </c>
      <c r="AS10" s="260">
        <f>IF(OR(P1_1cT!AS10=":",P1_1cT!$AC10=":"),":",P1_1cT!AS10/P1_1cT!$X10*100)</f>
        <v>106.25956839904769</v>
      </c>
    </row>
    <row r="11" spans="1:45" ht="22.5" customHeight="1">
      <c r="A11" s="77">
        <f t="shared" si="0"/>
        <v>1</v>
      </c>
      <c r="B11" s="105">
        <v>1999</v>
      </c>
      <c r="C11" s="260">
        <f>IF(OR(P1_1cT!C11=":",P1_1cT!$AC11=":"),":",P1_1cT!C11/P1_1cT!$X11*100)</f>
        <v>64.040011539487509</v>
      </c>
      <c r="D11" s="260">
        <f>IF(OR(P1_1cT!D11=":",P1_1cT!$AC11=":"),":",P1_1cT!D11/P1_1cT!$X11*100)</f>
        <v>139.54486592769584</v>
      </c>
      <c r="E11" s="260">
        <f>IF(OR(P1_1cT!E11=":",P1_1cT!$AC11=":"),":",P1_1cT!E11/P1_1cT!$X11*100)</f>
        <v>77.5659803202077</v>
      </c>
      <c r="F11" s="260">
        <f>IF(OR(P1_1cT!F11=":",P1_1cT!$AC11=":"),":",P1_1cT!F11/P1_1cT!$X11*100)</f>
        <v>384.41673917296015</v>
      </c>
      <c r="G11" s="260">
        <f>IF(OR(P1_1cT!G11=":",P1_1cT!$AC11=":"),":",P1_1cT!G11/P1_1cT!$X11*100)</f>
        <v>111.20576354262843</v>
      </c>
      <c r="H11" s="260">
        <f>IF(OR(P1_1cT!H11=":",P1_1cT!$AC11=":"),":",P1_1cT!H11/P1_1cT!$X11*100)</f>
        <v>94.093881203013581</v>
      </c>
      <c r="I11" s="260">
        <f>IF(OR(P1_1cT!I11=":",P1_1cT!$AC11=":"),":",P1_1cT!I11/P1_1cT!$X11*100)</f>
        <v>75.577987105811545</v>
      </c>
      <c r="J11" s="260">
        <f>IF(OR(P1_1cT!J11=":",P1_1cT!$AC11=":"),":",P1_1cT!J11/P1_1cT!$X11*100)</f>
        <v>172.55283491528451</v>
      </c>
      <c r="K11" s="260">
        <f>IF(OR(P1_1cT!K11=":",P1_1cT!$AC11=":"),":",P1_1cT!K11/P1_1cT!$X11*100)</f>
        <v>78.083092418902069</v>
      </c>
      <c r="L11" s="260">
        <f>IF(OR(P1_1cT!L11=":",P1_1cT!$AC11=":"),":",P1_1cT!L11/P1_1cT!$X11*100)</f>
        <v>203.98127711785895</v>
      </c>
      <c r="M11" s="260">
        <f>IF(OR(P1_1cT!M11=":",P1_1cT!$AC11=":"),":",P1_1cT!M11/P1_1cT!$X11*100)</f>
        <v>131.31630084054058</v>
      </c>
      <c r="N11" s="260">
        <f>IF(OR(P1_1cT!N11=":",P1_1cT!$AC11=":"),":",P1_1cT!N11/P1_1cT!$X11*100)</f>
        <v>2448.5485568075233</v>
      </c>
      <c r="O11" s="260">
        <f>IF(OR(P1_1cT!O11=":",P1_1cT!$AC11=":"),":",P1_1cT!O11/P1_1cT!$X11*100)</f>
        <v>151.05505834528677</v>
      </c>
      <c r="P11" s="260">
        <f>IF(OR(P1_1cT!P11=":",P1_1cT!$AC11=":"),":",P1_1cT!P11/P1_1cT!$X11*100)</f>
        <v>68.848167744497317</v>
      </c>
      <c r="Q11" s="260">
        <f>IF(OR(P1_1cT!Q11=":",P1_1cT!$AC11=":"),":",P1_1cT!Q11/P1_1cT!$X11*100)</f>
        <v>91.304850063231996</v>
      </c>
      <c r="R11" s="260">
        <f>IF(OR(P1_1cT!R11=":",P1_1cT!$AC11=":"),":",P1_1cT!R11/P1_1cT!$X11*100)</f>
        <v>86.567835014301536</v>
      </c>
      <c r="S11" s="260">
        <f>IF(OR(P1_1cT!S11=":",P1_1cT!$AC11=":"),":",P1_1cT!S11/P1_1cT!$X11*100)</f>
        <v>84.620978665563314</v>
      </c>
      <c r="T11" s="260">
        <f>IF(OR(P1_1cT!T11=":",P1_1cT!$AC11=":"),":",P1_1cT!T11/P1_1cT!$X11*100)</f>
        <v>76.904379173028886</v>
      </c>
      <c r="U11" s="260">
        <f>IF(OR(P1_1cT!U11=":",P1_1cT!$AC11=":"),":",P1_1cT!U11/P1_1cT!$X11*100)</f>
        <v>65.402000273939535</v>
      </c>
      <c r="V11" s="260">
        <f>IF(OR(P1_1cT!V11=":",P1_1cT!$AC11=":"),":",P1_1cT!V11/P1_1cT!$X11*100)</f>
        <v>20.932814292625171</v>
      </c>
      <c r="W11" s="260"/>
      <c r="X11" s="260">
        <f>IF(OR(P1_1cT!X11=":",P1_1cT!$AC11=":"),":",P1_1cT!X11/P1_1cT!$X11*100)</f>
        <v>100</v>
      </c>
      <c r="Y11" s="260"/>
      <c r="Z11" s="260"/>
      <c r="AA11" s="260"/>
      <c r="AB11" s="260"/>
      <c r="AC11" s="260">
        <f>IF(OR(P1_1cT!AC11=":",P1_1cT!$AC11=":"),":",P1_1cT!AC11/P1_1cT!$X11*100)</f>
        <v>106.56360972132381</v>
      </c>
      <c r="AD11" s="260"/>
      <c r="AE11" s="260">
        <f>IF(OR(P1_1cT!AE11=":",P1_1cT!$AC11=":"),":",P1_1cT!AE11/P1_1cT!$X11*100)</f>
        <v>64.040011539487509</v>
      </c>
      <c r="AF11" s="260">
        <f>IF(OR(P1_1cT!AF11=":",P1_1cT!$AC11=":"),":",P1_1cT!AF11/P1_1cT!$X11*100)</f>
        <v>88.1695719873196</v>
      </c>
      <c r="AG11" s="260">
        <f>IF(OR(P1_1cT!AG11=":",P1_1cT!$AC11=":"),":",P1_1cT!AG11/P1_1cT!$X11*100)</f>
        <v>77.5659803202077</v>
      </c>
      <c r="AH11" s="260">
        <f>IF(OR(P1_1cT!AH11=":",P1_1cT!$AC11=":"),":",P1_1cT!AH11/P1_1cT!$X11*100)</f>
        <v>94.093881203013581</v>
      </c>
      <c r="AI11" s="260">
        <f>IF(OR(P1_1cT!AI11=":",P1_1cT!$AC11=":"),":",P1_1cT!AI11/P1_1cT!$X11*100)</f>
        <v>91.22925557353463</v>
      </c>
      <c r="AJ11" s="260">
        <f>IF(OR(P1_1cT!AJ11=":",P1_1cT!$AC11=":"),":",P1_1cT!AJ11/P1_1cT!$X11*100)</f>
        <v>203.98127711785895</v>
      </c>
      <c r="AK11" s="260">
        <f>IF(OR(P1_1cT!AK11=":",P1_1cT!$AC11=":"),":",P1_1cT!AK11/P1_1cT!$X11*100)</f>
        <v>131.31630084054058</v>
      </c>
      <c r="AL11" s="260">
        <f>IF(OR(P1_1cT!AL11=":",P1_1cT!$AC11=":"),":",P1_1cT!AL11/P1_1cT!$X11*100)</f>
        <v>2448.5485568075233</v>
      </c>
      <c r="AM11" s="260">
        <f>IF(OR(P1_1cT!AM11=":",P1_1cT!$AC11=":"),":",P1_1cT!AM11/P1_1cT!$X11*100)</f>
        <v>123.56138648192483</v>
      </c>
      <c r="AN11" s="260">
        <f>IF(OR(P1_1cT!AN11=":",P1_1cT!$AC11=":"),":",P1_1cT!AN11/P1_1cT!$X11*100)</f>
        <v>88.612997406968702</v>
      </c>
      <c r="AO11" s="260">
        <f>IF(OR(P1_1cT!AO11=":",P1_1cT!$AC11=":"),":",P1_1cT!AO11/P1_1cT!$X11*100)</f>
        <v>53.162168572126276</v>
      </c>
      <c r="AP11" s="260"/>
      <c r="AQ11" s="260">
        <f>IF(OR(P1_1cT!AQ11=":",P1_1cT!$AC11=":"),":",P1_1cT!AQ11/P1_1cT!$X11*100)</f>
        <v>66.374370926972688</v>
      </c>
      <c r="AR11" s="260">
        <f>IF(OR(P1_1cT!AR11=":",P1_1cT!$AC11=":"),":",P1_1cT!AR11/P1_1cT!$X11*100)</f>
        <v>90.128480821166661</v>
      </c>
      <c r="AS11" s="260">
        <f>IF(OR(P1_1cT!AS11=":",P1_1cT!$AC11=":"),":",P1_1cT!AS11/P1_1cT!$X11*100)</f>
        <v>105.93810496568766</v>
      </c>
    </row>
    <row r="12" spans="1:45" ht="22.5" customHeight="1">
      <c r="A12" s="77">
        <f t="shared" si="0"/>
        <v>1</v>
      </c>
      <c r="B12" s="105">
        <v>2000</v>
      </c>
      <c r="C12" s="260">
        <f>IF(OR(P1_1cT!C12=":",P1_1cT!$AC12=":"),":",P1_1cT!C12/P1_1cT!$X12*100)</f>
        <v>59.758631490799132</v>
      </c>
      <c r="D12" s="260">
        <f>IF(OR(P1_1cT!D12=":",P1_1cT!$AC12=":"),":",P1_1cT!D12/P1_1cT!$X12*100)</f>
        <v>148.01350456917783</v>
      </c>
      <c r="E12" s="260">
        <f>IF(OR(P1_1cT!E12=":",P1_1cT!$AC12=":"),":",P1_1cT!E12/P1_1cT!$X12*100)</f>
        <v>78.270365096782839</v>
      </c>
      <c r="F12" s="260">
        <f>IF(OR(P1_1cT!F12=":",P1_1cT!$AC12=":"),":",P1_1cT!F12/P1_1cT!$X12*100)</f>
        <v>412.5895236936442</v>
      </c>
      <c r="G12" s="260">
        <f>IF(OR(P1_1cT!G12=":",P1_1cT!$AC12=":"),":",P1_1cT!G12/P1_1cT!$X12*100)</f>
        <v>111.90968473691223</v>
      </c>
      <c r="H12" s="260">
        <f>IF(OR(P1_1cT!H12=":",P1_1cT!$AC12=":"),":",P1_1cT!H12/P1_1cT!$X12*100)</f>
        <v>92.808442699748142</v>
      </c>
      <c r="I12" s="260">
        <f>IF(OR(P1_1cT!I12=":",P1_1cT!$AC12=":"),":",P1_1cT!I12/P1_1cT!$X12*100)</f>
        <v>74.583684073348451</v>
      </c>
      <c r="J12" s="260">
        <f>IF(OR(P1_1cT!J12=":",P1_1cT!$AC12=":"),":",P1_1cT!J12/P1_1cT!$X12*100)</f>
        <v>170.96886126424914</v>
      </c>
      <c r="K12" s="260">
        <f>IF(OR(P1_1cT!K12=":",P1_1cT!$AC12=":"),":",P1_1cT!K12/P1_1cT!$X12*100)</f>
        <v>79.439947690205599</v>
      </c>
      <c r="L12" s="260">
        <f>IF(OR(P1_1cT!L12=":",P1_1cT!$AC12=":"),":",P1_1cT!L12/P1_1cT!$X12*100)</f>
        <v>205.8311396114315</v>
      </c>
      <c r="M12" s="260">
        <f>IF(OR(P1_1cT!M12=":",P1_1cT!$AC12=":"),":",P1_1cT!M12/P1_1cT!$X12*100)</f>
        <v>124.88277878794463</v>
      </c>
      <c r="N12" s="260">
        <f>IF(OR(P1_1cT!N12=":",P1_1cT!$AC12=":"),":",P1_1cT!N12/P1_1cT!$X12*100)</f>
        <v>2401.8529719177882</v>
      </c>
      <c r="O12" s="260">
        <f>IF(OR(P1_1cT!O12=":",P1_1cT!$AC12=":"),":",P1_1cT!O12/P1_1cT!$X12*100)</f>
        <v>151.01102200350311</v>
      </c>
      <c r="P12" s="260">
        <f>IF(OR(P1_1cT!P12=":",P1_1cT!$AC12=":"),":",P1_1cT!P12/P1_1cT!$X12*100)</f>
        <v>77.175509727890756</v>
      </c>
      <c r="Q12" s="260">
        <f>IF(OR(P1_1cT!Q12=":",P1_1cT!$AC12=":"),":",P1_1cT!Q12/P1_1cT!$X12*100)</f>
        <v>91.291072791914303</v>
      </c>
      <c r="R12" s="260">
        <f>IF(OR(P1_1cT!R12=":",P1_1cT!$AC12=":"),":",P1_1cT!R12/P1_1cT!$X12*100)</f>
        <v>88.6711865980119</v>
      </c>
      <c r="S12" s="260">
        <f>IF(OR(P1_1cT!S12=":",P1_1cT!$AC12=":"),":",P1_1cT!S12/P1_1cT!$X12*100)</f>
        <v>87.282940958321859</v>
      </c>
      <c r="T12" s="260">
        <f>IF(OR(P1_1cT!T12=":",P1_1cT!$AC12=":"),":",P1_1cT!T12/P1_1cT!$X12*100)</f>
        <v>80.113284309415093</v>
      </c>
      <c r="U12" s="260">
        <f>IF(OR(P1_1cT!U12=":",P1_1cT!$AC12=":"),":",P1_1cT!U12/P1_1cT!$X12*100)</f>
        <v>69.888565430131749</v>
      </c>
      <c r="V12" s="260">
        <f>IF(OR(P1_1cT!V12=":",P1_1cT!$AC12=":"),":",P1_1cT!V12/P1_1cT!$X12*100)</f>
        <v>19.6652319729582</v>
      </c>
      <c r="W12" s="260"/>
      <c r="X12" s="260">
        <f>IF(OR(P1_1cT!X12=":",P1_1cT!$AC12=":"),":",P1_1cT!X12/P1_1cT!$X12*100)</f>
        <v>100</v>
      </c>
      <c r="Y12" s="260"/>
      <c r="Z12" s="260"/>
      <c r="AA12" s="260"/>
      <c r="AB12" s="260"/>
      <c r="AC12" s="260">
        <f>IF(OR(P1_1cT!AC12=":",P1_1cT!$AC12=":"),":",P1_1cT!AC12/P1_1cT!$X12*100)</f>
        <v>107.78425113442793</v>
      </c>
      <c r="AD12" s="260"/>
      <c r="AE12" s="260">
        <f>IF(OR(P1_1cT!AE12=":",P1_1cT!$AC12=":"),":",P1_1cT!AE12/P1_1cT!$X12*100)</f>
        <v>59.758631490799132</v>
      </c>
      <c r="AF12" s="260">
        <f>IF(OR(P1_1cT!AF12=":",P1_1cT!$AC12=":"),":",P1_1cT!AF12/P1_1cT!$X12*100)</f>
        <v>90.135904042006118</v>
      </c>
      <c r="AG12" s="260">
        <f>IF(OR(P1_1cT!AG12=":",P1_1cT!$AC12=":"),":",P1_1cT!AG12/P1_1cT!$X12*100)</f>
        <v>78.270365096782839</v>
      </c>
      <c r="AH12" s="260">
        <f>IF(OR(P1_1cT!AH12=":",P1_1cT!$AC12=":"),":",P1_1cT!AH12/P1_1cT!$X12*100)</f>
        <v>92.808442699748142</v>
      </c>
      <c r="AI12" s="260">
        <f>IF(OR(P1_1cT!AI12=":",P1_1cT!$AC12=":"),":",P1_1cT!AI12/P1_1cT!$X12*100)</f>
        <v>90.895010252197451</v>
      </c>
      <c r="AJ12" s="260">
        <f>IF(OR(P1_1cT!AJ12=":",P1_1cT!$AC12=":"),":",P1_1cT!AJ12/P1_1cT!$X12*100)</f>
        <v>205.8311396114315</v>
      </c>
      <c r="AK12" s="260">
        <f>IF(OR(P1_1cT!AK12=":",P1_1cT!$AC12=":"),":",P1_1cT!AK12/P1_1cT!$X12*100)</f>
        <v>124.88277878794463</v>
      </c>
      <c r="AL12" s="260">
        <f>IF(OR(P1_1cT!AL12=":",P1_1cT!$AC12=":"),":",P1_1cT!AL12/P1_1cT!$X12*100)</f>
        <v>2401.8529719177882</v>
      </c>
      <c r="AM12" s="260">
        <f>IF(OR(P1_1cT!AM12=":",P1_1cT!$AC12=":"),":",P1_1cT!AM12/P1_1cT!$X12*100)</f>
        <v>126.81087434102274</v>
      </c>
      <c r="AN12" s="260">
        <f>IF(OR(P1_1cT!AN12=":",P1_1cT!$AC12=":"),":",P1_1cT!AN12/P1_1cT!$X12*100)</f>
        <v>89.76450485051825</v>
      </c>
      <c r="AO12" s="260">
        <f>IF(OR(P1_1cT!AO12=":",P1_1cT!$AC12=":"),":",P1_1cT!AO12/P1_1cT!$X12*100)</f>
        <v>53.610381707861066</v>
      </c>
      <c r="AP12" s="260"/>
      <c r="AQ12" s="260">
        <f>IF(OR(P1_1cT!AQ12=":",P1_1cT!$AC12=":"),":",P1_1cT!AQ12/P1_1cT!$X12*100)</f>
        <v>62.476276602292593</v>
      </c>
      <c r="AR12" s="260">
        <f>IF(OR(P1_1cT!AR12=":",P1_1cT!$AC12=":"),":",P1_1cT!AR12/P1_1cT!$X12*100)</f>
        <v>90.719950281793984</v>
      </c>
      <c r="AS12" s="260">
        <f>IF(OR(P1_1cT!AS12=":",P1_1cT!$AC12=":"),":",P1_1cT!AS12/P1_1cT!$X12*100)</f>
        <v>105.86682334262338</v>
      </c>
    </row>
    <row r="13" spans="1:45" ht="22.5" customHeight="1">
      <c r="A13" s="77">
        <f t="shared" si="0"/>
        <v>1</v>
      </c>
      <c r="B13" s="105">
        <v>2001</v>
      </c>
      <c r="C13" s="260">
        <f>IF(OR(P1_1cT!C13=":",P1_1cT!$AC13=":"),":",P1_1cT!C13/P1_1cT!$X13*100)</f>
        <v>62.49134641239479</v>
      </c>
      <c r="D13" s="260">
        <f>IF(OR(P1_1cT!D13=":",P1_1cT!$AC13=":"),":",P1_1cT!D13/P1_1cT!$X13*100)</f>
        <v>132.90274367652165</v>
      </c>
      <c r="E13" s="260">
        <f>IF(OR(P1_1cT!E13=":",P1_1cT!$AC13=":"),":",P1_1cT!E13/P1_1cT!$X13*100)</f>
        <v>80.079478992288543</v>
      </c>
      <c r="F13" s="260">
        <f>IF(OR(P1_1cT!F13=":",P1_1cT!$AC13=":"),":",P1_1cT!F13/P1_1cT!$X13*100)</f>
        <v>467.46544601402383</v>
      </c>
      <c r="G13" s="260">
        <f>IF(OR(P1_1cT!G13=":",P1_1cT!$AC13=":"),":",P1_1cT!G13/P1_1cT!$X13*100)</f>
        <v>113.88821874766857</v>
      </c>
      <c r="H13" s="260">
        <f>IF(OR(P1_1cT!H13=":",P1_1cT!$AC13=":"),":",P1_1cT!H13/P1_1cT!$X13*100)</f>
        <v>91.530320464230613</v>
      </c>
      <c r="I13" s="260">
        <f>IF(OR(P1_1cT!I13=":",P1_1cT!$AC13=":"),":",P1_1cT!I13/P1_1cT!$X13*100)</f>
        <v>77.890684252790606</v>
      </c>
      <c r="J13" s="260">
        <f>IF(OR(P1_1cT!J13=":",P1_1cT!$AC13=":"),":",P1_1cT!J13/P1_1cT!$X13*100)</f>
        <v>153.21478460015777</v>
      </c>
      <c r="K13" s="260">
        <f>IF(OR(P1_1cT!K13=":",P1_1cT!$AC13=":"),":",P1_1cT!K13/P1_1cT!$X13*100)</f>
        <v>81.193469691982784</v>
      </c>
      <c r="L13" s="260">
        <f>IF(OR(P1_1cT!L13=":",P1_1cT!$AC13=":"),":",P1_1cT!L13/P1_1cT!$X13*100)</f>
        <v>211.44334483771075</v>
      </c>
      <c r="M13" s="260">
        <f>IF(OR(P1_1cT!M13=":",P1_1cT!$AC13=":"),":",P1_1cT!M13/P1_1cT!$X13*100)</f>
        <v>123.29980156984411</v>
      </c>
      <c r="N13" s="260">
        <f>IF(OR(P1_1cT!N13=":",P1_1cT!$AC13=":"),":",P1_1cT!N13/P1_1cT!$X13*100)</f>
        <v>2223.6605204752509</v>
      </c>
      <c r="O13" s="260">
        <f>IF(OR(P1_1cT!O13=":",P1_1cT!$AC13=":"),":",P1_1cT!O13/P1_1cT!$X13*100)</f>
        <v>163.80243254260799</v>
      </c>
      <c r="P13" s="260">
        <f>IF(OR(P1_1cT!P13=":",P1_1cT!$AC13=":"),":",P1_1cT!P13/P1_1cT!$X13*100)</f>
        <v>75.886015788871063</v>
      </c>
      <c r="Q13" s="260">
        <f>IF(OR(P1_1cT!Q13=":",P1_1cT!$AC13=":"),":",P1_1cT!Q13/P1_1cT!$X13*100)</f>
        <v>87.0761552945836</v>
      </c>
      <c r="R13" s="260">
        <f>IF(OR(P1_1cT!R13=":",P1_1cT!$AC13=":"),":",P1_1cT!R13/P1_1cT!$X13*100)</f>
        <v>89.081426367441395</v>
      </c>
      <c r="S13" s="260">
        <f>IF(OR(P1_1cT!S13=":",P1_1cT!$AC13=":"),":",P1_1cT!S13/P1_1cT!$X13*100)</f>
        <v>85.915402380608469</v>
      </c>
      <c r="T13" s="260">
        <f>IF(OR(P1_1cT!T13=":",P1_1cT!$AC13=":"),":",P1_1cT!T13/P1_1cT!$X13*100)</f>
        <v>80.925265181883617</v>
      </c>
      <c r="U13" s="260">
        <f>IF(OR(P1_1cT!U13=":",P1_1cT!$AC13=":"),":",P1_1cT!U13/P1_1cT!$X13*100)</f>
        <v>66.441463397075424</v>
      </c>
      <c r="V13" s="260">
        <f>IF(OR(P1_1cT!V13=":",P1_1cT!$AC13=":"),":",P1_1cT!V13/P1_1cT!$X13*100)</f>
        <v>18.731847991341326</v>
      </c>
      <c r="W13" s="260"/>
      <c r="X13" s="260">
        <f>IF(OR(P1_1cT!X13=":",P1_1cT!$AC13=":"),":",P1_1cT!X13/P1_1cT!$X13*100)</f>
        <v>100</v>
      </c>
      <c r="Y13" s="260"/>
      <c r="Z13" s="260"/>
      <c r="AA13" s="260"/>
      <c r="AB13" s="260"/>
      <c r="AC13" s="260">
        <f>IF(OR(P1_1cT!AC13=":",P1_1cT!$AC13=":"),":",P1_1cT!AC13/P1_1cT!$X13*100)</f>
        <v>108.27056119484439</v>
      </c>
      <c r="AD13" s="260"/>
      <c r="AE13" s="260">
        <f>IF(OR(P1_1cT!AE13=":",P1_1cT!$AC13=":"),":",P1_1cT!AE13/P1_1cT!$X13*100)</f>
        <v>62.49134641239479</v>
      </c>
      <c r="AF13" s="260">
        <f>IF(OR(P1_1cT!AF13=":",P1_1cT!$AC13=":"),":",P1_1cT!AF13/P1_1cT!$X13*100)</f>
        <v>93.765151657120512</v>
      </c>
      <c r="AG13" s="260">
        <f>IF(OR(P1_1cT!AG13=":",P1_1cT!$AC13=":"),":",P1_1cT!AG13/P1_1cT!$X13*100)</f>
        <v>80.079478992288543</v>
      </c>
      <c r="AH13" s="260">
        <f>IF(OR(P1_1cT!AH13=":",P1_1cT!$AC13=":"),":",P1_1cT!AH13/P1_1cT!$X13*100)</f>
        <v>91.530320464230613</v>
      </c>
      <c r="AI13" s="260">
        <f>IF(OR(P1_1cT!AI13=":",P1_1cT!$AC13=":"),":",P1_1cT!AI13/P1_1cT!$X13*100)</f>
        <v>90.551988941380344</v>
      </c>
      <c r="AJ13" s="260">
        <f>IF(OR(P1_1cT!AJ13=":",P1_1cT!$AC13=":"),":",P1_1cT!AJ13/P1_1cT!$X13*100)</f>
        <v>211.44334483771075</v>
      </c>
      <c r="AK13" s="260">
        <f>IF(OR(P1_1cT!AK13=":",P1_1cT!$AC13=":"),":",P1_1cT!AK13/P1_1cT!$X13*100)</f>
        <v>123.29980156984411</v>
      </c>
      <c r="AL13" s="260">
        <f>IF(OR(P1_1cT!AL13=":",P1_1cT!$AC13=":"),":",P1_1cT!AL13/P1_1cT!$X13*100)</f>
        <v>2223.6605204752509</v>
      </c>
      <c r="AM13" s="260">
        <f>IF(OR(P1_1cT!AM13=":",P1_1cT!$AC13=":"),":",P1_1cT!AM13/P1_1cT!$X13*100)</f>
        <v>134.83331772253345</v>
      </c>
      <c r="AN13" s="260">
        <f>IF(OR(P1_1cT!AN13=":",P1_1cT!$AC13=":"),":",P1_1cT!AN13/P1_1cT!$X13*100)</f>
        <v>87.427509629981031</v>
      </c>
      <c r="AO13" s="260">
        <f>IF(OR(P1_1cT!AO13=":",P1_1cT!$AC13=":"),":",P1_1cT!AO13/P1_1cT!$X13*100)</f>
        <v>50.399969922092126</v>
      </c>
      <c r="AP13" s="260"/>
      <c r="AQ13" s="260">
        <f>IF(OR(P1_1cT!AQ13=":",P1_1cT!$AC13=":"),":",P1_1cT!AQ13/P1_1cT!$X13*100)</f>
        <v>64.686275938077799</v>
      </c>
      <c r="AR13" s="260">
        <f>IF(OR(P1_1cT!AR13=":",P1_1cT!$AC13=":"),":",P1_1cT!AR13/P1_1cT!$X13*100)</f>
        <v>92.443776683400955</v>
      </c>
      <c r="AS13" s="260">
        <f>IF(OR(P1_1cT!AS13=":",P1_1cT!$AC13=":"),":",P1_1cT!AS13/P1_1cT!$X13*100)</f>
        <v>104.90867169177717</v>
      </c>
    </row>
    <row r="14" spans="1:45" ht="22.5" customHeight="1">
      <c r="A14" s="77">
        <f t="shared" si="0"/>
        <v>1</v>
      </c>
      <c r="B14" s="105">
        <v>2002</v>
      </c>
      <c r="C14" s="260">
        <f>IF(OR(P1_1cT!C14=":",P1_1cT!$AC14=":"),":",P1_1cT!C14/P1_1cT!$X14*100)</f>
        <v>58.161452983798412</v>
      </c>
      <c r="D14" s="260">
        <f>IF(OR(P1_1cT!D14=":",P1_1cT!$AC14=":"),":",P1_1cT!D14/P1_1cT!$X14*100)</f>
        <v>151.85567081210064</v>
      </c>
      <c r="E14" s="260">
        <f>IF(OR(P1_1cT!E14=":",P1_1cT!$AC14=":"),":",P1_1cT!E14/P1_1cT!$X14*100)</f>
        <v>83.44544653860136</v>
      </c>
      <c r="F14" s="260">
        <f>IF(OR(P1_1cT!F14=":",P1_1cT!$AC14=":"),":",P1_1cT!F14/P1_1cT!$X14*100)</f>
        <v>483.16840935934289</v>
      </c>
      <c r="G14" s="260">
        <f>IF(OR(P1_1cT!G14=":",P1_1cT!$AC14=":"),":",P1_1cT!G14/P1_1cT!$X14*100)</f>
        <v>120.85650785755655</v>
      </c>
      <c r="H14" s="260">
        <f>IF(OR(P1_1cT!H14=":",P1_1cT!$AC14=":"),":",P1_1cT!H14/P1_1cT!$X14*100)</f>
        <v>95.707026931938316</v>
      </c>
      <c r="I14" s="260">
        <f>IF(OR(P1_1cT!I14=":",P1_1cT!$AC14=":"),":",P1_1cT!I14/P1_1cT!$X14*100)</f>
        <v>78.41580404611318</v>
      </c>
      <c r="J14" s="260">
        <f>IF(OR(P1_1cT!J14=":",P1_1cT!$AC14=":"),":",P1_1cT!J14/P1_1cT!$X14*100)</f>
        <v>152.79647892968114</v>
      </c>
      <c r="K14" s="260">
        <f>IF(OR(P1_1cT!K14=":",P1_1cT!$AC14=":"),":",P1_1cT!K14/P1_1cT!$X14*100)</f>
        <v>74.613488076801929</v>
      </c>
      <c r="L14" s="260">
        <f>IF(OR(P1_1cT!L14=":",P1_1cT!$AC14=":"),":",P1_1cT!L14/P1_1cT!$X14*100)</f>
        <v>200.27310390050778</v>
      </c>
      <c r="M14" s="260">
        <f>IF(OR(P1_1cT!M14=":",P1_1cT!$AC14=":"),":",P1_1cT!M14/P1_1cT!$X14*100)</f>
        <v>115.50426775944391</v>
      </c>
      <c r="N14" s="260">
        <f>IF(OR(P1_1cT!N14=":",P1_1cT!$AC14=":"),":",P1_1cT!N14/P1_1cT!$X14*100)</f>
        <v>2242.9935314304876</v>
      </c>
      <c r="O14" s="260">
        <f>IF(OR(P1_1cT!O14=":",P1_1cT!$AC14=":"),":",P1_1cT!O14/P1_1cT!$X14*100)</f>
        <v>165.08877765237341</v>
      </c>
      <c r="P14" s="260">
        <f>IF(OR(P1_1cT!P14=":",P1_1cT!$AC14=":"),":",P1_1cT!P14/P1_1cT!$X14*100)</f>
        <v>73.09723372495138</v>
      </c>
      <c r="Q14" s="260">
        <f>IF(OR(P1_1cT!Q14=":",P1_1cT!$AC14=":"),":",P1_1cT!Q14/P1_1cT!$X14*100)</f>
        <v>90.188418233911378</v>
      </c>
      <c r="R14" s="260">
        <f>IF(OR(P1_1cT!R14=":",P1_1cT!$AC14=":"),":",P1_1cT!R14/P1_1cT!$X14*100)</f>
        <v>90.908411504694911</v>
      </c>
      <c r="S14" s="260">
        <f>IF(OR(P1_1cT!S14=":",P1_1cT!$AC14=":"),":",P1_1cT!S14/P1_1cT!$X14*100)</f>
        <v>89.065442351969509</v>
      </c>
      <c r="T14" s="260">
        <f>IF(OR(P1_1cT!T14=":",P1_1cT!$AC14=":"),":",P1_1cT!T14/P1_1cT!$X14*100)</f>
        <v>83.932964303131442</v>
      </c>
      <c r="U14" s="260">
        <f>IF(OR(P1_1cT!U14=":",P1_1cT!$AC14=":"),":",P1_1cT!U14/P1_1cT!$X14*100)</f>
        <v>66.405385076976884</v>
      </c>
      <c r="V14" s="260">
        <f>IF(OR(P1_1cT!V14=":",P1_1cT!$AC14=":"),":",P1_1cT!V14/P1_1cT!$X14*100)</f>
        <v>18.52189857165267</v>
      </c>
      <c r="W14" s="260"/>
      <c r="X14" s="260">
        <f>IF(OR(P1_1cT!X14=":",P1_1cT!$AC14=":"),":",P1_1cT!X14/P1_1cT!$X14*100)</f>
        <v>100</v>
      </c>
      <c r="Y14" s="260"/>
      <c r="Z14" s="260"/>
      <c r="AA14" s="260"/>
      <c r="AB14" s="260"/>
      <c r="AC14" s="260">
        <f>IF(OR(P1_1cT!AC14=":",P1_1cT!$AC14=":"),":",P1_1cT!AC14/P1_1cT!$X14*100)</f>
        <v>109.02786178721395</v>
      </c>
      <c r="AD14" s="260"/>
      <c r="AE14" s="260">
        <f>IF(OR(P1_1cT!AE14=":",P1_1cT!$AC14=":"),":",P1_1cT!AE14/P1_1cT!$X14*100)</f>
        <v>58.161452983798412</v>
      </c>
      <c r="AF14" s="260">
        <f>IF(OR(P1_1cT!AF14=":",P1_1cT!$AC14=":"),":",P1_1cT!AF14/P1_1cT!$X14*100)</f>
        <v>98.136673547356494</v>
      </c>
      <c r="AG14" s="260">
        <f>IF(OR(P1_1cT!AG14=":",P1_1cT!$AC14=":"),":",P1_1cT!AG14/P1_1cT!$X14*100)</f>
        <v>83.44544653860136</v>
      </c>
      <c r="AH14" s="260">
        <f>IF(OR(P1_1cT!AH14=":",P1_1cT!$AC14=":"),":",P1_1cT!AH14/P1_1cT!$X14*100)</f>
        <v>95.707026931938316</v>
      </c>
      <c r="AI14" s="260">
        <f>IF(OR(P1_1cT!AI14=":",P1_1cT!$AC14=":"),":",P1_1cT!AI14/P1_1cT!$X14*100)</f>
        <v>88.683582958965374</v>
      </c>
      <c r="AJ14" s="260">
        <f>IF(OR(P1_1cT!AJ14=":",P1_1cT!$AC14=":"),":",P1_1cT!AJ14/P1_1cT!$X14*100)</f>
        <v>200.27310390050778</v>
      </c>
      <c r="AK14" s="260">
        <f>IF(OR(P1_1cT!AK14=":",P1_1cT!$AC14=":"),":",P1_1cT!AK14/P1_1cT!$X14*100)</f>
        <v>115.50426775944391</v>
      </c>
      <c r="AL14" s="260">
        <f>IF(OR(P1_1cT!AL14=":",P1_1cT!$AC14=":"),":",P1_1cT!AL14/P1_1cT!$X14*100)</f>
        <v>2242.9935314304876</v>
      </c>
      <c r="AM14" s="260">
        <f>IF(OR(P1_1cT!AM14=":",P1_1cT!$AC14=":"),":",P1_1cT!AM14/P1_1cT!$X14*100)</f>
        <v>135.21897061487113</v>
      </c>
      <c r="AN14" s="260">
        <f>IF(OR(P1_1cT!AN14=":",P1_1cT!$AC14=":"),":",P1_1cT!AN14/P1_1cT!$X14*100)</f>
        <v>90.180340816125621</v>
      </c>
      <c r="AO14" s="260">
        <f>IF(OR(P1_1cT!AO14=":",P1_1cT!$AC14=":"),":",P1_1cT!AO14/P1_1cT!$X14*100)</f>
        <v>49.495985452439712</v>
      </c>
      <c r="AP14" s="260"/>
      <c r="AQ14" s="260">
        <f>IF(OR(P1_1cT!AQ14=":",P1_1cT!$AC14=":"),":",P1_1cT!AQ14/P1_1cT!$X14*100)</f>
        <v>60.816805089034553</v>
      </c>
      <c r="AR14" s="260">
        <f>IF(OR(P1_1cT!AR14=":",P1_1cT!$AC14=":"),":",P1_1cT!AR14/P1_1cT!$X14*100)</f>
        <v>96.568778524932384</v>
      </c>
      <c r="AS14" s="260">
        <f>IF(OR(P1_1cT!AS14=":",P1_1cT!$AC14=":"),":",P1_1cT!AS14/P1_1cT!$X14*100)</f>
        <v>104.31346547974172</v>
      </c>
    </row>
    <row r="15" spans="1:45" ht="22.5" customHeight="1">
      <c r="A15" s="77">
        <f t="shared" si="0"/>
        <v>1</v>
      </c>
      <c r="B15" s="105">
        <v>2003</v>
      </c>
      <c r="C15" s="260">
        <f>IF(OR(P1_1cT!C15=":",P1_1cT!$AC15=":"),":",P1_1cT!C15/P1_1cT!$X15*100)</f>
        <v>55.717243943973138</v>
      </c>
      <c r="D15" s="260">
        <f>IF(OR(P1_1cT!D15=":",P1_1cT!$AC15=":"),":",P1_1cT!D15/P1_1cT!$X15*100)</f>
        <v>167.08890181403694</v>
      </c>
      <c r="E15" s="260">
        <f>IF(OR(P1_1cT!E15=":",P1_1cT!$AC15=":"),":",P1_1cT!E15/P1_1cT!$X15*100)</f>
        <v>80.387724258325335</v>
      </c>
      <c r="F15" s="260">
        <f>IF(OR(P1_1cT!F15=":",P1_1cT!$AC15=":"),":",P1_1cT!F15/P1_1cT!$X15*100)</f>
        <v>520.01093153205488</v>
      </c>
      <c r="G15" s="260">
        <f>IF(OR(P1_1cT!G15=":",P1_1cT!$AC15=":"),":",P1_1cT!G15/P1_1cT!$X15*100)</f>
        <v>116.10819266995624</v>
      </c>
      <c r="H15" s="260">
        <f>IF(OR(P1_1cT!H15=":",P1_1cT!$AC15=":"),":",P1_1cT!H15/P1_1cT!$X15*100)</f>
        <v>95.501561849329107</v>
      </c>
      <c r="I15" s="260">
        <f>IF(OR(P1_1cT!I15=":",P1_1cT!$AC15=":"),":",P1_1cT!I15/P1_1cT!$X15*100)</f>
        <v>78.8112281814863</v>
      </c>
      <c r="J15" s="260">
        <f>IF(OR(P1_1cT!J15=":",P1_1cT!$AC15=":"),":",P1_1cT!J15/P1_1cT!$X15*100)</f>
        <v>147.27400027806706</v>
      </c>
      <c r="K15" s="260">
        <f>IF(OR(P1_1cT!K15=":",P1_1cT!$AC15=":"),":",P1_1cT!K15/P1_1cT!$X15*100)</f>
        <v>67.485798144273787</v>
      </c>
      <c r="L15" s="260">
        <f>IF(OR(P1_1cT!L15=":",P1_1cT!$AC15=":"),":",P1_1cT!L15/P1_1cT!$X15*100)</f>
        <v>188.67537189856668</v>
      </c>
      <c r="M15" s="260">
        <f>IF(OR(P1_1cT!M15=":",P1_1cT!$AC15=":"),":",P1_1cT!M15/P1_1cT!$X15*100)</f>
        <v>114.24094996722044</v>
      </c>
      <c r="N15" s="260">
        <f>IF(OR(P1_1cT!N15=":",P1_1cT!$AC15=":"),":",P1_1cT!N15/P1_1cT!$X15*100)</f>
        <v>2177.1596977453864</v>
      </c>
      <c r="O15" s="260">
        <f>IF(OR(P1_1cT!O15=":",P1_1cT!$AC15=":"),":",P1_1cT!O15/P1_1cT!$X15*100)</f>
        <v>152.38911627719119</v>
      </c>
      <c r="P15" s="260">
        <f>IF(OR(P1_1cT!P15=":",P1_1cT!$AC15=":"),":",P1_1cT!P15/P1_1cT!$X15*100)</f>
        <v>70.35575418070232</v>
      </c>
      <c r="Q15" s="260">
        <f>IF(OR(P1_1cT!Q15=":",P1_1cT!$AC15=":"),":",P1_1cT!Q15/P1_1cT!$X15*100)</f>
        <v>105.29864208023452</v>
      </c>
      <c r="R15" s="260">
        <f>IF(OR(P1_1cT!R15=":",P1_1cT!$AC15=":"),":",P1_1cT!R15/P1_1cT!$X15*100)</f>
        <v>97.300066038754679</v>
      </c>
      <c r="S15" s="260">
        <f>IF(OR(P1_1cT!S15=":",P1_1cT!$AC15=":"),":",P1_1cT!S15/P1_1cT!$X15*100)</f>
        <v>92.369118128872913</v>
      </c>
      <c r="T15" s="260">
        <f>IF(OR(P1_1cT!T15=":",P1_1cT!$AC15=":"),":",P1_1cT!T15/P1_1cT!$X15*100)</f>
        <v>80.751457835296335</v>
      </c>
      <c r="U15" s="260">
        <f>IF(OR(P1_1cT!U15=":",P1_1cT!$AC15=":"),":",P1_1cT!U15/P1_1cT!$X15*100)</f>
        <v>67.164710515763801</v>
      </c>
      <c r="V15" s="260">
        <f>IF(OR(P1_1cT!V15=":",P1_1cT!$AC15=":"),":",P1_1cT!V15/P1_1cT!$X15*100)</f>
        <v>17.877769903163795</v>
      </c>
      <c r="W15" s="260"/>
      <c r="X15" s="260">
        <f>IF(OR(P1_1cT!X15=":",P1_1cT!$AC15=":"),":",P1_1cT!X15/P1_1cT!$X15*100)</f>
        <v>100</v>
      </c>
      <c r="Y15" s="260"/>
      <c r="Z15" s="260"/>
      <c r="AA15" s="260"/>
      <c r="AB15" s="260"/>
      <c r="AC15" s="260">
        <f>IF(OR(P1_1cT!AC15=":",P1_1cT!$AC15=":"),":",P1_1cT!AC15/P1_1cT!$X15*100)</f>
        <v>109.81724405864644</v>
      </c>
      <c r="AD15" s="260"/>
      <c r="AE15" s="260">
        <f>IF(OR(P1_1cT!AE15=":",P1_1cT!$AC15=":"),":",P1_1cT!AE15/P1_1cT!$X15*100)</f>
        <v>55.717243943973138</v>
      </c>
      <c r="AF15" s="260">
        <f>IF(OR(P1_1cT!AF15=":",P1_1cT!$AC15=":"),":",P1_1cT!AF15/P1_1cT!$X15*100)</f>
        <v>96.209291647277823</v>
      </c>
      <c r="AG15" s="260">
        <f>IF(OR(P1_1cT!AG15=":",P1_1cT!$AC15=":"),":",P1_1cT!AG15/P1_1cT!$X15*100)</f>
        <v>80.387724258325335</v>
      </c>
      <c r="AH15" s="260">
        <f>IF(OR(P1_1cT!AH15=":",P1_1cT!$AC15=":"),":",P1_1cT!AH15/P1_1cT!$X15*100)</f>
        <v>95.501561849329107</v>
      </c>
      <c r="AI15" s="260">
        <f>IF(OR(P1_1cT!AI15=":",P1_1cT!$AC15=":"),":",P1_1cT!AI15/P1_1cT!$X15*100)</f>
        <v>85.671187478170737</v>
      </c>
      <c r="AJ15" s="260">
        <f>IF(OR(P1_1cT!AJ15=":",P1_1cT!$AC15=":"),":",P1_1cT!AJ15/P1_1cT!$X15*100)</f>
        <v>188.67537189856668</v>
      </c>
      <c r="AK15" s="260">
        <f>IF(OR(P1_1cT!AK15=":",P1_1cT!$AC15=":"),":",P1_1cT!AK15/P1_1cT!$X15*100)</f>
        <v>114.24094996722044</v>
      </c>
      <c r="AL15" s="260">
        <f>IF(OR(P1_1cT!AL15=":",P1_1cT!$AC15=":"),":",P1_1cT!AL15/P1_1cT!$X15*100)</f>
        <v>2177.1596977453864</v>
      </c>
      <c r="AM15" s="260">
        <f>IF(OR(P1_1cT!AM15=":",P1_1cT!$AC15=":"),":",P1_1cT!AM15/P1_1cT!$X15*100)</f>
        <v>125.99001024910817</v>
      </c>
      <c r="AN15" s="260">
        <f>IF(OR(P1_1cT!AN15=":",P1_1cT!$AC15=":"),":",P1_1cT!AN15/P1_1cT!$X15*100)</f>
        <v>100.41991723037169</v>
      </c>
      <c r="AO15" s="260">
        <f>IF(OR(P1_1cT!AO15=":",P1_1cT!$AC15=":"),":",P1_1cT!AO15/P1_1cT!$X15*100)</f>
        <v>47.136279067075733</v>
      </c>
      <c r="AP15" s="260"/>
      <c r="AQ15" s="260">
        <f>IF(OR(P1_1cT!AQ15=":",P1_1cT!$AC15=":"),":",P1_1cT!AQ15/P1_1cT!$X15*100)</f>
        <v>59.169281219525708</v>
      </c>
      <c r="AR15" s="260">
        <f>IF(OR(P1_1cT!AR15=":",P1_1cT!$AC15=":"),":",P1_1cT!AR15/P1_1cT!$X15*100)</f>
        <v>95.277285141757375</v>
      </c>
      <c r="AS15" s="260">
        <f>IF(OR(P1_1cT!AS15=":",P1_1cT!$AC15=":"),":",P1_1cT!AS15/P1_1cT!$X15*100)</f>
        <v>104.49964207782168</v>
      </c>
    </row>
    <row r="16" spans="1:45" ht="22.5" customHeight="1">
      <c r="A16" s="77">
        <f t="shared" si="0"/>
        <v>1</v>
      </c>
      <c r="B16" s="105">
        <v>2004</v>
      </c>
      <c r="C16" s="260">
        <f>IF(OR(P1_1cT!C16=":",P1_1cT!$AC16=":"),":",P1_1cT!C16/P1_1cT!$X16*100)</f>
        <v>51.062080205570695</v>
      </c>
      <c r="D16" s="260">
        <f>IF(OR(P1_1cT!D16=":",P1_1cT!$AC16=":"),":",P1_1cT!D16/P1_1cT!$X16*100)</f>
        <v>189.91308511431581</v>
      </c>
      <c r="E16" s="260">
        <f>IF(OR(P1_1cT!E16=":",P1_1cT!$AC16=":"),":",P1_1cT!E16/P1_1cT!$X16*100)</f>
        <v>80.139271958276012</v>
      </c>
      <c r="F16" s="260">
        <f>IF(OR(P1_1cT!F16=":",P1_1cT!$AC16=":"),":",P1_1cT!F16/P1_1cT!$X16*100)</f>
        <v>438.45418731136493</v>
      </c>
      <c r="G16" s="260">
        <f>IF(OR(P1_1cT!G16=":",P1_1cT!$AC16=":"),":",P1_1cT!G16/P1_1cT!$X16*100)</f>
        <v>130.73518374353182</v>
      </c>
      <c r="H16" s="260">
        <f>IF(OR(P1_1cT!H16=":",P1_1cT!$AC16=":"),":",P1_1cT!H16/P1_1cT!$X16*100)</f>
        <v>96.600753946408375</v>
      </c>
      <c r="I16" s="260">
        <f>IF(OR(P1_1cT!I16=":",P1_1cT!$AC16=":"),":",P1_1cT!I16/P1_1cT!$X16*100)</f>
        <v>82.728865846270651</v>
      </c>
      <c r="J16" s="260">
        <f>IF(OR(P1_1cT!J16=":",P1_1cT!$AC16=":"),":",P1_1cT!J16/P1_1cT!$X16*100)</f>
        <v>136.15629343419408</v>
      </c>
      <c r="K16" s="260">
        <f>IF(OR(P1_1cT!K16=":",P1_1cT!$AC16=":"),":",P1_1cT!K16/P1_1cT!$X16*100)</f>
        <v>65.257705698170568</v>
      </c>
      <c r="L16" s="260">
        <f>IF(OR(P1_1cT!L16=":",P1_1cT!$AC16=":"),":",P1_1cT!L16/P1_1cT!$X16*100)</f>
        <v>185.9400341287124</v>
      </c>
      <c r="M16" s="260">
        <f>IF(OR(P1_1cT!M16=":",P1_1cT!$AC16=":"),":",P1_1cT!M16/P1_1cT!$X16*100)</f>
        <v>122.88058087618583</v>
      </c>
      <c r="N16" s="260">
        <f>IF(OR(P1_1cT!N16=":",P1_1cT!$AC16=":"),":",P1_1cT!N16/P1_1cT!$X16*100)</f>
        <v>2223.6509726535369</v>
      </c>
      <c r="O16" s="260">
        <f>IF(OR(P1_1cT!O16=":",P1_1cT!$AC16=":"),":",P1_1cT!O16/P1_1cT!$X16*100)</f>
        <v>144.73970993290791</v>
      </c>
      <c r="P16" s="260">
        <f>IF(OR(P1_1cT!P16=":",P1_1cT!$AC16=":"),":",P1_1cT!P16/P1_1cT!$X16*100)</f>
        <v>64.009861401065876</v>
      </c>
      <c r="Q16" s="260">
        <f>IF(OR(P1_1cT!Q16=":",P1_1cT!$AC16=":"),":",P1_1cT!Q16/P1_1cT!$X16*100)</f>
        <v>109.35445598548593</v>
      </c>
      <c r="R16" s="260">
        <f>IF(OR(P1_1cT!R16=":",P1_1cT!$AC16=":"),":",P1_1cT!R16/P1_1cT!$X16*100)</f>
        <v>95.28190491480234</v>
      </c>
      <c r="S16" s="260">
        <f>IF(OR(P1_1cT!S16=":",P1_1cT!$AC16=":"),":",P1_1cT!S16/P1_1cT!$X16*100)</f>
        <v>89.779393045931215</v>
      </c>
      <c r="T16" s="260">
        <f>IF(OR(P1_1cT!T16=":",P1_1cT!$AC16=":"),":",P1_1cT!T16/P1_1cT!$X16*100)</f>
        <v>76.585233165489754</v>
      </c>
      <c r="U16" s="260">
        <f>IF(OR(P1_1cT!U16=":",P1_1cT!$AC16=":"),":",P1_1cT!U16/P1_1cT!$X16*100)</f>
        <v>67.529462745388031</v>
      </c>
      <c r="V16" s="260">
        <f>IF(OR(P1_1cT!V16=":",P1_1cT!$AC16=":"),":",P1_1cT!V16/P1_1cT!$X16*100)</f>
        <v>17.270001485177051</v>
      </c>
      <c r="W16" s="260"/>
      <c r="X16" s="260">
        <f>IF(OR(P1_1cT!X16=":",P1_1cT!$AC16=":"),":",P1_1cT!X16/P1_1cT!$X16*100)</f>
        <v>100</v>
      </c>
      <c r="Y16" s="260"/>
      <c r="Z16" s="260"/>
      <c r="AA16" s="260"/>
      <c r="AB16" s="260"/>
      <c r="AC16" s="260">
        <f>IF(OR(P1_1cT!AC16=":",P1_1cT!$AC16=":"),":",P1_1cT!AC16/P1_1cT!$X16*100)</f>
        <v>109.97245694000438</v>
      </c>
      <c r="AD16" s="260"/>
      <c r="AE16" s="260">
        <f>IF(OR(P1_1cT!AE16=":",P1_1cT!$AC16=":"),":",P1_1cT!AE16/P1_1cT!$X16*100)</f>
        <v>51.062080205570695</v>
      </c>
      <c r="AF16" s="260">
        <f>IF(OR(P1_1cT!AF16=":",P1_1cT!$AC16=":"),":",P1_1cT!AF16/P1_1cT!$X16*100)</f>
        <v>96.115587210852311</v>
      </c>
      <c r="AG16" s="260">
        <f>IF(OR(P1_1cT!AG16=":",P1_1cT!$AC16=":"),":",P1_1cT!AG16/P1_1cT!$X16*100)</f>
        <v>80.139271958276012</v>
      </c>
      <c r="AH16" s="260">
        <f>IF(OR(P1_1cT!AH16=":",P1_1cT!$AC16=":"),":",P1_1cT!AH16/P1_1cT!$X16*100)</f>
        <v>96.600753946408375</v>
      </c>
      <c r="AI16" s="260">
        <f>IF(OR(P1_1cT!AI16=":",P1_1cT!$AC16=":"),":",P1_1cT!AI16/P1_1cT!$X16*100)</f>
        <v>85.496671048346926</v>
      </c>
      <c r="AJ16" s="260">
        <f>IF(OR(P1_1cT!AJ16=":",P1_1cT!$AC16=":"),":",P1_1cT!AJ16/P1_1cT!$X16*100)</f>
        <v>185.9400341287124</v>
      </c>
      <c r="AK16" s="260">
        <f>IF(OR(P1_1cT!AK16=":",P1_1cT!$AC16=":"),":",P1_1cT!AK16/P1_1cT!$X16*100)</f>
        <v>122.88058087618583</v>
      </c>
      <c r="AL16" s="260">
        <f>IF(OR(P1_1cT!AL16=":",P1_1cT!$AC16=":"),":",P1_1cT!AL16/P1_1cT!$X16*100)</f>
        <v>2223.6509726535369</v>
      </c>
      <c r="AM16" s="260">
        <f>IF(OR(P1_1cT!AM16=":",P1_1cT!$AC16=":"),":",P1_1cT!AM16/P1_1cT!$X16*100)</f>
        <v>119.05785838090574</v>
      </c>
      <c r="AN16" s="260">
        <f>IF(OR(P1_1cT!AN16=":",P1_1cT!$AC16=":"),":",P1_1cT!AN16/P1_1cT!$X16*100)</f>
        <v>101.2916091727859</v>
      </c>
      <c r="AO16" s="260">
        <f>IF(OR(P1_1cT!AO16=":",P1_1cT!$AC16=":"),":",P1_1cT!AO16/P1_1cT!$X16*100)</f>
        <v>44.526791970692599</v>
      </c>
      <c r="AP16" s="260"/>
      <c r="AQ16" s="260">
        <f>IF(OR(P1_1cT!AQ16=":",P1_1cT!$AC16=":"),":",P1_1cT!AQ16/P1_1cT!$X16*100)</f>
        <v>55.255677326129607</v>
      </c>
      <c r="AR16" s="260">
        <f>IF(OR(P1_1cT!AR16=":",P1_1cT!$AC16=":"),":",P1_1cT!AR16/P1_1cT!$X16*100)</f>
        <v>95.574260614731159</v>
      </c>
      <c r="AS16" s="260">
        <f>IF(OR(P1_1cT!AS16=":",P1_1cT!$AC16=":"),":",P1_1cT!AS16/P1_1cT!$X16*100)</f>
        <v>104.70545798207512</v>
      </c>
    </row>
    <row r="17" spans="1:45" ht="22.5" customHeight="1">
      <c r="A17" s="77">
        <f t="shared" si="0"/>
        <v>1</v>
      </c>
      <c r="B17" s="105">
        <v>2005</v>
      </c>
      <c r="C17" s="260">
        <f>IF(OR(P1_1cT!C17=":",P1_1cT!$AC17=":"),":",P1_1cT!C17/P1_1cT!$X17*100)</f>
        <v>53.059833165057171</v>
      </c>
      <c r="D17" s="260">
        <f>IF(OR(P1_1cT!D17=":",P1_1cT!$AC17=":"),":",P1_1cT!D17/P1_1cT!$X17*100)</f>
        <v>211.22036338917357</v>
      </c>
      <c r="E17" s="260">
        <f>IF(OR(P1_1cT!E17=":",P1_1cT!$AC17=":"),":",P1_1cT!E17/P1_1cT!$X17*100)</f>
        <v>74.664436488958358</v>
      </c>
      <c r="F17" s="260">
        <f>IF(OR(P1_1cT!F17=":",P1_1cT!$AC17=":"),":",P1_1cT!F17/P1_1cT!$X17*100)</f>
        <v>399.71869309605142</v>
      </c>
      <c r="G17" s="260">
        <f>IF(OR(P1_1cT!G17=":",P1_1cT!$AC17=":"),":",P1_1cT!G17/P1_1cT!$X17*100)</f>
        <v>123.83450263116148</v>
      </c>
      <c r="H17" s="260">
        <f>IF(OR(P1_1cT!H17=":",P1_1cT!$AC17=":"),":",P1_1cT!H17/P1_1cT!$X17*100)</f>
        <v>98.981964093838528</v>
      </c>
      <c r="I17" s="260">
        <f>IF(OR(P1_1cT!I17=":",P1_1cT!$AC17=":"),":",P1_1cT!I17/P1_1cT!$X17*100)</f>
        <v>84.60798027905922</v>
      </c>
      <c r="J17" s="260">
        <f>IF(OR(P1_1cT!J17=":",P1_1cT!$AC17=":"),":",P1_1cT!J17/P1_1cT!$X17*100)</f>
        <v>127.92588543249789</v>
      </c>
      <c r="K17" s="260">
        <f>IF(OR(P1_1cT!K17=":",P1_1cT!$AC17=":"),":",P1_1cT!K17/P1_1cT!$X17*100)</f>
        <v>63.279440529413897</v>
      </c>
      <c r="L17" s="260">
        <f>IF(OR(P1_1cT!L17=":",P1_1cT!$AC17=":"),":",P1_1cT!L17/P1_1cT!$X17*100)</f>
        <v>174.08187639975279</v>
      </c>
      <c r="M17" s="260">
        <f>IF(OR(P1_1cT!M17=":",P1_1cT!$AC17=":"),":",P1_1cT!M17/P1_1cT!$X17*100)</f>
        <v>131.64012261933209</v>
      </c>
      <c r="N17" s="260">
        <f>IF(OR(P1_1cT!N17=":",P1_1cT!$AC17=":"),":",P1_1cT!N17/P1_1cT!$X17*100)</f>
        <v>2287.9980915827045</v>
      </c>
      <c r="O17" s="260">
        <f>IF(OR(P1_1cT!O17=":",P1_1cT!$AC17=":"),":",P1_1cT!O17/P1_1cT!$X17*100)</f>
        <v>141.15598291407693</v>
      </c>
      <c r="P17" s="260">
        <f>IF(OR(P1_1cT!P17=":",P1_1cT!$AC17=":"),":",P1_1cT!P17/P1_1cT!$X17*100)</f>
        <v>66.858599206057207</v>
      </c>
      <c r="Q17" s="260">
        <f>IF(OR(P1_1cT!Q17=":",P1_1cT!$AC17=":"),":",P1_1cT!Q17/P1_1cT!$X17*100)</f>
        <v>109.78659035413587</v>
      </c>
      <c r="R17" s="260">
        <f>IF(OR(P1_1cT!R17=":",P1_1cT!$AC17=":"),":",P1_1cT!R17/P1_1cT!$X17*100)</f>
        <v>95.039233041848902</v>
      </c>
      <c r="S17" s="260">
        <f>IF(OR(P1_1cT!S17=":",P1_1cT!$AC17=":"),":",P1_1cT!S17/P1_1cT!$X17*100)</f>
        <v>88.208083898974508</v>
      </c>
      <c r="T17" s="260">
        <f>IF(OR(P1_1cT!T17=":",P1_1cT!$AC17=":"),":",P1_1cT!T17/P1_1cT!$X17*100)</f>
        <v>77.076764208878103</v>
      </c>
      <c r="U17" s="260">
        <f>IF(OR(P1_1cT!U17=":",P1_1cT!$AC17=":"),":",P1_1cT!U17/P1_1cT!$X17*100)</f>
        <v>66.905190911218284</v>
      </c>
      <c r="V17" s="260">
        <f>IF(OR(P1_1cT!V17=":",P1_1cT!$AC17=":"),":",P1_1cT!V17/P1_1cT!$X17*100)</f>
        <v>16.738070180957504</v>
      </c>
      <c r="W17" s="260"/>
      <c r="X17" s="260">
        <f>IF(OR(P1_1cT!X17=":",P1_1cT!$AC17=":"),":",P1_1cT!X17/P1_1cT!$X17*100)</f>
        <v>100</v>
      </c>
      <c r="Y17" s="260"/>
      <c r="Z17" s="260"/>
      <c r="AA17" s="260"/>
      <c r="AB17" s="260"/>
      <c r="AC17" s="260">
        <f>IF(OR(P1_1cT!AC17=":",P1_1cT!$AC17=":"),":",P1_1cT!AC17/P1_1cT!$X17*100)</f>
        <v>110.33944733536426</v>
      </c>
      <c r="AD17" s="260"/>
      <c r="AE17" s="260">
        <f>IF(OR(P1_1cT!AE17=":",P1_1cT!$AC17=":"),":",P1_1cT!AE17/P1_1cT!$X17*100)</f>
        <v>53.059833165057171</v>
      </c>
      <c r="AF17" s="260">
        <f>IF(OR(P1_1cT!AF17=":",P1_1cT!$AC17=":"),":",P1_1cT!AF17/P1_1cT!$X17*100)</f>
        <v>89.259311187782444</v>
      </c>
      <c r="AG17" s="260">
        <f>IF(OR(P1_1cT!AG17=":",P1_1cT!$AC17=":"),":",P1_1cT!AG17/P1_1cT!$X17*100)</f>
        <v>74.664436488958358</v>
      </c>
      <c r="AH17" s="260">
        <f>IF(OR(P1_1cT!AH17=":",P1_1cT!$AC17=":"),":",P1_1cT!AH17/P1_1cT!$X17*100)</f>
        <v>98.981964093838528</v>
      </c>
      <c r="AI17" s="260">
        <f>IF(OR(P1_1cT!AI17=":",P1_1cT!$AC17=":"),":",P1_1cT!AI17/P1_1cT!$X17*100)</f>
        <v>84.717869162489222</v>
      </c>
      <c r="AJ17" s="260">
        <f>IF(OR(P1_1cT!AJ17=":",P1_1cT!$AC17=":"),":",P1_1cT!AJ17/P1_1cT!$X17*100)</f>
        <v>174.08187639975279</v>
      </c>
      <c r="AK17" s="260">
        <f>IF(OR(P1_1cT!AK17=":",P1_1cT!$AC17=":"),":",P1_1cT!AK17/P1_1cT!$X17*100)</f>
        <v>131.64012261933209</v>
      </c>
      <c r="AL17" s="260">
        <f>IF(OR(P1_1cT!AL17=":",P1_1cT!$AC17=":"),":",P1_1cT!AL17/P1_1cT!$X17*100)</f>
        <v>2287.9980915827045</v>
      </c>
      <c r="AM17" s="260">
        <f>IF(OR(P1_1cT!AM17=":",P1_1cT!$AC17=":"),":",P1_1cT!AM17/P1_1cT!$X17*100)</f>
        <v>117.64958678038289</v>
      </c>
      <c r="AN17" s="260">
        <f>IF(OR(P1_1cT!AN17=":",P1_1cT!$AC17=":"),":",P1_1cT!AN17/P1_1cT!$X17*100)</f>
        <v>101.06467160742794</v>
      </c>
      <c r="AO17" s="260">
        <f>IF(OR(P1_1cT!AO17=":",P1_1cT!$AC17=":"),":",P1_1cT!AO17/P1_1cT!$X17*100)</f>
        <v>43.122004834617378</v>
      </c>
      <c r="AP17" s="260"/>
      <c r="AQ17" s="260">
        <f>IF(OR(P1_1cT!AQ17=":",P1_1cT!$AC17=":"),":",P1_1cT!AQ17/P1_1cT!$X17*100)</f>
        <v>57.77346178177558</v>
      </c>
      <c r="AR17" s="260">
        <f>IF(OR(P1_1cT!AR17=":",P1_1cT!$AC17=":"),":",P1_1cT!AR17/P1_1cT!$X17*100)</f>
        <v>92.992431959800484</v>
      </c>
      <c r="AS17" s="260">
        <f>IF(OR(P1_1cT!AS17=":",P1_1cT!$AC17=":"),":",P1_1cT!AS17/P1_1cT!$X17*100)</f>
        <v>104.98591330409161</v>
      </c>
    </row>
    <row r="18" spans="1:45" ht="22.5" customHeight="1">
      <c r="A18" s="77">
        <f t="shared" si="0"/>
        <v>1</v>
      </c>
      <c r="B18" s="105">
        <v>2006</v>
      </c>
      <c r="C18" s="260">
        <f>IF(OR(P1_1cT!C18=":",P1_1cT!$AC18=":"),":",P1_1cT!C18/P1_1cT!$X18*100)</f>
        <v>53.263100097258722</v>
      </c>
      <c r="D18" s="260">
        <f>IF(OR(P1_1cT!D18=":",P1_1cT!$AC18=":"),":",P1_1cT!D18/P1_1cT!$X18*100)</f>
        <v>203.58213086971122</v>
      </c>
      <c r="E18" s="260">
        <f>IF(OR(P1_1cT!E18=":",P1_1cT!$AC18=":"),":",P1_1cT!E18/P1_1cT!$X18*100)</f>
        <v>68.282361779168113</v>
      </c>
      <c r="F18" s="260">
        <f>IF(OR(P1_1cT!F18=":",P1_1cT!$AC18=":"),":",P1_1cT!F18/P1_1cT!$X18*100)</f>
        <v>357.51242796156561</v>
      </c>
      <c r="G18" s="260">
        <f>IF(OR(P1_1cT!G18=":",P1_1cT!$AC18=":"),":",P1_1cT!G18/P1_1cT!$X18*100)</f>
        <v>136.54183756929373</v>
      </c>
      <c r="H18" s="260">
        <f>IF(OR(P1_1cT!H18=":",P1_1cT!$AC18=":"),":",P1_1cT!H18/P1_1cT!$X18*100)</f>
        <v>104.06685385930483</v>
      </c>
      <c r="I18" s="260">
        <f>IF(OR(P1_1cT!I18=":",P1_1cT!$AC18=":"),":",P1_1cT!I18/P1_1cT!$X18*100)</f>
        <v>84.180121293284955</v>
      </c>
      <c r="J18" s="260">
        <f>IF(OR(P1_1cT!J18=":",P1_1cT!$AC18=":"),":",P1_1cT!J18/P1_1cT!$X18*100)</f>
        <v>129.61397325109806</v>
      </c>
      <c r="K18" s="260">
        <f>IF(OR(P1_1cT!K18=":",P1_1cT!$AC18=":"),":",P1_1cT!K18/P1_1cT!$X18*100)</f>
        <v>61.37880767727335</v>
      </c>
      <c r="L18" s="260">
        <f>IF(OR(P1_1cT!L18=":",P1_1cT!$AC18=":"),":",P1_1cT!L18/P1_1cT!$X18*100)</f>
        <v>153.1102511258261</v>
      </c>
      <c r="M18" s="260">
        <f>IF(OR(P1_1cT!M18=":",P1_1cT!$AC18=":"),":",P1_1cT!M18/P1_1cT!$X18*100)</f>
        <v>144.13741238074601</v>
      </c>
      <c r="N18" s="260">
        <f>IF(OR(P1_1cT!N18=":",P1_1cT!$AC18=":"),":",P1_1cT!N18/P1_1cT!$X18*100)</f>
        <v>2280.846846241966</v>
      </c>
      <c r="O18" s="260">
        <f>IF(OR(P1_1cT!O18=":",P1_1cT!$AC18=":"),":",P1_1cT!O18/P1_1cT!$X18*100)</f>
        <v>136.94596785536774</v>
      </c>
      <c r="P18" s="260">
        <f>IF(OR(P1_1cT!P18=":",P1_1cT!$AC18=":"),":",P1_1cT!P18/P1_1cT!$X18*100)</f>
        <v>71.039289805996901</v>
      </c>
      <c r="Q18" s="260">
        <f>IF(OR(P1_1cT!Q18=":",P1_1cT!$AC18=":"),":",P1_1cT!Q18/P1_1cT!$X18*100)</f>
        <v>111.24513516617824</v>
      </c>
      <c r="R18" s="260">
        <f>IF(OR(P1_1cT!R18=":",P1_1cT!$AC18=":"),":",P1_1cT!R18/P1_1cT!$X18*100)</f>
        <v>92.562712248913584</v>
      </c>
      <c r="S18" s="260">
        <f>IF(OR(P1_1cT!S18=":",P1_1cT!$AC18=":"),":",P1_1cT!S18/P1_1cT!$X18*100)</f>
        <v>85.031635557889658</v>
      </c>
      <c r="T18" s="260">
        <f>IF(OR(P1_1cT!T18=":",P1_1cT!$AC18=":"),":",P1_1cT!T18/P1_1cT!$X18*100)</f>
        <v>78.832214867497555</v>
      </c>
      <c r="U18" s="260">
        <f>IF(OR(P1_1cT!U18=":",P1_1cT!$AC18=":"),":",P1_1cT!U18/P1_1cT!$X18*100)</f>
        <v>63.686870962723887</v>
      </c>
      <c r="V18" s="260">
        <f>IF(OR(P1_1cT!V18=":",P1_1cT!$AC18=":"),":",P1_1cT!V18/P1_1cT!$X18*100)</f>
        <v>15.901794662682429</v>
      </c>
      <c r="W18" s="260"/>
      <c r="X18" s="260">
        <f>IF(OR(P1_1cT!X18=":",P1_1cT!$AC18=":"),":",P1_1cT!X18/P1_1cT!$X18*100)</f>
        <v>100</v>
      </c>
      <c r="Y18" s="260"/>
      <c r="Z18" s="260"/>
      <c r="AA18" s="260"/>
      <c r="AB18" s="260"/>
      <c r="AC18" s="260">
        <f>IF(OR(P1_1cT!AC18=":",P1_1cT!$AC18=":"),":",P1_1cT!AC18/P1_1cT!$X18*100)</f>
        <v>110.7764947510004</v>
      </c>
      <c r="AD18" s="260"/>
      <c r="AE18" s="260">
        <f>IF(OR(P1_1cT!AE18=":",P1_1cT!$AC18=":"),":",P1_1cT!AE18/P1_1cT!$X18*100)</f>
        <v>53.263100097258722</v>
      </c>
      <c r="AF18" s="260">
        <f>IF(OR(P1_1cT!AF18=":",P1_1cT!$AC18=":"),":",P1_1cT!AF18/P1_1cT!$X18*100)</f>
        <v>83.384138988266841</v>
      </c>
      <c r="AG18" s="260">
        <f>IF(OR(P1_1cT!AG18=":",P1_1cT!$AC18=":"),":",P1_1cT!AG18/P1_1cT!$X18*100)</f>
        <v>68.282361779168113</v>
      </c>
      <c r="AH18" s="260">
        <f>IF(OR(P1_1cT!AH18=":",P1_1cT!$AC18=":"),":",P1_1cT!AH18/P1_1cT!$X18*100)</f>
        <v>104.06685385930483</v>
      </c>
      <c r="AI18" s="260">
        <f>IF(OR(P1_1cT!AI18=":",P1_1cT!$AC18=":"),":",P1_1cT!AI18/P1_1cT!$X18*100)</f>
        <v>84.057484563114144</v>
      </c>
      <c r="AJ18" s="260">
        <f>IF(OR(P1_1cT!AJ18=":",P1_1cT!$AC18=":"),":",P1_1cT!AJ18/P1_1cT!$X18*100)</f>
        <v>153.1102511258261</v>
      </c>
      <c r="AK18" s="260">
        <f>IF(OR(P1_1cT!AK18=":",P1_1cT!$AC18=":"),":",P1_1cT!AK18/P1_1cT!$X18*100)</f>
        <v>144.13741238074601</v>
      </c>
      <c r="AL18" s="260">
        <f>IF(OR(P1_1cT!AL18=":",P1_1cT!$AC18=":"),":",P1_1cT!AL18/P1_1cT!$X18*100)</f>
        <v>2280.846846241966</v>
      </c>
      <c r="AM18" s="260">
        <f>IF(OR(P1_1cT!AM18=":",P1_1cT!$AC18=":"),":",P1_1cT!AM18/P1_1cT!$X18*100)</f>
        <v>116.54834077483986</v>
      </c>
      <c r="AN18" s="260">
        <f>IF(OR(P1_1cT!AN18=":",P1_1cT!$AC18=":"),":",P1_1cT!AN18/P1_1cT!$X18*100)</f>
        <v>100.24223918411768</v>
      </c>
      <c r="AO18" s="260">
        <f>IF(OR(P1_1cT!AO18=":",P1_1cT!$AC18=":"),":",P1_1cT!AO18/P1_1cT!$X18*100)</f>
        <v>41.66262166948507</v>
      </c>
      <c r="AP18" s="260"/>
      <c r="AQ18" s="260">
        <f>IF(OR(P1_1cT!AQ18=":",P1_1cT!$AC18=":"),":",P1_1cT!AQ18/P1_1cT!$X18*100)</f>
        <v>58.554193851483284</v>
      </c>
      <c r="AR18" s="260">
        <f>IF(OR(P1_1cT!AR18=":",P1_1cT!$AC18=":"),":",P1_1cT!AR18/P1_1cT!$X18*100)</f>
        <v>92.481026101093349</v>
      </c>
      <c r="AS18" s="260">
        <f>IF(OR(P1_1cT!AS18=":",P1_1cT!$AC18=":"),":",P1_1cT!AS18/P1_1cT!$X18*100)</f>
        <v>104.61826490924892</v>
      </c>
    </row>
    <row r="19" spans="1:45" ht="22.5" customHeight="1">
      <c r="A19" s="77">
        <f t="shared" si="0"/>
        <v>1</v>
      </c>
      <c r="B19" s="105">
        <v>2007</v>
      </c>
      <c r="C19" s="260">
        <f>IF(OR(P1_1cT!C19=":",P1_1cT!$AC19=":"),":",P1_1cT!C19/P1_1cT!$X19*100)</f>
        <v>46.198540297197901</v>
      </c>
      <c r="D19" s="260">
        <f>IF(OR(P1_1cT!D19=":",P1_1cT!$AC19=":"),":",P1_1cT!D19/P1_1cT!$X19*100)</f>
        <v>189.7876176646424</v>
      </c>
      <c r="E19" s="260">
        <f>IF(OR(P1_1cT!E19=":",P1_1cT!$AC19=":"),":",P1_1cT!E19/P1_1cT!$X19*100)</f>
        <v>65.788929472058811</v>
      </c>
      <c r="F19" s="260">
        <f>IF(OR(P1_1cT!F19=":",P1_1cT!$AC19=":"),":",P1_1cT!F19/P1_1cT!$X19*100)</f>
        <v>412.85647260022085</v>
      </c>
      <c r="G19" s="260">
        <f>IF(OR(P1_1cT!G19=":",P1_1cT!$AC19=":"),":",P1_1cT!G19/P1_1cT!$X19*100)</f>
        <v>130.88876813083934</v>
      </c>
      <c r="H19" s="260">
        <f>IF(OR(P1_1cT!H19=":",P1_1cT!$AC19=":"),":",P1_1cT!H19/P1_1cT!$X19*100)</f>
        <v>111.12254994595459</v>
      </c>
      <c r="I19" s="260">
        <f>IF(OR(P1_1cT!I19=":",P1_1cT!$AC19=":"),":",P1_1cT!I19/P1_1cT!$X19*100)</f>
        <v>84.484195674000361</v>
      </c>
      <c r="J19" s="260">
        <f>IF(OR(P1_1cT!J19=":",P1_1cT!$AC19=":"),":",P1_1cT!J19/P1_1cT!$X19*100)</f>
        <v>129.95743213188121</v>
      </c>
      <c r="K19" s="260">
        <f>IF(OR(P1_1cT!K19=":",P1_1cT!$AC19=":"),":",P1_1cT!K19/P1_1cT!$X19*100)</f>
        <v>62.305167870845409</v>
      </c>
      <c r="L19" s="260">
        <f>IF(OR(P1_1cT!L19=":",P1_1cT!$AC19=":"),":",P1_1cT!L19/P1_1cT!$X19*100)</f>
        <v>153.34119248380125</v>
      </c>
      <c r="M19" s="260">
        <f>IF(OR(P1_1cT!M19=":",P1_1cT!$AC19=":"),":",P1_1cT!M19/P1_1cT!$X19*100)</f>
        <v>154.99453649264186</v>
      </c>
      <c r="N19" s="260">
        <f>IF(OR(P1_1cT!N19=":",P1_1cT!$AC19=":"),":",P1_1cT!N19/P1_1cT!$X19*100)</f>
        <v>2240.7239307463192</v>
      </c>
      <c r="O19" s="260">
        <f>IF(OR(P1_1cT!O19=":",P1_1cT!$AC19=":"),":",P1_1cT!O19/P1_1cT!$X19*100)</f>
        <v>130.75549361495374</v>
      </c>
      <c r="P19" s="260">
        <f>IF(OR(P1_1cT!P19=":",P1_1cT!$AC19=":"),":",P1_1cT!P19/P1_1cT!$X19*100)</f>
        <v>63.476049017336145</v>
      </c>
      <c r="Q19" s="260">
        <f>IF(OR(P1_1cT!Q19=":",P1_1cT!$AC19=":"),":",P1_1cT!Q19/P1_1cT!$X19*100)</f>
        <v>106.99876680474694</v>
      </c>
      <c r="R19" s="260">
        <f>IF(OR(P1_1cT!R19=":",P1_1cT!$AC19=":"),":",P1_1cT!R19/P1_1cT!$X19*100)</f>
        <v>89.688118056426774</v>
      </c>
      <c r="S19" s="260">
        <f>IF(OR(P1_1cT!S19=":",P1_1cT!$AC19=":"),":",P1_1cT!S19/P1_1cT!$X19*100)</f>
        <v>83.694354244677584</v>
      </c>
      <c r="T19" s="260">
        <f>IF(OR(P1_1cT!T19=":",P1_1cT!$AC19=":"),":",P1_1cT!T19/P1_1cT!$X19*100)</f>
        <v>79.763244349691732</v>
      </c>
      <c r="U19" s="260">
        <f>IF(OR(P1_1cT!U19=":",P1_1cT!$AC19=":"),":",P1_1cT!U19/P1_1cT!$X19*100)</f>
        <v>61.695152005109186</v>
      </c>
      <c r="V19" s="260">
        <f>IF(OR(P1_1cT!V19=":",P1_1cT!$AC19=":"),":",P1_1cT!V19/P1_1cT!$X19*100)</f>
        <v>15.431088395572893</v>
      </c>
      <c r="W19" s="260"/>
      <c r="X19" s="260">
        <f>IF(OR(P1_1cT!X19=":",P1_1cT!$AC19=":"),":",P1_1cT!X19/P1_1cT!$X19*100)</f>
        <v>100</v>
      </c>
      <c r="Y19" s="260"/>
      <c r="Z19" s="260"/>
      <c r="AA19" s="260"/>
      <c r="AB19" s="260"/>
      <c r="AC19" s="260">
        <f>IF(OR(P1_1cT!AC19=":",P1_1cT!$AC19=":"),":",P1_1cT!AC19/P1_1cT!$X19*100)</f>
        <v>111.58866476221793</v>
      </c>
      <c r="AD19" s="260"/>
      <c r="AE19" s="260">
        <f>IF(OR(P1_1cT!AE19=":",P1_1cT!$AC19=":"),":",P1_1cT!AE19/P1_1cT!$X19*100)</f>
        <v>46.198540297197901</v>
      </c>
      <c r="AF19" s="260">
        <f>IF(OR(P1_1cT!AF19=":",P1_1cT!$AC19=":"),":",P1_1cT!AF19/P1_1cT!$X19*100)</f>
        <v>82.376467527316393</v>
      </c>
      <c r="AG19" s="260">
        <f>IF(OR(P1_1cT!AG19=":",P1_1cT!$AC19=":"),":",P1_1cT!AG19/P1_1cT!$X19*100)</f>
        <v>65.788929472058811</v>
      </c>
      <c r="AH19" s="260">
        <f>IF(OR(P1_1cT!AH19=":",P1_1cT!$AC19=":"),":",P1_1cT!AH19/P1_1cT!$X19*100)</f>
        <v>111.12254994595459</v>
      </c>
      <c r="AI19" s="260">
        <f>IF(OR(P1_1cT!AI19=":",P1_1cT!$AC19=":"),":",P1_1cT!AI19/P1_1cT!$X19*100)</f>
        <v>84.461630090566757</v>
      </c>
      <c r="AJ19" s="260">
        <f>IF(OR(P1_1cT!AJ19=":",P1_1cT!$AC19=":"),":",P1_1cT!AJ19/P1_1cT!$X19*100)</f>
        <v>153.34119248380125</v>
      </c>
      <c r="AK19" s="260">
        <f>IF(OR(P1_1cT!AK19=":",P1_1cT!$AC19=":"),":",P1_1cT!AK19/P1_1cT!$X19*100)</f>
        <v>154.99453649264186</v>
      </c>
      <c r="AL19" s="260">
        <f>IF(OR(P1_1cT!AL19=":",P1_1cT!$AC19=":"),":",P1_1cT!AL19/P1_1cT!$X19*100)</f>
        <v>2240.7239307463192</v>
      </c>
      <c r="AM19" s="260">
        <f>IF(OR(P1_1cT!AM19=":",P1_1cT!$AC19=":"),":",P1_1cT!AM19/P1_1cT!$X19*100)</f>
        <v>109.26428981968527</v>
      </c>
      <c r="AN19" s="260">
        <f>IF(OR(P1_1cT!AN19=":",P1_1cT!$AC19=":"),":",P1_1cT!AN19/P1_1cT!$X19*100)</f>
        <v>97.023637938195861</v>
      </c>
      <c r="AO19" s="260">
        <f>IF(OR(P1_1cT!AO19=":",P1_1cT!$AC19=":"),":",P1_1cT!AO19/P1_1cT!$X19*100)</f>
        <v>40.896917311455979</v>
      </c>
      <c r="AP19" s="260"/>
      <c r="AQ19" s="260">
        <f>IF(OR(P1_1cT!AQ19=":",P1_1cT!$AC19=":"),":",P1_1cT!AQ19/P1_1cT!$X19*100)</f>
        <v>51.364028565161632</v>
      </c>
      <c r="AR19" s="260">
        <f>IF(OR(P1_1cT!AR19=":",P1_1cT!$AC19=":"),":",P1_1cT!AR19/P1_1cT!$X19*100)</f>
        <v>95.573158702656031</v>
      </c>
      <c r="AS19" s="260">
        <f>IF(OR(P1_1cT!AS19=":",P1_1cT!$AC19=":"),":",P1_1cT!AS19/P1_1cT!$X19*100)</f>
        <v>104.34093304485752</v>
      </c>
    </row>
    <row r="20" spans="1:45" ht="22.5" customHeight="1">
      <c r="A20" s="77">
        <f t="shared" si="0"/>
        <v>1</v>
      </c>
      <c r="B20" s="105">
        <v>2008</v>
      </c>
      <c r="C20" s="260">
        <f>IF(OR(P1_1cT!C20=":",P1_1cT!$AC20=":"),":",P1_1cT!C20/P1_1cT!$X20*100)</f>
        <v>51.584937030435796</v>
      </c>
      <c r="D20" s="260">
        <f>IF(OR(P1_1cT!D20=":",P1_1cT!$AC20=":"),":",P1_1cT!D20/P1_1cT!$X20*100)</f>
        <v>230.40097826118142</v>
      </c>
      <c r="E20" s="260">
        <f>IF(OR(P1_1cT!E20=":",P1_1cT!$AC20=":"),":",P1_1cT!E20/P1_1cT!$X20*100)</f>
        <v>64.121977559173061</v>
      </c>
      <c r="F20" s="260">
        <f>IF(OR(P1_1cT!F20=":",P1_1cT!$AC20=":"),":",P1_1cT!F20/P1_1cT!$X20*100)</f>
        <v>357.00357740607723</v>
      </c>
      <c r="G20" s="260">
        <f>IF(OR(P1_1cT!G20=":",P1_1cT!$AC20=":"),":",P1_1cT!G20/P1_1cT!$X20*100)</f>
        <v>107.99198910368368</v>
      </c>
      <c r="H20" s="260">
        <f>IF(OR(P1_1cT!H20=":",P1_1cT!$AC20=":"),":",P1_1cT!H20/P1_1cT!$X20*100)</f>
        <v>114.2648885854952</v>
      </c>
      <c r="I20" s="260">
        <f>IF(OR(P1_1cT!I20=":",P1_1cT!$AC20=":"),":",P1_1cT!I20/P1_1cT!$X20*100)</f>
        <v>82.192715333945358</v>
      </c>
      <c r="J20" s="260">
        <f>IF(OR(P1_1cT!J20=":",P1_1cT!$AC20=":"),":",P1_1cT!J20/P1_1cT!$X20*100)</f>
        <v>134.99675074876825</v>
      </c>
      <c r="K20" s="260">
        <f>IF(OR(P1_1cT!K20=":",P1_1cT!$AC20=":"),":",P1_1cT!K20/P1_1cT!$X20*100)</f>
        <v>60.286222893556676</v>
      </c>
      <c r="L20" s="260">
        <f>IF(OR(P1_1cT!L20=":",P1_1cT!$AC20=":"),":",P1_1cT!L20/P1_1cT!$X20*100)</f>
        <v>157.58091410582131</v>
      </c>
      <c r="M20" s="260">
        <f>IF(OR(P1_1cT!M20=":",P1_1cT!$AC20=":"),":",P1_1cT!M20/P1_1cT!$X20*100)</f>
        <v>146.69037521382197</v>
      </c>
      <c r="N20" s="260">
        <f>IF(OR(P1_1cT!N20=":",P1_1cT!$AC20=":"),":",P1_1cT!N20/P1_1cT!$X20*100)</f>
        <v>2310.1592564009902</v>
      </c>
      <c r="O20" s="260">
        <f>IF(OR(P1_1cT!O20=":",P1_1cT!$AC20=":"),":",P1_1cT!O20/P1_1cT!$X20*100)</f>
        <v>127.24121404818493</v>
      </c>
      <c r="P20" s="260">
        <f>IF(OR(P1_1cT!P20=":",P1_1cT!$AC20=":"),":",P1_1cT!P20/P1_1cT!$X20*100)</f>
        <v>60.58799392690144</v>
      </c>
      <c r="Q20" s="260">
        <f>IF(OR(P1_1cT!Q20=":",P1_1cT!$AC20=":"),":",P1_1cT!Q20/P1_1cT!$X20*100)</f>
        <v>108.03394927770344</v>
      </c>
      <c r="R20" s="260">
        <f>IF(OR(P1_1cT!R20=":",P1_1cT!$AC20=":"),":",P1_1cT!R20/P1_1cT!$X20*100)</f>
        <v>94.90674809624754</v>
      </c>
      <c r="S20" s="260">
        <f>IF(OR(P1_1cT!S20=":",P1_1cT!$AC20=":"),":",P1_1cT!S20/P1_1cT!$X20*100)</f>
        <v>88.183018092013711</v>
      </c>
      <c r="T20" s="260">
        <f>IF(OR(P1_1cT!T20=":",P1_1cT!$AC20=":"),":",P1_1cT!T20/P1_1cT!$X20*100)</f>
        <v>77.81245548924116</v>
      </c>
      <c r="U20" s="260">
        <f>IF(OR(P1_1cT!U20=":",P1_1cT!$AC20=":"),":",P1_1cT!U20/P1_1cT!$X20*100)</f>
        <v>69.599786628945026</v>
      </c>
      <c r="V20" s="260">
        <f>IF(OR(P1_1cT!V20=":",P1_1cT!$AC20=":"),":",P1_1cT!V20/P1_1cT!$X20*100)</f>
        <v>15.928040562767162</v>
      </c>
      <c r="W20" s="260"/>
      <c r="X20" s="260">
        <f>IF(OR(P1_1cT!X20=":",P1_1cT!$AC20=":"),":",P1_1cT!X20/P1_1cT!$X20*100)</f>
        <v>100</v>
      </c>
      <c r="Y20" s="260"/>
      <c r="Z20" s="260"/>
      <c r="AA20" s="260"/>
      <c r="AB20" s="260"/>
      <c r="AC20" s="260">
        <f>IF(OR(P1_1cT!AC20=":",P1_1cT!$AC20=":"),":",P1_1cT!AC20/P1_1cT!$X20*100)</f>
        <v>111.96345695580119</v>
      </c>
      <c r="AD20" s="260"/>
      <c r="AE20" s="260">
        <f>IF(OR(P1_1cT!AE20=":",P1_1cT!$AC20=":"),":",P1_1cT!AE20/P1_1cT!$X20*100)</f>
        <v>51.584937030435796</v>
      </c>
      <c r="AF20" s="260">
        <f>IF(OR(P1_1cT!AF20=":",P1_1cT!$AC20=":"),":",P1_1cT!AF20/P1_1cT!$X20*100)</f>
        <v>78.31057077896692</v>
      </c>
      <c r="AG20" s="260">
        <f>IF(OR(P1_1cT!AG20=":",P1_1cT!$AC20=":"),":",P1_1cT!AG20/P1_1cT!$X20*100)</f>
        <v>64.121977559173061</v>
      </c>
      <c r="AH20" s="260">
        <f>IF(OR(P1_1cT!AH20=":",P1_1cT!$AC20=":"),":",P1_1cT!AH20/P1_1cT!$X20*100)</f>
        <v>114.2648885854952</v>
      </c>
      <c r="AI20" s="260">
        <f>IF(OR(P1_1cT!AI20=":",P1_1cT!$AC20=":"),":",P1_1cT!AI20/P1_1cT!$X20*100)</f>
        <v>83.286973977731506</v>
      </c>
      <c r="AJ20" s="260">
        <f>IF(OR(P1_1cT!AJ20=":",P1_1cT!$AC20=":"),":",P1_1cT!AJ20/P1_1cT!$X20*100)</f>
        <v>157.58091410582131</v>
      </c>
      <c r="AK20" s="260">
        <f>IF(OR(P1_1cT!AK20=":",P1_1cT!$AC20=":"),":",P1_1cT!AK20/P1_1cT!$X20*100)</f>
        <v>146.69037521382197</v>
      </c>
      <c r="AL20" s="260">
        <f>IF(OR(P1_1cT!AL20=":",P1_1cT!$AC20=":"),":",P1_1cT!AL20/P1_1cT!$X20*100)</f>
        <v>2310.1592564009902</v>
      </c>
      <c r="AM20" s="260">
        <f>IF(OR(P1_1cT!AM20=":",P1_1cT!$AC20=":"),":",P1_1cT!AM20/P1_1cT!$X20*100)</f>
        <v>107.31503650606658</v>
      </c>
      <c r="AN20" s="260">
        <f>IF(OR(P1_1cT!AN20=":",P1_1cT!$AC20=":"),":",P1_1cT!AN20/P1_1cT!$X20*100)</f>
        <v>100.02750670049959</v>
      </c>
      <c r="AO20" s="260">
        <f>IF(OR(P1_1cT!AO20=":",P1_1cT!$AC20=":"),":",P1_1cT!AO20/P1_1cT!$X20*100)</f>
        <v>41.672511457023703</v>
      </c>
      <c r="AP20" s="260"/>
      <c r="AQ20" s="260">
        <f>IF(OR(P1_1cT!AQ20=":",P1_1cT!$AC20=":"),":",P1_1cT!AQ20/P1_1cT!$X20*100)</f>
        <v>58.071890099610115</v>
      </c>
      <c r="AR20" s="260">
        <f>IF(OR(P1_1cT!AR20=":",P1_1cT!$AC20=":"),":",P1_1cT!AR20/P1_1cT!$X20*100)</f>
        <v>94.952038093686269</v>
      </c>
      <c r="AS20" s="260">
        <f>IF(OR(P1_1cT!AS20=":",P1_1cT!$AC20=":"),":",P1_1cT!AS20/P1_1cT!$X20*100)</f>
        <v>103.91381338235888</v>
      </c>
    </row>
    <row r="21" spans="1:45" ht="22.5" customHeight="1">
      <c r="A21" s="77">
        <f t="shared" si="0"/>
        <v>1</v>
      </c>
      <c r="B21" s="105">
        <v>2009</v>
      </c>
      <c r="C21" s="260">
        <f>IF(OR(P1_1cT!C21=":",P1_1cT!$AC21=":"),":",P1_1cT!C21/P1_1cT!$X21*100)</f>
        <v>47.374389313773783</v>
      </c>
      <c r="D21" s="260">
        <f>IF(OR(P1_1cT!D21=":",P1_1cT!$AC21=":"),":",P1_1cT!D21/P1_1cT!$X21*100)</f>
        <v>166.6166666431215</v>
      </c>
      <c r="E21" s="260">
        <f>IF(OR(P1_1cT!E21=":",P1_1cT!$AC21=":"),":",P1_1cT!E21/P1_1cT!$X21*100)</f>
        <v>63.438906226259064</v>
      </c>
      <c r="F21" s="260">
        <f>IF(OR(P1_1cT!F21=":",P1_1cT!$AC21=":"),":",P1_1cT!F21/P1_1cT!$X21*100)</f>
        <v>421.1624256097644</v>
      </c>
      <c r="G21" s="260">
        <f>IF(OR(P1_1cT!G21=":",P1_1cT!$AC21=":"),":",P1_1cT!G21/P1_1cT!$X21*100)</f>
        <v>112.60573093902654</v>
      </c>
      <c r="H21" s="260">
        <f>IF(OR(P1_1cT!H21=":",P1_1cT!$AC21=":"),":",P1_1cT!H21/P1_1cT!$X21*100)</f>
        <v>95.665067854313605</v>
      </c>
      <c r="I21" s="260">
        <f>IF(OR(P1_1cT!I21=":",P1_1cT!$AC21=":"),":",P1_1cT!I21/P1_1cT!$X21*100)</f>
        <v>81.474221251008601</v>
      </c>
      <c r="J21" s="260">
        <f>IF(OR(P1_1cT!J21=":",P1_1cT!$AC21=":"),":",P1_1cT!J21/P1_1cT!$X21*100)</f>
        <v>153.9758135996305</v>
      </c>
      <c r="K21" s="260">
        <f>IF(OR(P1_1cT!K21=":",P1_1cT!$AC21=":"),":",P1_1cT!K21/P1_1cT!$X21*100)</f>
        <v>57.317182453342596</v>
      </c>
      <c r="L21" s="260">
        <f>IF(OR(P1_1cT!L21=":",P1_1cT!$AC21=":"),":",P1_1cT!L21/P1_1cT!$X21*100)</f>
        <v>158.06657806698638</v>
      </c>
      <c r="M21" s="260">
        <f>IF(OR(P1_1cT!M21=":",P1_1cT!$AC21=":"),":",P1_1cT!M21/P1_1cT!$X21*100)</f>
        <v>156.49163046613944</v>
      </c>
      <c r="N21" s="260">
        <f>IF(OR(P1_1cT!N21=":",P1_1cT!$AC21=":"),":",P1_1cT!N21/P1_1cT!$X21*100)</f>
        <v>2611.408698856445</v>
      </c>
      <c r="O21" s="260">
        <f>IF(OR(P1_1cT!O21=":",P1_1cT!$AC21=":"),":",P1_1cT!O21/P1_1cT!$X21*100)</f>
        <v>119.24196049716697</v>
      </c>
      <c r="P21" s="260">
        <f>IF(OR(P1_1cT!P21=":",P1_1cT!$AC21=":"),":",P1_1cT!P21/P1_1cT!$X21*100)</f>
        <v>54.347915371421919</v>
      </c>
      <c r="Q21" s="260">
        <f>IF(OR(P1_1cT!Q21=":",P1_1cT!$AC21=":"),":",P1_1cT!Q21/P1_1cT!$X21*100)</f>
        <v>114.54351388986352</v>
      </c>
      <c r="R21" s="260">
        <f>IF(OR(P1_1cT!R21=":",P1_1cT!$AC21=":"),":",P1_1cT!R21/P1_1cT!$X21*100)</f>
        <v>96.446540321100898</v>
      </c>
      <c r="S21" s="260">
        <f>IF(OR(P1_1cT!S21=":",P1_1cT!$AC21=":"),":",P1_1cT!S21/P1_1cT!$X21*100)</f>
        <v>90.450326821130119</v>
      </c>
      <c r="T21" s="260">
        <f>IF(OR(P1_1cT!T21=":",P1_1cT!$AC21=":"),":",P1_1cT!T21/P1_1cT!$X21*100)</f>
        <v>89.459655265963747</v>
      </c>
      <c r="U21" s="260">
        <f>IF(OR(P1_1cT!U21=":",P1_1cT!$AC21=":"),":",P1_1cT!U21/P1_1cT!$X21*100)</f>
        <v>67.423327198184467</v>
      </c>
      <c r="V21" s="260">
        <f>IF(OR(P1_1cT!V21=":",P1_1cT!$AC21=":"),":",P1_1cT!V21/P1_1cT!$X21*100)</f>
        <v>16.099827533560781</v>
      </c>
      <c r="W21" s="260"/>
      <c r="X21" s="260">
        <f>IF(OR(P1_1cT!X21=":",P1_1cT!$AC21=":"),":",P1_1cT!X21/P1_1cT!$X21*100)</f>
        <v>100</v>
      </c>
      <c r="Y21" s="260"/>
      <c r="Z21" s="260"/>
      <c r="AA21" s="260"/>
      <c r="AB21" s="260"/>
      <c r="AC21" s="260">
        <f>IF(OR(P1_1cT!AC21=":",P1_1cT!$AC21=":"),":",P1_1cT!AC21/P1_1cT!$X21*100)</f>
        <v>109.97671660301857</v>
      </c>
      <c r="AD21" s="260"/>
      <c r="AE21" s="260">
        <f>IF(OR(P1_1cT!AE21=":",P1_1cT!$AC21=":"),":",P1_1cT!AE21/P1_1cT!$X21*100)</f>
        <v>47.374389313773783</v>
      </c>
      <c r="AF21" s="260">
        <f>IF(OR(P1_1cT!AF21=":",P1_1cT!$AC21=":"),":",P1_1cT!AF21/P1_1cT!$X21*100)</f>
        <v>80.421948015856387</v>
      </c>
      <c r="AG21" s="260">
        <f>IF(OR(P1_1cT!AG21=":",P1_1cT!$AC21=":"),":",P1_1cT!AG21/P1_1cT!$X21*100)</f>
        <v>63.438906226259064</v>
      </c>
      <c r="AH21" s="260">
        <f>IF(OR(P1_1cT!AH21=":",P1_1cT!$AC21=":"),":",P1_1cT!AH21/P1_1cT!$X21*100)</f>
        <v>95.665067854313605</v>
      </c>
      <c r="AI21" s="260">
        <f>IF(OR(P1_1cT!AI21=":",P1_1cT!$AC21=":"),":",P1_1cT!AI21/P1_1cT!$X21*100)</f>
        <v>84.404406443876752</v>
      </c>
      <c r="AJ21" s="260">
        <f>IF(OR(P1_1cT!AJ21=":",P1_1cT!$AC21=":"),":",P1_1cT!AJ21/P1_1cT!$X21*100)</f>
        <v>158.06657806698638</v>
      </c>
      <c r="AK21" s="260">
        <f>IF(OR(P1_1cT!AK21=":",P1_1cT!$AC21=":"),":",P1_1cT!AK21/P1_1cT!$X21*100)</f>
        <v>156.49163046613944</v>
      </c>
      <c r="AL21" s="260">
        <f>IF(OR(P1_1cT!AL21=":",P1_1cT!$AC21=":"),":",P1_1cT!AL21/P1_1cT!$X21*100)</f>
        <v>2611.408698856445</v>
      </c>
      <c r="AM21" s="260">
        <f>IF(OR(P1_1cT!AM21=":",P1_1cT!$AC21=":"),":",P1_1cT!AM21/P1_1cT!$X21*100)</f>
        <v>99.756269370466882</v>
      </c>
      <c r="AN21" s="260">
        <f>IF(OR(P1_1cT!AN21=":",P1_1cT!$AC21=":"),":",P1_1cT!AN21/P1_1cT!$X21*100)</f>
        <v>103.97615230437023</v>
      </c>
      <c r="AO21" s="260">
        <f>IF(OR(P1_1cT!AO21=":",P1_1cT!$AC21=":"),":",P1_1cT!AO21/P1_1cT!$X21*100)</f>
        <v>40.424186160908874</v>
      </c>
      <c r="AP21" s="260"/>
      <c r="AQ21" s="260">
        <f>IF(OR(P1_1cT!AQ21=":",P1_1cT!$AC21=":"),":",P1_1cT!AQ21/P1_1cT!$X21*100)</f>
        <v>51.448551703185487</v>
      </c>
      <c r="AR21" s="260">
        <f>IF(OR(P1_1cT!AR21=":",P1_1cT!$AC21=":"),":",P1_1cT!AR21/P1_1cT!$X21*100)</f>
        <v>87.078593400208362</v>
      </c>
      <c r="AS21" s="260">
        <f>IF(OR(P1_1cT!AS21=":",P1_1cT!$AC21=":"),":",P1_1cT!AS21/P1_1cT!$X21*100)</f>
        <v>106.66965362751884</v>
      </c>
    </row>
    <row r="22" spans="1:45" ht="22.5" customHeight="1">
      <c r="A22" s="77">
        <f t="shared" si="0"/>
        <v>1</v>
      </c>
      <c r="B22" s="105">
        <v>2010</v>
      </c>
      <c r="C22" s="260">
        <f>IF(OR(P1_1cT!C22=":",P1_1cT!$AC22=":"),":",P1_1cT!C22/P1_1cT!$X22*100)</f>
        <v>50.074944190085233</v>
      </c>
      <c r="D22" s="260">
        <f>IF(OR(P1_1cT!D22=":",P1_1cT!$AC22=":"),":",P1_1cT!D22/P1_1cT!$X22*100)</f>
        <v>180.66203089785645</v>
      </c>
      <c r="E22" s="260">
        <f>IF(OR(P1_1cT!E22=":",P1_1cT!$AC22=":"),":",P1_1cT!E22/P1_1cT!$X22*100)</f>
        <v>63.300967830775321</v>
      </c>
      <c r="F22" s="260">
        <f>IF(OR(P1_1cT!F22=":",P1_1cT!$AC22=":"),":",P1_1cT!F22/P1_1cT!$X22*100)</f>
        <v>410.07294863561413</v>
      </c>
      <c r="G22" s="260">
        <f>IF(OR(P1_1cT!G22=":",P1_1cT!$AC22=":"),":",P1_1cT!G22/P1_1cT!$X22*100)</f>
        <v>133.60268611811449</v>
      </c>
      <c r="H22" s="260">
        <f>IF(OR(P1_1cT!H22=":",P1_1cT!$AC22=":"),":",P1_1cT!H22/P1_1cT!$X22*100)</f>
        <v>83.055925177028428</v>
      </c>
      <c r="I22" s="260">
        <f>IF(OR(P1_1cT!I22=":",P1_1cT!$AC22=":"),":",P1_1cT!I22/P1_1cT!$X22*100)</f>
        <v>85.172048562127785</v>
      </c>
      <c r="J22" s="260">
        <f>IF(OR(P1_1cT!J22=":",P1_1cT!$AC22=":"),":",P1_1cT!J22/P1_1cT!$X22*100)</f>
        <v>154.19572094443976</v>
      </c>
      <c r="K22" s="260">
        <f>IF(OR(P1_1cT!K22=":",P1_1cT!$AC22=":"),":",P1_1cT!K22/P1_1cT!$X22*100)</f>
        <v>56.843509618621155</v>
      </c>
      <c r="L22" s="260">
        <f>IF(OR(P1_1cT!L22=":",P1_1cT!$AC22=":"),":",P1_1cT!L22/P1_1cT!$X22*100)</f>
        <v>157.13092800899858</v>
      </c>
      <c r="M22" s="260">
        <f>IF(OR(P1_1cT!M22=":",P1_1cT!$AC22=":"),":",P1_1cT!M22/P1_1cT!$X22*100)</f>
        <v>156.22401130125897</v>
      </c>
      <c r="N22" s="260">
        <f>IF(OR(P1_1cT!N22=":",P1_1cT!$AC22=":"),":",P1_1cT!N22/P1_1cT!$X22*100)</f>
        <v>2550.2004713031683</v>
      </c>
      <c r="O22" s="260">
        <f>IF(OR(P1_1cT!O22=":",P1_1cT!$AC22=":"),":",P1_1cT!O22/P1_1cT!$X22*100)</f>
        <v>122.88137465267516</v>
      </c>
      <c r="P22" s="260">
        <f>IF(OR(P1_1cT!P22=":",P1_1cT!$AC22=":"),":",P1_1cT!P22/P1_1cT!$X22*100)</f>
        <v>55.408411332418694</v>
      </c>
      <c r="Q22" s="260">
        <f>IF(OR(P1_1cT!Q22=":",P1_1cT!$AC22=":"),":",P1_1cT!Q22/P1_1cT!$X22*100)</f>
        <v>111.86897123676876</v>
      </c>
      <c r="R22" s="260">
        <f>IF(OR(P1_1cT!R22=":",P1_1cT!$AC22=":"),":",P1_1cT!R22/P1_1cT!$X22*100)</f>
        <v>96.654420857307315</v>
      </c>
      <c r="S22" s="260">
        <f>IF(OR(P1_1cT!S22=":",P1_1cT!$AC22=":"),":",P1_1cT!S22/P1_1cT!$X22*100)</f>
        <v>90.156510132643547</v>
      </c>
      <c r="T22" s="260">
        <f>IF(OR(P1_1cT!T22=":",P1_1cT!$AC22=":"),":",P1_1cT!T22/P1_1cT!$X22*100)</f>
        <v>99.263975986721192</v>
      </c>
      <c r="U22" s="260">
        <f>IF(OR(P1_1cT!U22=":",P1_1cT!$AC22=":"),":",P1_1cT!U22/P1_1cT!$X22*100)</f>
        <v>67.766776429696506</v>
      </c>
      <c r="V22" s="260">
        <f>IF(OR(P1_1cT!V22=":",P1_1cT!$AC22=":"),":",P1_1cT!V22/P1_1cT!$X22*100)</f>
        <v>15.968842612291869</v>
      </c>
      <c r="W22" s="260"/>
      <c r="X22" s="260">
        <f>IF(OR(P1_1cT!X22=":",P1_1cT!$AC22=":"),":",P1_1cT!X22/P1_1cT!$X22*100)</f>
        <v>100</v>
      </c>
      <c r="Y22" s="260"/>
      <c r="Z22" s="260"/>
      <c r="AA22" s="260"/>
      <c r="AB22" s="260"/>
      <c r="AC22" s="260">
        <f>IF(OR(P1_1cT!AC22=":",P1_1cT!$AC22=":"),":",P1_1cT!AC22/P1_1cT!$X22*100)</f>
        <v>109.76076272079263</v>
      </c>
      <c r="AD22" s="260"/>
      <c r="AE22" s="260">
        <f>IF(OR(P1_1cT!AE22=":",P1_1cT!$AC22=":"),":",P1_1cT!AE22/P1_1cT!$X22*100)</f>
        <v>50.074944190085233</v>
      </c>
      <c r="AF22" s="260">
        <f>IF(OR(P1_1cT!AF22=":",P1_1cT!$AC22=":"),":",P1_1cT!AF22/P1_1cT!$X22*100)</f>
        <v>82.965626753037185</v>
      </c>
      <c r="AG22" s="260">
        <f>IF(OR(P1_1cT!AG22=":",P1_1cT!$AC22=":"),":",P1_1cT!AG22/P1_1cT!$X22*100)</f>
        <v>63.300967830775321</v>
      </c>
      <c r="AH22" s="260">
        <f>IF(OR(P1_1cT!AH22=":",P1_1cT!$AC22=":"),":",P1_1cT!AH22/P1_1cT!$X22*100)</f>
        <v>83.055925177028428</v>
      </c>
      <c r="AI22" s="260">
        <f>IF(OR(P1_1cT!AI22=":",P1_1cT!$AC22=":"),":",P1_1cT!AI22/P1_1cT!$X22*100)</f>
        <v>86.335021111866524</v>
      </c>
      <c r="AJ22" s="260">
        <f>IF(OR(P1_1cT!AJ22=":",P1_1cT!$AC22=":"),":",P1_1cT!AJ22/P1_1cT!$X22*100)</f>
        <v>157.13092800899858</v>
      </c>
      <c r="AK22" s="260">
        <f>IF(OR(P1_1cT!AK22=":",P1_1cT!$AC22=":"),":",P1_1cT!AK22/P1_1cT!$X22*100)</f>
        <v>156.22401130125897</v>
      </c>
      <c r="AL22" s="260">
        <f>IF(OR(P1_1cT!AL22=":",P1_1cT!$AC22=":"),":",P1_1cT!AL22/P1_1cT!$X22*100)</f>
        <v>2550.2004713031683</v>
      </c>
      <c r="AM22" s="260">
        <f>IF(OR(P1_1cT!AM22=":",P1_1cT!$AC22=":"),":",P1_1cT!AM22/P1_1cT!$X22*100)</f>
        <v>103.27041780458477</v>
      </c>
      <c r="AN22" s="260">
        <f>IF(OR(P1_1cT!AN22=":",P1_1cT!$AC22=":"),":",P1_1cT!AN22/P1_1cT!$X22*100)</f>
        <v>102.54377511238954</v>
      </c>
      <c r="AO22" s="260">
        <f>IF(OR(P1_1cT!AO22=":",P1_1cT!$AC22=":"),":",P1_1cT!AO22/P1_1cT!$X22*100)</f>
        <v>40.091091313821771</v>
      </c>
      <c r="AP22" s="260"/>
      <c r="AQ22" s="260">
        <f>IF(OR(P1_1cT!AQ22=":",P1_1cT!$AC22=":"),":",P1_1cT!AQ22/P1_1cT!$X22*100)</f>
        <v>54.072473718479706</v>
      </c>
      <c r="AR22" s="260">
        <f>IF(OR(P1_1cT!AR22=":",P1_1cT!$AC22=":"),":",P1_1cT!AR22/P1_1cT!$X22*100)</f>
        <v>82.28063813406456</v>
      </c>
      <c r="AS22" s="260">
        <f>IF(OR(P1_1cT!AS22=":",P1_1cT!$AC22=":"),":",P1_1cT!AS22/P1_1cT!$X22*100)</f>
        <v>107.60793430942751</v>
      </c>
    </row>
    <row r="23" spans="1:45" ht="22.5" customHeight="1">
      <c r="A23" s="77">
        <f t="shared" si="0"/>
        <v>1</v>
      </c>
      <c r="B23" s="105">
        <v>2011</v>
      </c>
      <c r="C23" s="260">
        <f>IF(OR(P1_1cT!C23=":",P1_1cT!$AC23=":"),":",P1_1cT!C23/P1_1cT!$X23*100)</f>
        <v>57.428625896040188</v>
      </c>
      <c r="D23" s="260">
        <f>IF(OR(P1_1cT!D23=":",P1_1cT!$AC23=":"),":",P1_1cT!D23/P1_1cT!$X23*100)</f>
        <v>134.20021641107292</v>
      </c>
      <c r="E23" s="260">
        <f>IF(OR(P1_1cT!E23=":",P1_1cT!$AC23=":"),":",P1_1cT!E23/P1_1cT!$X23*100)</f>
        <v>62.354578874948963</v>
      </c>
      <c r="F23" s="260">
        <f>IF(OR(P1_1cT!F23=":",P1_1cT!$AC23=":"),":",P1_1cT!F23/P1_1cT!$X23*100)</f>
        <v>424.86809615338944</v>
      </c>
      <c r="G23" s="260">
        <f>IF(OR(P1_1cT!G23=":",P1_1cT!$AC23=":"),":",P1_1cT!G23/P1_1cT!$X23*100)</f>
        <v>139.34841763542084</v>
      </c>
      <c r="H23" s="260">
        <f>IF(OR(P1_1cT!H23=":",P1_1cT!$AC23=":"),":",P1_1cT!H23/P1_1cT!$X23*100)</f>
        <v>69.931780898856431</v>
      </c>
      <c r="I23" s="260">
        <f>IF(OR(P1_1cT!I23=":",P1_1cT!$AC23=":"),":",P1_1cT!I23/P1_1cT!$X23*100)</f>
        <v>85.836041322792738</v>
      </c>
      <c r="J23" s="260">
        <f>IF(OR(P1_1cT!J23=":",P1_1cT!$AC23=":"),":",P1_1cT!J23/P1_1cT!$X23*100)</f>
        <v>146.45505834555294</v>
      </c>
      <c r="K23" s="260">
        <f>IF(OR(P1_1cT!K23=":",P1_1cT!$AC23=":"),":",P1_1cT!K23/P1_1cT!$X23*100)</f>
        <v>58.810947712675052</v>
      </c>
      <c r="L23" s="260">
        <f>IF(OR(P1_1cT!L23=":",P1_1cT!$AC23=":"),":",P1_1cT!L23/P1_1cT!$X23*100)</f>
        <v>155.29496942202417</v>
      </c>
      <c r="M23" s="260">
        <f>IF(OR(P1_1cT!M23=":",P1_1cT!$AC23=":"),":",P1_1cT!M23/P1_1cT!$X23*100)</f>
        <v>163.24329589111022</v>
      </c>
      <c r="N23" s="260">
        <f>IF(OR(P1_1cT!N23=":",P1_1cT!$AC23=":"),":",P1_1cT!N23/P1_1cT!$X23*100)</f>
        <v>2406.2548586607777</v>
      </c>
      <c r="O23" s="260">
        <f>IF(OR(P1_1cT!O23=":",P1_1cT!$AC23=":"),":",P1_1cT!O23/P1_1cT!$X23*100)</f>
        <v>129.72562923943659</v>
      </c>
      <c r="P23" s="260">
        <f>IF(OR(P1_1cT!P23=":",P1_1cT!$AC23=":"),":",P1_1cT!P23/P1_1cT!$X23*100)</f>
        <v>50.845543194428402</v>
      </c>
      <c r="Q23" s="260">
        <f>IF(OR(P1_1cT!Q23=":",P1_1cT!$AC23=":"),":",P1_1cT!Q23/P1_1cT!$X23*100)</f>
        <v>114.35242150592251</v>
      </c>
      <c r="R23" s="260">
        <f>IF(OR(P1_1cT!R23=":",P1_1cT!$AC23=":"),":",P1_1cT!R23/P1_1cT!$X23*100)</f>
        <v>97.174250015627095</v>
      </c>
      <c r="S23" s="260">
        <f>IF(OR(P1_1cT!S23=":",P1_1cT!$AC23=":"),":",P1_1cT!S23/P1_1cT!$X23*100)</f>
        <v>91.200413653828349</v>
      </c>
      <c r="T23" s="260">
        <f>IF(OR(P1_1cT!T23=":",P1_1cT!$AC23=":"),":",P1_1cT!T23/P1_1cT!$X23*100)</f>
        <v>112.46954351371802</v>
      </c>
      <c r="U23" s="260">
        <f>IF(OR(P1_1cT!U23=":",P1_1cT!$AC23=":"),":",P1_1cT!U23/P1_1cT!$X23*100)</f>
        <v>66.163426976784379</v>
      </c>
      <c r="V23" s="260">
        <f>IF(OR(P1_1cT!V23=":",P1_1cT!$AC23=":"),":",P1_1cT!V23/P1_1cT!$X23*100)</f>
        <v>17.348161406761097</v>
      </c>
      <c r="W23" s="260"/>
      <c r="X23" s="260">
        <f>IF(OR(P1_1cT!X23=":",P1_1cT!$AC23=":"),":",P1_1cT!X23/P1_1cT!$X23*100)</f>
        <v>100</v>
      </c>
      <c r="Y23" s="260"/>
      <c r="Z23" s="260"/>
      <c r="AA23" s="260"/>
      <c r="AB23" s="260"/>
      <c r="AC23" s="260">
        <f>IF(OR(P1_1cT!AC23=":",P1_1cT!$AC23=":"),":",P1_1cT!AC23/P1_1cT!$X23*100)</f>
        <v>108.89668454393468</v>
      </c>
      <c r="AD23" s="260"/>
      <c r="AE23" s="260">
        <f>IF(OR(P1_1cT!AE23=":",P1_1cT!$AC23=":"),":",P1_1cT!AE23/P1_1cT!$X23*100)</f>
        <v>57.428625896040188</v>
      </c>
      <c r="AF23" s="260">
        <f>IF(OR(P1_1cT!AF23=":",P1_1cT!$AC23=":"),":",P1_1cT!AF23/P1_1cT!$X23*100)</f>
        <v>82.893367384731903</v>
      </c>
      <c r="AG23" s="260">
        <f>IF(OR(P1_1cT!AG23=":",P1_1cT!$AC23=":"),":",P1_1cT!AG23/P1_1cT!$X23*100)</f>
        <v>62.354578874948963</v>
      </c>
      <c r="AH23" s="260">
        <f>IF(OR(P1_1cT!AH23=":",P1_1cT!$AC23=":"),":",P1_1cT!AH23/P1_1cT!$X23*100)</f>
        <v>69.931780898856431</v>
      </c>
      <c r="AI23" s="260">
        <f>IF(OR(P1_1cT!AI23=":",P1_1cT!$AC23=":"),":",P1_1cT!AI23/P1_1cT!$X23*100)</f>
        <v>85.563293969526597</v>
      </c>
      <c r="AJ23" s="260">
        <f>IF(OR(P1_1cT!AJ23=":",P1_1cT!$AC23=":"),":",P1_1cT!AJ23/P1_1cT!$X23*100)</f>
        <v>155.29496942202417</v>
      </c>
      <c r="AK23" s="260">
        <f>IF(OR(P1_1cT!AK23=":",P1_1cT!$AC23=":"),":",P1_1cT!AK23/P1_1cT!$X23*100)</f>
        <v>163.24329589111022</v>
      </c>
      <c r="AL23" s="260">
        <f>IF(OR(P1_1cT!AL23=":",P1_1cT!$AC23=":"),":",P1_1cT!AL23/P1_1cT!$X23*100)</f>
        <v>2406.2548586607777</v>
      </c>
      <c r="AM23" s="260">
        <f>IF(OR(P1_1cT!AM23=":",P1_1cT!$AC23=":"),":",P1_1cT!AM23/P1_1cT!$X23*100)</f>
        <v>106.77225256649436</v>
      </c>
      <c r="AN23" s="260">
        <f>IF(OR(P1_1cT!AN23=":",P1_1cT!$AC23=":"),":",P1_1cT!AN23/P1_1cT!$X23*100)</f>
        <v>104.04229809109739</v>
      </c>
      <c r="AO23" s="260">
        <f>IF(OR(P1_1cT!AO23=":",P1_1cT!$AC23=":"),":",P1_1cT!AO23/P1_1cT!$X23*100)</f>
        <v>41.799209559777992</v>
      </c>
      <c r="AP23" s="260"/>
      <c r="AQ23" s="260">
        <f>IF(OR(P1_1cT!AQ23=":",P1_1cT!$AC23=":"),":",P1_1cT!AQ23/P1_1cT!$X23*100)</f>
        <v>60.416049513026138</v>
      </c>
      <c r="AR23" s="260">
        <f>IF(OR(P1_1cT!AR23=":",P1_1cT!$AC23=":"),":",P1_1cT!AR23/P1_1cT!$X23*100)</f>
        <v>76.015935654348567</v>
      </c>
      <c r="AS23" s="260">
        <f>IF(OR(P1_1cT!AS23=":",P1_1cT!$AC23=":"),":",P1_1cT!AS23/P1_1cT!$X23*100)</f>
        <v>108.3990040131275</v>
      </c>
    </row>
    <row r="24" spans="1:45" ht="22.5" customHeight="1">
      <c r="A24" s="77">
        <f t="shared" si="0"/>
        <v>1</v>
      </c>
      <c r="B24" s="105">
        <v>2012</v>
      </c>
      <c r="C24" s="260">
        <f>IF(OR(P1_1cT!C24=":",P1_1cT!$AC24=":"),":",P1_1cT!C24/P1_1cT!$X24*100)</f>
        <v>55.205717985507107</v>
      </c>
      <c r="D24" s="260">
        <f>IF(OR(P1_1cT!D24=":",P1_1cT!$AC24=":"),":",P1_1cT!D24/P1_1cT!$X24*100)</f>
        <v>79.698918687525293</v>
      </c>
      <c r="E24" s="260">
        <f>IF(OR(P1_1cT!E24=":",P1_1cT!$AC24=":"),":",P1_1cT!E24/P1_1cT!$X24*100)</f>
        <v>60.38632103915743</v>
      </c>
      <c r="F24" s="260">
        <f>IF(OR(P1_1cT!F24=":",P1_1cT!$AC24=":"),":",P1_1cT!F24/P1_1cT!$X24*100)</f>
        <v>528.14242746836089</v>
      </c>
      <c r="G24" s="260">
        <f>IF(OR(P1_1cT!G24=":",P1_1cT!$AC24=":"),":",P1_1cT!G24/P1_1cT!$X24*100)</f>
        <v>157.21643268034094</v>
      </c>
      <c r="H24" s="260">
        <f>IF(OR(P1_1cT!H24=":",P1_1cT!$AC24=":"),":",P1_1cT!H24/P1_1cT!$X24*100)</f>
        <v>62.753997173475042</v>
      </c>
      <c r="I24" s="260">
        <f>IF(OR(P1_1cT!I24=":",P1_1cT!$AC24=":"),":",P1_1cT!I24/P1_1cT!$X24*100)</f>
        <v>85.474130220547778</v>
      </c>
      <c r="J24" s="260">
        <f>IF(OR(P1_1cT!J24=":",P1_1cT!$AC24=":"),":",P1_1cT!J24/P1_1cT!$X24*100)</f>
        <v>143.9022017892614</v>
      </c>
      <c r="K24" s="260">
        <f>IF(OR(P1_1cT!K24=":",P1_1cT!$AC24=":"),":",P1_1cT!K24/P1_1cT!$X24*100)</f>
        <v>60.509422804792138</v>
      </c>
      <c r="L24" s="260">
        <f>IF(OR(P1_1cT!L24=":",P1_1cT!$AC24=":"),":",P1_1cT!L24/P1_1cT!$X24*100)</f>
        <v>157.08641666211963</v>
      </c>
      <c r="M24" s="260">
        <f>IF(OR(P1_1cT!M24=":",P1_1cT!$AC24=":"),":",P1_1cT!M24/P1_1cT!$X24*100)</f>
        <v>170.61451464566693</v>
      </c>
      <c r="N24" s="260">
        <f>IF(OR(P1_1cT!N24=":",P1_1cT!$AC24=":"),":",P1_1cT!N24/P1_1cT!$X24*100)</f>
        <v>2345.0903384073517</v>
      </c>
      <c r="O24" s="260">
        <f>IF(OR(P1_1cT!O24=":",P1_1cT!$AC24=":"),":",P1_1cT!O24/P1_1cT!$X24*100)</f>
        <v>127.32884236414172</v>
      </c>
      <c r="P24" s="260">
        <f>IF(OR(P1_1cT!P24=":",P1_1cT!$AC24=":"),":",P1_1cT!P24/P1_1cT!$X24*100)</f>
        <v>52.519305012408189</v>
      </c>
      <c r="Q24" s="260">
        <f>IF(OR(P1_1cT!Q24=":",P1_1cT!$AC24=":"),":",P1_1cT!Q24/P1_1cT!$X24*100)</f>
        <v>111.67419804939198</v>
      </c>
      <c r="R24" s="260">
        <f>IF(OR(P1_1cT!R24=":",P1_1cT!$AC24=":"),":",P1_1cT!R24/P1_1cT!$X24*100)</f>
        <v>95.451677752701386</v>
      </c>
      <c r="S24" s="260">
        <f>IF(OR(P1_1cT!S24=":",P1_1cT!$AC24=":"),":",P1_1cT!S24/P1_1cT!$X24*100)</f>
        <v>91.444906946645261</v>
      </c>
      <c r="T24" s="260">
        <f>IF(OR(P1_1cT!T24=":",P1_1cT!$AC24=":"),":",P1_1cT!T24/P1_1cT!$X24*100)</f>
        <v>107.26053216478326</v>
      </c>
      <c r="U24" s="260">
        <f>IF(OR(P1_1cT!U24=":",P1_1cT!$AC24=":"),":",P1_1cT!U24/P1_1cT!$X24*100)</f>
        <v>64.412988293412383</v>
      </c>
      <c r="V24" s="260">
        <f>IF(OR(P1_1cT!V24=":",P1_1cT!$AC24=":"),":",P1_1cT!V24/P1_1cT!$X24*100)</f>
        <v>16.892055405087881</v>
      </c>
      <c r="W24" s="260"/>
      <c r="X24" s="260">
        <f>IF(OR(P1_1cT!X24=":",P1_1cT!$AC24=":"),":",P1_1cT!X24/P1_1cT!$X24*100)</f>
        <v>100</v>
      </c>
      <c r="Y24" s="260"/>
      <c r="Z24" s="260"/>
      <c r="AA24" s="260"/>
      <c r="AB24" s="260"/>
      <c r="AC24" s="260">
        <f>IF(OR(P1_1cT!AC24=":",P1_1cT!$AC24=":"),":",P1_1cT!AC24/P1_1cT!$X24*100)</f>
        <v>109.16199557383935</v>
      </c>
      <c r="AD24" s="260"/>
      <c r="AE24" s="260">
        <f>IF(OR(P1_1cT!AE24=":",P1_1cT!$AC24=":"),":",P1_1cT!AE24/P1_1cT!$X24*100)</f>
        <v>55.205717985507107</v>
      </c>
      <c r="AF24" s="260">
        <f>IF(OR(P1_1cT!AF24=":",P1_1cT!$AC24=":"),":",P1_1cT!AF24/P1_1cT!$X24*100)</f>
        <v>86.60821416161896</v>
      </c>
      <c r="AG24" s="260">
        <f>IF(OR(P1_1cT!AG24=":",P1_1cT!$AC24=":"),":",P1_1cT!AG24/P1_1cT!$X24*100)</f>
        <v>60.38632103915743</v>
      </c>
      <c r="AH24" s="260">
        <f>IF(OR(P1_1cT!AH24=":",P1_1cT!$AC24=":"),":",P1_1cT!AH24/P1_1cT!$X24*100)</f>
        <v>62.753997173475042</v>
      </c>
      <c r="AI24" s="260">
        <f>IF(OR(P1_1cT!AI24=":",P1_1cT!$AC24=":"),":",P1_1cT!AI24/P1_1cT!$X24*100)</f>
        <v>85.04534273356478</v>
      </c>
      <c r="AJ24" s="260">
        <f>IF(OR(P1_1cT!AJ24=":",P1_1cT!$AC24=":"),":",P1_1cT!AJ24/P1_1cT!$X24*100)</f>
        <v>157.08641666211963</v>
      </c>
      <c r="AK24" s="260">
        <f>IF(OR(P1_1cT!AK24=":",P1_1cT!$AC24=":"),":",P1_1cT!AK24/P1_1cT!$X24*100)</f>
        <v>170.61451464566693</v>
      </c>
      <c r="AL24" s="260">
        <f>IF(OR(P1_1cT!AL24=":",P1_1cT!$AC24=":"),":",P1_1cT!AL24/P1_1cT!$X24*100)</f>
        <v>2345.0903384073517</v>
      </c>
      <c r="AM24" s="260">
        <f>IF(OR(P1_1cT!AM24=":",P1_1cT!$AC24=":"),":",P1_1cT!AM24/P1_1cT!$X24*100)</f>
        <v>105.93606250101455</v>
      </c>
      <c r="AN24" s="260">
        <f>IF(OR(P1_1cT!AN24=":",P1_1cT!$AC24=":"),":",P1_1cT!AN24/P1_1cT!$X24*100)</f>
        <v>102.17478597160454</v>
      </c>
      <c r="AO24" s="260">
        <f>IF(OR(P1_1cT!AO24=":",P1_1cT!$AC24=":"),":",P1_1cT!AO24/P1_1cT!$X24*100)</f>
        <v>40.780965463930322</v>
      </c>
      <c r="AP24" s="260"/>
      <c r="AQ24" s="260">
        <f>IF(OR(P1_1cT!AQ24=":",P1_1cT!$AC24=":"),":",P1_1cT!AQ24/P1_1cT!$X24*100)</f>
        <v>56.079338822575032</v>
      </c>
      <c r="AR24" s="260">
        <f>IF(OR(P1_1cT!AR24=":",P1_1cT!$AC24=":"),":",P1_1cT!AR24/P1_1cT!$X24*100)</f>
        <v>75.363037738304968</v>
      </c>
      <c r="AS24" s="260">
        <f>IF(OR(P1_1cT!AS24=":",P1_1cT!$AC24=":"),":",P1_1cT!AS24/P1_1cT!$X24*100)</f>
        <v>108.30146211540944</v>
      </c>
    </row>
    <row r="25" spans="1:45" ht="22.5" customHeight="1">
      <c r="A25" s="77">
        <f t="shared" si="0"/>
        <v>1</v>
      </c>
      <c r="B25" s="105">
        <v>2013</v>
      </c>
      <c r="C25" s="260">
        <f>IF(OR(P1_1cT!C25=":",P1_1cT!$AC25=":"),":",P1_1cT!C25/P1_1cT!$X25*100)</f>
        <v>59.611638549125153</v>
      </c>
      <c r="D25" s="260">
        <f>IF(OR(P1_1cT!D25=":",P1_1cT!$AC25=":"),":",P1_1cT!D25/P1_1cT!$X25*100)</f>
        <v>83.177336866016816</v>
      </c>
      <c r="E25" s="260">
        <f>IF(OR(P1_1cT!E25=":",P1_1cT!$AC25=":"),":",P1_1cT!E25/P1_1cT!$X25*100)</f>
        <v>61.175210892979862</v>
      </c>
      <c r="F25" s="260">
        <f>IF(OR(P1_1cT!F25=":",P1_1cT!$AC25=":"),":",P1_1cT!F25/P1_1cT!$X25*100)</f>
        <v>490.58183004043394</v>
      </c>
      <c r="G25" s="260">
        <f>IF(OR(P1_1cT!G25=":",P1_1cT!$AC25=":"),":",P1_1cT!G25/P1_1cT!$X25*100)</f>
        <v>172.82808057221558</v>
      </c>
      <c r="H25" s="260">
        <f>IF(OR(P1_1cT!H25=":",P1_1cT!$AC25=":"),":",P1_1cT!H25/P1_1cT!$X25*100)</f>
        <v>50.264457294321616</v>
      </c>
      <c r="I25" s="260">
        <f>IF(OR(P1_1cT!I25=":",P1_1cT!$AC25=":"),":",P1_1cT!I25/P1_1cT!$X25*100)</f>
        <v>86.489621203164845</v>
      </c>
      <c r="J25" s="260">
        <f>IF(OR(P1_1cT!J25=":",P1_1cT!$AC25=":"),":",P1_1cT!J25/P1_1cT!$X25*100)</f>
        <v>149.94146622684272</v>
      </c>
      <c r="K25" s="260">
        <f>IF(OR(P1_1cT!K25=":",P1_1cT!$AC25=":"),":",P1_1cT!K25/P1_1cT!$X25*100)</f>
        <v>59.483591604296137</v>
      </c>
      <c r="L25" s="260">
        <f>IF(OR(P1_1cT!L25=":",P1_1cT!$AC25=":"),":",P1_1cT!L25/P1_1cT!$X25*100)</f>
        <v>177.58511886699097</v>
      </c>
      <c r="M25" s="260">
        <f>IF(OR(P1_1cT!M25=":",P1_1cT!$AC25=":"),":",P1_1cT!M25/P1_1cT!$X25*100)</f>
        <v>184.33907816519903</v>
      </c>
      <c r="N25" s="260">
        <f>IF(OR(P1_1cT!N25=":",P1_1cT!$AC25=":"),":",P1_1cT!N25/P1_1cT!$X25*100)</f>
        <v>2497.7524720219221</v>
      </c>
      <c r="O25" s="260">
        <f>IF(OR(P1_1cT!O25=":",P1_1cT!$AC25=":"),":",P1_1cT!O25/P1_1cT!$X25*100)</f>
        <v>122.14409860719712</v>
      </c>
      <c r="P25" s="260">
        <f>IF(OR(P1_1cT!P25=":",P1_1cT!$AC25=":"),":",P1_1cT!P25/P1_1cT!$X25*100)</f>
        <v>46.415739980045807</v>
      </c>
      <c r="Q25" s="260">
        <f>IF(OR(P1_1cT!Q25=":",P1_1cT!$AC25=":"),":",P1_1cT!Q25/P1_1cT!$X25*100)</f>
        <v>101.59806393689503</v>
      </c>
      <c r="R25" s="260">
        <f>IF(OR(P1_1cT!R25=":",P1_1cT!$AC25=":"),":",P1_1cT!R25/P1_1cT!$X25*100)</f>
        <v>91.781332497650979</v>
      </c>
      <c r="S25" s="260">
        <f>IF(OR(P1_1cT!S25=":",P1_1cT!$AC25=":"),":",P1_1cT!S25/P1_1cT!$X25*100)</f>
        <v>90.027012673570823</v>
      </c>
      <c r="T25" s="260">
        <f>IF(OR(P1_1cT!T25=":",P1_1cT!$AC25=":"),":",P1_1cT!T25/P1_1cT!$X25*100)</f>
        <v>100.17244583501785</v>
      </c>
      <c r="U25" s="260">
        <f>IF(OR(P1_1cT!U25=":",P1_1cT!$AC25=":"),":",P1_1cT!U25/P1_1cT!$X25*100)</f>
        <v>67.551034281958493</v>
      </c>
      <c r="V25" s="260">
        <f>IF(OR(P1_1cT!V25=":",P1_1cT!$AC25=":"),":",P1_1cT!V25/P1_1cT!$X25*100)</f>
        <v>16.270128785211515</v>
      </c>
      <c r="W25" s="260"/>
      <c r="X25" s="260">
        <f>IF(OR(P1_1cT!X25=":",P1_1cT!$AC25=":"),":",P1_1cT!X25/P1_1cT!$X25*100)</f>
        <v>100</v>
      </c>
      <c r="Y25" s="260"/>
      <c r="Z25" s="260"/>
      <c r="AA25" s="260"/>
      <c r="AB25" s="260"/>
      <c r="AC25" s="260">
        <f>IF(OR(P1_1cT!AC25=":",P1_1cT!$AC25=":"),":",P1_1cT!AC25/P1_1cT!$X25*100)</f>
        <v>108.65989129571751</v>
      </c>
      <c r="AD25" s="260"/>
      <c r="AE25" s="260">
        <f>IF(OR(P1_1cT!AE25=":",P1_1cT!$AC25=":"),":",P1_1cT!AE25/P1_1cT!$X25*100)</f>
        <v>59.611638549125153</v>
      </c>
      <c r="AF25" s="260">
        <f>IF(OR(P1_1cT!AF25=":",P1_1cT!$AC25=":"),":",P1_1cT!AF25/P1_1cT!$X25*100)</f>
        <v>88.216071070749749</v>
      </c>
      <c r="AG25" s="260">
        <f>IF(OR(P1_1cT!AG25=":",P1_1cT!$AC25=":"),":",P1_1cT!AG25/P1_1cT!$X25*100)</f>
        <v>61.175210892979862</v>
      </c>
      <c r="AH25" s="260">
        <f>IF(OR(P1_1cT!AH25=":",P1_1cT!$AC25=":"),":",P1_1cT!AH25/P1_1cT!$X25*100)</f>
        <v>50.264457294321616</v>
      </c>
      <c r="AI25" s="260">
        <f>IF(OR(P1_1cT!AI25=":",P1_1cT!$AC25=":"),":",P1_1cT!AI25/P1_1cT!$X25*100)</f>
        <v>86.331046832080844</v>
      </c>
      <c r="AJ25" s="260">
        <f>IF(OR(P1_1cT!AJ25=":",P1_1cT!$AC25=":"),":",P1_1cT!AJ25/P1_1cT!$X25*100)</f>
        <v>177.58511886699097</v>
      </c>
      <c r="AK25" s="260">
        <f>IF(OR(P1_1cT!AK25=":",P1_1cT!$AC25=":"),":",P1_1cT!AK25/P1_1cT!$X25*100)</f>
        <v>184.33907816519903</v>
      </c>
      <c r="AL25" s="260">
        <f>IF(OR(P1_1cT!AL25=":",P1_1cT!$AC25=":"),":",P1_1cT!AL25/P1_1cT!$X25*100)</f>
        <v>2497.7524720219221</v>
      </c>
      <c r="AM25" s="260">
        <f>IF(OR(P1_1cT!AM25=":",P1_1cT!$AC25=":"),":",P1_1cT!AM25/P1_1cT!$X25*100)</f>
        <v>99.755099372427622</v>
      </c>
      <c r="AN25" s="260">
        <f>IF(OR(P1_1cT!AN25=":",P1_1cT!$AC25=":"),":",P1_1cT!AN25/P1_1cT!$X25*100)</f>
        <v>95.9441958079491</v>
      </c>
      <c r="AO25" s="260">
        <f>IF(OR(P1_1cT!AO25=":",P1_1cT!$AC25=":"),":",P1_1cT!AO25/P1_1cT!$X25*100)</f>
        <v>40.475916483572959</v>
      </c>
      <c r="AP25" s="260"/>
      <c r="AQ25" s="260">
        <f>IF(OR(P1_1cT!AQ25=":",P1_1cT!$AC25=":"),":",P1_1cT!AQ25/P1_1cT!$X25*100)</f>
        <v>60.342640346108524</v>
      </c>
      <c r="AR25" s="260">
        <f>IF(OR(P1_1cT!AR25=":",P1_1cT!$AC25=":"),":",P1_1cT!AR25/P1_1cT!$X25*100)</f>
        <v>71.561231269832177</v>
      </c>
      <c r="AS25" s="260">
        <f>IF(OR(P1_1cT!AS25=":",P1_1cT!$AC25=":"),":",P1_1cT!AS25/P1_1cT!$X25*100)</f>
        <v>107.93469999698377</v>
      </c>
    </row>
    <row r="26" spans="1:45" ht="22.5" customHeight="1">
      <c r="A26" s="77">
        <f t="shared" si="0"/>
        <v>1</v>
      </c>
      <c r="B26" s="105">
        <v>2014</v>
      </c>
      <c r="C26" s="260">
        <f>IF(OR(P1_1cT!C26=":",P1_1cT!$AC26=":"),":",P1_1cT!C26/P1_1cT!$X26*100)</f>
        <v>56.646238682472585</v>
      </c>
      <c r="D26" s="260">
        <f>IF(OR(P1_1cT!D26=":",P1_1cT!$AC26=":"),":",P1_1cT!D26/P1_1cT!$X26*100)</f>
        <v>85.679412040573212</v>
      </c>
      <c r="E26" s="260">
        <f>IF(OR(P1_1cT!E26=":",P1_1cT!$AC26=":"),":",P1_1cT!E26/P1_1cT!$X26*100)</f>
        <v>64.012806432501492</v>
      </c>
      <c r="F26" s="260">
        <f>IF(OR(P1_1cT!F26=":",P1_1cT!$AC26=":"),":",P1_1cT!F26/P1_1cT!$X26*100)</f>
        <v>440.3401140583357</v>
      </c>
      <c r="G26" s="260">
        <f>IF(OR(P1_1cT!G26=":",P1_1cT!$AC26=":"),":",P1_1cT!G26/P1_1cT!$X26*100)</f>
        <v>168.16013248691877</v>
      </c>
      <c r="H26" s="260">
        <f>IF(OR(P1_1cT!H26=":",P1_1cT!$AC26=":"),":",P1_1cT!H26/P1_1cT!$X26*100)</f>
        <v>44.334915165718606</v>
      </c>
      <c r="I26" s="260">
        <f>IF(OR(P1_1cT!I26=":",P1_1cT!$AC26=":"),":",P1_1cT!I26/P1_1cT!$X26*100)</f>
        <v>87.29411917451668</v>
      </c>
      <c r="J26" s="260">
        <f>IF(OR(P1_1cT!J26=":",P1_1cT!$AC26=":"),":",P1_1cT!J26/P1_1cT!$X26*100)</f>
        <v>146.35139529101835</v>
      </c>
      <c r="K26" s="260">
        <f>IF(OR(P1_1cT!K26=":",P1_1cT!$AC26=":"),":",P1_1cT!K26/P1_1cT!$X26*100)</f>
        <v>63.925498766028156</v>
      </c>
      <c r="L26" s="260">
        <f>IF(OR(P1_1cT!L26=":",P1_1cT!$AC26=":"),":",P1_1cT!L26/P1_1cT!$X26*100)</f>
        <v>174.30814684449516</v>
      </c>
      <c r="M26" s="260">
        <f>IF(OR(P1_1cT!M26=":",P1_1cT!$AC26=":"),":",P1_1cT!M26/P1_1cT!$X26*100)</f>
        <v>184.15127189983809</v>
      </c>
      <c r="N26" s="260">
        <f>IF(OR(P1_1cT!N26=":",P1_1cT!$AC26=":"),":",P1_1cT!N26/P1_1cT!$X26*100)</f>
        <v>2349.7071944544564</v>
      </c>
      <c r="O26" s="260">
        <f>IF(OR(P1_1cT!O26=":",P1_1cT!$AC26=":"),":",P1_1cT!O26/P1_1cT!$X26*100)</f>
        <v>124.77241812753381</v>
      </c>
      <c r="P26" s="260">
        <f>IF(OR(P1_1cT!P26=":",P1_1cT!$AC26=":"),":",P1_1cT!P26/P1_1cT!$X26*100)</f>
        <v>43.37995667766846</v>
      </c>
      <c r="Q26" s="260">
        <f>IF(OR(P1_1cT!Q26=":",P1_1cT!$AC26=":"),":",P1_1cT!Q26/P1_1cT!$X26*100)</f>
        <v>100.88921414656258</v>
      </c>
      <c r="R26" s="260">
        <f>IF(OR(P1_1cT!R26=":",P1_1cT!$AC26=":"),":",P1_1cT!R26/P1_1cT!$X26*100)</f>
        <v>88.726896365029432</v>
      </c>
      <c r="S26" s="260">
        <f>IF(OR(P1_1cT!S26=":",P1_1cT!$AC26=":"),":",P1_1cT!S26/P1_1cT!$X26*100)</f>
        <v>88.676563510665659</v>
      </c>
      <c r="T26" s="260">
        <f>IF(OR(P1_1cT!T26=":",P1_1cT!$AC26=":"),":",P1_1cT!T26/P1_1cT!$X26*100)</f>
        <v>99.296866112927574</v>
      </c>
      <c r="U26" s="260">
        <f>IF(OR(P1_1cT!U26=":",P1_1cT!$AC26=":"),":",P1_1cT!U26/P1_1cT!$X26*100)</f>
        <v>64.272758155922546</v>
      </c>
      <c r="V26" s="260">
        <f>IF(OR(P1_1cT!V26=":",P1_1cT!$AC26=":"),":",P1_1cT!V26/P1_1cT!$X26*100)</f>
        <v>16.916636302927468</v>
      </c>
      <c r="W26" s="260"/>
      <c r="X26" s="260">
        <f>IF(OR(P1_1cT!X26=":",P1_1cT!$AC26=":"),":",P1_1cT!X26/P1_1cT!$X26*100)</f>
        <v>100</v>
      </c>
      <c r="Y26" s="260"/>
      <c r="Z26" s="260"/>
      <c r="AA26" s="260"/>
      <c r="AB26" s="260"/>
      <c r="AC26" s="260">
        <f>IF(OR(P1_1cT!AC26=":",P1_1cT!$AC26=":"),":",P1_1cT!AC26/P1_1cT!$X26*100)</f>
        <v>109.75814146023797</v>
      </c>
      <c r="AD26" s="260"/>
      <c r="AE26" s="260">
        <f>IF(OR(P1_1cT!AE26=":",P1_1cT!$AC26=":"),":",P1_1cT!AE26/P1_1cT!$X26*100)</f>
        <v>56.646238682472585</v>
      </c>
      <c r="AF26" s="260">
        <f>IF(OR(P1_1cT!AF26=":",P1_1cT!$AC26=":"),":",P1_1cT!AF26/P1_1cT!$X26*100)</f>
        <v>88.980101277746982</v>
      </c>
      <c r="AG26" s="260">
        <f>IF(OR(P1_1cT!AG26=":",P1_1cT!$AC26=":"),":",P1_1cT!AG26/P1_1cT!$X26*100)</f>
        <v>64.012806432501492</v>
      </c>
      <c r="AH26" s="260">
        <f>IF(OR(P1_1cT!AH26=":",P1_1cT!$AC26=":"),":",P1_1cT!AH26/P1_1cT!$X26*100)</f>
        <v>44.334915165718606</v>
      </c>
      <c r="AI26" s="260">
        <f>IF(OR(P1_1cT!AI26=":",P1_1cT!$AC26=":"),":",P1_1cT!AI26/P1_1cT!$X26*100)</f>
        <v>87.585486463404933</v>
      </c>
      <c r="AJ26" s="260">
        <f>IF(OR(P1_1cT!AJ26=":",P1_1cT!$AC26=":"),":",P1_1cT!AJ26/P1_1cT!$X26*100)</f>
        <v>174.30814684449516</v>
      </c>
      <c r="AK26" s="260">
        <f>IF(OR(P1_1cT!AK26=":",P1_1cT!$AC26=":"),":",P1_1cT!AK26/P1_1cT!$X26*100)</f>
        <v>184.15127189983809</v>
      </c>
      <c r="AL26" s="260">
        <f>IF(OR(P1_1cT!AL26=":",P1_1cT!$AC26=":"),":",P1_1cT!AL26/P1_1cT!$X26*100)</f>
        <v>2349.7071944544564</v>
      </c>
      <c r="AM26" s="260">
        <f>IF(OR(P1_1cT!AM26=":",P1_1cT!$AC26=":"),":",P1_1cT!AM26/P1_1cT!$X26*100)</f>
        <v>100.56854617932973</v>
      </c>
      <c r="AN26" s="260">
        <f>IF(OR(P1_1cT!AN26=":",P1_1cT!$AC26=":"),":",P1_1cT!AN26/P1_1cT!$X26*100)</f>
        <v>94.181740485078492</v>
      </c>
      <c r="AO26" s="260">
        <f>IF(OR(P1_1cT!AO26=":",P1_1cT!$AC26=":"),":",P1_1cT!AO26/P1_1cT!$X26*100)</f>
        <v>42.159109334213937</v>
      </c>
      <c r="AP26" s="260"/>
      <c r="AQ26" s="260">
        <f>IF(OR(P1_1cT!AQ26=":",P1_1cT!$AC26=":"),":",P1_1cT!AQ26/P1_1cT!$X26*100)</f>
        <v>57.520869829391017</v>
      </c>
      <c r="AR26" s="260">
        <f>IF(OR(P1_1cT!AR26=":",P1_1cT!$AC26=":"),":",P1_1cT!AR26/P1_1cT!$X26*100)</f>
        <v>70.642163329470037</v>
      </c>
      <c r="AS26" s="260">
        <f>IF(OR(P1_1cT!AS26=":",P1_1cT!$AC26=":"),":",P1_1cT!AS26/P1_1cT!$X26*100)</f>
        <v>107.72144642716918</v>
      </c>
    </row>
    <row r="27" spans="1:45" ht="22.5" customHeight="1">
      <c r="A27" s="77">
        <f t="shared" si="0"/>
        <v>1</v>
      </c>
      <c r="B27" s="105">
        <v>2015</v>
      </c>
      <c r="C27" s="260">
        <f>IF(OR(P1_1cT!C27=":",P1_1cT!$AC27=":"),":",P1_1cT!C27/P1_1cT!$X27*100)</f>
        <v>60.018321992338244</v>
      </c>
      <c r="D27" s="260">
        <f>IF(OR(P1_1cT!D27=":",P1_1cT!$AC27=":"),":",P1_1cT!D27/P1_1cT!$X27*100)</f>
        <v>92.56526915152395</v>
      </c>
      <c r="E27" s="260">
        <f>IF(OR(P1_1cT!E27=":",P1_1cT!$AC27=":"),":",P1_1cT!E27/P1_1cT!$X27*100)</f>
        <v>64.973789620818252</v>
      </c>
      <c r="F27" s="260">
        <f>IF(OR(P1_1cT!F27=":",P1_1cT!$AC27=":"),":",P1_1cT!F27/P1_1cT!$X27*100)</f>
        <v>435.11897813464191</v>
      </c>
      <c r="G27" s="260">
        <f>IF(OR(P1_1cT!G27=":",P1_1cT!$AC27=":"),":",P1_1cT!G27/P1_1cT!$X27*100)</f>
        <v>153.68556682321534</v>
      </c>
      <c r="H27" s="260">
        <f>IF(OR(P1_1cT!H27=":",P1_1cT!$AC27=":"),":",P1_1cT!H27/P1_1cT!$X27*100)</f>
        <v>42.853124936088413</v>
      </c>
      <c r="I27" s="260">
        <f>IF(OR(P1_1cT!I27=":",P1_1cT!$AC27=":"),":",P1_1cT!I27/P1_1cT!$X27*100)</f>
        <v>87.023548861435884</v>
      </c>
      <c r="J27" s="260">
        <f>IF(OR(P1_1cT!J27=":",P1_1cT!$AC27=":"),":",P1_1cT!J27/P1_1cT!$X27*100)</f>
        <v>152.9193466794149</v>
      </c>
      <c r="K27" s="260">
        <f>IF(OR(P1_1cT!K27=":",P1_1cT!$AC27=":"),":",P1_1cT!K27/P1_1cT!$X27*100)</f>
        <v>66.019578485794767</v>
      </c>
      <c r="L27" s="260">
        <f>IF(OR(P1_1cT!L27=":",P1_1cT!$AC27=":"),":",P1_1cT!L27/P1_1cT!$X27*100)</f>
        <v>175.85262492949045</v>
      </c>
      <c r="M27" s="260">
        <f>IF(OR(P1_1cT!M27=":",P1_1cT!$AC27=":"),":",P1_1cT!M27/P1_1cT!$X27*100)</f>
        <v>181.71229400583408</v>
      </c>
      <c r="N27" s="260">
        <f>IF(OR(P1_1cT!N27=":",P1_1cT!$AC27=":"),":",P1_1cT!N27/P1_1cT!$X27*100)</f>
        <v>2214.5272947167227</v>
      </c>
      <c r="O27" s="260">
        <f>IF(OR(P1_1cT!O27=":",P1_1cT!$AC27=":"),":",P1_1cT!O27/P1_1cT!$X27*100)</f>
        <v>121.96285017997451</v>
      </c>
      <c r="P27" s="260">
        <f>IF(OR(P1_1cT!P27=":",P1_1cT!$AC27=":"),":",P1_1cT!P27/P1_1cT!$X27*100)</f>
        <v>42.355054843917863</v>
      </c>
      <c r="Q27" s="260">
        <f>IF(OR(P1_1cT!Q27=":",P1_1cT!$AC27=":"),":",P1_1cT!Q27/P1_1cT!$X27*100)</f>
        <v>101.91051068123895</v>
      </c>
      <c r="R27" s="260">
        <f>IF(OR(P1_1cT!R27=":",P1_1cT!$AC27=":"),":",P1_1cT!R27/P1_1cT!$X27*100)</f>
        <v>87.459026409748674</v>
      </c>
      <c r="S27" s="260">
        <f>IF(OR(P1_1cT!S27=":",P1_1cT!$AC27=":"),":",P1_1cT!S27/P1_1cT!$X27*100)</f>
        <v>87.481170557474343</v>
      </c>
      <c r="T27" s="260">
        <f>IF(OR(P1_1cT!T27=":",P1_1cT!$AC27=":"),":",P1_1cT!T27/P1_1cT!$X27*100)</f>
        <v>94.779158166307496</v>
      </c>
      <c r="U27" s="260">
        <f>IF(OR(P1_1cT!U27=":",P1_1cT!$AC27=":"),":",P1_1cT!U27/P1_1cT!$X27*100)</f>
        <v>62.689128410284226</v>
      </c>
      <c r="V27" s="260">
        <f>IF(OR(P1_1cT!V27=":",P1_1cT!$AC27=":"),":",P1_1cT!V27/P1_1cT!$X27*100)</f>
        <v>16.933591904321702</v>
      </c>
      <c r="W27" s="260"/>
      <c r="X27" s="260">
        <f>IF(OR(P1_1cT!X27=":",P1_1cT!$AC27=":"),":",P1_1cT!X27/P1_1cT!$X27*100)</f>
        <v>100</v>
      </c>
      <c r="Y27" s="260"/>
      <c r="Z27" s="260"/>
      <c r="AA27" s="260"/>
      <c r="AB27" s="260"/>
      <c r="AC27" s="260">
        <f>IF(OR(P1_1cT!AC27=":",P1_1cT!$AC27=":"),":",P1_1cT!AC27/P1_1cT!$X27*100)</f>
        <v>109.70358382085304</v>
      </c>
      <c r="AD27" s="260"/>
      <c r="AE27" s="260">
        <f>IF(OR(P1_1cT!AE27=":",P1_1cT!$AC27=":"),":",P1_1cT!AE27/P1_1cT!$X27*100)</f>
        <v>60.018321992338244</v>
      </c>
      <c r="AF27" s="260">
        <f>IF(OR(P1_1cT!AF27=":",P1_1cT!$AC27=":"),":",P1_1cT!AF27/P1_1cT!$X27*100)</f>
        <v>87.657115376121567</v>
      </c>
      <c r="AG27" s="260">
        <f>IF(OR(P1_1cT!AG27=":",P1_1cT!$AC27=":"),":",P1_1cT!AG27/P1_1cT!$X27*100)</f>
        <v>64.973789620818252</v>
      </c>
      <c r="AH27" s="260">
        <f>IF(OR(P1_1cT!AH27=":",P1_1cT!$AC27=":"),":",P1_1cT!AH27/P1_1cT!$X27*100)</f>
        <v>42.853124936088413</v>
      </c>
      <c r="AI27" s="260">
        <f>IF(OR(P1_1cT!AI27=":",P1_1cT!$AC27=":"),":",P1_1cT!AI27/P1_1cT!$X27*100)</f>
        <v>88.729237402568771</v>
      </c>
      <c r="AJ27" s="260">
        <f>IF(OR(P1_1cT!AJ27=":",P1_1cT!$AC27=":"),":",P1_1cT!AJ27/P1_1cT!$X27*100)</f>
        <v>175.85262492949045</v>
      </c>
      <c r="AK27" s="260">
        <f>IF(OR(P1_1cT!AK27=":",P1_1cT!$AC27=":"),":",P1_1cT!AK27/P1_1cT!$X27*100)</f>
        <v>181.71229400583408</v>
      </c>
      <c r="AL27" s="260">
        <f>IF(OR(P1_1cT!AL27=":",P1_1cT!$AC27=":"),":",P1_1cT!AL27/P1_1cT!$X27*100)</f>
        <v>2214.5272947167227</v>
      </c>
      <c r="AM27" s="260">
        <f>IF(OR(P1_1cT!AM27=":",P1_1cT!$AC27=":"),":",P1_1cT!AM27/P1_1cT!$X27*100)</f>
        <v>98.274258066955824</v>
      </c>
      <c r="AN27" s="260">
        <f>IF(OR(P1_1cT!AN27=":",P1_1cT!$AC27=":"),":",P1_1cT!AN27/P1_1cT!$X27*100)</f>
        <v>93.853164286395796</v>
      </c>
      <c r="AO27" s="260">
        <f>IF(OR(P1_1cT!AO27=":",P1_1cT!$AC27=":"),":",P1_1cT!AO27/P1_1cT!$X27*100)</f>
        <v>41.912459384832367</v>
      </c>
      <c r="AP27" s="260"/>
      <c r="AQ27" s="260">
        <f>IF(OR(P1_1cT!AQ27=":",P1_1cT!$AC27=":"),":",P1_1cT!AQ27/P1_1cT!$X27*100)</f>
        <v>60.984595515501539</v>
      </c>
      <c r="AR27" s="260">
        <f>IF(OR(P1_1cT!AR27=":",P1_1cT!$AC27=":"),":",P1_1cT!AR27/P1_1cT!$X27*100)</f>
        <v>69.218527182767659</v>
      </c>
      <c r="AS27" s="260">
        <f>IF(OR(P1_1cT!AS27=":",P1_1cT!$AC27=":"),":",P1_1cT!AS27/P1_1cT!$X27*100)</f>
        <v>107.67830082300884</v>
      </c>
    </row>
    <row r="28" spans="1:45" ht="12.75" customHeight="1">
      <c r="A28" s="77">
        <f>SUM(A7:A27)</f>
        <v>21</v>
      </c>
      <c r="B28" s="34"/>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2"/>
      <c r="AD28" s="261"/>
      <c r="AE28" s="261"/>
      <c r="AF28" s="261"/>
      <c r="AG28" s="261"/>
      <c r="AH28" s="261"/>
      <c r="AI28" s="261"/>
      <c r="AJ28" s="261"/>
      <c r="AK28" s="261"/>
      <c r="AL28" s="261"/>
      <c r="AM28" s="261"/>
      <c r="AN28" s="261"/>
      <c r="AO28" s="261"/>
      <c r="AP28" s="263"/>
      <c r="AQ28" s="263"/>
      <c r="AR28" s="263"/>
      <c r="AS28" s="263"/>
    </row>
    <row r="29" spans="1:45" s="174" customFormat="1" ht="22.5" customHeight="1">
      <c r="B29" s="34" t="str">
        <f>INDEX($B$7:$B$27,$A$28-2)&amp;"-"&amp;INDEX($B$7:$B$27,$A$28)</f>
        <v>2013-2015</v>
      </c>
      <c r="C29" s="264">
        <f>AVERAGE(INDEX(C$7:C$27,$A$28-2),INDEX(C$7:C$27,$A$28-1),INDEX(C$7:C$27,$A$28))</f>
        <v>58.758733074645328</v>
      </c>
      <c r="D29" s="264">
        <f t="shared" ref="D29:AS29" si="1">AVERAGE(INDEX(D$7:D$27,$A$28-2),INDEX(D$7:D$27,$A$28-1),INDEX(D$7:D$27,$A$28))</f>
        <v>87.140672686037988</v>
      </c>
      <c r="E29" s="264">
        <f t="shared" si="1"/>
        <v>63.387268982099869</v>
      </c>
      <c r="F29" s="264">
        <f t="shared" si="1"/>
        <v>455.34697407780385</v>
      </c>
      <c r="G29" s="264">
        <f t="shared" si="1"/>
        <v>164.89125996078323</v>
      </c>
      <c r="H29" s="264">
        <f t="shared" si="1"/>
        <v>45.817499132042883</v>
      </c>
      <c r="I29" s="264">
        <f t="shared" si="1"/>
        <v>86.935763079705794</v>
      </c>
      <c r="J29" s="264">
        <f t="shared" si="1"/>
        <v>149.73740273242532</v>
      </c>
      <c r="K29" s="264">
        <f t="shared" si="1"/>
        <v>63.142889618706356</v>
      </c>
      <c r="L29" s="264">
        <f t="shared" si="1"/>
        <v>175.91529688032551</v>
      </c>
      <c r="M29" s="264">
        <f t="shared" si="1"/>
        <v>183.40088135695706</v>
      </c>
      <c r="N29" s="264">
        <f t="shared" si="1"/>
        <v>2353.9956537310336</v>
      </c>
      <c r="O29" s="264">
        <f t="shared" si="1"/>
        <v>122.95978897156847</v>
      </c>
      <c r="P29" s="264">
        <f t="shared" si="1"/>
        <v>44.050250500544045</v>
      </c>
      <c r="Q29" s="264">
        <f t="shared" si="1"/>
        <v>101.46592958823219</v>
      </c>
      <c r="R29" s="264">
        <f t="shared" si="1"/>
        <v>89.322418424143038</v>
      </c>
      <c r="S29" s="264">
        <f t="shared" si="1"/>
        <v>88.728248913903599</v>
      </c>
      <c r="T29" s="264">
        <f t="shared" si="1"/>
        <v>98.082823371417632</v>
      </c>
      <c r="U29" s="264">
        <f t="shared" si="1"/>
        <v>64.83764028272175</v>
      </c>
      <c r="V29" s="264">
        <f t="shared" si="1"/>
        <v>16.706785664153561</v>
      </c>
      <c r="W29" s="264"/>
      <c r="X29" s="264">
        <f t="shared" si="1"/>
        <v>100</v>
      </c>
      <c r="Y29" s="264"/>
      <c r="Z29" s="264"/>
      <c r="AA29" s="264"/>
      <c r="AB29" s="264"/>
      <c r="AC29" s="264">
        <f t="shared" si="1"/>
        <v>109.37387219226952</v>
      </c>
      <c r="AD29" s="264"/>
      <c r="AE29" s="264">
        <f t="shared" si="1"/>
        <v>58.758733074645328</v>
      </c>
      <c r="AF29" s="264">
        <f t="shared" si="1"/>
        <v>88.284429241539442</v>
      </c>
      <c r="AG29" s="264">
        <f t="shared" si="1"/>
        <v>63.387268982099869</v>
      </c>
      <c r="AH29" s="264">
        <f t="shared" si="1"/>
        <v>45.817499132042883</v>
      </c>
      <c r="AI29" s="264">
        <f t="shared" si="1"/>
        <v>87.548590232684845</v>
      </c>
      <c r="AJ29" s="264">
        <f t="shared" si="1"/>
        <v>175.91529688032551</v>
      </c>
      <c r="AK29" s="264">
        <f t="shared" si="1"/>
        <v>183.40088135695706</v>
      </c>
      <c r="AL29" s="264">
        <f t="shared" si="1"/>
        <v>2353.9956537310336</v>
      </c>
      <c r="AM29" s="264">
        <f t="shared" si="1"/>
        <v>99.532634539571063</v>
      </c>
      <c r="AN29" s="264">
        <f t="shared" si="1"/>
        <v>94.659700193141134</v>
      </c>
      <c r="AO29" s="264">
        <f t="shared" si="1"/>
        <v>41.51582840087309</v>
      </c>
      <c r="AP29" s="264"/>
      <c r="AQ29" s="264">
        <f t="shared" si="1"/>
        <v>59.616035230333694</v>
      </c>
      <c r="AR29" s="264">
        <f t="shared" si="1"/>
        <v>70.473973927356624</v>
      </c>
      <c r="AS29" s="264">
        <f t="shared" si="1"/>
        <v>107.77814908238726</v>
      </c>
    </row>
    <row r="30" spans="1:45" s="174" customFormat="1" ht="22.5" customHeight="1">
      <c r="B30" s="34" t="str">
        <f>INDEX($B$7:$B$27,1)&amp;"-"&amp;INDEX($B$7:$B$27,$A$28)</f>
        <v>1995-2015</v>
      </c>
      <c r="C30" s="265">
        <f>AVERAGE(C7:C27)</f>
        <v>56.758690377503271</v>
      </c>
      <c r="D30" s="265">
        <f t="shared" ref="D30:AO30" si="2">AVERAGE(D7:D27)</f>
        <v>146.01804318142544</v>
      </c>
      <c r="E30" s="265">
        <f t="shared" si="2"/>
        <v>70.94441500686753</v>
      </c>
      <c r="F30" s="265">
        <f t="shared" si="2"/>
        <v>431.5637646671853</v>
      </c>
      <c r="G30" s="265">
        <f t="shared" si="2"/>
        <v>123.10802873810238</v>
      </c>
      <c r="H30" s="265">
        <f t="shared" si="2"/>
        <v>87.16909713746729</v>
      </c>
      <c r="I30" s="265">
        <f t="shared" si="2"/>
        <v>81.392753897106005</v>
      </c>
      <c r="J30" s="265">
        <f t="shared" si="2"/>
        <v>156.96649705907859</v>
      </c>
      <c r="K30" s="265">
        <f t="shared" si="2"/>
        <v>67.757828392902837</v>
      </c>
      <c r="L30" s="265">
        <f t="shared" si="2"/>
        <v>174.96858665030285</v>
      </c>
      <c r="M30" s="265">
        <f t="shared" si="2"/>
        <v>140.58405632208957</v>
      </c>
      <c r="N30" s="265">
        <f t="shared" si="2"/>
        <v>2384.0229450391621</v>
      </c>
      <c r="O30" s="265">
        <f t="shared" si="2"/>
        <v>140.30857592885178</v>
      </c>
      <c r="P30" s="265">
        <f t="shared" si="2"/>
        <v>61.496920960679802</v>
      </c>
      <c r="Q30" s="265">
        <f t="shared" si="2"/>
        <v>102.8865056691279</v>
      </c>
      <c r="R30" s="265">
        <f t="shared" si="2"/>
        <v>91.635699416971917</v>
      </c>
      <c r="S30" s="265">
        <f t="shared" si="2"/>
        <v>87.976210870333361</v>
      </c>
      <c r="T30" s="265">
        <f t="shared" si="2"/>
        <v>86.468771061152978</v>
      </c>
      <c r="U30" s="265">
        <f t="shared" si="2"/>
        <v>68.084943891608447</v>
      </c>
      <c r="V30" s="265">
        <f t="shared" si="2"/>
        <v>18.529324595722656</v>
      </c>
      <c r="W30" s="265"/>
      <c r="X30" s="265">
        <f t="shared" ref="X30" si="3">AVERAGE(X7:X27)</f>
        <v>100</v>
      </c>
      <c r="Y30" s="265"/>
      <c r="Z30" s="265"/>
      <c r="AA30" s="265"/>
      <c r="AB30" s="265"/>
      <c r="AC30" s="265">
        <f t="shared" si="2"/>
        <v>109.19485712444521</v>
      </c>
      <c r="AD30" s="265"/>
      <c r="AE30" s="265">
        <f t="shared" si="2"/>
        <v>56.758690377503271</v>
      </c>
      <c r="AF30" s="265">
        <f t="shared" si="2"/>
        <v>87.128003409927985</v>
      </c>
      <c r="AG30" s="265">
        <f t="shared" si="2"/>
        <v>70.94441500686753</v>
      </c>
      <c r="AH30" s="265">
        <f t="shared" si="2"/>
        <v>87.16909713746729</v>
      </c>
      <c r="AI30" s="265">
        <f t="shared" si="2"/>
        <v>88.185974052852885</v>
      </c>
      <c r="AJ30" s="265">
        <f t="shared" si="2"/>
        <v>174.96858665030285</v>
      </c>
      <c r="AK30" s="265">
        <f t="shared" si="2"/>
        <v>140.58405632208957</v>
      </c>
      <c r="AL30" s="265">
        <f t="shared" si="2"/>
        <v>2384.0229450391621</v>
      </c>
      <c r="AM30" s="265">
        <f t="shared" si="2"/>
        <v>115.27802371272408</v>
      </c>
      <c r="AN30" s="265">
        <f t="shared" si="2"/>
        <v>96.36319554550235</v>
      </c>
      <c r="AO30" s="265">
        <f t="shared" si="2"/>
        <v>47.652534810807637</v>
      </c>
      <c r="AP30" s="265"/>
      <c r="AQ30" s="265">
        <f t="shared" ref="AQ30:AS30" si="4">AVERAGE(AQ7:AQ27)</f>
        <v>59.650382767440448</v>
      </c>
      <c r="AR30" s="265">
        <f t="shared" si="4"/>
        <v>86.842647926686382</v>
      </c>
      <c r="AS30" s="265">
        <f t="shared" si="4"/>
        <v>106.32978831002171</v>
      </c>
    </row>
    <row r="31" spans="1:45" ht="22.5" customHeight="1">
      <c r="B31" s="34" t="str">
        <f>INDEX($B$7:$B$27,1)&amp;"-2008"</f>
        <v>1995-2008</v>
      </c>
      <c r="C31" s="265">
        <f ca="1">AVERAGE(OFFSET(C$7,0,0,14,1))</f>
        <v>57.540901522730444</v>
      </c>
      <c r="D31" s="265">
        <f t="shared" ref="D31:AS31" ca="1" si="5">AVERAGE(OFFSET(D$7,0,0,14,1))</f>
        <v>160.26993257944599</v>
      </c>
      <c r="E31" s="265">
        <f t="shared" ca="1" si="5"/>
        <v>75.013581016198401</v>
      </c>
      <c r="F31" s="265">
        <f t="shared" ca="1" si="5"/>
        <v>422.32515985073945</v>
      </c>
      <c r="G31" s="265">
        <f t="shared" ca="1" si="5"/>
        <v>110.55868258892124</v>
      </c>
      <c r="H31" s="265">
        <f t="shared" ca="1" si="5"/>
        <v>98.692269384786513</v>
      </c>
      <c r="I31" s="265">
        <f t="shared" ca="1" si="5"/>
        <v>79.320292945973691</v>
      </c>
      <c r="J31" s="265">
        <f t="shared" ca="1" si="5"/>
        <v>160.61110252603498</v>
      </c>
      <c r="K31" s="265">
        <f t="shared" ca="1" si="5"/>
        <v>71.428904628957838</v>
      </c>
      <c r="L31" s="265">
        <f t="shared" ca="1" si="5"/>
        <v>179.92968120394676</v>
      </c>
      <c r="M31" s="265">
        <f t="shared" ca="1" si="5"/>
        <v>125.39207759920238</v>
      </c>
      <c r="N31" s="265">
        <f t="shared" ca="1" si="5"/>
        <v>2363.5386083858248</v>
      </c>
      <c r="O31" s="265">
        <f t="shared" ca="1" si="5"/>
        <v>148.45878005984011</v>
      </c>
      <c r="P31" s="265">
        <f t="shared" ca="1" si="5"/>
        <v>67.583100982997593</v>
      </c>
      <c r="Q31" s="265">
        <f t="shared" ca="1" si="5"/>
        <v>100.26998040036017</v>
      </c>
      <c r="R31" s="265">
        <f t="shared" ca="1" si="5"/>
        <v>90.761110252660302</v>
      </c>
      <c r="S31" s="265">
        <f t="shared" ca="1" si="5"/>
        <v>87.004537427217329</v>
      </c>
      <c r="T31" s="265">
        <f t="shared" ca="1" si="5"/>
        <v>79.510143945626695</v>
      </c>
      <c r="U31" s="265">
        <f t="shared" ca="1" si="5"/>
        <v>69.250312998395316</v>
      </c>
      <c r="V31" s="265">
        <f t="shared" ca="1" si="5"/>
        <v>19.477612325715246</v>
      </c>
      <c r="W31" s="265"/>
      <c r="X31" s="265">
        <f t="shared" ca="1" si="5"/>
        <v>100</v>
      </c>
      <c r="Y31" s="265"/>
      <c r="Z31" s="265"/>
      <c r="AA31" s="265"/>
      <c r="AB31" s="265"/>
      <c r="AC31" s="265">
        <f t="shared" ca="1" si="5"/>
        <v>109.08387311392541</v>
      </c>
      <c r="AD31" s="265"/>
      <c r="AE31" s="265">
        <f t="shared" ca="1" si="5"/>
        <v>57.540901522730444</v>
      </c>
      <c r="AF31" s="265">
        <f t="shared" ca="1" si="5"/>
        <v>87.996116254901807</v>
      </c>
      <c r="AG31" s="265">
        <f t="shared" ca="1" si="5"/>
        <v>75.013581016198401</v>
      </c>
      <c r="AH31" s="265">
        <f t="shared" ca="1" si="5"/>
        <v>98.692269384786513</v>
      </c>
      <c r="AI31" s="265">
        <f t="shared" ca="1" si="5"/>
        <v>89.136544296644388</v>
      </c>
      <c r="AJ31" s="265">
        <f t="shared" ca="1" si="5"/>
        <v>179.92968120394676</v>
      </c>
      <c r="AK31" s="265">
        <f t="shared" ca="1" si="5"/>
        <v>125.39207759920238</v>
      </c>
      <c r="AL31" s="265">
        <f t="shared" ca="1" si="5"/>
        <v>2363.5386083858248</v>
      </c>
      <c r="AM31" s="265">
        <f t="shared" ca="1" si="5"/>
        <v>121.89325657899511</v>
      </c>
      <c r="AN31" s="265">
        <f t="shared" ca="1" si="5"/>
        <v>94.779356742618845</v>
      </c>
      <c r="AO31" s="265">
        <f t="shared" ca="1" si="5"/>
        <v>50.932878094707306</v>
      </c>
      <c r="AP31" s="265"/>
      <c r="AQ31" s="265">
        <f t="shared" ca="1" si="5"/>
        <v>60.842394190570147</v>
      </c>
      <c r="AR31" s="265">
        <f t="shared" ca="1" si="5"/>
        <v>92.252534267958396</v>
      </c>
      <c r="AS31" s="265">
        <f t="shared" ca="1" si="5"/>
        <v>105.61521808555793</v>
      </c>
    </row>
    <row r="32" spans="1:45" ht="22.5" customHeight="1">
      <c r="B32" s="34" t="str">
        <f>"2009-"&amp;INDEX($B$7:$B$27,$A$28)</f>
        <v>2009-2015</v>
      </c>
      <c r="C32" s="265">
        <f ca="1">AVERAGE(OFFSET(C$21,0,0,$A$28-SUM($A$7:$A$20),1))</f>
        <v>55.194268087048897</v>
      </c>
      <c r="D32" s="265">
        <f t="shared" ref="D32:AS32" ca="1" si="6">AVERAGE(OFFSET(D$21,0,0,$A$28-SUM($A$7:$A$20),1))</f>
        <v>117.51426438538431</v>
      </c>
      <c r="E32" s="265">
        <f t="shared" ca="1" si="6"/>
        <v>62.806082988205766</v>
      </c>
      <c r="F32" s="265">
        <f t="shared" ca="1" si="6"/>
        <v>450.04097430007721</v>
      </c>
      <c r="G32" s="265">
        <f t="shared" ca="1" si="6"/>
        <v>148.20672103646464</v>
      </c>
      <c r="H32" s="265">
        <f t="shared" ca="1" si="6"/>
        <v>64.122752642828885</v>
      </c>
      <c r="I32" s="265">
        <f t="shared" ca="1" si="6"/>
        <v>85.537675799370618</v>
      </c>
      <c r="J32" s="265">
        <f t="shared" ca="1" si="6"/>
        <v>149.67728612516581</v>
      </c>
      <c r="K32" s="265">
        <f t="shared" ca="1" si="6"/>
        <v>60.415675920792864</v>
      </c>
      <c r="L32" s="265">
        <f t="shared" ca="1" si="6"/>
        <v>165.04639754301505</v>
      </c>
      <c r="M32" s="265">
        <f t="shared" ca="1" si="6"/>
        <v>170.96801376786382</v>
      </c>
      <c r="N32" s="265">
        <f t="shared" ca="1" si="6"/>
        <v>2424.9916183458349</v>
      </c>
      <c r="O32" s="265">
        <f t="shared" ca="1" si="6"/>
        <v>124.00816766687512</v>
      </c>
      <c r="P32" s="265">
        <f t="shared" ca="1" si="6"/>
        <v>49.324560916044184</v>
      </c>
      <c r="Q32" s="265">
        <f t="shared" ca="1" si="6"/>
        <v>108.11955620666335</v>
      </c>
      <c r="R32" s="265">
        <f t="shared" ca="1" si="6"/>
        <v>93.384877745595105</v>
      </c>
      <c r="S32" s="265">
        <f t="shared" ca="1" si="6"/>
        <v>89.919557756565425</v>
      </c>
      <c r="T32" s="265">
        <f t="shared" ca="1" si="6"/>
        <v>100.38602529220559</v>
      </c>
      <c r="U32" s="265">
        <f t="shared" ca="1" si="6"/>
        <v>65.754205678034708</v>
      </c>
      <c r="V32" s="265">
        <f t="shared" ca="1" si="6"/>
        <v>16.632749135737473</v>
      </c>
      <c r="W32" s="265"/>
      <c r="X32" s="265">
        <f t="shared" ca="1" si="6"/>
        <v>100</v>
      </c>
      <c r="Y32" s="265"/>
      <c r="Z32" s="265"/>
      <c r="AA32" s="265"/>
      <c r="AB32" s="265"/>
      <c r="AC32" s="265">
        <f t="shared" ca="1" si="6"/>
        <v>109.41682514548484</v>
      </c>
      <c r="AD32" s="265"/>
      <c r="AE32" s="265">
        <f t="shared" ca="1" si="6"/>
        <v>55.194268087048897</v>
      </c>
      <c r="AF32" s="265">
        <f t="shared" ca="1" si="6"/>
        <v>85.391777719980382</v>
      </c>
      <c r="AG32" s="265">
        <f t="shared" ca="1" si="6"/>
        <v>62.806082988205766</v>
      </c>
      <c r="AH32" s="265">
        <f t="shared" ca="1" si="6"/>
        <v>64.122752642828885</v>
      </c>
      <c r="AI32" s="265">
        <f t="shared" ca="1" si="6"/>
        <v>86.284833565269878</v>
      </c>
      <c r="AJ32" s="265">
        <f t="shared" ca="1" si="6"/>
        <v>165.04639754301505</v>
      </c>
      <c r="AK32" s="265">
        <f t="shared" ca="1" si="6"/>
        <v>170.96801376786382</v>
      </c>
      <c r="AL32" s="265">
        <f t="shared" ca="1" si="6"/>
        <v>2424.9916183458349</v>
      </c>
      <c r="AM32" s="265">
        <f t="shared" ca="1" si="6"/>
        <v>102.04755798018195</v>
      </c>
      <c r="AN32" s="265">
        <f t="shared" ca="1" si="6"/>
        <v>99.53087315126929</v>
      </c>
      <c r="AO32" s="265">
        <f t="shared" ca="1" si="6"/>
        <v>41.091848243008315</v>
      </c>
      <c r="AP32" s="265"/>
      <c r="AQ32" s="265">
        <f t="shared" ca="1" si="6"/>
        <v>57.266359921181063</v>
      </c>
      <c r="AR32" s="265">
        <f t="shared" ca="1" si="6"/>
        <v>76.022875244142327</v>
      </c>
      <c r="AS32" s="265">
        <f t="shared" ca="1" si="6"/>
        <v>107.75892875894931</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S32"/>
  <sheetViews>
    <sheetView topLeftCell="B7" workbookViewId="0">
      <selection activeCell="D29" sqref="D29"/>
    </sheetView>
  </sheetViews>
  <sheetFormatPr defaultColWidth="9.125" defaultRowHeight="15"/>
  <cols>
    <col min="1" max="1" width="2.75" style="76" hidden="1" customWidth="1"/>
    <col min="2" max="2" width="23.75" style="76" customWidth="1"/>
    <col min="3" max="13" width="10" style="76" customWidth="1"/>
    <col min="14" max="14" width="15.625" style="76" customWidth="1"/>
    <col min="15" max="22" width="10" style="76" customWidth="1"/>
    <col min="23" max="23" width="3.75" style="76" customWidth="1"/>
    <col min="24" max="24" width="10" style="76" customWidth="1"/>
    <col min="25" max="25" width="3.75" style="76" customWidth="1"/>
    <col min="26" max="26" width="10" style="76" customWidth="1"/>
    <col min="27" max="27" width="3.75" style="76" customWidth="1"/>
    <col min="28" max="28" width="10" style="76" customWidth="1"/>
    <col min="29" max="29" width="10" style="174" customWidth="1"/>
    <col min="30" max="30" width="3.75" style="76" customWidth="1"/>
    <col min="31" max="41" width="10" style="76" customWidth="1"/>
    <col min="42" max="42" width="3.75" style="76" customWidth="1"/>
    <col min="43" max="16384" width="9.125" style="76"/>
  </cols>
  <sheetData>
    <row r="1" spans="1:45" ht="30.75" thickBot="1">
      <c r="B1" s="36" t="s">
        <v>121</v>
      </c>
    </row>
    <row r="2" spans="1:45" ht="13.5" customHeight="1" thickTop="1">
      <c r="B2" s="44" t="s">
        <v>326</v>
      </c>
    </row>
    <row r="3" spans="1:45" ht="13.5" customHeight="1">
      <c r="B3" s="44"/>
    </row>
    <row r="4" spans="1:45" ht="13.5" customHeight="1">
      <c r="AC4" s="76"/>
    </row>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c r="Y5" s="99"/>
      <c r="Z5" s="99"/>
      <c r="AA5" s="99"/>
      <c r="AB5" s="99"/>
      <c r="AC5" s="99" t="s">
        <v>125</v>
      </c>
      <c r="AD5" s="99"/>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01" t="s">
        <v>468</v>
      </c>
      <c r="Y6" s="101"/>
      <c r="Z6" s="191"/>
      <c r="AA6" s="101"/>
      <c r="AB6" s="101"/>
      <c r="AC6" s="102" t="s">
        <v>134</v>
      </c>
      <c r="AD6" s="101"/>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f t="shared" ref="A7:A27" si="0">IF(C7=":",0,1)</f>
        <v>1</v>
      </c>
      <c r="B7" s="105">
        <v>1995</v>
      </c>
      <c r="C7" s="257">
        <f>IF(OR(NA1cT!C7=":",AT1T!C7=":"),":",NA1cT!C7/AT1T!C7*10^6)</f>
        <v>15409.15363905794</v>
      </c>
      <c r="D7" s="257">
        <f>IF(OR(NA1cT!D7=":",AT1T!D7=":"),":",NA1cT!D7/AT1T!D7*10^6)</f>
        <v>26614.28571428571</v>
      </c>
      <c r="E7" s="257">
        <f>IF(OR(NA1cT!E7=":",AT1T!E7=":"),":",NA1cT!E7/AT1T!E7*10^6)</f>
        <v>17145.919778699859</v>
      </c>
      <c r="F7" s="257">
        <f>IF(OR(NA1cT!F7=":",AT1T!F7=":"),":",NA1cT!F7/AT1T!F7*10^6)</f>
        <v>97018.181818181823</v>
      </c>
      <c r="G7" s="257">
        <f>IF(OR(NA1cT!G7=":",AT1T!G7=":"),":",NA1cT!G7/AT1T!G7*10^6)</f>
        <v>21400.000000000004</v>
      </c>
      <c r="H7" s="257">
        <f>IF(OR(NA1cT!H7=":",AT1T!H7=":"),":",NA1cT!H7/AT1T!H7*10^6)</f>
        <v>22678.852167303008</v>
      </c>
      <c r="I7" s="257">
        <f>IF(OR(NA1cT!I7=":",AT1T!I7=":"),":",NA1cT!I7/AT1T!I7*10^6)</f>
        <v>19106.956818071176</v>
      </c>
      <c r="J7" s="257">
        <f>IF(OR(NA1cT!J7=":",AT1T!J7=":"),":",NA1cT!J7/AT1T!J7*10^6)</f>
        <v>51018.782417815855</v>
      </c>
      <c r="K7" s="257">
        <f>IF(OR(NA1cT!K7=":",AT1T!K7=":"),":",NA1cT!K7/AT1T!K7*10^6)</f>
        <v>18586.707882534774</v>
      </c>
      <c r="L7" s="257">
        <f>IF(OR(NA1cT!L7=":",AT1T!L7=":"),":",NA1cT!L7/AT1T!L7*10^6)</f>
        <v>37626.93536495453</v>
      </c>
      <c r="M7" s="257">
        <f>IF(OR(NA1cT!M7=":",AT1T!M7=":"),":",NA1cT!M7/AT1T!M7*10^6)</f>
        <v>24768.78102375954</v>
      </c>
      <c r="N7" s="257">
        <f>IF(OR(NA1cT!N7=":",AT1T!N7=":"),":",NA1cT!N7/AT1T!N7*10^6)</f>
        <v>629015.06373117038</v>
      </c>
      <c r="O7" s="257">
        <f>IF(OR(NA1cT!O7=":",AT1T!O7=":"),":",NA1cT!O7/AT1T!O7*10^6)</f>
        <v>36808.463498393707</v>
      </c>
      <c r="P7" s="257">
        <f>IF(OR(NA1cT!P7=":",AT1T!P7=":"),":",NA1cT!P7/AT1T!P7*10^6)</f>
        <v>14394.087152902532</v>
      </c>
      <c r="Q7" s="257">
        <f>IF(OR(NA1cT!Q7=":",AT1T!Q7=":"),":",NA1cT!Q7/AT1T!Q7*10^6)</f>
        <v>24088.788804889817</v>
      </c>
      <c r="R7" s="257">
        <f>IF(OR(NA1cT!R7=":",AT1T!R7=":"),":",NA1cT!R7/AT1T!R7*10^6)</f>
        <v>20845.023268271452</v>
      </c>
      <c r="S7" s="257">
        <f>IF(OR(NA1cT!S7=":",AT1T!S7=":"),":",NA1cT!S7/AT1T!S7*10^6)</f>
        <v>20281.906591427542</v>
      </c>
      <c r="T7" s="257">
        <f>IF(OR(NA1cT!T7=":",AT1T!T7=":"),":",NA1cT!T7/AT1T!T7*10^6)</f>
        <v>17512.035661218422</v>
      </c>
      <c r="U7" s="257">
        <f>IF(OR(NA1cT!U7=":",AT1T!U7=":"),":",NA1cT!U7/AT1T!U7*10^6)</f>
        <v>18147.438354414204</v>
      </c>
      <c r="V7" s="257">
        <f>IF(OR(NA1cT!V7=":",AT1T!V7=":"),":",NA1cT!V7/AT1T!V7*10^6)</f>
        <v>6090</v>
      </c>
      <c r="W7" s="257" t="str">
        <f>IF(OR(NA1cT!W7=":",AT1T!W7=":"),":",NA1cT!W7/AT1T!W7*10^6)</f>
        <v>:</v>
      </c>
      <c r="X7" s="257">
        <f>IF(OR(NA1cT!X7=":",AT1T!X7=":"),":",NA1cT!X7/AT1T!AC7*10^6)</f>
        <v>23830.524883231155</v>
      </c>
      <c r="Y7" s="257"/>
      <c r="Z7" s="257"/>
      <c r="AA7" s="257"/>
      <c r="AB7" s="257"/>
      <c r="AC7" s="257">
        <f>IF(OR(NA1cT!AC7=":",AT1T!AC7=":"),":",NA1cT!AC7/AT1T!AC7*10^6)</f>
        <v>25912.182396774995</v>
      </c>
      <c r="AD7" s="257"/>
      <c r="AE7" s="257">
        <f>IF(OR(NA1cT!AE7=":",AT1T!AE7=":"),":",NA1cT!AE7/AT1T!AE7*10^6)</f>
        <v>15409.15363905794</v>
      </c>
      <c r="AF7" s="257">
        <f>IF(OR(NA1cT!AF7=":",AT1T!AF7=":"),":",NA1cT!AF7/AT1T!AF7*10^6)</f>
        <v>19306.769494430162</v>
      </c>
      <c r="AG7" s="257">
        <f>IF(OR(NA1cT!AG7=":",AT1T!AG7=":"),":",NA1cT!AG7/AT1T!AG7*10^6)</f>
        <v>17145.919778699859</v>
      </c>
      <c r="AH7" s="257">
        <f>IF(OR(NA1cT!AH7=":",AT1T!AH7=":"),":",NA1cT!AH7/AT1T!AH7*10^6)</f>
        <v>22678.852167303008</v>
      </c>
      <c r="AI7" s="257">
        <f>IF(OR(NA1cT!AI7=":",AT1T!AI7=":"),":",NA1cT!AI7/AT1T!AI7*10^6)</f>
        <v>23541.792848946716</v>
      </c>
      <c r="AJ7" s="257">
        <f>IF(OR(NA1cT!AJ7=":",AT1T!AJ7=":"),":",NA1cT!AJ7/AT1T!AJ7*10^6)</f>
        <v>37626.93536495453</v>
      </c>
      <c r="AK7" s="257">
        <f>IF(OR(NA1cT!AK7=":",AT1T!AK7=":"),":",NA1cT!AK7/AT1T!AK7*10^6)</f>
        <v>24768.78102375954</v>
      </c>
      <c r="AL7" s="257">
        <f>IF(OR(NA1cT!AL7=":",AT1T!AL7=":"),":",NA1cT!AL7/AT1T!AL7*10^6)</f>
        <v>629015.06373117038</v>
      </c>
      <c r="AM7" s="257">
        <f>IF(OR(NA1cT!AM7=":",AT1T!AM7=":"),":",NA1cT!AM7/AT1T!AM7*10^6)</f>
        <v>28952.888057419368</v>
      </c>
      <c r="AN7" s="257">
        <f>IF(OR(NA1cT!AN7=":",AT1T!AN7=":"),":",NA1cT!AN7/AT1T!AN7*10^6)</f>
        <v>22387.382166589399</v>
      </c>
      <c r="AO7" s="257">
        <f>IF(OR(NA1cT!AO7=":",AT1T!AO7=":"),":",NA1cT!AO7/AT1T!AO7*10^6)</f>
        <v>14972.634992905369</v>
      </c>
      <c r="AP7" s="257"/>
      <c r="AQ7" s="257">
        <f>IF(OR(NA1cT!AQ7=":",AT1T!AQ7=":"),":",NA1cT!AQ7/AT1T!AQ7*10^6)</f>
        <v>15753.163307822198</v>
      </c>
      <c r="AR7" s="257">
        <f>IF(OR(NA1cT!AR7=":",AT1T!AR7=":"),":",NA1cT!AR7/AT1T!AR7*10^6)</f>
        <v>20541.099684336274</v>
      </c>
      <c r="AS7" s="257">
        <f>IF(OR(NA1cT!AS7=":",AT1T!AS7=":"),":",NA1cT!AS7/AT1T!AS7*10^6)</f>
        <v>26002.994219667762</v>
      </c>
    </row>
    <row r="8" spans="1:45" ht="22.5" customHeight="1">
      <c r="A8" s="77">
        <f t="shared" si="0"/>
        <v>1</v>
      </c>
      <c r="B8" s="105">
        <v>1996</v>
      </c>
      <c r="C8" s="257">
        <f>IF(OR(NA1cT!C8=":",AT1T!C8=":"),":",NA1cT!C8/AT1T!C8*10^6)</f>
        <v>15312.278379272848</v>
      </c>
      <c r="D8" s="257">
        <f>IF(OR(NA1cT!D8=":",AT1T!D8=":"),":",NA1cT!D8/AT1T!D8*10^6)</f>
        <v>27715.959004392389</v>
      </c>
      <c r="E8" s="257">
        <f>IF(OR(NA1cT!E8=":",AT1T!E8=":"),":",NA1cT!E8/AT1T!E8*10^6)</f>
        <v>18333.874986458672</v>
      </c>
      <c r="F8" s="257">
        <f>IF(OR(NA1cT!F8=":",AT1T!F8=":"),":",NA1cT!F8/AT1T!F8*10^6)</f>
        <v>102463.63636363635</v>
      </c>
      <c r="G8" s="257">
        <f>IF(OR(NA1cT!G8=":",AT1T!G8=":"),":",NA1cT!G8/AT1T!G8*10^6)</f>
        <v>22153.333333333332</v>
      </c>
      <c r="H8" s="257">
        <f>IF(OR(NA1cT!H8=":",AT1T!H8=":"),":",NA1cT!H8/AT1T!H8*10^6)</f>
        <v>24407.135362014687</v>
      </c>
      <c r="I8" s="257">
        <f>IF(OR(NA1cT!I8=":",AT1T!I8=":"),":",NA1cT!I8/AT1T!I8*10^6)</f>
        <v>19019.661400305726</v>
      </c>
      <c r="J8" s="257">
        <f>IF(OR(NA1cT!J8=":",AT1T!J8=":"),":",NA1cT!J8/AT1T!J8*10^6)</f>
        <v>50377.205259792994</v>
      </c>
      <c r="K8" s="257">
        <f>IF(OR(NA1cT!K8=":",AT1T!K8=":"),":",NA1cT!K8/AT1T!K8*10^6)</f>
        <v>18524.507486209615</v>
      </c>
      <c r="L8" s="257">
        <f>IF(OR(NA1cT!L8=":",AT1T!L8=":"),":",NA1cT!L8/AT1T!L8*10^6)</f>
        <v>41401.843060597595</v>
      </c>
      <c r="M8" s="257">
        <f>IF(OR(NA1cT!M8=":",AT1T!M8=":"),":",NA1cT!M8/AT1T!M8*10^6)</f>
        <v>26784.150943396224</v>
      </c>
      <c r="N8" s="257">
        <f>IF(OR(NA1cT!N8=":",AT1T!N8=":"),":",NA1cT!N8/AT1T!N8*10^6)</f>
        <v>647147.577092511</v>
      </c>
      <c r="O8" s="257">
        <f>IF(OR(NA1cT!O8=":",AT1T!O8=":"),":",NA1cT!O8/AT1T!O8*10^6)</f>
        <v>38113.359671047328</v>
      </c>
      <c r="P8" s="257">
        <f>IF(OR(NA1cT!P8=":",AT1T!P8=":"),":",NA1cT!P8/AT1T!P8*10^6)</f>
        <v>15892.187658324046</v>
      </c>
      <c r="Q8" s="257">
        <f>IF(OR(NA1cT!Q8=":",AT1T!Q8=":"),":",NA1cT!Q8/AT1T!Q8*10^6)</f>
        <v>24859.05394528684</v>
      </c>
      <c r="R8" s="257">
        <f>IF(OR(NA1cT!R8=":",AT1T!R8=":"),":",NA1cT!R8/AT1T!R8*10^6)</f>
        <v>21373.63071621643</v>
      </c>
      <c r="S8" s="257">
        <f>IF(OR(NA1cT!S8=":",AT1T!S8=":"),":",NA1cT!S8/AT1T!S8*10^6)</f>
        <v>21512.885225404618</v>
      </c>
      <c r="T8" s="257">
        <f>IF(OR(NA1cT!T8=":",AT1T!T8=":"),":",NA1cT!T8/AT1T!T8*10^6)</f>
        <v>19018.928901200368</v>
      </c>
      <c r="U8" s="257">
        <f>IF(OR(NA1cT!U8=":",AT1T!U8=":"),":",NA1cT!U8/AT1T!U8*10^6)</f>
        <v>19631.307010269822</v>
      </c>
      <c r="V8" s="257">
        <f>IF(OR(NA1cT!V8=":",AT1T!V8=":"),":",NA1cT!V8/AT1T!V8*10^6)</f>
        <v>6118</v>
      </c>
      <c r="W8" s="257" t="str">
        <f>IF(OR(NA1cT!W8=":",AT1T!W8=":"),":",NA1cT!W8/AT1T!W8*10^6)</f>
        <v>:</v>
      </c>
      <c r="X8" s="257">
        <f>IF(OR(NA1cT!X8=":",AT1T!X8=":"),":",NA1cT!X8/AT1T!AC8*10^6)</f>
        <v>24752.033613445379</v>
      </c>
      <c r="Y8" s="257"/>
      <c r="Z8" s="257"/>
      <c r="AA8" s="257"/>
      <c r="AB8" s="257"/>
      <c r="AC8" s="257">
        <f>IF(OR(NA1cT!AC8=":",AT1T!AC8=":"),":",NA1cT!AC8/AT1T!AC8*10^6)</f>
        <v>26776.504201680673</v>
      </c>
      <c r="AD8" s="257"/>
      <c r="AE8" s="257">
        <f>IF(OR(NA1cT!AE8=":",AT1T!AE8=":"),":",NA1cT!AE8/AT1T!AE8*10^6)</f>
        <v>15312.278379272848</v>
      </c>
      <c r="AF8" s="257">
        <f>IF(OR(NA1cT!AF8=":",AT1T!AF8=":"),":",NA1cT!AF8/AT1T!AF8*10^6)</f>
        <v>20669.306709799766</v>
      </c>
      <c r="AG8" s="257">
        <f>IF(OR(NA1cT!AG8=":",AT1T!AG8=":"),":",NA1cT!AG8/AT1T!AG8*10^6)</f>
        <v>18333.874986458672</v>
      </c>
      <c r="AH8" s="257">
        <f>IF(OR(NA1cT!AH8=":",AT1T!AH8=":"),":",NA1cT!AH8/AT1T!AH8*10^6)</f>
        <v>24407.135362014687</v>
      </c>
      <c r="AI8" s="257">
        <f>IF(OR(NA1cT!AI8=":",AT1T!AI8=":"),":",NA1cT!AI8/AT1T!AI8*10^6)</f>
        <v>23472.306941563984</v>
      </c>
      <c r="AJ8" s="257">
        <f>IF(OR(NA1cT!AJ8=":",AT1T!AJ8=":"),":",NA1cT!AJ8/AT1T!AJ8*10^6)</f>
        <v>41401.843060597595</v>
      </c>
      <c r="AK8" s="257">
        <f>IF(OR(NA1cT!AK8=":",AT1T!AK8=":"),":",NA1cT!AK8/AT1T!AK8*10^6)</f>
        <v>26784.150943396224</v>
      </c>
      <c r="AL8" s="257">
        <f>IF(OR(NA1cT!AL8=":",AT1T!AL8=":"),":",NA1cT!AL8/AT1T!AL8*10^6)</f>
        <v>647147.577092511</v>
      </c>
      <c r="AM8" s="257">
        <f>IF(OR(NA1cT!AM8=":",AT1T!AM8=":"),":",NA1cT!AM8/AT1T!AM8*10^6)</f>
        <v>30411.435194127876</v>
      </c>
      <c r="AN8" s="257">
        <f>IF(OR(NA1cT!AN8=":",AT1T!AN8=":"),":",NA1cT!AN8/AT1T!AN8*10^6)</f>
        <v>23157.688668472056</v>
      </c>
      <c r="AO8" s="257">
        <f>IF(OR(NA1cT!AO8=":",AT1T!AO8=":"),":",NA1cT!AO8/AT1T!AO8*10^6)</f>
        <v>15541.772225619519</v>
      </c>
      <c r="AP8" s="257"/>
      <c r="AQ8" s="257">
        <f>IF(OR(NA1cT!AQ8=":",AT1T!AQ8=":"),":",NA1cT!AQ8/AT1T!AQ8*10^6)</f>
        <v>15700.283960795092</v>
      </c>
      <c r="AR8" s="257">
        <f>IF(OR(NA1cT!AR8=":",AT1T!AR8=":"),":",NA1cT!AR8/AT1T!AR8*10^6)</f>
        <v>22072.474030482819</v>
      </c>
      <c r="AS8" s="257">
        <f>IF(OR(NA1cT!AS8=":",AT1T!AS8=":"),":",NA1cT!AS8/AT1T!AS8*10^6)</f>
        <v>26686.278712799325</v>
      </c>
    </row>
    <row r="9" spans="1:45" ht="22.5" customHeight="1">
      <c r="A9" s="77">
        <f t="shared" si="0"/>
        <v>1</v>
      </c>
      <c r="B9" s="105">
        <v>1997</v>
      </c>
      <c r="C9" s="257">
        <f>IF(OR(NA1cT!C9=":",AT1T!C9=":"),":",NA1cT!C9/AT1T!C9*10^6)</f>
        <v>15549.282643600765</v>
      </c>
      <c r="D9" s="257">
        <f>IF(OR(NA1cT!D9=":",AT1T!D9=":"),":",NA1cT!D9/AT1T!D9*10^6)</f>
        <v>30233.333333333336</v>
      </c>
      <c r="E9" s="257">
        <f>IF(OR(NA1cT!E9=":",AT1T!E9=":"),":",NA1cT!E9/AT1T!E9*10^6)</f>
        <v>19674.091047777976</v>
      </c>
      <c r="F9" s="257">
        <f>IF(OR(NA1cT!F9=":",AT1T!F9=":"),":",NA1cT!F9/AT1T!F9*10^6)</f>
        <v>108572.72727272728</v>
      </c>
      <c r="G9" s="257">
        <f>IF(OR(NA1cT!G9=":",AT1T!G9=":"),":",NA1cT!G9/AT1T!G9*10^6)</f>
        <v>20072.131147540982</v>
      </c>
      <c r="H9" s="257">
        <f>IF(OR(NA1cT!H9=":",AT1T!H9=":"),":",NA1cT!H9/AT1T!H9*10^6)</f>
        <v>24971.499380421315</v>
      </c>
      <c r="I9" s="257">
        <f>IF(OR(NA1cT!I9=":",AT1T!I9=":"),":",NA1cT!I9/AT1T!I9*10^6)</f>
        <v>19231.87746436154</v>
      </c>
      <c r="J9" s="257">
        <f>IF(OR(NA1cT!J9=":",AT1T!J9=":"),":",NA1cT!J9/AT1T!J9*10^6)</f>
        <v>49769.305244883653</v>
      </c>
      <c r="K9" s="257">
        <f>IF(OR(NA1cT!K9=":",AT1T!K9=":"),":",NA1cT!K9/AT1T!K9*10^6)</f>
        <v>19890.76682316119</v>
      </c>
      <c r="L9" s="257">
        <f>IF(OR(NA1cT!L9=":",AT1T!L9=":"),":",NA1cT!L9/AT1T!L9*10^6)</f>
        <v>44344.694307800419</v>
      </c>
      <c r="M9" s="257">
        <f>IF(OR(NA1cT!M9=":",AT1T!M9=":"),":",NA1cT!M9/AT1T!M9*10^6)</f>
        <v>29889.418946829705</v>
      </c>
      <c r="N9" s="257">
        <f>IF(OR(NA1cT!N9=":",AT1T!N9=":"),":",NA1cT!N9/AT1T!N9*10^6)</f>
        <v>660209.64360587008</v>
      </c>
      <c r="O9" s="257">
        <f>IF(OR(NA1cT!O9=":",AT1T!O9=":"),":",NA1cT!O9/AT1T!O9*10^6)</f>
        <v>39815.836973866637</v>
      </c>
      <c r="P9" s="257">
        <f>IF(OR(NA1cT!P9=":",AT1T!P9=":"),":",NA1cT!P9/AT1T!P9*10^6)</f>
        <v>16890.484023727629</v>
      </c>
      <c r="Q9" s="257">
        <f>IF(OR(NA1cT!Q9=":",AT1T!Q9=":"),":",NA1cT!Q9/AT1T!Q9*10^6)</f>
        <v>25932.885906040268</v>
      </c>
      <c r="R9" s="257">
        <f>IF(OR(NA1cT!R9=":",AT1T!R9=":"),":",NA1cT!R9/AT1T!R9*10^6)</f>
        <v>22740.244216132793</v>
      </c>
      <c r="S9" s="257">
        <f>IF(OR(NA1cT!S9=":",AT1T!S9=":"),":",NA1cT!S9/AT1T!S9*10^6)</f>
        <v>22424.174694351936</v>
      </c>
      <c r="T9" s="257">
        <f>IF(OR(NA1cT!T9=":",AT1T!T9=":"),":",NA1cT!T9/AT1T!T9*10^6)</f>
        <v>22280.69193304596</v>
      </c>
      <c r="U9" s="257">
        <f>IF(OR(NA1cT!U9=":",AT1T!U9=":"),":",NA1cT!U9/AT1T!U9*10^6)</f>
        <v>20617.799090739241</v>
      </c>
      <c r="V9" s="257">
        <f>IF(OR(NA1cT!V9=":",AT1T!V9=":"),":",NA1cT!V9/AT1T!V9*10^6)</f>
        <v>6087.272727272727</v>
      </c>
      <c r="W9" s="257" t="str">
        <f>IF(OR(NA1cT!W9=":",AT1T!W9=":"),":",NA1cT!W9/AT1T!W9*10^6)</f>
        <v>:</v>
      </c>
      <c r="X9" s="257">
        <f>IF(OR(NA1cT!X9=":",AT1T!X9=":"),":",NA1cT!X9/AT1T!AC9*10^6)</f>
        <v>25957.183806284786</v>
      </c>
      <c r="Y9" s="257"/>
      <c r="Z9" s="257"/>
      <c r="AA9" s="257"/>
      <c r="AB9" s="257"/>
      <c r="AC9" s="257">
        <f>IF(OR(NA1cT!AC9=":",AT1T!AC9=":"),":",NA1cT!AC9/AT1T!AC9*10^6)</f>
        <v>27863.299546314051</v>
      </c>
      <c r="AD9" s="257"/>
      <c r="AE9" s="257">
        <f>IF(OR(NA1cT!AE9=":",AT1T!AE9=":"),":",NA1cT!AE9/AT1T!AE9*10^6)</f>
        <v>15549.282643600765</v>
      </c>
      <c r="AF9" s="257">
        <f>IF(OR(NA1cT!AF9=":",AT1T!AF9=":"),":",NA1cT!AF9/AT1T!AF9*10^6)</f>
        <v>22088.681648674039</v>
      </c>
      <c r="AG9" s="257">
        <f>IF(OR(NA1cT!AG9=":",AT1T!AG9=":"),":",NA1cT!AG9/AT1T!AG9*10^6)</f>
        <v>19674.091047777976</v>
      </c>
      <c r="AH9" s="257">
        <f>IF(OR(NA1cT!AH9=":",AT1T!AH9=":"),":",NA1cT!AH9/AT1T!AH9*10^6)</f>
        <v>24971.499380421315</v>
      </c>
      <c r="AI9" s="257">
        <f>IF(OR(NA1cT!AI9=":",AT1T!AI9=":"),":",NA1cT!AI9/AT1T!AI9*10^6)</f>
        <v>24031.260502515583</v>
      </c>
      <c r="AJ9" s="257">
        <f>IF(OR(NA1cT!AJ9=":",AT1T!AJ9=":"),":",NA1cT!AJ9/AT1T!AJ9*10^6)</f>
        <v>44344.694307800419</v>
      </c>
      <c r="AK9" s="257">
        <f>IF(OR(NA1cT!AK9=":",AT1T!AK9=":"),":",NA1cT!AK9/AT1T!AK9*10^6)</f>
        <v>29889.418946829705</v>
      </c>
      <c r="AL9" s="257">
        <f>IF(OR(NA1cT!AL9=":",AT1T!AL9=":"),":",NA1cT!AL9/AT1T!AL9*10^6)</f>
        <v>660209.64360587008</v>
      </c>
      <c r="AM9" s="257">
        <f>IF(OR(NA1cT!AM9=":",AT1T!AM9=":"),":",NA1cT!AM9/AT1T!AM9*10^6)</f>
        <v>31925.610760362335</v>
      </c>
      <c r="AN9" s="257">
        <f>IF(OR(NA1cT!AN9=":",AT1T!AN9=":"),":",NA1cT!AN9/AT1T!AN9*10^6)</f>
        <v>24285.144968095829</v>
      </c>
      <c r="AO9" s="257">
        <f>IF(OR(NA1cT!AO9=":",AT1T!AO9=":"),":",NA1cT!AO9/AT1T!AO9*10^6)</f>
        <v>16589.188212901343</v>
      </c>
      <c r="AP9" s="257"/>
      <c r="AQ9" s="257">
        <f>IF(OR(NA1cT!AQ9=":",AT1T!AQ9=":"),":",NA1cT!AQ9/AT1T!AQ9*10^6)</f>
        <v>15991.862159039531</v>
      </c>
      <c r="AR9" s="257">
        <f>IF(OR(NA1cT!AR9=":",AT1T!AR9=":"),":",NA1cT!AR9/AT1T!AR9*10^6)</f>
        <v>23166.395026700506</v>
      </c>
      <c r="AS9" s="257">
        <f>IF(OR(NA1cT!AS9=":",AT1T!AS9=":"),":",NA1cT!AS9/AT1T!AS9*10^6)</f>
        <v>27860.254150976663</v>
      </c>
    </row>
    <row r="10" spans="1:45" ht="22.5" customHeight="1">
      <c r="A10" s="77">
        <f t="shared" si="0"/>
        <v>1</v>
      </c>
      <c r="B10" s="105">
        <v>1998</v>
      </c>
      <c r="C10" s="257">
        <f>IF(OR(NA1cT!C10=":",AT1T!C10=":"),":",NA1cT!C10/AT1T!C10*10^6)</f>
        <v>17744.805568639767</v>
      </c>
      <c r="D10" s="257">
        <f>IF(OR(NA1cT!D10=":",AT1T!D10=":"),":",NA1cT!D10/AT1T!D10*10^6)</f>
        <v>38750</v>
      </c>
      <c r="E10" s="257">
        <f>IF(OR(NA1cT!E10=":",AT1T!E10=":"),":",NA1cT!E10/AT1T!E10*10^6)</f>
        <v>21032.603462553201</v>
      </c>
      <c r="F10" s="257">
        <f>IF(OR(NA1cT!F10=":",AT1T!F10=":"),":",NA1cT!F10/AT1T!F10*10^6)</f>
        <v>122363.63636363635</v>
      </c>
      <c r="G10" s="257">
        <f>IF(OR(NA1cT!G10=":",AT1T!G10=":"),":",NA1cT!G10/AT1T!G10*10^6)</f>
        <v>24258.823529411766</v>
      </c>
      <c r="H10" s="257">
        <f>IF(OR(NA1cT!H10=":",AT1T!H10=":"),":",NA1cT!H10/AT1T!H10*10^6)</f>
        <v>26985.809477923329</v>
      </c>
      <c r="I10" s="257">
        <f>IF(OR(NA1cT!I10=":",AT1T!I10=":"),":",NA1cT!I10/AT1T!I10*10^6)</f>
        <v>21107.850296458571</v>
      </c>
      <c r="J10" s="257">
        <f>IF(OR(NA1cT!J10=":",AT1T!J10=":"),":",NA1cT!J10/AT1T!J10*10^6)</f>
        <v>51098.9489998547</v>
      </c>
      <c r="K10" s="257">
        <f>IF(OR(NA1cT!K10=":",AT1T!K10=":"),":",NA1cT!K10/AT1T!K10*10^6)</f>
        <v>21473.798449612401</v>
      </c>
      <c r="L10" s="257">
        <f>IF(OR(NA1cT!L10=":",AT1T!L10=":"),":",NA1cT!L10/AT1T!L10*10^6)</f>
        <v>52493.46978974864</v>
      </c>
      <c r="M10" s="257">
        <f>IF(OR(NA1cT!M10=":",AT1T!M10=":"),":",NA1cT!M10/AT1T!M10*10^6)</f>
        <v>32984.070796460175</v>
      </c>
      <c r="N10" s="257">
        <f>IF(OR(NA1cT!N10=":",AT1T!N10=":"),":",NA1cT!N10/AT1T!N10*10^6)</f>
        <v>682572.57257257251</v>
      </c>
      <c r="O10" s="257">
        <f>IF(OR(NA1cT!O10=":",AT1T!O10=":"),":",NA1cT!O10/AT1T!O10*10^6)</f>
        <v>42384.271403232655</v>
      </c>
      <c r="P10" s="257">
        <f>IF(OR(NA1cT!P10=":",AT1T!P10=":"),":",NA1cT!P10/AT1T!P10*10^6)</f>
        <v>18118.337408312957</v>
      </c>
      <c r="Q10" s="257">
        <f>IF(OR(NA1cT!Q10=":",AT1T!Q10=":"),":",NA1cT!Q10/AT1T!Q10*10^6)</f>
        <v>25523.604464368316</v>
      </c>
      <c r="R10" s="257">
        <f>IF(OR(NA1cT!R10=":",AT1T!R10=":"),":",NA1cT!R10/AT1T!R10*10^6)</f>
        <v>24811.403313605955</v>
      </c>
      <c r="S10" s="257">
        <f>IF(OR(NA1cT!S10=":",AT1T!S10=":"),":",NA1cT!S10/AT1T!S10*10^6)</f>
        <v>23777.80198235486</v>
      </c>
      <c r="T10" s="257">
        <f>IF(OR(NA1cT!T10=":",AT1T!T10=":"),":",NA1cT!T10/AT1T!T10*10^6)</f>
        <v>23439.44899398015</v>
      </c>
      <c r="U10" s="257">
        <f>IF(OR(NA1cT!U10=":",AT1T!U10=":"),":",NA1cT!U10/AT1T!U10*10^6)</f>
        <v>19436.76840438414</v>
      </c>
      <c r="V10" s="257">
        <f>IF(OR(NA1cT!V10=":",AT1T!V10=":"),":",NA1cT!V10/AT1T!V10*10^6)</f>
        <v>6108.1967213114749</v>
      </c>
      <c r="W10" s="257" t="str">
        <f>IF(OR(NA1cT!W10=":",AT1T!W10=":"),":",NA1cT!W10/AT1T!W10*10^6)</f>
        <v>:</v>
      </c>
      <c r="X10" s="257">
        <f>IF(OR(NA1cT!X10=":",AT1T!X10=":"),":",NA1cT!X10/AT1T!AC10*10^6)</f>
        <v>27809.799479477177</v>
      </c>
      <c r="Y10" s="257"/>
      <c r="Z10" s="257"/>
      <c r="AA10" s="257"/>
      <c r="AB10" s="257"/>
      <c r="AC10" s="257">
        <f>IF(OR(NA1cT!AC10=":",AT1T!AC10=":"),":",NA1cT!AC10/AT1T!AC10*10^6)</f>
        <v>29704.370993803888</v>
      </c>
      <c r="AD10" s="257"/>
      <c r="AE10" s="257">
        <f>IF(OR(NA1cT!AE10=":",AT1T!AE10=":"),":",NA1cT!AE10/AT1T!AE10*10^6)</f>
        <v>17744.805568639767</v>
      </c>
      <c r="AF10" s="257">
        <f>IF(OR(NA1cT!AF10=":",AT1T!AF10=":"),":",NA1cT!AF10/AT1T!AF10*10^6)</f>
        <v>24045.436028834403</v>
      </c>
      <c r="AG10" s="257">
        <f>IF(OR(NA1cT!AG10=":",AT1T!AG10=":"),":",NA1cT!AG10/AT1T!AG10*10^6)</f>
        <v>21032.603462553201</v>
      </c>
      <c r="AH10" s="257">
        <f>IF(OR(NA1cT!AH10=":",AT1T!AH10=":"),":",NA1cT!AH10/AT1T!AH10*10^6)</f>
        <v>26985.809477923329</v>
      </c>
      <c r="AI10" s="257">
        <f>IF(OR(NA1cT!AI10=":",AT1T!AI10=":"),":",NA1cT!AI10/AT1T!AI10*10^6)</f>
        <v>25768.942786252261</v>
      </c>
      <c r="AJ10" s="257">
        <f>IF(OR(NA1cT!AJ10=":",AT1T!AJ10=":"),":",NA1cT!AJ10/AT1T!AJ10*10^6)</f>
        <v>52493.46978974864</v>
      </c>
      <c r="AK10" s="257">
        <f>IF(OR(NA1cT!AK10=":",AT1T!AK10=":"),":",NA1cT!AK10/AT1T!AK10*10^6)</f>
        <v>32984.070796460175</v>
      </c>
      <c r="AL10" s="257">
        <f>IF(OR(NA1cT!AL10=":",AT1T!AL10=":"),":",NA1cT!AL10/AT1T!AL10*10^6)</f>
        <v>682572.57257257251</v>
      </c>
      <c r="AM10" s="257">
        <f>IF(OR(NA1cT!AM10=":",AT1T!AM10=":"),":",NA1cT!AM10/AT1T!AM10*10^6)</f>
        <v>34179.136559797618</v>
      </c>
      <c r="AN10" s="257">
        <f>IF(OR(NA1cT!AN10=":",AT1T!AN10=":"),":",NA1cT!AN10/AT1T!AN10*10^6)</f>
        <v>24971.729516279745</v>
      </c>
      <c r="AO10" s="257">
        <f>IF(OR(NA1cT!AO10=":",AT1T!AO10=":"),":",NA1cT!AO10/AT1T!AO10*10^6)</f>
        <v>16086.666844335476</v>
      </c>
      <c r="AP10" s="257"/>
      <c r="AQ10" s="257">
        <f>IF(OR(NA1cT!AQ10=":",AT1T!AQ10=":"),":",NA1cT!AQ10/AT1T!AQ10*10^6)</f>
        <v>18384.330440960064</v>
      </c>
      <c r="AR10" s="257">
        <f>IF(OR(NA1cT!AR10=":",AT1T!AR10=":"),":",NA1cT!AR10/AT1T!AR10*10^6)</f>
        <v>25085.781128151812</v>
      </c>
      <c r="AS10" s="257">
        <f>IF(OR(NA1cT!AS10=":",AT1T!AS10=":"),":",NA1cT!AS10/AT1T!AS10*10^6)</f>
        <v>29550.572899533057</v>
      </c>
    </row>
    <row r="11" spans="1:45" ht="22.5" customHeight="1">
      <c r="A11" s="77">
        <f t="shared" si="0"/>
        <v>1</v>
      </c>
      <c r="B11" s="105">
        <v>1999</v>
      </c>
      <c r="C11" s="257">
        <f>IF(OR(NA1cT!C11=":",AT1T!C11=":"),":",NA1cT!C11/AT1T!C11*10^6)</f>
        <v>18800.446642207688</v>
      </c>
      <c r="D11" s="257">
        <f>IF(OR(NA1cT!D11=":",AT1T!D11=":"),":",NA1cT!D11/AT1T!D11*10^6)</f>
        <v>40966.666666666664</v>
      </c>
      <c r="E11" s="257">
        <f>IF(OR(NA1cT!E11=":",AT1T!E11=":"),":",NA1cT!E11/AT1T!E11*10^6)</f>
        <v>22771.311859639722</v>
      </c>
      <c r="F11" s="257">
        <f>IF(OR(NA1cT!F11=":",AT1T!F11=":"),":",NA1cT!F11/AT1T!F11*10^6)</f>
        <v>112854.54545454546</v>
      </c>
      <c r="G11" s="257">
        <f>IF(OR(NA1cT!G11=":",AT1T!G11=":"),":",NA1cT!G11/AT1T!G11*10^6)</f>
        <v>32647.058823529413</v>
      </c>
      <c r="H11" s="257">
        <f>IF(OR(NA1cT!H11=":",AT1T!H11=":"),":",NA1cT!H11/AT1T!H11*10^6)</f>
        <v>27623.464618283273</v>
      </c>
      <c r="I11" s="257">
        <f>IF(OR(NA1cT!I11=":",AT1T!I11=":"),":",NA1cT!I11/AT1T!I11*10^6)</f>
        <v>22187.689848121499</v>
      </c>
      <c r="J11" s="257">
        <f>IF(OR(NA1cT!J11=":",AT1T!J11=":"),":",NA1cT!J11/AT1T!J11*10^6)</f>
        <v>50656.92975064757</v>
      </c>
      <c r="K11" s="257">
        <f>IF(OR(NA1cT!K11=":",AT1T!K11=":"),":",NA1cT!K11/AT1T!K11*10^6)</f>
        <v>22923.122238586155</v>
      </c>
      <c r="L11" s="257">
        <f>IF(OR(NA1cT!L11=":",AT1T!L11=":"),":",NA1cT!L11/AT1T!L11*10^6)</f>
        <v>59883.485718909302</v>
      </c>
      <c r="M11" s="257">
        <f>IF(OR(NA1cT!M11=":",AT1T!M11=":"),":",NA1cT!M11/AT1T!M11*10^6)</f>
        <v>38550.978487603701</v>
      </c>
      <c r="N11" s="257">
        <f>IF(OR(NA1cT!N11=":",AT1T!N11=":"),":",NA1cT!N11/AT1T!N11*10^6)</f>
        <v>718828.82882882876</v>
      </c>
      <c r="O11" s="257">
        <f>IF(OR(NA1cT!O11=":",AT1T!O11=":"),":",NA1cT!O11/AT1T!O11*10^6)</f>
        <v>44345.753477964783</v>
      </c>
      <c r="P11" s="257">
        <f>IF(OR(NA1cT!P11=":",AT1T!P11=":"),":",NA1cT!P11/AT1T!P11*10^6)</f>
        <v>20211.993611151447</v>
      </c>
      <c r="Q11" s="257">
        <f>IF(OR(NA1cT!Q11=":",AT1T!Q11=":"),":",NA1cT!Q11/AT1T!Q11*10^6)</f>
        <v>26804.679145476362</v>
      </c>
      <c r="R11" s="257">
        <f>IF(OR(NA1cT!R11=":",AT1T!R11=":"),":",NA1cT!R11/AT1T!R11*10^6)</f>
        <v>25414.017330622723</v>
      </c>
      <c r="S11" s="257">
        <f>IF(OR(NA1cT!S11=":",AT1T!S11=":"),":",NA1cT!S11/AT1T!S11*10^6)</f>
        <v>24842.472010367317</v>
      </c>
      <c r="T11" s="257">
        <f>IF(OR(NA1cT!T11=":",AT1T!T11=":"),":",NA1cT!T11/AT1T!T11*10^6)</f>
        <v>22577.083333333336</v>
      </c>
      <c r="U11" s="257">
        <f>IF(OR(NA1cT!U11=":",AT1T!U11=":"),":",NA1cT!U11/AT1T!U11*10^6)</f>
        <v>19200.290363559372</v>
      </c>
      <c r="V11" s="257">
        <f>IF(OR(NA1cT!V11=":",AT1T!V11=":"),":",NA1cT!V11/AT1T!V11*10^6)</f>
        <v>6145.3183520599259</v>
      </c>
      <c r="W11" s="257" t="str">
        <f>IF(OR(NA1cT!W11=":",AT1T!W11=":"),":",NA1cT!W11/AT1T!W11*10^6)</f>
        <v>:</v>
      </c>
      <c r="X11" s="257">
        <f>IF(OR(NA1cT!X11=":",AT1T!X11=":"),":",NA1cT!X11/AT1T!AC11*10^6)</f>
        <v>29357.344245035318</v>
      </c>
      <c r="Y11" s="257"/>
      <c r="Z11" s="257"/>
      <c r="AA11" s="257"/>
      <c r="AB11" s="257"/>
      <c r="AC11" s="257">
        <f>IF(OR(NA1cT!AC11=":",AT1T!AC11=":"),":",NA1cT!AC11/AT1T!AC11*10^6)</f>
        <v>31284.245745824952</v>
      </c>
      <c r="AD11" s="257"/>
      <c r="AE11" s="257">
        <f>IF(OR(NA1cT!AE11=":",AT1T!AE11=":"),":",NA1cT!AE11/AT1T!AE11*10^6)</f>
        <v>18800.446642207688</v>
      </c>
      <c r="AF11" s="257">
        <f>IF(OR(NA1cT!AF11=":",AT1T!AF11=":"),":",NA1cT!AF11/AT1T!AF11*10^6)</f>
        <v>25884.244767691645</v>
      </c>
      <c r="AG11" s="257">
        <f>IF(OR(NA1cT!AG11=":",AT1T!AG11=":"),":",NA1cT!AG11/AT1T!AG11*10^6)</f>
        <v>22771.311859639722</v>
      </c>
      <c r="AH11" s="257">
        <f>IF(OR(NA1cT!AH11=":",AT1T!AH11=":"),":",NA1cT!AH11/AT1T!AH11*10^6)</f>
        <v>27623.464618283273</v>
      </c>
      <c r="AI11" s="257">
        <f>IF(OR(NA1cT!AI11=":",AT1T!AI11=":"),":",NA1cT!AI11/AT1T!AI11*10^6)</f>
        <v>26782.486610905631</v>
      </c>
      <c r="AJ11" s="257">
        <f>IF(OR(NA1cT!AJ11=":",AT1T!AJ11=":"),":",NA1cT!AJ11/AT1T!AJ11*10^6)</f>
        <v>59883.485718909302</v>
      </c>
      <c r="AK11" s="257">
        <f>IF(OR(NA1cT!AK11=":",AT1T!AK11=":"),":",NA1cT!AK11/AT1T!AK11*10^6)</f>
        <v>38550.978487603701</v>
      </c>
      <c r="AL11" s="257">
        <f>IF(OR(NA1cT!AL11=":",AT1T!AL11=":"),":",NA1cT!AL11/AT1T!AL11*10^6)</f>
        <v>718828.82882882876</v>
      </c>
      <c r="AM11" s="257">
        <f>IF(OR(NA1cT!AM11=":",AT1T!AM11=":"),":",NA1cT!AM11/AT1T!AM11*10^6)</f>
        <v>36274.341583437206</v>
      </c>
      <c r="AN11" s="257">
        <f>IF(OR(NA1cT!AN11=":",AT1T!AN11=":"),":",NA1cT!AN11/AT1T!AN11*10^6)</f>
        <v>26014.42269460802</v>
      </c>
      <c r="AO11" s="257">
        <f>IF(OR(NA1cT!AO11=":",AT1T!AO11=":"),":",NA1cT!AO11/AT1T!AO11*10^6)</f>
        <v>15607.000835845089</v>
      </c>
      <c r="AP11" s="257"/>
      <c r="AQ11" s="257">
        <f>IF(OR(NA1cT!AQ11=":",AT1T!AQ11=":"),":",NA1cT!AQ11/AT1T!AQ11*10^6)</f>
        <v>19485.752563508009</v>
      </c>
      <c r="AR11" s="257">
        <f>IF(OR(NA1cT!AR11=":",AT1T!AR11=":"),":",NA1cT!AR11/AT1T!AR11*10^6)</f>
        <v>26459.328377490532</v>
      </c>
      <c r="AS11" s="257">
        <f>IF(OR(NA1cT!AS11=":",AT1T!AS11=":"),":",NA1cT!AS11/AT1T!AS11*10^6)</f>
        <v>31100.61416144378</v>
      </c>
    </row>
    <row r="12" spans="1:45" ht="22.5" customHeight="1">
      <c r="A12" s="77">
        <f t="shared" si="0"/>
        <v>1</v>
      </c>
      <c r="B12" s="105">
        <v>2000</v>
      </c>
      <c r="C12" s="257">
        <f>IF(OR(NA1cT!C12=":",AT1T!C12=":"),":",NA1cT!C12/AT1T!C12*10^6)</f>
        <v>18568.22851083571</v>
      </c>
      <c r="D12" s="257">
        <f>IF(OR(NA1cT!D12=":",AT1T!D12=":"),":",NA1cT!D12/AT1T!D12*10^6)</f>
        <v>45990.821860659154</v>
      </c>
      <c r="E12" s="257">
        <f>IF(OR(NA1cT!E12=":",AT1T!E12=":"),":",NA1cT!E12/AT1T!E12*10^6)</f>
        <v>24320.20259646291</v>
      </c>
      <c r="F12" s="257">
        <f>IF(OR(NA1cT!F12=":",AT1T!F12=":"),":",NA1cT!F12/AT1T!F12*10^6)</f>
        <v>128200.00000000001</v>
      </c>
      <c r="G12" s="257">
        <f>IF(OR(NA1cT!G12=":",AT1T!G12=":"),":",NA1cT!G12/AT1T!G12*10^6)</f>
        <v>34772.626931567334</v>
      </c>
      <c r="H12" s="257">
        <f>IF(OR(NA1cT!H12=":",AT1T!H12=":"),":",NA1cT!H12/AT1T!H12*10^6)</f>
        <v>28837.480524450355</v>
      </c>
      <c r="I12" s="257">
        <f>IF(OR(NA1cT!I12=":",AT1T!I12=":"),":",NA1cT!I12/AT1T!I12*10^6)</f>
        <v>23174.675431902066</v>
      </c>
      <c r="J12" s="257">
        <f>IF(OR(NA1cT!J12=":",AT1T!J12=":"),":",NA1cT!J12/AT1T!J12*10^6)</f>
        <v>53123.520485584217</v>
      </c>
      <c r="K12" s="257">
        <f>IF(OR(NA1cT!K12=":",AT1T!K12=":"),":",NA1cT!K12/AT1T!K12*10^6)</f>
        <v>24683.615819209041</v>
      </c>
      <c r="L12" s="257">
        <f>IF(OR(NA1cT!L12=":",AT1T!L12=":"),":",NA1cT!L12/AT1T!L12*10^6)</f>
        <v>63955.943093161994</v>
      </c>
      <c r="M12" s="257">
        <f>IF(OR(NA1cT!M12=":",AT1T!M12=":"),":",NA1cT!M12/AT1T!M12*10^6)</f>
        <v>38803.632475414524</v>
      </c>
      <c r="N12" s="257">
        <f>IF(OR(NA1cT!N12=":",AT1T!N12=":"),":",NA1cT!N12/AT1T!N12*10^6)</f>
        <v>746304.82190453121</v>
      </c>
      <c r="O12" s="257">
        <f>IF(OR(NA1cT!O12=":",AT1T!O12=":"),":",NA1cT!O12/AT1T!O12*10^6)</f>
        <v>46922.211808809749</v>
      </c>
      <c r="P12" s="257">
        <f>IF(OR(NA1cT!P12=":",AT1T!P12=":"),":",NA1cT!P12/AT1T!P12*10^6)</f>
        <v>23980.008650103318</v>
      </c>
      <c r="Q12" s="257">
        <f>IF(OR(NA1cT!Q12=":",AT1T!Q12=":"),":",NA1cT!Q12/AT1T!Q12*10^6)</f>
        <v>28366.002672945968</v>
      </c>
      <c r="R12" s="257">
        <f>IF(OR(NA1cT!R12=":",AT1T!R12=":"),":",NA1cT!R12/AT1T!R12*10^6)</f>
        <v>27551.950471495315</v>
      </c>
      <c r="S12" s="257">
        <f>IF(OR(NA1cT!S12=":",AT1T!S12=":"),":",NA1cT!S12/AT1T!S12*10^6)</f>
        <v>27120.594169922297</v>
      </c>
      <c r="T12" s="257">
        <f>IF(OR(NA1cT!T12=":",AT1T!T12=":"),":",NA1cT!T12/AT1T!T12*10^6)</f>
        <v>24892.835272504595</v>
      </c>
      <c r="U12" s="257">
        <f>IF(OR(NA1cT!U12=":",AT1T!U12=":"),":",NA1cT!U12/AT1T!U12*10^6)</f>
        <v>21715.806082356215</v>
      </c>
      <c r="V12" s="257">
        <f>IF(OR(NA1cT!V12=":",AT1T!V12=":"),":",NA1cT!V12/AT1T!V12*10^6)</f>
        <v>6110.3896103896104</v>
      </c>
      <c r="W12" s="257" t="str">
        <f>IF(OR(NA1cT!W12=":",AT1T!W12=":"),":",NA1cT!W12/AT1T!W12*10^6)</f>
        <v>:</v>
      </c>
      <c r="X12" s="257">
        <f>IF(OR(NA1cT!X12=":",AT1T!X12=":"),":",NA1cT!X12/AT1T!AC12*10^6)</f>
        <v>31072.044401978328</v>
      </c>
      <c r="Y12" s="257"/>
      <c r="Z12" s="257"/>
      <c r="AA12" s="257"/>
      <c r="AB12" s="257"/>
      <c r="AC12" s="257">
        <f>IF(OR(NA1cT!AC12=":",AT1T!AC12=":"),":",NA1cT!AC12/AT1T!AC12*10^6)</f>
        <v>33490.770370829276</v>
      </c>
      <c r="AD12" s="257"/>
      <c r="AE12" s="257">
        <f>IF(OR(NA1cT!AE12=":",AT1T!AE12=":"),":",NA1cT!AE12/AT1T!AE12*10^6)</f>
        <v>18568.22851083571</v>
      </c>
      <c r="AF12" s="257">
        <f>IF(OR(NA1cT!AF12=":",AT1T!AF12=":"),":",NA1cT!AF12/AT1T!AF12*10^6)</f>
        <v>28007.068126056722</v>
      </c>
      <c r="AG12" s="257">
        <f>IF(OR(NA1cT!AG12=":",AT1T!AG12=":"),":",NA1cT!AG12/AT1T!AG12*10^6)</f>
        <v>24320.20259646291</v>
      </c>
      <c r="AH12" s="257">
        <f>IF(OR(NA1cT!AH12=":",AT1T!AH12=":"),":",NA1cT!AH12/AT1T!AH12*10^6)</f>
        <v>28837.480524450355</v>
      </c>
      <c r="AI12" s="257">
        <f>IF(OR(NA1cT!AI12=":",AT1T!AI12=":"),":",NA1cT!AI12/AT1T!AI12*10^6)</f>
        <v>28242.937944745547</v>
      </c>
      <c r="AJ12" s="257">
        <f>IF(OR(NA1cT!AJ12=":",AT1T!AJ12=":"),":",NA1cT!AJ12/AT1T!AJ12*10^6)</f>
        <v>63955.943093161994</v>
      </c>
      <c r="AK12" s="257">
        <f>IF(OR(NA1cT!AK12=":",AT1T!AK12=":"),":",NA1cT!AK12/AT1T!AK12*10^6)</f>
        <v>38803.632475414524</v>
      </c>
      <c r="AL12" s="257">
        <f>IF(OR(NA1cT!AL12=":",AT1T!AL12=":"),":",NA1cT!AL12/AT1T!AL12*10^6)</f>
        <v>746304.82190453121</v>
      </c>
      <c r="AM12" s="257">
        <f>IF(OR(NA1cT!AM12=":",AT1T!AM12=":"),":",NA1cT!AM12/AT1T!AM12*10^6)</f>
        <v>39402.731181779527</v>
      </c>
      <c r="AN12" s="257">
        <f>IF(OR(NA1cT!AN12=":",AT1T!AN12=":"),":",NA1cT!AN12/AT1T!AN12*10^6)</f>
        <v>27891.666804369022</v>
      </c>
      <c r="AO12" s="257">
        <f>IF(OR(NA1cT!AO12=":",AT1T!AO12=":"),":",NA1cT!AO12/AT1T!AO12*10^6)</f>
        <v>16657.841608336657</v>
      </c>
      <c r="AP12" s="257"/>
      <c r="AQ12" s="257">
        <f>IF(OR(NA1cT!AQ12=":",AT1T!AQ12=":"),":",NA1cT!AQ12/AT1T!AQ12*10^6)</f>
        <v>19412.656406567152</v>
      </c>
      <c r="AR12" s="257">
        <f>IF(OR(NA1cT!AR12=":",AT1T!AR12=":"),":",NA1cT!AR12/AT1T!AR12*10^6)</f>
        <v>28188.543233011689</v>
      </c>
      <c r="AS12" s="257">
        <f>IF(OR(NA1cT!AS12=":",AT1T!AS12=":"),":",NA1cT!AS12/AT1T!AS12*10^6)</f>
        <v>32894.986355983892</v>
      </c>
    </row>
    <row r="13" spans="1:45" ht="22.5" customHeight="1">
      <c r="A13" s="77">
        <f t="shared" si="0"/>
        <v>1</v>
      </c>
      <c r="B13" s="105">
        <v>2001</v>
      </c>
      <c r="C13" s="257">
        <f>IF(OR(NA1cT!C13=":",AT1T!C13=":"),":",NA1cT!C13/AT1T!C13*10^6)</f>
        <v>20368.155254766174</v>
      </c>
      <c r="D13" s="257">
        <f>IF(OR(NA1cT!D13=":",AT1T!D13=":"),":",NA1cT!D13/AT1T!D13*10^6)</f>
        <v>43317.73713313484</v>
      </c>
      <c r="E13" s="257">
        <f>IF(OR(NA1cT!E13=":",AT1T!E13=":"),":",NA1cT!E13/AT1T!E13*10^6)</f>
        <v>26100.754015954539</v>
      </c>
      <c r="F13" s="257">
        <f>IF(OR(NA1cT!F13=":",AT1T!F13=":"),":",NA1cT!F13/AT1T!F13*10^6)</f>
        <v>152363.63636363638</v>
      </c>
      <c r="G13" s="257">
        <f>IF(OR(NA1cT!G13=":",AT1T!G13=":"),":",NA1cT!G13/AT1T!G13*10^6)</f>
        <v>37120.226308345118</v>
      </c>
      <c r="H13" s="257">
        <f>IF(OR(NA1cT!H13=":",AT1T!H13=":"),":",NA1cT!H13/AT1T!H13*10^6)</f>
        <v>29832.991042167356</v>
      </c>
      <c r="I13" s="257">
        <f>IF(OR(NA1cT!I13=":",AT1T!I13=":"),":",NA1cT!I13/AT1T!I13*10^6)</f>
        <v>25387.347862393621</v>
      </c>
      <c r="J13" s="257">
        <f>IF(OR(NA1cT!J13=":",AT1T!J13=":"),":",NA1cT!J13/AT1T!J13*10^6)</f>
        <v>49938.15462811981</v>
      </c>
      <c r="K13" s="257">
        <f>IF(OR(NA1cT!K13=":",AT1T!K13=":"),":",NA1cT!K13/AT1T!K13*10^6)</f>
        <v>26463.843256727203</v>
      </c>
      <c r="L13" s="257">
        <f>IF(OR(NA1cT!L13=":",AT1T!L13=":"),":",NA1cT!L13/AT1T!L13*10^6)</f>
        <v>68916.916060994714</v>
      </c>
      <c r="M13" s="257">
        <f>IF(OR(NA1cT!M13=":",AT1T!M13=":"),":",NA1cT!M13/AT1T!M13*10^6)</f>
        <v>40187.796317960718</v>
      </c>
      <c r="N13" s="257">
        <f>IF(OR(NA1cT!N13=":",AT1T!N13=":"),":",NA1cT!N13/AT1T!N13*10^6)</f>
        <v>724770.15323117923</v>
      </c>
      <c r="O13" s="257">
        <f>IF(OR(NA1cT!O13=":",AT1T!O13=":"),":",NA1cT!O13/AT1T!O13*10^6)</f>
        <v>53389.046142786538</v>
      </c>
      <c r="P13" s="257">
        <f>IF(OR(NA1cT!P13=":",AT1T!P13=":"),":",NA1cT!P13/AT1T!P13*10^6)</f>
        <v>24733.955019199122</v>
      </c>
      <c r="Q13" s="257">
        <f>IF(OR(NA1cT!Q13=":",AT1T!Q13=":"),":",NA1cT!Q13/AT1T!Q13*10^6)</f>
        <v>28381.219990427817</v>
      </c>
      <c r="R13" s="257">
        <f>IF(OR(NA1cT!R13=":",AT1T!R13=":"),":",NA1cT!R13/AT1T!R13*10^6)</f>
        <v>29034.809245335564</v>
      </c>
      <c r="S13" s="257">
        <f>IF(OR(NA1cT!S13=":",AT1T!S13=":"),":",NA1cT!S13/AT1T!S13*10^6)</f>
        <v>28002.889278712209</v>
      </c>
      <c r="T13" s="257">
        <f>IF(OR(NA1cT!T13=":",AT1T!T13=":"),":",NA1cT!T13/AT1T!T13*10^6)</f>
        <v>26376.425855513309</v>
      </c>
      <c r="U13" s="257">
        <f>IF(OR(NA1cT!U13=":",AT1T!U13=":"),":",NA1cT!U13/AT1T!U13*10^6)</f>
        <v>21655.639052722974</v>
      </c>
      <c r="V13" s="257">
        <f>IF(OR(NA1cT!V13=":",AT1T!V13=":"),":",NA1cT!V13/AT1T!V13*10^6)</f>
        <v>6105.3763440860221</v>
      </c>
      <c r="W13" s="257" t="str">
        <f>IF(OR(NA1cT!W13=":",AT1T!W13=":"),":",NA1cT!W13/AT1T!W13*10^6)</f>
        <v>:</v>
      </c>
      <c r="X13" s="257">
        <f>IF(OR(NA1cT!X13=":",AT1T!X13=":"),":",NA1cT!X13/AT1T!AC13*10^6)</f>
        <v>32593.561227425038</v>
      </c>
      <c r="Y13" s="257"/>
      <c r="Z13" s="257"/>
      <c r="AA13" s="257"/>
      <c r="AB13" s="257"/>
      <c r="AC13" s="257">
        <f>IF(OR(NA1cT!AC13=":",AT1T!AC13=":"),":",NA1cT!AC13/AT1T!AC13*10^6)</f>
        <v>35289.231654318304</v>
      </c>
      <c r="AD13" s="257"/>
      <c r="AE13" s="257">
        <f>IF(OR(NA1cT!AE13=":",AT1T!AE13=":"),":",NA1cT!AE13/AT1T!AE13*10^6)</f>
        <v>20368.155254766174</v>
      </c>
      <c r="AF13" s="257">
        <f>IF(OR(NA1cT!AF13=":",AT1T!AF13=":"),":",NA1cT!AF13/AT1T!AF13*10^6)</f>
        <v>30561.402115351517</v>
      </c>
      <c r="AG13" s="257">
        <f>IF(OR(NA1cT!AG13=":",AT1T!AG13=":"),":",NA1cT!AG13/AT1T!AG13*10^6)</f>
        <v>26100.754015954539</v>
      </c>
      <c r="AH13" s="257">
        <f>IF(OR(NA1cT!AH13=":",AT1T!AH13=":"),":",NA1cT!AH13/AT1T!AH13*10^6)</f>
        <v>29832.991042167356</v>
      </c>
      <c r="AI13" s="257">
        <f>IF(OR(NA1cT!AI13=":",AT1T!AI13=":"),":",NA1cT!AI13/AT1T!AI13*10^6)</f>
        <v>29514.117958259951</v>
      </c>
      <c r="AJ13" s="257">
        <f>IF(OR(NA1cT!AJ13=":",AT1T!AJ13=":"),":",NA1cT!AJ13/AT1T!AJ13*10^6)</f>
        <v>68916.916060994714</v>
      </c>
      <c r="AK13" s="257">
        <f>IF(OR(NA1cT!AK13=":",AT1T!AK13=":"),":",NA1cT!AK13/AT1T!AK13*10^6)</f>
        <v>40187.796317960718</v>
      </c>
      <c r="AL13" s="257">
        <f>IF(OR(NA1cT!AL13=":",AT1T!AL13=":"),":",NA1cT!AL13/AT1T!AL13*10^6)</f>
        <v>724770.15323117923</v>
      </c>
      <c r="AM13" s="257">
        <f>IF(OR(NA1cT!AM13=":",AT1T!AM13=":"),":",NA1cT!AM13/AT1T!AM13*10^6)</f>
        <v>43946.979966862476</v>
      </c>
      <c r="AN13" s="257">
        <f>IF(OR(NA1cT!AN13=":",AT1T!AN13=":"),":",NA1cT!AN13/AT1T!AN13*10^6)</f>
        <v>28495.73888086079</v>
      </c>
      <c r="AO13" s="257">
        <f>IF(OR(NA1cT!AO13=":",AT1T!AO13=":"),":",NA1cT!AO13/AT1T!AO13*10^6)</f>
        <v>16427.145055160901</v>
      </c>
      <c r="AP13" s="257"/>
      <c r="AQ13" s="257">
        <f>IF(OR(NA1cT!AQ13=":",AT1T!AQ13=":"),":",NA1cT!AQ13/AT1T!AQ13*10^6)</f>
        <v>21083.560953618497</v>
      </c>
      <c r="AR13" s="257">
        <f>IF(OR(NA1cT!AR13=":",AT1T!AR13=":"),":",NA1cT!AR13/AT1T!AR13*10^6)</f>
        <v>30130.718954248361</v>
      </c>
      <c r="AS13" s="257">
        <f>IF(OR(NA1cT!AS13=":",AT1T!AS13=":"),":",NA1cT!AS13/AT1T!AS13*10^6)</f>
        <v>34193.472140737715</v>
      </c>
    </row>
    <row r="14" spans="1:45" ht="22.5" customHeight="1">
      <c r="A14" s="77">
        <f t="shared" si="0"/>
        <v>1</v>
      </c>
      <c r="B14" s="105">
        <v>2002</v>
      </c>
      <c r="C14" s="257">
        <f>IF(OR(NA1cT!C14=":",AT1T!C14=":"),":",NA1cT!C14/AT1T!C14*10^6)</f>
        <v>19184.510420420793</v>
      </c>
      <c r="D14" s="257">
        <f>IF(OR(NA1cT!D14=":",AT1T!D14=":"),":",NA1cT!D14/AT1T!D14*10^6)</f>
        <v>50089.475926714957</v>
      </c>
      <c r="E14" s="257">
        <f>IF(OR(NA1cT!E14=":",AT1T!E14=":"),":",NA1cT!E14/AT1T!E14*10^6)</f>
        <v>27524.416198859464</v>
      </c>
      <c r="F14" s="257">
        <f>IF(OR(NA1cT!F14=":",AT1T!F14=":"),":",NA1cT!F14/AT1T!F14*10^6)</f>
        <v>159372.72727272726</v>
      </c>
      <c r="G14" s="257">
        <f>IF(OR(NA1cT!G14=":",AT1T!G14=":"),":",NA1cT!G14/AT1T!G14*10^6)</f>
        <v>39864.425928541161</v>
      </c>
      <c r="H14" s="257">
        <f>IF(OR(NA1cT!H14=":",AT1T!H14=":"),":",NA1cT!H14/AT1T!H14*10^6)</f>
        <v>31568.889037121033</v>
      </c>
      <c r="I14" s="257">
        <f>IF(OR(NA1cT!I14=":",AT1T!I14=":"),":",NA1cT!I14/AT1T!I14*10^6)</f>
        <v>25865.392500895632</v>
      </c>
      <c r="J14" s="257">
        <f>IF(OR(NA1cT!J14=":",AT1T!J14=":"),":",NA1cT!J14/AT1T!J14*10^6)</f>
        <v>50399.800758874284</v>
      </c>
      <c r="K14" s="257">
        <f>IF(OR(NA1cT!K14=":",AT1T!K14=":"),":",NA1cT!K14/AT1T!K14*10^6)</f>
        <v>24611.201510252671</v>
      </c>
      <c r="L14" s="257">
        <f>IF(OR(NA1cT!L14=":",AT1T!L14=":"),":",NA1cT!L14/AT1T!L14*10^6)</f>
        <v>66059.928897917722</v>
      </c>
      <c r="M14" s="257">
        <f>IF(OR(NA1cT!M14=":",AT1T!M14=":"),":",NA1cT!M14/AT1T!M14*10^6)</f>
        <v>38098.993659105967</v>
      </c>
      <c r="N14" s="257">
        <f>IF(OR(NA1cT!N14=":",AT1T!N14=":"),":",NA1cT!N14/AT1T!N14*10^6)</f>
        <v>739849.68684759922</v>
      </c>
      <c r="O14" s="257">
        <f>IF(OR(NA1cT!O14=":",AT1T!O14=":"),":",NA1cT!O14/AT1T!O14*10^6)</f>
        <v>54454.40601438786</v>
      </c>
      <c r="P14" s="257">
        <f>IF(OR(NA1cT!P14=":",AT1T!P14=":"),":",NA1cT!P14/AT1T!P14*10^6)</f>
        <v>24111.066181426067</v>
      </c>
      <c r="Q14" s="257">
        <f>IF(OR(NA1cT!Q14=":",AT1T!Q14=":"),":",NA1cT!Q14/AT1T!Q14*10^6)</f>
        <v>29748.580213285175</v>
      </c>
      <c r="R14" s="257">
        <f>IF(OR(NA1cT!R14=":",AT1T!R14=":"),":",NA1cT!R14/AT1T!R14*10^6)</f>
        <v>29986.069438491213</v>
      </c>
      <c r="S14" s="257">
        <f>IF(OR(NA1cT!S14=":",AT1T!S14=":"),":",NA1cT!S14/AT1T!S14*10^6)</f>
        <v>29378.167484514521</v>
      </c>
      <c r="T14" s="257">
        <f>IF(OR(NA1cT!T14=":",AT1T!T14=":"),":",NA1cT!T14/AT1T!T14*10^6)</f>
        <v>27685.223557581619</v>
      </c>
      <c r="U14" s="257">
        <f>IF(OR(NA1cT!U14=":",AT1T!U14=":"),":",NA1cT!U14/AT1T!U14*10^6)</f>
        <v>21903.765064744759</v>
      </c>
      <c r="V14" s="257">
        <f>IF(OR(NA1cT!V14=":",AT1T!V14=":"),":",NA1cT!V14/AT1T!V14*10^6)</f>
        <v>6109.433962264151</v>
      </c>
      <c r="W14" s="257" t="str">
        <f>IF(OR(NA1cT!W14=":",AT1T!W14=":"),":",NA1cT!W14/AT1T!W14*10^6)</f>
        <v>:</v>
      </c>
      <c r="X14" s="257">
        <f>IF(OR(NA1cT!X14=":",AT1T!X14=":"),":",NA1cT!X14/AT1T!AC14*10^6)</f>
        <v>32984.922893458104</v>
      </c>
      <c r="Y14" s="257"/>
      <c r="Z14" s="257"/>
      <c r="AA14" s="257"/>
      <c r="AB14" s="257"/>
      <c r="AC14" s="257">
        <f>IF(OR(NA1cT!AC14=":",AT1T!AC14=":"),":",NA1cT!AC14/AT1T!AC14*10^6)</f>
        <v>35962.756142898594</v>
      </c>
      <c r="AD14" s="257"/>
      <c r="AE14" s="257">
        <f>IF(OR(NA1cT!AE14=":",AT1T!AE14=":"),":",NA1cT!AE14/AT1T!AE14*10^6)</f>
        <v>19184.510420420793</v>
      </c>
      <c r="AF14" s="257">
        <f>IF(OR(NA1cT!AF14=":",AT1T!AF14=":"),":",NA1cT!AF14/AT1T!AF14*10^6)</f>
        <v>32370.306099800233</v>
      </c>
      <c r="AG14" s="257">
        <f>IF(OR(NA1cT!AG14=":",AT1T!AG14=":"),":",NA1cT!AG14/AT1T!AG14*10^6)</f>
        <v>27524.416198859464</v>
      </c>
      <c r="AH14" s="257">
        <f>IF(OR(NA1cT!AH14=":",AT1T!AH14=":"),":",NA1cT!AH14/AT1T!AH14*10^6)</f>
        <v>31568.889037121033</v>
      </c>
      <c r="AI14" s="257">
        <f>IF(OR(NA1cT!AI14=":",AT1T!AI14=":"),":",NA1cT!AI14/AT1T!AI14*10^6)</f>
        <v>29252.211458170681</v>
      </c>
      <c r="AJ14" s="257">
        <f>IF(OR(NA1cT!AJ14=":",AT1T!AJ14=":"),":",NA1cT!AJ14/AT1T!AJ14*10^6)</f>
        <v>66059.928897917722</v>
      </c>
      <c r="AK14" s="257">
        <f>IF(OR(NA1cT!AK14=":",AT1T!AK14=":"),":",NA1cT!AK14/AT1T!AK14*10^6)</f>
        <v>38098.993659105967</v>
      </c>
      <c r="AL14" s="257">
        <f>IF(OR(NA1cT!AL14=":",AT1T!AL14=":"),":",NA1cT!AL14/AT1T!AL14*10^6)</f>
        <v>739849.68684759922</v>
      </c>
      <c r="AM14" s="257">
        <f>IF(OR(NA1cT!AM14=":",AT1T!AM14=":"),":",NA1cT!AM14/AT1T!AM14*10^6)</f>
        <v>44601.873194643013</v>
      </c>
      <c r="AN14" s="257">
        <f>IF(OR(NA1cT!AN14=":",AT1T!AN14=":"),":",NA1cT!AN14/AT1T!AN14*10^6)</f>
        <v>29745.915883256766</v>
      </c>
      <c r="AO14" s="257">
        <f>IF(OR(NA1cT!AO14=":",AT1T!AO14=":"),":",NA1cT!AO14/AT1T!AO14*10^6)</f>
        <v>16326.212636844479</v>
      </c>
      <c r="AP14" s="257"/>
      <c r="AQ14" s="257">
        <f>IF(OR(NA1cT!AQ14=":",AT1T!AQ14=":"),":",NA1cT!AQ14/AT1T!AQ14*10^6)</f>
        <v>20060.376264882751</v>
      </c>
      <c r="AR14" s="257">
        <f>IF(OR(NA1cT!AR14=":",AT1T!AR14=":"),":",NA1cT!AR14/AT1T!AR14*10^6)</f>
        <v>31853.137135603276</v>
      </c>
      <c r="AS14" s="257">
        <f>IF(OR(NA1cT!AS14=":",AT1T!AS14=":"),":",NA1cT!AS14/AT1T!AS14*10^6)</f>
        <v>34407.71615598684</v>
      </c>
    </row>
    <row r="15" spans="1:45" ht="22.5" customHeight="1">
      <c r="A15" s="77">
        <f t="shared" si="0"/>
        <v>1</v>
      </c>
      <c r="B15" s="105">
        <v>2003</v>
      </c>
      <c r="C15" s="257">
        <f>IF(OR(NA1cT!C15=":",AT1T!C15=":"),":",NA1cT!C15/AT1T!C15*10^6)</f>
        <v>19038.92231510569</v>
      </c>
      <c r="D15" s="257">
        <f>IF(OR(NA1cT!D15=":",AT1T!D15=":"),":",NA1cT!D15/AT1T!D15*10^6)</f>
        <v>57095.297544735738</v>
      </c>
      <c r="E15" s="257">
        <f>IF(OR(NA1cT!E15=":",AT1T!E15=":"),":",NA1cT!E15/AT1T!E15*10^6)</f>
        <v>27468.976010037281</v>
      </c>
      <c r="F15" s="257">
        <f>IF(OR(NA1cT!F15=":",AT1T!F15=":"),":",NA1cT!F15/AT1T!F15*10^6)</f>
        <v>177690.90909090909</v>
      </c>
      <c r="G15" s="257">
        <f>IF(OR(NA1cT!G15=":",AT1T!G15=":"),":",NA1cT!G15/AT1T!G15*10^6)</f>
        <v>39674.878079279726</v>
      </c>
      <c r="H15" s="257">
        <f>IF(OR(NA1cT!H15=":",AT1T!H15=":"),":",NA1cT!H15/AT1T!H15*10^6)</f>
        <v>32633.466559275417</v>
      </c>
      <c r="I15" s="257">
        <f>IF(OR(NA1cT!I15=":",AT1T!I15=":"),":",NA1cT!I15/AT1T!I15*10^6)</f>
        <v>26930.277678741699</v>
      </c>
      <c r="J15" s="257">
        <f>IF(OR(NA1cT!J15=":",AT1T!J15=":"),":",NA1cT!J15/AT1T!J15*10^6)</f>
        <v>50324.42475346577</v>
      </c>
      <c r="K15" s="257">
        <f>IF(OR(NA1cT!K15=":",AT1T!K15=":"),":",NA1cT!K15/AT1T!K15*10^6)</f>
        <v>23060.309112448726</v>
      </c>
      <c r="L15" s="257">
        <f>IF(OR(NA1cT!L15=":",AT1T!L15=":"),":",NA1cT!L15/AT1T!L15*10^6)</f>
        <v>64471.526121475486</v>
      </c>
      <c r="M15" s="257">
        <f>IF(OR(NA1cT!M15=":",AT1T!M15=":"),":",NA1cT!M15/AT1T!M15*10^6)</f>
        <v>39036.829851399278</v>
      </c>
      <c r="N15" s="257">
        <f>IF(OR(NA1cT!N15=":",AT1T!N15=":"),":",NA1cT!N15/AT1T!N15*10^6)</f>
        <v>743948.75659382064</v>
      </c>
      <c r="O15" s="257">
        <f>IF(OR(NA1cT!O15=":",AT1T!O15=":"),":",NA1cT!O15/AT1T!O15*10^6)</f>
        <v>52072.291109490237</v>
      </c>
      <c r="P15" s="257">
        <f>IF(OR(NA1cT!P15=":",AT1T!P15=":"),":",NA1cT!P15/AT1T!P15*10^6)</f>
        <v>24040.990606319385</v>
      </c>
      <c r="Q15" s="257">
        <f>IF(OR(NA1cT!Q15=":",AT1T!Q15=":"),":",NA1cT!Q15/AT1T!Q15*10^6)</f>
        <v>35981.18866876504</v>
      </c>
      <c r="R15" s="257">
        <f>IF(OR(NA1cT!R15=":",AT1T!R15=":"),":",NA1cT!R15/AT1T!R15*10^6)</f>
        <v>33248.026417625508</v>
      </c>
      <c r="S15" s="257">
        <f>IF(OR(NA1cT!S15=":",AT1T!S15=":"),":",NA1cT!S15/AT1T!S15*10^6)</f>
        <v>31563.091421729561</v>
      </c>
      <c r="T15" s="257">
        <f>IF(OR(NA1cT!T15=":",AT1T!T15=":"),":",NA1cT!T15/AT1T!T15*10^6)</f>
        <v>27593.265993265992</v>
      </c>
      <c r="U15" s="257">
        <f>IF(OR(NA1cT!U15=":",AT1T!U15=":"),":",NA1cT!U15/AT1T!U15*10^6)</f>
        <v>22950.591510090464</v>
      </c>
      <c r="V15" s="257">
        <f>IF(OR(NA1cT!V15=":",AT1T!V15=":"),":",NA1cT!V15/AT1T!V15*10^6)</f>
        <v>6108.9430894308944</v>
      </c>
      <c r="W15" s="257" t="str">
        <f>IF(OR(NA1cT!W15=":",AT1T!W15=":"),":",NA1cT!W15/AT1T!W15*10^6)</f>
        <v>:</v>
      </c>
      <c r="X15" s="257">
        <f>IF(OR(NA1cT!X15=":",AT1T!X15=":"),":",NA1cT!X15/AT1T!AC15*10^6)</f>
        <v>34170.610330709125</v>
      </c>
      <c r="Y15" s="257"/>
      <c r="Z15" s="257"/>
      <c r="AA15" s="257"/>
      <c r="AB15" s="257"/>
      <c r="AC15" s="257">
        <f>IF(OR(NA1cT!AC15=":",AT1T!AC15=":"),":",NA1cT!AC15/AT1T!AC15*10^6)</f>
        <v>37525.22254320389</v>
      </c>
      <c r="AD15" s="257"/>
      <c r="AE15" s="257">
        <f>IF(OR(NA1cT!AE15=":",AT1T!AE15=":"),":",NA1cT!AE15/AT1T!AE15*10^6)</f>
        <v>19038.92231510569</v>
      </c>
      <c r="AF15" s="257">
        <f>IF(OR(NA1cT!AF15=":",AT1T!AF15=":"),":",NA1cT!AF15/AT1T!AF15*10^6)</f>
        <v>32875.302150726784</v>
      </c>
      <c r="AG15" s="257">
        <f>IF(OR(NA1cT!AG15=":",AT1T!AG15=":"),":",NA1cT!AG15/AT1T!AG15*10^6)</f>
        <v>27468.976010037281</v>
      </c>
      <c r="AH15" s="257">
        <f>IF(OR(NA1cT!AH15=":",AT1T!AH15=":"),":",NA1cT!AH15/AT1T!AH15*10^6)</f>
        <v>32633.466559275417</v>
      </c>
      <c r="AI15" s="257">
        <f>IF(OR(NA1cT!AI15=":",AT1T!AI15=":"),":",NA1cT!AI15/AT1T!AI15*10^6)</f>
        <v>29274.367638856995</v>
      </c>
      <c r="AJ15" s="257">
        <f>IF(OR(NA1cT!AJ15=":",AT1T!AJ15=":"),":",NA1cT!AJ15/AT1T!AJ15*10^6)</f>
        <v>64471.526121475486</v>
      </c>
      <c r="AK15" s="257">
        <f>IF(OR(NA1cT!AK15=":",AT1T!AK15=":"),":",NA1cT!AK15/AT1T!AK15*10^6)</f>
        <v>39036.829851399278</v>
      </c>
      <c r="AL15" s="257">
        <f>IF(OR(NA1cT!AL15=":",AT1T!AL15=":"),":",NA1cT!AL15/AT1T!AL15*10^6)</f>
        <v>743948.75659382064</v>
      </c>
      <c r="AM15" s="257">
        <f>IF(OR(NA1cT!AM15=":",AT1T!AM15=":"),":",NA1cT!AM15/AT1T!AM15*10^6)</f>
        <v>43051.555457843242</v>
      </c>
      <c r="AN15" s="257">
        <f>IF(OR(NA1cT!AN15=":",AT1T!AN15=":"),":",NA1cT!AN15/AT1T!AN15*10^6)</f>
        <v>34314.098611210939</v>
      </c>
      <c r="AO15" s="257">
        <f>IF(OR(NA1cT!AO15=":",AT1T!AO15=":"),":",NA1cT!AO15/AT1T!AO15*10^6)</f>
        <v>16106.754244406065</v>
      </c>
      <c r="AP15" s="257"/>
      <c r="AQ15" s="257">
        <f>IF(OR(NA1cT!AQ15=":",AT1T!AQ15=":"),":",NA1cT!AQ15/AT1T!AQ15*10^6)</f>
        <v>20218.504521005583</v>
      </c>
      <c r="AR15" s="257">
        <f>IF(OR(NA1cT!AR15=":",AT1T!AR15=":"),":",NA1cT!AR15/AT1T!AR15*10^6)</f>
        <v>32556.829839468533</v>
      </c>
      <c r="AS15" s="257">
        <f>IF(OR(NA1cT!AS15=":",AT1T!AS15=":"),":",NA1cT!AS15/AT1T!AS15*10^6)</f>
        <v>35708.165491398191</v>
      </c>
    </row>
    <row r="16" spans="1:45" ht="22.5" customHeight="1">
      <c r="A16" s="77">
        <f t="shared" si="0"/>
        <v>1</v>
      </c>
      <c r="B16" s="105">
        <v>2004</v>
      </c>
      <c r="C16" s="257">
        <f>IF(OR(NA1cT!C16=":",AT1T!C16=":"),":",NA1cT!C16/AT1T!C16*10^6)</f>
        <v>18077.17529670443</v>
      </c>
      <c r="D16" s="257">
        <f>IF(OR(NA1cT!D16=":",AT1T!D16=":"),":",NA1cT!D16/AT1T!D16*10^6)</f>
        <v>67233.691164327014</v>
      </c>
      <c r="E16" s="257">
        <f>IF(OR(NA1cT!E16=":",AT1T!E16=":"),":",NA1cT!E16/AT1T!E16*10^6)</f>
        <v>28371.18389042791</v>
      </c>
      <c r="F16" s="257">
        <f>IF(OR(NA1cT!F16=":",AT1T!F16=":"),":",NA1cT!F16/AT1T!F16*10^6)</f>
        <v>155223.07692307691</v>
      </c>
      <c r="G16" s="257">
        <f>IF(OR(NA1cT!G16=":",AT1T!G16=":"),":",NA1cT!G16/AT1T!G16*10^6)</f>
        <v>46283.324621014115</v>
      </c>
      <c r="H16" s="257">
        <f>IF(OR(NA1cT!H16=":",AT1T!H16=":"),":",NA1cT!H16/AT1T!H16*10^6)</f>
        <v>34198.935018956094</v>
      </c>
      <c r="I16" s="257">
        <f>IF(OR(NA1cT!I16=":",AT1T!I16=":"),":",NA1cT!I16/AT1T!I16*10^6)</f>
        <v>29287.960928732871</v>
      </c>
      <c r="J16" s="257">
        <f>IF(OR(NA1cT!J16=":",AT1T!J16=":"),":",NA1cT!J16/AT1T!J16*10^6)</f>
        <v>48202.524735585124</v>
      </c>
      <c r="K16" s="257">
        <f>IF(OR(NA1cT!K16=":",AT1T!K16=":"),":",NA1cT!K16/AT1T!K16*10^6)</f>
        <v>23102.760024999498</v>
      </c>
      <c r="L16" s="257">
        <f>IF(OR(NA1cT!L16=":",AT1T!L16=":"),":",NA1cT!L16/AT1T!L16*10^6)</f>
        <v>65827.137830809239</v>
      </c>
      <c r="M16" s="257">
        <f>IF(OR(NA1cT!M16=":",AT1T!M16=":"),":",NA1cT!M16/AT1T!M16*10^6)</f>
        <v>43502.610785083867</v>
      </c>
      <c r="N16" s="257">
        <f>IF(OR(NA1cT!N16=":",AT1T!N16=":"),":",NA1cT!N16/AT1T!N16*10^6)</f>
        <v>787224.65417615126</v>
      </c>
      <c r="O16" s="257">
        <f>IF(OR(NA1cT!O16=":",AT1T!O16=":"),":",NA1cT!O16/AT1T!O16*10^6)</f>
        <v>51241.255709082499</v>
      </c>
      <c r="P16" s="257">
        <f>IF(OR(NA1cT!P16=":",AT1T!P16=":"),":",NA1cT!P16/AT1T!P16*10^6)</f>
        <v>22660.993845264158</v>
      </c>
      <c r="Q16" s="257">
        <f>IF(OR(NA1cT!Q16=":",AT1T!Q16=":"),":",NA1cT!Q16/AT1T!Q16*10^6)</f>
        <v>38714.044989293521</v>
      </c>
      <c r="R16" s="257">
        <f>IF(OR(NA1cT!R16=":",AT1T!R16=":"),":",NA1cT!R16/AT1T!R16*10^6)</f>
        <v>33732.031496062991</v>
      </c>
      <c r="S16" s="257">
        <f>IF(OR(NA1cT!S16=":",AT1T!S16=":"),":",NA1cT!S16/AT1T!S16*10^6)</f>
        <v>31784.01309913665</v>
      </c>
      <c r="T16" s="257">
        <f>IF(OR(NA1cT!T16=":",AT1T!T16=":"),":",NA1cT!T16/AT1T!T16*10^6)</f>
        <v>27112.970711297072</v>
      </c>
      <c r="U16" s="257">
        <f>IF(OR(NA1cT!U16=":",AT1T!U16=":"),":",NA1cT!U16/AT1T!U16*10^6)</f>
        <v>23907.015359070152</v>
      </c>
      <c r="V16" s="257">
        <f>IF(OR(NA1cT!V16=":",AT1T!V16=":"),":",NA1cT!V16/AT1T!V16*10^6)</f>
        <v>6113.9860139860148</v>
      </c>
      <c r="W16" s="257" t="str">
        <f>IF(OR(NA1cT!W16=":",AT1T!W16=":"),":",NA1cT!W16/AT1T!W16*10^6)</f>
        <v>:</v>
      </c>
      <c r="X16" s="257">
        <f>IF(OR(NA1cT!X16=":",AT1T!X16=":"),":",NA1cT!X16/AT1T!AC16*10^6)</f>
        <v>35402.347933980709</v>
      </c>
      <c r="Y16" s="257"/>
      <c r="Z16" s="257"/>
      <c r="AA16" s="257"/>
      <c r="AB16" s="257"/>
      <c r="AC16" s="257">
        <f>IF(OR(NA1cT!AC16=":",AT1T!AC16=":"),":",NA1cT!AC16/AT1T!AC16*10^6)</f>
        <v>38932.831837447462</v>
      </c>
      <c r="AD16" s="257"/>
      <c r="AE16" s="257">
        <f>IF(OR(NA1cT!AE16=":",AT1T!AE16=":"),":",NA1cT!AE16/AT1T!AE16*10^6)</f>
        <v>18077.17529670443</v>
      </c>
      <c r="AF16" s="257">
        <f>IF(OR(NA1cT!AF16=":",AT1T!AF16=":"),":",NA1cT!AF16/AT1T!AF16*10^6)</f>
        <v>34027.174603174601</v>
      </c>
      <c r="AG16" s="257">
        <f>IF(OR(NA1cT!AG16=":",AT1T!AG16=":"),":",NA1cT!AG16/AT1T!AG16*10^6)</f>
        <v>28371.18389042791</v>
      </c>
      <c r="AH16" s="257">
        <f>IF(OR(NA1cT!AH16=":",AT1T!AH16=":"),":",NA1cT!AH16/AT1T!AH16*10^6)</f>
        <v>34198.935018956094</v>
      </c>
      <c r="AI16" s="257">
        <f>IF(OR(NA1cT!AI16=":",AT1T!AI16=":"),":",NA1cT!AI16/AT1T!AI16*10^6)</f>
        <v>30267.828956506732</v>
      </c>
      <c r="AJ16" s="257">
        <f>IF(OR(NA1cT!AJ16=":",AT1T!AJ16=":"),":",NA1cT!AJ16/AT1T!AJ16*10^6)</f>
        <v>65827.137830809239</v>
      </c>
      <c r="AK16" s="257">
        <f>IF(OR(NA1cT!AK16=":",AT1T!AK16=":"),":",NA1cT!AK16/AT1T!AK16*10^6)</f>
        <v>43502.610785083867</v>
      </c>
      <c r="AL16" s="257">
        <f>IF(OR(NA1cT!AL16=":",AT1T!AL16=":"),":",NA1cT!AL16/AT1T!AL16*10^6)</f>
        <v>787224.65417615126</v>
      </c>
      <c r="AM16" s="257">
        <f>IF(OR(NA1cT!AM16=":",AT1T!AM16=":"),":",NA1cT!AM16/AT1T!AM16*10^6)</f>
        <v>42149.277266754267</v>
      </c>
      <c r="AN16" s="257">
        <f>IF(OR(NA1cT!AN16=":",AT1T!AN16=":"),":",NA1cT!AN16/AT1T!AN16*10^6)</f>
        <v>35859.607907277583</v>
      </c>
      <c r="AO16" s="257">
        <f>IF(OR(NA1cT!AO16=":",AT1T!AO16=":"),":",NA1cT!AO16/AT1T!AO16*10^6)</f>
        <v>15763.529817304379</v>
      </c>
      <c r="AP16" s="257"/>
      <c r="AQ16" s="257">
        <f>IF(OR(NA1cT!AQ16=":",AT1T!AQ16=":"),":",NA1cT!AQ16/AT1T!AQ16*10^6)</f>
        <v>19561.80714027409</v>
      </c>
      <c r="AR16" s="257">
        <f>IF(OR(NA1cT!AR16=":",AT1T!AR16=":"),":",NA1cT!AR16/AT1T!AR16*10^6)</f>
        <v>33835.532278156614</v>
      </c>
      <c r="AS16" s="257">
        <f>IF(OR(NA1cT!AS16=":",AT1T!AS16=":"),":",NA1cT!AS16/AT1T!AS16*10^6)</f>
        <v>37068.190540682212</v>
      </c>
    </row>
    <row r="17" spans="1:45" ht="22.5" customHeight="1">
      <c r="A17" s="77">
        <f t="shared" si="0"/>
        <v>1</v>
      </c>
      <c r="B17" s="105">
        <v>2005</v>
      </c>
      <c r="C17" s="257">
        <f>IF(OR(NA1cT!C17=":",AT1T!C17=":"),":",NA1cT!C17/AT1T!C17*10^6)</f>
        <v>19330.054897900802</v>
      </c>
      <c r="D17" s="257">
        <f>IF(OR(NA1cT!D17=":",AT1T!D17=":"),":",NA1cT!D17/AT1T!D17*10^6)</f>
        <v>76949.00221729491</v>
      </c>
      <c r="E17" s="257">
        <f>IF(OR(NA1cT!E17=":",AT1T!E17=":"),":",NA1cT!E17/AT1T!E17*10^6)</f>
        <v>27200.757525239726</v>
      </c>
      <c r="F17" s="257">
        <f>IF(OR(NA1cT!F17=":",AT1T!F17=":"),":",NA1cT!F17/AT1T!F17*10^6)</f>
        <v>145620.21439509952</v>
      </c>
      <c r="G17" s="257">
        <f>IF(OR(NA1cT!G17=":",AT1T!G17=":"),":",NA1cT!G17/AT1T!G17*10^6)</f>
        <v>45113.744075829381</v>
      </c>
      <c r="H17" s="257">
        <f>IF(OR(NA1cT!H17=":",AT1T!H17=":"),":",NA1cT!H17/AT1T!H17*10^6)</f>
        <v>36059.796755938092</v>
      </c>
      <c r="I17" s="257">
        <f>IF(OR(NA1cT!I17=":",AT1T!I17=":"),":",NA1cT!I17/AT1T!I17*10^6)</f>
        <v>30823.257557315035</v>
      </c>
      <c r="J17" s="257">
        <f>IF(OR(NA1cT!J17=":",AT1T!J17=":"),":",NA1cT!J17/AT1T!J17*10^6)</f>
        <v>46604.262410331852</v>
      </c>
      <c r="K17" s="257">
        <f>IF(OR(NA1cT!K17=":",AT1T!K17=":"),":",NA1cT!K17/AT1T!K17*10^6)</f>
        <v>23053.126751019663</v>
      </c>
      <c r="L17" s="257">
        <f>IF(OR(NA1cT!L17=":",AT1T!L17=":"),":",NA1cT!L17/AT1T!L17*10^6)</f>
        <v>63419.201056833517</v>
      </c>
      <c r="M17" s="257">
        <f>IF(OR(NA1cT!M17=":",AT1T!M17=":"),":",NA1cT!M17/AT1T!M17*10^6)</f>
        <v>47957.384055135881</v>
      </c>
      <c r="N17" s="257">
        <f>IF(OR(NA1cT!N17=":",AT1T!N17=":"),":",NA1cT!N17/AT1T!N17*10^6)</f>
        <v>833533.12813866825</v>
      </c>
      <c r="O17" s="257">
        <f>IF(OR(NA1cT!O17=":",AT1T!O17=":"),":",NA1cT!O17/AT1T!O17*10^6)</f>
        <v>51424.076106842294</v>
      </c>
      <c r="P17" s="257">
        <f>IF(OR(NA1cT!P17=":",AT1T!P17=":"),":",NA1cT!P17/AT1T!P17*10^6)</f>
        <v>24357.0383839981</v>
      </c>
      <c r="Q17" s="257">
        <f>IF(OR(NA1cT!Q17=":",AT1T!Q17=":"),":",NA1cT!Q17/AT1T!Q17*10^6)</f>
        <v>39995.994936455369</v>
      </c>
      <c r="R17" s="257">
        <f>IF(OR(NA1cT!R17=":",AT1T!R17=":"),":",NA1cT!R17/AT1T!R17*10^6)</f>
        <v>34623.433255782795</v>
      </c>
      <c r="S17" s="257">
        <f>IF(OR(NA1cT!S17=":",AT1T!S17=":"),":",NA1cT!S17/AT1T!S17*10^6)</f>
        <v>32134.799574317134</v>
      </c>
      <c r="T17" s="257">
        <f>IF(OR(NA1cT!T17=":",AT1T!T17=":"),":",NA1cT!T17/AT1T!T17*10^6)</f>
        <v>28079.584775086507</v>
      </c>
      <c r="U17" s="257">
        <f>IF(OR(NA1cT!U17=":",AT1T!U17=":"),":",NA1cT!U17/AT1T!U17*10^6)</f>
        <v>24374.012056262556</v>
      </c>
      <c r="V17" s="257">
        <f>IF(OR(NA1cT!V17=":",AT1T!V17=":"),":",NA1cT!V17/AT1T!V17*10^6)</f>
        <v>6097.791798107256</v>
      </c>
      <c r="W17" s="257" t="str">
        <f>IF(OR(NA1cT!W17=":",AT1T!W17=":"),":",NA1cT!W17/AT1T!W17*10^6)</f>
        <v>:</v>
      </c>
      <c r="X17" s="257">
        <f>IF(OR(NA1cT!X17=":",AT1T!X17=":"),":",NA1cT!X17/AT1T!AC17*10^6)</f>
        <v>36430.67409912384</v>
      </c>
      <c r="Y17" s="257"/>
      <c r="Z17" s="257"/>
      <c r="AA17" s="257"/>
      <c r="AB17" s="257"/>
      <c r="AC17" s="257">
        <f>IF(OR(NA1cT!AC17=":",AT1T!AC17=":"),":",NA1cT!AC17/AT1T!AC17*10^6)</f>
        <v>40197.404461520935</v>
      </c>
      <c r="AD17" s="257"/>
      <c r="AE17" s="257">
        <f>IF(OR(NA1cT!AE17=":",AT1T!AE17=":"),":",NA1cT!AE17/AT1T!AE17*10^6)</f>
        <v>19330.054897900802</v>
      </c>
      <c r="AF17" s="257">
        <f>IF(OR(NA1cT!AF17=":",AT1T!AF17=":"),":",NA1cT!AF17/AT1T!AF17*10^6)</f>
        <v>32517.768761943807</v>
      </c>
      <c r="AG17" s="257">
        <f>IF(OR(NA1cT!AG17=":",AT1T!AG17=":"),":",NA1cT!AG17/AT1T!AG17*10^6)</f>
        <v>27200.757525239726</v>
      </c>
      <c r="AH17" s="257">
        <f>IF(OR(NA1cT!AH17=":",AT1T!AH17=":"),":",NA1cT!AH17/AT1T!AH17*10^6)</f>
        <v>36059.796755938092</v>
      </c>
      <c r="AI17" s="257">
        <f>IF(OR(NA1cT!AI17=":",AT1T!AI17=":"),":",NA1cT!AI17/AT1T!AI17*10^6)</f>
        <v>30863.290818308586</v>
      </c>
      <c r="AJ17" s="257">
        <f>IF(OR(NA1cT!AJ17=":",AT1T!AJ17=":"),":",NA1cT!AJ17/AT1T!AJ17*10^6)</f>
        <v>63419.201056833517</v>
      </c>
      <c r="AK17" s="257">
        <f>IF(OR(NA1cT!AK17=":",AT1T!AK17=":"),":",NA1cT!AK17/AT1T!AK17*10^6)</f>
        <v>47957.384055135881</v>
      </c>
      <c r="AL17" s="257">
        <f>IF(OR(NA1cT!AL17=":",AT1T!AL17=":"),":",NA1cT!AL17/AT1T!AL17*10^6)</f>
        <v>833533.12813866825</v>
      </c>
      <c r="AM17" s="257">
        <f>IF(OR(NA1cT!AM17=":",AT1T!AM17=":"),":",NA1cT!AM17/AT1T!AM17*10^6)</f>
        <v>42860.537538927172</v>
      </c>
      <c r="AN17" s="257">
        <f>IF(OR(NA1cT!AN17=":",AT1T!AN17=":"),":",NA1cT!AN17/AT1T!AN17*10^6)</f>
        <v>36818.541142651819</v>
      </c>
      <c r="AO17" s="257">
        <f>IF(OR(NA1cT!AO17=":",AT1T!AO17=":"),":",NA1cT!AO17/AT1T!AO17*10^6)</f>
        <v>15709.637046307884</v>
      </c>
      <c r="AP17" s="257"/>
      <c r="AQ17" s="257">
        <f>IF(OR(NA1cT!AQ17=":",AT1T!AQ17=":"),":",NA1cT!AQ17/AT1T!AQ17*10^6)</f>
        <v>21047.261577500529</v>
      </c>
      <c r="AR17" s="257">
        <f>IF(OR(NA1cT!AR17=":",AT1T!AR17=":"),":",NA1cT!AR17/AT1T!AR17*10^6)</f>
        <v>33877.769824124392</v>
      </c>
      <c r="AS17" s="257">
        <f>IF(OR(NA1cT!AS17=":",AT1T!AS17=":"),":",NA1cT!AS17/AT1T!AS17*10^6)</f>
        <v>38247.075925802317</v>
      </c>
    </row>
    <row r="18" spans="1:45" ht="22.5" customHeight="1">
      <c r="A18" s="77">
        <f t="shared" si="0"/>
        <v>1</v>
      </c>
      <c r="B18" s="105">
        <v>2006</v>
      </c>
      <c r="C18" s="257">
        <f>IF(OR(NA1cT!C18=":",AT1T!C18=":"),":",NA1cT!C18/AT1T!C18*10^6)</f>
        <v>20480.101474552084</v>
      </c>
      <c r="D18" s="257">
        <f>IF(OR(NA1cT!D18=":",AT1T!D18=":"),":",NA1cT!D18/AT1T!D18*10^6)</f>
        <v>78279.009126466757</v>
      </c>
      <c r="E18" s="257">
        <f>IF(OR(NA1cT!E18=":",AT1T!E18=":"),":",NA1cT!E18/AT1T!E18*10^6)</f>
        <v>26255.1315189296</v>
      </c>
      <c r="F18" s="257">
        <f>IF(OR(NA1cT!F18=":",AT1T!F18=":"),":",NA1cT!F18/AT1T!F18*10^6)</f>
        <v>137466.47847565278</v>
      </c>
      <c r="G18" s="257">
        <f>IF(OR(NA1cT!G18=":",AT1T!G18=":"),":",NA1cT!G18/AT1T!G18*10^6)</f>
        <v>52501.463186234338</v>
      </c>
      <c r="H18" s="257">
        <f>IF(OR(NA1cT!H18=":",AT1T!H18=":"),":",NA1cT!H18/AT1T!H18*10^6)</f>
        <v>40014.563990533403</v>
      </c>
      <c r="I18" s="257">
        <f>IF(OR(NA1cT!I18=":",AT1T!I18=":"),":",NA1cT!I18/AT1T!I18*10^6)</f>
        <v>32367.951228496146</v>
      </c>
      <c r="J18" s="257">
        <f>IF(OR(NA1cT!J18=":",AT1T!J18=":"),":",NA1cT!J18/AT1T!J18*10^6)</f>
        <v>49837.642192347463</v>
      </c>
      <c r="K18" s="257">
        <f>IF(OR(NA1cT!K18=":",AT1T!K18=":"),":",NA1cT!K18/AT1T!K18*10^6)</f>
        <v>23600.658003800098</v>
      </c>
      <c r="L18" s="257">
        <f>IF(OR(NA1cT!L18=":",AT1T!L18=":"),":",NA1cT!L18/AT1T!L18*10^6)</f>
        <v>58872.154908843841</v>
      </c>
      <c r="M18" s="257">
        <f>IF(OR(NA1cT!M18=":",AT1T!M18=":"),":",NA1cT!M18/AT1T!M18*10^6)</f>
        <v>55422.024374224617</v>
      </c>
      <c r="N18" s="257">
        <f>IF(OR(NA1cT!N18=":",AT1T!N18=":"),":",NA1cT!N18/AT1T!N18*10^6)</f>
        <v>877004.43221763708</v>
      </c>
      <c r="O18" s="257">
        <f>IF(OR(NA1cT!O18=":",AT1T!O18=":"),":",NA1cT!O18/AT1T!O18*10^6)</f>
        <v>52656.85461580984</v>
      </c>
      <c r="P18" s="257">
        <f>IF(OR(NA1cT!P18=":",AT1T!P18=":"),":",NA1cT!P18/AT1T!P18*10^6)</f>
        <v>27315.193093347723</v>
      </c>
      <c r="Q18" s="257">
        <f>IF(OR(NA1cT!Q18=":",AT1T!Q18=":"),":",NA1cT!Q18/AT1T!Q18*10^6)</f>
        <v>42774.672382820056</v>
      </c>
      <c r="R18" s="257">
        <f>IF(OR(NA1cT!R18=":",AT1T!R18=":"),":",NA1cT!R18/AT1T!R18*10^6)</f>
        <v>35591.126617789196</v>
      </c>
      <c r="S18" s="257">
        <f>IF(OR(NA1cT!S18=":",AT1T!S18=":"),":",NA1cT!S18/AT1T!S18*10^6)</f>
        <v>32695.365489293748</v>
      </c>
      <c r="T18" s="257">
        <f>IF(OR(NA1cT!T18=":",AT1T!T18=":"),":",NA1cT!T18/AT1T!T18*10^6)</f>
        <v>30311.637080867848</v>
      </c>
      <c r="U18" s="257">
        <f>IF(OR(NA1cT!U18=":",AT1T!U18=":"),":",NA1cT!U18/AT1T!U18*10^6)</f>
        <v>24488.127381463073</v>
      </c>
      <c r="V18" s="257">
        <f>IF(OR(NA1cT!V18=":",AT1T!V18=":"),":",NA1cT!V18/AT1T!V18*10^6)</f>
        <v>6114.3712574850306</v>
      </c>
      <c r="W18" s="257" t="str">
        <f>IF(OR(NA1cT!W18=":",AT1T!W18=":"),":",NA1cT!W18/AT1T!W18*10^6)</f>
        <v>:</v>
      </c>
      <c r="X18" s="257">
        <f>IF(OR(NA1cT!X18=":",AT1T!X18=":"),":",NA1cT!X18/AT1T!AC18*10^6)</f>
        <v>38450.825125002681</v>
      </c>
      <c r="Y18" s="257"/>
      <c r="Z18" s="257"/>
      <c r="AA18" s="257"/>
      <c r="AB18" s="257"/>
      <c r="AC18" s="257">
        <f>IF(OR(NA1cT!AC18=":",AT1T!AC18=":"),":",NA1cT!AC18/AT1T!AC18*10^6)</f>
        <v>42594.476276314941</v>
      </c>
      <c r="AD18" s="257"/>
      <c r="AE18" s="257">
        <f>IF(OR(NA1cT!AE18=":",AT1T!AE18=":"),":",NA1cT!AE18/AT1T!AE18*10^6)</f>
        <v>20480.101474552084</v>
      </c>
      <c r="AF18" s="257">
        <f>IF(OR(NA1cT!AF18=":",AT1T!AF18=":"),":",NA1cT!AF18/AT1T!AF18*10^6)</f>
        <v>32061.889464367665</v>
      </c>
      <c r="AG18" s="257">
        <f>IF(OR(NA1cT!AG18=":",AT1T!AG18=":"),":",NA1cT!AG18/AT1T!AG18*10^6)</f>
        <v>26255.1315189296</v>
      </c>
      <c r="AH18" s="257">
        <f>IF(OR(NA1cT!AH18=":",AT1T!AH18=":"),":",NA1cT!AH18/AT1T!AH18*10^6)</f>
        <v>40014.563990533403</v>
      </c>
      <c r="AI18" s="257">
        <f>IF(OR(NA1cT!AI18=":",AT1T!AI18=":"),":",NA1cT!AI18/AT1T!AI18*10^6)</f>
        <v>32320.79639383914</v>
      </c>
      <c r="AJ18" s="257">
        <f>IF(OR(NA1cT!AJ18=":",AT1T!AJ18=":"),":",NA1cT!AJ18/AT1T!AJ18*10^6)</f>
        <v>58872.154908843841</v>
      </c>
      <c r="AK18" s="257">
        <f>IF(OR(NA1cT!AK18=":",AT1T!AK18=":"),":",NA1cT!AK18/AT1T!AK18*10^6)</f>
        <v>55422.024374224617</v>
      </c>
      <c r="AL18" s="257">
        <f>IF(OR(NA1cT!AL18=":",AT1T!AL18=":"),":",NA1cT!AL18/AT1T!AL18*10^6)</f>
        <v>877004.43221763708</v>
      </c>
      <c r="AM18" s="257">
        <f>IF(OR(NA1cT!AM18=":",AT1T!AM18=":"),":",NA1cT!AM18/AT1T!AM18*10^6)</f>
        <v>44813.798697425867</v>
      </c>
      <c r="AN18" s="257">
        <f>IF(OR(NA1cT!AN18=":",AT1T!AN18=":"),":",NA1cT!AN18/AT1T!AN18*10^6)</f>
        <v>38543.968090071998</v>
      </c>
      <c r="AO18" s="257">
        <f>IF(OR(NA1cT!AO18=":",AT1T!AO18=":"),":",NA1cT!AO18/AT1T!AO18*10^6)</f>
        <v>16019.621800625175</v>
      </c>
      <c r="AP18" s="257"/>
      <c r="AQ18" s="257">
        <f>IF(OR(NA1cT!AQ18=":",AT1T!AQ18=":"),":",NA1cT!AQ18/AT1T!AQ18*10^6)</f>
        <v>22514.570681188907</v>
      </c>
      <c r="AR18" s="257">
        <f>IF(OR(NA1cT!AR18=":",AT1T!AR18=":"),":",NA1cT!AR18/AT1T!AR18*10^6)</f>
        <v>35559.717619939489</v>
      </c>
      <c r="AS18" s="257">
        <f>IF(OR(NA1cT!AS18=":",AT1T!AS18=":"),":",NA1cT!AS18/AT1T!AS18*10^6)</f>
        <v>40226.58608906735</v>
      </c>
    </row>
    <row r="19" spans="1:45" ht="22.5" customHeight="1">
      <c r="A19" s="77">
        <f t="shared" si="0"/>
        <v>1</v>
      </c>
      <c r="B19" s="105">
        <v>2007</v>
      </c>
      <c r="C19" s="257">
        <f>IF(OR(NA1cT!C19=":",AT1T!C19=":"),":",NA1cT!C19/AT1T!C19*10^6)</f>
        <v>18539.700723133101</v>
      </c>
      <c r="D19" s="257">
        <f>IF(OR(NA1cT!D19=":",AT1T!D19=":"),":",NA1cT!D19/AT1T!D19*10^6)</f>
        <v>76162.70145817344</v>
      </c>
      <c r="E19" s="257">
        <f>IF(OR(NA1cT!E19=":",AT1T!E19=":"),":",NA1cT!E19/AT1T!E19*10^6)</f>
        <v>26401.419946622442</v>
      </c>
      <c r="F19" s="257">
        <f>IF(OR(NA1cT!F19=":",AT1T!F19=":"),":",NA1cT!F19/AT1T!F19*10^6)</f>
        <v>165681.3266041817</v>
      </c>
      <c r="G19" s="257">
        <f>IF(OR(NA1cT!G19=":",AT1T!G19=":"),":",NA1cT!G19/AT1T!G19*10^6)</f>
        <v>52526.304371406877</v>
      </c>
      <c r="H19" s="257">
        <f>IF(OR(NA1cT!H19=":",AT1T!H19=":"),":",NA1cT!H19/AT1T!H19*10^6)</f>
        <v>44594.024104141776</v>
      </c>
      <c r="I19" s="257">
        <f>IF(OR(NA1cT!I19=":",AT1T!I19=":"),":",NA1cT!I19/AT1T!I19*10^6)</f>
        <v>33903.921932476835</v>
      </c>
      <c r="J19" s="257">
        <f>IF(OR(NA1cT!J19=":",AT1T!J19=":"),":",NA1cT!J19/AT1T!J19*10^6)</f>
        <v>52152.554668877608</v>
      </c>
      <c r="K19" s="257">
        <f>IF(OR(NA1cT!K19=":",AT1T!K19=":"),":",NA1cT!K19/AT1T!K19*10^6)</f>
        <v>25003.369335894447</v>
      </c>
      <c r="L19" s="257">
        <f>IF(OR(NA1cT!L19=":",AT1T!L19=":"),":",NA1cT!L19/AT1T!L19*10^6)</f>
        <v>61536.572343833417</v>
      </c>
      <c r="M19" s="257">
        <f>IF(OR(NA1cT!M19=":",AT1T!M19=":"),":",NA1cT!M19/AT1T!M19*10^6)</f>
        <v>62200.067400584143</v>
      </c>
      <c r="N19" s="257">
        <f>IF(OR(NA1cT!N19=":",AT1T!N19=":"),":",NA1cT!N19/AT1T!N19*10^6)</f>
        <v>899213.49921349913</v>
      </c>
      <c r="O19" s="257">
        <f>IF(OR(NA1cT!O19=":",AT1T!O19=":"),":",NA1cT!O19/AT1T!O19*10^6)</f>
        <v>52472.820654764655</v>
      </c>
      <c r="P19" s="257">
        <f>IF(OR(NA1cT!P19=":",AT1T!P19=":"),":",NA1cT!P19/AT1T!P19*10^6)</f>
        <v>25473.249680568752</v>
      </c>
      <c r="Q19" s="257">
        <f>IF(OR(NA1cT!Q19=":",AT1T!Q19=":"),":",NA1cT!Q19/AT1T!Q19*10^6)</f>
        <v>42939.129711521135</v>
      </c>
      <c r="R19" s="257">
        <f>IF(OR(NA1cT!R19=":",AT1T!R19=":"),":",NA1cT!R19/AT1T!R19*10^6)</f>
        <v>35992.281498297387</v>
      </c>
      <c r="S19" s="257">
        <f>IF(OR(NA1cT!S19=":",AT1T!S19=":"),":",NA1cT!S19/AT1T!S19*10^6)</f>
        <v>33586.954694460786</v>
      </c>
      <c r="T19" s="257">
        <f>IF(OR(NA1cT!T19=":",AT1T!T19=":"),":",NA1cT!T19/AT1T!T19*10^6)</f>
        <v>32009.381020185945</v>
      </c>
      <c r="U19" s="257">
        <f>IF(OR(NA1cT!U19=":",AT1T!U19=":"),":",NA1cT!U19/AT1T!U19*10^6)</f>
        <v>24758.566978193146</v>
      </c>
      <c r="V19" s="257">
        <f>IF(OR(NA1cT!V19=":",AT1T!V19=":"),":",NA1cT!V19/AT1T!V19*10^6)</f>
        <v>6192.5714285714294</v>
      </c>
      <c r="W19" s="257" t="str">
        <f>IF(OR(NA1cT!W19=":",AT1T!W19=":"),":",NA1cT!W19/AT1T!W19*10^6)</f>
        <v>:</v>
      </c>
      <c r="X19" s="257">
        <f>IF(OR(NA1cT!X19=":",AT1T!X19=":"),":",NA1cT!X19/AT1T!AC19*10^6)</f>
        <v>40130.490279273166</v>
      </c>
      <c r="Y19" s="257"/>
      <c r="Z19" s="257"/>
      <c r="AA19" s="257"/>
      <c r="AB19" s="257"/>
      <c r="AC19" s="257">
        <f>IF(OR(NA1cT!AC19=":",AT1T!AC19=":"),":",NA1cT!AC19/AT1T!AC19*10^6)</f>
        <v>44781.078265172589</v>
      </c>
      <c r="AD19" s="257"/>
      <c r="AE19" s="257">
        <f>IF(OR(NA1cT!AE19=":",AT1T!AE19=":"),":",NA1cT!AE19/AT1T!AE19*10^6)</f>
        <v>18539.700723133101</v>
      </c>
      <c r="AF19" s="257">
        <f>IF(OR(NA1cT!AF19=":",AT1T!AF19=":"),":",NA1cT!AF19/AT1T!AF19*10^6)</f>
        <v>33058.080293458326</v>
      </c>
      <c r="AG19" s="257">
        <f>IF(OR(NA1cT!AG19=":",AT1T!AG19=":"),":",NA1cT!AG19/AT1T!AG19*10^6)</f>
        <v>26401.419946622442</v>
      </c>
      <c r="AH19" s="257">
        <f>IF(OR(NA1cT!AH19=":",AT1T!AH19=":"),":",NA1cT!AH19/AT1T!AH19*10^6)</f>
        <v>44594.024104141776</v>
      </c>
      <c r="AI19" s="257">
        <f>IF(OR(NA1cT!AI19=":",AT1T!AI19=":"),":",NA1cT!AI19/AT1T!AI19*10^6)</f>
        <v>33894.866253210552</v>
      </c>
      <c r="AJ19" s="257">
        <f>IF(OR(NA1cT!AJ19=":",AT1T!AJ19=":"),":",NA1cT!AJ19/AT1T!AJ19*10^6)</f>
        <v>61536.572343833417</v>
      </c>
      <c r="AK19" s="257">
        <f>IF(OR(NA1cT!AK19=":",AT1T!AK19=":"),":",NA1cT!AK19/AT1T!AK19*10^6)</f>
        <v>62200.067400584143</v>
      </c>
      <c r="AL19" s="257">
        <f>IF(OR(NA1cT!AL19=":",AT1T!AL19=":"),":",NA1cT!AL19/AT1T!AL19*10^6)</f>
        <v>899213.49921349913</v>
      </c>
      <c r="AM19" s="257">
        <f>IF(OR(NA1cT!AM19=":",AT1T!AM19=":"),":",NA1cT!AM19/AT1T!AM19*10^6)</f>
        <v>43848.295204805661</v>
      </c>
      <c r="AN19" s="257">
        <f>IF(OR(NA1cT!AN19=":",AT1T!AN19=":"),":",NA1cT!AN19/AT1T!AN19*10^6)</f>
        <v>38936.061591384881</v>
      </c>
      <c r="AO19" s="257">
        <f>IF(OR(NA1cT!AO19=":",AT1T!AO19=":"),":",NA1cT!AO19/AT1T!AO19*10^6)</f>
        <v>16412.133426196226</v>
      </c>
      <c r="AP19" s="257"/>
      <c r="AQ19" s="257">
        <f>IF(OR(NA1cT!AQ19=":",AT1T!AQ19=":"),":",NA1cT!AQ19/AT1T!AQ19*10^6)</f>
        <v>20612.636490385281</v>
      </c>
      <c r="AR19" s="257">
        <f>IF(OR(NA1cT!AR19=":",AT1T!AR19=":"),":",NA1cT!AR19/AT1T!AR19*10^6)</f>
        <v>38353.977162763695</v>
      </c>
      <c r="AS19" s="257">
        <f>IF(OR(NA1cT!AS19=":",AT1T!AS19=":"),":",NA1cT!AS19/AT1T!AS19*10^6)</f>
        <v>41872.527992869473</v>
      </c>
    </row>
    <row r="20" spans="1:45" ht="22.5" customHeight="1">
      <c r="A20" s="77">
        <f t="shared" si="0"/>
        <v>1</v>
      </c>
      <c r="B20" s="105">
        <v>2008</v>
      </c>
      <c r="C20" s="257">
        <f>IF(OR(NA1cT!C20=":",AT1T!C20=":"),":",NA1cT!C20/AT1T!C20*10^6)</f>
        <v>21799.179238876917</v>
      </c>
      <c r="D20" s="257">
        <f>IF(OR(NA1cT!D20=":",AT1T!D20=":"),":",NA1cT!D20/AT1T!D20*10^6)</f>
        <v>97364.705882352937</v>
      </c>
      <c r="E20" s="257">
        <f>IF(OR(NA1cT!E20=":",AT1T!E20=":"),":",NA1cT!E20/AT1T!E20*10^6)</f>
        <v>27097.183062158874</v>
      </c>
      <c r="F20" s="257">
        <f>IF(OR(NA1cT!F20=":",AT1T!F20=":"),":",NA1cT!F20/AT1T!F20*10^6)</f>
        <v>150865.45454545456</v>
      </c>
      <c r="G20" s="257">
        <f>IF(OR(NA1cT!G20=":",AT1T!G20=":"),":",NA1cT!G20/AT1T!G20*10^6)</f>
        <v>45636.126791141985</v>
      </c>
      <c r="H20" s="257">
        <f>IF(OR(NA1cT!H20=":",AT1T!H20=":"),":",NA1cT!H20/AT1T!H20*10^6)</f>
        <v>48286.979307852176</v>
      </c>
      <c r="I20" s="257">
        <f>IF(OR(NA1cT!I20=":",AT1T!I20=":"),":",NA1cT!I20/AT1T!I20*10^6)</f>
        <v>34733.661352295836</v>
      </c>
      <c r="J20" s="257">
        <f>IF(OR(NA1cT!J20=":",AT1T!J20=":"),":",NA1cT!J20/AT1T!J20*10^6)</f>
        <v>57048.01703067097</v>
      </c>
      <c r="K20" s="257">
        <f>IF(OR(NA1cT!K20=":",AT1T!K20=":"),":",NA1cT!K20/AT1T!K20*10^6)</f>
        <v>25476.238881829733</v>
      </c>
      <c r="L20" s="257">
        <f>IF(OR(NA1cT!L20=":",AT1T!L20=":"),":",NA1cT!L20/AT1T!L20*10^6)</f>
        <v>66591.815149296235</v>
      </c>
      <c r="M20" s="257">
        <f>IF(OR(NA1cT!M20=":",AT1T!M20=":"),":",NA1cT!M20/AT1T!M20*10^6)</f>
        <v>61989.603283173732</v>
      </c>
      <c r="N20" s="257">
        <f>IF(OR(NA1cT!N20=":",AT1T!N20=":"),":",NA1cT!N20/AT1T!N20*10^6)</f>
        <v>976245.75311438274</v>
      </c>
      <c r="O20" s="257">
        <f>IF(OR(NA1cT!O20=":",AT1T!O20=":"),":",NA1cT!O20/AT1T!O20*10^6)</f>
        <v>53770.619705751225</v>
      </c>
      <c r="P20" s="257">
        <f>IF(OR(NA1cT!P20=":",AT1T!P20=":"),":",NA1cT!P20/AT1T!P20*10^6)</f>
        <v>25603.763721902767</v>
      </c>
      <c r="Q20" s="257">
        <f>IF(OR(NA1cT!Q20=":",AT1T!Q20=":"),":",NA1cT!Q20/AT1T!Q20*10^6)</f>
        <v>45653.858660307822</v>
      </c>
      <c r="R20" s="257">
        <f>IF(OR(NA1cT!R20=":",AT1T!R20=":"),":",NA1cT!R20/AT1T!R20*10^6)</f>
        <v>40106.459982850589</v>
      </c>
      <c r="S20" s="257">
        <f>IF(OR(NA1cT!S20=":",AT1T!S20=":"),":",NA1cT!S20/AT1T!S20*10^6)</f>
        <v>37265.09186351706</v>
      </c>
      <c r="T20" s="257">
        <f>IF(OR(NA1cT!T20=":",AT1T!T20=":"),":",NA1cT!T20/AT1T!T20*10^6)</f>
        <v>32882.615776506456</v>
      </c>
      <c r="U20" s="257">
        <f>IF(OR(NA1cT!U20=":",AT1T!U20=":"),":",NA1cT!U20/AT1T!U20*10^6)</f>
        <v>29412.039852191403</v>
      </c>
      <c r="V20" s="257">
        <f>IF(OR(NA1cT!V20=":",AT1T!V20=":"),":",NA1cT!V20/AT1T!V20*10^6)</f>
        <v>6731</v>
      </c>
      <c r="W20" s="257" t="str">
        <f>IF(OR(NA1cT!W20=":",AT1T!W20=":"),":",NA1cT!W20/AT1T!W20*10^6)</f>
        <v>:</v>
      </c>
      <c r="X20" s="257">
        <f>IF(OR(NA1cT!X20=":",AT1T!X20=":"),":",NA1cT!X20/AT1T!AC20*10^6)</f>
        <v>42258.807500366071</v>
      </c>
      <c r="Y20" s="257"/>
      <c r="Z20" s="257"/>
      <c r="AA20" s="257"/>
      <c r="AB20" s="257"/>
      <c r="AC20" s="257">
        <f>IF(OR(NA1cT!AC20=":",AT1T!AC20=":"),":",NA1cT!AC20/AT1T!AC20*10^6)</f>
        <v>47314.421745707252</v>
      </c>
      <c r="AD20" s="257"/>
      <c r="AE20" s="257">
        <f>IF(OR(NA1cT!AE20=":",AT1T!AE20=":"),":",NA1cT!AE20/AT1T!AE20*10^6)</f>
        <v>21799.179238876917</v>
      </c>
      <c r="AF20" s="257">
        <f>IF(OR(NA1cT!AF20=":",AT1T!AF20=":"),":",NA1cT!AF20/AT1T!AF20*10^6)</f>
        <v>33093.113357921553</v>
      </c>
      <c r="AG20" s="257">
        <f>IF(OR(NA1cT!AG20=":",AT1T!AG20=":"),":",NA1cT!AG20/AT1T!AG20*10^6)</f>
        <v>27097.183062158874</v>
      </c>
      <c r="AH20" s="257">
        <f>IF(OR(NA1cT!AH20=":",AT1T!AH20=":"),":",NA1cT!AH20/AT1T!AH20*10^6)</f>
        <v>48286.979307852176</v>
      </c>
      <c r="AI20" s="257">
        <f>IF(OR(NA1cT!AI20=":",AT1T!AI20=":"),":",NA1cT!AI20/AT1T!AI20*10^6)</f>
        <v>35196.082006129538</v>
      </c>
      <c r="AJ20" s="257">
        <f>IF(OR(NA1cT!AJ20=":",AT1T!AJ20=":"),":",NA1cT!AJ20/AT1T!AJ20*10^6)</f>
        <v>66591.815149296235</v>
      </c>
      <c r="AK20" s="257">
        <f>IF(OR(NA1cT!AK20=":",AT1T!AK20=":"),":",NA1cT!AK20/AT1T!AK20*10^6)</f>
        <v>61989.603283173732</v>
      </c>
      <c r="AL20" s="257">
        <f>IF(OR(NA1cT!AL20=":",AT1T!AL20=":"),":",NA1cT!AL20/AT1T!AL20*10^6)</f>
        <v>976245.75311438274</v>
      </c>
      <c r="AM20" s="257">
        <f>IF(OR(NA1cT!AM20=":",AT1T!AM20=":"),":",NA1cT!AM20/AT1T!AM20*10^6)</f>
        <v>45350.054696046253</v>
      </c>
      <c r="AN20" s="257">
        <f>IF(OR(NA1cT!AN20=":",AT1T!AN20=":"),":",NA1cT!AN20/AT1T!AN20*10^6)</f>
        <v>42270.431503979889</v>
      </c>
      <c r="AO20" s="257">
        <f>IF(OR(NA1cT!AO20=":",AT1T!AO20=":"),":",NA1cT!AO20/AT1T!AO20*10^6)</f>
        <v>17610.306397191642</v>
      </c>
      <c r="AP20" s="257"/>
      <c r="AQ20" s="257">
        <f>IF(OR(NA1cT!AQ20=":",AT1T!AQ20=":"),":",NA1cT!AQ20/AT1T!AQ20*10^6)</f>
        <v>24540.488249018381</v>
      </c>
      <c r="AR20" s="257">
        <f>IF(OR(NA1cT!AR20=":",AT1T!AR20=":"),":",NA1cT!AR20/AT1T!AR20*10^6)</f>
        <v>40125.598995685141</v>
      </c>
      <c r="AS20" s="257">
        <f>IF(OR(NA1cT!AS20=":",AT1T!AS20=":"),":",NA1cT!AS20/AT1T!AS20*10^6)</f>
        <v>43912.738363540673</v>
      </c>
    </row>
    <row r="21" spans="1:45" ht="22.5" customHeight="1">
      <c r="A21" s="77">
        <f t="shared" si="0"/>
        <v>1</v>
      </c>
      <c r="B21" s="105">
        <v>2009</v>
      </c>
      <c r="C21" s="257">
        <f>IF(OR(NA1cT!C21=":",AT1T!C21=":"),":",NA1cT!C21/AT1T!C21*10^6)</f>
        <v>20046.989720998532</v>
      </c>
      <c r="D21" s="257">
        <f>IF(OR(NA1cT!D21=":",AT1T!D21=":"),":",NA1cT!D21/AT1T!D21*10^6)</f>
        <v>70505.660377358494</v>
      </c>
      <c r="E21" s="257">
        <f>IF(OR(NA1cT!E21=":",AT1T!E21=":"),":",NA1cT!E21/AT1T!E21*10^6)</f>
        <v>26844.865325988481</v>
      </c>
      <c r="F21" s="257">
        <f>IF(OR(NA1cT!F21=":",AT1T!F21=":"),":",NA1cT!F21/AT1T!F21*10^6)</f>
        <v>178219.47553031569</v>
      </c>
      <c r="G21" s="257">
        <f>IF(OR(NA1cT!G21=":",AT1T!G21=":"),":",NA1cT!G21/AT1T!G21*10^6)</f>
        <v>47650.343642611682</v>
      </c>
      <c r="H21" s="257">
        <f>IF(OR(NA1cT!H21=":",AT1T!H21=":"),":",NA1cT!H21/AT1T!H21*10^6)</f>
        <v>40481.717225565699</v>
      </c>
      <c r="I21" s="257">
        <f>IF(OR(NA1cT!I21=":",AT1T!I21=":"),":",NA1cT!I21/AT1T!I21*10^6)</f>
        <v>34476.70565476724</v>
      </c>
      <c r="J21" s="257">
        <f>IF(OR(NA1cT!J21=":",AT1T!J21=":"),":",NA1cT!J21/AT1T!J21*10^6)</f>
        <v>65156.545492750571</v>
      </c>
      <c r="K21" s="257">
        <f>IF(OR(NA1cT!K21=":",AT1T!K21=":"),":",NA1cT!K21/AT1T!K21*10^6)</f>
        <v>24254.391119817174</v>
      </c>
      <c r="L21" s="257">
        <f>IF(OR(NA1cT!L21=":",AT1T!L21=":"),":",NA1cT!L21/AT1T!L21*10^6)</f>
        <v>66887.597109795199</v>
      </c>
      <c r="M21" s="257">
        <f>IF(OR(NA1cT!M21=":",AT1T!M21=":"),":",NA1cT!M21/AT1T!M21*10^6)</f>
        <v>66221.140848878073</v>
      </c>
      <c r="N21" s="257">
        <f>IF(OR(NA1cT!N21=":",AT1T!N21=":"),":",NA1cT!N21/AT1T!N21*10^6)</f>
        <v>1105046.0829493087</v>
      </c>
      <c r="O21" s="257">
        <f>IF(OR(NA1cT!O21=":",AT1T!O21=":"),":",NA1cT!O21/AT1T!O21*10^6)</f>
        <v>50458.536585365851</v>
      </c>
      <c r="P21" s="257">
        <f>IF(OR(NA1cT!P21=":",AT1T!P21=":"),":",NA1cT!P21/AT1T!P21*10^6)</f>
        <v>22997.913357625592</v>
      </c>
      <c r="Q21" s="257">
        <f>IF(OR(NA1cT!Q21=":",AT1T!Q21=":"),":",NA1cT!Q21/AT1T!Q21*10^6)</f>
        <v>48470.337640627418</v>
      </c>
      <c r="R21" s="257">
        <f>IF(OR(NA1cT!R21=":",AT1T!R21=":"),":",NA1cT!R21/AT1T!R21*10^6)</f>
        <v>40812.405826217982</v>
      </c>
      <c r="S21" s="257">
        <f>IF(OR(NA1cT!S21=":",AT1T!S21=":"),":",NA1cT!S21/AT1T!S21*10^6)</f>
        <v>38275.042661435662</v>
      </c>
      <c r="T21" s="257">
        <f>IF(OR(NA1cT!T21=":",AT1T!T21=":"),":",NA1cT!T21/AT1T!T21*10^6)</f>
        <v>37855.829184048802</v>
      </c>
      <c r="U21" s="257">
        <f>IF(OR(NA1cT!U21=":",AT1T!U21=":"),":",NA1cT!U21/AT1T!U21*10^6)</f>
        <v>28530.916532670661</v>
      </c>
      <c r="V21" s="257">
        <f>IF(OR(NA1cT!V21=":",AT1T!V21=":"),":",NA1cT!V21/AT1T!V21*10^6)</f>
        <v>6812.8176795580102</v>
      </c>
      <c r="W21" s="257" t="str">
        <f>IF(OR(NA1cT!W21=":",AT1T!W21=":"),":",NA1cT!W21/AT1T!W21*10^6)</f>
        <v>:</v>
      </c>
      <c r="X21" s="257">
        <f>IF(OR(NA1cT!X21=":",AT1T!X21=":"),":",NA1cT!X21/AT1T!AC21*10^6)</f>
        <v>42316.091059711041</v>
      </c>
      <c r="Y21" s="257"/>
      <c r="Z21" s="257"/>
      <c r="AA21" s="257"/>
      <c r="AB21" s="257"/>
      <c r="AC21" s="257">
        <f>IF(OR(NA1cT!AC21=":",AT1T!AC21=":"),":",NA1cT!AC21/AT1T!AC21*10^6)</f>
        <v>46537.847542213691</v>
      </c>
      <c r="AD21" s="257"/>
      <c r="AE21" s="257">
        <f>IF(OR(NA1cT!AE21=":",AT1T!AE21=":"),":",NA1cT!AE21/AT1T!AE21*10^6)</f>
        <v>20046.989720998532</v>
      </c>
      <c r="AF21" s="257">
        <f>IF(OR(NA1cT!AF21=":",AT1T!AF21=":"),":",NA1cT!AF21/AT1T!AF21*10^6)</f>
        <v>34031.424754383268</v>
      </c>
      <c r="AG21" s="257">
        <f>IF(OR(NA1cT!AG21=":",AT1T!AG21=":"),":",NA1cT!AG21/AT1T!AG21*10^6)</f>
        <v>26844.865325988481</v>
      </c>
      <c r="AH21" s="257">
        <f>IF(OR(NA1cT!AH21=":",AT1T!AH21=":"),":",NA1cT!AH21/AT1T!AH21*10^6)</f>
        <v>40481.717225565699</v>
      </c>
      <c r="AI21" s="257">
        <f>IF(OR(NA1cT!AI21=":",AT1T!AI21=":"),":",NA1cT!AI21/AT1T!AI21*10^6)</f>
        <v>35716.645489199502</v>
      </c>
      <c r="AJ21" s="257">
        <f>IF(OR(NA1cT!AJ21=":",AT1T!AJ21=":"),":",NA1cT!AJ21/AT1T!AJ21*10^6)</f>
        <v>66887.597109795199</v>
      </c>
      <c r="AK21" s="257">
        <f>IF(OR(NA1cT!AK21=":",AT1T!AK21=":"),":",NA1cT!AK21/AT1T!AK21*10^6)</f>
        <v>66221.140848878073</v>
      </c>
      <c r="AL21" s="257">
        <f>IF(OR(NA1cT!AL21=":",AT1T!AL21=":"),":",NA1cT!AL21/AT1T!AL21*10^6)</f>
        <v>1105046.0829493087</v>
      </c>
      <c r="AM21" s="257">
        <f>IF(OR(NA1cT!AM21=":",AT1T!AM21=":"),":",NA1cT!AM21/AT1T!AM21*10^6)</f>
        <v>42212.953784577403</v>
      </c>
      <c r="AN21" s="257">
        <f>IF(OR(NA1cT!AN21=":",AT1T!AN21=":"),":",NA1cT!AN21/AT1T!AN21*10^6)</f>
        <v>43998.643289501146</v>
      </c>
      <c r="AO21" s="257">
        <f>IF(OR(NA1cT!AO21=":",AT1T!AO21=":"),":",NA1cT!AO21/AT1T!AO21*10^6)</f>
        <v>17105.935425997308</v>
      </c>
      <c r="AP21" s="257"/>
      <c r="AQ21" s="257">
        <f>IF(OR(NA1cT!AQ21=":",AT1T!AQ21=":"),":",NA1cT!AQ21/AT1T!AQ21*10^6)</f>
        <v>21771.015987622486</v>
      </c>
      <c r="AR21" s="257">
        <f>IF(OR(NA1cT!AR21=":",AT1T!AR21=":"),":",NA1cT!AR21/AT1T!AR21*10^6)</f>
        <v>36848.256876747699</v>
      </c>
      <c r="AS21" s="257">
        <f>IF(OR(NA1cT!AS21=":",AT1T!AS21=":"),":",NA1cT!AS21/AT1T!AS21*10^6)</f>
        <v>45138.427762099236</v>
      </c>
    </row>
    <row r="22" spans="1:45" ht="22.5" customHeight="1">
      <c r="A22" s="77">
        <f t="shared" si="0"/>
        <v>1</v>
      </c>
      <c r="B22" s="105">
        <v>2010</v>
      </c>
      <c r="C22" s="257">
        <f>IF(OR(NA1cT!C22=":",AT1T!C22=":"),":",NA1cT!C22/AT1T!C22*10^6)</f>
        <v>21735.164674440559</v>
      </c>
      <c r="D22" s="257">
        <f>IF(OR(NA1cT!D22=":",AT1T!D22=":"),":",NA1cT!D22/AT1T!D22*10^6)</f>
        <v>78416.84210526316</v>
      </c>
      <c r="E22" s="257">
        <f>IF(OR(NA1cT!E22=":",AT1T!E22=":"),":",NA1cT!E22/AT1T!E22*10^6)</f>
        <v>27475.955931784818</v>
      </c>
      <c r="F22" s="257">
        <f>IF(OR(NA1cT!F22=":",AT1T!F22=":"),":",NA1cT!F22/AT1T!F22*10^6)</f>
        <v>177993.27011318447</v>
      </c>
      <c r="G22" s="257">
        <f>IF(OR(NA1cT!G22=":",AT1T!G22=":"),":",NA1cT!G22/AT1T!G22*10^6)</f>
        <v>57990.606493771695</v>
      </c>
      <c r="H22" s="257">
        <f>IF(OR(NA1cT!H22=":",AT1T!H22=":"),":",NA1cT!H22/AT1T!H22*10^6)</f>
        <v>36050.648485159174</v>
      </c>
      <c r="I22" s="257">
        <f>IF(OR(NA1cT!I22=":",AT1T!I22=":"),":",NA1cT!I22/AT1T!I22*10^6)</f>
        <v>36969.15755172896</v>
      </c>
      <c r="J22" s="257">
        <f>IF(OR(NA1cT!J22=":",AT1T!J22=":"),":",NA1cT!J22/AT1T!J22*10^6)</f>
        <v>66929.068839283253</v>
      </c>
      <c r="K22" s="257">
        <f>IF(OR(NA1cT!K22=":",AT1T!K22=":"),":",NA1cT!K22/AT1T!K22*10^6)</f>
        <v>24673.078766576131</v>
      </c>
      <c r="L22" s="257">
        <f>IF(OR(NA1cT!L22=":",AT1T!L22=":"),":",NA1cT!L22/AT1T!L22*10^6)</f>
        <v>68203.103387571362</v>
      </c>
      <c r="M22" s="257">
        <f>IF(OR(NA1cT!M22=":",AT1T!M22=":"),":",NA1cT!M22/AT1T!M22*10^6)</f>
        <v>67809.453742872909</v>
      </c>
      <c r="N22" s="257">
        <f>IF(OR(NA1cT!N22=":",AT1T!N22=":"),":",NA1cT!N22/AT1T!N22*10^6)</f>
        <v>1106921.3973799129</v>
      </c>
      <c r="O22" s="257">
        <f>IF(OR(NA1cT!O22=":",AT1T!O22=":"),":",NA1cT!O22/AT1T!O22*10^6)</f>
        <v>53336.992316136115</v>
      </c>
      <c r="P22" s="257">
        <f>IF(OR(NA1cT!P22=":",AT1T!P22=":"),":",NA1cT!P22/AT1T!P22*10^6)</f>
        <v>24050.17048222114</v>
      </c>
      <c r="Q22" s="257">
        <f>IF(OR(NA1cT!Q22=":",AT1T!Q22=":"),":",NA1cT!Q22/AT1T!Q22*10^6)</f>
        <v>48557.028891763694</v>
      </c>
      <c r="R22" s="257">
        <f>IF(OR(NA1cT!R22=":",AT1T!R22=":"),":",NA1cT!R22/AT1T!R22*10^6)</f>
        <v>41953.112236562658</v>
      </c>
      <c r="S22" s="257">
        <f>IF(OR(NA1cT!S22=":",AT1T!S22=":"),":",NA1cT!S22/AT1T!S22*10^6)</f>
        <v>39132.676549120704</v>
      </c>
      <c r="T22" s="257">
        <f>IF(OR(NA1cT!T22=":",AT1T!T22=":"),":",NA1cT!T22/AT1T!T22*10^6)</f>
        <v>43085.796683489549</v>
      </c>
      <c r="U22" s="257">
        <f>IF(OR(NA1cT!U22=":",AT1T!U22=":"),":",NA1cT!U22/AT1T!U22*10^6)</f>
        <v>29414.352207048232</v>
      </c>
      <c r="V22" s="257">
        <f>IF(OR(NA1cT!V22=":",AT1T!V22=":"),":",NA1cT!V22/AT1T!V22*10^6)</f>
        <v>6931.3192346424976</v>
      </c>
      <c r="W22" s="257" t="str">
        <f>IF(OR(NA1cT!W22=":",AT1T!W22=":"),":",NA1cT!W22/AT1T!W22*10^6)</f>
        <v>:</v>
      </c>
      <c r="X22" s="257">
        <f>IF(OR(NA1cT!X22=":",AT1T!X22=":"),":",NA1cT!X22/AT1T!AC22*10^6)</f>
        <v>43405.269892929988</v>
      </c>
      <c r="Y22" s="257"/>
      <c r="Z22" s="257"/>
      <c r="AA22" s="257"/>
      <c r="AB22" s="257"/>
      <c r="AC22" s="257">
        <f>IF(OR(NA1cT!AC22=":",AT1T!AC22=":"),":",NA1cT!AC22/AT1T!AC22*10^6)</f>
        <v>47641.955295498527</v>
      </c>
      <c r="AD22" s="257"/>
      <c r="AE22" s="257">
        <f>IF(OR(NA1cT!AE22=":",AT1T!AE22=":"),":",NA1cT!AE22/AT1T!AE22*10^6)</f>
        <v>21735.164674440559</v>
      </c>
      <c r="AF22" s="257">
        <f>IF(OR(NA1cT!AF22=":",AT1T!AF22=":"),":",NA1cT!AF22/AT1T!AF22*10^6)</f>
        <v>36011.45421051672</v>
      </c>
      <c r="AG22" s="257">
        <f>IF(OR(NA1cT!AG22=":",AT1T!AG22=":"),":",NA1cT!AG22/AT1T!AG22*10^6)</f>
        <v>27475.955931784818</v>
      </c>
      <c r="AH22" s="257">
        <f>IF(OR(NA1cT!AH22=":",AT1T!AH22=":"),":",NA1cT!AH22/AT1T!AH22*10^6)</f>
        <v>36050.648485159174</v>
      </c>
      <c r="AI22" s="257">
        <f>IF(OR(NA1cT!AI22=":",AT1T!AI22=":"),":",NA1cT!AI22/AT1T!AI22*10^6)</f>
        <v>37473.948925723751</v>
      </c>
      <c r="AJ22" s="257">
        <f>IF(OR(NA1cT!AJ22=":",AT1T!AJ22=":"),":",NA1cT!AJ22/AT1T!AJ22*10^6)</f>
        <v>68203.103387571362</v>
      </c>
      <c r="AK22" s="257">
        <f>IF(OR(NA1cT!AK22=":",AT1T!AK22=":"),":",NA1cT!AK22/AT1T!AK22*10^6)</f>
        <v>67809.453742872909</v>
      </c>
      <c r="AL22" s="257">
        <f>IF(OR(NA1cT!AL22=":",AT1T!AL22=":"),":",NA1cT!AL22/AT1T!AL22*10^6)</f>
        <v>1106921.3973799129</v>
      </c>
      <c r="AM22" s="257">
        <f>IF(OR(NA1cT!AM22=":",AT1T!AM22=":"),":",NA1cT!AM22/AT1T!AM22*10^6)</f>
        <v>44824.803567636438</v>
      </c>
      <c r="AN22" s="257">
        <f>IF(OR(NA1cT!AN22=":",AT1T!AN22=":"),":",NA1cT!AN22/AT1T!AN22*10^6)</f>
        <v>44509.402345931856</v>
      </c>
      <c r="AO22" s="257">
        <f>IF(OR(NA1cT!AO22=":",AT1T!AO22=":"),":",NA1cT!AO22/AT1T!AO22*10^6)</f>
        <v>17401.646387785349</v>
      </c>
      <c r="AP22" s="257"/>
      <c r="AQ22" s="257">
        <f>IF(OR(NA1cT!AQ22=":",AT1T!AQ22=":"),":",NA1cT!AQ22/AT1T!AQ22*10^6)</f>
        <v>23470.303155289752</v>
      </c>
      <c r="AR22" s="257">
        <f>IF(OR(NA1cT!AR22=":",AT1T!AR22=":"),":",NA1cT!AR22/AT1T!AR22*10^6)</f>
        <v>35714.133051715791</v>
      </c>
      <c r="AS22" s="257">
        <f>IF(OR(NA1cT!AS22=":",AT1T!AS22=":"),":",NA1cT!AS22/AT1T!AS22*10^6)</f>
        <v>46707.514313213811</v>
      </c>
    </row>
    <row r="23" spans="1:45" ht="22.5" customHeight="1">
      <c r="A23" s="77">
        <f t="shared" si="0"/>
        <v>1</v>
      </c>
      <c r="B23" s="105">
        <v>2011</v>
      </c>
      <c r="C23" s="257">
        <f>IF(OR(NA1cT!C23=":",AT1T!C23=":"),":",NA1cT!C23/AT1T!C23*10^6)</f>
        <v>25557.455982752428</v>
      </c>
      <c r="D23" s="257">
        <f>IF(OR(NA1cT!D23=":",AT1T!D23=":"),":",NA1cT!D23/AT1T!D23*10^6)</f>
        <v>59723.109691160811</v>
      </c>
      <c r="E23" s="257">
        <f>IF(OR(NA1cT!E23=":",AT1T!E23=":"),":",NA1cT!E23/AT1T!E23*10^6)</f>
        <v>27749.652373790406</v>
      </c>
      <c r="F23" s="257">
        <f>IF(OR(NA1cT!F23=":",AT1T!F23=":"),":",NA1cT!F23/AT1T!F23*10^6)</f>
        <v>189079.00888265544</v>
      </c>
      <c r="G23" s="257">
        <f>IF(OR(NA1cT!G23=":",AT1T!G23=":"),":",NA1cT!G23/AT1T!G23*10^6)</f>
        <v>62014.213197969548</v>
      </c>
      <c r="H23" s="257">
        <f>IF(OR(NA1cT!H23=":",AT1T!H23=":"),":",NA1cT!H23/AT1T!H23*10^6)</f>
        <v>31121.733878038802</v>
      </c>
      <c r="I23" s="257">
        <f>IF(OR(NA1cT!I23=":",AT1T!I23=":"),":",NA1cT!I23/AT1T!I23*10^6)</f>
        <v>38199.605399095177</v>
      </c>
      <c r="J23" s="257">
        <f>IF(OR(NA1cT!J23=":",AT1T!J23=":"),":",NA1cT!J23/AT1T!J23*10^6)</f>
        <v>65176.880844993306</v>
      </c>
      <c r="K23" s="257">
        <f>IF(OR(NA1cT!K23=":",AT1T!K23=":"),":",NA1cT!K23/AT1T!K23*10^6)</f>
        <v>26172.630530835773</v>
      </c>
      <c r="L23" s="257">
        <f>IF(OR(NA1cT!L23=":",AT1T!L23=":"),":",NA1cT!L23/AT1T!L23*10^6)</f>
        <v>69110.905640177152</v>
      </c>
      <c r="M23" s="257">
        <f>IF(OR(NA1cT!M23=":",AT1T!M23=":"),":",NA1cT!M23/AT1T!M23*10^6)</f>
        <v>72648.148621368164</v>
      </c>
      <c r="N23" s="257">
        <f>IF(OR(NA1cT!N23=":",AT1T!N23=":"),":",NA1cT!N23/AT1T!N23*10^6)</f>
        <v>1070855.3735001935</v>
      </c>
      <c r="O23" s="257">
        <f>IF(OR(NA1cT!O23=":",AT1T!O23=":"),":",NA1cT!O23/AT1T!O23*10^6)</f>
        <v>57731.784582893342</v>
      </c>
      <c r="P23" s="257">
        <f>IF(OR(NA1cT!P23=":",AT1T!P23=":"),":",NA1cT!P23/AT1T!P23*10^6)</f>
        <v>22627.787307032591</v>
      </c>
      <c r="Q23" s="257">
        <f>IF(OR(NA1cT!Q23=":",AT1T!Q23=":"),":",NA1cT!Q23/AT1T!Q23*10^6)</f>
        <v>50890.247390723009</v>
      </c>
      <c r="R23" s="257">
        <f>IF(OR(NA1cT!R23=":",AT1T!R23=":"),":",NA1cT!R23/AT1T!R23*10^6)</f>
        <v>43245.447347585119</v>
      </c>
      <c r="S23" s="257">
        <f>IF(OR(NA1cT!S23=":",AT1T!S23=":"),":",NA1cT!S23/AT1T!S23*10^6)</f>
        <v>40586.911513187508</v>
      </c>
      <c r="T23" s="257">
        <f>IF(OR(NA1cT!T23=":",AT1T!T23=":"),":",NA1cT!T23/AT1T!T23*10^6)</f>
        <v>50052.310374891022</v>
      </c>
      <c r="U23" s="257">
        <f>IF(OR(NA1cT!U23=":",AT1T!U23=":"),":",NA1cT!U23/AT1T!U23*10^6)</f>
        <v>29444.703686420904</v>
      </c>
      <c r="V23" s="257">
        <f>IF(OR(NA1cT!V23=":",AT1T!V23=":"),":",NA1cT!V23/AT1T!V23*10^6)</f>
        <v>7720.4506396792058</v>
      </c>
      <c r="W23" s="257" t="str">
        <f>IF(OR(NA1cT!W23=":",AT1T!W23=":"),":",NA1cT!W23/AT1T!W23*10^6)</f>
        <v>:</v>
      </c>
      <c r="X23" s="257">
        <f>IF(OR(NA1cT!X23=":",AT1T!X23=":"),":",NA1cT!X23/AT1T!AC23*10^6)</f>
        <v>44502.990597437689</v>
      </c>
      <c r="Y23" s="257"/>
      <c r="Z23" s="257"/>
      <c r="AA23" s="257"/>
      <c r="AB23" s="257"/>
      <c r="AC23" s="257">
        <f>IF(OR(NA1cT!AC23=":",AT1T!AC23=":"),":",NA1cT!AC23/AT1T!AC23*10^6)</f>
        <v>48462.281283508637</v>
      </c>
      <c r="AD23" s="257"/>
      <c r="AE23" s="257">
        <f>IF(OR(NA1cT!AE23=":",AT1T!AE23=":"),":",NA1cT!AE23/AT1T!AE23*10^6)</f>
        <v>25557.455982752428</v>
      </c>
      <c r="AF23" s="257">
        <f>IF(OR(NA1cT!AF23=":",AT1T!AF23=":"),":",NA1cT!AF23/AT1T!AF23*10^6)</f>
        <v>36890.027493126719</v>
      </c>
      <c r="AG23" s="257">
        <f>IF(OR(NA1cT!AG23=":",AT1T!AG23=":"),":",NA1cT!AG23/AT1T!AG23*10^6)</f>
        <v>27749.652373790406</v>
      </c>
      <c r="AH23" s="257">
        <f>IF(OR(NA1cT!AH23=":",AT1T!AH23=":"),":",NA1cT!AH23/AT1T!AH23*10^6)</f>
        <v>31121.733878038802</v>
      </c>
      <c r="AI23" s="257">
        <f>IF(OR(NA1cT!AI23=":",AT1T!AI23=":"),":",NA1cT!AI23/AT1T!AI23*10^6)</f>
        <v>38078.224670116389</v>
      </c>
      <c r="AJ23" s="257">
        <f>IF(OR(NA1cT!AJ23=":",AT1T!AJ23=":"),":",NA1cT!AJ23/AT1T!AJ23*10^6)</f>
        <v>69110.905640177152</v>
      </c>
      <c r="AK23" s="257">
        <f>IF(OR(NA1cT!AK23=":",AT1T!AK23=":"),":",NA1cT!AK23/AT1T!AK23*10^6)</f>
        <v>72648.148621368164</v>
      </c>
      <c r="AL23" s="257">
        <f>IF(OR(NA1cT!AL23=":",AT1T!AL23=":"),":",NA1cT!AL23/AT1T!AL23*10^6)</f>
        <v>1070855.3735001935</v>
      </c>
      <c r="AM23" s="257">
        <f>IF(OR(NA1cT!AM23=":",AT1T!AM23=":"),":",NA1cT!AM23/AT1T!AM23*10^6)</f>
        <v>47516.845520339404</v>
      </c>
      <c r="AN23" s="257">
        <f>IF(OR(NA1cT!AN23=":",AT1T!AN23=":"),":",NA1cT!AN23/AT1T!AN23*10^6)</f>
        <v>46301.934136839162</v>
      </c>
      <c r="AO23" s="257">
        <f>IF(OR(NA1cT!AO23=":",AT1T!AO23=":"),":",NA1cT!AO23/AT1T!AO23*10^6)</f>
        <v>18601.898300191275</v>
      </c>
      <c r="AP23" s="257"/>
      <c r="AQ23" s="257">
        <f>IF(OR(NA1cT!AQ23=":",AT1T!AQ23=":"),":",NA1cT!AQ23/AT1T!AQ23*10^6)</f>
        <v>26886.94883412532</v>
      </c>
      <c r="AR23" s="257">
        <f>IF(OR(NA1cT!AR23=":",AT1T!AR23=":"),":",NA1cT!AR23/AT1T!AR23*10^6)</f>
        <v>33829.364696809025</v>
      </c>
      <c r="AS23" s="257">
        <f>IF(OR(NA1cT!AS23=":",AT1T!AS23=":"),":",NA1cT!AS23/AT1T!AS23*10^6)</f>
        <v>48240.798563678232</v>
      </c>
    </row>
    <row r="24" spans="1:45" ht="22.5" customHeight="1">
      <c r="A24" s="77">
        <f t="shared" si="0"/>
        <v>1</v>
      </c>
      <c r="B24" s="105">
        <v>2012</v>
      </c>
      <c r="C24" s="257">
        <f>IF(OR(NA1cT!C24=":",AT1T!C24=":"),":",NA1cT!C24/AT1T!C24*10^6)</f>
        <v>25216.606239520788</v>
      </c>
      <c r="D24" s="257">
        <f>IF(OR(NA1cT!D24=":",AT1T!D24=":"),":",NA1cT!D24/AT1T!D24*10^6)</f>
        <v>36404.494382022473</v>
      </c>
      <c r="E24" s="257">
        <f>IF(OR(NA1cT!E24=":",AT1T!E24=":"),":",NA1cT!E24/AT1T!E24*10^6)</f>
        <v>27582.977551301476</v>
      </c>
      <c r="F24" s="257">
        <f>IF(OR(NA1cT!F24=":",AT1T!F24=":"),":",NA1cT!F24/AT1T!F24*10^6)</f>
        <v>241242.39513288502</v>
      </c>
      <c r="G24" s="257">
        <f>IF(OR(NA1cT!G24=":",AT1T!G24=":"),":",NA1cT!G24/AT1T!G24*10^6)</f>
        <v>71812.577065351419</v>
      </c>
      <c r="H24" s="257">
        <f>IF(OR(NA1cT!H24=":",AT1T!H24=":"),":",NA1cT!H24/AT1T!H24*10^6)</f>
        <v>28664.473435432028</v>
      </c>
      <c r="I24" s="257">
        <f>IF(OR(NA1cT!I24=":",AT1T!I24=":"),":",NA1cT!I24/AT1T!I24*10^6)</f>
        <v>39042.468137139629</v>
      </c>
      <c r="J24" s="257">
        <f>IF(OR(NA1cT!J24=":",AT1T!J24=":"),":",NA1cT!J24/AT1T!J24*10^6)</f>
        <v>65730.965775547025</v>
      </c>
      <c r="K24" s="257">
        <f>IF(OR(NA1cT!K24=":",AT1T!K24=":"),":",NA1cT!K24/AT1T!K24*10^6)</f>
        <v>27639.207392424367</v>
      </c>
      <c r="L24" s="257">
        <f>IF(OR(NA1cT!L24=":",AT1T!L24=":"),":",NA1cT!L24/AT1T!L24*10^6)</f>
        <v>71753.1889646989</v>
      </c>
      <c r="M24" s="257">
        <f>IF(OR(NA1cT!M24=":",AT1T!M24=":"),":",NA1cT!M24/AT1T!M24*10^6)</f>
        <v>77932.489451476795</v>
      </c>
      <c r="N24" s="257">
        <f>IF(OR(NA1cT!N24=":",AT1T!N24=":"),":",NA1cT!N24/AT1T!N24*10^6)</f>
        <v>1071179.2513095695</v>
      </c>
      <c r="O24" s="257">
        <f>IF(OR(NA1cT!O24=":",AT1T!O24=":"),":",NA1cT!O24/AT1T!O24*10^6)</f>
        <v>58160.66519909208</v>
      </c>
      <c r="P24" s="257">
        <f>IF(OR(NA1cT!P24=":",AT1T!P24=":"),":",NA1cT!P24/AT1T!P24*10^6)</f>
        <v>23989.519252677146</v>
      </c>
      <c r="Q24" s="257">
        <f>IF(OR(NA1cT!Q24=":",AT1T!Q24=":"),":",NA1cT!Q24/AT1T!Q24*10^6)</f>
        <v>51010.010956927705</v>
      </c>
      <c r="R24" s="257">
        <f>IF(OR(NA1cT!R24=":",AT1T!R24=":"),":",NA1cT!R24/AT1T!R24*10^6)</f>
        <v>43599.965014917245</v>
      </c>
      <c r="S24" s="257">
        <f>IF(OR(NA1cT!S24=":",AT1T!S24=":"),":",NA1cT!S24/AT1T!S24*10^6)</f>
        <v>41769.771234359047</v>
      </c>
      <c r="T24" s="257">
        <f>IF(OR(NA1cT!T24=":",AT1T!T24=":"),":",NA1cT!T24/AT1T!T24*10^6)</f>
        <v>48993.95757067878</v>
      </c>
      <c r="U24" s="257">
        <f>IF(OR(NA1cT!U24=":",AT1T!U24=":"),":",NA1cT!U24/AT1T!U24*10^6)</f>
        <v>29422.259537177943</v>
      </c>
      <c r="V24" s="257">
        <f>IF(OR(NA1cT!V24=":",AT1T!V24=":"),":",NA1cT!V24/AT1T!V24*10^6)</f>
        <v>7715.873015873015</v>
      </c>
      <c r="W24" s="257" t="str">
        <f>IF(OR(NA1cT!W24=":",AT1T!W24=":"),":",NA1cT!W24/AT1T!W24*10^6)</f>
        <v>:</v>
      </c>
      <c r="X24" s="257">
        <f>IF(OR(NA1cT!X24=":",AT1T!X24=":"),":",NA1cT!X24/AT1T!AC24*10^6)</f>
        <v>45677.526096374262</v>
      </c>
      <c r="Y24" s="257"/>
      <c r="Z24" s="257"/>
      <c r="AA24" s="257"/>
      <c r="AB24" s="257"/>
      <c r="AC24" s="257">
        <f>IF(OR(NA1cT!AC24=":",AT1T!AC24=":"),":",NA1cT!AC24/AT1T!AC24*10^6)</f>
        <v>49862.499015563386</v>
      </c>
      <c r="AD24" s="257"/>
      <c r="AE24" s="257">
        <f>IF(OR(NA1cT!AE24=":",AT1T!AE24=":"),":",NA1cT!AE24/AT1T!AE24*10^6)</f>
        <v>25216.606239520788</v>
      </c>
      <c r="AF24" s="257">
        <f>IF(OR(NA1cT!AF24=":",AT1T!AF24=":"),":",NA1cT!AF24/AT1T!AF24*10^6)</f>
        <v>39560.489625277209</v>
      </c>
      <c r="AG24" s="257">
        <f>IF(OR(NA1cT!AG24=":",AT1T!AG24=":"),":",NA1cT!AG24/AT1T!AG24*10^6)</f>
        <v>27582.977551301476</v>
      </c>
      <c r="AH24" s="257">
        <f>IF(OR(NA1cT!AH24=":",AT1T!AH24=":"),":",NA1cT!AH24/AT1T!AH24*10^6)</f>
        <v>28664.473435432028</v>
      </c>
      <c r="AI24" s="257">
        <f>IF(OR(NA1cT!AI24=":",AT1T!AI24=":"),":",NA1cT!AI24/AT1T!AI24*10^6)</f>
        <v>38846.608620874984</v>
      </c>
      <c r="AJ24" s="257">
        <f>IF(OR(NA1cT!AJ24=":",AT1T!AJ24=":"),":",NA1cT!AJ24/AT1T!AJ24*10^6)</f>
        <v>71753.1889646989</v>
      </c>
      <c r="AK24" s="257">
        <f>IF(OR(NA1cT!AK24=":",AT1T!AK24=":"),":",NA1cT!AK24/AT1T!AK24*10^6)</f>
        <v>77932.489451476795</v>
      </c>
      <c r="AL24" s="257">
        <f>IF(OR(NA1cT!AL24=":",AT1T!AL24=":"),":",NA1cT!AL24/AT1T!AL24*10^6)</f>
        <v>1071179.2513095695</v>
      </c>
      <c r="AM24" s="257">
        <f>IF(OR(NA1cT!AM24=":",AT1T!AM24=":"),":",NA1cT!AM24/AT1T!AM24*10^6)</f>
        <v>48388.972594372273</v>
      </c>
      <c r="AN24" s="257">
        <f>IF(OR(NA1cT!AN24=":",AT1T!AN24=":"),":",NA1cT!AN24/AT1T!AN24*10^6)</f>
        <v>46670.914526094217</v>
      </c>
      <c r="AO24" s="257">
        <f>IF(OR(NA1cT!AO24=":",AT1T!AO24=":"),":",NA1cT!AO24/AT1T!AO24*10^6)</f>
        <v>18627.736142140147</v>
      </c>
      <c r="AP24" s="257"/>
      <c r="AQ24" s="257">
        <f>IF(OR(NA1cT!AQ24=":",AT1T!AQ24=":"),":",NA1cT!AQ24/AT1T!AQ24*10^6)</f>
        <v>25615.654625355852</v>
      </c>
      <c r="AR24" s="257">
        <f>IF(OR(NA1cT!AR24=":",AT1T!AR24=":"),":",NA1cT!AR24/AT1T!AR24*10^6)</f>
        <v>34423.971229934636</v>
      </c>
      <c r="AS24" s="257">
        <f>IF(OR(NA1cT!AS24=":",AT1T!AS24=":"),":",NA1cT!AS24/AT1T!AS24*10^6)</f>
        <v>49469.428620521023</v>
      </c>
    </row>
    <row r="25" spans="1:45" ht="22.5" customHeight="1">
      <c r="A25" s="77">
        <f t="shared" si="0"/>
        <v>1</v>
      </c>
      <c r="B25" s="105">
        <v>2013</v>
      </c>
      <c r="C25" s="257">
        <f>IF(OR(NA1cT!C25=":",AT1T!C25=":"),":",NA1cT!C25/AT1T!C25*10^6)</f>
        <v>26990.376630355135</v>
      </c>
      <c r="D25" s="257">
        <f>IF(OR(NA1cT!D25=":",AT1T!D25=":"),":",NA1cT!D25/AT1T!D25*10^6)</f>
        <v>37660.223804679561</v>
      </c>
      <c r="E25" s="257">
        <f>IF(OR(NA1cT!E25=":",AT1T!E25=":"),":",NA1cT!E25/AT1T!E25*10^6)</f>
        <v>27698.315675088288</v>
      </c>
      <c r="F25" s="257">
        <f>IF(OR(NA1cT!F25=":",AT1T!F25=":"),":",NA1cT!F25/AT1T!F25*10^6)</f>
        <v>222120.85899783584</v>
      </c>
      <c r="G25" s="257">
        <f>IF(OR(NA1cT!G25=":",AT1T!G25=":"),":",NA1cT!G25/AT1T!G25*10^6)</f>
        <v>78251.413658112229</v>
      </c>
      <c r="H25" s="257">
        <f>IF(OR(NA1cT!H25=":",AT1T!H25=":"),":",NA1cT!H25/AT1T!H25*10^6)</f>
        <v>22758.25101462593</v>
      </c>
      <c r="I25" s="257">
        <f>IF(OR(NA1cT!I25=":",AT1T!I25=":"),":",NA1cT!I25/AT1T!I25*10^6)</f>
        <v>39159.927619946749</v>
      </c>
      <c r="J25" s="257">
        <f>IF(OR(NA1cT!J25=":",AT1T!J25=":"),":",NA1cT!J25/AT1T!J25*10^6)</f>
        <v>67889.035504955973</v>
      </c>
      <c r="K25" s="257">
        <f>IF(OR(NA1cT!K25=":",AT1T!K25=":"),":",NA1cT!K25/AT1T!K25*10^6)</f>
        <v>26932.400782829092</v>
      </c>
      <c r="L25" s="257">
        <f>IF(OR(NA1cT!L25=":",AT1T!L25=":"),":",NA1cT!L25/AT1T!L25*10^6)</f>
        <v>80405.259087393657</v>
      </c>
      <c r="M25" s="257">
        <f>IF(OR(NA1cT!M25=":",AT1T!M25=":"),":",NA1cT!M25/AT1T!M25*10^6)</f>
        <v>83463.25094337159</v>
      </c>
      <c r="N25" s="257">
        <f>IF(OR(NA1cT!N25=":",AT1T!N25=":"),":",NA1cT!N25/AT1T!N25*10^6)</f>
        <v>1130908.017126827</v>
      </c>
      <c r="O25" s="257">
        <f>IF(OR(NA1cT!O25=":",AT1T!O25=":"),":",NA1cT!O25/AT1T!O25*10^6)</f>
        <v>55303.214352457486</v>
      </c>
      <c r="P25" s="257">
        <f>IF(OR(NA1cT!P25=":",AT1T!P25=":"),":",NA1cT!P25/AT1T!P25*10^6)</f>
        <v>21015.666304922503</v>
      </c>
      <c r="Q25" s="257">
        <f>IF(OR(NA1cT!Q25=":",AT1T!Q25=":"),":",NA1cT!Q25/AT1T!Q25*10^6)</f>
        <v>46000.581049486049</v>
      </c>
      <c r="R25" s="257">
        <f>IF(OR(NA1cT!R25=":",AT1T!R25=":"),":",NA1cT!R25/AT1T!R25*10^6)</f>
        <v>41555.857078245135</v>
      </c>
      <c r="S25" s="257">
        <f>IF(OR(NA1cT!S25=":",AT1T!S25=":"),":",NA1cT!S25/AT1T!S25*10^6)</f>
        <v>40761.553248750475</v>
      </c>
      <c r="T25" s="257">
        <f>IF(OR(NA1cT!T25=":",AT1T!T25=":"),":",NA1cT!T25/AT1T!T25*10^6)</f>
        <v>45355.10358170922</v>
      </c>
      <c r="U25" s="257">
        <f>IF(OR(NA1cT!U25=":",AT1T!U25=":"),":",NA1cT!U25/AT1T!U25*10^6)</f>
        <v>30585.098840012481</v>
      </c>
      <c r="V25" s="257">
        <f>IF(OR(NA1cT!V25=":",AT1T!V25=":"),":",NA1cT!V25/AT1T!V25*10^6)</f>
        <v>7366.6303162486365</v>
      </c>
      <c r="W25" s="257" t="str">
        <f>IF(OR(NA1cT!W25=":",AT1T!W25=":"),":",NA1cT!W25/AT1T!W25*10^6)</f>
        <v>:</v>
      </c>
      <c r="X25" s="257">
        <f>IF(OR(NA1cT!X25=":",AT1T!X25=":"),":",NA1cT!X25/AT1T!AC25*10^6)</f>
        <v>45277.02523746722</v>
      </c>
      <c r="Y25" s="257"/>
      <c r="Z25" s="257"/>
      <c r="AA25" s="257"/>
      <c r="AB25" s="257"/>
      <c r="AC25" s="257">
        <f>IF(OR(NA1cT!AC25=":",AT1T!AC25=":"),":",NA1cT!AC25/AT1T!AC25*10^6)</f>
        <v>49197.966404966464</v>
      </c>
      <c r="AD25" s="257"/>
      <c r="AE25" s="257">
        <f>IF(OR(NA1cT!AE25=":",AT1T!AE25=":"),":",NA1cT!AE25/AT1T!AE25*10^6)</f>
        <v>26990.376630355135</v>
      </c>
      <c r="AF25" s="257">
        <f>IF(OR(NA1cT!AF25=":",AT1T!AF25=":"),":",NA1cT!AF25/AT1T!AF25*10^6)</f>
        <v>39941.612762205383</v>
      </c>
      <c r="AG25" s="257">
        <f>IF(OR(NA1cT!AG25=":",AT1T!AG25=":"),":",NA1cT!AG25/AT1T!AG25*10^6)</f>
        <v>27698.315675088288</v>
      </c>
      <c r="AH25" s="257">
        <f>IF(OR(NA1cT!AH25=":",AT1T!AH25=":"),":",NA1cT!AH25/AT1T!AH25*10^6)</f>
        <v>22758.25101462593</v>
      </c>
      <c r="AI25" s="257">
        <f>IF(OR(NA1cT!AI25=":",AT1T!AI25=":"),":",NA1cT!AI25/AT1T!AI25*10^6)</f>
        <v>39088.129861930887</v>
      </c>
      <c r="AJ25" s="257">
        <f>IF(OR(NA1cT!AJ25=":",AT1T!AJ25=":"),":",NA1cT!AJ25/AT1T!AJ25*10^6)</f>
        <v>80405.259087393657</v>
      </c>
      <c r="AK25" s="257">
        <f>IF(OR(NA1cT!AK25=":",AT1T!AK25=":"),":",NA1cT!AK25/AT1T!AK25*10^6)</f>
        <v>83463.25094337159</v>
      </c>
      <c r="AL25" s="257">
        <f>IF(OR(NA1cT!AL25=":",AT1T!AL25=":"),":",NA1cT!AL25/AT1T!AL25*10^6)</f>
        <v>1130908.017126827</v>
      </c>
      <c r="AM25" s="257">
        <f>IF(OR(NA1cT!AM25=":",AT1T!AM25=":"),":",NA1cT!AM25/AT1T!AM25*10^6)</f>
        <v>45166.14151851456</v>
      </c>
      <c r="AN25" s="257">
        <f>IF(OR(NA1cT!AN25=":",AT1T!AN25=":"),":",NA1cT!AN25/AT1T!AN25*10^6)</f>
        <v>43440.677749850081</v>
      </c>
      <c r="AO25" s="257">
        <f>IF(OR(NA1cT!AO25=":",AT1T!AO25=":"),":",NA1cT!AO25/AT1T!AO25*10^6)</f>
        <v>18326.290921363485</v>
      </c>
      <c r="AP25" s="257"/>
      <c r="AQ25" s="257">
        <f>IF(OR(NA1cT!AQ25=":",AT1T!AQ25=":"),":",NA1cT!AQ25/AT1T!AQ25*10^6)</f>
        <v>27321.352498461634</v>
      </c>
      <c r="AR25" s="257">
        <f>IF(OR(NA1cT!AR25=":",AT1T!AR25=":"),":",NA1cT!AR25/AT1T!AR25*10^6)</f>
        <v>32400.796742284194</v>
      </c>
      <c r="AS25" s="257">
        <f>IF(OR(NA1cT!AS25=":",AT1T!AS25=":"),":",NA1cT!AS25/AT1T!AS25*10^6)</f>
        <v>48869.621357618875</v>
      </c>
    </row>
    <row r="26" spans="1:45" ht="22.5" customHeight="1">
      <c r="A26" s="77">
        <f t="shared" si="0"/>
        <v>1</v>
      </c>
      <c r="B26" s="105">
        <v>2014</v>
      </c>
      <c r="C26" s="257">
        <f>IF(OR(NA1cT!C26=":",AT1T!C26=":"),":",NA1cT!C26/AT1T!C26*10^6)</f>
        <v>25031.772660261297</v>
      </c>
      <c r="D26" s="257">
        <f>IF(OR(NA1cT!D26=":",AT1T!D26=":"),":",NA1cT!D26/AT1T!D26*10^6)</f>
        <v>37861.429350791055</v>
      </c>
      <c r="E26" s="257">
        <f>IF(OR(NA1cT!E26=":",AT1T!E26=":"),":",NA1cT!E26/AT1T!E26*10^6)</f>
        <v>28287.032912204424</v>
      </c>
      <c r="F26" s="257">
        <f>IF(OR(NA1cT!F26=":",AT1T!F26=":"),":",NA1cT!F26/AT1T!F26*10^6)</f>
        <v>194584.74004051319</v>
      </c>
      <c r="G26" s="257">
        <f>IF(OR(NA1cT!G26=":",AT1T!G26=":"),":",NA1cT!G26/AT1T!G26*10^6)</f>
        <v>74309.368191721122</v>
      </c>
      <c r="H26" s="257">
        <f>IF(OR(NA1cT!H26=":",AT1T!H26=":"),":",NA1cT!H26/AT1T!H26*10^6)</f>
        <v>19591.442312014024</v>
      </c>
      <c r="I26" s="257">
        <f>IF(OR(NA1cT!I26=":",AT1T!I26=":"),":",NA1cT!I26/AT1T!I26*10^6)</f>
        <v>38574.962726172635</v>
      </c>
      <c r="J26" s="257">
        <f>IF(OR(NA1cT!J26=":",AT1T!J26=":"),":",NA1cT!J26/AT1T!J26*10^6)</f>
        <v>64672.164306830549</v>
      </c>
      <c r="K26" s="257">
        <f>IF(OR(NA1cT!K26=":",AT1T!K26=":"),":",NA1cT!K26/AT1T!K26*10^6)</f>
        <v>28248.451962974785</v>
      </c>
      <c r="L26" s="257">
        <f>IF(OR(NA1cT!L26=":",AT1T!L26=":"),":",NA1cT!L26/AT1T!L26*10^6)</f>
        <v>77026.154006460361</v>
      </c>
      <c r="M26" s="257">
        <f>IF(OR(NA1cT!M26=":",AT1T!M26=":"),":",NA1cT!M26/AT1T!M26*10^6)</f>
        <v>81375.796178343953</v>
      </c>
      <c r="N26" s="257">
        <f>IF(OR(NA1cT!N26=":",AT1T!N26=":"),":",NA1cT!N26/AT1T!N26*10^6)</f>
        <v>1038327.3042974968</v>
      </c>
      <c r="O26" s="257">
        <f>IF(OR(NA1cT!O26=":",AT1T!O26=":"),":",NA1cT!O26/AT1T!O26*10^6)</f>
        <v>55136.490568188288</v>
      </c>
      <c r="P26" s="257">
        <f>IF(OR(NA1cT!P26=":",AT1T!P26=":"),":",NA1cT!P26/AT1T!P26*10^6)</f>
        <v>19169.449531401486</v>
      </c>
      <c r="Q26" s="257">
        <f>IF(OR(NA1cT!Q26=":",AT1T!Q26=":"),":",NA1cT!Q26/AT1T!Q26*10^6)</f>
        <v>44582.587143082281</v>
      </c>
      <c r="R26" s="257">
        <f>IF(OR(NA1cT!R26=":",AT1T!R26=":"),":",NA1cT!R26/AT1T!R26*10^6)</f>
        <v>39208.101902575188</v>
      </c>
      <c r="S26" s="257">
        <f>IF(OR(NA1cT!S26=":",AT1T!S26=":"),":",NA1cT!S26/AT1T!S26*10^6)</f>
        <v>39185.859992130994</v>
      </c>
      <c r="T26" s="257">
        <f>IF(OR(NA1cT!T26=":",AT1T!T26=":"),":",NA1cT!T26/AT1T!T26*10^6)</f>
        <v>43878.934175099806</v>
      </c>
      <c r="U26" s="257">
        <f>IF(OR(NA1cT!U26=":",AT1T!U26=":"),":",NA1cT!U26/AT1T!U26*10^6)</f>
        <v>28401.904659996791</v>
      </c>
      <c r="V26" s="257">
        <f>IF(OR(NA1cT!V26=":",AT1T!V26=":"),":",NA1cT!V26/AT1T!V26*10^6)</f>
        <v>7475.4017911912661</v>
      </c>
      <c r="W26" s="257" t="str">
        <f>IF(OR(NA1cT!W26=":",AT1T!W26=":"),":",NA1cT!W26/AT1T!W26*10^6)</f>
        <v>:</v>
      </c>
      <c r="X26" s="257">
        <f>IF(OR(NA1cT!X26=":",AT1T!X26=":"),":",NA1cT!X26/AT1T!AC26*10^6)</f>
        <v>44189.646554602754</v>
      </c>
      <c r="Y26" s="257"/>
      <c r="Z26" s="257"/>
      <c r="AA26" s="257"/>
      <c r="AB26" s="257"/>
      <c r="AC26" s="257">
        <f>IF(OR(NA1cT!AC26=":",AT1T!AC26=":"),":",NA1cT!AC26/AT1T!AC26*10^6)</f>
        <v>48501.734776180063</v>
      </c>
      <c r="AD26" s="257"/>
      <c r="AE26" s="257">
        <f>IF(OR(NA1cT!AE26=":",AT1T!AE26=":"),":",NA1cT!AE26/AT1T!AE26*10^6)</f>
        <v>25031.772660261297</v>
      </c>
      <c r="AF26" s="257">
        <f>IF(OR(NA1cT!AF26=":",AT1T!AF26=":"),":",NA1cT!AF26/AT1T!AF26*10^6)</f>
        <v>39319.992258563958</v>
      </c>
      <c r="AG26" s="257">
        <f>IF(OR(NA1cT!AG26=":",AT1T!AG26=":"),":",NA1cT!AG26/AT1T!AG26*10^6)</f>
        <v>28287.032912204424</v>
      </c>
      <c r="AH26" s="257">
        <f>IF(OR(NA1cT!AH26=":",AT1T!AH26=":"),":",NA1cT!AH26/AT1T!AH26*10^6)</f>
        <v>19591.442312014024</v>
      </c>
      <c r="AI26" s="257">
        <f>IF(OR(NA1cT!AI26=":",AT1T!AI26=":"),":",NA1cT!AI26/AT1T!AI26*10^6)</f>
        <v>38703.716901308078</v>
      </c>
      <c r="AJ26" s="257">
        <f>IF(OR(NA1cT!AJ26=":",AT1T!AJ26=":"),":",NA1cT!AJ26/AT1T!AJ26*10^6)</f>
        <v>77026.154006460361</v>
      </c>
      <c r="AK26" s="257">
        <f>IF(OR(NA1cT!AK26=":",AT1T!AK26=":"),":",NA1cT!AK26/AT1T!AK26*10^6)</f>
        <v>81375.796178343953</v>
      </c>
      <c r="AL26" s="257">
        <f>IF(OR(NA1cT!AL26=":",AT1T!AL26=":"),":",NA1cT!AL26/AT1T!AL26*10^6)</f>
        <v>1038327.3042974968</v>
      </c>
      <c r="AM26" s="257">
        <f>IF(OR(NA1cT!AM26=":",AT1T!AM26=":"),":",NA1cT!AM26/AT1T!AM26*10^6)</f>
        <v>44440.885101748259</v>
      </c>
      <c r="AN26" s="257">
        <f>IF(OR(NA1cT!AN26=":",AT1T!AN26=":"),":",NA1cT!AN26/AT1T!AN26*10^6)</f>
        <v>41618.578239329392</v>
      </c>
      <c r="AO26" s="257">
        <f>IF(OR(NA1cT!AO26=":",AT1T!AO26=":"),":",NA1cT!AO26/AT1T!AO26*10^6)</f>
        <v>18629.961405357677</v>
      </c>
      <c r="AP26" s="257"/>
      <c r="AQ26" s="257">
        <f>IF(OR(NA1cT!AQ26=":",AT1T!AQ26=":"),":",NA1cT!AQ26/AT1T!AQ26*10^6)</f>
        <v>25418.269072741023</v>
      </c>
      <c r="AR26" s="257">
        <f>IF(OR(NA1cT!AR26=":",AT1T!AR26=":"),":",NA1cT!AR26/AT1T!AR26*10^6)</f>
        <v>31216.522293818005</v>
      </c>
      <c r="AS26" s="257">
        <f>IF(OR(NA1cT!AS26=":",AT1T!AS26=":"),":",NA1cT!AS26/AT1T!AS26*10^6)</f>
        <v>47601.726439671824</v>
      </c>
    </row>
    <row r="27" spans="1:45" ht="22.5" customHeight="1">
      <c r="A27" s="77">
        <f t="shared" si="0"/>
        <v>1</v>
      </c>
      <c r="B27" s="105">
        <v>2015</v>
      </c>
      <c r="C27" s="257">
        <f>IF(OR(NA1cT!C27=":",AT1T!C27=":"),":",NA1cT!C27/AT1T!C27*10^6)</f>
        <v>26348.179826848856</v>
      </c>
      <c r="D27" s="257">
        <f>IF(OR(NA1cT!D27=":",AT1T!D27=":"),":",NA1cT!D27/AT1T!D27*10^6)</f>
        <v>40636.36363636364</v>
      </c>
      <c r="E27" s="257">
        <f>IF(OR(NA1cT!E27=":",AT1T!E27=":"),":",NA1cT!E27/AT1T!E27*10^6)</f>
        <v>28523.641383704566</v>
      </c>
      <c r="F27" s="257">
        <f>IF(OR(NA1cT!F27=":",AT1T!F27=":"),":",NA1cT!F27/AT1T!F27*10^6)</f>
        <v>191018.22079314041</v>
      </c>
      <c r="G27" s="257">
        <f>IF(OR(NA1cT!G27=":",AT1T!G27=":"),":",NA1cT!G27/AT1T!G27*10^6)</f>
        <v>67468.313292167688</v>
      </c>
      <c r="H27" s="257">
        <f>IF(OR(NA1cT!H27=":",AT1T!H27=":"),":",NA1cT!H27/AT1T!H27*10^6)</f>
        <v>18812.619288200294</v>
      </c>
      <c r="I27" s="257">
        <f>IF(OR(NA1cT!I27=":",AT1T!I27=":"),":",NA1cT!I27/AT1T!I27*10^6)</f>
        <v>38203.535828015767</v>
      </c>
      <c r="J27" s="257">
        <f>IF(OR(NA1cT!J27=":",AT1T!J27=":"),":",NA1cT!J27/AT1T!J27*10^6)</f>
        <v>67131.940906775344</v>
      </c>
      <c r="K27" s="257">
        <f>IF(OR(NA1cT!K27=":",AT1T!K27=":"),":",NA1cT!K27/AT1T!K27*10^6)</f>
        <v>28982.745073388443</v>
      </c>
      <c r="L27" s="257">
        <f>IF(OR(NA1cT!L27=":",AT1T!L27=":"),":",NA1cT!L27/AT1T!L27*10^6)</f>
        <v>77199.702205221663</v>
      </c>
      <c r="M27" s="257">
        <f>IF(OR(NA1cT!M27=":",AT1T!M27=":"),":",NA1cT!M27/AT1T!M27*10^6)</f>
        <v>79772.110253701205</v>
      </c>
      <c r="N27" s="257">
        <f>IF(OR(NA1cT!N27=":",AT1T!N27=":"),":",NA1cT!N27/AT1T!N27*10^6)</f>
        <v>972182.51786696003</v>
      </c>
      <c r="O27" s="257">
        <f>IF(OR(NA1cT!O27=":",AT1T!O27=":"),":",NA1cT!O27/AT1T!O27*10^6)</f>
        <v>53541.968553323088</v>
      </c>
      <c r="P27" s="257">
        <f>IF(OR(NA1cT!P27=":",AT1T!P27=":"),":",NA1cT!P27/AT1T!P27*10^6)</f>
        <v>18593.965385204472</v>
      </c>
      <c r="Q27" s="257">
        <f>IF(OR(NA1cT!Q27=":",AT1T!Q27=":"),":",NA1cT!Q27/AT1T!Q27*10^6)</f>
        <v>44738.945917516052</v>
      </c>
      <c r="R27" s="257">
        <f>IF(OR(NA1cT!R27=":",AT1T!R27=":"),":",NA1cT!R27/AT1T!R27*10^6)</f>
        <v>38394.711461932449</v>
      </c>
      <c r="S27" s="257">
        <f>IF(OR(NA1cT!S27=":",AT1T!S27=":"),":",NA1cT!S27/AT1T!S27*10^6)</f>
        <v>38404.432793136322</v>
      </c>
      <c r="T27" s="257">
        <f>IF(OR(NA1cT!T27=":",AT1T!T27=":"),":",NA1cT!T27/AT1T!T27*10^6)</f>
        <v>41608.265947888591</v>
      </c>
      <c r="U27" s="257">
        <f>IF(OR(NA1cT!U27=":",AT1T!U27=":"),":",NA1cT!U27/AT1T!U27*10^6)</f>
        <v>27520.669917320331</v>
      </c>
      <c r="V27" s="257">
        <f>IF(OR(NA1cT!V27=":",AT1T!V27=":"),":",NA1cT!V27/AT1T!V27*10^6)</f>
        <v>7433.885350318471</v>
      </c>
      <c r="W27" s="257" t="str">
        <f>IF(OR(NA1cT!W27=":",AT1T!W27=":"),":",NA1cT!W27/AT1T!W27*10^6)</f>
        <v>:</v>
      </c>
      <c r="X27" s="257">
        <f>IF(OR(NA1cT!X27=":",AT1T!X27=":"),":",NA1cT!X27/AT1T!AC27*10^6)</f>
        <v>43900.227384251739</v>
      </c>
      <c r="Y27" s="257"/>
      <c r="Z27" s="257"/>
      <c r="AA27" s="257"/>
      <c r="AB27" s="257"/>
      <c r="AC27" s="257">
        <f>IF(OR(NA1cT!AC27=":",AT1T!AC27=":"),":",NA1cT!AC27/AT1T!AC27*10^6)</f>
        <v>48160.122746027686</v>
      </c>
      <c r="AD27" s="257"/>
      <c r="AE27" s="257">
        <f>IF(OR(NA1cT!AE27=":",AT1T!AE27=":"),":",NA1cT!AE27/AT1T!AE27*10^6)</f>
        <v>26348.179826848856</v>
      </c>
      <c r="AF27" s="257">
        <f>IF(OR(NA1cT!AF27=":",AT1T!AF27=":"),":",NA1cT!AF27/AT1T!AF27*10^6)</f>
        <v>38481.672968593259</v>
      </c>
      <c r="AG27" s="257">
        <f>IF(OR(NA1cT!AG27=":",AT1T!AG27=":"),":",NA1cT!AG27/AT1T!AG27*10^6)</f>
        <v>28523.641383704566</v>
      </c>
      <c r="AH27" s="257">
        <f>IF(OR(NA1cT!AH27=":",AT1T!AH27=":"),":",NA1cT!AH27/AT1T!AH27*10^6)</f>
        <v>18812.619288200294</v>
      </c>
      <c r="AI27" s="257">
        <f>IF(OR(NA1cT!AI27=":",AT1T!AI27=":"),":",NA1cT!AI27/AT1T!AI27*10^6)</f>
        <v>38952.336976040235</v>
      </c>
      <c r="AJ27" s="257">
        <f>IF(OR(NA1cT!AJ27=":",AT1T!AJ27=":"),":",NA1cT!AJ27/AT1T!AJ27*10^6)</f>
        <v>77199.702205221663</v>
      </c>
      <c r="AK27" s="257">
        <f>IF(OR(NA1cT!AK27=":",AT1T!AK27=":"),":",NA1cT!AK27/AT1T!AK27*10^6)</f>
        <v>79772.110253701205</v>
      </c>
      <c r="AL27" s="257">
        <f>IF(OR(NA1cT!AL27=":",AT1T!AL27=":"),":",NA1cT!AL27/AT1T!AL27*10^6)</f>
        <v>972182.51786696003</v>
      </c>
      <c r="AM27" s="257">
        <f>IF(OR(NA1cT!AM27=":",AT1T!AM27=":"),":",NA1cT!AM27/AT1T!AM27*10^6)</f>
        <v>43142.622751579962</v>
      </c>
      <c r="AN27" s="257">
        <f>IF(OR(NA1cT!AN27=":",AT1T!AN27=":"),":",NA1cT!AN27/AT1T!AN27*10^6)</f>
        <v>41201.7525290431</v>
      </c>
      <c r="AO27" s="257">
        <f>IF(OR(NA1cT!AO27=":",AT1T!AO27=":"),":",NA1cT!AO27/AT1T!AO27*10^6)</f>
        <v>18399.664972273567</v>
      </c>
      <c r="AP27" s="257"/>
      <c r="AQ27" s="257">
        <f>IF(OR(NA1cT!AQ27=":",AT1T!AQ27=":"),":",NA1cT!AQ27/AT1T!AQ27*10^6)</f>
        <v>26772.376100671365</v>
      </c>
      <c r="AR27" s="257">
        <f>IF(OR(NA1cT!AR27=":",AT1T!AR27=":"),":",NA1cT!AR27/AT1T!AR27*10^6)</f>
        <v>30387.090825265099</v>
      </c>
      <c r="AS27" s="257">
        <f>IF(OR(NA1cT!AS27=":",AT1T!AS27=":"),":",NA1cT!AS27/AT1T!AS27*10^6)</f>
        <v>47271.018904799494</v>
      </c>
    </row>
    <row r="28" spans="1:45" ht="12.75" customHeight="1">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6"/>
      <c r="AD28" s="173"/>
      <c r="AE28" s="173"/>
      <c r="AF28" s="173"/>
      <c r="AG28" s="173"/>
      <c r="AH28" s="173"/>
      <c r="AI28" s="173"/>
      <c r="AJ28" s="173"/>
      <c r="AK28" s="173"/>
      <c r="AL28" s="173"/>
      <c r="AM28" s="173"/>
      <c r="AN28" s="173"/>
      <c r="AO28" s="173"/>
    </row>
    <row r="29" spans="1:45" s="174" customFormat="1" ht="22.5" customHeight="1">
      <c r="B29" s="34" t="str">
        <f>INDEX($B$7:$B$27,$A$28-2)&amp;"-"&amp;INDEX($B$7:$B$27,$A$28)</f>
        <v>2013-2015</v>
      </c>
      <c r="C29" s="175">
        <f>AVERAGE(INDEX(C$7:C$27,$A$28-2),INDEX(C$7:C$27,$A$28-1),INDEX(C$7:C$27,$A$28))</f>
        <v>26123.4430391551</v>
      </c>
      <c r="D29" s="175">
        <f t="shared" ref="D29:AS29" si="1">AVERAGE(INDEX(D$7:D$27,$A$28-2),INDEX(D$7:D$27,$A$28-1),INDEX(D$7:D$27,$A$28))</f>
        <v>38719.338930611419</v>
      </c>
      <c r="E29" s="175">
        <f t="shared" si="1"/>
        <v>28169.663323665762</v>
      </c>
      <c r="F29" s="175">
        <f t="shared" si="1"/>
        <v>202574.60661049644</v>
      </c>
      <c r="G29" s="175">
        <f t="shared" si="1"/>
        <v>73343.031714000346</v>
      </c>
      <c r="H29" s="175">
        <f t="shared" si="1"/>
        <v>20387.437538280083</v>
      </c>
      <c r="I29" s="175">
        <f t="shared" si="1"/>
        <v>38646.14205804505</v>
      </c>
      <c r="J29" s="175">
        <f t="shared" si="1"/>
        <v>66564.380239520629</v>
      </c>
      <c r="K29" s="175">
        <f t="shared" si="1"/>
        <v>28054.532606397439</v>
      </c>
      <c r="L29" s="175">
        <f t="shared" si="1"/>
        <v>78210.37176635857</v>
      </c>
      <c r="M29" s="175">
        <f t="shared" si="1"/>
        <v>81537.052458472259</v>
      </c>
      <c r="N29" s="175">
        <f t="shared" si="1"/>
        <v>1047139.2797637613</v>
      </c>
      <c r="O29" s="175">
        <f t="shared" si="1"/>
        <v>54660.557824656287</v>
      </c>
      <c r="P29" s="175">
        <f t="shared" si="1"/>
        <v>19593.027073842819</v>
      </c>
      <c r="Q29" s="175">
        <f t="shared" si="1"/>
        <v>45107.371370028122</v>
      </c>
      <c r="R29" s="175">
        <f t="shared" si="1"/>
        <v>39719.556814250922</v>
      </c>
      <c r="S29" s="175">
        <f t="shared" si="1"/>
        <v>39450.615344672595</v>
      </c>
      <c r="T29" s="175">
        <f t="shared" si="1"/>
        <v>43614.101234899208</v>
      </c>
      <c r="U29" s="175">
        <f t="shared" si="1"/>
        <v>28835.89113910987</v>
      </c>
      <c r="V29" s="175">
        <f t="shared" si="1"/>
        <v>7425.3058192527924</v>
      </c>
      <c r="W29" s="175"/>
      <c r="X29" s="175">
        <f t="shared" si="1"/>
        <v>44455.633058773907</v>
      </c>
      <c r="Y29" s="175"/>
      <c r="Z29" s="175"/>
      <c r="AA29" s="175"/>
      <c r="AB29" s="175"/>
      <c r="AC29" s="175">
        <f t="shared" si="1"/>
        <v>48619.941309058071</v>
      </c>
      <c r="AD29" s="175"/>
      <c r="AE29" s="175">
        <f t="shared" si="1"/>
        <v>26123.4430391551</v>
      </c>
      <c r="AF29" s="175">
        <f t="shared" si="1"/>
        <v>39247.759329787536</v>
      </c>
      <c r="AG29" s="175">
        <f t="shared" si="1"/>
        <v>28169.663323665762</v>
      </c>
      <c r="AH29" s="175">
        <f t="shared" si="1"/>
        <v>20387.437538280083</v>
      </c>
      <c r="AI29" s="175">
        <f t="shared" si="1"/>
        <v>38914.727913093062</v>
      </c>
      <c r="AJ29" s="175">
        <f t="shared" si="1"/>
        <v>78210.37176635857</v>
      </c>
      <c r="AK29" s="175">
        <f t="shared" si="1"/>
        <v>81537.052458472259</v>
      </c>
      <c r="AL29" s="175">
        <f t="shared" si="1"/>
        <v>1047139.2797637613</v>
      </c>
      <c r="AM29" s="175">
        <f t="shared" si="1"/>
        <v>44249.883123947599</v>
      </c>
      <c r="AN29" s="175">
        <f t="shared" si="1"/>
        <v>42087.002839407527</v>
      </c>
      <c r="AO29" s="175">
        <f t="shared" si="1"/>
        <v>18451.972432998245</v>
      </c>
      <c r="AP29" s="175"/>
      <c r="AQ29" s="175">
        <f t="shared" si="1"/>
        <v>26503.999223958006</v>
      </c>
      <c r="AR29" s="175">
        <f t="shared" si="1"/>
        <v>31334.803287122431</v>
      </c>
      <c r="AS29" s="175">
        <f t="shared" si="1"/>
        <v>47914.122234030066</v>
      </c>
    </row>
    <row r="30" spans="1:45" s="174" customFormat="1" ht="22.5" customHeight="1">
      <c r="B30" s="34" t="str">
        <f>INDEX($B$7:$B$27,1)&amp;"-"&amp;INDEX($B$7:$B$27,$A$28)</f>
        <v>1995-2015</v>
      </c>
      <c r="C30" s="177">
        <f>AVERAGE(C7:C27)</f>
        <v>20434.692416202492</v>
      </c>
      <c r="D30" s="177">
        <f t="shared" ref="D30:AO30" si="2">AVERAGE(D7:D27)</f>
        <v>53236.705256198911</v>
      </c>
      <c r="E30" s="177">
        <f t="shared" si="2"/>
        <v>25421.917478746891</v>
      </c>
      <c r="F30" s="177">
        <f t="shared" si="2"/>
        <v>157619.7390682855</v>
      </c>
      <c r="G30" s="177">
        <f t="shared" si="2"/>
        <v>46358.157269946714</v>
      </c>
      <c r="H30" s="177">
        <f t="shared" si="2"/>
        <v>30960.703475496062</v>
      </c>
      <c r="I30" s="177">
        <f t="shared" si="2"/>
        <v>29893.087867496874</v>
      </c>
      <c r="J30" s="177">
        <f t="shared" si="2"/>
        <v>55868.508333713726</v>
      </c>
      <c r="K30" s="177">
        <f t="shared" si="2"/>
        <v>24159.853866910998</v>
      </c>
      <c r="L30" s="177">
        <f t="shared" si="2"/>
        <v>63142.263528880721</v>
      </c>
      <c r="M30" s="177">
        <f t="shared" si="2"/>
        <v>52828.511068578322</v>
      </c>
      <c r="N30" s="177">
        <f t="shared" si="2"/>
        <v>864823.26265231858</v>
      </c>
      <c r="O30" s="177">
        <f t="shared" si="2"/>
        <v>50168.615192842204</v>
      </c>
      <c r="P30" s="177">
        <f t="shared" si="2"/>
        <v>21915.610507506328</v>
      </c>
      <c r="Q30" s="177">
        <f t="shared" si="2"/>
        <v>37810.163975333788</v>
      </c>
      <c r="R30" s="177">
        <f t="shared" si="2"/>
        <v>33515.243244600751</v>
      </c>
      <c r="S30" s="177">
        <f t="shared" si="2"/>
        <v>32118.402646268147</v>
      </c>
      <c r="T30" s="177">
        <f t="shared" si="2"/>
        <v>32028.682208733018</v>
      </c>
      <c r="U30" s="177">
        <f t="shared" si="2"/>
        <v>24548.527235290898</v>
      </c>
      <c r="V30" s="177">
        <f t="shared" si="2"/>
        <v>6556.6204444036021</v>
      </c>
      <c r="W30" s="177"/>
      <c r="X30" s="177">
        <f t="shared" ref="X30" si="3">AVERAGE(X7:X27)</f>
        <v>36403.330792455505</v>
      </c>
      <c r="Y30" s="177"/>
      <c r="Z30" s="177"/>
      <c r="AA30" s="177"/>
      <c r="AB30" s="177"/>
      <c r="AC30" s="177">
        <f t="shared" si="2"/>
        <v>39809.200154560487</v>
      </c>
      <c r="AD30" s="177"/>
      <c r="AE30" s="177">
        <f t="shared" si="2"/>
        <v>20434.692416202492</v>
      </c>
      <c r="AF30" s="177">
        <f t="shared" si="2"/>
        <v>31657.296080709417</v>
      </c>
      <c r="AG30" s="177">
        <f t="shared" si="2"/>
        <v>25421.917478746891</v>
      </c>
      <c r="AH30" s="177">
        <f t="shared" si="2"/>
        <v>30960.703475496062</v>
      </c>
      <c r="AI30" s="177">
        <f t="shared" si="2"/>
        <v>31870.614312543123</v>
      </c>
      <c r="AJ30" s="177">
        <f t="shared" si="2"/>
        <v>63142.263528880721</v>
      </c>
      <c r="AK30" s="177">
        <f t="shared" si="2"/>
        <v>52828.511068578322</v>
      </c>
      <c r="AL30" s="177">
        <f t="shared" si="2"/>
        <v>864823.26265231858</v>
      </c>
      <c r="AM30" s="177">
        <f t="shared" si="2"/>
        <v>41307.701914238103</v>
      </c>
      <c r="AN30" s="177">
        <f t="shared" si="2"/>
        <v>35306.395297414172</v>
      </c>
      <c r="AO30" s="177">
        <f t="shared" si="2"/>
        <v>16805.884699956623</v>
      </c>
      <c r="AP30" s="177"/>
      <c r="AQ30" s="177">
        <f t="shared" ref="AQ30:AS30" si="4">AVERAGE(AQ7:AQ27)</f>
        <v>21505.865475753973</v>
      </c>
      <c r="AR30" s="177">
        <f t="shared" si="4"/>
        <v>31267.954238416074</v>
      </c>
      <c r="AS30" s="177">
        <f t="shared" si="4"/>
        <v>38715.748055337695</v>
      </c>
    </row>
    <row r="31" spans="1:45" ht="22.5" customHeight="1">
      <c r="B31" s="34" t="str">
        <f>INDEX($B$7:$B$27,1)&amp;"-2008"</f>
        <v>1995-2008</v>
      </c>
      <c r="C31" s="177">
        <f ca="1">AVERAGE(OFFSET(C$7,0,0,14,1))</f>
        <v>18442.99964321962</v>
      </c>
      <c r="D31" s="177">
        <f t="shared" ref="D31:AS31" ca="1" si="5">AVERAGE(OFFSET(D$7,0,0,14,1))</f>
        <v>54054.477645181272</v>
      </c>
      <c r="E31" s="177">
        <f t="shared" ca="1" si="5"/>
        <v>24264.13042141587</v>
      </c>
      <c r="F31" s="177">
        <f t="shared" ca="1" si="5"/>
        <v>136839.75363881898</v>
      </c>
      <c r="G31" s="177">
        <f t="shared" ca="1" si="5"/>
        <v>36716.033366226831</v>
      </c>
      <c r="H31" s="177">
        <f t="shared" ca="1" si="5"/>
        <v>32335.277667598661</v>
      </c>
      <c r="I31" s="177">
        <f t="shared" ca="1" si="5"/>
        <v>25937.748735754871</v>
      </c>
      <c r="J31" s="177">
        <f t="shared" ca="1" si="5"/>
        <v>50753.719524060849</v>
      </c>
      <c r="K31" s="177">
        <f t="shared" ca="1" si="5"/>
        <v>22889.573255448944</v>
      </c>
      <c r="L31" s="177">
        <f t="shared" ca="1" si="5"/>
        <v>58242.973121798321</v>
      </c>
      <c r="M31" s="177">
        <f t="shared" ca="1" si="5"/>
        <v>41441.16731429514</v>
      </c>
      <c r="N31" s="177">
        <f t="shared" ca="1" si="5"/>
        <v>761847.75509060151</v>
      </c>
      <c r="O31" s="177">
        <f t="shared" ca="1" si="5"/>
        <v>47847.947635159282</v>
      </c>
      <c r="P31" s="177">
        <f t="shared" ca="1" si="5"/>
        <v>21984.524931181997</v>
      </c>
      <c r="Q31" s="177">
        <f t="shared" ca="1" si="5"/>
        <v>32840.264606563105</v>
      </c>
      <c r="R31" s="177">
        <f t="shared" ca="1" si="5"/>
        <v>29646.464804898569</v>
      </c>
      <c r="S31" s="177">
        <f t="shared" ca="1" si="5"/>
        <v>28312.157684250735</v>
      </c>
      <c r="T31" s="177">
        <f t="shared" ca="1" si="5"/>
        <v>25840.866347541967</v>
      </c>
      <c r="U31" s="177">
        <f t="shared" ca="1" si="5"/>
        <v>22299.940468604393</v>
      </c>
      <c r="V31" s="177">
        <f t="shared" ca="1" si="5"/>
        <v>6159.475093211754</v>
      </c>
      <c r="W31" s="177"/>
      <c r="X31" s="177">
        <f t="shared" ca="1" si="5"/>
        <v>32514.369272770775</v>
      </c>
      <c r="Y31" s="177"/>
      <c r="Z31" s="177"/>
      <c r="AA31" s="177"/>
      <c r="AB31" s="177"/>
      <c r="AC31" s="177">
        <f t="shared" ca="1" si="5"/>
        <v>35544.914012986563</v>
      </c>
      <c r="AD31" s="177"/>
      <c r="AE31" s="177">
        <f t="shared" ca="1" si="5"/>
        <v>18442.99964321962</v>
      </c>
      <c r="AF31" s="177">
        <f t="shared" ca="1" si="5"/>
        <v>28611.895973016512</v>
      </c>
      <c r="AG31" s="177">
        <f t="shared" ca="1" si="5"/>
        <v>24264.13042141587</v>
      </c>
      <c r="AH31" s="177">
        <f t="shared" ca="1" si="5"/>
        <v>32335.277667598661</v>
      </c>
      <c r="AI31" s="177">
        <f t="shared" ca="1" si="5"/>
        <v>28744.520651300845</v>
      </c>
      <c r="AJ31" s="177">
        <f t="shared" ca="1" si="5"/>
        <v>58242.973121798321</v>
      </c>
      <c r="AK31" s="177">
        <f t="shared" ca="1" si="5"/>
        <v>41441.16731429514</v>
      </c>
      <c r="AL31" s="177">
        <f t="shared" ca="1" si="5"/>
        <v>761847.75509060151</v>
      </c>
      <c r="AM31" s="177">
        <f t="shared" ca="1" si="5"/>
        <v>39412.036811445134</v>
      </c>
      <c r="AN31" s="177">
        <f t="shared" ca="1" si="5"/>
        <v>30978.028459222052</v>
      </c>
      <c r="AO31" s="177">
        <f t="shared" ca="1" si="5"/>
        <v>16130.746081712872</v>
      </c>
      <c r="AP31" s="177"/>
      <c r="AQ31" s="177">
        <f t="shared" ca="1" si="5"/>
        <v>19597.661051183291</v>
      </c>
      <c r="AR31" s="177">
        <f t="shared" ca="1" si="5"/>
        <v>30129.06452072594</v>
      </c>
      <c r="AS31" s="177">
        <f t="shared" ca="1" si="5"/>
        <v>34266.583800034947</v>
      </c>
    </row>
    <row r="32" spans="1:45" ht="22.5" customHeight="1">
      <c r="B32" s="34" t="str">
        <f>"2009-"&amp;INDEX($B$7:$B$27,$A$28)</f>
        <v>2009-2015</v>
      </c>
      <c r="C32" s="177">
        <f ca="1">AVERAGE(OFFSET(C$21,0,0,$A$28-SUM($A$7:$A$20),1))</f>
        <v>24418.077962168227</v>
      </c>
      <c r="D32" s="177">
        <f t="shared" ref="D32:AS32" ca="1" si="6">AVERAGE(OFFSET(D$21,0,0,$A$28-SUM($A$7:$A$20),1))</f>
        <v>51601.160478234167</v>
      </c>
      <c r="E32" s="177">
        <f t="shared" ca="1" si="6"/>
        <v>27737.491593408922</v>
      </c>
      <c r="F32" s="177">
        <f t="shared" ca="1" si="6"/>
        <v>199179.70992721856</v>
      </c>
      <c r="G32" s="177">
        <f t="shared" ca="1" si="6"/>
        <v>65642.405077386487</v>
      </c>
      <c r="H32" s="177">
        <f t="shared" ca="1" si="6"/>
        <v>28211.555091290851</v>
      </c>
      <c r="I32" s="177">
        <f t="shared" ca="1" si="6"/>
        <v>37803.766130980883</v>
      </c>
      <c r="J32" s="177">
        <f t="shared" ca="1" si="6"/>
        <v>66098.085953019428</v>
      </c>
      <c r="K32" s="177">
        <f t="shared" ca="1" si="6"/>
        <v>26700.415089835111</v>
      </c>
      <c r="L32" s="177">
        <f t="shared" ca="1" si="6"/>
        <v>72940.844343045464</v>
      </c>
      <c r="M32" s="177">
        <f t="shared" ca="1" si="6"/>
        <v>75603.198577144663</v>
      </c>
      <c r="N32" s="177">
        <f t="shared" ca="1" si="6"/>
        <v>1070774.2777757526</v>
      </c>
      <c r="O32" s="177">
        <f t="shared" ca="1" si="6"/>
        <v>54809.950308208041</v>
      </c>
      <c r="P32" s="177">
        <f t="shared" ca="1" si="6"/>
        <v>21777.781660154989</v>
      </c>
      <c r="Q32" s="177">
        <f t="shared" ca="1" si="6"/>
        <v>47749.962712875174</v>
      </c>
      <c r="R32" s="177">
        <f t="shared" ca="1" si="6"/>
        <v>41252.800124005116</v>
      </c>
      <c r="S32" s="177">
        <f t="shared" ca="1" si="6"/>
        <v>39730.89257030296</v>
      </c>
      <c r="T32" s="177">
        <f t="shared" ca="1" si="6"/>
        <v>44404.31393111511</v>
      </c>
      <c r="U32" s="177">
        <f t="shared" ca="1" si="6"/>
        <v>29045.700768663908</v>
      </c>
      <c r="V32" s="177">
        <f t="shared" ca="1" si="6"/>
        <v>7350.9111467872999</v>
      </c>
      <c r="W32" s="177"/>
      <c r="X32" s="177">
        <f t="shared" ca="1" si="6"/>
        <v>44181.25383182495</v>
      </c>
      <c r="Y32" s="177"/>
      <c r="Z32" s="177"/>
      <c r="AA32" s="177"/>
      <c r="AB32" s="177"/>
      <c r="AC32" s="177">
        <f t="shared" ca="1" si="6"/>
        <v>48337.77243770835</v>
      </c>
      <c r="AD32" s="177"/>
      <c r="AE32" s="177">
        <f t="shared" ca="1" si="6"/>
        <v>24418.077962168227</v>
      </c>
      <c r="AF32" s="177">
        <f t="shared" ca="1" si="6"/>
        <v>37748.096296095217</v>
      </c>
      <c r="AG32" s="177">
        <f t="shared" ca="1" si="6"/>
        <v>27737.491593408922</v>
      </c>
      <c r="AH32" s="177">
        <f t="shared" ca="1" si="6"/>
        <v>28211.555091290851</v>
      </c>
      <c r="AI32" s="177">
        <f t="shared" ca="1" si="6"/>
        <v>38122.801635027688</v>
      </c>
      <c r="AJ32" s="177">
        <f t="shared" ca="1" si="6"/>
        <v>72940.844343045464</v>
      </c>
      <c r="AK32" s="177">
        <f t="shared" ca="1" si="6"/>
        <v>75603.198577144663</v>
      </c>
      <c r="AL32" s="177">
        <f t="shared" ca="1" si="6"/>
        <v>1070774.2777757526</v>
      </c>
      <c r="AM32" s="177">
        <f t="shared" ca="1" si="6"/>
        <v>45099.032119824042</v>
      </c>
      <c r="AN32" s="177">
        <f t="shared" ca="1" si="6"/>
        <v>43963.128973798426</v>
      </c>
      <c r="AO32" s="177">
        <f t="shared" ca="1" si="6"/>
        <v>18156.161936444114</v>
      </c>
      <c r="AP32" s="177"/>
      <c r="AQ32" s="177">
        <f t="shared" ca="1" si="6"/>
        <v>25322.274324895348</v>
      </c>
      <c r="AR32" s="177">
        <f t="shared" ca="1" si="6"/>
        <v>33545.733673796356</v>
      </c>
      <c r="AS32" s="177">
        <f t="shared" ca="1" si="6"/>
        <v>47614.076565943207</v>
      </c>
    </row>
  </sheetData>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S32"/>
  <sheetViews>
    <sheetView topLeftCell="B1" zoomScale="70" zoomScaleNormal="70" workbookViewId="0">
      <selection activeCell="D29" sqref="D29"/>
    </sheetView>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76" customWidth="1"/>
    <col min="25" max="25" width="3.75" style="76" customWidth="1"/>
    <col min="26" max="26" width="10" style="76" customWidth="1"/>
    <col min="27" max="27" width="3.75" style="76" customWidth="1"/>
    <col min="28" max="28" width="10" style="76" customWidth="1"/>
    <col min="29" max="29" width="10" style="174" customWidth="1"/>
    <col min="30" max="30" width="3.75" style="76" customWidth="1"/>
    <col min="31" max="41" width="10" style="76" customWidth="1"/>
    <col min="42" max="42" width="3.75" style="76" customWidth="1"/>
    <col min="43" max="16384" width="9.125" style="76"/>
  </cols>
  <sheetData>
    <row r="1" spans="1:45" ht="30.75" thickBot="1">
      <c r="B1" s="36" t="s">
        <v>121</v>
      </c>
      <c r="H1" s="76" t="str">
        <f ca="1">MID(CELL("filename",A2),FIND("]",CELL("filename",A2))+1,1024)</f>
        <v>P1_2T</v>
      </c>
    </row>
    <row r="2" spans="1:45" ht="13.5" customHeight="1" thickTop="1">
      <c r="B2" s="44" t="s">
        <v>127</v>
      </c>
    </row>
    <row r="3" spans="1:45" ht="13.5" customHeight="1">
      <c r="B3" s="44" t="s">
        <v>128</v>
      </c>
    </row>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t="s">
        <v>125</v>
      </c>
      <c r="Y5" s="99" t="s">
        <v>125</v>
      </c>
      <c r="Z5" s="99" t="s">
        <v>125</v>
      </c>
      <c r="AA5" s="99" t="s">
        <v>125</v>
      </c>
      <c r="AB5" s="99" t="s">
        <v>125</v>
      </c>
      <c r="AC5" s="99"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01" t="s">
        <v>125</v>
      </c>
      <c r="Y6" s="101" t="s">
        <v>125</v>
      </c>
      <c r="Z6" s="191" t="s">
        <v>125</v>
      </c>
      <c r="AA6" s="101" t="s">
        <v>125</v>
      </c>
      <c r="AB6" s="101" t="s">
        <v>125</v>
      </c>
      <c r="AC6" s="102" t="s">
        <v>134</v>
      </c>
      <c r="AD6" s="101" t="s">
        <v>125</v>
      </c>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f t="shared" ref="A7:A27" si="0">IF(C7=":",0,1)</f>
        <v>1</v>
      </c>
      <c r="B7" s="105">
        <v>1995</v>
      </c>
      <c r="C7" s="172">
        <f>IF(OR(P1_1T!C7=":",P1_1T!C7=""),":",((P1_1T!C7-P1_1T!C$17)/P1_1T!C$17+1)*100)</f>
        <v>88.866234439735621</v>
      </c>
      <c r="D7" s="172">
        <f>IF(OR(P1_1T!D7=":",P1_1T!D7=""),":",((P1_1T!D7-P1_1T!D$17)/P1_1T!D$17+1)*100)</f>
        <v>40.02650991240202</v>
      </c>
      <c r="E7" s="172">
        <f>IF(OR(P1_1T!E7=":",P1_1T!E7=""),":",((P1_1T!E7-P1_1T!E$17)/P1_1T!E$17+1)*100)</f>
        <v>86.868394030740703</v>
      </c>
      <c r="F7" s="172">
        <f>IF(OR(P1_1T!F7=":",P1_1T!F7=""),":",((P1_1T!F7-P1_1T!F$17)/P1_1T!F$17+1)*100)</f>
        <v>64.844893354620993</v>
      </c>
      <c r="G7" s="172">
        <f>IF(OR(P1_1T!G7=":",P1_1T!G7=""),":",((P1_1T!G7-P1_1T!G$17)/P1_1T!G$17+1)*100)</f>
        <v>55.563259446020254</v>
      </c>
      <c r="H7" s="172">
        <f>IF(OR(P1_1T!H7=":",P1_1T!H7=""),":",((P1_1T!H7-P1_1T!H$17)/P1_1T!H$17+1)*100)</f>
        <v>96.941945640885848</v>
      </c>
      <c r="I7" s="172">
        <f>IF(OR(P1_1T!I7=":",P1_1T!I7=""),":",((P1_1T!I7-P1_1T!I$17)/P1_1T!I$17+1)*100)</f>
        <v>55.689374057183194</v>
      </c>
      <c r="J7" s="172">
        <f>IF(OR(P1_1T!J7=":",P1_1T!J7=""),":",((P1_1T!J7-P1_1T!J$17)/P1_1T!J$17+1)*100)</f>
        <v>117.92626184031589</v>
      </c>
      <c r="K7" s="172">
        <f>IF(OR(P1_1T!K7=":",P1_1T!K7=""),":",((P1_1T!K7-P1_1T!K$17)/P1_1T!K$17+1)*100)</f>
        <v>107.692915165325</v>
      </c>
      <c r="L7" s="172">
        <f>IF(OR(P1_1T!L7=":",P1_1T!L7=""),":",((P1_1T!L7-P1_1T!L$17)/P1_1T!L$17+1)*100)</f>
        <v>47.53137098284558</v>
      </c>
      <c r="M7" s="172">
        <f>IF(OR(P1_1T!M7=":",P1_1T!M7=""),":",((P1_1T!M7-P1_1T!M$17)/P1_1T!M$17+1)*100)</f>
        <v>57.314451049487559</v>
      </c>
      <c r="N7" s="172">
        <f>IF(OR(P1_1T!N7=":",P1_1T!N7=""),":",((P1_1T!N7-P1_1T!N$17)/P1_1T!N$17+1)*100)</f>
        <v>131.44982855683043</v>
      </c>
      <c r="O7" s="172">
        <f>IF(OR(P1_1T!O7=":",P1_1T!O7=""),":",((P1_1T!O7-P1_1T!O$17)/P1_1T!O$17+1)*100)</f>
        <v>99.044574331064183</v>
      </c>
      <c r="P7" s="172">
        <f>IF(OR(P1_1T!P7=":",P1_1T!P7=""),":",((P1_1T!P7-P1_1T!P$17)/P1_1T!P$17+1)*100)</f>
        <v>73.855514704554452</v>
      </c>
      <c r="Q7" s="172">
        <f>IF(OR(P1_1T!Q7=":",P1_1T!Q7=""),":",((P1_1T!Q7-P1_1T!Q$17)/P1_1T!Q$17+1)*100)</f>
        <v>95.088478960122089</v>
      </c>
      <c r="R7" s="172">
        <f>IF(OR(P1_1T!R7=":",P1_1T!R7=""),":",((P1_1T!R7-P1_1T!R$17)/P1_1T!R$17+1)*100)</f>
        <v>100.66842878288828</v>
      </c>
      <c r="S7" s="172">
        <f>IF(OR(P1_1T!S7=":",P1_1T!S7=""),":",((P1_1T!S7-P1_1T!S$17)/P1_1T!S$17+1)*100)</f>
        <v>104.23434439452031</v>
      </c>
      <c r="T7" s="172">
        <f>IF(OR(P1_1T!T7=":",P1_1T!T7=""),":",((P1_1T!T7-P1_1T!T$17)/P1_1T!T$17+1)*100)</f>
        <v>85.048014289389428</v>
      </c>
      <c r="U7" s="172">
        <f>IF(OR(P1_1T!U7=":",P1_1T!U7=""),":",((P1_1T!U7-P1_1T!U$17)/P1_1T!U$17+1)*100)</f>
        <v>102.79103482353918</v>
      </c>
      <c r="V7" s="172">
        <f>IF(OR(P1_1T!V7=":",P1_1T!V7=""),":",((P1_1T!V7-P1_1T!V$17)/P1_1T!V$17+1)*100)</f>
        <v>99.872219348163469</v>
      </c>
      <c r="W7" s="172" t="str">
        <f>IF(OR(P1_1T!W7=":",P1_1T!W7=""),":",((P1_1T!W7-P1_1T!W$17)/P1_1T!W$17+1)*100)</f>
        <v>:</v>
      </c>
      <c r="X7" s="172" t="str">
        <f>IF(OR(P1_1T!X7=":",P1_1T!X7=""),":",((P1_1T!X7-P1_1T!X$17)/P1_1T!X$17+1)*100)</f>
        <v>:</v>
      </c>
      <c r="Y7" s="172" t="str">
        <f>IF(OR(P1_1T!Y7=":",P1_1T!Y7=""),":",((P1_1T!Y7-P1_1T!Y$17)/P1_1T!Y$17+1)*100)</f>
        <v>:</v>
      </c>
      <c r="Z7" s="172" t="str">
        <f>IF(OR(P1_1T!Z7=":",P1_1T!Z7=""),":",((P1_1T!Z7-P1_1T!Z$17)/P1_1T!Z$17+1)*100)</f>
        <v>:</v>
      </c>
      <c r="AA7" s="172" t="str">
        <f>IF(OR(P1_1T!AA7=":",P1_1T!AA7=""),":",((P1_1T!AA7-P1_1T!AA$17)/P1_1T!AA$17+1)*100)</f>
        <v>:</v>
      </c>
      <c r="AB7" s="172" t="str">
        <f>IF(OR(P1_1T!AB7=":",P1_1T!AB7=""),":",((P1_1T!AB7-P1_1T!AB$17)/P1_1T!AB$17+1)*100)</f>
        <v>:</v>
      </c>
      <c r="AC7" s="175">
        <f>IF(OR(P1_1T!AC7=":",P1_1T!AC7=""),":",((P1_1T!AC7-P1_1T!AC$17)/P1_1T!AC$17+1)*100)</f>
        <v>85.66586039147235</v>
      </c>
      <c r="AD7" s="172" t="str">
        <f>IF(OR(P1_1T!AD7=":",P1_1T!AD7=""),":",((P1_1T!AD7-P1_1T!AD$17)/P1_1T!AD$17+1)*100)</f>
        <v>:</v>
      </c>
      <c r="AE7" s="172">
        <f>IF(OR(P1_1T!AE7=":",P1_1T!AE7=""),":",((P1_1T!AE7-P1_1T!AE$17)/P1_1T!AE$17+1)*100)</f>
        <v>88.866234439735621</v>
      </c>
      <c r="AF7" s="172">
        <f>IF(OR(P1_1T!AF7=":",P1_1T!AF7=""),":",((P1_1T!AF7-P1_1T!AF$17)/P1_1T!AF$17+1)*100)</f>
        <v>78.267801134061159</v>
      </c>
      <c r="AG7" s="172">
        <f>IF(OR(P1_1T!AG7=":",P1_1T!AG7=""),":",((P1_1T!AG7-P1_1T!AG$17)/P1_1T!AG$17+1)*100)</f>
        <v>86.868394030740703</v>
      </c>
      <c r="AH7" s="172">
        <f>IF(OR(P1_1T!AH7=":",P1_1T!AH7=""),":",((P1_1T!AH7-P1_1T!AH$17)/P1_1T!AH$17+1)*100)</f>
        <v>96.941945640885848</v>
      </c>
      <c r="AI7" s="172">
        <f>IF(OR(P1_1T!AI7=":",P1_1T!AI7=""),":",((P1_1T!AI7-P1_1T!AI$17)/P1_1T!AI$17+1)*100)</f>
        <v>81.503879432771384</v>
      </c>
      <c r="AJ7" s="172">
        <f>IF(OR(P1_1T!AJ7=":",P1_1T!AJ7=""),":",((P1_1T!AJ7-P1_1T!AJ$17)/P1_1T!AJ$17+1)*100)</f>
        <v>47.53137098284558</v>
      </c>
      <c r="AK7" s="172">
        <f>IF(OR(P1_1T!AK7=":",P1_1T!AK7=""),":",((P1_1T!AK7-P1_1T!AK$17)/P1_1T!AK$17+1)*100)</f>
        <v>57.314451049487559</v>
      </c>
      <c r="AL7" s="172">
        <f>IF(OR(P1_1T!AL7=":",P1_1T!AL7=""),":",((P1_1T!AL7-P1_1T!AL$17)/P1_1T!AL$17+1)*100)</f>
        <v>131.44982855683043</v>
      </c>
      <c r="AM7" s="172">
        <f>IF(OR(P1_1T!AM7=":",P1_1T!AM7=""),":",((P1_1T!AM7-P1_1T!AM$17)/P1_1T!AM$17+1)*100)</f>
        <v>91.89560697742013</v>
      </c>
      <c r="AN7" s="172">
        <f>IF(OR(P1_1T!AN7=":",P1_1T!AN7=""),":",((P1_1T!AN7-P1_1T!AN$17)/P1_1T!AN$17+1)*100)</f>
        <v>98.327813955183956</v>
      </c>
      <c r="AO7" s="172">
        <f>IF(OR(P1_1T!AO7=":",P1_1T!AO7=""),":",((P1_1T!AO7-P1_1T!AO$17)/P1_1T!AO$17+1)*100)</f>
        <v>127.40765866011179</v>
      </c>
      <c r="AP7" s="190"/>
      <c r="AQ7" s="172">
        <f>IF(OR(P1_1T!AQ7=":",P1_1T!AQ7=""),":",((P1_1T!AQ7-P1_1T!AQ$17)/P1_1T!AQ$17+1)*100)</f>
        <v>83.602825402127891</v>
      </c>
      <c r="AR7" s="172">
        <f>IF(OR(P1_1T!AR7=":",P1_1T!AR7=""),":",((P1_1T!AR7-P1_1T!AR$17)/P1_1T!AR$17+1)*100)</f>
        <v>85.81762217114732</v>
      </c>
      <c r="AS7" s="172">
        <f>IF(OR(P1_1T!AS7=":",P1_1T!AS7=""),":",((P1_1T!AS7-P1_1T!AS$17)/P1_1T!AS$17+1)*100)</f>
        <v>87.748385652801218</v>
      </c>
    </row>
    <row r="8" spans="1:45" ht="22.5" customHeight="1">
      <c r="A8" s="77">
        <f t="shared" si="0"/>
        <v>1</v>
      </c>
      <c r="B8" s="105">
        <v>1996</v>
      </c>
      <c r="C8" s="172">
        <f>IF(OR(P1_1T!C8=":",P1_1T!C8=""),":",((P1_1T!C8-P1_1T!C$17)/P1_1T!C$17+1)*100)</f>
        <v>91.603279469490644</v>
      </c>
      <c r="D8" s="172">
        <f>IF(OR(P1_1T!D8=":",P1_1T!D8=""),":",((P1_1T!D8-P1_1T!D$17)/P1_1T!D$17+1)*100)</f>
        <v>42.430794767477579</v>
      </c>
      <c r="E8" s="172">
        <f>IF(OR(P1_1T!E8=":",P1_1T!E8=""),":",((P1_1T!E8-P1_1T!E$17)/P1_1T!E$17+1)*100)</f>
        <v>89.070251708350199</v>
      </c>
      <c r="F8" s="172">
        <f>IF(OR(P1_1T!F8=":",P1_1T!F8=""),":",((P1_1T!F8-P1_1T!F$17)/P1_1T!F$17+1)*100)</f>
        <v>69.539546267172739</v>
      </c>
      <c r="G8" s="172">
        <f>IF(OR(P1_1T!G8=":",P1_1T!G8=""),":",((P1_1T!G8-P1_1T!G$17)/P1_1T!G$17+1)*100)</f>
        <v>58.400532268795743</v>
      </c>
      <c r="H8" s="172">
        <f>IF(OR(P1_1T!H8=":",P1_1T!H8=""),":",((P1_1T!H8-P1_1T!H$17)/P1_1T!H$17+1)*100)</f>
        <v>98.927242479402764</v>
      </c>
      <c r="I8" s="172">
        <f>IF(OR(P1_1T!I8=":",P1_1T!I8=""),":",((P1_1T!I8-P1_1T!I$17)/P1_1T!I$17+1)*100)</f>
        <v>55.275494095200472</v>
      </c>
      <c r="J8" s="172">
        <f>IF(OR(P1_1T!J8=":",P1_1T!J8=""),":",((P1_1T!J8-P1_1T!J$17)/P1_1T!J$17+1)*100)</f>
        <v>114.11988804265107</v>
      </c>
      <c r="K8" s="172">
        <f>IF(OR(P1_1T!K8=":",P1_1T!K8=""),":",((P1_1T!K8-P1_1T!K$17)/P1_1T!K$17+1)*100)</f>
        <v>106.84061519671724</v>
      </c>
      <c r="L8" s="172">
        <f>IF(OR(P1_1T!L8=":",P1_1T!L8=""),":",((P1_1T!L8-P1_1T!L$17)/P1_1T!L$17+1)*100)</f>
        <v>51.433081273790371</v>
      </c>
      <c r="M8" s="172">
        <f>IF(OR(P1_1T!M8=":",P1_1T!M8=""),":",((P1_1T!M8-P1_1T!M$17)/P1_1T!M$17+1)*100)</f>
        <v>59.505661229889164</v>
      </c>
      <c r="N8" s="172">
        <f>IF(OR(P1_1T!N8=":",P1_1T!N8=""),":",((P1_1T!N8-P1_1T!N$17)/P1_1T!N$17+1)*100)</f>
        <v>128.13800089862571</v>
      </c>
      <c r="O8" s="172">
        <f>IF(OR(P1_1T!O8=":",P1_1T!O8=""),":",((P1_1T!O8-P1_1T!O$17)/P1_1T!O$17+1)*100)</f>
        <v>99.751314296792884</v>
      </c>
      <c r="P8" s="172">
        <f>IF(OR(P1_1T!P8=":",P1_1T!P8=""),":",((P1_1T!P8-P1_1T!P$17)/P1_1T!P$17+1)*100)</f>
        <v>79.457653900213813</v>
      </c>
      <c r="Q8" s="172">
        <f>IF(OR(P1_1T!Q8=":",P1_1T!Q8=""),":",((P1_1T!Q8-P1_1T!Q$17)/P1_1T!Q$17+1)*100)</f>
        <v>95.307948832529732</v>
      </c>
      <c r="R8" s="172">
        <f>IF(OR(P1_1T!R8=":",P1_1T!R8=""),":",((P1_1T!R8-P1_1T!R$17)/P1_1T!R$17+1)*100)</f>
        <v>98.532573118582206</v>
      </c>
      <c r="S8" s="172">
        <f>IF(OR(P1_1T!S8=":",P1_1T!S8=""),":",((P1_1T!S8-P1_1T!S$17)/P1_1T!S$17+1)*100)</f>
        <v>103.89446754258064</v>
      </c>
      <c r="T8" s="172">
        <f>IF(OR(P1_1T!T8=":",P1_1T!T8=""),":",((P1_1T!T8-P1_1T!T$17)/P1_1T!T$17+1)*100)</f>
        <v>87.733748874244824</v>
      </c>
      <c r="U8" s="172">
        <f>IF(OR(P1_1T!U8=":",P1_1T!U8=""),":",((P1_1T!U8-P1_1T!U$17)/P1_1T!U$17+1)*100)</f>
        <v>106.09995247108515</v>
      </c>
      <c r="V8" s="172">
        <f>IF(OR(P1_1T!V8=":",P1_1T!V8=""),":",((P1_1T!V8-P1_1T!V$17)/P1_1T!V$17+1)*100)</f>
        <v>100.33140196585617</v>
      </c>
      <c r="W8" s="172" t="str">
        <f>IF(OR(P1_1T!W8=":",P1_1T!W8=""),":",((P1_1T!W8-P1_1T!W$17)/P1_1T!W$17+1)*100)</f>
        <v>:</v>
      </c>
      <c r="X8" s="172" t="str">
        <f>IF(OR(P1_1T!X8=":",P1_1T!X8=""),":",((P1_1T!X8-P1_1T!X$17)/P1_1T!X$17+1)*100)</f>
        <v>:</v>
      </c>
      <c r="Y8" s="172" t="str">
        <f>IF(OR(P1_1T!Y8=":",P1_1T!Y8=""),":",((P1_1T!Y8-P1_1T!Y$17)/P1_1T!Y$17+1)*100)</f>
        <v>:</v>
      </c>
      <c r="Z8" s="172" t="str">
        <f>IF(OR(P1_1T!Z8=":",P1_1T!Z8=""),":",((P1_1T!Z8-P1_1T!Z$17)/P1_1T!Z$17+1)*100)</f>
        <v>:</v>
      </c>
      <c r="AA8" s="172" t="str">
        <f>IF(OR(P1_1T!AA8=":",P1_1T!AA8=""),":",((P1_1T!AA8-P1_1T!AA$17)/P1_1T!AA$17+1)*100)</f>
        <v>:</v>
      </c>
      <c r="AB8" s="172" t="str">
        <f>IF(OR(P1_1T!AB8=":",P1_1T!AB8=""),":",((P1_1T!AB8-P1_1T!AB$17)/P1_1T!AB$17+1)*100)</f>
        <v>:</v>
      </c>
      <c r="AC8" s="175">
        <f>IF(OR(P1_1T!AC8=":",P1_1T!AC8=""),":",((P1_1T!AC8-P1_1T!AC$17)/P1_1T!AC$17+1)*100)</f>
        <v>86.591509730612302</v>
      </c>
      <c r="AD8" s="172" t="str">
        <f>IF(OR(P1_1T!AD8=":",P1_1T!AD8=""),":",((P1_1T!AD8-P1_1T!AD$17)/P1_1T!AD$17+1)*100)</f>
        <v>:</v>
      </c>
      <c r="AE8" s="172">
        <f>IF(OR(P1_1T!AE8=":",P1_1T!AE8=""),":",((P1_1T!AE8-P1_1T!AE$17)/P1_1T!AE$17+1)*100)</f>
        <v>91.603279469490644</v>
      </c>
      <c r="AF8" s="172">
        <f>IF(OR(P1_1T!AF8=":",P1_1T!AF8=""),":",((P1_1T!AF8-P1_1T!AF$17)/P1_1T!AF$17+1)*100)</f>
        <v>80.932939238438735</v>
      </c>
      <c r="AG8" s="172">
        <f>IF(OR(P1_1T!AG8=":",P1_1T!AG8=""),":",((P1_1T!AG8-P1_1T!AG$17)/P1_1T!AG$17+1)*100)</f>
        <v>89.070251708350199</v>
      </c>
      <c r="AH8" s="172">
        <f>IF(OR(P1_1T!AH8=":",P1_1T!AH8=""),":",((P1_1T!AH8-P1_1T!AH$17)/P1_1T!AH$17+1)*100)</f>
        <v>98.927242479402764</v>
      </c>
      <c r="AI8" s="172">
        <f>IF(OR(P1_1T!AI8=":",P1_1T!AI8=""),":",((P1_1T!AI8-P1_1T!AI$17)/P1_1T!AI$17+1)*100)</f>
        <v>80.364993592027773</v>
      </c>
      <c r="AJ8" s="172">
        <f>IF(OR(P1_1T!AJ8=":",P1_1T!AJ8=""),":",((P1_1T!AJ8-P1_1T!AJ$17)/P1_1T!AJ$17+1)*100)</f>
        <v>51.433081273790371</v>
      </c>
      <c r="AK8" s="172">
        <f>IF(OR(P1_1T!AK8=":",P1_1T!AK8=""),":",((P1_1T!AK8-P1_1T!AK$17)/P1_1T!AK$17+1)*100)</f>
        <v>59.505661229889164</v>
      </c>
      <c r="AL8" s="172">
        <f>IF(OR(P1_1T!AL8=":",P1_1T!AL8=""),":",((P1_1T!AL8-P1_1T!AL$17)/P1_1T!AL$17+1)*100)</f>
        <v>128.13800089862571</v>
      </c>
      <c r="AM8" s="172">
        <f>IF(OR(P1_1T!AM8=":",P1_1T!AM8=""),":",((P1_1T!AM8-P1_1T!AM$17)/P1_1T!AM$17+1)*100)</f>
        <v>93.850363785135897</v>
      </c>
      <c r="AN8" s="172">
        <f>IF(OR(P1_1T!AN8=":",P1_1T!AN8=""),":",((P1_1T!AN8-P1_1T!AN$17)/P1_1T!AN$17+1)*100)</f>
        <v>97.738490343171648</v>
      </c>
      <c r="AO8" s="172">
        <f>IF(OR(P1_1T!AO8=":",P1_1T!AO8=""),":",((P1_1T!AO8-P1_1T!AO$17)/P1_1T!AO$17+1)*100)</f>
        <v>126.0536338309352</v>
      </c>
      <c r="AP8" s="190"/>
      <c r="AQ8" s="172">
        <f>IF(OR(P1_1T!AQ8=":",P1_1T!AQ8=""),":",((P1_1T!AQ8-P1_1T!AQ$17)/P1_1T!AQ$17+1)*100)</f>
        <v>86.350458568765461</v>
      </c>
      <c r="AR8" s="172">
        <f>IF(OR(P1_1T!AR8=":",P1_1T!AR8=""),":",((P1_1T!AR8-P1_1T!AR$17)/P1_1T!AR$17+1)*100)</f>
        <v>88.363906107053538</v>
      </c>
      <c r="AS8" s="172">
        <f>IF(OR(P1_1T!AS8=":",P1_1T!AS8=""),":",((P1_1T!AS8-P1_1T!AS$17)/P1_1T!AS$17+1)*100)</f>
        <v>87.682926306372337</v>
      </c>
    </row>
    <row r="9" spans="1:45" ht="22.5" customHeight="1">
      <c r="A9" s="77">
        <f t="shared" si="0"/>
        <v>1</v>
      </c>
      <c r="B9" s="105">
        <v>1997</v>
      </c>
      <c r="C9" s="172">
        <f>IF(OR(P1_1T!C9=":",P1_1T!C9=""),":",((P1_1T!C9-P1_1T!C$17)/P1_1T!C$17+1)*100)</f>
        <v>86.968202004969001</v>
      </c>
      <c r="D9" s="172">
        <f>IF(OR(P1_1T!D9=":",P1_1T!D9=""),":",((P1_1T!D9-P1_1T!D$17)/P1_1T!D$17+1)*100)</f>
        <v>49.859862455816803</v>
      </c>
      <c r="E9" s="172">
        <f>IF(OR(P1_1T!E9=":",P1_1T!E9=""),":",((P1_1T!E9-P1_1T!E$17)/P1_1T!E$17+1)*100)</f>
        <v>94.112205656877663</v>
      </c>
      <c r="F9" s="172">
        <f>IF(OR(P1_1T!F9=":",P1_1T!F9=""),":",((P1_1T!F9-P1_1T!F$17)/P1_1T!F$17+1)*100)</f>
        <v>72.71093413894971</v>
      </c>
      <c r="G9" s="172">
        <f>IF(OR(P1_1T!G9=":",P1_1T!G9=""),":",((P1_1T!G9-P1_1T!G$17)/P1_1T!G$17+1)*100)</f>
        <v>52.065119114661108</v>
      </c>
      <c r="H9" s="172">
        <f>IF(OR(P1_1T!H9=":",P1_1T!H9=""),":",((P1_1T!H9-P1_1T!H$17)/P1_1T!H$17+1)*100)</f>
        <v>97.499387792603358</v>
      </c>
      <c r="I9" s="172">
        <f>IF(OR(P1_1T!I9=":",P1_1T!I9=""),":",((P1_1T!I9-P1_1T!I$17)/P1_1T!I$17+1)*100)</f>
        <v>55.357710684737249</v>
      </c>
      <c r="J9" s="172">
        <f>IF(OR(P1_1T!J9=":",P1_1T!J9=""),":",((P1_1T!J9-P1_1T!J$17)/P1_1T!J$17+1)*100)</f>
        <v>113.66698235796902</v>
      </c>
      <c r="K9" s="172">
        <f>IF(OR(P1_1T!K9=":",P1_1T!K9=""),":",((P1_1T!K9-P1_1T!K$17)/P1_1T!K$17+1)*100)</f>
        <v>112.18558375768868</v>
      </c>
      <c r="L9" s="172">
        <f>IF(OR(P1_1T!L9=":",P1_1T!L9=""),":",((P1_1T!L9-P1_1T!L$17)/P1_1T!L$17+1)*100)</f>
        <v>54.493007861892373</v>
      </c>
      <c r="M9" s="172">
        <f>IF(OR(P1_1T!M9=":",P1_1T!M9=""),":",((P1_1T!M9-P1_1T!M$17)/P1_1T!M$17+1)*100)</f>
        <v>64.930341952250743</v>
      </c>
      <c r="N9" s="172">
        <f>IF(OR(P1_1T!N9=":",P1_1T!N9=""),":",((P1_1T!N9-P1_1T!N$17)/P1_1T!N$17+1)*100)</f>
        <v>124.85685755097124</v>
      </c>
      <c r="O9" s="172">
        <f>IF(OR(P1_1T!O9=":",P1_1T!O9=""),":",((P1_1T!O9-P1_1T!O$17)/P1_1T!O$17+1)*100)</f>
        <v>100.83080379759078</v>
      </c>
      <c r="P9" s="172">
        <f>IF(OR(P1_1T!P9=":",P1_1T!P9=""),":",((P1_1T!P9-P1_1T!P$17)/P1_1T!P$17+1)*100)</f>
        <v>83.433862217510054</v>
      </c>
      <c r="Q9" s="172">
        <f>IF(OR(P1_1T!Q9=":",P1_1T!Q9=""),":",((P1_1T!Q9-P1_1T!Q$17)/P1_1T!Q$17+1)*100)</f>
        <v>93.674875590009364</v>
      </c>
      <c r="R9" s="172">
        <f>IF(OR(P1_1T!R9=":",P1_1T!R9=""),":",((P1_1T!R9-P1_1T!R$17)/P1_1T!R$17+1)*100)</f>
        <v>98.173779930479327</v>
      </c>
      <c r="S9" s="172">
        <f>IF(OR(P1_1T!S9=":",P1_1T!S9=""),":",((P1_1T!S9-P1_1T!S$17)/P1_1T!S$17+1)*100)</f>
        <v>102.79722664970232</v>
      </c>
      <c r="T9" s="172">
        <f>IF(OR(P1_1T!T9=":",P1_1T!T9=""),":",((P1_1T!T9-P1_1T!T$17)/P1_1T!T$17+1)*100)</f>
        <v>98.990078142847267</v>
      </c>
      <c r="U9" s="172">
        <f>IF(OR(P1_1T!U9=":",P1_1T!U9=""),":",((P1_1T!U9-P1_1T!U$17)/P1_1T!U$17+1)*100)</f>
        <v>107.70274112070544</v>
      </c>
      <c r="V9" s="172">
        <f>IF(OR(P1_1T!V9=":",P1_1T!V9=""),":",((P1_1T!V9-P1_1T!V$17)/P1_1T!V$17+1)*100)</f>
        <v>99.827493768518067</v>
      </c>
      <c r="W9" s="172" t="str">
        <f>IF(OR(P1_1T!W9=":",P1_1T!W9=""),":",((P1_1T!W9-P1_1T!W$17)/P1_1T!W$17+1)*100)</f>
        <v>:</v>
      </c>
      <c r="X9" s="172" t="str">
        <f>IF(OR(P1_1T!X9=":",P1_1T!X9=""),":",((P1_1T!X9-P1_1T!X$17)/P1_1T!X$17+1)*100)</f>
        <v>:</v>
      </c>
      <c r="Y9" s="172" t="str">
        <f>IF(OR(P1_1T!Y9=":",P1_1T!Y9=""),":",((P1_1T!Y9-P1_1T!Y$17)/P1_1T!Y$17+1)*100)</f>
        <v>:</v>
      </c>
      <c r="Z9" s="172" t="str">
        <f>IF(OR(P1_1T!Z9=":",P1_1T!Z9=""),":",((P1_1T!Z9-P1_1T!Z$17)/P1_1T!Z$17+1)*100)</f>
        <v>:</v>
      </c>
      <c r="AA9" s="172" t="str">
        <f>IF(OR(P1_1T!AA9=":",P1_1T!AA9=""),":",((P1_1T!AA9-P1_1T!AA$17)/P1_1T!AA$17+1)*100)</f>
        <v>:</v>
      </c>
      <c r="AB9" s="172" t="str">
        <f>IF(OR(P1_1T!AB9=":",P1_1T!AB9=""),":",((P1_1T!AB9-P1_1T!AB$17)/P1_1T!AB$17+1)*100)</f>
        <v>:</v>
      </c>
      <c r="AC9" s="175">
        <f>IF(OR(P1_1T!AC9=":",P1_1T!AC9=""),":",((P1_1T!AC9-P1_1T!AC$17)/P1_1T!AC$17+1)*100)</f>
        <v>88.121839698108559</v>
      </c>
      <c r="AD9" s="172" t="str">
        <f>IF(OR(P1_1T!AD9=":",P1_1T!AD9=""),":",((P1_1T!AD9-P1_1T!AD$17)/P1_1T!AD$17+1)*100)</f>
        <v>:</v>
      </c>
      <c r="AE9" s="172">
        <f>IF(OR(P1_1T!AE9=":",P1_1T!AE9=""),":",((P1_1T!AE9-P1_1T!AE$17)/P1_1T!AE$17+1)*100)</f>
        <v>86.968202004969001</v>
      </c>
      <c r="AF9" s="172">
        <f>IF(OR(P1_1T!AF9=":",P1_1T!AF9=""),":",((P1_1T!AF9-P1_1T!AF$17)/P1_1T!AF$17+1)*100)</f>
        <v>85.299995855211577</v>
      </c>
      <c r="AG9" s="172">
        <f>IF(OR(P1_1T!AG9=":",P1_1T!AG9=""),":",((P1_1T!AG9-P1_1T!AG$17)/P1_1T!AG$17+1)*100)</f>
        <v>94.112205656877663</v>
      </c>
      <c r="AH9" s="172">
        <f>IF(OR(P1_1T!AH9=":",P1_1T!AH9=""),":",((P1_1T!AH9-P1_1T!AH$17)/P1_1T!AH$17+1)*100)</f>
        <v>97.499387792603358</v>
      </c>
      <c r="AI9" s="172">
        <f>IF(OR(P1_1T!AI9=":",P1_1T!AI9=""),":",((P1_1T!AI9-P1_1T!AI$17)/P1_1T!AI$17+1)*100)</f>
        <v>81.906275139154602</v>
      </c>
      <c r="AJ9" s="172">
        <f>IF(OR(P1_1T!AJ9=":",P1_1T!AJ9=""),":",((P1_1T!AJ9-P1_1T!AJ$17)/P1_1T!AJ$17+1)*100)</f>
        <v>54.493007861892373</v>
      </c>
      <c r="AK9" s="172">
        <f>IF(OR(P1_1T!AK9=":",P1_1T!AK9=""),":",((P1_1T!AK9-P1_1T!AK$17)/P1_1T!AK$17+1)*100)</f>
        <v>64.930341952250743</v>
      </c>
      <c r="AL9" s="172">
        <f>IF(OR(P1_1T!AL9=":",P1_1T!AL9=""),":",((P1_1T!AL9-P1_1T!AL$17)/P1_1T!AL$17+1)*100)</f>
        <v>124.85685755097124</v>
      </c>
      <c r="AM9" s="172">
        <f>IF(OR(P1_1T!AM9=":",P1_1T!AM9=""),":",((P1_1T!AM9-P1_1T!AM$17)/P1_1T!AM$17+1)*100)</f>
        <v>95.65876935921095</v>
      </c>
      <c r="AN9" s="172">
        <f>IF(OR(P1_1T!AN9=":",P1_1T!AN9=""),":",((P1_1T!AN9-P1_1T!AN$17)/P1_1T!AN$17+1)*100)</f>
        <v>96.554081160988019</v>
      </c>
      <c r="AO9" s="172">
        <f>IF(OR(P1_1T!AO9=":",P1_1T!AO9=""),":",((P1_1T!AO9-P1_1T!AO$17)/P1_1T!AO$17+1)*100)</f>
        <v>130.31198276079854</v>
      </c>
      <c r="AP9" s="190"/>
      <c r="AQ9" s="172">
        <f>IF(OR(P1_1T!AQ9=":",P1_1T!AQ9=""),":",((P1_1T!AQ9-P1_1T!AQ$17)/P1_1T!AQ$17+1)*100)</f>
        <v>82.959448926519428</v>
      </c>
      <c r="AR9" s="172">
        <f>IF(OR(P1_1T!AR9=":",P1_1T!AR9=""),":",((P1_1T!AR9-P1_1T!AR$17)/P1_1T!AR$17+1)*100)</f>
        <v>90.321847888015284</v>
      </c>
      <c r="AS9" s="172">
        <f>IF(OR(P1_1T!AS9=":",P1_1T!AS9=""),":",((P1_1T!AS9-P1_1T!AS$17)/P1_1T!AS$17+1)*100)</f>
        <v>88.898927778217512</v>
      </c>
    </row>
    <row r="10" spans="1:45" ht="22.5" customHeight="1">
      <c r="A10" s="77">
        <f t="shared" si="0"/>
        <v>1</v>
      </c>
      <c r="B10" s="105">
        <v>1998</v>
      </c>
      <c r="C10" s="172">
        <f>IF(OR(P1_1T!C10=":",P1_1T!C10=""),":",((P1_1T!C10-P1_1T!C$17)/P1_1T!C$17+1)*100)</f>
        <v>94.612174832486161</v>
      </c>
      <c r="D10" s="172">
        <f>IF(OR(P1_1T!D10=":",P1_1T!D10=""),":",((P1_1T!D10-P1_1T!D$17)/P1_1T!D$17+1)*100)</f>
        <v>61.231030044567383</v>
      </c>
      <c r="E10" s="172">
        <f>IF(OR(P1_1T!E10=":",P1_1T!E10=""),":",((P1_1T!E10-P1_1T!E$17)/P1_1T!E$17+1)*100)</f>
        <v>97.016038948969523</v>
      </c>
      <c r="F10" s="172">
        <f>IF(OR(P1_1T!F10=":",P1_1T!F10=""),":",((P1_1T!F10-P1_1T!F$17)/P1_1T!F$17+1)*100)</f>
        <v>82.206369085746516</v>
      </c>
      <c r="G10" s="172">
        <f>IF(OR(P1_1T!G10=":",P1_1T!G10=""),":",((P1_1T!G10-P1_1T!G$17)/P1_1T!G$17+1)*100)</f>
        <v>60.357242172002742</v>
      </c>
      <c r="H10" s="172">
        <f>IF(OR(P1_1T!H10=":",P1_1T!H10=""),":",((P1_1T!H10-P1_1T!H$17)/P1_1T!H$17+1)*100)</f>
        <v>101.12825112597011</v>
      </c>
      <c r="I10" s="172">
        <f>IF(OR(P1_1T!I10=":",P1_1T!I10=""),":",((P1_1T!I10-P1_1T!I$17)/P1_1T!I$17+1)*100)</f>
        <v>60.040257415547501</v>
      </c>
      <c r="J10" s="172">
        <f>IF(OR(P1_1T!J10=":",P1_1T!J10=""),":",((P1_1T!J10-P1_1T!J$17)/P1_1T!J$17+1)*100)</f>
        <v>114.76021839467403</v>
      </c>
      <c r="K10" s="172">
        <f>IF(OR(P1_1T!K10=":",P1_1T!K10=""),":",((P1_1T!K10-P1_1T!K$17)/P1_1T!K$17+1)*100)</f>
        <v>117.42475461894777</v>
      </c>
      <c r="L10" s="172">
        <f>IF(OR(P1_1T!L10=":",P1_1T!L10=""),":",((P1_1T!L10-P1_1T!L$17)/P1_1T!L$17+1)*100)</f>
        <v>64.746892701708788</v>
      </c>
      <c r="M10" s="172">
        <f>IF(OR(P1_1T!M10=":",P1_1T!M10=""),":",((P1_1T!M10-P1_1T!M$17)/P1_1T!M$17+1)*100)</f>
        <v>72.778479383132293</v>
      </c>
      <c r="N10" s="172">
        <f>IF(OR(P1_1T!N10=":",P1_1T!N10=""),":",((P1_1T!N10-P1_1T!N$17)/P1_1T!N$17+1)*100)</f>
        <v>123.10441918577342</v>
      </c>
      <c r="O10" s="172">
        <f>IF(OR(P1_1T!O10=":",P1_1T!O10=""),":",((P1_1T!O10-P1_1T!O$17)/P1_1T!O$17+1)*100)</f>
        <v>104.55417716023906</v>
      </c>
      <c r="P10" s="172">
        <f>IF(OR(P1_1T!P10=":",P1_1T!P10=""),":",((P1_1T!P10-P1_1T!P$17)/P1_1T!P$17+1)*100)</f>
        <v>88.544213899288877</v>
      </c>
      <c r="Q10" s="172">
        <f>IF(OR(P1_1T!Q10=":",P1_1T!Q10=""),":",((P1_1T!Q10-P1_1T!Q$17)/P1_1T!Q$17+1)*100)</f>
        <v>90.425128376982371</v>
      </c>
      <c r="R10" s="172">
        <f>IF(OR(P1_1T!R10=":",P1_1T!R10=""),":",((P1_1T!R10-P1_1T!R$17)/P1_1T!R$17+1)*100)</f>
        <v>99.025083815383582</v>
      </c>
      <c r="S10" s="172">
        <f>IF(OR(P1_1T!S10=":",P1_1T!S10=""),":",((P1_1T!S10-P1_1T!S$17)/P1_1T!S$17+1)*100)</f>
        <v>103.79975612694227</v>
      </c>
      <c r="T10" s="172">
        <f>IF(OR(P1_1T!T10=":",P1_1T!T10=""),":",((P1_1T!T10-P1_1T!T$17)/P1_1T!T$17+1)*100)</f>
        <v>100.50226727170907</v>
      </c>
      <c r="U10" s="172">
        <f>IF(OR(P1_1T!U10=":",P1_1T!U10=""),":",((P1_1T!U10-P1_1T!U$17)/P1_1T!U$17+1)*100)</f>
        <v>97.751147030222995</v>
      </c>
      <c r="V10" s="172">
        <f>IF(OR(P1_1T!V10=":",P1_1T!V10=""),":",((P1_1T!V10-P1_1T!V$17)/P1_1T!V$17+1)*100)</f>
        <v>100.17063428120731</v>
      </c>
      <c r="W10" s="172" t="str">
        <f>IF(OR(P1_1T!W10=":",P1_1T!W10=""),":",((P1_1T!W10-P1_1T!W$17)/P1_1T!W$17+1)*100)</f>
        <v>:</v>
      </c>
      <c r="X10" s="172" t="str">
        <f>IF(OR(P1_1T!X10=":",P1_1T!X10=""),":",((P1_1T!X10-P1_1T!X$17)/P1_1T!X$17+1)*100)</f>
        <v>:</v>
      </c>
      <c r="Y10" s="172" t="str">
        <f>IF(OR(P1_1T!Y10=":",P1_1T!Y10=""),":",((P1_1T!Y10-P1_1T!Y$17)/P1_1T!Y$17+1)*100)</f>
        <v>:</v>
      </c>
      <c r="Z10" s="172" t="str">
        <f>IF(OR(P1_1T!Z10=":",P1_1T!Z10=""),":",((P1_1T!Z10-P1_1T!Z$17)/P1_1T!Z$17+1)*100)</f>
        <v>:</v>
      </c>
      <c r="AA10" s="172" t="str">
        <f>IF(OR(P1_1T!AA10=":",P1_1T!AA10=""),":",((P1_1T!AA10-P1_1T!AA$17)/P1_1T!AA$17+1)*100)</f>
        <v>:</v>
      </c>
      <c r="AB10" s="172" t="str">
        <f>IF(OR(P1_1T!AB10=":",P1_1T!AB10=""),":",((P1_1T!AB10-P1_1T!AB$17)/P1_1T!AB$17+1)*100)</f>
        <v>:</v>
      </c>
      <c r="AC10" s="175">
        <f>IF(OR(P1_1T!AC10=":",P1_1T!AC10=""),":",((P1_1T!AC10-P1_1T!AC$17)/P1_1T!AC$17+1)*100)</f>
        <v>91.14635011920916</v>
      </c>
      <c r="AD10" s="172" t="str">
        <f>IF(OR(P1_1T!AD10=":",P1_1T!AD10=""),":",((P1_1T!AD10-P1_1T!AD$17)/P1_1T!AD$17+1)*100)</f>
        <v>:</v>
      </c>
      <c r="AE10" s="172">
        <f>IF(OR(P1_1T!AE10=":",P1_1T!AE10=""),":",((P1_1T!AE10-P1_1T!AE$17)/P1_1T!AE$17+1)*100)</f>
        <v>94.612174832486161</v>
      </c>
      <c r="AF10" s="172">
        <f>IF(OR(P1_1T!AF10=":",P1_1T!AF10=""),":",((P1_1T!AF10-P1_1T!AF$17)/P1_1T!AF$17+1)*100)</f>
        <v>89.614680700611999</v>
      </c>
      <c r="AG10" s="172">
        <f>IF(OR(P1_1T!AG10=":",P1_1T!AG10=""),":",((P1_1T!AG10-P1_1T!AG$17)/P1_1T!AG$17+1)*100)</f>
        <v>97.016038948969523</v>
      </c>
      <c r="AH10" s="172">
        <f>IF(OR(P1_1T!AH10=":",P1_1T!AH10=""),":",((P1_1T!AH10-P1_1T!AH$17)/P1_1T!AH$17+1)*100)</f>
        <v>101.12825112597011</v>
      </c>
      <c r="AI10" s="172">
        <f>IF(OR(P1_1T!AI10=":",P1_1T!AI10=""),":",((P1_1T!AI10-P1_1T!AI$17)/P1_1T!AI$17+1)*100)</f>
        <v>85.897351161071484</v>
      </c>
      <c r="AJ10" s="172">
        <f>IF(OR(P1_1T!AJ10=":",P1_1T!AJ10=""),":",((P1_1T!AJ10-P1_1T!AJ$17)/P1_1T!AJ$17+1)*100)</f>
        <v>64.746892701708788</v>
      </c>
      <c r="AK10" s="172">
        <f>IF(OR(P1_1T!AK10=":",P1_1T!AK10=""),":",((P1_1T!AK10-P1_1T!AK$17)/P1_1T!AK$17+1)*100)</f>
        <v>72.778479383132293</v>
      </c>
      <c r="AL10" s="172">
        <f>IF(OR(P1_1T!AL10=":",P1_1T!AL10=""),":",((P1_1T!AL10-P1_1T!AL$17)/P1_1T!AL$17+1)*100)</f>
        <v>123.10441918577342</v>
      </c>
      <c r="AM10" s="172">
        <f>IF(OR(P1_1T!AM10=":",P1_1T!AM10=""),":",((P1_1T!AM10-P1_1T!AM$17)/P1_1T!AM$17+1)*100)</f>
        <v>100.04156954681986</v>
      </c>
      <c r="AN10" s="172">
        <f>IF(OR(P1_1T!AN10=":",P1_1T!AN10=""),":",((P1_1T!AN10-P1_1T!AN$17)/P1_1T!AN$17+1)*100)</f>
        <v>95.236998694011362</v>
      </c>
      <c r="AO10" s="172">
        <f>IF(OR(P1_1T!AO10=":",P1_1T!AO10=""),":",((P1_1T!AO10-P1_1T!AO$17)/P1_1T!AO$17+1)*100)</f>
        <v>121.86823693959738</v>
      </c>
      <c r="AP10" s="190"/>
      <c r="AQ10" s="172">
        <f>IF(OR(P1_1T!AQ10=":",P1_1T!AQ10=""),":",((P1_1T!AQ10-P1_1T!AQ$17)/P1_1T!AQ$17+1)*100)</f>
        <v>91.063086856512157</v>
      </c>
      <c r="AR10" s="172">
        <f>IF(OR(P1_1T!AR10=":",P1_1T!AR10=""),":",((P1_1T!AR10-P1_1T!AR$17)/P1_1T!AR$17+1)*100)</f>
        <v>94.145528523871491</v>
      </c>
      <c r="AS10" s="172">
        <f>IF(OR(P1_1T!AS10=":",P1_1T!AS10=""),":",((P1_1T!AS10-P1_1T!AS$17)/P1_1T!AS$17+1)*100)</f>
        <v>91.294127814635772</v>
      </c>
    </row>
    <row r="11" spans="1:45" ht="22.5" customHeight="1">
      <c r="A11" s="77">
        <f t="shared" si="0"/>
        <v>1</v>
      </c>
      <c r="B11" s="105">
        <v>1999</v>
      </c>
      <c r="C11" s="172">
        <f>IF(OR(P1_1T!C11=":",P1_1T!C11=""),":",((P1_1T!C11-P1_1T!C$17)/P1_1T!C$17+1)*100)</f>
        <v>108.8407402923349</v>
      </c>
      <c r="D11" s="172">
        <f>IF(OR(P1_1T!D11=":",P1_1T!D11=""),":",((P1_1T!D11-P1_1T!D$17)/P1_1T!D$17+1)*100)</f>
        <v>70.176348547717836</v>
      </c>
      <c r="E11" s="172">
        <f>IF(OR(P1_1T!E11=":",P1_1T!E11=""),":",((P1_1T!E11-P1_1T!E$17)/P1_1T!E$17+1)*100)</f>
        <v>101.73000484893662</v>
      </c>
      <c r="F11" s="172">
        <f>IF(OR(P1_1T!F11=":",P1_1T!F11=""),":",((P1_1T!F11-P1_1T!F$17)/P1_1T!F$17+1)*100)</f>
        <v>81.095134752722302</v>
      </c>
      <c r="G11" s="172">
        <f>IF(OR(P1_1T!G11=":",P1_1T!G11=""),":",((P1_1T!G11-P1_1T!G$17)/P1_1T!G$17+1)*100)</f>
        <v>79.511441513258305</v>
      </c>
      <c r="H11" s="172">
        <f>IF(OR(P1_1T!H11=":",P1_1T!H11=""),":",((P1_1T!H11-P1_1T!H$17)/P1_1T!H$17+1)*100)</f>
        <v>100.50096438317186</v>
      </c>
      <c r="I11" s="172">
        <f>IF(OR(P1_1T!I11=":",P1_1T!I11=""),":",((P1_1T!I11-P1_1T!I$17)/P1_1T!I$17+1)*100)</f>
        <v>62.739945258516606</v>
      </c>
      <c r="J11" s="172">
        <f>IF(OR(P1_1T!J11=":",P1_1T!J11=""),":",((P1_1T!J11-P1_1T!J$17)/P1_1T!J$17+1)*100)</f>
        <v>113.18384088235267</v>
      </c>
      <c r="K11" s="172">
        <f>IF(OR(P1_1T!K11=":",P1_1T!K11=""),":",((P1_1T!K11-P1_1T!K$17)/P1_1T!K$17+1)*100)</f>
        <v>120.94110800267406</v>
      </c>
      <c r="L11" s="172">
        <f>IF(OR(P1_1T!L11=":",P1_1T!L11=""),":",((P1_1T!L11-P1_1T!L$17)/P1_1T!L$17+1)*100)</f>
        <v>70.923894519602953</v>
      </c>
      <c r="M11" s="172">
        <f>IF(OR(P1_1T!M11=":",P1_1T!M11=""),":",((P1_1T!M11-P1_1T!M$17)/P1_1T!M$17+1)*100)</f>
        <v>77.345836622575561</v>
      </c>
      <c r="N11" s="172">
        <f>IF(OR(P1_1T!N11=":",P1_1T!N11=""),":",((P1_1T!N11-P1_1T!N$17)/P1_1T!N$17+1)*100)</f>
        <v>125.35613158149795</v>
      </c>
      <c r="O11" s="172">
        <f>IF(OR(P1_1T!O11=":",P1_1T!O11=""),":",((P1_1T!O11-P1_1T!O$17)/P1_1T!O$17+1)*100)</f>
        <v>107.64525787784824</v>
      </c>
      <c r="P11" s="172">
        <f>IF(OR(P1_1T!P11=":",P1_1T!P11=""),":",((P1_1T!P11-P1_1T!P$17)/P1_1T!P$17+1)*100)</f>
        <v>95.985863774569381</v>
      </c>
      <c r="Q11" s="172">
        <f>IF(OR(P1_1T!Q11=":",P1_1T!Q11=""),":",((P1_1T!Q11-P1_1T!Q$17)/P1_1T!Q$17+1)*100)</f>
        <v>91.921106506793791</v>
      </c>
      <c r="R11" s="172">
        <f>IF(OR(P1_1T!R11=":",P1_1T!R11=""),":",((P1_1T!R11-P1_1T!R$17)/P1_1T!R$17+1)*100)</f>
        <v>98.585084565723335</v>
      </c>
      <c r="S11" s="172">
        <f>IF(OR(P1_1T!S11=":",P1_1T!S11=""),":",((P1_1T!S11-P1_1T!S$17)/P1_1T!S$17+1)*100)</f>
        <v>103.48950487641268</v>
      </c>
      <c r="T11" s="172">
        <f>IF(OR(P1_1T!T11=":",P1_1T!T11=""),":",((P1_1T!T11-P1_1T!T$17)/P1_1T!T$17+1)*100)</f>
        <v>95.85849250359415</v>
      </c>
      <c r="U11" s="172">
        <f>IF(OR(P1_1T!U11=":",P1_1T!U11=""),":",((P1_1T!U11-P1_1T!U$17)/P1_1T!U$17+1)*100)</f>
        <v>95.888386283198571</v>
      </c>
      <c r="V11" s="172">
        <f>IF(OR(P1_1T!V11=":",P1_1T!V11=""),":",((P1_1T!V11-P1_1T!V$17)/P1_1T!V$17+1)*100)</f>
        <v>100.77940598049643</v>
      </c>
      <c r="W11" s="172" t="str">
        <f>IF(OR(P1_1T!W11=":",P1_1T!W11=""),":",((P1_1T!W11-P1_1T!W$17)/P1_1T!W$17+1)*100)</f>
        <v>:</v>
      </c>
      <c r="X11" s="172" t="str">
        <f>IF(OR(P1_1T!X11=":",P1_1T!X11=""),":",((P1_1T!X11-P1_1T!X$17)/P1_1T!X$17+1)*100)</f>
        <v>:</v>
      </c>
      <c r="Y11" s="172" t="str">
        <f>IF(OR(P1_1T!Y11=":",P1_1T!Y11=""),":",((P1_1T!Y11-P1_1T!Y$17)/P1_1T!Y$17+1)*100)</f>
        <v>:</v>
      </c>
      <c r="Z11" s="172" t="str">
        <f>IF(OR(P1_1T!Z11=":",P1_1T!Z11=""),":",((P1_1T!Z11-P1_1T!Z$17)/P1_1T!Z$17+1)*100)</f>
        <v>:</v>
      </c>
      <c r="AA11" s="172" t="str">
        <f>IF(OR(P1_1T!AA11=":",P1_1T!AA11=""),":",((P1_1T!AA11-P1_1T!AA$17)/P1_1T!AA$17+1)*100)</f>
        <v>:</v>
      </c>
      <c r="AB11" s="172" t="str">
        <f>IF(OR(P1_1T!AB11=":",P1_1T!AB11=""),":",((P1_1T!AB11-P1_1T!AB$17)/P1_1T!AB$17+1)*100)</f>
        <v>:</v>
      </c>
      <c r="AC11" s="175">
        <f>IF(OR(P1_1T!AC11=":",P1_1T!AC11=""),":",((P1_1T!AC11-P1_1T!AC$17)/P1_1T!AC$17+1)*100)</f>
        <v>93.703249014641614</v>
      </c>
      <c r="AD11" s="172" t="str">
        <f>IF(OR(P1_1T!AD11=":",P1_1T!AD11=""),":",((P1_1T!AD11-P1_1T!AD$17)/P1_1T!AD$17+1)*100)</f>
        <v>:</v>
      </c>
      <c r="AE11" s="172">
        <f>IF(OR(P1_1T!AE11=":",P1_1T!AE11=""),":",((P1_1T!AE11-P1_1T!AE$17)/P1_1T!AE$17+1)*100)</f>
        <v>108.8407402923349</v>
      </c>
      <c r="AF11" s="172">
        <f>IF(OR(P1_1T!AF11=":",P1_1T!AF11=""),":",((P1_1T!AF11-P1_1T!AF$17)/P1_1T!AF$17+1)*100)</f>
        <v>94.8502476148537</v>
      </c>
      <c r="AG11" s="172">
        <f>IF(OR(P1_1T!AG11=":",P1_1T!AG11=""),":",((P1_1T!AG11-P1_1T!AG$17)/P1_1T!AG$17+1)*100)</f>
        <v>101.73000484893662</v>
      </c>
      <c r="AH11" s="172">
        <f>IF(OR(P1_1T!AH11=":",P1_1T!AH11=""),":",((P1_1T!AH11-P1_1T!AH$17)/P1_1T!AH$17+1)*100)</f>
        <v>100.50096438317186</v>
      </c>
      <c r="AI11" s="172">
        <f>IF(OR(P1_1T!AI11=":",P1_1T!AI11=""),":",((P1_1T!AI11-P1_1T!AI$17)/P1_1T!AI$17+1)*100)</f>
        <v>88.197592587563477</v>
      </c>
      <c r="AJ11" s="172">
        <f>IF(OR(P1_1T!AJ11=":",P1_1T!AJ11=""),":",((P1_1T!AJ11-P1_1T!AJ$17)/P1_1T!AJ$17+1)*100)</f>
        <v>70.923894519602953</v>
      </c>
      <c r="AK11" s="172">
        <f>IF(OR(P1_1T!AK11=":",P1_1T!AK11=""),":",((P1_1T!AK11-P1_1T!AK$17)/P1_1T!AK$17+1)*100)</f>
        <v>77.345836622575561</v>
      </c>
      <c r="AL11" s="172">
        <f>IF(OR(P1_1T!AL11=":",P1_1T!AL11=""),":",((P1_1T!AL11-P1_1T!AL$17)/P1_1T!AL$17+1)*100)</f>
        <v>125.35613158149795</v>
      </c>
      <c r="AM11" s="172">
        <f>IF(OR(P1_1T!AM11=":",P1_1T!AM11=""),":",((P1_1T!AM11-P1_1T!AM$17)/P1_1T!AM$17+1)*100)</f>
        <v>104.20140360167302</v>
      </c>
      <c r="AN11" s="172">
        <f>IF(OR(P1_1T!AN11=":",P1_1T!AN11=""),":",((P1_1T!AN11-P1_1T!AN$17)/P1_1T!AN$17+1)*100)</f>
        <v>95.902051709192776</v>
      </c>
      <c r="AO11" s="172">
        <f>IF(OR(P1_1T!AO11=":",P1_1T!AO11=""),":",((P1_1T!AO11-P1_1T!AO$17)/P1_1T!AO$17+1)*100)</f>
        <v>117.18192366865109</v>
      </c>
      <c r="AP11" s="190"/>
      <c r="AQ11" s="172">
        <f>IF(OR(P1_1T!AQ11=":",P1_1T!AQ11=""),":",((P1_1T!AQ11-P1_1T!AQ$17)/P1_1T!AQ$17+1)*100)</f>
        <v>104.80232889552184</v>
      </c>
      <c r="AR11" s="172">
        <f>IF(OR(P1_1T!AR11=":",P1_1T!AR11=""),":",((P1_1T!AR11-P1_1T!AR$17)/P1_1T!AR$17+1)*100)</f>
        <v>96.928771576011712</v>
      </c>
      <c r="AS11" s="172">
        <f>IF(OR(P1_1T!AS11=":",P1_1T!AS11=""),":",((P1_1T!AS11-P1_1T!AS$17)/P1_1T!AS$17+1)*100)</f>
        <v>93.027111530207293</v>
      </c>
    </row>
    <row r="12" spans="1:45" ht="22.5" customHeight="1">
      <c r="A12" s="77">
        <f t="shared" si="0"/>
        <v>1</v>
      </c>
      <c r="B12" s="105">
        <v>2000</v>
      </c>
      <c r="C12" s="172">
        <f>IF(OR(P1_1T!C12=":",P1_1T!C12=""),":",((P1_1T!C12-P1_1T!C$17)/P1_1T!C$17+1)*100)</f>
        <v>103.03657052720455</v>
      </c>
      <c r="D12" s="172">
        <f>IF(OR(P1_1T!D12=":",P1_1T!D12=""),":",((P1_1T!D12-P1_1T!D$17)/P1_1T!D$17+1)*100)</f>
        <v>84.360387475276923</v>
      </c>
      <c r="E12" s="172">
        <f>IF(OR(P1_1T!E12=":",P1_1T!E12=""),":",((P1_1T!E12-P1_1T!E$17)/P1_1T!E$17+1)*100)</f>
        <v>104.48135399810694</v>
      </c>
      <c r="F12" s="172">
        <f>IF(OR(P1_1T!F12=":",P1_1T!F12=""),":",((P1_1T!F12-P1_1T!F$17)/P1_1T!F$17+1)*100)</f>
        <v>81.070163194676837</v>
      </c>
      <c r="G12" s="172">
        <f>IF(OR(P1_1T!G12=":",P1_1T!G12=""),":",((P1_1T!G12-P1_1T!G$17)/P1_1T!G$17+1)*100)</f>
        <v>83.849867361825687</v>
      </c>
      <c r="H12" s="172">
        <f>IF(OR(P1_1T!H12=":",P1_1T!H12=""),":",((P1_1T!H12-P1_1T!H$17)/P1_1T!H$17+1)*100)</f>
        <v>100.60260510306942</v>
      </c>
      <c r="I12" s="172">
        <f>IF(OR(P1_1T!I12=":",P1_1T!I12=""),":",((P1_1T!I12-P1_1T!I$17)/P1_1T!I$17+1)*100)</f>
        <v>67.835474695998712</v>
      </c>
      <c r="J12" s="172">
        <f>IF(OR(P1_1T!J12=":",P1_1T!J12=""),":",((P1_1T!J12-P1_1T!J$17)/P1_1T!J$17+1)*100)</f>
        <v>122.32529443770808</v>
      </c>
      <c r="K12" s="172">
        <f>IF(OR(P1_1T!K12=":",P1_1T!K12=""),":",((P1_1T!K12-P1_1T!K$17)/P1_1T!K$17+1)*100)</f>
        <v>125.23271488930756</v>
      </c>
      <c r="L12" s="172">
        <f>IF(OR(P1_1T!L12=":",P1_1T!L12=""),":",((P1_1T!L12-P1_1T!L$17)/P1_1T!L$17+1)*100)</f>
        <v>78.413528970234566</v>
      </c>
      <c r="M12" s="172">
        <f>IF(OR(P1_1T!M12=":",P1_1T!M12=""),":",((P1_1T!M12-P1_1T!M$17)/P1_1T!M$17+1)*100)</f>
        <v>85.105654467422738</v>
      </c>
      <c r="N12" s="172">
        <f>IF(OR(P1_1T!N12=":",P1_1T!N12=""),":",((P1_1T!N12-P1_1T!N$17)/P1_1T!N$17+1)*100)</f>
        <v>126.30729912784166</v>
      </c>
      <c r="O12" s="172">
        <f>IF(OR(P1_1T!O12=":",P1_1T!O12=""),":",((P1_1T!O12-P1_1T!O$17)/P1_1T!O$17+1)*100)</f>
        <v>106.65854712130201</v>
      </c>
      <c r="P12" s="172">
        <f>IF(OR(P1_1T!P12=":",P1_1T!P12=""),":",((P1_1T!P12-P1_1T!P$17)/P1_1T!P$17+1)*100)</f>
        <v>117.99253779778063</v>
      </c>
      <c r="Q12" s="172">
        <f>IF(OR(P1_1T!Q12=":",P1_1T!Q12=""),":",((P1_1T!Q12-P1_1T!Q$17)/P1_1T!Q$17+1)*100)</f>
        <v>91.678497854017621</v>
      </c>
      <c r="R12" s="172">
        <f>IF(OR(P1_1T!R12=":",P1_1T!R12=""),":",((P1_1T!R12-P1_1T!R$17)/P1_1T!R$17+1)*100)</f>
        <v>101.53173758340317</v>
      </c>
      <c r="S12" s="172">
        <f>IF(OR(P1_1T!S12=":",P1_1T!S12=""),":",((P1_1T!S12-P1_1T!S$17)/P1_1T!S$17+1)*100)</f>
        <v>107.76257586038942</v>
      </c>
      <c r="T12" s="172">
        <f>IF(OR(P1_1T!T12=":",P1_1T!T12=""),":",((P1_1T!T12-P1_1T!T$17)/P1_1T!T$17+1)*100)</f>
        <v>103.40073426530772</v>
      </c>
      <c r="U12" s="172">
        <f>IF(OR(P1_1T!U12=":",P1_1T!U12=""),":",((P1_1T!U12-P1_1T!U$17)/P1_1T!U$17+1)*100)</f>
        <v>106.17875897053841</v>
      </c>
      <c r="V12" s="172">
        <f>IF(OR(P1_1T!V12=":",P1_1T!V12=""),":",((P1_1T!V12-P1_1T!V$17)/P1_1T!V$17+1)*100)</f>
        <v>100.20659630075046</v>
      </c>
      <c r="W12" s="172" t="str">
        <f>IF(OR(P1_1T!W12=":",P1_1T!W12=""),":",((P1_1T!W12-P1_1T!W$17)/P1_1T!W$17+1)*100)</f>
        <v>:</v>
      </c>
      <c r="X12" s="172" t="str">
        <f>IF(OR(P1_1T!X12=":",P1_1T!X12=""),":",((P1_1T!X12-P1_1T!X$17)/P1_1T!X$17+1)*100)</f>
        <v>:</v>
      </c>
      <c r="Y12" s="172" t="str">
        <f>IF(OR(P1_1T!Y12=":",P1_1T!Y12=""),":",((P1_1T!Y12-P1_1T!Y$17)/P1_1T!Y$17+1)*100)</f>
        <v>:</v>
      </c>
      <c r="Z12" s="172" t="str">
        <f>IF(OR(P1_1T!Z12=":",P1_1T!Z12=""),":",((P1_1T!Z12-P1_1T!Z$17)/P1_1T!Z$17+1)*100)</f>
        <v>:</v>
      </c>
      <c r="AA12" s="172" t="str">
        <f>IF(OR(P1_1T!AA12=":",P1_1T!AA12=""),":",((P1_1T!AA12-P1_1T!AA$17)/P1_1T!AA$17+1)*100)</f>
        <v>:</v>
      </c>
      <c r="AB12" s="172" t="str">
        <f>IF(OR(P1_1T!AB12=":",P1_1T!AB12=""),":",((P1_1T!AB12-P1_1T!AB$17)/P1_1T!AB$17+1)*100)</f>
        <v>:</v>
      </c>
      <c r="AC12" s="175">
        <f>IF(OR(P1_1T!AC12=":",P1_1T!AC12=""),":",((P1_1T!AC12-P1_1T!AC$17)/P1_1T!AC$17+1)*100)</f>
        <v>97.453373743131905</v>
      </c>
      <c r="AD12" s="172" t="str">
        <f>IF(OR(P1_1T!AD12=":",P1_1T!AD12=""),":",((P1_1T!AD12-P1_1T!AD$17)/P1_1T!AD$17+1)*100)</f>
        <v>:</v>
      </c>
      <c r="AE12" s="172">
        <f>IF(OR(P1_1T!AE12=":",P1_1T!AE12=""),":",((P1_1T!AE12-P1_1T!AE$17)/P1_1T!AE$17+1)*100)</f>
        <v>103.03657052720455</v>
      </c>
      <c r="AF12" s="172">
        <f>IF(OR(P1_1T!AF12=":",P1_1T!AF12=""),":",((P1_1T!AF12-P1_1T!AF$17)/P1_1T!AF$17+1)*100)</f>
        <v>98.066211767649165</v>
      </c>
      <c r="AG12" s="172">
        <f>IF(OR(P1_1T!AG12=":",P1_1T!AG12=""),":",((P1_1T!AG12-P1_1T!AG$17)/P1_1T!AG$17+1)*100)</f>
        <v>104.48135399810694</v>
      </c>
      <c r="AH12" s="172">
        <f>IF(OR(P1_1T!AH12=":",P1_1T!AH12=""),":",((P1_1T!AH12-P1_1T!AH$17)/P1_1T!AH$17+1)*100)</f>
        <v>100.60260510306942</v>
      </c>
      <c r="AI12" s="172">
        <f>IF(OR(P1_1T!AI12=":",P1_1T!AI12=""),":",((P1_1T!AI12-P1_1T!AI$17)/P1_1T!AI$17+1)*100)</f>
        <v>94.071450020808413</v>
      </c>
      <c r="AJ12" s="172">
        <f>IF(OR(P1_1T!AJ12=":",P1_1T!AJ12=""),":",((P1_1T!AJ12-P1_1T!AJ$17)/P1_1T!AJ$17+1)*100)</f>
        <v>78.413528970234566</v>
      </c>
      <c r="AK12" s="172">
        <f>IF(OR(P1_1T!AK12=":",P1_1T!AK12=""),":",((P1_1T!AK12-P1_1T!AK$17)/P1_1T!AK$17+1)*100)</f>
        <v>85.105654467422738</v>
      </c>
      <c r="AL12" s="172">
        <f>IF(OR(P1_1T!AL12=":",P1_1T!AL12=""),":",((P1_1T!AL12-P1_1T!AL$17)/P1_1T!AL$17+1)*100)</f>
        <v>126.30729912784166</v>
      </c>
      <c r="AM12" s="172">
        <f>IF(OR(P1_1T!AM12=":",P1_1T!AM12=""),":",((P1_1T!AM12-P1_1T!AM$17)/P1_1T!AM$17+1)*100)</f>
        <v>108.00343670827814</v>
      </c>
      <c r="AN12" s="172">
        <f>IF(OR(P1_1T!AN12=":",P1_1T!AN12=""),":",((P1_1T!AN12-P1_1T!AN$17)/P1_1T!AN$17+1)*100)</f>
        <v>97.339599365658344</v>
      </c>
      <c r="AO12" s="172">
        <f>IF(OR(P1_1T!AO12=":",P1_1T!AO12=""),":",((P1_1T!AO12-P1_1T!AO$17)/P1_1T!AO$17+1)*100)</f>
        <v>122.6393092246982</v>
      </c>
      <c r="AP12" s="190"/>
      <c r="AQ12" s="172">
        <f>IF(OR(P1_1T!AQ12=":",P1_1T!AQ12=""),":",((P1_1T!AQ12-P1_1T!AQ$17)/P1_1T!AQ$17+1)*100)</f>
        <v>101.21335072454707</v>
      </c>
      <c r="AR12" s="172">
        <f>IF(OR(P1_1T!AR12=":",P1_1T!AR12=""),":",((P1_1T!AR12-P1_1T!AR$17)/P1_1T!AR$17+1)*100)</f>
        <v>98.617618585304754</v>
      </c>
      <c r="AS12" s="172">
        <f>IF(OR(P1_1T!AS12=":",P1_1T!AS12=""),":",((P1_1T!AS12-P1_1T!AS$17)/P1_1T!AS$17+1)*100)</f>
        <v>97.259294025093794</v>
      </c>
    </row>
    <row r="13" spans="1:45" ht="22.5" customHeight="1">
      <c r="A13" s="77">
        <f t="shared" si="0"/>
        <v>1</v>
      </c>
      <c r="B13" s="105">
        <v>2001</v>
      </c>
      <c r="C13" s="172">
        <f>IF(OR(P1_1T!C13=":",P1_1T!C13=""),":",((P1_1T!C13-P1_1T!C$17)/P1_1T!C$17+1)*100)</f>
        <v>105.86034524984855</v>
      </c>
      <c r="D13" s="172">
        <f>IF(OR(P1_1T!D13=":",P1_1T!D13=""),":",((P1_1T!D13-P1_1T!D$17)/P1_1T!D$17+1)*100)</f>
        <v>77.365673730158875</v>
      </c>
      <c r="E13" s="172">
        <f>IF(OR(P1_1T!E13=":",P1_1T!E13=""),":",((P1_1T!E13-P1_1T!E$17)/P1_1T!E$17+1)*100)</f>
        <v>107.61301406458227</v>
      </c>
      <c r="F13" s="172">
        <f>IF(OR(P1_1T!F13=":",P1_1T!F13=""),":",((P1_1T!F13-P1_1T!F$17)/P1_1T!F$17+1)*100)</f>
        <v>98.675111616745866</v>
      </c>
      <c r="G13" s="172">
        <f>IF(OR(P1_1T!G13=":",P1_1T!G13=""),":",((P1_1T!G13-P1_1T!G$17)/P1_1T!G$17+1)*100)</f>
        <v>93.00395709734407</v>
      </c>
      <c r="H13" s="172">
        <f>IF(OR(P1_1T!H13=":",P1_1T!H13=""),":",((P1_1T!H13-P1_1T!H$17)/P1_1T!H$17+1)*100)</f>
        <v>99.878282339738419</v>
      </c>
      <c r="I13" s="172">
        <f>IF(OR(P1_1T!I13=":",P1_1T!I13=""),":",((P1_1T!I13-P1_1T!I$17)/P1_1T!I$17+1)*100)</f>
        <v>76.398479639873727</v>
      </c>
      <c r="J13" s="172">
        <f>IF(OR(P1_1T!J13=":",P1_1T!J13=""),":",((P1_1T!J13-P1_1T!J$17)/P1_1T!J$17+1)*100)</f>
        <v>110.22628424397361</v>
      </c>
      <c r="K13" s="172">
        <f>IF(OR(P1_1T!K13=":",P1_1T!K13=""),":",((P1_1T!K13-P1_1T!K$17)/P1_1T!K$17+1)*100)</f>
        <v>125.38546711009167</v>
      </c>
      <c r="L13" s="172">
        <f>IF(OR(P1_1T!L13=":",P1_1T!L13=""),":",((P1_1T!L13-P1_1T!L$17)/P1_1T!L$17+1)*100)</f>
        <v>81.278609592986101</v>
      </c>
      <c r="M13" s="172">
        <f>IF(OR(P1_1T!M13=":",P1_1T!M13=""),":",((P1_1T!M13-P1_1T!M$17)/P1_1T!M$17+1)*100)</f>
        <v>91.434338046806801</v>
      </c>
      <c r="N13" s="172">
        <f>IF(OR(P1_1T!N13=":",P1_1T!N13=""),":",((P1_1T!N13-P1_1T!N$17)/P1_1T!N$17+1)*100)</f>
        <v>119.11441322322869</v>
      </c>
      <c r="O13" s="172">
        <f>IF(OR(P1_1T!O13=":",P1_1T!O13=""),":",((P1_1T!O13-P1_1T!O$17)/P1_1T!O$17+1)*100)</f>
        <v>113.24318837896494</v>
      </c>
      <c r="P13" s="172">
        <f>IF(OR(P1_1T!P13=":",P1_1T!P13=""),":",((P1_1T!P13-P1_1T!P$17)/P1_1T!P$17+1)*100)</f>
        <v>116.26873197003447</v>
      </c>
      <c r="Q13" s="172">
        <f>IF(OR(P1_1T!Q13=":",P1_1T!Q13=""),":",((P1_1T!Q13-P1_1T!Q$17)/P1_1T!Q$17+1)*100)</f>
        <v>89.618520679422133</v>
      </c>
      <c r="R13" s="172">
        <f>IF(OR(P1_1T!R13=":",P1_1T!R13=""),":",((P1_1T!R13-P1_1T!R$17)/P1_1T!R$17+1)*100)</f>
        <v>101.27500694186347</v>
      </c>
      <c r="S13" s="172">
        <f>IF(OR(P1_1T!S13=":",P1_1T!S13=""),":",((P1_1T!S13-P1_1T!S$17)/P1_1T!S$17+1)*100)</f>
        <v>105.43502260654323</v>
      </c>
      <c r="T13" s="172">
        <f>IF(OR(P1_1T!T13=":",P1_1T!T13=""),":",((P1_1T!T13-P1_1T!T$17)/P1_1T!T$17+1)*100)</f>
        <v>103.73150692633695</v>
      </c>
      <c r="U13" s="172">
        <f>IF(OR(P1_1T!U13=":",P1_1T!U13=""),":",((P1_1T!U13-P1_1T!U$17)/P1_1T!U$17+1)*100)</f>
        <v>99.744953332143425</v>
      </c>
      <c r="V13" s="172">
        <f>IF(OR(P1_1T!V13=":",P1_1T!V13=""),":",((P1_1T!V13-P1_1T!V$17)/P1_1T!V$17+1)*100)</f>
        <v>100.12438184559073</v>
      </c>
      <c r="W13" s="172" t="str">
        <f>IF(OR(P1_1T!W13=":",P1_1T!W13=""),":",((P1_1T!W13-P1_1T!W$17)/P1_1T!W$17+1)*100)</f>
        <v>:</v>
      </c>
      <c r="X13" s="172" t="str">
        <f>IF(OR(P1_1T!X13=":",P1_1T!X13=""),":",((P1_1T!X13-P1_1T!X$17)/P1_1T!X$17+1)*100)</f>
        <v>:</v>
      </c>
      <c r="Y13" s="172" t="str">
        <f>IF(OR(P1_1T!Y13=":",P1_1T!Y13=""),":",((P1_1T!Y13-P1_1T!Y$17)/P1_1T!Y$17+1)*100)</f>
        <v>:</v>
      </c>
      <c r="Z13" s="172" t="str">
        <f>IF(OR(P1_1T!Z13=":",P1_1T!Z13=""),":",((P1_1T!Z13-P1_1T!Z$17)/P1_1T!Z$17+1)*100)</f>
        <v>:</v>
      </c>
      <c r="AA13" s="172" t="str">
        <f>IF(OR(P1_1T!AA13=":",P1_1T!AA13=""),":",((P1_1T!AA13-P1_1T!AA$17)/P1_1T!AA$17+1)*100)</f>
        <v>:</v>
      </c>
      <c r="AB13" s="172" t="str">
        <f>IF(OR(P1_1T!AB13=":",P1_1T!AB13=""),":",((P1_1T!AB13-P1_1T!AB$17)/P1_1T!AB$17+1)*100)</f>
        <v>:</v>
      </c>
      <c r="AC13" s="175">
        <f>IF(OR(P1_1T!AC13=":",P1_1T!AC13=""),":",((P1_1T!AC13-P1_1T!AC$17)/P1_1T!AC$17+1)*100)</f>
        <v>98.812893340307625</v>
      </c>
      <c r="AD13" s="172" t="str">
        <f>IF(OR(P1_1T!AD13=":",P1_1T!AD13=""),":",((P1_1T!AD13-P1_1T!AD$17)/P1_1T!AD$17+1)*100)</f>
        <v>:</v>
      </c>
      <c r="AE13" s="172">
        <f>IF(OR(P1_1T!AE13=":",P1_1T!AE13=""),":",((P1_1T!AE13-P1_1T!AE$17)/P1_1T!AE$17+1)*100)</f>
        <v>105.86034524984855</v>
      </c>
      <c r="AF13" s="172">
        <f>IF(OR(P1_1T!AF13=":",P1_1T!AF13=""),":",((P1_1T!AF13-P1_1T!AF$17)/P1_1T!AF$17+1)*100)</f>
        <v>103.5379831098397</v>
      </c>
      <c r="AG13" s="172">
        <f>IF(OR(P1_1T!AG13=":",P1_1T!AG13=""),":",((P1_1T!AG13-P1_1T!AG$17)/P1_1T!AG$17+1)*100)</f>
        <v>107.61301406458227</v>
      </c>
      <c r="AH13" s="172">
        <f>IF(OR(P1_1T!AH13=":",P1_1T!AH13=""),":",((P1_1T!AH13-P1_1T!AH$17)/P1_1T!AH$17+1)*100)</f>
        <v>99.878282339738419</v>
      </c>
      <c r="AI13" s="172">
        <f>IF(OR(P1_1T!AI13=":",P1_1T!AI13=""),":",((P1_1T!AI13-P1_1T!AI$17)/P1_1T!AI$17+1)*100)</f>
        <v>95.788831502559859</v>
      </c>
      <c r="AJ13" s="172">
        <f>IF(OR(P1_1T!AJ13=":",P1_1T!AJ13=""),":",((P1_1T!AJ13-P1_1T!AJ$17)/P1_1T!AJ$17+1)*100)</f>
        <v>81.278609592986101</v>
      </c>
      <c r="AK13" s="172">
        <f>IF(OR(P1_1T!AK13=":",P1_1T!AK13=""),":",((P1_1T!AK13-P1_1T!AK$17)/P1_1T!AK$17+1)*100)</f>
        <v>91.434338046806801</v>
      </c>
      <c r="AL13" s="172">
        <f>IF(OR(P1_1T!AL13=":",P1_1T!AL13=""),":",((P1_1T!AL13-P1_1T!AL$17)/P1_1T!AL$17+1)*100)</f>
        <v>119.11441322322869</v>
      </c>
      <c r="AM13" s="172">
        <f>IF(OR(P1_1T!AM13=":",P1_1T!AM13=""),":",((P1_1T!AM13-P1_1T!AM$17)/P1_1T!AM$17+1)*100)</f>
        <v>112.8711117815327</v>
      </c>
      <c r="AN13" s="172">
        <f>IF(OR(P1_1T!AN13=":",P1_1T!AN13=""),":",((P1_1T!AN13-P1_1T!AN$17)/P1_1T!AN$17+1)*100)</f>
        <v>95.710568714754473</v>
      </c>
      <c r="AO13" s="172">
        <f>IF(OR(P1_1T!AO13=":",P1_1T!AO13=""),":",((P1_1T!AO13-P1_1T!AO$17)/P1_1T!AO$17+1)*100)</f>
        <v>114.75036406682659</v>
      </c>
      <c r="AP13" s="190"/>
      <c r="AQ13" s="172">
        <f>IF(OR(P1_1T!AQ13=":",P1_1T!AQ13=""),":",((P1_1T!AQ13-P1_1T!AQ$17)/P1_1T!AQ$17+1)*100)</f>
        <v>103.00991311900438</v>
      </c>
      <c r="AR13" s="172">
        <f>IF(OR(P1_1T!AR13=":",P1_1T!AR13=""),":",((P1_1T!AR13-P1_1T!AR$17)/P1_1T!AR$17+1)*100)</f>
        <v>101.71263490810942</v>
      </c>
      <c r="AS13" s="172">
        <f>IF(OR(P1_1T!AS13=":",P1_1T!AS13=""),":",((P1_1T!AS13-P1_1T!AS$17)/P1_1T!AS$17+1)*100)</f>
        <v>97.967227352181297</v>
      </c>
    </row>
    <row r="14" spans="1:45" ht="22.5" customHeight="1">
      <c r="A14" s="77">
        <f t="shared" si="0"/>
        <v>1</v>
      </c>
      <c r="B14" s="105">
        <v>2002</v>
      </c>
      <c r="C14" s="172">
        <f>IF(OR(P1_1T!C14=":",P1_1T!C14=""),":",((P1_1T!C14-P1_1T!C$17)/P1_1T!C$17+1)*100)</f>
        <v>101.9138401147782</v>
      </c>
      <c r="D14" s="172">
        <f>IF(OR(P1_1T!D14=":",P1_1T!D14=""),":",((P1_1T!D14-P1_1T!D$17)/P1_1T!D$17+1)*100)</f>
        <v>85.714614047773523</v>
      </c>
      <c r="E14" s="172">
        <f>IF(OR(P1_1T!E14=":",P1_1T!E14=""),":",((P1_1T!E14-P1_1T!E$17)/P1_1T!E$17+1)*100)</f>
        <v>111.17027296640751</v>
      </c>
      <c r="F14" s="172">
        <f>IF(OR(P1_1T!F14=":",P1_1T!F14=""),":",((P1_1T!F14-P1_1T!F$17)/P1_1T!F$17+1)*100)</f>
        <v>109.68132582529471</v>
      </c>
      <c r="G14" s="172">
        <f>IF(OR(P1_1T!G14=":",P1_1T!G14=""),":",((P1_1T!G14-P1_1T!G$17)/P1_1T!G$17+1)*100)</f>
        <v>100.76054937894747</v>
      </c>
      <c r="H14" s="172">
        <f>IF(OR(P1_1T!H14=":",P1_1T!H14=""),":",((P1_1T!H14-P1_1T!H$17)/P1_1T!H$17+1)*100)</f>
        <v>102.3270032044949</v>
      </c>
      <c r="I14" s="172">
        <f>IF(OR(P1_1T!I14=":",P1_1T!I14=""),":",((P1_1T!I14-P1_1T!I$17)/P1_1T!I$17+1)*100)</f>
        <v>80.887103284171346</v>
      </c>
      <c r="J14" s="172">
        <f>IF(OR(P1_1T!J14=":",P1_1T!J14=""),":",((P1_1T!J14-P1_1T!J$17)/P1_1T!J$17+1)*100)</f>
        <v>110.02526176799017</v>
      </c>
      <c r="K14" s="172">
        <f>IF(OR(P1_1T!K14=":",P1_1T!K14=""),":",((P1_1T!K14-P1_1T!K$17)/P1_1T!K$17+1)*100)</f>
        <v>116.60618009987584</v>
      </c>
      <c r="L14" s="172">
        <f>IF(OR(P1_1T!L14=":",P1_1T!L14=""),":",((P1_1T!L14-P1_1T!L$17)/P1_1T!L$17+1)*100)</f>
        <v>84.574862697562097</v>
      </c>
      <c r="M14" s="172">
        <f>IF(OR(P1_1T!M14=":",P1_1T!M14=""),":",((P1_1T!M14-P1_1T!M$17)/P1_1T!M$17+1)*100)</f>
        <v>95.120308995552335</v>
      </c>
      <c r="N14" s="172">
        <f>IF(OR(P1_1T!N14=":",P1_1T!N14=""),":",((P1_1T!N14-P1_1T!N$17)/P1_1T!N$17+1)*100)</f>
        <v>115.27257173503091</v>
      </c>
      <c r="O14" s="172">
        <f>IF(OR(P1_1T!O14=":",P1_1T!O14=""),":",((P1_1T!O14-P1_1T!O$17)/P1_1T!O$17+1)*100)</f>
        <v>115.94672639814334</v>
      </c>
      <c r="P14" s="172">
        <f>IF(OR(P1_1T!P14=":",P1_1T!P14=""),":",((P1_1T!P14-P1_1T!P$17)/P1_1T!P$17+1)*100)</f>
        <v>111.72545367694053</v>
      </c>
      <c r="Q14" s="172">
        <f>IF(OR(P1_1T!Q14=":",P1_1T!Q14=""),":",((P1_1T!Q14-P1_1T!Q$17)/P1_1T!Q$17+1)*100)</f>
        <v>90.250008373012776</v>
      </c>
      <c r="R14" s="172">
        <f>IF(OR(P1_1T!R14=":",P1_1T!R14=""),":",((P1_1T!R14-P1_1T!R$17)/P1_1T!R$17+1)*100)</f>
        <v>101.74838070790268</v>
      </c>
      <c r="S14" s="172">
        <f>IF(OR(P1_1T!S14=":",P1_1T!S14=""),":",((P1_1T!S14-P1_1T!S$17)/P1_1T!S$17+1)*100)</f>
        <v>106.04862593003644</v>
      </c>
      <c r="T14" s="172">
        <f>IF(OR(P1_1T!T14=":",P1_1T!T14=""),":",((P1_1T!T14-P1_1T!T$17)/P1_1T!T$17+1)*100)</f>
        <v>107.33278763671743</v>
      </c>
      <c r="U14" s="172">
        <f>IF(OR(P1_1T!U14=":",P1_1T!U14=""),":",((P1_1T!U14-P1_1T!U$17)/P1_1T!U$17+1)*100)</f>
        <v>99.778834974593792</v>
      </c>
      <c r="V14" s="172">
        <f>IF(OR(P1_1T!V14=":",P1_1T!V14=""),":",((P1_1T!V14-P1_1T!V$17)/P1_1T!V$17+1)*100)</f>
        <v>100.19092426475611</v>
      </c>
      <c r="W14" s="172" t="str">
        <f>IF(OR(P1_1T!W14=":",P1_1T!W14=""),":",((P1_1T!W14-P1_1T!W$17)/P1_1T!W$17+1)*100)</f>
        <v>:</v>
      </c>
      <c r="X14" s="172" t="str">
        <f>IF(OR(P1_1T!X14=":",P1_1T!X14=""),":",((P1_1T!X14-P1_1T!X$17)/P1_1T!X$17+1)*100)</f>
        <v>:</v>
      </c>
      <c r="Y14" s="172" t="str">
        <f>IF(OR(P1_1T!Y14=":",P1_1T!Y14=""),":",((P1_1T!Y14-P1_1T!Y$17)/P1_1T!Y$17+1)*100)</f>
        <v>:</v>
      </c>
      <c r="Z14" s="172" t="str">
        <f>IF(OR(P1_1T!Z14=":",P1_1T!Z14=""),":",((P1_1T!Z14-P1_1T!Z$17)/P1_1T!Z$17+1)*100)</f>
        <v>:</v>
      </c>
      <c r="AA14" s="172" t="str">
        <f>IF(OR(P1_1T!AA14=":",P1_1T!AA14=""),":",((P1_1T!AA14-P1_1T!AA$17)/P1_1T!AA$17+1)*100)</f>
        <v>:</v>
      </c>
      <c r="AB14" s="172" t="str">
        <f>IF(OR(P1_1T!AB14=":",P1_1T!AB14=""),":",((P1_1T!AB14-P1_1T!AB$17)/P1_1T!AB$17+1)*100)</f>
        <v>:</v>
      </c>
      <c r="AC14" s="175">
        <f>IF(OR(P1_1T!AC14=":",P1_1T!AC14=""),":",((P1_1T!AC14-P1_1T!AC$17)/P1_1T!AC$17+1)*100)</f>
        <v>99.917418377226767</v>
      </c>
      <c r="AD14" s="172" t="str">
        <f>IF(OR(P1_1T!AD14=":",P1_1T!AD14=""),":",((P1_1T!AD14-P1_1T!AD$17)/P1_1T!AD$17+1)*100)</f>
        <v>:</v>
      </c>
      <c r="AE14" s="172">
        <f>IF(OR(P1_1T!AE14=":",P1_1T!AE14=""),":",((P1_1T!AE14-P1_1T!AE$17)/P1_1T!AE$17+1)*100)</f>
        <v>101.9138401147782</v>
      </c>
      <c r="AF14" s="172">
        <f>IF(OR(P1_1T!AF14=":",P1_1T!AF14=""),":",((P1_1T!AF14-P1_1T!AF$17)/P1_1T!AF$17+1)*100)</f>
        <v>108.7393335893798</v>
      </c>
      <c r="AG14" s="172">
        <f>IF(OR(P1_1T!AG14=":",P1_1T!AG14=""),":",((P1_1T!AG14-P1_1T!AG$17)/P1_1T!AG$17+1)*100)</f>
        <v>111.17027296640751</v>
      </c>
      <c r="AH14" s="172">
        <f>IF(OR(P1_1T!AH14=":",P1_1T!AH14=""),":",((P1_1T!AH14-P1_1T!AH$17)/P1_1T!AH$17+1)*100)</f>
        <v>102.3270032044949</v>
      </c>
      <c r="AI14" s="172">
        <f>IF(OR(P1_1T!AI14=":",P1_1T!AI14=""),":",((P1_1T!AI14-P1_1T!AI$17)/P1_1T!AI$17+1)*100)</f>
        <v>95.996205100873809</v>
      </c>
      <c r="AJ14" s="172">
        <f>IF(OR(P1_1T!AJ14=":",P1_1T!AJ14=""),":",((P1_1T!AJ14-P1_1T!AJ$17)/P1_1T!AJ$17+1)*100)</f>
        <v>84.574862697562097</v>
      </c>
      <c r="AK14" s="172">
        <f>IF(OR(P1_1T!AK14=":",P1_1T!AK14=""),":",((P1_1T!AK14-P1_1T!AK$17)/P1_1T!AK$17+1)*100)</f>
        <v>95.120308995552335</v>
      </c>
      <c r="AL14" s="172">
        <f>IF(OR(P1_1T!AL14=":",P1_1T!AL14=""),":",((P1_1T!AL14-P1_1T!AL$17)/P1_1T!AL$17+1)*100)</f>
        <v>115.27257173503091</v>
      </c>
      <c r="AM14" s="172">
        <f>IF(OR(P1_1T!AM14=":",P1_1T!AM14=""),":",((P1_1T!AM14-P1_1T!AM$17)/P1_1T!AM$17+1)*100)</f>
        <v>114.55866143056646</v>
      </c>
      <c r="AN14" s="172">
        <f>IF(OR(P1_1T!AN14=":",P1_1T!AN14=""),":",((P1_1T!AN14-P1_1T!AN$17)/P1_1T!AN$17+1)*100)</f>
        <v>96.30303010697159</v>
      </c>
      <c r="AO14" s="172">
        <f>IF(OR(P1_1T!AO14=":",P1_1T!AO14=""),":",((P1_1T!AO14-P1_1T!AO$17)/P1_1T!AO$17+1)*100)</f>
        <v>112.67353076689513</v>
      </c>
      <c r="AP14" s="190"/>
      <c r="AQ14" s="172">
        <f>IF(OR(P1_1T!AQ14=":",P1_1T!AQ14=""),":",((P1_1T!AQ14-P1_1T!AQ$17)/P1_1T!AQ$17+1)*100)</f>
        <v>99.827429339584</v>
      </c>
      <c r="AR14" s="172">
        <f>IF(OR(P1_1T!AR14=":",P1_1T!AR14=""),":",((P1_1T!AR14-P1_1T!AR$17)/P1_1T!AR$17+1)*100)</f>
        <v>105.62457702879233</v>
      </c>
      <c r="AS14" s="172">
        <f>IF(OR(P1_1T!AS14=":",P1_1T!AS14=""),":",((P1_1T!AS14-P1_1T!AS$17)/P1_1T!AS$17+1)*100)</f>
        <v>98.781606834861449</v>
      </c>
    </row>
    <row r="15" spans="1:45" ht="22.5" customHeight="1">
      <c r="A15" s="77">
        <f t="shared" si="0"/>
        <v>1</v>
      </c>
      <c r="B15" s="105">
        <v>2003</v>
      </c>
      <c r="C15" s="172">
        <f>IF(OR(P1_1T!C15=":",P1_1T!C15=""),":",((P1_1T!C15-P1_1T!C$17)/P1_1T!C$17+1)*100)</f>
        <v>97.108355613621342</v>
      </c>
      <c r="D15" s="172">
        <f>IF(OR(P1_1T!D15=":",P1_1T!D15=""),":",((P1_1T!D15-P1_1T!D$17)/P1_1T!D$17+1)*100)</f>
        <v>85.858703591465016</v>
      </c>
      <c r="E15" s="172">
        <f>IF(OR(P1_1T!E15=":",P1_1T!E15=""),":",((P1_1T!E15-P1_1T!E$17)/P1_1T!E$17+1)*100)</f>
        <v>110.58132119303829</v>
      </c>
      <c r="F15" s="172">
        <f>IF(OR(P1_1T!F15=":",P1_1T!F15=""),":",((P1_1T!F15-P1_1T!F$17)/P1_1T!F$17+1)*100)</f>
        <v>116.50480406122429</v>
      </c>
      <c r="G15" s="172">
        <f>IF(OR(P1_1T!G15=":",P1_1T!G15=""),":",((P1_1T!G15-P1_1T!G$17)/P1_1T!G$17+1)*100)</f>
        <v>95.56104812547693</v>
      </c>
      <c r="H15" s="172">
        <f>IF(OR(P1_1T!H15=":",P1_1T!H15=""),":",((P1_1T!H15-P1_1T!H$17)/P1_1T!H$17+1)*100)</f>
        <v>101.93764180054762</v>
      </c>
      <c r="I15" s="172">
        <f>IF(OR(P1_1T!I15=":",P1_1T!I15=""),":",((P1_1T!I15-P1_1T!I$17)/P1_1T!I$17+1)*100)</f>
        <v>85.710812776870725</v>
      </c>
      <c r="J15" s="172">
        <f>IF(OR(P1_1T!J15=":",P1_1T!J15=""),":",((P1_1T!J15-P1_1T!J$17)/P1_1T!J$17+1)*100)</f>
        <v>106.8490215171624</v>
      </c>
      <c r="K15" s="172">
        <f>IF(OR(P1_1T!K15=":",P1_1T!K15=""),":",((P1_1T!K15-P1_1T!K$17)/P1_1T!K$17+1)*100)</f>
        <v>107.05809842570251</v>
      </c>
      <c r="L15" s="172">
        <f>IF(OR(P1_1T!L15=":",P1_1T!L15=""),":",((P1_1T!L15-P1_1T!L$17)/P1_1T!L$17+1)*100)</f>
        <v>83.213833752581635</v>
      </c>
      <c r="M15" s="172">
        <f>IF(OR(P1_1T!M15=":",P1_1T!M15=""),":",((P1_1T!M15-P1_1T!M$17)/P1_1T!M$17+1)*100)</f>
        <v>89.747946815645591</v>
      </c>
      <c r="N15" s="172">
        <f>IF(OR(P1_1T!N15=":",P1_1T!N15=""),":",((P1_1T!N15-P1_1T!N$17)/P1_1T!N$17+1)*100)</f>
        <v>108.06271250717899</v>
      </c>
      <c r="O15" s="172">
        <f>IF(OR(P1_1T!O15=":",P1_1T!O15=""),":",((P1_1T!O15-P1_1T!O$17)/P1_1T!O$17+1)*100)</f>
        <v>107.03022870131036</v>
      </c>
      <c r="P15" s="172">
        <f>IF(OR(P1_1T!P15=":",P1_1T!P15=""),":",((P1_1T!P15-P1_1T!P$17)/P1_1T!P$17+1)*100)</f>
        <v>110.73521555837085</v>
      </c>
      <c r="Q15" s="172">
        <f>IF(OR(P1_1T!Q15=":",P1_1T!Q15=""),":",((P1_1T!Q15-P1_1T!Q$17)/P1_1T!Q$17+1)*100)</f>
        <v>96.931016240344917</v>
      </c>
      <c r="R15" s="172">
        <f>IF(OR(P1_1T!R15=":",P1_1T!R15=""),":",((P1_1T!R15-P1_1T!R$17)/P1_1T!R$17+1)*100)</f>
        <v>102.2775563102177</v>
      </c>
      <c r="S15" s="172">
        <f>IF(OR(P1_1T!S15=":",P1_1T!S15=""),":",((P1_1T!S15-P1_1T!S$17)/P1_1T!S$17+1)*100)</f>
        <v>105.10790831381051</v>
      </c>
      <c r="T15" s="172">
        <f>IF(OR(P1_1T!T15=":",P1_1T!T15=""),":",((P1_1T!T15-P1_1T!T$17)/P1_1T!T$17+1)*100)</f>
        <v>102.46969178330853</v>
      </c>
      <c r="U15" s="172">
        <f>IF(OR(P1_1T!U15=":",P1_1T!U15=""),":",((P1_1T!U15-P1_1T!U$17)/P1_1T!U$17+1)*100)</f>
        <v>100.40792619870005</v>
      </c>
      <c r="V15" s="172">
        <f>IF(OR(P1_1T!V15=":",P1_1T!V15=""),":",((P1_1T!V15-P1_1T!V$17)/P1_1T!V$17+1)*100)</f>
        <v>100.18287425502295</v>
      </c>
      <c r="W15" s="172" t="str">
        <f>IF(OR(P1_1T!W15=":",P1_1T!W15=""),":",((P1_1T!W15-P1_1T!W$17)/P1_1T!W$17+1)*100)</f>
        <v>:</v>
      </c>
      <c r="X15" s="172" t="str">
        <f>IF(OR(P1_1T!X15=":",P1_1T!X15=""),":",((P1_1T!X15-P1_1T!X$17)/P1_1T!X$17+1)*100)</f>
        <v>:</v>
      </c>
      <c r="Y15" s="172" t="str">
        <f>IF(OR(P1_1T!Y15=":",P1_1T!Y15=""),":",((P1_1T!Y15-P1_1T!Y$17)/P1_1T!Y$17+1)*100)</f>
        <v>:</v>
      </c>
      <c r="Z15" s="172" t="str">
        <f>IF(OR(P1_1T!Z15=":",P1_1T!Z15=""),":",((P1_1T!Z15-P1_1T!Z$17)/P1_1T!Z$17+1)*100)</f>
        <v>:</v>
      </c>
      <c r="AA15" s="172" t="str">
        <f>IF(OR(P1_1T!AA15=":",P1_1T!AA15=""),":",((P1_1T!AA15-P1_1T!AA$17)/P1_1T!AA$17+1)*100)</f>
        <v>:</v>
      </c>
      <c r="AB15" s="172" t="str">
        <f>IF(OR(P1_1T!AB15=":",P1_1T!AB15=""),":",((P1_1T!AB15-P1_1T!AB$17)/P1_1T!AB$17+1)*100)</f>
        <v>:</v>
      </c>
      <c r="AC15" s="175">
        <f>IF(OR(P1_1T!AC15=":",P1_1T!AC15=""),":",((P1_1T!AC15-P1_1T!AC$17)/P1_1T!AC$17+1)*100)</f>
        <v>99.157816170913435</v>
      </c>
      <c r="AD15" s="172" t="str">
        <f>IF(OR(P1_1T!AD15=":",P1_1T!AD15=""),":",((P1_1T!AD15-P1_1T!AD$17)/P1_1T!AD$17+1)*100)</f>
        <v>:</v>
      </c>
      <c r="AE15" s="172">
        <f>IF(OR(P1_1T!AE15=":",P1_1T!AE15=""),":",((P1_1T!AE15-P1_1T!AE$17)/P1_1T!AE$17+1)*100)</f>
        <v>97.108355613621342</v>
      </c>
      <c r="AF15" s="172">
        <f>IF(OR(P1_1T!AF15=":",P1_1T!AF15=""),":",((P1_1T!AF15-P1_1T!AF$17)/P1_1T!AF$17+1)*100)</f>
        <v>108.62596257686153</v>
      </c>
      <c r="AG15" s="172">
        <f>IF(OR(P1_1T!AG15=":",P1_1T!AG15=""),":",((P1_1T!AG15-P1_1T!AG$17)/P1_1T!AG$17+1)*100)</f>
        <v>110.58132119303829</v>
      </c>
      <c r="AH15" s="172">
        <f>IF(OR(P1_1T!AH15=":",P1_1T!AH15=""),":",((P1_1T!AH15-P1_1T!AH$17)/P1_1T!AH$17+1)*100)</f>
        <v>101.93764180054762</v>
      </c>
      <c r="AI15" s="172">
        <f>IF(OR(P1_1T!AI15=":",P1_1T!AI15=""),":",((P1_1T!AI15-P1_1T!AI$17)/P1_1T!AI$17+1)*100)</f>
        <v>95.392019266996684</v>
      </c>
      <c r="AJ15" s="172">
        <f>IF(OR(P1_1T!AJ15=":",P1_1T!AJ15=""),":",((P1_1T!AJ15-P1_1T!AJ$17)/P1_1T!AJ$17+1)*100)</f>
        <v>83.213833752581635</v>
      </c>
      <c r="AK15" s="172">
        <f>IF(OR(P1_1T!AK15=":",P1_1T!AK15=""),":",((P1_1T!AK15-P1_1T!AK$17)/P1_1T!AK$17+1)*100)</f>
        <v>89.747946815645591</v>
      </c>
      <c r="AL15" s="172">
        <f>IF(OR(P1_1T!AL15=":",P1_1T!AL15=""),":",((P1_1T!AL15-P1_1T!AL$17)/P1_1T!AL$17+1)*100)</f>
        <v>108.06271250717899</v>
      </c>
      <c r="AM15" s="172">
        <f>IF(OR(P1_1T!AM15=":",P1_1T!AM15=""),":",((P1_1T!AM15-P1_1T!AM$17)/P1_1T!AM$17+1)*100)</f>
        <v>107.34099010826445</v>
      </c>
      <c r="AN15" s="172">
        <f>IF(OR(P1_1T!AN15=":",P1_1T!AN15=""),":",((P1_1T!AN15-P1_1T!AN$17)/P1_1T!AN$17+1)*100)</f>
        <v>99.966279246263596</v>
      </c>
      <c r="AO15" s="172">
        <f>IF(OR(P1_1T!AO15=":",P1_1T!AO15=""),":",((P1_1T!AO15-P1_1T!AO$17)/P1_1T!AO$17+1)*100)</f>
        <v>107.26161272294219</v>
      </c>
      <c r="AP15" s="190"/>
      <c r="AQ15" s="172">
        <f>IF(OR(P1_1T!AQ15=":",P1_1T!AQ15=""),":",((P1_1T!AQ15-P1_1T!AQ$17)/P1_1T!AQ$17+1)*100)</f>
        <v>96.150649435542974</v>
      </c>
      <c r="AR15" s="172">
        <f>IF(OR(P1_1T!AR15=":",P1_1T!AR15=""),":",((P1_1T!AR15-P1_1T!AR$17)/P1_1T!AR$17+1)*100)</f>
        <v>105.46686086938529</v>
      </c>
      <c r="AS15" s="172">
        <f>IF(OR(P1_1T!AS15=":",P1_1T!AS15=""),":",((P1_1T!AS15-P1_1T!AS$17)/P1_1T!AS$17+1)*100)</f>
        <v>97.960688692085114</v>
      </c>
    </row>
    <row r="16" spans="1:45" ht="22.5" customHeight="1">
      <c r="A16" s="77">
        <f t="shared" si="0"/>
        <v>1</v>
      </c>
      <c r="B16" s="105">
        <v>2004</v>
      </c>
      <c r="C16" s="172">
        <f>IF(OR(P1_1T!C16=":",P1_1T!C16=""),":",((P1_1T!C16-P1_1T!C$17)/P1_1T!C$17+1)*100)</f>
        <v>95.109636539846221</v>
      </c>
      <c r="D16" s="172">
        <f>IF(OR(P1_1T!D16=":",P1_1T!D16=""),":",((P1_1T!D16-P1_1T!D$17)/P1_1T!D$17+1)*100)</f>
        <v>92.160516458360192</v>
      </c>
      <c r="E16" s="172">
        <f>IF(OR(P1_1T!E16=":",P1_1T!E16=""),":",((P1_1T!E16-P1_1T!E$17)/P1_1T!E$17+1)*100)</f>
        <v>107.1628269909922</v>
      </c>
      <c r="F16" s="172">
        <f>IF(OR(P1_1T!F16=":",P1_1T!F16=""),":",((P1_1T!F16-P1_1T!F$17)/P1_1T!F$17+1)*100)</f>
        <v>103.32462363590768</v>
      </c>
      <c r="G16" s="172">
        <f>IF(OR(P1_1T!G16=":",P1_1T!G16=""),":",((P1_1T!G16-P1_1T!G$17)/P1_1T!G$17+1)*100)</f>
        <v>108.37449650181026</v>
      </c>
      <c r="H16" s="172">
        <f>IF(OR(P1_1T!H16=":",P1_1T!H16=""),":",((P1_1T!H16-P1_1T!H$17)/P1_1T!H$17+1)*100)</f>
        <v>100.81304028946204</v>
      </c>
      <c r="I16" s="172">
        <f>IF(OR(P1_1T!I16=":",P1_1T!I16=""),":",((P1_1T!I16-P1_1T!I$17)/P1_1T!I$17+1)*100)</f>
        <v>93.929375856690228</v>
      </c>
      <c r="J16" s="172">
        <f>IF(OR(P1_1T!J16=":",P1_1T!J16=""),":",((P1_1T!J16-P1_1T!J$17)/P1_1T!J$17+1)*100)</f>
        <v>105.09154822860623</v>
      </c>
      <c r="K16" s="172">
        <f>IF(OR(P1_1T!K16=":",P1_1T!K16=""),":",((P1_1T!K16-P1_1T!K$17)/P1_1T!K$17+1)*100)</f>
        <v>102.56139911601146</v>
      </c>
      <c r="L16" s="172">
        <f>IF(OR(P1_1T!L16=":",P1_1T!L16=""),":",((P1_1T!L16-P1_1T!L$17)/P1_1T!L$17+1)*100)</f>
        <v>98.05019860973519</v>
      </c>
      <c r="M16" s="172">
        <f>IF(OR(P1_1T!M16=":",P1_1T!M16=""),":",((P1_1T!M16-P1_1T!M$17)/P1_1T!M$17+1)*100)</f>
        <v>92.377247280666325</v>
      </c>
      <c r="N16" s="172">
        <f>IF(OR(P1_1T!N16=":",P1_1T!N16=""),":",((P1_1T!N16-P1_1T!N$17)/P1_1T!N$17+1)*100)</f>
        <v>104.41593944504255</v>
      </c>
      <c r="O16" s="172">
        <f>IF(OR(P1_1T!O16=":",P1_1T!O16=""),":",((P1_1T!O16-P1_1T!O$17)/P1_1T!O$17+1)*100)</f>
        <v>102.44161766198144</v>
      </c>
      <c r="P16" s="172">
        <f>IF(OR(P1_1T!P16=":",P1_1T!P16=""),":",((P1_1T!P16-P1_1T!P$17)/P1_1T!P$17+1)*100)</f>
        <v>97.541031527587393</v>
      </c>
      <c r="Q16" s="172">
        <f>IF(OR(P1_1T!Q16=":",P1_1T!Q16=""),":",((P1_1T!Q16-P1_1T!Q$17)/P1_1T!Q$17+1)*100)</f>
        <v>100.07403820316637</v>
      </c>
      <c r="R16" s="172">
        <f>IF(OR(P1_1T!R16=":",P1_1T!R16=""),":",((P1_1T!R16-P1_1T!R$17)/P1_1T!R$17+1)*100)</f>
        <v>101.02774999850412</v>
      </c>
      <c r="S16" s="172">
        <f>IF(OR(P1_1T!S16=":",P1_1T!S16=""),":",((P1_1T!S16-P1_1T!S$17)/P1_1T!S$17+1)*100)</f>
        <v>102.72993016036422</v>
      </c>
      <c r="T16" s="172">
        <f>IF(OR(P1_1T!T16=":",P1_1T!T16=""),":",((P1_1T!T16-P1_1T!T$17)/P1_1T!T$17+1)*100)</f>
        <v>98.659397238252197</v>
      </c>
      <c r="U16" s="172">
        <f>IF(OR(P1_1T!U16=":",P1_1T!U16=""),":",((P1_1T!U16-P1_1T!U$17)/P1_1T!U$17+1)*100)</f>
        <v>101.79903329353554</v>
      </c>
      <c r="V16" s="172">
        <f>IF(OR(P1_1T!V16=":",P1_1T!V16=""),":",((P1_1T!V16-P1_1T!V$17)/P1_1T!V$17+1)*100)</f>
        <v>100.26557508709604</v>
      </c>
      <c r="W16" s="172" t="str">
        <f>IF(OR(P1_1T!W16=":",P1_1T!W16=""),":",((P1_1T!W16-P1_1T!W$17)/P1_1T!W$17+1)*100)</f>
        <v>:</v>
      </c>
      <c r="X16" s="172" t="str">
        <f>IF(OR(P1_1T!X16=":",P1_1T!X16=""),":",((P1_1T!X16-P1_1T!X$17)/P1_1T!X$17+1)*100)</f>
        <v>:</v>
      </c>
      <c r="Y16" s="172" t="str">
        <f>IF(OR(P1_1T!Y16=":",P1_1T!Y16=""),":",((P1_1T!Y16-P1_1T!Y$17)/P1_1T!Y$17+1)*100)</f>
        <v>:</v>
      </c>
      <c r="Z16" s="172" t="str">
        <f>IF(OR(P1_1T!Z16=":",P1_1T!Z16=""),":",((P1_1T!Z16-P1_1T!Z$17)/P1_1T!Z$17+1)*100)</f>
        <v>:</v>
      </c>
      <c r="AA16" s="172" t="str">
        <f>IF(OR(P1_1T!AA16=":",P1_1T!AA16=""),":",((P1_1T!AA16-P1_1T!AA$17)/P1_1T!AA$17+1)*100)</f>
        <v>:</v>
      </c>
      <c r="AB16" s="172" t="str">
        <f>IF(OR(P1_1T!AB16=":",P1_1T!AB16=""),":",((P1_1T!AB16-P1_1T!AB$17)/P1_1T!AB$17+1)*100)</f>
        <v>:</v>
      </c>
      <c r="AC16" s="175">
        <f>IF(OR(P1_1T!AC16=":",P1_1T!AC16=""),":",((P1_1T!AC16-P1_1T!AC$17)/P1_1T!AC$17+1)*100)</f>
        <v>99.759489230008995</v>
      </c>
      <c r="AD16" s="172" t="str">
        <f>IF(OR(P1_1T!AD16=":",P1_1T!AD16=""),":",((P1_1T!AD16-P1_1T!AD$17)/P1_1T!AD$17+1)*100)</f>
        <v>:</v>
      </c>
      <c r="AE16" s="172">
        <f>IF(OR(P1_1T!AE16=":",P1_1T!AE16=""),":",((P1_1T!AE16-P1_1T!AE$17)/P1_1T!AE$17+1)*100)</f>
        <v>95.109636539846221</v>
      </c>
      <c r="AF16" s="172">
        <f>IF(OR(P1_1T!AF16=":",P1_1T!AF16=""),":",((P1_1T!AF16-P1_1T!AF$17)/P1_1T!AF$17+1)*100)</f>
        <v>106.8825163812744</v>
      </c>
      <c r="AG16" s="172">
        <f>IF(OR(P1_1T!AG16=":",P1_1T!AG16=""),":",((P1_1T!AG16-P1_1T!AG$17)/P1_1T!AG$17+1)*100)</f>
        <v>107.1628269909922</v>
      </c>
      <c r="AH16" s="172">
        <f>IF(OR(P1_1T!AH16=":",P1_1T!AH16=""),":",((P1_1T!AH16-P1_1T!AH$17)/P1_1T!AH$17+1)*100)</f>
        <v>100.81304028946204</v>
      </c>
      <c r="AI16" s="172">
        <f>IF(OR(P1_1T!AI16=":",P1_1T!AI16=""),":",((P1_1T!AI16-P1_1T!AI$17)/P1_1T!AI$17+1)*100)</f>
        <v>98.426873653662966</v>
      </c>
      <c r="AJ16" s="172">
        <f>IF(OR(P1_1T!AJ16=":",P1_1T!AJ16=""),":",((P1_1T!AJ16-P1_1T!AJ$17)/P1_1T!AJ$17+1)*100)</f>
        <v>98.05019860973519</v>
      </c>
      <c r="AK16" s="172">
        <f>IF(OR(P1_1T!AK16=":",P1_1T!AK16=""),":",((P1_1T!AK16-P1_1T!AK$17)/P1_1T!AK$17+1)*100)</f>
        <v>92.377247280666325</v>
      </c>
      <c r="AL16" s="172">
        <f>IF(OR(P1_1T!AL16=":",P1_1T!AL16=""),":",((P1_1T!AL16-P1_1T!AL$17)/P1_1T!AL$17+1)*100)</f>
        <v>104.41593944504255</v>
      </c>
      <c r="AM16" s="172">
        <f>IF(OR(P1_1T!AM16=":",P1_1T!AM16=""),":",((P1_1T!AM16-P1_1T!AM$17)/P1_1T!AM$17+1)*100)</f>
        <v>101.44321311744449</v>
      </c>
      <c r="AN16" s="172">
        <f>IF(OR(P1_1T!AN16=":",P1_1T!AN16=""),":",((P1_1T!AN16-P1_1T!AN$17)/P1_1T!AN$17+1)*100)</f>
        <v>100.86088831525808</v>
      </c>
      <c r="AO16" s="172">
        <f>IF(OR(P1_1T!AO16=":",P1_1T!AO16=""),":",((P1_1T!AO16-P1_1T!AO$17)/P1_1T!AO$17+1)*100)</f>
        <v>102.87302580657777</v>
      </c>
      <c r="AP16" s="190"/>
      <c r="AQ16" s="172">
        <f>IF(OR(P1_1T!AQ16=":",P1_1T!AQ16=""),":",((P1_1T!AQ16-P1_1T!AQ$17)/P1_1T!AQ$17+1)*100)</f>
        <v>94.887969719526424</v>
      </c>
      <c r="AR16" s="172">
        <f>IF(OR(P1_1T!AR16=":",P1_1T!AR16=""),":",((P1_1T!AR16-P1_1T!AR$17)/P1_1T!AR$17+1)*100)</f>
        <v>103.94715643342968</v>
      </c>
      <c r="AS16" s="172">
        <f>IF(OR(P1_1T!AS16=":",P1_1T!AS16=""),":",((P1_1T!AS16-P1_1T!AS$17)/P1_1T!AS$17+1)*100)</f>
        <v>99.307479667679004</v>
      </c>
    </row>
    <row r="17" spans="1:45" ht="22.5" customHeight="1">
      <c r="A17" s="77">
        <f t="shared" si="0"/>
        <v>1</v>
      </c>
      <c r="B17" s="105">
        <v>2005</v>
      </c>
      <c r="C17" s="172">
        <f>IF(OR(P1_1T!C17=":",P1_1T!C17=""),":",((P1_1T!C17-P1_1T!C$17)/P1_1T!C$17+1)*100)</f>
        <v>100</v>
      </c>
      <c r="D17" s="172">
        <f>IF(OR(P1_1T!D17=":",P1_1T!D17=""),":",((P1_1T!D17-P1_1T!D$17)/P1_1T!D$17+1)*100)</f>
        <v>100</v>
      </c>
      <c r="E17" s="172">
        <f>IF(OR(P1_1T!E17=":",P1_1T!E17=""),":",((P1_1T!E17-P1_1T!E$17)/P1_1T!E$17+1)*100)</f>
        <v>100</v>
      </c>
      <c r="F17" s="172">
        <f>IF(OR(P1_1T!F17=":",P1_1T!F17=""),":",((P1_1T!F17-P1_1T!F$17)/P1_1T!F$17+1)*100)</f>
        <v>100</v>
      </c>
      <c r="G17" s="172">
        <f>IF(OR(P1_1T!G17=":",P1_1T!G17=""),":",((P1_1T!G17-P1_1T!G$17)/P1_1T!G$17+1)*100)</f>
        <v>100</v>
      </c>
      <c r="H17" s="172">
        <f>IF(OR(P1_1T!H17=":",P1_1T!H17=""),":",((P1_1T!H17-P1_1T!H$17)/P1_1T!H$17+1)*100)</f>
        <v>100</v>
      </c>
      <c r="I17" s="172">
        <f>IF(OR(P1_1T!I17=":",P1_1T!I17=""),":",((P1_1T!I17-P1_1T!I$17)/P1_1T!I$17+1)*100)</f>
        <v>100</v>
      </c>
      <c r="J17" s="172">
        <f>IF(OR(P1_1T!J17=":",P1_1T!J17=""),":",((P1_1T!J17-P1_1T!J$17)/P1_1T!J$17+1)*100)</f>
        <v>100</v>
      </c>
      <c r="K17" s="172">
        <f>IF(OR(P1_1T!K17=":",P1_1T!K17=""),":",((P1_1T!K17-P1_1T!K$17)/P1_1T!K$17+1)*100)</f>
        <v>100</v>
      </c>
      <c r="L17" s="172">
        <f>IF(OR(P1_1T!L17=":",P1_1T!L17=""),":",((P1_1T!L17-P1_1T!L$17)/P1_1T!L$17+1)*100)</f>
        <v>100</v>
      </c>
      <c r="M17" s="172">
        <f>IF(OR(P1_1T!M17=":",P1_1T!M17=""),":",((P1_1T!M17-P1_1T!M$17)/P1_1T!M$17+1)*100)</f>
        <v>100</v>
      </c>
      <c r="N17" s="172">
        <f>IF(OR(P1_1T!N17=":",P1_1T!N17=""),":",((P1_1T!N17-P1_1T!N$17)/P1_1T!N$17+1)*100)</f>
        <v>100</v>
      </c>
      <c r="O17" s="172">
        <f>IF(OR(P1_1T!O17=":",P1_1T!O17=""),":",((P1_1T!O17-P1_1T!O$17)/P1_1T!O$17+1)*100)</f>
        <v>100</v>
      </c>
      <c r="P17" s="172">
        <f>IF(OR(P1_1T!P17=":",P1_1T!P17=""),":",((P1_1T!P17-P1_1T!P$17)/P1_1T!P$17+1)*100)</f>
        <v>100</v>
      </c>
      <c r="Q17" s="172">
        <f>IF(OR(P1_1T!Q17=":",P1_1T!Q17=""),":",((P1_1T!Q17-P1_1T!Q$17)/P1_1T!Q$17+1)*100)</f>
        <v>100</v>
      </c>
      <c r="R17" s="172">
        <f>IF(OR(P1_1T!R17=":",P1_1T!R17=""),":",((P1_1T!R17-P1_1T!R$17)/P1_1T!R$17+1)*100)</f>
        <v>100</v>
      </c>
      <c r="S17" s="172">
        <f>IF(OR(P1_1T!S17=":",P1_1T!S17=""),":",((P1_1T!S17-P1_1T!S$17)/P1_1T!S$17+1)*100)</f>
        <v>100</v>
      </c>
      <c r="T17" s="172">
        <f>IF(OR(P1_1T!T17=":",P1_1T!T17=""),":",((P1_1T!T17-P1_1T!T$17)/P1_1T!T$17+1)*100)</f>
        <v>100</v>
      </c>
      <c r="U17" s="172">
        <f>IF(OR(P1_1T!U17=":",P1_1T!U17=""),":",((P1_1T!U17-P1_1T!U$17)/P1_1T!U$17+1)*100)</f>
        <v>100</v>
      </c>
      <c r="V17" s="172">
        <f>IF(OR(P1_1T!V17=":",P1_1T!V17=""),":",((P1_1T!V17-P1_1T!V$17)/P1_1T!V$17+1)*100)</f>
        <v>100</v>
      </c>
      <c r="W17" s="172" t="str">
        <f>IF(OR(P1_1T!W17=":",P1_1T!W17=""),":",((P1_1T!W17-P1_1T!W$17)/P1_1T!W$17+1)*100)</f>
        <v>:</v>
      </c>
      <c r="X17" s="172" t="str">
        <f>IF(OR(P1_1T!X17=":",P1_1T!X17=""),":",((P1_1T!X17-P1_1T!X$17)/P1_1T!X$17+1)*100)</f>
        <v>:</v>
      </c>
      <c r="Y17" s="172" t="str">
        <f>IF(OR(P1_1T!Y17=":",P1_1T!Y17=""),":",((P1_1T!Y17-P1_1T!Y$17)/P1_1T!Y$17+1)*100)</f>
        <v>:</v>
      </c>
      <c r="Z17" s="172" t="str">
        <f>IF(OR(P1_1T!Z17=":",P1_1T!Z17=""),":",((P1_1T!Z17-P1_1T!Z$17)/P1_1T!Z$17+1)*100)</f>
        <v>:</v>
      </c>
      <c r="AA17" s="172" t="str">
        <f>IF(OR(P1_1T!AA17=":",P1_1T!AA17=""),":",((P1_1T!AA17-P1_1T!AA$17)/P1_1T!AA$17+1)*100)</f>
        <v>:</v>
      </c>
      <c r="AB17" s="172" t="str">
        <f>IF(OR(P1_1T!AB17=":",P1_1T!AB17=""),":",((P1_1T!AB17-P1_1T!AB$17)/P1_1T!AB$17+1)*100)</f>
        <v>:</v>
      </c>
      <c r="AC17" s="175">
        <f>IF(OR(P1_1T!AC17=":",P1_1T!AC17=""),":",((P1_1T!AC17-P1_1T!AC$17)/P1_1T!AC$17+1)*100)</f>
        <v>100</v>
      </c>
      <c r="AD17" s="172" t="str">
        <f>IF(OR(P1_1T!AD17=":",P1_1T!AD17=""),":",((P1_1T!AD17-P1_1T!AD$17)/P1_1T!AD$17+1)*100)</f>
        <v>:</v>
      </c>
      <c r="AE17" s="172">
        <f>IF(OR(P1_1T!AE17=":",P1_1T!AE17=""),":",((P1_1T!AE17-P1_1T!AE$17)/P1_1T!AE$17+1)*100)</f>
        <v>100</v>
      </c>
      <c r="AF17" s="172">
        <f>IF(OR(P1_1T!AF17=":",P1_1T!AF17=""),":",((P1_1T!AF17-P1_1T!AF$17)/P1_1T!AF$17+1)*100)</f>
        <v>100</v>
      </c>
      <c r="AG17" s="172">
        <f>IF(OR(P1_1T!AG17=":",P1_1T!AG17=""),":",((P1_1T!AG17-P1_1T!AG$17)/P1_1T!AG$17+1)*100)</f>
        <v>100</v>
      </c>
      <c r="AH17" s="172">
        <f>IF(OR(P1_1T!AH17=":",P1_1T!AH17=""),":",((P1_1T!AH17-P1_1T!AH$17)/P1_1T!AH$17+1)*100)</f>
        <v>100</v>
      </c>
      <c r="AI17" s="172">
        <f>IF(OR(P1_1T!AI17=":",P1_1T!AI17=""),":",((P1_1T!AI17-P1_1T!AI$17)/P1_1T!AI$17+1)*100)</f>
        <v>100</v>
      </c>
      <c r="AJ17" s="172">
        <f>IF(OR(P1_1T!AJ17=":",P1_1T!AJ17=""),":",((P1_1T!AJ17-P1_1T!AJ$17)/P1_1T!AJ$17+1)*100)</f>
        <v>100</v>
      </c>
      <c r="AK17" s="172">
        <f>IF(OR(P1_1T!AK17=":",P1_1T!AK17=""),":",((P1_1T!AK17-P1_1T!AK$17)/P1_1T!AK$17+1)*100)</f>
        <v>100</v>
      </c>
      <c r="AL17" s="172">
        <f>IF(OR(P1_1T!AL17=":",P1_1T!AL17=""),":",((P1_1T!AL17-P1_1T!AL$17)/P1_1T!AL$17+1)*100)</f>
        <v>100</v>
      </c>
      <c r="AM17" s="172">
        <f>IF(OR(P1_1T!AM17=":",P1_1T!AM17=""),":",((P1_1T!AM17-P1_1T!AM$17)/P1_1T!AM$17+1)*100)</f>
        <v>100</v>
      </c>
      <c r="AN17" s="172">
        <f>IF(OR(P1_1T!AN17=":",P1_1T!AN17=""),":",((P1_1T!AN17-P1_1T!AN$17)/P1_1T!AN$17+1)*100)</f>
        <v>100</v>
      </c>
      <c r="AO17" s="172">
        <f>IF(OR(P1_1T!AO17=":",P1_1T!AO17=""),":",((P1_1T!AO17-P1_1T!AO$17)/P1_1T!AO$17+1)*100)</f>
        <v>100</v>
      </c>
      <c r="AP17" s="190"/>
      <c r="AQ17" s="172">
        <f>IF(OR(P1_1T!AQ17=":",P1_1T!AQ17=""),":",((P1_1T!AQ17-P1_1T!AQ$17)/P1_1T!AQ$17+1)*100)</f>
        <v>100</v>
      </c>
      <c r="AR17" s="172">
        <f>IF(OR(P1_1T!AR17=":",P1_1T!AR17=""),":",((P1_1T!AR17-P1_1T!AR$17)/P1_1T!AR$17+1)*100)</f>
        <v>100</v>
      </c>
      <c r="AS17" s="172">
        <f>IF(OR(P1_1T!AS17=":",P1_1T!AS17=""),":",((P1_1T!AS17-P1_1T!AS$17)/P1_1T!AS$17+1)*100)</f>
        <v>100</v>
      </c>
    </row>
    <row r="18" spans="1:45" ht="22.5" customHeight="1">
      <c r="A18" s="77">
        <f t="shared" si="0"/>
        <v>1</v>
      </c>
      <c r="B18" s="105">
        <v>2006</v>
      </c>
      <c r="C18" s="172">
        <f>IF(OR(P1_1T!C18=":",P1_1T!C18=""),":",((P1_1T!C18-P1_1T!C$17)/P1_1T!C$17+1)*100)</f>
        <v>103.79391937077196</v>
      </c>
      <c r="D18" s="172">
        <f>IF(OR(P1_1T!D18=":",P1_1T!D18=""),":",((P1_1T!D18-P1_1T!D$17)/P1_1T!D$17+1)*100)</f>
        <v>95.719152315959391</v>
      </c>
      <c r="E18" s="172">
        <f>IF(OR(P1_1T!E18=":",P1_1T!E18=""),":",((P1_1T!E18-P1_1T!E$17)/P1_1T!E$17+1)*100)</f>
        <v>95.527099736844107</v>
      </c>
      <c r="F18" s="172">
        <f>IF(OR(P1_1T!F18=":",P1_1T!F18=""),":",((P1_1T!F18-P1_1T!F$17)/P1_1T!F$17+1)*100)</f>
        <v>96.625126454134417</v>
      </c>
      <c r="G18" s="172">
        <f>IF(OR(P1_1T!G18=":",P1_1T!G18=""),":",((P1_1T!G18-P1_1T!G$17)/P1_1T!G$17+1)*100)</f>
        <v>104.8762213001377</v>
      </c>
      <c r="H18" s="172">
        <f>IF(OR(P1_1T!H18=":",P1_1T!H18=""),":",((P1_1T!H18-P1_1T!H$17)/P1_1T!H$17+1)*100)</f>
        <v>104.41494402363074</v>
      </c>
      <c r="I18" s="172">
        <f>IF(OR(P1_1T!I18=":",P1_1T!I18=""),":",((P1_1T!I18-P1_1T!I$17)/P1_1T!I$17+1)*100)</f>
        <v>104.35834344612746</v>
      </c>
      <c r="J18" s="172">
        <f>IF(OR(P1_1T!J18=":",P1_1T!J18=""),":",((P1_1T!J18-P1_1T!J$17)/P1_1T!J$17+1)*100)</f>
        <v>109.45978745011354</v>
      </c>
      <c r="K18" s="172">
        <f>IF(OR(P1_1T!K18=":",P1_1T!K18=""),":",((P1_1T!K18-P1_1T!K$17)/P1_1T!K$17+1)*100)</f>
        <v>101.20902839182627</v>
      </c>
      <c r="L18" s="172">
        <f>IF(OR(P1_1T!L18=":",P1_1T!L18=""),":",((P1_1T!L18-P1_1T!L$17)/P1_1T!L$17+1)*100)</f>
        <v>93.123002745807369</v>
      </c>
      <c r="M18" s="172">
        <f>IF(OR(P1_1T!M18=":",P1_1T!M18=""),":",((P1_1T!M18-P1_1T!M$17)/P1_1T!M$17+1)*100)</f>
        <v>108.70533254582153</v>
      </c>
      <c r="N18" s="172">
        <f>IF(OR(P1_1T!N18=":",P1_1T!N18=""),":",((P1_1T!N18-P1_1T!N$17)/P1_1T!N$17+1)*100)</f>
        <v>98.520533388823779</v>
      </c>
      <c r="O18" s="172">
        <f>IF(OR(P1_1T!O18=":",P1_1T!O18=""),":",((P1_1T!O18-P1_1T!O$17)/P1_1T!O$17+1)*100)</f>
        <v>99.532493110715464</v>
      </c>
      <c r="P18" s="172">
        <f>IF(OR(P1_1T!P18=":",P1_1T!P18=""),":",((P1_1T!P18-P1_1T!P$17)/P1_1T!P$17+1)*100)</f>
        <v>106.97381857327355</v>
      </c>
      <c r="Q18" s="172">
        <f>IF(OR(P1_1T!Q18=":",P1_1T!Q18=""),":",((P1_1T!Q18-P1_1T!Q$17)/P1_1T!Q$17+1)*100)</f>
        <v>103.45579636965259</v>
      </c>
      <c r="R18" s="172">
        <f>IF(OR(P1_1T!R18=":",P1_1T!R18=""),":",((P1_1T!R18-P1_1T!R$17)/P1_1T!R$17+1)*100)</f>
        <v>99.601589876798826</v>
      </c>
      <c r="S18" s="172">
        <f>IF(OR(P1_1T!S18=":",P1_1T!S18=""),":",((P1_1T!S18-P1_1T!S$17)/P1_1T!S$17+1)*100)</f>
        <v>99.690380648741765</v>
      </c>
      <c r="T18" s="172">
        <f>IF(OR(P1_1T!T18=":",P1_1T!T18=""),":",((P1_1T!T18-P1_1T!T$17)/P1_1T!T$17+1)*100)</f>
        <v>104.32137519108467</v>
      </c>
      <c r="U18" s="172">
        <f>IF(OR(P1_1T!U18=":",P1_1T!U18=""),":",((P1_1T!U18-P1_1T!U$17)/P1_1T!U$17+1)*100)</f>
        <v>96.442996858649764</v>
      </c>
      <c r="V18" s="172">
        <f>IF(OR(P1_1T!V18=":",P1_1T!V18=""),":",((P1_1T!V18-P1_1T!V$17)/P1_1T!V$17+1)*100)</f>
        <v>100.27189284132201</v>
      </c>
      <c r="W18" s="172" t="str">
        <f>IF(OR(P1_1T!W18=":",P1_1T!W18=""),":",((P1_1T!W18-P1_1T!W$17)/P1_1T!W$17+1)*100)</f>
        <v>:</v>
      </c>
      <c r="X18" s="172" t="str">
        <f>IF(OR(P1_1T!X18=":",P1_1T!X18=""),":",((P1_1T!X18-P1_1T!X$17)/P1_1T!X$17+1)*100)</f>
        <v>:</v>
      </c>
      <c r="Y18" s="172" t="str">
        <f>IF(OR(P1_1T!Y18=":",P1_1T!Y18=""),":",((P1_1T!Y18-P1_1T!Y$17)/P1_1T!Y$17+1)*100)</f>
        <v>:</v>
      </c>
      <c r="Z18" s="172" t="str">
        <f>IF(OR(P1_1T!Z18=":",P1_1T!Z18=""),":",((P1_1T!Z18-P1_1T!Z$17)/P1_1T!Z$17+1)*100)</f>
        <v>:</v>
      </c>
      <c r="AA18" s="172" t="str">
        <f>IF(OR(P1_1T!AA18=":",P1_1T!AA18=""),":",((P1_1T!AA18-P1_1T!AA$17)/P1_1T!AA$17+1)*100)</f>
        <v>:</v>
      </c>
      <c r="AB18" s="172" t="str">
        <f>IF(OR(P1_1T!AB18=":",P1_1T!AB18=""),":",((P1_1T!AB18-P1_1T!AB$17)/P1_1T!AB$17+1)*100)</f>
        <v>:</v>
      </c>
      <c r="AC18" s="175">
        <f>IF(OR(P1_1T!AC18=":",P1_1T!AC18=""),":",((P1_1T!AC18-P1_1T!AC$17)/P1_1T!AC$17+1)*100)</f>
        <v>102.74548754679952</v>
      </c>
      <c r="AD18" s="172" t="str">
        <f>IF(OR(P1_1T!AD18=":",P1_1T!AD18=""),":",((P1_1T!AD18-P1_1T!AD$17)/P1_1T!AD$17+1)*100)</f>
        <v>:</v>
      </c>
      <c r="AE18" s="172">
        <f>IF(OR(P1_1T!AE18=":",P1_1T!AE18=""),":",((P1_1T!AE18-P1_1T!AE$17)/P1_1T!AE$17+1)*100)</f>
        <v>103.79391937077196</v>
      </c>
      <c r="AF18" s="172">
        <f>IF(OR(P1_1T!AF18=":",P1_1T!AF18=""),":",((P1_1T!AF18-P1_1T!AF$17)/P1_1T!AF$17+1)*100)</f>
        <v>97.175755000817503</v>
      </c>
      <c r="AG18" s="172">
        <f>IF(OR(P1_1T!AG18=":",P1_1T!AG18=""),":",((P1_1T!AG18-P1_1T!AG$17)/P1_1T!AG$17+1)*100)</f>
        <v>95.527099736844107</v>
      </c>
      <c r="AH18" s="172">
        <f>IF(OR(P1_1T!AH18=":",P1_1T!AH18=""),":",((P1_1T!AH18-P1_1T!AH$17)/P1_1T!AH$17+1)*100)</f>
        <v>104.41494402363074</v>
      </c>
      <c r="AI18" s="172">
        <f>IF(OR(P1_1T!AI18=":",P1_1T!AI18=""),":",((P1_1T!AI18-P1_1T!AI$17)/P1_1T!AI$17+1)*100)</f>
        <v>104.69136774026684</v>
      </c>
      <c r="AJ18" s="172">
        <f>IF(OR(P1_1T!AJ18=":",P1_1T!AJ18=""),":",((P1_1T!AJ18-P1_1T!AJ$17)/P1_1T!AJ$17+1)*100)</f>
        <v>93.123002745807369</v>
      </c>
      <c r="AK18" s="172">
        <f>IF(OR(P1_1T!AK18=":",P1_1T!AK18=""),":",((P1_1T!AK18-P1_1T!AK$17)/P1_1T!AK$17+1)*100)</f>
        <v>108.70533254582153</v>
      </c>
      <c r="AL18" s="172">
        <f>IF(OR(P1_1T!AL18=":",P1_1T!AL18=""),":",((P1_1T!AL18-P1_1T!AL$17)/P1_1T!AL$17+1)*100)</f>
        <v>98.520533388823779</v>
      </c>
      <c r="AM18" s="172">
        <f>IF(OR(P1_1T!AM18=":",P1_1T!AM18=""),":",((P1_1T!AM18-P1_1T!AM$17)/P1_1T!AM$17+1)*100)</f>
        <v>101.27435362332022</v>
      </c>
      <c r="AN18" s="172">
        <f>IF(OR(P1_1T!AN18=":",P1_1T!AN18=""),":",((P1_1T!AN18-P1_1T!AN$17)/P1_1T!AN$17+1)*100)</f>
        <v>101.54227563431672</v>
      </c>
      <c r="AO18" s="172">
        <f>IF(OR(P1_1T!AO18=":",P1_1T!AO18=""),":",((P1_1T!AO18-P1_1T!AO$17)/P1_1T!AO$17+1)*100)</f>
        <v>98.913682646776664</v>
      </c>
      <c r="AP18" s="190"/>
      <c r="AQ18" s="172">
        <f>IF(OR(P1_1T!AQ18=":",P1_1T!AQ18=""),":",((P1_1T!AQ18-P1_1T!AQ$17)/P1_1T!AQ$17+1)*100)</f>
        <v>104.28812399394407</v>
      </c>
      <c r="AR18" s="172">
        <f>IF(OR(P1_1T!AR18=":",P1_1T!AR18=""),":",((P1_1T!AR18-P1_1T!AR$17)/P1_1T!AR$17+1)*100)</f>
        <v>100.98609009626192</v>
      </c>
      <c r="AS18" s="172">
        <f>IF(OR(P1_1T!AS18=":",P1_1T!AS18=""),":",((P1_1T!AS18-P1_1T!AS$17)/P1_1T!AS$17+1)*100)</f>
        <v>102.58537056432766</v>
      </c>
    </row>
    <row r="19" spans="1:45" ht="22.5" customHeight="1">
      <c r="A19" s="77">
        <f t="shared" si="0"/>
        <v>1</v>
      </c>
      <c r="B19" s="105">
        <v>2007</v>
      </c>
      <c r="C19" s="172">
        <f>IF(OR(P1_1T!C19=":",P1_1T!C19=""),":",((P1_1T!C19-P1_1T!C$17)/P1_1T!C$17+1)*100)</f>
        <v>90.222018123561469</v>
      </c>
      <c r="D19" s="172">
        <f>IF(OR(P1_1T!D19=":",P1_1T!D19=""),":",((P1_1T!D19-P1_1T!D$17)/P1_1T!D$17+1)*100)</f>
        <v>89.882216695380066</v>
      </c>
      <c r="E19" s="172">
        <f>IF(OR(P1_1T!E19=":",P1_1T!E19=""),":",((P1_1T!E19-P1_1T!E$17)/P1_1T!E$17+1)*100)</f>
        <v>95.091364469139748</v>
      </c>
      <c r="F19" s="172">
        <f>IF(OR(P1_1T!F19=":",P1_1T!F19=""),":",((P1_1T!F19-P1_1T!F$17)/P1_1T!F$17+1)*100)</f>
        <v>108.23108953889773</v>
      </c>
      <c r="G19" s="172">
        <f>IF(OR(P1_1T!G19=":",P1_1T!G19=""),":",((P1_1T!G19-P1_1T!G$17)/P1_1T!G$17+1)*100)</f>
        <v>103.79328121065603</v>
      </c>
      <c r="H19" s="172">
        <f>IF(OR(P1_1T!H19=":",P1_1T!H19=""),":",((P1_1T!H19-P1_1T!H$17)/P1_1T!H$17+1)*100)</f>
        <v>107.67902706696692</v>
      </c>
      <c r="I19" s="172">
        <f>IF(OR(P1_1T!I19=":",P1_1T!I19=""),":",((P1_1T!I19-P1_1T!I$17)/P1_1T!I$17+1)*100)</f>
        <v>109.95353074217174</v>
      </c>
      <c r="J19" s="172">
        <f>IF(OR(P1_1T!J19=":",P1_1T!J19=""),":",((P1_1T!J19-P1_1T!J$17)/P1_1T!J$17+1)*100)</f>
        <v>108.64283060300042</v>
      </c>
      <c r="K19" s="172">
        <f>IF(OR(P1_1T!K19=":",P1_1T!K19=""),":",((P1_1T!K19-P1_1T!K$17)/P1_1T!K$17+1)*100)</f>
        <v>103.2801413159506</v>
      </c>
      <c r="L19" s="172">
        <f>IF(OR(P1_1T!L19=":",P1_1T!L19=""),":",((P1_1T!L19-P1_1T!L$17)/P1_1T!L$17+1)*100)</f>
        <v>97.162783760147434</v>
      </c>
      <c r="M19" s="172">
        <f>IF(OR(P1_1T!M19=":",P1_1T!M19=""),":",((P1_1T!M19-P1_1T!M$17)/P1_1T!M$17+1)*100)</f>
        <v>116.18076266520738</v>
      </c>
      <c r="N19" s="172">
        <f>IF(OR(P1_1T!N19=":",P1_1T!N19=""),":",((P1_1T!N19-P1_1T!N$17)/P1_1T!N$17+1)*100)</f>
        <v>95.902189414064111</v>
      </c>
      <c r="O19" s="172">
        <f>IF(OR(P1_1T!O19=":",P1_1T!O19=""),":",((P1_1T!O19-P1_1T!O$17)/P1_1T!O$17+1)*100)</f>
        <v>97.237000671138247</v>
      </c>
      <c r="P19" s="172">
        <f>IF(OR(P1_1T!P19=":",P1_1T!P19=""),":",((P1_1T!P19-P1_1T!P$17)/P1_1T!P$17+1)*100)</f>
        <v>95.317790289604815</v>
      </c>
      <c r="Q19" s="172">
        <f>IF(OR(P1_1T!Q19=":",P1_1T!Q19=""),":",((P1_1T!Q19-P1_1T!Q$17)/P1_1T!Q$17+1)*100)</f>
        <v>100.62834359056126</v>
      </c>
      <c r="R19" s="172">
        <f>IF(OR(P1_1T!R19=":",P1_1T!R19=""),":",((P1_1T!R19-P1_1T!R$17)/P1_1T!R$17+1)*100)</f>
        <v>98.106284416437873</v>
      </c>
      <c r="S19" s="172">
        <f>IF(OR(P1_1T!S19=":",P1_1T!S19=""),":",((P1_1T!S19-P1_1T!S$17)/P1_1T!S$17+1)*100)</f>
        <v>99.618184385136843</v>
      </c>
      <c r="T19" s="172">
        <f>IF(OR(P1_1T!T19=":",P1_1T!T19=""),":",((P1_1T!T19-P1_1T!T$17)/P1_1T!T$17+1)*100)</f>
        <v>106.36490267299932</v>
      </c>
      <c r="U19" s="172">
        <f>IF(OR(P1_1T!U19=":",P1_1T!U19=""),":",((P1_1T!U19-P1_1T!U$17)/P1_1T!U$17+1)*100)</f>
        <v>93.917058411831334</v>
      </c>
      <c r="V19" s="172">
        <f>IF(OR(P1_1T!V19=":",P1_1T!V19=""),":",((P1_1T!V19-P1_1T!V$17)/P1_1T!V$17+1)*100)</f>
        <v>100.27048998595818</v>
      </c>
      <c r="W19" s="172" t="str">
        <f>IF(OR(P1_1T!W19=":",P1_1T!W19=""),":",((P1_1T!W19-P1_1T!W$17)/P1_1T!W$17+1)*100)</f>
        <v>:</v>
      </c>
      <c r="X19" s="172" t="str">
        <f>IF(OR(P1_1T!X19=":",P1_1T!X19=""),":",((P1_1T!X19-P1_1T!X$17)/P1_1T!X$17+1)*100)</f>
        <v>:</v>
      </c>
      <c r="Y19" s="172" t="str">
        <f>IF(OR(P1_1T!Y19=":",P1_1T!Y19=""),":",((P1_1T!Y19-P1_1T!Y$17)/P1_1T!Y$17+1)*100)</f>
        <v>:</v>
      </c>
      <c r="Z19" s="172" t="str">
        <f>IF(OR(P1_1T!Z19=":",P1_1T!Z19=""),":",((P1_1T!Z19-P1_1T!Z$17)/P1_1T!Z$17+1)*100)</f>
        <v>:</v>
      </c>
      <c r="AA19" s="172" t="str">
        <f>IF(OR(P1_1T!AA19=":",P1_1T!AA19=""),":",((P1_1T!AA19-P1_1T!AA$17)/P1_1T!AA$17+1)*100)</f>
        <v>:</v>
      </c>
      <c r="AB19" s="172" t="str">
        <f>IF(OR(P1_1T!AB19=":",P1_1T!AB19=""),":",((P1_1T!AB19-P1_1T!AB$17)/P1_1T!AB$17+1)*100)</f>
        <v>:</v>
      </c>
      <c r="AC19" s="175">
        <f>IF(OR(P1_1T!AC19=":",P1_1T!AC19=""),":",((P1_1T!AC19-P1_1T!AC$17)/P1_1T!AC$17+1)*100)</f>
        <v>103.58955942516124</v>
      </c>
      <c r="AD19" s="172" t="str">
        <f>IF(OR(P1_1T!AD19=":",P1_1T!AD19=""),":",((P1_1T!AD19-P1_1T!AD$17)/P1_1T!AD$17+1)*100)</f>
        <v>:</v>
      </c>
      <c r="AE19" s="172">
        <f>IF(OR(P1_1T!AE19=":",P1_1T!AE19=""),":",((P1_1T!AE19-P1_1T!AE$17)/P1_1T!AE$17+1)*100)</f>
        <v>90.222018123561469</v>
      </c>
      <c r="AF19" s="172">
        <f>IF(OR(P1_1T!AF19=":",P1_1T!AF19=""),":",((P1_1T!AF19-P1_1T!AF$17)/P1_1T!AF$17+1)*100)</f>
        <v>98.110498629552865</v>
      </c>
      <c r="AG19" s="172">
        <f>IF(OR(P1_1T!AG19=":",P1_1T!AG19=""),":",((P1_1T!AG19-P1_1T!AG$17)/P1_1T!AG$17+1)*100)</f>
        <v>95.091364469139748</v>
      </c>
      <c r="AH19" s="172">
        <f>IF(OR(P1_1T!AH19=":",P1_1T!AH19=""),":",((P1_1T!AH19-P1_1T!AH$17)/P1_1T!AH$17+1)*100)</f>
        <v>107.67902706696692</v>
      </c>
      <c r="AI19" s="172">
        <f>IF(OR(P1_1T!AI19=":",P1_1T!AI19=""),":",((P1_1T!AI19-P1_1T!AI$17)/P1_1T!AI$17+1)*100)</f>
        <v>107.85347855623075</v>
      </c>
      <c r="AJ19" s="172">
        <f>IF(OR(P1_1T!AJ19=":",P1_1T!AJ19=""),":",((P1_1T!AJ19-P1_1T!AJ$17)/P1_1T!AJ$17+1)*100)</f>
        <v>97.162783760147434</v>
      </c>
      <c r="AK19" s="172">
        <f>IF(OR(P1_1T!AK19=":",P1_1T!AK19=""),":",((P1_1T!AK19-P1_1T!AK$17)/P1_1T!AK$17+1)*100)</f>
        <v>116.18076266520738</v>
      </c>
      <c r="AL19" s="172">
        <f>IF(OR(P1_1T!AL19=":",P1_1T!AL19=""),":",((P1_1T!AL19-P1_1T!AL$17)/P1_1T!AL$17+1)*100)</f>
        <v>95.902189414064111</v>
      </c>
      <c r="AM19" s="172">
        <f>IF(OR(P1_1T!AM19=":",P1_1T!AM19=""),":",((P1_1T!AM19-P1_1T!AM$17)/P1_1T!AM$17+1)*100)</f>
        <v>96.701356552169386</v>
      </c>
      <c r="AN19" s="172">
        <f>IF(OR(P1_1T!AN19=":",P1_1T!AN19=""),":",((P1_1T!AN19-P1_1T!AN$17)/P1_1T!AN$17+1)*100)</f>
        <v>99.605589995913704</v>
      </c>
      <c r="AO19" s="172">
        <f>IF(OR(P1_1T!AO19=":",P1_1T!AO19=""),":",((P1_1T!AO19-P1_1T!AO$17)/P1_1T!AO$17+1)*100)</f>
        <v>98.181980104858823</v>
      </c>
      <c r="AP19" s="190"/>
      <c r="AQ19" s="172">
        <f>IF(OR(P1_1T!AQ19=":",P1_1T!AQ19=""),":",((P1_1T!AQ19-P1_1T!AQ$17)/P1_1T!AQ$17+1)*100)</f>
        <v>91.701584076191608</v>
      </c>
      <c r="AR19" s="172">
        <f>IF(OR(P1_1T!AR19=":",P1_1T!AR19=""),":",((P1_1T!AR19-P1_1T!AR$17)/P1_1T!AR$17+1)*100)</f>
        <v>103.29187696019319</v>
      </c>
      <c r="AS19" s="172">
        <f>IF(OR(P1_1T!AS19=":",P1_1T!AS19=""),":",((P1_1T!AS19-P1_1T!AS$17)/P1_1T!AS$17+1)*100)</f>
        <v>103.81139079871156</v>
      </c>
    </row>
    <row r="20" spans="1:45" ht="22.5" customHeight="1">
      <c r="A20" s="77">
        <f t="shared" si="0"/>
        <v>1</v>
      </c>
      <c r="B20" s="105">
        <v>2008</v>
      </c>
      <c r="C20" s="172">
        <f>IF(OR(P1_1T!C20=":",P1_1T!C20=""),":",((P1_1T!C20-P1_1T!C$17)/P1_1T!C$17+1)*100)</f>
        <v>87.019303913290884</v>
      </c>
      <c r="D20" s="172">
        <f>IF(OR(P1_1T!D20=":",P1_1T!D20=""),":",((P1_1T!D20-P1_1T!D$17)/P1_1T!D$17+1)*100)</f>
        <v>98.746327484428519</v>
      </c>
      <c r="E20" s="172">
        <f>IF(OR(P1_1T!E20=":",P1_1T!E20=""),":",((P1_1T!E20-P1_1T!E$17)/P1_1T!E$17+1)*100)</f>
        <v>98.025390661202124</v>
      </c>
      <c r="F20" s="172">
        <f>IF(OR(P1_1T!F20=":",P1_1T!F20=""),":",((P1_1T!F20-P1_1T!F$17)/P1_1T!F$17+1)*100)</f>
        <v>112.52184055296898</v>
      </c>
      <c r="G20" s="172">
        <f>IF(OR(P1_1T!G20=":",P1_1T!G20=""),":",((P1_1T!G20-P1_1T!G$17)/P1_1T!G$17+1)*100)</f>
        <v>83.101571156655993</v>
      </c>
      <c r="H20" s="172">
        <f>IF(OR(P1_1T!H20=":",P1_1T!H20=""),":",((P1_1T!H20-P1_1T!H$17)/P1_1T!H$17+1)*100)</f>
        <v>106.68770987429761</v>
      </c>
      <c r="I20" s="172">
        <f>IF(OR(P1_1T!I20=":",P1_1T!I20=""),":",((P1_1T!I20-P1_1T!I$17)/P1_1T!I$17+1)*100)</f>
        <v>109.00976825611018</v>
      </c>
      <c r="J20" s="172">
        <f>IF(OR(P1_1T!J20=":",P1_1T!J20=""),":",((P1_1T!J20-P1_1T!J$17)/P1_1T!J$17+1)*100)</f>
        <v>120.69958180614707</v>
      </c>
      <c r="K20" s="172">
        <f>IF(OR(P1_1T!K20=":",P1_1T!K20=""),":",((P1_1T!K20-P1_1T!K$17)/P1_1T!K$17+1)*100)</f>
        <v>100.68891887066891</v>
      </c>
      <c r="L20" s="172">
        <f>IF(OR(P1_1T!L20=":",P1_1T!L20=""),":",((P1_1T!L20-P1_1T!L$17)/P1_1T!L$17+1)*100)</f>
        <v>102.43339171447987</v>
      </c>
      <c r="M20" s="172">
        <f>IF(OR(P1_1T!M20=":",P1_1T!M20=""),":",((P1_1T!M20-P1_1T!M$17)/P1_1T!M$17+1)*100)</f>
        <v>120.77069880556704</v>
      </c>
      <c r="N20" s="172">
        <f>IF(OR(P1_1T!N20=":",P1_1T!N20=""),":",((P1_1T!N20-P1_1T!N$17)/P1_1T!N$17+1)*100)</f>
        <v>98.256850251096765</v>
      </c>
      <c r="O20" s="172">
        <f>IF(OR(P1_1T!O20=":",P1_1T!O20=""),":",((P1_1T!O20-P1_1T!O$17)/P1_1T!O$17+1)*100)</f>
        <v>94.9484217057569</v>
      </c>
      <c r="P20" s="172">
        <f>IF(OR(P1_1T!P20=":",P1_1T!P20=""),":",((P1_1T!P20-P1_1T!P$17)/P1_1T!P$17+1)*100)</f>
        <v>92.794262498332074</v>
      </c>
      <c r="Q20" s="172">
        <f>IF(OR(P1_1T!Q20=":",P1_1T!Q20=""),":",((P1_1T!Q20-P1_1T!Q$17)/P1_1T!Q$17+1)*100)</f>
        <v>100.15093390619505</v>
      </c>
      <c r="R20" s="172">
        <f>IF(OR(P1_1T!R20=":",P1_1T!R20=""),":",((P1_1T!R20-P1_1T!R$17)/P1_1T!R$17+1)*100)</f>
        <v>103.12787504563387</v>
      </c>
      <c r="S20" s="172">
        <f>IF(OR(P1_1T!S20=":",P1_1T!S20=""),":",((P1_1T!S20-P1_1T!S$17)/P1_1T!S$17+1)*100)</f>
        <v>104.4627571432694</v>
      </c>
      <c r="T20" s="172">
        <f>IF(OR(P1_1T!T20=":",P1_1T!T20=""),":",((P1_1T!T20-P1_1T!T$17)/P1_1T!T$17+1)*100)</f>
        <v>106.03463218900868</v>
      </c>
      <c r="U20" s="172">
        <f>IF(OR(P1_1T!U20=":",P1_1T!U20=""),":",((P1_1T!U20-P1_1T!U$17)/P1_1T!U$17+1)*100)</f>
        <v>108.10758866861522</v>
      </c>
      <c r="V20" s="172">
        <f>IF(OR(P1_1T!V20=":",P1_1T!V20=""),":",((P1_1T!V20-P1_1T!V$17)/P1_1T!V$17+1)*100)</f>
        <v>100.37240041386445</v>
      </c>
      <c r="W20" s="172" t="str">
        <f>IF(OR(P1_1T!W20=":",P1_1T!W20=""),":",((P1_1T!W20-P1_1T!W$17)/P1_1T!W$17+1)*100)</f>
        <v>:</v>
      </c>
      <c r="X20" s="172" t="str">
        <f>IF(OR(P1_1T!X20=":",P1_1T!X20=""),":",((P1_1T!X20-P1_1T!X$17)/P1_1T!X$17+1)*100)</f>
        <v>:</v>
      </c>
      <c r="Y20" s="172" t="str">
        <f>IF(OR(P1_1T!Y20=":",P1_1T!Y20=""),":",((P1_1T!Y20-P1_1T!Y$17)/P1_1T!Y$17+1)*100)</f>
        <v>:</v>
      </c>
      <c r="Z20" s="172" t="str">
        <f>IF(OR(P1_1T!Z20=":",P1_1T!Z20=""),":",((P1_1T!Z20-P1_1T!Z$17)/P1_1T!Z$17+1)*100)</f>
        <v>:</v>
      </c>
      <c r="AA20" s="172" t="str">
        <f>IF(OR(P1_1T!AA20=":",P1_1T!AA20=""),":",((P1_1T!AA20-P1_1T!AA$17)/P1_1T!AA$17+1)*100)</f>
        <v>:</v>
      </c>
      <c r="AB20" s="172" t="str">
        <f>IF(OR(P1_1T!AB20=":",P1_1T!AB20=""),":",((P1_1T!AB20-P1_1T!AB$17)/P1_1T!AB$17+1)*100)</f>
        <v>:</v>
      </c>
      <c r="AC20" s="175">
        <f>IF(OR(P1_1T!AC20=":",P1_1T!AC20=""),":",((P1_1T!AC20-P1_1T!AC$17)/P1_1T!AC$17+1)*100)</f>
        <v>104.72589746008983</v>
      </c>
      <c r="AD20" s="172" t="str">
        <f>IF(OR(P1_1T!AD20=":",P1_1T!AD20=""),":",((P1_1T!AD20-P1_1T!AD$17)/P1_1T!AD$17+1)*100)</f>
        <v>:</v>
      </c>
      <c r="AE20" s="172">
        <f>IF(OR(P1_1T!AE20=":",P1_1T!AE20=""),":",((P1_1T!AE20-P1_1T!AE$17)/P1_1T!AE$17+1)*100)</f>
        <v>87.019303913290884</v>
      </c>
      <c r="AF20" s="172">
        <f>IF(OR(P1_1T!AF20=":",P1_1T!AF20=""),":",((P1_1T!AF20-P1_1T!AF$17)/P1_1T!AF$17+1)*100)</f>
        <v>99.530221130311773</v>
      </c>
      <c r="AG20" s="172">
        <f>IF(OR(P1_1T!AG20=":",P1_1T!AG20=""),":",((P1_1T!AG20-P1_1T!AG$17)/P1_1T!AG$17+1)*100)</f>
        <v>98.025390661202124</v>
      </c>
      <c r="AH20" s="172">
        <f>IF(OR(P1_1T!AH20=":",P1_1T!AH20=""),":",((P1_1T!AH20-P1_1T!AH$17)/P1_1T!AH$17+1)*100)</f>
        <v>106.68770987429761</v>
      </c>
      <c r="AI20" s="172">
        <f>IF(OR(P1_1T!AI20=":",P1_1T!AI20=""),":",((P1_1T!AI20-P1_1T!AI$17)/P1_1T!AI$17+1)*100)</f>
        <v>109.4189290322029</v>
      </c>
      <c r="AJ20" s="172">
        <f>IF(OR(P1_1T!AJ20=":",P1_1T!AJ20=""),":",((P1_1T!AJ20-P1_1T!AJ$17)/P1_1T!AJ$17+1)*100)</f>
        <v>102.43339171447987</v>
      </c>
      <c r="AK20" s="172">
        <f>IF(OR(P1_1T!AK20=":",P1_1T!AK20=""),":",((P1_1T!AK20-P1_1T!AK$17)/P1_1T!AK$17+1)*100)</f>
        <v>120.77069880556704</v>
      </c>
      <c r="AL20" s="172">
        <f>IF(OR(P1_1T!AL20=":",P1_1T!AL20=""),":",((P1_1T!AL20-P1_1T!AL$17)/P1_1T!AL$17+1)*100)</f>
        <v>98.256850251096765</v>
      </c>
      <c r="AM20" s="172">
        <f>IF(OR(P1_1T!AM20=":",P1_1T!AM20=""),":",((P1_1T!AM20-P1_1T!AM$17)/P1_1T!AM$17+1)*100)</f>
        <v>95.627550694221853</v>
      </c>
      <c r="AN20" s="172">
        <f>IF(OR(P1_1T!AN20=":",P1_1T!AN20=""),":",((P1_1T!AN20-P1_1T!AN$17)/P1_1T!AN$17+1)*100)</f>
        <v>101.63837769813003</v>
      </c>
      <c r="AO20" s="172">
        <f>IF(OR(P1_1T!AO20=":",P1_1T!AO20=""),":",((P1_1T!AO20-P1_1T!AO$17)/P1_1T!AO$17+1)*100)</f>
        <v>101.06902791289841</v>
      </c>
      <c r="AP20" s="190"/>
      <c r="AQ20" s="172">
        <f>IF(OR(P1_1T!AQ20=":",P1_1T!AQ20=""),":",((P1_1T!AQ20-P1_1T!AQ$17)/P1_1T!AQ$17+1)*100)</f>
        <v>90.11702291150867</v>
      </c>
      <c r="AR20" s="172">
        <f>IF(OR(P1_1T!AR20=":",P1_1T!AR20=""),":",((P1_1T!AR20-P1_1T!AR$17)/P1_1T!AR$17+1)*100)</f>
        <v>103.47810798087613</v>
      </c>
      <c r="AS20" s="172">
        <f>IF(OR(P1_1T!AS20=":",P1_1T!AS20=""),":",((P1_1T!AS20-P1_1T!AS$17)/P1_1T!AS$17+1)*100)</f>
        <v>105.20020383633644</v>
      </c>
    </row>
    <row r="21" spans="1:45" ht="22.5" customHeight="1">
      <c r="A21" s="77">
        <f t="shared" si="0"/>
        <v>1</v>
      </c>
      <c r="B21" s="105">
        <v>2009</v>
      </c>
      <c r="C21" s="172">
        <f>IF(OR(P1_1T!C21=":",P1_1T!C21=""),":",((P1_1T!C21-P1_1T!C$17)/P1_1T!C$17+1)*100)</f>
        <v>78.496456269016846</v>
      </c>
      <c r="D21" s="172">
        <f>IF(OR(P1_1T!D21=":",P1_1T!D21=""),":",((P1_1T!D21-P1_1T!D$17)/P1_1T!D$17+1)*100)</f>
        <v>71.245422201344837</v>
      </c>
      <c r="E21" s="172">
        <f>IF(OR(P1_1T!E21=":",P1_1T!E21=""),":",((P1_1T!E21-P1_1T!E$17)/P1_1T!E$17+1)*100)</f>
        <v>94.3893805393555</v>
      </c>
      <c r="F21" s="172">
        <f>IF(OR(P1_1T!F21=":",P1_1T!F21=""),":",((P1_1T!F21-P1_1T!F$17)/P1_1T!F$17+1)*100)</f>
        <v>107.71387924792289</v>
      </c>
      <c r="G21" s="172">
        <f>IF(OR(P1_1T!G21=":",P1_1T!G21=""),":",((P1_1T!G21-P1_1T!G$17)/P1_1T!G$17+1)*100)</f>
        <v>95.81546799690544</v>
      </c>
      <c r="H21" s="172">
        <f>IF(OR(P1_1T!H21=":",P1_1T!H21=""),":",((P1_1T!H21-P1_1T!H$17)/P1_1T!H$17+1)*100)</f>
        <v>92.55363859188617</v>
      </c>
      <c r="I21" s="172">
        <f>IF(OR(P1_1T!I21=":",P1_1T!I21=""),":",((P1_1T!I21-P1_1T!I$17)/P1_1T!I$17+1)*100)</f>
        <v>109.33504182064755</v>
      </c>
      <c r="J21" s="172">
        <f>IF(OR(P1_1T!J21=":",P1_1T!J21=""),":",((P1_1T!J21-P1_1T!J$17)/P1_1T!J$17+1)*100)</f>
        <v>122.29964627589803</v>
      </c>
      <c r="K21" s="172">
        <f>IF(OR(P1_1T!K21=":",P1_1T!K21=""),":",((P1_1T!K21-P1_1T!K$17)/P1_1T!K$17+1)*100)</f>
        <v>97.228042260224527</v>
      </c>
      <c r="L21" s="172">
        <f>IF(OR(P1_1T!L21=":",P1_1T!L21=""),":",((P1_1T!L21-P1_1T!L$17)/P1_1T!L$17+1)*100)</f>
        <v>98.341790045773607</v>
      </c>
      <c r="M21" s="172">
        <f>IF(OR(P1_1T!M21=":",P1_1T!M21=""),":",((P1_1T!M21-P1_1T!M$17)/P1_1T!M$17+1)*100)</f>
        <v>127.03447584321086</v>
      </c>
      <c r="N21" s="172">
        <f>IF(OR(P1_1T!N21=":",P1_1T!N21=""),":",((P1_1T!N21-P1_1T!N$17)/P1_1T!N$17+1)*100)</f>
        <v>103.48279329718515</v>
      </c>
      <c r="O21" s="172">
        <f>IF(OR(P1_1T!O21=":",P1_1T!O21=""),":",((P1_1T!O21-P1_1T!O$17)/P1_1T!O$17+1)*100)</f>
        <v>88.048086739065852</v>
      </c>
      <c r="P21" s="172">
        <f>IF(OR(P1_1T!P21=":",P1_1T!P21=""),":",((P1_1T!P21-P1_1T!P$17)/P1_1T!P$17+1)*100)</f>
        <v>86.10370738842461</v>
      </c>
      <c r="Q21" s="172">
        <f>IF(OR(P1_1T!Q21=":",P1_1T!Q21=""),":",((P1_1T!Q21-P1_1T!Q$17)/P1_1T!Q$17+1)*100)</f>
        <v>105.94847267711425</v>
      </c>
      <c r="R21" s="172">
        <f>IF(OR(P1_1T!R21=":",P1_1T!R21=""),":",((P1_1T!R21-P1_1T!R$17)/P1_1T!R$17+1)*100)</f>
        <v>101.43092390916968</v>
      </c>
      <c r="S21" s="172">
        <f>IF(OR(P1_1T!S21=":",P1_1T!S21=""),":",((P1_1T!S21-P1_1T!S$17)/P1_1T!S$17+1)*100)</f>
        <v>102.91479742643862</v>
      </c>
      <c r="T21" s="172">
        <f>IF(OR(P1_1T!T21=":",P1_1T!T21=""),":",((P1_1T!T21-P1_1T!T$17)/P1_1T!T$17+1)*100)</f>
        <v>118.33000249104937</v>
      </c>
      <c r="U21" s="172">
        <f>IF(OR(P1_1T!U21=":",P1_1T!U21=""),":",((P1_1T!U21-P1_1T!U$17)/P1_1T!U$17+1)*100)</f>
        <v>103.61278377241329</v>
      </c>
      <c r="V21" s="172">
        <f>IF(OR(P1_1T!V21=":",P1_1T!V21=""),":",((P1_1T!V21-P1_1T!V$17)/P1_1T!V$17+1)*100)</f>
        <v>101.54205668914148</v>
      </c>
      <c r="W21" s="172" t="str">
        <f>IF(OR(P1_1T!W21=":",P1_1T!W21=""),":",((P1_1T!W21-P1_1T!W$17)/P1_1T!W$17+1)*100)</f>
        <v>:</v>
      </c>
      <c r="X21" s="172" t="str">
        <f>IF(OR(P1_1T!X21=":",P1_1T!X21=""),":",((P1_1T!X21-P1_1T!X$17)/P1_1T!X$17+1)*100)</f>
        <v>:</v>
      </c>
      <c r="Y21" s="172" t="str">
        <f>IF(OR(P1_1T!Y21=":",P1_1T!Y21=""),":",((P1_1T!Y21-P1_1T!Y$17)/P1_1T!Y$17+1)*100)</f>
        <v>:</v>
      </c>
      <c r="Z21" s="172" t="str">
        <f>IF(OR(P1_1T!Z21=":",P1_1T!Z21=""),":",((P1_1T!Z21-P1_1T!Z$17)/P1_1T!Z$17+1)*100)</f>
        <v>:</v>
      </c>
      <c r="AA21" s="172" t="str">
        <f>IF(OR(P1_1T!AA21=":",P1_1T!AA21=""),":",((P1_1T!AA21-P1_1T!AA$17)/P1_1T!AA$17+1)*100)</f>
        <v>:</v>
      </c>
      <c r="AB21" s="172" t="str">
        <f>IF(OR(P1_1T!AB21=":",P1_1T!AB21=""),":",((P1_1T!AB21-P1_1T!AB$17)/P1_1T!AB$17+1)*100)</f>
        <v>:</v>
      </c>
      <c r="AC21" s="175">
        <f>IF(OR(P1_1T!AC21=":",P1_1T!AC21=""),":",((P1_1T!AC21-P1_1T!AC$17)/P1_1T!AC$17+1)*100)</f>
        <v>102.77188587992741</v>
      </c>
      <c r="AD21" s="172" t="str">
        <f>IF(OR(P1_1T!AD21=":",P1_1T!AD21=""),":",((P1_1T!AD21-P1_1T!AD$17)/P1_1T!AD$17+1)*100)</f>
        <v>:</v>
      </c>
      <c r="AE21" s="172">
        <f>IF(OR(P1_1T!AE21=":",P1_1T!AE21=""),":",((P1_1T!AE21-P1_1T!AE$17)/P1_1T!AE$17+1)*100)</f>
        <v>78.496456269016846</v>
      </c>
      <c r="AF21" s="172">
        <f>IF(OR(P1_1T!AF21=":",P1_1T!AF21=""),":",((P1_1T!AF21-P1_1T!AF$17)/P1_1T!AF$17+1)*100)</f>
        <v>97.608012333190345</v>
      </c>
      <c r="AG21" s="172">
        <f>IF(OR(P1_1T!AG21=":",P1_1T!AG21=""),":",((P1_1T!AG21-P1_1T!AG$17)/P1_1T!AG$17+1)*100)</f>
        <v>94.3893805393555</v>
      </c>
      <c r="AH21" s="172">
        <f>IF(OR(P1_1T!AH21=":",P1_1T!AH21=""),":",((P1_1T!AH21-P1_1T!AH$17)/P1_1T!AH$17+1)*100)</f>
        <v>92.55363859188617</v>
      </c>
      <c r="AI21" s="172">
        <f>IF(OR(P1_1T!AI21=":",P1_1T!AI21=""),":",((P1_1T!AI21-P1_1T!AI$17)/P1_1T!AI$17+1)*100)</f>
        <v>108.77168336753627</v>
      </c>
      <c r="AJ21" s="172">
        <f>IF(OR(P1_1T!AJ21=":",P1_1T!AJ21=""),":",((P1_1T!AJ21-P1_1T!AJ$17)/P1_1T!AJ$17+1)*100)</f>
        <v>98.341790045773607</v>
      </c>
      <c r="AK21" s="172">
        <f>IF(OR(P1_1T!AK21=":",P1_1T!AK21=""),":",((P1_1T!AK21-P1_1T!AK$17)/P1_1T!AK$17+1)*100)</f>
        <v>127.03447584321086</v>
      </c>
      <c r="AL21" s="172">
        <f>IF(OR(P1_1T!AL21=":",P1_1T!AL21=""),":",((P1_1T!AL21-P1_1T!AL$17)/P1_1T!AL$17+1)*100)</f>
        <v>103.48279329718515</v>
      </c>
      <c r="AM21" s="172">
        <f>IF(OR(P1_1T!AM21=":",P1_1T!AM21=""),":",((P1_1T!AM21-P1_1T!AM$17)/P1_1T!AM$17+1)*100)</f>
        <v>88.612254037734346</v>
      </c>
      <c r="AN21" s="172">
        <f>IF(OR(P1_1T!AN21=":",P1_1T!AN21=""),":",((P1_1T!AN21-P1_1T!AN$17)/P1_1T!AN$17+1)*100)</f>
        <v>103.78186450822365</v>
      </c>
      <c r="AO21" s="172">
        <f>IF(OR(P1_1T!AO21=":",P1_1T!AO21=""),":",((P1_1T!AO21-P1_1T!AO$17)/P1_1T!AO$17+1)*100)</f>
        <v>96.728056490700752</v>
      </c>
      <c r="AP21" s="190"/>
      <c r="AQ21" s="172">
        <f>IF(OR(P1_1T!AQ21=":",P1_1T!AQ21=""),":",((P1_1T!AQ21-P1_1T!AQ$17)/P1_1T!AQ$17+1)*100)</f>
        <v>78.528540213792425</v>
      </c>
      <c r="AR21" s="172">
        <f>IF(OR(P1_1T!AR21=":",P1_1T!AR21=""),":",((P1_1T!AR21-P1_1T!AR$17)/P1_1T!AR$17+1)*100)</f>
        <v>95.46083784515163</v>
      </c>
      <c r="AS21" s="172">
        <f>IF(OR(P1_1T!AS21=":",P1_1T!AS21=""),":",((P1_1T!AS21-P1_1T!AS$17)/P1_1T!AS$17+1)*100)</f>
        <v>105.16439343753134</v>
      </c>
    </row>
    <row r="22" spans="1:45" ht="22.5" customHeight="1">
      <c r="A22" s="77">
        <f t="shared" si="0"/>
        <v>1</v>
      </c>
      <c r="B22" s="105">
        <v>2010</v>
      </c>
      <c r="C22" s="172">
        <f>IF(OR(P1_1T!C22=":",P1_1T!C22=""),":",((P1_1T!C22-P1_1T!C$17)/P1_1T!C$17+1)*100)</f>
        <v>84.98590006700708</v>
      </c>
      <c r="D22" s="172">
        <f>IF(OR(P1_1T!D22=":",P1_1T!D22=""),":",((P1_1T!D22-P1_1T!D$17)/P1_1T!D$17+1)*100)</f>
        <v>85.973550751013079</v>
      </c>
      <c r="E22" s="172">
        <f>IF(OR(P1_1T!E22=":",P1_1T!E22=""),":",((P1_1T!E22-P1_1T!E$17)/P1_1T!E$17+1)*100)</f>
        <v>96.322894692615193</v>
      </c>
      <c r="F22" s="172">
        <f>IF(OR(P1_1T!F22=":",P1_1T!F22=""),":",((P1_1T!F22-P1_1T!F$17)/P1_1T!F$17+1)*100)</f>
        <v>100.89647646201195</v>
      </c>
      <c r="G22" s="172">
        <f>IF(OR(P1_1T!G22=":",P1_1T!G22=""),":",((P1_1T!G22-P1_1T!G$17)/P1_1T!G$17+1)*100)</f>
        <v>101.55620317890923</v>
      </c>
      <c r="H22" s="172">
        <f>IF(OR(P1_1T!H22=":",P1_1T!H22=""),":",((P1_1T!H22-P1_1T!H$17)/P1_1T!H$17+1)*100)</f>
        <v>84.808693245080804</v>
      </c>
      <c r="I22" s="172">
        <f>IF(OR(P1_1T!I22=":",P1_1T!I22=""),":",((P1_1T!I22-P1_1T!I$17)/P1_1T!I$17+1)*100)</f>
        <v>113.36412169587902</v>
      </c>
      <c r="J22" s="172">
        <f>IF(OR(P1_1T!J22=":",P1_1T!J22=""),":",((P1_1T!J22-P1_1T!J$17)/P1_1T!J$17+1)*100)</f>
        <v>126.73080755443466</v>
      </c>
      <c r="K22" s="172">
        <f>IF(OR(P1_1T!K22=":",P1_1T!K22=""),":",((P1_1T!K22-P1_1T!K$17)/P1_1T!K$17+1)*100)</f>
        <v>98.332297225015779</v>
      </c>
      <c r="L22" s="172">
        <f>IF(OR(P1_1T!L22=":",P1_1T!L22=""),":",((P1_1T!L22-P1_1T!L$17)/P1_1T!L$17+1)*100)</f>
        <v>94.756881651010175</v>
      </c>
      <c r="M22" s="172">
        <f>IF(OR(P1_1T!M22=":",P1_1T!M22=""),":",((P1_1T!M22-P1_1T!M$17)/P1_1T!M$17+1)*100)</f>
        <v>128.1266209265433</v>
      </c>
      <c r="N22" s="172">
        <f>IF(OR(P1_1T!N22=":",P1_1T!N22=""),":",((P1_1T!N22-P1_1T!N$17)/P1_1T!N$17+1)*100)</f>
        <v>100.80530753037904</v>
      </c>
      <c r="O22" s="172">
        <f>IF(OR(P1_1T!O22=":",P1_1T!O22=""),":",((P1_1T!O22-P1_1T!O$17)/P1_1T!O$17+1)*100)</f>
        <v>87.899637895368713</v>
      </c>
      <c r="P22" s="172">
        <f>IF(OR(P1_1T!P22=":",P1_1T!P22=""),":",((P1_1T!P22-P1_1T!P$17)/P1_1T!P$17+1)*100)</f>
        <v>85.006499686065311</v>
      </c>
      <c r="Q22" s="172">
        <f>IF(OR(P1_1T!Q22=":",P1_1T!Q22=""),":",((P1_1T!Q22-P1_1T!Q$17)/P1_1T!Q$17+1)*100)</f>
        <v>102.88735005605241</v>
      </c>
      <c r="R22" s="172">
        <f>IF(OR(P1_1T!R22=":",P1_1T!R22=""),":",((P1_1T!R22-P1_1T!R$17)/P1_1T!R$17+1)*100)</f>
        <v>100.95666715751219</v>
      </c>
      <c r="S22" s="172">
        <f>IF(OR(P1_1T!S22=":",P1_1T!S22=""),":",((P1_1T!S22-P1_1T!S$17)/P1_1T!S$17+1)*100)</f>
        <v>100.89698121810306</v>
      </c>
      <c r="T22" s="172">
        <f>IF(OR(P1_1T!T22=":",P1_1T!T22=""),":",((P1_1T!T22-P1_1T!T$17)/P1_1T!T$17+1)*100)</f>
        <v>128.32385130653844</v>
      </c>
      <c r="U22" s="172">
        <f>IF(OR(P1_1T!U22=":",P1_1T!U22=""),":",((P1_1T!U22-P1_1T!U$17)/P1_1T!U$17+1)*100)</f>
        <v>104.57125508467055</v>
      </c>
      <c r="V22" s="172">
        <f>IF(OR(P1_1T!V22=":",P1_1T!V22=""),":",((P1_1T!V22-P1_1T!V$17)/P1_1T!V$17+1)*100)</f>
        <v>102.07581367555298</v>
      </c>
      <c r="W22" s="172" t="str">
        <f>IF(OR(P1_1T!W22=":",P1_1T!W22=""),":",((P1_1T!W22-P1_1T!W$17)/P1_1T!W$17+1)*100)</f>
        <v>:</v>
      </c>
      <c r="X22" s="172" t="str">
        <f>IF(OR(P1_1T!X22=":",P1_1T!X22=""),":",((P1_1T!X22-P1_1T!X$17)/P1_1T!X$17+1)*100)</f>
        <v>:</v>
      </c>
      <c r="Y22" s="172" t="str">
        <f>IF(OR(P1_1T!Y22=":",P1_1T!Y22=""),":",((P1_1T!Y22-P1_1T!Y$17)/P1_1T!Y$17+1)*100)</f>
        <v>:</v>
      </c>
      <c r="Z22" s="172" t="str">
        <f>IF(OR(P1_1T!Z22=":",P1_1T!Z22=""),":",((P1_1T!Z22-P1_1T!Z$17)/P1_1T!Z$17+1)*100)</f>
        <v>:</v>
      </c>
      <c r="AA22" s="172" t="str">
        <f>IF(OR(P1_1T!AA22=":",P1_1T!AA22=""),":",((P1_1T!AA22-P1_1T!AA$17)/P1_1T!AA$17+1)*100)</f>
        <v>:</v>
      </c>
      <c r="AB22" s="172" t="str">
        <f>IF(OR(P1_1T!AB22=":",P1_1T!AB22=""),":",((P1_1T!AB22-P1_1T!AB$17)/P1_1T!AB$17+1)*100)</f>
        <v>:</v>
      </c>
      <c r="AC22" s="175">
        <f>IF(OR(P1_1T!AC22=":",P1_1T!AC22=""),":",((P1_1T!AC22-P1_1T!AC$17)/P1_1T!AC$17+1)*100)</f>
        <v>103.10100506691384</v>
      </c>
      <c r="AD22" s="172" t="str">
        <f>IF(OR(P1_1T!AD22=":",P1_1T!AD22=""),":",((P1_1T!AD22-P1_1T!AD$17)/P1_1T!AD$17+1)*100)</f>
        <v>:</v>
      </c>
      <c r="AE22" s="172">
        <f>IF(OR(P1_1T!AE22=":",P1_1T!AE22=""),":",((P1_1T!AE22-P1_1T!AE$17)/P1_1T!AE$17+1)*100)</f>
        <v>84.98590006700708</v>
      </c>
      <c r="AF22" s="172">
        <f>IF(OR(P1_1T!AF22=":",P1_1T!AF22=""),":",((P1_1T!AF22-P1_1T!AF$17)/P1_1T!AF$17+1)*100)</f>
        <v>100.69635397607577</v>
      </c>
      <c r="AG22" s="172">
        <f>IF(OR(P1_1T!AG22=":",P1_1T!AG22=""),":",((P1_1T!AG22-P1_1T!AG$17)/P1_1T!AG$17+1)*100)</f>
        <v>96.322894692615193</v>
      </c>
      <c r="AH22" s="172">
        <f>IF(OR(P1_1T!AH22=":",P1_1T!AH22=""),":",((P1_1T!AH22-P1_1T!AH$17)/P1_1T!AH$17+1)*100)</f>
        <v>84.808693245080804</v>
      </c>
      <c r="AI22" s="172">
        <f>IF(OR(P1_1T!AI22=":",P1_1T!AI22=""),":",((P1_1T!AI22-P1_1T!AI$17)/P1_1T!AI$17+1)*100)</f>
        <v>112.13076146256577</v>
      </c>
      <c r="AJ22" s="172">
        <f>IF(OR(P1_1T!AJ22=":",P1_1T!AJ22=""),":",((P1_1T!AJ22-P1_1T!AJ$17)/P1_1T!AJ$17+1)*100)</f>
        <v>94.756881651010175</v>
      </c>
      <c r="AK22" s="172">
        <f>IF(OR(P1_1T!AK22=":",P1_1T!AK22=""),":",((P1_1T!AK22-P1_1T!AK$17)/P1_1T!AK$17+1)*100)</f>
        <v>128.1266209265433</v>
      </c>
      <c r="AL22" s="172">
        <f>IF(OR(P1_1T!AL22=":",P1_1T!AL22=""),":",((P1_1T!AL22-P1_1T!AL$17)/P1_1T!AL$17+1)*100)</f>
        <v>100.80530753037904</v>
      </c>
      <c r="AM22" s="172">
        <f>IF(OR(P1_1T!AM22=":",P1_1T!AM22=""),":",((P1_1T!AM22-P1_1T!AM$17)/P1_1T!AM$17+1)*100)</f>
        <v>88.850233187296809</v>
      </c>
      <c r="AN22" s="172">
        <f>IF(OR(P1_1T!AN22=":",P1_1T!AN22=""),":",((P1_1T!AN22-P1_1T!AN$17)/P1_1T!AN$17+1)*100)</f>
        <v>101.51706353572018</v>
      </c>
      <c r="AO22" s="172">
        <f>IF(OR(P1_1T!AO22=":",P1_1T!AO22=""),":",((P1_1T!AO22-P1_1T!AO$17)/P1_1T!AO$17+1)*100)</f>
        <v>95.698815105580834</v>
      </c>
      <c r="AP22" s="190"/>
      <c r="AQ22" s="172">
        <f>IF(OR(P1_1T!AQ22=":",P1_1T!AQ22=""),":",((P1_1T!AQ22-P1_1T!AQ$17)/P1_1T!AQ$17+1)*100)</f>
        <v>85.284694811929</v>
      </c>
      <c r="AR22" s="172">
        <f>IF(OR(P1_1T!AR22=":",P1_1T!AR22=""),":",((P1_1T!AR22-P1_1T!AR$17)/P1_1T!AR$17+1)*100)</f>
        <v>92.787025846424996</v>
      </c>
      <c r="AS22" s="172">
        <f>IF(OR(P1_1T!AS22=":",P1_1T!AS22=""),":",((P1_1T!AS22-P1_1T!AS$17)/P1_1T!AS$17+1)*100)</f>
        <v>105.77308529037069</v>
      </c>
    </row>
    <row r="23" spans="1:45" ht="22.5" customHeight="1">
      <c r="A23" s="77">
        <f t="shared" si="0"/>
        <v>1</v>
      </c>
      <c r="B23" s="105">
        <v>2011</v>
      </c>
      <c r="C23" s="172">
        <f>IF(OR(P1_1T!C23=":",P1_1T!C23=""),":",((P1_1T!C23-P1_1T!C$17)/P1_1T!C$17+1)*100)</f>
        <v>97.185746806152437</v>
      </c>
      <c r="D23" s="172">
        <f>IF(OR(P1_1T!D23=":",P1_1T!D23=""),":",((P1_1T!D23-P1_1T!D$17)/P1_1T!D$17+1)*100)</f>
        <v>66.283659786061477</v>
      </c>
      <c r="E23" s="172">
        <f>IF(OR(P1_1T!E23=":",P1_1T!E23=""),":",((P1_1T!E23-P1_1T!E$17)/P1_1T!E$17+1)*100)</f>
        <v>93.928448086258214</v>
      </c>
      <c r="F23" s="172">
        <f>IF(OR(P1_1T!F23=":",P1_1T!F23=""),":",((P1_1T!F23-P1_1T!F$17)/P1_1T!F$17+1)*100)</f>
        <v>96.647751489189829</v>
      </c>
      <c r="G23" s="172">
        <f>IF(OR(P1_1T!G23=":",P1_1T!G23=""),":",((P1_1T!G23-P1_1T!G$17)/P1_1T!G$17+1)*100)</f>
        <v>102.29304682113198</v>
      </c>
      <c r="H23" s="172">
        <f>IF(OR(P1_1T!H23=":",P1_1T!H23=""),":",((P1_1T!H23-P1_1T!H$17)/P1_1T!H$17+1)*100)</f>
        <v>77.540084275471727</v>
      </c>
      <c r="I23" s="172">
        <f>IF(OR(P1_1T!I23=":",P1_1T!I23=""),":",((P1_1T!I23-P1_1T!I$17)/P1_1T!I$17+1)*100)</f>
        <v>114.4038680100969</v>
      </c>
      <c r="J23" s="172">
        <f>IF(OR(P1_1T!J23=":",P1_1T!J23=""),":",((P1_1T!J23-P1_1T!J$17)/P1_1T!J$17+1)*100)</f>
        <v>123.51013982656742</v>
      </c>
      <c r="K23" s="172">
        <f>IF(OR(P1_1T!K23=":",P1_1T!K23=""),":",((P1_1T!K23-P1_1T!K$17)/P1_1T!K$17+1)*100)</f>
        <v>102.59240045696261</v>
      </c>
      <c r="L23" s="172">
        <f>IF(OR(P1_1T!L23=":",P1_1T!L23=""),":",((P1_1T!L23-P1_1T!L$17)/P1_1T!L$17+1)*100)</f>
        <v>94.785059707465365</v>
      </c>
      <c r="M23" s="172">
        <f>IF(OR(P1_1T!M23=":",P1_1T!M23=""),":",((P1_1T!M23-P1_1T!M$17)/P1_1T!M$17+1)*100)</f>
        <v>126.87373083621023</v>
      </c>
      <c r="N23" s="172">
        <f>IF(OR(P1_1T!N23=":",P1_1T!N23=""),":",((P1_1T!N23-P1_1T!N$17)/P1_1T!N$17+1)*100)</f>
        <v>96.773185827106346</v>
      </c>
      <c r="O23" s="172">
        <f>IF(OR(P1_1T!O23=":",P1_1T!O23=""),":",((P1_1T!O23-P1_1T!O$17)/P1_1T!O$17+1)*100)</f>
        <v>89.818689610615991</v>
      </c>
      <c r="P23" s="172">
        <f>IF(OR(P1_1T!P23=":",P1_1T!P23=""),":",((P1_1T!P23-P1_1T!P$17)/P1_1T!P$17+1)*100)</f>
        <v>78.567226492446849</v>
      </c>
      <c r="Q23" s="172">
        <f>IF(OR(P1_1T!Q23=":",P1_1T!Q23=""),":",((P1_1T!Q23-P1_1T!Q$17)/P1_1T!Q$17+1)*100)</f>
        <v>104.05421586498389</v>
      </c>
      <c r="R23" s="172">
        <f>IF(OR(P1_1T!R23=":",P1_1T!R23=""),":",((P1_1T!R23-P1_1T!R$17)/P1_1T!R$17+1)*100)</f>
        <v>99.875607241860081</v>
      </c>
      <c r="S23" s="172">
        <f>IF(OR(P1_1T!S23=":",P1_1T!S23=""),":",((P1_1T!S23-P1_1T!S$17)/P1_1T!S$17+1)*100)</f>
        <v>100.82762790766779</v>
      </c>
      <c r="T23" s="172">
        <f>IF(OR(P1_1T!T23=":",P1_1T!T23=""),":",((P1_1T!T23-P1_1T!T$17)/P1_1T!T$17+1)*100)</f>
        <v>141.13577652543725</v>
      </c>
      <c r="U23" s="172">
        <f>IF(OR(P1_1T!U23=":",P1_1T!U23=""),":",((P1_1T!U23-P1_1T!U$17)/P1_1T!U$17+1)*100)</f>
        <v>103.95200327664351</v>
      </c>
      <c r="V23" s="172">
        <f>IF(OR(P1_1T!V23=":",P1_1T!V23=""),":",((P1_1T!V23-P1_1T!V$17)/P1_1T!V$17+1)*100)</f>
        <v>102.73019555925489</v>
      </c>
      <c r="W23" s="172" t="str">
        <f>IF(OR(P1_1T!W23=":",P1_1T!W23=""),":",((P1_1T!W23-P1_1T!W$17)/P1_1T!W$17+1)*100)</f>
        <v>:</v>
      </c>
      <c r="X23" s="172" t="str">
        <f>IF(OR(P1_1T!X23=":",P1_1T!X23=""),":",((P1_1T!X23-P1_1T!X$17)/P1_1T!X$17+1)*100)</f>
        <v>:</v>
      </c>
      <c r="Y23" s="172" t="str">
        <f>IF(OR(P1_1T!Y23=":",P1_1T!Y23=""),":",((P1_1T!Y23-P1_1T!Y$17)/P1_1T!Y$17+1)*100)</f>
        <v>:</v>
      </c>
      <c r="Z23" s="172" t="str">
        <f>IF(OR(P1_1T!Z23=":",P1_1T!Z23=""),":",((P1_1T!Z23-P1_1T!Z$17)/P1_1T!Z$17+1)*100)</f>
        <v>:</v>
      </c>
      <c r="AA23" s="172" t="str">
        <f>IF(OR(P1_1T!AA23=":",P1_1T!AA23=""),":",((P1_1T!AA23-P1_1T!AA$17)/P1_1T!AA$17+1)*100)</f>
        <v>:</v>
      </c>
      <c r="AB23" s="172" t="str">
        <f>IF(OR(P1_1T!AB23=":",P1_1T!AB23=""),":",((P1_1T!AB23-P1_1T!AB$17)/P1_1T!AB$17+1)*100)</f>
        <v>:</v>
      </c>
      <c r="AC23" s="175">
        <f>IF(OR(P1_1T!AC23=":",P1_1T!AC23=""),":",((P1_1T!AC23-P1_1T!AC$17)/P1_1T!AC$17+1)*100)</f>
        <v>102.98711193441802</v>
      </c>
      <c r="AD23" s="172" t="str">
        <f>IF(OR(P1_1T!AD23=":",P1_1T!AD23=""),":",((P1_1T!AD23-P1_1T!AD$17)/P1_1T!AD$17+1)*100)</f>
        <v>:</v>
      </c>
      <c r="AE23" s="172">
        <f>IF(OR(P1_1T!AE23=":",P1_1T!AE23=""),":",((P1_1T!AE23-P1_1T!AE$17)/P1_1T!AE$17+1)*100)</f>
        <v>97.185746806152437</v>
      </c>
      <c r="AF23" s="172">
        <f>IF(OR(P1_1T!AF23=":",P1_1T!AF23=""),":",((P1_1T!AF23-P1_1T!AF$17)/P1_1T!AF$17+1)*100)</f>
        <v>98.050328387076831</v>
      </c>
      <c r="AG23" s="172">
        <f>IF(OR(P1_1T!AG23=":",P1_1T!AG23=""),":",((P1_1T!AG23-P1_1T!AG$17)/P1_1T!AG$17+1)*100)</f>
        <v>93.928448086258214</v>
      </c>
      <c r="AH23" s="172">
        <f>IF(OR(P1_1T!AH23=":",P1_1T!AH23=""),":",((P1_1T!AH23-P1_1T!AH$17)/P1_1T!AH$17+1)*100)</f>
        <v>77.540084275471727</v>
      </c>
      <c r="AI23" s="172">
        <f>IF(OR(P1_1T!AI23=":",P1_1T!AI23=""),":",((P1_1T!AI23-P1_1T!AI$17)/P1_1T!AI$17+1)*100)</f>
        <v>112.18372545797205</v>
      </c>
      <c r="AJ23" s="172">
        <f>IF(OR(P1_1T!AJ23=":",P1_1T!AJ23=""),":",((P1_1T!AJ23-P1_1T!AJ$17)/P1_1T!AJ$17+1)*100)</f>
        <v>94.785059707465365</v>
      </c>
      <c r="AK23" s="172">
        <f>IF(OR(P1_1T!AK23=":",P1_1T!AK23=""),":",((P1_1T!AK23-P1_1T!AK$17)/P1_1T!AK$17+1)*100)</f>
        <v>126.87373083621023</v>
      </c>
      <c r="AL23" s="172">
        <f>IF(OR(P1_1T!AL23=":",P1_1T!AL23=""),":",((P1_1T!AL23-P1_1T!AL$17)/P1_1T!AL$17+1)*100)</f>
        <v>96.773185827106346</v>
      </c>
      <c r="AM23" s="172">
        <f>IF(OR(P1_1T!AM23=":",P1_1T!AM23=""),":",((P1_1T!AM23-P1_1T!AM$17)/P1_1T!AM$17+1)*100)</f>
        <v>89.398348212095627</v>
      </c>
      <c r="AN23" s="172">
        <f>IF(OR(P1_1T!AN23=":",P1_1T!AN23=""),":",((P1_1T!AN23-P1_1T!AN$17)/P1_1T!AN$17+1)*100)</f>
        <v>101.7150451722833</v>
      </c>
      <c r="AO23" s="172">
        <f>IF(OR(P1_1T!AO23=":",P1_1T!AO23=""),":",((P1_1T!AO23-P1_1T!AO$17)/P1_1T!AO$17+1)*100)</f>
        <v>97.350859082729386</v>
      </c>
      <c r="AP23" s="190"/>
      <c r="AQ23" s="172">
        <f>IF(OR(P1_1T!AQ23=":",P1_1T!AQ23=""),":",((P1_1T!AQ23-P1_1T!AQ$17)/P1_1T!AQ$17+1)*100)</f>
        <v>95.213257685281519</v>
      </c>
      <c r="AR23" s="172">
        <f>IF(OR(P1_1T!AR23=":",P1_1T!AR23=""),":",((P1_1T!AR23-P1_1T!AR$17)/P1_1T!AR$17+1)*100)</f>
        <v>87.873915054068533</v>
      </c>
      <c r="AS23" s="172">
        <f>IF(OR(P1_1T!AS23=":",P1_1T!AS23=""),":",((P1_1T!AS23-P1_1T!AS$17)/P1_1T!AS$17+1)*100)</f>
        <v>105.86046269702081</v>
      </c>
    </row>
    <row r="24" spans="1:45" ht="22.5" customHeight="1">
      <c r="A24" s="77">
        <f t="shared" si="0"/>
        <v>1</v>
      </c>
      <c r="B24" s="105">
        <v>2012</v>
      </c>
      <c r="C24" s="172">
        <f>IF(OR(P1_1T!C24=":",P1_1T!C24=""),":",((P1_1T!C24-P1_1T!C$17)/P1_1T!C$17+1)*100)</f>
        <v>96.323549325601263</v>
      </c>
      <c r="D24" s="172">
        <f>IF(OR(P1_1T!D24=":",P1_1T!D24=""),":",((P1_1T!D24-P1_1T!D$17)/P1_1T!D$17+1)*100)</f>
        <v>44.611078689912034</v>
      </c>
      <c r="E24" s="172">
        <f>IF(OR(P1_1T!E24=":",P1_1T!E24=""),":",((P1_1T!E24-P1_1T!E$17)/P1_1T!E$17+1)*100)</f>
        <v>92.405114452140623</v>
      </c>
      <c r="F24" s="172">
        <f>IF(OR(P1_1T!F24=":",P1_1T!F24=""),":",((P1_1T!F24-P1_1T!F$17)/P1_1T!F$17+1)*100)</f>
        <v>95.929403652073802</v>
      </c>
      <c r="G24" s="172">
        <f>IF(OR(P1_1T!G24=":",P1_1T!G24=""),":",((P1_1T!G24-P1_1T!G$17)/P1_1T!G$17+1)*100)</f>
        <v>99.697764140311335</v>
      </c>
      <c r="H24" s="172">
        <f>IF(OR(P1_1T!H24=":",P1_1T!H24=""),":",((P1_1T!H24-P1_1T!H$17)/P1_1T!H$17+1)*100)</f>
        <v>72.861475926160281</v>
      </c>
      <c r="I24" s="172">
        <f>IF(OR(P1_1T!I24=":",P1_1T!I24=""),":",((P1_1T!I24-P1_1T!I$17)/P1_1T!I$17+1)*100)</f>
        <v>114.43837970341974</v>
      </c>
      <c r="J24" s="172">
        <f>IF(OR(P1_1T!J24=":",P1_1T!J24=""),":",((P1_1T!J24-P1_1T!J$17)/P1_1T!J$17+1)*100)</f>
        <v>120.86895132618038</v>
      </c>
      <c r="K24" s="172">
        <f>IF(OR(P1_1T!K24=":",P1_1T!K24=""),":",((P1_1T!K24-P1_1T!K$17)/P1_1T!K$17+1)*100)</f>
        <v>103.77260247760289</v>
      </c>
      <c r="L24" s="172">
        <f>IF(OR(P1_1T!L24=":",P1_1T!L24=""),":",((P1_1T!L24-P1_1T!L$17)/P1_1T!L$17+1)*100)</f>
        <v>97.772169082542177</v>
      </c>
      <c r="M24" s="172">
        <f>IF(OR(P1_1T!M24=":",P1_1T!M24=""),":",((P1_1T!M24-P1_1T!M$17)/P1_1T!M$17+1)*100)</f>
        <v>126.58981921790348</v>
      </c>
      <c r="N24" s="172">
        <f>IF(OR(P1_1T!N24=":",P1_1T!N24=""),":",((P1_1T!N24-P1_1T!N$17)/P1_1T!N$17+1)*100)</f>
        <v>97.014379379272086</v>
      </c>
      <c r="O24" s="172">
        <f>IF(OR(P1_1T!O24=":",P1_1T!O24=""),":",((P1_1T!O24-P1_1T!O$17)/P1_1T!O$17+1)*100)</f>
        <v>92.555776880037129</v>
      </c>
      <c r="P24" s="172">
        <f>IF(OR(P1_1T!P24=":",P1_1T!P24=""),":",((P1_1T!P24-P1_1T!P$17)/P1_1T!P$17+1)*100)</f>
        <v>82.317583103435027</v>
      </c>
      <c r="Q24" s="172">
        <f>IF(OR(P1_1T!Q24=":",P1_1T!Q24=""),":",((P1_1T!Q24-P1_1T!Q$17)/P1_1T!Q$17+1)*100)</f>
        <v>107.95288015323446</v>
      </c>
      <c r="R24" s="172">
        <f>IF(OR(P1_1T!R24=":",P1_1T!R24=""),":",((P1_1T!R24-P1_1T!R$17)/P1_1T!R$17+1)*100)</f>
        <v>99.12018554341627</v>
      </c>
      <c r="S24" s="172">
        <f>IF(OR(P1_1T!S24=":",P1_1T!S24=""),":",((P1_1T!S24-P1_1T!S$17)/P1_1T!S$17+1)*100)</f>
        <v>103.00785299928718</v>
      </c>
      <c r="T24" s="172">
        <f>IF(OR(P1_1T!T24=":",P1_1T!T24=""),":",((P1_1T!T24-P1_1T!T$17)/P1_1T!T$17+1)*100)</f>
        <v>135.7986551490628</v>
      </c>
      <c r="U24" s="172">
        <f>IF(OR(P1_1T!U24=":",P1_1T!U24=""),":",((P1_1T!U24-P1_1T!U$17)/P1_1T!U$17+1)*100)</f>
        <v>102.97192347924293</v>
      </c>
      <c r="V24" s="172">
        <f>IF(OR(P1_1T!V24=":",P1_1T!V24=""),":",((P1_1T!V24-P1_1T!V$17)/P1_1T!V$17+1)*100)</f>
        <v>102.62627382389408</v>
      </c>
      <c r="W24" s="172" t="str">
        <f>IF(OR(P1_1T!W24=":",P1_1T!W24=""),":",((P1_1T!W24-P1_1T!W$17)/P1_1T!W$17+1)*100)</f>
        <v>:</v>
      </c>
      <c r="X24" s="172" t="str">
        <f>IF(OR(P1_1T!X24=":",P1_1T!X24=""),":",((P1_1T!X24-P1_1T!X$17)/P1_1T!X$17+1)*100)</f>
        <v>:</v>
      </c>
      <c r="Y24" s="172" t="str">
        <f>IF(OR(P1_1T!Y24=":",P1_1T!Y24=""),":",((P1_1T!Y24-P1_1T!Y$17)/P1_1T!Y$17+1)*100)</f>
        <v>:</v>
      </c>
      <c r="Z24" s="172" t="str">
        <f>IF(OR(P1_1T!Z24=":",P1_1T!Z24=""),":",((P1_1T!Z24-P1_1T!Z$17)/P1_1T!Z$17+1)*100)</f>
        <v>:</v>
      </c>
      <c r="AA24" s="172" t="str">
        <f>IF(OR(P1_1T!AA24=":",P1_1T!AA24=""),":",((P1_1T!AA24-P1_1T!AA$17)/P1_1T!AA$17+1)*100)</f>
        <v>:</v>
      </c>
      <c r="AB24" s="172" t="str">
        <f>IF(OR(P1_1T!AB24=":",P1_1T!AB24=""),":",((P1_1T!AB24-P1_1T!AB$17)/P1_1T!AB$17+1)*100)</f>
        <v>:</v>
      </c>
      <c r="AC24" s="175">
        <f>IF(OR(P1_1T!AC24=":",P1_1T!AC24=""),":",((P1_1T!AC24-P1_1T!AC$17)/P1_1T!AC$17+1)*100)</f>
        <v>103.78390229593823</v>
      </c>
      <c r="AD24" s="172" t="str">
        <f>IF(OR(P1_1T!AD24=":",P1_1T!AD24=""),":",((P1_1T!AD24-P1_1T!AD$17)/P1_1T!AD$17+1)*100)</f>
        <v>:</v>
      </c>
      <c r="AE24" s="172">
        <f>IF(OR(P1_1T!AE24=":",P1_1T!AE24=""),":",((P1_1T!AE24-P1_1T!AE$17)/P1_1T!AE$17+1)*100)</f>
        <v>96.323549325601263</v>
      </c>
      <c r="AF24" s="172">
        <f>IF(OR(P1_1T!AF24=":",P1_1T!AF24=""),":",((P1_1T!AF24-P1_1T!AF$17)/P1_1T!AF$17+1)*100)</f>
        <v>96.505934872738862</v>
      </c>
      <c r="AG24" s="172">
        <f>IF(OR(P1_1T!AG24=":",P1_1T!AG24=""),":",((P1_1T!AG24-P1_1T!AG$17)/P1_1T!AG$17+1)*100)</f>
        <v>92.405114452140623</v>
      </c>
      <c r="AH24" s="172">
        <f>IF(OR(P1_1T!AH24=":",P1_1T!AH24=""),":",((P1_1T!AH24-P1_1T!AH$17)/P1_1T!AH$17+1)*100)</f>
        <v>72.861475926160281</v>
      </c>
      <c r="AI24" s="172">
        <f>IF(OR(P1_1T!AI24=":",P1_1T!AI24=""),":",((P1_1T!AI24-P1_1T!AI$17)/P1_1T!AI$17+1)*100)</f>
        <v>111.2248089436025</v>
      </c>
      <c r="AJ24" s="172">
        <f>IF(OR(P1_1T!AJ24=":",P1_1T!AJ24=""),":",((P1_1T!AJ24-P1_1T!AJ$17)/P1_1T!AJ$17+1)*100)</f>
        <v>97.772169082542177</v>
      </c>
      <c r="AK24" s="172">
        <f>IF(OR(P1_1T!AK24=":",P1_1T!AK24=""),":",((P1_1T!AK24-P1_1T!AK$17)/P1_1T!AK$17+1)*100)</f>
        <v>126.58981921790348</v>
      </c>
      <c r="AL24" s="172">
        <f>IF(OR(P1_1T!AL24=":",P1_1T!AL24=""),":",((P1_1T!AL24-P1_1T!AL$17)/P1_1T!AL$17+1)*100)</f>
        <v>97.014379379272086</v>
      </c>
      <c r="AM24" s="172">
        <f>IF(OR(P1_1T!AM24=":",P1_1T!AM24=""),":",((P1_1T!AM24-P1_1T!AM$17)/P1_1T!AM$17+1)*100)</f>
        <v>92.669995402275021</v>
      </c>
      <c r="AN24" s="172">
        <f>IF(OR(P1_1T!AN24=":",P1_1T!AN24=""),":",((P1_1T!AN24-P1_1T!AN$17)/P1_1T!AN$17+1)*100)</f>
        <v>103.72947628106677</v>
      </c>
      <c r="AO24" s="172">
        <f>IF(OR(P1_1T!AO24=":",P1_1T!AO24=""),":",((P1_1T!AO24-P1_1T!AO$17)/P1_1T!AO$17+1)*100)</f>
        <v>96.591922889694445</v>
      </c>
      <c r="AP24" s="190"/>
      <c r="AQ24" s="172">
        <f>IF(OR(P1_1T!AQ24=":",P1_1T!AQ24=""),":",((P1_1T!AQ24-P1_1T!AQ$17)/P1_1T!AQ$17+1)*100)</f>
        <v>91.126723882285447</v>
      </c>
      <c r="AR24" s="172">
        <f>IF(OR(P1_1T!AR24=":",P1_1T!AR24=""),":",((P1_1T!AR24-P1_1T!AR$17)/P1_1T!AR$17+1)*100)</f>
        <v>85.403212399884339</v>
      </c>
      <c r="AS24" s="172">
        <f>IF(OR(P1_1T!AS24=":",P1_1T!AS24=""),":",((P1_1T!AS24-P1_1T!AS$17)/P1_1T!AS$17+1)*100)</f>
        <v>107.12174562206994</v>
      </c>
    </row>
    <row r="25" spans="1:45" ht="22.5" customHeight="1">
      <c r="A25" s="77">
        <f t="shared" si="0"/>
        <v>1</v>
      </c>
      <c r="B25" s="105">
        <v>2013</v>
      </c>
      <c r="C25" s="172">
        <f>IF(OR(P1_1T!C25=":",P1_1T!C25=""),":",((P1_1T!C25-P1_1T!C$17)/P1_1T!C$17+1)*100)</f>
        <v>103.10696831685684</v>
      </c>
      <c r="D25" s="172">
        <f>IF(OR(P1_1T!D25=":",P1_1T!D25=""),":",((P1_1T!D25-P1_1T!D$17)/P1_1T!D$17+1)*100)</f>
        <v>47.143826329294626</v>
      </c>
      <c r="E25" s="172">
        <f>IF(OR(P1_1T!E25=":",P1_1T!E25=""),":",((P1_1T!E25-P1_1T!E$17)/P1_1T!E$17+1)*100)</f>
        <v>92.163884150523458</v>
      </c>
      <c r="F25" s="172">
        <f>IF(OR(P1_1T!F25=":",P1_1T!F25=""),":",((P1_1T!F25-P1_1T!F$17)/P1_1T!F$17+1)*100)</f>
        <v>101.62555295542168</v>
      </c>
      <c r="G25" s="172">
        <f>IF(OR(P1_1T!G25=":",P1_1T!G25=""),":",((P1_1T!G25-P1_1T!G$17)/P1_1T!G$17+1)*100)</f>
        <v>112.21936978130458</v>
      </c>
      <c r="H25" s="172">
        <f>IF(OR(P1_1T!H25=":",P1_1T!H25=""),":",((P1_1T!H25-P1_1T!H$17)/P1_1T!H$17+1)*100)</f>
        <v>61.789547900647854</v>
      </c>
      <c r="I25" s="172">
        <f>IF(OR(P1_1T!I25=":",P1_1T!I25=""),":",((P1_1T!I25-P1_1T!I$17)/P1_1T!I$17+1)*100)</f>
        <v>113.56882260499378</v>
      </c>
      <c r="J25" s="172">
        <f>IF(OR(P1_1T!J25=":",P1_1T!J25=""),":",((P1_1T!J25-P1_1T!J$17)/P1_1T!J$17+1)*100)</f>
        <v>122.95308387363208</v>
      </c>
      <c r="K25" s="172">
        <f>IF(OR(P1_1T!K25=":",P1_1T!K25=""),":",((P1_1T!K25-P1_1T!K$17)/P1_1T!K$17+1)*100)</f>
        <v>100.31746083261217</v>
      </c>
      <c r="L25" s="172">
        <f>IF(OR(P1_1T!L25=":",P1_1T!L25=""),":",((P1_1T!L25-P1_1T!L$17)/P1_1T!L$17+1)*100)</f>
        <v>107.20353543368239</v>
      </c>
      <c r="M25" s="172">
        <f>IF(OR(P1_1T!M25=":",P1_1T!M25=""),":",((P1_1T!M25-P1_1T!M$17)/P1_1T!M$17+1)*100)</f>
        <v>121.99910559774099</v>
      </c>
      <c r="N25" s="172">
        <f>IF(OR(P1_1T!N25=":",P1_1T!N25=""),":",((P1_1T!N25-P1_1T!N$17)/P1_1T!N$17+1)*100)</f>
        <v>110.12059359593005</v>
      </c>
      <c r="O25" s="172">
        <f>IF(OR(P1_1T!O25=":",P1_1T!O25=""),":",((P1_1T!O25-P1_1T!O$17)/P1_1T!O$17+1)*100)</f>
        <v>88.752333016774926</v>
      </c>
      <c r="P25" s="172">
        <f>IF(OR(P1_1T!P25=":",P1_1T!P25=""),":",((P1_1T!P25-P1_1T!P$17)/P1_1T!P$17+1)*100)</f>
        <v>74.455150989259351</v>
      </c>
      <c r="Q25" s="172">
        <f>IF(OR(P1_1T!Q25=":",P1_1T!Q25=""),":",((P1_1T!Q25-P1_1T!Q$17)/P1_1T!Q$17+1)*100)</f>
        <v>103.54785250233543</v>
      </c>
      <c r="R25" s="172">
        <f>IF(OR(P1_1T!R25=":",P1_1T!R25=""),":",((P1_1T!R25-P1_1T!R$17)/P1_1T!R$17+1)*100)</f>
        <v>97.542962339109692</v>
      </c>
      <c r="S25" s="172">
        <f>IF(OR(P1_1T!S25=":",P1_1T!S25=""),":",((P1_1T!S25-P1_1T!S$17)/P1_1T!S$17+1)*100)</f>
        <v>104.06374741963084</v>
      </c>
      <c r="T25" s="172">
        <f>IF(OR(P1_1T!T25=":",P1_1T!T25=""),":",((P1_1T!T25-P1_1T!T$17)/P1_1T!T$17+1)*100)</f>
        <v>125.00788169264594</v>
      </c>
      <c r="U25" s="172">
        <f>IF(OR(P1_1T!U25=":",P1_1T!U25=""),":",((P1_1T!U25-P1_1T!U$17)/P1_1T!U$17+1)*100)</f>
        <v>107.34424798723505</v>
      </c>
      <c r="V25" s="172">
        <f>IF(OR(P1_1T!V25=":",P1_1T!V25=""),":",((P1_1T!V25-P1_1T!V$17)/P1_1T!V$17+1)*100)</f>
        <v>97.952758748500045</v>
      </c>
      <c r="W25" s="172" t="str">
        <f>IF(OR(P1_1T!W25=":",P1_1T!W25=""),":",((P1_1T!W25-P1_1T!W$17)/P1_1T!W$17+1)*100)</f>
        <v>:</v>
      </c>
      <c r="X25" s="172" t="str">
        <f>IF(OR(P1_1T!X25=":",P1_1T!X25=""),":",((P1_1T!X25-P1_1T!X$17)/P1_1T!X$17+1)*100)</f>
        <v>:</v>
      </c>
      <c r="Y25" s="172" t="str">
        <f>IF(OR(P1_1T!Y25=":",P1_1T!Y25=""),":",((P1_1T!Y25-P1_1T!Y$17)/P1_1T!Y$17+1)*100)</f>
        <v>:</v>
      </c>
      <c r="Z25" s="172" t="str">
        <f>IF(OR(P1_1T!Z25=":",P1_1T!Z25=""),":",((P1_1T!Z25-P1_1T!Z$17)/P1_1T!Z$17+1)*100)</f>
        <v>:</v>
      </c>
      <c r="AA25" s="172" t="str">
        <f>IF(OR(P1_1T!AA25=":",P1_1T!AA25=""),":",((P1_1T!AA25-P1_1T!AA$17)/P1_1T!AA$17+1)*100)</f>
        <v>:</v>
      </c>
      <c r="AB25" s="172" t="str">
        <f>IF(OR(P1_1T!AB25=":",P1_1T!AB25=""),":",((P1_1T!AB25-P1_1T!AB$17)/P1_1T!AB$17+1)*100)</f>
        <v>:</v>
      </c>
      <c r="AC25" s="175">
        <f>IF(OR(P1_1T!AC25=":",P1_1T!AC25=""),":",((P1_1T!AC25-P1_1T!AC$17)/P1_1T!AC$17+1)*100)</f>
        <v>103.80660440134295</v>
      </c>
      <c r="AD25" s="172" t="str">
        <f>IF(OR(P1_1T!AD25=":",P1_1T!AD25=""),":",((P1_1T!AD25-P1_1T!AD$17)/P1_1T!AD$17+1)*100)</f>
        <v>:</v>
      </c>
      <c r="AE25" s="172">
        <f>IF(OR(P1_1T!AE25=":",P1_1T!AE25=""),":",((P1_1T!AE25-P1_1T!AE$17)/P1_1T!AE$17+1)*100)</f>
        <v>103.10696831685684</v>
      </c>
      <c r="AF25" s="172">
        <f>IF(OR(P1_1T!AF25=":",P1_1T!AF25=""),":",((P1_1T!AF25-P1_1T!AF$17)/P1_1T!AF$17+1)*100)</f>
        <v>99.77599869300083</v>
      </c>
      <c r="AG25" s="172">
        <f>IF(OR(P1_1T!AG25=":",P1_1T!AG25=""),":",((P1_1T!AG25-P1_1T!AG$17)/P1_1T!AG$17+1)*100)</f>
        <v>92.163884150523458</v>
      </c>
      <c r="AH25" s="172">
        <f>IF(OR(P1_1T!AH25=":",P1_1T!AH25=""),":",((P1_1T!AH25-P1_1T!AH$17)/P1_1T!AH$17+1)*100)</f>
        <v>61.789547900647854</v>
      </c>
      <c r="AI25" s="172">
        <f>IF(OR(P1_1T!AI25=":",P1_1T!AI25=""),":",((P1_1T!AI25-P1_1T!AI$17)/P1_1T!AI$17+1)*100)</f>
        <v>110.63183337423594</v>
      </c>
      <c r="AJ25" s="172">
        <f>IF(OR(P1_1T!AJ25=":",P1_1T!AJ25=""),":",((P1_1T!AJ25-P1_1T!AJ$17)/P1_1T!AJ$17+1)*100)</f>
        <v>107.20353543368239</v>
      </c>
      <c r="AK25" s="172">
        <f>IF(OR(P1_1T!AK25=":",P1_1T!AK25=""),":",((P1_1T!AK25-P1_1T!AK$17)/P1_1T!AK$17+1)*100)</f>
        <v>121.99910559774099</v>
      </c>
      <c r="AL25" s="172">
        <f>IF(OR(P1_1T!AL25=":",P1_1T!AL25=""),":",((P1_1T!AL25-P1_1T!AL$17)/P1_1T!AL$17+1)*100)</f>
        <v>110.12059359593005</v>
      </c>
      <c r="AM25" s="172">
        <f>IF(OR(P1_1T!AM25=":",P1_1T!AM25=""),":",((P1_1T!AM25-P1_1T!AM$17)/P1_1T!AM$17+1)*100)</f>
        <v>87.512312222159238</v>
      </c>
      <c r="AN25" s="172">
        <f>IF(OR(P1_1T!AN25=":",P1_1T!AN25=""),":",((P1_1T!AN25-P1_1T!AN$17)/P1_1T!AN$17+1)*100)</f>
        <v>101.11178926819981</v>
      </c>
      <c r="AO25" s="172">
        <f>IF(OR(P1_1T!AO25=":",P1_1T!AO25=""),":",((P1_1T!AO25-P1_1T!AO$17)/P1_1T!AO$17+1)*100)</f>
        <v>95.131753491704686</v>
      </c>
      <c r="AP25" s="190"/>
      <c r="AQ25" s="172">
        <f>IF(OR(P1_1T!AQ25=":",P1_1T!AQ25=""),":",((P1_1T!AQ25-P1_1T!AQ$17)/P1_1T!AQ$17+1)*100)</f>
        <v>97.103769681632684</v>
      </c>
      <c r="AR25" s="172">
        <f>IF(OR(P1_1T!AR25=":",P1_1T!AR25=""),":",((P1_1T!AR25-P1_1T!AR$17)/P1_1T!AR$17+1)*100)</f>
        <v>82.478082846638898</v>
      </c>
      <c r="AS25" s="172">
        <f>IF(OR(P1_1T!AS25=":",P1_1T!AS25=""),":",((P1_1T!AS25-P1_1T!AS$17)/P1_1T!AS$17+1)*100)</f>
        <v>106.5015740340822</v>
      </c>
    </row>
    <row r="26" spans="1:45" ht="22.5" customHeight="1">
      <c r="A26" s="77">
        <f t="shared" si="0"/>
        <v>1</v>
      </c>
      <c r="B26" s="105">
        <v>2014</v>
      </c>
      <c r="C26" s="172">
        <f>IF(OR(P1_1T!C26=":",P1_1T!C26=""),":",((P1_1T!C26-P1_1T!C$17)/P1_1T!C$17+1)*100)</f>
        <v>100.15739736136541</v>
      </c>
      <c r="D26" s="172">
        <f>IF(OR(P1_1T!D26=":",P1_1T!D26=""),":",((P1_1T!D26-P1_1T!D$17)/P1_1T!D$17+1)*100)</f>
        <v>44.637438166174803</v>
      </c>
      <c r="E26" s="172">
        <f>IF(OR(P1_1T!E26=":",P1_1T!E26=""),":",((P1_1T!E26-P1_1T!E$17)/P1_1T!E$17+1)*100)</f>
        <v>94.815566057157596</v>
      </c>
      <c r="F26" s="172">
        <f>IF(OR(P1_1T!F26=":",P1_1T!F26=""),":",((P1_1T!F26-P1_1T!F$17)/P1_1T!F$17+1)*100)</f>
        <v>102.46516520224738</v>
      </c>
      <c r="G26" s="172">
        <f>IF(OR(P1_1T!G26=":",P1_1T!G26=""),":",((P1_1T!G26-P1_1T!G$17)/P1_1T!G$17+1)*100)</f>
        <v>112.56949465362362</v>
      </c>
      <c r="H26" s="172">
        <f>IF(OR(P1_1T!H26=":",P1_1T!H26=""),":",((P1_1T!H26-P1_1T!H$17)/P1_1T!H$17+1)*100)</f>
        <v>56.006871032124408</v>
      </c>
      <c r="I26" s="172">
        <f>IF(OR(P1_1T!I26=":",P1_1T!I26=""),":",((P1_1T!I26-P1_1T!I$17)/P1_1T!I$17+1)*100)</f>
        <v>113.40316182013356</v>
      </c>
      <c r="J26" s="172">
        <f>IF(OR(P1_1T!J26=":",P1_1T!J26=""),":",((P1_1T!J26-P1_1T!J$17)/P1_1T!J$17+1)*100)</f>
        <v>116.1583538688167</v>
      </c>
      <c r="K26" s="172">
        <f>IF(OR(P1_1T!K26=":",P1_1T!K26=""),":",((P1_1T!K26-P1_1T!K$17)/P1_1T!K$17+1)*100)</f>
        <v>103.35526330336944</v>
      </c>
      <c r="L26" s="172">
        <f>IF(OR(P1_1T!L26=":",P1_1T!L26=""),":",((P1_1T!L26-P1_1T!L$17)/P1_1T!L$17+1)*100)</f>
        <v>101.17737862220473</v>
      </c>
      <c r="M26" s="172">
        <f>IF(OR(P1_1T!M26=":",P1_1T!M26=""),":",((P1_1T!M26-P1_1T!M$17)/P1_1T!M$17+1)*100)</f>
        <v>114.37796786441426</v>
      </c>
      <c r="N26" s="172">
        <f>IF(OR(P1_1T!N26=":",P1_1T!N26=""),":",((P1_1T!N26-P1_1T!N$17)/P1_1T!N$17+1)*100)</f>
        <v>107.80711478291165</v>
      </c>
      <c r="O26" s="172">
        <f>IF(OR(P1_1T!O26=":",P1_1T!O26=""),":",((P1_1T!O26-P1_1T!O$17)/P1_1T!O$17+1)*100)</f>
        <v>89.108933154250536</v>
      </c>
      <c r="P26" s="172">
        <f>IF(OR(P1_1T!P26=":",P1_1T!P26=""),":",((P1_1T!P26-P1_1T!P$17)/P1_1T!P$17+1)*100)</f>
        <v>69.984754467369626</v>
      </c>
      <c r="Q26" s="172">
        <f>IF(OR(P1_1T!Q26=":",P1_1T!Q26=""),":",((P1_1T!Q26-P1_1T!Q$17)/P1_1T!Q$17+1)*100)</f>
        <v>105.69404529798227</v>
      </c>
      <c r="R26" s="172">
        <f>IF(OR(P1_1T!R26=":",P1_1T!R26=""),":",((P1_1T!R26-P1_1T!R$17)/P1_1T!R$17+1)*100)</f>
        <v>96.137245622279025</v>
      </c>
      <c r="S26" s="172">
        <f>IF(OR(P1_1T!S26=":",P1_1T!S26=""),":",((P1_1T!S26-P1_1T!S$17)/P1_1T!S$17+1)*100)</f>
        <v>102.66293039980501</v>
      </c>
      <c r="T26" s="172">
        <f>IF(OR(P1_1T!T26=":",P1_1T!T26=""),":",((P1_1T!T26-P1_1T!T$17)/P1_1T!T$17+1)*100)</f>
        <v>123.5463451213932</v>
      </c>
      <c r="U26" s="172">
        <f>IF(OR(P1_1T!U26=":",P1_1T!U26=""),":",((P1_1T!U26-P1_1T!U$17)/P1_1T!U$17+1)*100)</f>
        <v>101.55525346089379</v>
      </c>
      <c r="V26" s="172">
        <f>IF(OR(P1_1T!V26=":",P1_1T!V26=""),":",((P1_1T!V26-P1_1T!V$17)/P1_1T!V$17+1)*100)</f>
        <v>97.643807078283075</v>
      </c>
      <c r="W26" s="172" t="str">
        <f>IF(OR(P1_1T!W26=":",P1_1T!W26=""),":",((P1_1T!W26-P1_1T!W$17)/P1_1T!W$17+1)*100)</f>
        <v>:</v>
      </c>
      <c r="X26" s="172" t="str">
        <f>IF(OR(P1_1T!X26=":",P1_1T!X26=""),":",((P1_1T!X26-P1_1T!X$17)/P1_1T!X$17+1)*100)</f>
        <v>:</v>
      </c>
      <c r="Y26" s="172" t="str">
        <f>IF(OR(P1_1T!Y26=":",P1_1T!Y26=""),":",((P1_1T!Y26-P1_1T!Y$17)/P1_1T!Y$17+1)*100)</f>
        <v>:</v>
      </c>
      <c r="Z26" s="172" t="str">
        <f>IF(OR(P1_1T!Z26=":",P1_1T!Z26=""),":",((P1_1T!Z26-P1_1T!Z$17)/P1_1T!Z$17+1)*100)</f>
        <v>:</v>
      </c>
      <c r="AA26" s="172" t="str">
        <f>IF(OR(P1_1T!AA26=":",P1_1T!AA26=""),":",((P1_1T!AA26-P1_1T!AA$17)/P1_1T!AA$17+1)*100)</f>
        <v>:</v>
      </c>
      <c r="AB26" s="172" t="str">
        <f>IF(OR(P1_1T!AB26=":",P1_1T!AB26=""),":",((P1_1T!AB26-P1_1T!AB$17)/P1_1T!AB$17+1)*100)</f>
        <v>:</v>
      </c>
      <c r="AC26" s="175">
        <f>IF(OR(P1_1T!AC26=":",P1_1T!AC26=""),":",((P1_1T!AC26-P1_1T!AC$17)/P1_1T!AC$17+1)*100)</f>
        <v>103.63097846840429</v>
      </c>
      <c r="AD26" s="172" t="str">
        <f>IF(OR(P1_1T!AD26=":",P1_1T!AD26=""),":",((P1_1T!AD26-P1_1T!AD$17)/P1_1T!AD$17+1)*100)</f>
        <v>:</v>
      </c>
      <c r="AE26" s="172">
        <f>IF(OR(P1_1T!AE26=":",P1_1T!AE26=""),":",((P1_1T!AE26-P1_1T!AE$17)/P1_1T!AE$17+1)*100)</f>
        <v>100.15739736136541</v>
      </c>
      <c r="AF26" s="172">
        <f>IF(OR(P1_1T!AF26=":",P1_1T!AF26=""),":",((P1_1T!AF26-P1_1T!AF$17)/P1_1T!AF$17+1)*100)</f>
        <v>102.55392596039641</v>
      </c>
      <c r="AG26" s="172">
        <f>IF(OR(P1_1T!AG26=":",P1_1T!AG26=""),":",((P1_1T!AG26-P1_1T!AG$17)/P1_1T!AG$17+1)*100)</f>
        <v>94.815566057157596</v>
      </c>
      <c r="AH26" s="172">
        <f>IF(OR(P1_1T!AH26=":",P1_1T!AH26=""),":",((P1_1T!AH26-P1_1T!AH$17)/P1_1T!AH$17+1)*100)</f>
        <v>56.006871032124408</v>
      </c>
      <c r="AI26" s="172">
        <f>IF(OR(P1_1T!AI26=":",P1_1T!AI26=""),":",((P1_1T!AI26-P1_1T!AI$17)/P1_1T!AI$17+1)*100)</f>
        <v>109.6840727824105</v>
      </c>
      <c r="AJ26" s="172">
        <f>IF(OR(P1_1T!AJ26=":",P1_1T!AJ26=""),":",((P1_1T!AJ26-P1_1T!AJ$17)/P1_1T!AJ$17+1)*100)</f>
        <v>101.17737862220473</v>
      </c>
      <c r="AK26" s="172">
        <f>IF(OR(P1_1T!AK26=":",P1_1T!AK26=""),":",((P1_1T!AK26-P1_1T!AK$17)/P1_1T!AK$17+1)*100)</f>
        <v>114.37796786441426</v>
      </c>
      <c r="AL26" s="172">
        <f>IF(OR(P1_1T!AL26=":",P1_1T!AL26=""),":",((P1_1T!AL26-P1_1T!AL$17)/P1_1T!AL$17+1)*100)</f>
        <v>107.80711478291165</v>
      </c>
      <c r="AM26" s="172">
        <f>IF(OR(P1_1T!AM26=":",P1_1T!AM26=""),":",((P1_1T!AM26-P1_1T!AM$17)/P1_1T!AM$17+1)*100)</f>
        <v>86.946858457106572</v>
      </c>
      <c r="AN26" s="172">
        <f>IF(OR(P1_1T!AN26=":",P1_1T!AN26=""),":",((P1_1T!AN26-P1_1T!AN$17)/P1_1T!AN$17+1)*100)</f>
        <v>101.20427420537455</v>
      </c>
      <c r="AO26" s="172">
        <f>IF(OR(P1_1T!AO26=":",P1_1T!AO26=""),":",((P1_1T!AO26-P1_1T!AO$17)/P1_1T!AO$17+1)*100)</f>
        <v>97.81489047432882</v>
      </c>
      <c r="AP26" s="190"/>
      <c r="AQ26" s="172">
        <f>IF(OR(P1_1T!AQ26=":",P1_1T!AQ26=""),":",((P1_1T!AQ26-P1_1T!AQ$17)/P1_1T!AQ$17+1)*100)</f>
        <v>94.130936136232108</v>
      </c>
      <c r="AR26" s="172">
        <f>IF(OR(P1_1T!AR26=":",P1_1T!AR26=""),":",((P1_1T!AR26-P1_1T!AR$17)/P1_1T!AR$17+1)*100)</f>
        <v>82.441255696433501</v>
      </c>
      <c r="AS26" s="172">
        <f>IF(OR(P1_1T!AS26=":",P1_1T!AS26=""),":",((P1_1T!AS26-P1_1T!AS$17)/P1_1T!AS$17+1)*100)</f>
        <v>105.59465442779261</v>
      </c>
    </row>
    <row r="27" spans="1:45" ht="22.5" customHeight="1">
      <c r="A27" s="77">
        <f t="shared" si="0"/>
        <v>1</v>
      </c>
      <c r="B27" s="105">
        <v>2015</v>
      </c>
      <c r="C27" s="172">
        <f>IF(OR(P1_1T!C27=":",P1_1T!C27=""),":",((P1_1T!C27-P1_1T!C$17)/P1_1T!C$17+1)*100)</f>
        <v>104.25725664689767</v>
      </c>
      <c r="D27" s="172">
        <f>IF(OR(P1_1T!D27=":",P1_1T!D27=""),":",((P1_1T!D27-P1_1T!D$17)/P1_1T!D$17+1)*100)</f>
        <v>47.729368372521897</v>
      </c>
      <c r="E27" s="172">
        <f>IF(OR(P1_1T!E27=":",P1_1T!E27=""),":",((P1_1T!E27-P1_1T!E$17)/P1_1T!E$17+1)*100)</f>
        <v>96.260132011419032</v>
      </c>
      <c r="F27" s="172">
        <f>IF(OR(P1_1T!F27=":",P1_1T!F27=""),":",((P1_1T!F27-P1_1T!F$17)/P1_1T!F$17+1)*100)</f>
        <v>110.57163235025536</v>
      </c>
      <c r="G27" s="172">
        <f>IF(OR(P1_1T!G27=":",P1_1T!G27=""),":",((P1_1T!G27-P1_1T!G$17)/P1_1T!G$17+1)*100)</f>
        <v>112.37979371978039</v>
      </c>
      <c r="H27" s="172">
        <f>IF(OR(P1_1T!H27=":",P1_1T!H27=""),":",((P1_1T!H27-P1_1T!H$17)/P1_1T!H$17+1)*100)</f>
        <v>53.003785005852755</v>
      </c>
      <c r="I27" s="172">
        <f>IF(OR(P1_1T!I27=":",P1_1T!I27=""),":",((P1_1T!I27-P1_1T!I$17)/P1_1T!I$17+1)*100)</f>
        <v>113.43153943454153</v>
      </c>
      <c r="J27" s="172">
        <f>IF(OR(P1_1T!J27=":",P1_1T!J27=""),":",((P1_1T!J27-P1_1T!J$17)/P1_1T!J$17+1)*100)</f>
        <v>120.41564510912464</v>
      </c>
      <c r="K27" s="172">
        <f>IF(OR(P1_1T!K27=":",P1_1T!K27=""),":",((P1_1T!K27-P1_1T!K$17)/P1_1T!K$17+1)*100)</f>
        <v>106.99222513196108</v>
      </c>
      <c r="L27" s="172">
        <f>IF(OR(P1_1T!L27=":",P1_1T!L27=""),":",((P1_1T!L27-P1_1T!L$17)/P1_1T!L$17+1)*100)</f>
        <v>101.74839776126343</v>
      </c>
      <c r="M27" s="172">
        <f>IF(OR(P1_1T!M27=":",P1_1T!M27=""),":",((P1_1T!M27-P1_1T!M$17)/P1_1T!M$17+1)*100)</f>
        <v>114.45885258745707</v>
      </c>
      <c r="N27" s="172">
        <f>IF(OR(P1_1T!N27=":",P1_1T!N27=""),":",((P1_1T!N27-P1_1T!N$17)/P1_1T!N$17+1)*100)</f>
        <v>102.87648945466282</v>
      </c>
      <c r="O27" s="172">
        <f>IF(OR(P1_1T!O27=":",P1_1T!O27=""),":",((P1_1T!O27-P1_1T!O$17)/P1_1T!O$17+1)*100)</f>
        <v>88.31578456699566</v>
      </c>
      <c r="P27" s="172">
        <f>IF(OR(P1_1T!P27=":",P1_1T!P27=""),":",((P1_1T!P27-P1_1T!P$17)/P1_1T!P$17+1)*100)</f>
        <v>70.470167740788341</v>
      </c>
      <c r="Q27" s="172">
        <f>IF(OR(P1_1T!Q27=":",P1_1T!Q27=""),":",((P1_1T!Q27-P1_1T!Q$17)/P1_1T!Q$17+1)*100)</f>
        <v>106.23211730806202</v>
      </c>
      <c r="R27" s="172">
        <f>IF(OR(P1_1T!R27=":",P1_1T!R27=""),":",((P1_1T!R27-P1_1T!R$17)/P1_1T!R$17+1)*100)</f>
        <v>96.96028758975126</v>
      </c>
      <c r="S27" s="172">
        <f>IF(OR(P1_1T!S27=":",P1_1T!S27=""),":",((P1_1T!S27-P1_1T!S$17)/P1_1T!S$17+1)*100)</f>
        <v>103.48002361691348</v>
      </c>
      <c r="T27" s="172">
        <f>IF(OR(P1_1T!T27=":",P1_1T!T27=""),":",((P1_1T!T27-P1_1T!T$17)/P1_1T!T$17+1)*100)</f>
        <v>119.73412297061724</v>
      </c>
      <c r="U27" s="172">
        <f>IF(OR(P1_1T!U27=":",P1_1T!U27=""),":",((P1_1T!U27-P1_1T!U$17)/P1_1T!U$17+1)*100)</f>
        <v>100.55472979391939</v>
      </c>
      <c r="V27" s="172">
        <f>IF(OR(P1_1T!V27=":",P1_1T!V27=""),":",((P1_1T!V27-P1_1T!V$17)/P1_1T!V$17+1)*100)</f>
        <v>97.293234172814763</v>
      </c>
      <c r="W27" s="172" t="str">
        <f>IF(OR(P1_1T!W27=":",P1_1T!W27=""),":",((P1_1T!W27-P1_1T!W$17)/P1_1T!W$17+1)*100)</f>
        <v>:</v>
      </c>
      <c r="X27" s="172" t="str">
        <f>IF(OR(P1_1T!X27=":",P1_1T!X27=""),":",((P1_1T!X27-P1_1T!X$17)/P1_1T!X$17+1)*100)</f>
        <v>:</v>
      </c>
      <c r="Y27" s="172" t="str">
        <f>IF(OR(P1_1T!Y27=":",P1_1T!Y27=""),":",((P1_1T!Y27-P1_1T!Y$17)/P1_1T!Y$17+1)*100)</f>
        <v>:</v>
      </c>
      <c r="Z27" s="172" t="str">
        <f>IF(OR(P1_1T!Z27=":",P1_1T!Z27=""),":",((P1_1T!Z27-P1_1T!Z$17)/P1_1T!Z$17+1)*100)</f>
        <v>:</v>
      </c>
      <c r="AA27" s="172" t="str">
        <f>IF(OR(P1_1T!AA27=":",P1_1T!AA27=""),":",((P1_1T!AA27-P1_1T!AA$17)/P1_1T!AA$17+1)*100)</f>
        <v>:</v>
      </c>
      <c r="AB27" s="172" t="str">
        <f>IF(OR(P1_1T!AB27=":",P1_1T!AB27=""),":",((P1_1T!AB27-P1_1T!AB$17)/P1_1T!AB$17+1)*100)</f>
        <v>:</v>
      </c>
      <c r="AC27" s="175">
        <f>IF(OR(P1_1T!AC27=":",P1_1T!AC27=""),":",((P1_1T!AC27-P1_1T!AC$17)/P1_1T!AC$17+1)*100)</f>
        <v>104.3718755178366</v>
      </c>
      <c r="AD27" s="172" t="str">
        <f>IF(OR(P1_1T!AD27=":",P1_1T!AD27=""),":",((P1_1T!AD27-P1_1T!AD$17)/P1_1T!AD$17+1)*100)</f>
        <v>:</v>
      </c>
      <c r="AE27" s="172">
        <f>IF(OR(P1_1T!AE27=":",P1_1T!AE27=""),":",((P1_1T!AE27-P1_1T!AE$17)/P1_1T!AE$17+1)*100)</f>
        <v>104.25725664689767</v>
      </c>
      <c r="AF27" s="172">
        <f>IF(OR(P1_1T!AF27=":",P1_1T!AF27=""),":",((P1_1T!AF27-P1_1T!AF$17)/P1_1T!AF$17+1)*100)</f>
        <v>104.24260308964679</v>
      </c>
      <c r="AG27" s="172">
        <f>IF(OR(P1_1T!AG27=":",P1_1T!AG27=""),":",((P1_1T!AG27-P1_1T!AG$17)/P1_1T!AG$17+1)*100)</f>
        <v>96.260132011419032</v>
      </c>
      <c r="AH27" s="172">
        <f>IF(OR(P1_1T!AH27=":",P1_1T!AH27=""),":",((P1_1T!AH27-P1_1T!AH$17)/P1_1T!AH$17+1)*100)</f>
        <v>53.003785005852755</v>
      </c>
      <c r="AI27" s="172">
        <f>IF(OR(P1_1T!AI27=":",P1_1T!AI27=""),":",((P1_1T!AI27-P1_1T!AI$17)/P1_1T!AI$17+1)*100)</f>
        <v>111.14142112766557</v>
      </c>
      <c r="AJ27" s="172">
        <f>IF(OR(P1_1T!AJ27=":",P1_1T!AJ27=""),":",((P1_1T!AJ27-P1_1T!AJ$17)/P1_1T!AJ$17+1)*100)</f>
        <v>101.74839776126343</v>
      </c>
      <c r="AK27" s="172">
        <f>IF(OR(P1_1T!AK27=":",P1_1T!AK27=""),":",((P1_1T!AK27-P1_1T!AK$17)/P1_1T!AK$17+1)*100)</f>
        <v>114.45885258745707</v>
      </c>
      <c r="AL27" s="172">
        <f>IF(OR(P1_1T!AL27=":",P1_1T!AL27=""),":",((P1_1T!AL27-P1_1T!AL$17)/P1_1T!AL$17+1)*100)</f>
        <v>102.87648945466282</v>
      </c>
      <c r="AM27" s="172">
        <f>IF(OR(P1_1T!AM27=":",P1_1T!AM27=""),":",((P1_1T!AM27-P1_1T!AM$17)/P1_1T!AM$17+1)*100)</f>
        <v>86.347479068604883</v>
      </c>
      <c r="AN27" s="172">
        <f>IF(OR(P1_1T!AN27=":",P1_1T!AN27=""),":",((P1_1T!AN27-P1_1T!AN$17)/P1_1T!AN$17+1)*100)</f>
        <v>101.70211069016335</v>
      </c>
      <c r="AO27" s="172">
        <f>IF(OR(P1_1T!AO27=":",P1_1T!AO27=""),":",((P1_1T!AO27-P1_1T!AO$17)/P1_1T!AO$17+1)*100)</f>
        <v>98.312197321987128</v>
      </c>
      <c r="AP27" s="190"/>
      <c r="AQ27" s="172">
        <f>IF(OR(P1_1T!AQ27=":",P1_1T!AQ27=""),":",((P1_1T!AQ27-P1_1T!AQ$17)/P1_1T!AQ$17+1)*100)</f>
        <v>98.089019253638014</v>
      </c>
      <c r="AR27" s="172">
        <f>IF(OR(P1_1T!AR27=":",P1_1T!AR27=""),":",((P1_1T!AR27-P1_1T!AR$17)/P1_1T!AR$17+1)*100)</f>
        <v>82.069237255059875</v>
      </c>
      <c r="AS27" s="172">
        <f>IF(OR(P1_1T!AS27=":",P1_1T!AS27=""),":",((P1_1T!AS27-P1_1T!AS$17)/P1_1T!AS$17+1)*100)</f>
        <v>106.28165161456427</v>
      </c>
    </row>
    <row r="28" spans="1:45" ht="12.75" customHeight="1">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6"/>
      <c r="AD28" s="173"/>
      <c r="AE28" s="173"/>
      <c r="AF28" s="173"/>
      <c r="AG28" s="173"/>
      <c r="AH28" s="173"/>
      <c r="AI28" s="173"/>
      <c r="AJ28" s="173"/>
      <c r="AK28" s="173"/>
      <c r="AL28" s="173"/>
      <c r="AM28" s="173"/>
      <c r="AN28" s="173"/>
      <c r="AO28" s="173"/>
    </row>
    <row r="29" spans="1:45" s="174" customFormat="1" ht="22.5" customHeight="1">
      <c r="B29" s="34" t="str">
        <f>INDEX($B$7:$B$27,$A$28-2)&amp;"-"&amp;INDEX($B$7:$B$27,$A$28)</f>
        <v>2013-2015</v>
      </c>
      <c r="C29" s="175">
        <f>AVERAGE(INDEX(C$7:C$27,$A$28-2),INDEX(C$7:C$27,$A$28-1),INDEX(C$7:C$27,$A$28))</f>
        <v>102.50720744170663</v>
      </c>
      <c r="D29" s="175">
        <f t="shared" ref="D29:AS29" si="1">AVERAGE(INDEX(D$7:D$27,$A$28-2),INDEX(D$7:D$27,$A$28-1),INDEX(D$7:D$27,$A$28))</f>
        <v>46.503544289330442</v>
      </c>
      <c r="E29" s="175">
        <f t="shared" si="1"/>
        <v>94.413194073033367</v>
      </c>
      <c r="F29" s="175">
        <f t="shared" si="1"/>
        <v>104.88745016930814</v>
      </c>
      <c r="G29" s="175">
        <f t="shared" si="1"/>
        <v>112.3895527182362</v>
      </c>
      <c r="H29" s="175">
        <f t="shared" si="1"/>
        <v>56.933401312875013</v>
      </c>
      <c r="I29" s="175">
        <f t="shared" si="1"/>
        <v>113.46784128655629</v>
      </c>
      <c r="J29" s="175">
        <f t="shared" si="1"/>
        <v>119.84236095052448</v>
      </c>
      <c r="K29" s="175">
        <f t="shared" si="1"/>
        <v>103.55498308931423</v>
      </c>
      <c r="L29" s="175">
        <f t="shared" si="1"/>
        <v>103.37643727238351</v>
      </c>
      <c r="M29" s="175">
        <f t="shared" si="1"/>
        <v>116.94530868320412</v>
      </c>
      <c r="N29" s="175">
        <f t="shared" si="1"/>
        <v>106.93473261116817</v>
      </c>
      <c r="O29" s="175">
        <f t="shared" si="1"/>
        <v>88.725683579340384</v>
      </c>
      <c r="P29" s="175">
        <f t="shared" si="1"/>
        <v>71.636691065805778</v>
      </c>
      <c r="Q29" s="175">
        <f t="shared" si="1"/>
        <v>105.15800503612657</v>
      </c>
      <c r="R29" s="175">
        <f t="shared" si="1"/>
        <v>96.880165183713316</v>
      </c>
      <c r="S29" s="175">
        <f t="shared" si="1"/>
        <v>103.40223381211645</v>
      </c>
      <c r="T29" s="175">
        <f t="shared" si="1"/>
        <v>122.76278326155212</v>
      </c>
      <c r="U29" s="175">
        <f t="shared" si="1"/>
        <v>103.15141041401607</v>
      </c>
      <c r="V29" s="175">
        <f t="shared" si="1"/>
        <v>97.62993333319929</v>
      </c>
      <c r="W29" s="175"/>
      <c r="X29" s="175"/>
      <c r="Y29" s="175"/>
      <c r="Z29" s="175"/>
      <c r="AA29" s="175"/>
      <c r="AB29" s="175"/>
      <c r="AC29" s="175">
        <f t="shared" si="1"/>
        <v>103.93648612919462</v>
      </c>
      <c r="AD29" s="175" t="e">
        <f t="shared" si="1"/>
        <v>#DIV/0!</v>
      </c>
      <c r="AE29" s="175">
        <f t="shared" si="1"/>
        <v>102.50720744170663</v>
      </c>
      <c r="AF29" s="175">
        <f t="shared" si="1"/>
        <v>102.19084258101468</v>
      </c>
      <c r="AG29" s="175">
        <f t="shared" si="1"/>
        <v>94.413194073033367</v>
      </c>
      <c r="AH29" s="175">
        <f t="shared" si="1"/>
        <v>56.933401312875013</v>
      </c>
      <c r="AI29" s="175">
        <f t="shared" si="1"/>
        <v>110.48577576143732</v>
      </c>
      <c r="AJ29" s="175">
        <f t="shared" si="1"/>
        <v>103.37643727238351</v>
      </c>
      <c r="AK29" s="175">
        <f t="shared" si="1"/>
        <v>116.94530868320412</v>
      </c>
      <c r="AL29" s="175">
        <f t="shared" si="1"/>
        <v>106.93473261116817</v>
      </c>
      <c r="AM29" s="175">
        <f t="shared" si="1"/>
        <v>86.935549915956884</v>
      </c>
      <c r="AN29" s="175">
        <f t="shared" si="1"/>
        <v>101.33939138791258</v>
      </c>
      <c r="AO29" s="175">
        <f t="shared" si="1"/>
        <v>97.086280429340206</v>
      </c>
      <c r="AP29" s="175" t="e">
        <f t="shared" si="1"/>
        <v>#DIV/0!</v>
      </c>
      <c r="AQ29" s="175">
        <f t="shared" si="1"/>
        <v>96.441241690500931</v>
      </c>
      <c r="AR29" s="175">
        <f t="shared" si="1"/>
        <v>82.329525266044087</v>
      </c>
      <c r="AS29" s="175">
        <f t="shared" si="1"/>
        <v>106.12596002547969</v>
      </c>
    </row>
    <row r="30" spans="1:45" s="174" customFormat="1" ht="22.5" customHeight="1">
      <c r="B30" s="34" t="str">
        <f>INDEX($B$7:$B$27,1)&amp;"-"&amp;INDEX($B$7:$B$27,$A$28)</f>
        <v>1995-2015</v>
      </c>
      <c r="C30" s="177">
        <f>AVERAGE(C7:C27)</f>
        <v>96.165137870706531</v>
      </c>
      <c r="D30" s="177">
        <f t="shared" ref="D30:AO30" si="2">AVERAGE(D7:D27)</f>
        <v>70.53126103919557</v>
      </c>
      <c r="E30" s="177">
        <f t="shared" si="2"/>
        <v>98.034998060174161</v>
      </c>
      <c r="F30" s="177">
        <f t="shared" si="2"/>
        <v>95.851467801818359</v>
      </c>
      <c r="G30" s="177">
        <f t="shared" si="2"/>
        <v>91.226177473312347</v>
      </c>
      <c r="H30" s="177">
        <f t="shared" si="2"/>
        <v>91.328673385784072</v>
      </c>
      <c r="I30" s="177">
        <f t="shared" si="2"/>
        <v>90.910981204710055</v>
      </c>
      <c r="J30" s="177">
        <f t="shared" si="2"/>
        <v>115.23397282891995</v>
      </c>
      <c r="K30" s="177">
        <f t="shared" si="2"/>
        <v>107.60462936421602</v>
      </c>
      <c r="L30" s="177">
        <f t="shared" si="2"/>
        <v>85.864936737491263</v>
      </c>
      <c r="M30" s="177">
        <f t="shared" si="2"/>
        <v>99.56083965397643</v>
      </c>
      <c r="N30" s="177">
        <f t="shared" si="2"/>
        <v>110.36369574921207</v>
      </c>
      <c r="O30" s="177">
        <f t="shared" si="2"/>
        <v>98.731599670283643</v>
      </c>
      <c r="P30" s="177">
        <f t="shared" si="2"/>
        <v>91.311001916945244</v>
      </c>
      <c r="Q30" s="177">
        <f t="shared" si="2"/>
        <v>98.834363206789277</v>
      </c>
      <c r="R30" s="177">
        <f t="shared" si="2"/>
        <v>99.795476690329366</v>
      </c>
      <c r="S30" s="177">
        <f t="shared" si="2"/>
        <v>103.18688788696647</v>
      </c>
      <c r="T30" s="177">
        <f t="shared" si="2"/>
        <v>109.1582982972164</v>
      </c>
      <c r="U30" s="177">
        <f t="shared" si="2"/>
        <v>101.96060044249415</v>
      </c>
      <c r="V30" s="177">
        <f t="shared" si="2"/>
        <v>100.22525857552588</v>
      </c>
      <c r="W30" s="177"/>
      <c r="X30" s="177"/>
      <c r="Y30" s="177"/>
      <c r="Z30" s="177"/>
      <c r="AA30" s="177"/>
      <c r="AB30" s="177"/>
      <c r="AC30" s="177">
        <f t="shared" si="2"/>
        <v>98.849719419641175</v>
      </c>
      <c r="AD30" s="177"/>
      <c r="AE30" s="177">
        <f t="shared" si="2"/>
        <v>96.165137870706531</v>
      </c>
      <c r="AF30" s="177">
        <f t="shared" si="2"/>
        <v>97.574633525761413</v>
      </c>
      <c r="AG30" s="177">
        <f t="shared" si="2"/>
        <v>98.034998060174161</v>
      </c>
      <c r="AH30" s="177">
        <f t="shared" si="2"/>
        <v>91.328673385784072</v>
      </c>
      <c r="AI30" s="177">
        <f t="shared" si="2"/>
        <v>99.77512158581807</v>
      </c>
      <c r="AJ30" s="177">
        <f t="shared" si="2"/>
        <v>85.864936737491263</v>
      </c>
      <c r="AK30" s="177">
        <f t="shared" si="2"/>
        <v>99.56083965397643</v>
      </c>
      <c r="AL30" s="177">
        <f t="shared" si="2"/>
        <v>110.36369574921207</v>
      </c>
      <c r="AM30" s="177">
        <f t="shared" si="2"/>
        <v>97.32408894634905</v>
      </c>
      <c r="AN30" s="177">
        <f t="shared" si="2"/>
        <v>99.594650885754547</v>
      </c>
      <c r="AO30" s="177">
        <f t="shared" si="2"/>
        <v>107.56259352234734</v>
      </c>
      <c r="AP30" s="177"/>
      <c r="AQ30" s="177">
        <f t="shared" ref="AQ30:AS30" si="3">AVERAGE(AQ7:AQ27)</f>
        <v>93.783387315908911</v>
      </c>
      <c r="AR30" s="177">
        <f t="shared" si="3"/>
        <v>94.629341241529218</v>
      </c>
      <c r="AS30" s="177">
        <f t="shared" si="3"/>
        <v>99.705824189378205</v>
      </c>
    </row>
    <row r="31" spans="1:45" ht="22.5" customHeight="1">
      <c r="B31" s="34" t="str">
        <f>INDEX($B$7:$B$27,1)&amp;"-2008"</f>
        <v>1995-2008</v>
      </c>
      <c r="C31" s="177">
        <f ca="1">AVERAGE(OFFSET(C$7,0,0,14,1))</f>
        <v>96.78247289228139</v>
      </c>
      <c r="D31" s="177">
        <f t="shared" ref="D31:AS31" ca="1" si="4">AVERAGE(OFFSET(D$7,0,0,14,1))</f>
        <v>76.680866966198863</v>
      </c>
      <c r="E31" s="177">
        <f t="shared" ca="1" si="4"/>
        <v>99.889252805299151</v>
      </c>
      <c r="F31" s="177">
        <f t="shared" ca="1" si="4"/>
        <v>92.645068748504485</v>
      </c>
      <c r="G31" s="177">
        <f t="shared" ca="1" si="4"/>
        <v>84.229899046256605</v>
      </c>
      <c r="H31" s="177">
        <f t="shared" ca="1" si="4"/>
        <v>101.38128893744582</v>
      </c>
      <c r="I31" s="177">
        <f t="shared" ca="1" si="4"/>
        <v>79.798976443514221</v>
      </c>
      <c r="J31" s="177">
        <f t="shared" ca="1" si="4"/>
        <v>111.92691439804744</v>
      </c>
      <c r="K31" s="177">
        <f t="shared" ca="1" si="4"/>
        <v>110.50763749719911</v>
      </c>
      <c r="L31" s="177">
        <f t="shared" ca="1" si="4"/>
        <v>79.098461370241026</v>
      </c>
      <c r="M31" s="177">
        <f t="shared" ca="1" si="4"/>
        <v>87.951218561430366</v>
      </c>
      <c r="N31" s="177">
        <f t="shared" ca="1" si="4"/>
        <v>114.19698191900045</v>
      </c>
      <c r="O31" s="177">
        <f t="shared" ca="1" si="4"/>
        <v>103.4903108009177</v>
      </c>
      <c r="P31" s="177">
        <f t="shared" ca="1" si="4"/>
        <v>97.901853599147202</v>
      </c>
      <c r="Q31" s="177">
        <f t="shared" ca="1" si="4"/>
        <v>95.65747810591499</v>
      </c>
      <c r="R31" s="177">
        <f t="shared" ca="1" si="4"/>
        <v>100.26293793527275</v>
      </c>
      <c r="S31" s="177">
        <f t="shared" ca="1" si="4"/>
        <v>103.50504890274642</v>
      </c>
      <c r="T31" s="177">
        <f t="shared" ca="1" si="4"/>
        <v>100.03197349891431</v>
      </c>
      <c r="U31" s="177">
        <f t="shared" ca="1" si="4"/>
        <v>101.18645803123991</v>
      </c>
      <c r="V31" s="177">
        <f t="shared" ca="1" si="4"/>
        <v>100.20473502418588</v>
      </c>
      <c r="W31" s="177"/>
      <c r="X31" s="177"/>
      <c r="Y31" s="177"/>
      <c r="Z31" s="177"/>
      <c r="AA31" s="177"/>
      <c r="AB31" s="177"/>
      <c r="AC31" s="177">
        <f t="shared" ca="1" si="4"/>
        <v>96.527910303405946</v>
      </c>
      <c r="AD31" s="177"/>
      <c r="AE31" s="177">
        <f t="shared" ca="1" si="4"/>
        <v>96.78247289228139</v>
      </c>
      <c r="AF31" s="177">
        <f t="shared" ca="1" si="4"/>
        <v>96.402439052061709</v>
      </c>
      <c r="AG31" s="177">
        <f t="shared" ca="1" si="4"/>
        <v>99.889252805299151</v>
      </c>
      <c r="AH31" s="177">
        <f t="shared" ca="1" si="4"/>
        <v>101.38128893744582</v>
      </c>
      <c r="AI31" s="177">
        <f t="shared" ca="1" si="4"/>
        <v>94.250660484727931</v>
      </c>
      <c r="AJ31" s="177">
        <f t="shared" ca="1" si="4"/>
        <v>79.098461370241026</v>
      </c>
      <c r="AK31" s="177">
        <f t="shared" ca="1" si="4"/>
        <v>87.951218561430366</v>
      </c>
      <c r="AL31" s="177">
        <f t="shared" ca="1" si="4"/>
        <v>114.19698191900045</v>
      </c>
      <c r="AM31" s="177">
        <f t="shared" ca="1" si="4"/>
        <v>101.67631337757554</v>
      </c>
      <c r="AN31" s="177">
        <f t="shared" ca="1" si="4"/>
        <v>98.337574638558152</v>
      </c>
      <c r="AO31" s="177">
        <f t="shared" ca="1" si="4"/>
        <v>112.94185493661199</v>
      </c>
      <c r="AP31" s="177"/>
      <c r="AQ31" s="177">
        <f t="shared" ca="1" si="4"/>
        <v>94.998156569235434</v>
      </c>
      <c r="AR31" s="177">
        <f t="shared" ca="1" si="4"/>
        <v>98.478757080603714</v>
      </c>
      <c r="AS31" s="177">
        <f t="shared" ca="1" si="4"/>
        <v>96.537481489536461</v>
      </c>
    </row>
    <row r="32" spans="1:45" ht="22.5" customHeight="1">
      <c r="B32" s="34" t="str">
        <f>"2009-"&amp;INDEX($B$7:$B$27,$A$28)</f>
        <v>2009-2015</v>
      </c>
      <c r="C32" s="177">
        <f ca="1">AVERAGE(OFFSET(C$21,0,0,$A$28-SUM($A$7:$A$20),1))</f>
        <v>94.930467827556782</v>
      </c>
      <c r="D32" s="177">
        <f t="shared" ref="D32:AS32" ca="1" si="5">AVERAGE(OFFSET(D$21,0,0,$A$28-SUM($A$7:$A$20),1))</f>
        <v>58.232049185188949</v>
      </c>
      <c r="E32" s="177">
        <f t="shared" ca="1" si="5"/>
        <v>94.326488569924237</v>
      </c>
      <c r="F32" s="177">
        <f t="shared" ca="1" si="5"/>
        <v>102.26426590844611</v>
      </c>
      <c r="G32" s="177">
        <f t="shared" ca="1" si="5"/>
        <v>105.2187343274238</v>
      </c>
      <c r="H32" s="177">
        <f t="shared" ca="1" si="5"/>
        <v>71.223442282460567</v>
      </c>
      <c r="I32" s="177">
        <f t="shared" ca="1" si="5"/>
        <v>113.13499072710172</v>
      </c>
      <c r="J32" s="177">
        <f t="shared" ca="1" si="5"/>
        <v>121.84808969066485</v>
      </c>
      <c r="K32" s="177">
        <f t="shared" ca="1" si="5"/>
        <v>101.79861309824979</v>
      </c>
      <c r="L32" s="177">
        <f t="shared" ca="1" si="5"/>
        <v>99.397887471991694</v>
      </c>
      <c r="M32" s="177">
        <f t="shared" ca="1" si="5"/>
        <v>122.78008183906859</v>
      </c>
      <c r="N32" s="177">
        <f t="shared" ca="1" si="5"/>
        <v>102.6971234096353</v>
      </c>
      <c r="O32" s="177">
        <f t="shared" ca="1" si="5"/>
        <v>89.214177409015548</v>
      </c>
      <c r="P32" s="177">
        <f t="shared" ca="1" si="5"/>
        <v>78.1292985525413</v>
      </c>
      <c r="Q32" s="177">
        <f t="shared" ca="1" si="5"/>
        <v>105.18813340853782</v>
      </c>
      <c r="R32" s="177">
        <f t="shared" ca="1" si="5"/>
        <v>98.860554200442607</v>
      </c>
      <c r="S32" s="177">
        <f t="shared" ca="1" si="5"/>
        <v>102.55056585540657</v>
      </c>
      <c r="T32" s="177">
        <f t="shared" ca="1" si="5"/>
        <v>127.41094789382062</v>
      </c>
      <c r="U32" s="177">
        <f t="shared" ca="1" si="5"/>
        <v>103.50888526500265</v>
      </c>
      <c r="V32" s="177">
        <f t="shared" ca="1" si="5"/>
        <v>100.2663056782059</v>
      </c>
      <c r="W32" s="177"/>
      <c r="X32" s="177"/>
      <c r="Y32" s="177"/>
      <c r="Z32" s="177"/>
      <c r="AA32" s="177"/>
      <c r="AB32" s="177"/>
      <c r="AC32" s="177">
        <f t="shared" ca="1" si="5"/>
        <v>103.49333765211161</v>
      </c>
      <c r="AD32" s="177"/>
      <c r="AE32" s="177">
        <f t="shared" ca="1" si="5"/>
        <v>94.930467827556782</v>
      </c>
      <c r="AF32" s="177">
        <f t="shared" ca="1" si="5"/>
        <v>99.919022473160823</v>
      </c>
      <c r="AG32" s="177">
        <f t="shared" ca="1" si="5"/>
        <v>94.326488569924237</v>
      </c>
      <c r="AH32" s="177">
        <f t="shared" ca="1" si="5"/>
        <v>71.223442282460567</v>
      </c>
      <c r="AI32" s="177">
        <f t="shared" ca="1" si="5"/>
        <v>110.82404378799836</v>
      </c>
      <c r="AJ32" s="177">
        <f t="shared" ca="1" si="5"/>
        <v>99.397887471991694</v>
      </c>
      <c r="AK32" s="177">
        <f t="shared" ca="1" si="5"/>
        <v>122.78008183906859</v>
      </c>
      <c r="AL32" s="177">
        <f t="shared" ca="1" si="5"/>
        <v>102.6971234096353</v>
      </c>
      <c r="AM32" s="177">
        <f t="shared" ca="1" si="5"/>
        <v>88.619640083896087</v>
      </c>
      <c r="AN32" s="177">
        <f t="shared" ca="1" si="5"/>
        <v>102.10880338014736</v>
      </c>
      <c r="AO32" s="177">
        <f t="shared" ca="1" si="5"/>
        <v>96.804070693817991</v>
      </c>
      <c r="AP32" s="177"/>
      <c r="AQ32" s="177">
        <f t="shared" ca="1" si="5"/>
        <v>91.353848809255879</v>
      </c>
      <c r="AR32" s="177">
        <f t="shared" ca="1" si="5"/>
        <v>86.930509563380255</v>
      </c>
      <c r="AS32" s="177">
        <f t="shared" ca="1" si="5"/>
        <v>106.04250958906168</v>
      </c>
    </row>
  </sheetData>
  <pageMargins left="0.7" right="0.7" top="0.75" bottom="0.75" header="0.3" footer="0.3"/>
  <pageSetup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S32"/>
  <sheetViews>
    <sheetView topLeftCell="D7" workbookViewId="0">
      <selection activeCell="D29" sqref="D29"/>
    </sheetView>
  </sheetViews>
  <sheetFormatPr defaultColWidth="9.125" defaultRowHeight="15"/>
  <cols>
    <col min="1" max="1" width="2.75" style="76" hidden="1" customWidth="1"/>
    <col min="2" max="2" width="23.75" style="76" customWidth="1"/>
    <col min="3" max="15" width="10" style="76" customWidth="1"/>
    <col min="16" max="16" width="12.125" style="76" customWidth="1"/>
    <col min="17" max="22" width="10" style="76" customWidth="1"/>
    <col min="23" max="23" width="3.75" style="76" customWidth="1"/>
    <col min="24" max="24" width="10" style="192" customWidth="1"/>
    <col min="25" max="25" width="3.75" style="76" customWidth="1"/>
    <col min="26" max="26" width="10" style="76" customWidth="1"/>
    <col min="27" max="27" width="3.75" style="76" customWidth="1"/>
    <col min="28" max="28" width="10" style="76" customWidth="1"/>
    <col min="29" max="29" width="10" style="192" customWidth="1"/>
    <col min="30" max="30" width="3.75" style="76" customWidth="1"/>
    <col min="31" max="41" width="10" style="76" customWidth="1"/>
    <col min="42" max="42" width="3.75" style="76" customWidth="1"/>
    <col min="43" max="16384" width="9.125" style="76"/>
  </cols>
  <sheetData>
    <row r="1" spans="1:45" ht="30.75" thickBot="1">
      <c r="B1" s="36" t="s">
        <v>121</v>
      </c>
    </row>
    <row r="2" spans="1:45" ht="13.5" customHeight="1" thickTop="1">
      <c r="B2" s="44" t="s">
        <v>127</v>
      </c>
    </row>
    <row r="3" spans="1:45" ht="13.5" customHeight="1">
      <c r="B3" s="44" t="s">
        <v>131</v>
      </c>
    </row>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193" t="s">
        <v>125</v>
      </c>
      <c r="Y5" s="99" t="s">
        <v>125</v>
      </c>
      <c r="Z5" s="99" t="s">
        <v>125</v>
      </c>
      <c r="AA5" s="99" t="s">
        <v>125</v>
      </c>
      <c r="AB5" s="99" t="s">
        <v>125</v>
      </c>
      <c r="AC5" s="193"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94" t="s">
        <v>125</v>
      </c>
      <c r="Y6" s="101" t="s">
        <v>125</v>
      </c>
      <c r="Z6" s="191" t="s">
        <v>125</v>
      </c>
      <c r="AA6" s="101" t="s">
        <v>125</v>
      </c>
      <c r="AB6" s="101" t="s">
        <v>125</v>
      </c>
      <c r="AC6" s="194" t="s">
        <v>134</v>
      </c>
      <c r="AD6" s="101" t="s">
        <v>125</v>
      </c>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v>1</v>
      </c>
      <c r="B7" s="105">
        <v>1995</v>
      </c>
      <c r="C7" s="172" t="s">
        <v>126</v>
      </c>
      <c r="D7" s="172" t="s">
        <v>126</v>
      </c>
      <c r="E7" s="172" t="s">
        <v>126</v>
      </c>
      <c r="F7" s="172" t="s">
        <v>126</v>
      </c>
      <c r="G7" s="172" t="s">
        <v>126</v>
      </c>
      <c r="H7" s="172" t="s">
        <v>126</v>
      </c>
      <c r="I7" s="172" t="s">
        <v>126</v>
      </c>
      <c r="J7" s="172" t="s">
        <v>126</v>
      </c>
      <c r="K7" s="172" t="s">
        <v>126</v>
      </c>
      <c r="L7" s="172" t="s">
        <v>126</v>
      </c>
      <c r="M7" s="172" t="s">
        <v>126</v>
      </c>
      <c r="N7" s="172" t="s">
        <v>126</v>
      </c>
      <c r="O7" s="172" t="s">
        <v>126</v>
      </c>
      <c r="P7" s="172" t="s">
        <v>126</v>
      </c>
      <c r="Q7" s="172" t="s">
        <v>126</v>
      </c>
      <c r="R7" s="172" t="s">
        <v>126</v>
      </c>
      <c r="S7" s="172" t="s">
        <v>126</v>
      </c>
      <c r="T7" s="172" t="s">
        <v>126</v>
      </c>
      <c r="U7" s="172" t="s">
        <v>126</v>
      </c>
      <c r="V7" s="172" t="s">
        <v>126</v>
      </c>
      <c r="W7" s="172" t="s">
        <v>126</v>
      </c>
      <c r="X7" s="195" t="s">
        <v>126</v>
      </c>
      <c r="Y7" s="172" t="s">
        <v>126</v>
      </c>
      <c r="Z7" s="172" t="s">
        <v>126</v>
      </c>
      <c r="AA7" s="172" t="s">
        <v>126</v>
      </c>
      <c r="AB7" s="172" t="s">
        <v>126</v>
      </c>
      <c r="AC7" s="195" t="s">
        <v>126</v>
      </c>
      <c r="AD7" s="172" t="s">
        <v>126</v>
      </c>
      <c r="AE7" s="172" t="s">
        <v>126</v>
      </c>
      <c r="AF7" s="172" t="s">
        <v>126</v>
      </c>
      <c r="AG7" s="172" t="s">
        <v>126</v>
      </c>
      <c r="AH7" s="172" t="s">
        <v>126</v>
      </c>
      <c r="AI7" s="172" t="s">
        <v>126</v>
      </c>
      <c r="AJ7" s="172" t="s">
        <v>126</v>
      </c>
      <c r="AK7" s="172" t="s">
        <v>126</v>
      </c>
      <c r="AL7" s="172" t="s">
        <v>126</v>
      </c>
      <c r="AM7" s="172" t="s">
        <v>126</v>
      </c>
      <c r="AN7" s="172" t="s">
        <v>126</v>
      </c>
      <c r="AO7" s="172" t="s">
        <v>126</v>
      </c>
      <c r="AP7" s="190"/>
      <c r="AQ7" s="172" t="s">
        <v>126</v>
      </c>
      <c r="AR7" s="172" t="s">
        <v>126</v>
      </c>
      <c r="AS7" s="172" t="s">
        <v>126</v>
      </c>
    </row>
    <row r="8" spans="1:45" ht="22.5" customHeight="1">
      <c r="A8" s="77">
        <f t="shared" ref="A8:A27" si="0">IF(C8=":",0,1)</f>
        <v>1</v>
      </c>
      <c r="B8" s="105">
        <v>1996</v>
      </c>
      <c r="C8" s="172">
        <f>IF(OR(P1_1T!C7=":",P1_1T!C8=":"),":",(P1_1T!C8-P1_1T!C7)/P1_1T!C7*100)</f>
        <v>3.0799606251023635</v>
      </c>
      <c r="D8" s="172">
        <f>IF(OR(P1_1T!D7=":",P1_1T!D8=":"),":",(P1_1T!D8-P1_1T!D7)/P1_1T!D7*100)</f>
        <v>6.006731189747323</v>
      </c>
      <c r="E8" s="172">
        <f>IF(OR(P1_1T!E7=":",P1_1T!E8=":"),":",(P1_1T!E8-P1_1T!E7)/P1_1T!E7*100)</f>
        <v>2.5347051734723065</v>
      </c>
      <c r="F8" s="172">
        <f>IF(OR(P1_1T!F7=":",P1_1T!F8=":"),":",(P1_1T!F8-P1_1T!F7)/P1_1T!F7*100)</f>
        <v>7.2398190045248816</v>
      </c>
      <c r="G8" s="172">
        <f>IF(OR(P1_1T!G7=":",P1_1T!G8=":"),":",(P1_1T!G8-P1_1T!G7)/P1_1T!G7*100)</f>
        <v>5.1063829787234036</v>
      </c>
      <c r="H8" s="172">
        <f>IF(OR(P1_1T!H7=":",P1_1T!H8=":"),":",(P1_1T!H8-P1_1T!H7)/P1_1T!H7*100)</f>
        <v>2.0479234508777986</v>
      </c>
      <c r="I8" s="172">
        <f>IF(OR(P1_1T!I7=":",P1_1T!I8=":"),":",(P1_1T!I8-P1_1T!I7)/P1_1T!I7*100)</f>
        <v>-0.74319377617303983</v>
      </c>
      <c r="J8" s="172">
        <f>IF(OR(P1_1T!J7=":",P1_1T!J8=":"),":",(P1_1T!J8-P1_1T!J7)/P1_1T!J7*100)</f>
        <v>-3.227757531073995</v>
      </c>
      <c r="K8" s="172">
        <f>IF(OR(P1_1T!K7=":",P1_1T!K8=":"),":",(P1_1T!K8-P1_1T!K7)/P1_1T!K7*100)</f>
        <v>-0.79141693518032397</v>
      </c>
      <c r="L8" s="172">
        <f>IF(OR(P1_1T!L7=":",P1_1T!L8=":"),":",(P1_1T!L8-P1_1T!L7)/P1_1T!L7*100)</f>
        <v>8.2087055564901412</v>
      </c>
      <c r="M8" s="172">
        <f>IF(OR(P1_1T!M7=":",P1_1T!M8=":"),":",(P1_1T!M8-P1_1T!M7)/P1_1T!M7*100)</f>
        <v>3.8231373419412717</v>
      </c>
      <c r="N8" s="172">
        <f>IF(OR(P1_1T!N7=":",P1_1T!N8=":"),":",(P1_1T!N8-P1_1T!N7)/P1_1T!N7*100)</f>
        <v>-2.5194613751610309</v>
      </c>
      <c r="O8" s="172">
        <f>IF(OR(P1_1T!O7=":",P1_1T!O8=":"),":",(P1_1T!O8-P1_1T!O7)/P1_1T!O7*100)</f>
        <v>0.71355747702681349</v>
      </c>
      <c r="P8" s="172">
        <f>IF(OR(P1_1T!P7=":",P1_1T!P8=":"),":",(P1_1T!P8-P1_1T!P7)/P1_1T!P7*100)</f>
        <v>7.5852686398161469</v>
      </c>
      <c r="Q8" s="172">
        <f>IF(OR(P1_1T!Q7=":",P1_1T!Q8=":"),":",(P1_1T!Q8-P1_1T!Q7)/P1_1T!Q7*100)</f>
        <v>0.23080595547194352</v>
      </c>
      <c r="R8" s="172">
        <f>IF(OR(P1_1T!R7=":",P1_1T!R8=":"),":",(P1_1T!R8-P1_1T!R7)/P1_1T!R7*100)</f>
        <v>-2.121673786041185</v>
      </c>
      <c r="S8" s="172">
        <f>IF(OR(P1_1T!S7=":",P1_1T!S8=":"),":",(P1_1T!S8-P1_1T!S7)/P1_1T!S7*100)</f>
        <v>-0.32606992821218567</v>
      </c>
      <c r="T8" s="172">
        <f>IF(OR(P1_1T!T7=":",P1_1T!T8=":"),":",(P1_1T!T8-P1_1T!T7)/P1_1T!T7*100)</f>
        <v>3.1579039290873392</v>
      </c>
      <c r="U8" s="172">
        <f>IF(OR(P1_1T!U7=":",P1_1T!U8=":"),":",(P1_1T!U8-P1_1T!U7)/P1_1T!U7*100)</f>
        <v>3.2190722208667011</v>
      </c>
      <c r="V8" s="172">
        <f>IF(OR(P1_1T!V7=":",P1_1T!V8=":"),":",(P1_1T!V8-P1_1T!V7)/P1_1T!V7*100)</f>
        <v>0.45977011494252873</v>
      </c>
      <c r="W8" s="172" t="s">
        <v>126</v>
      </c>
      <c r="X8" s="195" t="s">
        <v>126</v>
      </c>
      <c r="Y8" s="172" t="s">
        <v>126</v>
      </c>
      <c r="Z8" s="172" t="s">
        <v>126</v>
      </c>
      <c r="AA8" s="172" t="s">
        <v>126</v>
      </c>
      <c r="AB8" s="172" t="s">
        <v>126</v>
      </c>
      <c r="AC8" s="175">
        <f>IF(OR(P1_1T!AC7=":",P1_1T!AC8=":"),":",(P1_1T!AC8-P1_1T!AC7)/P1_1T!AC7*100)</f>
        <v>1.080534690143734</v>
      </c>
      <c r="AD8" s="172" t="s">
        <v>126</v>
      </c>
      <c r="AE8" s="172">
        <f>IF(OR(P1_1T!AE7=":",P1_1T!AE8=":"),":",(P1_1T!AE8-P1_1T!AE7)/P1_1T!AE7*100)</f>
        <v>3.0799606251023635</v>
      </c>
      <c r="AF8" s="172">
        <f>IF(OR(P1_1T!AF7=":",P1_1T!AF8=":"),":",(P1_1T!AF8-P1_1T!AF7)/P1_1T!AF7*100)</f>
        <v>3.4051526499544611</v>
      </c>
      <c r="AG8" s="172">
        <f>IF(OR(P1_1T!AG7=":",P1_1T!AG8=":"),":",(P1_1T!AG8-P1_1T!AG7)/P1_1T!AG7*100)</f>
        <v>2.5347051734723065</v>
      </c>
      <c r="AH8" s="172">
        <f>IF(OR(P1_1T!AH7=":",P1_1T!AH8=":"),":",(P1_1T!AH8-P1_1T!AH7)/P1_1T!AH7*100)</f>
        <v>2.0479234508777986</v>
      </c>
      <c r="AI8" s="172">
        <f>IF(OR(P1_1T!AI7=":",P1_1T!AI8=":"),":",(P1_1T!AI8-P1_1T!AI7)/P1_1T!AI7*100)</f>
        <v>-1.3973394256441733</v>
      </c>
      <c r="AJ8" s="172">
        <f>IF(OR(P1_1T!AJ7=":",P1_1T!AJ8=":"),":",(P1_1T!AJ8-P1_1T!AJ7)/P1_1T!AJ7*100)</f>
        <v>8.2087055564901412</v>
      </c>
      <c r="AK8" s="172">
        <f>IF(OR(P1_1T!AK7=":",P1_1T!AK8=":"),":",(P1_1T!AK8-P1_1T!AK7)/P1_1T!AK7*100)</f>
        <v>3.8231373419412717</v>
      </c>
      <c r="AL8" s="172">
        <f>IF(OR(P1_1T!AL7=":",P1_1T!AL8=":"),":",(P1_1T!AL8-P1_1T!AL7)/P1_1T!AL7*100)</f>
        <v>-2.5194613751610309</v>
      </c>
      <c r="AM8" s="172">
        <f>IF(OR(P1_1T!AM7=":",P1_1T!AM8=":"),":",(P1_1T!AM8-P1_1T!AM7)/P1_1T!AM7*100)</f>
        <v>2.1271493513243476</v>
      </c>
      <c r="AN8" s="172">
        <f>IF(OR(P1_1T!AN7=":",P1_1T!AN8=":"),":",(P1_1T!AN8-P1_1T!AN7)/P1_1T!AN7*100)</f>
        <v>-0.5993457886503134</v>
      </c>
      <c r="AO8" s="172">
        <f>IF(OR(P1_1T!AO7=":",P1_1T!AO8=":"),":",(P1_1T!AO8-P1_1T!AO7)/P1_1T!AO7*100)</f>
        <v>-1.062749950368965</v>
      </c>
      <c r="AP8" s="190"/>
      <c r="AQ8" s="172">
        <f>IF(OR(P1_1T!AQ7=":",P1_1T!AQ8=":"),":",(P1_1T!AQ8-P1_1T!AQ7)/P1_1T!AQ7*100)</f>
        <v>3.2865314699850376</v>
      </c>
      <c r="AR8" s="172">
        <f>IF(OR(P1_1T!AR7=":",P1_1T!AR8=":"),":",(P1_1T!AR8-P1_1T!AR7)/P1_1T!AR7*100)</f>
        <v>2.9670874949530992</v>
      </c>
      <c r="AS8" s="172">
        <f>IF(OR(P1_1T!AS7=":",P1_1T!AS8=":"),":",(P1_1T!AS8-P1_1T!AS7)/P1_1T!AS7*100)</f>
        <v>-7.4598918193071392E-2</v>
      </c>
    </row>
    <row r="9" spans="1:45" ht="22.5" customHeight="1">
      <c r="A9" s="77">
        <f t="shared" si="0"/>
        <v>1</v>
      </c>
      <c r="B9" s="105">
        <v>1997</v>
      </c>
      <c r="C9" s="172">
        <f>IF(OR(P1_1T!C8=":",P1_1T!C9=":"),":",(P1_1T!C9-P1_1T!C8)/P1_1T!C8*100)</f>
        <v>-5.0599470798044903</v>
      </c>
      <c r="D9" s="172">
        <f>IF(OR(P1_1T!D8=":",P1_1T!D9=":"),":",(P1_1T!D9-P1_1T!D8)/P1_1T!D8*100)</f>
        <v>17.508669656203264</v>
      </c>
      <c r="E9" s="172">
        <f>IF(OR(P1_1T!E8=":",P1_1T!E9=":"),":",(P1_1T!E9-P1_1T!E8)/P1_1T!E8*100)</f>
        <v>5.6606485912229481</v>
      </c>
      <c r="F9" s="172">
        <f>IF(OR(P1_1T!F8=":",P1_1T!F9=":"),":",(P1_1T!F9-P1_1T!F8)/P1_1T!F8*100)</f>
        <v>4.5605530119400211</v>
      </c>
      <c r="G9" s="172">
        <f>IF(OR(P1_1T!G8=":",P1_1T!G9=":"),":",(P1_1T!G9-P1_1T!G8)/P1_1T!G8*100)</f>
        <v>-10.848211322758345</v>
      </c>
      <c r="H9" s="172">
        <f>IF(OR(P1_1T!H8=":",P1_1T!H9=":"),":",(P1_1T!H9-P1_1T!H8)/P1_1T!H8*100)</f>
        <v>-1.4433382059514002</v>
      </c>
      <c r="I9" s="172">
        <f>IF(OR(P1_1T!I8=":",P1_1T!I9=":"),":",(P1_1T!I9-P1_1T!I8)/P1_1T!I8*100)</f>
        <v>0.14873967367017546</v>
      </c>
      <c r="J9" s="172">
        <f>IF(OR(P1_1T!J8=":",P1_1T!J9=":"),":",(P1_1T!J9-P1_1T!J8)/P1_1T!J8*100)</f>
        <v>-0.39686832194646365</v>
      </c>
      <c r="K9" s="172">
        <f>IF(OR(P1_1T!K8=":",P1_1T!K9=":"),":",(P1_1T!K9-P1_1T!K8)/P1_1T!K8*100)</f>
        <v>5.0027497044360647</v>
      </c>
      <c r="L9" s="172">
        <f>IF(OR(P1_1T!L8=":",P1_1T!L9=":"),":",(P1_1T!L9-P1_1T!L8)/P1_1T!L8*100)</f>
        <v>5.9493355488723267</v>
      </c>
      <c r="M9" s="172">
        <f>IF(OR(P1_1T!M8=":",P1_1T!M9=":"),":",(P1_1T!M9-P1_1T!M8)/P1_1T!M8*100)</f>
        <v>9.1162430771154987</v>
      </c>
      <c r="N9" s="172">
        <f>IF(OR(P1_1T!N8=":",P1_1T!N9=":"),":",(P1_1T!N9-P1_1T!N8)/P1_1T!N8*100)</f>
        <v>-2.5606325404204524</v>
      </c>
      <c r="O9" s="172">
        <f>IF(OR(P1_1T!O8=":",P1_1T!O9=":"),":",(P1_1T!O9-P1_1T!O8)/P1_1T!O8*100)</f>
        <v>1.0821807295551717</v>
      </c>
      <c r="P9" s="172">
        <f>IF(OR(P1_1T!P8=":",P1_1T!P9=":"),":",(P1_1T!P9-P1_1T!P8)/P1_1T!P8*100)</f>
        <v>5.0041854020629915</v>
      </c>
      <c r="Q9" s="172">
        <f>IF(OR(P1_1T!Q8=":",P1_1T!Q9=":"),":",(P1_1T!Q9-P1_1T!Q8)/P1_1T!Q8*100)</f>
        <v>-1.7134701381412847</v>
      </c>
      <c r="R9" s="172">
        <f>IF(OR(P1_1T!R8=":",P1_1T!R9=":"),":",(P1_1T!R9-P1_1T!R8)/P1_1T!R8*100)</f>
        <v>-0.36413662685037873</v>
      </c>
      <c r="S9" s="172">
        <f>IF(OR(P1_1T!S8=":",P1_1T!S9=":"),":",(P1_1T!S9-P1_1T!S8)/P1_1T!S8*100)</f>
        <v>-1.0561109930407389</v>
      </c>
      <c r="T9" s="172">
        <f>IF(OR(P1_1T!T8=":",P1_1T!T9=":"),":",(P1_1T!T9-P1_1T!T8)/P1_1T!T8*100)</f>
        <v>12.830101771596429</v>
      </c>
      <c r="U9" s="172">
        <f>IF(OR(P1_1T!U8=":",P1_1T!U9=":"),":",(P1_1T!U9-P1_1T!U8)/P1_1T!U8*100)</f>
        <v>1.5106403087759168</v>
      </c>
      <c r="V9" s="172">
        <f>IF(OR(P1_1T!V8=":",P1_1T!V9=":"),":",(P1_1T!V9-P1_1T!V8)/P1_1T!V8*100)</f>
        <v>-0.50224375167167334</v>
      </c>
      <c r="W9" s="172" t="s">
        <v>126</v>
      </c>
      <c r="X9" s="195" t="s">
        <v>126</v>
      </c>
      <c r="Y9" s="172" t="s">
        <v>126</v>
      </c>
      <c r="Z9" s="172" t="s">
        <v>126</v>
      </c>
      <c r="AA9" s="172" t="s">
        <v>126</v>
      </c>
      <c r="AB9" s="172" t="s">
        <v>126</v>
      </c>
      <c r="AC9" s="175">
        <f>IF(OR(P1_1T!AC8=":",P1_1T!AC9=":"),":",(P1_1T!AC9-P1_1T!AC8)/P1_1T!AC8*100)</f>
        <v>1.7672979397831683</v>
      </c>
      <c r="AD9" s="172" t="s">
        <v>126</v>
      </c>
      <c r="AE9" s="172">
        <f>IF(OR(P1_1T!AE8=":",P1_1T!AE9=":"),":",(P1_1T!AE9-P1_1T!AE8)/P1_1T!AE8*100)</f>
        <v>-5.0599470798044903</v>
      </c>
      <c r="AF9" s="172">
        <f>IF(OR(P1_1T!AF8=":",P1_1T!AF9=":"),":",(P1_1T!AF9-P1_1T!AF8)/P1_1T!AF8*100)</f>
        <v>5.3958952410055643</v>
      </c>
      <c r="AG9" s="172">
        <f>IF(OR(P1_1T!AG8=":",P1_1T!AG9=":"),":",(P1_1T!AG9-P1_1T!AG8)/P1_1T!AG8*100)</f>
        <v>5.6606485912229481</v>
      </c>
      <c r="AH9" s="172">
        <f>IF(OR(P1_1T!AH8=":",P1_1T!AH9=":"),":",(P1_1T!AH9-P1_1T!AH8)/P1_1T!AH8*100)</f>
        <v>-1.4433382059514002</v>
      </c>
      <c r="AI9" s="172">
        <f>IF(OR(P1_1T!AI8=":",P1_1T!AI9=":"),":",(P1_1T!AI9-P1_1T!AI8)/P1_1T!AI8*100)</f>
        <v>1.9178518882874911</v>
      </c>
      <c r="AJ9" s="172">
        <f>IF(OR(P1_1T!AJ8=":",P1_1T!AJ9=":"),":",(P1_1T!AJ9-P1_1T!AJ8)/P1_1T!AJ8*100)</f>
        <v>5.9493355488723267</v>
      </c>
      <c r="AK9" s="172">
        <f>IF(OR(P1_1T!AK8=":",P1_1T!AK9=":"),":",(P1_1T!AK9-P1_1T!AK8)/P1_1T!AK8*100)</f>
        <v>9.1162430771154987</v>
      </c>
      <c r="AL9" s="172">
        <f>IF(OR(P1_1T!AL8=":",P1_1T!AL9=":"),":",(P1_1T!AL9-P1_1T!AL8)/P1_1T!AL8*100)</f>
        <v>-2.5606325404204524</v>
      </c>
      <c r="AM9" s="172">
        <f>IF(OR(P1_1T!AM8=":",P1_1T!AM9=":"),":",(P1_1T!AM9-P1_1T!AM8)/P1_1T!AM8*100)</f>
        <v>1.9269031052615668</v>
      </c>
      <c r="AN9" s="172">
        <f>IF(OR(P1_1T!AN8=":",P1_1T!AN9=":"),":",(P1_1T!AN9-P1_1T!AN8)/P1_1T!AN8*100)</f>
        <v>-1.2118144837566236</v>
      </c>
      <c r="AO9" s="172">
        <f>IF(OR(P1_1T!AO8=":",P1_1T!AO9=":"),":",(P1_1T!AO9-P1_1T!AO8)/P1_1T!AO8*100)</f>
        <v>3.3782040235148725</v>
      </c>
      <c r="AP9" s="190"/>
      <c r="AQ9" s="172">
        <f>IF(OR(P1_1T!AQ8=":",P1_1T!AQ9=":"),":",(P1_1T!AQ9-P1_1T!AQ8)/P1_1T!AQ8*100)</f>
        <v>-3.9270314234007202</v>
      </c>
      <c r="AR9" s="172">
        <f>IF(OR(P1_1T!AR8=":",P1_1T!AR9=":"),":",(P1_1T!AR9-P1_1T!AR8)/P1_1T!AR8*100)</f>
        <v>2.2157709716789631</v>
      </c>
      <c r="AS9" s="172">
        <f>IF(OR(P1_1T!AS8=":",P1_1T!AS9=":"),":",(P1_1T!AS9-P1_1T!AS8)/P1_1T!AS8*100)</f>
        <v>1.386816707732079</v>
      </c>
    </row>
    <row r="10" spans="1:45" ht="22.5" customHeight="1">
      <c r="A10" s="77">
        <f t="shared" si="0"/>
        <v>1</v>
      </c>
      <c r="B10" s="105">
        <v>1998</v>
      </c>
      <c r="C10" s="172">
        <f>IF(OR(P1_1T!C9=":",P1_1T!C10=":"),":",(P1_1T!C10-P1_1T!C9)/P1_1T!C9*100)</f>
        <v>8.789388134160129</v>
      </c>
      <c r="D10" s="172">
        <f>IF(OR(P1_1T!D9=":",P1_1T!D10=":"),":",(P1_1T!D10-P1_1T!D9)/P1_1T!D9*100)</f>
        <v>22.806255430060819</v>
      </c>
      <c r="E10" s="172">
        <f>IF(OR(P1_1T!E9=":",P1_1T!E10=":"),":",(P1_1T!E10-P1_1T!E9)/P1_1T!E9*100)</f>
        <v>3.0855012607811019</v>
      </c>
      <c r="F10" s="172">
        <f>IF(OR(P1_1T!F9=":",P1_1T!F10=":"),":",(P1_1T!F10-P1_1T!F9)/P1_1T!F9*100)</f>
        <v>13.059156864428617</v>
      </c>
      <c r="G10" s="172">
        <f>IF(OR(P1_1T!G9=":",P1_1T!G10=":"),":",(P1_1T!G10-P1_1T!G9)/P1_1T!G9*100)</f>
        <v>15.926445955266519</v>
      </c>
      <c r="H10" s="172">
        <f>IF(OR(P1_1T!H9=":",P1_1T!H10=":"),":",(P1_1T!H10-P1_1T!H9)/P1_1T!H9*100)</f>
        <v>3.7219344813588982</v>
      </c>
      <c r="I10" s="172">
        <f>IF(OR(P1_1T!I9=":",P1_1T!I10=":"),":",(P1_1T!I10-P1_1T!I9)/P1_1T!I9*100)</f>
        <v>8.458707328916466</v>
      </c>
      <c r="J10" s="172">
        <f>IF(OR(P1_1T!J9=":",P1_1T!J10=":"),":",(P1_1T!J10-P1_1T!J9)/P1_1T!J9*100)</f>
        <v>0.96178856342126251</v>
      </c>
      <c r="K10" s="172">
        <f>IF(OR(P1_1T!K9=":",P1_1T!K10=":"),":",(P1_1T!K10-P1_1T!K9)/P1_1T!K9*100)</f>
        <v>4.6700927924707907</v>
      </c>
      <c r="L10" s="172">
        <f>IF(OR(P1_1T!L9=":",P1_1T!L10=":"),":",(P1_1T!L10-P1_1T!L9)/P1_1T!L9*100)</f>
        <v>18.816881728760432</v>
      </c>
      <c r="M10" s="172">
        <f>IF(OR(P1_1T!M9=":",P1_1T!M10=":"),":",(P1_1T!M10-P1_1T!M9)/P1_1T!M9*100)</f>
        <v>12.087010779418073</v>
      </c>
      <c r="N10" s="172">
        <f>IF(OR(P1_1T!N9=":",P1_1T!N10=":"),":",(P1_1T!N10-P1_1T!N9)/P1_1T!N9*100)</f>
        <v>-1.4035579619504734</v>
      </c>
      <c r="O10" s="172">
        <f>IF(OR(P1_1T!O9=":",P1_1T!O10=":"),":",(P1_1T!O10-P1_1T!O9)/P1_1T!O9*100)</f>
        <v>3.6926943180207603</v>
      </c>
      <c r="P10" s="172">
        <f>IF(OR(P1_1T!P9=":",P1_1T!P10=":"),":",(P1_1T!P10-P1_1T!P9)/P1_1T!P9*100)</f>
        <v>6.1250331052112319</v>
      </c>
      <c r="Q10" s="172">
        <f>IF(OR(P1_1T!Q9=":",P1_1T!Q10=":"),":",(P1_1T!Q10-P1_1T!Q9)/P1_1T!Q9*100)</f>
        <v>-3.4691769725430817</v>
      </c>
      <c r="R10" s="172">
        <f>IF(OR(P1_1T!R9=":",P1_1T!R10=":"),":",(P1_1T!R10-P1_1T!R9)/P1_1T!R9*100)</f>
        <v>0.86713976532950143</v>
      </c>
      <c r="S10" s="172">
        <f>IF(OR(P1_1T!S9=":",P1_1T!S10=":"),":",(P1_1T!S10-P1_1T!S9)/P1_1T!S9*100)</f>
        <v>0.97524953728202124</v>
      </c>
      <c r="T10" s="172">
        <f>IF(OR(P1_1T!T9=":",P1_1T!T10=":"),":",(P1_1T!T10-P1_1T!T9)/P1_1T!T9*100)</f>
        <v>1.5276168654798501</v>
      </c>
      <c r="U10" s="172">
        <f>IF(OR(P1_1T!U9=":",P1_1T!U10=":"),":",(P1_1T!U10-P1_1T!U9)/P1_1T!U9*100)</f>
        <v>-9.2398707655262147</v>
      </c>
      <c r="V10" s="172">
        <f>IF(OR(P1_1T!V9=":",P1_1T!V10=":"),":",(P1_1T!V10-P1_1T!V9)/P1_1T!V9*100)</f>
        <v>0.34373347435219037</v>
      </c>
      <c r="W10" s="172" t="s">
        <v>126</v>
      </c>
      <c r="X10" s="195" t="s">
        <v>126</v>
      </c>
      <c r="Y10" s="172" t="s">
        <v>126</v>
      </c>
      <c r="Z10" s="172" t="s">
        <v>126</v>
      </c>
      <c r="AA10" s="172" t="s">
        <v>126</v>
      </c>
      <c r="AB10" s="172" t="s">
        <v>126</v>
      </c>
      <c r="AC10" s="175">
        <f>IF(OR(P1_1T!AC9=":",P1_1T!AC10=":"),":",(P1_1T!AC10-P1_1T!AC9)/P1_1T!AC9*100)</f>
        <v>3.4321916467723521</v>
      </c>
      <c r="AD10" s="172" t="s">
        <v>126</v>
      </c>
      <c r="AE10" s="172">
        <f>IF(OR(P1_1T!AE9=":",P1_1T!AE10=":"),":",(P1_1T!AE10-P1_1T!AE9)/P1_1T!AE9*100)</f>
        <v>8.789388134160129</v>
      </c>
      <c r="AF10" s="172">
        <f>IF(OR(P1_1T!AF9=":",P1_1T!AF10=":"),":",(P1_1T!AF10-P1_1T!AF9)/P1_1T!AF9*100)</f>
        <v>5.0582474267926036</v>
      </c>
      <c r="AG10" s="172">
        <f>IF(OR(P1_1T!AG9=":",P1_1T!AG10=":"),":",(P1_1T!AG10-P1_1T!AG9)/P1_1T!AG9*100)</f>
        <v>3.0855012607811019</v>
      </c>
      <c r="AH10" s="172">
        <f>IF(OR(P1_1T!AH9=":",P1_1T!AH10=":"),":",(P1_1T!AH10-P1_1T!AH9)/P1_1T!AH9*100)</f>
        <v>3.7219344813588982</v>
      </c>
      <c r="AI10" s="172">
        <f>IF(OR(P1_1T!AI9=":",P1_1T!AI10=":"),":",(P1_1T!AI10-P1_1T!AI9)/P1_1T!AI9*100)</f>
        <v>4.8727353491978844</v>
      </c>
      <c r="AJ10" s="172">
        <f>IF(OR(P1_1T!AJ9=":",P1_1T!AJ10=":"),":",(P1_1T!AJ10-P1_1T!AJ9)/P1_1T!AJ9*100)</f>
        <v>18.816881728760432</v>
      </c>
      <c r="AK10" s="172">
        <f>IF(OR(P1_1T!AK9=":",P1_1T!AK10=":"),":",(P1_1T!AK10-P1_1T!AK9)/P1_1T!AK9*100)</f>
        <v>12.087010779418073</v>
      </c>
      <c r="AL10" s="172">
        <f>IF(OR(P1_1T!AL9=":",P1_1T!AL10=":"),":",(P1_1T!AL10-P1_1T!AL9)/P1_1T!AL9*100)</f>
        <v>-1.4035579619504734</v>
      </c>
      <c r="AM10" s="172">
        <f>IF(OR(P1_1T!AM9=":",P1_1T!AM10=":"),":",(P1_1T!AM10-P1_1T!AM9)/P1_1T!AM9*100)</f>
        <v>4.5817024586119546</v>
      </c>
      <c r="AN10" s="172">
        <f>IF(OR(P1_1T!AN9=":",P1_1T!AN10=":"),":",(P1_1T!AN10-P1_1T!AN9)/P1_1T!AN9*100)</f>
        <v>-1.3640878263660823</v>
      </c>
      <c r="AO10" s="172">
        <f>IF(OR(P1_1T!AO9=":",P1_1T!AO10=":"),":",(P1_1T!AO10-P1_1T!AO9)/P1_1T!AO9*100)</f>
        <v>-6.4796388193252783</v>
      </c>
      <c r="AP10" s="190"/>
      <c r="AQ10" s="172">
        <f>IF(OR(P1_1T!AQ9=":",P1_1T!AQ10=":"),":",(P1_1T!AQ10-P1_1T!AQ9)/P1_1T!AQ9*100)</f>
        <v>9.7681916103016189</v>
      </c>
      <c r="AR10" s="172">
        <f>IF(OR(P1_1T!AR9=":",P1_1T!AR10=":"),":",(P1_1T!AR10-P1_1T!AR9)/P1_1T!AR9*100)</f>
        <v>4.2333950481138967</v>
      </c>
      <c r="AS10" s="172">
        <f>IF(OR(P1_1T!AS9=":",P1_1T!AS10=":"),":",(P1_1T!AS10-P1_1T!AS9)/P1_1T!AS9*100)</f>
        <v>2.6942957539304926</v>
      </c>
    </row>
    <row r="11" spans="1:45" ht="22.5" customHeight="1">
      <c r="A11" s="77">
        <f t="shared" si="0"/>
        <v>1</v>
      </c>
      <c r="B11" s="105">
        <v>1999</v>
      </c>
      <c r="C11" s="172">
        <f>IF(OR(P1_1T!C10=":",P1_1T!C11=":"),":",(P1_1T!C11-P1_1T!C10)/P1_1T!C10*100)</f>
        <v>15.038831403084089</v>
      </c>
      <c r="D11" s="172">
        <f>IF(OR(P1_1T!D10=":",P1_1T!D11=":"),":",(P1_1T!D11-P1_1T!D10)/P1_1T!D10*100)</f>
        <v>14.609126282278041</v>
      </c>
      <c r="E11" s="172">
        <f>IF(OR(P1_1T!E10=":",P1_1T!E11=":"),":",(P1_1T!E11-P1_1T!E10)/P1_1T!E10*100)</f>
        <v>4.8589552315639839</v>
      </c>
      <c r="F11" s="172">
        <f>IF(OR(P1_1T!F10=":",P1_1T!F11=":"),":",(P1_1T!F11-P1_1T!F10)/P1_1T!F10*100)</f>
        <v>-1.351761846901584</v>
      </c>
      <c r="G11" s="172">
        <f>IF(OR(P1_1T!G10=":",P1_1T!G11=":"),":",(P1_1T!G11-P1_1T!G10)/P1_1T!G10*100)</f>
        <v>31.734715921365293</v>
      </c>
      <c r="H11" s="172">
        <f>IF(OR(P1_1T!H10=":",P1_1T!H11=":"),":",(P1_1T!H11-P1_1T!H10)/P1_1T!H10*100)</f>
        <v>-0.62028833270027639</v>
      </c>
      <c r="I11" s="172">
        <f>IF(OR(P1_1T!I10=":",P1_1T!I11=":"),":",(P1_1T!I11-P1_1T!I10)/P1_1T!I10*100)</f>
        <v>4.4964628054209834</v>
      </c>
      <c r="J11" s="172">
        <f>IF(OR(P1_1T!J10=":",P1_1T!J11=":"),":",(P1_1T!J11-P1_1T!J10)/P1_1T!J10*100)</f>
        <v>-1.373627145689118</v>
      </c>
      <c r="K11" s="172">
        <f>IF(OR(P1_1T!K10=":",P1_1T!K11=":"),":",(P1_1T!K11-P1_1T!K10)/P1_1T!K10*100)</f>
        <v>2.9945588518682533</v>
      </c>
      <c r="L11" s="172">
        <f>IF(OR(P1_1T!L10=":",P1_1T!L11=":"),":",(P1_1T!L11-P1_1T!L10)/P1_1T!L10*100)</f>
        <v>9.5402289749283042</v>
      </c>
      <c r="M11" s="172">
        <f>IF(OR(P1_1T!M10=":",P1_1T!M11=":"),":",(P1_1T!M11-P1_1T!M10)/P1_1T!M10*100)</f>
        <v>6.2756975388274352</v>
      </c>
      <c r="N11" s="172">
        <f>IF(OR(P1_1T!N10=":",P1_1T!N11=":"),":",(P1_1T!N11-P1_1T!N10)/P1_1T!N10*100)</f>
        <v>1.8291076881054338</v>
      </c>
      <c r="O11" s="172">
        <f>IF(OR(P1_1T!O10=":",P1_1T!O11=":"),":",(P1_1T!O11-P1_1T!O10)/P1_1T!O10*100)</f>
        <v>2.9564392371160855</v>
      </c>
      <c r="P11" s="172">
        <f>IF(OR(P1_1T!P10=":",P1_1T!P11=":"),":",(P1_1T!P11-P1_1T!P10)/P1_1T!P10*100)</f>
        <v>8.4044451326257441</v>
      </c>
      <c r="Q11" s="172">
        <f>IF(OR(P1_1T!Q10=":",P1_1T!Q11=":"),":",(P1_1T!Q11-P1_1T!Q10)/P1_1T!Q10*100)</f>
        <v>1.6543831970850802</v>
      </c>
      <c r="R11" s="172">
        <f>IF(OR(P1_1T!R10=":",P1_1T!R11=":"),":",(P1_1T!R11-P1_1T!R10)/P1_1T!R10*100)</f>
        <v>-0.44433110552126026</v>
      </c>
      <c r="S11" s="172">
        <f>IF(OR(P1_1T!S10=":",P1_1T!S11=":"),":",(P1_1T!S11-P1_1T!S10)/P1_1T!S10*100)</f>
        <v>-0.29889400717876613</v>
      </c>
      <c r="T11" s="172">
        <f>IF(OR(P1_1T!T10=":",P1_1T!T11=":"),":",(P1_1T!T11-P1_1T!T10)/P1_1T!T10*100)</f>
        <v>-4.6205671714454235</v>
      </c>
      <c r="U11" s="172">
        <f>IF(OR(P1_1T!U10=":",P1_1T!U11=":"),":",(P1_1T!U11-P1_1T!U10)/P1_1T!U10*100)</f>
        <v>-1.9056152317563086</v>
      </c>
      <c r="V11" s="172">
        <f>IF(OR(P1_1T!V10=":",P1_1T!V11=":"),":",(P1_1T!V11-P1_1T!V10)/P1_1T!V10*100)</f>
        <v>0.60773469555971893</v>
      </c>
      <c r="W11" s="172" t="s">
        <v>126</v>
      </c>
      <c r="X11" s="195" t="s">
        <v>126</v>
      </c>
      <c r="Y11" s="172" t="s">
        <v>126</v>
      </c>
      <c r="Z11" s="172" t="s">
        <v>126</v>
      </c>
      <c r="AA11" s="172" t="s">
        <v>126</v>
      </c>
      <c r="AB11" s="172" t="s">
        <v>126</v>
      </c>
      <c r="AC11" s="175">
        <f>IF(OR(P1_1T!AC10=":",P1_1T!AC11=":"),":",(P1_1T!AC11-P1_1T!AC10)/P1_1T!AC10*100)</f>
        <v>2.8052674540322493</v>
      </c>
      <c r="AD11" s="172" t="s">
        <v>126</v>
      </c>
      <c r="AE11" s="172">
        <f>IF(OR(P1_1T!AE10=":",P1_1T!AE11=":"),":",(P1_1T!AE11-P1_1T!AE10)/P1_1T!AE10*100)</f>
        <v>15.038831403084089</v>
      </c>
      <c r="AF11" s="172">
        <f>IF(OR(P1_1T!AF10=":",P1_1T!AF11=":"),":",(P1_1T!AF11-P1_1T!AF10)/P1_1T!AF10*100)</f>
        <v>5.8423093998770943</v>
      </c>
      <c r="AG11" s="172">
        <f>IF(OR(P1_1T!AG10=":",P1_1T!AG11=":"),":",(P1_1T!AG11-P1_1T!AG10)/P1_1T!AG10*100)</f>
        <v>4.8589552315639839</v>
      </c>
      <c r="AH11" s="172">
        <f>IF(OR(P1_1T!AH10=":",P1_1T!AH11=":"),":",(P1_1T!AH11-P1_1T!AH10)/P1_1T!AH10*100)</f>
        <v>-0.62028833270027639</v>
      </c>
      <c r="AI11" s="172">
        <f>IF(OR(P1_1T!AI10=":",P1_1T!AI11=":"),":",(P1_1T!AI11-P1_1T!AI10)/P1_1T!AI10*100)</f>
        <v>2.6778956456744303</v>
      </c>
      <c r="AJ11" s="172">
        <f>IF(OR(P1_1T!AJ10=":",P1_1T!AJ11=":"),":",(P1_1T!AJ11-P1_1T!AJ10)/P1_1T!AJ10*100)</f>
        <v>9.5402289749283042</v>
      </c>
      <c r="AK11" s="172">
        <f>IF(OR(P1_1T!AK10=":",P1_1T!AK11=":"),":",(P1_1T!AK11-P1_1T!AK10)/P1_1T!AK10*100)</f>
        <v>6.2756975388274352</v>
      </c>
      <c r="AL11" s="172">
        <f>IF(OR(P1_1T!AL10=":",P1_1T!AL11=":"),":",(P1_1T!AL11-P1_1T!AL10)/P1_1T!AL10*100)</f>
        <v>1.8291076881054338</v>
      </c>
      <c r="AM11" s="172">
        <f>IF(OR(P1_1T!AM10=":",P1_1T!AM11=":"),":",(P1_1T!AM11-P1_1T!AM10)/P1_1T!AM10*100)</f>
        <v>4.1581055492200711</v>
      </c>
      <c r="AN11" s="172">
        <f>IF(OR(P1_1T!AN10=":",P1_1T!AN11=":"),":",(P1_1T!AN11-P1_1T!AN10)/P1_1T!AN10*100)</f>
        <v>0.69831370612398724</v>
      </c>
      <c r="AO11" s="172">
        <f>IF(OR(P1_1T!AO10=":",P1_1T!AO11=":"),":",(P1_1T!AO11-P1_1T!AO10)/P1_1T!AO10*100)</f>
        <v>-3.8453935074723464</v>
      </c>
      <c r="AP11" s="190"/>
      <c r="AQ11" s="172">
        <f>IF(OR(P1_1T!AQ10=":",P1_1T!AQ11=":"),":",(P1_1T!AQ11-P1_1T!AQ10)/P1_1T!AQ10*100)</f>
        <v>15.087608506681265</v>
      </c>
      <c r="AR11" s="172">
        <f>IF(OR(P1_1T!AR10=":",P1_1T!AR11=":"),":",(P1_1T!AR11-P1_1T!AR10)/P1_1T!AR10*100)</f>
        <v>2.9563199610000668</v>
      </c>
      <c r="AS11" s="172">
        <f>IF(OR(P1_1T!AS10=":",P1_1T!AS11=":"),":",(P1_1T!AS11-P1_1T!AS10)/P1_1T!AS10*100)</f>
        <v>1.8982422605429619</v>
      </c>
    </row>
    <row r="12" spans="1:45" ht="22.5" customHeight="1">
      <c r="A12" s="77">
        <f t="shared" si="0"/>
        <v>1</v>
      </c>
      <c r="B12" s="105">
        <v>2000</v>
      </c>
      <c r="C12" s="172">
        <f>IF(OR(P1_1T!C11=":",P1_1T!C12=":"),":",(P1_1T!C12-P1_1T!C11)/P1_1T!C11*100)</f>
        <v>-5.3327180149096378</v>
      </c>
      <c r="D12" s="172">
        <f>IF(OR(P1_1T!D11=":",P1_1T!D12=":"),":",(P1_1T!D12-P1_1T!D11)/P1_1T!D11*100)</f>
        <v>20.211993386795211</v>
      </c>
      <c r="E12" s="172">
        <f>IF(OR(P1_1T!E11=":",P1_1T!E12=":"),":",(P1_1T!E12-P1_1T!E11)/P1_1T!E11*100)</f>
        <v>2.7045601278166829</v>
      </c>
      <c r="F12" s="172">
        <f>IF(OR(P1_1T!F11=":",P1_1T!F12=":"),":",(P1_1T!F12-P1_1T!F11)/P1_1T!F11*100)</f>
        <v>-3.0792917628929661E-2</v>
      </c>
      <c r="G12" s="172">
        <f>IF(OR(P1_1T!G11=":",P1_1T!G12=":"),":",(P1_1T!G12-P1_1T!G11)/P1_1T!G11*100)</f>
        <v>5.4563541623678917</v>
      </c>
      <c r="H12" s="172">
        <f>IF(OR(P1_1T!H11=":",P1_1T!H12=":"),":",(P1_1T!H12-P1_1T!H11)/P1_1T!H11*100)</f>
        <v>0.1011340742065215</v>
      </c>
      <c r="I12" s="172">
        <f>IF(OR(P1_1T!I11=":",P1_1T!I12=":"),":",(P1_1T!I12-P1_1T!I11)/P1_1T!I11*100)</f>
        <v>8.1216670121184169</v>
      </c>
      <c r="J12" s="172">
        <f>IF(OR(P1_1T!J11=":",P1_1T!J12=":"),":",(P1_1T!J12-P1_1T!J11)/P1_1T!J11*100)</f>
        <v>8.0766419341232361</v>
      </c>
      <c r="K12" s="172">
        <f>IF(OR(P1_1T!K11=":",P1_1T!K12=":"),":",(P1_1T!K12-P1_1T!K11)/P1_1T!K11*100)</f>
        <v>3.5485096486288294</v>
      </c>
      <c r="L12" s="172">
        <f>IF(OR(P1_1T!L11=":",P1_1T!L12=":"),":",(P1_1T!L12-P1_1T!L11)/P1_1T!L11*100)</f>
        <v>10.560100374298443</v>
      </c>
      <c r="M12" s="172">
        <f>IF(OR(P1_1T!M11=":",P1_1T!M12=":"),":",(P1_1T!M12-P1_1T!M11)/P1_1T!M11*100)</f>
        <v>10.032625133674308</v>
      </c>
      <c r="N12" s="172">
        <f>IF(OR(P1_1T!N11=":",P1_1T!N12=":"),":",(P1_1T!N12-P1_1T!N11)/P1_1T!N11*100)</f>
        <v>0.7587722549697119</v>
      </c>
      <c r="O12" s="172">
        <f>IF(OR(P1_1T!O11=":",P1_1T!O12=":"),":",(P1_1T!O12-P1_1T!O11)/P1_1T!O11*100)</f>
        <v>-0.91663188513694949</v>
      </c>
      <c r="P12" s="172">
        <f>IF(OR(P1_1T!P11=":",P1_1T!P12=":"),":",(P1_1T!P12-P1_1T!P11)/P1_1T!P11*100)</f>
        <v>22.926994828004808</v>
      </c>
      <c r="Q12" s="172">
        <f>IF(OR(P1_1T!Q11=":",P1_1T!Q12=":"),":",(P1_1T!Q12-P1_1T!Q11)/P1_1T!Q11*100)</f>
        <v>-0.26393138855247156</v>
      </c>
      <c r="R12" s="172">
        <f>IF(OR(P1_1T!R11=":",P1_1T!R12=":"),":",(P1_1T!R12-P1_1T!R11)/P1_1T!R11*100)</f>
        <v>2.9889440483417098</v>
      </c>
      <c r="S12" s="172">
        <f>IF(OR(P1_1T!S11=":",P1_1T!S12=":"),":",(P1_1T!S12-P1_1T!S11)/P1_1T!S11*100)</f>
        <v>4.12898968748536</v>
      </c>
      <c r="T12" s="172">
        <f>IF(OR(P1_1T!T11=":",P1_1T!T12=":"),":",(P1_1T!T12-P1_1T!T11)/P1_1T!T11*100)</f>
        <v>7.8680997006402631</v>
      </c>
      <c r="U12" s="172">
        <f>IF(OR(P1_1T!U11=":",P1_1T!U12=":"),":",(P1_1T!U12-P1_1T!U11)/P1_1T!U11*100)</f>
        <v>10.731615252078678</v>
      </c>
      <c r="V12" s="172">
        <f>IF(OR(P1_1T!V11=":",P1_1T!V12=":"),":",(P1_1T!V12-P1_1T!V11)/P1_1T!V11*100)</f>
        <v>-0.56837969441578728</v>
      </c>
      <c r="W12" s="172" t="s">
        <v>126</v>
      </c>
      <c r="X12" s="195" t="s">
        <v>126</v>
      </c>
      <c r="Y12" s="172" t="s">
        <v>126</v>
      </c>
      <c r="Z12" s="172" t="s">
        <v>126</v>
      </c>
      <c r="AA12" s="172" t="s">
        <v>126</v>
      </c>
      <c r="AB12" s="172" t="s">
        <v>126</v>
      </c>
      <c r="AC12" s="175">
        <f>IF(OR(P1_1T!AC11=":",P1_1T!AC12=":"),":",(P1_1T!AC12-P1_1T!AC11)/P1_1T!AC11*100)</f>
        <v>4.0021288140225586</v>
      </c>
      <c r="AD12" s="172" t="s">
        <v>126</v>
      </c>
      <c r="AE12" s="172">
        <f>IF(OR(P1_1T!AE11=":",P1_1T!AE12=":"),":",(P1_1T!AE12-P1_1T!AE11)/P1_1T!AE11*100)</f>
        <v>-5.3327180149096378</v>
      </c>
      <c r="AF12" s="172">
        <f>IF(OR(P1_1T!AF11=":",P1_1T!AF12=":"),":",(P1_1T!AF12-P1_1T!AF11)/P1_1T!AF11*100)</f>
        <v>3.3905701183344426</v>
      </c>
      <c r="AG12" s="172">
        <f>IF(OR(P1_1T!AG11=":",P1_1T!AG12=":"),":",(P1_1T!AG12-P1_1T!AG11)/P1_1T!AG11*100)</f>
        <v>2.7045601278166829</v>
      </c>
      <c r="AH12" s="172">
        <f>IF(OR(P1_1T!AH11=":",P1_1T!AH12=":"),":",(P1_1T!AH12-P1_1T!AH11)/P1_1T!AH11*100)</f>
        <v>0.1011340742065215</v>
      </c>
      <c r="AI12" s="172">
        <f>IF(OR(P1_1T!AI11=":",P1_1T!AI12=":"),":",(P1_1T!AI12-P1_1T!AI11)/P1_1T!AI11*100)</f>
        <v>6.6598840863068993</v>
      </c>
      <c r="AJ12" s="172">
        <f>IF(OR(P1_1T!AJ11=":",P1_1T!AJ12=":"),":",(P1_1T!AJ12-P1_1T!AJ11)/P1_1T!AJ11*100)</f>
        <v>10.560100374298443</v>
      </c>
      <c r="AK12" s="172">
        <f>IF(OR(P1_1T!AK11=":",P1_1T!AK12=":"),":",(P1_1T!AK12-P1_1T!AK11)/P1_1T!AK11*100)</f>
        <v>10.032625133674308</v>
      </c>
      <c r="AL12" s="172">
        <f>IF(OR(P1_1T!AL11=":",P1_1T!AL12=":"),":",(P1_1T!AL12-P1_1T!AL11)/P1_1T!AL11*100)</f>
        <v>0.7587722549697119</v>
      </c>
      <c r="AM12" s="172">
        <f>IF(OR(P1_1T!AM11=":",P1_1T!AM12=":"),":",(P1_1T!AM12-P1_1T!AM11)/P1_1T!AM11*100)</f>
        <v>3.6487350219762926</v>
      </c>
      <c r="AN12" s="172">
        <f>IF(OR(P1_1T!AN11=":",P1_1T!AN12=":"),":",(P1_1T!AN12-P1_1T!AN11)/P1_1T!AN11*100)</f>
        <v>1.4989748715957656</v>
      </c>
      <c r="AO12" s="172">
        <f>IF(OR(P1_1T!AO11=":",P1_1T!AO12=":"),":",(P1_1T!AO12-P1_1T!AO11)/P1_1T!AO11*100)</f>
        <v>4.657190618818186</v>
      </c>
      <c r="AP12" s="190"/>
      <c r="AQ12" s="172">
        <f>IF(OR(P1_1T!AQ11=":",P1_1T!AQ12=":"),":",(P1_1T!AQ12-P1_1T!AQ11)/P1_1T!AQ11*100)</f>
        <v>-3.4245213906960359</v>
      </c>
      <c r="AR12" s="172">
        <f>IF(OR(P1_1T!AR11=":",P1_1T!AR12=":"),":",(P1_1T!AR12-P1_1T!AR11)/P1_1T!AR11*100)</f>
        <v>1.7423588288939025</v>
      </c>
      <c r="AS12" s="172">
        <f>IF(OR(P1_1T!AS11=":",P1_1T!AS12=":"),":",(P1_1T!AS12-P1_1T!AS11)/P1_1T!AS11*100)</f>
        <v>4.5494076138355037</v>
      </c>
    </row>
    <row r="13" spans="1:45" ht="22.5" customHeight="1">
      <c r="A13" s="77">
        <f t="shared" si="0"/>
        <v>1</v>
      </c>
      <c r="B13" s="105">
        <v>2001</v>
      </c>
      <c r="C13" s="172">
        <f>IF(OR(P1_1T!C12=":",P1_1T!C13=":"),":",(P1_1T!C13-P1_1T!C12)/P1_1T!C12*100)</f>
        <v>2.7405558125582741</v>
      </c>
      <c r="D13" s="172">
        <f>IF(OR(P1_1T!D12=":",P1_1T!D13=":"),":",(P1_1T!D13-P1_1T!D12)/P1_1T!D12*100)</f>
        <v>-8.291467067014068</v>
      </c>
      <c r="E13" s="172">
        <f>IF(OR(P1_1T!E12=":",P1_1T!E13=":"),":",(P1_1T!E13-P1_1T!E12)/P1_1T!E12*100)</f>
        <v>2.9973387084283711</v>
      </c>
      <c r="F13" s="172">
        <f>IF(OR(P1_1T!F12=":",P1_1T!F13=":"),":",(P1_1T!F13-P1_1T!F12)/P1_1T!F12*100)</f>
        <v>21.715693824118262</v>
      </c>
      <c r="G13" s="172">
        <f>IF(OR(P1_1T!G12=":",P1_1T!G13=":"),":",(P1_1T!G13-P1_1T!G12)/P1_1T!G12*100)</f>
        <v>10.917238182401668</v>
      </c>
      <c r="H13" s="172">
        <f>IF(OR(P1_1T!H12=":",P1_1T!H13=":"),":",(P1_1T!H13-P1_1T!H12)/P1_1T!H12*100)</f>
        <v>-0.71998410238870958</v>
      </c>
      <c r="I13" s="172">
        <f>IF(OR(P1_1T!I12=":",P1_1T!I13=":"),":",(P1_1T!I13-P1_1T!I12)/P1_1T!I12*100)</f>
        <v>12.623196022803269</v>
      </c>
      <c r="J13" s="172">
        <f>IF(OR(P1_1T!J12=":",P1_1T!J13=":"),":",(P1_1T!J13-P1_1T!J12)/P1_1T!J12*100)</f>
        <v>-9.8908490262377189</v>
      </c>
      <c r="K13" s="172">
        <f>IF(OR(P1_1T!K12=":",P1_1T!K13=":"),":",(P1_1T!K13-P1_1T!K12)/P1_1T!K12*100)</f>
        <v>0.12197469400796609</v>
      </c>
      <c r="L13" s="172">
        <f>IF(OR(P1_1T!L12=":",P1_1T!L13=":"),":",(P1_1T!L13-P1_1T!L12)/P1_1T!L12*100)</f>
        <v>3.6538090561376331</v>
      </c>
      <c r="M13" s="172">
        <f>IF(OR(P1_1T!M12=":",P1_1T!M13=":"),":",(P1_1T!M13-P1_1T!M12)/P1_1T!M12*100)</f>
        <v>7.4362668602784607</v>
      </c>
      <c r="N13" s="172">
        <f>IF(OR(P1_1T!N12=":",P1_1T!N13=":"),":",(P1_1T!N13-P1_1T!N12)/P1_1T!N12*100)</f>
        <v>-5.6947507818473033</v>
      </c>
      <c r="O13" s="172">
        <f>IF(OR(P1_1T!O12=":",P1_1T!O13=":"),":",(P1_1T!O13-P1_1T!O12)/P1_1T!O12*100)</f>
        <v>6.173571115847162</v>
      </c>
      <c r="P13" s="172">
        <f>IF(OR(P1_1T!P12=":",P1_1T!P13=":"),":",(P1_1T!P13-P1_1T!P12)/P1_1T!P12*100)</f>
        <v>-1.4609447850850499</v>
      </c>
      <c r="Q13" s="172">
        <f>IF(OR(P1_1T!Q12=":",P1_1T!Q13=":"),":",(P1_1T!Q13-P1_1T!Q12)/P1_1T!Q12*100)</f>
        <v>-2.2469578176069551</v>
      </c>
      <c r="R13" s="172">
        <f>IF(OR(P1_1T!R12=":",P1_1T!R13=":"),":",(P1_1T!R13-P1_1T!R12)/P1_1T!R12*100)</f>
        <v>-0.25285752775461967</v>
      </c>
      <c r="S13" s="172">
        <f>IF(OR(P1_1T!S12=":",P1_1T!S13=":"),":",(P1_1T!S13-P1_1T!S12)/P1_1T!S12*100)</f>
        <v>-2.1598901429951125</v>
      </c>
      <c r="T13" s="172">
        <f>IF(OR(P1_1T!T12=":",P1_1T!T13=":"),":",(P1_1T!T13-P1_1T!T12)/P1_1T!T12*100)</f>
        <v>0.31989391891601449</v>
      </c>
      <c r="U13" s="172">
        <f>IF(OR(P1_1T!U12=":",P1_1T!U13=":"),":",(P1_1T!U13-P1_1T!U12)/P1_1T!U12*100)</f>
        <v>-6.0594093402242484</v>
      </c>
      <c r="V13" s="172">
        <f>IF(OR(P1_1T!V12=":",P1_1T!V13=":"),":",(P1_1T!V13-P1_1T!V12)/P1_1T!V12*100)</f>
        <v>-8.2044953321212144E-2</v>
      </c>
      <c r="W13" s="172" t="s">
        <v>126</v>
      </c>
      <c r="X13" s="195" t="s">
        <v>126</v>
      </c>
      <c r="Y13" s="172" t="s">
        <v>126</v>
      </c>
      <c r="Z13" s="172" t="s">
        <v>126</v>
      </c>
      <c r="AA13" s="172" t="s">
        <v>126</v>
      </c>
      <c r="AB13" s="172" t="s">
        <v>126</v>
      </c>
      <c r="AC13" s="175">
        <f>IF(OR(P1_1T!AC12=":",P1_1T!AC13=":"),":",(P1_1T!AC13-P1_1T!AC12)/P1_1T!AC12*100)</f>
        <v>1.3950462102616918</v>
      </c>
      <c r="AD13" s="172" t="s">
        <v>126</v>
      </c>
      <c r="AE13" s="172">
        <f>IF(OR(P1_1T!AE12=":",P1_1T!AE13=":"),":",(P1_1T!AE13-P1_1T!AE12)/P1_1T!AE12*100)</f>
        <v>2.7405558125582741</v>
      </c>
      <c r="AF13" s="172">
        <f>IF(OR(P1_1T!AF12=":",P1_1T!AF13=":"),":",(P1_1T!AF13-P1_1T!AF12)/P1_1T!AF12*100)</f>
        <v>5.5796703508390344</v>
      </c>
      <c r="AG13" s="172">
        <f>IF(OR(P1_1T!AG12=":",P1_1T!AG13=":"),":",(P1_1T!AG13-P1_1T!AG12)/P1_1T!AG12*100)</f>
        <v>2.9973387084283711</v>
      </c>
      <c r="AH13" s="172">
        <f>IF(OR(P1_1T!AH12=":",P1_1T!AH13=":"),":",(P1_1T!AH13-P1_1T!AH12)/P1_1T!AH12*100)</f>
        <v>-0.71998410238870958</v>
      </c>
      <c r="AI13" s="172">
        <f>IF(OR(P1_1T!AI12=":",P1_1T!AI13=":"),":",(P1_1T!AI13-P1_1T!AI12)/P1_1T!AI12*100)</f>
        <v>1.8256139151374422</v>
      </c>
      <c r="AJ13" s="172">
        <f>IF(OR(P1_1T!AJ12=":",P1_1T!AJ13=":"),":",(P1_1T!AJ13-P1_1T!AJ12)/P1_1T!AJ12*100)</f>
        <v>3.6538090561376331</v>
      </c>
      <c r="AK13" s="172">
        <f>IF(OR(P1_1T!AK12=":",P1_1T!AK13=":"),":",(P1_1T!AK13-P1_1T!AK12)/P1_1T!AK12*100)</f>
        <v>7.4362668602784607</v>
      </c>
      <c r="AL13" s="172">
        <f>IF(OR(P1_1T!AL12=":",P1_1T!AL13=":"),":",(P1_1T!AL13-P1_1T!AL12)/P1_1T!AL12*100)</f>
        <v>-5.6947507818473033</v>
      </c>
      <c r="AM13" s="172">
        <f>IF(OR(P1_1T!AM12=":",P1_1T!AM13=":"),":",(P1_1T!AM13-P1_1T!AM12)/P1_1T!AM12*100)</f>
        <v>4.5069631315551124</v>
      </c>
      <c r="AN13" s="172">
        <f>IF(OR(P1_1T!AN12=":",P1_1T!AN13=":"),":",(P1_1T!AN13-P1_1T!AN12)/P1_1T!AN12*100)</f>
        <v>-1.6735538891878776</v>
      </c>
      <c r="AO13" s="172">
        <f>IF(OR(P1_1T!AO12=":",P1_1T!AO13=":"),":",(P1_1T!AO13-P1_1T!AO12)/P1_1T!AO12*100)</f>
        <v>-6.432639915981242</v>
      </c>
      <c r="AP13" s="190"/>
      <c r="AQ13" s="172">
        <f>IF(OR(P1_1T!AQ12=":",P1_1T!AQ13=":"),":",(P1_1T!AQ13-P1_1T!AQ12)/P1_1T!AQ12*100)</f>
        <v>1.7750251143711977</v>
      </c>
      <c r="AR13" s="172">
        <f>IF(OR(P1_1T!AR12=":",P1_1T!AR13=":"),":",(P1_1T!AR13-P1_1T!AR12)/P1_1T!AR12*100)</f>
        <v>3.1384009948764389</v>
      </c>
      <c r="AS13" s="172">
        <f>IF(OR(P1_1T!AS12=":",P1_1T!AS13=":"),":",(P1_1T!AS13-P1_1T!AS12)/P1_1T!AS12*100)</f>
        <v>0.7278824447408041</v>
      </c>
    </row>
    <row r="14" spans="1:45" ht="22.5" customHeight="1">
      <c r="A14" s="77">
        <f t="shared" si="0"/>
        <v>1</v>
      </c>
      <c r="B14" s="105">
        <v>2002</v>
      </c>
      <c r="C14" s="172">
        <f>IF(OR(P1_1T!C13=":",P1_1T!C14=":"),":",(P1_1T!C14-P1_1T!C13)/P1_1T!C13*100)</f>
        <v>-3.7280297223251373</v>
      </c>
      <c r="D14" s="172">
        <f>IF(OR(P1_1T!D13=":",P1_1T!D14=":"),":",(P1_1T!D14-P1_1T!D13)/P1_1T!D13*100)</f>
        <v>10.791530552341131</v>
      </c>
      <c r="E14" s="172">
        <f>IF(OR(P1_1T!E13=":",P1_1T!E14=":"),":",(P1_1T!E14-P1_1T!E13)/P1_1T!E13*100)</f>
        <v>3.3056028889687941</v>
      </c>
      <c r="F14" s="172">
        <f>IF(OR(P1_1T!F13=":",P1_1T!F14=":"),":",(P1_1T!F14-P1_1T!F13)/P1_1T!F13*100)</f>
        <v>11.153992154877901</v>
      </c>
      <c r="G14" s="172">
        <f>IF(OR(P1_1T!G13=":",P1_1T!G14=":"),":",(P1_1T!G14-P1_1T!G13)/P1_1T!G13*100)</f>
        <v>8.3400669430493455</v>
      </c>
      <c r="H14" s="172">
        <f>IF(OR(P1_1T!H13=":",P1_1T!H14=":"),":",(P1_1T!H14-P1_1T!H13)/P1_1T!H13*100)</f>
        <v>2.4517050227466792</v>
      </c>
      <c r="I14" s="172">
        <f>IF(OR(P1_1T!I13=":",P1_1T!I14=":"),":",(P1_1T!I14-P1_1T!I13)/P1_1T!I13*100)</f>
        <v>5.8752787561428397</v>
      </c>
      <c r="J14" s="172">
        <f>IF(OR(P1_1T!J13=":",P1_1T!J14=":"),":",(P1_1T!J14-P1_1T!J13)/P1_1T!J13*100)</f>
        <v>-0.18237254150606444</v>
      </c>
      <c r="K14" s="172">
        <f>IF(OR(P1_1T!K13=":",P1_1T!K14=":"),":",(P1_1T!K14-P1_1T!K13)/P1_1T!K13*100)</f>
        <v>-7.0018377827690115</v>
      </c>
      <c r="L14" s="172">
        <f>IF(OR(P1_1T!L13=":",P1_1T!L14=":"),":",(P1_1T!L14-P1_1T!L13)/P1_1T!L13*100)</f>
        <v>4.0554988835099959</v>
      </c>
      <c r="M14" s="172">
        <f>IF(OR(P1_1T!M13=":",P1_1T!M14=":"),":",(P1_1T!M14-P1_1T!M13)/P1_1T!M13*100)</f>
        <v>4.0312764629614657</v>
      </c>
      <c r="N14" s="172">
        <f>IF(OR(P1_1T!N13=":",P1_1T!N14=":"),":",(P1_1T!N14-P1_1T!N13)/P1_1T!N13*100)</f>
        <v>-3.2253372066719619</v>
      </c>
      <c r="O14" s="172">
        <f>IF(OR(P1_1T!O13=":",P1_1T!O14=":"),":",(P1_1T!O14-P1_1T!O13)/P1_1T!O13*100)</f>
        <v>2.3873736318082908</v>
      </c>
      <c r="P14" s="172">
        <f>IF(OR(P1_1T!P13=":",P1_1T!P14=":"),":",(P1_1T!P14-P1_1T!P13)/P1_1T!P13*100)</f>
        <v>-3.9075667345067897</v>
      </c>
      <c r="Q14" s="172">
        <f>IF(OR(P1_1T!Q13=":",P1_1T!Q14=":"),":",(P1_1T!Q14-P1_1T!Q13)/P1_1T!Q13*100)</f>
        <v>0.70463972045416889</v>
      </c>
      <c r="R14" s="172">
        <f>IF(OR(P1_1T!R13=":",P1_1T!R14=":"),":",(P1_1T!R14-P1_1T!R13)/P1_1T!R13*100)</f>
        <v>0.46741420250995769</v>
      </c>
      <c r="S14" s="172">
        <f>IF(OR(P1_1T!S13=":",P1_1T!S14=":"),":",(P1_1T!S14-P1_1T!S13)/P1_1T!S13*100)</f>
        <v>0.58197296147316246</v>
      </c>
      <c r="T14" s="172">
        <f>IF(OR(P1_1T!T13=":",P1_1T!T14=":"),":",(P1_1T!T14-P1_1T!T13)/P1_1T!T13*100)</f>
        <v>3.4717327619060594</v>
      </c>
      <c r="U14" s="172">
        <f>IF(OR(P1_1T!U13=":",P1_1T!U14=":"),":",(P1_1T!U14-P1_1T!U13)/P1_1T!U13*100)</f>
        <v>3.3968277410030653E-2</v>
      </c>
      <c r="V14" s="172">
        <f>IF(OR(P1_1T!V13=":",P1_1T!V14=":"),":",(P1_1T!V14-P1_1T!V13)/P1_1T!V13*100)</f>
        <v>6.6459755295172271E-2</v>
      </c>
      <c r="W14" s="172" t="s">
        <v>126</v>
      </c>
      <c r="X14" s="195" t="s">
        <v>126</v>
      </c>
      <c r="Y14" s="172" t="s">
        <v>126</v>
      </c>
      <c r="Z14" s="172" t="s">
        <v>126</v>
      </c>
      <c r="AA14" s="172" t="s">
        <v>126</v>
      </c>
      <c r="AB14" s="172" t="s">
        <v>126</v>
      </c>
      <c r="AC14" s="175">
        <f>IF(OR(P1_1T!AC13=":",P1_1T!AC14=":"),":",(P1_1T!AC14-P1_1T!AC13)/P1_1T!AC13*100)</f>
        <v>1.1177944492680765</v>
      </c>
      <c r="AD14" s="172" t="s">
        <v>126</v>
      </c>
      <c r="AE14" s="172">
        <f>IF(OR(P1_1T!AE13=":",P1_1T!AE14=":"),":",(P1_1T!AE14-P1_1T!AE13)/P1_1T!AE13*100)</f>
        <v>-3.7280297223251373</v>
      </c>
      <c r="AF14" s="172">
        <f>IF(OR(P1_1T!AF13=":",P1_1T!AF14=":"),":",(P1_1T!AF14-P1_1T!AF13)/P1_1T!AF13*100)</f>
        <v>5.0236158009975656</v>
      </c>
      <c r="AG14" s="172">
        <f>IF(OR(P1_1T!AG13=":",P1_1T!AG14=":"),":",(P1_1T!AG14-P1_1T!AG13)/P1_1T!AG13*100)</f>
        <v>3.3056028889687941</v>
      </c>
      <c r="AH14" s="172">
        <f>IF(OR(P1_1T!AH13=":",P1_1T!AH14=":"),":",(P1_1T!AH14-P1_1T!AH13)/P1_1T!AH13*100)</f>
        <v>2.4517050227466792</v>
      </c>
      <c r="AI14" s="172">
        <f>IF(OR(P1_1T!AI13=":",P1_1T!AI14=":"),":",(P1_1T!AI14-P1_1T!AI13)/P1_1T!AI13*100)</f>
        <v>0.21649037268860818</v>
      </c>
      <c r="AJ14" s="172">
        <f>IF(OR(P1_1T!AJ13=":",P1_1T!AJ14=":"),":",(P1_1T!AJ14-P1_1T!AJ13)/P1_1T!AJ13*100)</f>
        <v>4.0554988835099959</v>
      </c>
      <c r="AK14" s="172">
        <f>IF(OR(P1_1T!AK13=":",P1_1T!AK14=":"),":",(P1_1T!AK14-P1_1T!AK13)/P1_1T!AK13*100)</f>
        <v>4.0312764629614657</v>
      </c>
      <c r="AL14" s="172">
        <f>IF(OR(P1_1T!AL13=":",P1_1T!AL14=":"),":",(P1_1T!AL14-P1_1T!AL13)/P1_1T!AL13*100)</f>
        <v>-3.2253372066719619</v>
      </c>
      <c r="AM14" s="172">
        <f>IF(OR(P1_1T!AM13=":",P1_1T!AM14=":"),":",(P1_1T!AM14-P1_1T!AM13)/P1_1T!AM13*100)</f>
        <v>1.4951120994538347</v>
      </c>
      <c r="AN14" s="172">
        <f>IF(OR(P1_1T!AN13=":",P1_1T!AN14=":"),":",(P1_1T!AN14-P1_1T!AN13)/P1_1T!AN13*100)</f>
        <v>0.61901355322923646</v>
      </c>
      <c r="AO14" s="172">
        <f>IF(OR(P1_1T!AO13=":",P1_1T!AO14=":"),":",(P1_1T!AO14-P1_1T!AO13)/P1_1T!AO13*100)</f>
        <v>-1.8098707719323586</v>
      </c>
      <c r="AP14" s="190"/>
      <c r="AQ14" s="172">
        <f>IF(OR(P1_1T!AQ13=":",P1_1T!AQ14=":"),":",(P1_1T!AQ14-P1_1T!AQ13)/P1_1T!AQ13*100)</f>
        <v>-3.0894927323584365</v>
      </c>
      <c r="AR14" s="172">
        <f>IF(OR(P1_1T!AR13=":",P1_1T!AR14=":"),":",(P1_1T!AR14-P1_1T!AR13)/P1_1T!AR13*100)</f>
        <v>3.8460729330403307</v>
      </c>
      <c r="AS14" s="172">
        <f>IF(OR(P1_1T!AS13=":",P1_1T!AS14=":"),":",(P1_1T!AS14-P1_1T!AS13)/P1_1T!AS13*100)</f>
        <v>0.83127746358744647</v>
      </c>
    </row>
    <row r="15" spans="1:45" ht="22.5" customHeight="1">
      <c r="A15" s="77">
        <f t="shared" si="0"/>
        <v>1</v>
      </c>
      <c r="B15" s="105">
        <v>2003</v>
      </c>
      <c r="C15" s="172">
        <f>IF(OR(P1_1T!C14=":",P1_1T!C15=":"),":",(P1_1T!C15-P1_1T!C14)/P1_1T!C14*100)</f>
        <v>-4.7152423024633139</v>
      </c>
      <c r="D15" s="172">
        <f>IF(OR(P1_1T!D14=":",P1_1T!D15=":"),":",(P1_1T!D15-P1_1T!D14)/P1_1T!D14*100)</f>
        <v>0.16810382370872776</v>
      </c>
      <c r="E15" s="172">
        <f>IF(OR(P1_1T!E14=":",P1_1T!E15=":"),":",(P1_1T!E15-P1_1T!E14)/P1_1T!E14*100)</f>
        <v>-0.52977451404403308</v>
      </c>
      <c r="F15" s="172">
        <f>IF(OR(P1_1T!F14=":",P1_1T!F15=":"),":",(P1_1T!F15-P1_1T!F14)/P1_1T!F14*100)</f>
        <v>6.2211850418350387</v>
      </c>
      <c r="G15" s="172">
        <f>IF(OR(P1_1T!G14=":",P1_1T!G15=":"),":",(P1_1T!G15-P1_1T!G14)/P1_1T!G14*100)</f>
        <v>-5.1602549663716806</v>
      </c>
      <c r="H15" s="172">
        <f>IF(OR(P1_1T!H14=":",P1_1T!H15=":"),":",(P1_1T!H15-P1_1T!H14)/P1_1T!H14*100)</f>
        <v>-0.38050699400348775</v>
      </c>
      <c r="I15" s="172">
        <f>IF(OR(P1_1T!I14=":",P1_1T!I15=":"),":",(P1_1T!I15-P1_1T!I14)/P1_1T!I14*100)</f>
        <v>5.9635087632608155</v>
      </c>
      <c r="J15" s="172">
        <f>IF(OR(P1_1T!J14=":",P1_1T!J15=":"),":",(P1_1T!J15-P1_1T!J14)/P1_1T!J14*100)</f>
        <v>-2.8868281699938199</v>
      </c>
      <c r="K15" s="172">
        <f>IF(OR(P1_1T!K14=":",P1_1T!K15=":"),":",(P1_1T!K15-P1_1T!K14)/P1_1T!K14*100)</f>
        <v>-8.1883152899745042</v>
      </c>
      <c r="L15" s="172">
        <f>IF(OR(P1_1T!L14=":",P1_1T!L15=":"),":",(P1_1T!L15-P1_1T!L14)/P1_1T!L14*100)</f>
        <v>-1.6092594200802712</v>
      </c>
      <c r="M15" s="172">
        <f>IF(OR(P1_1T!M14=":",P1_1T!M15=":"),":",(P1_1T!M15-P1_1T!M14)/P1_1T!M14*100)</f>
        <v>-5.6479654414894176</v>
      </c>
      <c r="N15" s="172">
        <f>IF(OR(P1_1T!N14=":",P1_1T!N15=":"),":",(P1_1T!N15-P1_1T!N14)/P1_1T!N14*100)</f>
        <v>-6.2546181796175615</v>
      </c>
      <c r="O15" s="172">
        <f>IF(OR(P1_1T!O14=":",P1_1T!O15=":"),":",(P1_1T!O15-P1_1T!O14)/P1_1T!O14*100)</f>
        <v>-7.6901676949594027</v>
      </c>
      <c r="P15" s="172">
        <f>IF(OR(P1_1T!P14=":",P1_1T!P15=":"),":",(P1_1T!P15-P1_1T!P14)/P1_1T!P14*100)</f>
        <v>-0.88631380404416393</v>
      </c>
      <c r="Q15" s="172">
        <f>IF(OR(P1_1T!Q14=":",P1_1T!Q15=":"),":",(P1_1T!Q15-P1_1T!Q14)/P1_1T!Q14*100)</f>
        <v>7.402778113569612</v>
      </c>
      <c r="R15" s="172">
        <f>IF(OR(P1_1T!R14=":",P1_1T!R15=":"),":",(P1_1T!R15-P1_1T!R14)/P1_1T!R14*100)</f>
        <v>0.52008257884141762</v>
      </c>
      <c r="S15" s="172">
        <f>IF(OR(P1_1T!S14=":",P1_1T!S15=":"),":",(P1_1T!S15-P1_1T!S14)/P1_1T!S14*100)</f>
        <v>-0.88706252247581552</v>
      </c>
      <c r="T15" s="172">
        <f>IF(OR(P1_1T!T14=":",P1_1T!T15=":"),":",(P1_1T!T15-P1_1T!T14)/P1_1T!T14*100)</f>
        <v>-4.5308576815024342</v>
      </c>
      <c r="U15" s="172">
        <f>IF(OR(P1_1T!U14=":",P1_1T!U15=":"),":",(P1_1T!U15-P1_1T!U14)/P1_1T!U14*100)</f>
        <v>0.63048563782734279</v>
      </c>
      <c r="V15" s="172">
        <f>IF(OR(P1_1T!V14=":",P1_1T!V15=":"),":",(P1_1T!V15-P1_1T!V14)/P1_1T!V14*100)</f>
        <v>-8.0346695993207835E-3</v>
      </c>
      <c r="W15" s="172" t="s">
        <v>126</v>
      </c>
      <c r="X15" s="195" t="s">
        <v>126</v>
      </c>
      <c r="Y15" s="172" t="s">
        <v>126</v>
      </c>
      <c r="Z15" s="172" t="s">
        <v>126</v>
      </c>
      <c r="AA15" s="172" t="s">
        <v>126</v>
      </c>
      <c r="AB15" s="172" t="s">
        <v>126</v>
      </c>
      <c r="AC15" s="175">
        <f>IF(OR(P1_1T!AC14=":",P1_1T!AC15=":"),":",(P1_1T!AC15-P1_1T!AC14)/P1_1T!AC14*100)</f>
        <v>-0.76023001659784095</v>
      </c>
      <c r="AD15" s="172" t="s">
        <v>126</v>
      </c>
      <c r="AE15" s="172">
        <f>IF(OR(P1_1T!AE14=":",P1_1T!AE15=":"),":",(P1_1T!AE15-P1_1T!AE14)/P1_1T!AE14*100)</f>
        <v>-4.7152423024633139</v>
      </c>
      <c r="AF15" s="172">
        <f>IF(OR(P1_1T!AF14=":",P1_1T!AF15=":"),":",(P1_1T!AF15-P1_1T!AF14)/P1_1T!AF14*100)</f>
        <v>-0.10425943288045114</v>
      </c>
      <c r="AG15" s="172">
        <f>IF(OR(P1_1T!AG14=":",P1_1T!AG15=":"),":",(P1_1T!AG15-P1_1T!AG14)/P1_1T!AG14*100)</f>
        <v>-0.52977451404403308</v>
      </c>
      <c r="AH15" s="172">
        <f>IF(OR(P1_1T!AH14=":",P1_1T!AH15=":"),":",(P1_1T!AH15-P1_1T!AH14)/P1_1T!AH14*100)</f>
        <v>-0.38050699400348775</v>
      </c>
      <c r="AI15" s="172">
        <f>IF(OR(P1_1T!AI14=":",P1_1T!AI15=":"),":",(P1_1T!AI15-P1_1T!AI14)/P1_1T!AI14*100)</f>
        <v>-0.62938512334132657</v>
      </c>
      <c r="AJ15" s="172">
        <f>IF(OR(P1_1T!AJ14=":",P1_1T!AJ15=":"),":",(P1_1T!AJ15-P1_1T!AJ14)/P1_1T!AJ14*100)</f>
        <v>-1.6092594200802712</v>
      </c>
      <c r="AK15" s="172">
        <f>IF(OR(P1_1T!AK14=":",P1_1T!AK15=":"),":",(P1_1T!AK15-P1_1T!AK14)/P1_1T!AK14*100)</f>
        <v>-5.6479654414894176</v>
      </c>
      <c r="AL15" s="172">
        <f>IF(OR(P1_1T!AL14=":",P1_1T!AL15=":"),":",(P1_1T!AL15-P1_1T!AL14)/P1_1T!AL14*100)</f>
        <v>-6.2546181796175615</v>
      </c>
      <c r="AM15" s="172">
        <f>IF(OR(P1_1T!AM14=":",P1_1T!AM15=":"),":",(P1_1T!AM15-P1_1T!AM14)/P1_1T!AM14*100)</f>
        <v>-6.3004152040276775</v>
      </c>
      <c r="AN15" s="172">
        <f>IF(OR(P1_1T!AN14=":",P1_1T!AN15=":"),":",(P1_1T!AN15-P1_1T!AN14)/P1_1T!AN14*100)</f>
        <v>3.8038773392934244</v>
      </c>
      <c r="AO15" s="172">
        <f>IF(OR(P1_1T!AO14=":",P1_1T!AO15=":"),":",(P1_1T!AO15-P1_1T!AO14)/P1_1T!AO14*100)</f>
        <v>-4.8031849247268106</v>
      </c>
      <c r="AP15" s="190"/>
      <c r="AQ15" s="172">
        <f>IF(OR(P1_1T!AQ14=":",P1_1T!AQ15=":"),":",(P1_1T!AQ15-P1_1T!AQ14)/P1_1T!AQ14*100)</f>
        <v>-3.6831359160153143</v>
      </c>
      <c r="AR15" s="172">
        <f>IF(OR(P1_1T!AR14=":",P1_1T!AR15=":"),":",(P1_1T!AR15-P1_1T!AR14)/P1_1T!AR14*100)</f>
        <v>-0.1493176719316574</v>
      </c>
      <c r="AS15" s="172">
        <f>IF(OR(P1_1T!AS14=":",P1_1T!AS15=":"),":",(P1_1T!AS15-P1_1T!AS14)/P1_1T!AS14*100)</f>
        <v>-0.8310435202260954</v>
      </c>
    </row>
    <row r="16" spans="1:45" ht="22.5" customHeight="1">
      <c r="A16" s="77">
        <f t="shared" si="0"/>
        <v>1</v>
      </c>
      <c r="B16" s="105">
        <v>2004</v>
      </c>
      <c r="C16" s="172">
        <f>IF(OR(P1_1T!C15=":",P1_1T!C16=":"),":",(P1_1T!C16-P1_1T!C15)/P1_1T!C15*100)</f>
        <v>-2.0582359377268284</v>
      </c>
      <c r="D16" s="172">
        <f>IF(OR(P1_1T!D15=":",P1_1T!D16=":"),":",(P1_1T!D16-P1_1T!D15)/P1_1T!D15*100)</f>
        <v>7.3397484509906272</v>
      </c>
      <c r="E16" s="172">
        <f>IF(OR(P1_1T!E15=":",P1_1T!E16=":"),":",(P1_1T!E16-P1_1T!E15)/P1_1T!E15*100)</f>
        <v>-3.0913848425436421</v>
      </c>
      <c r="F16" s="172">
        <f>IF(OR(P1_1T!F15=":",P1_1T!F16=":"),":",(P1_1T!F16-P1_1T!F15)/P1_1T!F15*100)</f>
        <v>-11.3129930834357</v>
      </c>
      <c r="G16" s="172">
        <f>IF(OR(P1_1T!G15=":",P1_1T!G16=":"),":",(P1_1T!G16-P1_1T!G15)/P1_1T!G15*100)</f>
        <v>13.408651984968357</v>
      </c>
      <c r="H16" s="172">
        <f>IF(OR(P1_1T!H15=":",P1_1T!H16=":"),":",(P1_1T!H16-P1_1T!H15)/P1_1T!H15*100)</f>
        <v>-1.1032249630475088</v>
      </c>
      <c r="I16" s="172">
        <f>IF(OR(P1_1T!I15=":",P1_1T!I16=":"),":",(P1_1T!I16-P1_1T!I15)/P1_1T!I15*100)</f>
        <v>9.5887121047547659</v>
      </c>
      <c r="J16" s="172">
        <f>IF(OR(P1_1T!J15=":",P1_1T!J16=":"),":",(P1_1T!J16-P1_1T!J15)/P1_1T!J15*100)</f>
        <v>-1.6448192632946981</v>
      </c>
      <c r="K16" s="172">
        <f>IF(OR(P1_1T!K15=":",P1_1T!K16=":"),":",(P1_1T!K16-P1_1T!K15)/P1_1T!K15*100)</f>
        <v>-4.2002420889361574</v>
      </c>
      <c r="L16" s="172">
        <f>IF(OR(P1_1T!L15=":",P1_1T!L16=":"),":",(P1_1T!L16-P1_1T!L15)/P1_1T!L15*100)</f>
        <v>17.829204818595773</v>
      </c>
      <c r="M16" s="172">
        <f>IF(OR(P1_1T!M15=":",P1_1T!M16=":"),":",(P1_1T!M16-P1_1T!M15)/P1_1T!M15*100)</f>
        <v>2.9296497115657414</v>
      </c>
      <c r="N16" s="172">
        <f>IF(OR(P1_1T!N15=":",P1_1T!N16=":"),":",(P1_1T!N16-P1_1T!N15)/P1_1T!N15*100)</f>
        <v>-3.3746821429215479</v>
      </c>
      <c r="O16" s="172">
        <f>IF(OR(P1_1T!O15=":",P1_1T!O16=":"),":",(P1_1T!O16-P1_1T!O15)/P1_1T!O15*100)</f>
        <v>-4.2872103470266953</v>
      </c>
      <c r="P16" s="172">
        <f>IF(OR(P1_1T!P15=":",P1_1T!P16=":"),":",(P1_1T!P16-P1_1T!P15)/P1_1T!P15*100)</f>
        <v>-11.915075041171983</v>
      </c>
      <c r="Q16" s="172">
        <f>IF(OR(P1_1T!Q15=":",P1_1T!Q16=":"),":",(P1_1T!Q16-P1_1T!Q15)/P1_1T!Q15*100)</f>
        <v>3.2425348301602153</v>
      </c>
      <c r="R16" s="172">
        <f>IF(OR(P1_1T!R15=":",P1_1T!R16=":"),":",(P1_1T!R16-P1_1T!R15)/P1_1T!R15*100)</f>
        <v>-1.2219751398076117</v>
      </c>
      <c r="S16" s="172">
        <f>IF(OR(P1_1T!S15=":",P1_1T!S16=":"),":",(P1_1T!S16-P1_1T!S15)/P1_1T!S15*100)</f>
        <v>-2.2624160175907777</v>
      </c>
      <c r="T16" s="172">
        <f>IF(OR(P1_1T!T15=":",P1_1T!T16=":"),":",(P1_1T!T16-P1_1T!T15)/P1_1T!T15*100)</f>
        <v>-3.7184600429109453</v>
      </c>
      <c r="U16" s="172">
        <f>IF(OR(P1_1T!U15=":",P1_1T!U16=":"),":",(P1_1T!U16-P1_1T!U15)/P1_1T!U15*100)</f>
        <v>1.3854554590467227</v>
      </c>
      <c r="V16" s="172">
        <f>IF(OR(P1_1T!V15=":",P1_1T!V16=":"),":",(P1_1T!V16-P1_1T!V15)/P1_1T!V15*100)</f>
        <v>8.2549869614028493E-2</v>
      </c>
      <c r="W16" s="172" t="s">
        <v>126</v>
      </c>
      <c r="X16" s="195" t="s">
        <v>126</v>
      </c>
      <c r="Y16" s="172" t="s">
        <v>126</v>
      </c>
      <c r="Z16" s="172" t="s">
        <v>126</v>
      </c>
      <c r="AA16" s="172" t="s">
        <v>126</v>
      </c>
      <c r="AB16" s="172" t="s">
        <v>126</v>
      </c>
      <c r="AC16" s="175">
        <f>IF(OR(P1_1T!AC15=":",P1_1T!AC16=":"),":",(P1_1T!AC16-P1_1T!AC15)/P1_1T!AC15*100)</f>
        <v>0.60678328984018437</v>
      </c>
      <c r="AD16" s="172" t="s">
        <v>126</v>
      </c>
      <c r="AE16" s="172">
        <f>IF(OR(P1_1T!AE15=":",P1_1T!AE16=":"),":",(P1_1T!AE16-P1_1T!AE15)/P1_1T!AE15*100)</f>
        <v>-2.0582359377268284</v>
      </c>
      <c r="AF16" s="172">
        <f>IF(OR(P1_1T!AF15=":",P1_1T!AF16=":"),":",(P1_1T!AF16-P1_1T!AF15)/P1_1T!AF15*100)</f>
        <v>-1.6049995362328828</v>
      </c>
      <c r="AG16" s="172">
        <f>IF(OR(P1_1T!AG15=":",P1_1T!AG16=":"),":",(P1_1T!AG16-P1_1T!AG15)/P1_1T!AG15*100)</f>
        <v>-3.0913848425436421</v>
      </c>
      <c r="AH16" s="172">
        <f>IF(OR(P1_1T!AH15=":",P1_1T!AH16=":"),":",(P1_1T!AH16-P1_1T!AH15)/P1_1T!AH15*100)</f>
        <v>-1.1032249630475088</v>
      </c>
      <c r="AI16" s="172">
        <f>IF(OR(P1_1T!AI15=":",P1_1T!AI16=":"),":",(P1_1T!AI16-P1_1T!AI15)/P1_1T!AI15*100)</f>
        <v>3.1814552307273209</v>
      </c>
      <c r="AJ16" s="172">
        <f>IF(OR(P1_1T!AJ15=":",P1_1T!AJ16=":"),":",(P1_1T!AJ16-P1_1T!AJ15)/P1_1T!AJ15*100)</f>
        <v>17.829204818595773</v>
      </c>
      <c r="AK16" s="172">
        <f>IF(OR(P1_1T!AK15=":",P1_1T!AK16=":"),":",(P1_1T!AK16-P1_1T!AK15)/P1_1T!AK15*100)</f>
        <v>2.9296497115657414</v>
      </c>
      <c r="AL16" s="172">
        <f>IF(OR(P1_1T!AL15=":",P1_1T!AL16=":"),":",(P1_1T!AL16-P1_1T!AL15)/P1_1T!AL15*100)</f>
        <v>-3.3746821429215479</v>
      </c>
      <c r="AM16" s="172">
        <f>IF(OR(P1_1T!AM15=":",P1_1T!AM16=":"),":",(P1_1T!AM16-P1_1T!AM15)/P1_1T!AM15*100)</f>
        <v>-5.4944313303533434</v>
      </c>
      <c r="AN16" s="172">
        <f>IF(OR(P1_1T!AN15=":",P1_1T!AN16=":"),":",(P1_1T!AN16-P1_1T!AN15)/P1_1T!AN15*100)</f>
        <v>0.8949108396748775</v>
      </c>
      <c r="AO16" s="172">
        <f>IF(OR(P1_1T!AO15=":",P1_1T!AO16=":"),":",(P1_1T!AO16-P1_1T!AO15)/P1_1T!AO15*100)</f>
        <v>-4.0914795190523501</v>
      </c>
      <c r="AP16" s="190"/>
      <c r="AQ16" s="172">
        <f>IF(OR(P1_1T!AQ15=":",P1_1T!AQ16=":"),":",(P1_1T!AQ16-P1_1T!AQ15)/P1_1T!AQ15*100)</f>
        <v>-1.3132305641503006</v>
      </c>
      <c r="AR16" s="172">
        <f>IF(OR(P1_1T!AR15=":",P1_1T!AR16=":"),":",(P1_1T!AR16-P1_1T!AR15)/P1_1T!AR15*100)</f>
        <v>-1.4409307562852995</v>
      </c>
      <c r="AS16" s="172">
        <f>IF(OR(P1_1T!AS15=":",P1_1T!AS16=":"),":",(P1_1T!AS16-P1_1T!AS15)/P1_1T!AS15*100)</f>
        <v>1.3748279984302563</v>
      </c>
    </row>
    <row r="17" spans="1:45" ht="22.5" customHeight="1">
      <c r="A17" s="77">
        <f t="shared" si="0"/>
        <v>1</v>
      </c>
      <c r="B17" s="105">
        <v>2005</v>
      </c>
      <c r="C17" s="172">
        <f>IF(OR(P1_1T!C16=":",P1_1T!C17=":"),":",(P1_1T!C17-P1_1T!C16)/P1_1T!C16*100)</f>
        <v>5.1418169999051084</v>
      </c>
      <c r="D17" s="172">
        <f>IF(OR(P1_1T!D16=":",P1_1T!D17=":"),":",(P1_1T!D17-P1_1T!D16)/P1_1T!D16*100)</f>
        <v>8.5063363823290068</v>
      </c>
      <c r="E17" s="172">
        <f>IF(OR(P1_1T!E16=":",P1_1T!E17=":"),":",(P1_1T!E17-P1_1T!E16)/P1_1T!E16*100)</f>
        <v>-6.6840593815188312</v>
      </c>
      <c r="F17" s="172">
        <f>IF(OR(P1_1T!F16=":",P1_1T!F17=":"),":",(P1_1T!F17-P1_1T!F16)/P1_1T!F16*100)</f>
        <v>-3.2176489194123676</v>
      </c>
      <c r="G17" s="172">
        <f>IF(OR(P1_1T!G16=":",P1_1T!G17=":"),":",(P1_1T!G17-P1_1T!G16)/P1_1T!G16*100)</f>
        <v>-7.7273683127749333</v>
      </c>
      <c r="H17" s="172">
        <f>IF(OR(P1_1T!H16=":",P1_1T!H17=":"),":",(P1_1T!H17-P1_1T!H16)/P1_1T!H16*100)</f>
        <v>-0.80648325566569823</v>
      </c>
      <c r="I17" s="172">
        <f>IF(OR(P1_1T!I16=":",P1_1T!I17=":"),":",(P1_1T!I17-P1_1T!I16)/P1_1T!I16*100)</f>
        <v>6.4629665511371419</v>
      </c>
      <c r="J17" s="172">
        <f>IF(OR(P1_1T!J16=":",P1_1T!J17=":"),":",(P1_1T!J17-P1_1T!J16)/P1_1T!J16*100)</f>
        <v>-4.8448693681156367</v>
      </c>
      <c r="K17" s="172">
        <f>IF(OR(P1_1T!K16=":",P1_1T!K17=":"),":",(P1_1T!K17-P1_1T!K16)/P1_1T!K16*100)</f>
        <v>-2.4974299669158628</v>
      </c>
      <c r="L17" s="172">
        <f>IF(OR(P1_1T!L16=":",P1_1T!L17=":"),":",(P1_1T!L17-P1_1T!L16)/P1_1T!L16*100)</f>
        <v>1.9885746463661078</v>
      </c>
      <c r="M17" s="172">
        <f>IF(OR(P1_1T!M16=":",P1_1T!M17=":"),":",(P1_1T!M17-P1_1T!M16)/P1_1T!M16*100)</f>
        <v>8.2517643074746996</v>
      </c>
      <c r="N17" s="172">
        <f>IF(OR(P1_1T!N16=":",P1_1T!N17=":"),":",(P1_1T!N17-P1_1T!N16)/P1_1T!N16*100)</f>
        <v>-4.2291813572838715</v>
      </c>
      <c r="O17" s="172">
        <f>IF(OR(P1_1T!O16=":",P1_1T!O17=":"),":",(P1_1T!O17-P1_1T!O16)/P1_1T!O16*100)</f>
        <v>-2.3834235711094012</v>
      </c>
      <c r="P17" s="172">
        <f>IF(OR(P1_1T!P16=":",P1_1T!P17=":"),":",(P1_1T!P17-P1_1T!P16)/P1_1T!P16*100)</f>
        <v>2.5209580357135475</v>
      </c>
      <c r="Q17" s="172">
        <f>IF(OR(P1_1T!Q16=":",P1_1T!Q17=":"),":",(P1_1T!Q17-P1_1T!Q16)/P1_1T!Q16*100)</f>
        <v>-7.3983427166235433E-2</v>
      </c>
      <c r="R17" s="172">
        <f>IF(OR(P1_1T!R16=":",P1_1T!R17=":"),":",(P1_1T!R17-P1_1T!R16)/P1_1T!R16*100)</f>
        <v>-1.0172947517086603</v>
      </c>
      <c r="S17" s="172">
        <f>IF(OR(P1_1T!S16=":",P1_1T!S17=":"),":",(P1_1T!S17-P1_1T!S16)/P1_1T!S16*100)</f>
        <v>-2.6573853949893063</v>
      </c>
      <c r="T17" s="172">
        <f>IF(OR(P1_1T!T16=":",P1_1T!T17=":"),":",(P1_1T!T17-P1_1T!T16)/P1_1T!T16*100)</f>
        <v>1.3588191285117872</v>
      </c>
      <c r="U17" s="172">
        <f>IF(OR(P1_1T!U16=":",P1_1T!U17=":"),":",(P1_1T!U17-P1_1T!U16)/P1_1T!U16*100)</f>
        <v>-1.7672400565416646</v>
      </c>
      <c r="V17" s="172">
        <f>IF(OR(P1_1T!V16=":",P1_1T!V17=":"),":",(P1_1T!V17-P1_1T!V16)/P1_1T!V16*100)</f>
        <v>-0.26487165397031953</v>
      </c>
      <c r="W17" s="172" t="s">
        <v>126</v>
      </c>
      <c r="X17" s="195" t="s">
        <v>126</v>
      </c>
      <c r="Y17" s="172" t="s">
        <v>126</v>
      </c>
      <c r="Z17" s="172" t="s">
        <v>126</v>
      </c>
      <c r="AA17" s="172" t="s">
        <v>126</v>
      </c>
      <c r="AB17" s="172" t="s">
        <v>126</v>
      </c>
      <c r="AC17" s="175">
        <f>IF(OR(P1_1T!AC16=":",P1_1T!AC17=":"),":",(P1_1T!AC17-P1_1T!AC16)/P1_1T!AC16*100)</f>
        <v>0.24109061889488617</v>
      </c>
      <c r="AD17" s="172" t="s">
        <v>126</v>
      </c>
      <c r="AE17" s="172">
        <f>IF(OR(P1_1T!AE16=":",P1_1T!AE17=":"),":",(P1_1T!AE17-P1_1T!AE16)/P1_1T!AE16*100)</f>
        <v>5.1418169999051084</v>
      </c>
      <c r="AF17" s="172">
        <f>IF(OR(P1_1T!AF16=":",P1_1T!AF17=":"),":",(P1_1T!AF17-P1_1T!AF16)/P1_1T!AF16*100)</f>
        <v>-6.4393285396864046</v>
      </c>
      <c r="AG17" s="172">
        <f>IF(OR(P1_1T!AG16=":",P1_1T!AG17=":"),":",(P1_1T!AG17-P1_1T!AG16)/P1_1T!AG16*100)</f>
        <v>-6.6840593815188312</v>
      </c>
      <c r="AH17" s="172">
        <f>IF(OR(P1_1T!AH16=":",P1_1T!AH17=":"),":",(P1_1T!AH17-P1_1T!AH16)/P1_1T!AH16*100)</f>
        <v>-0.80648325566569823</v>
      </c>
      <c r="AI17" s="172">
        <f>IF(OR(P1_1T!AI16=":",P1_1T!AI17=":"),":",(P1_1T!AI17-P1_1T!AI16)/P1_1T!AI16*100)</f>
        <v>1.5982691392519817</v>
      </c>
      <c r="AJ17" s="172">
        <f>IF(OR(P1_1T!AJ16=":",P1_1T!AJ17=":"),":",(P1_1T!AJ17-P1_1T!AJ16)/P1_1T!AJ16*100)</f>
        <v>1.9885746463661078</v>
      </c>
      <c r="AK17" s="172">
        <f>IF(OR(P1_1T!AK16=":",P1_1T!AK17=":"),":",(P1_1T!AK17-P1_1T!AK16)/P1_1T!AK16*100)</f>
        <v>8.2517643074746996</v>
      </c>
      <c r="AL17" s="172">
        <f>IF(OR(P1_1T!AL16=":",P1_1T!AL17=":"),":",(P1_1T!AL17-P1_1T!AL16)/P1_1T!AL16*100)</f>
        <v>-4.2291813572838715</v>
      </c>
      <c r="AM17" s="172">
        <f>IF(OR(P1_1T!AM16=":",P1_1T!AM17=":"),":",(P1_1T!AM17-P1_1T!AM16)/P1_1T!AM16*100)</f>
        <v>-1.4226808014979091</v>
      </c>
      <c r="AN17" s="172">
        <f>IF(OR(P1_1T!AN16=":",P1_1T!AN17=":"),":",(P1_1T!AN17-P1_1T!AN16)/P1_1T!AN16*100)</f>
        <v>-0.85354028666415704</v>
      </c>
      <c r="AO17" s="172">
        <f>IF(OR(P1_1T!AO16=":",P1_1T!AO17=":"),":",(P1_1T!AO17-P1_1T!AO16)/P1_1T!AO16*100)</f>
        <v>-2.7927882786102183</v>
      </c>
      <c r="AP17" s="190"/>
      <c r="AQ17" s="172">
        <f>IF(OR(P1_1T!AQ16=":",P1_1T!AQ17=":"),":",(P1_1T!AQ17-P1_1T!AQ16)/P1_1T!AQ16*100)</f>
        <v>5.3874377284959545</v>
      </c>
      <c r="AR17" s="172">
        <f>IF(OR(P1_1T!AR16=":",P1_1T!AR17=":"),":",(P1_1T!AR17-P1_1T!AR16)/P1_1T!AR16*100)</f>
        <v>-3.7972721610307318</v>
      </c>
      <c r="AS17" s="172">
        <f>IF(OR(P1_1T!AS16=":",P1_1T!AS17=":"),":",(P1_1T!AS17-P1_1T!AS16)/P1_1T!AS16*100)</f>
        <v>0.69734962022843994</v>
      </c>
    </row>
    <row r="18" spans="1:45" ht="22.5" customHeight="1">
      <c r="A18" s="77">
        <f t="shared" si="0"/>
        <v>1</v>
      </c>
      <c r="B18" s="105">
        <v>2006</v>
      </c>
      <c r="C18" s="172">
        <f>IF(OR(P1_1T!C17=":",P1_1T!C18=":"),":",(P1_1T!C18-P1_1T!C17)/P1_1T!C17*100)</f>
        <v>3.7939193707719601</v>
      </c>
      <c r="D18" s="172">
        <f>IF(OR(P1_1T!D17=":",P1_1T!D18=":"),":",(P1_1T!D18-P1_1T!D17)/P1_1T!D17*100)</f>
        <v>-4.2808476840406122</v>
      </c>
      <c r="E18" s="172">
        <f>IF(OR(P1_1T!E17=":",P1_1T!E18=":"),":",(P1_1T!E18-P1_1T!E17)/P1_1T!E17*100)</f>
        <v>-4.4729002631558972</v>
      </c>
      <c r="F18" s="172">
        <f>IF(OR(P1_1T!F17=":",P1_1T!F18=":"),":",(P1_1T!F18-P1_1T!F17)/P1_1T!F17*100)</f>
        <v>-3.3748735458655905</v>
      </c>
      <c r="G18" s="172">
        <f>IF(OR(P1_1T!G17=":",P1_1T!G18=":"),":",(P1_1T!G18-P1_1T!G17)/P1_1T!G17*100)</f>
        <v>4.8762213001377024</v>
      </c>
      <c r="H18" s="172">
        <f>IF(OR(P1_1T!H17=":",P1_1T!H18=":"),":",(P1_1T!H18-P1_1T!H17)/P1_1T!H17*100)</f>
        <v>4.4149440236307509</v>
      </c>
      <c r="I18" s="172">
        <f>IF(OR(P1_1T!I17=":",P1_1T!I18=":"),":",(P1_1T!I18-P1_1T!I17)/P1_1T!I17*100)</f>
        <v>4.3583434461274582</v>
      </c>
      <c r="J18" s="172">
        <f>IF(OR(P1_1T!J17=":",P1_1T!J18=":"),":",(P1_1T!J18-P1_1T!J17)/P1_1T!J17*100)</f>
        <v>9.4597874501135308</v>
      </c>
      <c r="K18" s="172">
        <f>IF(OR(P1_1T!K17=":",P1_1T!K18=":"),":",(P1_1T!K18-P1_1T!K17)/P1_1T!K17*100)</f>
        <v>1.2090283918262679</v>
      </c>
      <c r="L18" s="172">
        <f>IF(OR(P1_1T!L17=":",P1_1T!L18=":"),":",(P1_1T!L18-P1_1T!L17)/P1_1T!L17*100)</f>
        <v>-6.8769972541926263</v>
      </c>
      <c r="M18" s="172">
        <f>IF(OR(P1_1T!M17=":",P1_1T!M18=":"),":",(P1_1T!M18-P1_1T!M17)/P1_1T!M17*100)</f>
        <v>8.7053325458215287</v>
      </c>
      <c r="N18" s="172">
        <f>IF(OR(P1_1T!N17=":",P1_1T!N18=":"),":",(P1_1T!N18-P1_1T!N17)/P1_1T!N17*100)</f>
        <v>-1.4794666111762289</v>
      </c>
      <c r="O18" s="172">
        <f>IF(OR(P1_1T!O17=":",P1_1T!O18=":"),":",(P1_1T!O18-P1_1T!O17)/P1_1T!O17*100)</f>
        <v>-0.46750688928454581</v>
      </c>
      <c r="P18" s="172">
        <f>IF(OR(P1_1T!P17=":",P1_1T!P18=":"),":",(P1_1T!P18-P1_1T!P17)/P1_1T!P17*100)</f>
        <v>6.9738185732735518</v>
      </c>
      <c r="Q18" s="172">
        <f>IF(OR(P1_1T!Q17=":",P1_1T!Q18=":"),":",(P1_1T!Q18-P1_1T!Q17)/P1_1T!Q17*100)</f>
        <v>3.4557963696525871</v>
      </c>
      <c r="R18" s="172">
        <f>IF(OR(P1_1T!R17=":",P1_1T!R18=":"),":",(P1_1T!R18-P1_1T!R17)/P1_1T!R17*100)</f>
        <v>-0.39841012320117652</v>
      </c>
      <c r="S18" s="172">
        <f>IF(OR(P1_1T!S17=":",P1_1T!S18=":"),":",(P1_1T!S18-P1_1T!S17)/P1_1T!S17*100)</f>
        <v>-0.30961935125823425</v>
      </c>
      <c r="T18" s="172">
        <f>IF(OR(P1_1T!T17=":",P1_1T!T18=":"),":",(P1_1T!T18-P1_1T!T17)/P1_1T!T17*100)</f>
        <v>4.3213751910846687</v>
      </c>
      <c r="U18" s="172">
        <f>IF(OR(P1_1T!U17=":",P1_1T!U18=":"),":",(P1_1T!U18-P1_1T!U17)/P1_1T!U17*100)</f>
        <v>-3.5570031413502359</v>
      </c>
      <c r="V18" s="172">
        <f>IF(OR(P1_1T!V17=":",P1_1T!V18=":"),":",(P1_1T!V18-P1_1T!V17)/P1_1T!V17*100)</f>
        <v>0.27189284132201463</v>
      </c>
      <c r="W18" s="172" t="s">
        <v>126</v>
      </c>
      <c r="X18" s="195" t="s">
        <v>126</v>
      </c>
      <c r="Y18" s="172" t="s">
        <v>126</v>
      </c>
      <c r="Z18" s="172" t="s">
        <v>126</v>
      </c>
      <c r="AA18" s="172" t="s">
        <v>126</v>
      </c>
      <c r="AB18" s="172" t="s">
        <v>126</v>
      </c>
      <c r="AC18" s="175">
        <f>IF(OR(P1_1T!AC17=":",P1_1T!AC18=":"),":",(P1_1T!AC18-P1_1T!AC17)/P1_1T!AC17*100)</f>
        <v>2.7454875467995197</v>
      </c>
      <c r="AD18" s="172" t="s">
        <v>126</v>
      </c>
      <c r="AE18" s="172">
        <f>IF(OR(P1_1T!AE17=":",P1_1T!AE18=":"),":",(P1_1T!AE18-P1_1T!AE17)/P1_1T!AE17*100)</f>
        <v>3.7939193707719601</v>
      </c>
      <c r="AF18" s="172">
        <f>IF(OR(P1_1T!AF17=":",P1_1T!AF18=":"),":",(P1_1T!AF18-P1_1T!AF17)/P1_1T!AF17*100)</f>
        <v>-2.8242449991824867</v>
      </c>
      <c r="AG18" s="172">
        <f>IF(OR(P1_1T!AG17=":",P1_1T!AG18=":"),":",(P1_1T!AG18-P1_1T!AG17)/P1_1T!AG17*100)</f>
        <v>-4.4729002631558972</v>
      </c>
      <c r="AH18" s="172">
        <f>IF(OR(P1_1T!AH17=":",P1_1T!AH18=":"),":",(P1_1T!AH18-P1_1T!AH17)/P1_1T!AH17*100)</f>
        <v>4.4149440236307509</v>
      </c>
      <c r="AI18" s="172">
        <f>IF(OR(P1_1T!AI17=":",P1_1T!AI18=":"),":",(P1_1T!AI18-P1_1T!AI17)/P1_1T!AI17*100)</f>
        <v>4.6913677402668341</v>
      </c>
      <c r="AJ18" s="172">
        <f>IF(OR(P1_1T!AJ17=":",P1_1T!AJ18=":"),":",(P1_1T!AJ18-P1_1T!AJ17)/P1_1T!AJ17*100)</f>
        <v>-6.8769972541926263</v>
      </c>
      <c r="AK18" s="172">
        <f>IF(OR(P1_1T!AK17=":",P1_1T!AK18=":"),":",(P1_1T!AK18-P1_1T!AK17)/P1_1T!AK17*100)</f>
        <v>8.7053325458215287</v>
      </c>
      <c r="AL18" s="172">
        <f>IF(OR(P1_1T!AL17=":",P1_1T!AL18=":"),":",(P1_1T!AL18-P1_1T!AL17)/P1_1T!AL17*100)</f>
        <v>-1.4794666111762289</v>
      </c>
      <c r="AM18" s="172">
        <f>IF(OR(P1_1T!AM17=":",P1_1T!AM18=":"),":",(P1_1T!AM18-P1_1T!AM17)/P1_1T!AM17*100)</f>
        <v>1.2743536233202246</v>
      </c>
      <c r="AN18" s="172">
        <f>IF(OR(P1_1T!AN17=":",P1_1T!AN18=":"),":",(P1_1T!AN18-P1_1T!AN17)/P1_1T!AN17*100)</f>
        <v>1.5422756343167194</v>
      </c>
      <c r="AO18" s="172">
        <f>IF(OR(P1_1T!AO17=":",P1_1T!AO18=":"),":",(P1_1T!AO18-P1_1T!AO17)/P1_1T!AO17*100)</f>
        <v>-1.0863173532233361</v>
      </c>
      <c r="AP18" s="190"/>
      <c r="AQ18" s="172">
        <f>IF(OR(P1_1T!AQ17=":",P1_1T!AQ18=":"),":",(P1_1T!AQ18-P1_1T!AQ17)/P1_1T!AQ17*100)</f>
        <v>4.2881239939440814</v>
      </c>
      <c r="AR18" s="172">
        <f>IF(OR(P1_1T!AR17=":",P1_1T!AR18=":"),":",(P1_1T!AR18-P1_1T!AR17)/P1_1T!AR17*100)</f>
        <v>0.98609009626190613</v>
      </c>
      <c r="AS18" s="172">
        <f>IF(OR(P1_1T!AS17=":",P1_1T!AS18=":"),":",(P1_1T!AS18-P1_1T!AS17)/P1_1T!AS17*100)</f>
        <v>2.5853705643276621</v>
      </c>
    </row>
    <row r="19" spans="1:45" ht="22.5" customHeight="1">
      <c r="A19" s="77">
        <f t="shared" si="0"/>
        <v>1</v>
      </c>
      <c r="B19" s="105">
        <v>2007</v>
      </c>
      <c r="C19" s="172">
        <f>IF(OR(P1_1T!C18=":",P1_1T!C19=":"),":",(P1_1T!C19-P1_1T!C18)/P1_1T!C18*100)</f>
        <v>-13.075815355549905</v>
      </c>
      <c r="D19" s="172">
        <f>IF(OR(P1_1T!D18=":",P1_1T!D19=":"),":",(P1_1T!D19-P1_1T!D18)/P1_1T!D18*100)</f>
        <v>-6.0979808944736362</v>
      </c>
      <c r="E19" s="172">
        <f>IF(OR(P1_1T!E18=":",P1_1T!E19=":"),":",(P1_1T!E19-P1_1T!E18)/P1_1T!E18*100)</f>
        <v>-0.45613785920927963</v>
      </c>
      <c r="F19" s="172">
        <f>IF(OR(P1_1T!F18=":",P1_1T!F19=":"),":",(P1_1T!F19-P1_1T!F18)/P1_1T!F18*100)</f>
        <v>12.011330293339794</v>
      </c>
      <c r="G19" s="172">
        <f>IF(OR(P1_1T!G18=":",P1_1T!G19=":"),":",(P1_1T!G19-P1_1T!G18)/P1_1T!G18*100)</f>
        <v>-1.0325887756600962</v>
      </c>
      <c r="H19" s="172">
        <f>IF(OR(P1_1T!H18=":",P1_1T!H19=":"),":",(P1_1T!H19-P1_1T!H18)/P1_1T!H18*100)</f>
        <v>3.1260688533218626</v>
      </c>
      <c r="I19" s="172">
        <f>IF(OR(P1_1T!I18=":",P1_1T!I19=":"),":",(P1_1T!I19-P1_1T!I18)/P1_1T!I18*100)</f>
        <v>5.3615140977517131</v>
      </c>
      <c r="J19" s="172">
        <f>IF(OR(P1_1T!J18=":",P1_1T!J19=":"),":",(P1_1T!J19-P1_1T!J18)/P1_1T!J18*100)</f>
        <v>-0.74635340168684317</v>
      </c>
      <c r="K19" s="172">
        <f>IF(OR(P1_1T!K18=":",P1_1T!K19=":"),":",(P1_1T!K19-P1_1T!K18)/P1_1T!K18*100)</f>
        <v>2.0463717091583034</v>
      </c>
      <c r="L19" s="172">
        <f>IF(OR(P1_1T!L18=":",P1_1T!L19=":"),":",(P1_1T!L19-P1_1T!L18)/P1_1T!L18*100)</f>
        <v>4.3381129207863109</v>
      </c>
      <c r="M19" s="172">
        <f>IF(OR(P1_1T!M18=":",P1_1T!M19=":"),":",(P1_1T!M19-P1_1T!M18)/P1_1T!M18*100)</f>
        <v>6.8767832674950107</v>
      </c>
      <c r="N19" s="172">
        <f>IF(OR(P1_1T!N18=":",P1_1T!N19=":"),":",(P1_1T!N19-P1_1T!N18)/P1_1T!N18*100)</f>
        <v>-2.6576632146580357</v>
      </c>
      <c r="O19" s="172">
        <f>IF(OR(P1_1T!O18=":",P1_1T!O19=":"),":",(P1_1T!O19-P1_1T!O18)/P1_1T!O18*100)</f>
        <v>-2.3062744314299608</v>
      </c>
      <c r="P19" s="172">
        <f>IF(OR(P1_1T!P18=":",P1_1T!P19=":"),":",(P1_1T!P19-P1_1T!P18)/P1_1T!P18*100)</f>
        <v>-10.896150515263443</v>
      </c>
      <c r="Q19" s="172">
        <f>IF(OR(P1_1T!Q18=":",P1_1T!Q19=":"),":",(P1_1T!Q19-P1_1T!Q18)/P1_1T!Q18*100)</f>
        <v>-2.7330056684196866</v>
      </c>
      <c r="R19" s="172">
        <f>IF(OR(P1_1T!R18=":",P1_1T!R19=":"),":",(P1_1T!R19-P1_1T!R18)/P1_1T!R18*100)</f>
        <v>-1.5012867387062374</v>
      </c>
      <c r="S19" s="172">
        <f>IF(OR(P1_1T!S18=":",P1_1T!S19=":"),":",(P1_1T!S19-P1_1T!S18)/P1_1T!S18*100)</f>
        <v>-7.2420491460756783E-2</v>
      </c>
      <c r="T19" s="172">
        <f>IF(OR(P1_1T!T18=":",P1_1T!T19=":"),":",(P1_1T!T19-P1_1T!T18)/P1_1T!T18*100)</f>
        <v>1.9588770548428249</v>
      </c>
      <c r="U19" s="172">
        <f>IF(OR(P1_1T!U18=":",P1_1T!U19=":"),":",(P1_1T!U19-P1_1T!U18)/P1_1T!U18*100)</f>
        <v>-2.619099912998907</v>
      </c>
      <c r="V19" s="172">
        <f>IF(OR(P1_1T!V18=":",P1_1T!V19=":"),":",(P1_1T!V19-P1_1T!V18)/P1_1T!V18*100)</f>
        <v>-1.3990514431256988E-3</v>
      </c>
      <c r="W19" s="172" t="s">
        <v>126</v>
      </c>
      <c r="X19" s="195" t="s">
        <v>126</v>
      </c>
      <c r="Y19" s="172" t="s">
        <v>126</v>
      </c>
      <c r="Z19" s="172" t="s">
        <v>126</v>
      </c>
      <c r="AA19" s="172" t="s">
        <v>126</v>
      </c>
      <c r="AB19" s="172" t="s">
        <v>126</v>
      </c>
      <c r="AC19" s="175">
        <f>IF(OR(P1_1T!AC18=":",P1_1T!AC19=":"),":",(P1_1T!AC19-P1_1T!AC18)/P1_1T!AC18*100)</f>
        <v>0.82151722524771764</v>
      </c>
      <c r="AD19" s="172" t="s">
        <v>126</v>
      </c>
      <c r="AE19" s="172">
        <f>IF(OR(P1_1T!AE18=":",P1_1T!AE19=":"),":",(P1_1T!AE19-P1_1T!AE18)/P1_1T!AE18*100)</f>
        <v>-13.075815355549905</v>
      </c>
      <c r="AF19" s="172">
        <f>IF(OR(P1_1T!AF18=":",P1_1T!AF19=":"),":",(P1_1T!AF19-P1_1T!AF18)/P1_1T!AF18*100)</f>
        <v>0.96191033321787445</v>
      </c>
      <c r="AG19" s="172">
        <f>IF(OR(P1_1T!AG18=":",P1_1T!AG19=":"),":",(P1_1T!AG19-P1_1T!AG18)/P1_1T!AG18*100)</f>
        <v>-0.45613785920927963</v>
      </c>
      <c r="AH19" s="172">
        <f>IF(OR(P1_1T!AH18=":",P1_1T!AH19=":"),":",(P1_1T!AH19-P1_1T!AH18)/P1_1T!AH18*100)</f>
        <v>3.1260688533218626</v>
      </c>
      <c r="AI19" s="172">
        <f>IF(OR(P1_1T!AI18=":",P1_1T!AI19=":"),":",(P1_1T!AI19-P1_1T!AI18)/P1_1T!AI18*100)</f>
        <v>3.0204121736272791</v>
      </c>
      <c r="AJ19" s="172">
        <f>IF(OR(P1_1T!AJ18=":",P1_1T!AJ19=":"),":",(P1_1T!AJ19-P1_1T!AJ18)/P1_1T!AJ18*100)</f>
        <v>4.3381129207863109</v>
      </c>
      <c r="AK19" s="172">
        <f>IF(OR(P1_1T!AK18=":",P1_1T!AK19=":"),":",(P1_1T!AK19-P1_1T!AK18)/P1_1T!AK18*100)</f>
        <v>6.8767832674950107</v>
      </c>
      <c r="AL19" s="172">
        <f>IF(OR(P1_1T!AL18=":",P1_1T!AL19=":"),":",(P1_1T!AL19-P1_1T!AL18)/P1_1T!AL18*100)</f>
        <v>-2.6576632146580357</v>
      </c>
      <c r="AM19" s="172">
        <f>IF(OR(P1_1T!AM18=":",P1_1T!AM19=":"),":",(P1_1T!AM19-P1_1T!AM18)/P1_1T!AM18*100)</f>
        <v>-4.5154542167305562</v>
      </c>
      <c r="AN19" s="172">
        <f>IF(OR(P1_1T!AN18=":",P1_1T!AN19=":"),":",(P1_1T!AN19-P1_1T!AN18)/P1_1T!AN18*100)</f>
        <v>-1.9072702736913101</v>
      </c>
      <c r="AO19" s="172">
        <f>IF(OR(P1_1T!AO18=":",P1_1T!AO19=":"),":",(P1_1T!AO19-P1_1T!AO18)/P1_1T!AO18*100)</f>
        <v>-0.73973844905842212</v>
      </c>
      <c r="AP19" s="190"/>
      <c r="AQ19" s="172">
        <f>IF(OR(P1_1T!AQ18=":",P1_1T!AQ19=":"),":",(P1_1T!AQ19-P1_1T!AQ18)/P1_1T!AQ18*100)</f>
        <v>-12.069005976637721</v>
      </c>
      <c r="AR19" s="172">
        <f>IF(OR(P1_1T!AR18=":",P1_1T!AR19=":"),":",(P1_1T!AR19-P1_1T!AR18)/P1_1T!AR18*100)</f>
        <v>2.2832717473598305</v>
      </c>
      <c r="AS19" s="172">
        <f>IF(OR(P1_1T!AS18=":",P1_1T!AS19=":"),":",(P1_1T!AS19-P1_1T!AS18)/P1_1T!AS18*100)</f>
        <v>1.1951219044581962</v>
      </c>
    </row>
    <row r="20" spans="1:45" ht="22.5" customHeight="1">
      <c r="A20" s="77">
        <f t="shared" si="0"/>
        <v>1</v>
      </c>
      <c r="B20" s="105">
        <v>2008</v>
      </c>
      <c r="C20" s="172">
        <f>IF(OR(P1_1T!C19=":",P1_1T!C20=":"),":",(P1_1T!C20-P1_1T!C19)/P1_1T!C19*100)</f>
        <v>-3.5498144210035063</v>
      </c>
      <c r="D20" s="172">
        <f>IF(OR(P1_1T!D19=":",P1_1T!D20=":"),":",(P1_1T!D20-P1_1T!D19)/P1_1T!D19*100)</f>
        <v>9.861918313708065</v>
      </c>
      <c r="E20" s="172">
        <f>IF(OR(P1_1T!E19=":",P1_1T!E20=":"),":",(P1_1T!E20-P1_1T!E19)/P1_1T!E19*100)</f>
        <v>3.0854812195008177</v>
      </c>
      <c r="F20" s="172">
        <f>IF(OR(P1_1T!F19=":",P1_1T!F20=":"),":",(P1_1T!F20-P1_1T!F19)/P1_1T!F19*100)</f>
        <v>3.9644348332363104</v>
      </c>
      <c r="G20" s="172">
        <f>IF(OR(P1_1T!G19=":",P1_1T!G20=":"),":",(P1_1T!G20-P1_1T!G19)/P1_1T!G19*100)</f>
        <v>-19.935500460771358</v>
      </c>
      <c r="H20" s="172">
        <f>IF(OR(P1_1T!H19=":",P1_1T!H20=":"),":",(P1_1T!H20-P1_1T!H19)/P1_1T!H19*100)</f>
        <v>-0.92062235299805117</v>
      </c>
      <c r="I20" s="172">
        <f>IF(OR(P1_1T!I19=":",P1_1T!I20=":"),":",(P1_1T!I20-P1_1T!I19)/P1_1T!I19*100)</f>
        <v>-0.85832849540282363</v>
      </c>
      <c r="J20" s="172">
        <f>IF(OR(P1_1T!J19=":",P1_1T!J20=":"),":",(P1_1T!J20-P1_1T!J19)/P1_1T!J19*100)</f>
        <v>11.09760408139962</v>
      </c>
      <c r="K20" s="172">
        <f>IF(OR(P1_1T!K19=":",P1_1T!K20=":"),":",(P1_1T!K20-P1_1T!K19)/P1_1T!K19*100)</f>
        <v>-2.508926122936578</v>
      </c>
      <c r="L20" s="172">
        <f>IF(OR(P1_1T!L19=":",P1_1T!L20=":"),":",(P1_1T!L20-P1_1T!L19)/P1_1T!L19*100)</f>
        <v>5.4245131215499862</v>
      </c>
      <c r="M20" s="172">
        <f>IF(OR(P1_1T!M19=":",P1_1T!M20=":"),":",(P1_1T!M20-P1_1T!M19)/P1_1T!M19*100)</f>
        <v>3.9506851522280382</v>
      </c>
      <c r="N20" s="172">
        <f>IF(OR(P1_1T!N19=":",P1_1T!N20=":"),":",(P1_1T!N20-P1_1T!N19)/P1_1T!N19*100)</f>
        <v>2.4552732856454833</v>
      </c>
      <c r="O20" s="172">
        <f>IF(OR(P1_1T!O19=":",P1_1T!O20=":"),":",(P1_1T!O20-P1_1T!O19)/P1_1T!O19*100)</f>
        <v>-2.3536091709795297</v>
      </c>
      <c r="P20" s="172">
        <f>IF(OR(P1_1T!P19=":",P1_1T!P20=":"),":",(P1_1T!P20-P1_1T!P19)/P1_1T!P19*100)</f>
        <v>-2.6474887674226242</v>
      </c>
      <c r="Q20" s="172">
        <f>IF(OR(P1_1T!Q19=":",P1_1T!Q20=":"),":",(P1_1T!Q20-P1_1T!Q19)/P1_1T!Q19*100)</f>
        <v>-0.47442864239990257</v>
      </c>
      <c r="R20" s="172">
        <f>IF(OR(P1_1T!R19=":",P1_1T!R20=":"),":",(P1_1T!R20-P1_1T!R19)/P1_1T!R19*100)</f>
        <v>5.1185208562996207</v>
      </c>
      <c r="S20" s="172">
        <f>IF(OR(P1_1T!S19=":",P1_1T!S20=":"),":",(P1_1T!S20-P1_1T!S19)/P1_1T!S19*100)</f>
        <v>4.8631409898044415</v>
      </c>
      <c r="T20" s="172">
        <f>IF(OR(P1_1T!T19=":",P1_1T!T20=":"),":",(P1_1T!T20-P1_1T!T19)/P1_1T!T19*100)</f>
        <v>-0.31050701471142306</v>
      </c>
      <c r="U20" s="172">
        <f>IF(OR(P1_1T!U19=":",P1_1T!U20=":"),":",(P1_1T!U20-P1_1T!U19)/P1_1T!U19*100)</f>
        <v>15.109640886065295</v>
      </c>
      <c r="V20" s="172">
        <f>IF(OR(P1_1T!V19=":",P1_1T!V20=":"),":",(P1_1T!V20-P1_1T!V19)/P1_1T!V19*100)</f>
        <v>0.10163551401868522</v>
      </c>
      <c r="W20" s="172" t="s">
        <v>126</v>
      </c>
      <c r="X20" s="195" t="s">
        <v>126</v>
      </c>
      <c r="Y20" s="172" t="s">
        <v>126</v>
      </c>
      <c r="Z20" s="172" t="s">
        <v>126</v>
      </c>
      <c r="AA20" s="172" t="s">
        <v>126</v>
      </c>
      <c r="AB20" s="172" t="s">
        <v>126</v>
      </c>
      <c r="AC20" s="175">
        <f>IF(OR(P1_1T!AC19=":",P1_1T!AC20=":"),":",(P1_1T!AC20-P1_1T!AC19)/P1_1T!AC19*100)</f>
        <v>1.0969619344211499</v>
      </c>
      <c r="AD20" s="172" t="s">
        <v>126</v>
      </c>
      <c r="AE20" s="172">
        <f>IF(OR(P1_1T!AE19=":",P1_1T!AE20=":"),":",(P1_1T!AE20-P1_1T!AE19)/P1_1T!AE19*100)</f>
        <v>-3.5498144210035063</v>
      </c>
      <c r="AF20" s="172">
        <f>IF(OR(P1_1T!AF19=":",P1_1T!AF20=":"),":",(P1_1T!AF20-P1_1T!AF19)/P1_1T!AF19*100)</f>
        <v>1.4470648101784842</v>
      </c>
      <c r="AG20" s="172">
        <f>IF(OR(P1_1T!AG19=":",P1_1T!AG20=":"),":",(P1_1T!AG20-P1_1T!AG19)/P1_1T!AG19*100)</f>
        <v>3.0854812195008177</v>
      </c>
      <c r="AH20" s="172">
        <f>IF(OR(P1_1T!AH19=":",P1_1T!AH20=":"),":",(P1_1T!AH20-P1_1T!AH19)/P1_1T!AH19*100)</f>
        <v>-0.92062235299805117</v>
      </c>
      <c r="AI20" s="172">
        <f>IF(OR(P1_1T!AI19=":",P1_1T!AI20=":"),":",(P1_1T!AI20-P1_1T!AI19)/P1_1T!AI19*100)</f>
        <v>1.4514603487322659</v>
      </c>
      <c r="AJ20" s="172">
        <f>IF(OR(P1_1T!AJ19=":",P1_1T!AJ20=":"),":",(P1_1T!AJ20-P1_1T!AJ19)/P1_1T!AJ19*100)</f>
        <v>5.4245131215499862</v>
      </c>
      <c r="AK20" s="172">
        <f>IF(OR(P1_1T!AK19=":",P1_1T!AK20=":"),":",(P1_1T!AK20-P1_1T!AK19)/P1_1T!AK19*100)</f>
        <v>3.9506851522280382</v>
      </c>
      <c r="AL20" s="172">
        <f>IF(OR(P1_1T!AL19=":",P1_1T!AL20=":"),":",(P1_1T!AL20-P1_1T!AL19)/P1_1T!AL19*100)</f>
        <v>2.4552732856454833</v>
      </c>
      <c r="AM20" s="172">
        <f>IF(OR(P1_1T!AM19=":",P1_1T!AM20=":"),":",(P1_1T!AM20-P1_1T!AM19)/P1_1T!AM19*100)</f>
        <v>-1.1104351544109263</v>
      </c>
      <c r="AN20" s="172">
        <f>IF(OR(P1_1T!AN19=":",P1_1T!AN20=":"),":",(P1_1T!AN20-P1_1T!AN19)/P1_1T!AN19*100)</f>
        <v>2.0408369673827624</v>
      </c>
      <c r="AO20" s="172">
        <f>IF(OR(P1_1T!AO19=":",P1_1T!AO20=":"),":",(P1_1T!AO20-P1_1T!AO19)/P1_1T!AO19*100)</f>
        <v>2.9405068068052831</v>
      </c>
      <c r="AP20" s="190"/>
      <c r="AQ20" s="172">
        <f>IF(OR(P1_1T!AQ19=":",P1_1T!AQ20=":"),":",(P1_1T!AQ20-P1_1T!AQ19)/P1_1T!AQ19*100)</f>
        <v>-1.7279539722742197</v>
      </c>
      <c r="AR20" s="172">
        <f>IF(OR(P1_1T!AR19=":",P1_1T!AR20=":"),":",(P1_1T!AR20-P1_1T!AR19)/P1_1T!AR19*100)</f>
        <v>0.18029590144315666</v>
      </c>
      <c r="AS20" s="172">
        <f>IF(OR(P1_1T!AS19=":",P1_1T!AS20=":"),":",(P1_1T!AS20-P1_1T!AS19)/P1_1T!AS19*100)</f>
        <v>1.3378233611355477</v>
      </c>
    </row>
    <row r="21" spans="1:45" ht="22.5" customHeight="1">
      <c r="A21" s="77">
        <f t="shared" si="0"/>
        <v>1</v>
      </c>
      <c r="B21" s="105">
        <v>2009</v>
      </c>
      <c r="C21" s="172">
        <f>IF(OR(P1_1T!C20=":",P1_1T!C21=":"),":",(P1_1T!C21-P1_1T!C20)/P1_1T!C20*100)</f>
        <v>-9.7942034249854668</v>
      </c>
      <c r="D21" s="172">
        <f>IF(OR(P1_1T!D20=":",P1_1T!D21=":"),":",(P1_1T!D21-P1_1T!D20)/P1_1T!D20*100)</f>
        <v>-27.85005375255129</v>
      </c>
      <c r="E21" s="172">
        <f>IF(OR(P1_1T!E20=":",P1_1T!E21=":"),":",(P1_1T!E21-P1_1T!E20)/P1_1T!E20*100)</f>
        <v>-3.7092533855983199</v>
      </c>
      <c r="F21" s="172">
        <f>IF(OR(P1_1T!F20=":",P1_1T!F21=":"),":",(P1_1T!F21-P1_1T!F20)/P1_1T!F20*100)</f>
        <v>-4.2729138462526173</v>
      </c>
      <c r="G21" s="172">
        <f>IF(OR(P1_1T!G20=":",P1_1T!G21=":"),":",(P1_1T!G21-P1_1T!G20)/P1_1T!G20*100)</f>
        <v>15.299225590190455</v>
      </c>
      <c r="H21" s="172">
        <f>IF(OR(P1_1T!H20=":",P1_1T!H21=":"),":",(P1_1T!H21-P1_1T!H20)/P1_1T!H20*100)</f>
        <v>-13.248078245436698</v>
      </c>
      <c r="I21" s="172">
        <f>IF(OR(P1_1T!I20=":",P1_1T!I21=":"),":",(P1_1T!I21-P1_1T!I20)/P1_1T!I20*100)</f>
        <v>0.29838937348548328</v>
      </c>
      <c r="J21" s="172">
        <f>IF(OR(P1_1T!J20=":",P1_1T!J21=":"),":",(P1_1T!J21-P1_1T!J20)/P1_1T!J20*100)</f>
        <v>1.3256586690754153</v>
      </c>
      <c r="K21" s="172">
        <f>IF(OR(P1_1T!K20=":",P1_1T!K21=":"),":",(P1_1T!K21-P1_1T!K20)/P1_1T!K20*100)</f>
        <v>-3.437197110925124</v>
      </c>
      <c r="L21" s="172">
        <f>IF(OR(P1_1T!L20=":",P1_1T!L21=":"),":",(P1_1T!L21-P1_1T!L20)/P1_1T!L20*100)</f>
        <v>-3.9944022161358195</v>
      </c>
      <c r="M21" s="172">
        <f>IF(OR(P1_1T!M20=":",P1_1T!M21=":"),":",(P1_1T!M21-P1_1T!M20)/P1_1T!M20*100)</f>
        <v>5.1865039281821925</v>
      </c>
      <c r="N21" s="172">
        <f>IF(OR(P1_1T!N20=":",P1_1T!N21=":"),":",(P1_1T!N21-P1_1T!N20)/P1_1T!N20*100)</f>
        <v>5.3186551703351217</v>
      </c>
      <c r="O21" s="172">
        <f>IF(OR(P1_1T!O20=":",P1_1T!O21=":"),":",(P1_1T!O21-P1_1T!O20)/P1_1T!O20*100)</f>
        <v>-7.2674562069868136</v>
      </c>
      <c r="P21" s="172">
        <f>IF(OR(P1_1T!P20=":",P1_1T!P21=":"),":",(P1_1T!P21-P1_1T!P20)/P1_1T!P20*100)</f>
        <v>-7.2100956780897203</v>
      </c>
      <c r="Q21" s="172">
        <f>IF(OR(P1_1T!Q20=":",P1_1T!Q21=":"),":",(P1_1T!Q21-P1_1T!Q20)/P1_1T!Q20*100)</f>
        <v>5.7888015066832876</v>
      </c>
      <c r="R21" s="172">
        <f>IF(OR(P1_1T!R20=":",P1_1T!R21=":"),":",(P1_1T!R21-P1_1T!R20)/P1_1T!R20*100)</f>
        <v>-1.6454824999674271</v>
      </c>
      <c r="S21" s="172">
        <f>IF(OR(P1_1T!S20=":",P1_1T!S21=":"),":",(P1_1T!S21-P1_1T!S20)/P1_1T!S20*100)</f>
        <v>-1.4818292750092328</v>
      </c>
      <c r="T21" s="172">
        <f>IF(OR(P1_1T!T20=":",P1_1T!T21=":"),":",(P1_1T!T21-P1_1T!T20)/P1_1T!T20*100)</f>
        <v>11.595617439521055</v>
      </c>
      <c r="U21" s="172">
        <f>IF(OR(P1_1T!U20=":",P1_1T!U21=":"),":",(P1_1T!U21-P1_1T!U20)/P1_1T!U20*100)</f>
        <v>-4.1577145060370908</v>
      </c>
      <c r="V21" s="172">
        <f>IF(OR(P1_1T!V20=":",P1_1T!V21=":"),":",(P1_1T!V21-P1_1T!V20)/P1_1T!V20*100)</f>
        <v>1.1653166313191636</v>
      </c>
      <c r="W21" s="172" t="s">
        <v>126</v>
      </c>
      <c r="X21" s="195" t="s">
        <v>126</v>
      </c>
      <c r="Y21" s="172" t="s">
        <v>126</v>
      </c>
      <c r="Z21" s="172" t="s">
        <v>126</v>
      </c>
      <c r="AA21" s="172" t="s">
        <v>126</v>
      </c>
      <c r="AB21" s="172" t="s">
        <v>126</v>
      </c>
      <c r="AC21" s="175">
        <f>IF(OR(P1_1T!AC20=":",P1_1T!AC21=":"),":",(P1_1T!AC21-P1_1T!AC20)/P1_1T!AC20*100)</f>
        <v>-1.8658341704897541</v>
      </c>
      <c r="AD21" s="172" t="s">
        <v>126</v>
      </c>
      <c r="AE21" s="172">
        <f>IF(OR(P1_1T!AE20=":",P1_1T!AE21=":"),":",(P1_1T!AE21-P1_1T!AE20)/P1_1T!AE20*100)</f>
        <v>-9.7942034249854668</v>
      </c>
      <c r="AF21" s="172">
        <f>IF(OR(P1_1T!AF20=":",P1_1T!AF21=":"),":",(P1_1T!AF21-P1_1T!AF20)/P1_1T!AF20*100)</f>
        <v>-1.9312815497563647</v>
      </c>
      <c r="AG21" s="172">
        <f>IF(OR(P1_1T!AG20=":",P1_1T!AG21=":"),":",(P1_1T!AG21-P1_1T!AG20)/P1_1T!AG20*100)</f>
        <v>-3.7092533855983199</v>
      </c>
      <c r="AH21" s="172">
        <f>IF(OR(P1_1T!AH20=":",P1_1T!AH21=":"),":",(P1_1T!AH21-P1_1T!AH20)/P1_1T!AH20*100)</f>
        <v>-13.248078245436698</v>
      </c>
      <c r="AI21" s="172">
        <f>IF(OR(P1_1T!AI20=":",P1_1T!AI21=":"),":",(P1_1T!AI21-P1_1T!AI20)/P1_1T!AI20*100)</f>
        <v>-0.59152988462914613</v>
      </c>
      <c r="AJ21" s="172">
        <f>IF(OR(P1_1T!AJ20=":",P1_1T!AJ21=":"),":",(P1_1T!AJ21-P1_1T!AJ20)/P1_1T!AJ20*100)</f>
        <v>-3.9944022161358195</v>
      </c>
      <c r="AK21" s="172">
        <f>IF(OR(P1_1T!AK20=":",P1_1T!AK21=":"),":",(P1_1T!AK21-P1_1T!AK20)/P1_1T!AK20*100)</f>
        <v>5.1865039281821925</v>
      </c>
      <c r="AL21" s="172">
        <f>IF(OR(P1_1T!AL20=":",P1_1T!AL21=":"),":",(P1_1T!AL21-P1_1T!AL20)/P1_1T!AL20*100)</f>
        <v>5.3186551703351217</v>
      </c>
      <c r="AM21" s="172">
        <f>IF(OR(P1_1T!AM20=":",P1_1T!AM21=":"),":",(P1_1T!AM21-P1_1T!AM20)/P1_1T!AM20*100)</f>
        <v>-7.3360622598393173</v>
      </c>
      <c r="AN21" s="172">
        <f>IF(OR(P1_1T!AN20=":",P1_1T!AN21=":"),":",(P1_1T!AN21-P1_1T!AN20)/P1_1T!AN20*100)</f>
        <v>2.1089344976165063</v>
      </c>
      <c r="AO21" s="172">
        <f>IF(OR(P1_1T!AO20=":",P1_1T!AO21=":"),":",(P1_1T!AO21-P1_1T!AO20)/P1_1T!AO20*100)</f>
        <v>-4.2950560738931038</v>
      </c>
      <c r="AP21" s="190"/>
      <c r="AQ21" s="172">
        <f>IF(OR(P1_1T!AQ20=":",P1_1T!AQ21=":"),":",(P1_1T!AQ21-P1_1T!AQ20)/P1_1T!AQ20*100)</f>
        <v>-12.859371429852583</v>
      </c>
      <c r="AR21" s="172">
        <f>IF(OR(P1_1T!AR20=":",P1_1T!AR21=":"),":",(P1_1T!AR21-P1_1T!AR20)/P1_1T!AR20*100)</f>
        <v>-7.7477935112673144</v>
      </c>
      <c r="AS21" s="172">
        <f>IF(OR(P1_1T!AS20=":",P1_1T!AS21=":"),":",(P1_1T!AS21-P1_1T!AS20)/P1_1T!AS20*100)</f>
        <v>-3.4040237090032129E-2</v>
      </c>
    </row>
    <row r="22" spans="1:45" ht="22.5" customHeight="1">
      <c r="A22" s="77">
        <f t="shared" si="0"/>
        <v>1</v>
      </c>
      <c r="B22" s="105">
        <v>2010</v>
      </c>
      <c r="C22" s="172">
        <f>IF(OR(P1_1T!C21=":",P1_1T!C22=":"),":",(P1_1T!C22-P1_1T!C21)/P1_1T!C21*100)</f>
        <v>8.2671805918857331</v>
      </c>
      <c r="D22" s="172">
        <f>IF(OR(P1_1T!D21=":",P1_1T!D22=":"),":",(P1_1T!D22-P1_1T!D21)/P1_1T!D21*100)</f>
        <v>20.672385810340824</v>
      </c>
      <c r="E22" s="172">
        <f>IF(OR(P1_1T!E21=":",P1_1T!E22=":"),":",(P1_1T!E22-P1_1T!E21)/P1_1T!E21*100)</f>
        <v>2.0484445837140641</v>
      </c>
      <c r="F22" s="172">
        <f>IF(OR(P1_1T!F21=":",P1_1T!F22=":"),":",(P1_1T!F22-P1_1T!F21)/P1_1T!F21*100)</f>
        <v>-6.3291776635576058</v>
      </c>
      <c r="G22" s="172">
        <f>IF(OR(P1_1T!G21=":",P1_1T!G22=":"),":",(P1_1T!G22-P1_1T!G21)/P1_1T!G21*100)</f>
        <v>5.991449295211086</v>
      </c>
      <c r="H22" s="172">
        <f>IF(OR(P1_1T!H21=":",P1_1T!H22=":"),":",(P1_1T!H22-P1_1T!H21)/P1_1T!H21*100)</f>
        <v>-8.3680614448412811</v>
      </c>
      <c r="I22" s="172">
        <f>IF(OR(P1_1T!I21=":",P1_1T!I22=":"),":",(P1_1T!I22-P1_1T!I21)/P1_1T!I21*100)</f>
        <v>3.6850764477144873</v>
      </c>
      <c r="J22" s="172">
        <f>IF(OR(P1_1T!J21=":",P1_1T!J22=":"),":",(P1_1T!J22-P1_1T!J21)/P1_1T!J21*100)</f>
        <v>3.6232004044723922</v>
      </c>
      <c r="K22" s="172">
        <f>IF(OR(P1_1T!K21=":",P1_1T!K22=":"),":",(P1_1T!K22-P1_1T!K21)/P1_1T!K21*100)</f>
        <v>1.1357371177296713</v>
      </c>
      <c r="L22" s="172">
        <f>IF(OR(P1_1T!L21=":",P1_1T!L22=":"),":",(P1_1T!L22-P1_1T!L21)/P1_1T!L21*100)</f>
        <v>-3.6453560516793679</v>
      </c>
      <c r="M22" s="172">
        <f>IF(OR(P1_1T!M21=":",P1_1T!M22=":"),":",(P1_1T!M22-P1_1T!M21)/P1_1T!M21*100)</f>
        <v>0.85972337515715613</v>
      </c>
      <c r="N22" s="172">
        <f>IF(OR(P1_1T!N21=":",P1_1T!N22=":"),":",(P1_1T!N22-P1_1T!N21)/P1_1T!N21*100)</f>
        <v>-2.5873729163038974</v>
      </c>
      <c r="O22" s="172">
        <f>IF(OR(P1_1T!O21=":",P1_1T!O22=":"),":",(P1_1T!O22-P1_1T!O21)/P1_1T!O21*100)</f>
        <v>-0.16859973816021784</v>
      </c>
      <c r="P22" s="172">
        <f>IF(OR(P1_1T!P21=":",P1_1T!P22=":"),":",(P1_1T!P22-P1_1T!P21)/P1_1T!P21*100)</f>
        <v>-1.2742862481050361</v>
      </c>
      <c r="Q22" s="172">
        <f>IF(OR(P1_1T!Q21=":",P1_1T!Q22=":"),":",(P1_1T!Q22-P1_1T!Q21)/P1_1T!Q21*100)</f>
        <v>-2.8892560163569563</v>
      </c>
      <c r="R22" s="172">
        <f>IF(OR(P1_1T!R21=":",P1_1T!R22=":"),":",(P1_1T!R22-P1_1T!R21)/P1_1T!R21*100)</f>
        <v>-0.46756623461517582</v>
      </c>
      <c r="S22" s="172">
        <f>IF(OR(P1_1T!S21=":",P1_1T!S22=":"),":",(P1_1T!S22-P1_1T!S21)/P1_1T!S21*100)</f>
        <v>-1.9606667445251278</v>
      </c>
      <c r="T22" s="172">
        <f>IF(OR(P1_1T!T21=":",P1_1T!T22=":"),":",(P1_1T!T22-P1_1T!T21)/P1_1T!T21*100)</f>
        <v>8.4457437717412507</v>
      </c>
      <c r="U22" s="172">
        <f>IF(OR(P1_1T!U21=":",P1_1T!U22=":"),":",(P1_1T!U22-P1_1T!U21)/P1_1T!U21*100)</f>
        <v>0.92505121217720787</v>
      </c>
      <c r="V22" s="172">
        <f>IF(OR(P1_1T!V21=":",P1_1T!V22=":"),":",(P1_1T!V22-P1_1T!V21)/P1_1T!V21*100)</f>
        <v>0.52565114772643473</v>
      </c>
      <c r="W22" s="172" t="s">
        <v>126</v>
      </c>
      <c r="X22" s="195" t="s">
        <v>126</v>
      </c>
      <c r="Y22" s="172" t="s">
        <v>126</v>
      </c>
      <c r="Z22" s="172" t="s">
        <v>126</v>
      </c>
      <c r="AA22" s="172" t="s">
        <v>126</v>
      </c>
      <c r="AB22" s="172" t="s">
        <v>126</v>
      </c>
      <c r="AC22" s="175">
        <f>IF(OR(P1_1T!AC21=":",P1_1T!AC22=":"),":",(P1_1T!AC22-P1_1T!AC21)/P1_1T!AC21*100)</f>
        <v>0.32024243222603016</v>
      </c>
      <c r="AD22" s="172" t="s">
        <v>126</v>
      </c>
      <c r="AE22" s="172">
        <f>IF(OR(P1_1T!AE21=":",P1_1T!AE22=":"),":",(P1_1T!AE22-P1_1T!AE21)/P1_1T!AE21*100)</f>
        <v>8.2671805918857331</v>
      </c>
      <c r="AF22" s="172">
        <f>IF(OR(P1_1T!AF21=":",P1_1T!AF22=":"),":",(P1_1T!AF22-P1_1T!AF21)/P1_1T!AF21*100)</f>
        <v>3.1640247240597503</v>
      </c>
      <c r="AG22" s="172">
        <f>IF(OR(P1_1T!AG21=":",P1_1T!AG22=":"),":",(P1_1T!AG22-P1_1T!AG21)/P1_1T!AG21*100)</f>
        <v>2.0484445837140641</v>
      </c>
      <c r="AH22" s="172">
        <f>IF(OR(P1_1T!AH21=":",P1_1T!AH22=":"),":",(P1_1T!AH22-P1_1T!AH21)/P1_1T!AH21*100)</f>
        <v>-8.3680614448412811</v>
      </c>
      <c r="AI22" s="172">
        <f>IF(OR(P1_1T!AI21=":",P1_1T!AI22=":"),":",(P1_1T!AI22-P1_1T!AI21)/P1_1T!AI21*100)</f>
        <v>3.0881916975388575</v>
      </c>
      <c r="AJ22" s="172">
        <f>IF(OR(P1_1T!AJ21=":",P1_1T!AJ22=":"),":",(P1_1T!AJ22-P1_1T!AJ21)/P1_1T!AJ21*100)</f>
        <v>-3.6453560516793679</v>
      </c>
      <c r="AK22" s="172">
        <f>IF(OR(P1_1T!AK21=":",P1_1T!AK22=":"),":",(P1_1T!AK22-P1_1T!AK21)/P1_1T!AK21*100)</f>
        <v>0.85972337515715613</v>
      </c>
      <c r="AL22" s="172">
        <f>IF(OR(P1_1T!AL21=":",P1_1T!AL22=":"),":",(P1_1T!AL22-P1_1T!AL21)/P1_1T!AL21*100)</f>
        <v>-2.5873729163038974</v>
      </c>
      <c r="AM22" s="172">
        <f>IF(OR(P1_1T!AM21=":",P1_1T!AM22=":"),":",(P1_1T!AM22-P1_1T!AM21)/P1_1T!AM21*100)</f>
        <v>0.26856234743914648</v>
      </c>
      <c r="AN22" s="172">
        <f>IF(OR(P1_1T!AN21=":",P1_1T!AN22=":"),":",(P1_1T!AN22-P1_1T!AN21)/P1_1T!AN21*100)</f>
        <v>-2.1822704604849337</v>
      </c>
      <c r="AO22" s="172">
        <f>IF(OR(P1_1T!AO21=":",P1_1T!AO22=":"),":",(P1_1T!AO22-P1_1T!AO21)/P1_1T!AO21*100)</f>
        <v>-1.0640567199020119</v>
      </c>
      <c r="AP22" s="190"/>
      <c r="AQ22" s="172">
        <f>IF(OR(P1_1T!AQ21=":",P1_1T!AQ22=":"),":",(P1_1T!AQ22-P1_1T!AQ21)/P1_1T!AQ21*100)</f>
        <v>8.603438418367487</v>
      </c>
      <c r="AR22" s="172">
        <f>IF(OR(P1_1T!AR21=":",P1_1T!AR22=":"),":",(P1_1T!AR22-P1_1T!AR21)/P1_1T!AR21*100)</f>
        <v>-2.8009517400882848</v>
      </c>
      <c r="AS22" s="172">
        <f>IF(OR(P1_1T!AS21=":",P1_1T!AS22=":"),":",(P1_1T!AS22-P1_1T!AS21)/P1_1T!AS21*100)</f>
        <v>0.57880032674832538</v>
      </c>
    </row>
    <row r="23" spans="1:45" ht="22.5" customHeight="1">
      <c r="A23" s="77">
        <f t="shared" si="0"/>
        <v>1</v>
      </c>
      <c r="B23" s="105">
        <v>2011</v>
      </c>
      <c r="C23" s="172">
        <f>IF(OR(P1_1T!C22=":",P1_1T!C23=":"),":",(P1_1T!C23-P1_1T!C22)/P1_1T!C22*100)</f>
        <v>14.355142123018522</v>
      </c>
      <c r="D23" s="172">
        <f>IF(OR(P1_1T!D22=":",P1_1T!D23=":"),":",(P1_1T!D23-P1_1T!D22)/P1_1T!D22*100)</f>
        <v>-22.902265630478897</v>
      </c>
      <c r="E23" s="172">
        <f>IF(OR(P1_1T!E22=":",P1_1T!E23=":"),":",(P1_1T!E23-P1_1T!E22)/P1_1T!E22*100)</f>
        <v>-2.4858540786156054</v>
      </c>
      <c r="F23" s="172">
        <f>IF(OR(P1_1T!F22=":",P1_1T!F23=":"),":",(P1_1T!F23-P1_1T!F22)/P1_1T!F22*100)</f>
        <v>-4.2109745769187228</v>
      </c>
      <c r="G23" s="172">
        <f>IF(OR(P1_1T!G22=":",P1_1T!G23=":"),":",(P1_1T!G23-P1_1T!G22)/P1_1T!G22*100)</f>
        <v>0.72555257006278295</v>
      </c>
      <c r="H23" s="172">
        <f>IF(OR(P1_1T!H22=":",P1_1T!H23=":"),":",(P1_1T!H23-P1_1T!H22)/P1_1T!H22*100)</f>
        <v>-8.5705942297733451</v>
      </c>
      <c r="I23" s="172">
        <f>IF(OR(P1_1T!I22=":",P1_1T!I23=":"),":",(P1_1T!I23-P1_1T!I22)/P1_1T!I22*100)</f>
        <v>0.91717405706823674</v>
      </c>
      <c r="J23" s="172">
        <f>IF(OR(P1_1T!J22=":",P1_1T!J23=":"),":",(P1_1T!J23-P1_1T!J22)/P1_1T!J22*100)</f>
        <v>-2.5413455417964399</v>
      </c>
      <c r="K23" s="172">
        <f>IF(OR(P1_1T!K22=":",P1_1T!K23=":"),":",(P1_1T!K23-P1_1T!K22)/P1_1T!K22*100)</f>
        <v>4.3323540201632289</v>
      </c>
      <c r="L23" s="172">
        <f>IF(OR(P1_1T!L22=":",P1_1T!L23=":"),":",(P1_1T!L23-P1_1T!L22)/P1_1T!L22*100)</f>
        <v>2.9737213766677137E-2</v>
      </c>
      <c r="M23" s="172">
        <f>IF(OR(P1_1T!M22=":",P1_1T!M23=":"),":",(P1_1T!M23-P1_1T!M22)/P1_1T!M22*100)</f>
        <v>-0.97785306540736616</v>
      </c>
      <c r="N23" s="172">
        <f>IF(OR(P1_1T!N22=":",P1_1T!N23=":"),":",(P1_1T!N23-P1_1T!N22)/P1_1T!N22*100)</f>
        <v>-3.9999101258210663</v>
      </c>
      <c r="O23" s="172">
        <f>IF(OR(P1_1T!O22=":",P1_1T!O23=":"),":",(P1_1T!O23-P1_1T!O22)/P1_1T!O22*100)</f>
        <v>2.1832305128851792</v>
      </c>
      <c r="P23" s="172">
        <f>IF(OR(P1_1T!P22=":",P1_1T!P23=":"),":",(P1_1T!P23-P1_1T!P22)/P1_1T!P22*100)</f>
        <v>-7.5750362824009114</v>
      </c>
      <c r="Q23" s="172">
        <f>IF(OR(P1_1T!Q22=":",P1_1T!Q23=":"),":",(P1_1T!Q23-P1_1T!Q22)/P1_1T!Q22*100)</f>
        <v>1.1341198002434394</v>
      </c>
      <c r="R23" s="172">
        <f>IF(OR(P1_1T!R22=":",P1_1T!R23=":"),":",(P1_1T!R23-P1_1T!R22)/P1_1T!R22*100)</f>
        <v>-1.0708157728359362</v>
      </c>
      <c r="S23" s="172">
        <f>IF(OR(P1_1T!S22=":",P1_1T!S23=":"),":",(P1_1T!S23-P1_1T!S22)/P1_1T!S22*100)</f>
        <v>-6.8736754656061883E-2</v>
      </c>
      <c r="T23" s="172">
        <f>IF(OR(P1_1T!T22=":",P1_1T!T23=":"),":",(P1_1T!T23-P1_1T!T22)/P1_1T!T22*100)</f>
        <v>9.9840560335847659</v>
      </c>
      <c r="U23" s="172">
        <f>IF(OR(P1_1T!U22=":",P1_1T!U23=":"),":",(P1_1T!U23-P1_1T!U22)/P1_1T!U22*100)</f>
        <v>-0.59218167318125825</v>
      </c>
      <c r="V23" s="172">
        <f>IF(OR(P1_1T!V22=":",P1_1T!V23=":"),":",(P1_1T!V23-P1_1T!V22)/P1_1T!V22*100)</f>
        <v>0.64107437417236757</v>
      </c>
      <c r="W23" s="172" t="s">
        <v>126</v>
      </c>
      <c r="X23" s="195" t="s">
        <v>126</v>
      </c>
      <c r="Y23" s="172" t="s">
        <v>126</v>
      </c>
      <c r="Z23" s="172" t="s">
        <v>126</v>
      </c>
      <c r="AA23" s="172" t="s">
        <v>126</v>
      </c>
      <c r="AB23" s="172" t="s">
        <v>126</v>
      </c>
      <c r="AC23" s="175">
        <f>IF(OR(P1_1T!AC22=":",P1_1T!AC23=":"),":",(P1_1T!AC23-P1_1T!AC22)/P1_1T!AC22*100)</f>
        <v>-0.11046752882950998</v>
      </c>
      <c r="AD23" s="172" t="s">
        <v>126</v>
      </c>
      <c r="AE23" s="172">
        <f>IF(OR(P1_1T!AE22=":",P1_1T!AE23=":"),":",(P1_1T!AE23-P1_1T!AE22)/P1_1T!AE22*100)</f>
        <v>14.355142123018522</v>
      </c>
      <c r="AF23" s="172">
        <f>IF(OR(P1_1T!AF22=":",P1_1T!AF23=":"),":",(P1_1T!AF23-P1_1T!AF22)/P1_1T!AF22*100)</f>
        <v>-2.6277273054271753</v>
      </c>
      <c r="AG23" s="172">
        <f>IF(OR(P1_1T!AG22=":",P1_1T!AG23=":"),":",(P1_1T!AG23-P1_1T!AG22)/P1_1T!AG22*100)</f>
        <v>-2.4858540786156054</v>
      </c>
      <c r="AH23" s="172">
        <f>IF(OR(P1_1T!AH22=":",P1_1T!AH23=":"),":",(P1_1T!AH23-P1_1T!AH22)/P1_1T!AH22*100)</f>
        <v>-8.5705942297733451</v>
      </c>
      <c r="AI23" s="172">
        <f>IF(OR(P1_1T!AI22=":",P1_1T!AI23=":"),":",(P1_1T!AI23-P1_1T!AI22)/P1_1T!AI22*100)</f>
        <v>4.7234135143150627E-2</v>
      </c>
      <c r="AJ23" s="172">
        <f>IF(OR(P1_1T!AJ22=":",P1_1T!AJ23=":"),":",(P1_1T!AJ23-P1_1T!AJ22)/P1_1T!AJ22*100)</f>
        <v>2.9737213766677137E-2</v>
      </c>
      <c r="AK23" s="172">
        <f>IF(OR(P1_1T!AK22=":",P1_1T!AK23=":"),":",(P1_1T!AK23-P1_1T!AK22)/P1_1T!AK22*100)</f>
        <v>-0.97785306540736616</v>
      </c>
      <c r="AL23" s="172">
        <f>IF(OR(P1_1T!AL22=":",P1_1T!AL23=":"),":",(P1_1T!AL23-P1_1T!AL22)/P1_1T!AL22*100)</f>
        <v>-3.9999101258210663</v>
      </c>
      <c r="AM23" s="172">
        <f>IF(OR(P1_1T!AM22=":",P1_1T!AM23=":"),":",(P1_1T!AM23-P1_1T!AM22)/P1_1T!AM22*100)</f>
        <v>0.61689767728957956</v>
      </c>
      <c r="AN23" s="172">
        <f>IF(OR(P1_1T!AN22=":",P1_1T!AN23=":"),":",(P1_1T!AN23-P1_1T!AN22)/P1_1T!AN22*100)</f>
        <v>0.1950230135384603</v>
      </c>
      <c r="AO23" s="172">
        <f>IF(OR(P1_1T!AO22=":",P1_1T!AO23=":"),":",(P1_1T!AO23-P1_1T!AO22)/P1_1T!AO22*100)</f>
        <v>1.7262951221767038</v>
      </c>
      <c r="AP23" s="190"/>
      <c r="AQ23" s="172">
        <f>IF(OR(P1_1T!AQ22=":",P1_1T!AQ23=":"),":",(P1_1T!AQ23-P1_1T!AQ22)/P1_1T!AQ22*100)</f>
        <v>11.64167016748681</v>
      </c>
      <c r="AR23" s="172">
        <f>IF(OR(P1_1T!AR22=":",P1_1T!AR23=":"),":",(P1_1T!AR23-P1_1T!AR22)/P1_1T!AR22*100)</f>
        <v>-5.2950407102048134</v>
      </c>
      <c r="AS23" s="172">
        <f>IF(OR(P1_1T!AS22=":",P1_1T!AS23=":"),":",(P1_1T!AS23-P1_1T!AS22)/P1_1T!AS22*100)</f>
        <v>8.260835581213706E-2</v>
      </c>
    </row>
    <row r="24" spans="1:45" ht="22.5" customHeight="1">
      <c r="A24" s="77">
        <f t="shared" si="0"/>
        <v>1</v>
      </c>
      <c r="B24" s="105">
        <v>2012</v>
      </c>
      <c r="C24" s="172">
        <f>IF(OR(P1_1T!C23=":",P1_1T!C24=":"),":",(P1_1T!C24-P1_1T!C23)/P1_1T!C23*100)</f>
        <v>-0.88716453686455998</v>
      </c>
      <c r="D24" s="172">
        <f>IF(OR(P1_1T!D23=":",P1_1T!D24=":"),":",(P1_1T!D24-P1_1T!D23)/P1_1T!D23*100)</f>
        <v>-32.696717661789222</v>
      </c>
      <c r="E24" s="172">
        <f>IF(OR(P1_1T!E23=":",P1_1T!E24=":"),":",(P1_1T!E24-P1_1T!E23)/P1_1T!E23*100)</f>
        <v>-1.6218021964108722</v>
      </c>
      <c r="F24" s="172">
        <f>IF(OR(P1_1T!F23=":",P1_1T!F24=":"),":",(P1_1T!F24-P1_1T!F23)/P1_1T!F23*100)</f>
        <v>-0.74326388979300129</v>
      </c>
      <c r="G24" s="172">
        <f>IF(OR(P1_1T!G23=":",P1_1T!G24=":"),":",(P1_1T!G24-P1_1T!G23)/P1_1T!G23*100)</f>
        <v>-2.5371056601322337</v>
      </c>
      <c r="H24" s="172">
        <f>IF(OR(P1_1T!H23=":",P1_1T!H24=":"),":",(P1_1T!H24-P1_1T!H23)/P1_1T!H23*100)</f>
        <v>-6.033793221954789</v>
      </c>
      <c r="I24" s="172">
        <f>IF(OR(P1_1T!I23=":",P1_1T!I24=":"),":",(P1_1T!I24-P1_1T!I23)/P1_1T!I23*100)</f>
        <v>3.0166544124032031E-2</v>
      </c>
      <c r="J24" s="172">
        <f>IF(OR(P1_1T!J23=":",P1_1T!J24=":"),":",(P1_1T!J24-P1_1T!J23)/P1_1T!J23*100)</f>
        <v>-2.1384385962932249</v>
      </c>
      <c r="K24" s="172">
        <f>IF(OR(P1_1T!K23=":",P1_1T!K24=":"),":",(P1_1T!K24-P1_1T!K23)/P1_1T!K23*100)</f>
        <v>1.1503795752740738</v>
      </c>
      <c r="L24" s="172">
        <f>IF(OR(P1_1T!L23=":",P1_1T!L24=":"),":",(P1_1T!L24-P1_1T!L23)/P1_1T!L23*100)</f>
        <v>3.1514559196311245</v>
      </c>
      <c r="M24" s="172">
        <f>IF(OR(P1_1T!M23=":",P1_1T!M24=":"),":",(P1_1T!M24-P1_1T!M23)/P1_1T!M23*100)</f>
        <v>-0.22377494256337577</v>
      </c>
      <c r="N24" s="172">
        <f>IF(OR(P1_1T!N23=":",P1_1T!N24=":"),":",(P1_1T!N24-P1_1T!N23)/P1_1T!N23*100)</f>
        <v>0.24923593256158133</v>
      </c>
      <c r="O24" s="172">
        <f>IF(OR(P1_1T!O23=":",P1_1T!O24=":"),":",(P1_1T!O24-P1_1T!O23)/P1_1T!O23*100)</f>
        <v>3.0473471404303893</v>
      </c>
      <c r="P24" s="172">
        <f>IF(OR(P1_1T!P23=":",P1_1T!P24=":"),":",(P1_1T!P24-P1_1T!P23)/P1_1T!P23*100)</f>
        <v>4.7734364294362956</v>
      </c>
      <c r="Q24" s="172">
        <f>IF(OR(P1_1T!Q23=":",P1_1T!Q24=":"),":",(P1_1T!Q24-P1_1T!Q23)/P1_1T!Q23*100)</f>
        <v>3.7467624505568273</v>
      </c>
      <c r="R24" s="172">
        <f>IF(OR(P1_1T!R23=":",P1_1T!R24=":"),":",(P1_1T!R24-P1_1T!R23)/P1_1T!R23*100)</f>
        <v>-0.75636255869209879</v>
      </c>
      <c r="S24" s="172">
        <f>IF(OR(P1_1T!S23=":",P1_1T!S24=":"),":",(P1_1T!S24-P1_1T!S23)/P1_1T!S23*100)</f>
        <v>2.1623290529217973</v>
      </c>
      <c r="T24" s="172">
        <f>IF(OR(P1_1T!T23=":",P1_1T!T24=":"),":",(P1_1T!T24-P1_1T!T23)/P1_1T!T23*100)</f>
        <v>-3.7815510055400603</v>
      </c>
      <c r="U24" s="172">
        <f>IF(OR(P1_1T!U23=":",P1_1T!U24=":"),":",(P1_1T!U24-P1_1T!U23)/P1_1T!U23*100)</f>
        <v>-0.94281953835206267</v>
      </c>
      <c r="V24" s="172">
        <f>IF(OR(P1_1T!V23=":",P1_1T!V24=":"),":",(P1_1T!V24-P1_1T!V23)/P1_1T!V23*100)</f>
        <v>-0.1011598730003961</v>
      </c>
      <c r="W24" s="172" t="s">
        <v>126</v>
      </c>
      <c r="X24" s="195" t="s">
        <v>126</v>
      </c>
      <c r="Y24" s="172" t="s">
        <v>126</v>
      </c>
      <c r="Z24" s="172" t="s">
        <v>126</v>
      </c>
      <c r="AA24" s="172" t="s">
        <v>126</v>
      </c>
      <c r="AB24" s="172" t="s">
        <v>126</v>
      </c>
      <c r="AC24" s="175">
        <f>IF(OR(P1_1T!AC23=":",P1_1T!AC24=":"),":",(P1_1T!AC24-P1_1T!AC23)/P1_1T!AC23*100)</f>
        <v>0.77367968336426574</v>
      </c>
      <c r="AD24" s="172" t="s">
        <v>126</v>
      </c>
      <c r="AE24" s="172">
        <f>IF(OR(P1_1T!AE23=":",P1_1T!AE24=":"),":",(P1_1T!AE24-P1_1T!AE23)/P1_1T!AE23*100)</f>
        <v>-0.88716453686455998</v>
      </c>
      <c r="AF24" s="172">
        <f>IF(OR(P1_1T!AF23=":",P1_1T!AF24=":"),":",(P1_1T!AF24-P1_1T!AF23)/P1_1T!AF23*100)</f>
        <v>-1.5751028474286222</v>
      </c>
      <c r="AG24" s="172">
        <f>IF(OR(P1_1T!AG23=":",P1_1T!AG24=":"),":",(P1_1T!AG24-P1_1T!AG23)/P1_1T!AG23*100)</f>
        <v>-1.6218021964108722</v>
      </c>
      <c r="AH24" s="172">
        <f>IF(OR(P1_1T!AH23=":",P1_1T!AH24=":"),":",(P1_1T!AH24-P1_1T!AH23)/P1_1T!AH23*100)</f>
        <v>-6.033793221954789</v>
      </c>
      <c r="AI24" s="172">
        <f>IF(OR(P1_1T!AI23=":",P1_1T!AI24=":"),":",(P1_1T!AI24-P1_1T!AI23)/P1_1T!AI23*100)</f>
        <v>-0.85477328414163534</v>
      </c>
      <c r="AJ24" s="172">
        <f>IF(OR(P1_1T!AJ23=":",P1_1T!AJ24=":"),":",(P1_1T!AJ24-P1_1T!AJ23)/P1_1T!AJ23*100)</f>
        <v>3.1514559196311245</v>
      </c>
      <c r="AK24" s="172">
        <f>IF(OR(P1_1T!AK23=":",P1_1T!AK24=":"),":",(P1_1T!AK24-P1_1T!AK23)/P1_1T!AK23*100)</f>
        <v>-0.22377494256337577</v>
      </c>
      <c r="AL24" s="172">
        <f>IF(OR(P1_1T!AL23=":",P1_1T!AL24=":"),":",(P1_1T!AL24-P1_1T!AL23)/P1_1T!AL23*100)</f>
        <v>0.24923593256158133</v>
      </c>
      <c r="AM24" s="172">
        <f>IF(OR(P1_1T!AM23=":",P1_1T!AM24=":"),":",(P1_1T!AM24-P1_1T!AM23)/P1_1T!AM23*100)</f>
        <v>3.6596282320759297</v>
      </c>
      <c r="AN24" s="172">
        <f>IF(OR(P1_1T!AN23=":",P1_1T!AN24=":"),":",(P1_1T!AN24-P1_1T!AN23)/P1_1T!AN23*100)</f>
        <v>1.9804652353754166</v>
      </c>
      <c r="AO24" s="172">
        <f>IF(OR(P1_1T!AO23=":",P1_1T!AO24=":"),":",(P1_1T!AO24-P1_1T!AO23)/P1_1T!AO23*100)</f>
        <v>-0.7795885934503971</v>
      </c>
      <c r="AP24" s="190"/>
      <c r="AQ24" s="172">
        <f>IF(OR(P1_1T!AQ23=":",P1_1T!AQ24=":"),":",(P1_1T!AQ24-P1_1T!AQ23)/P1_1T!AQ23*100)</f>
        <v>-4.2919798170373742</v>
      </c>
      <c r="AR24" s="172">
        <f>IF(OR(P1_1T!AR23=":",P1_1T!AR24=":"),":",(P1_1T!AR24-P1_1T!AR23)/P1_1T!AR23*100)</f>
        <v>-2.8116451311677371</v>
      </c>
      <c r="AS24" s="172">
        <f>IF(OR(P1_1T!AS23=":",P1_1T!AS24=":"),":",(P1_1T!AS24-P1_1T!AS23)/P1_1T!AS23*100)</f>
        <v>1.1914579748805665</v>
      </c>
    </row>
    <row r="25" spans="1:45" ht="22.5" customHeight="1">
      <c r="A25" s="77">
        <f t="shared" si="0"/>
        <v>1</v>
      </c>
      <c r="B25" s="105">
        <v>2013</v>
      </c>
      <c r="C25" s="172">
        <f>IF(OR(P1_1T!C24=":",P1_1T!C25=":"),":",(P1_1T!C25-P1_1T!C24)/P1_1T!C24*100)</f>
        <v>7.0423266571351837</v>
      </c>
      <c r="D25" s="172">
        <f>IF(OR(P1_1T!D24=":",P1_1T!D25=":"),":",(P1_1T!D25-P1_1T!D24)/P1_1T!D24*100)</f>
        <v>5.6773960947851441</v>
      </c>
      <c r="E25" s="172">
        <f>IF(OR(P1_1T!E24=":",P1_1T!E25=":"),":",(P1_1T!E25-P1_1T!E24)/P1_1T!E24*100)</f>
        <v>-0.26105730515825865</v>
      </c>
      <c r="F25" s="172">
        <f>IF(OR(P1_1T!F24=":",P1_1T!F25=":"),":",(P1_1T!F25-P1_1T!F24)/P1_1T!F24*100)</f>
        <v>5.9378554296107655</v>
      </c>
      <c r="G25" s="172">
        <f>IF(OR(P1_1T!G24=":",P1_1T!G25=":"),":",(P1_1T!G25-P1_1T!G24)/P1_1T!G24*100)</f>
        <v>12.559565150699633</v>
      </c>
      <c r="H25" s="172">
        <f>IF(OR(P1_1T!H24=":",P1_1T!H25=":"),":",(P1_1T!H25-P1_1T!H24)/P1_1T!H24*100)</f>
        <v>-15.195860205649694</v>
      </c>
      <c r="I25" s="172">
        <f>IF(OR(P1_1T!I24=":",P1_1T!I25=":"),":",(P1_1T!I25-P1_1T!I24)/P1_1T!I24*100)</f>
        <v>-0.75984743988819825</v>
      </c>
      <c r="J25" s="172">
        <f>IF(OR(P1_1T!J24=":",P1_1T!J25=":"),":",(P1_1T!J25-P1_1T!J24)/P1_1T!J24*100)</f>
        <v>1.7242910810299088</v>
      </c>
      <c r="K25" s="172">
        <f>IF(OR(P1_1T!K24=":",P1_1T!K25=":"),":",(P1_1T!K25-P1_1T!K24)/P1_1T!K24*100)</f>
        <v>-3.3295316514168096</v>
      </c>
      <c r="L25" s="172">
        <f>IF(OR(P1_1T!L24=":",P1_1T!L25=":"),":",(P1_1T!L25-P1_1T!L24)/P1_1T!L24*100)</f>
        <v>9.6462689123506724</v>
      </c>
      <c r="M25" s="172">
        <f>IF(OR(P1_1T!M24=":",P1_1T!M25=":"),":",(P1_1T!M25-P1_1T!M24)/P1_1T!M24*100)</f>
        <v>-3.6264477258319925</v>
      </c>
      <c r="N25" s="172">
        <f>IF(OR(P1_1T!N24=":",P1_1T!N25=":"),":",(P1_1T!N25-P1_1T!N24)/P1_1T!N24*100)</f>
        <v>13.509558377341143</v>
      </c>
      <c r="O25" s="172">
        <f>IF(OR(P1_1T!O24=":",P1_1T!O25=":"),":",(P1_1T!O25-P1_1T!O24)/P1_1T!O24*100)</f>
        <v>-4.1093532910343438</v>
      </c>
      <c r="P25" s="172">
        <f>IF(OR(P1_1T!P24=":",P1_1T!P25=":"),":",(P1_1T!P25-P1_1T!P24)/P1_1T!P24*100)</f>
        <v>-9.5513398447282576</v>
      </c>
      <c r="Q25" s="172">
        <f>IF(OR(P1_1T!Q24=":",P1_1T!Q25=":"),":",(P1_1T!Q25-P1_1T!Q24)/P1_1T!Q24*100)</f>
        <v>-4.0805096118290534</v>
      </c>
      <c r="R25" s="172">
        <f>IF(OR(P1_1T!R24=":",P1_1T!R25=":"),":",(P1_1T!R25-P1_1T!R24)/P1_1T!R24*100)</f>
        <v>-1.5912230144239685</v>
      </c>
      <c r="S25" s="172">
        <f>IF(OR(P1_1T!S24=":",P1_1T!S25=":"),":",(P1_1T!S25-P1_1T!S24)/P1_1T!S24*100)</f>
        <v>1.0250620604149221</v>
      </c>
      <c r="T25" s="172">
        <f>IF(OR(P1_1T!T24=":",P1_1T!T25=":"),":",(P1_1T!T25-P1_1T!T24)/P1_1T!T24*100)</f>
        <v>-7.9461563478460784</v>
      </c>
      <c r="U25" s="172">
        <f>IF(OR(P1_1T!U24=":",P1_1T!U25=":"),":",(P1_1T!U25-P1_1T!U24)/P1_1T!U24*100)</f>
        <v>4.2461326935137693</v>
      </c>
      <c r="V25" s="172">
        <f>IF(OR(P1_1T!V24=":",P1_1T!V25=":"),":",(P1_1T!V25-P1_1T!V24)/P1_1T!V24*100)</f>
        <v>-4.5539167517801094</v>
      </c>
      <c r="W25" s="172" t="s">
        <v>126</v>
      </c>
      <c r="X25" s="195" t="s">
        <v>126</v>
      </c>
      <c r="Y25" s="172" t="s">
        <v>126</v>
      </c>
      <c r="Z25" s="172" t="s">
        <v>126</v>
      </c>
      <c r="AA25" s="172" t="s">
        <v>126</v>
      </c>
      <c r="AB25" s="172" t="s">
        <v>126</v>
      </c>
      <c r="AC25" s="175">
        <f>IF(OR(P1_1T!AC24=":",P1_1T!AC25=":"),":",(P1_1T!AC25-P1_1T!AC24)/P1_1T!AC24*100)</f>
        <v>2.1874399499816233E-2</v>
      </c>
      <c r="AD25" s="172" t="s">
        <v>126</v>
      </c>
      <c r="AE25" s="172">
        <f>IF(OR(P1_1T!AE24=":",P1_1T!AE25=":"),":",(P1_1T!AE25-P1_1T!AE24)/P1_1T!AE24*100)</f>
        <v>7.0423266571351837</v>
      </c>
      <c r="AF25" s="172">
        <f>IF(OR(P1_1T!AF24=":",P1_1T!AF25=":"),":",(P1_1T!AF25-P1_1T!AF24)/P1_1T!AF24*100)</f>
        <v>3.3884587767313534</v>
      </c>
      <c r="AG25" s="172">
        <f>IF(OR(P1_1T!AG24=":",P1_1T!AG25=":"),":",(P1_1T!AG25-P1_1T!AG24)/P1_1T!AG24*100)</f>
        <v>-0.26105730515825865</v>
      </c>
      <c r="AH25" s="172">
        <f>IF(OR(P1_1T!AH24=":",P1_1T!AH25=":"),":",(P1_1T!AH25-P1_1T!AH24)/P1_1T!AH24*100)</f>
        <v>-15.195860205649694</v>
      </c>
      <c r="AI25" s="172">
        <f>IF(OR(P1_1T!AI24=":",P1_1T!AI25=":"),":",(P1_1T!AI25-P1_1T!AI24)/P1_1T!AI24*100)</f>
        <v>-0.53313246837514394</v>
      </c>
      <c r="AJ25" s="172">
        <f>IF(OR(P1_1T!AJ24=":",P1_1T!AJ25=":"),":",(P1_1T!AJ25-P1_1T!AJ24)/P1_1T!AJ24*100)</f>
        <v>9.6462689123506724</v>
      </c>
      <c r="AK25" s="172">
        <f>IF(OR(P1_1T!AK24=":",P1_1T!AK25=":"),":",(P1_1T!AK25-P1_1T!AK24)/P1_1T!AK24*100)</f>
        <v>-3.6264477258319925</v>
      </c>
      <c r="AL25" s="172">
        <f>IF(OR(P1_1T!AL24=":",P1_1T!AL25=":"),":",(P1_1T!AL25-P1_1T!AL24)/P1_1T!AL24*100)</f>
        <v>13.509558377341143</v>
      </c>
      <c r="AM25" s="172">
        <f>IF(OR(P1_1T!AM24=":",P1_1T!AM25=":"),":",(P1_1T!AM25-P1_1T!AM24)/P1_1T!AM24*100)</f>
        <v>-5.5656452314760383</v>
      </c>
      <c r="AN25" s="172">
        <f>IF(OR(P1_1T!AN24=":",P1_1T!AN25=":"),":",(P1_1T!AN25-P1_1T!AN24)/P1_1T!AN24*100)</f>
        <v>-2.5235710298719964</v>
      </c>
      <c r="AO25" s="172">
        <f>IF(OR(P1_1T!AO24=":",P1_1T!AO25=":"),":",(P1_1T!AO25-P1_1T!AO24)/P1_1T!AO24*100)</f>
        <v>-1.5116889221236844</v>
      </c>
      <c r="AP25" s="190"/>
      <c r="AQ25" s="172">
        <f>IF(OR(P1_1T!AQ24=":",P1_1T!AQ25=":"),":",(P1_1T!AQ25-P1_1T!AQ24)/P1_1T!AQ24*100)</f>
        <v>6.5590482623606619</v>
      </c>
      <c r="AR25" s="172">
        <f>IF(OR(P1_1T!AR24=":",P1_1T!AR25=":"),":",(P1_1T!AR25-P1_1T!AR24)/P1_1T!AR24*100)</f>
        <v>-3.4250814121008415</v>
      </c>
      <c r="AS25" s="172">
        <f>IF(OR(P1_1T!AS24=":",P1_1T!AS25=":"),":",(P1_1T!AS25-P1_1T!AS24)/P1_1T!AS24*100)</f>
        <v>-0.57894089046657049</v>
      </c>
    </row>
    <row r="26" spans="1:45" ht="22.5" customHeight="1">
      <c r="A26" s="77">
        <f t="shared" si="0"/>
        <v>1</v>
      </c>
      <c r="B26" s="105">
        <v>2014</v>
      </c>
      <c r="C26" s="172">
        <f>IF(OR(P1_1T!C25=":",P1_1T!C26=":"),":",(P1_1T!C26-P1_1T!C25)/P1_1T!C25*100)</f>
        <v>-2.8606902168116619</v>
      </c>
      <c r="D26" s="172">
        <f>IF(OR(P1_1T!D25=":",P1_1T!D26=":"),":",(P1_1T!D26-P1_1T!D25)/P1_1T!D25*100)</f>
        <v>-5.3164716533888576</v>
      </c>
      <c r="E26" s="172">
        <f>IF(OR(P1_1T!E25=":",P1_1T!E26=":"),":",(P1_1T!E26-P1_1T!E25)/P1_1T!E25*100)</f>
        <v>2.8771377542024692</v>
      </c>
      <c r="F26" s="172">
        <f>IF(OR(P1_1T!F25=":",P1_1T!F26=":"),":",(P1_1T!F26-P1_1T!F25)/P1_1T!F25*100)</f>
        <v>0.82618221737399233</v>
      </c>
      <c r="G26" s="172">
        <f>IF(OR(P1_1T!G25=":",P1_1T!G26=":"),":",(P1_1T!G26-P1_1T!G25)/P1_1T!G25*100)</f>
        <v>0.31200039084282571</v>
      </c>
      <c r="H26" s="172">
        <f>IF(OR(P1_1T!H25=":",P1_1T!H26=":"),":",(P1_1T!H26-P1_1T!H25)/P1_1T!H25*100)</f>
        <v>-9.3586651221683805</v>
      </c>
      <c r="I26" s="172">
        <f>IF(OR(P1_1T!I25=":",P1_1T!I26=":"),":",(P1_1T!I26-P1_1T!I25)/P1_1T!I25*100)</f>
        <v>-0.1458681890507838</v>
      </c>
      <c r="J26" s="172">
        <f>IF(OR(P1_1T!J25=":",P1_1T!J26=":"),":",(P1_1T!J26-P1_1T!J25)/P1_1T!J25*100)</f>
        <v>-5.5262786347016961</v>
      </c>
      <c r="K26" s="172">
        <f>IF(OR(P1_1T!K25=":",P1_1T!K26=":"),":",(P1_1T!K26-P1_1T!K25)/P1_1T!K25*100)</f>
        <v>3.0281891562487862</v>
      </c>
      <c r="L26" s="172">
        <f>IF(OR(P1_1T!L25=":",P1_1T!L26=":"),":",(P1_1T!L26-P1_1T!L25)/P1_1T!L25*100)</f>
        <v>-5.6212295490996373</v>
      </c>
      <c r="M26" s="172">
        <f>IF(OR(P1_1T!M25=":",P1_1T!M26=":"),":",(P1_1T!M26-P1_1T!M25)/P1_1T!M25*100)</f>
        <v>-6.2468800045595341</v>
      </c>
      <c r="N26" s="172">
        <f>IF(OR(P1_1T!N25=":",P1_1T!N26=":"),":",(P1_1T!N26-P1_1T!N25)/P1_1T!N25*100)</f>
        <v>-2.1008593737764807</v>
      </c>
      <c r="O26" s="172">
        <f>IF(OR(P1_1T!O25=":",P1_1T!O26=":"),":",(P1_1T!O26-P1_1T!O25)/P1_1T!O25*100)</f>
        <v>0.40179240968033092</v>
      </c>
      <c r="P26" s="172">
        <f>IF(OR(P1_1T!P25=":",P1_1T!P26=":"),":",(P1_1T!P26-P1_1T!P25)/P1_1T!P25*100)</f>
        <v>-6.0041467413511951</v>
      </c>
      <c r="Q26" s="172">
        <f>IF(OR(P1_1T!Q25=":",P1_1T!Q26=":"),":",(P1_1T!Q26-P1_1T!Q25)/P1_1T!Q25*100)</f>
        <v>2.0726579487473664</v>
      </c>
      <c r="R26" s="172">
        <f>IF(OR(P1_1T!R25=":",P1_1T!R26=":"),":",(P1_1T!R26-P1_1T!R25)/P1_1T!R25*100)</f>
        <v>-1.4411257184743616</v>
      </c>
      <c r="S26" s="172">
        <f>IF(OR(P1_1T!S25=":",P1_1T!S26=":"),":",(P1_1T!S26-P1_1T!S25)/P1_1T!S25*100)</f>
        <v>-1.3461143333394847</v>
      </c>
      <c r="T26" s="172">
        <f>IF(OR(P1_1T!T25=":",P1_1T!T26=":"),":",(P1_1T!T26-P1_1T!T25)/P1_1T!T25*100)</f>
        <v>-1.1691555376053708</v>
      </c>
      <c r="U26" s="172">
        <f>IF(OR(P1_1T!U25=":",P1_1T!U26=":"),":",(P1_1T!U26-P1_1T!U25)/P1_1T!U25*100)</f>
        <v>-5.3929247583248676</v>
      </c>
      <c r="V26" s="172">
        <f>IF(OR(P1_1T!V25=":",P1_1T!V26=":"),":",(P1_1T!V26-P1_1T!V25)/P1_1T!V25*100)</f>
        <v>-0.3154088503114284</v>
      </c>
      <c r="W26" s="172" t="s">
        <v>126</v>
      </c>
      <c r="X26" s="195" t="s">
        <v>126</v>
      </c>
      <c r="Y26" s="172" t="s">
        <v>126</v>
      </c>
      <c r="Z26" s="172" t="s">
        <v>126</v>
      </c>
      <c r="AA26" s="172" t="s">
        <v>126</v>
      </c>
      <c r="AB26" s="172" t="s">
        <v>126</v>
      </c>
      <c r="AC26" s="175">
        <f>IF(OR(P1_1T!AC25=":",P1_1T!AC26=":"),":",(P1_1T!AC26-P1_1T!AC25)/P1_1T!AC25*100)</f>
        <v>-0.16918570253935702</v>
      </c>
      <c r="AD26" s="172" t="s">
        <v>126</v>
      </c>
      <c r="AE26" s="172">
        <f>IF(OR(P1_1T!AE25=":",P1_1T!AE26=":"),":",(P1_1T!AE26-P1_1T!AE25)/P1_1T!AE25*100)</f>
        <v>-2.8606902168116619</v>
      </c>
      <c r="AF26" s="172">
        <f>IF(OR(P1_1T!AF25=":",P1_1T!AF26=":"),":",(P1_1T!AF26-P1_1T!AF25)/P1_1T!AF25*100)</f>
        <v>2.7841638307654892</v>
      </c>
      <c r="AG26" s="172">
        <f>IF(OR(P1_1T!AG25=":",P1_1T!AG26=":"),":",(P1_1T!AG26-P1_1T!AG25)/P1_1T!AG25*100)</f>
        <v>2.8771377542024692</v>
      </c>
      <c r="AH26" s="172">
        <f>IF(OR(P1_1T!AH25=":",P1_1T!AH26=":"),":",(P1_1T!AH26-P1_1T!AH25)/P1_1T!AH25*100)</f>
        <v>-9.3586651221683805</v>
      </c>
      <c r="AI26" s="172">
        <f>IF(OR(P1_1T!AI25=":",P1_1T!AI26=":"),":",(P1_1T!AI26-P1_1T!AI25)/P1_1T!AI25*100)</f>
        <v>-0.85667982073426663</v>
      </c>
      <c r="AJ26" s="172">
        <f>IF(OR(P1_1T!AJ25=":",P1_1T!AJ26=":"),":",(P1_1T!AJ26-P1_1T!AJ25)/P1_1T!AJ25*100)</f>
        <v>-5.6212295490996373</v>
      </c>
      <c r="AK26" s="172">
        <f>IF(OR(P1_1T!AK25=":",P1_1T!AK26=":"),":",(P1_1T!AK26-P1_1T!AK25)/P1_1T!AK25*100)</f>
        <v>-6.2468800045595341</v>
      </c>
      <c r="AL26" s="172">
        <f>IF(OR(P1_1T!AL25=":",P1_1T!AL26=":"),":",(P1_1T!AL26-P1_1T!AL25)/P1_1T!AL25*100)</f>
        <v>-2.1008593737764807</v>
      </c>
      <c r="AM26" s="172">
        <f>IF(OR(P1_1T!AM25=":",P1_1T!AM26=":"),":",(P1_1T!AM26-P1_1T!AM25)/P1_1T!AM25*100)</f>
        <v>-0.64614195499395377</v>
      </c>
      <c r="AN26" s="172">
        <f>IF(OR(P1_1T!AN25=":",P1_1T!AN26=":"),":",(P1_1T!AN26-P1_1T!AN25)/P1_1T!AN25*100)</f>
        <v>9.1468005703477281E-2</v>
      </c>
      <c r="AO26" s="172">
        <f>IF(OR(P1_1T!AO25=":",P1_1T!AO26=":"),":",(P1_1T!AO26-P1_1T!AO25)/P1_1T!AO25*100)</f>
        <v>2.820443105632541</v>
      </c>
      <c r="AP26" s="190"/>
      <c r="AQ26" s="172">
        <f>IF(OR(P1_1T!AQ25=":",P1_1T!AQ26=":"),":",(P1_1T!AQ26-P1_1T!AQ25)/P1_1T!AQ25*100)</f>
        <v>-3.0615016854107657</v>
      </c>
      <c r="AR26" s="172">
        <f>IF(OR(P1_1T!AR25=":",P1_1T!AR26=":"),":",(P1_1T!AR26-P1_1T!AR25)/P1_1T!AR25*100)</f>
        <v>-4.4650831996031114E-2</v>
      </c>
      <c r="AS26" s="172">
        <f>IF(OR(P1_1T!AS25=":",P1_1T!AS26=":"),":",(P1_1T!AS26-P1_1T!AS25)/P1_1T!AS25*100)</f>
        <v>-0.85155511973874398</v>
      </c>
    </row>
    <row r="27" spans="1:45" ht="22.5" customHeight="1">
      <c r="A27" s="77">
        <f t="shared" si="0"/>
        <v>1</v>
      </c>
      <c r="B27" s="105">
        <v>2015</v>
      </c>
      <c r="C27" s="172">
        <f>IF(OR(P1_1T!C26=":",P1_1T!C27=":"),":",(P1_1T!C27-P1_1T!C26)/P1_1T!C26*100)</f>
        <v>4.0934163561978805</v>
      </c>
      <c r="D27" s="172">
        <f>IF(OR(P1_1T!D26=":",P1_1T!D27=":"),":",(P1_1T!D27-P1_1T!D26)/P1_1T!D26*100)</f>
        <v>6.9267644680605338</v>
      </c>
      <c r="E27" s="172">
        <f>IF(OR(P1_1T!E26=":",P1_1T!E27=":"),":",(P1_1T!E27-P1_1T!E26)/P1_1T!E26*100)</f>
        <v>1.523553583375332</v>
      </c>
      <c r="F27" s="172">
        <f>IF(OR(P1_1T!F26=":",P1_1T!F27=":"),":",(P1_1T!F27-P1_1T!F26)/P1_1T!F26*100)</f>
        <v>7.9114371523310485</v>
      </c>
      <c r="G27" s="172">
        <f>IF(OR(P1_1T!G26=":",P1_1T!G27=":"),":",(P1_1T!G27-P1_1T!G26)/P1_1T!G26*100)</f>
        <v>-0.16851895304934214</v>
      </c>
      <c r="H27" s="172">
        <f>IF(OR(P1_1T!H26=":",P1_1T!H27=":"),":",(P1_1T!H27-P1_1T!H26)/P1_1T!H26*100)</f>
        <v>-5.361995717541765</v>
      </c>
      <c r="I27" s="172">
        <f>IF(OR(P1_1T!I26=":",P1_1T!I27=":"),":",(P1_1T!I27-P1_1T!I26)/P1_1T!I26*100)</f>
        <v>2.5023653619957679E-2</v>
      </c>
      <c r="J27" s="172">
        <f>IF(OR(P1_1T!J26=":",P1_1T!J27=":"),":",(P1_1T!J27-P1_1T!J26)/P1_1T!J26*100)</f>
        <v>3.6650753893395427</v>
      </c>
      <c r="K27" s="172">
        <f>IF(OR(P1_1T!K26=":",P1_1T!K27=":"),":",(P1_1T!K27-P1_1T!K26)/P1_1T!K26*100)</f>
        <v>3.5188936802534836</v>
      </c>
      <c r="L27" s="172">
        <f>IF(OR(P1_1T!L26=":",P1_1T!L27=":"),":",(P1_1T!L27-P1_1T!L26)/P1_1T!L26*100)</f>
        <v>0.5643743165069226</v>
      </c>
      <c r="M27" s="172">
        <f>IF(OR(P1_1T!M26=":",P1_1T!M27=":"),":",(P1_1T!M27-P1_1T!M26)/P1_1T!M26*100)</f>
        <v>7.071704853044794E-2</v>
      </c>
      <c r="N27" s="172">
        <f>IF(OR(P1_1T!N26=":",P1_1T!N27=":"),":",(P1_1T!N27-P1_1T!N26)/P1_1T!N26*100)</f>
        <v>-4.5735620864889253</v>
      </c>
      <c r="O27" s="172">
        <f>IF(OR(P1_1T!O26=":",P1_1T!O27=":"),":",(P1_1T!O27-P1_1T!O26)/P1_1T!O26*100)</f>
        <v>-0.89008874775990698</v>
      </c>
      <c r="P27" s="172">
        <f>IF(OR(P1_1T!P26=":",P1_1T!P27=":"),":",(P1_1T!P27-P1_1T!P26)/P1_1T!P26*100)</f>
        <v>0.69359859459826889</v>
      </c>
      <c r="Q27" s="172">
        <f>IF(OR(P1_1T!Q26=":",P1_1T!Q27=":"),":",(P1_1T!Q27-P1_1T!Q26)/P1_1T!Q26*100)</f>
        <v>0.50908450761135093</v>
      </c>
      <c r="R27" s="172">
        <f>IF(OR(P1_1T!R26=":",P1_1T!R27=":"),":",(P1_1T!R27-P1_1T!R26)/P1_1T!R26*100)</f>
        <v>0.85611144998468947</v>
      </c>
      <c r="S27" s="172">
        <f>IF(OR(P1_1T!S26=":",P1_1T!S27=":"),":",(P1_1T!S27-P1_1T!S26)/P1_1T!S26*100)</f>
        <v>0.79589898118673508</v>
      </c>
      <c r="T27" s="172">
        <f>IF(OR(P1_1T!T26=":",P1_1T!T27=":"),":",(P1_1T!T27-P1_1T!T26)/P1_1T!T26*100)</f>
        <v>-3.0856616171285309</v>
      </c>
      <c r="U27" s="172">
        <f>IF(OR(P1_1T!U26=":",P1_1T!U27=":"),":",(P1_1T!U27-P1_1T!U26)/P1_1T!U26*100)</f>
        <v>-0.985201289817764</v>
      </c>
      <c r="V27" s="172">
        <f>IF(OR(P1_1T!V26=":",P1_1T!V27=":"),":",(P1_1T!V27-P1_1T!V26)/P1_1T!V26*100)</f>
        <v>-0.35903240149909271</v>
      </c>
      <c r="W27" s="172" t="s">
        <v>126</v>
      </c>
      <c r="X27" s="195" t="s">
        <v>126</v>
      </c>
      <c r="Y27" s="172" t="s">
        <v>126</v>
      </c>
      <c r="Z27" s="172" t="s">
        <v>126</v>
      </c>
      <c r="AA27" s="172" t="s">
        <v>126</v>
      </c>
      <c r="AB27" s="172" t="s">
        <v>126</v>
      </c>
      <c r="AC27" s="175">
        <f>IF(OR(P1_1T!AC26=":",P1_1T!AC27=":"),":",(P1_1T!AC27-P1_1T!AC26)/P1_1T!AC26*100)</f>
        <v>0.71493781143657165</v>
      </c>
      <c r="AD27" s="172" t="s">
        <v>126</v>
      </c>
      <c r="AE27" s="172">
        <f>IF(OR(P1_1T!AE26=":",P1_1T!AE27=":"),":",(P1_1T!AE27-P1_1T!AE26)/P1_1T!AE26*100)</f>
        <v>4.0934163561978805</v>
      </c>
      <c r="AF27" s="172">
        <f>IF(OR(P1_1T!AF26=":",P1_1T!AF27=":"),":",(P1_1T!AF27-P1_1T!AF26)/P1_1T!AF26*100)</f>
        <v>1.6466235821166841</v>
      </c>
      <c r="AG27" s="172">
        <f>IF(OR(P1_1T!AG26=":",P1_1T!AG27=":"),":",(P1_1T!AG27-P1_1T!AG26)/P1_1T!AG26*100)</f>
        <v>1.523553583375332</v>
      </c>
      <c r="AH27" s="172">
        <f>IF(OR(P1_1T!AH26=":",P1_1T!AH27=":"),":",(P1_1T!AH27-P1_1T!AH26)/P1_1T!AH26*100)</f>
        <v>-5.361995717541765</v>
      </c>
      <c r="AI27" s="172">
        <f>IF(OR(P1_1T!AI26=":",P1_1T!AI27=":"),":",(P1_1T!AI27-P1_1T!AI26)/P1_1T!AI26*100)</f>
        <v>1.3286781829720373</v>
      </c>
      <c r="AJ27" s="172">
        <f>IF(OR(P1_1T!AJ26=":",P1_1T!AJ27=":"),":",(P1_1T!AJ27-P1_1T!AJ26)/P1_1T!AJ26*100)</f>
        <v>0.5643743165069226</v>
      </c>
      <c r="AK27" s="172">
        <f>IF(OR(P1_1T!AK26=":",P1_1T!AK27=":"),":",(P1_1T!AK27-P1_1T!AK26)/P1_1T!AK26*100)</f>
        <v>7.071704853044794E-2</v>
      </c>
      <c r="AL27" s="172">
        <f>IF(OR(P1_1T!AL26=":",P1_1T!AL27=":"),":",(P1_1T!AL27-P1_1T!AL26)/P1_1T!AL26*100)</f>
        <v>-4.5735620864889253</v>
      </c>
      <c r="AM27" s="172">
        <f>IF(OR(P1_1T!AM26=":",P1_1T!AM27=":"),":",(P1_1T!AM27-P1_1T!AM26)/P1_1T!AM26*100)</f>
        <v>-0.68936290412077028</v>
      </c>
      <c r="AN27" s="172">
        <f>IF(OR(P1_1T!AN26=":",P1_1T!AN27=":"),":",(P1_1T!AN27-P1_1T!AN26)/P1_1T!AN26*100)</f>
        <v>0.49191250932598007</v>
      </c>
      <c r="AO27" s="172">
        <f>IF(OR(P1_1T!AO26=":",P1_1T!AO27=":"),":",(P1_1T!AO27-P1_1T!AO26)/P1_1T!AO26*100)</f>
        <v>0.50841630067440946</v>
      </c>
      <c r="AP27" s="190"/>
      <c r="AQ27" s="172">
        <f>IF(OR(P1_1T!AQ26=":",P1_1T!AQ27=":"),":",(P1_1T!AQ27-P1_1T!AQ26)/P1_1T!AQ26*100)</f>
        <v>4.2048695995942422</v>
      </c>
      <c r="AR27" s="172">
        <f>IF(OR(P1_1T!AR26=":",P1_1T!AR27=":"),":",(P1_1T!AR27-P1_1T!AR26)/P1_1T!AR26*100)</f>
        <v>-0.45125275959343392</v>
      </c>
      <c r="AS27" s="172">
        <f>IF(OR(P1_1T!AS26=":",P1_1T!AS27=":"),":",(P1_1T!AS27-P1_1T!AS26)/P1_1T!AS26*100)</f>
        <v>0.65059845168718333</v>
      </c>
    </row>
    <row r="28" spans="1:45" ht="12.75" customHeight="1">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96"/>
      <c r="Y28" s="173"/>
      <c r="Z28" s="173"/>
      <c r="AA28" s="173"/>
      <c r="AB28" s="173"/>
      <c r="AC28" s="196"/>
      <c r="AD28" s="173"/>
      <c r="AE28" s="173"/>
      <c r="AF28" s="173"/>
      <c r="AG28" s="173"/>
      <c r="AH28" s="173"/>
      <c r="AI28" s="173"/>
      <c r="AJ28" s="173"/>
      <c r="AK28" s="173"/>
      <c r="AL28" s="173"/>
      <c r="AM28" s="173"/>
      <c r="AN28" s="173"/>
      <c r="AO28" s="173"/>
    </row>
    <row r="29" spans="1:45" s="174" customFormat="1" ht="22.5" customHeight="1">
      <c r="B29" s="34" t="str">
        <f>INDEX($B$7:$B$27,$A$28-2)&amp;"-"&amp;INDEX($B$7:$B$27,$A$28)</f>
        <v>2013-2015</v>
      </c>
      <c r="C29" s="175">
        <f>AVERAGE(INDEX(C$7:C$27,$A$28-2),INDEX(C$7:C$27,$A$28-1),INDEX(C$7:C$27,$A$28))</f>
        <v>2.7583509321738009</v>
      </c>
      <c r="D29" s="175">
        <f t="shared" ref="D29:AS29" si="1">AVERAGE(INDEX(D$7:D$27,$A$28-2),INDEX(D$7:D$27,$A$28-1),INDEX(D$7:D$27,$A$28))</f>
        <v>2.4292296364856067</v>
      </c>
      <c r="E29" s="175">
        <f t="shared" si="1"/>
        <v>1.3798780108065143</v>
      </c>
      <c r="F29" s="175">
        <f t="shared" si="1"/>
        <v>4.8918249331052683</v>
      </c>
      <c r="G29" s="175">
        <f t="shared" si="1"/>
        <v>4.2343488628310393</v>
      </c>
      <c r="H29" s="175">
        <f t="shared" si="1"/>
        <v>-9.9721736817866145</v>
      </c>
      <c r="I29" s="175">
        <f t="shared" si="1"/>
        <v>-0.29356399177300813</v>
      </c>
      <c r="J29" s="175">
        <f t="shared" si="1"/>
        <v>-4.5637388110748134E-2</v>
      </c>
      <c r="K29" s="175">
        <f t="shared" si="1"/>
        <v>1.0725170616951534</v>
      </c>
      <c r="L29" s="175">
        <f t="shared" si="1"/>
        <v>1.5298045599193193</v>
      </c>
      <c r="M29" s="175">
        <f t="shared" si="1"/>
        <v>-3.2675368939536931</v>
      </c>
      <c r="N29" s="175">
        <f t="shared" si="1"/>
        <v>2.2783789723585794</v>
      </c>
      <c r="O29" s="175">
        <f t="shared" si="1"/>
        <v>-1.5325498763713066</v>
      </c>
      <c r="P29" s="175">
        <f t="shared" si="1"/>
        <v>-4.9539626638270615</v>
      </c>
      <c r="Q29" s="175">
        <f t="shared" si="1"/>
        <v>-0.49958905182344537</v>
      </c>
      <c r="R29" s="175">
        <f t="shared" si="1"/>
        <v>-0.72541242763788027</v>
      </c>
      <c r="S29" s="175">
        <f t="shared" si="1"/>
        <v>0.15828223608739081</v>
      </c>
      <c r="T29" s="175">
        <f t="shared" si="1"/>
        <v>-4.0669911675266599</v>
      </c>
      <c r="U29" s="175">
        <f t="shared" si="1"/>
        <v>-0.7106644515429541</v>
      </c>
      <c r="V29" s="175">
        <f t="shared" si="1"/>
        <v>-1.7427860011968768</v>
      </c>
      <c r="W29" s="175" t="e">
        <f t="shared" si="1"/>
        <v>#DIV/0!</v>
      </c>
      <c r="X29" s="175" t="e">
        <f t="shared" si="1"/>
        <v>#DIV/0!</v>
      </c>
      <c r="Y29" s="175" t="e">
        <f t="shared" si="1"/>
        <v>#DIV/0!</v>
      </c>
      <c r="Z29" s="175" t="e">
        <f t="shared" si="1"/>
        <v>#DIV/0!</v>
      </c>
      <c r="AA29" s="175" t="e">
        <f t="shared" si="1"/>
        <v>#DIV/0!</v>
      </c>
      <c r="AB29" s="175" t="e">
        <f t="shared" si="1"/>
        <v>#DIV/0!</v>
      </c>
      <c r="AC29" s="175">
        <f t="shared" si="1"/>
        <v>0.18920883613234363</v>
      </c>
      <c r="AD29" s="175" t="e">
        <f t="shared" si="1"/>
        <v>#DIV/0!</v>
      </c>
      <c r="AE29" s="175">
        <f t="shared" si="1"/>
        <v>2.7583509321738009</v>
      </c>
      <c r="AF29" s="175">
        <f t="shared" si="1"/>
        <v>2.6064153965378423</v>
      </c>
      <c r="AG29" s="175">
        <f t="shared" si="1"/>
        <v>1.3798780108065143</v>
      </c>
      <c r="AH29" s="175">
        <f t="shared" si="1"/>
        <v>-9.9721736817866145</v>
      </c>
      <c r="AI29" s="175">
        <f t="shared" si="1"/>
        <v>-2.0378035379124453E-2</v>
      </c>
      <c r="AJ29" s="175">
        <f t="shared" si="1"/>
        <v>1.5298045599193193</v>
      </c>
      <c r="AK29" s="175">
        <f t="shared" si="1"/>
        <v>-3.2675368939536931</v>
      </c>
      <c r="AL29" s="175">
        <f t="shared" si="1"/>
        <v>2.2783789723585794</v>
      </c>
      <c r="AM29" s="175">
        <f t="shared" si="1"/>
        <v>-2.3003833635302544</v>
      </c>
      <c r="AN29" s="175">
        <f t="shared" si="1"/>
        <v>-0.64673017161417967</v>
      </c>
      <c r="AO29" s="175">
        <f t="shared" si="1"/>
        <v>0.60572349472775533</v>
      </c>
      <c r="AP29" s="175" t="e">
        <f t="shared" si="1"/>
        <v>#DIV/0!</v>
      </c>
      <c r="AQ29" s="175">
        <f t="shared" si="1"/>
        <v>2.5674720588480464</v>
      </c>
      <c r="AR29" s="175">
        <f t="shared" si="1"/>
        <v>-1.3069950012301021</v>
      </c>
      <c r="AS29" s="175">
        <f t="shared" si="1"/>
        <v>-0.25996585283937707</v>
      </c>
    </row>
    <row r="30" spans="1:45" s="174" customFormat="1" ht="22.5" customHeight="1">
      <c r="B30" s="34" t="str">
        <f>INDEX($B$7:$B$27,1)+1&amp;"-"&amp;INDEX($B$7:$B$27,$A$28)</f>
        <v>1996-2015</v>
      </c>
      <c r="C30" s="177">
        <f>AVERAGE(C7:C27)</f>
        <v>1.0640338530687368</v>
      </c>
      <c r="D30" s="177">
        <f t="shared" ref="D30:AO30" si="2">AVERAGE(D7:D27)</f>
        <v>2.1825577748806078</v>
      </c>
      <c r="E30" s="177">
        <f t="shared" si="2"/>
        <v>0.56848526483960637</v>
      </c>
      <c r="F30" s="177">
        <f t="shared" si="2"/>
        <v>2.9878619768925256</v>
      </c>
      <c r="G30" s="177">
        <f t="shared" si="2"/>
        <v>4.1622160986884484</v>
      </c>
      <c r="H30" s="177">
        <f t="shared" si="2"/>
        <v>-2.813389324398929</v>
      </c>
      <c r="I30" s="177">
        <f t="shared" si="2"/>
        <v>3.6953844368800688</v>
      </c>
      <c r="J30" s="177">
        <f t="shared" si="2"/>
        <v>0.22668200153195936</v>
      </c>
      <c r="K30" s="177">
        <f t="shared" si="2"/>
        <v>4.0197119650567228E-2</v>
      </c>
      <c r="L30" s="177">
        <f t="shared" si="2"/>
        <v>4.1004778750681563</v>
      </c>
      <c r="M30" s="177">
        <f t="shared" si="2"/>
        <v>3.6455247675409828</v>
      </c>
      <c r="N30" s="177">
        <f t="shared" si="2"/>
        <v>-1.1270226582570182</v>
      </c>
      <c r="O30" s="177">
        <f t="shared" si="2"/>
        <v>-0.51010677007487926</v>
      </c>
      <c r="P30" s="177">
        <f t="shared" si="2"/>
        <v>8.3964714928670997E-2</v>
      </c>
      <c r="Q30" s="177">
        <f t="shared" si="2"/>
        <v>0.59988223586101275</v>
      </c>
      <c r="R30" s="177">
        <f t="shared" si="2"/>
        <v>-0.17381643486466006</v>
      </c>
      <c r="S30" s="177">
        <f t="shared" si="2"/>
        <v>-1.7728634308158069E-2</v>
      </c>
      <c r="T30" s="177">
        <f t="shared" si="2"/>
        <v>1.8838460574111024</v>
      </c>
      <c r="U30" s="177">
        <f t="shared" si="2"/>
        <v>2.8649086682552061E-2</v>
      </c>
      <c r="V30" s="177">
        <f t="shared" si="2"/>
        <v>-0.12453366163450803</v>
      </c>
      <c r="W30" s="177"/>
      <c r="X30" s="197"/>
      <c r="Y30" s="177"/>
      <c r="Z30" s="177"/>
      <c r="AA30" s="177"/>
      <c r="AB30" s="177"/>
      <c r="AC30" s="197">
        <f t="shared" si="2"/>
        <v>1.0018559363778752</v>
      </c>
      <c r="AD30" s="177"/>
      <c r="AE30" s="177">
        <f t="shared" si="2"/>
        <v>1.0640338530687368</v>
      </c>
      <c r="AF30" s="177">
        <f t="shared" si="2"/>
        <v>1.499038141713801</v>
      </c>
      <c r="AG30" s="177">
        <f t="shared" si="2"/>
        <v>0.56848526483960637</v>
      </c>
      <c r="AH30" s="177">
        <f t="shared" si="2"/>
        <v>-2.813389324398929</v>
      </c>
      <c r="AI30" s="177">
        <f t="shared" si="2"/>
        <v>1.5857349949343393</v>
      </c>
      <c r="AJ30" s="177">
        <f t="shared" si="2"/>
        <v>4.1004778750681563</v>
      </c>
      <c r="AK30" s="177">
        <f t="shared" si="2"/>
        <v>3.6455247675409828</v>
      </c>
      <c r="AL30" s="177">
        <f t="shared" si="2"/>
        <v>-1.1270226582570182</v>
      </c>
      <c r="AM30" s="177">
        <f t="shared" si="2"/>
        <v>-0.24082582299612182</v>
      </c>
      <c r="AN30" s="177">
        <f t="shared" si="2"/>
        <v>0.18252760672516594</v>
      </c>
      <c r="AO30" s="177">
        <f t="shared" si="2"/>
        <v>-1.2381567910749265</v>
      </c>
      <c r="AP30" s="177"/>
      <c r="AQ30" s="177">
        <f t="shared" ref="AQ30:AS30" si="3">AVERAGE(AQ7:AQ27)</f>
        <v>1.0577359981877443</v>
      </c>
      <c r="AR30" s="177">
        <f t="shared" si="3"/>
        <v>-0.17074363540222798</v>
      </c>
      <c r="AS30" s="177">
        <f t="shared" si="3"/>
        <v>0.9705851058181546</v>
      </c>
    </row>
    <row r="31" spans="1:45" ht="22.5" customHeight="1">
      <c r="B31" s="34" t="str">
        <f>INDEX($B$7:$B$27,1)+1&amp;"-2008"</f>
        <v>1996-2008</v>
      </c>
      <c r="C31" s="177">
        <f ca="1">AVERAGE(OFFSET(C$7,0,0,14,1))</f>
        <v>8.189765475377736E-2</v>
      </c>
      <c r="D31" s="177">
        <f t="shared" ref="D31:AS31" ca="1" si="4">AVERAGE(OFFSET(D$7,0,0,14,1))</f>
        <v>7.6261629094333774</v>
      </c>
      <c r="E31" s="177">
        <f t="shared" ca="1" si="4"/>
        <v>0.99988741086794775</v>
      </c>
      <c r="F31" s="177">
        <f t="shared" ca="1" si="4"/>
        <v>4.6644688242351275</v>
      </c>
      <c r="G31" s="177">
        <f t="shared" ca="1" si="4"/>
        <v>3.927857968457213</v>
      </c>
      <c r="H31" s="177">
        <f t="shared" ca="1" si="4"/>
        <v>0.75917397687595201</v>
      </c>
      <c r="I31" s="177">
        <f t="shared" ca="1" si="4"/>
        <v>5.3736595608098598</v>
      </c>
      <c r="J31" s="177">
        <f t="shared" ca="1" si="4"/>
        <v>0.33857517380871466</v>
      </c>
      <c r="K31" s="177">
        <f t="shared" ca="1" si="4"/>
        <v>-0.43037556879353578</v>
      </c>
      <c r="L31" s="177">
        <f t="shared" ca="1" si="4"/>
        <v>6.2983622273863507</v>
      </c>
      <c r="M31" s="177">
        <f t="shared" ca="1" si="4"/>
        <v>5.9898851336393939</v>
      </c>
      <c r="N31" s="177">
        <f t="shared" ca="1" si="4"/>
        <v>-2.1812460109990646</v>
      </c>
      <c r="O31" s="177">
        <f t="shared" ca="1" si="4"/>
        <v>-0.26146211388863094</v>
      </c>
      <c r="P31" s="177">
        <f t="shared" ca="1" si="4"/>
        <v>2.1405510822472289</v>
      </c>
      <c r="Q31" s="177">
        <f t="shared" ca="1" si="4"/>
        <v>0.43969108704338383</v>
      </c>
      <c r="R31" s="177">
        <f t="shared" ca="1" si="4"/>
        <v>0.20308735782546752</v>
      </c>
      <c r="S31" s="177">
        <f t="shared" ca="1" si="4"/>
        <v>3.9960332834099339E-2</v>
      </c>
      <c r="T31" s="177">
        <f t="shared" ca="1" si="4"/>
        <v>1.8180021854996167</v>
      </c>
      <c r="U31" s="177">
        <f t="shared" ca="1" si="4"/>
        <v>0.57481843028254676</v>
      </c>
      <c r="V31" s="177">
        <f t="shared" ca="1" si="4"/>
        <v>3.8984806975607682E-2</v>
      </c>
      <c r="W31" s="177"/>
      <c r="X31" s="177" t="e">
        <f t="shared" ca="1" si="4"/>
        <v>#DIV/0!</v>
      </c>
      <c r="Y31" s="177"/>
      <c r="Z31" s="177" t="e">
        <f t="shared" ca="1" si="4"/>
        <v>#DIV/0!</v>
      </c>
      <c r="AA31" s="177"/>
      <c r="AB31" s="177" t="e">
        <f t="shared" ca="1" si="4"/>
        <v>#DIV/0!</v>
      </c>
      <c r="AC31" s="177">
        <f t="shared" ca="1" si="4"/>
        <v>1.565528600222265</v>
      </c>
      <c r="AD31" s="177"/>
      <c r="AE31" s="177">
        <f t="shared" ca="1" si="4"/>
        <v>8.189765475377736E-2</v>
      </c>
      <c r="AF31" s="177">
        <f t="shared" ca="1" si="4"/>
        <v>1.9332002787088385</v>
      </c>
      <c r="AG31" s="177">
        <f t="shared" ca="1" si="4"/>
        <v>0.99988741086794775</v>
      </c>
      <c r="AH31" s="177">
        <f t="shared" ca="1" si="4"/>
        <v>0.75917397687595201</v>
      </c>
      <c r="AI31" s="177">
        <f t="shared" ca="1" si="4"/>
        <v>2.3143624108394567</v>
      </c>
      <c r="AJ31" s="177">
        <f t="shared" ca="1" si="4"/>
        <v>6.2983622273863507</v>
      </c>
      <c r="AK31" s="177">
        <f t="shared" ca="1" si="4"/>
        <v>5.9898851336393939</v>
      </c>
      <c r="AL31" s="177">
        <f t="shared" ca="1" si="4"/>
        <v>-2.1812460109990646</v>
      </c>
      <c r="AM31" s="177">
        <f t="shared" ca="1" si="4"/>
        <v>0.37504674105407598</v>
      </c>
      <c r="AN31" s="177">
        <f t="shared" ca="1" si="4"/>
        <v>0.26835310486926217</v>
      </c>
      <c r="AO31" s="177">
        <f t="shared" ca="1" si="4"/>
        <v>-1.7052230800471526</v>
      </c>
      <c r="AP31" s="177"/>
      <c r="AQ31" s="177">
        <f t="shared" ca="1" si="4"/>
        <v>0.79681126524972368</v>
      </c>
      <c r="AR31" s="177">
        <f t="shared" ca="1" si="4"/>
        <v>1.4739648760287614</v>
      </c>
      <c r="AS31" s="177">
        <f t="shared" ca="1" si="4"/>
        <v>1.4132902503484788</v>
      </c>
    </row>
    <row r="32" spans="1:45" ht="22.5" customHeight="1">
      <c r="B32" s="34" t="str">
        <f>"2009-"&amp;INDEX($B$7:$B$27,$A$28)</f>
        <v>2009-2015</v>
      </c>
      <c r="C32" s="177">
        <f ca="1">AVERAGE(OFFSET(C$21,0,0,$A$28-SUM($A$7:$A$20),1))</f>
        <v>2.8880010785108046</v>
      </c>
      <c r="D32" s="177">
        <f t="shared" ref="D32:AS32" ca="1" si="5">AVERAGE(OFFSET(D$21,0,0,$A$28-SUM($A$7:$A$20),1))</f>
        <v>-7.9269946178602524</v>
      </c>
      <c r="E32" s="177">
        <f t="shared" ca="1" si="5"/>
        <v>-0.23269014921302719</v>
      </c>
      <c r="F32" s="177">
        <f t="shared" ca="1" si="5"/>
        <v>-0.12583645388659143</v>
      </c>
      <c r="G32" s="177">
        <f t="shared" ca="1" si="5"/>
        <v>4.5974526262607425</v>
      </c>
      <c r="H32" s="177">
        <f t="shared" ca="1" si="5"/>
        <v>-9.4481497410522781</v>
      </c>
      <c r="I32" s="177">
        <f t="shared" ca="1" si="5"/>
        <v>0.57858777815331641</v>
      </c>
      <c r="J32" s="177">
        <f t="shared" ca="1" si="5"/>
        <v>1.8880395875128336E-2</v>
      </c>
      <c r="K32" s="177">
        <f t="shared" ca="1" si="5"/>
        <v>0.91411782676104436</v>
      </c>
      <c r="L32" s="177">
        <f t="shared" ca="1" si="5"/>
        <v>1.8692649334367411E-2</v>
      </c>
      <c r="M32" s="177">
        <f t="shared" ca="1" si="5"/>
        <v>-0.70828734092749601</v>
      </c>
      <c r="N32" s="177">
        <f t="shared" ca="1" si="5"/>
        <v>0.83082071112106826</v>
      </c>
      <c r="O32" s="177">
        <f t="shared" ca="1" si="5"/>
        <v>-0.97187541727791182</v>
      </c>
      <c r="P32" s="177">
        <f t="shared" ca="1" si="5"/>
        <v>-3.7354099672343657</v>
      </c>
      <c r="Q32" s="177">
        <f t="shared" ca="1" si="5"/>
        <v>0.89738008366518029</v>
      </c>
      <c r="R32" s="177">
        <f t="shared" ca="1" si="5"/>
        <v>-0.87378062128918255</v>
      </c>
      <c r="S32" s="177">
        <f t="shared" ca="1" si="5"/>
        <v>-0.12486528757235039</v>
      </c>
      <c r="T32" s="177">
        <f t="shared" ca="1" si="5"/>
        <v>2.0061275338181472</v>
      </c>
      <c r="U32" s="177">
        <f t="shared" ca="1" si="5"/>
        <v>-0.98566540857458074</v>
      </c>
      <c r="V32" s="177">
        <f t="shared" ca="1" si="5"/>
        <v>-0.42821081762472296</v>
      </c>
      <c r="W32" s="177"/>
      <c r="X32" s="177" t="e">
        <f t="shared" ca="1" si="5"/>
        <v>#DIV/0!</v>
      </c>
      <c r="Y32" s="177"/>
      <c r="Z32" s="177" t="e">
        <f t="shared" ca="1" si="5"/>
        <v>#DIV/0!</v>
      </c>
      <c r="AA32" s="177"/>
      <c r="AB32" s="177" t="e">
        <f t="shared" ca="1" si="5"/>
        <v>#DIV/0!</v>
      </c>
      <c r="AC32" s="177">
        <f t="shared" ca="1" si="5"/>
        <v>-4.4964725047419628E-2</v>
      </c>
      <c r="AD32" s="177"/>
      <c r="AE32" s="177">
        <f t="shared" ca="1" si="5"/>
        <v>2.8880010785108046</v>
      </c>
      <c r="AF32" s="177">
        <f t="shared" ca="1" si="5"/>
        <v>0.69273703015158794</v>
      </c>
      <c r="AG32" s="177">
        <f t="shared" ca="1" si="5"/>
        <v>-0.23269014921302719</v>
      </c>
      <c r="AH32" s="177">
        <f t="shared" ca="1" si="5"/>
        <v>-9.4481497410522781</v>
      </c>
      <c r="AI32" s="177">
        <f t="shared" ca="1" si="5"/>
        <v>0.23256979396769337</v>
      </c>
      <c r="AJ32" s="177">
        <f t="shared" ca="1" si="5"/>
        <v>1.8692649334367411E-2</v>
      </c>
      <c r="AK32" s="177">
        <f t="shared" ca="1" si="5"/>
        <v>-0.70828734092749601</v>
      </c>
      <c r="AL32" s="177">
        <f t="shared" ca="1" si="5"/>
        <v>0.83082071112106826</v>
      </c>
      <c r="AM32" s="177">
        <f t="shared" ca="1" si="5"/>
        <v>-1.3845891562322035</v>
      </c>
      <c r="AN32" s="177">
        <f t="shared" ca="1" si="5"/>
        <v>2.3137395886130101E-2</v>
      </c>
      <c r="AO32" s="177">
        <f t="shared" ca="1" si="5"/>
        <v>-0.37074796869793464</v>
      </c>
      <c r="AP32" s="177"/>
      <c r="AQ32" s="177">
        <f t="shared" ca="1" si="5"/>
        <v>1.5423105022154968</v>
      </c>
      <c r="AR32" s="177">
        <f t="shared" ca="1" si="5"/>
        <v>-3.2252022994883509</v>
      </c>
      <c r="AS32" s="177">
        <f t="shared" ca="1" si="5"/>
        <v>0.14841840883326651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Y47"/>
  <sheetViews>
    <sheetView showOutlineSymbols="0" defaultGridColor="0" colorId="8" zoomScaleSheetLayoutView="75" workbookViewId="0">
      <pane xSplit="3" ySplit="4" topLeftCell="D5" activePane="bottomRight" state="frozen"/>
      <selection activeCell="B36" sqref="A36:X45"/>
      <selection pane="topRight" activeCell="B36" sqref="A36:X45"/>
      <selection pane="bottomLeft" activeCell="B36" sqref="A36:X45"/>
      <selection pane="bottomRight" activeCell="B36" sqref="A36:X45"/>
    </sheetView>
  </sheetViews>
  <sheetFormatPr defaultColWidth="12" defaultRowHeight="15.95" customHeight="1"/>
  <cols>
    <col min="1" max="1" width="2.125" style="6" customWidth="1"/>
    <col min="2" max="2" width="3" style="6" customWidth="1"/>
    <col min="3" max="3" width="62.25" style="6" customWidth="1"/>
    <col min="4" max="24" width="9.375" style="6" customWidth="1"/>
    <col min="25" max="25" width="2.125" style="6" customWidth="1"/>
    <col min="26" max="16384" width="12" style="6"/>
  </cols>
  <sheetData>
    <row r="1" spans="1:25" ht="37.5" customHeight="1" thickBot="1">
      <c r="A1" s="1"/>
      <c r="B1" s="2" t="s">
        <v>0</v>
      </c>
      <c r="C1" s="3"/>
      <c r="D1" s="655" t="s">
        <v>692</v>
      </c>
      <c r="E1" s="652"/>
      <c r="F1" s="652"/>
      <c r="G1" s="652"/>
      <c r="H1" s="652"/>
      <c r="I1" s="653"/>
      <c r="J1" s="653"/>
      <c r="K1" s="653"/>
      <c r="L1" s="653"/>
      <c r="M1" s="653"/>
      <c r="N1" s="654"/>
      <c r="O1" s="654"/>
      <c r="P1" s="654"/>
      <c r="Q1" s="654"/>
      <c r="R1" s="654"/>
      <c r="S1" s="654"/>
      <c r="T1" s="654"/>
      <c r="U1" s="654"/>
      <c r="V1" s="4"/>
      <c r="W1" s="5"/>
      <c r="X1" s="4"/>
    </row>
    <row r="2" spans="1:25" ht="15" customHeight="1" thickTop="1">
      <c r="A2" s="1"/>
      <c r="B2" s="7"/>
      <c r="C2" s="8"/>
      <c r="D2" s="8"/>
      <c r="E2" s="8"/>
      <c r="F2" s="8"/>
      <c r="G2" s="8"/>
      <c r="H2" s="8"/>
      <c r="I2" s="9"/>
      <c r="J2" s="9"/>
      <c r="K2" s="9"/>
      <c r="L2" s="9"/>
      <c r="M2" s="9"/>
      <c r="N2" s="1"/>
      <c r="O2" s="1"/>
      <c r="P2" s="1"/>
      <c r="Q2" s="1"/>
      <c r="R2" s="1"/>
      <c r="S2" s="1"/>
      <c r="T2" s="1"/>
      <c r="U2" s="1"/>
      <c r="V2" s="1"/>
      <c r="W2" s="10"/>
    </row>
    <row r="3" spans="1:25" ht="22.5" customHeight="1">
      <c r="A3" s="1"/>
      <c r="B3" s="9"/>
      <c r="C3" s="9"/>
      <c r="D3" s="11">
        <v>1995</v>
      </c>
      <c r="E3" s="11">
        <v>1996</v>
      </c>
      <c r="F3" s="11">
        <v>1997</v>
      </c>
      <c r="G3" s="11">
        <v>1998</v>
      </c>
      <c r="H3" s="11">
        <v>1999</v>
      </c>
      <c r="I3" s="11">
        <v>2000</v>
      </c>
      <c r="J3" s="11">
        <v>2001</v>
      </c>
      <c r="K3" s="11">
        <v>2002</v>
      </c>
      <c r="L3" s="11">
        <v>2003</v>
      </c>
      <c r="M3" s="11">
        <v>2004</v>
      </c>
      <c r="N3" s="11">
        <v>2005</v>
      </c>
      <c r="O3" s="11">
        <v>2006</v>
      </c>
      <c r="P3" s="11">
        <v>2007</v>
      </c>
      <c r="Q3" s="11">
        <v>2008</v>
      </c>
      <c r="R3" s="11">
        <v>2009</v>
      </c>
      <c r="S3" s="11">
        <v>2010</v>
      </c>
      <c r="T3" s="11">
        <v>2011</v>
      </c>
      <c r="U3" s="11">
        <v>2012</v>
      </c>
      <c r="V3" s="11">
        <v>2013</v>
      </c>
      <c r="W3" s="11">
        <v>2014</v>
      </c>
      <c r="X3" s="11">
        <v>2015</v>
      </c>
    </row>
    <row r="4" spans="1:25" ht="22.5" customHeight="1">
      <c r="A4" s="1"/>
      <c r="B4" s="9"/>
      <c r="C4" s="9"/>
      <c r="D4" s="9"/>
      <c r="E4" s="9"/>
      <c r="F4" s="9"/>
      <c r="G4" s="9"/>
      <c r="H4" s="9"/>
      <c r="I4" s="12"/>
      <c r="J4" s="12"/>
      <c r="K4" s="12"/>
      <c r="L4" s="12"/>
      <c r="M4" s="12"/>
      <c r="N4" s="12"/>
      <c r="O4" s="12"/>
      <c r="P4" s="12"/>
      <c r="Q4" s="1"/>
      <c r="R4" s="1"/>
      <c r="S4" s="1"/>
      <c r="T4" s="1"/>
      <c r="U4" s="1"/>
      <c r="V4" s="1"/>
      <c r="W4" s="1"/>
      <c r="X4" s="1"/>
    </row>
    <row r="5" spans="1:25" ht="23.25" customHeight="1">
      <c r="A5" s="1"/>
      <c r="B5" s="14" t="s">
        <v>277</v>
      </c>
      <c r="C5" s="256"/>
      <c r="D5" s="256"/>
      <c r="E5" s="256"/>
      <c r="F5" s="256"/>
      <c r="G5" s="256"/>
      <c r="H5" s="15"/>
      <c r="I5" s="15"/>
      <c r="J5" s="15"/>
      <c r="K5" s="15"/>
      <c r="L5" s="15"/>
      <c r="M5" s="15"/>
      <c r="N5" s="15"/>
      <c r="O5" s="15"/>
      <c r="P5" s="15"/>
      <c r="Q5" s="15"/>
      <c r="R5" s="15"/>
      <c r="S5" s="15"/>
      <c r="T5" s="15"/>
      <c r="U5" s="15"/>
      <c r="V5" s="15"/>
      <c r="W5" s="15"/>
      <c r="X5" s="15"/>
      <c r="Y5" s="16"/>
    </row>
    <row r="6" spans="1:25" ht="15" customHeight="1">
      <c r="A6" s="1"/>
      <c r="B6" s="14" t="s">
        <v>61</v>
      </c>
      <c r="C6" s="256"/>
      <c r="D6" s="256"/>
      <c r="E6" s="256"/>
      <c r="F6" s="256"/>
      <c r="G6" s="256"/>
      <c r="H6" s="15"/>
      <c r="I6" s="15"/>
      <c r="J6" s="15"/>
      <c r="K6" s="15"/>
      <c r="L6" s="15"/>
      <c r="M6" s="15"/>
      <c r="N6" s="15"/>
      <c r="O6" s="15"/>
      <c r="P6" s="15"/>
      <c r="Q6" s="15"/>
      <c r="R6" s="15"/>
      <c r="S6" s="15"/>
      <c r="T6" s="15"/>
      <c r="U6" s="15"/>
      <c r="V6" s="15"/>
      <c r="W6" s="15"/>
      <c r="X6" s="15"/>
      <c r="Y6" s="16"/>
    </row>
    <row r="7" spans="1:25" ht="15" customHeight="1">
      <c r="A7" s="1"/>
      <c r="B7" s="14"/>
      <c r="C7" s="256"/>
      <c r="D7" s="256"/>
      <c r="E7" s="256"/>
      <c r="F7" s="256"/>
      <c r="G7" s="256"/>
      <c r="H7" s="15"/>
      <c r="I7" s="15"/>
      <c r="J7" s="15"/>
      <c r="K7" s="15"/>
      <c r="L7" s="15"/>
      <c r="M7" s="15"/>
      <c r="N7" s="15"/>
      <c r="O7" s="15"/>
      <c r="P7" s="15"/>
      <c r="Q7" s="15"/>
      <c r="R7" s="15"/>
      <c r="S7" s="15"/>
      <c r="T7" s="15"/>
      <c r="U7" s="15"/>
      <c r="V7" s="15"/>
      <c r="W7" s="15"/>
      <c r="X7" s="15"/>
      <c r="Y7" s="16"/>
    </row>
    <row r="8" spans="1:25" ht="18" customHeight="1">
      <c r="A8" s="1"/>
      <c r="B8" s="18" t="s">
        <v>25</v>
      </c>
      <c r="C8" s="19" t="s">
        <v>26</v>
      </c>
      <c r="D8" s="398">
        <v>340.55</v>
      </c>
      <c r="E8" s="398">
        <v>323.87</v>
      </c>
      <c r="F8" s="398">
        <v>300.20999999999998</v>
      </c>
      <c r="G8" s="398">
        <v>339.05</v>
      </c>
      <c r="H8" s="398">
        <v>353.58</v>
      </c>
      <c r="I8" s="398">
        <v>350.22</v>
      </c>
      <c r="J8" s="398">
        <v>372.06</v>
      </c>
      <c r="K8" s="398">
        <v>385.93</v>
      </c>
      <c r="L8" s="398">
        <v>357.57</v>
      </c>
      <c r="M8" s="398">
        <v>351.47</v>
      </c>
      <c r="N8" s="398">
        <v>354.75</v>
      </c>
      <c r="O8" s="398">
        <v>322.92</v>
      </c>
      <c r="P8" s="398">
        <v>323.68</v>
      </c>
      <c r="Q8" s="398">
        <v>369.18</v>
      </c>
      <c r="R8" s="398">
        <v>375.43</v>
      </c>
      <c r="S8" s="398">
        <v>408.67</v>
      </c>
      <c r="T8" s="398">
        <v>444.54</v>
      </c>
      <c r="U8" s="398">
        <v>439.91</v>
      </c>
      <c r="V8" s="398">
        <v>414.39</v>
      </c>
      <c r="W8" s="398">
        <v>369.3</v>
      </c>
      <c r="X8" s="398">
        <v>378.9</v>
      </c>
      <c r="Y8" s="16"/>
    </row>
    <row r="9" spans="1:25" ht="18" customHeight="1">
      <c r="A9" s="1"/>
      <c r="B9" s="20" t="s">
        <v>27</v>
      </c>
      <c r="C9" s="19" t="s">
        <v>6</v>
      </c>
      <c r="D9" s="398">
        <v>18.63</v>
      </c>
      <c r="E9" s="398">
        <v>18.93</v>
      </c>
      <c r="F9" s="398">
        <v>18.14</v>
      </c>
      <c r="G9" s="398">
        <v>23.25</v>
      </c>
      <c r="H9" s="398">
        <v>24.58</v>
      </c>
      <c r="I9" s="398">
        <v>27.56</v>
      </c>
      <c r="J9" s="398">
        <v>25.46</v>
      </c>
      <c r="K9" s="398">
        <v>29.39</v>
      </c>
      <c r="L9" s="398">
        <v>34.299999999999997</v>
      </c>
      <c r="M9" s="398">
        <v>40.71</v>
      </c>
      <c r="N9" s="398">
        <v>43.38</v>
      </c>
      <c r="O9" s="398">
        <v>45.03</v>
      </c>
      <c r="P9" s="398">
        <v>49.62</v>
      </c>
      <c r="Q9" s="398">
        <v>62.07</v>
      </c>
      <c r="R9" s="398">
        <v>46.71</v>
      </c>
      <c r="S9" s="398">
        <v>46.56</v>
      </c>
      <c r="T9" s="398">
        <v>42.06</v>
      </c>
      <c r="U9" s="398">
        <v>23.49</v>
      </c>
      <c r="V9" s="398">
        <v>18.510000000000002</v>
      </c>
      <c r="W9" s="398">
        <v>17.350000000000001</v>
      </c>
      <c r="X9" s="398">
        <v>17.88</v>
      </c>
      <c r="Y9" s="16"/>
    </row>
    <row r="10" spans="1:25" ht="18" customHeight="1">
      <c r="A10" s="1"/>
      <c r="B10" s="20" t="s">
        <v>28</v>
      </c>
      <c r="C10" s="19" t="s">
        <v>8</v>
      </c>
      <c r="D10" s="398">
        <v>743.79</v>
      </c>
      <c r="E10" s="398">
        <v>761.58</v>
      </c>
      <c r="F10" s="398">
        <v>789.9</v>
      </c>
      <c r="G10" s="398">
        <v>819.12</v>
      </c>
      <c r="H10" s="398">
        <v>850.11</v>
      </c>
      <c r="I10" s="398">
        <v>873.91</v>
      </c>
      <c r="J10" s="398">
        <v>895.68</v>
      </c>
      <c r="K10" s="398">
        <v>927.91</v>
      </c>
      <c r="L10" s="398">
        <v>952.37</v>
      </c>
      <c r="M10" s="398">
        <v>1008.78</v>
      </c>
      <c r="N10" s="398">
        <v>1019.77</v>
      </c>
      <c r="O10" s="398">
        <v>992.91</v>
      </c>
      <c r="P10" s="398">
        <v>1018.91</v>
      </c>
      <c r="Q10" s="398">
        <v>1047.55</v>
      </c>
      <c r="R10" s="398">
        <v>1014.85</v>
      </c>
      <c r="S10" s="398">
        <v>1001.32</v>
      </c>
      <c r="T10" s="398">
        <v>977.87</v>
      </c>
      <c r="U10" s="398">
        <v>901.26</v>
      </c>
      <c r="V10" s="398">
        <v>815.66</v>
      </c>
      <c r="W10" s="398">
        <v>793.72</v>
      </c>
      <c r="X10" s="398">
        <v>805.8</v>
      </c>
      <c r="Y10" s="16"/>
    </row>
    <row r="11" spans="1:25" s="254" customFormat="1" ht="30" customHeight="1">
      <c r="A11" s="255"/>
      <c r="B11" s="21" t="s">
        <v>29</v>
      </c>
      <c r="C11" s="22" t="s">
        <v>30</v>
      </c>
      <c r="D11" s="398">
        <v>106.72</v>
      </c>
      <c r="E11" s="398">
        <v>112.71</v>
      </c>
      <c r="F11" s="398">
        <v>119.43</v>
      </c>
      <c r="G11" s="398">
        <v>134.6</v>
      </c>
      <c r="H11" s="398">
        <v>124.14</v>
      </c>
      <c r="I11" s="398">
        <v>141.02000000000001</v>
      </c>
      <c r="J11" s="398">
        <v>167.6</v>
      </c>
      <c r="K11" s="398">
        <v>175.31</v>
      </c>
      <c r="L11" s="398">
        <v>195.46</v>
      </c>
      <c r="M11" s="398">
        <v>201.79</v>
      </c>
      <c r="N11" s="398">
        <v>190.18</v>
      </c>
      <c r="O11" s="398">
        <v>194.79</v>
      </c>
      <c r="P11" s="398">
        <v>229.8</v>
      </c>
      <c r="Q11" s="398">
        <v>207.44</v>
      </c>
      <c r="R11" s="398">
        <v>266.75</v>
      </c>
      <c r="S11" s="398">
        <v>290.93</v>
      </c>
      <c r="T11" s="398">
        <v>303.33</v>
      </c>
      <c r="U11" s="398">
        <v>376.7</v>
      </c>
      <c r="V11" s="398">
        <v>333.57</v>
      </c>
      <c r="W11" s="398">
        <v>288.18</v>
      </c>
      <c r="X11" s="398">
        <v>267.33</v>
      </c>
      <c r="Y11" s="24"/>
    </row>
    <row r="12" spans="1:25" s="254" customFormat="1" ht="30" customHeight="1">
      <c r="A12" s="255"/>
      <c r="B12" s="23" t="s">
        <v>31</v>
      </c>
      <c r="C12" s="22" t="s">
        <v>32</v>
      </c>
      <c r="D12" s="398">
        <v>32.1</v>
      </c>
      <c r="E12" s="398">
        <v>33.229999999999997</v>
      </c>
      <c r="F12" s="398">
        <v>30.61</v>
      </c>
      <c r="G12" s="398">
        <v>41.24</v>
      </c>
      <c r="H12" s="398">
        <v>55.5</v>
      </c>
      <c r="I12" s="398">
        <v>59.07</v>
      </c>
      <c r="J12" s="398">
        <v>65.61</v>
      </c>
      <c r="K12" s="398">
        <v>70.569999999999993</v>
      </c>
      <c r="L12" s="398">
        <v>79.319999999999993</v>
      </c>
      <c r="M12" s="398">
        <v>88.54</v>
      </c>
      <c r="N12" s="398">
        <v>95.19</v>
      </c>
      <c r="O12" s="398">
        <v>112.13</v>
      </c>
      <c r="P12" s="398">
        <v>121.06</v>
      </c>
      <c r="Q12" s="398">
        <v>105.1</v>
      </c>
      <c r="R12" s="398">
        <v>110.93</v>
      </c>
      <c r="S12" s="398">
        <v>141.99</v>
      </c>
      <c r="T12" s="398">
        <v>152.71</v>
      </c>
      <c r="U12" s="398">
        <v>174.72</v>
      </c>
      <c r="V12" s="398">
        <v>179.9</v>
      </c>
      <c r="W12" s="398">
        <v>170.54</v>
      </c>
      <c r="X12" s="398">
        <v>155.69999999999999</v>
      </c>
      <c r="Y12" s="24"/>
    </row>
    <row r="13" spans="1:25" ht="18" customHeight="1">
      <c r="A13" s="1"/>
      <c r="B13" s="20" t="s">
        <v>33</v>
      </c>
      <c r="C13" s="19" t="s">
        <v>11</v>
      </c>
      <c r="D13" s="398">
        <v>656.36</v>
      </c>
      <c r="E13" s="398">
        <v>697.8</v>
      </c>
      <c r="F13" s="398">
        <v>705.32</v>
      </c>
      <c r="G13" s="398">
        <v>742.13</v>
      </c>
      <c r="H13" s="398">
        <v>762.38</v>
      </c>
      <c r="I13" s="398">
        <v>791.25</v>
      </c>
      <c r="J13" s="398">
        <v>853.41</v>
      </c>
      <c r="K13" s="398">
        <v>946.53</v>
      </c>
      <c r="L13" s="398">
        <v>1073.69</v>
      </c>
      <c r="M13" s="398">
        <v>1192.97</v>
      </c>
      <c r="N13" s="398">
        <v>1333.32</v>
      </c>
      <c r="O13" s="398">
        <v>1538.6</v>
      </c>
      <c r="P13" s="398">
        <v>1801.03</v>
      </c>
      <c r="Q13" s="398">
        <v>2003.97</v>
      </c>
      <c r="R13" s="398">
        <v>1575.68</v>
      </c>
      <c r="S13" s="398">
        <v>1406.48</v>
      </c>
      <c r="T13" s="398">
        <v>1197.93</v>
      </c>
      <c r="U13" s="398">
        <v>947.54</v>
      </c>
      <c r="V13" s="398">
        <v>594.4</v>
      </c>
      <c r="W13" s="398">
        <v>435.89</v>
      </c>
      <c r="X13" s="398">
        <v>418.91</v>
      </c>
      <c r="Y13" s="16"/>
    </row>
    <row r="14" spans="1:25" s="254" customFormat="1" ht="30" customHeight="1">
      <c r="A14" s="255"/>
      <c r="B14" s="25" t="s">
        <v>34</v>
      </c>
      <c r="C14" s="22" t="s">
        <v>35</v>
      </c>
      <c r="D14" s="398">
        <v>981.19</v>
      </c>
      <c r="E14" s="398">
        <v>992.27</v>
      </c>
      <c r="F14" s="398">
        <v>1014.52</v>
      </c>
      <c r="G14" s="398">
        <v>1148.99</v>
      </c>
      <c r="H14" s="398">
        <v>1214.3599999999999</v>
      </c>
      <c r="I14" s="398">
        <v>1298.17</v>
      </c>
      <c r="J14" s="398">
        <v>1466.9</v>
      </c>
      <c r="K14" s="398">
        <v>1498.13</v>
      </c>
      <c r="L14" s="398">
        <v>1623.99</v>
      </c>
      <c r="M14" s="398">
        <v>1853.02</v>
      </c>
      <c r="N14" s="398">
        <v>1994.18</v>
      </c>
      <c r="O14" s="398">
        <v>2152.9299999999998</v>
      </c>
      <c r="P14" s="398">
        <v>2329.5300000000002</v>
      </c>
      <c r="Q14" s="398">
        <v>2497.2199999999998</v>
      </c>
      <c r="R14" s="398">
        <v>2406</v>
      </c>
      <c r="S14" s="398">
        <v>2512.96</v>
      </c>
      <c r="T14" s="398">
        <v>2560.5100000000002</v>
      </c>
      <c r="U14" s="398">
        <v>2490.48</v>
      </c>
      <c r="V14" s="398">
        <v>2364.31</v>
      </c>
      <c r="W14" s="398">
        <v>2335.0100000000002</v>
      </c>
      <c r="X14" s="398">
        <v>2348.4</v>
      </c>
      <c r="Y14" s="24"/>
    </row>
    <row r="15" spans="1:25" ht="18" customHeight="1">
      <c r="A15" s="1"/>
      <c r="B15" s="20" t="s">
        <v>36</v>
      </c>
      <c r="C15" s="19" t="s">
        <v>37</v>
      </c>
      <c r="D15" s="398">
        <v>720.5</v>
      </c>
      <c r="E15" s="398">
        <v>728.87</v>
      </c>
      <c r="F15" s="398">
        <v>745.37</v>
      </c>
      <c r="G15" s="398">
        <v>791.28</v>
      </c>
      <c r="H15" s="398">
        <v>811.6</v>
      </c>
      <c r="I15" s="398">
        <v>875.21</v>
      </c>
      <c r="J15" s="398">
        <v>849.86</v>
      </c>
      <c r="K15" s="398">
        <v>860.06</v>
      </c>
      <c r="L15" s="398">
        <v>880.3</v>
      </c>
      <c r="M15" s="398">
        <v>883.01</v>
      </c>
      <c r="N15" s="398">
        <v>894.93</v>
      </c>
      <c r="O15" s="398">
        <v>963.86</v>
      </c>
      <c r="P15" s="398">
        <v>1006.44</v>
      </c>
      <c r="Q15" s="398">
        <v>1085.31</v>
      </c>
      <c r="R15" s="398">
        <v>1162.8</v>
      </c>
      <c r="S15" s="398">
        <v>1215.8</v>
      </c>
      <c r="T15" s="398">
        <v>1130.77</v>
      </c>
      <c r="U15" s="398">
        <v>1083.69</v>
      </c>
      <c r="V15" s="398">
        <v>1106.1500000000001</v>
      </c>
      <c r="W15" s="398">
        <v>1039.1199999999999</v>
      </c>
      <c r="X15" s="398">
        <v>1054.24</v>
      </c>
      <c r="Y15" s="16"/>
    </row>
    <row r="16" spans="1:25" s="254" customFormat="1" ht="30" customHeight="1">
      <c r="A16" s="255"/>
      <c r="B16" s="25" t="s">
        <v>38</v>
      </c>
      <c r="C16" s="22" t="s">
        <v>39</v>
      </c>
      <c r="D16" s="398">
        <v>601.28</v>
      </c>
      <c r="E16" s="398">
        <v>587.69000000000005</v>
      </c>
      <c r="F16" s="398">
        <v>635.51</v>
      </c>
      <c r="G16" s="398">
        <v>692.53</v>
      </c>
      <c r="H16" s="398">
        <v>778.24</v>
      </c>
      <c r="I16" s="398">
        <v>873.8</v>
      </c>
      <c r="J16" s="398">
        <v>946.83</v>
      </c>
      <c r="K16" s="398">
        <v>873.47</v>
      </c>
      <c r="L16" s="398">
        <v>841.88</v>
      </c>
      <c r="M16" s="398">
        <v>859.44</v>
      </c>
      <c r="N16" s="398">
        <v>884.56</v>
      </c>
      <c r="O16" s="398">
        <v>925.37</v>
      </c>
      <c r="P16" s="398">
        <v>992.54</v>
      </c>
      <c r="Q16" s="398">
        <v>1002.49</v>
      </c>
      <c r="R16" s="398">
        <v>928.64</v>
      </c>
      <c r="S16" s="398">
        <v>965.18</v>
      </c>
      <c r="T16" s="398">
        <v>1051.42</v>
      </c>
      <c r="U16" s="398">
        <v>1123.9000000000001</v>
      </c>
      <c r="V16" s="398">
        <v>1049.32</v>
      </c>
      <c r="W16" s="398">
        <v>1106.28</v>
      </c>
      <c r="X16" s="398">
        <v>1152.68</v>
      </c>
      <c r="Y16" s="24"/>
    </row>
    <row r="17" spans="1:25" ht="18" customHeight="1">
      <c r="A17" s="1"/>
      <c r="B17" s="20" t="s">
        <v>40</v>
      </c>
      <c r="C17" s="19" t="s">
        <v>41</v>
      </c>
      <c r="D17" s="398">
        <v>191.38</v>
      </c>
      <c r="E17" s="398">
        <v>222.39</v>
      </c>
      <c r="F17" s="398">
        <v>252.41</v>
      </c>
      <c r="G17" s="398">
        <v>306.47000000000003</v>
      </c>
      <c r="H17" s="398">
        <v>370.05</v>
      </c>
      <c r="I17" s="398">
        <v>418.08</v>
      </c>
      <c r="J17" s="398">
        <v>483.59</v>
      </c>
      <c r="K17" s="398">
        <v>487.77</v>
      </c>
      <c r="L17" s="398">
        <v>493.32</v>
      </c>
      <c r="M17" s="398">
        <v>537.89</v>
      </c>
      <c r="N17" s="398">
        <v>552.08000000000004</v>
      </c>
      <c r="O17" s="398">
        <v>519.9</v>
      </c>
      <c r="P17" s="398">
        <v>576.29</v>
      </c>
      <c r="Q17" s="398">
        <v>613.86</v>
      </c>
      <c r="R17" s="398">
        <v>615.6</v>
      </c>
      <c r="S17" s="398">
        <v>677.99</v>
      </c>
      <c r="T17" s="398">
        <v>710.08</v>
      </c>
      <c r="U17" s="398">
        <v>725.64</v>
      </c>
      <c r="V17" s="398">
        <v>779.73</v>
      </c>
      <c r="W17" s="398">
        <v>739.22</v>
      </c>
      <c r="X17" s="398">
        <v>751.79</v>
      </c>
      <c r="Y17" s="16"/>
    </row>
    <row r="18" spans="1:25" ht="18" customHeight="1">
      <c r="A18" s="1"/>
      <c r="B18" s="20" t="s">
        <v>42</v>
      </c>
      <c r="C18" s="26" t="s">
        <v>43</v>
      </c>
      <c r="D18" s="398">
        <v>315.61</v>
      </c>
      <c r="E18" s="398">
        <v>354.89</v>
      </c>
      <c r="F18" s="398">
        <v>408.82</v>
      </c>
      <c r="G18" s="398">
        <v>465.9</v>
      </c>
      <c r="H18" s="398">
        <v>605.26</v>
      </c>
      <c r="I18" s="398">
        <v>644.15</v>
      </c>
      <c r="J18" s="398">
        <v>652.69000000000005</v>
      </c>
      <c r="K18" s="398">
        <v>603.85</v>
      </c>
      <c r="L18" s="398">
        <v>624.55999999999995</v>
      </c>
      <c r="M18" s="398">
        <v>706.08</v>
      </c>
      <c r="N18" s="398">
        <v>796.74</v>
      </c>
      <c r="O18" s="398">
        <v>949.31</v>
      </c>
      <c r="P18" s="398">
        <v>1107.4100000000001</v>
      </c>
      <c r="Q18" s="398">
        <v>1132.8599999999999</v>
      </c>
      <c r="R18" s="398">
        <v>1224.76</v>
      </c>
      <c r="S18" s="398">
        <v>1290.3800000000001</v>
      </c>
      <c r="T18" s="398">
        <v>1421.47</v>
      </c>
      <c r="U18" s="398">
        <v>1533.01</v>
      </c>
      <c r="V18" s="398">
        <v>1598.05</v>
      </c>
      <c r="W18" s="398">
        <v>1485.21</v>
      </c>
      <c r="X18" s="398">
        <v>1491.2</v>
      </c>
      <c r="Y18" s="16"/>
    </row>
    <row r="19" spans="1:25" ht="18" customHeight="1">
      <c r="A19" s="1"/>
      <c r="B19" s="20" t="s">
        <v>44</v>
      </c>
      <c r="C19" s="19" t="s">
        <v>45</v>
      </c>
      <c r="D19" s="398">
        <v>542.84</v>
      </c>
      <c r="E19" s="398">
        <v>587.61</v>
      </c>
      <c r="F19" s="398">
        <v>629.84</v>
      </c>
      <c r="G19" s="398">
        <v>681.89</v>
      </c>
      <c r="H19" s="398">
        <v>718.11</v>
      </c>
      <c r="I19" s="398">
        <v>770</v>
      </c>
      <c r="J19" s="398">
        <v>815.91</v>
      </c>
      <c r="K19" s="398">
        <v>885.97</v>
      </c>
      <c r="L19" s="398">
        <v>987.22</v>
      </c>
      <c r="M19" s="398">
        <v>1123.96</v>
      </c>
      <c r="N19" s="398">
        <v>1286.3499999999999</v>
      </c>
      <c r="O19" s="398">
        <v>1434.56</v>
      </c>
      <c r="P19" s="398">
        <v>1572.05</v>
      </c>
      <c r="Q19" s="398">
        <v>1724.05</v>
      </c>
      <c r="R19" s="398">
        <v>1918.36</v>
      </c>
      <c r="S19" s="398">
        <v>2027.88</v>
      </c>
      <c r="T19" s="398">
        <v>2075.0500000000002</v>
      </c>
      <c r="U19" s="398">
        <v>2096.0300000000002</v>
      </c>
      <c r="V19" s="398">
        <v>1914.91</v>
      </c>
      <c r="W19" s="398">
        <v>1793.97</v>
      </c>
      <c r="X19" s="398">
        <v>1768.4</v>
      </c>
      <c r="Y19" s="16"/>
    </row>
    <row r="20" spans="1:25" ht="18" customHeight="1">
      <c r="A20" s="1"/>
      <c r="B20" s="20" t="s">
        <v>46</v>
      </c>
      <c r="C20" s="19" t="s">
        <v>47</v>
      </c>
      <c r="D20" s="398">
        <v>332.27</v>
      </c>
      <c r="E20" s="398">
        <v>354.54</v>
      </c>
      <c r="F20" s="398">
        <v>380.51</v>
      </c>
      <c r="G20" s="398">
        <v>424.15</v>
      </c>
      <c r="H20" s="398">
        <v>455.83</v>
      </c>
      <c r="I20" s="398">
        <v>500.66</v>
      </c>
      <c r="J20" s="398">
        <v>594.14</v>
      </c>
      <c r="K20" s="398">
        <v>630.16</v>
      </c>
      <c r="L20" s="398">
        <v>642.52</v>
      </c>
      <c r="M20" s="398">
        <v>664.74</v>
      </c>
      <c r="N20" s="398">
        <v>702.71</v>
      </c>
      <c r="O20" s="398">
        <v>762.05</v>
      </c>
      <c r="P20" s="398">
        <v>853.09</v>
      </c>
      <c r="Q20" s="398">
        <v>964.86</v>
      </c>
      <c r="R20" s="398">
        <v>943.89</v>
      </c>
      <c r="S20" s="398">
        <v>1068.98</v>
      </c>
      <c r="T20" s="398">
        <v>1230.1199999999999</v>
      </c>
      <c r="U20" s="398">
        <v>1274.78</v>
      </c>
      <c r="V20" s="398">
        <v>1183.71</v>
      </c>
      <c r="W20" s="398">
        <v>1209.3499999999999</v>
      </c>
      <c r="X20" s="398">
        <v>1237.81</v>
      </c>
      <c r="Y20" s="16"/>
    </row>
    <row r="21" spans="1:25" ht="18" customHeight="1">
      <c r="A21" s="1"/>
      <c r="B21" s="20" t="s">
        <v>48</v>
      </c>
      <c r="C21" s="19" t="s">
        <v>49</v>
      </c>
      <c r="D21" s="398">
        <v>70.11</v>
      </c>
      <c r="E21" s="398">
        <v>78.42</v>
      </c>
      <c r="F21" s="398">
        <v>84.71</v>
      </c>
      <c r="G21" s="398">
        <v>92.63</v>
      </c>
      <c r="H21" s="398">
        <v>104.4</v>
      </c>
      <c r="I21" s="398">
        <v>124.75</v>
      </c>
      <c r="J21" s="398">
        <v>135.27000000000001</v>
      </c>
      <c r="K21" s="398">
        <v>134.16</v>
      </c>
      <c r="L21" s="398">
        <v>140.76</v>
      </c>
      <c r="M21" s="398">
        <v>137.15</v>
      </c>
      <c r="N21" s="398">
        <v>154.04</v>
      </c>
      <c r="O21" s="398">
        <v>177.18</v>
      </c>
      <c r="P21" s="398">
        <v>194.38</v>
      </c>
      <c r="Q21" s="398">
        <v>195.92</v>
      </c>
      <c r="R21" s="398">
        <v>184.61</v>
      </c>
      <c r="S21" s="398">
        <v>197.5</v>
      </c>
      <c r="T21" s="398">
        <v>197.88</v>
      </c>
      <c r="U21" s="398">
        <v>210.58</v>
      </c>
      <c r="V21" s="398">
        <v>188.81</v>
      </c>
      <c r="W21" s="398">
        <v>177.95</v>
      </c>
      <c r="X21" s="398">
        <v>182.1</v>
      </c>
      <c r="Y21" s="16"/>
    </row>
    <row r="22" spans="1:25" ht="18" customHeight="1">
      <c r="A22" s="1"/>
      <c r="B22" s="20" t="s">
        <v>50</v>
      </c>
      <c r="C22" s="19" t="s">
        <v>51</v>
      </c>
      <c r="D22" s="398">
        <v>636.48</v>
      </c>
      <c r="E22" s="398">
        <v>671.76</v>
      </c>
      <c r="F22" s="398">
        <v>729.33</v>
      </c>
      <c r="G22" s="398">
        <v>758.67</v>
      </c>
      <c r="H22" s="398">
        <v>820.9</v>
      </c>
      <c r="I22" s="398">
        <v>891.43</v>
      </c>
      <c r="J22" s="398">
        <v>919.14</v>
      </c>
      <c r="K22" s="398">
        <v>996.57</v>
      </c>
      <c r="L22" s="398">
        <v>1214.5899999999999</v>
      </c>
      <c r="M22" s="398">
        <v>1315.3</v>
      </c>
      <c r="N22" s="398">
        <v>1398.09</v>
      </c>
      <c r="O22" s="398">
        <v>1494.13</v>
      </c>
      <c r="P22" s="398">
        <v>1548.75</v>
      </c>
      <c r="Q22" s="398">
        <v>1684.81</v>
      </c>
      <c r="R22" s="398">
        <v>1797.68</v>
      </c>
      <c r="S22" s="398">
        <v>1801.66</v>
      </c>
      <c r="T22" s="398">
        <v>1912.57</v>
      </c>
      <c r="U22" s="398">
        <v>1873.84</v>
      </c>
      <c r="V22" s="398">
        <v>1662.53</v>
      </c>
      <c r="W22" s="398">
        <v>1555.91</v>
      </c>
      <c r="X22" s="398">
        <v>1541.76</v>
      </c>
      <c r="Y22" s="16"/>
    </row>
    <row r="23" spans="1:25" ht="18" customHeight="1">
      <c r="A23" s="1"/>
      <c r="B23" s="20" t="s">
        <v>52</v>
      </c>
      <c r="C23" s="19" t="s">
        <v>19</v>
      </c>
      <c r="D23" s="399">
        <v>311.31</v>
      </c>
      <c r="E23" s="399">
        <v>338.04</v>
      </c>
      <c r="F23" s="399">
        <v>375.72</v>
      </c>
      <c r="G23" s="399">
        <v>418.19</v>
      </c>
      <c r="H23" s="399">
        <v>440.66</v>
      </c>
      <c r="I23" s="399">
        <v>480.63</v>
      </c>
      <c r="J23" s="399">
        <v>521.32000000000005</v>
      </c>
      <c r="K23" s="399">
        <v>559.66</v>
      </c>
      <c r="L23" s="399">
        <v>644.38</v>
      </c>
      <c r="M23" s="399">
        <v>669.37</v>
      </c>
      <c r="N23" s="399">
        <v>710.62</v>
      </c>
      <c r="O23" s="399">
        <v>754.87</v>
      </c>
      <c r="P23" s="399">
        <v>792.73</v>
      </c>
      <c r="Q23" s="399">
        <v>900.38</v>
      </c>
      <c r="R23" s="399">
        <v>975.09</v>
      </c>
      <c r="S23" s="399">
        <v>1027.18</v>
      </c>
      <c r="T23" s="399">
        <v>1092.3800000000001</v>
      </c>
      <c r="U23" s="399">
        <v>1121.6199999999999</v>
      </c>
      <c r="V23" s="399">
        <v>1079.5899999999999</v>
      </c>
      <c r="W23" s="399">
        <v>1028.8499999999999</v>
      </c>
      <c r="X23" s="399">
        <v>1025.1099999999999</v>
      </c>
      <c r="Y23" s="16"/>
    </row>
    <row r="24" spans="1:25" s="254" customFormat="1" ht="30" customHeight="1">
      <c r="A24" s="255"/>
      <c r="B24" s="25" t="s">
        <v>53</v>
      </c>
      <c r="C24" s="22" t="s">
        <v>54</v>
      </c>
      <c r="D24" s="398">
        <v>211.16</v>
      </c>
      <c r="E24" s="398">
        <v>232.28</v>
      </c>
      <c r="F24" s="398">
        <v>250.82</v>
      </c>
      <c r="G24" s="398">
        <v>272.88</v>
      </c>
      <c r="H24" s="398">
        <v>292.33999999999997</v>
      </c>
      <c r="I24" s="398">
        <v>315.86</v>
      </c>
      <c r="J24" s="398">
        <v>339.22</v>
      </c>
      <c r="K24" s="398">
        <v>365.2</v>
      </c>
      <c r="L24" s="398">
        <v>408.6</v>
      </c>
      <c r="M24" s="398">
        <v>427.05</v>
      </c>
      <c r="N24" s="398">
        <v>452.94</v>
      </c>
      <c r="O24" s="398">
        <v>476.02</v>
      </c>
      <c r="P24" s="398">
        <v>499.48</v>
      </c>
      <c r="Q24" s="398">
        <v>567.91999999999996</v>
      </c>
      <c r="R24" s="398">
        <v>599.99</v>
      </c>
      <c r="S24" s="398">
        <v>637.53</v>
      </c>
      <c r="T24" s="398">
        <v>676.32</v>
      </c>
      <c r="U24" s="398">
        <v>685.16</v>
      </c>
      <c r="V24" s="398">
        <v>662.63</v>
      </c>
      <c r="W24" s="398">
        <v>647.37</v>
      </c>
      <c r="X24" s="398">
        <v>644.58000000000004</v>
      </c>
      <c r="Y24" s="24"/>
    </row>
    <row r="25" spans="1:25" ht="18" customHeight="1">
      <c r="A25" s="1"/>
      <c r="B25" s="20" t="s">
        <v>55</v>
      </c>
      <c r="C25" s="19" t="s">
        <v>56</v>
      </c>
      <c r="D25" s="398">
        <v>73.66</v>
      </c>
      <c r="E25" s="398">
        <v>82.39</v>
      </c>
      <c r="F25" s="398">
        <v>99.5</v>
      </c>
      <c r="G25" s="398">
        <v>108.05</v>
      </c>
      <c r="H25" s="398">
        <v>108.37</v>
      </c>
      <c r="I25" s="398">
        <v>121.95</v>
      </c>
      <c r="J25" s="398">
        <v>138.74</v>
      </c>
      <c r="K25" s="398">
        <v>150.31</v>
      </c>
      <c r="L25" s="398">
        <v>153.66</v>
      </c>
      <c r="M25" s="398">
        <v>153.9</v>
      </c>
      <c r="N25" s="398">
        <v>162.30000000000001</v>
      </c>
      <c r="O25" s="398">
        <v>172.89</v>
      </c>
      <c r="P25" s="398">
        <v>191.08</v>
      </c>
      <c r="Q25" s="398">
        <v>196.86</v>
      </c>
      <c r="R25" s="398">
        <v>210.98</v>
      </c>
      <c r="S25" s="398">
        <v>239.04</v>
      </c>
      <c r="T25" s="398">
        <v>287.05</v>
      </c>
      <c r="U25" s="398">
        <v>277.70999999999998</v>
      </c>
      <c r="V25" s="398">
        <v>240.28</v>
      </c>
      <c r="W25" s="398">
        <v>236.31</v>
      </c>
      <c r="X25" s="398">
        <v>231.55</v>
      </c>
      <c r="Y25" s="16"/>
    </row>
    <row r="26" spans="1:25" ht="18" customHeight="1">
      <c r="A26" s="1"/>
      <c r="B26" s="20" t="s">
        <v>57</v>
      </c>
      <c r="C26" s="19" t="s">
        <v>58</v>
      </c>
      <c r="D26" s="398">
        <v>142.04</v>
      </c>
      <c r="E26" s="398">
        <v>153.88</v>
      </c>
      <c r="F26" s="398">
        <v>165.53</v>
      </c>
      <c r="G26" s="398">
        <v>156.5</v>
      </c>
      <c r="H26" s="398">
        <v>158.69999999999999</v>
      </c>
      <c r="I26" s="398">
        <v>175.48</v>
      </c>
      <c r="J26" s="398">
        <v>180.83</v>
      </c>
      <c r="K26" s="398">
        <v>183.11</v>
      </c>
      <c r="L26" s="398">
        <v>197.88</v>
      </c>
      <c r="M26" s="398">
        <v>215.97</v>
      </c>
      <c r="N26" s="398">
        <v>227.44</v>
      </c>
      <c r="O26" s="398">
        <v>242.61</v>
      </c>
      <c r="P26" s="398">
        <v>254.32</v>
      </c>
      <c r="Q26" s="398">
        <v>314.39999999999998</v>
      </c>
      <c r="R26" s="398">
        <v>292.77</v>
      </c>
      <c r="S26" s="398">
        <v>287.54000000000002</v>
      </c>
      <c r="T26" s="398">
        <v>283.95</v>
      </c>
      <c r="U26" s="398">
        <v>280.35000000000002</v>
      </c>
      <c r="V26" s="398">
        <v>269.60000000000002</v>
      </c>
      <c r="W26" s="398">
        <v>265.43</v>
      </c>
      <c r="X26" s="398">
        <v>259.63</v>
      </c>
      <c r="Y26" s="16"/>
    </row>
    <row r="27" spans="1:25" ht="18" customHeight="1">
      <c r="A27" s="1"/>
      <c r="B27" s="20" t="s">
        <v>59</v>
      </c>
      <c r="C27" s="19" t="s">
        <v>60</v>
      </c>
      <c r="D27" s="398">
        <v>24.36</v>
      </c>
      <c r="E27" s="398">
        <v>30.59</v>
      </c>
      <c r="F27" s="398">
        <v>33.479999999999997</v>
      </c>
      <c r="G27" s="398">
        <v>37.26</v>
      </c>
      <c r="H27" s="398">
        <v>41.02</v>
      </c>
      <c r="I27" s="398">
        <v>47.05</v>
      </c>
      <c r="J27" s="398">
        <v>56.78</v>
      </c>
      <c r="K27" s="398">
        <v>64.760000000000005</v>
      </c>
      <c r="L27" s="398">
        <v>75.14</v>
      </c>
      <c r="M27" s="398">
        <v>87.43</v>
      </c>
      <c r="N27" s="398">
        <v>96.65</v>
      </c>
      <c r="O27" s="398">
        <v>102.11</v>
      </c>
      <c r="P27" s="398">
        <v>108.37</v>
      </c>
      <c r="Q27" s="398">
        <v>134.62</v>
      </c>
      <c r="R27" s="398">
        <v>154.13999999999999</v>
      </c>
      <c r="S27" s="398">
        <v>172.07</v>
      </c>
      <c r="T27" s="398">
        <v>202.16</v>
      </c>
      <c r="U27" s="398">
        <v>194.44</v>
      </c>
      <c r="V27" s="398">
        <v>168.88</v>
      </c>
      <c r="W27" s="398">
        <v>152.33000000000001</v>
      </c>
      <c r="X27" s="398">
        <v>145.88999999999999</v>
      </c>
      <c r="Y27" s="16"/>
    </row>
    <row r="28" spans="1:25" ht="12.75">
      <c r="A28" s="1"/>
      <c r="B28" s="1"/>
      <c r="C28" s="19"/>
      <c r="D28" s="400"/>
      <c r="E28" s="400"/>
      <c r="F28" s="400"/>
      <c r="G28" s="400"/>
      <c r="H28" s="400"/>
      <c r="I28" s="400"/>
      <c r="J28" s="400"/>
      <c r="K28" s="400"/>
      <c r="L28" s="400"/>
      <c r="M28" s="400"/>
      <c r="N28" s="400"/>
      <c r="O28" s="400"/>
      <c r="P28" s="400"/>
      <c r="Q28" s="400"/>
      <c r="R28" s="400"/>
      <c r="S28" s="400"/>
      <c r="T28" s="400"/>
      <c r="U28" s="400"/>
      <c r="V28" s="400"/>
      <c r="W28" s="400"/>
      <c r="X28" s="400"/>
      <c r="Y28" s="16"/>
    </row>
    <row r="29" spans="1:25" s="17" customFormat="1" ht="18" customHeight="1">
      <c r="A29" s="13"/>
      <c r="B29" s="14" t="s">
        <v>62</v>
      </c>
      <c r="C29" s="14"/>
      <c r="D29" s="400">
        <v>7052.34</v>
      </c>
      <c r="E29" s="400">
        <v>7363.73</v>
      </c>
      <c r="F29" s="400">
        <v>7769.66</v>
      </c>
      <c r="G29" s="400">
        <v>8454.77</v>
      </c>
      <c r="H29" s="400">
        <v>9090.1200000000008</v>
      </c>
      <c r="I29" s="400">
        <v>9780.26</v>
      </c>
      <c r="J29" s="400">
        <v>10481.030000000001</v>
      </c>
      <c r="K29" s="400">
        <v>10828.81</v>
      </c>
      <c r="L29" s="400">
        <v>11621.51</v>
      </c>
      <c r="M29" s="400">
        <v>12518.58</v>
      </c>
      <c r="N29" s="400">
        <v>13350.23</v>
      </c>
      <c r="O29" s="400">
        <v>14334.16</v>
      </c>
      <c r="P29" s="400">
        <v>15570.56</v>
      </c>
      <c r="Q29" s="400">
        <v>16810.86</v>
      </c>
      <c r="R29" s="400">
        <v>16805.666300000001</v>
      </c>
      <c r="S29" s="400">
        <v>17417.645</v>
      </c>
      <c r="T29" s="400">
        <v>17950.169999999998</v>
      </c>
      <c r="U29" s="400">
        <v>17834.87</v>
      </c>
      <c r="V29" s="400">
        <v>16624.919999999998</v>
      </c>
      <c r="W29" s="400">
        <v>15847.28</v>
      </c>
      <c r="X29" s="400">
        <v>15879.7</v>
      </c>
      <c r="Y29" s="16"/>
    </row>
    <row r="30" spans="1:25" ht="12.75">
      <c r="A30" s="1"/>
      <c r="B30" s="253"/>
      <c r="C30" s="9"/>
      <c r="D30" s="400"/>
      <c r="E30" s="400"/>
      <c r="F30" s="400"/>
      <c r="G30" s="400"/>
      <c r="H30" s="400"/>
      <c r="I30" s="400"/>
      <c r="J30" s="400"/>
      <c r="K30" s="400"/>
      <c r="L30" s="400"/>
      <c r="M30" s="400"/>
      <c r="N30" s="400"/>
      <c r="O30" s="400"/>
      <c r="P30" s="400"/>
      <c r="Q30" s="400"/>
      <c r="R30" s="400"/>
      <c r="S30" s="400"/>
      <c r="T30" s="400"/>
      <c r="U30" s="400"/>
      <c r="V30" s="400"/>
      <c r="W30" s="400"/>
      <c r="X30" s="400"/>
      <c r="Y30" s="16"/>
    </row>
    <row r="31" spans="1:25" ht="18" customHeight="1">
      <c r="A31" s="1"/>
      <c r="B31" s="253"/>
      <c r="C31" s="252" t="s">
        <v>276</v>
      </c>
      <c r="D31" s="398">
        <v>288.24</v>
      </c>
      <c r="E31" s="398">
        <v>263.98</v>
      </c>
      <c r="F31" s="398">
        <v>217.84700000000001</v>
      </c>
      <c r="G31" s="398">
        <v>190</v>
      </c>
      <c r="H31" s="398">
        <v>193.24</v>
      </c>
      <c r="I31" s="398">
        <v>229.12</v>
      </c>
      <c r="J31" s="398">
        <v>260.73</v>
      </c>
      <c r="K31" s="398">
        <v>254.41</v>
      </c>
      <c r="L31" s="398">
        <v>228.61</v>
      </c>
      <c r="M31" s="398">
        <v>201.1</v>
      </c>
      <c r="N31" s="398">
        <v>156.34</v>
      </c>
      <c r="O31" s="398">
        <v>148.82</v>
      </c>
      <c r="P31" s="398">
        <v>184.02</v>
      </c>
      <c r="Q31" s="398">
        <v>194.95</v>
      </c>
      <c r="R31" s="398">
        <v>131.05000000000001</v>
      </c>
      <c r="S31" s="398">
        <v>102.7</v>
      </c>
      <c r="T31" s="398">
        <v>80.069999999999993</v>
      </c>
      <c r="U31" s="398">
        <v>56.53</v>
      </c>
      <c r="V31" s="398">
        <v>36.700000000000003</v>
      </c>
      <c r="W31" s="398">
        <v>34.4</v>
      </c>
      <c r="X31" s="398">
        <v>34.700000000000003</v>
      </c>
      <c r="Y31" s="16"/>
    </row>
    <row r="32" spans="1:25" ht="18" customHeight="1">
      <c r="A32" s="1"/>
      <c r="B32" s="253"/>
      <c r="C32" s="252" t="s">
        <v>275</v>
      </c>
      <c r="D32" s="398">
        <v>327.8</v>
      </c>
      <c r="E32" s="398">
        <v>338.3</v>
      </c>
      <c r="F32" s="398">
        <v>352.7</v>
      </c>
      <c r="G32" s="398">
        <v>386</v>
      </c>
      <c r="H32" s="398">
        <v>403.4</v>
      </c>
      <c r="I32" s="398">
        <v>532.20000000000005</v>
      </c>
      <c r="J32" s="398">
        <v>606.1</v>
      </c>
      <c r="K32" s="398">
        <v>723.2</v>
      </c>
      <c r="L32" s="398">
        <v>912.3</v>
      </c>
      <c r="M32" s="398">
        <v>1047.3</v>
      </c>
      <c r="N32" s="398">
        <v>1224</v>
      </c>
      <c r="O32" s="398">
        <v>1395.9</v>
      </c>
      <c r="P32" s="398">
        <v>1620.4</v>
      </c>
      <c r="Q32" s="398">
        <v>1816.2</v>
      </c>
      <c r="R32" s="398">
        <v>1545.6</v>
      </c>
      <c r="S32" s="398">
        <v>1597.4</v>
      </c>
      <c r="T32" s="398">
        <v>1516.9</v>
      </c>
      <c r="U32" s="398">
        <v>1577.5</v>
      </c>
      <c r="V32" s="398">
        <v>1403</v>
      </c>
      <c r="W32" s="398">
        <v>1512</v>
      </c>
      <c r="X32" s="398">
        <v>1506.2</v>
      </c>
      <c r="Y32" s="16"/>
    </row>
    <row r="33" spans="1:25" ht="12.75">
      <c r="A33" s="1"/>
      <c r="B33" s="9"/>
      <c r="C33" s="9"/>
      <c r="D33" s="400"/>
      <c r="E33" s="400"/>
      <c r="F33" s="400"/>
      <c r="G33" s="400"/>
      <c r="H33" s="400"/>
      <c r="I33" s="400"/>
      <c r="J33" s="400"/>
      <c r="K33" s="400"/>
      <c r="L33" s="400"/>
      <c r="M33" s="400"/>
      <c r="N33" s="400"/>
      <c r="O33" s="400"/>
      <c r="P33" s="400"/>
      <c r="Q33" s="400"/>
      <c r="R33" s="400"/>
      <c r="S33" s="400"/>
      <c r="T33" s="400"/>
      <c r="U33" s="400"/>
      <c r="V33" s="400"/>
      <c r="W33" s="400"/>
      <c r="X33" s="400"/>
      <c r="Y33" s="16"/>
    </row>
    <row r="34" spans="1:25" s="17" customFormat="1" ht="18" customHeight="1">
      <c r="A34" s="13"/>
      <c r="B34" s="7" t="s">
        <v>63</v>
      </c>
      <c r="C34" s="14"/>
      <c r="D34" s="400">
        <v>7668.38</v>
      </c>
      <c r="E34" s="400">
        <v>7966.01</v>
      </c>
      <c r="F34" s="400">
        <v>8340.2099999999991</v>
      </c>
      <c r="G34" s="400">
        <v>9030.76</v>
      </c>
      <c r="H34" s="400">
        <v>9686.76</v>
      </c>
      <c r="I34" s="400">
        <v>10541.58</v>
      </c>
      <c r="J34" s="400">
        <v>11347.87</v>
      </c>
      <c r="K34" s="400">
        <v>11806.42</v>
      </c>
      <c r="L34" s="400">
        <v>12762.422</v>
      </c>
      <c r="M34" s="400">
        <v>13766.99</v>
      </c>
      <c r="N34" s="400">
        <v>14730.57</v>
      </c>
      <c r="O34" s="400">
        <v>15878.88</v>
      </c>
      <c r="P34" s="400">
        <v>17374.98</v>
      </c>
      <c r="Q34" s="400">
        <v>18822.02</v>
      </c>
      <c r="R34" s="400">
        <v>18482.32</v>
      </c>
      <c r="S34" s="400">
        <v>19117.740000000002</v>
      </c>
      <c r="T34" s="400">
        <v>19547.14</v>
      </c>
      <c r="U34" s="400">
        <v>19468.900000000001</v>
      </c>
      <c r="V34" s="400">
        <v>18064.62</v>
      </c>
      <c r="W34" s="400">
        <v>17393.68</v>
      </c>
      <c r="X34" s="400">
        <v>17420.599999999999</v>
      </c>
      <c r="Y34" s="16"/>
    </row>
    <row r="35" spans="1:25" s="17" customFormat="1" ht="9.9499999999999993" customHeight="1">
      <c r="A35" s="13"/>
      <c r="B35" s="27"/>
      <c r="C35" s="28"/>
      <c r="D35" s="28"/>
      <c r="E35" s="28"/>
      <c r="F35" s="28"/>
      <c r="G35" s="28"/>
      <c r="H35" s="15"/>
      <c r="I35" s="15"/>
      <c r="J35" s="15"/>
      <c r="K35" s="15"/>
      <c r="L35" s="15"/>
      <c r="M35" s="15"/>
      <c r="N35" s="15"/>
      <c r="O35" s="15"/>
      <c r="P35" s="15"/>
      <c r="Q35" s="15"/>
      <c r="R35" s="15"/>
      <c r="S35" s="15"/>
      <c r="T35" s="15"/>
      <c r="U35" s="15"/>
      <c r="V35" s="15"/>
      <c r="W35" s="15"/>
      <c r="X35" s="15"/>
      <c r="Y35" s="16"/>
    </row>
    <row r="36" spans="1:25" ht="30" customHeight="1">
      <c r="A36" s="1"/>
      <c r="B36" s="9"/>
      <c r="C36" s="9"/>
      <c r="D36" s="9"/>
      <c r="E36" s="9"/>
      <c r="F36" s="9"/>
      <c r="G36" s="9"/>
      <c r="H36" s="9"/>
      <c r="I36" s="251"/>
      <c r="J36" s="251"/>
      <c r="K36" s="251"/>
      <c r="L36" s="251"/>
      <c r="M36" s="251"/>
      <c r="N36" s="251"/>
      <c r="O36" s="251"/>
      <c r="P36" s="251"/>
      <c r="Q36" s="251"/>
      <c r="R36" s="251"/>
      <c r="S36" s="251"/>
      <c r="T36" s="251"/>
      <c r="U36" s="251"/>
      <c r="V36" s="251"/>
      <c r="W36" s="10"/>
    </row>
    <row r="37" spans="1:25" ht="12.75">
      <c r="A37" s="401"/>
      <c r="B37" s="579" t="s">
        <v>24</v>
      </c>
      <c r="C37" s="580"/>
      <c r="D37" s="580"/>
      <c r="E37" s="580"/>
      <c r="F37" s="580"/>
      <c r="G37" s="580"/>
      <c r="H37" s="580"/>
      <c r="I37" s="580"/>
      <c r="J37" s="580"/>
      <c r="K37" s="581"/>
      <c r="L37" s="581"/>
      <c r="M37" s="580"/>
      <c r="N37" s="580"/>
      <c r="O37" s="580"/>
      <c r="P37" s="580"/>
      <c r="Q37" s="580"/>
      <c r="R37" s="580"/>
      <c r="S37" s="580"/>
      <c r="T37" s="582"/>
      <c r="U37" s="583"/>
      <c r="V37" s="583"/>
      <c r="W37" s="403"/>
      <c r="X37" s="528"/>
    </row>
    <row r="38" spans="1:25" ht="12.75">
      <c r="A38" s="401"/>
      <c r="B38" s="584" t="s">
        <v>721</v>
      </c>
      <c r="C38" s="580"/>
      <c r="D38" s="580"/>
      <c r="E38" s="580"/>
      <c r="F38" s="580"/>
      <c r="G38" s="580"/>
      <c r="H38" s="580"/>
      <c r="I38" s="580"/>
      <c r="J38" s="580"/>
      <c r="K38" s="581"/>
      <c r="L38" s="581"/>
      <c r="M38" s="580"/>
      <c r="N38" s="580"/>
      <c r="O38" s="580"/>
      <c r="P38" s="580"/>
      <c r="Q38" s="580"/>
      <c r="R38" s="580"/>
      <c r="S38" s="580"/>
      <c r="T38" s="582"/>
      <c r="U38" s="583"/>
      <c r="V38" s="583"/>
      <c r="W38" s="404"/>
      <c r="X38" s="528"/>
    </row>
    <row r="39" spans="1:25" s="250" customFormat="1" ht="12.75" customHeight="1">
      <c r="A39" s="407"/>
      <c r="B39" s="637" t="s">
        <v>719</v>
      </c>
      <c r="C39" s="632"/>
      <c r="D39" s="633"/>
      <c r="E39" s="633"/>
      <c r="F39" s="633"/>
      <c r="G39" s="638"/>
      <c r="H39" s="632"/>
      <c r="I39" s="632"/>
      <c r="J39" s="632"/>
      <c r="K39" s="632"/>
      <c r="L39" s="632"/>
      <c r="M39" s="632"/>
      <c r="N39" s="632"/>
      <c r="O39" s="635"/>
      <c r="P39" s="635"/>
      <c r="Q39" s="632"/>
      <c r="R39" s="632"/>
      <c r="S39" s="632"/>
      <c r="T39" s="632"/>
      <c r="U39" s="632"/>
      <c r="V39" s="632"/>
      <c r="W39" s="632"/>
      <c r="X39" s="732"/>
    </row>
    <row r="40" spans="1:25" s="250" customFormat="1" ht="12.75" customHeight="1">
      <c r="A40" s="407"/>
      <c r="B40" s="840" t="s">
        <v>720</v>
      </c>
      <c r="C40" s="840"/>
      <c r="D40" s="840"/>
      <c r="E40" s="840"/>
      <c r="F40" s="840"/>
      <c r="G40" s="840"/>
      <c r="H40" s="840"/>
      <c r="I40" s="840"/>
      <c r="J40" s="840"/>
      <c r="K40" s="840"/>
      <c r="L40" s="840"/>
      <c r="M40" s="840"/>
      <c r="N40" s="840"/>
      <c r="O40" s="840"/>
      <c r="P40" s="840"/>
      <c r="Q40" s="840"/>
      <c r="R40" s="840"/>
      <c r="S40" s="840"/>
      <c r="T40" s="840"/>
      <c r="U40" s="840"/>
      <c r="V40" s="840"/>
      <c r="W40" s="840"/>
      <c r="X40" s="840"/>
    </row>
    <row r="41" spans="1:25" s="250" customFormat="1" ht="16.5" customHeight="1">
      <c r="A41" s="407"/>
      <c r="B41" s="729"/>
      <c r="C41" s="639" t="s">
        <v>689</v>
      </c>
      <c r="D41" s="729"/>
      <c r="E41" s="729"/>
      <c r="F41" s="729"/>
      <c r="G41" s="729"/>
      <c r="H41" s="729"/>
      <c r="I41" s="729"/>
      <c r="J41" s="729"/>
      <c r="K41" s="729"/>
      <c r="L41" s="729"/>
      <c r="M41" s="729"/>
      <c r="N41" s="729"/>
      <c r="O41" s="729"/>
      <c r="P41" s="729"/>
      <c r="Q41" s="729"/>
      <c r="R41" s="729"/>
      <c r="S41" s="729"/>
      <c r="T41" s="729"/>
      <c r="U41" s="729"/>
      <c r="V41" s="729"/>
      <c r="W41" s="729"/>
      <c r="X41" s="733"/>
    </row>
    <row r="42" spans="1:25" ht="15.75" customHeight="1" thickBot="1">
      <c r="A42" s="401"/>
      <c r="B42" s="841" t="s">
        <v>606</v>
      </c>
      <c r="C42" s="841"/>
      <c r="D42" s="841"/>
      <c r="E42" s="841"/>
      <c r="F42" s="841"/>
      <c r="G42" s="841"/>
      <c r="H42" s="841"/>
      <c r="I42" s="841"/>
      <c r="J42" s="841"/>
      <c r="K42" s="841"/>
      <c r="L42" s="841"/>
      <c r="M42" s="841"/>
      <c r="N42" s="841"/>
      <c r="O42" s="841"/>
      <c r="P42" s="841"/>
      <c r="Q42" s="841"/>
      <c r="R42" s="841"/>
      <c r="S42" s="841"/>
      <c r="T42" s="841"/>
      <c r="U42" s="841"/>
      <c r="V42" s="841"/>
      <c r="W42" s="841"/>
      <c r="X42" s="841"/>
    </row>
    <row r="43" spans="1:25" ht="12.75" customHeight="1" thickTop="1" thickBot="1">
      <c r="A43" s="528"/>
      <c r="B43" s="585"/>
      <c r="C43" s="839"/>
      <c r="D43" s="839"/>
      <c r="E43" s="839"/>
      <c r="F43" s="839"/>
      <c r="G43" s="839"/>
      <c r="H43" s="839"/>
      <c r="I43" s="839"/>
      <c r="J43" s="839"/>
      <c r="K43" s="839"/>
      <c r="L43" s="839"/>
      <c r="M43" s="839"/>
      <c r="N43" s="839"/>
      <c r="O43" s="839"/>
      <c r="P43" s="839"/>
      <c r="Q43" s="839"/>
      <c r="R43" s="839"/>
      <c r="S43" s="585"/>
      <c r="T43" s="585"/>
      <c r="U43" s="585"/>
      <c r="V43" s="585"/>
      <c r="W43" s="531"/>
      <c r="X43" s="532"/>
    </row>
    <row r="44" spans="1:25" ht="14.25" customHeight="1" thickTop="1">
      <c r="A44" s="528"/>
      <c r="B44" s="642" t="s">
        <v>722</v>
      </c>
      <c r="C44" s="586"/>
      <c r="D44" s="586"/>
      <c r="E44" s="586"/>
      <c r="F44" s="586"/>
      <c r="G44" s="587"/>
      <c r="H44" s="587"/>
      <c r="I44" s="587"/>
      <c r="J44" s="587"/>
      <c r="K44" s="587"/>
      <c r="L44" s="587"/>
      <c r="M44" s="587"/>
      <c r="N44" s="587"/>
      <c r="O44" s="587"/>
      <c r="P44" s="587"/>
      <c r="Q44" s="587"/>
      <c r="R44" s="587"/>
      <c r="S44" s="587"/>
      <c r="T44" s="587"/>
      <c r="U44" s="587"/>
      <c r="V44" s="588"/>
      <c r="W44" s="530"/>
      <c r="X44" s="528"/>
    </row>
    <row r="45" spans="1:25" ht="15.75" customHeight="1">
      <c r="A45" s="528"/>
      <c r="B45" s="583"/>
      <c r="C45" s="583"/>
      <c r="D45" s="583"/>
      <c r="E45" s="583"/>
      <c r="F45" s="583"/>
      <c r="G45" s="583"/>
      <c r="H45" s="583"/>
      <c r="I45" s="583"/>
      <c r="J45" s="583"/>
      <c r="K45" s="583"/>
      <c r="L45" s="583"/>
      <c r="M45" s="583"/>
      <c r="N45" s="583"/>
      <c r="O45" s="583"/>
      <c r="P45" s="583"/>
      <c r="Q45" s="583"/>
      <c r="R45" s="583"/>
      <c r="S45" s="583"/>
      <c r="T45" s="583"/>
      <c r="U45" s="589"/>
      <c r="V45" s="590"/>
      <c r="W45" s="529"/>
      <c r="X45" s="528"/>
    </row>
    <row r="46" spans="1:25" ht="15.95" customHeight="1">
      <c r="A46" s="528"/>
      <c r="B46" s="591" t="s">
        <v>723</v>
      </c>
      <c r="C46" s="591"/>
      <c r="D46" s="591"/>
      <c r="E46" s="591"/>
      <c r="F46" s="591"/>
      <c r="G46" s="583"/>
      <c r="H46" s="583"/>
      <c r="I46" s="583"/>
      <c r="J46" s="583"/>
      <c r="K46" s="583"/>
      <c r="L46" s="583"/>
      <c r="M46" s="583"/>
      <c r="N46" s="583"/>
      <c r="O46" s="583"/>
      <c r="P46" s="583"/>
      <c r="Q46" s="583"/>
      <c r="R46" s="583"/>
      <c r="S46" s="583"/>
      <c r="T46" s="583"/>
      <c r="U46" s="592"/>
      <c r="V46" s="590"/>
      <c r="W46" s="528"/>
      <c r="X46" s="528"/>
    </row>
    <row r="47" spans="1:25" ht="15.95" customHeight="1">
      <c r="W47" s="249"/>
    </row>
  </sheetData>
  <mergeCells count="3">
    <mergeCell ref="C43:R43"/>
    <mergeCell ref="B40:X40"/>
    <mergeCell ref="B42:X42"/>
  </mergeCells>
  <printOptions horizontalCentered="1"/>
  <pageMargins left="0.19685039370078741" right="0.19685039370078741" top="0" bottom="0.18" header="0.43307086614173229" footer="0.24"/>
  <pageSetup paperSize="9" scale="65" orientation="landscape" horizontalDpi="300" verticalDpi="300" r:id="rId1"/>
  <headerFooter alignWithMargins="0"/>
  <rowBreaks count="1" manualBreakCount="1">
    <brk id="4" max="19"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S32"/>
  <sheetViews>
    <sheetView topLeftCell="B7" workbookViewId="0">
      <selection activeCell="D29" sqref="D29"/>
    </sheetView>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192" customWidth="1"/>
    <col min="25" max="25" width="3.75" style="76" customWidth="1"/>
    <col min="26" max="26" width="10" style="76" customWidth="1"/>
    <col min="27" max="27" width="3.75" style="76" customWidth="1"/>
    <col min="28" max="28" width="10" style="76" customWidth="1"/>
    <col min="29" max="29" width="10" style="192" customWidth="1"/>
    <col min="30" max="30" width="3.75" style="76" customWidth="1"/>
    <col min="31" max="41" width="10" style="76" customWidth="1"/>
    <col min="42" max="42" width="3.75" style="76" customWidth="1"/>
    <col min="43" max="16384" width="9.125" style="76"/>
  </cols>
  <sheetData>
    <row r="1" spans="1:45" ht="30.75" thickBot="1">
      <c r="B1" s="36" t="s">
        <v>121</v>
      </c>
    </row>
    <row r="2" spans="1:45" ht="13.5" customHeight="1" thickTop="1">
      <c r="B2" s="44" t="s">
        <v>326</v>
      </c>
    </row>
    <row r="3" spans="1:45" ht="13.5" customHeight="1">
      <c r="B3" s="44" t="s">
        <v>131</v>
      </c>
    </row>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193" t="s">
        <v>125</v>
      </c>
      <c r="Y5" s="99" t="s">
        <v>125</v>
      </c>
      <c r="Z5" s="99" t="s">
        <v>125</v>
      </c>
      <c r="AA5" s="99" t="s">
        <v>125</v>
      </c>
      <c r="AB5" s="99" t="s">
        <v>125</v>
      </c>
      <c r="AC5" s="193"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94" t="s">
        <v>125</v>
      </c>
      <c r="Y6" s="101" t="s">
        <v>125</v>
      </c>
      <c r="Z6" s="191" t="s">
        <v>125</v>
      </c>
      <c r="AA6" s="101" t="s">
        <v>125</v>
      </c>
      <c r="AB6" s="101" t="s">
        <v>125</v>
      </c>
      <c r="AC6" s="194" t="s">
        <v>134</v>
      </c>
      <c r="AD6" s="101" t="s">
        <v>125</v>
      </c>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v>1</v>
      </c>
      <c r="B7" s="105">
        <v>1995</v>
      </c>
      <c r="C7" s="172" t="s">
        <v>126</v>
      </c>
      <c r="D7" s="172" t="s">
        <v>126</v>
      </c>
      <c r="E7" s="172" t="s">
        <v>126</v>
      </c>
      <c r="F7" s="172" t="s">
        <v>126</v>
      </c>
      <c r="G7" s="172" t="s">
        <v>126</v>
      </c>
      <c r="H7" s="172" t="s">
        <v>126</v>
      </c>
      <c r="I7" s="172" t="s">
        <v>126</v>
      </c>
      <c r="J7" s="172" t="s">
        <v>126</v>
      </c>
      <c r="K7" s="172" t="s">
        <v>126</v>
      </c>
      <c r="L7" s="172" t="s">
        <v>126</v>
      </c>
      <c r="M7" s="172" t="s">
        <v>126</v>
      </c>
      <c r="N7" s="172" t="s">
        <v>126</v>
      </c>
      <c r="O7" s="172" t="s">
        <v>126</v>
      </c>
      <c r="P7" s="172" t="s">
        <v>126</v>
      </c>
      <c r="Q7" s="172" t="s">
        <v>126</v>
      </c>
      <c r="R7" s="172" t="s">
        <v>126</v>
      </c>
      <c r="S7" s="172" t="s">
        <v>126</v>
      </c>
      <c r="T7" s="172" t="s">
        <v>126</v>
      </c>
      <c r="U7" s="172" t="s">
        <v>126</v>
      </c>
      <c r="V7" s="172" t="s">
        <v>126</v>
      </c>
      <c r="W7" s="172" t="s">
        <v>126</v>
      </c>
      <c r="X7" s="195" t="s">
        <v>126</v>
      </c>
      <c r="Y7" s="172" t="s">
        <v>126</v>
      </c>
      <c r="Z7" s="172" t="s">
        <v>126</v>
      </c>
      <c r="AA7" s="172" t="s">
        <v>126</v>
      </c>
      <c r="AB7" s="172" t="s">
        <v>126</v>
      </c>
      <c r="AC7" s="195" t="s">
        <v>126</v>
      </c>
      <c r="AD7" s="172" t="s">
        <v>126</v>
      </c>
      <c r="AE7" s="172" t="s">
        <v>126</v>
      </c>
      <c r="AF7" s="172" t="s">
        <v>126</v>
      </c>
      <c r="AG7" s="172" t="s">
        <v>126</v>
      </c>
      <c r="AH7" s="172" t="s">
        <v>126</v>
      </c>
      <c r="AI7" s="172" t="s">
        <v>126</v>
      </c>
      <c r="AJ7" s="172" t="s">
        <v>126</v>
      </c>
      <c r="AK7" s="172" t="s">
        <v>126</v>
      </c>
      <c r="AL7" s="172" t="s">
        <v>126</v>
      </c>
      <c r="AM7" s="172" t="s">
        <v>126</v>
      </c>
      <c r="AN7" s="172" t="s">
        <v>126</v>
      </c>
      <c r="AO7" s="172" t="s">
        <v>126</v>
      </c>
      <c r="AP7" s="190"/>
      <c r="AQ7" s="172" t="s">
        <v>126</v>
      </c>
      <c r="AR7" s="172" t="s">
        <v>126</v>
      </c>
      <c r="AS7" s="172" t="s">
        <v>126</v>
      </c>
    </row>
    <row r="8" spans="1:45" ht="22.5" customHeight="1">
      <c r="A8" s="77">
        <f t="shared" ref="A8:A27" si="0">IF(C8=":",0,1)</f>
        <v>1</v>
      </c>
      <c r="B8" s="105">
        <v>1996</v>
      </c>
      <c r="C8" s="172">
        <f>IF(OR(P1_1cT!C7=":",P1_1cT!C8=":"),":",(P1_1cT!C8-P1_1cT!C7)/P1_1cT!C7*100)</f>
        <v>-0.62868644219070269</v>
      </c>
      <c r="D8" s="172">
        <f>IF(OR(P1_1cT!D7=":",P1_1cT!D8=":"),":",(P1_1cT!D8-P1_1cT!D7)/P1_1cT!D7*100)</f>
        <v>4.1394058136053431</v>
      </c>
      <c r="E8" s="172">
        <f>IF(OR(P1_1cT!E7=":",P1_1cT!E8=":"),":",(P1_1cT!E8-P1_1cT!E7)/P1_1cT!E7*100)</f>
        <v>6.9285009092051899</v>
      </c>
      <c r="F8" s="172">
        <f>IF(OR(P1_1cT!F7=":",P1_1cT!F8=":"),":",(P1_1cT!F8-P1_1cT!F7)/P1_1cT!F7*100)</f>
        <v>5.6128185907046309</v>
      </c>
      <c r="G8" s="172">
        <f>IF(OR(P1_1cT!G7=":",P1_1cT!G8=":"),":",(P1_1cT!G8-P1_1cT!G7)/P1_1cT!G7*100)</f>
        <v>3.5202492211837773</v>
      </c>
      <c r="H8" s="172">
        <f>IF(OR(P1_1cT!H7=":",P1_1cT!H8=":"),":",(P1_1cT!H8-P1_1cT!H7)/P1_1cT!H7*100)</f>
        <v>7.6206819549862983</v>
      </c>
      <c r="I8" s="172">
        <f>IF(OR(P1_1cT!I7=":",P1_1cT!I8=":"),":",(P1_1cT!I8-P1_1cT!I7)/P1_1cT!I7*100)</f>
        <v>-0.45687766291954435</v>
      </c>
      <c r="J8" s="172">
        <f>IF(OR(P1_1cT!J7=":",P1_1cT!J8=":"),":",(P1_1cT!J8-P1_1cT!J7)/P1_1cT!J7*100)</f>
        <v>-1.2575313004702777</v>
      </c>
      <c r="K8" s="172">
        <f>IF(OR(P1_1cT!K7=":",P1_1cT!K8=":"),":",(P1_1cT!K8-P1_1cT!K7)/P1_1cT!K7*100)</f>
        <v>-0.33464988376777821</v>
      </c>
      <c r="L8" s="172">
        <f>IF(OR(P1_1cT!L7=":",P1_1cT!L8=":"),":",(P1_1cT!L8-P1_1cT!L7)/P1_1cT!L7*100)</f>
        <v>10.032461211706837</v>
      </c>
      <c r="M8" s="172">
        <f>IF(OR(P1_1cT!M7=":",P1_1cT!M8=":"),":",(P1_1cT!M8-P1_1cT!M7)/P1_1cT!M7*100)</f>
        <v>8.1367343742246838</v>
      </c>
      <c r="N8" s="172">
        <f>IF(OR(P1_1cT!N7=":",P1_1cT!N8=":"),":",(P1_1cT!N8-P1_1cT!N7)/P1_1cT!N7*100)</f>
        <v>2.8826834851589704</v>
      </c>
      <c r="O8" s="172">
        <f>IF(OR(P1_1cT!O7=":",P1_1cT!O8=":"),":",(P1_1cT!O8-P1_1cT!O7)/P1_1cT!O7*100)</f>
        <v>3.5450981883842188</v>
      </c>
      <c r="P8" s="172">
        <f>IF(OR(P1_1cT!P7=":",P1_1cT!P8=":"),":",(P1_1cT!P8-P1_1cT!P7)/P1_1cT!P7*100)</f>
        <v>10.40774930363977</v>
      </c>
      <c r="Q8" s="172">
        <f>IF(OR(P1_1cT!Q7=":",P1_1cT!Q8=":"),":",(P1_1cT!Q8-P1_1cT!Q7)/P1_1cT!Q7*100)</f>
        <v>3.1976084253794688</v>
      </c>
      <c r="R8" s="172">
        <f>IF(OR(P1_1cT!R7=":",P1_1cT!R8=":"),":",(P1_1cT!R8-P1_1cT!R7)/P1_1cT!R7*100)</f>
        <v>2.5358928178774454</v>
      </c>
      <c r="S8" s="172">
        <f>IF(OR(P1_1cT!S7=":",P1_1cT!S8=":"),":",(P1_1cT!S8-P1_1cT!S7)/P1_1cT!S7*100)</f>
        <v>6.0693437691768493</v>
      </c>
      <c r="T8" s="172">
        <f>IF(OR(P1_1cT!T7=":",P1_1cT!T8=":"),":",(P1_1cT!T8-P1_1cT!T7)/P1_1cT!T7*100)</f>
        <v>8.6049004760712204</v>
      </c>
      <c r="U8" s="172">
        <f>IF(OR(P1_1cT!U7=":",P1_1cT!U8=":"),":",(P1_1cT!U8-P1_1cT!U7)/P1_1cT!U7*100)</f>
        <v>8.1767389252196043</v>
      </c>
      <c r="V8" s="172">
        <f>IF(OR(P1_1cT!V7=":",P1_1cT!V8=":"),":",(P1_1cT!V8-P1_1cT!V7)/P1_1cT!V7*100)</f>
        <v>0.45977011494252873</v>
      </c>
      <c r="W8" s="172"/>
      <c r="X8" s="172"/>
      <c r="Y8" s="172"/>
      <c r="Z8" s="172"/>
      <c r="AA8" s="172"/>
      <c r="AB8" s="172"/>
      <c r="AC8" s="172">
        <f>IF(OR(P1_1cT!AC7=":",P1_1cT!AC8=":"),":",(P1_1cT!AC8-P1_1cT!AC7)/P1_1cT!AC7*100)</f>
        <v>3.3355808926894959</v>
      </c>
      <c r="AD8" s="172"/>
      <c r="AE8" s="172">
        <f>IF(OR(P1_1cT!AE7=":",P1_1cT!AE8=":"),":",(P1_1cT!AE8-P1_1cT!AE7)/P1_1cT!AE7*100)</f>
        <v>-0.62868644219070269</v>
      </c>
      <c r="AF8" s="172">
        <f>IF(OR(P1_1cT!AF7=":",P1_1cT!AF8=":"),":",(P1_1cT!AF8-P1_1cT!AF7)/P1_1cT!AF7*100)</f>
        <v>7.0573029618584542</v>
      </c>
      <c r="AG8" s="172">
        <f>IF(OR(P1_1cT!AG7=":",P1_1cT!AG8=":"),":",(P1_1cT!AG8-P1_1cT!AG7)/P1_1cT!AG7*100)</f>
        <v>6.9285009092051899</v>
      </c>
      <c r="AH8" s="172">
        <f>IF(OR(P1_1cT!AH7=":",P1_1cT!AH8=":"),":",(P1_1cT!AH8-P1_1cT!AH7)/P1_1cT!AH7*100)</f>
        <v>7.6206819549862983</v>
      </c>
      <c r="AI8" s="172">
        <f>IF(OR(P1_1cT!AI7=":",P1_1cT!AI8=":"),":",(P1_1cT!AI8-P1_1cT!AI7)/P1_1cT!AI7*100)</f>
        <v>-0.29515979444972834</v>
      </c>
      <c r="AJ8" s="172">
        <f>IF(OR(P1_1cT!AJ7=":",P1_1cT!AJ8=":"),":",(P1_1cT!AJ8-P1_1cT!AJ7)/P1_1cT!AJ7*100)</f>
        <v>10.032461211706837</v>
      </c>
      <c r="AK8" s="172">
        <f>IF(OR(P1_1cT!AK7=":",P1_1cT!AK8=":"),":",(P1_1cT!AK8-P1_1cT!AK7)/P1_1cT!AK7*100)</f>
        <v>8.1367343742246838</v>
      </c>
      <c r="AL8" s="172">
        <f>IF(OR(P1_1cT!AL7=":",P1_1cT!AL8=":"),":",(P1_1cT!AL8-P1_1cT!AL7)/P1_1cT!AL7*100)</f>
        <v>2.8826834851589704</v>
      </c>
      <c r="AM8" s="172">
        <f>IF(OR(P1_1cT!AM7=":",P1_1cT!AM8=":"),":",(P1_1cT!AM8-P1_1cT!AM7)/P1_1cT!AM7*100)</f>
        <v>5.0376568092824368</v>
      </c>
      <c r="AN8" s="172">
        <f>IF(OR(P1_1cT!AN7=":",P1_1cT!AN8=":"),":",(P1_1cT!AN8-P1_1cT!AN7)/P1_1cT!AN7*100)</f>
        <v>3.4408065049796246</v>
      </c>
      <c r="AO8" s="172">
        <f>IF(OR(P1_1cT!AO7=":",P1_1cT!AO8=":"),":",(P1_1cT!AO8-P1_1cT!AO7)/P1_1cT!AO7*100)</f>
        <v>3.8011828444614504</v>
      </c>
      <c r="AP8" s="172"/>
      <c r="AQ8" s="172">
        <f>IF(OR(P1_1cT!AQ7=":",P1_1cT!AQ8=":"),":",(P1_1cT!AQ8-P1_1cT!AQ7)/P1_1cT!AQ7*100)</f>
        <v>-0.33567446736776674</v>
      </c>
      <c r="AR8" s="172">
        <f>IF(OR(P1_1cT!AR7=":",P1_1cT!AR8=":"),":",(P1_1cT!AR8-P1_1cT!AR7)/P1_1cT!AR7*100)</f>
        <v>7.4551721654625105</v>
      </c>
      <c r="AS8" s="172">
        <f>IF(OR(P1_1cT!AS7=":",P1_1cT!AS8=":"),":",(P1_1cT!AS8-P1_1cT!AS7)/P1_1cT!AS7*100)</f>
        <v>2.62771466762374</v>
      </c>
    </row>
    <row r="9" spans="1:45" ht="22.5" customHeight="1">
      <c r="A9" s="77">
        <f t="shared" si="0"/>
        <v>1</v>
      </c>
      <c r="B9" s="105">
        <v>1997</v>
      </c>
      <c r="C9" s="172">
        <f>IF(OR(P1_1cT!C8=":",P1_1cT!C9=":"),":",(P1_1cT!C9-P1_1cT!C8)/P1_1cT!C8*100)</f>
        <v>1.5478053523944126</v>
      </c>
      <c r="D9" s="172">
        <f>IF(OR(P1_1cT!D8=":",P1_1cT!D9=":"),":",(P1_1cT!D9-P1_1cT!D8)/P1_1cT!D8*100)</f>
        <v>9.0827610494805402</v>
      </c>
      <c r="E9" s="172">
        <f>IF(OR(P1_1cT!E8=":",P1_1cT!E9=":"),":",(P1_1cT!E9-P1_1cT!E8)/P1_1cT!E8*100)</f>
        <v>7.3100534519253735</v>
      </c>
      <c r="F9" s="172">
        <f>IF(OR(P1_1cT!F8=":",P1_1cT!F9=":"),":",(P1_1cT!F9-P1_1cT!F8)/P1_1cT!F8*100)</f>
        <v>5.9622038860793358</v>
      </c>
      <c r="G9" s="172">
        <f>IF(OR(P1_1cT!G8=":",P1_1cT!G9=":"),":",(P1_1cT!G9-P1_1cT!G8)/P1_1cT!G8*100)</f>
        <v>-9.394532888018432</v>
      </c>
      <c r="H9" s="172">
        <f>IF(OR(P1_1cT!H8=":",P1_1cT!H9=":"),":",(P1_1cT!H9-P1_1cT!H8)/P1_1cT!H8*100)</f>
        <v>2.3122910986307676</v>
      </c>
      <c r="I9" s="172">
        <f>IF(OR(P1_1cT!I8=":",P1_1cT!I9=":"),":",(P1_1cT!I9-P1_1cT!I8)/P1_1cT!I8*100)</f>
        <v>1.1157720402551585</v>
      </c>
      <c r="J9" s="172">
        <f>IF(OR(P1_1cT!J8=":",P1_1cT!J9=":"),":",(P1_1cT!J9-P1_1cT!J8)/P1_1cT!J8*100)</f>
        <v>-1.2066965838506278</v>
      </c>
      <c r="K9" s="172">
        <f>IF(OR(P1_1cT!K8=":",P1_1cT!K9=":"),":",(P1_1cT!K9-P1_1cT!K8)/P1_1cT!K8*100)</f>
        <v>7.3754151788849045</v>
      </c>
      <c r="L9" s="172">
        <f>IF(OR(P1_1cT!L8=":",P1_1cT!L9=":"),":",(P1_1cT!L9-P1_1cT!L8)/P1_1cT!L8*100)</f>
        <v>7.1080199084266233</v>
      </c>
      <c r="M9" s="172">
        <f>IF(OR(P1_1cT!M8=":",P1_1cT!M9=":"),":",(P1_1cT!M9-P1_1cT!M8)/P1_1cT!M8*100)</f>
        <v>11.593677208569874</v>
      </c>
      <c r="N9" s="172">
        <f>IF(OR(P1_1cT!N8=":",P1_1cT!N9=":"),":",(P1_1cT!N9-P1_1cT!N8)/P1_1cT!N8*100)</f>
        <v>2.018406152742473</v>
      </c>
      <c r="O9" s="172">
        <f>IF(OR(P1_1cT!O8=":",P1_1cT!O9=":"),":",(P1_1cT!O9-P1_1cT!O8)/P1_1cT!O8*100)</f>
        <v>4.4668780645768917</v>
      </c>
      <c r="P9" s="172">
        <f>IF(OR(P1_1cT!P8=":",P1_1cT!P9=":"),":",(P1_1cT!P9-P1_1cT!P8)/P1_1cT!P8*100)</f>
        <v>6.2816799478245091</v>
      </c>
      <c r="Q9" s="172">
        <f>IF(OR(P1_1cT!Q8=":",P1_1cT!Q9=":"),":",(P1_1cT!Q9-P1_1cT!Q8)/P1_1cT!Q8*100)</f>
        <v>4.3196815257606458</v>
      </c>
      <c r="R9" s="172">
        <f>IF(OR(P1_1cT!R8=":",P1_1cT!R9=":"),":",(P1_1cT!R9-P1_1cT!R8)/P1_1cT!R8*100)</f>
        <v>6.3939230449953284</v>
      </c>
      <c r="S9" s="172">
        <f>IF(OR(P1_1cT!S8=":",P1_1cT!S9=":"),":",(P1_1cT!S9-P1_1cT!S8)/P1_1cT!S8*100)</f>
        <v>4.2360169702907813</v>
      </c>
      <c r="T9" s="172">
        <f>IF(OR(P1_1cT!T8=":",P1_1cT!T9=":"),":",(P1_1cT!T9-P1_1cT!T8)/P1_1cT!T8*100)</f>
        <v>17.150087940229525</v>
      </c>
      <c r="U9" s="172">
        <f>IF(OR(P1_1cT!U8=":",P1_1cT!U9=":"),":",(P1_1cT!U9-P1_1cT!U8)/P1_1cT!U8*100)</f>
        <v>5.0250962911096586</v>
      </c>
      <c r="V9" s="172">
        <f>IF(OR(P1_1cT!V8=":",P1_1cT!V9=":"),":",(P1_1cT!V9-P1_1cT!V8)/P1_1cT!V8*100)</f>
        <v>-0.50224375167167334</v>
      </c>
      <c r="W9" s="172"/>
      <c r="X9" s="172"/>
      <c r="Y9" s="172"/>
      <c r="Z9" s="172"/>
      <c r="AA9" s="172"/>
      <c r="AB9" s="172"/>
      <c r="AC9" s="172">
        <f>IF(OR(P1_1cT!AC8=":",P1_1cT!AC9=":"),":",(P1_1cT!AC9-P1_1cT!AC8)/P1_1cT!AC8*100)</f>
        <v>4.0587648650758643</v>
      </c>
      <c r="AD9" s="172"/>
      <c r="AE9" s="172">
        <f>IF(OR(P1_1cT!AE8=":",P1_1cT!AE9=":"),":",(P1_1cT!AE9-P1_1cT!AE8)/P1_1cT!AE8*100)</f>
        <v>1.5478053523944126</v>
      </c>
      <c r="AF9" s="172">
        <f>IF(OR(P1_1cT!AF8=":",P1_1cT!AF9=":"),":",(P1_1cT!AF9-P1_1cT!AF8)/P1_1cT!AF8*100)</f>
        <v>6.8670660259800398</v>
      </c>
      <c r="AG9" s="172">
        <f>IF(OR(P1_1cT!AG8=":",P1_1cT!AG9=":"),":",(P1_1cT!AG9-P1_1cT!AG8)/P1_1cT!AG8*100)</f>
        <v>7.3100534519253735</v>
      </c>
      <c r="AH9" s="172">
        <f>IF(OR(P1_1cT!AH8=":",P1_1cT!AH9=":"),":",(P1_1cT!AH9-P1_1cT!AH8)/P1_1cT!AH8*100)</f>
        <v>2.3122910986307676</v>
      </c>
      <c r="AI9" s="172">
        <f>IF(OR(P1_1cT!AI8=":",P1_1cT!AI9=":"),":",(P1_1cT!AI9-P1_1cT!AI8)/P1_1cT!AI8*100)</f>
        <v>2.3813320196568419</v>
      </c>
      <c r="AJ9" s="172">
        <f>IF(OR(P1_1cT!AJ8=":",P1_1cT!AJ9=":"),":",(P1_1cT!AJ9-P1_1cT!AJ8)/P1_1cT!AJ8*100)</f>
        <v>7.1080199084266233</v>
      </c>
      <c r="AK9" s="172">
        <f>IF(OR(P1_1cT!AK8=":",P1_1cT!AK9=":"),":",(P1_1cT!AK9-P1_1cT!AK8)/P1_1cT!AK8*100)</f>
        <v>11.593677208569874</v>
      </c>
      <c r="AL9" s="172">
        <f>IF(OR(P1_1cT!AL8=":",P1_1cT!AL9=":"),":",(P1_1cT!AL9-P1_1cT!AL8)/P1_1cT!AL8*100)</f>
        <v>2.018406152742473</v>
      </c>
      <c r="AM9" s="172">
        <f>IF(OR(P1_1cT!AM8=":",P1_1cT!AM9=":"),":",(P1_1cT!AM9-P1_1cT!AM8)/P1_1cT!AM8*100)</f>
        <v>4.9789678013184648</v>
      </c>
      <c r="AN9" s="172">
        <f>IF(OR(P1_1cT!AN8=":",P1_1cT!AN9=":"),":",(P1_1cT!AN9-P1_1cT!AN8)/P1_1cT!AN8*100)</f>
        <v>4.8686046166547863</v>
      </c>
      <c r="AO9" s="172">
        <f>IF(OR(P1_1cT!AO8=":",P1_1cT!AO9=":"),":",(P1_1cT!AO9-P1_1cT!AO8)/P1_1cT!AO8*100)</f>
        <v>6.7393600425775899</v>
      </c>
      <c r="AP9" s="172"/>
      <c r="AQ9" s="172">
        <f>IF(OR(P1_1cT!AQ8=":",P1_1cT!AQ9=":"),":",(P1_1cT!AQ9-P1_1cT!AQ8)/P1_1cT!AQ8*100)</f>
        <v>1.8571523863678743</v>
      </c>
      <c r="AR9" s="172">
        <f>IF(OR(P1_1cT!AR8=":",P1_1cT!AR9=":"),":",(P1_1cT!AR9-P1_1cT!AR8)/P1_1cT!AR8*100)</f>
        <v>4.9560416050640512</v>
      </c>
      <c r="AS9" s="172">
        <f>IF(OR(P1_1cT!AS8=":",P1_1cT!AS9=":"),":",(P1_1cT!AS9-P1_1cT!AS8)/P1_1cT!AS8*100)</f>
        <v>4.3991725141290443</v>
      </c>
    </row>
    <row r="10" spans="1:45" ht="22.5" customHeight="1">
      <c r="A10" s="77">
        <f t="shared" si="0"/>
        <v>1</v>
      </c>
      <c r="B10" s="105">
        <v>1998</v>
      </c>
      <c r="C10" s="172">
        <f>IF(OR(P1_1cT!C9=":",P1_1cT!C10=":"),":",(P1_1cT!C10-P1_1cT!C9)/P1_1cT!C9*100)</f>
        <v>14.119769865670037</v>
      </c>
      <c r="D10" s="172">
        <f>IF(OR(P1_1cT!D9=":",P1_1cT!D10=":"),":",(P1_1cT!D10-P1_1cT!D9)/P1_1cT!D9*100)</f>
        <v>28.169790518191828</v>
      </c>
      <c r="E10" s="172">
        <f>IF(OR(P1_1cT!E9=":",P1_1cT!E10=":"),":",(P1_1cT!E10-P1_1cT!E9)/P1_1cT!E9*100)</f>
        <v>6.9050835003056337</v>
      </c>
      <c r="F10" s="172">
        <f>IF(OR(P1_1cT!F9=":",P1_1cT!F10=":"),":",(P1_1cT!F10-P1_1cT!F9)/P1_1cT!F9*100)</f>
        <v>12.702001172234764</v>
      </c>
      <c r="G10" s="172">
        <f>IF(OR(P1_1cT!G9=":",P1_1cT!G10=":"),":",(P1_1cT!G10-P1_1cT!G9)/P1_1cT!G9*100)</f>
        <v>20.858235486288617</v>
      </c>
      <c r="H10" s="172">
        <f>IF(OR(P1_1cT!H9=":",P1_1cT!H10=":"),":",(P1_1cT!H10-P1_1cT!H9)/P1_1cT!H9*100)</f>
        <v>8.0664363273328927</v>
      </c>
      <c r="I10" s="172">
        <f>IF(OR(P1_1cT!I9=":",P1_1cT!I10=":"),":",(P1_1cT!I10-P1_1cT!I9)/P1_1cT!I9*100)</f>
        <v>9.7544965933429228</v>
      </c>
      <c r="J10" s="172">
        <f>IF(OR(P1_1cT!J9=":",P1_1cT!J10=":"),":",(P1_1cT!J10-P1_1cT!J9)/P1_1cT!J9*100)</f>
        <v>2.6716140569547839</v>
      </c>
      <c r="K10" s="172">
        <f>IF(OR(P1_1cT!K9=":",P1_1cT!K10=":"),":",(P1_1cT!K10-P1_1cT!K9)/P1_1cT!K9*100)</f>
        <v>7.9586254292011454</v>
      </c>
      <c r="L10" s="172">
        <f>IF(OR(P1_1cT!L9=":",P1_1cT!L10=":"),":",(P1_1cT!L10-P1_1cT!L9)/P1_1cT!L9*100)</f>
        <v>18.37598749782072</v>
      </c>
      <c r="M10" s="172">
        <f>IF(OR(P1_1cT!M9=":",P1_1cT!M10=":"),":",(P1_1cT!M10-P1_1cT!M9)/P1_1cT!M9*100)</f>
        <v>10.353670157106592</v>
      </c>
      <c r="N10" s="172">
        <f>IF(OR(P1_1cT!N9=":",P1_1cT!N10=":"),":",(P1_1cT!N10-P1_1cT!N9)/P1_1cT!N9*100)</f>
        <v>3.3872466395011611</v>
      </c>
      <c r="O10" s="172">
        <f>IF(OR(P1_1cT!O9=":",P1_1cT!O10=":"),":",(P1_1cT!O10-P1_1cT!O9)/P1_1cT!O9*100)</f>
        <v>6.4507859800908491</v>
      </c>
      <c r="P10" s="172">
        <f>IF(OR(P1_1cT!P9=":",P1_1cT!P10=":"),":",(P1_1cT!P10-P1_1cT!P9)/P1_1cT!P9*100)</f>
        <v>7.2694979188307904</v>
      </c>
      <c r="Q10" s="172">
        <f>IF(OR(P1_1cT!Q9=":",P1_1cT!Q10=":"),":",(P1_1cT!Q10-P1_1cT!Q9)/P1_1cT!Q9*100)</f>
        <v>-1.5782333025134796</v>
      </c>
      <c r="R10" s="172">
        <f>IF(OR(P1_1cT!R9=":",P1_1cT!R10=":"),":",(P1_1cT!R10-P1_1cT!R9)/P1_1cT!R9*100)</f>
        <v>9.1079017348626525</v>
      </c>
      <c r="S10" s="172">
        <f>IF(OR(P1_1cT!S9=":",P1_1cT!S10=":"),":",(P1_1cT!S10-P1_1cT!S9)/P1_1cT!S9*100)</f>
        <v>6.0364642465252825</v>
      </c>
      <c r="T10" s="172">
        <f>IF(OR(P1_1cT!T9=":",P1_1cT!T10=":"),":",(P1_1cT!T10-P1_1cT!T9)/P1_1cT!T9*100)</f>
        <v>5.2007229596651809</v>
      </c>
      <c r="U10" s="172">
        <f>IF(OR(P1_1cT!U9=":",P1_1cT!U10=":"),":",(P1_1cT!U10-P1_1cT!U9)/P1_1cT!U9*100)</f>
        <v>-5.7282093067129409</v>
      </c>
      <c r="V10" s="172">
        <f>IF(OR(P1_1cT!V9=":",P1_1cT!V10=":"),":",(P1_1cT!V10-P1_1cT!V9)/P1_1cT!V9*100)</f>
        <v>0.34373347435219037</v>
      </c>
      <c r="W10" s="172"/>
      <c r="X10" s="172"/>
      <c r="Y10" s="172"/>
      <c r="Z10" s="172"/>
      <c r="AA10" s="172"/>
      <c r="AB10" s="172"/>
      <c r="AC10" s="172">
        <f>IF(OR(P1_1cT!AC9=":",P1_1cT!AC10=":"),":",(P1_1cT!AC10-P1_1cT!AC9)/P1_1cT!AC9*100)</f>
        <v>6.6075141044571195</v>
      </c>
      <c r="AD10" s="172"/>
      <c r="AE10" s="172">
        <f>IF(OR(P1_1cT!AE9=":",P1_1cT!AE10=":"),":",(P1_1cT!AE10-P1_1cT!AE9)/P1_1cT!AE9*100)</f>
        <v>14.119769865670037</v>
      </c>
      <c r="AF10" s="172">
        <f>IF(OR(P1_1cT!AF9=":",P1_1cT!AF10=":"),":",(P1_1cT!AF10-P1_1cT!AF9)/P1_1cT!AF9*100)</f>
        <v>8.8586290992057748</v>
      </c>
      <c r="AG10" s="172">
        <f>IF(OR(P1_1cT!AG9=":",P1_1cT!AG10=":"),":",(P1_1cT!AG10-P1_1cT!AG9)/P1_1cT!AG9*100)</f>
        <v>6.9050835003056337</v>
      </c>
      <c r="AH10" s="172">
        <f>IF(OR(P1_1cT!AH9=":",P1_1cT!AH10=":"),":",(P1_1cT!AH10-P1_1cT!AH9)/P1_1cT!AH9*100)</f>
        <v>8.0664363273328927</v>
      </c>
      <c r="AI10" s="172">
        <f>IF(OR(P1_1cT!AI9=":",P1_1cT!AI10=":"),":",(P1_1cT!AI10-P1_1cT!AI9)/P1_1cT!AI9*100)</f>
        <v>7.2309244184456247</v>
      </c>
      <c r="AJ10" s="172">
        <f>IF(OR(P1_1cT!AJ9=":",P1_1cT!AJ10=":"),":",(P1_1cT!AJ10-P1_1cT!AJ9)/P1_1cT!AJ9*100)</f>
        <v>18.37598749782072</v>
      </c>
      <c r="AK10" s="172">
        <f>IF(OR(P1_1cT!AK9=":",P1_1cT!AK10=":"),":",(P1_1cT!AK10-P1_1cT!AK9)/P1_1cT!AK9*100)</f>
        <v>10.353670157106592</v>
      </c>
      <c r="AL10" s="172">
        <f>IF(OR(P1_1cT!AL9=":",P1_1cT!AL10=":"),":",(P1_1cT!AL10-P1_1cT!AL9)/P1_1cT!AL9*100)</f>
        <v>3.3872466395011611</v>
      </c>
      <c r="AM10" s="172">
        <f>IF(OR(P1_1cT!AM9=":",P1_1cT!AM10=":"),":",(P1_1cT!AM10-P1_1cT!AM9)/P1_1cT!AM9*100)</f>
        <v>7.0586771741049299</v>
      </c>
      <c r="AN10" s="172">
        <f>IF(OR(P1_1cT!AN9=":",P1_1cT!AN10=":"),":",(P1_1cT!AN10-P1_1cT!AN9)/P1_1cT!AN9*100)</f>
        <v>2.8271791215819588</v>
      </c>
      <c r="AO10" s="172">
        <f>IF(OR(P1_1cT!AO9=":",P1_1cT!AO10=":"),":",(P1_1cT!AO10-P1_1cT!AO9)/P1_1cT!AO9*100)</f>
        <v>-3.0292101223799399</v>
      </c>
      <c r="AP10" s="172"/>
      <c r="AQ10" s="172">
        <f>IF(OR(P1_1cT!AQ9=":",P1_1cT!AQ10=":"),":",(P1_1cT!AQ10-P1_1cT!AQ9)/P1_1cT!AQ9*100)</f>
        <v>14.96053591587626</v>
      </c>
      <c r="AR10" s="172">
        <f>IF(OR(P1_1cT!AR9=":",P1_1cT!AR10=":"),":",(P1_1cT!AR10-P1_1cT!AR9)/P1_1cT!AR9*100)</f>
        <v>8.2852170104114649</v>
      </c>
      <c r="AS10" s="172">
        <f>IF(OR(P1_1cT!AS9=":",P1_1cT!AS10=":"),":",(P1_1cT!AS10-P1_1cT!AS9)/P1_1cT!AS9*100)</f>
        <v>6.067133269482893</v>
      </c>
    </row>
    <row r="11" spans="1:45" ht="22.5" customHeight="1">
      <c r="A11" s="77">
        <f t="shared" si="0"/>
        <v>1</v>
      </c>
      <c r="B11" s="105">
        <v>1999</v>
      </c>
      <c r="C11" s="172">
        <f>IF(OR(P1_1cT!C10=":",P1_1cT!C11=":"),":",(P1_1cT!C11-P1_1cT!C10)/P1_1cT!C10*100)</f>
        <v>5.9490145974523658</v>
      </c>
      <c r="D11" s="172">
        <f>IF(OR(P1_1cT!D10=":",P1_1cT!D11=":"),":",(P1_1cT!D11-P1_1cT!D10)/P1_1cT!D10*100)</f>
        <v>5.7204301075268758</v>
      </c>
      <c r="E11" s="172">
        <f>IF(OR(P1_1cT!E10=":",P1_1cT!E11=":"),":",(P1_1cT!E11-P1_1cT!E10)/P1_1cT!E10*100)</f>
        <v>8.2667293194689204</v>
      </c>
      <c r="F11" s="172">
        <f>IF(OR(P1_1cT!F10=":",P1_1cT!F11=":"),":",(P1_1cT!F11-P1_1cT!F10)/P1_1cT!F10*100)</f>
        <v>-7.7711738484398118</v>
      </c>
      <c r="G11" s="172">
        <f>IF(OR(P1_1cT!G10=":",P1_1cT!G11=":"),":",(P1_1cT!G11-P1_1cT!G10)/P1_1cT!G10*100)</f>
        <v>34.57807953443259</v>
      </c>
      <c r="H11" s="172">
        <f>IF(OR(P1_1cT!H10=":",P1_1cT!H11=":"),":",(P1_1cT!H11-P1_1cT!H10)/P1_1cT!H10*100)</f>
        <v>2.3629276004546016</v>
      </c>
      <c r="I11" s="172">
        <f>IF(OR(P1_1cT!I10=":",P1_1cT!I11=":"),":",(P1_1cT!I11-P1_1cT!I10)/P1_1cT!I10*100)</f>
        <v>5.1158196429131442</v>
      </c>
      <c r="J11" s="172">
        <f>IF(OR(P1_1cT!J10=":",P1_1cT!J11=":"),":",(P1_1cT!J11-P1_1cT!J10)/P1_1cT!J10*100)</f>
        <v>-0.86502610691344373</v>
      </c>
      <c r="K11" s="172">
        <f>IF(OR(P1_1cT!K10=":",P1_1cT!K11=":"),":",(P1_1cT!K11-P1_1cT!K10)/P1_1cT!K10*100)</f>
        <v>6.7492660526480535</v>
      </c>
      <c r="L11" s="172">
        <f>IF(OR(P1_1cT!L10=":",P1_1cT!L11=":"),":",(P1_1cT!L11-P1_1cT!L10)/P1_1cT!L10*100)</f>
        <v>14.077971905381354</v>
      </c>
      <c r="M11" s="172">
        <f>IF(OR(P1_1cT!M10=":",P1_1cT!M11=":"),":",(P1_1cT!M11-P1_1cT!M10)/P1_1cT!M10*100)</f>
        <v>16.877564099034622</v>
      </c>
      <c r="N11" s="172">
        <f>IF(OR(P1_1cT!N10=":",P1_1cT!N11=":"),":",(P1_1cT!N11-P1_1cT!N10)/P1_1cT!N10*100)</f>
        <v>5.3117071668450926</v>
      </c>
      <c r="O11" s="172">
        <f>IF(OR(P1_1cT!O10=":",P1_1cT!O11=":"),":",(P1_1cT!O11-P1_1cT!O10)/P1_1cT!O10*100)</f>
        <v>4.6278537056143092</v>
      </c>
      <c r="P11" s="172">
        <f>IF(OR(P1_1cT!P10=":",P1_1cT!P11=":"),":",(P1_1cT!P11-P1_1cT!P10)/P1_1cT!P10*100)</f>
        <v>11.555454320427275</v>
      </c>
      <c r="Q11" s="172">
        <f>IF(OR(P1_1cT!Q10=":",P1_1cT!Q11=":"),":",(P1_1cT!Q11-P1_1cT!Q10)/P1_1cT!Q10*100)</f>
        <v>5.0191762017643828</v>
      </c>
      <c r="R11" s="172">
        <f>IF(OR(P1_1cT!R10=":",P1_1cT!R11=":"),":",(P1_1cT!R11-P1_1cT!R10)/P1_1cT!R10*100)</f>
        <v>2.4287784507791574</v>
      </c>
      <c r="S11" s="172">
        <f>IF(OR(P1_1cT!S10=":",P1_1cT!S11=":"),":",(P1_1cT!S11-P1_1cT!S10)/P1_1cT!S10*100)</f>
        <v>4.4775796720089271</v>
      </c>
      <c r="T11" s="172">
        <f>IF(OR(P1_1cT!T10=":",P1_1cT!T11=":"),":",(P1_1cT!T11-P1_1cT!T10)/P1_1cT!T10*100)</f>
        <v>-3.6791208738238321</v>
      </c>
      <c r="U11" s="172">
        <f>IF(OR(P1_1cT!U10=":",P1_1cT!U11=":"),":",(P1_1cT!U11-P1_1cT!U10)/P1_1cT!U10*100)</f>
        <v>-1.2166530768120289</v>
      </c>
      <c r="V11" s="172">
        <f>IF(OR(P1_1cT!V10=":",P1_1cT!V11=":"),":",(P1_1cT!V11-P1_1cT!V10)/P1_1cT!V10*100)</f>
        <v>0.60773469555971893</v>
      </c>
      <c r="W11" s="172"/>
      <c r="X11" s="172"/>
      <c r="Y11" s="172"/>
      <c r="Z11" s="172"/>
      <c r="AA11" s="172"/>
      <c r="AB11" s="172"/>
      <c r="AC11" s="172">
        <f>IF(OR(P1_1cT!AC10=":",P1_1cT!AC11=":"),":",(P1_1cT!AC11-P1_1cT!AC10)/P1_1cT!AC10*100)</f>
        <v>5.3186608541571667</v>
      </c>
      <c r="AD11" s="172"/>
      <c r="AE11" s="172">
        <f>IF(OR(P1_1cT!AE10=":",P1_1cT!AE11=":"),":",(P1_1cT!AE11-P1_1cT!AE10)/P1_1cT!AE10*100)</f>
        <v>5.9490145974523658</v>
      </c>
      <c r="AF11" s="172">
        <f>IF(OR(P1_1cT!AF10=":",P1_1cT!AF11=":"),":",(P1_1cT!AF11-P1_1cT!AF10)/P1_1cT!AF10*100)</f>
        <v>7.6472255967918832</v>
      </c>
      <c r="AG11" s="172">
        <f>IF(OR(P1_1cT!AG10=":",P1_1cT!AG11=":"),":",(P1_1cT!AG11-P1_1cT!AG10)/P1_1cT!AG10*100)</f>
        <v>8.2667293194689204</v>
      </c>
      <c r="AH11" s="172">
        <f>IF(OR(P1_1cT!AH10=":",P1_1cT!AH11=":"),":",(P1_1cT!AH11-P1_1cT!AH10)/P1_1cT!AH10*100)</f>
        <v>2.3629276004546016</v>
      </c>
      <c r="AI11" s="172">
        <f>IF(OR(P1_1cT!AI10=":",P1_1cT!AI11=":"),":",(P1_1cT!AI11-P1_1cT!AI10)/P1_1cT!AI10*100)</f>
        <v>3.9331990957506271</v>
      </c>
      <c r="AJ11" s="172">
        <f>IF(OR(P1_1cT!AJ10=":",P1_1cT!AJ11=":"),":",(P1_1cT!AJ11-P1_1cT!AJ10)/P1_1cT!AJ10*100)</f>
        <v>14.077971905381354</v>
      </c>
      <c r="AK11" s="172">
        <f>IF(OR(P1_1cT!AK10=":",P1_1cT!AK11=":"),":",(P1_1cT!AK11-P1_1cT!AK10)/P1_1cT!AK10*100)</f>
        <v>16.877564099034622</v>
      </c>
      <c r="AL11" s="172">
        <f>IF(OR(P1_1cT!AL10=":",P1_1cT!AL11=":"),":",(P1_1cT!AL11-P1_1cT!AL10)/P1_1cT!AL10*100)</f>
        <v>5.3117071668450926</v>
      </c>
      <c r="AM11" s="172">
        <f>IF(OR(P1_1cT!AM10=":",P1_1cT!AM11=":"),":",(P1_1cT!AM11-P1_1cT!AM10)/P1_1cT!AM10*100)</f>
        <v>6.130070079371233</v>
      </c>
      <c r="AN11" s="172">
        <f>IF(OR(P1_1cT!AN10=":",P1_1cT!AN11=":"),":",(P1_1cT!AN11-P1_1cT!AN10)/P1_1cT!AN10*100)</f>
        <v>4.1754944432203409</v>
      </c>
      <c r="AO11" s="172">
        <f>IF(OR(P1_1cT!AO10=":",P1_1cT!AO11=":"),":",(P1_1cT!AO11-P1_1cT!AO10)/P1_1cT!AO10*100)</f>
        <v>-2.98176131284331</v>
      </c>
      <c r="AP11" s="172"/>
      <c r="AQ11" s="172">
        <f>IF(OR(P1_1cT!AQ10=":",P1_1cT!AQ11=":"),":",(P1_1cT!AQ11-P1_1cT!AQ10)/P1_1cT!AQ10*100)</f>
        <v>5.991091849034599</v>
      </c>
      <c r="AR11" s="172">
        <f>IF(OR(P1_1cT!AR10=":",P1_1cT!AR11=":"),":",(P1_1cT!AR11-P1_1cT!AR10)/P1_1cT!AR10*100)</f>
        <v>5.4754015524646977</v>
      </c>
      <c r="AS11" s="172">
        <f>IF(OR(P1_1cT!AS10=":",P1_1cT!AS11=":"),":",(P1_1cT!AS11-P1_1cT!AS10)/P1_1cT!AS10*100)</f>
        <v>5.2453848092238369</v>
      </c>
    </row>
    <row r="12" spans="1:45" ht="22.5" customHeight="1">
      <c r="A12" s="77">
        <f t="shared" si="0"/>
        <v>1</v>
      </c>
      <c r="B12" s="105">
        <v>2000</v>
      </c>
      <c r="C12" s="172">
        <f>IF(OR(P1_1cT!C11=":",P1_1cT!C12=":"),":",(P1_1cT!C12-P1_1cT!C11)/P1_1cT!C11*100)</f>
        <v>-1.2351734817333506</v>
      </c>
      <c r="D12" s="172">
        <f>IF(OR(P1_1cT!D11=":",P1_1cT!D12=":"),":",(P1_1cT!D12-P1_1cT!D11)/P1_1cT!D11*100)</f>
        <v>12.264007796564256</v>
      </c>
      <c r="E12" s="172">
        <f>IF(OR(P1_1cT!E11=":",P1_1cT!E12=":"),":",(P1_1cT!E12-P1_1cT!E11)/P1_1cT!E11*100)</f>
        <v>6.8019389764208977</v>
      </c>
      <c r="F12" s="172">
        <f>IF(OR(P1_1cT!F11=":",P1_1cT!F12=":"),":",(P1_1cT!F12-P1_1cT!F11)/P1_1cT!F11*100)</f>
        <v>13.597551151925257</v>
      </c>
      <c r="G12" s="172">
        <f>IF(OR(P1_1cT!G11=":",P1_1cT!G12=":"),":",(P1_1cT!G12-P1_1cT!G11)/P1_1cT!G11*100)</f>
        <v>6.5107491597557967</v>
      </c>
      <c r="H12" s="172">
        <f>IF(OR(P1_1cT!H11=":",P1_1cT!H12=":"),":",(P1_1cT!H12-P1_1cT!H11)/P1_1cT!H11*100)</f>
        <v>4.3948719791056021</v>
      </c>
      <c r="I12" s="172">
        <f>IF(OR(P1_1cT!I11=":",P1_1cT!I12=":"),":",(P1_1cT!I12-P1_1cT!I11)/P1_1cT!I11*100)</f>
        <v>4.4483476672724827</v>
      </c>
      <c r="J12" s="172">
        <f>IF(OR(P1_1cT!J11=":",P1_1cT!J12=":"),":",(P1_1cT!J12-P1_1cT!J11)/P1_1cT!J11*100)</f>
        <v>4.8692069319600142</v>
      </c>
      <c r="K12" s="172">
        <f>IF(OR(P1_1cT!K11=":",P1_1cT!K12=":"),":",(P1_1cT!K12-P1_1cT!K11)/P1_1cT!K11*100)</f>
        <v>7.6799903708556467</v>
      </c>
      <c r="L12" s="172">
        <f>IF(OR(P1_1cT!L11=":",P1_1cT!L12=":"),":",(P1_1cT!L12-P1_1cT!L11)/P1_1cT!L11*100)</f>
        <v>6.8006351423306324</v>
      </c>
      <c r="M12" s="172">
        <f>IF(OR(P1_1cT!M11=":",P1_1cT!M12=":"),":",(P1_1cT!M12-P1_1cT!M11)/P1_1cT!M11*100)</f>
        <v>0.65537632953224711</v>
      </c>
      <c r="N12" s="172">
        <f>IF(OR(P1_1cT!N11=":",P1_1cT!N12=":"),":",(P1_1cT!N12-P1_1cT!N11)/P1_1cT!N11*100)</f>
        <v>3.8223276493332161</v>
      </c>
      <c r="O12" s="172">
        <f>IF(OR(P1_1cT!O11=":",P1_1cT!O12=":"),":",(P1_1cT!O12-P1_1cT!O11)/P1_1cT!O11*100)</f>
        <v>5.8099324710430205</v>
      </c>
      <c r="P12" s="172">
        <f>IF(OR(P1_1cT!P11=":",P1_1cT!P12=":"),":",(P1_1cT!P12-P1_1cT!P11)/P1_1cT!P11*100)</f>
        <v>18.642470957802825</v>
      </c>
      <c r="Q12" s="172">
        <f>IF(OR(P1_1cT!Q11=":",P1_1cT!Q12=":"),":",(P1_1cT!Q12-P1_1cT!Q11)/P1_1cT!Q11*100)</f>
        <v>5.8248170738992</v>
      </c>
      <c r="R12" s="172">
        <f>IF(OR(P1_1cT!R11=":",P1_1cT!R12=":"),":",(P1_1cT!R12-P1_1cT!R11)/P1_1cT!R11*100)</f>
        <v>8.4124171045420706</v>
      </c>
      <c r="S12" s="172">
        <f>IF(OR(P1_1cT!S11=":",P1_1cT!S12=":"),":",(P1_1cT!S12-P1_1cT!S11)/P1_1cT!S11*100)</f>
        <v>9.1702716163039995</v>
      </c>
      <c r="T12" s="172">
        <f>IF(OR(P1_1cT!T11=":",P1_1cT!T12=":"),":",(P1_1cT!T12-P1_1cT!T11)/P1_1cT!T11*100)</f>
        <v>10.257090807439369</v>
      </c>
      <c r="U12" s="172">
        <f>IF(OR(P1_1cT!U11=":",P1_1cT!U12=":"),":",(P1_1cT!U12-P1_1cT!U11)/P1_1cT!U11*100)</f>
        <v>13.101446234225147</v>
      </c>
      <c r="V12" s="172">
        <f>IF(OR(P1_1cT!V11=":",P1_1cT!V12=":"),":",(P1_1cT!V12-P1_1cT!V11)/P1_1cT!V11*100)</f>
        <v>-0.56837969441578728</v>
      </c>
      <c r="W12" s="172"/>
      <c r="X12" s="172"/>
      <c r="Y12" s="172"/>
      <c r="Z12" s="172"/>
      <c r="AA12" s="172"/>
      <c r="AB12" s="172"/>
      <c r="AC12" s="172">
        <f>IF(OR(P1_1cT!AC11=":",P1_1cT!AC12=":"),":",(P1_1cT!AC12-P1_1cT!AC11)/P1_1cT!AC11*100)</f>
        <v>7.0531495083233589</v>
      </c>
      <c r="AD12" s="172"/>
      <c r="AE12" s="172">
        <f>IF(OR(P1_1cT!AE11=":",P1_1cT!AE12=":"),":",(P1_1cT!AE12-P1_1cT!AE11)/P1_1cT!AE11*100)</f>
        <v>-1.2351734817333506</v>
      </c>
      <c r="AF12" s="172">
        <f>IF(OR(P1_1cT!AF11=":",P1_1cT!AF12=":"),":",(P1_1cT!AF12-P1_1cT!AF11)/P1_1cT!AF11*100)</f>
        <v>8.2012180668865984</v>
      </c>
      <c r="AG12" s="172">
        <f>IF(OR(P1_1cT!AG11=":",P1_1cT!AG12=":"),":",(P1_1cT!AG12-P1_1cT!AG11)/P1_1cT!AG11*100)</f>
        <v>6.8019389764208977</v>
      </c>
      <c r="AH12" s="172">
        <f>IF(OR(P1_1cT!AH11=":",P1_1cT!AH12=":"),":",(P1_1cT!AH12-P1_1cT!AH11)/P1_1cT!AH11*100)</f>
        <v>4.3948719791056021</v>
      </c>
      <c r="AI12" s="172">
        <f>IF(OR(P1_1cT!AI11=":",P1_1cT!AI12=":"),":",(P1_1cT!AI12-P1_1cT!AI11)/P1_1cT!AI11*100)</f>
        <v>5.4530087331220045</v>
      </c>
      <c r="AJ12" s="172">
        <f>IF(OR(P1_1cT!AJ11=":",P1_1cT!AJ12=":"),":",(P1_1cT!AJ12-P1_1cT!AJ11)/P1_1cT!AJ11*100)</f>
        <v>6.8006351423306324</v>
      </c>
      <c r="AK12" s="172">
        <f>IF(OR(P1_1cT!AK11=":",P1_1cT!AK12=":"),":",(P1_1cT!AK12-P1_1cT!AK11)/P1_1cT!AK11*100)</f>
        <v>0.65537632953224711</v>
      </c>
      <c r="AL12" s="172">
        <f>IF(OR(P1_1cT!AL11=":",P1_1cT!AL12=":"),":",(P1_1cT!AL12-P1_1cT!AL11)/P1_1cT!AL11*100)</f>
        <v>3.8223276493332161</v>
      </c>
      <c r="AM12" s="172">
        <f>IF(OR(P1_1cT!AM11=":",P1_1cT!AM12=":"),":",(P1_1cT!AM12-P1_1cT!AM11)/P1_1cT!AM11*100)</f>
        <v>8.6242491573458011</v>
      </c>
      <c r="AN12" s="172">
        <f>IF(OR(P1_1cT!AN11=":",P1_1cT!AN12=":"),":",(P1_1cT!AN12-P1_1cT!AN11)/P1_1cT!AN11*100)</f>
        <v>7.2161667079780969</v>
      </c>
      <c r="AO12" s="172">
        <f>IF(OR(P1_1cT!AO11=":",P1_1cT!AO12=":"),":",(P1_1cT!AO12-P1_1cT!AO11)/P1_1cT!AO11*100)</f>
        <v>6.7331371577687733</v>
      </c>
      <c r="AP12" s="172"/>
      <c r="AQ12" s="172">
        <f>IF(OR(P1_1cT!AQ11=":",P1_1cT!AQ12=":"),":",(P1_1cT!AQ12-P1_1cT!AQ11)/P1_1cT!AQ11*100)</f>
        <v>-0.37512616822276773</v>
      </c>
      <c r="AR12" s="172">
        <f>IF(OR(P1_1cT!AR11=":",P1_1cT!AR12=":"),":",(P1_1cT!AR12-P1_1cT!AR11)/P1_1cT!AR11*100)</f>
        <v>6.5353694200047565</v>
      </c>
      <c r="AS12" s="172">
        <f>IF(OR(P1_1cT!AS11=":",P1_1cT!AS12=":"),":",(P1_1cT!AS12-P1_1cT!AS11)/P1_1cT!AS11*100)</f>
        <v>5.7695715757428374</v>
      </c>
    </row>
    <row r="13" spans="1:45" ht="22.5" customHeight="1">
      <c r="A13" s="77">
        <f t="shared" si="0"/>
        <v>1</v>
      </c>
      <c r="B13" s="105">
        <v>2001</v>
      </c>
      <c r="C13" s="172">
        <f>IF(OR(P1_1cT!C12=":",P1_1cT!C13=":"),":",(P1_1cT!C13-P1_1cT!C12)/P1_1cT!C12*100)</f>
        <v>9.6935835471870426</v>
      </c>
      <c r="D13" s="172">
        <f>IF(OR(P1_1cT!D12=":",P1_1cT!D13=":"),":",(P1_1cT!D13-P1_1cT!D12)/P1_1cT!D12*100)</f>
        <v>-5.812213436026652</v>
      </c>
      <c r="E13" s="172">
        <f>IF(OR(P1_1cT!E12=":",P1_1cT!E13=":"),":",(P1_1cT!E13-P1_1cT!E12)/P1_1cT!E12*100)</f>
        <v>7.321285307674982</v>
      </c>
      <c r="F13" s="172">
        <f>IF(OR(P1_1cT!F12=":",P1_1cT!F13=":"),":",(P1_1cT!F13-P1_1cT!F12)/P1_1cT!F12*100)</f>
        <v>18.848390299248337</v>
      </c>
      <c r="G13" s="172">
        <f>IF(OR(P1_1cT!G12=":",P1_1cT!G13=":"),":",(P1_1cT!G13-P1_1cT!G12)/P1_1cT!G12*100)</f>
        <v>6.7512856632829852</v>
      </c>
      <c r="H13" s="172">
        <f>IF(OR(P1_1cT!H12=":",P1_1cT!H13=":"),":",(P1_1cT!H13-P1_1cT!H12)/P1_1cT!H12*100)</f>
        <v>3.4521411011372507</v>
      </c>
      <c r="I13" s="172">
        <f>IF(OR(P1_1cT!I12=":",P1_1cT!I13=":"),":",(P1_1cT!I13-P1_1cT!I12)/P1_1cT!I12*100)</f>
        <v>9.5478033208853876</v>
      </c>
      <c r="J13" s="172">
        <f>IF(OR(P1_1cT!J12=":",P1_1cT!J13=":"),":",(P1_1cT!J13-P1_1cT!J12)/P1_1cT!J12*100)</f>
        <v>-5.9961497813925924</v>
      </c>
      <c r="K13" s="172">
        <f>IF(OR(P1_1cT!K12=":",P1_1cT!K13=":"),":",(P1_1cT!K13-P1_1cT!K12)/P1_1cT!K12*100)</f>
        <v>7.2121825690252859</v>
      </c>
      <c r="L13" s="172">
        <f>IF(OR(P1_1cT!L12=":",P1_1cT!L13=":"),":",(P1_1cT!L13-P1_1cT!L12)/P1_1cT!L12*100)</f>
        <v>7.7568600006511907</v>
      </c>
      <c r="M13" s="172">
        <f>IF(OR(P1_1cT!M12=":",P1_1cT!M13=":"),":",(P1_1cT!M13-P1_1cT!M12)/P1_1cT!M12*100)</f>
        <v>3.5670986303232866</v>
      </c>
      <c r="N13" s="172">
        <f>IF(OR(P1_1cT!N12=":",P1_1cT!N13=":"),":",(P1_1cT!N13-P1_1cT!N12)/P1_1cT!N12*100)</f>
        <v>-2.8855057667183002</v>
      </c>
      <c r="O13" s="172">
        <f>IF(OR(P1_1cT!O12=":",P1_1cT!O13=":"),":",(P1_1cT!O13-P1_1cT!O12)/P1_1cT!O12*100)</f>
        <v>13.782032186220656</v>
      </c>
      <c r="P13" s="172">
        <f>IF(OR(P1_1cT!P12=":",P1_1cT!P13=":"),":",(P1_1cT!P13-P1_1cT!P12)/P1_1cT!P12*100)</f>
        <v>3.1440621231492147</v>
      </c>
      <c r="Q13" s="172">
        <f>IF(OR(P1_1cT!Q12=":",P1_1cT!Q13=":"),":",(P1_1cT!Q13-P1_1cT!Q12)/P1_1cT!Q12*100)</f>
        <v>5.3646323231727376E-2</v>
      </c>
      <c r="R13" s="172">
        <f>IF(OR(P1_1cT!R12=":",P1_1cT!R13=":"),":",(P1_1cT!R13-P1_1cT!R12)/P1_1cT!R12*100)</f>
        <v>5.3820464557468801</v>
      </c>
      <c r="S13" s="172">
        <f>IF(OR(P1_1cT!S12=":",P1_1cT!S13=":"),":",(P1_1cT!S13-P1_1cT!S12)/P1_1cT!S12*100)</f>
        <v>3.2532292738940414</v>
      </c>
      <c r="T13" s="172">
        <f>IF(OR(P1_1cT!T12=":",P1_1cT!T13=":"),":",(P1_1cT!T13-P1_1cT!T12)/P1_1cT!T12*100)</f>
        <v>5.9599100173511186</v>
      </c>
      <c r="U13" s="172">
        <f>IF(OR(P1_1cT!U12=":",P1_1cT!U13=":"),":",(P1_1cT!U13-P1_1cT!U12)/P1_1cT!U12*100)</f>
        <v>-0.27706560560110266</v>
      </c>
      <c r="V13" s="172">
        <f>IF(OR(P1_1cT!V12=":",P1_1cT!V13=":"),":",(P1_1cT!V13-P1_1cT!V12)/P1_1cT!V12*100)</f>
        <v>-8.2044953321212144E-2</v>
      </c>
      <c r="W13" s="172"/>
      <c r="X13" s="172"/>
      <c r="Y13" s="172"/>
      <c r="Z13" s="172"/>
      <c r="AA13" s="172"/>
      <c r="AB13" s="172"/>
      <c r="AC13" s="172">
        <f>IF(OR(P1_1cT!AC12=":",P1_1cT!AC13=":"),":",(P1_1cT!AC13-P1_1cT!AC12)/P1_1cT!AC12*100)</f>
        <v>5.3700206462121356</v>
      </c>
      <c r="AD13" s="172"/>
      <c r="AE13" s="172">
        <f>IF(OR(P1_1cT!AE12=":",P1_1cT!AE13=":"),":",(P1_1cT!AE13-P1_1cT!AE12)/P1_1cT!AE12*100)</f>
        <v>9.6935835471870426</v>
      </c>
      <c r="AF13" s="172">
        <f>IF(OR(P1_1cT!AF12=":",P1_1cT!AF13=":"),":",(P1_1cT!AF13-P1_1cT!AF12)/P1_1cT!AF12*100)</f>
        <v>9.1203191201521694</v>
      </c>
      <c r="AG13" s="172">
        <f>IF(OR(P1_1cT!AG12=":",P1_1cT!AG13=":"),":",(P1_1cT!AG13-P1_1cT!AG12)/P1_1cT!AG12*100)</f>
        <v>7.321285307674982</v>
      </c>
      <c r="AH13" s="172">
        <f>IF(OR(P1_1cT!AH12=":",P1_1cT!AH13=":"),":",(P1_1cT!AH13-P1_1cT!AH12)/P1_1cT!AH12*100)</f>
        <v>3.4521411011372507</v>
      </c>
      <c r="AI13" s="172">
        <f>IF(OR(P1_1cT!AI12=":",P1_1cT!AI13=":"),":",(P1_1cT!AI13-P1_1cT!AI12)/P1_1cT!AI12*100)</f>
        <v>4.500877408721923</v>
      </c>
      <c r="AJ13" s="172">
        <f>IF(OR(P1_1cT!AJ12=":",P1_1cT!AJ13=":"),":",(P1_1cT!AJ13-P1_1cT!AJ12)/P1_1cT!AJ12*100)</f>
        <v>7.7568600006511907</v>
      </c>
      <c r="AK13" s="172">
        <f>IF(OR(P1_1cT!AK12=":",P1_1cT!AK13=":"),":",(P1_1cT!AK13-P1_1cT!AK12)/P1_1cT!AK12*100)</f>
        <v>3.5670986303232866</v>
      </c>
      <c r="AL13" s="172">
        <f>IF(OR(P1_1cT!AL12=":",P1_1cT!AL13=":"),":",(P1_1cT!AL13-P1_1cT!AL12)/P1_1cT!AL12*100)</f>
        <v>-2.8855057667183002</v>
      </c>
      <c r="AM13" s="172">
        <f>IF(OR(P1_1cT!AM12=":",P1_1cT!AM13=":"),":",(P1_1cT!AM13-P1_1cT!AM12)/P1_1cT!AM12*100)</f>
        <v>11.532826910192167</v>
      </c>
      <c r="AN13" s="172">
        <f>IF(OR(P1_1cT!AN12=":",P1_1cT!AN13=":"),":",(P1_1cT!AN13-P1_1cT!AN12)/P1_1cT!AN12*100)</f>
        <v>2.1657797675868706</v>
      </c>
      <c r="AO13" s="172">
        <f>IF(OR(P1_1cT!AO12=":",P1_1cT!AO13=":"),":",(P1_1cT!AO13-P1_1cT!AO12)/P1_1cT!AO12*100)</f>
        <v>-1.3849126351417615</v>
      </c>
      <c r="AP13" s="172"/>
      <c r="AQ13" s="172">
        <f>IF(OR(P1_1cT!AQ12=":",P1_1cT!AQ13=":"),":",(P1_1cT!AQ13-P1_1cT!AQ12)/P1_1cT!AQ12*100)</f>
        <v>8.607294705355681</v>
      </c>
      <c r="AR13" s="172">
        <f>IF(OR(P1_1cT!AR12=":",P1_1cT!AR13=":"),":",(P1_1cT!AR13-P1_1cT!AR12)/P1_1cT!AR12*100)</f>
        <v>6.8899471149760734</v>
      </c>
      <c r="AS13" s="172">
        <f>IF(OR(P1_1cT!AS12=":",P1_1cT!AS13=":"),":",(P1_1cT!AS13-P1_1cT!AS12)/P1_1cT!AS12*100)</f>
        <v>3.9473668439981471</v>
      </c>
    </row>
    <row r="14" spans="1:45" ht="22.5" customHeight="1">
      <c r="A14" s="77">
        <f t="shared" si="0"/>
        <v>1</v>
      </c>
      <c r="B14" s="105">
        <v>2002</v>
      </c>
      <c r="C14" s="172">
        <f>IF(OR(P1_1cT!C13=":",P1_1cT!C14=":"),":",(P1_1cT!C14-P1_1cT!C13)/P1_1cT!C13*100)</f>
        <v>-5.8112520232700353</v>
      </c>
      <c r="D14" s="172">
        <f>IF(OR(P1_1cT!D13=":",P1_1cT!D14=":"),":",(P1_1cT!D14-P1_1cT!D13)/P1_1cT!D13*100)</f>
        <v>15.632715930584103</v>
      </c>
      <c r="E14" s="172">
        <f>IF(OR(P1_1cT!E13=":",P1_1cT!E14=":"),":",(P1_1cT!E14-P1_1cT!E13)/P1_1cT!E13*100)</f>
        <v>5.4544868015486729</v>
      </c>
      <c r="F14" s="172">
        <f>IF(OR(P1_1cT!F13=":",P1_1cT!F14=":"),":",(P1_1cT!F14-P1_1cT!F13)/P1_1cT!F13*100)</f>
        <v>4.6002386634844692</v>
      </c>
      <c r="G14" s="172">
        <f>IF(OR(P1_1cT!G13=":",P1_1cT!G14=":"),":",(P1_1cT!G14-P1_1cT!G13)/P1_1cT!G13*100)</f>
        <v>7.3927340781839757</v>
      </c>
      <c r="H14" s="172">
        <f>IF(OR(P1_1cT!H13=":",P1_1cT!H14=":"),":",(P1_1cT!H14-P1_1cT!H13)/P1_1cT!H13*100)</f>
        <v>5.8187192578178868</v>
      </c>
      <c r="I14" s="172">
        <f>IF(OR(P1_1cT!I13=":",P1_1cT!I14=":"),":",(P1_1cT!I14-P1_1cT!I13)/P1_1cT!I13*100)</f>
        <v>1.8830034594127132</v>
      </c>
      <c r="J14" s="172">
        <f>IF(OR(P1_1cT!J13=":",P1_1cT!J14=":"),":",(P1_1cT!J14-P1_1cT!J13)/P1_1cT!J13*100)</f>
        <v>0.92443570290545851</v>
      </c>
      <c r="K14" s="172">
        <f>IF(OR(P1_1cT!K13=":",P1_1cT!K14=":"),":",(P1_1cT!K14-P1_1cT!K13)/P1_1cT!K13*100)</f>
        <v>-7.0006526584289057</v>
      </c>
      <c r="L14" s="172">
        <f>IF(OR(P1_1cT!L13=":",P1_1cT!L14=":"),":",(P1_1cT!L14-P1_1cT!L13)/P1_1cT!L13*100)</f>
        <v>-4.1455528284934058</v>
      </c>
      <c r="M14" s="172">
        <f>IF(OR(P1_1cT!M13=":",P1_1cT!M14=":"),":",(P1_1cT!M14-P1_1cT!M13)/P1_1cT!M13*100)</f>
        <v>-5.1976043730499946</v>
      </c>
      <c r="N14" s="172">
        <f>IF(OR(P1_1cT!N13=":",P1_1cT!N14=":"),":",(P1_1cT!N14-P1_1cT!N13)/P1_1cT!N13*100)</f>
        <v>2.0805952824067377</v>
      </c>
      <c r="O14" s="172">
        <f>IF(OR(P1_1cT!O13=":",P1_1cT!O14=":"),":",(P1_1cT!O14-P1_1cT!O13)/P1_1cT!O13*100)</f>
        <v>1.9954652659499972</v>
      </c>
      <c r="P14" s="172">
        <f>IF(OR(P1_1cT!P13=":",P1_1cT!P14=":"),":",(P1_1cT!P14-P1_1cT!P13)/P1_1cT!P13*100)</f>
        <v>-2.5183551813268541</v>
      </c>
      <c r="Q14" s="172">
        <f>IF(OR(P1_1cT!Q13=":",P1_1cT!Q14=":"),":",(P1_1cT!Q14-P1_1cT!Q13)/P1_1cT!Q13*100)</f>
        <v>4.8178345515750554</v>
      </c>
      <c r="R14" s="172">
        <f>IF(OR(P1_1cT!R13=":",P1_1cT!R14=":"),":",(P1_1cT!R14-P1_1cT!R13)/P1_1cT!R13*100)</f>
        <v>3.2762749881281512</v>
      </c>
      <c r="S14" s="172">
        <f>IF(OR(P1_1cT!S13=":",P1_1cT!S14=":"),":",(P1_1cT!S14-P1_1cT!S13)/P1_1cT!S13*100)</f>
        <v>4.9112010982659475</v>
      </c>
      <c r="T14" s="172">
        <f>IF(OR(P1_1cT!T13=":",P1_1cT!T14=":"),":",(P1_1cT!T14-P1_1cT!T13)/P1_1cT!T13*100)</f>
        <v>4.9619979190423171</v>
      </c>
      <c r="U14" s="172">
        <f>IF(OR(P1_1cT!U13=":",P1_1cT!U14=":"),":",(P1_1cT!U14-P1_1cT!U13)/P1_1cT!U13*100)</f>
        <v>1.1457801426117948</v>
      </c>
      <c r="V14" s="172">
        <f>IF(OR(P1_1cT!V13=":",P1_1cT!V14=":"),":",(P1_1cT!V14-P1_1cT!V13)/P1_1cT!V13*100)</f>
        <v>6.6459755295172271E-2</v>
      </c>
      <c r="W14" s="172"/>
      <c r="X14" s="172"/>
      <c r="Y14" s="172"/>
      <c r="Z14" s="172"/>
      <c r="AA14" s="172"/>
      <c r="AB14" s="172"/>
      <c r="AC14" s="172">
        <f>IF(OR(P1_1cT!AC13=":",P1_1cT!AC14=":"),":",(P1_1cT!AC14-P1_1cT!AC13)/P1_1cT!AC13*100)</f>
        <v>1.9085836018701501</v>
      </c>
      <c r="AD14" s="172"/>
      <c r="AE14" s="172">
        <f>IF(OR(P1_1cT!AE13=":",P1_1cT!AE14=":"),":",(P1_1cT!AE14-P1_1cT!AE13)/P1_1cT!AE13*100)</f>
        <v>-5.8112520232700353</v>
      </c>
      <c r="AF14" s="172">
        <f>IF(OR(P1_1cT!AF13=":",P1_1cT!AF14=":"),":",(P1_1cT!AF14-P1_1cT!AF13)/P1_1cT!AF13*100)</f>
        <v>5.9189168665140279</v>
      </c>
      <c r="AG14" s="172">
        <f>IF(OR(P1_1cT!AG13=":",P1_1cT!AG14=":"),":",(P1_1cT!AG14-P1_1cT!AG13)/P1_1cT!AG13*100)</f>
        <v>5.4544868015486729</v>
      </c>
      <c r="AH14" s="172">
        <f>IF(OR(P1_1cT!AH13=":",P1_1cT!AH14=":"),":",(P1_1cT!AH14-P1_1cT!AH13)/P1_1cT!AH13*100)</f>
        <v>5.8187192578178868</v>
      </c>
      <c r="AI14" s="172">
        <f>IF(OR(P1_1cT!AI13=":",P1_1cT!AI14=":"),":",(P1_1cT!AI14-P1_1cT!AI13)/P1_1cT!AI13*100)</f>
        <v>-0.88739395993357606</v>
      </c>
      <c r="AJ14" s="172">
        <f>IF(OR(P1_1cT!AJ13=":",P1_1cT!AJ14=":"),":",(P1_1cT!AJ14-P1_1cT!AJ13)/P1_1cT!AJ13*100)</f>
        <v>-4.1455528284934058</v>
      </c>
      <c r="AK14" s="172">
        <f>IF(OR(P1_1cT!AK13=":",P1_1cT!AK14=":"),":",(P1_1cT!AK14-P1_1cT!AK13)/P1_1cT!AK13*100)</f>
        <v>-5.1976043730499946</v>
      </c>
      <c r="AL14" s="172">
        <f>IF(OR(P1_1cT!AL13=":",P1_1cT!AL14=":"),":",(P1_1cT!AL14-P1_1cT!AL13)/P1_1cT!AL13*100)</f>
        <v>2.0805952824067377</v>
      </c>
      <c r="AM14" s="172">
        <f>IF(OR(P1_1cT!AM13=":",P1_1cT!AM14=":"),":",(P1_1cT!AM14-P1_1cT!AM13)/P1_1cT!AM13*100)</f>
        <v>1.4901893788250022</v>
      </c>
      <c r="AN14" s="172">
        <f>IF(OR(P1_1cT!AN13=":",P1_1cT!AN14=":"),":",(P1_1cT!AN14-P1_1cT!AN13)/P1_1cT!AN13*100)</f>
        <v>4.3872419228113424</v>
      </c>
      <c r="AO14" s="172">
        <f>IF(OR(P1_1cT!AO13=":",P1_1cT!AO14=":"),":",(P1_1cT!AO14-P1_1cT!AO13)/P1_1cT!AO13*100)</f>
        <v>-0.61442458794574761</v>
      </c>
      <c r="AP14" s="172"/>
      <c r="AQ14" s="172">
        <f>IF(OR(P1_1cT!AQ13=":",P1_1cT!AQ14=":"),":",(P1_1cT!AQ14-P1_1cT!AQ13)/P1_1cT!AQ13*100)</f>
        <v>-4.8529975130227729</v>
      </c>
      <c r="AR14" s="172">
        <f>IF(OR(P1_1cT!AR13=":",P1_1cT!AR14=":"),":",(P1_1cT!AR14-P1_1cT!AR13)/P1_1cT!AR13*100)</f>
        <v>5.7164855042798699</v>
      </c>
      <c r="AS14" s="172">
        <f>IF(OR(P1_1cT!AS13=":",P1_1cT!AS14=":"),":",(P1_1cT!AS14-P1_1cT!AS13)/P1_1cT!AS13*100)</f>
        <v>0.62656408324756663</v>
      </c>
    </row>
    <row r="15" spans="1:45" ht="22.5" customHeight="1">
      <c r="A15" s="77">
        <f t="shared" si="0"/>
        <v>1</v>
      </c>
      <c r="B15" s="105">
        <v>2003</v>
      </c>
      <c r="C15" s="172">
        <f>IF(OR(P1_1cT!C14=":",P1_1cT!C15=":"),":",(P1_1cT!C15-P1_1cT!C14)/P1_1cT!C14*100)</f>
        <v>-0.75888361039504237</v>
      </c>
      <c r="D15" s="172">
        <f>IF(OR(P1_1cT!D14=":",P1_1cT!D15=":"),":",(P1_1cT!D15-P1_1cT!D14)/P1_1cT!D14*100)</f>
        <v>13.986613931179631</v>
      </c>
      <c r="E15" s="172">
        <f>IF(OR(P1_1cT!E14=":",P1_1cT!E15=":"),":",(P1_1cT!E15-P1_1cT!E14)/P1_1cT!E14*100)</f>
        <v>-0.20142185186285982</v>
      </c>
      <c r="F15" s="172">
        <f>IF(OR(P1_1cT!F14=":",P1_1cT!F15=":"),":",(P1_1cT!F15-P1_1cT!F14)/P1_1cT!F14*100)</f>
        <v>11.493925047059498</v>
      </c>
      <c r="G15" s="172">
        <f>IF(OR(P1_1cT!G14=":",P1_1cT!G15=":"),":",(P1_1cT!G15-P1_1cT!G14)/P1_1cT!G14*100)</f>
        <v>-0.47548119619534496</v>
      </c>
      <c r="H15" s="172">
        <f>IF(OR(P1_1cT!H14=":",P1_1cT!H15=":"),":",(P1_1cT!H15-P1_1cT!H14)/P1_1cT!H14*100)</f>
        <v>3.3722362573563349</v>
      </c>
      <c r="I15" s="172">
        <f>IF(OR(P1_1cT!I14=":",P1_1cT!I15=":"),":",(P1_1cT!I15-P1_1cT!I14)/P1_1cT!I14*100)</f>
        <v>4.1170269417299323</v>
      </c>
      <c r="J15" s="172">
        <f>IF(OR(P1_1cT!J14=":",P1_1cT!J15=":"),":",(P1_1cT!J15-P1_1cT!J14)/P1_1cT!J14*100)</f>
        <v>-0.14955615751167853</v>
      </c>
      <c r="K15" s="172">
        <f>IF(OR(P1_1cT!K14=":",P1_1cT!K15=":"),":",(P1_1cT!K15-P1_1cT!K14)/P1_1cT!K14*100)</f>
        <v>-6.3015712465637499</v>
      </c>
      <c r="L15" s="172">
        <f>IF(OR(P1_1cT!L14=":",P1_1cT!L15=":"),":",(P1_1cT!L15-P1_1cT!L14)/P1_1cT!L14*100)</f>
        <v>-2.4044875659748151</v>
      </c>
      <c r="M15" s="172">
        <f>IF(OR(P1_1cT!M14=":",P1_1cT!M15=":"),":",(P1_1cT!M15-P1_1cT!M14)/P1_1cT!M14*100)</f>
        <v>2.4615773337340117</v>
      </c>
      <c r="N15" s="172">
        <f>IF(OR(P1_1cT!N14=":",P1_1cT!N15=":"),":",(P1_1cT!N15-P1_1cT!N14)/P1_1cT!N14*100)</f>
        <v>0.55404088412701835</v>
      </c>
      <c r="O15" s="172">
        <f>IF(OR(P1_1cT!O14=":",P1_1cT!O15=":"),":",(P1_1cT!O15-P1_1cT!O14)/P1_1cT!O14*100)</f>
        <v>-4.3745126964900205</v>
      </c>
      <c r="P15" s="172">
        <f>IF(OR(P1_1cT!P14=":",P1_1cT!P15=":"),":",(P1_1cT!P15-P1_1cT!P14)/P1_1cT!P14*100)</f>
        <v>-0.29063656737280785</v>
      </c>
      <c r="Q15" s="172">
        <f>IF(OR(P1_1cT!Q14=":",P1_1cT!Q15=":"),":",(P1_1cT!Q15-P1_1cT!Q14)/P1_1cT!Q14*100)</f>
        <v>20.950944249421678</v>
      </c>
      <c r="R15" s="172">
        <f>IF(OR(P1_1cT!R14=":",P1_1cT!R15=":"),":",(P1_1cT!R15-P1_1cT!R14)/P1_1cT!R14*100)</f>
        <v>10.878241264082206</v>
      </c>
      <c r="S15" s="172">
        <f>IF(OR(P1_1cT!S14=":",P1_1cT!S15=":"),":",(P1_1cT!S15-P1_1cT!S14)/P1_1cT!S14*100)</f>
        <v>7.4372369834392575</v>
      </c>
      <c r="T15" s="172">
        <f>IF(OR(P1_1cT!T14=":",P1_1cT!T15=":"),":",(P1_1cT!T15-P1_1cT!T14)/P1_1cT!T14*100)</f>
        <v>-0.33215395253850144</v>
      </c>
      <c r="U15" s="172">
        <f>IF(OR(P1_1cT!U14=":",P1_1cT!U15=":"),":",(P1_1cT!U15-P1_1cT!U14)/P1_1cT!U14*100)</f>
        <v>4.7792077857455944</v>
      </c>
      <c r="V15" s="172">
        <f>IF(OR(P1_1cT!V14=":",P1_1cT!V15=":"),":",(P1_1cT!V15-P1_1cT!V14)/P1_1cT!V14*100)</f>
        <v>-8.0346695993207835E-3</v>
      </c>
      <c r="W15" s="172"/>
      <c r="X15" s="172"/>
      <c r="Y15" s="172"/>
      <c r="Z15" s="172"/>
      <c r="AA15" s="172"/>
      <c r="AB15" s="172"/>
      <c r="AC15" s="172">
        <f>IF(OR(P1_1cT!AC14=":",P1_1cT!AC15=":"),":",(P1_1cT!AC15-P1_1cT!AC14)/P1_1cT!AC14*100)</f>
        <v>4.3446792400916419</v>
      </c>
      <c r="AD15" s="172"/>
      <c r="AE15" s="172">
        <f>IF(OR(P1_1cT!AE14=":",P1_1cT!AE15=":"),":",(P1_1cT!AE15-P1_1cT!AE14)/P1_1cT!AE14*100)</f>
        <v>-0.75888361039504237</v>
      </c>
      <c r="AF15" s="172">
        <f>IF(OR(P1_1cT!AF14=":",P1_1cT!AF15=":"),":",(P1_1cT!AF15-P1_1cT!AF14)/P1_1cT!AF14*100)</f>
        <v>1.5600595476904298</v>
      </c>
      <c r="AG15" s="172">
        <f>IF(OR(P1_1cT!AG14=":",P1_1cT!AG15=":"),":",(P1_1cT!AG15-P1_1cT!AG14)/P1_1cT!AG14*100)</f>
        <v>-0.20142185186285982</v>
      </c>
      <c r="AH15" s="172">
        <f>IF(OR(P1_1cT!AH14=":",P1_1cT!AH15=":"),":",(P1_1cT!AH15-P1_1cT!AH14)/P1_1cT!AH14*100)</f>
        <v>3.3722362573563349</v>
      </c>
      <c r="AI15" s="172">
        <f>IF(OR(P1_1cT!AI14=":",P1_1cT!AI15=":"),":",(P1_1cT!AI15-P1_1cT!AI14)/P1_1cT!AI14*100)</f>
        <v>7.5741899780794583E-2</v>
      </c>
      <c r="AJ15" s="172">
        <f>IF(OR(P1_1cT!AJ14=":",P1_1cT!AJ15=":"),":",(P1_1cT!AJ15-P1_1cT!AJ14)/P1_1cT!AJ14*100)</f>
        <v>-2.4044875659748151</v>
      </c>
      <c r="AK15" s="172">
        <f>IF(OR(P1_1cT!AK14=":",P1_1cT!AK15=":"),":",(P1_1cT!AK15-P1_1cT!AK14)/P1_1cT!AK14*100)</f>
        <v>2.4615773337340117</v>
      </c>
      <c r="AL15" s="172">
        <f>IF(OR(P1_1cT!AL14=":",P1_1cT!AL15=":"),":",(P1_1cT!AL15-P1_1cT!AL14)/P1_1cT!AL14*100)</f>
        <v>0.55404088412701835</v>
      </c>
      <c r="AM15" s="172">
        <f>IF(OR(P1_1cT!AM14=":",P1_1cT!AM15=":"),":",(P1_1cT!AM15-P1_1cT!AM14)/P1_1cT!AM14*100)</f>
        <v>-3.4759027497212247</v>
      </c>
      <c r="AN15" s="172">
        <f>IF(OR(P1_1cT!AN14=":",P1_1cT!AN15=":"),":",(P1_1cT!AN15-P1_1cT!AN14)/P1_1cT!AN14*100)</f>
        <v>15.357344335547888</v>
      </c>
      <c r="AO15" s="172">
        <f>IF(OR(P1_1cT!AO14=":",P1_1cT!AO15=":"),":",(P1_1cT!AO15-P1_1cT!AO14)/P1_1cT!AO14*100)</f>
        <v>-1.3442088334874833</v>
      </c>
      <c r="AP15" s="172"/>
      <c r="AQ15" s="172">
        <f>IF(OR(P1_1cT!AQ14=":",P1_1cT!AQ15=":"),":",(P1_1cT!AQ15-P1_1cT!AQ14)/P1_1cT!AQ14*100)</f>
        <v>0.78826166585742719</v>
      </c>
      <c r="AR15" s="172">
        <f>IF(OR(P1_1cT!AR14=":",P1_1cT!AR15=":"),":",(P1_1cT!AR15-P1_1cT!AR14)/P1_1cT!AR14*100)</f>
        <v>2.2091786465789505</v>
      </c>
      <c r="AS15" s="172">
        <f>IF(OR(P1_1cT!AS14=":",P1_1cT!AS15=":"),":",(P1_1cT!AS15-P1_1cT!AS14)/P1_1cT!AS14*100)</f>
        <v>3.7795282009296534</v>
      </c>
    </row>
    <row r="16" spans="1:45" ht="22.5" customHeight="1">
      <c r="A16" s="77">
        <f t="shared" si="0"/>
        <v>1</v>
      </c>
      <c r="B16" s="105">
        <v>2004</v>
      </c>
      <c r="C16" s="172">
        <f>IF(OR(P1_1cT!C15=":",P1_1cT!C16=":"),":",(P1_1cT!C16-P1_1cT!C15)/P1_1cT!C15*100)</f>
        <v>-5.0514782427480114</v>
      </c>
      <c r="D16" s="172">
        <f>IF(OR(P1_1cT!D15=":",P1_1cT!D16=":"),":",(P1_1cT!D16-P1_1cT!D15)/P1_1cT!D15*100)</f>
        <v>17.756967833730204</v>
      </c>
      <c r="E16" s="172">
        <f>IF(OR(P1_1cT!E15=":",P1_1cT!E16=":"),":",(P1_1cT!E16-P1_1cT!E15)/P1_1cT!E15*100)</f>
        <v>3.2844612775553013</v>
      </c>
      <c r="F16" s="172">
        <f>IF(OR(P1_1cT!F15=":",P1_1cT!F16=":"),":",(P1_1cT!F16-P1_1cT!F15)/P1_1cT!F15*100)</f>
        <v>-12.64433407582902</v>
      </c>
      <c r="G16" s="172">
        <f>IF(OR(P1_1cT!G15=":",P1_1cT!G16=":"),":",(P1_1cT!G16-P1_1cT!G15)/P1_1cT!G15*100)</f>
        <v>16.656501195867975</v>
      </c>
      <c r="H16" s="172">
        <f>IF(OR(P1_1cT!H15=":",P1_1cT!H16=":"),":",(P1_1cT!H16-P1_1cT!H15)/P1_1cT!H15*100)</f>
        <v>4.7971258488189115</v>
      </c>
      <c r="I16" s="172">
        <f>IF(OR(P1_1cT!I15=":",P1_1cT!I16=":"),":",(P1_1cT!I16-P1_1cT!I15)/P1_1cT!I15*100)</f>
        <v>8.7547676935105923</v>
      </c>
      <c r="J16" s="172">
        <f>IF(OR(P1_1cT!J15=":",P1_1cT!J16=":"),":",(P1_1cT!J16-P1_1cT!J15)/P1_1cT!J15*100)</f>
        <v>-4.2164416747446545</v>
      </c>
      <c r="K16" s="172">
        <f>IF(OR(P1_1cT!K15=":",P1_1cT!K16=":"),":",(P1_1cT!K16-P1_1cT!K15)/P1_1cT!K15*100)</f>
        <v>0.1840864853275346</v>
      </c>
      <c r="L16" s="172">
        <f>IF(OR(P1_1cT!L15=":",P1_1cT!L16=":"),":",(P1_1cT!L16-P1_1cT!L15)/P1_1cT!L15*100)</f>
        <v>2.1026518075274749</v>
      </c>
      <c r="M16" s="172">
        <f>IF(OR(P1_1cT!M15=":",P1_1cT!M16=":"),":",(P1_1cT!M16-P1_1cT!M15)/P1_1cT!M15*100)</f>
        <v>11.439916998087162</v>
      </c>
      <c r="N16" s="172">
        <f>IF(OR(P1_1cT!N15=":",P1_1cT!N16=":"),":",(P1_1cT!N16-P1_1cT!N15)/P1_1cT!N15*100)</f>
        <v>5.8170535535901564</v>
      </c>
      <c r="O16" s="172">
        <f>IF(OR(P1_1cT!O15=":",P1_1cT!O16=":"),":",(P1_1cT!O16-P1_1cT!O15)/P1_1cT!O15*100)</f>
        <v>-1.5959263222360516</v>
      </c>
      <c r="P16" s="172">
        <f>IF(OR(P1_1cT!P15=":",P1_1cT!P16=":"),":",(P1_1cT!P16-P1_1cT!P15)/P1_1cT!P15*100)</f>
        <v>-5.7401826058385561</v>
      </c>
      <c r="Q16" s="172">
        <f>IF(OR(P1_1cT!Q15=":",P1_1cT!Q16=":"),":",(P1_1cT!Q16-P1_1cT!Q15)/P1_1cT!Q15*100)</f>
        <v>7.595236348878184</v>
      </c>
      <c r="R16" s="172">
        <f>IF(OR(P1_1cT!R15=":",P1_1cT!R16=":"),":",(P1_1cT!R16-P1_1cT!R15)/P1_1cT!R15*100)</f>
        <v>1.4557407779876574</v>
      </c>
      <c r="S16" s="172">
        <f>IF(OR(P1_1cT!S15=":",P1_1cT!S16=":"),":",(P1_1cT!S16-P1_1cT!S15)/P1_1cT!S15*100)</f>
        <v>0.69993675351773399</v>
      </c>
      <c r="T16" s="172">
        <f>IF(OR(P1_1cT!T15=":",P1_1cT!T16=":"),":",(P1_1cT!T16-P1_1cT!T15)/P1_1cT!T15*100)</f>
        <v>-1.7406249846833415</v>
      </c>
      <c r="U16" s="172">
        <f>IF(OR(P1_1cT!U15=":",P1_1cT!U16=":"),":",(P1_1cT!U16-P1_1cT!U15)/P1_1cT!U15*100)</f>
        <v>4.1673167707210785</v>
      </c>
      <c r="V16" s="172">
        <f>IF(OR(P1_1cT!V15=":",P1_1cT!V16=":"),":",(P1_1cT!V16-P1_1cT!V15)/P1_1cT!V15*100)</f>
        <v>8.2549869614028493E-2</v>
      </c>
      <c r="W16" s="172"/>
      <c r="X16" s="172"/>
      <c r="Y16" s="172"/>
      <c r="Z16" s="172"/>
      <c r="AA16" s="172"/>
      <c r="AB16" s="172"/>
      <c r="AC16" s="172">
        <f>IF(OR(P1_1cT!AC15=":",P1_1cT!AC16=":"),":",(P1_1cT!AC16-P1_1cT!AC15)/P1_1cT!AC15*100)</f>
        <v>3.751101789264407</v>
      </c>
      <c r="AD16" s="172"/>
      <c r="AE16" s="172">
        <f>IF(OR(P1_1cT!AE15=":",P1_1cT!AE16=":"),":",(P1_1cT!AE16-P1_1cT!AE15)/P1_1cT!AE15*100)</f>
        <v>-5.0514782427480114</v>
      </c>
      <c r="AF16" s="172">
        <f>IF(OR(P1_1cT!AF15=":",P1_1cT!AF16=":"),":",(P1_1cT!AF16-P1_1cT!AF15)/P1_1cT!AF15*100)</f>
        <v>3.5037623294432647</v>
      </c>
      <c r="AG16" s="172">
        <f>IF(OR(P1_1cT!AG15=":",P1_1cT!AG16=":"),":",(P1_1cT!AG16-P1_1cT!AG15)/P1_1cT!AG15*100)</f>
        <v>3.2844612775553013</v>
      </c>
      <c r="AH16" s="172">
        <f>IF(OR(P1_1cT!AH15=":",P1_1cT!AH16=":"),":",(P1_1cT!AH16-P1_1cT!AH15)/P1_1cT!AH15*100)</f>
        <v>4.7971258488189115</v>
      </c>
      <c r="AI16" s="172">
        <f>IF(OR(P1_1cT!AI15=":",P1_1cT!AI16=":"),":",(P1_1cT!AI16-P1_1cT!AI15)/P1_1cT!AI15*100)</f>
        <v>3.3936217851246684</v>
      </c>
      <c r="AJ16" s="172">
        <f>IF(OR(P1_1cT!AJ15=":",P1_1cT!AJ16=":"),":",(P1_1cT!AJ16-P1_1cT!AJ15)/P1_1cT!AJ15*100)</f>
        <v>2.1026518075274749</v>
      </c>
      <c r="AK16" s="172">
        <f>IF(OR(P1_1cT!AK15=":",P1_1cT!AK16=":"),":",(P1_1cT!AK16-P1_1cT!AK15)/P1_1cT!AK15*100)</f>
        <v>11.439916998087162</v>
      </c>
      <c r="AL16" s="172">
        <f>IF(OR(P1_1cT!AL15=":",P1_1cT!AL16=":"),":",(P1_1cT!AL16-P1_1cT!AL15)/P1_1cT!AL15*100)</f>
        <v>5.8170535535901564</v>
      </c>
      <c r="AM16" s="172">
        <f>IF(OR(P1_1cT!AM15=":",P1_1cT!AM16=":"),":",(P1_1cT!AM16-P1_1cT!AM15)/P1_1cT!AM15*100)</f>
        <v>-2.0958085753080402</v>
      </c>
      <c r="AN16" s="172">
        <f>IF(OR(P1_1cT!AN15=":",P1_1cT!AN16=":"),":",(P1_1cT!AN16-P1_1cT!AN15)/P1_1cT!AN15*100)</f>
        <v>4.5040066870988795</v>
      </c>
      <c r="AO16" s="172">
        <f>IF(OR(P1_1cT!AO15=":",P1_1cT!AO16=":"),":",(P1_1cT!AO16-P1_1cT!AO15)/P1_1cT!AO15*100)</f>
        <v>-2.1309347736580091</v>
      </c>
      <c r="AP16" s="172"/>
      <c r="AQ16" s="172">
        <f>IF(OR(P1_1cT!AQ15=":",P1_1cT!AQ16=":"),":",(P1_1cT!AQ16-P1_1cT!AQ15)/P1_1cT!AQ15*100)</f>
        <v>-3.2480017503234806</v>
      </c>
      <c r="AR16" s="172">
        <f>IF(OR(P1_1cT!AR15=":",P1_1cT!AR16=":"),":",(P1_1cT!AR16-P1_1cT!AR15)/P1_1cT!AR15*100)</f>
        <v>3.9276011976384555</v>
      </c>
      <c r="AS16" s="172">
        <f>IF(OR(P1_1cT!AS15=":",P1_1cT!AS16=":"),":",(P1_1cT!AS16-P1_1cT!AS15)/P1_1cT!AS15*100)</f>
        <v>3.808722824508135</v>
      </c>
    </row>
    <row r="17" spans="1:45" ht="22.5" customHeight="1">
      <c r="A17" s="77">
        <f t="shared" si="0"/>
        <v>1</v>
      </c>
      <c r="B17" s="105">
        <v>2005</v>
      </c>
      <c r="C17" s="172">
        <f>IF(OR(P1_1cT!C16=":",P1_1cT!C17=":"),":",(P1_1cT!C17-P1_1cT!C16)/P1_1cT!C16*100)</f>
        <v>6.9307266242241861</v>
      </c>
      <c r="D17" s="172">
        <f>IF(OR(P1_1cT!D16=":",P1_1cT!D17=":"),":",(P1_1cT!D17-P1_1cT!D16)/P1_1cT!D16*100)</f>
        <v>14.450063479666078</v>
      </c>
      <c r="E17" s="172">
        <f>IF(OR(P1_1cT!E16=":",P1_1cT!E17=":"),":",(P1_1cT!E17-P1_1cT!E16)/P1_1cT!E16*100)</f>
        <v>-4.125405445569271</v>
      </c>
      <c r="F17" s="172">
        <f>IF(OR(P1_1cT!F16=":",P1_1cT!F17=":"),":",(P1_1cT!F17-P1_1cT!F16)/P1_1cT!F16*100)</f>
        <v>-6.1864915438676844</v>
      </c>
      <c r="G17" s="172">
        <f>IF(OR(P1_1cT!G16=":",P1_1cT!G17=":"),":",(P1_1cT!G17-P1_1cT!G16)/P1_1cT!G16*100)</f>
        <v>-2.5270020137095046</v>
      </c>
      <c r="H17" s="172">
        <f>IF(OR(P1_1cT!H16=":",P1_1cT!H17=":"),":",(P1_1cT!H17-P1_1cT!H16)/P1_1cT!H16*100)</f>
        <v>5.4412856305336508</v>
      </c>
      <c r="I17" s="172">
        <f>IF(OR(P1_1cT!I16=":",P1_1cT!I17=":"),":",(P1_1cT!I17-P1_1cT!I16)/P1_1cT!I16*100)</f>
        <v>5.2420741488901861</v>
      </c>
      <c r="J17" s="172">
        <f>IF(OR(P1_1cT!J16=":",P1_1cT!J17=":"),":",(P1_1cT!J17-P1_1cT!J16)/P1_1cT!J16*100)</f>
        <v>-3.315723261427773</v>
      </c>
      <c r="K17" s="172">
        <f>IF(OR(P1_1cT!K16=":",P1_1cT!K17=":"),":",(P1_1cT!K17-P1_1cT!K16)/P1_1cT!K16*100)</f>
        <v>-0.21483698885382663</v>
      </c>
      <c r="L17" s="172">
        <f>IF(OR(P1_1cT!L16=":",P1_1cT!L17=":"),":",(P1_1cT!L17-P1_1cT!L16)/P1_1cT!L16*100)</f>
        <v>-3.6579697269607387</v>
      </c>
      <c r="M17" s="172">
        <f>IF(OR(P1_1cT!M16=":",P1_1cT!M17=":"),":",(P1_1cT!M17-P1_1cT!M16)/P1_1cT!M16*100)</f>
        <v>10.240243492649094</v>
      </c>
      <c r="N17" s="172">
        <f>IF(OR(P1_1cT!N16=":",P1_1cT!N17=":"),":",(P1_1cT!N17-P1_1cT!N16)/P1_1cT!N16*100)</f>
        <v>5.882497926971034</v>
      </c>
      <c r="O17" s="172">
        <f>IF(OR(P1_1cT!O16=":",P1_1cT!O17=":"),":",(P1_1cT!O17-P1_1cT!O16)/P1_1cT!O16*100)</f>
        <v>0.3567836018651474</v>
      </c>
      <c r="P17" s="172">
        <f>IF(OR(P1_1cT!P16=":",P1_1cT!P17=":"),":",(P1_1cT!P17-P1_1cT!P16)/P1_1cT!P16*100)</f>
        <v>7.484422573497997</v>
      </c>
      <c r="Q17" s="172">
        <f>IF(OR(P1_1cT!Q16=":",P1_1cT!Q17=":"),":",(P1_1cT!Q17-P1_1cT!Q16)/P1_1cT!Q16*100)</f>
        <v>3.311330416432523</v>
      </c>
      <c r="R17" s="172">
        <f>IF(OR(P1_1cT!R16=":",P1_1cT!R17=":"),":",(P1_1cT!R17-P1_1cT!R16)/P1_1cT!R16*100)</f>
        <v>2.6425973182903104</v>
      </c>
      <c r="S17" s="172">
        <f>IF(OR(P1_1cT!S16=":",P1_1cT!S17=":"),":",(P1_1cT!S17-P1_1cT!S16)/P1_1cT!S16*100)</f>
        <v>1.1036569676911345</v>
      </c>
      <c r="T17" s="172">
        <f>IF(OR(P1_1cT!T16=":",P1_1cT!T17=":"),":",(P1_1cT!T17-P1_1cT!T16)/P1_1cT!T16*100)</f>
        <v>3.565135204408564</v>
      </c>
      <c r="U17" s="172">
        <f>IF(OR(P1_1cT!U16=":",P1_1cT!U17=":"),":",(P1_1cT!U17-P1_1cT!U16)/P1_1cT!U16*100)</f>
        <v>1.9533876988757144</v>
      </c>
      <c r="V17" s="172">
        <f>IF(OR(P1_1cT!V16=":",P1_1cT!V17=":"),":",(P1_1cT!V17-P1_1cT!V16)/P1_1cT!V16*100)</f>
        <v>-0.26487165397031953</v>
      </c>
      <c r="W17" s="172"/>
      <c r="X17" s="172"/>
      <c r="Y17" s="172"/>
      <c r="Z17" s="172"/>
      <c r="AA17" s="172"/>
      <c r="AB17" s="172"/>
      <c r="AC17" s="172">
        <f>IF(OR(P1_1cT!AC16=":",P1_1cT!AC17=":"),":",(P1_1cT!AC17-P1_1cT!AC16)/P1_1cT!AC16*100)</f>
        <v>3.2480879617319451</v>
      </c>
      <c r="AD17" s="172"/>
      <c r="AE17" s="172">
        <f>IF(OR(P1_1cT!AE16=":",P1_1cT!AE17=":"),":",(P1_1cT!AE17-P1_1cT!AE16)/P1_1cT!AE16*100)</f>
        <v>6.9307266242241861</v>
      </c>
      <c r="AF17" s="172">
        <f>IF(OR(P1_1cT!AF16=":",P1_1cT!AF17=":"),":",(P1_1cT!AF17-P1_1cT!AF16)/P1_1cT!AF16*100)</f>
        <v>-4.4358835514070911</v>
      </c>
      <c r="AG17" s="172">
        <f>IF(OR(P1_1cT!AG16=":",P1_1cT!AG17=":"),":",(P1_1cT!AG17-P1_1cT!AG16)/P1_1cT!AG16*100)</f>
        <v>-4.125405445569271</v>
      </c>
      <c r="AH17" s="172">
        <f>IF(OR(P1_1cT!AH16=":",P1_1cT!AH17=":"),":",(P1_1cT!AH17-P1_1cT!AH16)/P1_1cT!AH16*100)</f>
        <v>5.4412856305336508</v>
      </c>
      <c r="AI17" s="172">
        <f>IF(OR(P1_1cT!AI16=":",P1_1cT!AI17=":"),":",(P1_1cT!AI17-P1_1cT!AI16)/P1_1cT!AI16*100)</f>
        <v>1.9673094580305088</v>
      </c>
      <c r="AJ17" s="172">
        <f>IF(OR(P1_1cT!AJ16=":",P1_1cT!AJ17=":"),":",(P1_1cT!AJ17-P1_1cT!AJ16)/P1_1cT!AJ16*100)</f>
        <v>-3.6579697269607387</v>
      </c>
      <c r="AK17" s="172">
        <f>IF(OR(P1_1cT!AK16=":",P1_1cT!AK17=":"),":",(P1_1cT!AK17-P1_1cT!AK16)/P1_1cT!AK16*100)</f>
        <v>10.240243492649094</v>
      </c>
      <c r="AL17" s="172">
        <f>IF(OR(P1_1cT!AL16=":",P1_1cT!AL17=":"),":",(P1_1cT!AL17-P1_1cT!AL16)/P1_1cT!AL16*100)</f>
        <v>5.882497926971034</v>
      </c>
      <c r="AM17" s="172">
        <f>IF(OR(P1_1cT!AM16=":",P1_1cT!AM17=":"),":",(P1_1cT!AM17-P1_1cT!AM16)/P1_1cT!AM16*100)</f>
        <v>1.6874791652333272</v>
      </c>
      <c r="AN17" s="172">
        <f>IF(OR(P1_1cT!AN16=":",P1_1cT!AN17=":"),":",(P1_1cT!AN17-P1_1cT!AN16)/P1_1cT!AN16*100)</f>
        <v>2.6741319588707033</v>
      </c>
      <c r="AO17" s="172">
        <f>IF(OR(P1_1cT!AO16=":",P1_1cT!AO17=":"),":",(P1_1cT!AO17-P1_1cT!AO16)/P1_1cT!AO16*100)</f>
        <v>-0.34188263429003612</v>
      </c>
      <c r="AP17" s="172"/>
      <c r="AQ17" s="172">
        <f>IF(OR(P1_1cT!AQ16=":",P1_1cT!AQ17=":"),":",(P1_1cT!AQ17-P1_1cT!AQ16)/P1_1cT!AQ16*100)</f>
        <v>7.5936462647572425</v>
      </c>
      <c r="AR17" s="172">
        <f>IF(OR(P1_1cT!AR16=":",P1_1cT!AR17=":"),":",(P1_1cT!AR17-P1_1cT!AR16)/P1_1cT!AR16*100)</f>
        <v>0.12483192408663905</v>
      </c>
      <c r="AS17" s="172">
        <f>IF(OR(P1_1cT!AS16=":",P1_1cT!AS17=":"),":",(P1_1cT!AS17-P1_1cT!AS16)/P1_1cT!AS16*100)</f>
        <v>3.180315434675137</v>
      </c>
    </row>
    <row r="18" spans="1:45" ht="22.5" customHeight="1">
      <c r="A18" s="77">
        <f t="shared" si="0"/>
        <v>1</v>
      </c>
      <c r="B18" s="105">
        <v>2006</v>
      </c>
      <c r="C18" s="172">
        <f>IF(OR(P1_1cT!C17=":",P1_1cT!C18=":"),":",(P1_1cT!C18-P1_1cT!C17)/P1_1cT!C17*100)</f>
        <v>5.949525662113742</v>
      </c>
      <c r="D18" s="172">
        <f>IF(OR(P1_1cT!D17=":",P1_1cT!D18=":"),":",(P1_1cT!D18-P1_1cT!D17)/P1_1cT!D17*100)</f>
        <v>1.7284264523873412</v>
      </c>
      <c r="E18" s="172">
        <f>IF(OR(P1_1cT!E17=":",P1_1cT!E18=":"),":",(P1_1cT!E18-P1_1cT!E17)/P1_1cT!E17*100)</f>
        <v>-3.4764693793276678</v>
      </c>
      <c r="F18" s="172">
        <f>IF(OR(P1_1cT!F17=":",P1_1cT!F18=":"),":",(P1_1cT!F18-P1_1cT!F17)/P1_1cT!F17*100)</f>
        <v>-5.5993159695012338</v>
      </c>
      <c r="G18" s="172">
        <f>IF(OR(P1_1cT!G17=":",P1_1cT!G18=":"),":",(P1_1cT!G18-P1_1cT!G17)/P1_1cT!G17*100)</f>
        <v>16.375761448633742</v>
      </c>
      <c r="H18" s="172">
        <f>IF(OR(P1_1cT!H17=":",P1_1cT!H18=":"),":",(P1_1cT!H18-P1_1cT!H17)/P1_1cT!H17*100)</f>
        <v>10.967247711799889</v>
      </c>
      <c r="I18" s="172">
        <f>IF(OR(P1_1cT!I17=":",P1_1cT!I18=":"),":",(P1_1cT!I18-P1_1cT!I17)/P1_1cT!I17*100)</f>
        <v>5.0114549648387854</v>
      </c>
      <c r="J18" s="172">
        <f>IF(OR(P1_1cT!J17=":",P1_1cT!J18=":"),":",(P1_1cT!J18-P1_1cT!J17)/P1_1cT!J17*100)</f>
        <v>6.9379486226967764</v>
      </c>
      <c r="K18" s="172">
        <f>IF(OR(P1_1cT!K17=":",P1_1cT!K18=":"),":",(P1_1cT!K18-P1_1cT!K17)/P1_1cT!K17*100)</f>
        <v>2.3750845544464658</v>
      </c>
      <c r="L18" s="172">
        <f>IF(OR(P1_1cT!L17=":",P1_1cT!L18=":"),":",(P1_1cT!L18-P1_1cT!L17)/P1_1cT!L17*100)</f>
        <v>-7.1698256556635158</v>
      </c>
      <c r="M18" s="172">
        <f>IF(OR(P1_1cT!M17=":",P1_1cT!M18=":"),":",(P1_1cT!M18-P1_1cT!M17)/P1_1cT!M17*100)</f>
        <v>15.565153242109183</v>
      </c>
      <c r="N18" s="172">
        <f>IF(OR(P1_1cT!N17=":",P1_1cT!N18=":"),":",(P1_1cT!N18-P1_1cT!N17)/P1_1cT!N17*100)</f>
        <v>5.2153061001957983</v>
      </c>
      <c r="O18" s="172">
        <f>IF(OR(P1_1cT!O17=":",P1_1cT!O18=":"),":",(P1_1cT!O18-P1_1cT!O17)/P1_1cT!O17*100)</f>
        <v>2.3972788668215208</v>
      </c>
      <c r="P18" s="172">
        <f>IF(OR(P1_1cT!P17=":",P1_1cT!P18=":"),":",(P1_1cT!P18-P1_1cT!P17)/P1_1cT!P17*100)</f>
        <v>12.144968787720302</v>
      </c>
      <c r="Q18" s="172">
        <f>IF(OR(P1_1cT!Q17=":",P1_1cT!Q18=":"),":",(P1_1cT!Q18-P1_1cT!Q17)/P1_1cT!Q17*100)</f>
        <v>6.9473892342955343</v>
      </c>
      <c r="R18" s="172">
        <f>IF(OR(P1_1cT!R17=":",P1_1cT!R18=":"),":",(P1_1cT!R18-P1_1cT!R17)/P1_1cT!R17*100)</f>
        <v>2.7949087395738754</v>
      </c>
      <c r="S18" s="172">
        <f>IF(OR(P1_1cT!S17=":",P1_1cT!S18=":"),":",(P1_1cT!S18-P1_1cT!S17)/P1_1cT!S17*100)</f>
        <v>1.7444201376772592</v>
      </c>
      <c r="T18" s="172">
        <f>IF(OR(P1_1cT!T17=":",P1_1cT!T18=":"),":",(P1_1cT!T18-P1_1cT!T17)/P1_1cT!T17*100)</f>
        <v>7.9490217667382304</v>
      </c>
      <c r="U18" s="172">
        <f>IF(OR(P1_1cT!U17=":",P1_1cT!U18=":"),":",(P1_1cT!U18-P1_1cT!U17)/P1_1cT!U17*100)</f>
        <v>0.46818441271426492</v>
      </c>
      <c r="V18" s="172">
        <f>IF(OR(P1_1cT!V17=":",P1_1cT!V18=":"),":",(P1_1cT!V18-P1_1cT!V17)/P1_1cT!V17*100)</f>
        <v>0.27189284132201463</v>
      </c>
      <c r="W18" s="172"/>
      <c r="X18" s="172"/>
      <c r="Y18" s="172"/>
      <c r="Z18" s="172"/>
      <c r="AA18" s="172"/>
      <c r="AB18" s="172"/>
      <c r="AC18" s="172">
        <f>IF(OR(P1_1cT!AC17=":",P1_1cT!AC18=":"),":",(P1_1cT!AC18-P1_1cT!AC17)/P1_1cT!AC17*100)</f>
        <v>5.9632502319611431</v>
      </c>
      <c r="AD18" s="172"/>
      <c r="AE18" s="172">
        <f>IF(OR(P1_1cT!AE17=":",P1_1cT!AE18=":"),":",(P1_1cT!AE18-P1_1cT!AE17)/P1_1cT!AE17*100)</f>
        <v>5.949525662113742</v>
      </c>
      <c r="AF18" s="172">
        <f>IF(OR(P1_1cT!AF17=":",P1_1cT!AF18=":"),":",(P1_1cT!AF18-P1_1cT!AF17)/P1_1cT!AF17*100)</f>
        <v>-1.4019390472745694</v>
      </c>
      <c r="AG18" s="172">
        <f>IF(OR(P1_1cT!AG17=":",P1_1cT!AG18=":"),":",(P1_1cT!AG18-P1_1cT!AG17)/P1_1cT!AG17*100)</f>
        <v>-3.4764693793276678</v>
      </c>
      <c r="AH18" s="172">
        <f>IF(OR(P1_1cT!AH17=":",P1_1cT!AH18=":"),":",(P1_1cT!AH18-P1_1cT!AH17)/P1_1cT!AH17*100)</f>
        <v>10.967247711799889</v>
      </c>
      <c r="AI18" s="172">
        <f>IF(OR(P1_1cT!AI17=":",P1_1cT!AI18=":"),":",(P1_1cT!AI18-P1_1cT!AI17)/P1_1cT!AI17*100)</f>
        <v>4.7224567986312715</v>
      </c>
      <c r="AJ18" s="172">
        <f>IF(OR(P1_1cT!AJ17=":",P1_1cT!AJ18=":"),":",(P1_1cT!AJ18-P1_1cT!AJ17)/P1_1cT!AJ17*100)</f>
        <v>-7.1698256556635158</v>
      </c>
      <c r="AK18" s="172">
        <f>IF(OR(P1_1cT!AK17=":",P1_1cT!AK18=":"),":",(P1_1cT!AK18-P1_1cT!AK17)/P1_1cT!AK17*100)</f>
        <v>15.565153242109183</v>
      </c>
      <c r="AL18" s="172">
        <f>IF(OR(P1_1cT!AL17=":",P1_1cT!AL18=":"),":",(P1_1cT!AL18-P1_1cT!AL17)/P1_1cT!AL17*100)</f>
        <v>5.2153061001957983</v>
      </c>
      <c r="AM18" s="172">
        <f>IF(OR(P1_1cT!AM17=":",P1_1cT!AM18=":"),":",(P1_1cT!AM18-P1_1cT!AM17)/P1_1cT!AM17*100)</f>
        <v>4.5572483936410908</v>
      </c>
      <c r="AN18" s="172">
        <f>IF(OR(P1_1cT!AN17=":",P1_1cT!AN18=":"),":",(P1_1cT!AN18-P1_1cT!AN17)/P1_1cT!AN17*100)</f>
        <v>4.6862990598543499</v>
      </c>
      <c r="AO18" s="172">
        <f>IF(OR(P1_1cT!AO17=":",P1_1cT!AO18=":"),":",(P1_1cT!AO18-P1_1cT!AO17)/P1_1cT!AO17*100)</f>
        <v>1.9732139794416466</v>
      </c>
      <c r="AP18" s="172"/>
      <c r="AQ18" s="172">
        <f>IF(OR(P1_1cT!AQ17=":",P1_1cT!AQ18=":"),":",(P1_1cT!AQ18-P1_1cT!AQ17)/P1_1cT!AQ17*100)</f>
        <v>6.971496497468002</v>
      </c>
      <c r="AR18" s="172">
        <f>IF(OR(P1_1cT!AR17=":",P1_1cT!AR18=":"),":",(P1_1cT!AR18-P1_1cT!AR17)/P1_1cT!AR17*100)</f>
        <v>4.9647535966708762</v>
      </c>
      <c r="AS18" s="172">
        <f>IF(OR(P1_1cT!AS17=":",P1_1cT!AS18=":"),":",(P1_1cT!AS18-P1_1cT!AS17)/P1_1cT!AS17*100)</f>
        <v>5.175585624127705</v>
      </c>
    </row>
    <row r="19" spans="1:45" ht="22.5" customHeight="1">
      <c r="A19" s="77">
        <f t="shared" si="0"/>
        <v>1</v>
      </c>
      <c r="B19" s="105">
        <v>2007</v>
      </c>
      <c r="C19" s="172">
        <f>IF(OR(P1_1cT!C18=":",P1_1cT!C19=":"),":",(P1_1cT!C19-P1_1cT!C18)/P1_1cT!C18*100)</f>
        <v>-9.4745660993431269</v>
      </c>
      <c r="D19" s="172">
        <f>IF(OR(P1_1cT!D18=":",P1_1cT!D19=":"),":",(P1_1cT!D19-P1_1cT!D18)/P1_1cT!D18*100)</f>
        <v>-2.7035442731195438</v>
      </c>
      <c r="E19" s="172">
        <f>IF(OR(P1_1cT!E18=":",P1_1cT!E19=":"),":",(P1_1cT!E19-P1_1cT!E18)/P1_1cT!E18*100)</f>
        <v>0.55718032715764398</v>
      </c>
      <c r="F19" s="172">
        <f>IF(OR(P1_1cT!F18=":",P1_1cT!F19=":"),":",(P1_1cT!F19-P1_1cT!F18)/P1_1cT!F18*100)</f>
        <v>20.524893371387378</v>
      </c>
      <c r="G19" s="172">
        <f>IF(OR(P1_1cT!G18=":",P1_1cT!G19=":"),":",(P1_1cT!G19-P1_1cT!G18)/P1_1cT!G18*100)</f>
        <v>4.7315224500357939E-2</v>
      </c>
      <c r="H19" s="172">
        <f>IF(OR(P1_1cT!H18=":",P1_1cT!H19=":"),":",(P1_1cT!H19-P1_1cT!H18)/P1_1cT!H18*100)</f>
        <v>11.44448335034158</v>
      </c>
      <c r="I19" s="172">
        <f>IF(OR(P1_1cT!I18=":",P1_1cT!I19=":"),":",(P1_1cT!I19-P1_1cT!I18)/P1_1cT!I18*100)</f>
        <v>4.7453442237902559</v>
      </c>
      <c r="J19" s="172">
        <f>IF(OR(P1_1cT!J18=":",P1_1cT!J19=":"),":",(P1_1cT!J19-P1_1cT!J18)/P1_1cT!J18*100)</f>
        <v>4.644907693658106</v>
      </c>
      <c r="K19" s="172">
        <f>IF(OR(P1_1cT!K18=":",P1_1cT!K19=":"),":",(P1_1cT!K19-P1_1cT!K18)/P1_1cT!K18*100)</f>
        <v>5.9435263706142862</v>
      </c>
      <c r="L19" s="172">
        <f>IF(OR(P1_1cT!L18=":",P1_1cT!L19=":"),":",(P1_1cT!L19-P1_1cT!L18)/P1_1cT!L18*100)</f>
        <v>4.5257684878616953</v>
      </c>
      <c r="M19" s="172">
        <f>IF(OR(P1_1cT!M18=":",P1_1cT!M19=":"),":",(P1_1cT!M19-P1_1cT!M18)/P1_1cT!M18*100)</f>
        <v>12.229872695721708</v>
      </c>
      <c r="N19" s="172">
        <f>IF(OR(P1_1cT!N18=":",P1_1cT!N19=":"),":",(P1_1cT!N19-P1_1cT!N18)/P1_1cT!N18*100)</f>
        <v>2.5323779652633114</v>
      </c>
      <c r="O19" s="172">
        <f>IF(OR(P1_1cT!O18=":",P1_1cT!O19=":"),":",(P1_1cT!O19-P1_1cT!O18)/P1_1cT!O18*100)</f>
        <v>-0.34949668450179294</v>
      </c>
      <c r="P19" s="172">
        <f>IF(OR(P1_1cT!P18=":",P1_1cT!P19=":"),":",(P1_1cT!P19-P1_1cT!P18)/P1_1cT!P18*100)</f>
        <v>-6.7432926667743542</v>
      </c>
      <c r="Q19" s="172">
        <f>IF(OR(P1_1cT!Q18=":",P1_1cT!Q19=":"),":",(P1_1cT!Q19-P1_1cT!Q18)/P1_1cT!Q18*100)</f>
        <v>0.38447361379939243</v>
      </c>
      <c r="R19" s="172">
        <f>IF(OR(P1_1cT!R18=":",P1_1cT!R19=":"),":",(P1_1cT!R19-P1_1cT!R18)/P1_1cT!R18*100)</f>
        <v>1.127120489374128</v>
      </c>
      <c r="S19" s="172">
        <f>IF(OR(P1_1cT!S18=":",P1_1cT!S19=":"),":",(P1_1cT!S19-P1_1cT!S18)/P1_1cT!S18*100)</f>
        <v>2.7269589797336664</v>
      </c>
      <c r="T19" s="172">
        <f>IF(OR(P1_1cT!T18=":",P1_1cT!T19=":"),":",(P1_1cT!T19-P1_1cT!T18)/P1_1cT!T18*100)</f>
        <v>5.6009641933516106</v>
      </c>
      <c r="U19" s="172">
        <f>IF(OR(P1_1cT!U18=":",P1_1cT!U19=":"),":",(P1_1cT!U19-P1_1cT!U18)/P1_1cT!U18*100)</f>
        <v>1.104370262851498</v>
      </c>
      <c r="V19" s="172">
        <f>IF(OR(P1_1cT!V18=":",P1_1cT!V19=":"),":",(P1_1cT!V19-P1_1cT!V18)/P1_1cT!V18*100)</f>
        <v>1.2789568672440106</v>
      </c>
      <c r="W19" s="172"/>
      <c r="X19" s="172"/>
      <c r="Y19" s="172"/>
      <c r="Z19" s="172"/>
      <c r="AA19" s="172"/>
      <c r="AB19" s="172"/>
      <c r="AC19" s="172">
        <f>IF(OR(P1_1cT!AC18=":",P1_1cT!AC19=":"),":",(P1_1cT!AC19-P1_1cT!AC18)/P1_1cT!AC18*100)</f>
        <v>5.1335341575112379</v>
      </c>
      <c r="AD19" s="172"/>
      <c r="AE19" s="172">
        <f>IF(OR(P1_1cT!AE18=":",P1_1cT!AE19=":"),":",(P1_1cT!AE19-P1_1cT!AE18)/P1_1cT!AE18*100)</f>
        <v>-9.4745660993431269</v>
      </c>
      <c r="AF19" s="172">
        <f>IF(OR(P1_1cT!AF18=":",P1_1cT!AF19=":"),":",(P1_1cT!AF19-P1_1cT!AF18)/P1_1cT!AF18*100)</f>
        <v>3.1070870922868998</v>
      </c>
      <c r="AG19" s="172">
        <f>IF(OR(P1_1cT!AG18=":",P1_1cT!AG19=":"),":",(P1_1cT!AG19-P1_1cT!AG18)/P1_1cT!AG18*100)</f>
        <v>0.55718032715764398</v>
      </c>
      <c r="AH19" s="172">
        <f>IF(OR(P1_1cT!AH18=":",P1_1cT!AH19=":"),":",(P1_1cT!AH19-P1_1cT!AH18)/P1_1cT!AH18*100)</f>
        <v>11.44448335034158</v>
      </c>
      <c r="AI19" s="172">
        <f>IF(OR(P1_1cT!AI18=":",P1_1cT!AI19=":"),":",(P1_1cT!AI19-P1_1cT!AI18)/P1_1cT!AI18*100)</f>
        <v>4.8701456492311381</v>
      </c>
      <c r="AJ19" s="172">
        <f>IF(OR(P1_1cT!AJ18=":",P1_1cT!AJ19=":"),":",(P1_1cT!AJ19-P1_1cT!AJ18)/P1_1cT!AJ18*100)</f>
        <v>4.5257684878616953</v>
      </c>
      <c r="AK19" s="172">
        <f>IF(OR(P1_1cT!AK18=":",P1_1cT!AK19=":"),":",(P1_1cT!AK19-P1_1cT!AK18)/P1_1cT!AK18*100)</f>
        <v>12.229872695721708</v>
      </c>
      <c r="AL19" s="172">
        <f>IF(OR(P1_1cT!AL18=":",P1_1cT!AL19=":"),":",(P1_1cT!AL19-P1_1cT!AL18)/P1_1cT!AL18*100)</f>
        <v>2.5323779652633114</v>
      </c>
      <c r="AM19" s="172">
        <f>IF(OR(P1_1cT!AM18=":",P1_1cT!AM19=":"),":",(P1_1cT!AM19-P1_1cT!AM18)/P1_1cT!AM18*100)</f>
        <v>-2.1544781310308005</v>
      </c>
      <c r="AN19" s="172">
        <f>IF(OR(P1_1cT!AN18=":",P1_1cT!AN19=":"),":",(P1_1cT!AN19-P1_1cT!AN18)/P1_1cT!AN18*100)</f>
        <v>1.0172629356599059</v>
      </c>
      <c r="AO19" s="172">
        <f>IF(OR(P1_1cT!AO18=":",P1_1cT!AO19=":"),":",(P1_1cT!AO19-P1_1cT!AO18)/P1_1cT!AO18*100)</f>
        <v>2.4501928351125803</v>
      </c>
      <c r="AP19" s="172"/>
      <c r="AQ19" s="172">
        <f>IF(OR(P1_1cT!AQ18=":",P1_1cT!AQ19=":"),":",(P1_1cT!AQ19-P1_1cT!AQ18)/P1_1cT!AQ18*100)</f>
        <v>-8.4475703211729734</v>
      </c>
      <c r="AR19" s="172">
        <f>IF(OR(P1_1cT!AR18=":",P1_1cT!AR19=":"),":",(P1_1cT!AR19-P1_1cT!AR18)/P1_1cT!AR18*100)</f>
        <v>7.8579351295449369</v>
      </c>
      <c r="AS19" s="172">
        <f>IF(OR(P1_1cT!AS18=":",P1_1cT!AS19=":"),":",(P1_1cT!AS19-P1_1cT!AS18)/P1_1cT!AS18*100)</f>
        <v>4.0916768332211291</v>
      </c>
    </row>
    <row r="20" spans="1:45" ht="22.5" customHeight="1">
      <c r="A20" s="77">
        <f t="shared" si="0"/>
        <v>1</v>
      </c>
      <c r="B20" s="105">
        <v>2008</v>
      </c>
      <c r="C20" s="172">
        <f>IF(OR(P1_1cT!C19=":",P1_1cT!C20=":"),":",(P1_1cT!C20-P1_1cT!C19)/P1_1cT!C19*100)</f>
        <v>17.581074065973294</v>
      </c>
      <c r="D20" s="172">
        <f>IF(OR(P1_1cT!D19=":",P1_1cT!D20=":"),":",(P1_1cT!D20-P1_1cT!D19)/P1_1cT!D19*100)</f>
        <v>27.837778884226005</v>
      </c>
      <c r="E20" s="172">
        <f>IF(OR(P1_1cT!E19=":",P1_1cT!E20=":"),":",(P1_1cT!E20-P1_1cT!E19)/P1_1cT!E19*100)</f>
        <v>2.6353246035368718</v>
      </c>
      <c r="F20" s="172">
        <f>IF(OR(P1_1cT!F19=":",P1_1cT!F20=":"),":",(P1_1cT!F20-P1_1cT!F19)/P1_1cT!F19*100)</f>
        <v>-8.9423910119471461</v>
      </c>
      <c r="G20" s="172">
        <f>IF(OR(P1_1cT!G19=":",P1_1cT!G20=":"),":",(P1_1cT!G20-P1_1cT!G19)/P1_1cT!G19*100)</f>
        <v>-13.11757539907113</v>
      </c>
      <c r="H20" s="172">
        <f>IF(OR(P1_1cT!H19=":",P1_1cT!H20=":"),":",(P1_1cT!H20-P1_1cT!H19)/P1_1cT!H19*100)</f>
        <v>8.2812782158571956</v>
      </c>
      <c r="I20" s="172">
        <f>IF(OR(P1_1cT!I19=":",P1_1cT!I20=":"),":",(P1_1cT!I20-P1_1cT!I19)/P1_1cT!I19*100)</f>
        <v>2.4473257739075533</v>
      </c>
      <c r="J20" s="172">
        <f>IF(OR(P1_1cT!J19=":",P1_1cT!J20=":"),":",(P1_1cT!J20-P1_1cT!J19)/P1_1cT!J19*100)</f>
        <v>9.3868121952514088</v>
      </c>
      <c r="K20" s="172">
        <f>IF(OR(P1_1cT!K19=":",P1_1cT!K20=":"),":",(P1_1cT!K20-P1_1cT!K19)/P1_1cT!K19*100)</f>
        <v>1.8912232970795722</v>
      </c>
      <c r="L20" s="172">
        <f>IF(OR(P1_1cT!L19=":",P1_1cT!L20=":"),":",(P1_1cT!L20-P1_1cT!L19)/P1_1cT!L19*100)</f>
        <v>8.2150217552203397</v>
      </c>
      <c r="M20" s="172">
        <f>IF(OR(P1_1cT!M19=":",P1_1cT!M20=":"),":",(P1_1cT!M20-P1_1cT!M19)/P1_1cT!M19*100)</f>
        <v>-0.33836638159082494</v>
      </c>
      <c r="N20" s="172">
        <f>IF(OR(P1_1cT!N19=":",P1_1cT!N20=":"),":",(P1_1cT!N20-P1_1cT!N19)/P1_1cT!N19*100)</f>
        <v>8.5666256087414379</v>
      </c>
      <c r="O20" s="172">
        <f>IF(OR(P1_1cT!O19=":",P1_1cT!O20=":"),":",(P1_1cT!O20-P1_1cT!O19)/P1_1cT!O19*100)</f>
        <v>2.4732786131799593</v>
      </c>
      <c r="P20" s="172">
        <f>IF(OR(P1_1cT!P19=":",P1_1cT!P20=":"),":",(P1_1cT!P20-P1_1cT!P19)/P1_1cT!P19*100)</f>
        <v>0.51235724915605618</v>
      </c>
      <c r="Q20" s="172">
        <f>IF(OR(P1_1cT!Q19=":",P1_1cT!Q20=":"),":",(P1_1cT!Q20-P1_1cT!Q19)/P1_1cT!Q19*100)</f>
        <v>6.3222728709806386</v>
      </c>
      <c r="R20" s="172">
        <f>IF(OR(P1_1cT!R19=":",P1_1cT!R20=":"),":",(P1_1cT!R20-P1_1cT!R19)/P1_1cT!R19*100)</f>
        <v>11.430724347796133</v>
      </c>
      <c r="S20" s="172">
        <f>IF(OR(P1_1cT!S19=":",P1_1cT!S20=":"),":",(P1_1cT!S20-P1_1cT!S19)/P1_1cT!S19*100)</f>
        <v>10.951088607217129</v>
      </c>
      <c r="T20" s="172">
        <f>IF(OR(P1_1cT!T19=":",P1_1cT!T20=":"),":",(P1_1cT!T20-P1_1cT!T19)/P1_1cT!T19*100)</f>
        <v>2.7280588642742787</v>
      </c>
      <c r="U20" s="172">
        <f>IF(OR(P1_1cT!U19=":",P1_1cT!U20=":"),":",(P1_1cT!U20-P1_1cT!U19)/P1_1cT!U19*100)</f>
        <v>18.795404750593775</v>
      </c>
      <c r="V20" s="172">
        <f>IF(OR(P1_1cT!V19=":",P1_1cT!V20=":"),":",(P1_1cT!V20-P1_1cT!V19)/P1_1cT!V19*100)</f>
        <v>8.6947494694103398</v>
      </c>
      <c r="W20" s="172"/>
      <c r="X20" s="172"/>
      <c r="Y20" s="172"/>
      <c r="Z20" s="172"/>
      <c r="AA20" s="172"/>
      <c r="AB20" s="172"/>
      <c r="AC20" s="172">
        <f>IF(OR(P1_1cT!AC19=":",P1_1cT!AC20=":"),":",(P1_1cT!AC20-P1_1cT!AC19)/P1_1cT!AC19*100)</f>
        <v>5.6571739196036948</v>
      </c>
      <c r="AD20" s="172"/>
      <c r="AE20" s="172">
        <f>IF(OR(P1_1cT!AE19=":",P1_1cT!AE20=":"),":",(P1_1cT!AE20-P1_1cT!AE19)/P1_1cT!AE19*100)</f>
        <v>17.581074065973294</v>
      </c>
      <c r="AF20" s="172">
        <f>IF(OR(P1_1cT!AF19=":",P1_1cT!AF20=":"),":",(P1_1cT!AF20-P1_1cT!AF19)/P1_1cT!AF19*100)</f>
        <v>0.10597428571845795</v>
      </c>
      <c r="AG20" s="172">
        <f>IF(OR(P1_1cT!AG19=":",P1_1cT!AG20=":"),":",(P1_1cT!AG20-P1_1cT!AG19)/P1_1cT!AG19*100)</f>
        <v>2.6353246035368718</v>
      </c>
      <c r="AH20" s="172">
        <f>IF(OR(P1_1cT!AH19=":",P1_1cT!AH20=":"),":",(P1_1cT!AH20-P1_1cT!AH19)/P1_1cT!AH19*100)</f>
        <v>8.2812782158571956</v>
      </c>
      <c r="AI20" s="172">
        <f>IF(OR(P1_1cT!AI19=":",P1_1cT!AI20=":"),":",(P1_1cT!AI20-P1_1cT!AI19)/P1_1cT!AI19*100)</f>
        <v>3.8389759180587824</v>
      </c>
      <c r="AJ20" s="172">
        <f>IF(OR(P1_1cT!AJ19=":",P1_1cT!AJ20=":"),":",(P1_1cT!AJ20-P1_1cT!AJ19)/P1_1cT!AJ19*100)</f>
        <v>8.2150217552203397</v>
      </c>
      <c r="AK20" s="172">
        <f>IF(OR(P1_1cT!AK19=":",P1_1cT!AK20=":"),":",(P1_1cT!AK20-P1_1cT!AK19)/P1_1cT!AK19*100)</f>
        <v>-0.33836638159082494</v>
      </c>
      <c r="AL20" s="172">
        <f>IF(OR(P1_1cT!AL19=":",P1_1cT!AL20=":"),":",(P1_1cT!AL20-P1_1cT!AL19)/P1_1cT!AL19*100)</f>
        <v>8.5666256087414379</v>
      </c>
      <c r="AM20" s="172">
        <f>IF(OR(P1_1cT!AM19=":",P1_1cT!AM20=":"),":",(P1_1cT!AM20-P1_1cT!AM19)/P1_1cT!AM19*100)</f>
        <v>3.4248982411430271</v>
      </c>
      <c r="AN20" s="172">
        <f>IF(OR(P1_1cT!AN19=":",P1_1cT!AN20=":"),":",(P1_1cT!AN20-P1_1cT!AN19)/P1_1cT!AN19*100)</f>
        <v>8.5637061796018461</v>
      </c>
      <c r="AO20" s="172">
        <f>IF(OR(P1_1cT!AO19=":",P1_1cT!AO20=":"),":",(P1_1cT!AO20-P1_1cT!AO19)/P1_1cT!AO19*100)</f>
        <v>7.3005315024002453</v>
      </c>
      <c r="AP20" s="172"/>
      <c r="AQ20" s="172">
        <f>IF(OR(P1_1cT!AQ19=":",P1_1cT!AQ20=":"),":",(P1_1cT!AQ20-P1_1cT!AQ19)/P1_1cT!AQ19*100)</f>
        <v>19.05555245426871</v>
      </c>
      <c r="AR20" s="172">
        <f>IF(OR(P1_1cT!AR19=":",P1_1cT!AR20=":"),":",(P1_1cT!AR20-P1_1cT!AR19)/P1_1cT!AR19*100)</f>
        <v>4.6191346086565472</v>
      </c>
      <c r="AS20" s="172">
        <f>IF(OR(P1_1cT!AS19=":",P1_1cT!AS20=":"),":",(P1_1cT!AS20-P1_1cT!AS19)/P1_1cT!AS19*100)</f>
        <v>4.8724318030634084</v>
      </c>
    </row>
    <row r="21" spans="1:45" ht="22.5" customHeight="1">
      <c r="A21" s="77">
        <f t="shared" si="0"/>
        <v>1</v>
      </c>
      <c r="B21" s="105">
        <v>2009</v>
      </c>
      <c r="C21" s="172">
        <f>IF(OR(P1_1cT!C20=":",P1_1cT!C21=":"),":",(P1_1cT!C21-P1_1cT!C20)/P1_1cT!C20*100)</f>
        <v>-8.037869218275473</v>
      </c>
      <c r="D21" s="172">
        <f>IF(OR(P1_1cT!D20=":",P1_1cT!D21=":"),":",(P1_1cT!D21-P1_1cT!D20)/P1_1cT!D20*100)</f>
        <v>-27.586018220451038</v>
      </c>
      <c r="E21" s="172">
        <f>IF(OR(P1_1cT!E20=":",P1_1cT!E21=":"),":",(P1_1cT!E21-P1_1cT!E20)/P1_1cT!E20*100)</f>
        <v>-0.93115854733532721</v>
      </c>
      <c r="F21" s="172">
        <f>IF(OR(P1_1cT!F20=":",P1_1cT!F21=":"),":",(P1_1cT!F21-P1_1cT!F20)/P1_1cT!F20*100)</f>
        <v>18.131401298777501</v>
      </c>
      <c r="G21" s="172">
        <f>IF(OR(P1_1cT!G20=":",P1_1cT!G21=":"),":",(P1_1cT!G21-P1_1cT!G20)/P1_1cT!G20*100)</f>
        <v>4.41364548899592</v>
      </c>
      <c r="H21" s="172">
        <f>IF(OR(P1_1cT!H20=":",P1_1cT!H21=":"),":",(P1_1cT!H21-P1_1cT!H20)/P1_1cT!H20*100)</f>
        <v>-16.164320473484715</v>
      </c>
      <c r="I21" s="172">
        <f>IF(OR(P1_1cT!I20=":",P1_1cT!I21=":"),":",(P1_1cT!I21-P1_1cT!I20)/P1_1cT!I20*100)</f>
        <v>-0.73978868775840001</v>
      </c>
      <c r="J21" s="172">
        <f>IF(OR(P1_1cT!J20=":",P1_1cT!J21=":"),":",(P1_1cT!J21-P1_1cT!J20)/P1_1cT!J20*100)</f>
        <v>14.213515007401883</v>
      </c>
      <c r="K21" s="172">
        <f>IF(OR(P1_1cT!K20=":",P1_1cT!K21=":"),":",(P1_1cT!K21-P1_1cT!K20)/P1_1cT!K20*100)</f>
        <v>-4.7960288317284183</v>
      </c>
      <c r="L21" s="172">
        <f>IF(OR(P1_1cT!L20=":",P1_1cT!L21=":"),":",(P1_1cT!L21-P1_1cT!L20)/P1_1cT!L20*100)</f>
        <v>0.44417164457198238</v>
      </c>
      <c r="M21" s="172">
        <f>IF(OR(P1_1cT!M20=":",P1_1cT!M21=":"),":",(P1_1cT!M21-P1_1cT!M20)/P1_1cT!M20*100)</f>
        <v>6.8262052692518784</v>
      </c>
      <c r="N21" s="172">
        <f>IF(OR(P1_1cT!N20=":",P1_1cT!N21=":"),":",(P1_1cT!N21-P1_1cT!N20)/P1_1cT!N20*100)</f>
        <v>13.193433049417317</v>
      </c>
      <c r="O21" s="172">
        <f>IF(OR(P1_1cT!O20=":",P1_1cT!O21=":"),":",(P1_1cT!O21-P1_1cT!O20)/P1_1cT!O20*100)</f>
        <v>-6.1596521269609221</v>
      </c>
      <c r="P21" s="172">
        <f>IF(OR(P1_1cT!P20=":",P1_1cT!P21=":"),":",(P1_1cT!P21-P1_1cT!P20)/P1_1cT!P20*100)</f>
        <v>-10.177606669788155</v>
      </c>
      <c r="Q21" s="172">
        <f>IF(OR(P1_1cT!Q20=":",P1_1cT!Q21=":"),":",(P1_1cT!Q21-P1_1cT!Q20)/P1_1cT!Q20*100)</f>
        <v>6.1692024791943538</v>
      </c>
      <c r="R21" s="172">
        <f>IF(OR(P1_1cT!R20=":",P1_1cT!R21=":"),":",(P1_1cT!R21-P1_1cT!R20)/P1_1cT!R20*100)</f>
        <v>1.7601798903948491</v>
      </c>
      <c r="S21" s="172">
        <f>IF(OR(P1_1cT!S20=":",P1_1cT!S21=":"),":",(P1_1cT!S21-P1_1cT!S20)/P1_1cT!S20*100)</f>
        <v>2.7101792788208714</v>
      </c>
      <c r="T21" s="172">
        <f>IF(OR(P1_1cT!T20=":",P1_1cT!T21=":"),":",(P1_1cT!T21-P1_1cT!T20)/P1_1cT!T20*100)</f>
        <v>15.124141708627519</v>
      </c>
      <c r="U21" s="172">
        <f>IF(OR(P1_1cT!U20=":",P1_1cT!U21=":"),":",(P1_1cT!U21-P1_1cT!U20)/P1_1cT!U20*100)</f>
        <v>-2.9957912608196486</v>
      </c>
      <c r="V21" s="172">
        <f>IF(OR(P1_1cT!V20=":",P1_1cT!V21=":"),":",(P1_1cT!V21-P1_1cT!V20)/P1_1cT!V20*100)</f>
        <v>1.2155352779380515</v>
      </c>
      <c r="W21" s="172"/>
      <c r="X21" s="172"/>
      <c r="Y21" s="172"/>
      <c r="Z21" s="172"/>
      <c r="AA21" s="172"/>
      <c r="AB21" s="172"/>
      <c r="AC21" s="172">
        <f>IF(OR(P1_1cT!AC20=":",P1_1cT!AC21=":"),":",(P1_1cT!AC21-P1_1cT!AC20)/P1_1cT!AC20*100)</f>
        <v>-1.6413054938455802</v>
      </c>
      <c r="AD21" s="172"/>
      <c r="AE21" s="172">
        <f>IF(OR(P1_1cT!AE20=":",P1_1cT!AE21=":"),":",(P1_1cT!AE21-P1_1cT!AE20)/P1_1cT!AE20*100)</f>
        <v>-8.037869218275473</v>
      </c>
      <c r="AF21" s="172">
        <f>IF(OR(P1_1cT!AF20=":",P1_1cT!AF21=":"),":",(P1_1cT!AF21-P1_1cT!AF20)/P1_1cT!AF20*100)</f>
        <v>2.8353675470582762</v>
      </c>
      <c r="AG21" s="172">
        <f>IF(OR(P1_1cT!AG20=":",P1_1cT!AG21=":"),":",(P1_1cT!AG21-P1_1cT!AG20)/P1_1cT!AG20*100)</f>
        <v>-0.93115854733532721</v>
      </c>
      <c r="AH21" s="172">
        <f>IF(OR(P1_1cT!AH20=":",P1_1cT!AH21=":"),":",(P1_1cT!AH21-P1_1cT!AH20)/P1_1cT!AH20*100)</f>
        <v>-16.164320473484715</v>
      </c>
      <c r="AI21" s="172">
        <f>IF(OR(P1_1cT!AI20=":",P1_1cT!AI21=":"),":",(P1_1cT!AI21-P1_1cT!AI20)/P1_1cT!AI20*100)</f>
        <v>1.47903815822257</v>
      </c>
      <c r="AJ21" s="172">
        <f>IF(OR(P1_1cT!AJ20=":",P1_1cT!AJ21=":"),":",(P1_1cT!AJ21-P1_1cT!AJ20)/P1_1cT!AJ20*100)</f>
        <v>0.44417164457198238</v>
      </c>
      <c r="AK21" s="172">
        <f>IF(OR(P1_1cT!AK20=":",P1_1cT!AK21=":"),":",(P1_1cT!AK21-P1_1cT!AK20)/P1_1cT!AK20*100)</f>
        <v>6.8262052692518784</v>
      </c>
      <c r="AL21" s="172">
        <f>IF(OR(P1_1cT!AL20=":",P1_1cT!AL21=":"),":",(P1_1cT!AL21-P1_1cT!AL20)/P1_1cT!AL20*100)</f>
        <v>13.193433049417317</v>
      </c>
      <c r="AM21" s="172">
        <f>IF(OR(P1_1cT!AM20=":",P1_1cT!AM21=":"),":",(P1_1cT!AM21-P1_1cT!AM20)/P1_1cT!AM20*100)</f>
        <v>-6.9175239864536495</v>
      </c>
      <c r="AN21" s="172">
        <f>IF(OR(P1_1cT!AN20=":",P1_1cT!AN21=":"),":",(P1_1cT!AN21-P1_1cT!AN20)/P1_1cT!AN20*100)</f>
        <v>4.0884649719237904</v>
      </c>
      <c r="AO21" s="172">
        <f>IF(OR(P1_1cT!AO20=":",P1_1cT!AO21=":"),":",(P1_1cT!AO21-P1_1cT!AO20)/P1_1cT!AO20*100)</f>
        <v>-2.8640669833817718</v>
      </c>
      <c r="AP21" s="172"/>
      <c r="AQ21" s="172">
        <f>IF(OR(P1_1cT!AQ20=":",P1_1cT!AQ21=":"),":",(P1_1cT!AQ21-P1_1cT!AQ20)/P1_1cT!AQ20*100)</f>
        <v>-11.285318504234217</v>
      </c>
      <c r="AR21" s="172">
        <f>IF(OR(P1_1cT!AR20=":",P1_1cT!AR21=":"),":",(P1_1cT!AR21-P1_1cT!AR20)/P1_1cT!AR20*100)</f>
        <v>-8.167708896482436</v>
      </c>
      <c r="AS21" s="172">
        <f>IF(OR(P1_1cT!AS20=":",P1_1cT!AS21=":"),":",(P1_1cT!AS21-P1_1cT!AS20)/P1_1cT!AS20*100)</f>
        <v>2.7911932715546914</v>
      </c>
    </row>
    <row r="22" spans="1:45" ht="22.5" customHeight="1">
      <c r="A22" s="77">
        <f t="shared" si="0"/>
        <v>1</v>
      </c>
      <c r="B22" s="105">
        <v>2010</v>
      </c>
      <c r="C22" s="172">
        <f>IF(OR(P1_1cT!C21=":",P1_1cT!C22=":"),":",(P1_1cT!C22-P1_1cT!C21)/P1_1cT!C21*100)</f>
        <v>8.4210895348228849</v>
      </c>
      <c r="D22" s="172">
        <f>IF(OR(P1_1cT!D21=":",P1_1cT!D22=":"),":",(P1_1cT!D22-P1_1cT!D21)/P1_1cT!D21*100)</f>
        <v>11.220633471926442</v>
      </c>
      <c r="E22" s="172">
        <f>IF(OR(P1_1cT!E21=":",P1_1cT!E22=":"),":",(P1_1cT!E22-P1_1cT!E21)/P1_1cT!E21*100)</f>
        <v>2.3508801334360898</v>
      </c>
      <c r="F22" s="172">
        <f>IF(OR(P1_1cT!F21=":",P1_1cT!F22=":"),":",(P1_1cT!F22-P1_1cT!F21)/P1_1cT!F21*100)</f>
        <v>-0.12692519516069445</v>
      </c>
      <c r="G22" s="172">
        <f>IF(OR(P1_1cT!G21=":",P1_1cT!G22=":"),":",(P1_1cT!G22-P1_1cT!G21)/P1_1cT!G21*100)</f>
        <v>21.700290198774461</v>
      </c>
      <c r="H22" s="172">
        <f>IF(OR(P1_1cT!H21=":",P1_1cT!H22=":"),":",(P1_1cT!H22-P1_1cT!H21)/P1_1cT!H21*100)</f>
        <v>-10.945851717990216</v>
      </c>
      <c r="I22" s="172">
        <f>IF(OR(P1_1cT!I21=":",P1_1cT!I22=":"),":",(P1_1cT!I22-P1_1cT!I21)/P1_1cT!I21*100)</f>
        <v>7.2293795176369411</v>
      </c>
      <c r="J22" s="172">
        <f>IF(OR(P1_1cT!J21=":",P1_1cT!J22=":"),":",(P1_1cT!J22-P1_1cT!J21)/P1_1cT!J21*100)</f>
        <v>2.7204071872255655</v>
      </c>
      <c r="K22" s="172">
        <f>IF(OR(P1_1cT!K21=":",P1_1cT!K22=":"),":",(P1_1cT!K22-P1_1cT!K21)/P1_1cT!K21*100)</f>
        <v>1.72623441541217</v>
      </c>
      <c r="L22" s="172">
        <f>IF(OR(P1_1cT!L21=":",P1_1cT!L22=":"),":",(P1_1cT!L22-P1_1cT!L21)/P1_1cT!L21*100)</f>
        <v>1.9667417198688946</v>
      </c>
      <c r="M22" s="172">
        <f>IF(OR(P1_1cT!M21=":",P1_1cT!M22=":"),":",(P1_1cT!M22-P1_1cT!M21)/P1_1cT!M21*100)</f>
        <v>2.3984982343017816</v>
      </c>
      <c r="N22" s="172">
        <f>IF(OR(P1_1cT!N21=":",P1_1cT!N22=":"),":",(P1_1cT!N22-P1_1cT!N21)/P1_1cT!N21*100)</f>
        <v>0.16970463581021974</v>
      </c>
      <c r="O22" s="172">
        <f>IF(OR(P1_1cT!O21=":",P1_1cT!O22=":"),":",(P1_1cT!O22-P1_1cT!O21)/P1_1cT!O21*100)</f>
        <v>5.7045961408343393</v>
      </c>
      <c r="P22" s="172">
        <f>IF(OR(P1_1cT!P21=":",P1_1cT!P22=":"),":",(P1_1cT!P22-P1_1cT!P21)/P1_1cT!P21*100)</f>
        <v>4.5754460773574621</v>
      </c>
      <c r="Q22" s="172">
        <f>IF(OR(P1_1cT!Q21=":",P1_1cT!Q22=":"),":",(P1_1cT!Q22-P1_1cT!Q21)/P1_1cT!Q21*100)</f>
        <v>0.17885423406584933</v>
      </c>
      <c r="R22" s="172">
        <f>IF(OR(P1_1cT!R21=":",P1_1cT!R22=":"),":",(P1_1cT!R22-P1_1cT!R21)/P1_1cT!R21*100)</f>
        <v>2.7949991853013554</v>
      </c>
      <c r="S22" s="172">
        <f>IF(OR(P1_1cT!S21=":",P1_1cT!S22=":"),":",(P1_1cT!S22-P1_1cT!S21)/P1_1cT!S21*100)</f>
        <v>2.2407130810311506</v>
      </c>
      <c r="T22" s="172">
        <f>IF(OR(P1_1cT!T21=":",P1_1cT!T22=":"),":",(P1_1cT!T22-P1_1cT!T21)/P1_1cT!T21*100)</f>
        <v>13.815487897553391</v>
      </c>
      <c r="U22" s="172">
        <f>IF(OR(P1_1cT!U21=":",P1_1cT!U22=":"),":",(P1_1cT!U22-P1_1cT!U21)/P1_1cT!U21*100)</f>
        <v>3.0964153337519047</v>
      </c>
      <c r="V22" s="172">
        <f>IF(OR(P1_1cT!V21=":",P1_1cT!V22=":"),":",(P1_1cT!V22-P1_1cT!V21)/P1_1cT!V21*100)</f>
        <v>1.7393912571600663</v>
      </c>
      <c r="W22" s="172"/>
      <c r="X22" s="172"/>
      <c r="Y22" s="172"/>
      <c r="Z22" s="172"/>
      <c r="AA22" s="172"/>
      <c r="AB22" s="172"/>
      <c r="AC22" s="172">
        <f>IF(OR(P1_1cT!AC21=":",P1_1cT!AC22=":"),":",(P1_1cT!AC22-P1_1cT!AC21)/P1_1cT!AC21*100)</f>
        <v>2.3724942419894224</v>
      </c>
      <c r="AD22" s="172"/>
      <c r="AE22" s="172">
        <f>IF(OR(P1_1cT!AE21=":",P1_1cT!AE22=":"),":",(P1_1cT!AE22-P1_1cT!AE21)/P1_1cT!AE21*100)</f>
        <v>8.4210895348228849</v>
      </c>
      <c r="AF22" s="172">
        <f>IF(OR(P1_1cT!AF21=":",P1_1cT!AF22=":"),":",(P1_1cT!AF22-P1_1cT!AF21)/P1_1cT!AF21*100)</f>
        <v>5.8182384969892373</v>
      </c>
      <c r="AG22" s="172">
        <f>IF(OR(P1_1cT!AG21=":",P1_1cT!AG22=":"),":",(P1_1cT!AG22-P1_1cT!AG21)/P1_1cT!AG21*100)</f>
        <v>2.3508801334360898</v>
      </c>
      <c r="AH22" s="172">
        <f>IF(OR(P1_1cT!AH21=":",P1_1cT!AH22=":"),":",(P1_1cT!AH22-P1_1cT!AH21)/P1_1cT!AH21*100)</f>
        <v>-10.945851717990216</v>
      </c>
      <c r="AI22" s="172">
        <f>IF(OR(P1_1cT!AI21=":",P1_1cT!AI22=":"),":",(P1_1cT!AI22-P1_1cT!AI21)/P1_1cT!AI21*100)</f>
        <v>4.920124531447521</v>
      </c>
      <c r="AJ22" s="172">
        <f>IF(OR(P1_1cT!AJ21=":",P1_1cT!AJ22=":"),":",(P1_1cT!AJ22-P1_1cT!AJ21)/P1_1cT!AJ21*100)</f>
        <v>1.9667417198688946</v>
      </c>
      <c r="AK22" s="172">
        <f>IF(OR(P1_1cT!AK21=":",P1_1cT!AK22=":"),":",(P1_1cT!AK22-P1_1cT!AK21)/P1_1cT!AK21*100)</f>
        <v>2.3984982343017816</v>
      </c>
      <c r="AL22" s="172">
        <f>IF(OR(P1_1cT!AL21=":",P1_1cT!AL22=":"),":",(P1_1cT!AL22-P1_1cT!AL21)/P1_1cT!AL21*100)</f>
        <v>0.16970463581021974</v>
      </c>
      <c r="AM22" s="172">
        <f>IF(OR(P1_1cT!AM21=":",P1_1cT!AM22=":"),":",(P1_1cT!AM22-P1_1cT!AM21)/P1_1cT!AM21*100)</f>
        <v>6.1873182255568198</v>
      </c>
      <c r="AN22" s="172">
        <f>IF(OR(P1_1cT!AN21=":",P1_1cT!AN22=":"),":",(P1_1cT!AN22-P1_1cT!AN21)/P1_1cT!AN21*100)</f>
        <v>1.1608518314304168</v>
      </c>
      <c r="AO22" s="172">
        <f>IF(OR(P1_1cT!AO21=":",P1_1cT!AO22=":"),":",(P1_1cT!AO22-P1_1cT!AO21)/P1_1cT!AO21*100)</f>
        <v>1.7287038353870143</v>
      </c>
      <c r="AP22" s="172"/>
      <c r="AQ22" s="172">
        <f>IF(OR(P1_1cT!AQ21=":",P1_1cT!AQ22=":"),":",(P1_1cT!AQ22-P1_1cT!AQ21)/P1_1cT!AQ21*100)</f>
        <v>7.8052727012527319</v>
      </c>
      <c r="AR22" s="172">
        <f>IF(OR(P1_1cT!AR21=":",P1_1cT!AR22=":"),":",(P1_1cT!AR22-P1_1cT!AR21)/P1_1cT!AR21*100)</f>
        <v>-3.0778221852539569</v>
      </c>
      <c r="AS22" s="172">
        <f>IF(OR(P1_1cT!AS21=":",P1_1cT!AS22=":"),":",(P1_1cT!AS22-P1_1cT!AS21)/P1_1cT!AS21*100)</f>
        <v>3.4761657171233336</v>
      </c>
    </row>
    <row r="23" spans="1:45" ht="22.5" customHeight="1">
      <c r="A23" s="77">
        <f t="shared" si="0"/>
        <v>1</v>
      </c>
      <c r="B23" s="105">
        <v>2011</v>
      </c>
      <c r="C23" s="172">
        <f>IF(OR(P1_1cT!C22=":",P1_1cT!C23=":"),":",(P1_1cT!C23-P1_1cT!C22)/P1_1cT!C22*100)</f>
        <v>17.585748097904627</v>
      </c>
      <c r="D23" s="172">
        <f>IF(OR(P1_1cT!D22=":",P1_1cT!D23=":"),":",(P1_1cT!D23-P1_1cT!D22)/P1_1cT!D22*100)</f>
        <v>-23.838925302562863</v>
      </c>
      <c r="E23" s="172">
        <f>IF(OR(P1_1cT!E22=":",P1_1cT!E23=":"),":",(P1_1cT!E23-P1_1cT!E22)/P1_1cT!E22*100)</f>
        <v>0.9961307358517415</v>
      </c>
      <c r="F23" s="172">
        <f>IF(OR(P1_1cT!F22=":",P1_1cT!F23=":"),":",(P1_1cT!F23-P1_1cT!F22)/P1_1cT!F22*100)</f>
        <v>6.2281786060909186</v>
      </c>
      <c r="G23" s="172">
        <f>IF(OR(P1_1cT!G22=":",P1_1cT!G23=":"),":",(P1_1cT!G23-P1_1cT!G22)/P1_1cT!G22*100)</f>
        <v>6.9383766569677041</v>
      </c>
      <c r="H23" s="172">
        <f>IF(OR(P1_1cT!H22=":",P1_1cT!H23=":"),":",(P1_1cT!H23-P1_1cT!H22)/P1_1cT!H22*100)</f>
        <v>-13.672194022111528</v>
      </c>
      <c r="I23" s="172">
        <f>IF(OR(P1_1cT!I22=":",P1_1cT!I23=":"),":",(P1_1cT!I23-P1_1cT!I22)/P1_1cT!I22*100)</f>
        <v>3.3283091334838151</v>
      </c>
      <c r="J23" s="172">
        <f>IF(OR(P1_1cT!J22=":",P1_1cT!J23=":"),":",(P1_1cT!J23-P1_1cT!J22)/P1_1cT!J22*100)</f>
        <v>-2.6179775464939983</v>
      </c>
      <c r="K23" s="172">
        <f>IF(OR(P1_1cT!K22=":",P1_1cT!K23=":"),":",(P1_1cT!K23-P1_1cT!K22)/P1_1cT!K22*100)</f>
        <v>6.0776840152232623</v>
      </c>
      <c r="L23" s="172">
        <f>IF(OR(P1_1cT!L22=":",P1_1cT!L23=":"),":",(P1_1cT!L23-P1_1cT!L22)/P1_1cT!L22*100)</f>
        <v>1.3310277795529446</v>
      </c>
      <c r="M23" s="172">
        <f>IF(OR(P1_1cT!M22=":",P1_1cT!M23=":"),":",(P1_1cT!M23-P1_1cT!M22)/P1_1cT!M22*100)</f>
        <v>7.1357231350707107</v>
      </c>
      <c r="N23" s="172">
        <f>IF(OR(P1_1cT!N22=":",P1_1cT!N23=":"),":",(P1_1cT!N23-P1_1cT!N22)/P1_1cT!N22*100)</f>
        <v>-3.2582280878378396</v>
      </c>
      <c r="O23" s="172">
        <f>IF(OR(P1_1cT!O22=":",P1_1cT!O23=":"),":",(P1_1cT!O23-P1_1cT!O22)/P1_1cT!O22*100)</f>
        <v>8.2396702099523242</v>
      </c>
      <c r="P23" s="172">
        <f>IF(OR(P1_1cT!P22=":",P1_1cT!P23=":"),":",(P1_1cT!P23-P1_1cT!P22)/P1_1cT!P22*100)</f>
        <v>-5.9142332327333458</v>
      </c>
      <c r="Q23" s="172">
        <f>IF(OR(P1_1cT!Q22=":",P1_1cT!Q23=":"),":",(P1_1cT!Q23-P1_1cT!Q22)/P1_1cT!Q22*100)</f>
        <v>4.8051096869213072</v>
      </c>
      <c r="R23" s="172">
        <f>IF(OR(P1_1cT!R22=":",P1_1cT!R23=":"),":",(P1_1cT!R23-P1_1cT!R22)/P1_1cT!R22*100)</f>
        <v>3.0804272725592337</v>
      </c>
      <c r="S23" s="172">
        <f>IF(OR(P1_1cT!S22=":",P1_1cT!S23=":"),":",(P1_1cT!S23-P1_1cT!S22)/P1_1cT!S22*100)</f>
        <v>3.7161653439201809</v>
      </c>
      <c r="T23" s="172">
        <f>IF(OR(P1_1cT!T22=":",P1_1cT!T23=":"),":",(P1_1cT!T23-P1_1cT!T22)/P1_1cT!T22*100)</f>
        <v>16.168933216154354</v>
      </c>
      <c r="U23" s="172">
        <f>IF(OR(P1_1cT!U22=":",P1_1cT!U23=":"),":",(P1_1cT!U23-P1_1cT!U22)/P1_1cT!U22*100)</f>
        <v>0.10318595207885951</v>
      </c>
      <c r="V23" s="172">
        <f>IF(OR(P1_1cT!V22=":",P1_1cT!V23=":"),":",(P1_1cT!V23-P1_1cT!V22)/P1_1cT!V22*100)</f>
        <v>11.385010245851271</v>
      </c>
      <c r="W23" s="172"/>
      <c r="X23" s="172"/>
      <c r="Y23" s="172"/>
      <c r="Z23" s="172"/>
      <c r="AA23" s="172"/>
      <c r="AB23" s="172"/>
      <c r="AC23" s="172">
        <f>IF(OR(P1_1cT!AC22=":",P1_1cT!AC23=":"),":",(P1_1cT!AC23-P1_1cT!AC22)/P1_1cT!AC22*100)</f>
        <v>1.7218562565747997</v>
      </c>
      <c r="AD23" s="172"/>
      <c r="AE23" s="172">
        <f>IF(OR(P1_1cT!AE22=":",P1_1cT!AE23=":"),":",(P1_1cT!AE23-P1_1cT!AE22)/P1_1cT!AE22*100)</f>
        <v>17.585748097904627</v>
      </c>
      <c r="AF23" s="172">
        <f>IF(OR(P1_1cT!AF22=":",P1_1cT!AF23=":"),":",(P1_1cT!AF23-P1_1cT!AF22)/P1_1cT!AF22*100)</f>
        <v>2.4397050934794584</v>
      </c>
      <c r="AG23" s="172">
        <f>IF(OR(P1_1cT!AG22=":",P1_1cT!AG23=":"),":",(P1_1cT!AG23-P1_1cT!AG22)/P1_1cT!AG22*100)</f>
        <v>0.9961307358517415</v>
      </c>
      <c r="AH23" s="172">
        <f>IF(OR(P1_1cT!AH22=":",P1_1cT!AH23=":"),":",(P1_1cT!AH23-P1_1cT!AH22)/P1_1cT!AH22*100)</f>
        <v>-13.672194022111528</v>
      </c>
      <c r="AI23" s="172">
        <f>IF(OR(P1_1cT!AI22=":",P1_1cT!AI23=":"),":",(P1_1cT!AI23-P1_1cT!AI22)/P1_1cT!AI22*100)</f>
        <v>1.612522196660831</v>
      </c>
      <c r="AJ23" s="172">
        <f>IF(OR(P1_1cT!AJ22=":",P1_1cT!AJ23=":"),":",(P1_1cT!AJ23-P1_1cT!AJ22)/P1_1cT!AJ22*100)</f>
        <v>1.3310277795529446</v>
      </c>
      <c r="AK23" s="172">
        <f>IF(OR(P1_1cT!AK22=":",P1_1cT!AK23=":"),":",(P1_1cT!AK23-P1_1cT!AK22)/P1_1cT!AK22*100)</f>
        <v>7.1357231350707107</v>
      </c>
      <c r="AL23" s="172">
        <f>IF(OR(P1_1cT!AL22=":",P1_1cT!AL23=":"),":",(P1_1cT!AL23-P1_1cT!AL22)/P1_1cT!AL22*100)</f>
        <v>-3.2582280878378396</v>
      </c>
      <c r="AM23" s="172">
        <f>IF(OR(P1_1cT!AM22=":",P1_1cT!AM23=":"),":",(P1_1cT!AM23-P1_1cT!AM22)/P1_1cT!AM22*100)</f>
        <v>6.0056971552388996</v>
      </c>
      <c r="AN23" s="172">
        <f>IF(OR(P1_1cT!AN22=":",P1_1cT!AN23=":"),":",(P1_1cT!AN23-P1_1cT!AN22)/P1_1cT!AN22*100)</f>
        <v>4.0273104028123221</v>
      </c>
      <c r="AO23" s="172">
        <f>IF(OR(P1_1cT!AO22=":",P1_1cT!AO23=":"),":",(P1_1cT!AO23-P1_1cT!AO22)/P1_1cT!AO22*100)</f>
        <v>6.897346869710054</v>
      </c>
      <c r="AP23" s="172"/>
      <c r="AQ23" s="172">
        <f>IF(OR(P1_1cT!AQ22=":",P1_1cT!AQ23=":"),":",(P1_1cT!AQ23-P1_1cT!AQ22)/P1_1cT!AQ22*100)</f>
        <v>14.557313794498313</v>
      </c>
      <c r="AR23" s="172">
        <f>IF(OR(P1_1cT!AR22=":",P1_1cT!AR23=":"),":",(P1_1cT!AR23-P1_1cT!AR22)/P1_1cT!AR22*100)</f>
        <v>-5.2773739521481042</v>
      </c>
      <c r="AS23" s="172">
        <f>IF(OR(P1_1cT!AS22=":",P1_1cT!AS23=":"),":",(P1_1cT!AS23-P1_1cT!AS22)/P1_1cT!AS22*100)</f>
        <v>3.2827357075404175</v>
      </c>
    </row>
    <row r="24" spans="1:45" ht="22.5" customHeight="1">
      <c r="A24" s="77">
        <f t="shared" si="0"/>
        <v>1</v>
      </c>
      <c r="B24" s="105">
        <v>2012</v>
      </c>
      <c r="C24" s="172">
        <f>IF(OR(P1_1cT!C23=":",P1_1cT!C24=":"),":",(P1_1cT!C24-P1_1cT!C23)/P1_1cT!C23*100)</f>
        <v>-1.3336606877525838</v>
      </c>
      <c r="D24" s="172">
        <f>IF(OR(P1_1cT!D23=":",P1_1cT!D24=":"),":",(P1_1cT!D24-P1_1cT!D23)/P1_1cT!D23*100)</f>
        <v>-39.044543108560802</v>
      </c>
      <c r="E24" s="172">
        <f>IF(OR(P1_1cT!E23=":",P1_1cT!E24=":"),":",(P1_1cT!E24-P1_1cT!E23)/P1_1cT!E23*100)</f>
        <v>-0.60063751517966879</v>
      </c>
      <c r="F24" s="172">
        <f>IF(OR(P1_1cT!F23=":",P1_1cT!F24=":"),":",(P1_1cT!F24-P1_1cT!F23)/P1_1cT!F23*100)</f>
        <v>27.588142416487258</v>
      </c>
      <c r="G24" s="172">
        <f>IF(OR(P1_1cT!G23=":",P1_1cT!G24=":"),":",(P1_1cT!G24-P1_1cT!G23)/P1_1cT!G23*100)</f>
        <v>15.800190572606809</v>
      </c>
      <c r="H24" s="172">
        <f>IF(OR(P1_1cT!H23=":",P1_1cT!H24=":"),":",(P1_1cT!H24-P1_1cT!H23)/P1_1cT!H23*100)</f>
        <v>-7.8956412012145343</v>
      </c>
      <c r="I24" s="172">
        <f>IF(OR(P1_1cT!I23=":",P1_1cT!I24=":"),":",(P1_1cT!I24-P1_1cT!I23)/P1_1cT!I23*100)</f>
        <v>2.2064697507697737</v>
      </c>
      <c r="J24" s="172">
        <f>IF(OR(P1_1cT!J23=":",P1_1cT!J24=":"),":",(P1_1cT!J24-P1_1cT!J23)/P1_1cT!J23*100)</f>
        <v>0.85012495745457661</v>
      </c>
      <c r="K24" s="172">
        <f>IF(OR(P1_1cT!K23=":",P1_1cT!K24=":"),":",(P1_1cT!K24-P1_1cT!K23)/P1_1cT!K23*100)</f>
        <v>5.6034752023138008</v>
      </c>
      <c r="L24" s="172">
        <f>IF(OR(P1_1cT!L23=":",P1_1cT!L24=":"),":",(P1_1cT!L24-P1_1cT!L23)/P1_1cT!L23*100)</f>
        <v>3.823250903813471</v>
      </c>
      <c r="M24" s="172">
        <f>IF(OR(P1_1cT!M23=":",P1_1cT!M24=":"),":",(P1_1cT!M24-P1_1cT!M23)/P1_1cT!M23*100)</f>
        <v>7.2738823086185791</v>
      </c>
      <c r="N24" s="172">
        <f>IF(OR(P1_1cT!N23=":",P1_1cT!N24=":"),":",(P1_1cT!N24-P1_1cT!N23)/P1_1cT!N23*100)</f>
        <v>3.0244776035195542E-2</v>
      </c>
      <c r="O24" s="172">
        <f>IF(OR(P1_1cT!O23=":",P1_1cT!O24=":"),":",(P1_1cT!O24-P1_1cT!O23)/P1_1cT!O23*100)</f>
        <v>0.74288473723332715</v>
      </c>
      <c r="P24" s="172">
        <f>IF(OR(P1_1cT!P23=":",P1_1cT!P24=":"),":",(P1_1cT!P24-P1_1cT!P23)/P1_1cT!P23*100)</f>
        <v>6.0179633437748281</v>
      </c>
      <c r="Q24" s="172">
        <f>IF(OR(P1_1cT!Q23=":",P1_1cT!Q24=":"),":",(P1_1cT!Q24-P1_1cT!Q23)/P1_1cT!Q23*100)</f>
        <v>0.23533696994078307</v>
      </c>
      <c r="R24" s="172">
        <f>IF(OR(P1_1cT!R23=":",P1_1cT!R24=":"),":",(P1_1cT!R24-P1_1cT!R23)/P1_1cT!R23*100)</f>
        <v>0.8197803215739482</v>
      </c>
      <c r="S24" s="172">
        <f>IF(OR(P1_1cT!S23=":",P1_1cT!S24=":"),":",(P1_1cT!S24-P1_1cT!S23)/P1_1cT!S23*100)</f>
        <v>2.9143871190770545</v>
      </c>
      <c r="T24" s="172">
        <f>IF(OR(P1_1cT!T23=":",P1_1cT!T24=":"),":",(P1_1cT!T24-P1_1cT!T23)/P1_1cT!T23*100)</f>
        <v>-2.1144934095653043</v>
      </c>
      <c r="U24" s="172">
        <f>IF(OR(P1_1cT!U23=":",P1_1cT!U24=":"),":",(P1_1cT!U24-P1_1cT!U23)/P1_1cT!U23*100)</f>
        <v>-7.6224741406761248E-2</v>
      </c>
      <c r="V24" s="172">
        <f>IF(OR(P1_1cT!V23=":",P1_1cT!V24=":"),":",(P1_1cT!V24-P1_1cT!V23)/P1_1cT!V23*100)</f>
        <v>-5.9292184094334059E-2</v>
      </c>
      <c r="W24" s="172"/>
      <c r="X24" s="172"/>
      <c r="Y24" s="172"/>
      <c r="Z24" s="172"/>
      <c r="AA24" s="172"/>
      <c r="AB24" s="172"/>
      <c r="AC24" s="172">
        <f>IF(OR(P1_1cT!AC23=":",P1_1cT!AC24=":"),":",(P1_1cT!AC24-P1_1cT!AC23)/P1_1cT!AC23*100)</f>
        <v>2.8892938899498999</v>
      </c>
      <c r="AD24" s="172"/>
      <c r="AE24" s="172">
        <f>IF(OR(P1_1cT!AE23=":",P1_1cT!AE24=":"),":",(P1_1cT!AE24-P1_1cT!AE23)/P1_1cT!AE23*100)</f>
        <v>-1.3336606877525838</v>
      </c>
      <c r="AF24" s="172">
        <f>IF(OR(P1_1cT!AF23=":",P1_1cT!AF24=":"),":",(P1_1cT!AF24-P1_1cT!AF23)/P1_1cT!AF23*100)</f>
        <v>7.2389811383253777</v>
      </c>
      <c r="AG24" s="172">
        <f>IF(OR(P1_1cT!AG23=":",P1_1cT!AG24=":"),":",(P1_1cT!AG24-P1_1cT!AG23)/P1_1cT!AG23*100)</f>
        <v>-0.60063751517966879</v>
      </c>
      <c r="AH24" s="172">
        <f>IF(OR(P1_1cT!AH23=":",P1_1cT!AH24=":"),":",(P1_1cT!AH24-P1_1cT!AH23)/P1_1cT!AH23*100)</f>
        <v>-7.8956412012145343</v>
      </c>
      <c r="AI24" s="172">
        <f>IF(OR(P1_1cT!AI23=":",P1_1cT!AI24=":"),":",(P1_1cT!AI24-P1_1cT!AI23)/P1_1cT!AI23*100)</f>
        <v>2.0179090737957082</v>
      </c>
      <c r="AJ24" s="172">
        <f>IF(OR(P1_1cT!AJ23=":",P1_1cT!AJ24=":"),":",(P1_1cT!AJ24-P1_1cT!AJ23)/P1_1cT!AJ23*100)</f>
        <v>3.823250903813471</v>
      </c>
      <c r="AK24" s="172">
        <f>IF(OR(P1_1cT!AK23=":",P1_1cT!AK24=":"),":",(P1_1cT!AK24-P1_1cT!AK23)/P1_1cT!AK23*100)</f>
        <v>7.2738823086185791</v>
      </c>
      <c r="AL24" s="172">
        <f>IF(OR(P1_1cT!AL23=":",P1_1cT!AL24=":"),":",(P1_1cT!AL24-P1_1cT!AL23)/P1_1cT!AL23*100)</f>
        <v>3.0244776035195542E-2</v>
      </c>
      <c r="AM24" s="172">
        <f>IF(OR(P1_1cT!AM23=":",P1_1cT!AM24=":"),":",(P1_1cT!AM24-P1_1cT!AM23)/P1_1cT!AM23*100)</f>
        <v>1.835406084900056</v>
      </c>
      <c r="AN24" s="172">
        <f>IF(OR(P1_1cT!AN23=":",P1_1cT!AN24=":"),":",(P1_1cT!AN24-P1_1cT!AN23)/P1_1cT!AN23*100)</f>
        <v>0.7969005963435204</v>
      </c>
      <c r="AO24" s="172">
        <f>IF(OR(P1_1cT!AO23=":",P1_1cT!AO24=":"),":",(P1_1cT!AO24-P1_1cT!AO23)/P1_1cT!AO23*100)</f>
        <v>0.13889895284830681</v>
      </c>
      <c r="AP24" s="172"/>
      <c r="AQ24" s="172">
        <f>IF(OR(P1_1cT!AQ23=":",P1_1cT!AQ24=":"),":",(P1_1cT!AQ24-P1_1cT!AQ23)/P1_1cT!AQ23*100)</f>
        <v>-4.7282948192169822</v>
      </c>
      <c r="AR24" s="172">
        <f>IF(OR(P1_1cT!AR23=":",P1_1cT!AR24=":"),":",(P1_1cT!AR24-P1_1cT!AR23)/P1_1cT!AR23*100)</f>
        <v>1.7576639066523676</v>
      </c>
      <c r="AS24" s="172">
        <f>IF(OR(P1_1cT!AS23=":",P1_1cT!AS24=":"),":",(P1_1cT!AS24-P1_1cT!AS23)/P1_1cT!AS23*100)</f>
        <v>2.5468692339762766</v>
      </c>
    </row>
    <row r="25" spans="1:45" ht="22.5" customHeight="1">
      <c r="A25" s="77">
        <f t="shared" si="0"/>
        <v>1</v>
      </c>
      <c r="B25" s="105">
        <v>2013</v>
      </c>
      <c r="C25" s="172">
        <f>IF(OR(P1_1cT!C24=":",P1_1cT!C25=":"),":",(P1_1cT!C25-P1_1cT!C24)/P1_1cT!C24*100)</f>
        <v>7.0341360529887664</v>
      </c>
      <c r="D25" s="172">
        <f>IF(OR(P1_1cT!D24=":",P1_1cT!D25=":"),":",(P1_1cT!D25-P1_1cT!D24)/P1_1cT!D24*100)</f>
        <v>3.4493802042123725</v>
      </c>
      <c r="E25" s="172">
        <f>IF(OR(P1_1cT!E24=":",P1_1cT!E25=":"),":",(P1_1cT!E25-P1_1cT!E24)/P1_1cT!E24*100)</f>
        <v>0.41814964889956335</v>
      </c>
      <c r="F25" s="172">
        <f>IF(OR(P1_1cT!F24=":",P1_1cT!F25=":"),":",(P1_1cT!F25-P1_1cT!F24)/P1_1cT!F24*100)</f>
        <v>-7.9262751990653859</v>
      </c>
      <c r="G25" s="172">
        <f>IF(OR(P1_1cT!G24=":",P1_1cT!G25=":"),":",(P1_1cT!G25-P1_1cT!G24)/P1_1cT!G24*100)</f>
        <v>8.9661684009770202</v>
      </c>
      <c r="H25" s="172">
        <f>IF(OR(P1_1cT!H24=":",P1_1cT!H25=":"),":",(P1_1cT!H25-P1_1cT!H24)/P1_1cT!H24*100)</f>
        <v>-20.604677891991006</v>
      </c>
      <c r="I25" s="172">
        <f>IF(OR(P1_1cT!I24=":",P1_1cT!I25=":"),":",(P1_1cT!I25-P1_1cT!I24)/P1_1cT!I24*100)</f>
        <v>0.30085055687190426</v>
      </c>
      <c r="J25" s="172">
        <f>IF(OR(P1_1cT!J24=":",P1_1cT!J25=":"),":",(P1_1cT!J25-P1_1cT!J24)/P1_1cT!J24*100)</f>
        <v>3.2831857921853085</v>
      </c>
      <c r="K25" s="172">
        <f>IF(OR(P1_1cT!K24=":",P1_1cT!K25=":"),":",(P1_1cT!K25-P1_1cT!K24)/P1_1cT!K24*100)</f>
        <v>-2.5572607765481843</v>
      </c>
      <c r="L25" s="172">
        <f>IF(OR(P1_1cT!L24=":",P1_1cT!L25=":"),":",(P1_1cT!L25-P1_1cT!L24)/P1_1cT!L24*100)</f>
        <v>12.058098389120236</v>
      </c>
      <c r="M25" s="172">
        <f>IF(OR(P1_1cT!M24=":",P1_1cT!M25=":"),":",(P1_1cT!M25-P1_1cT!M24)/P1_1cT!M24*100)</f>
        <v>7.0968623366489787</v>
      </c>
      <c r="N25" s="172">
        <f>IF(OR(P1_1cT!N24=":",P1_1cT!N25=":"),":",(P1_1cT!N25-P1_1cT!N24)/P1_1cT!N24*100)</f>
        <v>5.5759823338844754</v>
      </c>
      <c r="O25" s="172">
        <f>IF(OR(P1_1cT!O24=":",P1_1cT!O25=":"),":",(P1_1cT!O25-P1_1cT!O24)/P1_1cT!O24*100)</f>
        <v>-4.9130298576420008</v>
      </c>
      <c r="P25" s="172">
        <f>IF(OR(P1_1cT!P24=":",P1_1cT!P25=":"),":",(P1_1cT!P25-P1_1cT!P24)/P1_1cT!P24*100)</f>
        <v>-12.396467459108303</v>
      </c>
      <c r="Q25" s="172">
        <f>IF(OR(P1_1cT!Q24=":",P1_1cT!Q25=":"),":",(P1_1cT!Q25-P1_1cT!Q24)/P1_1cT!Q24*100)</f>
        <v>-9.8204838882931504</v>
      </c>
      <c r="R25" s="172">
        <f>IF(OR(P1_1cT!R24=":",P1_1cT!R25=":"),":",(P1_1cT!R25-P1_1cT!R24)/P1_1cT!R24*100)</f>
        <v>-4.6883247176293397</v>
      </c>
      <c r="S25" s="172">
        <f>IF(OR(P1_1cT!S24=":",P1_1cT!S25=":"),":",(P1_1cT!S25-P1_1cT!S24)/P1_1cT!S24*100)</f>
        <v>-2.4137503170695598</v>
      </c>
      <c r="T25" s="172">
        <f>IF(OR(P1_1cT!T24=":",P1_1cT!T25=":"),":",(P1_1cT!T25-P1_1cT!T24)/P1_1cT!T24*100)</f>
        <v>-7.4271485085076918</v>
      </c>
      <c r="U25" s="172">
        <f>IF(OR(P1_1cT!U24=":",P1_1cT!U25=":"),":",(P1_1cT!U25-P1_1cT!U24)/P1_1cT!U24*100)</f>
        <v>3.9522433733044036</v>
      </c>
      <c r="V25" s="172">
        <f>IF(OR(P1_1cT!V24=":",P1_1cT!V25=":"),":",(P1_1cT!V25-P1_1cT!V24)/P1_1cT!V24*100)</f>
        <v>-4.5262888451626928</v>
      </c>
      <c r="W25" s="172"/>
      <c r="X25" s="172"/>
      <c r="Y25" s="172"/>
      <c r="Z25" s="172"/>
      <c r="AA25" s="172"/>
      <c r="AB25" s="172"/>
      <c r="AC25" s="172">
        <f>IF(OR(P1_1cT!AC24=":",P1_1cT!AC25=":"),":",(P1_1cT!AC25-P1_1cT!AC24)/P1_1cT!AC24*100)</f>
        <v>-1.3327302556366132</v>
      </c>
      <c r="AD25" s="172"/>
      <c r="AE25" s="172">
        <f>IF(OR(P1_1cT!AE24=":",P1_1cT!AE25=":"),":",(P1_1cT!AE25-P1_1cT!AE24)/P1_1cT!AE24*100)</f>
        <v>7.0341360529887664</v>
      </c>
      <c r="AF25" s="172">
        <f>IF(OR(P1_1cT!AF24=":",P1_1cT!AF25=":"),":",(P1_1cT!AF25-P1_1cT!AF24)/P1_1cT!AF24*100)</f>
        <v>0.96339337692285565</v>
      </c>
      <c r="AG25" s="172">
        <f>IF(OR(P1_1cT!AG24=":",P1_1cT!AG25=":"),":",(P1_1cT!AG25-P1_1cT!AG24)/P1_1cT!AG24*100)</f>
        <v>0.41814964889956335</v>
      </c>
      <c r="AH25" s="172">
        <f>IF(OR(P1_1cT!AH24=":",P1_1cT!AH25=":"),":",(P1_1cT!AH25-P1_1cT!AH24)/P1_1cT!AH24*100)</f>
        <v>-20.604677891991006</v>
      </c>
      <c r="AI25" s="172">
        <f>IF(OR(P1_1cT!AI24=":",P1_1cT!AI25=":"),":",(P1_1cT!AI25-P1_1cT!AI24)/P1_1cT!AI24*100)</f>
        <v>0.6217305696181602</v>
      </c>
      <c r="AJ25" s="172">
        <f>IF(OR(P1_1cT!AJ24=":",P1_1cT!AJ25=":"),":",(P1_1cT!AJ25-P1_1cT!AJ24)/P1_1cT!AJ24*100)</f>
        <v>12.058098389120236</v>
      </c>
      <c r="AK25" s="172">
        <f>IF(OR(P1_1cT!AK24=":",P1_1cT!AK25=":"),":",(P1_1cT!AK25-P1_1cT!AK24)/P1_1cT!AK24*100)</f>
        <v>7.0968623366489787</v>
      </c>
      <c r="AL25" s="172">
        <f>IF(OR(P1_1cT!AL24=":",P1_1cT!AL25=":"),":",(P1_1cT!AL25-P1_1cT!AL24)/P1_1cT!AL24*100)</f>
        <v>5.5759823338844754</v>
      </c>
      <c r="AM25" s="172">
        <f>IF(OR(P1_1cT!AM24=":",P1_1cT!AM25=":"),":",(P1_1cT!AM25-P1_1cT!AM24)/P1_1cT!AM24*100)</f>
        <v>-6.6602593588286574</v>
      </c>
      <c r="AN25" s="172">
        <f>IF(OR(P1_1cT!AN24=":",P1_1cT!AN25=":"),":",(P1_1cT!AN25-P1_1cT!AN24)/P1_1cT!AN24*100)</f>
        <v>-6.9213059333518618</v>
      </c>
      <c r="AO25" s="172">
        <f>IF(OR(P1_1cT!AO24=":",P1_1cT!AO25=":"),":",(P1_1cT!AO25-P1_1cT!AO24)/P1_1cT!AO24*100)</f>
        <v>-1.6182600960012818</v>
      </c>
      <c r="AP25" s="172"/>
      <c r="AQ25" s="172">
        <f>IF(OR(P1_1cT!AQ24=":",P1_1cT!AQ25=":"),":",(P1_1cT!AQ25-P1_1cT!AQ24)/P1_1cT!AQ24*100)</f>
        <v>6.6588103956452649</v>
      </c>
      <c r="AR25" s="172">
        <f>IF(OR(P1_1cT!AR24=":",P1_1cT!AR25=":"),":",(P1_1cT!AR25-P1_1cT!AR24)/P1_1cT!AR24*100)</f>
        <v>-5.8772257103535912</v>
      </c>
      <c r="AS25" s="172">
        <f>IF(OR(P1_1cT!AS24=":",P1_1cT!AS25=":"),":",(P1_1cT!AS25-P1_1cT!AS24)/P1_1cT!AS24*100)</f>
        <v>-1.2124806767089575</v>
      </c>
    </row>
    <row r="26" spans="1:45" ht="22.5" customHeight="1">
      <c r="A26" s="77">
        <f t="shared" si="0"/>
        <v>1</v>
      </c>
      <c r="B26" s="105">
        <v>2014</v>
      </c>
      <c r="C26" s="172">
        <f>IF(OR(P1_1cT!C25=":",P1_1cT!C26=":"),":",(P1_1cT!C26-P1_1cT!C25)/P1_1cT!C25*100)</f>
        <v>-7.2566752102712959</v>
      </c>
      <c r="D26" s="172">
        <f>IF(OR(P1_1cT!D25=":",P1_1cT!D26=":"),":",(P1_1cT!D26-P1_1cT!D25)/P1_1cT!D25*100)</f>
        <v>0.5342654020194455</v>
      </c>
      <c r="E26" s="172">
        <f>IF(OR(P1_1cT!E25=":",P1_1cT!E26=":"),":",(P1_1cT!E26-P1_1cT!E25)/P1_1cT!E25*100)</f>
        <v>2.1254622267361367</v>
      </c>
      <c r="F26" s="172">
        <f>IF(OR(P1_1cT!F25=":",P1_1cT!F26=":"),":",(P1_1cT!F26-P1_1cT!F25)/P1_1cT!F25*100)</f>
        <v>-12.396908188433997</v>
      </c>
      <c r="G26" s="172">
        <f>IF(OR(P1_1cT!G25=":",P1_1cT!G26=":"),":",(P1_1cT!G26-P1_1cT!G25)/P1_1cT!G25*100)</f>
        <v>-5.0376667744486694</v>
      </c>
      <c r="H26" s="172">
        <f>IF(OR(P1_1cT!H25=":",P1_1cT!H26=":"),":",(P1_1cT!H26-P1_1cT!H25)/P1_1cT!H25*100)</f>
        <v>-13.914991536813218</v>
      </c>
      <c r="I26" s="172">
        <f>IF(OR(P1_1cT!I25=":",P1_1cT!I26=":"),":",(P1_1cT!I26-P1_1cT!I25)/P1_1cT!I25*100)</f>
        <v>-1.4937844100512421</v>
      </c>
      <c r="J26" s="172">
        <f>IF(OR(P1_1cT!J25=":",P1_1cT!J26=":"),":",(P1_1cT!J26-P1_1cT!J25)/P1_1cT!J25*100)</f>
        <v>-4.7384252467257229</v>
      </c>
      <c r="K26" s="172">
        <f>IF(OR(P1_1cT!K25=":",P1_1cT!K26=":"),":",(P1_1cT!K26-P1_1cT!K25)/P1_1cT!K25*100)</f>
        <v>4.8864978312098648</v>
      </c>
      <c r="L26" s="172">
        <f>IF(OR(P1_1cT!L25=":",P1_1cT!L26=":"),":",(P1_1cT!L26-P1_1cT!L25)/P1_1cT!L25*100)</f>
        <v>-4.2025921180858283</v>
      </c>
      <c r="M26" s="172">
        <f>IF(OR(P1_1cT!M25=":",P1_1cT!M26=":"),":",(P1_1cT!M26-P1_1cT!M25)/P1_1cT!M25*100)</f>
        <v>-2.5010465581360344</v>
      </c>
      <c r="N26" s="172">
        <f>IF(OR(P1_1cT!N25=":",P1_1cT!N26=":"),":",(P1_1cT!N26-P1_1cT!N25)/P1_1cT!N25*100)</f>
        <v>-8.1864052095536302</v>
      </c>
      <c r="O26" s="172">
        <f>IF(OR(P1_1cT!O25=":",P1_1cT!O26=":"),":",(P1_1cT!O26-P1_1cT!O25)/P1_1cT!O25*100)</f>
        <v>-0.30147214085357926</v>
      </c>
      <c r="P26" s="172">
        <f>IF(OR(P1_1cT!P25=":",P1_1cT!P26=":"),":",(P1_1cT!P26-P1_1cT!P25)/P1_1cT!P25*100)</f>
        <v>-8.7849547415423945</v>
      </c>
      <c r="Q26" s="172">
        <f>IF(OR(P1_1cT!Q25=":",P1_1cT!Q26=":"),":",(P1_1cT!Q26-P1_1cT!Q25)/P1_1cT!Q25*100)</f>
        <v>-3.0825565113586992</v>
      </c>
      <c r="R26" s="172">
        <f>IF(OR(P1_1cT!R25=":",P1_1cT!R26=":"),":",(P1_1cT!R26-P1_1cT!R25)/P1_1cT!R25*100)</f>
        <v>-5.6496372370551295</v>
      </c>
      <c r="S26" s="172">
        <f>IF(OR(P1_1cT!S25=":",P1_1cT!S26=":"),":",(P1_1cT!S26-P1_1cT!S25)/P1_1cT!S25*100)</f>
        <v>-3.865635951122111</v>
      </c>
      <c r="T26" s="172">
        <f>IF(OR(P1_1cT!T25=":",P1_1cT!T26=":"),":",(P1_1cT!T26-P1_1cT!T25)/P1_1cT!T25*100)</f>
        <v>-3.254693055545621</v>
      </c>
      <c r="U26" s="172">
        <f>IF(OR(P1_1cT!U25=":",P1_1cT!U26=":"),":",(P1_1cT!U26-P1_1cT!U25)/P1_1cT!U25*100)</f>
        <v>-7.1380975142037446</v>
      </c>
      <c r="V26" s="172">
        <f>IF(OR(P1_1cT!V25=":",P1_1cT!V26=":"),":",(P1_1cT!V26-P1_1cT!V25)/P1_1cT!V25*100)</f>
        <v>1.4765431448719695</v>
      </c>
      <c r="W26" s="172"/>
      <c r="X26" s="172"/>
      <c r="Y26" s="172"/>
      <c r="Z26" s="172"/>
      <c r="AA26" s="172"/>
      <c r="AB26" s="172"/>
      <c r="AC26" s="172">
        <f>IF(OR(P1_1cT!AC25=":",P1_1cT!AC26=":"),":",(P1_1cT!AC26-P1_1cT!AC25)/P1_1cT!AC25*100)</f>
        <v>-1.4151634298366402</v>
      </c>
      <c r="AD26" s="172"/>
      <c r="AE26" s="172">
        <f>IF(OR(P1_1cT!AE25=":",P1_1cT!AE26=":"),":",(P1_1cT!AE26-P1_1cT!AE25)/P1_1cT!AE25*100)</f>
        <v>-7.2566752102712959</v>
      </c>
      <c r="AF26" s="172">
        <f>IF(OR(P1_1cT!AF25=":",P1_1cT!AF26=":"),":",(P1_1cT!AF26-P1_1cT!AF25)/P1_1cT!AF25*100)</f>
        <v>-1.5563229941221381</v>
      </c>
      <c r="AG26" s="172">
        <f>IF(OR(P1_1cT!AG25=":",P1_1cT!AG26=":"),":",(P1_1cT!AG26-P1_1cT!AG25)/P1_1cT!AG25*100)</f>
        <v>2.1254622267361367</v>
      </c>
      <c r="AH26" s="172">
        <f>IF(OR(P1_1cT!AH25=":",P1_1cT!AH26=":"),":",(P1_1cT!AH26-P1_1cT!AH25)/P1_1cT!AH25*100)</f>
        <v>-13.914991536813218</v>
      </c>
      <c r="AI26" s="172">
        <f>IF(OR(P1_1cT!AI25=":",P1_1cT!AI26=":"),":",(P1_1cT!AI26-P1_1cT!AI25)/P1_1cT!AI25*100)</f>
        <v>-0.98345191233413365</v>
      </c>
      <c r="AJ26" s="172">
        <f>IF(OR(P1_1cT!AJ25=":",P1_1cT!AJ26=":"),":",(P1_1cT!AJ26-P1_1cT!AJ25)/P1_1cT!AJ25*100)</f>
        <v>-4.2025921180858283</v>
      </c>
      <c r="AK26" s="172">
        <f>IF(OR(P1_1cT!AK25=":",P1_1cT!AK26=":"),":",(P1_1cT!AK26-P1_1cT!AK25)/P1_1cT!AK25*100)</f>
        <v>-2.5010465581360344</v>
      </c>
      <c r="AL26" s="172">
        <f>IF(OR(P1_1cT!AL25=":",P1_1cT!AL26=":"),":",(P1_1cT!AL26-P1_1cT!AL25)/P1_1cT!AL25*100)</f>
        <v>-8.1864052095536302</v>
      </c>
      <c r="AM26" s="172">
        <f>IF(OR(P1_1cT!AM25=":",P1_1cT!AM26=":"),":",(P1_1cT!AM26-P1_1cT!AM25)/P1_1cT!AM25*100)</f>
        <v>-1.6057524339753537</v>
      </c>
      <c r="AN26" s="172">
        <f>IF(OR(P1_1cT!AN25=":",P1_1cT!AN26=":"),":",(P1_1cT!AN26-P1_1cT!AN25)/P1_1cT!AN25*100)</f>
        <v>-4.1944546100618281</v>
      </c>
      <c r="AO26" s="172">
        <f>IF(OR(P1_1cT!AO25=":",P1_1cT!AO26=":"),":",(P1_1cT!AO26-P1_1cT!AO25)/P1_1cT!AO25*100)</f>
        <v>1.6570209722044451</v>
      </c>
      <c r="AP26" s="172"/>
      <c r="AQ26" s="172">
        <f>IF(OR(P1_1cT!AQ25=":",P1_1cT!AQ26=":"),":",(P1_1cT!AQ26-P1_1cT!AQ25)/P1_1cT!AQ25*100)</f>
        <v>-6.9655535018911214</v>
      </c>
      <c r="AR26" s="172">
        <f>IF(OR(P1_1cT!AR25=":",P1_1cT!AR26=":"),":",(P1_1cT!AR26-P1_1cT!AR25)/P1_1cT!AR25*100)</f>
        <v>-3.6550781694842356</v>
      </c>
      <c r="AS26" s="172">
        <f>IF(OR(P1_1cT!AS25=":",P1_1cT!AS26=":"),":",(P1_1cT!AS26-P1_1cT!AS25)/P1_1cT!AS25*100)</f>
        <v>-2.5944439157177621</v>
      </c>
    </row>
    <row r="27" spans="1:45" ht="22.5" customHeight="1">
      <c r="A27" s="77">
        <f t="shared" si="0"/>
        <v>1</v>
      </c>
      <c r="B27" s="105">
        <v>2015</v>
      </c>
      <c r="C27" s="172">
        <f>IF(OR(P1_1cT!C26=":",P1_1cT!C27=":"),":",(P1_1cT!C27-P1_1cT!C26)/P1_1cT!C26*100)</f>
        <v>5.2589450393874682</v>
      </c>
      <c r="D27" s="172">
        <f>IF(OR(P1_1cT!D26=":",P1_1cT!D27=":"),":",(P1_1cT!D27-P1_1cT!D26)/P1_1cT!D26*100)</f>
        <v>7.3291852239979072</v>
      </c>
      <c r="E27" s="172">
        <f>IF(OR(P1_1cT!E26=":",P1_1cT!E27=":"),":",(P1_1cT!E27-P1_1cT!E26)/P1_1cT!E26*100)</f>
        <v>0.83645560223482118</v>
      </c>
      <c r="F27" s="172">
        <f>IF(OR(P1_1cT!F26=":",P1_1cT!F27=":"),":",(P1_1cT!F27-P1_1cT!F26)/P1_1cT!F26*100)</f>
        <v>-1.8328874333260765</v>
      </c>
      <c r="G27" s="172">
        <f>IF(OR(P1_1cT!G26=":",P1_1cT!G27=":"),":",(P1_1cT!G27-P1_1cT!G26)/P1_1cT!G26*100)</f>
        <v>-9.2061809513751225</v>
      </c>
      <c r="H27" s="172">
        <f>IF(OR(P1_1cT!H26=":",P1_1cT!H27=":"),":",(P1_1cT!H27-P1_1cT!H26)/P1_1cT!H26*100)</f>
        <v>-3.9753225485401513</v>
      </c>
      <c r="I27" s="172">
        <f>IF(OR(P1_1cT!I26=":",P1_1cT!I27=":"),":",(P1_1cT!I27-P1_1cT!I26)/P1_1cT!I26*100)</f>
        <v>-0.96287040066239393</v>
      </c>
      <c r="J27" s="172">
        <f>IF(OR(P1_1cT!J26=":",P1_1cT!J27=":"),":",(P1_1cT!J27-P1_1cT!J26)/P1_1cT!J26*100)</f>
        <v>3.8034548964135997</v>
      </c>
      <c r="K27" s="172">
        <f>IF(OR(P1_1cT!K26=":",P1_1cT!K27=":"),":",(P1_1cT!K27-P1_1cT!K26)/P1_1cT!K26*100)</f>
        <v>2.5994100893602803</v>
      </c>
      <c r="L27" s="172">
        <f>IF(OR(P1_1cT!L26=":",P1_1cT!L27=":"),":",(P1_1cT!L27-P1_1cT!L26)/P1_1cT!L26*100)</f>
        <v>0.22531074152650302</v>
      </c>
      <c r="M27" s="172">
        <f>IF(OR(P1_1cT!M26=":",P1_1cT!M27=":"),":",(P1_1cT!M27-P1_1cT!M26)/P1_1cT!M26*100)</f>
        <v>-1.970716109650215</v>
      </c>
      <c r="N27" s="172">
        <f>IF(OR(P1_1cT!N26=":",P1_1cT!N27=":"),":",(P1_1cT!N27-P1_1cT!N26)/P1_1cT!N26*100)</f>
        <v>-6.3703213964202243</v>
      </c>
      <c r="O27" s="172">
        <f>IF(OR(P1_1cT!O26=":",P1_1cT!O27=":"),":",(P1_1cT!O27-P1_1cT!O26)/P1_1cT!O26*100)</f>
        <v>-2.8919541277173355</v>
      </c>
      <c r="P27" s="172">
        <f>IF(OR(P1_1cT!P26=":",P1_1cT!P27=":"),":",(P1_1cT!P27-P1_1cT!P26)/P1_1cT!P26*100)</f>
        <v>-3.0020900978628138</v>
      </c>
      <c r="Q27" s="172">
        <f>IF(OR(P1_1cT!Q26=":",P1_1cT!Q27=":"),":",(P1_1cT!Q27-P1_1cT!Q26)/P1_1cT!Q26*100)</f>
        <v>0.35071713970290003</v>
      </c>
      <c r="R27" s="172">
        <f>IF(OR(P1_1cT!R26=":",P1_1cT!R27=":"),":",(P1_1cT!R27-P1_1cT!R26)/P1_1cT!R26*100)</f>
        <v>-2.0745468440779473</v>
      </c>
      <c r="S27" s="172">
        <f>IF(OR(P1_1cT!S26=":",P1_1cT!S27=":"),":",(P1_1cT!S27-P1_1cT!S26)/P1_1cT!S26*100)</f>
        <v>-1.9941560531058709</v>
      </c>
      <c r="T27" s="172">
        <f>IF(OR(P1_1cT!T26=":",P1_1cT!T27=":"),":",(P1_1cT!T27-P1_1cT!T26)/P1_1cT!T26*100)</f>
        <v>-5.1748481814760279</v>
      </c>
      <c r="U27" s="172">
        <f>IF(OR(P1_1cT!U26=":",P1_1cT!U27=":"),":",(P1_1cT!U27-P1_1cT!U26)/P1_1cT!U26*100)</f>
        <v>-3.1027311485826261</v>
      </c>
      <c r="V27" s="172">
        <f>IF(OR(P1_1cT!V26=":",P1_1cT!V27=":"),":",(P1_1cT!V27-P1_1cT!V26)/P1_1cT!V26*100)</f>
        <v>-0.55537403918163331</v>
      </c>
      <c r="W27" s="172"/>
      <c r="X27" s="172"/>
      <c r="Y27" s="172"/>
      <c r="Z27" s="172"/>
      <c r="AA27" s="172"/>
      <c r="AB27" s="172"/>
      <c r="AC27" s="172">
        <f>IF(OR(P1_1cT!AC26=":",P1_1cT!AC27=":"),":",(P1_1cT!AC27-P1_1cT!AC26)/P1_1cT!AC26*100)</f>
        <v>-0.70432950847800979</v>
      </c>
      <c r="AD27" s="172"/>
      <c r="AE27" s="172">
        <f>IF(OR(P1_1cT!AE26=":",P1_1cT!AE27=":"),":",(P1_1cT!AE27-P1_1cT!AE26)/P1_1cT!AE26*100)</f>
        <v>5.2589450393874682</v>
      </c>
      <c r="AF27" s="172">
        <f>IF(OR(P1_1cT!AF26=":",P1_1cT!AF27=":"),":",(P1_1cT!AF27-P1_1cT!AF26)/P1_1cT!AF26*100)</f>
        <v>-2.1320433749274503</v>
      </c>
      <c r="AG27" s="172">
        <f>IF(OR(P1_1cT!AG26=":",P1_1cT!AG27=":"),":",(P1_1cT!AG27-P1_1cT!AG26)/P1_1cT!AG26*100)</f>
        <v>0.83645560223482118</v>
      </c>
      <c r="AH27" s="172">
        <f>IF(OR(P1_1cT!AH26=":",P1_1cT!AH27=":"),":",(P1_1cT!AH27-P1_1cT!AH26)/P1_1cT!AH26*100)</f>
        <v>-3.9753225485401513</v>
      </c>
      <c r="AI27" s="172">
        <f>IF(OR(P1_1cT!AI26=":",P1_1cT!AI27=":"),":",(P1_1cT!AI27-P1_1cT!AI26)/P1_1cT!AI26*100)</f>
        <v>0.64236743816135577</v>
      </c>
      <c r="AJ27" s="172">
        <f>IF(OR(P1_1cT!AJ26=":",P1_1cT!AJ27=":"),":",(P1_1cT!AJ27-P1_1cT!AJ26)/P1_1cT!AJ26*100)</f>
        <v>0.22531074152650302</v>
      </c>
      <c r="AK27" s="172">
        <f>IF(OR(P1_1cT!AK26=":",P1_1cT!AK27=":"),":",(P1_1cT!AK27-P1_1cT!AK26)/P1_1cT!AK26*100)</f>
        <v>-1.970716109650215</v>
      </c>
      <c r="AL27" s="172">
        <f>IF(OR(P1_1cT!AL26=":",P1_1cT!AL27=":"),":",(P1_1cT!AL27-P1_1cT!AL26)/P1_1cT!AL26*100)</f>
        <v>-6.3703213964202243</v>
      </c>
      <c r="AM27" s="172">
        <f>IF(OR(P1_1cT!AM26=":",P1_1cT!AM27=":"),":",(P1_1cT!AM27-P1_1cT!AM26)/P1_1cT!AM26*100)</f>
        <v>-2.9213242427460679</v>
      </c>
      <c r="AN27" s="172">
        <f>IF(OR(P1_1cT!AN26=":",P1_1cT!AN27=":"),":",(P1_1cT!AN27-P1_1cT!AN26)/P1_1cT!AN26*100)</f>
        <v>-1.0015376015233339</v>
      </c>
      <c r="AO27" s="172">
        <f>IF(OR(P1_1cT!AO26=":",P1_1cT!AO27=":"),":",(P1_1cT!AO27-P1_1cT!AO26)/P1_1cT!AO26*100)</f>
        <v>-1.2361616219874725</v>
      </c>
      <c r="AP27" s="172"/>
      <c r="AQ27" s="172">
        <f>IF(OR(P1_1cT!AQ26=":",P1_1cT!AQ27=":"),":",(P1_1cT!AQ27-P1_1cT!AQ26)/P1_1cT!AQ26*100)</f>
        <v>5.3272983461431256</v>
      </c>
      <c r="AR27" s="172">
        <f>IF(OR(P1_1cT!AR26=":",P1_1cT!AR27=":"),":",(P1_1cT!AR27-P1_1cT!AR26)/P1_1cT!AR26*100)</f>
        <v>-2.6570271369311484</v>
      </c>
      <c r="AS27" s="172">
        <f>IF(OR(P1_1cT!AS26=":",P1_1cT!AS27=":"),":",(P1_1cT!AS27-P1_1cT!AS26)/P1_1cT!AS26*100)</f>
        <v>-0.69473853073680691</v>
      </c>
    </row>
    <row r="28" spans="1:45" ht="12.75" customHeight="1">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96"/>
      <c r="Y28" s="173"/>
      <c r="Z28" s="173"/>
      <c r="AA28" s="173"/>
      <c r="AB28" s="173"/>
      <c r="AC28" s="196"/>
      <c r="AD28" s="173"/>
      <c r="AE28" s="173"/>
      <c r="AF28" s="173"/>
      <c r="AG28" s="173"/>
      <c r="AH28" s="173"/>
      <c r="AI28" s="173"/>
      <c r="AJ28" s="173"/>
      <c r="AK28" s="173"/>
      <c r="AL28" s="173"/>
      <c r="AM28" s="173"/>
      <c r="AN28" s="173"/>
      <c r="AO28" s="173"/>
    </row>
    <row r="29" spans="1:45" s="174" customFormat="1" ht="22.5" customHeight="1">
      <c r="B29" s="34" t="str">
        <f>INDEX($B$7:$B$27,$A$28-4)&amp;"-"&amp;INDEX($B$7:$B$27,$A$28)</f>
        <v>2011-2015</v>
      </c>
      <c r="C29" s="175">
        <f>AVERAGE(INDEX(C$7:C$27,$A$28-4),INDEX(C$7:C$27,$A$28-3),INDEX(C$7:C$27,$A$28-2),INDEX(C$7:C$27,$A$28-1),INDEX(C$7:C$27,$A$28))</f>
        <v>4.2576986584513961</v>
      </c>
      <c r="D29" s="175">
        <f t="shared" ref="D29:AS29" si="1">AVERAGE(INDEX(D$7:D$27,$A$28-4),INDEX(D$7:D$27,$A$28-3),INDEX(D$7:D$27,$A$28-2),INDEX(D$7:D$27,$A$28-1),INDEX(D$7:D$27,$A$28))</f>
        <v>-10.31412751617879</v>
      </c>
      <c r="E29" s="175">
        <f t="shared" si="1"/>
        <v>0.75511213970851876</v>
      </c>
      <c r="F29" s="175">
        <f t="shared" si="1"/>
        <v>2.332050040350544</v>
      </c>
      <c r="G29" s="175">
        <f t="shared" si="1"/>
        <v>3.4921775809455484</v>
      </c>
      <c r="H29" s="175">
        <f t="shared" si="1"/>
        <v>-12.012565440134088</v>
      </c>
      <c r="I29" s="175">
        <f t="shared" si="1"/>
        <v>0.67579492608237157</v>
      </c>
      <c r="J29" s="175">
        <f t="shared" si="1"/>
        <v>0.11607257056675273</v>
      </c>
      <c r="K29" s="175">
        <f t="shared" si="1"/>
        <v>3.3219612723118046</v>
      </c>
      <c r="L29" s="175">
        <f t="shared" si="1"/>
        <v>2.6470191391854656</v>
      </c>
      <c r="M29" s="175">
        <f t="shared" si="1"/>
        <v>3.4069410225104035</v>
      </c>
      <c r="N29" s="175">
        <f t="shared" si="1"/>
        <v>-2.441745516778405</v>
      </c>
      <c r="O29" s="175">
        <f t="shared" si="1"/>
        <v>0.17521976419454707</v>
      </c>
      <c r="P29" s="175">
        <f t="shared" si="1"/>
        <v>-4.8159564374944051</v>
      </c>
      <c r="Q29" s="175">
        <f t="shared" si="1"/>
        <v>-1.5023753206173718</v>
      </c>
      <c r="R29" s="175">
        <f t="shared" si="1"/>
        <v>-1.7024602409258471</v>
      </c>
      <c r="S29" s="175">
        <f t="shared" si="1"/>
        <v>-0.32859797166006144</v>
      </c>
      <c r="T29" s="175">
        <f t="shared" si="1"/>
        <v>-0.36044998778805815</v>
      </c>
      <c r="U29" s="175">
        <f t="shared" si="1"/>
        <v>-1.2523248157619737</v>
      </c>
      <c r="V29" s="175">
        <f t="shared" si="1"/>
        <v>1.5441196644569162</v>
      </c>
      <c r="W29" s="175"/>
      <c r="X29" s="195"/>
      <c r="Y29" s="175"/>
      <c r="Z29" s="175"/>
      <c r="AA29" s="175"/>
      <c r="AB29" s="175"/>
      <c r="AC29" s="195">
        <f t="shared" si="1"/>
        <v>0.23178539051468725</v>
      </c>
      <c r="AD29" s="175"/>
      <c r="AE29" s="175">
        <f t="shared" si="1"/>
        <v>4.2576986584513961</v>
      </c>
      <c r="AF29" s="175">
        <f t="shared" si="1"/>
        <v>1.3907426479356206</v>
      </c>
      <c r="AG29" s="175">
        <f t="shared" si="1"/>
        <v>0.75511213970851876</v>
      </c>
      <c r="AH29" s="175">
        <f t="shared" si="1"/>
        <v>-12.012565440134088</v>
      </c>
      <c r="AI29" s="175">
        <f t="shared" si="1"/>
        <v>0.78221547318038431</v>
      </c>
      <c r="AJ29" s="175">
        <f t="shared" si="1"/>
        <v>2.6470191391854656</v>
      </c>
      <c r="AK29" s="175">
        <f t="shared" si="1"/>
        <v>3.4069410225104035</v>
      </c>
      <c r="AL29" s="175">
        <f t="shared" si="1"/>
        <v>-2.441745516778405</v>
      </c>
      <c r="AM29" s="175">
        <f t="shared" si="1"/>
        <v>-0.66924655908222475</v>
      </c>
      <c r="AN29" s="175">
        <f t="shared" si="1"/>
        <v>-1.4586174291562364</v>
      </c>
      <c r="AO29" s="175">
        <f t="shared" si="1"/>
        <v>1.1677690153548104</v>
      </c>
      <c r="AP29" s="175"/>
      <c r="AQ29" s="175">
        <f t="shared" si="1"/>
        <v>2.9699148430357201</v>
      </c>
      <c r="AR29" s="175">
        <f t="shared" si="1"/>
        <v>-3.1418082124529425</v>
      </c>
      <c r="AS29" s="175">
        <f t="shared" si="1"/>
        <v>0.26558836367063343</v>
      </c>
    </row>
    <row r="30" spans="1:45" s="174" customFormat="1" ht="22.5" customHeight="1">
      <c r="B30" s="34" t="str">
        <f>INDEX($B$7:$B$27,1)+1&amp;"-"&amp;INDEX($B$7:$B$27,$A$28)</f>
        <v>1996-2015</v>
      </c>
      <c r="C30" s="177">
        <f>AVERAGE(C7:C27)</f>
        <v>3.0241586712069601</v>
      </c>
      <c r="D30" s="177">
        <f t="shared" ref="D30:AO30" si="2">AVERAGE(D7:D27)</f>
        <v>3.7158590879288731</v>
      </c>
      <c r="E30" s="177">
        <f t="shared" si="2"/>
        <v>2.6428515041341529</v>
      </c>
      <c r="F30" s="177">
        <f t="shared" si="2"/>
        <v>4.0931521018954147</v>
      </c>
      <c r="G30" s="177">
        <f t="shared" si="2"/>
        <v>6.5375571553816751</v>
      </c>
      <c r="H30" s="177">
        <f t="shared" si="2"/>
        <v>-0.44206365289862487</v>
      </c>
      <c r="I30" s="177">
        <f t="shared" si="2"/>
        <v>3.5797462134059979</v>
      </c>
      <c r="J30" s="177">
        <f t="shared" si="2"/>
        <v>1.4971042692288354</v>
      </c>
      <c r="K30" s="177">
        <f t="shared" si="2"/>
        <v>2.3528850737855711</v>
      </c>
      <c r="L30" s="177">
        <f t="shared" si="2"/>
        <v>3.8631775500101293</v>
      </c>
      <c r="M30" s="177">
        <f t="shared" si="2"/>
        <v>6.1922161211278652</v>
      </c>
      <c r="N30" s="177">
        <f t="shared" si="2"/>
        <v>2.3169886374746809</v>
      </c>
      <c r="O30" s="177">
        <f t="shared" si="2"/>
        <v>2.0003247037682423</v>
      </c>
      <c r="P30" s="177">
        <f t="shared" si="2"/>
        <v>1.6234126690416724</v>
      </c>
      <c r="Q30" s="177">
        <f t="shared" si="2"/>
        <v>3.300117882153915</v>
      </c>
      <c r="R30" s="177">
        <f t="shared" si="2"/>
        <v>3.1954722702551481</v>
      </c>
      <c r="S30" s="177">
        <f t="shared" si="2"/>
        <v>3.3062653788646861</v>
      </c>
      <c r="T30" s="177">
        <f t="shared" si="2"/>
        <v>4.6681685002383198</v>
      </c>
      <c r="U30" s="177">
        <f t="shared" si="2"/>
        <v>2.2667002639832226</v>
      </c>
      <c r="V30" s="177">
        <f t="shared" si="2"/>
        <v>1.0527898611072195</v>
      </c>
      <c r="W30" s="177"/>
      <c r="X30" s="197"/>
      <c r="Y30" s="177"/>
      <c r="Z30" s="177"/>
      <c r="AA30" s="177"/>
      <c r="AB30" s="177"/>
      <c r="AC30" s="197">
        <f t="shared" si="2"/>
        <v>3.182010873683331</v>
      </c>
      <c r="AD30" s="177"/>
      <c r="AE30" s="177">
        <f t="shared" si="2"/>
        <v>3.0241586712069601</v>
      </c>
      <c r="AF30" s="177">
        <f t="shared" si="2"/>
        <v>3.585852883878597</v>
      </c>
      <c r="AG30" s="177">
        <f t="shared" si="2"/>
        <v>2.6428515041341529</v>
      </c>
      <c r="AH30" s="177">
        <f t="shared" si="2"/>
        <v>-0.44206365289862487</v>
      </c>
      <c r="AI30" s="177">
        <f t="shared" si="2"/>
        <v>2.5747639742871451</v>
      </c>
      <c r="AJ30" s="177">
        <f t="shared" si="2"/>
        <v>3.8631775500101293</v>
      </c>
      <c r="AK30" s="177">
        <f t="shared" si="2"/>
        <v>6.1922161211278652</v>
      </c>
      <c r="AL30" s="177">
        <f t="shared" si="2"/>
        <v>2.3169886374746809</v>
      </c>
      <c r="AM30" s="177">
        <f t="shared" si="2"/>
        <v>2.1359817549044733</v>
      </c>
      <c r="AN30" s="177">
        <f t="shared" si="2"/>
        <v>3.1920126949509813</v>
      </c>
      <c r="AO30" s="177">
        <f t="shared" si="2"/>
        <v>1.0936882695397647</v>
      </c>
      <c r="AP30" s="177"/>
      <c r="AQ30" s="177">
        <f t="shared" ref="AQ30:AS30" si="3">AVERAGE(AQ7:AQ27)</f>
        <v>2.9967594965536568</v>
      </c>
      <c r="AR30" s="177">
        <f t="shared" si="3"/>
        <v>2.1031248665919362</v>
      </c>
      <c r="AS30" s="177">
        <f t="shared" si="3"/>
        <v>3.059323464550221</v>
      </c>
    </row>
    <row r="31" spans="1:45" ht="22.5" customHeight="1">
      <c r="B31" s="34" t="str">
        <f>INDEX($B$7:$B$27,1)+1&amp;"-2008"</f>
        <v>1996-2008</v>
      </c>
      <c r="C31" s="177">
        <f ca="1">AVERAGE(OFFSET(C$7,0,0,14,1))</f>
        <v>2.9854969088719088</v>
      </c>
      <c r="D31" s="177">
        <f t="shared" ref="D31:AS31" ca="1" si="4">AVERAGE(OFFSET(D$7,0,0,14,1))</f>
        <v>10.942554160615076</v>
      </c>
      <c r="E31" s="177">
        <f t="shared" ca="1" si="4"/>
        <v>3.6662882921568998</v>
      </c>
      <c r="F31" s="177">
        <f t="shared" ca="1" si="4"/>
        <v>4.0152550563491367</v>
      </c>
      <c r="G31" s="177">
        <f t="shared" ca="1" si="4"/>
        <v>6.7058707319334916</v>
      </c>
      <c r="H31" s="177">
        <f t="shared" ca="1" si="4"/>
        <v>6.0255174103209903</v>
      </c>
      <c r="I31" s="177">
        <f t="shared" ca="1" si="4"/>
        <v>4.7481814467561199</v>
      </c>
      <c r="J31" s="177">
        <f t="shared" ca="1" si="4"/>
        <v>0.9559846413165769</v>
      </c>
      <c r="K31" s="177">
        <f t="shared" ca="1" si="4"/>
        <v>2.5782838100360488</v>
      </c>
      <c r="L31" s="177">
        <f t="shared" ca="1" si="4"/>
        <v>4.7398109184487991</v>
      </c>
      <c r="M31" s="177">
        <f t="shared" ca="1" si="4"/>
        <v>7.5065318312655114</v>
      </c>
      <c r="N31" s="177">
        <f t="shared" ca="1" si="4"/>
        <v>3.4757971267813934</v>
      </c>
      <c r="O31" s="177">
        <f t="shared" ca="1" si="4"/>
        <v>3.0450347108091305</v>
      </c>
      <c r="P31" s="177">
        <f t="shared" ca="1" si="4"/>
        <v>4.7807843200566271</v>
      </c>
      <c r="Q31" s="177">
        <f t="shared" ca="1" si="4"/>
        <v>5.1666290409926887</v>
      </c>
      <c r="R31" s="177">
        <f t="shared" ca="1" si="4"/>
        <v>5.2205051949258472</v>
      </c>
      <c r="S31" s="177">
        <f t="shared" ca="1" si="4"/>
        <v>4.8321080827493859</v>
      </c>
      <c r="T31" s="177">
        <f t="shared" ca="1" si="4"/>
        <v>5.0943069490404422</v>
      </c>
      <c r="U31" s="177">
        <f t="shared" ca="1" si="4"/>
        <v>3.9611542527340049</v>
      </c>
      <c r="V31" s="177">
        <f t="shared" ca="1" si="4"/>
        <v>0.79848248959705315</v>
      </c>
      <c r="W31" s="177"/>
      <c r="X31" s="177" t="e">
        <f t="shared" ca="1" si="4"/>
        <v>#DIV/0!</v>
      </c>
      <c r="Y31" s="177"/>
      <c r="Z31" s="177" t="e">
        <f t="shared" ca="1" si="4"/>
        <v>#DIV/0!</v>
      </c>
      <c r="AA31" s="177"/>
      <c r="AB31" s="177" t="e">
        <f t="shared" ca="1" si="4"/>
        <v>#DIV/0!</v>
      </c>
      <c r="AC31" s="177">
        <f t="shared" ca="1" si="4"/>
        <v>4.7500078286884122</v>
      </c>
      <c r="AD31" s="177"/>
      <c r="AE31" s="177">
        <f t="shared" ca="1" si="4"/>
        <v>2.9854969088719088</v>
      </c>
      <c r="AF31" s="177">
        <f t="shared" ca="1" si="4"/>
        <v>4.3161337226035652</v>
      </c>
      <c r="AG31" s="177">
        <f t="shared" ca="1" si="4"/>
        <v>3.6662882921568998</v>
      </c>
      <c r="AH31" s="177">
        <f t="shared" ca="1" si="4"/>
        <v>6.0255174103209903</v>
      </c>
      <c r="AI31" s="177">
        <f t="shared" ca="1" si="4"/>
        <v>3.1680799561669915</v>
      </c>
      <c r="AJ31" s="177">
        <f t="shared" ca="1" si="4"/>
        <v>4.7398109184487991</v>
      </c>
      <c r="AK31" s="177">
        <f t="shared" ca="1" si="4"/>
        <v>7.5065318312655114</v>
      </c>
      <c r="AL31" s="177">
        <f t="shared" ca="1" si="4"/>
        <v>3.4757971267813934</v>
      </c>
      <c r="AM31" s="177">
        <f t="shared" ca="1" si="4"/>
        <v>3.5996979734151862</v>
      </c>
      <c r="AN31" s="177">
        <f t="shared" ca="1" si="4"/>
        <v>5.0680018647266616</v>
      </c>
      <c r="AO31" s="177">
        <f t="shared" ca="1" si="4"/>
        <v>1.3207910355396923</v>
      </c>
      <c r="AP31" s="177"/>
      <c r="AQ31" s="177">
        <f t="shared" ca="1" si="4"/>
        <v>3.7358201168366176</v>
      </c>
      <c r="AR31" s="177">
        <f t="shared" ca="1" si="4"/>
        <v>5.3090053442953717</v>
      </c>
      <c r="AS31" s="177">
        <f t="shared" ca="1" si="4"/>
        <v>4.1223975756902487</v>
      </c>
    </row>
    <row r="32" spans="1:45" ht="22.5" customHeight="1">
      <c r="B32" s="34" t="str">
        <f>"2009-"&amp;INDEX($B$7:$B$27,$A$28)</f>
        <v>2009-2015</v>
      </c>
      <c r="C32" s="177">
        <f ca="1">AVERAGE(OFFSET(C$21,0,0,$A$28-SUM($A$7:$A$20),1))</f>
        <v>3.0959590869720564</v>
      </c>
      <c r="D32" s="177">
        <f t="shared" ref="D32:AS32" ca="1" si="5">AVERAGE(OFFSET(D$21,0,0,$A$28-SUM($A$7:$A$20),1))</f>
        <v>-9.7051460470597899</v>
      </c>
      <c r="E32" s="177">
        <f t="shared" ca="1" si="5"/>
        <v>0.74218318352047952</v>
      </c>
      <c r="F32" s="177">
        <f t="shared" ca="1" si="5"/>
        <v>4.2378180436242179</v>
      </c>
      <c r="G32" s="177">
        <f t="shared" ca="1" si="5"/>
        <v>6.2249747989283026</v>
      </c>
      <c r="H32" s="177">
        <f t="shared" ca="1" si="5"/>
        <v>-12.453285627449336</v>
      </c>
      <c r="I32" s="177">
        <f t="shared" ca="1" si="5"/>
        <v>1.409795065755771</v>
      </c>
      <c r="J32" s="177">
        <f t="shared" ca="1" si="5"/>
        <v>2.5020407210658879</v>
      </c>
      <c r="K32" s="177">
        <f t="shared" ca="1" si="5"/>
        <v>1.934287420748968</v>
      </c>
      <c r="L32" s="177">
        <f t="shared" ca="1" si="5"/>
        <v>2.2351441514811716</v>
      </c>
      <c r="M32" s="177">
        <f t="shared" ca="1" si="5"/>
        <v>3.7513440880150961</v>
      </c>
      <c r="N32" s="177">
        <f t="shared" ca="1" si="5"/>
        <v>0.16491572876221625</v>
      </c>
      <c r="O32" s="177">
        <f t="shared" ca="1" si="5"/>
        <v>6.0148976406593224E-2</v>
      </c>
      <c r="P32" s="177">
        <f t="shared" ca="1" si="5"/>
        <v>-4.2402775399861028</v>
      </c>
      <c r="Q32" s="177">
        <f t="shared" ca="1" si="5"/>
        <v>-0.16625998426095059</v>
      </c>
      <c r="R32" s="177">
        <f t="shared" ca="1" si="5"/>
        <v>-0.56530316127614733</v>
      </c>
      <c r="S32" s="177">
        <f t="shared" ca="1" si="5"/>
        <v>0.47255750022167348</v>
      </c>
      <c r="T32" s="177">
        <f t="shared" ca="1" si="5"/>
        <v>3.8767685238915157</v>
      </c>
      <c r="U32" s="177">
        <f t="shared" ca="1" si="5"/>
        <v>-0.88014285798251612</v>
      </c>
      <c r="V32" s="177">
        <f t="shared" ca="1" si="5"/>
        <v>1.5250749796260998</v>
      </c>
      <c r="W32" s="177"/>
      <c r="X32" s="177" t="e">
        <f t="shared" ca="1" si="5"/>
        <v>#DIV/0!</v>
      </c>
      <c r="Y32" s="177"/>
      <c r="Z32" s="177" t="e">
        <f t="shared" ca="1" si="5"/>
        <v>#DIV/0!</v>
      </c>
      <c r="AA32" s="177"/>
      <c r="AB32" s="177" t="e">
        <f t="shared" ca="1" si="5"/>
        <v>#DIV/0!</v>
      </c>
      <c r="AC32" s="177">
        <f t="shared" ca="1" si="5"/>
        <v>0.27001652867389697</v>
      </c>
      <c r="AD32" s="177"/>
      <c r="AE32" s="177">
        <f t="shared" ca="1" si="5"/>
        <v>3.0959590869720564</v>
      </c>
      <c r="AF32" s="177">
        <f t="shared" ca="1" si="5"/>
        <v>2.2296170405322311</v>
      </c>
      <c r="AG32" s="177">
        <f t="shared" ca="1" si="5"/>
        <v>0.74218318352047952</v>
      </c>
      <c r="AH32" s="177">
        <f t="shared" ca="1" si="5"/>
        <v>-12.453285627449336</v>
      </c>
      <c r="AI32" s="177">
        <f t="shared" ca="1" si="5"/>
        <v>1.4728914365102876</v>
      </c>
      <c r="AJ32" s="177">
        <f t="shared" ca="1" si="5"/>
        <v>2.2351441514811716</v>
      </c>
      <c r="AK32" s="177">
        <f t="shared" ca="1" si="5"/>
        <v>3.7513440880150961</v>
      </c>
      <c r="AL32" s="177">
        <f t="shared" ca="1" si="5"/>
        <v>0.16491572876221625</v>
      </c>
      <c r="AM32" s="177">
        <f t="shared" ca="1" si="5"/>
        <v>-0.58234836518685051</v>
      </c>
      <c r="AN32" s="177">
        <f t="shared" ca="1" si="5"/>
        <v>-0.2919671917752818</v>
      </c>
      <c r="AO32" s="177">
        <f t="shared" ca="1" si="5"/>
        <v>0.67192598982561347</v>
      </c>
      <c r="AP32" s="177"/>
      <c r="AQ32" s="177">
        <f t="shared" ca="1" si="5"/>
        <v>1.6242183445995875</v>
      </c>
      <c r="AR32" s="177">
        <f t="shared" ca="1" si="5"/>
        <v>-3.8506531634287291</v>
      </c>
      <c r="AS32" s="177">
        <f t="shared" ca="1" si="5"/>
        <v>1.0850429724330277</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B126"/>
  <sheetViews>
    <sheetView workbookViewId="0">
      <selection activeCell="D29" sqref="D29"/>
    </sheetView>
  </sheetViews>
  <sheetFormatPr defaultColWidth="12" defaultRowHeight="15.95" customHeight="1"/>
  <cols>
    <col min="1" max="1" width="2.125" style="42" customWidth="1"/>
    <col min="2" max="2" width="4.875" style="42" customWidth="1"/>
    <col min="3" max="3" width="59.875" style="42" customWidth="1"/>
    <col min="4" max="17" width="10" style="42" customWidth="1"/>
    <col min="18" max="18" width="10" style="75" customWidth="1"/>
    <col min="19" max="256" width="12" style="42"/>
    <col min="257" max="257" width="2.125" style="42" customWidth="1"/>
    <col min="258" max="258" width="4.875" style="42" customWidth="1"/>
    <col min="259" max="259" width="59.875" style="42" customWidth="1"/>
    <col min="260" max="274" width="10" style="42" customWidth="1"/>
    <col min="275" max="512" width="12" style="42"/>
    <col min="513" max="513" width="2.125" style="42" customWidth="1"/>
    <col min="514" max="514" width="4.875" style="42" customWidth="1"/>
    <col min="515" max="515" width="59.875" style="42" customWidth="1"/>
    <col min="516" max="530" width="10" style="42" customWidth="1"/>
    <col min="531" max="768" width="12" style="42"/>
    <col min="769" max="769" width="2.125" style="42" customWidth="1"/>
    <col min="770" max="770" width="4.875" style="42" customWidth="1"/>
    <col min="771" max="771" width="59.875" style="42" customWidth="1"/>
    <col min="772" max="786" width="10" style="42" customWidth="1"/>
    <col min="787" max="1024" width="12" style="42"/>
    <col min="1025" max="1025" width="2.125" style="42" customWidth="1"/>
    <col min="1026" max="1026" width="4.875" style="42" customWidth="1"/>
    <col min="1027" max="1027" width="59.875" style="42" customWidth="1"/>
    <col min="1028" max="1042" width="10" style="42" customWidth="1"/>
    <col min="1043" max="1280" width="12" style="42"/>
    <col min="1281" max="1281" width="2.125" style="42" customWidth="1"/>
    <col min="1282" max="1282" width="4.875" style="42" customWidth="1"/>
    <col min="1283" max="1283" width="59.875" style="42" customWidth="1"/>
    <col min="1284" max="1298" width="10" style="42" customWidth="1"/>
    <col min="1299" max="1536" width="12" style="42"/>
    <col min="1537" max="1537" width="2.125" style="42" customWidth="1"/>
    <col min="1538" max="1538" width="4.875" style="42" customWidth="1"/>
    <col min="1539" max="1539" width="59.875" style="42" customWidth="1"/>
    <col min="1540" max="1554" width="10" style="42" customWidth="1"/>
    <col min="1555" max="1792" width="12" style="42"/>
    <col min="1793" max="1793" width="2.125" style="42" customWidth="1"/>
    <col min="1794" max="1794" width="4.875" style="42" customWidth="1"/>
    <col min="1795" max="1795" width="59.875" style="42" customWidth="1"/>
    <col min="1796" max="1810" width="10" style="42" customWidth="1"/>
    <col min="1811" max="2048" width="12" style="42"/>
    <col min="2049" max="2049" width="2.125" style="42" customWidth="1"/>
    <col min="2050" max="2050" width="4.875" style="42" customWidth="1"/>
    <col min="2051" max="2051" width="59.875" style="42" customWidth="1"/>
    <col min="2052" max="2066" width="10" style="42" customWidth="1"/>
    <col min="2067" max="2304" width="12" style="42"/>
    <col min="2305" max="2305" width="2.125" style="42" customWidth="1"/>
    <col min="2306" max="2306" width="4.875" style="42" customWidth="1"/>
    <col min="2307" max="2307" width="59.875" style="42" customWidth="1"/>
    <col min="2308" max="2322" width="10" style="42" customWidth="1"/>
    <col min="2323" max="2560" width="12" style="42"/>
    <col min="2561" max="2561" width="2.125" style="42" customWidth="1"/>
    <col min="2562" max="2562" width="4.875" style="42" customWidth="1"/>
    <col min="2563" max="2563" width="59.875" style="42" customWidth="1"/>
    <col min="2564" max="2578" width="10" style="42" customWidth="1"/>
    <col min="2579" max="2816" width="12" style="42"/>
    <col min="2817" max="2817" width="2.125" style="42" customWidth="1"/>
    <col min="2818" max="2818" width="4.875" style="42" customWidth="1"/>
    <col min="2819" max="2819" width="59.875" style="42" customWidth="1"/>
    <col min="2820" max="2834" width="10" style="42" customWidth="1"/>
    <col min="2835" max="3072" width="12" style="42"/>
    <col min="3073" max="3073" width="2.125" style="42" customWidth="1"/>
    <col min="3074" max="3074" width="4.875" style="42" customWidth="1"/>
    <col min="3075" max="3075" width="59.875" style="42" customWidth="1"/>
    <col min="3076" max="3090" width="10" style="42" customWidth="1"/>
    <col min="3091" max="3328" width="12" style="42"/>
    <col min="3329" max="3329" width="2.125" style="42" customWidth="1"/>
    <col min="3330" max="3330" width="4.875" style="42" customWidth="1"/>
    <col min="3331" max="3331" width="59.875" style="42" customWidth="1"/>
    <col min="3332" max="3346" width="10" style="42" customWidth="1"/>
    <col min="3347" max="3584" width="12" style="42"/>
    <col min="3585" max="3585" width="2.125" style="42" customWidth="1"/>
    <col min="3586" max="3586" width="4.875" style="42" customWidth="1"/>
    <col min="3587" max="3587" width="59.875" style="42" customWidth="1"/>
    <col min="3588" max="3602" width="10" style="42" customWidth="1"/>
    <col min="3603" max="3840" width="12" style="42"/>
    <col min="3841" max="3841" width="2.125" style="42" customWidth="1"/>
    <col min="3842" max="3842" width="4.875" style="42" customWidth="1"/>
    <col min="3843" max="3843" width="59.875" style="42" customWidth="1"/>
    <col min="3844" max="3858" width="10" style="42" customWidth="1"/>
    <col min="3859" max="4096" width="12" style="42"/>
    <col min="4097" max="4097" width="2.125" style="42" customWidth="1"/>
    <col min="4098" max="4098" width="4.875" style="42" customWidth="1"/>
    <col min="4099" max="4099" width="59.875" style="42" customWidth="1"/>
    <col min="4100" max="4114" width="10" style="42" customWidth="1"/>
    <col min="4115" max="4352" width="12" style="42"/>
    <col min="4353" max="4353" width="2.125" style="42" customWidth="1"/>
    <col min="4354" max="4354" width="4.875" style="42" customWidth="1"/>
    <col min="4355" max="4355" width="59.875" style="42" customWidth="1"/>
    <col min="4356" max="4370" width="10" style="42" customWidth="1"/>
    <col min="4371" max="4608" width="12" style="42"/>
    <col min="4609" max="4609" width="2.125" style="42" customWidth="1"/>
    <col min="4610" max="4610" width="4.875" style="42" customWidth="1"/>
    <col min="4611" max="4611" width="59.875" style="42" customWidth="1"/>
    <col min="4612" max="4626" width="10" style="42" customWidth="1"/>
    <col min="4627" max="4864" width="12" style="42"/>
    <col min="4865" max="4865" width="2.125" style="42" customWidth="1"/>
    <col min="4866" max="4866" width="4.875" style="42" customWidth="1"/>
    <col min="4867" max="4867" width="59.875" style="42" customWidth="1"/>
    <col min="4868" max="4882" width="10" style="42" customWidth="1"/>
    <col min="4883" max="5120" width="12" style="42"/>
    <col min="5121" max="5121" width="2.125" style="42" customWidth="1"/>
    <col min="5122" max="5122" width="4.875" style="42" customWidth="1"/>
    <col min="5123" max="5123" width="59.875" style="42" customWidth="1"/>
    <col min="5124" max="5138" width="10" style="42" customWidth="1"/>
    <col min="5139" max="5376" width="12" style="42"/>
    <col min="5377" max="5377" width="2.125" style="42" customWidth="1"/>
    <col min="5378" max="5378" width="4.875" style="42" customWidth="1"/>
    <col min="5379" max="5379" width="59.875" style="42" customWidth="1"/>
    <col min="5380" max="5394" width="10" style="42" customWidth="1"/>
    <col min="5395" max="5632" width="12" style="42"/>
    <col min="5633" max="5633" width="2.125" style="42" customWidth="1"/>
    <col min="5634" max="5634" width="4.875" style="42" customWidth="1"/>
    <col min="5635" max="5635" width="59.875" style="42" customWidth="1"/>
    <col min="5636" max="5650" width="10" style="42" customWidth="1"/>
    <col min="5651" max="5888" width="12" style="42"/>
    <col min="5889" max="5889" width="2.125" style="42" customWidth="1"/>
    <col min="5890" max="5890" width="4.875" style="42" customWidth="1"/>
    <col min="5891" max="5891" width="59.875" style="42" customWidth="1"/>
    <col min="5892" max="5906" width="10" style="42" customWidth="1"/>
    <col min="5907" max="6144" width="12" style="42"/>
    <col min="6145" max="6145" width="2.125" style="42" customWidth="1"/>
    <col min="6146" max="6146" width="4.875" style="42" customWidth="1"/>
    <col min="6147" max="6147" width="59.875" style="42" customWidth="1"/>
    <col min="6148" max="6162" width="10" style="42" customWidth="1"/>
    <col min="6163" max="6400" width="12" style="42"/>
    <col min="6401" max="6401" width="2.125" style="42" customWidth="1"/>
    <col min="6402" max="6402" width="4.875" style="42" customWidth="1"/>
    <col min="6403" max="6403" width="59.875" style="42" customWidth="1"/>
    <col min="6404" max="6418" width="10" style="42" customWidth="1"/>
    <col min="6419" max="6656" width="12" style="42"/>
    <col min="6657" max="6657" width="2.125" style="42" customWidth="1"/>
    <col min="6658" max="6658" width="4.875" style="42" customWidth="1"/>
    <col min="6659" max="6659" width="59.875" style="42" customWidth="1"/>
    <col min="6660" max="6674" width="10" style="42" customWidth="1"/>
    <col min="6675" max="6912" width="12" style="42"/>
    <col min="6913" max="6913" width="2.125" style="42" customWidth="1"/>
    <col min="6914" max="6914" width="4.875" style="42" customWidth="1"/>
    <col min="6915" max="6915" width="59.875" style="42" customWidth="1"/>
    <col min="6916" max="6930" width="10" style="42" customWidth="1"/>
    <col min="6931" max="7168" width="12" style="42"/>
    <col min="7169" max="7169" width="2.125" style="42" customWidth="1"/>
    <col min="7170" max="7170" width="4.875" style="42" customWidth="1"/>
    <col min="7171" max="7171" width="59.875" style="42" customWidth="1"/>
    <col min="7172" max="7186" width="10" style="42" customWidth="1"/>
    <col min="7187" max="7424" width="12" style="42"/>
    <col min="7425" max="7425" width="2.125" style="42" customWidth="1"/>
    <col min="7426" max="7426" width="4.875" style="42" customWidth="1"/>
    <col min="7427" max="7427" width="59.875" style="42" customWidth="1"/>
    <col min="7428" max="7442" width="10" style="42" customWidth="1"/>
    <col min="7443" max="7680" width="12" style="42"/>
    <col min="7681" max="7681" width="2.125" style="42" customWidth="1"/>
    <col min="7682" max="7682" width="4.875" style="42" customWidth="1"/>
    <col min="7683" max="7683" width="59.875" style="42" customWidth="1"/>
    <col min="7684" max="7698" width="10" style="42" customWidth="1"/>
    <col min="7699" max="7936" width="12" style="42"/>
    <col min="7937" max="7937" width="2.125" style="42" customWidth="1"/>
    <col min="7938" max="7938" width="4.875" style="42" customWidth="1"/>
    <col min="7939" max="7939" width="59.875" style="42" customWidth="1"/>
    <col min="7940" max="7954" width="10" style="42" customWidth="1"/>
    <col min="7955" max="8192" width="12" style="42"/>
    <col min="8193" max="8193" width="2.125" style="42" customWidth="1"/>
    <col min="8194" max="8194" width="4.875" style="42" customWidth="1"/>
    <col min="8195" max="8195" width="59.875" style="42" customWidth="1"/>
    <col min="8196" max="8210" width="10" style="42" customWidth="1"/>
    <col min="8211" max="8448" width="12" style="42"/>
    <col min="8449" max="8449" width="2.125" style="42" customWidth="1"/>
    <col min="8450" max="8450" width="4.875" style="42" customWidth="1"/>
    <col min="8451" max="8451" width="59.875" style="42" customWidth="1"/>
    <col min="8452" max="8466" width="10" style="42" customWidth="1"/>
    <col min="8467" max="8704" width="12" style="42"/>
    <col min="8705" max="8705" width="2.125" style="42" customWidth="1"/>
    <col min="8706" max="8706" width="4.875" style="42" customWidth="1"/>
    <col min="8707" max="8707" width="59.875" style="42" customWidth="1"/>
    <col min="8708" max="8722" width="10" style="42" customWidth="1"/>
    <col min="8723" max="8960" width="12" style="42"/>
    <col min="8961" max="8961" width="2.125" style="42" customWidth="1"/>
    <col min="8962" max="8962" width="4.875" style="42" customWidth="1"/>
    <col min="8963" max="8963" width="59.875" style="42" customWidth="1"/>
    <col min="8964" max="8978" width="10" style="42" customWidth="1"/>
    <col min="8979" max="9216" width="12" style="42"/>
    <col min="9217" max="9217" width="2.125" style="42" customWidth="1"/>
    <col min="9218" max="9218" width="4.875" style="42" customWidth="1"/>
    <col min="9219" max="9219" width="59.875" style="42" customWidth="1"/>
    <col min="9220" max="9234" width="10" style="42" customWidth="1"/>
    <col min="9235" max="9472" width="12" style="42"/>
    <col min="9473" max="9473" width="2.125" style="42" customWidth="1"/>
    <col min="9474" max="9474" width="4.875" style="42" customWidth="1"/>
    <col min="9475" max="9475" width="59.875" style="42" customWidth="1"/>
    <col min="9476" max="9490" width="10" style="42" customWidth="1"/>
    <col min="9491" max="9728" width="12" style="42"/>
    <col min="9729" max="9729" width="2.125" style="42" customWidth="1"/>
    <col min="9730" max="9730" width="4.875" style="42" customWidth="1"/>
    <col min="9731" max="9731" width="59.875" style="42" customWidth="1"/>
    <col min="9732" max="9746" width="10" style="42" customWidth="1"/>
    <col min="9747" max="9984" width="12" style="42"/>
    <col min="9985" max="9985" width="2.125" style="42" customWidth="1"/>
    <col min="9986" max="9986" width="4.875" style="42" customWidth="1"/>
    <col min="9987" max="9987" width="59.875" style="42" customWidth="1"/>
    <col min="9988" max="10002" width="10" style="42" customWidth="1"/>
    <col min="10003" max="10240" width="12" style="42"/>
    <col min="10241" max="10241" width="2.125" style="42" customWidth="1"/>
    <col min="10242" max="10242" width="4.875" style="42" customWidth="1"/>
    <col min="10243" max="10243" width="59.875" style="42" customWidth="1"/>
    <col min="10244" max="10258" width="10" style="42" customWidth="1"/>
    <col min="10259" max="10496" width="12" style="42"/>
    <col min="10497" max="10497" width="2.125" style="42" customWidth="1"/>
    <col min="10498" max="10498" width="4.875" style="42" customWidth="1"/>
    <col min="10499" max="10499" width="59.875" style="42" customWidth="1"/>
    <col min="10500" max="10514" width="10" style="42" customWidth="1"/>
    <col min="10515" max="10752" width="12" style="42"/>
    <col min="10753" max="10753" width="2.125" style="42" customWidth="1"/>
    <col min="10754" max="10754" width="4.875" style="42" customWidth="1"/>
    <col min="10755" max="10755" width="59.875" style="42" customWidth="1"/>
    <col min="10756" max="10770" width="10" style="42" customWidth="1"/>
    <col min="10771" max="11008" width="12" style="42"/>
    <col min="11009" max="11009" width="2.125" style="42" customWidth="1"/>
    <col min="11010" max="11010" width="4.875" style="42" customWidth="1"/>
    <col min="11011" max="11011" width="59.875" style="42" customWidth="1"/>
    <col min="11012" max="11026" width="10" style="42" customWidth="1"/>
    <col min="11027" max="11264" width="12" style="42"/>
    <col min="11265" max="11265" width="2.125" style="42" customWidth="1"/>
    <col min="11266" max="11266" width="4.875" style="42" customWidth="1"/>
    <col min="11267" max="11267" width="59.875" style="42" customWidth="1"/>
    <col min="11268" max="11282" width="10" style="42" customWidth="1"/>
    <col min="11283" max="11520" width="12" style="42"/>
    <col min="11521" max="11521" width="2.125" style="42" customWidth="1"/>
    <col min="11522" max="11522" width="4.875" style="42" customWidth="1"/>
    <col min="11523" max="11523" width="59.875" style="42" customWidth="1"/>
    <col min="11524" max="11538" width="10" style="42" customWidth="1"/>
    <col min="11539" max="11776" width="12" style="42"/>
    <col min="11777" max="11777" width="2.125" style="42" customWidth="1"/>
    <col min="11778" max="11778" width="4.875" style="42" customWidth="1"/>
    <col min="11779" max="11779" width="59.875" style="42" customWidth="1"/>
    <col min="11780" max="11794" width="10" style="42" customWidth="1"/>
    <col min="11795" max="12032" width="12" style="42"/>
    <col min="12033" max="12033" width="2.125" style="42" customWidth="1"/>
    <col min="12034" max="12034" width="4.875" style="42" customWidth="1"/>
    <col min="12035" max="12035" width="59.875" style="42" customWidth="1"/>
    <col min="12036" max="12050" width="10" style="42" customWidth="1"/>
    <col min="12051" max="12288" width="12" style="42"/>
    <col min="12289" max="12289" width="2.125" style="42" customWidth="1"/>
    <col min="12290" max="12290" width="4.875" style="42" customWidth="1"/>
    <col min="12291" max="12291" width="59.875" style="42" customWidth="1"/>
    <col min="12292" max="12306" width="10" style="42" customWidth="1"/>
    <col min="12307" max="12544" width="12" style="42"/>
    <col min="12545" max="12545" width="2.125" style="42" customWidth="1"/>
    <col min="12546" max="12546" width="4.875" style="42" customWidth="1"/>
    <col min="12547" max="12547" width="59.875" style="42" customWidth="1"/>
    <col min="12548" max="12562" width="10" style="42" customWidth="1"/>
    <col min="12563" max="12800" width="12" style="42"/>
    <col min="12801" max="12801" width="2.125" style="42" customWidth="1"/>
    <col min="12802" max="12802" width="4.875" style="42" customWidth="1"/>
    <col min="12803" max="12803" width="59.875" style="42" customWidth="1"/>
    <col min="12804" max="12818" width="10" style="42" customWidth="1"/>
    <col min="12819" max="13056" width="12" style="42"/>
    <col min="13057" max="13057" width="2.125" style="42" customWidth="1"/>
    <col min="13058" max="13058" width="4.875" style="42" customWidth="1"/>
    <col min="13059" max="13059" width="59.875" style="42" customWidth="1"/>
    <col min="13060" max="13074" width="10" style="42" customWidth="1"/>
    <col min="13075" max="13312" width="12" style="42"/>
    <col min="13313" max="13313" width="2.125" style="42" customWidth="1"/>
    <col min="13314" max="13314" width="4.875" style="42" customWidth="1"/>
    <col min="13315" max="13315" width="59.875" style="42" customWidth="1"/>
    <col min="13316" max="13330" width="10" style="42" customWidth="1"/>
    <col min="13331" max="13568" width="12" style="42"/>
    <col min="13569" max="13569" width="2.125" style="42" customWidth="1"/>
    <col min="13570" max="13570" width="4.875" style="42" customWidth="1"/>
    <col min="13571" max="13571" width="59.875" style="42" customWidth="1"/>
    <col min="13572" max="13586" width="10" style="42" customWidth="1"/>
    <col min="13587" max="13824" width="12" style="42"/>
    <col min="13825" max="13825" width="2.125" style="42" customWidth="1"/>
    <col min="13826" max="13826" width="4.875" style="42" customWidth="1"/>
    <col min="13827" max="13827" width="59.875" style="42" customWidth="1"/>
    <col min="13828" max="13842" width="10" style="42" customWidth="1"/>
    <col min="13843" max="14080" width="12" style="42"/>
    <col min="14081" max="14081" width="2.125" style="42" customWidth="1"/>
    <col min="14082" max="14082" width="4.875" style="42" customWidth="1"/>
    <col min="14083" max="14083" width="59.875" style="42" customWidth="1"/>
    <col min="14084" max="14098" width="10" style="42" customWidth="1"/>
    <col min="14099" max="14336" width="12" style="42"/>
    <col min="14337" max="14337" width="2.125" style="42" customWidth="1"/>
    <col min="14338" max="14338" width="4.875" style="42" customWidth="1"/>
    <col min="14339" max="14339" width="59.875" style="42" customWidth="1"/>
    <col min="14340" max="14354" width="10" style="42" customWidth="1"/>
    <col min="14355" max="14592" width="12" style="42"/>
    <col min="14593" max="14593" width="2.125" style="42" customWidth="1"/>
    <col min="14594" max="14594" width="4.875" style="42" customWidth="1"/>
    <col min="14595" max="14595" width="59.875" style="42" customWidth="1"/>
    <col min="14596" max="14610" width="10" style="42" customWidth="1"/>
    <col min="14611" max="14848" width="12" style="42"/>
    <col min="14849" max="14849" width="2.125" style="42" customWidth="1"/>
    <col min="14850" max="14850" width="4.875" style="42" customWidth="1"/>
    <col min="14851" max="14851" width="59.875" style="42" customWidth="1"/>
    <col min="14852" max="14866" width="10" style="42" customWidth="1"/>
    <col min="14867" max="15104" width="12" style="42"/>
    <col min="15105" max="15105" width="2.125" style="42" customWidth="1"/>
    <col min="15106" max="15106" width="4.875" style="42" customWidth="1"/>
    <col min="15107" max="15107" width="59.875" style="42" customWidth="1"/>
    <col min="15108" max="15122" width="10" style="42" customWidth="1"/>
    <col min="15123" max="15360" width="12" style="42"/>
    <col min="15361" max="15361" width="2.125" style="42" customWidth="1"/>
    <col min="15362" max="15362" width="4.875" style="42" customWidth="1"/>
    <col min="15363" max="15363" width="59.875" style="42" customWidth="1"/>
    <col min="15364" max="15378" width="10" style="42" customWidth="1"/>
    <col min="15379" max="15616" width="12" style="42"/>
    <col min="15617" max="15617" width="2.125" style="42" customWidth="1"/>
    <col min="15618" max="15618" width="4.875" style="42" customWidth="1"/>
    <col min="15619" max="15619" width="59.875" style="42" customWidth="1"/>
    <col min="15620" max="15634" width="10" style="42" customWidth="1"/>
    <col min="15635" max="15872" width="12" style="42"/>
    <col min="15873" max="15873" width="2.125" style="42" customWidth="1"/>
    <col min="15874" max="15874" width="4.875" style="42" customWidth="1"/>
    <col min="15875" max="15875" width="59.875" style="42" customWidth="1"/>
    <col min="15876" max="15890" width="10" style="42" customWidth="1"/>
    <col min="15891" max="16128" width="12" style="42"/>
    <col min="16129" max="16129" width="2.125" style="42" customWidth="1"/>
    <col min="16130" max="16130" width="4.875" style="42" customWidth="1"/>
    <col min="16131" max="16131" width="59.875" style="42" customWidth="1"/>
    <col min="16132" max="16146" width="10" style="42" customWidth="1"/>
    <col min="16147" max="16384" width="12" style="42"/>
  </cols>
  <sheetData>
    <row r="1" spans="1:25" ht="30.75" thickBot="1">
      <c r="A1" s="35"/>
      <c r="B1" s="36" t="s">
        <v>121</v>
      </c>
      <c r="C1" s="37"/>
      <c r="D1" s="38"/>
      <c r="E1" s="38"/>
      <c r="F1" s="38"/>
      <c r="G1" s="38"/>
      <c r="H1" s="38"/>
      <c r="I1" s="39"/>
      <c r="J1" s="39"/>
      <c r="K1" s="39"/>
      <c r="L1" s="39"/>
      <c r="M1" s="39"/>
      <c r="N1" s="39"/>
      <c r="O1" s="39"/>
      <c r="P1" s="39"/>
      <c r="Q1" s="39"/>
      <c r="R1" s="40"/>
      <c r="S1" s="41"/>
      <c r="T1" s="41"/>
      <c r="U1" s="41"/>
      <c r="V1" s="41"/>
      <c r="W1" s="41"/>
      <c r="X1" s="41"/>
    </row>
    <row r="2" spans="1:25" ht="15.75" thickTop="1">
      <c r="A2" s="43"/>
      <c r="B2" s="44" t="s">
        <v>136</v>
      </c>
      <c r="C2" s="45"/>
      <c r="D2" s="46"/>
      <c r="E2" s="46"/>
      <c r="F2" s="46"/>
      <c r="G2" s="46"/>
      <c r="H2" s="46"/>
      <c r="I2" s="47"/>
      <c r="J2" s="47"/>
      <c r="K2" s="47"/>
      <c r="L2" s="35"/>
      <c r="M2" s="35"/>
      <c r="N2" s="35"/>
      <c r="O2" s="35"/>
      <c r="P2" s="35"/>
      <c r="Q2" s="35"/>
      <c r="R2" s="48"/>
      <c r="S2" s="41"/>
      <c r="T2" s="41"/>
      <c r="U2" s="41"/>
      <c r="V2" s="41"/>
      <c r="W2" s="41"/>
      <c r="X2" s="41"/>
    </row>
    <row r="3" spans="1:25" ht="15">
      <c r="A3" s="49"/>
      <c r="B3" s="44" t="s">
        <v>135</v>
      </c>
      <c r="C3" s="45"/>
      <c r="D3" s="46"/>
      <c r="E3" s="46"/>
      <c r="F3" s="46"/>
      <c r="G3" s="46"/>
      <c r="H3" s="46"/>
      <c r="I3" s="47"/>
      <c r="J3" s="47"/>
      <c r="K3" s="47"/>
      <c r="L3" s="35"/>
      <c r="M3" s="35"/>
      <c r="N3" s="35"/>
      <c r="O3" s="35"/>
      <c r="P3" s="35"/>
      <c r="Q3" s="35"/>
      <c r="R3" s="48"/>
      <c r="S3" s="41"/>
      <c r="T3" s="41"/>
      <c r="U3" s="41"/>
      <c r="V3" s="41"/>
      <c r="W3" s="41"/>
      <c r="X3" s="41"/>
    </row>
    <row r="4" spans="1:25" ht="24.75" customHeight="1">
      <c r="A4" s="90"/>
      <c r="B4" s="89" t="str">
        <f>""</f>
        <v/>
      </c>
      <c r="C4" s="89" t="str">
        <f>""</f>
        <v/>
      </c>
      <c r="D4" s="34">
        <v>1995</v>
      </c>
      <c r="E4" s="34">
        <v>1996</v>
      </c>
      <c r="F4" s="34">
        <v>1997</v>
      </c>
      <c r="G4" s="34">
        <v>1998</v>
      </c>
      <c r="H4" s="34">
        <v>1999</v>
      </c>
      <c r="I4" s="34">
        <v>2000</v>
      </c>
      <c r="J4" s="34">
        <v>2001</v>
      </c>
      <c r="K4" s="34">
        <v>2002</v>
      </c>
      <c r="L4" s="34">
        <v>2003</v>
      </c>
      <c r="M4" s="34">
        <v>2004</v>
      </c>
      <c r="N4" s="34">
        <v>2005</v>
      </c>
      <c r="O4" s="34">
        <v>2006</v>
      </c>
      <c r="P4" s="34">
        <v>2007</v>
      </c>
      <c r="Q4" s="34">
        <v>2008</v>
      </c>
      <c r="R4" s="34">
        <v>2009</v>
      </c>
      <c r="S4" s="34">
        <v>2010</v>
      </c>
      <c r="T4" s="34">
        <v>2011</v>
      </c>
      <c r="U4" s="34">
        <v>2012</v>
      </c>
      <c r="V4" s="34">
        <v>2013</v>
      </c>
      <c r="W4" s="34">
        <v>2014</v>
      </c>
      <c r="X4" s="34">
        <v>2015</v>
      </c>
    </row>
    <row r="5" spans="1:25" s="52" customFormat="1" ht="24.75" customHeight="1">
      <c r="A5" s="53"/>
      <c r="B5" s="87" t="s">
        <v>25</v>
      </c>
      <c r="C5" s="88" t="str">
        <f>'NA1'!C5</f>
        <v>Γεωργία, δασοκομία και αλιεία</v>
      </c>
      <c r="D5" s="169">
        <f>IF(OR('NA1'!D5=":",'HW1'!D5=":"),":",'NA1'!D5/'HW1'!D5*10^3)</f>
        <v>6.000571985826106</v>
      </c>
      <c r="E5" s="169">
        <f>IF(OR('NA1'!E5=":",'HW1'!E5=":"),":",'NA1'!E5/'HW1'!E5*10^3)</f>
        <v>6.0804787700015561</v>
      </c>
      <c r="F5" s="169">
        <f>IF(OR('NA1'!F5=":",'HW1'!F5=":"),":",'NA1'!F5/'HW1'!F5*10^3)</f>
        <v>5.324486322901083</v>
      </c>
      <c r="G5" s="169">
        <f>IF(OR('NA1'!G5=":",'HW1'!G5=":"),":",'NA1'!G5/'HW1'!G5*10^3)</f>
        <v>5.5662229282795908</v>
      </c>
      <c r="H5" s="169">
        <f>IF(OR('NA1'!H5=":",'HW1'!H5=":"),":",'NA1'!H5/'HW1'!H5*10^3)</f>
        <v>6.0873372278055804</v>
      </c>
      <c r="I5" s="169">
        <f>IF(OR('NA1'!I5=":",'HW1'!I5=":"),":",'NA1'!I5/'HW1'!I5*10^3)</f>
        <v>5.5695117873544211</v>
      </c>
      <c r="J5" s="169">
        <f>IF(OR('NA1'!J5=":",'HW1'!J5=":"),":",'NA1'!J5/'HW1'!J5*10^3)</f>
        <v>5.6539840136812529</v>
      </c>
      <c r="K5" s="169">
        <f>IF(OR('NA1'!K5=":",'HW1'!K5=":"),":",'NA1'!K5/'HW1'!K5*10^3)</f>
        <v>6.0950007136979769</v>
      </c>
      <c r="L5" s="169">
        <f>IF(OR('NA1'!L5=":",'HW1'!L5=":"),":",'NA1'!L5/'HW1'!L5*10^3)</f>
        <v>5.265410818243109</v>
      </c>
      <c r="M5" s="169">
        <f>IF(OR('NA1'!M5=":",'HW1'!M5=":"),":",'NA1'!M5/'HW1'!M5*10^3)</f>
        <v>5.366412070486235</v>
      </c>
      <c r="N5" s="169">
        <f>IF(OR('NA1'!N5=":",'HW1'!N5=":"),":",'NA1'!N5/'HW1'!N5*10^3)</f>
        <v>5.8052300876557839</v>
      </c>
      <c r="O5" s="169">
        <f>IF(OR('NA1'!O5=":",'HW1'!O5=":"),":",'NA1'!O5/'HW1'!O5*10^3)</f>
        <v>6.0769779352970419</v>
      </c>
      <c r="P5" s="169">
        <f>IF(OR('NA1'!P5=":",'HW1'!P5=":"),":",'NA1'!P5/'HW1'!P5*10^3)</f>
        <v>5.315942036677626</v>
      </c>
      <c r="Q5" s="169">
        <f>IF(OR('NA1'!Q5=":",'HW1'!Q5=":"),":",'NA1'!Q5/'HW1'!Q5*10^3)</f>
        <v>5.163870453867542</v>
      </c>
      <c r="R5" s="169">
        <f>IF(OR('NA1'!R5=":",'HW1'!R5=":"),":",'NA1'!R5/'HW1'!R5*10^3)</f>
        <v>4.9156270909384272</v>
      </c>
      <c r="S5" s="169">
        <f>IF(OR('NA1'!S5=":",'HW1'!S5=":"),":",'NA1'!S5/'HW1'!S5*10^3)</f>
        <v>5.2668727922334284</v>
      </c>
      <c r="T5" s="169">
        <f>IF(OR('NA1'!T5=":",'HW1'!T5=":"),":",'NA1'!T5/'HW1'!T5*10^3)</f>
        <v>6.0686185136137656</v>
      </c>
      <c r="U5" s="169">
        <f>IF(OR('NA1'!U5=":",'HW1'!U5=":"),":",'NA1'!U5/'HW1'!U5*10^3)</f>
        <v>6.0123449089143248</v>
      </c>
      <c r="V5" s="169">
        <f>IF(OR('NA1'!V5=":",'HW1'!V5=":"),":",'NA1'!V5/'HW1'!V5*10^3)</f>
        <v>6.4623405520422743</v>
      </c>
      <c r="W5" s="169">
        <f>IF(OR('NA1'!W5=":",'HW1'!W5=":"),":",'NA1'!W5/'HW1'!W5*10^3)</f>
        <v>6.2745296865127402</v>
      </c>
      <c r="X5" s="169">
        <f>IF(OR('NA1'!X5=":",'HW1'!X5=":"),":",'NA1'!X5/'HW1'!X5*10^3)</f>
        <v>6.5489752325986705</v>
      </c>
      <c r="Y5" s="91"/>
    </row>
    <row r="6" spans="1:25" s="52" customFormat="1" ht="24.75" customHeight="1">
      <c r="A6" s="53"/>
      <c r="B6" s="50" t="s">
        <v>27</v>
      </c>
      <c r="C6" s="88" t="str">
        <f>'NA1'!C6</f>
        <v>Ορυχεία και λατομεία</v>
      </c>
      <c r="D6" s="169">
        <f>IF(OR('NA1'!D6=":",'HW1'!D6=":"),":",'NA1'!D6/'HW1'!D6*10^3)</f>
        <v>13.223051286548916</v>
      </c>
      <c r="E6" s="169">
        <f>IF(OR('NA1'!E6=":",'HW1'!E6=":"),":",'NA1'!E6/'HW1'!E6*10^3)</f>
        <v>13.755794551348284</v>
      </c>
      <c r="F6" s="169">
        <f>IF(OR('NA1'!F6=":",'HW1'!F6=":"),":",'NA1'!F6/'HW1'!F6*10^3)</f>
        <v>16.281576497947473</v>
      </c>
      <c r="G6" s="169">
        <f>IF(OR('NA1'!G6=":",'HW1'!G6=":"),":",'NA1'!G6/'HW1'!G6*10^3)</f>
        <v>19.994794422110129</v>
      </c>
      <c r="H6" s="169">
        <f>IF(OR('NA1'!H6=":",'HW1'!H6=":"),":",'NA1'!H6/'HW1'!H6*10^3)</f>
        <v>22.915859189118081</v>
      </c>
      <c r="I6" s="169">
        <f>IF(OR('NA1'!I6=":",'HW1'!I6=":"),":",'NA1'!I6/'HW1'!I6*10^3)</f>
        <v>28.151543594727773</v>
      </c>
      <c r="J6" s="169">
        <f>IF(OR('NA1'!J6=":",'HW1'!J6=":"),":",'NA1'!J6/'HW1'!J6*10^3)</f>
        <v>25.479645775396083</v>
      </c>
      <c r="K6" s="169">
        <f>IF(OR('NA1'!K6=":",'HW1'!K6=":"),":",'NA1'!K6/'HW1'!K6*10^3)</f>
        <v>30.406360979289101</v>
      </c>
      <c r="L6" s="169">
        <f>IF(OR('NA1'!L6=":",'HW1'!L6=":"),":",'NA1'!L6/'HW1'!L6*10^3)</f>
        <v>29.867099309422095</v>
      </c>
      <c r="M6" s="169">
        <f>IF(OR('NA1'!M6=":",'HW1'!M6=":"),":",'NA1'!M6/'HW1'!M6*10^3)</f>
        <v>35.290588491520474</v>
      </c>
      <c r="N6" s="169">
        <f>IF(OR('NA1'!N6=":",'HW1'!N6=":"),":",'NA1'!N6/'HW1'!N6*10^3)</f>
        <v>37.599654686435528</v>
      </c>
      <c r="O6" s="169">
        <f>IF(OR('NA1'!O6=":",'HW1'!O6=":"),":",'NA1'!O6/'HW1'!O6*10^3)</f>
        <v>37.783263004326749</v>
      </c>
      <c r="P6" s="169">
        <f>IF(OR('NA1'!P6=":",'HW1'!P6=":"),":",'NA1'!P6/'HW1'!P6*10^3)</f>
        <v>39.866474736634423</v>
      </c>
      <c r="Q6" s="169">
        <f>IF(OR('NA1'!Q6=":",'HW1'!Q6=":"),":",'NA1'!Q6/'HW1'!Q6*10^3)</f>
        <v>41.768558726041704</v>
      </c>
      <c r="R6" s="169">
        <f>IF(OR('NA1'!R6=":",'HW1'!R6=":"),":",'NA1'!R6/'HW1'!R6*10^3)</f>
        <v>30.943029724733126</v>
      </c>
      <c r="S6" s="169">
        <f>IF(OR('NA1'!S6=":",'HW1'!S6=":"),":",'NA1'!S6/'HW1'!S6*10^3)</f>
        <v>37.353458047730264</v>
      </c>
      <c r="T6" s="169">
        <f>IF(OR('NA1'!T6=":",'HW1'!T6=":"),":",'NA1'!T6/'HW1'!T6*10^3)</f>
        <v>28.424355367748014</v>
      </c>
      <c r="U6" s="169">
        <f>IF(OR('NA1'!U6=":",'HW1'!U6=":"),":",'NA1'!U6/'HW1'!U6*10^3)</f>
        <v>18.866349587069692</v>
      </c>
      <c r="V6" s="169">
        <f>IF(OR('NA1'!V6=":",'HW1'!V6=":"),":",'NA1'!V6/'HW1'!V6*10^3)</f>
        <v>21.925482870947071</v>
      </c>
      <c r="W6" s="169">
        <f>IF(OR('NA1'!W6=":",'HW1'!W6=":"),":",'NA1'!W6/'HW1'!W6*10^3)</f>
        <v>21.966519897564002</v>
      </c>
      <c r="X6" s="169">
        <f>IF(OR('NA1'!X6=":",'HW1'!X6=":"),":",'NA1'!X6/'HW1'!X6*10^3)</f>
        <v>22.72107351448328</v>
      </c>
      <c r="Y6" s="91"/>
    </row>
    <row r="7" spans="1:25" s="52" customFormat="1" ht="24.75" customHeight="1">
      <c r="A7" s="53"/>
      <c r="B7" s="50" t="s">
        <v>28</v>
      </c>
      <c r="C7" s="88" t="str">
        <f>'NA1'!C7</f>
        <v>Μεταποιητικές βιομηχανίες</v>
      </c>
      <c r="D7" s="169">
        <f>IF(OR('NA1'!D7=":",'HW1'!D7=":"),":",'NA1'!D7/'HW1'!D7*10^3)</f>
        <v>12.289378254238798</v>
      </c>
      <c r="E7" s="169">
        <f>IF(OR('NA1'!E7=":",'HW1'!E7=":"),":",'NA1'!E7/'HW1'!E7*10^3)</f>
        <v>12.581765033072061</v>
      </c>
      <c r="F7" s="169">
        <f>IF(OR('NA1'!F7=":",'HW1'!F7=":"),":",'NA1'!F7/'HW1'!F7*10^3)</f>
        <v>13.255396483948015</v>
      </c>
      <c r="G7" s="169">
        <f>IF(OR('NA1'!G7=":",'HW1'!G7=":"),":",'NA1'!G7/'HW1'!G7*10^3)</f>
        <v>13.641351555268443</v>
      </c>
      <c r="H7" s="169">
        <f>IF(OR('NA1'!H7=":",'HW1'!H7=":"),":",'NA1'!H7/'HW1'!H7*10^3)</f>
        <v>14.293535992421205</v>
      </c>
      <c r="I7" s="169">
        <f>IF(OR('NA1'!I7=":",'HW1'!I7=":"),":",'NA1'!I7/'HW1'!I7*10^3)</f>
        <v>14.687623014703586</v>
      </c>
      <c r="J7" s="169">
        <f>IF(OR('NA1'!J7=":",'HW1'!J7=":"),":",'NA1'!J7/'HW1'!J7*10^3)</f>
        <v>14.970918645131638</v>
      </c>
      <c r="K7" s="169">
        <f>IF(OR('NA1'!K7=":",'HW1'!K7=":"),":",'NA1'!K7/'HW1'!K7*10^3)</f>
        <v>15.614798515060125</v>
      </c>
      <c r="L7" s="169">
        <f>IF(OR('NA1'!L7=":",'HW1'!L7=":"),":",'NA1'!L7/'HW1'!L7*10^3)</f>
        <v>15.762357469246083</v>
      </c>
      <c r="M7" s="169">
        <f>IF(OR('NA1'!M7=":",'HW1'!M7=":"),":",'NA1'!M7/'HW1'!M7*10^3)</f>
        <v>15.487040250346025</v>
      </c>
      <c r="N7" s="169">
        <f>IF(OR('NA1'!N7=":",'HW1'!N7=":"),":",'NA1'!N7/'HW1'!N7*10^3)</f>
        <v>15.271256370785629</v>
      </c>
      <c r="O7" s="169">
        <f>IF(OR('NA1'!O7=":",'HW1'!O7=":"),":",'NA1'!O7/'HW1'!O7*10^3)</f>
        <v>14.079044437118323</v>
      </c>
      <c r="P7" s="169">
        <f>IF(OR('NA1'!P7=":",'HW1'!P7=":"),":",'NA1'!P7/'HW1'!P7*10^3)</f>
        <v>13.731678331112263</v>
      </c>
      <c r="Q7" s="169">
        <f>IF(OR('NA1'!Q7=":",'HW1'!Q7=":"),":",'NA1'!Q7/'HW1'!Q7*10^3)</f>
        <v>14.166525911676599</v>
      </c>
      <c r="R7" s="169">
        <f>IF(OR('NA1'!R7=":",'HW1'!R7=":"),":",'NA1'!R7/'HW1'!R7*10^3)</f>
        <v>13.721292544881248</v>
      </c>
      <c r="S7" s="169">
        <f>IF(OR('NA1'!S7=":",'HW1'!S7=":"),":",'NA1'!S7/'HW1'!S7*10^3)</f>
        <v>14.237309758600484</v>
      </c>
      <c r="T7" s="169">
        <f>IF(OR('NA1'!T7=":",'HW1'!T7=":"),":",'NA1'!T7/'HW1'!T7*10^3)</f>
        <v>13.948456014073111</v>
      </c>
      <c r="U7" s="169">
        <f>IF(OR('NA1'!U7=":",'HW1'!U7=":"),":",'NA1'!U7/'HW1'!U7*10^3)</f>
        <v>13.805018382289598</v>
      </c>
      <c r="V7" s="169">
        <f>IF(OR('NA1'!V7=":",'HW1'!V7=":"),":",'NA1'!V7/'HW1'!V7*10^3)</f>
        <v>13.769065004501188</v>
      </c>
      <c r="W7" s="169">
        <f>IF(OR('NA1'!W7=":",'HW1'!W7=":"),":",'NA1'!W7/'HW1'!W7*10^3)</f>
        <v>14.202431803618758</v>
      </c>
      <c r="X7" s="169">
        <f>IF(OR('NA1'!X7=":",'HW1'!X7=":"),":",'NA1'!X7/'HW1'!X7*10^3)</f>
        <v>14.418082925739711</v>
      </c>
      <c r="Y7" s="91"/>
    </row>
    <row r="8" spans="1:25" s="52" customFormat="1" ht="24.75" customHeight="1">
      <c r="A8" s="53"/>
      <c r="B8" s="50" t="s">
        <v>29</v>
      </c>
      <c r="C8" s="88" t="str">
        <f>'NA1'!C8</f>
        <v>Παραγωγή  ηλεκτρικού  ρεύματος, φυσικού αερίου, ατμού και κλιματισμού</v>
      </c>
      <c r="D8" s="169">
        <f>IF(OR('NA1'!D8=":",'HW1'!D8=":"),":",'NA1'!D8/'HW1'!D8*10^3)</f>
        <v>58.037659943007213</v>
      </c>
      <c r="E8" s="169">
        <f>IF(OR('NA1'!E8=":",'HW1'!E8=":"),":",'NA1'!E8/'HW1'!E8*10^3)</f>
        <v>62.239481477342565</v>
      </c>
      <c r="F8" s="169">
        <f>IF(OR('NA1'!F8=":",'HW1'!F8=":"),":",'NA1'!F8/'HW1'!F8*10^3)</f>
        <v>65.077946024473377</v>
      </c>
      <c r="G8" s="169">
        <f>IF(OR('NA1'!G8=":",'HW1'!G8=":"),":",'NA1'!G8/'HW1'!G8*10^3)</f>
        <v>73.576577079957531</v>
      </c>
      <c r="H8" s="169">
        <f>IF(OR('NA1'!H8=":",'HW1'!H8=":"),":",'NA1'!H8/'HW1'!H8*10^3)</f>
        <v>72.581996982734537</v>
      </c>
      <c r="I8" s="169">
        <f>IF(OR('NA1'!I8=":",'HW1'!I8=":"),":",'NA1'!I8/'HW1'!I8*10^3)</f>
        <v>72.5596468681902</v>
      </c>
      <c r="J8" s="169">
        <f>IF(OR('NA1'!J8=":",'HW1'!J8=":"),":",'NA1'!J8/'HW1'!J8*10^3)</f>
        <v>88.316477621947811</v>
      </c>
      <c r="K8" s="169">
        <f>IF(OR('NA1'!K8=":",'HW1'!K8=":"),":",'NA1'!K8/'HW1'!K8*10^3)</f>
        <v>98.167290607364365</v>
      </c>
      <c r="L8" s="169">
        <f>IF(OR('NA1'!L8=":",'HW1'!L8=":"),":",'NA1'!L8/'HW1'!L8*10^3)</f>
        <v>104.27445940660446</v>
      </c>
      <c r="M8" s="169">
        <f>IF(OR('NA1'!M8=":",'HW1'!M8=":"),":",'NA1'!M8/'HW1'!M8*10^3)</f>
        <v>96.240850107828123</v>
      </c>
      <c r="N8" s="169">
        <f>IF(OR('NA1'!N8=":",'HW1'!N8=":"),":",'NA1'!N8/'HW1'!N8*10^3)</f>
        <v>83.492843972253922</v>
      </c>
      <c r="O8" s="169">
        <f>IF(OR('NA1'!O8=":",'HW1'!O8=":"),":",'NA1'!O8/'HW1'!O8*10^3)</f>
        <v>80.91720779220779</v>
      </c>
      <c r="P8" s="169">
        <f>IF(OR('NA1'!P8=":",'HW1'!P8=":"),":",'NA1'!P8/'HW1'!P8*10^3)</f>
        <v>92.873311626073175</v>
      </c>
      <c r="Q8" s="169">
        <f>IF(OR('NA1'!Q8=":",'HW1'!Q8=":"),":",'NA1'!Q8/'HW1'!Q8*10^3)</f>
        <v>98.567641114037457</v>
      </c>
      <c r="R8" s="169">
        <f>IF(OR('NA1'!R8=":",'HW1'!R8=":"),":",'NA1'!R8/'HW1'!R8*10^3)</f>
        <v>94.214649842306741</v>
      </c>
      <c r="S8" s="169">
        <f>IF(OR('NA1'!S8=":",'HW1'!S8=":"),":",'NA1'!S8/'HW1'!S8*10^3)</f>
        <v>88.142187313617725</v>
      </c>
      <c r="T8" s="169">
        <f>IF(OR('NA1'!T8=":",'HW1'!T8=":"),":",'NA1'!T8/'HW1'!T8*10^3)</f>
        <v>84.299396149289606</v>
      </c>
      <c r="U8" s="169">
        <f>IF(OR('NA1'!U8=":",'HW1'!U8=":"),":",'NA1'!U8/'HW1'!U8*10^3)</f>
        <v>83.574456476761753</v>
      </c>
      <c r="V8" s="169">
        <f>IF(OR('NA1'!V8=":",'HW1'!V8=":"),":",'NA1'!V8/'HW1'!V8*10^3)</f>
        <v>88.536717998362647</v>
      </c>
      <c r="W8" s="169">
        <f>IF(OR('NA1'!W8=":",'HW1'!W8=":"),":",'NA1'!W8/'HW1'!W8*10^3)</f>
        <v>89.588145077821025</v>
      </c>
      <c r="X8" s="169">
        <f>IF(OR('NA1'!X8=":",'HW1'!X8=":"),":",'NA1'!X8/'HW1'!X8*10^3)</f>
        <v>96.626436382378941</v>
      </c>
      <c r="Y8" s="91"/>
    </row>
    <row r="9" spans="1:25" s="52" customFormat="1" ht="24.75" customHeight="1">
      <c r="A9" s="53"/>
      <c r="B9" s="50" t="s">
        <v>31</v>
      </c>
      <c r="C9" s="88" t="str">
        <f>'NA1'!C9</f>
        <v>Παροχή νερού, επεξεργασία λυμάτων, διαχείριση αποβλήτων και δραστηριότητες εξυγίανσης</v>
      </c>
      <c r="D9" s="169">
        <f>IF(OR('NA1'!D9=":",'HW1'!D9=":"),":",'NA1'!D9/'HW1'!D9*10^3)</f>
        <v>14.12374731564284</v>
      </c>
      <c r="E9" s="169">
        <f>IF(OR('NA1'!E9=":",'HW1'!E9=":"),":",'NA1'!E9/'HW1'!E9*10^3)</f>
        <v>14.844959944526728</v>
      </c>
      <c r="F9" s="169">
        <f>IF(OR('NA1'!F9=":",'HW1'!F9=":"),":",'NA1'!F9/'HW1'!F9*10^3)</f>
        <v>13.223816603162568</v>
      </c>
      <c r="G9" s="169">
        <f>IF(OR('NA1'!G9=":",'HW1'!G9=":"),":",'NA1'!G9/'HW1'!G9*10^3)</f>
        <v>15.349517363954996</v>
      </c>
      <c r="H9" s="169">
        <f>IF(OR('NA1'!H9=":",'HW1'!H9=":"),":",'NA1'!H9/'HW1'!H9*10^3)</f>
        <v>20.220643094706752</v>
      </c>
      <c r="I9" s="169">
        <f>IF(OR('NA1'!I9=":",'HW1'!I9=":"),":",'NA1'!I9/'HW1'!I9*10^3)</f>
        <v>21.321268313529483</v>
      </c>
      <c r="J9" s="169">
        <f>IF(OR('NA1'!J9=":",'HW1'!J9=":"),":",'NA1'!J9/'HW1'!J9*10^3)</f>
        <v>24.63603219028478</v>
      </c>
      <c r="K9" s="169">
        <f>IF(OR('NA1'!K9=":",'HW1'!K9=":"),":",'NA1'!K9/'HW1'!K9*10^3)</f>
        <v>27.094276094276093</v>
      </c>
      <c r="L9" s="169">
        <f>IF(OR('NA1'!L9=":",'HW1'!L9=":"),":",'NA1'!L9/'HW1'!L9*10^3)</f>
        <v>25.575394446824898</v>
      </c>
      <c r="M9" s="169">
        <f>IF(OR('NA1'!M9=":",'HW1'!M9=":"),":",'NA1'!M9/'HW1'!M9*10^3)</f>
        <v>30.593543529153163</v>
      </c>
      <c r="N9" s="169">
        <f>IF(OR('NA1'!N9=":",'HW1'!N9=":"),":",'NA1'!N9/'HW1'!N9*10^3)</f>
        <v>31.640688882181898</v>
      </c>
      <c r="O9" s="169">
        <f>IF(OR('NA1'!O9=":",'HW1'!O9=":"),":",'NA1'!O9/'HW1'!O9*10^3)</f>
        <v>28.705078540560518</v>
      </c>
      <c r="P9" s="169">
        <f>IF(OR('NA1'!P9=":",'HW1'!P9=":"),":",'NA1'!P9/'HW1'!P9*10^3)</f>
        <v>27.137014767444434</v>
      </c>
      <c r="Q9" s="169">
        <f>IF(OR('NA1'!Q9=":",'HW1'!Q9=":"),":",'NA1'!Q9/'HW1'!Q9*10^3)</f>
        <v>20.938589111594144</v>
      </c>
      <c r="R9" s="169">
        <f>IF(OR('NA1'!R9=":",'HW1'!R9=":"),":",'NA1'!R9/'HW1'!R9*10^3)</f>
        <v>24.318229271385924</v>
      </c>
      <c r="S9" s="169">
        <f>IF(OR('NA1'!S9=":",'HW1'!S9=":"),":",'NA1'!S9/'HW1'!S9*10^3)</f>
        <v>26.383213709675527</v>
      </c>
      <c r="T9" s="169">
        <f>IF(OR('NA1'!T9=":",'HW1'!T9=":"),":",'NA1'!T9/'HW1'!T9*10^3)</f>
        <v>26.981485487004655</v>
      </c>
      <c r="U9" s="169">
        <f>IF(OR('NA1'!U9=":",'HW1'!U9=":"),":",'NA1'!U9/'HW1'!U9*10^3)</f>
        <v>26.639570241874058</v>
      </c>
      <c r="V9" s="169">
        <f>IF(OR('NA1'!V9=":",'HW1'!V9=":"),":",'NA1'!V9/'HW1'!V9*10^3)</f>
        <v>29.978508405006327</v>
      </c>
      <c r="W9" s="169">
        <f>IF(OR('NA1'!W9=":",'HW1'!W9=":"),":",'NA1'!W9/'HW1'!W9*10^3)</f>
        <v>30.038102385728926</v>
      </c>
      <c r="X9" s="169">
        <f>IF(OR('NA1'!X9=":",'HW1'!X9=":"),":",'NA1'!X9/'HW1'!X9*10^3)</f>
        <v>29.999953846224852</v>
      </c>
      <c r="Y9" s="91"/>
    </row>
    <row r="10" spans="1:25" s="52" customFormat="1" ht="24.75" customHeight="1">
      <c r="A10" s="53"/>
      <c r="B10" s="50" t="s">
        <v>33</v>
      </c>
      <c r="C10" s="88" t="str">
        <f>'NA1'!C10</f>
        <v>Κατασκευές</v>
      </c>
      <c r="D10" s="169">
        <f>IF(OR('NA1'!D10=":",'HW1'!D10=":"),":",'NA1'!D10/'HW1'!D10*10^3)</f>
        <v>18.812232624001226</v>
      </c>
      <c r="E10" s="169">
        <f>IF(OR('NA1'!E10=":",'HW1'!E10=":"),":",'NA1'!E10/'HW1'!E10*10^3)</f>
        <v>19.196401287886182</v>
      </c>
      <c r="F10" s="169">
        <f>IF(OR('NA1'!F10=":",'HW1'!F10=":"),":",'NA1'!F10/'HW1'!F10*10^3)</f>
        <v>18.918793540168569</v>
      </c>
      <c r="G10" s="169">
        <f>IF(OR('NA1'!G10=":",'HW1'!G10=":"),":",'NA1'!G10/'HW1'!G10*10^3)</f>
        <v>19.619879555467676</v>
      </c>
      <c r="H10" s="169">
        <f>IF(OR('NA1'!H10=":",'HW1'!H10=":"),":",'NA1'!H10/'HW1'!H10*10^3)</f>
        <v>19.498300273395337</v>
      </c>
      <c r="I10" s="169">
        <f>IF(OR('NA1'!I10=":",'HW1'!I10=":"),":",'NA1'!I10/'HW1'!I10*10^3)</f>
        <v>19.508720410567058</v>
      </c>
      <c r="J10" s="169">
        <f>IF(OR('NA1'!J10=":",'HW1'!J10=":"),":",'NA1'!J10/'HW1'!J10*10^3)</f>
        <v>19.064256042795357</v>
      </c>
      <c r="K10" s="169">
        <f>IF(OR('NA1'!K10=":",'HW1'!K10=":"),":",'NA1'!K10/'HW1'!K10*10^3)</f>
        <v>19.634435748494582</v>
      </c>
      <c r="L10" s="169">
        <f>IF(OR('NA1'!L10=":",'HW1'!L10=":"),":",'NA1'!L10/'HW1'!L10*10^3)</f>
        <v>19.784199906514132</v>
      </c>
      <c r="M10" s="169">
        <f>IF(OR('NA1'!M10=":",'HW1'!M10=":"),":",'NA1'!M10/'HW1'!M10*10^3)</f>
        <v>19.458676800463898</v>
      </c>
      <c r="N10" s="169">
        <f>IF(OR('NA1'!N10=":",'HW1'!N10=":"),":",'NA1'!N10/'HW1'!N10*10^3)</f>
        <v>19.341927656676113</v>
      </c>
      <c r="O10" s="169">
        <f>IF(OR('NA1'!O10=":",'HW1'!O10=":"),":",'NA1'!O10/'HW1'!O10*10^3)</f>
        <v>20.158266374889422</v>
      </c>
      <c r="P10" s="169">
        <f>IF(OR('NA1'!P10=":",'HW1'!P10=":"),":",'NA1'!P10/'HW1'!P10*10^3)</f>
        <v>20.656029511993122</v>
      </c>
      <c r="Q10" s="169">
        <f>IF(OR('NA1'!Q10=":",'HW1'!Q10=":"),":",'NA1'!Q10/'HW1'!Q10*10^3)</f>
        <v>21.001238494442401</v>
      </c>
      <c r="R10" s="169">
        <f>IF(OR('NA1'!R10=":",'HW1'!R10=":"),":",'NA1'!R10/'HW1'!R10*10^3)</f>
        <v>18.555822894501539</v>
      </c>
      <c r="S10" s="169">
        <f>IF(OR('NA1'!S10=":",'HW1'!S10=":"),":",'NA1'!S10/'HW1'!S10*10^3)</f>
        <v>17.130011029296693</v>
      </c>
      <c r="T10" s="169">
        <f>IF(OR('NA1'!T10=":",'HW1'!T10=":"),":",'NA1'!T10/'HW1'!T10*10^3)</f>
        <v>15.770270822524111</v>
      </c>
      <c r="U10" s="169">
        <f>IF(OR('NA1'!U10=":",'HW1'!U10=":"),":",'NA1'!U10/'HW1'!U10*10^3)</f>
        <v>14.867941757028103</v>
      </c>
      <c r="V10" s="169">
        <f>IF(OR('NA1'!V10=":",'HW1'!V10=":"),":",'NA1'!V10/'HW1'!V10*10^3)</f>
        <v>13.89929253905065</v>
      </c>
      <c r="W10" s="169">
        <f>IF(OR('NA1'!W10=":",'HW1'!W10=":"),":",'NA1'!W10/'HW1'!W10*10^3)</f>
        <v>12.844061872396328</v>
      </c>
      <c r="X10" s="169">
        <f>IF(OR('NA1'!X10=":",'HW1'!X10=":"),":",'NA1'!X10/'HW1'!X10*10^3)</f>
        <v>12.149610000659152</v>
      </c>
      <c r="Y10" s="91"/>
    </row>
    <row r="11" spans="1:25" s="52" customFormat="1" ht="24.75" customHeight="1">
      <c r="A11" s="53"/>
      <c r="B11" s="50" t="s">
        <v>34</v>
      </c>
      <c r="C11" s="88" t="str">
        <f>'NA1'!C11</f>
        <v>Χονδρικό και λιανικό εμπόριο, επισκευή μηχανοκινήτων οχημάτων και μοτοσικλετών</v>
      </c>
      <c r="D11" s="169">
        <f>IF(OR('NA1'!D11=":",'HW1'!D11=":"),":",'NA1'!D11/'HW1'!D11*10^3)</f>
        <v>8.8339581166279491</v>
      </c>
      <c r="E11" s="169">
        <f>IF(OR('NA1'!E11=":",'HW1'!E11=":"),":",'NA1'!E11/'HW1'!E11*10^3)</f>
        <v>8.7688229991665345</v>
      </c>
      <c r="F11" s="169">
        <f>IF(OR('NA1'!F11=":",'HW1'!F11=":"),":",'NA1'!F11/'HW1'!F11*10^3)</f>
        <v>8.7861579791830788</v>
      </c>
      <c r="G11" s="169">
        <f>IF(OR('NA1'!G11=":",'HW1'!G11=":"),":",'NA1'!G11/'HW1'!G11*10^3)</f>
        <v>9.5231308622325379</v>
      </c>
      <c r="H11" s="169">
        <f>IF(OR('NA1'!H11=":",'HW1'!H11=":"),":",'NA1'!H11/'HW1'!H11*10^3)</f>
        <v>9.9515121170439684</v>
      </c>
      <c r="I11" s="169">
        <f>IF(OR('NA1'!I11=":",'HW1'!I11=":"),":",'NA1'!I11/'HW1'!I11*10^3)</f>
        <v>10.744730079410699</v>
      </c>
      <c r="J11" s="169">
        <f>IF(OR('NA1'!J11=":",'HW1'!J11=":"),":",'NA1'!J11/'HW1'!J11*10^3)</f>
        <v>11.724162295183673</v>
      </c>
      <c r="K11" s="169">
        <f>IF(OR('NA1'!K11=":",'HW1'!K11=":"),":",'NA1'!K11/'HW1'!K11*10^3)</f>
        <v>12.303680081517982</v>
      </c>
      <c r="L11" s="169">
        <f>IF(OR('NA1'!L11=":",'HW1'!L11=":"),":",'NA1'!L11/'HW1'!L11*10^3)</f>
        <v>13.115107083698891</v>
      </c>
      <c r="M11" s="169">
        <f>IF(OR('NA1'!M11=":",'HW1'!M11=":"),":",'NA1'!M11/'HW1'!M11*10^3)</f>
        <v>14.992344841299118</v>
      </c>
      <c r="N11" s="169">
        <f>IF(OR('NA1'!N11=":",'HW1'!N11=":"),":",'NA1'!N11/'HW1'!N11*10^3)</f>
        <v>15.926759874101144</v>
      </c>
      <c r="O11" s="169">
        <f>IF(OR('NA1'!O11=":",'HW1'!O11=":"),":",'NA1'!O11/'HW1'!O11*10^3)</f>
        <v>16.99480051436052</v>
      </c>
      <c r="P11" s="169">
        <f>IF(OR('NA1'!P11=":",'HW1'!P11=":"),":",'NA1'!P11/'HW1'!P11*10^3)</f>
        <v>17.750202363938879</v>
      </c>
      <c r="Q11" s="169">
        <f>IF(OR('NA1'!Q11=":",'HW1'!Q11=":"),":",'NA1'!Q11/'HW1'!Q11*10^3)</f>
        <v>17.501737176409776</v>
      </c>
      <c r="R11" s="169">
        <f>IF(OR('NA1'!R11=":",'HW1'!R11=":"),":",'NA1'!R11/'HW1'!R11*10^3)</f>
        <v>17.774856349248232</v>
      </c>
      <c r="S11" s="169">
        <f>IF(OR('NA1'!S11=":",'HW1'!S11=":"),":",'NA1'!S11/'HW1'!S11*10^3)</f>
        <v>18.668934081755957</v>
      </c>
      <c r="T11" s="169">
        <f>IF(OR('NA1'!T11=":",'HW1'!T11=":"),":",'NA1'!T11/'HW1'!T11*10^3)</f>
        <v>19.07045038283788</v>
      </c>
      <c r="U11" s="169">
        <f>IF(OR('NA1'!U11=":",'HW1'!U11=":"),":",'NA1'!U11/'HW1'!U11*10^3)</f>
        <v>19.203273132774275</v>
      </c>
      <c r="V11" s="169">
        <f>IF(OR('NA1'!V11=":",'HW1'!V11=":"),":",'NA1'!V11/'HW1'!V11*10^3)</f>
        <v>19.311637512809039</v>
      </c>
      <c r="W11" s="169">
        <f>IF(OR('NA1'!W11=":",'HW1'!W11=":"),":",'NA1'!W11/'HW1'!W11*10^3)</f>
        <v>19.563001132242</v>
      </c>
      <c r="X11" s="169">
        <f>IF(OR('NA1'!X11=":",'HW1'!X11=":"),":",'NA1'!X11/'HW1'!X11*10^3)</f>
        <v>19.57877048087088</v>
      </c>
      <c r="Y11" s="91"/>
    </row>
    <row r="12" spans="1:25" s="52" customFormat="1" ht="24.75" customHeight="1">
      <c r="A12" s="53"/>
      <c r="B12" s="50" t="s">
        <v>36</v>
      </c>
      <c r="C12" s="88" t="str">
        <f>'NA1'!C12</f>
        <v>Μεταφορά και αποθήκευση</v>
      </c>
      <c r="D12" s="169">
        <f>IF(OR('NA1'!D12=":",'HW1'!D12=":"),":",'NA1'!D12/'HW1'!D12*10^3)</f>
        <v>26.793724260354743</v>
      </c>
      <c r="E12" s="169">
        <f>IF(OR('NA1'!E12=":",'HW1'!E12=":"),":",'NA1'!E12/'HW1'!E12*10^3)</f>
        <v>25.906957295217907</v>
      </c>
      <c r="F12" s="169">
        <f>IF(OR('NA1'!F12=":",'HW1'!F12=":"),":",'NA1'!F12/'HW1'!F12*10^3)</f>
        <v>25.775552173368073</v>
      </c>
      <c r="G12" s="169">
        <f>IF(OR('NA1'!G12=":",'HW1'!G12=":"),":",'NA1'!G12/'HW1'!G12*10^3)</f>
        <v>26.02017823665004</v>
      </c>
      <c r="H12" s="169">
        <f>IF(OR('NA1'!H12=":",'HW1'!H12=":"),":",'NA1'!H12/'HW1'!H12*10^3)</f>
        <v>25.638225289105417</v>
      </c>
      <c r="I12" s="169">
        <f>IF(OR('NA1'!I12=":",'HW1'!I12=":"),":",'NA1'!I12/'HW1'!I12*10^3)</f>
        <v>27.741791800395678</v>
      </c>
      <c r="J12" s="169">
        <f>IF(OR('NA1'!J12=":",'HW1'!J12=":"),":",'NA1'!J12/'HW1'!J12*10^3)</f>
        <v>25.043741251857053</v>
      </c>
      <c r="K12" s="169">
        <f>IF(OR('NA1'!K12=":",'HW1'!K12=":"),":",'NA1'!K12/'HW1'!K12*10^3)</f>
        <v>25.790668559904095</v>
      </c>
      <c r="L12" s="169">
        <f>IF(OR('NA1'!L12=":",'HW1'!L12=":"),":",'NA1'!L12/'HW1'!L12*10^3)</f>
        <v>25.663058588999043</v>
      </c>
      <c r="M12" s="169">
        <f>IF(OR('NA1'!M12=":",'HW1'!M12=":"),":",'NA1'!M12/'HW1'!M12*10^3)</f>
        <v>26.100095612109058</v>
      </c>
      <c r="N12" s="169">
        <f>IF(OR('NA1'!N12=":",'HW1'!N12=":"),":",'NA1'!N12/'HW1'!N12*10^3)</f>
        <v>25.246140917209029</v>
      </c>
      <c r="O12" s="169">
        <f>IF(OR('NA1'!O12=":",'HW1'!O12=":"),":",'NA1'!O12/'HW1'!O12*10^3)</f>
        <v>27.981843666526558</v>
      </c>
      <c r="P12" s="169">
        <f>IF(OR('NA1'!P12=":",'HW1'!P12=":"),":",'NA1'!P12/'HW1'!P12*10^3)</f>
        <v>26.643637866851076</v>
      </c>
      <c r="Q12" s="169">
        <f>IF(OR('NA1'!Q12=":",'HW1'!Q12=":"),":",'NA1'!Q12/'HW1'!Q12*10^3)</f>
        <v>29.108643636488459</v>
      </c>
      <c r="R12" s="169">
        <f>IF(OR('NA1'!R12=":",'HW1'!R12=":"),":",'NA1'!R12/'HW1'!R12*10^3)</f>
        <v>28.668424967419742</v>
      </c>
      <c r="S12" s="169">
        <f>IF(OR('NA1'!S12=":",'HW1'!S12=":"),":",'NA1'!S12/'HW1'!S12*10^3)</f>
        <v>30.08943873853487</v>
      </c>
      <c r="T12" s="169">
        <f>IF(OR('NA1'!T12=":",'HW1'!T12=":"),":",'NA1'!T12/'HW1'!T12*10^3)</f>
        <v>28.939568423587833</v>
      </c>
      <c r="U12" s="169">
        <f>IF(OR('NA1'!U12=":",'HW1'!U12=":"),":",'NA1'!U12/'HW1'!U12*10^3)</f>
        <v>28.188011089813703</v>
      </c>
      <c r="V12" s="169">
        <f>IF(OR('NA1'!V12=":",'HW1'!V12=":"),":",'NA1'!V12/'HW1'!V12*10^3)</f>
        <v>28.897944731024772</v>
      </c>
      <c r="W12" s="169">
        <f>IF(OR('NA1'!W12=":",'HW1'!W12=":"),":",'NA1'!W12/'HW1'!W12*10^3)</f>
        <v>27.570454093914954</v>
      </c>
      <c r="X12" s="169">
        <f>IF(OR('NA1'!X12=":",'HW1'!X12=":"),":",'NA1'!X12/'HW1'!X12*10^3)</f>
        <v>28.421341215504871</v>
      </c>
      <c r="Y12" s="91"/>
    </row>
    <row r="13" spans="1:25" s="52" customFormat="1" ht="24.75" customHeight="1">
      <c r="A13" s="53"/>
      <c r="B13" s="50" t="s">
        <v>38</v>
      </c>
      <c r="C13" s="88" t="str">
        <f>'NA1'!C13</f>
        <v>Δραστηριότητες υπηρεσιών παροχής καταλύματος και υπηρεσιών εστίασης</v>
      </c>
      <c r="D13" s="169">
        <f>IF(OR('NA1'!D13=":",'HW1'!D13=":"),":",'NA1'!D13/'HW1'!D13*10^3)</f>
        <v>14.220242508305308</v>
      </c>
      <c r="E13" s="169">
        <f>IF(OR('NA1'!E13=":",'HW1'!E13=":"),":",'NA1'!E13/'HW1'!E13*10^3)</f>
        <v>14.113366097689406</v>
      </c>
      <c r="F13" s="169">
        <f>IF(OR('NA1'!F13=":",'HW1'!F13=":"),":",'NA1'!F13/'HW1'!F13*10^3)</f>
        <v>14.813401339806985</v>
      </c>
      <c r="G13" s="169">
        <f>IF(OR('NA1'!G13=":",'HW1'!G13=":"),":",'NA1'!G13/'HW1'!G13*10^3)</f>
        <v>15.508657257892958</v>
      </c>
      <c r="H13" s="169">
        <f>IF(OR('NA1'!H13=":",'HW1'!H13=":"),":",'NA1'!H13/'HW1'!H13*10^3)</f>
        <v>15.973532689141486</v>
      </c>
      <c r="I13" s="169">
        <f>IF(OR('NA1'!I13=":",'HW1'!I13=":"),":",'NA1'!I13/'HW1'!I13*10^3)</f>
        <v>16.533842105431749</v>
      </c>
      <c r="J13" s="169">
        <f>IF(OR('NA1'!J13=":",'HW1'!J13=":"),":",'NA1'!J13/'HW1'!J13*10^3)</f>
        <v>15.594803521580419</v>
      </c>
      <c r="K13" s="169">
        <f>IF(OR('NA1'!K13=":",'HW1'!K13=":"),":",'NA1'!K13/'HW1'!K13*10^3)</f>
        <v>14.517745434489839</v>
      </c>
      <c r="L13" s="169">
        <f>IF(OR('NA1'!L13=":",'HW1'!L13=":"),":",'NA1'!L13/'HW1'!L13*10^3)</f>
        <v>13.35636684764216</v>
      </c>
      <c r="M13" s="169">
        <f>IF(OR('NA1'!M13=":",'HW1'!M13=":"),":",'NA1'!M13/'HW1'!M13*10^3)</f>
        <v>13.067407131280865</v>
      </c>
      <c r="N13" s="169">
        <f>IF(OR('NA1'!N13=":",'HW1'!N13=":"),":",'NA1'!N13/'HW1'!N13*10^3)</f>
        <v>13.094278762681846</v>
      </c>
      <c r="O13" s="169">
        <f>IF(OR('NA1'!O13=":",'HW1'!O13=":"),":",'NA1'!O13/'HW1'!O13*10^3)</f>
        <v>13.439626697374846</v>
      </c>
      <c r="P13" s="169">
        <f>IF(OR('NA1'!P13=":",'HW1'!P13=":"),":",'NA1'!P13/'HW1'!P13*10^3)</f>
        <v>13.206703948397021</v>
      </c>
      <c r="Q13" s="169">
        <f>IF(OR('NA1'!Q13=":",'HW1'!Q13=":"),":",'NA1'!Q13/'HW1'!Q13*10^3)</f>
        <v>12.483847291053383</v>
      </c>
      <c r="R13" s="169">
        <f>IF(OR('NA1'!R13=":",'HW1'!R13=":"),":",'NA1'!R13/'HW1'!R13*10^3)</f>
        <v>12.109339470229591</v>
      </c>
      <c r="S13" s="169">
        <f>IF(OR('NA1'!S13=":",'HW1'!S13=":"),":",'NA1'!S13/'HW1'!S13*10^3)</f>
        <v>12.329933486184444</v>
      </c>
      <c r="T13" s="169">
        <f>IF(OR('NA1'!T13=":",'HW1'!T13=":"),":",'NA1'!T13/'HW1'!T13*10^3)</f>
        <v>12.867253393341784</v>
      </c>
      <c r="U13" s="169">
        <f>IF(OR('NA1'!U13=":",'HW1'!U13=":"),":",'NA1'!U13/'HW1'!U13*10^3)</f>
        <v>13.054642303029034</v>
      </c>
      <c r="V13" s="169">
        <f>IF(OR('NA1'!V13=":",'HW1'!V13=":"),":",'NA1'!V13/'HW1'!V13*10^3)</f>
        <v>12.741356528900564</v>
      </c>
      <c r="W13" s="169">
        <f>IF(OR('NA1'!W13=":",'HW1'!W13=":"),":",'NA1'!W13/'HW1'!W13*10^3)</f>
        <v>13.106843806105745</v>
      </c>
      <c r="X13" s="169">
        <f>IF(OR('NA1'!X13=":",'HW1'!X13=":"),":",'NA1'!X13/'HW1'!X13*10^3)</f>
        <v>13.564991160616666</v>
      </c>
      <c r="Y13" s="91"/>
    </row>
    <row r="14" spans="1:25" s="52" customFormat="1" ht="24.75" customHeight="1">
      <c r="A14" s="53"/>
      <c r="B14" s="50" t="s">
        <v>40</v>
      </c>
      <c r="C14" s="88" t="str">
        <f>'NA1'!C14</f>
        <v>Ενημέρωση και επικοινωνία</v>
      </c>
      <c r="D14" s="169">
        <f>IF(OR('NA1'!D14=":",'HW1'!D14=":"),":",'NA1'!D14/'HW1'!D14*10^3)</f>
        <v>16.085774570648201</v>
      </c>
      <c r="E14" s="169">
        <f>IF(OR('NA1'!E14=":",'HW1'!E14=":"),":",'NA1'!E14/'HW1'!E14*10^3)</f>
        <v>17.415417291130794</v>
      </c>
      <c r="F14" s="169">
        <f>IF(OR('NA1'!F14=":",'HW1'!F14=":"),":",'NA1'!F14/'HW1'!F14*10^3)</f>
        <v>18.453578663081331</v>
      </c>
      <c r="G14" s="169">
        <f>IF(OR('NA1'!G14=":",'HW1'!G14=":"),":",'NA1'!G14/'HW1'!G14*10^3)</f>
        <v>21.91646620226394</v>
      </c>
      <c r="H14" s="169">
        <f>IF(OR('NA1'!H14=":",'HW1'!H14=":"),":",'NA1'!H14/'HW1'!H14*10^3)</f>
        <v>23.998338118323076</v>
      </c>
      <c r="I14" s="169">
        <f>IF(OR('NA1'!I14=":",'HW1'!I14=":"),":",'NA1'!I14/'HW1'!I14*10^3)</f>
        <v>26.595970973837318</v>
      </c>
      <c r="J14" s="169">
        <f>IF(OR('NA1'!J14=":",'HW1'!J14=":"),":",'NA1'!J14/'HW1'!J14*10^3)</f>
        <v>28.512170014199331</v>
      </c>
      <c r="K14" s="169">
        <f>IF(OR('NA1'!K14=":",'HW1'!K14=":"),":",'NA1'!K14/'HW1'!K14*10^3)</f>
        <v>31.290373145837602</v>
      </c>
      <c r="L14" s="169">
        <f>IF(OR('NA1'!L14=":",'HW1'!L14=":"),":",'NA1'!L14/'HW1'!L14*10^3)</f>
        <v>31.088630196351637</v>
      </c>
      <c r="M14" s="169">
        <f>IF(OR('NA1'!M14=":",'HW1'!M14=":"),":",'NA1'!M14/'HW1'!M14*10^3)</f>
        <v>36.77540275547365</v>
      </c>
      <c r="N14" s="169">
        <f>IF(OR('NA1'!N14=":",'HW1'!N14=":"),":",'NA1'!N14/'HW1'!N14*10^3)</f>
        <v>39.282120807605907</v>
      </c>
      <c r="O14" s="169">
        <f>IF(OR('NA1'!O14=":",'HW1'!O14=":"),":",'NA1'!O14/'HW1'!O14*10^3)</f>
        <v>34.424357665340246</v>
      </c>
      <c r="P14" s="169">
        <f>IF(OR('NA1'!P14=":",'HW1'!P14=":"),":",'NA1'!P14/'HW1'!P14*10^3)</f>
        <v>34.731018024415533</v>
      </c>
      <c r="Q14" s="169">
        <f>IF(OR('NA1'!Q14=":",'HW1'!Q14=":"),":",'NA1'!Q14/'HW1'!Q14*10^3)</f>
        <v>35.886220473974497</v>
      </c>
      <c r="R14" s="169">
        <f>IF(OR('NA1'!R14=":",'HW1'!R14=":"),":",'NA1'!R14/'HW1'!R14*10^3)</f>
        <v>34.324976317859331</v>
      </c>
      <c r="S14" s="169">
        <f>IF(OR('NA1'!S14=":",'HW1'!S14=":"),":",'NA1'!S14/'HW1'!S14*10^3)</f>
        <v>33.619833732143725</v>
      </c>
      <c r="T14" s="169">
        <f>IF(OR('NA1'!T14=":",'HW1'!T14=":"),":",'NA1'!T14/'HW1'!T14*10^3)</f>
        <v>33.930004491624572</v>
      </c>
      <c r="U14" s="169">
        <f>IF(OR('NA1'!U14=":",'HW1'!U14=":"),":",'NA1'!U14/'HW1'!U14*10^3)</f>
        <v>35.304421320409119</v>
      </c>
      <c r="V14" s="169">
        <f>IF(OR('NA1'!V14=":",'HW1'!V14=":"),":",'NA1'!V14/'HW1'!V14*10^3)</f>
        <v>38.714525777446696</v>
      </c>
      <c r="W14" s="169">
        <f>IF(OR('NA1'!W14=":",'HW1'!W14=":"),":",'NA1'!W14/'HW1'!W14*10^3)</f>
        <v>36.948099020905381</v>
      </c>
      <c r="X14" s="169">
        <f>IF(OR('NA1'!X14=":",'HW1'!X14=":"),":",'NA1'!X14/'HW1'!X14*10^3)</f>
        <v>37.101876916048106</v>
      </c>
      <c r="Y14" s="91"/>
    </row>
    <row r="15" spans="1:25" s="52" customFormat="1" ht="24.75" customHeight="1">
      <c r="A15" s="53"/>
      <c r="B15" s="50" t="s">
        <v>42</v>
      </c>
      <c r="C15" s="88" t="str">
        <f>'NA1'!C15</f>
        <v>Χρηματοπιστωτικές και ασφαλιστικές δραστηριότητες</v>
      </c>
      <c r="D15" s="169">
        <f>IF(OR('NA1'!D15=":",'HW1'!D15=":"),":",'NA1'!D15/'HW1'!D15*10^3)</f>
        <v>16.621239518116933</v>
      </c>
      <c r="E15" s="169">
        <f>IF(OR('NA1'!E15=":",'HW1'!E15=":"),":",'NA1'!E15/'HW1'!E15*10^3)</f>
        <v>17.244395571439281</v>
      </c>
      <c r="F15" s="169">
        <f>IF(OR('NA1'!F15=":",'HW1'!F15=":"),":",'NA1'!F15/'HW1'!F15*10^3)</f>
        <v>18.792718621276045</v>
      </c>
      <c r="G15" s="169">
        <f>IF(OR('NA1'!G15=":",'HW1'!G15=":"),":",'NA1'!G15/'HW1'!G15*10^3)</f>
        <v>21.023542017361098</v>
      </c>
      <c r="H15" s="169">
        <f>IF(OR('NA1'!H15=":",'HW1'!H15=":"),":",'NA1'!H15/'HW1'!H15*10^3)</f>
        <v>21.864695839242653</v>
      </c>
      <c r="I15" s="169">
        <f>IF(OR('NA1'!I15=":",'HW1'!I15=":"),":",'NA1'!I15/'HW1'!I15*10^3)</f>
        <v>23.979495554628425</v>
      </c>
      <c r="J15" s="169">
        <f>IF(OR('NA1'!J15=":",'HW1'!J15=":"),":",'NA1'!J15/'HW1'!J15*10^3)</f>
        <v>25.234268984848985</v>
      </c>
      <c r="K15" s="169">
        <f>IF(OR('NA1'!K15=":",'HW1'!K15=":"),":",'NA1'!K15/'HW1'!K15*10^3)</f>
        <v>26.276484321896362</v>
      </c>
      <c r="L15" s="169">
        <f>IF(OR('NA1'!L15=":",'HW1'!L15=":"),":",'NA1'!L15/'HW1'!L15*10^3)</f>
        <v>25.369876979196349</v>
      </c>
      <c r="M15" s="169">
        <f>IF(OR('NA1'!M15=":",'HW1'!M15=":"),":",'NA1'!M15/'HW1'!M15*10^3)</f>
        <v>25.9740278505299</v>
      </c>
      <c r="N15" s="169">
        <f>IF(OR('NA1'!N15=":",'HW1'!N15=":"),":",'NA1'!N15/'HW1'!N15*10^3)</f>
        <v>28.46448578988948</v>
      </c>
      <c r="O15" s="169">
        <f>IF(OR('NA1'!O15=":",'HW1'!O15=":"),":",'NA1'!O15/'HW1'!O15*10^3)</f>
        <v>31.571566879370032</v>
      </c>
      <c r="P15" s="169">
        <f>IF(OR('NA1'!P15=":",'HW1'!P15=":"),":",'NA1'!P15/'HW1'!P15*10^3)</f>
        <v>33.700566766353866</v>
      </c>
      <c r="Q15" s="169">
        <f>IF(OR('NA1'!Q15=":",'HW1'!Q15=":"),":",'NA1'!Q15/'HW1'!Q15*10^3)</f>
        <v>34.76048382642103</v>
      </c>
      <c r="R15" s="169">
        <f>IF(OR('NA1'!R15=":",'HW1'!R15=":"),":",'NA1'!R15/'HW1'!R15*10^3)</f>
        <v>36.528008215657245</v>
      </c>
      <c r="S15" s="169">
        <f>IF(OR('NA1'!S15=":",'HW1'!S15=":"),":",'NA1'!S15/'HW1'!S15*10^3)</f>
        <v>36.92524898940227</v>
      </c>
      <c r="T15" s="169">
        <f>IF(OR('NA1'!T15=":",'HW1'!T15=":"),":",'NA1'!T15/'HW1'!T15*10^3)</f>
        <v>36.591710515934423</v>
      </c>
      <c r="U15" s="169">
        <f>IF(OR('NA1'!U15=":",'HW1'!U15=":"),":",'NA1'!U15/'HW1'!U15*10^3)</f>
        <v>36.513550749496886</v>
      </c>
      <c r="V15" s="169">
        <f>IF(OR('NA1'!V15=":",'HW1'!V15=":"),":",'NA1'!V15/'HW1'!V15*10^3)</f>
        <v>36.227326107508787</v>
      </c>
      <c r="W15" s="169">
        <f>IF(OR('NA1'!W15=":",'HW1'!W15=":"),":",'NA1'!W15/'HW1'!W15*10^3)</f>
        <v>33.894466134988768</v>
      </c>
      <c r="X15" s="169">
        <f>IF(OR('NA1'!X15=":",'HW1'!X15=":"),":",'NA1'!X15/'HW1'!X15*10^3)</f>
        <v>33.87979036991144</v>
      </c>
      <c r="Y15" s="91"/>
    </row>
    <row r="16" spans="1:25" s="52" customFormat="1" ht="24.75" customHeight="1">
      <c r="A16" s="53"/>
      <c r="B16" s="50" t="s">
        <v>44</v>
      </c>
      <c r="C16" s="88" t="str">
        <f>'NA1'!C16</f>
        <v>Διαχείριση ακίνητης περιουσίας</v>
      </c>
      <c r="D16" s="169">
        <f>IF(OR('NA1'!D16=":",'HW1'!D16=":"),":",'NA1'!D16/'HW1'!D16*10^3)</f>
        <v>562.7699444175629</v>
      </c>
      <c r="E16" s="169">
        <f>IF(OR('NA1'!E16=":",'HW1'!E16=":"),":",'NA1'!E16/'HW1'!E16*10^3)</f>
        <v>548.33719506196292</v>
      </c>
      <c r="F16" s="169">
        <f>IF(OR('NA1'!F16=":",'HW1'!F16=":"),":",'NA1'!F16/'HW1'!F16*10^3)</f>
        <v>534.63222461607552</v>
      </c>
      <c r="G16" s="169">
        <f>IF(OR('NA1'!G16=":",'HW1'!G16=":"),":",'NA1'!G16/'HW1'!G16*10^3)</f>
        <v>526.90256807754497</v>
      </c>
      <c r="H16" s="169">
        <f>IF(OR('NA1'!H16=":",'HW1'!H16=":"),":",'NA1'!H16/'HW1'!H16*10^3)</f>
        <v>536.54018345907639</v>
      </c>
      <c r="I16" s="169">
        <f>IF(OR('NA1'!I16=":",'HW1'!I16=":"),":",'NA1'!I16/'HW1'!I16*10^3)</f>
        <v>541.56138633014189</v>
      </c>
      <c r="J16" s="169">
        <f>IF(OR('NA1'!J16=":",'HW1'!J16=":"),":",'NA1'!J16/'HW1'!J16*10^3)</f>
        <v>541.0150294053584</v>
      </c>
      <c r="K16" s="169">
        <f>IF(OR('NA1'!K16=":",'HW1'!K16=":"),":",'NA1'!K16/'HW1'!K16*10^3)</f>
        <v>572.22799401413499</v>
      </c>
      <c r="L16" s="169">
        <f>IF(OR('NA1'!L16=":",'HW1'!L16=":"),":",'NA1'!L16/'HW1'!L16*10^3)</f>
        <v>560.78519686221523</v>
      </c>
      <c r="M16" s="169">
        <f>IF(OR('NA1'!M16=":",'HW1'!M16=":"),":",'NA1'!M16/'HW1'!M16*10^3)</f>
        <v>514.27336946872526</v>
      </c>
      <c r="N16" s="169">
        <f>IF(OR('NA1'!N16=":",'HW1'!N16=":"),":",'NA1'!N16/'HW1'!N16*10^3)</f>
        <v>465.60930444011052</v>
      </c>
      <c r="O16" s="169">
        <f>IF(OR('NA1'!O16=":",'HW1'!O16=":"),":",'NA1'!O16/'HW1'!O16*10^3)</f>
        <v>464.44198192061873</v>
      </c>
      <c r="P16" s="169">
        <f>IF(OR('NA1'!P16=":",'HW1'!P16=":"),":",'NA1'!P16/'HW1'!P16*10^3)</f>
        <v>459.68001894624655</v>
      </c>
      <c r="Q16" s="169">
        <f>IF(OR('NA1'!Q16=":",'HW1'!Q16=":"),":",'NA1'!Q16/'HW1'!Q16*10^3)</f>
        <v>447.86809325352158</v>
      </c>
      <c r="R16" s="169">
        <f>IF(OR('NA1'!R16=":",'HW1'!R16=":"),":",'NA1'!R16/'HW1'!R16*10^3)</f>
        <v>481.35338669738945</v>
      </c>
      <c r="S16" s="169">
        <f>IF(OR('NA1'!S16=":",'HW1'!S16=":"),":",'NA1'!S16/'HW1'!S16*10^3)</f>
        <v>464.19526881668543</v>
      </c>
      <c r="T16" s="169">
        <f>IF(OR('NA1'!T16=":",'HW1'!T16=":"),":",'NA1'!T16/'HW1'!T16*10^3)</f>
        <v>450.71779027000207</v>
      </c>
      <c r="U16" s="169">
        <f>IF(OR('NA1'!U16=":",'HW1'!U16=":"),":",'NA1'!U16/'HW1'!U16*10^3)</f>
        <v>456.93150821010903</v>
      </c>
      <c r="V16" s="169">
        <f>IF(OR('NA1'!V16=":",'HW1'!V16=":"),":",'NA1'!V16/'HW1'!V16*10^3)</f>
        <v>515.52919674738496</v>
      </c>
      <c r="W16" s="169">
        <f>IF(OR('NA1'!W16=":",'HW1'!W16=":"),":",'NA1'!W16/'HW1'!W16*10^3)</f>
        <v>505.43780986172948</v>
      </c>
      <c r="X16" s="169">
        <f>IF(OR('NA1'!X16=":",'HW1'!X16=":"),":",'NA1'!X16/'HW1'!X16*10^3)</f>
        <v>484.14075189388819</v>
      </c>
      <c r="Y16" s="91"/>
    </row>
    <row r="17" spans="1:25" s="52" customFormat="1" ht="24.75" customHeight="1">
      <c r="A17" s="53"/>
      <c r="B17" s="50" t="s">
        <v>46</v>
      </c>
      <c r="C17" s="88" t="str">
        <f>'NA1'!C17</f>
        <v>Επαγγελματικές, επιστημονικές και τεχνικές δραστηριότητες</v>
      </c>
      <c r="D17" s="169">
        <f>IF(OR('NA1'!D17=":",'HW1'!D17=":"),":",'NA1'!D17/'HW1'!D17*10^3)</f>
        <v>26.344885882184947</v>
      </c>
      <c r="E17" s="169">
        <f>IF(OR('NA1'!E17=":",'HW1'!E17=":"),":",'NA1'!E17/'HW1'!E17*10^3)</f>
        <v>26.532684127664265</v>
      </c>
      <c r="F17" s="169">
        <f>IF(OR('NA1'!F17=":",'HW1'!F17=":"),":",'NA1'!F17/'HW1'!F17*10^3)</f>
        <v>26.810061967260051</v>
      </c>
      <c r="G17" s="169">
        <f>IF(OR('NA1'!G17=":",'HW1'!G17=":"),":",'NA1'!G17/'HW1'!G17*10^3)</f>
        <v>27.785637306880005</v>
      </c>
      <c r="H17" s="169">
        <f>IF(OR('NA1'!H17=":",'HW1'!H17=":"),":",'NA1'!H17/'HW1'!H17*10^3)</f>
        <v>28.640215422740901</v>
      </c>
      <c r="I17" s="169">
        <f>IF(OR('NA1'!I17=":",'HW1'!I17=":"),":",'NA1'!I17/'HW1'!I17*10^3)</f>
        <v>28.267321347804895</v>
      </c>
      <c r="J17" s="169">
        <f>IF(OR('NA1'!J17=":",'HW1'!J17=":"),":",'NA1'!J17/'HW1'!J17*10^3)</f>
        <v>29.943291824283708</v>
      </c>
      <c r="K17" s="169">
        <f>IF(OR('NA1'!K17=":",'HW1'!K17=":"),":",'NA1'!K17/'HW1'!K17*10^3)</f>
        <v>30.60334391174684</v>
      </c>
      <c r="L17" s="169">
        <f>IF(OR('NA1'!L17=":",'HW1'!L17=":"),":",'NA1'!L17/'HW1'!L17*10^3)</f>
        <v>29.177597578662827</v>
      </c>
      <c r="M17" s="169">
        <f>IF(OR('NA1'!M17=":",'HW1'!M17=":"),":",'NA1'!M17/'HW1'!M17*10^3)</f>
        <v>29.379554873519595</v>
      </c>
      <c r="N17" s="169">
        <f>IF(OR('NA1'!N17=":",'HW1'!N17=":"),":",'NA1'!N17/'HW1'!N17*10^3)</f>
        <v>29.519333207785891</v>
      </c>
      <c r="O17" s="169">
        <f>IF(OR('NA1'!O17=":",'HW1'!O17=":"),":",'NA1'!O17/'HW1'!O17*10^3)</f>
        <v>28.800575194995758</v>
      </c>
      <c r="P17" s="169">
        <f>IF(OR('NA1'!P17=":",'HW1'!P17=":"),":",'NA1'!P17/'HW1'!P17*10^3)</f>
        <v>28.451032474228395</v>
      </c>
      <c r="Q17" s="169">
        <f>IF(OR('NA1'!Q17=":",'HW1'!Q17=":"),":",'NA1'!Q17/'HW1'!Q17*10^3)</f>
        <v>27.431380611486158</v>
      </c>
      <c r="R17" s="169">
        <f>IF(OR('NA1'!R17=":",'HW1'!R17=":"),":",'NA1'!R17/'HW1'!R17*10^3)</f>
        <v>25.501843417332527</v>
      </c>
      <c r="S17" s="169">
        <f>IF(OR('NA1'!S17=":",'HW1'!S17=":"),":",'NA1'!S17/'HW1'!S17*10^3)</f>
        <v>25.606701718147416</v>
      </c>
      <c r="T17" s="169">
        <f>IF(OR('NA1'!T17=":",'HW1'!T17=":"),":",'NA1'!T17/'HW1'!T17*10^3)</f>
        <v>26.18915211981356</v>
      </c>
      <c r="U17" s="169">
        <f>IF(OR('NA1'!U17=":",'HW1'!U17=":"),":",'NA1'!U17/'HW1'!U17*10^3)</f>
        <v>26.88234109367389</v>
      </c>
      <c r="V17" s="169">
        <f>IF(OR('NA1'!V17=":",'HW1'!V17=":"),":",'NA1'!V17/'HW1'!V17*10^3)</f>
        <v>25.732454178026973</v>
      </c>
      <c r="W17" s="169">
        <f>IF(OR('NA1'!W17=":",'HW1'!W17=":"),":",'NA1'!W17/'HW1'!W17*10^3)</f>
        <v>25.799975593368892</v>
      </c>
      <c r="X17" s="169">
        <f>IF(OR('NA1'!X17=":",'HW1'!X17=":"),":",'NA1'!X17/'HW1'!X17*10^3)</f>
        <v>25.565425699498459</v>
      </c>
      <c r="Y17" s="91"/>
    </row>
    <row r="18" spans="1:25" s="52" customFormat="1" ht="24.75" customHeight="1">
      <c r="A18" s="53"/>
      <c r="B18" s="50" t="s">
        <v>48</v>
      </c>
      <c r="C18" s="88" t="str">
        <f>'NA1'!C18</f>
        <v>Διοικητικές και υποστηρικτικές δραστηριότητες</v>
      </c>
      <c r="D18" s="169">
        <f>IF(OR('NA1'!D18=":",'HW1'!D18=":"),":",'NA1'!D18/'HW1'!D18*10^3)</f>
        <v>9.252092596953208</v>
      </c>
      <c r="E18" s="169">
        <f>IF(OR('NA1'!E18=":",'HW1'!E18=":"),":",'NA1'!E18/'HW1'!E18*10^3)</f>
        <v>9.9515738700639158</v>
      </c>
      <c r="F18" s="169">
        <f>IF(OR('NA1'!F18=":",'HW1'!F18=":"),":",'NA1'!F18/'HW1'!F18*10^3)</f>
        <v>10.440579763591346</v>
      </c>
      <c r="G18" s="169">
        <f>IF(OR('NA1'!G18=":",'HW1'!G18=":"),":",'NA1'!G18/'HW1'!G18*10^3)</f>
        <v>11.079985010968947</v>
      </c>
      <c r="H18" s="169">
        <f>IF(OR('NA1'!H18=":",'HW1'!H18=":"),":",'NA1'!H18/'HW1'!H18*10^3)</f>
        <v>12.01287355077802</v>
      </c>
      <c r="I18" s="169">
        <f>IF(OR('NA1'!I18=":",'HW1'!I18=":"),":",'NA1'!I18/'HW1'!I18*10^3)</f>
        <v>14.786643500166942</v>
      </c>
      <c r="J18" s="169">
        <f>IF(OR('NA1'!J18=":",'HW1'!J18=":"),":",'NA1'!J18/'HW1'!J18*10^3)</f>
        <v>14.756896143007738</v>
      </c>
      <c r="K18" s="169">
        <f>IF(OR('NA1'!K18=":",'HW1'!K18=":"),":",'NA1'!K18/'HW1'!K18*10^3)</f>
        <v>14.477718827058093</v>
      </c>
      <c r="L18" s="169">
        <f>IF(OR('NA1'!L18=":",'HW1'!L18=":"),":",'NA1'!L18/'HW1'!L18*10^3)</f>
        <v>14.701823065160672</v>
      </c>
      <c r="M18" s="169">
        <f>IF(OR('NA1'!M18=":",'HW1'!M18=":"),":",'NA1'!M18/'HW1'!M18*10^3)</f>
        <v>13.675828555575137</v>
      </c>
      <c r="N18" s="169">
        <f>IF(OR('NA1'!N18=":",'HW1'!N18=":"),":",'NA1'!N18/'HW1'!N18*10^3)</f>
        <v>14.066714067097603</v>
      </c>
      <c r="O18" s="169">
        <f>IF(OR('NA1'!O18=":",'HW1'!O18=":"),":",'NA1'!O18/'HW1'!O18*10^3)</f>
        <v>14.993368266701511</v>
      </c>
      <c r="P18" s="169">
        <f>IF(OR('NA1'!P18=":",'HW1'!P18=":"),":",'NA1'!P18/'HW1'!P18*10^3)</f>
        <v>12.88960197060449</v>
      </c>
      <c r="Q18" s="169">
        <f>IF(OR('NA1'!Q18=":",'HW1'!Q18=":"),":",'NA1'!Q18/'HW1'!Q18*10^3)</f>
        <v>12.494952710992935</v>
      </c>
      <c r="R18" s="169">
        <f>IF(OR('NA1'!R18=":",'HW1'!R18=":"),":",'NA1'!R18/'HW1'!R18*10^3)</f>
        <v>11.506822311902756</v>
      </c>
      <c r="S18" s="169">
        <f>IF(OR('NA1'!S18=":",'HW1'!S18=":"),":",'NA1'!S18/'HW1'!S18*10^3)</f>
        <v>11.480837642670661</v>
      </c>
      <c r="T18" s="169">
        <f>IF(OR('NA1'!T18=":",'HW1'!T18=":"),":",'NA1'!T18/'HW1'!T18*10^3)</f>
        <v>10.616694506280883</v>
      </c>
      <c r="U18" s="169">
        <f>IF(OR('NA1'!U18=":",'HW1'!U18=":"),":",'NA1'!U18/'HW1'!U18*10^3)</f>
        <v>11.162995785271404</v>
      </c>
      <c r="V18" s="169">
        <f>IF(OR('NA1'!V18=":",'HW1'!V18=":"),":",'NA1'!V18/'HW1'!V18*10^3)</f>
        <v>10.106033021973071</v>
      </c>
      <c r="W18" s="169">
        <f>IF(OR('NA1'!W18=":",'HW1'!W18=":"),":",'NA1'!W18/'HW1'!W18*10^3)</f>
        <v>9.4661280832215269</v>
      </c>
      <c r="X18" s="169">
        <f>IF(OR('NA1'!X18=":",'HW1'!X18=":"),":",'NA1'!X18/'HW1'!X18*10^3)</f>
        <v>9.5276474645745513</v>
      </c>
      <c r="Y18" s="91"/>
    </row>
    <row r="19" spans="1:25" s="52" customFormat="1" ht="24.75" customHeight="1">
      <c r="A19" s="53"/>
      <c r="B19" s="50" t="s">
        <v>50</v>
      </c>
      <c r="C19" s="88" t="str">
        <f>'NA1'!C19</f>
        <v>Δημόσια διοίκηση και άμυνα, υποχρεωτική κοινωνική ασφάλιση</v>
      </c>
      <c r="D19" s="169">
        <f>IF(OR('NA1'!D19=":",'HW1'!D19=":"),":",'NA1'!D19/'HW1'!D19*10^3)</f>
        <v>22.926431384187403</v>
      </c>
      <c r="E19" s="169">
        <f>IF(OR('NA1'!E19=":",'HW1'!E19=":"),":",'NA1'!E19/'HW1'!E19*10^3)</f>
        <v>22.977257848111282</v>
      </c>
      <c r="F19" s="169">
        <f>IF(OR('NA1'!F19=":",'HW1'!F19=":"),":",'NA1'!F19/'HW1'!F19*10^3)</f>
        <v>22.580573681880523</v>
      </c>
      <c r="G19" s="169">
        <f>IF(OR('NA1'!G19=":",'HW1'!G19=":"),":",'NA1'!G19/'HW1'!G19*10^3)</f>
        <v>21.79284162866978</v>
      </c>
      <c r="H19" s="169">
        <f>IF(OR('NA1'!H19=":",'HW1'!H19=":"),":",'NA1'!H19/'HW1'!H19*10^3)</f>
        <v>22.15112610853507</v>
      </c>
      <c r="I19" s="169">
        <f>IF(OR('NA1'!I19=":",'HW1'!I19=":"),":",'NA1'!I19/'HW1'!I19*10^3)</f>
        <v>22.089330285289968</v>
      </c>
      <c r="J19" s="169">
        <f>IF(OR('NA1'!J19=":",'HW1'!J19=":"),":",'NA1'!J19/'HW1'!J19*10^3)</f>
        <v>21.584947101706433</v>
      </c>
      <c r="K19" s="169">
        <f>IF(OR('NA1'!K19=":",'HW1'!K19=":"),":",'NA1'!K19/'HW1'!K19*10^3)</f>
        <v>21.746355225836805</v>
      </c>
      <c r="L19" s="169">
        <f>IF(OR('NA1'!L19=":",'HW1'!L19=":"),":",'NA1'!L19/'HW1'!L19*10^3)</f>
        <v>23.381970015483937</v>
      </c>
      <c r="M19" s="169">
        <f>IF(OR('NA1'!M19=":",'HW1'!M19=":"),":",'NA1'!M19/'HW1'!M19*10^3)</f>
        <v>24.112887308575605</v>
      </c>
      <c r="N19" s="169">
        <f>IF(OR('NA1'!N19=":",'HW1'!N19=":"),":",'NA1'!N19/'HW1'!N19*10^3)</f>
        <v>24.04929685277239</v>
      </c>
      <c r="O19" s="169">
        <f>IF(OR('NA1'!O19=":",'HW1'!O19=":"),":",'NA1'!O19/'HW1'!O19*10^3)</f>
        <v>24.75838329118918</v>
      </c>
      <c r="P19" s="169">
        <f>IF(OR('NA1'!P19=":",'HW1'!P19=":"),":",'NA1'!P19/'HW1'!P19*10^3)</f>
        <v>23.961492323973584</v>
      </c>
      <c r="Q19" s="169">
        <f>IF(OR('NA1'!Q19=":",'HW1'!Q19=":"),":",'NA1'!Q19/'HW1'!Q19*10^3)</f>
        <v>23.898814555811114</v>
      </c>
      <c r="R19" s="169">
        <f>IF(OR('NA1'!R19=":",'HW1'!R19=":"),":",'NA1'!R19/'HW1'!R19*10^3)</f>
        <v>25.572995988869017</v>
      </c>
      <c r="S19" s="169">
        <f>IF(OR('NA1'!S19=":",'HW1'!S19=":"),":",'NA1'!S19/'HW1'!S19*10^3)</f>
        <v>25.137194247838941</v>
      </c>
      <c r="T19" s="169">
        <f>IF(OR('NA1'!T19=":",'HW1'!T19=":"),":",'NA1'!T19/'HW1'!T19*10^3)</f>
        <v>25.746682687395438</v>
      </c>
      <c r="U19" s="169">
        <f>IF(OR('NA1'!U19=":",'HW1'!U19=":"),":",'NA1'!U19/'HW1'!U19*10^3)</f>
        <v>27.044081038770702</v>
      </c>
      <c r="V19" s="169">
        <f>IF(OR('NA1'!V19=":",'HW1'!V19=":"),":",'NA1'!V19/'HW1'!V19*10^3)</f>
        <v>25.945732164536569</v>
      </c>
      <c r="W19" s="169">
        <f>IF(OR('NA1'!W19=":",'HW1'!W19=":"),":",'NA1'!W19/'HW1'!W19*10^3)</f>
        <v>26.483043336301961</v>
      </c>
      <c r="X19" s="169">
        <f>IF(OR('NA1'!X19=":",'HW1'!X19=":"),":",'NA1'!X19/'HW1'!X19*10^3)</f>
        <v>26.617272288491158</v>
      </c>
      <c r="Y19" s="91"/>
    </row>
    <row r="20" spans="1:25" s="52" customFormat="1" ht="24.75" customHeight="1">
      <c r="A20" s="53"/>
      <c r="B20" s="50" t="s">
        <v>52</v>
      </c>
      <c r="C20" s="88" t="str">
        <f>'NA1'!C20</f>
        <v>Εκπαίδευση</v>
      </c>
      <c r="D20" s="169">
        <f>IF(OR('NA1'!D20=":",'HW1'!D20=":"),":",'NA1'!D20/'HW1'!D20*10^3)</f>
        <v>27.55669267807971</v>
      </c>
      <c r="E20" s="169">
        <f>IF(OR('NA1'!E20=":",'HW1'!E20=":"),":",'NA1'!E20/'HW1'!E20*10^3)</f>
        <v>26.970380867404959</v>
      </c>
      <c r="F20" s="169">
        <f>IF(OR('NA1'!F20=":",'HW1'!F20=":"),":",'NA1'!F20/'HW1'!F20*10^3)</f>
        <v>26.87878448796301</v>
      </c>
      <c r="G20" s="169">
        <f>IF(OR('NA1'!G20=":",'HW1'!G20=":"),":",'NA1'!G20/'HW1'!G20*10^3)</f>
        <v>27.107532298905245</v>
      </c>
      <c r="H20" s="169">
        <f>IF(OR('NA1'!H20=":",'HW1'!H20=":"),":",'NA1'!H20/'HW1'!H20*10^3)</f>
        <v>26.985072743202601</v>
      </c>
      <c r="I20" s="169">
        <f>IF(OR('NA1'!I20=":",'HW1'!I20=":"),":",'NA1'!I20/'HW1'!I20*10^3)</f>
        <v>27.737468147753265</v>
      </c>
      <c r="J20" s="169">
        <f>IF(OR('NA1'!J20=":",'HW1'!J20=":"),":",'NA1'!J20/'HW1'!J20*10^3)</f>
        <v>26.791299821236723</v>
      </c>
      <c r="K20" s="169">
        <f>IF(OR('NA1'!K20=":",'HW1'!K20=":"),":",'NA1'!K20/'HW1'!K20*10^3)</f>
        <v>27.479371664363242</v>
      </c>
      <c r="L20" s="169">
        <f>IF(OR('NA1'!L20=":",'HW1'!L20=":"),":",'NA1'!L20/'HW1'!L20*10^3)</f>
        <v>27.693783550194397</v>
      </c>
      <c r="M20" s="169">
        <f>IF(OR('NA1'!M20=":",'HW1'!M20=":"),":",'NA1'!M20/'HW1'!M20*10^3)</f>
        <v>27.964558672675349</v>
      </c>
      <c r="N20" s="169">
        <f>IF(OR('NA1'!N20=":",'HW1'!N20=":"),":",'NA1'!N20/'HW1'!N20*10^3)</f>
        <v>28.383431715942642</v>
      </c>
      <c r="O20" s="169">
        <f>IF(OR('NA1'!O20=":",'HW1'!O20=":"),":",'NA1'!O20/'HW1'!O20*10^3)</f>
        <v>28.408656161266642</v>
      </c>
      <c r="P20" s="169">
        <f>IF(OR('NA1'!P20=":",'HW1'!P20=":"),":",'NA1'!P20/'HW1'!P20*10^3)</f>
        <v>28.219005949739056</v>
      </c>
      <c r="Q20" s="169">
        <f>IF(OR('NA1'!Q20=":",'HW1'!Q20=":"),":",'NA1'!Q20/'HW1'!Q20*10^3)</f>
        <v>27.306334354209621</v>
      </c>
      <c r="R20" s="169">
        <f>IF(OR('NA1'!R20=":",'HW1'!R20=":"),":",'NA1'!R20/'HW1'!R20*10^3)</f>
        <v>26.868684229267824</v>
      </c>
      <c r="S20" s="169">
        <f>IF(OR('NA1'!S20=":",'HW1'!S20=":"),":",'NA1'!S20/'HW1'!S20*10^3)</f>
        <v>27.138336706586237</v>
      </c>
      <c r="T20" s="169">
        <f>IF(OR('NA1'!T20=":",'HW1'!T20=":"),":",'NA1'!T20/'HW1'!T20*10^3)</f>
        <v>26.913461620525613</v>
      </c>
      <c r="U20" s="169">
        <f>IF(OR('NA1'!U20=":",'HW1'!U20=":"),":",'NA1'!U20/'HW1'!U20*10^3)</f>
        <v>26.756766307531695</v>
      </c>
      <c r="V20" s="169">
        <f>IF(OR('NA1'!V20=":",'HW1'!V20=":"),":",'NA1'!V20/'HW1'!V20*10^3)</f>
        <v>26.380028881860678</v>
      </c>
      <c r="W20" s="169">
        <f>IF(OR('NA1'!W20=":",'HW1'!W20=":"),":",'NA1'!W20/'HW1'!W20*10^3)</f>
        <v>26.3870217361751</v>
      </c>
      <c r="X20" s="169">
        <f>IF(OR('NA1'!X20=":",'HW1'!X20=":"),":",'NA1'!X20/'HW1'!X20*10^3)</f>
        <v>26.595361947144152</v>
      </c>
      <c r="Y20" s="91"/>
    </row>
    <row r="21" spans="1:25" s="52" customFormat="1" ht="24.75" customHeight="1">
      <c r="A21" s="53"/>
      <c r="B21" s="50" t="s">
        <v>53</v>
      </c>
      <c r="C21" s="88" t="str">
        <f>'NA1'!C21</f>
        <v>Δραστηριότητες σχετικές με την ανθρώπινη υγεία και κοινωνική μέριμνα</v>
      </c>
      <c r="D21" s="169">
        <f>IF(OR('NA1'!D21=":",'HW1'!D21=":"),":",'NA1'!D21/'HW1'!D21*10^3)</f>
        <v>17.948745530763393</v>
      </c>
      <c r="E21" s="169">
        <f>IF(OR('NA1'!E21=":",'HW1'!E21=":"),":",'NA1'!E21/'HW1'!E21*10^3)</f>
        <v>17.888855954364363</v>
      </c>
      <c r="F21" s="169">
        <f>IF(OR('NA1'!F21=":",'HW1'!F21=":"),":",'NA1'!F21/'HW1'!F21*10^3)</f>
        <v>17.698375781605616</v>
      </c>
      <c r="G21" s="169">
        <f>IF(OR('NA1'!G21=":",'HW1'!G21=":"),":",'NA1'!G21/'HW1'!G21*10^3)</f>
        <v>17.872667052009085</v>
      </c>
      <c r="H21" s="169">
        <f>IF(OR('NA1'!H21=":",'HW1'!H21=":"),":",'NA1'!H21/'HW1'!H21*10^3)</f>
        <v>17.822921182930077</v>
      </c>
      <c r="I21" s="169">
        <f>IF(OR('NA1'!I21=":",'HW1'!I21=":"),":",'NA1'!I21/'HW1'!I21*10^3)</f>
        <v>18.553508131599031</v>
      </c>
      <c r="J21" s="169">
        <f>IF(OR('NA1'!J21=":",'HW1'!J21=":"),":",'NA1'!J21/'HW1'!J21*10^3)</f>
        <v>18.480427352959637</v>
      </c>
      <c r="K21" s="169">
        <f>IF(OR('NA1'!K21=":",'HW1'!K21=":"),":",'NA1'!K21/'HW1'!K21*10^3)</f>
        <v>18.457005976753486</v>
      </c>
      <c r="L21" s="169">
        <f>IF(OR('NA1'!L21=":",'HW1'!L21=":"),":",'NA1'!L21/'HW1'!L21*10^3)</f>
        <v>18.719921292845498</v>
      </c>
      <c r="M21" s="169">
        <f>IF(OR('NA1'!M21=":",'HW1'!M21=":"),":",'NA1'!M21/'HW1'!M21*10^3)</f>
        <v>19.031622313754411</v>
      </c>
      <c r="N21" s="169">
        <f>IF(OR('NA1'!N21=":",'HW1'!N21=":"),":",'NA1'!N21/'HW1'!N21*10^3)</f>
        <v>18.82664222176491</v>
      </c>
      <c r="O21" s="169">
        <f>IF(OR('NA1'!O21=":",'HW1'!O21=":"),":",'NA1'!O21/'HW1'!O21*10^3)</f>
        <v>18.705001579704579</v>
      </c>
      <c r="P21" s="169">
        <f>IF(OR('NA1'!P21=":",'HW1'!P21=":"),":",'NA1'!P21/'HW1'!P21*10^3)</f>
        <v>18.583316993656041</v>
      </c>
      <c r="Q21" s="169">
        <f>IF(OR('NA1'!Q21=":",'HW1'!Q21=":"),":",'NA1'!Q21/'HW1'!Q21*10^3)</f>
        <v>18.235066940150489</v>
      </c>
      <c r="R21" s="169">
        <f>IF(OR('NA1'!R21=":",'HW1'!R21=":"),":",'NA1'!R21/'HW1'!R21*10^3)</f>
        <v>17.933867747048264</v>
      </c>
      <c r="S21" s="169">
        <f>IF(OR('NA1'!S21=":",'HW1'!S21=":"),":",'NA1'!S21/'HW1'!S21*10^3)</f>
        <v>17.788660861918576</v>
      </c>
      <c r="T21" s="169">
        <f>IF(OR('NA1'!T21=":",'HW1'!T21=":"),":",'NA1'!T21/'HW1'!T21*10^3)</f>
        <v>17.892975607709456</v>
      </c>
      <c r="U21" s="169">
        <f>IF(OR('NA1'!U21=":",'HW1'!U21=":"),":",'NA1'!U21/'HW1'!U21*10^3)</f>
        <v>18.360877523948574</v>
      </c>
      <c r="V21" s="169">
        <f>IF(OR('NA1'!V21=":",'HW1'!V21=":"),":",'NA1'!V21/'HW1'!V21*10^3)</f>
        <v>18.603935518448754</v>
      </c>
      <c r="W21" s="169">
        <f>IF(OR('NA1'!W21=":",'HW1'!W21=":"),":",'NA1'!W21/'HW1'!W21*10^3)</f>
        <v>18.452338934343736</v>
      </c>
      <c r="X21" s="169">
        <f>IF(OR('NA1'!X21=":",'HW1'!X21=":"),":",'NA1'!X21/'HW1'!X21*10^3)</f>
        <v>18.595523540519448</v>
      </c>
      <c r="Y21" s="91"/>
    </row>
    <row r="22" spans="1:25" s="52" customFormat="1" ht="24.75" customHeight="1">
      <c r="A22" s="53"/>
      <c r="B22" s="50" t="s">
        <v>55</v>
      </c>
      <c r="C22" s="88" t="str">
        <f>'NA1'!C22</f>
        <v>Τέχνες, διασκέδαση και ψυχαγωγία</v>
      </c>
      <c r="D22" s="169">
        <f>IF(OR('NA1'!D22=":",'HW1'!D22=":"),":",'NA1'!D22/'HW1'!D22*10^3)</f>
        <v>12.765954742815895</v>
      </c>
      <c r="E22" s="169">
        <f>IF(OR('NA1'!E22=":",'HW1'!E22=":"),":",'NA1'!E22/'HW1'!E22*10^3)</f>
        <v>13.189960897302955</v>
      </c>
      <c r="F22" s="169">
        <f>IF(OR('NA1'!F22=":",'HW1'!F22=":"),":",'NA1'!F22/'HW1'!F22*10^3)</f>
        <v>14.887809507041156</v>
      </c>
      <c r="G22" s="169">
        <f>IF(OR('NA1'!G22=":",'HW1'!G22=":"),":",'NA1'!G22/'HW1'!G22*10^3)</f>
        <v>15.083846428378459</v>
      </c>
      <c r="H22" s="169">
        <f>IF(OR('NA1'!H22=":",'HW1'!H22=":"),":",'NA1'!H22/'HW1'!H22*10^3)</f>
        <v>14.369807211018395</v>
      </c>
      <c r="I22" s="169">
        <f>IF(OR('NA1'!I22=":",'HW1'!I22=":"),":",'NA1'!I22/'HW1'!I22*10^3)</f>
        <v>15.512000152677166</v>
      </c>
      <c r="J22" s="169">
        <f>IF(OR('NA1'!J22=":",'HW1'!J22=":"),":",'NA1'!J22/'HW1'!J22*10^3)</f>
        <v>16.113917540411006</v>
      </c>
      <c r="K22" s="169">
        <f>IF(OR('NA1'!K22=":",'HW1'!K22=":"),":",'NA1'!K22/'HW1'!K22*10^3)</f>
        <v>17.385492999797062</v>
      </c>
      <c r="L22" s="169">
        <f>IF(OR('NA1'!L22=":",'HW1'!L22=":"),":",'NA1'!L22/'HW1'!L22*10^3)</f>
        <v>17.212695004429666</v>
      </c>
      <c r="M22" s="169">
        <f>IF(OR('NA1'!M22=":",'HW1'!M22=":"),":",'NA1'!M22/'HW1'!M22*10^3)</f>
        <v>16.081923825577242</v>
      </c>
      <c r="N22" s="169">
        <f>IF(OR('NA1'!N22=":",'HW1'!N22=":"),":",'NA1'!N22/'HW1'!N22*10^3)</f>
        <v>15.995554753532947</v>
      </c>
      <c r="O22" s="169">
        <f>IF(OR('NA1'!O22=":",'HW1'!O22=":"),":",'NA1'!O22/'HW1'!O22*10^3)</f>
        <v>16.735932270960234</v>
      </c>
      <c r="P22" s="169">
        <f>IF(OR('NA1'!P22=":",'HW1'!P22=":"),":",'NA1'!P22/'HW1'!P22*10^3)</f>
        <v>16.861478260524162</v>
      </c>
      <c r="Q22" s="169">
        <f>IF(OR('NA1'!Q22=":",'HW1'!Q22=":"),":",'NA1'!Q22/'HW1'!Q22*10^3)</f>
        <v>16.130413009157731</v>
      </c>
      <c r="R22" s="169">
        <f>IF(OR('NA1'!R22=":",'HW1'!R22=":"),":",'NA1'!R22/'HW1'!R22*10^3)</f>
        <v>18.149871599312625</v>
      </c>
      <c r="S22" s="169">
        <f>IF(OR('NA1'!S22=":",'HW1'!S22=":"),":",'NA1'!S22/'HW1'!S22*10^3)</f>
        <v>19.431140270943441</v>
      </c>
      <c r="T22" s="169">
        <f>IF(OR('NA1'!T22=":",'HW1'!T22=":"),":",'NA1'!T22/'HW1'!T22*10^3)</f>
        <v>21.54000415105677</v>
      </c>
      <c r="U22" s="169">
        <f>IF(OR('NA1'!U22=":",'HW1'!U22=":"),":",'NA1'!U22/'HW1'!U22*10^3)</f>
        <v>20.908667026527134</v>
      </c>
      <c r="V22" s="169">
        <f>IF(OR('NA1'!V22=":",'HW1'!V22=":"),":",'NA1'!V22/'HW1'!V22*10^3)</f>
        <v>19.216328050703165</v>
      </c>
      <c r="W22" s="169">
        <f>IF(OR('NA1'!W22=":",'HW1'!W22=":"),":",'NA1'!W22/'HW1'!W22*10^3)</f>
        <v>18.970212816077986</v>
      </c>
      <c r="X22" s="169">
        <f>IF(OR('NA1'!X22=":",'HW1'!X22=":"),":",'NA1'!X22/'HW1'!X22*10^3)</f>
        <v>18.456641984155105</v>
      </c>
      <c r="Y22" s="91"/>
    </row>
    <row r="23" spans="1:25" s="52" customFormat="1" ht="24.75" customHeight="1">
      <c r="A23" s="53"/>
      <c r="B23" s="50" t="s">
        <v>57</v>
      </c>
      <c r="C23" s="88" t="str">
        <f>'NA1'!C23</f>
        <v>Άλλες δραστηριότητες παροχής υπηρεσιών</v>
      </c>
      <c r="D23" s="169">
        <f>IF(OR('NA1'!D23=":",'HW1'!D23=":"),":",'NA1'!D23/'HW1'!D23*10^3)</f>
        <v>14.924387164022441</v>
      </c>
      <c r="E23" s="169">
        <f>IF(OR('NA1'!E23=":",'HW1'!E23=":"),":",'NA1'!E23/'HW1'!E23*10^3)</f>
        <v>15.401779710558079</v>
      </c>
      <c r="F23" s="169">
        <f>IF(OR('NA1'!F23=":",'HW1'!F23=":"),":",'NA1'!F23/'HW1'!F23*10^3)</f>
        <v>15.654321446145564</v>
      </c>
      <c r="G23" s="169">
        <f>IF(OR('NA1'!G23=":",'HW1'!G23=":"),":",'NA1'!G23/'HW1'!G23*10^3)</f>
        <v>14.197256312132424</v>
      </c>
      <c r="H23" s="169">
        <f>IF(OR('NA1'!H23=":",'HW1'!H23=":"),":",'NA1'!H23/'HW1'!H23*10^3)</f>
        <v>13.937889595146801</v>
      </c>
      <c r="I23" s="169">
        <f>IF(OR('NA1'!I23=":",'HW1'!I23=":"),":",'NA1'!I23/'HW1'!I23*10^3)</f>
        <v>15.430804099622211</v>
      </c>
      <c r="J23" s="169">
        <f>IF(OR('NA1'!J23=":",'HW1'!J23=":"),":",'NA1'!J23/'HW1'!J23*10^3)</f>
        <v>14.686145758097672</v>
      </c>
      <c r="K23" s="169">
        <f>IF(OR('NA1'!K23=":",'HW1'!K23=":"),":",'NA1'!K23/'HW1'!K23*10^3)</f>
        <v>15.194640270198684</v>
      </c>
      <c r="L23" s="169">
        <f>IF(OR('NA1'!L23=":",'HW1'!L23=":"),":",'NA1'!L23/'HW1'!L23*10^3)</f>
        <v>15.554093097818669</v>
      </c>
      <c r="M23" s="169">
        <f>IF(OR('NA1'!M23=":",'HW1'!M23=":"),":",'NA1'!M23/'HW1'!M23*10^3)</f>
        <v>16.069198132316853</v>
      </c>
      <c r="N23" s="169">
        <f>IF(OR('NA1'!N23=":",'HW1'!N23=":"),":",'NA1'!N23/'HW1'!N23*10^3)</f>
        <v>15.758175471551832</v>
      </c>
      <c r="O23" s="169">
        <f>IF(OR('NA1'!O23=":",'HW1'!O23=":"),":",'NA1'!O23/'HW1'!O23*10^3)</f>
        <v>14.800998732169161</v>
      </c>
      <c r="P23" s="169">
        <f>IF(OR('NA1'!P23=":",'HW1'!P23=":"),":",'NA1'!P23/'HW1'!P23*10^3)</f>
        <v>13.151199419141374</v>
      </c>
      <c r="Q23" s="169">
        <f>IF(OR('NA1'!Q23=":",'HW1'!Q23=":"),":",'NA1'!Q23/'HW1'!Q23*10^3)</f>
        <v>14.339058588649127</v>
      </c>
      <c r="R23" s="169">
        <f>IF(OR('NA1'!R23=":",'HW1'!R23=":"),":",'NA1'!R23/'HW1'!R23*10^3)</f>
        <v>13.990293548911797</v>
      </c>
      <c r="S23" s="169">
        <f>IF(OR('NA1'!S23=":",'HW1'!S23=":"),":",'NA1'!S23/'HW1'!S23*10^3)</f>
        <v>13.969066781008641</v>
      </c>
      <c r="T23" s="169">
        <f>IF(OR('NA1'!T23=":",'HW1'!T23=":"),":",'NA1'!T23/'HW1'!T23*10^3)</f>
        <v>13.858142171811473</v>
      </c>
      <c r="U23" s="169">
        <f>IF(OR('NA1'!U23=":",'HW1'!U23=":"),":",'NA1'!U23/'HW1'!U23*10^3)</f>
        <v>13.717332214915233</v>
      </c>
      <c r="V23" s="169">
        <f>IF(OR('NA1'!V23=":",'HW1'!V23=":"),":",'NA1'!V23/'HW1'!V23*10^3)</f>
        <v>14.123704742736745</v>
      </c>
      <c r="W23" s="169">
        <f>IF(OR('NA1'!W23=":",'HW1'!W23=":"),":",'NA1'!W23/'HW1'!W23*10^3)</f>
        <v>13.299288198041596</v>
      </c>
      <c r="X23" s="169">
        <f>IF(OR('NA1'!X23=":",'HW1'!X23=":"),":",'NA1'!X23/'HW1'!X23*10^3)</f>
        <v>13.148866298401357</v>
      </c>
      <c r="Y23" s="91"/>
    </row>
    <row r="24" spans="1:25" s="52" customFormat="1" ht="24.75" customHeight="1">
      <c r="A24" s="53"/>
      <c r="B24" s="50" t="s">
        <v>59</v>
      </c>
      <c r="C24" s="88" t="str">
        <f>'NA1'!C24</f>
        <v>Δραστηριότητες νοικοκυριών ως εργοδοτών</v>
      </c>
      <c r="D24" s="169">
        <f>IF(OR('NA1'!D24=":",'HW1'!D24=":"),":",'NA1'!D24/'HW1'!D24*10^3)</f>
        <v>3.0339541314957565</v>
      </c>
      <c r="E24" s="169">
        <f>IF(OR('NA1'!E24=":",'HW1'!E24=":"),":",'NA1'!E24/'HW1'!E24*10^3)</f>
        <v>3.0477474117809633</v>
      </c>
      <c r="F24" s="169">
        <f>IF(OR('NA1'!F24=":",'HW1'!F24=":"),":",'NA1'!F24/'HW1'!F24*10^3)</f>
        <v>3.0325188737616191</v>
      </c>
      <c r="G24" s="169">
        <f>IF(OR('NA1'!G24=":",'HW1'!G24=":"),":",'NA1'!G24/'HW1'!G24*10^3)</f>
        <v>3.0430200217813588</v>
      </c>
      <c r="H24" s="169">
        <f>IF(OR('NA1'!H24=":",'HW1'!H24=":"),":",'NA1'!H24/'HW1'!H24*10^3)</f>
        <v>3.0615406236661271</v>
      </c>
      <c r="I24" s="169">
        <f>IF(OR('NA1'!I24=":",'HW1'!I24=":"),":",'NA1'!I24/'HW1'!I24*10^3)</f>
        <v>3.0443610313246956</v>
      </c>
      <c r="J24" s="169">
        <f>IF(OR('NA1'!J24=":",'HW1'!J24=":"),":",'NA1'!J24/'HW1'!J24*10^3)</f>
        <v>3.0337082493782983</v>
      </c>
      <c r="K24" s="169">
        <f>IF(OR('NA1'!K24=":",'HW1'!K24=":"),":",'NA1'!K24/'HW1'!K24*10^3)</f>
        <v>3.0510807261496748</v>
      </c>
      <c r="L24" s="169">
        <f>IF(OR('NA1'!L24=":",'HW1'!L24=":"),":",'NA1'!L24/'HW1'!L24*10^3)</f>
        <v>3.0313179439418376</v>
      </c>
      <c r="M24" s="169">
        <f>IF(OR('NA1'!M24=":",'HW1'!M24=":"),":",'NA1'!M24/'HW1'!M24*10^3)</f>
        <v>2.9661747514238352</v>
      </c>
      <c r="N24" s="169">
        <f>IF(OR('NA1'!N24=":",'HW1'!N24=":"),":",'NA1'!N24/'HW1'!N24*10^3)</f>
        <v>2.9961241344603473</v>
      </c>
      <c r="O24" s="169">
        <f>IF(OR('NA1'!O24=":",'HW1'!O24=":"),":",'NA1'!O24/'HW1'!O24*10^3)</f>
        <v>2.8800814850671541</v>
      </c>
      <c r="P24" s="169">
        <f>IF(OR('NA1'!P24=":",'HW1'!P24=":"),":",'NA1'!P24/'HW1'!P24*10^3)</f>
        <v>2.8679407113565092</v>
      </c>
      <c r="Q24" s="169">
        <f>IF(OR('NA1'!Q24=":",'HW1'!Q24=":"),":",'NA1'!Q24/'HW1'!Q24*10^3)</f>
        <v>2.8361909175162183</v>
      </c>
      <c r="R24" s="169">
        <f>IF(OR('NA1'!R24=":",'HW1'!R24=":"),":",'NA1'!R24/'HW1'!R24*10^3)</f>
        <v>2.8692413456756247</v>
      </c>
      <c r="S24" s="169">
        <f>IF(OR('NA1'!S24=":",'HW1'!S24=":"),":",'NA1'!S24/'HW1'!S24*10^3)</f>
        <v>2.8843241536836302</v>
      </c>
      <c r="T24" s="169">
        <f>IF(OR('NA1'!T24=":",'HW1'!T24=":"),":",'NA1'!T24/'HW1'!T24*10^3)</f>
        <v>2.9028151024109912</v>
      </c>
      <c r="U24" s="169">
        <f>IF(OR('NA1'!U24=":",'HW1'!U24=":"),":",'NA1'!U24/'HW1'!U24*10^3)</f>
        <v>2.8998778998778993</v>
      </c>
      <c r="V24" s="169">
        <f>IF(OR('NA1'!V24=":",'HW1'!V24=":"),":",'NA1'!V24/'HW1'!V24*10^3)</f>
        <v>2.7678198744141911</v>
      </c>
      <c r="W24" s="169">
        <f>IF(OR('NA1'!W24=":",'HW1'!W24=":"),":",'NA1'!W24/'HW1'!W24*10^3)</f>
        <v>2.7590898628268659</v>
      </c>
      <c r="X24" s="169">
        <f>IF(OR('NA1'!X24=":",'HW1'!X24=":"),":",'NA1'!X24/'HW1'!X24*10^3)</f>
        <v>2.7491838987503172</v>
      </c>
      <c r="Y24" s="91"/>
    </row>
    <row r="25" spans="1:25" s="52" customFormat="1" ht="24.75" customHeight="1">
      <c r="A25" s="53"/>
      <c r="B25" s="55" t="str">
        <f>""</f>
        <v/>
      </c>
      <c r="C25" s="55" t="str">
        <f>""</f>
        <v/>
      </c>
      <c r="D25" s="55" t="str">
        <f>""</f>
        <v/>
      </c>
      <c r="E25" s="55" t="str">
        <f>""</f>
        <v/>
      </c>
      <c r="F25" s="55" t="str">
        <f>""</f>
        <v/>
      </c>
      <c r="G25" s="55" t="str">
        <f>""</f>
        <v/>
      </c>
      <c r="H25" s="55" t="str">
        <f>""</f>
        <v/>
      </c>
      <c r="I25" s="55" t="str">
        <f>""</f>
        <v/>
      </c>
      <c r="J25" s="55" t="str">
        <f>""</f>
        <v/>
      </c>
      <c r="K25" s="55" t="str">
        <f>""</f>
        <v/>
      </c>
      <c r="L25" s="55" t="str">
        <f>""</f>
        <v/>
      </c>
      <c r="M25" s="55" t="str">
        <f>""</f>
        <v/>
      </c>
      <c r="N25" s="55" t="str">
        <f>""</f>
        <v/>
      </c>
      <c r="O25" s="55" t="str">
        <f>""</f>
        <v/>
      </c>
      <c r="P25" s="55" t="str">
        <f>""</f>
        <v/>
      </c>
      <c r="Q25" s="55" t="str">
        <f>""</f>
        <v/>
      </c>
      <c r="R25" s="55" t="str">
        <f>""</f>
        <v/>
      </c>
      <c r="S25" s="55" t="str">
        <f>""</f>
        <v/>
      </c>
      <c r="T25" s="55" t="str">
        <f>""</f>
        <v/>
      </c>
      <c r="U25" s="55" t="str">
        <f>""</f>
        <v/>
      </c>
      <c r="V25" s="55" t="str">
        <f>""</f>
        <v/>
      </c>
      <c r="W25" s="55" t="str">
        <f>""</f>
        <v/>
      </c>
      <c r="X25" s="55" t="str">
        <f>""</f>
        <v/>
      </c>
      <c r="Y25" s="91"/>
    </row>
    <row r="26" spans="1:25" s="52" customFormat="1" ht="24.75" customHeight="1">
      <c r="A26" s="53"/>
      <c r="B26" s="55" t="str">
        <f>""</f>
        <v/>
      </c>
      <c r="C26" s="55" t="str">
        <f>""</f>
        <v/>
      </c>
      <c r="D26" s="55" t="str">
        <f>""</f>
        <v/>
      </c>
      <c r="E26" s="55" t="str">
        <f>""</f>
        <v/>
      </c>
      <c r="F26" s="55" t="str">
        <f>""</f>
        <v/>
      </c>
      <c r="G26" s="55" t="str">
        <f>""</f>
        <v/>
      </c>
      <c r="H26" s="55" t="str">
        <f>""</f>
        <v/>
      </c>
      <c r="I26" s="55" t="str">
        <f>""</f>
        <v/>
      </c>
      <c r="J26" s="55" t="str">
        <f>""</f>
        <v/>
      </c>
      <c r="K26" s="55" t="str">
        <f>""</f>
        <v/>
      </c>
      <c r="L26" s="55" t="str">
        <f>""</f>
        <v/>
      </c>
      <c r="M26" s="55" t="str">
        <f>""</f>
        <v/>
      </c>
      <c r="N26" s="55" t="str">
        <f>""</f>
        <v/>
      </c>
      <c r="O26" s="55" t="str">
        <f>""</f>
        <v/>
      </c>
      <c r="P26" s="55" t="str">
        <f>""</f>
        <v/>
      </c>
      <c r="Q26" s="55" t="str">
        <f>""</f>
        <v/>
      </c>
      <c r="R26" s="55" t="str">
        <f>""</f>
        <v/>
      </c>
      <c r="S26" s="55" t="str">
        <f>""</f>
        <v/>
      </c>
      <c r="T26" s="55" t="str">
        <f>""</f>
        <v/>
      </c>
      <c r="U26" s="55" t="str">
        <f>""</f>
        <v/>
      </c>
      <c r="V26" s="55" t="str">
        <f>""</f>
        <v/>
      </c>
      <c r="W26" s="55" t="str">
        <f>""</f>
        <v/>
      </c>
      <c r="X26" s="55" t="str">
        <f>""</f>
        <v/>
      </c>
      <c r="Y26" s="91"/>
    </row>
    <row r="27" spans="1:25" s="52" customFormat="1" ht="24.75" customHeight="1">
      <c r="A27" s="53"/>
      <c r="B27" s="55" t="str">
        <f>""</f>
        <v/>
      </c>
      <c r="C27" s="55" t="str">
        <f>""</f>
        <v/>
      </c>
      <c r="D27" s="55" t="str">
        <f>""</f>
        <v/>
      </c>
      <c r="E27" s="55" t="str">
        <f>""</f>
        <v/>
      </c>
      <c r="F27" s="55" t="str">
        <f>""</f>
        <v/>
      </c>
      <c r="G27" s="55" t="str">
        <f>""</f>
        <v/>
      </c>
      <c r="H27" s="55" t="str">
        <f>""</f>
        <v/>
      </c>
      <c r="I27" s="55" t="str">
        <f>""</f>
        <v/>
      </c>
      <c r="J27" s="55" t="str">
        <f>""</f>
        <v/>
      </c>
      <c r="K27" s="55" t="str">
        <f>""</f>
        <v/>
      </c>
      <c r="L27" s="55" t="str">
        <f>""</f>
        <v/>
      </c>
      <c r="M27" s="55" t="str">
        <f>""</f>
        <v/>
      </c>
      <c r="N27" s="55" t="str">
        <f>""</f>
        <v/>
      </c>
      <c r="O27" s="55" t="str">
        <f>""</f>
        <v/>
      </c>
      <c r="P27" s="55" t="str">
        <f>""</f>
        <v/>
      </c>
      <c r="Q27" s="55" t="str">
        <f>""</f>
        <v/>
      </c>
      <c r="R27" s="55" t="str">
        <f>""</f>
        <v/>
      </c>
      <c r="S27" s="55" t="str">
        <f>""</f>
        <v/>
      </c>
      <c r="T27" s="55" t="str">
        <f>""</f>
        <v/>
      </c>
      <c r="U27" s="55" t="str">
        <f>""</f>
        <v/>
      </c>
      <c r="V27" s="55" t="str">
        <f>""</f>
        <v/>
      </c>
      <c r="W27" s="55" t="str">
        <f>""</f>
        <v/>
      </c>
      <c r="X27" s="55" t="str">
        <f>""</f>
        <v/>
      </c>
      <c r="Y27" s="91"/>
    </row>
    <row r="28" spans="1:25" s="52" customFormat="1" ht="24.75" customHeight="1">
      <c r="A28" s="53"/>
      <c r="B28" s="55" t="str">
        <f>""</f>
        <v/>
      </c>
      <c r="C28" s="55" t="str">
        <f>""</f>
        <v/>
      </c>
      <c r="D28" s="55" t="str">
        <f>""</f>
        <v/>
      </c>
      <c r="E28" s="55" t="str">
        <f>""</f>
        <v/>
      </c>
      <c r="F28" s="55" t="str">
        <f>""</f>
        <v/>
      </c>
      <c r="G28" s="55" t="str">
        <f>""</f>
        <v/>
      </c>
      <c r="H28" s="55" t="str">
        <f>""</f>
        <v/>
      </c>
      <c r="I28" s="55" t="str">
        <f>""</f>
        <v/>
      </c>
      <c r="J28" s="55" t="str">
        <f>""</f>
        <v/>
      </c>
      <c r="K28" s="55" t="str">
        <f>""</f>
        <v/>
      </c>
      <c r="L28" s="55" t="str">
        <f>""</f>
        <v/>
      </c>
      <c r="M28" s="55" t="str">
        <f>""</f>
        <v/>
      </c>
      <c r="N28" s="55" t="str">
        <f>""</f>
        <v/>
      </c>
      <c r="O28" s="55" t="str">
        <f>""</f>
        <v/>
      </c>
      <c r="P28" s="55" t="str">
        <f>""</f>
        <v/>
      </c>
      <c r="Q28" s="55" t="str">
        <f>""</f>
        <v/>
      </c>
      <c r="R28" s="55" t="str">
        <f>""</f>
        <v/>
      </c>
      <c r="S28" s="55" t="str">
        <f>""</f>
        <v/>
      </c>
      <c r="T28" s="55" t="str">
        <f>""</f>
        <v/>
      </c>
      <c r="U28" s="55" t="str">
        <f>""</f>
        <v/>
      </c>
      <c r="V28" s="55" t="str">
        <f>""</f>
        <v/>
      </c>
      <c r="W28" s="55" t="str">
        <f>""</f>
        <v/>
      </c>
      <c r="X28" s="55" t="str">
        <f>""</f>
        <v/>
      </c>
      <c r="Y28" s="91"/>
    </row>
    <row r="29" spans="1:25" s="52" customFormat="1" ht="24.75" customHeight="1">
      <c r="A29" s="53"/>
      <c r="B29" s="55" t="str">
        <f>""</f>
        <v/>
      </c>
      <c r="C29" s="55" t="str">
        <f>""</f>
        <v/>
      </c>
      <c r="D29" s="55" t="str">
        <f>""</f>
        <v/>
      </c>
      <c r="E29" s="55" t="str">
        <f>""</f>
        <v/>
      </c>
      <c r="F29" s="55" t="str">
        <f>""</f>
        <v/>
      </c>
      <c r="G29" s="55" t="str">
        <f>""</f>
        <v/>
      </c>
      <c r="H29" s="55" t="str">
        <f>""</f>
        <v/>
      </c>
      <c r="I29" s="55" t="str">
        <f>""</f>
        <v/>
      </c>
      <c r="J29" s="55" t="str">
        <f>""</f>
        <v/>
      </c>
      <c r="K29" s="55" t="str">
        <f>""</f>
        <v/>
      </c>
      <c r="L29" s="55" t="str">
        <f>""</f>
        <v/>
      </c>
      <c r="M29" s="55" t="str">
        <f>""</f>
        <v/>
      </c>
      <c r="N29" s="55" t="str">
        <f>""</f>
        <v/>
      </c>
      <c r="O29" s="55" t="str">
        <f>""</f>
        <v/>
      </c>
      <c r="P29" s="55" t="str">
        <f>""</f>
        <v/>
      </c>
      <c r="Q29" s="55" t="str">
        <f>""</f>
        <v/>
      </c>
      <c r="R29" s="55" t="str">
        <f>""</f>
        <v/>
      </c>
      <c r="S29" s="55" t="str">
        <f>""</f>
        <v/>
      </c>
      <c r="T29" s="55" t="str">
        <f>""</f>
        <v/>
      </c>
      <c r="U29" s="55" t="str">
        <f>""</f>
        <v/>
      </c>
      <c r="V29" s="55" t="str">
        <f>""</f>
        <v/>
      </c>
      <c r="W29" s="55" t="str">
        <f>""</f>
        <v/>
      </c>
      <c r="X29" s="55" t="str">
        <f>""</f>
        <v/>
      </c>
      <c r="Y29" s="91"/>
    </row>
    <row r="30" spans="1:25" s="52" customFormat="1" ht="24.75" customHeight="1">
      <c r="A30" s="53"/>
      <c r="B30" s="55" t="str">
        <f>""</f>
        <v/>
      </c>
      <c r="C30" s="55" t="str">
        <f>""</f>
        <v/>
      </c>
      <c r="D30" s="55" t="str">
        <f>""</f>
        <v/>
      </c>
      <c r="E30" s="55" t="str">
        <f>""</f>
        <v/>
      </c>
      <c r="F30" s="55" t="str">
        <f>""</f>
        <v/>
      </c>
      <c r="G30" s="55" t="str">
        <f>""</f>
        <v/>
      </c>
      <c r="H30" s="55" t="str">
        <f>""</f>
        <v/>
      </c>
      <c r="I30" s="55" t="str">
        <f>""</f>
        <v/>
      </c>
      <c r="J30" s="55" t="str">
        <f>""</f>
        <v/>
      </c>
      <c r="K30" s="55" t="str">
        <f>""</f>
        <v/>
      </c>
      <c r="L30" s="55" t="str">
        <f>""</f>
        <v/>
      </c>
      <c r="M30" s="55" t="str">
        <f>""</f>
        <v/>
      </c>
      <c r="N30" s="55" t="str">
        <f>""</f>
        <v/>
      </c>
      <c r="O30" s="55" t="str">
        <f>""</f>
        <v/>
      </c>
      <c r="P30" s="55" t="str">
        <f>""</f>
        <v/>
      </c>
      <c r="Q30" s="55" t="str">
        <f>""</f>
        <v/>
      </c>
      <c r="R30" s="55" t="str">
        <f>""</f>
        <v/>
      </c>
      <c r="S30" s="55" t="str">
        <f>""</f>
        <v/>
      </c>
      <c r="T30" s="55" t="str">
        <f>""</f>
        <v/>
      </c>
      <c r="U30" s="55" t="str">
        <f>""</f>
        <v/>
      </c>
      <c r="V30" s="55" t="str">
        <f>""</f>
        <v/>
      </c>
      <c r="W30" s="55" t="str">
        <f>""</f>
        <v/>
      </c>
      <c r="X30" s="55" t="str">
        <f>""</f>
        <v/>
      </c>
      <c r="Y30" s="91"/>
    </row>
    <row r="31" spans="1:25" s="52" customFormat="1" ht="24.75" customHeight="1">
      <c r="A31" s="53"/>
      <c r="B31" s="55" t="str">
        <f>""</f>
        <v/>
      </c>
      <c r="C31" s="58" t="s">
        <v>129</v>
      </c>
      <c r="D31" s="170">
        <f>IF(OR('NA1'!D31=":",'HW1'!D31=":"),":",'NA1'!D31/'HW1'!D31*10^3)</f>
        <v>18.127904511140159</v>
      </c>
      <c r="E31" s="170">
        <f>IF(OR('NA1'!E31=":",'HW1'!E31=":"),":",'NA1'!E31/'HW1'!E31*10^3)</f>
        <v>18.333258686048428</v>
      </c>
      <c r="F31" s="170">
        <f>IF(OR('NA1'!F31=":",'HW1'!F31=":"),":",'NA1'!F31/'HW1'!F31*10^3)</f>
        <v>18.581915422027489</v>
      </c>
      <c r="G31" s="170">
        <f>IF(OR('NA1'!G31=":",'HW1'!G31=":"),":",'NA1'!G31/'HW1'!G31*10^3)</f>
        <v>19.157037029006037</v>
      </c>
      <c r="H31" s="170">
        <f>IF(OR('NA1'!H31=":",'HW1'!H31=":"),":",'NA1'!H31/'HW1'!H31*10^3)</f>
        <v>19.620620869316738</v>
      </c>
      <c r="I31" s="170">
        <f>IF(OR('NA1'!I31=":",'HW1'!I31=":"),":",'NA1'!I31/'HW1'!I31*10^3)</f>
        <v>20.335371042942633</v>
      </c>
      <c r="J31" s="170">
        <f>IF(OR('NA1'!J31=":",'HW1'!J31=":"),":",'NA1'!J31/'HW1'!J31*10^3)</f>
        <v>20.35986092521226</v>
      </c>
      <c r="K31" s="170">
        <f>IF(OR('NA1'!K31=":",'HW1'!K31=":"),":",'NA1'!K31/'HW1'!K31*10^3)</f>
        <v>20.883708330109947</v>
      </c>
      <c r="L31" s="170">
        <f>IF(OR('NA1'!L31=":",'HW1'!L31=":"),":",'NA1'!L31/'HW1'!L31*10^3)</f>
        <v>20.80229941558979</v>
      </c>
      <c r="M31" s="170">
        <f>IF(OR('NA1'!M31=":",'HW1'!M31=":"),":",'NA1'!M31/'HW1'!M31*10^3)</f>
        <v>21.34606678963306</v>
      </c>
      <c r="N31" s="170">
        <f>IF(OR('NA1'!N31=":",'HW1'!N31=":"),":",'NA1'!N31/'HW1'!N31*10^3)</f>
        <v>21.819804276181742</v>
      </c>
      <c r="O31" s="170">
        <f>IF(OR('NA1'!O31=":",'HW1'!O31=":"),":",'NA1'!O31/'HW1'!O31*10^3)</f>
        <v>22.524650295576585</v>
      </c>
      <c r="P31" s="170">
        <f>IF(OR('NA1'!P31=":",'HW1'!P31=":"),":",'NA1'!P31/'HW1'!P31*10^3)</f>
        <v>22.356671705895451</v>
      </c>
      <c r="Q31" s="170">
        <f>IF(OR('NA1'!Q31=":",'HW1'!Q31=":"),":",'NA1'!Q31/'HW1'!Q31*10^3)</f>
        <v>22.366081614872936</v>
      </c>
      <c r="R31" s="170">
        <f>IF(OR('NA1'!R31=":",'HW1'!R31=":"),":",'NA1'!R31/'HW1'!R31*10^3)</f>
        <v>22.091147479686278</v>
      </c>
      <c r="S31" s="170">
        <f>IF(OR('NA1'!S31=":",'HW1'!S31=":"),":",'NA1'!S31/'HW1'!S31*10^3)</f>
        <v>22.328875322739602</v>
      </c>
      <c r="T31" s="170">
        <f>IF(OR('NA1'!T31=":",'HW1'!T31=":"),":",'NA1'!T31/'HW1'!T31*10^3)</f>
        <v>22.482639568536793</v>
      </c>
      <c r="U31" s="170">
        <f>IF(OR('NA1'!U31=":",'HW1'!U31=":"),":",'NA1'!U31/'HW1'!U31*10^3)</f>
        <v>22.739583837639984</v>
      </c>
      <c r="V31" s="170">
        <f>IF(OR('NA1'!V31=":",'HW1'!V31=":"),":",'NA1'!V31/'HW1'!V31*10^3)</f>
        <v>23.102288758246331</v>
      </c>
      <c r="W31" s="170">
        <f>IF(OR('NA1'!W31=":",'HW1'!W31=":"),":",'NA1'!W31/'HW1'!W31*10^3)</f>
        <v>23.199658840147976</v>
      </c>
      <c r="X31" s="170">
        <f>IF(OR('NA1'!X31=":",'HW1'!X31=":"),":",'NA1'!X31/'HW1'!X31*10^3)</f>
        <v>23.398767208751782</v>
      </c>
      <c r="Y31" s="91"/>
    </row>
    <row r="32" spans="1:25" s="52" customFormat="1" ht="12.75">
      <c r="A32" s="53"/>
      <c r="B32" s="55" t="str">
        <f>""</f>
        <v/>
      </c>
      <c r="C32" s="55" t="str">
        <f>""</f>
        <v/>
      </c>
      <c r="D32" s="55" t="str">
        <f>""</f>
        <v/>
      </c>
      <c r="E32" s="55" t="str">
        <f>""</f>
        <v/>
      </c>
      <c r="F32" s="55" t="str">
        <f>""</f>
        <v/>
      </c>
      <c r="G32" s="55" t="str">
        <f>""</f>
        <v/>
      </c>
      <c r="H32" s="55" t="str">
        <f>""</f>
        <v/>
      </c>
      <c r="I32" s="55" t="str">
        <f>""</f>
        <v/>
      </c>
      <c r="J32" s="55" t="str">
        <f>""</f>
        <v/>
      </c>
      <c r="K32" s="55" t="str">
        <f>""</f>
        <v/>
      </c>
      <c r="L32" s="55" t="str">
        <f>""</f>
        <v/>
      </c>
      <c r="M32" s="55" t="str">
        <f>""</f>
        <v/>
      </c>
      <c r="N32" s="55" t="str">
        <f>""</f>
        <v/>
      </c>
      <c r="O32" s="55" t="str">
        <f>""</f>
        <v/>
      </c>
      <c r="P32" s="55" t="str">
        <f>""</f>
        <v/>
      </c>
      <c r="Q32" s="55" t="str">
        <f>""</f>
        <v/>
      </c>
      <c r="R32" s="55" t="str">
        <f>""</f>
        <v/>
      </c>
      <c r="S32" s="55" t="str">
        <f>""</f>
        <v/>
      </c>
      <c r="T32" s="55" t="str">
        <f>""</f>
        <v/>
      </c>
      <c r="U32" s="55" t="str">
        <f>""</f>
        <v/>
      </c>
      <c r="V32" s="55" t="str">
        <f>""</f>
        <v/>
      </c>
      <c r="W32" s="55" t="str">
        <f>""</f>
        <v/>
      </c>
      <c r="X32" s="55" t="str">
        <f>""</f>
        <v/>
      </c>
      <c r="Y32" s="91"/>
    </row>
    <row r="33" spans="1:25" s="52" customFormat="1" ht="24.75" customHeight="1">
      <c r="A33" s="59"/>
      <c r="B33" s="60" t="s">
        <v>3</v>
      </c>
      <c r="C33" s="88" t="str">
        <f>'NA1'!C33</f>
        <v>Γεωργία, δασοκομία και αλιεία</v>
      </c>
      <c r="D33" s="169">
        <f>IF(OR('NA1'!D33=":",'HW1'!D33=":"),":",'NA1'!D33/'HW1'!D33*10^3)</f>
        <v>6.000571985826106</v>
      </c>
      <c r="E33" s="169">
        <f>IF(OR('NA1'!E33=":",'HW1'!E33=":"),":",'NA1'!E33/'HW1'!E33*10^3)</f>
        <v>6.0804787700015561</v>
      </c>
      <c r="F33" s="169">
        <f>IF(OR('NA1'!F33=":",'HW1'!F33=":"),":",'NA1'!F33/'HW1'!F33*10^3)</f>
        <v>5.324486322901083</v>
      </c>
      <c r="G33" s="169">
        <f>IF(OR('NA1'!G33=":",'HW1'!G33=":"),":",'NA1'!G33/'HW1'!G33*10^3)</f>
        <v>5.5662229282795908</v>
      </c>
      <c r="H33" s="169">
        <f>IF(OR('NA1'!H33=":",'HW1'!H33=":"),":",'NA1'!H33/'HW1'!H33*10^3)</f>
        <v>6.0873372278055804</v>
      </c>
      <c r="I33" s="169">
        <f>IF(OR('NA1'!I33=":",'HW1'!I33=":"),":",'NA1'!I33/'HW1'!I33*10^3)</f>
        <v>5.5695117873544211</v>
      </c>
      <c r="J33" s="169">
        <f>IF(OR('NA1'!J33=":",'HW1'!J33=":"),":",'NA1'!J33/'HW1'!J33*10^3)</f>
        <v>5.6539840136812529</v>
      </c>
      <c r="K33" s="169">
        <f>IF(OR('NA1'!K33=":",'HW1'!K33=":"),":",'NA1'!K33/'HW1'!K33*10^3)</f>
        <v>6.0950007136979769</v>
      </c>
      <c r="L33" s="169">
        <f>IF(OR('NA1'!L33=":",'HW1'!L33=":"),":",'NA1'!L33/'HW1'!L33*10^3)</f>
        <v>5.265410818243109</v>
      </c>
      <c r="M33" s="169">
        <f>IF(OR('NA1'!M33=":",'HW1'!M33=":"),":",'NA1'!M33/'HW1'!M33*10^3)</f>
        <v>5.366412070486235</v>
      </c>
      <c r="N33" s="169">
        <f>IF(OR('NA1'!N33=":",'HW1'!N33=":"),":",'NA1'!N33/'HW1'!N33*10^3)</f>
        <v>5.8052300876557839</v>
      </c>
      <c r="O33" s="169">
        <f>IF(OR('NA1'!O33=":",'HW1'!O33=":"),":",'NA1'!O33/'HW1'!O33*10^3)</f>
        <v>6.0769779352970419</v>
      </c>
      <c r="P33" s="169">
        <f>IF(OR('NA1'!P33=":",'HW1'!P33=":"),":",'NA1'!P33/'HW1'!P33*10^3)</f>
        <v>5.315942036677626</v>
      </c>
      <c r="Q33" s="169">
        <f>IF(OR('NA1'!Q33=":",'HW1'!Q33=":"),":",'NA1'!Q33/'HW1'!Q33*10^3)</f>
        <v>5.163870453867542</v>
      </c>
      <c r="R33" s="169">
        <f>IF(OR('NA1'!R33=":",'HW1'!R33=":"),":",'NA1'!R33/'HW1'!R33*10^3)</f>
        <v>4.9156270909384272</v>
      </c>
      <c r="S33" s="169">
        <f>IF(OR('NA1'!S33=":",'HW1'!S33=":"),":",'NA1'!S33/'HW1'!S33*10^3)</f>
        <v>5.2668727922334284</v>
      </c>
      <c r="T33" s="169">
        <f>IF(OR('NA1'!T33=":",'HW1'!T33=":"),":",'NA1'!T33/'HW1'!T33*10^3)</f>
        <v>6.0686185136137656</v>
      </c>
      <c r="U33" s="169">
        <f>IF(OR('NA1'!U33=":",'HW1'!U33=":"),":",'NA1'!U33/'HW1'!U33*10^3)</f>
        <v>6.0123449089143248</v>
      </c>
      <c r="V33" s="169">
        <f>IF(OR('NA1'!V33=":",'HW1'!V33=":"),":",'NA1'!V33/'HW1'!V33*10^3)</f>
        <v>6.4623405520422743</v>
      </c>
      <c r="W33" s="169">
        <f>IF(OR('NA1'!W33=":",'HW1'!W33=":"),":",'NA1'!W33/'HW1'!W33*10^3)</f>
        <v>6.2745296865127402</v>
      </c>
      <c r="X33" s="169">
        <f>IF(OR('NA1'!X33=":",'HW1'!X33=":"),":",'NA1'!X33/'HW1'!X33*10^3)</f>
        <v>6.5489752325986705</v>
      </c>
      <c r="Y33" s="91"/>
    </row>
    <row r="34" spans="1:25" ht="24.75" customHeight="1">
      <c r="A34" s="59"/>
      <c r="B34" s="60" t="s">
        <v>66</v>
      </c>
      <c r="C34" s="88" t="str">
        <f>'NA1'!C34</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D34" s="169">
        <f>IF(OR('NA1'!D34=":",'HW1'!D34=":"),":",'NA1'!D34/'HW1'!D34*10^3)</f>
        <v>13.275880689943509</v>
      </c>
      <c r="E34" s="169">
        <f>IF(OR('NA1'!E34=":",'HW1'!E34=":"),":",'NA1'!E34/'HW1'!E34*10^3)</f>
        <v>13.706536138408106</v>
      </c>
      <c r="F34" s="169">
        <f>IF(OR('NA1'!F34=":",'HW1'!F34=":"),":",'NA1'!F34/'HW1'!F34*10^3)</f>
        <v>14.417051766478895</v>
      </c>
      <c r="G34" s="169">
        <f>IF(OR('NA1'!G34=":",'HW1'!G34=":"),":",'NA1'!G34/'HW1'!G34*10^3)</f>
        <v>15.129856251713568</v>
      </c>
      <c r="H34" s="169">
        <f>IF(OR('NA1'!H34=":",'HW1'!H34=":"),":",'NA1'!H34/'HW1'!H34*10^3)</f>
        <v>16.00560012547437</v>
      </c>
      <c r="I34" s="169">
        <f>IF(OR('NA1'!I34=":",'HW1'!I34=":"),":",'NA1'!I34/'HW1'!I34*10^3)</f>
        <v>16.565345728356618</v>
      </c>
      <c r="J34" s="169">
        <f>IF(OR('NA1'!J34=":",'HW1'!J34=":"),":",'NA1'!J34/'HW1'!J34*10^3)</f>
        <v>17.356528271794634</v>
      </c>
      <c r="K34" s="169">
        <f>IF(OR('NA1'!K34=":",'HW1'!K34=":"),":",'NA1'!K34/'HW1'!K34*10^3)</f>
        <v>18.428431122566128</v>
      </c>
      <c r="L34" s="169">
        <f>IF(OR('NA1'!L34=":",'HW1'!L34=":"),":",'NA1'!L34/'HW1'!L34*10^3)</f>
        <v>18.656010210922648</v>
      </c>
      <c r="M34" s="169">
        <f>IF(OR('NA1'!M34=":",'HW1'!M34=":"),":",'NA1'!M34/'HW1'!M34*10^3)</f>
        <v>18.687988780023826</v>
      </c>
      <c r="N34" s="169">
        <f>IF(OR('NA1'!N34=":",'HW1'!N34=":"),":",'NA1'!N34/'HW1'!N34*10^3)</f>
        <v>18.418104800890198</v>
      </c>
      <c r="O34" s="169">
        <f>IF(OR('NA1'!O34=":",'HW1'!O34=":"),":",'NA1'!O34/'HW1'!O34*10^3)</f>
        <v>17.235790216040861</v>
      </c>
      <c r="P34" s="169">
        <f>IF(OR('NA1'!P34=":",'HW1'!P34=":"),":",'NA1'!P34/'HW1'!P34*10^3)</f>
        <v>17.089240314583446</v>
      </c>
      <c r="Q34" s="169">
        <f>IF(OR('NA1'!Q34=":",'HW1'!Q34=":"),":",'NA1'!Q34/'HW1'!Q34*10^3)</f>
        <v>17.314168156154185</v>
      </c>
      <c r="R34" s="169">
        <f>IF(OR('NA1'!R34=":",'HW1'!R34=":"),":",'NA1'!R34/'HW1'!R34*10^3)</f>
        <v>17.090778333803108</v>
      </c>
      <c r="S34" s="169">
        <f>IF(OR('NA1'!S34=":",'HW1'!S34=":"),":",'NA1'!S34/'HW1'!S34*10^3)</f>
        <v>17.930161206457957</v>
      </c>
      <c r="T34" s="169">
        <f>IF(OR('NA1'!T34=":",'HW1'!T34=":"),":",'NA1'!T34/'HW1'!T34*10^3)</f>
        <v>17.546868379106332</v>
      </c>
      <c r="U34" s="169">
        <f>IF(OR('NA1'!U34=":",'HW1'!U34=":"),":",'NA1'!U34/'HW1'!U34*10^3)</f>
        <v>17.378092306998219</v>
      </c>
      <c r="V34" s="169">
        <f>IF(OR('NA1'!V34=":",'HW1'!V34=":"),":",'NA1'!V34/'HW1'!V34*10^3)</f>
        <v>17.998527267670163</v>
      </c>
      <c r="W34" s="169">
        <f>IF(OR('NA1'!W34=":",'HW1'!W34=":"),":",'NA1'!W34/'HW1'!W34*10^3)</f>
        <v>18.562430154319095</v>
      </c>
      <c r="X34" s="169">
        <f>IF(OR('NA1'!X34=":",'HW1'!X34=":"),":",'NA1'!X34/'HW1'!X34*10^3)</f>
        <v>18.854260680228158</v>
      </c>
      <c r="Y34" s="92"/>
    </row>
    <row r="35" spans="1:25" ht="24.75" customHeight="1">
      <c r="A35" s="59"/>
      <c r="B35" s="61" t="s">
        <v>5</v>
      </c>
      <c r="C35" s="88" t="str">
        <f>'NA1'!C35</f>
        <v>Μεταποιητικές βιομηχανίες</v>
      </c>
      <c r="D35" s="169">
        <f>IF(OR('NA1'!D35=":",'HW1'!D35=":"),":",'NA1'!D35/'HW1'!D35*10^3)</f>
        <v>12.289378254238798</v>
      </c>
      <c r="E35" s="169">
        <f>IF(OR('NA1'!E35=":",'HW1'!E35=":"),":",'NA1'!E35/'HW1'!E35*10^3)</f>
        <v>12.581765033072061</v>
      </c>
      <c r="F35" s="169">
        <f>IF(OR('NA1'!F35=":",'HW1'!F35=":"),":",'NA1'!F35/'HW1'!F35*10^3)</f>
        <v>13.255396483948015</v>
      </c>
      <c r="G35" s="169">
        <f>IF(OR('NA1'!G35=":",'HW1'!G35=":"),":",'NA1'!G35/'HW1'!G35*10^3)</f>
        <v>13.641351555268443</v>
      </c>
      <c r="H35" s="169">
        <f>IF(OR('NA1'!H35=":",'HW1'!H35=":"),":",'NA1'!H35/'HW1'!H35*10^3)</f>
        <v>14.293535992421205</v>
      </c>
      <c r="I35" s="169">
        <f>IF(OR('NA1'!I35=":",'HW1'!I35=":"),":",'NA1'!I35/'HW1'!I35*10^3)</f>
        <v>14.687623014703586</v>
      </c>
      <c r="J35" s="169">
        <f>IF(OR('NA1'!J35=":",'HW1'!J35=":"),":",'NA1'!J35/'HW1'!J35*10^3)</f>
        <v>14.970918645131638</v>
      </c>
      <c r="K35" s="169">
        <f>IF(OR('NA1'!K35=":",'HW1'!K35=":"),":",'NA1'!K35/'HW1'!K35*10^3)</f>
        <v>15.614798515060125</v>
      </c>
      <c r="L35" s="169">
        <f>IF(OR('NA1'!L35=":",'HW1'!L35=":"),":",'NA1'!L35/'HW1'!L35*10^3)</f>
        <v>15.762357469246083</v>
      </c>
      <c r="M35" s="169">
        <f>IF(OR('NA1'!M35=":",'HW1'!M35=":"),":",'NA1'!M35/'HW1'!M35*10^3)</f>
        <v>15.487040250346025</v>
      </c>
      <c r="N35" s="169">
        <f>IF(OR('NA1'!N35=":",'HW1'!N35=":"),":",'NA1'!N35/'HW1'!N35*10^3)</f>
        <v>15.271256370785629</v>
      </c>
      <c r="O35" s="169">
        <f>IF(OR('NA1'!O35=":",'HW1'!O35=":"),":",'NA1'!O35/'HW1'!O35*10^3)</f>
        <v>14.079044437118323</v>
      </c>
      <c r="P35" s="169">
        <f>IF(OR('NA1'!P35=":",'HW1'!P35=":"),":",'NA1'!P35/'HW1'!P35*10^3)</f>
        <v>13.731678331112263</v>
      </c>
      <c r="Q35" s="169">
        <f>IF(OR('NA1'!Q35=":",'HW1'!Q35=":"),":",'NA1'!Q35/'HW1'!Q35*10^3)</f>
        <v>14.166525911676599</v>
      </c>
      <c r="R35" s="169">
        <f>IF(OR('NA1'!R35=":",'HW1'!R35=":"),":",'NA1'!R35/'HW1'!R35*10^3)</f>
        <v>13.721292544881248</v>
      </c>
      <c r="S35" s="169">
        <f>IF(OR('NA1'!S35=":",'HW1'!S35=":"),":",'NA1'!S35/'HW1'!S35*10^3)</f>
        <v>14.237309758600484</v>
      </c>
      <c r="T35" s="169">
        <f>IF(OR('NA1'!T35=":",'HW1'!T35=":"),":",'NA1'!T35/'HW1'!T35*10^3)</f>
        <v>13.948456014073111</v>
      </c>
      <c r="U35" s="169">
        <f>IF(OR('NA1'!U35=":",'HW1'!U35=":"),":",'NA1'!U35/'HW1'!U35*10^3)</f>
        <v>13.805018382289598</v>
      </c>
      <c r="V35" s="169">
        <f>IF(OR('NA1'!V35=":",'HW1'!V35=":"),":",'NA1'!V35/'HW1'!V35*10^3)</f>
        <v>13.769065004501188</v>
      </c>
      <c r="W35" s="169">
        <f>IF(OR('NA1'!W35=":",'HW1'!W35=":"),":",'NA1'!W35/'HW1'!W35*10^3)</f>
        <v>14.202431803618758</v>
      </c>
      <c r="X35" s="169">
        <f>IF(OR('NA1'!X35=":",'HW1'!X35=":"),":",'NA1'!X35/'HW1'!X35*10^3)</f>
        <v>14.418082925739711</v>
      </c>
      <c r="Y35" s="92"/>
    </row>
    <row r="36" spans="1:25" ht="24.75" customHeight="1">
      <c r="A36" s="59"/>
      <c r="B36" s="61" t="s">
        <v>10</v>
      </c>
      <c r="C36" s="88" t="str">
        <f>'NA1'!C36</f>
        <v>Κατασκευές</v>
      </c>
      <c r="D36" s="169">
        <f>IF(OR('NA1'!D36=":",'HW1'!D36=":"),":",'NA1'!D36/'HW1'!D36*10^3)</f>
        <v>18.812232624001226</v>
      </c>
      <c r="E36" s="169">
        <f>IF(OR('NA1'!E36=":",'HW1'!E36=":"),":",'NA1'!E36/'HW1'!E36*10^3)</f>
        <v>19.196401287886182</v>
      </c>
      <c r="F36" s="169">
        <f>IF(OR('NA1'!F36=":",'HW1'!F36=":"),":",'NA1'!F36/'HW1'!F36*10^3)</f>
        <v>18.918793540168569</v>
      </c>
      <c r="G36" s="169">
        <f>IF(OR('NA1'!G36=":",'HW1'!G36=":"),":",'NA1'!G36/'HW1'!G36*10^3)</f>
        <v>19.619879555467676</v>
      </c>
      <c r="H36" s="169">
        <f>IF(OR('NA1'!H36=":",'HW1'!H36=":"),":",'NA1'!H36/'HW1'!H36*10^3)</f>
        <v>19.498300273395337</v>
      </c>
      <c r="I36" s="169">
        <f>IF(OR('NA1'!I36=":",'HW1'!I36=":"),":",'NA1'!I36/'HW1'!I36*10^3)</f>
        <v>19.508720410567058</v>
      </c>
      <c r="J36" s="169">
        <f>IF(OR('NA1'!J36=":",'HW1'!J36=":"),":",'NA1'!J36/'HW1'!J36*10^3)</f>
        <v>19.064256042795357</v>
      </c>
      <c r="K36" s="169">
        <f>IF(OR('NA1'!K36=":",'HW1'!K36=":"),":",'NA1'!K36/'HW1'!K36*10^3)</f>
        <v>19.634435748494582</v>
      </c>
      <c r="L36" s="169">
        <f>IF(OR('NA1'!L36=":",'HW1'!L36=":"),":",'NA1'!L36/'HW1'!L36*10^3)</f>
        <v>19.784199906514132</v>
      </c>
      <c r="M36" s="169">
        <f>IF(OR('NA1'!M36=":",'HW1'!M36=":"),":",'NA1'!M36/'HW1'!M36*10^3)</f>
        <v>19.458676800463898</v>
      </c>
      <c r="N36" s="169">
        <f>IF(OR('NA1'!N36=":",'HW1'!N36=":"),":",'NA1'!N36/'HW1'!N36*10^3)</f>
        <v>19.341927656676113</v>
      </c>
      <c r="O36" s="169">
        <f>IF(OR('NA1'!O36=":",'HW1'!O36=":"),":",'NA1'!O36/'HW1'!O36*10^3)</f>
        <v>20.158266374889422</v>
      </c>
      <c r="P36" s="169">
        <f>IF(OR('NA1'!P36=":",'HW1'!P36=":"),":",'NA1'!P36/'HW1'!P36*10^3)</f>
        <v>20.656029511993122</v>
      </c>
      <c r="Q36" s="169">
        <f>IF(OR('NA1'!Q36=":",'HW1'!Q36=":"),":",'NA1'!Q36/'HW1'!Q36*10^3)</f>
        <v>21.001238494442401</v>
      </c>
      <c r="R36" s="169">
        <f>IF(OR('NA1'!R36=":",'HW1'!R36=":"),":",'NA1'!R36/'HW1'!R36*10^3)</f>
        <v>18.555822894501539</v>
      </c>
      <c r="S36" s="169">
        <f>IF(OR('NA1'!S36=":",'HW1'!S36=":"),":",'NA1'!S36/'HW1'!S36*10^3)</f>
        <v>17.130011029296693</v>
      </c>
      <c r="T36" s="169">
        <f>IF(OR('NA1'!T36=":",'HW1'!T36=":"),":",'NA1'!T36/'HW1'!T36*10^3)</f>
        <v>15.770270822524111</v>
      </c>
      <c r="U36" s="169">
        <f>IF(OR('NA1'!U36=":",'HW1'!U36=":"),":",'NA1'!U36/'HW1'!U36*10^3)</f>
        <v>14.867941757028103</v>
      </c>
      <c r="V36" s="169">
        <f>IF(OR('NA1'!V36=":",'HW1'!V36=":"),":",'NA1'!V36/'HW1'!V36*10^3)</f>
        <v>13.89929253905065</v>
      </c>
      <c r="W36" s="169">
        <f>IF(OR('NA1'!W36=":",'HW1'!W36=":"),":",'NA1'!W36/'HW1'!W36*10^3)</f>
        <v>12.844061872396328</v>
      </c>
      <c r="X36" s="169">
        <f>IF(OR('NA1'!X36=":",'HW1'!X36=":"),":",'NA1'!X36/'HW1'!X36*10^3)</f>
        <v>12.149610000659152</v>
      </c>
      <c r="Y36" s="92"/>
    </row>
    <row r="37" spans="1:25" ht="24.75" customHeight="1">
      <c r="A37" s="59"/>
      <c r="B37" s="61" t="s">
        <v>23</v>
      </c>
      <c r="C37" s="88" t="str">
        <f>'NA1'!C37</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D37" s="169">
        <f>IF(OR('NA1'!D37=":",'HW1'!D37=":"),":",'NA1'!D37/'HW1'!D37*10^3)</f>
        <v>13.284960419670773</v>
      </c>
      <c r="E37" s="169">
        <f>IF(OR('NA1'!E37=":",'HW1'!E37=":"),":",'NA1'!E37/'HW1'!E37*10^3)</f>
        <v>13.08637324415508</v>
      </c>
      <c r="F37" s="169">
        <f>IF(OR('NA1'!F37=":",'HW1'!F37=":"),":",'NA1'!F37/'HW1'!F37*10^3)</f>
        <v>13.331658117551378</v>
      </c>
      <c r="G37" s="169">
        <f>IF(OR('NA1'!G37=":",'HW1'!G37=":"),":",'NA1'!G37/'HW1'!G37*10^3)</f>
        <v>13.968762079309331</v>
      </c>
      <c r="H37" s="169">
        <f>IF(OR('NA1'!H37=":",'HW1'!H37=":"),":",'NA1'!H37/'HW1'!H37*10^3)</f>
        <v>14.35244625166046</v>
      </c>
      <c r="I37" s="169">
        <f>IF(OR('NA1'!I37=":",'HW1'!I37=":"),":",'NA1'!I37/'HW1'!I37*10^3)</f>
        <v>15.304560175865252</v>
      </c>
      <c r="J37" s="169">
        <f>IF(OR('NA1'!J37=":",'HW1'!J37=":"),":",'NA1'!J37/'HW1'!J37*10^3)</f>
        <v>15.045448270949588</v>
      </c>
      <c r="K37" s="169">
        <f>IF(OR('NA1'!K37=":",'HW1'!K37=":"),":",'NA1'!K37/'HW1'!K37*10^3)</f>
        <v>15.082703060669937</v>
      </c>
      <c r="L37" s="169">
        <f>IF(OR('NA1'!L37=":",'HW1'!L37=":"),":",'NA1'!L37/'HW1'!L37*10^3)</f>
        <v>15.099075876774368</v>
      </c>
      <c r="M37" s="169">
        <f>IF(OR('NA1'!M37=":",'HW1'!M37=":"),":",'NA1'!M37/'HW1'!M37*10^3)</f>
        <v>16.119212262588892</v>
      </c>
      <c r="N37" s="169">
        <f>IF(OR('NA1'!N37=":",'HW1'!N37=":"),":",'NA1'!N37/'HW1'!N37*10^3)</f>
        <v>16.535899092643113</v>
      </c>
      <c r="O37" s="169">
        <f>IF(OR('NA1'!O37=":",'HW1'!O37=":"),":",'NA1'!O37/'HW1'!O37*10^3)</f>
        <v>17.629052771104689</v>
      </c>
      <c r="P37" s="169">
        <f>IF(OR('NA1'!P37=":",'HW1'!P37=":"),":",'NA1'!P37/'HW1'!P37*10^3)</f>
        <v>17.754345629717431</v>
      </c>
      <c r="Q37" s="169">
        <f>IF(OR('NA1'!Q37=":",'HW1'!Q37=":"),":",'NA1'!Q37/'HW1'!Q37*10^3)</f>
        <v>17.742013774863228</v>
      </c>
      <c r="R37" s="169">
        <f>IF(OR('NA1'!R37=":",'HW1'!R37=":"),":",'NA1'!R37/'HW1'!R37*10^3)</f>
        <v>17.712014642110876</v>
      </c>
      <c r="S37" s="169">
        <f>IF(OR('NA1'!S37=":",'HW1'!S37=":"),":",'NA1'!S37/'HW1'!S37*10^3)</f>
        <v>18.461595124134838</v>
      </c>
      <c r="T37" s="169">
        <f>IF(OR('NA1'!T37=":",'HW1'!T37=":"),":",'NA1'!T37/'HW1'!T37*10^3)</f>
        <v>18.564710527636727</v>
      </c>
      <c r="U37" s="169">
        <f>IF(OR('NA1'!U37=":",'HW1'!U37=":"),":",'NA1'!U37/'HW1'!U37*10^3)</f>
        <v>18.481410967216632</v>
      </c>
      <c r="V37" s="169">
        <f>IF(OR('NA1'!V37=":",'HW1'!V37=":"),":",'NA1'!V37/'HW1'!V37*10^3)</f>
        <v>18.582514431705231</v>
      </c>
      <c r="W37" s="169">
        <f>IF(OR('NA1'!W37=":",'HW1'!W37=":"),":",'NA1'!W37/'HW1'!W37*10^3)</f>
        <v>18.58145125753629</v>
      </c>
      <c r="X37" s="169">
        <f>IF(OR('NA1'!X37=":",'HW1'!X37=":"),":",'NA1'!X37/'HW1'!X37*10^3)</f>
        <v>18.824656611223087</v>
      </c>
      <c r="Y37" s="92"/>
    </row>
    <row r="38" spans="1:25" ht="24.75" customHeight="1">
      <c r="A38" s="60"/>
      <c r="B38" s="61" t="s">
        <v>15</v>
      </c>
      <c r="C38" s="88" t="str">
        <f>'NA1'!C38</f>
        <v>Ενημέρωση και επικοινωνία</v>
      </c>
      <c r="D38" s="169">
        <f>IF(OR('NA1'!D38=":",'HW1'!D38=":"),":",'NA1'!D38/'HW1'!D38*10^3)</f>
        <v>16.085774570648201</v>
      </c>
      <c r="E38" s="169">
        <f>IF(OR('NA1'!E38=":",'HW1'!E38=":"),":",'NA1'!E38/'HW1'!E38*10^3)</f>
        <v>17.415417291130794</v>
      </c>
      <c r="F38" s="169">
        <f>IF(OR('NA1'!F38=":",'HW1'!F38=":"),":",'NA1'!F38/'HW1'!F38*10^3)</f>
        <v>18.453578663081331</v>
      </c>
      <c r="G38" s="169">
        <f>IF(OR('NA1'!G38=":",'HW1'!G38=":"),":",'NA1'!G38/'HW1'!G38*10^3)</f>
        <v>21.91646620226394</v>
      </c>
      <c r="H38" s="169">
        <f>IF(OR('NA1'!H38=":",'HW1'!H38=":"),":",'NA1'!H38/'HW1'!H38*10^3)</f>
        <v>23.998338118323076</v>
      </c>
      <c r="I38" s="169">
        <f>IF(OR('NA1'!I38=":",'HW1'!I38=":"),":",'NA1'!I38/'HW1'!I38*10^3)</f>
        <v>26.595970973837318</v>
      </c>
      <c r="J38" s="169">
        <f>IF(OR('NA1'!J38=":",'HW1'!J38=":"),":",'NA1'!J38/'HW1'!J38*10^3)</f>
        <v>28.512170014199331</v>
      </c>
      <c r="K38" s="169">
        <f>IF(OR('NA1'!K38=":",'HW1'!K38=":"),":",'NA1'!K38/'HW1'!K38*10^3)</f>
        <v>31.290373145837602</v>
      </c>
      <c r="L38" s="169">
        <f>IF(OR('NA1'!L38=":",'HW1'!L38=":"),":",'NA1'!L38/'HW1'!L38*10^3)</f>
        <v>31.088630196351637</v>
      </c>
      <c r="M38" s="169">
        <f>IF(OR('NA1'!M38=":",'HW1'!M38=":"),":",'NA1'!M38/'HW1'!M38*10^3)</f>
        <v>36.77540275547365</v>
      </c>
      <c r="N38" s="169">
        <f>IF(OR('NA1'!N38=":",'HW1'!N38=":"),":",'NA1'!N38/'HW1'!N38*10^3)</f>
        <v>39.282120807605907</v>
      </c>
      <c r="O38" s="169">
        <f>IF(OR('NA1'!O38=":",'HW1'!O38=":"),":",'NA1'!O38/'HW1'!O38*10^3)</f>
        <v>34.424357665340246</v>
      </c>
      <c r="P38" s="169">
        <f>IF(OR('NA1'!P38=":",'HW1'!P38=":"),":",'NA1'!P38/'HW1'!P38*10^3)</f>
        <v>34.731018024415533</v>
      </c>
      <c r="Q38" s="169">
        <f>IF(OR('NA1'!Q38=":",'HW1'!Q38=":"),":",'NA1'!Q38/'HW1'!Q38*10^3)</f>
        <v>35.886220473974497</v>
      </c>
      <c r="R38" s="169">
        <f>IF(OR('NA1'!R38=":",'HW1'!R38=":"),":",'NA1'!R38/'HW1'!R38*10^3)</f>
        <v>34.324976317859331</v>
      </c>
      <c r="S38" s="169">
        <f>IF(OR('NA1'!S38=":",'HW1'!S38=":"),":",'NA1'!S38/'HW1'!S38*10^3)</f>
        <v>33.619833732143725</v>
      </c>
      <c r="T38" s="169">
        <f>IF(OR('NA1'!T38=":",'HW1'!T38=":"),":",'NA1'!T38/'HW1'!T38*10^3)</f>
        <v>33.930004491624572</v>
      </c>
      <c r="U38" s="169">
        <f>IF(OR('NA1'!U38=":",'HW1'!U38=":"),":",'NA1'!U38/'HW1'!U38*10^3)</f>
        <v>35.304421320409119</v>
      </c>
      <c r="V38" s="169">
        <f>IF(OR('NA1'!V38=":",'HW1'!V38=":"),":",'NA1'!V38/'HW1'!V38*10^3)</f>
        <v>38.714525777446696</v>
      </c>
      <c r="W38" s="169">
        <f>IF(OR('NA1'!W38=":",'HW1'!W38=":"),":",'NA1'!W38/'HW1'!W38*10^3)</f>
        <v>36.948099020905381</v>
      </c>
      <c r="X38" s="169">
        <f>IF(OR('NA1'!X38=":",'HW1'!X38=":"),":",'NA1'!X38/'HW1'!X38*10^3)</f>
        <v>37.101876916048106</v>
      </c>
      <c r="Y38" s="92"/>
    </row>
    <row r="39" spans="1:25" ht="24.75" customHeight="1">
      <c r="A39" s="62"/>
      <c r="B39" s="61" t="s">
        <v>16</v>
      </c>
      <c r="C39" s="88" t="str">
        <f>'NA1'!C39</f>
        <v>Χρηματοπιστωτικές και ασφαλιστικές δραστηριότητες</v>
      </c>
      <c r="D39" s="169">
        <f>IF(OR('NA1'!D39=":",'HW1'!D39=":"),":",'NA1'!D39/'HW1'!D39*10^3)</f>
        <v>16.621239518116933</v>
      </c>
      <c r="E39" s="169">
        <f>IF(OR('NA1'!E39=":",'HW1'!E39=":"),":",'NA1'!E39/'HW1'!E39*10^3)</f>
        <v>17.244395571439281</v>
      </c>
      <c r="F39" s="169">
        <f>IF(OR('NA1'!F39=":",'HW1'!F39=":"),":",'NA1'!F39/'HW1'!F39*10^3)</f>
        <v>18.792718621276045</v>
      </c>
      <c r="G39" s="169">
        <f>IF(OR('NA1'!G39=":",'HW1'!G39=":"),":",'NA1'!G39/'HW1'!G39*10^3)</f>
        <v>21.023542017361098</v>
      </c>
      <c r="H39" s="169">
        <f>IF(OR('NA1'!H39=":",'HW1'!H39=":"),":",'NA1'!H39/'HW1'!H39*10^3)</f>
        <v>21.864695839242653</v>
      </c>
      <c r="I39" s="169">
        <f>IF(OR('NA1'!I39=":",'HW1'!I39=":"),":",'NA1'!I39/'HW1'!I39*10^3)</f>
        <v>23.979495554628425</v>
      </c>
      <c r="J39" s="169">
        <f>IF(OR('NA1'!J39=":",'HW1'!J39=":"),":",'NA1'!J39/'HW1'!J39*10^3)</f>
        <v>25.234268984848985</v>
      </c>
      <c r="K39" s="169">
        <f>IF(OR('NA1'!K39=":",'HW1'!K39=":"),":",'NA1'!K39/'HW1'!K39*10^3)</f>
        <v>26.276484321896362</v>
      </c>
      <c r="L39" s="169">
        <f>IF(OR('NA1'!L39=":",'HW1'!L39=":"),":",'NA1'!L39/'HW1'!L39*10^3)</f>
        <v>25.369876979196349</v>
      </c>
      <c r="M39" s="169">
        <f>IF(OR('NA1'!M39=":",'HW1'!M39=":"),":",'NA1'!M39/'HW1'!M39*10^3)</f>
        <v>25.9740278505299</v>
      </c>
      <c r="N39" s="169">
        <f>IF(OR('NA1'!N39=":",'HW1'!N39=":"),":",'NA1'!N39/'HW1'!N39*10^3)</f>
        <v>28.46448578988948</v>
      </c>
      <c r="O39" s="169">
        <f>IF(OR('NA1'!O39=":",'HW1'!O39=":"),":",'NA1'!O39/'HW1'!O39*10^3)</f>
        <v>31.571566879370032</v>
      </c>
      <c r="P39" s="169">
        <f>IF(OR('NA1'!P39=":",'HW1'!P39=":"),":",'NA1'!P39/'HW1'!P39*10^3)</f>
        <v>33.700566766353866</v>
      </c>
      <c r="Q39" s="169">
        <f>IF(OR('NA1'!Q39=":",'HW1'!Q39=":"),":",'NA1'!Q39/'HW1'!Q39*10^3)</f>
        <v>34.76048382642103</v>
      </c>
      <c r="R39" s="169">
        <f>IF(OR('NA1'!R39=":",'HW1'!R39=":"),":",'NA1'!R39/'HW1'!R39*10^3)</f>
        <v>36.528008215657245</v>
      </c>
      <c r="S39" s="169">
        <f>IF(OR('NA1'!S39=":",'HW1'!S39=":"),":",'NA1'!S39/'HW1'!S39*10^3)</f>
        <v>36.92524898940227</v>
      </c>
      <c r="T39" s="169">
        <f>IF(OR('NA1'!T39=":",'HW1'!T39=":"),":",'NA1'!T39/'HW1'!T39*10^3)</f>
        <v>36.591710515934423</v>
      </c>
      <c r="U39" s="169">
        <f>IF(OR('NA1'!U39=":",'HW1'!U39=":"),":",'NA1'!U39/'HW1'!U39*10^3)</f>
        <v>36.513550749496886</v>
      </c>
      <c r="V39" s="169">
        <f>IF(OR('NA1'!V39=":",'HW1'!V39=":"),":",'NA1'!V39/'HW1'!V39*10^3)</f>
        <v>36.227326107508787</v>
      </c>
      <c r="W39" s="169">
        <f>IF(OR('NA1'!W39=":",'HW1'!W39=":"),":",'NA1'!W39/'HW1'!W39*10^3)</f>
        <v>33.894466134988768</v>
      </c>
      <c r="X39" s="169">
        <f>IF(OR('NA1'!X39=":",'HW1'!X39=":"),":",'NA1'!X39/'HW1'!X39*10^3)</f>
        <v>33.87979036991144</v>
      </c>
      <c r="Y39" s="92"/>
    </row>
    <row r="40" spans="1:25" ht="24.75" customHeight="1">
      <c r="A40" s="62"/>
      <c r="B40" s="61" t="s">
        <v>17</v>
      </c>
      <c r="C40" s="88" t="str">
        <f>'NA1'!C40</f>
        <v>Διαχείριση ακίνητης περιουσίας</v>
      </c>
      <c r="D40" s="169">
        <f>IF(OR('NA1'!D40=":",'HW1'!D40=":"),":",'NA1'!D40/'HW1'!D40*10^3)</f>
        <v>562.7699444175629</v>
      </c>
      <c r="E40" s="169">
        <f>IF(OR('NA1'!E40=":",'HW1'!E40=":"),":",'NA1'!E40/'HW1'!E40*10^3)</f>
        <v>548.33719506196292</v>
      </c>
      <c r="F40" s="169">
        <f>IF(OR('NA1'!F40=":",'HW1'!F40=":"),":",'NA1'!F40/'HW1'!F40*10^3)</f>
        <v>534.63222461607552</v>
      </c>
      <c r="G40" s="169">
        <f>IF(OR('NA1'!G40=":",'HW1'!G40=":"),":",'NA1'!G40/'HW1'!G40*10^3)</f>
        <v>526.90256807754497</v>
      </c>
      <c r="H40" s="169">
        <f>IF(OR('NA1'!H40=":",'HW1'!H40=":"),":",'NA1'!H40/'HW1'!H40*10^3)</f>
        <v>536.54018345907639</v>
      </c>
      <c r="I40" s="169">
        <f>IF(OR('NA1'!I40=":",'HW1'!I40=":"),":",'NA1'!I40/'HW1'!I40*10^3)</f>
        <v>541.56138633014189</v>
      </c>
      <c r="J40" s="169">
        <f>IF(OR('NA1'!J40=":",'HW1'!J40=":"),":",'NA1'!J40/'HW1'!J40*10^3)</f>
        <v>541.0150294053584</v>
      </c>
      <c r="K40" s="169">
        <f>IF(OR('NA1'!K40=":",'HW1'!K40=":"),":",'NA1'!K40/'HW1'!K40*10^3)</f>
        <v>572.22799401413499</v>
      </c>
      <c r="L40" s="169">
        <f>IF(OR('NA1'!L40=":",'HW1'!L40=":"),":",'NA1'!L40/'HW1'!L40*10^3)</f>
        <v>560.78519686221523</v>
      </c>
      <c r="M40" s="169">
        <f>IF(OR('NA1'!M40=":",'HW1'!M40=":"),":",'NA1'!M40/'HW1'!M40*10^3)</f>
        <v>514.27336946872526</v>
      </c>
      <c r="N40" s="169">
        <f>IF(OR('NA1'!N40=":",'HW1'!N40=":"),":",'NA1'!N40/'HW1'!N40*10^3)</f>
        <v>465.60930444011052</v>
      </c>
      <c r="O40" s="169">
        <f>IF(OR('NA1'!O40=":",'HW1'!O40=":"),":",'NA1'!O40/'HW1'!O40*10^3)</f>
        <v>464.44198192061873</v>
      </c>
      <c r="P40" s="169">
        <f>IF(OR('NA1'!P40=":",'HW1'!P40=":"),":",'NA1'!P40/'HW1'!P40*10^3)</f>
        <v>459.68001894624655</v>
      </c>
      <c r="Q40" s="169">
        <f>IF(OR('NA1'!Q40=":",'HW1'!Q40=":"),":",'NA1'!Q40/'HW1'!Q40*10^3)</f>
        <v>447.86809325352158</v>
      </c>
      <c r="R40" s="169">
        <f>IF(OR('NA1'!R40=":",'HW1'!R40=":"),":",'NA1'!R40/'HW1'!R40*10^3)</f>
        <v>481.35338669738945</v>
      </c>
      <c r="S40" s="169">
        <f>IF(OR('NA1'!S40=":",'HW1'!S40=":"),":",'NA1'!S40/'HW1'!S40*10^3)</f>
        <v>464.19526881668543</v>
      </c>
      <c r="T40" s="169">
        <f>IF(OR('NA1'!T40=":",'HW1'!T40=":"),":",'NA1'!T40/'HW1'!T40*10^3)</f>
        <v>450.71779027000207</v>
      </c>
      <c r="U40" s="169">
        <f>IF(OR('NA1'!U40=":",'HW1'!U40=":"),":",'NA1'!U40/'HW1'!U40*10^3)</f>
        <v>456.93150821010903</v>
      </c>
      <c r="V40" s="169">
        <f>IF(OR('NA1'!V40=":",'HW1'!V40=":"),":",'NA1'!V40/'HW1'!V40*10^3)</f>
        <v>515.52919674738496</v>
      </c>
      <c r="W40" s="169">
        <f>IF(OR('NA1'!W40=":",'HW1'!W40=":"),":",'NA1'!W40/'HW1'!W40*10^3)</f>
        <v>505.43780986172948</v>
      </c>
      <c r="X40" s="169">
        <f>IF(OR('NA1'!X40=":",'HW1'!X40=":"),":",'NA1'!X40/'HW1'!X40*10^3)</f>
        <v>484.14075189388819</v>
      </c>
      <c r="Y40" s="92"/>
    </row>
    <row r="41" spans="1:25" ht="24.75" customHeight="1">
      <c r="A41" s="62"/>
      <c r="B41" s="61" t="s">
        <v>67</v>
      </c>
      <c r="C41" s="88" t="str">
        <f>'NA1'!C41</f>
        <v xml:space="preserve">"Επαγγελματικές, επιστημονικές και τεχνικές δραστηριότητες" "Διοικητικές και υποστηρικτικές δραστηριότητες" </v>
      </c>
      <c r="D41" s="169">
        <f>IF(OR('NA1'!D41=":",'HW1'!D41=":"),":",'NA1'!D41/'HW1'!D41*10^3)</f>
        <v>20.332250041174117</v>
      </c>
      <c r="E41" s="169">
        <f>IF(OR('NA1'!E41=":",'HW1'!E41=":"),":",'NA1'!E41/'HW1'!E41*10^3)</f>
        <v>20.763427883245633</v>
      </c>
      <c r="F41" s="169">
        <f>IF(OR('NA1'!F41=":",'HW1'!F41=":"),":",'NA1'!F41/'HW1'!F41*10^3)</f>
        <v>21.152494241791505</v>
      </c>
      <c r="G41" s="169">
        <f>IF(OR('NA1'!G41=":",'HW1'!G41=":"),":",'NA1'!G41/'HW1'!G41*10^3)</f>
        <v>22.114848211522069</v>
      </c>
      <c r="H41" s="169">
        <f>IF(OR('NA1'!H41=":",'HW1'!H41=":"),":",'NA1'!H41/'HW1'!H41*10^3)</f>
        <v>23.053693219969517</v>
      </c>
      <c r="I41" s="169">
        <f>IF(OR('NA1'!I41=":",'HW1'!I41=":"),":",'NA1'!I41/'HW1'!I41*10^3)</f>
        <v>23.843920037291458</v>
      </c>
      <c r="J41" s="169">
        <f>IF(OR('NA1'!J41=":",'HW1'!J41=":"),":",'NA1'!J41/'HW1'!J41*10^3)</f>
        <v>24.983864289456363</v>
      </c>
      <c r="K41" s="169">
        <f>IF(OR('NA1'!K41=":",'HW1'!K41=":"),":",'NA1'!K41/'HW1'!K41*10^3)</f>
        <v>25.493364517239613</v>
      </c>
      <c r="L41" s="169">
        <f>IF(OR('NA1'!L41=":",'HW1'!L41=":"),":",'NA1'!L41/'HW1'!L41*10^3)</f>
        <v>24.606626889015367</v>
      </c>
      <c r="M41" s="169">
        <f>IF(OR('NA1'!M41=":",'HW1'!M41=":"),":",'NA1'!M41/'HW1'!M41*10^3)</f>
        <v>24.491014054820322</v>
      </c>
      <c r="N41" s="169">
        <f>IF(OR('NA1'!N41=":",'HW1'!N41=":"),":",'NA1'!N41/'HW1'!N41*10^3)</f>
        <v>24.650596673914485</v>
      </c>
      <c r="O41" s="169">
        <f>IF(OR('NA1'!O41=":",'HW1'!O41=":"),":",'NA1'!O41/'HW1'!O41*10^3)</f>
        <v>24.5931542016504</v>
      </c>
      <c r="P41" s="169">
        <f>IF(OR('NA1'!P41=":",'HW1'!P41=":"),":",'NA1'!P41/'HW1'!P41*10^3)</f>
        <v>23.396820376600665</v>
      </c>
      <c r="Q41" s="169">
        <f>IF(OR('NA1'!Q41=":",'HW1'!Q41=":"),":",'NA1'!Q41/'HW1'!Q41*10^3)</f>
        <v>22.915440628303642</v>
      </c>
      <c r="R41" s="169">
        <f>IF(OR('NA1'!R41=":",'HW1'!R41=":"),":",'NA1'!R41/'HW1'!R41*10^3)</f>
        <v>21.22214365033328</v>
      </c>
      <c r="S41" s="169">
        <f>IF(OR('NA1'!S41=":",'HW1'!S41=":"),":",'NA1'!S41/'HW1'!S41*10^3)</f>
        <v>21.438367065745943</v>
      </c>
      <c r="T41" s="169">
        <f>IF(OR('NA1'!T41=":",'HW1'!T41=":"),":",'NA1'!T41/'HW1'!T41*10^3)</f>
        <v>21.587374170978915</v>
      </c>
      <c r="U41" s="169">
        <f>IF(OR('NA1'!U41=":",'HW1'!U41=":"),":",'NA1'!U41/'HW1'!U41*10^3)</f>
        <v>22.340975933911963</v>
      </c>
      <c r="V41" s="169">
        <f>IF(OR('NA1'!V41=":",'HW1'!V41=":"),":",'NA1'!V41/'HW1'!V41*10^3)</f>
        <v>21.074416777381266</v>
      </c>
      <c r="W41" s="169">
        <f>IF(OR('NA1'!W41=":",'HW1'!W41=":"),":",'NA1'!W41/'HW1'!W41*10^3)</f>
        <v>20.895560456788175</v>
      </c>
      <c r="X41" s="169">
        <f>IF(OR('NA1'!X41=":",'HW1'!X41=":"),":",'NA1'!X41/'HW1'!X41*10^3)</f>
        <v>20.745966034246038</v>
      </c>
      <c r="Y41" s="92"/>
    </row>
    <row r="42" spans="1:25" ht="24.75" customHeight="1">
      <c r="A42" s="62"/>
      <c r="B42" s="61" t="s">
        <v>68</v>
      </c>
      <c r="C42" s="88" t="str">
        <f>'NA1'!C42</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D42" s="169">
        <f>IF(OR('NA1'!D42=":",'HW1'!D42=":"),":",'NA1'!D42/'HW1'!D42*10^3)</f>
        <v>22.813857800529863</v>
      </c>
      <c r="E42" s="169">
        <f>IF(OR('NA1'!E42=":",'HW1'!E42=":"),":",'NA1'!E42/'HW1'!E42*10^3)</f>
        <v>22.710726729253295</v>
      </c>
      <c r="F42" s="169">
        <f>IF(OR('NA1'!F42=":",'HW1'!F42=":"),":",'NA1'!F42/'HW1'!F42*10^3)</f>
        <v>22.443542102258327</v>
      </c>
      <c r="G42" s="169">
        <f>IF(OR('NA1'!G42=":",'HW1'!G42=":"),":",'NA1'!G42/'HW1'!G42*10^3)</f>
        <v>22.111483892484028</v>
      </c>
      <c r="H42" s="169">
        <f>IF(OR('NA1'!H42=":",'HW1'!H42=":"),":",'NA1'!H42/'HW1'!H42*10^3)</f>
        <v>22.267080685668951</v>
      </c>
      <c r="I42" s="169">
        <f>IF(OR('NA1'!I42=":",'HW1'!I42=":"),":",'NA1'!I42/'HW1'!I42*10^3)</f>
        <v>22.589394973394835</v>
      </c>
      <c r="J42" s="169">
        <f>IF(OR('NA1'!J42=":",'HW1'!J42=":"),":",'NA1'!J42/'HW1'!J42*10^3)</f>
        <v>22.121698490991459</v>
      </c>
      <c r="K42" s="169">
        <f>IF(OR('NA1'!K42=":",'HW1'!K42=":"),":",'NA1'!K42/'HW1'!K42*10^3)</f>
        <v>22.34818001172324</v>
      </c>
      <c r="L42" s="169">
        <f>IF(OR('NA1'!L42=":",'HW1'!L42=":"),":",'NA1'!L42/'HW1'!L42*10^3)</f>
        <v>23.362410525497623</v>
      </c>
      <c r="M42" s="169">
        <f>IF(OR('NA1'!M42=":",'HW1'!M42=":"),":",'NA1'!M42/'HW1'!M42*10^3)</f>
        <v>23.894564384362152</v>
      </c>
      <c r="N42" s="169">
        <f>IF(OR('NA1'!N42=":",'HW1'!N42=":"),":",'NA1'!N42/'HW1'!N42*10^3)</f>
        <v>23.889473576031076</v>
      </c>
      <c r="O42" s="169">
        <f>IF(OR('NA1'!O42=":",'HW1'!O42=":"),":",'NA1'!O42/'HW1'!O42*10^3)</f>
        <v>24.236099984425032</v>
      </c>
      <c r="P42" s="169">
        <f>IF(OR('NA1'!P42=":",'HW1'!P42=":"),":",'NA1'!P42/'HW1'!P42*10^3)</f>
        <v>23.740566690004503</v>
      </c>
      <c r="Q42" s="169">
        <f>IF(OR('NA1'!Q42=":",'HW1'!Q42=":"),":",'NA1'!Q42/'HW1'!Q42*10^3)</f>
        <v>23.405229814474421</v>
      </c>
      <c r="R42" s="169">
        <f>IF(OR('NA1'!R42=":",'HW1'!R42=":"),":",'NA1'!R42/'HW1'!R42*10^3)</f>
        <v>24.089632546214535</v>
      </c>
      <c r="S42" s="169">
        <f>IF(OR('NA1'!S42=":",'HW1'!S42=":"),":",'NA1'!S42/'HW1'!S42*10^3)</f>
        <v>23.865572412873718</v>
      </c>
      <c r="T42" s="169">
        <f>IF(OR('NA1'!T42=":",'HW1'!T42=":"),":",'NA1'!T42/'HW1'!T42*10^3)</f>
        <v>24.132858498666934</v>
      </c>
      <c r="U42" s="169">
        <f>IF(OR('NA1'!U42=":",'HW1'!U42=":"),":",'NA1'!U42/'HW1'!U42*10^3)</f>
        <v>24.847502856569381</v>
      </c>
      <c r="V42" s="169">
        <f>IF(OR('NA1'!V42=":",'HW1'!V42=":"),":",'NA1'!V42/'HW1'!V42*10^3)</f>
        <v>24.280691554797826</v>
      </c>
      <c r="W42" s="169">
        <f>IF(OR('NA1'!W42=":",'HW1'!W42=":"),":",'NA1'!W42/'HW1'!W42*10^3)</f>
        <v>24.451897641288696</v>
      </c>
      <c r="X42" s="169">
        <f>IF(OR('NA1'!X42=":",'HW1'!X42=":"),":",'NA1'!X42/'HW1'!X42*10^3)</f>
        <v>24.583164530172233</v>
      </c>
      <c r="Y42" s="92"/>
    </row>
    <row r="43" spans="1:25" ht="24.75" customHeight="1">
      <c r="A43" s="62"/>
      <c r="B43" s="61" t="s">
        <v>69</v>
      </c>
      <c r="C43" s="88" t="str">
        <f>'NA1'!C43</f>
        <v xml:space="preserve">"Τέχνες, διασκέδαση και ψυχαγωγία" "Άλλες δραστηριότητες παροχής υπηρεσιών"  "Δραστηριότητες νοικοκυριών ως εργοδοτών" </v>
      </c>
      <c r="D43" s="169">
        <f>IF(OR('NA1'!D43=":",'HW1'!D43=":"),":",'NA1'!D43/'HW1'!D43*10^3)</f>
        <v>11.051655356550455</v>
      </c>
      <c r="E43" s="169">
        <f>IF(OR('NA1'!E43=":",'HW1'!E43=":"),":",'NA1'!E43/'HW1'!E43*10^3)</f>
        <v>10.866942783702166</v>
      </c>
      <c r="F43" s="169">
        <f>IF(OR('NA1'!F43=":",'HW1'!F43=":"),":",'NA1'!F43/'HW1'!F43*10^3)</f>
        <v>11.216636466976011</v>
      </c>
      <c r="G43" s="169">
        <f>IF(OR('NA1'!G43=":",'HW1'!G43=":"),":",'NA1'!G43/'HW1'!G43*10^3)</f>
        <v>10.44723587441014</v>
      </c>
      <c r="H43" s="169">
        <f>IF(OR('NA1'!H43=":",'HW1'!H43=":"),":",'NA1'!H43/'HW1'!H43*10^3)</f>
        <v>10.024933228261879</v>
      </c>
      <c r="I43" s="169">
        <f>IF(OR('NA1'!I43=":",'HW1'!I43=":"),":",'NA1'!I43/'HW1'!I43*10^3)</f>
        <v>10.436061130560018</v>
      </c>
      <c r="J43" s="169">
        <f>IF(OR('NA1'!J43=":",'HW1'!J43=":"),":",'NA1'!J43/'HW1'!J43*10^3)</f>
        <v>9.8222178567920633</v>
      </c>
      <c r="K43" s="169">
        <f>IF(OR('NA1'!K43=":",'HW1'!K43=":"),":",'NA1'!K43/'HW1'!K43*10^3)</f>
        <v>9.8074602671772979</v>
      </c>
      <c r="L43" s="169">
        <f>IF(OR('NA1'!L43=":",'HW1'!L43=":"),":",'NA1'!L43/'HW1'!L43*10^3)</f>
        <v>9.3653497459209856</v>
      </c>
      <c r="M43" s="169">
        <f>IF(OR('NA1'!M43=":",'HW1'!M43=":"),":",'NA1'!M43/'HW1'!M43*10^3)</f>
        <v>8.8121335012944808</v>
      </c>
      <c r="N43" s="169">
        <f>IF(OR('NA1'!N43=":",'HW1'!N43=":"),":",'NA1'!N43/'HW1'!N43*10^3)</f>
        <v>8.5574708705285563</v>
      </c>
      <c r="O43" s="169">
        <f>IF(OR('NA1'!O43=":",'HW1'!O43=":"),":",'NA1'!O43/'HW1'!O43*10^3)</f>
        <v>8.207687851273322</v>
      </c>
      <c r="P43" s="169">
        <f>IF(OR('NA1'!P43=":",'HW1'!P43=":"),":",'NA1'!P43/'HW1'!P43*10^3)</f>
        <v>7.9137753551626595</v>
      </c>
      <c r="Q43" s="169">
        <f>IF(OR('NA1'!Q43=":",'HW1'!Q43=":"),":",'NA1'!Q43/'HW1'!Q43*10^3)</f>
        <v>7.8848699848131663</v>
      </c>
      <c r="R43" s="169">
        <f>IF(OR('NA1'!R43=":",'HW1'!R43=":"),":",'NA1'!R43/'HW1'!R43*10^3)</f>
        <v>7.535930775586178</v>
      </c>
      <c r="S43" s="169">
        <f>IF(OR('NA1'!S43=":",'HW1'!S43=":"),":",'NA1'!S43/'HW1'!S43*10^3)</f>
        <v>7.3881519791052348</v>
      </c>
      <c r="T43" s="169">
        <f>IF(OR('NA1'!T43=":",'HW1'!T43=":"),":",'NA1'!T43/'HW1'!T43*10^3)</f>
        <v>7.5055858254676702</v>
      </c>
      <c r="U43" s="169">
        <f>IF(OR('NA1'!U43=":",'HW1'!U43=":"),":",'NA1'!U43/'HW1'!U43*10^3)</f>
        <v>7.461557622763979</v>
      </c>
      <c r="V43" s="169">
        <f>IF(OR('NA1'!V43=":",'HW1'!V43=":"),":",'NA1'!V43/'HW1'!V43*10^3)</f>
        <v>7.3334672167173371</v>
      </c>
      <c r="W43" s="169">
        <f>IF(OR('NA1'!W43=":",'HW1'!W43=":"),":",'NA1'!W43/'HW1'!W43*10^3)</f>
        <v>7.5752546343725387</v>
      </c>
      <c r="X43" s="169">
        <f>IF(OR('NA1'!X43=":",'HW1'!X43=":"),":",'NA1'!X43/'HW1'!X43*10^3)</f>
        <v>7.6313482399620689</v>
      </c>
      <c r="Y43" s="92"/>
    </row>
    <row r="44" spans="1:25" ht="12.75">
      <c r="B44" s="55" t="str">
        <f>""</f>
        <v/>
      </c>
      <c r="C44" s="55" t="str">
        <f>""</f>
        <v/>
      </c>
      <c r="D44" s="55" t="str">
        <f>""</f>
        <v/>
      </c>
      <c r="E44" s="55" t="str">
        <f>""</f>
        <v/>
      </c>
      <c r="F44" s="55" t="str">
        <f>""</f>
        <v/>
      </c>
      <c r="G44" s="55" t="str">
        <f>""</f>
        <v/>
      </c>
      <c r="H44" s="55" t="str">
        <f>""</f>
        <v/>
      </c>
      <c r="I44" s="55" t="str">
        <f>""</f>
        <v/>
      </c>
      <c r="J44" s="55" t="str">
        <f>""</f>
        <v/>
      </c>
      <c r="K44" s="55" t="str">
        <f>""</f>
        <v/>
      </c>
      <c r="L44" s="55" t="str">
        <f>""</f>
        <v/>
      </c>
      <c r="M44" s="55" t="str">
        <f>""</f>
        <v/>
      </c>
      <c r="N44" s="55" t="str">
        <f>""</f>
        <v/>
      </c>
      <c r="O44" s="55" t="str">
        <f>""</f>
        <v/>
      </c>
      <c r="P44" s="55" t="str">
        <f>""</f>
        <v/>
      </c>
      <c r="Q44" s="55" t="str">
        <f>""</f>
        <v/>
      </c>
      <c r="R44" s="55" t="str">
        <f>""</f>
        <v/>
      </c>
      <c r="S44" s="55" t="str">
        <f>""</f>
        <v/>
      </c>
      <c r="T44" s="55" t="str">
        <f>""</f>
        <v/>
      </c>
      <c r="U44" s="55" t="str">
        <f>""</f>
        <v/>
      </c>
      <c r="V44" s="55" t="str">
        <f>""</f>
        <v/>
      </c>
      <c r="W44" s="55" t="str">
        <f>""</f>
        <v/>
      </c>
      <c r="X44" s="55" t="str">
        <f>""</f>
        <v/>
      </c>
    </row>
    <row r="45" spans="1:25" ht="24.75" customHeight="1">
      <c r="A45" s="63"/>
      <c r="B45" s="61" t="s">
        <v>140</v>
      </c>
      <c r="C45" s="88" t="str">
        <f>'NA1'!C45</f>
        <v>Πρωτογενής Τομέας</v>
      </c>
      <c r="D45" s="169">
        <f>IF(OR('NA1'!D45=":",'HW1'!D45=":"),":",'NA1'!D45/'HW1'!D45*10^3)</f>
        <v>6.182028885175562</v>
      </c>
      <c r="E45" s="169">
        <f>IF(OR('NA1'!E45=":",'HW1'!E45=":"),":",'NA1'!E45/'HW1'!E45*10^3)</f>
        <v>6.2773106793740583</v>
      </c>
      <c r="F45" s="169">
        <f>IF(OR('NA1'!F45=":",'HW1'!F45=":"),":",'NA1'!F45/'HW1'!F45*10^3)</f>
        <v>5.5728656228487381</v>
      </c>
      <c r="G45" s="169">
        <f>IF(OR('NA1'!G45=":",'HW1'!G45=":"),":",'NA1'!G45/'HW1'!G45*10^3)</f>
        <v>5.8840184273791998</v>
      </c>
      <c r="H45" s="169">
        <f>IF(OR('NA1'!H45=":",'HW1'!H45=":"),":",'NA1'!H45/'HW1'!H45*10^3)</f>
        <v>6.4455926363169516</v>
      </c>
      <c r="I45" s="169">
        <f>IF(OR('NA1'!I45=":",'HW1'!I45=":"),":",'NA1'!I45/'HW1'!I45*10^3)</f>
        <v>6.0228530779211269</v>
      </c>
      <c r="J45" s="169">
        <f>IF(OR('NA1'!J45=":",'HW1'!J45=":"),":",'NA1'!J45/'HW1'!J45*10^3)</f>
        <v>6.0574216544274</v>
      </c>
      <c r="K45" s="169">
        <f>IF(OR('NA1'!K45=":",'HW1'!K45=":"),":",'NA1'!K45/'HW1'!K45*10^3)</f>
        <v>6.5617529359432174</v>
      </c>
      <c r="L45" s="169">
        <f>IF(OR('NA1'!L45=":",'HW1'!L45=":"),":",'NA1'!L45/'HW1'!L45*10^3)</f>
        <v>5.7441968534782539</v>
      </c>
      <c r="M45" s="169">
        <f>IF(OR('NA1'!M45=":",'HW1'!M45=":"),":",'NA1'!M45/'HW1'!M45*10^3)</f>
        <v>5.9032365479623028</v>
      </c>
      <c r="N45" s="169">
        <f>IF(OR('NA1'!N45=":",'HW1'!N45=":"),":",'NA1'!N45/'HW1'!N45*10^3)</f>
        <v>6.3943865467619219</v>
      </c>
      <c r="O45" s="169">
        <f>IF(OR('NA1'!O45=":",'HW1'!O45=":"),":",'NA1'!O45/'HW1'!O45*10^3)</f>
        <v>6.7455806076291598</v>
      </c>
      <c r="P45" s="169">
        <f>IF(OR('NA1'!P45=":",'HW1'!P45=":"),":",'NA1'!P45/'HW1'!P45*10^3)</f>
        <v>5.984552034775942</v>
      </c>
      <c r="Q45" s="169">
        <f>IF(OR('NA1'!Q45=":",'HW1'!Q45=":"),":",'NA1'!Q45/'HW1'!Q45*10^3)</f>
        <v>5.9175464617764506</v>
      </c>
      <c r="R45" s="169">
        <f>IF(OR('NA1'!R45=":",'HW1'!R45=":"),":",'NA1'!R45/'HW1'!R45*10^3)</f>
        <v>5.4335914600110105</v>
      </c>
      <c r="S45" s="169">
        <f>IF(OR('NA1'!S45=":",'HW1'!S45=":"),":",'NA1'!S45/'HW1'!S45*10^3)</f>
        <v>5.8320815475626704</v>
      </c>
      <c r="T45" s="169">
        <f>IF(OR('NA1'!T45=":",'HW1'!T45=":"),":",'NA1'!T45/'HW1'!T45*10^3)</f>
        <v>6.581268173431333</v>
      </c>
      <c r="U45" s="169">
        <f>IF(OR('NA1'!U45=":",'HW1'!U45=":"),":",'NA1'!U45/'HW1'!U45*10^3)</f>
        <v>6.28573873725583</v>
      </c>
      <c r="V45" s="169">
        <f>IF(OR('NA1'!V45=":",'HW1'!V45=":"),":",'NA1'!V45/'HW1'!V45*10^3)</f>
        <v>6.7234202536915477</v>
      </c>
      <c r="W45" s="169">
        <f>IF(OR('NA1'!W45=":",'HW1'!W45=":"),":",'NA1'!W45/'HW1'!W45*10^3)</f>
        <v>6.5177030781283953</v>
      </c>
      <c r="X45" s="169">
        <f>IF(OR('NA1'!X45=":",'HW1'!X45=":"),":",'NA1'!X45/'HW1'!X45*10^3)</f>
        <v>6.8047833599350103</v>
      </c>
    </row>
    <row r="46" spans="1:25" s="66" customFormat="1" ht="24.75" customHeight="1">
      <c r="A46" s="64"/>
      <c r="B46" s="60" t="s">
        <v>141</v>
      </c>
      <c r="C46" s="88" t="str">
        <f>'NA1'!C46</f>
        <v>Δευτερογενής Τομέας</v>
      </c>
      <c r="D46" s="169">
        <f>IF(OR('NA1'!D46=":",'HW1'!D46=":"),":",'NA1'!D46/'HW1'!D46*10^3)</f>
        <v>15.378615483765053</v>
      </c>
      <c r="E46" s="169">
        <f>IF(OR('NA1'!E46=":",'HW1'!E46=":"),":",'NA1'!E46/'HW1'!E46*10^3)</f>
        <v>15.826118884456514</v>
      </c>
      <c r="F46" s="169">
        <f>IF(OR('NA1'!F46=":",'HW1'!F46=":"),":",'NA1'!F46/'HW1'!F46*10^3)</f>
        <v>16.153959652461804</v>
      </c>
      <c r="G46" s="169">
        <f>IF(OR('NA1'!G46=":",'HW1'!G46=":"),":",'NA1'!G46/'HW1'!G46*10^3)</f>
        <v>16.825941570794924</v>
      </c>
      <c r="H46" s="169">
        <f>IF(OR('NA1'!H46=":",'HW1'!H46=":"),":",'NA1'!H46/'HW1'!H46*10^3)</f>
        <v>17.325121025098277</v>
      </c>
      <c r="I46" s="169">
        <f>IF(OR('NA1'!I46=":",'HW1'!I46=":"),":",'NA1'!I46/'HW1'!I46*10^3)</f>
        <v>17.635647531570548</v>
      </c>
      <c r="J46" s="169">
        <f>IF(OR('NA1'!J46=":",'HW1'!J46=":"),":",'NA1'!J46/'HW1'!J46*10^3)</f>
        <v>18.000769502544117</v>
      </c>
      <c r="K46" s="169">
        <f>IF(OR('NA1'!K46=":",'HW1'!K46=":"),":",'NA1'!K46/'HW1'!K46*10^3)</f>
        <v>18.845461456235554</v>
      </c>
      <c r="L46" s="169">
        <f>IF(OR('NA1'!L46=":",'HW1'!L46=":"),":",'NA1'!L46/'HW1'!L46*10^3)</f>
        <v>19.064221310160043</v>
      </c>
      <c r="M46" s="169">
        <f>IF(OR('NA1'!M46=":",'HW1'!M46=":"),":",'NA1'!M46/'HW1'!M46*10^3)</f>
        <v>18.906851050209433</v>
      </c>
      <c r="N46" s="169">
        <f>IF(OR('NA1'!N46=":",'HW1'!N46=":"),":",'NA1'!N46/'HW1'!N46*10^3)</f>
        <v>18.712809013729022</v>
      </c>
      <c r="O46" s="169">
        <f>IF(OR('NA1'!O46=":",'HW1'!O46=":"),":",'NA1'!O46/'HW1'!O46*10^3)</f>
        <v>18.501703106689774</v>
      </c>
      <c r="P46" s="169">
        <f>IF(OR('NA1'!P46=":",'HW1'!P46=":"),":",'NA1'!P46/'HW1'!P46*10^3)</f>
        <v>18.670724254802575</v>
      </c>
      <c r="Q46" s="169">
        <f>IF(OR('NA1'!Q46=":",'HW1'!Q46=":"),":",'NA1'!Q46/'HW1'!Q46*10^3)</f>
        <v>18.937581838767262</v>
      </c>
      <c r="R46" s="169">
        <f>IF(OR('NA1'!R46=":",'HW1'!R46=":"),":",'NA1'!R46/'HW1'!R46*10^3)</f>
        <v>17.676392937232475</v>
      </c>
      <c r="S46" s="169">
        <f>IF(OR('NA1'!S46=":",'HW1'!S46=":"),":",'NA1'!S46/'HW1'!S46*10^3)</f>
        <v>17.400170204033419</v>
      </c>
      <c r="T46" s="169">
        <f>IF(OR('NA1'!T46=":",'HW1'!T46=":"),":",'NA1'!T46/'HW1'!T46*10^3)</f>
        <v>16.580453691085864</v>
      </c>
      <c r="U46" s="169">
        <f>IF(OR('NA1'!U46=":",'HW1'!U46=":"),":",'NA1'!U46/'HW1'!U46*10^3)</f>
        <v>16.187484862899424</v>
      </c>
      <c r="V46" s="169">
        <f>IF(OR('NA1'!V46=":",'HW1'!V46=":"),":",'NA1'!V46/'HW1'!V46*10^3)</f>
        <v>16.282517526667913</v>
      </c>
      <c r="W46" s="169">
        <f>IF(OR('NA1'!W46=":",'HW1'!W46=":"),":",'NA1'!W46/'HW1'!W46*10^3)</f>
        <v>16.36822438877137</v>
      </c>
      <c r="X46" s="169">
        <f>IF(OR('NA1'!X46=":",'HW1'!X46=":"),":",'NA1'!X46/'HW1'!X46*10^3)</f>
        <v>16.287266752421232</v>
      </c>
    </row>
    <row r="47" spans="1:25" s="66" customFormat="1" ht="24.75" customHeight="1">
      <c r="A47" s="64"/>
      <c r="B47" s="61" t="s">
        <v>142</v>
      </c>
      <c r="C47" s="88" t="str">
        <f>'NA1'!C47</f>
        <v>Τριτογενής Τομέας</v>
      </c>
      <c r="D47" s="169">
        <f>IF(OR('NA1'!D47=":",'HW1'!D47=":"),":",'NA1'!D47/'HW1'!D47*10^3)</f>
        <v>18.706230883666798</v>
      </c>
      <c r="E47" s="169">
        <f>IF(OR('NA1'!E47=":",'HW1'!E47=":"),":",'NA1'!E47/'HW1'!E47*10^3)</f>
        <v>18.694516401820291</v>
      </c>
      <c r="F47" s="169">
        <f>IF(OR('NA1'!F47=":",'HW1'!F47=":"),":",'NA1'!F47/'HW1'!F47*10^3)</f>
        <v>18.960929807809084</v>
      </c>
      <c r="G47" s="169">
        <f>IF(OR('NA1'!G47=":",'HW1'!G47=":"),":",'NA1'!G47/'HW1'!G47*10^3)</f>
        <v>19.454981199514734</v>
      </c>
      <c r="H47" s="169">
        <f>IF(OR('NA1'!H47=":",'HW1'!H47=":"),":",'NA1'!H47/'HW1'!H47*10^3)</f>
        <v>19.8096634988391</v>
      </c>
      <c r="I47" s="169">
        <f>IF(OR('NA1'!I47=":",'HW1'!I47=":"),":",'NA1'!I47/'HW1'!I47*10^3)</f>
        <v>20.679534176615892</v>
      </c>
      <c r="J47" s="169">
        <f>IF(OR('NA1'!J47=":",'HW1'!J47=":"),":",'NA1'!J47/'HW1'!J47*10^3)</f>
        <v>20.458330428078845</v>
      </c>
      <c r="K47" s="169">
        <f>IF(OR('NA1'!K47=":",'HW1'!K47=":"),":",'NA1'!K47/'HW1'!K47*10^3)</f>
        <v>20.757200897231698</v>
      </c>
      <c r="L47" s="169">
        <f>IF(OR('NA1'!L47=":",'HW1'!L47=":"),":",'NA1'!L47/'HW1'!L47*10^3)</f>
        <v>20.776220940948523</v>
      </c>
      <c r="M47" s="169">
        <f>IF(OR('NA1'!M47=":",'HW1'!M47=":"),":",'NA1'!M47/'HW1'!M47*10^3)</f>
        <v>21.494117967456347</v>
      </c>
      <c r="N47" s="169">
        <f>IF(OR('NA1'!N47=":",'HW1'!N47=":"),":",'NA1'!N47/'HW1'!N47*10^3)</f>
        <v>21.858254834855323</v>
      </c>
      <c r="O47" s="169">
        <f>IF(OR('NA1'!O47=":",'HW1'!O47=":"),":",'NA1'!O47/'HW1'!O47*10^3)</f>
        <v>22.482170775474316</v>
      </c>
      <c r="P47" s="169">
        <f>IF(OR('NA1'!P47=":",'HW1'!P47=":"),":",'NA1'!P47/'HW1'!P47*10^3)</f>
        <v>22.390692413391498</v>
      </c>
      <c r="Q47" s="169">
        <f>IF(OR('NA1'!Q47=":",'HW1'!Q47=":"),":",'NA1'!Q47/'HW1'!Q47*10^3)</f>
        <v>22.198862024525038</v>
      </c>
      <c r="R47" s="169">
        <f>IF(OR('NA1'!R47=":",'HW1'!R47=":"),":",'NA1'!R47/'HW1'!R47*10^3)</f>
        <v>22.288989429925639</v>
      </c>
      <c r="S47" s="169">
        <f>IF(OR('NA1'!S47=":",'HW1'!S47=":"),":",'NA1'!S47/'HW1'!S47*10^3)</f>
        <v>22.59151799036345</v>
      </c>
      <c r="T47" s="169">
        <f>IF(OR('NA1'!T47=":",'HW1'!T47=":"),":",'NA1'!T47/'HW1'!T47*10^3)</f>
        <v>22.71962691882695</v>
      </c>
      <c r="U47" s="169">
        <f>IF(OR('NA1'!U47=":",'HW1'!U47=":"),":",'NA1'!U47/'HW1'!U47*10^3)</f>
        <v>23.111122427106249</v>
      </c>
      <c r="V47" s="169">
        <f>IF(OR('NA1'!V47=":",'HW1'!V47=":"),":",'NA1'!V47/'HW1'!V47*10^3)</f>
        <v>23.175804245700558</v>
      </c>
      <c r="W47" s="169">
        <f>IF(OR('NA1'!W47=":",'HW1'!W47=":"),":",'NA1'!W47/'HW1'!W47*10^3)</f>
        <v>23.119644289786912</v>
      </c>
      <c r="X47" s="169">
        <f>IF(OR('NA1'!X47=":",'HW1'!X47=":"),":",'NA1'!X47/'HW1'!X47*10^3)</f>
        <v>23.27983001957935</v>
      </c>
    </row>
    <row r="48" spans="1:25" s="66" customFormat="1" ht="12.75" customHeight="1">
      <c r="A48" s="64"/>
      <c r="B48" s="64"/>
      <c r="C48" s="68"/>
      <c r="D48" s="68"/>
      <c r="E48" s="68"/>
      <c r="F48" s="68"/>
      <c r="G48" s="68"/>
      <c r="H48" s="68"/>
      <c r="I48" s="68"/>
      <c r="J48" s="68"/>
      <c r="K48" s="68"/>
      <c r="L48" s="68"/>
      <c r="M48" s="68"/>
      <c r="N48" s="68"/>
      <c r="O48" s="68"/>
      <c r="P48" s="69"/>
      <c r="Q48" s="69"/>
      <c r="R48" s="69"/>
      <c r="S48" s="67"/>
    </row>
    <row r="49" spans="1:28" s="64" customFormat="1" ht="28.5" customHeight="1">
      <c r="C49" s="70"/>
      <c r="D49" s="71"/>
      <c r="E49" s="71"/>
      <c r="F49" s="71"/>
      <c r="G49" s="71"/>
      <c r="H49" s="71"/>
      <c r="I49" s="71"/>
      <c r="J49" s="71"/>
      <c r="K49" s="71"/>
      <c r="L49" s="71"/>
      <c r="M49" s="71"/>
      <c r="N49" s="71"/>
      <c r="O49" s="71"/>
      <c r="P49" s="70"/>
      <c r="Q49" s="71"/>
      <c r="R49" s="71"/>
      <c r="S49" s="71"/>
      <c r="T49" s="71"/>
      <c r="U49" s="71"/>
      <c r="V49" s="71"/>
      <c r="W49" s="71"/>
      <c r="X49" s="71"/>
      <c r="Y49" s="71"/>
      <c r="Z49" s="71"/>
      <c r="AA49" s="71"/>
      <c r="AB49" s="71"/>
    </row>
    <row r="50" spans="1:28" s="66" customFormat="1" ht="28.5" customHeight="1">
      <c r="A50" s="64"/>
      <c r="B50" s="182"/>
      <c r="C50" s="182"/>
      <c r="D50" s="65"/>
      <c r="E50" s="65"/>
      <c r="F50" s="65"/>
      <c r="G50" s="65"/>
      <c r="H50" s="65"/>
      <c r="I50" s="65"/>
      <c r="J50" s="65"/>
      <c r="K50" s="65"/>
      <c r="L50" s="65"/>
      <c r="M50" s="65"/>
      <c r="N50" s="65"/>
      <c r="O50" s="65"/>
      <c r="P50" s="65"/>
      <c r="Q50" s="65"/>
      <c r="R50" s="65"/>
      <c r="S50" s="90"/>
    </row>
    <row r="51" spans="1:28" s="66" customFormat="1" ht="19.5" customHeight="1">
      <c r="A51" s="64"/>
      <c r="B51" s="65"/>
      <c r="C51" s="65"/>
      <c r="D51" s="65"/>
      <c r="E51" s="65"/>
      <c r="F51" s="65"/>
      <c r="G51" s="65"/>
      <c r="H51" s="65"/>
      <c r="I51" s="65"/>
      <c r="J51" s="65"/>
      <c r="K51" s="65"/>
      <c r="L51" s="65"/>
      <c r="M51" s="65"/>
      <c r="N51" s="65"/>
      <c r="O51" s="65"/>
      <c r="P51" s="64"/>
      <c r="Q51" s="64"/>
      <c r="R51" s="64"/>
      <c r="S51" s="90"/>
    </row>
    <row r="52" spans="1:28" s="66" customFormat="1" ht="28.5" customHeight="1">
      <c r="A52" s="64"/>
      <c r="B52" s="73"/>
      <c r="C52" s="73"/>
      <c r="D52" s="65"/>
      <c r="E52" s="65"/>
      <c r="F52" s="65"/>
      <c r="G52" s="65"/>
      <c r="H52" s="65"/>
      <c r="I52" s="65"/>
      <c r="J52" s="65"/>
      <c r="K52" s="65"/>
      <c r="L52" s="65"/>
      <c r="M52" s="65"/>
      <c r="N52" s="65"/>
      <c r="O52" s="65"/>
      <c r="P52" s="64"/>
      <c r="Q52" s="64"/>
      <c r="R52" s="64"/>
      <c r="S52" s="42"/>
    </row>
    <row r="53" spans="1:28" s="66" customFormat="1" ht="21.75" customHeight="1">
      <c r="C53" s="74"/>
    </row>
    <row r="54" spans="1:28" s="52" customFormat="1" ht="21.75" customHeight="1"/>
    <row r="55" spans="1:28" s="52" customFormat="1" ht="19.5" customHeight="1"/>
    <row r="56" spans="1:28" ht="22.5" customHeight="1">
      <c r="R56" s="42"/>
    </row>
    <row r="57" spans="1:28" ht="24.75" customHeight="1">
      <c r="R57" s="42"/>
    </row>
    <row r="58" spans="1:28" s="52" customFormat="1" ht="22.5" customHeight="1"/>
    <row r="59" spans="1:28" s="52" customFormat="1" ht="15" customHeight="1"/>
    <row r="60" spans="1:28" s="52" customFormat="1" ht="15" customHeight="1"/>
    <row r="61" spans="1:28" ht="24" customHeight="1">
      <c r="R61" s="42"/>
    </row>
    <row r="62" spans="1:28" ht="22.5" customHeight="1">
      <c r="R62" s="42"/>
    </row>
    <row r="63" spans="1:28" ht="22.5" customHeight="1">
      <c r="R63" s="42"/>
    </row>
    <row r="64" spans="1:28" ht="22.5" customHeight="1">
      <c r="R64" s="42"/>
    </row>
    <row r="65" spans="18:18" ht="12.75">
      <c r="R65" s="42"/>
    </row>
    <row r="66" spans="18:18" ht="12.75">
      <c r="R66" s="42"/>
    </row>
    <row r="67" spans="18:18" ht="12.75">
      <c r="R67" s="42"/>
    </row>
    <row r="68" spans="18:18" s="52" customFormat="1" ht="12.75"/>
    <row r="69" spans="18:18" s="52" customFormat="1" ht="12.75"/>
    <row r="70" spans="18:18" s="52" customFormat="1" ht="12.75"/>
    <row r="71" spans="18:18" ht="12.75">
      <c r="R71" s="42"/>
    </row>
    <row r="72" spans="18:18" s="52" customFormat="1" ht="12.75"/>
    <row r="73" spans="18:18" ht="12.75">
      <c r="R73" s="42"/>
    </row>
    <row r="74" spans="18:18" s="52" customFormat="1" ht="12.75"/>
    <row r="75" spans="18:18" ht="12.75">
      <c r="R75" s="42"/>
    </row>
    <row r="76" spans="18:18" ht="12.75">
      <c r="R76" s="42"/>
    </row>
    <row r="77" spans="18:18" ht="12.75">
      <c r="R77" s="42"/>
    </row>
    <row r="78" spans="18:18" ht="12.75">
      <c r="R78" s="42"/>
    </row>
    <row r="79" spans="18:18" ht="12.75">
      <c r="R79" s="42"/>
    </row>
    <row r="80" spans="18:18" ht="12.75">
      <c r="R80" s="42"/>
    </row>
    <row r="81" spans="18:18" ht="12.75">
      <c r="R81" s="42"/>
    </row>
    <row r="82" spans="18:18" ht="12.75">
      <c r="R82" s="42"/>
    </row>
    <row r="83" spans="18:18" ht="12.75">
      <c r="R83" s="42"/>
    </row>
    <row r="84" spans="18:18" ht="12.75">
      <c r="R84" s="42"/>
    </row>
    <row r="85" spans="18:18" ht="12.75">
      <c r="R85" s="42"/>
    </row>
    <row r="86" spans="18:18" ht="12.75">
      <c r="R86" s="42"/>
    </row>
    <row r="87" spans="18:18" ht="12.75">
      <c r="R87" s="42"/>
    </row>
    <row r="88" spans="18:18" ht="12.75">
      <c r="R88" s="42"/>
    </row>
    <row r="89" spans="18:18" ht="12.75">
      <c r="R89" s="42"/>
    </row>
    <row r="90" spans="18:18" ht="12.75">
      <c r="R90" s="42"/>
    </row>
    <row r="91" spans="18:18" ht="12.75">
      <c r="R91" s="42"/>
    </row>
    <row r="92" spans="18:18" ht="12.75">
      <c r="R92" s="42"/>
    </row>
    <row r="93" spans="18:18" ht="12.75">
      <c r="R93" s="42"/>
    </row>
    <row r="94" spans="18:18" ht="12.75">
      <c r="R94" s="42"/>
    </row>
    <row r="95" spans="18:18" ht="12.75">
      <c r="R95" s="42"/>
    </row>
    <row r="96" spans="18:18" ht="12.75">
      <c r="R96" s="42"/>
    </row>
    <row r="97" spans="18:18" ht="12.75">
      <c r="R97" s="42"/>
    </row>
    <row r="98" spans="18:18" ht="12.75">
      <c r="R98" s="42"/>
    </row>
    <row r="99" spans="18:18" ht="12.75">
      <c r="R99" s="42"/>
    </row>
    <row r="100" spans="18:18" ht="12.75">
      <c r="R100" s="42"/>
    </row>
    <row r="101" spans="18:18" ht="12.75">
      <c r="R101" s="42"/>
    </row>
    <row r="102" spans="18:18" ht="12.75">
      <c r="R102" s="42"/>
    </row>
    <row r="103" spans="18:18" ht="12.75">
      <c r="R103" s="42"/>
    </row>
    <row r="104" spans="18:18" ht="12.75">
      <c r="R104" s="42"/>
    </row>
    <row r="105" spans="18:18" ht="12.75">
      <c r="R105" s="42"/>
    </row>
    <row r="106" spans="18:18" ht="12.75">
      <c r="R106" s="42"/>
    </row>
    <row r="107" spans="18:18" ht="12.75">
      <c r="R107" s="42"/>
    </row>
    <row r="108" spans="18:18" ht="12.75">
      <c r="R108" s="42"/>
    </row>
    <row r="109" spans="18:18" ht="12.75">
      <c r="R109" s="42"/>
    </row>
    <row r="110" spans="18:18" ht="12.75">
      <c r="R110" s="42"/>
    </row>
    <row r="111" spans="18:18" ht="12.75">
      <c r="R111" s="42"/>
    </row>
    <row r="112" spans="18:18" ht="12.75">
      <c r="R112" s="42"/>
    </row>
    <row r="113" spans="18:18" ht="12.75">
      <c r="R113" s="42"/>
    </row>
    <row r="114" spans="18:18" ht="12.75">
      <c r="R114" s="42"/>
    </row>
    <row r="115" spans="18:18" ht="12.75">
      <c r="R115" s="42"/>
    </row>
    <row r="116" spans="18:18" ht="12.75">
      <c r="R116" s="42"/>
    </row>
    <row r="117" spans="18:18" s="66" customFormat="1" ht="12.75"/>
    <row r="118" spans="18:18" s="66" customFormat="1" ht="12.75"/>
    <row r="119" spans="18:18" s="66" customFormat="1" ht="12.75"/>
    <row r="120" spans="18:18" s="66" customFormat="1" ht="12.75"/>
    <row r="121" spans="18:18" s="66" customFormat="1" ht="12.75"/>
    <row r="122" spans="18:18" s="66" customFormat="1" ht="12.75"/>
    <row r="123" spans="18:18" s="66" customFormat="1" ht="12.75"/>
    <row r="124" spans="18:18" s="66" customFormat="1" ht="12.75"/>
    <row r="125" spans="18:18" s="66" customFormat="1" ht="12.75"/>
    <row r="126" spans="18:18" s="66" customFormat="1" ht="12.75"/>
  </sheetData>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S33"/>
  <sheetViews>
    <sheetView topLeftCell="U10" workbookViewId="0">
      <selection activeCell="D29" sqref="D29"/>
    </sheetView>
  </sheetViews>
  <sheetFormatPr defaultColWidth="9.125" defaultRowHeight="12.75"/>
  <cols>
    <col min="1" max="1" width="2.75" style="77" customWidth="1"/>
    <col min="2" max="2" width="23.75" style="77" customWidth="1"/>
    <col min="3" max="22" width="10" style="77" customWidth="1"/>
    <col min="23" max="23" width="3.75" style="77" customWidth="1"/>
    <col min="24" max="24" width="10" style="84" customWidth="1"/>
    <col min="25" max="25" width="3.75" style="77" customWidth="1"/>
    <col min="26" max="26" width="10" style="77" customWidth="1"/>
    <col min="27" max="27" width="3.75" style="77" customWidth="1"/>
    <col min="28" max="29" width="10" style="84" customWidth="1"/>
    <col min="30" max="30" width="3.75" style="77" customWidth="1"/>
    <col min="31" max="41" width="10" style="77" customWidth="1"/>
    <col min="42" max="42" width="3.75" style="77" customWidth="1"/>
    <col min="43" max="16384" width="9.125" style="77"/>
  </cols>
  <sheetData>
    <row r="1" spans="1:45" ht="30.75" thickBot="1">
      <c r="B1" s="36" t="s">
        <v>121</v>
      </c>
    </row>
    <row r="2" spans="1:45" ht="13.5" customHeight="1" thickTop="1">
      <c r="B2" s="44" t="s">
        <v>136</v>
      </c>
      <c r="C2" s="44"/>
    </row>
    <row r="3" spans="1:45" ht="13.5" customHeight="1">
      <c r="B3" s="44" t="s">
        <v>135</v>
      </c>
      <c r="C3" s="44"/>
    </row>
    <row r="4" spans="1:45" ht="13.5" customHeight="1">
      <c r="C4" s="80"/>
      <c r="D4" s="80"/>
      <c r="E4" s="80"/>
      <c r="F4" s="80"/>
      <c r="G4" s="80"/>
      <c r="H4" s="80"/>
      <c r="I4" s="80"/>
      <c r="J4" s="80"/>
      <c r="K4" s="80"/>
      <c r="L4" s="80"/>
      <c r="M4" s="80"/>
      <c r="N4" s="80"/>
      <c r="O4" s="80"/>
      <c r="P4" s="80"/>
      <c r="Q4" s="80"/>
      <c r="R4" s="80"/>
      <c r="S4" s="80"/>
      <c r="T4" s="80"/>
      <c r="U4" s="80"/>
      <c r="V4" s="80"/>
      <c r="W4" s="80"/>
      <c r="X4" s="81"/>
      <c r="Y4" s="80"/>
      <c r="Z4" s="80"/>
      <c r="AA4" s="80"/>
      <c r="AB4" s="81"/>
      <c r="AC4" s="81"/>
      <c r="AD4" s="80"/>
      <c r="AE4" s="80"/>
      <c r="AF4" s="80"/>
      <c r="AG4" s="80"/>
      <c r="AH4" s="80"/>
      <c r="AI4" s="80"/>
      <c r="AJ4" s="80"/>
      <c r="AK4" s="80"/>
      <c r="AL4" s="80"/>
      <c r="AM4" s="80"/>
      <c r="AN4" s="80"/>
      <c r="AO4" s="80"/>
    </row>
    <row r="5" spans="1:45" ht="13.5" customHeight="1">
      <c r="B5" s="98" t="str">
        <f t="array" ref="B5:AS27">TRANSPOSE(P2_1!B4:X47)</f>
        <v/>
      </c>
      <c r="C5" s="99" t="str">
        <v>A.</v>
      </c>
      <c r="D5" s="99" t="str">
        <v>B.</v>
      </c>
      <c r="E5" s="99" t="str">
        <v>C.</v>
      </c>
      <c r="F5" s="99" t="str">
        <v>D.</v>
      </c>
      <c r="G5" s="99" t="str">
        <v>E.</v>
      </c>
      <c r="H5" s="99" t="str">
        <v>F.</v>
      </c>
      <c r="I5" s="99" t="str">
        <v>G.</v>
      </c>
      <c r="J5" s="99" t="str">
        <v>H.</v>
      </c>
      <c r="K5" s="99" t="str">
        <v>I.</v>
      </c>
      <c r="L5" s="99" t="str">
        <v>J.</v>
      </c>
      <c r="M5" s="99" t="str">
        <v>K.</v>
      </c>
      <c r="N5" s="99" t="str">
        <v>L.</v>
      </c>
      <c r="O5" s="99" t="str">
        <v>M.</v>
      </c>
      <c r="P5" s="99" t="str">
        <v>N.</v>
      </c>
      <c r="Q5" s="99" t="str">
        <v>O.</v>
      </c>
      <c r="R5" s="99" t="str">
        <v>P.</v>
      </c>
      <c r="S5" s="99" t="str">
        <v>Q.</v>
      </c>
      <c r="T5" s="99" t="str">
        <v>R.</v>
      </c>
      <c r="U5" s="99" t="str">
        <v>S.</v>
      </c>
      <c r="V5" s="99" t="str">
        <v>T.</v>
      </c>
      <c r="W5" s="99" t="str">
        <v/>
      </c>
      <c r="X5" s="99" t="str">
        <v/>
      </c>
      <c r="Y5" s="99" t="str">
        <v/>
      </c>
      <c r="Z5" s="99" t="str">
        <v/>
      </c>
      <c r="AA5" s="99" t="str">
        <v/>
      </c>
      <c r="AB5" s="99" t="str">
        <v/>
      </c>
      <c r="AC5" s="99" t="str">
        <v/>
      </c>
      <c r="AD5" s="99" t="str">
        <v/>
      </c>
      <c r="AE5" s="99" t="str">
        <v>A</v>
      </c>
      <c r="AF5" s="99" t="str">
        <v>B_E</v>
      </c>
      <c r="AG5" s="99" t="str">
        <v>C</v>
      </c>
      <c r="AH5" s="99" t="str">
        <v>F</v>
      </c>
      <c r="AI5" s="99" t="str">
        <v>G_I</v>
      </c>
      <c r="AJ5" s="99" t="str">
        <v>J</v>
      </c>
      <c r="AK5" s="99" t="str">
        <v>K</v>
      </c>
      <c r="AL5" s="99" t="str">
        <v>L</v>
      </c>
      <c r="AM5" s="99" t="str">
        <v>M_N</v>
      </c>
      <c r="AN5" s="99" t="str">
        <v>O_Q</v>
      </c>
      <c r="AO5" s="99" t="str">
        <v>R_T</v>
      </c>
      <c r="AP5" s="99" t="str">
        <v/>
      </c>
      <c r="AQ5" s="99" t="str">
        <v>A_B</v>
      </c>
      <c r="AR5" s="99" t="str">
        <v>C_F</v>
      </c>
      <c r="AS5" s="99" t="str">
        <v>G_T</v>
      </c>
    </row>
    <row r="6" spans="1:45" s="78" customFormat="1" ht="253.5" customHeight="1">
      <c r="B6" s="100" t="str">
        <v/>
      </c>
      <c r="C6" s="101" t="str">
        <v>Γεωργία, δασοκομία και αλιεία</v>
      </c>
      <c r="D6" s="101" t="str">
        <v>Ορυχεία και λατομεία</v>
      </c>
      <c r="E6" s="101" t="str">
        <v>Μεταποιητικές βιομηχανίες</v>
      </c>
      <c r="F6" s="101" t="str">
        <v>Παραγωγή  ηλεκτρικού  ρεύματος, φυσικού αερίου, ατμού και κλιματισμού</v>
      </c>
      <c r="G6" s="101" t="str">
        <v>Παροχή νερού, επεξεργασία λυμάτων, διαχείριση αποβλήτων και δραστηριότητες εξυγίανσης</v>
      </c>
      <c r="H6" s="101" t="str">
        <v>Κατασκευές</v>
      </c>
      <c r="I6" s="101" t="str">
        <v>Χονδρικό και λιανικό εμπόριο, επισκευή μηχανοκινήτων οχημάτων και μοτοσικλετών</v>
      </c>
      <c r="J6" s="101" t="str">
        <v>Μεταφορά και αποθήκευση</v>
      </c>
      <c r="K6" s="101" t="str">
        <v>Δραστηριότητες υπηρεσιών παροχής καταλύματος και υπηρεσιών εστίασης</v>
      </c>
      <c r="L6" s="101" t="str">
        <v>Ενημέρωση και επικοινωνία</v>
      </c>
      <c r="M6" s="101" t="str">
        <v>Χρηματοπιστωτικές και ασφαλιστικές δραστηριότητες</v>
      </c>
      <c r="N6" s="101" t="str">
        <v>Διαχείριση ακίνητης περιουσίας</v>
      </c>
      <c r="O6" s="101" t="str">
        <v>Επαγγελματικές, επιστημονικές και τεχνικές δραστηριότητες</v>
      </c>
      <c r="P6" s="101" t="str">
        <v>Διοικητικές και υποστηρικτικές δραστηριότητες</v>
      </c>
      <c r="Q6" s="101" t="str">
        <v>Δημόσια διοίκηση και άμυνα, υποχρεωτική κοινωνική ασφάλιση</v>
      </c>
      <c r="R6" s="101" t="str">
        <v>Εκπαίδευση</v>
      </c>
      <c r="S6" s="101" t="str">
        <v>Δραστηριότητες σχετικές με την ανθρώπινη υγεία και κοινωνική μέριμνα</v>
      </c>
      <c r="T6" s="101" t="str">
        <v>Τέχνες, διασκέδαση και ψυχαγωγία</v>
      </c>
      <c r="U6" s="101" t="str">
        <v>Άλλες δραστηριότητες παροχής υπηρεσιών</v>
      </c>
      <c r="V6" s="101" t="str">
        <v>Δραστηριότητες νοικοκυριών ως εργοδοτών</v>
      </c>
      <c r="W6" s="101" t="str">
        <v/>
      </c>
      <c r="X6" s="102" t="str">
        <v/>
      </c>
      <c r="Y6" s="101" t="str">
        <v/>
      </c>
      <c r="Z6" s="101" t="str">
        <v/>
      </c>
      <c r="AA6" s="101" t="str">
        <v/>
      </c>
      <c r="AB6" s="102" t="str">
        <v/>
      </c>
      <c r="AC6" s="102" t="str">
        <v>Παραγωγικότητα Εργασίας της Οικονομίας</v>
      </c>
      <c r="AD6" s="101" t="str">
        <v/>
      </c>
      <c r="AE6" s="101" t="str">
        <v>Γεωργία, δασοκομία και αλιεία</v>
      </c>
      <c r="AF6" s="101" t="str">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v>Μεταποιητικές βιομηχανίες</v>
      </c>
      <c r="AH6" s="101" t="str">
        <v>Κατασκευές</v>
      </c>
      <c r="AI6" s="101" t="str">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v>Ενημέρωση και επικοινωνία</v>
      </c>
      <c r="AK6" s="101" t="str">
        <v>Χρηματοπιστωτικές και ασφαλιστικές δραστηριότητες</v>
      </c>
      <c r="AL6" s="101" t="str">
        <v>Διαχείριση ακίνητης περιουσίας</v>
      </c>
      <c r="AM6" s="101" t="str">
        <v xml:space="preserve">"Επαγγελματικές, επιστημονικές και τεχνικές δραστηριότητες" "Διοικητικές και υποστηρικτικές δραστηριότητες" </v>
      </c>
      <c r="AN6" s="101" t="str">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v xml:space="preserve">"Τέχνες, διασκέδαση και ψυχαγωγία" "Άλλες δραστηριότητες παροχής υπηρεσιών"  "Δραστηριότητες νοικοκυριών ως εργοδοτών" </v>
      </c>
      <c r="AP6" s="101" t="str">
        <v/>
      </c>
      <c r="AQ6" s="101" t="str">
        <v>Πρωτογενής Τομέας</v>
      </c>
      <c r="AR6" s="101" t="str">
        <v>Δευτερογενής Τομέας</v>
      </c>
      <c r="AS6" s="101" t="str">
        <v>Τριτογενής Τομέας</v>
      </c>
    </row>
    <row r="7" spans="1:45" ht="22.5" customHeight="1">
      <c r="A7" s="77">
        <f t="shared" ref="A7:A26" si="0">IF(C7=":",0,1)</f>
        <v>1</v>
      </c>
      <c r="B7" s="105">
        <v>1995</v>
      </c>
      <c r="C7" s="178">
        <v>6.000571985826106</v>
      </c>
      <c r="D7" s="178">
        <v>13.223051286548916</v>
      </c>
      <c r="E7" s="178">
        <v>12.289378254238798</v>
      </c>
      <c r="F7" s="178">
        <v>58.037659943007213</v>
      </c>
      <c r="G7" s="178">
        <v>14.12374731564284</v>
      </c>
      <c r="H7" s="178">
        <v>18.812232624001226</v>
      </c>
      <c r="I7" s="178">
        <v>8.8339581166279491</v>
      </c>
      <c r="J7" s="178">
        <v>26.793724260354743</v>
      </c>
      <c r="K7" s="178">
        <v>14.220242508305308</v>
      </c>
      <c r="L7" s="178">
        <v>16.085774570648201</v>
      </c>
      <c r="M7" s="178">
        <v>16.621239518116933</v>
      </c>
      <c r="N7" s="178">
        <v>562.7699444175629</v>
      </c>
      <c r="O7" s="178">
        <v>26.344885882184947</v>
      </c>
      <c r="P7" s="178">
        <v>9.252092596953208</v>
      </c>
      <c r="Q7" s="178">
        <v>22.926431384187403</v>
      </c>
      <c r="R7" s="178">
        <v>27.55669267807971</v>
      </c>
      <c r="S7" s="178">
        <v>17.948745530763393</v>
      </c>
      <c r="T7" s="178">
        <v>12.765954742815895</v>
      </c>
      <c r="U7" s="178">
        <v>14.924387164022441</v>
      </c>
      <c r="V7" s="178">
        <v>3.0339541314957565</v>
      </c>
      <c r="W7" s="178" t="str">
        <v/>
      </c>
      <c r="X7" s="179" t="str">
        <v/>
      </c>
      <c r="Y7" s="178" t="str">
        <v/>
      </c>
      <c r="Z7" s="178" t="str">
        <v/>
      </c>
      <c r="AA7" s="178" t="str">
        <v/>
      </c>
      <c r="AB7" s="179" t="str">
        <v/>
      </c>
      <c r="AC7" s="179">
        <v>18.127904511140159</v>
      </c>
      <c r="AD7" s="178" t="str">
        <v/>
      </c>
      <c r="AE7" s="178">
        <v>6.000571985826106</v>
      </c>
      <c r="AF7" s="178">
        <v>13.275880689943509</v>
      </c>
      <c r="AG7" s="178">
        <v>12.289378254238798</v>
      </c>
      <c r="AH7" s="178">
        <v>18.812232624001226</v>
      </c>
      <c r="AI7" s="178">
        <v>13.284960419670773</v>
      </c>
      <c r="AJ7" s="178">
        <v>16.085774570648201</v>
      </c>
      <c r="AK7" s="178">
        <v>16.621239518116933</v>
      </c>
      <c r="AL7" s="178">
        <v>562.7699444175629</v>
      </c>
      <c r="AM7" s="178">
        <v>20.332250041174117</v>
      </c>
      <c r="AN7" s="178">
        <v>22.813857800529863</v>
      </c>
      <c r="AO7" s="178">
        <v>11.051655356550455</v>
      </c>
      <c r="AP7" s="178" t="str">
        <v/>
      </c>
      <c r="AQ7" s="178">
        <v>6.182028885175562</v>
      </c>
      <c r="AR7" s="178">
        <v>15.378615483765053</v>
      </c>
      <c r="AS7" s="178">
        <v>18.706230883666798</v>
      </c>
    </row>
    <row r="8" spans="1:45" ht="22.5" customHeight="1">
      <c r="A8" s="77">
        <f t="shared" si="0"/>
        <v>1</v>
      </c>
      <c r="B8" s="105">
        <v>1996</v>
      </c>
      <c r="C8" s="178">
        <v>6.0804787700015561</v>
      </c>
      <c r="D8" s="178">
        <v>13.755794551348284</v>
      </c>
      <c r="E8" s="178">
        <v>12.581765033072061</v>
      </c>
      <c r="F8" s="178">
        <v>62.239481477342565</v>
      </c>
      <c r="G8" s="178">
        <v>14.844959944526728</v>
      </c>
      <c r="H8" s="178">
        <v>19.196401287886182</v>
      </c>
      <c r="I8" s="178">
        <v>8.7688229991665345</v>
      </c>
      <c r="J8" s="178">
        <v>25.906957295217907</v>
      </c>
      <c r="K8" s="178">
        <v>14.113366097689406</v>
      </c>
      <c r="L8" s="178">
        <v>17.415417291130794</v>
      </c>
      <c r="M8" s="178">
        <v>17.244395571439281</v>
      </c>
      <c r="N8" s="178">
        <v>548.33719506196292</v>
      </c>
      <c r="O8" s="178">
        <v>26.532684127664265</v>
      </c>
      <c r="P8" s="178">
        <v>9.9515738700639158</v>
      </c>
      <c r="Q8" s="178">
        <v>22.977257848111282</v>
      </c>
      <c r="R8" s="178">
        <v>26.970380867404959</v>
      </c>
      <c r="S8" s="178">
        <v>17.888855954364363</v>
      </c>
      <c r="T8" s="178">
        <v>13.189960897302955</v>
      </c>
      <c r="U8" s="178">
        <v>15.401779710558079</v>
      </c>
      <c r="V8" s="178">
        <v>3.0477474117809633</v>
      </c>
      <c r="W8" s="178" t="str">
        <v/>
      </c>
      <c r="X8" s="179" t="str">
        <v/>
      </c>
      <c r="Y8" s="178" t="str">
        <v/>
      </c>
      <c r="Z8" s="178" t="str">
        <v/>
      </c>
      <c r="AA8" s="178" t="str">
        <v/>
      </c>
      <c r="AB8" s="179" t="str">
        <v/>
      </c>
      <c r="AC8" s="179">
        <v>18.333258686048428</v>
      </c>
      <c r="AD8" s="178" t="str">
        <v/>
      </c>
      <c r="AE8" s="178">
        <v>6.0804787700015561</v>
      </c>
      <c r="AF8" s="178">
        <v>13.706536138408106</v>
      </c>
      <c r="AG8" s="178">
        <v>12.581765033072061</v>
      </c>
      <c r="AH8" s="178">
        <v>19.196401287886182</v>
      </c>
      <c r="AI8" s="178">
        <v>13.08637324415508</v>
      </c>
      <c r="AJ8" s="178">
        <v>17.415417291130794</v>
      </c>
      <c r="AK8" s="178">
        <v>17.244395571439281</v>
      </c>
      <c r="AL8" s="178">
        <v>548.33719506196292</v>
      </c>
      <c r="AM8" s="178">
        <v>20.763427883245633</v>
      </c>
      <c r="AN8" s="178">
        <v>22.710726729253295</v>
      </c>
      <c r="AO8" s="178">
        <v>10.866942783702166</v>
      </c>
      <c r="AP8" s="178" t="str">
        <v/>
      </c>
      <c r="AQ8" s="178">
        <v>6.2773106793740583</v>
      </c>
      <c r="AR8" s="178">
        <v>15.826118884456514</v>
      </c>
      <c r="AS8" s="178">
        <v>18.694516401820291</v>
      </c>
    </row>
    <row r="9" spans="1:45" ht="22.5" customHeight="1">
      <c r="A9" s="77">
        <f t="shared" si="0"/>
        <v>1</v>
      </c>
      <c r="B9" s="105">
        <v>1997</v>
      </c>
      <c r="C9" s="178">
        <v>5.324486322901083</v>
      </c>
      <c r="D9" s="178">
        <v>16.281576497947473</v>
      </c>
      <c r="E9" s="178">
        <v>13.255396483948015</v>
      </c>
      <c r="F9" s="178">
        <v>65.077946024473377</v>
      </c>
      <c r="G9" s="178">
        <v>13.223816603162568</v>
      </c>
      <c r="H9" s="178">
        <v>18.918793540168569</v>
      </c>
      <c r="I9" s="178">
        <v>8.7861579791830788</v>
      </c>
      <c r="J9" s="178">
        <v>25.775552173368073</v>
      </c>
      <c r="K9" s="178">
        <v>14.813401339806985</v>
      </c>
      <c r="L9" s="178">
        <v>18.453578663081331</v>
      </c>
      <c r="M9" s="178">
        <v>18.792718621276045</v>
      </c>
      <c r="N9" s="178">
        <v>534.63222461607552</v>
      </c>
      <c r="O9" s="178">
        <v>26.810061967260051</v>
      </c>
      <c r="P9" s="178">
        <v>10.440579763591346</v>
      </c>
      <c r="Q9" s="178">
        <v>22.580573681880523</v>
      </c>
      <c r="R9" s="178">
        <v>26.87878448796301</v>
      </c>
      <c r="S9" s="178">
        <v>17.698375781605616</v>
      </c>
      <c r="T9" s="178">
        <v>14.887809507041156</v>
      </c>
      <c r="U9" s="178">
        <v>15.654321446145564</v>
      </c>
      <c r="V9" s="178">
        <v>3.0325188737616191</v>
      </c>
      <c r="W9" s="178" t="str">
        <v/>
      </c>
      <c r="X9" s="179" t="str">
        <v/>
      </c>
      <c r="Y9" s="178" t="str">
        <v/>
      </c>
      <c r="Z9" s="178" t="str">
        <v/>
      </c>
      <c r="AA9" s="178" t="str">
        <v/>
      </c>
      <c r="AB9" s="179" t="str">
        <v/>
      </c>
      <c r="AC9" s="179">
        <v>18.581915422027489</v>
      </c>
      <c r="AD9" s="178" t="str">
        <v/>
      </c>
      <c r="AE9" s="178">
        <v>5.324486322901083</v>
      </c>
      <c r="AF9" s="178">
        <v>14.417051766478895</v>
      </c>
      <c r="AG9" s="178">
        <v>13.255396483948015</v>
      </c>
      <c r="AH9" s="178">
        <v>18.918793540168569</v>
      </c>
      <c r="AI9" s="178">
        <v>13.331658117551378</v>
      </c>
      <c r="AJ9" s="178">
        <v>18.453578663081331</v>
      </c>
      <c r="AK9" s="178">
        <v>18.792718621276045</v>
      </c>
      <c r="AL9" s="178">
        <v>534.63222461607552</v>
      </c>
      <c r="AM9" s="178">
        <v>21.152494241791505</v>
      </c>
      <c r="AN9" s="178">
        <v>22.443542102258327</v>
      </c>
      <c r="AO9" s="178">
        <v>11.216636466976011</v>
      </c>
      <c r="AP9" s="178" t="str">
        <v/>
      </c>
      <c r="AQ9" s="178">
        <v>5.5728656228487381</v>
      </c>
      <c r="AR9" s="178">
        <v>16.153959652461804</v>
      </c>
      <c r="AS9" s="178">
        <v>18.960929807809084</v>
      </c>
    </row>
    <row r="10" spans="1:45" ht="22.5" customHeight="1">
      <c r="A10" s="77">
        <f t="shared" si="0"/>
        <v>1</v>
      </c>
      <c r="B10" s="105">
        <v>1998</v>
      </c>
      <c r="C10" s="178">
        <v>5.5662229282795908</v>
      </c>
      <c r="D10" s="178">
        <v>19.994794422110129</v>
      </c>
      <c r="E10" s="178">
        <v>13.641351555268443</v>
      </c>
      <c r="F10" s="178">
        <v>73.576577079957531</v>
      </c>
      <c r="G10" s="178">
        <v>15.349517363954996</v>
      </c>
      <c r="H10" s="178">
        <v>19.619879555467676</v>
      </c>
      <c r="I10" s="178">
        <v>9.5231308622325379</v>
      </c>
      <c r="J10" s="178">
        <v>26.02017823665004</v>
      </c>
      <c r="K10" s="178">
        <v>15.508657257892958</v>
      </c>
      <c r="L10" s="178">
        <v>21.91646620226394</v>
      </c>
      <c r="M10" s="178">
        <v>21.023542017361098</v>
      </c>
      <c r="N10" s="178">
        <v>526.90256807754497</v>
      </c>
      <c r="O10" s="178">
        <v>27.785637306880005</v>
      </c>
      <c r="P10" s="178">
        <v>11.079985010968947</v>
      </c>
      <c r="Q10" s="178">
        <v>21.79284162866978</v>
      </c>
      <c r="R10" s="178">
        <v>27.107532298905245</v>
      </c>
      <c r="S10" s="178">
        <v>17.872667052009085</v>
      </c>
      <c r="T10" s="178">
        <v>15.083846428378459</v>
      </c>
      <c r="U10" s="178">
        <v>14.197256312132424</v>
      </c>
      <c r="V10" s="178">
        <v>3.0430200217813588</v>
      </c>
      <c r="W10" s="178" t="str">
        <v/>
      </c>
      <c r="X10" s="179" t="str">
        <v/>
      </c>
      <c r="Y10" s="178" t="str">
        <v/>
      </c>
      <c r="Z10" s="178" t="str">
        <v/>
      </c>
      <c r="AA10" s="178" t="str">
        <v/>
      </c>
      <c r="AB10" s="179" t="str">
        <v/>
      </c>
      <c r="AC10" s="179">
        <v>19.157037029006037</v>
      </c>
      <c r="AD10" s="178" t="str">
        <v/>
      </c>
      <c r="AE10" s="178">
        <v>5.5662229282795908</v>
      </c>
      <c r="AF10" s="178">
        <v>15.129856251713568</v>
      </c>
      <c r="AG10" s="178">
        <v>13.641351555268443</v>
      </c>
      <c r="AH10" s="178">
        <v>19.619879555467676</v>
      </c>
      <c r="AI10" s="178">
        <v>13.968762079309331</v>
      </c>
      <c r="AJ10" s="178">
        <v>21.91646620226394</v>
      </c>
      <c r="AK10" s="178">
        <v>21.023542017361098</v>
      </c>
      <c r="AL10" s="178">
        <v>526.90256807754497</v>
      </c>
      <c r="AM10" s="178">
        <v>22.114848211522069</v>
      </c>
      <c r="AN10" s="178">
        <v>22.111483892484028</v>
      </c>
      <c r="AO10" s="178">
        <v>10.44723587441014</v>
      </c>
      <c r="AP10" s="178" t="str">
        <v/>
      </c>
      <c r="AQ10" s="178">
        <v>5.8840184273791998</v>
      </c>
      <c r="AR10" s="178">
        <v>16.825941570794924</v>
      </c>
      <c r="AS10" s="178">
        <v>19.454981199514734</v>
      </c>
    </row>
    <row r="11" spans="1:45" ht="22.5" customHeight="1">
      <c r="A11" s="77">
        <f t="shared" si="0"/>
        <v>1</v>
      </c>
      <c r="B11" s="105">
        <v>1999</v>
      </c>
      <c r="C11" s="178">
        <v>6.0873372278055804</v>
      </c>
      <c r="D11" s="178">
        <v>22.915859189118081</v>
      </c>
      <c r="E11" s="178">
        <v>14.293535992421205</v>
      </c>
      <c r="F11" s="178">
        <v>72.581996982734537</v>
      </c>
      <c r="G11" s="178">
        <v>20.220643094706752</v>
      </c>
      <c r="H11" s="178">
        <v>19.498300273395337</v>
      </c>
      <c r="I11" s="178">
        <v>9.9515121170439684</v>
      </c>
      <c r="J11" s="178">
        <v>25.638225289105417</v>
      </c>
      <c r="K11" s="178">
        <v>15.973532689141486</v>
      </c>
      <c r="L11" s="178">
        <v>23.998338118323076</v>
      </c>
      <c r="M11" s="178">
        <v>21.864695839242653</v>
      </c>
      <c r="N11" s="178">
        <v>536.54018345907639</v>
      </c>
      <c r="O11" s="178">
        <v>28.640215422740901</v>
      </c>
      <c r="P11" s="178">
        <v>12.01287355077802</v>
      </c>
      <c r="Q11" s="178">
        <v>22.15112610853507</v>
      </c>
      <c r="R11" s="178">
        <v>26.985072743202601</v>
      </c>
      <c r="S11" s="178">
        <v>17.822921182930077</v>
      </c>
      <c r="T11" s="178">
        <v>14.369807211018395</v>
      </c>
      <c r="U11" s="178">
        <v>13.937889595146801</v>
      </c>
      <c r="V11" s="178">
        <v>3.0615406236661271</v>
      </c>
      <c r="W11" s="178" t="str">
        <v/>
      </c>
      <c r="X11" s="179" t="str">
        <v/>
      </c>
      <c r="Y11" s="178" t="str">
        <v/>
      </c>
      <c r="Z11" s="178" t="str">
        <v/>
      </c>
      <c r="AA11" s="178" t="str">
        <v/>
      </c>
      <c r="AB11" s="179" t="str">
        <v/>
      </c>
      <c r="AC11" s="179">
        <v>19.620620869316738</v>
      </c>
      <c r="AD11" s="178" t="str">
        <v/>
      </c>
      <c r="AE11" s="178">
        <v>6.0873372278055804</v>
      </c>
      <c r="AF11" s="178">
        <v>16.00560012547437</v>
      </c>
      <c r="AG11" s="178">
        <v>14.293535992421205</v>
      </c>
      <c r="AH11" s="178">
        <v>19.498300273395337</v>
      </c>
      <c r="AI11" s="178">
        <v>14.35244625166046</v>
      </c>
      <c r="AJ11" s="178">
        <v>23.998338118323076</v>
      </c>
      <c r="AK11" s="178">
        <v>21.864695839242653</v>
      </c>
      <c r="AL11" s="178">
        <v>536.54018345907639</v>
      </c>
      <c r="AM11" s="178">
        <v>23.053693219969517</v>
      </c>
      <c r="AN11" s="178">
        <v>22.267080685668951</v>
      </c>
      <c r="AO11" s="178">
        <v>10.024933228261879</v>
      </c>
      <c r="AP11" s="178" t="str">
        <v/>
      </c>
      <c r="AQ11" s="178">
        <v>6.4455926363169516</v>
      </c>
      <c r="AR11" s="178">
        <v>17.325121025098277</v>
      </c>
      <c r="AS11" s="178">
        <v>19.8096634988391</v>
      </c>
    </row>
    <row r="12" spans="1:45" ht="22.5" customHeight="1">
      <c r="A12" s="77">
        <f t="shared" si="0"/>
        <v>1</v>
      </c>
      <c r="B12" s="105">
        <v>2000</v>
      </c>
      <c r="C12" s="178">
        <v>5.5695117873544211</v>
      </c>
      <c r="D12" s="178">
        <v>28.151543594727773</v>
      </c>
      <c r="E12" s="178">
        <v>14.687623014703586</v>
      </c>
      <c r="F12" s="178">
        <v>72.5596468681902</v>
      </c>
      <c r="G12" s="178">
        <v>21.321268313529483</v>
      </c>
      <c r="H12" s="178">
        <v>19.508720410567058</v>
      </c>
      <c r="I12" s="178">
        <v>10.744730079410699</v>
      </c>
      <c r="J12" s="178">
        <v>27.741791800395678</v>
      </c>
      <c r="K12" s="178">
        <v>16.533842105431749</v>
      </c>
      <c r="L12" s="178">
        <v>26.595970973837318</v>
      </c>
      <c r="M12" s="178">
        <v>23.979495554628425</v>
      </c>
      <c r="N12" s="178">
        <v>541.56138633014189</v>
      </c>
      <c r="O12" s="178">
        <v>28.267321347804895</v>
      </c>
      <c r="P12" s="178">
        <v>14.786643500166942</v>
      </c>
      <c r="Q12" s="178">
        <v>22.089330285289968</v>
      </c>
      <c r="R12" s="178">
        <v>27.737468147753265</v>
      </c>
      <c r="S12" s="178">
        <v>18.553508131599031</v>
      </c>
      <c r="T12" s="178">
        <v>15.512000152677166</v>
      </c>
      <c r="U12" s="178">
        <v>15.430804099622211</v>
      </c>
      <c r="V12" s="178">
        <v>3.0443610313246956</v>
      </c>
      <c r="W12" s="178" t="str">
        <v/>
      </c>
      <c r="X12" s="179" t="str">
        <v/>
      </c>
      <c r="Y12" s="178" t="str">
        <v/>
      </c>
      <c r="Z12" s="178" t="str">
        <v/>
      </c>
      <c r="AA12" s="178" t="str">
        <v/>
      </c>
      <c r="AB12" s="179" t="str">
        <v/>
      </c>
      <c r="AC12" s="179">
        <v>20.335371042942633</v>
      </c>
      <c r="AD12" s="178" t="str">
        <v/>
      </c>
      <c r="AE12" s="178">
        <v>5.5695117873544211</v>
      </c>
      <c r="AF12" s="178">
        <v>16.565345728356618</v>
      </c>
      <c r="AG12" s="178">
        <v>14.687623014703586</v>
      </c>
      <c r="AH12" s="178">
        <v>19.508720410567058</v>
      </c>
      <c r="AI12" s="178">
        <v>15.304560175865252</v>
      </c>
      <c r="AJ12" s="178">
        <v>26.595970973837318</v>
      </c>
      <c r="AK12" s="178">
        <v>23.979495554628425</v>
      </c>
      <c r="AL12" s="178">
        <v>541.56138633014189</v>
      </c>
      <c r="AM12" s="178">
        <v>23.843920037291458</v>
      </c>
      <c r="AN12" s="178">
        <v>22.589394973394835</v>
      </c>
      <c r="AO12" s="178">
        <v>10.436061130560018</v>
      </c>
      <c r="AP12" s="178" t="str">
        <v/>
      </c>
      <c r="AQ12" s="178">
        <v>6.0228530779211269</v>
      </c>
      <c r="AR12" s="178">
        <v>17.635647531570548</v>
      </c>
      <c r="AS12" s="178">
        <v>20.679534176615892</v>
      </c>
    </row>
    <row r="13" spans="1:45" ht="22.5" customHeight="1">
      <c r="A13" s="77">
        <f t="shared" si="0"/>
        <v>1</v>
      </c>
      <c r="B13" s="105">
        <v>2001</v>
      </c>
      <c r="C13" s="178">
        <v>5.6539840136812529</v>
      </c>
      <c r="D13" s="178">
        <v>25.479645775396083</v>
      </c>
      <c r="E13" s="178">
        <v>14.970918645131638</v>
      </c>
      <c r="F13" s="178">
        <v>88.316477621947811</v>
      </c>
      <c r="G13" s="178">
        <v>24.63603219028478</v>
      </c>
      <c r="H13" s="178">
        <v>19.064256042795357</v>
      </c>
      <c r="I13" s="178">
        <v>11.724162295183673</v>
      </c>
      <c r="J13" s="178">
        <v>25.043741251857053</v>
      </c>
      <c r="K13" s="178">
        <v>15.594803521580419</v>
      </c>
      <c r="L13" s="178">
        <v>28.512170014199331</v>
      </c>
      <c r="M13" s="178">
        <v>25.234268984848985</v>
      </c>
      <c r="N13" s="178">
        <v>541.0150294053584</v>
      </c>
      <c r="O13" s="178">
        <v>29.943291824283708</v>
      </c>
      <c r="P13" s="178">
        <v>14.756896143007738</v>
      </c>
      <c r="Q13" s="178">
        <v>21.584947101706433</v>
      </c>
      <c r="R13" s="178">
        <v>26.791299821236723</v>
      </c>
      <c r="S13" s="178">
        <v>18.480427352959637</v>
      </c>
      <c r="T13" s="178">
        <v>16.113917540411006</v>
      </c>
      <c r="U13" s="178">
        <v>14.686145758097672</v>
      </c>
      <c r="V13" s="178">
        <v>3.0337082493782983</v>
      </c>
      <c r="W13" s="178" t="str">
        <v/>
      </c>
      <c r="X13" s="179" t="str">
        <v/>
      </c>
      <c r="Y13" s="178" t="str">
        <v/>
      </c>
      <c r="Z13" s="178" t="str">
        <v/>
      </c>
      <c r="AA13" s="178" t="str">
        <v/>
      </c>
      <c r="AB13" s="179" t="str">
        <v/>
      </c>
      <c r="AC13" s="179">
        <v>20.35986092521226</v>
      </c>
      <c r="AD13" s="178" t="str">
        <v/>
      </c>
      <c r="AE13" s="178">
        <v>5.6539840136812529</v>
      </c>
      <c r="AF13" s="178">
        <v>17.356528271794634</v>
      </c>
      <c r="AG13" s="178">
        <v>14.970918645131638</v>
      </c>
      <c r="AH13" s="178">
        <v>19.064256042795357</v>
      </c>
      <c r="AI13" s="178">
        <v>15.045448270949588</v>
      </c>
      <c r="AJ13" s="178">
        <v>28.512170014199331</v>
      </c>
      <c r="AK13" s="178">
        <v>25.234268984848985</v>
      </c>
      <c r="AL13" s="178">
        <v>541.0150294053584</v>
      </c>
      <c r="AM13" s="178">
        <v>24.983864289456363</v>
      </c>
      <c r="AN13" s="178">
        <v>22.121698490991459</v>
      </c>
      <c r="AO13" s="178">
        <v>9.8222178567920633</v>
      </c>
      <c r="AP13" s="178" t="str">
        <v/>
      </c>
      <c r="AQ13" s="178">
        <v>6.0574216544274</v>
      </c>
      <c r="AR13" s="178">
        <v>18.000769502544117</v>
      </c>
      <c r="AS13" s="178">
        <v>20.458330428078845</v>
      </c>
    </row>
    <row r="14" spans="1:45" ht="22.5" customHeight="1">
      <c r="A14" s="77">
        <f t="shared" si="0"/>
        <v>1</v>
      </c>
      <c r="B14" s="105">
        <v>2002</v>
      </c>
      <c r="C14" s="178">
        <v>6.0950007136979769</v>
      </c>
      <c r="D14" s="178">
        <v>30.406360979289101</v>
      </c>
      <c r="E14" s="178">
        <v>15.614798515060125</v>
      </c>
      <c r="F14" s="178">
        <v>98.167290607364365</v>
      </c>
      <c r="G14" s="178">
        <v>27.094276094276093</v>
      </c>
      <c r="H14" s="178">
        <v>19.634435748494582</v>
      </c>
      <c r="I14" s="178">
        <v>12.303680081517982</v>
      </c>
      <c r="J14" s="178">
        <v>25.790668559904095</v>
      </c>
      <c r="K14" s="178">
        <v>14.517745434489839</v>
      </c>
      <c r="L14" s="178">
        <v>31.290373145837602</v>
      </c>
      <c r="M14" s="178">
        <v>26.276484321896362</v>
      </c>
      <c r="N14" s="178">
        <v>572.22799401413499</v>
      </c>
      <c r="O14" s="178">
        <v>30.60334391174684</v>
      </c>
      <c r="P14" s="178">
        <v>14.477718827058093</v>
      </c>
      <c r="Q14" s="178">
        <v>21.746355225836805</v>
      </c>
      <c r="R14" s="178">
        <v>27.479371664363242</v>
      </c>
      <c r="S14" s="178">
        <v>18.457005976753486</v>
      </c>
      <c r="T14" s="178">
        <v>17.385492999797062</v>
      </c>
      <c r="U14" s="178">
        <v>15.194640270198684</v>
      </c>
      <c r="V14" s="178">
        <v>3.0510807261496748</v>
      </c>
      <c r="W14" s="178" t="str">
        <v/>
      </c>
      <c r="X14" s="179" t="str">
        <v/>
      </c>
      <c r="Y14" s="178" t="str">
        <v/>
      </c>
      <c r="Z14" s="178" t="str">
        <v/>
      </c>
      <c r="AA14" s="178" t="str">
        <v/>
      </c>
      <c r="AB14" s="179" t="str">
        <v/>
      </c>
      <c r="AC14" s="179">
        <v>20.883708330109947</v>
      </c>
      <c r="AD14" s="178" t="str">
        <v/>
      </c>
      <c r="AE14" s="178">
        <v>6.0950007136979769</v>
      </c>
      <c r="AF14" s="178">
        <v>18.428431122566128</v>
      </c>
      <c r="AG14" s="178">
        <v>15.614798515060125</v>
      </c>
      <c r="AH14" s="178">
        <v>19.634435748494582</v>
      </c>
      <c r="AI14" s="178">
        <v>15.082703060669937</v>
      </c>
      <c r="AJ14" s="178">
        <v>31.290373145837602</v>
      </c>
      <c r="AK14" s="178">
        <v>26.276484321896362</v>
      </c>
      <c r="AL14" s="178">
        <v>572.22799401413499</v>
      </c>
      <c r="AM14" s="178">
        <v>25.493364517239613</v>
      </c>
      <c r="AN14" s="178">
        <v>22.34818001172324</v>
      </c>
      <c r="AO14" s="178">
        <v>9.8074602671772979</v>
      </c>
      <c r="AP14" s="178" t="str">
        <v/>
      </c>
      <c r="AQ14" s="178">
        <v>6.5617529359432174</v>
      </c>
      <c r="AR14" s="178">
        <v>18.845461456235554</v>
      </c>
      <c r="AS14" s="178">
        <v>20.757200897231698</v>
      </c>
    </row>
    <row r="15" spans="1:45" ht="22.5" customHeight="1">
      <c r="A15" s="77">
        <f t="shared" si="0"/>
        <v>1</v>
      </c>
      <c r="B15" s="105">
        <v>2003</v>
      </c>
      <c r="C15" s="178">
        <v>5.265410818243109</v>
      </c>
      <c r="D15" s="178">
        <v>29.867099309422095</v>
      </c>
      <c r="E15" s="178">
        <v>15.762357469246083</v>
      </c>
      <c r="F15" s="178">
        <v>104.27445940660446</v>
      </c>
      <c r="G15" s="178">
        <v>25.575394446824898</v>
      </c>
      <c r="H15" s="178">
        <v>19.784199906514132</v>
      </c>
      <c r="I15" s="178">
        <v>13.115107083698891</v>
      </c>
      <c r="J15" s="178">
        <v>25.663058588999043</v>
      </c>
      <c r="K15" s="178">
        <v>13.35636684764216</v>
      </c>
      <c r="L15" s="178">
        <v>31.088630196351637</v>
      </c>
      <c r="M15" s="178">
        <v>25.369876979196349</v>
      </c>
      <c r="N15" s="178">
        <v>560.78519686221523</v>
      </c>
      <c r="O15" s="178">
        <v>29.177597578662827</v>
      </c>
      <c r="P15" s="178">
        <v>14.701823065160672</v>
      </c>
      <c r="Q15" s="178">
        <v>23.381970015483937</v>
      </c>
      <c r="R15" s="178">
        <v>27.693783550194397</v>
      </c>
      <c r="S15" s="178">
        <v>18.719921292845498</v>
      </c>
      <c r="T15" s="178">
        <v>17.212695004429666</v>
      </c>
      <c r="U15" s="178">
        <v>15.554093097818669</v>
      </c>
      <c r="V15" s="178">
        <v>3.0313179439418376</v>
      </c>
      <c r="W15" s="178" t="str">
        <v/>
      </c>
      <c r="X15" s="179" t="str">
        <v/>
      </c>
      <c r="Y15" s="178" t="str">
        <v/>
      </c>
      <c r="Z15" s="178" t="str">
        <v/>
      </c>
      <c r="AA15" s="178" t="str">
        <v/>
      </c>
      <c r="AB15" s="179" t="str">
        <v/>
      </c>
      <c r="AC15" s="179">
        <v>20.80229941558979</v>
      </c>
      <c r="AD15" s="178" t="str">
        <v/>
      </c>
      <c r="AE15" s="178">
        <v>5.265410818243109</v>
      </c>
      <c r="AF15" s="178">
        <v>18.656010210922648</v>
      </c>
      <c r="AG15" s="178">
        <v>15.762357469246083</v>
      </c>
      <c r="AH15" s="178">
        <v>19.784199906514132</v>
      </c>
      <c r="AI15" s="178">
        <v>15.099075876774368</v>
      </c>
      <c r="AJ15" s="178">
        <v>31.088630196351637</v>
      </c>
      <c r="AK15" s="178">
        <v>25.369876979196349</v>
      </c>
      <c r="AL15" s="178">
        <v>560.78519686221523</v>
      </c>
      <c r="AM15" s="178">
        <v>24.606626889015367</v>
      </c>
      <c r="AN15" s="178">
        <v>23.362410525497623</v>
      </c>
      <c r="AO15" s="178">
        <v>9.3653497459209856</v>
      </c>
      <c r="AP15" s="178" t="str">
        <v/>
      </c>
      <c r="AQ15" s="178">
        <v>5.7441968534782539</v>
      </c>
      <c r="AR15" s="178">
        <v>19.064221310160043</v>
      </c>
      <c r="AS15" s="178">
        <v>20.776220940948523</v>
      </c>
    </row>
    <row r="16" spans="1:45" ht="22.5" customHeight="1">
      <c r="A16" s="77">
        <f t="shared" si="0"/>
        <v>1</v>
      </c>
      <c r="B16" s="105">
        <v>2004</v>
      </c>
      <c r="C16" s="178">
        <v>5.366412070486235</v>
      </c>
      <c r="D16" s="178">
        <v>35.290588491520474</v>
      </c>
      <c r="E16" s="178">
        <v>15.487040250346025</v>
      </c>
      <c r="F16" s="178">
        <v>96.240850107828123</v>
      </c>
      <c r="G16" s="178">
        <v>30.593543529153163</v>
      </c>
      <c r="H16" s="178">
        <v>19.458676800463898</v>
      </c>
      <c r="I16" s="178">
        <v>14.992344841299118</v>
      </c>
      <c r="J16" s="178">
        <v>26.100095612109058</v>
      </c>
      <c r="K16" s="178">
        <v>13.067407131280865</v>
      </c>
      <c r="L16" s="178">
        <v>36.77540275547365</v>
      </c>
      <c r="M16" s="178">
        <v>25.9740278505299</v>
      </c>
      <c r="N16" s="178">
        <v>514.27336946872526</v>
      </c>
      <c r="O16" s="178">
        <v>29.379554873519595</v>
      </c>
      <c r="P16" s="178">
        <v>13.675828555575137</v>
      </c>
      <c r="Q16" s="178">
        <v>24.112887308575605</v>
      </c>
      <c r="R16" s="178">
        <v>27.964558672675349</v>
      </c>
      <c r="S16" s="178">
        <v>19.031622313754411</v>
      </c>
      <c r="T16" s="178">
        <v>16.081923825577242</v>
      </c>
      <c r="U16" s="178">
        <v>16.069198132316853</v>
      </c>
      <c r="V16" s="178">
        <v>2.9661747514238352</v>
      </c>
      <c r="W16" s="178" t="str">
        <v/>
      </c>
      <c r="X16" s="179" t="str">
        <v/>
      </c>
      <c r="Y16" s="178" t="str">
        <v/>
      </c>
      <c r="Z16" s="178" t="str">
        <v/>
      </c>
      <c r="AA16" s="178" t="str">
        <v/>
      </c>
      <c r="AB16" s="179" t="str">
        <v/>
      </c>
      <c r="AC16" s="179">
        <v>21.34606678963306</v>
      </c>
      <c r="AD16" s="178" t="str">
        <v/>
      </c>
      <c r="AE16" s="178">
        <v>5.366412070486235</v>
      </c>
      <c r="AF16" s="178">
        <v>18.687988780023826</v>
      </c>
      <c r="AG16" s="178">
        <v>15.487040250346025</v>
      </c>
      <c r="AH16" s="178">
        <v>19.458676800463898</v>
      </c>
      <c r="AI16" s="178">
        <v>16.119212262588892</v>
      </c>
      <c r="AJ16" s="178">
        <v>36.77540275547365</v>
      </c>
      <c r="AK16" s="178">
        <v>25.9740278505299</v>
      </c>
      <c r="AL16" s="178">
        <v>514.27336946872526</v>
      </c>
      <c r="AM16" s="178">
        <v>24.491014054820322</v>
      </c>
      <c r="AN16" s="178">
        <v>23.894564384362152</v>
      </c>
      <c r="AO16" s="178">
        <v>8.8121335012944808</v>
      </c>
      <c r="AP16" s="178" t="str">
        <v/>
      </c>
      <c r="AQ16" s="178">
        <v>5.9032365479623028</v>
      </c>
      <c r="AR16" s="178">
        <v>18.906851050209433</v>
      </c>
      <c r="AS16" s="178">
        <v>21.494117967456347</v>
      </c>
    </row>
    <row r="17" spans="1:45" ht="22.5" customHeight="1">
      <c r="A17" s="77">
        <f t="shared" si="0"/>
        <v>1</v>
      </c>
      <c r="B17" s="105">
        <v>2005</v>
      </c>
      <c r="C17" s="178">
        <v>5.8052300876557839</v>
      </c>
      <c r="D17" s="178">
        <v>37.599654686435528</v>
      </c>
      <c r="E17" s="178">
        <v>15.271256370785629</v>
      </c>
      <c r="F17" s="178">
        <v>83.492843972253922</v>
      </c>
      <c r="G17" s="178">
        <v>31.640688882181898</v>
      </c>
      <c r="H17" s="178">
        <v>19.341927656676113</v>
      </c>
      <c r="I17" s="178">
        <v>15.926759874101144</v>
      </c>
      <c r="J17" s="178">
        <v>25.246140917209029</v>
      </c>
      <c r="K17" s="178">
        <v>13.094278762681846</v>
      </c>
      <c r="L17" s="178">
        <v>39.282120807605907</v>
      </c>
      <c r="M17" s="178">
        <v>28.46448578988948</v>
      </c>
      <c r="N17" s="178">
        <v>465.60930444011052</v>
      </c>
      <c r="O17" s="178">
        <v>29.519333207785891</v>
      </c>
      <c r="P17" s="178">
        <v>14.066714067097603</v>
      </c>
      <c r="Q17" s="178">
        <v>24.04929685277239</v>
      </c>
      <c r="R17" s="178">
        <v>28.383431715942642</v>
      </c>
      <c r="S17" s="178">
        <v>18.82664222176491</v>
      </c>
      <c r="T17" s="178">
        <v>15.995554753532947</v>
      </c>
      <c r="U17" s="178">
        <v>15.758175471551832</v>
      </c>
      <c r="V17" s="178">
        <v>2.9961241344603473</v>
      </c>
      <c r="W17" s="178" t="str">
        <v/>
      </c>
      <c r="X17" s="179" t="str">
        <v/>
      </c>
      <c r="Y17" s="178" t="str">
        <v/>
      </c>
      <c r="Z17" s="178" t="str">
        <v/>
      </c>
      <c r="AA17" s="178" t="str">
        <v/>
      </c>
      <c r="AB17" s="179" t="str">
        <v/>
      </c>
      <c r="AC17" s="179">
        <v>21.819804276181742</v>
      </c>
      <c r="AD17" s="178" t="str">
        <v/>
      </c>
      <c r="AE17" s="178">
        <v>5.8052300876557839</v>
      </c>
      <c r="AF17" s="178">
        <v>18.418104800890198</v>
      </c>
      <c r="AG17" s="178">
        <v>15.271256370785629</v>
      </c>
      <c r="AH17" s="178">
        <v>19.341927656676113</v>
      </c>
      <c r="AI17" s="178">
        <v>16.535899092643113</v>
      </c>
      <c r="AJ17" s="178">
        <v>39.282120807605907</v>
      </c>
      <c r="AK17" s="178">
        <v>28.46448578988948</v>
      </c>
      <c r="AL17" s="178">
        <v>465.60930444011052</v>
      </c>
      <c r="AM17" s="178">
        <v>24.650596673914485</v>
      </c>
      <c r="AN17" s="178">
        <v>23.889473576031076</v>
      </c>
      <c r="AO17" s="178">
        <v>8.5574708705285563</v>
      </c>
      <c r="AP17" s="178" t="str">
        <v/>
      </c>
      <c r="AQ17" s="178">
        <v>6.3943865467619219</v>
      </c>
      <c r="AR17" s="178">
        <v>18.712809013729022</v>
      </c>
      <c r="AS17" s="178">
        <v>21.858254834855323</v>
      </c>
    </row>
    <row r="18" spans="1:45" ht="22.5" customHeight="1">
      <c r="A18" s="77">
        <f t="shared" si="0"/>
        <v>1</v>
      </c>
      <c r="B18" s="105">
        <v>2006</v>
      </c>
      <c r="C18" s="178">
        <v>6.0769779352970419</v>
      </c>
      <c r="D18" s="178">
        <v>37.783263004326749</v>
      </c>
      <c r="E18" s="178">
        <v>14.079044437118323</v>
      </c>
      <c r="F18" s="178">
        <v>80.91720779220779</v>
      </c>
      <c r="G18" s="178">
        <v>28.705078540560518</v>
      </c>
      <c r="H18" s="178">
        <v>20.158266374889422</v>
      </c>
      <c r="I18" s="178">
        <v>16.99480051436052</v>
      </c>
      <c r="J18" s="178">
        <v>27.981843666526558</v>
      </c>
      <c r="K18" s="178">
        <v>13.439626697374846</v>
      </c>
      <c r="L18" s="178">
        <v>34.424357665340246</v>
      </c>
      <c r="M18" s="178">
        <v>31.571566879370032</v>
      </c>
      <c r="N18" s="178">
        <v>464.44198192061873</v>
      </c>
      <c r="O18" s="178">
        <v>28.800575194995758</v>
      </c>
      <c r="P18" s="178">
        <v>14.993368266701511</v>
      </c>
      <c r="Q18" s="178">
        <v>24.75838329118918</v>
      </c>
      <c r="R18" s="178">
        <v>28.408656161266642</v>
      </c>
      <c r="S18" s="178">
        <v>18.705001579704579</v>
      </c>
      <c r="T18" s="178">
        <v>16.735932270960234</v>
      </c>
      <c r="U18" s="178">
        <v>14.800998732169161</v>
      </c>
      <c r="V18" s="178">
        <v>2.8800814850671541</v>
      </c>
      <c r="W18" s="178" t="str">
        <v/>
      </c>
      <c r="X18" s="179" t="str">
        <v/>
      </c>
      <c r="Y18" s="178" t="str">
        <v/>
      </c>
      <c r="Z18" s="178" t="str">
        <v/>
      </c>
      <c r="AA18" s="178" t="str">
        <v/>
      </c>
      <c r="AB18" s="179" t="str">
        <v/>
      </c>
      <c r="AC18" s="179">
        <v>22.524650295576585</v>
      </c>
      <c r="AD18" s="178" t="str">
        <v/>
      </c>
      <c r="AE18" s="178">
        <v>6.0769779352970419</v>
      </c>
      <c r="AF18" s="178">
        <v>17.235790216040861</v>
      </c>
      <c r="AG18" s="178">
        <v>14.079044437118323</v>
      </c>
      <c r="AH18" s="178">
        <v>20.158266374889422</v>
      </c>
      <c r="AI18" s="178">
        <v>17.629052771104689</v>
      </c>
      <c r="AJ18" s="178">
        <v>34.424357665340246</v>
      </c>
      <c r="AK18" s="178">
        <v>31.571566879370032</v>
      </c>
      <c r="AL18" s="178">
        <v>464.44198192061873</v>
      </c>
      <c r="AM18" s="178">
        <v>24.5931542016504</v>
      </c>
      <c r="AN18" s="178">
        <v>24.236099984425032</v>
      </c>
      <c r="AO18" s="178">
        <v>8.207687851273322</v>
      </c>
      <c r="AP18" s="178" t="str">
        <v/>
      </c>
      <c r="AQ18" s="178">
        <v>6.7455806076291598</v>
      </c>
      <c r="AR18" s="178">
        <v>18.501703106689774</v>
      </c>
      <c r="AS18" s="178">
        <v>22.482170775474316</v>
      </c>
    </row>
    <row r="19" spans="1:45" ht="22.5" customHeight="1">
      <c r="A19" s="77">
        <f t="shared" si="0"/>
        <v>1</v>
      </c>
      <c r="B19" s="105">
        <v>2007</v>
      </c>
      <c r="C19" s="178">
        <v>5.315942036677626</v>
      </c>
      <c r="D19" s="178">
        <v>39.866474736634423</v>
      </c>
      <c r="E19" s="178">
        <v>13.731678331112263</v>
      </c>
      <c r="F19" s="178">
        <v>92.873311626073175</v>
      </c>
      <c r="G19" s="178">
        <v>27.137014767444434</v>
      </c>
      <c r="H19" s="178">
        <v>20.656029511993122</v>
      </c>
      <c r="I19" s="178">
        <v>17.750202363938879</v>
      </c>
      <c r="J19" s="178">
        <v>26.643637866851076</v>
      </c>
      <c r="K19" s="178">
        <v>13.206703948397021</v>
      </c>
      <c r="L19" s="178">
        <v>34.731018024415533</v>
      </c>
      <c r="M19" s="178">
        <v>33.700566766353866</v>
      </c>
      <c r="N19" s="178">
        <v>459.68001894624655</v>
      </c>
      <c r="O19" s="178">
        <v>28.451032474228395</v>
      </c>
      <c r="P19" s="178">
        <v>12.88960197060449</v>
      </c>
      <c r="Q19" s="178">
        <v>23.961492323973584</v>
      </c>
      <c r="R19" s="178">
        <v>28.219005949739056</v>
      </c>
      <c r="S19" s="178">
        <v>18.583316993656041</v>
      </c>
      <c r="T19" s="178">
        <v>16.861478260524162</v>
      </c>
      <c r="U19" s="178">
        <v>13.151199419141374</v>
      </c>
      <c r="V19" s="178">
        <v>2.8679407113565092</v>
      </c>
      <c r="W19" s="178" t="str">
        <v/>
      </c>
      <c r="X19" s="179" t="str">
        <v/>
      </c>
      <c r="Y19" s="178" t="str">
        <v/>
      </c>
      <c r="Z19" s="178" t="str">
        <v/>
      </c>
      <c r="AA19" s="178" t="str">
        <v/>
      </c>
      <c r="AB19" s="179" t="str">
        <v/>
      </c>
      <c r="AC19" s="179">
        <v>22.356671705895451</v>
      </c>
      <c r="AD19" s="178" t="str">
        <v/>
      </c>
      <c r="AE19" s="178">
        <v>5.315942036677626</v>
      </c>
      <c r="AF19" s="178">
        <v>17.089240314583446</v>
      </c>
      <c r="AG19" s="178">
        <v>13.731678331112263</v>
      </c>
      <c r="AH19" s="178">
        <v>20.656029511993122</v>
      </c>
      <c r="AI19" s="178">
        <v>17.754345629717431</v>
      </c>
      <c r="AJ19" s="178">
        <v>34.731018024415533</v>
      </c>
      <c r="AK19" s="178">
        <v>33.700566766353866</v>
      </c>
      <c r="AL19" s="178">
        <v>459.68001894624655</v>
      </c>
      <c r="AM19" s="178">
        <v>23.396820376600665</v>
      </c>
      <c r="AN19" s="178">
        <v>23.740566690004503</v>
      </c>
      <c r="AO19" s="178">
        <v>7.9137753551626595</v>
      </c>
      <c r="AP19" s="178" t="str">
        <v/>
      </c>
      <c r="AQ19" s="178">
        <v>5.984552034775942</v>
      </c>
      <c r="AR19" s="178">
        <v>18.670724254802575</v>
      </c>
      <c r="AS19" s="178">
        <v>22.390692413391498</v>
      </c>
    </row>
    <row r="20" spans="1:45" ht="22.5" customHeight="1">
      <c r="A20" s="77">
        <f t="shared" si="0"/>
        <v>1</v>
      </c>
      <c r="B20" s="105">
        <v>2008</v>
      </c>
      <c r="C20" s="178">
        <v>5.163870453867542</v>
      </c>
      <c r="D20" s="178">
        <v>41.768558726041704</v>
      </c>
      <c r="E20" s="178">
        <v>14.166525911676599</v>
      </c>
      <c r="F20" s="178">
        <v>98.567641114037457</v>
      </c>
      <c r="G20" s="178">
        <v>20.938589111594144</v>
      </c>
      <c r="H20" s="178">
        <v>21.001238494442401</v>
      </c>
      <c r="I20" s="178">
        <v>17.501737176409776</v>
      </c>
      <c r="J20" s="178">
        <v>29.108643636488459</v>
      </c>
      <c r="K20" s="178">
        <v>12.483847291053383</v>
      </c>
      <c r="L20" s="178">
        <v>35.886220473974497</v>
      </c>
      <c r="M20" s="178">
        <v>34.76048382642103</v>
      </c>
      <c r="N20" s="178">
        <v>447.86809325352158</v>
      </c>
      <c r="O20" s="178">
        <v>27.431380611486158</v>
      </c>
      <c r="P20" s="178">
        <v>12.494952710992935</v>
      </c>
      <c r="Q20" s="178">
        <v>23.898814555811114</v>
      </c>
      <c r="R20" s="178">
        <v>27.306334354209621</v>
      </c>
      <c r="S20" s="178">
        <v>18.235066940150489</v>
      </c>
      <c r="T20" s="178">
        <v>16.130413009157731</v>
      </c>
      <c r="U20" s="178">
        <v>14.339058588649127</v>
      </c>
      <c r="V20" s="178">
        <v>2.8361909175162183</v>
      </c>
      <c r="W20" s="178" t="str">
        <v/>
      </c>
      <c r="X20" s="179" t="str">
        <v/>
      </c>
      <c r="Y20" s="178" t="str">
        <v/>
      </c>
      <c r="Z20" s="178" t="str">
        <v/>
      </c>
      <c r="AA20" s="178" t="str">
        <v/>
      </c>
      <c r="AB20" s="179" t="str">
        <v/>
      </c>
      <c r="AC20" s="179">
        <v>22.366081614872936</v>
      </c>
      <c r="AD20" s="178" t="str">
        <v/>
      </c>
      <c r="AE20" s="178">
        <v>5.163870453867542</v>
      </c>
      <c r="AF20" s="178">
        <v>17.314168156154185</v>
      </c>
      <c r="AG20" s="178">
        <v>14.166525911676599</v>
      </c>
      <c r="AH20" s="178">
        <v>21.001238494442401</v>
      </c>
      <c r="AI20" s="178">
        <v>17.742013774863228</v>
      </c>
      <c r="AJ20" s="178">
        <v>35.886220473974497</v>
      </c>
      <c r="AK20" s="178">
        <v>34.76048382642103</v>
      </c>
      <c r="AL20" s="178">
        <v>447.86809325352158</v>
      </c>
      <c r="AM20" s="178">
        <v>22.915440628303642</v>
      </c>
      <c r="AN20" s="178">
        <v>23.405229814474421</v>
      </c>
      <c r="AO20" s="178">
        <v>7.8848699848131663</v>
      </c>
      <c r="AP20" s="178" t="str">
        <v/>
      </c>
      <c r="AQ20" s="178">
        <v>5.9175464617764506</v>
      </c>
      <c r="AR20" s="178">
        <v>18.937581838767262</v>
      </c>
      <c r="AS20" s="178">
        <v>22.198862024525038</v>
      </c>
    </row>
    <row r="21" spans="1:45" ht="22.5" customHeight="1">
      <c r="A21" s="77">
        <f t="shared" si="0"/>
        <v>1</v>
      </c>
      <c r="B21" s="105">
        <v>2009</v>
      </c>
      <c r="C21" s="178">
        <v>4.9156270909384272</v>
      </c>
      <c r="D21" s="178">
        <v>30.943029724733126</v>
      </c>
      <c r="E21" s="178">
        <v>13.721292544881248</v>
      </c>
      <c r="F21" s="178">
        <v>94.214649842306741</v>
      </c>
      <c r="G21" s="178">
        <v>24.318229271385924</v>
      </c>
      <c r="H21" s="178">
        <v>18.555822894501539</v>
      </c>
      <c r="I21" s="178">
        <v>17.774856349248232</v>
      </c>
      <c r="J21" s="178">
        <v>28.668424967419742</v>
      </c>
      <c r="K21" s="178">
        <v>12.109339470229591</v>
      </c>
      <c r="L21" s="178">
        <v>34.324976317859331</v>
      </c>
      <c r="M21" s="178">
        <v>36.528008215657245</v>
      </c>
      <c r="N21" s="178">
        <v>481.35338669738945</v>
      </c>
      <c r="O21" s="178">
        <v>25.501843417332527</v>
      </c>
      <c r="P21" s="178">
        <v>11.506822311902756</v>
      </c>
      <c r="Q21" s="178">
        <v>25.572995988869017</v>
      </c>
      <c r="R21" s="178">
        <v>26.868684229267824</v>
      </c>
      <c r="S21" s="178">
        <v>17.933867747048264</v>
      </c>
      <c r="T21" s="178">
        <v>18.149871599312625</v>
      </c>
      <c r="U21" s="178">
        <v>13.990293548911797</v>
      </c>
      <c r="V21" s="178">
        <v>2.8692413456756247</v>
      </c>
      <c r="W21" s="178" t="str">
        <v/>
      </c>
      <c r="X21" s="179" t="str">
        <v/>
      </c>
      <c r="Y21" s="178" t="str">
        <v/>
      </c>
      <c r="Z21" s="178" t="str">
        <v/>
      </c>
      <c r="AA21" s="178" t="str">
        <v/>
      </c>
      <c r="AB21" s="179" t="str">
        <v/>
      </c>
      <c r="AC21" s="179">
        <v>22.091147479686278</v>
      </c>
      <c r="AD21" s="178" t="str">
        <v/>
      </c>
      <c r="AE21" s="178">
        <v>4.9156270909384272</v>
      </c>
      <c r="AF21" s="178">
        <v>17.090778333803108</v>
      </c>
      <c r="AG21" s="178">
        <v>13.721292544881248</v>
      </c>
      <c r="AH21" s="178">
        <v>18.555822894501539</v>
      </c>
      <c r="AI21" s="178">
        <v>17.712014642110876</v>
      </c>
      <c r="AJ21" s="178">
        <v>34.324976317859331</v>
      </c>
      <c r="AK21" s="178">
        <v>36.528008215657245</v>
      </c>
      <c r="AL21" s="178">
        <v>481.35338669738945</v>
      </c>
      <c r="AM21" s="178">
        <v>21.22214365033328</v>
      </c>
      <c r="AN21" s="178">
        <v>24.089632546214535</v>
      </c>
      <c r="AO21" s="178">
        <v>7.535930775586178</v>
      </c>
      <c r="AP21" s="178" t="str">
        <v/>
      </c>
      <c r="AQ21" s="178">
        <v>5.4335914600110105</v>
      </c>
      <c r="AR21" s="178">
        <v>17.676392937232475</v>
      </c>
      <c r="AS21" s="178">
        <v>22.288989429925639</v>
      </c>
    </row>
    <row r="22" spans="1:45" ht="22.5" customHeight="1">
      <c r="A22" s="77">
        <f t="shared" si="0"/>
        <v>1</v>
      </c>
      <c r="B22" s="105">
        <v>2010</v>
      </c>
      <c r="C22" s="178">
        <v>5.2668727922334284</v>
      </c>
      <c r="D22" s="178">
        <v>37.353458047730264</v>
      </c>
      <c r="E22" s="178">
        <v>14.237309758600484</v>
      </c>
      <c r="F22" s="178">
        <v>88.142187313617725</v>
      </c>
      <c r="G22" s="178">
        <v>26.383213709675527</v>
      </c>
      <c r="H22" s="178">
        <v>17.130011029296693</v>
      </c>
      <c r="I22" s="178">
        <v>18.668934081755957</v>
      </c>
      <c r="J22" s="178">
        <v>30.08943873853487</v>
      </c>
      <c r="K22" s="178">
        <v>12.329933486184444</v>
      </c>
      <c r="L22" s="178">
        <v>33.619833732143725</v>
      </c>
      <c r="M22" s="178">
        <v>36.92524898940227</v>
      </c>
      <c r="N22" s="178">
        <v>464.19526881668543</v>
      </c>
      <c r="O22" s="178">
        <v>25.606701718147416</v>
      </c>
      <c r="P22" s="178">
        <v>11.480837642670661</v>
      </c>
      <c r="Q22" s="178">
        <v>25.137194247838941</v>
      </c>
      <c r="R22" s="178">
        <v>27.138336706586237</v>
      </c>
      <c r="S22" s="178">
        <v>17.788660861918576</v>
      </c>
      <c r="T22" s="178">
        <v>19.431140270943441</v>
      </c>
      <c r="U22" s="178">
        <v>13.969066781008641</v>
      </c>
      <c r="V22" s="178">
        <v>2.8843241536836302</v>
      </c>
      <c r="W22" s="178" t="str">
        <v/>
      </c>
      <c r="X22" s="179" t="str">
        <v/>
      </c>
      <c r="Y22" s="178" t="str">
        <v/>
      </c>
      <c r="Z22" s="178" t="str">
        <v/>
      </c>
      <c r="AA22" s="178" t="str">
        <v/>
      </c>
      <c r="AB22" s="179" t="str">
        <v/>
      </c>
      <c r="AC22" s="179">
        <v>22.328875322739602</v>
      </c>
      <c r="AD22" s="178" t="str">
        <v/>
      </c>
      <c r="AE22" s="178">
        <v>5.2668727922334284</v>
      </c>
      <c r="AF22" s="178">
        <v>17.930161206457957</v>
      </c>
      <c r="AG22" s="178">
        <v>14.237309758600484</v>
      </c>
      <c r="AH22" s="178">
        <v>17.130011029296693</v>
      </c>
      <c r="AI22" s="178">
        <v>18.461595124134838</v>
      </c>
      <c r="AJ22" s="178">
        <v>33.619833732143725</v>
      </c>
      <c r="AK22" s="178">
        <v>36.92524898940227</v>
      </c>
      <c r="AL22" s="178">
        <v>464.19526881668543</v>
      </c>
      <c r="AM22" s="178">
        <v>21.438367065745943</v>
      </c>
      <c r="AN22" s="178">
        <v>23.865572412873718</v>
      </c>
      <c r="AO22" s="178">
        <v>7.3881519791052348</v>
      </c>
      <c r="AP22" s="178" t="str">
        <v/>
      </c>
      <c r="AQ22" s="178">
        <v>5.8320815475626704</v>
      </c>
      <c r="AR22" s="178">
        <v>17.400170204033419</v>
      </c>
      <c r="AS22" s="178">
        <v>22.59151799036345</v>
      </c>
    </row>
    <row r="23" spans="1:45" ht="22.5" customHeight="1">
      <c r="A23" s="77">
        <f t="shared" si="0"/>
        <v>1</v>
      </c>
      <c r="B23" s="105">
        <v>2011</v>
      </c>
      <c r="C23" s="178">
        <v>6.0686185136137656</v>
      </c>
      <c r="D23" s="178">
        <v>28.424355367748014</v>
      </c>
      <c r="E23" s="178">
        <v>13.948456014073111</v>
      </c>
      <c r="F23" s="178">
        <v>84.299396149289606</v>
      </c>
      <c r="G23" s="178">
        <v>26.981485487004655</v>
      </c>
      <c r="H23" s="178">
        <v>15.770270822524111</v>
      </c>
      <c r="I23" s="178">
        <v>19.07045038283788</v>
      </c>
      <c r="J23" s="178">
        <v>28.939568423587833</v>
      </c>
      <c r="K23" s="178">
        <v>12.867253393341784</v>
      </c>
      <c r="L23" s="178">
        <v>33.930004491624572</v>
      </c>
      <c r="M23" s="178">
        <v>36.591710515934423</v>
      </c>
      <c r="N23" s="178">
        <v>450.71779027000207</v>
      </c>
      <c r="O23" s="178">
        <v>26.18915211981356</v>
      </c>
      <c r="P23" s="178">
        <v>10.616694506280883</v>
      </c>
      <c r="Q23" s="178">
        <v>25.746682687395438</v>
      </c>
      <c r="R23" s="178">
        <v>26.913461620525613</v>
      </c>
      <c r="S23" s="178">
        <v>17.892975607709456</v>
      </c>
      <c r="T23" s="178">
        <v>21.54000415105677</v>
      </c>
      <c r="U23" s="178">
        <v>13.858142171811473</v>
      </c>
      <c r="V23" s="178">
        <v>2.9028151024109912</v>
      </c>
      <c r="W23" s="178" t="str">
        <v/>
      </c>
      <c r="X23" s="179" t="str">
        <v/>
      </c>
      <c r="Y23" s="178" t="str">
        <v/>
      </c>
      <c r="Z23" s="178" t="str">
        <v/>
      </c>
      <c r="AA23" s="178" t="str">
        <v/>
      </c>
      <c r="AB23" s="179" t="str">
        <v/>
      </c>
      <c r="AC23" s="179">
        <v>22.482639568536793</v>
      </c>
      <c r="AD23" s="178" t="str">
        <v/>
      </c>
      <c r="AE23" s="178">
        <v>6.0686185136137656</v>
      </c>
      <c r="AF23" s="178">
        <v>17.546868379106332</v>
      </c>
      <c r="AG23" s="178">
        <v>13.948456014073111</v>
      </c>
      <c r="AH23" s="178">
        <v>15.770270822524111</v>
      </c>
      <c r="AI23" s="178">
        <v>18.564710527636727</v>
      </c>
      <c r="AJ23" s="178">
        <v>33.930004491624572</v>
      </c>
      <c r="AK23" s="178">
        <v>36.591710515934423</v>
      </c>
      <c r="AL23" s="178">
        <v>450.71779027000207</v>
      </c>
      <c r="AM23" s="178">
        <v>21.587374170978915</v>
      </c>
      <c r="AN23" s="178">
        <v>24.132858498666934</v>
      </c>
      <c r="AO23" s="178">
        <v>7.5055858254676702</v>
      </c>
      <c r="AP23" s="178" t="str">
        <v/>
      </c>
      <c r="AQ23" s="178">
        <v>6.581268173431333</v>
      </c>
      <c r="AR23" s="178">
        <v>16.580453691085864</v>
      </c>
      <c r="AS23" s="178">
        <v>22.71962691882695</v>
      </c>
    </row>
    <row r="24" spans="1:45" ht="22.5" customHeight="1">
      <c r="A24" s="77">
        <f t="shared" si="0"/>
        <v>1</v>
      </c>
      <c r="B24" s="105">
        <v>2012</v>
      </c>
      <c r="C24" s="178">
        <v>6.0123449089143248</v>
      </c>
      <c r="D24" s="178">
        <v>18.866349587069692</v>
      </c>
      <c r="E24" s="178">
        <v>13.805018382289598</v>
      </c>
      <c r="F24" s="178">
        <v>83.574456476761753</v>
      </c>
      <c r="G24" s="178">
        <v>26.639570241874058</v>
      </c>
      <c r="H24" s="178">
        <v>14.867941757028103</v>
      </c>
      <c r="I24" s="178">
        <v>19.203273132774275</v>
      </c>
      <c r="J24" s="178">
        <v>28.188011089813703</v>
      </c>
      <c r="K24" s="178">
        <v>13.054642303029034</v>
      </c>
      <c r="L24" s="178">
        <v>35.304421320409119</v>
      </c>
      <c r="M24" s="178">
        <v>36.513550749496886</v>
      </c>
      <c r="N24" s="178">
        <v>456.93150821010903</v>
      </c>
      <c r="O24" s="178">
        <v>26.88234109367389</v>
      </c>
      <c r="P24" s="178">
        <v>11.162995785271404</v>
      </c>
      <c r="Q24" s="178">
        <v>27.044081038770702</v>
      </c>
      <c r="R24" s="178">
        <v>26.756766307531695</v>
      </c>
      <c r="S24" s="178">
        <v>18.360877523948574</v>
      </c>
      <c r="T24" s="178">
        <v>20.908667026527134</v>
      </c>
      <c r="U24" s="178">
        <v>13.717332214915233</v>
      </c>
      <c r="V24" s="178">
        <v>2.8998778998778993</v>
      </c>
      <c r="W24" s="178" t="str">
        <v/>
      </c>
      <c r="X24" s="179" t="str">
        <v/>
      </c>
      <c r="Y24" s="178" t="str">
        <v/>
      </c>
      <c r="Z24" s="178" t="str">
        <v/>
      </c>
      <c r="AA24" s="178" t="str">
        <v/>
      </c>
      <c r="AB24" s="179" t="str">
        <v/>
      </c>
      <c r="AC24" s="179">
        <v>22.739583837639984</v>
      </c>
      <c r="AD24" s="178" t="str">
        <v/>
      </c>
      <c r="AE24" s="178">
        <v>6.0123449089143248</v>
      </c>
      <c r="AF24" s="178">
        <v>17.378092306998219</v>
      </c>
      <c r="AG24" s="178">
        <v>13.805018382289598</v>
      </c>
      <c r="AH24" s="178">
        <v>14.867941757028103</v>
      </c>
      <c r="AI24" s="178">
        <v>18.481410967216632</v>
      </c>
      <c r="AJ24" s="178">
        <v>35.304421320409119</v>
      </c>
      <c r="AK24" s="178">
        <v>36.513550749496886</v>
      </c>
      <c r="AL24" s="178">
        <v>456.93150821010903</v>
      </c>
      <c r="AM24" s="178">
        <v>22.340975933911963</v>
      </c>
      <c r="AN24" s="178">
        <v>24.847502856569381</v>
      </c>
      <c r="AO24" s="178">
        <v>7.461557622763979</v>
      </c>
      <c r="AP24" s="178" t="str">
        <v/>
      </c>
      <c r="AQ24" s="178">
        <v>6.28573873725583</v>
      </c>
      <c r="AR24" s="178">
        <v>16.187484862899424</v>
      </c>
      <c r="AS24" s="178">
        <v>23.111122427106249</v>
      </c>
    </row>
    <row r="25" spans="1:45" ht="22.5" customHeight="1">
      <c r="A25" s="77">
        <f t="shared" si="0"/>
        <v>1</v>
      </c>
      <c r="B25" s="105">
        <v>2013</v>
      </c>
      <c r="C25" s="178">
        <v>6.4623405520422743</v>
      </c>
      <c r="D25" s="178">
        <v>21.925482870947071</v>
      </c>
      <c r="E25" s="178">
        <v>13.769065004501188</v>
      </c>
      <c r="F25" s="178">
        <v>88.536717998362647</v>
      </c>
      <c r="G25" s="178">
        <v>29.978508405006327</v>
      </c>
      <c r="H25" s="178">
        <v>13.89929253905065</v>
      </c>
      <c r="I25" s="178">
        <v>19.311637512809039</v>
      </c>
      <c r="J25" s="178">
        <v>28.897944731024772</v>
      </c>
      <c r="K25" s="178">
        <v>12.741356528900564</v>
      </c>
      <c r="L25" s="178">
        <v>38.714525777446696</v>
      </c>
      <c r="M25" s="178">
        <v>36.227326107508787</v>
      </c>
      <c r="N25" s="178">
        <v>515.52919674738496</v>
      </c>
      <c r="O25" s="178">
        <v>25.732454178026973</v>
      </c>
      <c r="P25" s="178">
        <v>10.106033021973071</v>
      </c>
      <c r="Q25" s="178">
        <v>25.945732164536569</v>
      </c>
      <c r="R25" s="178">
        <v>26.380028881860678</v>
      </c>
      <c r="S25" s="178">
        <v>18.603935518448754</v>
      </c>
      <c r="T25" s="178">
        <v>19.216328050703165</v>
      </c>
      <c r="U25" s="178">
        <v>14.123704742736745</v>
      </c>
      <c r="V25" s="178">
        <v>2.7678198744141911</v>
      </c>
      <c r="W25" s="178" t="str">
        <v/>
      </c>
      <c r="X25" s="179" t="str">
        <v/>
      </c>
      <c r="Y25" s="178" t="str">
        <v/>
      </c>
      <c r="Z25" s="178" t="str">
        <v/>
      </c>
      <c r="AA25" s="178" t="str">
        <v/>
      </c>
      <c r="AB25" s="179" t="str">
        <v/>
      </c>
      <c r="AC25" s="179">
        <v>23.102288758246331</v>
      </c>
      <c r="AD25" s="178" t="str">
        <v/>
      </c>
      <c r="AE25" s="178">
        <v>6.4623405520422743</v>
      </c>
      <c r="AF25" s="178">
        <v>17.998527267670163</v>
      </c>
      <c r="AG25" s="178">
        <v>13.769065004501188</v>
      </c>
      <c r="AH25" s="178">
        <v>13.89929253905065</v>
      </c>
      <c r="AI25" s="178">
        <v>18.582514431705231</v>
      </c>
      <c r="AJ25" s="178">
        <v>38.714525777446696</v>
      </c>
      <c r="AK25" s="178">
        <v>36.227326107508787</v>
      </c>
      <c r="AL25" s="178">
        <v>515.52919674738496</v>
      </c>
      <c r="AM25" s="178">
        <v>21.074416777381266</v>
      </c>
      <c r="AN25" s="178">
        <v>24.280691554797826</v>
      </c>
      <c r="AO25" s="178">
        <v>7.3334672167173371</v>
      </c>
      <c r="AP25" s="178" t="str">
        <v/>
      </c>
      <c r="AQ25" s="178">
        <v>6.7234202536915477</v>
      </c>
      <c r="AR25" s="178">
        <v>16.282517526667913</v>
      </c>
      <c r="AS25" s="178">
        <v>23.175804245700558</v>
      </c>
    </row>
    <row r="26" spans="1:45" ht="22.5" customHeight="1">
      <c r="A26" s="77">
        <f t="shared" si="0"/>
        <v>1</v>
      </c>
      <c r="B26" s="105">
        <v>2014</v>
      </c>
      <c r="C26" s="178">
        <v>6.2745296865127402</v>
      </c>
      <c r="D26" s="178">
        <v>21.966519897564002</v>
      </c>
      <c r="E26" s="178">
        <v>14.202431803618758</v>
      </c>
      <c r="F26" s="178">
        <v>89.588145077821025</v>
      </c>
      <c r="G26" s="178">
        <v>30.038102385728926</v>
      </c>
      <c r="H26" s="178">
        <v>12.844061872396328</v>
      </c>
      <c r="I26" s="178">
        <v>19.563001132242</v>
      </c>
      <c r="J26" s="178">
        <v>27.570454093914954</v>
      </c>
      <c r="K26" s="178">
        <v>13.106843806105745</v>
      </c>
      <c r="L26" s="178">
        <v>36.948099020905381</v>
      </c>
      <c r="M26" s="178">
        <v>33.894466134988768</v>
      </c>
      <c r="N26" s="178">
        <v>505.43780986172948</v>
      </c>
      <c r="O26" s="178">
        <v>25.799975593368892</v>
      </c>
      <c r="P26" s="178">
        <v>9.4661280832215269</v>
      </c>
      <c r="Q26" s="178">
        <v>26.483043336301961</v>
      </c>
      <c r="R26" s="178">
        <v>26.3870217361751</v>
      </c>
      <c r="S26" s="178">
        <v>18.452338934343736</v>
      </c>
      <c r="T26" s="178">
        <v>18.970212816077986</v>
      </c>
      <c r="U26" s="178">
        <v>13.299288198041596</v>
      </c>
      <c r="V26" s="178">
        <v>2.7590898628268659</v>
      </c>
      <c r="W26" s="178" t="str">
        <v/>
      </c>
      <c r="X26" s="179" t="str">
        <v/>
      </c>
      <c r="Y26" s="178" t="str">
        <v/>
      </c>
      <c r="Z26" s="178" t="str">
        <v/>
      </c>
      <c r="AA26" s="178" t="str">
        <v/>
      </c>
      <c r="AB26" s="179" t="str">
        <v/>
      </c>
      <c r="AC26" s="179">
        <v>23.199658840147976</v>
      </c>
      <c r="AD26" s="178" t="str">
        <v/>
      </c>
      <c r="AE26" s="178">
        <v>6.2745296865127402</v>
      </c>
      <c r="AF26" s="178">
        <v>18.562430154319095</v>
      </c>
      <c r="AG26" s="178">
        <v>14.202431803618758</v>
      </c>
      <c r="AH26" s="178">
        <v>12.844061872396328</v>
      </c>
      <c r="AI26" s="178">
        <v>18.58145125753629</v>
      </c>
      <c r="AJ26" s="178">
        <v>36.948099020905381</v>
      </c>
      <c r="AK26" s="178">
        <v>33.894466134988768</v>
      </c>
      <c r="AL26" s="178">
        <v>505.43780986172948</v>
      </c>
      <c r="AM26" s="178">
        <v>20.895560456788175</v>
      </c>
      <c r="AN26" s="178">
        <v>24.451897641288696</v>
      </c>
      <c r="AO26" s="178">
        <v>7.5752546343725387</v>
      </c>
      <c r="AP26" s="178" t="str">
        <v/>
      </c>
      <c r="AQ26" s="178">
        <v>6.5177030781283953</v>
      </c>
      <c r="AR26" s="178">
        <v>16.36822438877137</v>
      </c>
      <c r="AS26" s="178">
        <v>23.119644289786912</v>
      </c>
    </row>
    <row r="27" spans="1:45" ht="22.5" customHeight="1">
      <c r="A27" s="77">
        <f>IF(C27=":",0,1)</f>
        <v>1</v>
      </c>
      <c r="B27" s="105">
        <v>2015</v>
      </c>
      <c r="C27" s="178">
        <v>6.5489752325986705</v>
      </c>
      <c r="D27" s="178">
        <v>22.72107351448328</v>
      </c>
      <c r="E27" s="178">
        <v>14.418082925739711</v>
      </c>
      <c r="F27" s="178">
        <v>96.626436382378941</v>
      </c>
      <c r="G27" s="178">
        <v>29.999953846224852</v>
      </c>
      <c r="H27" s="178">
        <v>12.149610000659152</v>
      </c>
      <c r="I27" s="178">
        <v>19.57877048087088</v>
      </c>
      <c r="J27" s="178">
        <v>28.421341215504871</v>
      </c>
      <c r="K27" s="178">
        <v>13.564991160616666</v>
      </c>
      <c r="L27" s="178">
        <v>37.101876916048106</v>
      </c>
      <c r="M27" s="178">
        <v>33.87979036991144</v>
      </c>
      <c r="N27" s="178">
        <v>484.14075189388819</v>
      </c>
      <c r="O27" s="178">
        <v>25.565425699498459</v>
      </c>
      <c r="P27" s="178">
        <v>9.5276474645745513</v>
      </c>
      <c r="Q27" s="178">
        <v>26.617272288491158</v>
      </c>
      <c r="R27" s="178">
        <v>26.595361947144152</v>
      </c>
      <c r="S27" s="178">
        <v>18.595523540519448</v>
      </c>
      <c r="T27" s="178">
        <v>18.456641984155105</v>
      </c>
      <c r="U27" s="178">
        <v>13.148866298401357</v>
      </c>
      <c r="V27" s="178">
        <v>2.7491838987503172</v>
      </c>
      <c r="W27" s="178" t="str">
        <v/>
      </c>
      <c r="X27" s="179" t="str">
        <v/>
      </c>
      <c r="Y27" s="178" t="str">
        <v/>
      </c>
      <c r="Z27" s="178" t="str">
        <v/>
      </c>
      <c r="AA27" s="178" t="str">
        <v/>
      </c>
      <c r="AB27" s="179" t="str">
        <v/>
      </c>
      <c r="AC27" s="179">
        <v>23.398767208751782</v>
      </c>
      <c r="AD27" s="178" t="str">
        <v/>
      </c>
      <c r="AE27" s="178">
        <v>6.5489752325986705</v>
      </c>
      <c r="AF27" s="178">
        <v>18.854260680228158</v>
      </c>
      <c r="AG27" s="178">
        <v>14.418082925739711</v>
      </c>
      <c r="AH27" s="178">
        <v>12.149610000659152</v>
      </c>
      <c r="AI27" s="178">
        <v>18.824656611223087</v>
      </c>
      <c r="AJ27" s="178">
        <v>37.101876916048106</v>
      </c>
      <c r="AK27" s="178">
        <v>33.87979036991144</v>
      </c>
      <c r="AL27" s="178">
        <v>484.14075189388819</v>
      </c>
      <c r="AM27" s="178">
        <v>20.745966034246038</v>
      </c>
      <c r="AN27" s="178">
        <v>24.583164530172233</v>
      </c>
      <c r="AO27" s="178">
        <v>7.6313482399620689</v>
      </c>
      <c r="AP27" s="178" t="str">
        <v/>
      </c>
      <c r="AQ27" s="178">
        <v>6.8047833599350103</v>
      </c>
      <c r="AR27" s="178">
        <v>16.287266752421232</v>
      </c>
      <c r="AS27" s="178">
        <v>23.27983001957935</v>
      </c>
    </row>
    <row r="28" spans="1:45">
      <c r="A28" s="77">
        <f>SUM(A7:A27)</f>
        <v>21</v>
      </c>
      <c r="B28" s="34"/>
      <c r="C28" s="180"/>
      <c r="D28" s="180"/>
      <c r="E28" s="180"/>
      <c r="F28" s="180"/>
      <c r="G28" s="180"/>
      <c r="H28" s="180"/>
      <c r="I28" s="180"/>
      <c r="J28" s="180"/>
      <c r="K28" s="180"/>
      <c r="L28" s="180"/>
      <c r="M28" s="180"/>
      <c r="N28" s="180"/>
      <c r="O28" s="180"/>
      <c r="P28" s="180"/>
      <c r="Q28" s="180"/>
      <c r="R28" s="180"/>
      <c r="S28" s="180"/>
      <c r="T28" s="180"/>
      <c r="U28" s="180"/>
      <c r="V28" s="180"/>
      <c r="W28" s="180"/>
      <c r="X28" s="181"/>
      <c r="Y28" s="180"/>
      <c r="Z28" s="180"/>
      <c r="AA28" s="180"/>
      <c r="AB28" s="181"/>
      <c r="AC28" s="181"/>
      <c r="AD28" s="180"/>
      <c r="AE28" s="180"/>
      <c r="AF28" s="180"/>
      <c r="AG28" s="180"/>
      <c r="AH28" s="180"/>
      <c r="AI28" s="180"/>
      <c r="AJ28" s="180"/>
      <c r="AK28" s="180"/>
      <c r="AL28" s="180"/>
      <c r="AM28" s="180"/>
      <c r="AN28" s="180"/>
      <c r="AO28" s="180"/>
    </row>
    <row r="29" spans="1:45" s="84" customFormat="1" ht="22.5" customHeight="1">
      <c r="B29" s="34" t="str">
        <f>INDEX($B$7:$B$27,$A$28-2)&amp;"-"&amp;INDEX($B$7:$B$27,$A$28)</f>
        <v>2013-2015</v>
      </c>
      <c r="C29" s="179">
        <f>AVERAGE(INDEX(C$7:C$27,$A$28-2),INDEX(C$7:C$27,$A$28-1),INDEX(C$7:C$27,$A$28))</f>
        <v>6.4286151570512287</v>
      </c>
      <c r="D29" s="179">
        <f t="shared" ref="D29:AS29" si="1">AVERAGE(INDEX(D$7:D$27,$A$28-2),INDEX(D$7:D$27,$A$28-1),INDEX(D$7:D$27,$A$28))</f>
        <v>22.204358760998119</v>
      </c>
      <c r="E29" s="179">
        <f t="shared" si="1"/>
        <v>14.129859911286552</v>
      </c>
      <c r="F29" s="179">
        <f t="shared" si="1"/>
        <v>91.583766486187528</v>
      </c>
      <c r="G29" s="179">
        <f t="shared" si="1"/>
        <v>30.005521545653369</v>
      </c>
      <c r="H29" s="179">
        <f t="shared" si="1"/>
        <v>12.964321470702044</v>
      </c>
      <c r="I29" s="179">
        <f t="shared" si="1"/>
        <v>19.484469708640638</v>
      </c>
      <c r="J29" s="179">
        <f t="shared" si="1"/>
        <v>28.296580013481531</v>
      </c>
      <c r="K29" s="179">
        <f t="shared" si="1"/>
        <v>13.137730498540991</v>
      </c>
      <c r="L29" s="179">
        <f t="shared" si="1"/>
        <v>37.588167238133394</v>
      </c>
      <c r="M29" s="179">
        <f t="shared" si="1"/>
        <v>34.667194204136329</v>
      </c>
      <c r="N29" s="179">
        <f t="shared" si="1"/>
        <v>501.7025861676675</v>
      </c>
      <c r="O29" s="179">
        <f t="shared" si="1"/>
        <v>25.699285156964777</v>
      </c>
      <c r="P29" s="179">
        <f t="shared" si="1"/>
        <v>9.699936189923049</v>
      </c>
      <c r="Q29" s="179">
        <f t="shared" si="1"/>
        <v>26.348682596443229</v>
      </c>
      <c r="R29" s="179">
        <f t="shared" si="1"/>
        <v>26.454137521726647</v>
      </c>
      <c r="S29" s="179">
        <f t="shared" si="1"/>
        <v>18.550599331103982</v>
      </c>
      <c r="T29" s="179">
        <f t="shared" si="1"/>
        <v>18.881060950312087</v>
      </c>
      <c r="U29" s="179">
        <f t="shared" si="1"/>
        <v>13.523953079726567</v>
      </c>
      <c r="V29" s="179">
        <f t="shared" si="1"/>
        <v>2.7586978786637917</v>
      </c>
      <c r="W29" s="179" t="e">
        <f t="shared" si="1"/>
        <v>#DIV/0!</v>
      </c>
      <c r="X29" s="179" t="e">
        <f t="shared" si="1"/>
        <v>#DIV/0!</v>
      </c>
      <c r="Y29" s="179" t="e">
        <f t="shared" si="1"/>
        <v>#DIV/0!</v>
      </c>
      <c r="Z29" s="179" t="e">
        <f t="shared" si="1"/>
        <v>#DIV/0!</v>
      </c>
      <c r="AA29" s="179" t="e">
        <f t="shared" si="1"/>
        <v>#DIV/0!</v>
      </c>
      <c r="AB29" s="179" t="e">
        <f t="shared" si="1"/>
        <v>#DIV/0!</v>
      </c>
      <c r="AC29" s="179">
        <f t="shared" si="1"/>
        <v>23.233571602382028</v>
      </c>
      <c r="AD29" s="179" t="e">
        <f t="shared" si="1"/>
        <v>#DIV/0!</v>
      </c>
      <c r="AE29" s="179">
        <f t="shared" si="1"/>
        <v>6.4286151570512287</v>
      </c>
      <c r="AF29" s="179">
        <f t="shared" si="1"/>
        <v>18.471739367405807</v>
      </c>
      <c r="AG29" s="179">
        <f t="shared" si="1"/>
        <v>14.129859911286552</v>
      </c>
      <c r="AH29" s="179">
        <f t="shared" si="1"/>
        <v>12.964321470702044</v>
      </c>
      <c r="AI29" s="179">
        <f t="shared" si="1"/>
        <v>18.66287410015487</v>
      </c>
      <c r="AJ29" s="179">
        <f t="shared" si="1"/>
        <v>37.588167238133394</v>
      </c>
      <c r="AK29" s="179">
        <f t="shared" si="1"/>
        <v>34.667194204136329</v>
      </c>
      <c r="AL29" s="179">
        <f t="shared" si="1"/>
        <v>501.7025861676675</v>
      </c>
      <c r="AM29" s="179">
        <f t="shared" si="1"/>
        <v>20.905314422805159</v>
      </c>
      <c r="AN29" s="179">
        <f t="shared" si="1"/>
        <v>24.438584575419583</v>
      </c>
      <c r="AO29" s="179">
        <f t="shared" si="1"/>
        <v>7.5133566970173149</v>
      </c>
      <c r="AP29" s="179" t="e">
        <f t="shared" si="1"/>
        <v>#DIV/0!</v>
      </c>
      <c r="AQ29" s="179">
        <f t="shared" si="1"/>
        <v>6.6819688972516502</v>
      </c>
      <c r="AR29" s="179">
        <f t="shared" si="1"/>
        <v>16.312669555953505</v>
      </c>
      <c r="AS29" s="179">
        <f t="shared" si="1"/>
        <v>23.191759518355607</v>
      </c>
    </row>
    <row r="30" spans="1:45" s="84" customFormat="1" ht="22.5" customHeight="1">
      <c r="B30" s="34" t="str">
        <f>INDEX($B$7:$B$27,1)&amp;"-"&amp;INDEX($B$7:$B$27,$A$28)</f>
        <v>1995-2015</v>
      </c>
      <c r="C30" s="179">
        <f>AVERAGE(C7:C27)</f>
        <v>5.7581307585061214</v>
      </c>
      <c r="D30" s="179">
        <f t="shared" ref="D30:AO30" si="2">AVERAGE(D7:D27)</f>
        <v>27.361168298149632</v>
      </c>
      <c r="E30" s="179">
        <f t="shared" si="2"/>
        <v>14.187348890372995</v>
      </c>
      <c r="F30" s="179">
        <f t="shared" si="2"/>
        <v>84.376446660217198</v>
      </c>
      <c r="G30" s="179">
        <f t="shared" si="2"/>
        <v>24.273506359273501</v>
      </c>
      <c r="H30" s="179">
        <f t="shared" si="2"/>
        <v>18.089065197295795</v>
      </c>
      <c r="I30" s="179">
        <f t="shared" si="2"/>
        <v>14.76609664079586</v>
      </c>
      <c r="J30" s="179">
        <f t="shared" si="2"/>
        <v>27.153782972135087</v>
      </c>
      <c r="K30" s="179">
        <f t="shared" si="2"/>
        <v>13.795151513389339</v>
      </c>
      <c r="L30" s="179">
        <f t="shared" si="2"/>
        <v>30.780932213281908</v>
      </c>
      <c r="M30" s="179">
        <f t="shared" si="2"/>
        <v>28.639902362070014</v>
      </c>
      <c r="N30" s="179">
        <f t="shared" si="2"/>
        <v>506.42620013192783</v>
      </c>
      <c r="O30" s="179">
        <f t="shared" si="2"/>
        <v>27.569752835766945</v>
      </c>
      <c r="P30" s="179">
        <f t="shared" si="2"/>
        <v>12.068943367362639</v>
      </c>
      <c r="Q30" s="179">
        <f t="shared" si="2"/>
        <v>24.026605207820324</v>
      </c>
      <c r="R30" s="179">
        <f t="shared" si="2"/>
        <v>27.262954025810853</v>
      </c>
      <c r="S30" s="179">
        <f t="shared" si="2"/>
        <v>18.307250382799875</v>
      </c>
      <c r="T30" s="179">
        <f t="shared" si="2"/>
        <v>16.904745357257163</v>
      </c>
      <c r="U30" s="179">
        <f t="shared" si="2"/>
        <v>14.53364960730465</v>
      </c>
      <c r="V30" s="179">
        <f t="shared" si="2"/>
        <v>2.9408625309878058</v>
      </c>
      <c r="W30" s="179"/>
      <c r="X30" s="179"/>
      <c r="Y30" s="179"/>
      <c r="Z30" s="179"/>
      <c r="AA30" s="179"/>
      <c r="AB30" s="179"/>
      <c r="AC30" s="179">
        <f t="shared" ref="AC30" si="3">AVERAGE(AC7:AC27)</f>
        <v>21.236105329966762</v>
      </c>
      <c r="AD30" s="179"/>
      <c r="AE30" s="179">
        <f t="shared" si="2"/>
        <v>5.7581307585061214</v>
      </c>
      <c r="AF30" s="179">
        <f t="shared" si="2"/>
        <v>17.030840519139716</v>
      </c>
      <c r="AG30" s="179">
        <f t="shared" si="2"/>
        <v>14.187348890372995</v>
      </c>
      <c r="AH30" s="179">
        <f t="shared" si="2"/>
        <v>18.089065197295795</v>
      </c>
      <c r="AI30" s="179">
        <f t="shared" si="2"/>
        <v>16.359279266147013</v>
      </c>
      <c r="AJ30" s="179">
        <f t="shared" si="2"/>
        <v>30.780932213281908</v>
      </c>
      <c r="AK30" s="179">
        <f t="shared" si="2"/>
        <v>28.639902362070014</v>
      </c>
      <c r="AL30" s="179">
        <f t="shared" si="2"/>
        <v>506.42620013192783</v>
      </c>
      <c r="AM30" s="179">
        <f t="shared" si="2"/>
        <v>22.65220568358956</v>
      </c>
      <c r="AN30" s="179">
        <f t="shared" si="2"/>
        <v>23.437410938175336</v>
      </c>
      <c r="AO30" s="179">
        <f t="shared" si="2"/>
        <v>8.8974155508284873</v>
      </c>
      <c r="AP30" s="179"/>
      <c r="AQ30" s="179">
        <f t="shared" ref="AQ30:AS30" si="4">AVERAGE(AQ7:AQ27)</f>
        <v>6.1843775991326702</v>
      </c>
      <c r="AR30" s="179">
        <f t="shared" si="4"/>
        <v>17.408001716399834</v>
      </c>
      <c r="AS30" s="179">
        <f t="shared" si="4"/>
        <v>21.381344836738883</v>
      </c>
    </row>
    <row r="31" spans="1:45" ht="22.5" customHeight="1">
      <c r="B31" s="34" t="str">
        <f>INDEX($B$7:$B$27,1)&amp;"-2008"</f>
        <v>1995-2008</v>
      </c>
      <c r="C31" s="179">
        <f ca="1">AVERAGE(OFFSET(C$7,0,0,14,1))</f>
        <v>5.6693883679839221</v>
      </c>
      <c r="D31" s="179">
        <f t="shared" ref="D31:AS31" ca="1" si="5">AVERAGE(OFFSET(D$7,0,0,14,1))</f>
        <v>28.027447517919057</v>
      </c>
      <c r="E31" s="179">
        <f t="shared" ca="1" si="5"/>
        <v>14.273762161723484</v>
      </c>
      <c r="F31" s="179">
        <f t="shared" ca="1" si="5"/>
        <v>81.923099330287329</v>
      </c>
      <c r="G31" s="179">
        <f t="shared" ca="1" si="5"/>
        <v>22.52889787127452</v>
      </c>
      <c r="H31" s="179">
        <f t="shared" ca="1" si="5"/>
        <v>19.618097016268223</v>
      </c>
      <c r="I31" s="179">
        <f t="shared" ca="1" si="5"/>
        <v>12.636936170298197</v>
      </c>
      <c r="J31" s="179">
        <f t="shared" ca="1" si="5"/>
        <v>26.389589939645443</v>
      </c>
      <c r="K31" s="179">
        <f t="shared" ca="1" si="5"/>
        <v>14.280272973769163</v>
      </c>
      <c r="L31" s="179">
        <f t="shared" ca="1" si="5"/>
        <v>28.318274207320218</v>
      </c>
      <c r="M31" s="179">
        <f t="shared" ca="1" si="5"/>
        <v>25.062703465755032</v>
      </c>
      <c r="N31" s="179">
        <f t="shared" ca="1" si="5"/>
        <v>519.76032073380679</v>
      </c>
      <c r="O31" s="179">
        <f t="shared" ca="1" si="5"/>
        <v>28.406208266517442</v>
      </c>
      <c r="P31" s="179">
        <f t="shared" ca="1" si="5"/>
        <v>12.827189421337183</v>
      </c>
      <c r="Q31" s="179">
        <f t="shared" ca="1" si="5"/>
        <v>23.000836258001645</v>
      </c>
      <c r="R31" s="179">
        <f t="shared" ca="1" si="5"/>
        <v>27.534455222352612</v>
      </c>
      <c r="S31" s="179">
        <f t="shared" ca="1" si="5"/>
        <v>18.344577021775756</v>
      </c>
      <c r="T31" s="179">
        <f t="shared" ca="1" si="5"/>
        <v>15.594770471687436</v>
      </c>
      <c r="U31" s="179">
        <f t="shared" ca="1" si="5"/>
        <v>14.935710556969346</v>
      </c>
      <c r="V31" s="179">
        <f t="shared" ca="1" si="5"/>
        <v>2.9946972152217426</v>
      </c>
      <c r="W31" s="179"/>
      <c r="X31" s="179" t="e">
        <f t="shared" ca="1" si="5"/>
        <v>#DIV/0!</v>
      </c>
      <c r="Y31" s="179"/>
      <c r="Z31" s="179" t="e">
        <f t="shared" ca="1" si="5"/>
        <v>#DIV/0!</v>
      </c>
      <c r="AA31" s="179"/>
      <c r="AB31" s="179" t="e">
        <f t="shared" ca="1" si="5"/>
        <v>#DIV/0!</v>
      </c>
      <c r="AC31" s="179">
        <f t="shared" ca="1" si="5"/>
        <v>20.472517922396662</v>
      </c>
      <c r="AD31" s="179"/>
      <c r="AE31" s="179">
        <f t="shared" ca="1" si="5"/>
        <v>5.6693883679839221</v>
      </c>
      <c r="AF31" s="179">
        <f t="shared" ca="1" si="5"/>
        <v>16.591895183810784</v>
      </c>
      <c r="AG31" s="179">
        <f t="shared" ca="1" si="5"/>
        <v>14.273762161723484</v>
      </c>
      <c r="AH31" s="179">
        <f t="shared" ca="1" si="5"/>
        <v>19.618097016268223</v>
      </c>
      <c r="AI31" s="179">
        <f t="shared" ca="1" si="5"/>
        <v>15.309750787680253</v>
      </c>
      <c r="AJ31" s="179">
        <f t="shared" ca="1" si="5"/>
        <v>28.318274207320218</v>
      </c>
      <c r="AK31" s="179">
        <f t="shared" ca="1" si="5"/>
        <v>25.062703465755032</v>
      </c>
      <c r="AL31" s="179">
        <f t="shared" ca="1" si="5"/>
        <v>519.76032073380679</v>
      </c>
      <c r="AM31" s="179">
        <f t="shared" ca="1" si="5"/>
        <v>23.313679661856792</v>
      </c>
      <c r="AN31" s="179">
        <f t="shared" ca="1" si="5"/>
        <v>22.995307832935627</v>
      </c>
      <c r="AO31" s="179">
        <f t="shared" ca="1" si="5"/>
        <v>9.6010307338159446</v>
      </c>
      <c r="AP31" s="179"/>
      <c r="AQ31" s="179">
        <f t="shared" ca="1" si="5"/>
        <v>6.1209530694121641</v>
      </c>
      <c r="AR31" s="179">
        <f t="shared" ca="1" si="5"/>
        <v>17.770394691520348</v>
      </c>
      <c r="AS31" s="179">
        <f t="shared" ca="1" si="5"/>
        <v>20.622979017873394</v>
      </c>
    </row>
    <row r="32" spans="1:45" ht="22.5" customHeight="1">
      <c r="B32" s="34" t="str">
        <f>"2009-"&amp;INDEX($B$7:$B$27,$A$28)</f>
        <v>2009-2015</v>
      </c>
      <c r="C32" s="179">
        <f ca="1">AVERAGE(OFFSET(C$21,0,0,$A$28-SUM($A$7:$A$20),1))</f>
        <v>5.9356155395505192</v>
      </c>
      <c r="D32" s="179">
        <f t="shared" ref="D32:AS32" ca="1" si="6">AVERAGE(OFFSET(D$21,0,0,$A$28-SUM($A$7:$A$20),1))</f>
        <v>26.028609858610782</v>
      </c>
      <c r="E32" s="179">
        <f t="shared" ca="1" si="6"/>
        <v>14.014522347672013</v>
      </c>
      <c r="F32" s="179">
        <f t="shared" ca="1" si="6"/>
        <v>89.283141320076908</v>
      </c>
      <c r="G32" s="179">
        <f t="shared" ca="1" si="6"/>
        <v>27.762723335271467</v>
      </c>
      <c r="H32" s="179">
        <f t="shared" ca="1" si="6"/>
        <v>15.031001559350939</v>
      </c>
      <c r="I32" s="179">
        <f t="shared" ca="1" si="6"/>
        <v>19.024417581791177</v>
      </c>
      <c r="J32" s="179">
        <f t="shared" ca="1" si="6"/>
        <v>28.682169037114392</v>
      </c>
      <c r="K32" s="179">
        <f t="shared" ca="1" si="6"/>
        <v>12.824908592629692</v>
      </c>
      <c r="L32" s="179">
        <f t="shared" ca="1" si="6"/>
        <v>35.706248225205272</v>
      </c>
      <c r="M32" s="179">
        <f t="shared" ca="1" si="6"/>
        <v>35.794300154699968</v>
      </c>
      <c r="N32" s="179">
        <f t="shared" ca="1" si="6"/>
        <v>479.75795892816978</v>
      </c>
      <c r="O32" s="179">
        <f t="shared" ca="1" si="6"/>
        <v>25.896841974265957</v>
      </c>
      <c r="P32" s="179">
        <f t="shared" ca="1" si="6"/>
        <v>10.55245125941355</v>
      </c>
      <c r="Q32" s="179">
        <f t="shared" ca="1" si="6"/>
        <v>26.078143107457684</v>
      </c>
      <c r="R32" s="179">
        <f t="shared" ca="1" si="6"/>
        <v>26.719951632727327</v>
      </c>
      <c r="S32" s="179">
        <f t="shared" ca="1" si="6"/>
        <v>18.232597104848114</v>
      </c>
      <c r="T32" s="179">
        <f t="shared" ca="1" si="6"/>
        <v>19.524695128396605</v>
      </c>
      <c r="U32" s="179">
        <f t="shared" ca="1" si="6"/>
        <v>13.729527707975263</v>
      </c>
      <c r="V32" s="179">
        <f t="shared" ca="1" si="6"/>
        <v>2.8331931625199309</v>
      </c>
      <c r="W32" s="179"/>
      <c r="X32" s="179" t="e">
        <f t="shared" ca="1" si="6"/>
        <v>#DIV/0!</v>
      </c>
      <c r="Y32" s="179"/>
      <c r="Z32" s="179" t="e">
        <f t="shared" ca="1" si="6"/>
        <v>#DIV/0!</v>
      </c>
      <c r="AA32" s="179"/>
      <c r="AB32" s="179" t="e">
        <f t="shared" ca="1" si="6"/>
        <v>#DIV/0!</v>
      </c>
      <c r="AC32" s="179">
        <f t="shared" ca="1" si="6"/>
        <v>22.763280145106965</v>
      </c>
      <c r="AD32" s="179"/>
      <c r="AE32" s="179">
        <f t="shared" ca="1" si="6"/>
        <v>5.9356155395505192</v>
      </c>
      <c r="AF32" s="179">
        <f t="shared" ca="1" si="6"/>
        <v>17.908731189797575</v>
      </c>
      <c r="AG32" s="179">
        <f t="shared" ca="1" si="6"/>
        <v>14.014522347672013</v>
      </c>
      <c r="AH32" s="179">
        <f t="shared" ca="1" si="6"/>
        <v>15.031001559350939</v>
      </c>
      <c r="AI32" s="179">
        <f t="shared" ca="1" si="6"/>
        <v>18.458336223080526</v>
      </c>
      <c r="AJ32" s="179">
        <f t="shared" ca="1" si="6"/>
        <v>35.706248225205272</v>
      </c>
      <c r="AK32" s="179">
        <f t="shared" ca="1" si="6"/>
        <v>35.794300154699968</v>
      </c>
      <c r="AL32" s="179">
        <f t="shared" ca="1" si="6"/>
        <v>479.75795892816978</v>
      </c>
      <c r="AM32" s="179">
        <f t="shared" ca="1" si="6"/>
        <v>21.329257727055079</v>
      </c>
      <c r="AN32" s="179">
        <f t="shared" ca="1" si="6"/>
        <v>24.321617148654759</v>
      </c>
      <c r="AO32" s="179">
        <f t="shared" ca="1" si="6"/>
        <v>7.4901851848535728</v>
      </c>
      <c r="AP32" s="179"/>
      <c r="AQ32" s="179">
        <f t="shared" ca="1" si="6"/>
        <v>6.3112266585736849</v>
      </c>
      <c r="AR32" s="179">
        <f t="shared" ca="1" si="6"/>
        <v>16.683215766158813</v>
      </c>
      <c r="AS32" s="179">
        <f t="shared" ca="1" si="6"/>
        <v>22.898076474469871</v>
      </c>
    </row>
    <row r="33" spans="2:2" s="77" customFormat="1">
      <c r="B33" s="34"/>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S32"/>
  <sheetViews>
    <sheetView topLeftCell="B7" workbookViewId="0">
      <selection activeCell="D29" sqref="D29"/>
    </sheetView>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76" customWidth="1"/>
    <col min="25" max="25" width="3.75" style="76" customWidth="1"/>
    <col min="26" max="26" width="10" style="76" customWidth="1"/>
    <col min="27" max="27" width="3.75" style="76" customWidth="1"/>
    <col min="28" max="28" width="10" style="76" customWidth="1"/>
    <col min="29" max="29" width="10" style="174" customWidth="1"/>
    <col min="30" max="30" width="3.75" style="76" customWidth="1"/>
    <col min="31" max="41" width="10" style="76" customWidth="1"/>
    <col min="42" max="42" width="3.75" style="76" customWidth="1"/>
    <col min="43" max="16384" width="9.125" style="76"/>
  </cols>
  <sheetData>
    <row r="1" spans="1:45" ht="30.75" thickBot="1">
      <c r="B1" s="36" t="s">
        <v>121</v>
      </c>
    </row>
    <row r="2" spans="1:45" ht="13.5" customHeight="1" thickTop="1">
      <c r="B2" s="44" t="s">
        <v>327</v>
      </c>
    </row>
    <row r="3" spans="1:45" ht="13.5" customHeight="1">
      <c r="B3" s="44" t="s">
        <v>396</v>
      </c>
    </row>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c r="Y5" s="99"/>
      <c r="Z5" s="99"/>
      <c r="AA5" s="99"/>
      <c r="AB5" s="99"/>
      <c r="AC5" s="99" t="s">
        <v>125</v>
      </c>
      <c r="AD5" s="99"/>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c r="X6" s="101" t="s">
        <v>468</v>
      </c>
      <c r="Y6" s="101"/>
      <c r="Z6" s="191"/>
      <c r="AA6" s="101"/>
      <c r="AB6" s="101"/>
      <c r="AC6" s="102" t="s">
        <v>134</v>
      </c>
      <c r="AD6" s="101"/>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f t="shared" ref="A7:A27" si="0">IF(C7=":",0,1)</f>
        <v>1</v>
      </c>
      <c r="B7" s="105">
        <v>1995</v>
      </c>
      <c r="C7" s="260">
        <f>IF(OR(P2_1cT!C7=":",P2_1cT!$AC7=":"),":",P2_1cT!C7/P2_1cT!$X7*100)</f>
        <v>42.906831489824143</v>
      </c>
      <c r="D7" s="260">
        <f>IF(OR(P2_1cT!D7=":",P2_1cT!$AC7=":"),":",P2_1cT!D7/P2_1cT!$X7*100)</f>
        <v>91.079503696752255</v>
      </c>
      <c r="E7" s="260">
        <f>IF(OR(P2_1cT!E7=":",P2_1cT!$AC7=":"),":",P2_1cT!E7/P2_1cT!$X7*100)</f>
        <v>71.08415120445369</v>
      </c>
      <c r="F7" s="260">
        <f>IF(OR(P2_1cT!F7=":",P2_1cT!$AC7=":"),":",P2_1cT!F7/P2_1cT!$X7*100)</f>
        <v>475.32477702193904</v>
      </c>
      <c r="G7" s="260">
        <f>IF(OR(P2_1cT!G7=":",P2_1cT!$AC7=":"),":",P2_1cT!G7/P2_1cT!$X7*100)</f>
        <v>96.115183904667447</v>
      </c>
      <c r="H7" s="260">
        <f>IF(OR(P2_1cT!H7=":",P2_1cT!$AC7=":"),":",P2_1cT!H7/P2_1cT!$X7*100)</f>
        <v>97.286208633628618</v>
      </c>
      <c r="I7" s="260">
        <f>IF(OR(P2_1cT!I7=":",P2_1cT!$AC7=":"),":",P2_1cT!I7/P2_1cT!$X7*100)</f>
        <v>78.382815800916063</v>
      </c>
      <c r="J7" s="260">
        <f>IF(OR(P2_1cT!J7=":",P2_1cT!$AC7=":"),":",P2_1cT!J7/P2_1cT!$X7*100)</f>
        <v>198.26765826176108</v>
      </c>
      <c r="K7" s="260">
        <f>IF(OR(P2_1cT!K7=":",P2_1cT!$AC7=":"),":",P2_1cT!K7/P2_1cT!$X7*100)</f>
        <v>84.862804425065733</v>
      </c>
      <c r="L7" s="260">
        <f>IF(OR(P2_1cT!L7=":",P2_1cT!$AC7=":"),":",P2_1cT!L7/P2_1cT!$X7*100)</f>
        <v>160.05328508562019</v>
      </c>
      <c r="M7" s="260">
        <f>IF(OR(P2_1cT!M7=":",P2_1cT!$AC7=":"),":",P2_1cT!M7/P2_1cT!$X7*100)</f>
        <v>119.39146837899999</v>
      </c>
      <c r="N7" s="260">
        <f>IF(OR(P2_1cT!N7=":",P2_1cT!$AC7=":"),":",P2_1cT!N7/P2_1cT!$X7*100)</f>
        <v>2575.3361659629545</v>
      </c>
      <c r="O7" s="260">
        <f>IF(OR(P2_1cT!O7=":",P2_1cT!$AC7=":"),":",P2_1cT!O7/P2_1cT!$X7*100)</f>
        <v>151.76502496229912</v>
      </c>
      <c r="P7" s="260">
        <f>IF(OR(P2_1cT!P7=":",P2_1cT!$AC7=":"),":",P2_1cT!P7/P2_1cT!$X7*100)</f>
        <v>59.012167109078817</v>
      </c>
      <c r="Q7" s="260">
        <f>IF(OR(P2_1cT!Q7=":",P2_1cT!$AC7=":"),":",P2_1cT!Q7/P2_1cT!$X7*100)</f>
        <v>115.75290345997222</v>
      </c>
      <c r="R7" s="260">
        <f>IF(OR(P2_1cT!R7=":",P2_1cT!$AC7=":"),":",P2_1cT!R7/P2_1cT!$X7*100)</f>
        <v>131.36840628158367</v>
      </c>
      <c r="S7" s="260">
        <f>IF(OR(P2_1cT!S7=":",P2_1cT!$AC7=":"),":",P2_1cT!S7/P2_1cT!$X7*100)</f>
        <v>86.632594020153405</v>
      </c>
      <c r="T7" s="260">
        <f>IF(OR(P2_1cT!T7=":",P2_1cT!$AC7=":"),":",P2_1cT!T7/P2_1cT!$X7*100)</f>
        <v>74.620808215029371</v>
      </c>
      <c r="U7" s="260">
        <f>IF(OR(P2_1cT!U7=":",P2_1cT!$AC7=":"),":",P2_1cT!U7/P2_1cT!$X7*100)</f>
        <v>86.16967431097116</v>
      </c>
      <c r="V7" s="260">
        <f>IF(OR(P2_1cT!V7=":",P2_1cT!$AC7=":"),":",P2_1cT!V7/P2_1cT!$X7*100)</f>
        <v>24.184320259601066</v>
      </c>
      <c r="W7" s="260"/>
      <c r="X7" s="260">
        <f>IF(OR(P2_1cT!X7=":",P2_1cT!$AC7=":"),":",P2_1cT!X7/P2_1cT!$X7*100)</f>
        <v>100</v>
      </c>
      <c r="Y7" s="260"/>
      <c r="Z7" s="260"/>
      <c r="AA7" s="260"/>
      <c r="AB7" s="260"/>
      <c r="AC7" s="260">
        <f>IF(OR(P2_1cT!AC7=":",P2_1cT!$AC7=":"),":",P2_1cT!AC7/P2_1cT!$X7*100)</f>
        <v>108.73525666658159</v>
      </c>
      <c r="AD7" s="260"/>
      <c r="AE7" s="260">
        <f>IF(OR(P2_1cT!AE7=":",P2_1cT!$AC7=":"),":",P2_1cT!AE7/P2_1cT!$X7*100)</f>
        <v>42.906831489824143</v>
      </c>
      <c r="AF7" s="260">
        <f>IF(OR(P2_1cT!AF7=":",P2_1cT!$AC7=":"),":",P2_1cT!AF7/P2_1cT!$X7*100)</f>
        <v>80.277521522702884</v>
      </c>
      <c r="AG7" s="260">
        <f>IF(OR(P2_1cT!AG7=":",P2_1cT!$AC7=":"),":",P2_1cT!AG7/P2_1cT!$X7*100)</f>
        <v>71.08415120445369</v>
      </c>
      <c r="AH7" s="260">
        <f>IF(OR(P2_1cT!AH7=":",P2_1cT!$AC7=":"),":",P2_1cT!AH7/P2_1cT!$X7*100)</f>
        <v>97.286208633628618</v>
      </c>
      <c r="AI7" s="260">
        <f>IF(OR(P2_1cT!AI7=":",P2_1cT!$AC7=":"),":",P2_1cT!AI7/P2_1cT!$X7*100)</f>
        <v>99.106961509679749</v>
      </c>
      <c r="AJ7" s="260">
        <f>IF(OR(P2_1cT!AJ7=":",P2_1cT!$AC7=":"),":",P2_1cT!AJ7/P2_1cT!$X7*100)</f>
        <v>160.05328508562019</v>
      </c>
      <c r="AK7" s="260">
        <f>IF(OR(P2_1cT!AK7=":",P2_1cT!$AC7=":"),":",P2_1cT!AK7/P2_1cT!$X7*100)</f>
        <v>119.39146837899999</v>
      </c>
      <c r="AL7" s="260">
        <f>IF(OR(P2_1cT!AL7=":",P2_1cT!$AC7=":"),":",P2_1cT!AL7/P2_1cT!$X7*100)</f>
        <v>2575.3361659629545</v>
      </c>
      <c r="AM7" s="260">
        <f>IF(OR(P2_1cT!AM7=":",P2_1cT!$AC7=":"),":",P2_1cT!AM7/P2_1cT!$X7*100)</f>
        <v>119.13787337986574</v>
      </c>
      <c r="AN7" s="260">
        <f>IF(OR(P2_1cT!AN7=":",P2_1cT!$AC7=":"),":",P2_1cT!AN7/P2_1cT!$X7*100)</f>
        <v>112.45634326282396</v>
      </c>
      <c r="AO7" s="260">
        <f>IF(OR(P2_1cT!AO7=":",P2_1cT!$AC7=":"),":",P2_1cT!AO7/P2_1cT!$X7*100)</f>
        <v>65.900507480201753</v>
      </c>
      <c r="AP7" s="260"/>
      <c r="AQ7" s="260">
        <f>IF(OR(P2_1cT!AQ7=":",P2_1cT!$AC7=":"),":",P2_1cT!AQ7/P2_1cT!$X7*100)</f>
        <v>44.117117233553742</v>
      </c>
      <c r="AR7" s="260">
        <f>IF(OR(P2_1cT!AR7=":",P2_1cT!$AC7=":"),":",P2_1cT!AR7/P2_1cT!$X7*100)</f>
        <v>86.611291218686958</v>
      </c>
      <c r="AS7" s="260">
        <f>IF(OR(P2_1cT!AS7=":",P2_1cT!$AC7=":"),":",P2_1cT!AS7/P2_1cT!$X7*100)</f>
        <v>115.53063255321882</v>
      </c>
    </row>
    <row r="8" spans="1:45" ht="22.5" customHeight="1">
      <c r="A8" s="77">
        <f t="shared" si="0"/>
        <v>1</v>
      </c>
      <c r="B8" s="105">
        <v>1996</v>
      </c>
      <c r="C8" s="260">
        <f>IF(OR(P2_1cT!C8=":",P2_1cT!$AC8=":"),":",P2_1cT!C8/P2_1cT!$X8*100)</f>
        <v>40.33263058737144</v>
      </c>
      <c r="D8" s="260">
        <f>IF(OR(P2_1cT!D8=":",P2_1cT!$AC8=":"),":",P2_1cT!D8/P2_1cT!$X8*100)</f>
        <v>89.568334216395982</v>
      </c>
      <c r="E8" s="260">
        <f>IF(OR(P2_1cT!E8=":",P2_1cT!$AC8=":"),":",P2_1cT!E8/P2_1cT!$X8*100)</f>
        <v>73.030659577825574</v>
      </c>
      <c r="F8" s="260">
        <f>IF(OR(P2_1cT!F8=":",P2_1cT!$AC8=":"),":",P2_1cT!F8/P2_1cT!$X8*100)</f>
        <v>483.06467189610646</v>
      </c>
      <c r="G8" s="260">
        <f>IF(OR(P2_1cT!G8=":",P2_1cT!$AC8=":"),":",P2_1cT!G8/P2_1cT!$X8*100)</f>
        <v>95.744867184328285</v>
      </c>
      <c r="H8" s="260">
        <f>IF(OR(P2_1cT!H8=":",P2_1cT!$AC8=":"),":",P2_1cT!H8/P2_1cT!$X8*100)</f>
        <v>100.74430777426544</v>
      </c>
      <c r="I8" s="260">
        <f>IF(OR(P2_1cT!I8=":",P2_1cT!$AC8=":"),":",P2_1cT!I8/P2_1cT!$X8*100)</f>
        <v>75.085483544222782</v>
      </c>
      <c r="J8" s="260">
        <f>IF(OR(P2_1cT!J8=":",P2_1cT!$AC8=":"),":",P2_1cT!J8/P2_1cT!$X8*100)</f>
        <v>188.22901506367722</v>
      </c>
      <c r="K8" s="260">
        <f>IF(OR(P2_1cT!K8=":",P2_1cT!$AC8=":"),":",P2_1cT!K8/P2_1cT!$X8*100)</f>
        <v>81.420567435402916</v>
      </c>
      <c r="L8" s="260">
        <f>IF(OR(P2_1cT!L8=":",P2_1cT!$AC8=":"),":",P2_1cT!L8/P2_1cT!$X8*100)</f>
        <v>169.55605984751253</v>
      </c>
      <c r="M8" s="260">
        <f>IF(OR(P2_1cT!M8=":",P2_1cT!$AC8=":"),":",P2_1cT!M8/P2_1cT!$X8*100)</f>
        <v>124.14669291313471</v>
      </c>
      <c r="N8" s="260">
        <f>IF(OR(P2_1cT!N8=":",P2_1cT!$AC8=":"),":",P2_1cT!N8/P2_1cT!$X8*100)</f>
        <v>2548.4334204067145</v>
      </c>
      <c r="O8" s="260">
        <f>IF(OR(P2_1cT!O8=":",P2_1cT!$AC8=":"),":",P2_1cT!O8/P2_1cT!$X8*100)</f>
        <v>151.21551790634845</v>
      </c>
      <c r="P8" s="260">
        <f>IF(OR(P2_1cT!P8=":",P2_1cT!$AC8=":"),":",P2_1cT!P8/P2_1cT!$X8*100)</f>
        <v>62.681344449584266</v>
      </c>
      <c r="Q8" s="260">
        <f>IF(OR(P2_1cT!Q8=":",P2_1cT!$AC8=":"),":",P2_1cT!Q8/P2_1cT!$X8*100)</f>
        <v>114.93709929953961</v>
      </c>
      <c r="R8" s="260">
        <f>IF(OR(P2_1cT!R8=":",P2_1cT!$AC8=":"),":",P2_1cT!R8/P2_1cT!$X8*100)</f>
        <v>129.60999446880982</v>
      </c>
      <c r="S8" s="260">
        <f>IF(OR(P2_1cT!S8=":",P2_1cT!$AC8=":"),":",P2_1cT!S8/P2_1cT!$X8*100)</f>
        <v>88.417101883027215</v>
      </c>
      <c r="T8" s="260">
        <f>IF(OR(P2_1cT!T8=":",P2_1cT!$AC8=":"),":",P2_1cT!T8/P2_1cT!$X8*100)</f>
        <v>78.107953656747071</v>
      </c>
      <c r="U8" s="260">
        <f>IF(OR(P2_1cT!U8=":",P2_1cT!$AC8=":"),":",P2_1cT!U8/P2_1cT!$X8*100)</f>
        <v>89.681110423987121</v>
      </c>
      <c r="V8" s="260">
        <f>IF(OR(P2_1cT!V8=":",P2_1cT!$AC8=":"),":",P2_1cT!V8/P2_1cT!$X8*100)</f>
        <v>23.377713756752122</v>
      </c>
      <c r="W8" s="260"/>
      <c r="X8" s="260">
        <f>IF(OR(P2_1cT!X8=":",P2_1cT!$AC8=":"),":",P2_1cT!X8/P2_1cT!$X8*100)</f>
        <v>100</v>
      </c>
      <c r="Y8" s="260"/>
      <c r="Z8" s="260"/>
      <c r="AA8" s="260"/>
      <c r="AB8" s="260"/>
      <c r="AC8" s="260">
        <f>IF(OR(P2_1cT!AC8=":",P2_1cT!$AC8=":"),":",P2_1cT!AC8/P2_1cT!$X8*100)</f>
        <v>108.17900710645286</v>
      </c>
      <c r="AD8" s="260"/>
      <c r="AE8" s="260">
        <f>IF(OR(P2_1cT!AE8=":",P2_1cT!$AC8=":"),":",P2_1cT!AE8/P2_1cT!$X8*100)</f>
        <v>40.33263058737144</v>
      </c>
      <c r="AF8" s="260">
        <f>IF(OR(P2_1cT!AF8=":",P2_1cT!$AC8=":"),":",P2_1cT!AF8/P2_1cT!$X8*100)</f>
        <v>82.571588480496629</v>
      </c>
      <c r="AG8" s="260">
        <f>IF(OR(P2_1cT!AG8=":",P2_1cT!$AC8=":"),":",P2_1cT!AG8/P2_1cT!$X8*100)</f>
        <v>73.030659577825574</v>
      </c>
      <c r="AH8" s="260">
        <f>IF(OR(P2_1cT!AH8=":",P2_1cT!$AC8=":"),":",P2_1cT!AH8/P2_1cT!$X8*100)</f>
        <v>100.74430777426544</v>
      </c>
      <c r="AI8" s="260">
        <f>IF(OR(P2_1cT!AI8=":",P2_1cT!$AC8=":"),":",P2_1cT!AI8/P2_1cT!$X8*100)</f>
        <v>94.992430251375808</v>
      </c>
      <c r="AJ8" s="260">
        <f>IF(OR(P2_1cT!AJ8=":",P2_1cT!$AC8=":"),":",P2_1cT!AJ8/P2_1cT!$X8*100)</f>
        <v>169.55605984751253</v>
      </c>
      <c r="AK8" s="260">
        <f>IF(OR(P2_1cT!AK8=":",P2_1cT!$AC8=":"),":",P2_1cT!AK8/P2_1cT!$X8*100)</f>
        <v>124.14669291313471</v>
      </c>
      <c r="AL8" s="260">
        <f>IF(OR(P2_1cT!AL8=":",P2_1cT!$AC8=":"),":",P2_1cT!AL8/P2_1cT!$X8*100)</f>
        <v>2548.4334204067145</v>
      </c>
      <c r="AM8" s="260">
        <f>IF(OR(P2_1cT!AM8=":",P2_1cT!$AC8=":"),":",P2_1cT!AM8/P2_1cT!$X8*100)</f>
        <v>120.41080548814635</v>
      </c>
      <c r="AN8" s="260">
        <f>IF(OR(P2_1cT!AN8=":",P2_1cT!$AC8=":"),":",P2_1cT!AN8/P2_1cT!$X8*100)</f>
        <v>112.10296645079791</v>
      </c>
      <c r="AO8" s="260">
        <f>IF(OR(P2_1cT!AO8=":",P2_1cT!$AC8=":"),":",P2_1cT!AO8/P2_1cT!$X8*100)</f>
        <v>65.419838050443673</v>
      </c>
      <c r="AP8" s="260"/>
      <c r="AQ8" s="260">
        <f>IF(OR(P2_1cT!AQ8=":",P2_1cT!$AC8=":"),":",P2_1cT!AQ8/P2_1cT!$X8*100)</f>
        <v>41.595270175198159</v>
      </c>
      <c r="AR8" s="260">
        <f>IF(OR(P2_1cT!AR8=":",P2_1cT!$AC8=":"),":",P2_1cT!AR8/P2_1cT!$X8*100)</f>
        <v>89.507367730622292</v>
      </c>
      <c r="AS8" s="260">
        <f>IF(OR(P2_1cT!AS8=":",P2_1cT!$AC8=":"),":",P2_1cT!AS8/P2_1cT!$X8*100)</f>
        <v>114.1069362522363</v>
      </c>
    </row>
    <row r="9" spans="1:45" ht="22.5" customHeight="1">
      <c r="A9" s="77">
        <f t="shared" si="0"/>
        <v>1</v>
      </c>
      <c r="B9" s="105">
        <v>1997</v>
      </c>
      <c r="C9" s="260">
        <f>IF(OR(P2_1cT!C9=":",P2_1cT!$AC9=":"),":",P2_1cT!C9/P2_1cT!$X9*100)</f>
        <v>36.168317387545621</v>
      </c>
      <c r="D9" s="260">
        <f>IF(OR(P2_1cT!D9=":",P2_1cT!$AC9=":"),":",P2_1cT!D9/P2_1cT!$X9*100)</f>
        <v>94.22414988418862</v>
      </c>
      <c r="E9" s="260">
        <f>IF(OR(P2_1cT!E9=":",P2_1cT!$AC9=":"),":",P2_1cT!E9/P2_1cT!$X9*100)</f>
        <v>74.815961006855133</v>
      </c>
      <c r="F9" s="260">
        <f>IF(OR(P2_1cT!F9=":",P2_1cT!$AC9=":"),":",P2_1cT!F9/P2_1cT!$X9*100)</f>
        <v>490.08002828497979</v>
      </c>
      <c r="G9" s="260">
        <f>IF(OR(P2_1cT!G9=":",P2_1cT!$AC9=":"),":",P2_1cT!G9/P2_1cT!$X9*100)</f>
        <v>82.990499004847209</v>
      </c>
      <c r="H9" s="260">
        <f>IF(OR(P2_1cT!H9=":",P2_1cT!$AC9=":"),":",P2_1cT!H9/P2_1cT!$X9*100)</f>
        <v>98.683990901794488</v>
      </c>
      <c r="I9" s="260">
        <f>IF(OR(P2_1cT!I9=":",P2_1cT!$AC9=":"),":",P2_1cT!I9/P2_1cT!$X9*100)</f>
        <v>72.727363607830611</v>
      </c>
      <c r="J9" s="260">
        <f>IF(OR(P2_1cT!J9=":",P2_1cT!$AC9=":"),":",P2_1cT!J9/P2_1cT!$X9*100)</f>
        <v>177.84571133707533</v>
      </c>
      <c r="K9" s="260">
        <f>IF(OR(P2_1cT!K9=":",P2_1cT!$AC9=":"),":",P2_1cT!K9/P2_1cT!$X9*100)</f>
        <v>83.670667880159371</v>
      </c>
      <c r="L9" s="260">
        <f>IF(OR(P2_1cT!L9=":",P2_1cT!$AC9=":"),":",P2_1cT!L9/P2_1cT!$X9*100)</f>
        <v>173.89797678028839</v>
      </c>
      <c r="M9" s="260">
        <f>IF(OR(P2_1cT!M9=":",P2_1cT!$AC9=":"),":",P2_1cT!M9/P2_1cT!$X9*100)</f>
        <v>132.47615614667893</v>
      </c>
      <c r="N9" s="260">
        <f>IF(OR(P2_1cT!N9=":",P2_1cT!$AC9=":"),":",P2_1cT!N9/P2_1cT!$X9*100)</f>
        <v>2490.7809795475141</v>
      </c>
      <c r="O9" s="260">
        <f>IF(OR(P2_1cT!O9=":",P2_1cT!$AC9=":"),":",P2_1cT!O9/P2_1cT!$X9*100)</f>
        <v>151.19163045477475</v>
      </c>
      <c r="P9" s="260">
        <f>IF(OR(P2_1cT!P9=":",P2_1cT!$AC9=":"),":",P2_1cT!P9/P2_1cT!$X9*100)</f>
        <v>63.728499448766399</v>
      </c>
      <c r="Q9" s="260">
        <f>IF(OR(P2_1cT!Q9=":",P2_1cT!$AC9=":"),":",P2_1cT!Q9/P2_1cT!$X9*100)</f>
        <v>114.78364223412687</v>
      </c>
      <c r="R9" s="260">
        <f>IF(OR(P2_1cT!R9=":",P2_1cT!$AC9=":"),":",P2_1cT!R9/P2_1cT!$X9*100)</f>
        <v>132.0604938247713</v>
      </c>
      <c r="S9" s="260">
        <f>IF(OR(P2_1cT!S9=":",P2_1cT!$AC9=":"),":",P2_1cT!S9/P2_1cT!$X9*100)</f>
        <v>88.232116444082621</v>
      </c>
      <c r="T9" s="260">
        <f>IF(OR(P2_1cT!T9=":",P2_1cT!$AC9=":"),":",P2_1cT!T9/P2_1cT!$X9*100)</f>
        <v>87.641729440040677</v>
      </c>
      <c r="U9" s="260">
        <f>IF(OR(P2_1cT!U9=":",P2_1cT!$AC9=":"),":",P2_1cT!U9/P2_1cT!$X9*100)</f>
        <v>90.293519788163309</v>
      </c>
      <c r="V9" s="260">
        <f>IF(OR(P2_1cT!V9=":",P2_1cT!$AC9=":"),":",P2_1cT!V9/P2_1cT!$X9*100)</f>
        <v>22.27087717772072</v>
      </c>
      <c r="W9" s="260"/>
      <c r="X9" s="260">
        <f>IF(OR(P2_1cT!X9=":",P2_1cT!$AC9=":"),":",P2_1cT!X9/P2_1cT!$X9*100)</f>
        <v>100</v>
      </c>
      <c r="Y9" s="260"/>
      <c r="Z9" s="260"/>
      <c r="AA9" s="260"/>
      <c r="AB9" s="260"/>
      <c r="AC9" s="260">
        <f>IF(OR(P2_1cT!AC9=":",P2_1cT!$AC9=":"),":",P2_1cT!AC9/P2_1cT!$X9*100)</f>
        <v>107.34330717174238</v>
      </c>
      <c r="AD9" s="260"/>
      <c r="AE9" s="260">
        <f>IF(OR(P2_1cT!AE9=":",P2_1cT!$AC9=":"),":",P2_1cT!AE9/P2_1cT!$X9*100)</f>
        <v>36.168317387545621</v>
      </c>
      <c r="AF9" s="260">
        <f>IF(OR(P2_1cT!AF9=":",P2_1cT!$AC9=":"),":",P2_1cT!AF9/P2_1cT!$X9*100)</f>
        <v>84.316062229714973</v>
      </c>
      <c r="AG9" s="260">
        <f>IF(OR(P2_1cT!AG9=":",P2_1cT!$AC9=":"),":",P2_1cT!AG9/P2_1cT!$X9*100)</f>
        <v>74.815961006855133</v>
      </c>
      <c r="AH9" s="260">
        <f>IF(OR(P2_1cT!AH9=":",P2_1cT!$AC9=":"),":",P2_1cT!AH9/P2_1cT!$X9*100)</f>
        <v>98.683990901794488</v>
      </c>
      <c r="AI9" s="260">
        <f>IF(OR(P2_1cT!AI9=":",P2_1cT!$AC9=":"),":",P2_1cT!AI9/P2_1cT!$X9*100)</f>
        <v>93.075445251836769</v>
      </c>
      <c r="AJ9" s="260">
        <f>IF(OR(P2_1cT!AJ9=":",P2_1cT!$AC9=":"),":",P2_1cT!AJ9/P2_1cT!$X9*100)</f>
        <v>173.89797678028839</v>
      </c>
      <c r="AK9" s="260">
        <f>IF(OR(P2_1cT!AK9=":",P2_1cT!$AC9=":"),":",P2_1cT!AK9/P2_1cT!$X9*100)</f>
        <v>132.47615614667893</v>
      </c>
      <c r="AL9" s="260">
        <f>IF(OR(P2_1cT!AL9=":",P2_1cT!$AC9=":"),":",P2_1cT!AL9/P2_1cT!$X9*100)</f>
        <v>2490.7809795475141</v>
      </c>
      <c r="AM9" s="260">
        <f>IF(OR(P2_1cT!AM9=":",P2_1cT!$AC9=":"),":",P2_1cT!AM9/P2_1cT!$X9*100)</f>
        <v>120.96290476929646</v>
      </c>
      <c r="AN9" s="260">
        <f>IF(OR(P2_1cT!AN9=":",P2_1cT!$AC9=":"),":",P2_1cT!AN9/P2_1cT!$X9*100)</f>
        <v>112.59748713057363</v>
      </c>
      <c r="AO9" s="260">
        <f>IF(OR(P2_1cT!AO9=":",P2_1cT!$AC9=":"),":",P2_1cT!AO9/P2_1cT!$X9*100)</f>
        <v>66.753045616534934</v>
      </c>
      <c r="AP9" s="260"/>
      <c r="AQ9" s="260">
        <f>IF(OR(P2_1cT!AQ9=":",P2_1cT!$AC9=":"),":",P2_1cT!AQ9/P2_1cT!$X9*100)</f>
        <v>37.484348085753638</v>
      </c>
      <c r="AR9" s="260">
        <f>IF(OR(P2_1cT!AR9=":",P2_1cT!$AC9=":"),":",P2_1cT!AR9/P2_1cT!$X9*100)</f>
        <v>89.818052573761804</v>
      </c>
      <c r="AS9" s="260">
        <f>IF(OR(P2_1cT!AS9=":",P2_1cT!$AC9=":"),":",P2_1cT!AS9/P2_1cT!$X9*100)</f>
        <v>114.0995032916194</v>
      </c>
    </row>
    <row r="10" spans="1:45" ht="22.5" customHeight="1">
      <c r="A10" s="77">
        <f t="shared" si="0"/>
        <v>1</v>
      </c>
      <c r="B10" s="105">
        <v>1998</v>
      </c>
      <c r="C10" s="260">
        <f>IF(OR(P2_1cT!C10=":",P2_1cT!$AC10=":"),":",P2_1cT!C10/P2_1cT!$X10*100)</f>
        <v>37.141814847659461</v>
      </c>
      <c r="D10" s="260">
        <f>IF(OR(P2_1cT!D10=":",P2_1cT!$AC10=":"),":",P2_1cT!D10/P2_1cT!$X10*100)</f>
        <v>113.09033349050937</v>
      </c>
      <c r="E10" s="260">
        <f>IF(OR(P2_1cT!E10=":",P2_1cT!$AC10=":"),":",P2_1cT!E10/P2_1cT!$X10*100)</f>
        <v>74.771706080375395</v>
      </c>
      <c r="F10" s="260">
        <f>IF(OR(P2_1cT!F10=":",P2_1cT!$AC10=":"),":",P2_1cT!F10/P2_1cT!$X10*100)</f>
        <v>517.22107733098562</v>
      </c>
      <c r="G10" s="260">
        <f>IF(OR(P2_1cT!G10=":",P2_1cT!$AC10=":"),":",P2_1cT!G10/P2_1cT!$X10*100)</f>
        <v>94.045407601205483</v>
      </c>
      <c r="H10" s="260">
        <f>IF(OR(P2_1cT!H10=":",P2_1cT!$AC10=":"),":",P2_1cT!H10/P2_1cT!$X10*100)</f>
        <v>99.849848035454613</v>
      </c>
      <c r="I10" s="260">
        <f>IF(OR(P2_1cT!I10=":",P2_1cT!$AC10=":"),":",P2_1cT!I10/P2_1cT!$X10*100)</f>
        <v>74.698876438972732</v>
      </c>
      <c r="J10" s="260">
        <f>IF(OR(P2_1cT!J10=":",P2_1cT!$AC10=":"),":",P2_1cT!J10/P2_1cT!$X10*100)</f>
        <v>170.96870516656114</v>
      </c>
      <c r="K10" s="260">
        <f>IF(OR(P2_1cT!K10=":",P2_1cT!$AC10=":"),":",P2_1cT!K10/P2_1cT!$X10*100)</f>
        <v>84.606740495914877</v>
      </c>
      <c r="L10" s="260">
        <f>IF(OR(P2_1cT!L10=":",P2_1cT!$AC10=":"),":",P2_1cT!L10/P2_1cT!$X10*100)</f>
        <v>192.68482184553082</v>
      </c>
      <c r="M10" s="260">
        <f>IF(OR(P2_1cT!M10=":",P2_1cT!$AC10=":"),":",P2_1cT!M10/P2_1cT!$X10*100)</f>
        <v>136.63534921812465</v>
      </c>
      <c r="N10" s="260">
        <f>IF(OR(P2_1cT!N10=":",P2_1cT!$AC10=":"),":",P2_1cT!N10/P2_1cT!$X10*100)</f>
        <v>2410.4272736025709</v>
      </c>
      <c r="O10" s="260">
        <f>IF(OR(P2_1cT!O10=":",P2_1cT!$AC10=":"),":",P2_1cT!O10/P2_1cT!$X10*100)</f>
        <v>150.63593616060712</v>
      </c>
      <c r="P10" s="260">
        <f>IF(OR(P2_1cT!P10=":",P2_1cT!$AC10=":"),":",P2_1cT!P10/P2_1cT!$X10*100)</f>
        <v>64.015367279982598</v>
      </c>
      <c r="Q10" s="260">
        <f>IF(OR(P2_1cT!Q10=":",P2_1cT!$AC10=":"),":",P2_1cT!Q10/P2_1cT!$X10*100)</f>
        <v>105.76978525965548</v>
      </c>
      <c r="R10" s="260">
        <f>IF(OR(P2_1cT!R10=":",P2_1cT!$AC10=":"),":",P2_1cT!R10/P2_1cT!$X10*100)</f>
        <v>134.90789193073775</v>
      </c>
      <c r="S10" s="260">
        <f>IF(OR(P2_1cT!S10=":",P2_1cT!$AC10=":"),":",P2_1cT!S10/P2_1cT!$X10*100)</f>
        <v>87.619452490611934</v>
      </c>
      <c r="T10" s="260">
        <f>IF(OR(P2_1cT!T10=":",P2_1cT!$AC10=":"),":",P2_1cT!T10/P2_1cT!$X10*100)</f>
        <v>86.159734576457637</v>
      </c>
      <c r="U10" s="260">
        <f>IF(OR(P2_1cT!U10=":",P2_1cT!$AC10=":"),":",P2_1cT!U10/P2_1cT!$X10*100)</f>
        <v>79.650955844964798</v>
      </c>
      <c r="V10" s="260">
        <f>IF(OR(P2_1cT!V10=":",P2_1cT!$AC10=":"),":",P2_1cT!V10/P2_1cT!$X10*100)</f>
        <v>20.927444680844488</v>
      </c>
      <c r="W10" s="260"/>
      <c r="X10" s="260">
        <f>IF(OR(P2_1cT!X10=":",P2_1cT!$AC10=":"),":",P2_1cT!X10/P2_1cT!$X10*100)</f>
        <v>100</v>
      </c>
      <c r="Y10" s="260"/>
      <c r="Z10" s="260"/>
      <c r="AA10" s="260"/>
      <c r="AB10" s="260"/>
      <c r="AC10" s="260">
        <f>IF(OR(P2_1cT!AC10=":",P2_1cT!$AC10=":"),":",P2_1cT!AC10/P2_1cT!$X10*100)</f>
        <v>106.81260400933436</v>
      </c>
      <c r="AD10" s="260"/>
      <c r="AE10" s="260">
        <f>IF(OR(P2_1cT!AE10=":",P2_1cT!$AC10=":"),":",P2_1cT!AE10/P2_1cT!$X10*100)</f>
        <v>37.141814847659461</v>
      </c>
      <c r="AF10" s="260">
        <f>IF(OR(P2_1cT!AF10=":",P2_1cT!$AC10=":"),":",P2_1cT!AF10/P2_1cT!$X10*100)</f>
        <v>85.857640894266254</v>
      </c>
      <c r="AG10" s="260">
        <f>IF(OR(P2_1cT!AG10=":",P2_1cT!$AC10=":"),":",P2_1cT!AG10/P2_1cT!$X10*100)</f>
        <v>74.771706080375395</v>
      </c>
      <c r="AH10" s="260">
        <f>IF(OR(P2_1cT!AH10=":",P2_1cT!$AC10=":"),":",P2_1cT!AH10/P2_1cT!$X10*100)</f>
        <v>99.849848035454613</v>
      </c>
      <c r="AI10" s="260">
        <f>IF(OR(P2_1cT!AI10=":",P2_1cT!$AC10=":"),":",P2_1cT!AI10/P2_1cT!$X10*100)</f>
        <v>93.377858917540834</v>
      </c>
      <c r="AJ10" s="260">
        <f>IF(OR(P2_1cT!AJ10=":",P2_1cT!$AC10=":"),":",P2_1cT!AJ10/P2_1cT!$X10*100)</f>
        <v>192.68482184553082</v>
      </c>
      <c r="AK10" s="260">
        <f>IF(OR(P2_1cT!AK10=":",P2_1cT!$AC10=":"),":",P2_1cT!AK10/P2_1cT!$X10*100)</f>
        <v>136.63534921812465</v>
      </c>
      <c r="AL10" s="260">
        <f>IF(OR(P2_1cT!AL10=":",P2_1cT!$AC10=":"),":",P2_1cT!AL10/P2_1cT!$X10*100)</f>
        <v>2410.4272736025709</v>
      </c>
      <c r="AM10" s="260">
        <f>IF(OR(P2_1cT!AM10=":",P2_1cT!$AC10=":"),":",P2_1cT!AM10/P2_1cT!$X10*100)</f>
        <v>121.23229667733017</v>
      </c>
      <c r="AN10" s="260">
        <f>IF(OR(P2_1cT!AN10=":",P2_1cT!$AC10=":"),":",P2_1cT!AN10/P2_1cT!$X10*100)</f>
        <v>108.29430706575019</v>
      </c>
      <c r="AO10" s="260">
        <f>IF(OR(P2_1cT!AO10=":",P2_1cT!$AC10=":"),":",P2_1cT!AO10/P2_1cT!$X10*100)</f>
        <v>60.37013973055155</v>
      </c>
      <c r="AP10" s="260"/>
      <c r="AQ10" s="260">
        <f>IF(OR(P2_1cT!AQ10=":",P2_1cT!$AC10=":"),":",P2_1cT!AQ10/P2_1cT!$X10*100)</f>
        <v>38.814613668963482</v>
      </c>
      <c r="AR10" s="260">
        <f>IF(OR(P2_1cT!AR10=":",P2_1cT!$AC10=":"),":",P2_1cT!AR10/P2_1cT!$X10*100)</f>
        <v>91.013095811065057</v>
      </c>
      <c r="AS10" s="260">
        <f>IF(OR(P2_1cT!AS10=":",P2_1cT!$AC10=":"),":",P2_1cT!AS10/P2_1cT!$X10*100)</f>
        <v>113.23144023904092</v>
      </c>
    </row>
    <row r="11" spans="1:45" ht="22.5" customHeight="1">
      <c r="A11" s="77">
        <f t="shared" si="0"/>
        <v>1</v>
      </c>
      <c r="B11" s="105">
        <v>1999</v>
      </c>
      <c r="C11" s="260">
        <f>IF(OR(P2_1cT!C11=":",P2_1cT!$AC11=":"),":",P2_1cT!C11/P2_1cT!$X11*100)</f>
        <v>35.570862745110773</v>
      </c>
      <c r="D11" s="260">
        <f>IF(OR(P2_1cT!D11=":",P2_1cT!$AC11=":"),":",P2_1cT!D11/P2_1cT!$X11*100)</f>
        <v>113.68324405814334</v>
      </c>
      <c r="E11" s="260">
        <f>IF(OR(P2_1cT!E11=":",P2_1cT!$AC11=":"),":",P2_1cT!E11/P2_1cT!$X11*100)</f>
        <v>76.916782896512288</v>
      </c>
      <c r="F11" s="260">
        <f>IF(OR(P2_1cT!F11=":",P2_1cT!$AC11=":"),":",P2_1cT!F11/P2_1cT!$X11*100)</f>
        <v>453.58109772631411</v>
      </c>
      <c r="G11" s="260">
        <f>IF(OR(P2_1cT!G11=":",P2_1cT!$AC11=":"),":",P2_1cT!G11/P2_1cT!$X11*100)</f>
        <v>120.34386950947447</v>
      </c>
      <c r="H11" s="260">
        <f>IF(OR(P2_1cT!H11=":",P2_1cT!$AC11=":"),":",P2_1cT!H11/P2_1cT!$X11*100)</f>
        <v>97.186254153103434</v>
      </c>
      <c r="I11" s="260">
        <f>IF(OR(P2_1cT!I11=":",P2_1cT!$AC11=":"),":",P2_1cT!I11/P2_1cT!$X11*100)</f>
        <v>74.662398384581977</v>
      </c>
      <c r="J11" s="260">
        <f>IF(OR(P2_1cT!J11=":",P2_1cT!$AC11=":"),":",P2_1cT!J11/P2_1cT!$X11*100)</f>
        <v>161.0053109386804</v>
      </c>
      <c r="K11" s="260">
        <f>IF(OR(P2_1cT!K11=":",P2_1cT!$AC11=":"),":",P2_1cT!K11/P2_1cT!$X11*100)</f>
        <v>85.880469245572058</v>
      </c>
      <c r="L11" s="260">
        <f>IF(OR(P2_1cT!L11=":",P2_1cT!$AC11=":"),":",P2_1cT!L11/P2_1cT!$X11*100)</f>
        <v>208.92881587422224</v>
      </c>
      <c r="M11" s="260">
        <f>IF(OR(P2_1cT!M11=":",P2_1cT!$AC11=":"),":",P2_1cT!M11/P2_1cT!$X11*100)</f>
        <v>148.59693913432136</v>
      </c>
      <c r="N11" s="260">
        <f>IF(OR(P2_1cT!N11=":",P2_1cT!$AC11=":"),":",P2_1cT!N11/P2_1cT!$X11*100)</f>
        <v>2413.6969279660502</v>
      </c>
      <c r="O11" s="260">
        <f>IF(OR(P2_1cT!O11=":",P2_1cT!$AC11=":"),":",P2_1cT!O11/P2_1cT!$X11*100)</f>
        <v>150.03423322990344</v>
      </c>
      <c r="P11" s="260">
        <f>IF(OR(P2_1cT!P11=":",P2_1cT!$AC11=":"),":",P2_1cT!P11/P2_1cT!$X11*100)</f>
        <v>67.912191427075811</v>
      </c>
      <c r="Q11" s="260">
        <f>IF(OR(P2_1cT!Q11=":",P2_1cT!$AC11=":"),":",P2_1cT!Q11/P2_1cT!$X11*100)</f>
        <v>105.60831638158803</v>
      </c>
      <c r="R11" s="260">
        <f>IF(OR(P2_1cT!R11=":",P2_1cT!$AC11=":"),":",P2_1cT!R11/P2_1cT!$X11*100)</f>
        <v>131.38295212217164</v>
      </c>
      <c r="S11" s="260">
        <f>IF(OR(P2_1cT!S11=":",P2_1cT!$AC11=":"),":",P2_1cT!S11/P2_1cT!$X11*100)</f>
        <v>87.061317648155296</v>
      </c>
      <c r="T11" s="260">
        <f>IF(OR(P2_1cT!T11=":",P2_1cT!$AC11=":"),":",P2_1cT!T11/P2_1cT!$X11*100)</f>
        <v>78.817189775680077</v>
      </c>
      <c r="U11" s="260">
        <f>IF(OR(P2_1cT!U11=":",P2_1cT!$AC11=":"),":",P2_1cT!U11/P2_1cT!$X11*100)</f>
        <v>74.87472319602621</v>
      </c>
      <c r="V11" s="260">
        <f>IF(OR(P2_1cT!V11=":",P2_1cT!$AC11=":"),":",P2_1cT!V11/P2_1cT!$X11*100)</f>
        <v>20.019972254019077</v>
      </c>
      <c r="W11" s="260"/>
      <c r="X11" s="260">
        <f>IF(OR(P2_1cT!X11=":",P2_1cT!$AC11=":"),":",P2_1cT!X11/P2_1cT!$X11*100)</f>
        <v>100</v>
      </c>
      <c r="Y11" s="260"/>
      <c r="Z11" s="260"/>
      <c r="AA11" s="260"/>
      <c r="AB11" s="260"/>
      <c r="AC11" s="260">
        <f>IF(OR(P2_1cT!AC11=":",P2_1cT!$AC11=":"),":",P2_1cT!AC11/P2_1cT!$X11*100)</f>
        <v>106.56360972132381</v>
      </c>
      <c r="AD11" s="260"/>
      <c r="AE11" s="260">
        <f>IF(OR(P2_1cT!AE11=":",P2_1cT!$AC11=":"),":",P2_1cT!AE11/P2_1cT!$X11*100)</f>
        <v>35.570862745110773</v>
      </c>
      <c r="AF11" s="260">
        <f>IF(OR(P2_1cT!AF11=":",P2_1cT!$AC11=":"),":",P2_1cT!AF11/P2_1cT!$X11*100)</f>
        <v>87.835827649293378</v>
      </c>
      <c r="AG11" s="260">
        <f>IF(OR(P2_1cT!AG11=":",P2_1cT!$AC11=":"),":",P2_1cT!AG11/P2_1cT!$X11*100)</f>
        <v>76.916782896512288</v>
      </c>
      <c r="AH11" s="260">
        <f>IF(OR(P2_1cT!AH11=":",P2_1cT!$AC11=":"),":",P2_1cT!AH11/P2_1cT!$X11*100)</f>
        <v>97.186254153103434</v>
      </c>
      <c r="AI11" s="260">
        <f>IF(OR(P2_1cT!AI11=":",P2_1cT!$AC11=":"),":",P2_1cT!AI11/P2_1cT!$X11*100)</f>
        <v>92.342432014795278</v>
      </c>
      <c r="AJ11" s="260">
        <f>IF(OR(P2_1cT!AJ11=":",P2_1cT!$AC11=":"),":",P2_1cT!AJ11/P2_1cT!$X11*100)</f>
        <v>208.92881587422224</v>
      </c>
      <c r="AK11" s="260">
        <f>IF(OR(P2_1cT!AK11=":",P2_1cT!$AC11=":"),":",P2_1cT!AK11/P2_1cT!$X11*100)</f>
        <v>148.59693913432136</v>
      </c>
      <c r="AL11" s="260">
        <f>IF(OR(P2_1cT!AL11=":",P2_1cT!$AC11=":"),":",P2_1cT!AL11/P2_1cT!$X11*100)</f>
        <v>2413.6969279660502</v>
      </c>
      <c r="AM11" s="260">
        <f>IF(OR(P2_1cT!AM11=":",P2_1cT!$AC11=":"),":",P2_1cT!AM11/P2_1cT!$X11*100)</f>
        <v>122.44253436419311</v>
      </c>
      <c r="AN11" s="260">
        <f>IF(OR(P2_1cT!AN11=":",P2_1cT!$AC11=":"),":",P2_1cT!AN11/P2_1cT!$X11*100)</f>
        <v>107.27695682533174</v>
      </c>
      <c r="AO11" s="260">
        <f>IF(OR(P2_1cT!AO11=":",P2_1cT!$AC11=":"),":",P2_1cT!AO11/P2_1cT!$X11*100)</f>
        <v>55.577321518427233</v>
      </c>
      <c r="AP11" s="260"/>
      <c r="AQ11" s="260">
        <f>IF(OR(P2_1cT!AQ11=":",P2_1cT!$AC11=":"),":",P2_1cT!AQ11/P2_1cT!$X11*100)</f>
        <v>37.233764760001321</v>
      </c>
      <c r="AR11" s="260">
        <f>IF(OR(P2_1cT!AR11=":",P2_1cT!$AC11=":"),":",P2_1cT!AR11/P2_1cT!$X11*100)</f>
        <v>91.287437504587814</v>
      </c>
      <c r="AS11" s="260">
        <f>IF(OR(P2_1cT!AS11=":",P2_1cT!$AC11=":"),":",P2_1cT!AS11/P2_1cT!$X11*100)</f>
        <v>113.23005912897568</v>
      </c>
    </row>
    <row r="12" spans="1:45" ht="22.5" customHeight="1">
      <c r="A12" s="77">
        <f t="shared" si="0"/>
        <v>1</v>
      </c>
      <c r="B12" s="105">
        <v>2000</v>
      </c>
      <c r="C12" s="260">
        <f>IF(OR(P2_1cT!C12=":",P2_1cT!$AC12=":"),":",P2_1cT!C12/P2_1cT!$X12*100)</f>
        <v>32.191141136654764</v>
      </c>
      <c r="D12" s="260">
        <f>IF(OR(P2_1cT!D12=":",P2_1cT!$AC12=":"),":",P2_1cT!D12/P2_1cT!$X12*100)</f>
        <v>123.65312032356219</v>
      </c>
      <c r="E12" s="260">
        <f>IF(OR(P2_1cT!E12=":",P2_1cT!$AC12=":"),":",P2_1cT!E12/P2_1cT!$X12*100)</f>
        <v>77.924167202795076</v>
      </c>
      <c r="F12" s="260">
        <f>IF(OR(P2_1cT!F12=":",P2_1cT!$AC12=":"),":",P2_1cT!F12/P2_1cT!$X12*100)</f>
        <v>488.51030272709738</v>
      </c>
      <c r="G12" s="260">
        <f>IF(OR(P2_1cT!G12=":",P2_1cT!$AC12=":"),":",P2_1cT!G12/P2_1cT!$X12*100)</f>
        <v>121.51014534597324</v>
      </c>
      <c r="H12" s="260">
        <f>IF(OR(P2_1cT!H12=":",P2_1cT!$AC12=":"),":",P2_1cT!H12/P2_1cT!$X12*100)</f>
        <v>96.145032953986572</v>
      </c>
      <c r="I12" s="260">
        <f>IF(OR(P2_1cT!I12=":",P2_1cT!$AC12=":"),":",P2_1cT!I12/P2_1cT!$X12*100)</f>
        <v>73.832406135902687</v>
      </c>
      <c r="J12" s="260">
        <f>IF(OR(P2_1cT!J12=":",P2_1cT!$AC12=":"),":",P2_1cT!J12/P2_1cT!$X12*100)</f>
        <v>160.27017180936519</v>
      </c>
      <c r="K12" s="260">
        <f>IF(OR(P2_1cT!K12=":",P2_1cT!$AC12=":"),":",P2_1cT!K12/P2_1cT!$X12*100)</f>
        <v>87.641173829010526</v>
      </c>
      <c r="L12" s="260">
        <f>IF(OR(P2_1cT!L12=":",P2_1cT!$AC12=":"),":",P2_1cT!L12/P2_1cT!$X12*100)</f>
        <v>212.05975085155652</v>
      </c>
      <c r="M12" s="260">
        <f>IF(OR(P2_1cT!M12=":",P2_1cT!$AC12=":"),":",P2_1cT!M12/P2_1cT!$X12*100)</f>
        <v>141.34217800917887</v>
      </c>
      <c r="N12" s="260">
        <f>IF(OR(P2_1cT!N12=":",P2_1cT!$AC12=":"),":",P2_1cT!N12/P2_1cT!$X12*100)</f>
        <v>2380.0489016070419</v>
      </c>
      <c r="O12" s="260">
        <f>IF(OR(P2_1cT!O12=":",P2_1cT!$AC12=":"),":",P2_1cT!O12/P2_1cT!$X12*100)</f>
        <v>149.92505800220704</v>
      </c>
      <c r="P12" s="260">
        <f>IF(OR(P2_1cT!P12=":",P2_1cT!$AC12=":"),":",P2_1cT!P12/P2_1cT!$X12*100)</f>
        <v>76.491498738069978</v>
      </c>
      <c r="Q12" s="260">
        <f>IF(OR(P2_1cT!Q12=":",P2_1cT!$AC12=":"),":",P2_1cT!Q12/P2_1cT!$X12*100)</f>
        <v>105.94243487480415</v>
      </c>
      <c r="R12" s="260">
        <f>IF(OR(P2_1cT!R12=":",P2_1cT!$AC12=":"),":",P2_1cT!R12/P2_1cT!$X12*100)</f>
        <v>134.77845446311991</v>
      </c>
      <c r="S12" s="260">
        <f>IF(OR(P2_1cT!S12=":",P2_1cT!$AC12=":"),":",P2_1cT!S12/P2_1cT!$X12*100)</f>
        <v>90.085508593542485</v>
      </c>
      <c r="T12" s="260">
        <f>IF(OR(P2_1cT!T12=":",P2_1cT!$AC12=":"),":",P2_1cT!T12/P2_1cT!$X12*100)</f>
        <v>82.451985190761945</v>
      </c>
      <c r="U12" s="260">
        <f>IF(OR(P2_1cT!U12=":",P2_1cT!$AC12=":"),":",P2_1cT!U12/P2_1cT!$X12*100)</f>
        <v>80.273666760797639</v>
      </c>
      <c r="V12" s="260">
        <f>IF(OR(P2_1cT!V12=":",P2_1cT!$AC12=":"),":",P2_1cT!V12/P2_1cT!$X12*100)</f>
        <v>18.874237231828626</v>
      </c>
      <c r="W12" s="260"/>
      <c r="X12" s="260">
        <f>IF(OR(P2_1cT!X12=":",P2_1cT!$AC12=":"),":",P2_1cT!X12/P2_1cT!$X12*100)</f>
        <v>100</v>
      </c>
      <c r="Y12" s="260"/>
      <c r="Z12" s="260"/>
      <c r="AA12" s="260"/>
      <c r="AB12" s="260"/>
      <c r="AC12" s="260">
        <f>IF(OR(P2_1cT!AC12=":",P2_1cT!$AC12=":"),":",P2_1cT!AC12/P2_1cT!$X12*100)</f>
        <v>107.78425113442789</v>
      </c>
      <c r="AD12" s="260"/>
      <c r="AE12" s="260">
        <f>IF(OR(P2_1cT!AE12=":",P2_1cT!$AC12=":"),":",P2_1cT!AE12/P2_1cT!$X12*100)</f>
        <v>32.191141136654764</v>
      </c>
      <c r="AF12" s="260">
        <f>IF(OR(P2_1cT!AF12=":",P2_1cT!$AC12=":"),":",P2_1cT!AF12/P2_1cT!$X12*100)</f>
        <v>90.198905927676989</v>
      </c>
      <c r="AG12" s="260">
        <f>IF(OR(P2_1cT!AG12=":",P2_1cT!$AC12=":"),":",P2_1cT!AG12/P2_1cT!$X12*100)</f>
        <v>77.924167202795076</v>
      </c>
      <c r="AH12" s="260">
        <f>IF(OR(P2_1cT!AH12=":",P2_1cT!$AC12=":"),":",P2_1cT!AH12/P2_1cT!$X12*100)</f>
        <v>96.145032953986572</v>
      </c>
      <c r="AI12" s="260">
        <f>IF(OR(P2_1cT!AI12=":",P2_1cT!$AC12=":"),":",P2_1cT!AI12/P2_1cT!$X12*100)</f>
        <v>92.300469661074672</v>
      </c>
      <c r="AJ12" s="260">
        <f>IF(OR(P2_1cT!AJ12=":",P2_1cT!$AC12=":"),":",P2_1cT!AJ12/P2_1cT!$X12*100)</f>
        <v>212.05975085155652</v>
      </c>
      <c r="AK12" s="260">
        <f>IF(OR(P2_1cT!AK12=":",P2_1cT!$AC12=":"),":",P2_1cT!AK12/P2_1cT!$X12*100)</f>
        <v>141.34217800917887</v>
      </c>
      <c r="AL12" s="260">
        <f>IF(OR(P2_1cT!AL12=":",P2_1cT!$AC12=":"),":",P2_1cT!AL12/P2_1cT!$X12*100)</f>
        <v>2380.0489016070419</v>
      </c>
      <c r="AM12" s="260">
        <f>IF(OR(P2_1cT!AM12=":",P2_1cT!$AC12=":"),":",P2_1cT!AM12/P2_1cT!$X12*100)</f>
        <v>125.82937780304222</v>
      </c>
      <c r="AN12" s="260">
        <f>IF(OR(P2_1cT!AN12=":",P2_1cT!$AC12=":"),":",P2_1cT!AN12/P2_1cT!$X12*100)</f>
        <v>108.99239398282083</v>
      </c>
      <c r="AO12" s="260">
        <f>IF(OR(P2_1cT!AO12=":",P2_1cT!$AC12=":"),":",P2_1cT!AO12/P2_1cT!$X12*100)</f>
        <v>55.941325293324937</v>
      </c>
      <c r="AP12" s="260"/>
      <c r="AQ12" s="260">
        <f>IF(OR(P2_1cT!AQ12=":",P2_1cT!$AC12=":"),":",P2_1cT!AQ12/P2_1cT!$X12*100)</f>
        <v>34.027268728541308</v>
      </c>
      <c r="AR12" s="260">
        <f>IF(OR(P2_1cT!AR12=":",P2_1cT!$AC12=":"),":",P2_1cT!AR12/P2_1cT!$X12*100)</f>
        <v>92.250339686389623</v>
      </c>
      <c r="AS12" s="260">
        <f>IF(OR(P2_1cT!AS12=":",P2_1cT!$AC12=":"),":",P2_1cT!AS12/P2_1cT!$X12*100)</f>
        <v>113.37423422943402</v>
      </c>
    </row>
    <row r="13" spans="1:45" ht="22.5" customHeight="1">
      <c r="A13" s="77">
        <f t="shared" si="0"/>
        <v>1</v>
      </c>
      <c r="B13" s="105">
        <v>2001</v>
      </c>
      <c r="C13" s="260">
        <f>IF(OR(P2_1cT!C13=":",P2_1cT!$AC13=":"),":",P2_1cT!C13/P2_1cT!$X13*100)</f>
        <v>33.68566924823805</v>
      </c>
      <c r="D13" s="260">
        <f>IF(OR(P2_1cT!D13=":",P2_1cT!$AC13=":"),":",P2_1cT!D13/P2_1cT!$X13*100)</f>
        <v>110.97193109502834</v>
      </c>
      <c r="E13" s="260">
        <f>IF(OR(P2_1cT!E13=":",P2_1cT!$AC13=":"),":",P2_1cT!E13/P2_1cT!$X13*100)</f>
        <v>79.90261819525648</v>
      </c>
      <c r="F13" s="260">
        <f>IF(OR(P2_1cT!F13=":",P2_1cT!$AC13=":"),":",P2_1cT!F13/P2_1cT!$X13*100)</f>
        <v>560.5302781976095</v>
      </c>
      <c r="G13" s="260">
        <f>IF(OR(P2_1cT!G13=":",P2_1cT!$AC13=":"),":",P2_1cT!G13/P2_1cT!$X13*100)</f>
        <v>130.45970140551793</v>
      </c>
      <c r="H13" s="260">
        <f>IF(OR(P2_1cT!H13=":",P2_1cT!$AC13=":"),":",P2_1cT!H13/P2_1cT!$X13*100)</f>
        <v>94.520850559741532</v>
      </c>
      <c r="I13" s="260">
        <f>IF(OR(P2_1cT!I13=":",P2_1cT!$AC13=":"),":",P2_1cT!I13/P2_1cT!$X13*100)</f>
        <v>75.655621782676846</v>
      </c>
      <c r="J13" s="260">
        <f>IF(OR(P2_1cT!J13=":",P2_1cT!$AC13=":"),":",P2_1cT!J13/P2_1cT!$X13*100)</f>
        <v>145.72235865437474</v>
      </c>
      <c r="K13" s="260">
        <f>IF(OR(P2_1cT!K13=":",P2_1cT!$AC13=":"),":",P2_1cT!K13/P2_1cT!$X13*100)</f>
        <v>85.45964479823806</v>
      </c>
      <c r="L13" s="260">
        <f>IF(OR(P2_1cT!L13=":",P2_1cT!$AC13=":"),":",P2_1cT!L13/P2_1cT!$X13*100)</f>
        <v>228.17306465389601</v>
      </c>
      <c r="M13" s="260">
        <f>IF(OR(P2_1cT!M13=":",P2_1cT!$AC13=":"),":",P2_1cT!M13/P2_1cT!$X13*100)</f>
        <v>138.42846740498919</v>
      </c>
      <c r="N13" s="260">
        <f>IF(OR(P2_1cT!N13=":",P2_1cT!$AC13=":"),":",P2_1cT!N13/P2_1cT!$X13*100)</f>
        <v>2363.8926489721985</v>
      </c>
      <c r="O13" s="260">
        <f>IF(OR(P2_1cT!O13=":",P2_1cT!$AC13=":"),":",P2_1cT!O13/P2_1cT!$X13*100)</f>
        <v>164.31545699799173</v>
      </c>
      <c r="P13" s="260">
        <f>IF(OR(P2_1cT!P13=":",P2_1cT!$AC13=":"),":",P2_1cT!P13/P2_1cT!$X13*100)</f>
        <v>77.144766972051514</v>
      </c>
      <c r="Q13" s="260">
        <f>IF(OR(P2_1cT!Q13=":",P2_1cT!$AC13=":"),":",P2_1cT!Q13/P2_1cT!$X13*100)</f>
        <v>102.29939701575105</v>
      </c>
      <c r="R13" s="260">
        <f>IF(OR(P2_1cT!R13=":",P2_1cT!$AC13=":"),":",P2_1cT!R13/P2_1cT!$X13*100)</f>
        <v>132.78397041972116</v>
      </c>
      <c r="S13" s="260">
        <f>IF(OR(P2_1cT!S13=":",P2_1cT!$AC13=":"),":",P2_1cT!S13/P2_1cT!$X13*100)</f>
        <v>91.423882970574184</v>
      </c>
      <c r="T13" s="260">
        <f>IF(OR(P2_1cT!T13=":",P2_1cT!$AC13=":"),":",P2_1cT!T13/P2_1cT!$X13*100)</f>
        <v>87.341574201917808</v>
      </c>
      <c r="U13" s="260">
        <f>IF(OR(P2_1cT!U13=":",P2_1cT!$AC13=":"),":",P2_1cT!U13/P2_1cT!$X13*100)</f>
        <v>78.300797604003975</v>
      </c>
      <c r="V13" s="260">
        <f>IF(OR(P2_1cT!V13=":",P2_1cT!$AC13=":"),":",P2_1cT!V13/P2_1cT!$X13*100)</f>
        <v>18.158464160508821</v>
      </c>
      <c r="W13" s="260"/>
      <c r="X13" s="260">
        <f>IF(OR(P2_1cT!X13=":",P2_1cT!$AC13=":"),":",P2_1cT!X13/P2_1cT!$X13*100)</f>
        <v>100</v>
      </c>
      <c r="Y13" s="260"/>
      <c r="Z13" s="260"/>
      <c r="AA13" s="260"/>
      <c r="AB13" s="260"/>
      <c r="AC13" s="260">
        <f>IF(OR(P2_1cT!AC13=":",P2_1cT!$AC13=":"),":",P2_1cT!AC13/P2_1cT!$X13*100)</f>
        <v>108.27056119484442</v>
      </c>
      <c r="AD13" s="260"/>
      <c r="AE13" s="260">
        <f>IF(OR(P2_1cT!AE13=":",P2_1cT!$AC13=":"),":",P2_1cT!AE13/P2_1cT!$X13*100)</f>
        <v>33.68566924823805</v>
      </c>
      <c r="AF13" s="260">
        <f>IF(OR(P2_1cT!AF13=":",P2_1cT!$AC13=":"),":",P2_1cT!AF13/P2_1cT!$X13*100)</f>
        <v>94.302020231812705</v>
      </c>
      <c r="AG13" s="260">
        <f>IF(OR(P2_1cT!AG13=":",P2_1cT!$AC13=":"),":",P2_1cT!AG13/P2_1cT!$X13*100)</f>
        <v>79.90261819525648</v>
      </c>
      <c r="AH13" s="260">
        <f>IF(OR(P2_1cT!AH13=":",P2_1cT!$AC13=":"),":",P2_1cT!AH13/P2_1cT!$X13*100)</f>
        <v>94.520850559741532</v>
      </c>
      <c r="AI13" s="260">
        <f>IF(OR(P2_1cT!AI13=":",P2_1cT!$AC13=":"),":",P2_1cT!AI13/P2_1cT!$X13*100)</f>
        <v>89.904852859728763</v>
      </c>
      <c r="AJ13" s="260">
        <f>IF(OR(P2_1cT!AJ13=":",P2_1cT!$AC13=":"),":",P2_1cT!AJ13/P2_1cT!$X13*100)</f>
        <v>228.17306465389601</v>
      </c>
      <c r="AK13" s="260">
        <f>IF(OR(P2_1cT!AK13=":",P2_1cT!$AC13=":"),":",P2_1cT!AK13/P2_1cT!$X13*100)</f>
        <v>138.42846740498919</v>
      </c>
      <c r="AL13" s="260">
        <f>IF(OR(P2_1cT!AL13=":",P2_1cT!$AC13=":"),":",P2_1cT!AL13/P2_1cT!$X13*100)</f>
        <v>2363.8926489721985</v>
      </c>
      <c r="AM13" s="260">
        <f>IF(OR(P2_1cT!AM13=":",P2_1cT!$AC13=":"),":",P2_1cT!AM13/P2_1cT!$X13*100)</f>
        <v>135.84808861000937</v>
      </c>
      <c r="AN13" s="260">
        <f>IF(OR(P2_1cT!AN13=":",P2_1cT!$AC13=":"),":",P2_1cT!AN13/P2_1cT!$X13*100)</f>
        <v>107.07232141593551</v>
      </c>
      <c r="AO13" s="260">
        <f>IF(OR(P2_1cT!AO13=":",P2_1cT!$AC13=":"),":",P2_1cT!AO13/P2_1cT!$X13*100)</f>
        <v>53.574327961945109</v>
      </c>
      <c r="AP13" s="260"/>
      <c r="AQ13" s="260">
        <f>IF(OR(P2_1cT!AQ13=":",P2_1cT!$AC13=":"),":",P2_1cT!AQ13/P2_1cT!$X13*100)</f>
        <v>35.25838785487592</v>
      </c>
      <c r="AR13" s="260">
        <f>IF(OR(P2_1cT!AR13=":",P2_1cT!$AC13=":"),":",P2_1cT!AR13/P2_1cT!$X13*100)</f>
        <v>94.21415300040448</v>
      </c>
      <c r="AS13" s="260">
        <f>IF(OR(P2_1cT!AS13=":",P2_1cT!$AC13=":"),":",P2_1cT!AS13/P2_1cT!$X13*100)</f>
        <v>111.74796871581711</v>
      </c>
    </row>
    <row r="14" spans="1:45" ht="22.5" customHeight="1">
      <c r="A14" s="77">
        <f t="shared" si="0"/>
        <v>1</v>
      </c>
      <c r="B14" s="105">
        <v>2002</v>
      </c>
      <c r="C14" s="260">
        <f>IF(OR(P2_1cT!C14=":",P2_1cT!$AC14=":"),":",P2_1cT!C14/P2_1cT!$X14*100)</f>
        <v>34.607852138833778</v>
      </c>
      <c r="D14" s="260">
        <f>IF(OR(P2_1cT!D14=":",P2_1cT!$AC14=":"),":",P2_1cT!D14/P2_1cT!$X14*100)</f>
        <v>134.63856889479976</v>
      </c>
      <c r="E14" s="260">
        <f>IF(OR(P2_1cT!E14=":",P2_1cT!$AC14=":"),":",P2_1cT!E14/P2_1cT!$X14*100)</f>
        <v>82.870746025270734</v>
      </c>
      <c r="F14" s="260">
        <f>IF(OR(P2_1cT!F14=":",P2_1cT!$AC14=":"),":",P2_1cT!F14/P2_1cT!$X14*100)</f>
        <v>571.14038544933919</v>
      </c>
      <c r="G14" s="260">
        <f>IF(OR(P2_1cT!G14=":",P2_1cT!$AC14=":"),":",P2_1cT!G14/P2_1cT!$X14*100)</f>
        <v>138.54156421510913</v>
      </c>
      <c r="H14" s="260">
        <f>IF(OR(P2_1cT!H14=":",P2_1cT!$AC14=":"),":",P2_1cT!H14/P2_1cT!$X14*100)</f>
        <v>97.944626039100086</v>
      </c>
      <c r="I14" s="260">
        <f>IF(OR(P2_1cT!I14=":",P2_1cT!$AC14=":"),":",P2_1cT!I14/P2_1cT!$X14*100)</f>
        <v>74.423947886978354</v>
      </c>
      <c r="J14" s="260">
        <f>IF(OR(P2_1cT!J14=":",P2_1cT!$AC14=":"),":",P2_1cT!J14/P2_1cT!$X14*100)</f>
        <v>147.80522575731342</v>
      </c>
      <c r="K14" s="260">
        <f>IF(OR(P2_1cT!K14=":",P2_1cT!$AC14=":"),":",P2_1cT!K14/P2_1cT!$X14*100)</f>
        <v>77.499161766178588</v>
      </c>
      <c r="L14" s="260">
        <f>IF(OR(P2_1cT!L14=":",P2_1cT!$AC14=":"),":",P2_1cT!L14/P2_1cT!$X14*100)</f>
        <v>224.70006333970068</v>
      </c>
      <c r="M14" s="260">
        <f>IF(OR(P2_1cT!M14=":",P2_1cT!$AC14=":"),":",P2_1cT!M14/P2_1cT!$X14*100)</f>
        <v>127.95829460190593</v>
      </c>
      <c r="N14" s="260">
        <f>IF(OR(P2_1cT!N14=":",P2_1cT!$AC14=":"),":",P2_1cT!N14/P2_1cT!$X14*100)</f>
        <v>2569.0950095130665</v>
      </c>
      <c r="O14" s="260">
        <f>IF(OR(P2_1cT!O14=":",P2_1cT!$AC14=":"),":",P2_1cT!O14/P2_1cT!$X14*100)</f>
        <v>162.96462339348983</v>
      </c>
      <c r="P14" s="260">
        <f>IF(OR(P2_1cT!P14=":",P2_1cT!$AC14=":"),":",P2_1cT!P14/P2_1cT!$X14*100)</f>
        <v>74.792209677685179</v>
      </c>
      <c r="Q14" s="260">
        <f>IF(OR(P2_1cT!Q14=":",P2_1cT!$AC14=":"),":",P2_1cT!Q14/P2_1cT!$X14*100)</f>
        <v>104.49737580012111</v>
      </c>
      <c r="R14" s="260">
        <f>IF(OR(P2_1cT!R14=":",P2_1cT!$AC14=":"),":",P2_1cT!R14/P2_1cT!$X14*100)</f>
        <v>136.37825288389894</v>
      </c>
      <c r="S14" s="260">
        <f>IF(OR(P2_1cT!S14=":",P2_1cT!$AC14=":"),":",P2_1cT!S14/P2_1cT!$X14*100)</f>
        <v>92.773028200962088</v>
      </c>
      <c r="T14" s="260">
        <f>IF(OR(P2_1cT!T14=":",P2_1cT!$AC14=":"),":",P2_1cT!T14/P2_1cT!$X14*100)</f>
        <v>93.116870903092646</v>
      </c>
      <c r="U14" s="260">
        <f>IF(OR(P2_1cT!U14=":",P2_1cT!$AC14=":"),":",P2_1cT!U14/P2_1cT!$X14*100)</f>
        <v>79.792149326400391</v>
      </c>
      <c r="V14" s="260">
        <f>IF(OR(P2_1cT!V14=":",P2_1cT!$AC14=":"),":",P2_1cT!V14/P2_1cT!$X14*100)</f>
        <v>17.789761147110958</v>
      </c>
      <c r="W14" s="260"/>
      <c r="X14" s="260">
        <f>IF(OR(P2_1cT!X14=":",P2_1cT!$AC14=":"),":",P2_1cT!X14/P2_1cT!$X14*100)</f>
        <v>100</v>
      </c>
      <c r="Y14" s="260"/>
      <c r="Z14" s="260"/>
      <c r="AA14" s="260"/>
      <c r="AB14" s="260"/>
      <c r="AC14" s="260">
        <f>IF(OR(P2_1cT!AC14=":",P2_1cT!$AC14=":"),":",P2_1cT!AC14/P2_1cT!$X14*100)</f>
        <v>109.02786178721394</v>
      </c>
      <c r="AD14" s="260"/>
      <c r="AE14" s="260">
        <f>IF(OR(P2_1cT!AE14=":",P2_1cT!$AC14=":"),":",P2_1cT!AE14/P2_1cT!$X14*100)</f>
        <v>34.607852138833778</v>
      </c>
      <c r="AF14" s="260">
        <f>IF(OR(P2_1cT!AF14=":",P2_1cT!$AC14=":"),":",P2_1cT!AF14/P2_1cT!$X14*100)</f>
        <v>98.365812395911306</v>
      </c>
      <c r="AG14" s="260">
        <f>IF(OR(P2_1cT!AG14=":",P2_1cT!$AC14=":"),":",P2_1cT!AG14/P2_1cT!$X14*100)</f>
        <v>82.870746025270734</v>
      </c>
      <c r="AH14" s="260">
        <f>IF(OR(P2_1cT!AH14=":",P2_1cT!$AC14=":"),":",P2_1cT!AH14/P2_1cT!$X14*100)</f>
        <v>97.944626039100086</v>
      </c>
      <c r="AI14" s="260">
        <f>IF(OR(P2_1cT!AI14=":",P2_1cT!$AC14=":"),":",P2_1cT!AI14/P2_1cT!$X14*100)</f>
        <v>86.827642163857305</v>
      </c>
      <c r="AJ14" s="260">
        <f>IF(OR(P2_1cT!AJ14=":",P2_1cT!$AC14=":"),":",P2_1cT!AJ14/P2_1cT!$X14*100)</f>
        <v>224.70006333970068</v>
      </c>
      <c r="AK14" s="260">
        <f>IF(OR(P2_1cT!AK14=":",P2_1cT!$AC14=":"),":",P2_1cT!AK14/P2_1cT!$X14*100)</f>
        <v>127.95829460190593</v>
      </c>
      <c r="AL14" s="260">
        <f>IF(OR(P2_1cT!AL14=":",P2_1cT!$AC14=":"),":",P2_1cT!AL14/P2_1cT!$X14*100)</f>
        <v>2569.0950095130665</v>
      </c>
      <c r="AM14" s="260">
        <f>IF(OR(P2_1cT!AM14=":",P2_1cT!$AC14=":"),":",P2_1cT!AM14/P2_1cT!$X14*100)</f>
        <v>135.0240496243816</v>
      </c>
      <c r="AN14" s="260">
        <f>IF(OR(P2_1cT!AN14=":",P2_1cT!$AC14=":"),":",P2_1cT!AN14/P2_1cT!$X14*100)</f>
        <v>109.31490870579776</v>
      </c>
      <c r="AO14" s="260">
        <f>IF(OR(P2_1cT!AO14=":",P2_1cT!$AC14=":"),":",P2_1cT!AO14/P2_1cT!$X14*100)</f>
        <v>52.743672927401477</v>
      </c>
      <c r="AP14" s="260"/>
      <c r="AQ14" s="260">
        <f>IF(OR(P2_1cT!AQ14=":",P2_1cT!$AC14=":"),":",P2_1cT!AQ14/P2_1cT!$X14*100)</f>
        <v>36.528335354440308</v>
      </c>
      <c r="AR14" s="260">
        <f>IF(OR(P2_1cT!AR14=":",P2_1cT!$AC14=":"),":",P2_1cT!AR14/P2_1cT!$X14*100)</f>
        <v>97.812781790227376</v>
      </c>
      <c r="AS14" s="260">
        <f>IF(OR(P2_1cT!AS14=":",P2_1cT!$AC14=":"),":",P2_1cT!AS14/P2_1cT!$X14*100)</f>
        <v>110.22160476862773</v>
      </c>
    </row>
    <row r="15" spans="1:45" ht="22.5" customHeight="1">
      <c r="A15" s="77">
        <f t="shared" si="0"/>
        <v>1</v>
      </c>
      <c r="B15" s="105">
        <v>2003</v>
      </c>
      <c r="C15" s="260">
        <f>IF(OR(P2_1cT!C15=":",P2_1cT!$AC15=":"),":",P2_1cT!C15/P2_1cT!$X15*100)</f>
        <v>29.946503114153099</v>
      </c>
      <c r="D15" s="260">
        <f>IF(OR(P2_1cT!D15=":",P2_1cT!$AC15=":"),":",P2_1cT!D15/P2_1cT!$X15*100)</f>
        <v>144.73289465211815</v>
      </c>
      <c r="E15" s="260">
        <f>IF(OR(P2_1cT!E15=":",P2_1cT!$AC15=":"),":",P2_1cT!E15/P2_1cT!$X15*100)</f>
        <v>80.716449461256929</v>
      </c>
      <c r="F15" s="260">
        <f>IF(OR(P2_1cT!F15=":",P2_1cT!$AC15=":"),":",P2_1cT!F15/P2_1cT!$X15*100)</f>
        <v>612.40515428888079</v>
      </c>
      <c r="G15" s="260">
        <f>IF(OR(P2_1cT!G15=":",P2_1cT!$AC15=":"),":",P2_1cT!G15/P2_1cT!$X15*100)</f>
        <v>131.9803714337925</v>
      </c>
      <c r="H15" s="260">
        <f>IF(OR(P2_1cT!H15=":",P2_1cT!$AC15=":"),":",P2_1cT!H15/P2_1cT!$X15*100)</f>
        <v>98.488387170404025</v>
      </c>
      <c r="I15" s="260">
        <f>IF(OR(P2_1cT!I15=":",P2_1cT!$AC15=":"),":",P2_1cT!I15/P2_1cT!$X15*100)</f>
        <v>74.965200109395511</v>
      </c>
      <c r="J15" s="260">
        <f>IF(OR(P2_1cT!J15=":",P2_1cT!$AC15=":"),":",P2_1cT!J15/P2_1cT!$X15*100)</f>
        <v>145.42940500746059</v>
      </c>
      <c r="K15" s="260">
        <f>IF(OR(P2_1cT!K15=":",P2_1cT!$AC15=":"),":",P2_1cT!K15/P2_1cT!$X15*100)</f>
        <v>69.978605061495088</v>
      </c>
      <c r="L15" s="260">
        <f>IF(OR(P2_1cT!L15=":",P2_1cT!$AC15=":"),":",P2_1cT!L15/P2_1cT!$X15*100)</f>
        <v>212.96803363347533</v>
      </c>
      <c r="M15" s="260">
        <f>IF(OR(P2_1cT!M15=":",P2_1cT!$AC15=":"),":",P2_1cT!M15/P2_1cT!$X15*100)</f>
        <v>129.02506203631498</v>
      </c>
      <c r="N15" s="260">
        <f>IF(OR(P2_1cT!N15=":",P2_1cT!$AC15=":"),":",P2_1cT!N15/P2_1cT!$X15*100)</f>
        <v>2597.1797871435269</v>
      </c>
      <c r="O15" s="260">
        <f>IF(OR(P2_1cT!O15=":",P2_1cT!$AC15=":"),":",P2_1cT!O15/P2_1cT!$X15*100)</f>
        <v>154.79055103378084</v>
      </c>
      <c r="P15" s="260">
        <f>IF(OR(P2_1cT!P15=":",P2_1cT!$AC15=":"),":",P2_1cT!P15/P2_1cT!$X15*100)</f>
        <v>73.480904836293334</v>
      </c>
      <c r="Q15" s="260">
        <f>IF(OR(P2_1cT!Q15=":",P2_1cT!$AC15=":"),":",P2_1cT!Q15/P2_1cT!$X15*100)</f>
        <v>121.68541175779401</v>
      </c>
      <c r="R15" s="260">
        <f>IF(OR(P2_1cT!R15=":",P2_1cT!$AC15=":"),":",P2_1cT!R15/P2_1cT!$X15*100)</f>
        <v>145.80045259504732</v>
      </c>
      <c r="S15" s="260">
        <f>IF(OR(P2_1cT!S15=":",P2_1cT!$AC15=":"),":",P2_1cT!S15/P2_1cT!$X15*100)</f>
        <v>98.092034792754419</v>
      </c>
      <c r="T15" s="260">
        <f>IF(OR(P2_1cT!T15=":",P2_1cT!$AC15=":"),":",P2_1cT!T15/P2_1cT!$X15*100)</f>
        <v>92.560789556509732</v>
      </c>
      <c r="U15" s="260">
        <f>IF(OR(P2_1cT!U15=":",P2_1cT!$AC15=":"),":",P2_1cT!U15/P2_1cT!$X15*100)</f>
        <v>81.790853321656911</v>
      </c>
      <c r="V15" s="260">
        <f>IF(OR(P2_1cT!V15=":",P2_1cT!$AC15=":"),":",P2_1cT!V15/P2_1cT!$X15*100)</f>
        <v>16.997798290870286</v>
      </c>
      <c r="W15" s="260"/>
      <c r="X15" s="260">
        <f>IF(OR(P2_1cT!X15=":",P2_1cT!$AC15=":"),":",P2_1cT!X15/P2_1cT!$X15*100)</f>
        <v>100</v>
      </c>
      <c r="Y15" s="260"/>
      <c r="Z15" s="260"/>
      <c r="AA15" s="260"/>
      <c r="AB15" s="260"/>
      <c r="AC15" s="260">
        <f>IF(OR(P2_1cT!AC15=":",P2_1cT!$AC15=":"),":",P2_1cT!AC15/P2_1cT!$X15*100)</f>
        <v>109.81724405864641</v>
      </c>
      <c r="AD15" s="260"/>
      <c r="AE15" s="260">
        <f>IF(OR(P2_1cT!AE15=":",P2_1cT!$AC15=":"),":",P2_1cT!AE15/P2_1cT!$X15*100)</f>
        <v>29.946503114153099</v>
      </c>
      <c r="AF15" s="260">
        <f>IF(OR(P2_1cT!AF15=":",P2_1cT!$AC15=":"),":",P2_1cT!AF15/P2_1cT!$X15*100)</f>
        <v>97.363309662542704</v>
      </c>
      <c r="AG15" s="260">
        <f>IF(OR(P2_1cT!AG15=":",P2_1cT!$AC15=":"),":",P2_1cT!AG15/P2_1cT!$X15*100)</f>
        <v>80.716449461256929</v>
      </c>
      <c r="AH15" s="260">
        <f>IF(OR(P2_1cT!AH15=":",P2_1cT!$AC15=":"),":",P2_1cT!AH15/P2_1cT!$X15*100)</f>
        <v>98.488387170404025</v>
      </c>
      <c r="AI15" s="260">
        <f>IF(OR(P2_1cT!AI15=":",P2_1cT!$AC15=":"),":",P2_1cT!AI15/P2_1cT!$X15*100)</f>
        <v>84.18695427821234</v>
      </c>
      <c r="AJ15" s="260">
        <f>IF(OR(P2_1cT!AJ15=":",P2_1cT!$AC15=":"),":",P2_1cT!AJ15/P2_1cT!$X15*100)</f>
        <v>212.96803363347533</v>
      </c>
      <c r="AK15" s="260">
        <f>IF(OR(P2_1cT!AK15=":",P2_1cT!$AC15=":"),":",P2_1cT!AK15/P2_1cT!$X15*100)</f>
        <v>129.02506203631498</v>
      </c>
      <c r="AL15" s="260">
        <f>IF(OR(P2_1cT!AL15=":",P2_1cT!$AC15=":"),":",P2_1cT!AL15/P2_1cT!$X15*100)</f>
        <v>2597.1797871435269</v>
      </c>
      <c r="AM15" s="260">
        <f>IF(OR(P2_1cT!AM15=":",P2_1cT!$AC15=":"),":",P2_1cT!AM15/P2_1cT!$X15*100)</f>
        <v>129.11565472977625</v>
      </c>
      <c r="AN15" s="260">
        <f>IF(OR(P2_1cT!AN15=":",P2_1cT!$AC15=":"),":",P2_1cT!AN15/P2_1cT!$X15*100)</f>
        <v>122.13252125771106</v>
      </c>
      <c r="AO15" s="260">
        <f>IF(OR(P2_1cT!AO15=":",P2_1cT!$AC15=":"),":",P2_1cT!AO15/P2_1cT!$X15*100)</f>
        <v>50.197575325664481</v>
      </c>
      <c r="AP15" s="260"/>
      <c r="AQ15" s="260">
        <f>IF(OR(P2_1cT!AQ15=":",P2_1cT!$AC15=":"),":",P2_1cT!AQ15/P2_1cT!$X15*100)</f>
        <v>32.180419754594944</v>
      </c>
      <c r="AR15" s="260">
        <f>IF(OR(P2_1cT!AR15=":",P2_1cT!$AC15=":"),":",P2_1cT!AR15/P2_1cT!$X15*100)</f>
        <v>97.407305230669238</v>
      </c>
      <c r="AS15" s="260">
        <f>IF(OR(P2_1cT!AS15=":",P2_1cT!$AC15=":"),":",P2_1cT!AS15/P2_1cT!$X15*100)</f>
        <v>111.03124438587457</v>
      </c>
    </row>
    <row r="16" spans="1:45" ht="22.5" customHeight="1">
      <c r="A16" s="77">
        <f t="shared" si="0"/>
        <v>1</v>
      </c>
      <c r="B16" s="105">
        <v>2004</v>
      </c>
      <c r="C16" s="260">
        <f>IF(OR(P2_1cT!C16=":",P2_1cT!$AC16=":"),":",P2_1cT!C16/P2_1cT!$X16*100)</f>
        <v>28.000099277377526</v>
      </c>
      <c r="D16" s="260">
        <f>IF(OR(P2_1cT!D16=":",P2_1cT!$AC16=":"),":",P2_1cT!D16/P2_1cT!$X16*100)</f>
        <v>177.54177449093501</v>
      </c>
      <c r="E16" s="260">
        <f>IF(OR(P2_1cT!E16=":",P2_1cT!$AC16=":"),":",P2_1cT!E16/P2_1cT!$X16*100)</f>
        <v>79.987720099158736</v>
      </c>
      <c r="F16" s="260">
        <f>IF(OR(P2_1cT!F16=":",P2_1cT!$AC16=":"),":",P2_1cT!F16/P2_1cT!$X16*100)</f>
        <v>526.85709611213395</v>
      </c>
      <c r="G16" s="260">
        <f>IF(OR(P2_1cT!G16=":",P2_1cT!$AC16=":"),":",P2_1cT!G16/P2_1cT!$X16*100)</f>
        <v>153.68127651734474</v>
      </c>
      <c r="H16" s="260">
        <f>IF(OR(P2_1cT!H16=":",P2_1cT!$AC16=":"),":",P2_1cT!H16/P2_1cT!$X16*100)</f>
        <v>97.1378514538833</v>
      </c>
      <c r="I16" s="260">
        <f>IF(OR(P2_1cT!I16=":",P2_1cT!$AC16=":"),":",P2_1cT!I16/P2_1cT!$X16*100)</f>
        <v>80.478768310301405</v>
      </c>
      <c r="J16" s="260">
        <f>IF(OR(P2_1cT!J16=":",P2_1cT!$AC16=":"),":",P2_1cT!J16/P2_1cT!$X16*100)</f>
        <v>136.30790683235603</v>
      </c>
      <c r="K16" s="260">
        <f>IF(OR(P2_1cT!K16=":",P2_1cT!$AC16=":"),":",P2_1cT!K16/P2_1cT!$X16*100)</f>
        <v>67.755118291633437</v>
      </c>
      <c r="L16" s="260">
        <f>IF(OR(P2_1cT!L16=":",P2_1cT!$AC16=":"),":",P2_1cT!L16/P2_1cT!$X16*100)</f>
        <v>206.58356094023424</v>
      </c>
      <c r="M16" s="260">
        <f>IF(OR(P2_1cT!M16=":",P2_1cT!$AC16=":"),":",P2_1cT!M16/P2_1cT!$X16*100)</f>
        <v>135.34328545953852</v>
      </c>
      <c r="N16" s="260">
        <f>IF(OR(P2_1cT!N16=":",P2_1cT!$AC16=":"),":",P2_1cT!N16/P2_1cT!$X16*100)</f>
        <v>2468.3438055294027</v>
      </c>
      <c r="O16" s="260">
        <f>IF(OR(P2_1cT!O16=":",P2_1cT!$AC16=":"),":",P2_1cT!O16/P2_1cT!$X16*100)</f>
        <v>151.64379459354521</v>
      </c>
      <c r="P16" s="260">
        <f>IF(OR(P2_1cT!P16=":",P2_1cT!$AC16=":"),":",P2_1cT!P16/P2_1cT!$X16*100)</f>
        <v>69.218688976483008</v>
      </c>
      <c r="Q16" s="260">
        <f>IF(OR(P2_1cT!Q16=":",P2_1cT!$AC16=":"),":",P2_1cT!Q16/P2_1cT!$X16*100)</f>
        <v>123.76060699572005</v>
      </c>
      <c r="R16" s="260">
        <f>IF(OR(P2_1cT!R16=":",P2_1cT!$AC16=":"),":",P2_1cT!R16/P2_1cT!$X16*100)</f>
        <v>143.10086181555189</v>
      </c>
      <c r="S16" s="260">
        <f>IF(OR(P2_1cT!S16=":",P2_1cT!$AC16=":"),":",P2_1cT!S16/P2_1cT!$X16*100)</f>
        <v>97.233192754325032</v>
      </c>
      <c r="T16" s="260">
        <f>IF(OR(P2_1cT!T16=":",P2_1cT!$AC16=":"),":",P2_1cT!T16/P2_1cT!$X16*100)</f>
        <v>83.519629640071017</v>
      </c>
      <c r="U16" s="260">
        <f>IF(OR(P2_1cT!U16=":",P2_1cT!$AC16=":"),":",P2_1cT!U16/P2_1cT!$X16*100)</f>
        <v>82.158307520857292</v>
      </c>
      <c r="V16" s="260">
        <f>IF(OR(P2_1cT!V16=":",P2_1cT!$AC16=":"),":",P2_1cT!V16/P2_1cT!$X16*100)</f>
        <v>15.739804261580462</v>
      </c>
      <c r="W16" s="260"/>
      <c r="X16" s="260">
        <f>IF(OR(P2_1cT!X16=":",P2_1cT!$AC16=":"),":",P2_1cT!X16/P2_1cT!$X16*100)</f>
        <v>100</v>
      </c>
      <c r="Y16" s="260"/>
      <c r="Z16" s="260"/>
      <c r="AA16" s="260"/>
      <c r="AB16" s="260"/>
      <c r="AC16" s="260">
        <f>IF(OR(P2_1cT!AC16=":",P2_1cT!$AC16=":"),":",P2_1cT!AC16/P2_1cT!$X16*100)</f>
        <v>109.97245694000439</v>
      </c>
      <c r="AD16" s="260"/>
      <c r="AE16" s="260">
        <f>IF(OR(P2_1cT!AE16=":",P2_1cT!$AC16=":"),":",P2_1cT!AE16/P2_1cT!$X16*100)</f>
        <v>28.000099277377526</v>
      </c>
      <c r="AF16" s="260">
        <f>IF(OR(P2_1cT!AF16=":",P2_1cT!$AC16=":"),":",P2_1cT!AF16/P2_1cT!$X16*100)</f>
        <v>97.087571780752285</v>
      </c>
      <c r="AG16" s="260">
        <f>IF(OR(P2_1cT!AG16=":",P2_1cT!$AC16=":"),":",P2_1cT!AG16/P2_1cT!$X16*100)</f>
        <v>79.987720099158736</v>
      </c>
      <c r="AH16" s="260">
        <f>IF(OR(P2_1cT!AH16=":",P2_1cT!$AC16=":"),":",P2_1cT!AH16/P2_1cT!$X16*100)</f>
        <v>97.1378514538833</v>
      </c>
      <c r="AI16" s="260">
        <f>IF(OR(P2_1cT!AI16=":",P2_1cT!$AC16=":"),":",P2_1cT!AI16/P2_1cT!$X16*100)</f>
        <v>85.225931541968052</v>
      </c>
      <c r="AJ16" s="260">
        <f>IF(OR(P2_1cT!AJ16=":",P2_1cT!$AC16=":"),":",P2_1cT!AJ16/P2_1cT!$X16*100)</f>
        <v>206.58356094023424</v>
      </c>
      <c r="AK16" s="260">
        <f>IF(OR(P2_1cT!AK16=":",P2_1cT!$AC16=":"),":",P2_1cT!AK16/P2_1cT!$X16*100)</f>
        <v>135.34328545953852</v>
      </c>
      <c r="AL16" s="260">
        <f>IF(OR(P2_1cT!AL16=":",P2_1cT!$AC16=":"),":",P2_1cT!AL16/P2_1cT!$X16*100)</f>
        <v>2468.3438055294027</v>
      </c>
      <c r="AM16" s="260">
        <f>IF(OR(P2_1cT!AM16=":",P2_1cT!$AC16=":"),":",P2_1cT!AM16/P2_1cT!$X16*100)</f>
        <v>125.98501239519689</v>
      </c>
      <c r="AN16" s="260">
        <f>IF(OR(P2_1cT!AN16=":",P2_1cT!$AC16=":"),":",P2_1cT!AN16/P2_1cT!$X16*100)</f>
        <v>122.43846666570685</v>
      </c>
      <c r="AO16" s="260">
        <f>IF(OR(P2_1cT!AO16=":",P2_1cT!$AC16=":"),":",P2_1cT!AO16/P2_1cT!$X16*100)</f>
        <v>45.610986842526117</v>
      </c>
      <c r="AP16" s="260"/>
      <c r="AQ16" s="260">
        <f>IF(OR(P2_1cT!AQ16=":",P2_1cT!$AC16=":"),":",P2_1cT!AQ16/P2_1cT!$X16*100)</f>
        <v>30.682800733481269</v>
      </c>
      <c r="AR16" s="260">
        <f>IF(OR(P2_1cT!AR16=":",P2_1cT!$AC16=":"),":",P2_1cT!AR16/P2_1cT!$X16*100)</f>
        <v>96.397857788113967</v>
      </c>
      <c r="AS16" s="260">
        <f>IF(OR(P2_1cT!AS16=":",P2_1cT!$AC16=":"),":",P2_1cT!AS16/P2_1cT!$X16*100)</f>
        <v>111.3123650453829</v>
      </c>
    </row>
    <row r="17" spans="1:45" ht="22.5" customHeight="1">
      <c r="A17" s="77">
        <f t="shared" si="0"/>
        <v>1</v>
      </c>
      <c r="B17" s="105">
        <v>2005</v>
      </c>
      <c r="C17" s="260">
        <f>IF(OR(P2_1cT!C17=":",P2_1cT!$AC17=":"),":",P2_1cT!C17/P2_1cT!$X17*100)</f>
        <v>29.356189737548878</v>
      </c>
      <c r="D17" s="260">
        <f>IF(OR(P2_1cT!D17=":",P2_1cT!$AC17=":"),":",P2_1cT!D17/P2_1cT!$X17*100)</f>
        <v>190.1358913212413</v>
      </c>
      <c r="E17" s="260">
        <f>IF(OR(P2_1cT!E17=":",P2_1cT!$AC17=":"),":",P2_1cT!E17/P2_1cT!$X17*100)</f>
        <v>77.224484263734993</v>
      </c>
      <c r="F17" s="260">
        <f>IF(OR(P2_1cT!F17=":",P2_1cT!$AC17=":"),":",P2_1cT!F17/P2_1cT!$X17*100)</f>
        <v>422.21096018035763</v>
      </c>
      <c r="G17" s="260">
        <f>IF(OR(P2_1cT!G17=":",P2_1cT!$AC17=":"),":",P2_1cT!G17/P2_1cT!$X17*100)</f>
        <v>160.00228280825385</v>
      </c>
      <c r="H17" s="260">
        <f>IF(OR(P2_1cT!H17=":",P2_1cT!$AC17=":"),":",P2_1cT!H17/P2_1cT!$X17*100)</f>
        <v>97.809266748394151</v>
      </c>
      <c r="I17" s="260">
        <f>IF(OR(P2_1cT!I17=":",P2_1cT!$AC17=":"),":",P2_1cT!I17/P2_1cT!$X17*100)</f>
        <v>80.539268505943866</v>
      </c>
      <c r="J17" s="260">
        <f>IF(OR(P2_1cT!J17=":",P2_1cT!$AC17=":"),":",P2_1cT!J17/P2_1cT!$X17*100)</f>
        <v>127.66599974778281</v>
      </c>
      <c r="K17" s="260">
        <f>IF(OR(P2_1cT!K17=":",P2_1cT!$AC17=":"),":",P2_1cT!K17/P2_1cT!$X17*100)</f>
        <v>66.215830557866695</v>
      </c>
      <c r="L17" s="260">
        <f>IF(OR(P2_1cT!L17=":",P2_1cT!$AC17=":"),":",P2_1cT!L17/P2_1cT!$X17*100)</f>
        <v>198.64387359486381</v>
      </c>
      <c r="M17" s="260">
        <f>IF(OR(P2_1cT!M17=":",P2_1cT!$AC17=":"),":",P2_1cT!M17/P2_1cT!$X17*100)</f>
        <v>143.94069365253833</v>
      </c>
      <c r="N17" s="260">
        <f>IF(OR(P2_1cT!N17=":",P2_1cT!$AC17=":"),":",P2_1cT!N17/P2_1cT!$X17*100)</f>
        <v>2354.5173711162138</v>
      </c>
      <c r="O17" s="260">
        <f>IF(OR(P2_1cT!O17=":",P2_1cT!$AC17=":"),":",P2_1cT!O17/P2_1cT!$X17*100)</f>
        <v>149.27490099253288</v>
      </c>
      <c r="P17" s="260">
        <f>IF(OR(P2_1cT!P17=":",P2_1cT!$AC17=":"),":",P2_1cT!P17/P2_1cT!$X17*100)</f>
        <v>71.133292031895493</v>
      </c>
      <c r="Q17" s="260">
        <f>IF(OR(P2_1cT!Q17=":",P2_1cT!$AC17=":"),":",P2_1cT!Q17/P2_1cT!$X17*100)</f>
        <v>121.61373637297332</v>
      </c>
      <c r="R17" s="260">
        <f>IF(OR(P2_1cT!R17=":",P2_1cT!$AC17=":"),":",P2_1cT!R17/P2_1cT!$X17*100)</f>
        <v>143.53081519158908</v>
      </c>
      <c r="S17" s="260">
        <f>IF(OR(P2_1cT!S17=":",P2_1cT!$AC17=":"),":",P2_1cT!S17/P2_1cT!$X17*100)</f>
        <v>95.203544534486682</v>
      </c>
      <c r="T17" s="260">
        <f>IF(OR(P2_1cT!T17=":",P2_1cT!$AC17=":"),":",P2_1cT!T17/P2_1cT!$X17*100)</f>
        <v>80.88715403383469</v>
      </c>
      <c r="U17" s="260">
        <f>IF(OR(P2_1cT!U17=":",P2_1cT!$AC17=":"),":",P2_1cT!U17/P2_1cT!$X17*100)</f>
        <v>79.68676212233774</v>
      </c>
      <c r="V17" s="260">
        <f>IF(OR(P2_1cT!V17=":",P2_1cT!$AC17=":"),":",P2_1cT!V17/P2_1cT!$X17*100)</f>
        <v>15.150956506529182</v>
      </c>
      <c r="W17" s="260"/>
      <c r="X17" s="260">
        <f>IF(OR(P2_1cT!X17=":",P2_1cT!$AC17=":"),":",P2_1cT!X17/P2_1cT!$X17*100)</f>
        <v>100</v>
      </c>
      <c r="Y17" s="260"/>
      <c r="Z17" s="260"/>
      <c r="AA17" s="260"/>
      <c r="AB17" s="260"/>
      <c r="AC17" s="260">
        <f>IF(OR(P2_1cT!AC17=":",P2_1cT!$AC17=":"),":",P2_1cT!AC17/P2_1cT!$X17*100)</f>
        <v>110.33944733536427</v>
      </c>
      <c r="AD17" s="260"/>
      <c r="AE17" s="260">
        <f>IF(OR(P2_1cT!AE17=":",P2_1cT!$AC17=":"),":",P2_1cT!AE17/P2_1cT!$X17*100)</f>
        <v>29.356189737548878</v>
      </c>
      <c r="AF17" s="260">
        <f>IF(OR(P2_1cT!AF17=":",P2_1cT!$AC17=":"),":",P2_1cT!AF17/P2_1cT!$X17*100)</f>
        <v>93.137631235444672</v>
      </c>
      <c r="AG17" s="260">
        <f>IF(OR(P2_1cT!AG17=":",P2_1cT!$AC17=":"),":",P2_1cT!AG17/P2_1cT!$X17*100)</f>
        <v>77.224484263734993</v>
      </c>
      <c r="AH17" s="260">
        <f>IF(OR(P2_1cT!AH17=":",P2_1cT!$AC17=":"),":",P2_1cT!AH17/P2_1cT!$X17*100)</f>
        <v>97.809266748394151</v>
      </c>
      <c r="AI17" s="260">
        <f>IF(OR(P2_1cT!AI17=":",P2_1cT!$AC17=":"),":",P2_1cT!AI17/P2_1cT!$X17*100)</f>
        <v>83.619595419105252</v>
      </c>
      <c r="AJ17" s="260">
        <f>IF(OR(P2_1cT!AJ17=":",P2_1cT!$AC17=":"),":",P2_1cT!AJ17/P2_1cT!$X17*100)</f>
        <v>198.64387359486381</v>
      </c>
      <c r="AK17" s="260">
        <f>IF(OR(P2_1cT!AK17=":",P2_1cT!$AC17=":"),":",P2_1cT!AK17/P2_1cT!$X17*100)</f>
        <v>143.94069365253833</v>
      </c>
      <c r="AL17" s="260">
        <f>IF(OR(P2_1cT!AL17=":",P2_1cT!$AC17=":"),":",P2_1cT!AL17/P2_1cT!$X17*100)</f>
        <v>2354.5173711162138</v>
      </c>
      <c r="AM17" s="260">
        <f>IF(OR(P2_1cT!AM17=":",P2_1cT!$AC17=":"),":",P2_1cT!AM17/P2_1cT!$X17*100)</f>
        <v>124.65442061323049</v>
      </c>
      <c r="AN17" s="260">
        <f>IF(OR(P2_1cT!AN17=":",P2_1cT!$AC17=":"),":",P2_1cT!AN17/P2_1cT!$X17*100)</f>
        <v>120.8055337064724</v>
      </c>
      <c r="AO17" s="260">
        <f>IF(OR(P2_1cT!AO17=":",P2_1cT!$AC17=":"),":",P2_1cT!AO17/P2_1cT!$X17*100)</f>
        <v>43.27386421478208</v>
      </c>
      <c r="AP17" s="260"/>
      <c r="AQ17" s="260">
        <f>IF(OR(P2_1cT!AQ17=":",P2_1cT!$AC17=":"),":",P2_1cT!AQ17/P2_1cT!$X17*100)</f>
        <v>32.33546679245822</v>
      </c>
      <c r="AR17" s="260">
        <f>IF(OR(P2_1cT!AR17=":",P2_1cT!$AC17=":"),":",P2_1cT!AR17/P2_1cT!$X17*100)</f>
        <v>94.627906841737655</v>
      </c>
      <c r="AS17" s="260">
        <f>IF(OR(P2_1cT!AS17=":",P2_1cT!$AC17=":"),":",P2_1cT!AS17/P2_1cT!$X17*100)</f>
        <v>110.53396102734379</v>
      </c>
    </row>
    <row r="18" spans="1:45" ht="22.5" customHeight="1">
      <c r="A18" s="77">
        <f t="shared" si="0"/>
        <v>1</v>
      </c>
      <c r="B18" s="105">
        <v>2006</v>
      </c>
      <c r="C18" s="260">
        <f>IF(OR(P2_1cT!C18=":",P2_1cT!$AC18=":"),":",P2_1cT!C18/P2_1cT!$X18*100)</f>
        <v>29.580949316946594</v>
      </c>
      <c r="D18" s="260">
        <f>IF(OR(P2_1cT!D18=":",P2_1cT!$AC18=":"),":",P2_1cT!D18/P2_1cT!$X18*100)</f>
        <v>191.48743738133257</v>
      </c>
      <c r="E18" s="260">
        <f>IF(OR(P2_1cT!E18=":",P2_1cT!$AC18=":"),":",P2_1cT!E18/P2_1cT!$X18*100)</f>
        <v>67.838639424435868</v>
      </c>
      <c r="F18" s="260">
        <f>IF(OR(P2_1cT!F18=":",P2_1cT!$AC18=":"),":",P2_1cT!F18/P2_1cT!$X18*100)</f>
        <v>376.98432874257838</v>
      </c>
      <c r="G18" s="260">
        <f>IF(OR(P2_1cT!G18=":",P2_1cT!$AC18=":"),":",P2_1cT!G18/P2_1cT!$X18*100)</f>
        <v>151.89433841431483</v>
      </c>
      <c r="H18" s="260">
        <f>IF(OR(P2_1cT!H18=":",P2_1cT!$AC18=":"),":",P2_1cT!H18/P2_1cT!$X18*100)</f>
        <v>102.16042173122841</v>
      </c>
      <c r="I18" s="260">
        <f>IF(OR(P2_1cT!I18=":",P2_1cT!$AC18=":"),":",P2_1cT!I18/P2_1cT!$X18*100)</f>
        <v>81.549802427342868</v>
      </c>
      <c r="J18" s="260">
        <f>IF(OR(P2_1cT!J18=":",P2_1cT!$AC18=":"),":",P2_1cT!J18/P2_1cT!$X18*100)</f>
        <v>130.36197067493706</v>
      </c>
      <c r="K18" s="260">
        <f>IF(OR(P2_1cT!K18=":",P2_1cT!$AC18=":"),":",P2_1cT!K18/P2_1cT!$X18*100)</f>
        <v>64.827543679560605</v>
      </c>
      <c r="L18" s="260">
        <f>IF(OR(P2_1cT!L18=":",P2_1cT!$AC18=":"),":",P2_1cT!L18/P2_1cT!$X18*100)</f>
        <v>163.642227684755</v>
      </c>
      <c r="M18" s="260">
        <f>IF(OR(P2_1cT!M18=":",P2_1cT!$AC18=":"),":",P2_1cT!M18/P2_1cT!$X18*100)</f>
        <v>160.0551046274507</v>
      </c>
      <c r="N18" s="260">
        <f>IF(OR(P2_1cT!N18=":",P2_1cT!$AC18=":"),":",P2_1cT!N18/P2_1cT!$X18*100)</f>
        <v>2365.2714031489118</v>
      </c>
      <c r="O18" s="260">
        <f>IF(OR(P2_1cT!O18=":",P2_1cT!$AC18=":"),":",P2_1cT!O18/P2_1cT!$X18*100)</f>
        <v>141.29345258528258</v>
      </c>
      <c r="P18" s="260">
        <f>IF(OR(P2_1cT!P18=":",P2_1cT!$AC18=":"),":",P2_1cT!P18/P2_1cT!$X18*100)</f>
        <v>74.95469592926446</v>
      </c>
      <c r="Q18" s="260">
        <f>IF(OR(P2_1cT!Q18=":",P2_1cT!$AC18=":"),":",P2_1cT!Q18/P2_1cT!$X18*100)</f>
        <v>122.04921318117441</v>
      </c>
      <c r="R18" s="260">
        <f>IF(OR(P2_1cT!R18=":",P2_1cT!$AC18=":"),":",P2_1cT!R18/P2_1cT!$X18*100)</f>
        <v>139.81487144498178</v>
      </c>
      <c r="S18" s="260">
        <f>IF(OR(P2_1cT!S18=":",P2_1cT!$AC18=":"),":",P2_1cT!S18/P2_1cT!$X18*100)</f>
        <v>91.035847318414199</v>
      </c>
      <c r="T18" s="260">
        <f>IF(OR(P2_1cT!T18=":",P2_1cT!$AC18=":"),":",P2_1cT!T18/P2_1cT!$X18*100)</f>
        <v>82.58338120339684</v>
      </c>
      <c r="U18" s="260">
        <f>IF(OR(P2_1cT!U18=":",P2_1cT!$AC18=":"),":",P2_1cT!U18/P2_1cT!$X18*100)</f>
        <v>73.526894130699745</v>
      </c>
      <c r="V18" s="260">
        <f>IF(OR(P2_1cT!V18=":",P2_1cT!$AC18=":"),":",P2_1cT!V18/P2_1cT!$X18*100)</f>
        <v>13.734160492615292</v>
      </c>
      <c r="W18" s="260"/>
      <c r="X18" s="260">
        <f>IF(OR(P2_1cT!X18=":",P2_1cT!$AC18=":"),":",P2_1cT!X18/P2_1cT!$X18*100)</f>
        <v>100</v>
      </c>
      <c r="Y18" s="260"/>
      <c r="Z18" s="260"/>
      <c r="AA18" s="260"/>
      <c r="AB18" s="260"/>
      <c r="AC18" s="260">
        <f>IF(OR(P2_1cT!AC18=":",P2_1cT!$AC18=":"),":",P2_1cT!AC18/P2_1cT!$X18*100)</f>
        <v>110.7764947510004</v>
      </c>
      <c r="AD18" s="260"/>
      <c r="AE18" s="260">
        <f>IF(OR(P2_1cT!AE18=":",P2_1cT!$AC18=":"),":",P2_1cT!AE18/P2_1cT!$X18*100)</f>
        <v>29.580949316946594</v>
      </c>
      <c r="AF18" s="260">
        <f>IF(OR(P2_1cT!AF18=":",P2_1cT!$AC18=":"),":",P2_1cT!AF18/P2_1cT!$X18*100)</f>
        <v>83.394804109114489</v>
      </c>
      <c r="AG18" s="260">
        <f>IF(OR(P2_1cT!AG18=":",P2_1cT!$AC18=":"),":",P2_1cT!AG18/P2_1cT!$X18*100)</f>
        <v>67.838639424435868</v>
      </c>
      <c r="AH18" s="260">
        <f>IF(OR(P2_1cT!AH18=":",P2_1cT!$AC18=":"),":",P2_1cT!AH18/P2_1cT!$X18*100)</f>
        <v>102.16042173122841</v>
      </c>
      <c r="AI18" s="260">
        <f>IF(OR(P2_1cT!AI18=":",P2_1cT!$AC18=":"),":",P2_1cT!AI18/P2_1cT!$X18*100)</f>
        <v>84.092113769962012</v>
      </c>
      <c r="AJ18" s="260">
        <f>IF(OR(P2_1cT!AJ18=":",P2_1cT!$AC18=":"),":",P2_1cT!AJ18/P2_1cT!$X18*100)</f>
        <v>163.642227684755</v>
      </c>
      <c r="AK18" s="260">
        <f>IF(OR(P2_1cT!AK18=":",P2_1cT!$AC18=":"),":",P2_1cT!AK18/P2_1cT!$X18*100)</f>
        <v>160.0551046274507</v>
      </c>
      <c r="AL18" s="260">
        <f>IF(OR(P2_1cT!AL18=":",P2_1cT!$AC18=":"),":",P2_1cT!AL18/P2_1cT!$X18*100)</f>
        <v>2365.2714031489118</v>
      </c>
      <c r="AM18" s="260">
        <f>IF(OR(P2_1cT!AM18=":",P2_1cT!$AC18=":"),":",P2_1cT!AM18/P2_1cT!$X18*100)</f>
        <v>121.07827953279605</v>
      </c>
      <c r="AN18" s="260">
        <f>IF(OR(P2_1cT!AN18=":",P2_1cT!$AC18=":"),":",P2_1cT!AN18/P2_1cT!$X18*100)</f>
        <v>119.15246542164621</v>
      </c>
      <c r="AO18" s="260">
        <f>IF(OR(P2_1cT!AO18=":",P2_1cT!$AC18=":"),":",P2_1cT!AO18/P2_1cT!$X18*100)</f>
        <v>40.350406137381803</v>
      </c>
      <c r="AP18" s="260"/>
      <c r="AQ18" s="260">
        <f>IF(OR(P2_1cT!AQ18=":",P2_1cT!$AC18=":"),":",P2_1cT!AQ18/P2_1cT!$X18*100)</f>
        <v>32.995133928990434</v>
      </c>
      <c r="AR18" s="260">
        <f>IF(OR(P2_1cT!AR18=":",P2_1cT!$AC18=":"),":",P2_1cT!AR18/P2_1cT!$X18*100)</f>
        <v>91.704570935770974</v>
      </c>
      <c r="AS18" s="260">
        <f>IF(OR(P2_1cT!AS18=":",P2_1cT!$AC18=":"),":",P2_1cT!AS18/P2_1cT!$X18*100)</f>
        <v>109.91705720126089</v>
      </c>
    </row>
    <row r="19" spans="1:45" ht="22.5" customHeight="1">
      <c r="A19" s="77">
        <f t="shared" si="0"/>
        <v>1</v>
      </c>
      <c r="B19" s="105">
        <v>2007</v>
      </c>
      <c r="C19" s="260">
        <f>IF(OR(P2_1cT!C19=":",P2_1cT!$AC19=":"),":",P2_1cT!C19/P2_1cT!$X19*100)</f>
        <v>26.228291922979981</v>
      </c>
      <c r="D19" s="260">
        <f>IF(OR(P2_1cT!D19=":",P2_1cT!$AC19=":"),":",P2_1cT!D19/P2_1cT!$X19*100)</f>
        <v>203.7539721686739</v>
      </c>
      <c r="E19" s="260">
        <f>IF(OR(P2_1cT!E19=":",P2_1cT!$AC19=":"),":",P2_1cT!E19/P2_1cT!$X19*100)</f>
        <v>65.052127676700024</v>
      </c>
      <c r="F19" s="260">
        <f>IF(OR(P2_1cT!F19=":",P2_1cT!$AC19=":"),":",P2_1cT!F19/P2_1cT!$X19*100)</f>
        <v>453.13068828731781</v>
      </c>
      <c r="G19" s="260">
        <f>IF(OR(P2_1cT!G19=":",P2_1cT!$AC19=":"),":",P2_1cT!G19/P2_1cT!$X19*100)</f>
        <v>141.2841624066744</v>
      </c>
      <c r="H19" s="260">
        <f>IF(OR(P2_1cT!H19=":",P2_1cT!$AC19=":"),":",P2_1cT!H19/P2_1cT!$X19*100)</f>
        <v>110.10366858893978</v>
      </c>
      <c r="I19" s="260">
        <f>IF(OR(P2_1cT!I19=":",P2_1cT!$AC19=":"),":",P2_1cT!I19/P2_1cT!$X19*100)</f>
        <v>82.413471920219891</v>
      </c>
      <c r="J19" s="260">
        <f>IF(OR(P2_1cT!J19=":",P2_1cT!$AC19=":"),":",P2_1cT!J19/P2_1cT!$X19*100)</f>
        <v>127.37232472552213</v>
      </c>
      <c r="K19" s="260">
        <f>IF(OR(P2_1cT!K19=":",P2_1cT!$AC19=":"),":",P2_1cT!K19/P2_1cT!$X19*100)</f>
        <v>64.369330830219482</v>
      </c>
      <c r="L19" s="260">
        <f>IF(OR(P2_1cT!L19=":",P2_1cT!$AC19=":"),":",P2_1cT!L19/P2_1cT!$X19*100)</f>
        <v>160.97660988517248</v>
      </c>
      <c r="M19" s="260">
        <f>IF(OR(P2_1cT!M19=":",P2_1cT!$AC19=":"),":",P2_1cT!M19/P2_1cT!$X19*100)</f>
        <v>174.61077056172064</v>
      </c>
      <c r="N19" s="260">
        <f>IF(OR(P2_1cT!N19=":",P2_1cT!$AC19=":"),":",P2_1cT!N19/P2_1cT!$X19*100)</f>
        <v>2399.9364104685815</v>
      </c>
      <c r="O19" s="260">
        <f>IF(OR(P2_1cT!O19=":",P2_1cT!$AC19=":"),":",P2_1cT!O19/P2_1cT!$X19*100)</f>
        <v>138.56931392513607</v>
      </c>
      <c r="P19" s="260">
        <f>IF(OR(P2_1cT!P19=":",P2_1cT!$AC19=":"),":",P2_1cT!P19/P2_1cT!$X19*100)</f>
        <v>65.638415717842619</v>
      </c>
      <c r="Q19" s="260">
        <f>IF(OR(P2_1cT!Q19=":",P2_1cT!$AC19=":"),":",P2_1cT!Q19/P2_1cT!$X19*100)</f>
        <v>118.64869041917107</v>
      </c>
      <c r="R19" s="260">
        <f>IF(OR(P2_1cT!R19=":",P2_1cT!$AC19=":"),":",P2_1cT!R19/P2_1cT!$X19*100)</f>
        <v>138.77678019902402</v>
      </c>
      <c r="S19" s="260">
        <f>IF(OR(P2_1cT!S19=":",P2_1cT!$AC19=":"),":",P2_1cT!S19/P2_1cT!$X19*100)</f>
        <v>90.492445165314379</v>
      </c>
      <c r="T19" s="260">
        <f>IF(OR(P2_1cT!T19=":",P2_1cT!$AC19=":"),":",P2_1cT!T19/P2_1cT!$X19*100)</f>
        <v>83.871917475343764</v>
      </c>
      <c r="U19" s="260">
        <f>IF(OR(P2_1cT!U19=":",P2_1cT!$AC19=":"),":",P2_1cT!U19/P2_1cT!$X19*100)</f>
        <v>66.016431003957109</v>
      </c>
      <c r="V19" s="260">
        <f>IF(OR(P2_1cT!V19=":",P2_1cT!$AC19=":"),":",P2_1cT!V19/P2_1cT!$X19*100)</f>
        <v>13.481187282821869</v>
      </c>
      <c r="W19" s="260"/>
      <c r="X19" s="260">
        <f>IF(OR(P2_1cT!X19=":",P2_1cT!$AC19=":"),":",P2_1cT!X19/P2_1cT!$X19*100)</f>
        <v>100</v>
      </c>
      <c r="Y19" s="260"/>
      <c r="Z19" s="260"/>
      <c r="AA19" s="260"/>
      <c r="AB19" s="260"/>
      <c r="AC19" s="260">
        <f>IF(OR(P2_1cT!AC19=":",P2_1cT!$AC19=":"),":",P2_1cT!AC19/P2_1cT!$X19*100)</f>
        <v>111.58866476221793</v>
      </c>
      <c r="AD19" s="260"/>
      <c r="AE19" s="260">
        <f>IF(OR(P2_1cT!AE19=":",P2_1cT!$AC19=":"),":",P2_1cT!AE19/P2_1cT!$X19*100)</f>
        <v>26.228291922979981</v>
      </c>
      <c r="AF19" s="260">
        <f>IF(OR(P2_1cT!AF19=":",P2_1cT!$AC19=":"),":",P2_1cT!AF19/P2_1cT!$X19*100)</f>
        <v>82.185810647251174</v>
      </c>
      <c r="AG19" s="260">
        <f>IF(OR(P2_1cT!AG19=":",P2_1cT!$AC19=":"),":",P2_1cT!AG19/P2_1cT!$X19*100)</f>
        <v>65.052127676700024</v>
      </c>
      <c r="AH19" s="260">
        <f>IF(OR(P2_1cT!AH19=":",P2_1cT!$AC19=":"),":",P2_1cT!AH19/P2_1cT!$X19*100)</f>
        <v>110.10366858893978</v>
      </c>
      <c r="AI19" s="260">
        <f>IF(OR(P2_1cT!AI19=":",P2_1cT!$AC19=":"),":",P2_1cT!AI19/P2_1cT!$X19*100)</f>
        <v>83.906360603563073</v>
      </c>
      <c r="AJ19" s="260">
        <f>IF(OR(P2_1cT!AJ19=":",P2_1cT!$AC19=":"),":",P2_1cT!AJ19/P2_1cT!$X19*100)</f>
        <v>160.97660988517248</v>
      </c>
      <c r="AK19" s="260">
        <f>IF(OR(P2_1cT!AK19=":",P2_1cT!$AC19=":"),":",P2_1cT!AK19/P2_1cT!$X19*100)</f>
        <v>174.61077056172064</v>
      </c>
      <c r="AL19" s="260">
        <f>IF(OR(P2_1cT!AL19=":",P2_1cT!$AC19=":"),":",P2_1cT!AL19/P2_1cT!$X19*100)</f>
        <v>2399.9364104685815</v>
      </c>
      <c r="AM19" s="260">
        <f>IF(OR(P2_1cT!AM19=":",P2_1cT!$AC19=":"),":",P2_1cT!AM19/P2_1cT!$X19*100)</f>
        <v>114.88201680137111</v>
      </c>
      <c r="AN19" s="260">
        <f>IF(OR(P2_1cT!AN19=":",P2_1cT!$AC19=":"),":",P2_1cT!AN19/P2_1cT!$X19*100)</f>
        <v>116.98373689462012</v>
      </c>
      <c r="AO19" s="260">
        <f>IF(OR(P2_1cT!AO19=":",P2_1cT!$AC19=":"),":",P2_1cT!AO19/P2_1cT!$X19*100)</f>
        <v>39.082604386669203</v>
      </c>
      <c r="AP19" s="260"/>
      <c r="AQ19" s="260">
        <f>IF(OR(P2_1cT!AQ19=":",P2_1cT!$AC19=":"),":",P2_1cT!AQ19/P2_1cT!$X19*100)</f>
        <v>29.663707688121686</v>
      </c>
      <c r="AR19" s="260">
        <f>IF(OR(P2_1cT!AR19=":",P2_1cT!$AC19=":"),":",P2_1cT!AR19/P2_1cT!$X19*100)</f>
        <v>94.978053639950673</v>
      </c>
      <c r="AS19" s="260">
        <f>IF(OR(P2_1cT!AS19=":",P2_1cT!$AC19=":"),":",P2_1cT!AS19/P2_1cT!$X19*100)</f>
        <v>109.5938377968791</v>
      </c>
    </row>
    <row r="20" spans="1:45" ht="22.5" customHeight="1">
      <c r="A20" s="77">
        <f t="shared" si="0"/>
        <v>1</v>
      </c>
      <c r="B20" s="105">
        <v>2008</v>
      </c>
      <c r="C20" s="260">
        <f>IF(OR(P2_1cT!C20=":",P2_1cT!$AC20=":"),":",P2_1cT!C20/P2_1cT!$X20*100)</f>
        <v>29.806572782601208</v>
      </c>
      <c r="D20" s="260">
        <f>IF(OR(P2_1cT!D20=":",P2_1cT!$AC20=":"),":",P2_1cT!D20/P2_1cT!$X20*100)</f>
        <v>238.38139394529634</v>
      </c>
      <c r="E20" s="260">
        <f>IF(OR(P2_1cT!E20=":",P2_1cT!$AC20=":"),":",P2_1cT!E20/P2_1cT!$X20*100)</f>
        <v>64.122903522773981</v>
      </c>
      <c r="F20" s="260">
        <f>IF(OR(P2_1cT!F20=":",P2_1cT!$AC20=":"),":",P2_1cT!F20/P2_1cT!$X20*100)</f>
        <v>404.21360766322209</v>
      </c>
      <c r="G20" s="260">
        <f>IF(OR(P2_1cT!G20=":",P2_1cT!$AC20=":"),":",P2_1cT!G20/P2_1cT!$X20*100)</f>
        <v>113.52286441461533</v>
      </c>
      <c r="H20" s="260">
        <f>IF(OR(P2_1cT!H20=":",P2_1cT!$AC20=":"),":",P2_1cT!H20/P2_1cT!$X20*100)</f>
        <v>117.40390220717849</v>
      </c>
      <c r="I20" s="260">
        <f>IF(OR(P2_1cT!I20=":",P2_1cT!$AC20=":"),":",P2_1cT!I20/P2_1cT!$X20*100)</f>
        <v>80.581069318286495</v>
      </c>
      <c r="J20" s="260">
        <f>IF(OR(P2_1cT!J20=":",P2_1cT!$AC20=":"),":",P2_1cT!J20/P2_1cT!$X20*100)</f>
        <v>131.48504897169042</v>
      </c>
      <c r="K20" s="260">
        <f>IF(OR(P2_1cT!K20=":",P2_1cT!$AC20=":"),":",P2_1cT!K20/P2_1cT!$X20*100)</f>
        <v>61.026364480999185</v>
      </c>
      <c r="L20" s="260">
        <f>IF(OR(P2_1cT!L20=":",P2_1cT!$AC20=":"),":",P2_1cT!L20/P2_1cT!$X20*100)</f>
        <v>163.84436469873799</v>
      </c>
      <c r="M20" s="260">
        <f>IF(OR(P2_1cT!M20=":",P2_1cT!$AC20=":"),":",P2_1cT!M20/P2_1cT!$X20*100)</f>
        <v>165.70394933905487</v>
      </c>
      <c r="N20" s="260">
        <f>IF(OR(P2_1cT!N20=":",P2_1cT!$AC20=":"),":",P2_1cT!N20/P2_1cT!$X20*100)</f>
        <v>2377.7644655457307</v>
      </c>
      <c r="O20" s="260">
        <f>IF(OR(P2_1cT!O20=":",P2_1cT!$AC20=":"),":",P2_1cT!O20/P2_1cT!$X20*100)</f>
        <v>134.55000379698282</v>
      </c>
      <c r="P20" s="260">
        <f>IF(OR(P2_1cT!P20=":",P2_1cT!$AC20=":"),":",P2_1cT!P20/P2_1cT!$X20*100)</f>
        <v>63.043174983555517</v>
      </c>
      <c r="Q20" s="260">
        <f>IF(OR(P2_1cT!Q20=":",P2_1cT!$AC20=":"),":",P2_1cT!Q20/P2_1cT!$X20*100)</f>
        <v>121.31865742402969</v>
      </c>
      <c r="R20" s="260">
        <f>IF(OR(P2_1cT!R20=":",P2_1cT!$AC20=":"),":",P2_1cT!R20/P2_1cT!$X20*100)</f>
        <v>136.60820633222505</v>
      </c>
      <c r="S20" s="260">
        <f>IF(OR(P2_1cT!S20=":",P2_1cT!$AC20=":"),":",P2_1cT!S20/P2_1cT!$X20*100)</f>
        <v>90.160795051825005</v>
      </c>
      <c r="T20" s="260">
        <f>IF(OR(P2_1cT!T20=":",P2_1cT!$AC20=":"),":",P2_1cT!T20/P2_1cT!$X20*100)</f>
        <v>79.344839143632342</v>
      </c>
      <c r="U20" s="260">
        <f>IF(OR(P2_1cT!U20=":",P2_1cT!$AC20=":"),":",P2_1cT!U20/P2_1cT!$X20*100)</f>
        <v>71.286589435274777</v>
      </c>
      <c r="V20" s="260">
        <f>IF(OR(P2_1cT!V20=":",P2_1cT!$AC20=":"),":",P2_1cT!V20/P2_1cT!$X20*100)</f>
        <v>13.892276054466787</v>
      </c>
      <c r="W20" s="260"/>
      <c r="X20" s="260">
        <f>IF(OR(P2_1cT!X20=":",P2_1cT!$AC20=":"),":",P2_1cT!X20/P2_1cT!$X20*100)</f>
        <v>100</v>
      </c>
      <c r="Y20" s="260"/>
      <c r="Z20" s="260"/>
      <c r="AA20" s="260"/>
      <c r="AB20" s="260"/>
      <c r="AC20" s="260">
        <f>IF(OR(P2_1cT!AC20=":",P2_1cT!$AC20=":"),":",P2_1cT!AC20/P2_1cT!$X20*100)</f>
        <v>111.96345695580119</v>
      </c>
      <c r="AD20" s="260"/>
      <c r="AE20" s="260">
        <f>IF(OR(P2_1cT!AE20=":",P2_1cT!$AC20=":"),":",P2_1cT!AE20/P2_1cT!$X20*100)</f>
        <v>29.806572782601208</v>
      </c>
      <c r="AF20" s="260">
        <f>IF(OR(P2_1cT!AF20=":",P2_1cT!$AC20=":"),":",P2_1cT!AF20/P2_1cT!$X20*100)</f>
        <v>78.851290426392467</v>
      </c>
      <c r="AG20" s="260">
        <f>IF(OR(P2_1cT!AG20=":",P2_1cT!$AC20=":"),":",P2_1cT!AG20/P2_1cT!$X20*100)</f>
        <v>64.122903522773981</v>
      </c>
      <c r="AH20" s="260">
        <f>IF(OR(P2_1cT!AH20=":",P2_1cT!$AC20=":"),":",P2_1cT!AH20/P2_1cT!$X20*100)</f>
        <v>117.40390220717849</v>
      </c>
      <c r="AI20" s="260">
        <f>IF(OR(P2_1cT!AI20=":",P2_1cT!$AC20=":"),":",P2_1cT!AI20/P2_1cT!$X20*100)</f>
        <v>82.358380231728262</v>
      </c>
      <c r="AJ20" s="260">
        <f>IF(OR(P2_1cT!AJ20=":",P2_1cT!$AC20=":"),":",P2_1cT!AJ20/P2_1cT!$X20*100)</f>
        <v>163.84436469873799</v>
      </c>
      <c r="AK20" s="260">
        <f>IF(OR(P2_1cT!AK20=":",P2_1cT!$AC20=":"),":",P2_1cT!AK20/P2_1cT!$X20*100)</f>
        <v>165.70394933905487</v>
      </c>
      <c r="AL20" s="260">
        <f>IF(OR(P2_1cT!AL20=":",P2_1cT!$AC20=":"),":",P2_1cT!AL20/P2_1cT!$X20*100)</f>
        <v>2377.7644655457307</v>
      </c>
      <c r="AM20" s="260">
        <f>IF(OR(P2_1cT!AM20=":",P2_1cT!$AC20=":"),":",P2_1cT!AM20/P2_1cT!$X20*100)</f>
        <v>112.9303401491249</v>
      </c>
      <c r="AN20" s="260">
        <f>IF(OR(P2_1cT!AN20=":",P2_1cT!$AC20=":"),":",P2_1cT!AN20/P2_1cT!$X20*100)</f>
        <v>117.75261064488258</v>
      </c>
      <c r="AO20" s="260">
        <f>IF(OR(P2_1cT!AO20=":",P2_1cT!$AC20=":"),":",P2_1cT!AO20/P2_1cT!$X20*100)</f>
        <v>38.951345420897091</v>
      </c>
      <c r="AP20" s="260"/>
      <c r="AQ20" s="260">
        <f>IF(OR(P2_1cT!AQ20=":",P2_1cT!$AC20=":"),":",P2_1cT!AQ20/P2_1cT!$X20*100)</f>
        <v>34.101045594263205</v>
      </c>
      <c r="AR20" s="260">
        <f>IF(OR(P2_1cT!AR20=":",P2_1cT!$AC20=":"),":",P2_1cT!AR20/P2_1cT!$X20*100)</f>
        <v>96.544605739276818</v>
      </c>
      <c r="AS20" s="260">
        <f>IF(OR(P2_1cT!AS20=":",P2_1cT!$AC20=":"),":",P2_1cT!AS20/P2_1cT!$X20*100)</f>
        <v>107.90750901616902</v>
      </c>
    </row>
    <row r="21" spans="1:45" ht="22.5" customHeight="1">
      <c r="A21" s="77">
        <f t="shared" si="0"/>
        <v>1</v>
      </c>
      <c r="B21" s="105">
        <v>2009</v>
      </c>
      <c r="C21" s="260">
        <f>IF(OR(P2_1cT!C21=":",P2_1cT!$AC21=":"),":",P2_1cT!C21/P2_1cT!$X21*100)</f>
        <v>28.700784833420645</v>
      </c>
      <c r="D21" s="260">
        <f>IF(OR(P2_1cT!D21=":",P2_1cT!$AC21=":"),":",P2_1cT!D21/P2_1cT!$X21*100)</f>
        <v>175.86348553136892</v>
      </c>
      <c r="E21" s="260">
        <f>IF(OR(P2_1cT!E21=":",P2_1cT!$AC21=":"),":",P2_1cT!E21/P2_1cT!$X21*100)</f>
        <v>63.401704384092994</v>
      </c>
      <c r="F21" s="260">
        <f>IF(OR(P2_1cT!F21=":",P2_1cT!$AC21=":"),":",P2_1cT!F21/P2_1cT!$X21*100)</f>
        <v>473.07400103757357</v>
      </c>
      <c r="G21" s="260">
        <f>IF(OR(P2_1cT!G21=":",P2_1cT!$AC21=":"),":",P2_1cT!G21/P2_1cT!$X21*100)</f>
        <v>118.46834009075251</v>
      </c>
      <c r="H21" s="260">
        <f>IF(OR(P2_1cT!H21=":",P2_1cT!$AC21=":"),":",P2_1cT!H21/P2_1cT!$X21*100)</f>
        <v>99.465206487126437</v>
      </c>
      <c r="I21" s="260">
        <f>IF(OR(P2_1cT!I21=":",P2_1cT!$AC21=":"),":",P2_1cT!I21/P2_1cT!$X21*100)</f>
        <v>80.360524840418734</v>
      </c>
      <c r="J21" s="260">
        <f>IF(OR(P2_1cT!J21=":",P2_1cT!$AC21=":"),":",P2_1cT!J21/P2_1cT!$X21*100)</f>
        <v>144.83044290121683</v>
      </c>
      <c r="K21" s="260">
        <f>IF(OR(P2_1cT!K21=":",P2_1cT!$AC21=":"),":",P2_1cT!K21/P2_1cT!$X21*100)</f>
        <v>57.907960052045759</v>
      </c>
      <c r="L21" s="260">
        <f>IF(OR(P2_1cT!L21=":",P2_1cT!$AC21=":"),":",P2_1cT!L21/P2_1cT!$X21*100)</f>
        <v>162.68435114333565</v>
      </c>
      <c r="M21" s="260">
        <f>IF(OR(P2_1cT!M21=":",P2_1cT!$AC21=":"),":",P2_1cT!M21/P2_1cT!$X21*100)</f>
        <v>175.46656702291907</v>
      </c>
      <c r="N21" s="260">
        <f>IF(OR(P2_1cT!N21=":",P2_1cT!$AC21=":"),":",P2_1cT!N21/P2_1cT!$X21*100)</f>
        <v>2725.2241410783918</v>
      </c>
      <c r="O21" s="260">
        <f>IF(OR(P2_1cT!O21=":",P2_1cT!$AC21=":"),":",P2_1cT!O21/P2_1cT!$X21*100)</f>
        <v>125.59392093926019</v>
      </c>
      <c r="P21" s="260">
        <f>IF(OR(P2_1cT!P21=":",P2_1cT!$AC21=":"),":",P2_1cT!P21/P2_1cT!$X21*100)</f>
        <v>55.763024708863249</v>
      </c>
      <c r="Q21" s="260">
        <f>IF(OR(P2_1cT!Q21=":",P2_1cT!$AC21=":"),":",P2_1cT!Q21/P2_1cT!$X21*100)</f>
        <v>129.26926062963483</v>
      </c>
      <c r="R21" s="260">
        <f>IF(OR(P2_1cT!R21=":",P2_1cT!$AC21=":"),":",P2_1cT!R21/P2_1cT!$X21*100)</f>
        <v>137.98977251225824</v>
      </c>
      <c r="S21" s="260">
        <f>IF(OR(P2_1cT!S21=":",P2_1cT!$AC21=":"),":",P2_1cT!S21/P2_1cT!$X21*100)</f>
        <v>91.724434211302082</v>
      </c>
      <c r="T21" s="260">
        <f>IF(OR(P2_1cT!T21=":",P2_1cT!$AC21=":"),":",P2_1cT!T21/P2_1cT!$X21*100)</f>
        <v>91.383877091388115</v>
      </c>
      <c r="U21" s="260">
        <f>IF(OR(P2_1cT!U21=":",P2_1cT!$AC21=":"),":",P2_1cT!U21/P2_1cT!$X21*100)</f>
        <v>69.847521672907632</v>
      </c>
      <c r="V21" s="260">
        <f>IF(OR(P2_1cT!V21=":",P2_1cT!$AC21=":"),":",P2_1cT!V21/P2_1cT!$X21*100)</f>
        <v>13.951603144877483</v>
      </c>
      <c r="W21" s="260"/>
      <c r="X21" s="260">
        <f>IF(OR(P2_1cT!X21=":",P2_1cT!$AC21=":"),":",P2_1cT!X21/P2_1cT!$X21*100)</f>
        <v>100</v>
      </c>
      <c r="Y21" s="260"/>
      <c r="Z21" s="260"/>
      <c r="AA21" s="260"/>
      <c r="AB21" s="260"/>
      <c r="AC21" s="260">
        <f>IF(OR(P2_1cT!AC21=":",P2_1cT!$AC21=":"),":",P2_1cT!AC21/P2_1cT!$X21*100)</f>
        <v>109.97671660301857</v>
      </c>
      <c r="AD21" s="260"/>
      <c r="AE21" s="260">
        <f>IF(OR(P2_1cT!AE21=":",P2_1cT!$AC21=":"),":",P2_1cT!AE21/P2_1cT!$X21*100)</f>
        <v>28.700784833420645</v>
      </c>
      <c r="AF21" s="260">
        <f>IF(OR(P2_1cT!AF21=":",P2_1cT!$AC21=":"),":",P2_1cT!AF21/P2_1cT!$X21*100)</f>
        <v>80.981269387933679</v>
      </c>
      <c r="AG21" s="260">
        <f>IF(OR(P2_1cT!AG21=":",P2_1cT!$AC21=":"),":",P2_1cT!AG21/P2_1cT!$X21*100)</f>
        <v>63.401704384092994</v>
      </c>
      <c r="AH21" s="260">
        <f>IF(OR(P2_1cT!AH21=":",P2_1cT!$AC21=":"),":",P2_1cT!AH21/P2_1cT!$X21*100)</f>
        <v>99.465206487126437</v>
      </c>
      <c r="AI21" s="260">
        <f>IF(OR(P2_1cT!AI21=":",P2_1cT!$AC21=":"),":",P2_1cT!AI21/P2_1cT!$X21*100)</f>
        <v>83.277822169871115</v>
      </c>
      <c r="AJ21" s="260">
        <f>IF(OR(P2_1cT!AJ21=":",P2_1cT!$AC21=":"),":",P2_1cT!AJ21/P2_1cT!$X21*100)</f>
        <v>162.68435114333565</v>
      </c>
      <c r="AK21" s="260">
        <f>IF(OR(P2_1cT!AK21=":",P2_1cT!$AC21=":"),":",P2_1cT!AK21/P2_1cT!$X21*100)</f>
        <v>175.46656702291907</v>
      </c>
      <c r="AL21" s="260">
        <f>IF(OR(P2_1cT!AL21=":",P2_1cT!$AC21=":"),":",P2_1cT!AL21/P2_1cT!$X21*100)</f>
        <v>2725.2241410783918</v>
      </c>
      <c r="AM21" s="260">
        <f>IF(OR(P2_1cT!AM21=":",P2_1cT!$AC21=":"),":",P2_1cT!AM21/P2_1cT!$X21*100)</f>
        <v>104.23952153713074</v>
      </c>
      <c r="AN21" s="260">
        <f>IF(OR(P2_1cT!AN21=":",P2_1cT!$AC21=":"),":",P2_1cT!AN21/P2_1cT!$X21*100)</f>
        <v>122.58299548767883</v>
      </c>
      <c r="AO21" s="260">
        <f>IF(OR(P2_1cT!AO21=":",P2_1cT!$AC21=":"),":",P2_1cT!AO21/P2_1cT!$X21*100)</f>
        <v>37.489869620766527</v>
      </c>
      <c r="AP21" s="260"/>
      <c r="AQ21" s="260">
        <f>IF(OR(P2_1cT!AQ21=":",P2_1cT!$AC21=":"),":",P2_1cT!AQ21/P2_1cT!$X21*100)</f>
        <v>31.629430326423375</v>
      </c>
      <c r="AR21" s="260">
        <f>IF(OR(P2_1cT!AR21=":",P2_1cT!$AC21=":"),":",P2_1cT!AR21/P2_1cT!$X21*100)</f>
        <v>89.006014572714307</v>
      </c>
      <c r="AS21" s="260">
        <f>IF(OR(P2_1cT!AS21=":",P2_1cT!$AC21=":"),":",P2_1cT!AS21/P2_1cT!$X21*100)</f>
        <v>110.53979666275386</v>
      </c>
    </row>
    <row r="22" spans="1:45" ht="22.5" customHeight="1">
      <c r="A22" s="77">
        <f t="shared" si="0"/>
        <v>1</v>
      </c>
      <c r="B22" s="105">
        <v>2010</v>
      </c>
      <c r="C22" s="260">
        <f>IF(OR(P2_1cT!C22=":",P2_1cT!$AC22=":"),":",P2_1cT!C22/P2_1cT!$X22*100)</f>
        <v>29.798039679997419</v>
      </c>
      <c r="D22" s="260">
        <f>IF(OR(P2_1cT!D22=":",P2_1cT!$AC22=":"),":",P2_1cT!D22/P2_1cT!$X22*100)</f>
        <v>189.3320780782513</v>
      </c>
      <c r="E22" s="260">
        <f>IF(OR(P2_1cT!E22=":",P2_1cT!$AC22=":"),":",P2_1cT!E22/P2_1cT!$X22*100)</f>
        <v>63.84429803893785</v>
      </c>
      <c r="F22" s="260">
        <f>IF(OR(P2_1cT!F22=":",P2_1cT!$AC22=":"),":",P2_1cT!F22/P2_1cT!$X22*100)</f>
        <v>456.60602243330447</v>
      </c>
      <c r="G22" s="260">
        <f>IF(OR(P2_1cT!G22=":",P2_1cT!$AC22=":"),":",P2_1cT!G22/P2_1cT!$X22*100)</f>
        <v>142.79793086789203</v>
      </c>
      <c r="H22" s="260">
        <f>IF(OR(P2_1cT!H22=":",P2_1cT!$AC22=":"),":",P2_1cT!H22/P2_1cT!$X22*100)</f>
        <v>86.349330265732092</v>
      </c>
      <c r="I22" s="260">
        <f>IF(OR(P2_1cT!I22=":",P2_1cT!$AC22=":"),":",P2_1cT!I22/P2_1cT!$X22*100)</f>
        <v>84.461114758891782</v>
      </c>
      <c r="J22" s="260">
        <f>IF(OR(P2_1cT!J22=":",P2_1cT!$AC22=":"),":",P2_1cT!J22/P2_1cT!$X22*100)</f>
        <v>145.80517021382104</v>
      </c>
      <c r="K22" s="260">
        <f>IF(OR(P2_1cT!K22=":",P2_1cT!$AC22=":"),":",P2_1cT!K22/P2_1cT!$X22*100)</f>
        <v>57.386528201105072</v>
      </c>
      <c r="L22" s="260">
        <f>IF(OR(P2_1cT!L22=":",P2_1cT!$AC22=":"),":",P2_1cT!L22/P2_1cT!$X22*100)</f>
        <v>163.16239320848644</v>
      </c>
      <c r="M22" s="260">
        <f>IF(OR(P2_1cT!M22=":",P2_1cT!$AC22=":"),":",P2_1cT!M22/P2_1cT!$X22*100)</f>
        <v>174.2491690889234</v>
      </c>
      <c r="N22" s="260">
        <f>IF(OR(P2_1cT!N22=":",P2_1cT!$AC22=":"),":",P2_1cT!N22/P2_1cT!$X22*100)</f>
        <v>2614.9484031904544</v>
      </c>
      <c r="O22" s="260">
        <f>IF(OR(P2_1cT!O22=":",P2_1cT!$AC22=":"),":",P2_1cT!O22/P2_1cT!$X22*100)</f>
        <v>129.2053439698237</v>
      </c>
      <c r="P22" s="260">
        <f>IF(OR(P2_1cT!P22=":",P2_1cT!$AC22=":"),":",P2_1cT!P22/P2_1cT!$X22*100)</f>
        <v>57.025226144893701</v>
      </c>
      <c r="Q22" s="260">
        <f>IF(OR(P2_1cT!Q22=":",P2_1cT!$AC22=":"),":",P2_1cT!Q22/P2_1cT!$X22*100)</f>
        <v>126.83593526125404</v>
      </c>
      <c r="R22" s="260">
        <f>IF(OR(P2_1cT!R22=":",P2_1cT!$AC22=":"),":",P2_1cT!R22/P2_1cT!$X22*100)</f>
        <v>139.28173591690177</v>
      </c>
      <c r="S22" s="260">
        <f>IF(OR(P2_1cT!S22=":",P2_1cT!$AC22=":"),":",P2_1cT!S22/P2_1cT!$X22*100)</f>
        <v>91.808086613906994</v>
      </c>
      <c r="T22" s="260">
        <f>IF(OR(P2_1cT!T22=":",P2_1cT!$AC22=":"),":",P2_1cT!T22/P2_1cT!$X22*100)</f>
        <v>99.354202935080579</v>
      </c>
      <c r="U22" s="260">
        <f>IF(OR(P2_1cT!U22=":",P2_1cT!$AC22=":"),":",P2_1cT!U22/P2_1cT!$X22*100)</f>
        <v>68.934913580615898</v>
      </c>
      <c r="V22" s="260">
        <f>IF(OR(P2_1cT!V22=":",P2_1cT!$AC22=":"),":",P2_1cT!V22/P2_1cT!$X22*100)</f>
        <v>13.734612840092279</v>
      </c>
      <c r="W22" s="260"/>
      <c r="X22" s="260">
        <f>IF(OR(P2_1cT!X22=":",P2_1cT!$AC22=":"),":",P2_1cT!X22/P2_1cT!$X22*100)</f>
        <v>100</v>
      </c>
      <c r="Y22" s="260"/>
      <c r="Z22" s="260"/>
      <c r="AA22" s="260"/>
      <c r="AB22" s="260"/>
      <c r="AC22" s="260">
        <f>IF(OR(P2_1cT!AC22=":",P2_1cT!$AC22=":"),":",P2_1cT!AC22/P2_1cT!$X22*100)</f>
        <v>109.7607627207926</v>
      </c>
      <c r="AD22" s="260"/>
      <c r="AE22" s="260">
        <f>IF(OR(P2_1cT!AE22=":",P2_1cT!$AC22=":"),":",P2_1cT!AE22/P2_1cT!$X22*100)</f>
        <v>29.798039679997419</v>
      </c>
      <c r="AF22" s="260">
        <f>IF(OR(P2_1cT!AF22=":",P2_1cT!$AC22=":"),":",P2_1cT!AF22/P2_1cT!$X22*100)</f>
        <v>84.322265258122712</v>
      </c>
      <c r="AG22" s="260">
        <f>IF(OR(P2_1cT!AG22=":",P2_1cT!$AC22=":"),":",P2_1cT!AG22/P2_1cT!$X22*100)</f>
        <v>63.84429803893785</v>
      </c>
      <c r="AH22" s="260">
        <f>IF(OR(P2_1cT!AH22=":",P2_1cT!$AC22=":"),":",P2_1cT!AH22/P2_1cT!$X22*100)</f>
        <v>86.349330265732092</v>
      </c>
      <c r="AI22" s="260">
        <f>IF(OR(P2_1cT!AI22=":",P2_1cT!$AC22=":"),":",P2_1cT!AI22/P2_1cT!$X22*100)</f>
        <v>85.483752078845299</v>
      </c>
      <c r="AJ22" s="260">
        <f>IF(OR(P2_1cT!AJ22=":",P2_1cT!$AC22=":"),":",P2_1cT!AJ22/P2_1cT!$X22*100)</f>
        <v>163.16239320848644</v>
      </c>
      <c r="AK22" s="260">
        <f>IF(OR(P2_1cT!AK22=":",P2_1cT!$AC22=":"),":",P2_1cT!AK22/P2_1cT!$X22*100)</f>
        <v>174.2491690889234</v>
      </c>
      <c r="AL22" s="260">
        <f>IF(OR(P2_1cT!AL22=":",P2_1cT!$AC22=":"),":",P2_1cT!AL22/P2_1cT!$X22*100)</f>
        <v>2614.9484031904544</v>
      </c>
      <c r="AM22" s="260">
        <f>IF(OR(P2_1cT!AM22=":",P2_1cT!$AC22=":"),":",P2_1cT!AM22/P2_1cT!$X22*100)</f>
        <v>107.90605319819547</v>
      </c>
      <c r="AN22" s="260">
        <f>IF(OR(P2_1cT!AN22=":",P2_1cT!$AC22=":"),":",P2_1cT!AN22/P2_1cT!$X22*100)</f>
        <v>121.52619222677268</v>
      </c>
      <c r="AO22" s="260">
        <f>IF(OR(P2_1cT!AO22=":",P2_1cT!$AC22=":"),":",P2_1cT!AO22/P2_1cT!$X22*100)</f>
        <v>36.568348209146023</v>
      </c>
      <c r="AP22" s="260"/>
      <c r="AQ22" s="260">
        <f>IF(OR(P2_1cT!AQ22=":",P2_1cT!$AC22=":"),":",P2_1cT!AQ22/P2_1cT!$X22*100)</f>
        <v>32.608249447030126</v>
      </c>
      <c r="AR22" s="260">
        <f>IF(OR(P2_1cT!AR22=":",P2_1cT!$AC22=":"),":",P2_1cT!AR22/P2_1cT!$X22*100)</f>
        <v>84.536339233824677</v>
      </c>
      <c r="AS22" s="260">
        <f>IF(OR(P2_1cT!AS22=":",P2_1cT!$AC22=":"),":",P2_1cT!AS22/P2_1cT!$X22*100)</f>
        <v>111.53486713576804</v>
      </c>
    </row>
    <row r="23" spans="1:45" ht="22.5" customHeight="1">
      <c r="A23" s="77">
        <f t="shared" si="0"/>
        <v>1</v>
      </c>
      <c r="B23" s="105">
        <v>2011</v>
      </c>
      <c r="C23" s="260">
        <f>IF(OR(P2_1cT!C23=":",P2_1cT!$AC23=":"),":",P2_1cT!C23/P2_1cT!$X23*100)</f>
        <v>34.159891823994506</v>
      </c>
      <c r="D23" s="260">
        <f>IF(OR(P2_1cT!D23=":",P2_1cT!$AC23=":"),":",P2_1cT!D23/P2_1cT!$X23*100)</f>
        <v>137.71088071750256</v>
      </c>
      <c r="E23" s="260">
        <f>IF(OR(P2_1cT!E23=":",P2_1cT!$AC23=":"),":",P2_1cT!E23/P2_1cT!$X23*100)</f>
        <v>62.683065819146286</v>
      </c>
      <c r="F23" s="260">
        <f>IF(OR(P2_1cT!F23=":",P2_1cT!$AC23=":"),":",P2_1cT!F23/P2_1cT!$X23*100)</f>
        <v>468.59651177083504</v>
      </c>
      <c r="G23" s="260">
        <f>IF(OR(P2_1cT!G23=":",P2_1cT!$AC23=":"),":",P2_1cT!G23/P2_1cT!$X23*100)</f>
        <v>150.01918431762061</v>
      </c>
      <c r="H23" s="260">
        <f>IF(OR(P2_1cT!H23=":",P2_1cT!$AC23=":"),":",P2_1cT!H23/P2_1cT!$X23*100)</f>
        <v>72.626996507842435</v>
      </c>
      <c r="I23" s="260">
        <f>IF(OR(P2_1cT!I23=":",P2_1cT!$AC23=":"),":",P2_1cT!I23/P2_1cT!$X23*100)</f>
        <v>85.476213323691738</v>
      </c>
      <c r="J23" s="260">
        <f>IF(OR(P2_1cT!J23=":",P2_1cT!$AC23=":"),":",P2_1cT!J23/P2_1cT!$X23*100)</f>
        <v>135.582008067061</v>
      </c>
      <c r="K23" s="260">
        <f>IF(OR(P2_1cT!K23=":",P2_1cT!$AC23=":"),":",P2_1cT!K23/P2_1cT!$X23*100)</f>
        <v>58.915950631615274</v>
      </c>
      <c r="L23" s="260">
        <f>IF(OR(P2_1cT!L23=":",P2_1cT!$AC23=":"),":",P2_1cT!L23/P2_1cT!$X23*100)</f>
        <v>161.40409086110901</v>
      </c>
      <c r="M23" s="260">
        <f>IF(OR(P2_1cT!M23=":",P2_1cT!$AC23=":"),":",P2_1cT!M23/P2_1cT!$X23*100)</f>
        <v>180.76933381548602</v>
      </c>
      <c r="N23" s="260">
        <f>IF(OR(P2_1cT!N23=":",P2_1cT!$AC23=":"),":",P2_1cT!N23/P2_1cT!$X23*100)</f>
        <v>2475.7244645326377</v>
      </c>
      <c r="O23" s="260">
        <f>IF(OR(P2_1cT!O23=":",P2_1cT!$AC23=":"),":",P2_1cT!O23/P2_1cT!$X23*100)</f>
        <v>135.44029761655921</v>
      </c>
      <c r="P23" s="260">
        <f>IF(OR(P2_1cT!P23=":",P2_1cT!$AC23=":"),":",P2_1cT!P23/P2_1cT!$X23*100)</f>
        <v>51.940986888823574</v>
      </c>
      <c r="Q23" s="260">
        <f>IF(OR(P2_1cT!Q23=":",P2_1cT!$AC23=":"),":",P2_1cT!Q23/P2_1cT!$X23*100)</f>
        <v>130.26398158396481</v>
      </c>
      <c r="R23" s="260">
        <f>IF(OR(P2_1cT!R23=":",P2_1cT!$AC23=":"),":",P2_1cT!R23/P2_1cT!$X23*100)</f>
        <v>139.25958051599335</v>
      </c>
      <c r="S23" s="260">
        <f>IF(OR(P2_1cT!S23=":",P2_1cT!$AC23=":"),":",P2_1cT!S23/P2_1cT!$X23*100)</f>
        <v>92.73808427443619</v>
      </c>
      <c r="T23" s="260">
        <f>IF(OR(P2_1cT!T23=":",P2_1cT!$AC23=":"),":",P2_1cT!T23/P2_1cT!$X23*100)</f>
        <v>112.56070496641679</v>
      </c>
      <c r="U23" s="260">
        <f>IF(OR(P2_1cT!U23=":",P2_1cT!$AC23=":"),":",P2_1cT!U23/P2_1cT!$X23*100)</f>
        <v>66.634172262495056</v>
      </c>
      <c r="V23" s="260">
        <f>IF(OR(P2_1cT!V23=":",P2_1cT!$AC23=":"),":",P2_1cT!V23/P2_1cT!$X23*100)</f>
        <v>14.802532020051684</v>
      </c>
      <c r="W23" s="260"/>
      <c r="X23" s="260">
        <f>IF(OR(P2_1cT!X23=":",P2_1cT!$AC23=":"),":",P2_1cT!X23/P2_1cT!$X23*100)</f>
        <v>100</v>
      </c>
      <c r="Y23" s="260"/>
      <c r="Z23" s="260"/>
      <c r="AA23" s="260"/>
      <c r="AB23" s="260"/>
      <c r="AC23" s="260">
        <f>IF(OR(P2_1cT!AC23=":",P2_1cT!$AC23=":"),":",P2_1cT!AC23/P2_1cT!$X23*100)</f>
        <v>108.89668454393471</v>
      </c>
      <c r="AD23" s="260"/>
      <c r="AE23" s="260">
        <f>IF(OR(P2_1cT!AE23=":",P2_1cT!$AC23=":"),":",P2_1cT!AE23/P2_1cT!$X23*100)</f>
        <v>34.159891823994506</v>
      </c>
      <c r="AF23" s="260">
        <f>IF(OR(P2_1cT!AF23=":",P2_1cT!$AC23=":"),":",P2_1cT!AF23/P2_1cT!$X23*100)</f>
        <v>84.000814593740174</v>
      </c>
      <c r="AG23" s="260">
        <f>IF(OR(P2_1cT!AG23=":",P2_1cT!$AC23=":"),":",P2_1cT!AG23/P2_1cT!$X23*100)</f>
        <v>62.683065819146286</v>
      </c>
      <c r="AH23" s="260">
        <f>IF(OR(P2_1cT!AH23=":",P2_1cT!$AC23=":"),":",P2_1cT!AH23/P2_1cT!$X23*100)</f>
        <v>72.626996507842435</v>
      </c>
      <c r="AI23" s="260">
        <f>IF(OR(P2_1cT!AI23=":",P2_1cT!$AC23=":"),":",P2_1cT!AI23/P2_1cT!$X23*100)</f>
        <v>84.476804166056596</v>
      </c>
      <c r="AJ23" s="260">
        <f>IF(OR(P2_1cT!AJ23=":",P2_1cT!$AC23=":"),":",P2_1cT!AJ23/P2_1cT!$X23*100)</f>
        <v>161.40409086110901</v>
      </c>
      <c r="AK23" s="260">
        <f>IF(OR(P2_1cT!AK23=":",P2_1cT!$AC23=":"),":",P2_1cT!AK23/P2_1cT!$X23*100)</f>
        <v>180.76933381548602</v>
      </c>
      <c r="AL23" s="260">
        <f>IF(OR(P2_1cT!AL23=":",P2_1cT!$AC23=":"),":",P2_1cT!AL23/P2_1cT!$X23*100)</f>
        <v>2475.7244645326377</v>
      </c>
      <c r="AM23" s="260">
        <f>IF(OR(P2_1cT!AM23=":",P2_1cT!$AC23=":"),":",P2_1cT!AM23/P2_1cT!$X23*100)</f>
        <v>110.76562542378525</v>
      </c>
      <c r="AN23" s="260">
        <f>IF(OR(P2_1cT!AN23=":",P2_1cT!$AC23=":"),":",P2_1cT!AN23/P2_1cT!$X23*100)</f>
        <v>123.45276397700766</v>
      </c>
      <c r="AO23" s="260">
        <f>IF(OR(P2_1cT!AO23=":",P2_1cT!$AC23=":"),":",P2_1cT!AO23/P2_1cT!$X23*100)</f>
        <v>37.772924689100854</v>
      </c>
      <c r="AP23" s="260"/>
      <c r="AQ23" s="260">
        <f>IF(OR(P2_1cT!AQ23=":",P2_1cT!$AC23=":"),":",P2_1cT!AQ23/P2_1cT!$X23*100)</f>
        <v>36.534467065079099</v>
      </c>
      <c r="AR23" s="260">
        <f>IF(OR(P2_1cT!AR23=":",P2_1cT!$AC23=":"),":",P2_1cT!AR23/P2_1cT!$X23*100)</f>
        <v>77.957904042833263</v>
      </c>
      <c r="AS23" s="260">
        <f>IF(OR(P2_1cT!AS23=":",P2_1cT!$AC23=":"),":",P2_1cT!AS23/P2_1cT!$X23*100)</f>
        <v>112.00266315862619</v>
      </c>
    </row>
    <row r="24" spans="1:45" ht="22.5" customHeight="1">
      <c r="A24" s="77">
        <f t="shared" si="0"/>
        <v>1</v>
      </c>
      <c r="B24" s="105">
        <v>2012</v>
      </c>
      <c r="C24" s="260">
        <f>IF(OR(P2_1cT!C24=":",P2_1cT!$AC24=":"),":",P2_1cT!C24/P2_1cT!$X24*100)</f>
        <v>32.704549800346975</v>
      </c>
      <c r="D24" s="260">
        <f>IF(OR(P2_1cT!D24=":",P2_1cT!$AC24=":"),":",P2_1cT!D24/P2_1cT!$X24*100)</f>
        <v>80.360083576884918</v>
      </c>
      <c r="E24" s="260">
        <f>IF(OR(P2_1cT!E24=":",P2_1cT!$AC24=":"),":",P2_1cT!E24/P2_1cT!$X24*100)</f>
        <v>60.847724670422508</v>
      </c>
      <c r="F24" s="260">
        <f>IF(OR(P2_1cT!F24=":",P2_1cT!$AC24=":"),":",P2_1cT!F24/P2_1cT!$X24*100)</f>
        <v>579.69158723726025</v>
      </c>
      <c r="G24" s="260">
        <f>IF(OR(P2_1cT!G24=":",P2_1cT!$AC24=":"),":",P2_1cT!G24/P2_1cT!$X24*100)</f>
        <v>170.83492140716211</v>
      </c>
      <c r="H24" s="260">
        <f>IF(OR(P2_1cT!H24=":",P2_1cT!$AC24=":"),":",P2_1cT!H24/P2_1cT!$X24*100)</f>
        <v>65.150356499202076</v>
      </c>
      <c r="I24" s="260">
        <f>IF(OR(P2_1cT!I24=":",P2_1cT!$AC24=":"),":",P2_1cT!I24/P2_1cT!$X24*100)</f>
        <v>85.370043796846204</v>
      </c>
      <c r="J24" s="260">
        <f>IF(OR(P2_1cT!J24=":",P2_1cT!$AC24=":"),":",P2_1cT!J24/P2_1cT!$X24*100)</f>
        <v>132.11047984985444</v>
      </c>
      <c r="K24" s="260">
        <f>IF(OR(P2_1cT!K24=":",P2_1cT!$AC24=":"),":",P2_1cT!K24/P2_1cT!$X24*100)</f>
        <v>60.57887876034178</v>
      </c>
      <c r="L24" s="260">
        <f>IF(OR(P2_1cT!L24=":",P2_1cT!$AC24=":"),":",P2_1cT!L24/P2_1cT!$X24*100)</f>
        <v>164.08825784016904</v>
      </c>
      <c r="M24" s="260">
        <f>IF(OR(P2_1cT!M24=":",P2_1cT!$AC24=":"),":",P2_1cT!M24/P2_1cT!$X24*100)</f>
        <v>188.26152318819595</v>
      </c>
      <c r="N24" s="260">
        <f>IF(OR(P2_1cT!N24=":",P2_1cT!$AC24=":"),":",P2_1cT!N24/P2_1cT!$X24*100)</f>
        <v>2431.0701968668604</v>
      </c>
      <c r="O24" s="260">
        <f>IF(OR(P2_1cT!O24=":",P2_1cT!$AC24=":"),":",P2_1cT!O24/P2_1cT!$X24*100)</f>
        <v>131.93792209066532</v>
      </c>
      <c r="P24" s="260">
        <f>IF(OR(P2_1cT!P24=":",P2_1cT!$AC24=":"),":",P2_1cT!P24/P2_1cT!$X24*100)</f>
        <v>53.644898799265349</v>
      </c>
      <c r="Q24" s="260">
        <f>IF(OR(P2_1cT!Q24=":",P2_1cT!$AC24=":"),":",P2_1cT!Q24/P2_1cT!$X24*100)</f>
        <v>128.32761506361109</v>
      </c>
      <c r="R24" s="260">
        <f>IF(OR(P2_1cT!R24=":",P2_1cT!$AC24=":"),":",P2_1cT!R24/P2_1cT!$X24*100)</f>
        <v>136.5308348324113</v>
      </c>
      <c r="S24" s="260">
        <f>IF(OR(P2_1cT!S24=":",P2_1cT!$AC24=":"),":",P2_1cT!S24/P2_1cT!$X24*100)</f>
        <v>93.057807405046034</v>
      </c>
      <c r="T24" s="260">
        <f>IF(OR(P2_1cT!T24=":",P2_1cT!$AC24=":"),":",P2_1cT!T24/P2_1cT!$X24*100)</f>
        <v>107.90111532704071</v>
      </c>
      <c r="U24" s="260">
        <f>IF(OR(P2_1cT!U24=":",P2_1cT!$AC24=":"),":",P2_1cT!U24/P2_1cT!$X24*100)</f>
        <v>64.58669298297724</v>
      </c>
      <c r="V24" s="260">
        <f>IF(OR(P2_1cT!V24=":",P2_1cT!$AC24=":"),":",P2_1cT!V24/P2_1cT!$X24*100)</f>
        <v>14.360740922460161</v>
      </c>
      <c r="W24" s="260"/>
      <c r="X24" s="260">
        <f>IF(OR(P2_1cT!X24=":",P2_1cT!$AC24=":"),":",P2_1cT!X24/P2_1cT!$X24*100)</f>
        <v>100</v>
      </c>
      <c r="Y24" s="260"/>
      <c r="Z24" s="260"/>
      <c r="AA24" s="260"/>
      <c r="AB24" s="260"/>
      <c r="AC24" s="260">
        <f>IF(OR(P2_1cT!AC24=":",P2_1cT!$AC24=":"),":",P2_1cT!AC24/P2_1cT!$X24*100)</f>
        <v>109.16199557383935</v>
      </c>
      <c r="AD24" s="260"/>
      <c r="AE24" s="260">
        <f>IF(OR(P2_1cT!AE24=":",P2_1cT!$AC24=":"),":",P2_1cT!AE24/P2_1cT!$X24*100)</f>
        <v>32.704549800346975</v>
      </c>
      <c r="AF24" s="260">
        <f>IF(OR(P2_1cT!AF24=":",P2_1cT!$AC24=":"),":",P2_1cT!AF24/P2_1cT!$X24*100)</f>
        <v>87.98977622810709</v>
      </c>
      <c r="AG24" s="260">
        <f>IF(OR(P2_1cT!AG24=":",P2_1cT!$AC24=":"),":",P2_1cT!AG24/P2_1cT!$X24*100)</f>
        <v>60.847724670422508</v>
      </c>
      <c r="AH24" s="260">
        <f>IF(OR(P2_1cT!AH24=":",P2_1cT!$AC24=":"),":",P2_1cT!AH24/P2_1cT!$X24*100)</f>
        <v>65.150356499202076</v>
      </c>
      <c r="AI24" s="260">
        <f>IF(OR(P2_1cT!AI24=":",P2_1cT!$AC24=":"),":",P2_1cT!AI24/P2_1cT!$X24*100)</f>
        <v>84.00159860479215</v>
      </c>
      <c r="AJ24" s="260">
        <f>IF(OR(P2_1cT!AJ24=":",P2_1cT!$AC24=":"),":",P2_1cT!AJ24/P2_1cT!$X24*100)</f>
        <v>164.08825784016904</v>
      </c>
      <c r="AK24" s="260">
        <f>IF(OR(P2_1cT!AK24=":",P2_1cT!$AC24=":"),":",P2_1cT!AK24/P2_1cT!$X24*100)</f>
        <v>188.26152318819595</v>
      </c>
      <c r="AL24" s="260">
        <f>IF(OR(P2_1cT!AL24=":",P2_1cT!$AC24=":"),":",P2_1cT!AL24/P2_1cT!$X24*100)</f>
        <v>2431.0701968668604</v>
      </c>
      <c r="AM24" s="260">
        <f>IF(OR(P2_1cT!AM24=":",P2_1cT!$AC24=":"),":",P2_1cT!AM24/P2_1cT!$X24*100)</f>
        <v>109.31883705549303</v>
      </c>
      <c r="AN24" s="260">
        <f>IF(OR(P2_1cT!AN24=":",P2_1cT!$AC24=":"),":",P2_1cT!AN24/P2_1cT!$X24*100)</f>
        <v>121.95609630967166</v>
      </c>
      <c r="AO24" s="260">
        <f>IF(OR(P2_1cT!AO24=":",P2_1cT!$AC24=":"),":",P2_1cT!AO24/P2_1cT!$X24*100)</f>
        <v>36.789664538957773</v>
      </c>
      <c r="AP24" s="260"/>
      <c r="AQ24" s="260">
        <f>IF(OR(P2_1cT!AQ24=":",P2_1cT!$AC24=":"),":",P2_1cT!AQ24/P2_1cT!$X24*100)</f>
        <v>33.718142773668909</v>
      </c>
      <c r="AR24" s="260">
        <f>IF(OR(P2_1cT!AR24=":",P2_1cT!$AC24=":"),":",P2_1cT!AR24/P2_1cT!$X24*100)</f>
        <v>77.356095647638753</v>
      </c>
      <c r="AS24" s="260">
        <f>IF(OR(P2_1cT!AS24=":",P2_1cT!$AC24=":"),":",P2_1cT!AS24/P2_1cT!$X24*100)</f>
        <v>112.07926371338827</v>
      </c>
    </row>
    <row r="25" spans="1:45" ht="22.5" customHeight="1">
      <c r="A25" s="77">
        <f t="shared" si="0"/>
        <v>1</v>
      </c>
      <c r="B25" s="105">
        <v>2013</v>
      </c>
      <c r="C25" s="260">
        <f>IF(OR(P2_1cT!C25=":",P2_1cT!$AC25=":"),":",P2_1cT!C25/P2_1cT!$X25*100)</f>
        <v>34.911465447370674</v>
      </c>
      <c r="D25" s="260">
        <f>IF(OR(P2_1cT!D25=":",P2_1cT!$AC25=":"),":",P2_1cT!D25/P2_1cT!$X25*100)</f>
        <v>90.801838248576644</v>
      </c>
      <c r="E25" s="260">
        <f>IF(OR(P2_1cT!E25=":",P2_1cT!$AC25=":"),":",P2_1cT!E25/P2_1cT!$X25*100)</f>
        <v>60.688505230160558</v>
      </c>
      <c r="F25" s="260">
        <f>IF(OR(P2_1cT!F25=":",P2_1cT!$AC25=":"),":",P2_1cT!F25/P2_1cT!$X25*100)</f>
        <v>530.1253520737697</v>
      </c>
      <c r="G25" s="260">
        <f>IF(OR(P2_1cT!G25=":",P2_1cT!$AC25=":"),":",P2_1cT!G25/P2_1cT!$X25*100)</f>
        <v>184.84849292392718</v>
      </c>
      <c r="H25" s="260">
        <f>IF(OR(P2_1cT!H25=":",P2_1cT!$AC25=":"),":",P2_1cT!H25/P2_1cT!$X25*100)</f>
        <v>56.634840936961382</v>
      </c>
      <c r="I25" s="260">
        <f>IF(OR(P2_1cT!I25=":",P2_1cT!$AC25=":"),":",P2_1cT!I25/P2_1cT!$X25*100)</f>
        <v>86.181434993329773</v>
      </c>
      <c r="J25" s="260">
        <f>IF(OR(P2_1cT!J25=":",P2_1cT!$AC25=":"),":",P2_1cT!J25/P2_1cT!$X25*100)</f>
        <v>136.58151580428373</v>
      </c>
      <c r="K25" s="260">
        <f>IF(OR(P2_1cT!K25=":",P2_1cT!$AC25=":"),":",P2_1cT!K25/P2_1cT!$X25*100)</f>
        <v>59.193601736414372</v>
      </c>
      <c r="L25" s="260">
        <f>IF(OR(P2_1cT!L25=":",P2_1cT!$AC25=":"),":",P2_1cT!L25/P2_1cT!$X25*100)</f>
        <v>182.64968323178766</v>
      </c>
      <c r="M25" s="260">
        <f>IF(OR(P2_1cT!M25=":",P2_1cT!$AC25=":"),":",P2_1cT!M25/P2_1cT!$X25*100)</f>
        <v>206.16258136860264</v>
      </c>
      <c r="N25" s="260">
        <f>IF(OR(P2_1cT!N25=":",P2_1cT!$AC25=":"),":",P2_1cT!N25/P2_1cT!$X25*100)</f>
        <v>2533.8420473078431</v>
      </c>
      <c r="O25" s="260">
        <f>IF(OR(P2_1cT!O25=":",P2_1cT!$AC25=":"),":",P2_1cT!O25/P2_1cT!$X25*100)</f>
        <v>124.38720373439556</v>
      </c>
      <c r="P25" s="260">
        <f>IF(OR(P2_1cT!P25=":",P2_1cT!$AC25=":"),":",P2_1cT!P25/P2_1cT!$X25*100)</f>
        <v>46.719162203230233</v>
      </c>
      <c r="Q25" s="260">
        <f>IF(OR(P2_1cT!Q25=":",P2_1cT!$AC25=":"),":",P2_1cT!Q25/P2_1cT!$X25*100)</f>
        <v>114.96404746629325</v>
      </c>
      <c r="R25" s="260">
        <f>IF(OR(P2_1cT!R25=":",P2_1cT!$AC25=":"),":",P2_1cT!R25/P2_1cT!$X25*100)</f>
        <v>129.48869022115994</v>
      </c>
      <c r="S25" s="260">
        <f>IF(OR(P2_1cT!S25=":",P2_1cT!$AC25=":"),":",P2_1cT!S25/P2_1cT!$X25*100)</f>
        <v>90.46298042679409</v>
      </c>
      <c r="T25" s="260">
        <f>IF(OR(P2_1cT!T25=":",P2_1cT!$AC25=":"),":",P2_1cT!T25/P2_1cT!$X25*100)</f>
        <v>99.051005451628157</v>
      </c>
      <c r="U25" s="260">
        <f>IF(OR(P2_1cT!U25=":",P2_1cT!$AC25=":"),":",P2_1cT!U25/P2_1cT!$X25*100)</f>
        <v>65.863243978370292</v>
      </c>
      <c r="V25" s="260">
        <f>IF(OR(P2_1cT!V25=":",P2_1cT!$AC25=":"),":",P2_1cT!V25/P2_1cT!$X25*100)</f>
        <v>13.617827671360619</v>
      </c>
      <c r="W25" s="260"/>
      <c r="X25" s="260">
        <f>IF(OR(P2_1cT!X25=":",P2_1cT!$AC25=":"),":",P2_1cT!X25/P2_1cT!$X25*100)</f>
        <v>100</v>
      </c>
      <c r="Y25" s="260"/>
      <c r="Z25" s="260"/>
      <c r="AA25" s="260"/>
      <c r="AB25" s="260"/>
      <c r="AC25" s="260">
        <f>IF(OR(P2_1cT!AC25=":",P2_1cT!$AC25=":"),":",P2_1cT!AC25/P2_1cT!$X25*100)</f>
        <v>108.65989129571754</v>
      </c>
      <c r="AD25" s="260"/>
      <c r="AE25" s="260">
        <f>IF(OR(P2_1cT!AE25=":",P2_1cT!$AC25=":"),":",P2_1cT!AE25/P2_1cT!$X25*100)</f>
        <v>34.911465447370674</v>
      </c>
      <c r="AF25" s="260">
        <f>IF(OR(P2_1cT!AF25=":",P2_1cT!$AC25=":"),":",P2_1cT!AF25/P2_1cT!$X25*100)</f>
        <v>88.39061257462204</v>
      </c>
      <c r="AG25" s="260">
        <f>IF(OR(P2_1cT!AG25=":",P2_1cT!$AC25=":"),":",P2_1cT!AG25/P2_1cT!$X25*100)</f>
        <v>60.688505230160558</v>
      </c>
      <c r="AH25" s="260">
        <f>IF(OR(P2_1cT!AH25=":",P2_1cT!$AC25=":"),":",P2_1cT!AH25/P2_1cT!$X25*100)</f>
        <v>56.634840936961382</v>
      </c>
      <c r="AI25" s="260">
        <f>IF(OR(P2_1cT!AI25=":",P2_1cT!$AC25=":"),":",P2_1cT!AI25/P2_1cT!$X25*100)</f>
        <v>84.862814081480906</v>
      </c>
      <c r="AJ25" s="260">
        <f>IF(OR(P2_1cT!AJ25=":",P2_1cT!$AC25=":"),":",P2_1cT!AJ25/P2_1cT!$X25*100)</f>
        <v>182.64968323178766</v>
      </c>
      <c r="AK25" s="260">
        <f>IF(OR(P2_1cT!AK25=":",P2_1cT!$AC25=":"),":",P2_1cT!AK25/P2_1cT!$X25*100)</f>
        <v>206.16258136860264</v>
      </c>
      <c r="AL25" s="260">
        <f>IF(OR(P2_1cT!AL25=":",P2_1cT!$AC25=":"),":",P2_1cT!AL25/P2_1cT!$X25*100)</f>
        <v>2533.8420473078431</v>
      </c>
      <c r="AM25" s="260">
        <f>IF(OR(P2_1cT!AM25=":",P2_1cT!$AC25=":"),":",P2_1cT!AM25/P2_1cT!$X25*100)</f>
        <v>101.23534838158415</v>
      </c>
      <c r="AN25" s="260">
        <f>IF(OR(P2_1cT!AN25=":",P2_1cT!$AC25=":"),":",P2_1cT!AN25/P2_1cT!$X25*100)</f>
        <v>113.02634157110766</v>
      </c>
      <c r="AO25" s="260">
        <f>IF(OR(P2_1cT!AO25=":",P2_1cT!$AC25=":"),":",P2_1cT!AO25/P2_1cT!$X25*100)</f>
        <v>35.874237310168041</v>
      </c>
      <c r="AP25" s="260"/>
      <c r="AQ25" s="260">
        <f>IF(OR(P2_1cT!AQ25=":",P2_1cT!$AC25=":"),":",P2_1cT!AQ25/P2_1cT!$X25*100)</f>
        <v>35.855118526096206</v>
      </c>
      <c r="AR25" s="260">
        <f>IF(OR(P2_1cT!AR25=":",P2_1cT!$AC25=":"),":",P2_1cT!AR25/P2_1cT!$X25*100)</f>
        <v>75.3206869091469</v>
      </c>
      <c r="AS25" s="260">
        <f>IF(OR(P2_1cT!AS25=":",P2_1cT!$AC25=":"),":",P2_1cT!AS25/P2_1cT!$X25*100)</f>
        <v>110.92001562027608</v>
      </c>
    </row>
    <row r="26" spans="1:45" ht="22.5" customHeight="1">
      <c r="A26" s="77">
        <f t="shared" si="0"/>
        <v>1</v>
      </c>
      <c r="B26" s="105">
        <v>2014</v>
      </c>
      <c r="C26" s="260">
        <f>IF(OR(P2_1cT!C26=":",P2_1cT!$AC26=":"),":",P2_1cT!C26/P2_1cT!$X26*100)</f>
        <v>32.964192757785234</v>
      </c>
      <c r="D26" s="260">
        <f>IF(OR(P2_1cT!D26=":",P2_1cT!$AC26=":"),":",P2_1cT!D26/P2_1cT!$X26*100)</f>
        <v>98.387921981919632</v>
      </c>
      <c r="E26" s="260">
        <f>IF(OR(P2_1cT!E26=":",P2_1cT!$AC26=":"),":",P2_1cT!E26/P2_1cT!$X26*100)</f>
        <v>63.295851395651923</v>
      </c>
      <c r="F26" s="260">
        <f>IF(OR(P2_1cT!F26=":",P2_1cT!$AC26=":"),":",P2_1cT!F26/P2_1cT!$X26*100)</f>
        <v>474.73056176785747</v>
      </c>
      <c r="G26" s="260">
        <f>IF(OR(P2_1cT!G26=":",P2_1cT!$AC26=":"),":",P2_1cT!G26/P2_1cT!$X26*100)</f>
        <v>178.5962159294464</v>
      </c>
      <c r="H26" s="260">
        <f>IF(OR(P2_1cT!H26=":",P2_1cT!$AC26=":"),":",P2_1cT!H26/P2_1cT!$X26*100)</f>
        <v>50.62790920486573</v>
      </c>
      <c r="I26" s="260">
        <f>IF(OR(P2_1cT!I26=":",P2_1cT!$AC26=":"),":",P2_1cT!I26/P2_1cT!$X26*100)</f>
        <v>87.724939090814502</v>
      </c>
      <c r="J26" s="260">
        <f>IF(OR(P2_1cT!J26=":",P2_1cT!$AC26=":"),":",P2_1cT!J26/P2_1cT!$X26*100)</f>
        <v>133.83540127920156</v>
      </c>
      <c r="K26" s="260">
        <f>IF(OR(P2_1cT!K26=":",P2_1cT!$AC26=":"),":",P2_1cT!K26/P2_1cT!$X26*100)</f>
        <v>63.141678139557357</v>
      </c>
      <c r="L26" s="260">
        <f>IF(OR(P2_1cT!L26=":",P2_1cT!$AC26=":"),":",P2_1cT!L26/P2_1cT!$X26*100)</f>
        <v>180.22370001552136</v>
      </c>
      <c r="M26" s="260">
        <f>IF(OR(P2_1cT!M26=":",P2_1cT!$AC26=":"),":",P2_1cT!M26/P2_1cT!$X26*100)</f>
        <v>204.3205107907479</v>
      </c>
      <c r="N26" s="260">
        <f>IF(OR(P2_1cT!N26=":",P2_1cT!$AC26=":"),":",P2_1cT!N26/P2_1cT!$X26*100)</f>
        <v>2373.1079356364226</v>
      </c>
      <c r="O26" s="260">
        <f>IF(OR(P2_1cT!O26=":",P2_1cT!$AC26=":"),":",P2_1cT!O26/P2_1cT!$X26*100)</f>
        <v>126.14105292219911</v>
      </c>
      <c r="P26" s="260">
        <f>IF(OR(P2_1cT!P26=":",P2_1cT!$AC26=":"),":",P2_1cT!P26/P2_1cT!$X26*100)</f>
        <v>43.255354276146761</v>
      </c>
      <c r="Q26" s="260">
        <f>IF(OR(P2_1cT!Q26=":",P2_1cT!$AC26=":"),":",P2_1cT!Q26/P2_1cT!$X26*100)</f>
        <v>113.48851470771169</v>
      </c>
      <c r="R26" s="260">
        <f>IF(OR(P2_1cT!R26=":",P2_1cT!$AC26=":"),":",P2_1cT!R26/P2_1cT!$X26*100)</f>
        <v>126.29616588614266</v>
      </c>
      <c r="S26" s="260">
        <f>IF(OR(P2_1cT!S26=":",P2_1cT!$AC26=":"),":",P2_1cT!S26/P2_1cT!$X26*100)</f>
        <v>89.058901158504213</v>
      </c>
      <c r="T26" s="260">
        <f>IF(OR(P2_1cT!T26=":",P2_1cT!$AC26=":"),":",P2_1cT!T26/P2_1cT!$X26*100)</f>
        <v>97.497497403530105</v>
      </c>
      <c r="U26" s="260">
        <f>IF(OR(P2_1cT!U26=":",P2_1cT!$AC26=":"),":",P2_1cT!U26/P2_1cT!$X26*100)</f>
        <v>62.005787188348137</v>
      </c>
      <c r="V26" s="260">
        <f>IF(OR(P2_1cT!V26=":",P2_1cT!$AC26=":"),":",P2_1cT!V26/P2_1cT!$X26*100)</f>
        <v>14.075663274991761</v>
      </c>
      <c r="W26" s="260"/>
      <c r="X26" s="260">
        <f>IF(OR(P2_1cT!X26=":",P2_1cT!$AC26=":"),":",P2_1cT!X26/P2_1cT!$X26*100)</f>
        <v>100</v>
      </c>
      <c r="Y26" s="260"/>
      <c r="Z26" s="260"/>
      <c r="AA26" s="260"/>
      <c r="AB26" s="260"/>
      <c r="AC26" s="260">
        <f>IF(OR(P2_1cT!AC26=":",P2_1cT!$AC26=":"),":",P2_1cT!AC26/P2_1cT!$X26*100)</f>
        <v>109.75814146023797</v>
      </c>
      <c r="AD26" s="260"/>
      <c r="AE26" s="260">
        <f>IF(OR(P2_1cT!AE26=":",P2_1cT!$AC26=":"),":",P2_1cT!AE26/P2_1cT!$X26*100)</f>
        <v>32.964192757785234</v>
      </c>
      <c r="AF26" s="260">
        <f>IF(OR(P2_1cT!AF26=":",P2_1cT!$AC26=":"),":",P2_1cT!AF26/P2_1cT!$X26*100)</f>
        <v>88.932603395225001</v>
      </c>
      <c r="AG26" s="260">
        <f>IF(OR(P2_1cT!AG26=":",P2_1cT!$AC26=":"),":",P2_1cT!AG26/P2_1cT!$X26*100)</f>
        <v>63.295851395651923</v>
      </c>
      <c r="AH26" s="260">
        <f>IF(OR(P2_1cT!AH26=":",P2_1cT!$AC26=":"),":",P2_1cT!AH26/P2_1cT!$X26*100)</f>
        <v>50.62790920486573</v>
      </c>
      <c r="AI26" s="260">
        <f>IF(OR(P2_1cT!AI26=":",P2_1cT!$AC26=":"),":",P2_1cT!AI26/P2_1cT!$X26*100)</f>
        <v>86.324144742155312</v>
      </c>
      <c r="AJ26" s="260">
        <f>IF(OR(P2_1cT!AJ26=":",P2_1cT!$AC26=":"),":",P2_1cT!AJ26/P2_1cT!$X26*100)</f>
        <v>180.22370001552136</v>
      </c>
      <c r="AK26" s="260">
        <f>IF(OR(P2_1cT!AK26=":",P2_1cT!$AC26=":"),":",P2_1cT!AK26/P2_1cT!$X26*100)</f>
        <v>204.3205107907479</v>
      </c>
      <c r="AL26" s="260">
        <f>IF(OR(P2_1cT!AL26=":",P2_1cT!$AC26=":"),":",P2_1cT!AL26/P2_1cT!$X26*100)</f>
        <v>2373.1079356364226</v>
      </c>
      <c r="AM26" s="260">
        <f>IF(OR(P2_1cT!AM26=":",P2_1cT!$AC26=":"),":",P2_1cT!AM26/P2_1cT!$X26*100)</f>
        <v>101.25372158197283</v>
      </c>
      <c r="AN26" s="260">
        <f>IF(OR(P2_1cT!AN26=":",P2_1cT!$AC26=":"),":",P2_1cT!AN26/P2_1cT!$X26*100)</f>
        <v>110.97372312498028</v>
      </c>
      <c r="AO26" s="260">
        <f>IF(OR(P2_1cT!AO26=":",P2_1cT!$AC26=":"),":",P2_1cT!AO26/P2_1cT!$X26*100)</f>
        <v>37.318471334559121</v>
      </c>
      <c r="AP26" s="260"/>
      <c r="AQ26" s="260">
        <f>IF(OR(P2_1cT!AQ26=":",P2_1cT!$AC26=":"),":",P2_1cT!AQ26/P2_1cT!$X26*100)</f>
        <v>33.9780418561853</v>
      </c>
      <c r="AR26" s="260">
        <f>IF(OR(P2_1cT!AR26=":",P2_1cT!$AC26=":"),":",P2_1cT!AR26/P2_1cT!$X26*100)</f>
        <v>74.338271080298881</v>
      </c>
      <c r="AS26" s="260">
        <f>IF(OR(P2_1cT!AS26=":",P2_1cT!$AC26=":"),":",P2_1cT!AS26/P2_1cT!$X26*100)</f>
        <v>110.72596136848955</v>
      </c>
    </row>
    <row r="27" spans="1:45" ht="22.5" customHeight="1">
      <c r="A27" s="77">
        <f t="shared" si="0"/>
        <v>1</v>
      </c>
      <c r="B27" s="105">
        <v>2015</v>
      </c>
      <c r="C27" s="260">
        <f>IF(OR(P2_1cT!C27=":",P2_1cT!$AC27=":"),":",P2_1cT!C27/P2_1cT!$X27*100)</f>
        <v>34.970885890469127</v>
      </c>
      <c r="D27" s="260">
        <f>IF(OR(P2_1cT!D27=":",P2_1cT!$AC27=":"),":",P2_1cT!D27/P2_1cT!$X27*100)</f>
        <v>102.67791769352404</v>
      </c>
      <c r="E27" s="260">
        <f>IF(OR(P2_1cT!E27=":",P2_1cT!$AC27=":"),":",P2_1cT!E27/P2_1cT!$X27*100)</f>
        <v>64.151539411551525</v>
      </c>
      <c r="F27" s="260">
        <f>IF(OR(P2_1cT!F27=":",P2_1cT!$AC27=":"),":",P2_1cT!F27/P2_1cT!$X27*100)</f>
        <v>468.1956981566712</v>
      </c>
      <c r="G27" s="260">
        <f>IF(OR(P2_1cT!G27=":",P2_1cT!$AC27=":"),":",P2_1cT!G27/P2_1cT!$X27*100)</f>
        <v>163.05922923154981</v>
      </c>
      <c r="H27" s="260">
        <f>IF(OR(P2_1cT!H27=":",P2_1cT!$AC27=":"),":",P2_1cT!H27/P2_1cT!$X27*100)</f>
        <v>48.843130748389122</v>
      </c>
      <c r="I27" s="260">
        <f>IF(OR(P2_1cT!I27=":",P2_1cT!$AC27=":"),":",P2_1cT!I27/P2_1cT!$X27*100)</f>
        <v>87.377308181083961</v>
      </c>
      <c r="J27" s="260">
        <f>IF(OR(P2_1cT!J27=":",P2_1cT!$AC27=":"),":",P2_1cT!J27/P2_1cT!$X27*100)</f>
        <v>138.86323047259603</v>
      </c>
      <c r="K27" s="260">
        <f>IF(OR(P2_1cT!K27=":",P2_1cT!$AC27=":"),":",P2_1cT!K27/P2_1cT!$X27*100)</f>
        <v>65.102703217556311</v>
      </c>
      <c r="L27" s="260">
        <f>IF(OR(P2_1cT!L27=":",P2_1cT!$AC27=":"),":",P2_1cT!L27/P2_1cT!$X27*100)</f>
        <v>181.29474150393449</v>
      </c>
      <c r="M27" s="260">
        <f>IF(OR(P2_1cT!M27=":",P2_1cT!$AC27=":"),":",P2_1cT!M27/P2_1cT!$X27*100)</f>
        <v>201.09856409063661</v>
      </c>
      <c r="N27" s="260">
        <f>IF(OR(P2_1cT!N27=":",P2_1cT!$AC27=":"),":",P2_1cT!N27/P2_1cT!$X27*100)</f>
        <v>2241.8290575647738</v>
      </c>
      <c r="O27" s="260">
        <f>IF(OR(P2_1cT!O27=":",P2_1cT!$AC27=":"),":",P2_1cT!O27/P2_1cT!$X27*100)</f>
        <v>123.10185062480508</v>
      </c>
      <c r="P27" s="260">
        <f>IF(OR(P2_1cT!P27=":",P2_1cT!$AC27=":"),":",P2_1cT!P27/P2_1cT!$X27*100)</f>
        <v>42.155084034048613</v>
      </c>
      <c r="Q27" s="260">
        <f>IF(OR(P2_1cT!Q27=":",P2_1cT!$AC27=":"),":",P2_1cT!Q27/P2_1cT!$X27*100)</f>
        <v>114.47192877768799</v>
      </c>
      <c r="R27" s="260">
        <f>IF(OR(P2_1cT!R27=":",P2_1cT!$AC27=":"),":",P2_1cT!R27/P2_1cT!$X27*100)</f>
        <v>124.23253175423783</v>
      </c>
      <c r="S27" s="260">
        <f>IF(OR(P2_1cT!S27=":",P2_1cT!$AC27=":"),":",P2_1cT!S27/P2_1cT!$X27*100)</f>
        <v>87.716177622925713</v>
      </c>
      <c r="T27" s="260">
        <f>IF(OR(P2_1cT!T27=":",P2_1cT!$AC27=":"),":",P2_1cT!T27/P2_1cT!$X27*100)</f>
        <v>93.2922856886197</v>
      </c>
      <c r="U27" s="260">
        <f>IF(OR(P2_1cT!U27=":",P2_1cT!$AC27=":"),":",P2_1cT!U27/P2_1cT!$X27*100)</f>
        <v>60.303127089123585</v>
      </c>
      <c r="V27" s="260">
        <f>IF(OR(P2_1cT!V27=":",P2_1cT!$AC27=":"),":",P2_1cT!V27/P2_1cT!$X27*100)</f>
        <v>14.069752771615251</v>
      </c>
      <c r="W27" s="260"/>
      <c r="X27" s="260">
        <f>IF(OR(P2_1cT!X27=":",P2_1cT!$AC27=":"),":",P2_1cT!X27/P2_1cT!$X27*100)</f>
        <v>100</v>
      </c>
      <c r="Y27" s="260"/>
      <c r="Z27" s="260"/>
      <c r="AA27" s="260"/>
      <c r="AB27" s="260"/>
      <c r="AC27" s="260">
        <f>IF(OR(P2_1cT!AC27=":",P2_1cT!$AC27=":"),":",P2_1cT!AC27/P2_1cT!$X27*100)</f>
        <v>109.70358382085301</v>
      </c>
      <c r="AD27" s="260"/>
      <c r="AE27" s="260">
        <f>IF(OR(P2_1cT!AE27=":",P2_1cT!$AC27=":"),":",P2_1cT!AE27/P2_1cT!$X27*100)</f>
        <v>34.970885890469127</v>
      </c>
      <c r="AF27" s="260">
        <f>IF(OR(P2_1cT!AF27=":",P2_1cT!$AC27=":"),":",P2_1cT!AF27/P2_1cT!$X27*100)</f>
        <v>87.421753512309692</v>
      </c>
      <c r="AG27" s="260">
        <f>IF(OR(P2_1cT!AG27=":",P2_1cT!$AC27=":"),":",P2_1cT!AG27/P2_1cT!$X27*100)</f>
        <v>64.151539411551525</v>
      </c>
      <c r="AH27" s="260">
        <f>IF(OR(P2_1cT!AH27=":",P2_1cT!$AC27=":"),":",P2_1cT!AH27/P2_1cT!$X27*100)</f>
        <v>48.843130748389122</v>
      </c>
      <c r="AI27" s="260">
        <f>IF(OR(P2_1cT!AI27=":",P2_1cT!$AC27=":"),":",P2_1cT!AI27/P2_1cT!$X27*100)</f>
        <v>87.310093308403566</v>
      </c>
      <c r="AJ27" s="260">
        <f>IF(OR(P2_1cT!AJ27=":",P2_1cT!$AC27=":"),":",P2_1cT!AJ27/P2_1cT!$X27*100)</f>
        <v>181.29474150393449</v>
      </c>
      <c r="AK27" s="260">
        <f>IF(OR(P2_1cT!AK27=":",P2_1cT!$AC27=":"),":",P2_1cT!AK27/P2_1cT!$X27*100)</f>
        <v>201.09856409063661</v>
      </c>
      <c r="AL27" s="260">
        <f>IF(OR(P2_1cT!AL27=":",P2_1cT!$AC27=":"),":",P2_1cT!AL27/P2_1cT!$X27*100)</f>
        <v>2241.8290575647738</v>
      </c>
      <c r="AM27" s="260">
        <f>IF(OR(P2_1cT!AM27=":",P2_1cT!$AC27=":"),":",P2_1cT!AM27/P2_1cT!$X27*100)</f>
        <v>98.776805665196676</v>
      </c>
      <c r="AN27" s="260">
        <f>IF(OR(P2_1cT!AN27=":",P2_1cT!$AC27=":"),":",P2_1cT!AN27/P2_1cT!$X27*100)</f>
        <v>110.47880857643932</v>
      </c>
      <c r="AO27" s="260">
        <f>IF(OR(P2_1cT!AO27=":",P2_1cT!$AC27=":"),":",P2_1cT!AO27/P2_1cT!$X27*100)</f>
        <v>37.132969506698956</v>
      </c>
      <c r="AP27" s="260"/>
      <c r="AQ27" s="260">
        <f>IF(OR(P2_1cT!AQ27=":",P2_1cT!$AC27=":"),":",P2_1cT!AQ27/P2_1cT!$X27*100)</f>
        <v>36.041866830057081</v>
      </c>
      <c r="AR27" s="260">
        <f>IF(OR(P2_1cT!AR27=":",P2_1cT!$AC27=":"),":",P2_1cT!AR27/P2_1cT!$X27*100)</f>
        <v>72.704981930798851</v>
      </c>
      <c r="AS27" s="260">
        <f>IF(OR(P2_1cT!AS27=":",P2_1cT!$AC27=":"),":",P2_1cT!AS27/P2_1cT!$X27*100)</f>
        <v>110.57075711956735</v>
      </c>
    </row>
    <row r="28" spans="1:45" ht="12.75" customHeight="1">
      <c r="A28" s="77">
        <f>SUM(A7:A27)</f>
        <v>21</v>
      </c>
      <c r="B28" s="34"/>
      <c r="C28" s="261"/>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2"/>
      <c r="AD28" s="261"/>
      <c r="AE28" s="261"/>
      <c r="AF28" s="261"/>
      <c r="AG28" s="261"/>
      <c r="AH28" s="261"/>
      <c r="AI28" s="261"/>
      <c r="AJ28" s="261"/>
      <c r="AK28" s="261"/>
      <c r="AL28" s="261"/>
      <c r="AM28" s="261"/>
      <c r="AN28" s="261"/>
      <c r="AO28" s="261"/>
      <c r="AP28" s="263"/>
      <c r="AQ28" s="263"/>
      <c r="AR28" s="263"/>
      <c r="AS28" s="263"/>
    </row>
    <row r="29" spans="1:45" s="174" customFormat="1" ht="22.5" customHeight="1">
      <c r="B29" s="34" t="str">
        <f>INDEX($B$7:$B$27,$A$28-2)&amp;"-"&amp;INDEX($B$7:$B$27,$A$28)</f>
        <v>2013-2015</v>
      </c>
      <c r="C29" s="264">
        <f>AVERAGE(INDEX(C$7:C$27,$A$28-2),INDEX(C$7:C$27,$A$28-1),INDEX(C$7:C$27,$A$28))</f>
        <v>34.282181365208345</v>
      </c>
      <c r="D29" s="264">
        <f t="shared" ref="D29:AS29" si="1">AVERAGE(INDEX(D$7:D$27,$A$28-2),INDEX(D$7:D$27,$A$28-1),INDEX(D$7:D$27,$A$28))</f>
        <v>97.289225974673442</v>
      </c>
      <c r="E29" s="264">
        <f t="shared" si="1"/>
        <v>62.711965345788002</v>
      </c>
      <c r="F29" s="264">
        <f t="shared" si="1"/>
        <v>491.01720399943275</v>
      </c>
      <c r="G29" s="264">
        <f t="shared" si="1"/>
        <v>175.50131269497447</v>
      </c>
      <c r="H29" s="264">
        <f t="shared" si="1"/>
        <v>52.035293630072083</v>
      </c>
      <c r="I29" s="264">
        <f t="shared" si="1"/>
        <v>87.094560755076074</v>
      </c>
      <c r="J29" s="264">
        <f t="shared" si="1"/>
        <v>136.42671585202709</v>
      </c>
      <c r="K29" s="264">
        <f t="shared" si="1"/>
        <v>62.479327697842677</v>
      </c>
      <c r="L29" s="264">
        <f t="shared" si="1"/>
        <v>181.38937491708114</v>
      </c>
      <c r="M29" s="264">
        <f t="shared" si="1"/>
        <v>203.86055208332905</v>
      </c>
      <c r="N29" s="264">
        <f t="shared" si="1"/>
        <v>2382.9263468363465</v>
      </c>
      <c r="O29" s="264">
        <f t="shared" si="1"/>
        <v>124.54336909379992</v>
      </c>
      <c r="P29" s="264">
        <f t="shared" si="1"/>
        <v>44.043200171141869</v>
      </c>
      <c r="Q29" s="264">
        <f t="shared" si="1"/>
        <v>114.30816365056431</v>
      </c>
      <c r="R29" s="264">
        <f t="shared" si="1"/>
        <v>126.67246262051349</v>
      </c>
      <c r="S29" s="264">
        <f t="shared" si="1"/>
        <v>89.079353069408</v>
      </c>
      <c r="T29" s="264">
        <f t="shared" si="1"/>
        <v>96.613596181259325</v>
      </c>
      <c r="U29" s="264">
        <f t="shared" si="1"/>
        <v>62.72405275194734</v>
      </c>
      <c r="V29" s="264">
        <f t="shared" si="1"/>
        <v>13.921081239322545</v>
      </c>
      <c r="W29" s="264"/>
      <c r="X29" s="264">
        <f t="shared" si="1"/>
        <v>100</v>
      </c>
      <c r="Y29" s="264"/>
      <c r="Z29" s="264"/>
      <c r="AA29" s="264"/>
      <c r="AB29" s="264"/>
      <c r="AC29" s="264">
        <f t="shared" si="1"/>
        <v>109.3738721922695</v>
      </c>
      <c r="AD29" s="264"/>
      <c r="AE29" s="264">
        <f t="shared" si="1"/>
        <v>34.282181365208345</v>
      </c>
      <c r="AF29" s="264">
        <f t="shared" si="1"/>
        <v>88.248323160718925</v>
      </c>
      <c r="AG29" s="264">
        <f t="shared" si="1"/>
        <v>62.711965345788002</v>
      </c>
      <c r="AH29" s="264">
        <f t="shared" si="1"/>
        <v>52.035293630072083</v>
      </c>
      <c r="AI29" s="264">
        <f t="shared" si="1"/>
        <v>86.165684044013275</v>
      </c>
      <c r="AJ29" s="264">
        <f t="shared" si="1"/>
        <v>181.38937491708114</v>
      </c>
      <c r="AK29" s="264">
        <f t="shared" si="1"/>
        <v>203.86055208332905</v>
      </c>
      <c r="AL29" s="264">
        <f t="shared" si="1"/>
        <v>2382.9263468363465</v>
      </c>
      <c r="AM29" s="264">
        <f t="shared" si="1"/>
        <v>100.42195854291788</v>
      </c>
      <c r="AN29" s="264">
        <f t="shared" si="1"/>
        <v>111.49295775750909</v>
      </c>
      <c r="AO29" s="264">
        <f t="shared" si="1"/>
        <v>36.775226050475375</v>
      </c>
      <c r="AP29" s="264"/>
      <c r="AQ29" s="264">
        <f t="shared" si="1"/>
        <v>35.291675737446191</v>
      </c>
      <c r="AR29" s="264">
        <f t="shared" si="1"/>
        <v>74.121313306748206</v>
      </c>
      <c r="AS29" s="264">
        <f t="shared" si="1"/>
        <v>110.73891136944432</v>
      </c>
    </row>
    <row r="30" spans="1:45" s="174" customFormat="1" ht="22.5" customHeight="1">
      <c r="B30" s="34" t="str">
        <f>INDEX($B$7:$B$27,1)&amp;"-"&amp;INDEX($B$7:$B$27,$A$28)</f>
        <v>1995-2015</v>
      </c>
      <c r="C30" s="265">
        <f>AVERAGE(C7:C27)</f>
        <v>33.034930284106181</v>
      </c>
      <c r="D30" s="265">
        <f t="shared" ref="D30:AO30" si="2">AVERAGE(D7:D27)</f>
        <v>137.71794073557169</v>
      </c>
      <c r="E30" s="265">
        <f t="shared" si="2"/>
        <v>70.722466932731848</v>
      </c>
      <c r="F30" s="265">
        <f t="shared" si="2"/>
        <v>489.82258039933976</v>
      </c>
      <c r="G30" s="265">
        <f t="shared" si="2"/>
        <v>135.27337375878429</v>
      </c>
      <c r="H30" s="265">
        <f t="shared" si="2"/>
        <v>89.769637504820111</v>
      </c>
      <c r="I30" s="265">
        <f t="shared" si="2"/>
        <v>79.854670150411849</v>
      </c>
      <c r="J30" s="265">
        <f t="shared" si="2"/>
        <v>148.39738388269487</v>
      </c>
      <c r="K30" s="265">
        <f t="shared" si="2"/>
        <v>70.830539215045349</v>
      </c>
      <c r="L30" s="265">
        <f t="shared" si="2"/>
        <v>184.3914155485671</v>
      </c>
      <c r="M30" s="265">
        <f t="shared" si="2"/>
        <v>157.52298384997442</v>
      </c>
      <c r="N30" s="265">
        <f t="shared" si="2"/>
        <v>2462.4033722241838</v>
      </c>
      <c r="O30" s="265">
        <f t="shared" si="2"/>
        <v>142.76081380631382</v>
      </c>
      <c r="P30" s="265">
        <f t="shared" si="2"/>
        <v>62.559569268233354</v>
      </c>
      <c r="Q30" s="265">
        <f t="shared" si="2"/>
        <v>116.9661216174561</v>
      </c>
      <c r="R30" s="265">
        <f t="shared" si="2"/>
        <v>135.42770074344466</v>
      </c>
      <c r="S30" s="265">
        <f t="shared" si="2"/>
        <v>91.001396837197333</v>
      </c>
      <c r="T30" s="265">
        <f t="shared" si="2"/>
        <v>89.146011708391399</v>
      </c>
      <c r="U30" s="265">
        <f t="shared" si="2"/>
        <v>74.841804454520755</v>
      </c>
      <c r="V30" s="265">
        <f t="shared" si="2"/>
        <v>16.819605057272334</v>
      </c>
      <c r="W30" s="265"/>
      <c r="X30" s="265">
        <f t="shared" ref="X30" si="3">AVERAGE(X7:X27)</f>
        <v>100</v>
      </c>
      <c r="Y30" s="265"/>
      <c r="Z30" s="265"/>
      <c r="AA30" s="265"/>
      <c r="AB30" s="265"/>
      <c r="AC30" s="265">
        <f t="shared" si="2"/>
        <v>109.19485712444521</v>
      </c>
      <c r="AD30" s="265"/>
      <c r="AE30" s="265">
        <f t="shared" si="2"/>
        <v>33.034930284106181</v>
      </c>
      <c r="AF30" s="265">
        <f t="shared" si="2"/>
        <v>87.513566292544468</v>
      </c>
      <c r="AG30" s="265">
        <f t="shared" si="2"/>
        <v>70.722466932731848</v>
      </c>
      <c r="AH30" s="265">
        <f t="shared" si="2"/>
        <v>89.769637504820111</v>
      </c>
      <c r="AI30" s="265">
        <f t="shared" si="2"/>
        <v>87.669259886953952</v>
      </c>
      <c r="AJ30" s="265">
        <f t="shared" si="2"/>
        <v>184.3914155485671</v>
      </c>
      <c r="AK30" s="265">
        <f t="shared" si="2"/>
        <v>157.52298384997442</v>
      </c>
      <c r="AL30" s="265">
        <f t="shared" si="2"/>
        <v>2462.4033722241838</v>
      </c>
      <c r="AM30" s="265">
        <f t="shared" si="2"/>
        <v>117.28712227529138</v>
      </c>
      <c r="AN30" s="265">
        <f t="shared" si="2"/>
        <v>115.30333050973947</v>
      </c>
      <c r="AO30" s="265">
        <f t="shared" si="2"/>
        <v>47.271116481721371</v>
      </c>
      <c r="AP30" s="265"/>
      <c r="AQ30" s="265">
        <f t="shared" ref="AQ30:AS30" si="4">AVERAGE(AQ7:AQ27)</f>
        <v>35.11347605608465</v>
      </c>
      <c r="AR30" s="265">
        <f t="shared" si="4"/>
        <v>88.352148233739058</v>
      </c>
      <c r="AS30" s="265">
        <f t="shared" si="4"/>
        <v>111.62912754432141</v>
      </c>
    </row>
    <row r="31" spans="1:45" ht="22.5" customHeight="1">
      <c r="B31" s="34" t="str">
        <f>INDEX($B$7:$B$27,1)&amp;"-2008"</f>
        <v>1995-2008</v>
      </c>
      <c r="C31" s="265">
        <f ca="1">AVERAGE(OFFSET(C$7,0,0,14,1))</f>
        <v>33.251694695203234</v>
      </c>
      <c r="D31" s="265">
        <f t="shared" ref="D31:AS31" ca="1" si="5">AVERAGE(OFFSET(D$7,0,0,14,1))</f>
        <v>144.06732497278409</v>
      </c>
      <c r="E31" s="265">
        <f t="shared" ca="1" si="5"/>
        <v>74.732794045528934</v>
      </c>
      <c r="F31" s="265">
        <f t="shared" ca="1" si="5"/>
        <v>488.23246099349018</v>
      </c>
      <c r="G31" s="265">
        <f t="shared" ca="1" si="5"/>
        <v>123.7226095832942</v>
      </c>
      <c r="H31" s="265">
        <f t="shared" ca="1" si="5"/>
        <v>100.39032978222166</v>
      </c>
      <c r="I31" s="265">
        <f t="shared" ca="1" si="5"/>
        <v>77.142606726683724</v>
      </c>
      <c r="J31" s="265">
        <f t="shared" ca="1" si="5"/>
        <v>153.48120092489697</v>
      </c>
      <c r="K31" s="265">
        <f t="shared" ca="1" si="5"/>
        <v>76.086715912665454</v>
      </c>
      <c r="L31" s="265">
        <f t="shared" ca="1" si="5"/>
        <v>191.19375062254042</v>
      </c>
      <c r="M31" s="265">
        <f t="shared" ca="1" si="5"/>
        <v>141.26102939171082</v>
      </c>
      <c r="N31" s="265">
        <f t="shared" ca="1" si="5"/>
        <v>2451.0517550378909</v>
      </c>
      <c r="O31" s="265">
        <f t="shared" ca="1" si="5"/>
        <v>150.15496414534871</v>
      </c>
      <c r="P31" s="265">
        <f t="shared" ca="1" si="5"/>
        <v>68.803372684116354</v>
      </c>
      <c r="Q31" s="265">
        <f t="shared" ca="1" si="5"/>
        <v>114.19051931974434</v>
      </c>
      <c r="R31" s="265">
        <f t="shared" ca="1" si="5"/>
        <v>136.49302885523096</v>
      </c>
      <c r="S31" s="265">
        <f t="shared" ca="1" si="5"/>
        <v>91.033061562016343</v>
      </c>
      <c r="T31" s="265">
        <f t="shared" ca="1" si="5"/>
        <v>83.644682643751111</v>
      </c>
      <c r="U31" s="265">
        <f t="shared" ca="1" si="5"/>
        <v>79.535888199292714</v>
      </c>
      <c r="V31" s="265">
        <f t="shared" ca="1" si="5"/>
        <v>18.185640968376415</v>
      </c>
      <c r="W31" s="265"/>
      <c r="X31" s="265">
        <f t="shared" ca="1" si="5"/>
        <v>100</v>
      </c>
      <c r="Y31" s="265"/>
      <c r="Z31" s="265"/>
      <c r="AA31" s="265"/>
      <c r="AB31" s="265"/>
      <c r="AC31" s="265">
        <f t="shared" ca="1" si="5"/>
        <v>109.08387311392541</v>
      </c>
      <c r="AD31" s="265"/>
      <c r="AE31" s="265">
        <f t="shared" ca="1" si="5"/>
        <v>33.251694695203234</v>
      </c>
      <c r="AF31" s="265">
        <f t="shared" ca="1" si="5"/>
        <v>88.267556942383791</v>
      </c>
      <c r="AG31" s="265">
        <f t="shared" ca="1" si="5"/>
        <v>74.732794045528934</v>
      </c>
      <c r="AH31" s="265">
        <f t="shared" ca="1" si="5"/>
        <v>100.39032978222166</v>
      </c>
      <c r="AI31" s="265">
        <f t="shared" ca="1" si="5"/>
        <v>88.951244891030584</v>
      </c>
      <c r="AJ31" s="265">
        <f t="shared" ca="1" si="5"/>
        <v>191.19375062254042</v>
      </c>
      <c r="AK31" s="265">
        <f t="shared" ca="1" si="5"/>
        <v>141.26102939171082</v>
      </c>
      <c r="AL31" s="265">
        <f t="shared" ca="1" si="5"/>
        <v>2451.0517550378909</v>
      </c>
      <c r="AM31" s="265">
        <f t="shared" ca="1" si="5"/>
        <v>123.53811820984005</v>
      </c>
      <c r="AN31" s="265">
        <f t="shared" ca="1" si="5"/>
        <v>114.09807281649076</v>
      </c>
      <c r="AO31" s="265">
        <f t="shared" ca="1" si="5"/>
        <v>52.410497207625106</v>
      </c>
      <c r="AP31" s="265"/>
      <c r="AQ31" s="265">
        <f t="shared" ca="1" si="5"/>
        <v>35.501262882374114</v>
      </c>
      <c r="AR31" s="265">
        <f t="shared" ca="1" si="5"/>
        <v>93.155344249376057</v>
      </c>
      <c r="AS31" s="265">
        <f t="shared" ca="1" si="5"/>
        <v>111.84559668942003</v>
      </c>
    </row>
    <row r="32" spans="1:45" ht="22.5" customHeight="1">
      <c r="B32" s="34" t="str">
        <f>"2009-"&amp;INDEX($B$7:$B$27,$A$28)</f>
        <v>2009-2015</v>
      </c>
      <c r="C32" s="265">
        <f ca="1">AVERAGE(OFFSET(C$21,0,0,$A$28-SUM($A$7:$A$20),1))</f>
        <v>32.601401461912083</v>
      </c>
      <c r="D32" s="265">
        <f t="shared" ref="D32:AS32" ca="1" si="6">AVERAGE(OFFSET(D$21,0,0,$A$28-SUM($A$7:$A$20),1))</f>
        <v>125.01917226114685</v>
      </c>
      <c r="E32" s="265">
        <f t="shared" ca="1" si="6"/>
        <v>62.701812707137663</v>
      </c>
      <c r="F32" s="265">
        <f t="shared" ca="1" si="6"/>
        <v>493.00281921103885</v>
      </c>
      <c r="G32" s="265">
        <f t="shared" ca="1" si="6"/>
        <v>158.37490210976441</v>
      </c>
      <c r="H32" s="265">
        <f t="shared" ca="1" si="6"/>
        <v>68.528252950017034</v>
      </c>
      <c r="I32" s="265">
        <f t="shared" ca="1" si="6"/>
        <v>85.278796997868113</v>
      </c>
      <c r="J32" s="265">
        <f t="shared" ca="1" si="6"/>
        <v>138.22974979829067</v>
      </c>
      <c r="K32" s="265">
        <f t="shared" ca="1" si="6"/>
        <v>60.318185819805137</v>
      </c>
      <c r="L32" s="265">
        <f t="shared" ca="1" si="6"/>
        <v>170.7867454006205</v>
      </c>
      <c r="M32" s="265">
        <f t="shared" ca="1" si="6"/>
        <v>190.04689276650166</v>
      </c>
      <c r="N32" s="265">
        <f t="shared" ca="1" si="6"/>
        <v>2485.1066065967689</v>
      </c>
      <c r="O32" s="265">
        <f t="shared" ca="1" si="6"/>
        <v>127.97251312824405</v>
      </c>
      <c r="P32" s="265">
        <f t="shared" ca="1" si="6"/>
        <v>50.071962436467352</v>
      </c>
      <c r="Q32" s="265">
        <f t="shared" ca="1" si="6"/>
        <v>122.51732621287968</v>
      </c>
      <c r="R32" s="265">
        <f t="shared" ca="1" si="6"/>
        <v>133.29704451987214</v>
      </c>
      <c r="S32" s="265">
        <f t="shared" ca="1" si="6"/>
        <v>90.938067387559315</v>
      </c>
      <c r="T32" s="265">
        <f t="shared" ca="1" si="6"/>
        <v>100.14866983767203</v>
      </c>
      <c r="U32" s="265">
        <f t="shared" ca="1" si="6"/>
        <v>65.453636964976823</v>
      </c>
      <c r="V32" s="265">
        <f t="shared" ca="1" si="6"/>
        <v>14.087533235064177</v>
      </c>
      <c r="W32" s="265"/>
      <c r="X32" s="265">
        <f t="shared" ca="1" si="6"/>
        <v>100</v>
      </c>
      <c r="Y32" s="265"/>
      <c r="Z32" s="265"/>
      <c r="AA32" s="265"/>
      <c r="AB32" s="265"/>
      <c r="AC32" s="265">
        <f t="shared" ca="1" si="6"/>
        <v>109.41682514548484</v>
      </c>
      <c r="AD32" s="265"/>
      <c r="AE32" s="265">
        <f t="shared" ca="1" si="6"/>
        <v>32.601401461912083</v>
      </c>
      <c r="AF32" s="265">
        <f t="shared" ca="1" si="6"/>
        <v>86.005584992865778</v>
      </c>
      <c r="AG32" s="265">
        <f t="shared" ca="1" si="6"/>
        <v>62.701812707137663</v>
      </c>
      <c r="AH32" s="265">
        <f t="shared" ca="1" si="6"/>
        <v>68.528252950017034</v>
      </c>
      <c r="AI32" s="265">
        <f t="shared" ca="1" si="6"/>
        <v>85.105289878800704</v>
      </c>
      <c r="AJ32" s="265">
        <f t="shared" ca="1" si="6"/>
        <v>170.7867454006205</v>
      </c>
      <c r="AK32" s="265">
        <f t="shared" ca="1" si="6"/>
        <v>190.04689276650166</v>
      </c>
      <c r="AL32" s="265">
        <f t="shared" ca="1" si="6"/>
        <v>2485.1066065967689</v>
      </c>
      <c r="AM32" s="265">
        <f t="shared" ca="1" si="6"/>
        <v>104.78513040619403</v>
      </c>
      <c r="AN32" s="265">
        <f t="shared" ca="1" si="6"/>
        <v>117.71384589623688</v>
      </c>
      <c r="AO32" s="265">
        <f t="shared" ca="1" si="6"/>
        <v>36.992355029913895</v>
      </c>
      <c r="AP32" s="265"/>
      <c r="AQ32" s="265">
        <f t="shared" ca="1" si="6"/>
        <v>34.33790240350573</v>
      </c>
      <c r="AR32" s="265">
        <f t="shared" ca="1" si="6"/>
        <v>78.745756202465074</v>
      </c>
      <c r="AS32" s="265">
        <f t="shared" ca="1" si="6"/>
        <v>111.19618925412419</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S32"/>
  <sheetViews>
    <sheetView topLeftCell="L7" workbookViewId="0">
      <selection activeCell="D29" sqref="D29"/>
    </sheetView>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76" customWidth="1"/>
    <col min="25" max="25" width="3.75" style="76" customWidth="1"/>
    <col min="26" max="26" width="10" style="76" customWidth="1"/>
    <col min="27" max="27" width="3.75" style="76" customWidth="1"/>
    <col min="28" max="28" width="10" style="76" customWidth="1"/>
    <col min="29" max="29" width="10" style="174" customWidth="1"/>
    <col min="30" max="30" width="3.75" style="76" customWidth="1"/>
    <col min="31" max="41" width="10" style="76" customWidth="1"/>
    <col min="42" max="42" width="3.75" style="76" customWidth="1"/>
    <col min="43" max="16384" width="9.125" style="76"/>
  </cols>
  <sheetData>
    <row r="1" spans="1:45" ht="30.75" thickBot="1">
      <c r="B1" s="36" t="s">
        <v>121</v>
      </c>
    </row>
    <row r="2" spans="1:45" ht="13.5" customHeight="1" thickTop="1">
      <c r="B2" s="44" t="s">
        <v>327</v>
      </c>
    </row>
    <row r="3" spans="1:45" ht="13.5" customHeight="1">
      <c r="B3" s="44"/>
    </row>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c r="Y5" s="99"/>
      <c r="Z5" s="99"/>
      <c r="AA5" s="99"/>
      <c r="AB5" s="99"/>
      <c r="AC5" s="99" t="s">
        <v>125</v>
      </c>
      <c r="AD5" s="99"/>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01" t="s">
        <v>468</v>
      </c>
      <c r="Y6" s="101"/>
      <c r="Z6" s="191"/>
      <c r="AA6" s="101"/>
      <c r="AB6" s="101"/>
      <c r="AC6" s="102" t="s">
        <v>134</v>
      </c>
      <c r="AD6" s="101"/>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f t="shared" ref="A7:A27" si="0">IF(C7=":",0,1)</f>
        <v>1</v>
      </c>
      <c r="B7" s="105">
        <v>1995</v>
      </c>
      <c r="C7" s="172">
        <f>IF(OR(NA1cT!C7=":",HW1T!C7=":"),":",NA1cT!C7/HW1T!C7*10^3)</f>
        <v>5.3827172841983995</v>
      </c>
      <c r="D7" s="172">
        <f>IF(OR(NA1cT!D7=":",HW1T!D7=":"),":",NA1cT!D7/HW1T!D7*10^3)</f>
        <v>11.426041069963187</v>
      </c>
      <c r="E7" s="172">
        <f>IF(OR(NA1cT!E7=":",HW1T!E7=":"),":",NA1cT!E7/HW1T!E7*10^3)</f>
        <v>8.9175983412228792</v>
      </c>
      <c r="F7" s="172">
        <f>IF(OR(NA1cT!F7=":",HW1T!F7=":"),":",NA1cT!F7/HW1T!F7*10^3)</f>
        <v>59.630105604291217</v>
      </c>
      <c r="G7" s="172">
        <f>IF(OR(NA1cT!G7=":",HW1T!G7=":"),":",NA1cT!G7/HW1T!G7*10^3)</f>
        <v>12.057773639152531</v>
      </c>
      <c r="H7" s="172">
        <f>IF(OR(NA1cT!H7=":",HW1T!H7=":"),":",NA1cT!H7/HW1T!H7*10^3)</f>
        <v>12.204680199948053</v>
      </c>
      <c r="I7" s="172">
        <f>IF(OR(NA1cT!I7=":",HW1T!I7=":"),":",NA1cT!I7/HW1T!I7*10^3)</f>
        <v>9.8332252171962828</v>
      </c>
      <c r="J7" s="172">
        <f>IF(OR(NA1cT!J7=":",HW1T!J7=":"),":",NA1cT!J7/HW1T!J7*10^3)</f>
        <v>24.872933142971103</v>
      </c>
      <c r="K7" s="172">
        <f>IF(OR(NA1cT!K7=":",HW1T!K7=":"),":",NA1cT!K7/HW1T!K7*10^3)</f>
        <v>10.646148137801399</v>
      </c>
      <c r="L7" s="172">
        <f>IF(OR(NA1cT!L7=":",HW1T!L7=":"),":",NA1cT!L7/HW1T!L7*10^3)</f>
        <v>20.078890799182449</v>
      </c>
      <c r="M7" s="172">
        <f>IF(OR(NA1cT!M7=":",HW1T!M7=":"),":",NA1cT!M7/HW1T!M7*10^3)</f>
        <v>14.977813511628842</v>
      </c>
      <c r="N7" s="172">
        <f>IF(OR(NA1cT!N7=":",HW1T!N7=":"),":",NA1cT!N7/HW1T!N7*10^3)</f>
        <v>323.07923964130612</v>
      </c>
      <c r="O7" s="172">
        <f>IF(OR(NA1cT!O7=":",HW1T!O7=":"),":",NA1cT!O7/HW1T!O7*10^3)</f>
        <v>19.039117889539536</v>
      </c>
      <c r="P7" s="172">
        <f>IF(OR(NA1cT!P7=":",HW1T!P7=":"),":",NA1cT!P7/HW1T!P7*10^3)</f>
        <v>7.4031523849850416</v>
      </c>
      <c r="Q7" s="172">
        <f>IF(OR(NA1cT!Q7=":",HW1T!Q7=":"),":",NA1cT!Q7/HW1T!Q7*10^3)</f>
        <v>14.521350855234054</v>
      </c>
      <c r="R7" s="172">
        <f>IF(OR(NA1cT!R7=":",HW1T!R7=":"),":",NA1cT!R7/HW1T!R7*10^3)</f>
        <v>16.480335800539816</v>
      </c>
      <c r="S7" s="172">
        <f>IF(OR(NA1cT!S7=":",HW1T!S7=":"),":",NA1cT!S7/HW1T!S7*10^3)</f>
        <v>10.868170522398412</v>
      </c>
      <c r="T7" s="172">
        <f>IF(OR(NA1cT!T7=":",HW1T!T7=":"),":",NA1cT!T7/HW1T!T7*10^3)</f>
        <v>9.3612765192216898</v>
      </c>
      <c r="U7" s="172">
        <f>IF(OR(NA1cT!U7=":",HW1T!U7=":"),":",NA1cT!U7/HW1T!U7*10^3)</f>
        <v>10.810096648535172</v>
      </c>
      <c r="V7" s="172">
        <f>IF(OR(NA1cT!V7=":",HW1T!V7=":"),":",NA1cT!V7/HW1T!V7*10^3)</f>
        <v>3.0339541314957565</v>
      </c>
      <c r="W7" s="172" t="str">
        <f>IF(OR(NA1cT!W7=":",HW1T!W7=":"),":",NA1cT!W7/HW1T!W7*10^3)</f>
        <v>:</v>
      </c>
      <c r="X7" s="172">
        <f>IF(OR(NA1cT!X7=":",HW1T!X7=":"),":",NA1cT!X7/HW1T!AC7*10^3)</f>
        <v>12.545128822842521</v>
      </c>
      <c r="Y7" s="172"/>
      <c r="Z7" s="172"/>
      <c r="AA7" s="172"/>
      <c r="AB7" s="172"/>
      <c r="AC7" s="172">
        <f>IF(OR(NA1cT!AC7=":",HW1T!AC7=":"),":",NA1cT!AC7/HW1T!AC7*10^3)</f>
        <v>13.640978024671121</v>
      </c>
      <c r="AD7" s="172"/>
      <c r="AE7" s="172">
        <f>IF(OR(NA1cT!AE7=":",HW1T!AE7=":"),":",NA1cT!AE7/HW1T!AE7*10^3)</f>
        <v>5.3827172841983995</v>
      </c>
      <c r="AF7" s="172">
        <f>IF(OR(NA1cT!AF7=":",HW1T!AF7=":"),":",NA1cT!AF7/HW1T!AF7*10^3)</f>
        <v>10.070918490808209</v>
      </c>
      <c r="AG7" s="172">
        <f>IF(OR(NA1cT!AG7=":",HW1T!AG7=":"),":",NA1cT!AG7/HW1T!AG7*10^3)</f>
        <v>8.9175983412228792</v>
      </c>
      <c r="AH7" s="172">
        <f>IF(OR(NA1cT!AH7=":",HW1T!AH7=":"),":",NA1cT!AH7/HW1T!AH7*10^3)</f>
        <v>12.204680199948053</v>
      </c>
      <c r="AI7" s="172">
        <f>IF(OR(NA1cT!AI7=":",HW1T!AI7=":"),":",NA1cT!AI7/HW1T!AI7*10^3)</f>
        <v>12.433095993794277</v>
      </c>
      <c r="AJ7" s="172">
        <f>IF(OR(NA1cT!AJ7=":",HW1T!AJ7=":"),":",NA1cT!AJ7/HW1T!AJ7*10^3)</f>
        <v>20.078890799182449</v>
      </c>
      <c r="AK7" s="172">
        <f>IF(OR(NA1cT!AK7=":",HW1T!AK7=":"),":",NA1cT!AK7/HW1T!AK7*10^3)</f>
        <v>14.977813511628842</v>
      </c>
      <c r="AL7" s="172">
        <f>IF(OR(NA1cT!AL7=":",HW1T!AL7=":"),":",NA1cT!AL7/HW1T!AL7*10^3)</f>
        <v>323.07923964130612</v>
      </c>
      <c r="AM7" s="172">
        <f>IF(OR(NA1cT!AM7=":",HW1T!AM7=":"),":",NA1cT!AM7/HW1T!AM7*10^3)</f>
        <v>14.945999692299166</v>
      </c>
      <c r="AN7" s="172">
        <f>IF(OR(NA1cT!AN7=":",HW1T!AN7=":"),":",NA1cT!AN7/HW1T!AN7*10^3)</f>
        <v>14.107793131779253</v>
      </c>
      <c r="AO7" s="172">
        <f>IF(OR(NA1cT!AO7=":",HW1T!AO7=":"),":",NA1cT!AO7/HW1T!AO7*10^3)</f>
        <v>8.2673035582982823</v>
      </c>
      <c r="AP7" s="172"/>
      <c r="AQ7" s="172">
        <f>IF(OR(NA1cT!AQ7=":",HW1T!AQ7=":"),":",NA1cT!AQ7/HW1T!AQ7*10^3)</f>
        <v>5.5345491898737755</v>
      </c>
      <c r="AR7" s="172">
        <f>IF(OR(NA1cT!AR7=":",HW1T!AR7=":"),":",NA1cT!AR7/HW1T!AR7*10^3)</f>
        <v>10.865498058511571</v>
      </c>
      <c r="AS7" s="172">
        <f>IF(OR(NA1cT!AS7=":",HW1T!AS7=":"),":",NA1cT!AS7/HW1T!AS7*10^3)</f>
        <v>14.49346668364614</v>
      </c>
    </row>
    <row r="8" spans="1:45" ht="22.5" customHeight="1">
      <c r="A8" s="77">
        <f t="shared" si="0"/>
        <v>1</v>
      </c>
      <c r="B8" s="105">
        <v>1996</v>
      </c>
      <c r="C8" s="172">
        <f>IF(OR(NA1cT!C8=":",HW1T!C8=":"),":",NA1cT!C8/HW1T!C8*10^3)</f>
        <v>5.2581561979077325</v>
      </c>
      <c r="D8" s="172">
        <f>IF(OR(NA1cT!D8=":",HW1T!D8=":"),":",NA1cT!D8/HW1T!D8*10^3)</f>
        <v>11.677004074305966</v>
      </c>
      <c r="E8" s="172">
        <f>IF(OR(NA1cT!E8=":",HW1T!E8=":"),":",NA1cT!E8/HW1T!E8*10^3)</f>
        <v>9.5209910611848265</v>
      </c>
      <c r="F8" s="172">
        <f>IF(OR(NA1cT!F8=":",HW1T!F8=":"),":",NA1cT!F8/HW1T!F8*10^3)</f>
        <v>62.977035257305694</v>
      </c>
      <c r="G8" s="172">
        <f>IF(OR(NA1cT!G8=":",HW1T!G8=":"),":",NA1cT!G8/HW1T!G8*10^3)</f>
        <v>12.482237321776902</v>
      </c>
      <c r="H8" s="172">
        <f>IF(OR(NA1cT!H8=":",HW1T!H8=":"),":",NA1cT!H8/HW1T!H8*10^3)</f>
        <v>13.134013294264065</v>
      </c>
      <c r="I8" s="172">
        <f>IF(OR(NA1cT!I8=":",HW1T!I8=":"),":",NA1cT!I8/HW1T!I8*10^3)</f>
        <v>9.7888780107135762</v>
      </c>
      <c r="J8" s="172">
        <f>IF(OR(NA1cT!J8=":",HW1T!J8=":"),":",NA1cT!J8/HW1T!J8*10^3)</f>
        <v>24.539375383390915</v>
      </c>
      <c r="K8" s="172">
        <f>IF(OR(NA1cT!K8=":",HW1T!K8=":"),":",NA1cT!K8/HW1T!K8*10^3)</f>
        <v>10.614781507251294</v>
      </c>
      <c r="L8" s="172">
        <f>IF(OR(NA1cT!L8=":",HW1T!L8=":"),":",NA1cT!L8/HW1T!L8*10^3)</f>
        <v>22.10498630999701</v>
      </c>
      <c r="M8" s="172">
        <f>IF(OR(NA1cT!M8=":",HW1T!M8=":"),":",NA1cT!M8/HW1T!M8*10^3)</f>
        <v>16.184977108717035</v>
      </c>
      <c r="N8" s="172">
        <f>IF(OR(NA1cT!N8=":",HW1T!N8=":"),":",NA1cT!N8/HW1T!N8*10^3)</f>
        <v>332.2387057159238</v>
      </c>
      <c r="O8" s="172">
        <f>IF(OR(NA1cT!O8=":",HW1T!O8=":"),":",NA1cT!O8/HW1T!O8*10^3)</f>
        <v>19.713933882310474</v>
      </c>
      <c r="P8" s="172">
        <f>IF(OR(NA1cT!P8=":",HW1T!P8=":"),":",NA1cT!P8/HW1T!P8*10^3)</f>
        <v>8.1717531192713331</v>
      </c>
      <c r="Q8" s="172">
        <f>IF(OR(NA1cT!Q8=":",HW1T!Q8=":"),":",NA1cT!Q8/HW1T!Q8*10^3)</f>
        <v>14.984324410534262</v>
      </c>
      <c r="R8" s="172">
        <f>IF(OR(NA1cT!R8=":",HW1T!R8=":"),":",NA1cT!R8/HW1T!R8*10^3)</f>
        <v>16.897226533504288</v>
      </c>
      <c r="S8" s="172">
        <f>IF(OR(NA1cT!S8=":",HW1T!S8=":"),":",NA1cT!S8/HW1T!S8*10^3)</f>
        <v>11.526918167664654</v>
      </c>
      <c r="T8" s="172">
        <f>IF(OR(NA1cT!T8=":",HW1T!T8=":"),":",NA1cT!T8/HW1T!T8*10^3)</f>
        <v>10.18291677594444</v>
      </c>
      <c r="U8" s="172">
        <f>IF(OR(NA1cT!U8=":",HW1T!U8=":"),":",NA1cT!U8/HW1T!U8*10^3)</f>
        <v>11.691706683738724</v>
      </c>
      <c r="V8" s="172">
        <f>IF(OR(NA1cT!V8=":",HW1T!V8=":"),":",NA1cT!V8/HW1T!V8*10^3)</f>
        <v>3.0477474117809633</v>
      </c>
      <c r="W8" s="172"/>
      <c r="X8" s="172">
        <f>IF(OR(NA1cT!X8=":",HW1T!X8=":"),":",NA1cT!X8/HW1T!AC8*10^3)</f>
        <v>13.036978053085669</v>
      </c>
      <c r="Y8" s="172"/>
      <c r="Z8" s="172"/>
      <c r="AA8" s="172"/>
      <c r="AB8" s="172"/>
      <c r="AC8" s="172">
        <f>IF(OR(NA1cT!AC8=":",HW1T!AC8=":"),":",NA1cT!AC8/HW1T!AC8*10^3)</f>
        <v>14.103273414514243</v>
      </c>
      <c r="AD8" s="172"/>
      <c r="AE8" s="172">
        <f>IF(OR(NA1cT!AE8=":",HW1T!AE8=":"),":",NA1cT!AE8/HW1T!AE8*10^3)</f>
        <v>5.2581561979077325</v>
      </c>
      <c r="AF8" s="172">
        <f>IF(OR(NA1cT!AF8=":",HW1T!AF8=":"),":",NA1cT!AF8/HW1T!AF8*10^3)</f>
        <v>10.764839868286559</v>
      </c>
      <c r="AG8" s="172">
        <f>IF(OR(NA1cT!AG8=":",HW1T!AG8=":"),":",NA1cT!AG8/HW1T!AG8*10^3)</f>
        <v>9.5209910611848265</v>
      </c>
      <c r="AH8" s="172">
        <f>IF(OR(NA1cT!AH8=":",HW1T!AH8=":"),":",NA1cT!AH8/HW1T!AH8*10^3)</f>
        <v>13.134013294264065</v>
      </c>
      <c r="AI8" s="172">
        <f>IF(OR(NA1cT!AI8=":",HW1T!AI8=":"),":",NA1cT!AI8/HW1T!AI8*10^3)</f>
        <v>12.384142283964575</v>
      </c>
      <c r="AJ8" s="172">
        <f>IF(OR(NA1cT!AJ8=":",HW1T!AJ8=":"),":",NA1cT!AJ8/HW1T!AJ8*10^3)</f>
        <v>22.10498630999701</v>
      </c>
      <c r="AK8" s="172">
        <f>IF(OR(NA1cT!AK8=":",HW1T!AK8=":"),":",NA1cT!AK8/HW1T!AK8*10^3)</f>
        <v>16.184977108717035</v>
      </c>
      <c r="AL8" s="172">
        <f>IF(OR(NA1cT!AL8=":",HW1T!AL8=":"),":",NA1cT!AL8/HW1T!AL8*10^3)</f>
        <v>332.2387057159238</v>
      </c>
      <c r="AM8" s="172">
        <f>IF(OR(NA1cT!AM8=":",HW1T!AM8=":"),":",NA1cT!AM8/HW1T!AM8*10^3)</f>
        <v>15.697930285033316</v>
      </c>
      <c r="AN8" s="172">
        <f>IF(OR(NA1cT!AN8=":",HW1T!AN8=":"),":",NA1cT!AN8/HW1T!AN8*10^3)</f>
        <v>14.614839133048514</v>
      </c>
      <c r="AO8" s="172">
        <f>IF(OR(NA1cT!AO8=":",HW1T!AO8=":"),":",NA1cT!AO8/HW1T!AO8*10^3)</f>
        <v>8.5287699290005303</v>
      </c>
      <c r="AP8" s="172"/>
      <c r="AQ8" s="172">
        <f>IF(OR(NA1cT!AQ8=":",HW1T!AQ8=":"),":",NA1cT!AQ8/HW1T!AQ8*10^3)</f>
        <v>5.4227662438622728</v>
      </c>
      <c r="AR8" s="172">
        <f>IF(OR(NA1cT!AR8=":",HW1T!AR8=":"),":",NA1cT!AR8/HW1T!AR8*10^3)</f>
        <v>11.669055886935912</v>
      </c>
      <c r="AS8" s="172">
        <f>IF(OR(NA1cT!AS8=":",HW1T!AS8=":"),":",NA1cT!AS8/HW1T!AS8*10^3)</f>
        <v>14.876096236252501</v>
      </c>
    </row>
    <row r="9" spans="1:45" ht="22.5" customHeight="1">
      <c r="A9" s="77">
        <f t="shared" si="0"/>
        <v>1</v>
      </c>
      <c r="B9" s="105">
        <v>1997</v>
      </c>
      <c r="C9" s="172">
        <f>IF(OR(NA1cT!C9=":",HW1T!C9=":"),":",NA1cT!C9/HW1T!C9*10^3)</f>
        <v>4.9248668669258846</v>
      </c>
      <c r="D9" s="172">
        <f>IF(OR(NA1cT!D9=":",HW1T!D9=":"),":",NA1cT!D9/HW1T!D9*10^3)</f>
        <v>12.830052027487715</v>
      </c>
      <c r="E9" s="172">
        <f>IF(OR(NA1cT!E9=":",HW1T!E9=":"),":",NA1cT!E9/HW1T!E9*10^3)</f>
        <v>10.187331733788552</v>
      </c>
      <c r="F9" s="172">
        <f>IF(OR(NA1cT!F9=":",HW1T!F9=":"),":",NA1cT!F9/HW1T!F9*10^3)</f>
        <v>66.731854500754324</v>
      </c>
      <c r="G9" s="172">
        <f>IF(OR(NA1cT!G9=":",HW1T!G9=":"),":",NA1cT!G9/HW1T!G9*10^3)</f>
        <v>11.300419492540653</v>
      </c>
      <c r="H9" s="172">
        <f>IF(OR(NA1cT!H9=":",HW1T!H9=":"),":",NA1cT!H9/HW1T!H9*10^3)</f>
        <v>13.437327257463645</v>
      </c>
      <c r="I9" s="172">
        <f>IF(OR(NA1cT!I9=":",HW1T!I9=":"),":",NA1cT!I9/HW1T!I9*10^3)</f>
        <v>9.90293741102845</v>
      </c>
      <c r="J9" s="172">
        <f>IF(OR(NA1cT!J9=":",HW1T!J9=":"),":",NA1cT!J9/HW1T!J9*10^3)</f>
        <v>24.21640027662519</v>
      </c>
      <c r="K9" s="172">
        <f>IF(OR(NA1cT!K9=":",HW1T!K9=":"),":",NA1cT!K9/HW1T!K9*10^3)</f>
        <v>11.393034836573566</v>
      </c>
      <c r="L9" s="172">
        <f>IF(OR(NA1cT!L9=":",HW1T!L9=":"),":",NA1cT!L9/HW1T!L9*10^3)</f>
        <v>23.678856135165258</v>
      </c>
      <c r="M9" s="172">
        <f>IF(OR(NA1cT!M9=":",HW1T!M9=":"),":",NA1cT!M9/HW1T!M9*10^3)</f>
        <v>18.038644846916185</v>
      </c>
      <c r="N9" s="172">
        <f>IF(OR(NA1cT!N9=":",HW1T!N9=":"),":",NA1cT!N9/HW1T!N9*10^3)</f>
        <v>339.15773818017726</v>
      </c>
      <c r="O9" s="172">
        <f>IF(OR(NA1cT!O9=":",HW1T!O9=":"),":",NA1cT!O9/HW1T!O9*10^3)</f>
        <v>20.587041509418444</v>
      </c>
      <c r="P9" s="172">
        <f>IF(OR(NA1cT!P9=":",HW1T!P9=":"),":",NA1cT!P9/HW1T!P9*10^3)</f>
        <v>8.6776050998216547</v>
      </c>
      <c r="Q9" s="172">
        <f>IF(OR(NA1cT!Q9=":",HW1T!Q9=":"),":",NA1cT!Q9/HW1T!Q9*10^3)</f>
        <v>15.629539810955711</v>
      </c>
      <c r="R9" s="172">
        <f>IF(OR(NA1cT!R9=":",HW1T!R9=":"),":",NA1cT!R9/HW1T!R9*10^3)</f>
        <v>17.982046095720275</v>
      </c>
      <c r="S9" s="172">
        <f>IF(OR(NA1cT!S9=":",HW1T!S9=":"),":",NA1cT!S9/HW1T!S9*10^3)</f>
        <v>12.014145480371107</v>
      </c>
      <c r="T9" s="172">
        <f>IF(OR(NA1cT!T9=":",HW1T!T9=":"),":",NA1cT!T9/HW1T!T9*10^3)</f>
        <v>11.933755304524249</v>
      </c>
      <c r="U9" s="172">
        <f>IF(OR(NA1cT!U9=":",HW1T!U9=":"),":",NA1cT!U9/HW1T!U9*10^3)</f>
        <v>12.294836918677525</v>
      </c>
      <c r="V9" s="172">
        <f>IF(OR(NA1cT!V9=":",HW1T!V9=":"),":",NA1cT!V9/HW1T!V9*10^3)</f>
        <v>3.0325188737616191</v>
      </c>
      <c r="W9" s="172"/>
      <c r="X9" s="172">
        <f>IF(OR(NA1cT!X9=":",HW1T!X9=":"),":",NA1cT!X9/HW1T!AC9*10^3)</f>
        <v>13.61652192485387</v>
      </c>
      <c r="Y9" s="172"/>
      <c r="Z9" s="172"/>
      <c r="AA9" s="172"/>
      <c r="AB9" s="172"/>
      <c r="AC9" s="172">
        <f>IF(OR(NA1cT!AC9=":",HW1T!AC9=":"),":",NA1cT!AC9/HW1T!AC9*10^3)</f>
        <v>14.616424955903538</v>
      </c>
      <c r="AD9" s="172"/>
      <c r="AE9" s="172">
        <f>IF(OR(NA1cT!AE9=":",HW1T!AE9=":"),":",NA1cT!AE9/HW1T!AE9*10^3)</f>
        <v>4.9248668669258846</v>
      </c>
      <c r="AF9" s="172">
        <f>IF(OR(NA1cT!AF9=":",HW1T!AF9=":"),":",NA1cT!AF9/HW1T!AF9*10^3)</f>
        <v>11.480915099682573</v>
      </c>
      <c r="AG9" s="172">
        <f>IF(OR(NA1cT!AG9=":",HW1T!AG9=":"),":",NA1cT!AG9/HW1T!AG9*10^3)</f>
        <v>10.187331733788552</v>
      </c>
      <c r="AH9" s="172">
        <f>IF(OR(NA1cT!AH9=":",HW1T!AH9=":"),":",NA1cT!AH9/HW1T!AH9*10^3)</f>
        <v>13.437327257463645</v>
      </c>
      <c r="AI9" s="172">
        <f>IF(OR(NA1cT!AI9=":",HW1T!AI9=":"),":",NA1cT!AI9/HW1T!AI9*10^3)</f>
        <v>12.673638409371716</v>
      </c>
      <c r="AJ9" s="172">
        <f>IF(OR(NA1cT!AJ9=":",HW1T!AJ9=":"),":",NA1cT!AJ9/HW1T!AJ9*10^3)</f>
        <v>23.678856135165258</v>
      </c>
      <c r="AK9" s="172">
        <f>IF(OR(NA1cT!AK9=":",HW1T!AK9=":"),":",NA1cT!AK9/HW1T!AK9*10^3)</f>
        <v>18.038644846916185</v>
      </c>
      <c r="AL9" s="172">
        <f>IF(OR(NA1cT!AL9=":",HW1T!AL9=":"),":",NA1cT!AL9/HW1T!AL9*10^3)</f>
        <v>339.15773818017726</v>
      </c>
      <c r="AM9" s="172">
        <f>IF(OR(NA1cT!AM9=":",HW1T!AM9=":"),":",NA1cT!AM9/HW1T!AM9*10^3)</f>
        <v>16.470940448851358</v>
      </c>
      <c r="AN9" s="172">
        <f>IF(OR(NA1cT!AN9=":",HW1T!AN9=":"),":",NA1cT!AN9/HW1T!AN9*10^3)</f>
        <v>15.331861521969074</v>
      </c>
      <c r="AO9" s="172">
        <f>IF(OR(NA1cT!AO9=":",HW1T!AO9=":"),":",NA1cT!AO9/HW1T!AO9*10^3)</f>
        <v>9.0894430918831848</v>
      </c>
      <c r="AP9" s="172"/>
      <c r="AQ9" s="172">
        <f>IF(OR(NA1cT!AQ9=":",HW1T!AQ9=":"),":",NA1cT!AQ9/HW1T!AQ9*10^3)</f>
        <v>5.1040644754851865</v>
      </c>
      <c r="AR9" s="172">
        <f>IF(OR(NA1cT!AR9=":",HW1T!AR9=":"),":",NA1cT!AR9/HW1T!AR9*10^3)</f>
        <v>12.230094821183053</v>
      </c>
      <c r="AS9" s="172">
        <f>IF(OR(NA1cT!AS9=":",HW1T!AS9=":"),":",NA1cT!AS9/HW1T!AS9*10^3)</f>
        <v>15.53638388185272</v>
      </c>
    </row>
    <row r="10" spans="1:45" ht="22.5" customHeight="1">
      <c r="A10" s="77">
        <f t="shared" si="0"/>
        <v>1</v>
      </c>
      <c r="B10" s="105">
        <v>1998</v>
      </c>
      <c r="C10" s="172">
        <f>IF(OR(NA1cT!C10=":",HW1T!C10=":"),":",NA1cT!C10/HW1T!C10*10^3)</f>
        <v>5.4007208214090978</v>
      </c>
      <c r="D10" s="172">
        <f>IF(OR(NA1cT!D10=":",HW1T!D10=":"),":",NA1cT!D10/HW1T!D10*10^3)</f>
        <v>16.444250807006028</v>
      </c>
      <c r="E10" s="172">
        <f>IF(OR(NA1cT!E10=":",HW1T!E10=":"),":",NA1cT!E10/HW1T!E10*10^3)</f>
        <v>10.872411903857518</v>
      </c>
      <c r="F10" s="172">
        <f>IF(OR(NA1cT!F10=":",HW1T!F10=":"),":",NA1cT!F10/HW1T!F10*10^3)</f>
        <v>75.208135441694139</v>
      </c>
      <c r="G10" s="172">
        <f>IF(OR(NA1cT!G10=":",HW1T!G10=":"),":",NA1cT!G10/HW1T!G10*10^3)</f>
        <v>13.674964270674099</v>
      </c>
      <c r="H10" s="172">
        <f>IF(OR(NA1cT!H10=":",HW1T!H10=":"),":",NA1cT!H10/HW1T!H10*10^3)</f>
        <v>14.518976940449539</v>
      </c>
      <c r="I10" s="172">
        <f>IF(OR(NA1cT!I10=":",HW1T!I10=":"),":",NA1cT!I10/HW1T!I10*10^3)</f>
        <v>10.861821883893432</v>
      </c>
      <c r="J10" s="172">
        <f>IF(OR(NA1cT!J10=":",HW1T!J10=":"),":",NA1cT!J10/HW1T!J10*10^3)</f>
        <v>24.860235009775948</v>
      </c>
      <c r="K10" s="172">
        <f>IF(OR(NA1cT!K10=":",HW1T!K10=":"),":",NA1cT!K10/HW1T!K10*10^3)</f>
        <v>12.302505596509329</v>
      </c>
      <c r="L10" s="172">
        <f>IF(OR(NA1cT!L10=":",HW1T!L10=":"),":",NA1cT!L10/HW1T!L10*10^3)</f>
        <v>28.017934330320909</v>
      </c>
      <c r="M10" s="172">
        <f>IF(OR(NA1cT!M10=":",HW1T!M10=":"),":",NA1cT!M10/HW1T!M10*10^3)</f>
        <v>19.867886867928064</v>
      </c>
      <c r="N10" s="172">
        <f>IF(OR(NA1cT!N10=":",HW1T!N10=":"),":",NA1cT!N10/HW1T!N10*10^3)</f>
        <v>350.49565613399523</v>
      </c>
      <c r="O10" s="172">
        <f>IF(OR(NA1cT!O10=":",HW1T!O10=":"),":",NA1cT!O10/HW1T!O10*10^3)</f>
        <v>21.903685649499405</v>
      </c>
      <c r="P10" s="172">
        <f>IF(OR(NA1cT!P10=":",HW1T!P10=":"),":",NA1cT!P10/HW1T!P10*10^3)</f>
        <v>9.3083530887543393</v>
      </c>
      <c r="Q10" s="172">
        <f>IF(OR(NA1cT!Q10=":",HW1T!Q10=":"),":",NA1cT!Q10/HW1T!Q10*10^3)</f>
        <v>15.379783779299828</v>
      </c>
      <c r="R10" s="172">
        <f>IF(OR(NA1cT!R10=":",HW1T!R10=":"),":",NA1cT!R10/HW1T!R10*10^3)</f>
        <v>19.616700581572616</v>
      </c>
      <c r="S10" s="172">
        <f>IF(OR(NA1cT!S10=":",HW1T!S10=":"),":",NA1cT!S10/HW1T!S10*10^3)</f>
        <v>12.740578331118705</v>
      </c>
      <c r="T10" s="172">
        <f>IF(OR(NA1cT!T10=":",HW1T!T10=":"),":",NA1cT!T10/HW1T!T10*10^3)</f>
        <v>12.528323518996789</v>
      </c>
      <c r="U10" s="172">
        <f>IF(OR(NA1cT!U10=":",HW1T!U10=":"),":",NA1cT!U10/HW1T!U10*10^3)</f>
        <v>11.581894353882008</v>
      </c>
      <c r="V10" s="172">
        <f>IF(OR(NA1cT!V10=":",HW1T!V10=":"),":",NA1cT!V10/HW1T!V10*10^3)</f>
        <v>3.0430200217813588</v>
      </c>
      <c r="W10" s="172"/>
      <c r="X10" s="172">
        <f>IF(OR(NA1cT!X10=":",HW1T!X10=":"),":",NA1cT!X10/HW1T!AC10*10^3)</f>
        <v>14.540810252704793</v>
      </c>
      <c r="Y10" s="172"/>
      <c r="Z10" s="172"/>
      <c r="AA10" s="172"/>
      <c r="AB10" s="172"/>
      <c r="AC10" s="172">
        <f>IF(OR(NA1cT!AC10=":",HW1T!AC10=":"),":",NA1cT!AC10/HW1T!AC10*10^3)</f>
        <v>15.531418074970263</v>
      </c>
      <c r="AD10" s="172"/>
      <c r="AE10" s="172">
        <f>IF(OR(NA1cT!AE10=":",HW1T!AE10=":"),":",NA1cT!AE10/HW1T!AE10*10^3)</f>
        <v>5.4007208214090978</v>
      </c>
      <c r="AF10" s="172">
        <f>IF(OR(NA1cT!AF10=":",HW1T!AF10=":"),":",NA1cT!AF10/HW1T!AF10*10^3)</f>
        <v>12.48439664988393</v>
      </c>
      <c r="AG10" s="172">
        <f>IF(OR(NA1cT!AG10=":",HW1T!AG10=":"),":",NA1cT!AG10/HW1T!AG10*10^3)</f>
        <v>10.872411903857518</v>
      </c>
      <c r="AH10" s="172">
        <f>IF(OR(NA1cT!AH10=":",HW1T!AH10=":"),":",NA1cT!AH10/HW1T!AH10*10^3)</f>
        <v>14.518976940449539</v>
      </c>
      <c r="AI10" s="172">
        <f>IF(OR(NA1cT!AI10=":",HW1T!AI10=":"),":",NA1cT!AI10/HW1T!AI10*10^3)</f>
        <v>13.577897283237995</v>
      </c>
      <c r="AJ10" s="172">
        <f>IF(OR(NA1cT!AJ10=":",HW1T!AJ10=":"),":",NA1cT!AJ10/HW1T!AJ10*10^3)</f>
        <v>28.017934330320909</v>
      </c>
      <c r="AK10" s="172">
        <f>IF(OR(NA1cT!AK10=":",HW1T!AK10=":"),":",NA1cT!AK10/HW1T!AK10*10^3)</f>
        <v>19.867886867928064</v>
      </c>
      <c r="AL10" s="172">
        <f>IF(OR(NA1cT!AL10=":",HW1T!AL10=":"),":",NA1cT!AL10/HW1T!AL10*10^3)</f>
        <v>350.49565613399523</v>
      </c>
      <c r="AM10" s="172">
        <f>IF(OR(NA1cT!AM10=":",HW1T!AM10=":"),":",NA1cT!AM10/HW1T!AM10*10^3)</f>
        <v>17.628158224846718</v>
      </c>
      <c r="AN10" s="172">
        <f>IF(OR(NA1cT!AN10=":",HW1T!AN10=":"),":",NA1cT!AN10/HW1T!AN10*10^3)</f>
        <v>15.746869704912212</v>
      </c>
      <c r="AO10" s="172">
        <f>IF(OR(NA1cT!AO10=":",HW1T!AO10=":"),":",NA1cT!AO10/HW1T!AO10*10^3)</f>
        <v>8.7783074675122492</v>
      </c>
      <c r="AP10" s="172"/>
      <c r="AQ10" s="172">
        <f>IF(OR(NA1cT!AQ10=":",HW1T!AQ10=":"),":",NA1cT!AQ10/HW1T!AQ10*10^3)</f>
        <v>5.6439593239243981</v>
      </c>
      <c r="AR10" s="172">
        <f>IF(OR(NA1cT!AR10=":",HW1T!AR10=":"),":",NA1cT!AR10/HW1T!AR10*10^3)</f>
        <v>13.234041566999384</v>
      </c>
      <c r="AS10" s="172">
        <f>IF(OR(NA1cT!AS10=":",HW1T!AS10=":"),":",NA1cT!AS10/HW1T!AS10*10^3)</f>
        <v>16.464768871563763</v>
      </c>
    </row>
    <row r="11" spans="1:45" ht="22.5" customHeight="1">
      <c r="A11" s="77">
        <f t="shared" si="0"/>
        <v>1</v>
      </c>
      <c r="B11" s="105">
        <v>1999</v>
      </c>
      <c r="C11" s="172">
        <f>IF(OR(NA1cT!C11=":",HW1T!C11=":"),":",NA1cT!C11/HW1T!C11*10^3)</f>
        <v>5.4396499621095256</v>
      </c>
      <c r="D11" s="172">
        <f>IF(OR(NA1cT!D11=":",HW1T!D11=":"),":",NA1cT!D11/HW1T!D11*10^3)</f>
        <v>17.384932681127232</v>
      </c>
      <c r="E11" s="172">
        <f>IF(OR(NA1cT!E11=":",HW1T!E11=":"),":",NA1cT!E11/HW1T!E11*10^3)</f>
        <v>11.762446645354673</v>
      </c>
      <c r="F11" s="172">
        <f>IF(OR(NA1cT!F11=":",HW1T!F11=":"),":",NA1cT!F11/HW1T!F11*10^3)</f>
        <v>69.36358048835001</v>
      </c>
      <c r="G11" s="172">
        <f>IF(OR(NA1cT!G11=":",HW1T!G11=":"),":",NA1cT!G11/HW1T!G11*10^3)</f>
        <v>18.403504292493029</v>
      </c>
      <c r="H11" s="172">
        <f>IF(OR(NA1cT!H11=":",HW1T!H11=":"),":",NA1cT!H11/HW1T!H11*10^3)</f>
        <v>14.862141734084318</v>
      </c>
      <c r="I11" s="172">
        <f>IF(OR(NA1cT!I11=":",HW1T!I11=":"),":",NA1cT!I11/HW1T!I11*10^3)</f>
        <v>11.417696429067394</v>
      </c>
      <c r="J11" s="172">
        <f>IF(OR(NA1cT!J11=":",HW1T!J11=":"),":",NA1cT!J11/HW1T!J11*10^3)</f>
        <v>24.621627533265439</v>
      </c>
      <c r="K11" s="172">
        <f>IF(OR(NA1cT!K11=":",HW1T!K11=":"),":",NA1cT!K11/HW1T!K11*10^3)</f>
        <v>13.133212276158121</v>
      </c>
      <c r="L11" s="172">
        <f>IF(OR(NA1cT!L11=":",HW1T!L11=":"),":",NA1cT!L11/HW1T!L11*10^3)</f>
        <v>31.950296890395588</v>
      </c>
      <c r="M11" s="172">
        <f>IF(OR(NA1cT!M11=":",HW1T!M11=":"),":",NA1cT!M11/HW1T!M11*10^3)</f>
        <v>22.724085724985848</v>
      </c>
      <c r="N11" s="172">
        <f>IF(OR(NA1cT!N11=":",HW1T!N11=":"),":",NA1cT!N11/HW1T!N11*10^3)</f>
        <v>369.11295902034539</v>
      </c>
      <c r="O11" s="172">
        <f>IF(OR(NA1cT!O11=":",HW1T!O11=":"),":",NA1cT!O11/HW1T!O11*10^3)</f>
        <v>22.943882945778533</v>
      </c>
      <c r="P11" s="172">
        <f>IF(OR(NA1cT!P11=":",HW1T!P11=":"),":",NA1cT!P11/HW1T!P11*10^3)</f>
        <v>10.385425626873346</v>
      </c>
      <c r="Q11" s="172">
        <f>IF(OR(NA1cT!Q11=":",HW1T!Q11=":"),":",NA1cT!Q11/HW1T!Q11*10^3)</f>
        <v>16.150079865086138</v>
      </c>
      <c r="R11" s="172">
        <f>IF(OR(NA1cT!R11=":",HW1T!R11=":"),":",NA1cT!R11/HW1T!R11*10^3)</f>
        <v>20.091648483601688</v>
      </c>
      <c r="S11" s="172">
        <f>IF(OR(NA1cT!S11=":",HW1T!S11=":"),":",NA1cT!S11/HW1T!S11*10^3)</f>
        <v>13.313792713984355</v>
      </c>
      <c r="T11" s="172">
        <f>IF(OR(NA1cT!T11=":",HW1T!T11=":"),":",NA1cT!T11/HW1T!T11*10^3)</f>
        <v>12.053065073204827</v>
      </c>
      <c r="U11" s="172">
        <f>IF(OR(NA1cT!U11=":",HW1T!U11=":"),":",NA1cT!U11/HW1T!U11*10^3)</f>
        <v>11.450166056267715</v>
      </c>
      <c r="V11" s="172">
        <f>IF(OR(NA1cT!V11=":",HW1T!V11=":"),":",NA1cT!V11/HW1T!V11*10^3)</f>
        <v>3.0615406236661271</v>
      </c>
      <c r="W11" s="172"/>
      <c r="X11" s="172">
        <f>IF(OR(NA1cT!X11=":",HW1T!X11=":"),":",NA1cT!X11/HW1T!AC11*10^3)</f>
        <v>15.292431901605219</v>
      </c>
      <c r="Y11" s="172"/>
      <c r="Z11" s="172"/>
      <c r="AA11" s="172"/>
      <c r="AB11" s="172"/>
      <c r="AC11" s="172">
        <f>IF(OR(NA1cT!AC11=":",HW1T!AC11=":"),":",NA1cT!AC11/HW1T!AC11*10^3)</f>
        <v>16.296167448525804</v>
      </c>
      <c r="AD11" s="172"/>
      <c r="AE11" s="172">
        <f>IF(OR(NA1cT!AE11=":",HW1T!AE11=":"),":",NA1cT!AE11/HW1T!AE11*10^3)</f>
        <v>5.4396499621095256</v>
      </c>
      <c r="AF11" s="172">
        <f>IF(OR(NA1cT!AF11=":",HW1T!AF11=":"),":",NA1cT!AF11/HW1T!AF11*10^3)</f>
        <v>13.432234128479518</v>
      </c>
      <c r="AG11" s="172">
        <f>IF(OR(NA1cT!AG11=":",HW1T!AG11=":"),":",NA1cT!AG11/HW1T!AG11*10^3)</f>
        <v>11.762446645354673</v>
      </c>
      <c r="AH11" s="172">
        <f>IF(OR(NA1cT!AH11=":",HW1T!AH11=":"),":",NA1cT!AH11/HW1T!AH11*10^3)</f>
        <v>14.862141734084318</v>
      </c>
      <c r="AI11" s="172">
        <f>IF(OR(NA1cT!AI11=":",HW1T!AI11=":"),":",NA1cT!AI11/HW1T!AI11*10^3)</f>
        <v>14.121403532148664</v>
      </c>
      <c r="AJ11" s="172">
        <f>IF(OR(NA1cT!AJ11=":",HW1T!AJ11=":"),":",NA1cT!AJ11/HW1T!AJ11*10^3)</f>
        <v>31.950296890395588</v>
      </c>
      <c r="AK11" s="172">
        <f>IF(OR(NA1cT!AK11=":",HW1T!AK11=":"),":",NA1cT!AK11/HW1T!AK11*10^3)</f>
        <v>22.724085724985848</v>
      </c>
      <c r="AL11" s="172">
        <f>IF(OR(NA1cT!AL11=":",HW1T!AL11=":"),":",NA1cT!AL11/HW1T!AL11*10^3)</f>
        <v>369.11295902034539</v>
      </c>
      <c r="AM11" s="172">
        <f>IF(OR(NA1cT!AM11=":",HW1T!AM11=":"),":",NA1cT!AM11/HW1T!AM11*10^3)</f>
        <v>18.724441186243798</v>
      </c>
      <c r="AN11" s="172">
        <f>IF(OR(NA1cT!AN11=":",HW1T!AN11=":"),":",NA1cT!AN11/HW1T!AN11*10^3)</f>
        <v>16.405255568628288</v>
      </c>
      <c r="AO11" s="172">
        <f>IF(OR(NA1cT!AO11=":",HW1T!AO11=":"),":",NA1cT!AO11/HW1T!AO11*10^3)</f>
        <v>8.4991240459416684</v>
      </c>
      <c r="AP11" s="172"/>
      <c r="AQ11" s="172">
        <f>IF(OR(NA1cT!AQ11=":",HW1T!AQ11=":"),":",NA1cT!AQ11/HW1T!AQ11*10^3)</f>
        <v>5.6939481203270841</v>
      </c>
      <c r="AR11" s="172">
        <f>IF(OR(NA1cT!AR11=":",HW1T!AR11=":"),":",NA1cT!AR11/HW1T!AR11*10^3)</f>
        <v>13.960069215109515</v>
      </c>
      <c r="AS11" s="172">
        <f>IF(OR(NA1cT!AS11=":",HW1T!AS11=":"),":",NA1cT!AS11/HW1T!AS11*10^3)</f>
        <v>17.315629684445931</v>
      </c>
    </row>
    <row r="12" spans="1:45" ht="22.5" customHeight="1">
      <c r="A12" s="77">
        <f t="shared" si="0"/>
        <v>1</v>
      </c>
      <c r="B12" s="105">
        <v>2000</v>
      </c>
      <c r="C12" s="172">
        <f>IF(OR(NA1cT!C12=":",HW1T!C12=":"),":",NA1cT!C12/HW1T!C12*10^3)</f>
        <v>5.1923399301689441</v>
      </c>
      <c r="D12" s="172">
        <f>IF(OR(NA1cT!D12=":",HW1T!D12=":"),":",NA1cT!D12/HW1T!D12*10^3)</f>
        <v>19.944898238321269</v>
      </c>
      <c r="E12" s="172">
        <f>IF(OR(NA1cT!E12=":",HW1T!E12=":"),":",NA1cT!E12/HW1T!E12*10^3)</f>
        <v>12.56894756152407</v>
      </c>
      <c r="F12" s="172">
        <f>IF(OR(NA1cT!F12=":",HW1T!F12=":"),":",NA1cT!F12/HW1T!F12*10^3)</f>
        <v>78.795328826060228</v>
      </c>
      <c r="G12" s="172">
        <f>IF(OR(NA1cT!G12=":",HW1T!G12=":"),":",NA1cT!G12/HW1T!G12*10^3)</f>
        <v>19.599242441334994</v>
      </c>
      <c r="H12" s="172">
        <f>IF(OR(NA1cT!H12=":",HW1T!H12=":"),":",NA1cT!H12/HW1T!H12*10^3)</f>
        <v>15.507921622758325</v>
      </c>
      <c r="I12" s="172">
        <f>IF(OR(NA1cT!I12=":",HW1T!I12=":"),":",NA1cT!I12/HW1T!I12*10^3)</f>
        <v>11.90895808547085</v>
      </c>
      <c r="J12" s="172">
        <f>IF(OR(NA1cT!J12=":",HW1T!J12=":"),":",NA1cT!J12/HW1T!J12*10^3)</f>
        <v>25.85112497777337</v>
      </c>
      <c r="K12" s="172">
        <f>IF(OR(NA1cT!K12=":",HW1T!K12=":"),":",NA1cT!K12/HW1T!K12*10^3)</f>
        <v>14.136273220867183</v>
      </c>
      <c r="L12" s="172">
        <f>IF(OR(NA1cT!L12=":",HW1T!L12=":"),":",NA1cT!L12/HW1T!L12*10^3)</f>
        <v>34.204637457677812</v>
      </c>
      <c r="M12" s="172">
        <f>IF(OR(NA1cT!M12=":",HW1T!M12=":"),":",NA1cT!M12/HW1T!M12*10^3)</f>
        <v>22.79809316416085</v>
      </c>
      <c r="N12" s="172">
        <f>IF(OR(NA1cT!N12=":",HW1T!N12=":"),":",NA1cT!N12/HW1T!N12*10^3)</f>
        <v>383.89514975899357</v>
      </c>
      <c r="O12" s="172">
        <f>IF(OR(NA1cT!O12=":",HW1T!O12=":"),":",NA1cT!O12/HW1T!O12*10^3)</f>
        <v>24.182487408355684</v>
      </c>
      <c r="P12" s="172">
        <f>IF(OR(NA1cT!P12=":",HW1T!P12=":"),":",NA1cT!P12/HW1T!P12*10^3)</f>
        <v>12.337862194139699</v>
      </c>
      <c r="Q12" s="172">
        <f>IF(OR(NA1cT!Q12=":",HW1T!Q12=":"),":",NA1cT!Q12/HW1T!Q12*10^3)</f>
        <v>17.088214815516555</v>
      </c>
      <c r="R12" s="172">
        <f>IF(OR(NA1cT!R12=":",HW1T!R12=":"),":",NA1cT!R12/HW1T!R12*10^3)</f>
        <v>21.739383138501488</v>
      </c>
      <c r="S12" s="172">
        <f>IF(OR(NA1cT!S12=":",HW1T!S12=":"),":",NA1cT!S12/HW1T!S12*10^3)</f>
        <v>14.530537498318589</v>
      </c>
      <c r="T12" s="172">
        <f>IF(OR(NA1cT!T12=":",HW1T!T12=":"),":",NA1cT!T12/HW1T!T12*10^3)</f>
        <v>13.29927178444165</v>
      </c>
      <c r="U12" s="172">
        <f>IF(OR(NA1cT!U12=":",HW1T!U12=":"),":",NA1cT!U12/HW1T!U12*10^3)</f>
        <v>12.9479151886468</v>
      </c>
      <c r="V12" s="172">
        <f>IF(OR(NA1cT!V12=":",HW1T!V12=":"),":",NA1cT!V12/HW1T!V12*10^3)</f>
        <v>3.0443610313246956</v>
      </c>
      <c r="W12" s="172"/>
      <c r="X12" s="172">
        <f>IF(OR(NA1cT!X12=":",HW1T!X12=":"),":",NA1cT!X12/HW1T!AC12*10^3)</f>
        <v>16.129716893622742</v>
      </c>
      <c r="Y12" s="172"/>
      <c r="Z12" s="172"/>
      <c r="AA12" s="172"/>
      <c r="AB12" s="172"/>
      <c r="AC12" s="172">
        <f>IF(OR(NA1cT!AC12=":",HW1T!AC12=":"),":",NA1cT!AC12/HW1T!AC12*10^3)</f>
        <v>17.385294563894579</v>
      </c>
      <c r="AD12" s="172"/>
      <c r="AE12" s="172">
        <f>IF(OR(NA1cT!AE12=":",HW1T!AE12=":"),":",NA1cT!AE12/HW1T!AE12*10^3)</f>
        <v>5.1923399301689441</v>
      </c>
      <c r="AF12" s="172">
        <f>IF(OR(NA1cT!AF12=":",HW1T!AF12=":"),":",NA1cT!AF12/HW1T!AF12*10^3)</f>
        <v>14.5488281672794</v>
      </c>
      <c r="AG12" s="172">
        <f>IF(OR(NA1cT!AG12=":",HW1T!AG12=":"),":",NA1cT!AG12/HW1T!AG12*10^3)</f>
        <v>12.56894756152407</v>
      </c>
      <c r="AH12" s="172">
        <f>IF(OR(NA1cT!AH12=":",HW1T!AH12=":"),":",NA1cT!AH12/HW1T!AH12*10^3)</f>
        <v>15.507921622758325</v>
      </c>
      <c r="AI12" s="172">
        <f>IF(OR(NA1cT!AI12=":",HW1T!AI12=":"),":",NA1cT!AI12/HW1T!AI12*10^3)</f>
        <v>14.887804447815494</v>
      </c>
      <c r="AJ12" s="172">
        <f>IF(OR(NA1cT!AJ12=":",HW1T!AJ12=":"),":",NA1cT!AJ12/HW1T!AJ12*10^3)</f>
        <v>34.204637457677812</v>
      </c>
      <c r="AK12" s="172">
        <f>IF(OR(NA1cT!AK12=":",HW1T!AK12=":"),":",NA1cT!AK12/HW1T!AK12*10^3)</f>
        <v>22.79809316416085</v>
      </c>
      <c r="AL12" s="172">
        <f>IF(OR(NA1cT!AL12=":",HW1T!AL12=":"),":",NA1cT!AL12/HW1T!AL12*10^3)</f>
        <v>383.89514975899357</v>
      </c>
      <c r="AM12" s="172">
        <f>IF(OR(NA1cT!AM12=":",HW1T!AM12=":"),":",NA1cT!AM12/HW1T!AM12*10^3)</f>
        <v>20.295922408637686</v>
      </c>
      <c r="AN12" s="172">
        <f>IF(OR(NA1cT!AN12=":",HW1T!AN12=":"),":",NA1cT!AN12/HW1T!AN12*10^3)</f>
        <v>17.580164585010909</v>
      </c>
      <c r="AO12" s="172">
        <f>IF(OR(NA1cT!AO12=":",HW1T!AO12=":"),":",NA1cT!AO12/HW1T!AO12*10^3)</f>
        <v>9.0231773963538853</v>
      </c>
      <c r="AP12" s="172"/>
      <c r="AQ12" s="172">
        <f>IF(OR(NA1cT!AQ12=":",HW1T!AQ12=":"),":",NA1cT!AQ12/HW1T!AQ12*10^3)</f>
        <v>5.4885021125459366</v>
      </c>
      <c r="AR12" s="172">
        <f>IF(OR(NA1cT!AR12=":",HW1T!AR12=":"),":",NA1cT!AR12/HW1T!AR12*10^3)</f>
        <v>14.879718624819953</v>
      </c>
      <c r="AS12" s="172">
        <f>IF(OR(NA1cT!AS12=":",HW1T!AS12=":"),":",NA1cT!AS12/HW1T!AS12*10^3)</f>
        <v>18.286943011520439</v>
      </c>
    </row>
    <row r="13" spans="1:45" ht="22.5" customHeight="1">
      <c r="A13" s="77">
        <f t="shared" si="0"/>
        <v>1</v>
      </c>
      <c r="B13" s="105">
        <v>2001</v>
      </c>
      <c r="C13" s="172">
        <f>IF(OR(NA1cT!C13=":",HW1T!C13=":"),":",NA1cT!C13/HW1T!C13*10^3)</f>
        <v>5.6278158648713097</v>
      </c>
      <c r="D13" s="172">
        <f>IF(OR(NA1cT!D13=":",HW1T!D13=":"),":",NA1cT!D13/HW1T!D13*10^3)</f>
        <v>18.539919446744335</v>
      </c>
      <c r="E13" s="172">
        <f>IF(OR(NA1cT!E13=":",HW1T!E13=":"),":",NA1cT!E13/HW1T!E13*10^3)</f>
        <v>13.349214439239322</v>
      </c>
      <c r="F13" s="172">
        <f>IF(OR(NA1cT!F13=":",HW1T!F13=":"),":",NA1cT!F13/HW1T!F13*10^3)</f>
        <v>93.646979940772184</v>
      </c>
      <c r="G13" s="172">
        <f>IF(OR(NA1cT!G13=":",HW1T!G13=":"),":",NA1cT!G13/HW1T!G13*10^3)</f>
        <v>21.795712945045636</v>
      </c>
      <c r="H13" s="172">
        <f>IF(OR(NA1cT!H13=":",HW1T!H13=":"),":",NA1cT!H13/HW1T!H13*10^3)</f>
        <v>15.791461301279249</v>
      </c>
      <c r="I13" s="172">
        <f>IF(OR(NA1cT!I13=":",HW1T!I13=":"),":",NA1cT!I13/HW1T!I13*10^3)</f>
        <v>12.639674913317114</v>
      </c>
      <c r="J13" s="172">
        <f>IF(OR(NA1cT!J13=":",HW1T!J13=":"),":",NA1cT!J13/HW1T!J13*10^3)</f>
        <v>24.345622937102636</v>
      </c>
      <c r="K13" s="172">
        <f>IF(OR(NA1cT!K13=":",HW1T!K13=":"),":",NA1cT!K13/HW1T!K13*10^3)</f>
        <v>14.277618807497717</v>
      </c>
      <c r="L13" s="172">
        <f>IF(OR(NA1cT!L13=":",HW1T!L13=":"),":",NA1cT!L13/HW1T!L13*10^3)</f>
        <v>38.120542707123725</v>
      </c>
      <c r="M13" s="172">
        <f>IF(OR(NA1cT!M13=":",HW1T!M13=":"),":",NA1cT!M13/HW1T!M13*10^3)</f>
        <v>23.127043113515338</v>
      </c>
      <c r="N13" s="172">
        <f>IF(OR(NA1cT!N13=":",HW1T!N13=":"),":",NA1cT!N13/HW1T!N13*10^3)</f>
        <v>394.93211355550716</v>
      </c>
      <c r="O13" s="172">
        <f>IF(OR(NA1cT!O13=":",HW1T!O13=":"),":",NA1cT!O13/HW1T!O13*10^3)</f>
        <v>27.451944888559584</v>
      </c>
      <c r="P13" s="172">
        <f>IF(OR(NA1cT!P13=":",HW1T!P13=":"),":",NA1cT!P13/HW1T!P13*10^3)</f>
        <v>12.888464238537299</v>
      </c>
      <c r="Q13" s="172">
        <f>IF(OR(NA1cT!Q13=":",HW1T!Q13=":"),":",NA1cT!Q13/HW1T!Q13*10^3)</f>
        <v>17.091011766735971</v>
      </c>
      <c r="R13" s="172">
        <f>IF(OR(NA1cT!R13=":",HW1T!R13=":"),":",NA1cT!R13/HW1T!R13*10^3)</f>
        <v>22.184025195455977</v>
      </c>
      <c r="S13" s="172">
        <f>IF(OR(NA1cT!S13=":",HW1T!S13=":"),":",NA1cT!S13/HW1T!S13*10^3)</f>
        <v>15.274055421560238</v>
      </c>
      <c r="T13" s="172">
        <f>IF(OR(NA1cT!T13=":",HW1T!T13=":"),":",NA1cT!T13/HW1T!T13*10^3)</f>
        <v>14.592030021255942</v>
      </c>
      <c r="U13" s="172">
        <f>IF(OR(NA1cT!U13=":",HW1T!U13=":"),":",NA1cT!U13/HW1T!U13*10^3)</f>
        <v>13.081600598181382</v>
      </c>
      <c r="V13" s="172">
        <f>IF(OR(NA1cT!V13=":",HW1T!V13=":"),":",NA1cT!V13/HW1T!V13*10^3)</f>
        <v>3.0337082493782983</v>
      </c>
      <c r="W13" s="172"/>
      <c r="X13" s="172">
        <f>IF(OR(NA1cT!X13=":",HW1T!X13=":"),":",NA1cT!X13/HW1T!AC13*10^3)</f>
        <v>16.706854845004084</v>
      </c>
      <c r="Y13" s="172"/>
      <c r="Z13" s="172"/>
      <c r="AA13" s="172"/>
      <c r="AB13" s="172"/>
      <c r="AC13" s="172">
        <f>IF(OR(NA1cT!AC13=":",HW1T!AC13=":"),":",NA1cT!AC13/HW1T!AC13*10^3)</f>
        <v>18.088605498693976</v>
      </c>
      <c r="AD13" s="172"/>
      <c r="AE13" s="172">
        <f>IF(OR(NA1cT!AE13=":",HW1T!AE13=":"),":",NA1cT!AE13/HW1T!AE13*10^3)</f>
        <v>5.6278158648713097</v>
      </c>
      <c r="AF13" s="172">
        <f>IF(OR(NA1cT!AF13=":",HW1T!AF13=":"),":",NA1cT!AF13/HW1T!AF13*10^3)</f>
        <v>15.754901636035333</v>
      </c>
      <c r="AG13" s="172">
        <f>IF(OR(NA1cT!AG13=":",HW1T!AG13=":"),":",NA1cT!AG13/HW1T!AG13*10^3)</f>
        <v>13.349214439239322</v>
      </c>
      <c r="AH13" s="172">
        <f>IF(OR(NA1cT!AH13=":",HW1T!AH13=":"),":",NA1cT!AH13/HW1T!AH13*10^3)</f>
        <v>15.791461301279249</v>
      </c>
      <c r="AI13" s="172">
        <f>IF(OR(NA1cT!AI13=":",HW1T!AI13=":"),":",NA1cT!AI13/HW1T!AI13*10^3)</f>
        <v>15.020273265889388</v>
      </c>
      <c r="AJ13" s="172">
        <f>IF(OR(NA1cT!AJ13=":",HW1T!AJ13=":"),":",NA1cT!AJ13/HW1T!AJ13*10^3)</f>
        <v>38.120542707123725</v>
      </c>
      <c r="AK13" s="172">
        <f>IF(OR(NA1cT!AK13=":",HW1T!AK13=":"),":",NA1cT!AK13/HW1T!AK13*10^3)</f>
        <v>23.127043113515338</v>
      </c>
      <c r="AL13" s="172">
        <f>IF(OR(NA1cT!AL13=":",HW1T!AL13=":"),":",NA1cT!AL13/HW1T!AL13*10^3)</f>
        <v>394.93211355550716</v>
      </c>
      <c r="AM13" s="172">
        <f>IF(OR(NA1cT!AM13=":",HW1T!AM13=":"),":",NA1cT!AM13/HW1T!AM13*10^3)</f>
        <v>22.695942973786792</v>
      </c>
      <c r="AN13" s="172">
        <f>IF(OR(NA1cT!AN13=":",HW1T!AN13=":"),":",NA1cT!AN13/HW1T!AN13*10^3)</f>
        <v>17.888417318136565</v>
      </c>
      <c r="AO13" s="172">
        <f>IF(OR(NA1cT!AO13=":",HW1T!AO13=":"),":",NA1cT!AO13/HW1T!AO13*10^3)</f>
        <v>8.9505852067886043</v>
      </c>
      <c r="AP13" s="172"/>
      <c r="AQ13" s="172">
        <f>IF(OR(NA1cT!AQ13=":",HW1T!AQ13=":"),":",NA1cT!AQ13/HW1T!AQ13*10^3)</f>
        <v>5.89056767960267</v>
      </c>
      <c r="AR13" s="172">
        <f>IF(OR(NA1cT!AR13=":",HW1T!AR13=":"),":",NA1cT!AR13/HW1T!AR13*10^3)</f>
        <v>15.740221785227636</v>
      </c>
      <c r="AS13" s="172">
        <f>IF(OR(NA1cT!AS13=":",HW1T!AS13=":"),":",NA1cT!AS13/HW1T!AS13*10^3)</f>
        <v>18.66957092559214</v>
      </c>
    </row>
    <row r="14" spans="1:45" ht="22.5" customHeight="1">
      <c r="A14" s="77">
        <f t="shared" si="0"/>
        <v>1</v>
      </c>
      <c r="B14" s="105">
        <v>2002</v>
      </c>
      <c r="C14" s="172">
        <f>IF(OR(NA1cT!C14=":",HW1T!C14=":"),":",NA1cT!C14/HW1T!C14*10^3)</f>
        <v>5.9355125547248555</v>
      </c>
      <c r="D14" s="172">
        <f>IF(OR(NA1cT!D14=":",HW1T!D14=":"),":",NA1cT!D14/HW1T!D14*10^3)</f>
        <v>23.091549074452367</v>
      </c>
      <c r="E14" s="172">
        <f>IF(OR(NA1cT!E14=":",HW1T!E14=":"),":",NA1cT!E14/HW1T!E14*10^3)</f>
        <v>14.212969689051175</v>
      </c>
      <c r="F14" s="172">
        <f>IF(OR(NA1cT!F14=":",HW1T!F14=":"),":",NA1cT!F14/HW1T!F14*10^3)</f>
        <v>97.954964519193169</v>
      </c>
      <c r="G14" s="172">
        <f>IF(OR(NA1cT!G14=":",HW1T!G14=":"),":",NA1cT!G14/HW1T!G14*10^3)</f>
        <v>23.760942760942761</v>
      </c>
      <c r="H14" s="172">
        <f>IF(OR(NA1cT!H14=":",HW1T!H14=":"),":",NA1cT!H14/HW1T!H14*10^3)</f>
        <v>16.798255933097039</v>
      </c>
      <c r="I14" s="172">
        <f>IF(OR(NA1cT!I14=":",HW1T!I14=":"),":",NA1cT!I14/HW1T!I14*10^3)</f>
        <v>12.764278906510445</v>
      </c>
      <c r="J14" s="172">
        <f>IF(OR(NA1cT!J14=":",HW1T!J14=":"),":",NA1cT!J14/HW1T!J14*10^3)</f>
        <v>25.349731893706561</v>
      </c>
      <c r="K14" s="172">
        <f>IF(OR(NA1cT!K14=":",HW1T!K14=":"),":",NA1cT!K14/HW1T!K14*10^3)</f>
        <v>13.291701715508616</v>
      </c>
      <c r="L14" s="172">
        <f>IF(OR(NA1cT!L14=":",HW1T!L14=":"),":",NA1cT!L14/HW1T!L14*10^3)</f>
        <v>38.537787368309274</v>
      </c>
      <c r="M14" s="172">
        <f>IF(OR(NA1cT!M14=":",HW1T!M14=":"),":",NA1cT!M14/HW1T!M14*10^3)</f>
        <v>21.945830704661237</v>
      </c>
      <c r="N14" s="172">
        <f>IF(OR(NA1cT!N14=":",HW1T!N14=":"),":",NA1cT!N14/HW1T!N14*10^3)</f>
        <v>440.61953403155161</v>
      </c>
      <c r="O14" s="172">
        <f>IF(OR(NA1cT!O14=":",HW1T!O14=":"),":",NA1cT!O14/HW1T!O14*10^3)</f>
        <v>27.949685067068199</v>
      </c>
      <c r="P14" s="172">
        <f>IF(OR(NA1cT!P14=":",HW1T!P14=":"),":",NA1cT!P14/HW1T!P14*10^3)</f>
        <v>12.827438633193196</v>
      </c>
      <c r="Q14" s="172">
        <f>IF(OR(NA1cT!Q14=":",HW1T!Q14=":"),":",NA1cT!Q14/HW1T!Q14*10^3)</f>
        <v>17.922102865824403</v>
      </c>
      <c r="R14" s="172">
        <f>IF(OR(NA1cT!R14=":",HW1T!R14=":"),":",NA1cT!R14/HW1T!R14*10^3)</f>
        <v>23.389918245619885</v>
      </c>
      <c r="S14" s="172">
        <f>IF(OR(NA1cT!S14=":",HW1T!S14=":"),":",NA1cT!S14/HW1T!S14*10^3)</f>
        <v>15.911287167363911</v>
      </c>
      <c r="T14" s="172">
        <f>IF(OR(NA1cT!T14=":",HW1T!T14=":"),":",NA1cT!T14/HW1T!T14*10^3)</f>
        <v>15.970258832729307</v>
      </c>
      <c r="U14" s="172">
        <f>IF(OR(NA1cT!U14=":",HW1T!U14=":"),":",NA1cT!U14/HW1T!U14*10^3)</f>
        <v>13.684966700487342</v>
      </c>
      <c r="V14" s="172">
        <f>IF(OR(NA1cT!V14=":",HW1T!V14=":"),":",NA1cT!V14/HW1T!V14*10^3)</f>
        <v>3.0510807261496748</v>
      </c>
      <c r="W14" s="172"/>
      <c r="X14" s="172">
        <f>IF(OR(NA1cT!X14=":",HW1T!X14=":"),":",NA1cT!X14/HW1T!AC14*10^3)</f>
        <v>17.150768360064056</v>
      </c>
      <c r="Y14" s="172"/>
      <c r="Z14" s="172"/>
      <c r="AA14" s="172"/>
      <c r="AB14" s="172"/>
      <c r="AC14" s="172">
        <f>IF(OR(NA1cT!AC14=":",HW1T!AC14=":"),":",NA1cT!AC14/HW1T!AC14*10^3)</f>
        <v>18.699116023055858</v>
      </c>
      <c r="AD14" s="172"/>
      <c r="AE14" s="172">
        <f>IF(OR(NA1cT!AE14=":",HW1T!AE14=":"),":",NA1cT!AE14/HW1T!AE14*10^3)</f>
        <v>5.9355125547248555</v>
      </c>
      <c r="AF14" s="172">
        <f>IF(OR(NA1cT!AF14=":",HW1T!AF14=":"),":",NA1cT!AF14/HW1T!AF14*10^3)</f>
        <v>16.870492629517923</v>
      </c>
      <c r="AG14" s="172">
        <f>IF(OR(NA1cT!AG14=":",HW1T!AG14=":"),":",NA1cT!AG14/HW1T!AG14*10^3)</f>
        <v>14.212969689051175</v>
      </c>
      <c r="AH14" s="172">
        <f>IF(OR(NA1cT!AH14=":",HW1T!AH14=":"),":",NA1cT!AH14/HW1T!AH14*10^3)</f>
        <v>16.798255933097039</v>
      </c>
      <c r="AI14" s="172">
        <f>IF(OR(NA1cT!AI14=":",HW1T!AI14=":"),":",NA1cT!AI14/HW1T!AI14*10^3)</f>
        <v>14.891607780028478</v>
      </c>
      <c r="AJ14" s="172">
        <f>IF(OR(NA1cT!AJ14=":",HW1T!AJ14=":"),":",NA1cT!AJ14/HW1T!AJ14*10^3)</f>
        <v>38.537787368309274</v>
      </c>
      <c r="AK14" s="172">
        <f>IF(OR(NA1cT!AK14=":",HW1T!AK14=":"),":",NA1cT!AK14/HW1T!AK14*10^3)</f>
        <v>21.945830704661237</v>
      </c>
      <c r="AL14" s="172">
        <f>IF(OR(NA1cT!AL14=":",HW1T!AL14=":"),":",NA1cT!AL14/HW1T!AL14*10^3)</f>
        <v>440.61953403155161</v>
      </c>
      <c r="AM14" s="172">
        <f>IF(OR(NA1cT!AM14=":",HW1T!AM14=":"),":",NA1cT!AM14/HW1T!AM14*10^3)</f>
        <v>23.157661981455629</v>
      </c>
      <c r="AN14" s="172">
        <f>IF(OR(NA1cT!AN14=":",HW1T!AN14=":"),":",NA1cT!AN14/HW1T!AN14*10^3)</f>
        <v>18.748346775146871</v>
      </c>
      <c r="AO14" s="172">
        <f>IF(OR(NA1cT!AO14=":",HW1T!AO14=":"),":",NA1cT!AO14/HW1T!AO14*10^3)</f>
        <v>9.0459451683684442</v>
      </c>
      <c r="AP14" s="172"/>
      <c r="AQ14" s="172">
        <f>IF(OR(NA1cT!AQ14=":",HW1T!AQ14=":"),":",NA1cT!AQ14/HW1T!AQ14*10^3)</f>
        <v>6.2648901824274414</v>
      </c>
      <c r="AR14" s="172">
        <f>IF(OR(NA1cT!AR14=":",HW1T!AR14=":"),":",NA1cT!AR14/HW1T!AR14*10^3)</f>
        <v>16.775643631376813</v>
      </c>
      <c r="AS14" s="172">
        <f>IF(OR(NA1cT!AS14=":",HW1T!AS14=":"),":",NA1cT!AS14/HW1T!AS14*10^3)</f>
        <v>18.903852116612658</v>
      </c>
    </row>
    <row r="15" spans="1:45" ht="22.5" customHeight="1">
      <c r="A15" s="77">
        <f t="shared" si="0"/>
        <v>1</v>
      </c>
      <c r="B15" s="105">
        <v>2003</v>
      </c>
      <c r="C15" s="172">
        <f>IF(OR(NA1cT!C15=":",HW1T!C15=":"),":",NA1cT!C15/HW1T!C15*10^3)</f>
        <v>5.340537091618506</v>
      </c>
      <c r="D15" s="172">
        <f>IF(OR(NA1cT!D15=":",HW1T!D15=":"),":",NA1cT!D15/HW1T!D15*10^3)</f>
        <v>25.811073477278352</v>
      </c>
      <c r="E15" s="172">
        <f>IF(OR(NA1cT!E15=":",HW1T!E15=":"),":",NA1cT!E15/HW1T!E15*10^3)</f>
        <v>14.394642025761748</v>
      </c>
      <c r="F15" s="172">
        <f>IF(OR(NA1cT!F15=":",HW1T!F15=":"),":",NA1cT!F15/HW1T!F15*10^3)</f>
        <v>109.21383472090294</v>
      </c>
      <c r="G15" s="172">
        <f>IF(OR(NA1cT!G15=":",HW1T!G15=":"),":",NA1cT!G15/HW1T!G15*10^3)</f>
        <v>23.536840556005927</v>
      </c>
      <c r="H15" s="172">
        <f>IF(OR(NA1cT!H15=":",HW1T!H15=":"),":",NA1cT!H15/HW1T!H15*10^3)</f>
        <v>17.56401683269128</v>
      </c>
      <c r="I15" s="172">
        <f>IF(OR(NA1cT!I15=":",HW1T!I15=":"),":",NA1cT!I15/HW1T!I15*10^3)</f>
        <v>13.368987699121966</v>
      </c>
      <c r="J15" s="172">
        <f>IF(OR(NA1cT!J15=":",HW1T!J15=":"),":",NA1cT!J15/HW1T!J15*10^3)</f>
        <v>25.93528629014747</v>
      </c>
      <c r="K15" s="172">
        <f>IF(OR(NA1cT!K15=":",HW1T!K15=":"),":",NA1cT!K15/HW1T!K15*10^3)</f>
        <v>12.479698698911214</v>
      </c>
      <c r="L15" s="172">
        <f>IF(OR(NA1cT!L15=":",HW1T!L15=":"),":",NA1cT!L15/HW1T!L15*10^3)</f>
        <v>37.979849554157127</v>
      </c>
      <c r="M15" s="172">
        <f>IF(OR(NA1cT!M15=":",HW1T!M15=":"),":",NA1cT!M15/HW1T!M15*10^3)</f>
        <v>23.009802744803913</v>
      </c>
      <c r="N15" s="172">
        <f>IF(OR(NA1cT!N15=":",HW1T!N15=":"),":",NA1cT!N15/HW1T!N15*10^3)</f>
        <v>463.1704387644034</v>
      </c>
      <c r="O15" s="172">
        <f>IF(OR(NA1cT!O15=":",HW1T!O15=":"),":",NA1cT!O15/HW1T!O15*10^3)</f>
        <v>27.604714850238448</v>
      </c>
      <c r="P15" s="172">
        <f>IF(OR(NA1cT!P15=":",HW1T!P15=":"),":",NA1cT!P15/HW1T!P15*10^3)</f>
        <v>13.10428454060294</v>
      </c>
      <c r="Q15" s="172">
        <f>IF(OR(NA1cT!Q15=":",HW1T!Q15=":"),":",NA1cT!Q15/HW1T!Q15*10^3)</f>
        <v>21.700879482460671</v>
      </c>
      <c r="R15" s="172">
        <f>IF(OR(NA1cT!R15=":",HW1T!R15=":"),":",NA1cT!R15/HW1T!R15*10^3)</f>
        <v>26.001457401903288</v>
      </c>
      <c r="S15" s="172">
        <f>IF(OR(NA1cT!S15=":",HW1T!S15=":"),":",NA1cT!S15/HW1T!S15*10^3)</f>
        <v>17.49333296799696</v>
      </c>
      <c r="T15" s="172">
        <f>IF(OR(NA1cT!T15=":",HW1T!T15=":"),":",NA1cT!T15/HW1T!T15*10^3)</f>
        <v>16.506913277043392</v>
      </c>
      <c r="U15" s="172">
        <f>IF(OR(NA1cT!U15=":",HW1T!U15=":"),":",NA1cT!U15/HW1T!U15*10^3)</f>
        <v>14.58624682335604</v>
      </c>
      <c r="V15" s="172">
        <f>IF(OR(NA1cT!V15=":",HW1T!V15=":"),":",NA1cT!V15/HW1T!V15*10^3)</f>
        <v>3.0313179439418376</v>
      </c>
      <c r="W15" s="172"/>
      <c r="X15" s="172">
        <f>IF(OR(NA1cT!X15=":",HW1T!X15=":"),":",NA1cT!X15/HW1T!AC15*10^3)</f>
        <v>17.833591692695833</v>
      </c>
      <c r="Y15" s="172"/>
      <c r="Z15" s="172"/>
      <c r="AA15" s="172"/>
      <c r="AB15" s="172"/>
      <c r="AC15" s="172">
        <f>IF(OR(NA1cT!AC15=":",HW1T!AC15=":"),":",NA1cT!AC15/HW1T!AC15*10^3)</f>
        <v>19.584358913590275</v>
      </c>
      <c r="AD15" s="172"/>
      <c r="AE15" s="172">
        <f>IF(OR(NA1cT!AE15=":",HW1T!AE15=":"),":",NA1cT!AE15/HW1T!AE15*10^3)</f>
        <v>5.340537091618506</v>
      </c>
      <c r="AF15" s="172">
        <f>IF(OR(NA1cT!AF15=":",HW1T!AF15=":"),":",NA1cT!AF15/HW1T!AF15*10^3)</f>
        <v>17.363375103712936</v>
      </c>
      <c r="AG15" s="172">
        <f>IF(OR(NA1cT!AG15=":",HW1T!AG15=":"),":",NA1cT!AG15/HW1T!AG15*10^3)</f>
        <v>14.394642025761748</v>
      </c>
      <c r="AH15" s="172">
        <f>IF(OR(NA1cT!AH15=":",HW1T!AH15=":"),":",NA1cT!AH15/HW1T!AH15*10^3)</f>
        <v>17.56401683269128</v>
      </c>
      <c r="AI15" s="172">
        <f>IF(OR(NA1cT!AI15=":",HW1T!AI15=":"),":",NA1cT!AI15/HW1T!AI15*10^3)</f>
        <v>15.013557684492914</v>
      </c>
      <c r="AJ15" s="172">
        <f>IF(OR(NA1cT!AJ15=":",HW1T!AJ15=":"),":",NA1cT!AJ15/HW1T!AJ15*10^3)</f>
        <v>37.979849554157127</v>
      </c>
      <c r="AK15" s="172">
        <f>IF(OR(NA1cT!AK15=":",HW1T!AK15=":"),":",NA1cT!AK15/HW1T!AK15*10^3)</f>
        <v>23.009802744803913</v>
      </c>
      <c r="AL15" s="172">
        <f>IF(OR(NA1cT!AL15=":",HW1T!AL15=":"),":",NA1cT!AL15/HW1T!AL15*10^3)</f>
        <v>463.1704387644034</v>
      </c>
      <c r="AM15" s="172">
        <f>IF(OR(NA1cT!AM15=":",HW1T!AM15=":"),":",NA1cT!AM15/HW1T!AM15*10^3)</f>
        <v>23.025958675859215</v>
      </c>
      <c r="AN15" s="172">
        <f>IF(OR(NA1cT!AN15=":",HW1T!AN15=":"),":",NA1cT!AN15/HW1T!AN15*10^3)</f>
        <v>21.780615165095131</v>
      </c>
      <c r="AO15" s="172">
        <f>IF(OR(NA1cT!AO15=":",HW1T!AO15=":"),":",NA1cT!AO15/HW1T!AO15*10^3)</f>
        <v>8.9520306232124334</v>
      </c>
      <c r="AP15" s="172"/>
      <c r="AQ15" s="172">
        <f>IF(OR(NA1cT!AQ15=":",HW1T!AQ15=":"),":",NA1cT!AQ15/HW1T!AQ15*10^3)</f>
        <v>5.738924664030093</v>
      </c>
      <c r="AR15" s="172">
        <f>IF(OR(NA1cT!AR15=":",HW1T!AR15=":"),":",NA1cT!AR15/HW1T!AR15*10^3)</f>
        <v>17.371221093695503</v>
      </c>
      <c r="AS15" s="172">
        <f>IF(OR(NA1cT!AS15=":",HW1T!AS15=":"),":",NA1cT!AS15/HW1T!AS15*10^3)</f>
        <v>19.800858775096138</v>
      </c>
    </row>
    <row r="16" spans="1:45" ht="22.5" customHeight="1">
      <c r="A16" s="77">
        <f t="shared" si="0"/>
        <v>1</v>
      </c>
      <c r="B16" s="105">
        <v>2004</v>
      </c>
      <c r="C16" s="172">
        <f>IF(OR(NA1cT!C16=":",HW1T!C16=":"),":",NA1cT!C16/HW1T!C16*10^3)</f>
        <v>5.2766340758533978</v>
      </c>
      <c r="D16" s="172">
        <f>IF(OR(NA1cT!D16=":",HW1T!D16=":"),":",NA1cT!D16/HW1T!D16*10^3)</f>
        <v>33.457844841401922</v>
      </c>
      <c r="E16" s="172">
        <f>IF(OR(NA1cT!E16=":",HW1T!E16=":"),":",NA1cT!E16/HW1T!E16*10^3)</f>
        <v>15.073729751595907</v>
      </c>
      <c r="F16" s="172">
        <f>IF(OR(NA1cT!F16=":",HW1T!F16=":"),":",NA1cT!F16/HW1T!F16*10^3)</f>
        <v>99.286508912365221</v>
      </c>
      <c r="G16" s="172">
        <f>IF(OR(NA1cT!G16=":",HW1T!G16=":"),":",NA1cT!G16/HW1T!G16*10^3)</f>
        <v>28.961320903145744</v>
      </c>
      <c r="H16" s="172">
        <f>IF(OR(NA1cT!H16=":",HW1T!H16=":"),":",NA1cT!H16/HW1T!H16*10^3)</f>
        <v>18.305681417739329</v>
      </c>
      <c r="I16" s="172">
        <f>IF(OR(NA1cT!I16=":",HW1T!I16=":"),":",NA1cT!I16/HW1T!I16*10^3)</f>
        <v>15.166268056483124</v>
      </c>
      <c r="J16" s="172">
        <f>IF(OR(NA1cT!J16=":",HW1T!J16=":"),":",NA1cT!J16/HW1T!J16*10^3)</f>
        <v>25.687299851146253</v>
      </c>
      <c r="K16" s="172">
        <f>IF(OR(NA1cT!K16=":",HW1T!K16=":"),":",NA1cT!K16/HW1T!K16*10^3)</f>
        <v>12.768489227463764</v>
      </c>
      <c r="L16" s="172">
        <f>IF(OR(NA1cT!L16=":",HW1T!L16=":"),":",NA1cT!L16/HW1T!L16*10^3)</f>
        <v>38.930785436503349</v>
      </c>
      <c r="M16" s="172">
        <f>IF(OR(NA1cT!M16=":",HW1T!M16=":"),":",NA1cT!M16/HW1T!M16*10^3)</f>
        <v>25.505516424034703</v>
      </c>
      <c r="N16" s="172">
        <f>IF(OR(NA1cT!N16=":",HW1T!N16=":"),":",NA1cT!N16/HW1T!N16*10^3)</f>
        <v>465.16074482997226</v>
      </c>
      <c r="O16" s="172">
        <f>IF(OR(NA1cT!O16=":",HW1T!O16=":"),":",NA1cT!O16/HW1T!O16*10^3)</f>
        <v>28.577356316393647</v>
      </c>
      <c r="P16" s="172">
        <f>IF(OR(NA1cT!P16=":",HW1T!P16=":"),":",NA1cT!P16/HW1T!P16*10^3)</f>
        <v>13.044299926261424</v>
      </c>
      <c r="Q16" s="172">
        <f>IF(OR(NA1cT!Q16=":",HW1T!Q16=":"),":",NA1cT!Q16/HW1T!Q16*10^3)</f>
        <v>23.322754310715435</v>
      </c>
      <c r="R16" s="172">
        <f>IF(OR(NA1cT!R16=":",HW1T!R16=":"),":",NA1cT!R16/HW1T!R16*10^3)</f>
        <v>26.967435945843224</v>
      </c>
      <c r="S16" s="172">
        <f>IF(OR(NA1cT!S16=":",HW1T!S16=":"),":",NA1cT!S16/HW1T!S16*10^3)</f>
        <v>18.323648538132844</v>
      </c>
      <c r="T16" s="172">
        <f>IF(OR(NA1cT!T16=":",HW1T!T16=":"),":",NA1cT!T16/HW1T!T16*10^3)</f>
        <v>15.739320042965581</v>
      </c>
      <c r="U16" s="172">
        <f>IF(OR(NA1cT!U16=":",HW1T!U16=":"),":",NA1cT!U16/HW1T!U16*10^3)</f>
        <v>15.48277814247812</v>
      </c>
      <c r="V16" s="172">
        <f>IF(OR(NA1cT!V16=":",HW1T!V16=":"),":",NA1cT!V16/HW1T!V16*10^3)</f>
        <v>2.9661747514238352</v>
      </c>
      <c r="W16" s="172"/>
      <c r="X16" s="172">
        <f>IF(OR(NA1cT!X16=":",HW1T!X16=":"),":",NA1cT!X16/HW1T!AC16*10^3)</f>
        <v>18.845054882061135</v>
      </c>
      <c r="Y16" s="172"/>
      <c r="Z16" s="172"/>
      <c r="AA16" s="172"/>
      <c r="AB16" s="172"/>
      <c r="AC16" s="172">
        <f>IF(OR(NA1cT!AC16=":",HW1T!AC16=":"),":",NA1cT!AC16/HW1T!AC16*10^3)</f>
        <v>20.724369865494875</v>
      </c>
      <c r="AD16" s="172"/>
      <c r="AE16" s="172">
        <f>IF(OR(NA1cT!AE16=":",HW1T!AE16=":"),":",NA1cT!AE16/HW1T!AE16*10^3)</f>
        <v>5.2766340758533978</v>
      </c>
      <c r="AF16" s="172">
        <f>IF(OR(NA1cT!AF16=":",HW1T!AF16=":"),":",NA1cT!AF16/HW1T!AF16*10^3)</f>
        <v>18.296206185743266</v>
      </c>
      <c r="AG16" s="172">
        <f>IF(OR(NA1cT!AG16=":",HW1T!AG16=":"),":",NA1cT!AG16/HW1T!AG16*10^3)</f>
        <v>15.073729751595907</v>
      </c>
      <c r="AH16" s="172">
        <f>IF(OR(NA1cT!AH16=":",HW1T!AH16=":"),":",NA1cT!AH16/HW1T!AH16*10^3)</f>
        <v>18.305681417739329</v>
      </c>
      <c r="AI16" s="172">
        <f>IF(OR(NA1cT!AI16=":",HW1T!AI16=":"),":",NA1cT!AI16/HW1T!AI16*10^3)</f>
        <v>16.060873572831731</v>
      </c>
      <c r="AJ16" s="172">
        <f>IF(OR(NA1cT!AJ16=":",HW1T!AJ16=":"),":",NA1cT!AJ16/HW1T!AJ16*10^3)</f>
        <v>38.930785436503349</v>
      </c>
      <c r="AK16" s="172">
        <f>IF(OR(NA1cT!AK16=":",HW1T!AK16=":"),":",NA1cT!AK16/HW1T!AK16*10^3)</f>
        <v>25.505516424034703</v>
      </c>
      <c r="AL16" s="172">
        <f>IF(OR(NA1cT!AL16=":",HW1T!AL16=":"),":",NA1cT!AL16/HW1T!AL16*10^3)</f>
        <v>465.16074482997226</v>
      </c>
      <c r="AM16" s="172">
        <f>IF(OR(NA1cT!AM16=":",HW1T!AM16=":"),":",NA1cT!AM16/HW1T!AM16*10^3)</f>
        <v>23.741944729046377</v>
      </c>
      <c r="AN16" s="172">
        <f>IF(OR(NA1cT!AN16=":",HW1T!AN16=":"),":",NA1cT!AN16/HW1T!AN16*10^3)</f>
        <v>23.073596239906585</v>
      </c>
      <c r="AO16" s="172">
        <f>IF(OR(NA1cT!AO16=":",HW1T!AO16=":"),":",NA1cT!AO16/HW1T!AO16*10^3)</f>
        <v>8.5954155027237302</v>
      </c>
      <c r="AP16" s="172"/>
      <c r="AQ16" s="172">
        <f>IF(OR(NA1cT!AQ16=":",HW1T!AQ16=":"),":",NA1cT!AQ16/HW1T!AQ16*10^3)</f>
        <v>5.7821906375780019</v>
      </c>
      <c r="AR16" s="172">
        <f>IF(OR(NA1cT!AR16=":",HW1T!AR16=":"),":",NA1cT!AR16/HW1T!AR16*10^3)</f>
        <v>18.16622920530132</v>
      </c>
      <c r="AS16" s="172">
        <f>IF(OR(NA1cT!AS16=":",HW1T!AS16=":"),":",NA1cT!AS16/HW1T!AS16*10^3)</f>
        <v>20.976876283322643</v>
      </c>
    </row>
    <row r="17" spans="1:45" ht="22.5" customHeight="1">
      <c r="A17" s="77">
        <f t="shared" si="0"/>
        <v>1</v>
      </c>
      <c r="B17" s="105">
        <v>2005</v>
      </c>
      <c r="C17" s="172">
        <f>IF(OR(NA1cT!C17=":",HW1T!C17=":"),":",NA1cT!C17/HW1T!C17*10^3)</f>
        <v>5.8052300876557839</v>
      </c>
      <c r="D17" s="172">
        <f>IF(OR(NA1cT!D17=":",HW1T!D17=":"),":",NA1cT!D17/HW1T!D17*10^3)</f>
        <v>37.599654686435528</v>
      </c>
      <c r="E17" s="172">
        <f>IF(OR(NA1cT!E17=":",HW1T!E17=":"),":",NA1cT!E17/HW1T!E17*10^3)</f>
        <v>15.271256370785629</v>
      </c>
      <c r="F17" s="172">
        <f>IF(OR(NA1cT!F17=":",HW1T!F17=":"),":",NA1cT!F17/HW1T!F17*10^3)</f>
        <v>83.492843972253922</v>
      </c>
      <c r="G17" s="172">
        <f>IF(OR(NA1cT!G17=":",HW1T!G17=":"),":",NA1cT!G17/HW1T!G17*10^3)</f>
        <v>31.640688882181898</v>
      </c>
      <c r="H17" s="172">
        <f>IF(OR(NA1cT!H17=":",HW1T!H17=":"),":",NA1cT!H17/HW1T!H17*10^3)</f>
        <v>19.341927656676113</v>
      </c>
      <c r="I17" s="172">
        <f>IF(OR(NA1cT!I17=":",HW1T!I17=":"),":",NA1cT!I17/HW1T!I17*10^3)</f>
        <v>15.926759874101144</v>
      </c>
      <c r="J17" s="172">
        <f>IF(OR(NA1cT!J17=":",HW1T!J17=":"),":",NA1cT!J17/HW1T!J17*10^3)</f>
        <v>25.246140917209029</v>
      </c>
      <c r="K17" s="172">
        <f>IF(OR(NA1cT!K17=":",HW1T!K17=":"),":",NA1cT!K17/HW1T!K17*10^3)</f>
        <v>13.094278762681846</v>
      </c>
      <c r="L17" s="172">
        <f>IF(OR(NA1cT!L17=":",HW1T!L17=":"),":",NA1cT!L17/HW1T!L17*10^3)</f>
        <v>39.282120807605907</v>
      </c>
      <c r="M17" s="172">
        <f>IF(OR(NA1cT!M17=":",HW1T!M17=":"),":",NA1cT!M17/HW1T!M17*10^3)</f>
        <v>28.46448578988948</v>
      </c>
      <c r="N17" s="172">
        <f>IF(OR(NA1cT!N17=":",HW1T!N17=":"),":",NA1cT!N17/HW1T!N17*10^3)</f>
        <v>465.60930444011052</v>
      </c>
      <c r="O17" s="172">
        <f>IF(OR(NA1cT!O17=":",HW1T!O17=":"),":",NA1cT!O17/HW1T!O17*10^3)</f>
        <v>29.519333207785891</v>
      </c>
      <c r="P17" s="172">
        <f>IF(OR(NA1cT!P17=":",HW1T!P17=":"),":",NA1cT!P17/HW1T!P17*10^3)</f>
        <v>14.066714067097603</v>
      </c>
      <c r="Q17" s="172">
        <f>IF(OR(NA1cT!Q17=":",HW1T!Q17=":"),":",NA1cT!Q17/HW1T!Q17*10^3)</f>
        <v>24.04929685277239</v>
      </c>
      <c r="R17" s="172">
        <f>IF(OR(NA1cT!R17=":",HW1T!R17=":"),":",NA1cT!R17/HW1T!R17*10^3)</f>
        <v>28.383431715942642</v>
      </c>
      <c r="S17" s="172">
        <f>IF(OR(NA1cT!S17=":",HW1T!S17=":"),":",NA1cT!S17/HW1T!S17*10^3)</f>
        <v>18.82664222176491</v>
      </c>
      <c r="T17" s="172">
        <f>IF(OR(NA1cT!T17=":",HW1T!T17=":"),":",NA1cT!T17/HW1T!T17*10^3)</f>
        <v>15.995554753532947</v>
      </c>
      <c r="U17" s="172">
        <f>IF(OR(NA1cT!U17=":",HW1T!U17=":"),":",NA1cT!U17/HW1T!U17*10^3)</f>
        <v>15.758175471551832</v>
      </c>
      <c r="V17" s="172">
        <f>IF(OR(NA1cT!V17=":",HW1T!V17=":"),":",NA1cT!V17/HW1T!V17*10^3)</f>
        <v>2.9961241344603473</v>
      </c>
      <c r="W17" s="172"/>
      <c r="X17" s="172">
        <f>IF(OR(NA1cT!X17=":",HW1T!X17=":"),":",NA1cT!X17/HW1T!AC17*10^3)</f>
        <v>19.775148408413635</v>
      </c>
      <c r="Y17" s="172"/>
      <c r="Z17" s="172"/>
      <c r="AA17" s="172"/>
      <c r="AB17" s="172"/>
      <c r="AC17" s="172">
        <f>IF(OR(NA1cT!AC17=":",HW1T!AC17=":"),":",NA1cT!AC17/HW1T!AC17*10^3)</f>
        <v>21.81978946359169</v>
      </c>
      <c r="AD17" s="172"/>
      <c r="AE17" s="172">
        <f>IF(OR(NA1cT!AE17=":",HW1T!AE17=":"),":",NA1cT!AE17/HW1T!AE17*10^3)</f>
        <v>5.8052300876557839</v>
      </c>
      <c r="AF17" s="172">
        <f>IF(OR(NA1cT!AF17=":",HW1T!AF17=":"),":",NA1cT!AF17/HW1T!AF17*10^3)</f>
        <v>18.418104800890198</v>
      </c>
      <c r="AG17" s="172">
        <f>IF(OR(NA1cT!AG17=":",HW1T!AG17=":"),":",NA1cT!AG17/HW1T!AG17*10^3)</f>
        <v>15.271256370785629</v>
      </c>
      <c r="AH17" s="172">
        <f>IF(OR(NA1cT!AH17=":",HW1T!AH17=":"),":",NA1cT!AH17/HW1T!AH17*10^3)</f>
        <v>19.341927656676113</v>
      </c>
      <c r="AI17" s="172">
        <f>IF(OR(NA1cT!AI17=":",HW1T!AI17=":"),":",NA1cT!AI17/HW1T!AI17*10^3)</f>
        <v>16.535899092643113</v>
      </c>
      <c r="AJ17" s="172">
        <f>IF(OR(NA1cT!AJ17=":",HW1T!AJ17=":"),":",NA1cT!AJ17/HW1T!AJ17*10^3)</f>
        <v>39.282120807605907</v>
      </c>
      <c r="AK17" s="172">
        <f>IF(OR(NA1cT!AK17=":",HW1T!AK17=":"),":",NA1cT!AK17/HW1T!AK17*10^3)</f>
        <v>28.46448578988948</v>
      </c>
      <c r="AL17" s="172">
        <f>IF(OR(NA1cT!AL17=":",HW1T!AL17=":"),":",NA1cT!AL17/HW1T!AL17*10^3)</f>
        <v>465.60930444011052</v>
      </c>
      <c r="AM17" s="172">
        <f>IF(OR(NA1cT!AM17=":",HW1T!AM17=":"),":",NA1cT!AM17/HW1T!AM17*10^3)</f>
        <v>24.650596673914485</v>
      </c>
      <c r="AN17" s="172">
        <f>IF(OR(NA1cT!AN17=":",HW1T!AN17=":"),":",NA1cT!AN17/HW1T!AN17*10^3)</f>
        <v>23.889473576031076</v>
      </c>
      <c r="AO17" s="172">
        <f>IF(OR(NA1cT!AO17=":",HW1T!AO17=":"),":",NA1cT!AO17/HW1T!AO17*10^3)</f>
        <v>8.5574708705285563</v>
      </c>
      <c r="AP17" s="172"/>
      <c r="AQ17" s="172">
        <f>IF(OR(NA1cT!AQ17=":",HW1T!AQ17=":"),":",NA1cT!AQ17/HW1T!AQ17*10^3)</f>
        <v>6.3943865467619219</v>
      </c>
      <c r="AR17" s="172">
        <f>IF(OR(NA1cT!AR17=":",HW1T!AR17=":"),":",NA1cT!AR17/HW1T!AR17*10^3)</f>
        <v>18.712809013729022</v>
      </c>
      <c r="AS17" s="172">
        <f>IF(OR(NA1cT!AS17=":",HW1T!AS17=":"),":",NA1cT!AS17/HW1T!AS17*10^3)</f>
        <v>21.858254834855323</v>
      </c>
    </row>
    <row r="18" spans="1:45" ht="22.5" customHeight="1">
      <c r="A18" s="77">
        <f t="shared" si="0"/>
        <v>1</v>
      </c>
      <c r="B18" s="105">
        <v>2006</v>
      </c>
      <c r="C18" s="172">
        <f>IF(OR(NA1cT!C18=":",HW1T!C18=":"),":",NA1cT!C18/HW1T!C18*10^3)</f>
        <v>6.2031854429148749</v>
      </c>
      <c r="D18" s="172">
        <f>IF(OR(NA1cT!D18=":",HW1T!D18=":"),":",NA1cT!D18/HW1T!D18*10^3)</f>
        <v>40.155306421638748</v>
      </c>
      <c r="E18" s="172">
        <f>IF(OR(NA1cT!E18=":",HW1T!E18=":"),":",NA1cT!E18/HW1T!E18*10^3)</f>
        <v>14.225901137788405</v>
      </c>
      <c r="F18" s="172">
        <f>IF(OR(NA1cT!F18=":",HW1T!F18=":"),":",NA1cT!F18/HW1T!F18*10^3)</f>
        <v>79.054383116883116</v>
      </c>
      <c r="G18" s="172">
        <f>IF(OR(NA1cT!G18=":",HW1T!G18=":"),":",NA1cT!G18/HW1T!G18*10^3)</f>
        <v>31.852552763513614</v>
      </c>
      <c r="H18" s="172">
        <f>IF(OR(NA1cT!H18=":",HW1T!H18=":"),":",NA1cT!H18/HW1T!H18*10^3)</f>
        <v>21.423248934142539</v>
      </c>
      <c r="I18" s="172">
        <f>IF(OR(NA1cT!I18=":",HW1T!I18=":"),":",NA1cT!I18/HW1T!I18*10^3)</f>
        <v>17.101160002328626</v>
      </c>
      <c r="J18" s="172">
        <f>IF(OR(NA1cT!J18=":",HW1T!J18=":"),":",NA1cT!J18/HW1T!J18*10^3)</f>
        <v>27.337171303599554</v>
      </c>
      <c r="K18" s="172">
        <f>IF(OR(NA1cT!K18=":",HW1T!K18=":"),":",NA1cT!K18/HW1T!K18*10^3)</f>
        <v>13.594468214804676</v>
      </c>
      <c r="L18" s="172">
        <f>IF(OR(NA1cT!L18=":",HW1T!L18=":"),":",NA1cT!L18/HW1T!L18*10^3)</f>
        <v>34.316109119550553</v>
      </c>
      <c r="M18" s="172">
        <f>IF(OR(NA1cT!M18=":",HW1T!M18=":"),":",NA1cT!M18/HW1T!M18*10^3)</f>
        <v>33.563882093548159</v>
      </c>
      <c r="N18" s="172">
        <f>IF(OR(NA1cT!N18=":",HW1T!N18=":"),":",NA1cT!N18/HW1T!N18*10^3)</f>
        <v>496.00224047409534</v>
      </c>
      <c r="O18" s="172">
        <f>IF(OR(NA1cT!O18=":",HW1T!O18=":"),":",NA1cT!O18/HW1T!O18*10^3)</f>
        <v>29.629525370035658</v>
      </c>
      <c r="P18" s="172">
        <f>IF(OR(NA1cT!P18=":",HW1T!P18=":"),":",NA1cT!P18/HW1T!P18*10^3)</f>
        <v>15.71815270986435</v>
      </c>
      <c r="Q18" s="172">
        <f>IF(OR(NA1cT!Q18=":",HW1T!Q18=":"),":",NA1cT!Q18/HW1T!Q18*10^3)</f>
        <v>25.593969091821702</v>
      </c>
      <c r="R18" s="172">
        <f>IF(OR(NA1cT!R18=":",HW1T!R18=":"),":",NA1cT!R18/HW1T!R18*10^3)</f>
        <v>29.319463887308732</v>
      </c>
      <c r="S18" s="172">
        <f>IF(OR(NA1cT!S18=":",HW1T!S18=":"),":",NA1cT!S18/HW1T!S18*10^3)</f>
        <v>19.090402975860236</v>
      </c>
      <c r="T18" s="172">
        <f>IF(OR(NA1cT!T18=":",HW1T!T18=":"),":",NA1cT!T18/HW1T!T18*10^3)</f>
        <v>17.317903581076816</v>
      </c>
      <c r="U18" s="172">
        <f>IF(OR(NA1cT!U18=":",HW1T!U18=":"),":",NA1cT!U18/HW1T!U18*10^3)</f>
        <v>15.418739758733999</v>
      </c>
      <c r="V18" s="172">
        <f>IF(OR(NA1cT!V18=":",HW1T!V18=":"),":",NA1cT!V18/HW1T!V18*10^3)</f>
        <v>2.8800814850671541</v>
      </c>
      <c r="W18" s="172"/>
      <c r="X18" s="172">
        <f>IF(OR(NA1cT!X18=":",HW1T!X18=":"),":",NA1cT!X18/HW1T!AC18*10^3)</f>
        <v>20.970204087943653</v>
      </c>
      <c r="Y18" s="172"/>
      <c r="Z18" s="172"/>
      <c r="AA18" s="172"/>
      <c r="AB18" s="172"/>
      <c r="AC18" s="172">
        <f>IF(OR(NA1cT!AC18=":",HW1T!AC18=":"),":",NA1cT!AC18/HW1T!AC18*10^3)</f>
        <v>23.230057030754971</v>
      </c>
      <c r="AD18" s="172"/>
      <c r="AE18" s="172">
        <f>IF(OR(NA1cT!AE18=":",HW1T!AE18=":"),":",NA1cT!AE18/HW1T!AE18*10^3)</f>
        <v>6.2031854429148749</v>
      </c>
      <c r="AF18" s="172">
        <f>IF(OR(NA1cT!AF18=":",HW1T!AF18=":"),":",NA1cT!AF18/HW1T!AF18*10^3)</f>
        <v>17.488060620422129</v>
      </c>
      <c r="AG18" s="172">
        <f>IF(OR(NA1cT!AG18=":",HW1T!AG18=":"),":",NA1cT!AG18/HW1T!AG18*10^3)</f>
        <v>14.225901137788405</v>
      </c>
      <c r="AH18" s="172">
        <f>IF(OR(NA1cT!AH18=":",HW1T!AH18=":"),":",NA1cT!AH18/HW1T!AH18*10^3)</f>
        <v>21.423248934142539</v>
      </c>
      <c r="AI18" s="172">
        <f>IF(OR(NA1cT!AI18=":",HW1T!AI18=":"),":",NA1cT!AI18/HW1T!AI18*10^3)</f>
        <v>17.6342878794268</v>
      </c>
      <c r="AJ18" s="172">
        <f>IF(OR(NA1cT!AJ18=":",HW1T!AJ18=":"),":",NA1cT!AJ18/HW1T!AJ18*10^3)</f>
        <v>34.316109119550553</v>
      </c>
      <c r="AK18" s="172">
        <f>IF(OR(NA1cT!AK18=":",HW1T!AK18=":"),":",NA1cT!AK18/HW1T!AK18*10^3)</f>
        <v>33.563882093548159</v>
      </c>
      <c r="AL18" s="172">
        <f>IF(OR(NA1cT!AL18=":",HW1T!AL18=":"),":",NA1cT!AL18/HW1T!AL18*10^3)</f>
        <v>496.00224047409534</v>
      </c>
      <c r="AM18" s="172">
        <f>IF(OR(NA1cT!AM18=":",HW1T!AM18=":"),":",NA1cT!AM18/HW1T!AM18*10^3)</f>
        <v>25.390362324198239</v>
      </c>
      <c r="AN18" s="172">
        <f>IF(OR(NA1cT!AN18=":",HW1T!AN18=":"),":",NA1cT!AN18/HW1T!AN18*10^3)</f>
        <v>24.9865151747357</v>
      </c>
      <c r="AO18" s="172">
        <f>IF(OR(NA1cT!AO18=":",HW1T!AO18=":"),":",NA1cT!AO18/HW1T!AO18*10^3)</f>
        <v>8.4615625173231059</v>
      </c>
      <c r="AP18" s="172"/>
      <c r="AQ18" s="172">
        <f>IF(OR(NA1cT!AQ18=":",HW1T!AQ18=":"),":",NA1cT!AQ18/HW1T!AQ18*10^3)</f>
        <v>6.9191469239996355</v>
      </c>
      <c r="AR18" s="172">
        <f>IF(OR(NA1cT!AR18=":",HW1T!AR18=":"),":",NA1cT!AR18/HW1T!AR18*10^3)</f>
        <v>19.23063568320423</v>
      </c>
      <c r="AS18" s="172">
        <f>IF(OR(NA1cT!AS18=":",HW1T!AS18=":"),":",NA1cT!AS18/HW1T!AS18*10^3)</f>
        <v>23.049831222566173</v>
      </c>
    </row>
    <row r="19" spans="1:45" ht="22.5" customHeight="1">
      <c r="A19" s="77">
        <f t="shared" si="0"/>
        <v>1</v>
      </c>
      <c r="B19" s="105">
        <v>2007</v>
      </c>
      <c r="C19" s="172">
        <f>IF(OR(NA1cT!C19=":",HW1T!C19=":"),":",NA1cT!C19/HW1T!C19*10^3)</f>
        <v>5.6511564583283436</v>
      </c>
      <c r="D19" s="172">
        <f>IF(OR(NA1cT!D19=":",HW1T!D19=":"),":",NA1cT!D19/HW1T!D19*10^3)</f>
        <v>43.900898278557484</v>
      </c>
      <c r="E19" s="172">
        <f>IF(OR(NA1cT!E19=":",HW1T!E19=":"),":",NA1cT!E19/HW1T!E19*10^3)</f>
        <v>14.016152959091187</v>
      </c>
      <c r="F19" s="172">
        <f>IF(OR(NA1cT!F19=":",HW1T!F19=":"),":",NA1cT!F19/HW1T!F19*10^3)</f>
        <v>97.631688068031181</v>
      </c>
      <c r="G19" s="172">
        <f>IF(OR(NA1cT!G19=":",HW1T!G19=":"),":",NA1cT!G19/HW1T!G19*10^3)</f>
        <v>30.441132392020233</v>
      </c>
      <c r="H19" s="172">
        <f>IF(OR(NA1cT!H19=":",HW1T!H19=":"),":",NA1cT!H19/HW1T!H19*10^3)</f>
        <v>23.722972874450782</v>
      </c>
      <c r="I19" s="172">
        <f>IF(OR(NA1cT!I19=":",HW1T!I19=":"),":",NA1cT!I19/HW1T!I19*10^3)</f>
        <v>17.756833935768441</v>
      </c>
      <c r="J19" s="172">
        <f>IF(OR(NA1cT!J19=":",HW1T!J19=":"),":",NA1cT!J19/HW1T!J19*10^3)</f>
        <v>27.443683240930913</v>
      </c>
      <c r="K19" s="172">
        <f>IF(OR(NA1cT!K19=":",HW1T!K19=":"),":",NA1cT!K19/HW1T!K19*10^3)</f>
        <v>13.869037324567765</v>
      </c>
      <c r="L19" s="172">
        <f>IF(OR(NA1cT!L19=":",HW1T!L19=":"),":",NA1cT!L19/HW1T!L19*10^3)</f>
        <v>34.684073643215605</v>
      </c>
      <c r="M19" s="172">
        <f>IF(OR(NA1cT!M19=":",HW1T!M19=":"),":",NA1cT!M19/HW1T!M19*10^3)</f>
        <v>37.621694414992014</v>
      </c>
      <c r="N19" s="172">
        <f>IF(OR(NA1cT!N19=":",HW1T!N19=":"),":",NA1cT!N19/HW1T!N19*10^3)</f>
        <v>517.09109329052887</v>
      </c>
      <c r="O19" s="172">
        <f>IF(OR(NA1cT!O19=":",HW1T!O19=":"),":",NA1cT!O19/HW1T!O19*10^3)</f>
        <v>29.856190239672667</v>
      </c>
      <c r="P19" s="172">
        <f>IF(OR(NA1cT!P19=":",HW1T!P19=":"),":",NA1cT!P19/HW1T!P19*10^3)</f>
        <v>14.14247477447562</v>
      </c>
      <c r="Q19" s="172">
        <f>IF(OR(NA1cT!Q19=":",HW1T!Q19=":"),":",NA1cT!Q19/HW1T!Q19*10^3)</f>
        <v>25.564086106081376</v>
      </c>
      <c r="R19" s="172">
        <f>IF(OR(NA1cT!R19=":",HW1T!R19=":"),":",NA1cT!R19/HW1T!R19*10^3)</f>
        <v>29.900890991708295</v>
      </c>
      <c r="S19" s="172">
        <f>IF(OR(NA1cT!S19=":",HW1T!S19=":"),":",NA1cT!S19/HW1T!S19*10^3)</f>
        <v>19.497532185000463</v>
      </c>
      <c r="T19" s="172">
        <f>IF(OR(NA1cT!T19=":",HW1T!T19=":"),":",NA1cT!T19/HW1T!T19*10^3)</f>
        <v>18.071071097767444</v>
      </c>
      <c r="U19" s="172">
        <f>IF(OR(NA1cT!U19=":",HW1T!U19=":"),":",NA1cT!U19/HW1T!U19*10^3)</f>
        <v>14.223922073131048</v>
      </c>
      <c r="V19" s="172">
        <f>IF(OR(NA1cT!V19=":",HW1T!V19=":"),":",NA1cT!V19/HW1T!V19*10^3)</f>
        <v>2.9046610737355598</v>
      </c>
      <c r="W19" s="172"/>
      <c r="X19" s="172">
        <f>IF(OR(NA1cT!X19=":",HW1T!X19=":"),":",NA1cT!X19/HW1T!AC19*10^3)</f>
        <v>21.546033096333922</v>
      </c>
      <c r="Y19" s="172"/>
      <c r="Z19" s="172"/>
      <c r="AA19" s="172"/>
      <c r="AB19" s="172"/>
      <c r="AC19" s="172">
        <f>IF(OR(NA1cT!AC19=":",HW1T!AC19=":"),":",NA1cT!AC19/HW1T!AC19*10^3)</f>
        <v>24.042930641424586</v>
      </c>
      <c r="AD19" s="172"/>
      <c r="AE19" s="172">
        <f>IF(OR(NA1cT!AE19=":",HW1T!AE19=":"),":",NA1cT!AE19/HW1T!AE19*10^3)</f>
        <v>5.6511564583283436</v>
      </c>
      <c r="AF19" s="172">
        <f>IF(OR(NA1cT!AF19=":",HW1T!AF19=":"),":",NA1cT!AF19/HW1T!AF19*10^3)</f>
        <v>17.707781962547067</v>
      </c>
      <c r="AG19" s="172">
        <f>IF(OR(NA1cT!AG19=":",HW1T!AG19=":"),":",NA1cT!AG19/HW1T!AG19*10^3)</f>
        <v>14.016152959091187</v>
      </c>
      <c r="AH19" s="172">
        <f>IF(OR(NA1cT!AH19=":",HW1T!AH19=":"),":",NA1cT!AH19/HW1T!AH19*10^3)</f>
        <v>23.722972874450782</v>
      </c>
      <c r="AI19" s="172">
        <f>IF(OR(NA1cT!AI19=":",HW1T!AI19=":"),":",NA1cT!AI19/HW1T!AI19*10^3)</f>
        <v>18.078492225572987</v>
      </c>
      <c r="AJ19" s="172">
        <f>IF(OR(NA1cT!AJ19=":",HW1T!AJ19=":"),":",NA1cT!AJ19/HW1T!AJ19*10^3)</f>
        <v>34.684073643215605</v>
      </c>
      <c r="AK19" s="172">
        <f>IF(OR(NA1cT!AK19=":",HW1T!AK19=":"),":",NA1cT!AK19/HW1T!AK19*10^3)</f>
        <v>37.621694414992014</v>
      </c>
      <c r="AL19" s="172">
        <f>IF(OR(NA1cT!AL19=":",HW1T!AL19=":"),":",NA1cT!AL19/HW1T!AL19*10^3)</f>
        <v>517.09109329052887</v>
      </c>
      <c r="AM19" s="172">
        <f>IF(OR(NA1cT!AM19=":",HW1T!AM19=":"),":",NA1cT!AM19/HW1T!AM19*10^3)</f>
        <v>24.752517361759317</v>
      </c>
      <c r="AN19" s="172">
        <f>IF(OR(NA1cT!AN19=":",HW1T!AN19=":"),":",NA1cT!AN19/HW1T!AN19*10^3)</f>
        <v>25.205354668643047</v>
      </c>
      <c r="AO19" s="172">
        <f>IF(OR(NA1cT!AO19=":",HW1T!AO19=":"),":",NA1cT!AO19/HW1T!AO19*10^3)</f>
        <v>8.4207508760609997</v>
      </c>
      <c r="AP19" s="172"/>
      <c r="AQ19" s="172">
        <f>IF(OR(NA1cT!AQ19=":",HW1T!AQ19=":"),":",NA1cT!AQ19/HW1T!AQ19*10^3)</f>
        <v>6.3913522760824488</v>
      </c>
      <c r="AR19" s="172">
        <f>IF(OR(NA1cT!AR19=":",HW1T!AR19=":"),":",NA1cT!AR19/HW1T!AR19*10^3)</f>
        <v>20.464002871517557</v>
      </c>
      <c r="AS19" s="172">
        <f>IF(OR(NA1cT!AS19=":",HW1T!AS19=":"),":",NA1cT!AS19/HW1T!AS19*10^3)</f>
        <v>23.613124563258086</v>
      </c>
    </row>
    <row r="20" spans="1:45" ht="22.5" customHeight="1">
      <c r="A20" s="77">
        <f t="shared" si="0"/>
        <v>1</v>
      </c>
      <c r="B20" s="105">
        <v>2008</v>
      </c>
      <c r="C20" s="172">
        <f>IF(OR(NA1cT!C20=":",HW1T!C20=":"),":",NA1cT!C20/HW1T!C20*10^3)</f>
        <v>6.6921672838797308</v>
      </c>
      <c r="D20" s="172">
        <f>IF(OR(NA1cT!D20=":",HW1T!D20=":"),":",NA1cT!D20/HW1T!D20*10^3)</f>
        <v>53.521355081036518</v>
      </c>
      <c r="E20" s="172">
        <f>IF(OR(NA1cT!E20=":",HW1T!E20=":"),":",NA1cT!E20/HW1T!E20*10^3)</f>
        <v>14.396864753030998</v>
      </c>
      <c r="F20" s="172">
        <f>IF(OR(NA1cT!F20=":",HW1T!F20=":"),":",NA1cT!F20/HW1T!F20*10^3)</f>
        <v>90.753979017736029</v>
      </c>
      <c r="G20" s="172">
        <f>IF(OR(NA1cT!G20=":",HW1T!G20=":"),":",NA1cT!G20/HW1T!G20*10^3)</f>
        <v>25.488136618352378</v>
      </c>
      <c r="H20" s="172">
        <f>IF(OR(NA1cT!H20=":",HW1T!H20=":"),":",NA1cT!H20/HW1T!H20*10^3)</f>
        <v>26.359506645773067</v>
      </c>
      <c r="I20" s="172">
        <f>IF(OR(NA1cT!I20=":",HW1T!I20=":"),":",NA1cT!I20/HW1T!I20*10^3)</f>
        <v>18.092049687331428</v>
      </c>
      <c r="J20" s="172">
        <f>IF(OR(NA1cT!J20=":",HW1T!J20=":"),":",NA1cT!J20/HW1T!J20*10^3)</f>
        <v>29.521003621097311</v>
      </c>
      <c r="K20" s="172">
        <f>IF(OR(NA1cT!K20=":",HW1T!K20=":"),":",NA1cT!K20/HW1T!K20*10^3)</f>
        <v>13.701630268349891</v>
      </c>
      <c r="L20" s="172">
        <f>IF(OR(NA1cT!L20=":",HW1T!L20=":"),":",NA1cT!L20/HW1T!L20*10^3)</f>
        <v>36.786312370840264</v>
      </c>
      <c r="M20" s="172">
        <f>IF(OR(NA1cT!M20=":",HW1T!M20=":"),":",NA1cT!M20/HW1T!M20*10^3)</f>
        <v>37.20382603745</v>
      </c>
      <c r="N20" s="172">
        <f>IF(OR(NA1cT!N20=":",HW1T!N20=":"),":",NA1cT!N20/HW1T!N20*10^3)</f>
        <v>533.85532382929136</v>
      </c>
      <c r="O20" s="172">
        <f>IF(OR(NA1cT!O20=":",HW1T!O20=":"),":",NA1cT!O20/HW1T!O20*10^3)</f>
        <v>30.209146822195692</v>
      </c>
      <c r="P20" s="172">
        <f>IF(OR(NA1cT!P20=":",HW1T!P20=":"),":",NA1cT!P20/HW1T!P20*10^3)</f>
        <v>14.154444262143601</v>
      </c>
      <c r="Q20" s="172">
        <f>IF(OR(NA1cT!Q20=":",HW1T!Q20=":"),":",NA1cT!Q20/HW1T!Q20*10^3)</f>
        <v>27.238446904275435</v>
      </c>
      <c r="R20" s="172">
        <f>IF(OR(NA1cT!R20=":",HW1T!R20=":"),":",NA1cT!R20/HW1T!R20*10^3)</f>
        <v>30.67125414900606</v>
      </c>
      <c r="S20" s="172">
        <f>IF(OR(NA1cT!S20=":",HW1T!S20=":"),":",NA1cT!S20/HW1T!S20*10^3)</f>
        <v>20.242888282902843</v>
      </c>
      <c r="T20" s="172">
        <f>IF(OR(NA1cT!T20=":",HW1T!T20=":"),":",NA1cT!T20/HW1T!T20*10^3)</f>
        <v>17.814491472554227</v>
      </c>
      <c r="U20" s="172">
        <f>IF(OR(NA1cT!U20=":",HW1T!U20=":"),":",NA1cT!U20/HW1T!U20*10^3)</f>
        <v>16.005254447656068</v>
      </c>
      <c r="V20" s="172">
        <f>IF(OR(NA1cT!V20=":",HW1T!V20=":"),":",NA1cT!V20/HW1T!V20*10^3)</f>
        <v>3.1190917516218719</v>
      </c>
      <c r="W20" s="172"/>
      <c r="X20" s="172">
        <f>IF(OR(NA1cT!X20=":",HW1T!X20=":"),":",NA1cT!X20/HW1T!AC20*10^3)</f>
        <v>22.451985113116073</v>
      </c>
      <c r="Y20" s="172"/>
      <c r="Z20" s="172"/>
      <c r="AA20" s="172"/>
      <c r="AB20" s="172"/>
      <c r="AC20" s="172">
        <f>IF(OR(NA1cT!AC20=":",HW1T!AC20=":"),":",NA1cT!AC20/HW1T!AC20*10^3)</f>
        <v>25.138018687846607</v>
      </c>
      <c r="AD20" s="172"/>
      <c r="AE20" s="172">
        <f>IF(OR(NA1cT!AE20=":",HW1T!AE20=":"),":",NA1cT!AE20/HW1T!AE20*10^3)</f>
        <v>6.6921672838797308</v>
      </c>
      <c r="AF20" s="172">
        <f>IF(OR(NA1cT!AF20=":",HW1T!AF20=":"),":",NA1cT!AF20/HW1T!AF20*10^3)</f>
        <v>17.703679988033556</v>
      </c>
      <c r="AG20" s="172">
        <f>IF(OR(NA1cT!AG20=":",HW1T!AG20=":"),":",NA1cT!AG20/HW1T!AG20*10^3)</f>
        <v>14.396864753030998</v>
      </c>
      <c r="AH20" s="172">
        <f>IF(OR(NA1cT!AH20=":",HW1T!AH20=":"),":",NA1cT!AH20/HW1T!AH20*10^3)</f>
        <v>26.359506645773067</v>
      </c>
      <c r="AI20" s="172">
        <f>IF(OR(NA1cT!AI20=":",HW1T!AI20=":"),":",NA1cT!AI20/HW1T!AI20*10^3)</f>
        <v>18.491091269031159</v>
      </c>
      <c r="AJ20" s="172">
        <f>IF(OR(NA1cT!AJ20=":",HW1T!AJ20=":"),":",NA1cT!AJ20/HW1T!AJ20*10^3)</f>
        <v>36.786312370840264</v>
      </c>
      <c r="AK20" s="172">
        <f>IF(OR(NA1cT!AK20=":",HW1T!AK20=":"),":",NA1cT!AK20/HW1T!AK20*10^3)</f>
        <v>37.20382603745</v>
      </c>
      <c r="AL20" s="172">
        <f>IF(OR(NA1cT!AL20=":",HW1T!AL20=":"),":",NA1cT!AL20/HW1T!AL20*10^3)</f>
        <v>533.85532382929136</v>
      </c>
      <c r="AM20" s="172">
        <f>IF(OR(NA1cT!AM20=":",HW1T!AM20=":"),":",NA1cT!AM20/HW1T!AM20*10^3)</f>
        <v>25.355103158472868</v>
      </c>
      <c r="AN20" s="172">
        <f>IF(OR(NA1cT!AN20=":",HW1T!AN20=":"),":",NA1cT!AN20/HW1T!AN20*10^3)</f>
        <v>26.437798612294571</v>
      </c>
      <c r="AO20" s="172">
        <f>IF(OR(NA1cT!AO20=":",HW1T!AO20=":"),":",NA1cT!AO20/HW1T!AO20*10^3)</f>
        <v>8.7453502752582342</v>
      </c>
      <c r="AP20" s="172"/>
      <c r="AQ20" s="172">
        <f>IF(OR(NA1cT!AQ20=":",HW1T!AQ20=":"),":",NA1cT!AQ20/HW1T!AQ20*10^3)</f>
        <v>7.6563616802408996</v>
      </c>
      <c r="AR20" s="172">
        <f>IF(OR(NA1cT!AR20=":",HW1T!AR20=":"),":",NA1cT!AR20/HW1T!AR20*10^3)</f>
        <v>21.676180508099037</v>
      </c>
      <c r="AS20" s="172">
        <f>IF(OR(NA1cT!AS20=":",HW1T!AS20=":"),":",NA1cT!AS20/HW1T!AS20*10^3)</f>
        <v>24.227377860244651</v>
      </c>
    </row>
    <row r="21" spans="1:45" ht="22.5" customHeight="1">
      <c r="A21" s="77">
        <f t="shared" si="0"/>
        <v>1</v>
      </c>
      <c r="B21" s="105">
        <v>2009</v>
      </c>
      <c r="C21" s="172">
        <f>IF(OR(NA1cT!C21=":",HW1T!C21=":"),":",NA1cT!C21/HW1T!C21*10^3)</f>
        <v>6.4944885935776098</v>
      </c>
      <c r="D21" s="172">
        <f>IF(OR(NA1cT!D21=":",HW1T!D21=":"),":",NA1cT!D21/HW1T!D21*10^3)</f>
        <v>39.794849076054085</v>
      </c>
      <c r="E21" s="172">
        <f>IF(OR(NA1cT!E21=":",HW1T!E21=":"),":",NA1cT!E21/HW1T!E21*10^3)</f>
        <v>14.346703350648287</v>
      </c>
      <c r="F21" s="172">
        <f>IF(OR(NA1cT!F21=":",HW1T!F21=":"),":",NA1cT!F21/HW1T!F21*10^3)</f>
        <v>107.04842120132606</v>
      </c>
      <c r="G21" s="172">
        <f>IF(OR(NA1cT!G21=":",HW1T!G21=":"),":",NA1cT!G21/HW1T!G21*10^3)</f>
        <v>26.807325579596945</v>
      </c>
      <c r="H21" s="172">
        <f>IF(OR(NA1cT!H21=":",HW1T!H21=":"),":",NA1cT!H21/HW1T!H21*10^3)</f>
        <v>22.507246848395507</v>
      </c>
      <c r="I21" s="172">
        <f>IF(OR(NA1cT!I21=":",HW1T!I21=":"),":",NA1cT!I21/HW1T!I21*10^3)</f>
        <v>18.18418956063816</v>
      </c>
      <c r="J21" s="172">
        <f>IF(OR(NA1cT!J21=":",HW1T!J21=":"),":",NA1cT!J21/HW1T!J21*10^3)</f>
        <v>32.772611093528852</v>
      </c>
      <c r="K21" s="172">
        <f>IF(OR(NA1cT!K21=":",HW1T!K21=":"),":",NA1cT!K21/HW1T!K21*10^3)</f>
        <v>13.10356452682888</v>
      </c>
      <c r="L21" s="172">
        <f>IF(OR(NA1cT!L21=":",HW1T!L21=":"),":",NA1cT!L21/HW1T!L21*10^3)</f>
        <v>36.812640106749484</v>
      </c>
      <c r="M21" s="172">
        <f>IF(OR(NA1cT!M21=":",HW1T!M21=":"),":",NA1cT!M21/HW1T!M21*10^3)</f>
        <v>39.705033318726578</v>
      </c>
      <c r="N21" s="172">
        <f>IF(OR(NA1cT!N21=":",HW1T!N21=":"),":",NA1cT!N21/HW1T!N21*10^3)</f>
        <v>616.67084025404131</v>
      </c>
      <c r="O21" s="172">
        <f>IF(OR(NA1cT!O21=":",HW1T!O21=":"),":",NA1cT!O21/HW1T!O21*10^3)</f>
        <v>28.419720634709197</v>
      </c>
      <c r="P21" s="172">
        <f>IF(OR(NA1cT!P21=":",HW1T!P21=":"),":",NA1cT!P21/HW1T!P21*10^3)</f>
        <v>12.618202952185138</v>
      </c>
      <c r="Q21" s="172">
        <f>IF(OR(NA1cT!Q21=":",HW1T!Q21=":"),":",NA1cT!Q21/HW1T!Q21*10^3)</f>
        <v>29.251386104319153</v>
      </c>
      <c r="R21" s="172">
        <f>IF(OR(NA1cT!R21=":",HW1T!R21=":"),":",NA1cT!R21/HW1T!R21*10^3)</f>
        <v>31.224686321737142</v>
      </c>
      <c r="S21" s="172">
        <f>IF(OR(NA1cT!S21=":",HW1T!S21=":"),":",NA1cT!S21/HW1T!S21*10^3)</f>
        <v>20.755644669479359</v>
      </c>
      <c r="T21" s="172">
        <f>IF(OR(NA1cT!T21=":",HW1T!T21=":"),":",NA1cT!T21/HW1T!T21*10^3)</f>
        <v>20.678582514434478</v>
      </c>
      <c r="U21" s="172">
        <f>IF(OR(NA1cT!U21=":",HW1T!U21=":"),":",NA1cT!U21/HW1T!U21*10^3)</f>
        <v>15.80527973110132</v>
      </c>
      <c r="V21" s="172">
        <f>IF(OR(NA1cT!V21=":",HW1T!V21=":"),":",NA1cT!V21/HW1T!V21*10^3)</f>
        <v>3.1570052182342829</v>
      </c>
      <c r="W21" s="172"/>
      <c r="X21" s="172">
        <f>IF(OR(NA1cT!X21=":",HW1T!X21=":"),":",NA1cT!X21/HW1T!AC21*10^3)</f>
        <v>22.628261322021757</v>
      </c>
      <c r="Y21" s="172"/>
      <c r="Z21" s="172"/>
      <c r="AA21" s="172"/>
      <c r="AB21" s="172"/>
      <c r="AC21" s="172">
        <f>IF(OR(NA1cT!AC21=":",HW1T!AC21=":"),":",NA1cT!AC21/HW1T!AC21*10^3)</f>
        <v>24.885818826310334</v>
      </c>
      <c r="AD21" s="172"/>
      <c r="AE21" s="172">
        <f>IF(OR(NA1cT!AE21=":",HW1T!AE21=":"),":",NA1cT!AE21/HW1T!AE21*10^3)</f>
        <v>6.4944885935776098</v>
      </c>
      <c r="AF21" s="172">
        <f>IF(OR(NA1cT!AF21=":",HW1T!AF21=":"),":",NA1cT!AF21/HW1T!AF21*10^3)</f>
        <v>18.32465325899204</v>
      </c>
      <c r="AG21" s="172">
        <f>IF(OR(NA1cT!AG21=":",HW1T!AG21=":"),":",NA1cT!AG21/HW1T!AG21*10^3)</f>
        <v>14.346703350648287</v>
      </c>
      <c r="AH21" s="172">
        <f>IF(OR(NA1cT!AH21=":",HW1T!AH21=":"),":",NA1cT!AH21/HW1T!AH21*10^3)</f>
        <v>22.507246848395507</v>
      </c>
      <c r="AI21" s="172">
        <f>IF(OR(NA1cT!AI21=":",HW1T!AI21=":"),":",NA1cT!AI21/HW1T!AI21*10^3)</f>
        <v>18.844323223887006</v>
      </c>
      <c r="AJ21" s="172">
        <f>IF(OR(NA1cT!AJ21=":",HW1T!AJ21=":"),":",NA1cT!AJ21/HW1T!AJ21*10^3)</f>
        <v>36.812640106749484</v>
      </c>
      <c r="AK21" s="172">
        <f>IF(OR(NA1cT!AK21=":",HW1T!AK21=":"),":",NA1cT!AK21/HW1T!AK21*10^3)</f>
        <v>39.705033318726578</v>
      </c>
      <c r="AL21" s="172">
        <f>IF(OR(NA1cT!AL21=":",HW1T!AL21=":"),":",NA1cT!AL21/HW1T!AL21*10^3)</f>
        <v>616.67084025404131</v>
      </c>
      <c r="AM21" s="172">
        <f>IF(OR(NA1cT!AM21=":",HW1T!AM21=":"),":",NA1cT!AM21/HW1T!AM21*10^3)</f>
        <v>23.587591334247097</v>
      </c>
      <c r="AN21" s="172">
        <f>IF(OR(NA1cT!AN21=":",HW1T!AN21=":"),":",NA1cT!AN21/HW1T!AN21*10^3)</f>
        <v>27.738400555314104</v>
      </c>
      <c r="AO21" s="172">
        <f>IF(OR(NA1cT!AO21=":",HW1T!AO21=":"),":",NA1cT!AO21/HW1T!AO21*10^3)</f>
        <v>8.4833056670722957</v>
      </c>
      <c r="AP21" s="172"/>
      <c r="AQ21" s="172">
        <f>IF(OR(NA1cT!AQ21=":",HW1T!AQ21=":"),":",NA1cT!AQ21/HW1T!AQ21*10^3)</f>
        <v>7.1571901489298799</v>
      </c>
      <c r="AR21" s="172">
        <f>IF(OR(NA1cT!AR21=":",HW1T!AR21=":"),":",NA1cT!AR21/HW1T!AR21*10^3)</f>
        <v>20.14051356983056</v>
      </c>
      <c r="AS21" s="172">
        <f>IF(OR(NA1cT!AS21=":",HW1T!AS21=":"),":",NA1cT!AS21/HW1T!AS21*10^3)</f>
        <v>25.01323405367943</v>
      </c>
    </row>
    <row r="22" spans="1:45" ht="22.5" customHeight="1">
      <c r="A22" s="77">
        <f t="shared" si="0"/>
        <v>1</v>
      </c>
      <c r="B22" s="105">
        <v>2010</v>
      </c>
      <c r="C22" s="172">
        <f>IF(OR(NA1cT!C22=":",HW1T!C22=":"),":",NA1cT!C22/HW1T!C22*10^3)</f>
        <v>6.9684437451503349</v>
      </c>
      <c r="D22" s="172">
        <f>IF(OR(NA1cT!D22=":",HW1T!D22=":"),":",NA1cT!D22/HW1T!D22*10^3)</f>
        <v>44.276400374295342</v>
      </c>
      <c r="E22" s="172">
        <f>IF(OR(NA1cT!E22=":",HW1T!E22=":"),":",NA1cT!E22/HW1T!E22*10^3)</f>
        <v>14.930357973568174</v>
      </c>
      <c r="F22" s="172">
        <f>IF(OR(NA1cT!F22=":",HW1T!F22=":"),":",NA1cT!F22/HW1T!F22*10^3)</f>
        <v>106.77995650697817</v>
      </c>
      <c r="G22" s="172">
        <f>IF(OR(NA1cT!G22=":",HW1T!G22=":"),":",NA1cT!G22/HW1T!G22*10^3)</f>
        <v>33.39412118592287</v>
      </c>
      <c r="H22" s="172">
        <f>IF(OR(NA1cT!H22=":",HW1T!H22=":"),":",NA1cT!H22/HW1T!H22*10^3)</f>
        <v>20.193289788525224</v>
      </c>
      <c r="I22" s="172">
        <f>IF(OR(NA1cT!I22=":",HW1T!I22=":"),":",NA1cT!I22/HW1T!I22*10^3)</f>
        <v>19.751719682590711</v>
      </c>
      <c r="J22" s="172">
        <f>IF(OR(NA1cT!J22=":",HW1T!J22=":"),":",NA1cT!J22/HW1T!J22*10^3)</f>
        <v>34.097381482081751</v>
      </c>
      <c r="K22" s="172">
        <f>IF(OR(NA1cT!K22=":",HW1T!K22=":"),":",NA1cT!K22/HW1T!K22*10^3)</f>
        <v>13.420171185533455</v>
      </c>
      <c r="L22" s="172">
        <f>IF(OR(NA1cT!L22=":",HW1T!L22=":"),":",NA1cT!L22/HW1T!L22*10^3)</f>
        <v>38.156468365288632</v>
      </c>
      <c r="M22" s="172">
        <f>IF(OR(NA1cT!M22=":",HW1T!M22=":"),":",NA1cT!M22/HW1T!M22*10^3)</f>
        <v>40.749174961681788</v>
      </c>
      <c r="N22" s="172">
        <f>IF(OR(NA1cT!N22=":",HW1T!N22=":"),":",NA1cT!N22/HW1T!N22*10^3)</f>
        <v>611.52079263574421</v>
      </c>
      <c r="O22" s="172">
        <f>IF(OR(NA1cT!O22=":",HW1T!O22=":"),":",NA1cT!O22/HW1T!O22*10^3)</f>
        <v>30.215416205076799</v>
      </c>
      <c r="P22" s="172">
        <f>IF(OR(NA1cT!P22=":",HW1T!P22=":"),":",NA1cT!P22/HW1T!P22*10^3)</f>
        <v>13.335678612171119</v>
      </c>
      <c r="Q22" s="172">
        <f>IF(OR(NA1cT!Q22=":",HW1T!Q22=":"),":",NA1cT!Q22/HW1T!Q22*10^3)</f>
        <v>29.661316288698057</v>
      </c>
      <c r="R22" s="172">
        <f>IF(OR(NA1cT!R22=":",HW1T!R22=":"),":",NA1cT!R22/HW1T!R22*10^3)</f>
        <v>32.571838680896036</v>
      </c>
      <c r="S22" s="172">
        <f>IF(OR(NA1cT!S22=":",HW1T!S22=":"),":",NA1cT!S22/HW1T!S22*10^3)</f>
        <v>21.469851499941214</v>
      </c>
      <c r="T22" s="172">
        <f>IF(OR(NA1cT!T22=":",HW1T!T22=":"),":",NA1cT!T22/HW1T!T22*10^3)</f>
        <v>23.234554401312192</v>
      </c>
      <c r="U22" s="172">
        <f>IF(OR(NA1cT!U22=":",HW1T!U22=":"),":",NA1cT!U22/HW1T!U22*10^3)</f>
        <v>16.120827830354891</v>
      </c>
      <c r="V22" s="172">
        <f>IF(OR(NA1cT!V22=":",HW1T!V22=":"),":",NA1cT!V22/HW1T!V22*10^3)</f>
        <v>3.2119185679804696</v>
      </c>
      <c r="W22" s="172"/>
      <c r="X22" s="172">
        <f>IF(OR(NA1cT!X22=":",HW1T!X22=":"),":",NA1cT!X22/HW1T!AC22*10^3)</f>
        <v>23.385577776205373</v>
      </c>
      <c r="Y22" s="172"/>
      <c r="Z22" s="172"/>
      <c r="AA22" s="172"/>
      <c r="AB22" s="172"/>
      <c r="AC22" s="172">
        <f>IF(OR(NA1cT!AC22=":",HW1T!AC22=":"),":",NA1cT!AC22/HW1T!AC22*10^3)</f>
        <v>25.668188533827188</v>
      </c>
      <c r="AD22" s="172"/>
      <c r="AE22" s="172">
        <f>IF(OR(NA1cT!AE22=":",HW1T!AE22=":"),":",NA1cT!AE22/HW1T!AE22*10^3)</f>
        <v>6.9684437451503349</v>
      </c>
      <c r="AF22" s="172">
        <f>IF(OR(NA1cT!AF22=":",HW1T!AF22=":"),":",NA1cT!AF22/HW1T!AF22*10^3)</f>
        <v>19.719248924596489</v>
      </c>
      <c r="AG22" s="172">
        <f>IF(OR(NA1cT!AG22=":",HW1T!AG22=":"),":",NA1cT!AG22/HW1T!AG22*10^3)</f>
        <v>14.930357973568174</v>
      </c>
      <c r="AH22" s="172">
        <f>IF(OR(NA1cT!AH22=":",HW1T!AH22=":"),":",NA1cT!AH22/HW1T!AH22*10^3)</f>
        <v>20.193289788525224</v>
      </c>
      <c r="AI22" s="172">
        <f>IF(OR(NA1cT!AI22=":",HW1T!AI22=":"),":",NA1cT!AI22/HW1T!AI22*10^3)</f>
        <v>19.990869328416945</v>
      </c>
      <c r="AJ22" s="172">
        <f>IF(OR(NA1cT!AJ22=":",HW1T!AJ22=":"),":",NA1cT!AJ22/HW1T!AJ22*10^3)</f>
        <v>38.156468365288632</v>
      </c>
      <c r="AK22" s="172">
        <f>IF(OR(NA1cT!AK22=":",HW1T!AK22=":"),":",NA1cT!AK22/HW1T!AK22*10^3)</f>
        <v>40.749174961681788</v>
      </c>
      <c r="AL22" s="172">
        <f>IF(OR(NA1cT!AL22=":",HW1T!AL22=":"),":",NA1cT!AL22/HW1T!AL22*10^3)</f>
        <v>611.52079263574421</v>
      </c>
      <c r="AM22" s="172">
        <f>IF(OR(NA1cT!AM22=":",HW1T!AM22=":"),":",NA1cT!AM22/HW1T!AM22*10^3)</f>
        <v>25.234453995897546</v>
      </c>
      <c r="AN22" s="172">
        <f>IF(OR(NA1cT!AN22=":",HW1T!AN22=":"),":",NA1cT!AN22/HW1T!AN22*10^3)</f>
        <v>28.419602201652776</v>
      </c>
      <c r="AO22" s="172">
        <f>IF(OR(NA1cT!AO22=":",HW1T!AO22=":"),":",NA1cT!AO22/HW1T!AO22*10^3)</f>
        <v>8.5517195119234479</v>
      </c>
      <c r="AP22" s="172"/>
      <c r="AQ22" s="172">
        <f>IF(OR(NA1cT!AQ22=":",HW1T!AQ22=":"),":",NA1cT!AQ22/HW1T!AQ22*10^3)</f>
        <v>7.6256275358942878</v>
      </c>
      <c r="AR22" s="172">
        <f>IF(OR(NA1cT!AR22=":",HW1T!AR22=":"),":",NA1cT!AR22/HW1T!AR22*10^3)</f>
        <v>19.769311360682888</v>
      </c>
      <c r="AS22" s="172">
        <f>IF(OR(NA1cT!AS22=":",HW1T!AS22=":"),":",NA1cT!AS22/HW1T!AS22*10^3)</f>
        <v>26.083073101622361</v>
      </c>
    </row>
    <row r="23" spans="1:45" ht="22.5" customHeight="1">
      <c r="A23" s="77">
        <f t="shared" si="0"/>
        <v>1</v>
      </c>
      <c r="B23" s="105">
        <v>2011</v>
      </c>
      <c r="C23" s="172">
        <f>IF(OR(NA1cT!C23=":",HW1T!C23=":"),":",NA1cT!C23/HW1T!C23*10^3)</f>
        <v>8.2560401335593809</v>
      </c>
      <c r="D23" s="172">
        <f>IF(OR(NA1cT!D23=":",HW1T!D23=":"),":",NA1cT!D23/HW1T!D23*10^3)</f>
        <v>33.283084264128107</v>
      </c>
      <c r="E23" s="172">
        <f>IF(OR(NA1cT!E23=":",HW1T!E23=":"),":",NA1cT!E23/HW1T!E23*10^3)</f>
        <v>15.14975251572387</v>
      </c>
      <c r="F23" s="172">
        <f>IF(OR(NA1cT!F23=":",HW1T!F23=":"),":",NA1cT!F23/HW1T!F23*10^3)</f>
        <v>113.25421132945351</v>
      </c>
      <c r="G23" s="172">
        <f>IF(OR(NA1cT!G23=":",HW1T!G23=":"),":",NA1cT!G23/HW1T!G23*10^3)</f>
        <v>36.257855057378393</v>
      </c>
      <c r="H23" s="172">
        <f>IF(OR(NA1cT!H23=":",HW1T!H23=":"),":",NA1cT!H23/HW1T!H23*10^3)</f>
        <v>17.553082458166529</v>
      </c>
      <c r="I23" s="172">
        <f>IF(OR(NA1cT!I23=":",HW1T!I23=":"),":",NA1cT!I23/HW1T!I23*10^3)</f>
        <v>20.658585551181094</v>
      </c>
      <c r="J23" s="172">
        <f>IF(OR(NA1cT!J23=":",HW1T!J23=":"),":",NA1cT!J23/HW1T!J23*10^3)</f>
        <v>32.768561029340319</v>
      </c>
      <c r="K23" s="172">
        <f>IF(OR(NA1cT!K23=":",HW1T!K23=":"),":",NA1cT!K23/HW1T!K23*10^3)</f>
        <v>14.239285517284754</v>
      </c>
      <c r="L23" s="172">
        <f>IF(OR(NA1cT!L23=":",HW1T!L23=":"),":",NA1cT!L23/HW1T!L23*10^3)</f>
        <v>39.009451749316383</v>
      </c>
      <c r="M23" s="172">
        <f>IF(OR(NA1cT!M23=":",HW1T!M23=":"),":",NA1cT!M23/HW1T!M23*10^3)</f>
        <v>43.689800968547871</v>
      </c>
      <c r="N23" s="172">
        <f>IF(OR(NA1cT!N23=":",HW1T!N23=":"),":",NA1cT!N23/HW1T!N23*10^3)</f>
        <v>598.35319866145119</v>
      </c>
      <c r="O23" s="172">
        <f>IF(OR(NA1cT!O23=":",HW1T!O23=":"),":",NA1cT!O23/HW1T!O23*10^3)</f>
        <v>32.734311296562602</v>
      </c>
      <c r="P23" s="172">
        <f>IF(OR(NA1cT!P23=":",HW1T!P23=":"),":",NA1cT!P23/HW1T!P23*10^3)</f>
        <v>12.553519622963019</v>
      </c>
      <c r="Q23" s="172">
        <f>IF(OR(NA1cT!Q23=":",HW1T!Q23=":"),":",NA1cT!Q23/HW1T!Q23*10^3)</f>
        <v>31.483257191084789</v>
      </c>
      <c r="R23" s="172">
        <f>IF(OR(NA1cT!R23=":",HW1T!R23=":"),":",NA1cT!R23/HW1T!R23*10^3)</f>
        <v>33.657386611367798</v>
      </c>
      <c r="S23" s="172">
        <f>IF(OR(NA1cT!S23=":",HW1T!S23=":"),":",NA1cT!S23/HW1T!S23*10^3)</f>
        <v>22.413693510040677</v>
      </c>
      <c r="T23" s="172">
        <f>IF(OR(NA1cT!T23=":",HW1T!T23=":"),":",NA1cT!T23/HW1T!T23*10^3)</f>
        <v>27.204585496131845</v>
      </c>
      <c r="U23" s="172">
        <f>IF(OR(NA1cT!U23=":",HW1T!U23=":"),":",NA1cT!U23/HW1T!U23*10^3)</f>
        <v>16.104688015412407</v>
      </c>
      <c r="V23" s="172">
        <f>IF(OR(NA1cT!V23=":",HW1T!V23=":"),":",NA1cT!V23/HW1T!V23*10^3)</f>
        <v>3.5775961781589096</v>
      </c>
      <c r="W23" s="172"/>
      <c r="X23" s="172">
        <f>IF(OR(NA1cT!X23=":",HW1T!X23=":"),":",NA1cT!X23/HW1T!AC23*10^3)</f>
        <v>24.168812290442307</v>
      </c>
      <c r="Y23" s="172"/>
      <c r="Z23" s="172"/>
      <c r="AA23" s="172"/>
      <c r="AB23" s="172"/>
      <c r="AC23" s="172">
        <f>IF(OR(NA1cT!AC23=":",HW1T!AC23=":"),":",NA1cT!AC23/HW1T!AC23*10^3)</f>
        <v>26.319035277938678</v>
      </c>
      <c r="AD23" s="172"/>
      <c r="AE23" s="172">
        <f>IF(OR(NA1cT!AE23=":",HW1T!AE23=":"),":",NA1cT!AE23/HW1T!AE23*10^3)</f>
        <v>8.2560401335593809</v>
      </c>
      <c r="AF23" s="172">
        <f>IF(OR(NA1cT!AF23=":",HW1T!AF23=":"),":",NA1cT!AF23/HW1T!AF23*10^3)</f>
        <v>20.301999201603529</v>
      </c>
      <c r="AG23" s="172">
        <f>IF(OR(NA1cT!AG23=":",HW1T!AG23=":"),":",NA1cT!AG23/HW1T!AG23*10^3)</f>
        <v>15.14975251572387</v>
      </c>
      <c r="AH23" s="172">
        <f>IF(OR(NA1cT!AH23=":",HW1T!AH23=":"),":",NA1cT!AH23/HW1T!AH23*10^3)</f>
        <v>17.553082458166529</v>
      </c>
      <c r="AI23" s="172">
        <f>IF(OR(NA1cT!AI23=":",HW1T!AI23=":"),":",NA1cT!AI23/HW1T!AI23*10^3)</f>
        <v>20.417040227858767</v>
      </c>
      <c r="AJ23" s="172">
        <f>IF(OR(NA1cT!AJ23=":",HW1T!AJ23=":"),":",NA1cT!AJ23/HW1T!AJ23*10^3)</f>
        <v>39.009451749316383</v>
      </c>
      <c r="AK23" s="172">
        <f>IF(OR(NA1cT!AK23=":",HW1T!AK23=":"),":",NA1cT!AK23/HW1T!AK23*10^3)</f>
        <v>43.689800968547871</v>
      </c>
      <c r="AL23" s="172">
        <f>IF(OR(NA1cT!AL23=":",HW1T!AL23=":"),":",NA1cT!AL23/HW1T!AL23*10^3)</f>
        <v>598.35319866145119</v>
      </c>
      <c r="AM23" s="172">
        <f>IF(OR(NA1cT!AM23=":",HW1T!AM23=":"),":",NA1cT!AM23/HW1T!AM23*10^3)</f>
        <v>26.770736091009098</v>
      </c>
      <c r="AN23" s="172">
        <f>IF(OR(NA1cT!AN23=":",HW1T!AN23=":"),":",NA1cT!AN23/HW1T!AN23*10^3)</f>
        <v>29.837066792965761</v>
      </c>
      <c r="AO23" s="172">
        <f>IF(OR(NA1cT!AO23=":",HW1T!AO23=":"),":",NA1cT!AO23/HW1T!AO23*10^3)</f>
        <v>9.1292672647189246</v>
      </c>
      <c r="AP23" s="172"/>
      <c r="AQ23" s="172">
        <f>IF(OR(NA1cT!AQ23=":",HW1T!AQ23=":"),":",NA1cT!AQ23/HW1T!AQ23*10^3)</f>
        <v>8.8299467662724336</v>
      </c>
      <c r="AR23" s="172">
        <f>IF(OR(NA1cT!AR23=":",HW1T!AR23=":"),":",NA1cT!AR23/HW1T!AR23*10^3)</f>
        <v>18.841499493675506</v>
      </c>
      <c r="AS23" s="172">
        <f>IF(OR(NA1cT!AS23=":",HW1T!AS23=":"),":",NA1cT!AS23/HW1T!AS23*10^3)</f>
        <v>27.069713419104747</v>
      </c>
    </row>
    <row r="24" spans="1:45" ht="22.5" customHeight="1">
      <c r="A24" s="77">
        <f t="shared" si="0"/>
        <v>1</v>
      </c>
      <c r="B24" s="105">
        <v>2012</v>
      </c>
      <c r="C24" s="172">
        <f>IF(OR(NA1cT!C24=":",HW1T!C24=":"),":",NA1cT!C24/HW1T!C24*10^3)</f>
        <v>8.1426348404670321</v>
      </c>
      <c r="D24" s="172">
        <f>IF(OR(NA1cT!D24=":",HW1T!D24=":"),":",NA1cT!D24/HW1T!D24*10^3)</f>
        <v>20.007699855542533</v>
      </c>
      <c r="E24" s="172">
        <f>IF(OR(NA1cT!E24=":",HW1T!E24=":"),":",NA1cT!E24/HW1T!E24*10^3)</f>
        <v>15.149598630441051</v>
      </c>
      <c r="F24" s="172">
        <f>IF(OR(NA1cT!F24=":",HW1T!F24=":"),":",NA1cT!F24/HW1T!F24*10^3)</f>
        <v>144.32905952778688</v>
      </c>
      <c r="G24" s="172">
        <f>IF(OR(NA1cT!G24=":",HW1T!G24=":"),":",NA1cT!G24/HW1T!G24*10^3)</f>
        <v>42.533726698896416</v>
      </c>
      <c r="H24" s="172">
        <f>IF(OR(NA1cT!H24=":",HW1T!H24=":"),":",NA1cT!H24/HW1T!H24*10^3)</f>
        <v>16.220848962538611</v>
      </c>
      <c r="I24" s="172">
        <f>IF(OR(NA1cT!I24=":",HW1T!I24=":"),":",NA1cT!I24/HW1T!I24*10^3)</f>
        <v>21.25505769674351</v>
      </c>
      <c r="J24" s="172">
        <f>IF(OR(NA1cT!J24=":",HW1T!J24=":"),":",NA1cT!J24/HW1T!J24*10^3)</f>
        <v>32.892285708969759</v>
      </c>
      <c r="K24" s="172">
        <f>IF(OR(NA1cT!K24=":",HW1T!K24=":"),":",NA1cT!K24/HW1T!K24*10^3)</f>
        <v>15.082662559236757</v>
      </c>
      <c r="L24" s="172">
        <f>IF(OR(NA1cT!L24=":",HW1T!L24=":"),":",NA1cT!L24/HW1T!L24*10^3)</f>
        <v>40.853972103499885</v>
      </c>
      <c r="M24" s="172">
        <f>IF(OR(NA1cT!M24=":",HW1T!M24=":"),":",NA1cT!M24/HW1T!M24*10^3)</f>
        <v>46.872525296628083</v>
      </c>
      <c r="N24" s="172">
        <f>IF(OR(NA1cT!N24=":",HW1T!N24=":"),":",NA1cT!N24/HW1T!N24*10^3)</f>
        <v>605.27715579252924</v>
      </c>
      <c r="O24" s="172">
        <f>IF(OR(NA1cT!O24=":",HW1T!O24=":"),":",NA1cT!O24/HW1T!O24*10^3)</f>
        <v>32.849323037704025</v>
      </c>
      <c r="P24" s="172">
        <f>IF(OR(NA1cT!P24=":",HW1T!P24=":"),":",NA1cT!P24/HW1T!P24*10^3)</f>
        <v>13.356270752627569</v>
      </c>
      <c r="Q24" s="172">
        <f>IF(OR(NA1cT!Q24=":",HW1T!Q24=":"),":",NA1cT!Q24/HW1T!Q24*10^3)</f>
        <v>31.950444687054386</v>
      </c>
      <c r="R24" s="172">
        <f>IF(OR(NA1cT!R24=":",HW1T!R24=":"),":",NA1cT!R24/HW1T!R24*10^3)</f>
        <v>33.992846233665247</v>
      </c>
      <c r="S24" s="172">
        <f>IF(OR(NA1cT!S24=":",HW1T!S24=":"),":",NA1cT!S24/HW1T!S24*10^3)</f>
        <v>23.169123237579615</v>
      </c>
      <c r="T24" s="172">
        <f>IF(OR(NA1cT!T24=":",HW1T!T24=":"),":",NA1cT!T24/HW1T!T24*10^3)</f>
        <v>26.864744702215461</v>
      </c>
      <c r="U24" s="172">
        <f>IF(OR(NA1cT!U24=":",HW1T!U24=":"),":",NA1cT!U24/HW1T!U24*10^3)</f>
        <v>16.080510501574267</v>
      </c>
      <c r="V24" s="172">
        <f>IF(OR(NA1cT!V24=":",HW1T!V24=":"),":",NA1cT!V24/HW1T!V24*10^3)</f>
        <v>3.5754740574017676</v>
      </c>
      <c r="W24" s="172"/>
      <c r="X24" s="172">
        <f>IF(OR(NA1cT!X24=":",HW1T!X24=":"),":",NA1cT!X24/HW1T!AC24*10^3)</f>
        <v>24.897559789618764</v>
      </c>
      <c r="Y24" s="172"/>
      <c r="Z24" s="172"/>
      <c r="AA24" s="172"/>
      <c r="AB24" s="172"/>
      <c r="AC24" s="172">
        <f>IF(OR(NA1cT!AC24=":",HW1T!AC24=":"),":",NA1cT!AC24/HW1T!AC24*10^3)</f>
        <v>27.178673115537642</v>
      </c>
      <c r="AD24" s="172"/>
      <c r="AE24" s="172">
        <f>IF(OR(NA1cT!AE24=":",HW1T!AE24=":"),":",NA1cT!AE24/HW1T!AE24*10^3)</f>
        <v>8.1426348404670321</v>
      </c>
      <c r="AF24" s="172">
        <f>IF(OR(NA1cT!AF24=":",HW1T!AF24=":"),":",NA1cT!AF24/HW1T!AF24*10^3)</f>
        <v>21.907307145144721</v>
      </c>
      <c r="AG24" s="172">
        <f>IF(OR(NA1cT!AG24=":",HW1T!AG24=":"),":",NA1cT!AG24/HW1T!AG24*10^3)</f>
        <v>15.149598630441051</v>
      </c>
      <c r="AH24" s="172">
        <f>IF(OR(NA1cT!AH24=":",HW1T!AH24=":"),":",NA1cT!AH24/HW1T!AH24*10^3)</f>
        <v>16.220848962538611</v>
      </c>
      <c r="AI24" s="172">
        <f>IF(OR(NA1cT!AI24=":",HW1T!AI24=":"),":",NA1cT!AI24/HW1T!AI24*10^3)</f>
        <v>20.914348236863688</v>
      </c>
      <c r="AJ24" s="172">
        <f>IF(OR(NA1cT!AJ24=":",HW1T!AJ24=":"),":",NA1cT!AJ24/HW1T!AJ24*10^3)</f>
        <v>40.853972103499885</v>
      </c>
      <c r="AK24" s="172">
        <f>IF(OR(NA1cT!AK24=":",HW1T!AK24=":"),":",NA1cT!AK24/HW1T!AK24*10^3)</f>
        <v>46.872525296628083</v>
      </c>
      <c r="AL24" s="172">
        <f>IF(OR(NA1cT!AL24=":",HW1T!AL24=":"),":",NA1cT!AL24/HW1T!AL24*10^3)</f>
        <v>605.27715579252924</v>
      </c>
      <c r="AM24" s="172">
        <f>IF(OR(NA1cT!AM24=":",HW1T!AM24=":"),":",NA1cT!AM24/HW1T!AM24*10^3)</f>
        <v>27.217722817207289</v>
      </c>
      <c r="AN24" s="172">
        <f>IF(OR(NA1cT!AN24=":",HW1T!AN24=":"),":",NA1cT!AN24/HW1T!AN24*10^3)</f>
        <v>30.364091995785543</v>
      </c>
      <c r="AO24" s="172">
        <f>IF(OR(NA1cT!AO24=":",HW1T!AO24=":"),":",NA1cT!AO24/HW1T!AO24*10^3)</f>
        <v>9.1597287249871844</v>
      </c>
      <c r="AP24" s="172"/>
      <c r="AQ24" s="172">
        <f>IF(OR(NA1cT!AQ24=":",HW1T!AQ24=":"),":",NA1cT!AQ24/HW1T!AQ24*10^3)</f>
        <v>8.3949947570232357</v>
      </c>
      <c r="AR24" s="172">
        <f>IF(OR(NA1cT!AR24=":",HW1T!AR24=":"),":",NA1cT!AR24/HW1T!AR24*10^3)</f>
        <v>19.259780164785539</v>
      </c>
      <c r="AS24" s="172">
        <f>IF(OR(NA1cT!AS24=":",HW1T!AS24=":"),":",NA1cT!AS24/HW1T!AS24*10^3)</f>
        <v>27.905001694805332</v>
      </c>
    </row>
    <row r="25" spans="1:45" ht="22.5" customHeight="1">
      <c r="A25" s="77">
        <f t="shared" si="0"/>
        <v>1</v>
      </c>
      <c r="B25" s="105">
        <v>2013</v>
      </c>
      <c r="C25" s="172">
        <f>IF(OR(NA1cT!C25=":",HW1T!C25=":"),":",NA1cT!C25/HW1T!C25*10^3)</f>
        <v>8.7514029456235232</v>
      </c>
      <c r="D25" s="172">
        <f>IF(OR(NA1cT!D25=":",HW1T!D25=":"),":",NA1cT!D25/HW1T!D25*10^3)</f>
        <v>22.761676272643321</v>
      </c>
      <c r="E25" s="172">
        <f>IF(OR(NA1cT!E25=":",HW1T!E25=":"),":",NA1cT!E25/HW1T!E25*10^3)</f>
        <v>15.213041235331922</v>
      </c>
      <c r="F25" s="172">
        <f>IF(OR(NA1cT!F25=":",HW1T!F25=":"),":",NA1cT!F25/HW1T!F25*10^3)</f>
        <v>132.88873750321196</v>
      </c>
      <c r="G25" s="172">
        <f>IF(OR(NA1cT!G25=":",HW1T!G25=":"),":",NA1cT!G25/HW1T!G25*10^3)</f>
        <v>46.336744239716801</v>
      </c>
      <c r="H25" s="172">
        <f>IF(OR(NA1cT!H25=":",HW1T!H25=":"),":",NA1cT!H25/HW1T!H25*10^3)</f>
        <v>14.196892265889449</v>
      </c>
      <c r="I25" s="172">
        <f>IF(OR(NA1cT!I25=":",HW1T!I25=":"),":",NA1cT!I25/HW1T!I25*10^3)</f>
        <v>21.603460479069945</v>
      </c>
      <c r="J25" s="172">
        <f>IF(OR(NA1cT!J25=":",HW1T!J25=":"),":",NA1cT!J25/HW1T!J25*10^3)</f>
        <v>34.237459367875253</v>
      </c>
      <c r="K25" s="172">
        <f>IF(OR(NA1cT!K25=":",HW1T!K25=":"),":",NA1cT!K25/HW1T!K25*10^3)</f>
        <v>14.83830752905668</v>
      </c>
      <c r="L25" s="172">
        <f>IF(OR(NA1cT!L25=":",HW1T!L25=":"),":",NA1cT!L25/HW1T!L25*10^3)</f>
        <v>45.785559424926838</v>
      </c>
      <c r="M25" s="172">
        <f>IF(OR(NA1cT!M25=":",HW1T!M25=":"),":",NA1cT!M25/HW1T!M25*10^3)</f>
        <v>51.679635865942174</v>
      </c>
      <c r="N25" s="172">
        <f>IF(OR(NA1cT!N25=":",HW1T!N25=":"),":",NA1cT!N25/HW1T!N25*10^3)</f>
        <v>635.16877542660302</v>
      </c>
      <c r="O25" s="172">
        <f>IF(OR(NA1cT!O25=":",HW1T!O25=":"),":",NA1cT!O25/HW1T!O25*10^3)</f>
        <v>31.180660198870186</v>
      </c>
      <c r="P25" s="172">
        <f>IF(OR(NA1cT!P25=":",HW1T!P25=":"),":",NA1cT!P25/HW1T!P25*10^3)</f>
        <v>11.711287638119041</v>
      </c>
      <c r="Q25" s="172">
        <f>IF(OR(NA1cT!Q25=":",HW1T!Q25=":"),":",NA1cT!Q25/HW1T!Q25*10^3)</f>
        <v>28.818518235907927</v>
      </c>
      <c r="R25" s="172">
        <f>IF(OR(NA1cT!R25=":",HW1T!R25=":"),":",NA1cT!R25/HW1T!R25*10^3)</f>
        <v>32.459471136630199</v>
      </c>
      <c r="S25" s="172">
        <f>IF(OR(NA1cT!S25=":",HW1T!S25=":"),":",NA1cT!S25/HW1T!S25*10^3)</f>
        <v>22.676733366303115</v>
      </c>
      <c r="T25" s="172">
        <f>IF(OR(NA1cT!T25=":",HW1T!T25=":"),":",NA1cT!T25/HW1T!T25*10^3)</f>
        <v>24.829529490336395</v>
      </c>
      <c r="U25" s="172">
        <f>IF(OR(NA1cT!U25=":",HW1T!U25=":"),":",NA1cT!U25/HW1T!U25*10^3)</f>
        <v>16.510214623604156</v>
      </c>
      <c r="V25" s="172">
        <f>IF(OR(NA1cT!V25=":",HW1T!V25=":"),":",NA1cT!V25/HW1T!V25*10^3)</f>
        <v>3.4136377739799064</v>
      </c>
      <c r="W25" s="172"/>
      <c r="X25" s="172">
        <f>IF(OR(NA1cT!X25=":",HW1T!X25=":"),":",NA1cT!X25/HW1T!AC25*10^3)</f>
        <v>25.067417919813007</v>
      </c>
      <c r="Y25" s="172"/>
      <c r="Z25" s="172"/>
      <c r="AA25" s="172"/>
      <c r="AB25" s="172"/>
      <c r="AC25" s="172">
        <f>IF(OR(NA1cT!AC25=":",HW1T!AC25=":"),":",NA1cT!AC25/HW1T!AC25*10^3)</f>
        <v>27.23822906231203</v>
      </c>
      <c r="AD25" s="172"/>
      <c r="AE25" s="172">
        <f>IF(OR(NA1cT!AE25=":",HW1T!AE25=":"),":",NA1cT!AE25/HW1T!AE25*10^3)</f>
        <v>8.7514029456235232</v>
      </c>
      <c r="AF25" s="172">
        <f>IF(OR(NA1cT!AF25=":",HW1T!AF25=":"),":",NA1cT!AF25/HW1T!AF25*10^3)</f>
        <v>22.157244255963295</v>
      </c>
      <c r="AG25" s="172">
        <f>IF(OR(NA1cT!AG25=":",HW1T!AG25=":"),":",NA1cT!AG25/HW1T!AG25*10^3)</f>
        <v>15.213041235331922</v>
      </c>
      <c r="AH25" s="172">
        <f>IF(OR(NA1cT!AH25=":",HW1T!AH25=":"),":",NA1cT!AH25/HW1T!AH25*10^3)</f>
        <v>14.196892265889449</v>
      </c>
      <c r="AI25" s="172">
        <f>IF(OR(NA1cT!AI25=":",HW1T!AI25=":"),":",NA1cT!AI25/HW1T!AI25*10^3)</f>
        <v>21.272916264318741</v>
      </c>
      <c r="AJ25" s="172">
        <f>IF(OR(NA1cT!AJ25=":",HW1T!AJ25=":"),":",NA1cT!AJ25/HW1T!AJ25*10^3)</f>
        <v>45.785559424926838</v>
      </c>
      <c r="AK25" s="172">
        <f>IF(OR(NA1cT!AK25=":",HW1T!AK25=":"),":",NA1cT!AK25/HW1T!AK25*10^3)</f>
        <v>51.679635865942174</v>
      </c>
      <c r="AL25" s="172">
        <f>IF(OR(NA1cT!AL25=":",HW1T!AL25=":"),":",NA1cT!AL25/HW1T!AL25*10^3)</f>
        <v>635.16877542660302</v>
      </c>
      <c r="AM25" s="172">
        <f>IF(OR(NA1cT!AM25=":",HW1T!AM25=":"),":",NA1cT!AM25/HW1T!AM25*10^3)</f>
        <v>25.377087861390351</v>
      </c>
      <c r="AN25" s="172">
        <f>IF(OR(NA1cT!AN25=":",HW1T!AN25=":"),":",NA1cT!AN25/HW1T!AN25*10^3)</f>
        <v>28.332785401104903</v>
      </c>
      <c r="AO25" s="172">
        <f>IF(OR(NA1cT!AO25=":",HW1T!AO25=":"),":",NA1cT!AO25/HW1T!AO25*10^3)</f>
        <v>8.9927449920853082</v>
      </c>
      <c r="AP25" s="172"/>
      <c r="AQ25" s="172">
        <f>IF(OR(NA1cT!AQ25=":",HW1T!AQ25=":"),":",NA1cT!AQ25/HW1T!AQ25*10^3)</f>
        <v>8.9879524065808329</v>
      </c>
      <c r="AR25" s="172">
        <f>IF(OR(NA1cT!AR25=":",HW1T!AR25=":"),":",NA1cT!AR25/HW1T!AR25*10^3)</f>
        <v>18.880951367589738</v>
      </c>
      <c r="AS25" s="172">
        <f>IF(OR(NA1cT!AS25=":",HW1T!AS25=":"),":",NA1cT!AS25/HW1T!AS25*10^3)</f>
        <v>27.804783872256468</v>
      </c>
    </row>
    <row r="26" spans="1:45" ht="22.5" customHeight="1">
      <c r="A26" s="77">
        <f t="shared" si="0"/>
        <v>1</v>
      </c>
      <c r="B26" s="105">
        <v>2014</v>
      </c>
      <c r="C26" s="172">
        <f>IF(OR(NA1cT!C26=":",HW1T!C26=":"),":",NA1cT!C26/HW1T!C26*10^3)</f>
        <v>8.112536544582694</v>
      </c>
      <c r="D26" s="172">
        <f>IF(OR(NA1cT!D26=":",HW1T!D26=":"),":",NA1cT!D26/HW1T!D26*10^3)</f>
        <v>24.213412974760832</v>
      </c>
      <c r="E26" s="172">
        <f>IF(OR(NA1cT!E26=":",HW1T!E26=":"),":",NA1cT!E26/HW1T!E26*10^3)</f>
        <v>15.577202552500838</v>
      </c>
      <c r="F26" s="172">
        <f>IF(OR(NA1cT!F26=":",HW1T!F26=":"),":",NA1cT!F26/HW1T!F26*10^3)</f>
        <v>116.83189269855401</v>
      </c>
      <c r="G26" s="172">
        <f>IF(OR(NA1cT!G26=":",HW1T!G26=":"),":",NA1cT!G26/HW1T!G26*10^3)</f>
        <v>43.952792628590402</v>
      </c>
      <c r="H26" s="172">
        <f>IF(OR(NA1cT!H26=":",HW1T!H26=":"),":",NA1cT!H26/HW1T!H26*10^3)</f>
        <v>12.459603261581064</v>
      </c>
      <c r="I26" s="172">
        <f>IF(OR(NA1cT!I26=":",HW1T!I26=":"),":",NA1cT!I26/HW1T!I26*10^3)</f>
        <v>21.589237129959638</v>
      </c>
      <c r="J26" s="172">
        <f>IF(OR(NA1cT!J26=":",HW1T!J26=":"),":",NA1cT!J26/HW1T!J26*10^3)</f>
        <v>32.937090005942565</v>
      </c>
      <c r="K26" s="172">
        <f>IF(OR(NA1cT!K26=":",HW1T!K26=":"),":",NA1cT!K26/HW1T!K26*10^3)</f>
        <v>15.539260286374235</v>
      </c>
      <c r="L26" s="172">
        <f>IF(OR(NA1cT!L26=":",HW1T!L26=":"),":",NA1cT!L26/HW1T!L26*10^3)</f>
        <v>44.353318866894583</v>
      </c>
      <c r="M26" s="172">
        <f>IF(OR(NA1cT!M26=":",HW1T!M26=":"),":",NA1cT!M26/HW1T!M26*10^3)</f>
        <v>50.283579603394827</v>
      </c>
      <c r="N26" s="172">
        <f>IF(OR(NA1cT!N26=":",HW1T!N26=":"),":",NA1cT!N26/HW1T!N26*10^3)</f>
        <v>584.02536939245692</v>
      </c>
      <c r="O26" s="172">
        <f>IF(OR(NA1cT!O26=":",HW1T!O26=":"),":",NA1cT!O26/HW1T!O26*10^3)</f>
        <v>31.043499506348414</v>
      </c>
      <c r="P26" s="172">
        <f>IF(OR(NA1cT!P26=":",HW1T!P26=":"),":",NA1cT!P26/HW1T!P26*10^3)</f>
        <v>10.6452066001597</v>
      </c>
      <c r="Q26" s="172">
        <f>IF(OR(NA1cT!Q26=":",HW1T!Q26=":"),":",NA1cT!Q26/HW1T!Q26*10^3)</f>
        <v>27.929691156756217</v>
      </c>
      <c r="R26" s="172">
        <f>IF(OR(NA1cT!R26=":",HW1T!R26=":"),":",NA1cT!R26/HW1T!R26*10^3)</f>
        <v>31.081673035965135</v>
      </c>
      <c r="S26" s="172">
        <f>IF(OR(NA1cT!S26=":",HW1T!S26=":"),":",NA1cT!S26/HW1T!S26*10^3)</f>
        <v>21.917527165839982</v>
      </c>
      <c r="T26" s="172">
        <f>IF(OR(NA1cT!T26=":",HW1T!T26=":"),":",NA1cT!T26/HW1T!T26*10^3)</f>
        <v>23.994278170354807</v>
      </c>
      <c r="U26" s="172">
        <f>IF(OR(NA1cT!U26=":",HW1T!U26=":"),":",NA1cT!U26/HW1T!U26*10^3)</f>
        <v>15.259715844923619</v>
      </c>
      <c r="V26" s="172">
        <f>IF(OR(NA1cT!V26=":",HW1T!V26=":"),":",NA1cT!V26/HW1T!V26*10^3)</f>
        <v>3.4640415297487555</v>
      </c>
      <c r="W26" s="172"/>
      <c r="X26" s="172">
        <f>IF(OR(NA1cT!X26=":",HW1T!X26=":"),":",NA1cT!X26/HW1T!AC26*10^3)</f>
        <v>24.610147756968011</v>
      </c>
      <c r="Y26" s="172"/>
      <c r="Z26" s="172"/>
      <c r="AA26" s="172"/>
      <c r="AB26" s="172"/>
      <c r="AC26" s="172">
        <f>IF(OR(NA1cT!AC26=":",HW1T!AC26=":"),":",NA1cT!AC26/HW1T!AC26*10^3)</f>
        <v>27.011640788666533</v>
      </c>
      <c r="AD26" s="172"/>
      <c r="AE26" s="172">
        <f>IF(OR(NA1cT!AE26=":",HW1T!AE26=":"),":",NA1cT!AE26/HW1T!AE26*10^3)</f>
        <v>8.112536544582694</v>
      </c>
      <c r="AF26" s="172">
        <f>IF(OR(NA1cT!AF26=":",HW1T!AF26=":"),":",NA1cT!AF26/HW1T!AF26*10^3)</f>
        <v>21.886445099683222</v>
      </c>
      <c r="AG26" s="172">
        <f>IF(OR(NA1cT!AG26=":",HW1T!AG26=":"),":",NA1cT!AG26/HW1T!AG26*10^3)</f>
        <v>15.577202552500838</v>
      </c>
      <c r="AH26" s="172">
        <f>IF(OR(NA1cT!AH26=":",HW1T!AH26=":"),":",NA1cT!AH26/HW1T!AH26*10^3)</f>
        <v>12.459603261581064</v>
      </c>
      <c r="AI26" s="172">
        <f>IF(OR(NA1cT!AI26=":",HW1T!AI26=":"),":",NA1cT!AI26/HW1T!AI26*10^3)</f>
        <v>21.244499570983358</v>
      </c>
      <c r="AJ26" s="172">
        <f>IF(OR(NA1cT!AJ26=":",HW1T!AJ26=":"),":",NA1cT!AJ26/HW1T!AJ26*10^3)</f>
        <v>44.353318866894583</v>
      </c>
      <c r="AK26" s="172">
        <f>IF(OR(NA1cT!AK26=":",HW1T!AK26=":"),":",NA1cT!AK26/HW1T!AK26*10^3)</f>
        <v>50.283579603394827</v>
      </c>
      <c r="AL26" s="172">
        <f>IF(OR(NA1cT!AL26=":",HW1T!AL26=":"),":",NA1cT!AL26/HW1T!AL26*10^3)</f>
        <v>584.02536939245692</v>
      </c>
      <c r="AM26" s="172">
        <f>IF(OR(NA1cT!AM26=":",HW1T!AM26=":"),":",NA1cT!AM26/HW1T!AM26*10^3)</f>
        <v>24.918690490752525</v>
      </c>
      <c r="AN26" s="172">
        <f>IF(OR(NA1cT!AN26=":",HW1T!AN26=":"),":",NA1cT!AN26/HW1T!AN26*10^3)</f>
        <v>27.310797232466225</v>
      </c>
      <c r="AO26" s="172">
        <f>IF(OR(NA1cT!AO26=":",HW1T!AO26=":"),":",NA1cT!AO26/HW1T!AO26*10^3)</f>
        <v>9.1841309360767518</v>
      </c>
      <c r="AP26" s="172"/>
      <c r="AQ26" s="172">
        <f>IF(OR(NA1cT!AQ26=":",HW1T!AQ26=":"),":",NA1cT!AQ26/HW1T!AQ26*10^3)</f>
        <v>8.3620463057316385</v>
      </c>
      <c r="AR26" s="172">
        <f>IF(OR(NA1cT!AR26=":",HW1T!AR26=":"),":",NA1cT!AR26/HW1T!AR26*10^3)</f>
        <v>18.294758352836975</v>
      </c>
      <c r="AS26" s="172">
        <f>IF(OR(NA1cT!AS26=":",HW1T!AS26=":"),":",NA1cT!AS26/HW1T!AS26*10^3)</f>
        <v>27.249822698108598</v>
      </c>
    </row>
    <row r="27" spans="1:45" ht="22.5" customHeight="1">
      <c r="A27" s="77">
        <f t="shared" si="0"/>
        <v>1</v>
      </c>
      <c r="B27" s="105">
        <v>2015</v>
      </c>
      <c r="C27" s="172">
        <f>IF(OR(NA1cT!C27=":",HW1T!C27=":"),":",NA1cT!C27/HW1T!C27*10^3)</f>
        <v>8.5621845886326771</v>
      </c>
      <c r="D27" s="172">
        <f>IF(OR(NA1cT!D27=":",HW1T!D27=":"),":",NA1cT!D27/HW1T!D27*10^3)</f>
        <v>25.139405596470361</v>
      </c>
      <c r="E27" s="172">
        <f>IF(OR(NA1cT!E27=":",HW1T!E27=":"),":",NA1cT!E27/HW1T!E27*10^3)</f>
        <v>15.706703107465369</v>
      </c>
      <c r="F27" s="172">
        <f>IF(OR(NA1cT!F27=":",HW1T!F27=":"),":",NA1cT!F27/HW1T!F27*10^3)</f>
        <v>114.63186845700436</v>
      </c>
      <c r="G27" s="172">
        <f>IF(OR(NA1cT!G27=":",HW1T!G27=":"),":",NA1cT!G27/HW1T!G27*10^3)</f>
        <v>39.923015503053065</v>
      </c>
      <c r="H27" s="172">
        <f>IF(OR(NA1cT!H27=":",HW1T!H27=":"),":",NA1cT!H27/HW1T!H27*10^3)</f>
        <v>11.958630463759693</v>
      </c>
      <c r="I27" s="172">
        <f>IF(OR(NA1cT!I27=":",HW1T!I27=":"),":",NA1cT!I27/HW1T!I27*10^3)</f>
        <v>21.393242477399788</v>
      </c>
      <c r="J27" s="172">
        <f>IF(OR(NA1cT!J27=":",HW1T!J27=":"),":",NA1cT!J27/HW1T!J27*10^3)</f>
        <v>33.998927439360315</v>
      </c>
      <c r="K27" s="172">
        <f>IF(OR(NA1cT!K27=":",HW1T!K27=":"),":",NA1cT!K27/HW1T!K27*10^3)</f>
        <v>15.939583684370026</v>
      </c>
      <c r="L27" s="172">
        <f>IF(OR(NA1cT!L27=":",HW1T!L27=":"),":",NA1cT!L27/HW1T!L27*10^3)</f>
        <v>44.387752902999424</v>
      </c>
      <c r="M27" s="172">
        <f>IF(OR(NA1cT!M27=":",HW1T!M27=":"),":",NA1cT!M27/HW1T!M27*10^3)</f>
        <v>49.236471493628244</v>
      </c>
      <c r="N27" s="172">
        <f>IF(OR(NA1cT!N27=":",HW1T!N27=":"),":",NA1cT!N27/HW1T!N27*10^3)</f>
        <v>548.88384203790974</v>
      </c>
      <c r="O27" s="172">
        <f>IF(OR(NA1cT!O27=":",HW1T!O27=":"),":",NA1cT!O27/HW1T!O27*10^3)</f>
        <v>30.139950459165458</v>
      </c>
      <c r="P27" s="172">
        <f>IF(OR(NA1cT!P27=":",HW1T!P27=":"),":",NA1cT!P27/HW1T!P27*10^3)</f>
        <v>10.321145766204795</v>
      </c>
      <c r="Q27" s="172">
        <f>IF(OR(NA1cT!Q27=":",HW1T!Q27=":"),":",NA1cT!Q27/HW1T!Q27*10^3)</f>
        <v>28.027021891329884</v>
      </c>
      <c r="R27" s="172">
        <f>IF(OR(NA1cT!R27=":",HW1T!R27=":"),":",NA1cT!R27/HW1T!R27*10^3)</f>
        <v>30.416783610358959</v>
      </c>
      <c r="S27" s="172">
        <f>IF(OR(NA1cT!S27=":",HW1T!S27=":"),":",NA1cT!S27/HW1T!S27*10^3)</f>
        <v>21.476210427413505</v>
      </c>
      <c r="T27" s="172">
        <f>IF(OR(NA1cT!T27=":",HW1T!T27=":"),":",NA1cT!T27/HW1T!T27*10^3)</f>
        <v>22.84145083608292</v>
      </c>
      <c r="U27" s="172">
        <f>IF(OR(NA1cT!U27=":",HW1T!U27=":"),":",NA1cT!U27/HW1T!U27*10^3)</f>
        <v>14.764467420871656</v>
      </c>
      <c r="V27" s="172">
        <f>IF(OR(NA1cT!V27=":",HW1T!V27=":"),":",NA1cT!V27/HW1T!V27*10^3)</f>
        <v>3.444803220722183</v>
      </c>
      <c r="W27" s="172"/>
      <c r="X27" s="172">
        <f>IF(OR(NA1cT!X27=":",HW1T!X27=":"),":",NA1cT!X27/HW1T!AC27*10^3)</f>
        <v>24.48375089910488</v>
      </c>
      <c r="Y27" s="172"/>
      <c r="Z27" s="172"/>
      <c r="AA27" s="172"/>
      <c r="AB27" s="172"/>
      <c r="AC27" s="172">
        <f>IF(OR(NA1cT!AC27=":",HW1T!AC27=":"),":",NA1cT!AC27/HW1T!AC27*10^3)</f>
        <v>26.859552190088376</v>
      </c>
      <c r="AD27" s="172"/>
      <c r="AE27" s="172">
        <f>IF(OR(NA1cT!AE27=":",HW1T!AE27=":"),":",NA1cT!AE27/HW1T!AE27*10^3)</f>
        <v>8.5621845886326771</v>
      </c>
      <c r="AF27" s="172">
        <f>IF(OR(NA1cT!AF27=":",HW1T!AF27=":"),":",NA1cT!AF27/HW1T!AF27*10^3)</f>
        <v>21.404124361583378</v>
      </c>
      <c r="AG27" s="172">
        <f>IF(OR(NA1cT!AG27=":",HW1T!AG27=":"),":",NA1cT!AG27/HW1T!AG27*10^3)</f>
        <v>15.706703107465369</v>
      </c>
      <c r="AH27" s="172">
        <f>IF(OR(NA1cT!AH27=":",HW1T!AH27=":"),":",NA1cT!AH27/HW1T!AH27*10^3)</f>
        <v>11.958630463759693</v>
      </c>
      <c r="AI27" s="172">
        <f>IF(OR(NA1cT!AI27=":",HW1T!AI27=":"),":",NA1cT!AI27/HW1T!AI27*10^3)</f>
        <v>21.376785755405567</v>
      </c>
      <c r="AJ27" s="172">
        <f>IF(OR(NA1cT!AJ27=":",HW1T!AJ27=":"),":",NA1cT!AJ27/HW1T!AJ27*10^3)</f>
        <v>44.387752902999424</v>
      </c>
      <c r="AK27" s="172">
        <f>IF(OR(NA1cT!AK27=":",HW1T!AK27=":"),":",NA1cT!AK27/HW1T!AK27*10^3)</f>
        <v>49.236471493628244</v>
      </c>
      <c r="AL27" s="172">
        <f>IF(OR(NA1cT!AL27=":",HW1T!AL27=":"),":",NA1cT!AL27/HW1T!AL27*10^3)</f>
        <v>548.88384203790974</v>
      </c>
      <c r="AM27" s="172">
        <f>IF(OR(NA1cT!AM27=":",HW1T!AM27=":"),":",NA1cT!AM27/HW1T!AM27*10^3)</f>
        <v>24.184267045159672</v>
      </c>
      <c r="AN27" s="172">
        <f>IF(OR(NA1cT!AN27=":",HW1T!AN27=":"),":",NA1cT!AN27/HW1T!AN27*10^3)</f>
        <v>27.049356288154325</v>
      </c>
      <c r="AO27" s="172">
        <f>IF(OR(NA1cT!AO27=":",HW1T!AO27=":"),":",NA1cT!AO27/HW1T!AO27*10^3)</f>
        <v>9.0915437554607461</v>
      </c>
      <c r="AP27" s="172"/>
      <c r="AQ27" s="172">
        <f>IF(OR(NA1cT!AQ27=":",HW1T!AQ27=":"),":",NA1cT!AQ27/HW1T!AQ27*10^3)</f>
        <v>8.8244008940582841</v>
      </c>
      <c r="AR27" s="172">
        <f>IF(OR(NA1cT!AR27=":",HW1T!AR27=":"),":",NA1cT!AR27/HW1T!AR27*10^3)</f>
        <v>17.800906667176005</v>
      </c>
      <c r="AS27" s="172">
        <f>IF(OR(NA1cT!AS27=":",HW1T!AS27=":"),":",NA1cT!AS27/HW1T!AS27*10^3)</f>
        <v>27.07186874040914</v>
      </c>
    </row>
    <row r="28" spans="1:45" ht="12.75" customHeight="1">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6"/>
      <c r="AD28" s="173"/>
      <c r="AE28" s="173"/>
      <c r="AF28" s="173"/>
      <c r="AG28" s="173"/>
      <c r="AH28" s="173"/>
      <c r="AI28" s="173"/>
      <c r="AJ28" s="173"/>
      <c r="AK28" s="173"/>
      <c r="AL28" s="173"/>
      <c r="AM28" s="173"/>
      <c r="AN28" s="173"/>
      <c r="AO28" s="173"/>
    </row>
    <row r="29" spans="1:45" s="174" customFormat="1" ht="22.5" customHeight="1">
      <c r="B29" s="34" t="str">
        <f>INDEX($B$7:$B$27,$A$28-2)&amp;"-"&amp;INDEX($B$7:$B$27,$A$28)</f>
        <v>2013-2015</v>
      </c>
      <c r="C29" s="175">
        <f>AVERAGE(INDEX(C$7:C$27,$A$28-2),INDEX(C$7:C$27,$A$28-1),INDEX(C$7:C$27,$A$28))</f>
        <v>8.4753746929462981</v>
      </c>
      <c r="D29" s="175">
        <f t="shared" ref="D29:AS29" si="1">AVERAGE(INDEX(D$7:D$27,$A$28-2),INDEX(D$7:D$27,$A$28-1),INDEX(D$7:D$27,$A$28))</f>
        <v>24.038164947958176</v>
      </c>
      <c r="E29" s="175">
        <f t="shared" si="1"/>
        <v>15.498982298432708</v>
      </c>
      <c r="F29" s="175">
        <f t="shared" si="1"/>
        <v>121.45083288625678</v>
      </c>
      <c r="G29" s="175">
        <f t="shared" si="1"/>
        <v>43.404184123786763</v>
      </c>
      <c r="H29" s="175">
        <f t="shared" si="1"/>
        <v>12.8717086637434</v>
      </c>
      <c r="I29" s="175">
        <f t="shared" si="1"/>
        <v>21.528646695476453</v>
      </c>
      <c r="J29" s="175">
        <f t="shared" si="1"/>
        <v>33.724492271059383</v>
      </c>
      <c r="K29" s="175">
        <f t="shared" si="1"/>
        <v>15.439050499933648</v>
      </c>
      <c r="L29" s="175">
        <f t="shared" si="1"/>
        <v>44.842210398273608</v>
      </c>
      <c r="M29" s="175">
        <f t="shared" si="1"/>
        <v>50.399895654321746</v>
      </c>
      <c r="N29" s="175">
        <f t="shared" si="1"/>
        <v>589.35932895232327</v>
      </c>
      <c r="O29" s="175">
        <f t="shared" si="1"/>
        <v>30.788036721461353</v>
      </c>
      <c r="P29" s="175">
        <f t="shared" si="1"/>
        <v>10.892546668161179</v>
      </c>
      <c r="Q29" s="175">
        <f t="shared" si="1"/>
        <v>28.258410427998012</v>
      </c>
      <c r="R29" s="175">
        <f t="shared" si="1"/>
        <v>31.319309260984767</v>
      </c>
      <c r="S29" s="175">
        <f t="shared" si="1"/>
        <v>22.023490319852201</v>
      </c>
      <c r="T29" s="175">
        <f t="shared" si="1"/>
        <v>23.888419498924709</v>
      </c>
      <c r="U29" s="175">
        <f t="shared" si="1"/>
        <v>15.511465963133142</v>
      </c>
      <c r="V29" s="175">
        <f t="shared" si="1"/>
        <v>3.4408275081502815</v>
      </c>
      <c r="W29" s="175"/>
      <c r="X29" s="175">
        <f t="shared" si="1"/>
        <v>24.720438858628629</v>
      </c>
      <c r="Y29" s="175"/>
      <c r="Z29" s="175"/>
      <c r="AA29" s="175"/>
      <c r="AB29" s="175"/>
      <c r="AC29" s="175">
        <f t="shared" si="1"/>
        <v>27.036474013688977</v>
      </c>
      <c r="AD29" s="175"/>
      <c r="AE29" s="175">
        <f t="shared" si="1"/>
        <v>8.4753746929462981</v>
      </c>
      <c r="AF29" s="175">
        <f t="shared" si="1"/>
        <v>21.815937905743301</v>
      </c>
      <c r="AG29" s="175">
        <f t="shared" si="1"/>
        <v>15.498982298432708</v>
      </c>
      <c r="AH29" s="175">
        <f t="shared" si="1"/>
        <v>12.8717086637434</v>
      </c>
      <c r="AI29" s="175">
        <f t="shared" si="1"/>
        <v>21.298067196902554</v>
      </c>
      <c r="AJ29" s="175">
        <f t="shared" si="1"/>
        <v>44.842210398273608</v>
      </c>
      <c r="AK29" s="175">
        <f t="shared" si="1"/>
        <v>50.399895654321746</v>
      </c>
      <c r="AL29" s="175">
        <f t="shared" si="1"/>
        <v>589.35932895232327</v>
      </c>
      <c r="AM29" s="175">
        <f t="shared" si="1"/>
        <v>24.82668179910085</v>
      </c>
      <c r="AN29" s="175">
        <f t="shared" si="1"/>
        <v>27.564312973908486</v>
      </c>
      <c r="AO29" s="175">
        <f t="shared" si="1"/>
        <v>9.0894732278742705</v>
      </c>
      <c r="AP29" s="175"/>
      <c r="AQ29" s="175">
        <f t="shared" si="1"/>
        <v>8.7247998687902513</v>
      </c>
      <c r="AR29" s="175">
        <f t="shared" si="1"/>
        <v>18.325538795867573</v>
      </c>
      <c r="AS29" s="175">
        <f t="shared" si="1"/>
        <v>27.375491770258069</v>
      </c>
    </row>
    <row r="30" spans="1:45" s="174" customFormat="1" ht="22.5" customHeight="1">
      <c r="B30" s="34" t="str">
        <f>INDEX($B$7:$B$27,1)&amp;"-"&amp;INDEX($B$7:$B$27,$A$28)</f>
        <v>1995-2015</v>
      </c>
      <c r="C30" s="177">
        <f>AVERAGE(C7:C27)</f>
        <v>6.3532581578171277</v>
      </c>
      <c r="D30" s="177">
        <f t="shared" ref="D30:AO30" si="2">AVERAGE(D7:D27)</f>
        <v>27.393395648554822</v>
      </c>
      <c r="E30" s="177">
        <f t="shared" si="2"/>
        <v>13.563991320902687</v>
      </c>
      <c r="F30" s="177">
        <f t="shared" si="2"/>
        <v>95.214541410043267</v>
      </c>
      <c r="G30" s="177">
        <f t="shared" si="2"/>
        <v>27.342907151063585</v>
      </c>
      <c r="H30" s="177">
        <f t="shared" si="2"/>
        <v>17.050558413984447</v>
      </c>
      <c r="I30" s="177">
        <f t="shared" si="2"/>
        <v>15.760239175710245</v>
      </c>
      <c r="J30" s="177">
        <f t="shared" si="2"/>
        <v>28.263426309801925</v>
      </c>
      <c r="K30" s="177">
        <f t="shared" si="2"/>
        <v>13.403129232553866</v>
      </c>
      <c r="L30" s="177">
        <f t="shared" si="2"/>
        <v>35.620587926177151</v>
      </c>
      <c r="M30" s="177">
        <f t="shared" si="2"/>
        <v>31.773800193132438</v>
      </c>
      <c r="N30" s="177">
        <f t="shared" si="2"/>
        <v>479.7295340889018</v>
      </c>
      <c r="O30" s="177">
        <f t="shared" si="2"/>
        <v>27.416710827870887</v>
      </c>
      <c r="P30" s="177">
        <f t="shared" si="2"/>
        <v>11.941511267164376</v>
      </c>
      <c r="Q30" s="177">
        <f t="shared" si="2"/>
        <v>23.017022689164968</v>
      </c>
      <c r="R30" s="177">
        <f t="shared" si="2"/>
        <v>26.429995418897562</v>
      </c>
      <c r="S30" s="177">
        <f t="shared" si="2"/>
        <v>17.787272207192174</v>
      </c>
      <c r="T30" s="177">
        <f t="shared" si="2"/>
        <v>17.66732750791083</v>
      </c>
      <c r="U30" s="177">
        <f t="shared" si="2"/>
        <v>14.269714468246004</v>
      </c>
      <c r="V30" s="177">
        <f t="shared" si="2"/>
        <v>3.1471361312293036</v>
      </c>
      <c r="W30" s="177"/>
      <c r="X30" s="177">
        <f t="shared" ref="X30" si="3">AVERAGE(X7:X27)</f>
        <v>19.508702670881966</v>
      </c>
      <c r="Y30" s="177"/>
      <c r="Z30" s="177"/>
      <c r="AA30" s="177"/>
      <c r="AB30" s="177"/>
      <c r="AC30" s="177">
        <f t="shared" si="2"/>
        <v>21.336282876267294</v>
      </c>
      <c r="AD30" s="177"/>
      <c r="AE30" s="177">
        <f t="shared" si="2"/>
        <v>6.3532581578171277</v>
      </c>
      <c r="AF30" s="177">
        <f t="shared" si="2"/>
        <v>17.051702741851869</v>
      </c>
      <c r="AG30" s="177">
        <f t="shared" si="2"/>
        <v>13.563991320902687</v>
      </c>
      <c r="AH30" s="177">
        <f t="shared" si="2"/>
        <v>17.050558413984447</v>
      </c>
      <c r="AI30" s="177">
        <f t="shared" si="2"/>
        <v>16.945945110856353</v>
      </c>
      <c r="AJ30" s="177">
        <f t="shared" si="2"/>
        <v>35.620587926177151</v>
      </c>
      <c r="AK30" s="177">
        <f t="shared" si="2"/>
        <v>31.773800193132438</v>
      </c>
      <c r="AL30" s="177">
        <f t="shared" si="2"/>
        <v>479.7295340889018</v>
      </c>
      <c r="AM30" s="177">
        <f t="shared" si="2"/>
        <v>22.563049036193739</v>
      </c>
      <c r="AN30" s="177">
        <f t="shared" si="2"/>
        <v>22.611857221084829</v>
      </c>
      <c r="AO30" s="177">
        <f t="shared" si="2"/>
        <v>8.7860798753132645</v>
      </c>
      <c r="AP30" s="177"/>
      <c r="AQ30" s="177">
        <f t="shared" ref="AQ30:AS30" si="4">AVERAGE(AQ7:AQ27)</f>
        <v>6.7670366129158257</v>
      </c>
      <c r="AR30" s="177">
        <f t="shared" si="4"/>
        <v>17.045863949632746</v>
      </c>
      <c r="AS30" s="177">
        <f t="shared" si="4"/>
        <v>21.727168215753107</v>
      </c>
    </row>
    <row r="31" spans="1:45" ht="22.5" customHeight="1">
      <c r="B31" s="34" t="str">
        <f>INDEX($B$7:$B$27,1)&amp;"-2008"</f>
        <v>1995-2008</v>
      </c>
      <c r="C31" s="177">
        <f ca="1">AVERAGE(OFFSET(C$7,0,0,14,1))</f>
        <v>5.5807635658975991</v>
      </c>
      <c r="D31" s="177">
        <f t="shared" ref="D31:AS31" ca="1" si="5">AVERAGE(OFFSET(D$7,0,0,14,1))</f>
        <v>26.12748430041119</v>
      </c>
      <c r="E31" s="177">
        <f t="shared" ca="1" si="5"/>
        <v>12.769318455234062</v>
      </c>
      <c r="F31" s="177">
        <f t="shared" ca="1" si="5"/>
        <v>83.124373027613828</v>
      </c>
      <c r="G31" s="177">
        <f t="shared" ca="1" si="5"/>
        <v>21.785390662798598</v>
      </c>
      <c r="H31" s="177">
        <f t="shared" ca="1" si="5"/>
        <v>17.355152331772668</v>
      </c>
      <c r="I31" s="177">
        <f t="shared" ca="1" si="5"/>
        <v>13.323537865166591</v>
      </c>
      <c r="J31" s="177">
        <f t="shared" ca="1" si="5"/>
        <v>25.70197402705298</v>
      </c>
      <c r="K31" s="177">
        <f t="shared" ca="1" si="5"/>
        <v>12.807348471067598</v>
      </c>
      <c r="L31" s="177">
        <f t="shared" ca="1" si="5"/>
        <v>32.762370209288918</v>
      </c>
      <c r="M31" s="177">
        <f t="shared" ca="1" si="5"/>
        <v>24.645255896230839</v>
      </c>
      <c r="N31" s="177">
        <f t="shared" ca="1" si="5"/>
        <v>419.6014458333002</v>
      </c>
      <c r="O31" s="177">
        <f t="shared" ca="1" si="5"/>
        <v>25.654860431917992</v>
      </c>
      <c r="P31" s="177">
        <f t="shared" ca="1" si="5"/>
        <v>11.873601761858678</v>
      </c>
      <c r="Q31" s="177">
        <f t="shared" ca="1" si="5"/>
        <v>19.731131494093852</v>
      </c>
      <c r="R31" s="177">
        <f t="shared" ca="1" si="5"/>
        <v>23.544658440444881</v>
      </c>
      <c r="S31" s="177">
        <f t="shared" ca="1" si="5"/>
        <v>15.689566605317014</v>
      </c>
      <c r="T31" s="177">
        <f t="shared" ca="1" si="5"/>
        <v>14.383296575375667</v>
      </c>
      <c r="U31" s="177">
        <f t="shared" ca="1" si="5"/>
        <v>13.501307133237409</v>
      </c>
      <c r="V31" s="177">
        <f t="shared" ca="1" si="5"/>
        <v>3.0175273006849359</v>
      </c>
      <c r="W31" s="177"/>
      <c r="X31" s="177">
        <f t="shared" ca="1" si="5"/>
        <v>17.174373452453374</v>
      </c>
      <c r="Y31" s="177"/>
      <c r="Z31" s="177"/>
      <c r="AA31" s="177"/>
      <c r="AB31" s="177"/>
      <c r="AC31" s="177">
        <f t="shared" ca="1" si="5"/>
        <v>18.778628757638028</v>
      </c>
      <c r="AD31" s="177"/>
      <c r="AE31" s="177">
        <f t="shared" ca="1" si="5"/>
        <v>5.5807635658975991</v>
      </c>
      <c r="AF31" s="177">
        <f t="shared" ca="1" si="5"/>
        <v>15.170338237951613</v>
      </c>
      <c r="AG31" s="177">
        <f t="shared" ca="1" si="5"/>
        <v>12.769318455234062</v>
      </c>
      <c r="AH31" s="177">
        <f t="shared" ca="1" si="5"/>
        <v>17.355152331772668</v>
      </c>
      <c r="AI31" s="177">
        <f t="shared" ca="1" si="5"/>
        <v>15.128861765732095</v>
      </c>
      <c r="AJ31" s="177">
        <f t="shared" ca="1" si="5"/>
        <v>32.762370209288918</v>
      </c>
      <c r="AK31" s="177">
        <f t="shared" ca="1" si="5"/>
        <v>24.645255896230839</v>
      </c>
      <c r="AL31" s="177">
        <f t="shared" ca="1" si="5"/>
        <v>419.6014458333002</v>
      </c>
      <c r="AM31" s="177">
        <f t="shared" ca="1" si="5"/>
        <v>21.180962866028924</v>
      </c>
      <c r="AN31" s="177">
        <f t="shared" ca="1" si="5"/>
        <v>19.699778655381269</v>
      </c>
      <c r="AO31" s="177">
        <f t="shared" ca="1" si="5"/>
        <v>8.7082311806609933</v>
      </c>
      <c r="AP31" s="177"/>
      <c r="AQ31" s="177">
        <f t="shared" ca="1" si="5"/>
        <v>5.9946864326244125</v>
      </c>
      <c r="AR31" s="177">
        <f t="shared" ca="1" si="5"/>
        <v>16.06967299755075</v>
      </c>
      <c r="AS31" s="177">
        <f t="shared" ca="1" si="5"/>
        <v>19.148073925059236</v>
      </c>
    </row>
    <row r="32" spans="1:45" ht="22.5" customHeight="1">
      <c r="B32" s="34" t="str">
        <f>"2009-"&amp;INDEX($B$7:$B$27,$A$28)</f>
        <v>2009-2015</v>
      </c>
      <c r="C32" s="177">
        <f ca="1">AVERAGE(OFFSET(C$21,0,0,$A$28-SUM($A$7:$A$20),1))</f>
        <v>7.8982473416561794</v>
      </c>
      <c r="D32" s="177">
        <f t="shared" ref="D32:AS32" ca="1" si="6">AVERAGE(OFFSET(D$21,0,0,$A$28-SUM($A$7:$A$20),1))</f>
        <v>29.925218344842083</v>
      </c>
      <c r="E32" s="177">
        <f t="shared" ca="1" si="6"/>
        <v>15.15333705223993</v>
      </c>
      <c r="F32" s="177">
        <f t="shared" ca="1" si="6"/>
        <v>119.39487817490213</v>
      </c>
      <c r="G32" s="177">
        <f t="shared" ca="1" si="6"/>
        <v>38.457940127593552</v>
      </c>
      <c r="H32" s="177">
        <f t="shared" ca="1" si="6"/>
        <v>16.441370578408009</v>
      </c>
      <c r="I32" s="177">
        <f t="shared" ca="1" si="6"/>
        <v>20.633641796797551</v>
      </c>
      <c r="J32" s="177">
        <f t="shared" ca="1" si="6"/>
        <v>33.386330875299834</v>
      </c>
      <c r="K32" s="177">
        <f t="shared" ca="1" si="6"/>
        <v>14.594690755526397</v>
      </c>
      <c r="L32" s="177">
        <f t="shared" ca="1" si="6"/>
        <v>41.337023359953605</v>
      </c>
      <c r="M32" s="177">
        <f t="shared" ca="1" si="6"/>
        <v>46.030888786935648</v>
      </c>
      <c r="N32" s="177">
        <f t="shared" ca="1" si="6"/>
        <v>599.98571060010522</v>
      </c>
      <c r="O32" s="177">
        <f t="shared" ca="1" si="6"/>
        <v>30.940411619776672</v>
      </c>
      <c r="P32" s="177">
        <f t="shared" ca="1" si="6"/>
        <v>12.077330277775769</v>
      </c>
      <c r="Q32" s="177">
        <f t="shared" ca="1" si="6"/>
        <v>29.588805079307203</v>
      </c>
      <c r="R32" s="177">
        <f t="shared" ca="1" si="6"/>
        <v>32.200669375802931</v>
      </c>
      <c r="S32" s="177">
        <f t="shared" ca="1" si="6"/>
        <v>21.982683410942496</v>
      </c>
      <c r="T32" s="177">
        <f t="shared" ca="1" si="6"/>
        <v>24.235389372981157</v>
      </c>
      <c r="U32" s="177">
        <f t="shared" ca="1" si="6"/>
        <v>15.806529138263187</v>
      </c>
      <c r="V32" s="177">
        <f t="shared" ca="1" si="6"/>
        <v>3.4063537923180394</v>
      </c>
      <c r="W32" s="177"/>
      <c r="X32" s="177">
        <f t="shared" ca="1" si="6"/>
        <v>24.177361107739159</v>
      </c>
      <c r="Y32" s="177"/>
      <c r="Z32" s="177"/>
      <c r="AA32" s="177"/>
      <c r="AB32" s="177"/>
      <c r="AC32" s="177">
        <f t="shared" ca="1" si="6"/>
        <v>26.451591113525829</v>
      </c>
      <c r="AD32" s="177"/>
      <c r="AE32" s="177">
        <f t="shared" ca="1" si="6"/>
        <v>7.8982473416561794</v>
      </c>
      <c r="AF32" s="177">
        <f t="shared" ca="1" si="6"/>
        <v>20.814431749652382</v>
      </c>
      <c r="AG32" s="177">
        <f t="shared" ca="1" si="6"/>
        <v>15.15333705223993</v>
      </c>
      <c r="AH32" s="177">
        <f t="shared" ca="1" si="6"/>
        <v>16.441370578408009</v>
      </c>
      <c r="AI32" s="177">
        <f t="shared" ca="1" si="6"/>
        <v>20.580111801104866</v>
      </c>
      <c r="AJ32" s="177">
        <f t="shared" ca="1" si="6"/>
        <v>41.337023359953605</v>
      </c>
      <c r="AK32" s="177">
        <f t="shared" ca="1" si="6"/>
        <v>46.030888786935648</v>
      </c>
      <c r="AL32" s="177">
        <f t="shared" ca="1" si="6"/>
        <v>599.98571060010522</v>
      </c>
      <c r="AM32" s="177">
        <f t="shared" ca="1" si="6"/>
        <v>25.327221376523369</v>
      </c>
      <c r="AN32" s="177">
        <f t="shared" ca="1" si="6"/>
        <v>28.436014352491949</v>
      </c>
      <c r="AO32" s="177">
        <f t="shared" ca="1" si="6"/>
        <v>8.9417772646178086</v>
      </c>
      <c r="AP32" s="177"/>
      <c r="AQ32" s="177">
        <f t="shared" ca="1" si="6"/>
        <v>8.3117369734986557</v>
      </c>
      <c r="AR32" s="177">
        <f t="shared" ca="1" si="6"/>
        <v>18.998245853796742</v>
      </c>
      <c r="AS32" s="177">
        <f t="shared" ca="1" si="6"/>
        <v>26.885356797140869</v>
      </c>
    </row>
  </sheetData>
  <pageMargins left="0.7" right="0.7" top="0.75" bottom="0.75" header="0.3" footer="0.3"/>
  <pageSetup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S32"/>
  <sheetViews>
    <sheetView topLeftCell="B7" workbookViewId="0">
      <selection activeCell="D29" sqref="D29"/>
    </sheetView>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76" customWidth="1"/>
    <col min="25" max="25" width="3.75" style="76" customWidth="1"/>
    <col min="26" max="26" width="10" style="76" customWidth="1"/>
    <col min="27" max="27" width="3.75" style="76" customWidth="1"/>
    <col min="28" max="28" width="10" style="76" customWidth="1"/>
    <col min="29" max="29" width="10" style="174" customWidth="1"/>
    <col min="30" max="30" width="3.75" style="76" customWidth="1"/>
    <col min="31" max="41" width="10" style="76" customWidth="1"/>
    <col min="42" max="42" width="3.75" style="76" customWidth="1"/>
    <col min="43" max="16384" width="9.125" style="76"/>
  </cols>
  <sheetData>
    <row r="1" spans="1:45" ht="30.75" thickBot="1">
      <c r="B1" s="36" t="s">
        <v>121</v>
      </c>
    </row>
    <row r="2" spans="1:45" ht="13.5" customHeight="1" thickTop="1">
      <c r="B2" s="44" t="s">
        <v>136</v>
      </c>
    </row>
    <row r="3" spans="1:45" ht="13.5" customHeight="1">
      <c r="B3" s="44" t="s">
        <v>128</v>
      </c>
    </row>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t="s">
        <v>125</v>
      </c>
      <c r="Y5" s="99" t="s">
        <v>125</v>
      </c>
      <c r="Z5" s="99" t="s">
        <v>125</v>
      </c>
      <c r="AA5" s="99" t="s">
        <v>125</v>
      </c>
      <c r="AB5" s="99" t="s">
        <v>125</v>
      </c>
      <c r="AC5" s="99"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01" t="s">
        <v>125</v>
      </c>
      <c r="Y6" s="101" t="s">
        <v>125</v>
      </c>
      <c r="Z6" s="191" t="s">
        <v>125</v>
      </c>
      <c r="AA6" s="101" t="s">
        <v>125</v>
      </c>
      <c r="AB6" s="101" t="s">
        <v>125</v>
      </c>
      <c r="AC6" s="102" t="s">
        <v>134</v>
      </c>
      <c r="AD6" s="101" t="s">
        <v>125</v>
      </c>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f t="shared" ref="A7:A27" si="0">IF(C7=":",0,1)</f>
        <v>1</v>
      </c>
      <c r="B7" s="105">
        <v>1995</v>
      </c>
      <c r="C7" s="172">
        <f>IF(OR(P2_1T!C7=":",P2_1T!C7=""),":",((P2_1T!C7-P2_1T!C$17)/P2_1T!C$17+1)*100)</f>
        <v>103.36492947257503</v>
      </c>
      <c r="D7" s="172">
        <f>IF(OR(P2_1T!D7=":",P2_1T!D7=""),":",((P2_1T!D7-P2_1T!D$17)/P2_1T!D$17+1)*100)</f>
        <v>35.168012570390097</v>
      </c>
      <c r="E7" s="172">
        <f>IF(OR(P2_1T!E7=":",P2_1T!E7=""),":",((P2_1T!E7-P2_1T!E$17)/P2_1T!E$17+1)*100)</f>
        <v>80.473917507853159</v>
      </c>
      <c r="F7" s="172">
        <f>IF(OR(P2_1T!F7=":",P2_1T!F7=""),":",((P2_1T!F7-P2_1T!F$17)/P2_1T!F$17+1)*100)</f>
        <v>69.512136827311949</v>
      </c>
      <c r="G7" s="172">
        <f>IF(OR(P2_1T!G7=":",P2_1T!G7=""),":",((P2_1T!G7-P2_1T!G$17)/P2_1T!G$17+1)*100)</f>
        <v>44.637926083829569</v>
      </c>
      <c r="H7" s="172">
        <f>IF(OR(P2_1T!H7=":",P2_1T!H7=""),":",((P2_1T!H7-P2_1T!H$17)/P2_1T!H$17+1)*100)</f>
        <v>97.261415500682759</v>
      </c>
      <c r="I7" s="172">
        <f>IF(OR(P2_1T!I7=":",P2_1T!I7=""),":",((P2_1T!I7-P2_1T!I$17)/P2_1T!I$17+1)*100)</f>
        <v>55.466134897864841</v>
      </c>
      <c r="J7" s="172">
        <f>IF(OR(P2_1T!J7=":",P2_1T!J7=""),":",((P2_1T!J7-P2_1T!J$17)/P2_1T!J$17+1)*100)</f>
        <v>106.12997981838406</v>
      </c>
      <c r="K7" s="172">
        <f>IF(OR(P2_1T!K7=":",P2_1T!K7=""),":",((P2_1T!K7-P2_1T!K$17)/P2_1T!K$17+1)*100)</f>
        <v>108.59889854210536</v>
      </c>
      <c r="L7" s="172">
        <f>IF(OR(P2_1T!L7=":",P2_1T!L7=""),":",((P2_1T!L7-P2_1T!L$17)/P2_1T!L$17+1)*100)</f>
        <v>40.949353649799967</v>
      </c>
      <c r="M7" s="172">
        <f>IF(OR(P2_1T!M7=":",P2_1T!M7=""),":",((P2_1T!M7-P2_1T!M$17)/P2_1T!M$17+1)*100)</f>
        <v>58.392902794052091</v>
      </c>
      <c r="N7" s="172">
        <f>IF(OR(P2_1T!N7=":",P2_1T!N7=""),":",((P2_1T!N7-P2_1T!N$17)/P2_1T!N$17+1)*100)</f>
        <v>120.86741803716463</v>
      </c>
      <c r="O7" s="172">
        <f>IF(OR(P2_1T!O7=":",P2_1T!O7=""),":",((P2_1T!O7-P2_1T!O$17)/P2_1T!O$17+1)*100)</f>
        <v>89.246209244443008</v>
      </c>
      <c r="P7" s="172">
        <f>IF(OR(P2_1T!P7=":",P2_1T!P7=""),":",((P2_1T!P7-P2_1T!P$17)/P2_1T!P$17+1)*100)</f>
        <v>65.772948485489465</v>
      </c>
      <c r="Q7" s="172">
        <f>IF(OR(P2_1T!Q7=":",P2_1T!Q7=""),":",((P2_1T!Q7-P2_1T!Q$17)/P2_1T!Q$17+1)*100)</f>
        <v>95.33098420523865</v>
      </c>
      <c r="R7" s="172">
        <f>IF(OR(P2_1T!R7=":",P2_1T!R7=""),":",((P2_1T!R7-P2_1T!R$17)/P2_1T!R$17+1)*100)</f>
        <v>97.087247778433493</v>
      </c>
      <c r="S7" s="172">
        <f>IF(OR(P2_1T!S7=":",P2_1T!S7=""),":",((P2_1T!S7-P2_1T!S$17)/P2_1T!S$17+1)*100)</f>
        <v>95.33694494928784</v>
      </c>
      <c r="T7" s="172">
        <f>IF(OR(P2_1T!T7=":",P2_1T!T7=""),":",((P2_1T!T7-P2_1T!T$17)/P2_1T!T$17+1)*100)</f>
        <v>79.809390418273992</v>
      </c>
      <c r="U7" s="172">
        <f>IF(OR(P2_1T!U7=":",P2_1T!U7=""),":",((P2_1T!U7-P2_1T!U$17)/P2_1T!U$17+1)*100)</f>
        <v>94.708852499868243</v>
      </c>
      <c r="V7" s="172">
        <f>IF(OR(P2_1T!V7=":",P2_1T!V7=""),":",((P2_1T!V7-P2_1T!V$17)/P2_1T!V$17+1)*100)</f>
        <v>101.26263116405299</v>
      </c>
      <c r="W7" s="172" t="str">
        <f>IF(OR(P2_1T!W7=":",P2_1T!W7=""),":",((P2_1T!W7-P2_1T!W$17)/P2_1T!W$17+1)*100)</f>
        <v>:</v>
      </c>
      <c r="X7" s="172" t="str">
        <f>IF(OR(P2_1T!X7=":",P2_1T!X7=""),":",((P2_1T!X7-P2_1T!X$17)/P2_1T!X$17+1)*100)</f>
        <v>:</v>
      </c>
      <c r="Y7" s="172" t="str">
        <f>IF(OR(P2_1T!Y7=":",P2_1T!Y7=""),":",((P2_1T!Y7-P2_1T!Y$17)/P2_1T!Y$17+1)*100)</f>
        <v>:</v>
      </c>
      <c r="Z7" s="172" t="str">
        <f>IF(OR(P2_1T!Z7=":",P2_1T!Z7=""),":",((P2_1T!Z7-P2_1T!Z$17)/P2_1T!Z$17+1)*100)</f>
        <v>:</v>
      </c>
      <c r="AA7" s="172" t="str">
        <f>IF(OR(P2_1T!AA7=":",P2_1T!AA7=""),":",((P2_1T!AA7-P2_1T!AA$17)/P2_1T!AA$17+1)*100)</f>
        <v>:</v>
      </c>
      <c r="AB7" s="172" t="str">
        <f>IF(OR(P2_1T!AB7=":",P2_1T!AB7=""),":",((P2_1T!AB7-P2_1T!AB$17)/P2_1T!AB$17+1)*100)</f>
        <v>:</v>
      </c>
      <c r="AC7" s="175">
        <f>IF(OR(P2_1T!AC7=":",P2_1T!AC7=""),":",((P2_1T!AC7-P2_1T!AC$17)/P2_1T!AC$17+1)*100)</f>
        <v>83.080050955949119</v>
      </c>
      <c r="AD7" s="172" t="str">
        <f>IF(OR(P2_1T!AD7=":",P2_1T!AD7=""),":",((P2_1T!AD7-P2_1T!AD$17)/P2_1T!AD$17+1)*100)</f>
        <v>:</v>
      </c>
      <c r="AE7" s="172">
        <f>IF(OR(P2_1T!AE7=":",P2_1T!AE7=""),":",((P2_1T!AE7-P2_1T!AE$17)/P2_1T!AE$17+1)*100)</f>
        <v>103.36492947257503</v>
      </c>
      <c r="AF7" s="172">
        <f>IF(OR(P2_1T!AF7=":",P2_1T!AF7=""),":",((P2_1T!AF7-P2_1T!AF$17)/P2_1T!AF$17+1)*100)</f>
        <v>72.080601307588651</v>
      </c>
      <c r="AG7" s="172">
        <f>IF(OR(P2_1T!AG7=":",P2_1T!AG7=""),":",((P2_1T!AG7-P2_1T!AG$17)/P2_1T!AG$17+1)*100)</f>
        <v>80.473917507853159</v>
      </c>
      <c r="AH7" s="172">
        <f>IF(OR(P2_1T!AH7=":",P2_1T!AH7=""),":",((P2_1T!AH7-P2_1T!AH$17)/P2_1T!AH$17+1)*100)</f>
        <v>97.261415500682759</v>
      </c>
      <c r="AI7" s="172">
        <f>IF(OR(P2_1T!AI7=":",P2_1T!AI7=""),":",((P2_1T!AI7-P2_1T!AI$17)/P2_1T!AI$17+1)*100)</f>
        <v>80.340115437577282</v>
      </c>
      <c r="AJ7" s="172">
        <f>IF(OR(P2_1T!AJ7=":",P2_1T!AJ7=""),":",((P2_1T!AJ7-P2_1T!AJ$17)/P2_1T!AJ$17+1)*100)</f>
        <v>40.949353649799967</v>
      </c>
      <c r="AK7" s="172">
        <f>IF(OR(P2_1T!AK7=":",P2_1T!AK7=""),":",((P2_1T!AK7-P2_1T!AK$17)/P2_1T!AK$17+1)*100)</f>
        <v>58.392902794052091</v>
      </c>
      <c r="AL7" s="172">
        <f>IF(OR(P2_1T!AL7=":",P2_1T!AL7=""),":",((P2_1T!AL7-P2_1T!AL$17)/P2_1T!AL$17+1)*100)</f>
        <v>120.86741803716463</v>
      </c>
      <c r="AM7" s="172">
        <f>IF(OR(P2_1T!AM7=":",P2_1T!AM7=""),":",((P2_1T!AM7-P2_1T!AM$17)/P2_1T!AM$17+1)*100)</f>
        <v>82.481776445962922</v>
      </c>
      <c r="AN7" s="172">
        <f>IF(OR(P2_1T!AN7=":",P2_1T!AN7=""),":",((P2_1T!AN7-P2_1T!AN$17)/P2_1T!AN$17+1)*100)</f>
        <v>95.497532534243845</v>
      </c>
      <c r="AO7" s="172">
        <f>IF(OR(P2_1T!AO7=":",P2_1T!AO7=""),":",((P2_1T!AO7-P2_1T!AO$17)/P2_1T!AO$17+1)*100)</f>
        <v>129.1462807616644</v>
      </c>
      <c r="AP7" s="190"/>
      <c r="AQ7" s="172">
        <f>IF(OR(P2_1T!AQ7=":",P2_1T!AQ7=""),":",((P2_1T!AQ7-P2_1T!AQ$17)/P2_1T!AQ$17+1)*100)</f>
        <v>96.678998680586545</v>
      </c>
      <c r="AR7" s="172">
        <f>IF(OR(P2_1T!AR7=":",P2_1T!AR7=""),":",((P2_1T!AR7-P2_1T!AR$17)/P2_1T!AR$17+1)*100)</f>
        <v>82.182292741203241</v>
      </c>
      <c r="AS7" s="172">
        <f>IF(OR(P2_1T!AS7=":",P2_1T!AS7=""),":",((P2_1T!AS7-P2_1T!AS$17)/P2_1T!AS$17+1)*100)</f>
        <v>85.579709016100011</v>
      </c>
    </row>
    <row r="8" spans="1:45" ht="22.5" customHeight="1">
      <c r="A8" s="77">
        <f t="shared" si="0"/>
        <v>1</v>
      </c>
      <c r="B8" s="105">
        <v>1996</v>
      </c>
      <c r="C8" s="172">
        <f>IF(OR(P2_1T!C8=":",P2_1T!C8=""),":",((P2_1T!C8-P2_1T!C$17)/P2_1T!C$17+1)*100)</f>
        <v>104.74139143823187</v>
      </c>
      <c r="D8" s="172">
        <f>IF(OR(P2_1T!D8=":",P2_1T!D8=""),":",((P2_1T!D8-P2_1T!D$17)/P2_1T!D$17+1)*100)</f>
        <v>36.584895967969707</v>
      </c>
      <c r="E8" s="172">
        <f>IF(OR(P2_1T!E8=":",P2_1T!E8=""),":",((P2_1T!E8-P2_1T!E$17)/P2_1T!E$17+1)*100)</f>
        <v>82.388539145615781</v>
      </c>
      <c r="F8" s="172">
        <f>IF(OR(P2_1T!F8=":",P2_1T!F8=""),":",((P2_1T!F8-P2_1T!F$17)/P2_1T!F$17+1)*100)</f>
        <v>74.544689719786987</v>
      </c>
      <c r="G8" s="172">
        <f>IF(OR(P2_1T!G8=":",P2_1T!G8=""),":",((P2_1T!G8-P2_1T!G$17)/P2_1T!G$17+1)*100)</f>
        <v>46.917309543429383</v>
      </c>
      <c r="H8" s="172">
        <f>IF(OR(P2_1T!H8=":",P2_1T!H8=""),":",((P2_1T!H8-P2_1T!H$17)/P2_1T!H$17+1)*100)</f>
        <v>99.247611864892377</v>
      </c>
      <c r="I8" s="172">
        <f>IF(OR(P2_1T!I8=":",P2_1T!I8=""),":",((P2_1T!I8-P2_1T!I$17)/P2_1T!I$17+1)*100)</f>
        <v>55.057168366214349</v>
      </c>
      <c r="J8" s="172">
        <f>IF(OR(P2_1T!J8=":",P2_1T!J8=""),":",((P2_1T!J8-P2_1T!J$17)/P2_1T!J$17+1)*100)</f>
        <v>102.61749461106126</v>
      </c>
      <c r="K8" s="172">
        <f>IF(OR(P2_1T!K8=":",P2_1T!K8=""),":",((P2_1T!K8-P2_1T!K$17)/P2_1T!K$17+1)*100)</f>
        <v>107.78269161270582</v>
      </c>
      <c r="L8" s="172">
        <f>IF(OR(P2_1T!L8=":",P2_1T!L8=""),":",((P2_1T!L8-P2_1T!L$17)/P2_1T!L$17+1)*100)</f>
        <v>44.334208370335183</v>
      </c>
      <c r="M8" s="172">
        <f>IF(OR(P2_1T!M8=":",P2_1T!M8=""),":",((P2_1T!M8-P2_1T!M$17)/P2_1T!M$17+1)*100)</f>
        <v>60.582143302108939</v>
      </c>
      <c r="N8" s="172">
        <f>IF(OR(P2_1T!N8=":",P2_1T!N8=""),":",((P2_1T!N8-P2_1T!N$17)/P2_1T!N$17+1)*100)</f>
        <v>117.76766268048094</v>
      </c>
      <c r="O8" s="172">
        <f>IF(OR(P2_1T!O8=":",P2_1T!O8=""),":",((P2_1T!O8-P2_1T!O$17)/P2_1T!O$17+1)*100)</f>
        <v>89.882396532812322</v>
      </c>
      <c r="P8" s="172">
        <f>IF(OR(P2_1T!P8=":",P2_1T!P8=""),":",((P2_1T!P8-P2_1T!P$17)/P2_1T!P$17+1)*100)</f>
        <v>70.745547414949556</v>
      </c>
      <c r="Q8" s="172">
        <f>IF(OR(P2_1T!Q8=":",P2_1T!Q8=""),":",((P2_1T!Q8-P2_1T!Q$17)/P2_1T!Q$17+1)*100)</f>
        <v>95.542327032577987</v>
      </c>
      <c r="R8" s="172">
        <f>IF(OR(P2_1T!R8=":",P2_1T!R8=""),":",((P2_1T!R8-P2_1T!R$17)/P2_1T!R$17+1)*100)</f>
        <v>95.021564472262213</v>
      </c>
      <c r="S8" s="172">
        <f>IF(OR(P2_1T!S8=":",P2_1T!S8=""),":",((P2_1T!S8-P2_1T!S$17)/P2_1T!S$17+1)*100)</f>
        <v>95.018834180019624</v>
      </c>
      <c r="T8" s="172">
        <f>IF(OR(P2_1T!T8=":",P2_1T!T8=""),":",((P2_1T!T8-P2_1T!T$17)/P2_1T!T$17+1)*100)</f>
        <v>82.460165343059955</v>
      </c>
      <c r="U8" s="172">
        <f>IF(OR(P2_1T!U8=":",P2_1T!U8=""),":",((P2_1T!U8-P2_1T!U$17)/P2_1T!U$17+1)*100)</f>
        <v>97.738343746475266</v>
      </c>
      <c r="V8" s="172">
        <f>IF(OR(P2_1T!V8=":",P2_1T!V8=""),":",((P2_1T!V8-P2_1T!V$17)/P2_1T!V$17+1)*100)</f>
        <v>101.72300195198403</v>
      </c>
      <c r="W8" s="172" t="str">
        <f>IF(OR(P2_1T!W8=":",P2_1T!W8=""),":",((P2_1T!W8-P2_1T!W$17)/P2_1T!W$17+1)*100)</f>
        <v>:</v>
      </c>
      <c r="X8" s="172" t="str">
        <f>IF(OR(P2_1T!X8=":",P2_1T!X8=""),":",((P2_1T!X8-P2_1T!X$17)/P2_1T!X$17+1)*100)</f>
        <v>:</v>
      </c>
      <c r="Y8" s="172" t="str">
        <f>IF(OR(P2_1T!Y8=":",P2_1T!Y8=""),":",((P2_1T!Y8-P2_1T!Y$17)/P2_1T!Y$17+1)*100)</f>
        <v>:</v>
      </c>
      <c r="Z8" s="172" t="str">
        <f>IF(OR(P2_1T!Z8=":",P2_1T!Z8=""),":",((P2_1T!Z8-P2_1T!Z$17)/P2_1T!Z$17+1)*100)</f>
        <v>:</v>
      </c>
      <c r="AA8" s="172" t="str">
        <f>IF(OR(P2_1T!AA8=":",P2_1T!AA8=""),":",((P2_1T!AA8-P2_1T!AA$17)/P2_1T!AA$17+1)*100)</f>
        <v>:</v>
      </c>
      <c r="AB8" s="172" t="str">
        <f>IF(OR(P2_1T!AB8=":",P2_1T!AB8=""),":",((P2_1T!AB8-P2_1T!AB$17)/P2_1T!AB$17+1)*100)</f>
        <v>:</v>
      </c>
      <c r="AC8" s="175">
        <f>IF(OR(P2_1T!AC8=":",P2_1T!AC8=""),":",((P2_1T!AC8-P2_1T!AC$17)/P2_1T!AC$17+1)*100)</f>
        <v>84.021187605522258</v>
      </c>
      <c r="AD8" s="172" t="str">
        <f>IF(OR(P2_1T!AD8=":",P2_1T!AD8=""),":",((P2_1T!AD8-P2_1T!AD$17)/P2_1T!AD$17+1)*100)</f>
        <v>:</v>
      </c>
      <c r="AE8" s="172">
        <f>IF(OR(P2_1T!AE8=":",P2_1T!AE8=""),":",((P2_1T!AE8-P2_1T!AE$17)/P2_1T!AE$17+1)*100)</f>
        <v>104.74139143823187</v>
      </c>
      <c r="AF8" s="172">
        <f>IF(OR(P2_1T!AF8=":",P2_1T!AF8=""),":",((P2_1T!AF8-P2_1T!AF$17)/P2_1T!AF$17+1)*100)</f>
        <v>74.41881934424454</v>
      </c>
      <c r="AG8" s="172">
        <f>IF(OR(P2_1T!AG8=":",P2_1T!AG8=""),":",((P2_1T!AG8-P2_1T!AG$17)/P2_1T!AG$17+1)*100)</f>
        <v>82.388539145615781</v>
      </c>
      <c r="AH8" s="172">
        <f>IF(OR(P2_1T!AH8=":",P2_1T!AH8=""),":",((P2_1T!AH8-P2_1T!AH$17)/P2_1T!AH$17+1)*100)</f>
        <v>99.247611864892377</v>
      </c>
      <c r="AI8" s="172">
        <f>IF(OR(P2_1T!AI8=":",P2_1T!AI8=""),":",((P2_1T!AI8-P2_1T!AI$17)/P2_1T!AI$17+1)*100)</f>
        <v>79.139169698835786</v>
      </c>
      <c r="AJ8" s="172">
        <f>IF(OR(P2_1T!AJ8=":",P2_1T!AJ8=""),":",((P2_1T!AJ8-P2_1T!AJ$17)/P2_1T!AJ$17+1)*100)</f>
        <v>44.334208370335183</v>
      </c>
      <c r="AK8" s="172">
        <f>IF(OR(P2_1T!AK8=":",P2_1T!AK8=""),":",((P2_1T!AK8-P2_1T!AK$17)/P2_1T!AK$17+1)*100)</f>
        <v>60.582143302108939</v>
      </c>
      <c r="AL8" s="172">
        <f>IF(OR(P2_1T!AL8=":",P2_1T!AL8=""),":",((P2_1T!AL8-P2_1T!AL$17)/P2_1T!AL$17+1)*100)</f>
        <v>117.76766268048094</v>
      </c>
      <c r="AM8" s="172">
        <f>IF(OR(P2_1T!AM8=":",P2_1T!AM8=""),":",((P2_1T!AM8-P2_1T!AM$17)/P2_1T!AM$17+1)*100)</f>
        <v>84.230934276806806</v>
      </c>
      <c r="AN8" s="172">
        <f>IF(OR(P2_1T!AN8=":",P2_1T!AN8=""),":",((P2_1T!AN8-P2_1T!AN$17)/P2_1T!AN$17+1)*100)</f>
        <v>95.06583163908455</v>
      </c>
      <c r="AO8" s="172">
        <f>IF(OR(P2_1T!AO8=":",P2_1T!AO8=""),":",((P2_1T!AO8-P2_1T!AO$17)/P2_1T!AO$17+1)*100)</f>
        <v>126.98778585536645</v>
      </c>
      <c r="AP8" s="190"/>
      <c r="AQ8" s="172">
        <f>IF(OR(P2_1T!AQ8=":",P2_1T!AQ8=""),":",((P2_1T!AQ8-P2_1T!AQ$17)/P2_1T!AQ$17+1)*100)</f>
        <v>98.169083671565801</v>
      </c>
      <c r="AR8" s="172">
        <f>IF(OR(P2_1T!AR8=":",P2_1T!AR8=""),":",((P2_1T!AR8-P2_1T!AR$17)/P2_1T!AR$17+1)*100)</f>
        <v>84.573720988897875</v>
      </c>
      <c r="AS8" s="172">
        <f>IF(OR(P2_1T!AS8=":",P2_1T!AS8=""),":",((P2_1T!AS8-P2_1T!AS$17)/P2_1T!AS$17+1)*100)</f>
        <v>85.526116074051288</v>
      </c>
    </row>
    <row r="9" spans="1:45" ht="22.5" customHeight="1">
      <c r="A9" s="77">
        <f t="shared" si="0"/>
        <v>1</v>
      </c>
      <c r="B9" s="105">
        <v>1997</v>
      </c>
      <c r="C9" s="172">
        <f>IF(OR(P2_1T!C9=":",P2_1T!C9=""),":",((P2_1T!C9-P2_1T!C$17)/P2_1T!C$17+1)*100)</f>
        <v>91.718781900187693</v>
      </c>
      <c r="D9" s="172">
        <f>IF(OR(P2_1T!D9=":",P2_1T!D9=""),":",((P2_1T!D9-P2_1T!D$17)/P2_1T!D$17+1)*100)</f>
        <v>43.302462838365443</v>
      </c>
      <c r="E9" s="172">
        <f>IF(OR(P2_1T!E9=":",P2_1T!E9=""),":",((P2_1T!E9-P2_1T!E$17)/P2_1T!E$17+1)*100)</f>
        <v>86.799646093991228</v>
      </c>
      <c r="F9" s="172">
        <f>IF(OR(P2_1T!F9=":",P2_1T!F9=""),":",((P2_1T!F9-P2_1T!F$17)/P2_1T!F$17+1)*100)</f>
        <v>77.944339812044092</v>
      </c>
      <c r="G9" s="172">
        <f>IF(OR(P2_1T!G9=":",P2_1T!G9=""),":",((P2_1T!G9-P2_1T!G$17)/P2_1T!G$17+1)*100)</f>
        <v>41.793706364621578</v>
      </c>
      <c r="H9" s="172">
        <f>IF(OR(P2_1T!H9=":",P2_1T!H9=""),":",((P2_1T!H9-P2_1T!H$17)/P2_1T!H$17+1)*100)</f>
        <v>97.812347745176822</v>
      </c>
      <c r="I9" s="172">
        <f>IF(OR(P2_1T!I9=":",P2_1T!I9=""),":",((P2_1T!I9-P2_1T!I$17)/P2_1T!I$17+1)*100)</f>
        <v>55.166010215740393</v>
      </c>
      <c r="J9" s="172">
        <f>IF(OR(P2_1T!J9=":",P2_1T!J9=""),":",((P2_1T!J9-P2_1T!J$17)/P2_1T!J$17+1)*100)</f>
        <v>102.09699873693634</v>
      </c>
      <c r="K9" s="172">
        <f>IF(OR(P2_1T!K9=":",P2_1T!K9=""),":",((P2_1T!K9-P2_1T!K$17)/P2_1T!K$17+1)*100)</f>
        <v>113.12880692615592</v>
      </c>
      <c r="L9" s="172">
        <f>IF(OR(P2_1T!L9=":",P2_1T!L9=""),":",((P2_1T!L9-P2_1T!L$17)/P2_1T!L$17+1)*100)</f>
        <v>46.977042694467507</v>
      </c>
      <c r="M9" s="172">
        <f>IF(OR(P2_1T!M9=":",P2_1T!M9=""),":",((P2_1T!M9-P2_1T!M$17)/P2_1T!M$17+1)*100)</f>
        <v>66.021633975735398</v>
      </c>
      <c r="N9" s="172">
        <f>IF(OR(P2_1T!N9=":",P2_1T!N9=""),":",((P2_1T!N9-P2_1T!N$17)/P2_1T!N$17+1)*100)</f>
        <v>114.82421410348837</v>
      </c>
      <c r="O9" s="172">
        <f>IF(OR(P2_1T!O9=":",P2_1T!O9=""),":",((P2_1T!O9-P2_1T!O$17)/P2_1T!O$17+1)*100)</f>
        <v>90.822044585305022</v>
      </c>
      <c r="P9" s="172">
        <f>IF(OR(P2_1T!P9=":",P2_1T!P9=""),":",((P2_1T!P9-P2_1T!P$17)/P2_1T!P$17+1)*100)</f>
        <v>74.221880915402437</v>
      </c>
      <c r="Q9" s="172">
        <f>IF(OR(P2_1T!Q9=":",P2_1T!Q9=""),":",((P2_1T!Q9-P2_1T!Q$17)/P2_1T!Q$17+1)*100)</f>
        <v>93.892864394816797</v>
      </c>
      <c r="R9" s="172">
        <f>IF(OR(P2_1T!R9=":",P2_1T!R9=""),":",((P2_1T!R9-P2_1T!R$17)/P2_1T!R$17+1)*100)</f>
        <v>94.69885374313462</v>
      </c>
      <c r="S9" s="172">
        <f>IF(OR(P2_1T!S9=":",P2_1T!S9=""),":",((P2_1T!S9-P2_1T!S$17)/P2_1T!S$17+1)*100)</f>
        <v>94.007075574767455</v>
      </c>
      <c r="T9" s="172">
        <f>IF(OR(P2_1T!T9=":",P2_1T!T9=""),":",((P2_1T!T9-P2_1T!T$17)/P2_1T!T$17+1)*100)</f>
        <v>93.074668158995095</v>
      </c>
      <c r="U9" s="172">
        <f>IF(OR(P2_1T!U9=":",P2_1T!U9=""),":",((P2_1T!U9-P2_1T!U$17)/P2_1T!U$17+1)*100)</f>
        <v>99.340951459807286</v>
      </c>
      <c r="V9" s="172">
        <f>IF(OR(P2_1T!V9=":",P2_1T!V9=""),":",((P2_1T!V9-P2_1T!V$17)/P2_1T!V$17+1)*100)</f>
        <v>101.21472735000103</v>
      </c>
      <c r="W9" s="172" t="str">
        <f>IF(OR(P2_1T!W9=":",P2_1T!W9=""),":",((P2_1T!W9-P2_1T!W$17)/P2_1T!W$17+1)*100)</f>
        <v>:</v>
      </c>
      <c r="X9" s="172" t="str">
        <f>IF(OR(P2_1T!X9=":",P2_1T!X9=""),":",((P2_1T!X9-P2_1T!X$17)/P2_1T!X$17+1)*100)</f>
        <v>:</v>
      </c>
      <c r="Y9" s="172" t="str">
        <f>IF(OR(P2_1T!Y9=":",P2_1T!Y9=""),":",((P2_1T!Y9-P2_1T!Y$17)/P2_1T!Y$17+1)*100)</f>
        <v>:</v>
      </c>
      <c r="Z9" s="172" t="str">
        <f>IF(OR(P2_1T!Z9=":",P2_1T!Z9=""),":",((P2_1T!Z9-P2_1T!Z$17)/P2_1T!Z$17+1)*100)</f>
        <v>:</v>
      </c>
      <c r="AA9" s="172" t="str">
        <f>IF(OR(P2_1T!AA9=":",P2_1T!AA9=""),":",((P2_1T!AA9-P2_1T!AA$17)/P2_1T!AA$17+1)*100)</f>
        <v>:</v>
      </c>
      <c r="AB9" s="172" t="str">
        <f>IF(OR(P2_1T!AB9=":",P2_1T!AB9=""),":",((P2_1T!AB9-P2_1T!AB$17)/P2_1T!AB$17+1)*100)</f>
        <v>:</v>
      </c>
      <c r="AC9" s="175">
        <f>IF(OR(P2_1T!AC9=":",P2_1T!AC9=""),":",((P2_1T!AC9-P2_1T!AC$17)/P2_1T!AC$17+1)*100)</f>
        <v>85.160779569005129</v>
      </c>
      <c r="AD9" s="172" t="str">
        <f>IF(OR(P2_1T!AD9=":",P2_1T!AD9=""),":",((P2_1T!AD9-P2_1T!AD$17)/P2_1T!AD$17+1)*100)</f>
        <v>:</v>
      </c>
      <c r="AE9" s="172">
        <f>IF(OR(P2_1T!AE9=":",P2_1T!AE9=""),":",((P2_1T!AE9-P2_1T!AE$17)/P2_1T!AE$17+1)*100)</f>
        <v>91.718781900187693</v>
      </c>
      <c r="AF9" s="172">
        <f>IF(OR(P2_1T!AF9=":",P2_1T!AF9=""),":",((P2_1T!AF9-P2_1T!AF$17)/P2_1T!AF$17+1)*100)</f>
        <v>78.276521511497094</v>
      </c>
      <c r="AG9" s="172">
        <f>IF(OR(P2_1T!AG9=":",P2_1T!AG9=""),":",((P2_1T!AG9-P2_1T!AG$17)/P2_1T!AG$17+1)*100)</f>
        <v>86.799646093991228</v>
      </c>
      <c r="AH9" s="172">
        <f>IF(OR(P2_1T!AH9=":",P2_1T!AH9=""),":",((P2_1T!AH9-P2_1T!AH$17)/P2_1T!AH$17+1)*100)</f>
        <v>97.812347745176822</v>
      </c>
      <c r="AI9" s="172">
        <f>IF(OR(P2_1T!AI9=":",P2_1T!AI9=""),":",((P2_1T!AI9-P2_1T!AI$17)/P2_1T!AI$17+1)*100)</f>
        <v>80.622517365763827</v>
      </c>
      <c r="AJ9" s="172">
        <f>IF(OR(P2_1T!AJ9=":",P2_1T!AJ9=""),":",((P2_1T!AJ9-P2_1T!AJ$17)/P2_1T!AJ$17+1)*100)</f>
        <v>46.977042694467507</v>
      </c>
      <c r="AK9" s="172">
        <f>IF(OR(P2_1T!AK9=":",P2_1T!AK9=""),":",((P2_1T!AK9-P2_1T!AK$17)/P2_1T!AK$17+1)*100)</f>
        <v>66.021633975735398</v>
      </c>
      <c r="AL9" s="172">
        <f>IF(OR(P2_1T!AL9=":",P2_1T!AL9=""),":",((P2_1T!AL9-P2_1T!AL$17)/P2_1T!AL$17+1)*100)</f>
        <v>114.82421410348837</v>
      </c>
      <c r="AM9" s="172">
        <f>IF(OR(P2_1T!AM9=":",P2_1T!AM9=""),":",((P2_1T!AM9-P2_1T!AM$17)/P2_1T!AM$17+1)*100)</f>
        <v>85.809258581457755</v>
      </c>
      <c r="AN9" s="172">
        <f>IF(OR(P2_1T!AN9=":",P2_1T!AN9=""),":",((P2_1T!AN9-P2_1T!AN$17)/P2_1T!AN$17+1)*100)</f>
        <v>93.947411736927151</v>
      </c>
      <c r="AO9" s="172">
        <f>IF(OR(P2_1T!AO9=":",P2_1T!AO9=""),":",((P2_1T!AO9-P2_1T!AO$17)/P2_1T!AO$17+1)*100)</f>
        <v>131.0741998036531</v>
      </c>
      <c r="AP9" s="190"/>
      <c r="AQ9" s="172">
        <f>IF(OR(P2_1T!AQ9=":",P2_1T!AQ9=""),":",((P2_1T!AQ9-P2_1T!AQ$17)/P2_1T!AQ$17+1)*100)</f>
        <v>87.152466966057958</v>
      </c>
      <c r="AR9" s="172">
        <f>IF(OR(P2_1T!AR9=":",P2_1T!AR9=""),":",((P2_1T!AR9-P2_1T!AR$17)/P2_1T!AR$17+1)*100)</f>
        <v>86.325680129638116</v>
      </c>
      <c r="AS9" s="172">
        <f>IF(OR(P2_1T!AS9=":",P2_1T!AS9=""),":",((P2_1T!AS9-P2_1T!AS$17)/P2_1T!AS$17+1)*100)</f>
        <v>86.744938930686516</v>
      </c>
    </row>
    <row r="10" spans="1:45" ht="22.5" customHeight="1">
      <c r="A10" s="77">
        <f t="shared" si="0"/>
        <v>1</v>
      </c>
      <c r="B10" s="105">
        <v>1998</v>
      </c>
      <c r="C10" s="172">
        <f>IF(OR(P2_1T!C10=":",P2_1T!C10=""),":",((P2_1T!C10-P2_1T!C$17)/P2_1T!C$17+1)*100)</f>
        <v>95.882899458465616</v>
      </c>
      <c r="D10" s="172">
        <f>IF(OR(P2_1T!D10=":",P2_1T!D10=""),":",((P2_1T!D10-P2_1T!D$17)/P2_1T!D$17+1)*100)</f>
        <v>53.178133120790228</v>
      </c>
      <c r="E10" s="172">
        <f>IF(OR(P2_1T!E10=":",P2_1T!E10=""),":",((P2_1T!E10-P2_1T!E$17)/P2_1T!E$17+1)*100)</f>
        <v>89.326976275277232</v>
      </c>
      <c r="F10" s="172">
        <f>IF(OR(P2_1T!F10=":",P2_1T!F10=""),":",((P2_1T!F10-P2_1T!F$17)/P2_1T!F$17+1)*100)</f>
        <v>88.123213415042216</v>
      </c>
      <c r="G10" s="172">
        <f>IF(OR(P2_1T!G10=":",P2_1T!G10=""),":",((P2_1T!G10-P2_1T!G$17)/P2_1T!G$17+1)*100)</f>
        <v>48.511956933399468</v>
      </c>
      <c r="H10" s="172">
        <f>IF(OR(P2_1T!H10=":",P2_1T!H10=""),":",((P2_1T!H10-P2_1T!H$17)/P2_1T!H$17+1)*100)</f>
        <v>101.43704342051774</v>
      </c>
      <c r="I10" s="172">
        <f>IF(OR(P2_1T!I10=":",P2_1T!I10=""),":",((P2_1T!I10-P2_1T!I$17)/P2_1T!I$17+1)*100)</f>
        <v>59.793272062312631</v>
      </c>
      <c r="J10" s="172">
        <f>IF(OR(P2_1T!J10=":",P2_1T!J10=""),":",((P2_1T!J10-P2_1T!J$17)/P2_1T!J$17+1)*100)</f>
        <v>103.06596292074639</v>
      </c>
      <c r="K10" s="172">
        <f>IF(OR(P2_1T!K10=":",P2_1T!K10=""),":",((P2_1T!K10-P2_1T!K$17)/P2_1T!K$17+1)*100)</f>
        <v>118.43842290949229</v>
      </c>
      <c r="L10" s="172">
        <f>IF(OR(P2_1T!L10=":",P2_1T!L10=""),":",((P2_1T!L10-P2_1T!L$17)/P2_1T!L$17+1)*100)</f>
        <v>55.792471871886349</v>
      </c>
      <c r="M10" s="172">
        <f>IF(OR(P2_1T!M10=":",P2_1T!M10=""),":",((P2_1T!M10-P2_1T!M$17)/P2_1T!M$17+1)*100)</f>
        <v>73.858850542905685</v>
      </c>
      <c r="N10" s="172">
        <f>IF(OR(P2_1T!N10=":",P2_1T!N10=""),":",((P2_1T!N10-P2_1T!N$17)/P2_1T!N$17+1)*100)</f>
        <v>113.16409767866192</v>
      </c>
      <c r="O10" s="172">
        <f>IF(OR(P2_1T!O10=":",P2_1T!O10=""),":",((P2_1T!O10-P2_1T!O$17)/P2_1T!O$17+1)*100)</f>
        <v>94.126913745976438</v>
      </c>
      <c r="P10" s="172">
        <f>IF(OR(P2_1T!P10=":",P2_1T!P10=""),":",((P2_1T!P10-P2_1T!P$17)/P2_1T!P$17+1)*100)</f>
        <v>78.767400532334065</v>
      </c>
      <c r="Q10" s="172">
        <f>IF(OR(P2_1T!Q10=":",P2_1T!Q10=""),":",((P2_1T!Q10-P2_1T!Q$17)/P2_1T!Q$17+1)*100)</f>
        <v>90.617375477061046</v>
      </c>
      <c r="R10" s="172">
        <f>IF(OR(P2_1T!R10=":",P2_1T!R10=""),":",((P2_1T!R10-P2_1T!R$17)/P2_1T!R$17+1)*100)</f>
        <v>95.504773947680405</v>
      </c>
      <c r="S10" s="172">
        <f>IF(OR(P2_1T!S10=":",P2_1T!S10=""),":",((P2_1T!S10-P2_1T!S$17)/P2_1T!S$17+1)*100)</f>
        <v>94.93284485614241</v>
      </c>
      <c r="T10" s="172">
        <f>IF(OR(P2_1T!T10=":",P2_1T!T10=""),":",((P2_1T!T10-P2_1T!T$17)/P2_1T!T$17+1)*100)</f>
        <v>94.300239415246807</v>
      </c>
      <c r="U10" s="172">
        <f>IF(OR(P2_1T!U10=":",P2_1T!U10=""),":",((P2_1T!U10-P2_1T!U$17)/P2_1T!U$17+1)*100)</f>
        <v>90.094543862407633</v>
      </c>
      <c r="V10" s="172">
        <f>IF(OR(P2_1T!V10=":",P2_1T!V10=""),":",((P2_1T!V10-P2_1T!V$17)/P2_1T!V$17+1)*100)</f>
        <v>101.5652184360999</v>
      </c>
      <c r="W10" s="172" t="str">
        <f>IF(OR(P2_1T!W10=":",P2_1T!W10=""),":",((P2_1T!W10-P2_1T!W$17)/P2_1T!W$17+1)*100)</f>
        <v>:</v>
      </c>
      <c r="X10" s="172" t="str">
        <f>IF(OR(P2_1T!X10=":",P2_1T!X10=""),":",((P2_1T!X10-P2_1T!X$17)/P2_1T!X$17+1)*100)</f>
        <v>:</v>
      </c>
      <c r="Y10" s="172" t="str">
        <f>IF(OR(P2_1T!Y10=":",P2_1T!Y10=""),":",((P2_1T!Y10-P2_1T!Y$17)/P2_1T!Y$17+1)*100)</f>
        <v>:</v>
      </c>
      <c r="Z10" s="172" t="str">
        <f>IF(OR(P2_1T!Z10=":",P2_1T!Z10=""),":",((P2_1T!Z10-P2_1T!Z$17)/P2_1T!Z$17+1)*100)</f>
        <v>:</v>
      </c>
      <c r="AA10" s="172" t="str">
        <f>IF(OR(P2_1T!AA10=":",P2_1T!AA10=""),":",((P2_1T!AA10-P2_1T!AA$17)/P2_1T!AA$17+1)*100)</f>
        <v>:</v>
      </c>
      <c r="AB10" s="172" t="str">
        <f>IF(OR(P2_1T!AB10=":",P2_1T!AB10=""),":",((P2_1T!AB10-P2_1T!AB$17)/P2_1T!AB$17+1)*100)</f>
        <v>:</v>
      </c>
      <c r="AC10" s="175">
        <f>IF(OR(P2_1T!AC10=":",P2_1T!AC10=""),":",((P2_1T!AC10-P2_1T!AC$17)/P2_1T!AC$17+1)*100)</f>
        <v>87.796557597529173</v>
      </c>
      <c r="AD10" s="172" t="str">
        <f>IF(OR(P2_1T!AD10=":",P2_1T!AD10=""),":",((P2_1T!AD10-P2_1T!AD$17)/P2_1T!AD$17+1)*100)</f>
        <v>:</v>
      </c>
      <c r="AE10" s="172">
        <f>IF(OR(P2_1T!AE10=":",P2_1T!AE10=""),":",((P2_1T!AE10-P2_1T!AE$17)/P2_1T!AE$17+1)*100)</f>
        <v>95.882899458465616</v>
      </c>
      <c r="AF10" s="172">
        <f>IF(OR(P2_1T!AF10=":",P2_1T!AF10=""),":",((P2_1T!AF10-P2_1T!AF$17)/P2_1T!AF$17+1)*100)</f>
        <v>82.146650892019565</v>
      </c>
      <c r="AG10" s="172">
        <f>IF(OR(P2_1T!AG10=":",P2_1T!AG10=""),":",((P2_1T!AG10-P2_1T!AG$17)/P2_1T!AG$17+1)*100)</f>
        <v>89.326976275277232</v>
      </c>
      <c r="AH10" s="172">
        <f>IF(OR(P2_1T!AH10=":",P2_1T!AH10=""),":",((P2_1T!AH10-P2_1T!AH$17)/P2_1T!AH$17+1)*100)</f>
        <v>101.43704342051774</v>
      </c>
      <c r="AI10" s="172">
        <f>IF(OR(P2_1T!AI10=":",P2_1T!AI10=""),":",((P2_1T!AI10-P2_1T!AI$17)/P2_1T!AI$17+1)*100)</f>
        <v>84.475370834381096</v>
      </c>
      <c r="AJ10" s="172">
        <f>IF(OR(P2_1T!AJ10=":",P2_1T!AJ10=""),":",((P2_1T!AJ10-P2_1T!AJ$17)/P2_1T!AJ$17+1)*100)</f>
        <v>55.792471871886349</v>
      </c>
      <c r="AK10" s="172">
        <f>IF(OR(P2_1T!AK10=":",P2_1T!AK10=""),":",((P2_1T!AK10-P2_1T!AK$17)/P2_1T!AK$17+1)*100)</f>
        <v>73.858850542905685</v>
      </c>
      <c r="AL10" s="172">
        <f>IF(OR(P2_1T!AL10=":",P2_1T!AL10=""),":",((P2_1T!AL10-P2_1T!AL$17)/P2_1T!AL$17+1)*100)</f>
        <v>113.16409767866192</v>
      </c>
      <c r="AM10" s="172">
        <f>IF(OR(P2_1T!AM10=":",P2_1T!AM10=""),":",((P2_1T!AM10-P2_1T!AM$17)/P2_1T!AM$17+1)*100)</f>
        <v>89.713236981903279</v>
      </c>
      <c r="AN10" s="172">
        <f>IF(OR(P2_1T!AN10=":",P2_1T!AN10=""),":",((P2_1T!AN10-P2_1T!AN$17)/P2_1T!AN$17+1)*100)</f>
        <v>92.557434646316565</v>
      </c>
      <c r="AO10" s="172">
        <f>IF(OR(P2_1T!AO10=":",P2_1T!AO10=""),":",((P2_1T!AO10-P2_1T!AO$17)/P2_1T!AO$17+1)*100)</f>
        <v>122.0832186573936</v>
      </c>
      <c r="AP10" s="190"/>
      <c r="AQ10" s="172">
        <f>IF(OR(P2_1T!AQ10=":",P2_1T!AQ10=""),":",((P2_1T!AQ10-P2_1T!AQ$17)/P2_1T!AQ$17+1)*100)</f>
        <v>92.01849754233001</v>
      </c>
      <c r="AR10" s="172">
        <f>IF(OR(P2_1T!AR10=":",P2_1T!AR10=""),":",((P2_1T!AR10-P2_1T!AR$17)/P2_1T!AR$17+1)*100)</f>
        <v>89.916706564205512</v>
      </c>
      <c r="AS10" s="172">
        <f>IF(OR(P2_1T!AS10=":",P2_1T!AS10=""),":",((P2_1T!AS10-P2_1T!AS$17)/P2_1T!AS$17+1)*100)</f>
        <v>89.005189785287371</v>
      </c>
    </row>
    <row r="11" spans="1:45" ht="22.5" customHeight="1">
      <c r="A11" s="77">
        <f t="shared" si="0"/>
        <v>1</v>
      </c>
      <c r="B11" s="105">
        <v>1999</v>
      </c>
      <c r="C11" s="172">
        <f>IF(OR(P2_1T!C11=":",P2_1T!C11=""),":",((P2_1T!C11-P2_1T!C$17)/P2_1T!C$17+1)*100)</f>
        <v>104.8595341767705</v>
      </c>
      <c r="D11" s="172">
        <f>IF(OR(P2_1T!D11=":",P2_1T!D11=""),":",((P2_1T!D11-P2_1T!D$17)/P2_1T!D$17+1)*100)</f>
        <v>60.946993742964395</v>
      </c>
      <c r="E11" s="172">
        <f>IF(OR(P2_1T!E11=":",P2_1T!E11=""),":",((P2_1T!E11-P2_1T!E$17)/P2_1T!E$17+1)*100)</f>
        <v>93.597642822401752</v>
      </c>
      <c r="F11" s="172">
        <f>IF(OR(P2_1T!F11=":",P2_1T!F11=""),":",((P2_1T!F11-P2_1T!F$17)/P2_1T!F$17+1)*100)</f>
        <v>86.931997437834013</v>
      </c>
      <c r="G11" s="172">
        <f>IF(OR(P2_1T!G11=":",P2_1T!G11=""),":",((P2_1T!G11-P2_1T!G$17)/P2_1T!G$17+1)*100)</f>
        <v>63.907088654108854</v>
      </c>
      <c r="H11" s="172">
        <f>IF(OR(P2_1T!H11=":",P2_1T!H11=""),":",((P2_1T!H11-P2_1T!H$17)/P2_1T!H$17+1)*100)</f>
        <v>100.80846448965623</v>
      </c>
      <c r="I11" s="172">
        <f>IF(OR(P2_1T!I11=":",P2_1T!I11=""),":",((P2_1T!I11-P2_1T!I$17)/P2_1T!I$17+1)*100)</f>
        <v>62.482967004646952</v>
      </c>
      <c r="J11" s="172">
        <f>IF(OR(P2_1T!J11=":",P2_1T!J11=""),":",((P2_1T!J11-P2_1T!J$17)/P2_1T!J$17+1)*100)</f>
        <v>101.55304675349063</v>
      </c>
      <c r="K11" s="172">
        <f>IF(OR(P2_1T!K11=":",P2_1T!K11=""),":",((P2_1T!K11-P2_1T!K$17)/P2_1T!K$17+1)*100)</f>
        <v>121.98864083041667</v>
      </c>
      <c r="L11" s="172">
        <f>IF(OR(P2_1T!L11=":",P2_1T!L11=""),":",((P2_1T!L11-P2_1T!L$17)/P2_1T!L$17+1)*100)</f>
        <v>61.092266977796307</v>
      </c>
      <c r="M11" s="172">
        <f>IF(OR(P2_1T!M11=":",P2_1T!M11=""),":",((P2_1T!M11-P2_1T!M$17)/P2_1T!M$17+1)*100)</f>
        <v>76.813949848371905</v>
      </c>
      <c r="N11" s="172">
        <f>IF(OR(P2_1T!N11=":",P2_1T!N11=""),":",((P2_1T!N11-P2_1T!N$17)/P2_1T!N$17+1)*100)</f>
        <v>115.23399088947748</v>
      </c>
      <c r="O11" s="172">
        <f>IF(OR(P2_1T!O11=":",P2_1T!O11=""),":",((P2_1T!O11-P2_1T!O$17)/P2_1T!O$17+1)*100)</f>
        <v>97.021891453790971</v>
      </c>
      <c r="P11" s="172">
        <f>IF(OR(P2_1T!P11=":",P2_1T!P11=""),":",((P2_1T!P11-P2_1T!P$17)/P2_1T!P$17+1)*100)</f>
        <v>85.399287235648245</v>
      </c>
      <c r="Q11" s="172">
        <f>IF(OR(P2_1T!Q11=":",P2_1T!Q11=""),":",((P2_1T!Q11-P2_1T!Q$17)/P2_1T!Q$17+1)*100)</f>
        <v>92.107167390973018</v>
      </c>
      <c r="R11" s="172">
        <f>IF(OR(P2_1T!R11=":",P2_1T!R11=""),":",((P2_1T!R11-P2_1T!R$17)/P2_1T!R$17+1)*100)</f>
        <v>95.073326626834216</v>
      </c>
      <c r="S11" s="172">
        <f>IF(OR(P2_1T!S11=":",P2_1T!S11=""),":",((P2_1T!S11-P2_1T!S$17)/P2_1T!S$17+1)*100)</f>
        <v>94.668613622059155</v>
      </c>
      <c r="T11" s="172">
        <f>IF(OR(P2_1T!T11=":",P2_1T!T11=""),":",((P2_1T!T11-P2_1T!T$17)/P2_1T!T$17+1)*100)</f>
        <v>89.836254087058336</v>
      </c>
      <c r="U11" s="172">
        <f>IF(OR(P2_1T!U11=":",P2_1T!U11=""),":",((P2_1T!U11-P2_1T!U$17)/P2_1T!U$17+1)*100)</f>
        <v>88.448625415479185</v>
      </c>
      <c r="V11" s="172">
        <f>IF(OR(P2_1T!V11=":",P2_1T!V11=""),":",((P2_1T!V11-P2_1T!V$17)/P2_1T!V$17+1)*100)</f>
        <v>102.18337045696416</v>
      </c>
      <c r="W11" s="172" t="str">
        <f>IF(OR(P2_1T!W11=":",P2_1T!W11=""),":",((P2_1T!W11-P2_1T!W$17)/P2_1T!W$17+1)*100)</f>
        <v>:</v>
      </c>
      <c r="X11" s="172" t="str">
        <f>IF(OR(P2_1T!X11=":",P2_1T!X11=""),":",((P2_1T!X11-P2_1T!X$17)/P2_1T!X$17+1)*100)</f>
        <v>:</v>
      </c>
      <c r="Y11" s="172" t="str">
        <f>IF(OR(P2_1T!Y11=":",P2_1T!Y11=""),":",((P2_1T!Y11-P2_1T!Y$17)/P2_1T!Y$17+1)*100)</f>
        <v>:</v>
      </c>
      <c r="Z11" s="172" t="str">
        <f>IF(OR(P2_1T!Z11=":",P2_1T!Z11=""),":",((P2_1T!Z11-P2_1T!Z$17)/P2_1T!Z$17+1)*100)</f>
        <v>:</v>
      </c>
      <c r="AA11" s="172" t="str">
        <f>IF(OR(P2_1T!AA11=":",P2_1T!AA11=""),":",((P2_1T!AA11-P2_1T!AA$17)/P2_1T!AA$17+1)*100)</f>
        <v>:</v>
      </c>
      <c r="AB11" s="172" t="str">
        <f>IF(OR(P2_1T!AB11=":",P2_1T!AB11=""),":",((P2_1T!AB11-P2_1T!AB$17)/P2_1T!AB$17+1)*100)</f>
        <v>:</v>
      </c>
      <c r="AC11" s="175">
        <f>IF(OR(P2_1T!AC11=":",P2_1T!AC11=""),":",((P2_1T!AC11-P2_1T!AC$17)/P2_1T!AC$17+1)*100)</f>
        <v>89.921158874621028</v>
      </c>
      <c r="AD11" s="172" t="str">
        <f>IF(OR(P2_1T!AD11=":",P2_1T!AD11=""),":",((P2_1T!AD11-P2_1T!AD$17)/P2_1T!AD$17+1)*100)</f>
        <v>:</v>
      </c>
      <c r="AE11" s="172">
        <f>IF(OR(P2_1T!AE11=":",P2_1T!AE11=""),":",((P2_1T!AE11-P2_1T!AE$17)/P2_1T!AE$17+1)*100)</f>
        <v>104.8595341767705</v>
      </c>
      <c r="AF11" s="172">
        <f>IF(OR(P2_1T!AF11=":",P2_1T!AF11=""),":",((P2_1T!AF11-P2_1T!AF$17)/P2_1T!AF$17+1)*100)</f>
        <v>86.901449951032831</v>
      </c>
      <c r="AG11" s="172">
        <f>IF(OR(P2_1T!AG11=":",P2_1T!AG11=""),":",((P2_1T!AG11-P2_1T!AG$17)/P2_1T!AG$17+1)*100)</f>
        <v>93.597642822401752</v>
      </c>
      <c r="AH11" s="172">
        <f>IF(OR(P2_1T!AH11=":",P2_1T!AH11=""),":",((P2_1T!AH11-P2_1T!AH$17)/P2_1T!AH$17+1)*100)</f>
        <v>100.80846448965623</v>
      </c>
      <c r="AI11" s="172">
        <f>IF(OR(P2_1T!AI11=":",P2_1T!AI11=""),":",((P2_1T!AI11-P2_1T!AI$17)/P2_1T!AI$17+1)*100)</f>
        <v>86.795681149541608</v>
      </c>
      <c r="AJ11" s="172">
        <f>IF(OR(P2_1T!AJ11=":",P2_1T!AJ11=""),":",((P2_1T!AJ11-P2_1T!AJ$17)/P2_1T!AJ$17+1)*100)</f>
        <v>61.092266977796307</v>
      </c>
      <c r="AK11" s="172">
        <f>IF(OR(P2_1T!AK11=":",P2_1T!AK11=""),":",((P2_1T!AK11-P2_1T!AK$17)/P2_1T!AK$17+1)*100)</f>
        <v>76.813949848371905</v>
      </c>
      <c r="AL11" s="172">
        <f>IF(OR(P2_1T!AL11=":",P2_1T!AL11=""),":",((P2_1T!AL11-P2_1T!AL$17)/P2_1T!AL$17+1)*100)</f>
        <v>115.23399088947748</v>
      </c>
      <c r="AM11" s="172">
        <f>IF(OR(P2_1T!AM11=":",P2_1T!AM11=""),":",((P2_1T!AM11-P2_1T!AM$17)/P2_1T!AM$17+1)*100)</f>
        <v>93.521846651140791</v>
      </c>
      <c r="AN11" s="172">
        <f>IF(OR(P2_1T!AN11=":",P2_1T!AN11=""),":",((P2_1T!AN11-P2_1T!AN$17)/P2_1T!AN$17+1)*100)</f>
        <v>93.208754118425148</v>
      </c>
      <c r="AO11" s="172">
        <f>IF(OR(P2_1T!AO11=":",P2_1T!AO11=""),":",((P2_1T!AO11-P2_1T!AO$17)/P2_1T!AO$17+1)*100)</f>
        <v>117.14831846856973</v>
      </c>
      <c r="AP11" s="190"/>
      <c r="AQ11" s="172">
        <f>IF(OR(P2_1T!AQ11=":",P2_1T!AQ11=""),":",((P2_1T!AQ11-P2_1T!AQ$17)/P2_1T!AQ$17+1)*100)</f>
        <v>100.80079753046772</v>
      </c>
      <c r="AR11" s="172">
        <f>IF(OR(P2_1T!AR11=":",P2_1T!AR11=""),":",((P2_1T!AR11-P2_1T!AR$17)/P2_1T!AR$17+1)*100)</f>
        <v>92.584288186703347</v>
      </c>
      <c r="AS11" s="172">
        <f>IF(OR(P2_1T!AS11=":",P2_1T!AS11=""),":",((P2_1T!AS11-P2_1T!AS$17)/P2_1T!AS$17+1)*100)</f>
        <v>90.627836707487162</v>
      </c>
    </row>
    <row r="12" spans="1:45" ht="22.5" customHeight="1">
      <c r="A12" s="77">
        <f t="shared" si="0"/>
        <v>1</v>
      </c>
      <c r="B12" s="105">
        <v>2000</v>
      </c>
      <c r="C12" s="172">
        <f>IF(OR(P2_1T!C12=":",P2_1T!C12=""),":",((P2_1T!C12-P2_1T!C$17)/P2_1T!C$17+1)*100)</f>
        <v>95.939552838696386</v>
      </c>
      <c r="D12" s="172">
        <f>IF(OR(P2_1T!D12=":",P2_1T!D12=""),":",((P2_1T!D12-P2_1T!D$17)/P2_1T!D$17+1)*100)</f>
        <v>74.871814194835522</v>
      </c>
      <c r="E12" s="172">
        <f>IF(OR(P2_1T!E12=":",P2_1T!E12=""),":",((P2_1T!E12-P2_1T!E$17)/P2_1T!E$17+1)*100)</f>
        <v>96.178223049162142</v>
      </c>
      <c r="F12" s="172">
        <f>IF(OR(P2_1T!F12=":",P2_1T!F12=""),":",((P2_1T!F12-P2_1T!F$17)/P2_1T!F$17+1)*100)</f>
        <v>86.905228539469789</v>
      </c>
      <c r="G12" s="172">
        <f>IF(OR(P2_1T!G12=":",P2_1T!G12=""),":",((P2_1T!G12-P2_1T!G$17)/P2_1T!G$17+1)*100)</f>
        <v>67.385600841125552</v>
      </c>
      <c r="H12" s="172">
        <f>IF(OR(P2_1T!H12=":",P2_1T!H12=""),":",((P2_1T!H12-P2_1T!H$17)/P2_1T!H$17+1)*100)</f>
        <v>100.86233780237191</v>
      </c>
      <c r="I12" s="172">
        <f>IF(OR(P2_1T!I12=":",P2_1T!I12=""),":",((P2_1T!I12-P2_1T!I$17)/P2_1T!I$17+1)*100)</f>
        <v>67.463377136004553</v>
      </c>
      <c r="J12" s="172">
        <f>IF(OR(P2_1T!J12=":",P2_1T!J12=""),":",((P2_1T!J12-P2_1T!J$17)/P2_1T!J$17+1)*100)</f>
        <v>109.88527668989396</v>
      </c>
      <c r="K12" s="172">
        <f>IF(OR(P2_1T!K12=":",P2_1T!K12=""),":",((P2_1T!K12-P2_1T!K$17)/P2_1T!K$17+1)*100)</f>
        <v>126.26768075651877</v>
      </c>
      <c r="L12" s="172">
        <f>IF(OR(P2_1T!L12=":",P2_1T!L12=""),":",((P2_1T!L12-P2_1T!L$17)/P2_1T!L$17+1)*100)</f>
        <v>67.705028208883604</v>
      </c>
      <c r="M12" s="172">
        <f>IF(OR(P2_1T!M12=":",P2_1T!M12=""),":",((P2_1T!M12-P2_1T!M$17)/P2_1T!M$17+1)*100)</f>
        <v>84.24355785533244</v>
      </c>
      <c r="N12" s="172">
        <f>IF(OR(P2_1T!N12=":",P2_1T!N12=""),":",((P2_1T!N12-P2_1T!N$17)/P2_1T!N$17+1)*100)</f>
        <v>116.31240638143234</v>
      </c>
      <c r="O12" s="172">
        <f>IF(OR(P2_1T!O12=":",P2_1T!O12=""),":",((P2_1T!O12-P2_1T!O$17)/P2_1T!O$17+1)*100)</f>
        <v>95.758671609659629</v>
      </c>
      <c r="P12" s="172">
        <f>IF(OR(P2_1T!P12=":",P2_1T!P12=""),":",((P2_1T!P12-P2_1T!P$17)/P2_1T!P$17+1)*100)</f>
        <v>105.1179645056785</v>
      </c>
      <c r="Q12" s="172">
        <f>IF(OR(P2_1T!Q12=":",P2_1T!Q12=""),":",((P2_1T!Q12-P2_1T!Q$17)/P2_1T!Q$17+1)*100)</f>
        <v>91.850212588413044</v>
      </c>
      <c r="R12" s="172">
        <f>IF(OR(P2_1T!R12=":",P2_1T!R12=""),":",((P2_1T!R12-P2_1T!R$17)/P2_1T!R$17+1)*100)</f>
        <v>97.724152686489475</v>
      </c>
      <c r="S12" s="172">
        <f>IF(OR(P2_1T!S12=":",P2_1T!S12=""),":",((P2_1T!S12-P2_1T!S$17)/P2_1T!S$17+1)*100)</f>
        <v>98.549215059443171</v>
      </c>
      <c r="T12" s="172">
        <f>IF(OR(P2_1T!T12=":",P2_1T!T12=""),":",((P2_1T!T12-P2_1T!T$17)/P2_1T!T$17+1)*100)</f>
        <v>96.97694385529843</v>
      </c>
      <c r="U12" s="172">
        <f>IF(OR(P2_1T!U12=":",P2_1T!U12=""),":",((P2_1T!U12-P2_1T!U$17)/P2_1T!U$17+1)*100)</f>
        <v>97.922529974865284</v>
      </c>
      <c r="V12" s="172">
        <f>IF(OR(P2_1T!V12=":",P2_1T!V12=""),":",((P2_1T!V12-P2_1T!V$17)/P2_1T!V$17+1)*100)</f>
        <v>101.60997657972661</v>
      </c>
      <c r="W12" s="172" t="str">
        <f>IF(OR(P2_1T!W12=":",P2_1T!W12=""),":",((P2_1T!W12-P2_1T!W$17)/P2_1T!W$17+1)*100)</f>
        <v>:</v>
      </c>
      <c r="X12" s="172" t="str">
        <f>IF(OR(P2_1T!X12=":",P2_1T!X12=""),":",((P2_1T!X12-P2_1T!X$17)/P2_1T!X$17+1)*100)</f>
        <v>:</v>
      </c>
      <c r="Y12" s="172" t="str">
        <f>IF(OR(P2_1T!Y12=":",P2_1T!Y12=""),":",((P2_1T!Y12-P2_1T!Y$17)/P2_1T!Y$17+1)*100)</f>
        <v>:</v>
      </c>
      <c r="Z12" s="172" t="str">
        <f>IF(OR(P2_1T!Z12=":",P2_1T!Z12=""),":",((P2_1T!Z12-P2_1T!Z$17)/P2_1T!Z$17+1)*100)</f>
        <v>:</v>
      </c>
      <c r="AA12" s="172" t="str">
        <f>IF(OR(P2_1T!AA12=":",P2_1T!AA12=""),":",((P2_1T!AA12-P2_1T!AA$17)/P2_1T!AA$17+1)*100)</f>
        <v>:</v>
      </c>
      <c r="AB12" s="172" t="str">
        <f>IF(OR(P2_1T!AB12=":",P2_1T!AB12=""),":",((P2_1T!AB12-P2_1T!AB$17)/P2_1T!AB$17+1)*100)</f>
        <v>:</v>
      </c>
      <c r="AC12" s="175">
        <f>IF(OR(P2_1T!AC12=":",P2_1T!AC12=""),":",((P2_1T!AC12-P2_1T!AC$17)/P2_1T!AC$17+1)*100)</f>
        <v>93.196853581040145</v>
      </c>
      <c r="AD12" s="172" t="str">
        <f>IF(OR(P2_1T!AD12=":",P2_1T!AD12=""),":",((P2_1T!AD12-P2_1T!AD$17)/P2_1T!AD$17+1)*100)</f>
        <v>:</v>
      </c>
      <c r="AE12" s="172">
        <f>IF(OR(P2_1T!AE12=":",P2_1T!AE12=""),":",((P2_1T!AE12-P2_1T!AE$17)/P2_1T!AE$17+1)*100)</f>
        <v>95.939552838696386</v>
      </c>
      <c r="AF12" s="172">
        <f>IF(OR(P2_1T!AF12=":",P2_1T!AF12=""),":",((P2_1T!AF12-P2_1T!AF$17)/P2_1T!AF$17+1)*100)</f>
        <v>89.940555271224042</v>
      </c>
      <c r="AG12" s="172">
        <f>IF(OR(P2_1T!AG12=":",P2_1T!AG12=""),":",((P2_1T!AG12-P2_1T!AG$17)/P2_1T!AG$17+1)*100)</f>
        <v>96.178223049162142</v>
      </c>
      <c r="AH12" s="172">
        <f>IF(OR(P2_1T!AH12=":",P2_1T!AH12=""),":",((P2_1T!AH12-P2_1T!AH$17)/P2_1T!AH$17+1)*100)</f>
        <v>100.86233780237191</v>
      </c>
      <c r="AI12" s="172">
        <f>IF(OR(P2_1T!AI12=":",P2_1T!AI12=""),":",((P2_1T!AI12-P2_1T!AI$17)/P2_1T!AI$17+1)*100)</f>
        <v>92.553541178019842</v>
      </c>
      <c r="AJ12" s="172">
        <f>IF(OR(P2_1T!AJ12=":",P2_1T!AJ12=""),":",((P2_1T!AJ12-P2_1T!AJ$17)/P2_1T!AJ$17+1)*100)</f>
        <v>67.705028208883604</v>
      </c>
      <c r="AK12" s="172">
        <f>IF(OR(P2_1T!AK12=":",P2_1T!AK12=""),":",((P2_1T!AK12-P2_1T!AK$17)/P2_1T!AK$17+1)*100)</f>
        <v>84.24355785533244</v>
      </c>
      <c r="AL12" s="172">
        <f>IF(OR(P2_1T!AL12=":",P2_1T!AL12=""),":",((P2_1T!AL12-P2_1T!AL$17)/P2_1T!AL$17+1)*100)</f>
        <v>116.31240638143234</v>
      </c>
      <c r="AM12" s="172">
        <f>IF(OR(P2_1T!AM12=":",P2_1T!AM12=""),":",((P2_1T!AM12-P2_1T!AM$17)/P2_1T!AM$17+1)*100)</f>
        <v>96.727557359791376</v>
      </c>
      <c r="AN12" s="172">
        <f>IF(OR(P2_1T!AN12=":",P2_1T!AN12=""),":",((P2_1T!AN12-P2_1T!AN$17)/P2_1T!AN$17+1)*100)</f>
        <v>94.557943696420992</v>
      </c>
      <c r="AO12" s="172">
        <f>IF(OR(P2_1T!AO12=":",P2_1T!AO12=""),":",((P2_1T!AO12-P2_1T!AO$17)/P2_1T!AO$17+1)*100)</f>
        <v>121.95263400195986</v>
      </c>
      <c r="AP12" s="190"/>
      <c r="AQ12" s="172">
        <f>IF(OR(P2_1T!AQ12=":",P2_1T!AQ12=""),":",((P2_1T!AQ12-P2_1T!AQ$17)/P2_1T!AQ$17+1)*100)</f>
        <v>94.189693317352891</v>
      </c>
      <c r="AR12" s="172">
        <f>IF(OR(P2_1T!AR12=":",P2_1T!AR12=""),":",((P2_1T!AR12-P2_1T!AR$17)/P2_1T!AR$17+1)*100)</f>
        <v>94.243721071656367</v>
      </c>
      <c r="AS12" s="172">
        <f>IF(OR(P2_1T!AS12=":",P2_1T!AS12=""),":",((P2_1T!AS12-P2_1T!AS$17)/P2_1T!AS$17+1)*100)</f>
        <v>94.607434732804762</v>
      </c>
    </row>
    <row r="13" spans="1:45" ht="22.5" customHeight="1">
      <c r="A13" s="77">
        <f t="shared" si="0"/>
        <v>1</v>
      </c>
      <c r="B13" s="105">
        <v>2001</v>
      </c>
      <c r="C13" s="172">
        <f>IF(OR(P2_1T!C13=":",P2_1T!C13=""),":",((P2_1T!C13-P2_1T!C$17)/P2_1T!C$17+1)*100)</f>
        <v>97.394658408180234</v>
      </c>
      <c r="D13" s="172">
        <f>IF(OR(P2_1T!D13=":",P2_1T!D13=""),":",((P2_1T!D13-P2_1T!D$17)/P2_1T!D$17+1)*100)</f>
        <v>67.765637710997737</v>
      </c>
      <c r="E13" s="172">
        <f>IF(OR(P2_1T!E13=":",P2_1T!E13=""),":",((P2_1T!E13-P2_1T!E$17)/P2_1T!E$17+1)*100)</f>
        <v>98.033313577077081</v>
      </c>
      <c r="F13" s="172">
        <f>IF(OR(P2_1T!F13=":",P2_1T!F13=""),":",((P2_1T!F13-P2_1T!F$17)/P2_1T!F$17+1)*100)</f>
        <v>105.77730188625132</v>
      </c>
      <c r="G13" s="172">
        <f>IF(OR(P2_1T!G13=":",P2_1T!G13=""),":",((P2_1T!G13-P2_1T!G$17)/P2_1T!G$17+1)*100)</f>
        <v>77.86187046059635</v>
      </c>
      <c r="H13" s="172">
        <f>IF(OR(P2_1T!H13=":",P2_1T!H13=""),":",((P2_1T!H13-P2_1T!H$17)/P2_1T!H$17+1)*100)</f>
        <v>98.564405684844374</v>
      </c>
      <c r="I13" s="172">
        <f>IF(OR(P2_1T!I13=":",P2_1T!I13=""),":",((P2_1T!I13-P2_1T!I$17)/P2_1T!I$17+1)*100)</f>
        <v>73.612978332451618</v>
      </c>
      <c r="J13" s="172">
        <f>IF(OR(P2_1T!J13=":",P2_1T!J13=""),":",((P2_1T!J13-P2_1T!J$17)/P2_1T!J$17+1)*100)</f>
        <v>99.198294638314366</v>
      </c>
      <c r="K13" s="172">
        <f>IF(OR(P2_1T!K13=":",P2_1T!K13=""),":",((P2_1T!K13-P2_1T!K$17)/P2_1T!K$17+1)*100)</f>
        <v>119.09631530088518</v>
      </c>
      <c r="L13" s="172">
        <f>IF(OR(P2_1T!L13=":",P2_1T!L13=""),":",((P2_1T!L13-P2_1T!L$17)/P2_1T!L$17+1)*100)</f>
        <v>72.583071962547223</v>
      </c>
      <c r="M13" s="172">
        <f>IF(OR(P2_1T!M13=":",P2_1T!M13=""),":",((P2_1T!M13-P2_1T!M$17)/P2_1T!M$17+1)*100)</f>
        <v>88.651764767913505</v>
      </c>
      <c r="N13" s="172">
        <f>IF(OR(P2_1T!N13=":",P2_1T!N13=""),":",((P2_1T!N13-P2_1T!N$17)/P2_1T!N$17+1)*100)</f>
        <v>116.19506402603407</v>
      </c>
      <c r="O13" s="172">
        <f>IF(OR(P2_1T!O13=":",P2_1T!O13=""),":",((P2_1T!O13-P2_1T!O$17)/P2_1T!O$17+1)*100)</f>
        <v>101.43620661589333</v>
      </c>
      <c r="P13" s="172">
        <f>IF(OR(P2_1T!P13=":",P2_1T!P13=""),":",((P2_1T!P13-P2_1T!P$17)/P2_1T!P$17+1)*100)</f>
        <v>104.90649111525263</v>
      </c>
      <c r="Q13" s="172">
        <f>IF(OR(P2_1T!Q13=":",P2_1T!Q13=""),":",((P2_1T!Q13-P2_1T!Q$17)/P2_1T!Q$17+1)*100)</f>
        <v>89.752923895644514</v>
      </c>
      <c r="R13" s="172">
        <f>IF(OR(P2_1T!R13=":",P2_1T!R13=""),":",((P2_1T!R13-P2_1T!R$17)/P2_1T!R$17+1)*100)</f>
        <v>94.390629326856072</v>
      </c>
      <c r="S13" s="172">
        <f>IF(OR(P2_1T!S13=":",P2_1T!S13=""),":",((P2_1T!S13-P2_1T!S$17)/P2_1T!S$17+1)*100)</f>
        <v>98.161037615061147</v>
      </c>
      <c r="T13" s="172">
        <f>IF(OR(P2_1T!T13=":",P2_1T!T13=""),":",((P2_1T!T13-P2_1T!T$17)/P2_1T!T$17+1)*100)</f>
        <v>100.73997300313648</v>
      </c>
      <c r="U13" s="172">
        <f>IF(OR(P2_1T!U13=":",P2_1T!U13=""),":",((P2_1T!U13-P2_1T!U$17)/P2_1T!U$17+1)*100)</f>
        <v>93.196993424844834</v>
      </c>
      <c r="V13" s="172">
        <f>IF(OR(P2_1T!V13=":",P2_1T!V13=""),":",((P2_1T!V13-P2_1T!V$17)/P2_1T!V$17+1)*100)</f>
        <v>101.25442449081706</v>
      </c>
      <c r="W13" s="172" t="str">
        <f>IF(OR(P2_1T!W13=":",P2_1T!W13=""),":",((P2_1T!W13-P2_1T!W$17)/P2_1T!W$17+1)*100)</f>
        <v>:</v>
      </c>
      <c r="X13" s="172" t="str">
        <f>IF(OR(P2_1T!X13=":",P2_1T!X13=""),":",((P2_1T!X13-P2_1T!X$17)/P2_1T!X$17+1)*100)</f>
        <v>:</v>
      </c>
      <c r="Y13" s="172" t="str">
        <f>IF(OR(P2_1T!Y13=":",P2_1T!Y13=""),":",((P2_1T!Y13-P2_1T!Y$17)/P2_1T!Y$17+1)*100)</f>
        <v>:</v>
      </c>
      <c r="Z13" s="172" t="str">
        <f>IF(OR(P2_1T!Z13=":",P2_1T!Z13=""),":",((P2_1T!Z13-P2_1T!Z$17)/P2_1T!Z$17+1)*100)</f>
        <v>:</v>
      </c>
      <c r="AA13" s="172" t="str">
        <f>IF(OR(P2_1T!AA13=":",P2_1T!AA13=""),":",((P2_1T!AA13-P2_1T!AA$17)/P2_1T!AA$17+1)*100)</f>
        <v>:</v>
      </c>
      <c r="AB13" s="172" t="str">
        <f>IF(OR(P2_1T!AB13=":",P2_1T!AB13=""),":",((P2_1T!AB13-P2_1T!AB$17)/P2_1T!AB$17+1)*100)</f>
        <v>:</v>
      </c>
      <c r="AC13" s="175">
        <f>IF(OR(P2_1T!AC13=":",P2_1T!AC13=""),":",((P2_1T!AC13-P2_1T!AC$17)/P2_1T!AC$17+1)*100)</f>
        <v>93.30909052853815</v>
      </c>
      <c r="AD13" s="172" t="str">
        <f>IF(OR(P2_1T!AD13=":",P2_1T!AD13=""),":",((P2_1T!AD13-P2_1T!AD$17)/P2_1T!AD$17+1)*100)</f>
        <v>:</v>
      </c>
      <c r="AE13" s="172">
        <f>IF(OR(P2_1T!AE13=":",P2_1T!AE13=""),":",((P2_1T!AE13-P2_1T!AE$17)/P2_1T!AE$17+1)*100)</f>
        <v>97.394658408180234</v>
      </c>
      <c r="AF13" s="172">
        <f>IF(OR(P2_1T!AF13=":",P2_1T!AF13=""),":",((P2_1T!AF13-P2_1T!AF$17)/P2_1T!AF$17+1)*100)</f>
        <v>94.236233637652802</v>
      </c>
      <c r="AG13" s="172">
        <f>IF(OR(P2_1T!AG13=":",P2_1T!AG13=""),":",((P2_1T!AG13-P2_1T!AG$17)/P2_1T!AG$17+1)*100)</f>
        <v>98.033313577077081</v>
      </c>
      <c r="AH13" s="172">
        <f>IF(OR(P2_1T!AH13=":",P2_1T!AH13=""),":",((P2_1T!AH13-P2_1T!AH$17)/P2_1T!AH$17+1)*100)</f>
        <v>98.564405684844374</v>
      </c>
      <c r="AI13" s="172">
        <f>IF(OR(P2_1T!AI13=":",P2_1T!AI13=""),":",((P2_1T!AI13-P2_1T!AI$17)/P2_1T!AI$17+1)*100)</f>
        <v>90.986575248535274</v>
      </c>
      <c r="AJ13" s="172">
        <f>IF(OR(P2_1T!AJ13=":",P2_1T!AJ13=""),":",((P2_1T!AJ13-P2_1T!AJ$17)/P2_1T!AJ$17+1)*100)</f>
        <v>72.583071962547223</v>
      </c>
      <c r="AK13" s="172">
        <f>IF(OR(P2_1T!AK13=":",P2_1T!AK13=""),":",((P2_1T!AK13-P2_1T!AK$17)/P2_1T!AK$17+1)*100)</f>
        <v>88.651764767913505</v>
      </c>
      <c r="AL13" s="172">
        <f>IF(OR(P2_1T!AL13=":",P2_1T!AL13=""),":",((P2_1T!AL13-P2_1T!AL$17)/P2_1T!AL$17+1)*100)</f>
        <v>116.19506402603407</v>
      </c>
      <c r="AM13" s="172">
        <f>IF(OR(P2_1T!AM13=":",P2_1T!AM13=""),":",((P2_1T!AM13-P2_1T!AM$17)/P2_1T!AM$17+1)*100)</f>
        <v>101.35196571486867</v>
      </c>
      <c r="AN13" s="172">
        <f>IF(OR(P2_1T!AN13=":",P2_1T!AN13=""),":",((P2_1T!AN13-P2_1T!AN$17)/P2_1T!AN$17+1)*100)</f>
        <v>92.600192384258847</v>
      </c>
      <c r="AO13" s="172">
        <f>IF(OR(P2_1T!AO13=":",P2_1T!AO13=""),":",((P2_1T!AO13-P2_1T!AO$17)/P2_1T!AO$17+1)*100)</f>
        <v>114.779448336999</v>
      </c>
      <c r="AP13" s="190"/>
      <c r="AQ13" s="172">
        <f>IF(OR(P2_1T!AQ13=":",P2_1T!AQ13=""),":",((P2_1T!AQ13-P2_1T!AQ$17)/P2_1T!AQ$17+1)*100)</f>
        <v>94.730301493813215</v>
      </c>
      <c r="AR13" s="172">
        <f>IF(OR(P2_1T!AR13=":",P2_1T!AR13=""),":",((P2_1T!AR13-P2_1T!AR$17)/P2_1T!AR$17+1)*100)</f>
        <v>96.194908467977726</v>
      </c>
      <c r="AS13" s="172">
        <f>IF(OR(P2_1T!AS13=":",P2_1T!AS13=""),":",((P2_1T!AS13-P2_1T!AS$17)/P2_1T!AS$17+1)*100)</f>
        <v>93.595442923722587</v>
      </c>
    </row>
    <row r="14" spans="1:45" ht="22.5" customHeight="1">
      <c r="A14" s="77">
        <f t="shared" si="0"/>
        <v>1</v>
      </c>
      <c r="B14" s="105">
        <v>2002</v>
      </c>
      <c r="C14" s="172">
        <f>IF(OR(P2_1T!C14=":",P2_1T!C14=""),":",((P2_1T!C14-P2_1T!C$17)/P2_1T!C$17+1)*100)</f>
        <v>104.99154420525656</v>
      </c>
      <c r="D14" s="172">
        <f>IF(OR(P2_1T!D14=":",P2_1T!D14=""),":",((P2_1T!D14-P2_1T!D$17)/P2_1T!D$17+1)*100)</f>
        <v>80.868724015857822</v>
      </c>
      <c r="E14" s="172">
        <f>IF(OR(P2_1T!E14=":",P2_1T!E14=""),":",((P2_1T!E14-P2_1T!E$17)/P2_1T!E$17+1)*100)</f>
        <v>102.24959974433867</v>
      </c>
      <c r="F14" s="172">
        <f>IF(OR(P2_1T!F14=":",P2_1T!F14=""),":",((P2_1T!F14-P2_1T!F$17)/P2_1T!F$17+1)*100)</f>
        <v>117.5756938402853</v>
      </c>
      <c r="G14" s="172">
        <f>IF(OR(P2_1T!G14=":",P2_1T!G14=""),":",((P2_1T!G14-P2_1T!G$17)/P2_1T!G$17+1)*100)</f>
        <v>85.631119458761006</v>
      </c>
      <c r="H14" s="172">
        <f>IF(OR(P2_1T!H14=":",P2_1T!H14=""),":",((P2_1T!H14-P2_1T!H$17)/P2_1T!H$17+1)*100)</f>
        <v>101.51230061972394</v>
      </c>
      <c r="I14" s="172">
        <f>IF(OR(P2_1T!I14=":",P2_1T!I14=""),":",((P2_1T!I14-P2_1T!I$17)/P2_1T!I$17+1)*100)</f>
        <v>77.251620409781324</v>
      </c>
      <c r="J14" s="172">
        <f>IF(OR(P2_1T!J14=":",P2_1T!J14=""),":",((P2_1T!J14-P2_1T!J$17)/P2_1T!J$17+1)*100)</f>
        <v>102.15687476545727</v>
      </c>
      <c r="K14" s="172">
        <f>IF(OR(P2_1T!K14=":",P2_1T!K14=""),":",((P2_1T!K14-P2_1T!K$17)/P2_1T!K$17+1)*100)</f>
        <v>110.8709055122976</v>
      </c>
      <c r="L14" s="172">
        <f>IF(OR(P2_1T!L14=":",P2_1T!L14=""),":",((P2_1T!L14-P2_1T!L$17)/P2_1T!L$17+1)*100)</f>
        <v>79.655508670446011</v>
      </c>
      <c r="M14" s="172">
        <f>IF(OR(P2_1T!M14=":",P2_1T!M14=""),":",((P2_1T!M14-P2_1T!M$17)/P2_1T!M$17+1)*100)</f>
        <v>92.313223277090458</v>
      </c>
      <c r="N14" s="172">
        <f>IF(OR(P2_1T!N14=":",P2_1T!N14=""),":",((P2_1T!N14-P2_1T!N$17)/P2_1T!N$17+1)*100)</f>
        <v>122.89874548409898</v>
      </c>
      <c r="O14" s="172">
        <f>IF(OR(P2_1T!O14=":",P2_1T!O14=""),":",((P2_1T!O14-P2_1T!O$17)/P2_1T!O$17+1)*100)</f>
        <v>103.67220592799514</v>
      </c>
      <c r="P14" s="172">
        <f>IF(OR(P2_1T!P14=":",P2_1T!P14=""),":",((P2_1T!P14-P2_1T!P$17)/P2_1T!P$17+1)*100)</f>
        <v>102.92182494077875</v>
      </c>
      <c r="Q14" s="172">
        <f>IF(OR(P2_1T!Q14=":",P2_1T!Q14=""),":",((P2_1T!Q14-P2_1T!Q$17)/P2_1T!Q$17+1)*100)</f>
        <v>90.424079169407804</v>
      </c>
      <c r="R14" s="172">
        <f>IF(OR(P2_1T!R14=":",P2_1T!R14=""),":",((P2_1T!R14-P2_1T!R$17)/P2_1T!R$17+1)*100)</f>
        <v>96.814831763026035</v>
      </c>
      <c r="S14" s="172">
        <f>IF(OR(P2_1T!S14=":",P2_1T!S14=""),":",((P2_1T!S14-P2_1T!S$17)/P2_1T!S$17+1)*100)</f>
        <v>98.03663212665667</v>
      </c>
      <c r="T14" s="172">
        <f>IF(OR(P2_1T!T14=":",P2_1T!T14=""),":",((P2_1T!T14-P2_1T!T$17)/P2_1T!T$17+1)*100)</f>
        <v>108.68952823256799</v>
      </c>
      <c r="U14" s="172">
        <f>IF(OR(P2_1T!U14=":",P2_1T!U14=""),":",((P2_1T!U14-P2_1T!U$17)/P2_1T!U$17+1)*100)</f>
        <v>96.423855018174564</v>
      </c>
      <c r="V14" s="172">
        <f>IF(OR(P2_1T!V14=":",P2_1T!V14=""),":",((P2_1T!V14-P2_1T!V$17)/P2_1T!V$17+1)*100)</f>
        <v>101.83425616639967</v>
      </c>
      <c r="W14" s="172" t="str">
        <f>IF(OR(P2_1T!W14=":",P2_1T!W14=""),":",((P2_1T!W14-P2_1T!W$17)/P2_1T!W$17+1)*100)</f>
        <v>:</v>
      </c>
      <c r="X14" s="172" t="str">
        <f>IF(OR(P2_1T!X14=":",P2_1T!X14=""),":",((P2_1T!X14-P2_1T!X$17)/P2_1T!X$17+1)*100)</f>
        <v>:</v>
      </c>
      <c r="Y14" s="172" t="str">
        <f>IF(OR(P2_1T!Y14=":",P2_1T!Y14=""),":",((P2_1T!Y14-P2_1T!Y$17)/P2_1T!Y$17+1)*100)</f>
        <v>:</v>
      </c>
      <c r="Z14" s="172" t="str">
        <f>IF(OR(P2_1T!Z14=":",P2_1T!Z14=""),":",((P2_1T!Z14-P2_1T!Z$17)/P2_1T!Z$17+1)*100)</f>
        <v>:</v>
      </c>
      <c r="AA14" s="172" t="str">
        <f>IF(OR(P2_1T!AA14=":",P2_1T!AA14=""),":",((P2_1T!AA14-P2_1T!AA$17)/P2_1T!AA$17+1)*100)</f>
        <v>:</v>
      </c>
      <c r="AB14" s="172" t="str">
        <f>IF(OR(P2_1T!AB14=":",P2_1T!AB14=""),":",((P2_1T!AB14-P2_1T!AB$17)/P2_1T!AB$17+1)*100)</f>
        <v>:</v>
      </c>
      <c r="AC14" s="175">
        <f>IF(OR(P2_1T!AC14=":",P2_1T!AC14=""),":",((P2_1T!AC14-P2_1T!AC$17)/P2_1T!AC$17+1)*100)</f>
        <v>95.709879271952829</v>
      </c>
      <c r="AD14" s="172" t="str">
        <f>IF(OR(P2_1T!AD14=":",P2_1T!AD14=""),":",((P2_1T!AD14-P2_1T!AD$17)/P2_1T!AD$17+1)*100)</f>
        <v>:</v>
      </c>
      <c r="AE14" s="172">
        <f>IF(OR(P2_1T!AE14=":",P2_1T!AE14=""),":",((P2_1T!AE14-P2_1T!AE$17)/P2_1T!AE$17+1)*100)</f>
        <v>104.99154420525656</v>
      </c>
      <c r="AF14" s="172">
        <f>IF(OR(P2_1T!AF14=":",P2_1T!AF14=""),":",((P2_1T!AF14-P2_1T!AF$17)/P2_1T!AF$17+1)*100)</f>
        <v>100.05606614680262</v>
      </c>
      <c r="AG14" s="172">
        <f>IF(OR(P2_1T!AG14=":",P2_1T!AG14=""),":",((P2_1T!AG14-P2_1T!AG$17)/P2_1T!AG$17+1)*100)</f>
        <v>102.24959974433867</v>
      </c>
      <c r="AH14" s="172">
        <f>IF(OR(P2_1T!AH14=":",P2_1T!AH14=""),":",((P2_1T!AH14-P2_1T!AH$17)/P2_1T!AH$17+1)*100)</f>
        <v>101.51230061972394</v>
      </c>
      <c r="AI14" s="172">
        <f>IF(OR(P2_1T!AI14=":",P2_1T!AI14=""),":",((P2_1T!AI14-P2_1T!AI$17)/P2_1T!AI$17+1)*100)</f>
        <v>91.211871674883966</v>
      </c>
      <c r="AJ14" s="172">
        <f>IF(OR(P2_1T!AJ14=":",P2_1T!AJ14=""),":",((P2_1T!AJ14-P2_1T!AJ$17)/P2_1T!AJ$17+1)*100)</f>
        <v>79.655508670446011</v>
      </c>
      <c r="AK14" s="172">
        <f>IF(OR(P2_1T!AK14=":",P2_1T!AK14=""),":",((P2_1T!AK14-P2_1T!AK$17)/P2_1T!AK$17+1)*100)</f>
        <v>92.313223277090458</v>
      </c>
      <c r="AL14" s="172">
        <f>IF(OR(P2_1T!AL14=":",P2_1T!AL14=""),":",((P2_1T!AL14-P2_1T!AL$17)/P2_1T!AL$17+1)*100)</f>
        <v>122.89874548409898</v>
      </c>
      <c r="AM14" s="172">
        <f>IF(OR(P2_1T!AM14=":",P2_1T!AM14=""),":",((P2_1T!AM14-P2_1T!AM$17)/P2_1T!AM$17+1)*100)</f>
        <v>103.41885372785704</v>
      </c>
      <c r="AN14" s="172">
        <f>IF(OR(P2_1T!AN14=":",P2_1T!AN14=""),":",((P2_1T!AN14-P2_1T!AN$17)/P2_1T!AN$17+1)*100)</f>
        <v>93.548231360550972</v>
      </c>
      <c r="AO14" s="172">
        <f>IF(OR(P2_1T!AO14=":",P2_1T!AO14=""),":",((P2_1T!AO14-P2_1T!AO$17)/P2_1T!AO$17+1)*100)</f>
        <v>114.60699563645183</v>
      </c>
      <c r="AP14" s="190"/>
      <c r="AQ14" s="172">
        <f>IF(OR(P2_1T!AQ14=":",P2_1T!AQ14=""),":",((P2_1T!AQ14-P2_1T!AQ$17)/P2_1T!AQ$17+1)*100)</f>
        <v>102.61739555401212</v>
      </c>
      <c r="AR14" s="172">
        <f>IF(OR(P2_1T!AR14=":",P2_1T!AR14=""),":",((P2_1T!AR14-P2_1T!AR$17)/P2_1T!AR$17+1)*100)</f>
        <v>100.70888578197538</v>
      </c>
      <c r="AS14" s="172">
        <f>IF(OR(P2_1T!AS14=":",P2_1T!AS14=""),":",((P2_1T!AS14-P2_1T!AS$17)/P2_1T!AS$17+1)*100)</f>
        <v>94.962754593436813</v>
      </c>
    </row>
    <row r="15" spans="1:45" ht="22.5" customHeight="1">
      <c r="A15" s="77">
        <f t="shared" si="0"/>
        <v>1</v>
      </c>
      <c r="B15" s="105">
        <v>2003</v>
      </c>
      <c r="C15" s="172">
        <f>IF(OR(P2_1T!C15=":",P2_1T!C15=""),":",((P2_1T!C15-P2_1T!C$17)/P2_1T!C$17+1)*100)</f>
        <v>90.701156349331541</v>
      </c>
      <c r="D15" s="172">
        <f>IF(OR(P2_1T!D15=":",P2_1T!D15=""),":",((P2_1T!D15-P2_1T!D$17)/P2_1T!D$17+1)*100)</f>
        <v>79.434504275372959</v>
      </c>
      <c r="E15" s="172">
        <f>IF(OR(P2_1T!E15=":",P2_1T!E15=""),":",((P2_1T!E15-P2_1T!E$17)/P2_1T!E$17+1)*100)</f>
        <v>103.21585262231565</v>
      </c>
      <c r="F15" s="172">
        <f>IF(OR(P2_1T!F15=":",P2_1T!F15=""),":",((P2_1T!F15-P2_1T!F$17)/P2_1T!F$17+1)*100)</f>
        <v>124.8902953183109</v>
      </c>
      <c r="G15" s="172">
        <f>IF(OR(P2_1T!G15=":",P2_1T!G15=""),":",((P2_1T!G15-P2_1T!G$17)/P2_1T!G$17+1)*100)</f>
        <v>80.830713079788225</v>
      </c>
      <c r="H15" s="172">
        <f>IF(OR(P2_1T!H15=":",P2_1T!H15=""),":",((P2_1T!H15-P2_1T!H$17)/P2_1T!H$17+1)*100)</f>
        <v>102.28659861461824</v>
      </c>
      <c r="I15" s="172">
        <f>IF(OR(P2_1T!I15=":",P2_1T!I15=""),":",((P2_1T!I15-P2_1T!I$17)/P2_1T!I$17+1)*100)</f>
        <v>82.346360385740837</v>
      </c>
      <c r="J15" s="172">
        <f>IF(OR(P2_1T!J15=":",P2_1T!J15=""),":",((P2_1T!J15-P2_1T!J$17)/P2_1T!J$17+1)*100)</f>
        <v>101.65141148961037</v>
      </c>
      <c r="K15" s="172">
        <f>IF(OR(P2_1T!K15=":",P2_1T!K15=""),":",((P2_1T!K15-P2_1T!K$17)/P2_1T!K$17+1)*100)</f>
        <v>102.00154655105752</v>
      </c>
      <c r="L15" s="172">
        <f>IF(OR(P2_1T!L15=":",P2_1T!L15=""),":",((P2_1T!L15-P2_1T!L$17)/P2_1T!L$17+1)*100)</f>
        <v>79.141934185824752</v>
      </c>
      <c r="M15" s="172">
        <f>IF(OR(P2_1T!M15=":",P2_1T!M15=""),":",((P2_1T!M15-P2_1T!M$17)/P2_1T!M$17+1)*100)</f>
        <v>89.128175953937898</v>
      </c>
      <c r="N15" s="172">
        <f>IF(OR(P2_1T!N15=":",P2_1T!N15=""),":",((P2_1T!N15-P2_1T!N$17)/P2_1T!N$17+1)*100)</f>
        <v>120.44114915971289</v>
      </c>
      <c r="O15" s="172">
        <f>IF(OR(P2_1T!O15=":",P2_1T!O15=""),":",((P2_1T!O15-P2_1T!O$17)/P2_1T!O$17+1)*100)</f>
        <v>98.842332830766892</v>
      </c>
      <c r="P15" s="172">
        <f>IF(OR(P2_1T!P15=":",P2_1T!P15=""),":",((P2_1T!P15-P2_1T!P$17)/P2_1T!P$17+1)*100)</f>
        <v>104.51497766311041</v>
      </c>
      <c r="Q15" s="172">
        <f>IF(OR(P2_1T!Q15=":",P2_1T!Q15=""),":",((P2_1T!Q15-P2_1T!Q$17)/P2_1T!Q$17+1)*100)</f>
        <v>97.22517110843711</v>
      </c>
      <c r="R15" s="172">
        <f>IF(OR(P2_1T!R15=":",P2_1T!R15=""),":",((P2_1T!R15-P2_1T!R$17)/P2_1T!R$17+1)*100)</f>
        <v>97.570243892105267</v>
      </c>
      <c r="S15" s="172">
        <f>IF(OR(P2_1T!S15=":",P2_1T!S15=""),":",((P2_1T!S15-P2_1T!S$17)/P2_1T!S$17+1)*100)</f>
        <v>99.433138805835299</v>
      </c>
      <c r="T15" s="172">
        <f>IF(OR(P2_1T!T15=":",P2_1T!T15=""),":",((P2_1T!T15-P2_1T!T$17)/P2_1T!T$17+1)*100)</f>
        <v>107.60924062748052</v>
      </c>
      <c r="U15" s="172">
        <f>IF(OR(P2_1T!U15=":",P2_1T!U15=""),":",((P2_1T!U15-P2_1T!U$17)/P2_1T!U$17+1)*100)</f>
        <v>98.704911148491831</v>
      </c>
      <c r="V15" s="172">
        <f>IF(OR(P2_1T!V15=":",P2_1T!V15=""),":",((P2_1T!V15-P2_1T!V$17)/P2_1T!V$17+1)*100)</f>
        <v>101.17464457085418</v>
      </c>
      <c r="W15" s="172" t="str">
        <f>IF(OR(P2_1T!W15=":",P2_1T!W15=""),":",((P2_1T!W15-P2_1T!W$17)/P2_1T!W$17+1)*100)</f>
        <v>:</v>
      </c>
      <c r="X15" s="172" t="str">
        <f>IF(OR(P2_1T!X15=":",P2_1T!X15=""),":",((P2_1T!X15-P2_1T!X$17)/P2_1T!X$17+1)*100)</f>
        <v>:</v>
      </c>
      <c r="Y15" s="172" t="str">
        <f>IF(OR(P2_1T!Y15=":",P2_1T!Y15=""),":",((P2_1T!Y15-P2_1T!Y$17)/P2_1T!Y$17+1)*100)</f>
        <v>:</v>
      </c>
      <c r="Z15" s="172" t="str">
        <f>IF(OR(P2_1T!Z15=":",P2_1T!Z15=""),":",((P2_1T!Z15-P2_1T!Z$17)/P2_1T!Z$17+1)*100)</f>
        <v>:</v>
      </c>
      <c r="AA15" s="172" t="str">
        <f>IF(OR(P2_1T!AA15=":",P2_1T!AA15=""),":",((P2_1T!AA15-P2_1T!AA$17)/P2_1T!AA$17+1)*100)</f>
        <v>:</v>
      </c>
      <c r="AB15" s="172" t="str">
        <f>IF(OR(P2_1T!AB15=":",P2_1T!AB15=""),":",((P2_1T!AB15-P2_1T!AB$17)/P2_1T!AB$17+1)*100)</f>
        <v>:</v>
      </c>
      <c r="AC15" s="175">
        <f>IF(OR(P2_1T!AC15=":",P2_1T!AC15=""),":",((P2_1T!AC15-P2_1T!AC$17)/P2_1T!AC$17+1)*100)</f>
        <v>95.336782824845727</v>
      </c>
      <c r="AD15" s="172" t="str">
        <f>IF(OR(P2_1T!AD15=":",P2_1T!AD15=""),":",((P2_1T!AD15-P2_1T!AD$17)/P2_1T!AD$17+1)*100)</f>
        <v>:</v>
      </c>
      <c r="AE15" s="172">
        <f>IF(OR(P2_1T!AE15=":",P2_1T!AE15=""),":",((P2_1T!AE15-P2_1T!AE$17)/P2_1T!AE$17+1)*100)</f>
        <v>90.701156349331541</v>
      </c>
      <c r="AF15" s="172">
        <f>IF(OR(P2_1T!AF15=":",P2_1T!AF15=""),":",((P2_1T!AF15-P2_1T!AF$17)/P2_1T!AF$17+1)*100)</f>
        <v>101.29169321493356</v>
      </c>
      <c r="AG15" s="172">
        <f>IF(OR(P2_1T!AG15=":",P2_1T!AG15=""),":",((P2_1T!AG15-P2_1T!AG$17)/P2_1T!AG$17+1)*100)</f>
        <v>103.21585262231565</v>
      </c>
      <c r="AH15" s="172">
        <f>IF(OR(P2_1T!AH15=":",P2_1T!AH15=""),":",((P2_1T!AH15-P2_1T!AH$17)/P2_1T!AH$17+1)*100)</f>
        <v>102.28659861461824</v>
      </c>
      <c r="AI15" s="172">
        <f>IF(OR(P2_1T!AI15=":",P2_1T!AI15=""),":",((P2_1T!AI15-P2_1T!AI$17)/P2_1T!AI$17+1)*100)</f>
        <v>91.310885438893408</v>
      </c>
      <c r="AJ15" s="172">
        <f>IF(OR(P2_1T!AJ15=":",P2_1T!AJ15=""),":",((P2_1T!AJ15-P2_1T!AJ$17)/P2_1T!AJ$17+1)*100)</f>
        <v>79.141934185824752</v>
      </c>
      <c r="AK15" s="172">
        <f>IF(OR(P2_1T!AK15=":",P2_1T!AK15=""),":",((P2_1T!AK15-P2_1T!AK$17)/P2_1T!AK$17+1)*100)</f>
        <v>89.128175953937898</v>
      </c>
      <c r="AL15" s="172">
        <f>IF(OR(P2_1T!AL15=":",P2_1T!AL15=""),":",((P2_1T!AL15-P2_1T!AL$17)/P2_1T!AL$17+1)*100)</f>
        <v>120.44114915971289</v>
      </c>
      <c r="AM15" s="172">
        <f>IF(OR(P2_1T!AM15=":",P2_1T!AM15=""),":",((P2_1T!AM15-P2_1T!AM$17)/P2_1T!AM$17+1)*100)</f>
        <v>99.821627908318959</v>
      </c>
      <c r="AN15" s="172">
        <f>IF(OR(P2_1T!AN15=":",P2_1T!AN15=""),":",((P2_1T!AN15-P2_1T!AN$17)/P2_1T!AN$17+1)*100)</f>
        <v>97.793743554641281</v>
      </c>
      <c r="AO15" s="172">
        <f>IF(OR(P2_1T!AO15=":",P2_1T!AO15=""),":",((P2_1T!AO15-P2_1T!AO$17)/P2_1T!AO$17+1)*100)</f>
        <v>109.44062664793542</v>
      </c>
      <c r="AP15" s="190"/>
      <c r="AQ15" s="172">
        <f>IF(OR(P2_1T!AQ15=":",P2_1T!AQ15=""),":",((P2_1T!AQ15-P2_1T!AQ$17)/P2_1T!AQ$17+1)*100)</f>
        <v>89.831867552440656</v>
      </c>
      <c r="AR15" s="172">
        <f>IF(OR(P2_1T!AR15=":",P2_1T!AR15=""),":",((P2_1T!AR15-P2_1T!AR$17)/P2_1T!AR$17+1)*100)</f>
        <v>101.87792381236405</v>
      </c>
      <c r="AS15" s="172">
        <f>IF(OR(P2_1T!AS15=":",P2_1T!AS15=""),":",((P2_1T!AS15-P2_1T!AS$17)/P2_1T!AS$17+1)*100)</f>
        <v>95.049769974401698</v>
      </c>
    </row>
    <row r="16" spans="1:45" ht="22.5" customHeight="1">
      <c r="A16" s="77">
        <f t="shared" si="0"/>
        <v>1</v>
      </c>
      <c r="B16" s="105">
        <v>2004</v>
      </c>
      <c r="C16" s="172">
        <f>IF(OR(P2_1T!C16=":",P2_1T!C16=""),":",((P2_1T!C16-P2_1T!C$17)/P2_1T!C$17+1)*100)</f>
        <v>92.440988375247173</v>
      </c>
      <c r="D16" s="172">
        <f>IF(OR(P2_1T!D16=":",P2_1T!D16=""),":",((P2_1T!D16-P2_1T!D$17)/P2_1T!D$17+1)*100)</f>
        <v>93.858810102987263</v>
      </c>
      <c r="E16" s="172">
        <f>IF(OR(P2_1T!E16=":",P2_1T!E16=""),":",((P2_1T!E16-P2_1T!E$17)/P2_1T!E$17+1)*100)</f>
        <v>101.41300672532221</v>
      </c>
      <c r="F16" s="172">
        <f>IF(OR(P2_1T!F16=":",P2_1T!F16=""),":",((P2_1T!F16-P2_1T!F$17)/P2_1T!F$17+1)*100)</f>
        <v>115.26838173078711</v>
      </c>
      <c r="G16" s="172">
        <f>IF(OR(P2_1T!G16=":",P2_1T!G16=""),":",((P2_1T!G16-P2_1T!G$17)/P2_1T!G$17+1)*100)</f>
        <v>96.690510257447571</v>
      </c>
      <c r="H16" s="172">
        <f>IF(OR(P2_1T!H16=":",P2_1T!H16=""),":",((P2_1T!H16-P2_1T!H$17)/P2_1T!H$17+1)*100)</f>
        <v>100.60360655804381</v>
      </c>
      <c r="I16" s="172">
        <f>IF(OR(P2_1T!I16=":",P2_1T!I16=""),":",((P2_1T!I16-P2_1T!I$17)/P2_1T!I$17+1)*100)</f>
        <v>94.133050035359062</v>
      </c>
      <c r="J16" s="172">
        <f>IF(OR(P2_1T!J16=":",P2_1T!J16=""),":",((P2_1T!J16-P2_1T!J$17)/P2_1T!J$17+1)*100)</f>
        <v>103.38251575835073</v>
      </c>
      <c r="K16" s="172">
        <f>IF(OR(P2_1T!K16=":",P2_1T!K16=""),":",((P2_1T!K16-P2_1T!K$17)/P2_1T!K$17+1)*100)</f>
        <v>99.794783417338223</v>
      </c>
      <c r="L16" s="172">
        <f>IF(OR(P2_1T!L16=":",P2_1T!L16=""),":",((P2_1T!L16-P2_1T!L$17)/P2_1T!L$17+1)*100)</f>
        <v>93.618679438389947</v>
      </c>
      <c r="M16" s="172">
        <f>IF(OR(P2_1T!M16=":",P2_1T!M16=""),":",((P2_1T!M16-P2_1T!M$17)/P2_1T!M$17+1)*100)</f>
        <v>91.25064841240102</v>
      </c>
      <c r="N16" s="172">
        <f>IF(OR(P2_1T!N16=":",P2_1T!N16=""),":",((P2_1T!N16-P2_1T!N$17)/P2_1T!N$17+1)*100)</f>
        <v>110.45169513679127</v>
      </c>
      <c r="O16" s="172">
        <f>IF(OR(P2_1T!O16=":",P2_1T!O16=""),":",((P2_1T!O16-P2_1T!O$17)/P2_1T!O$17+1)*100)</f>
        <v>99.526485461977074</v>
      </c>
      <c r="P16" s="172">
        <f>IF(OR(P2_1T!P16=":",P2_1T!P16=""),":",((P2_1T!P16-P2_1T!P$17)/P2_1T!P$17+1)*100)</f>
        <v>97.221202409759954</v>
      </c>
      <c r="Q16" s="172">
        <f>IF(OR(P2_1T!Q16=":",P2_1T!Q16=""),":",((P2_1T!Q16-P2_1T!Q$17)/P2_1T!Q$17+1)*100)</f>
        <v>100.26441711037337</v>
      </c>
      <c r="R16" s="172">
        <f>IF(OR(P2_1T!R16=":",P2_1T!R16=""),":",((P2_1T!R16-P2_1T!R$17)/P2_1T!R$17+1)*100)</f>
        <v>98.524233970510281</v>
      </c>
      <c r="S16" s="172">
        <f>IF(OR(P2_1T!S16=":",P2_1T!S16=""),":",((P2_1T!S16-P2_1T!S$17)/P2_1T!S$17+1)*100)</f>
        <v>101.08877668983654</v>
      </c>
      <c r="T16" s="172">
        <f>IF(OR(P2_1T!T16=":",P2_1T!T16=""),":",((P2_1T!T16-P2_1T!T$17)/P2_1T!T$17+1)*100)</f>
        <v>100.53995671531941</v>
      </c>
      <c r="U16" s="172">
        <f>IF(OR(P2_1T!U16=":",P2_1T!U16=""),":",((P2_1T!U16-P2_1T!U$17)/P2_1T!U$17+1)*100)</f>
        <v>101.97372253739978</v>
      </c>
      <c r="V16" s="172">
        <f>IF(OR(P2_1T!V16=":",P2_1T!V16=""),":",((P2_1T!V16-P2_1T!V$17)/P2_1T!V$17+1)*100)</f>
        <v>99.000395788277089</v>
      </c>
      <c r="W16" s="172" t="str">
        <f>IF(OR(P2_1T!W16=":",P2_1T!W16=""),":",((P2_1T!W16-P2_1T!W$17)/P2_1T!W$17+1)*100)</f>
        <v>:</v>
      </c>
      <c r="X16" s="172" t="str">
        <f>IF(OR(P2_1T!X16=":",P2_1T!X16=""),":",((P2_1T!X16-P2_1T!X$17)/P2_1T!X$17+1)*100)</f>
        <v>:</v>
      </c>
      <c r="Y16" s="172" t="str">
        <f>IF(OR(P2_1T!Y16=":",P2_1T!Y16=""),":",((P2_1T!Y16-P2_1T!Y$17)/P2_1T!Y$17+1)*100)</f>
        <v>:</v>
      </c>
      <c r="Z16" s="172" t="str">
        <f>IF(OR(P2_1T!Z16=":",P2_1T!Z16=""),":",((P2_1T!Z16-P2_1T!Z$17)/P2_1T!Z$17+1)*100)</f>
        <v>:</v>
      </c>
      <c r="AA16" s="172" t="str">
        <f>IF(OR(P2_1T!AA16=":",P2_1T!AA16=""),":",((P2_1T!AA16-P2_1T!AA$17)/P2_1T!AA$17+1)*100)</f>
        <v>:</v>
      </c>
      <c r="AB16" s="172" t="str">
        <f>IF(OR(P2_1T!AB16=":",P2_1T!AB16=""),":",((P2_1T!AB16-P2_1T!AB$17)/P2_1T!AB$17+1)*100)</f>
        <v>:</v>
      </c>
      <c r="AC16" s="175">
        <f>IF(OR(P2_1T!AC16=":",P2_1T!AC16=""),":",((P2_1T!AC16-P2_1T!AC$17)/P2_1T!AC$17+1)*100)</f>
        <v>97.828864638048984</v>
      </c>
      <c r="AD16" s="172" t="str">
        <f>IF(OR(P2_1T!AD16=":",P2_1T!AD16=""),":",((P2_1T!AD16-P2_1T!AD$17)/P2_1T!AD$17+1)*100)</f>
        <v>:</v>
      </c>
      <c r="AE16" s="172">
        <f>IF(OR(P2_1T!AE16=":",P2_1T!AE16=""),":",((P2_1T!AE16-P2_1T!AE$17)/P2_1T!AE$17+1)*100)</f>
        <v>92.440988375247173</v>
      </c>
      <c r="AF16" s="172">
        <f>IF(OR(P2_1T!AF16=":",P2_1T!AF16=""),":",((P2_1T!AF16-P2_1T!AF$17)/P2_1T!AF$17+1)*100)</f>
        <v>101.46531894595682</v>
      </c>
      <c r="AG16" s="172">
        <f>IF(OR(P2_1T!AG16=":",P2_1T!AG16=""),":",((P2_1T!AG16-P2_1T!AG$17)/P2_1T!AG$17+1)*100)</f>
        <v>101.41300672532221</v>
      </c>
      <c r="AH16" s="172">
        <f>IF(OR(P2_1T!AH16=":",P2_1T!AH16=""),":",((P2_1T!AH16-P2_1T!AH$17)/P2_1T!AH$17+1)*100)</f>
        <v>100.60360655804381</v>
      </c>
      <c r="AI16" s="172">
        <f>IF(OR(P2_1T!AI16=":",P2_1T!AI16=""),":",((P2_1T!AI16-P2_1T!AI$17)/P2_1T!AI$17+1)*100)</f>
        <v>97.480107808352514</v>
      </c>
      <c r="AJ16" s="172">
        <f>IF(OR(P2_1T!AJ16=":",P2_1T!AJ16=""),":",((P2_1T!AJ16-P2_1T!AJ$17)/P2_1T!AJ$17+1)*100)</f>
        <v>93.618679438389947</v>
      </c>
      <c r="AK16" s="172">
        <f>IF(OR(P2_1T!AK16=":",P2_1T!AK16=""),":",((P2_1T!AK16-P2_1T!AK$17)/P2_1T!AK$17+1)*100)</f>
        <v>91.25064841240102</v>
      </c>
      <c r="AL16" s="172">
        <f>IF(OR(P2_1T!AL16=":",P2_1T!AL16=""),":",((P2_1T!AL16-P2_1T!AL$17)/P2_1T!AL$17+1)*100)</f>
        <v>110.45169513679127</v>
      </c>
      <c r="AM16" s="172">
        <f>IF(OR(P2_1T!AM16=":",P2_1T!AM16=""),":",((P2_1T!AM16-P2_1T!AM$17)/P2_1T!AM$17+1)*100)</f>
        <v>99.352621678066583</v>
      </c>
      <c r="AN16" s="172">
        <f>IF(OR(P2_1T!AN16=":",P2_1T!AN16=""),":",((P2_1T!AN16-P2_1T!AN$17)/P2_1T!AN$17+1)*100)</f>
        <v>100.02130983889148</v>
      </c>
      <c r="AO16" s="172">
        <f>IF(OR(P2_1T!AO16=":",P2_1T!AO16=""),":",((P2_1T!AO16-P2_1T!AO$17)/P2_1T!AO$17+1)*100)</f>
        <v>102.97590999278734</v>
      </c>
      <c r="AP16" s="190"/>
      <c r="AQ16" s="172">
        <f>IF(OR(P2_1T!AQ16=":",P2_1T!AQ16=""),":",((P2_1T!AQ16-P2_1T!AQ$17)/P2_1T!AQ$17+1)*100)</f>
        <v>92.319044286612069</v>
      </c>
      <c r="AR16" s="172">
        <f>IF(OR(P2_1T!AR16=":",P2_1T!AR16=""),":",((P2_1T!AR16-P2_1T!AR$17)/P2_1T!AR$17+1)*100)</f>
        <v>101.03694766690585</v>
      </c>
      <c r="AS16" s="172">
        <f>IF(OR(P2_1T!AS16=":",P2_1T!AS16=""),":",((P2_1T!AS16-P2_1T!AS$17)/P2_1T!AS$17+1)*100)</f>
        <v>98.334099084532937</v>
      </c>
    </row>
    <row r="17" spans="1:45" ht="22.5" customHeight="1">
      <c r="A17" s="77">
        <f t="shared" si="0"/>
        <v>1</v>
      </c>
      <c r="B17" s="105">
        <v>2005</v>
      </c>
      <c r="C17" s="172">
        <f>IF(OR(P2_1T!C17=":",P2_1T!C17=""),":",((P2_1T!C17-P2_1T!C$17)/P2_1T!C$17+1)*100)</f>
        <v>100</v>
      </c>
      <c r="D17" s="172">
        <f>IF(OR(P2_1T!D17=":",P2_1T!D17=""),":",((P2_1T!D17-P2_1T!D$17)/P2_1T!D$17+1)*100)</f>
        <v>100</v>
      </c>
      <c r="E17" s="172">
        <f>IF(OR(P2_1T!E17=":",P2_1T!E17=""),":",((P2_1T!E17-P2_1T!E$17)/P2_1T!E$17+1)*100)</f>
        <v>100</v>
      </c>
      <c r="F17" s="172">
        <f>IF(OR(P2_1T!F17=":",P2_1T!F17=""),":",((P2_1T!F17-P2_1T!F$17)/P2_1T!F$17+1)*100)</f>
        <v>100</v>
      </c>
      <c r="G17" s="172">
        <f>IF(OR(P2_1T!G17=":",P2_1T!G17=""),":",((P2_1T!G17-P2_1T!G$17)/P2_1T!G$17+1)*100)</f>
        <v>100</v>
      </c>
      <c r="H17" s="172">
        <f>IF(OR(P2_1T!H17=":",P2_1T!H17=""),":",((P2_1T!H17-P2_1T!H$17)/P2_1T!H$17+1)*100)</f>
        <v>100</v>
      </c>
      <c r="I17" s="172">
        <f>IF(OR(P2_1T!I17=":",P2_1T!I17=""),":",((P2_1T!I17-P2_1T!I$17)/P2_1T!I$17+1)*100)</f>
        <v>100</v>
      </c>
      <c r="J17" s="172">
        <f>IF(OR(P2_1T!J17=":",P2_1T!J17=""),":",((P2_1T!J17-P2_1T!J$17)/P2_1T!J$17+1)*100)</f>
        <v>100</v>
      </c>
      <c r="K17" s="172">
        <f>IF(OR(P2_1T!K17=":",P2_1T!K17=""),":",((P2_1T!K17-P2_1T!K$17)/P2_1T!K$17+1)*100)</f>
        <v>100</v>
      </c>
      <c r="L17" s="172">
        <f>IF(OR(P2_1T!L17=":",P2_1T!L17=""),":",((P2_1T!L17-P2_1T!L$17)/P2_1T!L$17+1)*100)</f>
        <v>100</v>
      </c>
      <c r="M17" s="172">
        <f>IF(OR(P2_1T!M17=":",P2_1T!M17=""),":",((P2_1T!M17-P2_1T!M$17)/P2_1T!M$17+1)*100)</f>
        <v>100</v>
      </c>
      <c r="N17" s="172">
        <f>IF(OR(P2_1T!N17=":",P2_1T!N17=""),":",((P2_1T!N17-P2_1T!N$17)/P2_1T!N$17+1)*100)</f>
        <v>100</v>
      </c>
      <c r="O17" s="172">
        <f>IF(OR(P2_1T!O17=":",P2_1T!O17=""),":",((P2_1T!O17-P2_1T!O$17)/P2_1T!O$17+1)*100)</f>
        <v>100</v>
      </c>
      <c r="P17" s="172">
        <f>IF(OR(P2_1T!P17=":",P2_1T!P17=""),":",((P2_1T!P17-P2_1T!P$17)/P2_1T!P$17+1)*100)</f>
        <v>100</v>
      </c>
      <c r="Q17" s="172">
        <f>IF(OR(P2_1T!Q17=":",P2_1T!Q17=""),":",((P2_1T!Q17-P2_1T!Q$17)/P2_1T!Q$17+1)*100)</f>
        <v>100</v>
      </c>
      <c r="R17" s="172">
        <f>IF(OR(P2_1T!R17=":",P2_1T!R17=""),":",((P2_1T!R17-P2_1T!R$17)/P2_1T!R$17+1)*100)</f>
        <v>100</v>
      </c>
      <c r="S17" s="172">
        <f>IF(OR(P2_1T!S17=":",P2_1T!S17=""),":",((P2_1T!S17-P2_1T!S$17)/P2_1T!S$17+1)*100)</f>
        <v>100</v>
      </c>
      <c r="T17" s="172">
        <f>IF(OR(P2_1T!T17=":",P2_1T!T17=""),":",((P2_1T!T17-P2_1T!T$17)/P2_1T!T$17+1)*100)</f>
        <v>100</v>
      </c>
      <c r="U17" s="172">
        <f>IF(OR(P2_1T!U17=":",P2_1T!U17=""),":",((P2_1T!U17-P2_1T!U$17)/P2_1T!U$17+1)*100)</f>
        <v>100</v>
      </c>
      <c r="V17" s="172">
        <f>IF(OR(P2_1T!V17=":",P2_1T!V17=""),":",((P2_1T!V17-P2_1T!V$17)/P2_1T!V$17+1)*100)</f>
        <v>100</v>
      </c>
      <c r="W17" s="172" t="str">
        <f>IF(OR(P2_1T!W17=":",P2_1T!W17=""),":",((P2_1T!W17-P2_1T!W$17)/P2_1T!W$17+1)*100)</f>
        <v>:</v>
      </c>
      <c r="X17" s="172" t="str">
        <f>IF(OR(P2_1T!X17=":",P2_1T!X17=""),":",((P2_1T!X17-P2_1T!X$17)/P2_1T!X$17+1)*100)</f>
        <v>:</v>
      </c>
      <c r="Y17" s="172" t="str">
        <f>IF(OR(P2_1T!Y17=":",P2_1T!Y17=""),":",((P2_1T!Y17-P2_1T!Y$17)/P2_1T!Y$17+1)*100)</f>
        <v>:</v>
      </c>
      <c r="Z17" s="172" t="str">
        <f>IF(OR(P2_1T!Z17=":",P2_1T!Z17=""),":",((P2_1T!Z17-P2_1T!Z$17)/P2_1T!Z$17+1)*100)</f>
        <v>:</v>
      </c>
      <c r="AA17" s="172" t="str">
        <f>IF(OR(P2_1T!AA17=":",P2_1T!AA17=""),":",((P2_1T!AA17-P2_1T!AA$17)/P2_1T!AA$17+1)*100)</f>
        <v>:</v>
      </c>
      <c r="AB17" s="172" t="str">
        <f>IF(OR(P2_1T!AB17=":",P2_1T!AB17=""),":",((P2_1T!AB17-P2_1T!AB$17)/P2_1T!AB$17+1)*100)</f>
        <v>:</v>
      </c>
      <c r="AC17" s="175">
        <f>IF(OR(P2_1T!AC17=":",P2_1T!AC17=""),":",((P2_1T!AC17-P2_1T!AC$17)/P2_1T!AC$17+1)*100)</f>
        <v>100</v>
      </c>
      <c r="AD17" s="172" t="str">
        <f>IF(OR(P2_1T!AD17=":",P2_1T!AD17=""),":",((P2_1T!AD17-P2_1T!AD$17)/P2_1T!AD$17+1)*100)</f>
        <v>:</v>
      </c>
      <c r="AE17" s="172">
        <f>IF(OR(P2_1T!AE17=":",P2_1T!AE17=""),":",((P2_1T!AE17-P2_1T!AE$17)/P2_1T!AE$17+1)*100)</f>
        <v>100</v>
      </c>
      <c r="AF17" s="172">
        <f>IF(OR(P2_1T!AF17=":",P2_1T!AF17=""),":",((P2_1T!AF17-P2_1T!AF$17)/P2_1T!AF$17+1)*100)</f>
        <v>100</v>
      </c>
      <c r="AG17" s="172">
        <f>IF(OR(P2_1T!AG17=":",P2_1T!AG17=""),":",((P2_1T!AG17-P2_1T!AG$17)/P2_1T!AG$17+1)*100)</f>
        <v>100</v>
      </c>
      <c r="AH17" s="172">
        <f>IF(OR(P2_1T!AH17=":",P2_1T!AH17=""),":",((P2_1T!AH17-P2_1T!AH$17)/P2_1T!AH$17+1)*100)</f>
        <v>100</v>
      </c>
      <c r="AI17" s="172">
        <f>IF(OR(P2_1T!AI17=":",P2_1T!AI17=""),":",((P2_1T!AI17-P2_1T!AI$17)/P2_1T!AI$17+1)*100)</f>
        <v>100</v>
      </c>
      <c r="AJ17" s="172">
        <f>IF(OR(P2_1T!AJ17=":",P2_1T!AJ17=""),":",((P2_1T!AJ17-P2_1T!AJ$17)/P2_1T!AJ$17+1)*100)</f>
        <v>100</v>
      </c>
      <c r="AK17" s="172">
        <f>IF(OR(P2_1T!AK17=":",P2_1T!AK17=""),":",((P2_1T!AK17-P2_1T!AK$17)/P2_1T!AK$17+1)*100)</f>
        <v>100</v>
      </c>
      <c r="AL17" s="172">
        <f>IF(OR(P2_1T!AL17=":",P2_1T!AL17=""),":",((P2_1T!AL17-P2_1T!AL$17)/P2_1T!AL$17+1)*100)</f>
        <v>100</v>
      </c>
      <c r="AM17" s="172">
        <f>IF(OR(P2_1T!AM17=":",P2_1T!AM17=""),":",((P2_1T!AM17-P2_1T!AM$17)/P2_1T!AM$17+1)*100)</f>
        <v>100</v>
      </c>
      <c r="AN17" s="172">
        <f>IF(OR(P2_1T!AN17=":",P2_1T!AN17=""),":",((P2_1T!AN17-P2_1T!AN$17)/P2_1T!AN$17+1)*100)</f>
        <v>100</v>
      </c>
      <c r="AO17" s="172">
        <f>IF(OR(P2_1T!AO17=":",P2_1T!AO17=""),":",((P2_1T!AO17-P2_1T!AO$17)/P2_1T!AO$17+1)*100)</f>
        <v>100</v>
      </c>
      <c r="AP17" s="190"/>
      <c r="AQ17" s="172">
        <f>IF(OR(P2_1T!AQ17=":",P2_1T!AQ17=""),":",((P2_1T!AQ17-P2_1T!AQ$17)/P2_1T!AQ$17+1)*100)</f>
        <v>100</v>
      </c>
      <c r="AR17" s="172">
        <f>IF(OR(P2_1T!AR17=":",P2_1T!AR17=""),":",((P2_1T!AR17-P2_1T!AR$17)/P2_1T!AR$17+1)*100)</f>
        <v>100</v>
      </c>
      <c r="AS17" s="172">
        <f>IF(OR(P2_1T!AS17=":",P2_1T!AS17=""),":",((P2_1T!AS17-P2_1T!AS$17)/P2_1T!AS$17+1)*100)</f>
        <v>100</v>
      </c>
    </row>
    <row r="18" spans="1:45" ht="22.5" customHeight="1">
      <c r="A18" s="77">
        <f t="shared" si="0"/>
        <v>1</v>
      </c>
      <c r="B18" s="105">
        <v>2006</v>
      </c>
      <c r="C18" s="172">
        <f>IF(OR(P2_1T!C18=":",P2_1T!C18=""),":",((P2_1T!C18-P2_1T!C$17)/P2_1T!C$17+1)*100)</f>
        <v>104.6810865984296</v>
      </c>
      <c r="D18" s="172">
        <f>IF(OR(P2_1T!D18=":",P2_1T!D18=""),":",((P2_1T!D18-P2_1T!D$17)/P2_1T!D$17+1)*100)</f>
        <v>100.48832447910077</v>
      </c>
      <c r="E18" s="172">
        <f>IF(OR(P2_1T!E18=":",P2_1T!E18=""),":",((P2_1T!E18-P2_1T!E$17)/P2_1T!E$17+1)*100)</f>
        <v>92.193098559015468</v>
      </c>
      <c r="F18" s="172">
        <f>IF(OR(P2_1T!F18=":",P2_1T!F18=""),":",((P2_1T!F18-P2_1T!F$17)/P2_1T!F$17+1)*100)</f>
        <v>96.915141397145305</v>
      </c>
      <c r="G18" s="172">
        <f>IF(OR(P2_1T!G18=":",P2_1T!G18=""),":",((P2_1T!G18-P2_1T!G$17)/P2_1T!G$17+1)*100)</f>
        <v>90.722040368487242</v>
      </c>
      <c r="H18" s="172">
        <f>IF(OR(P2_1T!H18=":",P2_1T!H18=""),":",((P2_1T!H18-P2_1T!H$17)/P2_1T!H$17+1)*100)</f>
        <v>104.22056546122764</v>
      </c>
      <c r="I18" s="172">
        <f>IF(OR(P2_1T!I18=":",P2_1T!I18=""),":",((P2_1T!I18-P2_1T!I$17)/P2_1T!I$17+1)*100)</f>
        <v>106.70595054299865</v>
      </c>
      <c r="J18" s="172">
        <f>IF(OR(P2_1T!J18=":",P2_1T!J18=""),":",((P2_1T!J18-P2_1T!J$17)/P2_1T!J$17+1)*100)</f>
        <v>110.83612247229728</v>
      </c>
      <c r="K18" s="172">
        <f>IF(OR(P2_1T!K18=":",P2_1T!K18=""),":",((P2_1T!K18-P2_1T!K$17)/P2_1T!K$17+1)*100)</f>
        <v>102.63739562103433</v>
      </c>
      <c r="L18" s="172">
        <f>IF(OR(P2_1T!L18=":",P2_1T!L18=""),":",((P2_1T!L18-P2_1T!L$17)/P2_1T!L$17+1)*100)</f>
        <v>87.633653574719702</v>
      </c>
      <c r="M18" s="172">
        <f>IF(OR(P2_1T!M18=":",P2_1T!M18=""),":",((P2_1T!M18-P2_1T!M$17)/P2_1T!M$17+1)*100)</f>
        <v>110.91564102866802</v>
      </c>
      <c r="N18" s="172">
        <f>IF(OR(P2_1T!N18=":",P2_1T!N18=""),":",((P2_1T!N18-P2_1T!N$17)/P2_1T!N$17+1)*100)</f>
        <v>99.749291410553866</v>
      </c>
      <c r="O18" s="172">
        <f>IF(OR(P2_1T!O18=":",P2_1T!O18=""),":",((P2_1T!O18-P2_1T!O$17)/P2_1T!O$17+1)*100)</f>
        <v>97.565127885068364</v>
      </c>
      <c r="P18" s="172">
        <f>IF(OR(P2_1T!P18=":",P2_1T!P18=""),":",((P2_1T!P18-P2_1T!P$17)/P2_1T!P$17+1)*100)</f>
        <v>106.58756689859344</v>
      </c>
      <c r="Q18" s="172">
        <f>IF(OR(P2_1T!Q18=":",P2_1T!Q18=""),":",((P2_1T!Q18-P2_1T!Q$17)/P2_1T!Q$17+1)*100)</f>
        <v>102.94847056343374</v>
      </c>
      <c r="R18" s="172">
        <f>IF(OR(P2_1T!R18=":",P2_1T!R18=""),":",((P2_1T!R18-P2_1T!R$17)/P2_1T!R$17+1)*100)</f>
        <v>100.08887031552929</v>
      </c>
      <c r="S18" s="172">
        <f>IF(OR(P2_1T!S18=":",P2_1T!S18=""),":",((P2_1T!S18-P2_1T!S$17)/P2_1T!S$17+1)*100)</f>
        <v>99.353890934838574</v>
      </c>
      <c r="T18" s="172">
        <f>IF(OR(P2_1T!T18=":",P2_1T!T18=""),":",((P2_1T!T18-P2_1T!T$17)/P2_1T!T$17+1)*100)</f>
        <v>104.62864545078538</v>
      </c>
      <c r="U18" s="172">
        <f>IF(OR(P2_1T!U18=":",P2_1T!U18=""),":",((P2_1T!U18-P2_1T!U$17)/P2_1T!U$17+1)*100)</f>
        <v>93.925840328972996</v>
      </c>
      <c r="V18" s="172">
        <f>IF(OR(P2_1T!V18=":",P2_1T!V18=""),":",((P2_1T!V18-P2_1T!V$17)/P2_1T!V$17+1)*100)</f>
        <v>96.126907825396415</v>
      </c>
      <c r="W18" s="172" t="str">
        <f>IF(OR(P2_1T!W18=":",P2_1T!W18=""),":",((P2_1T!W18-P2_1T!W$17)/P2_1T!W$17+1)*100)</f>
        <v>:</v>
      </c>
      <c r="X18" s="172" t="str">
        <f>IF(OR(P2_1T!X18=":",P2_1T!X18=""),":",((P2_1T!X18-P2_1T!X$17)/P2_1T!X$17+1)*100)</f>
        <v>:</v>
      </c>
      <c r="Y18" s="172" t="str">
        <f>IF(OR(P2_1T!Y18=":",P2_1T!Y18=""),":",((P2_1T!Y18-P2_1T!Y$17)/P2_1T!Y$17+1)*100)</f>
        <v>:</v>
      </c>
      <c r="Z18" s="172" t="str">
        <f>IF(OR(P2_1T!Z18=":",P2_1T!Z18=""),":",((P2_1T!Z18-P2_1T!Z$17)/P2_1T!Z$17+1)*100)</f>
        <v>:</v>
      </c>
      <c r="AA18" s="172" t="str">
        <f>IF(OR(P2_1T!AA18=":",P2_1T!AA18=""),":",((P2_1T!AA18-P2_1T!AA$17)/P2_1T!AA$17+1)*100)</f>
        <v>:</v>
      </c>
      <c r="AB18" s="172" t="str">
        <f>IF(OR(P2_1T!AB18=":",P2_1T!AB18=""),":",((P2_1T!AB18-P2_1T!AB$17)/P2_1T!AB$17+1)*100)</f>
        <v>:</v>
      </c>
      <c r="AC18" s="175">
        <f>IF(OR(P2_1T!AC18=":",P2_1T!AC18=""),":",((P2_1T!AC18-P2_1T!AC$17)/P2_1T!AC$17+1)*100)</f>
        <v>103.23030404156395</v>
      </c>
      <c r="AD18" s="172" t="str">
        <f>IF(OR(P2_1T!AD18=":",P2_1T!AD18=""),":",((P2_1T!AD18-P2_1T!AD$17)/P2_1T!AD$17+1)*100)</f>
        <v>:</v>
      </c>
      <c r="AE18" s="172">
        <f>IF(OR(P2_1T!AE18=":",P2_1T!AE18=""),":",((P2_1T!AE18-P2_1T!AE$17)/P2_1T!AE$17+1)*100)</f>
        <v>104.6810865984296</v>
      </c>
      <c r="AF18" s="172">
        <f>IF(OR(P2_1T!AF18=":",P2_1T!AF18=""),":",((P2_1T!AF18-P2_1T!AF$17)/P2_1T!AF$17+1)*100)</f>
        <v>93.5806935749861</v>
      </c>
      <c r="AG18" s="172">
        <f>IF(OR(P2_1T!AG18=":",P2_1T!AG18=""),":",((P2_1T!AG18-P2_1T!AG$17)/P2_1T!AG$17+1)*100)</f>
        <v>92.193098559015468</v>
      </c>
      <c r="AH18" s="172">
        <f>IF(OR(P2_1T!AH18=":",P2_1T!AH18=""),":",((P2_1T!AH18-P2_1T!AH$17)/P2_1T!AH$17+1)*100)</f>
        <v>104.22056546122764</v>
      </c>
      <c r="AI18" s="172">
        <f>IF(OR(P2_1T!AI18=":",P2_1T!AI18=""),":",((P2_1T!AI18-P2_1T!AI$17)/P2_1T!AI$17+1)*100)</f>
        <v>106.61079069445898</v>
      </c>
      <c r="AJ18" s="172">
        <f>IF(OR(P2_1T!AJ18=":",P2_1T!AJ18=""),":",((P2_1T!AJ18-P2_1T!AJ$17)/P2_1T!AJ$17+1)*100)</f>
        <v>87.633653574719702</v>
      </c>
      <c r="AK18" s="172">
        <f>IF(OR(P2_1T!AK18=":",P2_1T!AK18=""),":",((P2_1T!AK18-P2_1T!AK$17)/P2_1T!AK$17+1)*100)</f>
        <v>110.91564102866802</v>
      </c>
      <c r="AL18" s="172">
        <f>IF(OR(P2_1T!AL18=":",P2_1T!AL18=""),":",((P2_1T!AL18-P2_1T!AL$17)/P2_1T!AL$17+1)*100)</f>
        <v>99.749291410553866</v>
      </c>
      <c r="AM18" s="172">
        <f>IF(OR(P2_1T!AM18=":",P2_1T!AM18=""),":",((P2_1T!AM18-P2_1T!AM$17)/P2_1T!AM$17+1)*100)</f>
        <v>99.766973298764512</v>
      </c>
      <c r="AN18" s="172">
        <f>IF(OR(P2_1T!AN18=":",P2_1T!AN18=""),":",((P2_1T!AN18-P2_1T!AN$17)/P2_1T!AN$17+1)*100)</f>
        <v>101.45095875508004</v>
      </c>
      <c r="AO18" s="172">
        <f>IF(OR(P2_1T!AO18=":",P2_1T!AO18=""),":",((P2_1T!AO18-P2_1T!AO$17)/P2_1T!AO$17+1)*100)</f>
        <v>95.912542098625579</v>
      </c>
      <c r="AP18" s="190"/>
      <c r="AQ18" s="172">
        <f>IF(OR(P2_1T!AQ18=":",P2_1T!AQ18=""),":",((P2_1T!AQ18-P2_1T!AQ$17)/P2_1T!AQ$17+1)*100)</f>
        <v>105.49222444246946</v>
      </c>
      <c r="AR18" s="172">
        <f>IF(OR(P2_1T!AR18=":",P2_1T!AR18=""),":",((P2_1T!AR18-P2_1T!AR$17)/P2_1T!AR$17+1)*100)</f>
        <v>98.871864149928726</v>
      </c>
      <c r="AS18" s="172">
        <f>IF(OR(P2_1T!AS18=":",P2_1T!AS18=""),":",((P2_1T!AS18-P2_1T!AS$17)/P2_1T!AS$17+1)*100)</f>
        <v>102.85437215977595</v>
      </c>
    </row>
    <row r="19" spans="1:45" ht="22.5" customHeight="1">
      <c r="A19" s="77">
        <f t="shared" si="0"/>
        <v>1</v>
      </c>
      <c r="B19" s="105">
        <v>2007</v>
      </c>
      <c r="C19" s="172">
        <f>IF(OR(P2_1T!C19=":",P2_1T!C19=""),":",((P2_1T!C19-P2_1T!C$17)/P2_1T!C$17+1)*100)</f>
        <v>91.571599340763811</v>
      </c>
      <c r="D19" s="172">
        <f>IF(OR(P2_1T!D19=":",P2_1T!D19=""),":",((P2_1T!D19-P2_1T!D$17)/P2_1T!D$17+1)*100)</f>
        <v>106.02883209727104</v>
      </c>
      <c r="E19" s="172">
        <f>IF(OR(P2_1T!E19=":",P2_1T!E19=""),":",((P2_1T!E19-P2_1T!E$17)/P2_1T!E$17+1)*100)</f>
        <v>89.918458558402421</v>
      </c>
      <c r="F19" s="172">
        <f>IF(OR(P2_1T!F19=":",P2_1T!F19=""),":",((P2_1T!F19-P2_1T!F$17)/P2_1T!F$17+1)*100)</f>
        <v>111.23505585333342</v>
      </c>
      <c r="G19" s="172">
        <f>IF(OR(P2_1T!G19=":",P2_1T!G19=""),":",((P2_1T!G19-P2_1T!G$17)/P2_1T!G$17+1)*100)</f>
        <v>85.766194498775093</v>
      </c>
      <c r="H19" s="172">
        <f>IF(OR(P2_1T!H19=":",P2_1T!H19=""),":",((P2_1T!H19-P2_1T!H$17)/P2_1T!H$17+1)*100)</f>
        <v>106.79405837227102</v>
      </c>
      <c r="I19" s="172">
        <f>IF(OR(P2_1T!I19=":",P2_1T!I19=""),":",((P2_1T!I19-P2_1T!I$17)/P2_1T!I$17+1)*100)</f>
        <v>111.44892309705048</v>
      </c>
      <c r="J19" s="172">
        <f>IF(OR(P2_1T!J19=":",P2_1T!J19=""),":",((P2_1T!J19-P2_1T!J$17)/P2_1T!J$17+1)*100)</f>
        <v>105.53548740072762</v>
      </c>
      <c r="K19" s="172">
        <f>IF(OR(P2_1T!K19=":",P2_1T!K19=""),":",((P2_1T!K19-P2_1T!K$17)/P2_1T!K$17+1)*100)</f>
        <v>100.85858249814859</v>
      </c>
      <c r="L19" s="172">
        <f>IF(OR(P2_1T!L19=":",P2_1T!L19=""),":",((P2_1T!L19-P2_1T!L$17)/P2_1T!L$17+1)*100)</f>
        <v>88.414314987012673</v>
      </c>
      <c r="M19" s="172">
        <f>IF(OR(P2_1T!M19=":",P2_1T!M19=""),":",((P2_1T!M19-P2_1T!M$17)/P2_1T!M$17+1)*100)</f>
        <v>118.39513636436121</v>
      </c>
      <c r="N19" s="172">
        <f>IF(OR(P2_1T!N19=":",P2_1T!N19=""),":",((P2_1T!N19-P2_1T!N$17)/P2_1T!N$17+1)*100)</f>
        <v>98.726553477922039</v>
      </c>
      <c r="O19" s="172">
        <f>IF(OR(P2_1T!O19=":",P2_1T!O19=""),":",((P2_1T!O19-P2_1T!O$17)/P2_1T!O$17+1)*100)</f>
        <v>96.381013331033756</v>
      </c>
      <c r="P19" s="172">
        <f>IF(OR(P2_1T!P19=":",P2_1T!P19=""),":",((P2_1T!P19-P2_1T!P$17)/P2_1T!P$17+1)*100)</f>
        <v>91.631932725167076</v>
      </c>
      <c r="Q19" s="172">
        <f>IF(OR(P2_1T!Q19=":",P2_1T!Q19=""),":",((P2_1T!Q19-P2_1T!Q$17)/P2_1T!Q$17+1)*100)</f>
        <v>99.634897729707703</v>
      </c>
      <c r="R19" s="172">
        <f>IF(OR(P2_1T!R19=":",P2_1T!R19=""),":",((P2_1T!R19-P2_1T!R$17)/P2_1T!R$17+1)*100)</f>
        <v>99.420698075380258</v>
      </c>
      <c r="S19" s="172">
        <f>IF(OR(P2_1T!S19=":",P2_1T!S19=""),":",((P2_1T!S19-P2_1T!S$17)/P2_1T!S$17+1)*100)</f>
        <v>98.707548455838989</v>
      </c>
      <c r="T19" s="172">
        <f>IF(OR(P2_1T!T19=":",P2_1T!T19=""),":",((P2_1T!T19-P2_1T!T$17)/P2_1T!T$17+1)*100)</f>
        <v>105.41352594726332</v>
      </c>
      <c r="U19" s="172">
        <f>IF(OR(P2_1T!U19=":",P2_1T!U19=""),":",((P2_1T!U19-P2_1T!U$17)/P2_1T!U$17+1)*100)</f>
        <v>83.456358528835906</v>
      </c>
      <c r="V19" s="172">
        <f>IF(OR(P2_1T!V19=":",P2_1T!V19=""),":",((P2_1T!V19-P2_1T!V$17)/P2_1T!V$17+1)*100)</f>
        <v>95.72169184749329</v>
      </c>
      <c r="W19" s="172" t="str">
        <f>IF(OR(P2_1T!W19=":",P2_1T!W19=""),":",((P2_1T!W19-P2_1T!W$17)/P2_1T!W$17+1)*100)</f>
        <v>:</v>
      </c>
      <c r="X19" s="172" t="str">
        <f>IF(OR(P2_1T!X19=":",P2_1T!X19=""),":",((P2_1T!X19-P2_1T!X$17)/P2_1T!X$17+1)*100)</f>
        <v>:</v>
      </c>
      <c r="Y19" s="172" t="str">
        <f>IF(OR(P2_1T!Y19=":",P2_1T!Y19=""),":",((P2_1T!Y19-P2_1T!Y$17)/P2_1T!Y$17+1)*100)</f>
        <v>:</v>
      </c>
      <c r="Z19" s="172" t="str">
        <f>IF(OR(P2_1T!Z19=":",P2_1T!Z19=""),":",((P2_1T!Z19-P2_1T!Z$17)/P2_1T!Z$17+1)*100)</f>
        <v>:</v>
      </c>
      <c r="AA19" s="172" t="str">
        <f>IF(OR(P2_1T!AA19=":",P2_1T!AA19=""),":",((P2_1T!AA19-P2_1T!AA$17)/P2_1T!AA$17+1)*100)</f>
        <v>:</v>
      </c>
      <c r="AB19" s="172" t="str">
        <f>IF(OR(P2_1T!AB19=":",P2_1T!AB19=""),":",((P2_1T!AB19-P2_1T!AB$17)/P2_1T!AB$17+1)*100)</f>
        <v>:</v>
      </c>
      <c r="AC19" s="175">
        <f>IF(OR(P2_1T!AC19=":",P2_1T!AC19=""),":",((P2_1T!AC19-P2_1T!AC$17)/P2_1T!AC$17+1)*100)</f>
        <v>102.46045941988467</v>
      </c>
      <c r="AD19" s="172" t="str">
        <f>IF(OR(P2_1T!AD19=":",P2_1T!AD19=""),":",((P2_1T!AD19-P2_1T!AD$17)/P2_1T!AD$17+1)*100)</f>
        <v>:</v>
      </c>
      <c r="AE19" s="172">
        <f>IF(OR(P2_1T!AE19=":",P2_1T!AE19=""),":",((P2_1T!AE19-P2_1T!AE$17)/P2_1T!AE$17+1)*100)</f>
        <v>91.571599340763811</v>
      </c>
      <c r="AF19" s="172">
        <f>IF(OR(P2_1T!AF19=":",P2_1T!AF19=""),":",((P2_1T!AF19-P2_1T!AF$17)/P2_1T!AF$17+1)*100)</f>
        <v>92.785009637677135</v>
      </c>
      <c r="AG19" s="172">
        <f>IF(OR(P2_1T!AG19=":",P2_1T!AG19=""),":",((P2_1T!AG19-P2_1T!AG$17)/P2_1T!AG$17+1)*100)</f>
        <v>89.918458558402421</v>
      </c>
      <c r="AH19" s="172">
        <f>IF(OR(P2_1T!AH19=":",P2_1T!AH19=""),":",((P2_1T!AH19-P2_1T!AH$17)/P2_1T!AH$17+1)*100)</f>
        <v>106.79405837227102</v>
      </c>
      <c r="AI19" s="172">
        <f>IF(OR(P2_1T!AI19=":",P2_1T!AI19=""),":",((P2_1T!AI19-P2_1T!AI$17)/P2_1T!AI$17+1)*100)</f>
        <v>107.36849281824905</v>
      </c>
      <c r="AJ19" s="172">
        <f>IF(OR(P2_1T!AJ19=":",P2_1T!AJ19=""),":",((P2_1T!AJ19-P2_1T!AJ$17)/P2_1T!AJ$17+1)*100)</f>
        <v>88.414314987012673</v>
      </c>
      <c r="AK19" s="172">
        <f>IF(OR(P2_1T!AK19=":",P2_1T!AK19=""),":",((P2_1T!AK19-P2_1T!AK$17)/P2_1T!AK$17+1)*100)</f>
        <v>118.39513636436121</v>
      </c>
      <c r="AL19" s="172">
        <f>IF(OR(P2_1T!AL19=":",P2_1T!AL19=""),":",((P2_1T!AL19-P2_1T!AL$17)/P2_1T!AL$17+1)*100)</f>
        <v>98.726553477922039</v>
      </c>
      <c r="AM19" s="172">
        <f>IF(OR(P2_1T!AM19=":",P2_1T!AM19=""),":",((P2_1T!AM19-P2_1T!AM$17)/P2_1T!AM$17+1)*100)</f>
        <v>94.913809536137606</v>
      </c>
      <c r="AN19" s="172">
        <f>IF(OR(P2_1T!AN19=":",P2_1T!AN19=""),":",((P2_1T!AN19-P2_1T!AN$17)/P2_1T!AN$17+1)*100)</f>
        <v>99.376684105019478</v>
      </c>
      <c r="AO19" s="172">
        <f>IF(OR(P2_1T!AO19=":",P2_1T!AO19=""),":",((P2_1T!AO19-P2_1T!AO$17)/P2_1T!AO$17+1)*100)</f>
        <v>92.477970125697453</v>
      </c>
      <c r="AP19" s="190"/>
      <c r="AQ19" s="172">
        <f>IF(OR(P2_1T!AQ19=":",P2_1T!AQ19=""),":",((P2_1T!AQ19-P2_1T!AQ$17)/P2_1T!AQ$17+1)*100)</f>
        <v>93.590714152344802</v>
      </c>
      <c r="AR19" s="172">
        <f>IF(OR(P2_1T!AR19=":",P2_1T!AR19=""),":",((P2_1T!AR19-P2_1T!AR$17)/P2_1T!AR$17+1)*100)</f>
        <v>99.775101862603478</v>
      </c>
      <c r="AS19" s="172">
        <f>IF(OR(P2_1T!AS19=":",P2_1T!AS19=""),":",((P2_1T!AS19-P2_1T!AS$17)/P2_1T!AS$17+1)*100)</f>
        <v>102.43586499726935</v>
      </c>
    </row>
    <row r="20" spans="1:45" ht="22.5" customHeight="1">
      <c r="A20" s="77">
        <f t="shared" si="0"/>
        <v>1</v>
      </c>
      <c r="B20" s="105">
        <v>2008</v>
      </c>
      <c r="C20" s="172">
        <f>IF(OR(P2_1T!C20=":",P2_1T!C20=""),":",((P2_1T!C20-P2_1T!C$17)/P2_1T!C$17+1)*100)</f>
        <v>88.95203766079787</v>
      </c>
      <c r="D20" s="172">
        <f>IF(OR(P2_1T!D20=":",P2_1T!D20=""),":",((P2_1T!D20-P2_1T!D$17)/P2_1T!D$17+1)*100)</f>
        <v>111.08761257084139</v>
      </c>
      <c r="E20" s="172">
        <f>IF(OR(P2_1T!E20=":",P2_1T!E20=""),":",((P2_1T!E20-P2_1T!E$17)/P2_1T!E$17+1)*100)</f>
        <v>92.765949098841588</v>
      </c>
      <c r="F20" s="172">
        <f>IF(OR(P2_1T!F20=":",P2_1T!F20=""),":",((P2_1T!F20-P2_1T!F$17)/P2_1T!F$17+1)*100)</f>
        <v>118.0551966187583</v>
      </c>
      <c r="G20" s="172">
        <f>IF(OR(P2_1T!G20=":",P2_1T!G20=""),":",((P2_1T!G20-P2_1T!G$17)/P2_1T!G$17+1)*100)</f>
        <v>66.176148027502265</v>
      </c>
      <c r="H20" s="172">
        <f>IF(OR(P2_1T!H20=":",P2_1T!H20=""),":",((P2_1T!H20-P2_1T!H$17)/P2_1T!H$17+1)*100)</f>
        <v>108.57882868357001</v>
      </c>
      <c r="I20" s="172">
        <f>IF(OR(P2_1T!I20=":",P2_1T!I20=""),":",((P2_1T!I20-P2_1T!I$17)/P2_1T!I$17+1)*100)</f>
        <v>109.88887454045025</v>
      </c>
      <c r="J20" s="172">
        <f>IF(OR(P2_1T!J20=":",P2_1T!J20=""),":",((P2_1T!J20-P2_1T!J$17)/P2_1T!J$17+1)*100)</f>
        <v>115.29937875236431</v>
      </c>
      <c r="K20" s="172">
        <f>IF(OR(P2_1T!K20=":",P2_1T!K20=""),":",((P2_1T!K20-P2_1T!K$17)/P2_1T!K$17+1)*100)</f>
        <v>95.338181791515183</v>
      </c>
      <c r="L20" s="172">
        <f>IF(OR(P2_1T!L20=":",P2_1T!L20=""),":",((P2_1T!L20-P2_1T!L$17)/P2_1T!L$17+1)*100)</f>
        <v>91.355099307739295</v>
      </c>
      <c r="M20" s="172">
        <f>IF(OR(P2_1T!M20=":",P2_1T!M20=""),":",((P2_1T!M20-P2_1T!M$17)/P2_1T!M$17+1)*100)</f>
        <v>122.11878367663284</v>
      </c>
      <c r="N20" s="172">
        <f>IF(OR(P2_1T!N20=":",P2_1T!N20=""),":",((P2_1T!N20-P2_1T!N$17)/P2_1T!N$17+1)*100)</f>
        <v>96.189678552939881</v>
      </c>
      <c r="O20" s="172">
        <f>IF(OR(P2_1T!O20=":",P2_1T!O20=""),":",((P2_1T!O20-P2_1T!O$17)/P2_1T!O$17+1)*100)</f>
        <v>92.92683008249989</v>
      </c>
      <c r="P20" s="172">
        <f>IF(OR(P2_1T!P20=":",P2_1T!P20=""),":",((P2_1T!P20-P2_1T!P$17)/P2_1T!P$17+1)*100)</f>
        <v>88.826378722085082</v>
      </c>
      <c r="Q20" s="172">
        <f>IF(OR(P2_1T!Q20=":",P2_1T!Q20=""),":",((P2_1T!Q20-P2_1T!Q$17)/P2_1T!Q$17+1)*100)</f>
        <v>99.374275689295558</v>
      </c>
      <c r="R20" s="172">
        <f>IF(OR(P2_1T!R20=":",P2_1T!R20=""),":",((P2_1T!R20-P2_1T!R$17)/P2_1T!R$17+1)*100)</f>
        <v>96.20518980047072</v>
      </c>
      <c r="S20" s="172">
        <f>IF(OR(P2_1T!S20=":",P2_1T!S20=""),":",((P2_1T!S20-P2_1T!S$17)/P2_1T!S$17+1)*100)</f>
        <v>96.857775939829992</v>
      </c>
      <c r="T20" s="172">
        <f>IF(OR(P2_1T!T20=":",P2_1T!T20=""),":",((P2_1T!T20-P2_1T!T$17)/P2_1T!T$17+1)*100)</f>
        <v>100.84309833389804</v>
      </c>
      <c r="U20" s="172">
        <f>IF(OR(P2_1T!U20=":",P2_1T!U20=""),":",((P2_1T!U20-P2_1T!U$17)/P2_1T!U$17+1)*100)</f>
        <v>90.994408677168053</v>
      </c>
      <c r="V20" s="172">
        <f>IF(OR(P2_1T!V20=":",P2_1T!V20=""),":",((P2_1T!V20-P2_1T!V$17)/P2_1T!V$17+1)*100)</f>
        <v>94.661996307007641</v>
      </c>
      <c r="W20" s="172" t="str">
        <f>IF(OR(P2_1T!W20=":",P2_1T!W20=""),":",((P2_1T!W20-P2_1T!W$17)/P2_1T!W$17+1)*100)</f>
        <v>:</v>
      </c>
      <c r="X20" s="172" t="str">
        <f>IF(OR(P2_1T!X20=":",P2_1T!X20=""),":",((P2_1T!X20-P2_1T!X$17)/P2_1T!X$17+1)*100)</f>
        <v>:</v>
      </c>
      <c r="Y20" s="172" t="str">
        <f>IF(OR(P2_1T!Y20=":",P2_1T!Y20=""),":",((P2_1T!Y20-P2_1T!Y$17)/P2_1T!Y$17+1)*100)</f>
        <v>:</v>
      </c>
      <c r="Z20" s="172" t="str">
        <f>IF(OR(P2_1T!Z20=":",P2_1T!Z20=""),":",((P2_1T!Z20-P2_1T!Z$17)/P2_1T!Z$17+1)*100)</f>
        <v>:</v>
      </c>
      <c r="AA20" s="172" t="str">
        <f>IF(OR(P2_1T!AA20=":",P2_1T!AA20=""),":",((P2_1T!AA20-P2_1T!AA$17)/P2_1T!AA$17+1)*100)</f>
        <v>:</v>
      </c>
      <c r="AB20" s="172" t="str">
        <f>IF(OR(P2_1T!AB20=":",P2_1T!AB20=""),":",((P2_1T!AB20-P2_1T!AB$17)/P2_1T!AB$17+1)*100)</f>
        <v>:</v>
      </c>
      <c r="AC20" s="175">
        <f>IF(OR(P2_1T!AC20=":",P2_1T!AC20=""),":",((P2_1T!AC20-P2_1T!AC$17)/P2_1T!AC$17+1)*100)</f>
        <v>102.50358496243481</v>
      </c>
      <c r="AD20" s="172" t="str">
        <f>IF(OR(P2_1T!AD20=":",P2_1T!AD20=""),":",((P2_1T!AD20-P2_1T!AD$17)/P2_1T!AD$17+1)*100)</f>
        <v>:</v>
      </c>
      <c r="AE20" s="172">
        <f>IF(OR(P2_1T!AE20=":",P2_1T!AE20=""),":",((P2_1T!AE20-P2_1T!AE$17)/P2_1T!AE$17+1)*100)</f>
        <v>88.95203766079787</v>
      </c>
      <c r="AF20" s="172">
        <f>IF(OR(P2_1T!AF20=":",P2_1T!AF20=""),":",((P2_1T!AF20-P2_1T!AF$17)/P2_1T!AF$17+1)*100)</f>
        <v>94.006241919729675</v>
      </c>
      <c r="AG20" s="172">
        <f>IF(OR(P2_1T!AG20=":",P2_1T!AG20=""),":",((P2_1T!AG20-P2_1T!AG$17)/P2_1T!AG$17+1)*100)</f>
        <v>92.765949098841588</v>
      </c>
      <c r="AH20" s="172">
        <f>IF(OR(P2_1T!AH20=":",P2_1T!AH20=""),":",((P2_1T!AH20-P2_1T!AH$17)/P2_1T!AH$17+1)*100)</f>
        <v>108.57882868357001</v>
      </c>
      <c r="AI20" s="172">
        <f>IF(OR(P2_1T!AI20=":",P2_1T!AI20=""),":",((P2_1T!AI20-P2_1T!AI$17)/P2_1T!AI$17+1)*100)</f>
        <v>107.29391655973953</v>
      </c>
      <c r="AJ20" s="172">
        <f>IF(OR(P2_1T!AJ20=":",P2_1T!AJ20=""),":",((P2_1T!AJ20-P2_1T!AJ$17)/P2_1T!AJ$17+1)*100)</f>
        <v>91.355099307739295</v>
      </c>
      <c r="AK20" s="172">
        <f>IF(OR(P2_1T!AK20=":",P2_1T!AK20=""),":",((P2_1T!AK20-P2_1T!AK$17)/P2_1T!AK$17+1)*100)</f>
        <v>122.11878367663284</v>
      </c>
      <c r="AL20" s="172">
        <f>IF(OR(P2_1T!AL20=":",P2_1T!AL20=""),":",((P2_1T!AL20-P2_1T!AL$17)/P2_1T!AL$17+1)*100)</f>
        <v>96.189678552939881</v>
      </c>
      <c r="AM20" s="172">
        <f>IF(OR(P2_1T!AM20=":",P2_1T!AM20=""),":",((P2_1T!AM20-P2_1T!AM$17)/P2_1T!AM$17+1)*100)</f>
        <v>92.960997786122547</v>
      </c>
      <c r="AN20" s="172">
        <f>IF(OR(P2_1T!AN20=":",P2_1T!AN20=""),":",((P2_1T!AN20-P2_1T!AN$17)/P2_1T!AN$17+1)*100)</f>
        <v>97.97298270296541</v>
      </c>
      <c r="AO20" s="172">
        <f>IF(OR(P2_1T!AO20=":",P2_1T!AO20=""),":",((P2_1T!AO20-P2_1T!AO$17)/P2_1T!AO$17+1)*100)</f>
        <v>92.140190765570821</v>
      </c>
      <c r="AP20" s="190"/>
      <c r="AQ20" s="172">
        <f>IF(OR(P2_1T!AQ20=":",P2_1T!AQ20=""),":",((P2_1T!AQ20-P2_1T!AQ$17)/P2_1T!AQ$17+1)*100)</f>
        <v>92.542832975480025</v>
      </c>
      <c r="AR20" s="172">
        <f>IF(OR(P2_1T!AR20=":",P2_1T!AR20=""),":",((P2_1T!AR20-P2_1T!AR$17)/P2_1T!AR$17+1)*100)</f>
        <v>101.20117094591907</v>
      </c>
      <c r="AS20" s="172">
        <f>IF(OR(P2_1T!AS20=":",P2_1T!AS20=""),":",((P2_1T!AS20-P2_1T!AS$17)/P2_1T!AS$17+1)*100)</f>
        <v>101.55825427163829</v>
      </c>
    </row>
    <row r="21" spans="1:45" ht="22.5" customHeight="1">
      <c r="A21" s="77">
        <f t="shared" si="0"/>
        <v>1</v>
      </c>
      <c r="B21" s="105">
        <v>2009</v>
      </c>
      <c r="C21" s="172">
        <f>IF(OR(P2_1T!C21=":",P2_1T!C21=""),":",((P2_1T!C21-P2_1T!C$17)/P2_1T!C$17+1)*100)</f>
        <v>84.67583569841608</v>
      </c>
      <c r="D21" s="172">
        <f>IF(OR(P2_1T!D21=":",P2_1T!D21=""),":",((P2_1T!D21-P2_1T!D$17)/P2_1T!D$17+1)*100)</f>
        <v>82.29604761741642</v>
      </c>
      <c r="E21" s="172">
        <f>IF(OR(P2_1T!E21=":",P2_1T!E21=""),":",((P2_1T!E21-P2_1T!E$17)/P2_1T!E$17+1)*100)</f>
        <v>89.85044983679596</v>
      </c>
      <c r="F21" s="172">
        <f>IF(OR(P2_1T!F21=":",P2_1T!F21=""),":",((P2_1T!F21-P2_1T!F$17)/P2_1T!F$17+1)*100)</f>
        <v>112.84158660784851</v>
      </c>
      <c r="G21" s="172">
        <f>IF(OR(P2_1T!G21=":",P2_1T!G21=""),":",((P2_1T!G21-P2_1T!G$17)/P2_1T!G$17+1)*100)</f>
        <v>76.857458325063405</v>
      </c>
      <c r="H21" s="172">
        <f>IF(OR(P2_1T!H21=":",P2_1T!H21=""),":",((P2_1T!H21-P2_1T!H$17)/P2_1T!H$17+1)*100)</f>
        <v>95.935747583549457</v>
      </c>
      <c r="I21" s="172">
        <f>IF(OR(P2_1T!I21=":",P2_1T!I21=""),":",((P2_1T!I21-P2_1T!I$17)/P2_1T!I$17+1)*100)</f>
        <v>111.60371908508722</v>
      </c>
      <c r="J21" s="172">
        <f>IF(OR(P2_1T!J21=":",P2_1T!J21=""),":",((P2_1T!J21-P2_1T!J$17)/P2_1T!J$17+1)*100)</f>
        <v>113.55567197946644</v>
      </c>
      <c r="K21" s="172">
        <f>IF(OR(P2_1T!K21=":",P2_1T!K21=""),":",((P2_1T!K21-P2_1T!K$17)/P2_1T!K$17+1)*100)</f>
        <v>92.478094362407418</v>
      </c>
      <c r="L21" s="172">
        <f>IF(OR(P2_1T!L21=":",P2_1T!L21=""),":",((P2_1T!L21-P2_1T!L$17)/P2_1T!L$17+1)*100)</f>
        <v>87.380659730605075</v>
      </c>
      <c r="M21" s="172">
        <f>IF(OR(P2_1T!M21=":",P2_1T!M21=""),":",((P2_1T!M21-P2_1T!M$17)/P2_1T!M$17+1)*100)</f>
        <v>128.32836147221713</v>
      </c>
      <c r="N21" s="172">
        <f>IF(OR(P2_1T!N21=":",P2_1T!N21=""),":",((P2_1T!N21-P2_1T!N$17)/P2_1T!N$17+1)*100)</f>
        <v>103.38139339294582</v>
      </c>
      <c r="O21" s="172">
        <f>IF(OR(P2_1T!O21=":",P2_1T!O21=""),":",((P2_1T!O21-P2_1T!O$17)/P2_1T!O$17+1)*100)</f>
        <v>86.390309827886867</v>
      </c>
      <c r="P21" s="172">
        <f>IF(OR(P2_1T!P21=":",P2_1T!P21=""),":",((P2_1T!P21-P2_1T!P$17)/P2_1T!P$17+1)*100)</f>
        <v>81.801778702657373</v>
      </c>
      <c r="Q21" s="172">
        <f>IF(OR(P2_1T!Q21=":",P2_1T!Q21=""),":",((P2_1T!Q21-P2_1T!Q$17)/P2_1T!Q$17+1)*100)</f>
        <v>106.33573258055972</v>
      </c>
      <c r="R21" s="172">
        <f>IF(OR(P2_1T!R21=":",P2_1T!R21=""),":",((P2_1T!R21-P2_1T!R$17)/P2_1T!R$17+1)*100)</f>
        <v>94.663268691981301</v>
      </c>
      <c r="S21" s="172">
        <f>IF(OR(P2_1T!S21=":",P2_1T!S21=""),":",((P2_1T!S21-P2_1T!S$17)/P2_1T!S$17+1)*100)</f>
        <v>95.257919791535969</v>
      </c>
      <c r="T21" s="172">
        <f>IF(OR(P2_1T!T21=":",P2_1T!T21=""),":",((P2_1T!T21-P2_1T!T$17)/P2_1T!T$17+1)*100)</f>
        <v>113.46822213405167</v>
      </c>
      <c r="U21" s="172">
        <f>IF(OR(P2_1T!U21=":",P2_1T!U21=""),":",((P2_1T!U21-P2_1T!U$17)/P2_1T!U$17+1)*100)</f>
        <v>88.781176311739998</v>
      </c>
      <c r="V21" s="172">
        <f>IF(OR(P2_1T!V21=":",P2_1T!V21=""),":",((P2_1T!V21-P2_1T!V$17)/P2_1T!V$17+1)*100)</f>
        <v>95.765102409297327</v>
      </c>
      <c r="W21" s="172" t="str">
        <f>IF(OR(P2_1T!W21=":",P2_1T!W21=""),":",((P2_1T!W21-P2_1T!W$17)/P2_1T!W$17+1)*100)</f>
        <v>:</v>
      </c>
      <c r="X21" s="172" t="str">
        <f>IF(OR(P2_1T!X21=":",P2_1T!X21=""),":",((P2_1T!X21-P2_1T!X$17)/P2_1T!X$17+1)*100)</f>
        <v>:</v>
      </c>
      <c r="Y21" s="172" t="str">
        <f>IF(OR(P2_1T!Y21=":",P2_1T!Y21=""),":",((P2_1T!Y21-P2_1T!Y$17)/P2_1T!Y$17+1)*100)</f>
        <v>:</v>
      </c>
      <c r="Z21" s="172" t="str">
        <f>IF(OR(P2_1T!Z21=":",P2_1T!Z21=""),":",((P2_1T!Z21-P2_1T!Z$17)/P2_1T!Z$17+1)*100)</f>
        <v>:</v>
      </c>
      <c r="AA21" s="172" t="str">
        <f>IF(OR(P2_1T!AA21=":",P2_1T!AA21=""),":",((P2_1T!AA21-P2_1T!AA$17)/P2_1T!AA$17+1)*100)</f>
        <v>:</v>
      </c>
      <c r="AB21" s="172" t="str">
        <f>IF(OR(P2_1T!AB21=":",P2_1T!AB21=""),":",((P2_1T!AB21-P2_1T!AB$17)/P2_1T!AB$17+1)*100)</f>
        <v>:</v>
      </c>
      <c r="AC21" s="175">
        <f>IF(OR(P2_1T!AC21=":",P2_1T!AC21=""),":",((P2_1T!AC21-P2_1T!AC$17)/P2_1T!AC$17+1)*100)</f>
        <v>101.24356387468028</v>
      </c>
      <c r="AD21" s="172" t="str">
        <f>IF(OR(P2_1T!AD21=":",P2_1T!AD21=""),":",((P2_1T!AD21-P2_1T!AD$17)/P2_1T!AD$17+1)*100)</f>
        <v>:</v>
      </c>
      <c r="AE21" s="172">
        <f>IF(OR(P2_1T!AE21=":",P2_1T!AE21=""),":",((P2_1T!AE21-P2_1T!AE$17)/P2_1T!AE$17+1)*100)</f>
        <v>84.67583569841608</v>
      </c>
      <c r="AF21" s="172">
        <f>IF(OR(P2_1T!AF21=":",P2_1T!AF21=""),":",((P2_1T!AF21-P2_1T!AF$17)/P2_1T!AF$17+1)*100)</f>
        <v>92.793360221172506</v>
      </c>
      <c r="AG21" s="172">
        <f>IF(OR(P2_1T!AG21=":",P2_1T!AG21=""),":",((P2_1T!AG21-P2_1T!AG$17)/P2_1T!AG$17+1)*100)</f>
        <v>89.85044983679596</v>
      </c>
      <c r="AH21" s="172">
        <f>IF(OR(P2_1T!AH21=":",P2_1T!AH21=""),":",((P2_1T!AH21-P2_1T!AH$17)/P2_1T!AH$17+1)*100)</f>
        <v>95.935747583549457</v>
      </c>
      <c r="AI21" s="172">
        <f>IF(OR(P2_1T!AI21=":",P2_1T!AI21=""),":",((P2_1T!AI21-P2_1T!AI$17)/P2_1T!AI$17+1)*100)</f>
        <v>107.11249834604411</v>
      </c>
      <c r="AJ21" s="172">
        <f>IF(OR(P2_1T!AJ21=":",P2_1T!AJ21=""),":",((P2_1T!AJ21-P2_1T!AJ$17)/P2_1T!AJ$17+1)*100)</f>
        <v>87.380659730605075</v>
      </c>
      <c r="AK21" s="172">
        <f>IF(OR(P2_1T!AK21=":",P2_1T!AK21=""),":",((P2_1T!AK21-P2_1T!AK$17)/P2_1T!AK$17+1)*100)</f>
        <v>128.32836147221713</v>
      </c>
      <c r="AL21" s="172">
        <f>IF(OR(P2_1T!AL21=":",P2_1T!AL21=""),":",((P2_1T!AL21-P2_1T!AL$17)/P2_1T!AL$17+1)*100)</f>
        <v>103.38139339294582</v>
      </c>
      <c r="AM21" s="172">
        <f>IF(OR(P2_1T!AM21=":",P2_1T!AM21=""),":",((P2_1T!AM21-P2_1T!AM$17)/P2_1T!AM$17+1)*100)</f>
        <v>86.091805123690051</v>
      </c>
      <c r="AN21" s="172">
        <f>IF(OR(P2_1T!AN21=":",P2_1T!AN21=""),":",((P2_1T!AN21-P2_1T!AN$17)/P2_1T!AN$17+1)*100)</f>
        <v>100.83785425219367</v>
      </c>
      <c r="AO21" s="172">
        <f>IF(OR(P2_1T!AO21=":",P2_1T!AO21=""),":",((P2_1T!AO21-P2_1T!AO$17)/P2_1T!AO$17+1)*100)</f>
        <v>88.062593371360407</v>
      </c>
      <c r="AP21" s="190"/>
      <c r="AQ21" s="172">
        <f>IF(OR(P2_1T!AQ21=":",P2_1T!AQ21=""),":",((P2_1T!AQ21-P2_1T!AQ$17)/P2_1T!AQ$17+1)*100)</f>
        <v>84.974397782732552</v>
      </c>
      <c r="AR21" s="172">
        <f>IF(OR(P2_1T!AR21=":",P2_1T!AR21=""),":",((P2_1T!AR21-P2_1T!AR$17)/P2_1T!AR$17+1)*100)</f>
        <v>94.461461794772987</v>
      </c>
      <c r="AS21" s="172">
        <f>IF(OR(P2_1T!AS21=":",P2_1T!AS21=""),":",((P2_1T!AS21-P2_1T!AS$17)/P2_1T!AS$17+1)*100)</f>
        <v>101.97058090101257</v>
      </c>
    </row>
    <row r="22" spans="1:45" ht="22.5" customHeight="1">
      <c r="A22" s="77">
        <f t="shared" si="0"/>
        <v>1</v>
      </c>
      <c r="B22" s="105">
        <v>2010</v>
      </c>
      <c r="C22" s="172">
        <f>IF(OR(P2_1T!C22=":",P2_1T!C22=""),":",((P2_1T!C22-P2_1T!C$17)/P2_1T!C$17+1)*100)</f>
        <v>90.726340088274611</v>
      </c>
      <c r="D22" s="172">
        <f>IF(OR(P2_1T!D22=":",P2_1T!D22=""),":",((P2_1T!D22-P2_1T!D$17)/P2_1T!D$17+1)*100)</f>
        <v>99.345215692116227</v>
      </c>
      <c r="E22" s="172">
        <f>IF(OR(P2_1T!E22=":",P2_1T!E22=""),":",((P2_1T!E22-P2_1T!E$17)/P2_1T!E$17+1)*100)</f>
        <v>93.229459403463906</v>
      </c>
      <c r="F22" s="172">
        <f>IF(OR(P2_1T!F22=":",P2_1T!F22=""),":",((P2_1T!F22-P2_1T!F$17)/P2_1T!F$17+1)*100)</f>
        <v>105.5685530881052</v>
      </c>
      <c r="G22" s="172">
        <f>IF(OR(P2_1T!G22=":",P2_1T!G22=""),":",((P2_1T!G22-P2_1T!G$17)/P2_1T!G$17+1)*100)</f>
        <v>83.383815718794096</v>
      </c>
      <c r="H22" s="172">
        <f>IF(OR(P2_1T!H22=":",P2_1T!H22=""),":",((P2_1T!H22-P2_1T!H$17)/P2_1T!H$17+1)*100)</f>
        <v>88.564135557523144</v>
      </c>
      <c r="I22" s="172">
        <f>IF(OR(P2_1T!I22=":",P2_1T!I22=""),":",((P2_1T!I22-P2_1T!I$17)/P2_1T!I$17+1)*100)</f>
        <v>117.21740158909486</v>
      </c>
      <c r="J22" s="172">
        <f>IF(OR(P2_1T!J22=":",P2_1T!J22=""),":",((P2_1T!J22-P2_1T!J$17)/P2_1T!J$17+1)*100)</f>
        <v>119.18430954342179</v>
      </c>
      <c r="K22" s="172">
        <f>IF(OR(P2_1T!K22=":",P2_1T!K22=""),":",((P2_1T!K22-P2_1T!K$17)/P2_1T!K$17+1)*100)</f>
        <v>94.162753899239164</v>
      </c>
      <c r="L22" s="172">
        <f>IF(OR(P2_1T!L22=":",P2_1T!L22=""),":",((P2_1T!L22-P2_1T!L$17)/P2_1T!L$17+1)*100)</f>
        <v>85.58558713467977</v>
      </c>
      <c r="M22" s="172">
        <f>IF(OR(P2_1T!M22=":",P2_1T!M22=""),":",((P2_1T!M22-P2_1T!M$17)/P2_1T!M$17+1)*100)</f>
        <v>129.72392778132684</v>
      </c>
      <c r="N22" s="172">
        <f>IF(OR(P2_1T!N22=":",P2_1T!N22=""),":",((P2_1T!N22-P2_1T!N$17)/P2_1T!N$17+1)*100)</f>
        <v>99.696304259828864</v>
      </c>
      <c r="O22" s="172">
        <f>IF(OR(P2_1T!O22=":",P2_1T!O22=""),":",((P2_1T!O22-P2_1T!O$17)/P2_1T!O$17+1)*100)</f>
        <v>86.745528897629384</v>
      </c>
      <c r="P22" s="172">
        <f>IF(OR(P2_1T!P22=":",P2_1T!P22=""),":",((P2_1T!P22-P2_1T!P$17)/P2_1T!P$17+1)*100)</f>
        <v>81.617054188402307</v>
      </c>
      <c r="Q22" s="172">
        <f>IF(OR(P2_1T!Q22=":",P2_1T!Q22=""),":",((P2_1T!Q22-P2_1T!Q$17)/P2_1T!Q$17+1)*100)</f>
        <v>104.52361414858223</v>
      </c>
      <c r="R22" s="172">
        <f>IF(OR(P2_1T!R22=":",P2_1T!R22=""),":",((P2_1T!R22-P2_1T!R$17)/P2_1T!R$17+1)*100)</f>
        <v>95.613303486987974</v>
      </c>
      <c r="S22" s="172">
        <f>IF(OR(P2_1T!S22=":",P2_1T!S22=""),":",((P2_1T!S22-P2_1T!S$17)/P2_1T!S$17+1)*100)</f>
        <v>94.486635760006337</v>
      </c>
      <c r="T22" s="172">
        <f>IF(OR(P2_1T!T22=":",P2_1T!T22=""),":",((P2_1T!T22-P2_1T!T$17)/P2_1T!T$17+1)*100)</f>
        <v>121.47837677622076</v>
      </c>
      <c r="U22" s="172">
        <f>IF(OR(P2_1T!U22=":",P2_1T!U22=""),":",((P2_1T!U22-P2_1T!U$17)/P2_1T!U$17+1)*100)</f>
        <v>88.646473103608585</v>
      </c>
      <c r="V22" s="172">
        <f>IF(OR(P2_1T!V22=":",P2_1T!V22=""),":",((P2_1T!V22-P2_1T!V$17)/P2_1T!V$17+1)*100)</f>
        <v>96.268513060228926</v>
      </c>
      <c r="W22" s="172" t="str">
        <f>IF(OR(P2_1T!W22=":",P2_1T!W22=""),":",((P2_1T!W22-P2_1T!W$17)/P2_1T!W$17+1)*100)</f>
        <v>:</v>
      </c>
      <c r="X22" s="172" t="str">
        <f>IF(OR(P2_1T!X22=":",P2_1T!X22=""),":",((P2_1T!X22-P2_1T!X$17)/P2_1T!X$17+1)*100)</f>
        <v>:</v>
      </c>
      <c r="Y22" s="172" t="str">
        <f>IF(OR(P2_1T!Y22=":",P2_1T!Y22=""),":",((P2_1T!Y22-P2_1T!Y$17)/P2_1T!Y$17+1)*100)</f>
        <v>:</v>
      </c>
      <c r="Z22" s="172" t="str">
        <f>IF(OR(P2_1T!Z22=":",P2_1T!Z22=""),":",((P2_1T!Z22-P2_1T!Z$17)/P2_1T!Z$17+1)*100)</f>
        <v>:</v>
      </c>
      <c r="AA22" s="172" t="str">
        <f>IF(OR(P2_1T!AA22=":",P2_1T!AA22=""),":",((P2_1T!AA22-P2_1T!AA$17)/P2_1T!AA$17+1)*100)</f>
        <v>:</v>
      </c>
      <c r="AB22" s="172" t="str">
        <f>IF(OR(P2_1T!AB22=":",P2_1T!AB22=""),":",((P2_1T!AB22-P2_1T!AB$17)/P2_1T!AB$17+1)*100)</f>
        <v>:</v>
      </c>
      <c r="AC22" s="175">
        <f>IF(OR(P2_1T!AC22=":",P2_1T!AC22=""),":",((P2_1T!AC22-P2_1T!AC$17)/P2_1T!AC$17+1)*100)</f>
        <v>102.33306880352524</v>
      </c>
      <c r="AD22" s="172" t="str">
        <f>IF(OR(P2_1T!AD22=":",P2_1T!AD22=""),":",((P2_1T!AD22-P2_1T!AD$17)/P2_1T!AD$17+1)*100)</f>
        <v>:</v>
      </c>
      <c r="AE22" s="172">
        <f>IF(OR(P2_1T!AE22=":",P2_1T!AE22=""),":",((P2_1T!AE22-P2_1T!AE$17)/P2_1T!AE$17+1)*100)</f>
        <v>90.726340088274611</v>
      </c>
      <c r="AF22" s="172">
        <f>IF(OR(P2_1T!AF22=":",P2_1T!AF22=""),":",((P2_1T!AF22-P2_1T!AF$17)/P2_1T!AF$17+1)*100)</f>
        <v>97.350739396332145</v>
      </c>
      <c r="AG22" s="172">
        <f>IF(OR(P2_1T!AG22=":",P2_1T!AG22=""),":",((P2_1T!AG22-P2_1T!AG$17)/P2_1T!AG$17+1)*100)</f>
        <v>93.229459403463906</v>
      </c>
      <c r="AH22" s="172">
        <f>IF(OR(P2_1T!AH22=":",P2_1T!AH22=""),":",((P2_1T!AH22-P2_1T!AH$17)/P2_1T!AH$17+1)*100)</f>
        <v>88.564135557523144</v>
      </c>
      <c r="AI22" s="172">
        <f>IF(OR(P2_1T!AI22=":",P2_1T!AI22=""),":",((P2_1T!AI22-P2_1T!AI$17)/P2_1T!AI$17+1)*100)</f>
        <v>111.64554779091797</v>
      </c>
      <c r="AJ22" s="172">
        <f>IF(OR(P2_1T!AJ22=":",P2_1T!AJ22=""),":",((P2_1T!AJ22-P2_1T!AJ$17)/P2_1T!AJ$17+1)*100)</f>
        <v>85.58558713467977</v>
      </c>
      <c r="AK22" s="172">
        <f>IF(OR(P2_1T!AK22=":",P2_1T!AK22=""),":",((P2_1T!AK22-P2_1T!AK$17)/P2_1T!AK$17+1)*100)</f>
        <v>129.72392778132684</v>
      </c>
      <c r="AL22" s="172">
        <f>IF(OR(P2_1T!AL22=":",P2_1T!AL22=""),":",((P2_1T!AL22-P2_1T!AL$17)/P2_1T!AL$17+1)*100)</f>
        <v>99.696304259828864</v>
      </c>
      <c r="AM22" s="172">
        <f>IF(OR(P2_1T!AM22=":",P2_1T!AM22=""),":",((P2_1T!AM22-P2_1T!AM$17)/P2_1T!AM$17+1)*100)</f>
        <v>86.968957990506752</v>
      </c>
      <c r="AN22" s="172">
        <f>IF(OR(P2_1T!AN22=":",P2_1T!AN22=""),":",((P2_1T!AN22-P2_1T!AN$17)/P2_1T!AN$17+1)*100)</f>
        <v>99.899951068066486</v>
      </c>
      <c r="AO22" s="172">
        <f>IF(OR(P2_1T!AO22=":",P2_1T!AO22=""),":",((P2_1T!AO22-P2_1T!AO$17)/P2_1T!AO$17+1)*100)</f>
        <v>86.335695334349438</v>
      </c>
      <c r="AP22" s="190"/>
      <c r="AQ22" s="172">
        <f>IF(OR(P2_1T!AQ22=":",P2_1T!AQ22=""),":",((P2_1T!AQ22-P2_1T!AQ$17)/P2_1T!AQ$17+1)*100)</f>
        <v>91.206271389958445</v>
      </c>
      <c r="AR22" s="172">
        <f>IF(OR(P2_1T!AR22=":",P2_1T!AR22=""),":",((P2_1T!AR22-P2_1T!AR$17)/P2_1T!AR$17+1)*100)</f>
        <v>92.985345980218369</v>
      </c>
      <c r="AS22" s="172">
        <f>IF(OR(P2_1T!AS22=":",P2_1T!AS22=""),":",((P2_1T!AS22-P2_1T!AS$17)/P2_1T!AS$17+1)*100)</f>
        <v>103.35462808466693</v>
      </c>
    </row>
    <row r="23" spans="1:45" ht="22.5" customHeight="1">
      <c r="A23" s="77">
        <f t="shared" si="0"/>
        <v>1</v>
      </c>
      <c r="B23" s="105">
        <v>2011</v>
      </c>
      <c r="C23" s="172">
        <f>IF(OR(P2_1T!C23=":",P2_1T!C23=""),":",((P2_1T!C23-P2_1T!C$17)/P2_1T!C$17+1)*100)</f>
        <v>104.53708848712215</v>
      </c>
      <c r="D23" s="172">
        <f>IF(OR(P2_1T!D23=":",P2_1T!D23=""),":",((P2_1T!D23-P2_1T!D$17)/P2_1T!D$17+1)*100)</f>
        <v>75.59738408449374</v>
      </c>
      <c r="E23" s="172">
        <f>IF(OR(P2_1T!E23=":",P2_1T!E23=""),":",((P2_1T!E23-P2_1T!E$17)/P2_1T!E$17+1)*100)</f>
        <v>91.337972956546821</v>
      </c>
      <c r="F23" s="172">
        <f>IF(OR(P2_1T!F23=":",P2_1T!F23=""),":",((P2_1T!F23-P2_1T!F$17)/P2_1T!F$17+1)*100)</f>
        <v>100.96601353920069</v>
      </c>
      <c r="G23" s="172">
        <f>IF(OR(P2_1T!G23=":",P2_1T!G23=""),":",((P2_1T!G23-P2_1T!G$17)/P2_1T!G$17+1)*100)</f>
        <v>85.274646160434827</v>
      </c>
      <c r="H23" s="172">
        <f>IF(OR(P2_1T!H23=":",P2_1T!H23=""),":",((P2_1T!H23-P2_1T!H$17)/P2_1T!H$17+1)*100)</f>
        <v>81.534121636944505</v>
      </c>
      <c r="I23" s="172">
        <f>IF(OR(P2_1T!I23=":",P2_1T!I23=""),":",((P2_1T!I23-P2_1T!I$17)/P2_1T!I$17+1)*100)</f>
        <v>119.73841844535346</v>
      </c>
      <c r="J23" s="172">
        <f>IF(OR(P2_1T!J23=":",P2_1T!J23=""),":",((P2_1T!J23-P2_1T!J$17)/P2_1T!J$17+1)*100)</f>
        <v>114.62967159412938</v>
      </c>
      <c r="K23" s="172">
        <f>IF(OR(P2_1T!K23=":",P2_1T!K23=""),":",((P2_1T!K23-P2_1T!K$17)/P2_1T!K$17+1)*100)</f>
        <v>98.266224711917133</v>
      </c>
      <c r="L23" s="172">
        <f>IF(OR(P2_1T!L23=":",P2_1T!L23=""),":",((P2_1T!L23-P2_1T!L$17)/P2_1T!L$17+1)*100)</f>
        <v>86.37518492905545</v>
      </c>
      <c r="M23" s="172">
        <f>IF(OR(P2_1T!M23=":",P2_1T!M23=""),":",((P2_1T!M23-P2_1T!M$17)/P2_1T!M$17+1)*100)</f>
        <v>128.55215718996658</v>
      </c>
      <c r="N23" s="172">
        <f>IF(OR(P2_1T!N23=":",P2_1T!N23=""),":",((P2_1T!N23-P2_1T!N$17)/P2_1T!N$17+1)*100)</f>
        <v>96.80171465043739</v>
      </c>
      <c r="O23" s="172">
        <f>IF(OR(P2_1T!O23=":",P2_1T!O23=""),":",((P2_1T!O23-P2_1T!O$17)/P2_1T!O$17+1)*100)</f>
        <v>88.718643932329826</v>
      </c>
      <c r="P23" s="172">
        <f>IF(OR(P2_1T!P23=":",P2_1T!P23=""),":",((P2_1T!P23-P2_1T!P$17)/P2_1T!P$17+1)*100)</f>
        <v>75.473877236998774</v>
      </c>
      <c r="Q23" s="172">
        <f>IF(OR(P2_1T!Q23=":",P2_1T!Q23=""),":",((P2_1T!Q23-P2_1T!Q$17)/P2_1T!Q$17+1)*100)</f>
        <v>107.05794371043066</v>
      </c>
      <c r="R23" s="172">
        <f>IF(OR(P2_1T!R23=":",P2_1T!R23=""),":",((P2_1T!R23-P2_1T!R$17)/P2_1T!R$17+1)*100)</f>
        <v>94.821027597620045</v>
      </c>
      <c r="S23" s="172">
        <f>IF(OR(P2_1T!S23=":",P2_1T!S23=""),":",((P2_1T!S23-P2_1T!S$17)/P2_1T!S$17+1)*100)</f>
        <v>95.040716219825597</v>
      </c>
      <c r="T23" s="172">
        <f>IF(OR(P2_1T!T23=":",P2_1T!T23=""),":",((P2_1T!T23-P2_1T!T$17)/P2_1T!T$17+1)*100)</f>
        <v>134.66243892728519</v>
      </c>
      <c r="U23" s="172">
        <f>IF(OR(P2_1T!U23=":",P2_1T!U23=""),":",((P2_1T!U23-P2_1T!U$17)/P2_1T!U$17+1)*100)</f>
        <v>87.942555258567339</v>
      </c>
      <c r="V23" s="172">
        <f>IF(OR(P2_1T!V23=":",P2_1T!V23=""),":",((P2_1T!V23-P2_1T!V$17)/P2_1T!V$17+1)*100)</f>
        <v>96.885675363842608</v>
      </c>
      <c r="W23" s="172" t="str">
        <f>IF(OR(P2_1T!W23=":",P2_1T!W23=""),":",((P2_1T!W23-P2_1T!W$17)/P2_1T!W$17+1)*100)</f>
        <v>:</v>
      </c>
      <c r="X23" s="172" t="str">
        <f>IF(OR(P2_1T!X23=":",P2_1T!X23=""),":",((P2_1T!X23-P2_1T!X$17)/P2_1T!X$17+1)*100)</f>
        <v>:</v>
      </c>
      <c r="Y23" s="172" t="str">
        <f>IF(OR(P2_1T!Y23=":",P2_1T!Y23=""),":",((P2_1T!Y23-P2_1T!Y$17)/P2_1T!Y$17+1)*100)</f>
        <v>:</v>
      </c>
      <c r="Z23" s="172" t="str">
        <f>IF(OR(P2_1T!Z23=":",P2_1T!Z23=""),":",((P2_1T!Z23-P2_1T!Z$17)/P2_1T!Z$17+1)*100)</f>
        <v>:</v>
      </c>
      <c r="AA23" s="172" t="str">
        <f>IF(OR(P2_1T!AA23=":",P2_1T!AA23=""),":",((P2_1T!AA23-P2_1T!AA$17)/P2_1T!AA$17+1)*100)</f>
        <v>:</v>
      </c>
      <c r="AB23" s="172" t="str">
        <f>IF(OR(P2_1T!AB23=":",P2_1T!AB23=""),":",((P2_1T!AB23-P2_1T!AB$17)/P2_1T!AB$17+1)*100)</f>
        <v>:</v>
      </c>
      <c r="AC23" s="175">
        <f>IF(OR(P2_1T!AC23=":",P2_1T!AC23=""),":",((P2_1T!AC23-P2_1T!AC$17)/P2_1T!AC$17+1)*100)</f>
        <v>103.03776919336805</v>
      </c>
      <c r="AD23" s="172" t="str">
        <f>IF(OR(P2_1T!AD23=":",P2_1T!AD23=""),":",((P2_1T!AD23-P2_1T!AD$17)/P2_1T!AD$17+1)*100)</f>
        <v>:</v>
      </c>
      <c r="AE23" s="172">
        <f>IF(OR(P2_1T!AE23=":",P2_1T!AE23=""),":",((P2_1T!AE23-P2_1T!AE$17)/P2_1T!AE$17+1)*100)</f>
        <v>104.53708848712215</v>
      </c>
      <c r="AF23" s="172">
        <f>IF(OR(P2_1T!AF23=":",P2_1T!AF23=""),":",((P2_1T!AF23-P2_1T!AF$17)/P2_1T!AF$17+1)*100)</f>
        <v>95.26967388228914</v>
      </c>
      <c r="AG23" s="172">
        <f>IF(OR(P2_1T!AG23=":",P2_1T!AG23=""),":",((P2_1T!AG23-P2_1T!AG$17)/P2_1T!AG$17+1)*100)</f>
        <v>91.337972956546821</v>
      </c>
      <c r="AH23" s="172">
        <f>IF(OR(P2_1T!AH23=":",P2_1T!AH23=""),":",((P2_1T!AH23-P2_1T!AH$17)/P2_1T!AH$17+1)*100)</f>
        <v>81.534121636944505</v>
      </c>
      <c r="AI23" s="172">
        <f>IF(OR(P2_1T!AI23=":",P2_1T!AI23=""),":",((P2_1T!AI23-P2_1T!AI$17)/P2_1T!AI$17+1)*100)</f>
        <v>112.26913289460165</v>
      </c>
      <c r="AJ23" s="172">
        <f>IF(OR(P2_1T!AJ23=":",P2_1T!AJ23=""),":",((P2_1T!AJ23-P2_1T!AJ$17)/P2_1T!AJ$17+1)*100)</f>
        <v>86.37518492905545</v>
      </c>
      <c r="AK23" s="172">
        <f>IF(OR(P2_1T!AK23=":",P2_1T!AK23=""),":",((P2_1T!AK23-P2_1T!AK$17)/P2_1T!AK$17+1)*100)</f>
        <v>128.55215718996658</v>
      </c>
      <c r="AL23" s="172">
        <f>IF(OR(P2_1T!AL23=":",P2_1T!AL23=""),":",((P2_1T!AL23-P2_1T!AL$17)/P2_1T!AL$17+1)*100)</f>
        <v>96.80171465043739</v>
      </c>
      <c r="AM23" s="172">
        <f>IF(OR(P2_1T!AM23=":",P2_1T!AM23=""),":",((P2_1T!AM23-P2_1T!AM$17)/P2_1T!AM$17+1)*100)</f>
        <v>87.573434657761837</v>
      </c>
      <c r="AN23" s="172">
        <f>IF(OR(P2_1T!AN23=":",P2_1T!AN23=""),":",((P2_1T!AN23-P2_1T!AN$17)/P2_1T!AN$17+1)*100)</f>
        <v>101.01879567107773</v>
      </c>
      <c r="AO23" s="172">
        <f>IF(OR(P2_1T!AO23=":",P2_1T!AO23=""),":",((P2_1T!AO23-P2_1T!AO$17)/P2_1T!AO$17+1)*100)</f>
        <v>87.707991520210498</v>
      </c>
      <c r="AP23" s="190"/>
      <c r="AQ23" s="172">
        <f>IF(OR(P2_1T!AQ23=":",P2_1T!AQ23=""),":",((P2_1T!AQ23-P2_1T!AQ$17)/P2_1T!AQ$17+1)*100)</f>
        <v>102.92258882541354</v>
      </c>
      <c r="AR23" s="172">
        <f>IF(OR(P2_1T!AR23=":",P2_1T!AR23=""),":",((P2_1T!AR23-P2_1T!AR$17)/P2_1T!AR$17+1)*100)</f>
        <v>88.6048357513898</v>
      </c>
      <c r="AS23" s="172">
        <f>IF(OR(P2_1T!AS23=":",P2_1T!AS23=""),":",((P2_1T!AS23-P2_1T!AS$17)/P2_1T!AS$17+1)*100)</f>
        <v>103.94071754803626</v>
      </c>
    </row>
    <row r="24" spans="1:45" ht="22.5" customHeight="1">
      <c r="A24" s="77">
        <f t="shared" si="0"/>
        <v>1</v>
      </c>
      <c r="B24" s="105">
        <v>2012</v>
      </c>
      <c r="C24" s="172">
        <f>IF(OR(P2_1T!C24=":",P2_1T!C24=""),":",((P2_1T!C24-P2_1T!C$17)/P2_1T!C$17+1)*100)</f>
        <v>103.56772803370791</v>
      </c>
      <c r="D24" s="172">
        <f>IF(OR(P2_1T!D24=":",P2_1T!D24=""),":",((P2_1T!D24-P2_1T!D$17)/P2_1T!D$17+1)*100)</f>
        <v>50.17692248614167</v>
      </c>
      <c r="E24" s="172">
        <f>IF(OR(P2_1T!E24=":",P2_1T!E24=""),":",((P2_1T!E24-P2_1T!E$17)/P2_1T!E$17+1)*100)</f>
        <v>90.39870752676913</v>
      </c>
      <c r="F24" s="172">
        <f>IF(OR(P2_1T!F24=":",P2_1T!F24=""),":",((P2_1T!F24-P2_1T!F$17)/P2_1T!F$17+1)*100)</f>
        <v>100.09774790344301</v>
      </c>
      <c r="G24" s="172">
        <f>IF(OR(P2_1T!G24=":",P2_1T!G24=""),":",((P2_1T!G24-P2_1T!G$17)/P2_1T!G$17+1)*100)</f>
        <v>84.194027320548741</v>
      </c>
      <c r="H24" s="172">
        <f>IF(OR(P2_1T!H24=":",P2_1T!H24=""),":",((P2_1T!H24-P2_1T!H$17)/P2_1T!H$17+1)*100)</f>
        <v>76.868976148280879</v>
      </c>
      <c r="I24" s="172">
        <f>IF(OR(P2_1T!I24=":",P2_1T!I24=""),":",((P2_1T!I24-P2_1T!I$17)/P2_1T!I$17+1)*100)</f>
        <v>120.57237808928822</v>
      </c>
      <c r="J24" s="172">
        <f>IF(OR(P2_1T!J24=":",P2_1T!J24=""),":",((P2_1T!J24-P2_1T!J$17)/P2_1T!J$17+1)*100)</f>
        <v>111.65275192851098</v>
      </c>
      <c r="K24" s="172">
        <f>IF(OR(P2_1T!K24=":",P2_1T!K24=""),":",((P2_1T!K24-P2_1T!K$17)/P2_1T!K$17+1)*100)</f>
        <v>99.697299405555853</v>
      </c>
      <c r="L24" s="172">
        <f>IF(OR(P2_1T!L24=":",P2_1T!L24=""),":",((P2_1T!L24-P2_1T!L$17)/P2_1T!L$17+1)*100)</f>
        <v>89.874020532958056</v>
      </c>
      <c r="M24" s="172">
        <f>IF(OR(P2_1T!M24=":",P2_1T!M24=""),":",((P2_1T!M24-P2_1T!M$17)/P2_1T!M$17+1)*100)</f>
        <v>128.27757022916754</v>
      </c>
      <c r="N24" s="172">
        <f>IF(OR(P2_1T!N24=":",P2_1T!N24=""),":",((P2_1T!N24-P2_1T!N$17)/P2_1T!N$17+1)*100)</f>
        <v>98.136249394664389</v>
      </c>
      <c r="O24" s="172">
        <f>IF(OR(P2_1T!O24=":",P2_1T!O24=""),":",((P2_1T!O24-P2_1T!O$17)/P2_1T!O$17+1)*100)</f>
        <v>91.066898105217092</v>
      </c>
      <c r="P24" s="172">
        <f>IF(OR(P2_1T!P24=":",P2_1T!P24=""),":",((P2_1T!P24-P2_1T!P$17)/P2_1T!P$17+1)*100)</f>
        <v>79.357522531732769</v>
      </c>
      <c r="Q24" s="172">
        <f>IF(OR(P2_1T!Q24=":",P2_1T!Q24=""),":",((P2_1T!Q24-P2_1T!Q$17)/P2_1T!Q$17+1)*100)</f>
        <v>112.45268917562169</v>
      </c>
      <c r="R24" s="172">
        <f>IF(OR(P2_1T!R24=":",P2_1T!R24=""),":",((P2_1T!R24-P2_1T!R$17)/P2_1T!R$17+1)*100)</f>
        <v>94.268961467766189</v>
      </c>
      <c r="S24" s="172">
        <f>IF(OR(P2_1T!S24=":",P2_1T!S24=""),":",((P2_1T!S24-P2_1T!S$17)/P2_1T!S$17+1)*100)</f>
        <v>97.526034157711464</v>
      </c>
      <c r="T24" s="172">
        <f>IF(OR(P2_1T!T24=":",P2_1T!T24=""),":",((P2_1T!T24-P2_1T!T$17)/P2_1T!T$17+1)*100)</f>
        <v>130.71548532512776</v>
      </c>
      <c r="U24" s="172">
        <f>IF(OR(P2_1T!U24=":",P2_1T!U24=""),":",((P2_1T!U24-P2_1T!U$17)/P2_1T!U$17+1)*100)</f>
        <v>87.048987617120247</v>
      </c>
      <c r="V24" s="172">
        <f>IF(OR(P2_1T!V24=":",P2_1T!V24=""),":",((P2_1T!V24-P2_1T!V$17)/P2_1T!V$17+1)*100)</f>
        <v>96.787641957973022</v>
      </c>
      <c r="W24" s="172" t="str">
        <f>IF(OR(P2_1T!W24=":",P2_1T!W24=""),":",((P2_1T!W24-P2_1T!W$17)/P2_1T!W$17+1)*100)</f>
        <v>:</v>
      </c>
      <c r="X24" s="172" t="str">
        <f>IF(OR(P2_1T!X24=":",P2_1T!X24=""),":",((P2_1T!X24-P2_1T!X$17)/P2_1T!X$17+1)*100)</f>
        <v>:</v>
      </c>
      <c r="Y24" s="172" t="str">
        <f>IF(OR(P2_1T!Y24=":",P2_1T!Y24=""),":",((P2_1T!Y24-P2_1T!Y$17)/P2_1T!Y$17+1)*100)</f>
        <v>:</v>
      </c>
      <c r="Z24" s="172" t="str">
        <f>IF(OR(P2_1T!Z24=":",P2_1T!Z24=""),":",((P2_1T!Z24-P2_1T!Z$17)/P2_1T!Z$17+1)*100)</f>
        <v>:</v>
      </c>
      <c r="AA24" s="172" t="str">
        <f>IF(OR(P2_1T!AA24=":",P2_1T!AA24=""),":",((P2_1T!AA24-P2_1T!AA$17)/P2_1T!AA$17+1)*100)</f>
        <v>:</v>
      </c>
      <c r="AB24" s="172" t="str">
        <f>IF(OR(P2_1T!AB24=":",P2_1T!AB24=""),":",((P2_1T!AB24-P2_1T!AB$17)/P2_1T!AB$17+1)*100)</f>
        <v>:</v>
      </c>
      <c r="AC24" s="175">
        <f>IF(OR(P2_1T!AC24=":",P2_1T!AC24=""),":",((P2_1T!AC24-P2_1T!AC$17)/P2_1T!AC$17+1)*100)</f>
        <v>104.21534285924949</v>
      </c>
      <c r="AD24" s="172" t="str">
        <f>IF(OR(P2_1T!AD24=":",P2_1T!AD24=""),":",((P2_1T!AD24-P2_1T!AD$17)/P2_1T!AD$17+1)*100)</f>
        <v>:</v>
      </c>
      <c r="AE24" s="172">
        <f>IF(OR(P2_1T!AE24=":",P2_1T!AE24=""),":",((P2_1T!AE24-P2_1T!AE$17)/P2_1T!AE$17+1)*100)</f>
        <v>103.56772803370791</v>
      </c>
      <c r="AF24" s="172">
        <f>IF(OR(P2_1T!AF24=":",P2_1T!AF24=""),":",((P2_1T!AF24-P2_1T!AF$17)/P2_1T!AF$17+1)*100)</f>
        <v>94.353314278884369</v>
      </c>
      <c r="AG24" s="172">
        <f>IF(OR(P2_1T!AG24=":",P2_1T!AG24=""),":",((P2_1T!AG24-P2_1T!AG$17)/P2_1T!AG$17+1)*100)</f>
        <v>90.39870752676913</v>
      </c>
      <c r="AH24" s="172">
        <f>IF(OR(P2_1T!AH24=":",P2_1T!AH24=""),":",((P2_1T!AH24-P2_1T!AH$17)/P2_1T!AH$17+1)*100)</f>
        <v>76.868976148280879</v>
      </c>
      <c r="AI24" s="172">
        <f>IF(OR(P2_1T!AI24=":",P2_1T!AI24=""),":",((P2_1T!AI24-P2_1T!AI$17)/P2_1T!AI$17+1)*100)</f>
        <v>111.76538308363943</v>
      </c>
      <c r="AJ24" s="172">
        <f>IF(OR(P2_1T!AJ24=":",P2_1T!AJ24=""),":",((P2_1T!AJ24-P2_1T!AJ$17)/P2_1T!AJ$17+1)*100)</f>
        <v>89.874020532958056</v>
      </c>
      <c r="AK24" s="172">
        <f>IF(OR(P2_1T!AK24=":",P2_1T!AK24=""),":",((P2_1T!AK24-P2_1T!AK$17)/P2_1T!AK$17+1)*100)</f>
        <v>128.27757022916754</v>
      </c>
      <c r="AL24" s="172">
        <f>IF(OR(P2_1T!AL24=":",P2_1T!AL24=""),":",((P2_1T!AL24-P2_1T!AL$17)/P2_1T!AL$17+1)*100)</f>
        <v>98.136249394664389</v>
      </c>
      <c r="AM24" s="172">
        <f>IF(OR(P2_1T!AM24=":",P2_1T!AM24=""),":",((P2_1T!AM24-P2_1T!AM$17)/P2_1T!AM$17+1)*100)</f>
        <v>90.63056862048866</v>
      </c>
      <c r="AN24" s="172">
        <f>IF(OR(P2_1T!AN24=":",P2_1T!AN24=""),":",((P2_1T!AN24-P2_1T!AN$17)/P2_1T!AN$17+1)*100)</f>
        <v>104.01025697568957</v>
      </c>
      <c r="AO24" s="172">
        <f>IF(OR(P2_1T!AO24=":",P2_1T!AO24=""),":",((P2_1T!AO24-P2_1T!AO$17)/P2_1T!AO$17+1)*100)</f>
        <v>87.193491344050727</v>
      </c>
      <c r="AP24" s="190"/>
      <c r="AQ24" s="172">
        <f>IF(OR(P2_1T!AQ24=":",P2_1T!AQ24=""),":",((P2_1T!AQ24-P2_1T!AQ$17)/P2_1T!AQ$17+1)*100)</f>
        <v>98.300887681538256</v>
      </c>
      <c r="AR24" s="172">
        <f>IF(OR(P2_1T!AR24=":",P2_1T!AR24=""),":",((P2_1T!AR24-P2_1T!AR$17)/P2_1T!AR$17+1)*100)</f>
        <v>86.504836612307415</v>
      </c>
      <c r="AS24" s="172">
        <f>IF(OR(P2_1T!AS24=":",P2_1T!AS24=""),":",((P2_1T!AS24-P2_1T!AS$17)/P2_1T!AS$17+1)*100)</f>
        <v>105.73178234820968</v>
      </c>
    </row>
    <row r="25" spans="1:45" ht="22.5" customHeight="1">
      <c r="A25" s="77">
        <f t="shared" si="0"/>
        <v>1</v>
      </c>
      <c r="B25" s="105">
        <v>2013</v>
      </c>
      <c r="C25" s="172">
        <f>IF(OR(P2_1T!C25=":",P2_1T!C25=""),":",((P2_1T!C25-P2_1T!C$17)/P2_1T!C$17+1)*100)</f>
        <v>111.31928372285824</v>
      </c>
      <c r="D25" s="172">
        <f>IF(OR(P2_1T!D25=":",P2_1T!D25=""),":",((P2_1T!D25-P2_1T!D$17)/P2_1T!D$17+1)*100)</f>
        <v>58.312989983008869</v>
      </c>
      <c r="E25" s="172">
        <f>IF(OR(P2_1T!E25=":",P2_1T!E25=""),":",((P2_1T!E25-P2_1T!E$17)/P2_1T!E$17+1)*100)</f>
        <v>90.163275831331219</v>
      </c>
      <c r="F25" s="172">
        <f>IF(OR(P2_1T!F25=":",P2_1T!F25=""),":",((P2_1T!F25-P2_1T!F$17)/P2_1T!F$17+1)*100)</f>
        <v>106.0410854225841</v>
      </c>
      <c r="G25" s="172">
        <f>IF(OR(P2_1T!G25=":",P2_1T!G25=""),":",((P2_1T!G25-P2_1T!G$17)/P2_1T!G$17+1)*100)</f>
        <v>94.74669946863385</v>
      </c>
      <c r="H25" s="172">
        <f>IF(OR(P2_1T!H25=":",P2_1T!H25=""),":",((P2_1T!H25-P2_1T!H$17)/P2_1T!H$17+1)*100)</f>
        <v>71.86094781123397</v>
      </c>
      <c r="I25" s="172">
        <f>IF(OR(P2_1T!I25=":",P2_1T!I25=""),":",((P2_1T!I25-P2_1T!I$17)/P2_1T!I$17+1)*100)</f>
        <v>121.25276996366424</v>
      </c>
      <c r="J25" s="172">
        <f>IF(OR(P2_1T!J25=":",P2_1T!J25=""),":",((P2_1T!J25-P2_1T!J$17)/P2_1T!J$17+1)*100)</f>
        <v>114.46480008881869</v>
      </c>
      <c r="K25" s="172">
        <f>IF(OR(P2_1T!K25=":",P2_1T!K25=""),":",((P2_1T!K25-P2_1T!K$17)/P2_1T!K$17+1)*100)</f>
        <v>97.30476003926924</v>
      </c>
      <c r="L25" s="172">
        <f>IF(OR(P2_1T!L25=":",P2_1T!L25=""),":",((P2_1T!L25-P2_1T!L$17)/P2_1T!L$17+1)*100)</f>
        <v>98.555080483207234</v>
      </c>
      <c r="M25" s="172">
        <f>IF(OR(P2_1T!M25=":",P2_1T!M25=""),":",((P2_1T!M25-P2_1T!M$17)/P2_1T!M$17+1)*100)</f>
        <v>127.27202021115257</v>
      </c>
      <c r="N25" s="172">
        <f>IF(OR(P2_1T!N25=":",P2_1T!N25=""),":",((P2_1T!N25-P2_1T!N$17)/P2_1T!N$17+1)*100)</f>
        <v>110.7214121004954</v>
      </c>
      <c r="O25" s="172">
        <f>IF(OR(P2_1T!O25=":",P2_1T!O25=""),":",((P2_1T!O25-P2_1T!O$17)/P2_1T!O$17+1)*100)</f>
        <v>87.171529237794203</v>
      </c>
      <c r="P25" s="172">
        <f>IF(OR(P2_1T!P25=":",P2_1T!P25=""),":",((P2_1T!P25-P2_1T!P$17)/P2_1T!P$17+1)*100)</f>
        <v>71.843594557817411</v>
      </c>
      <c r="Q25" s="172">
        <f>IF(OR(P2_1T!Q25=":",P2_1T!Q25=""),":",((P2_1T!Q25-P2_1T!Q$17)/P2_1T!Q$17+1)*100)</f>
        <v>107.88561646261003</v>
      </c>
      <c r="R25" s="172">
        <f>IF(OR(P2_1T!R25=":",P2_1T!R25=""),":",((P2_1T!R25-P2_1T!R$17)/P2_1T!R$17+1)*100)</f>
        <v>92.941646894104508</v>
      </c>
      <c r="S25" s="172">
        <f>IF(OR(P2_1T!S25=":",P2_1T!S25=""),":",((P2_1T!S25-P2_1T!S$17)/P2_1T!S$17+1)*100)</f>
        <v>98.81706625805694</v>
      </c>
      <c r="T25" s="172">
        <f>IF(OR(P2_1T!T25=":",P2_1T!T25=""),":",((P2_1T!T25-P2_1T!T$17)/P2_1T!T$17+1)*100)</f>
        <v>120.13542729087807</v>
      </c>
      <c r="U25" s="172">
        <f>IF(OR(P2_1T!U25=":",P2_1T!U25=""),":",((P2_1T!U25-P2_1T!U$17)/P2_1T!U$17+1)*100)</f>
        <v>89.627792051397122</v>
      </c>
      <c r="V25" s="172">
        <f>IF(OR(P2_1T!V25=":",P2_1T!V25=""),":",((P2_1T!V25-P2_1T!V$17)/P2_1T!V$17+1)*100)</f>
        <v>92.38001331719596</v>
      </c>
      <c r="W25" s="172" t="str">
        <f>IF(OR(P2_1T!W25=":",P2_1T!W25=""),":",((P2_1T!W25-P2_1T!W$17)/P2_1T!W$17+1)*100)</f>
        <v>:</v>
      </c>
      <c r="X25" s="172" t="str">
        <f>IF(OR(P2_1T!X25=":",P2_1T!X25=""),":",((P2_1T!X25-P2_1T!X$17)/P2_1T!X$17+1)*100)</f>
        <v>:</v>
      </c>
      <c r="Y25" s="172" t="str">
        <f>IF(OR(P2_1T!Y25=":",P2_1T!Y25=""),":",((P2_1T!Y25-P2_1T!Y$17)/P2_1T!Y$17+1)*100)</f>
        <v>:</v>
      </c>
      <c r="Z25" s="172" t="str">
        <f>IF(OR(P2_1T!Z25=":",P2_1T!Z25=""),":",((P2_1T!Z25-P2_1T!Z$17)/P2_1T!Z$17+1)*100)</f>
        <v>:</v>
      </c>
      <c r="AA25" s="172" t="str">
        <f>IF(OR(P2_1T!AA25=":",P2_1T!AA25=""),":",((P2_1T!AA25-P2_1T!AA$17)/P2_1T!AA$17+1)*100)</f>
        <v>:</v>
      </c>
      <c r="AB25" s="172" t="str">
        <f>IF(OR(P2_1T!AB25=":",P2_1T!AB25=""),":",((P2_1T!AB25-P2_1T!AB$17)/P2_1T!AB$17+1)*100)</f>
        <v>:</v>
      </c>
      <c r="AC25" s="175">
        <f>IF(OR(P2_1T!AC25=":",P2_1T!AC25=""),":",((P2_1T!AC25-P2_1T!AC$17)/P2_1T!AC$17+1)*100)</f>
        <v>105.87761680091941</v>
      </c>
      <c r="AD25" s="172" t="str">
        <f>IF(OR(P2_1T!AD25=":",P2_1T!AD25=""),":",((P2_1T!AD25-P2_1T!AD$17)/P2_1T!AD$17+1)*100)</f>
        <v>:</v>
      </c>
      <c r="AE25" s="172">
        <f>IF(OR(P2_1T!AE25=":",P2_1T!AE25=""),":",((P2_1T!AE25-P2_1T!AE$17)/P2_1T!AE$17+1)*100)</f>
        <v>111.31928372285824</v>
      </c>
      <c r="AF25" s="172">
        <f>IF(OR(P2_1T!AF25=":",P2_1T!AF25=""),":",((P2_1T!AF25-P2_1T!AF$17)/P2_1T!AF$17+1)*100)</f>
        <v>97.721928842538901</v>
      </c>
      <c r="AG25" s="172">
        <f>IF(OR(P2_1T!AG25=":",P2_1T!AG25=""),":",((P2_1T!AG25-P2_1T!AG$17)/P2_1T!AG$17+1)*100)</f>
        <v>90.163275831331219</v>
      </c>
      <c r="AH25" s="172">
        <f>IF(OR(P2_1T!AH25=":",P2_1T!AH25=""),":",((P2_1T!AH25-P2_1T!AH$17)/P2_1T!AH$17+1)*100)</f>
        <v>71.86094781123397</v>
      </c>
      <c r="AI25" s="172">
        <f>IF(OR(P2_1T!AI25=":",P2_1T!AI25=""),":",((P2_1T!AI25-P2_1T!AI$17)/P2_1T!AI$17+1)*100)</f>
        <v>112.37680108953172</v>
      </c>
      <c r="AJ25" s="172">
        <f>IF(OR(P2_1T!AJ25=":",P2_1T!AJ25=""),":",((P2_1T!AJ25-P2_1T!AJ$17)/P2_1T!AJ$17+1)*100)</f>
        <v>98.555080483207234</v>
      </c>
      <c r="AK25" s="172">
        <f>IF(OR(P2_1T!AK25=":",P2_1T!AK25=""),":",((P2_1T!AK25-P2_1T!AK$17)/P2_1T!AK$17+1)*100)</f>
        <v>127.27202021115257</v>
      </c>
      <c r="AL25" s="172">
        <f>IF(OR(P2_1T!AL25=":",P2_1T!AL25=""),":",((P2_1T!AL25-P2_1T!AL$17)/P2_1T!AL$17+1)*100)</f>
        <v>110.7214121004954</v>
      </c>
      <c r="AM25" s="172">
        <f>IF(OR(P2_1T!AM25=":",P2_1T!AM25=""),":",((P2_1T!AM25-P2_1T!AM$17)/P2_1T!AM$17+1)*100)</f>
        <v>85.492521970806607</v>
      </c>
      <c r="AN25" s="172">
        <f>IF(OR(P2_1T!AN25=":",P2_1T!AN25=""),":",((P2_1T!AN25-P2_1T!AN$17)/P2_1T!AN$17+1)*100)</f>
        <v>101.6376165741855</v>
      </c>
      <c r="AO25" s="172">
        <f>IF(OR(P2_1T!AO25=":",P2_1T!AO25=""),":",((P2_1T!AO25-P2_1T!AO$17)/P2_1T!AO$17+1)*100)</f>
        <v>85.696665845201792</v>
      </c>
      <c r="AP25" s="190"/>
      <c r="AQ25" s="172">
        <f>IF(OR(P2_1T!AQ25=":",P2_1T!AQ25=""),":",((P2_1T!AQ25-P2_1T!AQ$17)/P2_1T!AQ$17+1)*100)</f>
        <v>105.14566494414146</v>
      </c>
      <c r="AR25" s="172">
        <f>IF(OR(P2_1T!AR25=":",P2_1T!AR25=""),":",((P2_1T!AR25-P2_1T!AR$17)/P2_1T!AR$17+1)*100)</f>
        <v>87.012684812429413</v>
      </c>
      <c r="AS25" s="172">
        <f>IF(OR(P2_1T!AS25=":",P2_1T!AS25=""),":",((P2_1T!AS25-P2_1T!AS$17)/P2_1T!AS$17+1)*100)</f>
        <v>106.02769718259604</v>
      </c>
    </row>
    <row r="26" spans="1:45" ht="22.5" customHeight="1">
      <c r="A26" s="77">
        <f t="shared" si="0"/>
        <v>1</v>
      </c>
      <c r="B26" s="105">
        <v>2014</v>
      </c>
      <c r="C26" s="172">
        <f>IF(OR(P2_1T!C26=":",P2_1T!C26=""),":",((P2_1T!C26-P2_1T!C$17)/P2_1T!C$17+1)*100)</f>
        <v>108.08408265944314</v>
      </c>
      <c r="D26" s="172">
        <f>IF(OR(P2_1T!D26=":",P2_1T!D26=""),":",((P2_1T!D26-P2_1T!D$17)/P2_1T!D$17+1)*100)</f>
        <v>58.422132013591742</v>
      </c>
      <c r="E26" s="172">
        <f>IF(OR(P2_1T!E26=":",P2_1T!E26=""),":",((P2_1T!E26-P2_1T!E$17)/P2_1T!E$17+1)*100)</f>
        <v>93.001069845100858</v>
      </c>
      <c r="F26" s="172">
        <f>IF(OR(P2_1T!F26=":",P2_1T!F26=""),":",((P2_1T!F26-P2_1T!F$17)/P2_1T!F$17+1)*100)</f>
        <v>107.30038745307641</v>
      </c>
      <c r="G26" s="172">
        <f>IF(OR(P2_1T!G26=":",P2_1T!G26=""),":",((P2_1T!G26-P2_1T!G$17)/P2_1T!G$17+1)*100)</f>
        <v>94.935045496574347</v>
      </c>
      <c r="H26" s="172">
        <f>IF(OR(P2_1T!H26=":",P2_1T!H26=""),":",((P2_1T!H26-P2_1T!H$17)/P2_1T!H$17+1)*100)</f>
        <v>66.405283384270319</v>
      </c>
      <c r="I26" s="172">
        <f>IF(OR(P2_1T!I26=":",P2_1T!I26=""),":",((P2_1T!I26-P2_1T!I$17)/P2_1T!I$17+1)*100)</f>
        <v>122.83101702345516</v>
      </c>
      <c r="J26" s="172">
        <f>IF(OR(P2_1T!J26=":",P2_1T!J26=""),":",((P2_1T!J26-P2_1T!J$17)/P2_1T!J$17+1)*100)</f>
        <v>109.20660779137756</v>
      </c>
      <c r="K26" s="172">
        <f>IF(OR(P2_1T!K26=":",P2_1T!K26=""),":",((P2_1T!K26-P2_1T!K$17)/P2_1T!K$17+1)*100)</f>
        <v>100.09595827041433</v>
      </c>
      <c r="L26" s="172">
        <f>IF(OR(P2_1T!L26=":",P2_1T!L26=""),":",((P2_1T!L26-P2_1T!L$17)/P2_1T!L$17+1)*100)</f>
        <v>94.058310145391616</v>
      </c>
      <c r="M26" s="172">
        <f>IF(OR(P2_1T!M26=":",P2_1T!M26=""),":",((P2_1T!M26-P2_1T!M$17)/P2_1T!M$17+1)*100)</f>
        <v>119.07633387506338</v>
      </c>
      <c r="N26" s="172">
        <f>IF(OR(P2_1T!N26=":",P2_1T!N26=""),":",((P2_1T!N26-P2_1T!N$17)/P2_1T!N$17+1)*100)</f>
        <v>108.55406132175823</v>
      </c>
      <c r="O26" s="172">
        <f>IF(OR(P2_1T!O26=":",P2_1T!O26=""),":",((P2_1T!O26-P2_1T!O$17)/P2_1T!O$17+1)*100)</f>
        <v>87.400265486227184</v>
      </c>
      <c r="P26" s="172">
        <f>IF(OR(P2_1T!P26=":",P2_1T!P26=""),":",((P2_1T!P26-P2_1T!P$17)/P2_1T!P$17+1)*100)</f>
        <v>67.294522644510408</v>
      </c>
      <c r="Q26" s="172">
        <f>IF(OR(P2_1T!Q26=":",P2_1T!Q26=""),":",((P2_1T!Q26-P2_1T!Q$17)/P2_1T!Q$17+1)*100)</f>
        <v>110.119823870231</v>
      </c>
      <c r="R26" s="172">
        <f>IF(OR(P2_1T!R26=":",P2_1T!R26=""),":",((P2_1T!R26-P2_1T!R$17)/P2_1T!R$17+1)*100)</f>
        <v>92.966283993608215</v>
      </c>
      <c r="S26" s="172">
        <f>IF(OR(P2_1T!S26=":",P2_1T!S26=""),":",((P2_1T!S26-P2_1T!S$17)/P2_1T!S$17+1)*100)</f>
        <v>98.011842563256153</v>
      </c>
      <c r="T26" s="172">
        <f>IF(OR(P2_1T!T26=":",P2_1T!T26=""),":",((P2_1T!T26-P2_1T!T$17)/P2_1T!T$17+1)*100)</f>
        <v>118.59677959520613</v>
      </c>
      <c r="U26" s="172">
        <f>IF(OR(P2_1T!U26=":",P2_1T!U26=""),":",((P2_1T!U26-P2_1T!U$17)/P2_1T!U$17+1)*100)</f>
        <v>84.396116936575211</v>
      </c>
      <c r="V26" s="172">
        <f>IF(OR(P2_1T!V26=":",P2_1T!V26=""),":",((P2_1T!V26-P2_1T!V$17)/P2_1T!V$17+1)*100)</f>
        <v>92.08863648514432</v>
      </c>
      <c r="W26" s="172" t="str">
        <f>IF(OR(P2_1T!W26=":",P2_1T!W26=""),":",((P2_1T!W26-P2_1T!W$17)/P2_1T!W$17+1)*100)</f>
        <v>:</v>
      </c>
      <c r="X26" s="172" t="str">
        <f>IF(OR(P2_1T!X26=":",P2_1T!X26=""),":",((P2_1T!X26-P2_1T!X$17)/P2_1T!X$17+1)*100)</f>
        <v>:</v>
      </c>
      <c r="Y26" s="172" t="str">
        <f>IF(OR(P2_1T!Y26=":",P2_1T!Y26=""),":",((P2_1T!Y26-P2_1T!Y$17)/P2_1T!Y$17+1)*100)</f>
        <v>:</v>
      </c>
      <c r="Z26" s="172" t="str">
        <f>IF(OR(P2_1T!Z26=":",P2_1T!Z26=""),":",((P2_1T!Z26-P2_1T!Z$17)/P2_1T!Z$17+1)*100)</f>
        <v>:</v>
      </c>
      <c r="AA26" s="172" t="str">
        <f>IF(OR(P2_1T!AA26=":",P2_1T!AA26=""),":",((P2_1T!AA26-P2_1T!AA$17)/P2_1T!AA$17+1)*100)</f>
        <v>:</v>
      </c>
      <c r="AB26" s="172" t="str">
        <f>IF(OR(P2_1T!AB26=":",P2_1T!AB26=""),":",((P2_1T!AB26-P2_1T!AB$17)/P2_1T!AB$17+1)*100)</f>
        <v>:</v>
      </c>
      <c r="AC26" s="175">
        <f>IF(OR(P2_1T!AC26=":",P2_1T!AC26=""),":",((P2_1T!AC26-P2_1T!AC$17)/P2_1T!AC$17+1)*100)</f>
        <v>106.32386315890317</v>
      </c>
      <c r="AD26" s="172" t="str">
        <f>IF(OR(P2_1T!AD26=":",P2_1T!AD26=""),":",((P2_1T!AD26-P2_1T!AD$17)/P2_1T!AD$17+1)*100)</f>
        <v>:</v>
      </c>
      <c r="AE26" s="172">
        <f>IF(OR(P2_1T!AE26=":",P2_1T!AE26=""),":",((P2_1T!AE26-P2_1T!AE$17)/P2_1T!AE$17+1)*100)</f>
        <v>108.08408265944314</v>
      </c>
      <c r="AF26" s="172">
        <f>IF(OR(P2_1T!AF26=":",P2_1T!AF26=""),":",((P2_1T!AF26-P2_1T!AF$17)/P2_1T!AF$17+1)*100)</f>
        <v>100.78360588664867</v>
      </c>
      <c r="AG26" s="172">
        <f>IF(OR(P2_1T!AG26=":",P2_1T!AG26=""),":",((P2_1T!AG26-P2_1T!AG$17)/P2_1T!AG$17+1)*100)</f>
        <v>93.001069845100858</v>
      </c>
      <c r="AH26" s="172">
        <f>IF(OR(P2_1T!AH26=":",P2_1T!AH26=""),":",((P2_1T!AH26-P2_1T!AH$17)/P2_1T!AH$17+1)*100)</f>
        <v>66.405283384270319</v>
      </c>
      <c r="AI26" s="172">
        <f>IF(OR(P2_1T!AI26=":",P2_1T!AI26=""),":",((P2_1T!AI26-P2_1T!AI$17)/P2_1T!AI$17+1)*100)</f>
        <v>112.37037159838046</v>
      </c>
      <c r="AJ26" s="172">
        <f>IF(OR(P2_1T!AJ26=":",P2_1T!AJ26=""),":",((P2_1T!AJ26-P2_1T!AJ$17)/P2_1T!AJ$17+1)*100)</f>
        <v>94.058310145391616</v>
      </c>
      <c r="AK26" s="172">
        <f>IF(OR(P2_1T!AK26=":",P2_1T!AK26=""),":",((P2_1T!AK26-P2_1T!AK$17)/P2_1T!AK$17+1)*100)</f>
        <v>119.07633387506338</v>
      </c>
      <c r="AL26" s="172">
        <f>IF(OR(P2_1T!AL26=":",P2_1T!AL26=""),":",((P2_1T!AL26-P2_1T!AL$17)/P2_1T!AL$17+1)*100)</f>
        <v>108.55406132175823</v>
      </c>
      <c r="AM26" s="172">
        <f>IF(OR(P2_1T!AM26=":",P2_1T!AM26=""),":",((P2_1T!AM26-P2_1T!AM$17)/P2_1T!AM$17+1)*100)</f>
        <v>84.766956083055263</v>
      </c>
      <c r="AN26" s="172">
        <f>IF(OR(P2_1T!AN26=":",P2_1T!AN26=""),":",((P2_1T!AN26-P2_1T!AN$17)/P2_1T!AN$17+1)*100)</f>
        <v>102.35427567488098</v>
      </c>
      <c r="AO26" s="172">
        <f>IF(OR(P2_1T!AO26=":",P2_1T!AO26=""),":",((P2_1T!AO26-P2_1T!AO$17)/P2_1T!AO$17+1)*100)</f>
        <v>88.522120016339002</v>
      </c>
      <c r="AP26" s="190"/>
      <c r="AQ26" s="172">
        <f>IF(OR(P2_1T!AQ26=":",P2_1T!AQ26=""),":",((P2_1T!AQ26-P2_1T!AQ$17)/P2_1T!AQ$17+1)*100)</f>
        <v>101.92851230473265</v>
      </c>
      <c r="AR26" s="172">
        <f>IF(OR(P2_1T!AR26=":",P2_1T!AR26=""),":",((P2_1T!AR26-P2_1T!AR$17)/P2_1T!AR$17+1)*100)</f>
        <v>87.470696552091681</v>
      </c>
      <c r="AS26" s="172">
        <f>IF(OR(P2_1T!AS26=":",P2_1T!AS26=""),":",((P2_1T!AS26-P2_1T!AS$17)/P2_1T!AS$17+1)*100)</f>
        <v>105.77076927898273</v>
      </c>
    </row>
    <row r="27" spans="1:45" ht="22.5" customHeight="1">
      <c r="A27" s="77">
        <f t="shared" si="0"/>
        <v>1</v>
      </c>
      <c r="B27" s="105">
        <v>2015</v>
      </c>
      <c r="C27" s="172">
        <f>IF(OR(P2_1T!C27=":",P2_1T!C27=""),":",((P2_1T!C27-P2_1T!C$17)/P2_1T!C$17+1)*100)</f>
        <v>112.81163939607464</v>
      </c>
      <c r="D27" s="172">
        <f>IF(OR(P2_1T!D27=":",P2_1T!D27=""),":",((P2_1T!D27-P2_1T!D$17)/P2_1T!D$17+1)*100)</f>
        <v>60.428941978236161</v>
      </c>
      <c r="E27" s="172">
        <f>IF(OR(P2_1T!E27=":",P2_1T!E27=""),":",((P2_1T!E27-P2_1T!E$17)/P2_1T!E$17+1)*100)</f>
        <v>94.413207241559604</v>
      </c>
      <c r="F27" s="172">
        <f>IF(OR(P2_1T!F27=":",P2_1T!F27=""),":",((P2_1T!F27-P2_1T!F$17)/P2_1T!F$17+1)*100)</f>
        <v>115.73020127867429</v>
      </c>
      <c r="G27" s="172">
        <f>IF(OR(P2_1T!G27=":",P2_1T!G27=""),":",((P2_1T!G27-P2_1T!G$17)/P2_1T!G$17+1)*100)</f>
        <v>94.814477516382368</v>
      </c>
      <c r="H27" s="172">
        <f>IF(OR(P2_1T!H27=":",P2_1T!H27=""),":",((P2_1T!H27-P2_1T!H$17)/P2_1T!H$17+1)*100)</f>
        <v>62.814886997395838</v>
      </c>
      <c r="I27" s="172">
        <f>IF(OR(P2_1T!I27=":",P2_1T!I27=""),":",((P2_1T!I27-P2_1T!I$17)/P2_1T!I$17+1)*100)</f>
        <v>122.93002867901808</v>
      </c>
      <c r="J27" s="172">
        <f>IF(OR(P2_1T!J27=":",P2_1T!J27=""),":",((P2_1T!J27-P2_1T!J$17)/P2_1T!J$17+1)*100)</f>
        <v>112.57697288749372</v>
      </c>
      <c r="K27" s="172">
        <f>IF(OR(P2_1T!K27=":",P2_1T!K27=""),":",((P2_1T!K27-P2_1T!K$17)/P2_1T!K$17+1)*100)</f>
        <v>103.59479438666246</v>
      </c>
      <c r="L27" s="172">
        <f>IF(OR(P2_1T!L27=":",P2_1T!L27=""),":",((P2_1T!L27-P2_1T!L$17)/P2_1T!L$17+1)*100)</f>
        <v>94.449780595512919</v>
      </c>
      <c r="M27" s="172">
        <f>IF(OR(P2_1T!M27=":",P2_1T!M27=""),":",((P2_1T!M27-P2_1T!M$17)/P2_1T!M$17+1)*100)</f>
        <v>119.02477571523693</v>
      </c>
      <c r="N27" s="172">
        <f>IF(OR(P2_1T!N27=":",P2_1T!N27=""),":",((P2_1T!N27-P2_1T!N$17)/P2_1T!N$17+1)*100)</f>
        <v>103.98004233958802</v>
      </c>
      <c r="O27" s="172">
        <f>IF(OR(P2_1T!O27=":",P2_1T!O27=""),":",((P2_1T!O27-P2_1T!O$17)/P2_1T!O$17+1)*100)</f>
        <v>86.605701827829336</v>
      </c>
      <c r="P27" s="172">
        <f>IF(OR(P2_1T!P27=":",P2_1T!P27=""),":",((P2_1T!P27-P2_1T!P$17)/P2_1T!P$17+1)*100)</f>
        <v>67.73186274440566</v>
      </c>
      <c r="Q27" s="172">
        <f>IF(OR(P2_1T!Q27=":",P2_1T!Q27=""),":",((P2_1T!Q27-P2_1T!Q$17)/P2_1T!Q$17+1)*100)</f>
        <v>110.67796472986167</v>
      </c>
      <c r="R27" s="172">
        <f>IF(OR(P2_1T!R27=":",P2_1T!R27=""),":",((P2_1T!R27-P2_1T!R$17)/P2_1T!R$17+1)*100)</f>
        <v>93.700304506187834</v>
      </c>
      <c r="S27" s="172">
        <f>IF(OR(P2_1T!S27=":",P2_1T!S27=""),":",((P2_1T!S27-P2_1T!S$17)/P2_1T!S$17+1)*100)</f>
        <v>98.772385014156839</v>
      </c>
      <c r="T27" s="172">
        <f>IF(OR(P2_1T!T27=":",P2_1T!T27=""),":",((P2_1T!T27-P2_1T!T$17)/P2_1T!T$17+1)*100)</f>
        <v>115.38606987093448</v>
      </c>
      <c r="U27" s="172">
        <f>IF(OR(P2_1T!U27=":",P2_1T!U27=""),":",((P2_1T!U27-P2_1T!U$17)/P2_1T!U$17+1)*100)</f>
        <v>83.441552749167897</v>
      </c>
      <c r="V27" s="172">
        <f>IF(OR(P2_1T!V27=":",P2_1T!V27=""),":",((P2_1T!V27-P2_1T!V$17)/P2_1T!V$17+1)*100)</f>
        <v>91.758010528675641</v>
      </c>
      <c r="W27" s="172" t="str">
        <f>IF(OR(P2_1T!W27=":",P2_1T!W27=""),":",((P2_1T!W27-P2_1T!W$17)/P2_1T!W$17+1)*100)</f>
        <v>:</v>
      </c>
      <c r="X27" s="172" t="str">
        <f>IF(OR(P2_1T!X27=":",P2_1T!X27=""),":",((P2_1T!X27-P2_1T!X$17)/P2_1T!X$17+1)*100)</f>
        <v>:</v>
      </c>
      <c r="Y27" s="172" t="str">
        <f>IF(OR(P2_1T!Y27=":",P2_1T!Y27=""),":",((P2_1T!Y27-P2_1T!Y$17)/P2_1T!Y$17+1)*100)</f>
        <v>:</v>
      </c>
      <c r="Z27" s="172" t="str">
        <f>IF(OR(P2_1T!Z27=":",P2_1T!Z27=""),":",((P2_1T!Z27-P2_1T!Z$17)/P2_1T!Z$17+1)*100)</f>
        <v>:</v>
      </c>
      <c r="AA27" s="172" t="str">
        <f>IF(OR(P2_1T!AA27=":",P2_1T!AA27=""),":",((P2_1T!AA27-P2_1T!AA$17)/P2_1T!AA$17+1)*100)</f>
        <v>:</v>
      </c>
      <c r="AB27" s="172" t="str">
        <f>IF(OR(P2_1T!AB27=":",P2_1T!AB27=""),":",((P2_1T!AB27-P2_1T!AB$17)/P2_1T!AB$17+1)*100)</f>
        <v>:</v>
      </c>
      <c r="AC27" s="175">
        <f>IF(OR(P2_1T!AC27=":",P2_1T!AC27=""),":",((P2_1T!AC27-P2_1T!AC$17)/P2_1T!AC$17+1)*100)</f>
        <v>107.23637532484018</v>
      </c>
      <c r="AD27" s="172" t="str">
        <f>IF(OR(P2_1T!AD27=":",P2_1T!AD27=""),":",((P2_1T!AD27-P2_1T!AD$17)/P2_1T!AD$17+1)*100)</f>
        <v>:</v>
      </c>
      <c r="AE27" s="172">
        <f>IF(OR(P2_1T!AE27=":",P2_1T!AE27=""),":",((P2_1T!AE27-P2_1T!AE$17)/P2_1T!AE$17+1)*100)</f>
        <v>112.81163939607464</v>
      </c>
      <c r="AF27" s="172">
        <f>IF(OR(P2_1T!AF27=":",P2_1T!AF27=""),":",((P2_1T!AF27-P2_1T!AF$17)/P2_1T!AF$17+1)*100)</f>
        <v>102.36808229757102</v>
      </c>
      <c r="AG27" s="172">
        <f>IF(OR(P2_1T!AG27=":",P2_1T!AG27=""),":",((P2_1T!AG27-P2_1T!AG$17)/P2_1T!AG$17+1)*100)</f>
        <v>94.413207241559604</v>
      </c>
      <c r="AH27" s="172">
        <f>IF(OR(P2_1T!AH27=":",P2_1T!AH27=""),":",((P2_1T!AH27-P2_1T!AH$17)/P2_1T!AH$17+1)*100)</f>
        <v>62.814886997395838</v>
      </c>
      <c r="AI27" s="172">
        <f>IF(OR(P2_1T!AI27=":",P2_1T!AI27=""),":",((P2_1T!AI27-P2_1T!AI$17)/P2_1T!AI$17+1)*100)</f>
        <v>113.84114347672967</v>
      </c>
      <c r="AJ27" s="172">
        <f>IF(OR(P2_1T!AJ27=":",P2_1T!AJ27=""),":",((P2_1T!AJ27-P2_1T!AJ$17)/P2_1T!AJ$17+1)*100)</f>
        <v>94.449780595512919</v>
      </c>
      <c r="AK27" s="172">
        <f>IF(OR(P2_1T!AK27=":",P2_1T!AK27=""),":",((P2_1T!AK27-P2_1T!AK$17)/P2_1T!AK$17+1)*100)</f>
        <v>119.02477571523693</v>
      </c>
      <c r="AL27" s="172">
        <f>IF(OR(P2_1T!AL27=":",P2_1T!AL27=""),":",((P2_1T!AL27-P2_1T!AL$17)/P2_1T!AL$17+1)*100)</f>
        <v>103.98004233958802</v>
      </c>
      <c r="AM27" s="172">
        <f>IF(OR(P2_1T!AM27=":",P2_1T!AM27=""),":",((P2_1T!AM27-P2_1T!AM$17)/P2_1T!AM$17+1)*100)</f>
        <v>84.160096847471578</v>
      </c>
      <c r="AN27" s="172">
        <f>IF(OR(P2_1T!AN27=":",P2_1T!AN27=""),":",((P2_1T!AN27-P2_1T!AN$17)/P2_1T!AN$17+1)*100)</f>
        <v>102.90375152861114</v>
      </c>
      <c r="AO27" s="172">
        <f>IF(OR(P2_1T!AO27=":",P2_1T!AO27=""),":",((P2_1T!AO27-P2_1T!AO$17)/P2_1T!AO$17+1)*100)</f>
        <v>89.177612818338631</v>
      </c>
      <c r="AP27" s="190"/>
      <c r="AQ27" s="172">
        <f>IF(OR(P2_1T!AQ27=":",P2_1T!AQ27=""),":",((P2_1T!AQ27-P2_1T!AQ$17)/P2_1T!AQ$17+1)*100)</f>
        <v>106.41807951664903</v>
      </c>
      <c r="AR27" s="172">
        <f>IF(OR(P2_1T!AR27=":",P2_1T!AR27=""),":",((P2_1T!AR27-P2_1T!AR$17)/P2_1T!AR$17+1)*100)</f>
        <v>87.038064357263295</v>
      </c>
      <c r="AS27" s="172">
        <f>IF(OR(P2_1T!AS27=":",P2_1T!AS27=""),":",((P2_1T!AS27-P2_1T!AS$17)/P2_1T!AS$17+1)*100)</f>
        <v>106.50360788390651</v>
      </c>
    </row>
    <row r="28" spans="1:45" ht="12.75" customHeight="1">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6"/>
      <c r="AD28" s="173"/>
      <c r="AE28" s="173"/>
      <c r="AF28" s="173"/>
      <c r="AG28" s="173"/>
      <c r="AH28" s="173"/>
      <c r="AI28" s="173"/>
      <c r="AJ28" s="173"/>
      <c r="AK28" s="173"/>
      <c r="AL28" s="173"/>
      <c r="AM28" s="173"/>
      <c r="AN28" s="173"/>
      <c r="AO28" s="173"/>
    </row>
    <row r="29" spans="1:45" s="174" customFormat="1" ht="22.5" customHeight="1">
      <c r="B29" s="34" t="str">
        <f>INDEX($B$7:$B$27,$A$28-2)&amp;"-"&amp;INDEX($B$7:$B$27,$A$28)</f>
        <v>2013-2015</v>
      </c>
      <c r="C29" s="175">
        <f>AVERAGE(INDEX(C$7:C$27,$A$28-2),INDEX(C$7:C$27,$A$28-1),INDEX(C$7:C$27,$A$28))</f>
        <v>110.73833525945868</v>
      </c>
      <c r="D29" s="175">
        <f t="shared" ref="D29:AS29" si="1">AVERAGE(INDEX(D$7:D$27,$A$28-2),INDEX(D$7:D$27,$A$28-1),INDEX(D$7:D$27,$A$28))</f>
        <v>59.054687991612262</v>
      </c>
      <c r="E29" s="175">
        <f t="shared" si="1"/>
        <v>92.525850972663889</v>
      </c>
      <c r="F29" s="175">
        <f t="shared" si="1"/>
        <v>109.69055805144494</v>
      </c>
      <c r="G29" s="175">
        <f t="shared" si="1"/>
        <v>94.832074160530183</v>
      </c>
      <c r="H29" s="175">
        <f t="shared" si="1"/>
        <v>67.027039397633374</v>
      </c>
      <c r="I29" s="175">
        <f t="shared" si="1"/>
        <v>122.33793855537915</v>
      </c>
      <c r="J29" s="175">
        <f t="shared" si="1"/>
        <v>112.08279358922999</v>
      </c>
      <c r="K29" s="175">
        <f t="shared" si="1"/>
        <v>100.33183756544867</v>
      </c>
      <c r="L29" s="175">
        <f t="shared" si="1"/>
        <v>95.68772374137059</v>
      </c>
      <c r="M29" s="175">
        <f t="shared" si="1"/>
        <v>121.79104326715095</v>
      </c>
      <c r="N29" s="175">
        <f t="shared" si="1"/>
        <v>107.75183858728055</v>
      </c>
      <c r="O29" s="175">
        <f t="shared" si="1"/>
        <v>87.059165517283574</v>
      </c>
      <c r="P29" s="175">
        <f t="shared" si="1"/>
        <v>68.956659982244489</v>
      </c>
      <c r="Q29" s="175">
        <f t="shared" si="1"/>
        <v>109.56113502090091</v>
      </c>
      <c r="R29" s="175">
        <f t="shared" si="1"/>
        <v>93.202745131300176</v>
      </c>
      <c r="S29" s="175">
        <f t="shared" si="1"/>
        <v>98.533764611823315</v>
      </c>
      <c r="T29" s="175">
        <f t="shared" si="1"/>
        <v>118.0394255856729</v>
      </c>
      <c r="U29" s="175">
        <f t="shared" si="1"/>
        <v>85.821820579046744</v>
      </c>
      <c r="V29" s="175">
        <f t="shared" si="1"/>
        <v>92.075553443671978</v>
      </c>
      <c r="W29" s="175"/>
      <c r="X29" s="175"/>
      <c r="Y29" s="175"/>
      <c r="Z29" s="175"/>
      <c r="AA29" s="175"/>
      <c r="AB29" s="175"/>
      <c r="AC29" s="175">
        <f t="shared" si="1"/>
        <v>106.47928509488759</v>
      </c>
      <c r="AD29" s="175"/>
      <c r="AE29" s="175">
        <f t="shared" si="1"/>
        <v>110.73833525945868</v>
      </c>
      <c r="AF29" s="175">
        <f t="shared" si="1"/>
        <v>100.29120567558618</v>
      </c>
      <c r="AG29" s="175">
        <f t="shared" si="1"/>
        <v>92.525850972663889</v>
      </c>
      <c r="AH29" s="175">
        <f t="shared" si="1"/>
        <v>67.027039397633374</v>
      </c>
      <c r="AI29" s="175">
        <f t="shared" si="1"/>
        <v>112.86277205488062</v>
      </c>
      <c r="AJ29" s="175">
        <f t="shared" si="1"/>
        <v>95.68772374137059</v>
      </c>
      <c r="AK29" s="175">
        <f t="shared" si="1"/>
        <v>121.79104326715095</v>
      </c>
      <c r="AL29" s="175">
        <f t="shared" si="1"/>
        <v>107.75183858728055</v>
      </c>
      <c r="AM29" s="175">
        <f t="shared" si="1"/>
        <v>84.806524967111145</v>
      </c>
      <c r="AN29" s="175">
        <f t="shared" si="1"/>
        <v>102.29854792589254</v>
      </c>
      <c r="AO29" s="175">
        <f t="shared" si="1"/>
        <v>87.798799559959818</v>
      </c>
      <c r="AP29" s="175"/>
      <c r="AQ29" s="175">
        <f t="shared" si="1"/>
        <v>104.49741892184103</v>
      </c>
      <c r="AR29" s="175">
        <f t="shared" si="1"/>
        <v>87.173815240594806</v>
      </c>
      <c r="AS29" s="175">
        <f t="shared" si="1"/>
        <v>106.10069144849508</v>
      </c>
    </row>
    <row r="30" spans="1:45" s="174" customFormat="1" ht="22.5" customHeight="1">
      <c r="B30" s="34" t="str">
        <f>INDEX($B$7:$B$27,1)&amp;"-"&amp;INDEX($B$7:$B$27,$A$28)</f>
        <v>1995-2015</v>
      </c>
      <c r="C30" s="177">
        <f>AVERAGE(C7:C27)</f>
        <v>99.188674205182409</v>
      </c>
      <c r="D30" s="177">
        <f t="shared" ref="D30:AO30" si="2">AVERAGE(D7:D27)</f>
        <v>72.769732930607105</v>
      </c>
      <c r="E30" s="177">
        <f t="shared" si="2"/>
        <v>92.902303162913412</v>
      </c>
      <c r="F30" s="177">
        <f t="shared" si="2"/>
        <v>101.05829750901395</v>
      </c>
      <c r="G30" s="177">
        <f t="shared" si="2"/>
        <v>76.716112122776366</v>
      </c>
      <c r="H30" s="177">
        <f t="shared" si="2"/>
        <v>93.522556377942621</v>
      </c>
      <c r="I30" s="177">
        <f t="shared" si="2"/>
        <v>92.712496185789377</v>
      </c>
      <c r="J30" s="177">
        <f t="shared" si="2"/>
        <v>107.5561728867073</v>
      </c>
      <c r="K30" s="177">
        <f t="shared" si="2"/>
        <v>105.3525113021494</v>
      </c>
      <c r="L30" s="177">
        <f t="shared" si="2"/>
        <v>78.358631307202785</v>
      </c>
      <c r="M30" s="177">
        <f t="shared" si="2"/>
        <v>100.61626467969725</v>
      </c>
      <c r="N30" s="177">
        <f t="shared" si="2"/>
        <v>108.7663402132608</v>
      </c>
      <c r="O30" s="177">
        <f t="shared" si="2"/>
        <v>93.395581267720743</v>
      </c>
      <c r="P30" s="177">
        <f t="shared" si="2"/>
        <v>85.797886484322575</v>
      </c>
      <c r="Q30" s="177">
        <f t="shared" si="2"/>
        <v>99.905645287298938</v>
      </c>
      <c r="R30" s="177">
        <f t="shared" si="2"/>
        <v>96.052353001760395</v>
      </c>
      <c r="S30" s="177">
        <f t="shared" si="2"/>
        <v>97.241187074960266</v>
      </c>
      <c r="T30" s="177">
        <f t="shared" si="2"/>
        <v>105.68402045276609</v>
      </c>
      <c r="U30" s="177">
        <f t="shared" si="2"/>
        <v>92.229266221474617</v>
      </c>
      <c r="V30" s="177">
        <f t="shared" si="2"/>
        <v>98.155563621782477</v>
      </c>
      <c r="W30" s="177"/>
      <c r="X30" s="177"/>
      <c r="Y30" s="177"/>
      <c r="Z30" s="177"/>
      <c r="AA30" s="177"/>
      <c r="AB30" s="177"/>
      <c r="AC30" s="177">
        <f t="shared" si="2"/>
        <v>97.32491208982961</v>
      </c>
      <c r="AD30" s="177"/>
      <c r="AE30" s="177">
        <f t="shared" si="2"/>
        <v>99.188674205182409</v>
      </c>
      <c r="AF30" s="177">
        <f t="shared" si="2"/>
        <v>92.467931436227744</v>
      </c>
      <c r="AG30" s="177">
        <f t="shared" si="2"/>
        <v>92.902303162913412</v>
      </c>
      <c r="AH30" s="177">
        <f t="shared" si="2"/>
        <v>93.522556377942621</v>
      </c>
      <c r="AI30" s="177">
        <f t="shared" si="2"/>
        <v>98.931900675575093</v>
      </c>
      <c r="AJ30" s="177">
        <f t="shared" si="2"/>
        <v>78.358631307202785</v>
      </c>
      <c r="AK30" s="177">
        <f t="shared" si="2"/>
        <v>100.61626467969725</v>
      </c>
      <c r="AL30" s="177">
        <f t="shared" si="2"/>
        <v>108.7663402132608</v>
      </c>
      <c r="AM30" s="177">
        <f t="shared" si="2"/>
        <v>91.8931333924276</v>
      </c>
      <c r="AN30" s="177">
        <f t="shared" si="2"/>
        <v>98.10769108654911</v>
      </c>
      <c r="AO30" s="177">
        <f t="shared" si="2"/>
        <v>103.97249006678692</v>
      </c>
      <c r="AP30" s="177"/>
      <c r="AQ30" s="177">
        <f t="shared" ref="AQ30:AS30" si="3">AVERAGE(AQ7:AQ27)</f>
        <v>96.715729552890451</v>
      </c>
      <c r="AR30" s="177">
        <f t="shared" si="3"/>
        <v>93.027197058592947</v>
      </c>
      <c r="AS30" s="177">
        <f t="shared" si="3"/>
        <v>97.818169832314538</v>
      </c>
    </row>
    <row r="31" spans="1:45" ht="22.5" customHeight="1">
      <c r="B31" s="34" t="str">
        <f>INDEX($B$7:$B$27,1)&amp;"-2008"</f>
        <v>1995-2008</v>
      </c>
      <c r="C31" s="177">
        <f ca="1">AVERAGE(OFFSET(C$7,0,0,14,1))</f>
        <v>97.660011444495282</v>
      </c>
      <c r="D31" s="177">
        <f t="shared" ref="D31:AS31" ca="1" si="4">AVERAGE(OFFSET(D$7,0,0,14,1))</f>
        <v>74.541768406267451</v>
      </c>
      <c r="E31" s="177">
        <f t="shared" ca="1" si="4"/>
        <v>93.468158841401035</v>
      </c>
      <c r="F31" s="177">
        <f t="shared" ca="1" si="4"/>
        <v>98.119905171168639</v>
      </c>
      <c r="G31" s="177">
        <f t="shared" ca="1" si="4"/>
        <v>71.202298897990872</v>
      </c>
      <c r="H31" s="177">
        <f t="shared" ca="1" si="4"/>
        <v>101.42782748697121</v>
      </c>
      <c r="I31" s="177">
        <f t="shared" ca="1" si="4"/>
        <v>79.344049073329714</v>
      </c>
      <c r="J31" s="177">
        <f t="shared" ca="1" si="4"/>
        <v>104.52920320054533</v>
      </c>
      <c r="K31" s="177">
        <f t="shared" ca="1" si="4"/>
        <v>109.05734659069081</v>
      </c>
      <c r="L31" s="177">
        <f t="shared" ca="1" si="4"/>
        <v>72.089473849989176</v>
      </c>
      <c r="M31" s="177">
        <f t="shared" ca="1" si="4"/>
        <v>88.049029414250796</v>
      </c>
      <c r="N31" s="177">
        <f t="shared" ca="1" si="4"/>
        <v>111.63014050133991</v>
      </c>
      <c r="O31" s="177">
        <f t="shared" ca="1" si="4"/>
        <v>96.229166379087275</v>
      </c>
      <c r="P31" s="177">
        <f t="shared" ca="1" si="4"/>
        <v>91.18824311173212</v>
      </c>
      <c r="Q31" s="177">
        <f t="shared" ca="1" si="4"/>
        <v>95.640369025384317</v>
      </c>
      <c r="R31" s="177">
        <f t="shared" ca="1" si="4"/>
        <v>97.008901171336575</v>
      </c>
      <c r="S31" s="177">
        <f t="shared" ca="1" si="4"/>
        <v>97.439452057829769</v>
      </c>
      <c r="T31" s="177">
        <f t="shared" ca="1" si="4"/>
        <v>97.494402113455976</v>
      </c>
      <c r="U31" s="177">
        <f t="shared" ca="1" si="4"/>
        <v>94.780709758770755</v>
      </c>
      <c r="V31" s="177">
        <f t="shared" ca="1" si="4"/>
        <v>99.952374495362434</v>
      </c>
      <c r="W31" s="177"/>
      <c r="X31" s="177"/>
      <c r="Y31" s="177"/>
      <c r="Z31" s="177"/>
      <c r="AA31" s="177"/>
      <c r="AB31" s="177"/>
      <c r="AC31" s="177">
        <f t="shared" ca="1" si="4"/>
        <v>93.825396705066851</v>
      </c>
      <c r="AD31" s="177"/>
      <c r="AE31" s="177">
        <f t="shared" ca="1" si="4"/>
        <v>97.660011444495282</v>
      </c>
      <c r="AF31" s="177">
        <f t="shared" ca="1" si="4"/>
        <v>90.084703953953266</v>
      </c>
      <c r="AG31" s="177">
        <f t="shared" ca="1" si="4"/>
        <v>93.468158841401035</v>
      </c>
      <c r="AH31" s="177">
        <f t="shared" ca="1" si="4"/>
        <v>101.42782748697121</v>
      </c>
      <c r="AI31" s="177">
        <f t="shared" ca="1" si="4"/>
        <v>92.58493113623085</v>
      </c>
      <c r="AJ31" s="177">
        <f t="shared" ca="1" si="4"/>
        <v>72.089473849989176</v>
      </c>
      <c r="AK31" s="177">
        <f t="shared" ca="1" si="4"/>
        <v>88.049029414250796</v>
      </c>
      <c r="AL31" s="177">
        <f t="shared" ca="1" si="4"/>
        <v>111.63014050133991</v>
      </c>
      <c r="AM31" s="177">
        <f t="shared" ca="1" si="4"/>
        <v>94.576532853371347</v>
      </c>
      <c r="AN31" s="177">
        <f t="shared" ca="1" si="4"/>
        <v>96.257072219487569</v>
      </c>
      <c r="AO31" s="177">
        <f t="shared" ca="1" si="4"/>
        <v>112.19472293947676</v>
      </c>
      <c r="AP31" s="177"/>
      <c r="AQ31" s="177">
        <f t="shared" ca="1" si="4"/>
        <v>95.72385129753809</v>
      </c>
      <c r="AR31" s="177">
        <f t="shared" ca="1" si="4"/>
        <v>94.963800883569917</v>
      </c>
      <c r="AS31" s="177">
        <f t="shared" ca="1" si="4"/>
        <v>94.348698803656774</v>
      </c>
    </row>
    <row r="32" spans="1:45" ht="22.5" customHeight="1">
      <c r="B32" s="34" t="str">
        <f>"2009-"&amp;INDEX($B$7:$B$27,$A$28)</f>
        <v>2009-2015</v>
      </c>
      <c r="C32" s="177">
        <f ca="1">AVERAGE(OFFSET(C$21,0,0,$A$28-SUM($A$7:$A$20),1))</f>
        <v>102.24599972655668</v>
      </c>
      <c r="D32" s="177">
        <f t="shared" ref="D32:AS32" ca="1" si="5">AVERAGE(OFFSET(D$21,0,0,$A$28-SUM($A$7:$A$20),1))</f>
        <v>69.2256619792864</v>
      </c>
      <c r="E32" s="177">
        <f t="shared" ca="1" si="5"/>
        <v>91.77059180593821</v>
      </c>
      <c r="F32" s="177">
        <f t="shared" ca="1" si="5"/>
        <v>106.9350821847046</v>
      </c>
      <c r="G32" s="177">
        <f t="shared" ca="1" si="5"/>
        <v>87.743738572347382</v>
      </c>
      <c r="H32" s="177">
        <f t="shared" ca="1" si="5"/>
        <v>77.712014159885456</v>
      </c>
      <c r="I32" s="177">
        <f t="shared" ca="1" si="5"/>
        <v>119.44939041070874</v>
      </c>
      <c r="J32" s="177">
        <f t="shared" ca="1" si="5"/>
        <v>113.61011225903123</v>
      </c>
      <c r="K32" s="177">
        <f t="shared" ca="1" si="5"/>
        <v>97.942840725066503</v>
      </c>
      <c r="L32" s="177">
        <f t="shared" ca="1" si="5"/>
        <v>90.896946221630031</v>
      </c>
      <c r="M32" s="177">
        <f t="shared" ca="1" si="5"/>
        <v>125.75073521059015</v>
      </c>
      <c r="N32" s="177">
        <f t="shared" ca="1" si="5"/>
        <v>103.03873963710259</v>
      </c>
      <c r="O32" s="177">
        <f t="shared" ca="1" si="5"/>
        <v>87.728411044987709</v>
      </c>
      <c r="P32" s="177">
        <f t="shared" ca="1" si="5"/>
        <v>75.017173229503541</v>
      </c>
      <c r="Q32" s="177">
        <f t="shared" ca="1" si="5"/>
        <v>108.43619781112815</v>
      </c>
      <c r="R32" s="177">
        <f t="shared" ca="1" si="5"/>
        <v>94.139256662608005</v>
      </c>
      <c r="S32" s="177">
        <f t="shared" ca="1" si="5"/>
        <v>96.84465710922133</v>
      </c>
      <c r="T32" s="177">
        <f t="shared" ca="1" si="5"/>
        <v>122.06325713138631</v>
      </c>
      <c r="U32" s="177">
        <f t="shared" ca="1" si="5"/>
        <v>87.126379146882329</v>
      </c>
      <c r="V32" s="177">
        <f t="shared" ca="1" si="5"/>
        <v>94.561941874622534</v>
      </c>
      <c r="W32" s="177"/>
      <c r="X32" s="177"/>
      <c r="Y32" s="177"/>
      <c r="Z32" s="177"/>
      <c r="AA32" s="177"/>
      <c r="AB32" s="177"/>
      <c r="AC32" s="177">
        <f t="shared" ca="1" si="5"/>
        <v>104.32394285935511</v>
      </c>
      <c r="AD32" s="177"/>
      <c r="AE32" s="177">
        <f t="shared" ca="1" si="5"/>
        <v>102.24599972655668</v>
      </c>
      <c r="AF32" s="177">
        <f t="shared" ca="1" si="5"/>
        <v>97.234386400776671</v>
      </c>
      <c r="AG32" s="177">
        <f t="shared" ca="1" si="5"/>
        <v>91.77059180593821</v>
      </c>
      <c r="AH32" s="177">
        <f t="shared" ca="1" si="5"/>
        <v>77.712014159885456</v>
      </c>
      <c r="AI32" s="177">
        <f t="shared" ca="1" si="5"/>
        <v>111.62583975426357</v>
      </c>
      <c r="AJ32" s="177">
        <f t="shared" ca="1" si="5"/>
        <v>90.896946221630031</v>
      </c>
      <c r="AK32" s="177">
        <f t="shared" ca="1" si="5"/>
        <v>125.75073521059015</v>
      </c>
      <c r="AL32" s="177">
        <f t="shared" ca="1" si="5"/>
        <v>103.03873963710259</v>
      </c>
      <c r="AM32" s="177">
        <f t="shared" ca="1" si="5"/>
        <v>86.526334470540093</v>
      </c>
      <c r="AN32" s="177">
        <f t="shared" ca="1" si="5"/>
        <v>101.80892882067215</v>
      </c>
      <c r="AO32" s="177">
        <f t="shared" ca="1" si="5"/>
        <v>87.528024321407216</v>
      </c>
      <c r="AP32" s="177"/>
      <c r="AQ32" s="177">
        <f t="shared" ca="1" si="5"/>
        <v>98.699486063595145</v>
      </c>
      <c r="AR32" s="177">
        <f t="shared" ca="1" si="5"/>
        <v>89.153989408638992</v>
      </c>
      <c r="AS32" s="177">
        <f t="shared" ca="1" si="5"/>
        <v>104.7571118896301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S32"/>
  <sheetViews>
    <sheetView topLeftCell="B7" workbookViewId="0">
      <selection activeCell="D29" sqref="D29"/>
    </sheetView>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192" customWidth="1"/>
    <col min="25" max="25" width="3.75" style="76" customWidth="1"/>
    <col min="26" max="26" width="10" style="76" customWidth="1"/>
    <col min="27" max="27" width="3.75" style="76" customWidth="1"/>
    <col min="28" max="28" width="10" style="76" customWidth="1"/>
    <col min="29" max="29" width="10" style="192" customWidth="1"/>
    <col min="30" max="30" width="3.75" style="76" customWidth="1"/>
    <col min="31" max="41" width="10" style="76" customWidth="1"/>
    <col min="42" max="42" width="3.75" style="76" customWidth="1"/>
    <col min="43" max="16384" width="9.125" style="76"/>
  </cols>
  <sheetData>
    <row r="1" spans="1:45" ht="30.75" thickBot="1">
      <c r="B1" s="36" t="s">
        <v>121</v>
      </c>
    </row>
    <row r="2" spans="1:45" ht="13.5" customHeight="1" thickTop="1">
      <c r="B2" s="44" t="s">
        <v>136</v>
      </c>
    </row>
    <row r="3" spans="1:45" ht="13.5" customHeight="1">
      <c r="B3" s="44" t="s">
        <v>131</v>
      </c>
    </row>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193" t="s">
        <v>125</v>
      </c>
      <c r="Y5" s="99" t="s">
        <v>125</v>
      </c>
      <c r="Z5" s="99" t="s">
        <v>125</v>
      </c>
      <c r="AA5" s="99" t="s">
        <v>125</v>
      </c>
      <c r="AB5" s="99" t="s">
        <v>125</v>
      </c>
      <c r="AC5" s="193"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94" t="s">
        <v>125</v>
      </c>
      <c r="Y6" s="101" t="s">
        <v>125</v>
      </c>
      <c r="Z6" s="191" t="s">
        <v>125</v>
      </c>
      <c r="AA6" s="101" t="s">
        <v>125</v>
      </c>
      <c r="AB6" s="101" t="s">
        <v>125</v>
      </c>
      <c r="AC6" s="194" t="s">
        <v>134</v>
      </c>
      <c r="AD6" s="101" t="s">
        <v>125</v>
      </c>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v>1</v>
      </c>
      <c r="B7" s="105">
        <v>1995</v>
      </c>
      <c r="C7" s="172" t="s">
        <v>126</v>
      </c>
      <c r="D7" s="172" t="s">
        <v>126</v>
      </c>
      <c r="E7" s="172" t="s">
        <v>126</v>
      </c>
      <c r="F7" s="172" t="s">
        <v>126</v>
      </c>
      <c r="G7" s="172" t="s">
        <v>126</v>
      </c>
      <c r="H7" s="172" t="s">
        <v>126</v>
      </c>
      <c r="I7" s="172" t="s">
        <v>126</v>
      </c>
      <c r="J7" s="172" t="s">
        <v>126</v>
      </c>
      <c r="K7" s="172" t="s">
        <v>126</v>
      </c>
      <c r="L7" s="172" t="s">
        <v>126</v>
      </c>
      <c r="M7" s="172" t="s">
        <v>126</v>
      </c>
      <c r="N7" s="172" t="s">
        <v>126</v>
      </c>
      <c r="O7" s="172" t="s">
        <v>126</v>
      </c>
      <c r="P7" s="172" t="s">
        <v>126</v>
      </c>
      <c r="Q7" s="172" t="s">
        <v>126</v>
      </c>
      <c r="R7" s="172" t="s">
        <v>126</v>
      </c>
      <c r="S7" s="172" t="s">
        <v>126</v>
      </c>
      <c r="T7" s="172" t="s">
        <v>126</v>
      </c>
      <c r="U7" s="172" t="s">
        <v>126</v>
      </c>
      <c r="V7" s="172" t="s">
        <v>126</v>
      </c>
      <c r="W7" s="172" t="s">
        <v>126</v>
      </c>
      <c r="X7" s="195" t="s">
        <v>126</v>
      </c>
      <c r="Y7" s="172" t="s">
        <v>126</v>
      </c>
      <c r="Z7" s="172" t="s">
        <v>126</v>
      </c>
      <c r="AA7" s="172" t="s">
        <v>126</v>
      </c>
      <c r="AB7" s="172" t="s">
        <v>126</v>
      </c>
      <c r="AC7" s="195" t="s">
        <v>126</v>
      </c>
      <c r="AD7" s="172" t="s">
        <v>126</v>
      </c>
      <c r="AE7" s="172" t="s">
        <v>126</v>
      </c>
      <c r="AF7" s="172" t="s">
        <v>126</v>
      </c>
      <c r="AG7" s="172" t="s">
        <v>126</v>
      </c>
      <c r="AH7" s="172" t="s">
        <v>126</v>
      </c>
      <c r="AI7" s="172" t="s">
        <v>126</v>
      </c>
      <c r="AJ7" s="172" t="s">
        <v>126</v>
      </c>
      <c r="AK7" s="172" t="s">
        <v>126</v>
      </c>
      <c r="AL7" s="172" t="s">
        <v>126</v>
      </c>
      <c r="AM7" s="172" t="s">
        <v>126</v>
      </c>
      <c r="AN7" s="172" t="s">
        <v>126</v>
      </c>
      <c r="AO7" s="172" t="s">
        <v>126</v>
      </c>
      <c r="AP7" s="190"/>
      <c r="AQ7" s="172" t="s">
        <v>126</v>
      </c>
      <c r="AR7" s="172" t="s">
        <v>126</v>
      </c>
      <c r="AS7" s="172" t="s">
        <v>126</v>
      </c>
    </row>
    <row r="8" spans="1:45" ht="22.5" customHeight="1">
      <c r="A8" s="77">
        <f t="shared" ref="A8:A27" si="0">IF(C8=":",0,1)</f>
        <v>1</v>
      </c>
      <c r="B8" s="105">
        <v>1996</v>
      </c>
      <c r="C8" s="172">
        <f>IF(OR(P2_1T!C7=":",P2_1T!C8=":"),":",(P2_1T!C8-P2_1T!C7)/P2_1T!C7*100)</f>
        <v>1.3316527885041163</v>
      </c>
      <c r="D8" s="172">
        <f>IF(OR(P2_1T!D7=":",P2_1T!D8=":"),":",(P2_1T!D8-P2_1T!D7)/P2_1T!D7*100)</f>
        <v>4.0288981208240395</v>
      </c>
      <c r="E8" s="172">
        <f>IF(OR(P2_1T!E7=":",P2_1T!E8=":"),":",(P2_1T!E8-P2_1T!E7)/P2_1T!E7*100)</f>
        <v>2.3791828421622103</v>
      </c>
      <c r="F8" s="172">
        <f>IF(OR(P2_1T!F7=":",P2_1T!F8=":"),":",(P2_1T!F8-P2_1T!F7)/P2_1T!F7*100)</f>
        <v>7.2398190045248665</v>
      </c>
      <c r="G8" s="172">
        <f>IF(OR(P2_1T!G7=":",P2_1T!G8=":"),":",(P2_1T!G8-P2_1T!G7)/P2_1T!G7*100)</f>
        <v>5.1063829787233956</v>
      </c>
      <c r="H8" s="172">
        <f>IF(OR(P2_1T!H7=":",P2_1T!H8=":"),":",(P2_1T!H8-P2_1T!H7)/P2_1T!H7*100)</f>
        <v>2.042121589517357</v>
      </c>
      <c r="I8" s="172">
        <f>IF(OR(P2_1T!I7=":",P2_1T!I8=":"),":",(P2_1T!I8-P2_1T!I7)/P2_1T!I7*100)</f>
        <v>-0.73732653700058026</v>
      </c>
      <c r="J8" s="172">
        <f>IF(OR(P2_1T!J7=":",P2_1T!J8=":"),":",(P2_1T!J8-P2_1T!J7)/P2_1T!J7*100)</f>
        <v>-3.309606968109835</v>
      </c>
      <c r="K8" s="172">
        <f>IF(OR(P2_1T!K7=":",P2_1T!K8=":"),":",(P2_1T!K8-P2_1T!K7)/P2_1T!K7*100)</f>
        <v>-0.75157938096682197</v>
      </c>
      <c r="L8" s="172">
        <f>IF(OR(P2_1T!L7=":",P2_1T!L8=":"),":",(P2_1T!L8-P2_1T!L7)/P2_1T!L7*100)</f>
        <v>8.2659539622592906</v>
      </c>
      <c r="M8" s="172">
        <f>IF(OR(P2_1T!M7=":",P2_1T!M8=":"),":",(P2_1T!M8-P2_1T!M7)/P2_1T!M7*100)</f>
        <v>3.7491551255435267</v>
      </c>
      <c r="N8" s="172">
        <f>IF(OR(P2_1T!N7=":",P2_1T!N8=":"),":",(P2_1T!N8-P2_1T!N7)/P2_1T!N7*100)</f>
        <v>-2.5645913572262842</v>
      </c>
      <c r="O8" s="172">
        <f>IF(OR(P2_1T!O7=":",P2_1T!O8=":"),":",(P2_1T!O8-P2_1T!O7)/P2_1T!O7*100)</f>
        <v>0.71284516592387825</v>
      </c>
      <c r="P8" s="172">
        <f>IF(OR(P2_1T!P7=":",P2_1T!P8=":"),":",(P2_1T!P8-P2_1T!P7)/P2_1T!P7*100)</f>
        <v>7.5602493790545608</v>
      </c>
      <c r="Q8" s="172">
        <f>IF(OR(P2_1T!Q7=":",P2_1T!Q8=":"),":",(P2_1T!Q8-P2_1T!Q7)/P2_1T!Q7*100)</f>
        <v>0.22169374322658481</v>
      </c>
      <c r="R8" s="172">
        <f>IF(OR(P2_1T!R7=":",P2_1T!R8=":"),":",(P2_1T!R8-P2_1T!R7)/P2_1T!R7*100)</f>
        <v>-2.1276566731868343</v>
      </c>
      <c r="S8" s="172">
        <f>IF(OR(P2_1T!S7=":",P2_1T!S8=":"),":",(P2_1T!S8-P2_1T!S7)/P2_1T!S7*100)</f>
        <v>-0.33366998432498646</v>
      </c>
      <c r="T8" s="172">
        <f>IF(OR(P2_1T!T7=":",P2_1T!T8=":"),":",(P2_1T!T8-P2_1T!T7)/P2_1T!T7*100)</f>
        <v>3.3213822469930934</v>
      </c>
      <c r="U8" s="172">
        <f>IF(OR(P2_1T!U7=":",P2_1T!U8=":"),":",(P2_1T!U8-P2_1T!U7)/P2_1T!U7*100)</f>
        <v>3.1987413706772978</v>
      </c>
      <c r="V8" s="172">
        <f>IF(OR(P2_1T!V7=":",P2_1T!V8=":"),":",(P2_1T!V8-P2_1T!V7)/P2_1T!V7*100)</f>
        <v>0.4546304817867039</v>
      </c>
      <c r="W8" s="172" t="s">
        <v>126</v>
      </c>
      <c r="X8" s="195" t="s">
        <v>126</v>
      </c>
      <c r="Y8" s="172" t="s">
        <v>126</v>
      </c>
      <c r="Z8" s="172" t="s">
        <v>126</v>
      </c>
      <c r="AA8" s="172" t="s">
        <v>126</v>
      </c>
      <c r="AB8" s="172" t="s">
        <v>126</v>
      </c>
      <c r="AC8" s="175">
        <f>IF(OR(P2_1T!AC7=":",P2_1T!AC8=":"),":",(P2_1T!AC8-P2_1T!AC7)/P2_1T!AC7*100)</f>
        <v>1.1328070201499159</v>
      </c>
      <c r="AD8" s="172" t="s">
        <v>126</v>
      </c>
      <c r="AE8" s="172">
        <f>IF(OR(P2_1T!AE7=":",P2_1T!AE8=":"),":",(P2_1T!AE8-P2_1T!AE7)/P2_1T!AE7*100)</f>
        <v>1.3316527885041163</v>
      </c>
      <c r="AF8" s="172">
        <f>IF(OR(P2_1T!AF7=":",P2_1T!AF8=":"),":",(P2_1T!AF8-P2_1T!AF7)/P2_1T!AF7*100)</f>
        <v>3.2438936332925818</v>
      </c>
      <c r="AG8" s="172">
        <f>IF(OR(P2_1T!AG7=":",P2_1T!AG8=":"),":",(P2_1T!AG8-P2_1T!AG7)/P2_1T!AG7*100)</f>
        <v>2.3791828421622103</v>
      </c>
      <c r="AH8" s="172">
        <f>IF(OR(P2_1T!AH7=":",P2_1T!AH8=":"),":",(P2_1T!AH8-P2_1T!AH7)/P2_1T!AH7*100)</f>
        <v>2.042121589517357</v>
      </c>
      <c r="AI8" s="172">
        <f>IF(OR(P2_1T!AI7=":",P2_1T!AI8=":"),":",(P2_1T!AI8-P2_1T!AI7)/P2_1T!AI7*100)</f>
        <v>-1.4948270016796472</v>
      </c>
      <c r="AJ8" s="172">
        <f>IF(OR(P2_1T!AJ7=":",P2_1T!AJ8=":"),":",(P2_1T!AJ8-P2_1T!AJ7)/P2_1T!AJ7*100)</f>
        <v>8.2659539622592906</v>
      </c>
      <c r="AK8" s="172">
        <f>IF(OR(P2_1T!AK7=":",P2_1T!AK8=":"),":",(P2_1T!AK8-P2_1T!AK7)/P2_1T!AK7*100)</f>
        <v>3.7491551255435267</v>
      </c>
      <c r="AL8" s="172">
        <f>IF(OR(P2_1T!AL7=":",P2_1T!AL8=":"),":",(P2_1T!AL8-P2_1T!AL7)/P2_1T!AL7*100)</f>
        <v>-2.5645913572262842</v>
      </c>
      <c r="AM8" s="172">
        <f>IF(OR(P2_1T!AM7=":",P2_1T!AM8=":"),":",(P2_1T!AM8-P2_1T!AM7)/P2_1T!AM7*100)</f>
        <v>2.1206597459619743</v>
      </c>
      <c r="AN8" s="172">
        <f>IF(OR(P2_1T!AN7=":",P2_1T!AN8=":"),":",(P2_1T!AN8-P2_1T!AN7)/P2_1T!AN7*100)</f>
        <v>-0.45205450204117953</v>
      </c>
      <c r="AO8" s="172">
        <f>IF(OR(P2_1T!AO7=":",P2_1T!AO8=":"),":",(P2_1T!AO8-P2_1T!AO7)/P2_1T!AO7*100)</f>
        <v>-1.6713566148152417</v>
      </c>
      <c r="AP8" s="190"/>
      <c r="AQ8" s="172">
        <f>IF(OR(P2_1T!AQ7=":",P2_1T!AQ8=":"),":",(P2_1T!AQ8-P2_1T!AQ7)/P2_1T!AQ7*100)</f>
        <v>1.5412706082137688</v>
      </c>
      <c r="AR8" s="172">
        <f>IF(OR(P2_1T!AR7=":",P2_1T!AR8=":"),":",(P2_1T!AR8-P2_1T!AR7)/P2_1T!AR7*100)</f>
        <v>2.909906949451226</v>
      </c>
      <c r="AS8" s="172">
        <f>IF(OR(P2_1T!AS7=":",P2_1T!AS8=":"),":",(P2_1T!AS8-P2_1T!AS7)/P2_1T!AS7*100)</f>
        <v>-6.2623421678899255E-2</v>
      </c>
    </row>
    <row r="9" spans="1:45" ht="22.5" customHeight="1">
      <c r="A9" s="77">
        <f t="shared" si="0"/>
        <v>1</v>
      </c>
      <c r="B9" s="105">
        <v>1997</v>
      </c>
      <c r="C9" s="172">
        <f>IF(OR(P2_1T!C8=":",P2_1T!C9=":"),":",(P2_1T!C9-P2_1T!C8)/P2_1T!C8*100)</f>
        <v>-12.433107255142668</v>
      </c>
      <c r="D9" s="172">
        <f>IF(OR(P2_1T!D8=":",P2_1T!D9=":"),":",(P2_1T!D9-P2_1T!D8)/P2_1T!D8*100)</f>
        <v>18.361585273542939</v>
      </c>
      <c r="E9" s="172">
        <f>IF(OR(P2_1T!E8=":",P2_1T!E9=":"),":",(P2_1T!E9-P2_1T!E8)/P2_1T!E8*100)</f>
        <v>5.3540298130291397</v>
      </c>
      <c r="F9" s="172">
        <f>IF(OR(P2_1T!F8=":",P2_1T!F9=":"),":",(P2_1T!F9-P2_1T!F8)/P2_1T!F8*100)</f>
        <v>4.5605530119400433</v>
      </c>
      <c r="G9" s="172">
        <f>IF(OR(P2_1T!G8=":",P2_1T!G9=":"),":",(P2_1T!G9-P2_1T!G8)/P2_1T!G8*100)</f>
        <v>-10.920496568681335</v>
      </c>
      <c r="H9" s="172">
        <f>IF(OR(P2_1T!H8=":",P2_1T!H9=":"),":",(P2_1T!H9-P2_1T!H8)/P2_1T!H8*100)</f>
        <v>-1.4461447411645698</v>
      </c>
      <c r="I9" s="172">
        <f>IF(OR(P2_1T!I8=":",P2_1T!I9=":"),":",(P2_1T!I9-P2_1T!I8)/P2_1T!I8*100)</f>
        <v>0.19768878922737965</v>
      </c>
      <c r="J9" s="172">
        <f>IF(OR(P2_1T!J8=":",P2_1T!J9=":"),":",(P2_1T!J9-P2_1T!J8)/P2_1T!J8*100)</f>
        <v>-0.50721943280498605</v>
      </c>
      <c r="K9" s="172">
        <f>IF(OR(P2_1T!K8=":",P2_1T!K9=":"),":",(P2_1T!K9-P2_1T!K8)/P2_1T!K8*100)</f>
        <v>4.9600870357369002</v>
      </c>
      <c r="L9" s="172">
        <f>IF(OR(P2_1T!L8=":",P2_1T!L9=":"),":",(P2_1T!L9-P2_1T!L8)/P2_1T!L8*100)</f>
        <v>5.9611627708699499</v>
      </c>
      <c r="M9" s="172">
        <f>IF(OR(P2_1T!M8=":",P2_1T!M9=":"),":",(P2_1T!M9-P2_1T!M8)/P2_1T!M8*100)</f>
        <v>8.9787029265389044</v>
      </c>
      <c r="N9" s="172">
        <f>IF(OR(P2_1T!N8=":",P2_1T!N9=":"),":",(P2_1T!N9-P2_1T!N8)/P2_1T!N8*100)</f>
        <v>-2.4993691052343654</v>
      </c>
      <c r="O9" s="172">
        <f>IF(OR(P2_1T!O8=":",P2_1T!O9=":"),":",(P2_1T!O9-P2_1T!O8)/P2_1T!O8*100)</f>
        <v>1.0454194466762547</v>
      </c>
      <c r="P9" s="172">
        <f>IF(OR(P2_1T!P8=":",P2_1T!P9=":"),":",(P2_1T!P9-P2_1T!P8)/P2_1T!P8*100)</f>
        <v>4.9138548325350442</v>
      </c>
      <c r="Q9" s="172">
        <f>IF(OR(P2_1T!Q8=":",P2_1T!Q9=":"),":",(P2_1T!Q9-P2_1T!Q8)/P2_1T!Q8*100)</f>
        <v>-1.7264208325162118</v>
      </c>
      <c r="R9" s="172">
        <f>IF(OR(P2_1T!R8=":",P2_1T!R9=":"),":",(P2_1T!R9-P2_1T!R8)/P2_1T!R8*100)</f>
        <v>-0.33961841285173594</v>
      </c>
      <c r="S9" s="172">
        <f>IF(OR(P2_1T!S8=":",P2_1T!S9=":"),":",(P2_1T!S9-P2_1T!S8)/P2_1T!S8*100)</f>
        <v>-1.0647979571453545</v>
      </c>
      <c r="T9" s="172">
        <f>IF(OR(P2_1T!T8=":",P2_1T!T9=":"),":",(P2_1T!T9-P2_1T!T8)/P2_1T!T8*100)</f>
        <v>12.872279326357766</v>
      </c>
      <c r="U9" s="172">
        <f>IF(OR(P2_1T!U8=":",P2_1T!U9=":"),":",(P2_1T!U9-P2_1T!U8)/P2_1T!U8*100)</f>
        <v>1.6396919079057148</v>
      </c>
      <c r="V9" s="172">
        <f>IF(OR(P2_1T!V8=":",P2_1T!V9=":"),":",(P2_1T!V9-P2_1T!V8)/P2_1T!V8*100)</f>
        <v>-0.49966535810936341</v>
      </c>
      <c r="W9" s="172" t="s">
        <v>126</v>
      </c>
      <c r="X9" s="195" t="s">
        <v>126</v>
      </c>
      <c r="Y9" s="172" t="s">
        <v>126</v>
      </c>
      <c r="Z9" s="172" t="s">
        <v>126</v>
      </c>
      <c r="AA9" s="172" t="s">
        <v>126</v>
      </c>
      <c r="AB9" s="172" t="s">
        <v>126</v>
      </c>
      <c r="AC9" s="175">
        <f>IF(OR(P2_1T!AC8=":",P2_1T!AC9=":"),":",(P2_1T!AC9-P2_1T!AC8)/P2_1T!AC8*100)</f>
        <v>1.3563149914438752</v>
      </c>
      <c r="AD9" s="172" t="s">
        <v>126</v>
      </c>
      <c r="AE9" s="172">
        <f>IF(OR(P2_1T!AE8=":",P2_1T!AE9=":"),":",(P2_1T!AE9-P2_1T!AE8)/P2_1T!AE8*100)</f>
        <v>-12.433107255142668</v>
      </c>
      <c r="AF9" s="172">
        <f>IF(OR(P2_1T!AF8=":",P2_1T!AF9=":"),":",(P2_1T!AF9-P2_1T!AF8)/P2_1T!AF8*100)</f>
        <v>5.1837723323823619</v>
      </c>
      <c r="AG9" s="172">
        <f>IF(OR(P2_1T!AG8=":",P2_1T!AG9=":"),":",(P2_1T!AG9-P2_1T!AG8)/P2_1T!AG8*100)</f>
        <v>5.3540298130291397</v>
      </c>
      <c r="AH9" s="172">
        <f>IF(OR(P2_1T!AH8=":",P2_1T!AH9=":"),":",(P2_1T!AH9-P2_1T!AH8)/P2_1T!AH8*100)</f>
        <v>-1.4461447411645698</v>
      </c>
      <c r="AI9" s="172">
        <f>IF(OR(P2_1T!AI8=":",P2_1T!AI9=":"),":",(P2_1T!AI9-P2_1T!AI8)/P2_1T!AI8*100)</f>
        <v>1.8743533354885151</v>
      </c>
      <c r="AJ9" s="172">
        <f>IF(OR(P2_1T!AJ8=":",P2_1T!AJ9=":"),":",(P2_1T!AJ9-P2_1T!AJ8)/P2_1T!AJ8*100)</f>
        <v>5.9611627708699499</v>
      </c>
      <c r="AK9" s="172">
        <f>IF(OR(P2_1T!AK8=":",P2_1T!AK9=":"),":",(P2_1T!AK9-P2_1T!AK8)/P2_1T!AK8*100)</f>
        <v>8.9787029265389044</v>
      </c>
      <c r="AL9" s="172">
        <f>IF(OR(P2_1T!AL8=":",P2_1T!AL9=":"),":",(P2_1T!AL9-P2_1T!AL8)/P2_1T!AL8*100)</f>
        <v>-2.4993691052343654</v>
      </c>
      <c r="AM9" s="172">
        <f>IF(OR(P2_1T!AM8=":",P2_1T!AM9=":"),":",(P2_1T!AM9-P2_1T!AM8)/P2_1T!AM8*100)</f>
        <v>1.8738060051241161</v>
      </c>
      <c r="AN9" s="172">
        <f>IF(OR(P2_1T!AN8=":",P2_1T!AN9=":"),":",(P2_1T!AN9-P2_1T!AN8)/P2_1T!AN8*100)</f>
        <v>-1.1764688562379306</v>
      </c>
      <c r="AO9" s="172">
        <f>IF(OR(P2_1T!AO8=":",P2_1T!AO9=":"),":",(P2_1T!AO9-P2_1T!AO8)/P2_1T!AO8*100)</f>
        <v>3.2179582632780797</v>
      </c>
      <c r="AP9" s="190"/>
      <c r="AQ9" s="172">
        <f>IF(OR(P2_1T!AQ8=":",P2_1T!AQ9=":"),":",(P2_1T!AQ9-P2_1T!AQ8)/P2_1T!AQ8*100)</f>
        <v>-11.222083667771624</v>
      </c>
      <c r="AR9" s="172">
        <f>IF(OR(P2_1T!AR8=":",P2_1T!AR9=":"),":",(P2_1T!AR9-P2_1T!AR8)/P2_1T!AR8*100)</f>
        <v>2.0715171571677988</v>
      </c>
      <c r="AS9" s="172">
        <f>IF(OR(P2_1T!AS8=":",P2_1T!AS9=":"),":",(P2_1T!AS9-P2_1T!AS8)/P2_1T!AS8*100)</f>
        <v>1.425088513992542</v>
      </c>
    </row>
    <row r="10" spans="1:45" ht="22.5" customHeight="1">
      <c r="A10" s="77">
        <f t="shared" si="0"/>
        <v>1</v>
      </c>
      <c r="B10" s="105">
        <v>1998</v>
      </c>
      <c r="C10" s="172">
        <f>IF(OR(P2_1T!C9=":",P2_1T!C10=":"),":",(P2_1T!C10-P2_1T!C9)/P2_1T!C9*100)</f>
        <v>4.5400925219542279</v>
      </c>
      <c r="D10" s="172">
        <f>IF(OR(P2_1T!D9=":",P2_1T!D10=":"),":",(P2_1T!D10-P2_1T!D9)/P2_1T!D9*100)</f>
        <v>22.806255430060844</v>
      </c>
      <c r="E10" s="172">
        <f>IF(OR(P2_1T!E9=":",P2_1T!E10=":"),":",(P2_1T!E10-P2_1T!E9)/P2_1T!E9*100)</f>
        <v>2.9116825874488979</v>
      </c>
      <c r="F10" s="172">
        <f>IF(OR(P2_1T!F9=":",P2_1T!F10=":"),":",(P2_1T!F10-P2_1T!F9)/P2_1T!F9*100)</f>
        <v>13.059156864428601</v>
      </c>
      <c r="G10" s="172">
        <f>IF(OR(P2_1T!G9=":",P2_1T!G10=":"),":",(P2_1T!G10-P2_1T!G9)/P2_1T!G9*100)</f>
        <v>16.074790089602818</v>
      </c>
      <c r="H10" s="172">
        <f>IF(OR(P2_1T!H9=":",P2_1T!H10=":"),":",(P2_1T!H10-P2_1T!H9)/P2_1T!H9*100)</f>
        <v>3.7057649252874145</v>
      </c>
      <c r="I10" s="172">
        <f>IF(OR(P2_1T!I9=":",P2_1T!I10=":"),":",(P2_1T!I10-P2_1T!I9)/P2_1T!I9*100)</f>
        <v>8.3878856355139355</v>
      </c>
      <c r="J10" s="172">
        <f>IF(OR(P2_1T!J9=":",P2_1T!J10=":"),":",(P2_1T!J10-P2_1T!J9)/P2_1T!J9*100)</f>
        <v>0.94906235814695827</v>
      </c>
      <c r="K10" s="172">
        <f>IF(OR(P2_1T!K9=":",P2_1T!K10=":"),":",(P2_1T!K10-P2_1T!K9)/P2_1T!K9*100)</f>
        <v>4.6934252447320244</v>
      </c>
      <c r="L10" s="172">
        <f>IF(OR(P2_1T!L9=":",P2_1T!L10=":"),":",(P2_1T!L10-P2_1T!L9)/P2_1T!L9*100)</f>
        <v>18.765398313285136</v>
      </c>
      <c r="M10" s="172">
        <f>IF(OR(P2_1T!M9=":",P2_1T!M10=":"),":",(P2_1T!M10-P2_1T!M9)/P2_1T!M9*100)</f>
        <v>11.870679495831128</v>
      </c>
      <c r="N10" s="172">
        <f>IF(OR(P2_1T!N9=":",P2_1T!N10=":"),":",(P2_1T!N10-P2_1T!N9)/P2_1T!N9*100)</f>
        <v>-1.4457894946533176</v>
      </c>
      <c r="O10" s="172">
        <f>IF(OR(P2_1T!O9=":",P2_1T!O10=":"),":",(P2_1T!O10-P2_1T!O9)/P2_1T!O9*100)</f>
        <v>3.6388403011201871</v>
      </c>
      <c r="P10" s="172">
        <f>IF(OR(P2_1T!P9=":",P2_1T!P10=":"),":",(P2_1T!P10-P2_1T!P9)/P2_1T!P9*100)</f>
        <v>6.1242312386458764</v>
      </c>
      <c r="Q10" s="172">
        <f>IF(OR(P2_1T!Q9=":",P2_1T!Q10=":"),":",(P2_1T!Q10-P2_1T!Q9)/P2_1T!Q9*100)</f>
        <v>-3.4885387072466081</v>
      </c>
      <c r="R10" s="172">
        <f>IF(OR(P2_1T!R9=":",P2_1T!R10=":"),":",(P2_1T!R10-P2_1T!R9)/P2_1T!R9*100)</f>
        <v>0.85103480421398325</v>
      </c>
      <c r="S10" s="172">
        <f>IF(OR(P2_1T!S9=":",P2_1T!S10=":"),":",(P2_1T!S10-P2_1T!S9)/P2_1T!S9*100)</f>
        <v>0.98478681068922802</v>
      </c>
      <c r="T10" s="172">
        <f>IF(OR(P2_1T!T9=":",P2_1T!T10=":"),":",(P2_1T!T10-P2_1T!T9)/P2_1T!T9*100)</f>
        <v>1.3167613492407164</v>
      </c>
      <c r="U10" s="172">
        <f>IF(OR(P2_1T!U9=":",P2_1T!U10=":"),":",(P2_1T!U10-P2_1T!U9)/P2_1T!U9*100)</f>
        <v>-9.3077501891460237</v>
      </c>
      <c r="V10" s="172">
        <f>IF(OR(P2_1T!V9=":",P2_1T!V10=":"),":",(P2_1T!V10-P2_1T!V9)/P2_1T!V9*100)</f>
        <v>0.34628467148544934</v>
      </c>
      <c r="W10" s="172" t="s">
        <v>126</v>
      </c>
      <c r="X10" s="195" t="s">
        <v>126</v>
      </c>
      <c r="Y10" s="172" t="s">
        <v>126</v>
      </c>
      <c r="Z10" s="172" t="s">
        <v>126</v>
      </c>
      <c r="AA10" s="172" t="s">
        <v>126</v>
      </c>
      <c r="AB10" s="172" t="s">
        <v>126</v>
      </c>
      <c r="AC10" s="175">
        <f>IF(OR(P2_1T!AC9=":",P2_1T!AC10=":"),":",(P2_1T!AC10-P2_1T!AC9)/P2_1T!AC9*100)</f>
        <v>3.0950609445610988</v>
      </c>
      <c r="AD10" s="172" t="s">
        <v>126</v>
      </c>
      <c r="AE10" s="172">
        <f>IF(OR(P2_1T!AE9=":",P2_1T!AE10=":"),":",(P2_1T!AE10-P2_1T!AE9)/P2_1T!AE9*100)</f>
        <v>4.5400925219542279</v>
      </c>
      <c r="AF10" s="172">
        <f>IF(OR(P2_1T!AF9=":",P2_1T!AF10=":"),":",(P2_1T!AF10-P2_1T!AF9)/P2_1T!AF9*100)</f>
        <v>4.9441764986376393</v>
      </c>
      <c r="AG10" s="172">
        <f>IF(OR(P2_1T!AG9=":",P2_1T!AG10=":"),":",(P2_1T!AG10-P2_1T!AG9)/P2_1T!AG9*100)</f>
        <v>2.9116825874488979</v>
      </c>
      <c r="AH10" s="172">
        <f>IF(OR(P2_1T!AH9=":",P2_1T!AH10=":"),":",(P2_1T!AH10-P2_1T!AH9)/P2_1T!AH9*100)</f>
        <v>3.7057649252874145</v>
      </c>
      <c r="AI10" s="172">
        <f>IF(OR(P2_1T!AI9=":",P2_1T!AI10=":"),":",(P2_1T!AI10-P2_1T!AI9)/P2_1T!AI9*100)</f>
        <v>4.7788801373416092</v>
      </c>
      <c r="AJ10" s="172">
        <f>IF(OR(P2_1T!AJ9=":",P2_1T!AJ10=":"),":",(P2_1T!AJ10-P2_1T!AJ9)/P2_1T!AJ9*100)</f>
        <v>18.765398313285136</v>
      </c>
      <c r="AK10" s="172">
        <f>IF(OR(P2_1T!AK9=":",P2_1T!AK10=":"),":",(P2_1T!AK10-P2_1T!AK9)/P2_1T!AK9*100)</f>
        <v>11.870679495831128</v>
      </c>
      <c r="AL10" s="172">
        <f>IF(OR(P2_1T!AL9=":",P2_1T!AL10=":"),":",(P2_1T!AL10-P2_1T!AL9)/P2_1T!AL9*100)</f>
        <v>-1.4457894946533176</v>
      </c>
      <c r="AM10" s="172">
        <f>IF(OR(P2_1T!AM9=":",P2_1T!AM10=":"),":",(P2_1T!AM10-P2_1T!AM9)/P2_1T!AM9*100)</f>
        <v>4.5496004335470666</v>
      </c>
      <c r="AN10" s="172">
        <f>IF(OR(P2_1T!AN9=":",P2_1T!AN10=":"),":",(P2_1T!AN10-P2_1T!AN9)/P2_1T!AN9*100)</f>
        <v>-1.4795267532253151</v>
      </c>
      <c r="AO10" s="172">
        <f>IF(OR(P2_1T!AO9=":",P2_1T!AO10=":"),":",(P2_1T!AO10-P2_1T!AO9)/P2_1T!AO9*100)</f>
        <v>-6.8594591153162368</v>
      </c>
      <c r="AP10" s="190"/>
      <c r="AQ10" s="172">
        <f>IF(OR(P2_1T!AQ9=":",P2_1T!AQ10=":"),":",(P2_1T!AQ10-P2_1T!AQ9)/P2_1T!AQ9*100)</f>
        <v>5.583353800147913</v>
      </c>
      <c r="AR10" s="172">
        <f>IF(OR(P2_1T!AR9=":",P2_1T!AR10=":"),":",(P2_1T!AR10-P2_1T!AR9)/P2_1T!AR9*100)</f>
        <v>4.1598588382676365</v>
      </c>
      <c r="AS10" s="172">
        <f>IF(OR(P2_1T!AS9=":",P2_1T!AS10=":"),":",(P2_1T!AS10-P2_1T!AS9)/P2_1T!AS9*100)</f>
        <v>2.6056285040524445</v>
      </c>
    </row>
    <row r="11" spans="1:45" ht="22.5" customHeight="1">
      <c r="A11" s="77">
        <f t="shared" si="0"/>
        <v>1</v>
      </c>
      <c r="B11" s="105">
        <v>1999</v>
      </c>
      <c r="C11" s="172">
        <f>IF(OR(P2_1T!C10=":",P2_1T!C11=":"),":",(P2_1T!C11-P2_1T!C10)/P2_1T!C10*100)</f>
        <v>9.362081006106159</v>
      </c>
      <c r="D11" s="172">
        <f>IF(OR(P2_1T!D10=":",P2_1T!D11=":"),":",(P2_1T!D11-P2_1T!D10)/P2_1T!D10*100)</f>
        <v>14.609126282278027</v>
      </c>
      <c r="E11" s="172">
        <f>IF(OR(P2_1T!E10=":",P2_1T!E11=":"),":",(P2_1T!E11-P2_1T!E10)/P2_1T!E10*100)</f>
        <v>4.7809370978411678</v>
      </c>
      <c r="F11" s="172">
        <f>IF(OR(P2_1T!F10=":",P2_1T!F11=":"),":",(P2_1T!F11-P2_1T!F10)/P2_1T!F10*100)</f>
        <v>-1.3517618469015729</v>
      </c>
      <c r="G11" s="172">
        <f>IF(OR(P2_1T!G10=":",P2_1T!G11=":"),":",(P2_1T!G11-P2_1T!G10)/P2_1T!G10*100)</f>
        <v>31.734715921365286</v>
      </c>
      <c r="H11" s="172">
        <f>IF(OR(P2_1T!H10=":",P2_1T!H11=":"),":",(P2_1T!H11-P2_1T!H10)/P2_1T!H10*100)</f>
        <v>-0.61967394717495905</v>
      </c>
      <c r="I11" s="172">
        <f>IF(OR(P2_1T!I10=":",P2_1T!I11=":"),":",(P2_1T!I11-P2_1T!I10)/P2_1T!I10*100)</f>
        <v>4.4983237236645905</v>
      </c>
      <c r="J11" s="172">
        <f>IF(OR(P2_1T!J10=":",P2_1T!J11=":"),":",(P2_1T!J11-P2_1T!J10)/P2_1T!J10*100)</f>
        <v>-1.4679105733666058</v>
      </c>
      <c r="K11" s="172">
        <f>IF(OR(P2_1T!K10=":",P2_1T!K11=":"),":",(P2_1T!K11-P2_1T!K10)/P2_1T!K10*100)</f>
        <v>2.9975221163130326</v>
      </c>
      <c r="L11" s="172">
        <f>IF(OR(P2_1T!L10=":",P2_1T!L11=":"),":",(P2_1T!L11-P2_1T!L10)/P2_1T!L10*100)</f>
        <v>9.4991222437314331</v>
      </c>
      <c r="M11" s="172">
        <f>IF(OR(P2_1T!M10=":",P2_1T!M11=":"),":",(P2_1T!M11-P2_1T!M10)/P2_1T!M10*100)</f>
        <v>4.001009064918442</v>
      </c>
      <c r="N11" s="172">
        <f>IF(OR(P2_1T!N10=":",P2_1T!N11=":"),":",(P2_1T!N11-P2_1T!N10)/P2_1T!N10*100)</f>
        <v>1.8291076881054482</v>
      </c>
      <c r="O11" s="172">
        <f>IF(OR(P2_1T!O10=":",P2_1T!O11=":"),":",(P2_1T!O11-P2_1T!O10)/P2_1T!O10*100)</f>
        <v>3.0756109943510057</v>
      </c>
      <c r="P11" s="172">
        <f>IF(OR(P2_1T!P10=":",P2_1T!P11=":"),":",(P2_1T!P11-P2_1T!P10)/P2_1T!P10*100)</f>
        <v>8.4195830489439523</v>
      </c>
      <c r="Q11" s="172">
        <f>IF(OR(P2_1T!Q10=":",P2_1T!Q11=":"),":",(P2_1T!Q11-P2_1T!Q10)/P2_1T!Q10*100)</f>
        <v>1.6440466368275051</v>
      </c>
      <c r="R11" s="172">
        <f>IF(OR(P2_1T!R10=":",P2_1T!R11=":"),":",(P2_1T!R11-P2_1T!R10)/P2_1T!R10*100)</f>
        <v>-0.4517547165574699</v>
      </c>
      <c r="S11" s="172">
        <f>IF(OR(P2_1T!S10=":",P2_1T!S11=":"),":",(P2_1T!S11-P2_1T!S10)/P2_1T!S10*100)</f>
        <v>-0.2783348950341219</v>
      </c>
      <c r="T11" s="172">
        <f>IF(OR(P2_1T!T10=":",P2_1T!T11=":"),":",(P2_1T!T11-P2_1T!T10)/P2_1T!T10*100)</f>
        <v>-4.7338006306977789</v>
      </c>
      <c r="U11" s="172">
        <f>IF(OR(P2_1T!U10=":",P2_1T!U11=":"),":",(P2_1T!U11-P2_1T!U10)/P2_1T!U10*100)</f>
        <v>-1.8268791608979977</v>
      </c>
      <c r="V11" s="172">
        <f>IF(OR(P2_1T!V10=":",P2_1T!V11=":"),":",(P2_1T!V11-P2_1T!V10)/P2_1T!V10*100)</f>
        <v>0.60862569921332732</v>
      </c>
      <c r="W11" s="172" t="s">
        <v>126</v>
      </c>
      <c r="X11" s="195" t="s">
        <v>126</v>
      </c>
      <c r="Y11" s="172" t="s">
        <v>126</v>
      </c>
      <c r="Z11" s="172" t="s">
        <v>126</v>
      </c>
      <c r="AA11" s="172" t="s">
        <v>126</v>
      </c>
      <c r="AB11" s="172" t="s">
        <v>126</v>
      </c>
      <c r="AC11" s="175">
        <f>IF(OR(P2_1T!AC10=":",P2_1T!AC11=":"),":",(P2_1T!AC11-P2_1T!AC10)/P2_1T!AC10*100)</f>
        <v>2.4199141005405984</v>
      </c>
      <c r="AD11" s="172" t="s">
        <v>126</v>
      </c>
      <c r="AE11" s="172">
        <f>IF(OR(P2_1T!AE10=":",P2_1T!AE11=":"),":",(P2_1T!AE11-P2_1T!AE10)/P2_1T!AE10*100)</f>
        <v>9.362081006106159</v>
      </c>
      <c r="AF11" s="172">
        <f>IF(OR(P2_1T!AF10=":",P2_1T!AF11=":"),":",(P2_1T!AF11-P2_1T!AF10)/P2_1T!AF10*100)</f>
        <v>5.7881837024169869</v>
      </c>
      <c r="AG11" s="172">
        <f>IF(OR(P2_1T!AG10=":",P2_1T!AG11=":"),":",(P2_1T!AG11-P2_1T!AG10)/P2_1T!AG10*100)</f>
        <v>4.7809370978411678</v>
      </c>
      <c r="AH11" s="172">
        <f>IF(OR(P2_1T!AH10=":",P2_1T!AH11=":"),":",(P2_1T!AH11-P2_1T!AH10)/P2_1T!AH10*100)</f>
        <v>-0.61967394717495905</v>
      </c>
      <c r="AI11" s="172">
        <f>IF(OR(P2_1T!AI10=":",P2_1T!AI11=":"),":",(P2_1T!AI11-P2_1T!AI10)/P2_1T!AI10*100)</f>
        <v>2.7467299548286124</v>
      </c>
      <c r="AJ11" s="172">
        <f>IF(OR(P2_1T!AJ10=":",P2_1T!AJ11=":"),":",(P2_1T!AJ11-P2_1T!AJ10)/P2_1T!AJ10*100)</f>
        <v>9.4991222437314331</v>
      </c>
      <c r="AK11" s="172">
        <f>IF(OR(P2_1T!AK10=":",P2_1T!AK11=":"),":",(P2_1T!AK11-P2_1T!AK10)/P2_1T!AK10*100)</f>
        <v>4.001009064918442</v>
      </c>
      <c r="AL11" s="172">
        <f>IF(OR(P2_1T!AL10=":",P2_1T!AL11=":"),":",(P2_1T!AL11-P2_1T!AL10)/P2_1T!AL10*100)</f>
        <v>1.8291076881054482</v>
      </c>
      <c r="AM11" s="172">
        <f>IF(OR(P2_1T!AM10=":",P2_1T!AM11=":"),":",(P2_1T!AM11-P2_1T!AM10)/P2_1T!AM10*100)</f>
        <v>4.2453151813101737</v>
      </c>
      <c r="AN11" s="172">
        <f>IF(OR(P2_1T!AN10=":",P2_1T!AN11=":"),":",(P2_1T!AN11-P2_1T!AN10)/P2_1T!AN10*100)</f>
        <v>0.70369222591077418</v>
      </c>
      <c r="AO11" s="172">
        <f>IF(OR(P2_1T!AO10=":",P2_1T!AO11=":"),":",(P2_1T!AO11-P2_1T!AO10)/P2_1T!AO10*100)</f>
        <v>-4.04224285949803</v>
      </c>
      <c r="AP11" s="190"/>
      <c r="AQ11" s="172">
        <f>IF(OR(P2_1T!AQ10=":",P2_1T!AQ11=":"),":",(P2_1T!AQ11-P2_1T!AQ10)/P2_1T!AQ10*100)</f>
        <v>9.5440593170929713</v>
      </c>
      <c r="AR11" s="172">
        <f>IF(OR(P2_1T!AR10=":",P2_1T!AR11=":"),":",(P2_1T!AR11-P2_1T!AR10)/P2_1T!AR10*100)</f>
        <v>2.9667252331945955</v>
      </c>
      <c r="AS11" s="172">
        <f>IF(OR(P2_1T!AS10=":",P2_1T!AS11=":"),":",(P2_1T!AS11-P2_1T!AS10)/P2_1T!AS10*100)</f>
        <v>1.8230924804656889</v>
      </c>
    </row>
    <row r="12" spans="1:45" ht="22.5" customHeight="1">
      <c r="A12" s="77">
        <f t="shared" si="0"/>
        <v>1</v>
      </c>
      <c r="B12" s="105">
        <v>2000</v>
      </c>
      <c r="C12" s="172">
        <f>IF(OR(P2_1T!C11=":",P2_1T!C12=":"),":",(P2_1T!C12-P2_1T!C11)/P2_1T!C11*100)</f>
        <v>-8.5066001943485201</v>
      </c>
      <c r="D12" s="172">
        <f>IF(OR(P2_1T!D11=":",P2_1T!D12=":"),":",(P2_1T!D12-P2_1T!D11)/P2_1T!D11*100)</f>
        <v>22.84742789873631</v>
      </c>
      <c r="E12" s="172">
        <f>IF(OR(P2_1T!E11=":",P2_1T!E12=":"),":",(P2_1T!E12-P2_1T!E11)/P2_1T!E11*100)</f>
        <v>2.7570995902716868</v>
      </c>
      <c r="F12" s="172">
        <f>IF(OR(P2_1T!F11=":",P2_1T!F12=":"),":",(P2_1T!F12-P2_1T!F11)/P2_1T!F11*100)</f>
        <v>-3.0792917628946505E-2</v>
      </c>
      <c r="G12" s="172">
        <f>IF(OR(P2_1T!G11=":",P2_1T!G12=":"),":",(P2_1T!G12-P2_1T!G11)/P2_1T!G11*100)</f>
        <v>5.443077223942729</v>
      </c>
      <c r="H12" s="172">
        <f>IF(OR(P2_1T!H11=":",P2_1T!H12=":"),":",(P2_1T!H12-P2_1T!H11)/P2_1T!H11*100)</f>
        <v>5.3441259112922954E-2</v>
      </c>
      <c r="I12" s="172">
        <f>IF(OR(P2_1T!I11=":",P2_1T!I12=":"),":",(P2_1T!I12-P2_1T!I11)/P2_1T!I11*100)</f>
        <v>7.9708284835244791</v>
      </c>
      <c r="J12" s="172">
        <f>IF(OR(P2_1T!J11=":",P2_1T!J12=":"),":",(P2_1T!J12-P2_1T!J11)/P2_1T!J11*100)</f>
        <v>8.2048054713995366</v>
      </c>
      <c r="K12" s="172">
        <f>IF(OR(P2_1T!K11=":",P2_1T!K12=":"),":",(P2_1T!K12-P2_1T!K11)/P2_1T!K11*100)</f>
        <v>3.5077363736273002</v>
      </c>
      <c r="L12" s="172">
        <f>IF(OR(P2_1T!L11=":",P2_1T!L12=":"),":",(P2_1T!L12-P2_1T!L11)/P2_1T!L11*100)</f>
        <v>10.824219755162593</v>
      </c>
      <c r="M12" s="172">
        <f>IF(OR(P2_1T!M11=":",P2_1T!M12=":"),":",(P2_1T!M12-P2_1T!M11)/P2_1T!M11*100)</f>
        <v>9.6722119115425294</v>
      </c>
      <c r="N12" s="172">
        <f>IF(OR(P2_1T!N11=":",P2_1T!N12=":"),":",(P2_1T!N12-P2_1T!N11)/P2_1T!N11*100)</f>
        <v>0.93584842773448673</v>
      </c>
      <c r="O12" s="172">
        <f>IF(OR(P2_1T!O11=":",P2_1T!O12=":"),":",(P2_1T!O12-P2_1T!O11)/P2_1T!O11*100)</f>
        <v>-1.3019946583220217</v>
      </c>
      <c r="P12" s="172">
        <f>IF(OR(P2_1T!P11=":",P2_1T!P12=":"),":",(P2_1T!P12-P2_1T!P11)/P2_1T!P11*100)</f>
        <v>23.089978743755928</v>
      </c>
      <c r="Q12" s="172">
        <f>IF(OR(P2_1T!Q11=":",P2_1T!Q12=":"),":",(P2_1T!Q12-P2_1T!Q11)/P2_1T!Q11*100)</f>
        <v>-0.27897373227129862</v>
      </c>
      <c r="R12" s="172">
        <f>IF(OR(P2_1T!R11=":",P2_1T!R12=":"),":",(P2_1T!R12-P2_1T!R11)/P2_1T!R11*100)</f>
        <v>2.7881911296318047</v>
      </c>
      <c r="S12" s="172">
        <f>IF(OR(P2_1T!S11=":",P2_1T!S12=":"),":",(P2_1T!S12-P2_1T!S11)/P2_1T!S11*100)</f>
        <v>4.0991425657465976</v>
      </c>
      <c r="T12" s="172">
        <f>IF(OR(P2_1T!T11=":",P2_1T!T12=":"),":",(P2_1T!T12-P2_1T!T11)/P2_1T!T11*100)</f>
        <v>7.9485613473155459</v>
      </c>
      <c r="U12" s="172">
        <f>IF(OR(P2_1T!U11=":",P2_1T!U12=":"),":",(P2_1T!U12-P2_1T!U11)/P2_1T!U11*100)</f>
        <v>10.711194792325269</v>
      </c>
      <c r="V12" s="172">
        <f>IF(OR(P2_1T!V11=":",P2_1T!V12=":"),":",(P2_1T!V12-P2_1T!V11)/P2_1T!V11*100)</f>
        <v>-0.56114206712238024</v>
      </c>
      <c r="W12" s="172" t="s">
        <v>126</v>
      </c>
      <c r="X12" s="195" t="s">
        <v>126</v>
      </c>
      <c r="Y12" s="172" t="s">
        <v>126</v>
      </c>
      <c r="Z12" s="172" t="s">
        <v>126</v>
      </c>
      <c r="AA12" s="172" t="s">
        <v>126</v>
      </c>
      <c r="AB12" s="172" t="s">
        <v>126</v>
      </c>
      <c r="AC12" s="175">
        <f>IF(OR(P2_1T!AC11=":",P2_1T!AC12=":"),":",(P2_1T!AC12-P2_1T!AC11)/P2_1T!AC11*100)</f>
        <v>3.6428519687857603</v>
      </c>
      <c r="AD12" s="172" t="s">
        <v>126</v>
      </c>
      <c r="AE12" s="172">
        <f>IF(OR(P2_1T!AE11=":",P2_1T!AE12=":"),":",(P2_1T!AE12-P2_1T!AE11)/P2_1T!AE11*100)</f>
        <v>-8.5066001943485201</v>
      </c>
      <c r="AF12" s="172">
        <f>IF(OR(P2_1T!AF11=":",P2_1T!AF12=":"),":",(P2_1T!AF12-P2_1T!AF11)/P2_1T!AF11*100)</f>
        <v>3.4971859754971786</v>
      </c>
      <c r="AG12" s="172">
        <f>IF(OR(P2_1T!AG11=":",P2_1T!AG12=":"),":",(P2_1T!AG12-P2_1T!AG11)/P2_1T!AG11*100)</f>
        <v>2.7570995902716868</v>
      </c>
      <c r="AH12" s="172">
        <f>IF(OR(P2_1T!AH11=":",P2_1T!AH12=":"),":",(P2_1T!AH12-P2_1T!AH11)/P2_1T!AH11*100)</f>
        <v>5.3441259112922954E-2</v>
      </c>
      <c r="AI12" s="172">
        <f>IF(OR(P2_1T!AI11=":",P2_1T!AI12=":"),":",(P2_1T!AI12-P2_1T!AI11)/P2_1T!AI11*100)</f>
        <v>6.6338093695675031</v>
      </c>
      <c r="AJ12" s="172">
        <f>IF(OR(P2_1T!AJ11=":",P2_1T!AJ12=":"),":",(P2_1T!AJ12-P2_1T!AJ11)/P2_1T!AJ11*100)</f>
        <v>10.824219755162593</v>
      </c>
      <c r="AK12" s="172">
        <f>IF(OR(P2_1T!AK11=":",P2_1T!AK12=":"),":",(P2_1T!AK12-P2_1T!AK11)/P2_1T!AK11*100)</f>
        <v>9.6722119115425294</v>
      </c>
      <c r="AL12" s="172">
        <f>IF(OR(P2_1T!AL11=":",P2_1T!AL12=":"),":",(P2_1T!AL12-P2_1T!AL11)/P2_1T!AL11*100)</f>
        <v>0.93584842773448673</v>
      </c>
      <c r="AM12" s="172">
        <f>IF(OR(P2_1T!AM11=":",P2_1T!AM12=":"),":",(P2_1T!AM12-P2_1T!AM11)/P2_1T!AM11*100)</f>
        <v>3.4277666913578599</v>
      </c>
      <c r="AN12" s="172">
        <f>IF(OR(P2_1T!AN11=":",P2_1T!AN12=":"),":",(P2_1T!AN12-P2_1T!AN11)/P2_1T!AN11*100)</f>
        <v>1.4474923420622681</v>
      </c>
      <c r="AO12" s="172">
        <f>IF(OR(P2_1T!AO11=":",P2_1T!AO12=":"),":",(P2_1T!AO12-P2_1T!AO11)/P2_1T!AO11*100)</f>
        <v>4.1010537720002365</v>
      </c>
      <c r="AP12" s="190"/>
      <c r="AQ12" s="172">
        <f>IF(OR(P2_1T!AQ11=":",P2_1T!AQ12=":"),":",(P2_1T!AQ12-P2_1T!AQ11)/P2_1T!AQ11*100)</f>
        <v>-6.5585832404912958</v>
      </c>
      <c r="AR12" s="172">
        <f>IF(OR(P2_1T!AR11=":",P2_1T!AR12=":"),":",(P2_1T!AR12-P2_1T!AR11)/P2_1T!AR11*100)</f>
        <v>1.7923482671343132</v>
      </c>
      <c r="AS12" s="172">
        <f>IF(OR(P2_1T!AS11=":",P2_1T!AS12=":"),":",(P2_1T!AS12-P2_1T!AS11)/P2_1T!AS11*100)</f>
        <v>4.3911431298556307</v>
      </c>
    </row>
    <row r="13" spans="1:45" ht="22.5" customHeight="1">
      <c r="A13" s="77">
        <f t="shared" si="0"/>
        <v>1</v>
      </c>
      <c r="B13" s="105">
        <v>2001</v>
      </c>
      <c r="C13" s="172">
        <f>IF(OR(P2_1T!C12=":",P2_1T!C13=":"),":",(P2_1T!C13-P2_1T!C12)/P2_1T!C12*100)</f>
        <v>1.5166899640759546</v>
      </c>
      <c r="D13" s="172">
        <f>IF(OR(P2_1T!D12=":",P2_1T!D13=":"),":",(P2_1T!D13-P2_1T!D12)/P2_1T!D12*100)</f>
        <v>-9.4911236761883409</v>
      </c>
      <c r="E13" s="172">
        <f>IF(OR(P2_1T!E12=":",P2_1T!E13=":"),":",(P2_1T!E13-P2_1T!E12)/P2_1T!E12*100)</f>
        <v>1.9288051589045299</v>
      </c>
      <c r="F13" s="172">
        <f>IF(OR(P2_1T!F12=":",P2_1T!F13=":"),":",(P2_1T!F13-P2_1T!F12)/P2_1T!F12*100)</f>
        <v>21.715693824118279</v>
      </c>
      <c r="G13" s="172">
        <f>IF(OR(P2_1T!G12=":",P2_1T!G13=":"),":",(P2_1T!G13-P2_1T!G12)/P2_1T!G12*100)</f>
        <v>15.546748101527816</v>
      </c>
      <c r="H13" s="172">
        <f>IF(OR(P2_1T!H12=":",P2_1T!H13=":"),":",(P2_1T!H13-P2_1T!H12)/P2_1T!H12*100)</f>
        <v>-2.2782855995565621</v>
      </c>
      <c r="I13" s="172">
        <f>IF(OR(P2_1T!I12=":",P2_1T!I13=":"),":",(P2_1T!I13-P2_1T!I12)/P2_1T!I12*100)</f>
        <v>9.1154659869007268</v>
      </c>
      <c r="J13" s="172">
        <f>IF(OR(P2_1T!J12=":",P2_1T!J13=":"),":",(P2_1T!J13-P2_1T!J12)/P2_1T!J12*100)</f>
        <v>-9.7255814186455769</v>
      </c>
      <c r="K13" s="172">
        <f>IF(OR(P2_1T!K12=":",P2_1T!K13=":"),":",(P2_1T!K13-P2_1T!K12)/P2_1T!K12*100)</f>
        <v>-5.6794940816740604</v>
      </c>
      <c r="L13" s="172">
        <f>IF(OR(P2_1T!L12=":",P2_1T!L13=":"),":",(P2_1T!L13-P2_1T!L12)/P2_1T!L12*100)</f>
        <v>7.2048470884819142</v>
      </c>
      <c r="M13" s="172">
        <f>IF(OR(P2_1T!M12=":",P2_1T!M13=":"),":",(P2_1T!M13-P2_1T!M12)/P2_1T!M12*100)</f>
        <v>5.232693187235828</v>
      </c>
      <c r="N13" s="172">
        <f>IF(OR(P2_1T!N12=":",P2_1T!N13=":"),":",(P2_1T!N13-P2_1T!N12)/P2_1T!N12*100)</f>
        <v>-0.10088550228550008</v>
      </c>
      <c r="O13" s="172">
        <f>IF(OR(P2_1T!O12=":",P2_1T!O13=":"),":",(P2_1T!O13-P2_1T!O12)/P2_1T!O12*100)</f>
        <v>5.9290035156053484</v>
      </c>
      <c r="P13" s="172">
        <f>IF(OR(P2_1T!P12=":",P2_1T!P13=":"),":",(P2_1T!P13-P2_1T!P12)/P2_1T!P12*100)</f>
        <v>-0.20117721211624606</v>
      </c>
      <c r="Q13" s="172">
        <f>IF(OR(P2_1T!Q12=":",P2_1T!Q13=":"),":",(P2_1T!Q13-P2_1T!Q12)/P2_1T!Q12*100)</f>
        <v>-2.283379247217018</v>
      </c>
      <c r="R13" s="172">
        <f>IF(OR(P2_1T!R12=":",P2_1T!R13=":"),":",(P2_1T!R13-P2_1T!R12)/P2_1T!R12*100)</f>
        <v>-3.411156063258721</v>
      </c>
      <c r="S13" s="172">
        <f>IF(OR(P2_1T!S12=":",P2_1T!S13=":"),":",(P2_1T!S13-P2_1T!S12)/P2_1T!S12*100)</f>
        <v>-0.39389196976138346</v>
      </c>
      <c r="T13" s="172">
        <f>IF(OR(P2_1T!T12=":",P2_1T!T13=":"),":",(P2_1T!T13-P2_1T!T12)/P2_1T!T12*100)</f>
        <v>3.880333817750492</v>
      </c>
      <c r="U13" s="172">
        <f>IF(OR(P2_1T!U12=":",P2_1T!U13=":"),":",(P2_1T!U13-P2_1T!U12)/P2_1T!U12*100)</f>
        <v>-4.8257909096439819</v>
      </c>
      <c r="V13" s="172">
        <f>IF(OR(P2_1T!V12=":",P2_1T!V13=":"),":",(P2_1T!V13-P2_1T!V12)/P2_1T!V12*100)</f>
        <v>-0.34991848328060943</v>
      </c>
      <c r="W13" s="172" t="s">
        <v>126</v>
      </c>
      <c r="X13" s="195" t="s">
        <v>126</v>
      </c>
      <c r="Y13" s="172" t="s">
        <v>126</v>
      </c>
      <c r="Z13" s="172" t="s">
        <v>126</v>
      </c>
      <c r="AA13" s="172" t="s">
        <v>126</v>
      </c>
      <c r="AB13" s="172" t="s">
        <v>126</v>
      </c>
      <c r="AC13" s="175">
        <f>IF(OR(P2_1T!AC12=":",P2_1T!AC13=":"),":",(P2_1T!AC13-P2_1T!AC12)/P2_1T!AC12*100)</f>
        <v>0.12042997503173812</v>
      </c>
      <c r="AD13" s="172" t="s">
        <v>126</v>
      </c>
      <c r="AE13" s="172">
        <f>IF(OR(P2_1T!AE12=":",P2_1T!AE13=":"),":",(P2_1T!AE13-P2_1T!AE12)/P2_1T!AE12*100)</f>
        <v>1.5166899640759546</v>
      </c>
      <c r="AF13" s="172">
        <f>IF(OR(P2_1T!AF12=":",P2_1T!AF13=":"),":",(P2_1T!AF13-P2_1T!AF12)/P2_1T!AF12*100)</f>
        <v>4.7761305825550409</v>
      </c>
      <c r="AG13" s="172">
        <f>IF(OR(P2_1T!AG12=":",P2_1T!AG13=":"),":",(P2_1T!AG13-P2_1T!AG12)/P2_1T!AG12*100)</f>
        <v>1.9288051589045299</v>
      </c>
      <c r="AH13" s="172">
        <f>IF(OR(P2_1T!AH12=":",P2_1T!AH13=":"),":",(P2_1T!AH13-P2_1T!AH12)/P2_1T!AH12*100)</f>
        <v>-2.2782855995565621</v>
      </c>
      <c r="AI13" s="172">
        <f>IF(OR(P2_1T!AI12=":",P2_1T!AI13=":"),":",(P2_1T!AI13-P2_1T!AI12)/P2_1T!AI12*100)</f>
        <v>-1.6930372512388394</v>
      </c>
      <c r="AJ13" s="172">
        <f>IF(OR(P2_1T!AJ12=":",P2_1T!AJ13=":"),":",(P2_1T!AJ13-P2_1T!AJ12)/P2_1T!AJ12*100)</f>
        <v>7.2048470884819142</v>
      </c>
      <c r="AK13" s="172">
        <f>IF(OR(P2_1T!AK12=":",P2_1T!AK13=":"),":",(P2_1T!AK13-P2_1T!AK12)/P2_1T!AK12*100)</f>
        <v>5.232693187235828</v>
      </c>
      <c r="AL13" s="172">
        <f>IF(OR(P2_1T!AL12=":",P2_1T!AL13=":"),":",(P2_1T!AL13-P2_1T!AL12)/P2_1T!AL12*100)</f>
        <v>-0.10088550228550008</v>
      </c>
      <c r="AM13" s="172">
        <f>IF(OR(P2_1T!AM12=":",P2_1T!AM13=":"),":",(P2_1T!AM13-P2_1T!AM12)/P2_1T!AM12*100)</f>
        <v>4.780859231124972</v>
      </c>
      <c r="AN13" s="172">
        <f>IF(OR(P2_1T!AN12=":",P2_1T!AN13=":"),":",(P2_1T!AN13-P2_1T!AN12)/P2_1T!AN12*100)</f>
        <v>-2.0704250067530183</v>
      </c>
      <c r="AO13" s="172">
        <f>IF(OR(P2_1T!AO12=":",P2_1T!AO13=":"),":",(P2_1T!AO13-P2_1T!AO12)/P2_1T!AO12*100)</f>
        <v>-5.8819440216810532</v>
      </c>
      <c r="AP13" s="190"/>
      <c r="AQ13" s="172">
        <f>IF(OR(P2_1T!AQ12=":",P2_1T!AQ13=":"),":",(P2_1T!AQ13-P2_1T!AQ12)/P2_1T!AQ12*100)</f>
        <v>0.57395682841735418</v>
      </c>
      <c r="AR13" s="172">
        <f>IF(OR(P2_1T!AR12=":",P2_1T!AR13=":"),":",(P2_1T!AR13-P2_1T!AR12)/P2_1T!AR12*100)</f>
        <v>2.0703632816427264</v>
      </c>
      <c r="AS13" s="172">
        <f>IF(OR(P2_1T!AS12=":",P2_1T!AS13=":"),":",(P2_1T!AS13-P2_1T!AS12)/P2_1T!AS12*100)</f>
        <v>-1.069674716305653</v>
      </c>
    </row>
    <row r="14" spans="1:45" ht="22.5" customHeight="1">
      <c r="A14" s="77">
        <f t="shared" si="0"/>
        <v>1</v>
      </c>
      <c r="B14" s="105">
        <v>2002</v>
      </c>
      <c r="C14" s="172">
        <f>IF(OR(P2_1T!C13=":",P2_1T!C14=":"),":",(P2_1T!C14-P2_1T!C13)/P2_1T!C13*100)</f>
        <v>7.8001051815776599</v>
      </c>
      <c r="D14" s="172">
        <f>IF(OR(P2_1T!D13=":",P2_1T!D14=":"),":",(P2_1T!D14-P2_1T!D13)/P2_1T!D13*100)</f>
        <v>19.335885778484421</v>
      </c>
      <c r="E14" s="172">
        <f>IF(OR(P2_1T!E13=":",P2_1T!E14=":"),":",(P2_1T!E14-P2_1T!E13)/P2_1T!E13*100)</f>
        <v>4.3008708095402586</v>
      </c>
      <c r="F14" s="172">
        <f>IF(OR(P2_1T!F13=":",P2_1T!F14=":"),":",(P2_1T!F14-P2_1T!F13)/P2_1T!F13*100)</f>
        <v>11.153992154877898</v>
      </c>
      <c r="G14" s="172">
        <f>IF(OR(P2_1T!G13=":",P2_1T!G14=":"),":",(P2_1T!G14-P2_1T!G13)/P2_1T!G13*100)</f>
        <v>9.9782460300596689</v>
      </c>
      <c r="H14" s="172">
        <f>IF(OR(P2_1T!H13=":",P2_1T!H14=":"),":",(P2_1T!H14-P2_1T!H13)/P2_1T!H13*100)</f>
        <v>2.9908311366532634</v>
      </c>
      <c r="I14" s="172">
        <f>IF(OR(P2_1T!I13=":",P2_1T!I14=":"),":",(P2_1T!I14-P2_1T!I13)/P2_1T!I13*100)</f>
        <v>4.9429355526098169</v>
      </c>
      <c r="J14" s="172">
        <f>IF(OR(P2_1T!J13=":",P2_1T!J14=":"),":",(P2_1T!J14-P2_1T!J13)/P2_1T!J13*100)</f>
        <v>2.9824909167341564</v>
      </c>
      <c r="K14" s="172">
        <f>IF(OR(P2_1T!K13=":",P2_1T!K14=":"),":",(P2_1T!K14-P2_1T!K13)/P2_1T!K13*100)</f>
        <v>-6.9065191209374559</v>
      </c>
      <c r="L14" s="172">
        <f>IF(OR(P2_1T!L13=":",P2_1T!L14=":"),":",(P2_1T!L14-P2_1T!L13)/P2_1T!L13*100)</f>
        <v>9.7439203338598919</v>
      </c>
      <c r="M14" s="172">
        <f>IF(OR(P2_1T!M13=":",P2_1T!M14=":"),":",(P2_1T!M14-P2_1T!M13)/P2_1T!M13*100)</f>
        <v>4.130158625451517</v>
      </c>
      <c r="N14" s="172">
        <f>IF(OR(P2_1T!N13=":",P2_1T!N14=":"),":",(P2_1T!N14-P2_1T!N13)/P2_1T!N13*100)</f>
        <v>5.7693341057610636</v>
      </c>
      <c r="O14" s="172">
        <f>IF(OR(P2_1T!O13=":",P2_1T!O14=":"),":",(P2_1T!O14-P2_1T!O13)/P2_1T!O13*100)</f>
        <v>2.2043404290233601</v>
      </c>
      <c r="P14" s="172">
        <f>IF(OR(P2_1T!P13=":",P2_1T!P14=":"),":",(P2_1T!P14-P2_1T!P13)/P2_1T!P13*100)</f>
        <v>-1.8918430626885478</v>
      </c>
      <c r="Q14" s="172">
        <f>IF(OR(P2_1T!Q13=":",P2_1T!Q14=":"),":",(P2_1T!Q14-P2_1T!Q13)/P2_1T!Q13*100)</f>
        <v>0.74778095758043883</v>
      </c>
      <c r="R14" s="172">
        <f>IF(OR(P2_1T!R13=":",P2_1T!R14=":"),":",(P2_1T!R14-P2_1T!R13)/P2_1T!R13*100)</f>
        <v>2.5682659957435257</v>
      </c>
      <c r="S14" s="172">
        <f>IF(OR(P2_1T!S13=":",P2_1T!S14=":"),":",(P2_1T!S14-P2_1T!S13)/P2_1T!S13*100)</f>
        <v>-0.12673611794156128</v>
      </c>
      <c r="T14" s="172">
        <f>IF(OR(P2_1T!T13=":",P2_1T!T14=":"),":",(P2_1T!T14-P2_1T!T13)/P2_1T!T13*100)</f>
        <v>7.8911627554079171</v>
      </c>
      <c r="U14" s="172">
        <f>IF(OR(P2_1T!U13=":",P2_1T!U14=":"),":",(P2_1T!U14-P2_1T!U13)/P2_1T!U13*100)</f>
        <v>3.4624095421403425</v>
      </c>
      <c r="V14" s="172">
        <f>IF(OR(P2_1T!V13=":",P2_1T!V14=":"),":",(P2_1T!V14-P2_1T!V13)/P2_1T!V13*100)</f>
        <v>0.5726482358656837</v>
      </c>
      <c r="W14" s="172" t="s">
        <v>126</v>
      </c>
      <c r="X14" s="195" t="s">
        <v>126</v>
      </c>
      <c r="Y14" s="172" t="s">
        <v>126</v>
      </c>
      <c r="Z14" s="172" t="s">
        <v>126</v>
      </c>
      <c r="AA14" s="172" t="s">
        <v>126</v>
      </c>
      <c r="AB14" s="172" t="s">
        <v>126</v>
      </c>
      <c r="AC14" s="175">
        <f>IF(OR(P2_1T!AC13=":",P2_1T!AC14=":"),":",(P2_1T!AC14-P2_1T!AC13)/P2_1T!AC13*100)</f>
        <v>2.5729419607625612</v>
      </c>
      <c r="AD14" s="172" t="s">
        <v>126</v>
      </c>
      <c r="AE14" s="172">
        <f>IF(OR(P2_1T!AE13=":",P2_1T!AE14=":"),":",(P2_1T!AE14-P2_1T!AE13)/P2_1T!AE13*100)</f>
        <v>7.8001051815776599</v>
      </c>
      <c r="AF14" s="172">
        <f>IF(OR(P2_1T!AF13=":",P2_1T!AF14=":"),":",(P2_1T!AF14-P2_1T!AF13)/P2_1T!AF13*100)</f>
        <v>6.1757906534418998</v>
      </c>
      <c r="AG14" s="172">
        <f>IF(OR(P2_1T!AG13=":",P2_1T!AG14=":"),":",(P2_1T!AG14-P2_1T!AG13)/P2_1T!AG13*100)</f>
        <v>4.3008708095402586</v>
      </c>
      <c r="AH14" s="172">
        <f>IF(OR(P2_1T!AH13=":",P2_1T!AH14=":"),":",(P2_1T!AH14-P2_1T!AH13)/P2_1T!AH13*100)</f>
        <v>2.9908311366532634</v>
      </c>
      <c r="AI14" s="172">
        <f>IF(OR(P2_1T!AI13=":",P2_1T!AI14=":"),":",(P2_1T!AI14-P2_1T!AI13)/P2_1T!AI13*100)</f>
        <v>0.24761501983481443</v>
      </c>
      <c r="AJ14" s="172">
        <f>IF(OR(P2_1T!AJ13=":",P2_1T!AJ14=":"),":",(P2_1T!AJ14-P2_1T!AJ13)/P2_1T!AJ13*100)</f>
        <v>9.7439203338598919</v>
      </c>
      <c r="AK14" s="172">
        <f>IF(OR(P2_1T!AK13=":",P2_1T!AK14=":"),":",(P2_1T!AK14-P2_1T!AK13)/P2_1T!AK13*100)</f>
        <v>4.130158625451517</v>
      </c>
      <c r="AL14" s="172">
        <f>IF(OR(P2_1T!AL13=":",P2_1T!AL14=":"),":",(P2_1T!AL14-P2_1T!AL13)/P2_1T!AL13*100)</f>
        <v>5.7693341057610636</v>
      </c>
      <c r="AM14" s="172">
        <f>IF(OR(P2_1T!AM13=":",P2_1T!AM14=":"),":",(P2_1T!AM14-P2_1T!AM13)/P2_1T!AM13*100)</f>
        <v>2.039317144378932</v>
      </c>
      <c r="AN14" s="172">
        <f>IF(OR(P2_1T!AN13=":",P2_1T!AN14=":"),":",(P2_1T!AN14-P2_1T!AN13)/P2_1T!AN13*100)</f>
        <v>1.0237980633539971</v>
      </c>
      <c r="AO14" s="172">
        <f>IF(OR(P2_1T!AO13=":",P2_1T!AO14=":"),":",(P2_1T!AO14-P2_1T!AO13)/P2_1T!AO13*100)</f>
        <v>-0.15024701986792618</v>
      </c>
      <c r="AP14" s="190"/>
      <c r="AQ14" s="172">
        <f>IF(OR(P2_1T!AQ13=":",P2_1T!AQ14=":"),":",(P2_1T!AQ14-P2_1T!AQ13)/P2_1T!AQ13*100)</f>
        <v>8.3258407667096961</v>
      </c>
      <c r="AR14" s="172">
        <f>IF(OR(P2_1T!AR13=":",P2_1T!AR14=":"),":",(P2_1T!AR14-P2_1T!AR13)/P2_1T!AR13*100)</f>
        <v>4.6925324696372259</v>
      </c>
      <c r="AS14" s="172">
        <f>IF(OR(P2_1T!AS13=":",P2_1T!AS14=":"),":",(P2_1T!AS14-P2_1T!AS13)/P2_1T!AS13*100)</f>
        <v>1.4608741910955545</v>
      </c>
    </row>
    <row r="15" spans="1:45" ht="22.5" customHeight="1">
      <c r="A15" s="77">
        <f t="shared" si="0"/>
        <v>1</v>
      </c>
      <c r="B15" s="105">
        <v>2003</v>
      </c>
      <c r="C15" s="172">
        <f>IF(OR(P2_1T!C14=":",P2_1T!C15=":"),":",(P2_1T!C15-P2_1T!C14)/P2_1T!C14*100)</f>
        <v>-13.610989307850904</v>
      </c>
      <c r="D15" s="172">
        <f>IF(OR(P2_1T!D14=":",P2_1T!D15=":"),":",(P2_1T!D15-P2_1T!D14)/P2_1T!D14*100)</f>
        <v>-1.7735159765889681</v>
      </c>
      <c r="E15" s="172">
        <f>IF(OR(P2_1T!E14=":",P2_1T!E15=":"),":",(P2_1T!E15-P2_1T!E14)/P2_1T!E14*100)</f>
        <v>0.94499428887053172</v>
      </c>
      <c r="F15" s="172">
        <f>IF(OR(P2_1T!F14=":",P2_1T!F15=":"),":",(P2_1T!F15-P2_1T!F14)/P2_1T!F14*100)</f>
        <v>6.2211850418350538</v>
      </c>
      <c r="G15" s="172">
        <f>IF(OR(P2_1T!G14=":",P2_1T!G15=":"),":",(P2_1T!G15-P2_1T!G14)/P2_1T!G14*100)</f>
        <v>-5.6059133750839445</v>
      </c>
      <c r="H15" s="172">
        <f>IF(OR(P2_1T!H14=":",P2_1T!H15=":"),":",(P2_1T!H15-P2_1T!H14)/P2_1T!H14*100)</f>
        <v>0.76276272941041023</v>
      </c>
      <c r="I15" s="172">
        <f>IF(OR(P2_1T!I14=":",P2_1T!I15=":"),":",(P2_1T!I15-P2_1T!I14)/P2_1T!I14*100)</f>
        <v>6.5949943171864316</v>
      </c>
      <c r="J15" s="172">
        <f>IF(OR(P2_1T!J14=":",P2_1T!J15=":"),":",(P2_1T!J15-P2_1T!J14)/P2_1T!J14*100)</f>
        <v>-0.49479124827125665</v>
      </c>
      <c r="K15" s="172">
        <f>IF(OR(P2_1T!K14=":",P2_1T!K15=":"),":",(P2_1T!K15-P2_1T!K14)/P2_1T!K14*100)</f>
        <v>-7.9997172569825432</v>
      </c>
      <c r="L15" s="172">
        <f>IF(OR(P2_1T!L14=":",P2_1T!L15=":"),":",(P2_1T!L15-P2_1T!L14)/P2_1T!L14*100)</f>
        <v>-0.64474446675878538</v>
      </c>
      <c r="M15" s="172">
        <f>IF(OR(P2_1T!M14=":",P2_1T!M15=":"),":",(P2_1T!M15-P2_1T!M14)/P2_1T!M14*100)</f>
        <v>-3.4502611977833415</v>
      </c>
      <c r="N15" s="172">
        <f>IF(OR(P2_1T!N14=":",P2_1T!N15=":"),":",(P2_1T!N15-P2_1T!N14)/P2_1T!N14*100)</f>
        <v>-1.9996919534903261</v>
      </c>
      <c r="O15" s="172">
        <f>IF(OR(P2_1T!O14=":",P2_1T!O15=":"),":",(P2_1T!O15-P2_1T!O14)/P2_1T!O14*100)</f>
        <v>-4.658792637809599</v>
      </c>
      <c r="P15" s="172">
        <f>IF(OR(P2_1T!P14=":",P2_1T!P15=":"),":",(P2_1T!P15-P2_1T!P14)/P2_1T!P14*100)</f>
        <v>1.5479250618111258</v>
      </c>
      <c r="Q15" s="172">
        <f>IF(OR(P2_1T!Q14=":",P2_1T!Q15=":"),":",(P2_1T!Q15-P2_1T!Q14)/P2_1T!Q14*100)</f>
        <v>7.5213283911772999</v>
      </c>
      <c r="R15" s="172">
        <f>IF(OR(P2_1T!R14=":",P2_1T!R15=":"),":",(P2_1T!R15-P2_1T!R14)/P2_1T!R14*100)</f>
        <v>0.78026487814208445</v>
      </c>
      <c r="S15" s="172">
        <f>IF(OR(P2_1T!S14=":",P2_1T!S15=":"),":",(P2_1T!S15-P2_1T!S14)/P2_1T!S14*100)</f>
        <v>1.4244743509491908</v>
      </c>
      <c r="T15" s="172">
        <f>IF(OR(P2_1T!T14=":",P2_1T!T15=":"),":",(P2_1T!T15-P2_1T!T14)/P2_1T!T14*100)</f>
        <v>-0.99392059442555725</v>
      </c>
      <c r="U15" s="172">
        <f>IF(OR(P2_1T!U14=":",P2_1T!U15=":"),":",(P2_1T!U15-P2_1T!U14)/P2_1T!U14*100)</f>
        <v>2.365655397087489</v>
      </c>
      <c r="V15" s="172">
        <f>IF(OR(P2_1T!V14=":",P2_1T!V15=":"),":",(P2_1T!V15-P2_1T!V14)/P2_1T!V14*100)</f>
        <v>-0.64773055784652933</v>
      </c>
      <c r="W15" s="172" t="s">
        <v>126</v>
      </c>
      <c r="X15" s="195" t="s">
        <v>126</v>
      </c>
      <c r="Y15" s="172" t="s">
        <v>126</v>
      </c>
      <c r="Z15" s="172" t="s">
        <v>126</v>
      </c>
      <c r="AA15" s="172" t="s">
        <v>126</v>
      </c>
      <c r="AB15" s="172" t="s">
        <v>126</v>
      </c>
      <c r="AC15" s="175">
        <f>IF(OR(P2_1T!AC14=":",P2_1T!AC15=":"),":",(P2_1T!AC15-P2_1T!AC14)/P2_1T!AC14*100)</f>
        <v>-0.3898202045025807</v>
      </c>
      <c r="AD15" s="172" t="s">
        <v>126</v>
      </c>
      <c r="AE15" s="172">
        <f>IF(OR(P2_1T!AE14=":",P2_1T!AE15=":"),":",(P2_1T!AE15-P2_1T!AE14)/P2_1T!AE14*100)</f>
        <v>-13.610989307850904</v>
      </c>
      <c r="AF15" s="172">
        <f>IF(OR(P2_1T!AF14=":",P2_1T!AF15=":"),":",(P2_1T!AF15-P2_1T!AF14)/P2_1T!AF14*100)</f>
        <v>1.2349346878359266</v>
      </c>
      <c r="AG15" s="172">
        <f>IF(OR(P2_1T!AG14=":",P2_1T!AG15=":"),":",(P2_1T!AG15-P2_1T!AG14)/P2_1T!AG14*100)</f>
        <v>0.94499428887053172</v>
      </c>
      <c r="AH15" s="172">
        <f>IF(OR(P2_1T!AH14=":",P2_1T!AH15=":"),":",(P2_1T!AH15-P2_1T!AH14)/P2_1T!AH14*100)</f>
        <v>0.76276272941041023</v>
      </c>
      <c r="AI15" s="172">
        <f>IF(OR(P2_1T!AI14=":",P2_1T!AI15=":"),":",(P2_1T!AI15-P2_1T!AI14)/P2_1T!AI14*100)</f>
        <v>0.1085535930699647</v>
      </c>
      <c r="AJ15" s="172">
        <f>IF(OR(P2_1T!AJ14=":",P2_1T!AJ15=":"),":",(P2_1T!AJ15-P2_1T!AJ14)/P2_1T!AJ14*100)</f>
        <v>-0.64474446675878538</v>
      </c>
      <c r="AK15" s="172">
        <f>IF(OR(P2_1T!AK14=":",P2_1T!AK15=":"),":",(P2_1T!AK15-P2_1T!AK14)/P2_1T!AK14*100)</f>
        <v>-3.4502611977833415</v>
      </c>
      <c r="AL15" s="172">
        <f>IF(OR(P2_1T!AL14=":",P2_1T!AL15=":"),":",(P2_1T!AL15-P2_1T!AL14)/P2_1T!AL14*100)</f>
        <v>-1.9996919534903261</v>
      </c>
      <c r="AM15" s="172">
        <f>IF(OR(P2_1T!AM14=":",P2_1T!AM15=":"),":",(P2_1T!AM15-P2_1T!AM14)/P2_1T!AM14*100)</f>
        <v>-3.4783075714647214</v>
      </c>
      <c r="AN15" s="172">
        <f>IF(OR(P2_1T!AN14=":",P2_1T!AN15=":"),":",(P2_1T!AN15-P2_1T!AN14)/P2_1T!AN14*100)</f>
        <v>4.5383136937430484</v>
      </c>
      <c r="AO15" s="172">
        <f>IF(OR(P2_1T!AO14=":",P2_1T!AO15=":"),":",(P2_1T!AO15-P2_1T!AO14)/P2_1T!AO14*100)</f>
        <v>-4.5079002026235786</v>
      </c>
      <c r="AP15" s="190"/>
      <c r="AQ15" s="172">
        <f>IF(OR(P2_1T!AQ14=":",P2_1T!AQ15=":"),":",(P2_1T!AQ15-P2_1T!AQ14)/P2_1T!AQ14*100)</f>
        <v>-12.459415806203989</v>
      </c>
      <c r="AR15" s="172">
        <f>IF(OR(P2_1T!AR14=":",P2_1T!AR15=":"),":",(P2_1T!AR15-P2_1T!AR14)/P2_1T!AR14*100)</f>
        <v>1.160809218880156</v>
      </c>
      <c r="AS15" s="172">
        <f>IF(OR(P2_1T!AS14=":",P2_1T!AS15=":"),":",(P2_1T!AS15-P2_1T!AS14)/P2_1T!AS14*100)</f>
        <v>9.1631062449088252E-2</v>
      </c>
    </row>
    <row r="16" spans="1:45" ht="22.5" customHeight="1">
      <c r="A16" s="77">
        <f t="shared" si="0"/>
        <v>1</v>
      </c>
      <c r="B16" s="105">
        <v>2004</v>
      </c>
      <c r="C16" s="172">
        <f>IF(OR(P2_1T!C15=":",P2_1T!C16=":"),":",(P2_1T!C16-P2_1T!C15)/P2_1T!C15*100)</f>
        <v>1.9182026954703373</v>
      </c>
      <c r="D16" s="172">
        <f>IF(OR(P2_1T!D15=":",P2_1T!D16=":"),":",(P2_1T!D16-P2_1T!D15)/P2_1T!D15*100)</f>
        <v>18.15874091391073</v>
      </c>
      <c r="E16" s="172">
        <f>IF(OR(P2_1T!E15=":",P2_1T!E16=":"),":",(P2_1T!E16-P2_1T!E15)/P2_1T!E15*100)</f>
        <v>-1.7466753906401973</v>
      </c>
      <c r="F16" s="172">
        <f>IF(OR(P2_1T!F15=":",P2_1T!F16=":"),":",(P2_1T!F16-P2_1T!F15)/P2_1T!F15*100)</f>
        <v>-7.7042924456221282</v>
      </c>
      <c r="G16" s="172">
        <f>IF(OR(P2_1T!G15=":",P2_1T!G16=":"),":",(P2_1T!G16-P2_1T!G15)/P2_1T!G15*100)</f>
        <v>19.621003667262112</v>
      </c>
      <c r="H16" s="172">
        <f>IF(OR(P2_1T!H15=":",P2_1T!H16=":"),":",(P2_1T!H16-P2_1T!H15)/P2_1T!H15*100)</f>
        <v>-1.6453690702096697</v>
      </c>
      <c r="I16" s="172">
        <f>IF(OR(P2_1T!I15=":",P2_1T!I16=":"),":",(P2_1T!I16-P2_1T!I15)/P2_1T!I15*100)</f>
        <v>14.313552650542174</v>
      </c>
      <c r="J16" s="172">
        <f>IF(OR(P2_1T!J15=":",P2_1T!J16=":"),":",(P2_1T!J16-P2_1T!J15)/P2_1T!J15*100)</f>
        <v>1.7029810441120201</v>
      </c>
      <c r="K16" s="172">
        <f>IF(OR(P2_1T!K15=":",P2_1T!K16=":"),":",(P2_1T!K16-P2_1T!K15)/P2_1T!K15*100)</f>
        <v>-2.1634604653907563</v>
      </c>
      <c r="L16" s="172">
        <f>IF(OR(P2_1T!L15=":",P2_1T!L16=":"),":",(P2_1T!L16-P2_1T!L15)/P2_1T!L15*100)</f>
        <v>18.292129705313858</v>
      </c>
      <c r="M16" s="172">
        <f>IF(OR(P2_1T!M15=":",P2_1T!M16=":"),":",(P2_1T!M16-P2_1T!M15)/P2_1T!M15*100)</f>
        <v>2.3813709141316051</v>
      </c>
      <c r="N16" s="172">
        <f>IF(OR(P2_1T!N15=":",P2_1T!N16=":"),":",(P2_1T!N16-P2_1T!N15)/P2_1T!N15*100)</f>
        <v>-8.2940540609380449</v>
      </c>
      <c r="O16" s="172">
        <f>IF(OR(P2_1T!O15=":",P2_1T!O16=":"),":",(P2_1T!O16-P2_1T!O15)/P2_1T!O15*100)</f>
        <v>0.69216560517805303</v>
      </c>
      <c r="P16" s="172">
        <f>IF(OR(P2_1T!P15=":",P2_1T!P16=":"),":",(P2_1T!P16-P2_1T!P15)/P2_1T!P15*100)</f>
        <v>-6.9786890036574007</v>
      </c>
      <c r="Q16" s="172">
        <f>IF(OR(P2_1T!Q15=":",P2_1T!Q16=":"),":",(P2_1T!Q16-P2_1T!Q15)/P2_1T!Q15*100)</f>
        <v>3.1259867864326329</v>
      </c>
      <c r="R16" s="172">
        <f>IF(OR(P2_1T!R15=":",P2_1T!R16=":"),":",(P2_1T!R16-P2_1T!R15)/P2_1T!R15*100)</f>
        <v>0.97774694450896482</v>
      </c>
      <c r="S16" s="172">
        <f>IF(OR(P2_1T!S15=":",P2_1T!S16=":"),":",(P2_1T!S16-P2_1T!S15)/P2_1T!S15*100)</f>
        <v>1.665076556855188</v>
      </c>
      <c r="T16" s="172">
        <f>IF(OR(P2_1T!T15=":",P2_1T!T16=":"),":",(P2_1T!T16-P2_1T!T15)/P2_1T!T15*100)</f>
        <v>-6.5694022845430151</v>
      </c>
      <c r="U16" s="172">
        <f>IF(OR(P2_1T!U15=":",P2_1T!U16=":"),":",(P2_1T!U16-P2_1T!U15)/P2_1T!U15*100)</f>
        <v>3.3117008575088391</v>
      </c>
      <c r="V16" s="172">
        <f>IF(OR(P2_1T!V15=":",P2_1T!V16=":"),":",(P2_1T!V16-P2_1T!V15)/P2_1T!V15*100)</f>
        <v>-2.1490056049116402</v>
      </c>
      <c r="W16" s="172" t="s">
        <v>126</v>
      </c>
      <c r="X16" s="195" t="s">
        <v>126</v>
      </c>
      <c r="Y16" s="172" t="s">
        <v>126</v>
      </c>
      <c r="Z16" s="172" t="s">
        <v>126</v>
      </c>
      <c r="AA16" s="172" t="s">
        <v>126</v>
      </c>
      <c r="AB16" s="172" t="s">
        <v>126</v>
      </c>
      <c r="AC16" s="175">
        <f>IF(OR(P2_1T!AC15=":",P2_1T!AC16=":"),":",(P2_1T!AC16-P2_1T!AC15)/P2_1T!AC15*100)</f>
        <v>2.6139772492446505</v>
      </c>
      <c r="AD16" s="172" t="s">
        <v>126</v>
      </c>
      <c r="AE16" s="172">
        <f>IF(OR(P2_1T!AE15=":",P2_1T!AE16=":"),":",(P2_1T!AE16-P2_1T!AE15)/P2_1T!AE15*100)</f>
        <v>1.9182026954703373</v>
      </c>
      <c r="AF16" s="172">
        <f>IF(OR(P2_1T!AF15=":",P2_1T!AF16=":"),":",(P2_1T!AF16-P2_1T!AF15)/P2_1T!AF15*100)</f>
        <v>0.17141161877395772</v>
      </c>
      <c r="AG16" s="172">
        <f>IF(OR(P2_1T!AG15=":",P2_1T!AG16=":"),":",(P2_1T!AG16-P2_1T!AG15)/P2_1T!AG15*100)</f>
        <v>-1.7466753906401973</v>
      </c>
      <c r="AH16" s="172">
        <f>IF(OR(P2_1T!AH15=":",P2_1T!AH16=":"),":",(P2_1T!AH16-P2_1T!AH15)/P2_1T!AH15*100)</f>
        <v>-1.6453690702096697</v>
      </c>
      <c r="AI16" s="172">
        <f>IF(OR(P2_1T!AI15=":",P2_1T!AI16=":"),":",(P2_1T!AI16-P2_1T!AI15)/P2_1T!AI15*100)</f>
        <v>6.7562835907309662</v>
      </c>
      <c r="AJ16" s="172">
        <f>IF(OR(P2_1T!AJ15=":",P2_1T!AJ16=":"),":",(P2_1T!AJ16-P2_1T!AJ15)/P2_1T!AJ15*100)</f>
        <v>18.292129705313858</v>
      </c>
      <c r="AK16" s="172">
        <f>IF(OR(P2_1T!AK15=":",P2_1T!AK16=":"),":",(P2_1T!AK16-P2_1T!AK15)/P2_1T!AK15*100)</f>
        <v>2.3813709141316051</v>
      </c>
      <c r="AL16" s="172">
        <f>IF(OR(P2_1T!AL15=":",P2_1T!AL16=":"),":",(P2_1T!AL16-P2_1T!AL15)/P2_1T!AL15*100)</f>
        <v>-8.2940540609380449</v>
      </c>
      <c r="AM16" s="172">
        <f>IF(OR(P2_1T!AM15=":",P2_1T!AM16=":"),":",(P2_1T!AM16-P2_1T!AM15)/P2_1T!AM15*100)</f>
        <v>-0.46984430136035782</v>
      </c>
      <c r="AN16" s="172">
        <f>IF(OR(P2_1T!AN15=":",P2_1T!AN16=":"),":",(P2_1T!AN16-P2_1T!AN15)/P2_1T!AN15*100)</f>
        <v>2.277820853647524</v>
      </c>
      <c r="AO16" s="172">
        <f>IF(OR(P2_1T!AO15=":",P2_1T!AO16=":"),":",(P2_1T!AO16-P2_1T!AO15)/P2_1T!AO15*100)</f>
        <v>-5.9070537634481219</v>
      </c>
      <c r="AP16" s="190"/>
      <c r="AQ16" s="172">
        <f>IF(OR(P2_1T!AQ15=":",P2_1T!AQ16=":"),":",(P2_1T!AQ16-P2_1T!AQ15)/P2_1T!AQ15*100)</f>
        <v>2.7687020229424477</v>
      </c>
      <c r="AR16" s="172">
        <f>IF(OR(P2_1T!AR15=":",P2_1T!AR16=":"),":",(P2_1T!AR16-P2_1T!AR15)/P2_1T!AR15*100)</f>
        <v>-0.82547436577827626</v>
      </c>
      <c r="AS16" s="172">
        <f>IF(OR(P2_1T!AS15=":",P2_1T!AS16=":"),":",(P2_1T!AS16-P2_1T!AS15)/P2_1T!AS15*100)</f>
        <v>3.4553782834148525</v>
      </c>
    </row>
    <row r="17" spans="1:45" ht="22.5" customHeight="1">
      <c r="A17" s="77">
        <f t="shared" si="0"/>
        <v>1</v>
      </c>
      <c r="B17" s="105">
        <v>2005</v>
      </c>
      <c r="C17" s="172">
        <f>IF(OR(P2_1T!C16=":",P2_1T!C17=":"),":",(P2_1T!C17-P2_1T!C16)/P2_1T!C16*100)</f>
        <v>8.1771211641186703</v>
      </c>
      <c r="D17" s="172">
        <f>IF(OR(P2_1T!D16=":",P2_1T!D17=":"),":",(P2_1T!D17-P2_1T!D16)/P2_1T!D16*100)</f>
        <v>6.5430084722726294</v>
      </c>
      <c r="E17" s="172">
        <f>IF(OR(P2_1T!E16=":",P2_1T!E17=":"),":",(P2_1T!E17-P2_1T!E16)/P2_1T!E16*100)</f>
        <v>-1.3933190336712329</v>
      </c>
      <c r="F17" s="172">
        <f>IF(OR(P2_1T!F16=":",P2_1T!F17=":"),":",(P2_1T!F17-P2_1T!F16)/P2_1T!F16*100)</f>
        <v>-13.245940908970933</v>
      </c>
      <c r="G17" s="172">
        <f>IF(OR(P2_1T!G16=":",P2_1T!G17=":"),":",(P2_1T!G17-P2_1T!G16)/P2_1T!G16*100)</f>
        <v>3.4227658264917595</v>
      </c>
      <c r="H17" s="172">
        <f>IF(OR(P2_1T!H16=":",P2_1T!H17=":"),":",(P2_1T!H17-P2_1T!H16)/P2_1T!H16*100)</f>
        <v>-0.59998500918110909</v>
      </c>
      <c r="I17" s="172">
        <f>IF(OR(P2_1T!I16=":",P2_1T!I17=":"),":",(P2_1T!I17-P2_1T!I16)/P2_1T!I16*100)</f>
        <v>6.232614328800727</v>
      </c>
      <c r="J17" s="172">
        <f>IF(OR(P2_1T!J16=":",P2_1T!J17=":"),":",(P2_1T!J17-P2_1T!J16)/P2_1T!J16*100)</f>
        <v>-3.2718450828350196</v>
      </c>
      <c r="K17" s="172">
        <f>IF(OR(P2_1T!K16=":",P2_1T!K17=":"),":",(P2_1T!K17-P2_1T!K16)/P2_1T!K16*100)</f>
        <v>0.20563858714293531</v>
      </c>
      <c r="L17" s="172">
        <f>IF(OR(P2_1T!L16=":",P2_1T!L17=":"),":",(P2_1T!L17-P2_1T!L16)/P2_1T!L16*100)</f>
        <v>6.8162898685294664</v>
      </c>
      <c r="M17" s="172">
        <f>IF(OR(P2_1T!M16=":",P2_1T!M17=":"),":",(P2_1T!M17-P2_1T!M16)/P2_1T!M16*100)</f>
        <v>9.5882623738265202</v>
      </c>
      <c r="N17" s="172">
        <f>IF(OR(P2_1T!N16=":",P2_1T!N17=":"),":",(P2_1T!N17-P2_1T!N16)/P2_1T!N16*100)</f>
        <v>-9.4626842293793274</v>
      </c>
      <c r="O17" s="172">
        <f>IF(OR(P2_1T!O16=":",P2_1T!O17=":"),":",(P2_1T!O17-P2_1T!O16)/P2_1T!O16*100)</f>
        <v>0.47576736566652783</v>
      </c>
      <c r="P17" s="172">
        <f>IF(OR(P2_1T!P16=":",P2_1T!P17=":"),":",(P2_1T!P17-P2_1T!P16)/P2_1T!P16*100)</f>
        <v>2.8582217884203902</v>
      </c>
      <c r="Q17" s="172">
        <f>IF(OR(P2_1T!Q16=":",P2_1T!Q17=":"),":",(P2_1T!Q17-P2_1T!Q16)/P2_1T!Q16*100)</f>
        <v>-0.26371979012484181</v>
      </c>
      <c r="R17" s="172">
        <f>IF(OR(P2_1T!R16=":",P2_1T!R17=":"),":",(P2_1T!R17-P2_1T!R16)/P2_1T!R16*100)</f>
        <v>1.4978711023842526</v>
      </c>
      <c r="S17" s="172">
        <f>IF(OR(P2_1T!S16=":",P2_1T!S17=":"),":",(P2_1T!S17-P2_1T!S16)/P2_1T!S16*100)</f>
        <v>-1.0770500202778792</v>
      </c>
      <c r="T17" s="172">
        <f>IF(OR(P2_1T!T16=":",P2_1T!T17=":"),":",(P2_1T!T17-P2_1T!T16)/P2_1T!T16*100)</f>
        <v>-0.53705684084220695</v>
      </c>
      <c r="U17" s="172">
        <f>IF(OR(P2_1T!U16=":",P2_1T!U17=":"),":",(P2_1T!U17-P2_1T!U16)/P2_1T!U16*100)</f>
        <v>-1.9355207285640559</v>
      </c>
      <c r="V17" s="172">
        <f>IF(OR(P2_1T!V16=":",P2_1T!V17=":"),":",(P2_1T!V17-P2_1T!V16)/P2_1T!V16*100)</f>
        <v>1.0096971873331348</v>
      </c>
      <c r="W17" s="172" t="s">
        <v>126</v>
      </c>
      <c r="X17" s="195" t="s">
        <v>126</v>
      </c>
      <c r="Y17" s="172" t="s">
        <v>126</v>
      </c>
      <c r="Z17" s="172" t="s">
        <v>126</v>
      </c>
      <c r="AA17" s="172" t="s">
        <v>126</v>
      </c>
      <c r="AB17" s="172" t="s">
        <v>126</v>
      </c>
      <c r="AC17" s="175">
        <f>IF(OR(P2_1T!AC16=":",P2_1T!AC17=":"),":",(P2_1T!AC17-P2_1T!AC16)/P2_1T!AC16*100)</f>
        <v>2.2193197988997095</v>
      </c>
      <c r="AD17" s="172" t="s">
        <v>126</v>
      </c>
      <c r="AE17" s="172">
        <f>IF(OR(P2_1T!AE16=":",P2_1T!AE17=":"),":",(P2_1T!AE17-P2_1T!AE16)/P2_1T!AE16*100)</f>
        <v>8.1771211641186703</v>
      </c>
      <c r="AF17" s="172">
        <f>IF(OR(P2_1T!AF16=":",P2_1T!AF17=":"),":",(P2_1T!AF17-P2_1T!AF16)/P2_1T!AF16*100)</f>
        <v>-1.4441574334746765</v>
      </c>
      <c r="AG17" s="172">
        <f>IF(OR(P2_1T!AG16=":",P2_1T!AG17=":"),":",(P2_1T!AG17-P2_1T!AG16)/P2_1T!AG16*100)</f>
        <v>-1.3933190336712329</v>
      </c>
      <c r="AH17" s="172">
        <f>IF(OR(P2_1T!AH16=":",P2_1T!AH17=":"),":",(P2_1T!AH17-P2_1T!AH16)/P2_1T!AH16*100)</f>
        <v>-0.59998500918110909</v>
      </c>
      <c r="AI17" s="172">
        <f>IF(OR(P2_1T!AI16=":",P2_1T!AI17=":"),":",(P2_1T!AI17-P2_1T!AI16)/P2_1T!AI16*100)</f>
        <v>2.5850322166258115</v>
      </c>
      <c r="AJ17" s="172">
        <f>IF(OR(P2_1T!AJ16=":",P2_1T!AJ17=":"),":",(P2_1T!AJ17-P2_1T!AJ16)/P2_1T!AJ16*100)</f>
        <v>6.8162898685294664</v>
      </c>
      <c r="AK17" s="172">
        <f>IF(OR(P2_1T!AK16=":",P2_1T!AK17=":"),":",(P2_1T!AK17-P2_1T!AK16)/P2_1T!AK16*100)</f>
        <v>9.5882623738265202</v>
      </c>
      <c r="AL17" s="172">
        <f>IF(OR(P2_1T!AL16=":",P2_1T!AL17=":"),":",(P2_1T!AL17-P2_1T!AL16)/P2_1T!AL16*100)</f>
        <v>-9.4626842293793274</v>
      </c>
      <c r="AM17" s="172">
        <f>IF(OR(P2_1T!AM16=":",P2_1T!AM17=":"),":",(P2_1T!AM17-P2_1T!AM16)/P2_1T!AM16*100)</f>
        <v>0.65159661717949113</v>
      </c>
      <c r="AN17" s="172">
        <f>IF(OR(P2_1T!AN16=":",P2_1T!AN17=":"),":",(P2_1T!AN17-P2_1T!AN16)/P2_1T!AN16*100)</f>
        <v>-2.1305298766641594E-2</v>
      </c>
      <c r="AO17" s="172">
        <f>IF(OR(P2_1T!AO16=":",P2_1T!AO17=":"),":",(P2_1T!AO17-P2_1T!AO16)/P2_1T!AO16*100)</f>
        <v>-2.8899089049038493</v>
      </c>
      <c r="AP17" s="190"/>
      <c r="AQ17" s="172">
        <f>IF(OR(P2_1T!AQ16=":",P2_1T!AQ17=":"),":",(P2_1T!AQ17-P2_1T!AQ16)/P2_1T!AQ16*100)</f>
        <v>8.320012162974491</v>
      </c>
      <c r="AR17" s="172">
        <f>IF(OR(P2_1T!AR16=":",P2_1T!AR17=":"),":",(P2_1T!AR17-P2_1T!AR16)/P2_1T!AR16*100)</f>
        <v>-1.0263054168306984</v>
      </c>
      <c r="AS17" s="172">
        <f>IF(OR(P2_1T!AS16=":",P2_1T!AS17=":"),":",(P2_1T!AS17-P2_1T!AS16)/P2_1T!AS16*100)</f>
        <v>1.6941233315565942</v>
      </c>
    </row>
    <row r="18" spans="1:45" ht="22.5" customHeight="1">
      <c r="A18" s="77">
        <f t="shared" si="0"/>
        <v>1</v>
      </c>
      <c r="B18" s="105">
        <v>2006</v>
      </c>
      <c r="C18" s="172">
        <f>IF(OR(P2_1T!C17=":",P2_1T!C18=":"),":",(P2_1T!C18-P2_1T!C17)/P2_1T!C17*100)</f>
        <v>4.6810865984296033</v>
      </c>
      <c r="D18" s="172">
        <f>IF(OR(P2_1T!D17=":",P2_1T!D18=":"),":",(P2_1T!D18-P2_1T!D17)/P2_1T!D17*100)</f>
        <v>0.4883244791007591</v>
      </c>
      <c r="E18" s="172">
        <f>IF(OR(P2_1T!E17=":",P2_1T!E18=":"),":",(P2_1T!E18-P2_1T!E17)/P2_1T!E17*100)</f>
        <v>-7.8069014409845332</v>
      </c>
      <c r="F18" s="172">
        <f>IF(OR(P2_1T!F17=":",P2_1T!F18=":"),":",(P2_1T!F18-P2_1T!F17)/P2_1T!F17*100)</f>
        <v>-3.0848586028547063</v>
      </c>
      <c r="G18" s="172">
        <f>IF(OR(P2_1T!G17=":",P2_1T!G18=":"),":",(P2_1T!G18-P2_1T!G17)/P2_1T!G17*100)</f>
        <v>-9.2779596315127542</v>
      </c>
      <c r="H18" s="172">
        <f>IF(OR(P2_1T!H17=":",P2_1T!H18=":"),":",(P2_1T!H18-P2_1T!H17)/P2_1T!H17*100)</f>
        <v>4.2205654612276433</v>
      </c>
      <c r="I18" s="172">
        <f>IF(OR(P2_1T!I17=":",P2_1T!I18=":"),":",(P2_1T!I18-P2_1T!I17)/P2_1T!I17*100)</f>
        <v>6.7059505429986457</v>
      </c>
      <c r="J18" s="172">
        <f>IF(OR(P2_1T!J17=":",P2_1T!J18=":"),":",(P2_1T!J18-P2_1T!J17)/P2_1T!J17*100)</f>
        <v>10.836122472297289</v>
      </c>
      <c r="K18" s="172">
        <f>IF(OR(P2_1T!K17=":",P2_1T!K18=":"),":",(P2_1T!K18-P2_1T!K17)/P2_1T!K17*100)</f>
        <v>2.6373956210343406</v>
      </c>
      <c r="L18" s="172">
        <f>IF(OR(P2_1T!L17=":",P2_1T!L18=":"),":",(P2_1T!L18-P2_1T!L17)/P2_1T!L17*100)</f>
        <v>-12.366346425280298</v>
      </c>
      <c r="M18" s="172">
        <f>IF(OR(P2_1T!M17=":",P2_1T!M18=":"),":",(P2_1T!M18-P2_1T!M17)/P2_1T!M17*100)</f>
        <v>10.915641028668011</v>
      </c>
      <c r="N18" s="172">
        <f>IF(OR(P2_1T!N17=":",P2_1T!N18=":"),":",(P2_1T!N18-P2_1T!N17)/P2_1T!N17*100)</f>
        <v>-0.25070858944614122</v>
      </c>
      <c r="O18" s="172">
        <f>IF(OR(P2_1T!O17=":",P2_1T!O18=":"),":",(P2_1T!O18-P2_1T!O17)/P2_1T!O17*100)</f>
        <v>-2.4348721149316348</v>
      </c>
      <c r="P18" s="172">
        <f>IF(OR(P2_1T!P17=":",P2_1T!P18=":"),":",(P2_1T!P18-P2_1T!P17)/P2_1T!P17*100)</f>
        <v>6.5875668985934333</v>
      </c>
      <c r="Q18" s="172">
        <f>IF(OR(P2_1T!Q17=":",P2_1T!Q18=":"),":",(P2_1T!Q18-P2_1T!Q17)/P2_1T!Q17*100)</f>
        <v>2.9484705634337369</v>
      </c>
      <c r="R18" s="172">
        <f>IF(OR(P2_1T!R17=":",P2_1T!R18=":"),":",(P2_1T!R18-P2_1T!R17)/P2_1T!R17*100)</f>
        <v>8.8870315529292795E-2</v>
      </c>
      <c r="S18" s="172">
        <f>IF(OR(P2_1T!S17=":",P2_1T!S18=":"),":",(P2_1T!S18-P2_1T!S17)/P2_1T!S17*100)</f>
        <v>-0.64610906516142463</v>
      </c>
      <c r="T18" s="172">
        <f>IF(OR(P2_1T!T17=":",P2_1T!T18=":"),":",(P2_1T!T18-P2_1T!T17)/P2_1T!T17*100)</f>
        <v>4.6286454507853803</v>
      </c>
      <c r="U18" s="172">
        <f>IF(OR(P2_1T!U17=":",P2_1T!U18=":"),":",(P2_1T!U18-P2_1T!U17)/P2_1T!U17*100)</f>
        <v>-6.0741596710270063</v>
      </c>
      <c r="V18" s="172">
        <f>IF(OR(P2_1T!V17=":",P2_1T!V18=":"),":",(P2_1T!V18-P2_1T!V17)/P2_1T!V17*100)</f>
        <v>-3.8730921746035882</v>
      </c>
      <c r="W18" s="172" t="s">
        <v>126</v>
      </c>
      <c r="X18" s="195" t="s">
        <v>126</v>
      </c>
      <c r="Y18" s="172" t="s">
        <v>126</v>
      </c>
      <c r="Z18" s="172" t="s">
        <v>126</v>
      </c>
      <c r="AA18" s="172" t="s">
        <v>126</v>
      </c>
      <c r="AB18" s="172" t="s">
        <v>126</v>
      </c>
      <c r="AC18" s="175">
        <f>IF(OR(P2_1T!AC17=":",P2_1T!AC18=":"),":",(P2_1T!AC18-P2_1T!AC17)/P2_1T!AC17*100)</f>
        <v>3.2303040415639521</v>
      </c>
      <c r="AD18" s="172" t="s">
        <v>126</v>
      </c>
      <c r="AE18" s="172">
        <f>IF(OR(P2_1T!AE17=":",P2_1T!AE18=":"),":",(P2_1T!AE18-P2_1T!AE17)/P2_1T!AE17*100)</f>
        <v>4.6810865984296033</v>
      </c>
      <c r="AF18" s="172">
        <f>IF(OR(P2_1T!AF17=":",P2_1T!AF18=":"),":",(P2_1T!AF18-P2_1T!AF17)/P2_1T!AF17*100)</f>
        <v>-6.4193064250138931</v>
      </c>
      <c r="AG18" s="172">
        <f>IF(OR(P2_1T!AG17=":",P2_1T!AG18=":"),":",(P2_1T!AG18-P2_1T!AG17)/P2_1T!AG17*100)</f>
        <v>-7.8069014409845332</v>
      </c>
      <c r="AH18" s="172">
        <f>IF(OR(P2_1T!AH17=":",P2_1T!AH18=":"),":",(P2_1T!AH18-P2_1T!AH17)/P2_1T!AH17*100)</f>
        <v>4.2205654612276433</v>
      </c>
      <c r="AI18" s="172">
        <f>IF(OR(P2_1T!AI17=":",P2_1T!AI18=":"),":",(P2_1T!AI18-P2_1T!AI17)/P2_1T!AI17*100)</f>
        <v>6.6107906944589683</v>
      </c>
      <c r="AJ18" s="172">
        <f>IF(OR(P2_1T!AJ17=":",P2_1T!AJ18=":"),":",(P2_1T!AJ18-P2_1T!AJ17)/P2_1T!AJ17*100)</f>
        <v>-12.366346425280298</v>
      </c>
      <c r="AK18" s="172">
        <f>IF(OR(P2_1T!AK17=":",P2_1T!AK18=":"),":",(P2_1T!AK18-P2_1T!AK17)/P2_1T!AK17*100)</f>
        <v>10.915641028668011</v>
      </c>
      <c r="AL18" s="172">
        <f>IF(OR(P2_1T!AL17=":",P2_1T!AL18=":"),":",(P2_1T!AL18-P2_1T!AL17)/P2_1T!AL17*100)</f>
        <v>-0.25070858944614122</v>
      </c>
      <c r="AM18" s="172">
        <f>IF(OR(P2_1T!AM17=":",P2_1T!AM18=":"),":",(P2_1T!AM18-P2_1T!AM17)/P2_1T!AM17*100)</f>
        <v>-0.23302670123547892</v>
      </c>
      <c r="AN18" s="172">
        <f>IF(OR(P2_1T!AN17=":",P2_1T!AN18=":"),":",(P2_1T!AN18-P2_1T!AN17)/P2_1T!AN17*100)</f>
        <v>1.45095875508004</v>
      </c>
      <c r="AO18" s="172">
        <f>IF(OR(P2_1T!AO17=":",P2_1T!AO18=":"),":",(P2_1T!AO18-P2_1T!AO17)/P2_1T!AO17*100)</f>
        <v>-4.0874579013744246</v>
      </c>
      <c r="AP18" s="190"/>
      <c r="AQ18" s="172">
        <f>IF(OR(P2_1T!AQ17=":",P2_1T!AQ18=":"),":",(P2_1T!AQ18-P2_1T!AQ17)/P2_1T!AQ17*100)</f>
        <v>5.4922244424694728</v>
      </c>
      <c r="AR18" s="172">
        <f>IF(OR(P2_1T!AR17=":",P2_1T!AR18=":"),":",(P2_1T!AR18-P2_1T!AR17)/P2_1T!AR17*100)</f>
        <v>-1.1281358500712808</v>
      </c>
      <c r="AS18" s="172">
        <f>IF(OR(P2_1T!AS17=":",P2_1T!AS18=":"),":",(P2_1T!AS18-P2_1T!AS17)/P2_1T!AS17*100)</f>
        <v>2.8543721597759584</v>
      </c>
    </row>
    <row r="19" spans="1:45" ht="22.5" customHeight="1">
      <c r="A19" s="77">
        <f t="shared" si="0"/>
        <v>1</v>
      </c>
      <c r="B19" s="105">
        <v>2007</v>
      </c>
      <c r="C19" s="172">
        <f>IF(OR(P2_1T!C18=":",P2_1T!C19=":"),":",(P2_1T!C19-P2_1T!C18)/P2_1T!C18*100)</f>
        <v>-12.523262495311604</v>
      </c>
      <c r="D19" s="172">
        <f>IF(OR(P2_1T!D18=":",P2_1T!D19=":"),":",(P2_1T!D19-P2_1T!D18)/P2_1T!D18*100)</f>
        <v>5.5135834405543944</v>
      </c>
      <c r="E19" s="172">
        <f>IF(OR(P2_1T!E18=":",P2_1T!E19=":"),":",(P2_1T!E19-P2_1T!E18)/P2_1T!E18*100)</f>
        <v>-2.4672562655619994</v>
      </c>
      <c r="F19" s="172">
        <f>IF(OR(P2_1T!F18=":",P2_1T!F19=":"),":",(P2_1T!F19-P2_1T!F18)/P2_1T!F18*100)</f>
        <v>14.775724669798528</v>
      </c>
      <c r="G19" s="172">
        <f>IF(OR(P2_1T!G18=":",P2_1T!G19=":"),":",(P2_1T!G19-P2_1T!G18)/P2_1T!G18*100)</f>
        <v>-5.462670206250773</v>
      </c>
      <c r="H19" s="172">
        <f>IF(OR(P2_1T!H18=":",P2_1T!H19=":"),":",(P2_1T!H19-P2_1T!H18)/P2_1T!H18*100)</f>
        <v>2.4692755212509208</v>
      </c>
      <c r="I19" s="172">
        <f>IF(OR(P2_1T!I18=":",P2_1T!I19=":"),":",(P2_1T!I19-P2_1T!I18)/P2_1T!I18*100)</f>
        <v>4.4448997735516107</v>
      </c>
      <c r="J19" s="172">
        <f>IF(OR(P2_1T!J18=":",P2_1T!J19=":"),":",(P2_1T!J19-P2_1T!J18)/P2_1T!J18*100)</f>
        <v>-4.7824075340550847</v>
      </c>
      <c r="K19" s="172">
        <f>IF(OR(P2_1T!K18=":",P2_1T!K19=":"),":",(P2_1T!K19-P2_1T!K18)/P2_1T!K18*100)</f>
        <v>-1.733104305816191</v>
      </c>
      <c r="L19" s="172">
        <f>IF(OR(P2_1T!L18=":",P2_1T!L19=":"),":",(P2_1T!L19-P2_1T!L18)/P2_1T!L18*100)</f>
        <v>0.89082376512734462</v>
      </c>
      <c r="M19" s="172">
        <f>IF(OR(P2_1T!M18=":",P2_1T!M19=":"),":",(P2_1T!M19-P2_1T!M18)/P2_1T!M18*100)</f>
        <v>6.7434090145680967</v>
      </c>
      <c r="N19" s="172">
        <f>IF(OR(P2_1T!N18=":",P2_1T!N19=":"),":",(P2_1T!N19-P2_1T!N18)/P2_1T!N18*100)</f>
        <v>-1.0253084690320016</v>
      </c>
      <c r="O19" s="172">
        <f>IF(OR(P2_1T!O18=":",P2_1T!O19=":"),":",(P2_1T!O19-P2_1T!O18)/P2_1T!O18*100)</f>
        <v>-1.2136657632730139</v>
      </c>
      <c r="P19" s="172">
        <f>IF(OR(P2_1T!P18=":",P2_1T!P19=":"),":",(P2_1T!P19-P2_1T!P18)/P2_1T!P18*100)</f>
        <v>-14.031312101959342</v>
      </c>
      <c r="Q19" s="172">
        <f>IF(OR(P2_1T!Q18=":",P2_1T!Q19=":"),":",(P2_1T!Q19-P2_1T!Q18)/P2_1T!Q18*100)</f>
        <v>-3.2186712591172597</v>
      </c>
      <c r="R19" s="172">
        <f>IF(OR(P2_1T!R18=":",P2_1T!R19=":"),":",(P2_1T!R19-P2_1T!R18)/P2_1T!R18*100)</f>
        <v>-0.66757896062032263</v>
      </c>
      <c r="S19" s="172">
        <f>IF(OR(P2_1T!S18=":",P2_1T!S19=":"),":",(P2_1T!S19-P2_1T!S18)/P2_1T!S18*100)</f>
        <v>-0.65054571382965731</v>
      </c>
      <c r="T19" s="172">
        <f>IF(OR(P2_1T!T18=":",P2_1T!T19=":"),":",(P2_1T!T19-P2_1T!T18)/P2_1T!T18*100)</f>
        <v>0.75015832719263931</v>
      </c>
      <c r="U19" s="172">
        <f>IF(OR(P2_1T!U18=":",P2_1T!U19=":"),":",(P2_1T!U19-P2_1T!U18)/P2_1T!U18*100)</f>
        <v>-11.146540465827066</v>
      </c>
      <c r="V19" s="172">
        <f>IF(OR(P2_1T!V18=":",P2_1T!V19=":"),":",(P2_1T!V19-P2_1T!V18)/P2_1T!V18*100)</f>
        <v>-0.42154271584304998</v>
      </c>
      <c r="W19" s="172" t="s">
        <v>126</v>
      </c>
      <c r="X19" s="195" t="s">
        <v>126</v>
      </c>
      <c r="Y19" s="172" t="s">
        <v>126</v>
      </c>
      <c r="Z19" s="172" t="s">
        <v>126</v>
      </c>
      <c r="AA19" s="172" t="s">
        <v>126</v>
      </c>
      <c r="AB19" s="172" t="s">
        <v>126</v>
      </c>
      <c r="AC19" s="175">
        <f>IF(OR(P2_1T!AC18=":",P2_1T!AC19=":"),":",(P2_1T!AC19-P2_1T!AC18)/P2_1T!AC18*100)</f>
        <v>-0.74575448442865144</v>
      </c>
      <c r="AD19" s="172" t="s">
        <v>126</v>
      </c>
      <c r="AE19" s="172">
        <f>IF(OR(P2_1T!AE18=":",P2_1T!AE19=":"),":",(P2_1T!AE19-P2_1T!AE18)/P2_1T!AE18*100)</f>
        <v>-12.523262495311604</v>
      </c>
      <c r="AF19" s="172">
        <f>IF(OR(P2_1T!AF18=":",P2_1T!AF19=":"),":",(P2_1T!AF19-P2_1T!AF18)/P2_1T!AF18*100)</f>
        <v>-0.85026505672496422</v>
      </c>
      <c r="AG19" s="172">
        <f>IF(OR(P2_1T!AG18=":",P2_1T!AG19=":"),":",(P2_1T!AG19-P2_1T!AG18)/P2_1T!AG18*100)</f>
        <v>-2.4672562655619994</v>
      </c>
      <c r="AH19" s="172">
        <f>IF(OR(P2_1T!AH18=":",P2_1T!AH19=":"),":",(P2_1T!AH19-P2_1T!AH18)/P2_1T!AH18*100)</f>
        <v>2.4692755212509208</v>
      </c>
      <c r="AI19" s="172">
        <f>IF(OR(P2_1T!AI18=":",P2_1T!AI19=":"),":",(P2_1T!AI19-P2_1T!AI18)/P2_1T!AI18*100)</f>
        <v>0.71071804163015462</v>
      </c>
      <c r="AJ19" s="172">
        <f>IF(OR(P2_1T!AJ18=":",P2_1T!AJ19=":"),":",(P2_1T!AJ19-P2_1T!AJ18)/P2_1T!AJ18*100)</f>
        <v>0.89082376512734462</v>
      </c>
      <c r="AK19" s="172">
        <f>IF(OR(P2_1T!AK18=":",P2_1T!AK19=":"),":",(P2_1T!AK19-P2_1T!AK18)/P2_1T!AK18*100)</f>
        <v>6.7434090145680967</v>
      </c>
      <c r="AL19" s="172">
        <f>IF(OR(P2_1T!AL18=":",P2_1T!AL19=":"),":",(P2_1T!AL19-P2_1T!AL18)/P2_1T!AL18*100)</f>
        <v>-1.0253084690320016</v>
      </c>
      <c r="AM19" s="172">
        <f>IF(OR(P2_1T!AM18=":",P2_1T!AM19=":"),":",(P2_1T!AM19-P2_1T!AM18)/P2_1T!AM18*100)</f>
        <v>-4.8644993449821525</v>
      </c>
      <c r="AN19" s="172">
        <f>IF(OR(P2_1T!AN18=":",P2_1T!AN19=":"),":",(P2_1T!AN19-P2_1T!AN18)/P2_1T!AN18*100)</f>
        <v>-2.0446082279697473</v>
      </c>
      <c r="AO19" s="172">
        <f>IF(OR(P2_1T!AO18=":",P2_1T!AO19=":"),":",(P2_1T!AO19-P2_1T!AO18)/P2_1T!AO18*100)</f>
        <v>-3.5809414470491294</v>
      </c>
      <c r="AP19" s="190"/>
      <c r="AQ19" s="172">
        <f>IF(OR(P2_1T!AQ18=":",P2_1T!AQ19=":"),":",(P2_1T!AQ19-P2_1T!AQ18)/P2_1T!AQ18*100)</f>
        <v>-11.281883904737642</v>
      </c>
      <c r="AR19" s="172">
        <f>IF(OR(P2_1T!AR18=":",P2_1T!AR19=":"),":",(P2_1T!AR19-P2_1T!AR18)/P2_1T!AR18*100)</f>
        <v>0.91354372696471919</v>
      </c>
      <c r="AS19" s="172">
        <f>IF(OR(P2_1T!AS18=":",P2_1T!AS19=":"),":",(P2_1T!AS19-P2_1T!AS18)/P2_1T!AS18*100)</f>
        <v>-0.40689292415931083</v>
      </c>
    </row>
    <row r="20" spans="1:45" ht="22.5" customHeight="1">
      <c r="A20" s="77">
        <f t="shared" si="0"/>
        <v>1</v>
      </c>
      <c r="B20" s="105">
        <v>2008</v>
      </c>
      <c r="C20" s="172">
        <f>IF(OR(P2_1T!C19=":",P2_1T!C20=":"),":",(P2_1T!C20-P2_1T!C19)/P2_1T!C19*100)</f>
        <v>-2.8606704467591637</v>
      </c>
      <c r="D20" s="172">
        <f>IF(OR(P2_1T!D19=":",P2_1T!D20=":"),":",(P2_1T!D20-P2_1T!D19)/P2_1T!D19*100)</f>
        <v>4.7711366554801051</v>
      </c>
      <c r="E20" s="172">
        <f>IF(OR(P2_1T!E19=":",P2_1T!E20=":"),":",(P2_1T!E20-P2_1T!E19)/P2_1T!E19*100)</f>
        <v>3.1667475022269409</v>
      </c>
      <c r="F20" s="172">
        <f>IF(OR(P2_1T!F19=":",P2_1T!F20=":"),":",(P2_1T!F20-P2_1T!F19)/P2_1T!F19*100)</f>
        <v>6.1312872215548957</v>
      </c>
      <c r="G20" s="172">
        <f>IF(OR(P2_1T!G19=":",P2_1T!G20=":"),":",(P2_1T!G20-P2_1T!G19)/P2_1T!G19*100)</f>
        <v>-22.841221515958267</v>
      </c>
      <c r="H20" s="172">
        <f>IF(OR(P2_1T!H19=":",P2_1T!H20=":"),":",(P2_1T!H20-P2_1T!H19)/P2_1T!H19*100)</f>
        <v>1.671226225973615</v>
      </c>
      <c r="I20" s="172">
        <f>IF(OR(P2_1T!I19=":",P2_1T!I20=":"),":",(P2_1T!I20-P2_1T!I19)/P2_1T!I19*100)</f>
        <v>-1.3997879147219305</v>
      </c>
      <c r="J20" s="172">
        <f>IF(OR(P2_1T!J19=":",P2_1T!J20=":"),":",(P2_1T!J20-P2_1T!J19)/P2_1T!J19*100)</f>
        <v>9.2517612720755462</v>
      </c>
      <c r="K20" s="172">
        <f>IF(OR(P2_1T!K19=":",P2_1T!K20=":"),":",(P2_1T!K20-P2_1T!K19)/P2_1T!K19*100)</f>
        <v>-5.4734069921464021</v>
      </c>
      <c r="L20" s="172">
        <f>IF(OR(P2_1T!L19=":",P2_1T!L20=":"),":",(P2_1T!L20-P2_1T!L19)/P2_1T!L19*100)</f>
        <v>3.3261404798064618</v>
      </c>
      <c r="M20" s="172">
        <f>IF(OR(P2_1T!M19=":",P2_1T!M20=":"),":",(P2_1T!M20-P2_1T!M19)/P2_1T!M19*100)</f>
        <v>3.1451015866159531</v>
      </c>
      <c r="N20" s="172">
        <f>IF(OR(P2_1T!N19=":",P2_1T!N20=":"),":",(P2_1T!N20-P2_1T!N19)/P2_1T!N19*100)</f>
        <v>-2.5695973733646702</v>
      </c>
      <c r="O20" s="172">
        <f>IF(OR(P2_1T!O19=":",P2_1T!O20=":"),":",(P2_1T!O20-P2_1T!O19)/P2_1T!O19*100)</f>
        <v>-3.5838835151794957</v>
      </c>
      <c r="P20" s="172">
        <f>IF(OR(P2_1T!P19=":",P2_1T!P20=":"),":",(P2_1T!P20-P2_1T!P19)/P2_1T!P19*100)</f>
        <v>-3.0617645177219281</v>
      </c>
      <c r="Q20" s="172">
        <f>IF(OR(P2_1T!Q19=":",P2_1T!Q20=":"),":",(P2_1T!Q20-P2_1T!Q19)/P2_1T!Q19*100)</f>
        <v>-0.26157706421214888</v>
      </c>
      <c r="R20" s="172">
        <f>IF(OR(P2_1T!R19=":",P2_1T!R20=":"),":",(P2_1T!R20-P2_1T!R19)/P2_1T!R19*100)</f>
        <v>-3.234244314470172</v>
      </c>
      <c r="S20" s="172">
        <f>IF(OR(P2_1T!S19=":",P2_1T!S20=":"),":",(P2_1T!S20-P2_1T!S19)/P2_1T!S19*100)</f>
        <v>-1.8739929670490878</v>
      </c>
      <c r="T20" s="172">
        <f>IF(OR(P2_1T!T19=":",P2_1T!T20=":"),":",(P2_1T!T20-P2_1T!T19)/P2_1T!T19*100)</f>
        <v>-4.3357126823096515</v>
      </c>
      <c r="U20" s="172">
        <f>IF(OR(P2_1T!U19=":",P2_1T!U20=":"),":",(P2_1T!U20-P2_1T!U19)/P2_1T!U19*100)</f>
        <v>9.0323257343268786</v>
      </c>
      <c r="V20" s="172">
        <f>IF(OR(P2_1T!V19=":",P2_1T!V20=":"),":",(P2_1T!V20-P2_1T!V19)/P2_1T!V19*100)</f>
        <v>-1.1070589330723475</v>
      </c>
      <c r="W20" s="172" t="s">
        <v>126</v>
      </c>
      <c r="X20" s="195" t="s">
        <v>126</v>
      </c>
      <c r="Y20" s="172" t="s">
        <v>126</v>
      </c>
      <c r="Z20" s="172" t="s">
        <v>126</v>
      </c>
      <c r="AA20" s="172" t="s">
        <v>126</v>
      </c>
      <c r="AB20" s="172" t="s">
        <v>126</v>
      </c>
      <c r="AC20" s="175">
        <f>IF(OR(P2_1T!AC19=":",P2_1T!AC20=":"),":",(P2_1T!AC20-P2_1T!AC19)/P2_1T!AC19*100)</f>
        <v>4.2089936736887663E-2</v>
      </c>
      <c r="AD20" s="172" t="s">
        <v>126</v>
      </c>
      <c r="AE20" s="172">
        <f>IF(OR(P2_1T!AE19=":",P2_1T!AE20=":"),":",(P2_1T!AE20-P2_1T!AE19)/P2_1T!AE19*100)</f>
        <v>-2.8606704467591637</v>
      </c>
      <c r="AF20" s="172">
        <f>IF(OR(P2_1T!AF19=":",P2_1T!AF20=":"),":",(P2_1T!AF20-P2_1T!AF19)/P2_1T!AF19*100)</f>
        <v>1.3161956730094828</v>
      </c>
      <c r="AG20" s="172">
        <f>IF(OR(P2_1T!AG19=":",P2_1T!AG20=":"),":",(P2_1T!AG20-P2_1T!AG19)/P2_1T!AG19*100)</f>
        <v>3.1667475022269409</v>
      </c>
      <c r="AH20" s="172">
        <f>IF(OR(P2_1T!AH19=":",P2_1T!AH20=":"),":",(P2_1T!AH20-P2_1T!AH19)/P2_1T!AH19*100)</f>
        <v>1.671226225973615</v>
      </c>
      <c r="AI20" s="172">
        <f>IF(OR(P2_1T!AI19=":",P2_1T!AI20=":"),":",(P2_1T!AI20-P2_1T!AI19)/P2_1T!AI19*100)</f>
        <v>-6.9458233558109123E-2</v>
      </c>
      <c r="AJ20" s="172">
        <f>IF(OR(P2_1T!AJ19=":",P2_1T!AJ20=":"),":",(P2_1T!AJ20-P2_1T!AJ19)/P2_1T!AJ19*100)</f>
        <v>3.3261404798064618</v>
      </c>
      <c r="AK20" s="172">
        <f>IF(OR(P2_1T!AK19=":",P2_1T!AK20=":"),":",(P2_1T!AK20-P2_1T!AK19)/P2_1T!AK19*100)</f>
        <v>3.1451015866159531</v>
      </c>
      <c r="AL20" s="172">
        <f>IF(OR(P2_1T!AL19=":",P2_1T!AL20=":"),":",(P2_1T!AL20-P2_1T!AL19)/P2_1T!AL19*100)</f>
        <v>-2.5695973733646702</v>
      </c>
      <c r="AM20" s="172">
        <f>IF(OR(P2_1T!AM19=":",P2_1T!AM20=":"),":",(P2_1T!AM20-P2_1T!AM19)/P2_1T!AM19*100)</f>
        <v>-2.0574579816770933</v>
      </c>
      <c r="AN20" s="172">
        <f>IF(OR(P2_1T!AN19=":",P2_1T!AN20=":"),":",(P2_1T!AN20-P2_1T!AN19)/P2_1T!AN19*100)</f>
        <v>-1.4125057750675727</v>
      </c>
      <c r="AO20" s="172">
        <f>IF(OR(P2_1T!AO19=":",P2_1T!AO20=":"),":",(P2_1T!AO20-P2_1T!AO19)/P2_1T!AO19*100)</f>
        <v>-0.36525386496644036</v>
      </c>
      <c r="AP20" s="190"/>
      <c r="AQ20" s="172">
        <f>IF(OR(P2_1T!AQ19=":",P2_1T!AQ20=":"),":",(P2_1T!AQ20-P2_1T!AQ19)/P2_1T!AQ19*100)</f>
        <v>-1.1196422490793838</v>
      </c>
      <c r="AR20" s="172">
        <f>IF(OR(P2_1T!AR19=":",P2_1T!AR20=":"),":",(P2_1T!AR20-P2_1T!AR19)/P2_1T!AR19*100)</f>
        <v>1.4292835153196797</v>
      </c>
      <c r="AS20" s="172">
        <f>IF(OR(P2_1T!AS19=":",P2_1T!AS20=":"),":",(P2_1T!AS20-P2_1T!AS19)/P2_1T!AS19*100)</f>
        <v>-0.85674165552705184</v>
      </c>
    </row>
    <row r="21" spans="1:45" ht="22.5" customHeight="1">
      <c r="A21" s="77">
        <f t="shared" si="0"/>
        <v>1</v>
      </c>
      <c r="B21" s="105">
        <v>2009</v>
      </c>
      <c r="C21" s="172">
        <f>IF(OR(P2_1T!C20=":",P2_1T!C21=":"),":",(P2_1T!C21-P2_1T!C20)/P2_1T!C20*100)</f>
        <v>-4.8073119793930914</v>
      </c>
      <c r="D21" s="172">
        <f>IF(OR(P2_1T!D20=":",P2_1T!D21=":"),":",(P2_1T!D21-P2_1T!D20)/P2_1T!D20*100)</f>
        <v>-25.917889751266703</v>
      </c>
      <c r="E21" s="172">
        <f>IF(OR(P2_1T!E20=":",P2_1T!E21=":"),":",(P2_1T!E21-P2_1T!E20)/P2_1T!E20*100)</f>
        <v>-3.1428549919099984</v>
      </c>
      <c r="F21" s="172">
        <f>IF(OR(P2_1T!F20=":",P2_1T!F21=":"),":",(P2_1T!F21-P2_1T!F20)/P2_1T!F20*100)</f>
        <v>-4.4162477893678505</v>
      </c>
      <c r="G21" s="172">
        <f>IF(OR(P2_1T!G20=":",P2_1T!G21=":"),":",(P2_1T!G21-P2_1T!G20)/P2_1T!G20*100)</f>
        <v>16.140725345818076</v>
      </c>
      <c r="H21" s="172">
        <f>IF(OR(P2_1T!H20=":",P2_1T!H21=":"),":",(P2_1T!H21-P2_1T!H20)/P2_1T!H20*100)</f>
        <v>-11.644149465699355</v>
      </c>
      <c r="I21" s="172">
        <f>IF(OR(P2_1T!I20=":",P2_1T!I21=":"),":",(P2_1T!I21-P2_1T!I20)/P2_1T!I20*100)</f>
        <v>1.5605260785574331</v>
      </c>
      <c r="J21" s="172">
        <f>IF(OR(P2_1T!J20=":",P2_1T!J21=":"),":",(P2_1T!J21-P2_1T!J20)/P2_1T!J20*100)</f>
        <v>-1.512329720911114</v>
      </c>
      <c r="K21" s="172">
        <f>IF(OR(P2_1T!K20=":",P2_1T!K21=":"),":",(P2_1T!K21-P2_1T!K20)/P2_1T!K20*100)</f>
        <v>-2.9999391380907512</v>
      </c>
      <c r="L21" s="172">
        <f>IF(OR(P2_1T!L20=":",P2_1T!L21=":"),":",(P2_1T!L21-P2_1T!L20)/P2_1T!L20*100)</f>
        <v>-4.3505393866913771</v>
      </c>
      <c r="M21" s="172">
        <f>IF(OR(P2_1T!M20=":",P2_1T!M21=":"),":",(P2_1T!M21-P2_1T!M20)/P2_1T!M20*100)</f>
        <v>5.084867052088442</v>
      </c>
      <c r="N21" s="172">
        <f>IF(OR(P2_1T!N20=":",P2_1T!N21=":"),":",(P2_1T!N21-P2_1T!N20)/P2_1T!N20*100)</f>
        <v>7.4765972276826353</v>
      </c>
      <c r="O21" s="172">
        <f>IF(OR(P2_1T!O20=":",P2_1T!O21=":"),":",(P2_1T!O21-P2_1T!O20)/P2_1T!O20*100)</f>
        <v>-7.0340506060627863</v>
      </c>
      <c r="P21" s="172">
        <f>IF(OR(P2_1T!P20=":",P2_1T!P21=":"),":",(P2_1T!P21-P2_1T!P20)/P2_1T!P20*100)</f>
        <v>-7.9082364050952521</v>
      </c>
      <c r="Q21" s="172">
        <f>IF(OR(P2_1T!Q20=":",P2_1T!Q21=":"),":",(P2_1T!Q21-P2_1T!Q20)/P2_1T!Q20*100)</f>
        <v>7.0052906981983245</v>
      </c>
      <c r="R21" s="172">
        <f>IF(OR(P2_1T!R20=":",P2_1T!R21=":"),":",(P2_1T!R21-P2_1T!R20)/P2_1T!R20*100)</f>
        <v>-1.6027421303230605</v>
      </c>
      <c r="S21" s="172">
        <f>IF(OR(P2_1T!S20=":",P2_1T!S21=":"),":",(P2_1T!S21-P2_1T!S20)/P2_1T!S20*100)</f>
        <v>-1.6517580883623491</v>
      </c>
      <c r="T21" s="172">
        <f>IF(OR(P2_1T!T20=":",P2_1T!T21=":"),":",(P2_1T!T21-P2_1T!T20)/P2_1T!T20*100)</f>
        <v>12.51957150141404</v>
      </c>
      <c r="U21" s="172">
        <f>IF(OR(P2_1T!U20=":",P2_1T!U21=":"),":",(P2_1T!U21-P2_1T!U20)/P2_1T!U20*100)</f>
        <v>-2.4322729249004831</v>
      </c>
      <c r="V21" s="172">
        <f>IF(OR(P2_1T!V20=":",P2_1T!V21=":"),":",(P2_1T!V21-P2_1T!V20)/P2_1T!V20*100)</f>
        <v>1.1653104152928522</v>
      </c>
      <c r="W21" s="172" t="s">
        <v>126</v>
      </c>
      <c r="X21" s="195" t="s">
        <v>126</v>
      </c>
      <c r="Y21" s="172" t="s">
        <v>126</v>
      </c>
      <c r="Z21" s="172" t="s">
        <v>126</v>
      </c>
      <c r="AA21" s="172" t="s">
        <v>126</v>
      </c>
      <c r="AB21" s="172" t="s">
        <v>126</v>
      </c>
      <c r="AC21" s="175">
        <f>IF(OR(P2_1T!AC20=":",P2_1T!AC21=":"),":",(P2_1T!AC21-P2_1T!AC20)/P2_1T!AC20*100)</f>
        <v>-1.2292458729285571</v>
      </c>
      <c r="AD21" s="172" t="s">
        <v>126</v>
      </c>
      <c r="AE21" s="172">
        <f>IF(OR(P2_1T!AE20=":",P2_1T!AE21=":"),":",(P2_1T!AE21-P2_1T!AE20)/P2_1T!AE20*100)</f>
        <v>-4.8073119793930914</v>
      </c>
      <c r="AF21" s="172">
        <f>IF(OR(P2_1T!AF20=":",P2_1T!AF21=":"),":",(P2_1T!AF21-P2_1T!AF20)/P2_1T!AF20*100)</f>
        <v>-1.2902140047177197</v>
      </c>
      <c r="AG21" s="172">
        <f>IF(OR(P2_1T!AG20=":",P2_1T!AG21=":"),":",(P2_1T!AG21-P2_1T!AG20)/P2_1T!AG20*100)</f>
        <v>-3.1428549919099984</v>
      </c>
      <c r="AH21" s="172">
        <f>IF(OR(P2_1T!AH20=":",P2_1T!AH21=":"),":",(P2_1T!AH21-P2_1T!AH20)/P2_1T!AH20*100)</f>
        <v>-11.644149465699355</v>
      </c>
      <c r="AI21" s="172">
        <f>IF(OR(P2_1T!AI20=":",P2_1T!AI21=":"),":",(P2_1T!AI21-P2_1T!AI20)/P2_1T!AI20*100)</f>
        <v>-0.16908527483421315</v>
      </c>
      <c r="AJ21" s="172">
        <f>IF(OR(P2_1T!AJ20=":",P2_1T!AJ21=":"),":",(P2_1T!AJ21-P2_1T!AJ20)/P2_1T!AJ20*100)</f>
        <v>-4.3505393866913771</v>
      </c>
      <c r="AK21" s="172">
        <f>IF(OR(P2_1T!AK20=":",P2_1T!AK21=":"),":",(P2_1T!AK21-P2_1T!AK20)/P2_1T!AK20*100)</f>
        <v>5.084867052088442</v>
      </c>
      <c r="AL21" s="172">
        <f>IF(OR(P2_1T!AL20=":",P2_1T!AL21=":"),":",(P2_1T!AL21-P2_1T!AL20)/P2_1T!AL20*100)</f>
        <v>7.4765972276826353</v>
      </c>
      <c r="AM21" s="172">
        <f>IF(OR(P2_1T!AM20=":",P2_1T!AM21=":"),":",(P2_1T!AM21-P2_1T!AM20)/P2_1T!AM20*100)</f>
        <v>-7.3893275954681563</v>
      </c>
      <c r="AN21" s="172">
        <f>IF(OR(P2_1T!AN20=":",P2_1T!AN21=":"),":",(P2_1T!AN21-P2_1T!AN20)/P2_1T!AN20*100)</f>
        <v>2.9241444632894025</v>
      </c>
      <c r="AO21" s="172">
        <f>IF(OR(P2_1T!AO20=":",P2_1T!AO21=":"),":",(P2_1T!AO21-P2_1T!AO20)/P2_1T!AO20*100)</f>
        <v>-4.425427558083654</v>
      </c>
      <c r="AP21" s="190"/>
      <c r="AQ21" s="172">
        <f>IF(OR(P2_1T!AQ20=":",P2_1T!AQ21=":"),":",(P2_1T!AQ21-P2_1T!AQ20)/P2_1T!AQ20*100)</f>
        <v>-8.1783050609146652</v>
      </c>
      <c r="AR21" s="172">
        <f>IF(OR(P2_1T!AR20=":",P2_1T!AR21=":"),":",(P2_1T!AR21-P2_1T!AR20)/P2_1T!AR20*100)</f>
        <v>-6.6597145943575438</v>
      </c>
      <c r="AS21" s="172">
        <f>IF(OR(P2_1T!AS20=":",P2_1T!AS21=":"),":",(P2_1T!AS21-P2_1T!AS20)/P2_1T!AS20*100)</f>
        <v>0.40600011523576862</v>
      </c>
    </row>
    <row r="22" spans="1:45" ht="22.5" customHeight="1">
      <c r="A22" s="77">
        <f t="shared" si="0"/>
        <v>1</v>
      </c>
      <c r="B22" s="105">
        <v>2010</v>
      </c>
      <c r="C22" s="172">
        <f>IF(OR(P2_1T!C21=":",P2_1T!C22=":"),":",(P2_1T!C22-P2_1T!C21)/P2_1T!C21*100)</f>
        <v>7.1454912017735257</v>
      </c>
      <c r="D22" s="172">
        <f>IF(OR(P2_1T!D21=":",P2_1T!D22=":"),":",(P2_1T!D22-P2_1T!D21)/P2_1T!D21*100)</f>
        <v>20.716873493073649</v>
      </c>
      <c r="E22" s="172">
        <f>IF(OR(P2_1T!E21=":",P2_1T!E22=":"),":",(P2_1T!E22-P2_1T!E21)/P2_1T!E21*100)</f>
        <v>3.7607041175704468</v>
      </c>
      <c r="F22" s="172">
        <f>IF(OR(P2_1T!F21=":",P2_1T!F22=":"),":",(P2_1T!F22-P2_1T!F21)/P2_1T!F21*100)</f>
        <v>-6.4453485088071725</v>
      </c>
      <c r="G22" s="172">
        <f>IF(OR(P2_1T!G21=":",P2_1T!G22=":"),":",(P2_1T!G22-P2_1T!G21)/P2_1T!G21*100)</f>
        <v>8.4915082230899497</v>
      </c>
      <c r="H22" s="172">
        <f>IF(OR(P2_1T!H21=":",P2_1T!H22=":"),":",(P2_1T!H22-P2_1T!H21)/P2_1T!H21*100)</f>
        <v>-7.6839053342513983</v>
      </c>
      <c r="I22" s="172">
        <f>IF(OR(P2_1T!I21=":",P2_1T!I22=":"),":",(P2_1T!I22-P2_1T!I21)/P2_1T!I21*100)</f>
        <v>5.0300138293131074</v>
      </c>
      <c r="J22" s="172">
        <f>IF(OR(P2_1T!J21=":",P2_1T!J22=":"),":",(P2_1T!J22-P2_1T!J21)/P2_1T!J21*100)</f>
        <v>4.9567207571746268</v>
      </c>
      <c r="K22" s="172">
        <f>IF(OR(P2_1T!K21=":",P2_1T!K22=":"),":",(P2_1T!K22-P2_1T!K21)/P2_1T!K21*100)</f>
        <v>1.8216849605808532</v>
      </c>
      <c r="L22" s="172">
        <f>IF(OR(P2_1T!L21=":",P2_1T!L22=":"),":",(P2_1T!L22-P2_1T!L21)/P2_1T!L21*100)</f>
        <v>-2.0543133932148399</v>
      </c>
      <c r="M22" s="172">
        <f>IF(OR(P2_1T!M21=":",P2_1T!M22=":"),":",(P2_1T!M22-P2_1T!M21)/P2_1T!M21*100)</f>
        <v>1.087496398379459</v>
      </c>
      <c r="N22" s="172">
        <f>IF(OR(P2_1T!N21=":",P2_1T!N22=":"),":",(P2_1T!N22-P2_1T!N21)/P2_1T!N21*100)</f>
        <v>-3.5645574238975395</v>
      </c>
      <c r="O22" s="172">
        <f>IF(OR(P2_1T!O21=":",P2_1T!O22=":"),":",(P2_1T!O22-P2_1T!O21)/P2_1T!O21*100)</f>
        <v>0.41117929829191013</v>
      </c>
      <c r="P22" s="172">
        <f>IF(OR(P2_1T!P21=":",P2_1T!P22=":"),":",(P2_1T!P22-P2_1T!P21)/P2_1T!P21*100)</f>
        <v>-0.22581967921079388</v>
      </c>
      <c r="Q22" s="172">
        <f>IF(OR(P2_1T!Q21=":",P2_1T!Q22=":"),":",(P2_1T!Q22-P2_1T!Q21)/P2_1T!Q21*100)</f>
        <v>-1.7041481616771241</v>
      </c>
      <c r="R22" s="172">
        <f>IF(OR(P2_1T!R21=":",P2_1T!R22=":"),":",(P2_1T!R22-P2_1T!R21)/P2_1T!R21*100)</f>
        <v>1.0035939051480716</v>
      </c>
      <c r="S22" s="172">
        <f>IF(OR(P2_1T!S21=":",P2_1T!S22=":"),":",(P2_1T!S22-P2_1T!S21)/P2_1T!S21*100)</f>
        <v>-0.8096796919537238</v>
      </c>
      <c r="T22" s="172">
        <f>IF(OR(P2_1T!T21=":",P2_1T!T22=":"),":",(P2_1T!T22-P2_1T!T21)/P2_1T!T21*100)</f>
        <v>7.0593814651522937</v>
      </c>
      <c r="U22" s="172">
        <f>IF(OR(P2_1T!U21=":",P2_1T!U22=":"),":",(P2_1T!U22-P2_1T!U21)/P2_1T!U21*100)</f>
        <v>-0.15172496437580227</v>
      </c>
      <c r="V22" s="172">
        <f>IF(OR(P2_1T!V21=":",P2_1T!V22=":"),":",(P2_1T!V22-P2_1T!V21)/P2_1T!V21*100)</f>
        <v>0.52567233602490349</v>
      </c>
      <c r="W22" s="172" t="s">
        <v>126</v>
      </c>
      <c r="X22" s="195" t="s">
        <v>126</v>
      </c>
      <c r="Y22" s="172" t="s">
        <v>126</v>
      </c>
      <c r="Z22" s="172" t="s">
        <v>126</v>
      </c>
      <c r="AA22" s="172" t="s">
        <v>126</v>
      </c>
      <c r="AB22" s="172" t="s">
        <v>126</v>
      </c>
      <c r="AC22" s="175">
        <f>IF(OR(P2_1T!AC21=":",P2_1T!AC22=":"),":",(P2_1T!AC22-P2_1T!AC21)/P2_1T!AC21*100)</f>
        <v>1.0761226562446566</v>
      </c>
      <c r="AD22" s="172" t="s">
        <v>126</v>
      </c>
      <c r="AE22" s="172">
        <f>IF(OR(P2_1T!AE21=":",P2_1T!AE22=":"),":",(P2_1T!AE22-P2_1T!AE21)/P2_1T!AE21*100)</f>
        <v>7.1454912017735257</v>
      </c>
      <c r="AF22" s="172">
        <f>IF(OR(P2_1T!AF21=":",P2_1T!AF22=":"),":",(P2_1T!AF22-P2_1T!AF21)/P2_1T!AF21*100)</f>
        <v>4.9113203404825017</v>
      </c>
      <c r="AG22" s="172">
        <f>IF(OR(P2_1T!AG21=":",P2_1T!AG22=":"),":",(P2_1T!AG22-P2_1T!AG21)/P2_1T!AG21*100)</f>
        <v>3.7607041175704468</v>
      </c>
      <c r="AH22" s="172">
        <f>IF(OR(P2_1T!AH21=":",P2_1T!AH22=":"),":",(P2_1T!AH22-P2_1T!AH21)/P2_1T!AH21*100)</f>
        <v>-7.6839053342513983</v>
      </c>
      <c r="AI22" s="172">
        <f>IF(OR(P2_1T!AI21=":",P2_1T!AI22=":"),":",(P2_1T!AI22-P2_1T!AI21)/P2_1T!AI21*100)</f>
        <v>4.232045293378488</v>
      </c>
      <c r="AJ22" s="172">
        <f>IF(OR(P2_1T!AJ21=":",P2_1T!AJ22=":"),":",(P2_1T!AJ22-P2_1T!AJ21)/P2_1T!AJ21*100)</f>
        <v>-2.0543133932148399</v>
      </c>
      <c r="AK22" s="172">
        <f>IF(OR(P2_1T!AK21=":",P2_1T!AK22=":"),":",(P2_1T!AK22-P2_1T!AK21)/P2_1T!AK21*100)</f>
        <v>1.087496398379459</v>
      </c>
      <c r="AL22" s="172">
        <f>IF(OR(P2_1T!AL21=":",P2_1T!AL22=":"),":",(P2_1T!AL22-P2_1T!AL21)/P2_1T!AL21*100)</f>
        <v>-3.5645574238975395</v>
      </c>
      <c r="AM22" s="172">
        <f>IF(OR(P2_1T!AM21=":",P2_1T!AM22=":"),":",(P2_1T!AM22-P2_1T!AM21)/P2_1T!AM21*100)</f>
        <v>1.0188575620600326</v>
      </c>
      <c r="AN22" s="172">
        <f>IF(OR(P2_1T!AN21=":",P2_1T!AN22=":"),":",(P2_1T!AN22-P2_1T!AN21)/P2_1T!AN21*100)</f>
        <v>-0.93011021613123857</v>
      </c>
      <c r="AO22" s="172">
        <f>IF(OR(P2_1T!AO21=":",P2_1T!AO22=":"),":",(P2_1T!AO22-P2_1T!AO21)/P2_1T!AO21*100)</f>
        <v>-1.9609893041971087</v>
      </c>
      <c r="AP22" s="190"/>
      <c r="AQ22" s="172">
        <f>IF(OR(P2_1T!AQ21=":",P2_1T!AQ22=":"),":",(P2_1T!AQ22-P2_1T!AQ21)/P2_1T!AQ21*100)</f>
        <v>7.3338249753295299</v>
      </c>
      <c r="AR22" s="172">
        <f>IF(OR(P2_1T!AR21=":",P2_1T!AR22=":"),":",(P2_1T!AR22-P2_1T!AR21)/P2_1T!AR21*100)</f>
        <v>-1.5626645898849485</v>
      </c>
      <c r="AS22" s="172">
        <f>IF(OR(P2_1T!AS21=":",P2_1T!AS22=":"),":",(P2_1T!AS22-P2_1T!AS21)/P2_1T!AS21*100)</f>
        <v>1.3573004796333641</v>
      </c>
    </row>
    <row r="23" spans="1:45" ht="22.5" customHeight="1">
      <c r="A23" s="77">
        <f t="shared" si="0"/>
        <v>1</v>
      </c>
      <c r="B23" s="105">
        <v>2011</v>
      </c>
      <c r="C23" s="172">
        <f>IF(OR(P2_1T!C22=":",P2_1T!C23=":"),":",(P2_1T!C23-P2_1T!C22)/P2_1T!C22*100)</f>
        <v>15.222424254532928</v>
      </c>
      <c r="D23" s="172">
        <f>IF(OR(P2_1T!D22=":",P2_1T!D23=":"),":",(P2_1T!D23-P2_1T!D22)/P2_1T!D22*100)</f>
        <v>-23.904353563658386</v>
      </c>
      <c r="E23" s="172">
        <f>IF(OR(P2_1T!E22=":",P2_1T!E23=":"),":",(P2_1T!E23-P2_1T!E22)/P2_1T!E22*100)</f>
        <v>-2.0288506004646116</v>
      </c>
      <c r="F23" s="172">
        <f>IF(OR(P2_1T!F22=":",P2_1T!F23=":"),":",(P2_1T!F23-P2_1T!F22)/P2_1T!F22*100)</f>
        <v>-4.3597637878614552</v>
      </c>
      <c r="G23" s="172">
        <f>IF(OR(P2_1T!G22=":",P2_1T!G23=":"),":",(P2_1T!G23-P2_1T!G22)/P2_1T!G22*100)</f>
        <v>2.2676228298515557</v>
      </c>
      <c r="H23" s="172">
        <f>IF(OR(P2_1T!H22=":",P2_1T!H23=":"),":",(P2_1T!H23-P2_1T!H22)/P2_1T!H22*100)</f>
        <v>-7.9377660904425493</v>
      </c>
      <c r="I23" s="172">
        <f>IF(OR(P2_1T!I22=":",P2_1T!I23=":"),":",(P2_1T!I23-P2_1T!I22)/P2_1T!I22*100)</f>
        <v>2.150718939408014</v>
      </c>
      <c r="J23" s="172">
        <f>IF(OR(P2_1T!J22=":",P2_1T!J23=":"),":",(P2_1T!J23-P2_1T!J22)/P2_1T!J22*100)</f>
        <v>-3.8215080212660268</v>
      </c>
      <c r="K23" s="172">
        <f>IF(OR(P2_1T!K22=":",P2_1T!K23=":"),":",(P2_1T!K23-P2_1T!K22)/P2_1T!K22*100)</f>
        <v>4.357849194883336</v>
      </c>
      <c r="L23" s="172">
        <f>IF(OR(P2_1T!L22=":",P2_1T!L23=":"),":",(P2_1T!L23-P2_1T!L22)/P2_1T!L22*100)</f>
        <v>0.92258266936131494</v>
      </c>
      <c r="M23" s="172">
        <f>IF(OR(P2_1T!M22=":",P2_1T!M23=":"),":",(P2_1T!M23-P2_1T!M22)/P2_1T!M22*100)</f>
        <v>-0.90328022856006795</v>
      </c>
      <c r="N23" s="172">
        <f>IF(OR(P2_1T!N22=":",P2_1T!N23=":"),":",(P2_1T!N23-P2_1T!N22)/P2_1T!N22*100)</f>
        <v>-2.9034071331747517</v>
      </c>
      <c r="O23" s="172">
        <f>IF(OR(P2_1T!O22=":",P2_1T!O23=":"),":",(P2_1T!O23-P2_1T!O22)/P2_1T!O22*100)</f>
        <v>2.2746014230070175</v>
      </c>
      <c r="P23" s="172">
        <f>IF(OR(P2_1T!P22=":",P2_1T!P23=":"),":",(P2_1T!P23-P2_1T!P22)/P2_1T!P22*100)</f>
        <v>-7.5268300387598019</v>
      </c>
      <c r="Q23" s="172">
        <f>IF(OR(P2_1T!Q22=":",P2_1T!Q23=":"),":",(P2_1T!Q23-P2_1T!Q22)/P2_1T!Q22*100)</f>
        <v>2.4246478487108596</v>
      </c>
      <c r="R23" s="172">
        <f>IF(OR(P2_1T!R22=":",P2_1T!R23=":"),":",(P2_1T!R23-P2_1T!R22)/P2_1T!R22*100)</f>
        <v>-0.82862516038445766</v>
      </c>
      <c r="S23" s="172">
        <f>IF(OR(P2_1T!S22=":",P2_1T!S23=":"),":",(P2_1T!S23-P2_1T!S22)/P2_1T!S22*100)</f>
        <v>0.58641145952809759</v>
      </c>
      <c r="T23" s="172">
        <f>IF(OR(P2_1T!T22=":",P2_1T!T23=":"),":",(P2_1T!T23-P2_1T!T22)/P2_1T!T22*100)</f>
        <v>10.853011458451777</v>
      </c>
      <c r="U23" s="172">
        <f>IF(OR(P2_1T!U22=":",P2_1T!U23=":"),":",(P2_1T!U23-P2_1T!U22)/P2_1T!U22*100)</f>
        <v>-0.79407315417786783</v>
      </c>
      <c r="V23" s="172">
        <f>IF(OR(P2_1T!V22=":",P2_1T!V23=":"),":",(P2_1T!V23-P2_1T!V22)/P2_1T!V22*100)</f>
        <v>0.64108427978685534</v>
      </c>
      <c r="W23" s="172" t="s">
        <v>126</v>
      </c>
      <c r="X23" s="195" t="s">
        <v>126</v>
      </c>
      <c r="Y23" s="172" t="s">
        <v>126</v>
      </c>
      <c r="Z23" s="172" t="s">
        <v>126</v>
      </c>
      <c r="AA23" s="172" t="s">
        <v>126</v>
      </c>
      <c r="AB23" s="172" t="s">
        <v>126</v>
      </c>
      <c r="AC23" s="175">
        <f>IF(OR(P2_1T!AC22=":",P2_1T!AC23=":"),":",(P2_1T!AC23-P2_1T!AC22)/P2_1T!AC22*100)</f>
        <v>0.68863408288458949</v>
      </c>
      <c r="AD23" s="172" t="s">
        <v>126</v>
      </c>
      <c r="AE23" s="172">
        <f>IF(OR(P2_1T!AE22=":",P2_1T!AE23=":"),":",(P2_1T!AE23-P2_1T!AE22)/P2_1T!AE22*100)</f>
        <v>15.222424254532928</v>
      </c>
      <c r="AF23" s="172">
        <f>IF(OR(P2_1T!AF22=":",P2_1T!AF23=":"),":",(P2_1T!AF23-P2_1T!AF22)/P2_1T!AF22*100)</f>
        <v>-2.1376987241674819</v>
      </c>
      <c r="AG23" s="172">
        <f>IF(OR(P2_1T!AG22=":",P2_1T!AG23=":"),":",(P2_1T!AG23-P2_1T!AG22)/P2_1T!AG22*100)</f>
        <v>-2.0288506004646116</v>
      </c>
      <c r="AH23" s="172">
        <f>IF(OR(P2_1T!AH22=":",P2_1T!AH23=":"),":",(P2_1T!AH23-P2_1T!AH22)/P2_1T!AH22*100)</f>
        <v>-7.9377660904425493</v>
      </c>
      <c r="AI23" s="172">
        <f>IF(OR(P2_1T!AI22=":",P2_1T!AI23=":"),":",(P2_1T!AI23-P2_1T!AI22)/P2_1T!AI22*100)</f>
        <v>0.55854005468403911</v>
      </c>
      <c r="AJ23" s="172">
        <f>IF(OR(P2_1T!AJ22=":",P2_1T!AJ23=":"),":",(P2_1T!AJ23-P2_1T!AJ22)/P2_1T!AJ22*100)</f>
        <v>0.92258266936131494</v>
      </c>
      <c r="AK23" s="172">
        <f>IF(OR(P2_1T!AK22=":",P2_1T!AK23=":"),":",(P2_1T!AK23-P2_1T!AK22)/P2_1T!AK22*100)</f>
        <v>-0.90328022856006795</v>
      </c>
      <c r="AL23" s="172">
        <f>IF(OR(P2_1T!AL22=":",P2_1T!AL23=":"),":",(P2_1T!AL23-P2_1T!AL22)/P2_1T!AL22*100)</f>
        <v>-2.9034071331747517</v>
      </c>
      <c r="AM23" s="172">
        <f>IF(OR(P2_1T!AM22=":",P2_1T!AM23=":"),":",(P2_1T!AM23-P2_1T!AM22)/P2_1T!AM22*100)</f>
        <v>0.69504876363020285</v>
      </c>
      <c r="AN23" s="172">
        <f>IF(OR(P2_1T!AN22=":",P2_1T!AN23=":"),":",(P2_1T!AN23-P2_1T!AN22)/P2_1T!AN22*100)</f>
        <v>1.1199651161479591</v>
      </c>
      <c r="AO23" s="172">
        <f>IF(OR(P2_1T!AO22=":",P2_1T!AO23=":"),":",(P2_1T!AO23-P2_1T!AO22)/P2_1T!AO22*100)</f>
        <v>1.5894887746564408</v>
      </c>
      <c r="AP23" s="190"/>
      <c r="AQ23" s="172">
        <f>IF(OR(P2_1T!AQ22=":",P2_1T!AQ23=":"),":",(P2_1T!AQ23-P2_1T!AQ22)/P2_1T!AQ22*100)</f>
        <v>12.845955938009146</v>
      </c>
      <c r="AR23" s="172">
        <f>IF(OR(P2_1T!AR22=":",P2_1T!AR23=":"),":",(P2_1T!AR23-P2_1T!AR22)/P2_1T!AR22*100)</f>
        <v>-4.7109683602838626</v>
      </c>
      <c r="AS23" s="172">
        <f>IF(OR(P2_1T!AS22=":",P2_1T!AS23=":"),":",(P2_1T!AS23-P2_1T!AS22)/P2_1T!AS22*100)</f>
        <v>0.56706649158390554</v>
      </c>
    </row>
    <row r="24" spans="1:45" ht="22.5" customHeight="1">
      <c r="A24" s="77">
        <f t="shared" si="0"/>
        <v>1</v>
      </c>
      <c r="B24" s="105">
        <v>2012</v>
      </c>
      <c r="C24" s="172">
        <f>IF(OR(P2_1T!C23=":",P2_1T!C24=":"),":",(P2_1T!C24-P2_1T!C23)/P2_1T!C23*100)</f>
        <v>-0.92728855131034971</v>
      </c>
      <c r="D24" s="172">
        <f>IF(OR(P2_1T!D23=":",P2_1T!D24=":"),":",(P2_1T!D24-P2_1T!D23)/P2_1T!D23*100)</f>
        <v>-33.62611273683769</v>
      </c>
      <c r="E24" s="172">
        <f>IF(OR(P2_1T!E23=":",P2_1T!E24=":"),":",(P2_1T!E24-P2_1T!E23)/P2_1T!E23*100)</f>
        <v>-1.0283405678649564</v>
      </c>
      <c r="F24" s="172">
        <f>IF(OR(P2_1T!F23=":",P2_1T!F24=":"),":",(P2_1T!F24-P2_1T!F23)/P2_1T!F23*100)</f>
        <v>-0.85995832193628607</v>
      </c>
      <c r="G24" s="172">
        <f>IF(OR(P2_1T!G23=":",P2_1T!G24=":"),":",(P2_1T!G24-P2_1T!G23)/P2_1T!G23*100)</f>
        <v>-1.2672217224484423</v>
      </c>
      <c r="H24" s="172">
        <f>IF(OR(P2_1T!H23=":",P2_1T!H24=":"),":",(P2_1T!H24-P2_1T!H23)/P2_1T!H23*100)</f>
        <v>-5.7217093837554422</v>
      </c>
      <c r="I24" s="172">
        <f>IF(OR(P2_1T!I23=":",P2_1T!I24=":"),":",(P2_1T!I24-P2_1T!I23)/P2_1T!I23*100)</f>
        <v>0.69648459931458295</v>
      </c>
      <c r="J24" s="172">
        <f>IF(OR(P2_1T!J23=":",P2_1T!J24=":"),":",(P2_1T!J24-P2_1T!J23)/P2_1T!J23*100)</f>
        <v>-2.596988741413147</v>
      </c>
      <c r="K24" s="172">
        <f>IF(OR(P2_1T!K23=":",P2_1T!K24=":"),":",(P2_1T!K24-P2_1T!K23)/P2_1T!K23*100)</f>
        <v>1.4563240806636755</v>
      </c>
      <c r="L24" s="172">
        <f>IF(OR(P2_1T!L23=":",P2_1T!L24=":"),":",(P2_1T!L24-P2_1T!L23)/P2_1T!L23*100)</f>
        <v>4.0507416647227785</v>
      </c>
      <c r="M24" s="172">
        <f>IF(OR(P2_1T!M23=":",P2_1T!M24=":"),":",(P2_1T!M24-P2_1T!M23)/P2_1T!M23*100)</f>
        <v>-0.213599652313332</v>
      </c>
      <c r="N24" s="172">
        <f>IF(OR(P2_1T!N23=":",P2_1T!N24=":"),":",(P2_1T!N24-P2_1T!N23)/P2_1T!N23*100)</f>
        <v>1.3786271751963992</v>
      </c>
      <c r="O24" s="172">
        <f>IF(OR(P2_1T!O23=":",P2_1T!O24=":"),":",(P2_1T!O24-P2_1T!O23)/P2_1T!O23*100)</f>
        <v>2.6468553494555254</v>
      </c>
      <c r="P24" s="172">
        <f>IF(OR(P2_1T!P23=":",P2_1T!P24=":"),":",(P2_1T!P24-P2_1T!P23)/P2_1T!P23*100)</f>
        <v>5.1456814422542418</v>
      </c>
      <c r="Q24" s="172">
        <f>IF(OR(P2_1T!Q23=":",P2_1T!Q24=":"),":",(P2_1T!Q24-P2_1T!Q23)/P2_1T!Q23*100)</f>
        <v>5.039089373678495</v>
      </c>
      <c r="R24" s="172">
        <f>IF(OR(P2_1T!R23=":",P2_1T!R24=":"),":",(P2_1T!R24-P2_1T!R23)/P2_1T!R23*100)</f>
        <v>-0.58221909616566703</v>
      </c>
      <c r="S24" s="172">
        <f>IF(OR(P2_1T!S23=":",P2_1T!S24=":"),":",(P2_1T!S24-P2_1T!S23)/P2_1T!S23*100)</f>
        <v>2.6150033761713467</v>
      </c>
      <c r="T24" s="172">
        <f>IF(OR(P2_1T!T23=":",P2_1T!T24=":"),":",(P2_1T!T24-P2_1T!T23)/P2_1T!T23*100)</f>
        <v>-2.9309981562778051</v>
      </c>
      <c r="U24" s="172">
        <f>IF(OR(P2_1T!U23=":",P2_1T!U24=":"),":",(P2_1T!U24-P2_1T!U23)/P2_1T!U23*100)</f>
        <v>-1.0160810529326061</v>
      </c>
      <c r="V24" s="172">
        <f>IF(OR(P2_1T!V23=":",P2_1T!V24=":"),":",(P2_1T!V24-P2_1T!V23)/P2_1T!V23*100)</f>
        <v>-0.10118462352811478</v>
      </c>
      <c r="W24" s="172" t="s">
        <v>126</v>
      </c>
      <c r="X24" s="195" t="s">
        <v>126</v>
      </c>
      <c r="Y24" s="172" t="s">
        <v>126</v>
      </c>
      <c r="Z24" s="172" t="s">
        <v>126</v>
      </c>
      <c r="AA24" s="172" t="s">
        <v>126</v>
      </c>
      <c r="AB24" s="172" t="s">
        <v>126</v>
      </c>
      <c r="AC24" s="175">
        <f>IF(OR(P2_1T!AC23=":",P2_1T!AC24=":"),":",(P2_1T!AC24-P2_1T!AC23)/P2_1T!AC23*100)</f>
        <v>1.1428563284124764</v>
      </c>
      <c r="AD24" s="172" t="s">
        <v>126</v>
      </c>
      <c r="AE24" s="172">
        <f>IF(OR(P2_1T!AE23=":",P2_1T!AE24=":"),":",(P2_1T!AE24-P2_1T!AE23)/P2_1T!AE23*100)</f>
        <v>-0.92728855131034971</v>
      </c>
      <c r="AF24" s="172">
        <f>IF(OR(P2_1T!AF23=":",P2_1T!AF24=":"),":",(P2_1T!AF24-P2_1T!AF23)/P2_1T!AF23*100)</f>
        <v>-0.96185865455673103</v>
      </c>
      <c r="AG24" s="172">
        <f>IF(OR(P2_1T!AG23=":",P2_1T!AG24=":"),":",(P2_1T!AG24-P2_1T!AG23)/P2_1T!AG23*100)</f>
        <v>-1.0283405678649564</v>
      </c>
      <c r="AH24" s="172">
        <f>IF(OR(P2_1T!AH23=":",P2_1T!AH24=":"),":",(P2_1T!AH24-P2_1T!AH23)/P2_1T!AH23*100)</f>
        <v>-5.7217093837554422</v>
      </c>
      <c r="AI24" s="172">
        <f>IF(OR(P2_1T!AI23=":",P2_1T!AI24=":"),":",(P2_1T!AI24-P2_1T!AI23)/P2_1T!AI23*100)</f>
        <v>-0.44869840709925968</v>
      </c>
      <c r="AJ24" s="172">
        <f>IF(OR(P2_1T!AJ23=":",P2_1T!AJ24=":"),":",(P2_1T!AJ24-P2_1T!AJ23)/P2_1T!AJ23*100)</f>
        <v>4.0507416647227785</v>
      </c>
      <c r="AK24" s="172">
        <f>IF(OR(P2_1T!AK23=":",P2_1T!AK24=":"),":",(P2_1T!AK24-P2_1T!AK23)/P2_1T!AK23*100)</f>
        <v>-0.213599652313332</v>
      </c>
      <c r="AL24" s="172">
        <f>IF(OR(P2_1T!AL23=":",P2_1T!AL24=":"),":",(P2_1T!AL24-P2_1T!AL23)/P2_1T!AL23*100)</f>
        <v>1.3786271751963992</v>
      </c>
      <c r="AM24" s="172">
        <f>IF(OR(P2_1T!AM23=":",P2_1T!AM24=":"),":",(P2_1T!AM24-P2_1T!AM23)/P2_1T!AM23*100)</f>
        <v>3.4909376053070686</v>
      </c>
      <c r="AN24" s="172">
        <f>IF(OR(P2_1T!AN23=":",P2_1T!AN24=":"),":",(P2_1T!AN24-P2_1T!AN23)/P2_1T!AN23*100)</f>
        <v>2.9612917920267221</v>
      </c>
      <c r="AO24" s="172">
        <f>IF(OR(P2_1T!AO23=":",P2_1T!AO24=":"),":",(P2_1T!AO24-P2_1T!AO23)/P2_1T!AO23*100)</f>
        <v>-0.58660581235772813</v>
      </c>
      <c r="AP24" s="190"/>
      <c r="AQ24" s="172">
        <f>IF(OR(P2_1T!AQ23=":",P2_1T!AQ24=":"),":",(P2_1T!AQ24-P2_1T!AQ23)/P2_1T!AQ23*100)</f>
        <v>-4.4904633634070592</v>
      </c>
      <c r="AR24" s="172">
        <f>IF(OR(P2_1T!AR23=":",P2_1T!AR24=":"),":",(P2_1T!AR24-P2_1T!AR23)/P2_1T!AR23*100)</f>
        <v>-2.3700728309847854</v>
      </c>
      <c r="AS24" s="172">
        <f>IF(OR(P2_1T!AS23=":",P2_1T!AS24=":"),":",(P2_1T!AS24-P2_1T!AS23)/P2_1T!AS23*100)</f>
        <v>1.7231599342631816</v>
      </c>
    </row>
    <row r="25" spans="1:45" ht="22.5" customHeight="1">
      <c r="A25" s="77">
        <f t="shared" si="0"/>
        <v>1</v>
      </c>
      <c r="B25" s="105">
        <v>2013</v>
      </c>
      <c r="C25" s="172">
        <f>IF(OR(P2_1T!C24=":",P2_1T!C25=":"),":",(P2_1T!C25-P2_1T!C24)/P2_1T!C24*100)</f>
        <v>7.4845280825581773</v>
      </c>
      <c r="D25" s="172">
        <f>IF(OR(P2_1T!D24=":",P2_1T!D25=":"),":",(P2_1T!D25-P2_1T!D24)/P2_1T!D24*100)</f>
        <v>16.214759881127179</v>
      </c>
      <c r="E25" s="172">
        <f>IF(OR(P2_1T!E24=":",P2_1T!E25=":"),":",(P2_1T!E25-P2_1T!E24)/P2_1T!E24*100)</f>
        <v>-0.26043701495199756</v>
      </c>
      <c r="F25" s="172">
        <f>IF(OR(P2_1T!F24=":",P2_1T!F25=":"),":",(P2_1T!F25-P2_1T!F24)/P2_1T!F24*100)</f>
        <v>5.9375337044287839</v>
      </c>
      <c r="G25" s="172">
        <f>IF(OR(P2_1T!G24=":",P2_1T!G25=":"),":",(P2_1T!G25-P2_1T!G24)/P2_1T!G24*100)</f>
        <v>12.533753858701061</v>
      </c>
      <c r="H25" s="172">
        <f>IF(OR(P2_1T!H24=":",P2_1T!H25=":"),":",(P2_1T!H25-P2_1T!H24)/P2_1T!H24*100)</f>
        <v>-6.5150189165865537</v>
      </c>
      <c r="I25" s="172">
        <f>IF(OR(P2_1T!I24=":",P2_1T!I25=":"),":",(P2_1T!I25-P2_1T!I24)/P2_1T!I24*100)</f>
        <v>0.56430161298814574</v>
      </c>
      <c r="J25" s="172">
        <f>IF(OR(P2_1T!J24=":",P2_1T!J25=":"),":",(P2_1T!J25-P2_1T!J24)/P2_1T!J24*100)</f>
        <v>2.518565921338161</v>
      </c>
      <c r="K25" s="172">
        <f>IF(OR(P2_1T!K24=":",P2_1T!K25=":"),":",(P2_1T!K25-P2_1T!K24)/P2_1T!K24*100)</f>
        <v>-2.3998035860069442</v>
      </c>
      <c r="L25" s="172">
        <f>IF(OR(P2_1T!L24=":",P2_1T!L25=":"),":",(P2_1T!L25-P2_1T!L24)/P2_1T!L24*100)</f>
        <v>9.6591427631366678</v>
      </c>
      <c r="M25" s="172">
        <f>IF(OR(P2_1T!M24=":",P2_1T!M25=":"),":",(P2_1T!M25-P2_1T!M24)/P2_1T!M24*100)</f>
        <v>-0.78388608095596624</v>
      </c>
      <c r="N25" s="172">
        <f>IF(OR(P2_1T!N24=":",P2_1T!N25=":"),":",(P2_1T!N25-P2_1T!N24)/P2_1T!N24*100)</f>
        <v>12.824173313592368</v>
      </c>
      <c r="O25" s="172">
        <f>IF(OR(P2_1T!O24=":",P2_1T!O25=":"),":",(P2_1T!O25-P2_1T!O24)/P2_1T!O24*100)</f>
        <v>-4.2774805648065932</v>
      </c>
      <c r="P25" s="172">
        <f>IF(OR(P2_1T!P24=":",P2_1T!P25=":"),":",(P2_1T!P25-P2_1T!P24)/P2_1T!P24*100)</f>
        <v>-9.4684507960927764</v>
      </c>
      <c r="Q25" s="172">
        <f>IF(OR(P2_1T!Q24=":",P2_1T!Q25=":"),":",(P2_1T!Q25-P2_1T!Q24)/P2_1T!Q24*100)</f>
        <v>-4.0613281429660271</v>
      </c>
      <c r="R25" s="172">
        <f>IF(OR(P2_1T!R24=":",P2_1T!R25=":"),":",(P2_1T!R25-P2_1T!R24)/P2_1T!R24*100)</f>
        <v>-1.4080080580027718</v>
      </c>
      <c r="S25" s="172">
        <f>IF(OR(P2_1T!S24=":",P2_1T!S25=":"),":",(P2_1T!S25-P2_1T!S24)/P2_1T!S24*100)</f>
        <v>1.3237820152285933</v>
      </c>
      <c r="T25" s="172">
        <f>IF(OR(P2_1T!T24=":",P2_1T!T25=":"),":",(P2_1T!T25-P2_1T!T24)/P2_1T!T24*100)</f>
        <v>-8.0939591877228398</v>
      </c>
      <c r="U25" s="172">
        <f>IF(OR(P2_1T!U24=":",P2_1T!U25=":"),":",(P2_1T!U25-P2_1T!U24)/P2_1T!U24*100)</f>
        <v>2.9624749291968886</v>
      </c>
      <c r="V25" s="172">
        <f>IF(OR(P2_1T!V24=":",P2_1T!V25=":"),":",(P2_1T!V25-P2_1T!V24)/P2_1T!V24*100)</f>
        <v>-4.553916751780088</v>
      </c>
      <c r="W25" s="172" t="s">
        <v>126</v>
      </c>
      <c r="X25" s="195" t="s">
        <v>126</v>
      </c>
      <c r="Y25" s="172" t="s">
        <v>126</v>
      </c>
      <c r="Z25" s="172" t="s">
        <v>126</v>
      </c>
      <c r="AA25" s="172" t="s">
        <v>126</v>
      </c>
      <c r="AB25" s="172" t="s">
        <v>126</v>
      </c>
      <c r="AC25" s="175">
        <f>IF(OR(P2_1T!AC24=":",P2_1T!AC25=":"),":",(P2_1T!AC25-P2_1T!AC24)/P2_1T!AC24*100)</f>
        <v>1.5950376365550527</v>
      </c>
      <c r="AD25" s="172" t="s">
        <v>126</v>
      </c>
      <c r="AE25" s="172">
        <f>IF(OR(P2_1T!AE24=":",P2_1T!AE25=":"),":",(P2_1T!AE25-P2_1T!AE24)/P2_1T!AE24*100)</f>
        <v>7.4845280825581773</v>
      </c>
      <c r="AF25" s="172">
        <f>IF(OR(P2_1T!AF24=":",P2_1T!AF25=":"),":",(P2_1T!AF25-P2_1T!AF24)/P2_1T!AF24*100)</f>
        <v>3.5702132875775545</v>
      </c>
      <c r="AG25" s="172">
        <f>IF(OR(P2_1T!AG24=":",P2_1T!AG25=":"),":",(P2_1T!AG25-P2_1T!AG24)/P2_1T!AG24*100)</f>
        <v>-0.26043701495199756</v>
      </c>
      <c r="AH25" s="172">
        <f>IF(OR(P2_1T!AH24=":",P2_1T!AH25=":"),":",(P2_1T!AH25-P2_1T!AH24)/P2_1T!AH24*100)</f>
        <v>-6.5150189165865537</v>
      </c>
      <c r="AI25" s="172">
        <f>IF(OR(P2_1T!AI24=":",P2_1T!AI25=":"),":",(P2_1T!AI25-P2_1T!AI24)/P2_1T!AI24*100)</f>
        <v>0.54705490110003985</v>
      </c>
      <c r="AJ25" s="172">
        <f>IF(OR(P2_1T!AJ24=":",P2_1T!AJ25=":"),":",(P2_1T!AJ25-P2_1T!AJ24)/P2_1T!AJ24*100)</f>
        <v>9.6591427631366678</v>
      </c>
      <c r="AK25" s="172">
        <f>IF(OR(P2_1T!AK24=":",P2_1T!AK25=":"),":",(P2_1T!AK25-P2_1T!AK24)/P2_1T!AK24*100)</f>
        <v>-0.78388608095596624</v>
      </c>
      <c r="AL25" s="172">
        <f>IF(OR(P2_1T!AL24=":",P2_1T!AL25=":"),":",(P2_1T!AL25-P2_1T!AL24)/P2_1T!AL24*100)</f>
        <v>12.824173313592368</v>
      </c>
      <c r="AM25" s="172">
        <f>IF(OR(P2_1T!AM24=":",P2_1T!AM25=":"),":",(P2_1T!AM25-P2_1T!AM24)/P2_1T!AM24*100)</f>
        <v>-5.669220361175686</v>
      </c>
      <c r="AN25" s="172">
        <f>IF(OR(P2_1T!AN24=":",P2_1T!AN25=":"),":",(P2_1T!AN25-P2_1T!AN24)/P2_1T!AN24*100)</f>
        <v>-2.281160022572235</v>
      </c>
      <c r="AO25" s="172">
        <f>IF(OR(P2_1T!AO24=":",P2_1T!AO25=":"),":",(P2_1T!AO25-P2_1T!AO24)/P2_1T!AO24*100)</f>
        <v>-1.7166711365447243</v>
      </c>
      <c r="AP25" s="190"/>
      <c r="AQ25" s="172">
        <f>IF(OR(P2_1T!AQ24=":",P2_1T!AQ25=":"),":",(P2_1T!AQ25-P2_1T!AQ24)/P2_1T!AQ24*100)</f>
        <v>6.9630879476673364</v>
      </c>
      <c r="AR25" s="172">
        <f>IF(OR(P2_1T!AR24=":",P2_1T!AR25=":"),":",(P2_1T!AR25-P2_1T!AR24)/P2_1T!AR24*100)</f>
        <v>0.58707491975048587</v>
      </c>
      <c r="AS25" s="172">
        <f>IF(OR(P2_1T!AS24=":",P2_1T!AS25=":"),":",(P2_1T!AS25-P2_1T!AS24)/P2_1T!AS24*100)</f>
        <v>0.27987311649756086</v>
      </c>
    </row>
    <row r="26" spans="1:45" ht="22.5" customHeight="1">
      <c r="A26" s="77">
        <f t="shared" si="0"/>
        <v>1</v>
      </c>
      <c r="B26" s="105">
        <v>2014</v>
      </c>
      <c r="C26" s="172">
        <f>IF(OR(P2_1T!C25=":",P2_1T!C26=":"),":",(P2_1T!C26-P2_1T!C25)/P2_1T!C25*100)</f>
        <v>-2.9062359684863832</v>
      </c>
      <c r="D26" s="172">
        <f>IF(OR(P2_1T!D25=":",P2_1T!D26=":"),":",(P2_1T!D26-P2_1T!D25)/P2_1T!D25*100)</f>
        <v>0.18716589668046663</v>
      </c>
      <c r="E26" s="172">
        <f>IF(OR(P2_1T!E25=":",P2_1T!E26=":"),":",(P2_1T!E26-P2_1T!E25)/P2_1T!E25*100)</f>
        <v>3.1473945324239492</v>
      </c>
      <c r="F26" s="172">
        <f>IF(OR(P2_1T!F25=":",P2_1T!F26=":"),":",(P2_1T!F26-P2_1T!F25)/P2_1T!F25*100)</f>
        <v>1.1875604870262104</v>
      </c>
      <c r="G26" s="172">
        <f>IF(OR(P2_1T!G25=":",P2_1T!G26=":"),":",(P2_1T!G26-P2_1T!G25)/P2_1T!G25*100)</f>
        <v>0.19878901217329262</v>
      </c>
      <c r="H26" s="172">
        <f>IF(OR(P2_1T!H25=":",P2_1T!H26=":"),":",(P2_1T!H26-P2_1T!H25)/P2_1T!H25*100)</f>
        <v>-7.5919739345697455</v>
      </c>
      <c r="I26" s="172">
        <f>IF(OR(P2_1T!I25=":",P2_1T!I26=":"),":",(P2_1T!I26-P2_1T!I25)/P2_1T!I25*100)</f>
        <v>1.301617324094017</v>
      </c>
      <c r="J26" s="172">
        <f>IF(OR(P2_1T!J25=":",P2_1T!J26=":"),":",(P2_1T!J26-P2_1T!J25)/P2_1T!J25*100)</f>
        <v>-4.5937198976113596</v>
      </c>
      <c r="K26" s="172">
        <f>IF(OR(P2_1T!K25=":",P2_1T!K26=":"),":",(P2_1T!K26-P2_1T!K25)/P2_1T!K25*100)</f>
        <v>2.8685114993538199</v>
      </c>
      <c r="L26" s="172">
        <f>IF(OR(P2_1T!L25=":",P2_1T!L26=":"),":",(P2_1T!L26-P2_1T!L25)/P2_1T!L25*100)</f>
        <v>-4.5626976466036249</v>
      </c>
      <c r="M26" s="172">
        <f>IF(OR(P2_1T!M25=":",P2_1T!M26=":"),":",(P2_1T!M26-P2_1T!M25)/P2_1T!M25*100)</f>
        <v>-6.4395036100566374</v>
      </c>
      <c r="N26" s="172">
        <f>IF(OR(P2_1T!N25=":",P2_1T!N26=":"),":",(P2_1T!N26-P2_1T!N25)/P2_1T!N25*100)</f>
        <v>-1.9574811570954289</v>
      </c>
      <c r="O26" s="172">
        <f>IF(OR(P2_1T!O25=":",P2_1T!O26=":"),":",(P2_1T!O26-P2_1T!O25)/P2_1T!O25*100)</f>
        <v>0.26239788430119937</v>
      </c>
      <c r="P26" s="172">
        <f>IF(OR(P2_1T!P25=":",P2_1T!P26=":"),":",(P2_1T!P26-P2_1T!P25)/P2_1T!P25*100)</f>
        <v>-6.3319102298619896</v>
      </c>
      <c r="Q26" s="172">
        <f>IF(OR(P2_1T!Q25=":",P2_1T!Q26=":"),":",(P2_1T!Q26-P2_1T!Q25)/P2_1T!Q25*100)</f>
        <v>2.0709038710412866</v>
      </c>
      <c r="R26" s="172">
        <f>IF(OR(P2_1T!R25=":",P2_1T!R26=":"),":",(P2_1T!R26-P2_1T!R25)/P2_1T!R25*100)</f>
        <v>2.6508137446470344E-2</v>
      </c>
      <c r="S26" s="172">
        <f>IF(OR(P2_1T!S25=":",P2_1T!S26=":"),":",(P2_1T!S26-P2_1T!S25)/P2_1T!S25*100)</f>
        <v>-0.81486298398898516</v>
      </c>
      <c r="T26" s="172">
        <f>IF(OR(P2_1T!T25=":",P2_1T!T26=":"),":",(P2_1T!T26-P2_1T!T25)/P2_1T!T25*100)</f>
        <v>-1.2807609964598492</v>
      </c>
      <c r="U26" s="172">
        <f>IF(OR(P2_1T!U25=":",P2_1T!U26=":"),":",(P2_1T!U26-P2_1T!U25)/P2_1T!U25*100)</f>
        <v>-5.8371125686347494</v>
      </c>
      <c r="V26" s="172">
        <f>IF(OR(P2_1T!V25=":",P2_1T!V26=":"),":",(P2_1T!V26-P2_1T!V25)/P2_1T!V25*100)</f>
        <v>-0.31541111717658044</v>
      </c>
      <c r="W26" s="172" t="s">
        <v>126</v>
      </c>
      <c r="X26" s="195" t="s">
        <v>126</v>
      </c>
      <c r="Y26" s="172" t="s">
        <v>126</v>
      </c>
      <c r="Z26" s="172" t="s">
        <v>126</v>
      </c>
      <c r="AA26" s="172" t="s">
        <v>126</v>
      </c>
      <c r="AB26" s="172" t="s">
        <v>126</v>
      </c>
      <c r="AC26" s="175">
        <f>IF(OR(P2_1T!AC25=":",P2_1T!AC26=":"),":",(P2_1T!AC26-P2_1T!AC25)/P2_1T!AC25*100)</f>
        <v>0.42147374626199402</v>
      </c>
      <c r="AD26" s="172" t="s">
        <v>126</v>
      </c>
      <c r="AE26" s="172">
        <f>IF(OR(P2_1T!AE25=":",P2_1T!AE26=":"),":",(P2_1T!AE26-P2_1T!AE25)/P2_1T!AE25*100)</f>
        <v>-2.9062359684863832</v>
      </c>
      <c r="AF26" s="172">
        <f>IF(OR(P2_1T!AF25=":",P2_1T!AF26=":"),":",(P2_1T!AF26-P2_1T!AF25)/P2_1T!AF25*100)</f>
        <v>3.1330501560638386</v>
      </c>
      <c r="AG26" s="172">
        <f>IF(OR(P2_1T!AG25=":",P2_1T!AG26=":"),":",(P2_1T!AG26-P2_1T!AG25)/P2_1T!AG25*100)</f>
        <v>3.1473945324239492</v>
      </c>
      <c r="AH26" s="172">
        <f>IF(OR(P2_1T!AH25=":",P2_1T!AH26=":"),":",(P2_1T!AH26-P2_1T!AH25)/P2_1T!AH25*100)</f>
        <v>-7.5919739345697455</v>
      </c>
      <c r="AI26" s="172">
        <f>IF(OR(P2_1T!AI25=":",P2_1T!AI26=":"),":",(P2_1T!AI26-P2_1T!AI25)/P2_1T!AI25*100)</f>
        <v>-5.7213687246053637E-3</v>
      </c>
      <c r="AJ26" s="172">
        <f>IF(OR(P2_1T!AJ25=":",P2_1T!AJ26=":"),":",(P2_1T!AJ26-P2_1T!AJ25)/P2_1T!AJ25*100)</f>
        <v>-4.5626976466036249</v>
      </c>
      <c r="AK26" s="172">
        <f>IF(OR(P2_1T!AK25=":",P2_1T!AK26=":"),":",(P2_1T!AK26-P2_1T!AK25)/P2_1T!AK25*100)</f>
        <v>-6.4395036100566374</v>
      </c>
      <c r="AL26" s="172">
        <f>IF(OR(P2_1T!AL25=":",P2_1T!AL26=":"),":",(P2_1T!AL26-P2_1T!AL25)/P2_1T!AL25*100)</f>
        <v>-1.9574811570954289</v>
      </c>
      <c r="AM26" s="172">
        <f>IF(OR(P2_1T!AM25=":",P2_1T!AM26=":"),":",(P2_1T!AM26-P2_1T!AM25)/P2_1T!AM25*100)</f>
        <v>-0.84868930173694812</v>
      </c>
      <c r="AN26" s="172">
        <f>IF(OR(P2_1T!AN25=":",P2_1T!AN26=":"),":",(P2_1T!AN26-P2_1T!AN25)/P2_1T!AN25*100)</f>
        <v>0.70511206859361175</v>
      </c>
      <c r="AO26" s="172">
        <f>IF(OR(P2_1T!AO25=":",P2_1T!AO26=":"),":",(P2_1T!AO26-P2_1T!AO25)/P2_1T!AO25*100)</f>
        <v>3.2970409563435976</v>
      </c>
      <c r="AP26" s="190"/>
      <c r="AQ26" s="172">
        <f>IF(OR(P2_1T!AQ25=":",P2_1T!AQ26=":"),":",(P2_1T!AQ26-P2_1T!AQ25)/P2_1T!AQ25*100)</f>
        <v>-3.0597102040468425</v>
      </c>
      <c r="AR26" s="172">
        <f>IF(OR(P2_1T!AR25=":",P2_1T!AR26=":"),":",(P2_1T!AR26-P2_1T!AR25)/P2_1T!AR25*100)</f>
        <v>0.52637352892809297</v>
      </c>
      <c r="AS26" s="172">
        <f>IF(OR(P2_1T!AS25=":",P2_1T!AS26=":"),":",(P2_1T!AS26-P2_1T!AS25)/P2_1T!AS25*100)</f>
        <v>-0.24232149753363816</v>
      </c>
    </row>
    <row r="27" spans="1:45" ht="22.5" customHeight="1">
      <c r="A27" s="77">
        <f t="shared" si="0"/>
        <v>1</v>
      </c>
      <c r="B27" s="105">
        <v>2015</v>
      </c>
      <c r="C27" s="172">
        <f>IF(OR(P2_1T!C26=":",P2_1T!C27=":"),":",(P2_1T!C27-P2_1T!C26)/P2_1T!C26*100)</f>
        <v>4.3739620305862594</v>
      </c>
      <c r="D27" s="172">
        <f>IF(OR(P2_1T!D26=":",P2_1T!D27=":"),":",(P2_1T!D27-P2_1T!D26)/P2_1T!D26*100)</f>
        <v>3.4350166546087935</v>
      </c>
      <c r="E27" s="172">
        <f>IF(OR(P2_1T!E26=":",P2_1T!E27=":"),":",(P2_1T!E27-P2_1T!E26)/P2_1T!E26*100)</f>
        <v>1.5184098406725328</v>
      </c>
      <c r="F27" s="172">
        <f>IF(OR(P2_1T!F26=":",P2_1T!F27=":"),":",(P2_1T!F27-P2_1T!F26)/P2_1T!F26*100)</f>
        <v>7.8562752900443265</v>
      </c>
      <c r="G27" s="172">
        <f>IF(OR(P2_1T!G26=":",P2_1T!G27=":"),":",(P2_1T!G27-P2_1T!G26)/P2_1T!G26*100)</f>
        <v>-0.12700049761531926</v>
      </c>
      <c r="H27" s="172">
        <f>IF(OR(P2_1T!H26=":",P2_1T!H27=":"),":",(P2_1T!H27-P2_1T!H26)/P2_1T!H26*100)</f>
        <v>-5.4067932608581497</v>
      </c>
      <c r="I27" s="172">
        <f>IF(OR(P2_1T!I26=":",P2_1T!I27=":"),":",(P2_1T!I27-P2_1T!I26)/P2_1T!I26*100)</f>
        <v>8.0608023903293677E-2</v>
      </c>
      <c r="J27" s="172">
        <f>IF(OR(P2_1T!J26=":",P2_1T!J27=":"),":",(P2_1T!J27-P2_1T!J26)/P2_1T!J26*100)</f>
        <v>3.0862281727079548</v>
      </c>
      <c r="K27" s="172">
        <f>IF(OR(P2_1T!K26=":",P2_1T!K27=":"),":",(P2_1T!K27-P2_1T!K26)/P2_1T!K26*100)</f>
        <v>3.4954819122624721</v>
      </c>
      <c r="L27" s="172">
        <f>IF(OR(P2_1T!L26=":",P2_1T!L27=":"),":",(P2_1T!L27-P2_1T!L26)/P2_1T!L26*100)</f>
        <v>0.41619974834352397</v>
      </c>
      <c r="M27" s="172">
        <f>IF(OR(P2_1T!M26=":",P2_1T!M27=":"),":",(P2_1T!M27-P2_1T!M26)/P2_1T!M26*100)</f>
        <v>-4.3298410480578628E-2</v>
      </c>
      <c r="N27" s="172">
        <f>IF(OR(P2_1T!N26=":",P2_1T!N27=":"),":",(P2_1T!N27-P2_1T!N26)/P2_1T!N26*100)</f>
        <v>-4.213586232036624</v>
      </c>
      <c r="O27" s="172">
        <f>IF(OR(P2_1T!O26=":",P2_1T!O27=":"),":",(P2_1T!O27-P2_1T!O26)/P2_1T!O26*100)</f>
        <v>-0.90910897578801253</v>
      </c>
      <c r="P27" s="172">
        <f>IF(OR(P2_1T!P26=":",P2_1T!P27=":"),":",(P2_1T!P27-P2_1T!P26)/P2_1T!P26*100)</f>
        <v>0.64988959384635758</v>
      </c>
      <c r="Q27" s="172">
        <f>IF(OR(P2_1T!Q26=":",P2_1T!Q27=":"),":",(P2_1T!Q27-P2_1T!Q26)/P2_1T!Q26*100)</f>
        <v>0.50684866721945454</v>
      </c>
      <c r="R27" s="172">
        <f>IF(OR(P2_1T!R26=":",P2_1T!R27=":"),":",(P2_1T!R27-P2_1T!R26)/P2_1T!R26*100)</f>
        <v>0.78955561204328428</v>
      </c>
      <c r="S27" s="172">
        <f>IF(OR(P2_1T!S26=":",P2_1T!S27=":"),":",(P2_1T!S27-P2_1T!S26)/P2_1T!S26*100)</f>
        <v>0.77596995527333923</v>
      </c>
      <c r="T27" s="172">
        <f>IF(OR(P2_1T!T26=":",P2_1T!T27=":"),":",(P2_1T!T27-P2_1T!T26)/P2_1T!T26*100)</f>
        <v>-2.7072486582101463</v>
      </c>
      <c r="U27" s="172">
        <f>IF(OR(P2_1T!U26=":",P2_1T!U27=":"),":",(P2_1T!U27-P2_1T!U26)/P2_1T!U26*100)</f>
        <v>-1.1310522593411421</v>
      </c>
      <c r="V27" s="172">
        <f>IF(OR(P2_1T!V26=":",P2_1T!V27=":"),":",(P2_1T!V27-P2_1T!V26)/P2_1T!V26*100)</f>
        <v>-0.35903013562593228</v>
      </c>
      <c r="W27" s="172" t="s">
        <v>126</v>
      </c>
      <c r="X27" s="195" t="s">
        <v>126</v>
      </c>
      <c r="Y27" s="172" t="s">
        <v>126</v>
      </c>
      <c r="Z27" s="172" t="s">
        <v>126</v>
      </c>
      <c r="AA27" s="172" t="s">
        <v>126</v>
      </c>
      <c r="AB27" s="172" t="s">
        <v>126</v>
      </c>
      <c r="AC27" s="175">
        <f>IF(OR(P2_1T!AC26=":",P2_1T!AC27=":"),":",(P2_1T!AC27-P2_1T!AC26)/P2_1T!AC26*100)</f>
        <v>0.85823834727793791</v>
      </c>
      <c r="AD27" s="172" t="s">
        <v>126</v>
      </c>
      <c r="AE27" s="172">
        <f>IF(OR(P2_1T!AE26=":",P2_1T!AE27=":"),":",(P2_1T!AE27-P2_1T!AE26)/P2_1T!AE26*100)</f>
        <v>4.3739620305862594</v>
      </c>
      <c r="AF27" s="172">
        <f>IF(OR(P2_1T!AF26=":",P2_1T!AF27=":"),":",(P2_1T!AF27-P2_1T!AF26)/P2_1T!AF26*100)</f>
        <v>1.5721568969306536</v>
      </c>
      <c r="AG27" s="172">
        <f>IF(OR(P2_1T!AG26=":",P2_1T!AG27=":"),":",(P2_1T!AG27-P2_1T!AG26)/P2_1T!AG26*100)</f>
        <v>1.5184098406725328</v>
      </c>
      <c r="AH27" s="172">
        <f>IF(OR(P2_1T!AH26=":",P2_1T!AH27=":"),":",(P2_1T!AH27-P2_1T!AH26)/P2_1T!AH26*100)</f>
        <v>-5.4067932608581497</v>
      </c>
      <c r="AI27" s="172">
        <f>IF(OR(P2_1T!AI26=":",P2_1T!AI27=":"),":",(P2_1T!AI27-P2_1T!AI26)/P2_1T!AI26*100)</f>
        <v>1.3088609189670117</v>
      </c>
      <c r="AJ27" s="172">
        <f>IF(OR(P2_1T!AJ26=":",P2_1T!AJ27=":"),":",(P2_1T!AJ27-P2_1T!AJ26)/P2_1T!AJ26*100)</f>
        <v>0.41619974834352397</v>
      </c>
      <c r="AK27" s="172">
        <f>IF(OR(P2_1T!AK26=":",P2_1T!AK27=":"),":",(P2_1T!AK27-P2_1T!AK26)/P2_1T!AK26*100)</f>
        <v>-4.3298410480578628E-2</v>
      </c>
      <c r="AL27" s="172">
        <f>IF(OR(P2_1T!AL26=":",P2_1T!AL27=":"),":",(P2_1T!AL27-P2_1T!AL26)/P2_1T!AL26*100)</f>
        <v>-4.213586232036624</v>
      </c>
      <c r="AM27" s="172">
        <f>IF(OR(P2_1T!AM26=":",P2_1T!AM27=":"),":",(P2_1T!AM27-P2_1T!AM26)/P2_1T!AM26*100)</f>
        <v>-0.71591486072602228</v>
      </c>
      <c r="AN27" s="172">
        <f>IF(OR(P2_1T!AN26=":",P2_1T!AN27=":"),":",(P2_1T!AN27-P2_1T!AN26)/P2_1T!AN26*100)</f>
        <v>0.536837225516127</v>
      </c>
      <c r="AO27" s="172">
        <f>IF(OR(P2_1T!AO26=":",P2_1T!AO27=":"),":",(P2_1T!AO27-P2_1T!AO26)/P2_1T!AO26*100)</f>
        <v>0.74048475327821772</v>
      </c>
      <c r="AP27" s="190"/>
      <c r="AQ27" s="172">
        <f>IF(OR(P2_1T!AQ26=":",P2_1T!AQ27=":"),":",(P2_1T!AQ27-P2_1T!AQ26)/P2_1T!AQ26*100)</f>
        <v>4.4046235056330927</v>
      </c>
      <c r="AR27" s="172">
        <f>IF(OR(P2_1T!AR26=":",P2_1T!AR27=":"),":",(P2_1T!AR27-P2_1T!AR26)/P2_1T!AR26*100)</f>
        <v>-0.49460243473736598</v>
      </c>
      <c r="AS27" s="172">
        <f>IF(OR(P2_1T!AS26=":",P2_1T!AS27=":"),":",(P2_1T!AS27-P2_1T!AS26)/P2_1T!AS26*100)</f>
        <v>0.69285551189557115</v>
      </c>
    </row>
    <row r="28" spans="1:45" ht="12.75" customHeight="1">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96"/>
      <c r="Y28" s="173"/>
      <c r="Z28" s="173"/>
      <c r="AA28" s="173"/>
      <c r="AB28" s="173"/>
      <c r="AC28" s="196"/>
      <c r="AD28" s="173"/>
      <c r="AE28" s="173"/>
      <c r="AF28" s="173"/>
      <c r="AG28" s="173"/>
      <c r="AH28" s="173"/>
      <c r="AI28" s="173"/>
      <c r="AJ28" s="173"/>
      <c r="AK28" s="173"/>
      <c r="AL28" s="173"/>
      <c r="AM28" s="173"/>
      <c r="AN28" s="173"/>
      <c r="AO28" s="173"/>
    </row>
    <row r="29" spans="1:45" s="174" customFormat="1" ht="22.5" customHeight="1">
      <c r="B29" s="34" t="str">
        <f>INDEX($B$7:$B$27,$A$28-2)&amp;"-"&amp;INDEX($B$7:$B$27,$A$28)</f>
        <v>2013-2015</v>
      </c>
      <c r="C29" s="175">
        <f>AVERAGE(INDEX(C$7:C$27,$A$28-2),INDEX(C$7:C$27,$A$28-1),INDEX(C$7:C$27,$A$28))</f>
        <v>2.9840847148860177</v>
      </c>
      <c r="D29" s="175">
        <f t="shared" ref="D29:AS29" si="1">AVERAGE(INDEX(D$7:D$27,$A$28-2),INDEX(D$7:D$27,$A$28-1),INDEX(D$7:D$27,$A$28))</f>
        <v>6.6123141441388134</v>
      </c>
      <c r="E29" s="175">
        <f t="shared" si="1"/>
        <v>1.4684557860481615</v>
      </c>
      <c r="F29" s="175">
        <f t="shared" si="1"/>
        <v>4.9937898271664407</v>
      </c>
      <c r="G29" s="175">
        <f t="shared" si="1"/>
        <v>4.2018474577530123</v>
      </c>
      <c r="H29" s="175">
        <f t="shared" si="1"/>
        <v>-6.5045953706714839</v>
      </c>
      <c r="I29" s="175">
        <f t="shared" si="1"/>
        <v>0.64884232032848543</v>
      </c>
      <c r="J29" s="175">
        <f t="shared" si="1"/>
        <v>0.33702473214491874</v>
      </c>
      <c r="K29" s="175">
        <f t="shared" si="1"/>
        <v>1.3213966085364492</v>
      </c>
      <c r="L29" s="175">
        <f t="shared" si="1"/>
        <v>1.837548288292189</v>
      </c>
      <c r="M29" s="175">
        <f t="shared" si="1"/>
        <v>-2.4222293671643942</v>
      </c>
      <c r="N29" s="175">
        <f t="shared" si="1"/>
        <v>2.217701974820105</v>
      </c>
      <c r="O29" s="175">
        <f t="shared" si="1"/>
        <v>-1.641397218764469</v>
      </c>
      <c r="P29" s="175">
        <f t="shared" si="1"/>
        <v>-5.0501571440361364</v>
      </c>
      <c r="Q29" s="175">
        <f t="shared" si="1"/>
        <v>-0.49452520156842866</v>
      </c>
      <c r="R29" s="175">
        <f t="shared" si="1"/>
        <v>-0.19731476950433904</v>
      </c>
      <c r="S29" s="175">
        <f t="shared" si="1"/>
        <v>0.42829632883764912</v>
      </c>
      <c r="T29" s="175">
        <f t="shared" si="1"/>
        <v>-4.0273229474642784</v>
      </c>
      <c r="U29" s="175">
        <f t="shared" si="1"/>
        <v>-1.3352299662596676</v>
      </c>
      <c r="V29" s="175">
        <f t="shared" si="1"/>
        <v>-1.7427860015275336</v>
      </c>
      <c r="W29" s="175"/>
      <c r="X29" s="175"/>
      <c r="Y29" s="175"/>
      <c r="Z29" s="175"/>
      <c r="AA29" s="175"/>
      <c r="AB29" s="175"/>
      <c r="AC29" s="175">
        <f t="shared" si="1"/>
        <v>0.9582499100316616</v>
      </c>
      <c r="AD29" s="175"/>
      <c r="AE29" s="175">
        <f t="shared" si="1"/>
        <v>2.9840847148860177</v>
      </c>
      <c r="AF29" s="175">
        <f t="shared" si="1"/>
        <v>2.7584734468573493</v>
      </c>
      <c r="AG29" s="175">
        <f t="shared" si="1"/>
        <v>1.4684557860481615</v>
      </c>
      <c r="AH29" s="175">
        <f t="shared" si="1"/>
        <v>-6.5045953706714839</v>
      </c>
      <c r="AI29" s="175">
        <f t="shared" si="1"/>
        <v>0.61673148378081544</v>
      </c>
      <c r="AJ29" s="175">
        <f t="shared" si="1"/>
        <v>1.837548288292189</v>
      </c>
      <c r="AK29" s="175">
        <f t="shared" si="1"/>
        <v>-2.4222293671643942</v>
      </c>
      <c r="AL29" s="175">
        <f t="shared" si="1"/>
        <v>2.217701974820105</v>
      </c>
      <c r="AM29" s="175">
        <f t="shared" si="1"/>
        <v>-2.4112748412128857</v>
      </c>
      <c r="AN29" s="175">
        <f t="shared" si="1"/>
        <v>-0.34640357615416545</v>
      </c>
      <c r="AO29" s="175">
        <f t="shared" si="1"/>
        <v>0.77361819102569707</v>
      </c>
      <c r="AP29" s="175"/>
      <c r="AQ29" s="175">
        <f t="shared" si="1"/>
        <v>2.7693337497511954</v>
      </c>
      <c r="AR29" s="175">
        <f t="shared" si="1"/>
        <v>0.20628200464707092</v>
      </c>
      <c r="AS29" s="175">
        <f t="shared" si="1"/>
        <v>0.24346904361983127</v>
      </c>
    </row>
    <row r="30" spans="1:45" s="174" customFormat="1" ht="22.5" customHeight="1">
      <c r="B30" s="34" t="str">
        <f>INDEX($B$7:$B$27,1)+1&amp;"-"&amp;INDEX($B$7:$B$27,$A$28)</f>
        <v>1996-2015</v>
      </c>
      <c r="C30" s="177">
        <f>AVERAGE(C7:C27)</f>
        <v>0.74889856455424675</v>
      </c>
      <c r="D30" s="177">
        <f t="shared" ref="D30:AO30" si="2">AVERAGE(D7:D27)</f>
        <v>4.1652396483097602</v>
      </c>
      <c r="E30" s="177">
        <f t="shared" si="2"/>
        <v>0.85381114374563827</v>
      </c>
      <c r="F30" s="177">
        <f t="shared" si="2"/>
        <v>2.916990807231322</v>
      </c>
      <c r="G30" s="177">
        <f t="shared" si="2"/>
        <v>4.5528822795529349</v>
      </c>
      <c r="H30" s="177">
        <f t="shared" si="2"/>
        <v>-2.0587392952508261</v>
      </c>
      <c r="I30" s="177">
        <f t="shared" si="2"/>
        <v>4.1326147870188299</v>
      </c>
      <c r="J30" s="177">
        <f t="shared" si="2"/>
        <v>0.42024148733481193</v>
      </c>
      <c r="K30" s="177">
        <f t="shared" si="2"/>
        <v>-0.15526838508406182</v>
      </c>
      <c r="L30" s="177">
        <f t="shared" si="2"/>
        <v>4.533001690672136</v>
      </c>
      <c r="M30" s="177">
        <f t="shared" si="2"/>
        <v>3.7373464762595021</v>
      </c>
      <c r="N30" s="177">
        <f t="shared" si="2"/>
        <v>-0.63190120715909603</v>
      </c>
      <c r="O30" s="177">
        <f t="shared" si="2"/>
        <v>-0.10224110287864449</v>
      </c>
      <c r="P30" s="177">
        <f t="shared" si="2"/>
        <v>0.46355744903484153</v>
      </c>
      <c r="Q30" s="177">
        <f t="shared" si="2"/>
        <v>0.798466530008904</v>
      </c>
      <c r="R30" s="177">
        <f t="shared" si="2"/>
        <v>-0.16408503805147392</v>
      </c>
      <c r="S30" s="177">
        <f t="shared" si="2"/>
        <v>0.18766088178055332</v>
      </c>
      <c r="T30" s="177">
        <f t="shared" si="2"/>
        <v>2.042919450728641</v>
      </c>
      <c r="U30" s="177">
        <f t="shared" si="2"/>
        <v>-0.48973817591500313</v>
      </c>
      <c r="V30" s="177">
        <f t="shared" si="2"/>
        <v>-0.48073726080556572</v>
      </c>
      <c r="W30" s="177"/>
      <c r="X30" s="197"/>
      <c r="Y30" s="177"/>
      <c r="Z30" s="177"/>
      <c r="AA30" s="177"/>
      <c r="AB30" s="177"/>
      <c r="AC30" s="197">
        <f t="shared" si="2"/>
        <v>1.293177711174883</v>
      </c>
      <c r="AD30" s="177"/>
      <c r="AE30" s="177">
        <f t="shared" si="2"/>
        <v>0.74889856455424675</v>
      </c>
      <c r="AF30" s="177">
        <f t="shared" si="2"/>
        <v>1.8207457870121064</v>
      </c>
      <c r="AG30" s="177">
        <f t="shared" si="2"/>
        <v>0.85381114374563827</v>
      </c>
      <c r="AH30" s="177">
        <f t="shared" si="2"/>
        <v>-2.0587392952508261</v>
      </c>
      <c r="AI30" s="177">
        <f t="shared" si="2"/>
        <v>1.7909219792285913</v>
      </c>
      <c r="AJ30" s="177">
        <f t="shared" si="2"/>
        <v>4.533001690672136</v>
      </c>
      <c r="AK30" s="177">
        <f t="shared" si="2"/>
        <v>3.7373464762595021</v>
      </c>
      <c r="AL30" s="177">
        <f t="shared" si="2"/>
        <v>-0.63190120715909603</v>
      </c>
      <c r="AM30" s="177">
        <f t="shared" si="2"/>
        <v>0.15837384805776339</v>
      </c>
      <c r="AN30" s="177">
        <f t="shared" si="2"/>
        <v>0.39106309703032982</v>
      </c>
      <c r="AO30" s="177">
        <f t="shared" si="2"/>
        <v>-1.7843716503585334</v>
      </c>
      <c r="AP30" s="177"/>
      <c r="AQ30" s="177">
        <f t="shared" ref="AQ30:AS30" si="3">AVERAGE(AQ7:AQ27)</f>
        <v>0.76634124094773581</v>
      </c>
      <c r="AR30" s="177">
        <f t="shared" si="3"/>
        <v>0.32511993317049454</v>
      </c>
      <c r="AS30" s="177">
        <f t="shared" si="3"/>
        <v>1.1094666545281577</v>
      </c>
    </row>
    <row r="31" spans="1:45" ht="22.5" customHeight="1">
      <c r="B31" s="34" t="str">
        <f>INDEX($B$7:$B$27,1)+1&amp;"-2008"</f>
        <v>1996-2008</v>
      </c>
      <c r="C31" s="177">
        <f ca="1">AVERAGE(OFFSET(C$7,0,0,14,1))</f>
        <v>-0.81596905993662538</v>
      </c>
      <c r="D31" s="177">
        <f t="shared" ref="D31:AS31" ca="1" si="4">AVERAGE(OFFSET(D$7,0,0,14,1))</f>
        <v>9.7076410071129153</v>
      </c>
      <c r="E31" s="177">
        <f t="shared" ca="1" si="4"/>
        <v>1.1623228891874926</v>
      </c>
      <c r="F31" s="177">
        <f t="shared" ca="1" si="4"/>
        <v>4.5722896208538364</v>
      </c>
      <c r="G31" s="177">
        <f t="shared" ca="1" si="4"/>
        <v>4.0630360416529623</v>
      </c>
      <c r="H31" s="177">
        <f t="shared" ca="1" si="4"/>
        <v>0.87127157547282141</v>
      </c>
      <c r="I31" s="177">
        <f t="shared" ca="1" si="4"/>
        <v>5.482155794830617</v>
      </c>
      <c r="J31" s="177">
        <f t="shared" ca="1" si="4"/>
        <v>0.79752779051362643</v>
      </c>
      <c r="K31" s="177">
        <f t="shared" ca="1" si="4"/>
        <v>-0.90042127887136136</v>
      </c>
      <c r="L31" s="177">
        <f t="shared" ca="1" si="4"/>
        <v>6.6599167226452511</v>
      </c>
      <c r="M31" s="177">
        <f t="shared" ca="1" si="4"/>
        <v>5.9198564659299011</v>
      </c>
      <c r="N31" s="177">
        <f t="shared" ca="1" si="4"/>
        <v>-1.6675684548806906</v>
      </c>
      <c r="O31" s="177">
        <f t="shared" ca="1" si="4"/>
        <v>0.35236801030991149</v>
      </c>
      <c r="P31" s="177">
        <f t="shared" ca="1" si="4"/>
        <v>2.6874480841243726</v>
      </c>
      <c r="Q31" s="177">
        <f t="shared" ca="1" si="4"/>
        <v>0.36061741892098548</v>
      </c>
      <c r="R31" s="177">
        <f t="shared" ca="1" si="4"/>
        <v>-5.2289536214719053E-2</v>
      </c>
      <c r="S31" s="177">
        <f t="shared" ca="1" si="4"/>
        <v>0.13295012259344213</v>
      </c>
      <c r="T31" s="177">
        <f t="shared" ca="1" si="4"/>
        <v>1.9568762760173344</v>
      </c>
      <c r="U31" s="177">
        <f t="shared" ca="1" si="4"/>
        <v>-0.10730165562571542</v>
      </c>
      <c r="V31" s="177">
        <f t="shared" ca="1" si="4"/>
        <v>-0.50902073993117003</v>
      </c>
      <c r="W31" s="177"/>
      <c r="X31" s="177"/>
      <c r="Y31" s="177"/>
      <c r="Z31" s="177"/>
      <c r="AA31" s="177"/>
      <c r="AB31" s="177"/>
      <c r="AC31" s="177">
        <f t="shared" ca="1" si="4"/>
        <v>1.6392644075991933</v>
      </c>
      <c r="AD31" s="177"/>
      <c r="AE31" s="177">
        <f t="shared" ca="1" si="4"/>
        <v>-0.81596905993662538</v>
      </c>
      <c r="AF31" s="177">
        <f t="shared" ca="1" si="4"/>
        <v>2.124457418663809</v>
      </c>
      <c r="AG31" s="177">
        <f t="shared" ca="1" si="4"/>
        <v>1.1623228891874926</v>
      </c>
      <c r="AH31" s="177">
        <f t="shared" ca="1" si="4"/>
        <v>0.87127157547282141</v>
      </c>
      <c r="AI31" s="177">
        <f t="shared" ca="1" si="4"/>
        <v>2.291957189776948</v>
      </c>
      <c r="AJ31" s="177">
        <f t="shared" ca="1" si="4"/>
        <v>6.6599167226452511</v>
      </c>
      <c r="AK31" s="177">
        <f t="shared" ca="1" si="4"/>
        <v>5.9198564659299011</v>
      </c>
      <c r="AL31" s="177">
        <f t="shared" ca="1" si="4"/>
        <v>-1.6675684548806906</v>
      </c>
      <c r="AM31" s="177">
        <f t="shared" ca="1" si="4"/>
        <v>0.96813731917421353</v>
      </c>
      <c r="AN31" s="177">
        <f t="shared" ca="1" si="4"/>
        <v>0.21424473182586518</v>
      </c>
      <c r="AO31" s="177">
        <f t="shared" ca="1" si="4"/>
        <v>-2.5095964369435162</v>
      </c>
      <c r="AP31" s="177"/>
      <c r="AQ31" s="177">
        <f t="shared" ca="1" si="4"/>
        <v>-3.786068610121697E-2</v>
      </c>
      <c r="AR31" s="177">
        <f t="shared" ca="1" si="4"/>
        <v>1.6297671557676783</v>
      </c>
      <c r="AS31" s="177">
        <f t="shared" ca="1" si="4"/>
        <v>1.3388768414605723</v>
      </c>
    </row>
    <row r="32" spans="1:45" ht="22.5" customHeight="1">
      <c r="B32" s="34" t="str">
        <f>"2009-"&amp;INDEX($B$7:$B$27,$A$28)</f>
        <v>2009-2015</v>
      </c>
      <c r="C32" s="177">
        <f ca="1">AVERAGE(OFFSET(C$21,0,0,$A$28-SUM($A$7:$A$20),1))</f>
        <v>3.6550812957515815</v>
      </c>
      <c r="D32" s="177">
        <f t="shared" ref="D32:AS32" ca="1" si="5">AVERAGE(OFFSET(D$21,0,0,$A$28-SUM($A$7:$A$20),1))</f>
        <v>-6.1277914466103836</v>
      </c>
      <c r="E32" s="177">
        <f t="shared" ca="1" si="5"/>
        <v>0.28086075935362353</v>
      </c>
      <c r="F32" s="177">
        <f t="shared" ca="1" si="5"/>
        <v>-0.15713556092477735</v>
      </c>
      <c r="G32" s="177">
        <f t="shared" ca="1" si="5"/>
        <v>5.4625967213671682</v>
      </c>
      <c r="H32" s="177">
        <f t="shared" ca="1" si="5"/>
        <v>-7.5001880551661699</v>
      </c>
      <c r="I32" s="177">
        <f t="shared" ca="1" si="5"/>
        <v>1.6263243439397994</v>
      </c>
      <c r="J32" s="177">
        <f t="shared" ca="1" si="5"/>
        <v>-0.28043307571155779</v>
      </c>
      <c r="K32" s="177">
        <f t="shared" ca="1" si="5"/>
        <v>1.2285869890923515</v>
      </c>
      <c r="L32" s="177">
        <f t="shared" ca="1" si="5"/>
        <v>0.58301663129349179</v>
      </c>
      <c r="M32" s="177">
        <f t="shared" ca="1" si="5"/>
        <v>-0.3158863616998116</v>
      </c>
      <c r="N32" s="177">
        <f t="shared" ca="1" si="5"/>
        <v>1.2914808243238654</v>
      </c>
      <c r="O32" s="177">
        <f t="shared" ca="1" si="5"/>
        <v>-0.94651517022882004</v>
      </c>
      <c r="P32" s="177">
        <f t="shared" ca="1" si="5"/>
        <v>-3.6665251589885735</v>
      </c>
      <c r="Q32" s="177">
        <f t="shared" ca="1" si="5"/>
        <v>1.6116148791721812</v>
      </c>
      <c r="R32" s="177">
        <f t="shared" ca="1" si="5"/>
        <v>-0.37170525574830443</v>
      </c>
      <c r="S32" s="177">
        <f t="shared" ca="1" si="5"/>
        <v>0.28926657741375983</v>
      </c>
      <c r="T32" s="177">
        <f t="shared" ca="1" si="5"/>
        <v>2.2027139180496378</v>
      </c>
      <c r="U32" s="177">
        <f t="shared" ca="1" si="5"/>
        <v>-1.1999774278808231</v>
      </c>
      <c r="V32" s="177">
        <f t="shared" ca="1" si="5"/>
        <v>-0.42821079957230074</v>
      </c>
      <c r="W32" s="177"/>
      <c r="X32" s="177"/>
      <c r="Y32" s="177"/>
      <c r="Z32" s="177"/>
      <c r="AA32" s="177"/>
      <c r="AB32" s="177"/>
      <c r="AC32" s="177">
        <f t="shared" ca="1" si="5"/>
        <v>0.65044527495830717</v>
      </c>
      <c r="AD32" s="177"/>
      <c r="AE32" s="177">
        <f t="shared" ca="1" si="5"/>
        <v>3.6550812957515815</v>
      </c>
      <c r="AF32" s="177">
        <f t="shared" ca="1" si="5"/>
        <v>1.2567098996589452</v>
      </c>
      <c r="AG32" s="177">
        <f t="shared" ca="1" si="5"/>
        <v>0.28086075935362353</v>
      </c>
      <c r="AH32" s="177">
        <f t="shared" ca="1" si="5"/>
        <v>-7.5001880551661699</v>
      </c>
      <c r="AI32" s="177">
        <f t="shared" ca="1" si="5"/>
        <v>0.86042801678164316</v>
      </c>
      <c r="AJ32" s="177">
        <f t="shared" ca="1" si="5"/>
        <v>0.58301663129349179</v>
      </c>
      <c r="AK32" s="177">
        <f t="shared" ca="1" si="5"/>
        <v>-0.3158863616998116</v>
      </c>
      <c r="AL32" s="177">
        <f t="shared" ca="1" si="5"/>
        <v>1.2914808243238654</v>
      </c>
      <c r="AM32" s="177">
        <f t="shared" ca="1" si="5"/>
        <v>-1.3454725983013582</v>
      </c>
      <c r="AN32" s="177">
        <f t="shared" ca="1" si="5"/>
        <v>0.71944006098147839</v>
      </c>
      <c r="AO32" s="177">
        <f t="shared" ca="1" si="5"/>
        <v>-0.43752561812928004</v>
      </c>
      <c r="AP32" s="177"/>
      <c r="AQ32" s="177">
        <f t="shared" ca="1" si="5"/>
        <v>2.2598591054672199</v>
      </c>
      <c r="AR32" s="177">
        <f t="shared" ca="1" si="5"/>
        <v>-2.0977963373671322</v>
      </c>
      <c r="AS32" s="177">
        <f t="shared" ca="1" si="5"/>
        <v>0.6834191645108163</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S32"/>
  <sheetViews>
    <sheetView topLeftCell="B7" workbookViewId="0">
      <selection activeCell="D29" sqref="D29"/>
    </sheetView>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192" customWidth="1"/>
    <col min="25" max="25" width="3.75" style="76" customWidth="1"/>
    <col min="26" max="26" width="10" style="76" customWidth="1"/>
    <col min="27" max="27" width="3.75" style="76" customWidth="1"/>
    <col min="28" max="28" width="10" style="76" customWidth="1"/>
    <col min="29" max="29" width="10" style="192" customWidth="1"/>
    <col min="30" max="30" width="3.75" style="76" customWidth="1"/>
    <col min="31" max="41" width="10" style="76" customWidth="1"/>
    <col min="42" max="42" width="3.75" style="76" customWidth="1"/>
    <col min="43" max="16384" width="9.125" style="76"/>
  </cols>
  <sheetData>
    <row r="1" spans="1:45" ht="30.75" thickBot="1">
      <c r="B1" s="36" t="s">
        <v>121</v>
      </c>
    </row>
    <row r="2" spans="1:45" ht="13.5" customHeight="1" thickTop="1">
      <c r="B2" s="44" t="s">
        <v>327</v>
      </c>
    </row>
    <row r="3" spans="1:45" ht="13.5" customHeight="1">
      <c r="B3" s="44" t="s">
        <v>131</v>
      </c>
    </row>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193" t="s">
        <v>125</v>
      </c>
      <c r="Y5" s="99" t="s">
        <v>125</v>
      </c>
      <c r="Z5" s="99" t="s">
        <v>125</v>
      </c>
      <c r="AA5" s="99" t="s">
        <v>125</v>
      </c>
      <c r="AB5" s="99" t="s">
        <v>125</v>
      </c>
      <c r="AC5" s="193"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94" t="s">
        <v>125</v>
      </c>
      <c r="Y6" s="101" t="s">
        <v>125</v>
      </c>
      <c r="Z6" s="191" t="s">
        <v>125</v>
      </c>
      <c r="AA6" s="101" t="s">
        <v>125</v>
      </c>
      <c r="AB6" s="101" t="s">
        <v>125</v>
      </c>
      <c r="AC6" s="194" t="s">
        <v>134</v>
      </c>
      <c r="AD6" s="101" t="s">
        <v>125</v>
      </c>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v>1</v>
      </c>
      <c r="B7" s="105">
        <v>1995</v>
      </c>
      <c r="C7" s="172" t="s">
        <v>126</v>
      </c>
      <c r="D7" s="172" t="s">
        <v>126</v>
      </c>
      <c r="E7" s="172" t="s">
        <v>126</v>
      </c>
      <c r="F7" s="172" t="s">
        <v>126</v>
      </c>
      <c r="G7" s="172" t="s">
        <v>126</v>
      </c>
      <c r="H7" s="172" t="s">
        <v>126</v>
      </c>
      <c r="I7" s="172" t="s">
        <v>126</v>
      </c>
      <c r="J7" s="172" t="s">
        <v>126</v>
      </c>
      <c r="K7" s="172" t="s">
        <v>126</v>
      </c>
      <c r="L7" s="172" t="s">
        <v>126</v>
      </c>
      <c r="M7" s="172" t="s">
        <v>126</v>
      </c>
      <c r="N7" s="172" t="s">
        <v>126</v>
      </c>
      <c r="O7" s="172" t="s">
        <v>126</v>
      </c>
      <c r="P7" s="172" t="s">
        <v>126</v>
      </c>
      <c r="Q7" s="172" t="s">
        <v>126</v>
      </c>
      <c r="R7" s="172" t="s">
        <v>126</v>
      </c>
      <c r="S7" s="172" t="s">
        <v>126</v>
      </c>
      <c r="T7" s="172" t="s">
        <v>126</v>
      </c>
      <c r="U7" s="172" t="s">
        <v>126</v>
      </c>
      <c r="V7" s="172" t="s">
        <v>126</v>
      </c>
      <c r="W7" s="172" t="s">
        <v>126</v>
      </c>
      <c r="X7" s="195" t="s">
        <v>126</v>
      </c>
      <c r="Y7" s="172" t="s">
        <v>126</v>
      </c>
      <c r="Z7" s="172" t="s">
        <v>126</v>
      </c>
      <c r="AA7" s="172" t="s">
        <v>126</v>
      </c>
      <c r="AB7" s="172" t="s">
        <v>126</v>
      </c>
      <c r="AC7" s="195" t="s">
        <v>126</v>
      </c>
      <c r="AD7" s="172" t="s">
        <v>126</v>
      </c>
      <c r="AE7" s="172" t="s">
        <v>126</v>
      </c>
      <c r="AF7" s="172" t="s">
        <v>126</v>
      </c>
      <c r="AG7" s="172" t="s">
        <v>126</v>
      </c>
      <c r="AH7" s="172" t="s">
        <v>126</v>
      </c>
      <c r="AI7" s="172" t="s">
        <v>126</v>
      </c>
      <c r="AJ7" s="172" t="s">
        <v>126</v>
      </c>
      <c r="AK7" s="172" t="s">
        <v>126</v>
      </c>
      <c r="AL7" s="172" t="s">
        <v>126</v>
      </c>
      <c r="AM7" s="172" t="s">
        <v>126</v>
      </c>
      <c r="AN7" s="172" t="s">
        <v>126</v>
      </c>
      <c r="AO7" s="172" t="s">
        <v>126</v>
      </c>
      <c r="AP7" s="190"/>
      <c r="AQ7" s="172" t="s">
        <v>126</v>
      </c>
      <c r="AR7" s="172" t="s">
        <v>126</v>
      </c>
      <c r="AS7" s="172" t="s">
        <v>126</v>
      </c>
    </row>
    <row r="8" spans="1:45" ht="22.5" customHeight="1">
      <c r="A8" s="77">
        <f t="shared" ref="A8:A27" si="0">IF(C8=":",0,1)</f>
        <v>1</v>
      </c>
      <c r="B8" s="105">
        <v>1996</v>
      </c>
      <c r="C8" s="172">
        <f>IF(OR(P2_1cT!C7=":",P2_1cT!C8=":"),":",(P2_1cT!C8-P2_1cT!C7)/P2_1cT!C7*100)</f>
        <v>-2.3140930447216821</v>
      </c>
      <c r="D8" s="172">
        <f>IF(OR(P2_1cT!D7=":",P2_1cT!D8=":"),":",(P2_1cT!D8-P2_1cT!D7)/P2_1cT!D7*100)</f>
        <v>2.1964125877554515</v>
      </c>
      <c r="E8" s="172">
        <f>IF(OR(P2_1cT!E7=":",P2_1cT!E8=":"),":",(P2_1cT!E8-P2_1cT!E7)/P2_1cT!E7*100)</f>
        <v>6.7663141674892193</v>
      </c>
      <c r="F8" s="172">
        <f>IF(OR(P2_1cT!F7=":",P2_1cT!F8=":"),":",(P2_1cT!F8-P2_1cT!F7)/P2_1cT!F7*100)</f>
        <v>5.6128185907046584</v>
      </c>
      <c r="G8" s="172">
        <f>IF(OR(P2_1cT!G7=":",P2_1cT!G8=":"),":",(P2_1cT!G8-P2_1cT!G7)/P2_1cT!G7*100)</f>
        <v>3.5202492211837839</v>
      </c>
      <c r="H8" s="172">
        <f>IF(OR(P2_1cT!H7=":",P2_1cT!H8=":"),":",(P2_1cT!H8-P2_1cT!H7)/P2_1cT!H7*100)</f>
        <v>7.614563258445461</v>
      </c>
      <c r="I8" s="172">
        <f>IF(OR(P2_1cT!I7=":",P2_1cT!I8=":"),":",(P2_1cT!I8-P2_1cT!I7)/P2_1cT!I7*100)</f>
        <v>-0.45099349911311409</v>
      </c>
      <c r="J8" s="172">
        <f>IF(OR(P2_1cT!J7=":",P2_1cT!J8=":"),":",(P2_1cT!J8-P2_1cT!J7)/P2_1cT!J7*100)</f>
        <v>-1.3410471441501415</v>
      </c>
      <c r="K8" s="172">
        <f>IF(OR(P2_1cT!K7=":",P2_1cT!K8=":"),":",(P2_1cT!K8-P2_1cT!K7)/P2_1cT!K7*100)</f>
        <v>-0.29462891314400325</v>
      </c>
      <c r="L8" s="172">
        <f>IF(OR(P2_1cT!L7=":",P2_1cT!L8=":"),":",(P2_1cT!L8-P2_1cT!L7)/P2_1cT!L7*100)</f>
        <v>10.090674485350837</v>
      </c>
      <c r="M8" s="172">
        <f>IF(OR(P2_1cT!M7=":",P2_1cT!M8=":"),":",(P2_1cT!M8-P2_1cT!M7)/P2_1cT!M7*100)</f>
        <v>8.0596783779618182</v>
      </c>
      <c r="N8" s="172">
        <f>IF(OR(P2_1cT!N7=":",P2_1cT!N8=":"),":",(P2_1cT!N8-P2_1cT!N7)/P2_1cT!N7*100)</f>
        <v>2.8350525043908248</v>
      </c>
      <c r="O8" s="172">
        <f>IF(OR(P2_1cT!O7=":",P2_1cT!O8=":"),":",(P2_1cT!O8-P2_1cT!O7)/P2_1cT!O7*100)</f>
        <v>3.5443658508028628</v>
      </c>
      <c r="P8" s="172">
        <f>IF(OR(P2_1cT!P7=":",P2_1cT!P8=":"),":",(P2_1cT!P8-P2_1cT!P7)/P2_1cT!P7*100)</f>
        <v>10.382073666957815</v>
      </c>
      <c r="Q8" s="172">
        <f>IF(OR(P2_1cT!Q7=":",P2_1cT!Q8=":"),":",(P2_1cT!Q8-P2_1cT!Q7)/P2_1cT!Q7*100)</f>
        <v>3.1882264943232466</v>
      </c>
      <c r="R8" s="172">
        <f>IF(OR(P2_1cT!R7=":",P2_1cT!R8=":"),":",(P2_1cT!R8-P2_1cT!R7)/P2_1cT!R7*100)</f>
        <v>2.5296252334301128</v>
      </c>
      <c r="S8" s="172">
        <f>IF(OR(P2_1cT!S7=":",P2_1cT!S8=":"),":",(P2_1cT!S8-P2_1cT!S7)/P2_1cT!S7*100)</f>
        <v>6.0612560679703833</v>
      </c>
      <c r="T8" s="172">
        <f>IF(OR(P2_1cT!T7=":",P2_1cT!T8=":"),":",(P2_1cT!T8-P2_1cT!T7)/P2_1cT!T7*100)</f>
        <v>8.7770108599576169</v>
      </c>
      <c r="U8" s="172">
        <f>IF(OR(P2_1cT!U7=":",P2_1cT!U8=":"),":",(P2_1cT!U8-P2_1cT!U7)/P2_1cT!U7*100)</f>
        <v>8.1554315735282099</v>
      </c>
      <c r="V8" s="172">
        <f>IF(OR(P2_1cT!V7=":",P2_1cT!V8=":"),":",(P2_1cT!V8-P2_1cT!V7)/P2_1cT!V7*100)</f>
        <v>0.4546304817867039</v>
      </c>
      <c r="W8" s="172"/>
      <c r="X8" s="172"/>
      <c r="Y8" s="172"/>
      <c r="Z8" s="172"/>
      <c r="AA8" s="172"/>
      <c r="AB8" s="172"/>
      <c r="AC8" s="172">
        <f>IF(OR(P2_1cT!AC7=":",P2_1cT!AC8=":"),":",(P2_1cT!AC8-P2_1cT!AC7)/P2_1cT!AC7*100)</f>
        <v>3.3890193870777683</v>
      </c>
      <c r="AD8" s="172"/>
      <c r="AE8" s="172">
        <f>IF(OR(P2_1cT!AE7=":",P2_1cT!AE8=":"),":",(P2_1cT!AE8-P2_1cT!AE7)/P2_1cT!AE7*100)</f>
        <v>-2.3140930447216821</v>
      </c>
      <c r="AF8" s="172">
        <f>IF(OR(P2_1cT!AF7=":",P2_1cT!AF8=":"),":",(P2_1cT!AF8-P2_1cT!AF7)/P2_1cT!AF7*100)</f>
        <v>6.8903484633670384</v>
      </c>
      <c r="AG8" s="172">
        <f>IF(OR(P2_1cT!AG7=":",P2_1cT!AG8=":"),":",(P2_1cT!AG8-P2_1cT!AG7)/P2_1cT!AG7*100)</f>
        <v>6.7663141674892193</v>
      </c>
      <c r="AH8" s="172">
        <f>IF(OR(P2_1cT!AH7=":",P2_1cT!AH8=":"),":",(P2_1cT!AH8-P2_1cT!AH7)/P2_1cT!AH7*100)</f>
        <v>7.614563258445461</v>
      </c>
      <c r="AI8" s="172">
        <f>IF(OR(P2_1cT!AI7=":",P2_1cT!AI8=":"),":",(P2_1cT!AI8-P2_1cT!AI7)/P2_1cT!AI7*100)</f>
        <v>-0.39373708571168392</v>
      </c>
      <c r="AJ8" s="172">
        <f>IF(OR(P2_1cT!AJ7=":",P2_1cT!AJ8=":"),":",(P2_1cT!AJ8-P2_1cT!AJ7)/P2_1cT!AJ7*100)</f>
        <v>10.090674485350837</v>
      </c>
      <c r="AK8" s="172">
        <f>IF(OR(P2_1cT!AK7=":",P2_1cT!AK8=":"),":",(P2_1cT!AK8-P2_1cT!AK7)/P2_1cT!AK7*100)</f>
        <v>8.0596783779618182</v>
      </c>
      <c r="AL8" s="172">
        <f>IF(OR(P2_1cT!AL7=":",P2_1cT!AL8=":"),":",(P2_1cT!AL8-P2_1cT!AL7)/P2_1cT!AL7*100)</f>
        <v>2.8350525043908248</v>
      </c>
      <c r="AM8" s="172">
        <f>IF(OR(P2_1cT!AM7=":",P2_1cT!AM8=":"),":",(P2_1cT!AM8-P2_1cT!AM7)/P2_1cT!AM7*100)</f>
        <v>5.0309822575573655</v>
      </c>
      <c r="AN8" s="172">
        <f>IF(OR(P2_1cT!AN7=":",P2_1cT!AN8=":"),":",(P2_1cT!AN8-P2_1cT!AN7)/P2_1cT!AN7*100)</f>
        <v>3.5940844647564885</v>
      </c>
      <c r="AO8" s="172">
        <f>IF(OR(P2_1cT!AO7=":",P2_1cT!AO8=":"),":",(P2_1cT!AO8-P2_1cT!AO7)/P2_1cT!AO7*100)</f>
        <v>3.1626559840034165</v>
      </c>
      <c r="AP8" s="172"/>
      <c r="AQ8" s="172">
        <f>IF(OR(P2_1cT!AQ7=":",P2_1cT!AQ8=":"),":",(P2_1cT!AQ8-P2_1cT!AQ7)/P2_1cT!AQ7*100)</f>
        <v>-2.0197299215629902</v>
      </c>
      <c r="AR8" s="172">
        <f>IF(OR(P2_1cT!AR7=":",P2_1cT!AR8=":"),":",(P2_1cT!AR8-P2_1cT!AR7)/P2_1cT!AR7*100)</f>
        <v>7.3954992591882815</v>
      </c>
      <c r="AS8" s="172">
        <f>IF(OR(P2_1cT!AS7=":",P2_1cT!AS8=":"),":",(P2_1cT!AS8-P2_1cT!AS7)/P2_1cT!AS7*100)</f>
        <v>2.6400140212010461</v>
      </c>
    </row>
    <row r="9" spans="1:45" ht="22.5" customHeight="1">
      <c r="A9" s="77">
        <f t="shared" si="0"/>
        <v>1</v>
      </c>
      <c r="B9" s="105">
        <v>1997</v>
      </c>
      <c r="C9" s="172">
        <f>IF(OR(P2_1cT!C8=":",P2_1cT!C9=":"),":",(P2_1cT!C9-P2_1cT!C8)/P2_1cT!C8*100)</f>
        <v>-6.3385209270593119</v>
      </c>
      <c r="D9" s="172">
        <f>IF(OR(P2_1cT!D8=":",P2_1cT!D9=":"),":",(P2_1cT!D9-P2_1cT!D8)/P2_1cT!D8*100)</f>
        <v>9.8745187193940591</v>
      </c>
      <c r="E9" s="172">
        <f>IF(OR(P2_1cT!E8=":",P2_1cT!E9=":"),":",(P2_1cT!E9-P2_1cT!E8)/P2_1cT!E8*100)</f>
        <v>6.9986482323280708</v>
      </c>
      <c r="F9" s="172">
        <f>IF(OR(P2_1cT!F8=":",P2_1cT!F9=":"),":",(P2_1cT!F9-P2_1cT!F8)/P2_1cT!F8*100)</f>
        <v>5.9622038860793296</v>
      </c>
      <c r="G9" s="172">
        <f>IF(OR(P2_1cT!G8=":",P2_1cT!G9=":"),":",(P2_1cT!G9-P2_1cT!G8)/P2_1cT!G8*100)</f>
        <v>-9.4679967923251382</v>
      </c>
      <c r="H9" s="172">
        <f>IF(OR(P2_1cT!H8=":",P2_1cT!H9=":"),":",(P2_1cT!H9-P2_1cT!H8)/P2_1cT!H8*100)</f>
        <v>2.3093776167566711</v>
      </c>
      <c r="I9" s="172">
        <f>IF(OR(P2_1cT!I8=":",P2_1cT!I9=":"),":",(P2_1cT!I9-P2_1cT!I8)/P2_1cT!I8*100)</f>
        <v>1.1651938065837566</v>
      </c>
      <c r="J9" s="172">
        <f>IF(OR(P2_1cT!J8=":",P2_1cT!J9=":"),":",(P2_1cT!J9-P2_1cT!J8)/P2_1cT!J8*100)</f>
        <v>-1.316150479462999</v>
      </c>
      <c r="K9" s="172">
        <f>IF(OR(P2_1cT!K8=":",P2_1cT!K9=":"),":",(P2_1cT!K9-P2_1cT!K8)/P2_1cT!K8*100)</f>
        <v>7.3317884950398886</v>
      </c>
      <c r="L9" s="172">
        <f>IF(OR(P2_1cT!L8=":",P2_1cT!L9=":"),":",(P2_1cT!L9-P2_1cT!L8)/P2_1cT!L8*100)</f>
        <v>7.1199764754274639</v>
      </c>
      <c r="M9" s="172">
        <f>IF(OR(P2_1cT!M8=":",P2_1cT!M9=":"),":",(P2_1cT!M9-P2_1cT!M8)/P2_1cT!M8*100)</f>
        <v>11.453014272110314</v>
      </c>
      <c r="N9" s="172">
        <f>IF(OR(P2_1cT!N8=":",P2_1cT!N9=":"),":",(P2_1cT!N9-P2_1cT!N8)/P2_1cT!N8*100)</f>
        <v>2.0825485848628023</v>
      </c>
      <c r="O9" s="172">
        <f>IF(OR(P2_1cT!O8=":",P2_1cT!O9=":"),":",(P2_1cT!O9-P2_1cT!O8)/P2_1cT!O8*100)</f>
        <v>4.4288858445011776</v>
      </c>
      <c r="P9" s="172">
        <f>IF(OR(P2_1cT!P8=":",P2_1cT!P9=":"),":",(P2_1cT!P9-P2_1cT!P8)/P2_1cT!P8*100)</f>
        <v>6.1902504048657301</v>
      </c>
      <c r="Q9" s="172">
        <f>IF(OR(P2_1cT!Q8=":",P2_1cT!Q9=":"),":",(P2_1cT!Q9-P2_1cT!Q8)/P2_1cT!Q8*100)</f>
        <v>4.3059358750124943</v>
      </c>
      <c r="R9" s="172">
        <f>IF(OR(P2_1cT!R8=":",P2_1cT!R9=":"),":",(P2_1cT!R9-P2_1cT!R8)/P2_1cT!R8*100)</f>
        <v>6.4201042701592295</v>
      </c>
      <c r="S9" s="172">
        <f>IF(OR(P2_1cT!S8=":",P2_1cT!S9=":"),":",(P2_1cT!S9-P2_1cT!S8)/P2_1cT!S8*100)</f>
        <v>4.2268653738969455</v>
      </c>
      <c r="T9" s="172">
        <f>IF(OR(P2_1cT!T8=":",P2_1cT!T9=":"),":",(P2_1cT!T9-P2_1cT!T8)/P2_1cT!T8*100)</f>
        <v>17.193880369482088</v>
      </c>
      <c r="U9" s="172">
        <f>IF(OR(P2_1cT!U8=":",P2_1cT!U9=":"),":",(P2_1cT!U9-P2_1cT!U8)/P2_1cT!U8*100)</f>
        <v>5.1586158569788427</v>
      </c>
      <c r="V9" s="172">
        <f>IF(OR(P2_1cT!V8=":",P2_1cT!V9=":"),":",(P2_1cT!V9-P2_1cT!V8)/P2_1cT!V8*100)</f>
        <v>-0.49966535810936341</v>
      </c>
      <c r="W9" s="172"/>
      <c r="X9" s="172"/>
      <c r="Y9" s="172"/>
      <c r="Z9" s="172"/>
      <c r="AA9" s="172"/>
      <c r="AB9" s="172"/>
      <c r="AC9" s="172">
        <f>IF(OR(P2_1cT!AC8=":",P2_1cT!AC9=":"),":",(P2_1cT!AC9-P2_1cT!AC8)/P2_1cT!AC8*100)</f>
        <v>3.6385279240292547</v>
      </c>
      <c r="AD9" s="172"/>
      <c r="AE9" s="172">
        <f>IF(OR(P2_1cT!AE8=":",P2_1cT!AE9=":"),":",(P2_1cT!AE9-P2_1cT!AE8)/P2_1cT!AE8*100)</f>
        <v>-6.3385209270593119</v>
      </c>
      <c r="AF9" s="172">
        <f>IF(OR(P2_1cT!AF8=":",P2_1cT!AF9=":"),":",(P2_1cT!AF9-P2_1cT!AF8)/P2_1cT!AF8*100)</f>
        <v>6.6519821953467781</v>
      </c>
      <c r="AG9" s="172">
        <f>IF(OR(P2_1cT!AG8=":",P2_1cT!AG9=":"),":",(P2_1cT!AG9-P2_1cT!AG8)/P2_1cT!AG8*100)</f>
        <v>6.9986482323280708</v>
      </c>
      <c r="AH9" s="172">
        <f>IF(OR(P2_1cT!AH8=":",P2_1cT!AH9=":"),":",(P2_1cT!AH9-P2_1cT!AH8)/P2_1cT!AH8*100)</f>
        <v>2.3093776167566711</v>
      </c>
      <c r="AI9" s="172">
        <f>IF(OR(P2_1cT!AI8=":",P2_1cT!AI9=":"),":",(P2_1cT!AI9-P2_1cT!AI8)/P2_1cT!AI8*100)</f>
        <v>2.3376356534758993</v>
      </c>
      <c r="AJ9" s="172">
        <f>IF(OR(P2_1cT!AJ8=":",P2_1cT!AJ9=":"),":",(P2_1cT!AJ9-P2_1cT!AJ8)/P2_1cT!AJ8*100)</f>
        <v>7.1199764754274639</v>
      </c>
      <c r="AK9" s="172">
        <f>IF(OR(P2_1cT!AK8=":",P2_1cT!AK9=":"),":",(P2_1cT!AK9-P2_1cT!AK8)/P2_1cT!AK8*100)</f>
        <v>11.453014272110314</v>
      </c>
      <c r="AL9" s="172">
        <f>IF(OR(P2_1cT!AL8=":",P2_1cT!AL9=":"),":",(P2_1cT!AL9-P2_1cT!AL8)/P2_1cT!AL8*100)</f>
        <v>2.0825485848628023</v>
      </c>
      <c r="AM9" s="172">
        <f>IF(OR(P2_1cT!AM8=":",P2_1cT!AM9=":"),":",(P2_1cT!AM9-P2_1cT!AM8)/P2_1cT!AM8*100)</f>
        <v>4.92428077958178</v>
      </c>
      <c r="AN9" s="172">
        <f>IF(OR(P2_1cT!AN8=":",P2_1cT!AN9=":"),":",(P2_1cT!AN9-P2_1cT!AN8)/P2_1cT!AN8*100)</f>
        <v>4.9061257697948797</v>
      </c>
      <c r="AO9" s="172">
        <f>IF(OR(P2_1cT!AO8=":",P2_1cT!AO9=":"),":",(P2_1cT!AO9-P2_1cT!AO8)/P2_1cT!AO8*100)</f>
        <v>6.5739041802052531</v>
      </c>
      <c r="AP9" s="172"/>
      <c r="AQ9" s="172">
        <f>IF(OR(P2_1cT!AQ8=":",P2_1cT!AQ9=":"),":",(P2_1cT!AQ9-P2_1cT!AQ8)/P2_1cT!AQ8*100)</f>
        <v>-5.8771068868735972</v>
      </c>
      <c r="AR9" s="172">
        <f>IF(OR(P2_1cT!AR8=":",P2_1cT!AR9=":"),":",(P2_1cT!AR9-P2_1cT!AR8)/P2_1cT!AR8*100)</f>
        <v>4.8079205351587424</v>
      </c>
      <c r="AS9" s="172">
        <f>IF(OR(P2_1cT!AS8=":",P2_1cT!AS9=":"),":",(P2_1cT!AS9-P2_1cT!AS8)/P2_1cT!AS8*100)</f>
        <v>4.4385814336903939</v>
      </c>
    </row>
    <row r="10" spans="1:45" ht="22.5" customHeight="1">
      <c r="A10" s="77">
        <f t="shared" si="0"/>
        <v>1</v>
      </c>
      <c r="B10" s="105">
        <v>1998</v>
      </c>
      <c r="C10" s="172">
        <f>IF(OR(P2_1cT!C9=":",P2_1cT!C10=":"),":",(P2_1cT!C10-P2_1cT!C9)/P2_1cT!C9*100)</f>
        <v>9.6622704195096851</v>
      </c>
      <c r="D10" s="172">
        <f>IF(OR(P2_1cT!D9=":",P2_1cT!D10=":"),":",(P2_1cT!D10-P2_1cT!D9)/P2_1cT!D9*100)</f>
        <v>28.169790518191828</v>
      </c>
      <c r="E10" s="172">
        <f>IF(OR(P2_1cT!E9=":",P2_1cT!E10=":"),":",(P2_1cT!E10-P2_1cT!E9)/P2_1cT!E9*100)</f>
        <v>6.7248243992756755</v>
      </c>
      <c r="F10" s="172">
        <f>IF(OR(P2_1cT!F9=":",P2_1cT!F10=":"),":",(P2_1cT!F10-P2_1cT!F9)/P2_1cT!F9*100)</f>
        <v>12.70200117223477</v>
      </c>
      <c r="G10" s="172">
        <f>IF(OR(P2_1cT!G9=":",P2_1cT!G10=":"),":",(P2_1cT!G10-P2_1cT!G9)/P2_1cT!G9*100)</f>
        <v>21.01289053650504</v>
      </c>
      <c r="H10" s="172">
        <f>IF(OR(P2_1cT!H9=":",P2_1cT!H10=":"),":",(P2_1cT!H10-P2_1cT!H9)/P2_1cT!H9*100)</f>
        <v>8.0495894924721831</v>
      </c>
      <c r="I10" s="172">
        <f>IF(OR(P2_1cT!I9=":",P2_1cT!I10=":"),":",(P2_1cT!I10-P2_1cT!I9)/P2_1cT!I9*100)</f>
        <v>9.6828287715634378</v>
      </c>
      <c r="J10" s="172">
        <f>IF(OR(P2_1cT!J9=":",P2_1cT!J10=":"),":",(P2_1cT!J10-P2_1cT!J9)/P2_1cT!J9*100)</f>
        <v>2.6586723286541374</v>
      </c>
      <c r="K10" s="172">
        <f>IF(OR(P2_1cT!K9=":",P2_1cT!K10=":"),":",(P2_1cT!K10-P2_1cT!K9)/P2_1cT!K9*100)</f>
        <v>7.9826909421553616</v>
      </c>
      <c r="L10" s="172">
        <f>IF(OR(P2_1cT!L9=":",P2_1cT!L10=":"),":",(P2_1cT!L10-P2_1cT!L9)/P2_1cT!L9*100)</f>
        <v>18.324695122040644</v>
      </c>
      <c r="M10" s="172">
        <f>IF(OR(P2_1cT!M9=":",P2_1cT!M10=":"),":",(P2_1cT!M10-P2_1cT!M9)/P2_1cT!M9*100)</f>
        <v>10.140684272768967</v>
      </c>
      <c r="N10" s="172">
        <f>IF(OR(P2_1cT!N9=":",P2_1cT!N10=":"),":",(P2_1cT!N10-P2_1cT!N9)/P2_1cT!N9*100)</f>
        <v>3.3429630751325226</v>
      </c>
      <c r="O10" s="172">
        <f>IF(OR(P2_1cT!O9=":",P2_1cT!O10=":"),":",(P2_1cT!O10-P2_1cT!O9)/P2_1cT!O9*100)</f>
        <v>6.3954995159387211</v>
      </c>
      <c r="P10" s="172">
        <f>IF(OR(P2_1cT!P9=":",P2_1cT!P10=":"),":",(P2_1cT!P10-P2_1cT!P9)/P2_1cT!P9*100)</f>
        <v>7.2686874048422405</v>
      </c>
      <c r="Q10" s="172">
        <f>IF(OR(P2_1cT!Q9=":",P2_1cT!Q10=":"),":",(P2_1cT!Q10-P2_1cT!Q9)/P2_1cT!Q9*100)</f>
        <v>-1.5979743145144518</v>
      </c>
      <c r="R10" s="172">
        <f>IF(OR(P2_1cT!R9=":",P2_1cT!R10=":"),":",(P2_1cT!R10-P2_1cT!R9)/P2_1cT!R9*100)</f>
        <v>9.0904810117319652</v>
      </c>
      <c r="S10" s="172">
        <f>IF(OR(P2_1cT!S9=":",P2_1cT!S10=":"),":",(P2_1cT!S10-P2_1cT!S9)/P2_1cT!S9*100)</f>
        <v>6.0464795597361016</v>
      </c>
      <c r="T10" s="172">
        <f>IF(OR(P2_1cT!T9=":",P2_1cT!T10=":"),":",(P2_1cT!T10-P2_1cT!T9)/P2_1cT!T9*100)</f>
        <v>4.9822390295461396</v>
      </c>
      <c r="U10" s="172">
        <f>IF(OR(P2_1cT!U9=":",P2_1cT!U10=":"),":",(P2_1cT!U10-P2_1cT!U9)/P2_1cT!U9*100)</f>
        <v>-5.7987150989571932</v>
      </c>
      <c r="V10" s="172">
        <f>IF(OR(P2_1cT!V9=":",P2_1cT!V10=":"),":",(P2_1cT!V10-P2_1cT!V9)/P2_1cT!V9*100)</f>
        <v>0.34628467148544934</v>
      </c>
      <c r="W10" s="172"/>
      <c r="X10" s="172"/>
      <c r="Y10" s="172"/>
      <c r="Z10" s="172"/>
      <c r="AA10" s="172"/>
      <c r="AB10" s="172"/>
      <c r="AC10" s="172">
        <f>IF(OR(P2_1cT!AC9=":",P2_1cT!AC10=":"),":",(P2_1cT!AC10-P2_1cT!AC9)/P2_1cT!AC9*100)</f>
        <v>6.2600336390545479</v>
      </c>
      <c r="AD10" s="172"/>
      <c r="AE10" s="172">
        <f>IF(OR(P2_1cT!AE9=":",P2_1cT!AE10=":"),":",(P2_1cT!AE10-P2_1cT!AE9)/P2_1cT!AE9*100)</f>
        <v>9.6622704195096851</v>
      </c>
      <c r="AF10" s="172">
        <f>IF(OR(P2_1cT!AF9=":",P2_1cT!AF10=":"),":",(P2_1cT!AF10-P2_1cT!AF9)/P2_1cT!AF9*100)</f>
        <v>8.7404317642685267</v>
      </c>
      <c r="AG10" s="172">
        <f>IF(OR(P2_1cT!AG9=":",P2_1cT!AG10=":"),":",(P2_1cT!AG10-P2_1cT!AG9)/P2_1cT!AG9*100)</f>
        <v>6.7248243992756755</v>
      </c>
      <c r="AH10" s="172">
        <f>IF(OR(P2_1cT!AH9=":",P2_1cT!AH10=":"),":",(P2_1cT!AH10-P2_1cT!AH9)/P2_1cT!AH9*100)</f>
        <v>8.0495894924721831</v>
      </c>
      <c r="AI10" s="172">
        <f>IF(OR(P2_1cT!AI9=":",P2_1cT!AI10=":"),":",(P2_1cT!AI10-P2_1cT!AI9)/P2_1cT!AI9*100)</f>
        <v>7.1349587597324167</v>
      </c>
      <c r="AJ10" s="172">
        <f>IF(OR(P2_1cT!AJ9=":",P2_1cT!AJ10=":"),":",(P2_1cT!AJ10-P2_1cT!AJ9)/P2_1cT!AJ9*100)</f>
        <v>18.324695122040644</v>
      </c>
      <c r="AK10" s="172">
        <f>IF(OR(P2_1cT!AK9=":",P2_1cT!AK10=":"),":",(P2_1cT!AK10-P2_1cT!AK9)/P2_1cT!AK9*100)</f>
        <v>10.140684272768967</v>
      </c>
      <c r="AL10" s="172">
        <f>IF(OR(P2_1cT!AL9=":",P2_1cT!AL10=":"),":",(P2_1cT!AL10-P2_1cT!AL9)/P2_1cT!AL9*100)</f>
        <v>3.3429630751325226</v>
      </c>
      <c r="AM10" s="172">
        <f>IF(OR(P2_1cT!AM9=":",P2_1cT!AM10=":"),":",(P2_1cT!AM10-P2_1cT!AM9)/P2_1cT!AM9*100)</f>
        <v>7.025814825747009</v>
      </c>
      <c r="AN10" s="172">
        <f>IF(OR(P2_1cT!AN9=":",P2_1cT!AN10=":"),":",(P2_1cT!AN10-P2_1cT!AN9)/P2_1cT!AN9*100)</f>
        <v>2.706834929003707</v>
      </c>
      <c r="AO10" s="172">
        <f>IF(OR(P2_1cT!AO9=":",P2_1cT!AO10=":"),":",(P2_1cT!AO10-P2_1cT!AO9)/P2_1cT!AO9*100)</f>
        <v>-3.4230438677676269</v>
      </c>
      <c r="AP10" s="172"/>
      <c r="AQ10" s="172">
        <f>IF(OR(P2_1cT!AQ9=":",P2_1cT!AQ10=":"),":",(P2_1cT!AQ10-P2_1cT!AQ9)/P2_1cT!AQ9*100)</f>
        <v>10.57774350289511</v>
      </c>
      <c r="AR10" s="172">
        <f>IF(OR(P2_1cT!AR9=":",P2_1cT!AR10=":"),":",(P2_1cT!AR10-P2_1cT!AR9)/P2_1cT!AR9*100)</f>
        <v>8.2088222576774417</v>
      </c>
      <c r="AS10" s="172">
        <f>IF(OR(P2_1cT!AS9=":",P2_1cT!AS10=":"),":",(P2_1cT!AS10-P2_1cT!AS9)/P2_1cT!AS9*100)</f>
        <v>5.9755538790171352</v>
      </c>
    </row>
    <row r="11" spans="1:45" ht="22.5" customHeight="1">
      <c r="A11" s="77">
        <f t="shared" si="0"/>
        <v>1</v>
      </c>
      <c r="B11" s="105">
        <v>1999</v>
      </c>
      <c r="C11" s="172">
        <f>IF(OR(P2_1cT!C10=":",P2_1cT!C11=":"),":",(P2_1cT!C11-P2_1cT!C10)/P2_1cT!C10*100)</f>
        <v>0.72081379481990648</v>
      </c>
      <c r="D11" s="172">
        <f>IF(OR(P2_1cT!D10=":",P2_1cT!D11=":"),":",(P2_1cT!D11-P2_1cT!D10)/P2_1cT!D10*100)</f>
        <v>5.7204301075268722</v>
      </c>
      <c r="E11" s="172">
        <f>IF(OR(P2_1cT!E10=":",P2_1cT!E11=":"),":",(P2_1cT!E11-P2_1cT!E10)/P2_1cT!E10*100)</f>
        <v>8.1861757020203783</v>
      </c>
      <c r="F11" s="172">
        <f>IF(OR(P2_1cT!F10=":",P2_1cT!F11=":"),":",(P2_1cT!F11-P2_1cT!F10)/P2_1cT!F10*100)</f>
        <v>-7.7711738484398136</v>
      </c>
      <c r="G11" s="172">
        <f>IF(OR(P2_1cT!G10=":",P2_1cT!G11=":"),":",(P2_1cT!G11-P2_1cT!G10)/P2_1cT!G10*100)</f>
        <v>34.57807953443259</v>
      </c>
      <c r="H11" s="172">
        <f>IF(OR(P2_1cT!H10=":",P2_1cT!H11=":"),":",(P2_1cT!H11-P2_1cT!H10)/P2_1cT!H10*100)</f>
        <v>2.3635604288255996</v>
      </c>
      <c r="I11" s="172">
        <f>IF(OR(P2_1cT!I10=":",P2_1cT!I11=":"),":",(P2_1cT!I11-P2_1cT!I10)/P2_1cT!I10*100)</f>
        <v>5.1176915909314138</v>
      </c>
      <c r="J11" s="172">
        <f>IF(OR(P2_1cT!J10=":",P2_1cT!J11=":"),":",(P2_1cT!J11-P2_1cT!J10)/P2_1cT!J10*100)</f>
        <v>-0.95979573972925103</v>
      </c>
      <c r="K11" s="172">
        <f>IF(OR(P2_1cT!K10=":",P2_1cT!K11=":"),":",(P2_1cT!K11-P2_1cT!K10)/P2_1cT!K10*100)</f>
        <v>6.7523373440650456</v>
      </c>
      <c r="L11" s="172">
        <f>IF(OR(P2_1cT!L10=":",P2_1cT!L11=":"),":",(P2_1cT!L11-P2_1cT!L10)/P2_1cT!L10*100)</f>
        <v>14.035162313229819</v>
      </c>
      <c r="M11" s="172">
        <f>IF(OR(P2_1cT!M10=":",P2_1cT!M11=":"),":",(P2_1cT!M11-P2_1cT!M10)/P2_1cT!M10*100)</f>
        <v>14.375956920050875</v>
      </c>
      <c r="N11" s="172">
        <f>IF(OR(P2_1cT!N10=":",P2_1cT!N11=":"),":",(P2_1cT!N11-P2_1cT!N10)/P2_1cT!N10*100)</f>
        <v>5.3117071668450935</v>
      </c>
      <c r="O11" s="172">
        <f>IF(OR(P2_1cT!O10=":",P2_1cT!O11=":"),":",(P2_1cT!O11-P2_1cT!O10)/P2_1cT!O10*100)</f>
        <v>4.7489601198823879</v>
      </c>
      <c r="P11" s="172">
        <f>IF(OR(P2_1cT!P10=":",P2_1cT!P11=":"),":",(P2_1cT!P11-P2_1cT!P10)/P2_1cT!P10*100)</f>
        <v>11.571032252958318</v>
      </c>
      <c r="Q11" s="172">
        <f>IF(OR(P2_1cT!Q10=":",P2_1cT!Q11=":"),":",(P2_1cT!Q11-P2_1cT!Q10)/P2_1cT!Q10*100)</f>
        <v>5.008497498014747</v>
      </c>
      <c r="R11" s="172">
        <f>IF(OR(P2_1cT!R10=":",P2_1cT!R11=":"),":",(P2_1cT!R11-P2_1cT!R10)/P2_1cT!R10*100)</f>
        <v>2.4211405993280288</v>
      </c>
      <c r="S11" s="172">
        <f>IF(OR(P2_1cT!S10=":",P2_1cT!S11=":"),":",(P2_1cT!S11-P2_1cT!S10)/P2_1cT!S10*100)</f>
        <v>4.4991237286739283</v>
      </c>
      <c r="T11" s="172">
        <f>IF(OR(P2_1cT!T10=":",P2_1cT!T11=":"),":",(P2_1cT!T11-P2_1cT!T10)/P2_1cT!T10*100)</f>
        <v>-3.7934720082166131</v>
      </c>
      <c r="U11" s="172">
        <f>IF(OR(P2_1cT!U10=":",P2_1cT!U11=":"),":",(P2_1cT!U11-P2_1cT!U10)/P2_1cT!U10*100)</f>
        <v>-1.1373640061752117</v>
      </c>
      <c r="V11" s="172">
        <f>IF(OR(P2_1cT!V10=":",P2_1cT!V11=":"),":",(P2_1cT!V11-P2_1cT!V10)/P2_1cT!V10*100)</f>
        <v>0.60862569921332732</v>
      </c>
      <c r="W11" s="172"/>
      <c r="X11" s="172"/>
      <c r="Y11" s="172"/>
      <c r="Z11" s="172"/>
      <c r="AA11" s="172"/>
      <c r="AB11" s="172"/>
      <c r="AC11" s="172">
        <f>IF(OR(P2_1cT!AC10=":",P2_1cT!AC11=":"),":",(P2_1cT!AC11-P2_1cT!AC10)/P2_1cT!AC10*100)</f>
        <v>4.9238863435656022</v>
      </c>
      <c r="AD11" s="172"/>
      <c r="AE11" s="172">
        <f>IF(OR(P2_1cT!AE10=":",P2_1cT!AE11=":"),":",(P2_1cT!AE11-P2_1cT!AE10)/P2_1cT!AE10*100)</f>
        <v>0.72081379481990648</v>
      </c>
      <c r="AF11" s="172">
        <f>IF(OR(P2_1cT!AF10=":",P2_1cT!AF11=":"),":",(P2_1cT!AF11-P2_1cT!AF10)/P2_1cT!AF10*100)</f>
        <v>7.5921769003101973</v>
      </c>
      <c r="AG11" s="172">
        <f>IF(OR(P2_1cT!AG10=":",P2_1cT!AG11=":"),":",(P2_1cT!AG11-P2_1cT!AG10)/P2_1cT!AG10*100)</f>
        <v>8.1861757020203783</v>
      </c>
      <c r="AH11" s="172">
        <f>IF(OR(P2_1cT!AH10=":",P2_1cT!AH11=":"),":",(P2_1cT!AH11-P2_1cT!AH10)/P2_1cT!AH10*100)</f>
        <v>2.3635604288255996</v>
      </c>
      <c r="AI11" s="172">
        <f>IF(OR(P2_1cT!AI10=":",P2_1cT!AI11=":"),":",(P2_1cT!AI11-P2_1cT!AI10)/P2_1cT!AI10*100)</f>
        <v>4.0028749486979178</v>
      </c>
      <c r="AJ11" s="172">
        <f>IF(OR(P2_1cT!AJ10=":",P2_1cT!AJ11=":"),":",(P2_1cT!AJ11-P2_1cT!AJ10)/P2_1cT!AJ10*100)</f>
        <v>14.035162313229819</v>
      </c>
      <c r="AK11" s="172">
        <f>IF(OR(P2_1cT!AK10=":",P2_1cT!AK11=":"),":",(P2_1cT!AK11-P2_1cT!AK10)/P2_1cT!AK10*100)</f>
        <v>14.375956920050875</v>
      </c>
      <c r="AL11" s="172">
        <f>IF(OR(P2_1cT!AL10=":",P2_1cT!AL11=":"),":",(P2_1cT!AL11-P2_1cT!AL10)/P2_1cT!AL10*100)</f>
        <v>5.3117071668450935</v>
      </c>
      <c r="AM11" s="172">
        <f>IF(OR(P2_1cT!AM10=":",P2_1cT!AM11=":"),":",(P2_1cT!AM11-P2_1cT!AM10)/P2_1cT!AM10*100)</f>
        <v>6.2189308004501545</v>
      </c>
      <c r="AN11" s="172">
        <f>IF(OR(P2_1cT!AN10=":",P2_1cT!AN11=":"),":",(P2_1cT!AN11-P2_1cT!AN10)/P2_1cT!AN10*100)</f>
        <v>4.1810586869255237</v>
      </c>
      <c r="AO11" s="172">
        <f>IF(OR(P2_1cT!AO10=":",P2_1cT!AO11=":"),":",(P2_1cT!AO11-P2_1cT!AO10)/P2_1cT!AO10*100)</f>
        <v>-3.180378707442344</v>
      </c>
      <c r="AP11" s="172"/>
      <c r="AQ11" s="172">
        <f>IF(OR(P2_1cT!AQ10=":",P2_1cT!AQ11=":"),":",(P2_1cT!AQ11-P2_1cT!AQ10)/P2_1cT!AQ10*100)</f>
        <v>0.88570440596172428</v>
      </c>
      <c r="AR11" s="172">
        <f>IF(OR(P2_1cT!AR10=":",P2_1cT!AR11=":"),":",(P2_1cT!AR11-P2_1cT!AR10)/P2_1cT!AR10*100)</f>
        <v>5.486061415437633</v>
      </c>
      <c r="AS11" s="172">
        <f>IF(OR(P2_1cT!AS10=":",P2_1cT!AS11=":"),":",(P2_1cT!AS11-P2_1cT!AS10)/P2_1cT!AS10*100)</f>
        <v>5.1677665172189942</v>
      </c>
    </row>
    <row r="12" spans="1:45" ht="22.5" customHeight="1">
      <c r="A12" s="77">
        <f t="shared" si="0"/>
        <v>1</v>
      </c>
      <c r="B12" s="105">
        <v>2000</v>
      </c>
      <c r="C12" s="172">
        <f>IF(OR(P2_1cT!C11=":",P2_1cT!C12=":"),":",(P2_1cT!C12-P2_1cT!C11)/P2_1cT!C11*100)</f>
        <v>-4.5464328341574625</v>
      </c>
      <c r="D12" s="172">
        <f>IF(OR(P2_1cT!D11=":",P2_1cT!D12=":"),":",(P2_1cT!D12-P2_1cT!D11)/P2_1cT!D11*100)</f>
        <v>14.725196836528962</v>
      </c>
      <c r="E12" s="172">
        <f>IF(OR(P2_1cT!E11=":",P2_1cT!E12=":"),":",(P2_1cT!E12-P2_1cT!E11)/P2_1cT!E11*100)</f>
        <v>6.8565744907153849</v>
      </c>
      <c r="F12" s="172">
        <f>IF(OR(P2_1cT!F11=":",P2_1cT!F12=":"),":",(P2_1cT!F12-P2_1cT!F11)/P2_1cT!F11*100)</f>
        <v>13.597551151925224</v>
      </c>
      <c r="G12" s="172">
        <f>IF(OR(P2_1cT!G11=":",P2_1cT!G12=":"),":",(P2_1cT!G12-P2_1cT!G11)/P2_1cT!G11*100)</f>
        <v>6.4973394731660878</v>
      </c>
      <c r="H12" s="172">
        <f>IF(OR(P2_1cT!H11=":",P2_1cT!H12=":"),":",(P2_1cT!H12-P2_1cT!H11)/P2_1cT!H11*100)</f>
        <v>4.3451334284681016</v>
      </c>
      <c r="I12" s="172">
        <f>IF(OR(P2_1cT!I11=":",P2_1cT!I12=":"),":",(P2_1cT!I12-P2_1cT!I11)/P2_1cT!I11*100)</f>
        <v>4.3026337182410304</v>
      </c>
      <c r="J12" s="172">
        <f>IF(OR(P2_1cT!J11=":",P2_1cT!J12=":"),":",(P2_1cT!J12-P2_1cT!J11)/P2_1cT!J11*100)</f>
        <v>4.993566907170532</v>
      </c>
      <c r="K12" s="172">
        <f>IF(OR(P2_1cT!K11=":",P2_1cT!K12=":"),":",(P2_1cT!K12-P2_1cT!K11)/P2_1cT!K11*100)</f>
        <v>7.6375902834526457</v>
      </c>
      <c r="L12" s="172">
        <f>IF(OR(P2_1cT!L11=":",P2_1cT!L12=":"),":",(P2_1cT!L12-P2_1cT!L11)/P2_1cT!L11*100)</f>
        <v>7.0557734565524166</v>
      </c>
      <c r="M12" s="172">
        <f>IF(OR(P2_1cT!M11=":",P2_1cT!M12=":"),":",(P2_1cT!M12-P2_1cT!M11)/P2_1cT!M11*100)</f>
        <v>0.32567840163368406</v>
      </c>
      <c r="N12" s="172">
        <f>IF(OR(P2_1cT!N11=":",P2_1cT!N12=":"),":",(P2_1cT!N12-P2_1cT!N11)/P2_1cT!N11*100)</f>
        <v>4.0047877966358243</v>
      </c>
      <c r="O12" s="172">
        <f>IF(OR(P2_1cT!O11=":",P2_1cT!O12=":"),":",(P2_1cT!O12-P2_1cT!O11)/P2_1cT!O11*100)</f>
        <v>5.3984082184530253</v>
      </c>
      <c r="P12" s="172">
        <f>IF(OR(P2_1cT!P11=":",P2_1cT!P12=":"),":",(P2_1cT!P12-P2_1cT!P11)/P2_1cT!P11*100)</f>
        <v>18.799774197161696</v>
      </c>
      <c r="Q12" s="172">
        <f>IF(OR(P2_1cT!Q11=":",P2_1cT!Q12=":"),":",(P2_1cT!Q12-P2_1cT!Q11)/P2_1cT!Q11*100)</f>
        <v>5.808856415989081</v>
      </c>
      <c r="R12" s="172">
        <f>IF(OR(P2_1cT!R11=":",P2_1cT!R12=":"),":",(P2_1cT!R12-P2_1cT!R11)/P2_1cT!R11*100)</f>
        <v>8.2010923904260054</v>
      </c>
      <c r="S12" s="172">
        <f>IF(OR(P2_1cT!S11=":",P2_1cT!S12=":"),":",(P2_1cT!S12-P2_1cT!S11)/P2_1cT!S11*100)</f>
        <v>9.1389794814531395</v>
      </c>
      <c r="T12" s="172">
        <f>IF(OR(P2_1cT!T11=":",P2_1cT!T12=":"),":",(P2_1cT!T12-P2_1cT!T11)/P2_1cT!T11*100)</f>
        <v>10.339334465282741</v>
      </c>
      <c r="U12" s="172">
        <f>IF(OR(P2_1cT!U11=":",P2_1cT!U12=":"),":",(P2_1cT!U12-P2_1cT!U11)/P2_1cT!U11*100)</f>
        <v>13.080588744468297</v>
      </c>
      <c r="V12" s="172">
        <f>IF(OR(P2_1cT!V11=":",P2_1cT!V12=":"),":",(P2_1cT!V12-P2_1cT!V11)/P2_1cT!V11*100)</f>
        <v>-0.56114206712238024</v>
      </c>
      <c r="W12" s="172"/>
      <c r="X12" s="172"/>
      <c r="Y12" s="172"/>
      <c r="Z12" s="172"/>
      <c r="AA12" s="172"/>
      <c r="AB12" s="172"/>
      <c r="AC12" s="172">
        <f>IF(OR(P2_1cT!AC11=":",P2_1cT!AC12=":"),":",(P2_1cT!AC12-P2_1cT!AC11)/P2_1cT!AC11*100)</f>
        <v>6.6833328683505941</v>
      </c>
      <c r="AD12" s="172"/>
      <c r="AE12" s="172">
        <f>IF(OR(P2_1cT!AE11=":",P2_1cT!AE12=":"),":",(P2_1cT!AE12-P2_1cT!AE11)/P2_1cT!AE11*100)</f>
        <v>-4.5464328341574625</v>
      </c>
      <c r="AF12" s="172">
        <f>IF(OR(P2_1cT!AF11=":",P2_1cT!AF12=":"),":",(P2_1cT!AF12-P2_1cT!AF11)/P2_1cT!AF11*100)</f>
        <v>8.3127946410079154</v>
      </c>
      <c r="AG12" s="172">
        <f>IF(OR(P2_1cT!AG11=":",P2_1cT!AG12=":"),":",(P2_1cT!AG12-P2_1cT!AG11)/P2_1cT!AG11*100)</f>
        <v>6.8565744907153849</v>
      </c>
      <c r="AH12" s="172">
        <f>IF(OR(P2_1cT!AH11=":",P2_1cT!AH12=":"),":",(P2_1cT!AH12-P2_1cT!AH11)/P2_1cT!AH11*100)</f>
        <v>4.3451334284681016</v>
      </c>
      <c r="AI12" s="172">
        <f>IF(OR(P2_1cT!AI11=":",P2_1cT!AI12=":"),":",(P2_1cT!AI12-P2_1cT!AI11)/P2_1cT!AI11*100)</f>
        <v>5.4272290563898178</v>
      </c>
      <c r="AJ12" s="172">
        <f>IF(OR(P2_1cT!AJ11=":",P2_1cT!AJ12=":"),":",(P2_1cT!AJ12-P2_1cT!AJ11)/P2_1cT!AJ11*100)</f>
        <v>7.0557734565524166</v>
      </c>
      <c r="AK12" s="172">
        <f>IF(OR(P2_1cT!AK11=":",P2_1cT!AK12=":"),":",(P2_1cT!AK12-P2_1cT!AK11)/P2_1cT!AK11*100)</f>
        <v>0.32567840163368406</v>
      </c>
      <c r="AL12" s="172">
        <f>IF(OR(P2_1cT!AL11=":",P2_1cT!AL12=":"),":",(P2_1cT!AL12-P2_1cT!AL11)/P2_1cT!AL11*100)</f>
        <v>4.0047877966358243</v>
      </c>
      <c r="AM12" s="172">
        <f>IF(OR(P2_1cT!AM11=":",P2_1cT!AM12=":"),":",(P2_1cT!AM12-P2_1cT!AM11)/P2_1cT!AM11*100)</f>
        <v>8.39267354770727</v>
      </c>
      <c r="AN12" s="172">
        <f>IF(OR(P2_1cT!AN11=":",P2_1cT!AN12=":"),":",(P2_1cT!AN12-P2_1cT!AN11)/P2_1cT!AN11*100)</f>
        <v>7.1617842920374573</v>
      </c>
      <c r="AO12" s="172">
        <f>IF(OR(P2_1cT!AO11=":",P2_1cT!AO12=":"),":",(P2_1cT!AO12-P2_1cT!AO11)/P2_1cT!AO11*100)</f>
        <v>6.1659689584416917</v>
      </c>
      <c r="AP12" s="172"/>
      <c r="AQ12" s="172">
        <f>IF(OR(P2_1cT!AQ11=":",P2_1cT!AQ12=":"),":",(P2_1cT!AQ12-P2_1cT!AQ11)/P2_1cT!AQ11*100)</f>
        <v>-3.6081468155235989</v>
      </c>
      <c r="AR12" s="172">
        <f>IF(OR(P2_1cT!AR11=":",P2_1cT!AR12=":"),":",(P2_1cT!AR12-P2_1cT!AR11)/P2_1cT!AR11*100)</f>
        <v>6.587713825337385</v>
      </c>
      <c r="AS12" s="172">
        <f>IF(OR(P2_1cT!AS11=":",P2_1cT!AS12=":"),":",(P2_1cT!AS12-P2_1cT!AS11)/P2_1cT!AS11*100)</f>
        <v>5.6094600356752116</v>
      </c>
    </row>
    <row r="13" spans="1:45" ht="22.5" customHeight="1">
      <c r="A13" s="77">
        <f t="shared" si="0"/>
        <v>1</v>
      </c>
      <c r="B13" s="105">
        <v>2001</v>
      </c>
      <c r="C13" s="172">
        <f>IF(OR(P2_1cT!C12=":",P2_1cT!C13=":"),":",(P2_1cT!C13-P2_1cT!C12)/P2_1cT!C12*100)</f>
        <v>8.3868918552910774</v>
      </c>
      <c r="D13" s="172">
        <f>IF(OR(P2_1cT!D12=":",P2_1cT!D13=":"),":",(P2_1cT!D13-P2_1cT!D12)/P2_1cT!D12*100)</f>
        <v>-7.0443016293633827</v>
      </c>
      <c r="E13" s="172">
        <f>IF(OR(P2_1cT!E12=":",P2_1cT!E13=":"),":",(P2_1cT!E13-P2_1cT!E12)/P2_1cT!E12*100)</f>
        <v>6.2078934922427189</v>
      </c>
      <c r="F13" s="172">
        <f>IF(OR(P2_1cT!F12=":",P2_1cT!F13=":"),":",(P2_1cT!F13-P2_1cT!F12)/P2_1cT!F12*100)</f>
        <v>18.848390299248326</v>
      </c>
      <c r="G13" s="172">
        <f>IF(OR(P2_1cT!G12=":",P2_1cT!G13=":"),":",(P2_1cT!G13-P2_1cT!G12)/P2_1cT!G12*100)</f>
        <v>11.206915319738405</v>
      </c>
      <c r="H13" s="172">
        <f>IF(OR(P2_1cT!H12=":",P2_1cT!H13=":"),":",(P2_1cT!H13-P2_1cT!H12)/P2_1cT!H12*100)</f>
        <v>1.8283538272776758</v>
      </c>
      <c r="I13" s="172">
        <f>IF(OR(P2_1cT!I12=":",P2_1cT!I13=":"),":",(P2_1cT!I13-P2_1cT!I12)/P2_1cT!I12*100)</f>
        <v>6.1358585915064374</v>
      </c>
      <c r="J13" s="172">
        <f>IF(OR(P2_1cT!J12=":",P2_1cT!J13=":"),":",(P2_1cT!J13-P2_1cT!J12)/P2_1cT!J12*100)</f>
        <v>-5.8237389744746313</v>
      </c>
      <c r="K13" s="172">
        <f>IF(OR(P2_1cT!K12=":",P2_1cT!K13=":"),":",(P2_1cT!K13-P2_1cT!K12)/P2_1cT!K12*100)</f>
        <v>0.99987871217632684</v>
      </c>
      <c r="L13" s="172">
        <f>IF(OR(P2_1cT!L12=":",P2_1cT!L13=":"),":",(P2_1cT!L13-P2_1cT!L12)/P2_1cT!L12*100)</f>
        <v>11.448462958542253</v>
      </c>
      <c r="M13" s="172">
        <f>IF(OR(P2_1cT!M12=":",P2_1cT!M13=":"),":",(P2_1cT!M13-P2_1cT!M12)/P2_1cT!M12*100)</f>
        <v>1.4428836086677868</v>
      </c>
      <c r="N13" s="172">
        <f>IF(OR(P2_1cT!N12=":",P2_1cT!N13=":"),":",(P2_1cT!N13-P2_1cT!N12)/P2_1cT!N12*100)</f>
        <v>2.8749943320311577</v>
      </c>
      <c r="O13" s="172">
        <f>IF(OR(P2_1cT!O12=":",P2_1cT!O13=":"),":",(P2_1cT!O13-P2_1cT!O12)/P2_1cT!O12*100)</f>
        <v>13.519938726709386</v>
      </c>
      <c r="P13" s="172">
        <f>IF(OR(P2_1cT!P12=":",P2_1cT!P13=":"),":",(P2_1cT!P13-P2_1cT!P12)/P2_1cT!P12*100)</f>
        <v>4.4627021742804658</v>
      </c>
      <c r="Q13" s="172">
        <f>IF(OR(P2_1cT!Q12=":",P2_1cT!Q13=":"),":",(P2_1cT!Q13-P2_1cT!Q12)/P2_1cT!Q12*100)</f>
        <v>1.6367720382801119E-2</v>
      </c>
      <c r="R13" s="172">
        <f>IF(OR(P2_1cT!R12=":",P2_1cT!R13=":"),":",(P2_1cT!R13-P2_1cT!R12)/P2_1cT!R12*100)</f>
        <v>2.0453296863194188</v>
      </c>
      <c r="S13" s="172">
        <f>IF(OR(P2_1cT!S12=":",P2_1cT!S13=":"),":",(P2_1cT!S13-P2_1cT!S12)/P2_1cT!S12*100)</f>
        <v>5.1169333779131421</v>
      </c>
      <c r="T13" s="172">
        <f>IF(OR(P2_1cT!T12=":",P2_1cT!T13=":"),":",(P2_1cT!T13-P2_1cT!T12)/P2_1cT!T12*100)</f>
        <v>9.7205189710209865</v>
      </c>
      <c r="U13" s="172">
        <f>IF(OR(P2_1cT!U12=":",P2_1cT!U13=":"),":",(P2_1cT!U13-P2_1cT!U12)/P2_1cT!U12*100)</f>
        <v>1.0324859839350993</v>
      </c>
      <c r="V13" s="172">
        <f>IF(OR(P2_1cT!V12=":",P2_1cT!V13=":"),":",(P2_1cT!V13-P2_1cT!V12)/P2_1cT!V12*100)</f>
        <v>-0.34991848328060943</v>
      </c>
      <c r="W13" s="172"/>
      <c r="X13" s="172"/>
      <c r="Y13" s="172"/>
      <c r="Z13" s="172"/>
      <c r="AA13" s="172"/>
      <c r="AB13" s="172"/>
      <c r="AC13" s="172">
        <f>IF(OR(P2_1cT!AC12=":",P2_1cT!AC13=":"),":",(P2_1cT!AC13-P2_1cT!AC12)/P2_1cT!AC12*100)</f>
        <v>4.0454358263219694</v>
      </c>
      <c r="AD13" s="172"/>
      <c r="AE13" s="172">
        <f>IF(OR(P2_1cT!AE12=":",P2_1cT!AE13=":"),":",(P2_1cT!AE13-P2_1cT!AE12)/P2_1cT!AE12*100)</f>
        <v>8.3868918552910774</v>
      </c>
      <c r="AF13" s="172">
        <f>IF(OR(P2_1cT!AF12=":",P2_1cT!AF13=":"),":",(P2_1cT!AF13-P2_1cT!AF12)/P2_1cT!AF12*100)</f>
        <v>8.2898323829847449</v>
      </c>
      <c r="AG13" s="172">
        <f>IF(OR(P2_1cT!AG12=":",P2_1cT!AG13=":"),":",(P2_1cT!AG13-P2_1cT!AG12)/P2_1cT!AG12*100)</f>
        <v>6.2078934922427189</v>
      </c>
      <c r="AH13" s="172">
        <f>IF(OR(P2_1cT!AH12=":",P2_1cT!AH13=":"),":",(P2_1cT!AH13-P2_1cT!AH12)/P2_1cT!AH12*100)</f>
        <v>1.8283538272776758</v>
      </c>
      <c r="AI13" s="172">
        <f>IF(OR(P2_1cT!AI12=":",P2_1cT!AI13=":"),":",(P2_1cT!AI13-P2_1cT!AI12)/P2_1cT!AI12*100)</f>
        <v>0.88978074999723367</v>
      </c>
      <c r="AJ13" s="172">
        <f>IF(OR(P2_1cT!AJ12=":",P2_1cT!AJ13=":"),":",(P2_1cT!AJ13-P2_1cT!AJ12)/P2_1cT!AJ12*100)</f>
        <v>11.448462958542253</v>
      </c>
      <c r="AK13" s="172">
        <f>IF(OR(P2_1cT!AK12=":",P2_1cT!AK13=":"),":",(P2_1cT!AK13-P2_1cT!AK12)/P2_1cT!AK12*100)</f>
        <v>1.4428836086677868</v>
      </c>
      <c r="AL13" s="172">
        <f>IF(OR(P2_1cT!AL12=":",P2_1cT!AL13=":"),":",(P2_1cT!AL13-P2_1cT!AL12)/P2_1cT!AL12*100)</f>
        <v>2.8749943320311577</v>
      </c>
      <c r="AM13" s="172">
        <f>IF(OR(P2_1cT!AM12=":",P2_1cT!AM13=":"),":",(P2_1cT!AM13-P2_1cT!AM12)/P2_1cT!AM12*100)</f>
        <v>11.825136679314893</v>
      </c>
      <c r="AN13" s="172">
        <f>IF(OR(P2_1cT!AN12=":",P2_1cT!AN13=":"),":",(P2_1cT!AN13-P2_1cT!AN12)/P2_1cT!AN12*100)</f>
        <v>1.7534121005242251</v>
      </c>
      <c r="AO13" s="172">
        <f>IF(OR(P2_1cT!AO12=":",P2_1cT!AO13=":"),":",(P2_1cT!AO13-P2_1cT!AO12)/P2_1cT!AO12*100)</f>
        <v>-0.80450806159052468</v>
      </c>
      <c r="AP13" s="172"/>
      <c r="AQ13" s="172">
        <f>IF(OR(P2_1cT!AQ12=":",P2_1cT!AQ13=":"),":",(P2_1cT!AQ13-P2_1cT!AQ12)/P2_1cT!AQ12*100)</f>
        <v>7.3255973818005584</v>
      </c>
      <c r="AR13" s="172">
        <f>IF(OR(P2_1cT!AR12=":",P2_1cT!AR13=":"),":",(P2_1cT!AR13-P2_1cT!AR12)/P2_1cT!AR12*100)</f>
        <v>5.7830607023195331</v>
      </c>
      <c r="AS13" s="172">
        <f>IF(OR(P2_1cT!AS12=":",P2_1cT!AS13=":"),":",(P2_1cT!AS13-P2_1cT!AS12)/P2_1cT!AS12*100)</f>
        <v>2.092355807259052</v>
      </c>
    </row>
    <row r="14" spans="1:45" ht="22.5" customHeight="1">
      <c r="A14" s="77">
        <f t="shared" si="0"/>
        <v>1</v>
      </c>
      <c r="B14" s="105">
        <v>2002</v>
      </c>
      <c r="C14" s="172">
        <f>IF(OR(P2_1cT!C13=":",P2_1cT!C14=":"),":",(P2_1cT!C14-P2_1cT!C13)/P2_1cT!C13*100)</f>
        <v>5.4674263913675833</v>
      </c>
      <c r="D14" s="172">
        <f>IF(OR(P2_1cT!D13=":",P2_1cT!D14=":"),":",(P2_1cT!D14-P2_1cT!D13)/P2_1cT!D13*100)</f>
        <v>24.550428284127797</v>
      </c>
      <c r="E14" s="172">
        <f>IF(OR(P2_1cT!E13=":",P2_1cT!E14=":"),":",(P2_1cT!E14-P2_1cT!E13)/P2_1cT!E13*100)</f>
        <v>6.4704575220013609</v>
      </c>
      <c r="F14" s="172">
        <f>IF(OR(P2_1cT!F13=":",P2_1cT!F14=":"),":",(P2_1cT!F14-P2_1cT!F13)/P2_1cT!F13*100)</f>
        <v>4.60023866348451</v>
      </c>
      <c r="G14" s="172">
        <f>IF(OR(P2_1cT!G13=":",P2_1cT!G14=":"),":",(P2_1cT!G14-P2_1cT!G13)/P2_1cT!G13*100)</f>
        <v>9.016588816581196</v>
      </c>
      <c r="H14" s="172">
        <f>IF(OR(P2_1cT!H13=":",P2_1cT!H14=":"),":",(P2_1cT!H14-P2_1cT!H13)/P2_1cT!H13*100)</f>
        <v>6.3755634301952222</v>
      </c>
      <c r="I14" s="172">
        <f>IF(OR(P2_1cT!I13=":",P2_1cT!I14=":"),":",(P2_1cT!I14-P2_1cT!I13)/P2_1cT!I13*100)</f>
        <v>0.98581643948807907</v>
      </c>
      <c r="J14" s="172">
        <f>IF(OR(P2_1cT!J13=":",P2_1cT!J14=":"),":",(P2_1cT!J14-P2_1cT!J13)/P2_1cT!J13*100)</f>
        <v>4.1243921307664184</v>
      </c>
      <c r="K14" s="172">
        <f>IF(OR(P2_1cT!K13=":",P2_1cT!K14=":"),":",(P2_1cT!K14-P2_1cT!K13)/P2_1cT!K13*100)</f>
        <v>-6.9053327819016923</v>
      </c>
      <c r="L14" s="172">
        <f>IF(OR(P2_1cT!L13=":",P2_1cT!L14=":"),":",(P2_1cT!L14-P2_1cT!L13)/P2_1cT!L13*100)</f>
        <v>1.0945401916000979</v>
      </c>
      <c r="M14" s="172">
        <f>IF(OR(P2_1cT!M13=":",P2_1cT!M14=":"),":",(P2_1cT!M14-P2_1cT!M13)/P2_1cT!M13*100)</f>
        <v>-5.107494300314622</v>
      </c>
      <c r="N14" s="172">
        <f>IF(OR(P2_1cT!N13=":",P2_1cT!N14=":"),":",(P2_1cT!N14-P2_1cT!N13)/P2_1cT!N13*100)</f>
        <v>11.568423763954852</v>
      </c>
      <c r="O14" s="172">
        <f>IF(OR(P2_1cT!O13=":",P2_1cT!O14=":"),":",(P2_1cT!O14-P2_1cT!O13)/P2_1cT!O13*100)</f>
        <v>1.8131326597411477</v>
      </c>
      <c r="P14" s="172">
        <f>IF(OR(P2_1cT!P13=":",P2_1cT!P14=":"),":",(P2_1cT!P14-P2_1cT!P13)/P2_1cT!P13*100)</f>
        <v>-0.47349012430536463</v>
      </c>
      <c r="Q14" s="172">
        <f>IF(OR(P2_1cT!Q13=":",P2_1cT!Q14=":"),":",(P2_1cT!Q14-P2_1cT!Q13)/P2_1cT!Q13*100)</f>
        <v>4.8627378556135277</v>
      </c>
      <c r="R14" s="172">
        <f>IF(OR(P2_1cT!R13=":",P2_1cT!R14=":"),":",(P2_1cT!R14-P2_1cT!R13)/P2_1cT!R13*100)</f>
        <v>5.4358622456438388</v>
      </c>
      <c r="S14" s="172">
        <f>IF(OR(P2_1cT!S13=":",P2_1cT!S14=":"),":",(P2_1cT!S14-P2_1cT!S13)/P2_1cT!S13*100)</f>
        <v>4.1719879116333596</v>
      </c>
      <c r="T14" s="172">
        <f>IF(OR(P2_1cT!T13=":",P2_1cT!T14=":"),":",(P2_1cT!T14-P2_1cT!T13)/P2_1cT!T13*100)</f>
        <v>9.4450793307423595</v>
      </c>
      <c r="U14" s="172">
        <f>IF(OR(P2_1cT!U13=":",P2_1cT!U14=":"),":",(P2_1cT!U14-P2_1cT!U13)/P2_1cT!U13*100)</f>
        <v>4.6123262805458305</v>
      </c>
      <c r="V14" s="172">
        <f>IF(OR(P2_1cT!V13=":",P2_1cT!V14=":"),":",(P2_1cT!V14-P2_1cT!V13)/P2_1cT!V13*100)</f>
        <v>0.5726482358656837</v>
      </c>
      <c r="W14" s="172"/>
      <c r="X14" s="172"/>
      <c r="Y14" s="172"/>
      <c r="Z14" s="172"/>
      <c r="AA14" s="172"/>
      <c r="AB14" s="172"/>
      <c r="AC14" s="172">
        <f>IF(OR(P2_1cT!AC13=":",P2_1cT!AC14=":"),":",(P2_1cT!AC14-P2_1cT!AC13)/P2_1cT!AC13*100)</f>
        <v>3.3751110576542858</v>
      </c>
      <c r="AD14" s="172"/>
      <c r="AE14" s="172">
        <f>IF(OR(P2_1cT!AE13=":",P2_1cT!AE14=":"),":",(P2_1cT!AE14-P2_1cT!AE13)/P2_1cT!AE13*100)</f>
        <v>5.4674263913675833</v>
      </c>
      <c r="AF14" s="172">
        <f>IF(OR(P2_1cT!AF13=":",P2_1cT!AF14=":"),":",(P2_1cT!AF14-P2_1cT!AF13)/P2_1cT!AF13*100)</f>
        <v>7.0809137324663372</v>
      </c>
      <c r="AG14" s="172">
        <f>IF(OR(P2_1cT!AG13=":",P2_1cT!AG14=":"),":",(P2_1cT!AG14-P2_1cT!AG13)/P2_1cT!AG13*100)</f>
        <v>6.4704575220013609</v>
      </c>
      <c r="AH14" s="172">
        <f>IF(OR(P2_1cT!AH13=":",P2_1cT!AH14=":"),":",(P2_1cT!AH14-P2_1cT!AH13)/P2_1cT!AH13*100)</f>
        <v>6.3755634301952222</v>
      </c>
      <c r="AI14" s="172">
        <f>IF(OR(P2_1cT!AI13=":",P2_1cT!AI14=":"),":",(P2_1cT!AI14-P2_1cT!AI13)/P2_1cT!AI13*100)</f>
        <v>-0.85661215067974872</v>
      </c>
      <c r="AJ14" s="172">
        <f>IF(OR(P2_1cT!AJ13=":",P2_1cT!AJ14=":"),":",(P2_1cT!AJ14-P2_1cT!AJ13)/P2_1cT!AJ13*100)</f>
        <v>1.0945401916000979</v>
      </c>
      <c r="AK14" s="172">
        <f>IF(OR(P2_1cT!AK13=":",P2_1cT!AK14=":"),":",(P2_1cT!AK14-P2_1cT!AK13)/P2_1cT!AK13*100)</f>
        <v>-5.107494300314622</v>
      </c>
      <c r="AL14" s="172">
        <f>IF(OR(P2_1cT!AL13=":",P2_1cT!AL14=":"),":",(P2_1cT!AL14-P2_1cT!AL13)/P2_1cT!AL13*100)</f>
        <v>11.568423763954852</v>
      </c>
      <c r="AM14" s="172">
        <f>IF(OR(P2_1cT!AM13=":",P2_1cT!AM14=":"),":",(P2_1cT!AM14-P2_1cT!AM13)/P2_1cT!AM13*100)</f>
        <v>2.0343680286917789</v>
      </c>
      <c r="AN14" s="172">
        <f>IF(OR(P2_1cT!AN13=":",P2_1cT!AN14=":"),":",(P2_1cT!AN14-P2_1cT!AN13)/P2_1cT!AN13*100)</f>
        <v>4.8071857991508722</v>
      </c>
      <c r="AO14" s="172">
        <f>IF(OR(P2_1cT!AO13=":",P2_1cT!AO14=":"),":",(P2_1cT!AO14-P2_1cT!AO13)/P2_1cT!AO13*100)</f>
        <v>1.0654047682548604</v>
      </c>
      <c r="AP14" s="172"/>
      <c r="AQ14" s="172">
        <f>IF(OR(P2_1cT!AQ13=":",P2_1cT!AQ14=":"),":",(P2_1cT!AQ14-P2_1cT!AQ13)/P2_1cT!AQ13*100)</f>
        <v>6.3546083023702762</v>
      </c>
      <c r="AR14" s="172">
        <f>IF(OR(P2_1cT!AR13=":",P2_1cT!AR14=":"),":",(P2_1cT!AR14-P2_1cT!AR13)/P2_1cT!AR13*100)</f>
        <v>6.578190957391282</v>
      </c>
      <c r="AS14" s="172">
        <f>IF(OR(P2_1cT!AS13=":",P2_1cT!AS14=":"),":",(P2_1cT!AS14-P2_1cT!AS13)/P2_1cT!AS13*100)</f>
        <v>1.2548825677582471</v>
      </c>
    </row>
    <row r="15" spans="1:45" ht="22.5" customHeight="1">
      <c r="A15" s="77">
        <f t="shared" si="0"/>
        <v>1</v>
      </c>
      <c r="B15" s="105">
        <v>2003</v>
      </c>
      <c r="C15" s="172">
        <f>IF(OR(P2_1cT!C14=":",P2_1cT!C15=":"),":",(P2_1cT!C15-P2_1cT!C14)/P2_1cT!C14*100)</f>
        <v>-10.023994686570585</v>
      </c>
      <c r="D15" s="172">
        <f>IF(OR(P2_1cT!D14=":",P2_1cT!D15=":"),":",(P2_1cT!D15-P2_1cT!D14)/P2_1cT!D14*100)</f>
        <v>11.777141473088813</v>
      </c>
      <c r="E15" s="172">
        <f>IF(OR(P2_1cT!E14=":",P2_1cT!E15=":"),":",(P2_1cT!E15-P2_1cT!E14)/P2_1cT!E14*100)</f>
        <v>1.2782151843363361</v>
      </c>
      <c r="F15" s="172">
        <f>IF(OR(P2_1cT!F14=":",P2_1cT!F15=":"),":",(P2_1cT!F15-P2_1cT!F14)/P2_1cT!F14*100)</f>
        <v>11.493925047059477</v>
      </c>
      <c r="G15" s="172">
        <f>IF(OR(P2_1cT!G14=":",P2_1cT!G15=":"),":",(P2_1cT!G15-P2_1cT!G14)/P2_1cT!G14*100)</f>
        <v>-0.94315367530451599</v>
      </c>
      <c r="H15" s="172">
        <f>IF(OR(P2_1cT!H14=":",P2_1cT!H15=":"),":",(P2_1cT!H15-P2_1cT!H14)/P2_1cT!H14*100)</f>
        <v>4.5585738343555544</v>
      </c>
      <c r="I15" s="172">
        <f>IF(OR(P2_1cT!I14=":",P2_1cT!I15=":"),":",(P2_1cT!I15-P2_1cT!I14)/P2_1cT!I14*100)</f>
        <v>4.7375084565340311</v>
      </c>
      <c r="J15" s="172">
        <f>IF(OR(P2_1cT!J14=":",P2_1cT!J15=":"),":",(P2_1cT!J15-P2_1cT!J14)/P2_1cT!J14*100)</f>
        <v>2.309903705870282</v>
      </c>
      <c r="K15" s="172">
        <f>IF(OR(P2_1cT!K14=":",P2_1cT!K15=":"),":",(P2_1cT!K15-P2_1cT!K14)/P2_1cT!K14*100)</f>
        <v>-6.1090974953941748</v>
      </c>
      <c r="L15" s="172">
        <f>IF(OR(P2_1cT!L14=":",P2_1cT!L15=":"),":",(P2_1cT!L15-P2_1cT!L14)/P2_1cT!L14*100)</f>
        <v>-1.4477681575744943</v>
      </c>
      <c r="M15" s="172">
        <f>IF(OR(P2_1cT!M14=":",P2_1cT!M15=":"),":",(P2_1cT!M15-P2_1cT!M14)/P2_1cT!M14*100)</f>
        <v>4.8481739172292597</v>
      </c>
      <c r="N15" s="172">
        <f>IF(OR(P2_1cT!N14=":",P2_1cT!N15=":"),":",(P2_1cT!N15-P2_1cT!N14)/P2_1cT!N14*100)</f>
        <v>5.1179993148549281</v>
      </c>
      <c r="O15" s="172">
        <f>IF(OR(P2_1cT!O14=":",P2_1cT!O15=":"),":",(P2_1cT!O15-P2_1cT!O14)/P2_1cT!O14*100)</f>
        <v>-1.2342543967918007</v>
      </c>
      <c r="P15" s="172">
        <f>IF(OR(P2_1cT!P14=":",P2_1cT!P15=":"),":",(P2_1cT!P15-P2_1cT!P14)/P2_1cT!P14*100)</f>
        <v>2.1582321718800301</v>
      </c>
      <c r="Q15" s="172">
        <f>IF(OR(P2_1cT!Q14=":",P2_1cT!Q15=":"),":",(P2_1cT!Q15-P2_1cT!Q14)/P2_1cT!Q14*100)</f>
        <v>21.084448878161524</v>
      </c>
      <c r="R15" s="172">
        <f>IF(OR(P2_1cT!R14=":",P2_1cT!R15=":"),":",(P2_1cT!R15-P2_1cT!R14)/P2_1cT!R14*100)</f>
        <v>11.165234221254504</v>
      </c>
      <c r="S15" s="172">
        <f>IF(OR(P2_1cT!S14=":",P2_1cT!S15=":"),":",(P2_1cT!S15-P2_1cT!S14)/P2_1cT!S14*100)</f>
        <v>9.9429152650706172</v>
      </c>
      <c r="T15" s="172">
        <f>IF(OR(P2_1cT!T14=":",P2_1cT!T15=":"),":",(P2_1cT!T15-P2_1cT!T14)/P2_1cT!T14*100)</f>
        <v>3.360336547672413</v>
      </c>
      <c r="U15" s="172">
        <f>IF(OR(P2_1cT!U14=":",P2_1cT!U15=":"),":",(P2_1cT!U15-P2_1cT!U14)/P2_1cT!U14*100)</f>
        <v>6.5859138907265464</v>
      </c>
      <c r="V15" s="172">
        <f>IF(OR(P2_1cT!V14=":",P2_1cT!V15=":"),":",(P2_1cT!V15-P2_1cT!V14)/P2_1cT!V14*100)</f>
        <v>-0.64773055784652933</v>
      </c>
      <c r="W15" s="172"/>
      <c r="X15" s="172"/>
      <c r="Y15" s="172"/>
      <c r="Z15" s="172"/>
      <c r="AA15" s="172"/>
      <c r="AB15" s="172"/>
      <c r="AC15" s="172">
        <f>IF(OR(P2_1cT!AC14=":",P2_1cT!AC15=":"),":",(P2_1cT!AC15-P2_1cT!AC14)/P2_1cT!AC14*100)</f>
        <v>4.7341429907323977</v>
      </c>
      <c r="AD15" s="172"/>
      <c r="AE15" s="172">
        <f>IF(OR(P2_1cT!AE14=":",P2_1cT!AE15=":"),":",(P2_1cT!AE15-P2_1cT!AE14)/P2_1cT!AE14*100)</f>
        <v>-10.023994686570585</v>
      </c>
      <c r="AF15" s="172">
        <f>IF(OR(P2_1cT!AF14=":",P2_1cT!AF15=":"),":",(P2_1cT!AF15-P2_1cT!AF14)/P2_1cT!AF14*100)</f>
        <v>2.9215653924214893</v>
      </c>
      <c r="AG15" s="172">
        <f>IF(OR(P2_1cT!AG14=":",P2_1cT!AG15=":"),":",(P2_1cT!AG15-P2_1cT!AG14)/P2_1cT!AG14*100)</f>
        <v>1.2782151843363361</v>
      </c>
      <c r="AH15" s="172">
        <f>IF(OR(P2_1cT!AH14=":",P2_1cT!AH15=":"),":",(P2_1cT!AH15-P2_1cT!AH14)/P2_1cT!AH14*100)</f>
        <v>4.5585738343555544</v>
      </c>
      <c r="AI15" s="172">
        <f>IF(OR(P2_1cT!AI14=":",P2_1cT!AI15=":"),":",(P2_1cT!AI15-P2_1cT!AI14)/P2_1cT!AI14*100)</f>
        <v>0.81891697838017674</v>
      </c>
      <c r="AJ15" s="172">
        <f>IF(OR(P2_1cT!AJ14=":",P2_1cT!AJ15=":"),":",(P2_1cT!AJ15-P2_1cT!AJ14)/P2_1cT!AJ14*100)</f>
        <v>-1.4477681575744943</v>
      </c>
      <c r="AK15" s="172">
        <f>IF(OR(P2_1cT!AK14=":",P2_1cT!AK15=":"),":",(P2_1cT!AK15-P2_1cT!AK14)/P2_1cT!AK14*100)</f>
        <v>4.8481739172292597</v>
      </c>
      <c r="AL15" s="172">
        <f>IF(OR(P2_1cT!AL14=":",P2_1cT!AL15=":"),":",(P2_1cT!AL15-P2_1cT!AL14)/P2_1cT!AL14*100)</f>
        <v>5.1179993148549281</v>
      </c>
      <c r="AM15" s="172">
        <f>IF(OR(P2_1cT!AM14=":",P2_1cT!AM15=":"),":",(P2_1cT!AM15-P2_1cT!AM14)/P2_1cT!AM14*100)</f>
        <v>-0.5687245357578854</v>
      </c>
      <c r="AN15" s="172">
        <f>IF(OR(P2_1cT!AN14=":",P2_1cT!AN15=":"),":",(P2_1cT!AN15-P2_1cT!AN14)/P2_1cT!AN14*100)</f>
        <v>16.173524131567095</v>
      </c>
      <c r="AO15" s="172">
        <f>IF(OR(P2_1cT!AO14=":",P2_1cT!AO15=":"),":",(P2_1cT!AO15-P2_1cT!AO14)/P2_1cT!AO14*100)</f>
        <v>-1.0381949415789966</v>
      </c>
      <c r="AP15" s="172"/>
      <c r="AQ15" s="172">
        <f>IF(OR(P2_1cT!AQ14=":",P2_1cT!AQ15=":"),":",(P2_1cT!AQ15-P2_1cT!AQ14)/P2_1cT!AQ14*100)</f>
        <v>-8.3954467370017625</v>
      </c>
      <c r="AR15" s="172">
        <f>IF(OR(P2_1cT!AR14=":",P2_1cT!AR15=":"),":",(P2_1cT!AR15-P2_1cT!AR14)/P2_1cT!AR14*100)</f>
        <v>3.5502510389809117</v>
      </c>
      <c r="AS15" s="172">
        <f>IF(OR(P2_1cT!AS14=":",P2_1cT!AS15=":"),":",(P2_1cT!AS15-P2_1cT!AS14)/P2_1cT!AS14*100)</f>
        <v>4.7450998502849755</v>
      </c>
    </row>
    <row r="16" spans="1:45" ht="22.5" customHeight="1">
      <c r="A16" s="77">
        <f t="shared" si="0"/>
        <v>1</v>
      </c>
      <c r="B16" s="105">
        <v>2004</v>
      </c>
      <c r="C16" s="172">
        <f>IF(OR(P2_1cT!C15=":",P2_1cT!C16=":"),":",(P2_1cT!C16-P2_1cT!C15)/P2_1cT!C15*100)</f>
        <v>-1.1965653391940336</v>
      </c>
      <c r="D16" s="172">
        <f>IF(OR(P2_1cT!D15=":",P2_1cT!D16=":"),":",(P2_1cT!D16-P2_1cT!D15)/P2_1cT!D15*100)</f>
        <v>29.625933112991483</v>
      </c>
      <c r="E16" s="172">
        <f>IF(OR(P2_1cT!E15=":",P2_1cT!E16=":"),":",(P2_1cT!E16-P2_1cT!E15)/P2_1cT!E15*100)</f>
        <v>4.7176423326041235</v>
      </c>
      <c r="F16" s="172">
        <f>IF(OR(P2_1cT!F15=":",P2_1cT!F16=":"),":",(P2_1cT!F16-P2_1cT!F15)/P2_1cT!F15*100)</f>
        <v>-9.0898060981990962</v>
      </c>
      <c r="G16" s="172">
        <f>IF(OR(P2_1cT!G15=":",P2_1cT!G16=":"),":",(P2_1cT!G16-P2_1cT!G15)/P2_1cT!G15*100)</f>
        <v>23.046765067011698</v>
      </c>
      <c r="H16" s="172">
        <f>IF(OR(P2_1cT!H15=":",P2_1cT!H16=":"),":",(P2_1cT!H16-P2_1cT!H15)/P2_1cT!H15*100)</f>
        <v>4.2226364966105896</v>
      </c>
      <c r="I16" s="172">
        <f>IF(OR(P2_1cT!I15=":",P2_1cT!I16=":"),":",(P2_1cT!I16-P2_1cT!I15)/P2_1cT!I15*100)</f>
        <v>13.44365331025922</v>
      </c>
      <c r="J16" s="172">
        <f>IF(OR(P2_1cT!J15=":",P2_1cT!J16=":"),":",(P2_1cT!J16-P2_1cT!J15)/P2_1cT!J15*100)</f>
        <v>-0.95617390233098776</v>
      </c>
      <c r="K16" s="172">
        <f>IF(OR(P2_1cT!K15=":",P2_1cT!K16=":"),":",(P2_1cT!K16-P2_1cT!K15)/P2_1cT!K15*100)</f>
        <v>2.3140825393304185</v>
      </c>
      <c r="L16" s="172">
        <f>IF(OR(P2_1cT!L15=":",P2_1cT!L16=":"),":",(P2_1cT!L16-P2_1cT!L15)/P2_1cT!L15*100)</f>
        <v>2.5037905455371567</v>
      </c>
      <c r="M16" s="172">
        <f>IF(OR(P2_1cT!M15=":",P2_1cT!M16=":"),":",(P2_1cT!M16-P2_1cT!M15)/P2_1cT!M15*100)</f>
        <v>10.846306276112569</v>
      </c>
      <c r="N16" s="172">
        <f>IF(OR(P2_1cT!N15=":",P2_1cT!N16=":"),":",(P2_1cT!N16-P2_1cT!N15)/P2_1cT!N15*100)</f>
        <v>0.42971353501712778</v>
      </c>
      <c r="O16" s="172">
        <f>IF(OR(P2_1cT!O15=":",P2_1cT!O16=":"),":",(P2_1cT!O16-P2_1cT!O15)/P2_1cT!O15*100)</f>
        <v>3.5234613776378043</v>
      </c>
      <c r="P16" s="172">
        <f>IF(OR(P2_1cT!P15=":",P2_1cT!P16=":"),":",(P2_1cT!P16-P2_1cT!P15)/P2_1cT!P15*100)</f>
        <v>-0.45774810639724112</v>
      </c>
      <c r="Q16" s="172">
        <f>IF(OR(P2_1cT!Q15=":",P2_1cT!Q16=":"),":",(P2_1cT!Q16-P2_1cT!Q15)/P2_1cT!Q15*100)</f>
        <v>7.4737746438600068</v>
      </c>
      <c r="R16" s="172">
        <f>IF(OR(P2_1cT!R15=":",P2_1cT!R16=":"),":",(P2_1cT!R16-P2_1cT!R15)/P2_1cT!R15*100)</f>
        <v>3.7150938465058023</v>
      </c>
      <c r="S16" s="172">
        <f>IF(OR(P2_1cT!S15=":",P2_1cT!S16=":"),":",(P2_1cT!S16-P2_1cT!S15)/P2_1cT!S15*100)</f>
        <v>4.746468678409645</v>
      </c>
      <c r="T16" s="172">
        <f>IF(OR(P2_1cT!T15=":",P2_1cT!T16=":"),":",(P2_1cT!T16-P2_1cT!T15)/P2_1cT!T15*100)</f>
        <v>-4.6501318641161316</v>
      </c>
      <c r="U16" s="172">
        <f>IF(OR(P2_1cT!U15=":",P2_1cT!U16=":"),":",(P2_1cT!U16-P2_1cT!U15)/P2_1cT!U15*100)</f>
        <v>6.1464153869007632</v>
      </c>
      <c r="V16" s="172">
        <f>IF(OR(P2_1cT!V15=":",P2_1cT!V16=":"),":",(P2_1cT!V16-P2_1cT!V15)/P2_1cT!V15*100)</f>
        <v>-2.1490056049116402</v>
      </c>
      <c r="W16" s="172"/>
      <c r="X16" s="172"/>
      <c r="Y16" s="172"/>
      <c r="Z16" s="172"/>
      <c r="AA16" s="172"/>
      <c r="AB16" s="172"/>
      <c r="AC16" s="172">
        <f>IF(OR(P2_1cT!AC15=":",P2_1cT!AC16=":"),":",(P2_1cT!AC16-P2_1cT!AC15)/P2_1cT!AC15*100)</f>
        <v>5.8210276728206107</v>
      </c>
      <c r="AD16" s="172"/>
      <c r="AE16" s="172">
        <f>IF(OR(P2_1cT!AE15=":",P2_1cT!AE16=":"),":",(P2_1cT!AE16-P2_1cT!AE15)/P2_1cT!AE15*100)</f>
        <v>-1.1965653391940336</v>
      </c>
      <c r="AF16" s="172">
        <f>IF(OR(P2_1cT!AF15=":",P2_1cT!AF16=":"),":",(P2_1cT!AF16-P2_1cT!AF15)/P2_1cT!AF15*100)</f>
        <v>5.3724064386010717</v>
      </c>
      <c r="AG16" s="172">
        <f>IF(OR(P2_1cT!AG15=":",P2_1cT!AG16=":"),":",(P2_1cT!AG16-P2_1cT!AG15)/P2_1cT!AG15*100)</f>
        <v>4.7176423326041235</v>
      </c>
      <c r="AH16" s="172">
        <f>IF(OR(P2_1cT!AH15=":",P2_1cT!AH16=":"),":",(P2_1cT!AH16-P2_1cT!AH15)/P2_1cT!AH15*100)</f>
        <v>4.2226364966105896</v>
      </c>
      <c r="AI16" s="172">
        <f>IF(OR(P2_1cT!AI15=":",P2_1cT!AI16=":"),":",(P2_1cT!AI16-P2_1cT!AI15)/P2_1cT!AI15*100)</f>
        <v>6.9758008751021103</v>
      </c>
      <c r="AJ16" s="172">
        <f>IF(OR(P2_1cT!AJ15=":",P2_1cT!AJ16=":"),":",(P2_1cT!AJ16-P2_1cT!AJ15)/P2_1cT!AJ15*100)</f>
        <v>2.5037905455371567</v>
      </c>
      <c r="AK16" s="172">
        <f>IF(OR(P2_1cT!AK15=":",P2_1cT!AK16=":"),":",(P2_1cT!AK16-P2_1cT!AK15)/P2_1cT!AK15*100)</f>
        <v>10.846306276112569</v>
      </c>
      <c r="AL16" s="172">
        <f>IF(OR(P2_1cT!AL15=":",P2_1cT!AL16=":"),":",(P2_1cT!AL16-P2_1cT!AL15)/P2_1cT!AL15*100)</f>
        <v>0.42971353501712778</v>
      </c>
      <c r="AM16" s="172">
        <f>IF(OR(P2_1cT!AM15=":",P2_1cT!AM16=":"),":",(P2_1cT!AM16-P2_1cT!AM15)/P2_1cT!AM15*100)</f>
        <v>3.1094733698875849</v>
      </c>
      <c r="AN16" s="172">
        <f>IF(OR(P2_1cT!AN15=":",P2_1cT!AN16=":"),":",(P2_1cT!AN16-P2_1cT!AN15)/P2_1cT!AN15*100)</f>
        <v>5.9363845557656303</v>
      </c>
      <c r="AO16" s="172">
        <f>IF(OR(P2_1cT!AO15=":",P2_1cT!AO16=":"),":",(P2_1cT!AO16-P2_1cT!AO15)/P2_1cT!AO15*100)</f>
        <v>-3.9836226605839284</v>
      </c>
      <c r="AP16" s="172"/>
      <c r="AQ16" s="172">
        <f>IF(OR(P2_1cT!AQ15=":",P2_1cT!AQ16=":"),":",(P2_1cT!AQ16-P2_1cT!AQ15)/P2_1cT!AQ15*100)</f>
        <v>0.75390384228403196</v>
      </c>
      <c r="AR16" s="172">
        <f>IF(OR(P2_1cT!AR15=":",P2_1cT!AR16=":"),":",(P2_1cT!AR16-P2_1cT!AR15)/P2_1cT!AR15*100)</f>
        <v>4.5765816192066522</v>
      </c>
      <c r="AS16" s="172">
        <f>IF(OR(P2_1cT!AS15=":",P2_1cT!AS16=":"),":",(P2_1cT!AS16-P2_1cT!AS15)/P2_1cT!AS15*100)</f>
        <v>5.9392247658753092</v>
      </c>
    </row>
    <row r="17" spans="1:45" ht="22.5" customHeight="1">
      <c r="A17" s="77">
        <f t="shared" si="0"/>
        <v>1</v>
      </c>
      <c r="B17" s="105">
        <v>2005</v>
      </c>
      <c r="C17" s="172">
        <f>IF(OR(P2_1cT!C16=":",P2_1cT!C17=":"),":",(P2_1cT!C17-P2_1cT!C16)/P2_1cT!C16*100)</f>
        <v>10.017674225721166</v>
      </c>
      <c r="D17" s="172">
        <f>IF(OR(P2_1cT!D16=":",P2_1cT!D17=":"),":",(P2_1cT!D17-P2_1cT!D16)/P2_1cT!D16*100)</f>
        <v>12.379188990404977</v>
      </c>
      <c r="E17" s="172">
        <f>IF(OR(P2_1cT!E16=":",P2_1cT!E17=":"),":",(P2_1cT!E17-P2_1cT!E16)/P2_1cT!E16*100)</f>
        <v>1.3104030816846028</v>
      </c>
      <c r="F17" s="172">
        <f>IF(OR(P2_1cT!F16=":",P2_1cT!F17=":"),":",(P2_1cT!F17-P2_1cT!F16)/P2_1cT!F16*100)</f>
        <v>-15.907161116976631</v>
      </c>
      <c r="G17" s="172">
        <f>IF(OR(P2_1cT!G16=":",P2_1cT!G17=":"),":",(P2_1cT!G17-P2_1cT!G16)/P2_1cT!G16*100)</f>
        <v>9.2515392788770363</v>
      </c>
      <c r="H17" s="172">
        <f>IF(OR(P2_1cT!H16=":",P2_1cT!H17=":"),":",(P2_1cT!H17-P2_1cT!H16)/P2_1cT!H16*100)</f>
        <v>5.6607903048754977</v>
      </c>
      <c r="I17" s="172">
        <f>IF(OR(P2_1cT!I16=":",P2_1cT!I17=":"),":",(P2_1cT!I17-P2_1cT!I16)/P2_1cT!I16*100)</f>
        <v>5.0143635519677643</v>
      </c>
      <c r="J17" s="172">
        <f>IF(OR(P2_1cT!J16=":",P2_1cT!J17=":"),":",(P2_1cT!J17-P2_1cT!J16)/P2_1cT!J16*100)</f>
        <v>-1.717420423686681</v>
      </c>
      <c r="K17" s="172">
        <f>IF(OR(P2_1cT!K16=":",P2_1cT!K17=":"),":",(P2_1cT!K17-P2_1cT!K16)/P2_1cT!K16*100)</f>
        <v>2.5515120028244258</v>
      </c>
      <c r="L17" s="172">
        <f>IF(OR(P2_1cT!L16=":",P2_1cT!L17=":"),":",(P2_1cT!L17-P2_1cT!L16)/P2_1cT!L16*100)</f>
        <v>0.90246155366063752</v>
      </c>
      <c r="M17" s="172">
        <f>IF(OR(P2_1cT!M16=":",P2_1cT!M17=":"),":",(P2_1cT!M17-P2_1cT!M16)/P2_1cT!M16*100)</f>
        <v>11.601291723175782</v>
      </c>
      <c r="N17" s="172">
        <f>IF(OR(P2_1cT!N16=":",P2_1cT!N17=":"),":",(P2_1cT!N17-P2_1cT!N16)/P2_1cT!N16*100)</f>
        <v>9.6431097233327545E-2</v>
      </c>
      <c r="O17" s="172">
        <f>IF(OR(P2_1cT!O16=":",P2_1cT!O17=":"),":",(P2_1cT!O17-P2_1cT!O16)/P2_1cT!O16*100)</f>
        <v>3.2962352464068583</v>
      </c>
      <c r="P17" s="172">
        <f>IF(OR(P2_1cT!P16=":",P2_1cT!P17=":"),":",(P2_1cT!P17-P2_1cT!P16)/P2_1cT!P16*100)</f>
        <v>7.838014662464218</v>
      </c>
      <c r="Q17" s="172">
        <f>IF(OR(P2_1cT!Q16=":",P2_1cT!Q17=":"),":",(P2_1cT!Q17-P2_1cT!Q16)/P2_1cT!Q16*100)</f>
        <v>3.1151661265116983</v>
      </c>
      <c r="R17" s="172">
        <f>IF(OR(P2_1cT!R16=":",P2_1cT!R17=":"),":",(P2_1cT!R17-P2_1cT!R16)/P2_1cT!R16*100)</f>
        <v>5.2507615961082132</v>
      </c>
      <c r="S17" s="172">
        <f>IF(OR(P2_1cT!S16=":",P2_1cT!S17=":"),":",(P2_1cT!S17-P2_1cT!S16)/P2_1cT!S16*100)</f>
        <v>2.7450520161707979</v>
      </c>
      <c r="T17" s="172">
        <f>IF(OR(P2_1cT!T16=":",P2_1cT!T17=":"),":",(P2_1cT!T17-P2_1cT!T16)/P2_1cT!T16*100)</f>
        <v>1.6279909797112591</v>
      </c>
      <c r="U17" s="172">
        <f>IF(OR(P2_1cT!U16=":",P2_1cT!U17=":"),":",(P2_1cT!U17-P2_1cT!U16)/P2_1cT!U16*100)</f>
        <v>1.7787332902364579</v>
      </c>
      <c r="V17" s="172">
        <f>IF(OR(P2_1cT!V16=":",P2_1cT!V17=":"),":",(P2_1cT!V17-P2_1cT!V16)/P2_1cT!V16*100)</f>
        <v>1.0096971873331348</v>
      </c>
      <c r="W17" s="172"/>
      <c r="X17" s="172"/>
      <c r="Y17" s="172"/>
      <c r="Z17" s="172"/>
      <c r="AA17" s="172"/>
      <c r="AB17" s="172"/>
      <c r="AC17" s="172">
        <f>IF(OR(P2_1cT!AC16=":",P2_1cT!AC17=":"),":",(P2_1cT!AC17-P2_1cT!AC16)/P2_1cT!AC16*100)</f>
        <v>5.285659372064373</v>
      </c>
      <c r="AD17" s="172"/>
      <c r="AE17" s="172">
        <f>IF(OR(P2_1cT!AE16=":",P2_1cT!AE17=":"),":",(P2_1cT!AE17-P2_1cT!AE16)/P2_1cT!AE16*100)</f>
        <v>10.017674225721166</v>
      </c>
      <c r="AF17" s="172">
        <f>IF(OR(P2_1cT!AF16=":",P2_1cT!AF17=":"),":",(P2_1cT!AF17-P2_1cT!AF16)/P2_1cT!AF16*100)</f>
        <v>0.66625077302592894</v>
      </c>
      <c r="AG17" s="172">
        <f>IF(OR(P2_1cT!AG16=":",P2_1cT!AG17=":"),":",(P2_1cT!AG17-P2_1cT!AG16)/P2_1cT!AG16*100)</f>
        <v>1.3104030816846028</v>
      </c>
      <c r="AH17" s="172">
        <f>IF(OR(P2_1cT!AH16=":",P2_1cT!AH17=":"),":",(P2_1cT!AH17-P2_1cT!AH16)/P2_1cT!AH16*100)</f>
        <v>5.6607903048754977</v>
      </c>
      <c r="AI17" s="172">
        <f>IF(OR(P2_1cT!AI16=":",P2_1cT!AI17=":"),":",(P2_1cT!AI17-P2_1cT!AI16)/P2_1cT!AI16*100)</f>
        <v>2.957656802771464</v>
      </c>
      <c r="AJ17" s="172">
        <f>IF(OR(P2_1cT!AJ16=":",P2_1cT!AJ17=":"),":",(P2_1cT!AJ17-P2_1cT!AJ16)/P2_1cT!AJ16*100)</f>
        <v>0.90246155366063752</v>
      </c>
      <c r="AK17" s="172">
        <f>IF(OR(P2_1cT!AK16=":",P2_1cT!AK17=":"),":",(P2_1cT!AK17-P2_1cT!AK16)/P2_1cT!AK16*100)</f>
        <v>11.601291723175782</v>
      </c>
      <c r="AL17" s="172">
        <f>IF(OR(P2_1cT!AL16=":",P2_1cT!AL17=":"),":",(P2_1cT!AL17-P2_1cT!AL16)/P2_1cT!AL16*100)</f>
        <v>9.6431097233327545E-2</v>
      </c>
      <c r="AM17" s="172">
        <f>IF(OR(P2_1cT!AM16=":",P2_1cT!AM17=":"),":",(P2_1cT!AM17-P2_1cT!AM16)/P2_1cT!AM16*100)</f>
        <v>3.827200994855509</v>
      </c>
      <c r="AN17" s="172">
        <f>IF(OR(P2_1cT!AN16=":",P2_1cT!AN17=":"),":",(P2_1cT!AN17-P2_1cT!AN16)/P2_1cT!AN16*100)</f>
        <v>3.5359782135452393</v>
      </c>
      <c r="AO17" s="172">
        <f>IF(OR(P2_1cT!AO16=":",P2_1cT!AO17=":"),":",(P2_1cT!AO17-P2_1cT!AO16)/P2_1cT!AO16*100)</f>
        <v>-0.44145198313158923</v>
      </c>
      <c r="AP17" s="172"/>
      <c r="AQ17" s="172">
        <f>IF(OR(P2_1cT!AQ16=":",P2_1cT!AQ17=":"),":",(P2_1cT!AQ17-P2_1cT!AQ16)/P2_1cT!AQ16*100)</f>
        <v>10.587611989222683</v>
      </c>
      <c r="AR17" s="172">
        <f>IF(OR(P2_1cT!AR16=":",P2_1cT!AR17=":"),":",(P2_1cT!AR17-P2_1cT!AR16)/P2_1cT!AR16*100)</f>
        <v>3.0087686456592584</v>
      </c>
      <c r="AS17" s="172">
        <f>IF(OR(P2_1cT!AS16=":",P2_1cT!AS17=":"),":",(P2_1cT!AS17-P2_1cT!AS16)/P2_1cT!AS16*100)</f>
        <v>4.2016673008335736</v>
      </c>
    </row>
    <row r="18" spans="1:45" ht="22.5" customHeight="1">
      <c r="A18" s="77">
        <f t="shared" si="0"/>
        <v>1</v>
      </c>
      <c r="B18" s="105">
        <v>2006</v>
      </c>
      <c r="C18" s="172">
        <f>IF(OR(P2_1cT!C17=":",P2_1cT!C18=":"),":",(P2_1cT!C18-P2_1cT!C17)/P2_1cT!C17*100)</f>
        <v>6.8551176999048087</v>
      </c>
      <c r="D18" s="172">
        <f>IF(OR(P2_1cT!D17=":",P2_1cT!D18=":"),":",(P2_1cT!D18-P2_1cT!D17)/P2_1cT!D17*100)</f>
        <v>6.7970085271160707</v>
      </c>
      <c r="E18" s="172">
        <f>IF(OR(P2_1cT!E17=":",P2_1cT!E18=":"),":",(P2_1cT!E18-P2_1cT!E17)/P2_1cT!E17*100)</f>
        <v>-6.8452470943845851</v>
      </c>
      <c r="F18" s="172">
        <f>IF(OR(P2_1cT!F17=":",P2_1cT!F18=":"),":",(P2_1cT!F18-P2_1cT!F17)/P2_1cT!F17*100)</f>
        <v>-5.3159775667071321</v>
      </c>
      <c r="G18" s="172">
        <f>IF(OR(P2_1cT!G17=":",P2_1cT!G18=":"),":",(P2_1cT!G18-P2_1cT!G17)/P2_1cT!G17*100)</f>
        <v>0.66959313724368685</v>
      </c>
      <c r="H18" s="172">
        <f>IF(OR(P2_1cT!H17=":",P2_1cT!H18=":"),":",(P2_1cT!H18-P2_1cT!H17)/P2_1cT!H17*100)</f>
        <v>10.760671399512919</v>
      </c>
      <c r="I18" s="172">
        <f>IF(OR(P2_1cT!I17=":",P2_1cT!I18=":"),":",(P2_1cT!I18-P2_1cT!I17)/P2_1cT!I17*100)</f>
        <v>7.3737542193826906</v>
      </c>
      <c r="J18" s="172">
        <f>IF(OR(P2_1cT!J17=":",P2_1cT!J18=":"),":",(P2_1cT!J18-P2_1cT!J17)/P2_1cT!J17*100)</f>
        <v>8.2825743278853938</v>
      </c>
      <c r="K18" s="172">
        <f>IF(OR(P2_1cT!K17=":",P2_1cT!K18=":"),":",(P2_1cT!K18-P2_1cT!K17)/P2_1cT!K17*100)</f>
        <v>3.8199083827995919</v>
      </c>
      <c r="L18" s="172">
        <f>IF(OR(P2_1cT!L17=":",P2_1cT!L18=":"),":",(P2_1cT!L18-P2_1cT!L17)/P2_1cT!L17*100)</f>
        <v>-12.641913384406223</v>
      </c>
      <c r="M18" s="172">
        <f>IF(OR(P2_1cT!M17=":",P2_1cT!M18=":"),":",(P2_1cT!M18-P2_1cT!M17)/P2_1cT!M17*100)</f>
        <v>17.91494264572302</v>
      </c>
      <c r="N18" s="172">
        <f>IF(OR(P2_1cT!N17=":",P2_1cT!N18=":"),":",(P2_1cT!N18-P2_1cT!N17)/P2_1cT!N17*100)</f>
        <v>6.5275620019088656</v>
      </c>
      <c r="O18" s="172">
        <f>IF(OR(P2_1cT!O17=":",P2_1cT!O18=":"),":",(P2_1cT!O18-P2_1cT!O17)/P2_1cT!O17*100)</f>
        <v>0.37328811417970381</v>
      </c>
      <c r="P18" s="172">
        <f>IF(OR(P2_1cT!P17=":",P2_1cT!P18=":"),":",(P2_1cT!P18-P2_1cT!P17)/P2_1cT!P17*100)</f>
        <v>11.740045577733776</v>
      </c>
      <c r="Q18" s="172">
        <f>IF(OR(P2_1cT!Q17=":",P2_1cT!Q18=":"),":",(P2_1cT!Q18-P2_1cT!Q17)/P2_1cT!Q17*100)</f>
        <v>6.4229413795573951</v>
      </c>
      <c r="R18" s="172">
        <f>IF(OR(P2_1cT!R17=":",P2_1cT!R18=":"),":",(P2_1cT!R18-P2_1cT!R17)/P2_1cT!R17*100)</f>
        <v>3.2978118387296056</v>
      </c>
      <c r="S18" s="172">
        <f>IF(OR(P2_1cT!S17=":",P2_1cT!S18=":"),":",(P2_1cT!S18-P2_1cT!S17)/P2_1cT!S17*100)</f>
        <v>1.4009973259618245</v>
      </c>
      <c r="T18" s="172">
        <f>IF(OR(P2_1cT!T17=":",P2_1cT!T18=":"),":",(P2_1cT!T18-P2_1cT!T17)/P2_1cT!T17*100)</f>
        <v>8.2669769690344861</v>
      </c>
      <c r="U18" s="172">
        <f>IF(OR(P2_1cT!U17=":",P2_1cT!U18=":"),":",(P2_1cT!U18-P2_1cT!U17)/P2_1cT!U17*100)</f>
        <v>-2.1540292747127676</v>
      </c>
      <c r="V18" s="172">
        <f>IF(OR(P2_1cT!V17=":",P2_1cT!V18=":"),":",(P2_1cT!V18-P2_1cT!V17)/P2_1cT!V17*100)</f>
        <v>-3.8730921746035882</v>
      </c>
      <c r="W18" s="172"/>
      <c r="X18" s="172"/>
      <c r="Y18" s="172"/>
      <c r="Z18" s="172"/>
      <c r="AA18" s="172"/>
      <c r="AB18" s="172"/>
      <c r="AC18" s="172">
        <f>IF(OR(P2_1cT!AC17=":",P2_1cT!AC18=":"),":",(P2_1cT!AC18-P2_1cT!AC17)/P2_1cT!AC17*100)</f>
        <v>6.4632501130060902</v>
      </c>
      <c r="AD18" s="172"/>
      <c r="AE18" s="172">
        <f>IF(OR(P2_1cT!AE17=":",P2_1cT!AE18=":"),":",(P2_1cT!AE18-P2_1cT!AE17)/P2_1cT!AE17*100)</f>
        <v>6.8551176999048087</v>
      </c>
      <c r="AF18" s="172">
        <f>IF(OR(P2_1cT!AF17=":",P2_1cT!AF18=":"),":",(P2_1cT!AF18-P2_1cT!AF17)/P2_1cT!AF17*100)</f>
        <v>-5.0496193312089188</v>
      </c>
      <c r="AG18" s="172">
        <f>IF(OR(P2_1cT!AG17=":",P2_1cT!AG18=":"),":",(P2_1cT!AG18-P2_1cT!AG17)/P2_1cT!AG17*100)</f>
        <v>-6.8452470943845851</v>
      </c>
      <c r="AH18" s="172">
        <f>IF(OR(P2_1cT!AH17=":",P2_1cT!AH18=":"),":",(P2_1cT!AH18-P2_1cT!AH17)/P2_1cT!AH17*100)</f>
        <v>10.760671399512919</v>
      </c>
      <c r="AI18" s="172">
        <f>IF(OR(P2_1cT!AI17=":",P2_1cT!AI18=":"),":",(P2_1cT!AI18-P2_1cT!AI17)/P2_1cT!AI17*100)</f>
        <v>6.6424497430101299</v>
      </c>
      <c r="AJ18" s="172">
        <f>IF(OR(P2_1cT!AJ17=":",P2_1cT!AJ18=":"),":",(P2_1cT!AJ18-P2_1cT!AJ17)/P2_1cT!AJ17*100)</f>
        <v>-12.641913384406223</v>
      </c>
      <c r="AK18" s="172">
        <f>IF(OR(P2_1cT!AK17=":",P2_1cT!AK18=":"),":",(P2_1cT!AK18-P2_1cT!AK17)/P2_1cT!AK17*100)</f>
        <v>17.91494264572302</v>
      </c>
      <c r="AL18" s="172">
        <f>IF(OR(P2_1cT!AL17=":",P2_1cT!AL18=":"),":",(P2_1cT!AL18-P2_1cT!AL17)/P2_1cT!AL17*100)</f>
        <v>6.5275620019088656</v>
      </c>
      <c r="AM18" s="172">
        <f>IF(OR(P2_1cT!AM17=":",P2_1cT!AM18=":"),":",(P2_1cT!AM18-P2_1cT!AM17)/P2_1cT!AM17*100)</f>
        <v>3.0010050469349561</v>
      </c>
      <c r="AN18" s="172">
        <f>IF(OR(P2_1cT!AN17=":",P2_1cT!AN18=":"),":",(P2_1cT!AN18-P2_1cT!AN17)/P2_1cT!AN17*100)</f>
        <v>4.5921547631142223</v>
      </c>
      <c r="AO18" s="172">
        <f>IF(OR(P2_1cT!AO17=":",P2_1cT!AO18=":"),":",(P2_1cT!AO18-P2_1cT!AO17)/P2_1cT!AO17*100)</f>
        <v>-1.1207558244311793</v>
      </c>
      <c r="AP18" s="172"/>
      <c r="AQ18" s="172">
        <f>IF(OR(P2_1cT!AQ17=":",P2_1cT!AQ18=":"),":",(P2_1cT!AQ18-P2_1cT!AQ17)/P2_1cT!AQ17*100)</f>
        <v>8.2065789016688253</v>
      </c>
      <c r="AR18" s="172">
        <f>IF(OR(P2_1cT!AR17=":",P2_1cT!AR18=":"),":",(P2_1cT!AR18-P2_1cT!AR17)/P2_1cT!AR17*100)</f>
        <v>2.7672310933932751</v>
      </c>
      <c r="AS18" s="172">
        <f>IF(OR(P2_1cT!AS17=":",P2_1cT!AS18=":"),":",(P2_1cT!AS18-P2_1cT!AS17)/P2_1cT!AS17*100)</f>
        <v>5.4513793379824342</v>
      </c>
    </row>
    <row r="19" spans="1:45" ht="22.5" customHeight="1">
      <c r="A19" s="77">
        <f t="shared" si="0"/>
        <v>1</v>
      </c>
      <c r="B19" s="105">
        <v>2007</v>
      </c>
      <c r="C19" s="172">
        <f>IF(OR(P2_1cT!C18=":",P2_1cT!C19=":"),":",(P2_1cT!C19-P2_1cT!C18)/P2_1cT!C18*100)</f>
        <v>-8.8991210994190943</v>
      </c>
      <c r="D19" s="172">
        <f>IF(OR(P2_1cT!D18=":",P2_1cT!D19=":"),":",(P2_1cT!D19-P2_1cT!D18)/P2_1cT!D18*100)</f>
        <v>9.3277631045552791</v>
      </c>
      <c r="E19" s="172">
        <f>IF(OR(P2_1cT!E18=":",P2_1cT!E19=":"),":",(P2_1cT!E19-P2_1cT!E18)/P2_1cT!E18*100)</f>
        <v>-1.4744104901731812</v>
      </c>
      <c r="F19" s="172">
        <f>IF(OR(P2_1cT!F18=":",P2_1cT!F19=":"),":",(P2_1cT!F19-P2_1cT!F18)/P2_1cT!F18*100)</f>
        <v>23.499399044934972</v>
      </c>
      <c r="G19" s="172">
        <f>IF(OR(P2_1cT!G18=":",P2_1cT!G19=":"),":",(P2_1cT!G19-P2_1cT!G18)/P2_1cT!G18*100)</f>
        <v>-4.4311059837883127</v>
      </c>
      <c r="H19" s="172">
        <f>IF(OR(P2_1cT!H18=":",P2_1cT!H19=":"),":",(P2_1cT!H19-P2_1cT!H18)/P2_1cT!H18*100)</f>
        <v>10.734711375374726</v>
      </c>
      <c r="I19" s="172">
        <f>IF(OR(P2_1cT!I18=":",P2_1cT!I19=":"),":",(P2_1cT!I19-P2_1cT!I18)/P2_1cT!I18*100)</f>
        <v>3.8340903970872904</v>
      </c>
      <c r="J19" s="172">
        <f>IF(OR(P2_1cT!J18=":",P2_1cT!J19=":"),":",(P2_1cT!J19-P2_1cT!J18)/P2_1cT!J18*100)</f>
        <v>0.3896231111422046</v>
      </c>
      <c r="K19" s="172">
        <f>IF(OR(P2_1cT!K18=":",P2_1cT!K19=":"),":",(P2_1cT!K19-P2_1cT!K18)/P2_1cT!K18*100)</f>
        <v>2.0197120286329193</v>
      </c>
      <c r="L19" s="172">
        <f>IF(OR(P2_1cT!L18=":",P2_1cT!L19=":"),":",(P2_1cT!L19-P2_1cT!L18)/P2_1cT!L18*100)</f>
        <v>1.0722792679762607</v>
      </c>
      <c r="M19" s="172">
        <f>IF(OR(P2_1cT!M18=":",P2_1cT!M19=":"),":",(P2_1cT!M19-P2_1cT!M18)/P2_1cT!M18*100)</f>
        <v>12.089818186507904</v>
      </c>
      <c r="N19" s="172">
        <f>IF(OR(P2_1cT!N18=":",P2_1cT!N19=":"),":",(P2_1cT!N19-P2_1cT!N18)/P2_1cT!N18*100)</f>
        <v>4.2517656364366632</v>
      </c>
      <c r="O19" s="172">
        <f>IF(OR(P2_1cT!O18=":",P2_1cT!O19=":"),":",(P2_1cT!O19-P2_1cT!O18)/P2_1cT!O18*100)</f>
        <v>0.76499662686542813</v>
      </c>
      <c r="P19" s="172">
        <f>IF(OR(P2_1cT!P18=":",P2_1cT!P19=":"),":",(P2_1cT!P19-P2_1cT!P18)/P2_1cT!P18*100)</f>
        <v>-10.024574544309342</v>
      </c>
      <c r="Q19" s="172">
        <f>IF(OR(P2_1cT!Q18=":",P2_1cT!Q19=":"),":",(P2_1cT!Q19-P2_1cT!Q18)/P2_1cT!Q18*100)</f>
        <v>-0.11675791915320537</v>
      </c>
      <c r="R19" s="172">
        <f>IF(OR(P2_1cT!R18=":",P2_1cT!R19=":"),":",(P2_1cT!R19-P2_1cT!R18)/P2_1cT!R18*100)</f>
        <v>1.9830754976772953</v>
      </c>
      <c r="S19" s="172">
        <f>IF(OR(P2_1cT!S18=":",P2_1cT!S19=":"),":",(P2_1cT!S19-P2_1cT!S18)/P2_1cT!S18*100)</f>
        <v>2.132638109604287</v>
      </c>
      <c r="T19" s="172">
        <f>IF(OR(P2_1cT!T18=":",P2_1cT!T19=":"),":",(P2_1cT!T19-P2_1cT!T18)/P2_1cT!T18*100)</f>
        <v>4.3490686569799921</v>
      </c>
      <c r="U19" s="172">
        <f>IF(OR(P2_1cT!U18=":",P2_1cT!U19=":"),":",(P2_1cT!U19-P2_1cT!U18)/P2_1cT!U18*100)</f>
        <v>-7.7491267399214152</v>
      </c>
      <c r="V19" s="172">
        <f>IF(OR(P2_1cT!V18=":",P2_1cT!V19=":"),":",(P2_1cT!V19-P2_1cT!V18)/P2_1cT!V18*100)</f>
        <v>0.85343379330923996</v>
      </c>
      <c r="W19" s="172"/>
      <c r="X19" s="172"/>
      <c r="Y19" s="172"/>
      <c r="Z19" s="172"/>
      <c r="AA19" s="172"/>
      <c r="AB19" s="172"/>
      <c r="AC19" s="172">
        <f>IF(OR(P2_1cT!AC18=":",P2_1cT!AC19=":"),":",(P2_1cT!AC19-P2_1cT!AC18)/P2_1cT!AC18*100)</f>
        <v>3.4992320922562872</v>
      </c>
      <c r="AD19" s="172"/>
      <c r="AE19" s="172">
        <f>IF(OR(P2_1cT!AE18=":",P2_1cT!AE19=":"),":",(P2_1cT!AE19-P2_1cT!AE18)/P2_1cT!AE18*100)</f>
        <v>-8.8991210994190943</v>
      </c>
      <c r="AF19" s="172">
        <f>IF(OR(P2_1cT!AF18=":",P2_1cT!AF19=":"),":",(P2_1cT!AF19-P2_1cT!AF18)/P2_1cT!AF18*100)</f>
        <v>1.2564077109176577</v>
      </c>
      <c r="AG19" s="172">
        <f>IF(OR(P2_1cT!AG18=":",P2_1cT!AG19=":"),":",(P2_1cT!AG19-P2_1cT!AG18)/P2_1cT!AG18*100)</f>
        <v>-1.4744104901731812</v>
      </c>
      <c r="AH19" s="172">
        <f>IF(OR(P2_1cT!AH18=":",P2_1cT!AH19=":"),":",(P2_1cT!AH19-P2_1cT!AH18)/P2_1cT!AH18*100)</f>
        <v>10.734711375374726</v>
      </c>
      <c r="AI19" s="172">
        <f>IF(OR(P2_1cT!AI18=":",P2_1cT!AI19=":"),":",(P2_1cT!AI19-P2_1cT!AI18)/P2_1cT!AI18*100)</f>
        <v>2.5189809148143794</v>
      </c>
      <c r="AJ19" s="172">
        <f>IF(OR(P2_1cT!AJ18=":",P2_1cT!AJ19=":"),":",(P2_1cT!AJ19-P2_1cT!AJ18)/P2_1cT!AJ18*100)</f>
        <v>1.0722792679762607</v>
      </c>
      <c r="AK19" s="172">
        <f>IF(OR(P2_1cT!AK18=":",P2_1cT!AK19=":"),":",(P2_1cT!AK19-P2_1cT!AK18)/P2_1cT!AK18*100)</f>
        <v>12.089818186507904</v>
      </c>
      <c r="AL19" s="172">
        <f>IF(OR(P2_1cT!AL18=":",P2_1cT!AL19=":"),":",(P2_1cT!AL19-P2_1cT!AL18)/P2_1cT!AL18*100)</f>
        <v>4.2517656364366632</v>
      </c>
      <c r="AM19" s="172">
        <f>IF(OR(P2_1cT!AM18=":",P2_1cT!AM19=":"),":",(P2_1cT!AM19-P2_1cT!AM18)/P2_1cT!AM18*100)</f>
        <v>-2.5121538412668718</v>
      </c>
      <c r="AN19" s="172">
        <f>IF(OR(P2_1cT!AN18=":",P2_1cT!AN19=":"),":",(P2_1cT!AN19-P2_1cT!AN18)/P2_1cT!AN18*100)</f>
        <v>0.87583039242150329</v>
      </c>
      <c r="AO19" s="172">
        <f>IF(OR(P2_1cT!AO18=":",P2_1cT!AO19=":"),":",(P2_1cT!AO19-P2_1cT!AO18)/P2_1cT!AO18*100)</f>
        <v>-0.48231802552488112</v>
      </c>
      <c r="AP19" s="172"/>
      <c r="AQ19" s="172">
        <f>IF(OR(P2_1cT!AQ18=":",P2_1cT!AQ19=":"),":",(P2_1cT!AQ19-P2_1cT!AQ18)/P2_1cT!AQ18*100)</f>
        <v>-7.6280306476292203</v>
      </c>
      <c r="AR19" s="172">
        <f>IF(OR(P2_1cT!AR18=":",P2_1cT!AR19=":"),":",(P2_1cT!AR19-P2_1cT!AR18)/P2_1cT!AR18*100)</f>
        <v>6.4135539179837551</v>
      </c>
      <c r="AS19" s="172">
        <f>IF(OR(P2_1cT!AS18=":",P2_1cT!AS19=":"),":",(P2_1cT!AS19-P2_1cT!AS18)/P2_1cT!AS18*100)</f>
        <v>2.4438067908299477</v>
      </c>
    </row>
    <row r="20" spans="1:45" ht="22.5" customHeight="1">
      <c r="A20" s="77">
        <f t="shared" si="0"/>
        <v>1</v>
      </c>
      <c r="B20" s="105">
        <v>2008</v>
      </c>
      <c r="C20" s="172">
        <f>IF(OR(P2_1cT!C19=":",P2_1cT!C20=":"),":",(P2_1cT!C20-P2_1cT!C19)/P2_1cT!C19*100)</f>
        <v>18.421199859317404</v>
      </c>
      <c r="D20" s="172">
        <f>IF(OR(P2_1cT!D19=":",P2_1cT!D20=":"),":",(P2_1cT!D20-P2_1cT!D19)/P2_1cT!D19*100)</f>
        <v>21.914031784579571</v>
      </c>
      <c r="E20" s="172">
        <f>IF(OR(P2_1cT!E19=":",P2_1cT!E20=":"),":",(P2_1cT!E20-P2_1cT!E19)/P2_1cT!E19*100)</f>
        <v>2.7162360103445744</v>
      </c>
      <c r="F20" s="172">
        <f>IF(OR(P2_1cT!F19=":",P2_1cT!F20=":"),":",(P2_1cT!F20-P2_1cT!F19)/P2_1cT!F19*100)</f>
        <v>-7.0445458707040522</v>
      </c>
      <c r="G20" s="172">
        <f>IF(OR(P2_1cT!G19=":",P2_1cT!G20=":"),":",(P2_1cT!G20-P2_1cT!G19)/P2_1cT!G19*100)</f>
        <v>-16.270734313964685</v>
      </c>
      <c r="H20" s="172">
        <f>IF(OR(P2_1cT!H19=":",P2_1cT!H20=":"),":",(P2_1cT!H20-P2_1cT!H19)/P2_1cT!H19*100)</f>
        <v>11.113842203823383</v>
      </c>
      <c r="I20" s="172">
        <f>IF(OR(P2_1cT!I19=":",P2_1cT!I20=":"),":",(P2_1cT!I20-P2_1cT!I19)/P2_1cT!I19*100)</f>
        <v>1.8878126178099044</v>
      </c>
      <c r="J20" s="172">
        <f>IF(OR(P2_1cT!J19=":",P2_1cT!J20=":"),":",(P2_1cT!J20-P2_1cT!J19)/P2_1cT!J19*100)</f>
        <v>7.5693935173693312</v>
      </c>
      <c r="K20" s="172">
        <f>IF(OR(P2_1cT!K19=":",P2_1cT!K20=":"),":",(P2_1cT!K20-P2_1cT!K19)/P2_1cT!K19*100)</f>
        <v>-1.207056065249223</v>
      </c>
      <c r="L20" s="172">
        <f>IF(OR(P2_1cT!L19=":",P2_1cT!L20=":"),":",(P2_1cT!L20-P2_1cT!L19)/P2_1cT!L19*100)</f>
        <v>6.0611067467153426</v>
      </c>
      <c r="M20" s="172">
        <f>IF(OR(P2_1cT!M19=":",P2_1cT!M20=":"),":",(P2_1cT!M20-P2_1cT!M19)/P2_1cT!M19*100)</f>
        <v>-1.1107112107515711</v>
      </c>
      <c r="N20" s="172">
        <f>IF(OR(P2_1cT!N19=":",P2_1cT!N20=":"),":",(P2_1cT!N20-P2_1cT!N19)/P2_1cT!N19*100)</f>
        <v>3.2420265512760373</v>
      </c>
      <c r="O20" s="172">
        <f>IF(OR(P2_1cT!O19=":",P2_1cT!O20=":"),":",(P2_1cT!O20-P2_1cT!O19)/P2_1cT!O19*100)</f>
        <v>1.182188952072051</v>
      </c>
      <c r="P20" s="172">
        <f>IF(OR(P2_1cT!P19=":",P2_1cT!P20=":"),":",(P2_1cT!P20-P2_1cT!P19)/P2_1cT!P19*100)</f>
        <v>8.4635029291929828E-2</v>
      </c>
      <c r="Q20" s="172">
        <f>IF(OR(P2_1cT!Q19=":",P2_1cT!Q20=":"),":",(P2_1cT!Q20-P2_1cT!Q19)/P2_1cT!Q19*100)</f>
        <v>6.5496602978337997</v>
      </c>
      <c r="R20" s="172">
        <f>IF(OR(P2_1cT!R19=":",P2_1cT!R20=":"),":",(P2_1cT!R20-P2_1cT!R19)/P2_1cT!R19*100)</f>
        <v>2.576388635079109</v>
      </c>
      <c r="S20" s="172">
        <f>IF(OR(P2_1cT!S19=":",P2_1cT!S20=":"),":",(P2_1cT!S20-P2_1cT!S19)/P2_1cT!S19*100)</f>
        <v>3.8228227594658688</v>
      </c>
      <c r="T20" s="172">
        <f>IF(OR(P2_1cT!T19=":",P2_1cT!T20=":"),":",(P2_1cT!T20-P2_1cT!T19)/P2_1cT!T19*100)</f>
        <v>-1.419836288757202</v>
      </c>
      <c r="U20" s="172">
        <f>IF(OR(P2_1cT!U19=":",P2_1cT!U20=":"),":",(P2_1cT!U20-P2_1cT!U19)/P2_1cT!U19*100)</f>
        <v>12.52349644047862</v>
      </c>
      <c r="V20" s="172">
        <f>IF(OR(P2_1cT!V19=":",P2_1cT!V20=":"),":",(P2_1cT!V20-P2_1cT!V19)/P2_1cT!V19*100)</f>
        <v>7.3822959871370468</v>
      </c>
      <c r="W20" s="172"/>
      <c r="X20" s="172"/>
      <c r="Y20" s="172"/>
      <c r="Z20" s="172"/>
      <c r="AA20" s="172"/>
      <c r="AB20" s="172"/>
      <c r="AC20" s="172">
        <f>IF(OR(P2_1cT!AC19=":",P2_1cT!AC20=":"),":",(P2_1cT!AC20-P2_1cT!AC19)/P2_1cT!AC19*100)</f>
        <v>4.5547194838854077</v>
      </c>
      <c r="AD20" s="172"/>
      <c r="AE20" s="172">
        <f>IF(OR(P2_1cT!AE19=":",P2_1cT!AE20=":"),":",(P2_1cT!AE20-P2_1cT!AE19)/P2_1cT!AE19*100)</f>
        <v>18.421199859317404</v>
      </c>
      <c r="AF20" s="172">
        <f>IF(OR(P2_1cT!AF19=":",P2_1cT!AF20=":"),":",(P2_1cT!AF20-P2_1cT!AF19)/P2_1cT!AF19*100)</f>
        <v>-2.3164812635405971E-2</v>
      </c>
      <c r="AG20" s="172">
        <f>IF(OR(P2_1cT!AG19=":",P2_1cT!AG20=":"),":",(P2_1cT!AG20-P2_1cT!AG19)/P2_1cT!AG19*100)</f>
        <v>2.7162360103445744</v>
      </c>
      <c r="AH20" s="172">
        <f>IF(OR(P2_1cT!AH19=":",P2_1cT!AH20=":"),":",(P2_1cT!AH20-P2_1cT!AH19)/P2_1cT!AH19*100)</f>
        <v>11.113842203823383</v>
      </c>
      <c r="AI20" s="172">
        <f>IF(OR(P2_1cT!AI19=":",P2_1cT!AI20=":"),":",(P2_1cT!AI20-P2_1cT!AI19)/P2_1cT!AI19*100)</f>
        <v>2.282264683968108</v>
      </c>
      <c r="AJ20" s="172">
        <f>IF(OR(P2_1cT!AJ19=":",P2_1cT!AJ20=":"),":",(P2_1cT!AJ20-P2_1cT!AJ19)/P2_1cT!AJ19*100)</f>
        <v>6.0611067467153426</v>
      </c>
      <c r="AK20" s="172">
        <f>IF(OR(P2_1cT!AK19=":",P2_1cT!AK20=":"),":",(P2_1cT!AK20-P2_1cT!AK19)/P2_1cT!AK19*100)</f>
        <v>-1.1107112107515711</v>
      </c>
      <c r="AL20" s="172">
        <f>IF(OR(P2_1cT!AL19=":",P2_1cT!AL20=":"),":",(P2_1cT!AL20-P2_1cT!AL19)/P2_1cT!AL19*100)</f>
        <v>3.2420265512760373</v>
      </c>
      <c r="AM20" s="172">
        <f>IF(OR(P2_1cT!AM19=":",P2_1cT!AM20=":"),":",(P2_1cT!AM20-P2_1cT!AM19)/P2_1cT!AM19*100)</f>
        <v>2.4344424767256156</v>
      </c>
      <c r="AN20" s="172">
        <f>IF(OR(P2_1cT!AN19=":",P2_1cT!AN20=":"),":",(P2_1cT!AN20-P2_1cT!AN19)/P2_1cT!AN19*100)</f>
        <v>4.8896115918763803</v>
      </c>
      <c r="AO20" s="172">
        <f>IF(OR(P2_1cT!AO19=":",P2_1cT!AO20=":"),":",(P2_1cT!AO20-P2_1cT!AO19)/P2_1cT!AO19*100)</f>
        <v>3.8547559947418049</v>
      </c>
      <c r="AP20" s="172"/>
      <c r="AQ20" s="172">
        <f>IF(OR(P2_1cT!AQ19=":",P2_1cT!AQ20=":"),":",(P2_1cT!AQ20-P2_1cT!AQ19)/P2_1cT!AQ19*100)</f>
        <v>19.79251572303933</v>
      </c>
      <c r="AR20" s="172">
        <f>IF(OR(P2_1cT!AR19=":",P2_1cT!AR20=":"),":",(P2_1cT!AR20-P2_1cT!AR19)/P2_1cT!AR19*100)</f>
        <v>5.9234629910486696</v>
      </c>
      <c r="AS20" s="172">
        <f>IF(OR(P2_1cT!AS19=":",P2_1cT!AS20=":"),":",(P2_1cT!AS20-P2_1cT!AS19)/P2_1cT!AS19*100)</f>
        <v>2.6013215461639505</v>
      </c>
    </row>
    <row r="21" spans="1:45" ht="22.5" customHeight="1">
      <c r="A21" s="77">
        <f t="shared" si="0"/>
        <v>1</v>
      </c>
      <c r="B21" s="105">
        <v>2009</v>
      </c>
      <c r="C21" s="172">
        <f>IF(OR(P2_1cT!C20=":",P2_1cT!C21=":"),":",(P2_1cT!C21-P2_1cT!C20)/P2_1cT!C20*100)</f>
        <v>-2.9538814843779337</v>
      </c>
      <c r="D21" s="172">
        <f>IF(OR(P2_1cT!D20=":",P2_1cT!D21=":"),":",(P2_1cT!D21-P2_1cT!D20)/P2_1cT!D20*100)</f>
        <v>-25.646783389918237</v>
      </c>
      <c r="E21" s="172">
        <f>IF(OR(P2_1cT!E20=":",P2_1cT!E21=":"),":",(P2_1cT!E21-P2_1cT!E20)/P2_1cT!E20*100)</f>
        <v>-0.34841893178270428</v>
      </c>
      <c r="F21" s="172">
        <f>IF(OR(P2_1cT!F20=":",P2_1cT!F21=":"),":",(P2_1cT!F21-P2_1cT!F20)/P2_1cT!F20*100)</f>
        <v>17.954520958696055</v>
      </c>
      <c r="G21" s="172">
        <f>IF(OR(P2_1cT!G20=":",P2_1cT!G21=":"),":",(P2_1cT!G21-P2_1cT!G20)/P2_1cT!G20*100)</f>
        <v>5.1756979374267136</v>
      </c>
      <c r="H21" s="172">
        <f>IF(OR(P2_1cT!H20=":",P2_1cT!H21=":"),":",(P2_1cT!H21-P2_1cT!H20)/P2_1cT!H20*100)</f>
        <v>-14.61430917181182</v>
      </c>
      <c r="I21" s="172">
        <f>IF(OR(P2_1cT!I20=":",P2_1cT!I21=":"),":",(P2_1cT!I21-P2_1cT!I20)/P2_1cT!I20*100)</f>
        <v>0.50928377325456009</v>
      </c>
      <c r="J21" s="172">
        <f>IF(OR(P2_1cT!J20=":",P2_1cT!J21=":"),":",(P2_1cT!J21-P2_1cT!J20)/P2_1cT!J20*100)</f>
        <v>11.01455598924071</v>
      </c>
      <c r="K21" s="172">
        <f>IF(OR(P2_1cT!K20=":",P2_1cT!K21=":"),":",(P2_1cT!K21-P2_1cT!K20)/P2_1cT!K20*100)</f>
        <v>-4.364923952900079</v>
      </c>
      <c r="L21" s="172">
        <f>IF(OR(P2_1cT!L20=":",P2_1cT!L21=":"),":",(P2_1cT!L21-P2_1cT!L20)/P2_1cT!L20*100)</f>
        <v>7.1569380599533647E-2</v>
      </c>
      <c r="M21" s="172">
        <f>IF(OR(P2_1cT!M20=":",P2_1cT!M21=":"),":",(P2_1cT!M21-P2_1cT!M20)/P2_1cT!M20*100)</f>
        <v>6.722984025241975</v>
      </c>
      <c r="N21" s="172">
        <f>IF(OR(P2_1cT!N20=":",P2_1cT!N21=":"),":",(P2_1cT!N21-P2_1cT!N20)/P2_1cT!N20*100)</f>
        <v>15.512726524992285</v>
      </c>
      <c r="O21" s="172">
        <f>IF(OR(P2_1cT!O20=":",P2_1cT!O21=":"),":",(P2_1cT!O21-P2_1cT!O20)/P2_1cT!O20*100)</f>
        <v>-5.9234582095901569</v>
      </c>
      <c r="P21" s="172">
        <f>IF(OR(P2_1cT!P20=":",P2_1cT!P21=":"),":",(P2_1cT!P21-P2_1cT!P20)/P2_1cT!P20*100)</f>
        <v>-10.853420180311685</v>
      </c>
      <c r="Q21" s="172">
        <f>IF(OR(P2_1cT!Q20=":",P2_1cT!Q21=":"),":",(P2_1cT!Q21-P2_1cT!Q20)/P2_1cT!Q20*100)</f>
        <v>7.3900659869405416</v>
      </c>
      <c r="R21" s="172">
        <f>IF(OR(P2_1cT!R20=":",P2_1cT!R21=":"),":",(P2_1cT!R21-P2_1cT!R20)/P2_1cT!R20*100)</f>
        <v>1.8044002049685224</v>
      </c>
      <c r="S21" s="172">
        <f>IF(OR(P2_1cT!S20=":",P2_1cT!S21=":"),":",(P2_1cT!S21-P2_1cT!S20)/P2_1cT!S20*100)</f>
        <v>2.5330198902969321</v>
      </c>
      <c r="T21" s="172">
        <f>IF(OR(P2_1cT!T20=":",P2_1cT!T21=":"),":",(P2_1cT!T21-P2_1cT!T20)/P2_1cT!T20*100)</f>
        <v>16.077310128626422</v>
      </c>
      <c r="U21" s="172">
        <f>IF(OR(P2_1cT!U20=":",P2_1cT!U21=":"),":",(P2_1cT!U21-P2_1cT!U20)/P2_1cT!U20*100)</f>
        <v>-1.2494316613881327</v>
      </c>
      <c r="V21" s="172">
        <f>IF(OR(P2_1cT!V20=":",P2_1cT!V21=":"),":",(P2_1cT!V21-P2_1cT!V20)/P2_1cT!V20*100)</f>
        <v>1.215529058826073</v>
      </c>
      <c r="W21" s="172"/>
      <c r="X21" s="172"/>
      <c r="Y21" s="172"/>
      <c r="Z21" s="172"/>
      <c r="AA21" s="172"/>
      <c r="AB21" s="172"/>
      <c r="AC21" s="172">
        <f>IF(OR(P2_1cT!AC20=":",P2_1cT!AC21=":"),":",(P2_1cT!AC21-P2_1cT!AC20)/P2_1cT!AC20*100)</f>
        <v>-1.0032606971455664</v>
      </c>
      <c r="AD21" s="172"/>
      <c r="AE21" s="172">
        <f>IF(OR(P2_1cT!AE20=":",P2_1cT!AE21=":"),":",(P2_1cT!AE21-P2_1cT!AE20)/P2_1cT!AE20*100)</f>
        <v>-2.9538814843779337</v>
      </c>
      <c r="AF21" s="172">
        <f>IF(OR(P2_1cT!AF20=":",P2_1cT!AF21=":"),":",(P2_1cT!AF21-P2_1cT!AF20)/P2_1cT!AF20*100)</f>
        <v>3.5075943045638969</v>
      </c>
      <c r="AG21" s="172">
        <f>IF(OR(P2_1cT!AG20=":",P2_1cT!AG21=":"),":",(P2_1cT!AG21-P2_1cT!AG20)/P2_1cT!AG20*100)</f>
        <v>-0.34841893178270428</v>
      </c>
      <c r="AH21" s="172">
        <f>IF(OR(P2_1cT!AH20=":",P2_1cT!AH21=":"),":",(P2_1cT!AH21-P2_1cT!AH20)/P2_1cT!AH20*100)</f>
        <v>-14.61430917181182</v>
      </c>
      <c r="AI21" s="172">
        <f>IF(OR(P2_1cT!AI20=":",P2_1cT!AI21=":"),":",(P2_1cT!AI21-P2_1cT!AI20)/P2_1cT!AI20*100)</f>
        <v>1.9102818201294538</v>
      </c>
      <c r="AJ21" s="172">
        <f>IF(OR(P2_1cT!AJ20=":",P2_1cT!AJ21=":"),":",(P2_1cT!AJ21-P2_1cT!AJ20)/P2_1cT!AJ20*100)</f>
        <v>7.1569380599533647E-2</v>
      </c>
      <c r="AK21" s="172">
        <f>IF(OR(P2_1cT!AK20=":",P2_1cT!AK21=":"),":",(P2_1cT!AK21-P2_1cT!AK20)/P2_1cT!AK20*100)</f>
        <v>6.722984025241975</v>
      </c>
      <c r="AL21" s="172">
        <f>IF(OR(P2_1cT!AL20=":",P2_1cT!AL21=":"),":",(P2_1cT!AL21-P2_1cT!AL20)/P2_1cT!AL20*100)</f>
        <v>15.512726524992285</v>
      </c>
      <c r="AM21" s="172">
        <f>IF(OR(P2_1cT!AM20=":",P2_1cT!AM21=":"),":",(P2_1cT!AM21-P2_1cT!AM20)/P2_1cT!AM20*100)</f>
        <v>-6.9710299073862174</v>
      </c>
      <c r="AN21" s="172">
        <f>IF(OR(P2_1cT!AN20=":",P2_1cT!AN21=":"),":",(P2_1cT!AN21-P2_1cT!AN20)/P2_1cT!AN20*100)</f>
        <v>4.9194789705929001</v>
      </c>
      <c r="AO21" s="172">
        <f>IF(OR(P2_1cT!AO20=":",P2_1cT!AO21=":"),":",(P2_1cT!AO21-P2_1cT!AO20)/P2_1cT!AO20*100)</f>
        <v>-2.9963877939491765</v>
      </c>
      <c r="AP21" s="172"/>
      <c r="AQ21" s="172">
        <f>IF(OR(P2_1cT!AQ20=":",P2_1cT!AQ21=":"),":",(P2_1cT!AQ21-P2_1cT!AQ20)/P2_1cT!AQ20*100)</f>
        <v>-6.5196963278165532</v>
      </c>
      <c r="AR21" s="172">
        <f>IF(OR(P2_1cT!AR20=":",P2_1cT!AR21=":"),":",(P2_1cT!AR21-P2_1cT!AR20)/P2_1cT!AR20*100)</f>
        <v>-7.0845827183192824</v>
      </c>
      <c r="AS21" s="172">
        <f>IF(OR(P2_1cT!AS20=":",P2_1cT!AS21=":"),":",(P2_1cT!AS21-P2_1cT!AS20)/P2_1cT!AS20*100)</f>
        <v>3.2436700247463044</v>
      </c>
    </row>
    <row r="22" spans="1:45" ht="22.5" customHeight="1">
      <c r="A22" s="77">
        <f t="shared" si="0"/>
        <v>1</v>
      </c>
      <c r="B22" s="105">
        <v>2010</v>
      </c>
      <c r="C22" s="172">
        <f>IF(OR(P2_1cT!C21=":",P2_1cT!C22=":"),":",(P2_1cT!C22-P2_1cT!C21)/P2_1cT!C21*100)</f>
        <v>7.2978055892101921</v>
      </c>
      <c r="D22" s="172">
        <f>IF(OR(P2_1cT!D21=":",P2_1cT!D22=":"),":",(P2_1cT!D22-P2_1cT!D21)/P2_1cT!D21*100)</f>
        <v>11.261636624569984</v>
      </c>
      <c r="E22" s="172">
        <f>IF(OR(P2_1cT!E21=":",P2_1cT!E22=":"),":",(P2_1cT!E22-P2_1cT!E21)/P2_1cT!E21*100)</f>
        <v>4.068214199839252</v>
      </c>
      <c r="F22" s="172">
        <f>IF(OR(P2_1cT!F21=":",P2_1cT!F22=":"),":",(P2_1cT!F22-P2_1cT!F21)/P2_1cT!F21*100)</f>
        <v>-0.25078809321530893</v>
      </c>
      <c r="G22" s="172">
        <f>IF(OR(P2_1cT!G21=":",P2_1cT!G22=":"),":",(P2_1cT!G22-P2_1cT!G21)/P2_1cT!G21*100)</f>
        <v>24.570879279875406</v>
      </c>
      <c r="H22" s="172">
        <f>IF(OR(P2_1cT!H21=":",P2_1cT!H22=":"),":",(P2_1cT!H22-P2_1cT!H21)/P2_1cT!H21*100)</f>
        <v>-10.280942291416865</v>
      </c>
      <c r="I22" s="172">
        <f>IF(OR(P2_1cT!I21=":",P2_1cT!I22=":"),":",(P2_1cT!I22-P2_1cT!I21)/P2_1cT!I21*100)</f>
        <v>8.6202913620393407</v>
      </c>
      <c r="J22" s="172">
        <f>IF(OR(P2_1cT!J21=":",P2_1cT!J22=":"),":",(P2_1cT!J22-P2_1cT!J21)/P2_1cT!J21*100)</f>
        <v>4.042309551631921</v>
      </c>
      <c r="K22" s="172">
        <f>IF(OR(P2_1cT!K21=":",P2_1cT!K22=":"),":",(P2_1cT!K22-P2_1cT!K21)/P2_1cT!K21*100)</f>
        <v>2.4161872752741402</v>
      </c>
      <c r="L22" s="172">
        <f>IF(OR(P2_1cT!L21=":",P2_1cT!L22=":"),":",(P2_1cT!L22-P2_1cT!L21)/P2_1cT!L21*100)</f>
        <v>3.6504533623296442</v>
      </c>
      <c r="M22" s="172">
        <f>IF(OR(P2_1cT!M21=":",P2_1cT!M22=":"),":",(P2_1cT!M22-P2_1cT!M21)/P2_1cT!M21*100)</f>
        <v>2.6297462958247895</v>
      </c>
      <c r="N22" s="172">
        <f>IF(OR(P2_1cT!N21=":",P2_1cT!N22=":"),":",(P2_1cT!N22-P2_1cT!N21)/P2_1cT!N21*100)</f>
        <v>-0.83513720482964637</v>
      </c>
      <c r="O22" s="172">
        <f>IF(OR(P2_1cT!O21=":",P2_1cT!O22=":"),":",(P2_1cT!O22-P2_1cT!O21)/P2_1cT!O21*100)</f>
        <v>6.3184842435590554</v>
      </c>
      <c r="P22" s="172">
        <f>IF(OR(P2_1cT!P21=":",P2_1cT!P22=":"),":",(P2_1cT!P22-P2_1cT!P21)/P2_1cT!P21*100)</f>
        <v>5.686036773261228</v>
      </c>
      <c r="Q22" s="172">
        <f>IF(OR(P2_1cT!Q21=":",P2_1cT!Q22=":"),":",(P2_1cT!Q22-P2_1cT!Q21)/P2_1cT!Q21*100)</f>
        <v>1.4014043058232222</v>
      </c>
      <c r="R22" s="172">
        <f>IF(OR(P2_1cT!R21=":",P2_1cT!R22=":"),":",(P2_1cT!R22-P2_1cT!R21)/P2_1cT!R21*100)</f>
        <v>4.3143823616926795</v>
      </c>
      <c r="S22" s="172">
        <f>IF(OR(P2_1cT!S21=":",P2_1cT!S22=":"),":",(P2_1cT!S22-P2_1cT!S21)/P2_1cT!S21*100)</f>
        <v>3.4410245590303319</v>
      </c>
      <c r="T22" s="172">
        <f>IF(OR(P2_1cT!T21=":",P2_1cT!T22=":"),":",(P2_1cT!T22-P2_1cT!T21)/P2_1cT!T21*100)</f>
        <v>12.360479182233808</v>
      </c>
      <c r="U22" s="172">
        <f>IF(OR(P2_1cT!U21=":",P2_1cT!U22=":"),":",(P2_1cT!U22-P2_1cT!U21)/P2_1cT!U21*100)</f>
        <v>1.9964727269751577</v>
      </c>
      <c r="V22" s="172">
        <f>IF(OR(P2_1cT!V21=":",P2_1cT!V22=":"),":",(P2_1cT!V22-P2_1cT!V21)/P2_1cT!V21*100)</f>
        <v>1.7394127012846614</v>
      </c>
      <c r="W22" s="172"/>
      <c r="X22" s="172"/>
      <c r="Y22" s="172"/>
      <c r="Z22" s="172"/>
      <c r="AA22" s="172"/>
      <c r="AB22" s="172"/>
      <c r="AC22" s="172">
        <f>IF(OR(P2_1cT!AC21=":",P2_1cT!AC22=":"),":",(P2_1cT!AC22-P2_1cT!AC21)/P2_1cT!AC21*100)</f>
        <v>3.1438375123493989</v>
      </c>
      <c r="AD22" s="172"/>
      <c r="AE22" s="172">
        <f>IF(OR(P2_1cT!AE21=":",P2_1cT!AE22=":"),":",(P2_1cT!AE22-P2_1cT!AE21)/P2_1cT!AE21*100)</f>
        <v>7.2978055892101921</v>
      </c>
      <c r="AF22" s="172">
        <f>IF(OR(P2_1cT!AF21=":",P2_1cT!AF22=":"),":",(P2_1cT!AF22-P2_1cT!AF21)/P2_1cT!AF21*100)</f>
        <v>7.610488700080098</v>
      </c>
      <c r="AG22" s="172">
        <f>IF(OR(P2_1cT!AG21=":",P2_1cT!AG22=":"),":",(P2_1cT!AG22-P2_1cT!AG21)/P2_1cT!AG21*100)</f>
        <v>4.068214199839252</v>
      </c>
      <c r="AH22" s="172">
        <f>IF(OR(P2_1cT!AH21=":",P2_1cT!AH22=":"),":",(P2_1cT!AH22-P2_1cT!AH21)/P2_1cT!AH21*100)</f>
        <v>-10.280942291416865</v>
      </c>
      <c r="AI22" s="172">
        <f>IF(OR(P2_1cT!AI21=":",P2_1cT!AI22=":"),":",(P2_1cT!AI22-P2_1cT!AI21)/P2_1cT!AI21*100)</f>
        <v>6.084305023364176</v>
      </c>
      <c r="AJ22" s="172">
        <f>IF(OR(P2_1cT!AJ21=":",P2_1cT!AJ22=":"),":",(P2_1cT!AJ22-P2_1cT!AJ21)/P2_1cT!AJ21*100)</f>
        <v>3.6504533623296442</v>
      </c>
      <c r="AK22" s="172">
        <f>IF(OR(P2_1cT!AK21=":",P2_1cT!AK22=":"),":",(P2_1cT!AK22-P2_1cT!AK21)/P2_1cT!AK21*100)</f>
        <v>2.6297462958247895</v>
      </c>
      <c r="AL22" s="172">
        <f>IF(OR(P2_1cT!AL21=":",P2_1cT!AL22=":"),":",(P2_1cT!AL22-P2_1cT!AL21)/P2_1cT!AL21*100)</f>
        <v>-0.83513720482964637</v>
      </c>
      <c r="AM22" s="172">
        <f>IF(OR(P2_1cT!AM21=":",P2_1cT!AM22=":"),":",(P2_1cT!AM22-P2_1cT!AM21)/P2_1cT!AM21*100)</f>
        <v>6.9819026381865017</v>
      </c>
      <c r="AN22" s="172">
        <f>IF(OR(P2_1cT!AN21=":",P2_1cT!AN22=":"),":",(P2_1cT!AN22-P2_1cT!AN21)/P2_1cT!AN21*100)</f>
        <v>2.4558072300537424</v>
      </c>
      <c r="AO22" s="172">
        <f>IF(OR(P2_1cT!AO21=":",P2_1cT!AO22=":"),":",(P2_1cT!AO22-P2_1cT!AO21)/P2_1cT!AO21*100)</f>
        <v>0.80645266758097089</v>
      </c>
      <c r="AP22" s="172"/>
      <c r="AQ22" s="172">
        <f>IF(OR(P2_1cT!AQ21=":",P2_1cT!AQ22=":"),":",(P2_1cT!AQ22-P2_1cT!AQ21)/P2_1cT!AQ21*100)</f>
        <v>6.5449901038949916</v>
      </c>
      <c r="AR22" s="172">
        <f>IF(OR(P2_1cT!AR21=":",P2_1cT!AR22=":"),":",(P2_1cT!AR22-P2_1cT!AR21)/P2_1cT!AR21*100)</f>
        <v>-1.8430622827002456</v>
      </c>
      <c r="AS22" s="172">
        <f>IF(OR(P2_1cT!AS21=":",P2_1cT!AS22=":"),":",(P2_1cT!AS22-P2_1cT!AS21)/P2_1cT!AS21*100)</f>
        <v>4.2770920611345691</v>
      </c>
    </row>
    <row r="23" spans="1:45" ht="22.5" customHeight="1">
      <c r="A23" s="77">
        <f t="shared" si="0"/>
        <v>1</v>
      </c>
      <c r="B23" s="105">
        <v>2011</v>
      </c>
      <c r="C23" s="172">
        <f>IF(OR(P2_1cT!C22=":",P2_1cT!C23=":"),":",(P2_1cT!C23-P2_1cT!C22)/P2_1cT!C22*100)</f>
        <v>18.477531504866413</v>
      </c>
      <c r="D23" s="172">
        <f>IF(OR(P2_1cT!D22=":",P2_1cT!D23=":"),":",(P2_1cT!D23-P2_1cT!D22)/P2_1cT!D22*100)</f>
        <v>-24.828838878576505</v>
      </c>
      <c r="E23" s="172">
        <f>IF(OR(P2_1cT!E22=":",P2_1cT!E23=":"),":",(P2_1cT!E23-P2_1cT!E22)/P2_1cT!E22*100)</f>
        <v>1.4694526584298844</v>
      </c>
      <c r="F23" s="172">
        <f>IF(OR(P2_1cT!F22=":",P2_1cT!F23=":"),":",(P2_1cT!F23-P2_1cT!F22)/P2_1cT!F22*100)</f>
        <v>6.0631742456761968</v>
      </c>
      <c r="G23" s="172">
        <f>IF(OR(P2_1cT!G22=":",P2_1cT!G23=":"),":",(P2_1cT!G23-P2_1cT!G22)/P2_1cT!G22*100)</f>
        <v>8.5755629127402102</v>
      </c>
      <c r="H23" s="172">
        <f>IF(OR(P2_1cT!H22=":",P2_1cT!H23=":"),":",(P2_1cT!H23-P2_1cT!H22)/P2_1cT!H22*100)</f>
        <v>-13.074676578251182</v>
      </c>
      <c r="I23" s="172">
        <f>IF(OR(P2_1cT!I22=":",P2_1cT!I23=":"),":",(P2_1cT!I23-P2_1cT!I22)/P2_1cT!I22*100)</f>
        <v>4.5913261385017563</v>
      </c>
      <c r="J23" s="172">
        <f>IF(OR(P2_1cT!J22=":",P2_1cT!J23=":"),":",(P2_1cT!J23-P2_1cT!J22)/P2_1cT!J22*100)</f>
        <v>-3.897133430729073</v>
      </c>
      <c r="K23" s="172">
        <f>IF(OR(P2_1cT!K22=":",P2_1cT!K23=":"),":",(P2_1cT!K23-P2_1cT!K22)/P2_1cT!K22*100)</f>
        <v>6.1036056874913793</v>
      </c>
      <c r="L23" s="172">
        <f>IF(OR(P2_1cT!L22=":",P2_1cT!L23=":"),":",(P2_1cT!L23-P2_1cT!L22)/P2_1cT!L22*100)</f>
        <v>2.235488294833178</v>
      </c>
      <c r="M23" s="172">
        <f>IF(OR(P2_1cT!M22=":",P2_1cT!M23=":"),":",(P2_1cT!M23-P2_1cT!M22)/P2_1cT!M22*100)</f>
        <v>7.2164062453565752</v>
      </c>
      <c r="N23" s="172">
        <f>IF(OR(P2_1cT!N22=":",P2_1cT!N23=":"),":",(P2_1cT!N23-P2_1cT!N22)/P2_1cT!N22*100)</f>
        <v>-2.1532536804740139</v>
      </c>
      <c r="O23" s="172">
        <f>IF(OR(P2_1cT!O22=":",P2_1cT!O23=":"),":",(P2_1cT!O23-P2_1cT!O22)/P2_1cT!O22*100)</f>
        <v>8.3364567093488446</v>
      </c>
      <c r="P23" s="172">
        <f>IF(OR(P2_1cT!P22=":",P2_1cT!P23=":"),":",(P2_1cT!P23-P2_1cT!P22)/P2_1cT!P22*100)</f>
        <v>-5.8651607612547263</v>
      </c>
      <c r="Q23" s="172">
        <f>IF(OR(P2_1cT!Q22=":",P2_1cT!Q23=":"),":",(P2_1cT!Q23-P2_1cT!Q22)/P2_1cT!Q22*100)</f>
        <v>6.1424816237199558</v>
      </c>
      <c r="R23" s="172">
        <f>IF(OR(P2_1cT!R22=":",P2_1cT!R23=":"),":",(P2_1cT!R23-P2_1cT!R22)/P2_1cT!R22*100)</f>
        <v>3.3327806302456455</v>
      </c>
      <c r="S23" s="172">
        <f>IF(OR(P2_1cT!S22=":",P2_1cT!S23=":"),":",(P2_1cT!S23-P2_1cT!S22)/P2_1cT!S22*100)</f>
        <v>4.3961273327952313</v>
      </c>
      <c r="T23" s="172">
        <f>IF(OR(P2_1cT!T22=":",P2_1cT!T23=":"),":",(P2_1cT!T23-P2_1cT!T22)/P2_1cT!T22*100)</f>
        <v>17.086753747235377</v>
      </c>
      <c r="U23" s="172">
        <f>IF(OR(P2_1cT!U22=":",P2_1cT!U23=":"),":",(P2_1cT!U23-P2_1cT!U22)/P2_1cT!U22*100)</f>
        <v>-0.10011778000688912</v>
      </c>
      <c r="V23" s="172">
        <f>IF(OR(P2_1cT!V22=":",P2_1cT!V23=":"),":",(P2_1cT!V23-P2_1cT!V22)/P2_1cT!V22*100)</f>
        <v>11.385021208939428</v>
      </c>
      <c r="W23" s="172"/>
      <c r="X23" s="172"/>
      <c r="Y23" s="172"/>
      <c r="Z23" s="172"/>
      <c r="AA23" s="172"/>
      <c r="AB23" s="172"/>
      <c r="AC23" s="172">
        <f>IF(OR(P2_1cT!AC22=":",P2_1cT!AC23=":"),":",(P2_1cT!AC23-P2_1cT!AC22)/P2_1cT!AC22*100)</f>
        <v>2.5356161898755052</v>
      </c>
      <c r="AD23" s="172"/>
      <c r="AE23" s="172">
        <f>IF(OR(P2_1cT!AE22=":",P2_1cT!AE23=":"),":",(P2_1cT!AE23-P2_1cT!AE22)/P2_1cT!AE22*100)</f>
        <v>18.477531504866413</v>
      </c>
      <c r="AF23" s="172">
        <f>IF(OR(P2_1cT!AF22=":",P2_1cT!AF23=":"),":",(P2_1cT!AF23-P2_1cT!AF22)/P2_1cT!AF22*100)</f>
        <v>2.9552356645802877</v>
      </c>
      <c r="AG23" s="172">
        <f>IF(OR(P2_1cT!AG22=":",P2_1cT!AG23=":"),":",(P2_1cT!AG23-P2_1cT!AG22)/P2_1cT!AG22*100)</f>
        <v>1.4694526584298844</v>
      </c>
      <c r="AH23" s="172">
        <f>IF(OR(P2_1cT!AH22=":",P2_1cT!AH23=":"),":",(P2_1cT!AH23-P2_1cT!AH22)/P2_1cT!AH22*100)</f>
        <v>-13.074676578251182</v>
      </c>
      <c r="AI23" s="172">
        <f>IF(OR(P2_1cT!AI22=":",P2_1cT!AI23=":"),":",(P2_1cT!AI23-P2_1cT!AI22)/P2_1cT!AI22*100)</f>
        <v>2.1318277481611121</v>
      </c>
      <c r="AJ23" s="172">
        <f>IF(OR(P2_1cT!AJ22=":",P2_1cT!AJ23=":"),":",(P2_1cT!AJ23-P2_1cT!AJ22)/P2_1cT!AJ22*100)</f>
        <v>2.235488294833178</v>
      </c>
      <c r="AK23" s="172">
        <f>IF(OR(P2_1cT!AK22=":",P2_1cT!AK23=":"),":",(P2_1cT!AK23-P2_1cT!AK22)/P2_1cT!AK22*100)</f>
        <v>7.2164062453565752</v>
      </c>
      <c r="AL23" s="172">
        <f>IF(OR(P2_1cT!AL22=":",P2_1cT!AL23=":"),":",(P2_1cT!AL23-P2_1cT!AL22)/P2_1cT!AL22*100)</f>
        <v>-2.1532536804740139</v>
      </c>
      <c r="AM23" s="172">
        <f>IF(OR(P2_1cT!AM22=":",P2_1cT!AM23=":"),":",(P2_1cT!AM23-P2_1cT!AM22)/P2_1cT!AM22*100)</f>
        <v>6.0880338261383073</v>
      </c>
      <c r="AN23" s="172">
        <f>IF(OR(P2_1cT!AN22=":",P2_1cT!AN23=":"),":",(P2_1cT!AN23-P2_1cT!AN22)/P2_1cT!AN22*100)</f>
        <v>4.9876299508180688</v>
      </c>
      <c r="AO23" s="172">
        <f>IF(OR(P2_1cT!AO22=":",P2_1cT!AO23=":"),":",(P2_1cT!AO23-P2_1cT!AO22)/P2_1cT!AO22*100)</f>
        <v>6.7535862464878127</v>
      </c>
      <c r="AP23" s="172"/>
      <c r="AQ23" s="172">
        <f>IF(OR(P2_1cT!AQ22=":",P2_1cT!AQ23=":"),":",(P2_1cT!AQ23-P2_1cT!AQ22)/P2_1cT!AQ22*100)</f>
        <v>15.793050797581481</v>
      </c>
      <c r="AR23" s="172">
        <f>IF(OR(P2_1cT!AR22=":",P2_1cT!AR23=":"),":",(P2_1cT!AR23-P2_1cT!AR22)/P2_1cT!AR22*100)</f>
        <v>-4.6931926463185221</v>
      </c>
      <c r="AS23" s="172">
        <f>IF(OR(P2_1cT!AS22=":",P2_1cT!AS23=":"),":",(P2_1cT!AS23-P2_1cT!AS22)/P2_1cT!AS22*100)</f>
        <v>3.782684324191147</v>
      </c>
    </row>
    <row r="24" spans="1:45" ht="22.5" customHeight="1">
      <c r="A24" s="77">
        <f t="shared" si="0"/>
        <v>1</v>
      </c>
      <c r="B24" s="105">
        <v>2012</v>
      </c>
      <c r="C24" s="172">
        <f>IF(OR(P2_1cT!C23=":",P2_1cT!C24=":"),":",(P2_1cT!C24-P2_1cT!C23)/P2_1cT!C23*100)</f>
        <v>-1.3736039464170702</v>
      </c>
      <c r="D24" s="172">
        <f>IF(OR(P2_1cT!D23=":",P2_1cT!D24=":"),":",(P2_1cT!D24-P2_1cT!D23)/P2_1cT!D23*100)</f>
        <v>-39.886280680103731</v>
      </c>
      <c r="E24" s="172">
        <f>IF(OR(P2_1cT!E23=":",P2_1cT!E24=":"),":",(P2_1cT!E24-P2_1cT!E23)/P2_1cT!E23*100)</f>
        <v>-1.0157610341090437E-3</v>
      </c>
      <c r="F24" s="172">
        <f>IF(OR(P2_1cT!F23=":",P2_1cT!F24=":"),":",(P2_1cT!F24-P2_1cT!F23)/P2_1cT!F23*100)</f>
        <v>27.438139238758595</v>
      </c>
      <c r="G24" s="172">
        <f>IF(OR(P2_1cT!G23=":",P2_1cT!G24=":"),":",(P2_1cT!G24-P2_1cT!G23)/P2_1cT!G23*100)</f>
        <v>17.308998647565879</v>
      </c>
      <c r="H24" s="172">
        <f>IF(OR(P2_1cT!H23=":",P2_1cT!H24=":"),":",(P2_1cT!H24-P2_1cT!H23)/P2_1cT!H23*100)</f>
        <v>-7.5897409973602645</v>
      </c>
      <c r="I24" s="172">
        <f>IF(OR(P2_1cT!I23=":",P2_1cT!I24=":"),":",(P2_1cT!I24-P2_1cT!I23)/P2_1cT!I23*100)</f>
        <v>2.8872845340000262</v>
      </c>
      <c r="J24" s="172">
        <f>IF(OR(P2_1cT!J23=":",P2_1cT!J24=":"),":",(P2_1cT!J24-P2_1cT!J23)/P2_1cT!J23*100)</f>
        <v>0.37757129316316146</v>
      </c>
      <c r="K24" s="172">
        <f>IF(OR(P2_1cT!K23=":",P2_1cT!K24=":"),":",(P2_1cT!K24-P2_1cT!K23)/P2_1cT!K23*100)</f>
        <v>5.9228887638234813</v>
      </c>
      <c r="L24" s="172">
        <f>IF(OR(P2_1cT!L23=":",P2_1cT!L24=":"),":",(P2_1cT!L24-P2_1cT!L23)/P2_1cT!L23*100)</f>
        <v>4.7283934315119547</v>
      </c>
      <c r="M24" s="172">
        <f>IF(OR(P2_1cT!M23=":",P2_1cT!M24=":"),":",(P2_1cT!M24-P2_1cT!M23)/P2_1cT!M23*100)</f>
        <v>7.284822218282577</v>
      </c>
      <c r="N24" s="172">
        <f>IF(OR(P2_1cT!N23=":",P2_1cT!N24=":"),":",(P2_1cT!N24-P2_1cT!N23)/P2_1cT!N23*100)</f>
        <v>1.1571689006705947</v>
      </c>
      <c r="O24" s="172">
        <f>IF(OR(P2_1cT!O23=":",P2_1cT!O24=":"),":",(P2_1cT!O24-P2_1cT!O23)/P2_1cT!O23*100)</f>
        <v>0.35134920084144294</v>
      </c>
      <c r="P24" s="172">
        <f>IF(OR(P2_1cT!P23=":",P2_1cT!P24=":"),":",(P2_1cT!P24-P2_1cT!P23)/P2_1cT!P23*100)</f>
        <v>6.3946299824644379</v>
      </c>
      <c r="Q24" s="172">
        <f>IF(OR(P2_1cT!Q23=":",P2_1cT!Q24=":"),":",(P2_1cT!Q24-P2_1cT!Q23)/P2_1cT!Q23*100)</f>
        <v>1.483923639584191</v>
      </c>
      <c r="R24" s="172">
        <f>IF(OR(P2_1cT!R23=":",P2_1cT!R24=":"),":",(P2_1cT!R24-P2_1cT!R23)/P2_1cT!R23*100)</f>
        <v>0.9966894523657035</v>
      </c>
      <c r="S24" s="172">
        <f>IF(OR(P2_1cT!S23=":",P2_1cT!S24=":"),":",(P2_1cT!S24-P2_1cT!S23)/P2_1cT!S23*100)</f>
        <v>3.3703937604060146</v>
      </c>
      <c r="T24" s="172">
        <f>IF(OR(P2_1cT!T23=":",P2_1cT!T24=":"),":",(P2_1cT!T24-P2_1cT!T23)/P2_1cT!T23*100)</f>
        <v>-1.2492040871738517</v>
      </c>
      <c r="U24" s="172">
        <f>IF(OR(P2_1cT!U23=":",P2_1cT!U24=":"),":",(P2_1cT!U24-P2_1cT!U23)/P2_1cT!U23*100)</f>
        <v>-0.15012717921018848</v>
      </c>
      <c r="V24" s="172">
        <f>IF(OR(P2_1cT!V23=":",P2_1cT!V24=":"),":",(P2_1cT!V24-P2_1cT!V23)/P2_1cT!V23*100)</f>
        <v>-5.9316944995007781E-2</v>
      </c>
      <c r="W24" s="172"/>
      <c r="X24" s="172"/>
      <c r="Y24" s="172"/>
      <c r="Z24" s="172"/>
      <c r="AA24" s="172"/>
      <c r="AB24" s="172"/>
      <c r="AC24" s="172">
        <f>IF(OR(P2_1cT!AC23=":",P2_1cT!AC24=":"),":",(P2_1cT!AC24-P2_1cT!AC23)/P2_1cT!AC23*100)</f>
        <v>3.266220925352592</v>
      </c>
      <c r="AD24" s="172"/>
      <c r="AE24" s="172">
        <f>IF(OR(P2_1cT!AE23=":",P2_1cT!AE24=":"),":",(P2_1cT!AE24-P2_1cT!AE23)/P2_1cT!AE23*100)</f>
        <v>-1.3736039464170702</v>
      </c>
      <c r="AF24" s="172">
        <f>IF(OR(P2_1cT!AF23=":",P2_1cT!AF24=":"),":",(P2_1cT!AF24-P2_1cT!AF23)/P2_1cT!AF23*100)</f>
        <v>7.9071421863438864</v>
      </c>
      <c r="AG24" s="172">
        <f>IF(OR(P2_1cT!AG23=":",P2_1cT!AG24=":"),":",(P2_1cT!AG24-P2_1cT!AG23)/P2_1cT!AG23*100)</f>
        <v>-1.0157610341090437E-3</v>
      </c>
      <c r="AH24" s="172">
        <f>IF(OR(P2_1cT!AH23=":",P2_1cT!AH24=":"),":",(P2_1cT!AH24-P2_1cT!AH23)/P2_1cT!AH23*100)</f>
        <v>-7.5897409973602645</v>
      </c>
      <c r="AI24" s="172">
        <f>IF(OR(P2_1cT!AI23=":",P2_1cT!AI24=":"),":",(P2_1cT!AI24-P2_1cT!AI23)/P2_1cT!AI23*100)</f>
        <v>2.4357497632117688</v>
      </c>
      <c r="AJ24" s="172">
        <f>IF(OR(P2_1cT!AJ23=":",P2_1cT!AJ24=":"),":",(P2_1cT!AJ24-P2_1cT!AJ23)/P2_1cT!AJ23*100)</f>
        <v>4.7283934315119547</v>
      </c>
      <c r="AK24" s="172">
        <f>IF(OR(P2_1cT!AK23=":",P2_1cT!AK24=":"),":",(P2_1cT!AK24-P2_1cT!AK23)/P2_1cT!AK23*100)</f>
        <v>7.284822218282577</v>
      </c>
      <c r="AL24" s="172">
        <f>IF(OR(P2_1cT!AL23=":",P2_1cT!AL24=":"),":",(P2_1cT!AL24-P2_1cT!AL23)/P2_1cT!AL23*100)</f>
        <v>1.1571689006705947</v>
      </c>
      <c r="AM24" s="172">
        <f>IF(OR(P2_1cT!AM23=":",P2_1cT!AM24=":"),":",(P2_1cT!AM24-P2_1cT!AM23)/P2_1cT!AM23*100)</f>
        <v>1.6696841083436251</v>
      </c>
      <c r="AN24" s="172">
        <f>IF(OR(P2_1cT!AN23=":",P2_1cT!AN24=":"),":",(P2_1cT!AN24-P2_1cT!AN23)/P2_1cT!AN23*100)</f>
        <v>1.7663438784942198</v>
      </c>
      <c r="AO24" s="172">
        <f>IF(OR(P2_1cT!AO23=":",P2_1cT!AO24=":"),":",(P2_1cT!AO24-P2_1cT!AO23)/P2_1cT!AO23*100)</f>
        <v>0.33366818371044438</v>
      </c>
      <c r="AP24" s="172"/>
      <c r="AQ24" s="172">
        <f>IF(OR(P2_1cT!AQ23=":",P2_1cT!AQ24=":"),":",(P2_1cT!AQ24-P2_1cT!AQ23)/P2_1cT!AQ23*100)</f>
        <v>-4.9258735161414009</v>
      </c>
      <c r="AR24" s="172">
        <f>IF(OR(P2_1cT!AR23=":",P2_1cT!AR24=":"),":",(P2_1cT!AR24-P2_1cT!AR23)/P2_1cT!AR23*100)</f>
        <v>2.2199967218661985</v>
      </c>
      <c r="AS24" s="172">
        <f>IF(OR(P2_1cT!AS23=":",P2_1cT!AS24=":"),":",(P2_1cT!AS24-P2_1cT!AS23)/P2_1cT!AS23*100)</f>
        <v>3.0856930872089339</v>
      </c>
    </row>
    <row r="25" spans="1:45" ht="22.5" customHeight="1">
      <c r="A25" s="77">
        <f t="shared" si="0"/>
        <v>1</v>
      </c>
      <c r="B25" s="105">
        <v>2013</v>
      </c>
      <c r="C25" s="172">
        <f>IF(OR(P2_1cT!C24=":",P2_1cT!C25=":"),":",(P2_1cT!C25-P2_1cT!C24)/P2_1cT!C24*100)</f>
        <v>7.4763036422934359</v>
      </c>
      <c r="D25" s="172">
        <f>IF(OR(P2_1cT!D24=":",P2_1cT!D25=":"),":",(P2_1cT!D25-P2_1cT!D24)/P2_1cT!D24*100)</f>
        <v>13.764582820537868</v>
      </c>
      <c r="E25" s="172">
        <f>IF(OR(P2_1cT!E24=":",P2_1cT!E25=":"),":",(P2_1cT!E25-P2_1cT!E24)/P2_1cT!E24*100)</f>
        <v>0.41877416318733884</v>
      </c>
      <c r="F25" s="172">
        <f>IF(OR(P2_1cT!F24=":",P2_1cT!F25=":"),":",(P2_1cT!F25-P2_1cT!F24)/P2_1cT!F24*100)</f>
        <v>-7.9265548199407361</v>
      </c>
      <c r="G25" s="172">
        <f>IF(OR(P2_1cT!G24=":",P2_1cT!G25=":"),":",(P2_1cT!G25-P2_1cT!G24)/P2_1cT!G24*100)</f>
        <v>8.941181119027263</v>
      </c>
      <c r="H25" s="172">
        <f>IF(OR(P2_1cT!H24=":",P2_1cT!H25=":"),":",(P2_1cT!H25-P2_1cT!H24)/P2_1cT!H24*100)</f>
        <v>-12.477501648177645</v>
      </c>
      <c r="I25" s="172">
        <f>IF(OR(P2_1cT!I24=":",P2_1cT!I25=":"),":",(P2_1cT!I25-P2_1cT!I24)/P2_1cT!I24*100)</f>
        <v>1.6391523716250072</v>
      </c>
      <c r="J25" s="172">
        <f>IF(OR(P2_1cT!J24=":",P2_1cT!J25=":"),":",(P2_1cT!J25-P2_1cT!J24)/P2_1cT!J24*100)</f>
        <v>4.0896326597900874</v>
      </c>
      <c r="K25" s="172">
        <f>IF(OR(P2_1cT!K24=":",P2_1cT!K25=":"),":",(P2_1cT!K25-P2_1cT!K24)/P2_1cT!K24*100)</f>
        <v>-1.6201053973088619</v>
      </c>
      <c r="L25" s="172">
        <f>IF(OR(P2_1cT!L24=":",P2_1cT!L25=":"),":",(P2_1cT!L25-P2_1cT!L24)/P2_1cT!L24*100)</f>
        <v>12.071255419015849</v>
      </c>
      <c r="M25" s="172">
        <f>IF(OR(P2_1cT!M24=":",P2_1cT!M25=":"),":",(P2_1cT!M25-P2_1cT!M24)/P2_1cT!M24*100)</f>
        <v>10.255710651160296</v>
      </c>
      <c r="N25" s="172">
        <f>IF(OR(P2_1cT!N24=":",P2_1cT!N25=":"),":",(P2_1cT!N25-P2_1cT!N24)/P2_1cT!N24*100)</f>
        <v>4.9385012052759052</v>
      </c>
      <c r="O25" s="172">
        <f>IF(OR(P2_1cT!O24=":",P2_1cT!O25=":"),":",(P2_1cT!O25-P2_1cT!O24)/P2_1cT!O24*100)</f>
        <v>-5.0797480268271276</v>
      </c>
      <c r="P25" s="172">
        <f>IF(OR(P2_1cT!P24=":",P2_1cT!P25=":"),":",(P2_1cT!P25-P2_1cT!P24)/P2_1cT!P24*100)</f>
        <v>-12.316185745073433</v>
      </c>
      <c r="Q25" s="172">
        <f>IF(OR(P2_1cT!Q24=":",P2_1cT!Q25=":"),":",(P2_1cT!Q25-P2_1cT!Q24)/P2_1cT!Q24*100)</f>
        <v>-9.8024502689173723</v>
      </c>
      <c r="R25" s="172">
        <f>IF(OR(P2_1cT!R24=":",P2_1cT!R25=":"),":",(P2_1cT!R25-P2_1cT!R24)/P2_1cT!R24*100)</f>
        <v>-4.5108758663358133</v>
      </c>
      <c r="S25" s="172">
        <f>IF(OR(P2_1cT!S24=":",P2_1cT!S25=":"),":",(P2_1cT!S25-P2_1cT!S24)/P2_1cT!S24*100)</f>
        <v>-2.1251985507930637</v>
      </c>
      <c r="T25" s="172">
        <f>IF(OR(P2_1cT!T24=":",P2_1cT!T25=":"),":",(P2_1cT!T25-P2_1cT!T24)/P2_1cT!T24*100)</f>
        <v>-7.5757846740722155</v>
      </c>
      <c r="U25" s="172">
        <f>IF(OR(P2_1cT!U24=":",P2_1cT!U25=":"),":",(P2_1cT!U25-P2_1cT!U24)/P2_1cT!U24*100)</f>
        <v>2.6722044799996976</v>
      </c>
      <c r="V25" s="172">
        <f>IF(OR(P2_1cT!V24=":",P2_1cT!V25=":"),":",(P2_1cT!V25-P2_1cT!V24)/P2_1cT!V24*100)</f>
        <v>-4.5262888451626662</v>
      </c>
      <c r="W25" s="172"/>
      <c r="X25" s="172"/>
      <c r="Y25" s="172"/>
      <c r="Z25" s="172"/>
      <c r="AA25" s="172"/>
      <c r="AB25" s="172"/>
      <c r="AC25" s="172">
        <f>IF(OR(P2_1cT!AC24=":",P2_1cT!AC25=":"),":",(P2_1cT!AC25-P2_1cT!AC24)/P2_1cT!AC24*100)</f>
        <v>0.21912749942285076</v>
      </c>
      <c r="AD25" s="172"/>
      <c r="AE25" s="172">
        <f>IF(OR(P2_1cT!AE24=":",P2_1cT!AE25=":"),":",(P2_1cT!AE25-P2_1cT!AE24)/P2_1cT!AE24*100)</f>
        <v>7.4763036422934359</v>
      </c>
      <c r="AF25" s="172">
        <f>IF(OR(P2_1cT!AF24=":",P2_1cT!AF25=":"),":",(P2_1cT!AF25-P2_1cT!AF24)/P2_1cT!AF24*100)</f>
        <v>1.1408846790828329</v>
      </c>
      <c r="AG25" s="172">
        <f>IF(OR(P2_1cT!AG24=":",P2_1cT!AG25=":"),":",(P2_1cT!AG25-P2_1cT!AG24)/P2_1cT!AG24*100)</f>
        <v>0.41877416318733884</v>
      </c>
      <c r="AH25" s="172">
        <f>IF(OR(P2_1cT!AH24=":",P2_1cT!AH25=":"),":",(P2_1cT!AH25-P2_1cT!AH24)/P2_1cT!AH24*100)</f>
        <v>-12.477501648177645</v>
      </c>
      <c r="AI25" s="172">
        <f>IF(OR(P2_1cT!AI24=":",P2_1cT!AI25=":"),":",(P2_1cT!AI25-P2_1cT!AI24)/P2_1cT!AI24*100)</f>
        <v>1.7144594868275183</v>
      </c>
      <c r="AJ25" s="172">
        <f>IF(OR(P2_1cT!AJ24=":",P2_1cT!AJ25=":"),":",(P2_1cT!AJ25-P2_1cT!AJ24)/P2_1cT!AJ24*100)</f>
        <v>12.071255419015849</v>
      </c>
      <c r="AK25" s="172">
        <f>IF(OR(P2_1cT!AK24=":",P2_1cT!AK25=":"),":",(P2_1cT!AK25-P2_1cT!AK24)/P2_1cT!AK24*100)</f>
        <v>10.255710651160296</v>
      </c>
      <c r="AL25" s="172">
        <f>IF(OR(P2_1cT!AL24=":",P2_1cT!AL25=":"),":",(P2_1cT!AL25-P2_1cT!AL24)/P2_1cT!AL24*100)</f>
        <v>4.9385012052759052</v>
      </c>
      <c r="AM25" s="172">
        <f>IF(OR(P2_1cT!AM24=":",P2_1cT!AM25=":"),":",(P2_1cT!AM25-P2_1cT!AM24)/P2_1cT!AM24*100)</f>
        <v>-6.7626339212083986</v>
      </c>
      <c r="AN25" s="172">
        <f>IF(OR(P2_1cT!AN24=":",P2_1cT!AN25=":"),":",(P2_1cT!AN25-P2_1cT!AN24)/P2_1cT!AN24*100)</f>
        <v>-6.6898315120458056</v>
      </c>
      <c r="AO25" s="172">
        <f>IF(OR(P2_1cT!AO24=":",P2_1cT!AO25=":"),":",(P2_1cT!AO25-P2_1cT!AO24)/P2_1cT!AO24*100)</f>
        <v>-1.8230205054692799</v>
      </c>
      <c r="AP25" s="172"/>
      <c r="AQ25" s="172">
        <f>IF(OR(P2_1cT!AQ24=":",P2_1cT!AQ25=":"),":",(P2_1cT!AQ25-P2_1cT!AQ24)/P2_1cT!AQ24*100)</f>
        <v>7.0632283487911662</v>
      </c>
      <c r="AR25" s="172">
        <f>IF(OR(P2_1cT!AR24=":",P2_1cT!AR25=":"),":",(P2_1cT!AR25-P2_1cT!AR24)/P2_1cT!AR24*100)</f>
        <v>-1.9669424778193965</v>
      </c>
      <c r="AS25" s="172">
        <f>IF(OR(P2_1cT!AS24=":",P2_1cT!AS25=":"),":",(P2_1cT!AS25-P2_1cT!AS24)/P2_1cT!AS24*100)</f>
        <v>-0.35913928135513984</v>
      </c>
    </row>
    <row r="26" spans="1:45" ht="22.5" customHeight="1">
      <c r="A26" s="77">
        <f t="shared" si="0"/>
        <v>1</v>
      </c>
      <c r="B26" s="105">
        <v>2014</v>
      </c>
      <c r="C26" s="172">
        <f>IF(OR(P2_1cT!C25=":",P2_1cT!C26=":"),":",(P2_1cT!C26-P2_1cT!C25)/P2_1cT!C25*100)</f>
        <v>-7.300159814493731</v>
      </c>
      <c r="D26" s="172">
        <f>IF(OR(P2_1cT!D25=":",P2_1cT!D26=":"),":",(P2_1cT!D26-P2_1cT!D25)/P2_1cT!D25*100)</f>
        <v>6.3779867735941602</v>
      </c>
      <c r="E26" s="172">
        <f>IF(OR(P2_1cT!E25=":",P2_1cT!E26=":"),":",(P2_1cT!E26-P2_1cT!E25)/P2_1cT!E25*100)</f>
        <v>2.3937443640339335</v>
      </c>
      <c r="F26" s="172">
        <f>IF(OR(P2_1cT!F25=":",P2_1cT!F26=":"),":",(P2_1cT!F26-P2_1cT!F25)/P2_1cT!F25*100)</f>
        <v>-12.082923734804723</v>
      </c>
      <c r="G26" s="172">
        <f>IF(OR(P2_1cT!G25=":",P2_1cT!G26=":"),":",(P2_1cT!G26-P2_1cT!G25)/P2_1cT!G25*100)</f>
        <v>-5.1448405584849723</v>
      </c>
      <c r="H26" s="172">
        <f>IF(OR(P2_1cT!H25=":",P2_1cT!H26=":"),":",(P2_1cT!H26-P2_1cT!H25)/P2_1cT!H25*100)</f>
        <v>-12.237107754085942</v>
      </c>
      <c r="I26" s="172">
        <f>IF(OR(P2_1cT!I25=":",P2_1cT!I26=":"),":",(P2_1cT!I26-P2_1cT!I25)/P2_1cT!I25*100)</f>
        <v>-6.5838290694614901E-2</v>
      </c>
      <c r="J26" s="172">
        <f>IF(OR(P2_1cT!J25=":",P2_1cT!J26=":"),":",(P2_1cT!J26-P2_1cT!J25)/P2_1cT!J25*100)</f>
        <v>-3.7980895368445906</v>
      </c>
      <c r="K26" s="172">
        <f>IF(OR(P2_1cT!K25=":",P2_1cT!K26=":"),":",(P2_1cT!K26-P2_1cT!K25)/P2_1cT!K25*100)</f>
        <v>4.7239400851137185</v>
      </c>
      <c r="L26" s="172">
        <f>IF(OR(P2_1cT!L25=":",P2_1cT!L26=":"),":",(P2_1cT!L26-P2_1cT!L25)/P2_1cT!L25*100)</f>
        <v>-3.1281490846052797</v>
      </c>
      <c r="M26" s="172">
        <f>IF(OR(P2_1cT!M25=":",P2_1cT!M26=":"),":",(P2_1cT!M26-P2_1cT!M25)/P2_1cT!M25*100)</f>
        <v>-2.701366290909518</v>
      </c>
      <c r="N26" s="172">
        <f>IF(OR(P2_1cT!N25=":",P2_1cT!N26=":"),":",(P2_1cT!N26-P2_1cT!N25)/P2_1cT!N25*100)</f>
        <v>-8.0519395809084404</v>
      </c>
      <c r="O26" s="172">
        <f>IF(OR(P2_1cT!O25=":",P2_1cT!O26=":"),":",(P2_1cT!O26-P2_1cT!O25)/P2_1cT!O25*100)</f>
        <v>-0.43989027700812172</v>
      </c>
      <c r="P26" s="172">
        <f>IF(OR(P2_1cT!P25=":",P2_1cT!P26=":"),":",(P2_1cT!P26-P2_1cT!P25)/P2_1cT!P25*100)</f>
        <v>-9.103021554089036</v>
      </c>
      <c r="Q26" s="172">
        <f>IF(OR(P2_1cT!Q25=":",P2_1cT!Q26=":"),":",(P2_1cT!Q26-P2_1cT!Q25)/P2_1cT!Q25*100)</f>
        <v>-3.0842219987710191</v>
      </c>
      <c r="R26" s="172">
        <f>IF(OR(P2_1cT!R25=":",P2_1cT!R26=":"),":",(P2_1cT!R26-P2_1cT!R25)/P2_1cT!R25*100)</f>
        <v>-4.2446720553935098</v>
      </c>
      <c r="S26" s="172">
        <f>IF(OR(P2_1cT!S25=":",P2_1cT!S26=":"),":",(P2_1cT!S26-P2_1cT!S25)/P2_1cT!S25*100)</f>
        <v>-3.3479522301536107</v>
      </c>
      <c r="T26" s="172">
        <f>IF(OR(P2_1cT!T25=":",P2_1cT!T26=":"),":",(P2_1cT!T26-P2_1cT!T25)/P2_1cT!T25*100)</f>
        <v>-3.3639434058010065</v>
      </c>
      <c r="U26" s="172">
        <f>IF(OR(P2_1cT!U25=":",P2_1cT!U26=":"),":",(P2_1cT!U26-P2_1cT!U25)/P2_1cT!U25*100)</f>
        <v>-7.574091598377751</v>
      </c>
      <c r="V26" s="172">
        <f>IF(OR(P2_1cT!V25=":",P2_1cT!V26=":"),":",(P2_1cT!V26-P2_1cT!V25)/P2_1cT!V25*100)</f>
        <v>1.4765408372571438</v>
      </c>
      <c r="W26" s="172"/>
      <c r="X26" s="172"/>
      <c r="Y26" s="172"/>
      <c r="Z26" s="172"/>
      <c r="AA26" s="172"/>
      <c r="AB26" s="172"/>
      <c r="AC26" s="172">
        <f>IF(OR(P2_1cT!AC25=":",P2_1cT!AC26=":"),":",(P2_1cT!AC26-P2_1cT!AC25)/P2_1cT!AC25*100)</f>
        <v>-0.83187593850957842</v>
      </c>
      <c r="AD26" s="172"/>
      <c r="AE26" s="172">
        <f>IF(OR(P2_1cT!AE25=":",P2_1cT!AE26=":"),":",(P2_1cT!AE26-P2_1cT!AE25)/P2_1cT!AE25*100)</f>
        <v>-7.300159814493731</v>
      </c>
      <c r="AF26" s="172">
        <f>IF(OR(P2_1cT!AF25=":",P2_1cT!AF26=":"),":",(P2_1cT!AF26-P2_1cT!AF25)/P2_1cT!AF25*100)</f>
        <v>-1.2221698382333441</v>
      </c>
      <c r="AG26" s="172">
        <f>IF(OR(P2_1cT!AG25=":",P2_1cT!AG26=":"),":",(P2_1cT!AG26-P2_1cT!AG25)/P2_1cT!AG25*100)</f>
        <v>2.3937443640339335</v>
      </c>
      <c r="AH26" s="172">
        <f>IF(OR(P2_1cT!AH25=":",P2_1cT!AH26=":"),":",(P2_1cT!AH26-P2_1cT!AH25)/P2_1cT!AH25*100)</f>
        <v>-12.237107754085942</v>
      </c>
      <c r="AI26" s="172">
        <f>IF(OR(P2_1cT!AI25=":",P2_1cT!AI26=":"),":",(P2_1cT!AI26-P2_1cT!AI25)/P2_1cT!AI25*100)</f>
        <v>-0.13358155968040616</v>
      </c>
      <c r="AJ26" s="172">
        <f>IF(OR(P2_1cT!AJ25=":",P2_1cT!AJ26=":"),":",(P2_1cT!AJ26-P2_1cT!AJ25)/P2_1cT!AJ25*100)</f>
        <v>-3.1281490846052797</v>
      </c>
      <c r="AK26" s="172">
        <f>IF(OR(P2_1cT!AK25=":",P2_1cT!AK26=":"),":",(P2_1cT!AK26-P2_1cT!AK25)/P2_1cT!AK25*100)</f>
        <v>-2.701366290909518</v>
      </c>
      <c r="AL26" s="172">
        <f>IF(OR(P2_1cT!AL25=":",P2_1cT!AL26=":"),":",(P2_1cT!AL26-P2_1cT!AL25)/P2_1cT!AL25*100)</f>
        <v>-8.0519395809084404</v>
      </c>
      <c r="AM26" s="172">
        <f>IF(OR(P2_1cT!AM25=":",P2_1cT!AM26=":"),":",(P2_1cT!AM26-P2_1cT!AM25)/P2_1cT!AM25*100)</f>
        <v>-1.8063434746397706</v>
      </c>
      <c r="AN26" s="172">
        <f>IF(OR(P2_1cT!AN25=":",P2_1cT!AN26=":"),":",(P2_1cT!AN26-P2_1cT!AN25)/P2_1cT!AN25*100)</f>
        <v>-3.607086822458422</v>
      </c>
      <c r="AO26" s="172">
        <f>IF(OR(P2_1cT!AO25=":",P2_1cT!AO26=":"),":",(P2_1cT!AO26-P2_1cT!AO25)/P2_1cT!AO25*100)</f>
        <v>2.1282260773533124</v>
      </c>
      <c r="AP26" s="172"/>
      <c r="AQ26" s="172">
        <f>IF(OR(P2_1cT!AQ25=":",P2_1cT!AQ26=":"),":",(P2_1cT!AQ26-P2_1cT!AQ25)/P2_1cT!AQ25*100)</f>
        <v>-6.9638341697372148</v>
      </c>
      <c r="AR26" s="172">
        <f>IF(OR(P2_1cT!AR25=":",P2_1cT!AR26=":"),":",(P2_1cT!AR26-P2_1cT!AR25)/P2_1cT!AR25*100)</f>
        <v>-3.1046794377056499</v>
      </c>
      <c r="AS26" s="172">
        <f>IF(OR(P2_1cT!AS25=":",P2_1cT!AS26=":"),":",(P2_1cT!AS26-P2_1cT!AS25)/P2_1cT!AS25*100)</f>
        <v>-1.9959197550231942</v>
      </c>
    </row>
    <row r="27" spans="1:45" ht="22.5" customHeight="1">
      <c r="A27" s="77">
        <f t="shared" si="0"/>
        <v>1</v>
      </c>
      <c r="B27" s="105">
        <v>2015</v>
      </c>
      <c r="C27" s="172">
        <f>IF(OR(P2_1cT!C26=":",P2_1cT!C27=":"),":",(P2_1cT!C27-P2_1cT!C26)/P2_1cT!C26*100)</f>
        <v>5.5426319694084381</v>
      </c>
      <c r="D27" s="172">
        <f>IF(OR(P2_1cT!D26=":",P2_1cT!D27=":"),":",(P2_1cT!D27-P2_1cT!D26)/P2_1cT!D26*100)</f>
        <v>3.8242961563276916</v>
      </c>
      <c r="E27" s="172">
        <f>IF(OR(P2_1cT!E26=":",P2_1cT!E27=":"),":",(P2_1cT!E27-P2_1cT!E26)/P2_1cT!E26*100)</f>
        <v>0.83134667170223553</v>
      </c>
      <c r="F27" s="172">
        <f>IF(OR(P2_1cT!F26=":",P2_1cT!F27=":"),":",(P2_1cT!F27-P2_1cT!F26)/P2_1cT!F26*100)</f>
        <v>-1.8830682194168415</v>
      </c>
      <c r="G27" s="172">
        <f>IF(OR(P2_1cT!G26=":",P2_1cT!G27=":"),":",(P2_1cT!G27-P2_1cT!G26)/P2_1cT!G26*100)</f>
        <v>-9.1684211276169236</v>
      </c>
      <c r="H27" s="172">
        <f>IF(OR(P2_1cT!H26=":",P2_1cT!H27=":"),":",(P2_1cT!H27-P2_1cT!H26)/P2_1cT!H26*100)</f>
        <v>-4.020776483037066</v>
      </c>
      <c r="I27" s="172">
        <f>IF(OR(P2_1cT!I26=":",P2_1cT!I27=":"),":",(P2_1cT!I27-P2_1cT!I26)/P2_1cT!I26*100)</f>
        <v>-0.90783500769402503</v>
      </c>
      <c r="J27" s="172">
        <f>IF(OR(P2_1cT!J26=":",P2_1cT!J27=":"),":",(P2_1cT!J27-P2_1cT!J26)/P2_1cT!J26*100)</f>
        <v>3.2238349933955059</v>
      </c>
      <c r="K27" s="172">
        <f>IF(OR(P2_1cT!K26=":",P2_1cT!K27=":"),":",(P2_1cT!K27-P2_1cT!K26)/P2_1cT!K26*100)</f>
        <v>2.5762062712008178</v>
      </c>
      <c r="L27" s="172">
        <f>IF(OR(P2_1cT!L26=":",P2_1cT!L27=":"),":",(P2_1cT!L27-P2_1cT!L26)/P2_1cT!L26*100)</f>
        <v>7.7635759813551655E-2</v>
      </c>
      <c r="M27" s="172">
        <f>IF(OR(P2_1cT!M26=":",P2_1cT!M27=":"),":",(P2_1cT!M27-P2_1cT!M26)/P2_1cT!M26*100)</f>
        <v>-2.0824056640865898</v>
      </c>
      <c r="N27" s="172">
        <f>IF(OR(P2_1cT!N26=":",P2_1cT!N27=":"),":",(P2_1cT!N27-P2_1cT!N26)/P2_1cT!N26*100)</f>
        <v>-6.0171234326864598</v>
      </c>
      <c r="O27" s="172">
        <f>IF(OR(P2_1cT!O26=":",P2_1cT!O27=":"),":",(P2_1cT!O27-P2_1cT!O26)/P2_1cT!O26*100)</f>
        <v>-2.9105901768522577</v>
      </c>
      <c r="P27" s="172">
        <f>IF(OR(P2_1cT!P26=":",P2_1cT!P27=":"),":",(P2_1cT!P27-P2_1cT!P26)/P2_1cT!P26*100)</f>
        <v>-3.0441948768757849</v>
      </c>
      <c r="Q27" s="172">
        <f>IF(OR(P2_1cT!Q26=":",P2_1cT!Q27=":"),":",(P2_1cT!Q27-P2_1cT!Q26)/P2_1cT!Q26*100)</f>
        <v>0.3484848222180314</v>
      </c>
      <c r="R27" s="172">
        <f>IF(OR(P2_1cT!R26=":",P2_1cT!R27=":"),":",(P2_1cT!R27-P2_1cT!R26)/P2_1cT!R26*100)</f>
        <v>-2.1391687147497551</v>
      </c>
      <c r="S27" s="172">
        <f>IF(OR(P2_1cT!S26=":",P2_1cT!S27=":"),":",(P2_1cT!S27-P2_1cT!S26)/P2_1cT!S26*100)</f>
        <v>-2.013533438727976</v>
      </c>
      <c r="T27" s="172">
        <f>IF(OR(P2_1cT!T26=":",P2_1cT!T27=":"),":",(P2_1cT!T27-P2_1cT!T26)/P2_1cT!T26*100)</f>
        <v>-4.8045926870024269</v>
      </c>
      <c r="U27" s="172">
        <f>IF(OR(P2_1cT!U26=":",P2_1cT!U27=":"),":",(P2_1cT!U27-P2_1cT!U26)/P2_1cT!U26*100)</f>
        <v>-3.2454629501945513</v>
      </c>
      <c r="V27" s="172">
        <f>IF(OR(P2_1cT!V26=":",P2_1cT!V27=":"),":",(P2_1cT!V27-P2_1cT!V26)/P2_1cT!V26*100)</f>
        <v>-0.55537177777333868</v>
      </c>
      <c r="W27" s="172"/>
      <c r="X27" s="172"/>
      <c r="Y27" s="172"/>
      <c r="Z27" s="172"/>
      <c r="AA27" s="172"/>
      <c r="AB27" s="172"/>
      <c r="AC27" s="172">
        <f>IF(OR(P2_1cT!AC26=":",P2_1cT!AC27=":"),":",(P2_1cT!AC27-P2_1cT!AC26)/P2_1cT!AC26*100)</f>
        <v>-0.5630483529973852</v>
      </c>
      <c r="AD27" s="172"/>
      <c r="AE27" s="172">
        <f>IF(OR(P2_1cT!AE26=":",P2_1cT!AE27=":"),":",(P2_1cT!AE27-P2_1cT!AE26)/P2_1cT!AE26*100)</f>
        <v>5.5426319694084381</v>
      </c>
      <c r="AF27" s="172">
        <f>IF(OR(P2_1cT!AF26=":",P2_1cT!AF27=":"),":",(P2_1cT!AF27-P2_1cT!AF26)/P2_1cT!AF26*100)</f>
        <v>-2.2037417949926685</v>
      </c>
      <c r="AG27" s="172">
        <f>IF(OR(P2_1cT!AG26=":",P2_1cT!AG27=":"),":",(P2_1cT!AG27-P2_1cT!AG26)/P2_1cT!AG26*100)</f>
        <v>0.83134667170223553</v>
      </c>
      <c r="AH27" s="172">
        <f>IF(OR(P2_1cT!AH26=":",P2_1cT!AH27=":"),":",(P2_1cT!AH27-P2_1cT!AH26)/P2_1cT!AH26*100)</f>
        <v>-4.020776483037066</v>
      </c>
      <c r="AI27" s="172">
        <f>IF(OR(P2_1cT!AI26=":",P2_1cT!AI27=":"),":",(P2_1cT!AI27-P2_1cT!AI26)/P2_1cT!AI26*100)</f>
        <v>0.62268439875558068</v>
      </c>
      <c r="AJ27" s="172">
        <f>IF(OR(P2_1cT!AJ26=":",P2_1cT!AJ27=":"),":",(P2_1cT!AJ27-P2_1cT!AJ26)/P2_1cT!AJ26*100)</f>
        <v>7.7635759813551655E-2</v>
      </c>
      <c r="AK27" s="172">
        <f>IF(OR(P2_1cT!AK26=":",P2_1cT!AK27=":"),":",(P2_1cT!AK27-P2_1cT!AK26)/P2_1cT!AK26*100)</f>
        <v>-2.0824056640865898</v>
      </c>
      <c r="AL27" s="172">
        <f>IF(OR(P2_1cT!AL26=":",P2_1cT!AL27=":"),":",(P2_1cT!AL27-P2_1cT!AL26)/P2_1cT!AL26*100)</f>
        <v>-6.0171234326864598</v>
      </c>
      <c r="AM27" s="172">
        <f>IF(OR(P2_1cT!AM26=":",P2_1cT!AM27=":"),":",(P2_1cT!AM27-P2_1cT!AM26)/P2_1cT!AM26*100)</f>
        <v>-2.9472794562194262</v>
      </c>
      <c r="AN27" s="172">
        <f>IF(OR(P2_1cT!AN26=":",P2_1cT!AN27=":"),":",(P2_1cT!AN27-P2_1cT!AN26)/P2_1cT!AN26*100)</f>
        <v>-0.95728052933257946</v>
      </c>
      <c r="AO27" s="172">
        <f>IF(OR(P2_1cT!AO26=":",P2_1cT!AO27=":"),":",(P2_1cT!AO27-P2_1cT!AO26)/P2_1cT!AO26*100)</f>
        <v>-1.008121304676834</v>
      </c>
      <c r="AP27" s="172"/>
      <c r="AQ27" s="172">
        <f>IF(OR(P2_1cT!AQ26=":",P2_1cT!AQ27=":"),":",(P2_1cT!AQ27-P2_1cT!AQ26)/P2_1cT!AQ26*100)</f>
        <v>5.529203874531663</v>
      </c>
      <c r="AR27" s="172">
        <f>IF(OR(P2_1cT!AR26=":",P2_1cT!AR27=":"),":",(P2_1cT!AR27-P2_1cT!AR26)/P2_1cT!AR26*100)</f>
        <v>-2.6994162816279514</v>
      </c>
      <c r="AS27" s="172">
        <f>IF(OR(P2_1cT!AS26=":",P2_1cT!AS27=":"),":",(P2_1cT!AS27-P2_1cT!AS26)/P2_1cT!AS26*100)</f>
        <v>-0.65304629564363992</v>
      </c>
    </row>
    <row r="28" spans="1:45" ht="12.75" customHeight="1">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96"/>
      <c r="Y28" s="173"/>
      <c r="Z28" s="173"/>
      <c r="AA28" s="173"/>
      <c r="AB28" s="173"/>
      <c r="AC28" s="196"/>
      <c r="AD28" s="173"/>
      <c r="AE28" s="173"/>
      <c r="AF28" s="173"/>
      <c r="AG28" s="173"/>
      <c r="AH28" s="173"/>
      <c r="AI28" s="173"/>
      <c r="AJ28" s="173"/>
      <c r="AK28" s="173"/>
      <c r="AL28" s="173"/>
      <c r="AM28" s="173"/>
      <c r="AN28" s="173"/>
      <c r="AO28" s="173"/>
    </row>
    <row r="29" spans="1:45" s="174" customFormat="1" ht="22.5" customHeight="1">
      <c r="B29" s="34" t="str">
        <f>INDEX($B$7:$B$27,$A$28-2)&amp;"-"&amp;INDEX($B$7:$B$27,$A$28)</f>
        <v>2013-2015</v>
      </c>
      <c r="C29" s="175">
        <f>AVERAGE(INDEX(C$7:C$27,$A$28-2),INDEX(C$7:C$27,$A$28-1),INDEX(C$7:C$27,$A$28))</f>
        <v>1.906258599069381</v>
      </c>
      <c r="D29" s="175">
        <f t="shared" ref="D29:AS29" si="1">AVERAGE(INDEX(D$7:D$27,$A$28-2),INDEX(D$7:D$27,$A$28-1),INDEX(D$7:D$27,$A$28))</f>
        <v>7.9889552501532393</v>
      </c>
      <c r="E29" s="175">
        <f t="shared" si="1"/>
        <v>1.2146217329745026</v>
      </c>
      <c r="F29" s="175">
        <f t="shared" si="1"/>
        <v>-7.2975155913874339</v>
      </c>
      <c r="G29" s="175">
        <f t="shared" si="1"/>
        <v>-1.790693522358211</v>
      </c>
      <c r="H29" s="175">
        <f t="shared" si="1"/>
        <v>-9.5784619617668838</v>
      </c>
      <c r="I29" s="175">
        <f t="shared" si="1"/>
        <v>0.22182635774545575</v>
      </c>
      <c r="J29" s="175">
        <f t="shared" si="1"/>
        <v>1.171792705447001</v>
      </c>
      <c r="K29" s="175">
        <f t="shared" si="1"/>
        <v>1.893346986335225</v>
      </c>
      <c r="L29" s="175">
        <f t="shared" si="1"/>
        <v>3.0069140314080403</v>
      </c>
      <c r="M29" s="175">
        <f t="shared" si="1"/>
        <v>1.8239795653880628</v>
      </c>
      <c r="N29" s="175">
        <f t="shared" si="1"/>
        <v>-3.0435206027729982</v>
      </c>
      <c r="O29" s="175">
        <f t="shared" si="1"/>
        <v>-2.8100761602291691</v>
      </c>
      <c r="P29" s="175">
        <f t="shared" si="1"/>
        <v>-8.1544673920127515</v>
      </c>
      <c r="Q29" s="175">
        <f t="shared" si="1"/>
        <v>-4.1793958151567869</v>
      </c>
      <c r="R29" s="175">
        <f t="shared" si="1"/>
        <v>-3.6315722121596927</v>
      </c>
      <c r="S29" s="175">
        <f t="shared" si="1"/>
        <v>-2.4955614065582168</v>
      </c>
      <c r="T29" s="175">
        <f t="shared" si="1"/>
        <v>-5.2481069222918828</v>
      </c>
      <c r="U29" s="175">
        <f t="shared" si="1"/>
        <v>-2.7157833561908684</v>
      </c>
      <c r="V29" s="175">
        <f t="shared" si="1"/>
        <v>-1.2017065952262871</v>
      </c>
      <c r="W29" s="175" t="e">
        <f t="shared" si="1"/>
        <v>#DIV/0!</v>
      </c>
      <c r="X29" s="175" t="e">
        <f t="shared" si="1"/>
        <v>#DIV/0!</v>
      </c>
      <c r="Y29" s="175" t="e">
        <f t="shared" si="1"/>
        <v>#DIV/0!</v>
      </c>
      <c r="Z29" s="175" t="e">
        <f t="shared" si="1"/>
        <v>#DIV/0!</v>
      </c>
      <c r="AA29" s="175" t="e">
        <f t="shared" si="1"/>
        <v>#DIV/0!</v>
      </c>
      <c r="AB29" s="175" t="e">
        <f t="shared" si="1"/>
        <v>#DIV/0!</v>
      </c>
      <c r="AC29" s="175">
        <f t="shared" si="1"/>
        <v>-0.39193226402803766</v>
      </c>
      <c r="AD29" s="175" t="e">
        <f t="shared" si="1"/>
        <v>#DIV/0!</v>
      </c>
      <c r="AE29" s="175">
        <f t="shared" si="1"/>
        <v>1.906258599069381</v>
      </c>
      <c r="AF29" s="175">
        <f t="shared" si="1"/>
        <v>-0.76167565138105997</v>
      </c>
      <c r="AG29" s="175">
        <f t="shared" si="1"/>
        <v>1.2146217329745026</v>
      </c>
      <c r="AH29" s="175">
        <f t="shared" si="1"/>
        <v>-9.5784619617668838</v>
      </c>
      <c r="AI29" s="175">
        <f t="shared" si="1"/>
        <v>0.73452077530089754</v>
      </c>
      <c r="AJ29" s="175">
        <f t="shared" si="1"/>
        <v>3.0069140314080403</v>
      </c>
      <c r="AK29" s="175">
        <f t="shared" si="1"/>
        <v>1.8239795653880628</v>
      </c>
      <c r="AL29" s="175">
        <f t="shared" si="1"/>
        <v>-3.0435206027729982</v>
      </c>
      <c r="AM29" s="175">
        <f t="shared" si="1"/>
        <v>-3.8387522840225317</v>
      </c>
      <c r="AN29" s="175">
        <f t="shared" si="1"/>
        <v>-3.7513996212789351</v>
      </c>
      <c r="AO29" s="175">
        <f t="shared" si="1"/>
        <v>-0.23430524426426716</v>
      </c>
      <c r="AP29" s="175" t="e">
        <f t="shared" si="1"/>
        <v>#DIV/0!</v>
      </c>
      <c r="AQ29" s="175">
        <f t="shared" si="1"/>
        <v>1.8761993511952049</v>
      </c>
      <c r="AR29" s="175">
        <f t="shared" si="1"/>
        <v>-2.5903460657176658</v>
      </c>
      <c r="AS29" s="175">
        <f t="shared" si="1"/>
        <v>-1.0027017773406579</v>
      </c>
    </row>
    <row r="30" spans="1:45" s="174" customFormat="1" ht="22.5" customHeight="1">
      <c r="B30" s="34" t="str">
        <f>INDEX($B$7:$B$27,1)+1&amp;"-"&amp;INDEX($B$7:$B$27,$A$28)</f>
        <v>1996-2015</v>
      </c>
      <c r="C30" s="177">
        <f>AVERAGE(C7:C27)</f>
        <v>2.6689646887649601</v>
      </c>
      <c r="D30" s="177">
        <f t="shared" ref="D30:AO30" si="2">AVERAGE(D7:D27)</f>
        <v>5.7440070921664503</v>
      </c>
      <c r="E30" s="177">
        <f t="shared" si="2"/>
        <v>2.9372912197430256</v>
      </c>
      <c r="F30" s="177">
        <f t="shared" si="2"/>
        <v>4.0250181465198889</v>
      </c>
      <c r="G30" s="177">
        <f t="shared" si="2"/>
        <v>6.8973013914945227</v>
      </c>
      <c r="H30" s="177">
        <f t="shared" si="2"/>
        <v>0.28211560864264024</v>
      </c>
      <c r="I30" s="177">
        <f t="shared" si="2"/>
        <v>4.0251938426636995</v>
      </c>
      <c r="J30" s="177">
        <f t="shared" si="2"/>
        <v>1.6633240442335662</v>
      </c>
      <c r="K30" s="177">
        <f t="shared" si="2"/>
        <v>2.1325592103741062</v>
      </c>
      <c r="L30" s="177">
        <f t="shared" si="2"/>
        <v>4.2662944069075319</v>
      </c>
      <c r="M30" s="177">
        <f t="shared" si="2"/>
        <v>6.3103060285872941</v>
      </c>
      <c r="N30" s="177">
        <f t="shared" si="2"/>
        <v>2.8118459046310136</v>
      </c>
      <c r="O30" s="177">
        <f t="shared" si="2"/>
        <v>2.4203855159935213</v>
      </c>
      <c r="P30" s="177">
        <f t="shared" si="2"/>
        <v>2.0219159202772632</v>
      </c>
      <c r="Q30" s="177">
        <f t="shared" si="2"/>
        <v>3.5000784531095106</v>
      </c>
      <c r="R30" s="177">
        <f t="shared" si="2"/>
        <v>3.1842768542593305</v>
      </c>
      <c r="S30" s="177">
        <f t="shared" si="2"/>
        <v>3.5153200489406951</v>
      </c>
      <c r="T30" s="177">
        <f t="shared" si="2"/>
        <v>4.8365007111193119</v>
      </c>
      <c r="U30" s="177">
        <f t="shared" si="2"/>
        <v>1.7292109182914714</v>
      </c>
      <c r="V30" s="177">
        <f t="shared" si="2"/>
        <v>0.69112940243163845</v>
      </c>
      <c r="W30" s="177"/>
      <c r="X30" s="197"/>
      <c r="Y30" s="177"/>
      <c r="Z30" s="177"/>
      <c r="AA30" s="177"/>
      <c r="AB30" s="177"/>
      <c r="AC30" s="197">
        <f t="shared" si="2"/>
        <v>3.471999795458351</v>
      </c>
      <c r="AD30" s="177"/>
      <c r="AE30" s="177">
        <f t="shared" si="2"/>
        <v>2.6689646887649601</v>
      </c>
      <c r="AF30" s="177">
        <f t="shared" si="2"/>
        <v>3.9198880076149178</v>
      </c>
      <c r="AG30" s="177">
        <f t="shared" si="2"/>
        <v>2.9372912197430256</v>
      </c>
      <c r="AH30" s="177">
        <f t="shared" si="2"/>
        <v>0.28211560864264024</v>
      </c>
      <c r="AI30" s="177">
        <f t="shared" si="2"/>
        <v>2.7751963305358709</v>
      </c>
      <c r="AJ30" s="177">
        <f t="shared" si="2"/>
        <v>4.2662944069075319</v>
      </c>
      <c r="AK30" s="177">
        <f t="shared" si="2"/>
        <v>6.3103060285872941</v>
      </c>
      <c r="AL30" s="177">
        <f t="shared" si="2"/>
        <v>2.8118459046310136</v>
      </c>
      <c r="AM30" s="177">
        <f t="shared" si="2"/>
        <v>2.5497882121821891</v>
      </c>
      <c r="AN30" s="177">
        <f t="shared" si="2"/>
        <v>3.3994515428302683</v>
      </c>
      <c r="AO30" s="177">
        <f t="shared" si="2"/>
        <v>0.52714096923166021</v>
      </c>
      <c r="AP30" s="177"/>
      <c r="AQ30" s="177">
        <f t="shared" ref="AQ30:AS30" si="3">AVERAGE(AQ7:AQ27)</f>
        <v>2.673843607587775</v>
      </c>
      <c r="AR30" s="177">
        <f t="shared" si="3"/>
        <v>2.5957619568078987</v>
      </c>
      <c r="AS30" s="177">
        <f t="shared" si="3"/>
        <v>3.1971074009524623</v>
      </c>
    </row>
    <row r="31" spans="1:45" ht="22.5" customHeight="1">
      <c r="B31" s="34" t="str">
        <f>INDEX($B$7:$B$27,1)+1&amp;"-2008"</f>
        <v>1996-2008</v>
      </c>
      <c r="C31" s="177">
        <f ca="1">AVERAGE(OFFSET(C$7,0,0,14,1))</f>
        <v>2.0163589472930354</v>
      </c>
      <c r="D31" s="177">
        <f t="shared" ref="D31:AS31" ca="1" si="4">AVERAGE(OFFSET(D$7,0,0,14,1))</f>
        <v>13.07796480129983</v>
      </c>
      <c r="E31" s="177">
        <f t="shared" ca="1" si="4"/>
        <v>3.8395174638834368</v>
      </c>
      <c r="F31" s="177">
        <f t="shared" ca="1" si="4"/>
        <v>3.9375279503572731</v>
      </c>
      <c r="G31" s="177">
        <f t="shared" ca="1" si="4"/>
        <v>6.745151509181297</v>
      </c>
      <c r="H31" s="177">
        <f t="shared" ca="1" si="4"/>
        <v>6.1490282382302768</v>
      </c>
      <c r="I31" s="177">
        <f t="shared" ca="1" si="4"/>
        <v>4.8638624594032258</v>
      </c>
      <c r="J31" s="177">
        <f t="shared" ca="1" si="4"/>
        <v>1.4010614896172007</v>
      </c>
      <c r="K31" s="177">
        <f t="shared" ca="1" si="4"/>
        <v>2.0687219595990411</v>
      </c>
      <c r="L31" s="177">
        <f t="shared" ca="1" si="4"/>
        <v>5.04763396728094</v>
      </c>
      <c r="M31" s="177">
        <f t="shared" ca="1" si="4"/>
        <v>7.4523248531442903</v>
      </c>
      <c r="N31" s="177">
        <f t="shared" ca="1" si="4"/>
        <v>3.9758442585061564</v>
      </c>
      <c r="O31" s="177">
        <f t="shared" ca="1" si="4"/>
        <v>3.6734697581845195</v>
      </c>
      <c r="P31" s="177">
        <f t="shared" ca="1" si="4"/>
        <v>5.3492026744172518</v>
      </c>
      <c r="Q31" s="177">
        <f t="shared" ca="1" si="4"/>
        <v>5.0862985347378968</v>
      </c>
      <c r="R31" s="177">
        <f t="shared" ca="1" si="4"/>
        <v>4.9332308517225494</v>
      </c>
      <c r="S31" s="177">
        <f t="shared" ca="1" si="4"/>
        <v>4.9271168966123104</v>
      </c>
      <c r="T31" s="177">
        <f t="shared" ca="1" si="4"/>
        <v>5.2460766167953956</v>
      </c>
      <c r="U31" s="177">
        <f t="shared" ca="1" si="4"/>
        <v>3.2488286406178521</v>
      </c>
      <c r="V31" s="177">
        <f t="shared" ca="1" si="4"/>
        <v>0.24208167771203648</v>
      </c>
      <c r="W31" s="177"/>
      <c r="X31" s="177" t="e">
        <f t="shared" ca="1" si="4"/>
        <v>#DIV/0!</v>
      </c>
      <c r="Y31" s="177"/>
      <c r="Z31" s="177" t="e">
        <f t="shared" ca="1" si="4"/>
        <v>#DIV/0!</v>
      </c>
      <c r="AA31" s="177"/>
      <c r="AB31" s="177" t="e">
        <f t="shared" ca="1" si="4"/>
        <v>#DIV/0!</v>
      </c>
      <c r="AC31" s="177">
        <f t="shared" ca="1" si="4"/>
        <v>4.8210291362168611</v>
      </c>
      <c r="AD31" s="177"/>
      <c r="AE31" s="177">
        <f t="shared" ca="1" si="4"/>
        <v>2.0163589472930354</v>
      </c>
      <c r="AF31" s="177">
        <f t="shared" ca="1" si="4"/>
        <v>4.5155635577594904</v>
      </c>
      <c r="AG31" s="177">
        <f t="shared" ca="1" si="4"/>
        <v>3.8395174638834368</v>
      </c>
      <c r="AH31" s="177">
        <f t="shared" ca="1" si="4"/>
        <v>6.1490282382302768</v>
      </c>
      <c r="AI31" s="177">
        <f t="shared" ca="1" si="4"/>
        <v>3.1337076869190943</v>
      </c>
      <c r="AJ31" s="177">
        <f t="shared" ca="1" si="4"/>
        <v>5.04763396728094</v>
      </c>
      <c r="AK31" s="177">
        <f t="shared" ca="1" si="4"/>
        <v>7.4523248531442903</v>
      </c>
      <c r="AL31" s="177">
        <f t="shared" ca="1" si="4"/>
        <v>3.9758442585061564</v>
      </c>
      <c r="AM31" s="177">
        <f t="shared" ca="1" si="4"/>
        <v>4.2110331100330125</v>
      </c>
      <c r="AN31" s="177">
        <f t="shared" ca="1" si="4"/>
        <v>5.0087668992679406</v>
      </c>
      <c r="AO31" s="177">
        <f t="shared" ca="1" si="4"/>
        <v>0.48833967796891958</v>
      </c>
      <c r="AP31" s="177"/>
      <c r="AQ31" s="177">
        <f t="shared" ca="1" si="4"/>
        <v>2.8427540800501059</v>
      </c>
      <c r="AR31" s="177">
        <f t="shared" ca="1" si="4"/>
        <v>5.4682398660602169</v>
      </c>
      <c r="AS31" s="177">
        <f t="shared" ca="1" si="4"/>
        <v>4.0431626041377138</v>
      </c>
    </row>
    <row r="32" spans="1:45" ht="22.5" customHeight="1">
      <c r="B32" s="34" t="str">
        <f>"2009-"&amp;INDEX($B$7:$B$27,$A$28)</f>
        <v>2009-2015</v>
      </c>
      <c r="C32" s="177">
        <f ca="1">AVERAGE(OFFSET(C$21,0,0,$A$28-SUM($A$7:$A$20),1))</f>
        <v>3.8809467800699631</v>
      </c>
      <c r="D32" s="177">
        <f t="shared" ref="D32:AS32" ca="1" si="5">AVERAGE(OFFSET(D$21,0,0,$A$28-SUM($A$7:$A$20),1))</f>
        <v>-7.8762000819383973</v>
      </c>
      <c r="E32" s="177">
        <f t="shared" ca="1" si="5"/>
        <v>1.2617281949108328</v>
      </c>
      <c r="F32" s="177">
        <f t="shared" ca="1" si="5"/>
        <v>4.1874999393933194</v>
      </c>
      <c r="G32" s="177">
        <f t="shared" ca="1" si="5"/>
        <v>7.1798654586476527</v>
      </c>
      <c r="H32" s="177">
        <f t="shared" ca="1" si="5"/>
        <v>-10.613579274877255</v>
      </c>
      <c r="I32" s="177">
        <f t="shared" ca="1" si="5"/>
        <v>2.4676664115760074</v>
      </c>
      <c r="J32" s="177">
        <f t="shared" ca="1" si="5"/>
        <v>2.1503830742353887</v>
      </c>
      <c r="K32" s="177">
        <f t="shared" ca="1" si="5"/>
        <v>2.2511141046706564</v>
      </c>
      <c r="L32" s="177">
        <f t="shared" ca="1" si="5"/>
        <v>2.8152352233569187</v>
      </c>
      <c r="M32" s="177">
        <f t="shared" ca="1" si="5"/>
        <v>4.1894139258385854</v>
      </c>
      <c r="N32" s="177">
        <f t="shared" ca="1" si="5"/>
        <v>0.65013467600574659</v>
      </c>
      <c r="O32" s="177">
        <f t="shared" ca="1" si="5"/>
        <v>9.3229066210239714E-2</v>
      </c>
      <c r="P32" s="177">
        <f t="shared" ca="1" si="5"/>
        <v>-4.1573309088398576</v>
      </c>
      <c r="Q32" s="177">
        <f t="shared" ca="1" si="5"/>
        <v>0.55424115865679313</v>
      </c>
      <c r="R32" s="177">
        <f t="shared" ca="1" si="5"/>
        <v>-6.3780569600932521E-2</v>
      </c>
      <c r="S32" s="177">
        <f t="shared" ca="1" si="5"/>
        <v>0.89341161755055154</v>
      </c>
      <c r="T32" s="177">
        <f t="shared" ca="1" si="5"/>
        <v>4.0758597434351582</v>
      </c>
      <c r="U32" s="177">
        <f t="shared" ca="1" si="5"/>
        <v>-1.0929362803146654</v>
      </c>
      <c r="V32" s="177">
        <f t="shared" ca="1" si="5"/>
        <v>1.5250751769108992</v>
      </c>
      <c r="W32" s="177"/>
      <c r="X32" s="177" t="e">
        <f t="shared" ca="1" si="5"/>
        <v>#DIV/0!</v>
      </c>
      <c r="Y32" s="177"/>
      <c r="Z32" s="177" t="e">
        <f t="shared" ca="1" si="5"/>
        <v>#DIV/0!</v>
      </c>
      <c r="AA32" s="177"/>
      <c r="AB32" s="177" t="e">
        <f t="shared" ca="1" si="5"/>
        <v>#DIV/0!</v>
      </c>
      <c r="AC32" s="177">
        <f t="shared" ca="1" si="5"/>
        <v>0.96665959119254496</v>
      </c>
      <c r="AD32" s="177"/>
      <c r="AE32" s="177">
        <f t="shared" ca="1" si="5"/>
        <v>3.8809467800699631</v>
      </c>
      <c r="AF32" s="177">
        <f t="shared" ca="1" si="5"/>
        <v>2.8136334144892841</v>
      </c>
      <c r="AG32" s="177">
        <f t="shared" ca="1" si="5"/>
        <v>1.2617281949108328</v>
      </c>
      <c r="AH32" s="177">
        <f t="shared" ca="1" si="5"/>
        <v>-10.613579274877255</v>
      </c>
      <c r="AI32" s="177">
        <f t="shared" ca="1" si="5"/>
        <v>2.1093895258241719</v>
      </c>
      <c r="AJ32" s="177">
        <f t="shared" ca="1" si="5"/>
        <v>2.8152352233569187</v>
      </c>
      <c r="AK32" s="177">
        <f t="shared" ca="1" si="5"/>
        <v>4.1894139258385854</v>
      </c>
      <c r="AL32" s="177">
        <f t="shared" ca="1" si="5"/>
        <v>0.65013467600574659</v>
      </c>
      <c r="AM32" s="177">
        <f t="shared" ca="1" si="5"/>
        <v>-0.53538088382648275</v>
      </c>
      <c r="AN32" s="177">
        <f t="shared" ca="1" si="5"/>
        <v>0.41072302373173208</v>
      </c>
      <c r="AO32" s="177">
        <f t="shared" ca="1" si="5"/>
        <v>0.59920051014817854</v>
      </c>
      <c r="AP32" s="177"/>
      <c r="AQ32" s="177">
        <f t="shared" ca="1" si="5"/>
        <v>2.3601527301577332</v>
      </c>
      <c r="AR32" s="177">
        <f t="shared" ca="1" si="5"/>
        <v>-2.7388398746606923</v>
      </c>
      <c r="AS32" s="177">
        <f t="shared" ca="1" si="5"/>
        <v>1.6258620236084258</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M58"/>
  <sheetViews>
    <sheetView topLeftCell="A20" workbookViewId="0">
      <selection activeCell="D29" sqref="D29"/>
    </sheetView>
  </sheetViews>
  <sheetFormatPr defaultColWidth="9.125" defaultRowHeight="15"/>
  <cols>
    <col min="1" max="1" width="23.75" style="409" customWidth="1"/>
    <col min="2" max="16384" width="9.125" style="409"/>
  </cols>
  <sheetData>
    <row r="1" spans="1:39">
      <c r="A1" s="375" t="s">
        <v>287</v>
      </c>
    </row>
    <row r="3" spans="1:39">
      <c r="A3" s="375" t="s">
        <v>288</v>
      </c>
      <c r="B3" s="376">
        <v>41901.472291666665</v>
      </c>
    </row>
    <row r="4" spans="1:39">
      <c r="A4" s="375" t="s">
        <v>289</v>
      </c>
      <c r="B4" s="376">
        <v>41911.374420682871</v>
      </c>
    </row>
    <row r="5" spans="1:39">
      <c r="A5" s="375" t="s">
        <v>519</v>
      </c>
      <c r="B5" s="375" t="s">
        <v>231</v>
      </c>
    </row>
    <row r="7" spans="1:39">
      <c r="A7" s="375" t="s">
        <v>290</v>
      </c>
      <c r="B7" s="375" t="s">
        <v>399</v>
      </c>
    </row>
    <row r="8" spans="1:39">
      <c r="A8" s="375" t="s">
        <v>292</v>
      </c>
      <c r="B8" s="375" t="s">
        <v>564</v>
      </c>
    </row>
    <row r="10" spans="1:39">
      <c r="A10" s="377" t="s">
        <v>294</v>
      </c>
      <c r="B10" s="377" t="s">
        <v>214</v>
      </c>
      <c r="C10" s="377" t="s">
        <v>295</v>
      </c>
      <c r="D10" s="377" t="s">
        <v>215</v>
      </c>
      <c r="E10" s="377" t="s">
        <v>295</v>
      </c>
      <c r="F10" s="377" t="s">
        <v>216</v>
      </c>
      <c r="G10" s="377" t="s">
        <v>295</v>
      </c>
      <c r="H10" s="377" t="s">
        <v>217</v>
      </c>
      <c r="I10" s="377" t="s">
        <v>295</v>
      </c>
      <c r="J10" s="377" t="s">
        <v>218</v>
      </c>
      <c r="K10" s="377" t="s">
        <v>295</v>
      </c>
      <c r="L10" s="377" t="s">
        <v>219</v>
      </c>
      <c r="M10" s="377" t="s">
        <v>295</v>
      </c>
      <c r="N10" s="377" t="s">
        <v>220</v>
      </c>
      <c r="O10" s="377" t="s">
        <v>295</v>
      </c>
      <c r="P10" s="377" t="s">
        <v>221</v>
      </c>
      <c r="Q10" s="377" t="s">
        <v>295</v>
      </c>
      <c r="R10" s="377" t="s">
        <v>222</v>
      </c>
      <c r="S10" s="377" t="s">
        <v>295</v>
      </c>
      <c r="T10" s="377" t="s">
        <v>223</v>
      </c>
      <c r="U10" s="377" t="s">
        <v>295</v>
      </c>
      <c r="V10" s="377" t="s">
        <v>224</v>
      </c>
      <c r="W10" s="377" t="s">
        <v>295</v>
      </c>
      <c r="X10" s="377" t="s">
        <v>225</v>
      </c>
      <c r="Y10" s="377" t="s">
        <v>295</v>
      </c>
      <c r="Z10" s="377" t="s">
        <v>226</v>
      </c>
      <c r="AA10" s="377" t="s">
        <v>295</v>
      </c>
      <c r="AB10" s="377" t="s">
        <v>227</v>
      </c>
      <c r="AC10" s="377" t="s">
        <v>295</v>
      </c>
      <c r="AD10" s="377" t="s">
        <v>228</v>
      </c>
      <c r="AE10" s="377" t="s">
        <v>295</v>
      </c>
      <c r="AF10" s="377" t="s">
        <v>229</v>
      </c>
      <c r="AG10" s="377" t="s">
        <v>295</v>
      </c>
      <c r="AH10" s="377" t="s">
        <v>230</v>
      </c>
      <c r="AI10" s="377" t="s">
        <v>295</v>
      </c>
      <c r="AJ10" s="377" t="s">
        <v>296</v>
      </c>
      <c r="AK10" s="377" t="s">
        <v>295</v>
      </c>
      <c r="AL10" s="377" t="s">
        <v>297</v>
      </c>
      <c r="AM10" s="377" t="s">
        <v>295</v>
      </c>
    </row>
    <row r="11" spans="1:39">
      <c r="A11" s="377" t="s">
        <v>558</v>
      </c>
      <c r="B11" s="378" t="s">
        <v>126</v>
      </c>
      <c r="C11" s="378" t="s">
        <v>125</v>
      </c>
      <c r="D11" s="378" t="s">
        <v>126</v>
      </c>
      <c r="E11" s="378" t="s">
        <v>125</v>
      </c>
      <c r="F11" s="378" t="s">
        <v>126</v>
      </c>
      <c r="G11" s="378" t="s">
        <v>125</v>
      </c>
      <c r="H11" s="378" t="s">
        <v>126</v>
      </c>
      <c r="I11" s="378" t="s">
        <v>125</v>
      </c>
      <c r="J11" s="378" t="s">
        <v>126</v>
      </c>
      <c r="K11" s="378" t="s">
        <v>125</v>
      </c>
      <c r="L11" s="379">
        <v>100</v>
      </c>
      <c r="M11" s="378" t="s">
        <v>125</v>
      </c>
      <c r="N11" s="379">
        <v>100</v>
      </c>
      <c r="O11" s="378" t="s">
        <v>125</v>
      </c>
      <c r="P11" s="379">
        <v>100</v>
      </c>
      <c r="Q11" s="378" t="s">
        <v>125</v>
      </c>
      <c r="R11" s="379">
        <v>100</v>
      </c>
      <c r="S11" s="378" t="s">
        <v>125</v>
      </c>
      <c r="T11" s="379">
        <v>100</v>
      </c>
      <c r="U11" s="378" t="s">
        <v>125</v>
      </c>
      <c r="V11" s="379">
        <v>100</v>
      </c>
      <c r="W11" s="378" t="s">
        <v>266</v>
      </c>
      <c r="X11" s="379">
        <v>100</v>
      </c>
      <c r="Y11" s="378" t="s">
        <v>125</v>
      </c>
      <c r="Z11" s="379">
        <v>100</v>
      </c>
      <c r="AA11" s="378" t="s">
        <v>125</v>
      </c>
      <c r="AB11" s="379">
        <v>100</v>
      </c>
      <c r="AC11" s="378" t="s">
        <v>125</v>
      </c>
      <c r="AD11" s="379">
        <v>100</v>
      </c>
      <c r="AE11" s="378" t="s">
        <v>125</v>
      </c>
      <c r="AF11" s="379">
        <v>100</v>
      </c>
      <c r="AG11" s="378" t="s">
        <v>125</v>
      </c>
      <c r="AH11" s="379">
        <v>100</v>
      </c>
      <c r="AI11" s="378" t="s">
        <v>125</v>
      </c>
      <c r="AJ11" s="379">
        <v>100</v>
      </c>
      <c r="AK11" s="378" t="s">
        <v>125</v>
      </c>
      <c r="AL11" s="379">
        <v>100</v>
      </c>
      <c r="AM11" s="378" t="s">
        <v>125</v>
      </c>
    </row>
    <row r="12" spans="1:39">
      <c r="A12" s="377" t="s">
        <v>298</v>
      </c>
      <c r="B12" s="378" t="s">
        <v>126</v>
      </c>
      <c r="C12" s="378" t="s">
        <v>125</v>
      </c>
      <c r="D12" s="378" t="s">
        <v>126</v>
      </c>
      <c r="E12" s="378" t="s">
        <v>125</v>
      </c>
      <c r="F12" s="378" t="s">
        <v>126</v>
      </c>
      <c r="G12" s="378" t="s">
        <v>125</v>
      </c>
      <c r="H12" s="378" t="s">
        <v>126</v>
      </c>
      <c r="I12" s="378" t="s">
        <v>125</v>
      </c>
      <c r="J12" s="378" t="s">
        <v>126</v>
      </c>
      <c r="K12" s="378" t="s">
        <v>125</v>
      </c>
      <c r="L12" s="379">
        <v>100.2</v>
      </c>
      <c r="M12" s="378" t="s">
        <v>125</v>
      </c>
      <c r="N12" s="379">
        <v>100.2</v>
      </c>
      <c r="O12" s="378" t="s">
        <v>125</v>
      </c>
      <c r="P12" s="379">
        <v>100.2</v>
      </c>
      <c r="Q12" s="378" t="s">
        <v>125</v>
      </c>
      <c r="R12" s="379">
        <v>100.2</v>
      </c>
      <c r="S12" s="378" t="s">
        <v>125</v>
      </c>
      <c r="T12" s="379">
        <v>100.2</v>
      </c>
      <c r="U12" s="378" t="s">
        <v>125</v>
      </c>
      <c r="V12" s="379">
        <v>100.2</v>
      </c>
      <c r="W12" s="378" t="s">
        <v>266</v>
      </c>
      <c r="X12" s="379">
        <v>100.2</v>
      </c>
      <c r="Y12" s="378" t="s">
        <v>125</v>
      </c>
      <c r="Z12" s="379">
        <v>100.2</v>
      </c>
      <c r="AA12" s="378" t="s">
        <v>125</v>
      </c>
      <c r="AB12" s="379">
        <v>100.2</v>
      </c>
      <c r="AC12" s="378" t="s">
        <v>125</v>
      </c>
      <c r="AD12" s="379">
        <v>100.2</v>
      </c>
      <c r="AE12" s="378" t="s">
        <v>125</v>
      </c>
      <c r="AF12" s="379">
        <v>100.2</v>
      </c>
      <c r="AG12" s="378" t="s">
        <v>125</v>
      </c>
      <c r="AH12" s="379">
        <v>100.2</v>
      </c>
      <c r="AI12" s="378" t="s">
        <v>125</v>
      </c>
      <c r="AJ12" s="379">
        <v>100.1</v>
      </c>
      <c r="AK12" s="378" t="s">
        <v>125</v>
      </c>
      <c r="AL12" s="379">
        <v>100.1</v>
      </c>
      <c r="AM12" s="378" t="s">
        <v>125</v>
      </c>
    </row>
    <row r="13" spans="1:39">
      <c r="A13" s="377" t="s">
        <v>300</v>
      </c>
      <c r="B13" s="378" t="s">
        <v>126</v>
      </c>
      <c r="C13" s="378" t="s">
        <v>125</v>
      </c>
      <c r="D13" s="378" t="s">
        <v>126</v>
      </c>
      <c r="E13" s="378" t="s">
        <v>125</v>
      </c>
      <c r="F13" s="378" t="s">
        <v>126</v>
      </c>
      <c r="G13" s="378" t="s">
        <v>125</v>
      </c>
      <c r="H13" s="378" t="s">
        <v>126</v>
      </c>
      <c r="I13" s="378" t="s">
        <v>125</v>
      </c>
      <c r="J13" s="378" t="s">
        <v>126</v>
      </c>
      <c r="K13" s="378" t="s">
        <v>125</v>
      </c>
      <c r="L13" s="379">
        <v>113.9</v>
      </c>
      <c r="M13" s="378" t="s">
        <v>125</v>
      </c>
      <c r="N13" s="379">
        <v>113.1</v>
      </c>
      <c r="O13" s="378" t="s">
        <v>125</v>
      </c>
      <c r="P13" s="379">
        <v>112</v>
      </c>
      <c r="Q13" s="378" t="s">
        <v>125</v>
      </c>
      <c r="R13" s="379">
        <v>111.5</v>
      </c>
      <c r="S13" s="378" t="s">
        <v>125</v>
      </c>
      <c r="T13" s="379">
        <v>111</v>
      </c>
      <c r="U13" s="378" t="s">
        <v>125</v>
      </c>
      <c r="V13" s="379">
        <v>110.8</v>
      </c>
      <c r="W13" s="378" t="s">
        <v>266</v>
      </c>
      <c r="X13" s="379">
        <v>110.6</v>
      </c>
      <c r="Y13" s="378" t="s">
        <v>125</v>
      </c>
      <c r="Z13" s="379">
        <v>110.1</v>
      </c>
      <c r="AA13" s="378" t="s">
        <v>125</v>
      </c>
      <c r="AB13" s="379">
        <v>109.8</v>
      </c>
      <c r="AC13" s="378" t="s">
        <v>125</v>
      </c>
      <c r="AD13" s="379">
        <v>109.4</v>
      </c>
      <c r="AE13" s="378" t="s">
        <v>125</v>
      </c>
      <c r="AF13" s="379">
        <v>108.8</v>
      </c>
      <c r="AG13" s="378" t="s">
        <v>125</v>
      </c>
      <c r="AH13" s="379">
        <v>108.4</v>
      </c>
      <c r="AI13" s="378" t="s">
        <v>125</v>
      </c>
      <c r="AJ13" s="379">
        <v>108.2</v>
      </c>
      <c r="AK13" s="378" t="s">
        <v>125</v>
      </c>
      <c r="AL13" s="379">
        <v>108.2</v>
      </c>
      <c r="AM13" s="378" t="s">
        <v>125</v>
      </c>
    </row>
    <row r="14" spans="1:39">
      <c r="A14" s="377" t="s">
        <v>565</v>
      </c>
      <c r="B14" s="378" t="s">
        <v>126</v>
      </c>
      <c r="C14" s="378" t="s">
        <v>125</v>
      </c>
      <c r="D14" s="378" t="s">
        <v>126</v>
      </c>
      <c r="E14" s="378" t="s">
        <v>125</v>
      </c>
      <c r="F14" s="378" t="s">
        <v>126</v>
      </c>
      <c r="G14" s="378" t="s">
        <v>125</v>
      </c>
      <c r="H14" s="378" t="s">
        <v>126</v>
      </c>
      <c r="I14" s="378" t="s">
        <v>125</v>
      </c>
      <c r="J14" s="378" t="s">
        <v>126</v>
      </c>
      <c r="K14" s="378" t="s">
        <v>125</v>
      </c>
      <c r="L14" s="379">
        <v>114.7</v>
      </c>
      <c r="M14" s="378" t="s">
        <v>125</v>
      </c>
      <c r="N14" s="379">
        <v>113.2</v>
      </c>
      <c r="O14" s="378" t="s">
        <v>125</v>
      </c>
      <c r="P14" s="379">
        <v>111.8</v>
      </c>
      <c r="Q14" s="378" t="s">
        <v>125</v>
      </c>
      <c r="R14" s="379">
        <v>111</v>
      </c>
      <c r="S14" s="378" t="s">
        <v>125</v>
      </c>
      <c r="T14" s="379">
        <v>109.9</v>
      </c>
      <c r="U14" s="378" t="s">
        <v>125</v>
      </c>
      <c r="V14" s="379">
        <v>109.9</v>
      </c>
      <c r="W14" s="378" t="s">
        <v>266</v>
      </c>
      <c r="X14" s="379">
        <v>109.8</v>
      </c>
      <c r="Y14" s="378" t="s">
        <v>125</v>
      </c>
      <c r="Z14" s="379">
        <v>109.6</v>
      </c>
      <c r="AA14" s="378" t="s">
        <v>125</v>
      </c>
      <c r="AB14" s="379">
        <v>109.6</v>
      </c>
      <c r="AC14" s="378" t="s">
        <v>125</v>
      </c>
      <c r="AD14" s="379">
        <v>109.2</v>
      </c>
      <c r="AE14" s="378" t="s">
        <v>125</v>
      </c>
      <c r="AF14" s="379">
        <v>109.1</v>
      </c>
      <c r="AG14" s="378" t="s">
        <v>125</v>
      </c>
      <c r="AH14" s="379">
        <v>108.9</v>
      </c>
      <c r="AI14" s="378" t="s">
        <v>125</v>
      </c>
      <c r="AJ14" s="379">
        <v>108.9</v>
      </c>
      <c r="AK14" s="378" t="s">
        <v>125</v>
      </c>
      <c r="AL14" s="379">
        <v>109</v>
      </c>
      <c r="AM14" s="378" t="s">
        <v>125</v>
      </c>
    </row>
    <row r="15" spans="1:39">
      <c r="A15" s="377" t="s">
        <v>185</v>
      </c>
      <c r="B15" s="378" t="s">
        <v>126</v>
      </c>
      <c r="C15" s="378" t="s">
        <v>125</v>
      </c>
      <c r="D15" s="378" t="s">
        <v>126</v>
      </c>
      <c r="E15" s="378" t="s">
        <v>125</v>
      </c>
      <c r="F15" s="378" t="s">
        <v>126</v>
      </c>
      <c r="G15" s="378" t="s">
        <v>125</v>
      </c>
      <c r="H15" s="378" t="s">
        <v>126</v>
      </c>
      <c r="I15" s="378" t="s">
        <v>125</v>
      </c>
      <c r="J15" s="378" t="s">
        <v>126</v>
      </c>
      <c r="K15" s="378" t="s">
        <v>125</v>
      </c>
      <c r="L15" s="379">
        <v>138.19999999999999</v>
      </c>
      <c r="M15" s="378" t="s">
        <v>125</v>
      </c>
      <c r="N15" s="379">
        <v>134.9</v>
      </c>
      <c r="O15" s="378" t="s">
        <v>125</v>
      </c>
      <c r="P15" s="379">
        <v>137.1</v>
      </c>
      <c r="Q15" s="378" t="s">
        <v>125</v>
      </c>
      <c r="R15" s="379">
        <v>135.6</v>
      </c>
      <c r="S15" s="378" t="s">
        <v>125</v>
      </c>
      <c r="T15" s="379">
        <v>132.6</v>
      </c>
      <c r="U15" s="378" t="s">
        <v>125</v>
      </c>
      <c r="V15" s="379">
        <v>130.6</v>
      </c>
      <c r="W15" s="378" t="s">
        <v>266</v>
      </c>
      <c r="X15" s="379">
        <v>129.30000000000001</v>
      </c>
      <c r="Y15" s="378" t="s">
        <v>125</v>
      </c>
      <c r="Z15" s="379">
        <v>127.7</v>
      </c>
      <c r="AA15" s="378" t="s">
        <v>125</v>
      </c>
      <c r="AB15" s="379">
        <v>126.9</v>
      </c>
      <c r="AC15" s="378" t="s">
        <v>125</v>
      </c>
      <c r="AD15" s="379">
        <v>127.9</v>
      </c>
      <c r="AE15" s="378" t="s">
        <v>125</v>
      </c>
      <c r="AF15" s="379">
        <v>129.80000000000001</v>
      </c>
      <c r="AG15" s="378" t="s">
        <v>125</v>
      </c>
      <c r="AH15" s="379">
        <v>128.6</v>
      </c>
      <c r="AI15" s="378" t="s">
        <v>125</v>
      </c>
      <c r="AJ15" s="379">
        <v>128.6</v>
      </c>
      <c r="AK15" s="378" t="s">
        <v>125</v>
      </c>
      <c r="AL15" s="379">
        <v>127.4</v>
      </c>
      <c r="AM15" s="378" t="s">
        <v>125</v>
      </c>
    </row>
    <row r="16" spans="1:39">
      <c r="A16" s="377" t="s">
        <v>186</v>
      </c>
      <c r="B16" s="378" t="s">
        <v>126</v>
      </c>
      <c r="C16" s="378" t="s">
        <v>125</v>
      </c>
      <c r="D16" s="378" t="s">
        <v>126</v>
      </c>
      <c r="E16" s="378" t="s">
        <v>125</v>
      </c>
      <c r="F16" s="378" t="s">
        <v>126</v>
      </c>
      <c r="G16" s="378" t="s">
        <v>125</v>
      </c>
      <c r="H16" s="378" t="s">
        <v>126</v>
      </c>
      <c r="I16" s="378" t="s">
        <v>125</v>
      </c>
      <c r="J16" s="378" t="s">
        <v>126</v>
      </c>
      <c r="K16" s="378" t="s">
        <v>125</v>
      </c>
      <c r="L16" s="379">
        <v>31.5</v>
      </c>
      <c r="M16" s="378" t="s">
        <v>125</v>
      </c>
      <c r="N16" s="379">
        <v>32.299999999999997</v>
      </c>
      <c r="O16" s="378" t="s">
        <v>125</v>
      </c>
      <c r="P16" s="379">
        <v>34</v>
      </c>
      <c r="Q16" s="378" t="s">
        <v>125</v>
      </c>
      <c r="R16" s="379">
        <v>34.799999999999997</v>
      </c>
      <c r="S16" s="378" t="s">
        <v>125</v>
      </c>
      <c r="T16" s="379">
        <v>34.799999999999997</v>
      </c>
      <c r="U16" s="378" t="s">
        <v>125</v>
      </c>
      <c r="V16" s="379">
        <v>35.799999999999997</v>
      </c>
      <c r="W16" s="378" t="s">
        <v>266</v>
      </c>
      <c r="X16" s="379">
        <v>36.4</v>
      </c>
      <c r="Y16" s="378" t="s">
        <v>125</v>
      </c>
      <c r="Z16" s="379">
        <v>37.5</v>
      </c>
      <c r="AA16" s="378" t="s">
        <v>125</v>
      </c>
      <c r="AB16" s="379">
        <v>39.700000000000003</v>
      </c>
      <c r="AC16" s="378" t="s">
        <v>125</v>
      </c>
      <c r="AD16" s="379">
        <v>39.700000000000003</v>
      </c>
      <c r="AE16" s="378" t="s">
        <v>125</v>
      </c>
      <c r="AF16" s="379">
        <v>40.9</v>
      </c>
      <c r="AG16" s="378" t="s">
        <v>125</v>
      </c>
      <c r="AH16" s="379">
        <v>43</v>
      </c>
      <c r="AI16" s="378" t="s">
        <v>125</v>
      </c>
      <c r="AJ16" s="379">
        <v>44.5</v>
      </c>
      <c r="AK16" s="378" t="s">
        <v>125</v>
      </c>
      <c r="AL16" s="379">
        <v>43.4</v>
      </c>
      <c r="AM16" s="378" t="s">
        <v>125</v>
      </c>
    </row>
    <row r="17" spans="1:39">
      <c r="A17" s="377" t="s">
        <v>187</v>
      </c>
      <c r="B17" s="378" t="s">
        <v>126</v>
      </c>
      <c r="C17" s="378" t="s">
        <v>125</v>
      </c>
      <c r="D17" s="378" t="s">
        <v>126</v>
      </c>
      <c r="E17" s="378" t="s">
        <v>125</v>
      </c>
      <c r="F17" s="378" t="s">
        <v>126</v>
      </c>
      <c r="G17" s="378" t="s">
        <v>125</v>
      </c>
      <c r="H17" s="378" t="s">
        <v>126</v>
      </c>
      <c r="I17" s="378" t="s">
        <v>125</v>
      </c>
      <c r="J17" s="378" t="s">
        <v>126</v>
      </c>
      <c r="K17" s="378" t="s">
        <v>125</v>
      </c>
      <c r="L17" s="379">
        <v>66</v>
      </c>
      <c r="M17" s="378" t="s">
        <v>125</v>
      </c>
      <c r="N17" s="379">
        <v>68.2</v>
      </c>
      <c r="O17" s="378" t="s">
        <v>125</v>
      </c>
      <c r="P17" s="379">
        <v>67.7</v>
      </c>
      <c r="Q17" s="378" t="s">
        <v>125</v>
      </c>
      <c r="R17" s="379">
        <v>71.2</v>
      </c>
      <c r="S17" s="378" t="s">
        <v>125</v>
      </c>
      <c r="T17" s="379">
        <v>73.099999999999994</v>
      </c>
      <c r="U17" s="378" t="s">
        <v>125</v>
      </c>
      <c r="V17" s="379">
        <v>73.099999999999994</v>
      </c>
      <c r="W17" s="378" t="s">
        <v>266</v>
      </c>
      <c r="X17" s="379">
        <v>74</v>
      </c>
      <c r="Y17" s="378" t="s">
        <v>125</v>
      </c>
      <c r="Z17" s="379">
        <v>76.3</v>
      </c>
      <c r="AA17" s="378" t="s">
        <v>125</v>
      </c>
      <c r="AB17" s="379">
        <v>74.099999999999994</v>
      </c>
      <c r="AC17" s="378" t="s">
        <v>266</v>
      </c>
      <c r="AD17" s="379">
        <v>75.900000000000006</v>
      </c>
      <c r="AE17" s="378" t="s">
        <v>125</v>
      </c>
      <c r="AF17" s="379">
        <v>74.3</v>
      </c>
      <c r="AG17" s="378" t="s">
        <v>125</v>
      </c>
      <c r="AH17" s="379">
        <v>74.599999999999994</v>
      </c>
      <c r="AI17" s="378" t="s">
        <v>125</v>
      </c>
      <c r="AJ17" s="379">
        <v>73.900000000000006</v>
      </c>
      <c r="AK17" s="378" t="s">
        <v>125</v>
      </c>
      <c r="AL17" s="379">
        <v>72</v>
      </c>
      <c r="AM17" s="378" t="s">
        <v>125</v>
      </c>
    </row>
    <row r="18" spans="1:39">
      <c r="A18" s="377" t="s">
        <v>188</v>
      </c>
      <c r="B18" s="378" t="s">
        <v>126</v>
      </c>
      <c r="C18" s="378" t="s">
        <v>125</v>
      </c>
      <c r="D18" s="378" t="s">
        <v>126</v>
      </c>
      <c r="E18" s="378" t="s">
        <v>125</v>
      </c>
      <c r="F18" s="378" t="s">
        <v>126</v>
      </c>
      <c r="G18" s="378" t="s">
        <v>125</v>
      </c>
      <c r="H18" s="378" t="s">
        <v>126</v>
      </c>
      <c r="I18" s="378" t="s">
        <v>125</v>
      </c>
      <c r="J18" s="378" t="s">
        <v>126</v>
      </c>
      <c r="K18" s="378" t="s">
        <v>125</v>
      </c>
      <c r="L18" s="379">
        <v>111.8</v>
      </c>
      <c r="M18" s="378" t="s">
        <v>125</v>
      </c>
      <c r="N18" s="379">
        <v>108.6</v>
      </c>
      <c r="O18" s="378" t="s">
        <v>125</v>
      </c>
      <c r="P18" s="379">
        <v>109.1</v>
      </c>
      <c r="Q18" s="378" t="s">
        <v>125</v>
      </c>
      <c r="R18" s="379">
        <v>106.9</v>
      </c>
      <c r="S18" s="378" t="s">
        <v>125</v>
      </c>
      <c r="T18" s="379">
        <v>109.3</v>
      </c>
      <c r="U18" s="378" t="s">
        <v>125</v>
      </c>
      <c r="V18" s="379">
        <v>107.3</v>
      </c>
      <c r="W18" s="378" t="s">
        <v>266</v>
      </c>
      <c r="X18" s="379">
        <v>107.1</v>
      </c>
      <c r="Y18" s="378" t="s">
        <v>125</v>
      </c>
      <c r="Z18" s="379">
        <v>104.8</v>
      </c>
      <c r="AA18" s="378" t="s">
        <v>125</v>
      </c>
      <c r="AB18" s="379">
        <v>105.9</v>
      </c>
      <c r="AC18" s="378" t="s">
        <v>125</v>
      </c>
      <c r="AD18" s="379">
        <v>106.9</v>
      </c>
      <c r="AE18" s="378" t="s">
        <v>125</v>
      </c>
      <c r="AF18" s="379">
        <v>112.9</v>
      </c>
      <c r="AG18" s="378" t="s">
        <v>125</v>
      </c>
      <c r="AH18" s="379">
        <v>111.5</v>
      </c>
      <c r="AI18" s="378" t="s">
        <v>125</v>
      </c>
      <c r="AJ18" s="379">
        <v>112.2</v>
      </c>
      <c r="AK18" s="378" t="s">
        <v>125</v>
      </c>
      <c r="AL18" s="379">
        <v>111.1</v>
      </c>
      <c r="AM18" s="378" t="s">
        <v>125</v>
      </c>
    </row>
    <row r="19" spans="1:39">
      <c r="A19" s="377" t="s">
        <v>520</v>
      </c>
      <c r="B19" s="378" t="s">
        <v>126</v>
      </c>
      <c r="C19" s="378" t="s">
        <v>125</v>
      </c>
      <c r="D19" s="378" t="s">
        <v>126</v>
      </c>
      <c r="E19" s="378" t="s">
        <v>125</v>
      </c>
      <c r="F19" s="378" t="s">
        <v>126</v>
      </c>
      <c r="G19" s="378" t="s">
        <v>125</v>
      </c>
      <c r="H19" s="378" t="s">
        <v>126</v>
      </c>
      <c r="I19" s="378" t="s">
        <v>125</v>
      </c>
      <c r="J19" s="378" t="s">
        <v>126</v>
      </c>
      <c r="K19" s="378" t="s">
        <v>125</v>
      </c>
      <c r="L19" s="379">
        <v>107.9</v>
      </c>
      <c r="M19" s="378" t="s">
        <v>125</v>
      </c>
      <c r="N19" s="379">
        <v>106.8</v>
      </c>
      <c r="O19" s="378" t="s">
        <v>125</v>
      </c>
      <c r="P19" s="379">
        <v>106</v>
      </c>
      <c r="Q19" s="378" t="s">
        <v>125</v>
      </c>
      <c r="R19" s="379">
        <v>108</v>
      </c>
      <c r="S19" s="378" t="s">
        <v>125</v>
      </c>
      <c r="T19" s="379">
        <v>107.7</v>
      </c>
      <c r="U19" s="378" t="s">
        <v>125</v>
      </c>
      <c r="V19" s="379">
        <v>108.7</v>
      </c>
      <c r="W19" s="378" t="s">
        <v>266</v>
      </c>
      <c r="X19" s="379">
        <v>108.8</v>
      </c>
      <c r="Y19" s="378" t="s">
        <v>125</v>
      </c>
      <c r="Z19" s="379">
        <v>108.4</v>
      </c>
      <c r="AA19" s="378" t="s">
        <v>125</v>
      </c>
      <c r="AB19" s="379">
        <v>107.9</v>
      </c>
      <c r="AC19" s="378" t="s">
        <v>125</v>
      </c>
      <c r="AD19" s="379">
        <v>104.3</v>
      </c>
      <c r="AE19" s="378" t="s">
        <v>125</v>
      </c>
      <c r="AF19" s="379">
        <v>106.8</v>
      </c>
      <c r="AG19" s="378" t="s">
        <v>125</v>
      </c>
      <c r="AH19" s="379">
        <v>108.2</v>
      </c>
      <c r="AI19" s="378" t="s">
        <v>125</v>
      </c>
      <c r="AJ19" s="379">
        <v>107.1</v>
      </c>
      <c r="AK19" s="378" t="s">
        <v>125</v>
      </c>
      <c r="AL19" s="379">
        <v>107.1</v>
      </c>
      <c r="AM19" s="378" t="s">
        <v>125</v>
      </c>
    </row>
    <row r="20" spans="1:39">
      <c r="A20" s="377" t="s">
        <v>190</v>
      </c>
      <c r="B20" s="378" t="s">
        <v>126</v>
      </c>
      <c r="C20" s="378" t="s">
        <v>125</v>
      </c>
      <c r="D20" s="378" t="s">
        <v>126</v>
      </c>
      <c r="E20" s="378" t="s">
        <v>125</v>
      </c>
      <c r="F20" s="378" t="s">
        <v>126</v>
      </c>
      <c r="G20" s="378" t="s">
        <v>125</v>
      </c>
      <c r="H20" s="378" t="s">
        <v>126</v>
      </c>
      <c r="I20" s="378" t="s">
        <v>125</v>
      </c>
      <c r="J20" s="378" t="s">
        <v>126</v>
      </c>
      <c r="K20" s="378" t="s">
        <v>125</v>
      </c>
      <c r="L20" s="379">
        <v>47.5</v>
      </c>
      <c r="M20" s="378" t="s">
        <v>125</v>
      </c>
      <c r="N20" s="379">
        <v>48.7</v>
      </c>
      <c r="O20" s="378" t="s">
        <v>125</v>
      </c>
      <c r="P20" s="379">
        <v>51.3</v>
      </c>
      <c r="Q20" s="378" t="s">
        <v>125</v>
      </c>
      <c r="R20" s="379">
        <v>55</v>
      </c>
      <c r="S20" s="378" t="s">
        <v>125</v>
      </c>
      <c r="T20" s="379">
        <v>57.8</v>
      </c>
      <c r="U20" s="378" t="s">
        <v>125</v>
      </c>
      <c r="V20" s="379">
        <v>60.9</v>
      </c>
      <c r="W20" s="378" t="s">
        <v>266</v>
      </c>
      <c r="X20" s="379">
        <v>62.4</v>
      </c>
      <c r="Y20" s="378" t="s">
        <v>125</v>
      </c>
      <c r="Z20" s="379">
        <v>66.7</v>
      </c>
      <c r="AA20" s="378" t="s">
        <v>125</v>
      </c>
      <c r="AB20" s="379">
        <v>65.7</v>
      </c>
      <c r="AC20" s="378" t="s">
        <v>125</v>
      </c>
      <c r="AD20" s="379">
        <v>66.099999999999994</v>
      </c>
      <c r="AE20" s="378" t="s">
        <v>125</v>
      </c>
      <c r="AF20" s="379">
        <v>69.7</v>
      </c>
      <c r="AG20" s="378" t="s">
        <v>125</v>
      </c>
      <c r="AH20" s="379">
        <v>69.7</v>
      </c>
      <c r="AI20" s="378" t="s">
        <v>125</v>
      </c>
      <c r="AJ20" s="379">
        <v>70.2</v>
      </c>
      <c r="AK20" s="378" t="s">
        <v>125</v>
      </c>
      <c r="AL20" s="379">
        <v>70</v>
      </c>
      <c r="AM20" s="378" t="s">
        <v>125</v>
      </c>
    </row>
    <row r="21" spans="1:39">
      <c r="A21" s="377" t="s">
        <v>191</v>
      </c>
      <c r="B21" s="378" t="s">
        <v>126</v>
      </c>
      <c r="C21" s="378" t="s">
        <v>125</v>
      </c>
      <c r="D21" s="378" t="s">
        <v>126</v>
      </c>
      <c r="E21" s="378" t="s">
        <v>125</v>
      </c>
      <c r="F21" s="378" t="s">
        <v>126</v>
      </c>
      <c r="G21" s="378" t="s">
        <v>125</v>
      </c>
      <c r="H21" s="378" t="s">
        <v>126</v>
      </c>
      <c r="I21" s="378" t="s">
        <v>125</v>
      </c>
      <c r="J21" s="378" t="s">
        <v>126</v>
      </c>
      <c r="K21" s="378" t="s">
        <v>125</v>
      </c>
      <c r="L21" s="379">
        <v>129.9</v>
      </c>
      <c r="M21" s="378" t="s">
        <v>301</v>
      </c>
      <c r="N21" s="379">
        <v>129.80000000000001</v>
      </c>
      <c r="O21" s="378" t="s">
        <v>301</v>
      </c>
      <c r="P21" s="379">
        <v>134.80000000000001</v>
      </c>
      <c r="Q21" s="378" t="s">
        <v>301</v>
      </c>
      <c r="R21" s="379">
        <v>137.6</v>
      </c>
      <c r="S21" s="378" t="s">
        <v>301</v>
      </c>
      <c r="T21" s="379">
        <v>136.80000000000001</v>
      </c>
      <c r="U21" s="378" t="s">
        <v>301</v>
      </c>
      <c r="V21" s="379">
        <v>135.6</v>
      </c>
      <c r="W21" s="378" t="s">
        <v>266</v>
      </c>
      <c r="X21" s="379">
        <v>135.6</v>
      </c>
      <c r="Y21" s="378" t="s">
        <v>301</v>
      </c>
      <c r="Z21" s="379">
        <v>136.5</v>
      </c>
      <c r="AA21" s="378" t="s">
        <v>301</v>
      </c>
      <c r="AB21" s="379">
        <v>127.1</v>
      </c>
      <c r="AC21" s="378" t="s">
        <v>301</v>
      </c>
      <c r="AD21" s="379">
        <v>133</v>
      </c>
      <c r="AE21" s="378" t="s">
        <v>301</v>
      </c>
      <c r="AF21" s="379">
        <v>137.9</v>
      </c>
      <c r="AG21" s="378" t="s">
        <v>301</v>
      </c>
      <c r="AH21" s="379">
        <v>141.19999999999999</v>
      </c>
      <c r="AI21" s="378" t="s">
        <v>301</v>
      </c>
      <c r="AJ21" s="379">
        <v>141.9</v>
      </c>
      <c r="AK21" s="378" t="s">
        <v>301</v>
      </c>
      <c r="AL21" s="379">
        <v>135.6</v>
      </c>
      <c r="AM21" s="378" t="s">
        <v>301</v>
      </c>
    </row>
    <row r="22" spans="1:39">
      <c r="A22" s="377" t="s">
        <v>192</v>
      </c>
      <c r="B22" s="378" t="s">
        <v>126</v>
      </c>
      <c r="C22" s="378" t="s">
        <v>125</v>
      </c>
      <c r="D22" s="378" t="s">
        <v>126</v>
      </c>
      <c r="E22" s="378" t="s">
        <v>125</v>
      </c>
      <c r="F22" s="378" t="s">
        <v>126</v>
      </c>
      <c r="G22" s="378" t="s">
        <v>125</v>
      </c>
      <c r="H22" s="378" t="s">
        <v>126</v>
      </c>
      <c r="I22" s="378" t="s">
        <v>125</v>
      </c>
      <c r="J22" s="378" t="s">
        <v>126</v>
      </c>
      <c r="K22" s="378" t="s">
        <v>125</v>
      </c>
      <c r="L22" s="379">
        <v>94.8</v>
      </c>
      <c r="M22" s="378" t="s">
        <v>125</v>
      </c>
      <c r="N22" s="379">
        <v>98.2</v>
      </c>
      <c r="O22" s="378" t="s">
        <v>125</v>
      </c>
      <c r="P22" s="379">
        <v>100.2</v>
      </c>
      <c r="Q22" s="378" t="s">
        <v>125</v>
      </c>
      <c r="R22" s="379">
        <v>102</v>
      </c>
      <c r="S22" s="378" t="s">
        <v>125</v>
      </c>
      <c r="T22" s="379">
        <v>101.3</v>
      </c>
      <c r="U22" s="378" t="s">
        <v>125</v>
      </c>
      <c r="V22" s="379">
        <v>96</v>
      </c>
      <c r="W22" s="378" t="s">
        <v>266</v>
      </c>
      <c r="X22" s="379">
        <v>97.2</v>
      </c>
      <c r="Y22" s="378" t="s">
        <v>125</v>
      </c>
      <c r="Z22" s="379">
        <v>95.5</v>
      </c>
      <c r="AA22" s="378" t="s">
        <v>125</v>
      </c>
      <c r="AB22" s="379">
        <v>97.6</v>
      </c>
      <c r="AC22" s="378" t="s">
        <v>301</v>
      </c>
      <c r="AD22" s="379">
        <v>98.3</v>
      </c>
      <c r="AE22" s="378" t="s">
        <v>301</v>
      </c>
      <c r="AF22" s="379">
        <v>93</v>
      </c>
      <c r="AG22" s="378" t="s">
        <v>301</v>
      </c>
      <c r="AH22" s="379">
        <v>89.9</v>
      </c>
      <c r="AI22" s="378" t="s">
        <v>301</v>
      </c>
      <c r="AJ22" s="379">
        <v>91.8</v>
      </c>
      <c r="AK22" s="378" t="s">
        <v>301</v>
      </c>
      <c r="AL22" s="379">
        <v>92.8</v>
      </c>
      <c r="AM22" s="378" t="s">
        <v>125</v>
      </c>
    </row>
    <row r="23" spans="1:39">
      <c r="A23" s="377" t="s">
        <v>193</v>
      </c>
      <c r="B23" s="378" t="s">
        <v>126</v>
      </c>
      <c r="C23" s="378" t="s">
        <v>125</v>
      </c>
      <c r="D23" s="378" t="s">
        <v>126</v>
      </c>
      <c r="E23" s="378" t="s">
        <v>125</v>
      </c>
      <c r="F23" s="378" t="s">
        <v>126</v>
      </c>
      <c r="G23" s="378" t="s">
        <v>125</v>
      </c>
      <c r="H23" s="378" t="s">
        <v>126</v>
      </c>
      <c r="I23" s="378" t="s">
        <v>125</v>
      </c>
      <c r="J23" s="378" t="s">
        <v>126</v>
      </c>
      <c r="K23" s="378" t="s">
        <v>125</v>
      </c>
      <c r="L23" s="379">
        <v>104.9</v>
      </c>
      <c r="M23" s="378" t="s">
        <v>125</v>
      </c>
      <c r="N23" s="379">
        <v>104.1</v>
      </c>
      <c r="O23" s="378" t="s">
        <v>125</v>
      </c>
      <c r="P23" s="379">
        <v>105.3</v>
      </c>
      <c r="Q23" s="378" t="s">
        <v>125</v>
      </c>
      <c r="R23" s="379">
        <v>104.2</v>
      </c>
      <c r="S23" s="378" t="s">
        <v>125</v>
      </c>
      <c r="T23" s="379">
        <v>102.4</v>
      </c>
      <c r="U23" s="378" t="s">
        <v>125</v>
      </c>
      <c r="V23" s="379">
        <v>101.5</v>
      </c>
      <c r="W23" s="378" t="s">
        <v>266</v>
      </c>
      <c r="X23" s="379">
        <v>102.8</v>
      </c>
      <c r="Y23" s="378" t="s">
        <v>125</v>
      </c>
      <c r="Z23" s="379">
        <v>103.1</v>
      </c>
      <c r="AA23" s="378" t="s">
        <v>125</v>
      </c>
      <c r="AB23" s="379">
        <v>104.3</v>
      </c>
      <c r="AC23" s="378" t="s">
        <v>125</v>
      </c>
      <c r="AD23" s="379">
        <v>109.4</v>
      </c>
      <c r="AE23" s="378" t="s">
        <v>125</v>
      </c>
      <c r="AF23" s="379">
        <v>106.6</v>
      </c>
      <c r="AG23" s="378" t="s">
        <v>125</v>
      </c>
      <c r="AH23" s="379">
        <v>106.2</v>
      </c>
      <c r="AI23" s="378" t="s">
        <v>125</v>
      </c>
      <c r="AJ23" s="379">
        <v>109.7</v>
      </c>
      <c r="AK23" s="378" t="s">
        <v>125</v>
      </c>
      <c r="AL23" s="379">
        <v>111.4</v>
      </c>
      <c r="AM23" s="378" t="s">
        <v>125</v>
      </c>
    </row>
    <row r="24" spans="1:39">
      <c r="A24" s="377" t="s">
        <v>194</v>
      </c>
      <c r="B24" s="378" t="s">
        <v>126</v>
      </c>
      <c r="C24" s="378" t="s">
        <v>125</v>
      </c>
      <c r="D24" s="378" t="s">
        <v>126</v>
      </c>
      <c r="E24" s="378" t="s">
        <v>125</v>
      </c>
      <c r="F24" s="378" t="s">
        <v>126</v>
      </c>
      <c r="G24" s="378" t="s">
        <v>125</v>
      </c>
      <c r="H24" s="378" t="s">
        <v>126</v>
      </c>
      <c r="I24" s="378" t="s">
        <v>125</v>
      </c>
      <c r="J24" s="378" t="s">
        <v>126</v>
      </c>
      <c r="K24" s="378" t="s">
        <v>125</v>
      </c>
      <c r="L24" s="379">
        <v>120.2</v>
      </c>
      <c r="M24" s="378" t="s">
        <v>125</v>
      </c>
      <c r="N24" s="379">
        <v>120.2</v>
      </c>
      <c r="O24" s="378" t="s">
        <v>125</v>
      </c>
      <c r="P24" s="379">
        <v>120.1</v>
      </c>
      <c r="Q24" s="378" t="s">
        <v>125</v>
      </c>
      <c r="R24" s="379">
        <v>116.3</v>
      </c>
      <c r="S24" s="378" t="s">
        <v>125</v>
      </c>
      <c r="T24" s="379">
        <v>115.5</v>
      </c>
      <c r="U24" s="378" t="s">
        <v>125</v>
      </c>
      <c r="V24" s="379">
        <v>116.5</v>
      </c>
      <c r="W24" s="378" t="s">
        <v>266</v>
      </c>
      <c r="X24" s="379">
        <v>115.4</v>
      </c>
      <c r="Y24" s="378" t="s">
        <v>125</v>
      </c>
      <c r="Z24" s="379">
        <v>115.6</v>
      </c>
      <c r="AA24" s="378" t="s">
        <v>125</v>
      </c>
      <c r="AB24" s="379">
        <v>115.3</v>
      </c>
      <c r="AC24" s="378" t="s">
        <v>125</v>
      </c>
      <c r="AD24" s="379">
        <v>117.3</v>
      </c>
      <c r="AE24" s="378" t="s">
        <v>125</v>
      </c>
      <c r="AF24" s="379">
        <v>116.7</v>
      </c>
      <c r="AG24" s="378" t="s">
        <v>125</v>
      </c>
      <c r="AH24" s="379">
        <v>116.7</v>
      </c>
      <c r="AI24" s="378" t="s">
        <v>125</v>
      </c>
      <c r="AJ24" s="379">
        <v>116.3</v>
      </c>
      <c r="AK24" s="378" t="s">
        <v>125</v>
      </c>
      <c r="AL24" s="379">
        <v>116.1</v>
      </c>
      <c r="AM24" s="378" t="s">
        <v>125</v>
      </c>
    </row>
    <row r="25" spans="1:39">
      <c r="A25" s="377" t="s">
        <v>559</v>
      </c>
      <c r="B25" s="378" t="s">
        <v>126</v>
      </c>
      <c r="C25" s="378" t="s">
        <v>125</v>
      </c>
      <c r="D25" s="378" t="s">
        <v>126</v>
      </c>
      <c r="E25" s="378" t="s">
        <v>125</v>
      </c>
      <c r="F25" s="378" t="s">
        <v>126</v>
      </c>
      <c r="G25" s="378" t="s">
        <v>125</v>
      </c>
      <c r="H25" s="378" t="s">
        <v>126</v>
      </c>
      <c r="I25" s="378" t="s">
        <v>125</v>
      </c>
      <c r="J25" s="378" t="s">
        <v>126</v>
      </c>
      <c r="K25" s="378" t="s">
        <v>125</v>
      </c>
      <c r="L25" s="379">
        <v>69.3</v>
      </c>
      <c r="M25" s="378" t="s">
        <v>125</v>
      </c>
      <c r="N25" s="379">
        <v>70.599999999999994</v>
      </c>
      <c r="O25" s="378" t="s">
        <v>125</v>
      </c>
      <c r="P25" s="379">
        <v>72.400000000000006</v>
      </c>
      <c r="Q25" s="378" t="s">
        <v>125</v>
      </c>
      <c r="R25" s="379">
        <v>72.599999999999994</v>
      </c>
      <c r="S25" s="378" t="s">
        <v>125</v>
      </c>
      <c r="T25" s="379">
        <v>73.599999999999994</v>
      </c>
      <c r="U25" s="378" t="s">
        <v>125</v>
      </c>
      <c r="V25" s="379">
        <v>74.7</v>
      </c>
      <c r="W25" s="378" t="s">
        <v>266</v>
      </c>
      <c r="X25" s="379">
        <v>73.7</v>
      </c>
      <c r="Y25" s="378" t="s">
        <v>125</v>
      </c>
      <c r="Z25" s="379">
        <v>77.3</v>
      </c>
      <c r="AA25" s="378" t="s">
        <v>125</v>
      </c>
      <c r="AB25" s="379">
        <v>78.3</v>
      </c>
      <c r="AC25" s="378" t="s">
        <v>125</v>
      </c>
      <c r="AD25" s="379">
        <v>76.3</v>
      </c>
      <c r="AE25" s="378" t="s">
        <v>125</v>
      </c>
      <c r="AF25" s="379">
        <v>75.2</v>
      </c>
      <c r="AG25" s="378" t="s">
        <v>125</v>
      </c>
      <c r="AH25" s="379">
        <v>77.2</v>
      </c>
      <c r="AI25" s="378" t="s">
        <v>125</v>
      </c>
      <c r="AJ25" s="379">
        <v>80.400000000000006</v>
      </c>
      <c r="AK25" s="378" t="s">
        <v>125</v>
      </c>
      <c r="AL25" s="379">
        <v>80.2</v>
      </c>
      <c r="AM25" s="378" t="s">
        <v>125</v>
      </c>
    </row>
    <row r="26" spans="1:39">
      <c r="A26" s="377" t="s">
        <v>195</v>
      </c>
      <c r="B26" s="378" t="s">
        <v>126</v>
      </c>
      <c r="C26" s="378" t="s">
        <v>125</v>
      </c>
      <c r="D26" s="378" t="s">
        <v>126</v>
      </c>
      <c r="E26" s="378" t="s">
        <v>125</v>
      </c>
      <c r="F26" s="378" t="s">
        <v>126</v>
      </c>
      <c r="G26" s="378" t="s">
        <v>125</v>
      </c>
      <c r="H26" s="378" t="s">
        <v>126</v>
      </c>
      <c r="I26" s="378" t="s">
        <v>125</v>
      </c>
      <c r="J26" s="378" t="s">
        <v>126</v>
      </c>
      <c r="K26" s="378" t="s">
        <v>125</v>
      </c>
      <c r="L26" s="379">
        <v>128.30000000000001</v>
      </c>
      <c r="M26" s="378" t="s">
        <v>125</v>
      </c>
      <c r="N26" s="379">
        <v>127.4</v>
      </c>
      <c r="O26" s="378" t="s">
        <v>125</v>
      </c>
      <c r="P26" s="379">
        <v>119</v>
      </c>
      <c r="Q26" s="378" t="s">
        <v>125</v>
      </c>
      <c r="R26" s="379">
        <v>116.8</v>
      </c>
      <c r="S26" s="378" t="s">
        <v>125</v>
      </c>
      <c r="T26" s="379">
        <v>113.3</v>
      </c>
      <c r="U26" s="378" t="s">
        <v>125</v>
      </c>
      <c r="V26" s="379">
        <v>112.1</v>
      </c>
      <c r="W26" s="378" t="s">
        <v>266</v>
      </c>
      <c r="X26" s="379">
        <v>111.2</v>
      </c>
      <c r="Y26" s="378" t="s">
        <v>125</v>
      </c>
      <c r="Z26" s="379">
        <v>111.6</v>
      </c>
      <c r="AA26" s="378" t="s">
        <v>125</v>
      </c>
      <c r="AB26" s="379">
        <v>112.9</v>
      </c>
      <c r="AC26" s="378" t="s">
        <v>125</v>
      </c>
      <c r="AD26" s="379">
        <v>112.6</v>
      </c>
      <c r="AE26" s="378" t="s">
        <v>125</v>
      </c>
      <c r="AF26" s="379">
        <v>111.6</v>
      </c>
      <c r="AG26" s="378" t="s">
        <v>125</v>
      </c>
      <c r="AH26" s="379">
        <v>110.4</v>
      </c>
      <c r="AI26" s="378" t="s">
        <v>125</v>
      </c>
      <c r="AJ26" s="379">
        <v>109.4</v>
      </c>
      <c r="AK26" s="378" t="s">
        <v>125</v>
      </c>
      <c r="AL26" s="379">
        <v>108.9</v>
      </c>
      <c r="AM26" s="378" t="s">
        <v>125</v>
      </c>
    </row>
    <row r="27" spans="1:39">
      <c r="A27" s="377" t="s">
        <v>196</v>
      </c>
      <c r="B27" s="378" t="s">
        <v>126</v>
      </c>
      <c r="C27" s="378" t="s">
        <v>125</v>
      </c>
      <c r="D27" s="378" t="s">
        <v>126</v>
      </c>
      <c r="E27" s="378" t="s">
        <v>125</v>
      </c>
      <c r="F27" s="378" t="s">
        <v>126</v>
      </c>
      <c r="G27" s="378" t="s">
        <v>125</v>
      </c>
      <c r="H27" s="378" t="s">
        <v>126</v>
      </c>
      <c r="I27" s="378" t="s">
        <v>125</v>
      </c>
      <c r="J27" s="378" t="s">
        <v>126</v>
      </c>
      <c r="K27" s="378" t="s">
        <v>125</v>
      </c>
      <c r="L27" s="379">
        <v>84.9</v>
      </c>
      <c r="M27" s="378" t="s">
        <v>125</v>
      </c>
      <c r="N27" s="379">
        <v>86.9</v>
      </c>
      <c r="O27" s="378" t="s">
        <v>125</v>
      </c>
      <c r="P27" s="379">
        <v>84.4</v>
      </c>
      <c r="Q27" s="378" t="s">
        <v>125</v>
      </c>
      <c r="R27" s="379">
        <v>82.3</v>
      </c>
      <c r="S27" s="378" t="s">
        <v>125</v>
      </c>
      <c r="T27" s="379">
        <v>82.5</v>
      </c>
      <c r="U27" s="378" t="s">
        <v>125</v>
      </c>
      <c r="V27" s="379">
        <v>83</v>
      </c>
      <c r="W27" s="378" t="s">
        <v>266</v>
      </c>
      <c r="X27" s="379">
        <v>84.2</v>
      </c>
      <c r="Y27" s="378" t="s">
        <v>125</v>
      </c>
      <c r="Z27" s="379">
        <v>85.3</v>
      </c>
      <c r="AA27" s="378" t="s">
        <v>125</v>
      </c>
      <c r="AB27" s="379">
        <v>90.9</v>
      </c>
      <c r="AC27" s="378" t="s">
        <v>125</v>
      </c>
      <c r="AD27" s="379">
        <v>92.3</v>
      </c>
      <c r="AE27" s="378" t="s">
        <v>125</v>
      </c>
      <c r="AF27" s="379">
        <v>91</v>
      </c>
      <c r="AG27" s="378" t="s">
        <v>125</v>
      </c>
      <c r="AH27" s="379">
        <v>89.9</v>
      </c>
      <c r="AI27" s="378" t="s">
        <v>125</v>
      </c>
      <c r="AJ27" s="379">
        <v>92.6</v>
      </c>
      <c r="AK27" s="378" t="s">
        <v>125</v>
      </c>
      <c r="AL27" s="379">
        <v>91.9</v>
      </c>
      <c r="AM27" s="378" t="s">
        <v>125</v>
      </c>
    </row>
    <row r="28" spans="1:39">
      <c r="A28" s="377" t="s">
        <v>197</v>
      </c>
      <c r="B28" s="378" t="s">
        <v>126</v>
      </c>
      <c r="C28" s="378" t="s">
        <v>125</v>
      </c>
      <c r="D28" s="378" t="s">
        <v>126</v>
      </c>
      <c r="E28" s="378" t="s">
        <v>125</v>
      </c>
      <c r="F28" s="378" t="s">
        <v>126</v>
      </c>
      <c r="G28" s="378" t="s">
        <v>125</v>
      </c>
      <c r="H28" s="378" t="s">
        <v>126</v>
      </c>
      <c r="I28" s="378" t="s">
        <v>125</v>
      </c>
      <c r="J28" s="378" t="s">
        <v>126</v>
      </c>
      <c r="K28" s="378" t="s">
        <v>125</v>
      </c>
      <c r="L28" s="379">
        <v>40.299999999999997</v>
      </c>
      <c r="M28" s="378" t="s">
        <v>125</v>
      </c>
      <c r="N28" s="379">
        <v>41.8</v>
      </c>
      <c r="O28" s="378" t="s">
        <v>125</v>
      </c>
      <c r="P28" s="379">
        <v>42.8</v>
      </c>
      <c r="Q28" s="378" t="s">
        <v>125</v>
      </c>
      <c r="R28" s="379">
        <v>44.2</v>
      </c>
      <c r="S28" s="378" t="s">
        <v>125</v>
      </c>
      <c r="T28" s="379">
        <v>45.9</v>
      </c>
      <c r="U28" s="378" t="s">
        <v>125</v>
      </c>
      <c r="V28" s="379">
        <v>47.9</v>
      </c>
      <c r="W28" s="378" t="s">
        <v>266</v>
      </c>
      <c r="X28" s="379">
        <v>48.9</v>
      </c>
      <c r="Y28" s="378" t="s">
        <v>125</v>
      </c>
      <c r="Z28" s="379">
        <v>54</v>
      </c>
      <c r="AA28" s="378" t="s">
        <v>266</v>
      </c>
      <c r="AB28" s="379">
        <v>55.1</v>
      </c>
      <c r="AC28" s="378" t="s">
        <v>266</v>
      </c>
      <c r="AD28" s="379">
        <v>57.3</v>
      </c>
      <c r="AE28" s="378" t="s">
        <v>266</v>
      </c>
      <c r="AF28" s="379">
        <v>60.8</v>
      </c>
      <c r="AG28" s="378" t="s">
        <v>266</v>
      </c>
      <c r="AH28" s="379">
        <v>63.8</v>
      </c>
      <c r="AI28" s="378" t="s">
        <v>266</v>
      </c>
      <c r="AJ28" s="379">
        <v>66.3</v>
      </c>
      <c r="AK28" s="378" t="s">
        <v>266</v>
      </c>
      <c r="AL28" s="379">
        <v>67</v>
      </c>
      <c r="AM28" s="378" t="s">
        <v>266</v>
      </c>
    </row>
    <row r="29" spans="1:39">
      <c r="A29" s="377" t="s">
        <v>198</v>
      </c>
      <c r="B29" s="378" t="s">
        <v>126</v>
      </c>
      <c r="C29" s="378" t="s">
        <v>125</v>
      </c>
      <c r="D29" s="378" t="s">
        <v>126</v>
      </c>
      <c r="E29" s="378" t="s">
        <v>125</v>
      </c>
      <c r="F29" s="378" t="s">
        <v>126</v>
      </c>
      <c r="G29" s="378" t="s">
        <v>125</v>
      </c>
      <c r="H29" s="378" t="s">
        <v>126</v>
      </c>
      <c r="I29" s="378" t="s">
        <v>125</v>
      </c>
      <c r="J29" s="378" t="s">
        <v>126</v>
      </c>
      <c r="K29" s="378" t="s">
        <v>125</v>
      </c>
      <c r="L29" s="379">
        <v>43.5</v>
      </c>
      <c r="M29" s="378" t="s">
        <v>125</v>
      </c>
      <c r="N29" s="379">
        <v>47.6</v>
      </c>
      <c r="O29" s="378" t="s">
        <v>125</v>
      </c>
      <c r="P29" s="379">
        <v>48.6</v>
      </c>
      <c r="Q29" s="378" t="s">
        <v>125</v>
      </c>
      <c r="R29" s="379">
        <v>52.6</v>
      </c>
      <c r="S29" s="378" t="s">
        <v>125</v>
      </c>
      <c r="T29" s="379">
        <v>53.9</v>
      </c>
      <c r="U29" s="378" t="s">
        <v>125</v>
      </c>
      <c r="V29" s="379">
        <v>55</v>
      </c>
      <c r="W29" s="378" t="s">
        <v>266</v>
      </c>
      <c r="X29" s="379">
        <v>56.8</v>
      </c>
      <c r="Y29" s="378" t="s">
        <v>125</v>
      </c>
      <c r="Z29" s="379">
        <v>59.6</v>
      </c>
      <c r="AA29" s="378" t="s">
        <v>125</v>
      </c>
      <c r="AB29" s="379">
        <v>62</v>
      </c>
      <c r="AC29" s="378" t="s">
        <v>125</v>
      </c>
      <c r="AD29" s="379">
        <v>58</v>
      </c>
      <c r="AE29" s="378" t="s">
        <v>125</v>
      </c>
      <c r="AF29" s="379">
        <v>68.2</v>
      </c>
      <c r="AG29" s="378" t="s">
        <v>125</v>
      </c>
      <c r="AH29" s="379">
        <v>72.3</v>
      </c>
      <c r="AI29" s="378" t="s">
        <v>125</v>
      </c>
      <c r="AJ29" s="379">
        <v>74.099999999999994</v>
      </c>
      <c r="AK29" s="378" t="s">
        <v>125</v>
      </c>
      <c r="AL29" s="379">
        <v>74.7</v>
      </c>
      <c r="AM29" s="378" t="s">
        <v>125</v>
      </c>
    </row>
    <row r="30" spans="1:39">
      <c r="A30" s="377" t="s">
        <v>199</v>
      </c>
      <c r="B30" s="378" t="s">
        <v>126</v>
      </c>
      <c r="C30" s="378" t="s">
        <v>125</v>
      </c>
      <c r="D30" s="378" t="s">
        <v>126</v>
      </c>
      <c r="E30" s="378" t="s">
        <v>125</v>
      </c>
      <c r="F30" s="378" t="s">
        <v>126</v>
      </c>
      <c r="G30" s="378" t="s">
        <v>125</v>
      </c>
      <c r="H30" s="378" t="s">
        <v>126</v>
      </c>
      <c r="I30" s="378" t="s">
        <v>125</v>
      </c>
      <c r="J30" s="378" t="s">
        <v>126</v>
      </c>
      <c r="K30" s="378" t="s">
        <v>125</v>
      </c>
      <c r="L30" s="379">
        <v>178</v>
      </c>
      <c r="M30" s="378" t="s">
        <v>125</v>
      </c>
      <c r="N30" s="379">
        <v>163.9</v>
      </c>
      <c r="O30" s="378" t="s">
        <v>125</v>
      </c>
      <c r="P30" s="379">
        <v>164.2</v>
      </c>
      <c r="Q30" s="378" t="s">
        <v>125</v>
      </c>
      <c r="R30" s="379">
        <v>168.2</v>
      </c>
      <c r="S30" s="378" t="s">
        <v>125</v>
      </c>
      <c r="T30" s="379">
        <v>170.7</v>
      </c>
      <c r="U30" s="378" t="s">
        <v>125</v>
      </c>
      <c r="V30" s="379">
        <v>170.3</v>
      </c>
      <c r="W30" s="378" t="s">
        <v>266</v>
      </c>
      <c r="X30" s="379">
        <v>179.6</v>
      </c>
      <c r="Y30" s="378" t="s">
        <v>125</v>
      </c>
      <c r="Z30" s="379">
        <v>180</v>
      </c>
      <c r="AA30" s="378" t="s">
        <v>125</v>
      </c>
      <c r="AB30" s="379">
        <v>168.4</v>
      </c>
      <c r="AC30" s="378" t="s">
        <v>125</v>
      </c>
      <c r="AD30" s="379">
        <v>159.5</v>
      </c>
      <c r="AE30" s="378" t="s">
        <v>125</v>
      </c>
      <c r="AF30" s="379">
        <v>164.2</v>
      </c>
      <c r="AG30" s="378" t="s">
        <v>125</v>
      </c>
      <c r="AH30" s="379">
        <v>165.5</v>
      </c>
      <c r="AI30" s="378" t="s">
        <v>125</v>
      </c>
      <c r="AJ30" s="379">
        <v>162.80000000000001</v>
      </c>
      <c r="AK30" s="378" t="s">
        <v>125</v>
      </c>
      <c r="AL30" s="379">
        <v>164.1</v>
      </c>
      <c r="AM30" s="378" t="s">
        <v>125</v>
      </c>
    </row>
    <row r="31" spans="1:39">
      <c r="A31" s="377" t="s">
        <v>200</v>
      </c>
      <c r="B31" s="378" t="s">
        <v>126</v>
      </c>
      <c r="C31" s="378" t="s">
        <v>125</v>
      </c>
      <c r="D31" s="378" t="s">
        <v>126</v>
      </c>
      <c r="E31" s="378" t="s">
        <v>125</v>
      </c>
      <c r="F31" s="378" t="s">
        <v>126</v>
      </c>
      <c r="G31" s="378" t="s">
        <v>125</v>
      </c>
      <c r="H31" s="378" t="s">
        <v>126</v>
      </c>
      <c r="I31" s="378" t="s">
        <v>125</v>
      </c>
      <c r="J31" s="378" t="s">
        <v>126</v>
      </c>
      <c r="K31" s="378" t="s">
        <v>125</v>
      </c>
      <c r="L31" s="379">
        <v>57.4</v>
      </c>
      <c r="M31" s="378" t="s">
        <v>125</v>
      </c>
      <c r="N31" s="379">
        <v>61.9</v>
      </c>
      <c r="O31" s="378" t="s">
        <v>125</v>
      </c>
      <c r="P31" s="379">
        <v>64.8</v>
      </c>
      <c r="Q31" s="378" t="s">
        <v>125</v>
      </c>
      <c r="R31" s="379">
        <v>66</v>
      </c>
      <c r="S31" s="378" t="s">
        <v>125</v>
      </c>
      <c r="T31" s="379">
        <v>67.099999999999994</v>
      </c>
      <c r="U31" s="378" t="s">
        <v>125</v>
      </c>
      <c r="V31" s="379">
        <v>67.7</v>
      </c>
      <c r="W31" s="378" t="s">
        <v>266</v>
      </c>
      <c r="X31" s="379">
        <v>67.8</v>
      </c>
      <c r="Y31" s="378" t="s">
        <v>125</v>
      </c>
      <c r="Z31" s="379">
        <v>66.599999999999994</v>
      </c>
      <c r="AA31" s="378" t="s">
        <v>125</v>
      </c>
      <c r="AB31" s="379">
        <v>70.599999999999994</v>
      </c>
      <c r="AC31" s="378" t="s">
        <v>125</v>
      </c>
      <c r="AD31" s="379">
        <v>72.400000000000006</v>
      </c>
      <c r="AE31" s="378" t="s">
        <v>125</v>
      </c>
      <c r="AF31" s="379">
        <v>71.7</v>
      </c>
      <c r="AG31" s="378" t="s">
        <v>125</v>
      </c>
      <c r="AH31" s="379">
        <v>72.599999999999994</v>
      </c>
      <c r="AI31" s="378" t="s">
        <v>125</v>
      </c>
      <c r="AJ31" s="379">
        <v>71.2</v>
      </c>
      <c r="AK31" s="378" t="s">
        <v>125</v>
      </c>
      <c r="AL31" s="379">
        <v>70.7</v>
      </c>
      <c r="AM31" s="378" t="s">
        <v>125</v>
      </c>
    </row>
    <row r="32" spans="1:39">
      <c r="A32" s="377" t="s">
        <v>201</v>
      </c>
      <c r="B32" s="378" t="s">
        <v>126</v>
      </c>
      <c r="C32" s="378" t="s">
        <v>125</v>
      </c>
      <c r="D32" s="378" t="s">
        <v>126</v>
      </c>
      <c r="E32" s="378" t="s">
        <v>125</v>
      </c>
      <c r="F32" s="378" t="s">
        <v>126</v>
      </c>
      <c r="G32" s="378" t="s">
        <v>125</v>
      </c>
      <c r="H32" s="378" t="s">
        <v>126</v>
      </c>
      <c r="I32" s="378" t="s">
        <v>125</v>
      </c>
      <c r="J32" s="378" t="s">
        <v>126</v>
      </c>
      <c r="K32" s="378" t="s">
        <v>125</v>
      </c>
      <c r="L32" s="379">
        <v>101.5</v>
      </c>
      <c r="M32" s="378" t="s">
        <v>125</v>
      </c>
      <c r="N32" s="379">
        <v>94.8</v>
      </c>
      <c r="O32" s="378" t="s">
        <v>125</v>
      </c>
      <c r="P32" s="379">
        <v>96.2</v>
      </c>
      <c r="Q32" s="378" t="s">
        <v>125</v>
      </c>
      <c r="R32" s="379">
        <v>96.9</v>
      </c>
      <c r="S32" s="378" t="s">
        <v>125</v>
      </c>
      <c r="T32" s="379">
        <v>94.5</v>
      </c>
      <c r="U32" s="378" t="s">
        <v>125</v>
      </c>
      <c r="V32" s="379">
        <v>94.6</v>
      </c>
      <c r="W32" s="378" t="s">
        <v>266</v>
      </c>
      <c r="X32" s="379">
        <v>93.2</v>
      </c>
      <c r="Y32" s="378" t="s">
        <v>125</v>
      </c>
      <c r="Z32" s="379">
        <v>92.3</v>
      </c>
      <c r="AA32" s="378" t="s">
        <v>125</v>
      </c>
      <c r="AB32" s="379">
        <v>94.4</v>
      </c>
      <c r="AC32" s="378" t="s">
        <v>125</v>
      </c>
      <c r="AD32" s="379">
        <v>97.2</v>
      </c>
      <c r="AE32" s="378" t="s">
        <v>125</v>
      </c>
      <c r="AF32" s="379">
        <v>97.9</v>
      </c>
      <c r="AG32" s="378" t="s">
        <v>125</v>
      </c>
      <c r="AH32" s="379">
        <v>94.6</v>
      </c>
      <c r="AI32" s="378" t="s">
        <v>125</v>
      </c>
      <c r="AJ32" s="379">
        <v>93.1</v>
      </c>
      <c r="AK32" s="378" t="s">
        <v>125</v>
      </c>
      <c r="AL32" s="379">
        <v>91.9</v>
      </c>
      <c r="AM32" s="378" t="s">
        <v>125</v>
      </c>
    </row>
    <row r="33" spans="1:39">
      <c r="A33" s="377" t="s">
        <v>202</v>
      </c>
      <c r="B33" s="378" t="s">
        <v>126</v>
      </c>
      <c r="C33" s="378" t="s">
        <v>125</v>
      </c>
      <c r="D33" s="378" t="s">
        <v>126</v>
      </c>
      <c r="E33" s="378" t="s">
        <v>125</v>
      </c>
      <c r="F33" s="378" t="s">
        <v>126</v>
      </c>
      <c r="G33" s="378" t="s">
        <v>125</v>
      </c>
      <c r="H33" s="378" t="s">
        <v>126</v>
      </c>
      <c r="I33" s="378" t="s">
        <v>125</v>
      </c>
      <c r="J33" s="378" t="s">
        <v>126</v>
      </c>
      <c r="K33" s="378" t="s">
        <v>125</v>
      </c>
      <c r="L33" s="379">
        <v>115.7</v>
      </c>
      <c r="M33" s="378" t="s">
        <v>125</v>
      </c>
      <c r="N33" s="379">
        <v>114.4</v>
      </c>
      <c r="O33" s="378" t="s">
        <v>125</v>
      </c>
      <c r="P33" s="379">
        <v>113.9</v>
      </c>
      <c r="Q33" s="378" t="s">
        <v>125</v>
      </c>
      <c r="R33" s="379">
        <v>111.5</v>
      </c>
      <c r="S33" s="378" t="s">
        <v>125</v>
      </c>
      <c r="T33" s="379">
        <v>112.9</v>
      </c>
      <c r="U33" s="378" t="s">
        <v>125</v>
      </c>
      <c r="V33" s="379">
        <v>114.6</v>
      </c>
      <c r="W33" s="378" t="s">
        <v>266</v>
      </c>
      <c r="X33" s="379">
        <v>114.5</v>
      </c>
      <c r="Y33" s="378" t="s">
        <v>125</v>
      </c>
      <c r="Z33" s="379">
        <v>114.5</v>
      </c>
      <c r="AA33" s="378" t="s">
        <v>125</v>
      </c>
      <c r="AB33" s="379">
        <v>115.4</v>
      </c>
      <c r="AC33" s="378" t="s">
        <v>125</v>
      </c>
      <c r="AD33" s="379">
        <v>112.7</v>
      </c>
      <c r="AE33" s="378" t="s">
        <v>125</v>
      </c>
      <c r="AF33" s="379">
        <v>110.7</v>
      </c>
      <c r="AG33" s="378" t="s">
        <v>125</v>
      </c>
      <c r="AH33" s="379">
        <v>110</v>
      </c>
      <c r="AI33" s="378" t="s">
        <v>125</v>
      </c>
      <c r="AJ33" s="379">
        <v>108.5</v>
      </c>
      <c r="AK33" s="378" t="s">
        <v>125</v>
      </c>
      <c r="AL33" s="379">
        <v>108.9</v>
      </c>
      <c r="AM33" s="378" t="s">
        <v>125</v>
      </c>
    </row>
    <row r="34" spans="1:39">
      <c r="A34" s="377" t="s">
        <v>203</v>
      </c>
      <c r="B34" s="378" t="s">
        <v>126</v>
      </c>
      <c r="C34" s="378" t="s">
        <v>125</v>
      </c>
      <c r="D34" s="378" t="s">
        <v>126</v>
      </c>
      <c r="E34" s="378" t="s">
        <v>125</v>
      </c>
      <c r="F34" s="378" t="s">
        <v>126</v>
      </c>
      <c r="G34" s="378" t="s">
        <v>125</v>
      </c>
      <c r="H34" s="378" t="s">
        <v>126</v>
      </c>
      <c r="I34" s="378" t="s">
        <v>125</v>
      </c>
      <c r="J34" s="378" t="s">
        <v>126</v>
      </c>
      <c r="K34" s="378" t="s">
        <v>125</v>
      </c>
      <c r="L34" s="379">
        <v>124.3</v>
      </c>
      <c r="M34" s="378" t="s">
        <v>125</v>
      </c>
      <c r="N34" s="379">
        <v>119</v>
      </c>
      <c r="O34" s="378" t="s">
        <v>125</v>
      </c>
      <c r="P34" s="379">
        <v>120.4</v>
      </c>
      <c r="Q34" s="378" t="s">
        <v>125</v>
      </c>
      <c r="R34" s="379">
        <v>120.7</v>
      </c>
      <c r="S34" s="378" t="s">
        <v>125</v>
      </c>
      <c r="T34" s="379">
        <v>121</v>
      </c>
      <c r="U34" s="378" t="s">
        <v>125</v>
      </c>
      <c r="V34" s="379">
        <v>118.5</v>
      </c>
      <c r="W34" s="378" t="s">
        <v>266</v>
      </c>
      <c r="X34" s="379">
        <v>119.2</v>
      </c>
      <c r="Y34" s="378" t="s">
        <v>125</v>
      </c>
      <c r="Z34" s="379">
        <v>117.1</v>
      </c>
      <c r="AA34" s="378" t="s">
        <v>125</v>
      </c>
      <c r="AB34" s="379">
        <v>116.5</v>
      </c>
      <c r="AC34" s="378" t="s">
        <v>125</v>
      </c>
      <c r="AD34" s="379">
        <v>116.3</v>
      </c>
      <c r="AE34" s="378" t="s">
        <v>125</v>
      </c>
      <c r="AF34" s="379">
        <v>115.1</v>
      </c>
      <c r="AG34" s="378" t="s">
        <v>125</v>
      </c>
      <c r="AH34" s="379">
        <v>115.6</v>
      </c>
      <c r="AI34" s="378" t="s">
        <v>125</v>
      </c>
      <c r="AJ34" s="379">
        <v>115</v>
      </c>
      <c r="AK34" s="378" t="s">
        <v>125</v>
      </c>
      <c r="AL34" s="379">
        <v>113.5</v>
      </c>
      <c r="AM34" s="378" t="s">
        <v>125</v>
      </c>
    </row>
    <row r="35" spans="1:39">
      <c r="A35" s="377" t="s">
        <v>204</v>
      </c>
      <c r="B35" s="378" t="s">
        <v>126</v>
      </c>
      <c r="C35" s="378" t="s">
        <v>125</v>
      </c>
      <c r="D35" s="378" t="s">
        <v>126</v>
      </c>
      <c r="E35" s="378" t="s">
        <v>125</v>
      </c>
      <c r="F35" s="378" t="s">
        <v>126</v>
      </c>
      <c r="G35" s="378" t="s">
        <v>125</v>
      </c>
      <c r="H35" s="378" t="s">
        <v>126</v>
      </c>
      <c r="I35" s="378" t="s">
        <v>125</v>
      </c>
      <c r="J35" s="378" t="s">
        <v>126</v>
      </c>
      <c r="K35" s="378" t="s">
        <v>125</v>
      </c>
      <c r="L35" s="379">
        <v>55.9</v>
      </c>
      <c r="M35" s="378" t="s">
        <v>125</v>
      </c>
      <c r="N35" s="379">
        <v>56.6</v>
      </c>
      <c r="O35" s="378" t="s">
        <v>125</v>
      </c>
      <c r="P35" s="379">
        <v>59</v>
      </c>
      <c r="Q35" s="378" t="s">
        <v>125</v>
      </c>
      <c r="R35" s="379">
        <v>60.4</v>
      </c>
      <c r="S35" s="378" t="s">
        <v>125</v>
      </c>
      <c r="T35" s="379">
        <v>62</v>
      </c>
      <c r="U35" s="378" t="s">
        <v>125</v>
      </c>
      <c r="V35" s="379">
        <v>61.8</v>
      </c>
      <c r="W35" s="378" t="s">
        <v>266</v>
      </c>
      <c r="X35" s="379">
        <v>61.2</v>
      </c>
      <c r="Y35" s="378" t="s">
        <v>125</v>
      </c>
      <c r="Z35" s="379">
        <v>62.2</v>
      </c>
      <c r="AA35" s="378" t="s">
        <v>125</v>
      </c>
      <c r="AB35" s="379">
        <v>62.4</v>
      </c>
      <c r="AC35" s="378" t="s">
        <v>125</v>
      </c>
      <c r="AD35" s="379">
        <v>65.5</v>
      </c>
      <c r="AE35" s="378" t="s">
        <v>125</v>
      </c>
      <c r="AF35" s="379">
        <v>70.099999999999994</v>
      </c>
      <c r="AG35" s="378" t="s">
        <v>266</v>
      </c>
      <c r="AH35" s="379">
        <v>72</v>
      </c>
      <c r="AI35" s="378" t="s">
        <v>125</v>
      </c>
      <c r="AJ35" s="379">
        <v>73.7</v>
      </c>
      <c r="AK35" s="378" t="s">
        <v>266</v>
      </c>
      <c r="AL35" s="379">
        <v>74.400000000000006</v>
      </c>
      <c r="AM35" s="378" t="s">
        <v>125</v>
      </c>
    </row>
    <row r="36" spans="1:39">
      <c r="A36" s="377" t="s">
        <v>205</v>
      </c>
      <c r="B36" s="378" t="s">
        <v>126</v>
      </c>
      <c r="C36" s="378" t="s">
        <v>125</v>
      </c>
      <c r="D36" s="378" t="s">
        <v>126</v>
      </c>
      <c r="E36" s="378" t="s">
        <v>125</v>
      </c>
      <c r="F36" s="378" t="s">
        <v>126</v>
      </c>
      <c r="G36" s="378" t="s">
        <v>125</v>
      </c>
      <c r="H36" s="378" t="s">
        <v>126</v>
      </c>
      <c r="I36" s="378" t="s">
        <v>125</v>
      </c>
      <c r="J36" s="378" t="s">
        <v>126</v>
      </c>
      <c r="K36" s="378" t="s">
        <v>125</v>
      </c>
      <c r="L36" s="379">
        <v>72.599999999999994</v>
      </c>
      <c r="M36" s="378" t="s">
        <v>125</v>
      </c>
      <c r="N36" s="379">
        <v>71.3</v>
      </c>
      <c r="O36" s="378" t="s">
        <v>125</v>
      </c>
      <c r="P36" s="379">
        <v>70.900000000000006</v>
      </c>
      <c r="Q36" s="378" t="s">
        <v>125</v>
      </c>
      <c r="R36" s="379">
        <v>71.2</v>
      </c>
      <c r="S36" s="378" t="s">
        <v>125</v>
      </c>
      <c r="T36" s="379">
        <v>69.900000000000006</v>
      </c>
      <c r="U36" s="378" t="s">
        <v>125</v>
      </c>
      <c r="V36" s="379">
        <v>73</v>
      </c>
      <c r="W36" s="378" t="s">
        <v>266</v>
      </c>
      <c r="X36" s="379">
        <v>73.2</v>
      </c>
      <c r="Y36" s="378" t="s">
        <v>125</v>
      </c>
      <c r="Z36" s="379">
        <v>74</v>
      </c>
      <c r="AA36" s="378" t="s">
        <v>125</v>
      </c>
      <c r="AB36" s="379">
        <v>73.5</v>
      </c>
      <c r="AC36" s="378" t="s">
        <v>125</v>
      </c>
      <c r="AD36" s="379">
        <v>76.099999999999994</v>
      </c>
      <c r="AE36" s="378" t="s">
        <v>125</v>
      </c>
      <c r="AF36" s="379">
        <v>76.7</v>
      </c>
      <c r="AG36" s="378" t="s">
        <v>125</v>
      </c>
      <c r="AH36" s="379">
        <v>74.5</v>
      </c>
      <c r="AI36" s="378" t="s">
        <v>301</v>
      </c>
      <c r="AJ36" s="379">
        <v>76.099999999999994</v>
      </c>
      <c r="AK36" s="378" t="s">
        <v>301</v>
      </c>
      <c r="AL36" s="379">
        <v>76.8</v>
      </c>
      <c r="AM36" s="378" t="s">
        <v>125</v>
      </c>
    </row>
    <row r="37" spans="1:39">
      <c r="A37" s="377" t="s">
        <v>206</v>
      </c>
      <c r="B37" s="378" t="s">
        <v>126</v>
      </c>
      <c r="C37" s="378" t="s">
        <v>125</v>
      </c>
      <c r="D37" s="378" t="s">
        <v>126</v>
      </c>
      <c r="E37" s="378" t="s">
        <v>125</v>
      </c>
      <c r="F37" s="378" t="s">
        <v>126</v>
      </c>
      <c r="G37" s="378" t="s">
        <v>125</v>
      </c>
      <c r="H37" s="378" t="s">
        <v>126</v>
      </c>
      <c r="I37" s="378" t="s">
        <v>125</v>
      </c>
      <c r="J37" s="378" t="s">
        <v>126</v>
      </c>
      <c r="K37" s="378" t="s">
        <v>125</v>
      </c>
      <c r="L37" s="379">
        <v>23.8</v>
      </c>
      <c r="M37" s="378" t="s">
        <v>125</v>
      </c>
      <c r="N37" s="379">
        <v>25.8</v>
      </c>
      <c r="O37" s="378" t="s">
        <v>125</v>
      </c>
      <c r="P37" s="379">
        <v>29.5</v>
      </c>
      <c r="Q37" s="378" t="s">
        <v>125</v>
      </c>
      <c r="R37" s="379">
        <v>31.3</v>
      </c>
      <c r="S37" s="378" t="s">
        <v>125</v>
      </c>
      <c r="T37" s="379">
        <v>34.700000000000003</v>
      </c>
      <c r="U37" s="378" t="s">
        <v>125</v>
      </c>
      <c r="V37" s="379">
        <v>36.200000000000003</v>
      </c>
      <c r="W37" s="378" t="s">
        <v>266</v>
      </c>
      <c r="X37" s="379">
        <v>39.799999999999997</v>
      </c>
      <c r="Y37" s="378" t="s">
        <v>125</v>
      </c>
      <c r="Z37" s="379">
        <v>43.4</v>
      </c>
      <c r="AA37" s="378" t="s">
        <v>125</v>
      </c>
      <c r="AB37" s="379">
        <v>49.1</v>
      </c>
      <c r="AC37" s="378" t="s">
        <v>125</v>
      </c>
      <c r="AD37" s="379">
        <v>49.4</v>
      </c>
      <c r="AE37" s="378" t="s">
        <v>125</v>
      </c>
      <c r="AF37" s="379">
        <v>49.7</v>
      </c>
      <c r="AG37" s="378" t="s">
        <v>125</v>
      </c>
      <c r="AH37" s="379">
        <v>50.5</v>
      </c>
      <c r="AI37" s="378" t="s">
        <v>125</v>
      </c>
      <c r="AJ37" s="379">
        <v>51.1</v>
      </c>
      <c r="AK37" s="378" t="s">
        <v>125</v>
      </c>
      <c r="AL37" s="379">
        <v>51.7</v>
      </c>
      <c r="AM37" s="378" t="s">
        <v>125</v>
      </c>
    </row>
    <row r="38" spans="1:39">
      <c r="A38" s="377" t="s">
        <v>207</v>
      </c>
      <c r="B38" s="378" t="s">
        <v>126</v>
      </c>
      <c r="C38" s="378" t="s">
        <v>125</v>
      </c>
      <c r="D38" s="378" t="s">
        <v>126</v>
      </c>
      <c r="E38" s="378" t="s">
        <v>125</v>
      </c>
      <c r="F38" s="378" t="s">
        <v>126</v>
      </c>
      <c r="G38" s="378" t="s">
        <v>125</v>
      </c>
      <c r="H38" s="378" t="s">
        <v>126</v>
      </c>
      <c r="I38" s="378" t="s">
        <v>125</v>
      </c>
      <c r="J38" s="378" t="s">
        <v>126</v>
      </c>
      <c r="K38" s="378" t="s">
        <v>125</v>
      </c>
      <c r="L38" s="379">
        <v>76.599999999999994</v>
      </c>
      <c r="M38" s="378" t="s">
        <v>125</v>
      </c>
      <c r="N38" s="379">
        <v>76.599999999999994</v>
      </c>
      <c r="O38" s="378" t="s">
        <v>125</v>
      </c>
      <c r="P38" s="379">
        <v>77.599999999999994</v>
      </c>
      <c r="Q38" s="378" t="s">
        <v>125</v>
      </c>
      <c r="R38" s="379">
        <v>79</v>
      </c>
      <c r="S38" s="378" t="s">
        <v>125</v>
      </c>
      <c r="T38" s="379">
        <v>81.599999999999994</v>
      </c>
      <c r="U38" s="378" t="s">
        <v>125</v>
      </c>
      <c r="V38" s="379">
        <v>83.3</v>
      </c>
      <c r="W38" s="378" t="s">
        <v>266</v>
      </c>
      <c r="X38" s="379">
        <v>83.4</v>
      </c>
      <c r="Y38" s="378" t="s">
        <v>125</v>
      </c>
      <c r="Z38" s="379">
        <v>83.2</v>
      </c>
      <c r="AA38" s="378" t="s">
        <v>125</v>
      </c>
      <c r="AB38" s="379">
        <v>83.7</v>
      </c>
      <c r="AC38" s="378" t="s">
        <v>125</v>
      </c>
      <c r="AD38" s="379">
        <v>80.099999999999994</v>
      </c>
      <c r="AE38" s="378" t="s">
        <v>125</v>
      </c>
      <c r="AF38" s="379">
        <v>79.5</v>
      </c>
      <c r="AG38" s="378" t="s">
        <v>125</v>
      </c>
      <c r="AH38" s="379">
        <v>81.099999999999994</v>
      </c>
      <c r="AI38" s="378" t="s">
        <v>125</v>
      </c>
      <c r="AJ38" s="379">
        <v>80.900000000000006</v>
      </c>
      <c r="AK38" s="378" t="s">
        <v>125</v>
      </c>
      <c r="AL38" s="379">
        <v>81.2</v>
      </c>
      <c r="AM38" s="378" t="s">
        <v>125</v>
      </c>
    </row>
    <row r="39" spans="1:39">
      <c r="A39" s="377" t="s">
        <v>208</v>
      </c>
      <c r="B39" s="378" t="s">
        <v>126</v>
      </c>
      <c r="C39" s="378" t="s">
        <v>125</v>
      </c>
      <c r="D39" s="378" t="s">
        <v>126</v>
      </c>
      <c r="E39" s="378" t="s">
        <v>125</v>
      </c>
      <c r="F39" s="378" t="s">
        <v>126</v>
      </c>
      <c r="G39" s="378" t="s">
        <v>125</v>
      </c>
      <c r="H39" s="378" t="s">
        <v>126</v>
      </c>
      <c r="I39" s="378" t="s">
        <v>125</v>
      </c>
      <c r="J39" s="378" t="s">
        <v>126</v>
      </c>
      <c r="K39" s="378" t="s">
        <v>125</v>
      </c>
      <c r="L39" s="379">
        <v>58.8</v>
      </c>
      <c r="M39" s="378" t="s">
        <v>125</v>
      </c>
      <c r="N39" s="379">
        <v>61.1</v>
      </c>
      <c r="O39" s="378" t="s">
        <v>125</v>
      </c>
      <c r="P39" s="379">
        <v>62.9</v>
      </c>
      <c r="Q39" s="378" t="s">
        <v>125</v>
      </c>
      <c r="R39" s="379">
        <v>63.8</v>
      </c>
      <c r="S39" s="378" t="s">
        <v>125</v>
      </c>
      <c r="T39" s="379">
        <v>65.8</v>
      </c>
      <c r="U39" s="378" t="s">
        <v>125</v>
      </c>
      <c r="V39" s="379">
        <v>68.8</v>
      </c>
      <c r="W39" s="378" t="s">
        <v>266</v>
      </c>
      <c r="X39" s="379">
        <v>71.7</v>
      </c>
      <c r="Y39" s="378" t="s">
        <v>125</v>
      </c>
      <c r="Z39" s="379">
        <v>76.400000000000006</v>
      </c>
      <c r="AA39" s="378" t="s">
        <v>125</v>
      </c>
      <c r="AB39" s="379">
        <v>79.8</v>
      </c>
      <c r="AC39" s="378" t="s">
        <v>125</v>
      </c>
      <c r="AD39" s="379">
        <v>80</v>
      </c>
      <c r="AE39" s="378" t="s">
        <v>125</v>
      </c>
      <c r="AF39" s="379">
        <v>82.4</v>
      </c>
      <c r="AG39" s="378" t="s">
        <v>125</v>
      </c>
      <c r="AH39" s="379">
        <v>81.599999999999994</v>
      </c>
      <c r="AI39" s="378" t="s">
        <v>125</v>
      </c>
      <c r="AJ39" s="379">
        <v>82.1</v>
      </c>
      <c r="AK39" s="378" t="s">
        <v>125</v>
      </c>
      <c r="AL39" s="379">
        <v>82.7</v>
      </c>
      <c r="AM39" s="378" t="s">
        <v>125</v>
      </c>
    </row>
    <row r="40" spans="1:39">
      <c r="A40" s="377" t="s">
        <v>209</v>
      </c>
      <c r="B40" s="378" t="s">
        <v>126</v>
      </c>
      <c r="C40" s="378" t="s">
        <v>125</v>
      </c>
      <c r="D40" s="378" t="s">
        <v>126</v>
      </c>
      <c r="E40" s="378" t="s">
        <v>125</v>
      </c>
      <c r="F40" s="378" t="s">
        <v>126</v>
      </c>
      <c r="G40" s="378" t="s">
        <v>125</v>
      </c>
      <c r="H40" s="378" t="s">
        <v>126</v>
      </c>
      <c r="I40" s="378" t="s">
        <v>125</v>
      </c>
      <c r="J40" s="378" t="s">
        <v>126</v>
      </c>
      <c r="K40" s="378" t="s">
        <v>125</v>
      </c>
      <c r="L40" s="379">
        <v>116.2</v>
      </c>
      <c r="M40" s="378" t="s">
        <v>125</v>
      </c>
      <c r="N40" s="379">
        <v>113.6</v>
      </c>
      <c r="O40" s="378" t="s">
        <v>125</v>
      </c>
      <c r="P40" s="379">
        <v>112.2</v>
      </c>
      <c r="Q40" s="378" t="s">
        <v>125</v>
      </c>
      <c r="R40" s="379">
        <v>110.1</v>
      </c>
      <c r="S40" s="378" t="s">
        <v>125</v>
      </c>
      <c r="T40" s="379">
        <v>113.7</v>
      </c>
      <c r="U40" s="378" t="s">
        <v>125</v>
      </c>
      <c r="V40" s="379">
        <v>111.3</v>
      </c>
      <c r="W40" s="378" t="s">
        <v>266</v>
      </c>
      <c r="X40" s="379">
        <v>110.7</v>
      </c>
      <c r="Y40" s="378" t="s">
        <v>125</v>
      </c>
      <c r="Z40" s="379">
        <v>113.6</v>
      </c>
      <c r="AA40" s="378" t="s">
        <v>125</v>
      </c>
      <c r="AB40" s="379">
        <v>113.3</v>
      </c>
      <c r="AC40" s="378" t="s">
        <v>125</v>
      </c>
      <c r="AD40" s="379">
        <v>110.2</v>
      </c>
      <c r="AE40" s="378" t="s">
        <v>125</v>
      </c>
      <c r="AF40" s="379">
        <v>109.4</v>
      </c>
      <c r="AG40" s="378" t="s">
        <v>125</v>
      </c>
      <c r="AH40" s="379">
        <v>109.7</v>
      </c>
      <c r="AI40" s="378" t="s">
        <v>125</v>
      </c>
      <c r="AJ40" s="379">
        <v>109.1</v>
      </c>
      <c r="AK40" s="378" t="s">
        <v>125</v>
      </c>
      <c r="AL40" s="379">
        <v>107.2</v>
      </c>
      <c r="AM40" s="378" t="s">
        <v>125</v>
      </c>
    </row>
    <row r="41" spans="1:39">
      <c r="A41" s="377" t="s">
        <v>210</v>
      </c>
      <c r="B41" s="378" t="s">
        <v>126</v>
      </c>
      <c r="C41" s="378" t="s">
        <v>125</v>
      </c>
      <c r="D41" s="378" t="s">
        <v>126</v>
      </c>
      <c r="E41" s="378" t="s">
        <v>125</v>
      </c>
      <c r="F41" s="378" t="s">
        <v>126</v>
      </c>
      <c r="G41" s="378" t="s">
        <v>125</v>
      </c>
      <c r="H41" s="378" t="s">
        <v>126</v>
      </c>
      <c r="I41" s="378" t="s">
        <v>125</v>
      </c>
      <c r="J41" s="378" t="s">
        <v>126</v>
      </c>
      <c r="K41" s="378" t="s">
        <v>125</v>
      </c>
      <c r="L41" s="379">
        <v>115.7</v>
      </c>
      <c r="M41" s="378" t="s">
        <v>125</v>
      </c>
      <c r="N41" s="379">
        <v>109.7</v>
      </c>
      <c r="O41" s="378" t="s">
        <v>125</v>
      </c>
      <c r="P41" s="379">
        <v>109.4</v>
      </c>
      <c r="Q41" s="378" t="s">
        <v>125</v>
      </c>
      <c r="R41" s="379">
        <v>112.1</v>
      </c>
      <c r="S41" s="378" t="s">
        <v>125</v>
      </c>
      <c r="T41" s="379">
        <v>115.6</v>
      </c>
      <c r="U41" s="378" t="s">
        <v>125</v>
      </c>
      <c r="V41" s="379">
        <v>112.1</v>
      </c>
      <c r="W41" s="378" t="s">
        <v>266</v>
      </c>
      <c r="X41" s="379">
        <v>113.1</v>
      </c>
      <c r="Y41" s="378" t="s">
        <v>125</v>
      </c>
      <c r="Z41" s="379">
        <v>114.9</v>
      </c>
      <c r="AA41" s="378" t="s">
        <v>125</v>
      </c>
      <c r="AB41" s="379">
        <v>114.3</v>
      </c>
      <c r="AC41" s="378" t="s">
        <v>125</v>
      </c>
      <c r="AD41" s="379">
        <v>112.2</v>
      </c>
      <c r="AE41" s="378" t="s">
        <v>125</v>
      </c>
      <c r="AF41" s="379">
        <v>114.2</v>
      </c>
      <c r="AG41" s="378" t="s">
        <v>125</v>
      </c>
      <c r="AH41" s="379">
        <v>114.1</v>
      </c>
      <c r="AI41" s="378" t="s">
        <v>125</v>
      </c>
      <c r="AJ41" s="379">
        <v>114.4</v>
      </c>
      <c r="AK41" s="378" t="s">
        <v>125</v>
      </c>
      <c r="AL41" s="379">
        <v>114.6</v>
      </c>
      <c r="AM41" s="378" t="s">
        <v>125</v>
      </c>
    </row>
    <row r="42" spans="1:39">
      <c r="A42" s="377" t="s">
        <v>211</v>
      </c>
      <c r="B42" s="378" t="s">
        <v>126</v>
      </c>
      <c r="C42" s="378" t="s">
        <v>125</v>
      </c>
      <c r="D42" s="378" t="s">
        <v>126</v>
      </c>
      <c r="E42" s="378" t="s">
        <v>125</v>
      </c>
      <c r="F42" s="378" t="s">
        <v>126</v>
      </c>
      <c r="G42" s="378" t="s">
        <v>125</v>
      </c>
      <c r="H42" s="378" t="s">
        <v>126</v>
      </c>
      <c r="I42" s="378" t="s">
        <v>125</v>
      </c>
      <c r="J42" s="378" t="s">
        <v>126</v>
      </c>
      <c r="K42" s="378" t="s">
        <v>125</v>
      </c>
      <c r="L42" s="379">
        <v>113.3</v>
      </c>
      <c r="M42" s="378" t="s">
        <v>125</v>
      </c>
      <c r="N42" s="379">
        <v>113.9</v>
      </c>
      <c r="O42" s="378" t="s">
        <v>125</v>
      </c>
      <c r="P42" s="379">
        <v>113.5</v>
      </c>
      <c r="Q42" s="378" t="s">
        <v>125</v>
      </c>
      <c r="R42" s="379">
        <v>114.2</v>
      </c>
      <c r="S42" s="378" t="s">
        <v>125</v>
      </c>
      <c r="T42" s="379">
        <v>115.6</v>
      </c>
      <c r="U42" s="378" t="s">
        <v>125</v>
      </c>
      <c r="V42" s="379">
        <v>115.1</v>
      </c>
      <c r="W42" s="378" t="s">
        <v>266</v>
      </c>
      <c r="X42" s="379">
        <v>114.5</v>
      </c>
      <c r="Y42" s="378" t="s">
        <v>125</v>
      </c>
      <c r="Z42" s="379">
        <v>111.9</v>
      </c>
      <c r="AA42" s="378" t="s">
        <v>125</v>
      </c>
      <c r="AB42" s="379">
        <v>109</v>
      </c>
      <c r="AC42" s="378" t="s">
        <v>125</v>
      </c>
      <c r="AD42" s="379">
        <v>107</v>
      </c>
      <c r="AE42" s="378" t="s">
        <v>125</v>
      </c>
      <c r="AF42" s="379">
        <v>102.5</v>
      </c>
      <c r="AG42" s="378" t="s">
        <v>125</v>
      </c>
      <c r="AH42" s="379">
        <v>100.3</v>
      </c>
      <c r="AI42" s="378" t="s">
        <v>125</v>
      </c>
      <c r="AJ42" s="379">
        <v>99.3</v>
      </c>
      <c r="AK42" s="378" t="s">
        <v>125</v>
      </c>
      <c r="AL42" s="379">
        <v>99.5</v>
      </c>
      <c r="AM42" s="378" t="s">
        <v>125</v>
      </c>
    </row>
    <row r="43" spans="1:39">
      <c r="A43" s="377" t="s">
        <v>212</v>
      </c>
      <c r="B43" s="378" t="s">
        <v>126</v>
      </c>
      <c r="C43" s="378" t="s">
        <v>125</v>
      </c>
      <c r="D43" s="378" t="s">
        <v>126</v>
      </c>
      <c r="E43" s="378" t="s">
        <v>125</v>
      </c>
      <c r="F43" s="378" t="s">
        <v>126</v>
      </c>
      <c r="G43" s="378" t="s">
        <v>125</v>
      </c>
      <c r="H43" s="378" t="s">
        <v>126</v>
      </c>
      <c r="I43" s="378" t="s">
        <v>125</v>
      </c>
      <c r="J43" s="378" t="s">
        <v>126</v>
      </c>
      <c r="K43" s="378" t="s">
        <v>125</v>
      </c>
      <c r="L43" s="379">
        <v>148.1</v>
      </c>
      <c r="M43" s="378" t="s">
        <v>125</v>
      </c>
      <c r="N43" s="379">
        <v>146.19999999999999</v>
      </c>
      <c r="O43" s="378" t="s">
        <v>125</v>
      </c>
      <c r="P43" s="379">
        <v>145.4</v>
      </c>
      <c r="Q43" s="378" t="s">
        <v>125</v>
      </c>
      <c r="R43" s="379">
        <v>147.5</v>
      </c>
      <c r="S43" s="378" t="s">
        <v>125</v>
      </c>
      <c r="T43" s="379">
        <v>148.9</v>
      </c>
      <c r="U43" s="378" t="s">
        <v>125</v>
      </c>
      <c r="V43" s="379">
        <v>150.1</v>
      </c>
      <c r="W43" s="378" t="s">
        <v>266</v>
      </c>
      <c r="X43" s="379">
        <v>145.6</v>
      </c>
      <c r="Y43" s="378" t="s">
        <v>125</v>
      </c>
      <c r="Z43" s="379">
        <v>144.4</v>
      </c>
      <c r="AA43" s="378" t="s">
        <v>125</v>
      </c>
      <c r="AB43" s="379">
        <v>142.4</v>
      </c>
      <c r="AC43" s="378" t="s">
        <v>125</v>
      </c>
      <c r="AD43" s="379">
        <v>144.9</v>
      </c>
      <c r="AE43" s="378" t="s">
        <v>125</v>
      </c>
      <c r="AF43" s="379">
        <v>146.5</v>
      </c>
      <c r="AG43" s="378" t="s">
        <v>125</v>
      </c>
      <c r="AH43" s="378" t="s">
        <v>126</v>
      </c>
      <c r="AI43" s="378" t="s">
        <v>125</v>
      </c>
      <c r="AJ43" s="378" t="s">
        <v>126</v>
      </c>
      <c r="AK43" s="378" t="s">
        <v>125</v>
      </c>
      <c r="AL43" s="378" t="s">
        <v>126</v>
      </c>
      <c r="AM43" s="378" t="s">
        <v>125</v>
      </c>
    </row>
    <row r="44" spans="1:39">
      <c r="A44" s="377" t="s">
        <v>213</v>
      </c>
      <c r="B44" s="378" t="s">
        <v>126</v>
      </c>
      <c r="C44" s="378" t="s">
        <v>125</v>
      </c>
      <c r="D44" s="378" t="s">
        <v>126</v>
      </c>
      <c r="E44" s="378" t="s">
        <v>125</v>
      </c>
      <c r="F44" s="378" t="s">
        <v>126</v>
      </c>
      <c r="G44" s="378" t="s">
        <v>125</v>
      </c>
      <c r="H44" s="378" t="s">
        <v>126</v>
      </c>
      <c r="I44" s="378" t="s">
        <v>125</v>
      </c>
      <c r="J44" s="378" t="s">
        <v>126</v>
      </c>
      <c r="K44" s="378" t="s">
        <v>125</v>
      </c>
      <c r="L44" s="379">
        <v>101</v>
      </c>
      <c r="M44" s="378" t="s">
        <v>125</v>
      </c>
      <c r="N44" s="379">
        <v>99.9</v>
      </c>
      <c r="O44" s="378" t="s">
        <v>125</v>
      </c>
      <c r="P44" s="379">
        <v>100.1</v>
      </c>
      <c r="Q44" s="378" t="s">
        <v>125</v>
      </c>
      <c r="R44" s="379">
        <v>100.8</v>
      </c>
      <c r="S44" s="378" t="s">
        <v>125</v>
      </c>
      <c r="T44" s="379">
        <v>101.2</v>
      </c>
      <c r="U44" s="378" t="s">
        <v>125</v>
      </c>
      <c r="V44" s="379">
        <v>100.4</v>
      </c>
      <c r="W44" s="378" t="s">
        <v>266</v>
      </c>
      <c r="X44" s="379">
        <v>97.6</v>
      </c>
      <c r="Y44" s="378" t="s">
        <v>125</v>
      </c>
      <c r="Z44" s="379">
        <v>97.9</v>
      </c>
      <c r="AA44" s="378" t="s">
        <v>125</v>
      </c>
      <c r="AB44" s="379">
        <v>95.4</v>
      </c>
      <c r="AC44" s="378" t="s">
        <v>125</v>
      </c>
      <c r="AD44" s="379">
        <v>92.3</v>
      </c>
      <c r="AE44" s="378" t="s">
        <v>299</v>
      </c>
      <c r="AF44" s="379">
        <v>95.6</v>
      </c>
      <c r="AG44" s="378" t="s">
        <v>299</v>
      </c>
      <c r="AH44" s="379">
        <v>93.3</v>
      </c>
      <c r="AI44" s="378" t="s">
        <v>299</v>
      </c>
      <c r="AJ44" s="378" t="s">
        <v>126</v>
      </c>
      <c r="AK44" s="378" t="s">
        <v>125</v>
      </c>
      <c r="AL44" s="378" t="s">
        <v>126</v>
      </c>
      <c r="AM44" s="378" t="s">
        <v>125</v>
      </c>
    </row>
    <row r="46" spans="1:39">
      <c r="A46" s="375" t="s">
        <v>303</v>
      </c>
      <c r="E46" s="375" t="s">
        <v>521</v>
      </c>
    </row>
    <row r="47" spans="1:39">
      <c r="A47" s="375" t="s">
        <v>266</v>
      </c>
      <c r="B47" s="375" t="s">
        <v>522</v>
      </c>
      <c r="E47" s="375" t="s">
        <v>126</v>
      </c>
      <c r="F47" s="375" t="s">
        <v>305</v>
      </c>
    </row>
    <row r="48" spans="1:39">
      <c r="A48" s="375" t="s">
        <v>268</v>
      </c>
      <c r="B48" s="375" t="s">
        <v>306</v>
      </c>
    </row>
    <row r="49" spans="1:2">
      <c r="A49" s="375" t="s">
        <v>267</v>
      </c>
      <c r="B49" s="375" t="s">
        <v>523</v>
      </c>
    </row>
    <row r="50" spans="1:2">
      <c r="A50" s="375" t="s">
        <v>302</v>
      </c>
      <c r="B50" s="375" t="s">
        <v>307</v>
      </c>
    </row>
    <row r="51" spans="1:2">
      <c r="A51" s="375" t="s">
        <v>299</v>
      </c>
      <c r="B51" s="375" t="s">
        <v>312</v>
      </c>
    </row>
    <row r="52" spans="1:2">
      <c r="A52" s="375" t="s">
        <v>315</v>
      </c>
      <c r="B52" s="375" t="s">
        <v>316</v>
      </c>
    </row>
    <row r="53" spans="1:2">
      <c r="A53" s="375" t="s">
        <v>310</v>
      </c>
      <c r="B53" s="375" t="s">
        <v>311</v>
      </c>
    </row>
    <row r="54" spans="1:2">
      <c r="A54" s="375" t="s">
        <v>301</v>
      </c>
      <c r="B54" s="375" t="s">
        <v>304</v>
      </c>
    </row>
    <row r="55" spans="1:2">
      <c r="A55" s="375" t="s">
        <v>308</v>
      </c>
      <c r="B55" s="375" t="s">
        <v>309</v>
      </c>
    </row>
    <row r="56" spans="1:2">
      <c r="A56" s="375" t="s">
        <v>286</v>
      </c>
      <c r="B56" s="375" t="s">
        <v>313</v>
      </c>
    </row>
    <row r="57" spans="1:2">
      <c r="A57" s="375" t="s">
        <v>317</v>
      </c>
      <c r="B57" s="375" t="s">
        <v>524</v>
      </c>
    </row>
    <row r="58" spans="1:2">
      <c r="A58" s="375" t="s">
        <v>314</v>
      </c>
      <c r="B58" s="375" t="s">
        <v>525</v>
      </c>
    </row>
  </sheetData>
  <pageMargins left="0.75" right="0.75" top="1" bottom="1" header="0.5" footer="0.5"/>
  <pageSetup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W84"/>
  <sheetViews>
    <sheetView workbookViewId="0">
      <selection activeCell="D29" sqref="D29"/>
    </sheetView>
  </sheetViews>
  <sheetFormatPr defaultColWidth="9.125" defaultRowHeight="12.75"/>
  <cols>
    <col min="1" max="1" width="29.25" style="230" customWidth="1"/>
    <col min="2" max="2" width="48.875" style="230" customWidth="1"/>
    <col min="3" max="16384" width="9.125" style="230"/>
  </cols>
  <sheetData>
    <row r="1" spans="1:23" ht="30.75" thickBot="1">
      <c r="B1" s="233" t="s">
        <v>121</v>
      </c>
    </row>
    <row r="2" spans="1:23" ht="13.5" thickTop="1">
      <c r="B2" s="234" t="s">
        <v>263</v>
      </c>
    </row>
    <row r="3" spans="1:23">
      <c r="B3" s="234" t="s">
        <v>262</v>
      </c>
    </row>
    <row r="6" spans="1:23">
      <c r="B6" s="230" t="str">
        <f>""</f>
        <v/>
      </c>
      <c r="C6" s="230">
        <v>1995</v>
      </c>
      <c r="D6" s="230">
        <v>1996</v>
      </c>
      <c r="E6" s="230">
        <v>1997</v>
      </c>
      <c r="F6" s="230">
        <v>1998</v>
      </c>
      <c r="G6" s="230">
        <v>1999</v>
      </c>
      <c r="H6" s="230">
        <v>2000</v>
      </c>
      <c r="I6" s="230">
        <v>2001</v>
      </c>
      <c r="J6" s="230">
        <v>2002</v>
      </c>
      <c r="K6" s="230">
        <v>2003</v>
      </c>
      <c r="L6" s="230">
        <v>2004</v>
      </c>
      <c r="M6" s="230">
        <v>2005</v>
      </c>
      <c r="N6" s="230">
        <v>2006</v>
      </c>
      <c r="O6" s="230">
        <v>2007</v>
      </c>
      <c r="P6" s="230">
        <v>2008</v>
      </c>
      <c r="Q6" s="230">
        <v>2009</v>
      </c>
      <c r="R6" s="230">
        <v>2010</v>
      </c>
      <c r="S6" s="230">
        <v>2011</v>
      </c>
      <c r="T6" s="230">
        <v>2012</v>
      </c>
      <c r="U6" s="230">
        <v>2013</v>
      </c>
      <c r="V6" s="230">
        <v>2014</v>
      </c>
      <c r="W6" s="230">
        <v>2015</v>
      </c>
    </row>
    <row r="7" spans="1:23">
      <c r="A7" s="230" t="str">
        <f>lookup!Z2</f>
        <v>European Union (28 countries)</v>
      </c>
      <c r="B7" s="232" t="str">
        <f>VLOOKUP(A7,lookup!$Z$2:$AA$77,2,FALSE)</f>
        <v>ΕΕ (28 χώρες)</v>
      </c>
      <c r="C7" s="232" t="str">
        <f>IF(ISNA(VLOOKUP($A7,ES_P1_0!$A$10:$AQ$100,MATCH(FIXED(C$6,0,TRUE),ES_P1_0!$A$10:$AQ$10,0),FALSE)),":",VLOOKUP($A7,ES_P1_0!$A$10:$AQ$100,MATCH(FIXED(C$6,0,TRUE),ES_P1_0!$A$10:$AQ$10,0),FALSE))</f>
        <v>:</v>
      </c>
      <c r="D7" s="232" t="str">
        <f>IF(ISNA(VLOOKUP($A7,ES_P1_0!$A$10:$AQ$100,MATCH(FIXED(D$6,0,TRUE),ES_P1_0!$A$10:$AQ$10,0),FALSE)),":",VLOOKUP($A7,ES_P1_0!$A$10:$AQ$100,MATCH(FIXED(D$6,0,TRUE),ES_P1_0!$A$10:$AQ$10,0),FALSE))</f>
        <v>:</v>
      </c>
      <c r="E7" s="232" t="str">
        <f>IF(ISNA(VLOOKUP($A7,ES_P1_0!$A$10:$AQ$100,MATCH(FIXED(E$6,0,TRUE),ES_P1_0!$A$10:$AQ$10,0),FALSE)),":",VLOOKUP($A7,ES_P1_0!$A$10:$AQ$100,MATCH(FIXED(E$6,0,TRUE),ES_P1_0!$A$10:$AQ$10,0),FALSE))</f>
        <v>:</v>
      </c>
      <c r="F7" s="232" t="str">
        <f>IF(ISNA(VLOOKUP($A7,ES_P1_0!$A$10:$AQ$100,MATCH(FIXED(F$6,0,TRUE),ES_P1_0!$A$10:$AQ$10,0),FALSE)),":",VLOOKUP($A7,ES_P1_0!$A$10:$AQ$100,MATCH(FIXED(F$6,0,TRUE),ES_P1_0!$A$10:$AQ$10,0),FALSE))</f>
        <v>:</v>
      </c>
      <c r="G7" s="232" t="str">
        <f>IF(ISNA(VLOOKUP($A7,ES_P1_0!$A$10:$AQ$100,MATCH(FIXED(G$6,0,TRUE),ES_P1_0!$A$10:$AQ$10,0),FALSE)),":",VLOOKUP($A7,ES_P1_0!$A$10:$AQ$100,MATCH(FIXED(G$6,0,TRUE),ES_P1_0!$A$10:$AQ$10,0),FALSE))</f>
        <v>:</v>
      </c>
      <c r="H7" s="232">
        <f>IF(ISNA(VLOOKUP($A7,ES_P1_0!$A$10:$AQ$100,MATCH(FIXED(H$6,0,TRUE),ES_P1_0!$A$10:$AQ$10,0),FALSE)),":",VLOOKUP($A7,ES_P1_0!$A$10:$AQ$100,MATCH(FIXED(H$6,0,TRUE),ES_P1_0!$A$10:$AQ$10,0),FALSE))</f>
        <v>100</v>
      </c>
      <c r="I7" s="232">
        <f>IF(ISNA(VLOOKUP($A7,ES_P1_0!$A$10:$AQ$100,MATCH(FIXED(I$6,0,TRUE),ES_P1_0!$A$10:$AQ$10,0),FALSE)),":",VLOOKUP($A7,ES_P1_0!$A$10:$AQ$100,MATCH(FIXED(I$6,0,TRUE),ES_P1_0!$A$10:$AQ$10,0),FALSE))</f>
        <v>100</v>
      </c>
      <c r="J7" s="232">
        <f>IF(ISNA(VLOOKUP($A7,ES_P1_0!$A$10:$AQ$100,MATCH(FIXED(J$6,0,TRUE),ES_P1_0!$A$10:$AQ$10,0),FALSE)),":",VLOOKUP($A7,ES_P1_0!$A$10:$AQ$100,MATCH(FIXED(J$6,0,TRUE),ES_P1_0!$A$10:$AQ$10,0),FALSE))</f>
        <v>100</v>
      </c>
      <c r="K7" s="232">
        <f>IF(ISNA(VLOOKUP($A7,ES_P1_0!$A$10:$AQ$100,MATCH(FIXED(K$6,0,TRUE),ES_P1_0!$A$10:$AQ$10,0),FALSE)),":",VLOOKUP($A7,ES_P1_0!$A$10:$AQ$100,MATCH(FIXED(K$6,0,TRUE),ES_P1_0!$A$10:$AQ$10,0),FALSE))</f>
        <v>100</v>
      </c>
      <c r="L7" s="232">
        <f>IF(ISNA(VLOOKUP($A7,ES_P1_0!$A$10:$AQ$100,MATCH(FIXED(L$6,0,TRUE),ES_P1_0!$A$10:$AQ$10,0),FALSE)),":",VLOOKUP($A7,ES_P1_0!$A$10:$AQ$100,MATCH(FIXED(L$6,0,TRUE),ES_P1_0!$A$10:$AQ$10,0),FALSE))</f>
        <v>100</v>
      </c>
      <c r="M7" s="232">
        <f>IF(ISNA(VLOOKUP($A7,ES_P1_0!$A$10:$AQ$100,MATCH(FIXED(M$6,0,TRUE),ES_P1_0!$A$10:$AQ$10,0),FALSE)),":",VLOOKUP($A7,ES_P1_0!$A$10:$AQ$100,MATCH(FIXED(M$6,0,TRUE),ES_P1_0!$A$10:$AQ$10,0),FALSE))</f>
        <v>100</v>
      </c>
      <c r="N7" s="232">
        <f>IF(ISNA(VLOOKUP($A7,ES_P1_0!$A$10:$AQ$100,MATCH(FIXED(N$6,0,TRUE),ES_P1_0!$A$10:$AQ$10,0),FALSE)),":",VLOOKUP($A7,ES_P1_0!$A$10:$AQ$100,MATCH(FIXED(N$6,0,TRUE),ES_P1_0!$A$10:$AQ$10,0),FALSE))</f>
        <v>100</v>
      </c>
      <c r="O7" s="232">
        <f>IF(ISNA(VLOOKUP($A7,ES_P1_0!$A$10:$AQ$100,MATCH(FIXED(O$6,0,TRUE),ES_P1_0!$A$10:$AQ$10,0),FALSE)),":",VLOOKUP($A7,ES_P1_0!$A$10:$AQ$100,MATCH(FIXED(O$6,0,TRUE),ES_P1_0!$A$10:$AQ$10,0),FALSE))</f>
        <v>100</v>
      </c>
      <c r="P7" s="232">
        <f>IF(ISNA(VLOOKUP($A7,ES_P1_0!$A$10:$AQ$100,MATCH(FIXED(P$6,0,TRUE),ES_P1_0!$A$10:$AQ$10,0),FALSE)),":",VLOOKUP($A7,ES_P1_0!$A$10:$AQ$100,MATCH(FIXED(P$6,0,TRUE),ES_P1_0!$A$10:$AQ$10,0),FALSE))</f>
        <v>100</v>
      </c>
      <c r="Q7" s="232">
        <f>IF(ISNA(VLOOKUP($A7,ES_P1_0!$A$10:$AQ$100,MATCH(FIXED(Q$6,0,TRUE),ES_P1_0!$A$10:$AQ$10,0),FALSE)),":",VLOOKUP($A7,ES_P1_0!$A$10:$AQ$100,MATCH(FIXED(Q$6,0,TRUE),ES_P1_0!$A$10:$AQ$10,0),FALSE))</f>
        <v>100</v>
      </c>
      <c r="R7" s="232">
        <f>IF(ISNA(VLOOKUP($A7,ES_P1_0!$A$10:$AQ$100,MATCH(FIXED(R$6,0,TRUE),ES_P1_0!$A$10:$AQ$10,0),FALSE)),":",VLOOKUP($A7,ES_P1_0!$A$10:$AQ$100,MATCH(FIXED(R$6,0,TRUE),ES_P1_0!$A$10:$AQ$10,0),FALSE))</f>
        <v>100</v>
      </c>
      <c r="S7" s="232">
        <f>IF(ISNA(VLOOKUP($A7,ES_P1_0!$A$10:$AQ$100,MATCH(FIXED(S$6,0,TRUE),ES_P1_0!$A$10:$AQ$10,0),FALSE)),":",VLOOKUP($A7,ES_P1_0!$A$10:$AQ$100,MATCH(FIXED(S$6,0,TRUE),ES_P1_0!$A$10:$AQ$10,0),FALSE))</f>
        <v>100</v>
      </c>
      <c r="T7" s="232">
        <f>IF(ISNA(VLOOKUP($A7,ES_P1_0!$A$10:$AQ$100,MATCH(FIXED(T$6,0,TRUE),ES_P1_0!$A$10:$AQ$10,0),FALSE)),":",VLOOKUP($A7,ES_P1_0!$A$10:$AQ$100,MATCH(FIXED(T$6,0,TRUE),ES_P1_0!$A$10:$AQ$10,0),FALSE))</f>
        <v>100</v>
      </c>
      <c r="U7" s="232">
        <f>IF(ISNA(VLOOKUP($A7,ES_P1_0!$A$10:$AQ$100,MATCH(FIXED(U$6,0,TRUE),ES_P1_0!$A$10:$AQ$10,0),FALSE)),":",VLOOKUP($A7,ES_P1_0!$A$10:$AQ$100,MATCH(FIXED(U$6,0,TRUE),ES_P1_0!$A$10:$AQ$10,0),FALSE))</f>
        <v>100</v>
      </c>
      <c r="V7" s="232" t="str">
        <f>IF(ISNA(VLOOKUP($A7,ES_P1_0!$A$10:$AQ$100,MATCH(FIXED(V$6,0,TRUE),ES_P1_0!$A$10:$AQ$10,0),FALSE)),":",VLOOKUP($A7,ES_P1_0!$A$10:$AQ$100,MATCH(FIXED(V$6,0,TRUE),ES_P1_0!$A$10:$AQ$10,0),FALSE))</f>
        <v>:</v>
      </c>
      <c r="W7" s="232" t="str">
        <f>IF(ISNA(VLOOKUP($A7,ES_P1_0!$A$10:$AQ$100,MATCH(FIXED(W$6,0,TRUE),ES_P1_0!$A$10:$AQ$10,0),FALSE)),":",VLOOKUP($A7,ES_P1_0!$A$10:$AQ$100,MATCH(FIXED(W$6,0,TRUE),ES_P1_0!$A$10:$AQ$10,0),FALSE))</f>
        <v>:</v>
      </c>
    </row>
    <row r="8" spans="1:23">
      <c r="A8" s="230" t="str">
        <f>lookup!Z3</f>
        <v>European Union (27 countries)</v>
      </c>
      <c r="B8" s="232" t="str">
        <f>VLOOKUP(A8,lookup!$Z$2:$AA$77,2,FALSE)</f>
        <v>ΕΕ (27 χώρες)</v>
      </c>
      <c r="C8" s="232" t="str">
        <f>IF(ISNA(VLOOKUP($A8,ES_P1_0!$A$10:$AQ$100,MATCH(FIXED(C$6,0,TRUE),ES_P1_0!$A$10:$AQ$10,0),FALSE)),":",VLOOKUP($A8,ES_P1_0!$A$10:$AQ$100,MATCH(FIXED(C$6,0,TRUE),ES_P1_0!$A$10:$AQ$10,0),FALSE))</f>
        <v>:</v>
      </c>
      <c r="D8" s="232" t="str">
        <f>IF(ISNA(VLOOKUP($A8,ES_P1_0!$A$10:$AQ$100,MATCH(FIXED(D$6,0,TRUE),ES_P1_0!$A$10:$AQ$10,0),FALSE)),":",VLOOKUP($A8,ES_P1_0!$A$10:$AQ$100,MATCH(FIXED(D$6,0,TRUE),ES_P1_0!$A$10:$AQ$10,0),FALSE))</f>
        <v>:</v>
      </c>
      <c r="E8" s="232" t="str">
        <f>IF(ISNA(VLOOKUP($A8,ES_P1_0!$A$10:$AQ$100,MATCH(FIXED(E$6,0,TRUE),ES_P1_0!$A$10:$AQ$10,0),FALSE)),":",VLOOKUP($A8,ES_P1_0!$A$10:$AQ$100,MATCH(FIXED(E$6,0,TRUE),ES_P1_0!$A$10:$AQ$10,0),FALSE))</f>
        <v>:</v>
      </c>
      <c r="F8" s="232" t="str">
        <f>IF(ISNA(VLOOKUP($A8,ES_P1_0!$A$10:$AQ$100,MATCH(FIXED(F$6,0,TRUE),ES_P1_0!$A$10:$AQ$10,0),FALSE)),":",VLOOKUP($A8,ES_P1_0!$A$10:$AQ$100,MATCH(FIXED(F$6,0,TRUE),ES_P1_0!$A$10:$AQ$10,0),FALSE))</f>
        <v>:</v>
      </c>
      <c r="G8" s="232" t="str">
        <f>IF(ISNA(VLOOKUP($A8,ES_P1_0!$A$10:$AQ$100,MATCH(FIXED(G$6,0,TRUE),ES_P1_0!$A$10:$AQ$10,0),FALSE)),":",VLOOKUP($A8,ES_P1_0!$A$10:$AQ$100,MATCH(FIXED(G$6,0,TRUE),ES_P1_0!$A$10:$AQ$10,0),FALSE))</f>
        <v>:</v>
      </c>
      <c r="H8" s="232">
        <f>IF(ISNA(VLOOKUP($A8,ES_P1_0!$A$10:$AQ$100,MATCH(FIXED(H$6,0,TRUE),ES_P1_0!$A$10:$AQ$10,0),FALSE)),":",VLOOKUP($A8,ES_P1_0!$A$10:$AQ$100,MATCH(FIXED(H$6,0,TRUE),ES_P1_0!$A$10:$AQ$10,0),FALSE))</f>
        <v>100.2</v>
      </c>
      <c r="I8" s="232">
        <f>IF(ISNA(VLOOKUP($A8,ES_P1_0!$A$10:$AQ$100,MATCH(FIXED(I$6,0,TRUE),ES_P1_0!$A$10:$AQ$10,0),FALSE)),":",VLOOKUP($A8,ES_P1_0!$A$10:$AQ$100,MATCH(FIXED(I$6,0,TRUE),ES_P1_0!$A$10:$AQ$10,0),FALSE))</f>
        <v>100.2</v>
      </c>
      <c r="J8" s="232">
        <f>IF(ISNA(VLOOKUP($A8,ES_P1_0!$A$10:$AQ$100,MATCH(FIXED(J$6,0,TRUE),ES_P1_0!$A$10:$AQ$10,0),FALSE)),":",VLOOKUP($A8,ES_P1_0!$A$10:$AQ$100,MATCH(FIXED(J$6,0,TRUE),ES_P1_0!$A$10:$AQ$10,0),FALSE))</f>
        <v>100.2</v>
      </c>
      <c r="K8" s="232">
        <f>IF(ISNA(VLOOKUP($A8,ES_P1_0!$A$10:$AQ$100,MATCH(FIXED(K$6,0,TRUE),ES_P1_0!$A$10:$AQ$10,0),FALSE)),":",VLOOKUP($A8,ES_P1_0!$A$10:$AQ$100,MATCH(FIXED(K$6,0,TRUE),ES_P1_0!$A$10:$AQ$10,0),FALSE))</f>
        <v>100.2</v>
      </c>
      <c r="L8" s="232">
        <f>IF(ISNA(VLOOKUP($A8,ES_P1_0!$A$10:$AQ$100,MATCH(FIXED(L$6,0,TRUE),ES_P1_0!$A$10:$AQ$10,0),FALSE)),":",VLOOKUP($A8,ES_P1_0!$A$10:$AQ$100,MATCH(FIXED(L$6,0,TRUE),ES_P1_0!$A$10:$AQ$10,0),FALSE))</f>
        <v>100.2</v>
      </c>
      <c r="M8" s="232">
        <f>IF(ISNA(VLOOKUP($A8,ES_P1_0!$A$10:$AQ$100,MATCH(FIXED(M$6,0,TRUE),ES_P1_0!$A$10:$AQ$10,0),FALSE)),":",VLOOKUP($A8,ES_P1_0!$A$10:$AQ$100,MATCH(FIXED(M$6,0,TRUE),ES_P1_0!$A$10:$AQ$10,0),FALSE))</f>
        <v>100.2</v>
      </c>
      <c r="N8" s="232">
        <f>IF(ISNA(VLOOKUP($A8,ES_P1_0!$A$10:$AQ$100,MATCH(FIXED(N$6,0,TRUE),ES_P1_0!$A$10:$AQ$10,0),FALSE)),":",VLOOKUP($A8,ES_P1_0!$A$10:$AQ$100,MATCH(FIXED(N$6,0,TRUE),ES_P1_0!$A$10:$AQ$10,0),FALSE))</f>
        <v>100.2</v>
      </c>
      <c r="O8" s="232">
        <f>IF(ISNA(VLOOKUP($A8,ES_P1_0!$A$10:$AQ$100,MATCH(FIXED(O$6,0,TRUE),ES_P1_0!$A$10:$AQ$10,0),FALSE)),":",VLOOKUP($A8,ES_P1_0!$A$10:$AQ$100,MATCH(FIXED(O$6,0,TRUE),ES_P1_0!$A$10:$AQ$10,0),FALSE))</f>
        <v>100.2</v>
      </c>
      <c r="P8" s="232">
        <f>IF(ISNA(VLOOKUP($A8,ES_P1_0!$A$10:$AQ$100,MATCH(FIXED(P$6,0,TRUE),ES_P1_0!$A$10:$AQ$10,0),FALSE)),":",VLOOKUP($A8,ES_P1_0!$A$10:$AQ$100,MATCH(FIXED(P$6,0,TRUE),ES_P1_0!$A$10:$AQ$10,0),FALSE))</f>
        <v>100.2</v>
      </c>
      <c r="Q8" s="232">
        <f>IF(ISNA(VLOOKUP($A8,ES_P1_0!$A$10:$AQ$100,MATCH(FIXED(Q$6,0,TRUE),ES_P1_0!$A$10:$AQ$10,0),FALSE)),":",VLOOKUP($A8,ES_P1_0!$A$10:$AQ$100,MATCH(FIXED(Q$6,0,TRUE),ES_P1_0!$A$10:$AQ$10,0),FALSE))</f>
        <v>100.2</v>
      </c>
      <c r="R8" s="232">
        <f>IF(ISNA(VLOOKUP($A8,ES_P1_0!$A$10:$AQ$100,MATCH(FIXED(R$6,0,TRUE),ES_P1_0!$A$10:$AQ$10,0),FALSE)),":",VLOOKUP($A8,ES_P1_0!$A$10:$AQ$100,MATCH(FIXED(R$6,0,TRUE),ES_P1_0!$A$10:$AQ$10,0),FALSE))</f>
        <v>100.2</v>
      </c>
      <c r="S8" s="232">
        <f>IF(ISNA(VLOOKUP($A8,ES_P1_0!$A$10:$AQ$100,MATCH(FIXED(S$6,0,TRUE),ES_P1_0!$A$10:$AQ$10,0),FALSE)),":",VLOOKUP($A8,ES_P1_0!$A$10:$AQ$100,MATCH(FIXED(S$6,0,TRUE),ES_P1_0!$A$10:$AQ$10,0),FALSE))</f>
        <v>100.2</v>
      </c>
      <c r="T8" s="232">
        <f>IF(ISNA(VLOOKUP($A8,ES_P1_0!$A$10:$AQ$100,MATCH(FIXED(T$6,0,TRUE),ES_P1_0!$A$10:$AQ$10,0),FALSE)),":",VLOOKUP($A8,ES_P1_0!$A$10:$AQ$100,MATCH(FIXED(T$6,0,TRUE),ES_P1_0!$A$10:$AQ$10,0),FALSE))</f>
        <v>100.1</v>
      </c>
      <c r="U8" s="232">
        <f>IF(ISNA(VLOOKUP($A8,ES_P1_0!$A$10:$AQ$100,MATCH(FIXED(U$6,0,TRUE),ES_P1_0!$A$10:$AQ$10,0),FALSE)),":",VLOOKUP($A8,ES_P1_0!$A$10:$AQ$100,MATCH(FIXED(U$6,0,TRUE),ES_P1_0!$A$10:$AQ$10,0),FALSE))</f>
        <v>100.1</v>
      </c>
      <c r="V8" s="232" t="str">
        <f>IF(ISNA(VLOOKUP($A8,ES_P1_0!$A$10:$AQ$100,MATCH(FIXED(V$6,0,TRUE),ES_P1_0!$A$10:$AQ$10,0),FALSE)),":",VLOOKUP($A8,ES_P1_0!$A$10:$AQ$100,MATCH(FIXED(V$6,0,TRUE),ES_P1_0!$A$10:$AQ$10,0),FALSE))</f>
        <v>:</v>
      </c>
      <c r="W8" s="232" t="str">
        <f>IF(ISNA(VLOOKUP($A8,ES_P1_0!$A$10:$AQ$100,MATCH(FIXED(W$6,0,TRUE),ES_P1_0!$A$10:$AQ$10,0),FALSE)),":",VLOOKUP($A8,ES_P1_0!$A$10:$AQ$100,MATCH(FIXED(W$6,0,TRUE),ES_P1_0!$A$10:$AQ$10,0),FALSE))</f>
        <v>:</v>
      </c>
    </row>
    <row r="9" spans="1:23">
      <c r="A9" s="230" t="str">
        <f>lookup!Z4</f>
        <v>European Union (15 countries)</v>
      </c>
      <c r="B9" s="232" t="str">
        <f>VLOOKUP(A9,lookup!$Z$2:$AA$77,2,FALSE)</f>
        <v>ΕΕ (15 χώρες)</v>
      </c>
      <c r="C9" s="232" t="str">
        <f>IF(ISNA(VLOOKUP($A9,ES_P1_0!$A$10:$AQ$100,MATCH(FIXED(C$6,0,TRUE),ES_P1_0!$A$10:$AQ$10,0),FALSE)),":",VLOOKUP($A9,ES_P1_0!$A$10:$AQ$100,MATCH(FIXED(C$6,0,TRUE),ES_P1_0!$A$10:$AQ$10,0),FALSE))</f>
        <v>:</v>
      </c>
      <c r="D9" s="232" t="str">
        <f>IF(ISNA(VLOOKUP($A9,ES_P1_0!$A$10:$AQ$100,MATCH(FIXED(D$6,0,TRUE),ES_P1_0!$A$10:$AQ$10,0),FALSE)),":",VLOOKUP($A9,ES_P1_0!$A$10:$AQ$100,MATCH(FIXED(D$6,0,TRUE),ES_P1_0!$A$10:$AQ$10,0),FALSE))</f>
        <v>:</v>
      </c>
      <c r="E9" s="232" t="str">
        <f>IF(ISNA(VLOOKUP($A9,ES_P1_0!$A$10:$AQ$100,MATCH(FIXED(E$6,0,TRUE),ES_P1_0!$A$10:$AQ$10,0),FALSE)),":",VLOOKUP($A9,ES_P1_0!$A$10:$AQ$100,MATCH(FIXED(E$6,0,TRUE),ES_P1_0!$A$10:$AQ$10,0),FALSE))</f>
        <v>:</v>
      </c>
      <c r="F9" s="232" t="str">
        <f>IF(ISNA(VLOOKUP($A9,ES_P1_0!$A$10:$AQ$100,MATCH(FIXED(F$6,0,TRUE),ES_P1_0!$A$10:$AQ$10,0),FALSE)),":",VLOOKUP($A9,ES_P1_0!$A$10:$AQ$100,MATCH(FIXED(F$6,0,TRUE),ES_P1_0!$A$10:$AQ$10,0),FALSE))</f>
        <v>:</v>
      </c>
      <c r="G9" s="232" t="str">
        <f>IF(ISNA(VLOOKUP($A9,ES_P1_0!$A$10:$AQ$100,MATCH(FIXED(G$6,0,TRUE),ES_P1_0!$A$10:$AQ$10,0),FALSE)),":",VLOOKUP($A9,ES_P1_0!$A$10:$AQ$100,MATCH(FIXED(G$6,0,TRUE),ES_P1_0!$A$10:$AQ$10,0),FALSE))</f>
        <v>:</v>
      </c>
      <c r="H9" s="232">
        <f>IF(ISNA(VLOOKUP($A9,ES_P1_0!$A$10:$AQ$100,MATCH(FIXED(H$6,0,TRUE),ES_P1_0!$A$10:$AQ$10,0),FALSE)),":",VLOOKUP($A9,ES_P1_0!$A$10:$AQ$100,MATCH(FIXED(H$6,0,TRUE),ES_P1_0!$A$10:$AQ$10,0),FALSE))</f>
        <v>113.9</v>
      </c>
      <c r="I9" s="232">
        <f>IF(ISNA(VLOOKUP($A9,ES_P1_0!$A$10:$AQ$100,MATCH(FIXED(I$6,0,TRUE),ES_P1_0!$A$10:$AQ$10,0),FALSE)),":",VLOOKUP($A9,ES_P1_0!$A$10:$AQ$100,MATCH(FIXED(I$6,0,TRUE),ES_P1_0!$A$10:$AQ$10,0),FALSE))</f>
        <v>113.1</v>
      </c>
      <c r="J9" s="232">
        <f>IF(ISNA(VLOOKUP($A9,ES_P1_0!$A$10:$AQ$100,MATCH(FIXED(J$6,0,TRUE),ES_P1_0!$A$10:$AQ$10,0),FALSE)),":",VLOOKUP($A9,ES_P1_0!$A$10:$AQ$100,MATCH(FIXED(J$6,0,TRUE),ES_P1_0!$A$10:$AQ$10,0),FALSE))</f>
        <v>112</v>
      </c>
      <c r="K9" s="232">
        <f>IF(ISNA(VLOOKUP($A9,ES_P1_0!$A$10:$AQ$100,MATCH(FIXED(K$6,0,TRUE),ES_P1_0!$A$10:$AQ$10,0),FALSE)),":",VLOOKUP($A9,ES_P1_0!$A$10:$AQ$100,MATCH(FIXED(K$6,0,TRUE),ES_P1_0!$A$10:$AQ$10,0),FALSE))</f>
        <v>111.5</v>
      </c>
      <c r="L9" s="232">
        <f>IF(ISNA(VLOOKUP($A9,ES_P1_0!$A$10:$AQ$100,MATCH(FIXED(L$6,0,TRUE),ES_P1_0!$A$10:$AQ$10,0),FALSE)),":",VLOOKUP($A9,ES_P1_0!$A$10:$AQ$100,MATCH(FIXED(L$6,0,TRUE),ES_P1_0!$A$10:$AQ$10,0),FALSE))</f>
        <v>111</v>
      </c>
      <c r="M9" s="232">
        <f>IF(ISNA(VLOOKUP($A9,ES_P1_0!$A$10:$AQ$100,MATCH(FIXED(M$6,0,TRUE),ES_P1_0!$A$10:$AQ$10,0),FALSE)),":",VLOOKUP($A9,ES_P1_0!$A$10:$AQ$100,MATCH(FIXED(M$6,0,TRUE),ES_P1_0!$A$10:$AQ$10,0),FALSE))</f>
        <v>110.8</v>
      </c>
      <c r="N9" s="232">
        <f>IF(ISNA(VLOOKUP($A9,ES_P1_0!$A$10:$AQ$100,MATCH(FIXED(N$6,0,TRUE),ES_P1_0!$A$10:$AQ$10,0),FALSE)),":",VLOOKUP($A9,ES_P1_0!$A$10:$AQ$100,MATCH(FIXED(N$6,0,TRUE),ES_P1_0!$A$10:$AQ$10,0),FALSE))</f>
        <v>110.6</v>
      </c>
      <c r="O9" s="232">
        <f>IF(ISNA(VLOOKUP($A9,ES_P1_0!$A$10:$AQ$100,MATCH(FIXED(O$6,0,TRUE),ES_P1_0!$A$10:$AQ$10,0),FALSE)),":",VLOOKUP($A9,ES_P1_0!$A$10:$AQ$100,MATCH(FIXED(O$6,0,TRUE),ES_P1_0!$A$10:$AQ$10,0),FALSE))</f>
        <v>110.1</v>
      </c>
      <c r="P9" s="232">
        <f>IF(ISNA(VLOOKUP($A9,ES_P1_0!$A$10:$AQ$100,MATCH(FIXED(P$6,0,TRUE),ES_P1_0!$A$10:$AQ$10,0),FALSE)),":",VLOOKUP($A9,ES_P1_0!$A$10:$AQ$100,MATCH(FIXED(P$6,0,TRUE),ES_P1_0!$A$10:$AQ$10,0),FALSE))</f>
        <v>109.8</v>
      </c>
      <c r="Q9" s="232">
        <f>IF(ISNA(VLOOKUP($A9,ES_P1_0!$A$10:$AQ$100,MATCH(FIXED(Q$6,0,TRUE),ES_P1_0!$A$10:$AQ$10,0),FALSE)),":",VLOOKUP($A9,ES_P1_0!$A$10:$AQ$100,MATCH(FIXED(Q$6,0,TRUE),ES_P1_0!$A$10:$AQ$10,0),FALSE))</f>
        <v>109.4</v>
      </c>
      <c r="R9" s="232">
        <f>IF(ISNA(VLOOKUP($A9,ES_P1_0!$A$10:$AQ$100,MATCH(FIXED(R$6,0,TRUE),ES_P1_0!$A$10:$AQ$10,0),FALSE)),":",VLOOKUP($A9,ES_P1_0!$A$10:$AQ$100,MATCH(FIXED(R$6,0,TRUE),ES_P1_0!$A$10:$AQ$10,0),FALSE))</f>
        <v>108.8</v>
      </c>
      <c r="S9" s="232">
        <f>IF(ISNA(VLOOKUP($A9,ES_P1_0!$A$10:$AQ$100,MATCH(FIXED(S$6,0,TRUE),ES_P1_0!$A$10:$AQ$10,0),FALSE)),":",VLOOKUP($A9,ES_P1_0!$A$10:$AQ$100,MATCH(FIXED(S$6,0,TRUE),ES_P1_0!$A$10:$AQ$10,0),FALSE))</f>
        <v>108.4</v>
      </c>
      <c r="T9" s="232">
        <f>IF(ISNA(VLOOKUP($A9,ES_P1_0!$A$10:$AQ$100,MATCH(FIXED(T$6,0,TRUE),ES_P1_0!$A$10:$AQ$10,0),FALSE)),":",VLOOKUP($A9,ES_P1_0!$A$10:$AQ$100,MATCH(FIXED(T$6,0,TRUE),ES_P1_0!$A$10:$AQ$10,0),FALSE))</f>
        <v>108.2</v>
      </c>
      <c r="U9" s="232">
        <f>IF(ISNA(VLOOKUP($A9,ES_P1_0!$A$10:$AQ$100,MATCH(FIXED(U$6,0,TRUE),ES_P1_0!$A$10:$AQ$10,0),FALSE)),":",VLOOKUP($A9,ES_P1_0!$A$10:$AQ$100,MATCH(FIXED(U$6,0,TRUE),ES_P1_0!$A$10:$AQ$10,0),FALSE))</f>
        <v>108.2</v>
      </c>
      <c r="V9" s="232" t="str">
        <f>IF(ISNA(VLOOKUP($A9,ES_P1_0!$A$10:$AQ$100,MATCH(FIXED(V$6,0,TRUE),ES_P1_0!$A$10:$AQ$10,0),FALSE)),":",VLOOKUP($A9,ES_P1_0!$A$10:$AQ$100,MATCH(FIXED(V$6,0,TRUE),ES_P1_0!$A$10:$AQ$10,0),FALSE))</f>
        <v>:</v>
      </c>
      <c r="W9" s="232" t="str">
        <f>IF(ISNA(VLOOKUP($A9,ES_P1_0!$A$10:$AQ$100,MATCH(FIXED(W$6,0,TRUE),ES_P1_0!$A$10:$AQ$10,0),FALSE)),":",VLOOKUP($A9,ES_P1_0!$A$10:$AQ$100,MATCH(FIXED(W$6,0,TRUE),ES_P1_0!$A$10:$AQ$10,0),FALSE))</f>
        <v>:</v>
      </c>
    </row>
    <row r="10" spans="1:23">
      <c r="A10" s="230" t="str">
        <f>lookup!Z5</f>
        <v>Euro area (EA11-2000, EA12-2006, EA13-2007, EA15-2008, EA16-2010, EA17-2013, EA18)</v>
      </c>
      <c r="B10" s="232" t="str">
        <f>VLOOKUP(A10,lookup!$Z$2:$AA$77,2,FALSE)</f>
        <v>Ευροχώρος</v>
      </c>
      <c r="C10" s="232" t="str">
        <f>IF(ISNA(VLOOKUP($A10,ES_P1_0!$A$10:$AQ$100,MATCH(FIXED(C$6,0,TRUE),ES_P1_0!$A$10:$AQ$10,0),FALSE)),":",VLOOKUP($A10,ES_P1_0!$A$10:$AQ$100,MATCH(FIXED(C$6,0,TRUE),ES_P1_0!$A$10:$AQ$10,0),FALSE))</f>
        <v>:</v>
      </c>
      <c r="D10" s="232" t="str">
        <f>IF(ISNA(VLOOKUP($A10,ES_P1_0!$A$10:$AQ$100,MATCH(FIXED(D$6,0,TRUE),ES_P1_0!$A$10:$AQ$10,0),FALSE)),":",VLOOKUP($A10,ES_P1_0!$A$10:$AQ$100,MATCH(FIXED(D$6,0,TRUE),ES_P1_0!$A$10:$AQ$10,0),FALSE))</f>
        <v>:</v>
      </c>
      <c r="E10" s="232" t="str">
        <f>IF(ISNA(VLOOKUP($A10,ES_P1_0!$A$10:$AQ$100,MATCH(FIXED(E$6,0,TRUE),ES_P1_0!$A$10:$AQ$10,0),FALSE)),":",VLOOKUP($A10,ES_P1_0!$A$10:$AQ$100,MATCH(FIXED(E$6,0,TRUE),ES_P1_0!$A$10:$AQ$10,0),FALSE))</f>
        <v>:</v>
      </c>
      <c r="F10" s="232" t="str">
        <f>IF(ISNA(VLOOKUP($A10,ES_P1_0!$A$10:$AQ$100,MATCH(FIXED(F$6,0,TRUE),ES_P1_0!$A$10:$AQ$10,0),FALSE)),":",VLOOKUP($A10,ES_P1_0!$A$10:$AQ$100,MATCH(FIXED(F$6,0,TRUE),ES_P1_0!$A$10:$AQ$10,0),FALSE))</f>
        <v>:</v>
      </c>
      <c r="G10" s="232" t="str">
        <f>IF(ISNA(VLOOKUP($A10,ES_P1_0!$A$10:$AQ$100,MATCH(FIXED(G$6,0,TRUE),ES_P1_0!$A$10:$AQ$10,0),FALSE)),":",VLOOKUP($A10,ES_P1_0!$A$10:$AQ$100,MATCH(FIXED(G$6,0,TRUE),ES_P1_0!$A$10:$AQ$10,0),FALSE))</f>
        <v>:</v>
      </c>
      <c r="H10" s="232">
        <f>IF(ISNA(VLOOKUP($A10,ES_P1_0!$A$10:$AQ$100,MATCH(FIXED(H$6,0,TRUE),ES_P1_0!$A$10:$AQ$10,0),FALSE)),":",VLOOKUP($A10,ES_P1_0!$A$10:$AQ$100,MATCH(FIXED(H$6,0,TRUE),ES_P1_0!$A$10:$AQ$10,0),FALSE))</f>
        <v>114.7</v>
      </c>
      <c r="I10" s="232">
        <f>IF(ISNA(VLOOKUP($A10,ES_P1_0!$A$10:$AQ$100,MATCH(FIXED(I$6,0,TRUE),ES_P1_0!$A$10:$AQ$10,0),FALSE)),":",VLOOKUP($A10,ES_P1_0!$A$10:$AQ$100,MATCH(FIXED(I$6,0,TRUE),ES_P1_0!$A$10:$AQ$10,0),FALSE))</f>
        <v>113.2</v>
      </c>
      <c r="J10" s="232">
        <f>IF(ISNA(VLOOKUP($A10,ES_P1_0!$A$10:$AQ$100,MATCH(FIXED(J$6,0,TRUE),ES_P1_0!$A$10:$AQ$10,0),FALSE)),":",VLOOKUP($A10,ES_P1_0!$A$10:$AQ$100,MATCH(FIXED(J$6,0,TRUE),ES_P1_0!$A$10:$AQ$10,0),FALSE))</f>
        <v>111.8</v>
      </c>
      <c r="K10" s="232">
        <f>IF(ISNA(VLOOKUP($A10,ES_P1_0!$A$10:$AQ$100,MATCH(FIXED(K$6,0,TRUE),ES_P1_0!$A$10:$AQ$10,0),FALSE)),":",VLOOKUP($A10,ES_P1_0!$A$10:$AQ$100,MATCH(FIXED(K$6,0,TRUE),ES_P1_0!$A$10:$AQ$10,0),FALSE))</f>
        <v>111</v>
      </c>
      <c r="L10" s="232">
        <f>IF(ISNA(VLOOKUP($A10,ES_P1_0!$A$10:$AQ$100,MATCH(FIXED(L$6,0,TRUE),ES_P1_0!$A$10:$AQ$10,0),FALSE)),":",VLOOKUP($A10,ES_P1_0!$A$10:$AQ$100,MATCH(FIXED(L$6,0,TRUE),ES_P1_0!$A$10:$AQ$10,0),FALSE))</f>
        <v>109.9</v>
      </c>
      <c r="M10" s="232">
        <f>IF(ISNA(VLOOKUP($A10,ES_P1_0!$A$10:$AQ$100,MATCH(FIXED(M$6,0,TRUE),ES_P1_0!$A$10:$AQ$10,0),FALSE)),":",VLOOKUP($A10,ES_P1_0!$A$10:$AQ$100,MATCH(FIXED(M$6,0,TRUE),ES_P1_0!$A$10:$AQ$10,0),FALSE))</f>
        <v>109.9</v>
      </c>
      <c r="N10" s="232">
        <f>IF(ISNA(VLOOKUP($A10,ES_P1_0!$A$10:$AQ$100,MATCH(FIXED(N$6,0,TRUE),ES_P1_0!$A$10:$AQ$10,0),FALSE)),":",VLOOKUP($A10,ES_P1_0!$A$10:$AQ$100,MATCH(FIXED(N$6,0,TRUE),ES_P1_0!$A$10:$AQ$10,0),FALSE))</f>
        <v>109.8</v>
      </c>
      <c r="O10" s="232">
        <f>IF(ISNA(VLOOKUP($A10,ES_P1_0!$A$10:$AQ$100,MATCH(FIXED(O$6,0,TRUE),ES_P1_0!$A$10:$AQ$10,0),FALSE)),":",VLOOKUP($A10,ES_P1_0!$A$10:$AQ$100,MATCH(FIXED(O$6,0,TRUE),ES_P1_0!$A$10:$AQ$10,0),FALSE))</f>
        <v>109.6</v>
      </c>
      <c r="P10" s="232">
        <f>IF(ISNA(VLOOKUP($A10,ES_P1_0!$A$10:$AQ$100,MATCH(FIXED(P$6,0,TRUE),ES_P1_0!$A$10:$AQ$10,0),FALSE)),":",VLOOKUP($A10,ES_P1_0!$A$10:$AQ$100,MATCH(FIXED(P$6,0,TRUE),ES_P1_0!$A$10:$AQ$10,0),FALSE))</f>
        <v>109.6</v>
      </c>
      <c r="Q10" s="232">
        <f>IF(ISNA(VLOOKUP($A10,ES_P1_0!$A$10:$AQ$100,MATCH(FIXED(Q$6,0,TRUE),ES_P1_0!$A$10:$AQ$10,0),FALSE)),":",VLOOKUP($A10,ES_P1_0!$A$10:$AQ$100,MATCH(FIXED(Q$6,0,TRUE),ES_P1_0!$A$10:$AQ$10,0),FALSE))</f>
        <v>109.2</v>
      </c>
      <c r="R10" s="232">
        <f>IF(ISNA(VLOOKUP($A10,ES_P1_0!$A$10:$AQ$100,MATCH(FIXED(R$6,0,TRUE),ES_P1_0!$A$10:$AQ$10,0),FALSE)),":",VLOOKUP($A10,ES_P1_0!$A$10:$AQ$100,MATCH(FIXED(R$6,0,TRUE),ES_P1_0!$A$10:$AQ$10,0),FALSE))</f>
        <v>109.1</v>
      </c>
      <c r="S10" s="232">
        <f>IF(ISNA(VLOOKUP($A10,ES_P1_0!$A$10:$AQ$100,MATCH(FIXED(S$6,0,TRUE),ES_P1_0!$A$10:$AQ$10,0),FALSE)),":",VLOOKUP($A10,ES_P1_0!$A$10:$AQ$100,MATCH(FIXED(S$6,0,TRUE),ES_P1_0!$A$10:$AQ$10,0),FALSE))</f>
        <v>108.9</v>
      </c>
      <c r="T10" s="232">
        <f>IF(ISNA(VLOOKUP($A10,ES_P1_0!$A$10:$AQ$100,MATCH(FIXED(T$6,0,TRUE),ES_P1_0!$A$10:$AQ$10,0),FALSE)),":",VLOOKUP($A10,ES_P1_0!$A$10:$AQ$100,MATCH(FIXED(T$6,0,TRUE),ES_P1_0!$A$10:$AQ$10,0),FALSE))</f>
        <v>108.9</v>
      </c>
      <c r="U10" s="232">
        <f>IF(ISNA(VLOOKUP($A10,ES_P1_0!$A$10:$AQ$100,MATCH(FIXED(U$6,0,TRUE),ES_P1_0!$A$10:$AQ$10,0),FALSE)),":",VLOOKUP($A10,ES_P1_0!$A$10:$AQ$100,MATCH(FIXED(U$6,0,TRUE),ES_P1_0!$A$10:$AQ$10,0),FALSE))</f>
        <v>109</v>
      </c>
      <c r="V10" s="232" t="str">
        <f>IF(ISNA(VLOOKUP($A10,ES_P1_0!$A$10:$AQ$100,MATCH(FIXED(V$6,0,TRUE),ES_P1_0!$A$10:$AQ$10,0),FALSE)),":",VLOOKUP($A10,ES_P1_0!$A$10:$AQ$100,MATCH(FIXED(V$6,0,TRUE),ES_P1_0!$A$10:$AQ$10,0),FALSE))</f>
        <v>:</v>
      </c>
      <c r="W10" s="232" t="str">
        <f>IF(ISNA(VLOOKUP($A10,ES_P1_0!$A$10:$AQ$100,MATCH(FIXED(W$6,0,TRUE),ES_P1_0!$A$10:$AQ$10,0),FALSE)),":",VLOOKUP($A10,ES_P1_0!$A$10:$AQ$100,MATCH(FIXED(W$6,0,TRUE),ES_P1_0!$A$10:$AQ$10,0),FALSE))</f>
        <v>:</v>
      </c>
    </row>
    <row r="11" spans="1:23">
      <c r="A11" s="230" t="str">
        <f>lookup!Z6</f>
        <v>Belgium</v>
      </c>
      <c r="B11" s="232" t="str">
        <f>VLOOKUP(A11,lookup!$Z$2:$AA$77,2,FALSE)</f>
        <v>Βέλγιο</v>
      </c>
      <c r="C11" s="232" t="str">
        <f>IF(ISNA(VLOOKUP($A11,ES_P1_0!$A$10:$AQ$100,MATCH(FIXED(C$6,0,TRUE),ES_P1_0!$A$10:$AQ$10,0),FALSE)),":",VLOOKUP($A11,ES_P1_0!$A$10:$AQ$100,MATCH(FIXED(C$6,0,TRUE),ES_P1_0!$A$10:$AQ$10,0),FALSE))</f>
        <v>:</v>
      </c>
      <c r="D11" s="232" t="str">
        <f>IF(ISNA(VLOOKUP($A11,ES_P1_0!$A$10:$AQ$100,MATCH(FIXED(D$6,0,TRUE),ES_P1_0!$A$10:$AQ$10,0),FALSE)),":",VLOOKUP($A11,ES_P1_0!$A$10:$AQ$100,MATCH(FIXED(D$6,0,TRUE),ES_P1_0!$A$10:$AQ$10,0),FALSE))</f>
        <v>:</v>
      </c>
      <c r="E11" s="232" t="str">
        <f>IF(ISNA(VLOOKUP($A11,ES_P1_0!$A$10:$AQ$100,MATCH(FIXED(E$6,0,TRUE),ES_P1_0!$A$10:$AQ$10,0),FALSE)),":",VLOOKUP($A11,ES_P1_0!$A$10:$AQ$100,MATCH(FIXED(E$6,0,TRUE),ES_P1_0!$A$10:$AQ$10,0),FALSE))</f>
        <v>:</v>
      </c>
      <c r="F11" s="232" t="str">
        <f>IF(ISNA(VLOOKUP($A11,ES_P1_0!$A$10:$AQ$100,MATCH(FIXED(F$6,0,TRUE),ES_P1_0!$A$10:$AQ$10,0),FALSE)),":",VLOOKUP($A11,ES_P1_0!$A$10:$AQ$100,MATCH(FIXED(F$6,0,TRUE),ES_P1_0!$A$10:$AQ$10,0),FALSE))</f>
        <v>:</v>
      </c>
      <c r="G11" s="232" t="str">
        <f>IF(ISNA(VLOOKUP($A11,ES_P1_0!$A$10:$AQ$100,MATCH(FIXED(G$6,0,TRUE),ES_P1_0!$A$10:$AQ$10,0),FALSE)),":",VLOOKUP($A11,ES_P1_0!$A$10:$AQ$100,MATCH(FIXED(G$6,0,TRUE),ES_P1_0!$A$10:$AQ$10,0),FALSE))</f>
        <v>:</v>
      </c>
      <c r="H11" s="232">
        <f>IF(ISNA(VLOOKUP($A11,ES_P1_0!$A$10:$AQ$100,MATCH(FIXED(H$6,0,TRUE),ES_P1_0!$A$10:$AQ$10,0),FALSE)),":",VLOOKUP($A11,ES_P1_0!$A$10:$AQ$100,MATCH(FIXED(H$6,0,TRUE),ES_P1_0!$A$10:$AQ$10,0),FALSE))</f>
        <v>138.19999999999999</v>
      </c>
      <c r="I11" s="232">
        <f>IF(ISNA(VLOOKUP($A11,ES_P1_0!$A$10:$AQ$100,MATCH(FIXED(I$6,0,TRUE),ES_P1_0!$A$10:$AQ$10,0),FALSE)),":",VLOOKUP($A11,ES_P1_0!$A$10:$AQ$100,MATCH(FIXED(I$6,0,TRUE),ES_P1_0!$A$10:$AQ$10,0),FALSE))</f>
        <v>134.9</v>
      </c>
      <c r="J11" s="232">
        <f>IF(ISNA(VLOOKUP($A11,ES_P1_0!$A$10:$AQ$100,MATCH(FIXED(J$6,0,TRUE),ES_P1_0!$A$10:$AQ$10,0),FALSE)),":",VLOOKUP($A11,ES_P1_0!$A$10:$AQ$100,MATCH(FIXED(J$6,0,TRUE),ES_P1_0!$A$10:$AQ$10,0),FALSE))</f>
        <v>137.1</v>
      </c>
      <c r="K11" s="232">
        <f>IF(ISNA(VLOOKUP($A11,ES_P1_0!$A$10:$AQ$100,MATCH(FIXED(K$6,0,TRUE),ES_P1_0!$A$10:$AQ$10,0),FALSE)),":",VLOOKUP($A11,ES_P1_0!$A$10:$AQ$100,MATCH(FIXED(K$6,0,TRUE),ES_P1_0!$A$10:$AQ$10,0),FALSE))</f>
        <v>135.6</v>
      </c>
      <c r="L11" s="232">
        <f>IF(ISNA(VLOOKUP($A11,ES_P1_0!$A$10:$AQ$100,MATCH(FIXED(L$6,0,TRUE),ES_P1_0!$A$10:$AQ$10,0),FALSE)),":",VLOOKUP($A11,ES_P1_0!$A$10:$AQ$100,MATCH(FIXED(L$6,0,TRUE),ES_P1_0!$A$10:$AQ$10,0),FALSE))</f>
        <v>132.6</v>
      </c>
      <c r="M11" s="232">
        <f>IF(ISNA(VLOOKUP($A11,ES_P1_0!$A$10:$AQ$100,MATCH(FIXED(M$6,0,TRUE),ES_P1_0!$A$10:$AQ$10,0),FALSE)),":",VLOOKUP($A11,ES_P1_0!$A$10:$AQ$100,MATCH(FIXED(M$6,0,TRUE),ES_P1_0!$A$10:$AQ$10,0),FALSE))</f>
        <v>130.6</v>
      </c>
      <c r="N11" s="232">
        <f>IF(ISNA(VLOOKUP($A11,ES_P1_0!$A$10:$AQ$100,MATCH(FIXED(N$6,0,TRUE),ES_P1_0!$A$10:$AQ$10,0),FALSE)),":",VLOOKUP($A11,ES_P1_0!$A$10:$AQ$100,MATCH(FIXED(N$6,0,TRUE),ES_P1_0!$A$10:$AQ$10,0),FALSE))</f>
        <v>129.30000000000001</v>
      </c>
      <c r="O11" s="232">
        <f>IF(ISNA(VLOOKUP($A11,ES_P1_0!$A$10:$AQ$100,MATCH(FIXED(O$6,0,TRUE),ES_P1_0!$A$10:$AQ$10,0),FALSE)),":",VLOOKUP($A11,ES_P1_0!$A$10:$AQ$100,MATCH(FIXED(O$6,0,TRUE),ES_P1_0!$A$10:$AQ$10,0),FALSE))</f>
        <v>127.7</v>
      </c>
      <c r="P11" s="232">
        <f>IF(ISNA(VLOOKUP($A11,ES_P1_0!$A$10:$AQ$100,MATCH(FIXED(P$6,0,TRUE),ES_P1_0!$A$10:$AQ$10,0),FALSE)),":",VLOOKUP($A11,ES_P1_0!$A$10:$AQ$100,MATCH(FIXED(P$6,0,TRUE),ES_P1_0!$A$10:$AQ$10,0),FALSE))</f>
        <v>126.9</v>
      </c>
      <c r="Q11" s="232">
        <f>IF(ISNA(VLOOKUP($A11,ES_P1_0!$A$10:$AQ$100,MATCH(FIXED(Q$6,0,TRUE),ES_P1_0!$A$10:$AQ$10,0),FALSE)),":",VLOOKUP($A11,ES_P1_0!$A$10:$AQ$100,MATCH(FIXED(Q$6,0,TRUE),ES_P1_0!$A$10:$AQ$10,0),FALSE))</f>
        <v>127.9</v>
      </c>
      <c r="R11" s="232">
        <f>IF(ISNA(VLOOKUP($A11,ES_P1_0!$A$10:$AQ$100,MATCH(FIXED(R$6,0,TRUE),ES_P1_0!$A$10:$AQ$10,0),FALSE)),":",VLOOKUP($A11,ES_P1_0!$A$10:$AQ$100,MATCH(FIXED(R$6,0,TRUE),ES_P1_0!$A$10:$AQ$10,0),FALSE))</f>
        <v>129.80000000000001</v>
      </c>
      <c r="S11" s="232">
        <f>IF(ISNA(VLOOKUP($A11,ES_P1_0!$A$10:$AQ$100,MATCH(FIXED(S$6,0,TRUE),ES_P1_0!$A$10:$AQ$10,0),FALSE)),":",VLOOKUP($A11,ES_P1_0!$A$10:$AQ$100,MATCH(FIXED(S$6,0,TRUE),ES_P1_0!$A$10:$AQ$10,0),FALSE))</f>
        <v>128.6</v>
      </c>
      <c r="T11" s="232">
        <f>IF(ISNA(VLOOKUP($A11,ES_P1_0!$A$10:$AQ$100,MATCH(FIXED(T$6,0,TRUE),ES_P1_0!$A$10:$AQ$10,0),FALSE)),":",VLOOKUP($A11,ES_P1_0!$A$10:$AQ$100,MATCH(FIXED(T$6,0,TRUE),ES_P1_0!$A$10:$AQ$10,0),FALSE))</f>
        <v>128.6</v>
      </c>
      <c r="U11" s="232">
        <f>IF(ISNA(VLOOKUP($A11,ES_P1_0!$A$10:$AQ$100,MATCH(FIXED(U$6,0,TRUE),ES_P1_0!$A$10:$AQ$10,0),FALSE)),":",VLOOKUP($A11,ES_P1_0!$A$10:$AQ$100,MATCH(FIXED(U$6,0,TRUE),ES_P1_0!$A$10:$AQ$10,0),FALSE))</f>
        <v>127.4</v>
      </c>
      <c r="V11" s="232" t="str">
        <f>IF(ISNA(VLOOKUP($A11,ES_P1_0!$A$10:$AQ$100,MATCH(FIXED(V$6,0,TRUE),ES_P1_0!$A$10:$AQ$10,0),FALSE)),":",VLOOKUP($A11,ES_P1_0!$A$10:$AQ$100,MATCH(FIXED(V$6,0,TRUE),ES_P1_0!$A$10:$AQ$10,0),FALSE))</f>
        <v>:</v>
      </c>
      <c r="W11" s="232" t="str">
        <f>IF(ISNA(VLOOKUP($A11,ES_P1_0!$A$10:$AQ$100,MATCH(FIXED(W$6,0,TRUE),ES_P1_0!$A$10:$AQ$10,0),FALSE)),":",VLOOKUP($A11,ES_P1_0!$A$10:$AQ$100,MATCH(FIXED(W$6,0,TRUE),ES_P1_0!$A$10:$AQ$10,0),FALSE))</f>
        <v>:</v>
      </c>
    </row>
    <row r="12" spans="1:23">
      <c r="A12" s="230" t="str">
        <f>lookup!Z7</f>
        <v>Bulgaria</v>
      </c>
      <c r="B12" s="232" t="str">
        <f>VLOOKUP(A12,lookup!$Z$2:$AA$77,2,FALSE)</f>
        <v>Βουλγαρία</v>
      </c>
      <c r="C12" s="232" t="str">
        <f>IF(ISNA(VLOOKUP($A12,ES_P1_0!$A$10:$AQ$100,MATCH(FIXED(C$6,0,TRUE),ES_P1_0!$A$10:$AQ$10,0),FALSE)),":",VLOOKUP($A12,ES_P1_0!$A$10:$AQ$100,MATCH(FIXED(C$6,0,TRUE),ES_P1_0!$A$10:$AQ$10,0),FALSE))</f>
        <v>:</v>
      </c>
      <c r="D12" s="232" t="str">
        <f>IF(ISNA(VLOOKUP($A12,ES_P1_0!$A$10:$AQ$100,MATCH(FIXED(D$6,0,TRUE),ES_P1_0!$A$10:$AQ$10,0),FALSE)),":",VLOOKUP($A12,ES_P1_0!$A$10:$AQ$100,MATCH(FIXED(D$6,0,TRUE),ES_P1_0!$A$10:$AQ$10,0),FALSE))</f>
        <v>:</v>
      </c>
      <c r="E12" s="232" t="str">
        <f>IF(ISNA(VLOOKUP($A12,ES_P1_0!$A$10:$AQ$100,MATCH(FIXED(E$6,0,TRUE),ES_P1_0!$A$10:$AQ$10,0),FALSE)),":",VLOOKUP($A12,ES_P1_0!$A$10:$AQ$100,MATCH(FIXED(E$6,0,TRUE),ES_P1_0!$A$10:$AQ$10,0),FALSE))</f>
        <v>:</v>
      </c>
      <c r="F12" s="232" t="str">
        <f>IF(ISNA(VLOOKUP($A12,ES_P1_0!$A$10:$AQ$100,MATCH(FIXED(F$6,0,TRUE),ES_P1_0!$A$10:$AQ$10,0),FALSE)),":",VLOOKUP($A12,ES_P1_0!$A$10:$AQ$100,MATCH(FIXED(F$6,0,TRUE),ES_P1_0!$A$10:$AQ$10,0),FALSE))</f>
        <v>:</v>
      </c>
      <c r="G12" s="232" t="str">
        <f>IF(ISNA(VLOOKUP($A12,ES_P1_0!$A$10:$AQ$100,MATCH(FIXED(G$6,0,TRUE),ES_P1_0!$A$10:$AQ$10,0),FALSE)),":",VLOOKUP($A12,ES_P1_0!$A$10:$AQ$100,MATCH(FIXED(G$6,0,TRUE),ES_P1_0!$A$10:$AQ$10,0),FALSE))</f>
        <v>:</v>
      </c>
      <c r="H12" s="232">
        <f>IF(ISNA(VLOOKUP($A12,ES_P1_0!$A$10:$AQ$100,MATCH(FIXED(H$6,0,TRUE),ES_P1_0!$A$10:$AQ$10,0),FALSE)),":",VLOOKUP($A12,ES_P1_0!$A$10:$AQ$100,MATCH(FIXED(H$6,0,TRUE),ES_P1_0!$A$10:$AQ$10,0),FALSE))</f>
        <v>31.5</v>
      </c>
      <c r="I12" s="232">
        <f>IF(ISNA(VLOOKUP($A12,ES_P1_0!$A$10:$AQ$100,MATCH(FIXED(I$6,0,TRUE),ES_P1_0!$A$10:$AQ$10,0),FALSE)),":",VLOOKUP($A12,ES_P1_0!$A$10:$AQ$100,MATCH(FIXED(I$6,0,TRUE),ES_P1_0!$A$10:$AQ$10,0),FALSE))</f>
        <v>32.299999999999997</v>
      </c>
      <c r="J12" s="232">
        <f>IF(ISNA(VLOOKUP($A12,ES_P1_0!$A$10:$AQ$100,MATCH(FIXED(J$6,0,TRUE),ES_P1_0!$A$10:$AQ$10,0),FALSE)),":",VLOOKUP($A12,ES_P1_0!$A$10:$AQ$100,MATCH(FIXED(J$6,0,TRUE),ES_P1_0!$A$10:$AQ$10,0),FALSE))</f>
        <v>34</v>
      </c>
      <c r="K12" s="232">
        <f>IF(ISNA(VLOOKUP($A12,ES_P1_0!$A$10:$AQ$100,MATCH(FIXED(K$6,0,TRUE),ES_P1_0!$A$10:$AQ$10,0),FALSE)),":",VLOOKUP($A12,ES_P1_0!$A$10:$AQ$100,MATCH(FIXED(K$6,0,TRUE),ES_P1_0!$A$10:$AQ$10,0),FALSE))</f>
        <v>34.799999999999997</v>
      </c>
      <c r="L12" s="232">
        <f>IF(ISNA(VLOOKUP($A12,ES_P1_0!$A$10:$AQ$100,MATCH(FIXED(L$6,0,TRUE),ES_P1_0!$A$10:$AQ$10,0),FALSE)),":",VLOOKUP($A12,ES_P1_0!$A$10:$AQ$100,MATCH(FIXED(L$6,0,TRUE),ES_P1_0!$A$10:$AQ$10,0),FALSE))</f>
        <v>34.799999999999997</v>
      </c>
      <c r="M12" s="232">
        <f>IF(ISNA(VLOOKUP($A12,ES_P1_0!$A$10:$AQ$100,MATCH(FIXED(M$6,0,TRUE),ES_P1_0!$A$10:$AQ$10,0),FALSE)),":",VLOOKUP($A12,ES_P1_0!$A$10:$AQ$100,MATCH(FIXED(M$6,0,TRUE),ES_P1_0!$A$10:$AQ$10,0),FALSE))</f>
        <v>35.799999999999997</v>
      </c>
      <c r="N12" s="232">
        <f>IF(ISNA(VLOOKUP($A12,ES_P1_0!$A$10:$AQ$100,MATCH(FIXED(N$6,0,TRUE),ES_P1_0!$A$10:$AQ$10,0),FALSE)),":",VLOOKUP($A12,ES_P1_0!$A$10:$AQ$100,MATCH(FIXED(N$6,0,TRUE),ES_P1_0!$A$10:$AQ$10,0),FALSE))</f>
        <v>36.4</v>
      </c>
      <c r="O12" s="232">
        <f>IF(ISNA(VLOOKUP($A12,ES_P1_0!$A$10:$AQ$100,MATCH(FIXED(O$6,0,TRUE),ES_P1_0!$A$10:$AQ$10,0),FALSE)),":",VLOOKUP($A12,ES_P1_0!$A$10:$AQ$100,MATCH(FIXED(O$6,0,TRUE),ES_P1_0!$A$10:$AQ$10,0),FALSE))</f>
        <v>37.5</v>
      </c>
      <c r="P12" s="232">
        <f>IF(ISNA(VLOOKUP($A12,ES_P1_0!$A$10:$AQ$100,MATCH(FIXED(P$6,0,TRUE),ES_P1_0!$A$10:$AQ$10,0),FALSE)),":",VLOOKUP($A12,ES_P1_0!$A$10:$AQ$100,MATCH(FIXED(P$6,0,TRUE),ES_P1_0!$A$10:$AQ$10,0),FALSE))</f>
        <v>39.700000000000003</v>
      </c>
      <c r="Q12" s="232">
        <f>IF(ISNA(VLOOKUP($A12,ES_P1_0!$A$10:$AQ$100,MATCH(FIXED(Q$6,0,TRUE),ES_P1_0!$A$10:$AQ$10,0),FALSE)),":",VLOOKUP($A12,ES_P1_0!$A$10:$AQ$100,MATCH(FIXED(Q$6,0,TRUE),ES_P1_0!$A$10:$AQ$10,0),FALSE))</f>
        <v>39.700000000000003</v>
      </c>
      <c r="R12" s="232">
        <f>IF(ISNA(VLOOKUP($A12,ES_P1_0!$A$10:$AQ$100,MATCH(FIXED(R$6,0,TRUE),ES_P1_0!$A$10:$AQ$10,0),FALSE)),":",VLOOKUP($A12,ES_P1_0!$A$10:$AQ$100,MATCH(FIXED(R$6,0,TRUE),ES_P1_0!$A$10:$AQ$10,0),FALSE))</f>
        <v>40.9</v>
      </c>
      <c r="S12" s="232">
        <f>IF(ISNA(VLOOKUP($A12,ES_P1_0!$A$10:$AQ$100,MATCH(FIXED(S$6,0,TRUE),ES_P1_0!$A$10:$AQ$10,0),FALSE)),":",VLOOKUP($A12,ES_P1_0!$A$10:$AQ$100,MATCH(FIXED(S$6,0,TRUE),ES_P1_0!$A$10:$AQ$10,0),FALSE))</f>
        <v>43</v>
      </c>
      <c r="T12" s="232">
        <f>IF(ISNA(VLOOKUP($A12,ES_P1_0!$A$10:$AQ$100,MATCH(FIXED(T$6,0,TRUE),ES_P1_0!$A$10:$AQ$10,0),FALSE)),":",VLOOKUP($A12,ES_P1_0!$A$10:$AQ$100,MATCH(FIXED(T$6,0,TRUE),ES_P1_0!$A$10:$AQ$10,0),FALSE))</f>
        <v>44.5</v>
      </c>
      <c r="U12" s="232">
        <f>IF(ISNA(VLOOKUP($A12,ES_P1_0!$A$10:$AQ$100,MATCH(FIXED(U$6,0,TRUE),ES_P1_0!$A$10:$AQ$10,0),FALSE)),":",VLOOKUP($A12,ES_P1_0!$A$10:$AQ$100,MATCH(FIXED(U$6,0,TRUE),ES_P1_0!$A$10:$AQ$10,0),FALSE))</f>
        <v>43.4</v>
      </c>
      <c r="V12" s="232" t="str">
        <f>IF(ISNA(VLOOKUP($A12,ES_P1_0!$A$10:$AQ$100,MATCH(FIXED(V$6,0,TRUE),ES_P1_0!$A$10:$AQ$10,0),FALSE)),":",VLOOKUP($A12,ES_P1_0!$A$10:$AQ$100,MATCH(FIXED(V$6,0,TRUE),ES_P1_0!$A$10:$AQ$10,0),FALSE))</f>
        <v>:</v>
      </c>
      <c r="W12" s="232" t="str">
        <f>IF(ISNA(VLOOKUP($A12,ES_P1_0!$A$10:$AQ$100,MATCH(FIXED(W$6,0,TRUE),ES_P1_0!$A$10:$AQ$10,0),FALSE)),":",VLOOKUP($A12,ES_P1_0!$A$10:$AQ$100,MATCH(FIXED(W$6,0,TRUE),ES_P1_0!$A$10:$AQ$10,0),FALSE))</f>
        <v>:</v>
      </c>
    </row>
    <row r="13" spans="1:23">
      <c r="A13" s="230" t="str">
        <f>lookup!Z8</f>
        <v>Czech Republic</v>
      </c>
      <c r="B13" s="232" t="str">
        <f>VLOOKUP(A13,lookup!$Z$2:$AA$77,2,FALSE)</f>
        <v>Τσεχία</v>
      </c>
      <c r="C13" s="232" t="str">
        <f>IF(ISNA(VLOOKUP($A13,ES_P1_0!$A$10:$AQ$100,MATCH(FIXED(C$6,0,TRUE),ES_P1_0!$A$10:$AQ$10,0),FALSE)),":",VLOOKUP($A13,ES_P1_0!$A$10:$AQ$100,MATCH(FIXED(C$6,0,TRUE),ES_P1_0!$A$10:$AQ$10,0),FALSE))</f>
        <v>:</v>
      </c>
      <c r="D13" s="232" t="str">
        <f>IF(ISNA(VLOOKUP($A13,ES_P1_0!$A$10:$AQ$100,MATCH(FIXED(D$6,0,TRUE),ES_P1_0!$A$10:$AQ$10,0),FALSE)),":",VLOOKUP($A13,ES_P1_0!$A$10:$AQ$100,MATCH(FIXED(D$6,0,TRUE),ES_P1_0!$A$10:$AQ$10,0),FALSE))</f>
        <v>:</v>
      </c>
      <c r="E13" s="232" t="str">
        <f>IF(ISNA(VLOOKUP($A13,ES_P1_0!$A$10:$AQ$100,MATCH(FIXED(E$6,0,TRUE),ES_P1_0!$A$10:$AQ$10,0),FALSE)),":",VLOOKUP($A13,ES_P1_0!$A$10:$AQ$100,MATCH(FIXED(E$6,0,TRUE),ES_P1_0!$A$10:$AQ$10,0),FALSE))</f>
        <v>:</v>
      </c>
      <c r="F13" s="232" t="str">
        <f>IF(ISNA(VLOOKUP($A13,ES_P1_0!$A$10:$AQ$100,MATCH(FIXED(F$6,0,TRUE),ES_P1_0!$A$10:$AQ$10,0),FALSE)),":",VLOOKUP($A13,ES_P1_0!$A$10:$AQ$100,MATCH(FIXED(F$6,0,TRUE),ES_P1_0!$A$10:$AQ$10,0),FALSE))</f>
        <v>:</v>
      </c>
      <c r="G13" s="232" t="str">
        <f>IF(ISNA(VLOOKUP($A13,ES_P1_0!$A$10:$AQ$100,MATCH(FIXED(G$6,0,TRUE),ES_P1_0!$A$10:$AQ$10,0),FALSE)),":",VLOOKUP($A13,ES_P1_0!$A$10:$AQ$100,MATCH(FIXED(G$6,0,TRUE),ES_P1_0!$A$10:$AQ$10,0),FALSE))</f>
        <v>:</v>
      </c>
      <c r="H13" s="232">
        <f>IF(ISNA(VLOOKUP($A13,ES_P1_0!$A$10:$AQ$100,MATCH(FIXED(H$6,0,TRUE),ES_P1_0!$A$10:$AQ$10,0),FALSE)),":",VLOOKUP($A13,ES_P1_0!$A$10:$AQ$100,MATCH(FIXED(H$6,0,TRUE),ES_P1_0!$A$10:$AQ$10,0),FALSE))</f>
        <v>66</v>
      </c>
      <c r="I13" s="232">
        <f>IF(ISNA(VLOOKUP($A13,ES_P1_0!$A$10:$AQ$100,MATCH(FIXED(I$6,0,TRUE),ES_P1_0!$A$10:$AQ$10,0),FALSE)),":",VLOOKUP($A13,ES_P1_0!$A$10:$AQ$100,MATCH(FIXED(I$6,0,TRUE),ES_P1_0!$A$10:$AQ$10,0),FALSE))</f>
        <v>68.2</v>
      </c>
      <c r="J13" s="232">
        <f>IF(ISNA(VLOOKUP($A13,ES_P1_0!$A$10:$AQ$100,MATCH(FIXED(J$6,0,TRUE),ES_P1_0!$A$10:$AQ$10,0),FALSE)),":",VLOOKUP($A13,ES_P1_0!$A$10:$AQ$100,MATCH(FIXED(J$6,0,TRUE),ES_P1_0!$A$10:$AQ$10,0),FALSE))</f>
        <v>67.7</v>
      </c>
      <c r="K13" s="232">
        <f>IF(ISNA(VLOOKUP($A13,ES_P1_0!$A$10:$AQ$100,MATCH(FIXED(K$6,0,TRUE),ES_P1_0!$A$10:$AQ$10,0),FALSE)),":",VLOOKUP($A13,ES_P1_0!$A$10:$AQ$100,MATCH(FIXED(K$6,0,TRUE),ES_P1_0!$A$10:$AQ$10,0),FALSE))</f>
        <v>71.2</v>
      </c>
      <c r="L13" s="232">
        <f>IF(ISNA(VLOOKUP($A13,ES_P1_0!$A$10:$AQ$100,MATCH(FIXED(L$6,0,TRUE),ES_P1_0!$A$10:$AQ$10,0),FALSE)),":",VLOOKUP($A13,ES_P1_0!$A$10:$AQ$100,MATCH(FIXED(L$6,0,TRUE),ES_P1_0!$A$10:$AQ$10,0),FALSE))</f>
        <v>73.099999999999994</v>
      </c>
      <c r="M13" s="232">
        <f>IF(ISNA(VLOOKUP($A13,ES_P1_0!$A$10:$AQ$100,MATCH(FIXED(M$6,0,TRUE),ES_P1_0!$A$10:$AQ$10,0),FALSE)),":",VLOOKUP($A13,ES_P1_0!$A$10:$AQ$100,MATCH(FIXED(M$6,0,TRUE),ES_P1_0!$A$10:$AQ$10,0),FALSE))</f>
        <v>73.099999999999994</v>
      </c>
      <c r="N13" s="232">
        <f>IF(ISNA(VLOOKUP($A13,ES_P1_0!$A$10:$AQ$100,MATCH(FIXED(N$6,0,TRUE),ES_P1_0!$A$10:$AQ$10,0),FALSE)),":",VLOOKUP($A13,ES_P1_0!$A$10:$AQ$100,MATCH(FIXED(N$6,0,TRUE),ES_P1_0!$A$10:$AQ$10,0),FALSE))</f>
        <v>74</v>
      </c>
      <c r="O13" s="232">
        <f>IF(ISNA(VLOOKUP($A13,ES_P1_0!$A$10:$AQ$100,MATCH(FIXED(O$6,0,TRUE),ES_P1_0!$A$10:$AQ$10,0),FALSE)),":",VLOOKUP($A13,ES_P1_0!$A$10:$AQ$100,MATCH(FIXED(O$6,0,TRUE),ES_P1_0!$A$10:$AQ$10,0),FALSE))</f>
        <v>76.3</v>
      </c>
      <c r="P13" s="232">
        <f>IF(ISNA(VLOOKUP($A13,ES_P1_0!$A$10:$AQ$100,MATCH(FIXED(P$6,0,TRUE),ES_P1_0!$A$10:$AQ$10,0),FALSE)),":",VLOOKUP($A13,ES_P1_0!$A$10:$AQ$100,MATCH(FIXED(P$6,0,TRUE),ES_P1_0!$A$10:$AQ$10,0),FALSE))</f>
        <v>74.099999999999994</v>
      </c>
      <c r="Q13" s="232">
        <f>IF(ISNA(VLOOKUP($A13,ES_P1_0!$A$10:$AQ$100,MATCH(FIXED(Q$6,0,TRUE),ES_P1_0!$A$10:$AQ$10,0),FALSE)),":",VLOOKUP($A13,ES_P1_0!$A$10:$AQ$100,MATCH(FIXED(Q$6,0,TRUE),ES_P1_0!$A$10:$AQ$10,0),FALSE))</f>
        <v>75.900000000000006</v>
      </c>
      <c r="R13" s="232">
        <f>IF(ISNA(VLOOKUP($A13,ES_P1_0!$A$10:$AQ$100,MATCH(FIXED(R$6,0,TRUE),ES_P1_0!$A$10:$AQ$10,0),FALSE)),":",VLOOKUP($A13,ES_P1_0!$A$10:$AQ$100,MATCH(FIXED(R$6,0,TRUE),ES_P1_0!$A$10:$AQ$10,0),FALSE))</f>
        <v>74.3</v>
      </c>
      <c r="S13" s="232">
        <f>IF(ISNA(VLOOKUP($A13,ES_P1_0!$A$10:$AQ$100,MATCH(FIXED(S$6,0,TRUE),ES_P1_0!$A$10:$AQ$10,0),FALSE)),":",VLOOKUP($A13,ES_P1_0!$A$10:$AQ$100,MATCH(FIXED(S$6,0,TRUE),ES_P1_0!$A$10:$AQ$10,0),FALSE))</f>
        <v>74.599999999999994</v>
      </c>
      <c r="T13" s="232">
        <f>IF(ISNA(VLOOKUP($A13,ES_P1_0!$A$10:$AQ$100,MATCH(FIXED(T$6,0,TRUE),ES_P1_0!$A$10:$AQ$10,0),FALSE)),":",VLOOKUP($A13,ES_P1_0!$A$10:$AQ$100,MATCH(FIXED(T$6,0,TRUE),ES_P1_0!$A$10:$AQ$10,0),FALSE))</f>
        <v>73.900000000000006</v>
      </c>
      <c r="U13" s="232">
        <f>IF(ISNA(VLOOKUP($A13,ES_P1_0!$A$10:$AQ$100,MATCH(FIXED(U$6,0,TRUE),ES_P1_0!$A$10:$AQ$10,0),FALSE)),":",VLOOKUP($A13,ES_P1_0!$A$10:$AQ$100,MATCH(FIXED(U$6,0,TRUE),ES_P1_0!$A$10:$AQ$10,0),FALSE))</f>
        <v>72</v>
      </c>
      <c r="V13" s="232" t="str">
        <f>IF(ISNA(VLOOKUP($A13,ES_P1_0!$A$10:$AQ$100,MATCH(FIXED(V$6,0,TRUE),ES_P1_0!$A$10:$AQ$10,0),FALSE)),":",VLOOKUP($A13,ES_P1_0!$A$10:$AQ$100,MATCH(FIXED(V$6,0,TRUE),ES_P1_0!$A$10:$AQ$10,0),FALSE))</f>
        <v>:</v>
      </c>
      <c r="W13" s="232" t="str">
        <f>IF(ISNA(VLOOKUP($A13,ES_P1_0!$A$10:$AQ$100,MATCH(FIXED(W$6,0,TRUE),ES_P1_0!$A$10:$AQ$10,0),FALSE)),":",VLOOKUP($A13,ES_P1_0!$A$10:$AQ$100,MATCH(FIXED(W$6,0,TRUE),ES_P1_0!$A$10:$AQ$10,0),FALSE))</f>
        <v>:</v>
      </c>
    </row>
    <row r="14" spans="1:23">
      <c r="A14" s="230" t="str">
        <f>lookup!Z9</f>
        <v>Denmark</v>
      </c>
      <c r="B14" s="232" t="str">
        <f>VLOOKUP(A14,lookup!$Z$2:$AA$77,2,FALSE)</f>
        <v>Δανία</v>
      </c>
      <c r="C14" s="232" t="str">
        <f>IF(ISNA(VLOOKUP($A14,ES_P1_0!$A$10:$AQ$100,MATCH(FIXED(C$6,0,TRUE),ES_P1_0!$A$10:$AQ$10,0),FALSE)),":",VLOOKUP($A14,ES_P1_0!$A$10:$AQ$100,MATCH(FIXED(C$6,0,TRUE),ES_P1_0!$A$10:$AQ$10,0),FALSE))</f>
        <v>:</v>
      </c>
      <c r="D14" s="232" t="str">
        <f>IF(ISNA(VLOOKUP($A14,ES_P1_0!$A$10:$AQ$100,MATCH(FIXED(D$6,0,TRUE),ES_P1_0!$A$10:$AQ$10,0),FALSE)),":",VLOOKUP($A14,ES_P1_0!$A$10:$AQ$100,MATCH(FIXED(D$6,0,TRUE),ES_P1_0!$A$10:$AQ$10,0),FALSE))</f>
        <v>:</v>
      </c>
      <c r="E14" s="232" t="str">
        <f>IF(ISNA(VLOOKUP($A14,ES_P1_0!$A$10:$AQ$100,MATCH(FIXED(E$6,0,TRUE),ES_P1_0!$A$10:$AQ$10,0),FALSE)),":",VLOOKUP($A14,ES_P1_0!$A$10:$AQ$100,MATCH(FIXED(E$6,0,TRUE),ES_P1_0!$A$10:$AQ$10,0),FALSE))</f>
        <v>:</v>
      </c>
      <c r="F14" s="232" t="str">
        <f>IF(ISNA(VLOOKUP($A14,ES_P1_0!$A$10:$AQ$100,MATCH(FIXED(F$6,0,TRUE),ES_P1_0!$A$10:$AQ$10,0),FALSE)),":",VLOOKUP($A14,ES_P1_0!$A$10:$AQ$100,MATCH(FIXED(F$6,0,TRUE),ES_P1_0!$A$10:$AQ$10,0),FALSE))</f>
        <v>:</v>
      </c>
      <c r="G14" s="232" t="str">
        <f>IF(ISNA(VLOOKUP($A14,ES_P1_0!$A$10:$AQ$100,MATCH(FIXED(G$6,0,TRUE),ES_P1_0!$A$10:$AQ$10,0),FALSE)),":",VLOOKUP($A14,ES_P1_0!$A$10:$AQ$100,MATCH(FIXED(G$6,0,TRUE),ES_P1_0!$A$10:$AQ$10,0),FALSE))</f>
        <v>:</v>
      </c>
      <c r="H14" s="232">
        <f>IF(ISNA(VLOOKUP($A14,ES_P1_0!$A$10:$AQ$100,MATCH(FIXED(H$6,0,TRUE),ES_P1_0!$A$10:$AQ$10,0),FALSE)),":",VLOOKUP($A14,ES_P1_0!$A$10:$AQ$100,MATCH(FIXED(H$6,0,TRUE),ES_P1_0!$A$10:$AQ$10,0),FALSE))</f>
        <v>111.8</v>
      </c>
      <c r="I14" s="232">
        <f>IF(ISNA(VLOOKUP($A14,ES_P1_0!$A$10:$AQ$100,MATCH(FIXED(I$6,0,TRUE),ES_P1_0!$A$10:$AQ$10,0),FALSE)),":",VLOOKUP($A14,ES_P1_0!$A$10:$AQ$100,MATCH(FIXED(I$6,0,TRUE),ES_P1_0!$A$10:$AQ$10,0),FALSE))</f>
        <v>108.6</v>
      </c>
      <c r="J14" s="232">
        <f>IF(ISNA(VLOOKUP($A14,ES_P1_0!$A$10:$AQ$100,MATCH(FIXED(J$6,0,TRUE),ES_P1_0!$A$10:$AQ$10,0),FALSE)),":",VLOOKUP($A14,ES_P1_0!$A$10:$AQ$100,MATCH(FIXED(J$6,0,TRUE),ES_P1_0!$A$10:$AQ$10,0),FALSE))</f>
        <v>109.1</v>
      </c>
      <c r="K14" s="232">
        <f>IF(ISNA(VLOOKUP($A14,ES_P1_0!$A$10:$AQ$100,MATCH(FIXED(K$6,0,TRUE),ES_P1_0!$A$10:$AQ$10,0),FALSE)),":",VLOOKUP($A14,ES_P1_0!$A$10:$AQ$100,MATCH(FIXED(K$6,0,TRUE),ES_P1_0!$A$10:$AQ$10,0),FALSE))</f>
        <v>106.9</v>
      </c>
      <c r="L14" s="232">
        <f>IF(ISNA(VLOOKUP($A14,ES_P1_0!$A$10:$AQ$100,MATCH(FIXED(L$6,0,TRUE),ES_P1_0!$A$10:$AQ$10,0),FALSE)),":",VLOOKUP($A14,ES_P1_0!$A$10:$AQ$100,MATCH(FIXED(L$6,0,TRUE),ES_P1_0!$A$10:$AQ$10,0),FALSE))</f>
        <v>109.3</v>
      </c>
      <c r="M14" s="232">
        <f>IF(ISNA(VLOOKUP($A14,ES_P1_0!$A$10:$AQ$100,MATCH(FIXED(M$6,0,TRUE),ES_P1_0!$A$10:$AQ$10,0),FALSE)),":",VLOOKUP($A14,ES_P1_0!$A$10:$AQ$100,MATCH(FIXED(M$6,0,TRUE),ES_P1_0!$A$10:$AQ$10,0),FALSE))</f>
        <v>107.3</v>
      </c>
      <c r="N14" s="232">
        <f>IF(ISNA(VLOOKUP($A14,ES_P1_0!$A$10:$AQ$100,MATCH(FIXED(N$6,0,TRUE),ES_P1_0!$A$10:$AQ$10,0),FALSE)),":",VLOOKUP($A14,ES_P1_0!$A$10:$AQ$100,MATCH(FIXED(N$6,0,TRUE),ES_P1_0!$A$10:$AQ$10,0),FALSE))</f>
        <v>107.1</v>
      </c>
      <c r="O14" s="232">
        <f>IF(ISNA(VLOOKUP($A14,ES_P1_0!$A$10:$AQ$100,MATCH(FIXED(O$6,0,TRUE),ES_P1_0!$A$10:$AQ$10,0),FALSE)),":",VLOOKUP($A14,ES_P1_0!$A$10:$AQ$100,MATCH(FIXED(O$6,0,TRUE),ES_P1_0!$A$10:$AQ$10,0),FALSE))</f>
        <v>104.8</v>
      </c>
      <c r="P14" s="232">
        <f>IF(ISNA(VLOOKUP($A14,ES_P1_0!$A$10:$AQ$100,MATCH(FIXED(P$6,0,TRUE),ES_P1_0!$A$10:$AQ$10,0),FALSE)),":",VLOOKUP($A14,ES_P1_0!$A$10:$AQ$100,MATCH(FIXED(P$6,0,TRUE),ES_P1_0!$A$10:$AQ$10,0),FALSE))</f>
        <v>105.9</v>
      </c>
      <c r="Q14" s="232">
        <f>IF(ISNA(VLOOKUP($A14,ES_P1_0!$A$10:$AQ$100,MATCH(FIXED(Q$6,0,TRUE),ES_P1_0!$A$10:$AQ$10,0),FALSE)),":",VLOOKUP($A14,ES_P1_0!$A$10:$AQ$100,MATCH(FIXED(Q$6,0,TRUE),ES_P1_0!$A$10:$AQ$10,0),FALSE))</f>
        <v>106.9</v>
      </c>
      <c r="R14" s="232">
        <f>IF(ISNA(VLOOKUP($A14,ES_P1_0!$A$10:$AQ$100,MATCH(FIXED(R$6,0,TRUE),ES_P1_0!$A$10:$AQ$10,0),FALSE)),":",VLOOKUP($A14,ES_P1_0!$A$10:$AQ$100,MATCH(FIXED(R$6,0,TRUE),ES_P1_0!$A$10:$AQ$10,0),FALSE))</f>
        <v>112.9</v>
      </c>
      <c r="S14" s="232">
        <f>IF(ISNA(VLOOKUP($A14,ES_P1_0!$A$10:$AQ$100,MATCH(FIXED(S$6,0,TRUE),ES_P1_0!$A$10:$AQ$10,0),FALSE)),":",VLOOKUP($A14,ES_P1_0!$A$10:$AQ$100,MATCH(FIXED(S$6,0,TRUE),ES_P1_0!$A$10:$AQ$10,0),FALSE))</f>
        <v>111.5</v>
      </c>
      <c r="T14" s="232">
        <f>IF(ISNA(VLOOKUP($A14,ES_P1_0!$A$10:$AQ$100,MATCH(FIXED(T$6,0,TRUE),ES_P1_0!$A$10:$AQ$10,0),FALSE)),":",VLOOKUP($A14,ES_P1_0!$A$10:$AQ$100,MATCH(FIXED(T$6,0,TRUE),ES_P1_0!$A$10:$AQ$10,0),FALSE))</f>
        <v>112.2</v>
      </c>
      <c r="U14" s="232">
        <f>IF(ISNA(VLOOKUP($A14,ES_P1_0!$A$10:$AQ$100,MATCH(FIXED(U$6,0,TRUE),ES_P1_0!$A$10:$AQ$10,0),FALSE)),":",VLOOKUP($A14,ES_P1_0!$A$10:$AQ$100,MATCH(FIXED(U$6,0,TRUE),ES_P1_0!$A$10:$AQ$10,0),FALSE))</f>
        <v>111.1</v>
      </c>
      <c r="V14" s="232" t="str">
        <f>IF(ISNA(VLOOKUP($A14,ES_P1_0!$A$10:$AQ$100,MATCH(FIXED(V$6,0,TRUE),ES_P1_0!$A$10:$AQ$10,0),FALSE)),":",VLOOKUP($A14,ES_P1_0!$A$10:$AQ$100,MATCH(FIXED(V$6,0,TRUE),ES_P1_0!$A$10:$AQ$10,0),FALSE))</f>
        <v>:</v>
      </c>
      <c r="W14" s="232" t="str">
        <f>IF(ISNA(VLOOKUP($A14,ES_P1_0!$A$10:$AQ$100,MATCH(FIXED(W$6,0,TRUE),ES_P1_0!$A$10:$AQ$10,0),FALSE)),":",VLOOKUP($A14,ES_P1_0!$A$10:$AQ$100,MATCH(FIXED(W$6,0,TRUE),ES_P1_0!$A$10:$AQ$10,0),FALSE))</f>
        <v>:</v>
      </c>
    </row>
    <row r="15" spans="1:23">
      <c r="A15" s="230" t="str">
        <f>lookup!Z10</f>
        <v>Germany (until 1990 former territory of the FRG)</v>
      </c>
      <c r="B15" s="232" t="str">
        <f>VLOOKUP(A15,lookup!$Z$2:$AA$77,2,FALSE)</f>
        <v>Γερμανία</v>
      </c>
      <c r="C15" s="232" t="str">
        <f>IF(ISNA(VLOOKUP($A15,ES_P1_0!$A$10:$AQ$100,MATCH(FIXED(C$6,0,TRUE),ES_P1_0!$A$10:$AQ$10,0),FALSE)),":",VLOOKUP($A15,ES_P1_0!$A$10:$AQ$100,MATCH(FIXED(C$6,0,TRUE),ES_P1_0!$A$10:$AQ$10,0),FALSE))</f>
        <v>:</v>
      </c>
      <c r="D15" s="232" t="str">
        <f>IF(ISNA(VLOOKUP($A15,ES_P1_0!$A$10:$AQ$100,MATCH(FIXED(D$6,0,TRUE),ES_P1_0!$A$10:$AQ$10,0),FALSE)),":",VLOOKUP($A15,ES_P1_0!$A$10:$AQ$100,MATCH(FIXED(D$6,0,TRUE),ES_P1_0!$A$10:$AQ$10,0),FALSE))</f>
        <v>:</v>
      </c>
      <c r="E15" s="232" t="str">
        <f>IF(ISNA(VLOOKUP($A15,ES_P1_0!$A$10:$AQ$100,MATCH(FIXED(E$6,0,TRUE),ES_P1_0!$A$10:$AQ$10,0),FALSE)),":",VLOOKUP($A15,ES_P1_0!$A$10:$AQ$100,MATCH(FIXED(E$6,0,TRUE),ES_P1_0!$A$10:$AQ$10,0),FALSE))</f>
        <v>:</v>
      </c>
      <c r="F15" s="232" t="str">
        <f>IF(ISNA(VLOOKUP($A15,ES_P1_0!$A$10:$AQ$100,MATCH(FIXED(F$6,0,TRUE),ES_P1_0!$A$10:$AQ$10,0),FALSE)),":",VLOOKUP($A15,ES_P1_0!$A$10:$AQ$100,MATCH(FIXED(F$6,0,TRUE),ES_P1_0!$A$10:$AQ$10,0),FALSE))</f>
        <v>:</v>
      </c>
      <c r="G15" s="232" t="str">
        <f>IF(ISNA(VLOOKUP($A15,ES_P1_0!$A$10:$AQ$100,MATCH(FIXED(G$6,0,TRUE),ES_P1_0!$A$10:$AQ$10,0),FALSE)),":",VLOOKUP($A15,ES_P1_0!$A$10:$AQ$100,MATCH(FIXED(G$6,0,TRUE),ES_P1_0!$A$10:$AQ$10,0),FALSE))</f>
        <v>:</v>
      </c>
      <c r="H15" s="232">
        <f>IF(ISNA(VLOOKUP($A15,ES_P1_0!$A$10:$AQ$100,MATCH(FIXED(H$6,0,TRUE),ES_P1_0!$A$10:$AQ$10,0),FALSE)),":",VLOOKUP($A15,ES_P1_0!$A$10:$AQ$100,MATCH(FIXED(H$6,0,TRUE),ES_P1_0!$A$10:$AQ$10,0),FALSE))</f>
        <v>107.9</v>
      </c>
      <c r="I15" s="232">
        <f>IF(ISNA(VLOOKUP($A15,ES_P1_0!$A$10:$AQ$100,MATCH(FIXED(I$6,0,TRUE),ES_P1_0!$A$10:$AQ$10,0),FALSE)),":",VLOOKUP($A15,ES_P1_0!$A$10:$AQ$100,MATCH(FIXED(I$6,0,TRUE),ES_P1_0!$A$10:$AQ$10,0),FALSE))</f>
        <v>106.8</v>
      </c>
      <c r="J15" s="232">
        <f>IF(ISNA(VLOOKUP($A15,ES_P1_0!$A$10:$AQ$100,MATCH(FIXED(J$6,0,TRUE),ES_P1_0!$A$10:$AQ$10,0),FALSE)),":",VLOOKUP($A15,ES_P1_0!$A$10:$AQ$100,MATCH(FIXED(J$6,0,TRUE),ES_P1_0!$A$10:$AQ$10,0),FALSE))</f>
        <v>106</v>
      </c>
      <c r="K15" s="232">
        <f>IF(ISNA(VLOOKUP($A15,ES_P1_0!$A$10:$AQ$100,MATCH(FIXED(K$6,0,TRUE),ES_P1_0!$A$10:$AQ$10,0),FALSE)),":",VLOOKUP($A15,ES_P1_0!$A$10:$AQ$100,MATCH(FIXED(K$6,0,TRUE),ES_P1_0!$A$10:$AQ$10,0),FALSE))</f>
        <v>108</v>
      </c>
      <c r="L15" s="232">
        <f>IF(ISNA(VLOOKUP($A15,ES_P1_0!$A$10:$AQ$100,MATCH(FIXED(L$6,0,TRUE),ES_P1_0!$A$10:$AQ$10,0),FALSE)),":",VLOOKUP($A15,ES_P1_0!$A$10:$AQ$100,MATCH(FIXED(L$6,0,TRUE),ES_P1_0!$A$10:$AQ$10,0),FALSE))</f>
        <v>107.7</v>
      </c>
      <c r="M15" s="232">
        <f>IF(ISNA(VLOOKUP($A15,ES_P1_0!$A$10:$AQ$100,MATCH(FIXED(M$6,0,TRUE),ES_P1_0!$A$10:$AQ$10,0),FALSE)),":",VLOOKUP($A15,ES_P1_0!$A$10:$AQ$100,MATCH(FIXED(M$6,0,TRUE),ES_P1_0!$A$10:$AQ$10,0),FALSE))</f>
        <v>108.7</v>
      </c>
      <c r="N15" s="232">
        <f>IF(ISNA(VLOOKUP($A15,ES_P1_0!$A$10:$AQ$100,MATCH(FIXED(N$6,0,TRUE),ES_P1_0!$A$10:$AQ$10,0),FALSE)),":",VLOOKUP($A15,ES_P1_0!$A$10:$AQ$100,MATCH(FIXED(N$6,0,TRUE),ES_P1_0!$A$10:$AQ$10,0),FALSE))</f>
        <v>108.8</v>
      </c>
      <c r="O15" s="232">
        <f>IF(ISNA(VLOOKUP($A15,ES_P1_0!$A$10:$AQ$100,MATCH(FIXED(O$6,0,TRUE),ES_P1_0!$A$10:$AQ$10,0),FALSE)),":",VLOOKUP($A15,ES_P1_0!$A$10:$AQ$100,MATCH(FIXED(O$6,0,TRUE),ES_P1_0!$A$10:$AQ$10,0),FALSE))</f>
        <v>108.4</v>
      </c>
      <c r="P15" s="232">
        <f>IF(ISNA(VLOOKUP($A15,ES_P1_0!$A$10:$AQ$100,MATCH(FIXED(P$6,0,TRUE),ES_P1_0!$A$10:$AQ$10,0),FALSE)),":",VLOOKUP($A15,ES_P1_0!$A$10:$AQ$100,MATCH(FIXED(P$6,0,TRUE),ES_P1_0!$A$10:$AQ$10,0),FALSE))</f>
        <v>107.9</v>
      </c>
      <c r="Q15" s="232">
        <f>IF(ISNA(VLOOKUP($A15,ES_P1_0!$A$10:$AQ$100,MATCH(FIXED(Q$6,0,TRUE),ES_P1_0!$A$10:$AQ$10,0),FALSE)),":",VLOOKUP($A15,ES_P1_0!$A$10:$AQ$100,MATCH(FIXED(Q$6,0,TRUE),ES_P1_0!$A$10:$AQ$10,0),FALSE))</f>
        <v>104.3</v>
      </c>
      <c r="R15" s="232">
        <f>IF(ISNA(VLOOKUP($A15,ES_P1_0!$A$10:$AQ$100,MATCH(FIXED(R$6,0,TRUE),ES_P1_0!$A$10:$AQ$10,0),FALSE)),":",VLOOKUP($A15,ES_P1_0!$A$10:$AQ$100,MATCH(FIXED(R$6,0,TRUE),ES_P1_0!$A$10:$AQ$10,0),FALSE))</f>
        <v>106.8</v>
      </c>
      <c r="S15" s="232">
        <f>IF(ISNA(VLOOKUP($A15,ES_P1_0!$A$10:$AQ$100,MATCH(FIXED(S$6,0,TRUE),ES_P1_0!$A$10:$AQ$10,0),FALSE)),":",VLOOKUP($A15,ES_P1_0!$A$10:$AQ$100,MATCH(FIXED(S$6,0,TRUE),ES_P1_0!$A$10:$AQ$10,0),FALSE))</f>
        <v>108.2</v>
      </c>
      <c r="T15" s="232">
        <f>IF(ISNA(VLOOKUP($A15,ES_P1_0!$A$10:$AQ$100,MATCH(FIXED(T$6,0,TRUE),ES_P1_0!$A$10:$AQ$10,0),FALSE)),":",VLOOKUP($A15,ES_P1_0!$A$10:$AQ$100,MATCH(FIXED(T$6,0,TRUE),ES_P1_0!$A$10:$AQ$10,0),FALSE))</f>
        <v>107.1</v>
      </c>
      <c r="U15" s="232">
        <f>IF(ISNA(VLOOKUP($A15,ES_P1_0!$A$10:$AQ$100,MATCH(FIXED(U$6,0,TRUE),ES_P1_0!$A$10:$AQ$10,0),FALSE)),":",VLOOKUP($A15,ES_P1_0!$A$10:$AQ$100,MATCH(FIXED(U$6,0,TRUE),ES_P1_0!$A$10:$AQ$10,0),FALSE))</f>
        <v>107.1</v>
      </c>
      <c r="V15" s="232" t="str">
        <f>IF(ISNA(VLOOKUP($A15,ES_P1_0!$A$10:$AQ$100,MATCH(FIXED(V$6,0,TRUE),ES_P1_0!$A$10:$AQ$10,0),FALSE)),":",VLOOKUP($A15,ES_P1_0!$A$10:$AQ$100,MATCH(FIXED(V$6,0,TRUE),ES_P1_0!$A$10:$AQ$10,0),FALSE))</f>
        <v>:</v>
      </c>
      <c r="W15" s="232" t="str">
        <f>IF(ISNA(VLOOKUP($A15,ES_P1_0!$A$10:$AQ$100,MATCH(FIXED(W$6,0,TRUE),ES_P1_0!$A$10:$AQ$10,0),FALSE)),":",VLOOKUP($A15,ES_P1_0!$A$10:$AQ$100,MATCH(FIXED(W$6,0,TRUE),ES_P1_0!$A$10:$AQ$10,0),FALSE))</f>
        <v>:</v>
      </c>
    </row>
    <row r="16" spans="1:23">
      <c r="A16" s="230" t="str">
        <f>lookup!Z11</f>
        <v>Estonia</v>
      </c>
      <c r="B16" s="232" t="str">
        <f>VLOOKUP(A16,lookup!$Z$2:$AA$77,2,FALSE)</f>
        <v>Εσθονία</v>
      </c>
      <c r="C16" s="232" t="str">
        <f>IF(ISNA(VLOOKUP($A16,ES_P1_0!$A$10:$AQ$100,MATCH(FIXED(C$6,0,TRUE),ES_P1_0!$A$10:$AQ$10,0),FALSE)),":",VLOOKUP($A16,ES_P1_0!$A$10:$AQ$100,MATCH(FIXED(C$6,0,TRUE),ES_P1_0!$A$10:$AQ$10,0),FALSE))</f>
        <v>:</v>
      </c>
      <c r="D16" s="232" t="str">
        <f>IF(ISNA(VLOOKUP($A16,ES_P1_0!$A$10:$AQ$100,MATCH(FIXED(D$6,0,TRUE),ES_P1_0!$A$10:$AQ$10,0),FALSE)),":",VLOOKUP($A16,ES_P1_0!$A$10:$AQ$100,MATCH(FIXED(D$6,0,TRUE),ES_P1_0!$A$10:$AQ$10,0),FALSE))</f>
        <v>:</v>
      </c>
      <c r="E16" s="232" t="str">
        <f>IF(ISNA(VLOOKUP($A16,ES_P1_0!$A$10:$AQ$100,MATCH(FIXED(E$6,0,TRUE),ES_P1_0!$A$10:$AQ$10,0),FALSE)),":",VLOOKUP($A16,ES_P1_0!$A$10:$AQ$100,MATCH(FIXED(E$6,0,TRUE),ES_P1_0!$A$10:$AQ$10,0),FALSE))</f>
        <v>:</v>
      </c>
      <c r="F16" s="232" t="str">
        <f>IF(ISNA(VLOOKUP($A16,ES_P1_0!$A$10:$AQ$100,MATCH(FIXED(F$6,0,TRUE),ES_P1_0!$A$10:$AQ$10,0),FALSE)),":",VLOOKUP($A16,ES_P1_0!$A$10:$AQ$100,MATCH(FIXED(F$6,0,TRUE),ES_P1_0!$A$10:$AQ$10,0),FALSE))</f>
        <v>:</v>
      </c>
      <c r="G16" s="232" t="str">
        <f>IF(ISNA(VLOOKUP($A16,ES_P1_0!$A$10:$AQ$100,MATCH(FIXED(G$6,0,TRUE),ES_P1_0!$A$10:$AQ$10,0),FALSE)),":",VLOOKUP($A16,ES_P1_0!$A$10:$AQ$100,MATCH(FIXED(G$6,0,TRUE),ES_P1_0!$A$10:$AQ$10,0),FALSE))</f>
        <v>:</v>
      </c>
      <c r="H16" s="232">
        <f>IF(ISNA(VLOOKUP($A16,ES_P1_0!$A$10:$AQ$100,MATCH(FIXED(H$6,0,TRUE),ES_P1_0!$A$10:$AQ$10,0),FALSE)),":",VLOOKUP($A16,ES_P1_0!$A$10:$AQ$100,MATCH(FIXED(H$6,0,TRUE),ES_P1_0!$A$10:$AQ$10,0),FALSE))</f>
        <v>47.5</v>
      </c>
      <c r="I16" s="232">
        <f>IF(ISNA(VLOOKUP($A16,ES_P1_0!$A$10:$AQ$100,MATCH(FIXED(I$6,0,TRUE),ES_P1_0!$A$10:$AQ$10,0),FALSE)),":",VLOOKUP($A16,ES_P1_0!$A$10:$AQ$100,MATCH(FIXED(I$6,0,TRUE),ES_P1_0!$A$10:$AQ$10,0),FALSE))</f>
        <v>48.7</v>
      </c>
      <c r="J16" s="232">
        <f>IF(ISNA(VLOOKUP($A16,ES_P1_0!$A$10:$AQ$100,MATCH(FIXED(J$6,0,TRUE),ES_P1_0!$A$10:$AQ$10,0),FALSE)),":",VLOOKUP($A16,ES_P1_0!$A$10:$AQ$100,MATCH(FIXED(J$6,0,TRUE),ES_P1_0!$A$10:$AQ$10,0),FALSE))</f>
        <v>51.3</v>
      </c>
      <c r="K16" s="232">
        <f>IF(ISNA(VLOOKUP($A16,ES_P1_0!$A$10:$AQ$100,MATCH(FIXED(K$6,0,TRUE),ES_P1_0!$A$10:$AQ$10,0),FALSE)),":",VLOOKUP($A16,ES_P1_0!$A$10:$AQ$100,MATCH(FIXED(K$6,0,TRUE),ES_P1_0!$A$10:$AQ$10,0),FALSE))</f>
        <v>55</v>
      </c>
      <c r="L16" s="232">
        <f>IF(ISNA(VLOOKUP($A16,ES_P1_0!$A$10:$AQ$100,MATCH(FIXED(L$6,0,TRUE),ES_P1_0!$A$10:$AQ$10,0),FALSE)),":",VLOOKUP($A16,ES_P1_0!$A$10:$AQ$100,MATCH(FIXED(L$6,0,TRUE),ES_P1_0!$A$10:$AQ$10,0),FALSE))</f>
        <v>57.8</v>
      </c>
      <c r="M16" s="232">
        <f>IF(ISNA(VLOOKUP($A16,ES_P1_0!$A$10:$AQ$100,MATCH(FIXED(M$6,0,TRUE),ES_P1_0!$A$10:$AQ$10,0),FALSE)),":",VLOOKUP($A16,ES_P1_0!$A$10:$AQ$100,MATCH(FIXED(M$6,0,TRUE),ES_P1_0!$A$10:$AQ$10,0),FALSE))</f>
        <v>60.9</v>
      </c>
      <c r="N16" s="232">
        <f>IF(ISNA(VLOOKUP($A16,ES_P1_0!$A$10:$AQ$100,MATCH(FIXED(N$6,0,TRUE),ES_P1_0!$A$10:$AQ$10,0),FALSE)),":",VLOOKUP($A16,ES_P1_0!$A$10:$AQ$100,MATCH(FIXED(N$6,0,TRUE),ES_P1_0!$A$10:$AQ$10,0),FALSE))</f>
        <v>62.4</v>
      </c>
      <c r="O16" s="232">
        <f>IF(ISNA(VLOOKUP($A16,ES_P1_0!$A$10:$AQ$100,MATCH(FIXED(O$6,0,TRUE),ES_P1_0!$A$10:$AQ$10,0),FALSE)),":",VLOOKUP($A16,ES_P1_0!$A$10:$AQ$100,MATCH(FIXED(O$6,0,TRUE),ES_P1_0!$A$10:$AQ$10,0),FALSE))</f>
        <v>66.7</v>
      </c>
      <c r="P16" s="232">
        <f>IF(ISNA(VLOOKUP($A16,ES_P1_0!$A$10:$AQ$100,MATCH(FIXED(P$6,0,TRUE),ES_P1_0!$A$10:$AQ$10,0),FALSE)),":",VLOOKUP($A16,ES_P1_0!$A$10:$AQ$100,MATCH(FIXED(P$6,0,TRUE),ES_P1_0!$A$10:$AQ$10,0),FALSE))</f>
        <v>65.7</v>
      </c>
      <c r="Q16" s="232">
        <f>IF(ISNA(VLOOKUP($A16,ES_P1_0!$A$10:$AQ$100,MATCH(FIXED(Q$6,0,TRUE),ES_P1_0!$A$10:$AQ$10,0),FALSE)),":",VLOOKUP($A16,ES_P1_0!$A$10:$AQ$100,MATCH(FIXED(Q$6,0,TRUE),ES_P1_0!$A$10:$AQ$10,0),FALSE))</f>
        <v>66.099999999999994</v>
      </c>
      <c r="R16" s="232">
        <f>IF(ISNA(VLOOKUP($A16,ES_P1_0!$A$10:$AQ$100,MATCH(FIXED(R$6,0,TRUE),ES_P1_0!$A$10:$AQ$10,0),FALSE)),":",VLOOKUP($A16,ES_P1_0!$A$10:$AQ$100,MATCH(FIXED(R$6,0,TRUE),ES_P1_0!$A$10:$AQ$10,0),FALSE))</f>
        <v>69.7</v>
      </c>
      <c r="S16" s="232">
        <f>IF(ISNA(VLOOKUP($A16,ES_P1_0!$A$10:$AQ$100,MATCH(FIXED(S$6,0,TRUE),ES_P1_0!$A$10:$AQ$10,0),FALSE)),":",VLOOKUP($A16,ES_P1_0!$A$10:$AQ$100,MATCH(FIXED(S$6,0,TRUE),ES_P1_0!$A$10:$AQ$10,0),FALSE))</f>
        <v>69.7</v>
      </c>
      <c r="T16" s="232">
        <f>IF(ISNA(VLOOKUP($A16,ES_P1_0!$A$10:$AQ$100,MATCH(FIXED(T$6,0,TRUE),ES_P1_0!$A$10:$AQ$10,0),FALSE)),":",VLOOKUP($A16,ES_P1_0!$A$10:$AQ$100,MATCH(FIXED(T$6,0,TRUE),ES_P1_0!$A$10:$AQ$10,0),FALSE))</f>
        <v>70.2</v>
      </c>
      <c r="U16" s="232">
        <f>IF(ISNA(VLOOKUP($A16,ES_P1_0!$A$10:$AQ$100,MATCH(FIXED(U$6,0,TRUE),ES_P1_0!$A$10:$AQ$10,0),FALSE)),":",VLOOKUP($A16,ES_P1_0!$A$10:$AQ$100,MATCH(FIXED(U$6,0,TRUE),ES_P1_0!$A$10:$AQ$10,0),FALSE))</f>
        <v>70</v>
      </c>
      <c r="V16" s="232" t="str">
        <f>IF(ISNA(VLOOKUP($A16,ES_P1_0!$A$10:$AQ$100,MATCH(FIXED(V$6,0,TRUE),ES_P1_0!$A$10:$AQ$10,0),FALSE)),":",VLOOKUP($A16,ES_P1_0!$A$10:$AQ$100,MATCH(FIXED(V$6,0,TRUE),ES_P1_0!$A$10:$AQ$10,0),FALSE))</f>
        <v>:</v>
      </c>
      <c r="W16" s="232" t="str">
        <f>IF(ISNA(VLOOKUP($A16,ES_P1_0!$A$10:$AQ$100,MATCH(FIXED(W$6,0,TRUE),ES_P1_0!$A$10:$AQ$10,0),FALSE)),":",VLOOKUP($A16,ES_P1_0!$A$10:$AQ$100,MATCH(FIXED(W$6,0,TRUE),ES_P1_0!$A$10:$AQ$10,0),FALSE))</f>
        <v>:</v>
      </c>
    </row>
    <row r="17" spans="1:23">
      <c r="A17" s="230" t="str">
        <f>lookup!Z12</f>
        <v>Ireland</v>
      </c>
      <c r="B17" s="232" t="str">
        <f>VLOOKUP(A17,lookup!$Z$2:$AA$77,2,FALSE)</f>
        <v>Ιρλανδία</v>
      </c>
      <c r="C17" s="232" t="str">
        <f>IF(ISNA(VLOOKUP($A17,ES_P1_0!$A$10:$AQ$100,MATCH(FIXED(C$6,0,TRUE),ES_P1_0!$A$10:$AQ$10,0),FALSE)),":",VLOOKUP($A17,ES_P1_0!$A$10:$AQ$100,MATCH(FIXED(C$6,0,TRUE),ES_P1_0!$A$10:$AQ$10,0),FALSE))</f>
        <v>:</v>
      </c>
      <c r="D17" s="232" t="str">
        <f>IF(ISNA(VLOOKUP($A17,ES_P1_0!$A$10:$AQ$100,MATCH(FIXED(D$6,0,TRUE),ES_P1_0!$A$10:$AQ$10,0),FALSE)),":",VLOOKUP($A17,ES_P1_0!$A$10:$AQ$100,MATCH(FIXED(D$6,0,TRUE),ES_P1_0!$A$10:$AQ$10,0),FALSE))</f>
        <v>:</v>
      </c>
      <c r="E17" s="232" t="str">
        <f>IF(ISNA(VLOOKUP($A17,ES_P1_0!$A$10:$AQ$100,MATCH(FIXED(E$6,0,TRUE),ES_P1_0!$A$10:$AQ$10,0),FALSE)),":",VLOOKUP($A17,ES_P1_0!$A$10:$AQ$100,MATCH(FIXED(E$6,0,TRUE),ES_P1_0!$A$10:$AQ$10,0),FALSE))</f>
        <v>:</v>
      </c>
      <c r="F17" s="232" t="str">
        <f>IF(ISNA(VLOOKUP($A17,ES_P1_0!$A$10:$AQ$100,MATCH(FIXED(F$6,0,TRUE),ES_P1_0!$A$10:$AQ$10,0),FALSE)),":",VLOOKUP($A17,ES_P1_0!$A$10:$AQ$100,MATCH(FIXED(F$6,0,TRUE),ES_P1_0!$A$10:$AQ$10,0),FALSE))</f>
        <v>:</v>
      </c>
      <c r="G17" s="232" t="str">
        <f>IF(ISNA(VLOOKUP($A17,ES_P1_0!$A$10:$AQ$100,MATCH(FIXED(G$6,0,TRUE),ES_P1_0!$A$10:$AQ$10,0),FALSE)),":",VLOOKUP($A17,ES_P1_0!$A$10:$AQ$100,MATCH(FIXED(G$6,0,TRUE),ES_P1_0!$A$10:$AQ$10,0),FALSE))</f>
        <v>:</v>
      </c>
      <c r="H17" s="232">
        <f>IF(ISNA(VLOOKUP($A17,ES_P1_0!$A$10:$AQ$100,MATCH(FIXED(H$6,0,TRUE),ES_P1_0!$A$10:$AQ$10,0),FALSE)),":",VLOOKUP($A17,ES_P1_0!$A$10:$AQ$100,MATCH(FIXED(H$6,0,TRUE),ES_P1_0!$A$10:$AQ$10,0),FALSE))</f>
        <v>129.9</v>
      </c>
      <c r="I17" s="232">
        <f>IF(ISNA(VLOOKUP($A17,ES_P1_0!$A$10:$AQ$100,MATCH(FIXED(I$6,0,TRUE),ES_P1_0!$A$10:$AQ$10,0),FALSE)),":",VLOOKUP($A17,ES_P1_0!$A$10:$AQ$100,MATCH(FIXED(I$6,0,TRUE),ES_P1_0!$A$10:$AQ$10,0),FALSE))</f>
        <v>129.80000000000001</v>
      </c>
      <c r="J17" s="232">
        <f>IF(ISNA(VLOOKUP($A17,ES_P1_0!$A$10:$AQ$100,MATCH(FIXED(J$6,0,TRUE),ES_P1_0!$A$10:$AQ$10,0),FALSE)),":",VLOOKUP($A17,ES_P1_0!$A$10:$AQ$100,MATCH(FIXED(J$6,0,TRUE),ES_P1_0!$A$10:$AQ$10,0),FALSE))</f>
        <v>134.80000000000001</v>
      </c>
      <c r="K17" s="232">
        <f>IF(ISNA(VLOOKUP($A17,ES_P1_0!$A$10:$AQ$100,MATCH(FIXED(K$6,0,TRUE),ES_P1_0!$A$10:$AQ$10,0),FALSE)),":",VLOOKUP($A17,ES_P1_0!$A$10:$AQ$100,MATCH(FIXED(K$6,0,TRUE),ES_P1_0!$A$10:$AQ$10,0),FALSE))</f>
        <v>137.6</v>
      </c>
      <c r="L17" s="232">
        <f>IF(ISNA(VLOOKUP($A17,ES_P1_0!$A$10:$AQ$100,MATCH(FIXED(L$6,0,TRUE),ES_P1_0!$A$10:$AQ$10,0),FALSE)),":",VLOOKUP($A17,ES_P1_0!$A$10:$AQ$100,MATCH(FIXED(L$6,0,TRUE),ES_P1_0!$A$10:$AQ$10,0),FALSE))</f>
        <v>136.80000000000001</v>
      </c>
      <c r="M17" s="232">
        <f>IF(ISNA(VLOOKUP($A17,ES_P1_0!$A$10:$AQ$100,MATCH(FIXED(M$6,0,TRUE),ES_P1_0!$A$10:$AQ$10,0),FALSE)),":",VLOOKUP($A17,ES_P1_0!$A$10:$AQ$100,MATCH(FIXED(M$6,0,TRUE),ES_P1_0!$A$10:$AQ$10,0),FALSE))</f>
        <v>135.6</v>
      </c>
      <c r="N17" s="232">
        <f>IF(ISNA(VLOOKUP($A17,ES_P1_0!$A$10:$AQ$100,MATCH(FIXED(N$6,0,TRUE),ES_P1_0!$A$10:$AQ$10,0),FALSE)),":",VLOOKUP($A17,ES_P1_0!$A$10:$AQ$100,MATCH(FIXED(N$6,0,TRUE),ES_P1_0!$A$10:$AQ$10,0),FALSE))</f>
        <v>135.6</v>
      </c>
      <c r="O17" s="232">
        <f>IF(ISNA(VLOOKUP($A17,ES_P1_0!$A$10:$AQ$100,MATCH(FIXED(O$6,0,TRUE),ES_P1_0!$A$10:$AQ$10,0),FALSE)),":",VLOOKUP($A17,ES_P1_0!$A$10:$AQ$100,MATCH(FIXED(O$6,0,TRUE),ES_P1_0!$A$10:$AQ$10,0),FALSE))</f>
        <v>136.5</v>
      </c>
      <c r="P17" s="232">
        <f>IF(ISNA(VLOOKUP($A17,ES_P1_0!$A$10:$AQ$100,MATCH(FIXED(P$6,0,TRUE),ES_P1_0!$A$10:$AQ$10,0),FALSE)),":",VLOOKUP($A17,ES_P1_0!$A$10:$AQ$100,MATCH(FIXED(P$6,0,TRUE),ES_P1_0!$A$10:$AQ$10,0),FALSE))</f>
        <v>127.1</v>
      </c>
      <c r="Q17" s="232">
        <f>IF(ISNA(VLOOKUP($A17,ES_P1_0!$A$10:$AQ$100,MATCH(FIXED(Q$6,0,TRUE),ES_P1_0!$A$10:$AQ$10,0),FALSE)),":",VLOOKUP($A17,ES_P1_0!$A$10:$AQ$100,MATCH(FIXED(Q$6,0,TRUE),ES_P1_0!$A$10:$AQ$10,0),FALSE))</f>
        <v>133</v>
      </c>
      <c r="R17" s="232">
        <f>IF(ISNA(VLOOKUP($A17,ES_P1_0!$A$10:$AQ$100,MATCH(FIXED(R$6,0,TRUE),ES_P1_0!$A$10:$AQ$10,0),FALSE)),":",VLOOKUP($A17,ES_P1_0!$A$10:$AQ$100,MATCH(FIXED(R$6,0,TRUE),ES_P1_0!$A$10:$AQ$10,0),FALSE))</f>
        <v>137.9</v>
      </c>
      <c r="S17" s="232">
        <f>IF(ISNA(VLOOKUP($A17,ES_P1_0!$A$10:$AQ$100,MATCH(FIXED(S$6,0,TRUE),ES_P1_0!$A$10:$AQ$10,0),FALSE)),":",VLOOKUP($A17,ES_P1_0!$A$10:$AQ$100,MATCH(FIXED(S$6,0,TRUE),ES_P1_0!$A$10:$AQ$10,0),FALSE))</f>
        <v>141.19999999999999</v>
      </c>
      <c r="T17" s="232">
        <f>IF(ISNA(VLOOKUP($A17,ES_P1_0!$A$10:$AQ$100,MATCH(FIXED(T$6,0,TRUE),ES_P1_0!$A$10:$AQ$10,0),FALSE)),":",VLOOKUP($A17,ES_P1_0!$A$10:$AQ$100,MATCH(FIXED(T$6,0,TRUE),ES_P1_0!$A$10:$AQ$10,0),FALSE))</f>
        <v>141.9</v>
      </c>
      <c r="U17" s="232">
        <f>IF(ISNA(VLOOKUP($A17,ES_P1_0!$A$10:$AQ$100,MATCH(FIXED(U$6,0,TRUE),ES_P1_0!$A$10:$AQ$10,0),FALSE)),":",VLOOKUP($A17,ES_P1_0!$A$10:$AQ$100,MATCH(FIXED(U$6,0,TRUE),ES_P1_0!$A$10:$AQ$10,0),FALSE))</f>
        <v>135.6</v>
      </c>
      <c r="V17" s="232" t="str">
        <f>IF(ISNA(VLOOKUP($A17,ES_P1_0!$A$10:$AQ$100,MATCH(FIXED(V$6,0,TRUE),ES_P1_0!$A$10:$AQ$10,0),FALSE)),":",VLOOKUP($A17,ES_P1_0!$A$10:$AQ$100,MATCH(FIXED(V$6,0,TRUE),ES_P1_0!$A$10:$AQ$10,0),FALSE))</f>
        <v>:</v>
      </c>
      <c r="W17" s="232" t="str">
        <f>IF(ISNA(VLOOKUP($A17,ES_P1_0!$A$10:$AQ$100,MATCH(FIXED(W$6,0,TRUE),ES_P1_0!$A$10:$AQ$10,0),FALSE)),":",VLOOKUP($A17,ES_P1_0!$A$10:$AQ$100,MATCH(FIXED(W$6,0,TRUE),ES_P1_0!$A$10:$AQ$10,0),FALSE))</f>
        <v>:</v>
      </c>
    </row>
    <row r="18" spans="1:23">
      <c r="A18" s="230" t="str">
        <f>lookup!Z13</f>
        <v>Greece</v>
      </c>
      <c r="B18" s="232" t="str">
        <f>VLOOKUP(A18,lookup!$Z$2:$AA$77,2,FALSE)</f>
        <v>Ελλάδα</v>
      </c>
      <c r="C18" s="232" t="str">
        <f>IF(ISNA(VLOOKUP($A18,ES_P1_0!$A$10:$AQ$100,MATCH(FIXED(C$6,0,TRUE),ES_P1_0!$A$10:$AQ$10,0),FALSE)),":",VLOOKUP($A18,ES_P1_0!$A$10:$AQ$100,MATCH(FIXED(C$6,0,TRUE),ES_P1_0!$A$10:$AQ$10,0),FALSE))</f>
        <v>:</v>
      </c>
      <c r="D18" s="232" t="str">
        <f>IF(ISNA(VLOOKUP($A18,ES_P1_0!$A$10:$AQ$100,MATCH(FIXED(D$6,0,TRUE),ES_P1_0!$A$10:$AQ$10,0),FALSE)),":",VLOOKUP($A18,ES_P1_0!$A$10:$AQ$100,MATCH(FIXED(D$6,0,TRUE),ES_P1_0!$A$10:$AQ$10,0),FALSE))</f>
        <v>:</v>
      </c>
      <c r="E18" s="232" t="str">
        <f>IF(ISNA(VLOOKUP($A18,ES_P1_0!$A$10:$AQ$100,MATCH(FIXED(E$6,0,TRUE),ES_P1_0!$A$10:$AQ$10,0),FALSE)),":",VLOOKUP($A18,ES_P1_0!$A$10:$AQ$100,MATCH(FIXED(E$6,0,TRUE),ES_P1_0!$A$10:$AQ$10,0),FALSE))</f>
        <v>:</v>
      </c>
      <c r="F18" s="232" t="str">
        <f>IF(ISNA(VLOOKUP($A18,ES_P1_0!$A$10:$AQ$100,MATCH(FIXED(F$6,0,TRUE),ES_P1_0!$A$10:$AQ$10,0),FALSE)),":",VLOOKUP($A18,ES_P1_0!$A$10:$AQ$100,MATCH(FIXED(F$6,0,TRUE),ES_P1_0!$A$10:$AQ$10,0),FALSE))</f>
        <v>:</v>
      </c>
      <c r="G18" s="232" t="str">
        <f>IF(ISNA(VLOOKUP($A18,ES_P1_0!$A$10:$AQ$100,MATCH(FIXED(G$6,0,TRUE),ES_P1_0!$A$10:$AQ$10,0),FALSE)),":",VLOOKUP($A18,ES_P1_0!$A$10:$AQ$100,MATCH(FIXED(G$6,0,TRUE),ES_P1_0!$A$10:$AQ$10,0),FALSE))</f>
        <v>:</v>
      </c>
      <c r="H18" s="232">
        <f>IF(ISNA(VLOOKUP($A18,ES_P1_0!$A$10:$AQ$100,MATCH(FIXED(H$6,0,TRUE),ES_P1_0!$A$10:$AQ$10,0),FALSE)),":",VLOOKUP($A18,ES_P1_0!$A$10:$AQ$100,MATCH(FIXED(H$6,0,TRUE),ES_P1_0!$A$10:$AQ$10,0),FALSE))</f>
        <v>94.8</v>
      </c>
      <c r="I18" s="232">
        <f>IF(ISNA(VLOOKUP($A18,ES_P1_0!$A$10:$AQ$100,MATCH(FIXED(I$6,0,TRUE),ES_P1_0!$A$10:$AQ$10,0),FALSE)),":",VLOOKUP($A18,ES_P1_0!$A$10:$AQ$100,MATCH(FIXED(I$6,0,TRUE),ES_P1_0!$A$10:$AQ$10,0),FALSE))</f>
        <v>98.2</v>
      </c>
      <c r="J18" s="232">
        <f>IF(ISNA(VLOOKUP($A18,ES_P1_0!$A$10:$AQ$100,MATCH(FIXED(J$6,0,TRUE),ES_P1_0!$A$10:$AQ$10,0),FALSE)),":",VLOOKUP($A18,ES_P1_0!$A$10:$AQ$100,MATCH(FIXED(J$6,0,TRUE),ES_P1_0!$A$10:$AQ$10,0),FALSE))</f>
        <v>100.2</v>
      </c>
      <c r="K18" s="232">
        <f>IF(ISNA(VLOOKUP($A18,ES_P1_0!$A$10:$AQ$100,MATCH(FIXED(K$6,0,TRUE),ES_P1_0!$A$10:$AQ$10,0),FALSE)),":",VLOOKUP($A18,ES_P1_0!$A$10:$AQ$100,MATCH(FIXED(K$6,0,TRUE),ES_P1_0!$A$10:$AQ$10,0),FALSE))</f>
        <v>102</v>
      </c>
      <c r="L18" s="232">
        <f>IF(ISNA(VLOOKUP($A18,ES_P1_0!$A$10:$AQ$100,MATCH(FIXED(L$6,0,TRUE),ES_P1_0!$A$10:$AQ$10,0),FALSE)),":",VLOOKUP($A18,ES_P1_0!$A$10:$AQ$100,MATCH(FIXED(L$6,0,TRUE),ES_P1_0!$A$10:$AQ$10,0),FALSE))</f>
        <v>101.3</v>
      </c>
      <c r="M18" s="232">
        <f>IF(ISNA(VLOOKUP($A18,ES_P1_0!$A$10:$AQ$100,MATCH(FIXED(M$6,0,TRUE),ES_P1_0!$A$10:$AQ$10,0),FALSE)),":",VLOOKUP($A18,ES_P1_0!$A$10:$AQ$100,MATCH(FIXED(M$6,0,TRUE),ES_P1_0!$A$10:$AQ$10,0),FALSE))</f>
        <v>96</v>
      </c>
      <c r="N18" s="232">
        <f>IF(ISNA(VLOOKUP($A18,ES_P1_0!$A$10:$AQ$100,MATCH(FIXED(N$6,0,TRUE),ES_P1_0!$A$10:$AQ$10,0),FALSE)),":",VLOOKUP($A18,ES_P1_0!$A$10:$AQ$100,MATCH(FIXED(N$6,0,TRUE),ES_P1_0!$A$10:$AQ$10,0),FALSE))</f>
        <v>97.2</v>
      </c>
      <c r="O18" s="232">
        <f>IF(ISNA(VLOOKUP($A18,ES_P1_0!$A$10:$AQ$100,MATCH(FIXED(O$6,0,TRUE),ES_P1_0!$A$10:$AQ$10,0),FALSE)),":",VLOOKUP($A18,ES_P1_0!$A$10:$AQ$100,MATCH(FIXED(O$6,0,TRUE),ES_P1_0!$A$10:$AQ$10,0),FALSE))</f>
        <v>95.5</v>
      </c>
      <c r="P18" s="232">
        <f>IF(ISNA(VLOOKUP($A18,ES_P1_0!$A$10:$AQ$100,MATCH(FIXED(P$6,0,TRUE),ES_P1_0!$A$10:$AQ$10,0),FALSE)),":",VLOOKUP($A18,ES_P1_0!$A$10:$AQ$100,MATCH(FIXED(P$6,0,TRUE),ES_P1_0!$A$10:$AQ$10,0),FALSE))</f>
        <v>97.6</v>
      </c>
      <c r="Q18" s="232">
        <f>IF(ISNA(VLOOKUP($A18,ES_P1_0!$A$10:$AQ$100,MATCH(FIXED(Q$6,0,TRUE),ES_P1_0!$A$10:$AQ$10,0),FALSE)),":",VLOOKUP($A18,ES_P1_0!$A$10:$AQ$100,MATCH(FIXED(Q$6,0,TRUE),ES_P1_0!$A$10:$AQ$10,0),FALSE))</f>
        <v>98.3</v>
      </c>
      <c r="R18" s="232">
        <f>IF(ISNA(VLOOKUP($A18,ES_P1_0!$A$10:$AQ$100,MATCH(FIXED(R$6,0,TRUE),ES_P1_0!$A$10:$AQ$10,0),FALSE)),":",VLOOKUP($A18,ES_P1_0!$A$10:$AQ$100,MATCH(FIXED(R$6,0,TRUE),ES_P1_0!$A$10:$AQ$10,0),FALSE))</f>
        <v>93</v>
      </c>
      <c r="S18" s="232">
        <f>IF(ISNA(VLOOKUP($A18,ES_P1_0!$A$10:$AQ$100,MATCH(FIXED(S$6,0,TRUE),ES_P1_0!$A$10:$AQ$10,0),FALSE)),":",VLOOKUP($A18,ES_P1_0!$A$10:$AQ$100,MATCH(FIXED(S$6,0,TRUE),ES_P1_0!$A$10:$AQ$10,0),FALSE))</f>
        <v>89.9</v>
      </c>
      <c r="T18" s="232">
        <f>IF(ISNA(VLOOKUP($A18,ES_P1_0!$A$10:$AQ$100,MATCH(FIXED(T$6,0,TRUE),ES_P1_0!$A$10:$AQ$10,0),FALSE)),":",VLOOKUP($A18,ES_P1_0!$A$10:$AQ$100,MATCH(FIXED(T$6,0,TRUE),ES_P1_0!$A$10:$AQ$10,0),FALSE))</f>
        <v>91.8</v>
      </c>
      <c r="U18" s="232">
        <f>IF(ISNA(VLOOKUP($A18,ES_P1_0!$A$10:$AQ$100,MATCH(FIXED(U$6,0,TRUE),ES_P1_0!$A$10:$AQ$10,0),FALSE)),":",VLOOKUP($A18,ES_P1_0!$A$10:$AQ$100,MATCH(FIXED(U$6,0,TRUE),ES_P1_0!$A$10:$AQ$10,0),FALSE))</f>
        <v>92.8</v>
      </c>
      <c r="V18" s="232" t="str">
        <f>IF(ISNA(VLOOKUP($A18,ES_P1_0!$A$10:$AQ$100,MATCH(FIXED(V$6,0,TRUE),ES_P1_0!$A$10:$AQ$10,0),FALSE)),":",VLOOKUP($A18,ES_P1_0!$A$10:$AQ$100,MATCH(FIXED(V$6,0,TRUE),ES_P1_0!$A$10:$AQ$10,0),FALSE))</f>
        <v>:</v>
      </c>
      <c r="W18" s="232" t="str">
        <f>IF(ISNA(VLOOKUP($A18,ES_P1_0!$A$10:$AQ$100,MATCH(FIXED(W$6,0,TRUE),ES_P1_0!$A$10:$AQ$10,0),FALSE)),":",VLOOKUP($A18,ES_P1_0!$A$10:$AQ$100,MATCH(FIXED(W$6,0,TRUE),ES_P1_0!$A$10:$AQ$10,0),FALSE))</f>
        <v>:</v>
      </c>
    </row>
    <row r="19" spans="1:23">
      <c r="A19" s="230" t="str">
        <f>lookup!Z14</f>
        <v>Spain</v>
      </c>
      <c r="B19" s="232" t="str">
        <f>VLOOKUP(A19,lookup!$Z$2:$AA$77,2,FALSE)</f>
        <v>Ισπανία</v>
      </c>
      <c r="C19" s="232" t="str">
        <f>IF(ISNA(VLOOKUP($A19,ES_P1_0!$A$10:$AQ$100,MATCH(FIXED(C$6,0,TRUE),ES_P1_0!$A$10:$AQ$10,0),FALSE)),":",VLOOKUP($A19,ES_P1_0!$A$10:$AQ$100,MATCH(FIXED(C$6,0,TRUE),ES_P1_0!$A$10:$AQ$10,0),FALSE))</f>
        <v>:</v>
      </c>
      <c r="D19" s="232" t="str">
        <f>IF(ISNA(VLOOKUP($A19,ES_P1_0!$A$10:$AQ$100,MATCH(FIXED(D$6,0,TRUE),ES_P1_0!$A$10:$AQ$10,0),FALSE)),":",VLOOKUP($A19,ES_P1_0!$A$10:$AQ$100,MATCH(FIXED(D$6,0,TRUE),ES_P1_0!$A$10:$AQ$10,0),FALSE))</f>
        <v>:</v>
      </c>
      <c r="E19" s="232" t="str">
        <f>IF(ISNA(VLOOKUP($A19,ES_P1_0!$A$10:$AQ$100,MATCH(FIXED(E$6,0,TRUE),ES_P1_0!$A$10:$AQ$10,0),FALSE)),":",VLOOKUP($A19,ES_P1_0!$A$10:$AQ$100,MATCH(FIXED(E$6,0,TRUE),ES_P1_0!$A$10:$AQ$10,0),FALSE))</f>
        <v>:</v>
      </c>
      <c r="F19" s="232" t="str">
        <f>IF(ISNA(VLOOKUP($A19,ES_P1_0!$A$10:$AQ$100,MATCH(FIXED(F$6,0,TRUE),ES_P1_0!$A$10:$AQ$10,0),FALSE)),":",VLOOKUP($A19,ES_P1_0!$A$10:$AQ$100,MATCH(FIXED(F$6,0,TRUE),ES_P1_0!$A$10:$AQ$10,0),FALSE))</f>
        <v>:</v>
      </c>
      <c r="G19" s="232" t="str">
        <f>IF(ISNA(VLOOKUP($A19,ES_P1_0!$A$10:$AQ$100,MATCH(FIXED(G$6,0,TRUE),ES_P1_0!$A$10:$AQ$10,0),FALSE)),":",VLOOKUP($A19,ES_P1_0!$A$10:$AQ$100,MATCH(FIXED(G$6,0,TRUE),ES_P1_0!$A$10:$AQ$10,0),FALSE))</f>
        <v>:</v>
      </c>
      <c r="H19" s="232">
        <f>IF(ISNA(VLOOKUP($A19,ES_P1_0!$A$10:$AQ$100,MATCH(FIXED(H$6,0,TRUE),ES_P1_0!$A$10:$AQ$10,0),FALSE)),":",VLOOKUP($A19,ES_P1_0!$A$10:$AQ$100,MATCH(FIXED(H$6,0,TRUE),ES_P1_0!$A$10:$AQ$10,0),FALSE))</f>
        <v>104.9</v>
      </c>
      <c r="I19" s="232">
        <f>IF(ISNA(VLOOKUP($A19,ES_P1_0!$A$10:$AQ$100,MATCH(FIXED(I$6,0,TRUE),ES_P1_0!$A$10:$AQ$10,0),FALSE)),":",VLOOKUP($A19,ES_P1_0!$A$10:$AQ$100,MATCH(FIXED(I$6,0,TRUE),ES_P1_0!$A$10:$AQ$10,0),FALSE))</f>
        <v>104.1</v>
      </c>
      <c r="J19" s="232">
        <f>IF(ISNA(VLOOKUP($A19,ES_P1_0!$A$10:$AQ$100,MATCH(FIXED(J$6,0,TRUE),ES_P1_0!$A$10:$AQ$10,0),FALSE)),":",VLOOKUP($A19,ES_P1_0!$A$10:$AQ$100,MATCH(FIXED(J$6,0,TRUE),ES_P1_0!$A$10:$AQ$10,0),FALSE))</f>
        <v>105.3</v>
      </c>
      <c r="K19" s="232">
        <f>IF(ISNA(VLOOKUP($A19,ES_P1_0!$A$10:$AQ$100,MATCH(FIXED(K$6,0,TRUE),ES_P1_0!$A$10:$AQ$10,0),FALSE)),":",VLOOKUP($A19,ES_P1_0!$A$10:$AQ$100,MATCH(FIXED(K$6,0,TRUE),ES_P1_0!$A$10:$AQ$10,0),FALSE))</f>
        <v>104.2</v>
      </c>
      <c r="L19" s="232">
        <f>IF(ISNA(VLOOKUP($A19,ES_P1_0!$A$10:$AQ$100,MATCH(FIXED(L$6,0,TRUE),ES_P1_0!$A$10:$AQ$10,0),FALSE)),":",VLOOKUP($A19,ES_P1_0!$A$10:$AQ$100,MATCH(FIXED(L$6,0,TRUE),ES_P1_0!$A$10:$AQ$10,0),FALSE))</f>
        <v>102.4</v>
      </c>
      <c r="M19" s="232">
        <f>IF(ISNA(VLOOKUP($A19,ES_P1_0!$A$10:$AQ$100,MATCH(FIXED(M$6,0,TRUE),ES_P1_0!$A$10:$AQ$10,0),FALSE)),":",VLOOKUP($A19,ES_P1_0!$A$10:$AQ$100,MATCH(FIXED(M$6,0,TRUE),ES_P1_0!$A$10:$AQ$10,0),FALSE))</f>
        <v>101.5</v>
      </c>
      <c r="N19" s="232">
        <f>IF(ISNA(VLOOKUP($A19,ES_P1_0!$A$10:$AQ$100,MATCH(FIXED(N$6,0,TRUE),ES_P1_0!$A$10:$AQ$10,0),FALSE)),":",VLOOKUP($A19,ES_P1_0!$A$10:$AQ$100,MATCH(FIXED(N$6,0,TRUE),ES_P1_0!$A$10:$AQ$10,0),FALSE))</f>
        <v>102.8</v>
      </c>
      <c r="O19" s="232">
        <f>IF(ISNA(VLOOKUP($A19,ES_P1_0!$A$10:$AQ$100,MATCH(FIXED(O$6,0,TRUE),ES_P1_0!$A$10:$AQ$10,0),FALSE)),":",VLOOKUP($A19,ES_P1_0!$A$10:$AQ$100,MATCH(FIXED(O$6,0,TRUE),ES_P1_0!$A$10:$AQ$10,0),FALSE))</f>
        <v>103.1</v>
      </c>
      <c r="P19" s="232">
        <f>IF(ISNA(VLOOKUP($A19,ES_P1_0!$A$10:$AQ$100,MATCH(FIXED(P$6,0,TRUE),ES_P1_0!$A$10:$AQ$10,0),FALSE)),":",VLOOKUP($A19,ES_P1_0!$A$10:$AQ$100,MATCH(FIXED(P$6,0,TRUE),ES_P1_0!$A$10:$AQ$10,0),FALSE))</f>
        <v>104.3</v>
      </c>
      <c r="Q19" s="232">
        <f>IF(ISNA(VLOOKUP($A19,ES_P1_0!$A$10:$AQ$100,MATCH(FIXED(Q$6,0,TRUE),ES_P1_0!$A$10:$AQ$10,0),FALSE)),":",VLOOKUP($A19,ES_P1_0!$A$10:$AQ$100,MATCH(FIXED(Q$6,0,TRUE),ES_P1_0!$A$10:$AQ$10,0),FALSE))</f>
        <v>109.4</v>
      </c>
      <c r="R19" s="232">
        <f>IF(ISNA(VLOOKUP($A19,ES_P1_0!$A$10:$AQ$100,MATCH(FIXED(R$6,0,TRUE),ES_P1_0!$A$10:$AQ$10,0),FALSE)),":",VLOOKUP($A19,ES_P1_0!$A$10:$AQ$100,MATCH(FIXED(R$6,0,TRUE),ES_P1_0!$A$10:$AQ$10,0),FALSE))</f>
        <v>106.6</v>
      </c>
      <c r="S19" s="232">
        <f>IF(ISNA(VLOOKUP($A19,ES_P1_0!$A$10:$AQ$100,MATCH(FIXED(S$6,0,TRUE),ES_P1_0!$A$10:$AQ$10,0),FALSE)),":",VLOOKUP($A19,ES_P1_0!$A$10:$AQ$100,MATCH(FIXED(S$6,0,TRUE),ES_P1_0!$A$10:$AQ$10,0),FALSE))</f>
        <v>106.2</v>
      </c>
      <c r="T19" s="232">
        <f>IF(ISNA(VLOOKUP($A19,ES_P1_0!$A$10:$AQ$100,MATCH(FIXED(T$6,0,TRUE),ES_P1_0!$A$10:$AQ$10,0),FALSE)),":",VLOOKUP($A19,ES_P1_0!$A$10:$AQ$100,MATCH(FIXED(T$6,0,TRUE),ES_P1_0!$A$10:$AQ$10,0),FALSE))</f>
        <v>109.7</v>
      </c>
      <c r="U19" s="232">
        <f>IF(ISNA(VLOOKUP($A19,ES_P1_0!$A$10:$AQ$100,MATCH(FIXED(U$6,0,TRUE),ES_P1_0!$A$10:$AQ$10,0),FALSE)),":",VLOOKUP($A19,ES_P1_0!$A$10:$AQ$100,MATCH(FIXED(U$6,0,TRUE),ES_P1_0!$A$10:$AQ$10,0),FALSE))</f>
        <v>111.4</v>
      </c>
      <c r="V19" s="232" t="str">
        <f>IF(ISNA(VLOOKUP($A19,ES_P1_0!$A$10:$AQ$100,MATCH(FIXED(V$6,0,TRUE),ES_P1_0!$A$10:$AQ$10,0),FALSE)),":",VLOOKUP($A19,ES_P1_0!$A$10:$AQ$100,MATCH(FIXED(V$6,0,TRUE),ES_P1_0!$A$10:$AQ$10,0),FALSE))</f>
        <v>:</v>
      </c>
      <c r="W19" s="232" t="str">
        <f>IF(ISNA(VLOOKUP($A19,ES_P1_0!$A$10:$AQ$100,MATCH(FIXED(W$6,0,TRUE),ES_P1_0!$A$10:$AQ$10,0),FALSE)),":",VLOOKUP($A19,ES_P1_0!$A$10:$AQ$100,MATCH(FIXED(W$6,0,TRUE),ES_P1_0!$A$10:$AQ$10,0),FALSE))</f>
        <v>:</v>
      </c>
    </row>
    <row r="20" spans="1:23">
      <c r="A20" s="230" t="str">
        <f>lookup!Z15</f>
        <v>France</v>
      </c>
      <c r="B20" s="232" t="str">
        <f>VLOOKUP(A20,lookup!$Z$2:$AA$77,2,FALSE)</f>
        <v>Γαλλία</v>
      </c>
      <c r="C20" s="232" t="str">
        <f>IF(ISNA(VLOOKUP($A20,ES_P1_0!$A$10:$AQ$100,MATCH(FIXED(C$6,0,TRUE),ES_P1_0!$A$10:$AQ$10,0),FALSE)),":",VLOOKUP($A20,ES_P1_0!$A$10:$AQ$100,MATCH(FIXED(C$6,0,TRUE),ES_P1_0!$A$10:$AQ$10,0),FALSE))</f>
        <v>:</v>
      </c>
      <c r="D20" s="232" t="str">
        <f>IF(ISNA(VLOOKUP($A20,ES_P1_0!$A$10:$AQ$100,MATCH(FIXED(D$6,0,TRUE),ES_P1_0!$A$10:$AQ$10,0),FALSE)),":",VLOOKUP($A20,ES_P1_0!$A$10:$AQ$100,MATCH(FIXED(D$6,0,TRUE),ES_P1_0!$A$10:$AQ$10,0),FALSE))</f>
        <v>:</v>
      </c>
      <c r="E20" s="232" t="str">
        <f>IF(ISNA(VLOOKUP($A20,ES_P1_0!$A$10:$AQ$100,MATCH(FIXED(E$6,0,TRUE),ES_P1_0!$A$10:$AQ$10,0),FALSE)),":",VLOOKUP($A20,ES_P1_0!$A$10:$AQ$100,MATCH(FIXED(E$6,0,TRUE),ES_P1_0!$A$10:$AQ$10,0),FALSE))</f>
        <v>:</v>
      </c>
      <c r="F20" s="232" t="str">
        <f>IF(ISNA(VLOOKUP($A20,ES_P1_0!$A$10:$AQ$100,MATCH(FIXED(F$6,0,TRUE),ES_P1_0!$A$10:$AQ$10,0),FALSE)),":",VLOOKUP($A20,ES_P1_0!$A$10:$AQ$100,MATCH(FIXED(F$6,0,TRUE),ES_P1_0!$A$10:$AQ$10,0),FALSE))</f>
        <v>:</v>
      </c>
      <c r="G20" s="232" t="str">
        <f>IF(ISNA(VLOOKUP($A20,ES_P1_0!$A$10:$AQ$100,MATCH(FIXED(G$6,0,TRUE),ES_P1_0!$A$10:$AQ$10,0),FALSE)),":",VLOOKUP($A20,ES_P1_0!$A$10:$AQ$100,MATCH(FIXED(G$6,0,TRUE),ES_P1_0!$A$10:$AQ$10,0),FALSE))</f>
        <v>:</v>
      </c>
      <c r="H20" s="232">
        <f>IF(ISNA(VLOOKUP($A20,ES_P1_0!$A$10:$AQ$100,MATCH(FIXED(H$6,0,TRUE),ES_P1_0!$A$10:$AQ$10,0),FALSE)),":",VLOOKUP($A20,ES_P1_0!$A$10:$AQ$100,MATCH(FIXED(H$6,0,TRUE),ES_P1_0!$A$10:$AQ$10,0),FALSE))</f>
        <v>120.2</v>
      </c>
      <c r="I20" s="232">
        <f>IF(ISNA(VLOOKUP($A20,ES_P1_0!$A$10:$AQ$100,MATCH(FIXED(I$6,0,TRUE),ES_P1_0!$A$10:$AQ$10,0),FALSE)),":",VLOOKUP($A20,ES_P1_0!$A$10:$AQ$100,MATCH(FIXED(I$6,0,TRUE),ES_P1_0!$A$10:$AQ$10,0),FALSE))</f>
        <v>120.2</v>
      </c>
      <c r="J20" s="232">
        <f>IF(ISNA(VLOOKUP($A20,ES_P1_0!$A$10:$AQ$100,MATCH(FIXED(J$6,0,TRUE),ES_P1_0!$A$10:$AQ$10,0),FALSE)),":",VLOOKUP($A20,ES_P1_0!$A$10:$AQ$100,MATCH(FIXED(J$6,0,TRUE),ES_P1_0!$A$10:$AQ$10,0),FALSE))</f>
        <v>120.1</v>
      </c>
      <c r="K20" s="232">
        <f>IF(ISNA(VLOOKUP($A20,ES_P1_0!$A$10:$AQ$100,MATCH(FIXED(K$6,0,TRUE),ES_P1_0!$A$10:$AQ$10,0),FALSE)),":",VLOOKUP($A20,ES_P1_0!$A$10:$AQ$100,MATCH(FIXED(K$6,0,TRUE),ES_P1_0!$A$10:$AQ$10,0),FALSE))</f>
        <v>116.3</v>
      </c>
      <c r="L20" s="232">
        <f>IF(ISNA(VLOOKUP($A20,ES_P1_0!$A$10:$AQ$100,MATCH(FIXED(L$6,0,TRUE),ES_P1_0!$A$10:$AQ$10,0),FALSE)),":",VLOOKUP($A20,ES_P1_0!$A$10:$AQ$100,MATCH(FIXED(L$6,0,TRUE),ES_P1_0!$A$10:$AQ$10,0),FALSE))</f>
        <v>115.5</v>
      </c>
      <c r="M20" s="232">
        <f>IF(ISNA(VLOOKUP($A20,ES_P1_0!$A$10:$AQ$100,MATCH(FIXED(M$6,0,TRUE),ES_P1_0!$A$10:$AQ$10,0),FALSE)),":",VLOOKUP($A20,ES_P1_0!$A$10:$AQ$100,MATCH(FIXED(M$6,0,TRUE),ES_P1_0!$A$10:$AQ$10,0),FALSE))</f>
        <v>116.5</v>
      </c>
      <c r="N20" s="232">
        <f>IF(ISNA(VLOOKUP($A20,ES_P1_0!$A$10:$AQ$100,MATCH(FIXED(N$6,0,TRUE),ES_P1_0!$A$10:$AQ$10,0),FALSE)),":",VLOOKUP($A20,ES_P1_0!$A$10:$AQ$100,MATCH(FIXED(N$6,0,TRUE),ES_P1_0!$A$10:$AQ$10,0),FALSE))</f>
        <v>115.4</v>
      </c>
      <c r="O20" s="232">
        <f>IF(ISNA(VLOOKUP($A20,ES_P1_0!$A$10:$AQ$100,MATCH(FIXED(O$6,0,TRUE),ES_P1_0!$A$10:$AQ$10,0),FALSE)),":",VLOOKUP($A20,ES_P1_0!$A$10:$AQ$100,MATCH(FIXED(O$6,0,TRUE),ES_P1_0!$A$10:$AQ$10,0),FALSE))</f>
        <v>115.6</v>
      </c>
      <c r="P20" s="232">
        <f>IF(ISNA(VLOOKUP($A20,ES_P1_0!$A$10:$AQ$100,MATCH(FIXED(P$6,0,TRUE),ES_P1_0!$A$10:$AQ$10,0),FALSE)),":",VLOOKUP($A20,ES_P1_0!$A$10:$AQ$100,MATCH(FIXED(P$6,0,TRUE),ES_P1_0!$A$10:$AQ$10,0),FALSE))</f>
        <v>115.3</v>
      </c>
      <c r="Q20" s="232">
        <f>IF(ISNA(VLOOKUP($A20,ES_P1_0!$A$10:$AQ$100,MATCH(FIXED(Q$6,0,TRUE),ES_P1_0!$A$10:$AQ$10,0),FALSE)),":",VLOOKUP($A20,ES_P1_0!$A$10:$AQ$100,MATCH(FIXED(Q$6,0,TRUE),ES_P1_0!$A$10:$AQ$10,0),FALSE))</f>
        <v>117.3</v>
      </c>
      <c r="R20" s="232">
        <f>IF(ISNA(VLOOKUP($A20,ES_P1_0!$A$10:$AQ$100,MATCH(FIXED(R$6,0,TRUE),ES_P1_0!$A$10:$AQ$10,0),FALSE)),":",VLOOKUP($A20,ES_P1_0!$A$10:$AQ$100,MATCH(FIXED(R$6,0,TRUE),ES_P1_0!$A$10:$AQ$10,0),FALSE))</f>
        <v>116.7</v>
      </c>
      <c r="S20" s="232">
        <f>IF(ISNA(VLOOKUP($A20,ES_P1_0!$A$10:$AQ$100,MATCH(FIXED(S$6,0,TRUE),ES_P1_0!$A$10:$AQ$10,0),FALSE)),":",VLOOKUP($A20,ES_P1_0!$A$10:$AQ$100,MATCH(FIXED(S$6,0,TRUE),ES_P1_0!$A$10:$AQ$10,0),FALSE))</f>
        <v>116.7</v>
      </c>
      <c r="T20" s="232">
        <f>IF(ISNA(VLOOKUP($A20,ES_P1_0!$A$10:$AQ$100,MATCH(FIXED(T$6,0,TRUE),ES_P1_0!$A$10:$AQ$10,0),FALSE)),":",VLOOKUP($A20,ES_P1_0!$A$10:$AQ$100,MATCH(FIXED(T$6,0,TRUE),ES_P1_0!$A$10:$AQ$10,0),FALSE))</f>
        <v>116.3</v>
      </c>
      <c r="U20" s="232">
        <f>IF(ISNA(VLOOKUP($A20,ES_P1_0!$A$10:$AQ$100,MATCH(FIXED(U$6,0,TRUE),ES_P1_0!$A$10:$AQ$10,0),FALSE)),":",VLOOKUP($A20,ES_P1_0!$A$10:$AQ$100,MATCH(FIXED(U$6,0,TRUE),ES_P1_0!$A$10:$AQ$10,0),FALSE))</f>
        <v>116.1</v>
      </c>
      <c r="V20" s="232" t="str">
        <f>IF(ISNA(VLOOKUP($A20,ES_P1_0!$A$10:$AQ$100,MATCH(FIXED(V$6,0,TRUE),ES_P1_0!$A$10:$AQ$10,0),FALSE)),":",VLOOKUP($A20,ES_P1_0!$A$10:$AQ$100,MATCH(FIXED(V$6,0,TRUE),ES_P1_0!$A$10:$AQ$10,0),FALSE))</f>
        <v>:</v>
      </c>
      <c r="W20" s="232" t="str">
        <f>IF(ISNA(VLOOKUP($A20,ES_P1_0!$A$10:$AQ$100,MATCH(FIXED(W$6,0,TRUE),ES_P1_0!$A$10:$AQ$10,0),FALSE)),":",VLOOKUP($A20,ES_P1_0!$A$10:$AQ$100,MATCH(FIXED(W$6,0,TRUE),ES_P1_0!$A$10:$AQ$10,0),FALSE))</f>
        <v>:</v>
      </c>
    </row>
    <row r="21" spans="1:23">
      <c r="A21" s="230" t="str">
        <f>lookup!Z16</f>
        <v>Croatia</v>
      </c>
      <c r="B21" s="232" t="str">
        <f>VLOOKUP(A21,lookup!$Z$2:$AA$77,2,FALSE)</f>
        <v>Κροατία</v>
      </c>
      <c r="C21" s="232" t="str">
        <f>IF(ISNA(VLOOKUP($A21,ES_P1_0!$A$10:$AQ$100,MATCH(FIXED(C$6,0,TRUE),ES_P1_0!$A$10:$AQ$10,0),FALSE)),":",VLOOKUP($A21,ES_P1_0!$A$10:$AQ$100,MATCH(FIXED(C$6,0,TRUE),ES_P1_0!$A$10:$AQ$10,0),FALSE))</f>
        <v>:</v>
      </c>
      <c r="D21" s="232" t="str">
        <f>IF(ISNA(VLOOKUP($A21,ES_P1_0!$A$10:$AQ$100,MATCH(FIXED(D$6,0,TRUE),ES_P1_0!$A$10:$AQ$10,0),FALSE)),":",VLOOKUP($A21,ES_P1_0!$A$10:$AQ$100,MATCH(FIXED(D$6,0,TRUE),ES_P1_0!$A$10:$AQ$10,0),FALSE))</f>
        <v>:</v>
      </c>
      <c r="E21" s="232" t="str">
        <f>IF(ISNA(VLOOKUP($A21,ES_P1_0!$A$10:$AQ$100,MATCH(FIXED(E$6,0,TRUE),ES_P1_0!$A$10:$AQ$10,0),FALSE)),":",VLOOKUP($A21,ES_P1_0!$A$10:$AQ$100,MATCH(FIXED(E$6,0,TRUE),ES_P1_0!$A$10:$AQ$10,0),FALSE))</f>
        <v>:</v>
      </c>
      <c r="F21" s="232" t="str">
        <f>IF(ISNA(VLOOKUP($A21,ES_P1_0!$A$10:$AQ$100,MATCH(FIXED(F$6,0,TRUE),ES_P1_0!$A$10:$AQ$10,0),FALSE)),":",VLOOKUP($A21,ES_P1_0!$A$10:$AQ$100,MATCH(FIXED(F$6,0,TRUE),ES_P1_0!$A$10:$AQ$10,0),FALSE))</f>
        <v>:</v>
      </c>
      <c r="G21" s="232" t="str">
        <f>IF(ISNA(VLOOKUP($A21,ES_P1_0!$A$10:$AQ$100,MATCH(FIXED(G$6,0,TRUE),ES_P1_0!$A$10:$AQ$10,0),FALSE)),":",VLOOKUP($A21,ES_P1_0!$A$10:$AQ$100,MATCH(FIXED(G$6,0,TRUE),ES_P1_0!$A$10:$AQ$10,0),FALSE))</f>
        <v>:</v>
      </c>
      <c r="H21" s="232">
        <f>IF(ISNA(VLOOKUP($A21,ES_P1_0!$A$10:$AQ$100,MATCH(FIXED(H$6,0,TRUE),ES_P1_0!$A$10:$AQ$10,0),FALSE)),":",VLOOKUP($A21,ES_P1_0!$A$10:$AQ$100,MATCH(FIXED(H$6,0,TRUE),ES_P1_0!$A$10:$AQ$10,0),FALSE))</f>
        <v>69.3</v>
      </c>
      <c r="I21" s="232">
        <f>IF(ISNA(VLOOKUP($A21,ES_P1_0!$A$10:$AQ$100,MATCH(FIXED(I$6,0,TRUE),ES_P1_0!$A$10:$AQ$10,0),FALSE)),":",VLOOKUP($A21,ES_P1_0!$A$10:$AQ$100,MATCH(FIXED(I$6,0,TRUE),ES_P1_0!$A$10:$AQ$10,0),FALSE))</f>
        <v>70.599999999999994</v>
      </c>
      <c r="J21" s="232">
        <f>IF(ISNA(VLOOKUP($A21,ES_P1_0!$A$10:$AQ$100,MATCH(FIXED(J$6,0,TRUE),ES_P1_0!$A$10:$AQ$10,0),FALSE)),":",VLOOKUP($A21,ES_P1_0!$A$10:$AQ$100,MATCH(FIXED(J$6,0,TRUE),ES_P1_0!$A$10:$AQ$10,0),FALSE))</f>
        <v>72.400000000000006</v>
      </c>
      <c r="K21" s="232">
        <f>IF(ISNA(VLOOKUP($A21,ES_P1_0!$A$10:$AQ$100,MATCH(FIXED(K$6,0,TRUE),ES_P1_0!$A$10:$AQ$10,0),FALSE)),":",VLOOKUP($A21,ES_P1_0!$A$10:$AQ$100,MATCH(FIXED(K$6,0,TRUE),ES_P1_0!$A$10:$AQ$10,0),FALSE))</f>
        <v>72.599999999999994</v>
      </c>
      <c r="L21" s="232">
        <f>IF(ISNA(VLOOKUP($A21,ES_P1_0!$A$10:$AQ$100,MATCH(FIXED(L$6,0,TRUE),ES_P1_0!$A$10:$AQ$10,0),FALSE)),":",VLOOKUP($A21,ES_P1_0!$A$10:$AQ$100,MATCH(FIXED(L$6,0,TRUE),ES_P1_0!$A$10:$AQ$10,0),FALSE))</f>
        <v>73.599999999999994</v>
      </c>
      <c r="M21" s="232">
        <f>IF(ISNA(VLOOKUP($A21,ES_P1_0!$A$10:$AQ$100,MATCH(FIXED(M$6,0,TRUE),ES_P1_0!$A$10:$AQ$10,0),FALSE)),":",VLOOKUP($A21,ES_P1_0!$A$10:$AQ$100,MATCH(FIXED(M$6,0,TRUE),ES_P1_0!$A$10:$AQ$10,0),FALSE))</f>
        <v>74.7</v>
      </c>
      <c r="N21" s="232">
        <f>IF(ISNA(VLOOKUP($A21,ES_P1_0!$A$10:$AQ$100,MATCH(FIXED(N$6,0,TRUE),ES_P1_0!$A$10:$AQ$10,0),FALSE)),":",VLOOKUP($A21,ES_P1_0!$A$10:$AQ$100,MATCH(FIXED(N$6,0,TRUE),ES_P1_0!$A$10:$AQ$10,0),FALSE))</f>
        <v>73.7</v>
      </c>
      <c r="O21" s="232">
        <f>IF(ISNA(VLOOKUP($A21,ES_P1_0!$A$10:$AQ$100,MATCH(FIXED(O$6,0,TRUE),ES_P1_0!$A$10:$AQ$10,0),FALSE)),":",VLOOKUP($A21,ES_P1_0!$A$10:$AQ$100,MATCH(FIXED(O$6,0,TRUE),ES_P1_0!$A$10:$AQ$10,0),FALSE))</f>
        <v>77.3</v>
      </c>
      <c r="P21" s="232">
        <f>IF(ISNA(VLOOKUP($A21,ES_P1_0!$A$10:$AQ$100,MATCH(FIXED(P$6,0,TRUE),ES_P1_0!$A$10:$AQ$10,0),FALSE)),":",VLOOKUP($A21,ES_P1_0!$A$10:$AQ$100,MATCH(FIXED(P$6,0,TRUE),ES_P1_0!$A$10:$AQ$10,0),FALSE))</f>
        <v>78.3</v>
      </c>
      <c r="Q21" s="232">
        <f>IF(ISNA(VLOOKUP($A21,ES_P1_0!$A$10:$AQ$100,MATCH(FIXED(Q$6,0,TRUE),ES_P1_0!$A$10:$AQ$10,0),FALSE)),":",VLOOKUP($A21,ES_P1_0!$A$10:$AQ$100,MATCH(FIXED(Q$6,0,TRUE),ES_P1_0!$A$10:$AQ$10,0),FALSE))</f>
        <v>76.3</v>
      </c>
      <c r="R21" s="232">
        <f>IF(ISNA(VLOOKUP($A21,ES_P1_0!$A$10:$AQ$100,MATCH(FIXED(R$6,0,TRUE),ES_P1_0!$A$10:$AQ$10,0),FALSE)),":",VLOOKUP($A21,ES_P1_0!$A$10:$AQ$100,MATCH(FIXED(R$6,0,TRUE),ES_P1_0!$A$10:$AQ$10,0),FALSE))</f>
        <v>75.2</v>
      </c>
      <c r="S21" s="232">
        <f>IF(ISNA(VLOOKUP($A21,ES_P1_0!$A$10:$AQ$100,MATCH(FIXED(S$6,0,TRUE),ES_P1_0!$A$10:$AQ$10,0),FALSE)),":",VLOOKUP($A21,ES_P1_0!$A$10:$AQ$100,MATCH(FIXED(S$6,0,TRUE),ES_P1_0!$A$10:$AQ$10,0),FALSE))</f>
        <v>77.2</v>
      </c>
      <c r="T21" s="232">
        <f>IF(ISNA(VLOOKUP($A21,ES_P1_0!$A$10:$AQ$100,MATCH(FIXED(T$6,0,TRUE),ES_P1_0!$A$10:$AQ$10,0),FALSE)),":",VLOOKUP($A21,ES_P1_0!$A$10:$AQ$100,MATCH(FIXED(T$6,0,TRUE),ES_P1_0!$A$10:$AQ$10,0),FALSE))</f>
        <v>80.400000000000006</v>
      </c>
      <c r="U21" s="232">
        <f>IF(ISNA(VLOOKUP($A21,ES_P1_0!$A$10:$AQ$100,MATCH(FIXED(U$6,0,TRUE),ES_P1_0!$A$10:$AQ$10,0),FALSE)),":",VLOOKUP($A21,ES_P1_0!$A$10:$AQ$100,MATCH(FIXED(U$6,0,TRUE),ES_P1_0!$A$10:$AQ$10,0),FALSE))</f>
        <v>80.2</v>
      </c>
      <c r="V21" s="232" t="str">
        <f>IF(ISNA(VLOOKUP($A21,ES_P1_0!$A$10:$AQ$100,MATCH(FIXED(V$6,0,TRUE),ES_P1_0!$A$10:$AQ$10,0),FALSE)),":",VLOOKUP($A21,ES_P1_0!$A$10:$AQ$100,MATCH(FIXED(V$6,0,TRUE),ES_P1_0!$A$10:$AQ$10,0),FALSE))</f>
        <v>:</v>
      </c>
      <c r="W21" s="232" t="str">
        <f>IF(ISNA(VLOOKUP($A21,ES_P1_0!$A$10:$AQ$100,MATCH(FIXED(W$6,0,TRUE),ES_P1_0!$A$10:$AQ$10,0),FALSE)),":",VLOOKUP($A21,ES_P1_0!$A$10:$AQ$100,MATCH(FIXED(W$6,0,TRUE),ES_P1_0!$A$10:$AQ$10,0),FALSE))</f>
        <v>:</v>
      </c>
    </row>
    <row r="22" spans="1:23">
      <c r="A22" s="230" t="str">
        <f>lookup!Z17</f>
        <v>Italy</v>
      </c>
      <c r="B22" s="232" t="str">
        <f>VLOOKUP(A22,lookup!$Z$2:$AA$77,2,FALSE)</f>
        <v>Ιταλία</v>
      </c>
      <c r="C22" s="232" t="str">
        <f>IF(ISNA(VLOOKUP($A22,ES_P1_0!$A$10:$AQ$100,MATCH(FIXED(C$6,0,TRUE),ES_P1_0!$A$10:$AQ$10,0),FALSE)),":",VLOOKUP($A22,ES_P1_0!$A$10:$AQ$100,MATCH(FIXED(C$6,0,TRUE),ES_P1_0!$A$10:$AQ$10,0),FALSE))</f>
        <v>:</v>
      </c>
      <c r="D22" s="232" t="str">
        <f>IF(ISNA(VLOOKUP($A22,ES_P1_0!$A$10:$AQ$100,MATCH(FIXED(D$6,0,TRUE),ES_P1_0!$A$10:$AQ$10,0),FALSE)),":",VLOOKUP($A22,ES_P1_0!$A$10:$AQ$100,MATCH(FIXED(D$6,0,TRUE),ES_P1_0!$A$10:$AQ$10,0),FALSE))</f>
        <v>:</v>
      </c>
      <c r="E22" s="232" t="str">
        <f>IF(ISNA(VLOOKUP($A22,ES_P1_0!$A$10:$AQ$100,MATCH(FIXED(E$6,0,TRUE),ES_P1_0!$A$10:$AQ$10,0),FALSE)),":",VLOOKUP($A22,ES_P1_0!$A$10:$AQ$100,MATCH(FIXED(E$6,0,TRUE),ES_P1_0!$A$10:$AQ$10,0),FALSE))</f>
        <v>:</v>
      </c>
      <c r="F22" s="232" t="str">
        <f>IF(ISNA(VLOOKUP($A22,ES_P1_0!$A$10:$AQ$100,MATCH(FIXED(F$6,0,TRUE),ES_P1_0!$A$10:$AQ$10,0),FALSE)),":",VLOOKUP($A22,ES_P1_0!$A$10:$AQ$100,MATCH(FIXED(F$6,0,TRUE),ES_P1_0!$A$10:$AQ$10,0),FALSE))</f>
        <v>:</v>
      </c>
      <c r="G22" s="232" t="str">
        <f>IF(ISNA(VLOOKUP($A22,ES_P1_0!$A$10:$AQ$100,MATCH(FIXED(G$6,0,TRUE),ES_P1_0!$A$10:$AQ$10,0),FALSE)),":",VLOOKUP($A22,ES_P1_0!$A$10:$AQ$100,MATCH(FIXED(G$6,0,TRUE),ES_P1_0!$A$10:$AQ$10,0),FALSE))</f>
        <v>:</v>
      </c>
      <c r="H22" s="232">
        <f>IF(ISNA(VLOOKUP($A22,ES_P1_0!$A$10:$AQ$100,MATCH(FIXED(H$6,0,TRUE),ES_P1_0!$A$10:$AQ$10,0),FALSE)),":",VLOOKUP($A22,ES_P1_0!$A$10:$AQ$100,MATCH(FIXED(H$6,0,TRUE),ES_P1_0!$A$10:$AQ$10,0),FALSE))</f>
        <v>128.30000000000001</v>
      </c>
      <c r="I22" s="232">
        <f>IF(ISNA(VLOOKUP($A22,ES_P1_0!$A$10:$AQ$100,MATCH(FIXED(I$6,0,TRUE),ES_P1_0!$A$10:$AQ$10,0),FALSE)),":",VLOOKUP($A22,ES_P1_0!$A$10:$AQ$100,MATCH(FIXED(I$6,0,TRUE),ES_P1_0!$A$10:$AQ$10,0),FALSE))</f>
        <v>127.4</v>
      </c>
      <c r="J22" s="232">
        <f>IF(ISNA(VLOOKUP($A22,ES_P1_0!$A$10:$AQ$100,MATCH(FIXED(J$6,0,TRUE),ES_P1_0!$A$10:$AQ$10,0),FALSE)),":",VLOOKUP($A22,ES_P1_0!$A$10:$AQ$100,MATCH(FIXED(J$6,0,TRUE),ES_P1_0!$A$10:$AQ$10,0),FALSE))</f>
        <v>119</v>
      </c>
      <c r="K22" s="232">
        <f>IF(ISNA(VLOOKUP($A22,ES_P1_0!$A$10:$AQ$100,MATCH(FIXED(K$6,0,TRUE),ES_P1_0!$A$10:$AQ$10,0),FALSE)),":",VLOOKUP($A22,ES_P1_0!$A$10:$AQ$100,MATCH(FIXED(K$6,0,TRUE),ES_P1_0!$A$10:$AQ$10,0),FALSE))</f>
        <v>116.8</v>
      </c>
      <c r="L22" s="232">
        <f>IF(ISNA(VLOOKUP($A22,ES_P1_0!$A$10:$AQ$100,MATCH(FIXED(L$6,0,TRUE),ES_P1_0!$A$10:$AQ$10,0),FALSE)),":",VLOOKUP($A22,ES_P1_0!$A$10:$AQ$100,MATCH(FIXED(L$6,0,TRUE),ES_P1_0!$A$10:$AQ$10,0),FALSE))</f>
        <v>113.3</v>
      </c>
      <c r="M22" s="232">
        <f>IF(ISNA(VLOOKUP($A22,ES_P1_0!$A$10:$AQ$100,MATCH(FIXED(M$6,0,TRUE),ES_P1_0!$A$10:$AQ$10,0),FALSE)),":",VLOOKUP($A22,ES_P1_0!$A$10:$AQ$100,MATCH(FIXED(M$6,0,TRUE),ES_P1_0!$A$10:$AQ$10,0),FALSE))</f>
        <v>112.1</v>
      </c>
      <c r="N22" s="232">
        <f>IF(ISNA(VLOOKUP($A22,ES_P1_0!$A$10:$AQ$100,MATCH(FIXED(N$6,0,TRUE),ES_P1_0!$A$10:$AQ$10,0),FALSE)),":",VLOOKUP($A22,ES_P1_0!$A$10:$AQ$100,MATCH(FIXED(N$6,0,TRUE),ES_P1_0!$A$10:$AQ$10,0),FALSE))</f>
        <v>111.2</v>
      </c>
      <c r="O22" s="232">
        <f>IF(ISNA(VLOOKUP($A22,ES_P1_0!$A$10:$AQ$100,MATCH(FIXED(O$6,0,TRUE),ES_P1_0!$A$10:$AQ$10,0),FALSE)),":",VLOOKUP($A22,ES_P1_0!$A$10:$AQ$100,MATCH(FIXED(O$6,0,TRUE),ES_P1_0!$A$10:$AQ$10,0),FALSE))</f>
        <v>111.6</v>
      </c>
      <c r="P22" s="232">
        <f>IF(ISNA(VLOOKUP($A22,ES_P1_0!$A$10:$AQ$100,MATCH(FIXED(P$6,0,TRUE),ES_P1_0!$A$10:$AQ$10,0),FALSE)),":",VLOOKUP($A22,ES_P1_0!$A$10:$AQ$100,MATCH(FIXED(P$6,0,TRUE),ES_P1_0!$A$10:$AQ$10,0),FALSE))</f>
        <v>112.9</v>
      </c>
      <c r="Q22" s="232">
        <f>IF(ISNA(VLOOKUP($A22,ES_P1_0!$A$10:$AQ$100,MATCH(FIXED(Q$6,0,TRUE),ES_P1_0!$A$10:$AQ$10,0),FALSE)),":",VLOOKUP($A22,ES_P1_0!$A$10:$AQ$100,MATCH(FIXED(Q$6,0,TRUE),ES_P1_0!$A$10:$AQ$10,0),FALSE))</f>
        <v>112.6</v>
      </c>
      <c r="R22" s="232">
        <f>IF(ISNA(VLOOKUP($A22,ES_P1_0!$A$10:$AQ$100,MATCH(FIXED(R$6,0,TRUE),ES_P1_0!$A$10:$AQ$10,0),FALSE)),":",VLOOKUP($A22,ES_P1_0!$A$10:$AQ$100,MATCH(FIXED(R$6,0,TRUE),ES_P1_0!$A$10:$AQ$10,0),FALSE))</f>
        <v>111.6</v>
      </c>
      <c r="S22" s="232">
        <f>IF(ISNA(VLOOKUP($A22,ES_P1_0!$A$10:$AQ$100,MATCH(FIXED(S$6,0,TRUE),ES_P1_0!$A$10:$AQ$10,0),FALSE)),":",VLOOKUP($A22,ES_P1_0!$A$10:$AQ$100,MATCH(FIXED(S$6,0,TRUE),ES_P1_0!$A$10:$AQ$10,0),FALSE))</f>
        <v>110.4</v>
      </c>
      <c r="T22" s="232">
        <f>IF(ISNA(VLOOKUP($A22,ES_P1_0!$A$10:$AQ$100,MATCH(FIXED(T$6,0,TRUE),ES_P1_0!$A$10:$AQ$10,0),FALSE)),":",VLOOKUP($A22,ES_P1_0!$A$10:$AQ$100,MATCH(FIXED(T$6,0,TRUE),ES_P1_0!$A$10:$AQ$10,0),FALSE))</f>
        <v>109.4</v>
      </c>
      <c r="U22" s="232">
        <f>IF(ISNA(VLOOKUP($A22,ES_P1_0!$A$10:$AQ$100,MATCH(FIXED(U$6,0,TRUE),ES_P1_0!$A$10:$AQ$10,0),FALSE)),":",VLOOKUP($A22,ES_P1_0!$A$10:$AQ$100,MATCH(FIXED(U$6,0,TRUE),ES_P1_0!$A$10:$AQ$10,0),FALSE))</f>
        <v>108.9</v>
      </c>
      <c r="V22" s="232" t="str">
        <f>IF(ISNA(VLOOKUP($A22,ES_P1_0!$A$10:$AQ$100,MATCH(FIXED(V$6,0,TRUE),ES_P1_0!$A$10:$AQ$10,0),FALSE)),":",VLOOKUP($A22,ES_P1_0!$A$10:$AQ$100,MATCH(FIXED(V$6,0,TRUE),ES_P1_0!$A$10:$AQ$10,0),FALSE))</f>
        <v>:</v>
      </c>
      <c r="W22" s="232" t="str">
        <f>IF(ISNA(VLOOKUP($A22,ES_P1_0!$A$10:$AQ$100,MATCH(FIXED(W$6,0,TRUE),ES_P1_0!$A$10:$AQ$10,0),FALSE)),":",VLOOKUP($A22,ES_P1_0!$A$10:$AQ$100,MATCH(FIXED(W$6,0,TRUE),ES_P1_0!$A$10:$AQ$10,0),FALSE))</f>
        <v>:</v>
      </c>
    </row>
    <row r="23" spans="1:23">
      <c r="A23" s="230" t="str">
        <f>lookup!Z18</f>
        <v>Cyprus</v>
      </c>
      <c r="B23" s="232" t="str">
        <f>VLOOKUP(A23,lookup!$Z$2:$AA$77,2,FALSE)</f>
        <v>Κύπρος</v>
      </c>
      <c r="C23" s="232" t="str">
        <f>IF(ISNA(VLOOKUP($A23,ES_P1_0!$A$10:$AQ$100,MATCH(FIXED(C$6,0,TRUE),ES_P1_0!$A$10:$AQ$10,0),FALSE)),":",VLOOKUP($A23,ES_P1_0!$A$10:$AQ$100,MATCH(FIXED(C$6,0,TRUE),ES_P1_0!$A$10:$AQ$10,0),FALSE))</f>
        <v>:</v>
      </c>
      <c r="D23" s="232" t="str">
        <f>IF(ISNA(VLOOKUP($A23,ES_P1_0!$A$10:$AQ$100,MATCH(FIXED(D$6,0,TRUE),ES_P1_0!$A$10:$AQ$10,0),FALSE)),":",VLOOKUP($A23,ES_P1_0!$A$10:$AQ$100,MATCH(FIXED(D$6,0,TRUE),ES_P1_0!$A$10:$AQ$10,0),FALSE))</f>
        <v>:</v>
      </c>
      <c r="E23" s="232" t="str">
        <f>IF(ISNA(VLOOKUP($A23,ES_P1_0!$A$10:$AQ$100,MATCH(FIXED(E$6,0,TRUE),ES_P1_0!$A$10:$AQ$10,0),FALSE)),":",VLOOKUP($A23,ES_P1_0!$A$10:$AQ$100,MATCH(FIXED(E$6,0,TRUE),ES_P1_0!$A$10:$AQ$10,0),FALSE))</f>
        <v>:</v>
      </c>
      <c r="F23" s="232" t="str">
        <f>IF(ISNA(VLOOKUP($A23,ES_P1_0!$A$10:$AQ$100,MATCH(FIXED(F$6,0,TRUE),ES_P1_0!$A$10:$AQ$10,0),FALSE)),":",VLOOKUP($A23,ES_P1_0!$A$10:$AQ$100,MATCH(FIXED(F$6,0,TRUE),ES_P1_0!$A$10:$AQ$10,0),FALSE))</f>
        <v>:</v>
      </c>
      <c r="G23" s="232" t="str">
        <f>IF(ISNA(VLOOKUP($A23,ES_P1_0!$A$10:$AQ$100,MATCH(FIXED(G$6,0,TRUE),ES_P1_0!$A$10:$AQ$10,0),FALSE)),":",VLOOKUP($A23,ES_P1_0!$A$10:$AQ$100,MATCH(FIXED(G$6,0,TRUE),ES_P1_0!$A$10:$AQ$10,0),FALSE))</f>
        <v>:</v>
      </c>
      <c r="H23" s="232">
        <f>IF(ISNA(VLOOKUP($A23,ES_P1_0!$A$10:$AQ$100,MATCH(FIXED(H$6,0,TRUE),ES_P1_0!$A$10:$AQ$10,0),FALSE)),":",VLOOKUP($A23,ES_P1_0!$A$10:$AQ$100,MATCH(FIXED(H$6,0,TRUE),ES_P1_0!$A$10:$AQ$10,0),FALSE))</f>
        <v>84.9</v>
      </c>
      <c r="I23" s="232">
        <f>IF(ISNA(VLOOKUP($A23,ES_P1_0!$A$10:$AQ$100,MATCH(FIXED(I$6,0,TRUE),ES_P1_0!$A$10:$AQ$10,0),FALSE)),":",VLOOKUP($A23,ES_P1_0!$A$10:$AQ$100,MATCH(FIXED(I$6,0,TRUE),ES_P1_0!$A$10:$AQ$10,0),FALSE))</f>
        <v>86.9</v>
      </c>
      <c r="J23" s="232">
        <f>IF(ISNA(VLOOKUP($A23,ES_P1_0!$A$10:$AQ$100,MATCH(FIXED(J$6,0,TRUE),ES_P1_0!$A$10:$AQ$10,0),FALSE)),":",VLOOKUP($A23,ES_P1_0!$A$10:$AQ$100,MATCH(FIXED(J$6,0,TRUE),ES_P1_0!$A$10:$AQ$10,0),FALSE))</f>
        <v>84.4</v>
      </c>
      <c r="K23" s="232">
        <f>IF(ISNA(VLOOKUP($A23,ES_P1_0!$A$10:$AQ$100,MATCH(FIXED(K$6,0,TRUE),ES_P1_0!$A$10:$AQ$10,0),FALSE)),":",VLOOKUP($A23,ES_P1_0!$A$10:$AQ$100,MATCH(FIXED(K$6,0,TRUE),ES_P1_0!$A$10:$AQ$10,0),FALSE))</f>
        <v>82.3</v>
      </c>
      <c r="L23" s="232">
        <f>IF(ISNA(VLOOKUP($A23,ES_P1_0!$A$10:$AQ$100,MATCH(FIXED(L$6,0,TRUE),ES_P1_0!$A$10:$AQ$10,0),FALSE)),":",VLOOKUP($A23,ES_P1_0!$A$10:$AQ$100,MATCH(FIXED(L$6,0,TRUE),ES_P1_0!$A$10:$AQ$10,0),FALSE))</f>
        <v>82.5</v>
      </c>
      <c r="M23" s="232">
        <f>IF(ISNA(VLOOKUP($A23,ES_P1_0!$A$10:$AQ$100,MATCH(FIXED(M$6,0,TRUE),ES_P1_0!$A$10:$AQ$10,0),FALSE)),":",VLOOKUP($A23,ES_P1_0!$A$10:$AQ$100,MATCH(FIXED(M$6,0,TRUE),ES_P1_0!$A$10:$AQ$10,0),FALSE))</f>
        <v>83</v>
      </c>
      <c r="N23" s="232">
        <f>IF(ISNA(VLOOKUP($A23,ES_P1_0!$A$10:$AQ$100,MATCH(FIXED(N$6,0,TRUE),ES_P1_0!$A$10:$AQ$10,0),FALSE)),":",VLOOKUP($A23,ES_P1_0!$A$10:$AQ$100,MATCH(FIXED(N$6,0,TRUE),ES_P1_0!$A$10:$AQ$10,0),FALSE))</f>
        <v>84.2</v>
      </c>
      <c r="O23" s="232">
        <f>IF(ISNA(VLOOKUP($A23,ES_P1_0!$A$10:$AQ$100,MATCH(FIXED(O$6,0,TRUE),ES_P1_0!$A$10:$AQ$10,0),FALSE)),":",VLOOKUP($A23,ES_P1_0!$A$10:$AQ$100,MATCH(FIXED(O$6,0,TRUE),ES_P1_0!$A$10:$AQ$10,0),FALSE))</f>
        <v>85.3</v>
      </c>
      <c r="P23" s="232">
        <f>IF(ISNA(VLOOKUP($A23,ES_P1_0!$A$10:$AQ$100,MATCH(FIXED(P$6,0,TRUE),ES_P1_0!$A$10:$AQ$10,0),FALSE)),":",VLOOKUP($A23,ES_P1_0!$A$10:$AQ$100,MATCH(FIXED(P$6,0,TRUE),ES_P1_0!$A$10:$AQ$10,0),FALSE))</f>
        <v>90.9</v>
      </c>
      <c r="Q23" s="232">
        <f>IF(ISNA(VLOOKUP($A23,ES_P1_0!$A$10:$AQ$100,MATCH(FIXED(Q$6,0,TRUE),ES_P1_0!$A$10:$AQ$10,0),FALSE)),":",VLOOKUP($A23,ES_P1_0!$A$10:$AQ$100,MATCH(FIXED(Q$6,0,TRUE),ES_P1_0!$A$10:$AQ$10,0),FALSE))</f>
        <v>92.3</v>
      </c>
      <c r="R23" s="232">
        <f>IF(ISNA(VLOOKUP($A23,ES_P1_0!$A$10:$AQ$100,MATCH(FIXED(R$6,0,TRUE),ES_P1_0!$A$10:$AQ$10,0),FALSE)),":",VLOOKUP($A23,ES_P1_0!$A$10:$AQ$100,MATCH(FIXED(R$6,0,TRUE),ES_P1_0!$A$10:$AQ$10,0),FALSE))</f>
        <v>91</v>
      </c>
      <c r="S23" s="232">
        <f>IF(ISNA(VLOOKUP($A23,ES_P1_0!$A$10:$AQ$100,MATCH(FIXED(S$6,0,TRUE),ES_P1_0!$A$10:$AQ$10,0),FALSE)),":",VLOOKUP($A23,ES_P1_0!$A$10:$AQ$100,MATCH(FIXED(S$6,0,TRUE),ES_P1_0!$A$10:$AQ$10,0),FALSE))</f>
        <v>89.9</v>
      </c>
      <c r="T23" s="232">
        <f>IF(ISNA(VLOOKUP($A23,ES_P1_0!$A$10:$AQ$100,MATCH(FIXED(T$6,0,TRUE),ES_P1_0!$A$10:$AQ$10,0),FALSE)),":",VLOOKUP($A23,ES_P1_0!$A$10:$AQ$100,MATCH(FIXED(T$6,0,TRUE),ES_P1_0!$A$10:$AQ$10,0),FALSE))</f>
        <v>92.6</v>
      </c>
      <c r="U23" s="232">
        <f>IF(ISNA(VLOOKUP($A23,ES_P1_0!$A$10:$AQ$100,MATCH(FIXED(U$6,0,TRUE),ES_P1_0!$A$10:$AQ$10,0),FALSE)),":",VLOOKUP($A23,ES_P1_0!$A$10:$AQ$100,MATCH(FIXED(U$6,0,TRUE),ES_P1_0!$A$10:$AQ$10,0),FALSE))</f>
        <v>91.9</v>
      </c>
      <c r="V23" s="232" t="str">
        <f>IF(ISNA(VLOOKUP($A23,ES_P1_0!$A$10:$AQ$100,MATCH(FIXED(V$6,0,TRUE),ES_P1_0!$A$10:$AQ$10,0),FALSE)),":",VLOOKUP($A23,ES_P1_0!$A$10:$AQ$100,MATCH(FIXED(V$6,0,TRUE),ES_P1_0!$A$10:$AQ$10,0),FALSE))</f>
        <v>:</v>
      </c>
      <c r="W23" s="232" t="str">
        <f>IF(ISNA(VLOOKUP($A23,ES_P1_0!$A$10:$AQ$100,MATCH(FIXED(W$6,0,TRUE),ES_P1_0!$A$10:$AQ$10,0),FALSE)),":",VLOOKUP($A23,ES_P1_0!$A$10:$AQ$100,MATCH(FIXED(W$6,0,TRUE),ES_P1_0!$A$10:$AQ$10,0),FALSE))</f>
        <v>:</v>
      </c>
    </row>
    <row r="24" spans="1:23">
      <c r="A24" s="230" t="str">
        <f>lookup!Z19</f>
        <v>Latvia</v>
      </c>
      <c r="B24" s="232" t="str">
        <f>VLOOKUP(A24,lookup!$Z$2:$AA$77,2,FALSE)</f>
        <v>Λετονία</v>
      </c>
      <c r="C24" s="232" t="str">
        <f>IF(ISNA(VLOOKUP($A24,ES_P1_0!$A$10:$AQ$100,MATCH(FIXED(C$6,0,TRUE),ES_P1_0!$A$10:$AQ$10,0),FALSE)),":",VLOOKUP($A24,ES_P1_0!$A$10:$AQ$100,MATCH(FIXED(C$6,0,TRUE),ES_P1_0!$A$10:$AQ$10,0),FALSE))</f>
        <v>:</v>
      </c>
      <c r="D24" s="232" t="str">
        <f>IF(ISNA(VLOOKUP($A24,ES_P1_0!$A$10:$AQ$100,MATCH(FIXED(D$6,0,TRUE),ES_P1_0!$A$10:$AQ$10,0),FALSE)),":",VLOOKUP($A24,ES_P1_0!$A$10:$AQ$100,MATCH(FIXED(D$6,0,TRUE),ES_P1_0!$A$10:$AQ$10,0),FALSE))</f>
        <v>:</v>
      </c>
      <c r="E24" s="232" t="str">
        <f>IF(ISNA(VLOOKUP($A24,ES_P1_0!$A$10:$AQ$100,MATCH(FIXED(E$6,0,TRUE),ES_P1_0!$A$10:$AQ$10,0),FALSE)),":",VLOOKUP($A24,ES_P1_0!$A$10:$AQ$100,MATCH(FIXED(E$6,0,TRUE),ES_P1_0!$A$10:$AQ$10,0),FALSE))</f>
        <v>:</v>
      </c>
      <c r="F24" s="232" t="str">
        <f>IF(ISNA(VLOOKUP($A24,ES_P1_0!$A$10:$AQ$100,MATCH(FIXED(F$6,0,TRUE),ES_P1_0!$A$10:$AQ$10,0),FALSE)),":",VLOOKUP($A24,ES_P1_0!$A$10:$AQ$100,MATCH(FIXED(F$6,0,TRUE),ES_P1_0!$A$10:$AQ$10,0),FALSE))</f>
        <v>:</v>
      </c>
      <c r="G24" s="232" t="str">
        <f>IF(ISNA(VLOOKUP($A24,ES_P1_0!$A$10:$AQ$100,MATCH(FIXED(G$6,0,TRUE),ES_P1_0!$A$10:$AQ$10,0),FALSE)),":",VLOOKUP($A24,ES_P1_0!$A$10:$AQ$100,MATCH(FIXED(G$6,0,TRUE),ES_P1_0!$A$10:$AQ$10,0),FALSE))</f>
        <v>:</v>
      </c>
      <c r="H24" s="232">
        <f>IF(ISNA(VLOOKUP($A24,ES_P1_0!$A$10:$AQ$100,MATCH(FIXED(H$6,0,TRUE),ES_P1_0!$A$10:$AQ$10,0),FALSE)),":",VLOOKUP($A24,ES_P1_0!$A$10:$AQ$100,MATCH(FIXED(H$6,0,TRUE),ES_P1_0!$A$10:$AQ$10,0),FALSE))</f>
        <v>40.299999999999997</v>
      </c>
      <c r="I24" s="232">
        <f>IF(ISNA(VLOOKUP($A24,ES_P1_0!$A$10:$AQ$100,MATCH(FIXED(I$6,0,TRUE),ES_P1_0!$A$10:$AQ$10,0),FALSE)),":",VLOOKUP($A24,ES_P1_0!$A$10:$AQ$100,MATCH(FIXED(I$6,0,TRUE),ES_P1_0!$A$10:$AQ$10,0),FALSE))</f>
        <v>41.8</v>
      </c>
      <c r="J24" s="232">
        <f>IF(ISNA(VLOOKUP($A24,ES_P1_0!$A$10:$AQ$100,MATCH(FIXED(J$6,0,TRUE),ES_P1_0!$A$10:$AQ$10,0),FALSE)),":",VLOOKUP($A24,ES_P1_0!$A$10:$AQ$100,MATCH(FIXED(J$6,0,TRUE),ES_P1_0!$A$10:$AQ$10,0),FALSE))</f>
        <v>42.8</v>
      </c>
      <c r="K24" s="232">
        <f>IF(ISNA(VLOOKUP($A24,ES_P1_0!$A$10:$AQ$100,MATCH(FIXED(K$6,0,TRUE),ES_P1_0!$A$10:$AQ$10,0),FALSE)),":",VLOOKUP($A24,ES_P1_0!$A$10:$AQ$100,MATCH(FIXED(K$6,0,TRUE),ES_P1_0!$A$10:$AQ$10,0),FALSE))</f>
        <v>44.2</v>
      </c>
      <c r="L24" s="232">
        <f>IF(ISNA(VLOOKUP($A24,ES_P1_0!$A$10:$AQ$100,MATCH(FIXED(L$6,0,TRUE),ES_P1_0!$A$10:$AQ$10,0),FALSE)),":",VLOOKUP($A24,ES_P1_0!$A$10:$AQ$100,MATCH(FIXED(L$6,0,TRUE),ES_P1_0!$A$10:$AQ$10,0),FALSE))</f>
        <v>45.9</v>
      </c>
      <c r="M24" s="232">
        <f>IF(ISNA(VLOOKUP($A24,ES_P1_0!$A$10:$AQ$100,MATCH(FIXED(M$6,0,TRUE),ES_P1_0!$A$10:$AQ$10,0),FALSE)),":",VLOOKUP($A24,ES_P1_0!$A$10:$AQ$100,MATCH(FIXED(M$6,0,TRUE),ES_P1_0!$A$10:$AQ$10,0),FALSE))</f>
        <v>47.9</v>
      </c>
      <c r="N24" s="232">
        <f>IF(ISNA(VLOOKUP($A24,ES_P1_0!$A$10:$AQ$100,MATCH(FIXED(N$6,0,TRUE),ES_P1_0!$A$10:$AQ$10,0),FALSE)),":",VLOOKUP($A24,ES_P1_0!$A$10:$AQ$100,MATCH(FIXED(N$6,0,TRUE),ES_P1_0!$A$10:$AQ$10,0),FALSE))</f>
        <v>48.9</v>
      </c>
      <c r="O24" s="232">
        <f>IF(ISNA(VLOOKUP($A24,ES_P1_0!$A$10:$AQ$100,MATCH(FIXED(O$6,0,TRUE),ES_P1_0!$A$10:$AQ$10,0),FALSE)),":",VLOOKUP($A24,ES_P1_0!$A$10:$AQ$100,MATCH(FIXED(O$6,0,TRUE),ES_P1_0!$A$10:$AQ$10,0),FALSE))</f>
        <v>54</v>
      </c>
      <c r="P24" s="232">
        <f>IF(ISNA(VLOOKUP($A24,ES_P1_0!$A$10:$AQ$100,MATCH(FIXED(P$6,0,TRUE),ES_P1_0!$A$10:$AQ$10,0),FALSE)),":",VLOOKUP($A24,ES_P1_0!$A$10:$AQ$100,MATCH(FIXED(P$6,0,TRUE),ES_P1_0!$A$10:$AQ$10,0),FALSE))</f>
        <v>55.1</v>
      </c>
      <c r="Q24" s="232">
        <f>IF(ISNA(VLOOKUP($A24,ES_P1_0!$A$10:$AQ$100,MATCH(FIXED(Q$6,0,TRUE),ES_P1_0!$A$10:$AQ$10,0),FALSE)),":",VLOOKUP($A24,ES_P1_0!$A$10:$AQ$100,MATCH(FIXED(Q$6,0,TRUE),ES_P1_0!$A$10:$AQ$10,0),FALSE))</f>
        <v>57.3</v>
      </c>
      <c r="R24" s="232">
        <f>IF(ISNA(VLOOKUP($A24,ES_P1_0!$A$10:$AQ$100,MATCH(FIXED(R$6,0,TRUE),ES_P1_0!$A$10:$AQ$10,0),FALSE)),":",VLOOKUP($A24,ES_P1_0!$A$10:$AQ$100,MATCH(FIXED(R$6,0,TRUE),ES_P1_0!$A$10:$AQ$10,0),FALSE))</f>
        <v>60.8</v>
      </c>
      <c r="S24" s="232">
        <f>IF(ISNA(VLOOKUP($A24,ES_P1_0!$A$10:$AQ$100,MATCH(FIXED(S$6,0,TRUE),ES_P1_0!$A$10:$AQ$10,0),FALSE)),":",VLOOKUP($A24,ES_P1_0!$A$10:$AQ$100,MATCH(FIXED(S$6,0,TRUE),ES_P1_0!$A$10:$AQ$10,0),FALSE))</f>
        <v>63.8</v>
      </c>
      <c r="T24" s="232">
        <f>IF(ISNA(VLOOKUP($A24,ES_P1_0!$A$10:$AQ$100,MATCH(FIXED(T$6,0,TRUE),ES_P1_0!$A$10:$AQ$10,0),FALSE)),":",VLOOKUP($A24,ES_P1_0!$A$10:$AQ$100,MATCH(FIXED(T$6,0,TRUE),ES_P1_0!$A$10:$AQ$10,0),FALSE))</f>
        <v>66.3</v>
      </c>
      <c r="U24" s="232">
        <f>IF(ISNA(VLOOKUP($A24,ES_P1_0!$A$10:$AQ$100,MATCH(FIXED(U$6,0,TRUE),ES_P1_0!$A$10:$AQ$10,0),FALSE)),":",VLOOKUP($A24,ES_P1_0!$A$10:$AQ$100,MATCH(FIXED(U$6,0,TRUE),ES_P1_0!$A$10:$AQ$10,0),FALSE))</f>
        <v>67</v>
      </c>
      <c r="V24" s="232" t="str">
        <f>IF(ISNA(VLOOKUP($A24,ES_P1_0!$A$10:$AQ$100,MATCH(FIXED(V$6,0,TRUE),ES_P1_0!$A$10:$AQ$10,0),FALSE)),":",VLOOKUP($A24,ES_P1_0!$A$10:$AQ$100,MATCH(FIXED(V$6,0,TRUE),ES_P1_0!$A$10:$AQ$10,0),FALSE))</f>
        <v>:</v>
      </c>
      <c r="W24" s="232" t="str">
        <f>IF(ISNA(VLOOKUP($A24,ES_P1_0!$A$10:$AQ$100,MATCH(FIXED(W$6,0,TRUE),ES_P1_0!$A$10:$AQ$10,0),FALSE)),":",VLOOKUP($A24,ES_P1_0!$A$10:$AQ$100,MATCH(FIXED(W$6,0,TRUE),ES_P1_0!$A$10:$AQ$10,0),FALSE))</f>
        <v>:</v>
      </c>
    </row>
    <row r="25" spans="1:23">
      <c r="A25" s="230" t="str">
        <f>lookup!Z20</f>
        <v>Lithuania</v>
      </c>
      <c r="B25" s="232" t="str">
        <f>VLOOKUP(A25,lookup!$Z$2:$AA$77,2,FALSE)</f>
        <v>Λιθουανία</v>
      </c>
      <c r="C25" s="232" t="str">
        <f>IF(ISNA(VLOOKUP($A25,ES_P1_0!$A$10:$AQ$100,MATCH(FIXED(C$6,0,TRUE),ES_P1_0!$A$10:$AQ$10,0),FALSE)),":",VLOOKUP($A25,ES_P1_0!$A$10:$AQ$100,MATCH(FIXED(C$6,0,TRUE),ES_P1_0!$A$10:$AQ$10,0),FALSE))</f>
        <v>:</v>
      </c>
      <c r="D25" s="232" t="str">
        <f>IF(ISNA(VLOOKUP($A25,ES_P1_0!$A$10:$AQ$100,MATCH(FIXED(D$6,0,TRUE),ES_P1_0!$A$10:$AQ$10,0),FALSE)),":",VLOOKUP($A25,ES_P1_0!$A$10:$AQ$100,MATCH(FIXED(D$6,0,TRUE),ES_P1_0!$A$10:$AQ$10,0),FALSE))</f>
        <v>:</v>
      </c>
      <c r="E25" s="232" t="str">
        <f>IF(ISNA(VLOOKUP($A25,ES_P1_0!$A$10:$AQ$100,MATCH(FIXED(E$6,0,TRUE),ES_P1_0!$A$10:$AQ$10,0),FALSE)),":",VLOOKUP($A25,ES_P1_0!$A$10:$AQ$100,MATCH(FIXED(E$6,0,TRUE),ES_P1_0!$A$10:$AQ$10,0),FALSE))</f>
        <v>:</v>
      </c>
      <c r="F25" s="232" t="str">
        <f>IF(ISNA(VLOOKUP($A25,ES_P1_0!$A$10:$AQ$100,MATCH(FIXED(F$6,0,TRUE),ES_P1_0!$A$10:$AQ$10,0),FALSE)),":",VLOOKUP($A25,ES_P1_0!$A$10:$AQ$100,MATCH(FIXED(F$6,0,TRUE),ES_P1_0!$A$10:$AQ$10,0),FALSE))</f>
        <v>:</v>
      </c>
      <c r="G25" s="232" t="str">
        <f>IF(ISNA(VLOOKUP($A25,ES_P1_0!$A$10:$AQ$100,MATCH(FIXED(G$6,0,TRUE),ES_P1_0!$A$10:$AQ$10,0),FALSE)),":",VLOOKUP($A25,ES_P1_0!$A$10:$AQ$100,MATCH(FIXED(G$6,0,TRUE),ES_P1_0!$A$10:$AQ$10,0),FALSE))</f>
        <v>:</v>
      </c>
      <c r="H25" s="232">
        <f>IF(ISNA(VLOOKUP($A25,ES_P1_0!$A$10:$AQ$100,MATCH(FIXED(H$6,0,TRUE),ES_P1_0!$A$10:$AQ$10,0),FALSE)),":",VLOOKUP($A25,ES_P1_0!$A$10:$AQ$100,MATCH(FIXED(H$6,0,TRUE),ES_P1_0!$A$10:$AQ$10,0),FALSE))</f>
        <v>43.5</v>
      </c>
      <c r="I25" s="232">
        <f>IF(ISNA(VLOOKUP($A25,ES_P1_0!$A$10:$AQ$100,MATCH(FIXED(I$6,0,TRUE),ES_P1_0!$A$10:$AQ$10,0),FALSE)),":",VLOOKUP($A25,ES_P1_0!$A$10:$AQ$100,MATCH(FIXED(I$6,0,TRUE),ES_P1_0!$A$10:$AQ$10,0),FALSE))</f>
        <v>47.6</v>
      </c>
      <c r="J25" s="232">
        <f>IF(ISNA(VLOOKUP($A25,ES_P1_0!$A$10:$AQ$100,MATCH(FIXED(J$6,0,TRUE),ES_P1_0!$A$10:$AQ$10,0),FALSE)),":",VLOOKUP($A25,ES_P1_0!$A$10:$AQ$100,MATCH(FIXED(J$6,0,TRUE),ES_P1_0!$A$10:$AQ$10,0),FALSE))</f>
        <v>48.6</v>
      </c>
      <c r="K25" s="232">
        <f>IF(ISNA(VLOOKUP($A25,ES_P1_0!$A$10:$AQ$100,MATCH(FIXED(K$6,0,TRUE),ES_P1_0!$A$10:$AQ$10,0),FALSE)),":",VLOOKUP($A25,ES_P1_0!$A$10:$AQ$100,MATCH(FIXED(K$6,0,TRUE),ES_P1_0!$A$10:$AQ$10,0),FALSE))</f>
        <v>52.6</v>
      </c>
      <c r="L25" s="232">
        <f>IF(ISNA(VLOOKUP($A25,ES_P1_0!$A$10:$AQ$100,MATCH(FIXED(L$6,0,TRUE),ES_P1_0!$A$10:$AQ$10,0),FALSE)),":",VLOOKUP($A25,ES_P1_0!$A$10:$AQ$100,MATCH(FIXED(L$6,0,TRUE),ES_P1_0!$A$10:$AQ$10,0),FALSE))</f>
        <v>53.9</v>
      </c>
      <c r="M25" s="232">
        <f>IF(ISNA(VLOOKUP($A25,ES_P1_0!$A$10:$AQ$100,MATCH(FIXED(M$6,0,TRUE),ES_P1_0!$A$10:$AQ$10,0),FALSE)),":",VLOOKUP($A25,ES_P1_0!$A$10:$AQ$100,MATCH(FIXED(M$6,0,TRUE),ES_P1_0!$A$10:$AQ$10,0),FALSE))</f>
        <v>55</v>
      </c>
      <c r="N25" s="232">
        <f>IF(ISNA(VLOOKUP($A25,ES_P1_0!$A$10:$AQ$100,MATCH(FIXED(N$6,0,TRUE),ES_P1_0!$A$10:$AQ$10,0),FALSE)),":",VLOOKUP($A25,ES_P1_0!$A$10:$AQ$100,MATCH(FIXED(N$6,0,TRUE),ES_P1_0!$A$10:$AQ$10,0),FALSE))</f>
        <v>56.8</v>
      </c>
      <c r="O25" s="232">
        <f>IF(ISNA(VLOOKUP($A25,ES_P1_0!$A$10:$AQ$100,MATCH(FIXED(O$6,0,TRUE),ES_P1_0!$A$10:$AQ$10,0),FALSE)),":",VLOOKUP($A25,ES_P1_0!$A$10:$AQ$100,MATCH(FIXED(O$6,0,TRUE),ES_P1_0!$A$10:$AQ$10,0),FALSE))</f>
        <v>59.6</v>
      </c>
      <c r="P25" s="232">
        <f>IF(ISNA(VLOOKUP($A25,ES_P1_0!$A$10:$AQ$100,MATCH(FIXED(P$6,0,TRUE),ES_P1_0!$A$10:$AQ$10,0),FALSE)),":",VLOOKUP($A25,ES_P1_0!$A$10:$AQ$100,MATCH(FIXED(P$6,0,TRUE),ES_P1_0!$A$10:$AQ$10,0),FALSE))</f>
        <v>62</v>
      </c>
      <c r="Q25" s="232">
        <f>IF(ISNA(VLOOKUP($A25,ES_P1_0!$A$10:$AQ$100,MATCH(FIXED(Q$6,0,TRUE),ES_P1_0!$A$10:$AQ$10,0),FALSE)),":",VLOOKUP($A25,ES_P1_0!$A$10:$AQ$100,MATCH(FIXED(Q$6,0,TRUE),ES_P1_0!$A$10:$AQ$10,0),FALSE))</f>
        <v>58</v>
      </c>
      <c r="R25" s="232">
        <f>IF(ISNA(VLOOKUP($A25,ES_P1_0!$A$10:$AQ$100,MATCH(FIXED(R$6,0,TRUE),ES_P1_0!$A$10:$AQ$10,0),FALSE)),":",VLOOKUP($A25,ES_P1_0!$A$10:$AQ$100,MATCH(FIXED(R$6,0,TRUE),ES_P1_0!$A$10:$AQ$10,0),FALSE))</f>
        <v>68.2</v>
      </c>
      <c r="S25" s="232">
        <f>IF(ISNA(VLOOKUP($A25,ES_P1_0!$A$10:$AQ$100,MATCH(FIXED(S$6,0,TRUE),ES_P1_0!$A$10:$AQ$10,0),FALSE)),":",VLOOKUP($A25,ES_P1_0!$A$10:$AQ$100,MATCH(FIXED(S$6,0,TRUE),ES_P1_0!$A$10:$AQ$10,0),FALSE))</f>
        <v>72.3</v>
      </c>
      <c r="T25" s="232">
        <f>IF(ISNA(VLOOKUP($A25,ES_P1_0!$A$10:$AQ$100,MATCH(FIXED(T$6,0,TRUE),ES_P1_0!$A$10:$AQ$10,0),FALSE)),":",VLOOKUP($A25,ES_P1_0!$A$10:$AQ$100,MATCH(FIXED(T$6,0,TRUE),ES_P1_0!$A$10:$AQ$10,0),FALSE))</f>
        <v>74.099999999999994</v>
      </c>
      <c r="U25" s="232">
        <f>IF(ISNA(VLOOKUP($A25,ES_P1_0!$A$10:$AQ$100,MATCH(FIXED(U$6,0,TRUE),ES_P1_0!$A$10:$AQ$10,0),FALSE)),":",VLOOKUP($A25,ES_P1_0!$A$10:$AQ$100,MATCH(FIXED(U$6,0,TRUE),ES_P1_0!$A$10:$AQ$10,0),FALSE))</f>
        <v>74.7</v>
      </c>
      <c r="V25" s="232" t="str">
        <f>IF(ISNA(VLOOKUP($A25,ES_P1_0!$A$10:$AQ$100,MATCH(FIXED(V$6,0,TRUE),ES_P1_0!$A$10:$AQ$10,0),FALSE)),":",VLOOKUP($A25,ES_P1_0!$A$10:$AQ$100,MATCH(FIXED(V$6,0,TRUE),ES_P1_0!$A$10:$AQ$10,0),FALSE))</f>
        <v>:</v>
      </c>
      <c r="W25" s="232" t="str">
        <f>IF(ISNA(VLOOKUP($A25,ES_P1_0!$A$10:$AQ$100,MATCH(FIXED(W$6,0,TRUE),ES_P1_0!$A$10:$AQ$10,0),FALSE)),":",VLOOKUP($A25,ES_P1_0!$A$10:$AQ$100,MATCH(FIXED(W$6,0,TRUE),ES_P1_0!$A$10:$AQ$10,0),FALSE))</f>
        <v>:</v>
      </c>
    </row>
    <row r="26" spans="1:23">
      <c r="A26" s="230" t="str">
        <f>lookup!Z21</f>
        <v>Luxembourg</v>
      </c>
      <c r="B26" s="232" t="str">
        <f>VLOOKUP(A26,lookup!$Z$2:$AA$77,2,FALSE)</f>
        <v>Λουξεμβούργο</v>
      </c>
      <c r="C26" s="232" t="str">
        <f>IF(ISNA(VLOOKUP($A26,ES_P1_0!$A$10:$AQ$100,MATCH(FIXED(C$6,0,TRUE),ES_P1_0!$A$10:$AQ$10,0),FALSE)),":",VLOOKUP($A26,ES_P1_0!$A$10:$AQ$100,MATCH(FIXED(C$6,0,TRUE),ES_P1_0!$A$10:$AQ$10,0),FALSE))</f>
        <v>:</v>
      </c>
      <c r="D26" s="232" t="str">
        <f>IF(ISNA(VLOOKUP($A26,ES_P1_0!$A$10:$AQ$100,MATCH(FIXED(D$6,0,TRUE),ES_P1_0!$A$10:$AQ$10,0),FALSE)),":",VLOOKUP($A26,ES_P1_0!$A$10:$AQ$100,MATCH(FIXED(D$6,0,TRUE),ES_P1_0!$A$10:$AQ$10,0),FALSE))</f>
        <v>:</v>
      </c>
      <c r="E26" s="232" t="str">
        <f>IF(ISNA(VLOOKUP($A26,ES_P1_0!$A$10:$AQ$100,MATCH(FIXED(E$6,0,TRUE),ES_P1_0!$A$10:$AQ$10,0),FALSE)),":",VLOOKUP($A26,ES_P1_0!$A$10:$AQ$100,MATCH(FIXED(E$6,0,TRUE),ES_P1_0!$A$10:$AQ$10,0),FALSE))</f>
        <v>:</v>
      </c>
      <c r="F26" s="232" t="str">
        <f>IF(ISNA(VLOOKUP($A26,ES_P1_0!$A$10:$AQ$100,MATCH(FIXED(F$6,0,TRUE),ES_P1_0!$A$10:$AQ$10,0),FALSE)),":",VLOOKUP($A26,ES_P1_0!$A$10:$AQ$100,MATCH(FIXED(F$6,0,TRUE),ES_P1_0!$A$10:$AQ$10,0),FALSE))</f>
        <v>:</v>
      </c>
      <c r="G26" s="232" t="str">
        <f>IF(ISNA(VLOOKUP($A26,ES_P1_0!$A$10:$AQ$100,MATCH(FIXED(G$6,0,TRUE),ES_P1_0!$A$10:$AQ$10,0),FALSE)),":",VLOOKUP($A26,ES_P1_0!$A$10:$AQ$100,MATCH(FIXED(G$6,0,TRUE),ES_P1_0!$A$10:$AQ$10,0),FALSE))</f>
        <v>:</v>
      </c>
      <c r="H26" s="232">
        <f>IF(ISNA(VLOOKUP($A26,ES_P1_0!$A$10:$AQ$100,MATCH(FIXED(H$6,0,TRUE),ES_P1_0!$A$10:$AQ$10,0),FALSE)),":",VLOOKUP($A26,ES_P1_0!$A$10:$AQ$100,MATCH(FIXED(H$6,0,TRUE),ES_P1_0!$A$10:$AQ$10,0),FALSE))</f>
        <v>178</v>
      </c>
      <c r="I26" s="232">
        <f>IF(ISNA(VLOOKUP($A26,ES_P1_0!$A$10:$AQ$100,MATCH(FIXED(I$6,0,TRUE),ES_P1_0!$A$10:$AQ$10,0),FALSE)),":",VLOOKUP($A26,ES_P1_0!$A$10:$AQ$100,MATCH(FIXED(I$6,0,TRUE),ES_P1_0!$A$10:$AQ$10,0),FALSE))</f>
        <v>163.9</v>
      </c>
      <c r="J26" s="232">
        <f>IF(ISNA(VLOOKUP($A26,ES_P1_0!$A$10:$AQ$100,MATCH(FIXED(J$6,0,TRUE),ES_P1_0!$A$10:$AQ$10,0),FALSE)),":",VLOOKUP($A26,ES_P1_0!$A$10:$AQ$100,MATCH(FIXED(J$6,0,TRUE),ES_P1_0!$A$10:$AQ$10,0),FALSE))</f>
        <v>164.2</v>
      </c>
      <c r="K26" s="232">
        <f>IF(ISNA(VLOOKUP($A26,ES_P1_0!$A$10:$AQ$100,MATCH(FIXED(K$6,0,TRUE),ES_P1_0!$A$10:$AQ$10,0),FALSE)),":",VLOOKUP($A26,ES_P1_0!$A$10:$AQ$100,MATCH(FIXED(K$6,0,TRUE),ES_P1_0!$A$10:$AQ$10,0),FALSE))</f>
        <v>168.2</v>
      </c>
      <c r="L26" s="232">
        <f>IF(ISNA(VLOOKUP($A26,ES_P1_0!$A$10:$AQ$100,MATCH(FIXED(L$6,0,TRUE),ES_P1_0!$A$10:$AQ$10,0),FALSE)),":",VLOOKUP($A26,ES_P1_0!$A$10:$AQ$100,MATCH(FIXED(L$6,0,TRUE),ES_P1_0!$A$10:$AQ$10,0),FALSE))</f>
        <v>170.7</v>
      </c>
      <c r="M26" s="232">
        <f>IF(ISNA(VLOOKUP($A26,ES_P1_0!$A$10:$AQ$100,MATCH(FIXED(M$6,0,TRUE),ES_P1_0!$A$10:$AQ$10,0),FALSE)),":",VLOOKUP($A26,ES_P1_0!$A$10:$AQ$100,MATCH(FIXED(M$6,0,TRUE),ES_P1_0!$A$10:$AQ$10,0),FALSE))</f>
        <v>170.3</v>
      </c>
      <c r="N26" s="232">
        <f>IF(ISNA(VLOOKUP($A26,ES_P1_0!$A$10:$AQ$100,MATCH(FIXED(N$6,0,TRUE),ES_P1_0!$A$10:$AQ$10,0),FALSE)),":",VLOOKUP($A26,ES_P1_0!$A$10:$AQ$100,MATCH(FIXED(N$6,0,TRUE),ES_P1_0!$A$10:$AQ$10,0),FALSE))</f>
        <v>179.6</v>
      </c>
      <c r="O26" s="232">
        <f>IF(ISNA(VLOOKUP($A26,ES_P1_0!$A$10:$AQ$100,MATCH(FIXED(O$6,0,TRUE),ES_P1_0!$A$10:$AQ$10,0),FALSE)),":",VLOOKUP($A26,ES_P1_0!$A$10:$AQ$100,MATCH(FIXED(O$6,0,TRUE),ES_P1_0!$A$10:$AQ$10,0),FALSE))</f>
        <v>180</v>
      </c>
      <c r="P26" s="232">
        <f>IF(ISNA(VLOOKUP($A26,ES_P1_0!$A$10:$AQ$100,MATCH(FIXED(P$6,0,TRUE),ES_P1_0!$A$10:$AQ$10,0),FALSE)),":",VLOOKUP($A26,ES_P1_0!$A$10:$AQ$100,MATCH(FIXED(P$6,0,TRUE),ES_P1_0!$A$10:$AQ$10,0),FALSE))</f>
        <v>168.4</v>
      </c>
      <c r="Q26" s="232">
        <f>IF(ISNA(VLOOKUP($A26,ES_P1_0!$A$10:$AQ$100,MATCH(FIXED(Q$6,0,TRUE),ES_P1_0!$A$10:$AQ$10,0),FALSE)),":",VLOOKUP($A26,ES_P1_0!$A$10:$AQ$100,MATCH(FIXED(Q$6,0,TRUE),ES_P1_0!$A$10:$AQ$10,0),FALSE))</f>
        <v>159.5</v>
      </c>
      <c r="R26" s="232">
        <f>IF(ISNA(VLOOKUP($A26,ES_P1_0!$A$10:$AQ$100,MATCH(FIXED(R$6,0,TRUE),ES_P1_0!$A$10:$AQ$10,0),FALSE)),":",VLOOKUP($A26,ES_P1_0!$A$10:$AQ$100,MATCH(FIXED(R$6,0,TRUE),ES_P1_0!$A$10:$AQ$10,0),FALSE))</f>
        <v>164.2</v>
      </c>
      <c r="S26" s="232">
        <f>IF(ISNA(VLOOKUP($A26,ES_P1_0!$A$10:$AQ$100,MATCH(FIXED(S$6,0,TRUE),ES_P1_0!$A$10:$AQ$10,0),FALSE)),":",VLOOKUP($A26,ES_P1_0!$A$10:$AQ$100,MATCH(FIXED(S$6,0,TRUE),ES_P1_0!$A$10:$AQ$10,0),FALSE))</f>
        <v>165.5</v>
      </c>
      <c r="T26" s="232">
        <f>IF(ISNA(VLOOKUP($A26,ES_P1_0!$A$10:$AQ$100,MATCH(FIXED(T$6,0,TRUE),ES_P1_0!$A$10:$AQ$10,0),FALSE)),":",VLOOKUP($A26,ES_P1_0!$A$10:$AQ$100,MATCH(FIXED(T$6,0,TRUE),ES_P1_0!$A$10:$AQ$10,0),FALSE))</f>
        <v>162.80000000000001</v>
      </c>
      <c r="U26" s="232">
        <f>IF(ISNA(VLOOKUP($A26,ES_P1_0!$A$10:$AQ$100,MATCH(FIXED(U$6,0,TRUE),ES_P1_0!$A$10:$AQ$10,0),FALSE)),":",VLOOKUP($A26,ES_P1_0!$A$10:$AQ$100,MATCH(FIXED(U$6,0,TRUE),ES_P1_0!$A$10:$AQ$10,0),FALSE))</f>
        <v>164.1</v>
      </c>
      <c r="V26" s="232" t="str">
        <f>IF(ISNA(VLOOKUP($A26,ES_P1_0!$A$10:$AQ$100,MATCH(FIXED(V$6,0,TRUE),ES_P1_0!$A$10:$AQ$10,0),FALSE)),":",VLOOKUP($A26,ES_P1_0!$A$10:$AQ$100,MATCH(FIXED(V$6,0,TRUE),ES_P1_0!$A$10:$AQ$10,0),FALSE))</f>
        <v>:</v>
      </c>
      <c r="W26" s="232" t="str">
        <f>IF(ISNA(VLOOKUP($A26,ES_P1_0!$A$10:$AQ$100,MATCH(FIXED(W$6,0,TRUE),ES_P1_0!$A$10:$AQ$10,0),FALSE)),":",VLOOKUP($A26,ES_P1_0!$A$10:$AQ$100,MATCH(FIXED(W$6,0,TRUE),ES_P1_0!$A$10:$AQ$10,0),FALSE))</f>
        <v>:</v>
      </c>
    </row>
    <row r="27" spans="1:23">
      <c r="A27" s="230" t="str">
        <f>lookup!Z22</f>
        <v>Hungary</v>
      </c>
      <c r="B27" s="232" t="str">
        <f>VLOOKUP(A27,lookup!$Z$2:$AA$77,2,FALSE)</f>
        <v>Ουγγαρία</v>
      </c>
      <c r="C27" s="232" t="str">
        <f>IF(ISNA(VLOOKUP($A27,ES_P1_0!$A$10:$AQ$100,MATCH(FIXED(C$6,0,TRUE),ES_P1_0!$A$10:$AQ$10,0),FALSE)),":",VLOOKUP($A27,ES_P1_0!$A$10:$AQ$100,MATCH(FIXED(C$6,0,TRUE),ES_P1_0!$A$10:$AQ$10,0),FALSE))</f>
        <v>:</v>
      </c>
      <c r="D27" s="232" t="str">
        <f>IF(ISNA(VLOOKUP($A27,ES_P1_0!$A$10:$AQ$100,MATCH(FIXED(D$6,0,TRUE),ES_P1_0!$A$10:$AQ$10,0),FALSE)),":",VLOOKUP($A27,ES_P1_0!$A$10:$AQ$100,MATCH(FIXED(D$6,0,TRUE),ES_P1_0!$A$10:$AQ$10,0),FALSE))</f>
        <v>:</v>
      </c>
      <c r="E27" s="232" t="str">
        <f>IF(ISNA(VLOOKUP($A27,ES_P1_0!$A$10:$AQ$100,MATCH(FIXED(E$6,0,TRUE),ES_P1_0!$A$10:$AQ$10,0),FALSE)),":",VLOOKUP($A27,ES_P1_0!$A$10:$AQ$100,MATCH(FIXED(E$6,0,TRUE),ES_P1_0!$A$10:$AQ$10,0),FALSE))</f>
        <v>:</v>
      </c>
      <c r="F27" s="232" t="str">
        <f>IF(ISNA(VLOOKUP($A27,ES_P1_0!$A$10:$AQ$100,MATCH(FIXED(F$6,0,TRUE),ES_P1_0!$A$10:$AQ$10,0),FALSE)),":",VLOOKUP($A27,ES_P1_0!$A$10:$AQ$100,MATCH(FIXED(F$6,0,TRUE),ES_P1_0!$A$10:$AQ$10,0),FALSE))</f>
        <v>:</v>
      </c>
      <c r="G27" s="232" t="str">
        <f>IF(ISNA(VLOOKUP($A27,ES_P1_0!$A$10:$AQ$100,MATCH(FIXED(G$6,0,TRUE),ES_P1_0!$A$10:$AQ$10,0),FALSE)),":",VLOOKUP($A27,ES_P1_0!$A$10:$AQ$100,MATCH(FIXED(G$6,0,TRUE),ES_P1_0!$A$10:$AQ$10,0),FALSE))</f>
        <v>:</v>
      </c>
      <c r="H27" s="232">
        <f>IF(ISNA(VLOOKUP($A27,ES_P1_0!$A$10:$AQ$100,MATCH(FIXED(H$6,0,TRUE),ES_P1_0!$A$10:$AQ$10,0),FALSE)),":",VLOOKUP($A27,ES_P1_0!$A$10:$AQ$100,MATCH(FIXED(H$6,0,TRUE),ES_P1_0!$A$10:$AQ$10,0),FALSE))</f>
        <v>57.4</v>
      </c>
      <c r="I27" s="232">
        <f>IF(ISNA(VLOOKUP($A27,ES_P1_0!$A$10:$AQ$100,MATCH(FIXED(I$6,0,TRUE),ES_P1_0!$A$10:$AQ$10,0),FALSE)),":",VLOOKUP($A27,ES_P1_0!$A$10:$AQ$100,MATCH(FIXED(I$6,0,TRUE),ES_P1_0!$A$10:$AQ$10,0),FALSE))</f>
        <v>61.9</v>
      </c>
      <c r="J27" s="232">
        <f>IF(ISNA(VLOOKUP($A27,ES_P1_0!$A$10:$AQ$100,MATCH(FIXED(J$6,0,TRUE),ES_P1_0!$A$10:$AQ$10,0),FALSE)),":",VLOOKUP($A27,ES_P1_0!$A$10:$AQ$100,MATCH(FIXED(J$6,0,TRUE),ES_P1_0!$A$10:$AQ$10,0),FALSE))</f>
        <v>64.8</v>
      </c>
      <c r="K27" s="232">
        <f>IF(ISNA(VLOOKUP($A27,ES_P1_0!$A$10:$AQ$100,MATCH(FIXED(K$6,0,TRUE),ES_P1_0!$A$10:$AQ$10,0),FALSE)),":",VLOOKUP($A27,ES_P1_0!$A$10:$AQ$100,MATCH(FIXED(K$6,0,TRUE),ES_P1_0!$A$10:$AQ$10,0),FALSE))</f>
        <v>66</v>
      </c>
      <c r="L27" s="232">
        <f>IF(ISNA(VLOOKUP($A27,ES_P1_0!$A$10:$AQ$100,MATCH(FIXED(L$6,0,TRUE),ES_P1_0!$A$10:$AQ$10,0),FALSE)),":",VLOOKUP($A27,ES_P1_0!$A$10:$AQ$100,MATCH(FIXED(L$6,0,TRUE),ES_P1_0!$A$10:$AQ$10,0),FALSE))</f>
        <v>67.099999999999994</v>
      </c>
      <c r="M27" s="232">
        <f>IF(ISNA(VLOOKUP($A27,ES_P1_0!$A$10:$AQ$100,MATCH(FIXED(M$6,0,TRUE),ES_P1_0!$A$10:$AQ$10,0),FALSE)),":",VLOOKUP($A27,ES_P1_0!$A$10:$AQ$100,MATCH(FIXED(M$6,0,TRUE),ES_P1_0!$A$10:$AQ$10,0),FALSE))</f>
        <v>67.7</v>
      </c>
      <c r="N27" s="232">
        <f>IF(ISNA(VLOOKUP($A27,ES_P1_0!$A$10:$AQ$100,MATCH(FIXED(N$6,0,TRUE),ES_P1_0!$A$10:$AQ$10,0),FALSE)),":",VLOOKUP($A27,ES_P1_0!$A$10:$AQ$100,MATCH(FIXED(N$6,0,TRUE),ES_P1_0!$A$10:$AQ$10,0),FALSE))</f>
        <v>67.8</v>
      </c>
      <c r="O27" s="232">
        <f>IF(ISNA(VLOOKUP($A27,ES_P1_0!$A$10:$AQ$100,MATCH(FIXED(O$6,0,TRUE),ES_P1_0!$A$10:$AQ$10,0),FALSE)),":",VLOOKUP($A27,ES_P1_0!$A$10:$AQ$100,MATCH(FIXED(O$6,0,TRUE),ES_P1_0!$A$10:$AQ$10,0),FALSE))</f>
        <v>66.599999999999994</v>
      </c>
      <c r="P27" s="232">
        <f>IF(ISNA(VLOOKUP($A27,ES_P1_0!$A$10:$AQ$100,MATCH(FIXED(P$6,0,TRUE),ES_P1_0!$A$10:$AQ$10,0),FALSE)),":",VLOOKUP($A27,ES_P1_0!$A$10:$AQ$100,MATCH(FIXED(P$6,0,TRUE),ES_P1_0!$A$10:$AQ$10,0),FALSE))</f>
        <v>70.599999999999994</v>
      </c>
      <c r="Q27" s="232">
        <f>IF(ISNA(VLOOKUP($A27,ES_P1_0!$A$10:$AQ$100,MATCH(FIXED(Q$6,0,TRUE),ES_P1_0!$A$10:$AQ$10,0),FALSE)),":",VLOOKUP($A27,ES_P1_0!$A$10:$AQ$100,MATCH(FIXED(Q$6,0,TRUE),ES_P1_0!$A$10:$AQ$10,0),FALSE))</f>
        <v>72.400000000000006</v>
      </c>
      <c r="R27" s="232">
        <f>IF(ISNA(VLOOKUP($A27,ES_P1_0!$A$10:$AQ$100,MATCH(FIXED(R$6,0,TRUE),ES_P1_0!$A$10:$AQ$10,0),FALSE)),":",VLOOKUP($A27,ES_P1_0!$A$10:$AQ$100,MATCH(FIXED(R$6,0,TRUE),ES_P1_0!$A$10:$AQ$10,0),FALSE))</f>
        <v>71.7</v>
      </c>
      <c r="S27" s="232">
        <f>IF(ISNA(VLOOKUP($A27,ES_P1_0!$A$10:$AQ$100,MATCH(FIXED(S$6,0,TRUE),ES_P1_0!$A$10:$AQ$10,0),FALSE)),":",VLOOKUP($A27,ES_P1_0!$A$10:$AQ$100,MATCH(FIXED(S$6,0,TRUE),ES_P1_0!$A$10:$AQ$10,0),FALSE))</f>
        <v>72.599999999999994</v>
      </c>
      <c r="T27" s="232">
        <f>IF(ISNA(VLOOKUP($A27,ES_P1_0!$A$10:$AQ$100,MATCH(FIXED(T$6,0,TRUE),ES_P1_0!$A$10:$AQ$10,0),FALSE)),":",VLOOKUP($A27,ES_P1_0!$A$10:$AQ$100,MATCH(FIXED(T$6,0,TRUE),ES_P1_0!$A$10:$AQ$10,0),FALSE))</f>
        <v>71.2</v>
      </c>
      <c r="U27" s="232">
        <f>IF(ISNA(VLOOKUP($A27,ES_P1_0!$A$10:$AQ$100,MATCH(FIXED(U$6,0,TRUE),ES_P1_0!$A$10:$AQ$10,0),FALSE)),":",VLOOKUP($A27,ES_P1_0!$A$10:$AQ$100,MATCH(FIXED(U$6,0,TRUE),ES_P1_0!$A$10:$AQ$10,0),FALSE))</f>
        <v>70.7</v>
      </c>
      <c r="V27" s="232" t="str">
        <f>IF(ISNA(VLOOKUP($A27,ES_P1_0!$A$10:$AQ$100,MATCH(FIXED(V$6,0,TRUE),ES_P1_0!$A$10:$AQ$10,0),FALSE)),":",VLOOKUP($A27,ES_P1_0!$A$10:$AQ$100,MATCH(FIXED(V$6,0,TRUE),ES_P1_0!$A$10:$AQ$10,0),FALSE))</f>
        <v>:</v>
      </c>
      <c r="W27" s="232" t="str">
        <f>IF(ISNA(VLOOKUP($A27,ES_P1_0!$A$10:$AQ$100,MATCH(FIXED(W$6,0,TRUE),ES_P1_0!$A$10:$AQ$10,0),FALSE)),":",VLOOKUP($A27,ES_P1_0!$A$10:$AQ$100,MATCH(FIXED(W$6,0,TRUE),ES_P1_0!$A$10:$AQ$10,0),FALSE))</f>
        <v>:</v>
      </c>
    </row>
    <row r="28" spans="1:23">
      <c r="A28" s="230" t="str">
        <f>lookup!Z23</f>
        <v>Malta</v>
      </c>
      <c r="B28" s="232" t="str">
        <f>VLOOKUP(A28,lookup!$Z$2:$AA$77,2,FALSE)</f>
        <v>Μάλτα</v>
      </c>
      <c r="C28" s="232" t="str">
        <f>IF(ISNA(VLOOKUP($A28,ES_P1_0!$A$10:$AQ$100,MATCH(FIXED(C$6,0,TRUE),ES_P1_0!$A$10:$AQ$10,0),FALSE)),":",VLOOKUP($A28,ES_P1_0!$A$10:$AQ$100,MATCH(FIXED(C$6,0,TRUE),ES_P1_0!$A$10:$AQ$10,0),FALSE))</f>
        <v>:</v>
      </c>
      <c r="D28" s="232" t="str">
        <f>IF(ISNA(VLOOKUP($A28,ES_P1_0!$A$10:$AQ$100,MATCH(FIXED(D$6,0,TRUE),ES_P1_0!$A$10:$AQ$10,0),FALSE)),":",VLOOKUP($A28,ES_P1_0!$A$10:$AQ$100,MATCH(FIXED(D$6,0,TRUE),ES_P1_0!$A$10:$AQ$10,0),FALSE))</f>
        <v>:</v>
      </c>
      <c r="E28" s="232" t="str">
        <f>IF(ISNA(VLOOKUP($A28,ES_P1_0!$A$10:$AQ$100,MATCH(FIXED(E$6,0,TRUE),ES_P1_0!$A$10:$AQ$10,0),FALSE)),":",VLOOKUP($A28,ES_P1_0!$A$10:$AQ$100,MATCH(FIXED(E$6,0,TRUE),ES_P1_0!$A$10:$AQ$10,0),FALSE))</f>
        <v>:</v>
      </c>
      <c r="F28" s="232" t="str">
        <f>IF(ISNA(VLOOKUP($A28,ES_P1_0!$A$10:$AQ$100,MATCH(FIXED(F$6,0,TRUE),ES_P1_0!$A$10:$AQ$10,0),FALSE)),":",VLOOKUP($A28,ES_P1_0!$A$10:$AQ$100,MATCH(FIXED(F$6,0,TRUE),ES_P1_0!$A$10:$AQ$10,0),FALSE))</f>
        <v>:</v>
      </c>
      <c r="G28" s="232" t="str">
        <f>IF(ISNA(VLOOKUP($A28,ES_P1_0!$A$10:$AQ$100,MATCH(FIXED(G$6,0,TRUE),ES_P1_0!$A$10:$AQ$10,0),FALSE)),":",VLOOKUP($A28,ES_P1_0!$A$10:$AQ$100,MATCH(FIXED(G$6,0,TRUE),ES_P1_0!$A$10:$AQ$10,0),FALSE))</f>
        <v>:</v>
      </c>
      <c r="H28" s="232">
        <f>IF(ISNA(VLOOKUP($A28,ES_P1_0!$A$10:$AQ$100,MATCH(FIXED(H$6,0,TRUE),ES_P1_0!$A$10:$AQ$10,0),FALSE)),":",VLOOKUP($A28,ES_P1_0!$A$10:$AQ$100,MATCH(FIXED(H$6,0,TRUE),ES_P1_0!$A$10:$AQ$10,0),FALSE))</f>
        <v>101.5</v>
      </c>
      <c r="I28" s="232">
        <f>IF(ISNA(VLOOKUP($A28,ES_P1_0!$A$10:$AQ$100,MATCH(FIXED(I$6,0,TRUE),ES_P1_0!$A$10:$AQ$10,0),FALSE)),":",VLOOKUP($A28,ES_P1_0!$A$10:$AQ$100,MATCH(FIXED(I$6,0,TRUE),ES_P1_0!$A$10:$AQ$10,0),FALSE))</f>
        <v>94.8</v>
      </c>
      <c r="J28" s="232">
        <f>IF(ISNA(VLOOKUP($A28,ES_P1_0!$A$10:$AQ$100,MATCH(FIXED(J$6,0,TRUE),ES_P1_0!$A$10:$AQ$10,0),FALSE)),":",VLOOKUP($A28,ES_P1_0!$A$10:$AQ$100,MATCH(FIXED(J$6,0,TRUE),ES_P1_0!$A$10:$AQ$10,0),FALSE))</f>
        <v>96.2</v>
      </c>
      <c r="K28" s="232">
        <f>IF(ISNA(VLOOKUP($A28,ES_P1_0!$A$10:$AQ$100,MATCH(FIXED(K$6,0,TRUE),ES_P1_0!$A$10:$AQ$10,0),FALSE)),":",VLOOKUP($A28,ES_P1_0!$A$10:$AQ$100,MATCH(FIXED(K$6,0,TRUE),ES_P1_0!$A$10:$AQ$10,0),FALSE))</f>
        <v>96.9</v>
      </c>
      <c r="L28" s="232">
        <f>IF(ISNA(VLOOKUP($A28,ES_P1_0!$A$10:$AQ$100,MATCH(FIXED(L$6,0,TRUE),ES_P1_0!$A$10:$AQ$10,0),FALSE)),":",VLOOKUP($A28,ES_P1_0!$A$10:$AQ$100,MATCH(FIXED(L$6,0,TRUE),ES_P1_0!$A$10:$AQ$10,0),FALSE))</f>
        <v>94.5</v>
      </c>
      <c r="M28" s="232">
        <f>IF(ISNA(VLOOKUP($A28,ES_P1_0!$A$10:$AQ$100,MATCH(FIXED(M$6,0,TRUE),ES_P1_0!$A$10:$AQ$10,0),FALSE)),":",VLOOKUP($A28,ES_P1_0!$A$10:$AQ$100,MATCH(FIXED(M$6,0,TRUE),ES_P1_0!$A$10:$AQ$10,0),FALSE))</f>
        <v>94.6</v>
      </c>
      <c r="N28" s="232">
        <f>IF(ISNA(VLOOKUP($A28,ES_P1_0!$A$10:$AQ$100,MATCH(FIXED(N$6,0,TRUE),ES_P1_0!$A$10:$AQ$10,0),FALSE)),":",VLOOKUP($A28,ES_P1_0!$A$10:$AQ$100,MATCH(FIXED(N$6,0,TRUE),ES_P1_0!$A$10:$AQ$10,0),FALSE))</f>
        <v>93.2</v>
      </c>
      <c r="O28" s="232">
        <f>IF(ISNA(VLOOKUP($A28,ES_P1_0!$A$10:$AQ$100,MATCH(FIXED(O$6,0,TRUE),ES_P1_0!$A$10:$AQ$10,0),FALSE)),":",VLOOKUP($A28,ES_P1_0!$A$10:$AQ$100,MATCH(FIXED(O$6,0,TRUE),ES_P1_0!$A$10:$AQ$10,0),FALSE))</f>
        <v>92.3</v>
      </c>
      <c r="P28" s="232">
        <f>IF(ISNA(VLOOKUP($A28,ES_P1_0!$A$10:$AQ$100,MATCH(FIXED(P$6,0,TRUE),ES_P1_0!$A$10:$AQ$10,0),FALSE)),":",VLOOKUP($A28,ES_P1_0!$A$10:$AQ$100,MATCH(FIXED(P$6,0,TRUE),ES_P1_0!$A$10:$AQ$10,0),FALSE))</f>
        <v>94.4</v>
      </c>
      <c r="Q28" s="232">
        <f>IF(ISNA(VLOOKUP($A28,ES_P1_0!$A$10:$AQ$100,MATCH(FIXED(Q$6,0,TRUE),ES_P1_0!$A$10:$AQ$10,0),FALSE)),":",VLOOKUP($A28,ES_P1_0!$A$10:$AQ$100,MATCH(FIXED(Q$6,0,TRUE),ES_P1_0!$A$10:$AQ$10,0),FALSE))</f>
        <v>97.2</v>
      </c>
      <c r="R28" s="232">
        <f>IF(ISNA(VLOOKUP($A28,ES_P1_0!$A$10:$AQ$100,MATCH(FIXED(R$6,0,TRUE),ES_P1_0!$A$10:$AQ$10,0),FALSE)),":",VLOOKUP($A28,ES_P1_0!$A$10:$AQ$100,MATCH(FIXED(R$6,0,TRUE),ES_P1_0!$A$10:$AQ$10,0),FALSE))</f>
        <v>97.9</v>
      </c>
      <c r="S28" s="232">
        <f>IF(ISNA(VLOOKUP($A28,ES_P1_0!$A$10:$AQ$100,MATCH(FIXED(S$6,0,TRUE),ES_P1_0!$A$10:$AQ$10,0),FALSE)),":",VLOOKUP($A28,ES_P1_0!$A$10:$AQ$100,MATCH(FIXED(S$6,0,TRUE),ES_P1_0!$A$10:$AQ$10,0),FALSE))</f>
        <v>94.6</v>
      </c>
      <c r="T28" s="232">
        <f>IF(ISNA(VLOOKUP($A28,ES_P1_0!$A$10:$AQ$100,MATCH(FIXED(T$6,0,TRUE),ES_P1_0!$A$10:$AQ$10,0),FALSE)),":",VLOOKUP($A28,ES_P1_0!$A$10:$AQ$100,MATCH(FIXED(T$6,0,TRUE),ES_P1_0!$A$10:$AQ$10,0),FALSE))</f>
        <v>93.1</v>
      </c>
      <c r="U28" s="232">
        <f>IF(ISNA(VLOOKUP($A28,ES_P1_0!$A$10:$AQ$100,MATCH(FIXED(U$6,0,TRUE),ES_P1_0!$A$10:$AQ$10,0),FALSE)),":",VLOOKUP($A28,ES_P1_0!$A$10:$AQ$100,MATCH(FIXED(U$6,0,TRUE),ES_P1_0!$A$10:$AQ$10,0),FALSE))</f>
        <v>91.9</v>
      </c>
      <c r="V28" s="232" t="str">
        <f>IF(ISNA(VLOOKUP($A28,ES_P1_0!$A$10:$AQ$100,MATCH(FIXED(V$6,0,TRUE),ES_P1_0!$A$10:$AQ$10,0),FALSE)),":",VLOOKUP($A28,ES_P1_0!$A$10:$AQ$100,MATCH(FIXED(V$6,0,TRUE),ES_P1_0!$A$10:$AQ$10,0),FALSE))</f>
        <v>:</v>
      </c>
      <c r="W28" s="232" t="str">
        <f>IF(ISNA(VLOOKUP($A28,ES_P1_0!$A$10:$AQ$100,MATCH(FIXED(W$6,0,TRUE),ES_P1_0!$A$10:$AQ$10,0),FALSE)),":",VLOOKUP($A28,ES_P1_0!$A$10:$AQ$100,MATCH(FIXED(W$6,0,TRUE),ES_P1_0!$A$10:$AQ$10,0),FALSE))</f>
        <v>:</v>
      </c>
    </row>
    <row r="29" spans="1:23">
      <c r="A29" s="230" t="str">
        <f>lookup!Z24</f>
        <v>Netherlands</v>
      </c>
      <c r="B29" s="232" t="str">
        <f>VLOOKUP(A29,lookup!$Z$2:$AA$77,2,FALSE)</f>
        <v>Ολλανδία</v>
      </c>
      <c r="C29" s="232" t="str">
        <f>IF(ISNA(VLOOKUP($A29,ES_P1_0!$A$10:$AQ$100,MATCH(FIXED(C$6,0,TRUE),ES_P1_0!$A$10:$AQ$10,0),FALSE)),":",VLOOKUP($A29,ES_P1_0!$A$10:$AQ$100,MATCH(FIXED(C$6,0,TRUE),ES_P1_0!$A$10:$AQ$10,0),FALSE))</f>
        <v>:</v>
      </c>
      <c r="D29" s="232" t="str">
        <f>IF(ISNA(VLOOKUP($A29,ES_P1_0!$A$10:$AQ$100,MATCH(FIXED(D$6,0,TRUE),ES_P1_0!$A$10:$AQ$10,0),FALSE)),":",VLOOKUP($A29,ES_P1_0!$A$10:$AQ$100,MATCH(FIXED(D$6,0,TRUE),ES_P1_0!$A$10:$AQ$10,0),FALSE))</f>
        <v>:</v>
      </c>
      <c r="E29" s="232" t="str">
        <f>IF(ISNA(VLOOKUP($A29,ES_P1_0!$A$10:$AQ$100,MATCH(FIXED(E$6,0,TRUE),ES_P1_0!$A$10:$AQ$10,0),FALSE)),":",VLOOKUP($A29,ES_P1_0!$A$10:$AQ$100,MATCH(FIXED(E$6,0,TRUE),ES_P1_0!$A$10:$AQ$10,0),FALSE))</f>
        <v>:</v>
      </c>
      <c r="F29" s="232" t="str">
        <f>IF(ISNA(VLOOKUP($A29,ES_P1_0!$A$10:$AQ$100,MATCH(FIXED(F$6,0,TRUE),ES_P1_0!$A$10:$AQ$10,0),FALSE)),":",VLOOKUP($A29,ES_P1_0!$A$10:$AQ$100,MATCH(FIXED(F$6,0,TRUE),ES_P1_0!$A$10:$AQ$10,0),FALSE))</f>
        <v>:</v>
      </c>
      <c r="G29" s="232" t="str">
        <f>IF(ISNA(VLOOKUP($A29,ES_P1_0!$A$10:$AQ$100,MATCH(FIXED(G$6,0,TRUE),ES_P1_0!$A$10:$AQ$10,0),FALSE)),":",VLOOKUP($A29,ES_P1_0!$A$10:$AQ$100,MATCH(FIXED(G$6,0,TRUE),ES_P1_0!$A$10:$AQ$10,0),FALSE))</f>
        <v>:</v>
      </c>
      <c r="H29" s="232">
        <f>IF(ISNA(VLOOKUP($A29,ES_P1_0!$A$10:$AQ$100,MATCH(FIXED(H$6,0,TRUE),ES_P1_0!$A$10:$AQ$10,0),FALSE)),":",VLOOKUP($A29,ES_P1_0!$A$10:$AQ$100,MATCH(FIXED(H$6,0,TRUE),ES_P1_0!$A$10:$AQ$10,0),FALSE))</f>
        <v>115.7</v>
      </c>
      <c r="I29" s="232">
        <f>IF(ISNA(VLOOKUP($A29,ES_P1_0!$A$10:$AQ$100,MATCH(FIXED(I$6,0,TRUE),ES_P1_0!$A$10:$AQ$10,0),FALSE)),":",VLOOKUP($A29,ES_P1_0!$A$10:$AQ$100,MATCH(FIXED(I$6,0,TRUE),ES_P1_0!$A$10:$AQ$10,0),FALSE))</f>
        <v>114.4</v>
      </c>
      <c r="J29" s="232">
        <f>IF(ISNA(VLOOKUP($A29,ES_P1_0!$A$10:$AQ$100,MATCH(FIXED(J$6,0,TRUE),ES_P1_0!$A$10:$AQ$10,0),FALSE)),":",VLOOKUP($A29,ES_P1_0!$A$10:$AQ$100,MATCH(FIXED(J$6,0,TRUE),ES_P1_0!$A$10:$AQ$10,0),FALSE))</f>
        <v>113.9</v>
      </c>
      <c r="K29" s="232">
        <f>IF(ISNA(VLOOKUP($A29,ES_P1_0!$A$10:$AQ$100,MATCH(FIXED(K$6,0,TRUE),ES_P1_0!$A$10:$AQ$10,0),FALSE)),":",VLOOKUP($A29,ES_P1_0!$A$10:$AQ$100,MATCH(FIXED(K$6,0,TRUE),ES_P1_0!$A$10:$AQ$10,0),FALSE))</f>
        <v>111.5</v>
      </c>
      <c r="L29" s="232">
        <f>IF(ISNA(VLOOKUP($A29,ES_P1_0!$A$10:$AQ$100,MATCH(FIXED(L$6,0,TRUE),ES_P1_0!$A$10:$AQ$10,0),FALSE)),":",VLOOKUP($A29,ES_P1_0!$A$10:$AQ$100,MATCH(FIXED(L$6,0,TRUE),ES_P1_0!$A$10:$AQ$10,0),FALSE))</f>
        <v>112.9</v>
      </c>
      <c r="M29" s="232">
        <f>IF(ISNA(VLOOKUP($A29,ES_P1_0!$A$10:$AQ$100,MATCH(FIXED(M$6,0,TRUE),ES_P1_0!$A$10:$AQ$10,0),FALSE)),":",VLOOKUP($A29,ES_P1_0!$A$10:$AQ$100,MATCH(FIXED(M$6,0,TRUE),ES_P1_0!$A$10:$AQ$10,0),FALSE))</f>
        <v>114.6</v>
      </c>
      <c r="N29" s="232">
        <f>IF(ISNA(VLOOKUP($A29,ES_P1_0!$A$10:$AQ$100,MATCH(FIXED(N$6,0,TRUE),ES_P1_0!$A$10:$AQ$10,0),FALSE)),":",VLOOKUP($A29,ES_P1_0!$A$10:$AQ$100,MATCH(FIXED(N$6,0,TRUE),ES_P1_0!$A$10:$AQ$10,0),FALSE))</f>
        <v>114.5</v>
      </c>
      <c r="O29" s="232">
        <f>IF(ISNA(VLOOKUP($A29,ES_P1_0!$A$10:$AQ$100,MATCH(FIXED(O$6,0,TRUE),ES_P1_0!$A$10:$AQ$10,0),FALSE)),":",VLOOKUP($A29,ES_P1_0!$A$10:$AQ$100,MATCH(FIXED(O$6,0,TRUE),ES_P1_0!$A$10:$AQ$10,0),FALSE))</f>
        <v>114.5</v>
      </c>
      <c r="P29" s="232">
        <f>IF(ISNA(VLOOKUP($A29,ES_P1_0!$A$10:$AQ$100,MATCH(FIXED(P$6,0,TRUE),ES_P1_0!$A$10:$AQ$10,0),FALSE)),":",VLOOKUP($A29,ES_P1_0!$A$10:$AQ$100,MATCH(FIXED(P$6,0,TRUE),ES_P1_0!$A$10:$AQ$10,0),FALSE))</f>
        <v>115.4</v>
      </c>
      <c r="Q29" s="232">
        <f>IF(ISNA(VLOOKUP($A29,ES_P1_0!$A$10:$AQ$100,MATCH(FIXED(Q$6,0,TRUE),ES_P1_0!$A$10:$AQ$10,0),FALSE)),":",VLOOKUP($A29,ES_P1_0!$A$10:$AQ$100,MATCH(FIXED(Q$6,0,TRUE),ES_P1_0!$A$10:$AQ$10,0),FALSE))</f>
        <v>112.7</v>
      </c>
      <c r="R29" s="232">
        <f>IF(ISNA(VLOOKUP($A29,ES_P1_0!$A$10:$AQ$100,MATCH(FIXED(R$6,0,TRUE),ES_P1_0!$A$10:$AQ$10,0),FALSE)),":",VLOOKUP($A29,ES_P1_0!$A$10:$AQ$100,MATCH(FIXED(R$6,0,TRUE),ES_P1_0!$A$10:$AQ$10,0),FALSE))</f>
        <v>110.7</v>
      </c>
      <c r="S29" s="232">
        <f>IF(ISNA(VLOOKUP($A29,ES_P1_0!$A$10:$AQ$100,MATCH(FIXED(S$6,0,TRUE),ES_P1_0!$A$10:$AQ$10,0),FALSE)),":",VLOOKUP($A29,ES_P1_0!$A$10:$AQ$100,MATCH(FIXED(S$6,0,TRUE),ES_P1_0!$A$10:$AQ$10,0),FALSE))</f>
        <v>110</v>
      </c>
      <c r="T29" s="232">
        <f>IF(ISNA(VLOOKUP($A29,ES_P1_0!$A$10:$AQ$100,MATCH(FIXED(T$6,0,TRUE),ES_P1_0!$A$10:$AQ$10,0),FALSE)),":",VLOOKUP($A29,ES_P1_0!$A$10:$AQ$100,MATCH(FIXED(T$6,0,TRUE),ES_P1_0!$A$10:$AQ$10,0),FALSE))</f>
        <v>108.5</v>
      </c>
      <c r="U29" s="232">
        <f>IF(ISNA(VLOOKUP($A29,ES_P1_0!$A$10:$AQ$100,MATCH(FIXED(U$6,0,TRUE),ES_P1_0!$A$10:$AQ$10,0),FALSE)),":",VLOOKUP($A29,ES_P1_0!$A$10:$AQ$100,MATCH(FIXED(U$6,0,TRUE),ES_P1_0!$A$10:$AQ$10,0),FALSE))</f>
        <v>108.9</v>
      </c>
      <c r="V29" s="232" t="str">
        <f>IF(ISNA(VLOOKUP($A29,ES_P1_0!$A$10:$AQ$100,MATCH(FIXED(V$6,0,TRUE),ES_P1_0!$A$10:$AQ$10,0),FALSE)),":",VLOOKUP($A29,ES_P1_0!$A$10:$AQ$100,MATCH(FIXED(V$6,0,TRUE),ES_P1_0!$A$10:$AQ$10,0),FALSE))</f>
        <v>:</v>
      </c>
      <c r="W29" s="232" t="str">
        <f>IF(ISNA(VLOOKUP($A29,ES_P1_0!$A$10:$AQ$100,MATCH(FIXED(W$6,0,TRUE),ES_P1_0!$A$10:$AQ$10,0),FALSE)),":",VLOOKUP($A29,ES_P1_0!$A$10:$AQ$100,MATCH(FIXED(W$6,0,TRUE),ES_P1_0!$A$10:$AQ$10,0),FALSE))</f>
        <v>:</v>
      </c>
    </row>
    <row r="30" spans="1:23">
      <c r="A30" s="230" t="str">
        <f>lookup!Z25</f>
        <v>Austria</v>
      </c>
      <c r="B30" s="232" t="str">
        <f>VLOOKUP(A30,lookup!$Z$2:$AA$77,2,FALSE)</f>
        <v>Αυστρία</v>
      </c>
      <c r="C30" s="232" t="str">
        <f>IF(ISNA(VLOOKUP($A30,ES_P1_0!$A$10:$AQ$100,MATCH(FIXED(C$6,0,TRUE),ES_P1_0!$A$10:$AQ$10,0),FALSE)),":",VLOOKUP($A30,ES_P1_0!$A$10:$AQ$100,MATCH(FIXED(C$6,0,TRUE),ES_P1_0!$A$10:$AQ$10,0),FALSE))</f>
        <v>:</v>
      </c>
      <c r="D30" s="232" t="str">
        <f>IF(ISNA(VLOOKUP($A30,ES_P1_0!$A$10:$AQ$100,MATCH(FIXED(D$6,0,TRUE),ES_P1_0!$A$10:$AQ$10,0),FALSE)),":",VLOOKUP($A30,ES_P1_0!$A$10:$AQ$100,MATCH(FIXED(D$6,0,TRUE),ES_P1_0!$A$10:$AQ$10,0),FALSE))</f>
        <v>:</v>
      </c>
      <c r="E30" s="232" t="str">
        <f>IF(ISNA(VLOOKUP($A30,ES_P1_0!$A$10:$AQ$100,MATCH(FIXED(E$6,0,TRUE),ES_P1_0!$A$10:$AQ$10,0),FALSE)),":",VLOOKUP($A30,ES_P1_0!$A$10:$AQ$100,MATCH(FIXED(E$6,0,TRUE),ES_P1_0!$A$10:$AQ$10,0),FALSE))</f>
        <v>:</v>
      </c>
      <c r="F30" s="232" t="str">
        <f>IF(ISNA(VLOOKUP($A30,ES_P1_0!$A$10:$AQ$100,MATCH(FIXED(F$6,0,TRUE),ES_P1_0!$A$10:$AQ$10,0),FALSE)),":",VLOOKUP($A30,ES_P1_0!$A$10:$AQ$100,MATCH(FIXED(F$6,0,TRUE),ES_P1_0!$A$10:$AQ$10,0),FALSE))</f>
        <v>:</v>
      </c>
      <c r="G30" s="232" t="str">
        <f>IF(ISNA(VLOOKUP($A30,ES_P1_0!$A$10:$AQ$100,MATCH(FIXED(G$6,0,TRUE),ES_P1_0!$A$10:$AQ$10,0),FALSE)),":",VLOOKUP($A30,ES_P1_0!$A$10:$AQ$100,MATCH(FIXED(G$6,0,TRUE),ES_P1_0!$A$10:$AQ$10,0),FALSE))</f>
        <v>:</v>
      </c>
      <c r="H30" s="232">
        <f>IF(ISNA(VLOOKUP($A30,ES_P1_0!$A$10:$AQ$100,MATCH(FIXED(H$6,0,TRUE),ES_P1_0!$A$10:$AQ$10,0),FALSE)),":",VLOOKUP($A30,ES_P1_0!$A$10:$AQ$100,MATCH(FIXED(H$6,0,TRUE),ES_P1_0!$A$10:$AQ$10,0),FALSE))</f>
        <v>124.3</v>
      </c>
      <c r="I30" s="232">
        <f>IF(ISNA(VLOOKUP($A30,ES_P1_0!$A$10:$AQ$100,MATCH(FIXED(I$6,0,TRUE),ES_P1_0!$A$10:$AQ$10,0),FALSE)),":",VLOOKUP($A30,ES_P1_0!$A$10:$AQ$100,MATCH(FIXED(I$6,0,TRUE),ES_P1_0!$A$10:$AQ$10,0),FALSE))</f>
        <v>119</v>
      </c>
      <c r="J30" s="232">
        <f>IF(ISNA(VLOOKUP($A30,ES_P1_0!$A$10:$AQ$100,MATCH(FIXED(J$6,0,TRUE),ES_P1_0!$A$10:$AQ$10,0),FALSE)),":",VLOOKUP($A30,ES_P1_0!$A$10:$AQ$100,MATCH(FIXED(J$6,0,TRUE),ES_P1_0!$A$10:$AQ$10,0),FALSE))</f>
        <v>120.4</v>
      </c>
      <c r="K30" s="232">
        <f>IF(ISNA(VLOOKUP($A30,ES_P1_0!$A$10:$AQ$100,MATCH(FIXED(K$6,0,TRUE),ES_P1_0!$A$10:$AQ$10,0),FALSE)),":",VLOOKUP($A30,ES_P1_0!$A$10:$AQ$100,MATCH(FIXED(K$6,0,TRUE),ES_P1_0!$A$10:$AQ$10,0),FALSE))</f>
        <v>120.7</v>
      </c>
      <c r="L30" s="232">
        <f>IF(ISNA(VLOOKUP($A30,ES_P1_0!$A$10:$AQ$100,MATCH(FIXED(L$6,0,TRUE),ES_P1_0!$A$10:$AQ$10,0),FALSE)),":",VLOOKUP($A30,ES_P1_0!$A$10:$AQ$100,MATCH(FIXED(L$6,0,TRUE),ES_P1_0!$A$10:$AQ$10,0),FALSE))</f>
        <v>121</v>
      </c>
      <c r="M30" s="232">
        <f>IF(ISNA(VLOOKUP($A30,ES_P1_0!$A$10:$AQ$100,MATCH(FIXED(M$6,0,TRUE),ES_P1_0!$A$10:$AQ$10,0),FALSE)),":",VLOOKUP($A30,ES_P1_0!$A$10:$AQ$100,MATCH(FIXED(M$6,0,TRUE),ES_P1_0!$A$10:$AQ$10,0),FALSE))</f>
        <v>118.5</v>
      </c>
      <c r="N30" s="232">
        <f>IF(ISNA(VLOOKUP($A30,ES_P1_0!$A$10:$AQ$100,MATCH(FIXED(N$6,0,TRUE),ES_P1_0!$A$10:$AQ$10,0),FALSE)),":",VLOOKUP($A30,ES_P1_0!$A$10:$AQ$100,MATCH(FIXED(N$6,0,TRUE),ES_P1_0!$A$10:$AQ$10,0),FALSE))</f>
        <v>119.2</v>
      </c>
      <c r="O30" s="232">
        <f>IF(ISNA(VLOOKUP($A30,ES_P1_0!$A$10:$AQ$100,MATCH(FIXED(O$6,0,TRUE),ES_P1_0!$A$10:$AQ$10,0),FALSE)),":",VLOOKUP($A30,ES_P1_0!$A$10:$AQ$100,MATCH(FIXED(O$6,0,TRUE),ES_P1_0!$A$10:$AQ$10,0),FALSE))</f>
        <v>117.1</v>
      </c>
      <c r="P30" s="232">
        <f>IF(ISNA(VLOOKUP($A30,ES_P1_0!$A$10:$AQ$100,MATCH(FIXED(P$6,0,TRUE),ES_P1_0!$A$10:$AQ$10,0),FALSE)),":",VLOOKUP($A30,ES_P1_0!$A$10:$AQ$100,MATCH(FIXED(P$6,0,TRUE),ES_P1_0!$A$10:$AQ$10,0),FALSE))</f>
        <v>116.5</v>
      </c>
      <c r="Q30" s="232">
        <f>IF(ISNA(VLOOKUP($A30,ES_P1_0!$A$10:$AQ$100,MATCH(FIXED(Q$6,0,TRUE),ES_P1_0!$A$10:$AQ$10,0),FALSE)),":",VLOOKUP($A30,ES_P1_0!$A$10:$AQ$100,MATCH(FIXED(Q$6,0,TRUE),ES_P1_0!$A$10:$AQ$10,0),FALSE))</f>
        <v>116.3</v>
      </c>
      <c r="R30" s="232">
        <f>IF(ISNA(VLOOKUP($A30,ES_P1_0!$A$10:$AQ$100,MATCH(FIXED(R$6,0,TRUE),ES_P1_0!$A$10:$AQ$10,0),FALSE)),":",VLOOKUP($A30,ES_P1_0!$A$10:$AQ$100,MATCH(FIXED(R$6,0,TRUE),ES_P1_0!$A$10:$AQ$10,0),FALSE))</f>
        <v>115.1</v>
      </c>
      <c r="S30" s="232">
        <f>IF(ISNA(VLOOKUP($A30,ES_P1_0!$A$10:$AQ$100,MATCH(FIXED(S$6,0,TRUE),ES_P1_0!$A$10:$AQ$10,0),FALSE)),":",VLOOKUP($A30,ES_P1_0!$A$10:$AQ$100,MATCH(FIXED(S$6,0,TRUE),ES_P1_0!$A$10:$AQ$10,0),FALSE))</f>
        <v>115.6</v>
      </c>
      <c r="T30" s="232">
        <f>IF(ISNA(VLOOKUP($A30,ES_P1_0!$A$10:$AQ$100,MATCH(FIXED(T$6,0,TRUE),ES_P1_0!$A$10:$AQ$10,0),FALSE)),":",VLOOKUP($A30,ES_P1_0!$A$10:$AQ$100,MATCH(FIXED(T$6,0,TRUE),ES_P1_0!$A$10:$AQ$10,0),FALSE))</f>
        <v>115</v>
      </c>
      <c r="U30" s="232">
        <f>IF(ISNA(VLOOKUP($A30,ES_P1_0!$A$10:$AQ$100,MATCH(FIXED(U$6,0,TRUE),ES_P1_0!$A$10:$AQ$10,0),FALSE)),":",VLOOKUP($A30,ES_P1_0!$A$10:$AQ$100,MATCH(FIXED(U$6,0,TRUE),ES_P1_0!$A$10:$AQ$10,0),FALSE))</f>
        <v>113.5</v>
      </c>
      <c r="V30" s="232" t="str">
        <f>IF(ISNA(VLOOKUP($A30,ES_P1_0!$A$10:$AQ$100,MATCH(FIXED(V$6,0,TRUE),ES_P1_0!$A$10:$AQ$10,0),FALSE)),":",VLOOKUP($A30,ES_P1_0!$A$10:$AQ$100,MATCH(FIXED(V$6,0,TRUE),ES_P1_0!$A$10:$AQ$10,0),FALSE))</f>
        <v>:</v>
      </c>
      <c r="W30" s="232" t="str">
        <f>IF(ISNA(VLOOKUP($A30,ES_P1_0!$A$10:$AQ$100,MATCH(FIXED(W$6,0,TRUE),ES_P1_0!$A$10:$AQ$10,0),FALSE)),":",VLOOKUP($A30,ES_P1_0!$A$10:$AQ$100,MATCH(FIXED(W$6,0,TRUE),ES_P1_0!$A$10:$AQ$10,0),FALSE))</f>
        <v>:</v>
      </c>
    </row>
    <row r="31" spans="1:23">
      <c r="A31" s="230" t="str">
        <f>lookup!Z26</f>
        <v>Poland</v>
      </c>
      <c r="B31" s="232" t="str">
        <f>VLOOKUP(A31,lookup!$Z$2:$AA$77,2,FALSE)</f>
        <v>Πολωνία</v>
      </c>
      <c r="C31" s="232" t="str">
        <f>IF(ISNA(VLOOKUP($A31,ES_P1_0!$A$10:$AQ$100,MATCH(FIXED(C$6,0,TRUE),ES_P1_0!$A$10:$AQ$10,0),FALSE)),":",VLOOKUP($A31,ES_P1_0!$A$10:$AQ$100,MATCH(FIXED(C$6,0,TRUE),ES_P1_0!$A$10:$AQ$10,0),FALSE))</f>
        <v>:</v>
      </c>
      <c r="D31" s="232" t="str">
        <f>IF(ISNA(VLOOKUP($A31,ES_P1_0!$A$10:$AQ$100,MATCH(FIXED(D$6,0,TRUE),ES_P1_0!$A$10:$AQ$10,0),FALSE)),":",VLOOKUP($A31,ES_P1_0!$A$10:$AQ$100,MATCH(FIXED(D$6,0,TRUE),ES_P1_0!$A$10:$AQ$10,0),FALSE))</f>
        <v>:</v>
      </c>
      <c r="E31" s="232" t="str">
        <f>IF(ISNA(VLOOKUP($A31,ES_P1_0!$A$10:$AQ$100,MATCH(FIXED(E$6,0,TRUE),ES_P1_0!$A$10:$AQ$10,0),FALSE)),":",VLOOKUP($A31,ES_P1_0!$A$10:$AQ$100,MATCH(FIXED(E$6,0,TRUE),ES_P1_0!$A$10:$AQ$10,0),FALSE))</f>
        <v>:</v>
      </c>
      <c r="F31" s="232" t="str">
        <f>IF(ISNA(VLOOKUP($A31,ES_P1_0!$A$10:$AQ$100,MATCH(FIXED(F$6,0,TRUE),ES_P1_0!$A$10:$AQ$10,0),FALSE)),":",VLOOKUP($A31,ES_P1_0!$A$10:$AQ$100,MATCH(FIXED(F$6,0,TRUE),ES_P1_0!$A$10:$AQ$10,0),FALSE))</f>
        <v>:</v>
      </c>
      <c r="G31" s="232" t="str">
        <f>IF(ISNA(VLOOKUP($A31,ES_P1_0!$A$10:$AQ$100,MATCH(FIXED(G$6,0,TRUE),ES_P1_0!$A$10:$AQ$10,0),FALSE)),":",VLOOKUP($A31,ES_P1_0!$A$10:$AQ$100,MATCH(FIXED(G$6,0,TRUE),ES_P1_0!$A$10:$AQ$10,0),FALSE))</f>
        <v>:</v>
      </c>
      <c r="H31" s="232">
        <f>IF(ISNA(VLOOKUP($A31,ES_P1_0!$A$10:$AQ$100,MATCH(FIXED(H$6,0,TRUE),ES_P1_0!$A$10:$AQ$10,0),FALSE)),":",VLOOKUP($A31,ES_P1_0!$A$10:$AQ$100,MATCH(FIXED(H$6,0,TRUE),ES_P1_0!$A$10:$AQ$10,0),FALSE))</f>
        <v>55.9</v>
      </c>
      <c r="I31" s="232">
        <f>IF(ISNA(VLOOKUP($A31,ES_P1_0!$A$10:$AQ$100,MATCH(FIXED(I$6,0,TRUE),ES_P1_0!$A$10:$AQ$10,0),FALSE)),":",VLOOKUP($A31,ES_P1_0!$A$10:$AQ$100,MATCH(FIXED(I$6,0,TRUE),ES_P1_0!$A$10:$AQ$10,0),FALSE))</f>
        <v>56.6</v>
      </c>
      <c r="J31" s="232">
        <f>IF(ISNA(VLOOKUP($A31,ES_P1_0!$A$10:$AQ$100,MATCH(FIXED(J$6,0,TRUE),ES_P1_0!$A$10:$AQ$10,0),FALSE)),":",VLOOKUP($A31,ES_P1_0!$A$10:$AQ$100,MATCH(FIXED(J$6,0,TRUE),ES_P1_0!$A$10:$AQ$10,0),FALSE))</f>
        <v>59</v>
      </c>
      <c r="K31" s="232">
        <f>IF(ISNA(VLOOKUP($A31,ES_P1_0!$A$10:$AQ$100,MATCH(FIXED(K$6,0,TRUE),ES_P1_0!$A$10:$AQ$10,0),FALSE)),":",VLOOKUP($A31,ES_P1_0!$A$10:$AQ$100,MATCH(FIXED(K$6,0,TRUE),ES_P1_0!$A$10:$AQ$10,0),FALSE))</f>
        <v>60.4</v>
      </c>
      <c r="L31" s="232">
        <f>IF(ISNA(VLOOKUP($A31,ES_P1_0!$A$10:$AQ$100,MATCH(FIXED(L$6,0,TRUE),ES_P1_0!$A$10:$AQ$10,0),FALSE)),":",VLOOKUP($A31,ES_P1_0!$A$10:$AQ$100,MATCH(FIXED(L$6,0,TRUE),ES_P1_0!$A$10:$AQ$10,0),FALSE))</f>
        <v>62</v>
      </c>
      <c r="M31" s="232">
        <f>IF(ISNA(VLOOKUP($A31,ES_P1_0!$A$10:$AQ$100,MATCH(FIXED(M$6,0,TRUE),ES_P1_0!$A$10:$AQ$10,0),FALSE)),":",VLOOKUP($A31,ES_P1_0!$A$10:$AQ$100,MATCH(FIXED(M$6,0,TRUE),ES_P1_0!$A$10:$AQ$10,0),FALSE))</f>
        <v>61.8</v>
      </c>
      <c r="N31" s="232">
        <f>IF(ISNA(VLOOKUP($A31,ES_P1_0!$A$10:$AQ$100,MATCH(FIXED(N$6,0,TRUE),ES_P1_0!$A$10:$AQ$10,0),FALSE)),":",VLOOKUP($A31,ES_P1_0!$A$10:$AQ$100,MATCH(FIXED(N$6,0,TRUE),ES_P1_0!$A$10:$AQ$10,0),FALSE))</f>
        <v>61.2</v>
      </c>
      <c r="O31" s="232">
        <f>IF(ISNA(VLOOKUP($A31,ES_P1_0!$A$10:$AQ$100,MATCH(FIXED(O$6,0,TRUE),ES_P1_0!$A$10:$AQ$10,0),FALSE)),":",VLOOKUP($A31,ES_P1_0!$A$10:$AQ$100,MATCH(FIXED(O$6,0,TRUE),ES_P1_0!$A$10:$AQ$10,0),FALSE))</f>
        <v>62.2</v>
      </c>
      <c r="P31" s="232">
        <f>IF(ISNA(VLOOKUP($A31,ES_P1_0!$A$10:$AQ$100,MATCH(FIXED(P$6,0,TRUE),ES_P1_0!$A$10:$AQ$10,0),FALSE)),":",VLOOKUP($A31,ES_P1_0!$A$10:$AQ$100,MATCH(FIXED(P$6,0,TRUE),ES_P1_0!$A$10:$AQ$10,0),FALSE))</f>
        <v>62.4</v>
      </c>
      <c r="Q31" s="232">
        <f>IF(ISNA(VLOOKUP($A31,ES_P1_0!$A$10:$AQ$100,MATCH(FIXED(Q$6,0,TRUE),ES_P1_0!$A$10:$AQ$10,0),FALSE)),":",VLOOKUP($A31,ES_P1_0!$A$10:$AQ$100,MATCH(FIXED(Q$6,0,TRUE),ES_P1_0!$A$10:$AQ$10,0),FALSE))</f>
        <v>65.5</v>
      </c>
      <c r="R31" s="232">
        <f>IF(ISNA(VLOOKUP($A31,ES_P1_0!$A$10:$AQ$100,MATCH(FIXED(R$6,0,TRUE),ES_P1_0!$A$10:$AQ$10,0),FALSE)),":",VLOOKUP($A31,ES_P1_0!$A$10:$AQ$100,MATCH(FIXED(R$6,0,TRUE),ES_P1_0!$A$10:$AQ$10,0),FALSE))</f>
        <v>70.099999999999994</v>
      </c>
      <c r="S31" s="232">
        <f>IF(ISNA(VLOOKUP($A31,ES_P1_0!$A$10:$AQ$100,MATCH(FIXED(S$6,0,TRUE),ES_P1_0!$A$10:$AQ$10,0),FALSE)),":",VLOOKUP($A31,ES_P1_0!$A$10:$AQ$100,MATCH(FIXED(S$6,0,TRUE),ES_P1_0!$A$10:$AQ$10,0),FALSE))</f>
        <v>72</v>
      </c>
      <c r="T31" s="232">
        <f>IF(ISNA(VLOOKUP($A31,ES_P1_0!$A$10:$AQ$100,MATCH(FIXED(T$6,0,TRUE),ES_P1_0!$A$10:$AQ$10,0),FALSE)),":",VLOOKUP($A31,ES_P1_0!$A$10:$AQ$100,MATCH(FIXED(T$6,0,TRUE),ES_P1_0!$A$10:$AQ$10,0),FALSE))</f>
        <v>73.7</v>
      </c>
      <c r="U31" s="232">
        <f>IF(ISNA(VLOOKUP($A31,ES_P1_0!$A$10:$AQ$100,MATCH(FIXED(U$6,0,TRUE),ES_P1_0!$A$10:$AQ$10,0),FALSE)),":",VLOOKUP($A31,ES_P1_0!$A$10:$AQ$100,MATCH(FIXED(U$6,0,TRUE),ES_P1_0!$A$10:$AQ$10,0),FALSE))</f>
        <v>74.400000000000006</v>
      </c>
      <c r="V31" s="232" t="str">
        <f>IF(ISNA(VLOOKUP($A31,ES_P1_0!$A$10:$AQ$100,MATCH(FIXED(V$6,0,TRUE),ES_P1_0!$A$10:$AQ$10,0),FALSE)),":",VLOOKUP($A31,ES_P1_0!$A$10:$AQ$100,MATCH(FIXED(V$6,0,TRUE),ES_P1_0!$A$10:$AQ$10,0),FALSE))</f>
        <v>:</v>
      </c>
      <c r="W31" s="232" t="str">
        <f>IF(ISNA(VLOOKUP($A31,ES_P1_0!$A$10:$AQ$100,MATCH(FIXED(W$6,0,TRUE),ES_P1_0!$A$10:$AQ$10,0),FALSE)),":",VLOOKUP($A31,ES_P1_0!$A$10:$AQ$100,MATCH(FIXED(W$6,0,TRUE),ES_P1_0!$A$10:$AQ$10,0),FALSE))</f>
        <v>:</v>
      </c>
    </row>
    <row r="32" spans="1:23">
      <c r="A32" s="230" t="str">
        <f>lookup!Z27</f>
        <v>Portugal</v>
      </c>
      <c r="B32" s="232" t="str">
        <f>VLOOKUP(A32,lookup!$Z$2:$AA$77,2,FALSE)</f>
        <v>Πορτογαλία</v>
      </c>
      <c r="C32" s="232" t="str">
        <f>IF(ISNA(VLOOKUP($A32,ES_P1_0!$A$10:$AQ$100,MATCH(FIXED(C$6,0,TRUE),ES_P1_0!$A$10:$AQ$10,0),FALSE)),":",VLOOKUP($A32,ES_P1_0!$A$10:$AQ$100,MATCH(FIXED(C$6,0,TRUE),ES_P1_0!$A$10:$AQ$10,0),FALSE))</f>
        <v>:</v>
      </c>
      <c r="D32" s="232" t="str">
        <f>IF(ISNA(VLOOKUP($A32,ES_P1_0!$A$10:$AQ$100,MATCH(FIXED(D$6,0,TRUE),ES_P1_0!$A$10:$AQ$10,0),FALSE)),":",VLOOKUP($A32,ES_P1_0!$A$10:$AQ$100,MATCH(FIXED(D$6,0,TRUE),ES_P1_0!$A$10:$AQ$10,0),FALSE))</f>
        <v>:</v>
      </c>
      <c r="E32" s="232" t="str">
        <f>IF(ISNA(VLOOKUP($A32,ES_P1_0!$A$10:$AQ$100,MATCH(FIXED(E$6,0,TRUE),ES_P1_0!$A$10:$AQ$10,0),FALSE)),":",VLOOKUP($A32,ES_P1_0!$A$10:$AQ$100,MATCH(FIXED(E$6,0,TRUE),ES_P1_0!$A$10:$AQ$10,0),FALSE))</f>
        <v>:</v>
      </c>
      <c r="F32" s="232" t="str">
        <f>IF(ISNA(VLOOKUP($A32,ES_P1_0!$A$10:$AQ$100,MATCH(FIXED(F$6,0,TRUE),ES_P1_0!$A$10:$AQ$10,0),FALSE)),":",VLOOKUP($A32,ES_P1_0!$A$10:$AQ$100,MATCH(FIXED(F$6,0,TRUE),ES_P1_0!$A$10:$AQ$10,0),FALSE))</f>
        <v>:</v>
      </c>
      <c r="G32" s="232" t="str">
        <f>IF(ISNA(VLOOKUP($A32,ES_P1_0!$A$10:$AQ$100,MATCH(FIXED(G$6,0,TRUE),ES_P1_0!$A$10:$AQ$10,0),FALSE)),":",VLOOKUP($A32,ES_P1_0!$A$10:$AQ$100,MATCH(FIXED(G$6,0,TRUE),ES_P1_0!$A$10:$AQ$10,0),FALSE))</f>
        <v>:</v>
      </c>
      <c r="H32" s="232">
        <f>IF(ISNA(VLOOKUP($A32,ES_P1_0!$A$10:$AQ$100,MATCH(FIXED(H$6,0,TRUE),ES_P1_0!$A$10:$AQ$10,0),FALSE)),":",VLOOKUP($A32,ES_P1_0!$A$10:$AQ$100,MATCH(FIXED(H$6,0,TRUE),ES_P1_0!$A$10:$AQ$10,0),FALSE))</f>
        <v>72.599999999999994</v>
      </c>
      <c r="I32" s="232">
        <f>IF(ISNA(VLOOKUP($A32,ES_P1_0!$A$10:$AQ$100,MATCH(FIXED(I$6,0,TRUE),ES_P1_0!$A$10:$AQ$10,0),FALSE)),":",VLOOKUP($A32,ES_P1_0!$A$10:$AQ$100,MATCH(FIXED(I$6,0,TRUE),ES_P1_0!$A$10:$AQ$10,0),FALSE))</f>
        <v>71.3</v>
      </c>
      <c r="J32" s="232">
        <f>IF(ISNA(VLOOKUP($A32,ES_P1_0!$A$10:$AQ$100,MATCH(FIXED(J$6,0,TRUE),ES_P1_0!$A$10:$AQ$10,0),FALSE)),":",VLOOKUP($A32,ES_P1_0!$A$10:$AQ$100,MATCH(FIXED(J$6,0,TRUE),ES_P1_0!$A$10:$AQ$10,0),FALSE))</f>
        <v>70.900000000000006</v>
      </c>
      <c r="K32" s="232">
        <f>IF(ISNA(VLOOKUP($A32,ES_P1_0!$A$10:$AQ$100,MATCH(FIXED(K$6,0,TRUE),ES_P1_0!$A$10:$AQ$10,0),FALSE)),":",VLOOKUP($A32,ES_P1_0!$A$10:$AQ$100,MATCH(FIXED(K$6,0,TRUE),ES_P1_0!$A$10:$AQ$10,0),FALSE))</f>
        <v>71.2</v>
      </c>
      <c r="L32" s="232">
        <f>IF(ISNA(VLOOKUP($A32,ES_P1_0!$A$10:$AQ$100,MATCH(FIXED(L$6,0,TRUE),ES_P1_0!$A$10:$AQ$10,0),FALSE)),":",VLOOKUP($A32,ES_P1_0!$A$10:$AQ$100,MATCH(FIXED(L$6,0,TRUE),ES_P1_0!$A$10:$AQ$10,0),FALSE))</f>
        <v>69.900000000000006</v>
      </c>
      <c r="M32" s="232">
        <f>IF(ISNA(VLOOKUP($A32,ES_P1_0!$A$10:$AQ$100,MATCH(FIXED(M$6,0,TRUE),ES_P1_0!$A$10:$AQ$10,0),FALSE)),":",VLOOKUP($A32,ES_P1_0!$A$10:$AQ$100,MATCH(FIXED(M$6,0,TRUE),ES_P1_0!$A$10:$AQ$10,0),FALSE))</f>
        <v>73</v>
      </c>
      <c r="N32" s="232">
        <f>IF(ISNA(VLOOKUP($A32,ES_P1_0!$A$10:$AQ$100,MATCH(FIXED(N$6,0,TRUE),ES_P1_0!$A$10:$AQ$10,0),FALSE)),":",VLOOKUP($A32,ES_P1_0!$A$10:$AQ$100,MATCH(FIXED(N$6,0,TRUE),ES_P1_0!$A$10:$AQ$10,0),FALSE))</f>
        <v>73.2</v>
      </c>
      <c r="O32" s="232">
        <f>IF(ISNA(VLOOKUP($A32,ES_P1_0!$A$10:$AQ$100,MATCH(FIXED(O$6,0,TRUE),ES_P1_0!$A$10:$AQ$10,0),FALSE)),":",VLOOKUP($A32,ES_P1_0!$A$10:$AQ$100,MATCH(FIXED(O$6,0,TRUE),ES_P1_0!$A$10:$AQ$10,0),FALSE))</f>
        <v>74</v>
      </c>
      <c r="P32" s="232">
        <f>IF(ISNA(VLOOKUP($A32,ES_P1_0!$A$10:$AQ$100,MATCH(FIXED(P$6,0,TRUE),ES_P1_0!$A$10:$AQ$10,0),FALSE)),":",VLOOKUP($A32,ES_P1_0!$A$10:$AQ$100,MATCH(FIXED(P$6,0,TRUE),ES_P1_0!$A$10:$AQ$10,0),FALSE))</f>
        <v>73.5</v>
      </c>
      <c r="Q32" s="232">
        <f>IF(ISNA(VLOOKUP($A32,ES_P1_0!$A$10:$AQ$100,MATCH(FIXED(Q$6,0,TRUE),ES_P1_0!$A$10:$AQ$10,0),FALSE)),":",VLOOKUP($A32,ES_P1_0!$A$10:$AQ$100,MATCH(FIXED(Q$6,0,TRUE),ES_P1_0!$A$10:$AQ$10,0),FALSE))</f>
        <v>76.099999999999994</v>
      </c>
      <c r="R32" s="232">
        <f>IF(ISNA(VLOOKUP($A32,ES_P1_0!$A$10:$AQ$100,MATCH(FIXED(R$6,0,TRUE),ES_P1_0!$A$10:$AQ$10,0),FALSE)),":",VLOOKUP($A32,ES_P1_0!$A$10:$AQ$100,MATCH(FIXED(R$6,0,TRUE),ES_P1_0!$A$10:$AQ$10,0),FALSE))</f>
        <v>76.7</v>
      </c>
      <c r="S32" s="232">
        <f>IF(ISNA(VLOOKUP($A32,ES_P1_0!$A$10:$AQ$100,MATCH(FIXED(S$6,0,TRUE),ES_P1_0!$A$10:$AQ$10,0),FALSE)),":",VLOOKUP($A32,ES_P1_0!$A$10:$AQ$100,MATCH(FIXED(S$6,0,TRUE),ES_P1_0!$A$10:$AQ$10,0),FALSE))</f>
        <v>74.5</v>
      </c>
      <c r="T32" s="232">
        <f>IF(ISNA(VLOOKUP($A32,ES_P1_0!$A$10:$AQ$100,MATCH(FIXED(T$6,0,TRUE),ES_P1_0!$A$10:$AQ$10,0),FALSE)),":",VLOOKUP($A32,ES_P1_0!$A$10:$AQ$100,MATCH(FIXED(T$6,0,TRUE),ES_P1_0!$A$10:$AQ$10,0),FALSE))</f>
        <v>76.099999999999994</v>
      </c>
      <c r="U32" s="232">
        <f>IF(ISNA(VLOOKUP($A32,ES_P1_0!$A$10:$AQ$100,MATCH(FIXED(U$6,0,TRUE),ES_P1_0!$A$10:$AQ$10,0),FALSE)),":",VLOOKUP($A32,ES_P1_0!$A$10:$AQ$100,MATCH(FIXED(U$6,0,TRUE),ES_P1_0!$A$10:$AQ$10,0),FALSE))</f>
        <v>76.8</v>
      </c>
      <c r="V32" s="232" t="str">
        <f>IF(ISNA(VLOOKUP($A32,ES_P1_0!$A$10:$AQ$100,MATCH(FIXED(V$6,0,TRUE),ES_P1_0!$A$10:$AQ$10,0),FALSE)),":",VLOOKUP($A32,ES_P1_0!$A$10:$AQ$100,MATCH(FIXED(V$6,0,TRUE),ES_P1_0!$A$10:$AQ$10,0),FALSE))</f>
        <v>:</v>
      </c>
      <c r="W32" s="232" t="str">
        <f>IF(ISNA(VLOOKUP($A32,ES_P1_0!$A$10:$AQ$100,MATCH(FIXED(W$6,0,TRUE),ES_P1_0!$A$10:$AQ$10,0),FALSE)),":",VLOOKUP($A32,ES_P1_0!$A$10:$AQ$100,MATCH(FIXED(W$6,0,TRUE),ES_P1_0!$A$10:$AQ$10,0),FALSE))</f>
        <v>:</v>
      </c>
    </row>
    <row r="33" spans="1:23">
      <c r="A33" s="230" t="str">
        <f>lookup!Z28</f>
        <v>Romania</v>
      </c>
      <c r="B33" s="232" t="str">
        <f>VLOOKUP(A33,lookup!$Z$2:$AA$77,2,FALSE)</f>
        <v>Ρουμανία</v>
      </c>
      <c r="C33" s="232" t="str">
        <f>IF(ISNA(VLOOKUP($A33,ES_P1_0!$A$10:$AQ$100,MATCH(FIXED(C$6,0,TRUE),ES_P1_0!$A$10:$AQ$10,0),FALSE)),":",VLOOKUP($A33,ES_P1_0!$A$10:$AQ$100,MATCH(FIXED(C$6,0,TRUE),ES_P1_0!$A$10:$AQ$10,0),FALSE))</f>
        <v>:</v>
      </c>
      <c r="D33" s="232" t="str">
        <f>IF(ISNA(VLOOKUP($A33,ES_P1_0!$A$10:$AQ$100,MATCH(FIXED(D$6,0,TRUE),ES_P1_0!$A$10:$AQ$10,0),FALSE)),":",VLOOKUP($A33,ES_P1_0!$A$10:$AQ$100,MATCH(FIXED(D$6,0,TRUE),ES_P1_0!$A$10:$AQ$10,0),FALSE))</f>
        <v>:</v>
      </c>
      <c r="E33" s="232" t="str">
        <f>IF(ISNA(VLOOKUP($A33,ES_P1_0!$A$10:$AQ$100,MATCH(FIXED(E$6,0,TRUE),ES_P1_0!$A$10:$AQ$10,0),FALSE)),":",VLOOKUP($A33,ES_P1_0!$A$10:$AQ$100,MATCH(FIXED(E$6,0,TRUE),ES_P1_0!$A$10:$AQ$10,0),FALSE))</f>
        <v>:</v>
      </c>
      <c r="F33" s="232" t="str">
        <f>IF(ISNA(VLOOKUP($A33,ES_P1_0!$A$10:$AQ$100,MATCH(FIXED(F$6,0,TRUE),ES_P1_0!$A$10:$AQ$10,0),FALSE)),":",VLOOKUP($A33,ES_P1_0!$A$10:$AQ$100,MATCH(FIXED(F$6,0,TRUE),ES_P1_0!$A$10:$AQ$10,0),FALSE))</f>
        <v>:</v>
      </c>
      <c r="G33" s="232" t="str">
        <f>IF(ISNA(VLOOKUP($A33,ES_P1_0!$A$10:$AQ$100,MATCH(FIXED(G$6,0,TRUE),ES_P1_0!$A$10:$AQ$10,0),FALSE)),":",VLOOKUP($A33,ES_P1_0!$A$10:$AQ$100,MATCH(FIXED(G$6,0,TRUE),ES_P1_0!$A$10:$AQ$10,0),FALSE))</f>
        <v>:</v>
      </c>
      <c r="H33" s="232">
        <f>IF(ISNA(VLOOKUP($A33,ES_P1_0!$A$10:$AQ$100,MATCH(FIXED(H$6,0,TRUE),ES_P1_0!$A$10:$AQ$10,0),FALSE)),":",VLOOKUP($A33,ES_P1_0!$A$10:$AQ$100,MATCH(FIXED(H$6,0,TRUE),ES_P1_0!$A$10:$AQ$10,0),FALSE))</f>
        <v>23.8</v>
      </c>
      <c r="I33" s="232">
        <f>IF(ISNA(VLOOKUP($A33,ES_P1_0!$A$10:$AQ$100,MATCH(FIXED(I$6,0,TRUE),ES_P1_0!$A$10:$AQ$10,0),FALSE)),":",VLOOKUP($A33,ES_P1_0!$A$10:$AQ$100,MATCH(FIXED(I$6,0,TRUE),ES_P1_0!$A$10:$AQ$10,0),FALSE))</f>
        <v>25.8</v>
      </c>
      <c r="J33" s="232">
        <f>IF(ISNA(VLOOKUP($A33,ES_P1_0!$A$10:$AQ$100,MATCH(FIXED(J$6,0,TRUE),ES_P1_0!$A$10:$AQ$10,0),FALSE)),":",VLOOKUP($A33,ES_P1_0!$A$10:$AQ$100,MATCH(FIXED(J$6,0,TRUE),ES_P1_0!$A$10:$AQ$10,0),FALSE))</f>
        <v>29.5</v>
      </c>
      <c r="K33" s="232">
        <f>IF(ISNA(VLOOKUP($A33,ES_P1_0!$A$10:$AQ$100,MATCH(FIXED(K$6,0,TRUE),ES_P1_0!$A$10:$AQ$10,0),FALSE)),":",VLOOKUP($A33,ES_P1_0!$A$10:$AQ$100,MATCH(FIXED(K$6,0,TRUE),ES_P1_0!$A$10:$AQ$10,0),FALSE))</f>
        <v>31.3</v>
      </c>
      <c r="L33" s="232">
        <f>IF(ISNA(VLOOKUP($A33,ES_P1_0!$A$10:$AQ$100,MATCH(FIXED(L$6,0,TRUE),ES_P1_0!$A$10:$AQ$10,0),FALSE)),":",VLOOKUP($A33,ES_P1_0!$A$10:$AQ$100,MATCH(FIXED(L$6,0,TRUE),ES_P1_0!$A$10:$AQ$10,0),FALSE))</f>
        <v>34.700000000000003</v>
      </c>
      <c r="M33" s="232">
        <f>IF(ISNA(VLOOKUP($A33,ES_P1_0!$A$10:$AQ$100,MATCH(FIXED(M$6,0,TRUE),ES_P1_0!$A$10:$AQ$10,0),FALSE)),":",VLOOKUP($A33,ES_P1_0!$A$10:$AQ$100,MATCH(FIXED(M$6,0,TRUE),ES_P1_0!$A$10:$AQ$10,0),FALSE))</f>
        <v>36.200000000000003</v>
      </c>
      <c r="N33" s="232">
        <f>IF(ISNA(VLOOKUP($A33,ES_P1_0!$A$10:$AQ$100,MATCH(FIXED(N$6,0,TRUE),ES_P1_0!$A$10:$AQ$10,0),FALSE)),":",VLOOKUP($A33,ES_P1_0!$A$10:$AQ$100,MATCH(FIXED(N$6,0,TRUE),ES_P1_0!$A$10:$AQ$10,0),FALSE))</f>
        <v>39.799999999999997</v>
      </c>
      <c r="O33" s="232">
        <f>IF(ISNA(VLOOKUP($A33,ES_P1_0!$A$10:$AQ$100,MATCH(FIXED(O$6,0,TRUE),ES_P1_0!$A$10:$AQ$10,0),FALSE)),":",VLOOKUP($A33,ES_P1_0!$A$10:$AQ$100,MATCH(FIXED(O$6,0,TRUE),ES_P1_0!$A$10:$AQ$10,0),FALSE))</f>
        <v>43.4</v>
      </c>
      <c r="P33" s="232">
        <f>IF(ISNA(VLOOKUP($A33,ES_P1_0!$A$10:$AQ$100,MATCH(FIXED(P$6,0,TRUE),ES_P1_0!$A$10:$AQ$10,0),FALSE)),":",VLOOKUP($A33,ES_P1_0!$A$10:$AQ$100,MATCH(FIXED(P$6,0,TRUE),ES_P1_0!$A$10:$AQ$10,0),FALSE))</f>
        <v>49.1</v>
      </c>
      <c r="Q33" s="232">
        <f>IF(ISNA(VLOOKUP($A33,ES_P1_0!$A$10:$AQ$100,MATCH(FIXED(Q$6,0,TRUE),ES_P1_0!$A$10:$AQ$10,0),FALSE)),":",VLOOKUP($A33,ES_P1_0!$A$10:$AQ$100,MATCH(FIXED(Q$6,0,TRUE),ES_P1_0!$A$10:$AQ$10,0),FALSE))</f>
        <v>49.4</v>
      </c>
      <c r="R33" s="232">
        <f>IF(ISNA(VLOOKUP($A33,ES_P1_0!$A$10:$AQ$100,MATCH(FIXED(R$6,0,TRUE),ES_P1_0!$A$10:$AQ$10,0),FALSE)),":",VLOOKUP($A33,ES_P1_0!$A$10:$AQ$100,MATCH(FIXED(R$6,0,TRUE),ES_P1_0!$A$10:$AQ$10,0),FALSE))</f>
        <v>49.7</v>
      </c>
      <c r="S33" s="232">
        <f>IF(ISNA(VLOOKUP($A33,ES_P1_0!$A$10:$AQ$100,MATCH(FIXED(S$6,0,TRUE),ES_P1_0!$A$10:$AQ$10,0),FALSE)),":",VLOOKUP($A33,ES_P1_0!$A$10:$AQ$100,MATCH(FIXED(S$6,0,TRUE),ES_P1_0!$A$10:$AQ$10,0),FALSE))</f>
        <v>50.5</v>
      </c>
      <c r="T33" s="232">
        <f>IF(ISNA(VLOOKUP($A33,ES_P1_0!$A$10:$AQ$100,MATCH(FIXED(T$6,0,TRUE),ES_P1_0!$A$10:$AQ$10,0),FALSE)),":",VLOOKUP($A33,ES_P1_0!$A$10:$AQ$100,MATCH(FIXED(T$6,0,TRUE),ES_P1_0!$A$10:$AQ$10,0),FALSE))</f>
        <v>51.1</v>
      </c>
      <c r="U33" s="232">
        <f>IF(ISNA(VLOOKUP($A33,ES_P1_0!$A$10:$AQ$100,MATCH(FIXED(U$6,0,TRUE),ES_P1_0!$A$10:$AQ$10,0),FALSE)),":",VLOOKUP($A33,ES_P1_0!$A$10:$AQ$100,MATCH(FIXED(U$6,0,TRUE),ES_P1_0!$A$10:$AQ$10,0),FALSE))</f>
        <v>51.7</v>
      </c>
      <c r="V33" s="232" t="str">
        <f>IF(ISNA(VLOOKUP($A33,ES_P1_0!$A$10:$AQ$100,MATCH(FIXED(V$6,0,TRUE),ES_P1_0!$A$10:$AQ$10,0),FALSE)),":",VLOOKUP($A33,ES_P1_0!$A$10:$AQ$100,MATCH(FIXED(V$6,0,TRUE),ES_P1_0!$A$10:$AQ$10,0),FALSE))</f>
        <v>:</v>
      </c>
      <c r="W33" s="232" t="str">
        <f>IF(ISNA(VLOOKUP($A33,ES_P1_0!$A$10:$AQ$100,MATCH(FIXED(W$6,0,TRUE),ES_P1_0!$A$10:$AQ$10,0),FALSE)),":",VLOOKUP($A33,ES_P1_0!$A$10:$AQ$100,MATCH(FIXED(W$6,0,TRUE),ES_P1_0!$A$10:$AQ$10,0),FALSE))</f>
        <v>:</v>
      </c>
    </row>
    <row r="34" spans="1:23">
      <c r="A34" s="230" t="str">
        <f>lookup!Z29</f>
        <v>Slovenia</v>
      </c>
      <c r="B34" s="232" t="str">
        <f>VLOOKUP(A34,lookup!$Z$2:$AA$77,2,FALSE)</f>
        <v>Σλοβενία</v>
      </c>
      <c r="C34" s="232" t="str">
        <f>IF(ISNA(VLOOKUP($A34,ES_P1_0!$A$10:$AQ$100,MATCH(FIXED(C$6,0,TRUE),ES_P1_0!$A$10:$AQ$10,0),FALSE)),":",VLOOKUP($A34,ES_P1_0!$A$10:$AQ$100,MATCH(FIXED(C$6,0,TRUE),ES_P1_0!$A$10:$AQ$10,0),FALSE))</f>
        <v>:</v>
      </c>
      <c r="D34" s="232" t="str">
        <f>IF(ISNA(VLOOKUP($A34,ES_P1_0!$A$10:$AQ$100,MATCH(FIXED(D$6,0,TRUE),ES_P1_0!$A$10:$AQ$10,0),FALSE)),":",VLOOKUP($A34,ES_P1_0!$A$10:$AQ$100,MATCH(FIXED(D$6,0,TRUE),ES_P1_0!$A$10:$AQ$10,0),FALSE))</f>
        <v>:</v>
      </c>
      <c r="E34" s="232" t="str">
        <f>IF(ISNA(VLOOKUP($A34,ES_P1_0!$A$10:$AQ$100,MATCH(FIXED(E$6,0,TRUE),ES_P1_0!$A$10:$AQ$10,0),FALSE)),":",VLOOKUP($A34,ES_P1_0!$A$10:$AQ$100,MATCH(FIXED(E$6,0,TRUE),ES_P1_0!$A$10:$AQ$10,0),FALSE))</f>
        <v>:</v>
      </c>
      <c r="F34" s="232" t="str">
        <f>IF(ISNA(VLOOKUP($A34,ES_P1_0!$A$10:$AQ$100,MATCH(FIXED(F$6,0,TRUE),ES_P1_0!$A$10:$AQ$10,0),FALSE)),":",VLOOKUP($A34,ES_P1_0!$A$10:$AQ$100,MATCH(FIXED(F$6,0,TRUE),ES_P1_0!$A$10:$AQ$10,0),FALSE))</f>
        <v>:</v>
      </c>
      <c r="G34" s="232" t="str">
        <f>IF(ISNA(VLOOKUP($A34,ES_P1_0!$A$10:$AQ$100,MATCH(FIXED(G$6,0,TRUE),ES_P1_0!$A$10:$AQ$10,0),FALSE)),":",VLOOKUP($A34,ES_P1_0!$A$10:$AQ$100,MATCH(FIXED(G$6,0,TRUE),ES_P1_0!$A$10:$AQ$10,0),FALSE))</f>
        <v>:</v>
      </c>
      <c r="H34" s="232">
        <f>IF(ISNA(VLOOKUP($A34,ES_P1_0!$A$10:$AQ$100,MATCH(FIXED(H$6,0,TRUE),ES_P1_0!$A$10:$AQ$10,0),FALSE)),":",VLOOKUP($A34,ES_P1_0!$A$10:$AQ$100,MATCH(FIXED(H$6,0,TRUE),ES_P1_0!$A$10:$AQ$10,0),FALSE))</f>
        <v>76.599999999999994</v>
      </c>
      <c r="I34" s="232">
        <f>IF(ISNA(VLOOKUP($A34,ES_P1_0!$A$10:$AQ$100,MATCH(FIXED(I$6,0,TRUE),ES_P1_0!$A$10:$AQ$10,0),FALSE)),":",VLOOKUP($A34,ES_P1_0!$A$10:$AQ$100,MATCH(FIXED(I$6,0,TRUE),ES_P1_0!$A$10:$AQ$10,0),FALSE))</f>
        <v>76.599999999999994</v>
      </c>
      <c r="J34" s="232">
        <f>IF(ISNA(VLOOKUP($A34,ES_P1_0!$A$10:$AQ$100,MATCH(FIXED(J$6,0,TRUE),ES_P1_0!$A$10:$AQ$10,0),FALSE)),":",VLOOKUP($A34,ES_P1_0!$A$10:$AQ$100,MATCH(FIXED(J$6,0,TRUE),ES_P1_0!$A$10:$AQ$10,0),FALSE))</f>
        <v>77.599999999999994</v>
      </c>
      <c r="K34" s="232">
        <f>IF(ISNA(VLOOKUP($A34,ES_P1_0!$A$10:$AQ$100,MATCH(FIXED(K$6,0,TRUE),ES_P1_0!$A$10:$AQ$10,0),FALSE)),":",VLOOKUP($A34,ES_P1_0!$A$10:$AQ$100,MATCH(FIXED(K$6,0,TRUE),ES_P1_0!$A$10:$AQ$10,0),FALSE))</f>
        <v>79</v>
      </c>
      <c r="L34" s="232">
        <f>IF(ISNA(VLOOKUP($A34,ES_P1_0!$A$10:$AQ$100,MATCH(FIXED(L$6,0,TRUE),ES_P1_0!$A$10:$AQ$10,0),FALSE)),":",VLOOKUP($A34,ES_P1_0!$A$10:$AQ$100,MATCH(FIXED(L$6,0,TRUE),ES_P1_0!$A$10:$AQ$10,0),FALSE))</f>
        <v>81.599999999999994</v>
      </c>
      <c r="M34" s="232">
        <f>IF(ISNA(VLOOKUP($A34,ES_P1_0!$A$10:$AQ$100,MATCH(FIXED(M$6,0,TRUE),ES_P1_0!$A$10:$AQ$10,0),FALSE)),":",VLOOKUP($A34,ES_P1_0!$A$10:$AQ$100,MATCH(FIXED(M$6,0,TRUE),ES_P1_0!$A$10:$AQ$10,0),FALSE))</f>
        <v>83.3</v>
      </c>
      <c r="N34" s="232">
        <f>IF(ISNA(VLOOKUP($A34,ES_P1_0!$A$10:$AQ$100,MATCH(FIXED(N$6,0,TRUE),ES_P1_0!$A$10:$AQ$10,0),FALSE)),":",VLOOKUP($A34,ES_P1_0!$A$10:$AQ$100,MATCH(FIXED(N$6,0,TRUE),ES_P1_0!$A$10:$AQ$10,0),FALSE))</f>
        <v>83.4</v>
      </c>
      <c r="O34" s="232">
        <f>IF(ISNA(VLOOKUP($A34,ES_P1_0!$A$10:$AQ$100,MATCH(FIXED(O$6,0,TRUE),ES_P1_0!$A$10:$AQ$10,0),FALSE)),":",VLOOKUP($A34,ES_P1_0!$A$10:$AQ$100,MATCH(FIXED(O$6,0,TRUE),ES_P1_0!$A$10:$AQ$10,0),FALSE))</f>
        <v>83.2</v>
      </c>
      <c r="P34" s="232">
        <f>IF(ISNA(VLOOKUP($A34,ES_P1_0!$A$10:$AQ$100,MATCH(FIXED(P$6,0,TRUE),ES_P1_0!$A$10:$AQ$10,0),FALSE)),":",VLOOKUP($A34,ES_P1_0!$A$10:$AQ$100,MATCH(FIXED(P$6,0,TRUE),ES_P1_0!$A$10:$AQ$10,0),FALSE))</f>
        <v>83.7</v>
      </c>
      <c r="Q34" s="232">
        <f>IF(ISNA(VLOOKUP($A34,ES_P1_0!$A$10:$AQ$100,MATCH(FIXED(Q$6,0,TRUE),ES_P1_0!$A$10:$AQ$10,0),FALSE)),":",VLOOKUP($A34,ES_P1_0!$A$10:$AQ$100,MATCH(FIXED(Q$6,0,TRUE),ES_P1_0!$A$10:$AQ$10,0),FALSE))</f>
        <v>80.099999999999994</v>
      </c>
      <c r="R34" s="232">
        <f>IF(ISNA(VLOOKUP($A34,ES_P1_0!$A$10:$AQ$100,MATCH(FIXED(R$6,0,TRUE),ES_P1_0!$A$10:$AQ$10,0),FALSE)),":",VLOOKUP($A34,ES_P1_0!$A$10:$AQ$100,MATCH(FIXED(R$6,0,TRUE),ES_P1_0!$A$10:$AQ$10,0),FALSE))</f>
        <v>79.5</v>
      </c>
      <c r="S34" s="232">
        <f>IF(ISNA(VLOOKUP($A34,ES_P1_0!$A$10:$AQ$100,MATCH(FIXED(S$6,0,TRUE),ES_P1_0!$A$10:$AQ$10,0),FALSE)),":",VLOOKUP($A34,ES_P1_0!$A$10:$AQ$100,MATCH(FIXED(S$6,0,TRUE),ES_P1_0!$A$10:$AQ$10,0),FALSE))</f>
        <v>81.099999999999994</v>
      </c>
      <c r="T34" s="232">
        <f>IF(ISNA(VLOOKUP($A34,ES_P1_0!$A$10:$AQ$100,MATCH(FIXED(T$6,0,TRUE),ES_P1_0!$A$10:$AQ$10,0),FALSE)),":",VLOOKUP($A34,ES_P1_0!$A$10:$AQ$100,MATCH(FIXED(T$6,0,TRUE),ES_P1_0!$A$10:$AQ$10,0),FALSE))</f>
        <v>80.900000000000006</v>
      </c>
      <c r="U34" s="232">
        <f>IF(ISNA(VLOOKUP($A34,ES_P1_0!$A$10:$AQ$100,MATCH(FIXED(U$6,0,TRUE),ES_P1_0!$A$10:$AQ$10,0),FALSE)),":",VLOOKUP($A34,ES_P1_0!$A$10:$AQ$100,MATCH(FIXED(U$6,0,TRUE),ES_P1_0!$A$10:$AQ$10,0),FALSE))</f>
        <v>81.2</v>
      </c>
      <c r="V34" s="232" t="str">
        <f>IF(ISNA(VLOOKUP($A34,ES_P1_0!$A$10:$AQ$100,MATCH(FIXED(V$6,0,TRUE),ES_P1_0!$A$10:$AQ$10,0),FALSE)),":",VLOOKUP($A34,ES_P1_0!$A$10:$AQ$100,MATCH(FIXED(V$6,0,TRUE),ES_P1_0!$A$10:$AQ$10,0),FALSE))</f>
        <v>:</v>
      </c>
      <c r="W34" s="232" t="str">
        <f>IF(ISNA(VLOOKUP($A34,ES_P1_0!$A$10:$AQ$100,MATCH(FIXED(W$6,0,TRUE),ES_P1_0!$A$10:$AQ$10,0),FALSE)),":",VLOOKUP($A34,ES_P1_0!$A$10:$AQ$100,MATCH(FIXED(W$6,0,TRUE),ES_P1_0!$A$10:$AQ$10,0),FALSE))</f>
        <v>:</v>
      </c>
    </row>
    <row r="35" spans="1:23">
      <c r="A35" s="230" t="str">
        <f>lookup!Z30</f>
        <v>Slovakia</v>
      </c>
      <c r="B35" s="232" t="str">
        <f>VLOOKUP(A35,lookup!$Z$2:$AA$77,2,FALSE)</f>
        <v>Σλοβακία</v>
      </c>
      <c r="C35" s="232" t="str">
        <f>IF(ISNA(VLOOKUP($A35,ES_P1_0!$A$10:$AQ$100,MATCH(FIXED(C$6,0,TRUE),ES_P1_0!$A$10:$AQ$10,0),FALSE)),":",VLOOKUP($A35,ES_P1_0!$A$10:$AQ$100,MATCH(FIXED(C$6,0,TRUE),ES_P1_0!$A$10:$AQ$10,0),FALSE))</f>
        <v>:</v>
      </c>
      <c r="D35" s="232" t="str">
        <f>IF(ISNA(VLOOKUP($A35,ES_P1_0!$A$10:$AQ$100,MATCH(FIXED(D$6,0,TRUE),ES_P1_0!$A$10:$AQ$10,0),FALSE)),":",VLOOKUP($A35,ES_P1_0!$A$10:$AQ$100,MATCH(FIXED(D$6,0,TRUE),ES_P1_0!$A$10:$AQ$10,0),FALSE))</f>
        <v>:</v>
      </c>
      <c r="E35" s="232" t="str">
        <f>IF(ISNA(VLOOKUP($A35,ES_P1_0!$A$10:$AQ$100,MATCH(FIXED(E$6,0,TRUE),ES_P1_0!$A$10:$AQ$10,0),FALSE)),":",VLOOKUP($A35,ES_P1_0!$A$10:$AQ$100,MATCH(FIXED(E$6,0,TRUE),ES_P1_0!$A$10:$AQ$10,0),FALSE))</f>
        <v>:</v>
      </c>
      <c r="F35" s="232" t="str">
        <f>IF(ISNA(VLOOKUP($A35,ES_P1_0!$A$10:$AQ$100,MATCH(FIXED(F$6,0,TRUE),ES_P1_0!$A$10:$AQ$10,0),FALSE)),":",VLOOKUP($A35,ES_P1_0!$A$10:$AQ$100,MATCH(FIXED(F$6,0,TRUE),ES_P1_0!$A$10:$AQ$10,0),FALSE))</f>
        <v>:</v>
      </c>
      <c r="G35" s="232" t="str">
        <f>IF(ISNA(VLOOKUP($A35,ES_P1_0!$A$10:$AQ$100,MATCH(FIXED(G$6,0,TRUE),ES_P1_0!$A$10:$AQ$10,0),FALSE)),":",VLOOKUP($A35,ES_P1_0!$A$10:$AQ$100,MATCH(FIXED(G$6,0,TRUE),ES_P1_0!$A$10:$AQ$10,0),FALSE))</f>
        <v>:</v>
      </c>
      <c r="H35" s="232">
        <f>IF(ISNA(VLOOKUP($A35,ES_P1_0!$A$10:$AQ$100,MATCH(FIXED(H$6,0,TRUE),ES_P1_0!$A$10:$AQ$10,0),FALSE)),":",VLOOKUP($A35,ES_P1_0!$A$10:$AQ$100,MATCH(FIXED(H$6,0,TRUE),ES_P1_0!$A$10:$AQ$10,0),FALSE))</f>
        <v>58.8</v>
      </c>
      <c r="I35" s="232">
        <f>IF(ISNA(VLOOKUP($A35,ES_P1_0!$A$10:$AQ$100,MATCH(FIXED(I$6,0,TRUE),ES_P1_0!$A$10:$AQ$10,0),FALSE)),":",VLOOKUP($A35,ES_P1_0!$A$10:$AQ$100,MATCH(FIXED(I$6,0,TRUE),ES_P1_0!$A$10:$AQ$10,0),FALSE))</f>
        <v>61.1</v>
      </c>
      <c r="J35" s="232">
        <f>IF(ISNA(VLOOKUP($A35,ES_P1_0!$A$10:$AQ$100,MATCH(FIXED(J$6,0,TRUE),ES_P1_0!$A$10:$AQ$10,0),FALSE)),":",VLOOKUP($A35,ES_P1_0!$A$10:$AQ$100,MATCH(FIXED(J$6,0,TRUE),ES_P1_0!$A$10:$AQ$10,0),FALSE))</f>
        <v>62.9</v>
      </c>
      <c r="K35" s="232">
        <f>IF(ISNA(VLOOKUP($A35,ES_P1_0!$A$10:$AQ$100,MATCH(FIXED(K$6,0,TRUE),ES_P1_0!$A$10:$AQ$10,0),FALSE)),":",VLOOKUP($A35,ES_P1_0!$A$10:$AQ$100,MATCH(FIXED(K$6,0,TRUE),ES_P1_0!$A$10:$AQ$10,0),FALSE))</f>
        <v>63.8</v>
      </c>
      <c r="L35" s="232">
        <f>IF(ISNA(VLOOKUP($A35,ES_P1_0!$A$10:$AQ$100,MATCH(FIXED(L$6,0,TRUE),ES_P1_0!$A$10:$AQ$10,0),FALSE)),":",VLOOKUP($A35,ES_P1_0!$A$10:$AQ$100,MATCH(FIXED(L$6,0,TRUE),ES_P1_0!$A$10:$AQ$10,0),FALSE))</f>
        <v>65.8</v>
      </c>
      <c r="M35" s="232">
        <f>IF(ISNA(VLOOKUP($A35,ES_P1_0!$A$10:$AQ$100,MATCH(FIXED(M$6,0,TRUE),ES_P1_0!$A$10:$AQ$10,0),FALSE)),":",VLOOKUP($A35,ES_P1_0!$A$10:$AQ$100,MATCH(FIXED(M$6,0,TRUE),ES_P1_0!$A$10:$AQ$10,0),FALSE))</f>
        <v>68.8</v>
      </c>
      <c r="N35" s="232">
        <f>IF(ISNA(VLOOKUP($A35,ES_P1_0!$A$10:$AQ$100,MATCH(FIXED(N$6,0,TRUE),ES_P1_0!$A$10:$AQ$10,0),FALSE)),":",VLOOKUP($A35,ES_P1_0!$A$10:$AQ$100,MATCH(FIXED(N$6,0,TRUE),ES_P1_0!$A$10:$AQ$10,0),FALSE))</f>
        <v>71.7</v>
      </c>
      <c r="O35" s="232">
        <f>IF(ISNA(VLOOKUP($A35,ES_P1_0!$A$10:$AQ$100,MATCH(FIXED(O$6,0,TRUE),ES_P1_0!$A$10:$AQ$10,0),FALSE)),":",VLOOKUP($A35,ES_P1_0!$A$10:$AQ$100,MATCH(FIXED(O$6,0,TRUE),ES_P1_0!$A$10:$AQ$10,0),FALSE))</f>
        <v>76.400000000000006</v>
      </c>
      <c r="P35" s="232">
        <f>IF(ISNA(VLOOKUP($A35,ES_P1_0!$A$10:$AQ$100,MATCH(FIXED(P$6,0,TRUE),ES_P1_0!$A$10:$AQ$10,0),FALSE)),":",VLOOKUP($A35,ES_P1_0!$A$10:$AQ$100,MATCH(FIXED(P$6,0,TRUE),ES_P1_0!$A$10:$AQ$10,0),FALSE))</f>
        <v>79.8</v>
      </c>
      <c r="Q35" s="232">
        <f>IF(ISNA(VLOOKUP($A35,ES_P1_0!$A$10:$AQ$100,MATCH(FIXED(Q$6,0,TRUE),ES_P1_0!$A$10:$AQ$10,0),FALSE)),":",VLOOKUP($A35,ES_P1_0!$A$10:$AQ$100,MATCH(FIXED(Q$6,0,TRUE),ES_P1_0!$A$10:$AQ$10,0),FALSE))</f>
        <v>80</v>
      </c>
      <c r="R35" s="232">
        <f>IF(ISNA(VLOOKUP($A35,ES_P1_0!$A$10:$AQ$100,MATCH(FIXED(R$6,0,TRUE),ES_P1_0!$A$10:$AQ$10,0),FALSE)),":",VLOOKUP($A35,ES_P1_0!$A$10:$AQ$100,MATCH(FIXED(R$6,0,TRUE),ES_P1_0!$A$10:$AQ$10,0),FALSE))</f>
        <v>82.4</v>
      </c>
      <c r="S35" s="232">
        <f>IF(ISNA(VLOOKUP($A35,ES_P1_0!$A$10:$AQ$100,MATCH(FIXED(S$6,0,TRUE),ES_P1_0!$A$10:$AQ$10,0),FALSE)),":",VLOOKUP($A35,ES_P1_0!$A$10:$AQ$100,MATCH(FIXED(S$6,0,TRUE),ES_P1_0!$A$10:$AQ$10,0),FALSE))</f>
        <v>81.599999999999994</v>
      </c>
      <c r="T35" s="232">
        <f>IF(ISNA(VLOOKUP($A35,ES_P1_0!$A$10:$AQ$100,MATCH(FIXED(T$6,0,TRUE),ES_P1_0!$A$10:$AQ$10,0),FALSE)),":",VLOOKUP($A35,ES_P1_0!$A$10:$AQ$100,MATCH(FIXED(T$6,0,TRUE),ES_P1_0!$A$10:$AQ$10,0),FALSE))</f>
        <v>82.1</v>
      </c>
      <c r="U35" s="232">
        <f>IF(ISNA(VLOOKUP($A35,ES_P1_0!$A$10:$AQ$100,MATCH(FIXED(U$6,0,TRUE),ES_P1_0!$A$10:$AQ$10,0),FALSE)),":",VLOOKUP($A35,ES_P1_0!$A$10:$AQ$100,MATCH(FIXED(U$6,0,TRUE),ES_P1_0!$A$10:$AQ$10,0),FALSE))</f>
        <v>82.7</v>
      </c>
      <c r="V35" s="232" t="str">
        <f>IF(ISNA(VLOOKUP($A35,ES_P1_0!$A$10:$AQ$100,MATCH(FIXED(V$6,0,TRUE),ES_P1_0!$A$10:$AQ$10,0),FALSE)),":",VLOOKUP($A35,ES_P1_0!$A$10:$AQ$100,MATCH(FIXED(V$6,0,TRUE),ES_P1_0!$A$10:$AQ$10,0),FALSE))</f>
        <v>:</v>
      </c>
      <c r="W35" s="232" t="str">
        <f>IF(ISNA(VLOOKUP($A35,ES_P1_0!$A$10:$AQ$100,MATCH(FIXED(W$6,0,TRUE),ES_P1_0!$A$10:$AQ$10,0),FALSE)),":",VLOOKUP($A35,ES_P1_0!$A$10:$AQ$100,MATCH(FIXED(W$6,0,TRUE),ES_P1_0!$A$10:$AQ$10,0),FALSE))</f>
        <v>:</v>
      </c>
    </row>
    <row r="36" spans="1:23">
      <c r="A36" s="230" t="str">
        <f>lookup!Z31</f>
        <v>Finland</v>
      </c>
      <c r="B36" s="232" t="str">
        <f>VLOOKUP(A36,lookup!$Z$2:$AA$77,2,FALSE)</f>
        <v>Φινλανδία</v>
      </c>
      <c r="C36" s="232" t="str">
        <f>IF(ISNA(VLOOKUP($A36,ES_P1_0!$A$10:$AQ$100,MATCH(FIXED(C$6,0,TRUE),ES_P1_0!$A$10:$AQ$10,0),FALSE)),":",VLOOKUP($A36,ES_P1_0!$A$10:$AQ$100,MATCH(FIXED(C$6,0,TRUE),ES_P1_0!$A$10:$AQ$10,0),FALSE))</f>
        <v>:</v>
      </c>
      <c r="D36" s="232" t="str">
        <f>IF(ISNA(VLOOKUP($A36,ES_P1_0!$A$10:$AQ$100,MATCH(FIXED(D$6,0,TRUE),ES_P1_0!$A$10:$AQ$10,0),FALSE)),":",VLOOKUP($A36,ES_P1_0!$A$10:$AQ$100,MATCH(FIXED(D$6,0,TRUE),ES_P1_0!$A$10:$AQ$10,0),FALSE))</f>
        <v>:</v>
      </c>
      <c r="E36" s="232" t="str">
        <f>IF(ISNA(VLOOKUP($A36,ES_P1_0!$A$10:$AQ$100,MATCH(FIXED(E$6,0,TRUE),ES_P1_0!$A$10:$AQ$10,0),FALSE)),":",VLOOKUP($A36,ES_P1_0!$A$10:$AQ$100,MATCH(FIXED(E$6,0,TRUE),ES_P1_0!$A$10:$AQ$10,0),FALSE))</f>
        <v>:</v>
      </c>
      <c r="F36" s="232" t="str">
        <f>IF(ISNA(VLOOKUP($A36,ES_P1_0!$A$10:$AQ$100,MATCH(FIXED(F$6,0,TRUE),ES_P1_0!$A$10:$AQ$10,0),FALSE)),":",VLOOKUP($A36,ES_P1_0!$A$10:$AQ$100,MATCH(FIXED(F$6,0,TRUE),ES_P1_0!$A$10:$AQ$10,0),FALSE))</f>
        <v>:</v>
      </c>
      <c r="G36" s="232" t="str">
        <f>IF(ISNA(VLOOKUP($A36,ES_P1_0!$A$10:$AQ$100,MATCH(FIXED(G$6,0,TRUE),ES_P1_0!$A$10:$AQ$10,0),FALSE)),":",VLOOKUP($A36,ES_P1_0!$A$10:$AQ$100,MATCH(FIXED(G$6,0,TRUE),ES_P1_0!$A$10:$AQ$10,0),FALSE))</f>
        <v>:</v>
      </c>
      <c r="H36" s="232">
        <f>IF(ISNA(VLOOKUP($A36,ES_P1_0!$A$10:$AQ$100,MATCH(FIXED(H$6,0,TRUE),ES_P1_0!$A$10:$AQ$10,0),FALSE)),":",VLOOKUP($A36,ES_P1_0!$A$10:$AQ$100,MATCH(FIXED(H$6,0,TRUE),ES_P1_0!$A$10:$AQ$10,0),FALSE))</f>
        <v>116.2</v>
      </c>
      <c r="I36" s="232">
        <f>IF(ISNA(VLOOKUP($A36,ES_P1_0!$A$10:$AQ$100,MATCH(FIXED(I$6,0,TRUE),ES_P1_0!$A$10:$AQ$10,0),FALSE)),":",VLOOKUP($A36,ES_P1_0!$A$10:$AQ$100,MATCH(FIXED(I$6,0,TRUE),ES_P1_0!$A$10:$AQ$10,0),FALSE))</f>
        <v>113.6</v>
      </c>
      <c r="J36" s="232">
        <f>IF(ISNA(VLOOKUP($A36,ES_P1_0!$A$10:$AQ$100,MATCH(FIXED(J$6,0,TRUE),ES_P1_0!$A$10:$AQ$10,0),FALSE)),":",VLOOKUP($A36,ES_P1_0!$A$10:$AQ$100,MATCH(FIXED(J$6,0,TRUE),ES_P1_0!$A$10:$AQ$10,0),FALSE))</f>
        <v>112.2</v>
      </c>
      <c r="K36" s="232">
        <f>IF(ISNA(VLOOKUP($A36,ES_P1_0!$A$10:$AQ$100,MATCH(FIXED(K$6,0,TRUE),ES_P1_0!$A$10:$AQ$10,0),FALSE)),":",VLOOKUP($A36,ES_P1_0!$A$10:$AQ$100,MATCH(FIXED(K$6,0,TRUE),ES_P1_0!$A$10:$AQ$10,0),FALSE))</f>
        <v>110.1</v>
      </c>
      <c r="L36" s="232">
        <f>IF(ISNA(VLOOKUP($A36,ES_P1_0!$A$10:$AQ$100,MATCH(FIXED(L$6,0,TRUE),ES_P1_0!$A$10:$AQ$10,0),FALSE)),":",VLOOKUP($A36,ES_P1_0!$A$10:$AQ$100,MATCH(FIXED(L$6,0,TRUE),ES_P1_0!$A$10:$AQ$10,0),FALSE))</f>
        <v>113.7</v>
      </c>
      <c r="M36" s="232">
        <f>IF(ISNA(VLOOKUP($A36,ES_P1_0!$A$10:$AQ$100,MATCH(FIXED(M$6,0,TRUE),ES_P1_0!$A$10:$AQ$10,0),FALSE)),":",VLOOKUP($A36,ES_P1_0!$A$10:$AQ$100,MATCH(FIXED(M$6,0,TRUE),ES_P1_0!$A$10:$AQ$10,0),FALSE))</f>
        <v>111.3</v>
      </c>
      <c r="N36" s="232">
        <f>IF(ISNA(VLOOKUP($A36,ES_P1_0!$A$10:$AQ$100,MATCH(FIXED(N$6,0,TRUE),ES_P1_0!$A$10:$AQ$10,0),FALSE)),":",VLOOKUP($A36,ES_P1_0!$A$10:$AQ$100,MATCH(FIXED(N$6,0,TRUE),ES_P1_0!$A$10:$AQ$10,0),FALSE))</f>
        <v>110.7</v>
      </c>
      <c r="O36" s="232">
        <f>IF(ISNA(VLOOKUP($A36,ES_P1_0!$A$10:$AQ$100,MATCH(FIXED(O$6,0,TRUE),ES_P1_0!$A$10:$AQ$10,0),FALSE)),":",VLOOKUP($A36,ES_P1_0!$A$10:$AQ$100,MATCH(FIXED(O$6,0,TRUE),ES_P1_0!$A$10:$AQ$10,0),FALSE))</f>
        <v>113.6</v>
      </c>
      <c r="P36" s="232">
        <f>IF(ISNA(VLOOKUP($A36,ES_P1_0!$A$10:$AQ$100,MATCH(FIXED(P$6,0,TRUE),ES_P1_0!$A$10:$AQ$10,0),FALSE)),":",VLOOKUP($A36,ES_P1_0!$A$10:$AQ$100,MATCH(FIXED(P$6,0,TRUE),ES_P1_0!$A$10:$AQ$10,0),FALSE))</f>
        <v>113.3</v>
      </c>
      <c r="Q36" s="232">
        <f>IF(ISNA(VLOOKUP($A36,ES_P1_0!$A$10:$AQ$100,MATCH(FIXED(Q$6,0,TRUE),ES_P1_0!$A$10:$AQ$10,0),FALSE)),":",VLOOKUP($A36,ES_P1_0!$A$10:$AQ$100,MATCH(FIXED(Q$6,0,TRUE),ES_P1_0!$A$10:$AQ$10,0),FALSE))</f>
        <v>110.2</v>
      </c>
      <c r="R36" s="232">
        <f>IF(ISNA(VLOOKUP($A36,ES_P1_0!$A$10:$AQ$100,MATCH(FIXED(R$6,0,TRUE),ES_P1_0!$A$10:$AQ$10,0),FALSE)),":",VLOOKUP($A36,ES_P1_0!$A$10:$AQ$100,MATCH(FIXED(R$6,0,TRUE),ES_P1_0!$A$10:$AQ$10,0),FALSE))</f>
        <v>109.4</v>
      </c>
      <c r="S36" s="232">
        <f>IF(ISNA(VLOOKUP($A36,ES_P1_0!$A$10:$AQ$100,MATCH(FIXED(S$6,0,TRUE),ES_P1_0!$A$10:$AQ$10,0),FALSE)),":",VLOOKUP($A36,ES_P1_0!$A$10:$AQ$100,MATCH(FIXED(S$6,0,TRUE),ES_P1_0!$A$10:$AQ$10,0),FALSE))</f>
        <v>109.7</v>
      </c>
      <c r="T36" s="232">
        <f>IF(ISNA(VLOOKUP($A36,ES_P1_0!$A$10:$AQ$100,MATCH(FIXED(T$6,0,TRUE),ES_P1_0!$A$10:$AQ$10,0),FALSE)),":",VLOOKUP($A36,ES_P1_0!$A$10:$AQ$100,MATCH(FIXED(T$6,0,TRUE),ES_P1_0!$A$10:$AQ$10,0),FALSE))</f>
        <v>109.1</v>
      </c>
      <c r="U36" s="232">
        <f>IF(ISNA(VLOOKUP($A36,ES_P1_0!$A$10:$AQ$100,MATCH(FIXED(U$6,0,TRUE),ES_P1_0!$A$10:$AQ$10,0),FALSE)),":",VLOOKUP($A36,ES_P1_0!$A$10:$AQ$100,MATCH(FIXED(U$6,0,TRUE),ES_P1_0!$A$10:$AQ$10,0),FALSE))</f>
        <v>107.2</v>
      </c>
      <c r="V36" s="232" t="str">
        <f>IF(ISNA(VLOOKUP($A36,ES_P1_0!$A$10:$AQ$100,MATCH(FIXED(V$6,0,TRUE),ES_P1_0!$A$10:$AQ$10,0),FALSE)),":",VLOOKUP($A36,ES_P1_0!$A$10:$AQ$100,MATCH(FIXED(V$6,0,TRUE),ES_P1_0!$A$10:$AQ$10,0),FALSE))</f>
        <v>:</v>
      </c>
      <c r="W36" s="232" t="str">
        <f>IF(ISNA(VLOOKUP($A36,ES_P1_0!$A$10:$AQ$100,MATCH(FIXED(W$6,0,TRUE),ES_P1_0!$A$10:$AQ$10,0),FALSE)),":",VLOOKUP($A36,ES_P1_0!$A$10:$AQ$100,MATCH(FIXED(W$6,0,TRUE),ES_P1_0!$A$10:$AQ$10,0),FALSE))</f>
        <v>:</v>
      </c>
    </row>
    <row r="37" spans="1:23">
      <c r="A37" s="230" t="str">
        <f>lookup!Z32</f>
        <v>Sweden</v>
      </c>
      <c r="B37" s="232" t="str">
        <f>VLOOKUP(A37,lookup!$Z$2:$AA$77,2,FALSE)</f>
        <v>Σουηδία</v>
      </c>
      <c r="C37" s="232" t="str">
        <f>IF(ISNA(VLOOKUP($A37,ES_P1_0!$A$10:$AQ$100,MATCH(FIXED(C$6,0,TRUE),ES_P1_0!$A$10:$AQ$10,0),FALSE)),":",VLOOKUP($A37,ES_P1_0!$A$10:$AQ$100,MATCH(FIXED(C$6,0,TRUE),ES_P1_0!$A$10:$AQ$10,0),FALSE))</f>
        <v>:</v>
      </c>
      <c r="D37" s="232" t="str">
        <f>IF(ISNA(VLOOKUP($A37,ES_P1_0!$A$10:$AQ$100,MATCH(FIXED(D$6,0,TRUE),ES_P1_0!$A$10:$AQ$10,0),FALSE)),":",VLOOKUP($A37,ES_P1_0!$A$10:$AQ$100,MATCH(FIXED(D$6,0,TRUE),ES_P1_0!$A$10:$AQ$10,0),FALSE))</f>
        <v>:</v>
      </c>
      <c r="E37" s="232" t="str">
        <f>IF(ISNA(VLOOKUP($A37,ES_P1_0!$A$10:$AQ$100,MATCH(FIXED(E$6,0,TRUE),ES_P1_0!$A$10:$AQ$10,0),FALSE)),":",VLOOKUP($A37,ES_P1_0!$A$10:$AQ$100,MATCH(FIXED(E$6,0,TRUE),ES_P1_0!$A$10:$AQ$10,0),FALSE))</f>
        <v>:</v>
      </c>
      <c r="F37" s="232" t="str">
        <f>IF(ISNA(VLOOKUP($A37,ES_P1_0!$A$10:$AQ$100,MATCH(FIXED(F$6,0,TRUE),ES_P1_0!$A$10:$AQ$10,0),FALSE)),":",VLOOKUP($A37,ES_P1_0!$A$10:$AQ$100,MATCH(FIXED(F$6,0,TRUE),ES_P1_0!$A$10:$AQ$10,0),FALSE))</f>
        <v>:</v>
      </c>
      <c r="G37" s="232" t="str">
        <f>IF(ISNA(VLOOKUP($A37,ES_P1_0!$A$10:$AQ$100,MATCH(FIXED(G$6,0,TRUE),ES_P1_0!$A$10:$AQ$10,0),FALSE)),":",VLOOKUP($A37,ES_P1_0!$A$10:$AQ$100,MATCH(FIXED(G$6,0,TRUE),ES_P1_0!$A$10:$AQ$10,0),FALSE))</f>
        <v>:</v>
      </c>
      <c r="H37" s="232">
        <f>IF(ISNA(VLOOKUP($A37,ES_P1_0!$A$10:$AQ$100,MATCH(FIXED(H$6,0,TRUE),ES_P1_0!$A$10:$AQ$10,0),FALSE)),":",VLOOKUP($A37,ES_P1_0!$A$10:$AQ$100,MATCH(FIXED(H$6,0,TRUE),ES_P1_0!$A$10:$AQ$10,0),FALSE))</f>
        <v>115.7</v>
      </c>
      <c r="I37" s="232">
        <f>IF(ISNA(VLOOKUP($A37,ES_P1_0!$A$10:$AQ$100,MATCH(FIXED(I$6,0,TRUE),ES_P1_0!$A$10:$AQ$10,0),FALSE)),":",VLOOKUP($A37,ES_P1_0!$A$10:$AQ$100,MATCH(FIXED(I$6,0,TRUE),ES_P1_0!$A$10:$AQ$10,0),FALSE))</f>
        <v>109.7</v>
      </c>
      <c r="J37" s="232">
        <f>IF(ISNA(VLOOKUP($A37,ES_P1_0!$A$10:$AQ$100,MATCH(FIXED(J$6,0,TRUE),ES_P1_0!$A$10:$AQ$10,0),FALSE)),":",VLOOKUP($A37,ES_P1_0!$A$10:$AQ$100,MATCH(FIXED(J$6,0,TRUE),ES_P1_0!$A$10:$AQ$10,0),FALSE))</f>
        <v>109.4</v>
      </c>
      <c r="K37" s="232">
        <f>IF(ISNA(VLOOKUP($A37,ES_P1_0!$A$10:$AQ$100,MATCH(FIXED(K$6,0,TRUE),ES_P1_0!$A$10:$AQ$10,0),FALSE)),":",VLOOKUP($A37,ES_P1_0!$A$10:$AQ$100,MATCH(FIXED(K$6,0,TRUE),ES_P1_0!$A$10:$AQ$10,0),FALSE))</f>
        <v>112.1</v>
      </c>
      <c r="L37" s="232">
        <f>IF(ISNA(VLOOKUP($A37,ES_P1_0!$A$10:$AQ$100,MATCH(FIXED(L$6,0,TRUE),ES_P1_0!$A$10:$AQ$10,0),FALSE)),":",VLOOKUP($A37,ES_P1_0!$A$10:$AQ$100,MATCH(FIXED(L$6,0,TRUE),ES_P1_0!$A$10:$AQ$10,0),FALSE))</f>
        <v>115.6</v>
      </c>
      <c r="M37" s="232">
        <f>IF(ISNA(VLOOKUP($A37,ES_P1_0!$A$10:$AQ$100,MATCH(FIXED(M$6,0,TRUE),ES_P1_0!$A$10:$AQ$10,0),FALSE)),":",VLOOKUP($A37,ES_P1_0!$A$10:$AQ$100,MATCH(FIXED(M$6,0,TRUE),ES_P1_0!$A$10:$AQ$10,0),FALSE))</f>
        <v>112.1</v>
      </c>
      <c r="N37" s="232">
        <f>IF(ISNA(VLOOKUP($A37,ES_P1_0!$A$10:$AQ$100,MATCH(FIXED(N$6,0,TRUE),ES_P1_0!$A$10:$AQ$10,0),FALSE)),":",VLOOKUP($A37,ES_P1_0!$A$10:$AQ$100,MATCH(FIXED(N$6,0,TRUE),ES_P1_0!$A$10:$AQ$10,0),FALSE))</f>
        <v>113.1</v>
      </c>
      <c r="O37" s="232">
        <f>IF(ISNA(VLOOKUP($A37,ES_P1_0!$A$10:$AQ$100,MATCH(FIXED(O$6,0,TRUE),ES_P1_0!$A$10:$AQ$10,0),FALSE)),":",VLOOKUP($A37,ES_P1_0!$A$10:$AQ$100,MATCH(FIXED(O$6,0,TRUE),ES_P1_0!$A$10:$AQ$10,0),FALSE))</f>
        <v>114.9</v>
      </c>
      <c r="P37" s="232">
        <f>IF(ISNA(VLOOKUP($A37,ES_P1_0!$A$10:$AQ$100,MATCH(FIXED(P$6,0,TRUE),ES_P1_0!$A$10:$AQ$10,0),FALSE)),":",VLOOKUP($A37,ES_P1_0!$A$10:$AQ$100,MATCH(FIXED(P$6,0,TRUE),ES_P1_0!$A$10:$AQ$10,0),FALSE))</f>
        <v>114.3</v>
      </c>
      <c r="Q37" s="232">
        <f>IF(ISNA(VLOOKUP($A37,ES_P1_0!$A$10:$AQ$100,MATCH(FIXED(Q$6,0,TRUE),ES_P1_0!$A$10:$AQ$10,0),FALSE)),":",VLOOKUP($A37,ES_P1_0!$A$10:$AQ$100,MATCH(FIXED(Q$6,0,TRUE),ES_P1_0!$A$10:$AQ$10,0),FALSE))</f>
        <v>112.2</v>
      </c>
      <c r="R37" s="232">
        <f>IF(ISNA(VLOOKUP($A37,ES_P1_0!$A$10:$AQ$100,MATCH(FIXED(R$6,0,TRUE),ES_P1_0!$A$10:$AQ$10,0),FALSE)),":",VLOOKUP($A37,ES_P1_0!$A$10:$AQ$100,MATCH(FIXED(R$6,0,TRUE),ES_P1_0!$A$10:$AQ$10,0),FALSE))</f>
        <v>114.2</v>
      </c>
      <c r="S37" s="232">
        <f>IF(ISNA(VLOOKUP($A37,ES_P1_0!$A$10:$AQ$100,MATCH(FIXED(S$6,0,TRUE),ES_P1_0!$A$10:$AQ$10,0),FALSE)),":",VLOOKUP($A37,ES_P1_0!$A$10:$AQ$100,MATCH(FIXED(S$6,0,TRUE),ES_P1_0!$A$10:$AQ$10,0),FALSE))</f>
        <v>114.1</v>
      </c>
      <c r="T37" s="232">
        <f>IF(ISNA(VLOOKUP($A37,ES_P1_0!$A$10:$AQ$100,MATCH(FIXED(T$6,0,TRUE),ES_P1_0!$A$10:$AQ$10,0),FALSE)),":",VLOOKUP($A37,ES_P1_0!$A$10:$AQ$100,MATCH(FIXED(T$6,0,TRUE),ES_P1_0!$A$10:$AQ$10,0),FALSE))</f>
        <v>114.4</v>
      </c>
      <c r="U37" s="232">
        <f>IF(ISNA(VLOOKUP($A37,ES_P1_0!$A$10:$AQ$100,MATCH(FIXED(U$6,0,TRUE),ES_P1_0!$A$10:$AQ$10,0),FALSE)),":",VLOOKUP($A37,ES_P1_0!$A$10:$AQ$100,MATCH(FIXED(U$6,0,TRUE),ES_P1_0!$A$10:$AQ$10,0),FALSE))</f>
        <v>114.6</v>
      </c>
      <c r="V37" s="232" t="str">
        <f>IF(ISNA(VLOOKUP($A37,ES_P1_0!$A$10:$AQ$100,MATCH(FIXED(V$6,0,TRUE),ES_P1_0!$A$10:$AQ$10,0),FALSE)),":",VLOOKUP($A37,ES_P1_0!$A$10:$AQ$100,MATCH(FIXED(V$6,0,TRUE),ES_P1_0!$A$10:$AQ$10,0),FALSE))</f>
        <v>:</v>
      </c>
      <c r="W37" s="232" t="str">
        <f>IF(ISNA(VLOOKUP($A37,ES_P1_0!$A$10:$AQ$100,MATCH(FIXED(W$6,0,TRUE),ES_P1_0!$A$10:$AQ$10,0),FALSE)),":",VLOOKUP($A37,ES_P1_0!$A$10:$AQ$100,MATCH(FIXED(W$6,0,TRUE),ES_P1_0!$A$10:$AQ$10,0),FALSE))</f>
        <v>:</v>
      </c>
    </row>
    <row r="38" spans="1:23">
      <c r="A38" s="230" t="str">
        <f>lookup!Z33</f>
        <v>United Kingdom</v>
      </c>
      <c r="B38" s="232" t="str">
        <f>VLOOKUP(A38,lookup!$Z$2:$AA$77,2,FALSE)</f>
        <v>Ηνωμένο Βασίλειο</v>
      </c>
      <c r="C38" s="232" t="str">
        <f>IF(ISNA(VLOOKUP($A38,ES_P1_0!$A$10:$AQ$100,MATCH(FIXED(C$6,0,TRUE),ES_P1_0!$A$10:$AQ$10,0),FALSE)),":",VLOOKUP($A38,ES_P1_0!$A$10:$AQ$100,MATCH(FIXED(C$6,0,TRUE),ES_P1_0!$A$10:$AQ$10,0),FALSE))</f>
        <v>:</v>
      </c>
      <c r="D38" s="232" t="str">
        <f>IF(ISNA(VLOOKUP($A38,ES_P1_0!$A$10:$AQ$100,MATCH(FIXED(D$6,0,TRUE),ES_P1_0!$A$10:$AQ$10,0),FALSE)),":",VLOOKUP($A38,ES_P1_0!$A$10:$AQ$100,MATCH(FIXED(D$6,0,TRUE),ES_P1_0!$A$10:$AQ$10,0),FALSE))</f>
        <v>:</v>
      </c>
      <c r="E38" s="232" t="str">
        <f>IF(ISNA(VLOOKUP($A38,ES_P1_0!$A$10:$AQ$100,MATCH(FIXED(E$6,0,TRUE),ES_P1_0!$A$10:$AQ$10,0),FALSE)),":",VLOOKUP($A38,ES_P1_0!$A$10:$AQ$100,MATCH(FIXED(E$6,0,TRUE),ES_P1_0!$A$10:$AQ$10,0),FALSE))</f>
        <v>:</v>
      </c>
      <c r="F38" s="232" t="str">
        <f>IF(ISNA(VLOOKUP($A38,ES_P1_0!$A$10:$AQ$100,MATCH(FIXED(F$6,0,TRUE),ES_P1_0!$A$10:$AQ$10,0),FALSE)),":",VLOOKUP($A38,ES_P1_0!$A$10:$AQ$100,MATCH(FIXED(F$6,0,TRUE),ES_P1_0!$A$10:$AQ$10,0),FALSE))</f>
        <v>:</v>
      </c>
      <c r="G38" s="232" t="str">
        <f>IF(ISNA(VLOOKUP($A38,ES_P1_0!$A$10:$AQ$100,MATCH(FIXED(G$6,0,TRUE),ES_P1_0!$A$10:$AQ$10,0),FALSE)),":",VLOOKUP($A38,ES_P1_0!$A$10:$AQ$100,MATCH(FIXED(G$6,0,TRUE),ES_P1_0!$A$10:$AQ$10,0),FALSE))</f>
        <v>:</v>
      </c>
      <c r="H38" s="232">
        <f>IF(ISNA(VLOOKUP($A38,ES_P1_0!$A$10:$AQ$100,MATCH(FIXED(H$6,0,TRUE),ES_P1_0!$A$10:$AQ$10,0),FALSE)),":",VLOOKUP($A38,ES_P1_0!$A$10:$AQ$100,MATCH(FIXED(H$6,0,TRUE),ES_P1_0!$A$10:$AQ$10,0),FALSE))</f>
        <v>113.3</v>
      </c>
      <c r="I38" s="232">
        <f>IF(ISNA(VLOOKUP($A38,ES_P1_0!$A$10:$AQ$100,MATCH(FIXED(I$6,0,TRUE),ES_P1_0!$A$10:$AQ$10,0),FALSE)),":",VLOOKUP($A38,ES_P1_0!$A$10:$AQ$100,MATCH(FIXED(I$6,0,TRUE),ES_P1_0!$A$10:$AQ$10,0),FALSE))</f>
        <v>113.9</v>
      </c>
      <c r="J38" s="232">
        <f>IF(ISNA(VLOOKUP($A38,ES_P1_0!$A$10:$AQ$100,MATCH(FIXED(J$6,0,TRUE),ES_P1_0!$A$10:$AQ$10,0),FALSE)),":",VLOOKUP($A38,ES_P1_0!$A$10:$AQ$100,MATCH(FIXED(J$6,0,TRUE),ES_P1_0!$A$10:$AQ$10,0),FALSE))</f>
        <v>113.5</v>
      </c>
      <c r="K38" s="232">
        <f>IF(ISNA(VLOOKUP($A38,ES_P1_0!$A$10:$AQ$100,MATCH(FIXED(K$6,0,TRUE),ES_P1_0!$A$10:$AQ$10,0),FALSE)),":",VLOOKUP($A38,ES_P1_0!$A$10:$AQ$100,MATCH(FIXED(K$6,0,TRUE),ES_P1_0!$A$10:$AQ$10,0),FALSE))</f>
        <v>114.2</v>
      </c>
      <c r="L38" s="232">
        <f>IF(ISNA(VLOOKUP($A38,ES_P1_0!$A$10:$AQ$100,MATCH(FIXED(L$6,0,TRUE),ES_P1_0!$A$10:$AQ$10,0),FALSE)),":",VLOOKUP($A38,ES_P1_0!$A$10:$AQ$100,MATCH(FIXED(L$6,0,TRUE),ES_P1_0!$A$10:$AQ$10,0),FALSE))</f>
        <v>115.6</v>
      </c>
      <c r="M38" s="232">
        <f>IF(ISNA(VLOOKUP($A38,ES_P1_0!$A$10:$AQ$100,MATCH(FIXED(M$6,0,TRUE),ES_P1_0!$A$10:$AQ$10,0),FALSE)),":",VLOOKUP($A38,ES_P1_0!$A$10:$AQ$100,MATCH(FIXED(M$6,0,TRUE),ES_P1_0!$A$10:$AQ$10,0),FALSE))</f>
        <v>115.1</v>
      </c>
      <c r="N38" s="232">
        <f>IF(ISNA(VLOOKUP($A38,ES_P1_0!$A$10:$AQ$100,MATCH(FIXED(N$6,0,TRUE),ES_P1_0!$A$10:$AQ$10,0),FALSE)),":",VLOOKUP($A38,ES_P1_0!$A$10:$AQ$100,MATCH(FIXED(N$6,0,TRUE),ES_P1_0!$A$10:$AQ$10,0),FALSE))</f>
        <v>114.5</v>
      </c>
      <c r="O38" s="232">
        <f>IF(ISNA(VLOOKUP($A38,ES_P1_0!$A$10:$AQ$100,MATCH(FIXED(O$6,0,TRUE),ES_P1_0!$A$10:$AQ$10,0),FALSE)),":",VLOOKUP($A38,ES_P1_0!$A$10:$AQ$100,MATCH(FIXED(O$6,0,TRUE),ES_P1_0!$A$10:$AQ$10,0),FALSE))</f>
        <v>111.9</v>
      </c>
      <c r="P38" s="232">
        <f>IF(ISNA(VLOOKUP($A38,ES_P1_0!$A$10:$AQ$100,MATCH(FIXED(P$6,0,TRUE),ES_P1_0!$A$10:$AQ$10,0),FALSE)),":",VLOOKUP($A38,ES_P1_0!$A$10:$AQ$100,MATCH(FIXED(P$6,0,TRUE),ES_P1_0!$A$10:$AQ$10,0),FALSE))</f>
        <v>109</v>
      </c>
      <c r="Q38" s="232">
        <f>IF(ISNA(VLOOKUP($A38,ES_P1_0!$A$10:$AQ$100,MATCH(FIXED(Q$6,0,TRUE),ES_P1_0!$A$10:$AQ$10,0),FALSE)),":",VLOOKUP($A38,ES_P1_0!$A$10:$AQ$100,MATCH(FIXED(Q$6,0,TRUE),ES_P1_0!$A$10:$AQ$10,0),FALSE))</f>
        <v>107</v>
      </c>
      <c r="R38" s="232">
        <f>IF(ISNA(VLOOKUP($A38,ES_P1_0!$A$10:$AQ$100,MATCH(FIXED(R$6,0,TRUE),ES_P1_0!$A$10:$AQ$10,0),FALSE)),":",VLOOKUP($A38,ES_P1_0!$A$10:$AQ$100,MATCH(FIXED(R$6,0,TRUE),ES_P1_0!$A$10:$AQ$10,0),FALSE))</f>
        <v>102.5</v>
      </c>
      <c r="S38" s="232">
        <f>IF(ISNA(VLOOKUP($A38,ES_P1_0!$A$10:$AQ$100,MATCH(FIXED(S$6,0,TRUE),ES_P1_0!$A$10:$AQ$10,0),FALSE)),":",VLOOKUP($A38,ES_P1_0!$A$10:$AQ$100,MATCH(FIXED(S$6,0,TRUE),ES_P1_0!$A$10:$AQ$10,0),FALSE))</f>
        <v>100.3</v>
      </c>
      <c r="T38" s="232">
        <f>IF(ISNA(VLOOKUP($A38,ES_P1_0!$A$10:$AQ$100,MATCH(FIXED(T$6,0,TRUE),ES_P1_0!$A$10:$AQ$10,0),FALSE)),":",VLOOKUP($A38,ES_P1_0!$A$10:$AQ$100,MATCH(FIXED(T$6,0,TRUE),ES_P1_0!$A$10:$AQ$10,0),FALSE))</f>
        <v>99.3</v>
      </c>
      <c r="U38" s="232">
        <f>IF(ISNA(VLOOKUP($A38,ES_P1_0!$A$10:$AQ$100,MATCH(FIXED(U$6,0,TRUE),ES_P1_0!$A$10:$AQ$10,0),FALSE)),":",VLOOKUP($A38,ES_P1_0!$A$10:$AQ$100,MATCH(FIXED(U$6,0,TRUE),ES_P1_0!$A$10:$AQ$10,0),FALSE))</f>
        <v>99.5</v>
      </c>
      <c r="V38" s="232" t="str">
        <f>IF(ISNA(VLOOKUP($A38,ES_P1_0!$A$10:$AQ$100,MATCH(FIXED(V$6,0,TRUE),ES_P1_0!$A$10:$AQ$10,0),FALSE)),":",VLOOKUP($A38,ES_P1_0!$A$10:$AQ$100,MATCH(FIXED(V$6,0,TRUE),ES_P1_0!$A$10:$AQ$10,0),FALSE))</f>
        <v>:</v>
      </c>
      <c r="W38" s="232" t="str">
        <f>IF(ISNA(VLOOKUP($A38,ES_P1_0!$A$10:$AQ$100,MATCH(FIXED(W$6,0,TRUE),ES_P1_0!$A$10:$AQ$10,0),FALSE)),":",VLOOKUP($A38,ES_P1_0!$A$10:$AQ$100,MATCH(FIXED(W$6,0,TRUE),ES_P1_0!$A$10:$AQ$10,0),FALSE))</f>
        <v>:</v>
      </c>
    </row>
    <row r="39" spans="1:23">
      <c r="A39" s="230" t="str">
        <f>lookup!Z34</f>
        <v>United States</v>
      </c>
      <c r="B39" s="232" t="str">
        <f>VLOOKUP(A39,lookup!$Z$2:$AA$77,2,FALSE)</f>
        <v>Ηνωμένες Πολιτείες</v>
      </c>
      <c r="C39" s="232" t="str">
        <f>IF(ISNA(VLOOKUP($A39,ES_P1_0!$A$10:$AQ$100,MATCH(FIXED(C$6,0,TRUE),ES_P1_0!$A$10:$AQ$10,0),FALSE)),":",VLOOKUP($A39,ES_P1_0!$A$10:$AQ$100,MATCH(FIXED(C$6,0,TRUE),ES_P1_0!$A$10:$AQ$10,0),FALSE))</f>
        <v>:</v>
      </c>
      <c r="D39" s="232" t="str">
        <f>IF(ISNA(VLOOKUP($A39,ES_P1_0!$A$10:$AQ$100,MATCH(FIXED(D$6,0,TRUE),ES_P1_0!$A$10:$AQ$10,0),FALSE)),":",VLOOKUP($A39,ES_P1_0!$A$10:$AQ$100,MATCH(FIXED(D$6,0,TRUE),ES_P1_0!$A$10:$AQ$10,0),FALSE))</f>
        <v>:</v>
      </c>
      <c r="E39" s="232" t="str">
        <f>IF(ISNA(VLOOKUP($A39,ES_P1_0!$A$10:$AQ$100,MATCH(FIXED(E$6,0,TRUE),ES_P1_0!$A$10:$AQ$10,0),FALSE)),":",VLOOKUP($A39,ES_P1_0!$A$10:$AQ$100,MATCH(FIXED(E$6,0,TRUE),ES_P1_0!$A$10:$AQ$10,0),FALSE))</f>
        <v>:</v>
      </c>
      <c r="F39" s="232" t="str">
        <f>IF(ISNA(VLOOKUP($A39,ES_P1_0!$A$10:$AQ$100,MATCH(FIXED(F$6,0,TRUE),ES_P1_0!$A$10:$AQ$10,0),FALSE)),":",VLOOKUP($A39,ES_P1_0!$A$10:$AQ$100,MATCH(FIXED(F$6,0,TRUE),ES_P1_0!$A$10:$AQ$10,0),FALSE))</f>
        <v>:</v>
      </c>
      <c r="G39" s="232" t="str">
        <f>IF(ISNA(VLOOKUP($A39,ES_P1_0!$A$10:$AQ$100,MATCH(FIXED(G$6,0,TRUE),ES_P1_0!$A$10:$AQ$10,0),FALSE)),":",VLOOKUP($A39,ES_P1_0!$A$10:$AQ$100,MATCH(FIXED(G$6,0,TRUE),ES_P1_0!$A$10:$AQ$10,0),FALSE))</f>
        <v>:</v>
      </c>
      <c r="H39" s="232">
        <f>IF(ISNA(VLOOKUP($A39,ES_P1_0!$A$10:$AQ$100,MATCH(FIXED(H$6,0,TRUE),ES_P1_0!$A$10:$AQ$10,0),FALSE)),":",VLOOKUP($A39,ES_P1_0!$A$10:$AQ$100,MATCH(FIXED(H$6,0,TRUE),ES_P1_0!$A$10:$AQ$10,0),FALSE))</f>
        <v>148.1</v>
      </c>
      <c r="I39" s="232">
        <f>IF(ISNA(VLOOKUP($A39,ES_P1_0!$A$10:$AQ$100,MATCH(FIXED(I$6,0,TRUE),ES_P1_0!$A$10:$AQ$10,0),FALSE)),":",VLOOKUP($A39,ES_P1_0!$A$10:$AQ$100,MATCH(FIXED(I$6,0,TRUE),ES_P1_0!$A$10:$AQ$10,0),FALSE))</f>
        <v>146.19999999999999</v>
      </c>
      <c r="J39" s="232">
        <f>IF(ISNA(VLOOKUP($A39,ES_P1_0!$A$10:$AQ$100,MATCH(FIXED(J$6,0,TRUE),ES_P1_0!$A$10:$AQ$10,0),FALSE)),":",VLOOKUP($A39,ES_P1_0!$A$10:$AQ$100,MATCH(FIXED(J$6,0,TRUE),ES_P1_0!$A$10:$AQ$10,0),FALSE))</f>
        <v>145.4</v>
      </c>
      <c r="K39" s="232">
        <f>IF(ISNA(VLOOKUP($A39,ES_P1_0!$A$10:$AQ$100,MATCH(FIXED(K$6,0,TRUE),ES_P1_0!$A$10:$AQ$10,0),FALSE)),":",VLOOKUP($A39,ES_P1_0!$A$10:$AQ$100,MATCH(FIXED(K$6,0,TRUE),ES_P1_0!$A$10:$AQ$10,0),FALSE))</f>
        <v>147.5</v>
      </c>
      <c r="L39" s="232">
        <f>IF(ISNA(VLOOKUP($A39,ES_P1_0!$A$10:$AQ$100,MATCH(FIXED(L$6,0,TRUE),ES_P1_0!$A$10:$AQ$10,0),FALSE)),":",VLOOKUP($A39,ES_P1_0!$A$10:$AQ$100,MATCH(FIXED(L$6,0,TRUE),ES_P1_0!$A$10:$AQ$10,0),FALSE))</f>
        <v>148.9</v>
      </c>
      <c r="M39" s="232">
        <f>IF(ISNA(VLOOKUP($A39,ES_P1_0!$A$10:$AQ$100,MATCH(FIXED(M$6,0,TRUE),ES_P1_0!$A$10:$AQ$10,0),FALSE)),":",VLOOKUP($A39,ES_P1_0!$A$10:$AQ$100,MATCH(FIXED(M$6,0,TRUE),ES_P1_0!$A$10:$AQ$10,0),FALSE))</f>
        <v>150.1</v>
      </c>
      <c r="N39" s="232">
        <f>IF(ISNA(VLOOKUP($A39,ES_P1_0!$A$10:$AQ$100,MATCH(FIXED(N$6,0,TRUE),ES_P1_0!$A$10:$AQ$10,0),FALSE)),":",VLOOKUP($A39,ES_P1_0!$A$10:$AQ$100,MATCH(FIXED(N$6,0,TRUE),ES_P1_0!$A$10:$AQ$10,0),FALSE))</f>
        <v>145.6</v>
      </c>
      <c r="O39" s="232">
        <f>IF(ISNA(VLOOKUP($A39,ES_P1_0!$A$10:$AQ$100,MATCH(FIXED(O$6,0,TRUE),ES_P1_0!$A$10:$AQ$10,0),FALSE)),":",VLOOKUP($A39,ES_P1_0!$A$10:$AQ$100,MATCH(FIXED(O$6,0,TRUE),ES_P1_0!$A$10:$AQ$10,0),FALSE))</f>
        <v>144.4</v>
      </c>
      <c r="P39" s="232">
        <f>IF(ISNA(VLOOKUP($A39,ES_P1_0!$A$10:$AQ$100,MATCH(FIXED(P$6,0,TRUE),ES_P1_0!$A$10:$AQ$10,0),FALSE)),":",VLOOKUP($A39,ES_P1_0!$A$10:$AQ$100,MATCH(FIXED(P$6,0,TRUE),ES_P1_0!$A$10:$AQ$10,0),FALSE))</f>
        <v>142.4</v>
      </c>
      <c r="Q39" s="232">
        <f>IF(ISNA(VLOOKUP($A39,ES_P1_0!$A$10:$AQ$100,MATCH(FIXED(Q$6,0,TRUE),ES_P1_0!$A$10:$AQ$10,0),FALSE)),":",VLOOKUP($A39,ES_P1_0!$A$10:$AQ$100,MATCH(FIXED(Q$6,0,TRUE),ES_P1_0!$A$10:$AQ$10,0),FALSE))</f>
        <v>144.9</v>
      </c>
      <c r="R39" s="232">
        <f>IF(ISNA(VLOOKUP($A39,ES_P1_0!$A$10:$AQ$100,MATCH(FIXED(R$6,0,TRUE),ES_P1_0!$A$10:$AQ$10,0),FALSE)),":",VLOOKUP($A39,ES_P1_0!$A$10:$AQ$100,MATCH(FIXED(R$6,0,TRUE),ES_P1_0!$A$10:$AQ$10,0),FALSE))</f>
        <v>146.5</v>
      </c>
      <c r="S39" s="232" t="str">
        <f>IF(ISNA(VLOOKUP($A39,ES_P1_0!$A$10:$AQ$100,MATCH(FIXED(S$6,0,TRUE),ES_P1_0!$A$10:$AQ$10,0),FALSE)),":",VLOOKUP($A39,ES_P1_0!$A$10:$AQ$100,MATCH(FIXED(S$6,0,TRUE),ES_P1_0!$A$10:$AQ$10,0),FALSE))</f>
        <v>:</v>
      </c>
      <c r="T39" s="232" t="str">
        <f>IF(ISNA(VLOOKUP($A39,ES_P1_0!$A$10:$AQ$100,MATCH(FIXED(T$6,0,TRUE),ES_P1_0!$A$10:$AQ$10,0),FALSE)),":",VLOOKUP($A39,ES_P1_0!$A$10:$AQ$100,MATCH(FIXED(T$6,0,TRUE),ES_P1_0!$A$10:$AQ$10,0),FALSE))</f>
        <v>:</v>
      </c>
      <c r="U39" s="232" t="str">
        <f>IF(ISNA(VLOOKUP($A39,ES_P1_0!$A$10:$AQ$100,MATCH(FIXED(U$6,0,TRUE),ES_P1_0!$A$10:$AQ$10,0),FALSE)),":",VLOOKUP($A39,ES_P1_0!$A$10:$AQ$100,MATCH(FIXED(U$6,0,TRUE),ES_P1_0!$A$10:$AQ$10,0),FALSE))</f>
        <v>:</v>
      </c>
      <c r="V39" s="232" t="str">
        <f>IF(ISNA(VLOOKUP($A39,ES_P1_0!$A$10:$AQ$100,MATCH(FIXED(V$6,0,TRUE),ES_P1_0!$A$10:$AQ$10,0),FALSE)),":",VLOOKUP($A39,ES_P1_0!$A$10:$AQ$100,MATCH(FIXED(V$6,0,TRUE),ES_P1_0!$A$10:$AQ$10,0),FALSE))</f>
        <v>:</v>
      </c>
      <c r="W39" s="232" t="str">
        <f>IF(ISNA(VLOOKUP($A39,ES_P1_0!$A$10:$AQ$100,MATCH(FIXED(W$6,0,TRUE),ES_P1_0!$A$10:$AQ$10,0),FALSE)),":",VLOOKUP($A39,ES_P1_0!$A$10:$AQ$100,MATCH(FIXED(W$6,0,TRUE),ES_P1_0!$A$10:$AQ$10,0),FALSE))</f>
        <v>:</v>
      </c>
    </row>
    <row r="40" spans="1:23">
      <c r="A40" s="230" t="str">
        <f>lookup!Z35</f>
        <v>Japan</v>
      </c>
      <c r="B40" s="232" t="str">
        <f>VLOOKUP(A40,lookup!$Z$2:$AA$77,2,FALSE)</f>
        <v>Ιαπωνία</v>
      </c>
      <c r="C40" s="232" t="str">
        <f>IF(ISNA(VLOOKUP($A40,ES_P1_0!$A$10:$AQ$100,MATCH(FIXED(C$6,0,TRUE),ES_P1_0!$A$10:$AQ$10,0),FALSE)),":",VLOOKUP($A40,ES_P1_0!$A$10:$AQ$100,MATCH(FIXED(C$6,0,TRUE),ES_P1_0!$A$10:$AQ$10,0),FALSE))</f>
        <v>:</v>
      </c>
      <c r="D40" s="232" t="str">
        <f>IF(ISNA(VLOOKUP($A40,ES_P1_0!$A$10:$AQ$100,MATCH(FIXED(D$6,0,TRUE),ES_P1_0!$A$10:$AQ$10,0),FALSE)),":",VLOOKUP($A40,ES_P1_0!$A$10:$AQ$100,MATCH(FIXED(D$6,0,TRUE),ES_P1_0!$A$10:$AQ$10,0),FALSE))</f>
        <v>:</v>
      </c>
      <c r="E40" s="232" t="str">
        <f>IF(ISNA(VLOOKUP($A40,ES_P1_0!$A$10:$AQ$100,MATCH(FIXED(E$6,0,TRUE),ES_P1_0!$A$10:$AQ$10,0),FALSE)),":",VLOOKUP($A40,ES_P1_0!$A$10:$AQ$100,MATCH(FIXED(E$6,0,TRUE),ES_P1_0!$A$10:$AQ$10,0),FALSE))</f>
        <v>:</v>
      </c>
      <c r="F40" s="232" t="str">
        <f>IF(ISNA(VLOOKUP($A40,ES_P1_0!$A$10:$AQ$100,MATCH(FIXED(F$6,0,TRUE),ES_P1_0!$A$10:$AQ$10,0),FALSE)),":",VLOOKUP($A40,ES_P1_0!$A$10:$AQ$100,MATCH(FIXED(F$6,0,TRUE),ES_P1_0!$A$10:$AQ$10,0),FALSE))</f>
        <v>:</v>
      </c>
      <c r="G40" s="232" t="str">
        <f>IF(ISNA(VLOOKUP($A40,ES_P1_0!$A$10:$AQ$100,MATCH(FIXED(G$6,0,TRUE),ES_P1_0!$A$10:$AQ$10,0),FALSE)),":",VLOOKUP($A40,ES_P1_0!$A$10:$AQ$100,MATCH(FIXED(G$6,0,TRUE),ES_P1_0!$A$10:$AQ$10,0),FALSE))</f>
        <v>:</v>
      </c>
      <c r="H40" s="232">
        <f>IF(ISNA(VLOOKUP($A40,ES_P1_0!$A$10:$AQ$100,MATCH(FIXED(H$6,0,TRUE),ES_P1_0!$A$10:$AQ$10,0),FALSE)),":",VLOOKUP($A40,ES_P1_0!$A$10:$AQ$100,MATCH(FIXED(H$6,0,TRUE),ES_P1_0!$A$10:$AQ$10,0),FALSE))</f>
        <v>101</v>
      </c>
      <c r="I40" s="232">
        <f>IF(ISNA(VLOOKUP($A40,ES_P1_0!$A$10:$AQ$100,MATCH(FIXED(I$6,0,TRUE),ES_P1_0!$A$10:$AQ$10,0),FALSE)),":",VLOOKUP($A40,ES_P1_0!$A$10:$AQ$100,MATCH(FIXED(I$6,0,TRUE),ES_P1_0!$A$10:$AQ$10,0),FALSE))</f>
        <v>99.9</v>
      </c>
      <c r="J40" s="232">
        <f>IF(ISNA(VLOOKUP($A40,ES_P1_0!$A$10:$AQ$100,MATCH(FIXED(J$6,0,TRUE),ES_P1_0!$A$10:$AQ$10,0),FALSE)),":",VLOOKUP($A40,ES_P1_0!$A$10:$AQ$100,MATCH(FIXED(J$6,0,TRUE),ES_P1_0!$A$10:$AQ$10,0),FALSE))</f>
        <v>100.1</v>
      </c>
      <c r="K40" s="232">
        <f>IF(ISNA(VLOOKUP($A40,ES_P1_0!$A$10:$AQ$100,MATCH(FIXED(K$6,0,TRUE),ES_P1_0!$A$10:$AQ$10,0),FALSE)),":",VLOOKUP($A40,ES_P1_0!$A$10:$AQ$100,MATCH(FIXED(K$6,0,TRUE),ES_P1_0!$A$10:$AQ$10,0),FALSE))</f>
        <v>100.8</v>
      </c>
      <c r="L40" s="232">
        <f>IF(ISNA(VLOOKUP($A40,ES_P1_0!$A$10:$AQ$100,MATCH(FIXED(L$6,0,TRUE),ES_P1_0!$A$10:$AQ$10,0),FALSE)),":",VLOOKUP($A40,ES_P1_0!$A$10:$AQ$100,MATCH(FIXED(L$6,0,TRUE),ES_P1_0!$A$10:$AQ$10,0),FALSE))</f>
        <v>101.2</v>
      </c>
      <c r="M40" s="232">
        <f>IF(ISNA(VLOOKUP($A40,ES_P1_0!$A$10:$AQ$100,MATCH(FIXED(M$6,0,TRUE),ES_P1_0!$A$10:$AQ$10,0),FALSE)),":",VLOOKUP($A40,ES_P1_0!$A$10:$AQ$100,MATCH(FIXED(M$6,0,TRUE),ES_P1_0!$A$10:$AQ$10,0),FALSE))</f>
        <v>100.4</v>
      </c>
      <c r="N40" s="232">
        <f>IF(ISNA(VLOOKUP($A40,ES_P1_0!$A$10:$AQ$100,MATCH(FIXED(N$6,0,TRUE),ES_P1_0!$A$10:$AQ$10,0),FALSE)),":",VLOOKUP($A40,ES_P1_0!$A$10:$AQ$100,MATCH(FIXED(N$6,0,TRUE),ES_P1_0!$A$10:$AQ$10,0),FALSE))</f>
        <v>97.6</v>
      </c>
      <c r="O40" s="232">
        <f>IF(ISNA(VLOOKUP($A40,ES_P1_0!$A$10:$AQ$100,MATCH(FIXED(O$6,0,TRUE),ES_P1_0!$A$10:$AQ$10,0),FALSE)),":",VLOOKUP($A40,ES_P1_0!$A$10:$AQ$100,MATCH(FIXED(O$6,0,TRUE),ES_P1_0!$A$10:$AQ$10,0),FALSE))</f>
        <v>97.9</v>
      </c>
      <c r="P40" s="232">
        <f>IF(ISNA(VLOOKUP($A40,ES_P1_0!$A$10:$AQ$100,MATCH(FIXED(P$6,0,TRUE),ES_P1_0!$A$10:$AQ$10,0),FALSE)),":",VLOOKUP($A40,ES_P1_0!$A$10:$AQ$100,MATCH(FIXED(P$6,0,TRUE),ES_P1_0!$A$10:$AQ$10,0),FALSE))</f>
        <v>95.4</v>
      </c>
      <c r="Q40" s="232">
        <f>IF(ISNA(VLOOKUP($A40,ES_P1_0!$A$10:$AQ$100,MATCH(FIXED(Q$6,0,TRUE),ES_P1_0!$A$10:$AQ$10,0),FALSE)),":",VLOOKUP($A40,ES_P1_0!$A$10:$AQ$100,MATCH(FIXED(Q$6,0,TRUE),ES_P1_0!$A$10:$AQ$10,0),FALSE))</f>
        <v>92.3</v>
      </c>
      <c r="R40" s="232">
        <f>IF(ISNA(VLOOKUP($A40,ES_P1_0!$A$10:$AQ$100,MATCH(FIXED(R$6,0,TRUE),ES_P1_0!$A$10:$AQ$10,0),FALSE)),":",VLOOKUP($A40,ES_P1_0!$A$10:$AQ$100,MATCH(FIXED(R$6,0,TRUE),ES_P1_0!$A$10:$AQ$10,0),FALSE))</f>
        <v>95.6</v>
      </c>
      <c r="S40" s="232">
        <f>IF(ISNA(VLOOKUP($A40,ES_P1_0!$A$10:$AQ$100,MATCH(FIXED(S$6,0,TRUE),ES_P1_0!$A$10:$AQ$10,0),FALSE)),":",VLOOKUP($A40,ES_P1_0!$A$10:$AQ$100,MATCH(FIXED(S$6,0,TRUE),ES_P1_0!$A$10:$AQ$10,0),FALSE))</f>
        <v>93.3</v>
      </c>
      <c r="T40" s="232" t="str">
        <f>IF(ISNA(VLOOKUP($A40,ES_P1_0!$A$10:$AQ$100,MATCH(FIXED(T$6,0,TRUE),ES_P1_0!$A$10:$AQ$10,0),FALSE)),":",VLOOKUP($A40,ES_P1_0!$A$10:$AQ$100,MATCH(FIXED(T$6,0,TRUE),ES_P1_0!$A$10:$AQ$10,0),FALSE))</f>
        <v>:</v>
      </c>
      <c r="U40" s="232" t="str">
        <f>IF(ISNA(VLOOKUP($A40,ES_P1_0!$A$10:$AQ$100,MATCH(FIXED(U$6,0,TRUE),ES_P1_0!$A$10:$AQ$10,0),FALSE)),":",VLOOKUP($A40,ES_P1_0!$A$10:$AQ$100,MATCH(FIXED(U$6,0,TRUE),ES_P1_0!$A$10:$AQ$10,0),FALSE))</f>
        <v>:</v>
      </c>
      <c r="V40" s="232" t="str">
        <f>IF(ISNA(VLOOKUP($A40,ES_P1_0!$A$10:$AQ$100,MATCH(FIXED(V$6,0,TRUE),ES_P1_0!$A$10:$AQ$10,0),FALSE)),":",VLOOKUP($A40,ES_P1_0!$A$10:$AQ$100,MATCH(FIXED(V$6,0,TRUE),ES_P1_0!$A$10:$AQ$10,0),FALSE))</f>
        <v>:</v>
      </c>
      <c r="W40" s="232" t="str">
        <f>IF(ISNA(VLOOKUP($A40,ES_P1_0!$A$10:$AQ$100,MATCH(FIXED(W$6,0,TRUE),ES_P1_0!$A$10:$AQ$10,0),FALSE)),":",VLOOKUP($A40,ES_P1_0!$A$10:$AQ$100,MATCH(FIXED(W$6,0,TRUE),ES_P1_0!$A$10:$AQ$10,0),FALSE))</f>
        <v>:</v>
      </c>
    </row>
    <row r="41" spans="1:23">
      <c r="B41" s="232"/>
      <c r="C41" s="232"/>
      <c r="D41" s="232"/>
      <c r="E41" s="232"/>
      <c r="F41" s="232"/>
      <c r="G41" s="232"/>
      <c r="H41" s="232"/>
      <c r="I41" s="232"/>
      <c r="J41" s="232"/>
      <c r="K41" s="232"/>
      <c r="L41" s="232"/>
      <c r="M41" s="232"/>
      <c r="N41" s="232"/>
      <c r="O41" s="232"/>
      <c r="P41" s="232"/>
      <c r="Q41" s="232"/>
      <c r="R41" s="232"/>
      <c r="S41" s="232"/>
      <c r="T41" s="232"/>
      <c r="U41" s="232"/>
      <c r="V41" s="232"/>
      <c r="W41" s="232"/>
    </row>
    <row r="42" spans="1:23">
      <c r="B42" s="232"/>
      <c r="C42" s="232">
        <f>C6</f>
        <v>1995</v>
      </c>
      <c r="D42" s="232">
        <f t="shared" ref="D42:W42" si="0">D6</f>
        <v>1996</v>
      </c>
      <c r="E42" s="232">
        <f t="shared" si="0"/>
        <v>1997</v>
      </c>
      <c r="F42" s="232">
        <f t="shared" si="0"/>
        <v>1998</v>
      </c>
      <c r="G42" s="232">
        <f t="shared" si="0"/>
        <v>1999</v>
      </c>
      <c r="H42" s="232">
        <f t="shared" si="0"/>
        <v>2000</v>
      </c>
      <c r="I42" s="232">
        <f t="shared" si="0"/>
        <v>2001</v>
      </c>
      <c r="J42" s="232">
        <f t="shared" si="0"/>
        <v>2002</v>
      </c>
      <c r="K42" s="232">
        <f t="shared" si="0"/>
        <v>2003</v>
      </c>
      <c r="L42" s="232">
        <f t="shared" si="0"/>
        <v>2004</v>
      </c>
      <c r="M42" s="232">
        <f t="shared" si="0"/>
        <v>2005</v>
      </c>
      <c r="N42" s="232">
        <f t="shared" si="0"/>
        <v>2006</v>
      </c>
      <c r="O42" s="232">
        <f t="shared" si="0"/>
        <v>2007</v>
      </c>
      <c r="P42" s="232">
        <f t="shared" si="0"/>
        <v>2008</v>
      </c>
      <c r="Q42" s="232">
        <f t="shared" si="0"/>
        <v>2009</v>
      </c>
      <c r="R42" s="232">
        <f t="shared" si="0"/>
        <v>2010</v>
      </c>
      <c r="S42" s="232">
        <f t="shared" si="0"/>
        <v>2011</v>
      </c>
      <c r="T42" s="232">
        <f t="shared" si="0"/>
        <v>2012</v>
      </c>
      <c r="U42" s="232">
        <f t="shared" si="0"/>
        <v>2013</v>
      </c>
      <c r="V42" s="232">
        <f t="shared" si="0"/>
        <v>2014</v>
      </c>
      <c r="W42" s="232">
        <f t="shared" si="0"/>
        <v>2015</v>
      </c>
    </row>
    <row r="43" spans="1:23">
      <c r="A43" s="230" t="str">
        <f>lookup!Z2</f>
        <v>European Union (28 countries)</v>
      </c>
      <c r="B43" s="232" t="str">
        <f>VLOOKUP(A43,lookup!$Z$2:$AA$77,2,FALSE)</f>
        <v>ΕΕ (28 χώρες)</v>
      </c>
      <c r="C43" s="232" t="str">
        <f>IF(ISNA(VLOOKUP($A43,ES_P1_0!$A$10:$AQ$100,MATCH(FIXED(C$6,0,TRUE),ES_P1_0!$A$10:$AQ$10,0)+1,FALSE)),"",VLOOKUP($A43,ES_P1_0!$A$10:$AQ$100,MATCH(FIXED(C$6,0,TRUE),ES_P1_0!$A$10:$AQ$10,0)+1,FALSE))</f>
        <v/>
      </c>
      <c r="D43" s="232" t="str">
        <f>IF(ISNA(VLOOKUP($A43,ES_P1_0!$A$10:$AQ$100,MATCH(FIXED(D$6,0,TRUE),ES_P1_0!$A$10:$AQ$10,0)+1,FALSE)),"",VLOOKUP($A43,ES_P1_0!$A$10:$AQ$100,MATCH(FIXED(D$6,0,TRUE),ES_P1_0!$A$10:$AQ$10,0)+1,FALSE))</f>
        <v/>
      </c>
      <c r="E43" s="232" t="str">
        <f>IF(ISNA(VLOOKUP($A43,ES_P1_0!$A$10:$AQ$100,MATCH(FIXED(E$6,0,TRUE),ES_P1_0!$A$10:$AQ$10,0)+1,FALSE)),"",VLOOKUP($A43,ES_P1_0!$A$10:$AQ$100,MATCH(FIXED(E$6,0,TRUE),ES_P1_0!$A$10:$AQ$10,0)+1,FALSE))</f>
        <v/>
      </c>
      <c r="F43" s="232" t="str">
        <f>IF(ISNA(VLOOKUP($A43,ES_P1_0!$A$10:$AQ$100,MATCH(FIXED(F$6,0,TRUE),ES_P1_0!$A$10:$AQ$10,0)+1,FALSE)),"",VLOOKUP($A43,ES_P1_0!$A$10:$AQ$100,MATCH(FIXED(F$6,0,TRUE),ES_P1_0!$A$10:$AQ$10,0)+1,FALSE))</f>
        <v/>
      </c>
      <c r="G43" s="232" t="str">
        <f>IF(ISNA(VLOOKUP($A43,ES_P1_0!$A$10:$AQ$100,MATCH(FIXED(G$6,0,TRUE),ES_P1_0!$A$10:$AQ$10,0)+1,FALSE)),"",VLOOKUP($A43,ES_P1_0!$A$10:$AQ$100,MATCH(FIXED(G$6,0,TRUE),ES_P1_0!$A$10:$AQ$10,0)+1,FALSE))</f>
        <v/>
      </c>
      <c r="H43" s="232" t="str">
        <f>IF(ISNA(VLOOKUP($A43,ES_P1_0!$A$10:$AQ$100,MATCH(FIXED(H$6,0,TRUE),ES_P1_0!$A$10:$AQ$10,0)+1,FALSE)),"",VLOOKUP($A43,ES_P1_0!$A$10:$AQ$100,MATCH(FIXED(H$6,0,TRUE),ES_P1_0!$A$10:$AQ$10,0)+1,FALSE))</f>
        <v/>
      </c>
      <c r="I43" s="232" t="str">
        <f>IF(ISNA(VLOOKUP($A43,ES_P1_0!$A$10:$AQ$100,MATCH(FIXED(I$6,0,TRUE),ES_P1_0!$A$10:$AQ$10,0)+1,FALSE)),"",VLOOKUP($A43,ES_P1_0!$A$10:$AQ$100,MATCH(FIXED(I$6,0,TRUE),ES_P1_0!$A$10:$AQ$10,0)+1,FALSE))</f>
        <v/>
      </c>
      <c r="J43" s="232" t="str">
        <f>IF(ISNA(VLOOKUP($A43,ES_P1_0!$A$10:$AQ$100,MATCH(FIXED(J$6,0,TRUE),ES_P1_0!$A$10:$AQ$10,0)+1,FALSE)),"",VLOOKUP($A43,ES_P1_0!$A$10:$AQ$100,MATCH(FIXED(J$6,0,TRUE),ES_P1_0!$A$10:$AQ$10,0)+1,FALSE))</f>
        <v/>
      </c>
      <c r="K43" s="232" t="str">
        <f>IF(ISNA(VLOOKUP($A43,ES_P1_0!$A$10:$AQ$100,MATCH(FIXED(K$6,0,TRUE),ES_P1_0!$A$10:$AQ$10,0)+1,FALSE)),"",VLOOKUP($A43,ES_P1_0!$A$10:$AQ$100,MATCH(FIXED(K$6,0,TRUE),ES_P1_0!$A$10:$AQ$10,0)+1,FALSE))</f>
        <v/>
      </c>
      <c r="L43" s="232" t="str">
        <f>IF(ISNA(VLOOKUP($A43,ES_P1_0!$A$10:$AQ$100,MATCH(FIXED(L$6,0,TRUE),ES_P1_0!$A$10:$AQ$10,0)+1,FALSE)),"",VLOOKUP($A43,ES_P1_0!$A$10:$AQ$100,MATCH(FIXED(L$6,0,TRUE),ES_P1_0!$A$10:$AQ$10,0)+1,FALSE))</f>
        <v/>
      </c>
      <c r="M43" s="232" t="str">
        <f>IF(ISNA(VLOOKUP($A43,ES_P1_0!$A$10:$AQ$100,MATCH(FIXED(M$6,0,TRUE),ES_P1_0!$A$10:$AQ$10,0)+1,FALSE)),"",VLOOKUP($A43,ES_P1_0!$A$10:$AQ$100,MATCH(FIXED(M$6,0,TRUE),ES_P1_0!$A$10:$AQ$10,0)+1,FALSE))</f>
        <v>b</v>
      </c>
      <c r="N43" s="232" t="str">
        <f>IF(ISNA(VLOOKUP($A43,ES_P1_0!$A$10:$AQ$100,MATCH(FIXED(N$6,0,TRUE),ES_P1_0!$A$10:$AQ$10,0)+1,FALSE)),"",VLOOKUP($A43,ES_P1_0!$A$10:$AQ$100,MATCH(FIXED(N$6,0,TRUE),ES_P1_0!$A$10:$AQ$10,0)+1,FALSE))</f>
        <v/>
      </c>
      <c r="O43" s="232" t="str">
        <f>IF(ISNA(VLOOKUP($A43,ES_P1_0!$A$10:$AQ$100,MATCH(FIXED(O$6,0,TRUE),ES_P1_0!$A$10:$AQ$10,0)+1,FALSE)),"",VLOOKUP($A43,ES_P1_0!$A$10:$AQ$100,MATCH(FIXED(O$6,0,TRUE),ES_P1_0!$A$10:$AQ$10,0)+1,FALSE))</f>
        <v/>
      </c>
      <c r="P43" s="232" t="str">
        <f>IF(ISNA(VLOOKUP($A43,ES_P1_0!$A$10:$AQ$100,MATCH(FIXED(P$6,0,TRUE),ES_P1_0!$A$10:$AQ$10,0)+1,FALSE)),"",VLOOKUP($A43,ES_P1_0!$A$10:$AQ$100,MATCH(FIXED(P$6,0,TRUE),ES_P1_0!$A$10:$AQ$10,0)+1,FALSE))</f>
        <v/>
      </c>
      <c r="Q43" s="232" t="str">
        <f>IF(ISNA(VLOOKUP($A43,ES_P1_0!$A$10:$AQ$100,MATCH(FIXED(Q$6,0,TRUE),ES_P1_0!$A$10:$AQ$10,0)+1,FALSE)),"",VLOOKUP($A43,ES_P1_0!$A$10:$AQ$100,MATCH(FIXED(Q$6,0,TRUE),ES_P1_0!$A$10:$AQ$10,0)+1,FALSE))</f>
        <v/>
      </c>
      <c r="R43" s="232" t="str">
        <f>IF(ISNA(VLOOKUP($A43,ES_P1_0!$A$10:$AQ$100,MATCH(FIXED(R$6,0,TRUE),ES_P1_0!$A$10:$AQ$10,0)+1,FALSE)),"",VLOOKUP($A43,ES_P1_0!$A$10:$AQ$100,MATCH(FIXED(R$6,0,TRUE),ES_P1_0!$A$10:$AQ$10,0)+1,FALSE))</f>
        <v/>
      </c>
      <c r="S43" s="232" t="str">
        <f>IF(ISNA(VLOOKUP($A43,ES_P1_0!$A$10:$AQ$100,MATCH(FIXED(S$6,0,TRUE),ES_P1_0!$A$10:$AQ$10,0)+1,FALSE)),"",VLOOKUP($A43,ES_P1_0!$A$10:$AQ$100,MATCH(FIXED(S$6,0,TRUE),ES_P1_0!$A$10:$AQ$10,0)+1,FALSE))</f>
        <v/>
      </c>
      <c r="T43" s="232" t="str">
        <f>IF(ISNA(VLOOKUP($A43,ES_P1_0!$A$10:$AQ$100,MATCH(FIXED(T$6,0,TRUE),ES_P1_0!$A$10:$AQ$10,0)+1,FALSE)),"",VLOOKUP($A43,ES_P1_0!$A$10:$AQ$100,MATCH(FIXED(T$6,0,TRUE),ES_P1_0!$A$10:$AQ$10,0)+1,FALSE))</f>
        <v/>
      </c>
      <c r="U43" s="232" t="str">
        <f>IF(ISNA(VLOOKUP($A43,ES_P1_0!$A$10:$AQ$100,MATCH(FIXED(U$6,0,TRUE),ES_P1_0!$A$10:$AQ$10,0)+1,FALSE)),"",VLOOKUP($A43,ES_P1_0!$A$10:$AQ$100,MATCH(FIXED(U$6,0,TRUE),ES_P1_0!$A$10:$AQ$10,0)+1,FALSE))</f>
        <v/>
      </c>
      <c r="V43" s="232" t="str">
        <f>IF(ISNA(VLOOKUP($A43,ES_P1_0!$A$10:$AQ$100,MATCH(FIXED(V$6,0,TRUE),ES_P1_0!$A$10:$AQ$10,0)+1,FALSE)),"",VLOOKUP($A43,ES_P1_0!$A$10:$AQ$100,MATCH(FIXED(V$6,0,TRUE),ES_P1_0!$A$10:$AQ$10,0)+1,FALSE))</f>
        <v/>
      </c>
      <c r="W43" s="232" t="str">
        <f>IF(ISNA(VLOOKUP($A43,ES_P1_0!$A$10:$AQ$100,MATCH(FIXED(W$6,0,TRUE),ES_P1_0!$A$10:$AQ$10,0)+1,FALSE)),"",VLOOKUP($A43,ES_P1_0!$A$10:$AQ$100,MATCH(FIXED(W$6,0,TRUE),ES_P1_0!$A$10:$AQ$10,0)+1,FALSE))</f>
        <v/>
      </c>
    </row>
    <row r="44" spans="1:23">
      <c r="A44" s="230" t="str">
        <f>lookup!Z3</f>
        <v>European Union (27 countries)</v>
      </c>
      <c r="B44" s="232" t="str">
        <f>VLOOKUP(A44,lookup!$Z$2:$AA$77,2,FALSE)</f>
        <v>ΕΕ (27 χώρες)</v>
      </c>
      <c r="C44" s="232" t="str">
        <f>IF(ISNA(VLOOKUP($A44,ES_P1_0!$A$10:$AQ$100,MATCH(FIXED(C$6,0,TRUE),ES_P1_0!$A$10:$AQ$10,0)+1,FALSE)),"",VLOOKUP($A44,ES_P1_0!$A$10:$AQ$100,MATCH(FIXED(C$6,0,TRUE),ES_P1_0!$A$10:$AQ$10,0)+1,FALSE))</f>
        <v/>
      </c>
      <c r="D44" s="232" t="str">
        <f>IF(ISNA(VLOOKUP($A44,ES_P1_0!$A$10:$AQ$100,MATCH(FIXED(D$6,0,TRUE),ES_P1_0!$A$10:$AQ$10,0)+1,FALSE)),"",VLOOKUP($A44,ES_P1_0!$A$10:$AQ$100,MATCH(FIXED(D$6,0,TRUE),ES_P1_0!$A$10:$AQ$10,0)+1,FALSE))</f>
        <v/>
      </c>
      <c r="E44" s="232" t="str">
        <f>IF(ISNA(VLOOKUP($A44,ES_P1_0!$A$10:$AQ$100,MATCH(FIXED(E$6,0,TRUE),ES_P1_0!$A$10:$AQ$10,0)+1,FALSE)),"",VLOOKUP($A44,ES_P1_0!$A$10:$AQ$100,MATCH(FIXED(E$6,0,TRUE),ES_P1_0!$A$10:$AQ$10,0)+1,FALSE))</f>
        <v/>
      </c>
      <c r="F44" s="232" t="str">
        <f>IF(ISNA(VLOOKUP($A44,ES_P1_0!$A$10:$AQ$100,MATCH(FIXED(F$6,0,TRUE),ES_P1_0!$A$10:$AQ$10,0)+1,FALSE)),"",VLOOKUP($A44,ES_P1_0!$A$10:$AQ$100,MATCH(FIXED(F$6,0,TRUE),ES_P1_0!$A$10:$AQ$10,0)+1,FALSE))</f>
        <v/>
      </c>
      <c r="G44" s="232" t="str">
        <f>IF(ISNA(VLOOKUP($A44,ES_P1_0!$A$10:$AQ$100,MATCH(FIXED(G$6,0,TRUE),ES_P1_0!$A$10:$AQ$10,0)+1,FALSE)),"",VLOOKUP($A44,ES_P1_0!$A$10:$AQ$100,MATCH(FIXED(G$6,0,TRUE),ES_P1_0!$A$10:$AQ$10,0)+1,FALSE))</f>
        <v/>
      </c>
      <c r="H44" s="232" t="str">
        <f>IF(ISNA(VLOOKUP($A44,ES_P1_0!$A$10:$AQ$100,MATCH(FIXED(H$6,0,TRUE),ES_P1_0!$A$10:$AQ$10,0)+1,FALSE)),"",VLOOKUP($A44,ES_P1_0!$A$10:$AQ$100,MATCH(FIXED(H$6,0,TRUE),ES_P1_0!$A$10:$AQ$10,0)+1,FALSE))</f>
        <v/>
      </c>
      <c r="I44" s="232" t="str">
        <f>IF(ISNA(VLOOKUP($A44,ES_P1_0!$A$10:$AQ$100,MATCH(FIXED(I$6,0,TRUE),ES_P1_0!$A$10:$AQ$10,0)+1,FALSE)),"",VLOOKUP($A44,ES_P1_0!$A$10:$AQ$100,MATCH(FIXED(I$6,0,TRUE),ES_P1_0!$A$10:$AQ$10,0)+1,FALSE))</f>
        <v/>
      </c>
      <c r="J44" s="232" t="str">
        <f>IF(ISNA(VLOOKUP($A44,ES_P1_0!$A$10:$AQ$100,MATCH(FIXED(J$6,0,TRUE),ES_P1_0!$A$10:$AQ$10,0)+1,FALSE)),"",VLOOKUP($A44,ES_P1_0!$A$10:$AQ$100,MATCH(FIXED(J$6,0,TRUE),ES_P1_0!$A$10:$AQ$10,0)+1,FALSE))</f>
        <v/>
      </c>
      <c r="K44" s="232" t="str">
        <f>IF(ISNA(VLOOKUP($A44,ES_P1_0!$A$10:$AQ$100,MATCH(FIXED(K$6,0,TRUE),ES_P1_0!$A$10:$AQ$10,0)+1,FALSE)),"",VLOOKUP($A44,ES_P1_0!$A$10:$AQ$100,MATCH(FIXED(K$6,0,TRUE),ES_P1_0!$A$10:$AQ$10,0)+1,FALSE))</f>
        <v/>
      </c>
      <c r="L44" s="232" t="str">
        <f>IF(ISNA(VLOOKUP($A44,ES_P1_0!$A$10:$AQ$100,MATCH(FIXED(L$6,0,TRUE),ES_P1_0!$A$10:$AQ$10,0)+1,FALSE)),"",VLOOKUP($A44,ES_P1_0!$A$10:$AQ$100,MATCH(FIXED(L$6,0,TRUE),ES_P1_0!$A$10:$AQ$10,0)+1,FALSE))</f>
        <v/>
      </c>
      <c r="M44" s="232" t="str">
        <f>IF(ISNA(VLOOKUP($A44,ES_P1_0!$A$10:$AQ$100,MATCH(FIXED(M$6,0,TRUE),ES_P1_0!$A$10:$AQ$10,0)+1,FALSE)),"",VLOOKUP($A44,ES_P1_0!$A$10:$AQ$100,MATCH(FIXED(M$6,0,TRUE),ES_P1_0!$A$10:$AQ$10,0)+1,FALSE))</f>
        <v>b</v>
      </c>
      <c r="N44" s="232" t="str">
        <f>IF(ISNA(VLOOKUP($A44,ES_P1_0!$A$10:$AQ$100,MATCH(FIXED(N$6,0,TRUE),ES_P1_0!$A$10:$AQ$10,0)+1,FALSE)),"",VLOOKUP($A44,ES_P1_0!$A$10:$AQ$100,MATCH(FIXED(N$6,0,TRUE),ES_P1_0!$A$10:$AQ$10,0)+1,FALSE))</f>
        <v/>
      </c>
      <c r="O44" s="232" t="str">
        <f>IF(ISNA(VLOOKUP($A44,ES_P1_0!$A$10:$AQ$100,MATCH(FIXED(O$6,0,TRUE),ES_P1_0!$A$10:$AQ$10,0)+1,FALSE)),"",VLOOKUP($A44,ES_P1_0!$A$10:$AQ$100,MATCH(FIXED(O$6,0,TRUE),ES_P1_0!$A$10:$AQ$10,0)+1,FALSE))</f>
        <v/>
      </c>
      <c r="P44" s="232" t="str">
        <f>IF(ISNA(VLOOKUP($A44,ES_P1_0!$A$10:$AQ$100,MATCH(FIXED(P$6,0,TRUE),ES_P1_0!$A$10:$AQ$10,0)+1,FALSE)),"",VLOOKUP($A44,ES_P1_0!$A$10:$AQ$100,MATCH(FIXED(P$6,0,TRUE),ES_P1_0!$A$10:$AQ$10,0)+1,FALSE))</f>
        <v/>
      </c>
      <c r="Q44" s="232" t="str">
        <f>IF(ISNA(VLOOKUP($A44,ES_P1_0!$A$10:$AQ$100,MATCH(FIXED(Q$6,0,TRUE),ES_P1_0!$A$10:$AQ$10,0)+1,FALSE)),"",VLOOKUP($A44,ES_P1_0!$A$10:$AQ$100,MATCH(FIXED(Q$6,0,TRUE),ES_P1_0!$A$10:$AQ$10,0)+1,FALSE))</f>
        <v/>
      </c>
      <c r="R44" s="232" t="str">
        <f>IF(ISNA(VLOOKUP($A44,ES_P1_0!$A$10:$AQ$100,MATCH(FIXED(R$6,0,TRUE),ES_P1_0!$A$10:$AQ$10,0)+1,FALSE)),"",VLOOKUP($A44,ES_P1_0!$A$10:$AQ$100,MATCH(FIXED(R$6,0,TRUE),ES_P1_0!$A$10:$AQ$10,0)+1,FALSE))</f>
        <v/>
      </c>
      <c r="S44" s="232" t="str">
        <f>IF(ISNA(VLOOKUP($A44,ES_P1_0!$A$10:$AQ$100,MATCH(FIXED(S$6,0,TRUE),ES_P1_0!$A$10:$AQ$10,0)+1,FALSE)),"",VLOOKUP($A44,ES_P1_0!$A$10:$AQ$100,MATCH(FIXED(S$6,0,TRUE),ES_P1_0!$A$10:$AQ$10,0)+1,FALSE))</f>
        <v/>
      </c>
      <c r="T44" s="232" t="str">
        <f>IF(ISNA(VLOOKUP($A44,ES_P1_0!$A$10:$AQ$100,MATCH(FIXED(T$6,0,TRUE),ES_P1_0!$A$10:$AQ$10,0)+1,FALSE)),"",VLOOKUP($A44,ES_P1_0!$A$10:$AQ$100,MATCH(FIXED(T$6,0,TRUE),ES_P1_0!$A$10:$AQ$10,0)+1,FALSE))</f>
        <v/>
      </c>
      <c r="U44" s="232" t="str">
        <f>IF(ISNA(VLOOKUP($A44,ES_P1_0!$A$10:$AQ$100,MATCH(FIXED(U$6,0,TRUE),ES_P1_0!$A$10:$AQ$10,0)+1,FALSE)),"",VLOOKUP($A44,ES_P1_0!$A$10:$AQ$100,MATCH(FIXED(U$6,0,TRUE),ES_P1_0!$A$10:$AQ$10,0)+1,FALSE))</f>
        <v/>
      </c>
      <c r="V44" s="232" t="str">
        <f>IF(ISNA(VLOOKUP($A44,ES_P1_0!$A$10:$AQ$100,MATCH(FIXED(V$6,0,TRUE),ES_P1_0!$A$10:$AQ$10,0)+1,FALSE)),"",VLOOKUP($A44,ES_P1_0!$A$10:$AQ$100,MATCH(FIXED(V$6,0,TRUE),ES_P1_0!$A$10:$AQ$10,0)+1,FALSE))</f>
        <v/>
      </c>
      <c r="W44" s="232" t="str">
        <f>IF(ISNA(VLOOKUP($A44,ES_P1_0!$A$10:$AQ$100,MATCH(FIXED(W$6,0,TRUE),ES_P1_0!$A$10:$AQ$10,0)+1,FALSE)),"",VLOOKUP($A44,ES_P1_0!$A$10:$AQ$100,MATCH(FIXED(W$6,0,TRUE),ES_P1_0!$A$10:$AQ$10,0)+1,FALSE))</f>
        <v/>
      </c>
    </row>
    <row r="45" spans="1:23">
      <c r="A45" s="230" t="str">
        <f>lookup!Z4</f>
        <v>European Union (15 countries)</v>
      </c>
      <c r="B45" s="232" t="str">
        <f>VLOOKUP(A45,lookup!$Z$2:$AA$77,2,FALSE)</f>
        <v>ΕΕ (15 χώρες)</v>
      </c>
      <c r="C45" s="232" t="str">
        <f>IF(ISNA(VLOOKUP($A45,ES_P1_0!$A$10:$AQ$100,MATCH(FIXED(C$6,0,TRUE),ES_P1_0!$A$10:$AQ$10,0)+1,FALSE)),"",VLOOKUP($A45,ES_P1_0!$A$10:$AQ$100,MATCH(FIXED(C$6,0,TRUE),ES_P1_0!$A$10:$AQ$10,0)+1,FALSE))</f>
        <v/>
      </c>
      <c r="D45" s="232" t="str">
        <f>IF(ISNA(VLOOKUP($A45,ES_P1_0!$A$10:$AQ$100,MATCH(FIXED(D$6,0,TRUE),ES_P1_0!$A$10:$AQ$10,0)+1,FALSE)),"",VLOOKUP($A45,ES_P1_0!$A$10:$AQ$100,MATCH(FIXED(D$6,0,TRUE),ES_P1_0!$A$10:$AQ$10,0)+1,FALSE))</f>
        <v/>
      </c>
      <c r="E45" s="232" t="str">
        <f>IF(ISNA(VLOOKUP($A45,ES_P1_0!$A$10:$AQ$100,MATCH(FIXED(E$6,0,TRUE),ES_P1_0!$A$10:$AQ$10,0)+1,FALSE)),"",VLOOKUP($A45,ES_P1_0!$A$10:$AQ$100,MATCH(FIXED(E$6,0,TRUE),ES_P1_0!$A$10:$AQ$10,0)+1,FALSE))</f>
        <v/>
      </c>
      <c r="F45" s="232" t="str">
        <f>IF(ISNA(VLOOKUP($A45,ES_P1_0!$A$10:$AQ$100,MATCH(FIXED(F$6,0,TRUE),ES_P1_0!$A$10:$AQ$10,0)+1,FALSE)),"",VLOOKUP($A45,ES_P1_0!$A$10:$AQ$100,MATCH(FIXED(F$6,0,TRUE),ES_P1_0!$A$10:$AQ$10,0)+1,FALSE))</f>
        <v/>
      </c>
      <c r="G45" s="232" t="str">
        <f>IF(ISNA(VLOOKUP($A45,ES_P1_0!$A$10:$AQ$100,MATCH(FIXED(G$6,0,TRUE),ES_P1_0!$A$10:$AQ$10,0)+1,FALSE)),"",VLOOKUP($A45,ES_P1_0!$A$10:$AQ$100,MATCH(FIXED(G$6,0,TRUE),ES_P1_0!$A$10:$AQ$10,0)+1,FALSE))</f>
        <v/>
      </c>
      <c r="H45" s="232" t="str">
        <f>IF(ISNA(VLOOKUP($A45,ES_P1_0!$A$10:$AQ$100,MATCH(FIXED(H$6,0,TRUE),ES_P1_0!$A$10:$AQ$10,0)+1,FALSE)),"",VLOOKUP($A45,ES_P1_0!$A$10:$AQ$100,MATCH(FIXED(H$6,0,TRUE),ES_P1_0!$A$10:$AQ$10,0)+1,FALSE))</f>
        <v/>
      </c>
      <c r="I45" s="232" t="str">
        <f>IF(ISNA(VLOOKUP($A45,ES_P1_0!$A$10:$AQ$100,MATCH(FIXED(I$6,0,TRUE),ES_P1_0!$A$10:$AQ$10,0)+1,FALSE)),"",VLOOKUP($A45,ES_P1_0!$A$10:$AQ$100,MATCH(FIXED(I$6,0,TRUE),ES_P1_0!$A$10:$AQ$10,0)+1,FALSE))</f>
        <v/>
      </c>
      <c r="J45" s="232" t="str">
        <f>IF(ISNA(VLOOKUP($A45,ES_P1_0!$A$10:$AQ$100,MATCH(FIXED(J$6,0,TRUE),ES_P1_0!$A$10:$AQ$10,0)+1,FALSE)),"",VLOOKUP($A45,ES_P1_0!$A$10:$AQ$100,MATCH(FIXED(J$6,0,TRUE),ES_P1_0!$A$10:$AQ$10,0)+1,FALSE))</f>
        <v/>
      </c>
      <c r="K45" s="232" t="str">
        <f>IF(ISNA(VLOOKUP($A45,ES_P1_0!$A$10:$AQ$100,MATCH(FIXED(K$6,0,TRUE),ES_P1_0!$A$10:$AQ$10,0)+1,FALSE)),"",VLOOKUP($A45,ES_P1_0!$A$10:$AQ$100,MATCH(FIXED(K$6,0,TRUE),ES_P1_0!$A$10:$AQ$10,0)+1,FALSE))</f>
        <v/>
      </c>
      <c r="L45" s="232" t="str">
        <f>IF(ISNA(VLOOKUP($A45,ES_P1_0!$A$10:$AQ$100,MATCH(FIXED(L$6,0,TRUE),ES_P1_0!$A$10:$AQ$10,0)+1,FALSE)),"",VLOOKUP($A45,ES_P1_0!$A$10:$AQ$100,MATCH(FIXED(L$6,0,TRUE),ES_P1_0!$A$10:$AQ$10,0)+1,FALSE))</f>
        <v/>
      </c>
      <c r="M45" s="232" t="str">
        <f>IF(ISNA(VLOOKUP($A45,ES_P1_0!$A$10:$AQ$100,MATCH(FIXED(M$6,0,TRUE),ES_P1_0!$A$10:$AQ$10,0)+1,FALSE)),"",VLOOKUP($A45,ES_P1_0!$A$10:$AQ$100,MATCH(FIXED(M$6,0,TRUE),ES_P1_0!$A$10:$AQ$10,0)+1,FALSE))</f>
        <v>b</v>
      </c>
      <c r="N45" s="232" t="str">
        <f>IF(ISNA(VLOOKUP($A45,ES_P1_0!$A$10:$AQ$100,MATCH(FIXED(N$6,0,TRUE),ES_P1_0!$A$10:$AQ$10,0)+1,FALSE)),"",VLOOKUP($A45,ES_P1_0!$A$10:$AQ$100,MATCH(FIXED(N$6,0,TRUE),ES_P1_0!$A$10:$AQ$10,0)+1,FALSE))</f>
        <v/>
      </c>
      <c r="O45" s="232" t="str">
        <f>IF(ISNA(VLOOKUP($A45,ES_P1_0!$A$10:$AQ$100,MATCH(FIXED(O$6,0,TRUE),ES_P1_0!$A$10:$AQ$10,0)+1,FALSE)),"",VLOOKUP($A45,ES_P1_0!$A$10:$AQ$100,MATCH(FIXED(O$6,0,TRUE),ES_P1_0!$A$10:$AQ$10,0)+1,FALSE))</f>
        <v/>
      </c>
      <c r="P45" s="232" t="str">
        <f>IF(ISNA(VLOOKUP($A45,ES_P1_0!$A$10:$AQ$100,MATCH(FIXED(P$6,0,TRUE),ES_P1_0!$A$10:$AQ$10,0)+1,FALSE)),"",VLOOKUP($A45,ES_P1_0!$A$10:$AQ$100,MATCH(FIXED(P$6,0,TRUE),ES_P1_0!$A$10:$AQ$10,0)+1,FALSE))</f>
        <v/>
      </c>
      <c r="Q45" s="232" t="str">
        <f>IF(ISNA(VLOOKUP($A45,ES_P1_0!$A$10:$AQ$100,MATCH(FIXED(Q$6,0,TRUE),ES_P1_0!$A$10:$AQ$10,0)+1,FALSE)),"",VLOOKUP($A45,ES_P1_0!$A$10:$AQ$100,MATCH(FIXED(Q$6,0,TRUE),ES_P1_0!$A$10:$AQ$10,0)+1,FALSE))</f>
        <v/>
      </c>
      <c r="R45" s="232" t="str">
        <f>IF(ISNA(VLOOKUP($A45,ES_P1_0!$A$10:$AQ$100,MATCH(FIXED(R$6,0,TRUE),ES_P1_0!$A$10:$AQ$10,0)+1,FALSE)),"",VLOOKUP($A45,ES_P1_0!$A$10:$AQ$100,MATCH(FIXED(R$6,0,TRUE),ES_P1_0!$A$10:$AQ$10,0)+1,FALSE))</f>
        <v/>
      </c>
      <c r="S45" s="232" t="str">
        <f>IF(ISNA(VLOOKUP($A45,ES_P1_0!$A$10:$AQ$100,MATCH(FIXED(S$6,0,TRUE),ES_P1_0!$A$10:$AQ$10,0)+1,FALSE)),"",VLOOKUP($A45,ES_P1_0!$A$10:$AQ$100,MATCH(FIXED(S$6,0,TRUE),ES_P1_0!$A$10:$AQ$10,0)+1,FALSE))</f>
        <v/>
      </c>
      <c r="T45" s="232" t="str">
        <f>IF(ISNA(VLOOKUP($A45,ES_P1_0!$A$10:$AQ$100,MATCH(FIXED(T$6,0,TRUE),ES_P1_0!$A$10:$AQ$10,0)+1,FALSE)),"",VLOOKUP($A45,ES_P1_0!$A$10:$AQ$100,MATCH(FIXED(T$6,0,TRUE),ES_P1_0!$A$10:$AQ$10,0)+1,FALSE))</f>
        <v/>
      </c>
      <c r="U45" s="232" t="str">
        <f>IF(ISNA(VLOOKUP($A45,ES_P1_0!$A$10:$AQ$100,MATCH(FIXED(U$6,0,TRUE),ES_P1_0!$A$10:$AQ$10,0)+1,FALSE)),"",VLOOKUP($A45,ES_P1_0!$A$10:$AQ$100,MATCH(FIXED(U$6,0,TRUE),ES_P1_0!$A$10:$AQ$10,0)+1,FALSE))</f>
        <v/>
      </c>
      <c r="V45" s="232" t="str">
        <f>IF(ISNA(VLOOKUP($A45,ES_P1_0!$A$10:$AQ$100,MATCH(FIXED(V$6,0,TRUE),ES_P1_0!$A$10:$AQ$10,0)+1,FALSE)),"",VLOOKUP($A45,ES_P1_0!$A$10:$AQ$100,MATCH(FIXED(V$6,0,TRUE),ES_P1_0!$A$10:$AQ$10,0)+1,FALSE))</f>
        <v/>
      </c>
      <c r="W45" s="232" t="str">
        <f>IF(ISNA(VLOOKUP($A45,ES_P1_0!$A$10:$AQ$100,MATCH(FIXED(W$6,0,TRUE),ES_P1_0!$A$10:$AQ$10,0)+1,FALSE)),"",VLOOKUP($A45,ES_P1_0!$A$10:$AQ$100,MATCH(FIXED(W$6,0,TRUE),ES_P1_0!$A$10:$AQ$10,0)+1,FALSE))</f>
        <v/>
      </c>
    </row>
    <row r="46" spans="1:23">
      <c r="A46" s="230" t="str">
        <f>lookup!Z5</f>
        <v>Euro area (EA11-2000, EA12-2006, EA13-2007, EA15-2008, EA16-2010, EA17-2013, EA18)</v>
      </c>
      <c r="B46" s="232" t="str">
        <f>VLOOKUP(A46,lookup!$Z$2:$AA$77,2,FALSE)</f>
        <v>Ευροχώρος</v>
      </c>
      <c r="C46" s="232" t="str">
        <f>IF(ISNA(VLOOKUP($A46,ES_P1_0!$A$10:$AQ$100,MATCH(FIXED(C$6,0,TRUE),ES_P1_0!$A$10:$AQ$10,0)+1,FALSE)),"",VLOOKUP($A46,ES_P1_0!$A$10:$AQ$100,MATCH(FIXED(C$6,0,TRUE),ES_P1_0!$A$10:$AQ$10,0)+1,FALSE))</f>
        <v/>
      </c>
      <c r="D46" s="232" t="str">
        <f>IF(ISNA(VLOOKUP($A46,ES_P1_0!$A$10:$AQ$100,MATCH(FIXED(D$6,0,TRUE),ES_P1_0!$A$10:$AQ$10,0)+1,FALSE)),"",VLOOKUP($A46,ES_P1_0!$A$10:$AQ$100,MATCH(FIXED(D$6,0,TRUE),ES_P1_0!$A$10:$AQ$10,0)+1,FALSE))</f>
        <v/>
      </c>
      <c r="E46" s="232" t="str">
        <f>IF(ISNA(VLOOKUP($A46,ES_P1_0!$A$10:$AQ$100,MATCH(FIXED(E$6,0,TRUE),ES_P1_0!$A$10:$AQ$10,0)+1,FALSE)),"",VLOOKUP($A46,ES_P1_0!$A$10:$AQ$100,MATCH(FIXED(E$6,0,TRUE),ES_P1_0!$A$10:$AQ$10,0)+1,FALSE))</f>
        <v/>
      </c>
      <c r="F46" s="232" t="str">
        <f>IF(ISNA(VLOOKUP($A46,ES_P1_0!$A$10:$AQ$100,MATCH(FIXED(F$6,0,TRUE),ES_P1_0!$A$10:$AQ$10,0)+1,FALSE)),"",VLOOKUP($A46,ES_P1_0!$A$10:$AQ$100,MATCH(FIXED(F$6,0,TRUE),ES_P1_0!$A$10:$AQ$10,0)+1,FALSE))</f>
        <v/>
      </c>
      <c r="G46" s="232" t="str">
        <f>IF(ISNA(VLOOKUP($A46,ES_P1_0!$A$10:$AQ$100,MATCH(FIXED(G$6,0,TRUE),ES_P1_0!$A$10:$AQ$10,0)+1,FALSE)),"",VLOOKUP($A46,ES_P1_0!$A$10:$AQ$100,MATCH(FIXED(G$6,0,TRUE),ES_P1_0!$A$10:$AQ$10,0)+1,FALSE))</f>
        <v/>
      </c>
      <c r="H46" s="232" t="str">
        <f>IF(ISNA(VLOOKUP($A46,ES_P1_0!$A$10:$AQ$100,MATCH(FIXED(H$6,0,TRUE),ES_P1_0!$A$10:$AQ$10,0)+1,FALSE)),"",VLOOKUP($A46,ES_P1_0!$A$10:$AQ$100,MATCH(FIXED(H$6,0,TRUE),ES_P1_0!$A$10:$AQ$10,0)+1,FALSE))</f>
        <v/>
      </c>
      <c r="I46" s="232" t="str">
        <f>IF(ISNA(VLOOKUP($A46,ES_P1_0!$A$10:$AQ$100,MATCH(FIXED(I$6,0,TRUE),ES_P1_0!$A$10:$AQ$10,0)+1,FALSE)),"",VLOOKUP($A46,ES_P1_0!$A$10:$AQ$100,MATCH(FIXED(I$6,0,TRUE),ES_P1_0!$A$10:$AQ$10,0)+1,FALSE))</f>
        <v/>
      </c>
      <c r="J46" s="232" t="str">
        <f>IF(ISNA(VLOOKUP($A46,ES_P1_0!$A$10:$AQ$100,MATCH(FIXED(J$6,0,TRUE),ES_P1_0!$A$10:$AQ$10,0)+1,FALSE)),"",VLOOKUP($A46,ES_P1_0!$A$10:$AQ$100,MATCH(FIXED(J$6,0,TRUE),ES_P1_0!$A$10:$AQ$10,0)+1,FALSE))</f>
        <v/>
      </c>
      <c r="K46" s="232" t="str">
        <f>IF(ISNA(VLOOKUP($A46,ES_P1_0!$A$10:$AQ$100,MATCH(FIXED(K$6,0,TRUE),ES_P1_0!$A$10:$AQ$10,0)+1,FALSE)),"",VLOOKUP($A46,ES_P1_0!$A$10:$AQ$100,MATCH(FIXED(K$6,0,TRUE),ES_P1_0!$A$10:$AQ$10,0)+1,FALSE))</f>
        <v/>
      </c>
      <c r="L46" s="232" t="str">
        <f>IF(ISNA(VLOOKUP($A46,ES_P1_0!$A$10:$AQ$100,MATCH(FIXED(L$6,0,TRUE),ES_P1_0!$A$10:$AQ$10,0)+1,FALSE)),"",VLOOKUP($A46,ES_P1_0!$A$10:$AQ$100,MATCH(FIXED(L$6,0,TRUE),ES_P1_0!$A$10:$AQ$10,0)+1,FALSE))</f>
        <v/>
      </c>
      <c r="M46" s="232" t="str">
        <f>IF(ISNA(VLOOKUP($A46,ES_P1_0!$A$10:$AQ$100,MATCH(FIXED(M$6,0,TRUE),ES_P1_0!$A$10:$AQ$10,0)+1,FALSE)),"",VLOOKUP($A46,ES_P1_0!$A$10:$AQ$100,MATCH(FIXED(M$6,0,TRUE),ES_P1_0!$A$10:$AQ$10,0)+1,FALSE))</f>
        <v>b</v>
      </c>
      <c r="N46" s="232" t="str">
        <f>IF(ISNA(VLOOKUP($A46,ES_P1_0!$A$10:$AQ$100,MATCH(FIXED(N$6,0,TRUE),ES_P1_0!$A$10:$AQ$10,0)+1,FALSE)),"",VLOOKUP($A46,ES_P1_0!$A$10:$AQ$100,MATCH(FIXED(N$6,0,TRUE),ES_P1_0!$A$10:$AQ$10,0)+1,FALSE))</f>
        <v/>
      </c>
      <c r="O46" s="232" t="str">
        <f>IF(ISNA(VLOOKUP($A46,ES_P1_0!$A$10:$AQ$100,MATCH(FIXED(O$6,0,TRUE),ES_P1_0!$A$10:$AQ$10,0)+1,FALSE)),"",VLOOKUP($A46,ES_P1_0!$A$10:$AQ$100,MATCH(FIXED(O$6,0,TRUE),ES_P1_0!$A$10:$AQ$10,0)+1,FALSE))</f>
        <v/>
      </c>
      <c r="P46" s="232" t="str">
        <f>IF(ISNA(VLOOKUP($A46,ES_P1_0!$A$10:$AQ$100,MATCH(FIXED(P$6,0,TRUE),ES_P1_0!$A$10:$AQ$10,0)+1,FALSE)),"",VLOOKUP($A46,ES_P1_0!$A$10:$AQ$100,MATCH(FIXED(P$6,0,TRUE),ES_P1_0!$A$10:$AQ$10,0)+1,FALSE))</f>
        <v/>
      </c>
      <c r="Q46" s="232" t="str">
        <f>IF(ISNA(VLOOKUP($A46,ES_P1_0!$A$10:$AQ$100,MATCH(FIXED(Q$6,0,TRUE),ES_P1_0!$A$10:$AQ$10,0)+1,FALSE)),"",VLOOKUP($A46,ES_P1_0!$A$10:$AQ$100,MATCH(FIXED(Q$6,0,TRUE),ES_P1_0!$A$10:$AQ$10,0)+1,FALSE))</f>
        <v/>
      </c>
      <c r="R46" s="232" t="str">
        <f>IF(ISNA(VLOOKUP($A46,ES_P1_0!$A$10:$AQ$100,MATCH(FIXED(R$6,0,TRUE),ES_P1_0!$A$10:$AQ$10,0)+1,FALSE)),"",VLOOKUP($A46,ES_P1_0!$A$10:$AQ$100,MATCH(FIXED(R$6,0,TRUE),ES_P1_0!$A$10:$AQ$10,0)+1,FALSE))</f>
        <v/>
      </c>
      <c r="S46" s="232" t="str">
        <f>IF(ISNA(VLOOKUP($A46,ES_P1_0!$A$10:$AQ$100,MATCH(FIXED(S$6,0,TRUE),ES_P1_0!$A$10:$AQ$10,0)+1,FALSE)),"",VLOOKUP($A46,ES_P1_0!$A$10:$AQ$100,MATCH(FIXED(S$6,0,TRUE),ES_P1_0!$A$10:$AQ$10,0)+1,FALSE))</f>
        <v/>
      </c>
      <c r="T46" s="232" t="str">
        <f>IF(ISNA(VLOOKUP($A46,ES_P1_0!$A$10:$AQ$100,MATCH(FIXED(T$6,0,TRUE),ES_P1_0!$A$10:$AQ$10,0)+1,FALSE)),"",VLOOKUP($A46,ES_P1_0!$A$10:$AQ$100,MATCH(FIXED(T$6,0,TRUE),ES_P1_0!$A$10:$AQ$10,0)+1,FALSE))</f>
        <v/>
      </c>
      <c r="U46" s="232" t="str">
        <f>IF(ISNA(VLOOKUP($A46,ES_P1_0!$A$10:$AQ$100,MATCH(FIXED(U$6,0,TRUE),ES_P1_0!$A$10:$AQ$10,0)+1,FALSE)),"",VLOOKUP($A46,ES_P1_0!$A$10:$AQ$100,MATCH(FIXED(U$6,0,TRUE),ES_P1_0!$A$10:$AQ$10,0)+1,FALSE))</f>
        <v/>
      </c>
      <c r="V46" s="232" t="str">
        <f>IF(ISNA(VLOOKUP($A46,ES_P1_0!$A$10:$AQ$100,MATCH(FIXED(V$6,0,TRUE),ES_P1_0!$A$10:$AQ$10,0)+1,FALSE)),"",VLOOKUP($A46,ES_P1_0!$A$10:$AQ$100,MATCH(FIXED(V$6,0,TRUE),ES_P1_0!$A$10:$AQ$10,0)+1,FALSE))</f>
        <v/>
      </c>
      <c r="W46" s="232" t="str">
        <f>IF(ISNA(VLOOKUP($A46,ES_P1_0!$A$10:$AQ$100,MATCH(FIXED(W$6,0,TRUE),ES_P1_0!$A$10:$AQ$10,0)+1,FALSE)),"",VLOOKUP($A46,ES_P1_0!$A$10:$AQ$100,MATCH(FIXED(W$6,0,TRUE),ES_P1_0!$A$10:$AQ$10,0)+1,FALSE))</f>
        <v/>
      </c>
    </row>
    <row r="47" spans="1:23">
      <c r="A47" s="230" t="str">
        <f>lookup!Z6</f>
        <v>Belgium</v>
      </c>
      <c r="B47" s="232" t="str">
        <f>VLOOKUP(A47,lookup!$Z$2:$AA$77,2,FALSE)</f>
        <v>Βέλγιο</v>
      </c>
      <c r="C47" s="232" t="str">
        <f>IF(ISNA(VLOOKUP($A47,ES_P1_0!$A$10:$AQ$100,MATCH(FIXED(C$6,0,TRUE),ES_P1_0!$A$10:$AQ$10,0)+1,FALSE)),"",VLOOKUP($A47,ES_P1_0!$A$10:$AQ$100,MATCH(FIXED(C$6,0,TRUE),ES_P1_0!$A$10:$AQ$10,0)+1,FALSE))</f>
        <v/>
      </c>
      <c r="D47" s="232" t="str">
        <f>IF(ISNA(VLOOKUP($A47,ES_P1_0!$A$10:$AQ$100,MATCH(FIXED(D$6,0,TRUE),ES_P1_0!$A$10:$AQ$10,0)+1,FALSE)),"",VLOOKUP($A47,ES_P1_0!$A$10:$AQ$100,MATCH(FIXED(D$6,0,TRUE),ES_P1_0!$A$10:$AQ$10,0)+1,FALSE))</f>
        <v/>
      </c>
      <c r="E47" s="232" t="str">
        <f>IF(ISNA(VLOOKUP($A47,ES_P1_0!$A$10:$AQ$100,MATCH(FIXED(E$6,0,TRUE),ES_P1_0!$A$10:$AQ$10,0)+1,FALSE)),"",VLOOKUP($A47,ES_P1_0!$A$10:$AQ$100,MATCH(FIXED(E$6,0,TRUE),ES_P1_0!$A$10:$AQ$10,0)+1,FALSE))</f>
        <v/>
      </c>
      <c r="F47" s="232" t="str">
        <f>IF(ISNA(VLOOKUP($A47,ES_P1_0!$A$10:$AQ$100,MATCH(FIXED(F$6,0,TRUE),ES_P1_0!$A$10:$AQ$10,0)+1,FALSE)),"",VLOOKUP($A47,ES_P1_0!$A$10:$AQ$100,MATCH(FIXED(F$6,0,TRUE),ES_P1_0!$A$10:$AQ$10,0)+1,FALSE))</f>
        <v/>
      </c>
      <c r="G47" s="232" t="str">
        <f>IF(ISNA(VLOOKUP($A47,ES_P1_0!$A$10:$AQ$100,MATCH(FIXED(G$6,0,TRUE),ES_P1_0!$A$10:$AQ$10,0)+1,FALSE)),"",VLOOKUP($A47,ES_P1_0!$A$10:$AQ$100,MATCH(FIXED(G$6,0,TRUE),ES_P1_0!$A$10:$AQ$10,0)+1,FALSE))</f>
        <v/>
      </c>
      <c r="H47" s="232" t="str">
        <f>IF(ISNA(VLOOKUP($A47,ES_P1_0!$A$10:$AQ$100,MATCH(FIXED(H$6,0,TRUE),ES_P1_0!$A$10:$AQ$10,0)+1,FALSE)),"",VLOOKUP($A47,ES_P1_0!$A$10:$AQ$100,MATCH(FIXED(H$6,0,TRUE),ES_P1_0!$A$10:$AQ$10,0)+1,FALSE))</f>
        <v/>
      </c>
      <c r="I47" s="232" t="str">
        <f>IF(ISNA(VLOOKUP($A47,ES_P1_0!$A$10:$AQ$100,MATCH(FIXED(I$6,0,TRUE),ES_P1_0!$A$10:$AQ$10,0)+1,FALSE)),"",VLOOKUP($A47,ES_P1_0!$A$10:$AQ$100,MATCH(FIXED(I$6,0,TRUE),ES_P1_0!$A$10:$AQ$10,0)+1,FALSE))</f>
        <v/>
      </c>
      <c r="J47" s="232" t="str">
        <f>IF(ISNA(VLOOKUP($A47,ES_P1_0!$A$10:$AQ$100,MATCH(FIXED(J$6,0,TRUE),ES_P1_0!$A$10:$AQ$10,0)+1,FALSE)),"",VLOOKUP($A47,ES_P1_0!$A$10:$AQ$100,MATCH(FIXED(J$6,0,TRUE),ES_P1_0!$A$10:$AQ$10,0)+1,FALSE))</f>
        <v/>
      </c>
      <c r="K47" s="232" t="str">
        <f>IF(ISNA(VLOOKUP($A47,ES_P1_0!$A$10:$AQ$100,MATCH(FIXED(K$6,0,TRUE),ES_P1_0!$A$10:$AQ$10,0)+1,FALSE)),"",VLOOKUP($A47,ES_P1_0!$A$10:$AQ$100,MATCH(FIXED(K$6,0,TRUE),ES_P1_0!$A$10:$AQ$10,0)+1,FALSE))</f>
        <v/>
      </c>
      <c r="L47" s="232" t="str">
        <f>IF(ISNA(VLOOKUP($A47,ES_P1_0!$A$10:$AQ$100,MATCH(FIXED(L$6,0,TRUE),ES_P1_0!$A$10:$AQ$10,0)+1,FALSE)),"",VLOOKUP($A47,ES_P1_0!$A$10:$AQ$100,MATCH(FIXED(L$6,0,TRUE),ES_P1_0!$A$10:$AQ$10,0)+1,FALSE))</f>
        <v/>
      </c>
      <c r="M47" s="232" t="str">
        <f>IF(ISNA(VLOOKUP($A47,ES_P1_0!$A$10:$AQ$100,MATCH(FIXED(M$6,0,TRUE),ES_P1_0!$A$10:$AQ$10,0)+1,FALSE)),"",VLOOKUP($A47,ES_P1_0!$A$10:$AQ$100,MATCH(FIXED(M$6,0,TRUE),ES_P1_0!$A$10:$AQ$10,0)+1,FALSE))</f>
        <v>b</v>
      </c>
      <c r="N47" s="232" t="str">
        <f>IF(ISNA(VLOOKUP($A47,ES_P1_0!$A$10:$AQ$100,MATCH(FIXED(N$6,0,TRUE),ES_P1_0!$A$10:$AQ$10,0)+1,FALSE)),"",VLOOKUP($A47,ES_P1_0!$A$10:$AQ$100,MATCH(FIXED(N$6,0,TRUE),ES_P1_0!$A$10:$AQ$10,0)+1,FALSE))</f>
        <v/>
      </c>
      <c r="O47" s="232" t="str">
        <f>IF(ISNA(VLOOKUP($A47,ES_P1_0!$A$10:$AQ$100,MATCH(FIXED(O$6,0,TRUE),ES_P1_0!$A$10:$AQ$10,0)+1,FALSE)),"",VLOOKUP($A47,ES_P1_0!$A$10:$AQ$100,MATCH(FIXED(O$6,0,TRUE),ES_P1_0!$A$10:$AQ$10,0)+1,FALSE))</f>
        <v/>
      </c>
      <c r="P47" s="232" t="str">
        <f>IF(ISNA(VLOOKUP($A47,ES_P1_0!$A$10:$AQ$100,MATCH(FIXED(P$6,0,TRUE),ES_P1_0!$A$10:$AQ$10,0)+1,FALSE)),"",VLOOKUP($A47,ES_P1_0!$A$10:$AQ$100,MATCH(FIXED(P$6,0,TRUE),ES_P1_0!$A$10:$AQ$10,0)+1,FALSE))</f>
        <v/>
      </c>
      <c r="Q47" s="232" t="str">
        <f>IF(ISNA(VLOOKUP($A47,ES_P1_0!$A$10:$AQ$100,MATCH(FIXED(Q$6,0,TRUE),ES_P1_0!$A$10:$AQ$10,0)+1,FALSE)),"",VLOOKUP($A47,ES_P1_0!$A$10:$AQ$100,MATCH(FIXED(Q$6,0,TRUE),ES_P1_0!$A$10:$AQ$10,0)+1,FALSE))</f>
        <v/>
      </c>
      <c r="R47" s="232" t="str">
        <f>IF(ISNA(VLOOKUP($A47,ES_P1_0!$A$10:$AQ$100,MATCH(FIXED(R$6,0,TRUE),ES_P1_0!$A$10:$AQ$10,0)+1,FALSE)),"",VLOOKUP($A47,ES_P1_0!$A$10:$AQ$100,MATCH(FIXED(R$6,0,TRUE),ES_P1_0!$A$10:$AQ$10,0)+1,FALSE))</f>
        <v/>
      </c>
      <c r="S47" s="232" t="str">
        <f>IF(ISNA(VLOOKUP($A47,ES_P1_0!$A$10:$AQ$100,MATCH(FIXED(S$6,0,TRUE),ES_P1_0!$A$10:$AQ$10,0)+1,FALSE)),"",VLOOKUP($A47,ES_P1_0!$A$10:$AQ$100,MATCH(FIXED(S$6,0,TRUE),ES_P1_0!$A$10:$AQ$10,0)+1,FALSE))</f>
        <v/>
      </c>
      <c r="T47" s="232" t="str">
        <f>IF(ISNA(VLOOKUP($A47,ES_P1_0!$A$10:$AQ$100,MATCH(FIXED(T$6,0,TRUE),ES_P1_0!$A$10:$AQ$10,0)+1,FALSE)),"",VLOOKUP($A47,ES_P1_0!$A$10:$AQ$100,MATCH(FIXED(T$6,0,TRUE),ES_P1_0!$A$10:$AQ$10,0)+1,FALSE))</f>
        <v/>
      </c>
      <c r="U47" s="232" t="str">
        <f>IF(ISNA(VLOOKUP($A47,ES_P1_0!$A$10:$AQ$100,MATCH(FIXED(U$6,0,TRUE),ES_P1_0!$A$10:$AQ$10,0)+1,FALSE)),"",VLOOKUP($A47,ES_P1_0!$A$10:$AQ$100,MATCH(FIXED(U$6,0,TRUE),ES_P1_0!$A$10:$AQ$10,0)+1,FALSE))</f>
        <v/>
      </c>
      <c r="V47" s="232" t="str">
        <f>IF(ISNA(VLOOKUP($A47,ES_P1_0!$A$10:$AQ$100,MATCH(FIXED(V$6,0,TRUE),ES_P1_0!$A$10:$AQ$10,0)+1,FALSE)),"",VLOOKUP($A47,ES_P1_0!$A$10:$AQ$100,MATCH(FIXED(V$6,0,TRUE),ES_P1_0!$A$10:$AQ$10,0)+1,FALSE))</f>
        <v/>
      </c>
      <c r="W47" s="232" t="str">
        <f>IF(ISNA(VLOOKUP($A47,ES_P1_0!$A$10:$AQ$100,MATCH(FIXED(W$6,0,TRUE),ES_P1_0!$A$10:$AQ$10,0)+1,FALSE)),"",VLOOKUP($A47,ES_P1_0!$A$10:$AQ$100,MATCH(FIXED(W$6,0,TRUE),ES_P1_0!$A$10:$AQ$10,0)+1,FALSE))</f>
        <v/>
      </c>
    </row>
    <row r="48" spans="1:23">
      <c r="A48" s="230" t="str">
        <f>lookup!Z7</f>
        <v>Bulgaria</v>
      </c>
      <c r="B48" s="232" t="str">
        <f>VLOOKUP(A48,lookup!$Z$2:$AA$77,2,FALSE)</f>
        <v>Βουλγαρία</v>
      </c>
      <c r="C48" s="232" t="str">
        <f>IF(ISNA(VLOOKUP($A48,ES_P1_0!$A$10:$AQ$100,MATCH(FIXED(C$6,0,TRUE),ES_P1_0!$A$10:$AQ$10,0)+1,FALSE)),"",VLOOKUP($A48,ES_P1_0!$A$10:$AQ$100,MATCH(FIXED(C$6,0,TRUE),ES_P1_0!$A$10:$AQ$10,0)+1,FALSE))</f>
        <v/>
      </c>
      <c r="D48" s="232" t="str">
        <f>IF(ISNA(VLOOKUP($A48,ES_P1_0!$A$10:$AQ$100,MATCH(FIXED(D$6,0,TRUE),ES_P1_0!$A$10:$AQ$10,0)+1,FALSE)),"",VLOOKUP($A48,ES_P1_0!$A$10:$AQ$100,MATCH(FIXED(D$6,0,TRUE),ES_P1_0!$A$10:$AQ$10,0)+1,FALSE))</f>
        <v/>
      </c>
      <c r="E48" s="232" t="str">
        <f>IF(ISNA(VLOOKUP($A48,ES_P1_0!$A$10:$AQ$100,MATCH(FIXED(E$6,0,TRUE),ES_P1_0!$A$10:$AQ$10,0)+1,FALSE)),"",VLOOKUP($A48,ES_P1_0!$A$10:$AQ$100,MATCH(FIXED(E$6,0,TRUE),ES_P1_0!$A$10:$AQ$10,0)+1,FALSE))</f>
        <v/>
      </c>
      <c r="F48" s="232" t="str">
        <f>IF(ISNA(VLOOKUP($A48,ES_P1_0!$A$10:$AQ$100,MATCH(FIXED(F$6,0,TRUE),ES_P1_0!$A$10:$AQ$10,0)+1,FALSE)),"",VLOOKUP($A48,ES_P1_0!$A$10:$AQ$100,MATCH(FIXED(F$6,0,TRUE),ES_P1_0!$A$10:$AQ$10,0)+1,FALSE))</f>
        <v/>
      </c>
      <c r="G48" s="232" t="str">
        <f>IF(ISNA(VLOOKUP($A48,ES_P1_0!$A$10:$AQ$100,MATCH(FIXED(G$6,0,TRUE),ES_P1_0!$A$10:$AQ$10,0)+1,FALSE)),"",VLOOKUP($A48,ES_P1_0!$A$10:$AQ$100,MATCH(FIXED(G$6,0,TRUE),ES_P1_0!$A$10:$AQ$10,0)+1,FALSE))</f>
        <v/>
      </c>
      <c r="H48" s="232" t="str">
        <f>IF(ISNA(VLOOKUP($A48,ES_P1_0!$A$10:$AQ$100,MATCH(FIXED(H$6,0,TRUE),ES_P1_0!$A$10:$AQ$10,0)+1,FALSE)),"",VLOOKUP($A48,ES_P1_0!$A$10:$AQ$100,MATCH(FIXED(H$6,0,TRUE),ES_P1_0!$A$10:$AQ$10,0)+1,FALSE))</f>
        <v/>
      </c>
      <c r="I48" s="232" t="str">
        <f>IF(ISNA(VLOOKUP($A48,ES_P1_0!$A$10:$AQ$100,MATCH(FIXED(I$6,0,TRUE),ES_P1_0!$A$10:$AQ$10,0)+1,FALSE)),"",VLOOKUP($A48,ES_P1_0!$A$10:$AQ$100,MATCH(FIXED(I$6,0,TRUE),ES_P1_0!$A$10:$AQ$10,0)+1,FALSE))</f>
        <v/>
      </c>
      <c r="J48" s="232" t="str">
        <f>IF(ISNA(VLOOKUP($A48,ES_P1_0!$A$10:$AQ$100,MATCH(FIXED(J$6,0,TRUE),ES_P1_0!$A$10:$AQ$10,0)+1,FALSE)),"",VLOOKUP($A48,ES_P1_0!$A$10:$AQ$100,MATCH(FIXED(J$6,0,TRUE),ES_P1_0!$A$10:$AQ$10,0)+1,FALSE))</f>
        <v/>
      </c>
      <c r="K48" s="232" t="str">
        <f>IF(ISNA(VLOOKUP($A48,ES_P1_0!$A$10:$AQ$100,MATCH(FIXED(K$6,0,TRUE),ES_P1_0!$A$10:$AQ$10,0)+1,FALSE)),"",VLOOKUP($A48,ES_P1_0!$A$10:$AQ$100,MATCH(FIXED(K$6,0,TRUE),ES_P1_0!$A$10:$AQ$10,0)+1,FALSE))</f>
        <v/>
      </c>
      <c r="L48" s="232" t="str">
        <f>IF(ISNA(VLOOKUP($A48,ES_P1_0!$A$10:$AQ$100,MATCH(FIXED(L$6,0,TRUE),ES_P1_0!$A$10:$AQ$10,0)+1,FALSE)),"",VLOOKUP($A48,ES_P1_0!$A$10:$AQ$100,MATCH(FIXED(L$6,0,TRUE),ES_P1_0!$A$10:$AQ$10,0)+1,FALSE))</f>
        <v/>
      </c>
      <c r="M48" s="232" t="str">
        <f>IF(ISNA(VLOOKUP($A48,ES_P1_0!$A$10:$AQ$100,MATCH(FIXED(M$6,0,TRUE),ES_P1_0!$A$10:$AQ$10,0)+1,FALSE)),"",VLOOKUP($A48,ES_P1_0!$A$10:$AQ$100,MATCH(FIXED(M$6,0,TRUE),ES_P1_0!$A$10:$AQ$10,0)+1,FALSE))</f>
        <v>b</v>
      </c>
      <c r="N48" s="232" t="str">
        <f>IF(ISNA(VLOOKUP($A48,ES_P1_0!$A$10:$AQ$100,MATCH(FIXED(N$6,0,TRUE),ES_P1_0!$A$10:$AQ$10,0)+1,FALSE)),"",VLOOKUP($A48,ES_P1_0!$A$10:$AQ$100,MATCH(FIXED(N$6,0,TRUE),ES_P1_0!$A$10:$AQ$10,0)+1,FALSE))</f>
        <v/>
      </c>
      <c r="O48" s="232" t="str">
        <f>IF(ISNA(VLOOKUP($A48,ES_P1_0!$A$10:$AQ$100,MATCH(FIXED(O$6,0,TRUE),ES_P1_0!$A$10:$AQ$10,0)+1,FALSE)),"",VLOOKUP($A48,ES_P1_0!$A$10:$AQ$100,MATCH(FIXED(O$6,0,TRUE),ES_P1_0!$A$10:$AQ$10,0)+1,FALSE))</f>
        <v/>
      </c>
      <c r="P48" s="232" t="str">
        <f>IF(ISNA(VLOOKUP($A48,ES_P1_0!$A$10:$AQ$100,MATCH(FIXED(P$6,0,TRUE),ES_P1_0!$A$10:$AQ$10,0)+1,FALSE)),"",VLOOKUP($A48,ES_P1_0!$A$10:$AQ$100,MATCH(FIXED(P$6,0,TRUE),ES_P1_0!$A$10:$AQ$10,0)+1,FALSE))</f>
        <v/>
      </c>
      <c r="Q48" s="232" t="str">
        <f>IF(ISNA(VLOOKUP($A48,ES_P1_0!$A$10:$AQ$100,MATCH(FIXED(Q$6,0,TRUE),ES_P1_0!$A$10:$AQ$10,0)+1,FALSE)),"",VLOOKUP($A48,ES_P1_0!$A$10:$AQ$100,MATCH(FIXED(Q$6,0,TRUE),ES_P1_0!$A$10:$AQ$10,0)+1,FALSE))</f>
        <v/>
      </c>
      <c r="R48" s="232" t="str">
        <f>IF(ISNA(VLOOKUP($A48,ES_P1_0!$A$10:$AQ$100,MATCH(FIXED(R$6,0,TRUE),ES_P1_0!$A$10:$AQ$10,0)+1,FALSE)),"",VLOOKUP($A48,ES_P1_0!$A$10:$AQ$100,MATCH(FIXED(R$6,0,TRUE),ES_P1_0!$A$10:$AQ$10,0)+1,FALSE))</f>
        <v/>
      </c>
      <c r="S48" s="232" t="str">
        <f>IF(ISNA(VLOOKUP($A48,ES_P1_0!$A$10:$AQ$100,MATCH(FIXED(S$6,0,TRUE),ES_P1_0!$A$10:$AQ$10,0)+1,FALSE)),"",VLOOKUP($A48,ES_P1_0!$A$10:$AQ$100,MATCH(FIXED(S$6,0,TRUE),ES_P1_0!$A$10:$AQ$10,0)+1,FALSE))</f>
        <v/>
      </c>
      <c r="T48" s="232" t="str">
        <f>IF(ISNA(VLOOKUP($A48,ES_P1_0!$A$10:$AQ$100,MATCH(FIXED(T$6,0,TRUE),ES_P1_0!$A$10:$AQ$10,0)+1,FALSE)),"",VLOOKUP($A48,ES_P1_0!$A$10:$AQ$100,MATCH(FIXED(T$6,0,TRUE),ES_P1_0!$A$10:$AQ$10,0)+1,FALSE))</f>
        <v/>
      </c>
      <c r="U48" s="232" t="str">
        <f>IF(ISNA(VLOOKUP($A48,ES_P1_0!$A$10:$AQ$100,MATCH(FIXED(U$6,0,TRUE),ES_P1_0!$A$10:$AQ$10,0)+1,FALSE)),"",VLOOKUP($A48,ES_P1_0!$A$10:$AQ$100,MATCH(FIXED(U$6,0,TRUE),ES_P1_0!$A$10:$AQ$10,0)+1,FALSE))</f>
        <v/>
      </c>
      <c r="V48" s="232" t="str">
        <f>IF(ISNA(VLOOKUP($A48,ES_P1_0!$A$10:$AQ$100,MATCH(FIXED(V$6,0,TRUE),ES_P1_0!$A$10:$AQ$10,0)+1,FALSE)),"",VLOOKUP($A48,ES_P1_0!$A$10:$AQ$100,MATCH(FIXED(V$6,0,TRUE),ES_P1_0!$A$10:$AQ$10,0)+1,FALSE))</f>
        <v/>
      </c>
      <c r="W48" s="232" t="str">
        <f>IF(ISNA(VLOOKUP($A48,ES_P1_0!$A$10:$AQ$100,MATCH(FIXED(W$6,0,TRUE),ES_P1_0!$A$10:$AQ$10,0)+1,FALSE)),"",VLOOKUP($A48,ES_P1_0!$A$10:$AQ$100,MATCH(FIXED(W$6,0,TRUE),ES_P1_0!$A$10:$AQ$10,0)+1,FALSE))</f>
        <v/>
      </c>
    </row>
    <row r="49" spans="1:23">
      <c r="A49" s="230" t="str">
        <f>lookup!Z8</f>
        <v>Czech Republic</v>
      </c>
      <c r="B49" s="232" t="str">
        <f>VLOOKUP(A49,lookup!$Z$2:$AA$77,2,FALSE)</f>
        <v>Τσεχία</v>
      </c>
      <c r="C49" s="232" t="str">
        <f>IF(ISNA(VLOOKUP($A49,ES_P1_0!$A$10:$AQ$100,MATCH(FIXED(C$6,0,TRUE),ES_P1_0!$A$10:$AQ$10,0)+1,FALSE)),"",VLOOKUP($A49,ES_P1_0!$A$10:$AQ$100,MATCH(FIXED(C$6,0,TRUE),ES_P1_0!$A$10:$AQ$10,0)+1,FALSE))</f>
        <v/>
      </c>
      <c r="D49" s="232" t="str">
        <f>IF(ISNA(VLOOKUP($A49,ES_P1_0!$A$10:$AQ$100,MATCH(FIXED(D$6,0,TRUE),ES_P1_0!$A$10:$AQ$10,0)+1,FALSE)),"",VLOOKUP($A49,ES_P1_0!$A$10:$AQ$100,MATCH(FIXED(D$6,0,TRUE),ES_P1_0!$A$10:$AQ$10,0)+1,FALSE))</f>
        <v/>
      </c>
      <c r="E49" s="232" t="str">
        <f>IF(ISNA(VLOOKUP($A49,ES_P1_0!$A$10:$AQ$100,MATCH(FIXED(E$6,0,TRUE),ES_P1_0!$A$10:$AQ$10,0)+1,FALSE)),"",VLOOKUP($A49,ES_P1_0!$A$10:$AQ$100,MATCH(FIXED(E$6,0,TRUE),ES_P1_0!$A$10:$AQ$10,0)+1,FALSE))</f>
        <v/>
      </c>
      <c r="F49" s="232" t="str">
        <f>IF(ISNA(VLOOKUP($A49,ES_P1_0!$A$10:$AQ$100,MATCH(FIXED(F$6,0,TRUE),ES_P1_0!$A$10:$AQ$10,0)+1,FALSE)),"",VLOOKUP($A49,ES_P1_0!$A$10:$AQ$100,MATCH(FIXED(F$6,0,TRUE),ES_P1_0!$A$10:$AQ$10,0)+1,FALSE))</f>
        <v/>
      </c>
      <c r="G49" s="232" t="str">
        <f>IF(ISNA(VLOOKUP($A49,ES_P1_0!$A$10:$AQ$100,MATCH(FIXED(G$6,0,TRUE),ES_P1_0!$A$10:$AQ$10,0)+1,FALSE)),"",VLOOKUP($A49,ES_P1_0!$A$10:$AQ$100,MATCH(FIXED(G$6,0,TRUE),ES_P1_0!$A$10:$AQ$10,0)+1,FALSE))</f>
        <v/>
      </c>
      <c r="H49" s="232" t="str">
        <f>IF(ISNA(VLOOKUP($A49,ES_P1_0!$A$10:$AQ$100,MATCH(FIXED(H$6,0,TRUE),ES_P1_0!$A$10:$AQ$10,0)+1,FALSE)),"",VLOOKUP($A49,ES_P1_0!$A$10:$AQ$100,MATCH(FIXED(H$6,0,TRUE),ES_P1_0!$A$10:$AQ$10,0)+1,FALSE))</f>
        <v/>
      </c>
      <c r="I49" s="232" t="str">
        <f>IF(ISNA(VLOOKUP($A49,ES_P1_0!$A$10:$AQ$100,MATCH(FIXED(I$6,0,TRUE),ES_P1_0!$A$10:$AQ$10,0)+1,FALSE)),"",VLOOKUP($A49,ES_P1_0!$A$10:$AQ$100,MATCH(FIXED(I$6,0,TRUE),ES_P1_0!$A$10:$AQ$10,0)+1,FALSE))</f>
        <v/>
      </c>
      <c r="J49" s="232" t="str">
        <f>IF(ISNA(VLOOKUP($A49,ES_P1_0!$A$10:$AQ$100,MATCH(FIXED(J$6,0,TRUE),ES_P1_0!$A$10:$AQ$10,0)+1,FALSE)),"",VLOOKUP($A49,ES_P1_0!$A$10:$AQ$100,MATCH(FIXED(J$6,0,TRUE),ES_P1_0!$A$10:$AQ$10,0)+1,FALSE))</f>
        <v/>
      </c>
      <c r="K49" s="232" t="str">
        <f>IF(ISNA(VLOOKUP($A49,ES_P1_0!$A$10:$AQ$100,MATCH(FIXED(K$6,0,TRUE),ES_P1_0!$A$10:$AQ$10,0)+1,FALSE)),"",VLOOKUP($A49,ES_P1_0!$A$10:$AQ$100,MATCH(FIXED(K$6,0,TRUE),ES_P1_0!$A$10:$AQ$10,0)+1,FALSE))</f>
        <v/>
      </c>
      <c r="L49" s="232" t="str">
        <f>IF(ISNA(VLOOKUP($A49,ES_P1_0!$A$10:$AQ$100,MATCH(FIXED(L$6,0,TRUE),ES_P1_0!$A$10:$AQ$10,0)+1,FALSE)),"",VLOOKUP($A49,ES_P1_0!$A$10:$AQ$100,MATCH(FIXED(L$6,0,TRUE),ES_P1_0!$A$10:$AQ$10,0)+1,FALSE))</f>
        <v/>
      </c>
      <c r="M49" s="232" t="str">
        <f>IF(ISNA(VLOOKUP($A49,ES_P1_0!$A$10:$AQ$100,MATCH(FIXED(M$6,0,TRUE),ES_P1_0!$A$10:$AQ$10,0)+1,FALSE)),"",VLOOKUP($A49,ES_P1_0!$A$10:$AQ$100,MATCH(FIXED(M$6,0,TRUE),ES_P1_0!$A$10:$AQ$10,0)+1,FALSE))</f>
        <v>b</v>
      </c>
      <c r="N49" s="232" t="str">
        <f>IF(ISNA(VLOOKUP($A49,ES_P1_0!$A$10:$AQ$100,MATCH(FIXED(N$6,0,TRUE),ES_P1_0!$A$10:$AQ$10,0)+1,FALSE)),"",VLOOKUP($A49,ES_P1_0!$A$10:$AQ$100,MATCH(FIXED(N$6,0,TRUE),ES_P1_0!$A$10:$AQ$10,0)+1,FALSE))</f>
        <v/>
      </c>
      <c r="O49" s="232" t="str">
        <f>IF(ISNA(VLOOKUP($A49,ES_P1_0!$A$10:$AQ$100,MATCH(FIXED(O$6,0,TRUE),ES_P1_0!$A$10:$AQ$10,0)+1,FALSE)),"",VLOOKUP($A49,ES_P1_0!$A$10:$AQ$100,MATCH(FIXED(O$6,0,TRUE),ES_P1_0!$A$10:$AQ$10,0)+1,FALSE))</f>
        <v/>
      </c>
      <c r="P49" s="232" t="str">
        <f>IF(ISNA(VLOOKUP($A49,ES_P1_0!$A$10:$AQ$100,MATCH(FIXED(P$6,0,TRUE),ES_P1_0!$A$10:$AQ$10,0)+1,FALSE)),"",VLOOKUP($A49,ES_P1_0!$A$10:$AQ$100,MATCH(FIXED(P$6,0,TRUE),ES_P1_0!$A$10:$AQ$10,0)+1,FALSE))</f>
        <v>b</v>
      </c>
      <c r="Q49" s="232" t="str">
        <f>IF(ISNA(VLOOKUP($A49,ES_P1_0!$A$10:$AQ$100,MATCH(FIXED(Q$6,0,TRUE),ES_P1_0!$A$10:$AQ$10,0)+1,FALSE)),"",VLOOKUP($A49,ES_P1_0!$A$10:$AQ$100,MATCH(FIXED(Q$6,0,TRUE),ES_P1_0!$A$10:$AQ$10,0)+1,FALSE))</f>
        <v/>
      </c>
      <c r="R49" s="232" t="str">
        <f>IF(ISNA(VLOOKUP($A49,ES_P1_0!$A$10:$AQ$100,MATCH(FIXED(R$6,0,TRUE),ES_P1_0!$A$10:$AQ$10,0)+1,FALSE)),"",VLOOKUP($A49,ES_P1_0!$A$10:$AQ$100,MATCH(FIXED(R$6,0,TRUE),ES_P1_0!$A$10:$AQ$10,0)+1,FALSE))</f>
        <v/>
      </c>
      <c r="S49" s="232" t="str">
        <f>IF(ISNA(VLOOKUP($A49,ES_P1_0!$A$10:$AQ$100,MATCH(FIXED(S$6,0,TRUE),ES_P1_0!$A$10:$AQ$10,0)+1,FALSE)),"",VLOOKUP($A49,ES_P1_0!$A$10:$AQ$100,MATCH(FIXED(S$6,0,TRUE),ES_P1_0!$A$10:$AQ$10,0)+1,FALSE))</f>
        <v/>
      </c>
      <c r="T49" s="232" t="str">
        <f>IF(ISNA(VLOOKUP($A49,ES_P1_0!$A$10:$AQ$100,MATCH(FIXED(T$6,0,TRUE),ES_P1_0!$A$10:$AQ$10,0)+1,FALSE)),"",VLOOKUP($A49,ES_P1_0!$A$10:$AQ$100,MATCH(FIXED(T$6,0,TRUE),ES_P1_0!$A$10:$AQ$10,0)+1,FALSE))</f>
        <v/>
      </c>
      <c r="U49" s="232" t="str">
        <f>IF(ISNA(VLOOKUP($A49,ES_P1_0!$A$10:$AQ$100,MATCH(FIXED(U$6,0,TRUE),ES_P1_0!$A$10:$AQ$10,0)+1,FALSE)),"",VLOOKUP($A49,ES_P1_0!$A$10:$AQ$100,MATCH(FIXED(U$6,0,TRUE),ES_P1_0!$A$10:$AQ$10,0)+1,FALSE))</f>
        <v/>
      </c>
      <c r="V49" s="232" t="str">
        <f>IF(ISNA(VLOOKUP($A49,ES_P1_0!$A$10:$AQ$100,MATCH(FIXED(V$6,0,TRUE),ES_P1_0!$A$10:$AQ$10,0)+1,FALSE)),"",VLOOKUP($A49,ES_P1_0!$A$10:$AQ$100,MATCH(FIXED(V$6,0,TRUE),ES_P1_0!$A$10:$AQ$10,0)+1,FALSE))</f>
        <v/>
      </c>
      <c r="W49" s="232" t="str">
        <f>IF(ISNA(VLOOKUP($A49,ES_P1_0!$A$10:$AQ$100,MATCH(FIXED(W$6,0,TRUE),ES_P1_0!$A$10:$AQ$10,0)+1,FALSE)),"",VLOOKUP($A49,ES_P1_0!$A$10:$AQ$100,MATCH(FIXED(W$6,0,TRUE),ES_P1_0!$A$10:$AQ$10,0)+1,FALSE))</f>
        <v/>
      </c>
    </row>
    <row r="50" spans="1:23">
      <c r="A50" s="230" t="str">
        <f>lookup!Z9</f>
        <v>Denmark</v>
      </c>
      <c r="B50" s="232" t="str">
        <f>VLOOKUP(A50,lookup!$Z$2:$AA$77,2,FALSE)</f>
        <v>Δανία</v>
      </c>
      <c r="C50" s="232" t="str">
        <f>IF(ISNA(VLOOKUP($A50,ES_P1_0!$A$10:$AQ$100,MATCH(FIXED(C$6,0,TRUE),ES_P1_0!$A$10:$AQ$10,0)+1,FALSE)),"",VLOOKUP($A50,ES_P1_0!$A$10:$AQ$100,MATCH(FIXED(C$6,0,TRUE),ES_P1_0!$A$10:$AQ$10,0)+1,FALSE))</f>
        <v/>
      </c>
      <c r="D50" s="232" t="str">
        <f>IF(ISNA(VLOOKUP($A50,ES_P1_0!$A$10:$AQ$100,MATCH(FIXED(D$6,0,TRUE),ES_P1_0!$A$10:$AQ$10,0)+1,FALSE)),"",VLOOKUP($A50,ES_P1_0!$A$10:$AQ$100,MATCH(FIXED(D$6,0,TRUE),ES_P1_0!$A$10:$AQ$10,0)+1,FALSE))</f>
        <v/>
      </c>
      <c r="E50" s="232" t="str">
        <f>IF(ISNA(VLOOKUP($A50,ES_P1_0!$A$10:$AQ$100,MATCH(FIXED(E$6,0,TRUE),ES_P1_0!$A$10:$AQ$10,0)+1,FALSE)),"",VLOOKUP($A50,ES_P1_0!$A$10:$AQ$100,MATCH(FIXED(E$6,0,TRUE),ES_P1_0!$A$10:$AQ$10,0)+1,FALSE))</f>
        <v/>
      </c>
      <c r="F50" s="232" t="str">
        <f>IF(ISNA(VLOOKUP($A50,ES_P1_0!$A$10:$AQ$100,MATCH(FIXED(F$6,0,TRUE),ES_P1_0!$A$10:$AQ$10,0)+1,FALSE)),"",VLOOKUP($A50,ES_P1_0!$A$10:$AQ$100,MATCH(FIXED(F$6,0,TRUE),ES_P1_0!$A$10:$AQ$10,0)+1,FALSE))</f>
        <v/>
      </c>
      <c r="G50" s="232" t="str">
        <f>IF(ISNA(VLOOKUP($A50,ES_P1_0!$A$10:$AQ$100,MATCH(FIXED(G$6,0,TRUE),ES_P1_0!$A$10:$AQ$10,0)+1,FALSE)),"",VLOOKUP($A50,ES_P1_0!$A$10:$AQ$100,MATCH(FIXED(G$6,0,TRUE),ES_P1_0!$A$10:$AQ$10,0)+1,FALSE))</f>
        <v/>
      </c>
      <c r="H50" s="232" t="str">
        <f>IF(ISNA(VLOOKUP($A50,ES_P1_0!$A$10:$AQ$100,MATCH(FIXED(H$6,0,TRUE),ES_P1_0!$A$10:$AQ$10,0)+1,FALSE)),"",VLOOKUP($A50,ES_P1_0!$A$10:$AQ$100,MATCH(FIXED(H$6,0,TRUE),ES_P1_0!$A$10:$AQ$10,0)+1,FALSE))</f>
        <v/>
      </c>
      <c r="I50" s="232" t="str">
        <f>IF(ISNA(VLOOKUP($A50,ES_P1_0!$A$10:$AQ$100,MATCH(FIXED(I$6,0,TRUE),ES_P1_0!$A$10:$AQ$10,0)+1,FALSE)),"",VLOOKUP($A50,ES_P1_0!$A$10:$AQ$100,MATCH(FIXED(I$6,0,TRUE),ES_P1_0!$A$10:$AQ$10,0)+1,FALSE))</f>
        <v/>
      </c>
      <c r="J50" s="232" t="str">
        <f>IF(ISNA(VLOOKUP($A50,ES_P1_0!$A$10:$AQ$100,MATCH(FIXED(J$6,0,TRUE),ES_P1_0!$A$10:$AQ$10,0)+1,FALSE)),"",VLOOKUP($A50,ES_P1_0!$A$10:$AQ$100,MATCH(FIXED(J$6,0,TRUE),ES_P1_0!$A$10:$AQ$10,0)+1,FALSE))</f>
        <v/>
      </c>
      <c r="K50" s="232" t="str">
        <f>IF(ISNA(VLOOKUP($A50,ES_P1_0!$A$10:$AQ$100,MATCH(FIXED(K$6,0,TRUE),ES_P1_0!$A$10:$AQ$10,0)+1,FALSE)),"",VLOOKUP($A50,ES_P1_0!$A$10:$AQ$100,MATCH(FIXED(K$6,0,TRUE),ES_P1_0!$A$10:$AQ$10,0)+1,FALSE))</f>
        <v/>
      </c>
      <c r="L50" s="232" t="str">
        <f>IF(ISNA(VLOOKUP($A50,ES_P1_0!$A$10:$AQ$100,MATCH(FIXED(L$6,0,TRUE),ES_P1_0!$A$10:$AQ$10,0)+1,FALSE)),"",VLOOKUP($A50,ES_P1_0!$A$10:$AQ$100,MATCH(FIXED(L$6,0,TRUE),ES_P1_0!$A$10:$AQ$10,0)+1,FALSE))</f>
        <v/>
      </c>
      <c r="M50" s="232" t="str">
        <f>IF(ISNA(VLOOKUP($A50,ES_P1_0!$A$10:$AQ$100,MATCH(FIXED(M$6,0,TRUE),ES_P1_0!$A$10:$AQ$10,0)+1,FALSE)),"",VLOOKUP($A50,ES_P1_0!$A$10:$AQ$100,MATCH(FIXED(M$6,0,TRUE),ES_P1_0!$A$10:$AQ$10,0)+1,FALSE))</f>
        <v>b</v>
      </c>
      <c r="N50" s="232" t="str">
        <f>IF(ISNA(VLOOKUP($A50,ES_P1_0!$A$10:$AQ$100,MATCH(FIXED(N$6,0,TRUE),ES_P1_0!$A$10:$AQ$10,0)+1,FALSE)),"",VLOOKUP($A50,ES_P1_0!$A$10:$AQ$100,MATCH(FIXED(N$6,0,TRUE),ES_P1_0!$A$10:$AQ$10,0)+1,FALSE))</f>
        <v/>
      </c>
      <c r="O50" s="232" t="str">
        <f>IF(ISNA(VLOOKUP($A50,ES_P1_0!$A$10:$AQ$100,MATCH(FIXED(O$6,0,TRUE),ES_P1_0!$A$10:$AQ$10,0)+1,FALSE)),"",VLOOKUP($A50,ES_P1_0!$A$10:$AQ$100,MATCH(FIXED(O$6,0,TRUE),ES_P1_0!$A$10:$AQ$10,0)+1,FALSE))</f>
        <v/>
      </c>
      <c r="P50" s="232" t="str">
        <f>IF(ISNA(VLOOKUP($A50,ES_P1_0!$A$10:$AQ$100,MATCH(FIXED(P$6,0,TRUE),ES_P1_0!$A$10:$AQ$10,0)+1,FALSE)),"",VLOOKUP($A50,ES_P1_0!$A$10:$AQ$100,MATCH(FIXED(P$6,0,TRUE),ES_P1_0!$A$10:$AQ$10,0)+1,FALSE))</f>
        <v/>
      </c>
      <c r="Q50" s="232" t="str">
        <f>IF(ISNA(VLOOKUP($A50,ES_P1_0!$A$10:$AQ$100,MATCH(FIXED(Q$6,0,TRUE),ES_P1_0!$A$10:$AQ$10,0)+1,FALSE)),"",VLOOKUP($A50,ES_P1_0!$A$10:$AQ$100,MATCH(FIXED(Q$6,0,TRUE),ES_P1_0!$A$10:$AQ$10,0)+1,FALSE))</f>
        <v/>
      </c>
      <c r="R50" s="232" t="str">
        <f>IF(ISNA(VLOOKUP($A50,ES_P1_0!$A$10:$AQ$100,MATCH(FIXED(R$6,0,TRUE),ES_P1_0!$A$10:$AQ$10,0)+1,FALSE)),"",VLOOKUP($A50,ES_P1_0!$A$10:$AQ$100,MATCH(FIXED(R$6,0,TRUE),ES_P1_0!$A$10:$AQ$10,0)+1,FALSE))</f>
        <v/>
      </c>
      <c r="S50" s="232" t="str">
        <f>IF(ISNA(VLOOKUP($A50,ES_P1_0!$A$10:$AQ$100,MATCH(FIXED(S$6,0,TRUE),ES_P1_0!$A$10:$AQ$10,0)+1,FALSE)),"",VLOOKUP($A50,ES_P1_0!$A$10:$AQ$100,MATCH(FIXED(S$6,0,TRUE),ES_P1_0!$A$10:$AQ$10,0)+1,FALSE))</f>
        <v/>
      </c>
      <c r="T50" s="232" t="str">
        <f>IF(ISNA(VLOOKUP($A50,ES_P1_0!$A$10:$AQ$100,MATCH(FIXED(T$6,0,TRUE),ES_P1_0!$A$10:$AQ$10,0)+1,FALSE)),"",VLOOKUP($A50,ES_P1_0!$A$10:$AQ$100,MATCH(FIXED(T$6,0,TRUE),ES_P1_0!$A$10:$AQ$10,0)+1,FALSE))</f>
        <v/>
      </c>
      <c r="U50" s="232" t="str">
        <f>IF(ISNA(VLOOKUP($A50,ES_P1_0!$A$10:$AQ$100,MATCH(FIXED(U$6,0,TRUE),ES_P1_0!$A$10:$AQ$10,0)+1,FALSE)),"",VLOOKUP($A50,ES_P1_0!$A$10:$AQ$100,MATCH(FIXED(U$6,0,TRUE),ES_P1_0!$A$10:$AQ$10,0)+1,FALSE))</f>
        <v/>
      </c>
      <c r="V50" s="232" t="str">
        <f>IF(ISNA(VLOOKUP($A50,ES_P1_0!$A$10:$AQ$100,MATCH(FIXED(V$6,0,TRUE),ES_P1_0!$A$10:$AQ$10,0)+1,FALSE)),"",VLOOKUP($A50,ES_P1_0!$A$10:$AQ$100,MATCH(FIXED(V$6,0,TRUE),ES_P1_0!$A$10:$AQ$10,0)+1,FALSE))</f>
        <v/>
      </c>
      <c r="W50" s="232" t="str">
        <f>IF(ISNA(VLOOKUP($A50,ES_P1_0!$A$10:$AQ$100,MATCH(FIXED(W$6,0,TRUE),ES_P1_0!$A$10:$AQ$10,0)+1,FALSE)),"",VLOOKUP($A50,ES_P1_0!$A$10:$AQ$100,MATCH(FIXED(W$6,0,TRUE),ES_P1_0!$A$10:$AQ$10,0)+1,FALSE))</f>
        <v/>
      </c>
    </row>
    <row r="51" spans="1:23">
      <c r="A51" s="230" t="str">
        <f>lookup!Z10</f>
        <v>Germany (until 1990 former territory of the FRG)</v>
      </c>
      <c r="B51" s="232" t="str">
        <f>VLOOKUP(A51,lookup!$Z$2:$AA$77,2,FALSE)</f>
        <v>Γερμανία</v>
      </c>
      <c r="C51" s="232" t="str">
        <f>IF(ISNA(VLOOKUP($A51,ES_P1_0!$A$10:$AQ$100,MATCH(FIXED(C$6,0,TRUE),ES_P1_0!$A$10:$AQ$10,0)+1,FALSE)),"",VLOOKUP($A51,ES_P1_0!$A$10:$AQ$100,MATCH(FIXED(C$6,0,TRUE),ES_P1_0!$A$10:$AQ$10,0)+1,FALSE))</f>
        <v/>
      </c>
      <c r="D51" s="232" t="str">
        <f>IF(ISNA(VLOOKUP($A51,ES_P1_0!$A$10:$AQ$100,MATCH(FIXED(D$6,0,TRUE),ES_P1_0!$A$10:$AQ$10,0)+1,FALSE)),"",VLOOKUP($A51,ES_P1_0!$A$10:$AQ$100,MATCH(FIXED(D$6,0,TRUE),ES_P1_0!$A$10:$AQ$10,0)+1,FALSE))</f>
        <v/>
      </c>
      <c r="E51" s="232" t="str">
        <f>IF(ISNA(VLOOKUP($A51,ES_P1_0!$A$10:$AQ$100,MATCH(FIXED(E$6,0,TRUE),ES_P1_0!$A$10:$AQ$10,0)+1,FALSE)),"",VLOOKUP($A51,ES_P1_0!$A$10:$AQ$100,MATCH(FIXED(E$6,0,TRUE),ES_P1_0!$A$10:$AQ$10,0)+1,FALSE))</f>
        <v/>
      </c>
      <c r="F51" s="232" t="str">
        <f>IF(ISNA(VLOOKUP($A51,ES_P1_0!$A$10:$AQ$100,MATCH(FIXED(F$6,0,TRUE),ES_P1_0!$A$10:$AQ$10,0)+1,FALSE)),"",VLOOKUP($A51,ES_P1_0!$A$10:$AQ$100,MATCH(FIXED(F$6,0,TRUE),ES_P1_0!$A$10:$AQ$10,0)+1,FALSE))</f>
        <v/>
      </c>
      <c r="G51" s="232" t="str">
        <f>IF(ISNA(VLOOKUP($A51,ES_P1_0!$A$10:$AQ$100,MATCH(FIXED(G$6,0,TRUE),ES_P1_0!$A$10:$AQ$10,0)+1,FALSE)),"",VLOOKUP($A51,ES_P1_0!$A$10:$AQ$100,MATCH(FIXED(G$6,0,TRUE),ES_P1_0!$A$10:$AQ$10,0)+1,FALSE))</f>
        <v/>
      </c>
      <c r="H51" s="232" t="str">
        <f>IF(ISNA(VLOOKUP($A51,ES_P1_0!$A$10:$AQ$100,MATCH(FIXED(H$6,0,TRUE),ES_P1_0!$A$10:$AQ$10,0)+1,FALSE)),"",VLOOKUP($A51,ES_P1_0!$A$10:$AQ$100,MATCH(FIXED(H$6,0,TRUE),ES_P1_0!$A$10:$AQ$10,0)+1,FALSE))</f>
        <v/>
      </c>
      <c r="I51" s="232" t="str">
        <f>IF(ISNA(VLOOKUP($A51,ES_P1_0!$A$10:$AQ$100,MATCH(FIXED(I$6,0,TRUE),ES_P1_0!$A$10:$AQ$10,0)+1,FALSE)),"",VLOOKUP($A51,ES_P1_0!$A$10:$AQ$100,MATCH(FIXED(I$6,0,TRUE),ES_P1_0!$A$10:$AQ$10,0)+1,FALSE))</f>
        <v/>
      </c>
      <c r="J51" s="232" t="str">
        <f>IF(ISNA(VLOOKUP($A51,ES_P1_0!$A$10:$AQ$100,MATCH(FIXED(J$6,0,TRUE),ES_P1_0!$A$10:$AQ$10,0)+1,FALSE)),"",VLOOKUP($A51,ES_P1_0!$A$10:$AQ$100,MATCH(FIXED(J$6,0,TRUE),ES_P1_0!$A$10:$AQ$10,0)+1,FALSE))</f>
        <v/>
      </c>
      <c r="K51" s="232" t="str">
        <f>IF(ISNA(VLOOKUP($A51,ES_P1_0!$A$10:$AQ$100,MATCH(FIXED(K$6,0,TRUE),ES_P1_0!$A$10:$AQ$10,0)+1,FALSE)),"",VLOOKUP($A51,ES_P1_0!$A$10:$AQ$100,MATCH(FIXED(K$6,0,TRUE),ES_P1_0!$A$10:$AQ$10,0)+1,FALSE))</f>
        <v/>
      </c>
      <c r="L51" s="232" t="str">
        <f>IF(ISNA(VLOOKUP($A51,ES_P1_0!$A$10:$AQ$100,MATCH(FIXED(L$6,0,TRUE),ES_P1_0!$A$10:$AQ$10,0)+1,FALSE)),"",VLOOKUP($A51,ES_P1_0!$A$10:$AQ$100,MATCH(FIXED(L$6,0,TRUE),ES_P1_0!$A$10:$AQ$10,0)+1,FALSE))</f>
        <v/>
      </c>
      <c r="M51" s="232" t="str">
        <f>IF(ISNA(VLOOKUP($A51,ES_P1_0!$A$10:$AQ$100,MATCH(FIXED(M$6,0,TRUE),ES_P1_0!$A$10:$AQ$10,0)+1,FALSE)),"",VLOOKUP($A51,ES_P1_0!$A$10:$AQ$100,MATCH(FIXED(M$6,0,TRUE),ES_P1_0!$A$10:$AQ$10,0)+1,FALSE))</f>
        <v>b</v>
      </c>
      <c r="N51" s="232" t="str">
        <f>IF(ISNA(VLOOKUP($A51,ES_P1_0!$A$10:$AQ$100,MATCH(FIXED(N$6,0,TRUE),ES_P1_0!$A$10:$AQ$10,0)+1,FALSE)),"",VLOOKUP($A51,ES_P1_0!$A$10:$AQ$100,MATCH(FIXED(N$6,0,TRUE),ES_P1_0!$A$10:$AQ$10,0)+1,FALSE))</f>
        <v/>
      </c>
      <c r="O51" s="232" t="str">
        <f>IF(ISNA(VLOOKUP($A51,ES_P1_0!$A$10:$AQ$100,MATCH(FIXED(O$6,0,TRUE),ES_P1_0!$A$10:$AQ$10,0)+1,FALSE)),"",VLOOKUP($A51,ES_P1_0!$A$10:$AQ$100,MATCH(FIXED(O$6,0,TRUE),ES_P1_0!$A$10:$AQ$10,0)+1,FALSE))</f>
        <v/>
      </c>
      <c r="P51" s="232" t="str">
        <f>IF(ISNA(VLOOKUP($A51,ES_P1_0!$A$10:$AQ$100,MATCH(FIXED(P$6,0,TRUE),ES_P1_0!$A$10:$AQ$10,0)+1,FALSE)),"",VLOOKUP($A51,ES_P1_0!$A$10:$AQ$100,MATCH(FIXED(P$6,0,TRUE),ES_P1_0!$A$10:$AQ$10,0)+1,FALSE))</f>
        <v/>
      </c>
      <c r="Q51" s="232" t="str">
        <f>IF(ISNA(VLOOKUP($A51,ES_P1_0!$A$10:$AQ$100,MATCH(FIXED(Q$6,0,TRUE),ES_P1_0!$A$10:$AQ$10,0)+1,FALSE)),"",VLOOKUP($A51,ES_P1_0!$A$10:$AQ$100,MATCH(FIXED(Q$6,0,TRUE),ES_P1_0!$A$10:$AQ$10,0)+1,FALSE))</f>
        <v/>
      </c>
      <c r="R51" s="232" t="str">
        <f>IF(ISNA(VLOOKUP($A51,ES_P1_0!$A$10:$AQ$100,MATCH(FIXED(R$6,0,TRUE),ES_P1_0!$A$10:$AQ$10,0)+1,FALSE)),"",VLOOKUP($A51,ES_P1_0!$A$10:$AQ$100,MATCH(FIXED(R$6,0,TRUE),ES_P1_0!$A$10:$AQ$10,0)+1,FALSE))</f>
        <v/>
      </c>
      <c r="S51" s="232" t="str">
        <f>IF(ISNA(VLOOKUP($A51,ES_P1_0!$A$10:$AQ$100,MATCH(FIXED(S$6,0,TRUE),ES_P1_0!$A$10:$AQ$10,0)+1,FALSE)),"",VLOOKUP($A51,ES_P1_0!$A$10:$AQ$100,MATCH(FIXED(S$6,0,TRUE),ES_P1_0!$A$10:$AQ$10,0)+1,FALSE))</f>
        <v/>
      </c>
      <c r="T51" s="232" t="str">
        <f>IF(ISNA(VLOOKUP($A51,ES_P1_0!$A$10:$AQ$100,MATCH(FIXED(T$6,0,TRUE),ES_P1_0!$A$10:$AQ$10,0)+1,FALSE)),"",VLOOKUP($A51,ES_P1_0!$A$10:$AQ$100,MATCH(FIXED(T$6,0,TRUE),ES_P1_0!$A$10:$AQ$10,0)+1,FALSE))</f>
        <v/>
      </c>
      <c r="U51" s="232" t="str">
        <f>IF(ISNA(VLOOKUP($A51,ES_P1_0!$A$10:$AQ$100,MATCH(FIXED(U$6,0,TRUE),ES_P1_0!$A$10:$AQ$10,0)+1,FALSE)),"",VLOOKUP($A51,ES_P1_0!$A$10:$AQ$100,MATCH(FIXED(U$6,0,TRUE),ES_P1_0!$A$10:$AQ$10,0)+1,FALSE))</f>
        <v/>
      </c>
      <c r="V51" s="232" t="str">
        <f>IF(ISNA(VLOOKUP($A51,ES_P1_0!$A$10:$AQ$100,MATCH(FIXED(V$6,0,TRUE),ES_P1_0!$A$10:$AQ$10,0)+1,FALSE)),"",VLOOKUP($A51,ES_P1_0!$A$10:$AQ$100,MATCH(FIXED(V$6,0,TRUE),ES_P1_0!$A$10:$AQ$10,0)+1,FALSE))</f>
        <v/>
      </c>
      <c r="W51" s="232" t="str">
        <f>IF(ISNA(VLOOKUP($A51,ES_P1_0!$A$10:$AQ$100,MATCH(FIXED(W$6,0,TRUE),ES_P1_0!$A$10:$AQ$10,0)+1,FALSE)),"",VLOOKUP($A51,ES_P1_0!$A$10:$AQ$100,MATCH(FIXED(W$6,0,TRUE),ES_P1_0!$A$10:$AQ$10,0)+1,FALSE))</f>
        <v/>
      </c>
    </row>
    <row r="52" spans="1:23">
      <c r="A52" s="230" t="str">
        <f>lookup!Z11</f>
        <v>Estonia</v>
      </c>
      <c r="B52" s="232" t="str">
        <f>VLOOKUP(A52,lookup!$Z$2:$AA$77,2,FALSE)</f>
        <v>Εσθονία</v>
      </c>
      <c r="C52" s="232" t="str">
        <f>IF(ISNA(VLOOKUP($A52,ES_P1_0!$A$10:$AQ$100,MATCH(FIXED(C$6,0,TRUE),ES_P1_0!$A$10:$AQ$10,0)+1,FALSE)),"",VLOOKUP($A52,ES_P1_0!$A$10:$AQ$100,MATCH(FIXED(C$6,0,TRUE),ES_P1_0!$A$10:$AQ$10,0)+1,FALSE))</f>
        <v/>
      </c>
      <c r="D52" s="232" t="str">
        <f>IF(ISNA(VLOOKUP($A52,ES_P1_0!$A$10:$AQ$100,MATCH(FIXED(D$6,0,TRUE),ES_P1_0!$A$10:$AQ$10,0)+1,FALSE)),"",VLOOKUP($A52,ES_P1_0!$A$10:$AQ$100,MATCH(FIXED(D$6,0,TRUE),ES_P1_0!$A$10:$AQ$10,0)+1,FALSE))</f>
        <v/>
      </c>
      <c r="E52" s="232" t="str">
        <f>IF(ISNA(VLOOKUP($A52,ES_P1_0!$A$10:$AQ$100,MATCH(FIXED(E$6,0,TRUE),ES_P1_0!$A$10:$AQ$10,0)+1,FALSE)),"",VLOOKUP($A52,ES_P1_0!$A$10:$AQ$100,MATCH(FIXED(E$6,0,TRUE),ES_P1_0!$A$10:$AQ$10,0)+1,FALSE))</f>
        <v/>
      </c>
      <c r="F52" s="232" t="str">
        <f>IF(ISNA(VLOOKUP($A52,ES_P1_0!$A$10:$AQ$100,MATCH(FIXED(F$6,0,TRUE),ES_P1_0!$A$10:$AQ$10,0)+1,FALSE)),"",VLOOKUP($A52,ES_P1_0!$A$10:$AQ$100,MATCH(FIXED(F$6,0,TRUE),ES_P1_0!$A$10:$AQ$10,0)+1,FALSE))</f>
        <v/>
      </c>
      <c r="G52" s="232" t="str">
        <f>IF(ISNA(VLOOKUP($A52,ES_P1_0!$A$10:$AQ$100,MATCH(FIXED(G$6,0,TRUE),ES_P1_0!$A$10:$AQ$10,0)+1,FALSE)),"",VLOOKUP($A52,ES_P1_0!$A$10:$AQ$100,MATCH(FIXED(G$6,0,TRUE),ES_P1_0!$A$10:$AQ$10,0)+1,FALSE))</f>
        <v/>
      </c>
      <c r="H52" s="232" t="str">
        <f>IF(ISNA(VLOOKUP($A52,ES_P1_0!$A$10:$AQ$100,MATCH(FIXED(H$6,0,TRUE),ES_P1_0!$A$10:$AQ$10,0)+1,FALSE)),"",VLOOKUP($A52,ES_P1_0!$A$10:$AQ$100,MATCH(FIXED(H$6,0,TRUE),ES_P1_0!$A$10:$AQ$10,0)+1,FALSE))</f>
        <v/>
      </c>
      <c r="I52" s="232" t="str">
        <f>IF(ISNA(VLOOKUP($A52,ES_P1_0!$A$10:$AQ$100,MATCH(FIXED(I$6,0,TRUE),ES_P1_0!$A$10:$AQ$10,0)+1,FALSE)),"",VLOOKUP($A52,ES_P1_0!$A$10:$AQ$100,MATCH(FIXED(I$6,0,TRUE),ES_P1_0!$A$10:$AQ$10,0)+1,FALSE))</f>
        <v/>
      </c>
      <c r="J52" s="232" t="str">
        <f>IF(ISNA(VLOOKUP($A52,ES_P1_0!$A$10:$AQ$100,MATCH(FIXED(J$6,0,TRUE),ES_P1_0!$A$10:$AQ$10,0)+1,FALSE)),"",VLOOKUP($A52,ES_P1_0!$A$10:$AQ$100,MATCH(FIXED(J$6,0,TRUE),ES_P1_0!$A$10:$AQ$10,0)+1,FALSE))</f>
        <v/>
      </c>
      <c r="K52" s="232" t="str">
        <f>IF(ISNA(VLOOKUP($A52,ES_P1_0!$A$10:$AQ$100,MATCH(FIXED(K$6,0,TRUE),ES_P1_0!$A$10:$AQ$10,0)+1,FALSE)),"",VLOOKUP($A52,ES_P1_0!$A$10:$AQ$100,MATCH(FIXED(K$6,0,TRUE),ES_P1_0!$A$10:$AQ$10,0)+1,FALSE))</f>
        <v/>
      </c>
      <c r="L52" s="232" t="str">
        <f>IF(ISNA(VLOOKUP($A52,ES_P1_0!$A$10:$AQ$100,MATCH(FIXED(L$6,0,TRUE),ES_P1_0!$A$10:$AQ$10,0)+1,FALSE)),"",VLOOKUP($A52,ES_P1_0!$A$10:$AQ$100,MATCH(FIXED(L$6,0,TRUE),ES_P1_0!$A$10:$AQ$10,0)+1,FALSE))</f>
        <v/>
      </c>
      <c r="M52" s="232" t="str">
        <f>IF(ISNA(VLOOKUP($A52,ES_P1_0!$A$10:$AQ$100,MATCH(FIXED(M$6,0,TRUE),ES_P1_0!$A$10:$AQ$10,0)+1,FALSE)),"",VLOOKUP($A52,ES_P1_0!$A$10:$AQ$100,MATCH(FIXED(M$6,0,TRUE),ES_P1_0!$A$10:$AQ$10,0)+1,FALSE))</f>
        <v>b</v>
      </c>
      <c r="N52" s="232" t="str">
        <f>IF(ISNA(VLOOKUP($A52,ES_P1_0!$A$10:$AQ$100,MATCH(FIXED(N$6,0,TRUE),ES_P1_0!$A$10:$AQ$10,0)+1,FALSE)),"",VLOOKUP($A52,ES_P1_0!$A$10:$AQ$100,MATCH(FIXED(N$6,0,TRUE),ES_P1_0!$A$10:$AQ$10,0)+1,FALSE))</f>
        <v/>
      </c>
      <c r="O52" s="232" t="str">
        <f>IF(ISNA(VLOOKUP($A52,ES_P1_0!$A$10:$AQ$100,MATCH(FIXED(O$6,0,TRUE),ES_P1_0!$A$10:$AQ$10,0)+1,FALSE)),"",VLOOKUP($A52,ES_P1_0!$A$10:$AQ$100,MATCH(FIXED(O$6,0,TRUE),ES_P1_0!$A$10:$AQ$10,0)+1,FALSE))</f>
        <v/>
      </c>
      <c r="P52" s="232" t="str">
        <f>IF(ISNA(VLOOKUP($A52,ES_P1_0!$A$10:$AQ$100,MATCH(FIXED(P$6,0,TRUE),ES_P1_0!$A$10:$AQ$10,0)+1,FALSE)),"",VLOOKUP($A52,ES_P1_0!$A$10:$AQ$100,MATCH(FIXED(P$6,0,TRUE),ES_P1_0!$A$10:$AQ$10,0)+1,FALSE))</f>
        <v/>
      </c>
      <c r="Q52" s="232" t="str">
        <f>IF(ISNA(VLOOKUP($A52,ES_P1_0!$A$10:$AQ$100,MATCH(FIXED(Q$6,0,TRUE),ES_P1_0!$A$10:$AQ$10,0)+1,FALSE)),"",VLOOKUP($A52,ES_P1_0!$A$10:$AQ$100,MATCH(FIXED(Q$6,0,TRUE),ES_P1_0!$A$10:$AQ$10,0)+1,FALSE))</f>
        <v/>
      </c>
      <c r="R52" s="232" t="str">
        <f>IF(ISNA(VLOOKUP($A52,ES_P1_0!$A$10:$AQ$100,MATCH(FIXED(R$6,0,TRUE),ES_P1_0!$A$10:$AQ$10,0)+1,FALSE)),"",VLOOKUP($A52,ES_P1_0!$A$10:$AQ$100,MATCH(FIXED(R$6,0,TRUE),ES_P1_0!$A$10:$AQ$10,0)+1,FALSE))</f>
        <v/>
      </c>
      <c r="S52" s="232" t="str">
        <f>IF(ISNA(VLOOKUP($A52,ES_P1_0!$A$10:$AQ$100,MATCH(FIXED(S$6,0,TRUE),ES_P1_0!$A$10:$AQ$10,0)+1,FALSE)),"",VLOOKUP($A52,ES_P1_0!$A$10:$AQ$100,MATCH(FIXED(S$6,0,TRUE),ES_P1_0!$A$10:$AQ$10,0)+1,FALSE))</f>
        <v/>
      </c>
      <c r="T52" s="232" t="str">
        <f>IF(ISNA(VLOOKUP($A52,ES_P1_0!$A$10:$AQ$100,MATCH(FIXED(T$6,0,TRUE),ES_P1_0!$A$10:$AQ$10,0)+1,FALSE)),"",VLOOKUP($A52,ES_P1_0!$A$10:$AQ$100,MATCH(FIXED(T$6,0,TRUE),ES_P1_0!$A$10:$AQ$10,0)+1,FALSE))</f>
        <v/>
      </c>
      <c r="U52" s="232" t="str">
        <f>IF(ISNA(VLOOKUP($A52,ES_P1_0!$A$10:$AQ$100,MATCH(FIXED(U$6,0,TRUE),ES_P1_0!$A$10:$AQ$10,0)+1,FALSE)),"",VLOOKUP($A52,ES_P1_0!$A$10:$AQ$100,MATCH(FIXED(U$6,0,TRUE),ES_P1_0!$A$10:$AQ$10,0)+1,FALSE))</f>
        <v/>
      </c>
      <c r="V52" s="232" t="str">
        <f>IF(ISNA(VLOOKUP($A52,ES_P1_0!$A$10:$AQ$100,MATCH(FIXED(V$6,0,TRUE),ES_P1_0!$A$10:$AQ$10,0)+1,FALSE)),"",VLOOKUP($A52,ES_P1_0!$A$10:$AQ$100,MATCH(FIXED(V$6,0,TRUE),ES_P1_0!$A$10:$AQ$10,0)+1,FALSE))</f>
        <v/>
      </c>
      <c r="W52" s="232" t="str">
        <f>IF(ISNA(VLOOKUP($A52,ES_P1_0!$A$10:$AQ$100,MATCH(FIXED(W$6,0,TRUE),ES_P1_0!$A$10:$AQ$10,0)+1,FALSE)),"",VLOOKUP($A52,ES_P1_0!$A$10:$AQ$100,MATCH(FIXED(W$6,0,TRUE),ES_P1_0!$A$10:$AQ$10,0)+1,FALSE))</f>
        <v/>
      </c>
    </row>
    <row r="53" spans="1:23">
      <c r="A53" s="230" t="str">
        <f>lookup!Z12</f>
        <v>Ireland</v>
      </c>
      <c r="B53" s="232" t="str">
        <f>VLOOKUP(A53,lookup!$Z$2:$AA$77,2,FALSE)</f>
        <v>Ιρλανδία</v>
      </c>
      <c r="C53" s="232" t="str">
        <f>IF(ISNA(VLOOKUP($A53,ES_P1_0!$A$10:$AQ$100,MATCH(FIXED(C$6,0,TRUE),ES_P1_0!$A$10:$AQ$10,0)+1,FALSE)),"",VLOOKUP($A53,ES_P1_0!$A$10:$AQ$100,MATCH(FIXED(C$6,0,TRUE),ES_P1_0!$A$10:$AQ$10,0)+1,FALSE))</f>
        <v/>
      </c>
      <c r="D53" s="232" t="str">
        <f>IF(ISNA(VLOOKUP($A53,ES_P1_0!$A$10:$AQ$100,MATCH(FIXED(D$6,0,TRUE),ES_P1_0!$A$10:$AQ$10,0)+1,FALSE)),"",VLOOKUP($A53,ES_P1_0!$A$10:$AQ$100,MATCH(FIXED(D$6,0,TRUE),ES_P1_0!$A$10:$AQ$10,0)+1,FALSE))</f>
        <v/>
      </c>
      <c r="E53" s="232" t="str">
        <f>IF(ISNA(VLOOKUP($A53,ES_P1_0!$A$10:$AQ$100,MATCH(FIXED(E$6,0,TRUE),ES_P1_0!$A$10:$AQ$10,0)+1,FALSE)),"",VLOOKUP($A53,ES_P1_0!$A$10:$AQ$100,MATCH(FIXED(E$6,0,TRUE),ES_P1_0!$A$10:$AQ$10,0)+1,FALSE))</f>
        <v/>
      </c>
      <c r="F53" s="232" t="str">
        <f>IF(ISNA(VLOOKUP($A53,ES_P1_0!$A$10:$AQ$100,MATCH(FIXED(F$6,0,TRUE),ES_P1_0!$A$10:$AQ$10,0)+1,FALSE)),"",VLOOKUP($A53,ES_P1_0!$A$10:$AQ$100,MATCH(FIXED(F$6,0,TRUE),ES_P1_0!$A$10:$AQ$10,0)+1,FALSE))</f>
        <v/>
      </c>
      <c r="G53" s="232" t="str">
        <f>IF(ISNA(VLOOKUP($A53,ES_P1_0!$A$10:$AQ$100,MATCH(FIXED(G$6,0,TRUE),ES_P1_0!$A$10:$AQ$10,0)+1,FALSE)),"",VLOOKUP($A53,ES_P1_0!$A$10:$AQ$100,MATCH(FIXED(G$6,0,TRUE),ES_P1_0!$A$10:$AQ$10,0)+1,FALSE))</f>
        <v/>
      </c>
      <c r="H53" s="232" t="str">
        <f>IF(ISNA(VLOOKUP($A53,ES_P1_0!$A$10:$AQ$100,MATCH(FIXED(H$6,0,TRUE),ES_P1_0!$A$10:$AQ$10,0)+1,FALSE)),"",VLOOKUP($A53,ES_P1_0!$A$10:$AQ$100,MATCH(FIXED(H$6,0,TRUE),ES_P1_0!$A$10:$AQ$10,0)+1,FALSE))</f>
        <v>p</v>
      </c>
      <c r="I53" s="232" t="str">
        <f>IF(ISNA(VLOOKUP($A53,ES_P1_0!$A$10:$AQ$100,MATCH(FIXED(I$6,0,TRUE),ES_P1_0!$A$10:$AQ$10,0)+1,FALSE)),"",VLOOKUP($A53,ES_P1_0!$A$10:$AQ$100,MATCH(FIXED(I$6,0,TRUE),ES_P1_0!$A$10:$AQ$10,0)+1,FALSE))</f>
        <v>p</v>
      </c>
      <c r="J53" s="232" t="str">
        <f>IF(ISNA(VLOOKUP($A53,ES_P1_0!$A$10:$AQ$100,MATCH(FIXED(J$6,0,TRUE),ES_P1_0!$A$10:$AQ$10,0)+1,FALSE)),"",VLOOKUP($A53,ES_P1_0!$A$10:$AQ$100,MATCH(FIXED(J$6,0,TRUE),ES_P1_0!$A$10:$AQ$10,0)+1,FALSE))</f>
        <v>p</v>
      </c>
      <c r="K53" s="232" t="str">
        <f>IF(ISNA(VLOOKUP($A53,ES_P1_0!$A$10:$AQ$100,MATCH(FIXED(K$6,0,TRUE),ES_P1_0!$A$10:$AQ$10,0)+1,FALSE)),"",VLOOKUP($A53,ES_P1_0!$A$10:$AQ$100,MATCH(FIXED(K$6,0,TRUE),ES_P1_0!$A$10:$AQ$10,0)+1,FALSE))</f>
        <v>p</v>
      </c>
      <c r="L53" s="232" t="str">
        <f>IF(ISNA(VLOOKUP($A53,ES_P1_0!$A$10:$AQ$100,MATCH(FIXED(L$6,0,TRUE),ES_P1_0!$A$10:$AQ$10,0)+1,FALSE)),"",VLOOKUP($A53,ES_P1_0!$A$10:$AQ$100,MATCH(FIXED(L$6,0,TRUE),ES_P1_0!$A$10:$AQ$10,0)+1,FALSE))</f>
        <v>p</v>
      </c>
      <c r="M53" s="232" t="str">
        <f>IF(ISNA(VLOOKUP($A53,ES_P1_0!$A$10:$AQ$100,MATCH(FIXED(M$6,0,TRUE),ES_P1_0!$A$10:$AQ$10,0)+1,FALSE)),"",VLOOKUP($A53,ES_P1_0!$A$10:$AQ$100,MATCH(FIXED(M$6,0,TRUE),ES_P1_0!$A$10:$AQ$10,0)+1,FALSE))</f>
        <v>b</v>
      </c>
      <c r="N53" s="232" t="str">
        <f>IF(ISNA(VLOOKUP($A53,ES_P1_0!$A$10:$AQ$100,MATCH(FIXED(N$6,0,TRUE),ES_P1_0!$A$10:$AQ$10,0)+1,FALSE)),"",VLOOKUP($A53,ES_P1_0!$A$10:$AQ$100,MATCH(FIXED(N$6,0,TRUE),ES_P1_0!$A$10:$AQ$10,0)+1,FALSE))</f>
        <v>p</v>
      </c>
      <c r="O53" s="232" t="str">
        <f>IF(ISNA(VLOOKUP($A53,ES_P1_0!$A$10:$AQ$100,MATCH(FIXED(O$6,0,TRUE),ES_P1_0!$A$10:$AQ$10,0)+1,FALSE)),"",VLOOKUP($A53,ES_P1_0!$A$10:$AQ$100,MATCH(FIXED(O$6,0,TRUE),ES_P1_0!$A$10:$AQ$10,0)+1,FALSE))</f>
        <v>p</v>
      </c>
      <c r="P53" s="232" t="str">
        <f>IF(ISNA(VLOOKUP($A53,ES_P1_0!$A$10:$AQ$100,MATCH(FIXED(P$6,0,TRUE),ES_P1_0!$A$10:$AQ$10,0)+1,FALSE)),"",VLOOKUP($A53,ES_P1_0!$A$10:$AQ$100,MATCH(FIXED(P$6,0,TRUE),ES_P1_0!$A$10:$AQ$10,0)+1,FALSE))</f>
        <v>p</v>
      </c>
      <c r="Q53" s="232" t="str">
        <f>IF(ISNA(VLOOKUP($A53,ES_P1_0!$A$10:$AQ$100,MATCH(FIXED(Q$6,0,TRUE),ES_P1_0!$A$10:$AQ$10,0)+1,FALSE)),"",VLOOKUP($A53,ES_P1_0!$A$10:$AQ$100,MATCH(FIXED(Q$6,0,TRUE),ES_P1_0!$A$10:$AQ$10,0)+1,FALSE))</f>
        <v>p</v>
      </c>
      <c r="R53" s="232" t="str">
        <f>IF(ISNA(VLOOKUP($A53,ES_P1_0!$A$10:$AQ$100,MATCH(FIXED(R$6,0,TRUE),ES_P1_0!$A$10:$AQ$10,0)+1,FALSE)),"",VLOOKUP($A53,ES_P1_0!$A$10:$AQ$100,MATCH(FIXED(R$6,0,TRUE),ES_P1_0!$A$10:$AQ$10,0)+1,FALSE))</f>
        <v>p</v>
      </c>
      <c r="S53" s="232" t="str">
        <f>IF(ISNA(VLOOKUP($A53,ES_P1_0!$A$10:$AQ$100,MATCH(FIXED(S$6,0,TRUE),ES_P1_0!$A$10:$AQ$10,0)+1,FALSE)),"",VLOOKUP($A53,ES_P1_0!$A$10:$AQ$100,MATCH(FIXED(S$6,0,TRUE),ES_P1_0!$A$10:$AQ$10,0)+1,FALSE))</f>
        <v>p</v>
      </c>
      <c r="T53" s="232" t="str">
        <f>IF(ISNA(VLOOKUP($A53,ES_P1_0!$A$10:$AQ$100,MATCH(FIXED(T$6,0,TRUE),ES_P1_0!$A$10:$AQ$10,0)+1,FALSE)),"",VLOOKUP($A53,ES_P1_0!$A$10:$AQ$100,MATCH(FIXED(T$6,0,TRUE),ES_P1_0!$A$10:$AQ$10,0)+1,FALSE))</f>
        <v>p</v>
      </c>
      <c r="U53" s="232" t="str">
        <f>IF(ISNA(VLOOKUP($A53,ES_P1_0!$A$10:$AQ$100,MATCH(FIXED(U$6,0,TRUE),ES_P1_0!$A$10:$AQ$10,0)+1,FALSE)),"",VLOOKUP($A53,ES_P1_0!$A$10:$AQ$100,MATCH(FIXED(U$6,0,TRUE),ES_P1_0!$A$10:$AQ$10,0)+1,FALSE))</f>
        <v>p</v>
      </c>
      <c r="V53" s="232" t="str">
        <f>IF(ISNA(VLOOKUP($A53,ES_P1_0!$A$10:$AQ$100,MATCH(FIXED(V$6,0,TRUE),ES_P1_0!$A$10:$AQ$10,0)+1,FALSE)),"",VLOOKUP($A53,ES_P1_0!$A$10:$AQ$100,MATCH(FIXED(V$6,0,TRUE),ES_P1_0!$A$10:$AQ$10,0)+1,FALSE))</f>
        <v/>
      </c>
      <c r="W53" s="232" t="str">
        <f>IF(ISNA(VLOOKUP($A53,ES_P1_0!$A$10:$AQ$100,MATCH(FIXED(W$6,0,TRUE),ES_P1_0!$A$10:$AQ$10,0)+1,FALSE)),"",VLOOKUP($A53,ES_P1_0!$A$10:$AQ$100,MATCH(FIXED(W$6,0,TRUE),ES_P1_0!$A$10:$AQ$10,0)+1,FALSE))</f>
        <v/>
      </c>
    </row>
    <row r="54" spans="1:23">
      <c r="A54" s="230" t="str">
        <f>lookup!Z13</f>
        <v>Greece</v>
      </c>
      <c r="B54" s="232" t="str">
        <f>VLOOKUP(A54,lookup!$Z$2:$AA$77,2,FALSE)</f>
        <v>Ελλάδα</v>
      </c>
      <c r="C54" s="232" t="str">
        <f>IF(ISNA(VLOOKUP($A54,ES_P1_0!$A$10:$AQ$100,MATCH(FIXED(C$6,0,TRUE),ES_P1_0!$A$10:$AQ$10,0)+1,FALSE)),"",VLOOKUP($A54,ES_P1_0!$A$10:$AQ$100,MATCH(FIXED(C$6,0,TRUE),ES_P1_0!$A$10:$AQ$10,0)+1,FALSE))</f>
        <v/>
      </c>
      <c r="D54" s="232" t="str">
        <f>IF(ISNA(VLOOKUP($A54,ES_P1_0!$A$10:$AQ$100,MATCH(FIXED(D$6,0,TRUE),ES_P1_0!$A$10:$AQ$10,0)+1,FALSE)),"",VLOOKUP($A54,ES_P1_0!$A$10:$AQ$100,MATCH(FIXED(D$6,0,TRUE),ES_P1_0!$A$10:$AQ$10,0)+1,FALSE))</f>
        <v/>
      </c>
      <c r="E54" s="232" t="str">
        <f>IF(ISNA(VLOOKUP($A54,ES_P1_0!$A$10:$AQ$100,MATCH(FIXED(E$6,0,TRUE),ES_P1_0!$A$10:$AQ$10,0)+1,FALSE)),"",VLOOKUP($A54,ES_P1_0!$A$10:$AQ$100,MATCH(FIXED(E$6,0,TRUE),ES_P1_0!$A$10:$AQ$10,0)+1,FALSE))</f>
        <v/>
      </c>
      <c r="F54" s="232" t="str">
        <f>IF(ISNA(VLOOKUP($A54,ES_P1_0!$A$10:$AQ$100,MATCH(FIXED(F$6,0,TRUE),ES_P1_0!$A$10:$AQ$10,0)+1,FALSE)),"",VLOOKUP($A54,ES_P1_0!$A$10:$AQ$100,MATCH(FIXED(F$6,0,TRUE),ES_P1_0!$A$10:$AQ$10,0)+1,FALSE))</f>
        <v/>
      </c>
      <c r="G54" s="232" t="str">
        <f>IF(ISNA(VLOOKUP($A54,ES_P1_0!$A$10:$AQ$100,MATCH(FIXED(G$6,0,TRUE),ES_P1_0!$A$10:$AQ$10,0)+1,FALSE)),"",VLOOKUP($A54,ES_P1_0!$A$10:$AQ$100,MATCH(FIXED(G$6,0,TRUE),ES_P1_0!$A$10:$AQ$10,0)+1,FALSE))</f>
        <v/>
      </c>
      <c r="H54" s="232" t="str">
        <f>IF(ISNA(VLOOKUP($A54,ES_P1_0!$A$10:$AQ$100,MATCH(FIXED(H$6,0,TRUE),ES_P1_0!$A$10:$AQ$10,0)+1,FALSE)),"",VLOOKUP($A54,ES_P1_0!$A$10:$AQ$100,MATCH(FIXED(H$6,0,TRUE),ES_P1_0!$A$10:$AQ$10,0)+1,FALSE))</f>
        <v/>
      </c>
      <c r="I54" s="232" t="str">
        <f>IF(ISNA(VLOOKUP($A54,ES_P1_0!$A$10:$AQ$100,MATCH(FIXED(I$6,0,TRUE),ES_P1_0!$A$10:$AQ$10,0)+1,FALSE)),"",VLOOKUP($A54,ES_P1_0!$A$10:$AQ$100,MATCH(FIXED(I$6,0,TRUE),ES_P1_0!$A$10:$AQ$10,0)+1,FALSE))</f>
        <v/>
      </c>
      <c r="J54" s="232" t="str">
        <f>IF(ISNA(VLOOKUP($A54,ES_P1_0!$A$10:$AQ$100,MATCH(FIXED(J$6,0,TRUE),ES_P1_0!$A$10:$AQ$10,0)+1,FALSE)),"",VLOOKUP($A54,ES_P1_0!$A$10:$AQ$100,MATCH(FIXED(J$6,0,TRUE),ES_P1_0!$A$10:$AQ$10,0)+1,FALSE))</f>
        <v/>
      </c>
      <c r="K54" s="232" t="str">
        <f>IF(ISNA(VLOOKUP($A54,ES_P1_0!$A$10:$AQ$100,MATCH(FIXED(K$6,0,TRUE),ES_P1_0!$A$10:$AQ$10,0)+1,FALSE)),"",VLOOKUP($A54,ES_P1_0!$A$10:$AQ$100,MATCH(FIXED(K$6,0,TRUE),ES_P1_0!$A$10:$AQ$10,0)+1,FALSE))</f>
        <v/>
      </c>
      <c r="L54" s="232" t="str">
        <f>IF(ISNA(VLOOKUP($A54,ES_P1_0!$A$10:$AQ$100,MATCH(FIXED(L$6,0,TRUE),ES_P1_0!$A$10:$AQ$10,0)+1,FALSE)),"",VLOOKUP($A54,ES_P1_0!$A$10:$AQ$100,MATCH(FIXED(L$6,0,TRUE),ES_P1_0!$A$10:$AQ$10,0)+1,FALSE))</f>
        <v/>
      </c>
      <c r="M54" s="232" t="str">
        <f>IF(ISNA(VLOOKUP($A54,ES_P1_0!$A$10:$AQ$100,MATCH(FIXED(M$6,0,TRUE),ES_P1_0!$A$10:$AQ$10,0)+1,FALSE)),"",VLOOKUP($A54,ES_P1_0!$A$10:$AQ$100,MATCH(FIXED(M$6,0,TRUE),ES_P1_0!$A$10:$AQ$10,0)+1,FALSE))</f>
        <v>b</v>
      </c>
      <c r="N54" s="232" t="str">
        <f>IF(ISNA(VLOOKUP($A54,ES_P1_0!$A$10:$AQ$100,MATCH(FIXED(N$6,0,TRUE),ES_P1_0!$A$10:$AQ$10,0)+1,FALSE)),"",VLOOKUP($A54,ES_P1_0!$A$10:$AQ$100,MATCH(FIXED(N$6,0,TRUE),ES_P1_0!$A$10:$AQ$10,0)+1,FALSE))</f>
        <v/>
      </c>
      <c r="O54" s="232" t="str">
        <f>IF(ISNA(VLOOKUP($A54,ES_P1_0!$A$10:$AQ$100,MATCH(FIXED(O$6,0,TRUE),ES_P1_0!$A$10:$AQ$10,0)+1,FALSE)),"",VLOOKUP($A54,ES_P1_0!$A$10:$AQ$100,MATCH(FIXED(O$6,0,TRUE),ES_P1_0!$A$10:$AQ$10,0)+1,FALSE))</f>
        <v/>
      </c>
      <c r="P54" s="232" t="str">
        <f>IF(ISNA(VLOOKUP($A54,ES_P1_0!$A$10:$AQ$100,MATCH(FIXED(P$6,0,TRUE),ES_P1_0!$A$10:$AQ$10,0)+1,FALSE)),"",VLOOKUP($A54,ES_P1_0!$A$10:$AQ$100,MATCH(FIXED(P$6,0,TRUE),ES_P1_0!$A$10:$AQ$10,0)+1,FALSE))</f>
        <v>p</v>
      </c>
      <c r="Q54" s="232" t="str">
        <f>IF(ISNA(VLOOKUP($A54,ES_P1_0!$A$10:$AQ$100,MATCH(FIXED(Q$6,0,TRUE),ES_P1_0!$A$10:$AQ$10,0)+1,FALSE)),"",VLOOKUP($A54,ES_P1_0!$A$10:$AQ$100,MATCH(FIXED(Q$6,0,TRUE),ES_P1_0!$A$10:$AQ$10,0)+1,FALSE))</f>
        <v>p</v>
      </c>
      <c r="R54" s="232" t="str">
        <f>IF(ISNA(VLOOKUP($A54,ES_P1_0!$A$10:$AQ$100,MATCH(FIXED(R$6,0,TRUE),ES_P1_0!$A$10:$AQ$10,0)+1,FALSE)),"",VLOOKUP($A54,ES_P1_0!$A$10:$AQ$100,MATCH(FIXED(R$6,0,TRUE),ES_P1_0!$A$10:$AQ$10,0)+1,FALSE))</f>
        <v>p</v>
      </c>
      <c r="S54" s="232" t="str">
        <f>IF(ISNA(VLOOKUP($A54,ES_P1_0!$A$10:$AQ$100,MATCH(FIXED(S$6,0,TRUE),ES_P1_0!$A$10:$AQ$10,0)+1,FALSE)),"",VLOOKUP($A54,ES_P1_0!$A$10:$AQ$100,MATCH(FIXED(S$6,0,TRUE),ES_P1_0!$A$10:$AQ$10,0)+1,FALSE))</f>
        <v>p</v>
      </c>
      <c r="T54" s="232" t="str">
        <f>IF(ISNA(VLOOKUP($A54,ES_P1_0!$A$10:$AQ$100,MATCH(FIXED(T$6,0,TRUE),ES_P1_0!$A$10:$AQ$10,0)+1,FALSE)),"",VLOOKUP($A54,ES_P1_0!$A$10:$AQ$100,MATCH(FIXED(T$6,0,TRUE),ES_P1_0!$A$10:$AQ$10,0)+1,FALSE))</f>
        <v>p</v>
      </c>
      <c r="U54" s="232" t="str">
        <f>IF(ISNA(VLOOKUP($A54,ES_P1_0!$A$10:$AQ$100,MATCH(FIXED(U$6,0,TRUE),ES_P1_0!$A$10:$AQ$10,0)+1,FALSE)),"",VLOOKUP($A54,ES_P1_0!$A$10:$AQ$100,MATCH(FIXED(U$6,0,TRUE),ES_P1_0!$A$10:$AQ$10,0)+1,FALSE))</f>
        <v/>
      </c>
      <c r="V54" s="232" t="str">
        <f>IF(ISNA(VLOOKUP($A54,ES_P1_0!$A$10:$AQ$100,MATCH(FIXED(V$6,0,TRUE),ES_P1_0!$A$10:$AQ$10,0)+1,FALSE)),"",VLOOKUP($A54,ES_P1_0!$A$10:$AQ$100,MATCH(FIXED(V$6,0,TRUE),ES_P1_0!$A$10:$AQ$10,0)+1,FALSE))</f>
        <v/>
      </c>
      <c r="W54" s="232" t="str">
        <f>IF(ISNA(VLOOKUP($A54,ES_P1_0!$A$10:$AQ$100,MATCH(FIXED(W$6,0,TRUE),ES_P1_0!$A$10:$AQ$10,0)+1,FALSE)),"",VLOOKUP($A54,ES_P1_0!$A$10:$AQ$100,MATCH(FIXED(W$6,0,TRUE),ES_P1_0!$A$10:$AQ$10,0)+1,FALSE))</f>
        <v/>
      </c>
    </row>
    <row r="55" spans="1:23">
      <c r="A55" s="230" t="str">
        <f>lookup!Z14</f>
        <v>Spain</v>
      </c>
      <c r="B55" s="232" t="str">
        <f>VLOOKUP(A55,lookup!$Z$2:$AA$77,2,FALSE)</f>
        <v>Ισπανία</v>
      </c>
      <c r="C55" s="232" t="str">
        <f>IF(ISNA(VLOOKUP($A55,ES_P1_0!$A$10:$AQ$100,MATCH(FIXED(C$6,0,TRUE),ES_P1_0!$A$10:$AQ$10,0)+1,FALSE)),"",VLOOKUP($A55,ES_P1_0!$A$10:$AQ$100,MATCH(FIXED(C$6,0,TRUE),ES_P1_0!$A$10:$AQ$10,0)+1,FALSE))</f>
        <v/>
      </c>
      <c r="D55" s="232" t="str">
        <f>IF(ISNA(VLOOKUP($A55,ES_P1_0!$A$10:$AQ$100,MATCH(FIXED(D$6,0,TRUE),ES_P1_0!$A$10:$AQ$10,0)+1,FALSE)),"",VLOOKUP($A55,ES_P1_0!$A$10:$AQ$100,MATCH(FIXED(D$6,0,TRUE),ES_P1_0!$A$10:$AQ$10,0)+1,FALSE))</f>
        <v/>
      </c>
      <c r="E55" s="232" t="str">
        <f>IF(ISNA(VLOOKUP($A55,ES_P1_0!$A$10:$AQ$100,MATCH(FIXED(E$6,0,TRUE),ES_P1_0!$A$10:$AQ$10,0)+1,FALSE)),"",VLOOKUP($A55,ES_P1_0!$A$10:$AQ$100,MATCH(FIXED(E$6,0,TRUE),ES_P1_0!$A$10:$AQ$10,0)+1,FALSE))</f>
        <v/>
      </c>
      <c r="F55" s="232" t="str">
        <f>IF(ISNA(VLOOKUP($A55,ES_P1_0!$A$10:$AQ$100,MATCH(FIXED(F$6,0,TRUE),ES_P1_0!$A$10:$AQ$10,0)+1,FALSE)),"",VLOOKUP($A55,ES_P1_0!$A$10:$AQ$100,MATCH(FIXED(F$6,0,TRUE),ES_P1_0!$A$10:$AQ$10,0)+1,FALSE))</f>
        <v/>
      </c>
      <c r="G55" s="232" t="str">
        <f>IF(ISNA(VLOOKUP($A55,ES_P1_0!$A$10:$AQ$100,MATCH(FIXED(G$6,0,TRUE),ES_P1_0!$A$10:$AQ$10,0)+1,FALSE)),"",VLOOKUP($A55,ES_P1_0!$A$10:$AQ$100,MATCH(FIXED(G$6,0,TRUE),ES_P1_0!$A$10:$AQ$10,0)+1,FALSE))</f>
        <v/>
      </c>
      <c r="H55" s="232" t="str">
        <f>IF(ISNA(VLOOKUP($A55,ES_P1_0!$A$10:$AQ$100,MATCH(FIXED(H$6,0,TRUE),ES_P1_0!$A$10:$AQ$10,0)+1,FALSE)),"",VLOOKUP($A55,ES_P1_0!$A$10:$AQ$100,MATCH(FIXED(H$6,0,TRUE),ES_P1_0!$A$10:$AQ$10,0)+1,FALSE))</f>
        <v/>
      </c>
      <c r="I55" s="232" t="str">
        <f>IF(ISNA(VLOOKUP($A55,ES_P1_0!$A$10:$AQ$100,MATCH(FIXED(I$6,0,TRUE),ES_P1_0!$A$10:$AQ$10,0)+1,FALSE)),"",VLOOKUP($A55,ES_P1_0!$A$10:$AQ$100,MATCH(FIXED(I$6,0,TRUE),ES_P1_0!$A$10:$AQ$10,0)+1,FALSE))</f>
        <v/>
      </c>
      <c r="J55" s="232" t="str">
        <f>IF(ISNA(VLOOKUP($A55,ES_P1_0!$A$10:$AQ$100,MATCH(FIXED(J$6,0,TRUE),ES_P1_0!$A$10:$AQ$10,0)+1,FALSE)),"",VLOOKUP($A55,ES_P1_0!$A$10:$AQ$100,MATCH(FIXED(J$6,0,TRUE),ES_P1_0!$A$10:$AQ$10,0)+1,FALSE))</f>
        <v/>
      </c>
      <c r="K55" s="232" t="str">
        <f>IF(ISNA(VLOOKUP($A55,ES_P1_0!$A$10:$AQ$100,MATCH(FIXED(K$6,0,TRUE),ES_P1_0!$A$10:$AQ$10,0)+1,FALSE)),"",VLOOKUP($A55,ES_P1_0!$A$10:$AQ$100,MATCH(FIXED(K$6,0,TRUE),ES_P1_0!$A$10:$AQ$10,0)+1,FALSE))</f>
        <v/>
      </c>
      <c r="L55" s="232" t="str">
        <f>IF(ISNA(VLOOKUP($A55,ES_P1_0!$A$10:$AQ$100,MATCH(FIXED(L$6,0,TRUE),ES_P1_0!$A$10:$AQ$10,0)+1,FALSE)),"",VLOOKUP($A55,ES_P1_0!$A$10:$AQ$100,MATCH(FIXED(L$6,0,TRUE),ES_P1_0!$A$10:$AQ$10,0)+1,FALSE))</f>
        <v/>
      </c>
      <c r="M55" s="232" t="str">
        <f>IF(ISNA(VLOOKUP($A55,ES_P1_0!$A$10:$AQ$100,MATCH(FIXED(M$6,0,TRUE),ES_P1_0!$A$10:$AQ$10,0)+1,FALSE)),"",VLOOKUP($A55,ES_P1_0!$A$10:$AQ$100,MATCH(FIXED(M$6,0,TRUE),ES_P1_0!$A$10:$AQ$10,0)+1,FALSE))</f>
        <v>b</v>
      </c>
      <c r="N55" s="232" t="str">
        <f>IF(ISNA(VLOOKUP($A55,ES_P1_0!$A$10:$AQ$100,MATCH(FIXED(N$6,0,TRUE),ES_P1_0!$A$10:$AQ$10,0)+1,FALSE)),"",VLOOKUP($A55,ES_P1_0!$A$10:$AQ$100,MATCH(FIXED(N$6,0,TRUE),ES_P1_0!$A$10:$AQ$10,0)+1,FALSE))</f>
        <v/>
      </c>
      <c r="O55" s="232" t="str">
        <f>IF(ISNA(VLOOKUP($A55,ES_P1_0!$A$10:$AQ$100,MATCH(FIXED(O$6,0,TRUE),ES_P1_0!$A$10:$AQ$10,0)+1,FALSE)),"",VLOOKUP($A55,ES_P1_0!$A$10:$AQ$100,MATCH(FIXED(O$6,0,TRUE),ES_P1_0!$A$10:$AQ$10,0)+1,FALSE))</f>
        <v/>
      </c>
      <c r="P55" s="232" t="str">
        <f>IF(ISNA(VLOOKUP($A55,ES_P1_0!$A$10:$AQ$100,MATCH(FIXED(P$6,0,TRUE),ES_P1_0!$A$10:$AQ$10,0)+1,FALSE)),"",VLOOKUP($A55,ES_P1_0!$A$10:$AQ$100,MATCH(FIXED(P$6,0,TRUE),ES_P1_0!$A$10:$AQ$10,0)+1,FALSE))</f>
        <v/>
      </c>
      <c r="Q55" s="232" t="str">
        <f>IF(ISNA(VLOOKUP($A55,ES_P1_0!$A$10:$AQ$100,MATCH(FIXED(Q$6,0,TRUE),ES_P1_0!$A$10:$AQ$10,0)+1,FALSE)),"",VLOOKUP($A55,ES_P1_0!$A$10:$AQ$100,MATCH(FIXED(Q$6,0,TRUE),ES_P1_0!$A$10:$AQ$10,0)+1,FALSE))</f>
        <v/>
      </c>
      <c r="R55" s="232" t="str">
        <f>IF(ISNA(VLOOKUP($A55,ES_P1_0!$A$10:$AQ$100,MATCH(FIXED(R$6,0,TRUE),ES_P1_0!$A$10:$AQ$10,0)+1,FALSE)),"",VLOOKUP($A55,ES_P1_0!$A$10:$AQ$100,MATCH(FIXED(R$6,0,TRUE),ES_P1_0!$A$10:$AQ$10,0)+1,FALSE))</f>
        <v/>
      </c>
      <c r="S55" s="232" t="str">
        <f>IF(ISNA(VLOOKUP($A55,ES_P1_0!$A$10:$AQ$100,MATCH(FIXED(S$6,0,TRUE),ES_P1_0!$A$10:$AQ$10,0)+1,FALSE)),"",VLOOKUP($A55,ES_P1_0!$A$10:$AQ$100,MATCH(FIXED(S$6,0,TRUE),ES_P1_0!$A$10:$AQ$10,0)+1,FALSE))</f>
        <v/>
      </c>
      <c r="T55" s="232" t="str">
        <f>IF(ISNA(VLOOKUP($A55,ES_P1_0!$A$10:$AQ$100,MATCH(FIXED(T$6,0,TRUE),ES_P1_0!$A$10:$AQ$10,0)+1,FALSE)),"",VLOOKUP($A55,ES_P1_0!$A$10:$AQ$100,MATCH(FIXED(T$6,0,TRUE),ES_P1_0!$A$10:$AQ$10,0)+1,FALSE))</f>
        <v/>
      </c>
      <c r="U55" s="232" t="str">
        <f>IF(ISNA(VLOOKUP($A55,ES_P1_0!$A$10:$AQ$100,MATCH(FIXED(U$6,0,TRUE),ES_P1_0!$A$10:$AQ$10,0)+1,FALSE)),"",VLOOKUP($A55,ES_P1_0!$A$10:$AQ$100,MATCH(FIXED(U$6,0,TRUE),ES_P1_0!$A$10:$AQ$10,0)+1,FALSE))</f>
        <v/>
      </c>
      <c r="V55" s="232" t="str">
        <f>IF(ISNA(VLOOKUP($A55,ES_P1_0!$A$10:$AQ$100,MATCH(FIXED(V$6,0,TRUE),ES_P1_0!$A$10:$AQ$10,0)+1,FALSE)),"",VLOOKUP($A55,ES_P1_0!$A$10:$AQ$100,MATCH(FIXED(V$6,0,TRUE),ES_P1_0!$A$10:$AQ$10,0)+1,FALSE))</f>
        <v/>
      </c>
      <c r="W55" s="232" t="str">
        <f>IF(ISNA(VLOOKUP($A55,ES_P1_0!$A$10:$AQ$100,MATCH(FIXED(W$6,0,TRUE),ES_P1_0!$A$10:$AQ$10,0)+1,FALSE)),"",VLOOKUP($A55,ES_P1_0!$A$10:$AQ$100,MATCH(FIXED(W$6,0,TRUE),ES_P1_0!$A$10:$AQ$10,0)+1,FALSE))</f>
        <v/>
      </c>
    </row>
    <row r="56" spans="1:23">
      <c r="A56" s="230" t="str">
        <f>lookup!Z15</f>
        <v>France</v>
      </c>
      <c r="B56" s="232" t="str">
        <f>VLOOKUP(A56,lookup!$Z$2:$AA$77,2,FALSE)</f>
        <v>Γαλλία</v>
      </c>
      <c r="C56" s="232" t="str">
        <f>IF(ISNA(VLOOKUP($A56,ES_P1_0!$A$10:$AQ$100,MATCH(FIXED(C$6,0,TRUE),ES_P1_0!$A$10:$AQ$10,0)+1,FALSE)),"",VLOOKUP($A56,ES_P1_0!$A$10:$AQ$100,MATCH(FIXED(C$6,0,TRUE),ES_P1_0!$A$10:$AQ$10,0)+1,FALSE))</f>
        <v/>
      </c>
      <c r="D56" s="232" t="str">
        <f>IF(ISNA(VLOOKUP($A56,ES_P1_0!$A$10:$AQ$100,MATCH(FIXED(D$6,0,TRUE),ES_P1_0!$A$10:$AQ$10,0)+1,FALSE)),"",VLOOKUP($A56,ES_P1_0!$A$10:$AQ$100,MATCH(FIXED(D$6,0,TRUE),ES_P1_0!$A$10:$AQ$10,0)+1,FALSE))</f>
        <v/>
      </c>
      <c r="E56" s="232" t="str">
        <f>IF(ISNA(VLOOKUP($A56,ES_P1_0!$A$10:$AQ$100,MATCH(FIXED(E$6,0,TRUE),ES_P1_0!$A$10:$AQ$10,0)+1,FALSE)),"",VLOOKUP($A56,ES_P1_0!$A$10:$AQ$100,MATCH(FIXED(E$6,0,TRUE),ES_P1_0!$A$10:$AQ$10,0)+1,FALSE))</f>
        <v/>
      </c>
      <c r="F56" s="232" t="str">
        <f>IF(ISNA(VLOOKUP($A56,ES_P1_0!$A$10:$AQ$100,MATCH(FIXED(F$6,0,TRUE),ES_P1_0!$A$10:$AQ$10,0)+1,FALSE)),"",VLOOKUP($A56,ES_P1_0!$A$10:$AQ$100,MATCH(FIXED(F$6,0,TRUE),ES_P1_0!$A$10:$AQ$10,0)+1,FALSE))</f>
        <v/>
      </c>
      <c r="G56" s="232" t="str">
        <f>IF(ISNA(VLOOKUP($A56,ES_P1_0!$A$10:$AQ$100,MATCH(FIXED(G$6,0,TRUE),ES_P1_0!$A$10:$AQ$10,0)+1,FALSE)),"",VLOOKUP($A56,ES_P1_0!$A$10:$AQ$100,MATCH(FIXED(G$6,0,TRUE),ES_P1_0!$A$10:$AQ$10,0)+1,FALSE))</f>
        <v/>
      </c>
      <c r="H56" s="232" t="str">
        <f>IF(ISNA(VLOOKUP($A56,ES_P1_0!$A$10:$AQ$100,MATCH(FIXED(H$6,0,TRUE),ES_P1_0!$A$10:$AQ$10,0)+1,FALSE)),"",VLOOKUP($A56,ES_P1_0!$A$10:$AQ$100,MATCH(FIXED(H$6,0,TRUE),ES_P1_0!$A$10:$AQ$10,0)+1,FALSE))</f>
        <v/>
      </c>
      <c r="I56" s="232" t="str">
        <f>IF(ISNA(VLOOKUP($A56,ES_P1_0!$A$10:$AQ$100,MATCH(FIXED(I$6,0,TRUE),ES_P1_0!$A$10:$AQ$10,0)+1,FALSE)),"",VLOOKUP($A56,ES_P1_0!$A$10:$AQ$100,MATCH(FIXED(I$6,0,TRUE),ES_P1_0!$A$10:$AQ$10,0)+1,FALSE))</f>
        <v/>
      </c>
      <c r="J56" s="232" t="str">
        <f>IF(ISNA(VLOOKUP($A56,ES_P1_0!$A$10:$AQ$100,MATCH(FIXED(J$6,0,TRUE),ES_P1_0!$A$10:$AQ$10,0)+1,FALSE)),"",VLOOKUP($A56,ES_P1_0!$A$10:$AQ$100,MATCH(FIXED(J$6,0,TRUE),ES_P1_0!$A$10:$AQ$10,0)+1,FALSE))</f>
        <v/>
      </c>
      <c r="K56" s="232" t="str">
        <f>IF(ISNA(VLOOKUP($A56,ES_P1_0!$A$10:$AQ$100,MATCH(FIXED(K$6,0,TRUE),ES_P1_0!$A$10:$AQ$10,0)+1,FALSE)),"",VLOOKUP($A56,ES_P1_0!$A$10:$AQ$100,MATCH(FIXED(K$6,0,TRUE),ES_P1_0!$A$10:$AQ$10,0)+1,FALSE))</f>
        <v/>
      </c>
      <c r="L56" s="232" t="str">
        <f>IF(ISNA(VLOOKUP($A56,ES_P1_0!$A$10:$AQ$100,MATCH(FIXED(L$6,0,TRUE),ES_P1_0!$A$10:$AQ$10,0)+1,FALSE)),"",VLOOKUP($A56,ES_P1_0!$A$10:$AQ$100,MATCH(FIXED(L$6,0,TRUE),ES_P1_0!$A$10:$AQ$10,0)+1,FALSE))</f>
        <v/>
      </c>
      <c r="M56" s="232" t="str">
        <f>IF(ISNA(VLOOKUP($A56,ES_P1_0!$A$10:$AQ$100,MATCH(FIXED(M$6,0,TRUE),ES_P1_0!$A$10:$AQ$10,0)+1,FALSE)),"",VLOOKUP($A56,ES_P1_0!$A$10:$AQ$100,MATCH(FIXED(M$6,0,TRUE),ES_P1_0!$A$10:$AQ$10,0)+1,FALSE))</f>
        <v>b</v>
      </c>
      <c r="N56" s="232" t="str">
        <f>IF(ISNA(VLOOKUP($A56,ES_P1_0!$A$10:$AQ$100,MATCH(FIXED(N$6,0,TRUE),ES_P1_0!$A$10:$AQ$10,0)+1,FALSE)),"",VLOOKUP($A56,ES_P1_0!$A$10:$AQ$100,MATCH(FIXED(N$6,0,TRUE),ES_P1_0!$A$10:$AQ$10,0)+1,FALSE))</f>
        <v/>
      </c>
      <c r="O56" s="232" t="str">
        <f>IF(ISNA(VLOOKUP($A56,ES_P1_0!$A$10:$AQ$100,MATCH(FIXED(O$6,0,TRUE),ES_P1_0!$A$10:$AQ$10,0)+1,FALSE)),"",VLOOKUP($A56,ES_P1_0!$A$10:$AQ$100,MATCH(FIXED(O$6,0,TRUE),ES_P1_0!$A$10:$AQ$10,0)+1,FALSE))</f>
        <v/>
      </c>
      <c r="P56" s="232" t="str">
        <f>IF(ISNA(VLOOKUP($A56,ES_P1_0!$A$10:$AQ$100,MATCH(FIXED(P$6,0,TRUE),ES_P1_0!$A$10:$AQ$10,0)+1,FALSE)),"",VLOOKUP($A56,ES_P1_0!$A$10:$AQ$100,MATCH(FIXED(P$6,0,TRUE),ES_P1_0!$A$10:$AQ$10,0)+1,FALSE))</f>
        <v/>
      </c>
      <c r="Q56" s="232" t="str">
        <f>IF(ISNA(VLOOKUP($A56,ES_P1_0!$A$10:$AQ$100,MATCH(FIXED(Q$6,0,TRUE),ES_P1_0!$A$10:$AQ$10,0)+1,FALSE)),"",VLOOKUP($A56,ES_P1_0!$A$10:$AQ$100,MATCH(FIXED(Q$6,0,TRUE),ES_P1_0!$A$10:$AQ$10,0)+1,FALSE))</f>
        <v/>
      </c>
      <c r="R56" s="232" t="str">
        <f>IF(ISNA(VLOOKUP($A56,ES_P1_0!$A$10:$AQ$100,MATCH(FIXED(R$6,0,TRUE),ES_P1_0!$A$10:$AQ$10,0)+1,FALSE)),"",VLOOKUP($A56,ES_P1_0!$A$10:$AQ$100,MATCH(FIXED(R$6,0,TRUE),ES_P1_0!$A$10:$AQ$10,0)+1,FALSE))</f>
        <v/>
      </c>
      <c r="S56" s="232" t="str">
        <f>IF(ISNA(VLOOKUP($A56,ES_P1_0!$A$10:$AQ$100,MATCH(FIXED(S$6,0,TRUE),ES_P1_0!$A$10:$AQ$10,0)+1,FALSE)),"",VLOOKUP($A56,ES_P1_0!$A$10:$AQ$100,MATCH(FIXED(S$6,0,TRUE),ES_P1_0!$A$10:$AQ$10,0)+1,FALSE))</f>
        <v/>
      </c>
      <c r="T56" s="232" t="str">
        <f>IF(ISNA(VLOOKUP($A56,ES_P1_0!$A$10:$AQ$100,MATCH(FIXED(T$6,0,TRUE),ES_P1_0!$A$10:$AQ$10,0)+1,FALSE)),"",VLOOKUP($A56,ES_P1_0!$A$10:$AQ$100,MATCH(FIXED(T$6,0,TRUE),ES_P1_0!$A$10:$AQ$10,0)+1,FALSE))</f>
        <v/>
      </c>
      <c r="U56" s="232" t="str">
        <f>IF(ISNA(VLOOKUP($A56,ES_P1_0!$A$10:$AQ$100,MATCH(FIXED(U$6,0,TRUE),ES_P1_0!$A$10:$AQ$10,0)+1,FALSE)),"",VLOOKUP($A56,ES_P1_0!$A$10:$AQ$100,MATCH(FIXED(U$6,0,TRUE),ES_P1_0!$A$10:$AQ$10,0)+1,FALSE))</f>
        <v/>
      </c>
      <c r="V56" s="232" t="str">
        <f>IF(ISNA(VLOOKUP($A56,ES_P1_0!$A$10:$AQ$100,MATCH(FIXED(V$6,0,TRUE),ES_P1_0!$A$10:$AQ$10,0)+1,FALSE)),"",VLOOKUP($A56,ES_P1_0!$A$10:$AQ$100,MATCH(FIXED(V$6,0,TRUE),ES_P1_0!$A$10:$AQ$10,0)+1,FALSE))</f>
        <v/>
      </c>
      <c r="W56" s="232" t="str">
        <f>IF(ISNA(VLOOKUP($A56,ES_P1_0!$A$10:$AQ$100,MATCH(FIXED(W$6,0,TRUE),ES_P1_0!$A$10:$AQ$10,0)+1,FALSE)),"",VLOOKUP($A56,ES_P1_0!$A$10:$AQ$100,MATCH(FIXED(W$6,0,TRUE),ES_P1_0!$A$10:$AQ$10,0)+1,FALSE))</f>
        <v/>
      </c>
    </row>
    <row r="57" spans="1:23">
      <c r="A57" s="230" t="str">
        <f>lookup!Z16</f>
        <v>Croatia</v>
      </c>
      <c r="B57" s="232" t="str">
        <f>VLOOKUP(A57,lookup!$Z$2:$AA$77,2,FALSE)</f>
        <v>Κροατία</v>
      </c>
      <c r="C57" s="232" t="str">
        <f>IF(ISNA(VLOOKUP($A57,ES_P1_0!$A$10:$AQ$100,MATCH(FIXED(C$6,0,TRUE),ES_P1_0!$A$10:$AQ$10,0)+1,FALSE)),"",VLOOKUP($A57,ES_P1_0!$A$10:$AQ$100,MATCH(FIXED(C$6,0,TRUE),ES_P1_0!$A$10:$AQ$10,0)+1,FALSE))</f>
        <v/>
      </c>
      <c r="D57" s="232" t="str">
        <f>IF(ISNA(VLOOKUP($A57,ES_P1_0!$A$10:$AQ$100,MATCH(FIXED(D$6,0,TRUE),ES_P1_0!$A$10:$AQ$10,0)+1,FALSE)),"",VLOOKUP($A57,ES_P1_0!$A$10:$AQ$100,MATCH(FIXED(D$6,0,TRUE),ES_P1_0!$A$10:$AQ$10,0)+1,FALSE))</f>
        <v/>
      </c>
      <c r="E57" s="232" t="str">
        <f>IF(ISNA(VLOOKUP($A57,ES_P1_0!$A$10:$AQ$100,MATCH(FIXED(E$6,0,TRUE),ES_P1_0!$A$10:$AQ$10,0)+1,FALSE)),"",VLOOKUP($A57,ES_P1_0!$A$10:$AQ$100,MATCH(FIXED(E$6,0,TRUE),ES_P1_0!$A$10:$AQ$10,0)+1,FALSE))</f>
        <v/>
      </c>
      <c r="F57" s="232" t="str">
        <f>IF(ISNA(VLOOKUP($A57,ES_P1_0!$A$10:$AQ$100,MATCH(FIXED(F$6,0,TRUE),ES_P1_0!$A$10:$AQ$10,0)+1,FALSE)),"",VLOOKUP($A57,ES_P1_0!$A$10:$AQ$100,MATCH(FIXED(F$6,0,TRUE),ES_P1_0!$A$10:$AQ$10,0)+1,FALSE))</f>
        <v/>
      </c>
      <c r="G57" s="232" t="str">
        <f>IF(ISNA(VLOOKUP($A57,ES_P1_0!$A$10:$AQ$100,MATCH(FIXED(G$6,0,TRUE),ES_P1_0!$A$10:$AQ$10,0)+1,FALSE)),"",VLOOKUP($A57,ES_P1_0!$A$10:$AQ$100,MATCH(FIXED(G$6,0,TRUE),ES_P1_0!$A$10:$AQ$10,0)+1,FALSE))</f>
        <v/>
      </c>
      <c r="H57" s="232" t="str">
        <f>IF(ISNA(VLOOKUP($A57,ES_P1_0!$A$10:$AQ$100,MATCH(FIXED(H$6,0,TRUE),ES_P1_0!$A$10:$AQ$10,0)+1,FALSE)),"",VLOOKUP($A57,ES_P1_0!$A$10:$AQ$100,MATCH(FIXED(H$6,0,TRUE),ES_P1_0!$A$10:$AQ$10,0)+1,FALSE))</f>
        <v/>
      </c>
      <c r="I57" s="232" t="str">
        <f>IF(ISNA(VLOOKUP($A57,ES_P1_0!$A$10:$AQ$100,MATCH(FIXED(I$6,0,TRUE),ES_P1_0!$A$10:$AQ$10,0)+1,FALSE)),"",VLOOKUP($A57,ES_P1_0!$A$10:$AQ$100,MATCH(FIXED(I$6,0,TRUE),ES_P1_0!$A$10:$AQ$10,0)+1,FALSE))</f>
        <v/>
      </c>
      <c r="J57" s="232" t="str">
        <f>IF(ISNA(VLOOKUP($A57,ES_P1_0!$A$10:$AQ$100,MATCH(FIXED(J$6,0,TRUE),ES_P1_0!$A$10:$AQ$10,0)+1,FALSE)),"",VLOOKUP($A57,ES_P1_0!$A$10:$AQ$100,MATCH(FIXED(J$6,0,TRUE),ES_P1_0!$A$10:$AQ$10,0)+1,FALSE))</f>
        <v/>
      </c>
      <c r="K57" s="232" t="str">
        <f>IF(ISNA(VLOOKUP($A57,ES_P1_0!$A$10:$AQ$100,MATCH(FIXED(K$6,0,TRUE),ES_P1_0!$A$10:$AQ$10,0)+1,FALSE)),"",VLOOKUP($A57,ES_P1_0!$A$10:$AQ$100,MATCH(FIXED(K$6,0,TRUE),ES_P1_0!$A$10:$AQ$10,0)+1,FALSE))</f>
        <v/>
      </c>
      <c r="L57" s="232" t="str">
        <f>IF(ISNA(VLOOKUP($A57,ES_P1_0!$A$10:$AQ$100,MATCH(FIXED(L$6,0,TRUE),ES_P1_0!$A$10:$AQ$10,0)+1,FALSE)),"",VLOOKUP($A57,ES_P1_0!$A$10:$AQ$100,MATCH(FIXED(L$6,0,TRUE),ES_P1_0!$A$10:$AQ$10,0)+1,FALSE))</f>
        <v/>
      </c>
      <c r="M57" s="232" t="str">
        <f>IF(ISNA(VLOOKUP($A57,ES_P1_0!$A$10:$AQ$100,MATCH(FIXED(M$6,0,TRUE),ES_P1_0!$A$10:$AQ$10,0)+1,FALSE)),"",VLOOKUP($A57,ES_P1_0!$A$10:$AQ$100,MATCH(FIXED(M$6,0,TRUE),ES_P1_0!$A$10:$AQ$10,0)+1,FALSE))</f>
        <v>b</v>
      </c>
      <c r="N57" s="232" t="str">
        <f>IF(ISNA(VLOOKUP($A57,ES_P1_0!$A$10:$AQ$100,MATCH(FIXED(N$6,0,TRUE),ES_P1_0!$A$10:$AQ$10,0)+1,FALSE)),"",VLOOKUP($A57,ES_P1_0!$A$10:$AQ$100,MATCH(FIXED(N$6,0,TRUE),ES_P1_0!$A$10:$AQ$10,0)+1,FALSE))</f>
        <v/>
      </c>
      <c r="O57" s="232" t="str">
        <f>IF(ISNA(VLOOKUP($A57,ES_P1_0!$A$10:$AQ$100,MATCH(FIXED(O$6,0,TRUE),ES_P1_0!$A$10:$AQ$10,0)+1,FALSE)),"",VLOOKUP($A57,ES_P1_0!$A$10:$AQ$100,MATCH(FIXED(O$6,0,TRUE),ES_P1_0!$A$10:$AQ$10,0)+1,FALSE))</f>
        <v/>
      </c>
      <c r="P57" s="232" t="str">
        <f>IF(ISNA(VLOOKUP($A57,ES_P1_0!$A$10:$AQ$100,MATCH(FIXED(P$6,0,TRUE),ES_P1_0!$A$10:$AQ$10,0)+1,FALSE)),"",VLOOKUP($A57,ES_P1_0!$A$10:$AQ$100,MATCH(FIXED(P$6,0,TRUE),ES_P1_0!$A$10:$AQ$10,0)+1,FALSE))</f>
        <v/>
      </c>
      <c r="Q57" s="232" t="str">
        <f>IF(ISNA(VLOOKUP($A57,ES_P1_0!$A$10:$AQ$100,MATCH(FIXED(Q$6,0,TRUE),ES_P1_0!$A$10:$AQ$10,0)+1,FALSE)),"",VLOOKUP($A57,ES_P1_0!$A$10:$AQ$100,MATCH(FIXED(Q$6,0,TRUE),ES_P1_0!$A$10:$AQ$10,0)+1,FALSE))</f>
        <v/>
      </c>
      <c r="R57" s="232" t="str">
        <f>IF(ISNA(VLOOKUP($A57,ES_P1_0!$A$10:$AQ$100,MATCH(FIXED(R$6,0,TRUE),ES_P1_0!$A$10:$AQ$10,0)+1,FALSE)),"",VLOOKUP($A57,ES_P1_0!$A$10:$AQ$100,MATCH(FIXED(R$6,0,TRUE),ES_P1_0!$A$10:$AQ$10,0)+1,FALSE))</f>
        <v/>
      </c>
      <c r="S57" s="232" t="str">
        <f>IF(ISNA(VLOOKUP($A57,ES_P1_0!$A$10:$AQ$100,MATCH(FIXED(S$6,0,TRUE),ES_P1_0!$A$10:$AQ$10,0)+1,FALSE)),"",VLOOKUP($A57,ES_P1_0!$A$10:$AQ$100,MATCH(FIXED(S$6,0,TRUE),ES_P1_0!$A$10:$AQ$10,0)+1,FALSE))</f>
        <v/>
      </c>
      <c r="T57" s="232" t="str">
        <f>IF(ISNA(VLOOKUP($A57,ES_P1_0!$A$10:$AQ$100,MATCH(FIXED(T$6,0,TRUE),ES_P1_0!$A$10:$AQ$10,0)+1,FALSE)),"",VLOOKUP($A57,ES_P1_0!$A$10:$AQ$100,MATCH(FIXED(T$6,0,TRUE),ES_P1_0!$A$10:$AQ$10,0)+1,FALSE))</f>
        <v/>
      </c>
      <c r="U57" s="232" t="str">
        <f>IF(ISNA(VLOOKUP($A57,ES_P1_0!$A$10:$AQ$100,MATCH(FIXED(U$6,0,TRUE),ES_P1_0!$A$10:$AQ$10,0)+1,FALSE)),"",VLOOKUP($A57,ES_P1_0!$A$10:$AQ$100,MATCH(FIXED(U$6,0,TRUE),ES_P1_0!$A$10:$AQ$10,0)+1,FALSE))</f>
        <v/>
      </c>
      <c r="V57" s="232" t="str">
        <f>IF(ISNA(VLOOKUP($A57,ES_P1_0!$A$10:$AQ$100,MATCH(FIXED(V$6,0,TRUE),ES_P1_0!$A$10:$AQ$10,0)+1,FALSE)),"",VLOOKUP($A57,ES_P1_0!$A$10:$AQ$100,MATCH(FIXED(V$6,0,TRUE),ES_P1_0!$A$10:$AQ$10,0)+1,FALSE))</f>
        <v/>
      </c>
      <c r="W57" s="232" t="str">
        <f>IF(ISNA(VLOOKUP($A57,ES_P1_0!$A$10:$AQ$100,MATCH(FIXED(W$6,0,TRUE),ES_P1_0!$A$10:$AQ$10,0)+1,FALSE)),"",VLOOKUP($A57,ES_P1_0!$A$10:$AQ$100,MATCH(FIXED(W$6,0,TRUE),ES_P1_0!$A$10:$AQ$10,0)+1,FALSE))</f>
        <v/>
      </c>
    </row>
    <row r="58" spans="1:23">
      <c r="A58" s="230" t="str">
        <f>lookup!Z17</f>
        <v>Italy</v>
      </c>
      <c r="B58" s="232" t="str">
        <f>VLOOKUP(A58,lookup!$Z$2:$AA$77,2,FALSE)</f>
        <v>Ιταλία</v>
      </c>
      <c r="C58" s="232" t="str">
        <f>IF(ISNA(VLOOKUP($A58,ES_P1_0!$A$10:$AQ$100,MATCH(FIXED(C$6,0,TRUE),ES_P1_0!$A$10:$AQ$10,0)+1,FALSE)),"",VLOOKUP($A58,ES_P1_0!$A$10:$AQ$100,MATCH(FIXED(C$6,0,TRUE),ES_P1_0!$A$10:$AQ$10,0)+1,FALSE))</f>
        <v/>
      </c>
      <c r="D58" s="232" t="str">
        <f>IF(ISNA(VLOOKUP($A58,ES_P1_0!$A$10:$AQ$100,MATCH(FIXED(D$6,0,TRUE),ES_P1_0!$A$10:$AQ$10,0)+1,FALSE)),"",VLOOKUP($A58,ES_P1_0!$A$10:$AQ$100,MATCH(FIXED(D$6,0,TRUE),ES_P1_0!$A$10:$AQ$10,0)+1,FALSE))</f>
        <v/>
      </c>
      <c r="E58" s="232" t="str">
        <f>IF(ISNA(VLOOKUP($A58,ES_P1_0!$A$10:$AQ$100,MATCH(FIXED(E$6,0,TRUE),ES_P1_0!$A$10:$AQ$10,0)+1,FALSE)),"",VLOOKUP($A58,ES_P1_0!$A$10:$AQ$100,MATCH(FIXED(E$6,0,TRUE),ES_P1_0!$A$10:$AQ$10,0)+1,FALSE))</f>
        <v/>
      </c>
      <c r="F58" s="232" t="str">
        <f>IF(ISNA(VLOOKUP($A58,ES_P1_0!$A$10:$AQ$100,MATCH(FIXED(F$6,0,TRUE),ES_P1_0!$A$10:$AQ$10,0)+1,FALSE)),"",VLOOKUP($A58,ES_P1_0!$A$10:$AQ$100,MATCH(FIXED(F$6,0,TRUE),ES_P1_0!$A$10:$AQ$10,0)+1,FALSE))</f>
        <v/>
      </c>
      <c r="G58" s="232" t="str">
        <f>IF(ISNA(VLOOKUP($A58,ES_P1_0!$A$10:$AQ$100,MATCH(FIXED(G$6,0,TRUE),ES_P1_0!$A$10:$AQ$10,0)+1,FALSE)),"",VLOOKUP($A58,ES_P1_0!$A$10:$AQ$100,MATCH(FIXED(G$6,0,TRUE),ES_P1_0!$A$10:$AQ$10,0)+1,FALSE))</f>
        <v/>
      </c>
      <c r="H58" s="232" t="str">
        <f>IF(ISNA(VLOOKUP($A58,ES_P1_0!$A$10:$AQ$100,MATCH(FIXED(H$6,0,TRUE),ES_P1_0!$A$10:$AQ$10,0)+1,FALSE)),"",VLOOKUP($A58,ES_P1_0!$A$10:$AQ$100,MATCH(FIXED(H$6,0,TRUE),ES_P1_0!$A$10:$AQ$10,0)+1,FALSE))</f>
        <v/>
      </c>
      <c r="I58" s="232" t="str">
        <f>IF(ISNA(VLOOKUP($A58,ES_P1_0!$A$10:$AQ$100,MATCH(FIXED(I$6,0,TRUE),ES_P1_0!$A$10:$AQ$10,0)+1,FALSE)),"",VLOOKUP($A58,ES_P1_0!$A$10:$AQ$100,MATCH(FIXED(I$6,0,TRUE),ES_P1_0!$A$10:$AQ$10,0)+1,FALSE))</f>
        <v/>
      </c>
      <c r="J58" s="232" t="str">
        <f>IF(ISNA(VLOOKUP($A58,ES_P1_0!$A$10:$AQ$100,MATCH(FIXED(J$6,0,TRUE),ES_P1_0!$A$10:$AQ$10,0)+1,FALSE)),"",VLOOKUP($A58,ES_P1_0!$A$10:$AQ$100,MATCH(FIXED(J$6,0,TRUE),ES_P1_0!$A$10:$AQ$10,0)+1,FALSE))</f>
        <v/>
      </c>
      <c r="K58" s="232" t="str">
        <f>IF(ISNA(VLOOKUP($A58,ES_P1_0!$A$10:$AQ$100,MATCH(FIXED(K$6,0,TRUE),ES_P1_0!$A$10:$AQ$10,0)+1,FALSE)),"",VLOOKUP($A58,ES_P1_0!$A$10:$AQ$100,MATCH(FIXED(K$6,0,TRUE),ES_P1_0!$A$10:$AQ$10,0)+1,FALSE))</f>
        <v/>
      </c>
      <c r="L58" s="232" t="str">
        <f>IF(ISNA(VLOOKUP($A58,ES_P1_0!$A$10:$AQ$100,MATCH(FIXED(L$6,0,TRUE),ES_P1_0!$A$10:$AQ$10,0)+1,FALSE)),"",VLOOKUP($A58,ES_P1_0!$A$10:$AQ$100,MATCH(FIXED(L$6,0,TRUE),ES_P1_0!$A$10:$AQ$10,0)+1,FALSE))</f>
        <v/>
      </c>
      <c r="M58" s="232" t="str">
        <f>IF(ISNA(VLOOKUP($A58,ES_P1_0!$A$10:$AQ$100,MATCH(FIXED(M$6,0,TRUE),ES_P1_0!$A$10:$AQ$10,0)+1,FALSE)),"",VLOOKUP($A58,ES_P1_0!$A$10:$AQ$100,MATCH(FIXED(M$6,0,TRUE),ES_P1_0!$A$10:$AQ$10,0)+1,FALSE))</f>
        <v>b</v>
      </c>
      <c r="N58" s="232" t="str">
        <f>IF(ISNA(VLOOKUP($A58,ES_P1_0!$A$10:$AQ$100,MATCH(FIXED(N$6,0,TRUE),ES_P1_0!$A$10:$AQ$10,0)+1,FALSE)),"",VLOOKUP($A58,ES_P1_0!$A$10:$AQ$100,MATCH(FIXED(N$6,0,TRUE),ES_P1_0!$A$10:$AQ$10,0)+1,FALSE))</f>
        <v/>
      </c>
      <c r="O58" s="232" t="str">
        <f>IF(ISNA(VLOOKUP($A58,ES_P1_0!$A$10:$AQ$100,MATCH(FIXED(O$6,0,TRUE),ES_P1_0!$A$10:$AQ$10,0)+1,FALSE)),"",VLOOKUP($A58,ES_P1_0!$A$10:$AQ$100,MATCH(FIXED(O$6,0,TRUE),ES_P1_0!$A$10:$AQ$10,0)+1,FALSE))</f>
        <v/>
      </c>
      <c r="P58" s="232" t="str">
        <f>IF(ISNA(VLOOKUP($A58,ES_P1_0!$A$10:$AQ$100,MATCH(FIXED(P$6,0,TRUE),ES_P1_0!$A$10:$AQ$10,0)+1,FALSE)),"",VLOOKUP($A58,ES_P1_0!$A$10:$AQ$100,MATCH(FIXED(P$6,0,TRUE),ES_P1_0!$A$10:$AQ$10,0)+1,FALSE))</f>
        <v/>
      </c>
      <c r="Q58" s="232" t="str">
        <f>IF(ISNA(VLOOKUP($A58,ES_P1_0!$A$10:$AQ$100,MATCH(FIXED(Q$6,0,TRUE),ES_P1_0!$A$10:$AQ$10,0)+1,FALSE)),"",VLOOKUP($A58,ES_P1_0!$A$10:$AQ$100,MATCH(FIXED(Q$6,0,TRUE),ES_P1_0!$A$10:$AQ$10,0)+1,FALSE))</f>
        <v/>
      </c>
      <c r="R58" s="232" t="str">
        <f>IF(ISNA(VLOOKUP($A58,ES_P1_0!$A$10:$AQ$100,MATCH(FIXED(R$6,0,TRUE),ES_P1_0!$A$10:$AQ$10,0)+1,FALSE)),"",VLOOKUP($A58,ES_P1_0!$A$10:$AQ$100,MATCH(FIXED(R$6,0,TRUE),ES_P1_0!$A$10:$AQ$10,0)+1,FALSE))</f>
        <v/>
      </c>
      <c r="S58" s="232" t="str">
        <f>IF(ISNA(VLOOKUP($A58,ES_P1_0!$A$10:$AQ$100,MATCH(FIXED(S$6,0,TRUE),ES_P1_0!$A$10:$AQ$10,0)+1,FALSE)),"",VLOOKUP($A58,ES_P1_0!$A$10:$AQ$100,MATCH(FIXED(S$6,0,TRUE),ES_P1_0!$A$10:$AQ$10,0)+1,FALSE))</f>
        <v/>
      </c>
      <c r="T58" s="232" t="str">
        <f>IF(ISNA(VLOOKUP($A58,ES_P1_0!$A$10:$AQ$100,MATCH(FIXED(T$6,0,TRUE),ES_P1_0!$A$10:$AQ$10,0)+1,FALSE)),"",VLOOKUP($A58,ES_P1_0!$A$10:$AQ$100,MATCH(FIXED(T$6,0,TRUE),ES_P1_0!$A$10:$AQ$10,0)+1,FALSE))</f>
        <v/>
      </c>
      <c r="U58" s="232" t="str">
        <f>IF(ISNA(VLOOKUP($A58,ES_P1_0!$A$10:$AQ$100,MATCH(FIXED(U$6,0,TRUE),ES_P1_0!$A$10:$AQ$10,0)+1,FALSE)),"",VLOOKUP($A58,ES_P1_0!$A$10:$AQ$100,MATCH(FIXED(U$6,0,TRUE),ES_P1_0!$A$10:$AQ$10,0)+1,FALSE))</f>
        <v/>
      </c>
      <c r="V58" s="232" t="str">
        <f>IF(ISNA(VLOOKUP($A58,ES_P1_0!$A$10:$AQ$100,MATCH(FIXED(V$6,0,TRUE),ES_P1_0!$A$10:$AQ$10,0)+1,FALSE)),"",VLOOKUP($A58,ES_P1_0!$A$10:$AQ$100,MATCH(FIXED(V$6,0,TRUE),ES_P1_0!$A$10:$AQ$10,0)+1,FALSE))</f>
        <v/>
      </c>
      <c r="W58" s="232" t="str">
        <f>IF(ISNA(VLOOKUP($A58,ES_P1_0!$A$10:$AQ$100,MATCH(FIXED(W$6,0,TRUE),ES_P1_0!$A$10:$AQ$10,0)+1,FALSE)),"",VLOOKUP($A58,ES_P1_0!$A$10:$AQ$100,MATCH(FIXED(W$6,0,TRUE),ES_P1_0!$A$10:$AQ$10,0)+1,FALSE))</f>
        <v/>
      </c>
    </row>
    <row r="59" spans="1:23">
      <c r="A59" s="230" t="str">
        <f>lookup!Z18</f>
        <v>Cyprus</v>
      </c>
      <c r="B59" s="232" t="str">
        <f>VLOOKUP(A59,lookup!$Z$2:$AA$77,2,FALSE)</f>
        <v>Κύπρος</v>
      </c>
      <c r="C59" s="232" t="str">
        <f>IF(ISNA(VLOOKUP($A59,ES_P1_0!$A$10:$AQ$100,MATCH(FIXED(C$6,0,TRUE),ES_P1_0!$A$10:$AQ$10,0)+1,FALSE)),"",VLOOKUP($A59,ES_P1_0!$A$10:$AQ$100,MATCH(FIXED(C$6,0,TRUE),ES_P1_0!$A$10:$AQ$10,0)+1,FALSE))</f>
        <v/>
      </c>
      <c r="D59" s="232" t="str">
        <f>IF(ISNA(VLOOKUP($A59,ES_P1_0!$A$10:$AQ$100,MATCH(FIXED(D$6,0,TRUE),ES_P1_0!$A$10:$AQ$10,0)+1,FALSE)),"",VLOOKUP($A59,ES_P1_0!$A$10:$AQ$100,MATCH(FIXED(D$6,0,TRUE),ES_P1_0!$A$10:$AQ$10,0)+1,FALSE))</f>
        <v/>
      </c>
      <c r="E59" s="232" t="str">
        <f>IF(ISNA(VLOOKUP($A59,ES_P1_0!$A$10:$AQ$100,MATCH(FIXED(E$6,0,TRUE),ES_P1_0!$A$10:$AQ$10,0)+1,FALSE)),"",VLOOKUP($A59,ES_P1_0!$A$10:$AQ$100,MATCH(FIXED(E$6,0,TRUE),ES_P1_0!$A$10:$AQ$10,0)+1,FALSE))</f>
        <v/>
      </c>
      <c r="F59" s="232" t="str">
        <f>IF(ISNA(VLOOKUP($A59,ES_P1_0!$A$10:$AQ$100,MATCH(FIXED(F$6,0,TRUE),ES_P1_0!$A$10:$AQ$10,0)+1,FALSE)),"",VLOOKUP($A59,ES_P1_0!$A$10:$AQ$100,MATCH(FIXED(F$6,0,TRUE),ES_P1_0!$A$10:$AQ$10,0)+1,FALSE))</f>
        <v/>
      </c>
      <c r="G59" s="232" t="str">
        <f>IF(ISNA(VLOOKUP($A59,ES_P1_0!$A$10:$AQ$100,MATCH(FIXED(G$6,0,TRUE),ES_P1_0!$A$10:$AQ$10,0)+1,FALSE)),"",VLOOKUP($A59,ES_P1_0!$A$10:$AQ$100,MATCH(FIXED(G$6,0,TRUE),ES_P1_0!$A$10:$AQ$10,0)+1,FALSE))</f>
        <v/>
      </c>
      <c r="H59" s="232" t="str">
        <f>IF(ISNA(VLOOKUP($A59,ES_P1_0!$A$10:$AQ$100,MATCH(FIXED(H$6,0,TRUE),ES_P1_0!$A$10:$AQ$10,0)+1,FALSE)),"",VLOOKUP($A59,ES_P1_0!$A$10:$AQ$100,MATCH(FIXED(H$6,0,TRUE),ES_P1_0!$A$10:$AQ$10,0)+1,FALSE))</f>
        <v/>
      </c>
      <c r="I59" s="232" t="str">
        <f>IF(ISNA(VLOOKUP($A59,ES_P1_0!$A$10:$AQ$100,MATCH(FIXED(I$6,0,TRUE),ES_P1_0!$A$10:$AQ$10,0)+1,FALSE)),"",VLOOKUP($A59,ES_P1_0!$A$10:$AQ$100,MATCH(FIXED(I$6,0,TRUE),ES_P1_0!$A$10:$AQ$10,0)+1,FALSE))</f>
        <v/>
      </c>
      <c r="J59" s="232" t="str">
        <f>IF(ISNA(VLOOKUP($A59,ES_P1_0!$A$10:$AQ$100,MATCH(FIXED(J$6,0,TRUE),ES_P1_0!$A$10:$AQ$10,0)+1,FALSE)),"",VLOOKUP($A59,ES_P1_0!$A$10:$AQ$100,MATCH(FIXED(J$6,0,TRUE),ES_P1_0!$A$10:$AQ$10,0)+1,FALSE))</f>
        <v/>
      </c>
      <c r="K59" s="232" t="str">
        <f>IF(ISNA(VLOOKUP($A59,ES_P1_0!$A$10:$AQ$100,MATCH(FIXED(K$6,0,TRUE),ES_P1_0!$A$10:$AQ$10,0)+1,FALSE)),"",VLOOKUP($A59,ES_P1_0!$A$10:$AQ$100,MATCH(FIXED(K$6,0,TRUE),ES_P1_0!$A$10:$AQ$10,0)+1,FALSE))</f>
        <v/>
      </c>
      <c r="L59" s="232" t="str">
        <f>IF(ISNA(VLOOKUP($A59,ES_P1_0!$A$10:$AQ$100,MATCH(FIXED(L$6,0,TRUE),ES_P1_0!$A$10:$AQ$10,0)+1,FALSE)),"",VLOOKUP($A59,ES_P1_0!$A$10:$AQ$100,MATCH(FIXED(L$6,0,TRUE),ES_P1_0!$A$10:$AQ$10,0)+1,FALSE))</f>
        <v/>
      </c>
      <c r="M59" s="232" t="str">
        <f>IF(ISNA(VLOOKUP($A59,ES_P1_0!$A$10:$AQ$100,MATCH(FIXED(M$6,0,TRUE),ES_P1_0!$A$10:$AQ$10,0)+1,FALSE)),"",VLOOKUP($A59,ES_P1_0!$A$10:$AQ$100,MATCH(FIXED(M$6,0,TRUE),ES_P1_0!$A$10:$AQ$10,0)+1,FALSE))</f>
        <v>b</v>
      </c>
      <c r="N59" s="232" t="str">
        <f>IF(ISNA(VLOOKUP($A59,ES_P1_0!$A$10:$AQ$100,MATCH(FIXED(N$6,0,TRUE),ES_P1_0!$A$10:$AQ$10,0)+1,FALSE)),"",VLOOKUP($A59,ES_P1_0!$A$10:$AQ$100,MATCH(FIXED(N$6,0,TRUE),ES_P1_0!$A$10:$AQ$10,0)+1,FALSE))</f>
        <v/>
      </c>
      <c r="O59" s="232" t="str">
        <f>IF(ISNA(VLOOKUP($A59,ES_P1_0!$A$10:$AQ$100,MATCH(FIXED(O$6,0,TRUE),ES_P1_0!$A$10:$AQ$10,0)+1,FALSE)),"",VLOOKUP($A59,ES_P1_0!$A$10:$AQ$100,MATCH(FIXED(O$6,0,TRUE),ES_P1_0!$A$10:$AQ$10,0)+1,FALSE))</f>
        <v/>
      </c>
      <c r="P59" s="232" t="str">
        <f>IF(ISNA(VLOOKUP($A59,ES_P1_0!$A$10:$AQ$100,MATCH(FIXED(P$6,0,TRUE),ES_P1_0!$A$10:$AQ$10,0)+1,FALSE)),"",VLOOKUP($A59,ES_P1_0!$A$10:$AQ$100,MATCH(FIXED(P$6,0,TRUE),ES_P1_0!$A$10:$AQ$10,0)+1,FALSE))</f>
        <v/>
      </c>
      <c r="Q59" s="232" t="str">
        <f>IF(ISNA(VLOOKUP($A59,ES_P1_0!$A$10:$AQ$100,MATCH(FIXED(Q$6,0,TRUE),ES_P1_0!$A$10:$AQ$10,0)+1,FALSE)),"",VLOOKUP($A59,ES_P1_0!$A$10:$AQ$100,MATCH(FIXED(Q$6,0,TRUE),ES_P1_0!$A$10:$AQ$10,0)+1,FALSE))</f>
        <v/>
      </c>
      <c r="R59" s="232" t="str">
        <f>IF(ISNA(VLOOKUP($A59,ES_P1_0!$A$10:$AQ$100,MATCH(FIXED(R$6,0,TRUE),ES_P1_0!$A$10:$AQ$10,0)+1,FALSE)),"",VLOOKUP($A59,ES_P1_0!$A$10:$AQ$100,MATCH(FIXED(R$6,0,TRUE),ES_P1_0!$A$10:$AQ$10,0)+1,FALSE))</f>
        <v/>
      </c>
      <c r="S59" s="232" t="str">
        <f>IF(ISNA(VLOOKUP($A59,ES_P1_0!$A$10:$AQ$100,MATCH(FIXED(S$6,0,TRUE),ES_P1_0!$A$10:$AQ$10,0)+1,FALSE)),"",VLOOKUP($A59,ES_P1_0!$A$10:$AQ$100,MATCH(FIXED(S$6,0,TRUE),ES_P1_0!$A$10:$AQ$10,0)+1,FALSE))</f>
        <v/>
      </c>
      <c r="T59" s="232" t="str">
        <f>IF(ISNA(VLOOKUP($A59,ES_P1_0!$A$10:$AQ$100,MATCH(FIXED(T$6,0,TRUE),ES_P1_0!$A$10:$AQ$10,0)+1,FALSE)),"",VLOOKUP($A59,ES_P1_0!$A$10:$AQ$100,MATCH(FIXED(T$6,0,TRUE),ES_P1_0!$A$10:$AQ$10,0)+1,FALSE))</f>
        <v/>
      </c>
      <c r="U59" s="232" t="str">
        <f>IF(ISNA(VLOOKUP($A59,ES_P1_0!$A$10:$AQ$100,MATCH(FIXED(U$6,0,TRUE),ES_P1_0!$A$10:$AQ$10,0)+1,FALSE)),"",VLOOKUP($A59,ES_P1_0!$A$10:$AQ$100,MATCH(FIXED(U$6,0,TRUE),ES_P1_0!$A$10:$AQ$10,0)+1,FALSE))</f>
        <v/>
      </c>
      <c r="V59" s="232" t="str">
        <f>IF(ISNA(VLOOKUP($A59,ES_P1_0!$A$10:$AQ$100,MATCH(FIXED(V$6,0,TRUE),ES_P1_0!$A$10:$AQ$10,0)+1,FALSE)),"",VLOOKUP($A59,ES_P1_0!$A$10:$AQ$100,MATCH(FIXED(V$6,0,TRUE),ES_P1_0!$A$10:$AQ$10,0)+1,FALSE))</f>
        <v/>
      </c>
      <c r="W59" s="232" t="str">
        <f>IF(ISNA(VLOOKUP($A59,ES_P1_0!$A$10:$AQ$100,MATCH(FIXED(W$6,0,TRUE),ES_P1_0!$A$10:$AQ$10,0)+1,FALSE)),"",VLOOKUP($A59,ES_P1_0!$A$10:$AQ$100,MATCH(FIXED(W$6,0,TRUE),ES_P1_0!$A$10:$AQ$10,0)+1,FALSE))</f>
        <v/>
      </c>
    </row>
    <row r="60" spans="1:23">
      <c r="A60" s="230" t="str">
        <f>lookup!Z19</f>
        <v>Latvia</v>
      </c>
      <c r="B60" s="232" t="str">
        <f>VLOOKUP(A60,lookup!$Z$2:$AA$77,2,FALSE)</f>
        <v>Λετονία</v>
      </c>
      <c r="C60" s="232" t="str">
        <f>IF(ISNA(VLOOKUP($A60,ES_P1_0!$A$10:$AQ$100,MATCH(FIXED(C$6,0,TRUE),ES_P1_0!$A$10:$AQ$10,0)+1,FALSE)),"",VLOOKUP($A60,ES_P1_0!$A$10:$AQ$100,MATCH(FIXED(C$6,0,TRUE),ES_P1_0!$A$10:$AQ$10,0)+1,FALSE))</f>
        <v/>
      </c>
      <c r="D60" s="232" t="str">
        <f>IF(ISNA(VLOOKUP($A60,ES_P1_0!$A$10:$AQ$100,MATCH(FIXED(D$6,0,TRUE),ES_P1_0!$A$10:$AQ$10,0)+1,FALSE)),"",VLOOKUP($A60,ES_P1_0!$A$10:$AQ$100,MATCH(FIXED(D$6,0,TRUE),ES_P1_0!$A$10:$AQ$10,0)+1,FALSE))</f>
        <v/>
      </c>
      <c r="E60" s="232" t="str">
        <f>IF(ISNA(VLOOKUP($A60,ES_P1_0!$A$10:$AQ$100,MATCH(FIXED(E$6,0,TRUE),ES_P1_0!$A$10:$AQ$10,0)+1,FALSE)),"",VLOOKUP($A60,ES_P1_0!$A$10:$AQ$100,MATCH(FIXED(E$6,0,TRUE),ES_P1_0!$A$10:$AQ$10,0)+1,FALSE))</f>
        <v/>
      </c>
      <c r="F60" s="232" t="str">
        <f>IF(ISNA(VLOOKUP($A60,ES_P1_0!$A$10:$AQ$100,MATCH(FIXED(F$6,0,TRUE),ES_P1_0!$A$10:$AQ$10,0)+1,FALSE)),"",VLOOKUP($A60,ES_P1_0!$A$10:$AQ$100,MATCH(FIXED(F$6,0,TRUE),ES_P1_0!$A$10:$AQ$10,0)+1,FALSE))</f>
        <v/>
      </c>
      <c r="G60" s="232" t="str">
        <f>IF(ISNA(VLOOKUP($A60,ES_P1_0!$A$10:$AQ$100,MATCH(FIXED(G$6,0,TRUE),ES_P1_0!$A$10:$AQ$10,0)+1,FALSE)),"",VLOOKUP($A60,ES_P1_0!$A$10:$AQ$100,MATCH(FIXED(G$6,0,TRUE),ES_P1_0!$A$10:$AQ$10,0)+1,FALSE))</f>
        <v/>
      </c>
      <c r="H60" s="232" t="str">
        <f>IF(ISNA(VLOOKUP($A60,ES_P1_0!$A$10:$AQ$100,MATCH(FIXED(H$6,0,TRUE),ES_P1_0!$A$10:$AQ$10,0)+1,FALSE)),"",VLOOKUP($A60,ES_P1_0!$A$10:$AQ$100,MATCH(FIXED(H$6,0,TRUE),ES_P1_0!$A$10:$AQ$10,0)+1,FALSE))</f>
        <v/>
      </c>
      <c r="I60" s="232" t="str">
        <f>IF(ISNA(VLOOKUP($A60,ES_P1_0!$A$10:$AQ$100,MATCH(FIXED(I$6,0,TRUE),ES_P1_0!$A$10:$AQ$10,0)+1,FALSE)),"",VLOOKUP($A60,ES_P1_0!$A$10:$AQ$100,MATCH(FIXED(I$6,0,TRUE),ES_P1_0!$A$10:$AQ$10,0)+1,FALSE))</f>
        <v/>
      </c>
      <c r="J60" s="232" t="str">
        <f>IF(ISNA(VLOOKUP($A60,ES_P1_0!$A$10:$AQ$100,MATCH(FIXED(J$6,0,TRUE),ES_P1_0!$A$10:$AQ$10,0)+1,FALSE)),"",VLOOKUP($A60,ES_P1_0!$A$10:$AQ$100,MATCH(FIXED(J$6,0,TRUE),ES_P1_0!$A$10:$AQ$10,0)+1,FALSE))</f>
        <v/>
      </c>
      <c r="K60" s="232" t="str">
        <f>IF(ISNA(VLOOKUP($A60,ES_P1_0!$A$10:$AQ$100,MATCH(FIXED(K$6,0,TRUE),ES_P1_0!$A$10:$AQ$10,0)+1,FALSE)),"",VLOOKUP($A60,ES_P1_0!$A$10:$AQ$100,MATCH(FIXED(K$6,0,TRUE),ES_P1_0!$A$10:$AQ$10,0)+1,FALSE))</f>
        <v/>
      </c>
      <c r="L60" s="232" t="str">
        <f>IF(ISNA(VLOOKUP($A60,ES_P1_0!$A$10:$AQ$100,MATCH(FIXED(L$6,0,TRUE),ES_P1_0!$A$10:$AQ$10,0)+1,FALSE)),"",VLOOKUP($A60,ES_P1_0!$A$10:$AQ$100,MATCH(FIXED(L$6,0,TRUE),ES_P1_0!$A$10:$AQ$10,0)+1,FALSE))</f>
        <v/>
      </c>
      <c r="M60" s="232" t="str">
        <f>IF(ISNA(VLOOKUP($A60,ES_P1_0!$A$10:$AQ$100,MATCH(FIXED(M$6,0,TRUE),ES_P1_0!$A$10:$AQ$10,0)+1,FALSE)),"",VLOOKUP($A60,ES_P1_0!$A$10:$AQ$100,MATCH(FIXED(M$6,0,TRUE),ES_P1_0!$A$10:$AQ$10,0)+1,FALSE))</f>
        <v>b</v>
      </c>
      <c r="N60" s="232" t="str">
        <f>IF(ISNA(VLOOKUP($A60,ES_P1_0!$A$10:$AQ$100,MATCH(FIXED(N$6,0,TRUE),ES_P1_0!$A$10:$AQ$10,0)+1,FALSE)),"",VLOOKUP($A60,ES_P1_0!$A$10:$AQ$100,MATCH(FIXED(N$6,0,TRUE),ES_P1_0!$A$10:$AQ$10,0)+1,FALSE))</f>
        <v/>
      </c>
      <c r="O60" s="232" t="str">
        <f>IF(ISNA(VLOOKUP($A60,ES_P1_0!$A$10:$AQ$100,MATCH(FIXED(O$6,0,TRUE),ES_P1_0!$A$10:$AQ$10,0)+1,FALSE)),"",VLOOKUP($A60,ES_P1_0!$A$10:$AQ$100,MATCH(FIXED(O$6,0,TRUE),ES_P1_0!$A$10:$AQ$10,0)+1,FALSE))</f>
        <v>b</v>
      </c>
      <c r="P60" s="232" t="str">
        <f>IF(ISNA(VLOOKUP($A60,ES_P1_0!$A$10:$AQ$100,MATCH(FIXED(P$6,0,TRUE),ES_P1_0!$A$10:$AQ$10,0)+1,FALSE)),"",VLOOKUP($A60,ES_P1_0!$A$10:$AQ$100,MATCH(FIXED(P$6,0,TRUE),ES_P1_0!$A$10:$AQ$10,0)+1,FALSE))</f>
        <v>b</v>
      </c>
      <c r="Q60" s="232" t="str">
        <f>IF(ISNA(VLOOKUP($A60,ES_P1_0!$A$10:$AQ$100,MATCH(FIXED(Q$6,0,TRUE),ES_P1_0!$A$10:$AQ$10,0)+1,FALSE)),"",VLOOKUP($A60,ES_P1_0!$A$10:$AQ$100,MATCH(FIXED(Q$6,0,TRUE),ES_P1_0!$A$10:$AQ$10,0)+1,FALSE))</f>
        <v>b</v>
      </c>
      <c r="R60" s="232" t="str">
        <f>IF(ISNA(VLOOKUP($A60,ES_P1_0!$A$10:$AQ$100,MATCH(FIXED(R$6,0,TRUE),ES_P1_0!$A$10:$AQ$10,0)+1,FALSE)),"",VLOOKUP($A60,ES_P1_0!$A$10:$AQ$100,MATCH(FIXED(R$6,0,TRUE),ES_P1_0!$A$10:$AQ$10,0)+1,FALSE))</f>
        <v>b</v>
      </c>
      <c r="S60" s="232" t="str">
        <f>IF(ISNA(VLOOKUP($A60,ES_P1_0!$A$10:$AQ$100,MATCH(FIXED(S$6,0,TRUE),ES_P1_0!$A$10:$AQ$10,0)+1,FALSE)),"",VLOOKUP($A60,ES_P1_0!$A$10:$AQ$100,MATCH(FIXED(S$6,0,TRUE),ES_P1_0!$A$10:$AQ$10,0)+1,FALSE))</f>
        <v>b</v>
      </c>
      <c r="T60" s="232" t="str">
        <f>IF(ISNA(VLOOKUP($A60,ES_P1_0!$A$10:$AQ$100,MATCH(FIXED(T$6,0,TRUE),ES_P1_0!$A$10:$AQ$10,0)+1,FALSE)),"",VLOOKUP($A60,ES_P1_0!$A$10:$AQ$100,MATCH(FIXED(T$6,0,TRUE),ES_P1_0!$A$10:$AQ$10,0)+1,FALSE))</f>
        <v>b</v>
      </c>
      <c r="U60" s="232" t="str">
        <f>IF(ISNA(VLOOKUP($A60,ES_P1_0!$A$10:$AQ$100,MATCH(FIXED(U$6,0,TRUE),ES_P1_0!$A$10:$AQ$10,0)+1,FALSE)),"",VLOOKUP($A60,ES_P1_0!$A$10:$AQ$100,MATCH(FIXED(U$6,0,TRUE),ES_P1_0!$A$10:$AQ$10,0)+1,FALSE))</f>
        <v>b</v>
      </c>
      <c r="V60" s="232" t="str">
        <f>IF(ISNA(VLOOKUP($A60,ES_P1_0!$A$10:$AQ$100,MATCH(FIXED(V$6,0,TRUE),ES_P1_0!$A$10:$AQ$10,0)+1,FALSE)),"",VLOOKUP($A60,ES_P1_0!$A$10:$AQ$100,MATCH(FIXED(V$6,0,TRUE),ES_P1_0!$A$10:$AQ$10,0)+1,FALSE))</f>
        <v/>
      </c>
      <c r="W60" s="232" t="str">
        <f>IF(ISNA(VLOOKUP($A60,ES_P1_0!$A$10:$AQ$100,MATCH(FIXED(W$6,0,TRUE),ES_P1_0!$A$10:$AQ$10,0)+1,FALSE)),"",VLOOKUP($A60,ES_P1_0!$A$10:$AQ$100,MATCH(FIXED(W$6,0,TRUE),ES_P1_0!$A$10:$AQ$10,0)+1,FALSE))</f>
        <v/>
      </c>
    </row>
    <row r="61" spans="1:23">
      <c r="A61" s="230" t="str">
        <f>lookup!Z20</f>
        <v>Lithuania</v>
      </c>
      <c r="B61" s="232" t="str">
        <f>VLOOKUP(A61,lookup!$Z$2:$AA$77,2,FALSE)</f>
        <v>Λιθουανία</v>
      </c>
      <c r="C61" s="232" t="str">
        <f>IF(ISNA(VLOOKUP($A61,ES_P1_0!$A$10:$AQ$100,MATCH(FIXED(C$6,0,TRUE),ES_P1_0!$A$10:$AQ$10,0)+1,FALSE)),"",VLOOKUP($A61,ES_P1_0!$A$10:$AQ$100,MATCH(FIXED(C$6,0,TRUE),ES_P1_0!$A$10:$AQ$10,0)+1,FALSE))</f>
        <v/>
      </c>
      <c r="D61" s="232" t="str">
        <f>IF(ISNA(VLOOKUP($A61,ES_P1_0!$A$10:$AQ$100,MATCH(FIXED(D$6,0,TRUE),ES_P1_0!$A$10:$AQ$10,0)+1,FALSE)),"",VLOOKUP($A61,ES_P1_0!$A$10:$AQ$100,MATCH(FIXED(D$6,0,TRUE),ES_P1_0!$A$10:$AQ$10,0)+1,FALSE))</f>
        <v/>
      </c>
      <c r="E61" s="232" t="str">
        <f>IF(ISNA(VLOOKUP($A61,ES_P1_0!$A$10:$AQ$100,MATCH(FIXED(E$6,0,TRUE),ES_P1_0!$A$10:$AQ$10,0)+1,FALSE)),"",VLOOKUP($A61,ES_P1_0!$A$10:$AQ$100,MATCH(FIXED(E$6,0,TRUE),ES_P1_0!$A$10:$AQ$10,0)+1,FALSE))</f>
        <v/>
      </c>
      <c r="F61" s="232" t="str">
        <f>IF(ISNA(VLOOKUP($A61,ES_P1_0!$A$10:$AQ$100,MATCH(FIXED(F$6,0,TRUE),ES_P1_0!$A$10:$AQ$10,0)+1,FALSE)),"",VLOOKUP($A61,ES_P1_0!$A$10:$AQ$100,MATCH(FIXED(F$6,0,TRUE),ES_P1_0!$A$10:$AQ$10,0)+1,FALSE))</f>
        <v/>
      </c>
      <c r="G61" s="232" t="str">
        <f>IF(ISNA(VLOOKUP($A61,ES_P1_0!$A$10:$AQ$100,MATCH(FIXED(G$6,0,TRUE),ES_P1_0!$A$10:$AQ$10,0)+1,FALSE)),"",VLOOKUP($A61,ES_P1_0!$A$10:$AQ$100,MATCH(FIXED(G$6,0,TRUE),ES_P1_0!$A$10:$AQ$10,0)+1,FALSE))</f>
        <v/>
      </c>
      <c r="H61" s="232" t="str">
        <f>IF(ISNA(VLOOKUP($A61,ES_P1_0!$A$10:$AQ$100,MATCH(FIXED(H$6,0,TRUE),ES_P1_0!$A$10:$AQ$10,0)+1,FALSE)),"",VLOOKUP($A61,ES_P1_0!$A$10:$AQ$100,MATCH(FIXED(H$6,0,TRUE),ES_P1_0!$A$10:$AQ$10,0)+1,FALSE))</f>
        <v/>
      </c>
      <c r="I61" s="232" t="str">
        <f>IF(ISNA(VLOOKUP($A61,ES_P1_0!$A$10:$AQ$100,MATCH(FIXED(I$6,0,TRUE),ES_P1_0!$A$10:$AQ$10,0)+1,FALSE)),"",VLOOKUP($A61,ES_P1_0!$A$10:$AQ$100,MATCH(FIXED(I$6,0,TRUE),ES_P1_0!$A$10:$AQ$10,0)+1,FALSE))</f>
        <v/>
      </c>
      <c r="J61" s="232" t="str">
        <f>IF(ISNA(VLOOKUP($A61,ES_P1_0!$A$10:$AQ$100,MATCH(FIXED(J$6,0,TRUE),ES_P1_0!$A$10:$AQ$10,0)+1,FALSE)),"",VLOOKUP($A61,ES_P1_0!$A$10:$AQ$100,MATCH(FIXED(J$6,0,TRUE),ES_P1_0!$A$10:$AQ$10,0)+1,FALSE))</f>
        <v/>
      </c>
      <c r="K61" s="232" t="str">
        <f>IF(ISNA(VLOOKUP($A61,ES_P1_0!$A$10:$AQ$100,MATCH(FIXED(K$6,0,TRUE),ES_P1_0!$A$10:$AQ$10,0)+1,FALSE)),"",VLOOKUP($A61,ES_P1_0!$A$10:$AQ$100,MATCH(FIXED(K$6,0,TRUE),ES_P1_0!$A$10:$AQ$10,0)+1,FALSE))</f>
        <v/>
      </c>
      <c r="L61" s="232" t="str">
        <f>IF(ISNA(VLOOKUP($A61,ES_P1_0!$A$10:$AQ$100,MATCH(FIXED(L$6,0,TRUE),ES_P1_0!$A$10:$AQ$10,0)+1,FALSE)),"",VLOOKUP($A61,ES_P1_0!$A$10:$AQ$100,MATCH(FIXED(L$6,0,TRUE),ES_P1_0!$A$10:$AQ$10,0)+1,FALSE))</f>
        <v/>
      </c>
      <c r="M61" s="232" t="str">
        <f>IF(ISNA(VLOOKUP($A61,ES_P1_0!$A$10:$AQ$100,MATCH(FIXED(M$6,0,TRUE),ES_P1_0!$A$10:$AQ$10,0)+1,FALSE)),"",VLOOKUP($A61,ES_P1_0!$A$10:$AQ$100,MATCH(FIXED(M$6,0,TRUE),ES_P1_0!$A$10:$AQ$10,0)+1,FALSE))</f>
        <v>b</v>
      </c>
      <c r="N61" s="232" t="str">
        <f>IF(ISNA(VLOOKUP($A61,ES_P1_0!$A$10:$AQ$100,MATCH(FIXED(N$6,0,TRUE),ES_P1_0!$A$10:$AQ$10,0)+1,FALSE)),"",VLOOKUP($A61,ES_P1_0!$A$10:$AQ$100,MATCH(FIXED(N$6,0,TRUE),ES_P1_0!$A$10:$AQ$10,0)+1,FALSE))</f>
        <v/>
      </c>
      <c r="O61" s="232" t="str">
        <f>IF(ISNA(VLOOKUP($A61,ES_P1_0!$A$10:$AQ$100,MATCH(FIXED(O$6,0,TRUE),ES_P1_0!$A$10:$AQ$10,0)+1,FALSE)),"",VLOOKUP($A61,ES_P1_0!$A$10:$AQ$100,MATCH(FIXED(O$6,0,TRUE),ES_P1_0!$A$10:$AQ$10,0)+1,FALSE))</f>
        <v/>
      </c>
      <c r="P61" s="232" t="str">
        <f>IF(ISNA(VLOOKUP($A61,ES_P1_0!$A$10:$AQ$100,MATCH(FIXED(P$6,0,TRUE),ES_P1_0!$A$10:$AQ$10,0)+1,FALSE)),"",VLOOKUP($A61,ES_P1_0!$A$10:$AQ$100,MATCH(FIXED(P$6,0,TRUE),ES_P1_0!$A$10:$AQ$10,0)+1,FALSE))</f>
        <v/>
      </c>
      <c r="Q61" s="232" t="str">
        <f>IF(ISNA(VLOOKUP($A61,ES_P1_0!$A$10:$AQ$100,MATCH(FIXED(Q$6,0,TRUE),ES_P1_0!$A$10:$AQ$10,0)+1,FALSE)),"",VLOOKUP($A61,ES_P1_0!$A$10:$AQ$100,MATCH(FIXED(Q$6,0,TRUE),ES_P1_0!$A$10:$AQ$10,0)+1,FALSE))</f>
        <v/>
      </c>
      <c r="R61" s="232" t="str">
        <f>IF(ISNA(VLOOKUP($A61,ES_P1_0!$A$10:$AQ$100,MATCH(FIXED(R$6,0,TRUE),ES_P1_0!$A$10:$AQ$10,0)+1,FALSE)),"",VLOOKUP($A61,ES_P1_0!$A$10:$AQ$100,MATCH(FIXED(R$6,0,TRUE),ES_P1_0!$A$10:$AQ$10,0)+1,FALSE))</f>
        <v/>
      </c>
      <c r="S61" s="232" t="str">
        <f>IF(ISNA(VLOOKUP($A61,ES_P1_0!$A$10:$AQ$100,MATCH(FIXED(S$6,0,TRUE),ES_P1_0!$A$10:$AQ$10,0)+1,FALSE)),"",VLOOKUP($A61,ES_P1_0!$A$10:$AQ$100,MATCH(FIXED(S$6,0,TRUE),ES_P1_0!$A$10:$AQ$10,0)+1,FALSE))</f>
        <v/>
      </c>
      <c r="T61" s="232" t="str">
        <f>IF(ISNA(VLOOKUP($A61,ES_P1_0!$A$10:$AQ$100,MATCH(FIXED(T$6,0,TRUE),ES_P1_0!$A$10:$AQ$10,0)+1,FALSE)),"",VLOOKUP($A61,ES_P1_0!$A$10:$AQ$100,MATCH(FIXED(T$6,0,TRUE),ES_P1_0!$A$10:$AQ$10,0)+1,FALSE))</f>
        <v/>
      </c>
      <c r="U61" s="232" t="str">
        <f>IF(ISNA(VLOOKUP($A61,ES_P1_0!$A$10:$AQ$100,MATCH(FIXED(U$6,0,TRUE),ES_P1_0!$A$10:$AQ$10,0)+1,FALSE)),"",VLOOKUP($A61,ES_P1_0!$A$10:$AQ$100,MATCH(FIXED(U$6,0,TRUE),ES_P1_0!$A$10:$AQ$10,0)+1,FALSE))</f>
        <v/>
      </c>
      <c r="V61" s="232" t="str">
        <f>IF(ISNA(VLOOKUP($A61,ES_P1_0!$A$10:$AQ$100,MATCH(FIXED(V$6,0,TRUE),ES_P1_0!$A$10:$AQ$10,0)+1,FALSE)),"",VLOOKUP($A61,ES_P1_0!$A$10:$AQ$100,MATCH(FIXED(V$6,0,TRUE),ES_P1_0!$A$10:$AQ$10,0)+1,FALSE))</f>
        <v/>
      </c>
      <c r="W61" s="232" t="str">
        <f>IF(ISNA(VLOOKUP($A61,ES_P1_0!$A$10:$AQ$100,MATCH(FIXED(W$6,0,TRUE),ES_P1_0!$A$10:$AQ$10,0)+1,FALSE)),"",VLOOKUP($A61,ES_P1_0!$A$10:$AQ$100,MATCH(FIXED(W$6,0,TRUE),ES_P1_0!$A$10:$AQ$10,0)+1,FALSE))</f>
        <v/>
      </c>
    </row>
    <row r="62" spans="1:23">
      <c r="A62" s="230" t="str">
        <f>lookup!Z21</f>
        <v>Luxembourg</v>
      </c>
      <c r="B62" s="232" t="str">
        <f>VLOOKUP(A62,lookup!$Z$2:$AA$77,2,FALSE)</f>
        <v>Λουξεμβούργο</v>
      </c>
      <c r="C62" s="232" t="str">
        <f>IF(ISNA(VLOOKUP($A62,ES_P1_0!$A$10:$AQ$100,MATCH(FIXED(C$6,0,TRUE),ES_P1_0!$A$10:$AQ$10,0)+1,FALSE)),"",VLOOKUP($A62,ES_P1_0!$A$10:$AQ$100,MATCH(FIXED(C$6,0,TRUE),ES_P1_0!$A$10:$AQ$10,0)+1,FALSE))</f>
        <v/>
      </c>
      <c r="D62" s="232" t="str">
        <f>IF(ISNA(VLOOKUP($A62,ES_P1_0!$A$10:$AQ$100,MATCH(FIXED(D$6,0,TRUE),ES_P1_0!$A$10:$AQ$10,0)+1,FALSE)),"",VLOOKUP($A62,ES_P1_0!$A$10:$AQ$100,MATCH(FIXED(D$6,0,TRUE),ES_P1_0!$A$10:$AQ$10,0)+1,FALSE))</f>
        <v/>
      </c>
      <c r="E62" s="232" t="str">
        <f>IF(ISNA(VLOOKUP($A62,ES_P1_0!$A$10:$AQ$100,MATCH(FIXED(E$6,0,TRUE),ES_P1_0!$A$10:$AQ$10,0)+1,FALSE)),"",VLOOKUP($A62,ES_P1_0!$A$10:$AQ$100,MATCH(FIXED(E$6,0,TRUE),ES_P1_0!$A$10:$AQ$10,0)+1,FALSE))</f>
        <v/>
      </c>
      <c r="F62" s="232" t="str">
        <f>IF(ISNA(VLOOKUP($A62,ES_P1_0!$A$10:$AQ$100,MATCH(FIXED(F$6,0,TRUE),ES_P1_0!$A$10:$AQ$10,0)+1,FALSE)),"",VLOOKUP($A62,ES_P1_0!$A$10:$AQ$100,MATCH(FIXED(F$6,0,TRUE),ES_P1_0!$A$10:$AQ$10,0)+1,FALSE))</f>
        <v/>
      </c>
      <c r="G62" s="232" t="str">
        <f>IF(ISNA(VLOOKUP($A62,ES_P1_0!$A$10:$AQ$100,MATCH(FIXED(G$6,0,TRUE),ES_P1_0!$A$10:$AQ$10,0)+1,FALSE)),"",VLOOKUP($A62,ES_P1_0!$A$10:$AQ$100,MATCH(FIXED(G$6,0,TRUE),ES_P1_0!$A$10:$AQ$10,0)+1,FALSE))</f>
        <v/>
      </c>
      <c r="H62" s="232" t="str">
        <f>IF(ISNA(VLOOKUP($A62,ES_P1_0!$A$10:$AQ$100,MATCH(FIXED(H$6,0,TRUE),ES_P1_0!$A$10:$AQ$10,0)+1,FALSE)),"",VLOOKUP($A62,ES_P1_0!$A$10:$AQ$100,MATCH(FIXED(H$6,0,TRUE),ES_P1_0!$A$10:$AQ$10,0)+1,FALSE))</f>
        <v/>
      </c>
      <c r="I62" s="232" t="str">
        <f>IF(ISNA(VLOOKUP($A62,ES_P1_0!$A$10:$AQ$100,MATCH(FIXED(I$6,0,TRUE),ES_P1_0!$A$10:$AQ$10,0)+1,FALSE)),"",VLOOKUP($A62,ES_P1_0!$A$10:$AQ$100,MATCH(FIXED(I$6,0,TRUE),ES_P1_0!$A$10:$AQ$10,0)+1,FALSE))</f>
        <v/>
      </c>
      <c r="J62" s="232" t="str">
        <f>IF(ISNA(VLOOKUP($A62,ES_P1_0!$A$10:$AQ$100,MATCH(FIXED(J$6,0,TRUE),ES_P1_0!$A$10:$AQ$10,0)+1,FALSE)),"",VLOOKUP($A62,ES_P1_0!$A$10:$AQ$100,MATCH(FIXED(J$6,0,TRUE),ES_P1_0!$A$10:$AQ$10,0)+1,FALSE))</f>
        <v/>
      </c>
      <c r="K62" s="232" t="str">
        <f>IF(ISNA(VLOOKUP($A62,ES_P1_0!$A$10:$AQ$100,MATCH(FIXED(K$6,0,TRUE),ES_P1_0!$A$10:$AQ$10,0)+1,FALSE)),"",VLOOKUP($A62,ES_P1_0!$A$10:$AQ$100,MATCH(FIXED(K$6,0,TRUE),ES_P1_0!$A$10:$AQ$10,0)+1,FALSE))</f>
        <v/>
      </c>
      <c r="L62" s="232" t="str">
        <f>IF(ISNA(VLOOKUP($A62,ES_P1_0!$A$10:$AQ$100,MATCH(FIXED(L$6,0,TRUE),ES_P1_0!$A$10:$AQ$10,0)+1,FALSE)),"",VLOOKUP($A62,ES_P1_0!$A$10:$AQ$100,MATCH(FIXED(L$6,0,TRUE),ES_P1_0!$A$10:$AQ$10,0)+1,FALSE))</f>
        <v/>
      </c>
      <c r="M62" s="232" t="str">
        <f>IF(ISNA(VLOOKUP($A62,ES_P1_0!$A$10:$AQ$100,MATCH(FIXED(M$6,0,TRUE),ES_P1_0!$A$10:$AQ$10,0)+1,FALSE)),"",VLOOKUP($A62,ES_P1_0!$A$10:$AQ$100,MATCH(FIXED(M$6,0,TRUE),ES_P1_0!$A$10:$AQ$10,0)+1,FALSE))</f>
        <v>b</v>
      </c>
      <c r="N62" s="232" t="str">
        <f>IF(ISNA(VLOOKUP($A62,ES_P1_0!$A$10:$AQ$100,MATCH(FIXED(N$6,0,TRUE),ES_P1_0!$A$10:$AQ$10,0)+1,FALSE)),"",VLOOKUP($A62,ES_P1_0!$A$10:$AQ$100,MATCH(FIXED(N$6,0,TRUE),ES_P1_0!$A$10:$AQ$10,0)+1,FALSE))</f>
        <v/>
      </c>
      <c r="O62" s="232" t="str">
        <f>IF(ISNA(VLOOKUP($A62,ES_P1_0!$A$10:$AQ$100,MATCH(FIXED(O$6,0,TRUE),ES_P1_0!$A$10:$AQ$10,0)+1,FALSE)),"",VLOOKUP($A62,ES_P1_0!$A$10:$AQ$100,MATCH(FIXED(O$6,0,TRUE),ES_P1_0!$A$10:$AQ$10,0)+1,FALSE))</f>
        <v/>
      </c>
      <c r="P62" s="232" t="str">
        <f>IF(ISNA(VLOOKUP($A62,ES_P1_0!$A$10:$AQ$100,MATCH(FIXED(P$6,0,TRUE),ES_P1_0!$A$10:$AQ$10,0)+1,FALSE)),"",VLOOKUP($A62,ES_P1_0!$A$10:$AQ$100,MATCH(FIXED(P$6,0,TRUE),ES_P1_0!$A$10:$AQ$10,0)+1,FALSE))</f>
        <v/>
      </c>
      <c r="Q62" s="232" t="str">
        <f>IF(ISNA(VLOOKUP($A62,ES_P1_0!$A$10:$AQ$100,MATCH(FIXED(Q$6,0,TRUE),ES_P1_0!$A$10:$AQ$10,0)+1,FALSE)),"",VLOOKUP($A62,ES_P1_0!$A$10:$AQ$100,MATCH(FIXED(Q$6,0,TRUE),ES_P1_0!$A$10:$AQ$10,0)+1,FALSE))</f>
        <v/>
      </c>
      <c r="R62" s="232" t="str">
        <f>IF(ISNA(VLOOKUP($A62,ES_P1_0!$A$10:$AQ$100,MATCH(FIXED(R$6,0,TRUE),ES_P1_0!$A$10:$AQ$10,0)+1,FALSE)),"",VLOOKUP($A62,ES_P1_0!$A$10:$AQ$100,MATCH(FIXED(R$6,0,TRUE),ES_P1_0!$A$10:$AQ$10,0)+1,FALSE))</f>
        <v/>
      </c>
      <c r="S62" s="232" t="str">
        <f>IF(ISNA(VLOOKUP($A62,ES_P1_0!$A$10:$AQ$100,MATCH(FIXED(S$6,0,TRUE),ES_P1_0!$A$10:$AQ$10,0)+1,FALSE)),"",VLOOKUP($A62,ES_P1_0!$A$10:$AQ$100,MATCH(FIXED(S$6,0,TRUE),ES_P1_0!$A$10:$AQ$10,0)+1,FALSE))</f>
        <v/>
      </c>
      <c r="T62" s="232" t="str">
        <f>IF(ISNA(VLOOKUP($A62,ES_P1_0!$A$10:$AQ$100,MATCH(FIXED(T$6,0,TRUE),ES_P1_0!$A$10:$AQ$10,0)+1,FALSE)),"",VLOOKUP($A62,ES_P1_0!$A$10:$AQ$100,MATCH(FIXED(T$6,0,TRUE),ES_P1_0!$A$10:$AQ$10,0)+1,FALSE))</f>
        <v/>
      </c>
      <c r="U62" s="232" t="str">
        <f>IF(ISNA(VLOOKUP($A62,ES_P1_0!$A$10:$AQ$100,MATCH(FIXED(U$6,0,TRUE),ES_P1_0!$A$10:$AQ$10,0)+1,FALSE)),"",VLOOKUP($A62,ES_P1_0!$A$10:$AQ$100,MATCH(FIXED(U$6,0,TRUE),ES_P1_0!$A$10:$AQ$10,0)+1,FALSE))</f>
        <v/>
      </c>
      <c r="V62" s="232" t="str">
        <f>IF(ISNA(VLOOKUP($A62,ES_P1_0!$A$10:$AQ$100,MATCH(FIXED(V$6,0,TRUE),ES_P1_0!$A$10:$AQ$10,0)+1,FALSE)),"",VLOOKUP($A62,ES_P1_0!$A$10:$AQ$100,MATCH(FIXED(V$6,0,TRUE),ES_P1_0!$A$10:$AQ$10,0)+1,FALSE))</f>
        <v/>
      </c>
      <c r="W62" s="232" t="str">
        <f>IF(ISNA(VLOOKUP($A62,ES_P1_0!$A$10:$AQ$100,MATCH(FIXED(W$6,0,TRUE),ES_P1_0!$A$10:$AQ$10,0)+1,FALSE)),"",VLOOKUP($A62,ES_P1_0!$A$10:$AQ$100,MATCH(FIXED(W$6,0,TRUE),ES_P1_0!$A$10:$AQ$10,0)+1,FALSE))</f>
        <v/>
      </c>
    </row>
    <row r="63" spans="1:23">
      <c r="A63" s="230" t="str">
        <f>lookup!Z22</f>
        <v>Hungary</v>
      </c>
      <c r="B63" s="232" t="str">
        <f>VLOOKUP(A63,lookup!$Z$2:$AA$77,2,FALSE)</f>
        <v>Ουγγαρία</v>
      </c>
      <c r="C63" s="232" t="str">
        <f>IF(ISNA(VLOOKUP($A63,ES_P1_0!$A$10:$AQ$100,MATCH(FIXED(C$6,0,TRUE),ES_P1_0!$A$10:$AQ$10,0)+1,FALSE)),"",VLOOKUP($A63,ES_P1_0!$A$10:$AQ$100,MATCH(FIXED(C$6,0,TRUE),ES_P1_0!$A$10:$AQ$10,0)+1,FALSE))</f>
        <v/>
      </c>
      <c r="D63" s="232" t="str">
        <f>IF(ISNA(VLOOKUP($A63,ES_P1_0!$A$10:$AQ$100,MATCH(FIXED(D$6,0,TRUE),ES_P1_0!$A$10:$AQ$10,0)+1,FALSE)),"",VLOOKUP($A63,ES_P1_0!$A$10:$AQ$100,MATCH(FIXED(D$6,0,TRUE),ES_P1_0!$A$10:$AQ$10,0)+1,FALSE))</f>
        <v/>
      </c>
      <c r="E63" s="232" t="str">
        <f>IF(ISNA(VLOOKUP($A63,ES_P1_0!$A$10:$AQ$100,MATCH(FIXED(E$6,0,TRUE),ES_P1_0!$A$10:$AQ$10,0)+1,FALSE)),"",VLOOKUP($A63,ES_P1_0!$A$10:$AQ$100,MATCH(FIXED(E$6,0,TRUE),ES_P1_0!$A$10:$AQ$10,0)+1,FALSE))</f>
        <v/>
      </c>
      <c r="F63" s="232" t="str">
        <f>IF(ISNA(VLOOKUP($A63,ES_P1_0!$A$10:$AQ$100,MATCH(FIXED(F$6,0,TRUE),ES_P1_0!$A$10:$AQ$10,0)+1,FALSE)),"",VLOOKUP($A63,ES_P1_0!$A$10:$AQ$100,MATCH(FIXED(F$6,0,TRUE),ES_P1_0!$A$10:$AQ$10,0)+1,FALSE))</f>
        <v/>
      </c>
      <c r="G63" s="232" t="str">
        <f>IF(ISNA(VLOOKUP($A63,ES_P1_0!$A$10:$AQ$100,MATCH(FIXED(G$6,0,TRUE),ES_P1_0!$A$10:$AQ$10,0)+1,FALSE)),"",VLOOKUP($A63,ES_P1_0!$A$10:$AQ$100,MATCH(FIXED(G$6,0,TRUE),ES_P1_0!$A$10:$AQ$10,0)+1,FALSE))</f>
        <v/>
      </c>
      <c r="H63" s="232" t="str">
        <f>IF(ISNA(VLOOKUP($A63,ES_P1_0!$A$10:$AQ$100,MATCH(FIXED(H$6,0,TRUE),ES_P1_0!$A$10:$AQ$10,0)+1,FALSE)),"",VLOOKUP($A63,ES_P1_0!$A$10:$AQ$100,MATCH(FIXED(H$6,0,TRUE),ES_P1_0!$A$10:$AQ$10,0)+1,FALSE))</f>
        <v/>
      </c>
      <c r="I63" s="232" t="str">
        <f>IF(ISNA(VLOOKUP($A63,ES_P1_0!$A$10:$AQ$100,MATCH(FIXED(I$6,0,TRUE),ES_P1_0!$A$10:$AQ$10,0)+1,FALSE)),"",VLOOKUP($A63,ES_P1_0!$A$10:$AQ$100,MATCH(FIXED(I$6,0,TRUE),ES_P1_0!$A$10:$AQ$10,0)+1,FALSE))</f>
        <v/>
      </c>
      <c r="J63" s="232" t="str">
        <f>IF(ISNA(VLOOKUP($A63,ES_P1_0!$A$10:$AQ$100,MATCH(FIXED(J$6,0,TRUE),ES_P1_0!$A$10:$AQ$10,0)+1,FALSE)),"",VLOOKUP($A63,ES_P1_0!$A$10:$AQ$100,MATCH(FIXED(J$6,0,TRUE),ES_P1_0!$A$10:$AQ$10,0)+1,FALSE))</f>
        <v/>
      </c>
      <c r="K63" s="232" t="str">
        <f>IF(ISNA(VLOOKUP($A63,ES_P1_0!$A$10:$AQ$100,MATCH(FIXED(K$6,0,TRUE),ES_P1_0!$A$10:$AQ$10,0)+1,FALSE)),"",VLOOKUP($A63,ES_P1_0!$A$10:$AQ$100,MATCH(FIXED(K$6,0,TRUE),ES_P1_0!$A$10:$AQ$10,0)+1,FALSE))</f>
        <v/>
      </c>
      <c r="L63" s="232" t="str">
        <f>IF(ISNA(VLOOKUP($A63,ES_P1_0!$A$10:$AQ$100,MATCH(FIXED(L$6,0,TRUE),ES_P1_0!$A$10:$AQ$10,0)+1,FALSE)),"",VLOOKUP($A63,ES_P1_0!$A$10:$AQ$100,MATCH(FIXED(L$6,0,TRUE),ES_P1_0!$A$10:$AQ$10,0)+1,FALSE))</f>
        <v/>
      </c>
      <c r="M63" s="232" t="str">
        <f>IF(ISNA(VLOOKUP($A63,ES_P1_0!$A$10:$AQ$100,MATCH(FIXED(M$6,0,TRUE),ES_P1_0!$A$10:$AQ$10,0)+1,FALSE)),"",VLOOKUP($A63,ES_P1_0!$A$10:$AQ$100,MATCH(FIXED(M$6,0,TRUE),ES_P1_0!$A$10:$AQ$10,0)+1,FALSE))</f>
        <v>b</v>
      </c>
      <c r="N63" s="232" t="str">
        <f>IF(ISNA(VLOOKUP($A63,ES_P1_0!$A$10:$AQ$100,MATCH(FIXED(N$6,0,TRUE),ES_P1_0!$A$10:$AQ$10,0)+1,FALSE)),"",VLOOKUP($A63,ES_P1_0!$A$10:$AQ$100,MATCH(FIXED(N$6,0,TRUE),ES_P1_0!$A$10:$AQ$10,0)+1,FALSE))</f>
        <v/>
      </c>
      <c r="O63" s="232" t="str">
        <f>IF(ISNA(VLOOKUP($A63,ES_P1_0!$A$10:$AQ$100,MATCH(FIXED(O$6,0,TRUE),ES_P1_0!$A$10:$AQ$10,0)+1,FALSE)),"",VLOOKUP($A63,ES_P1_0!$A$10:$AQ$100,MATCH(FIXED(O$6,0,TRUE),ES_P1_0!$A$10:$AQ$10,0)+1,FALSE))</f>
        <v/>
      </c>
      <c r="P63" s="232" t="str">
        <f>IF(ISNA(VLOOKUP($A63,ES_P1_0!$A$10:$AQ$100,MATCH(FIXED(P$6,0,TRUE),ES_P1_0!$A$10:$AQ$10,0)+1,FALSE)),"",VLOOKUP($A63,ES_P1_0!$A$10:$AQ$100,MATCH(FIXED(P$6,0,TRUE),ES_P1_0!$A$10:$AQ$10,0)+1,FALSE))</f>
        <v/>
      </c>
      <c r="Q63" s="232" t="str">
        <f>IF(ISNA(VLOOKUP($A63,ES_P1_0!$A$10:$AQ$100,MATCH(FIXED(Q$6,0,TRUE),ES_P1_0!$A$10:$AQ$10,0)+1,FALSE)),"",VLOOKUP($A63,ES_P1_0!$A$10:$AQ$100,MATCH(FIXED(Q$6,0,TRUE),ES_P1_0!$A$10:$AQ$10,0)+1,FALSE))</f>
        <v/>
      </c>
      <c r="R63" s="232" t="str">
        <f>IF(ISNA(VLOOKUP($A63,ES_P1_0!$A$10:$AQ$100,MATCH(FIXED(R$6,0,TRUE),ES_P1_0!$A$10:$AQ$10,0)+1,FALSE)),"",VLOOKUP($A63,ES_P1_0!$A$10:$AQ$100,MATCH(FIXED(R$6,0,TRUE),ES_P1_0!$A$10:$AQ$10,0)+1,FALSE))</f>
        <v/>
      </c>
      <c r="S63" s="232" t="str">
        <f>IF(ISNA(VLOOKUP($A63,ES_P1_0!$A$10:$AQ$100,MATCH(FIXED(S$6,0,TRUE),ES_P1_0!$A$10:$AQ$10,0)+1,FALSE)),"",VLOOKUP($A63,ES_P1_0!$A$10:$AQ$100,MATCH(FIXED(S$6,0,TRUE),ES_P1_0!$A$10:$AQ$10,0)+1,FALSE))</f>
        <v/>
      </c>
      <c r="T63" s="232" t="str">
        <f>IF(ISNA(VLOOKUP($A63,ES_P1_0!$A$10:$AQ$100,MATCH(FIXED(T$6,0,TRUE),ES_P1_0!$A$10:$AQ$10,0)+1,FALSE)),"",VLOOKUP($A63,ES_P1_0!$A$10:$AQ$100,MATCH(FIXED(T$6,0,TRUE),ES_P1_0!$A$10:$AQ$10,0)+1,FALSE))</f>
        <v/>
      </c>
      <c r="U63" s="232" t="str">
        <f>IF(ISNA(VLOOKUP($A63,ES_P1_0!$A$10:$AQ$100,MATCH(FIXED(U$6,0,TRUE),ES_P1_0!$A$10:$AQ$10,0)+1,FALSE)),"",VLOOKUP($A63,ES_P1_0!$A$10:$AQ$100,MATCH(FIXED(U$6,0,TRUE),ES_P1_0!$A$10:$AQ$10,0)+1,FALSE))</f>
        <v/>
      </c>
      <c r="V63" s="232" t="str">
        <f>IF(ISNA(VLOOKUP($A63,ES_P1_0!$A$10:$AQ$100,MATCH(FIXED(V$6,0,TRUE),ES_P1_0!$A$10:$AQ$10,0)+1,FALSE)),"",VLOOKUP($A63,ES_P1_0!$A$10:$AQ$100,MATCH(FIXED(V$6,0,TRUE),ES_P1_0!$A$10:$AQ$10,0)+1,FALSE))</f>
        <v/>
      </c>
      <c r="W63" s="232" t="str">
        <f>IF(ISNA(VLOOKUP($A63,ES_P1_0!$A$10:$AQ$100,MATCH(FIXED(W$6,0,TRUE),ES_P1_0!$A$10:$AQ$10,0)+1,FALSE)),"",VLOOKUP($A63,ES_P1_0!$A$10:$AQ$100,MATCH(FIXED(W$6,0,TRUE),ES_P1_0!$A$10:$AQ$10,0)+1,FALSE))</f>
        <v/>
      </c>
    </row>
    <row r="64" spans="1:23">
      <c r="A64" s="230" t="str">
        <f>lookup!Z23</f>
        <v>Malta</v>
      </c>
      <c r="B64" s="232" t="str">
        <f>VLOOKUP(A64,lookup!$Z$2:$AA$77,2,FALSE)</f>
        <v>Μάλτα</v>
      </c>
      <c r="C64" s="232" t="str">
        <f>IF(ISNA(VLOOKUP($A64,ES_P1_0!$A$10:$AQ$100,MATCH(FIXED(C$6,0,TRUE),ES_P1_0!$A$10:$AQ$10,0)+1,FALSE)),"",VLOOKUP($A64,ES_P1_0!$A$10:$AQ$100,MATCH(FIXED(C$6,0,TRUE),ES_P1_0!$A$10:$AQ$10,0)+1,FALSE))</f>
        <v/>
      </c>
      <c r="D64" s="232" t="str">
        <f>IF(ISNA(VLOOKUP($A64,ES_P1_0!$A$10:$AQ$100,MATCH(FIXED(D$6,0,TRUE),ES_P1_0!$A$10:$AQ$10,0)+1,FALSE)),"",VLOOKUP($A64,ES_P1_0!$A$10:$AQ$100,MATCH(FIXED(D$6,0,TRUE),ES_P1_0!$A$10:$AQ$10,0)+1,FALSE))</f>
        <v/>
      </c>
      <c r="E64" s="232" t="str">
        <f>IF(ISNA(VLOOKUP($A64,ES_P1_0!$A$10:$AQ$100,MATCH(FIXED(E$6,0,TRUE),ES_P1_0!$A$10:$AQ$10,0)+1,FALSE)),"",VLOOKUP($A64,ES_P1_0!$A$10:$AQ$100,MATCH(FIXED(E$6,0,TRUE),ES_P1_0!$A$10:$AQ$10,0)+1,FALSE))</f>
        <v/>
      </c>
      <c r="F64" s="232" t="str">
        <f>IF(ISNA(VLOOKUP($A64,ES_P1_0!$A$10:$AQ$100,MATCH(FIXED(F$6,0,TRUE),ES_P1_0!$A$10:$AQ$10,0)+1,FALSE)),"",VLOOKUP($A64,ES_P1_0!$A$10:$AQ$100,MATCH(FIXED(F$6,0,TRUE),ES_P1_0!$A$10:$AQ$10,0)+1,FALSE))</f>
        <v/>
      </c>
      <c r="G64" s="232" t="str">
        <f>IF(ISNA(VLOOKUP($A64,ES_P1_0!$A$10:$AQ$100,MATCH(FIXED(G$6,0,TRUE),ES_P1_0!$A$10:$AQ$10,0)+1,FALSE)),"",VLOOKUP($A64,ES_P1_0!$A$10:$AQ$100,MATCH(FIXED(G$6,0,TRUE),ES_P1_0!$A$10:$AQ$10,0)+1,FALSE))</f>
        <v/>
      </c>
      <c r="H64" s="232" t="str">
        <f>IF(ISNA(VLOOKUP($A64,ES_P1_0!$A$10:$AQ$100,MATCH(FIXED(H$6,0,TRUE),ES_P1_0!$A$10:$AQ$10,0)+1,FALSE)),"",VLOOKUP($A64,ES_P1_0!$A$10:$AQ$100,MATCH(FIXED(H$6,0,TRUE),ES_P1_0!$A$10:$AQ$10,0)+1,FALSE))</f>
        <v/>
      </c>
      <c r="I64" s="232" t="str">
        <f>IF(ISNA(VLOOKUP($A64,ES_P1_0!$A$10:$AQ$100,MATCH(FIXED(I$6,0,TRUE),ES_P1_0!$A$10:$AQ$10,0)+1,FALSE)),"",VLOOKUP($A64,ES_P1_0!$A$10:$AQ$100,MATCH(FIXED(I$6,0,TRUE),ES_P1_0!$A$10:$AQ$10,0)+1,FALSE))</f>
        <v/>
      </c>
      <c r="J64" s="232" t="str">
        <f>IF(ISNA(VLOOKUP($A64,ES_P1_0!$A$10:$AQ$100,MATCH(FIXED(J$6,0,TRUE),ES_P1_0!$A$10:$AQ$10,0)+1,FALSE)),"",VLOOKUP($A64,ES_P1_0!$A$10:$AQ$100,MATCH(FIXED(J$6,0,TRUE),ES_P1_0!$A$10:$AQ$10,0)+1,FALSE))</f>
        <v/>
      </c>
      <c r="K64" s="232" t="str">
        <f>IF(ISNA(VLOOKUP($A64,ES_P1_0!$A$10:$AQ$100,MATCH(FIXED(K$6,0,TRUE),ES_P1_0!$A$10:$AQ$10,0)+1,FALSE)),"",VLOOKUP($A64,ES_P1_0!$A$10:$AQ$100,MATCH(FIXED(K$6,0,TRUE),ES_P1_0!$A$10:$AQ$10,0)+1,FALSE))</f>
        <v/>
      </c>
      <c r="L64" s="232" t="str">
        <f>IF(ISNA(VLOOKUP($A64,ES_P1_0!$A$10:$AQ$100,MATCH(FIXED(L$6,0,TRUE),ES_P1_0!$A$10:$AQ$10,0)+1,FALSE)),"",VLOOKUP($A64,ES_P1_0!$A$10:$AQ$100,MATCH(FIXED(L$6,0,TRUE),ES_P1_0!$A$10:$AQ$10,0)+1,FALSE))</f>
        <v/>
      </c>
      <c r="M64" s="232" t="str">
        <f>IF(ISNA(VLOOKUP($A64,ES_P1_0!$A$10:$AQ$100,MATCH(FIXED(M$6,0,TRUE),ES_P1_0!$A$10:$AQ$10,0)+1,FALSE)),"",VLOOKUP($A64,ES_P1_0!$A$10:$AQ$100,MATCH(FIXED(M$6,0,TRUE),ES_P1_0!$A$10:$AQ$10,0)+1,FALSE))</f>
        <v>b</v>
      </c>
      <c r="N64" s="232" t="str">
        <f>IF(ISNA(VLOOKUP($A64,ES_P1_0!$A$10:$AQ$100,MATCH(FIXED(N$6,0,TRUE),ES_P1_0!$A$10:$AQ$10,0)+1,FALSE)),"",VLOOKUP($A64,ES_P1_0!$A$10:$AQ$100,MATCH(FIXED(N$6,0,TRUE),ES_P1_0!$A$10:$AQ$10,0)+1,FALSE))</f>
        <v/>
      </c>
      <c r="O64" s="232" t="str">
        <f>IF(ISNA(VLOOKUP($A64,ES_P1_0!$A$10:$AQ$100,MATCH(FIXED(O$6,0,TRUE),ES_P1_0!$A$10:$AQ$10,0)+1,FALSE)),"",VLOOKUP($A64,ES_P1_0!$A$10:$AQ$100,MATCH(FIXED(O$6,0,TRUE),ES_P1_0!$A$10:$AQ$10,0)+1,FALSE))</f>
        <v/>
      </c>
      <c r="P64" s="232" t="str">
        <f>IF(ISNA(VLOOKUP($A64,ES_P1_0!$A$10:$AQ$100,MATCH(FIXED(P$6,0,TRUE),ES_P1_0!$A$10:$AQ$10,0)+1,FALSE)),"",VLOOKUP($A64,ES_P1_0!$A$10:$AQ$100,MATCH(FIXED(P$6,0,TRUE),ES_P1_0!$A$10:$AQ$10,0)+1,FALSE))</f>
        <v/>
      </c>
      <c r="Q64" s="232" t="str">
        <f>IF(ISNA(VLOOKUP($A64,ES_P1_0!$A$10:$AQ$100,MATCH(FIXED(Q$6,0,TRUE),ES_P1_0!$A$10:$AQ$10,0)+1,FALSE)),"",VLOOKUP($A64,ES_P1_0!$A$10:$AQ$100,MATCH(FIXED(Q$6,0,TRUE),ES_P1_0!$A$10:$AQ$10,0)+1,FALSE))</f>
        <v/>
      </c>
      <c r="R64" s="232" t="str">
        <f>IF(ISNA(VLOOKUP($A64,ES_P1_0!$A$10:$AQ$100,MATCH(FIXED(R$6,0,TRUE),ES_P1_0!$A$10:$AQ$10,0)+1,FALSE)),"",VLOOKUP($A64,ES_P1_0!$A$10:$AQ$100,MATCH(FIXED(R$6,0,TRUE),ES_P1_0!$A$10:$AQ$10,0)+1,FALSE))</f>
        <v/>
      </c>
      <c r="S64" s="232" t="str">
        <f>IF(ISNA(VLOOKUP($A64,ES_P1_0!$A$10:$AQ$100,MATCH(FIXED(S$6,0,TRUE),ES_P1_0!$A$10:$AQ$10,0)+1,FALSE)),"",VLOOKUP($A64,ES_P1_0!$A$10:$AQ$100,MATCH(FIXED(S$6,0,TRUE),ES_P1_0!$A$10:$AQ$10,0)+1,FALSE))</f>
        <v/>
      </c>
      <c r="T64" s="232" t="str">
        <f>IF(ISNA(VLOOKUP($A64,ES_P1_0!$A$10:$AQ$100,MATCH(FIXED(T$6,0,TRUE),ES_P1_0!$A$10:$AQ$10,0)+1,FALSE)),"",VLOOKUP($A64,ES_P1_0!$A$10:$AQ$100,MATCH(FIXED(T$6,0,TRUE),ES_P1_0!$A$10:$AQ$10,0)+1,FALSE))</f>
        <v/>
      </c>
      <c r="U64" s="232" t="str">
        <f>IF(ISNA(VLOOKUP($A64,ES_P1_0!$A$10:$AQ$100,MATCH(FIXED(U$6,0,TRUE),ES_P1_0!$A$10:$AQ$10,0)+1,FALSE)),"",VLOOKUP($A64,ES_P1_0!$A$10:$AQ$100,MATCH(FIXED(U$6,0,TRUE),ES_P1_0!$A$10:$AQ$10,0)+1,FALSE))</f>
        <v/>
      </c>
      <c r="V64" s="232" t="str">
        <f>IF(ISNA(VLOOKUP($A64,ES_P1_0!$A$10:$AQ$100,MATCH(FIXED(V$6,0,TRUE),ES_P1_0!$A$10:$AQ$10,0)+1,FALSE)),"",VLOOKUP($A64,ES_P1_0!$A$10:$AQ$100,MATCH(FIXED(V$6,0,TRUE),ES_P1_0!$A$10:$AQ$10,0)+1,FALSE))</f>
        <v/>
      </c>
      <c r="W64" s="232" t="str">
        <f>IF(ISNA(VLOOKUP($A64,ES_P1_0!$A$10:$AQ$100,MATCH(FIXED(W$6,0,TRUE),ES_P1_0!$A$10:$AQ$10,0)+1,FALSE)),"",VLOOKUP($A64,ES_P1_0!$A$10:$AQ$100,MATCH(FIXED(W$6,0,TRUE),ES_P1_0!$A$10:$AQ$10,0)+1,FALSE))</f>
        <v/>
      </c>
    </row>
    <row r="65" spans="1:23">
      <c r="A65" s="230" t="str">
        <f>lookup!Z24</f>
        <v>Netherlands</v>
      </c>
      <c r="B65" s="232" t="str">
        <f>VLOOKUP(A65,lookup!$Z$2:$AA$77,2,FALSE)</f>
        <v>Ολλανδία</v>
      </c>
      <c r="C65" s="232" t="str">
        <f>IF(ISNA(VLOOKUP($A65,ES_P1_0!$A$10:$AQ$100,MATCH(FIXED(C$6,0,TRUE),ES_P1_0!$A$10:$AQ$10,0)+1,FALSE)),"",VLOOKUP($A65,ES_P1_0!$A$10:$AQ$100,MATCH(FIXED(C$6,0,TRUE),ES_P1_0!$A$10:$AQ$10,0)+1,FALSE))</f>
        <v/>
      </c>
      <c r="D65" s="232" t="str">
        <f>IF(ISNA(VLOOKUP($A65,ES_P1_0!$A$10:$AQ$100,MATCH(FIXED(D$6,0,TRUE),ES_P1_0!$A$10:$AQ$10,0)+1,FALSE)),"",VLOOKUP($A65,ES_P1_0!$A$10:$AQ$100,MATCH(FIXED(D$6,0,TRUE),ES_P1_0!$A$10:$AQ$10,0)+1,FALSE))</f>
        <v/>
      </c>
      <c r="E65" s="232" t="str">
        <f>IF(ISNA(VLOOKUP($A65,ES_P1_0!$A$10:$AQ$100,MATCH(FIXED(E$6,0,TRUE),ES_P1_0!$A$10:$AQ$10,0)+1,FALSE)),"",VLOOKUP($A65,ES_P1_0!$A$10:$AQ$100,MATCH(FIXED(E$6,0,TRUE),ES_P1_0!$A$10:$AQ$10,0)+1,FALSE))</f>
        <v/>
      </c>
      <c r="F65" s="232" t="str">
        <f>IF(ISNA(VLOOKUP($A65,ES_P1_0!$A$10:$AQ$100,MATCH(FIXED(F$6,0,TRUE),ES_P1_0!$A$10:$AQ$10,0)+1,FALSE)),"",VLOOKUP($A65,ES_P1_0!$A$10:$AQ$100,MATCH(FIXED(F$6,0,TRUE),ES_P1_0!$A$10:$AQ$10,0)+1,FALSE))</f>
        <v/>
      </c>
      <c r="G65" s="232" t="str">
        <f>IF(ISNA(VLOOKUP($A65,ES_P1_0!$A$10:$AQ$100,MATCH(FIXED(G$6,0,TRUE),ES_P1_0!$A$10:$AQ$10,0)+1,FALSE)),"",VLOOKUP($A65,ES_P1_0!$A$10:$AQ$100,MATCH(FIXED(G$6,0,TRUE),ES_P1_0!$A$10:$AQ$10,0)+1,FALSE))</f>
        <v/>
      </c>
      <c r="H65" s="232" t="str">
        <f>IF(ISNA(VLOOKUP($A65,ES_P1_0!$A$10:$AQ$100,MATCH(FIXED(H$6,0,TRUE),ES_P1_0!$A$10:$AQ$10,0)+1,FALSE)),"",VLOOKUP($A65,ES_P1_0!$A$10:$AQ$100,MATCH(FIXED(H$6,0,TRUE),ES_P1_0!$A$10:$AQ$10,0)+1,FALSE))</f>
        <v/>
      </c>
      <c r="I65" s="232" t="str">
        <f>IF(ISNA(VLOOKUP($A65,ES_P1_0!$A$10:$AQ$100,MATCH(FIXED(I$6,0,TRUE),ES_P1_0!$A$10:$AQ$10,0)+1,FALSE)),"",VLOOKUP($A65,ES_P1_0!$A$10:$AQ$100,MATCH(FIXED(I$6,0,TRUE),ES_P1_0!$A$10:$AQ$10,0)+1,FALSE))</f>
        <v/>
      </c>
      <c r="J65" s="232" t="str">
        <f>IF(ISNA(VLOOKUP($A65,ES_P1_0!$A$10:$AQ$100,MATCH(FIXED(J$6,0,TRUE),ES_P1_0!$A$10:$AQ$10,0)+1,FALSE)),"",VLOOKUP($A65,ES_P1_0!$A$10:$AQ$100,MATCH(FIXED(J$6,0,TRUE),ES_P1_0!$A$10:$AQ$10,0)+1,FALSE))</f>
        <v/>
      </c>
      <c r="K65" s="232" t="str">
        <f>IF(ISNA(VLOOKUP($A65,ES_P1_0!$A$10:$AQ$100,MATCH(FIXED(K$6,0,TRUE),ES_P1_0!$A$10:$AQ$10,0)+1,FALSE)),"",VLOOKUP($A65,ES_P1_0!$A$10:$AQ$100,MATCH(FIXED(K$6,0,TRUE),ES_P1_0!$A$10:$AQ$10,0)+1,FALSE))</f>
        <v/>
      </c>
      <c r="L65" s="232" t="str">
        <f>IF(ISNA(VLOOKUP($A65,ES_P1_0!$A$10:$AQ$100,MATCH(FIXED(L$6,0,TRUE),ES_P1_0!$A$10:$AQ$10,0)+1,FALSE)),"",VLOOKUP($A65,ES_P1_0!$A$10:$AQ$100,MATCH(FIXED(L$6,0,TRUE),ES_P1_0!$A$10:$AQ$10,0)+1,FALSE))</f>
        <v/>
      </c>
      <c r="M65" s="232" t="str">
        <f>IF(ISNA(VLOOKUP($A65,ES_P1_0!$A$10:$AQ$100,MATCH(FIXED(M$6,0,TRUE),ES_P1_0!$A$10:$AQ$10,0)+1,FALSE)),"",VLOOKUP($A65,ES_P1_0!$A$10:$AQ$100,MATCH(FIXED(M$6,0,TRUE),ES_P1_0!$A$10:$AQ$10,0)+1,FALSE))</f>
        <v>b</v>
      </c>
      <c r="N65" s="232" t="str">
        <f>IF(ISNA(VLOOKUP($A65,ES_P1_0!$A$10:$AQ$100,MATCH(FIXED(N$6,0,TRUE),ES_P1_0!$A$10:$AQ$10,0)+1,FALSE)),"",VLOOKUP($A65,ES_P1_0!$A$10:$AQ$100,MATCH(FIXED(N$6,0,TRUE),ES_P1_0!$A$10:$AQ$10,0)+1,FALSE))</f>
        <v/>
      </c>
      <c r="O65" s="232" t="str">
        <f>IF(ISNA(VLOOKUP($A65,ES_P1_0!$A$10:$AQ$100,MATCH(FIXED(O$6,0,TRUE),ES_P1_0!$A$10:$AQ$10,0)+1,FALSE)),"",VLOOKUP($A65,ES_P1_0!$A$10:$AQ$100,MATCH(FIXED(O$6,0,TRUE),ES_P1_0!$A$10:$AQ$10,0)+1,FALSE))</f>
        <v/>
      </c>
      <c r="P65" s="232" t="str">
        <f>IF(ISNA(VLOOKUP($A65,ES_P1_0!$A$10:$AQ$100,MATCH(FIXED(P$6,0,TRUE),ES_P1_0!$A$10:$AQ$10,0)+1,FALSE)),"",VLOOKUP($A65,ES_P1_0!$A$10:$AQ$100,MATCH(FIXED(P$6,0,TRUE),ES_P1_0!$A$10:$AQ$10,0)+1,FALSE))</f>
        <v/>
      </c>
      <c r="Q65" s="232" t="str">
        <f>IF(ISNA(VLOOKUP($A65,ES_P1_0!$A$10:$AQ$100,MATCH(FIXED(Q$6,0,TRUE),ES_P1_0!$A$10:$AQ$10,0)+1,FALSE)),"",VLOOKUP($A65,ES_P1_0!$A$10:$AQ$100,MATCH(FIXED(Q$6,0,TRUE),ES_P1_0!$A$10:$AQ$10,0)+1,FALSE))</f>
        <v/>
      </c>
      <c r="R65" s="232" t="str">
        <f>IF(ISNA(VLOOKUP($A65,ES_P1_0!$A$10:$AQ$100,MATCH(FIXED(R$6,0,TRUE),ES_P1_0!$A$10:$AQ$10,0)+1,FALSE)),"",VLOOKUP($A65,ES_P1_0!$A$10:$AQ$100,MATCH(FIXED(R$6,0,TRUE),ES_P1_0!$A$10:$AQ$10,0)+1,FALSE))</f>
        <v/>
      </c>
      <c r="S65" s="232" t="str">
        <f>IF(ISNA(VLOOKUP($A65,ES_P1_0!$A$10:$AQ$100,MATCH(FIXED(S$6,0,TRUE),ES_P1_0!$A$10:$AQ$10,0)+1,FALSE)),"",VLOOKUP($A65,ES_P1_0!$A$10:$AQ$100,MATCH(FIXED(S$6,0,TRUE),ES_P1_0!$A$10:$AQ$10,0)+1,FALSE))</f>
        <v/>
      </c>
      <c r="T65" s="232" t="str">
        <f>IF(ISNA(VLOOKUP($A65,ES_P1_0!$A$10:$AQ$100,MATCH(FIXED(T$6,0,TRUE),ES_P1_0!$A$10:$AQ$10,0)+1,FALSE)),"",VLOOKUP($A65,ES_P1_0!$A$10:$AQ$100,MATCH(FIXED(T$6,0,TRUE),ES_P1_0!$A$10:$AQ$10,0)+1,FALSE))</f>
        <v/>
      </c>
      <c r="U65" s="232" t="str">
        <f>IF(ISNA(VLOOKUP($A65,ES_P1_0!$A$10:$AQ$100,MATCH(FIXED(U$6,0,TRUE),ES_P1_0!$A$10:$AQ$10,0)+1,FALSE)),"",VLOOKUP($A65,ES_P1_0!$A$10:$AQ$100,MATCH(FIXED(U$6,0,TRUE),ES_P1_0!$A$10:$AQ$10,0)+1,FALSE))</f>
        <v/>
      </c>
      <c r="V65" s="232" t="str">
        <f>IF(ISNA(VLOOKUP($A65,ES_P1_0!$A$10:$AQ$100,MATCH(FIXED(V$6,0,TRUE),ES_P1_0!$A$10:$AQ$10,0)+1,FALSE)),"",VLOOKUP($A65,ES_P1_0!$A$10:$AQ$100,MATCH(FIXED(V$6,0,TRUE),ES_P1_0!$A$10:$AQ$10,0)+1,FALSE))</f>
        <v/>
      </c>
      <c r="W65" s="232" t="str">
        <f>IF(ISNA(VLOOKUP($A65,ES_P1_0!$A$10:$AQ$100,MATCH(FIXED(W$6,0,TRUE),ES_P1_0!$A$10:$AQ$10,0)+1,FALSE)),"",VLOOKUP($A65,ES_P1_0!$A$10:$AQ$100,MATCH(FIXED(W$6,0,TRUE),ES_P1_0!$A$10:$AQ$10,0)+1,FALSE))</f>
        <v/>
      </c>
    </row>
    <row r="66" spans="1:23">
      <c r="A66" s="230" t="str">
        <f>lookup!Z25</f>
        <v>Austria</v>
      </c>
      <c r="B66" s="232" t="str">
        <f>VLOOKUP(A66,lookup!$Z$2:$AA$77,2,FALSE)</f>
        <v>Αυστρία</v>
      </c>
      <c r="C66" s="232" t="str">
        <f>IF(ISNA(VLOOKUP($A66,ES_P1_0!$A$10:$AQ$100,MATCH(FIXED(C$6,0,TRUE),ES_P1_0!$A$10:$AQ$10,0)+1,FALSE)),"",VLOOKUP($A66,ES_P1_0!$A$10:$AQ$100,MATCH(FIXED(C$6,0,TRUE),ES_P1_0!$A$10:$AQ$10,0)+1,FALSE))</f>
        <v/>
      </c>
      <c r="D66" s="232" t="str">
        <f>IF(ISNA(VLOOKUP($A66,ES_P1_0!$A$10:$AQ$100,MATCH(FIXED(D$6,0,TRUE),ES_P1_0!$A$10:$AQ$10,0)+1,FALSE)),"",VLOOKUP($A66,ES_P1_0!$A$10:$AQ$100,MATCH(FIXED(D$6,0,TRUE),ES_P1_0!$A$10:$AQ$10,0)+1,FALSE))</f>
        <v/>
      </c>
      <c r="E66" s="232" t="str">
        <f>IF(ISNA(VLOOKUP($A66,ES_P1_0!$A$10:$AQ$100,MATCH(FIXED(E$6,0,TRUE),ES_P1_0!$A$10:$AQ$10,0)+1,FALSE)),"",VLOOKUP($A66,ES_P1_0!$A$10:$AQ$100,MATCH(FIXED(E$6,0,TRUE),ES_P1_0!$A$10:$AQ$10,0)+1,FALSE))</f>
        <v/>
      </c>
      <c r="F66" s="232" t="str">
        <f>IF(ISNA(VLOOKUP($A66,ES_P1_0!$A$10:$AQ$100,MATCH(FIXED(F$6,0,TRUE),ES_P1_0!$A$10:$AQ$10,0)+1,FALSE)),"",VLOOKUP($A66,ES_P1_0!$A$10:$AQ$100,MATCH(FIXED(F$6,0,TRUE),ES_P1_0!$A$10:$AQ$10,0)+1,FALSE))</f>
        <v/>
      </c>
      <c r="G66" s="232" t="str">
        <f>IF(ISNA(VLOOKUP($A66,ES_P1_0!$A$10:$AQ$100,MATCH(FIXED(G$6,0,TRUE),ES_P1_0!$A$10:$AQ$10,0)+1,FALSE)),"",VLOOKUP($A66,ES_P1_0!$A$10:$AQ$100,MATCH(FIXED(G$6,0,TRUE),ES_P1_0!$A$10:$AQ$10,0)+1,FALSE))</f>
        <v/>
      </c>
      <c r="H66" s="232" t="str">
        <f>IF(ISNA(VLOOKUP($A66,ES_P1_0!$A$10:$AQ$100,MATCH(FIXED(H$6,0,TRUE),ES_P1_0!$A$10:$AQ$10,0)+1,FALSE)),"",VLOOKUP($A66,ES_P1_0!$A$10:$AQ$100,MATCH(FIXED(H$6,0,TRUE),ES_P1_0!$A$10:$AQ$10,0)+1,FALSE))</f>
        <v/>
      </c>
      <c r="I66" s="232" t="str">
        <f>IF(ISNA(VLOOKUP($A66,ES_P1_0!$A$10:$AQ$100,MATCH(FIXED(I$6,0,TRUE),ES_P1_0!$A$10:$AQ$10,0)+1,FALSE)),"",VLOOKUP($A66,ES_P1_0!$A$10:$AQ$100,MATCH(FIXED(I$6,0,TRUE),ES_P1_0!$A$10:$AQ$10,0)+1,FALSE))</f>
        <v/>
      </c>
      <c r="J66" s="232" t="str">
        <f>IF(ISNA(VLOOKUP($A66,ES_P1_0!$A$10:$AQ$100,MATCH(FIXED(J$6,0,TRUE),ES_P1_0!$A$10:$AQ$10,0)+1,FALSE)),"",VLOOKUP($A66,ES_P1_0!$A$10:$AQ$100,MATCH(FIXED(J$6,0,TRUE),ES_P1_0!$A$10:$AQ$10,0)+1,FALSE))</f>
        <v/>
      </c>
      <c r="K66" s="232" t="str">
        <f>IF(ISNA(VLOOKUP($A66,ES_P1_0!$A$10:$AQ$100,MATCH(FIXED(K$6,0,TRUE),ES_P1_0!$A$10:$AQ$10,0)+1,FALSE)),"",VLOOKUP($A66,ES_P1_0!$A$10:$AQ$100,MATCH(FIXED(K$6,0,TRUE),ES_P1_0!$A$10:$AQ$10,0)+1,FALSE))</f>
        <v/>
      </c>
      <c r="L66" s="232" t="str">
        <f>IF(ISNA(VLOOKUP($A66,ES_P1_0!$A$10:$AQ$100,MATCH(FIXED(L$6,0,TRUE),ES_P1_0!$A$10:$AQ$10,0)+1,FALSE)),"",VLOOKUP($A66,ES_P1_0!$A$10:$AQ$100,MATCH(FIXED(L$6,0,TRUE),ES_P1_0!$A$10:$AQ$10,0)+1,FALSE))</f>
        <v/>
      </c>
      <c r="M66" s="232" t="str">
        <f>IF(ISNA(VLOOKUP($A66,ES_P1_0!$A$10:$AQ$100,MATCH(FIXED(M$6,0,TRUE),ES_P1_0!$A$10:$AQ$10,0)+1,FALSE)),"",VLOOKUP($A66,ES_P1_0!$A$10:$AQ$100,MATCH(FIXED(M$6,0,TRUE),ES_P1_0!$A$10:$AQ$10,0)+1,FALSE))</f>
        <v>b</v>
      </c>
      <c r="N66" s="232" t="str">
        <f>IF(ISNA(VLOOKUP($A66,ES_P1_0!$A$10:$AQ$100,MATCH(FIXED(N$6,0,TRUE),ES_P1_0!$A$10:$AQ$10,0)+1,FALSE)),"",VLOOKUP($A66,ES_P1_0!$A$10:$AQ$100,MATCH(FIXED(N$6,0,TRUE),ES_P1_0!$A$10:$AQ$10,0)+1,FALSE))</f>
        <v/>
      </c>
      <c r="O66" s="232" t="str">
        <f>IF(ISNA(VLOOKUP($A66,ES_P1_0!$A$10:$AQ$100,MATCH(FIXED(O$6,0,TRUE),ES_P1_0!$A$10:$AQ$10,0)+1,FALSE)),"",VLOOKUP($A66,ES_P1_0!$A$10:$AQ$100,MATCH(FIXED(O$6,0,TRUE),ES_P1_0!$A$10:$AQ$10,0)+1,FALSE))</f>
        <v/>
      </c>
      <c r="P66" s="232" t="str">
        <f>IF(ISNA(VLOOKUP($A66,ES_P1_0!$A$10:$AQ$100,MATCH(FIXED(P$6,0,TRUE),ES_P1_0!$A$10:$AQ$10,0)+1,FALSE)),"",VLOOKUP($A66,ES_P1_0!$A$10:$AQ$100,MATCH(FIXED(P$6,0,TRUE),ES_P1_0!$A$10:$AQ$10,0)+1,FALSE))</f>
        <v/>
      </c>
      <c r="Q66" s="232" t="str">
        <f>IF(ISNA(VLOOKUP($A66,ES_P1_0!$A$10:$AQ$100,MATCH(FIXED(Q$6,0,TRUE),ES_P1_0!$A$10:$AQ$10,0)+1,FALSE)),"",VLOOKUP($A66,ES_P1_0!$A$10:$AQ$100,MATCH(FIXED(Q$6,0,TRUE),ES_P1_0!$A$10:$AQ$10,0)+1,FALSE))</f>
        <v/>
      </c>
      <c r="R66" s="232" t="str">
        <f>IF(ISNA(VLOOKUP($A66,ES_P1_0!$A$10:$AQ$100,MATCH(FIXED(R$6,0,TRUE),ES_P1_0!$A$10:$AQ$10,0)+1,FALSE)),"",VLOOKUP($A66,ES_P1_0!$A$10:$AQ$100,MATCH(FIXED(R$6,0,TRUE),ES_P1_0!$A$10:$AQ$10,0)+1,FALSE))</f>
        <v/>
      </c>
      <c r="S66" s="232" t="str">
        <f>IF(ISNA(VLOOKUP($A66,ES_P1_0!$A$10:$AQ$100,MATCH(FIXED(S$6,0,TRUE),ES_P1_0!$A$10:$AQ$10,0)+1,FALSE)),"",VLOOKUP($A66,ES_P1_0!$A$10:$AQ$100,MATCH(FIXED(S$6,0,TRUE),ES_P1_0!$A$10:$AQ$10,0)+1,FALSE))</f>
        <v/>
      </c>
      <c r="T66" s="232" t="str">
        <f>IF(ISNA(VLOOKUP($A66,ES_P1_0!$A$10:$AQ$100,MATCH(FIXED(T$6,0,TRUE),ES_P1_0!$A$10:$AQ$10,0)+1,FALSE)),"",VLOOKUP($A66,ES_P1_0!$A$10:$AQ$100,MATCH(FIXED(T$6,0,TRUE),ES_P1_0!$A$10:$AQ$10,0)+1,FALSE))</f>
        <v/>
      </c>
      <c r="U66" s="232" t="str">
        <f>IF(ISNA(VLOOKUP($A66,ES_P1_0!$A$10:$AQ$100,MATCH(FIXED(U$6,0,TRUE),ES_P1_0!$A$10:$AQ$10,0)+1,FALSE)),"",VLOOKUP($A66,ES_P1_0!$A$10:$AQ$100,MATCH(FIXED(U$6,0,TRUE),ES_P1_0!$A$10:$AQ$10,0)+1,FALSE))</f>
        <v/>
      </c>
      <c r="V66" s="232" t="str">
        <f>IF(ISNA(VLOOKUP($A66,ES_P1_0!$A$10:$AQ$100,MATCH(FIXED(V$6,0,TRUE),ES_P1_0!$A$10:$AQ$10,0)+1,FALSE)),"",VLOOKUP($A66,ES_P1_0!$A$10:$AQ$100,MATCH(FIXED(V$6,0,TRUE),ES_P1_0!$A$10:$AQ$10,0)+1,FALSE))</f>
        <v/>
      </c>
      <c r="W66" s="232" t="str">
        <f>IF(ISNA(VLOOKUP($A66,ES_P1_0!$A$10:$AQ$100,MATCH(FIXED(W$6,0,TRUE),ES_P1_0!$A$10:$AQ$10,0)+1,FALSE)),"",VLOOKUP($A66,ES_P1_0!$A$10:$AQ$100,MATCH(FIXED(W$6,0,TRUE),ES_P1_0!$A$10:$AQ$10,0)+1,FALSE))</f>
        <v/>
      </c>
    </row>
    <row r="67" spans="1:23">
      <c r="A67" s="230" t="str">
        <f>lookup!Z26</f>
        <v>Poland</v>
      </c>
      <c r="B67" s="232" t="str">
        <f>VLOOKUP(A67,lookup!$Z$2:$AA$77,2,FALSE)</f>
        <v>Πολωνία</v>
      </c>
      <c r="C67" s="232" t="str">
        <f>IF(ISNA(VLOOKUP($A67,ES_P1_0!$A$10:$AQ$100,MATCH(FIXED(C$6,0,TRUE),ES_P1_0!$A$10:$AQ$10,0)+1,FALSE)),"",VLOOKUP($A67,ES_P1_0!$A$10:$AQ$100,MATCH(FIXED(C$6,0,TRUE),ES_P1_0!$A$10:$AQ$10,0)+1,FALSE))</f>
        <v/>
      </c>
      <c r="D67" s="232" t="str">
        <f>IF(ISNA(VLOOKUP($A67,ES_P1_0!$A$10:$AQ$100,MATCH(FIXED(D$6,0,TRUE),ES_P1_0!$A$10:$AQ$10,0)+1,FALSE)),"",VLOOKUP($A67,ES_P1_0!$A$10:$AQ$100,MATCH(FIXED(D$6,0,TRUE),ES_P1_0!$A$10:$AQ$10,0)+1,FALSE))</f>
        <v/>
      </c>
      <c r="E67" s="232" t="str">
        <f>IF(ISNA(VLOOKUP($A67,ES_P1_0!$A$10:$AQ$100,MATCH(FIXED(E$6,0,TRUE),ES_P1_0!$A$10:$AQ$10,0)+1,FALSE)),"",VLOOKUP($A67,ES_P1_0!$A$10:$AQ$100,MATCH(FIXED(E$6,0,TRUE),ES_P1_0!$A$10:$AQ$10,0)+1,FALSE))</f>
        <v/>
      </c>
      <c r="F67" s="232" t="str">
        <f>IF(ISNA(VLOOKUP($A67,ES_P1_0!$A$10:$AQ$100,MATCH(FIXED(F$6,0,TRUE),ES_P1_0!$A$10:$AQ$10,0)+1,FALSE)),"",VLOOKUP($A67,ES_P1_0!$A$10:$AQ$100,MATCH(FIXED(F$6,0,TRUE),ES_P1_0!$A$10:$AQ$10,0)+1,FALSE))</f>
        <v/>
      </c>
      <c r="G67" s="232" t="str">
        <f>IF(ISNA(VLOOKUP($A67,ES_P1_0!$A$10:$AQ$100,MATCH(FIXED(G$6,0,TRUE),ES_P1_0!$A$10:$AQ$10,0)+1,FALSE)),"",VLOOKUP($A67,ES_P1_0!$A$10:$AQ$100,MATCH(FIXED(G$6,0,TRUE),ES_P1_0!$A$10:$AQ$10,0)+1,FALSE))</f>
        <v/>
      </c>
      <c r="H67" s="232" t="str">
        <f>IF(ISNA(VLOOKUP($A67,ES_P1_0!$A$10:$AQ$100,MATCH(FIXED(H$6,0,TRUE),ES_P1_0!$A$10:$AQ$10,0)+1,FALSE)),"",VLOOKUP($A67,ES_P1_0!$A$10:$AQ$100,MATCH(FIXED(H$6,0,TRUE),ES_P1_0!$A$10:$AQ$10,0)+1,FALSE))</f>
        <v/>
      </c>
      <c r="I67" s="232" t="str">
        <f>IF(ISNA(VLOOKUP($A67,ES_P1_0!$A$10:$AQ$100,MATCH(FIXED(I$6,0,TRUE),ES_P1_0!$A$10:$AQ$10,0)+1,FALSE)),"",VLOOKUP($A67,ES_P1_0!$A$10:$AQ$100,MATCH(FIXED(I$6,0,TRUE),ES_P1_0!$A$10:$AQ$10,0)+1,FALSE))</f>
        <v/>
      </c>
      <c r="J67" s="232" t="str">
        <f>IF(ISNA(VLOOKUP($A67,ES_P1_0!$A$10:$AQ$100,MATCH(FIXED(J$6,0,TRUE),ES_P1_0!$A$10:$AQ$10,0)+1,FALSE)),"",VLOOKUP($A67,ES_P1_0!$A$10:$AQ$100,MATCH(FIXED(J$6,0,TRUE),ES_P1_0!$A$10:$AQ$10,0)+1,FALSE))</f>
        <v/>
      </c>
      <c r="K67" s="232" t="str">
        <f>IF(ISNA(VLOOKUP($A67,ES_P1_0!$A$10:$AQ$100,MATCH(FIXED(K$6,0,TRUE),ES_P1_0!$A$10:$AQ$10,0)+1,FALSE)),"",VLOOKUP($A67,ES_P1_0!$A$10:$AQ$100,MATCH(FIXED(K$6,0,TRUE),ES_P1_0!$A$10:$AQ$10,0)+1,FALSE))</f>
        <v/>
      </c>
      <c r="L67" s="232" t="str">
        <f>IF(ISNA(VLOOKUP($A67,ES_P1_0!$A$10:$AQ$100,MATCH(FIXED(L$6,0,TRUE),ES_P1_0!$A$10:$AQ$10,0)+1,FALSE)),"",VLOOKUP($A67,ES_P1_0!$A$10:$AQ$100,MATCH(FIXED(L$6,0,TRUE),ES_P1_0!$A$10:$AQ$10,0)+1,FALSE))</f>
        <v/>
      </c>
      <c r="M67" s="232" t="str">
        <f>IF(ISNA(VLOOKUP($A67,ES_P1_0!$A$10:$AQ$100,MATCH(FIXED(M$6,0,TRUE),ES_P1_0!$A$10:$AQ$10,0)+1,FALSE)),"",VLOOKUP($A67,ES_P1_0!$A$10:$AQ$100,MATCH(FIXED(M$6,0,TRUE),ES_P1_0!$A$10:$AQ$10,0)+1,FALSE))</f>
        <v>b</v>
      </c>
      <c r="N67" s="232" t="str">
        <f>IF(ISNA(VLOOKUP($A67,ES_P1_0!$A$10:$AQ$100,MATCH(FIXED(N$6,0,TRUE),ES_P1_0!$A$10:$AQ$10,0)+1,FALSE)),"",VLOOKUP($A67,ES_P1_0!$A$10:$AQ$100,MATCH(FIXED(N$6,0,TRUE),ES_P1_0!$A$10:$AQ$10,0)+1,FALSE))</f>
        <v/>
      </c>
      <c r="O67" s="232" t="str">
        <f>IF(ISNA(VLOOKUP($A67,ES_P1_0!$A$10:$AQ$100,MATCH(FIXED(O$6,0,TRUE),ES_P1_0!$A$10:$AQ$10,0)+1,FALSE)),"",VLOOKUP($A67,ES_P1_0!$A$10:$AQ$100,MATCH(FIXED(O$6,0,TRUE),ES_P1_0!$A$10:$AQ$10,0)+1,FALSE))</f>
        <v/>
      </c>
      <c r="P67" s="232" t="str">
        <f>IF(ISNA(VLOOKUP($A67,ES_P1_0!$A$10:$AQ$100,MATCH(FIXED(P$6,0,TRUE),ES_P1_0!$A$10:$AQ$10,0)+1,FALSE)),"",VLOOKUP($A67,ES_P1_0!$A$10:$AQ$100,MATCH(FIXED(P$6,0,TRUE),ES_P1_0!$A$10:$AQ$10,0)+1,FALSE))</f>
        <v/>
      </c>
      <c r="Q67" s="232" t="str">
        <f>IF(ISNA(VLOOKUP($A67,ES_P1_0!$A$10:$AQ$100,MATCH(FIXED(Q$6,0,TRUE),ES_P1_0!$A$10:$AQ$10,0)+1,FALSE)),"",VLOOKUP($A67,ES_P1_0!$A$10:$AQ$100,MATCH(FIXED(Q$6,0,TRUE),ES_P1_0!$A$10:$AQ$10,0)+1,FALSE))</f>
        <v/>
      </c>
      <c r="R67" s="232" t="str">
        <f>IF(ISNA(VLOOKUP($A67,ES_P1_0!$A$10:$AQ$100,MATCH(FIXED(R$6,0,TRUE),ES_P1_0!$A$10:$AQ$10,0)+1,FALSE)),"",VLOOKUP($A67,ES_P1_0!$A$10:$AQ$100,MATCH(FIXED(R$6,0,TRUE),ES_P1_0!$A$10:$AQ$10,0)+1,FALSE))</f>
        <v>b</v>
      </c>
      <c r="S67" s="232" t="str">
        <f>IF(ISNA(VLOOKUP($A67,ES_P1_0!$A$10:$AQ$100,MATCH(FIXED(S$6,0,TRUE),ES_P1_0!$A$10:$AQ$10,0)+1,FALSE)),"",VLOOKUP($A67,ES_P1_0!$A$10:$AQ$100,MATCH(FIXED(S$6,0,TRUE),ES_P1_0!$A$10:$AQ$10,0)+1,FALSE))</f>
        <v/>
      </c>
      <c r="T67" s="232" t="str">
        <f>IF(ISNA(VLOOKUP($A67,ES_P1_0!$A$10:$AQ$100,MATCH(FIXED(T$6,0,TRUE),ES_P1_0!$A$10:$AQ$10,0)+1,FALSE)),"",VLOOKUP($A67,ES_P1_0!$A$10:$AQ$100,MATCH(FIXED(T$6,0,TRUE),ES_P1_0!$A$10:$AQ$10,0)+1,FALSE))</f>
        <v>b</v>
      </c>
      <c r="U67" s="232" t="str">
        <f>IF(ISNA(VLOOKUP($A67,ES_P1_0!$A$10:$AQ$100,MATCH(FIXED(U$6,0,TRUE),ES_P1_0!$A$10:$AQ$10,0)+1,FALSE)),"",VLOOKUP($A67,ES_P1_0!$A$10:$AQ$100,MATCH(FIXED(U$6,0,TRUE),ES_P1_0!$A$10:$AQ$10,0)+1,FALSE))</f>
        <v/>
      </c>
      <c r="V67" s="232" t="str">
        <f>IF(ISNA(VLOOKUP($A67,ES_P1_0!$A$10:$AQ$100,MATCH(FIXED(V$6,0,TRUE),ES_P1_0!$A$10:$AQ$10,0)+1,FALSE)),"",VLOOKUP($A67,ES_P1_0!$A$10:$AQ$100,MATCH(FIXED(V$6,0,TRUE),ES_P1_0!$A$10:$AQ$10,0)+1,FALSE))</f>
        <v/>
      </c>
      <c r="W67" s="232" t="str">
        <f>IF(ISNA(VLOOKUP($A67,ES_P1_0!$A$10:$AQ$100,MATCH(FIXED(W$6,0,TRUE),ES_P1_0!$A$10:$AQ$10,0)+1,FALSE)),"",VLOOKUP($A67,ES_P1_0!$A$10:$AQ$100,MATCH(FIXED(W$6,0,TRUE),ES_P1_0!$A$10:$AQ$10,0)+1,FALSE))</f>
        <v/>
      </c>
    </row>
    <row r="68" spans="1:23">
      <c r="A68" s="230" t="str">
        <f>lookup!Z27</f>
        <v>Portugal</v>
      </c>
      <c r="B68" s="232" t="str">
        <f>VLOOKUP(A68,lookup!$Z$2:$AA$77,2,FALSE)</f>
        <v>Πορτογαλία</v>
      </c>
      <c r="C68" s="232" t="str">
        <f>IF(ISNA(VLOOKUP($A68,ES_P1_0!$A$10:$AQ$100,MATCH(FIXED(C$6,0,TRUE),ES_P1_0!$A$10:$AQ$10,0)+1,FALSE)),"",VLOOKUP($A68,ES_P1_0!$A$10:$AQ$100,MATCH(FIXED(C$6,0,TRUE),ES_P1_0!$A$10:$AQ$10,0)+1,FALSE))</f>
        <v/>
      </c>
      <c r="D68" s="232" t="str">
        <f>IF(ISNA(VLOOKUP($A68,ES_P1_0!$A$10:$AQ$100,MATCH(FIXED(D$6,0,TRUE),ES_P1_0!$A$10:$AQ$10,0)+1,FALSE)),"",VLOOKUP($A68,ES_P1_0!$A$10:$AQ$100,MATCH(FIXED(D$6,0,TRUE),ES_P1_0!$A$10:$AQ$10,0)+1,FALSE))</f>
        <v/>
      </c>
      <c r="E68" s="232" t="str">
        <f>IF(ISNA(VLOOKUP($A68,ES_P1_0!$A$10:$AQ$100,MATCH(FIXED(E$6,0,TRUE),ES_P1_0!$A$10:$AQ$10,0)+1,FALSE)),"",VLOOKUP($A68,ES_P1_0!$A$10:$AQ$100,MATCH(FIXED(E$6,0,TRUE),ES_P1_0!$A$10:$AQ$10,0)+1,FALSE))</f>
        <v/>
      </c>
      <c r="F68" s="232" t="str">
        <f>IF(ISNA(VLOOKUP($A68,ES_P1_0!$A$10:$AQ$100,MATCH(FIXED(F$6,0,TRUE),ES_P1_0!$A$10:$AQ$10,0)+1,FALSE)),"",VLOOKUP($A68,ES_P1_0!$A$10:$AQ$100,MATCH(FIXED(F$6,0,TRUE),ES_P1_0!$A$10:$AQ$10,0)+1,FALSE))</f>
        <v/>
      </c>
      <c r="G68" s="232" t="str">
        <f>IF(ISNA(VLOOKUP($A68,ES_P1_0!$A$10:$AQ$100,MATCH(FIXED(G$6,0,TRUE),ES_P1_0!$A$10:$AQ$10,0)+1,FALSE)),"",VLOOKUP($A68,ES_P1_0!$A$10:$AQ$100,MATCH(FIXED(G$6,0,TRUE),ES_P1_0!$A$10:$AQ$10,0)+1,FALSE))</f>
        <v/>
      </c>
      <c r="H68" s="232" t="str">
        <f>IF(ISNA(VLOOKUP($A68,ES_P1_0!$A$10:$AQ$100,MATCH(FIXED(H$6,0,TRUE),ES_P1_0!$A$10:$AQ$10,0)+1,FALSE)),"",VLOOKUP($A68,ES_P1_0!$A$10:$AQ$100,MATCH(FIXED(H$6,0,TRUE),ES_P1_0!$A$10:$AQ$10,0)+1,FALSE))</f>
        <v/>
      </c>
      <c r="I68" s="232" t="str">
        <f>IF(ISNA(VLOOKUP($A68,ES_P1_0!$A$10:$AQ$100,MATCH(FIXED(I$6,0,TRUE),ES_P1_0!$A$10:$AQ$10,0)+1,FALSE)),"",VLOOKUP($A68,ES_P1_0!$A$10:$AQ$100,MATCH(FIXED(I$6,0,TRUE),ES_P1_0!$A$10:$AQ$10,0)+1,FALSE))</f>
        <v/>
      </c>
      <c r="J68" s="232" t="str">
        <f>IF(ISNA(VLOOKUP($A68,ES_P1_0!$A$10:$AQ$100,MATCH(FIXED(J$6,0,TRUE),ES_P1_0!$A$10:$AQ$10,0)+1,FALSE)),"",VLOOKUP($A68,ES_P1_0!$A$10:$AQ$100,MATCH(FIXED(J$6,0,TRUE),ES_P1_0!$A$10:$AQ$10,0)+1,FALSE))</f>
        <v/>
      </c>
      <c r="K68" s="232" t="str">
        <f>IF(ISNA(VLOOKUP($A68,ES_P1_0!$A$10:$AQ$100,MATCH(FIXED(K$6,0,TRUE),ES_P1_0!$A$10:$AQ$10,0)+1,FALSE)),"",VLOOKUP($A68,ES_P1_0!$A$10:$AQ$100,MATCH(FIXED(K$6,0,TRUE),ES_P1_0!$A$10:$AQ$10,0)+1,FALSE))</f>
        <v/>
      </c>
      <c r="L68" s="232" t="str">
        <f>IF(ISNA(VLOOKUP($A68,ES_P1_0!$A$10:$AQ$100,MATCH(FIXED(L$6,0,TRUE),ES_P1_0!$A$10:$AQ$10,0)+1,FALSE)),"",VLOOKUP($A68,ES_P1_0!$A$10:$AQ$100,MATCH(FIXED(L$6,0,TRUE),ES_P1_0!$A$10:$AQ$10,0)+1,FALSE))</f>
        <v/>
      </c>
      <c r="M68" s="232" t="str">
        <f>IF(ISNA(VLOOKUP($A68,ES_P1_0!$A$10:$AQ$100,MATCH(FIXED(M$6,0,TRUE),ES_P1_0!$A$10:$AQ$10,0)+1,FALSE)),"",VLOOKUP($A68,ES_P1_0!$A$10:$AQ$100,MATCH(FIXED(M$6,0,TRUE),ES_P1_0!$A$10:$AQ$10,0)+1,FALSE))</f>
        <v>b</v>
      </c>
      <c r="N68" s="232" t="str">
        <f>IF(ISNA(VLOOKUP($A68,ES_P1_0!$A$10:$AQ$100,MATCH(FIXED(N$6,0,TRUE),ES_P1_0!$A$10:$AQ$10,0)+1,FALSE)),"",VLOOKUP($A68,ES_P1_0!$A$10:$AQ$100,MATCH(FIXED(N$6,0,TRUE),ES_P1_0!$A$10:$AQ$10,0)+1,FALSE))</f>
        <v/>
      </c>
      <c r="O68" s="232" t="str">
        <f>IF(ISNA(VLOOKUP($A68,ES_P1_0!$A$10:$AQ$100,MATCH(FIXED(O$6,0,TRUE),ES_P1_0!$A$10:$AQ$10,0)+1,FALSE)),"",VLOOKUP($A68,ES_P1_0!$A$10:$AQ$100,MATCH(FIXED(O$6,0,TRUE),ES_P1_0!$A$10:$AQ$10,0)+1,FALSE))</f>
        <v/>
      </c>
      <c r="P68" s="232" t="str">
        <f>IF(ISNA(VLOOKUP($A68,ES_P1_0!$A$10:$AQ$100,MATCH(FIXED(P$6,0,TRUE),ES_P1_0!$A$10:$AQ$10,0)+1,FALSE)),"",VLOOKUP($A68,ES_P1_0!$A$10:$AQ$100,MATCH(FIXED(P$6,0,TRUE),ES_P1_0!$A$10:$AQ$10,0)+1,FALSE))</f>
        <v/>
      </c>
      <c r="Q68" s="232" t="str">
        <f>IF(ISNA(VLOOKUP($A68,ES_P1_0!$A$10:$AQ$100,MATCH(FIXED(Q$6,0,TRUE),ES_P1_0!$A$10:$AQ$10,0)+1,FALSE)),"",VLOOKUP($A68,ES_P1_0!$A$10:$AQ$100,MATCH(FIXED(Q$6,0,TRUE),ES_P1_0!$A$10:$AQ$10,0)+1,FALSE))</f>
        <v/>
      </c>
      <c r="R68" s="232" t="str">
        <f>IF(ISNA(VLOOKUP($A68,ES_P1_0!$A$10:$AQ$100,MATCH(FIXED(R$6,0,TRUE),ES_P1_0!$A$10:$AQ$10,0)+1,FALSE)),"",VLOOKUP($A68,ES_P1_0!$A$10:$AQ$100,MATCH(FIXED(R$6,0,TRUE),ES_P1_0!$A$10:$AQ$10,0)+1,FALSE))</f>
        <v/>
      </c>
      <c r="S68" s="232" t="str">
        <f>IF(ISNA(VLOOKUP($A68,ES_P1_0!$A$10:$AQ$100,MATCH(FIXED(S$6,0,TRUE),ES_P1_0!$A$10:$AQ$10,0)+1,FALSE)),"",VLOOKUP($A68,ES_P1_0!$A$10:$AQ$100,MATCH(FIXED(S$6,0,TRUE),ES_P1_0!$A$10:$AQ$10,0)+1,FALSE))</f>
        <v>p</v>
      </c>
      <c r="T68" s="232" t="str">
        <f>IF(ISNA(VLOOKUP($A68,ES_P1_0!$A$10:$AQ$100,MATCH(FIXED(T$6,0,TRUE),ES_P1_0!$A$10:$AQ$10,0)+1,FALSE)),"",VLOOKUP($A68,ES_P1_0!$A$10:$AQ$100,MATCH(FIXED(T$6,0,TRUE),ES_P1_0!$A$10:$AQ$10,0)+1,FALSE))</f>
        <v>p</v>
      </c>
      <c r="U68" s="232" t="str">
        <f>IF(ISNA(VLOOKUP($A68,ES_P1_0!$A$10:$AQ$100,MATCH(FIXED(U$6,0,TRUE),ES_P1_0!$A$10:$AQ$10,0)+1,FALSE)),"",VLOOKUP($A68,ES_P1_0!$A$10:$AQ$100,MATCH(FIXED(U$6,0,TRUE),ES_P1_0!$A$10:$AQ$10,0)+1,FALSE))</f>
        <v/>
      </c>
      <c r="V68" s="232" t="str">
        <f>IF(ISNA(VLOOKUP($A68,ES_P1_0!$A$10:$AQ$100,MATCH(FIXED(V$6,0,TRUE),ES_P1_0!$A$10:$AQ$10,0)+1,FALSE)),"",VLOOKUP($A68,ES_P1_0!$A$10:$AQ$100,MATCH(FIXED(V$6,0,TRUE),ES_P1_0!$A$10:$AQ$10,0)+1,FALSE))</f>
        <v/>
      </c>
      <c r="W68" s="232" t="str">
        <f>IF(ISNA(VLOOKUP($A68,ES_P1_0!$A$10:$AQ$100,MATCH(FIXED(W$6,0,TRUE),ES_P1_0!$A$10:$AQ$10,0)+1,FALSE)),"",VLOOKUP($A68,ES_P1_0!$A$10:$AQ$100,MATCH(FIXED(W$6,0,TRUE),ES_P1_0!$A$10:$AQ$10,0)+1,FALSE))</f>
        <v/>
      </c>
    </row>
    <row r="69" spans="1:23">
      <c r="A69" s="230" t="str">
        <f>lookup!Z28</f>
        <v>Romania</v>
      </c>
      <c r="B69" s="232" t="str">
        <f>VLOOKUP(A69,lookup!$Z$2:$AA$77,2,FALSE)</f>
        <v>Ρουμανία</v>
      </c>
      <c r="C69" s="232" t="str">
        <f>IF(ISNA(VLOOKUP($A69,ES_P1_0!$A$10:$AQ$100,MATCH(FIXED(C$6,0,TRUE),ES_P1_0!$A$10:$AQ$10,0)+1,FALSE)),"",VLOOKUP($A69,ES_P1_0!$A$10:$AQ$100,MATCH(FIXED(C$6,0,TRUE),ES_P1_0!$A$10:$AQ$10,0)+1,FALSE))</f>
        <v/>
      </c>
      <c r="D69" s="232" t="str">
        <f>IF(ISNA(VLOOKUP($A69,ES_P1_0!$A$10:$AQ$100,MATCH(FIXED(D$6,0,TRUE),ES_P1_0!$A$10:$AQ$10,0)+1,FALSE)),"",VLOOKUP($A69,ES_P1_0!$A$10:$AQ$100,MATCH(FIXED(D$6,0,TRUE),ES_P1_0!$A$10:$AQ$10,0)+1,FALSE))</f>
        <v/>
      </c>
      <c r="E69" s="232" t="str">
        <f>IF(ISNA(VLOOKUP($A69,ES_P1_0!$A$10:$AQ$100,MATCH(FIXED(E$6,0,TRUE),ES_P1_0!$A$10:$AQ$10,0)+1,FALSE)),"",VLOOKUP($A69,ES_P1_0!$A$10:$AQ$100,MATCH(FIXED(E$6,0,TRUE),ES_P1_0!$A$10:$AQ$10,0)+1,FALSE))</f>
        <v/>
      </c>
      <c r="F69" s="232" t="str">
        <f>IF(ISNA(VLOOKUP($A69,ES_P1_0!$A$10:$AQ$100,MATCH(FIXED(F$6,0,TRUE),ES_P1_0!$A$10:$AQ$10,0)+1,FALSE)),"",VLOOKUP($A69,ES_P1_0!$A$10:$AQ$100,MATCH(FIXED(F$6,0,TRUE),ES_P1_0!$A$10:$AQ$10,0)+1,FALSE))</f>
        <v/>
      </c>
      <c r="G69" s="232" t="str">
        <f>IF(ISNA(VLOOKUP($A69,ES_P1_0!$A$10:$AQ$100,MATCH(FIXED(G$6,0,TRUE),ES_P1_0!$A$10:$AQ$10,0)+1,FALSE)),"",VLOOKUP($A69,ES_P1_0!$A$10:$AQ$100,MATCH(FIXED(G$6,0,TRUE),ES_P1_0!$A$10:$AQ$10,0)+1,FALSE))</f>
        <v/>
      </c>
      <c r="H69" s="232" t="str">
        <f>IF(ISNA(VLOOKUP($A69,ES_P1_0!$A$10:$AQ$100,MATCH(FIXED(H$6,0,TRUE),ES_P1_0!$A$10:$AQ$10,0)+1,FALSE)),"",VLOOKUP($A69,ES_P1_0!$A$10:$AQ$100,MATCH(FIXED(H$6,0,TRUE),ES_P1_0!$A$10:$AQ$10,0)+1,FALSE))</f>
        <v/>
      </c>
      <c r="I69" s="232" t="str">
        <f>IF(ISNA(VLOOKUP($A69,ES_P1_0!$A$10:$AQ$100,MATCH(FIXED(I$6,0,TRUE),ES_P1_0!$A$10:$AQ$10,0)+1,FALSE)),"",VLOOKUP($A69,ES_P1_0!$A$10:$AQ$100,MATCH(FIXED(I$6,0,TRUE),ES_P1_0!$A$10:$AQ$10,0)+1,FALSE))</f>
        <v/>
      </c>
      <c r="J69" s="232" t="str">
        <f>IF(ISNA(VLOOKUP($A69,ES_P1_0!$A$10:$AQ$100,MATCH(FIXED(J$6,0,TRUE),ES_P1_0!$A$10:$AQ$10,0)+1,FALSE)),"",VLOOKUP($A69,ES_P1_0!$A$10:$AQ$100,MATCH(FIXED(J$6,0,TRUE),ES_P1_0!$A$10:$AQ$10,0)+1,FALSE))</f>
        <v/>
      </c>
      <c r="K69" s="232" t="str">
        <f>IF(ISNA(VLOOKUP($A69,ES_P1_0!$A$10:$AQ$100,MATCH(FIXED(K$6,0,TRUE),ES_P1_0!$A$10:$AQ$10,0)+1,FALSE)),"",VLOOKUP($A69,ES_P1_0!$A$10:$AQ$100,MATCH(FIXED(K$6,0,TRUE),ES_P1_0!$A$10:$AQ$10,0)+1,FALSE))</f>
        <v/>
      </c>
      <c r="L69" s="232" t="str">
        <f>IF(ISNA(VLOOKUP($A69,ES_P1_0!$A$10:$AQ$100,MATCH(FIXED(L$6,0,TRUE),ES_P1_0!$A$10:$AQ$10,0)+1,FALSE)),"",VLOOKUP($A69,ES_P1_0!$A$10:$AQ$100,MATCH(FIXED(L$6,0,TRUE),ES_P1_0!$A$10:$AQ$10,0)+1,FALSE))</f>
        <v/>
      </c>
      <c r="M69" s="232" t="str">
        <f>IF(ISNA(VLOOKUP($A69,ES_P1_0!$A$10:$AQ$100,MATCH(FIXED(M$6,0,TRUE),ES_P1_0!$A$10:$AQ$10,0)+1,FALSE)),"",VLOOKUP($A69,ES_P1_0!$A$10:$AQ$100,MATCH(FIXED(M$6,0,TRUE),ES_P1_0!$A$10:$AQ$10,0)+1,FALSE))</f>
        <v>b</v>
      </c>
      <c r="N69" s="232" t="str">
        <f>IF(ISNA(VLOOKUP($A69,ES_P1_0!$A$10:$AQ$100,MATCH(FIXED(N$6,0,TRUE),ES_P1_0!$A$10:$AQ$10,0)+1,FALSE)),"",VLOOKUP($A69,ES_P1_0!$A$10:$AQ$100,MATCH(FIXED(N$6,0,TRUE),ES_P1_0!$A$10:$AQ$10,0)+1,FALSE))</f>
        <v/>
      </c>
      <c r="O69" s="232" t="str">
        <f>IF(ISNA(VLOOKUP($A69,ES_P1_0!$A$10:$AQ$100,MATCH(FIXED(O$6,0,TRUE),ES_P1_0!$A$10:$AQ$10,0)+1,FALSE)),"",VLOOKUP($A69,ES_P1_0!$A$10:$AQ$100,MATCH(FIXED(O$6,0,TRUE),ES_P1_0!$A$10:$AQ$10,0)+1,FALSE))</f>
        <v/>
      </c>
      <c r="P69" s="232" t="str">
        <f>IF(ISNA(VLOOKUP($A69,ES_P1_0!$A$10:$AQ$100,MATCH(FIXED(P$6,0,TRUE),ES_P1_0!$A$10:$AQ$10,0)+1,FALSE)),"",VLOOKUP($A69,ES_P1_0!$A$10:$AQ$100,MATCH(FIXED(P$6,0,TRUE),ES_P1_0!$A$10:$AQ$10,0)+1,FALSE))</f>
        <v/>
      </c>
      <c r="Q69" s="232" t="str">
        <f>IF(ISNA(VLOOKUP($A69,ES_P1_0!$A$10:$AQ$100,MATCH(FIXED(Q$6,0,TRUE),ES_P1_0!$A$10:$AQ$10,0)+1,FALSE)),"",VLOOKUP($A69,ES_P1_0!$A$10:$AQ$100,MATCH(FIXED(Q$6,0,TRUE),ES_P1_0!$A$10:$AQ$10,0)+1,FALSE))</f>
        <v/>
      </c>
      <c r="R69" s="232" t="str">
        <f>IF(ISNA(VLOOKUP($A69,ES_P1_0!$A$10:$AQ$100,MATCH(FIXED(R$6,0,TRUE),ES_P1_0!$A$10:$AQ$10,0)+1,FALSE)),"",VLOOKUP($A69,ES_P1_0!$A$10:$AQ$100,MATCH(FIXED(R$6,0,TRUE),ES_P1_0!$A$10:$AQ$10,0)+1,FALSE))</f>
        <v/>
      </c>
      <c r="S69" s="232" t="str">
        <f>IF(ISNA(VLOOKUP($A69,ES_P1_0!$A$10:$AQ$100,MATCH(FIXED(S$6,0,TRUE),ES_P1_0!$A$10:$AQ$10,0)+1,FALSE)),"",VLOOKUP($A69,ES_P1_0!$A$10:$AQ$100,MATCH(FIXED(S$6,0,TRUE),ES_P1_0!$A$10:$AQ$10,0)+1,FALSE))</f>
        <v/>
      </c>
      <c r="T69" s="232" t="str">
        <f>IF(ISNA(VLOOKUP($A69,ES_P1_0!$A$10:$AQ$100,MATCH(FIXED(T$6,0,TRUE),ES_P1_0!$A$10:$AQ$10,0)+1,FALSE)),"",VLOOKUP($A69,ES_P1_0!$A$10:$AQ$100,MATCH(FIXED(T$6,0,TRUE),ES_P1_0!$A$10:$AQ$10,0)+1,FALSE))</f>
        <v/>
      </c>
      <c r="U69" s="232" t="str">
        <f>IF(ISNA(VLOOKUP($A69,ES_P1_0!$A$10:$AQ$100,MATCH(FIXED(U$6,0,TRUE),ES_P1_0!$A$10:$AQ$10,0)+1,FALSE)),"",VLOOKUP($A69,ES_P1_0!$A$10:$AQ$100,MATCH(FIXED(U$6,0,TRUE),ES_P1_0!$A$10:$AQ$10,0)+1,FALSE))</f>
        <v/>
      </c>
      <c r="V69" s="232" t="str">
        <f>IF(ISNA(VLOOKUP($A69,ES_P1_0!$A$10:$AQ$100,MATCH(FIXED(V$6,0,TRUE),ES_P1_0!$A$10:$AQ$10,0)+1,FALSE)),"",VLOOKUP($A69,ES_P1_0!$A$10:$AQ$100,MATCH(FIXED(V$6,0,TRUE),ES_P1_0!$A$10:$AQ$10,0)+1,FALSE))</f>
        <v/>
      </c>
      <c r="W69" s="232" t="str">
        <f>IF(ISNA(VLOOKUP($A69,ES_P1_0!$A$10:$AQ$100,MATCH(FIXED(W$6,0,TRUE),ES_P1_0!$A$10:$AQ$10,0)+1,FALSE)),"",VLOOKUP($A69,ES_P1_0!$A$10:$AQ$100,MATCH(FIXED(W$6,0,TRUE),ES_P1_0!$A$10:$AQ$10,0)+1,FALSE))</f>
        <v/>
      </c>
    </row>
    <row r="70" spans="1:23">
      <c r="A70" s="230" t="str">
        <f>lookup!Z29</f>
        <v>Slovenia</v>
      </c>
      <c r="B70" s="232" t="str">
        <f>VLOOKUP(A70,lookup!$Z$2:$AA$77,2,FALSE)</f>
        <v>Σλοβενία</v>
      </c>
      <c r="C70" s="232" t="str">
        <f>IF(ISNA(VLOOKUP($A70,ES_P1_0!$A$10:$AQ$100,MATCH(FIXED(C$6,0,TRUE),ES_P1_0!$A$10:$AQ$10,0)+1,FALSE)),"",VLOOKUP($A70,ES_P1_0!$A$10:$AQ$100,MATCH(FIXED(C$6,0,TRUE),ES_P1_0!$A$10:$AQ$10,0)+1,FALSE))</f>
        <v/>
      </c>
      <c r="D70" s="232" t="str">
        <f>IF(ISNA(VLOOKUP($A70,ES_P1_0!$A$10:$AQ$100,MATCH(FIXED(D$6,0,TRUE),ES_P1_0!$A$10:$AQ$10,0)+1,FALSE)),"",VLOOKUP($A70,ES_P1_0!$A$10:$AQ$100,MATCH(FIXED(D$6,0,TRUE),ES_P1_0!$A$10:$AQ$10,0)+1,FALSE))</f>
        <v/>
      </c>
      <c r="E70" s="232" t="str">
        <f>IF(ISNA(VLOOKUP($A70,ES_P1_0!$A$10:$AQ$100,MATCH(FIXED(E$6,0,TRUE),ES_P1_0!$A$10:$AQ$10,0)+1,FALSE)),"",VLOOKUP($A70,ES_P1_0!$A$10:$AQ$100,MATCH(FIXED(E$6,0,TRUE),ES_P1_0!$A$10:$AQ$10,0)+1,FALSE))</f>
        <v/>
      </c>
      <c r="F70" s="232" t="str">
        <f>IF(ISNA(VLOOKUP($A70,ES_P1_0!$A$10:$AQ$100,MATCH(FIXED(F$6,0,TRUE),ES_P1_0!$A$10:$AQ$10,0)+1,FALSE)),"",VLOOKUP($A70,ES_P1_0!$A$10:$AQ$100,MATCH(FIXED(F$6,0,TRUE),ES_P1_0!$A$10:$AQ$10,0)+1,FALSE))</f>
        <v/>
      </c>
      <c r="G70" s="232" t="str">
        <f>IF(ISNA(VLOOKUP($A70,ES_P1_0!$A$10:$AQ$100,MATCH(FIXED(G$6,0,TRUE),ES_P1_0!$A$10:$AQ$10,0)+1,FALSE)),"",VLOOKUP($A70,ES_P1_0!$A$10:$AQ$100,MATCH(FIXED(G$6,0,TRUE),ES_P1_0!$A$10:$AQ$10,0)+1,FALSE))</f>
        <v/>
      </c>
      <c r="H70" s="232" t="str">
        <f>IF(ISNA(VLOOKUP($A70,ES_P1_0!$A$10:$AQ$100,MATCH(FIXED(H$6,0,TRUE),ES_P1_0!$A$10:$AQ$10,0)+1,FALSE)),"",VLOOKUP($A70,ES_P1_0!$A$10:$AQ$100,MATCH(FIXED(H$6,0,TRUE),ES_P1_0!$A$10:$AQ$10,0)+1,FALSE))</f>
        <v/>
      </c>
      <c r="I70" s="232" t="str">
        <f>IF(ISNA(VLOOKUP($A70,ES_P1_0!$A$10:$AQ$100,MATCH(FIXED(I$6,0,TRUE),ES_P1_0!$A$10:$AQ$10,0)+1,FALSE)),"",VLOOKUP($A70,ES_P1_0!$A$10:$AQ$100,MATCH(FIXED(I$6,0,TRUE),ES_P1_0!$A$10:$AQ$10,0)+1,FALSE))</f>
        <v/>
      </c>
      <c r="J70" s="232" t="str">
        <f>IF(ISNA(VLOOKUP($A70,ES_P1_0!$A$10:$AQ$100,MATCH(FIXED(J$6,0,TRUE),ES_P1_0!$A$10:$AQ$10,0)+1,FALSE)),"",VLOOKUP($A70,ES_P1_0!$A$10:$AQ$100,MATCH(FIXED(J$6,0,TRUE),ES_P1_0!$A$10:$AQ$10,0)+1,FALSE))</f>
        <v/>
      </c>
      <c r="K70" s="232" t="str">
        <f>IF(ISNA(VLOOKUP($A70,ES_P1_0!$A$10:$AQ$100,MATCH(FIXED(K$6,0,TRUE),ES_P1_0!$A$10:$AQ$10,0)+1,FALSE)),"",VLOOKUP($A70,ES_P1_0!$A$10:$AQ$100,MATCH(FIXED(K$6,0,TRUE),ES_P1_0!$A$10:$AQ$10,0)+1,FALSE))</f>
        <v/>
      </c>
      <c r="L70" s="232" t="str">
        <f>IF(ISNA(VLOOKUP($A70,ES_P1_0!$A$10:$AQ$100,MATCH(FIXED(L$6,0,TRUE),ES_P1_0!$A$10:$AQ$10,0)+1,FALSE)),"",VLOOKUP($A70,ES_P1_0!$A$10:$AQ$100,MATCH(FIXED(L$6,0,TRUE),ES_P1_0!$A$10:$AQ$10,0)+1,FALSE))</f>
        <v/>
      </c>
      <c r="M70" s="232" t="str">
        <f>IF(ISNA(VLOOKUP($A70,ES_P1_0!$A$10:$AQ$100,MATCH(FIXED(M$6,0,TRUE),ES_P1_0!$A$10:$AQ$10,0)+1,FALSE)),"",VLOOKUP($A70,ES_P1_0!$A$10:$AQ$100,MATCH(FIXED(M$6,0,TRUE),ES_P1_0!$A$10:$AQ$10,0)+1,FALSE))</f>
        <v>b</v>
      </c>
      <c r="N70" s="232" t="str">
        <f>IF(ISNA(VLOOKUP($A70,ES_P1_0!$A$10:$AQ$100,MATCH(FIXED(N$6,0,TRUE),ES_P1_0!$A$10:$AQ$10,0)+1,FALSE)),"",VLOOKUP($A70,ES_P1_0!$A$10:$AQ$100,MATCH(FIXED(N$6,0,TRUE),ES_P1_0!$A$10:$AQ$10,0)+1,FALSE))</f>
        <v/>
      </c>
      <c r="O70" s="232" t="str">
        <f>IF(ISNA(VLOOKUP($A70,ES_P1_0!$A$10:$AQ$100,MATCH(FIXED(O$6,0,TRUE),ES_P1_0!$A$10:$AQ$10,0)+1,FALSE)),"",VLOOKUP($A70,ES_P1_0!$A$10:$AQ$100,MATCH(FIXED(O$6,0,TRUE),ES_P1_0!$A$10:$AQ$10,0)+1,FALSE))</f>
        <v/>
      </c>
      <c r="P70" s="232" t="str">
        <f>IF(ISNA(VLOOKUP($A70,ES_P1_0!$A$10:$AQ$100,MATCH(FIXED(P$6,0,TRUE),ES_P1_0!$A$10:$AQ$10,0)+1,FALSE)),"",VLOOKUP($A70,ES_P1_0!$A$10:$AQ$100,MATCH(FIXED(P$6,0,TRUE),ES_P1_0!$A$10:$AQ$10,0)+1,FALSE))</f>
        <v/>
      </c>
      <c r="Q70" s="232" t="str">
        <f>IF(ISNA(VLOOKUP($A70,ES_P1_0!$A$10:$AQ$100,MATCH(FIXED(Q$6,0,TRUE),ES_P1_0!$A$10:$AQ$10,0)+1,FALSE)),"",VLOOKUP($A70,ES_P1_0!$A$10:$AQ$100,MATCH(FIXED(Q$6,0,TRUE),ES_P1_0!$A$10:$AQ$10,0)+1,FALSE))</f>
        <v/>
      </c>
      <c r="R70" s="232" t="str">
        <f>IF(ISNA(VLOOKUP($A70,ES_P1_0!$A$10:$AQ$100,MATCH(FIXED(R$6,0,TRUE),ES_P1_0!$A$10:$AQ$10,0)+1,FALSE)),"",VLOOKUP($A70,ES_P1_0!$A$10:$AQ$100,MATCH(FIXED(R$6,0,TRUE),ES_P1_0!$A$10:$AQ$10,0)+1,FALSE))</f>
        <v/>
      </c>
      <c r="S70" s="232" t="str">
        <f>IF(ISNA(VLOOKUP($A70,ES_P1_0!$A$10:$AQ$100,MATCH(FIXED(S$6,0,TRUE),ES_P1_0!$A$10:$AQ$10,0)+1,FALSE)),"",VLOOKUP($A70,ES_P1_0!$A$10:$AQ$100,MATCH(FIXED(S$6,0,TRUE),ES_P1_0!$A$10:$AQ$10,0)+1,FALSE))</f>
        <v/>
      </c>
      <c r="T70" s="232" t="str">
        <f>IF(ISNA(VLOOKUP($A70,ES_P1_0!$A$10:$AQ$100,MATCH(FIXED(T$6,0,TRUE),ES_P1_0!$A$10:$AQ$10,0)+1,FALSE)),"",VLOOKUP($A70,ES_P1_0!$A$10:$AQ$100,MATCH(FIXED(T$6,0,TRUE),ES_P1_0!$A$10:$AQ$10,0)+1,FALSE))</f>
        <v/>
      </c>
      <c r="U70" s="232" t="str">
        <f>IF(ISNA(VLOOKUP($A70,ES_P1_0!$A$10:$AQ$100,MATCH(FIXED(U$6,0,TRUE),ES_P1_0!$A$10:$AQ$10,0)+1,FALSE)),"",VLOOKUP($A70,ES_P1_0!$A$10:$AQ$100,MATCH(FIXED(U$6,0,TRUE),ES_P1_0!$A$10:$AQ$10,0)+1,FALSE))</f>
        <v/>
      </c>
      <c r="V70" s="232" t="str">
        <f>IF(ISNA(VLOOKUP($A70,ES_P1_0!$A$10:$AQ$100,MATCH(FIXED(V$6,0,TRUE),ES_P1_0!$A$10:$AQ$10,0)+1,FALSE)),"",VLOOKUP($A70,ES_P1_0!$A$10:$AQ$100,MATCH(FIXED(V$6,0,TRUE),ES_P1_0!$A$10:$AQ$10,0)+1,FALSE))</f>
        <v/>
      </c>
      <c r="W70" s="232" t="str">
        <f>IF(ISNA(VLOOKUP($A70,ES_P1_0!$A$10:$AQ$100,MATCH(FIXED(W$6,0,TRUE),ES_P1_0!$A$10:$AQ$10,0)+1,FALSE)),"",VLOOKUP($A70,ES_P1_0!$A$10:$AQ$100,MATCH(FIXED(W$6,0,TRUE),ES_P1_0!$A$10:$AQ$10,0)+1,FALSE))</f>
        <v/>
      </c>
    </row>
    <row r="71" spans="1:23">
      <c r="A71" s="230" t="str">
        <f>lookup!Z30</f>
        <v>Slovakia</v>
      </c>
      <c r="B71" s="232" t="str">
        <f>VLOOKUP(A71,lookup!$Z$2:$AA$77,2,FALSE)</f>
        <v>Σλοβακία</v>
      </c>
      <c r="C71" s="232" t="str">
        <f>IF(ISNA(VLOOKUP($A71,ES_P1_0!$A$10:$AQ$100,MATCH(FIXED(C$6,0,TRUE),ES_P1_0!$A$10:$AQ$10,0)+1,FALSE)),"",VLOOKUP($A71,ES_P1_0!$A$10:$AQ$100,MATCH(FIXED(C$6,0,TRUE),ES_P1_0!$A$10:$AQ$10,0)+1,FALSE))</f>
        <v/>
      </c>
      <c r="D71" s="232" t="str">
        <f>IF(ISNA(VLOOKUP($A71,ES_P1_0!$A$10:$AQ$100,MATCH(FIXED(D$6,0,TRUE),ES_P1_0!$A$10:$AQ$10,0)+1,FALSE)),"",VLOOKUP($A71,ES_P1_0!$A$10:$AQ$100,MATCH(FIXED(D$6,0,TRUE),ES_P1_0!$A$10:$AQ$10,0)+1,FALSE))</f>
        <v/>
      </c>
      <c r="E71" s="232" t="str">
        <f>IF(ISNA(VLOOKUP($A71,ES_P1_0!$A$10:$AQ$100,MATCH(FIXED(E$6,0,TRUE),ES_P1_0!$A$10:$AQ$10,0)+1,FALSE)),"",VLOOKUP($A71,ES_P1_0!$A$10:$AQ$100,MATCH(FIXED(E$6,0,TRUE),ES_P1_0!$A$10:$AQ$10,0)+1,FALSE))</f>
        <v/>
      </c>
      <c r="F71" s="232" t="str">
        <f>IF(ISNA(VLOOKUP($A71,ES_P1_0!$A$10:$AQ$100,MATCH(FIXED(F$6,0,TRUE),ES_P1_0!$A$10:$AQ$10,0)+1,FALSE)),"",VLOOKUP($A71,ES_P1_0!$A$10:$AQ$100,MATCH(FIXED(F$6,0,TRUE),ES_P1_0!$A$10:$AQ$10,0)+1,FALSE))</f>
        <v/>
      </c>
      <c r="G71" s="232" t="str">
        <f>IF(ISNA(VLOOKUP($A71,ES_P1_0!$A$10:$AQ$100,MATCH(FIXED(G$6,0,TRUE),ES_P1_0!$A$10:$AQ$10,0)+1,FALSE)),"",VLOOKUP($A71,ES_P1_0!$A$10:$AQ$100,MATCH(FIXED(G$6,0,TRUE),ES_P1_0!$A$10:$AQ$10,0)+1,FALSE))</f>
        <v/>
      </c>
      <c r="H71" s="232" t="str">
        <f>IF(ISNA(VLOOKUP($A71,ES_P1_0!$A$10:$AQ$100,MATCH(FIXED(H$6,0,TRUE),ES_P1_0!$A$10:$AQ$10,0)+1,FALSE)),"",VLOOKUP($A71,ES_P1_0!$A$10:$AQ$100,MATCH(FIXED(H$6,0,TRUE),ES_P1_0!$A$10:$AQ$10,0)+1,FALSE))</f>
        <v/>
      </c>
      <c r="I71" s="232" t="str">
        <f>IF(ISNA(VLOOKUP($A71,ES_P1_0!$A$10:$AQ$100,MATCH(FIXED(I$6,0,TRUE),ES_P1_0!$A$10:$AQ$10,0)+1,FALSE)),"",VLOOKUP($A71,ES_P1_0!$A$10:$AQ$100,MATCH(FIXED(I$6,0,TRUE),ES_P1_0!$A$10:$AQ$10,0)+1,FALSE))</f>
        <v/>
      </c>
      <c r="J71" s="232" t="str">
        <f>IF(ISNA(VLOOKUP($A71,ES_P1_0!$A$10:$AQ$100,MATCH(FIXED(J$6,0,TRUE),ES_P1_0!$A$10:$AQ$10,0)+1,FALSE)),"",VLOOKUP($A71,ES_P1_0!$A$10:$AQ$100,MATCH(FIXED(J$6,0,TRUE),ES_P1_0!$A$10:$AQ$10,0)+1,FALSE))</f>
        <v/>
      </c>
      <c r="K71" s="232" t="str">
        <f>IF(ISNA(VLOOKUP($A71,ES_P1_0!$A$10:$AQ$100,MATCH(FIXED(K$6,0,TRUE),ES_P1_0!$A$10:$AQ$10,0)+1,FALSE)),"",VLOOKUP($A71,ES_P1_0!$A$10:$AQ$100,MATCH(FIXED(K$6,0,TRUE),ES_P1_0!$A$10:$AQ$10,0)+1,FALSE))</f>
        <v/>
      </c>
      <c r="L71" s="232" t="str">
        <f>IF(ISNA(VLOOKUP($A71,ES_P1_0!$A$10:$AQ$100,MATCH(FIXED(L$6,0,TRUE),ES_P1_0!$A$10:$AQ$10,0)+1,FALSE)),"",VLOOKUP($A71,ES_P1_0!$A$10:$AQ$100,MATCH(FIXED(L$6,0,TRUE),ES_P1_0!$A$10:$AQ$10,0)+1,FALSE))</f>
        <v/>
      </c>
      <c r="M71" s="232" t="str">
        <f>IF(ISNA(VLOOKUP($A71,ES_P1_0!$A$10:$AQ$100,MATCH(FIXED(M$6,0,TRUE),ES_P1_0!$A$10:$AQ$10,0)+1,FALSE)),"",VLOOKUP($A71,ES_P1_0!$A$10:$AQ$100,MATCH(FIXED(M$6,0,TRUE),ES_P1_0!$A$10:$AQ$10,0)+1,FALSE))</f>
        <v>b</v>
      </c>
      <c r="N71" s="232" t="str">
        <f>IF(ISNA(VLOOKUP($A71,ES_P1_0!$A$10:$AQ$100,MATCH(FIXED(N$6,0,TRUE),ES_P1_0!$A$10:$AQ$10,0)+1,FALSE)),"",VLOOKUP($A71,ES_P1_0!$A$10:$AQ$100,MATCH(FIXED(N$6,0,TRUE),ES_P1_0!$A$10:$AQ$10,0)+1,FALSE))</f>
        <v/>
      </c>
      <c r="O71" s="232" t="str">
        <f>IF(ISNA(VLOOKUP($A71,ES_P1_0!$A$10:$AQ$100,MATCH(FIXED(O$6,0,TRUE),ES_P1_0!$A$10:$AQ$10,0)+1,FALSE)),"",VLOOKUP($A71,ES_P1_0!$A$10:$AQ$100,MATCH(FIXED(O$6,0,TRUE),ES_P1_0!$A$10:$AQ$10,0)+1,FALSE))</f>
        <v/>
      </c>
      <c r="P71" s="232" t="str">
        <f>IF(ISNA(VLOOKUP($A71,ES_P1_0!$A$10:$AQ$100,MATCH(FIXED(P$6,0,TRUE),ES_P1_0!$A$10:$AQ$10,0)+1,FALSE)),"",VLOOKUP($A71,ES_P1_0!$A$10:$AQ$100,MATCH(FIXED(P$6,0,TRUE),ES_P1_0!$A$10:$AQ$10,0)+1,FALSE))</f>
        <v/>
      </c>
      <c r="Q71" s="232" t="str">
        <f>IF(ISNA(VLOOKUP($A71,ES_P1_0!$A$10:$AQ$100,MATCH(FIXED(Q$6,0,TRUE),ES_P1_0!$A$10:$AQ$10,0)+1,FALSE)),"",VLOOKUP($A71,ES_P1_0!$A$10:$AQ$100,MATCH(FIXED(Q$6,0,TRUE),ES_P1_0!$A$10:$AQ$10,0)+1,FALSE))</f>
        <v/>
      </c>
      <c r="R71" s="232" t="str">
        <f>IF(ISNA(VLOOKUP($A71,ES_P1_0!$A$10:$AQ$100,MATCH(FIXED(R$6,0,TRUE),ES_P1_0!$A$10:$AQ$10,0)+1,FALSE)),"",VLOOKUP($A71,ES_P1_0!$A$10:$AQ$100,MATCH(FIXED(R$6,0,TRUE),ES_P1_0!$A$10:$AQ$10,0)+1,FALSE))</f>
        <v/>
      </c>
      <c r="S71" s="232" t="str">
        <f>IF(ISNA(VLOOKUP($A71,ES_P1_0!$A$10:$AQ$100,MATCH(FIXED(S$6,0,TRUE),ES_P1_0!$A$10:$AQ$10,0)+1,FALSE)),"",VLOOKUP($A71,ES_P1_0!$A$10:$AQ$100,MATCH(FIXED(S$6,0,TRUE),ES_P1_0!$A$10:$AQ$10,0)+1,FALSE))</f>
        <v/>
      </c>
      <c r="T71" s="232" t="str">
        <f>IF(ISNA(VLOOKUP($A71,ES_P1_0!$A$10:$AQ$100,MATCH(FIXED(T$6,0,TRUE),ES_P1_0!$A$10:$AQ$10,0)+1,FALSE)),"",VLOOKUP($A71,ES_P1_0!$A$10:$AQ$100,MATCH(FIXED(T$6,0,TRUE),ES_P1_0!$A$10:$AQ$10,0)+1,FALSE))</f>
        <v/>
      </c>
      <c r="U71" s="232" t="str">
        <f>IF(ISNA(VLOOKUP($A71,ES_P1_0!$A$10:$AQ$100,MATCH(FIXED(U$6,0,TRUE),ES_P1_0!$A$10:$AQ$10,0)+1,FALSE)),"",VLOOKUP($A71,ES_P1_0!$A$10:$AQ$100,MATCH(FIXED(U$6,0,TRUE),ES_P1_0!$A$10:$AQ$10,0)+1,FALSE))</f>
        <v/>
      </c>
      <c r="V71" s="232" t="str">
        <f>IF(ISNA(VLOOKUP($A71,ES_P1_0!$A$10:$AQ$100,MATCH(FIXED(V$6,0,TRUE),ES_P1_0!$A$10:$AQ$10,0)+1,FALSE)),"",VLOOKUP($A71,ES_P1_0!$A$10:$AQ$100,MATCH(FIXED(V$6,0,TRUE),ES_P1_0!$A$10:$AQ$10,0)+1,FALSE))</f>
        <v/>
      </c>
      <c r="W71" s="232" t="str">
        <f>IF(ISNA(VLOOKUP($A71,ES_P1_0!$A$10:$AQ$100,MATCH(FIXED(W$6,0,TRUE),ES_P1_0!$A$10:$AQ$10,0)+1,FALSE)),"",VLOOKUP($A71,ES_P1_0!$A$10:$AQ$100,MATCH(FIXED(W$6,0,TRUE),ES_P1_0!$A$10:$AQ$10,0)+1,FALSE))</f>
        <v/>
      </c>
    </row>
    <row r="72" spans="1:23">
      <c r="A72" s="230" t="str">
        <f>lookup!Z31</f>
        <v>Finland</v>
      </c>
      <c r="B72" s="232" t="str">
        <f>VLOOKUP(A72,lookup!$Z$2:$AA$77,2,FALSE)</f>
        <v>Φινλανδία</v>
      </c>
      <c r="C72" s="232" t="str">
        <f>IF(ISNA(VLOOKUP($A72,ES_P1_0!$A$10:$AQ$100,MATCH(FIXED(C$6,0,TRUE),ES_P1_0!$A$10:$AQ$10,0)+1,FALSE)),"",VLOOKUP($A72,ES_P1_0!$A$10:$AQ$100,MATCH(FIXED(C$6,0,TRUE),ES_P1_0!$A$10:$AQ$10,0)+1,FALSE))</f>
        <v/>
      </c>
      <c r="D72" s="232" t="str">
        <f>IF(ISNA(VLOOKUP($A72,ES_P1_0!$A$10:$AQ$100,MATCH(FIXED(D$6,0,TRUE),ES_P1_0!$A$10:$AQ$10,0)+1,FALSE)),"",VLOOKUP($A72,ES_P1_0!$A$10:$AQ$100,MATCH(FIXED(D$6,0,TRUE),ES_P1_0!$A$10:$AQ$10,0)+1,FALSE))</f>
        <v/>
      </c>
      <c r="E72" s="232" t="str">
        <f>IF(ISNA(VLOOKUP($A72,ES_P1_0!$A$10:$AQ$100,MATCH(FIXED(E$6,0,TRUE),ES_P1_0!$A$10:$AQ$10,0)+1,FALSE)),"",VLOOKUP($A72,ES_P1_0!$A$10:$AQ$100,MATCH(FIXED(E$6,0,TRUE),ES_P1_0!$A$10:$AQ$10,0)+1,FALSE))</f>
        <v/>
      </c>
      <c r="F72" s="232" t="str">
        <f>IF(ISNA(VLOOKUP($A72,ES_P1_0!$A$10:$AQ$100,MATCH(FIXED(F$6,0,TRUE),ES_P1_0!$A$10:$AQ$10,0)+1,FALSE)),"",VLOOKUP($A72,ES_P1_0!$A$10:$AQ$100,MATCH(FIXED(F$6,0,TRUE),ES_P1_0!$A$10:$AQ$10,0)+1,FALSE))</f>
        <v/>
      </c>
      <c r="G72" s="232" t="str">
        <f>IF(ISNA(VLOOKUP($A72,ES_P1_0!$A$10:$AQ$100,MATCH(FIXED(G$6,0,TRUE),ES_P1_0!$A$10:$AQ$10,0)+1,FALSE)),"",VLOOKUP($A72,ES_P1_0!$A$10:$AQ$100,MATCH(FIXED(G$6,0,TRUE),ES_P1_0!$A$10:$AQ$10,0)+1,FALSE))</f>
        <v/>
      </c>
      <c r="H72" s="232" t="str">
        <f>IF(ISNA(VLOOKUP($A72,ES_P1_0!$A$10:$AQ$100,MATCH(FIXED(H$6,0,TRUE),ES_P1_0!$A$10:$AQ$10,0)+1,FALSE)),"",VLOOKUP($A72,ES_P1_0!$A$10:$AQ$100,MATCH(FIXED(H$6,0,TRUE),ES_P1_0!$A$10:$AQ$10,0)+1,FALSE))</f>
        <v/>
      </c>
      <c r="I72" s="232" t="str">
        <f>IF(ISNA(VLOOKUP($A72,ES_P1_0!$A$10:$AQ$100,MATCH(FIXED(I$6,0,TRUE),ES_P1_0!$A$10:$AQ$10,0)+1,FALSE)),"",VLOOKUP($A72,ES_P1_0!$A$10:$AQ$100,MATCH(FIXED(I$6,0,TRUE),ES_P1_0!$A$10:$AQ$10,0)+1,FALSE))</f>
        <v/>
      </c>
      <c r="J72" s="232" t="str">
        <f>IF(ISNA(VLOOKUP($A72,ES_P1_0!$A$10:$AQ$100,MATCH(FIXED(J$6,0,TRUE),ES_P1_0!$A$10:$AQ$10,0)+1,FALSE)),"",VLOOKUP($A72,ES_P1_0!$A$10:$AQ$100,MATCH(FIXED(J$6,0,TRUE),ES_P1_0!$A$10:$AQ$10,0)+1,FALSE))</f>
        <v/>
      </c>
      <c r="K72" s="232" t="str">
        <f>IF(ISNA(VLOOKUP($A72,ES_P1_0!$A$10:$AQ$100,MATCH(FIXED(K$6,0,TRUE),ES_P1_0!$A$10:$AQ$10,0)+1,FALSE)),"",VLOOKUP($A72,ES_P1_0!$A$10:$AQ$100,MATCH(FIXED(K$6,0,TRUE),ES_P1_0!$A$10:$AQ$10,0)+1,FALSE))</f>
        <v/>
      </c>
      <c r="L72" s="232" t="str">
        <f>IF(ISNA(VLOOKUP($A72,ES_P1_0!$A$10:$AQ$100,MATCH(FIXED(L$6,0,TRUE),ES_P1_0!$A$10:$AQ$10,0)+1,FALSE)),"",VLOOKUP($A72,ES_P1_0!$A$10:$AQ$100,MATCH(FIXED(L$6,0,TRUE),ES_P1_0!$A$10:$AQ$10,0)+1,FALSE))</f>
        <v/>
      </c>
      <c r="M72" s="232" t="str">
        <f>IF(ISNA(VLOOKUP($A72,ES_P1_0!$A$10:$AQ$100,MATCH(FIXED(M$6,0,TRUE),ES_P1_0!$A$10:$AQ$10,0)+1,FALSE)),"",VLOOKUP($A72,ES_P1_0!$A$10:$AQ$100,MATCH(FIXED(M$6,0,TRUE),ES_P1_0!$A$10:$AQ$10,0)+1,FALSE))</f>
        <v>b</v>
      </c>
      <c r="N72" s="232" t="str">
        <f>IF(ISNA(VLOOKUP($A72,ES_P1_0!$A$10:$AQ$100,MATCH(FIXED(N$6,0,TRUE),ES_P1_0!$A$10:$AQ$10,0)+1,FALSE)),"",VLOOKUP($A72,ES_P1_0!$A$10:$AQ$100,MATCH(FIXED(N$6,0,TRUE),ES_P1_0!$A$10:$AQ$10,0)+1,FALSE))</f>
        <v/>
      </c>
      <c r="O72" s="232" t="str">
        <f>IF(ISNA(VLOOKUP($A72,ES_P1_0!$A$10:$AQ$100,MATCH(FIXED(O$6,0,TRUE),ES_P1_0!$A$10:$AQ$10,0)+1,FALSE)),"",VLOOKUP($A72,ES_P1_0!$A$10:$AQ$100,MATCH(FIXED(O$6,0,TRUE),ES_P1_0!$A$10:$AQ$10,0)+1,FALSE))</f>
        <v/>
      </c>
      <c r="P72" s="232" t="str">
        <f>IF(ISNA(VLOOKUP($A72,ES_P1_0!$A$10:$AQ$100,MATCH(FIXED(P$6,0,TRUE),ES_P1_0!$A$10:$AQ$10,0)+1,FALSE)),"",VLOOKUP($A72,ES_P1_0!$A$10:$AQ$100,MATCH(FIXED(P$6,0,TRUE),ES_P1_0!$A$10:$AQ$10,0)+1,FALSE))</f>
        <v/>
      </c>
      <c r="Q72" s="232" t="str">
        <f>IF(ISNA(VLOOKUP($A72,ES_P1_0!$A$10:$AQ$100,MATCH(FIXED(Q$6,0,TRUE),ES_P1_0!$A$10:$AQ$10,0)+1,FALSE)),"",VLOOKUP($A72,ES_P1_0!$A$10:$AQ$100,MATCH(FIXED(Q$6,0,TRUE),ES_P1_0!$A$10:$AQ$10,0)+1,FALSE))</f>
        <v/>
      </c>
      <c r="R72" s="232" t="str">
        <f>IF(ISNA(VLOOKUP($A72,ES_P1_0!$A$10:$AQ$100,MATCH(FIXED(R$6,0,TRUE),ES_P1_0!$A$10:$AQ$10,0)+1,FALSE)),"",VLOOKUP($A72,ES_P1_0!$A$10:$AQ$100,MATCH(FIXED(R$6,0,TRUE),ES_P1_0!$A$10:$AQ$10,0)+1,FALSE))</f>
        <v/>
      </c>
      <c r="S72" s="232" t="str">
        <f>IF(ISNA(VLOOKUP($A72,ES_P1_0!$A$10:$AQ$100,MATCH(FIXED(S$6,0,TRUE),ES_P1_0!$A$10:$AQ$10,0)+1,FALSE)),"",VLOOKUP($A72,ES_P1_0!$A$10:$AQ$100,MATCH(FIXED(S$6,0,TRUE),ES_P1_0!$A$10:$AQ$10,0)+1,FALSE))</f>
        <v/>
      </c>
      <c r="T72" s="232" t="str">
        <f>IF(ISNA(VLOOKUP($A72,ES_P1_0!$A$10:$AQ$100,MATCH(FIXED(T$6,0,TRUE),ES_P1_0!$A$10:$AQ$10,0)+1,FALSE)),"",VLOOKUP($A72,ES_P1_0!$A$10:$AQ$100,MATCH(FIXED(T$6,0,TRUE),ES_P1_0!$A$10:$AQ$10,0)+1,FALSE))</f>
        <v/>
      </c>
      <c r="U72" s="232" t="str">
        <f>IF(ISNA(VLOOKUP($A72,ES_P1_0!$A$10:$AQ$100,MATCH(FIXED(U$6,0,TRUE),ES_P1_0!$A$10:$AQ$10,0)+1,FALSE)),"",VLOOKUP($A72,ES_P1_0!$A$10:$AQ$100,MATCH(FIXED(U$6,0,TRUE),ES_P1_0!$A$10:$AQ$10,0)+1,FALSE))</f>
        <v/>
      </c>
      <c r="V72" s="232" t="str">
        <f>IF(ISNA(VLOOKUP($A72,ES_P1_0!$A$10:$AQ$100,MATCH(FIXED(V$6,0,TRUE),ES_P1_0!$A$10:$AQ$10,0)+1,FALSE)),"",VLOOKUP($A72,ES_P1_0!$A$10:$AQ$100,MATCH(FIXED(V$6,0,TRUE),ES_P1_0!$A$10:$AQ$10,0)+1,FALSE))</f>
        <v/>
      </c>
      <c r="W72" s="232" t="str">
        <f>IF(ISNA(VLOOKUP($A72,ES_P1_0!$A$10:$AQ$100,MATCH(FIXED(W$6,0,TRUE),ES_P1_0!$A$10:$AQ$10,0)+1,FALSE)),"",VLOOKUP($A72,ES_P1_0!$A$10:$AQ$100,MATCH(FIXED(W$6,0,TRUE),ES_P1_0!$A$10:$AQ$10,0)+1,FALSE))</f>
        <v/>
      </c>
    </row>
    <row r="73" spans="1:23">
      <c r="A73" s="230" t="str">
        <f>lookup!Z32</f>
        <v>Sweden</v>
      </c>
      <c r="B73" s="232" t="str">
        <f>VLOOKUP(A73,lookup!$Z$2:$AA$77,2,FALSE)</f>
        <v>Σουηδία</v>
      </c>
      <c r="C73" s="232" t="str">
        <f>IF(ISNA(VLOOKUP($A73,ES_P1_0!$A$10:$AQ$100,MATCH(FIXED(C$6,0,TRUE),ES_P1_0!$A$10:$AQ$10,0)+1,FALSE)),"",VLOOKUP($A73,ES_P1_0!$A$10:$AQ$100,MATCH(FIXED(C$6,0,TRUE),ES_P1_0!$A$10:$AQ$10,0)+1,FALSE))</f>
        <v/>
      </c>
      <c r="D73" s="232" t="str">
        <f>IF(ISNA(VLOOKUP($A73,ES_P1_0!$A$10:$AQ$100,MATCH(FIXED(D$6,0,TRUE),ES_P1_0!$A$10:$AQ$10,0)+1,FALSE)),"",VLOOKUP($A73,ES_P1_0!$A$10:$AQ$100,MATCH(FIXED(D$6,0,TRUE),ES_P1_0!$A$10:$AQ$10,0)+1,FALSE))</f>
        <v/>
      </c>
      <c r="E73" s="232" t="str">
        <f>IF(ISNA(VLOOKUP($A73,ES_P1_0!$A$10:$AQ$100,MATCH(FIXED(E$6,0,TRUE),ES_P1_0!$A$10:$AQ$10,0)+1,FALSE)),"",VLOOKUP($A73,ES_P1_0!$A$10:$AQ$100,MATCH(FIXED(E$6,0,TRUE),ES_P1_0!$A$10:$AQ$10,0)+1,FALSE))</f>
        <v/>
      </c>
      <c r="F73" s="232" t="str">
        <f>IF(ISNA(VLOOKUP($A73,ES_P1_0!$A$10:$AQ$100,MATCH(FIXED(F$6,0,TRUE),ES_P1_0!$A$10:$AQ$10,0)+1,FALSE)),"",VLOOKUP($A73,ES_P1_0!$A$10:$AQ$100,MATCH(FIXED(F$6,0,TRUE),ES_P1_0!$A$10:$AQ$10,0)+1,FALSE))</f>
        <v/>
      </c>
      <c r="G73" s="232" t="str">
        <f>IF(ISNA(VLOOKUP($A73,ES_P1_0!$A$10:$AQ$100,MATCH(FIXED(G$6,0,TRUE),ES_P1_0!$A$10:$AQ$10,0)+1,FALSE)),"",VLOOKUP($A73,ES_P1_0!$A$10:$AQ$100,MATCH(FIXED(G$6,0,TRUE),ES_P1_0!$A$10:$AQ$10,0)+1,FALSE))</f>
        <v/>
      </c>
      <c r="H73" s="232" t="str">
        <f>IF(ISNA(VLOOKUP($A73,ES_P1_0!$A$10:$AQ$100,MATCH(FIXED(H$6,0,TRUE),ES_P1_0!$A$10:$AQ$10,0)+1,FALSE)),"",VLOOKUP($A73,ES_P1_0!$A$10:$AQ$100,MATCH(FIXED(H$6,0,TRUE),ES_P1_0!$A$10:$AQ$10,0)+1,FALSE))</f>
        <v/>
      </c>
      <c r="I73" s="232" t="str">
        <f>IF(ISNA(VLOOKUP($A73,ES_P1_0!$A$10:$AQ$100,MATCH(FIXED(I$6,0,TRUE),ES_P1_0!$A$10:$AQ$10,0)+1,FALSE)),"",VLOOKUP($A73,ES_P1_0!$A$10:$AQ$100,MATCH(FIXED(I$6,0,TRUE),ES_P1_0!$A$10:$AQ$10,0)+1,FALSE))</f>
        <v/>
      </c>
      <c r="J73" s="232" t="str">
        <f>IF(ISNA(VLOOKUP($A73,ES_P1_0!$A$10:$AQ$100,MATCH(FIXED(J$6,0,TRUE),ES_P1_0!$A$10:$AQ$10,0)+1,FALSE)),"",VLOOKUP($A73,ES_P1_0!$A$10:$AQ$100,MATCH(FIXED(J$6,0,TRUE),ES_P1_0!$A$10:$AQ$10,0)+1,FALSE))</f>
        <v/>
      </c>
      <c r="K73" s="232" t="str">
        <f>IF(ISNA(VLOOKUP($A73,ES_P1_0!$A$10:$AQ$100,MATCH(FIXED(K$6,0,TRUE),ES_P1_0!$A$10:$AQ$10,0)+1,FALSE)),"",VLOOKUP($A73,ES_P1_0!$A$10:$AQ$100,MATCH(FIXED(K$6,0,TRUE),ES_P1_0!$A$10:$AQ$10,0)+1,FALSE))</f>
        <v/>
      </c>
      <c r="L73" s="232" t="str">
        <f>IF(ISNA(VLOOKUP($A73,ES_P1_0!$A$10:$AQ$100,MATCH(FIXED(L$6,0,TRUE),ES_P1_0!$A$10:$AQ$10,0)+1,FALSE)),"",VLOOKUP($A73,ES_P1_0!$A$10:$AQ$100,MATCH(FIXED(L$6,0,TRUE),ES_P1_0!$A$10:$AQ$10,0)+1,FALSE))</f>
        <v/>
      </c>
      <c r="M73" s="232" t="str">
        <f>IF(ISNA(VLOOKUP($A73,ES_P1_0!$A$10:$AQ$100,MATCH(FIXED(M$6,0,TRUE),ES_P1_0!$A$10:$AQ$10,0)+1,FALSE)),"",VLOOKUP($A73,ES_P1_0!$A$10:$AQ$100,MATCH(FIXED(M$6,0,TRUE),ES_P1_0!$A$10:$AQ$10,0)+1,FALSE))</f>
        <v>b</v>
      </c>
      <c r="N73" s="232" t="str">
        <f>IF(ISNA(VLOOKUP($A73,ES_P1_0!$A$10:$AQ$100,MATCH(FIXED(N$6,0,TRUE),ES_P1_0!$A$10:$AQ$10,0)+1,FALSE)),"",VLOOKUP($A73,ES_P1_0!$A$10:$AQ$100,MATCH(FIXED(N$6,0,TRUE),ES_P1_0!$A$10:$AQ$10,0)+1,FALSE))</f>
        <v/>
      </c>
      <c r="O73" s="232" t="str">
        <f>IF(ISNA(VLOOKUP($A73,ES_P1_0!$A$10:$AQ$100,MATCH(FIXED(O$6,0,TRUE),ES_P1_0!$A$10:$AQ$10,0)+1,FALSE)),"",VLOOKUP($A73,ES_P1_0!$A$10:$AQ$100,MATCH(FIXED(O$6,0,TRUE),ES_P1_0!$A$10:$AQ$10,0)+1,FALSE))</f>
        <v/>
      </c>
      <c r="P73" s="232" t="str">
        <f>IF(ISNA(VLOOKUP($A73,ES_P1_0!$A$10:$AQ$100,MATCH(FIXED(P$6,0,TRUE),ES_P1_0!$A$10:$AQ$10,0)+1,FALSE)),"",VLOOKUP($A73,ES_P1_0!$A$10:$AQ$100,MATCH(FIXED(P$6,0,TRUE),ES_P1_0!$A$10:$AQ$10,0)+1,FALSE))</f>
        <v/>
      </c>
      <c r="Q73" s="232" t="str">
        <f>IF(ISNA(VLOOKUP($A73,ES_P1_0!$A$10:$AQ$100,MATCH(FIXED(Q$6,0,TRUE),ES_P1_0!$A$10:$AQ$10,0)+1,FALSE)),"",VLOOKUP($A73,ES_P1_0!$A$10:$AQ$100,MATCH(FIXED(Q$6,0,TRUE),ES_P1_0!$A$10:$AQ$10,0)+1,FALSE))</f>
        <v/>
      </c>
      <c r="R73" s="232" t="str">
        <f>IF(ISNA(VLOOKUP($A73,ES_P1_0!$A$10:$AQ$100,MATCH(FIXED(R$6,0,TRUE),ES_P1_0!$A$10:$AQ$10,0)+1,FALSE)),"",VLOOKUP($A73,ES_P1_0!$A$10:$AQ$100,MATCH(FIXED(R$6,0,TRUE),ES_P1_0!$A$10:$AQ$10,0)+1,FALSE))</f>
        <v/>
      </c>
      <c r="S73" s="232" t="str">
        <f>IF(ISNA(VLOOKUP($A73,ES_P1_0!$A$10:$AQ$100,MATCH(FIXED(S$6,0,TRUE),ES_P1_0!$A$10:$AQ$10,0)+1,FALSE)),"",VLOOKUP($A73,ES_P1_0!$A$10:$AQ$100,MATCH(FIXED(S$6,0,TRUE),ES_P1_0!$A$10:$AQ$10,0)+1,FALSE))</f>
        <v/>
      </c>
      <c r="T73" s="232" t="str">
        <f>IF(ISNA(VLOOKUP($A73,ES_P1_0!$A$10:$AQ$100,MATCH(FIXED(T$6,0,TRUE),ES_P1_0!$A$10:$AQ$10,0)+1,FALSE)),"",VLOOKUP($A73,ES_P1_0!$A$10:$AQ$100,MATCH(FIXED(T$6,0,TRUE),ES_P1_0!$A$10:$AQ$10,0)+1,FALSE))</f>
        <v/>
      </c>
      <c r="U73" s="232" t="str">
        <f>IF(ISNA(VLOOKUP($A73,ES_P1_0!$A$10:$AQ$100,MATCH(FIXED(U$6,0,TRUE),ES_P1_0!$A$10:$AQ$10,0)+1,FALSE)),"",VLOOKUP($A73,ES_P1_0!$A$10:$AQ$100,MATCH(FIXED(U$6,0,TRUE),ES_P1_0!$A$10:$AQ$10,0)+1,FALSE))</f>
        <v/>
      </c>
      <c r="V73" s="232" t="str">
        <f>IF(ISNA(VLOOKUP($A73,ES_P1_0!$A$10:$AQ$100,MATCH(FIXED(V$6,0,TRUE),ES_P1_0!$A$10:$AQ$10,0)+1,FALSE)),"",VLOOKUP($A73,ES_P1_0!$A$10:$AQ$100,MATCH(FIXED(V$6,0,TRUE),ES_P1_0!$A$10:$AQ$10,0)+1,FALSE))</f>
        <v/>
      </c>
      <c r="W73" s="232" t="str">
        <f>IF(ISNA(VLOOKUP($A73,ES_P1_0!$A$10:$AQ$100,MATCH(FIXED(W$6,0,TRUE),ES_P1_0!$A$10:$AQ$10,0)+1,FALSE)),"",VLOOKUP($A73,ES_P1_0!$A$10:$AQ$100,MATCH(FIXED(W$6,0,TRUE),ES_P1_0!$A$10:$AQ$10,0)+1,FALSE))</f>
        <v/>
      </c>
    </row>
    <row r="74" spans="1:23">
      <c r="A74" s="230" t="str">
        <f>lookup!Z33</f>
        <v>United Kingdom</v>
      </c>
      <c r="B74" s="232" t="str">
        <f>VLOOKUP(A74,lookup!$Z$2:$AA$77,2,FALSE)</f>
        <v>Ηνωμένο Βασίλειο</v>
      </c>
      <c r="C74" s="232" t="str">
        <f>IF(ISNA(VLOOKUP($A74,ES_P1_0!$A$10:$AQ$100,MATCH(FIXED(C$6,0,TRUE),ES_P1_0!$A$10:$AQ$10,0)+1,FALSE)),"",VLOOKUP($A74,ES_P1_0!$A$10:$AQ$100,MATCH(FIXED(C$6,0,TRUE),ES_P1_0!$A$10:$AQ$10,0)+1,FALSE))</f>
        <v/>
      </c>
      <c r="D74" s="232" t="str">
        <f>IF(ISNA(VLOOKUP($A74,ES_P1_0!$A$10:$AQ$100,MATCH(FIXED(D$6,0,TRUE),ES_P1_0!$A$10:$AQ$10,0)+1,FALSE)),"",VLOOKUP($A74,ES_P1_0!$A$10:$AQ$100,MATCH(FIXED(D$6,0,TRUE),ES_P1_0!$A$10:$AQ$10,0)+1,FALSE))</f>
        <v/>
      </c>
      <c r="E74" s="232" t="str">
        <f>IF(ISNA(VLOOKUP($A74,ES_P1_0!$A$10:$AQ$100,MATCH(FIXED(E$6,0,TRUE),ES_P1_0!$A$10:$AQ$10,0)+1,FALSE)),"",VLOOKUP($A74,ES_P1_0!$A$10:$AQ$100,MATCH(FIXED(E$6,0,TRUE),ES_P1_0!$A$10:$AQ$10,0)+1,FALSE))</f>
        <v/>
      </c>
      <c r="F74" s="232" t="str">
        <f>IF(ISNA(VLOOKUP($A74,ES_P1_0!$A$10:$AQ$100,MATCH(FIXED(F$6,0,TRUE),ES_P1_0!$A$10:$AQ$10,0)+1,FALSE)),"",VLOOKUP($A74,ES_P1_0!$A$10:$AQ$100,MATCH(FIXED(F$6,0,TRUE),ES_P1_0!$A$10:$AQ$10,0)+1,FALSE))</f>
        <v/>
      </c>
      <c r="G74" s="232" t="str">
        <f>IF(ISNA(VLOOKUP($A74,ES_P1_0!$A$10:$AQ$100,MATCH(FIXED(G$6,0,TRUE),ES_P1_0!$A$10:$AQ$10,0)+1,FALSE)),"",VLOOKUP($A74,ES_P1_0!$A$10:$AQ$100,MATCH(FIXED(G$6,0,TRUE),ES_P1_0!$A$10:$AQ$10,0)+1,FALSE))</f>
        <v/>
      </c>
      <c r="H74" s="232" t="str">
        <f>IF(ISNA(VLOOKUP($A74,ES_P1_0!$A$10:$AQ$100,MATCH(FIXED(H$6,0,TRUE),ES_P1_0!$A$10:$AQ$10,0)+1,FALSE)),"",VLOOKUP($A74,ES_P1_0!$A$10:$AQ$100,MATCH(FIXED(H$6,0,TRUE),ES_P1_0!$A$10:$AQ$10,0)+1,FALSE))</f>
        <v/>
      </c>
      <c r="I74" s="232" t="str">
        <f>IF(ISNA(VLOOKUP($A74,ES_P1_0!$A$10:$AQ$100,MATCH(FIXED(I$6,0,TRUE),ES_P1_0!$A$10:$AQ$10,0)+1,FALSE)),"",VLOOKUP($A74,ES_P1_0!$A$10:$AQ$100,MATCH(FIXED(I$6,0,TRUE),ES_P1_0!$A$10:$AQ$10,0)+1,FALSE))</f>
        <v/>
      </c>
      <c r="J74" s="232" t="str">
        <f>IF(ISNA(VLOOKUP($A74,ES_P1_0!$A$10:$AQ$100,MATCH(FIXED(J$6,0,TRUE),ES_P1_0!$A$10:$AQ$10,0)+1,FALSE)),"",VLOOKUP($A74,ES_P1_0!$A$10:$AQ$100,MATCH(FIXED(J$6,0,TRUE),ES_P1_0!$A$10:$AQ$10,0)+1,FALSE))</f>
        <v/>
      </c>
      <c r="K74" s="232" t="str">
        <f>IF(ISNA(VLOOKUP($A74,ES_P1_0!$A$10:$AQ$100,MATCH(FIXED(K$6,0,TRUE),ES_P1_0!$A$10:$AQ$10,0)+1,FALSE)),"",VLOOKUP($A74,ES_P1_0!$A$10:$AQ$100,MATCH(FIXED(K$6,0,TRUE),ES_P1_0!$A$10:$AQ$10,0)+1,FALSE))</f>
        <v/>
      </c>
      <c r="L74" s="232" t="str">
        <f>IF(ISNA(VLOOKUP($A74,ES_P1_0!$A$10:$AQ$100,MATCH(FIXED(L$6,0,TRUE),ES_P1_0!$A$10:$AQ$10,0)+1,FALSE)),"",VLOOKUP($A74,ES_P1_0!$A$10:$AQ$100,MATCH(FIXED(L$6,0,TRUE),ES_P1_0!$A$10:$AQ$10,0)+1,FALSE))</f>
        <v/>
      </c>
      <c r="M74" s="232" t="str">
        <f>IF(ISNA(VLOOKUP($A74,ES_P1_0!$A$10:$AQ$100,MATCH(FIXED(M$6,0,TRUE),ES_P1_0!$A$10:$AQ$10,0)+1,FALSE)),"",VLOOKUP($A74,ES_P1_0!$A$10:$AQ$100,MATCH(FIXED(M$6,0,TRUE),ES_P1_0!$A$10:$AQ$10,0)+1,FALSE))</f>
        <v>b</v>
      </c>
      <c r="N74" s="232" t="str">
        <f>IF(ISNA(VLOOKUP($A74,ES_P1_0!$A$10:$AQ$100,MATCH(FIXED(N$6,0,TRUE),ES_P1_0!$A$10:$AQ$10,0)+1,FALSE)),"",VLOOKUP($A74,ES_P1_0!$A$10:$AQ$100,MATCH(FIXED(N$6,0,TRUE),ES_P1_0!$A$10:$AQ$10,0)+1,FALSE))</f>
        <v/>
      </c>
      <c r="O74" s="232" t="str">
        <f>IF(ISNA(VLOOKUP($A74,ES_P1_0!$A$10:$AQ$100,MATCH(FIXED(O$6,0,TRUE),ES_P1_0!$A$10:$AQ$10,0)+1,FALSE)),"",VLOOKUP($A74,ES_P1_0!$A$10:$AQ$100,MATCH(FIXED(O$6,0,TRUE),ES_P1_0!$A$10:$AQ$10,0)+1,FALSE))</f>
        <v/>
      </c>
      <c r="P74" s="232" t="str">
        <f>IF(ISNA(VLOOKUP($A74,ES_P1_0!$A$10:$AQ$100,MATCH(FIXED(P$6,0,TRUE),ES_P1_0!$A$10:$AQ$10,0)+1,FALSE)),"",VLOOKUP($A74,ES_P1_0!$A$10:$AQ$100,MATCH(FIXED(P$6,0,TRUE),ES_P1_0!$A$10:$AQ$10,0)+1,FALSE))</f>
        <v/>
      </c>
      <c r="Q74" s="232" t="str">
        <f>IF(ISNA(VLOOKUP($A74,ES_P1_0!$A$10:$AQ$100,MATCH(FIXED(Q$6,0,TRUE),ES_P1_0!$A$10:$AQ$10,0)+1,FALSE)),"",VLOOKUP($A74,ES_P1_0!$A$10:$AQ$100,MATCH(FIXED(Q$6,0,TRUE),ES_P1_0!$A$10:$AQ$10,0)+1,FALSE))</f>
        <v/>
      </c>
      <c r="R74" s="232" t="str">
        <f>IF(ISNA(VLOOKUP($A74,ES_P1_0!$A$10:$AQ$100,MATCH(FIXED(R$6,0,TRUE),ES_P1_0!$A$10:$AQ$10,0)+1,FALSE)),"",VLOOKUP($A74,ES_P1_0!$A$10:$AQ$100,MATCH(FIXED(R$6,0,TRUE),ES_P1_0!$A$10:$AQ$10,0)+1,FALSE))</f>
        <v/>
      </c>
      <c r="S74" s="232" t="str">
        <f>IF(ISNA(VLOOKUP($A74,ES_P1_0!$A$10:$AQ$100,MATCH(FIXED(S$6,0,TRUE),ES_P1_0!$A$10:$AQ$10,0)+1,FALSE)),"",VLOOKUP($A74,ES_P1_0!$A$10:$AQ$100,MATCH(FIXED(S$6,0,TRUE),ES_P1_0!$A$10:$AQ$10,0)+1,FALSE))</f>
        <v/>
      </c>
      <c r="T74" s="232" t="str">
        <f>IF(ISNA(VLOOKUP($A74,ES_P1_0!$A$10:$AQ$100,MATCH(FIXED(T$6,0,TRUE),ES_P1_0!$A$10:$AQ$10,0)+1,FALSE)),"",VLOOKUP($A74,ES_P1_0!$A$10:$AQ$100,MATCH(FIXED(T$6,0,TRUE),ES_P1_0!$A$10:$AQ$10,0)+1,FALSE))</f>
        <v/>
      </c>
      <c r="U74" s="232" t="str">
        <f>IF(ISNA(VLOOKUP($A74,ES_P1_0!$A$10:$AQ$100,MATCH(FIXED(U$6,0,TRUE),ES_P1_0!$A$10:$AQ$10,0)+1,FALSE)),"",VLOOKUP($A74,ES_P1_0!$A$10:$AQ$100,MATCH(FIXED(U$6,0,TRUE),ES_P1_0!$A$10:$AQ$10,0)+1,FALSE))</f>
        <v/>
      </c>
      <c r="V74" s="232" t="str">
        <f>IF(ISNA(VLOOKUP($A74,ES_P1_0!$A$10:$AQ$100,MATCH(FIXED(V$6,0,TRUE),ES_P1_0!$A$10:$AQ$10,0)+1,FALSE)),"",VLOOKUP($A74,ES_P1_0!$A$10:$AQ$100,MATCH(FIXED(V$6,0,TRUE),ES_P1_0!$A$10:$AQ$10,0)+1,FALSE))</f>
        <v/>
      </c>
      <c r="W74" s="232" t="str">
        <f>IF(ISNA(VLOOKUP($A74,ES_P1_0!$A$10:$AQ$100,MATCH(FIXED(W$6,0,TRUE),ES_P1_0!$A$10:$AQ$10,0)+1,FALSE)),"",VLOOKUP($A74,ES_P1_0!$A$10:$AQ$100,MATCH(FIXED(W$6,0,TRUE),ES_P1_0!$A$10:$AQ$10,0)+1,FALSE))</f>
        <v/>
      </c>
    </row>
    <row r="75" spans="1:23">
      <c r="A75" s="230" t="str">
        <f>lookup!Z34</f>
        <v>United States</v>
      </c>
      <c r="B75" s="232" t="str">
        <f>VLOOKUP(A75,lookup!$Z$2:$AA$77,2,FALSE)</f>
        <v>Ηνωμένες Πολιτείες</v>
      </c>
      <c r="C75" s="232" t="str">
        <f>IF(ISNA(VLOOKUP($A75,ES_P1_0!$A$10:$AQ$100,MATCH(FIXED(C$6,0,TRUE),ES_P1_0!$A$10:$AQ$10,0)+1,FALSE)),"",VLOOKUP($A75,ES_P1_0!$A$10:$AQ$100,MATCH(FIXED(C$6,0,TRUE),ES_P1_0!$A$10:$AQ$10,0)+1,FALSE))</f>
        <v/>
      </c>
      <c r="D75" s="232" t="str">
        <f>IF(ISNA(VLOOKUP($A75,ES_P1_0!$A$10:$AQ$100,MATCH(FIXED(D$6,0,TRUE),ES_P1_0!$A$10:$AQ$10,0)+1,FALSE)),"",VLOOKUP($A75,ES_P1_0!$A$10:$AQ$100,MATCH(FIXED(D$6,0,TRUE),ES_P1_0!$A$10:$AQ$10,0)+1,FALSE))</f>
        <v/>
      </c>
      <c r="E75" s="232" t="str">
        <f>IF(ISNA(VLOOKUP($A75,ES_P1_0!$A$10:$AQ$100,MATCH(FIXED(E$6,0,TRUE),ES_P1_0!$A$10:$AQ$10,0)+1,FALSE)),"",VLOOKUP($A75,ES_P1_0!$A$10:$AQ$100,MATCH(FIXED(E$6,0,TRUE),ES_P1_0!$A$10:$AQ$10,0)+1,FALSE))</f>
        <v/>
      </c>
      <c r="F75" s="232" t="str">
        <f>IF(ISNA(VLOOKUP($A75,ES_P1_0!$A$10:$AQ$100,MATCH(FIXED(F$6,0,TRUE),ES_P1_0!$A$10:$AQ$10,0)+1,FALSE)),"",VLOOKUP($A75,ES_P1_0!$A$10:$AQ$100,MATCH(FIXED(F$6,0,TRUE),ES_P1_0!$A$10:$AQ$10,0)+1,FALSE))</f>
        <v/>
      </c>
      <c r="G75" s="232" t="str">
        <f>IF(ISNA(VLOOKUP($A75,ES_P1_0!$A$10:$AQ$100,MATCH(FIXED(G$6,0,TRUE),ES_P1_0!$A$10:$AQ$10,0)+1,FALSE)),"",VLOOKUP($A75,ES_P1_0!$A$10:$AQ$100,MATCH(FIXED(G$6,0,TRUE),ES_P1_0!$A$10:$AQ$10,0)+1,FALSE))</f>
        <v/>
      </c>
      <c r="H75" s="232" t="str">
        <f>IF(ISNA(VLOOKUP($A75,ES_P1_0!$A$10:$AQ$100,MATCH(FIXED(H$6,0,TRUE),ES_P1_0!$A$10:$AQ$10,0)+1,FALSE)),"",VLOOKUP($A75,ES_P1_0!$A$10:$AQ$100,MATCH(FIXED(H$6,0,TRUE),ES_P1_0!$A$10:$AQ$10,0)+1,FALSE))</f>
        <v/>
      </c>
      <c r="I75" s="232" t="str">
        <f>IF(ISNA(VLOOKUP($A75,ES_P1_0!$A$10:$AQ$100,MATCH(FIXED(I$6,0,TRUE),ES_P1_0!$A$10:$AQ$10,0)+1,FALSE)),"",VLOOKUP($A75,ES_P1_0!$A$10:$AQ$100,MATCH(FIXED(I$6,0,TRUE),ES_P1_0!$A$10:$AQ$10,0)+1,FALSE))</f>
        <v/>
      </c>
      <c r="J75" s="232" t="str">
        <f>IF(ISNA(VLOOKUP($A75,ES_P1_0!$A$10:$AQ$100,MATCH(FIXED(J$6,0,TRUE),ES_P1_0!$A$10:$AQ$10,0)+1,FALSE)),"",VLOOKUP($A75,ES_P1_0!$A$10:$AQ$100,MATCH(FIXED(J$6,0,TRUE),ES_P1_0!$A$10:$AQ$10,0)+1,FALSE))</f>
        <v/>
      </c>
      <c r="K75" s="232" t="str">
        <f>IF(ISNA(VLOOKUP($A75,ES_P1_0!$A$10:$AQ$100,MATCH(FIXED(K$6,0,TRUE),ES_P1_0!$A$10:$AQ$10,0)+1,FALSE)),"",VLOOKUP($A75,ES_P1_0!$A$10:$AQ$100,MATCH(FIXED(K$6,0,TRUE),ES_P1_0!$A$10:$AQ$10,0)+1,FALSE))</f>
        <v/>
      </c>
      <c r="L75" s="232" t="str">
        <f>IF(ISNA(VLOOKUP($A75,ES_P1_0!$A$10:$AQ$100,MATCH(FIXED(L$6,0,TRUE),ES_P1_0!$A$10:$AQ$10,0)+1,FALSE)),"",VLOOKUP($A75,ES_P1_0!$A$10:$AQ$100,MATCH(FIXED(L$6,0,TRUE),ES_P1_0!$A$10:$AQ$10,0)+1,FALSE))</f>
        <v/>
      </c>
      <c r="M75" s="232" t="str">
        <f>IF(ISNA(VLOOKUP($A75,ES_P1_0!$A$10:$AQ$100,MATCH(FIXED(M$6,0,TRUE),ES_P1_0!$A$10:$AQ$10,0)+1,FALSE)),"",VLOOKUP($A75,ES_P1_0!$A$10:$AQ$100,MATCH(FIXED(M$6,0,TRUE),ES_P1_0!$A$10:$AQ$10,0)+1,FALSE))</f>
        <v>b</v>
      </c>
      <c r="N75" s="232" t="str">
        <f>IF(ISNA(VLOOKUP($A75,ES_P1_0!$A$10:$AQ$100,MATCH(FIXED(N$6,0,TRUE),ES_P1_0!$A$10:$AQ$10,0)+1,FALSE)),"",VLOOKUP($A75,ES_P1_0!$A$10:$AQ$100,MATCH(FIXED(N$6,0,TRUE),ES_P1_0!$A$10:$AQ$10,0)+1,FALSE))</f>
        <v/>
      </c>
      <c r="O75" s="232" t="str">
        <f>IF(ISNA(VLOOKUP($A75,ES_P1_0!$A$10:$AQ$100,MATCH(FIXED(O$6,0,TRUE),ES_P1_0!$A$10:$AQ$10,0)+1,FALSE)),"",VLOOKUP($A75,ES_P1_0!$A$10:$AQ$100,MATCH(FIXED(O$6,0,TRUE),ES_P1_0!$A$10:$AQ$10,0)+1,FALSE))</f>
        <v/>
      </c>
      <c r="P75" s="232" t="str">
        <f>IF(ISNA(VLOOKUP($A75,ES_P1_0!$A$10:$AQ$100,MATCH(FIXED(P$6,0,TRUE),ES_P1_0!$A$10:$AQ$10,0)+1,FALSE)),"",VLOOKUP($A75,ES_P1_0!$A$10:$AQ$100,MATCH(FIXED(P$6,0,TRUE),ES_P1_0!$A$10:$AQ$10,0)+1,FALSE))</f>
        <v/>
      </c>
      <c r="Q75" s="232" t="str">
        <f>IF(ISNA(VLOOKUP($A75,ES_P1_0!$A$10:$AQ$100,MATCH(FIXED(Q$6,0,TRUE),ES_P1_0!$A$10:$AQ$10,0)+1,FALSE)),"",VLOOKUP($A75,ES_P1_0!$A$10:$AQ$100,MATCH(FIXED(Q$6,0,TRUE),ES_P1_0!$A$10:$AQ$10,0)+1,FALSE))</f>
        <v/>
      </c>
      <c r="R75" s="232" t="str">
        <f>IF(ISNA(VLOOKUP($A75,ES_P1_0!$A$10:$AQ$100,MATCH(FIXED(R$6,0,TRUE),ES_P1_0!$A$10:$AQ$10,0)+1,FALSE)),"",VLOOKUP($A75,ES_P1_0!$A$10:$AQ$100,MATCH(FIXED(R$6,0,TRUE),ES_P1_0!$A$10:$AQ$10,0)+1,FALSE))</f>
        <v/>
      </c>
      <c r="S75" s="232" t="str">
        <f>IF(ISNA(VLOOKUP($A75,ES_P1_0!$A$10:$AQ$100,MATCH(FIXED(S$6,0,TRUE),ES_P1_0!$A$10:$AQ$10,0)+1,FALSE)),"",VLOOKUP($A75,ES_P1_0!$A$10:$AQ$100,MATCH(FIXED(S$6,0,TRUE),ES_P1_0!$A$10:$AQ$10,0)+1,FALSE))</f>
        <v/>
      </c>
      <c r="T75" s="232" t="str">
        <f>IF(ISNA(VLOOKUP($A75,ES_P1_0!$A$10:$AQ$100,MATCH(FIXED(T$6,0,TRUE),ES_P1_0!$A$10:$AQ$10,0)+1,FALSE)),"",VLOOKUP($A75,ES_P1_0!$A$10:$AQ$100,MATCH(FIXED(T$6,0,TRUE),ES_P1_0!$A$10:$AQ$10,0)+1,FALSE))</f>
        <v/>
      </c>
      <c r="U75" s="232" t="str">
        <f>IF(ISNA(VLOOKUP($A75,ES_P1_0!$A$10:$AQ$100,MATCH(FIXED(U$6,0,TRUE),ES_P1_0!$A$10:$AQ$10,0)+1,FALSE)),"",VLOOKUP($A75,ES_P1_0!$A$10:$AQ$100,MATCH(FIXED(U$6,0,TRUE),ES_P1_0!$A$10:$AQ$10,0)+1,FALSE))</f>
        <v/>
      </c>
      <c r="V75" s="232" t="str">
        <f>IF(ISNA(VLOOKUP($A75,ES_P1_0!$A$10:$AQ$100,MATCH(FIXED(V$6,0,TRUE),ES_P1_0!$A$10:$AQ$10,0)+1,FALSE)),"",VLOOKUP($A75,ES_P1_0!$A$10:$AQ$100,MATCH(FIXED(V$6,0,TRUE),ES_P1_0!$A$10:$AQ$10,0)+1,FALSE))</f>
        <v/>
      </c>
      <c r="W75" s="232" t="str">
        <f>IF(ISNA(VLOOKUP($A75,ES_P1_0!$A$10:$AQ$100,MATCH(FIXED(W$6,0,TRUE),ES_P1_0!$A$10:$AQ$10,0)+1,FALSE)),"",VLOOKUP($A75,ES_P1_0!$A$10:$AQ$100,MATCH(FIXED(W$6,0,TRUE),ES_P1_0!$A$10:$AQ$10,0)+1,FALSE))</f>
        <v/>
      </c>
    </row>
    <row r="76" spans="1:23">
      <c r="A76" s="230" t="str">
        <f>lookup!Z35</f>
        <v>Japan</v>
      </c>
      <c r="B76" s="232" t="str">
        <f>VLOOKUP(A76,lookup!$Z$2:$AA$77,2,FALSE)</f>
        <v>Ιαπωνία</v>
      </c>
      <c r="C76" s="232" t="str">
        <f>IF(ISNA(VLOOKUP($A76,ES_P1_0!$A$10:$AQ$100,MATCH(FIXED(C$6,0,TRUE),ES_P1_0!$A$10:$AQ$10,0)+1,FALSE)),"",VLOOKUP($A76,ES_P1_0!$A$10:$AQ$100,MATCH(FIXED(C$6,0,TRUE),ES_P1_0!$A$10:$AQ$10,0)+1,FALSE))</f>
        <v/>
      </c>
      <c r="D76" s="232" t="str">
        <f>IF(ISNA(VLOOKUP($A76,ES_P1_0!$A$10:$AQ$100,MATCH(FIXED(D$6,0,TRUE),ES_P1_0!$A$10:$AQ$10,0)+1,FALSE)),"",VLOOKUP($A76,ES_P1_0!$A$10:$AQ$100,MATCH(FIXED(D$6,0,TRUE),ES_P1_0!$A$10:$AQ$10,0)+1,FALSE))</f>
        <v/>
      </c>
      <c r="E76" s="232" t="str">
        <f>IF(ISNA(VLOOKUP($A76,ES_P1_0!$A$10:$AQ$100,MATCH(FIXED(E$6,0,TRUE),ES_P1_0!$A$10:$AQ$10,0)+1,FALSE)),"",VLOOKUP($A76,ES_P1_0!$A$10:$AQ$100,MATCH(FIXED(E$6,0,TRUE),ES_P1_0!$A$10:$AQ$10,0)+1,FALSE))</f>
        <v/>
      </c>
      <c r="F76" s="232" t="str">
        <f>IF(ISNA(VLOOKUP($A76,ES_P1_0!$A$10:$AQ$100,MATCH(FIXED(F$6,0,TRUE),ES_P1_0!$A$10:$AQ$10,0)+1,FALSE)),"",VLOOKUP($A76,ES_P1_0!$A$10:$AQ$100,MATCH(FIXED(F$6,0,TRUE),ES_P1_0!$A$10:$AQ$10,0)+1,FALSE))</f>
        <v/>
      </c>
      <c r="G76" s="232" t="str">
        <f>IF(ISNA(VLOOKUP($A76,ES_P1_0!$A$10:$AQ$100,MATCH(FIXED(G$6,0,TRUE),ES_P1_0!$A$10:$AQ$10,0)+1,FALSE)),"",VLOOKUP($A76,ES_P1_0!$A$10:$AQ$100,MATCH(FIXED(G$6,0,TRUE),ES_P1_0!$A$10:$AQ$10,0)+1,FALSE))</f>
        <v/>
      </c>
      <c r="H76" s="232" t="str">
        <f>IF(ISNA(VLOOKUP($A76,ES_P1_0!$A$10:$AQ$100,MATCH(FIXED(H$6,0,TRUE),ES_P1_0!$A$10:$AQ$10,0)+1,FALSE)),"",VLOOKUP($A76,ES_P1_0!$A$10:$AQ$100,MATCH(FIXED(H$6,0,TRUE),ES_P1_0!$A$10:$AQ$10,0)+1,FALSE))</f>
        <v/>
      </c>
      <c r="I76" s="232" t="str">
        <f>IF(ISNA(VLOOKUP($A76,ES_P1_0!$A$10:$AQ$100,MATCH(FIXED(I$6,0,TRUE),ES_P1_0!$A$10:$AQ$10,0)+1,FALSE)),"",VLOOKUP($A76,ES_P1_0!$A$10:$AQ$100,MATCH(FIXED(I$6,0,TRUE),ES_P1_0!$A$10:$AQ$10,0)+1,FALSE))</f>
        <v/>
      </c>
      <c r="J76" s="232" t="str">
        <f>IF(ISNA(VLOOKUP($A76,ES_P1_0!$A$10:$AQ$100,MATCH(FIXED(J$6,0,TRUE),ES_P1_0!$A$10:$AQ$10,0)+1,FALSE)),"",VLOOKUP($A76,ES_P1_0!$A$10:$AQ$100,MATCH(FIXED(J$6,0,TRUE),ES_P1_0!$A$10:$AQ$10,0)+1,FALSE))</f>
        <v/>
      </c>
      <c r="K76" s="232" t="str">
        <f>IF(ISNA(VLOOKUP($A76,ES_P1_0!$A$10:$AQ$100,MATCH(FIXED(K$6,0,TRUE),ES_P1_0!$A$10:$AQ$10,0)+1,FALSE)),"",VLOOKUP($A76,ES_P1_0!$A$10:$AQ$100,MATCH(FIXED(K$6,0,TRUE),ES_P1_0!$A$10:$AQ$10,0)+1,FALSE))</f>
        <v/>
      </c>
      <c r="L76" s="232" t="str">
        <f>IF(ISNA(VLOOKUP($A76,ES_P1_0!$A$10:$AQ$100,MATCH(FIXED(L$6,0,TRUE),ES_P1_0!$A$10:$AQ$10,0)+1,FALSE)),"",VLOOKUP($A76,ES_P1_0!$A$10:$AQ$100,MATCH(FIXED(L$6,0,TRUE),ES_P1_0!$A$10:$AQ$10,0)+1,FALSE))</f>
        <v/>
      </c>
      <c r="M76" s="232" t="str">
        <f>IF(ISNA(VLOOKUP($A76,ES_P1_0!$A$10:$AQ$100,MATCH(FIXED(M$6,0,TRUE),ES_P1_0!$A$10:$AQ$10,0)+1,FALSE)),"",VLOOKUP($A76,ES_P1_0!$A$10:$AQ$100,MATCH(FIXED(M$6,0,TRUE),ES_P1_0!$A$10:$AQ$10,0)+1,FALSE))</f>
        <v>b</v>
      </c>
      <c r="N76" s="232" t="str">
        <f>IF(ISNA(VLOOKUP($A76,ES_P1_0!$A$10:$AQ$100,MATCH(FIXED(N$6,0,TRUE),ES_P1_0!$A$10:$AQ$10,0)+1,FALSE)),"",VLOOKUP($A76,ES_P1_0!$A$10:$AQ$100,MATCH(FIXED(N$6,0,TRUE),ES_P1_0!$A$10:$AQ$10,0)+1,FALSE))</f>
        <v/>
      </c>
      <c r="O76" s="232" t="str">
        <f>IF(ISNA(VLOOKUP($A76,ES_P1_0!$A$10:$AQ$100,MATCH(FIXED(O$6,0,TRUE),ES_P1_0!$A$10:$AQ$10,0)+1,FALSE)),"",VLOOKUP($A76,ES_P1_0!$A$10:$AQ$100,MATCH(FIXED(O$6,0,TRUE),ES_P1_0!$A$10:$AQ$10,0)+1,FALSE))</f>
        <v/>
      </c>
      <c r="P76" s="232" t="str">
        <f>IF(ISNA(VLOOKUP($A76,ES_P1_0!$A$10:$AQ$100,MATCH(FIXED(P$6,0,TRUE),ES_P1_0!$A$10:$AQ$10,0)+1,FALSE)),"",VLOOKUP($A76,ES_P1_0!$A$10:$AQ$100,MATCH(FIXED(P$6,0,TRUE),ES_P1_0!$A$10:$AQ$10,0)+1,FALSE))</f>
        <v/>
      </c>
      <c r="Q76" s="232" t="str">
        <f>IF(ISNA(VLOOKUP($A76,ES_P1_0!$A$10:$AQ$100,MATCH(FIXED(Q$6,0,TRUE),ES_P1_0!$A$10:$AQ$10,0)+1,FALSE)),"",VLOOKUP($A76,ES_P1_0!$A$10:$AQ$100,MATCH(FIXED(Q$6,0,TRUE),ES_P1_0!$A$10:$AQ$10,0)+1,FALSE))</f>
        <v>f</v>
      </c>
      <c r="R76" s="232" t="str">
        <f>IF(ISNA(VLOOKUP($A76,ES_P1_0!$A$10:$AQ$100,MATCH(FIXED(R$6,0,TRUE),ES_P1_0!$A$10:$AQ$10,0)+1,FALSE)),"",VLOOKUP($A76,ES_P1_0!$A$10:$AQ$100,MATCH(FIXED(R$6,0,TRUE),ES_P1_0!$A$10:$AQ$10,0)+1,FALSE))</f>
        <v>f</v>
      </c>
      <c r="S76" s="232" t="str">
        <f>IF(ISNA(VLOOKUP($A76,ES_P1_0!$A$10:$AQ$100,MATCH(FIXED(S$6,0,TRUE),ES_P1_0!$A$10:$AQ$10,0)+1,FALSE)),"",VLOOKUP($A76,ES_P1_0!$A$10:$AQ$100,MATCH(FIXED(S$6,0,TRUE),ES_P1_0!$A$10:$AQ$10,0)+1,FALSE))</f>
        <v>f</v>
      </c>
      <c r="T76" s="232" t="str">
        <f>IF(ISNA(VLOOKUP($A76,ES_P1_0!$A$10:$AQ$100,MATCH(FIXED(T$6,0,TRUE),ES_P1_0!$A$10:$AQ$10,0)+1,FALSE)),"",VLOOKUP($A76,ES_P1_0!$A$10:$AQ$100,MATCH(FIXED(T$6,0,TRUE),ES_P1_0!$A$10:$AQ$10,0)+1,FALSE))</f>
        <v/>
      </c>
      <c r="U76" s="232" t="str">
        <f>IF(ISNA(VLOOKUP($A76,ES_P1_0!$A$10:$AQ$100,MATCH(FIXED(U$6,0,TRUE),ES_P1_0!$A$10:$AQ$10,0)+1,FALSE)),"",VLOOKUP($A76,ES_P1_0!$A$10:$AQ$100,MATCH(FIXED(U$6,0,TRUE),ES_P1_0!$A$10:$AQ$10,0)+1,FALSE))</f>
        <v/>
      </c>
      <c r="V76" s="232" t="str">
        <f>IF(ISNA(VLOOKUP($A76,ES_P1_0!$A$10:$AQ$100,MATCH(FIXED(V$6,0,TRUE),ES_P1_0!$A$10:$AQ$10,0)+1,FALSE)),"",VLOOKUP($A76,ES_P1_0!$A$10:$AQ$100,MATCH(FIXED(V$6,0,TRUE),ES_P1_0!$A$10:$AQ$10,0)+1,FALSE))</f>
        <v/>
      </c>
      <c r="W76" s="232" t="str">
        <f>IF(ISNA(VLOOKUP($A76,ES_P1_0!$A$10:$AQ$100,MATCH(FIXED(W$6,0,TRUE),ES_P1_0!$A$10:$AQ$10,0)+1,FALSE)),"",VLOOKUP($A76,ES_P1_0!$A$10:$AQ$100,MATCH(FIXED(W$6,0,TRUE),ES_P1_0!$A$10:$AQ$10,0)+1,FALSE))</f>
        <v/>
      </c>
    </row>
    <row r="77" spans="1:23">
      <c r="B77" s="232"/>
      <c r="C77" s="232"/>
      <c r="D77" s="232"/>
      <c r="E77" s="232"/>
      <c r="F77" s="232"/>
      <c r="G77" s="232"/>
      <c r="H77" s="232"/>
      <c r="I77" s="232"/>
      <c r="J77" s="232"/>
      <c r="K77" s="232"/>
      <c r="L77" s="232"/>
      <c r="M77" s="232"/>
      <c r="N77" s="232"/>
      <c r="O77" s="232"/>
      <c r="P77" s="232"/>
      <c r="Q77" s="232"/>
      <c r="R77" s="232"/>
      <c r="S77" s="232"/>
      <c r="T77" s="232"/>
      <c r="U77" s="232"/>
      <c r="V77" s="232"/>
      <c r="W77" s="232"/>
    </row>
    <row r="78" spans="1:23">
      <c r="B78" s="232"/>
      <c r="C78" s="232"/>
      <c r="D78" s="232"/>
      <c r="E78" s="232"/>
      <c r="F78" s="232"/>
      <c r="G78" s="232"/>
      <c r="H78" s="232"/>
      <c r="I78" s="232"/>
      <c r="J78" s="232"/>
      <c r="K78" s="232"/>
      <c r="L78" s="232"/>
      <c r="M78" s="232"/>
      <c r="N78" s="232"/>
      <c r="O78" s="232"/>
      <c r="P78" s="232"/>
      <c r="Q78" s="232"/>
      <c r="R78" s="232"/>
      <c r="S78" s="232"/>
      <c r="T78" s="232"/>
      <c r="U78" s="232"/>
      <c r="V78" s="232"/>
      <c r="W78" s="232"/>
    </row>
    <row r="79" spans="1:23">
      <c r="B79" s="232"/>
      <c r="C79" s="232"/>
      <c r="D79" s="232"/>
      <c r="E79" s="232"/>
      <c r="F79" s="232"/>
      <c r="G79" s="232"/>
      <c r="H79" s="232"/>
      <c r="I79" s="232"/>
      <c r="J79" s="232"/>
      <c r="K79" s="232"/>
      <c r="L79" s="232"/>
      <c r="M79" s="232"/>
      <c r="N79" s="232"/>
      <c r="O79" s="232"/>
      <c r="P79" s="232"/>
      <c r="Q79" s="232"/>
      <c r="R79" s="232"/>
      <c r="S79" s="232"/>
      <c r="T79" s="232"/>
      <c r="U79" s="232"/>
      <c r="V79" s="232"/>
      <c r="W79" s="232"/>
    </row>
    <row r="80" spans="1:23">
      <c r="B80" s="232"/>
      <c r="C80" s="232"/>
      <c r="D80" s="232"/>
      <c r="E80" s="232"/>
      <c r="F80" s="232"/>
      <c r="G80" s="232"/>
      <c r="H80" s="232"/>
      <c r="I80" s="232"/>
      <c r="J80" s="232"/>
      <c r="K80" s="232"/>
      <c r="L80" s="232"/>
      <c r="M80" s="232"/>
      <c r="N80" s="232"/>
      <c r="O80" s="232"/>
      <c r="P80" s="232"/>
      <c r="Q80" s="232"/>
      <c r="R80" s="232"/>
      <c r="S80" s="232"/>
      <c r="T80" s="232"/>
      <c r="U80" s="232"/>
      <c r="V80" s="232"/>
      <c r="W80" s="232"/>
    </row>
    <row r="81" spans="2:23">
      <c r="B81" s="232"/>
      <c r="C81" s="232"/>
      <c r="D81" s="232"/>
      <c r="E81" s="232"/>
      <c r="F81" s="232"/>
      <c r="G81" s="232"/>
      <c r="H81" s="232"/>
      <c r="I81" s="232"/>
      <c r="J81" s="232"/>
      <c r="K81" s="232"/>
      <c r="L81" s="232"/>
      <c r="M81" s="232"/>
      <c r="N81" s="232"/>
      <c r="O81" s="232"/>
      <c r="P81" s="232"/>
      <c r="Q81" s="232"/>
      <c r="R81" s="232"/>
      <c r="S81" s="232"/>
      <c r="T81" s="232"/>
      <c r="U81" s="232"/>
      <c r="V81" s="232"/>
      <c r="W81" s="232"/>
    </row>
    <row r="82" spans="2:23">
      <c r="B82" s="232"/>
      <c r="C82" s="232"/>
      <c r="D82" s="232"/>
      <c r="E82" s="232"/>
      <c r="F82" s="232"/>
      <c r="G82" s="232"/>
      <c r="H82" s="232"/>
      <c r="I82" s="232"/>
      <c r="J82" s="232"/>
      <c r="K82" s="232"/>
      <c r="L82" s="232"/>
      <c r="M82" s="232"/>
      <c r="N82" s="232"/>
      <c r="O82" s="232"/>
      <c r="P82" s="232"/>
      <c r="Q82" s="232"/>
      <c r="R82" s="232"/>
      <c r="S82" s="232"/>
      <c r="T82" s="232"/>
      <c r="U82" s="232"/>
      <c r="V82" s="232"/>
      <c r="W82" s="232"/>
    </row>
    <row r="83" spans="2:23">
      <c r="B83" s="232"/>
      <c r="C83" s="232"/>
      <c r="D83" s="232"/>
      <c r="E83" s="232"/>
      <c r="F83" s="232"/>
      <c r="G83" s="232"/>
      <c r="H83" s="232"/>
      <c r="I83" s="232"/>
      <c r="J83" s="232"/>
      <c r="K83" s="232"/>
      <c r="L83" s="232"/>
      <c r="M83" s="232"/>
      <c r="N83" s="232"/>
      <c r="O83" s="232"/>
      <c r="P83" s="232"/>
      <c r="Q83" s="232"/>
      <c r="R83" s="232"/>
      <c r="S83" s="232"/>
      <c r="T83" s="232"/>
      <c r="U83" s="232"/>
      <c r="V83" s="232"/>
      <c r="W83" s="232"/>
    </row>
    <row r="84" spans="2:23">
      <c r="B84" s="232"/>
      <c r="C84" s="232"/>
      <c r="D84" s="232"/>
      <c r="E84" s="232"/>
      <c r="F84" s="232"/>
      <c r="G84" s="232"/>
      <c r="H84" s="232"/>
      <c r="I84" s="232"/>
      <c r="J84" s="232"/>
      <c r="K84" s="232"/>
      <c r="L84" s="232"/>
      <c r="M84" s="232"/>
      <c r="N84" s="232"/>
      <c r="O84" s="232"/>
      <c r="P84" s="232"/>
      <c r="Q84" s="232"/>
      <c r="R84" s="232"/>
      <c r="S84" s="232"/>
      <c r="T84" s="232"/>
      <c r="U84" s="232"/>
      <c r="V84" s="232"/>
      <c r="W84" s="232"/>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126"/>
  <sheetViews>
    <sheetView zoomScale="66" zoomScaleNormal="66" workbookViewId="0">
      <selection activeCell="B36" sqref="A36:X45"/>
    </sheetView>
  </sheetViews>
  <sheetFormatPr defaultColWidth="12" defaultRowHeight="15.95" customHeight="1"/>
  <cols>
    <col min="1" max="1" width="2.125" style="42" customWidth="1"/>
    <col min="2" max="2" width="4.875" style="42" customWidth="1"/>
    <col min="3" max="3" width="59.875" style="42" customWidth="1"/>
    <col min="4" max="17" width="10" style="42" customWidth="1"/>
    <col min="18" max="18" width="10" style="75" customWidth="1"/>
    <col min="19" max="16384" width="12" style="42"/>
  </cols>
  <sheetData>
    <row r="1" spans="1:24" ht="36.75" customHeight="1" thickBot="1">
      <c r="A1" s="35"/>
      <c r="B1" s="36" t="s">
        <v>0</v>
      </c>
      <c r="C1" s="37"/>
      <c r="D1" s="38"/>
      <c r="E1" s="38"/>
      <c r="F1" s="38"/>
      <c r="G1" s="38"/>
      <c r="H1" s="38"/>
      <c r="I1" s="39"/>
      <c r="J1" s="39"/>
      <c r="K1" s="39"/>
      <c r="L1" s="39"/>
      <c r="M1" s="39"/>
      <c r="N1" s="39"/>
      <c r="O1" s="39"/>
      <c r="P1" s="39"/>
      <c r="Q1" s="39"/>
      <c r="R1" s="40"/>
      <c r="S1" s="41"/>
      <c r="T1" s="41"/>
      <c r="U1" s="41"/>
      <c r="V1" s="41"/>
      <c r="W1" s="41"/>
      <c r="X1" s="41"/>
    </row>
    <row r="2" spans="1:24" ht="17.25" customHeight="1" thickTop="1">
      <c r="B2" s="43" t="s">
        <v>280</v>
      </c>
      <c r="C2" s="45"/>
      <c r="D2" s="46"/>
      <c r="E2" s="46"/>
      <c r="F2" s="46"/>
      <c r="G2" s="46"/>
      <c r="H2" s="46"/>
      <c r="I2" s="47"/>
      <c r="J2" s="47"/>
      <c r="K2" s="47"/>
      <c r="L2" s="35"/>
      <c r="M2" s="35"/>
      <c r="N2" s="35"/>
      <c r="O2" s="35"/>
      <c r="P2" s="35"/>
      <c r="Q2" s="35"/>
      <c r="R2" s="48"/>
      <c r="S2" s="41"/>
      <c r="T2" s="41"/>
      <c r="U2" s="41"/>
      <c r="V2" s="41"/>
      <c r="W2" s="41"/>
      <c r="X2" s="41"/>
    </row>
    <row r="3" spans="1:24" ht="17.25" customHeight="1">
      <c r="B3" s="49"/>
      <c r="C3" s="45"/>
      <c r="D3" s="46"/>
      <c r="E3" s="46"/>
      <c r="F3" s="46"/>
      <c r="G3" s="46"/>
      <c r="H3" s="46"/>
      <c r="I3" s="47"/>
      <c r="J3" s="47"/>
      <c r="K3" s="47"/>
      <c r="L3" s="35"/>
      <c r="M3" s="35"/>
      <c r="N3" s="35"/>
      <c r="O3" s="35"/>
      <c r="P3" s="35"/>
      <c r="Q3" s="35"/>
      <c r="R3" s="48"/>
      <c r="S3" s="41"/>
      <c r="T3" s="41"/>
      <c r="U3" s="41"/>
      <c r="V3" s="41"/>
      <c r="W3" s="41"/>
      <c r="X3" s="41"/>
    </row>
    <row r="4" spans="1:24" ht="22.5" customHeight="1">
      <c r="A4" s="90"/>
      <c r="B4" s="89" t="str">
        <f>""</f>
        <v/>
      </c>
      <c r="C4" s="89" t="str">
        <f>""</f>
        <v/>
      </c>
      <c r="D4" s="34">
        <v>1995</v>
      </c>
      <c r="E4" s="34">
        <v>1996</v>
      </c>
      <c r="F4" s="34">
        <v>1997</v>
      </c>
      <c r="G4" s="34">
        <v>1998</v>
      </c>
      <c r="H4" s="34">
        <v>1999</v>
      </c>
      <c r="I4" s="34">
        <v>2000</v>
      </c>
      <c r="J4" s="34">
        <v>2001</v>
      </c>
      <c r="K4" s="34">
        <v>2002</v>
      </c>
      <c r="L4" s="34">
        <v>2003</v>
      </c>
      <c r="M4" s="34">
        <v>2004</v>
      </c>
      <c r="N4" s="34">
        <v>2005</v>
      </c>
      <c r="O4" s="34">
        <v>2006</v>
      </c>
      <c r="P4" s="34">
        <v>2007</v>
      </c>
      <c r="Q4" s="34">
        <v>2008</v>
      </c>
      <c r="R4" s="34">
        <v>2009</v>
      </c>
      <c r="S4" s="34">
        <v>2010</v>
      </c>
      <c r="T4" s="34">
        <v>2011</v>
      </c>
      <c r="U4" s="34">
        <v>2012</v>
      </c>
      <c r="V4" s="34">
        <v>2013</v>
      </c>
      <c r="W4" s="34">
        <v>2014</v>
      </c>
      <c r="X4" s="34">
        <v>2015</v>
      </c>
    </row>
    <row r="5" spans="1:24" s="52" customFormat="1" ht="24.75" customHeight="1">
      <c r="A5" s="53"/>
      <c r="B5" s="87" t="s">
        <v>25</v>
      </c>
      <c r="C5" s="88" t="str">
        <f>VLOOKUP(B5,lookup!$B$2:$C$36,2,FALSE)</f>
        <v>Γεωργία, δασοκομία και αλιεία</v>
      </c>
      <c r="D5" s="185">
        <f>IF(ISBLANK(HLOOKUP(D$4,NA0c!$B$3:$X8,ROWS(NA0c!$B$3:$X8),FALSE)),":",HLOOKUP(D$4,NA0c!$B$3:$X8,ROWS(NA0c!$B$3:$X8),FALSE))</f>
        <v>340.55</v>
      </c>
      <c r="E5" s="185">
        <f>IF(ISBLANK(HLOOKUP(E$4,NA0c!$B$3:$X8,ROWS(NA0c!$B$3:$X8),FALSE)),":",HLOOKUP(E$4,NA0c!$B$3:$X8,ROWS(NA0c!$B$3:$X8),FALSE))</f>
        <v>323.87</v>
      </c>
      <c r="F5" s="185">
        <f>IF(ISBLANK(HLOOKUP(F$4,NA0c!$B$3:$X8,ROWS(NA0c!$B$3:$X8),FALSE)),":",HLOOKUP(F$4,NA0c!$B$3:$X8,ROWS(NA0c!$B$3:$X8),FALSE))</f>
        <v>300.20999999999998</v>
      </c>
      <c r="G5" s="185">
        <f>IF(ISBLANK(HLOOKUP(G$4,NA0c!$B$3:$X8,ROWS(NA0c!$B$3:$X8),FALSE)),":",HLOOKUP(G$4,NA0c!$B$3:$X8,ROWS(NA0c!$B$3:$X8),FALSE))</f>
        <v>339.05</v>
      </c>
      <c r="H5" s="185">
        <f>IF(ISBLANK(HLOOKUP(H$4,NA0c!$B$3:$X8,ROWS(NA0c!$B$3:$X8),FALSE)),":",HLOOKUP(H$4,NA0c!$B$3:$X8,ROWS(NA0c!$B$3:$X8),FALSE))</f>
        <v>353.58</v>
      </c>
      <c r="I5" s="185">
        <f>IF(ISBLANK(HLOOKUP(I$4,NA0c!$B$3:$X8,ROWS(NA0c!$B$3:$X8),FALSE)),":",HLOOKUP(I$4,NA0c!$B$3:$X8,ROWS(NA0c!$B$3:$X8),FALSE))</f>
        <v>350.22</v>
      </c>
      <c r="J5" s="185">
        <f>IF(ISBLANK(HLOOKUP(J$4,NA0c!$B$3:$X8,ROWS(NA0c!$B$3:$X8),FALSE)),":",HLOOKUP(J$4,NA0c!$B$3:$X8,ROWS(NA0c!$B$3:$X8),FALSE))</f>
        <v>372.06</v>
      </c>
      <c r="K5" s="185">
        <f>IF(ISBLANK(HLOOKUP(K$4,NA0c!$B$3:$X8,ROWS(NA0c!$B$3:$X8),FALSE)),":",HLOOKUP(K$4,NA0c!$B$3:$X8,ROWS(NA0c!$B$3:$X8),FALSE))</f>
        <v>385.93</v>
      </c>
      <c r="L5" s="185">
        <f>IF(ISBLANK(HLOOKUP(L$4,NA0c!$B$3:$X8,ROWS(NA0c!$B$3:$X8),FALSE)),":",HLOOKUP(L$4,NA0c!$B$3:$X8,ROWS(NA0c!$B$3:$X8),FALSE))</f>
        <v>357.57</v>
      </c>
      <c r="M5" s="185">
        <f>IF(ISBLANK(HLOOKUP(M$4,NA0c!$B$3:$X8,ROWS(NA0c!$B$3:$X8),FALSE)),":",HLOOKUP(M$4,NA0c!$B$3:$X8,ROWS(NA0c!$B$3:$X8),FALSE))</f>
        <v>351.47</v>
      </c>
      <c r="N5" s="185">
        <f>IF(ISBLANK(HLOOKUP(N$4,NA0c!$B$3:$X8,ROWS(NA0c!$B$3:$X8),FALSE)),":",HLOOKUP(N$4,NA0c!$B$3:$X8,ROWS(NA0c!$B$3:$X8),FALSE))</f>
        <v>354.75</v>
      </c>
      <c r="O5" s="185">
        <f>IF(ISBLANK(HLOOKUP(O$4,NA0c!$B$3:$X8,ROWS(NA0c!$B$3:$X8),FALSE)),":",HLOOKUP(O$4,NA0c!$B$3:$X8,ROWS(NA0c!$B$3:$X8),FALSE))</f>
        <v>322.92</v>
      </c>
      <c r="P5" s="185">
        <f>IF(ISBLANK(HLOOKUP(P$4,NA0c!$B$3:$X8,ROWS(NA0c!$B$3:$X8),FALSE)),":",HLOOKUP(P$4,NA0c!$B$3:$X8,ROWS(NA0c!$B$3:$X8),FALSE))</f>
        <v>323.68</v>
      </c>
      <c r="Q5" s="185">
        <f>IF(ISBLANK(HLOOKUP(Q$4,NA0c!$B$3:$X8,ROWS(NA0c!$B$3:$X8),FALSE)),":",HLOOKUP(Q$4,NA0c!$B$3:$X8,ROWS(NA0c!$B$3:$X8),FALSE))</f>
        <v>369.18</v>
      </c>
      <c r="R5" s="185">
        <f>IF(ISBLANK(HLOOKUP(R$4,NA0c!$B$3:$X8,ROWS(NA0c!$B$3:$X8),FALSE)),":",HLOOKUP(R$4,NA0c!$B$3:$X8,ROWS(NA0c!$B$3:$X8),FALSE))</f>
        <v>375.43</v>
      </c>
      <c r="S5" s="185">
        <f>IF(ISBLANK(HLOOKUP(S$4,NA0c!$B$3:$X8,ROWS(NA0c!$B$3:$X8),FALSE)),":",HLOOKUP(S$4,NA0c!$B$3:$X8,ROWS(NA0c!$B$3:$X8),FALSE))</f>
        <v>408.67</v>
      </c>
      <c r="T5" s="185">
        <f>IF(ISBLANK(HLOOKUP(T$4,NA0c!$B$3:$X8,ROWS(NA0c!$B$3:$X8),FALSE)),":",HLOOKUP(T$4,NA0c!$B$3:$X8,ROWS(NA0c!$B$3:$X8),FALSE))</f>
        <v>444.54</v>
      </c>
      <c r="U5" s="185">
        <f>IF(ISBLANK(HLOOKUP(U$4,NA0c!$B$3:$X8,ROWS(NA0c!$B$3:$X8),FALSE)),":",HLOOKUP(U$4,NA0c!$B$3:$X8,ROWS(NA0c!$B$3:$X8),FALSE))</f>
        <v>439.91</v>
      </c>
      <c r="V5" s="185">
        <f>IF(ISBLANK(HLOOKUP(V$4,NA0c!$B$3:$X8,ROWS(NA0c!$B$3:$X8),FALSE)),":",HLOOKUP(V$4,NA0c!$B$3:$X8,ROWS(NA0c!$B$3:$X8),FALSE))</f>
        <v>414.39</v>
      </c>
      <c r="W5" s="185">
        <f>IF(ISBLANK(HLOOKUP(W$4,NA0c!$B$3:$X8,ROWS(NA0c!$B$3:$X8),FALSE)),":",HLOOKUP(W$4,NA0c!$B$3:$X8,ROWS(NA0c!$B$3:$X8),FALSE))</f>
        <v>369.3</v>
      </c>
      <c r="X5" s="185">
        <f>IF(ISBLANK(HLOOKUP(X$4,NA0c!$B$3:$X8,ROWS(NA0c!$B$3:$X8),FALSE)),":",HLOOKUP(X$4,NA0c!$B$3:$X8,ROWS(NA0c!$B$3:$X8),FALSE))</f>
        <v>378.9</v>
      </c>
    </row>
    <row r="6" spans="1:24" s="52" customFormat="1" ht="24.75" customHeight="1">
      <c r="A6" s="53"/>
      <c r="B6" s="50" t="s">
        <v>27</v>
      </c>
      <c r="C6" s="88" t="str">
        <f>VLOOKUP(B6,lookup!$B$2:$C$36,2,FALSE)</f>
        <v>Ορυχεία και λατομεία</v>
      </c>
      <c r="D6" s="185">
        <f>IF(ISBLANK(HLOOKUP(D$4,NA0c!$B$3:$X9,ROWS(NA0c!$B$3:$X9),FALSE)),":",HLOOKUP(D$4,NA0c!$B$3:$X9,ROWS(NA0c!$B$3:$X9),FALSE))</f>
        <v>18.63</v>
      </c>
      <c r="E6" s="185">
        <f>IF(ISBLANK(HLOOKUP(E$4,NA0c!$B$3:$X9,ROWS(NA0c!$B$3:$X9),FALSE)),":",HLOOKUP(E$4,NA0c!$B$3:$X9,ROWS(NA0c!$B$3:$X9),FALSE))</f>
        <v>18.93</v>
      </c>
      <c r="F6" s="185">
        <f>IF(ISBLANK(HLOOKUP(F$4,NA0c!$B$3:$X9,ROWS(NA0c!$B$3:$X9),FALSE)),":",HLOOKUP(F$4,NA0c!$B$3:$X9,ROWS(NA0c!$B$3:$X9),FALSE))</f>
        <v>18.14</v>
      </c>
      <c r="G6" s="185">
        <f>IF(ISBLANK(HLOOKUP(G$4,NA0c!$B$3:$X9,ROWS(NA0c!$B$3:$X9),FALSE)),":",HLOOKUP(G$4,NA0c!$B$3:$X9,ROWS(NA0c!$B$3:$X9),FALSE))</f>
        <v>23.25</v>
      </c>
      <c r="H6" s="185">
        <f>IF(ISBLANK(HLOOKUP(H$4,NA0c!$B$3:$X9,ROWS(NA0c!$B$3:$X9),FALSE)),":",HLOOKUP(H$4,NA0c!$B$3:$X9,ROWS(NA0c!$B$3:$X9),FALSE))</f>
        <v>24.58</v>
      </c>
      <c r="I6" s="185">
        <f>IF(ISBLANK(HLOOKUP(I$4,NA0c!$B$3:$X9,ROWS(NA0c!$B$3:$X9),FALSE)),":",HLOOKUP(I$4,NA0c!$B$3:$X9,ROWS(NA0c!$B$3:$X9),FALSE))</f>
        <v>27.56</v>
      </c>
      <c r="J6" s="185">
        <f>IF(ISBLANK(HLOOKUP(J$4,NA0c!$B$3:$X9,ROWS(NA0c!$B$3:$X9),FALSE)),":",HLOOKUP(J$4,NA0c!$B$3:$X9,ROWS(NA0c!$B$3:$X9),FALSE))</f>
        <v>25.46</v>
      </c>
      <c r="K6" s="185">
        <f>IF(ISBLANK(HLOOKUP(K$4,NA0c!$B$3:$X9,ROWS(NA0c!$B$3:$X9),FALSE)),":",HLOOKUP(K$4,NA0c!$B$3:$X9,ROWS(NA0c!$B$3:$X9),FALSE))</f>
        <v>29.39</v>
      </c>
      <c r="L6" s="185">
        <f>IF(ISBLANK(HLOOKUP(L$4,NA0c!$B$3:$X9,ROWS(NA0c!$B$3:$X9),FALSE)),":",HLOOKUP(L$4,NA0c!$B$3:$X9,ROWS(NA0c!$B$3:$X9),FALSE))</f>
        <v>34.299999999999997</v>
      </c>
      <c r="M6" s="185">
        <f>IF(ISBLANK(HLOOKUP(M$4,NA0c!$B$3:$X9,ROWS(NA0c!$B$3:$X9),FALSE)),":",HLOOKUP(M$4,NA0c!$B$3:$X9,ROWS(NA0c!$B$3:$X9),FALSE))</f>
        <v>40.71</v>
      </c>
      <c r="N6" s="185">
        <f>IF(ISBLANK(HLOOKUP(N$4,NA0c!$B$3:$X9,ROWS(NA0c!$B$3:$X9),FALSE)),":",HLOOKUP(N$4,NA0c!$B$3:$X9,ROWS(NA0c!$B$3:$X9),FALSE))</f>
        <v>43.38</v>
      </c>
      <c r="O6" s="185">
        <f>IF(ISBLANK(HLOOKUP(O$4,NA0c!$B$3:$X9,ROWS(NA0c!$B$3:$X9),FALSE)),":",HLOOKUP(O$4,NA0c!$B$3:$X9,ROWS(NA0c!$B$3:$X9),FALSE))</f>
        <v>45.03</v>
      </c>
      <c r="P6" s="185">
        <f>IF(ISBLANK(HLOOKUP(P$4,NA0c!$B$3:$X9,ROWS(NA0c!$B$3:$X9),FALSE)),":",HLOOKUP(P$4,NA0c!$B$3:$X9,ROWS(NA0c!$B$3:$X9),FALSE))</f>
        <v>49.62</v>
      </c>
      <c r="Q6" s="185">
        <f>IF(ISBLANK(HLOOKUP(Q$4,NA0c!$B$3:$X9,ROWS(NA0c!$B$3:$X9),FALSE)),":",HLOOKUP(Q$4,NA0c!$B$3:$X9,ROWS(NA0c!$B$3:$X9),FALSE))</f>
        <v>62.07</v>
      </c>
      <c r="R6" s="185">
        <f>IF(ISBLANK(HLOOKUP(R$4,NA0c!$B$3:$X9,ROWS(NA0c!$B$3:$X9),FALSE)),":",HLOOKUP(R$4,NA0c!$B$3:$X9,ROWS(NA0c!$B$3:$X9),FALSE))</f>
        <v>46.71</v>
      </c>
      <c r="S6" s="185">
        <f>IF(ISBLANK(HLOOKUP(S$4,NA0c!$B$3:$X9,ROWS(NA0c!$B$3:$X9),FALSE)),":",HLOOKUP(S$4,NA0c!$B$3:$X9,ROWS(NA0c!$B$3:$X9),FALSE))</f>
        <v>46.56</v>
      </c>
      <c r="T6" s="185">
        <f>IF(ISBLANK(HLOOKUP(T$4,NA0c!$B$3:$X9,ROWS(NA0c!$B$3:$X9),FALSE)),":",HLOOKUP(T$4,NA0c!$B$3:$X9,ROWS(NA0c!$B$3:$X9),FALSE))</f>
        <v>42.06</v>
      </c>
      <c r="U6" s="185">
        <f>IF(ISBLANK(HLOOKUP(U$4,NA0c!$B$3:$X9,ROWS(NA0c!$B$3:$X9),FALSE)),":",HLOOKUP(U$4,NA0c!$B$3:$X9,ROWS(NA0c!$B$3:$X9),FALSE))</f>
        <v>23.49</v>
      </c>
      <c r="V6" s="185">
        <f>IF(ISBLANK(HLOOKUP(V$4,NA0c!$B$3:$X9,ROWS(NA0c!$B$3:$X9),FALSE)),":",HLOOKUP(V$4,NA0c!$B$3:$X9,ROWS(NA0c!$B$3:$X9),FALSE))</f>
        <v>18.510000000000002</v>
      </c>
      <c r="W6" s="185">
        <f>IF(ISBLANK(HLOOKUP(W$4,NA0c!$B$3:$X9,ROWS(NA0c!$B$3:$X9),FALSE)),":",HLOOKUP(W$4,NA0c!$B$3:$X9,ROWS(NA0c!$B$3:$X9),FALSE))</f>
        <v>17.350000000000001</v>
      </c>
      <c r="X6" s="185">
        <f>IF(ISBLANK(HLOOKUP(X$4,NA0c!$B$3:$X9,ROWS(NA0c!$B$3:$X9),FALSE)),":",HLOOKUP(X$4,NA0c!$B$3:$X9,ROWS(NA0c!$B$3:$X9),FALSE))</f>
        <v>17.88</v>
      </c>
    </row>
    <row r="7" spans="1:24" s="52" customFormat="1" ht="24.75" customHeight="1">
      <c r="A7" s="53"/>
      <c r="B7" s="50" t="s">
        <v>28</v>
      </c>
      <c r="C7" s="88" t="str">
        <f>VLOOKUP(B7,lookup!$B$2:$C$36,2,FALSE)</f>
        <v>Μεταποιητικές βιομηχανίες</v>
      </c>
      <c r="D7" s="185">
        <f>IF(ISBLANK(HLOOKUP(D$4,NA0c!$B$3:$X10,ROWS(NA0c!$B$3:$X10),FALSE)),":",HLOOKUP(D$4,NA0c!$B$3:$X10,ROWS(NA0c!$B$3:$X10),FALSE))</f>
        <v>743.79</v>
      </c>
      <c r="E7" s="185">
        <f>IF(ISBLANK(HLOOKUP(E$4,NA0c!$B$3:$X10,ROWS(NA0c!$B$3:$X10),FALSE)),":",HLOOKUP(E$4,NA0c!$B$3:$X10,ROWS(NA0c!$B$3:$X10),FALSE))</f>
        <v>761.58</v>
      </c>
      <c r="F7" s="185">
        <f>IF(ISBLANK(HLOOKUP(F$4,NA0c!$B$3:$X10,ROWS(NA0c!$B$3:$X10),FALSE)),":",HLOOKUP(F$4,NA0c!$B$3:$X10,ROWS(NA0c!$B$3:$X10),FALSE))</f>
        <v>789.9</v>
      </c>
      <c r="G7" s="185">
        <f>IF(ISBLANK(HLOOKUP(G$4,NA0c!$B$3:$X10,ROWS(NA0c!$B$3:$X10),FALSE)),":",HLOOKUP(G$4,NA0c!$B$3:$X10,ROWS(NA0c!$B$3:$X10),FALSE))</f>
        <v>819.12</v>
      </c>
      <c r="H7" s="185">
        <f>IF(ISBLANK(HLOOKUP(H$4,NA0c!$B$3:$X10,ROWS(NA0c!$B$3:$X10),FALSE)),":",HLOOKUP(H$4,NA0c!$B$3:$X10,ROWS(NA0c!$B$3:$X10),FALSE))</f>
        <v>850.11</v>
      </c>
      <c r="I7" s="185">
        <f>IF(ISBLANK(HLOOKUP(I$4,NA0c!$B$3:$X10,ROWS(NA0c!$B$3:$X10),FALSE)),":",HLOOKUP(I$4,NA0c!$B$3:$X10,ROWS(NA0c!$B$3:$X10),FALSE))</f>
        <v>873.91</v>
      </c>
      <c r="J7" s="185">
        <f>IF(ISBLANK(HLOOKUP(J$4,NA0c!$B$3:$X10,ROWS(NA0c!$B$3:$X10),FALSE)),":",HLOOKUP(J$4,NA0c!$B$3:$X10,ROWS(NA0c!$B$3:$X10),FALSE))</f>
        <v>895.68</v>
      </c>
      <c r="K7" s="185">
        <f>IF(ISBLANK(HLOOKUP(K$4,NA0c!$B$3:$X10,ROWS(NA0c!$B$3:$X10),FALSE)),":",HLOOKUP(K$4,NA0c!$B$3:$X10,ROWS(NA0c!$B$3:$X10),FALSE))</f>
        <v>927.91</v>
      </c>
      <c r="L7" s="185">
        <f>IF(ISBLANK(HLOOKUP(L$4,NA0c!$B$3:$X10,ROWS(NA0c!$B$3:$X10),FALSE)),":",HLOOKUP(L$4,NA0c!$B$3:$X10,ROWS(NA0c!$B$3:$X10),FALSE))</f>
        <v>952.37</v>
      </c>
      <c r="M7" s="185">
        <f>IF(ISBLANK(HLOOKUP(M$4,NA0c!$B$3:$X10,ROWS(NA0c!$B$3:$X10),FALSE)),":",HLOOKUP(M$4,NA0c!$B$3:$X10,ROWS(NA0c!$B$3:$X10),FALSE))</f>
        <v>1008.78</v>
      </c>
      <c r="N7" s="185">
        <f>IF(ISBLANK(HLOOKUP(N$4,NA0c!$B$3:$X10,ROWS(NA0c!$B$3:$X10),FALSE)),":",HLOOKUP(N$4,NA0c!$B$3:$X10,ROWS(NA0c!$B$3:$X10),FALSE))</f>
        <v>1019.77</v>
      </c>
      <c r="O7" s="185">
        <f>IF(ISBLANK(HLOOKUP(O$4,NA0c!$B$3:$X10,ROWS(NA0c!$B$3:$X10),FALSE)),":",HLOOKUP(O$4,NA0c!$B$3:$X10,ROWS(NA0c!$B$3:$X10),FALSE))</f>
        <v>992.91</v>
      </c>
      <c r="P7" s="185">
        <f>IF(ISBLANK(HLOOKUP(P$4,NA0c!$B$3:$X10,ROWS(NA0c!$B$3:$X10),FALSE)),":",HLOOKUP(P$4,NA0c!$B$3:$X10,ROWS(NA0c!$B$3:$X10),FALSE))</f>
        <v>1018.91</v>
      </c>
      <c r="Q7" s="185">
        <f>IF(ISBLANK(HLOOKUP(Q$4,NA0c!$B$3:$X10,ROWS(NA0c!$B$3:$X10),FALSE)),":",HLOOKUP(Q$4,NA0c!$B$3:$X10,ROWS(NA0c!$B$3:$X10),FALSE))</f>
        <v>1047.55</v>
      </c>
      <c r="R7" s="185">
        <f>IF(ISBLANK(HLOOKUP(R$4,NA0c!$B$3:$X10,ROWS(NA0c!$B$3:$X10),FALSE)),":",HLOOKUP(R$4,NA0c!$B$3:$X10,ROWS(NA0c!$B$3:$X10),FALSE))</f>
        <v>1014.85</v>
      </c>
      <c r="S7" s="185">
        <f>IF(ISBLANK(HLOOKUP(S$4,NA0c!$B$3:$X10,ROWS(NA0c!$B$3:$X10),FALSE)),":",HLOOKUP(S$4,NA0c!$B$3:$X10,ROWS(NA0c!$B$3:$X10),FALSE))</f>
        <v>1001.32</v>
      </c>
      <c r="T7" s="185">
        <f>IF(ISBLANK(HLOOKUP(T$4,NA0c!$B$3:$X10,ROWS(NA0c!$B$3:$X10),FALSE)),":",HLOOKUP(T$4,NA0c!$B$3:$X10,ROWS(NA0c!$B$3:$X10),FALSE))</f>
        <v>977.87</v>
      </c>
      <c r="U7" s="185">
        <f>IF(ISBLANK(HLOOKUP(U$4,NA0c!$B$3:$X10,ROWS(NA0c!$B$3:$X10),FALSE)),":",HLOOKUP(U$4,NA0c!$B$3:$X10,ROWS(NA0c!$B$3:$X10),FALSE))</f>
        <v>901.26</v>
      </c>
      <c r="V7" s="185">
        <f>IF(ISBLANK(HLOOKUP(V$4,NA0c!$B$3:$X10,ROWS(NA0c!$B$3:$X10),FALSE)),":",HLOOKUP(V$4,NA0c!$B$3:$X10,ROWS(NA0c!$B$3:$X10),FALSE))</f>
        <v>815.66</v>
      </c>
      <c r="W7" s="185">
        <f>IF(ISBLANK(HLOOKUP(W$4,NA0c!$B$3:$X10,ROWS(NA0c!$B$3:$X10),FALSE)),":",HLOOKUP(W$4,NA0c!$B$3:$X10,ROWS(NA0c!$B$3:$X10),FALSE))</f>
        <v>793.72</v>
      </c>
      <c r="X7" s="185">
        <f>IF(ISBLANK(HLOOKUP(X$4,NA0c!$B$3:$X10,ROWS(NA0c!$B$3:$X10),FALSE)),":",HLOOKUP(X$4,NA0c!$B$3:$X10,ROWS(NA0c!$B$3:$X10),FALSE))</f>
        <v>805.8</v>
      </c>
    </row>
    <row r="8" spans="1:24" s="52" customFormat="1" ht="24.75" customHeight="1">
      <c r="A8" s="53"/>
      <c r="B8" s="50" t="s">
        <v>29</v>
      </c>
      <c r="C8" s="88" t="str">
        <f>VLOOKUP(B8,lookup!$B$2:$C$36,2,FALSE)</f>
        <v>Παραγωγή  ηλεκτρικού  ρεύματος, φυσικού αερίου, ατμού και κλιματισμού</v>
      </c>
      <c r="D8" s="185">
        <f>IF(ISBLANK(HLOOKUP(D$4,NA0c!$B$3:$X11,ROWS(NA0c!$B$3:$X11),FALSE)),":",HLOOKUP(D$4,NA0c!$B$3:$X11,ROWS(NA0c!$B$3:$X11),FALSE))</f>
        <v>106.72</v>
      </c>
      <c r="E8" s="185">
        <f>IF(ISBLANK(HLOOKUP(E$4,NA0c!$B$3:$X11,ROWS(NA0c!$B$3:$X11),FALSE)),":",HLOOKUP(E$4,NA0c!$B$3:$X11,ROWS(NA0c!$B$3:$X11),FALSE))</f>
        <v>112.71</v>
      </c>
      <c r="F8" s="185">
        <f>IF(ISBLANK(HLOOKUP(F$4,NA0c!$B$3:$X11,ROWS(NA0c!$B$3:$X11),FALSE)),":",HLOOKUP(F$4,NA0c!$B$3:$X11,ROWS(NA0c!$B$3:$X11),FALSE))</f>
        <v>119.43</v>
      </c>
      <c r="G8" s="185">
        <f>IF(ISBLANK(HLOOKUP(G$4,NA0c!$B$3:$X11,ROWS(NA0c!$B$3:$X11),FALSE)),":",HLOOKUP(G$4,NA0c!$B$3:$X11,ROWS(NA0c!$B$3:$X11),FALSE))</f>
        <v>134.6</v>
      </c>
      <c r="H8" s="185">
        <f>IF(ISBLANK(HLOOKUP(H$4,NA0c!$B$3:$X11,ROWS(NA0c!$B$3:$X11),FALSE)),":",HLOOKUP(H$4,NA0c!$B$3:$X11,ROWS(NA0c!$B$3:$X11),FALSE))</f>
        <v>124.14</v>
      </c>
      <c r="I8" s="185">
        <f>IF(ISBLANK(HLOOKUP(I$4,NA0c!$B$3:$X11,ROWS(NA0c!$B$3:$X11),FALSE)),":",HLOOKUP(I$4,NA0c!$B$3:$X11,ROWS(NA0c!$B$3:$X11),FALSE))</f>
        <v>141.02000000000001</v>
      </c>
      <c r="J8" s="185">
        <f>IF(ISBLANK(HLOOKUP(J$4,NA0c!$B$3:$X11,ROWS(NA0c!$B$3:$X11),FALSE)),":",HLOOKUP(J$4,NA0c!$B$3:$X11,ROWS(NA0c!$B$3:$X11),FALSE))</f>
        <v>167.6</v>
      </c>
      <c r="K8" s="185">
        <f>IF(ISBLANK(HLOOKUP(K$4,NA0c!$B$3:$X11,ROWS(NA0c!$B$3:$X11),FALSE)),":",HLOOKUP(K$4,NA0c!$B$3:$X11,ROWS(NA0c!$B$3:$X11),FALSE))</f>
        <v>175.31</v>
      </c>
      <c r="L8" s="185">
        <f>IF(ISBLANK(HLOOKUP(L$4,NA0c!$B$3:$X11,ROWS(NA0c!$B$3:$X11),FALSE)),":",HLOOKUP(L$4,NA0c!$B$3:$X11,ROWS(NA0c!$B$3:$X11),FALSE))</f>
        <v>195.46</v>
      </c>
      <c r="M8" s="185">
        <f>IF(ISBLANK(HLOOKUP(M$4,NA0c!$B$3:$X11,ROWS(NA0c!$B$3:$X11),FALSE)),":",HLOOKUP(M$4,NA0c!$B$3:$X11,ROWS(NA0c!$B$3:$X11),FALSE))</f>
        <v>201.79</v>
      </c>
      <c r="N8" s="185">
        <f>IF(ISBLANK(HLOOKUP(N$4,NA0c!$B$3:$X11,ROWS(NA0c!$B$3:$X11),FALSE)),":",HLOOKUP(N$4,NA0c!$B$3:$X11,ROWS(NA0c!$B$3:$X11),FALSE))</f>
        <v>190.18</v>
      </c>
      <c r="O8" s="185">
        <f>IF(ISBLANK(HLOOKUP(O$4,NA0c!$B$3:$X11,ROWS(NA0c!$B$3:$X11),FALSE)),":",HLOOKUP(O$4,NA0c!$B$3:$X11,ROWS(NA0c!$B$3:$X11),FALSE))</f>
        <v>194.79</v>
      </c>
      <c r="P8" s="185">
        <f>IF(ISBLANK(HLOOKUP(P$4,NA0c!$B$3:$X11,ROWS(NA0c!$B$3:$X11),FALSE)),":",HLOOKUP(P$4,NA0c!$B$3:$X11,ROWS(NA0c!$B$3:$X11),FALSE))</f>
        <v>229.8</v>
      </c>
      <c r="Q8" s="185">
        <f>IF(ISBLANK(HLOOKUP(Q$4,NA0c!$B$3:$X11,ROWS(NA0c!$B$3:$X11),FALSE)),":",HLOOKUP(Q$4,NA0c!$B$3:$X11,ROWS(NA0c!$B$3:$X11),FALSE))</f>
        <v>207.44</v>
      </c>
      <c r="R8" s="185">
        <f>IF(ISBLANK(HLOOKUP(R$4,NA0c!$B$3:$X11,ROWS(NA0c!$B$3:$X11),FALSE)),":",HLOOKUP(R$4,NA0c!$B$3:$X11,ROWS(NA0c!$B$3:$X11),FALSE))</f>
        <v>266.75</v>
      </c>
      <c r="S8" s="185">
        <f>IF(ISBLANK(HLOOKUP(S$4,NA0c!$B$3:$X11,ROWS(NA0c!$B$3:$X11),FALSE)),":",HLOOKUP(S$4,NA0c!$B$3:$X11,ROWS(NA0c!$B$3:$X11),FALSE))</f>
        <v>290.93</v>
      </c>
      <c r="T8" s="185">
        <f>IF(ISBLANK(HLOOKUP(T$4,NA0c!$B$3:$X11,ROWS(NA0c!$B$3:$X11),FALSE)),":",HLOOKUP(T$4,NA0c!$B$3:$X11,ROWS(NA0c!$B$3:$X11),FALSE))</f>
        <v>303.33</v>
      </c>
      <c r="U8" s="185">
        <f>IF(ISBLANK(HLOOKUP(U$4,NA0c!$B$3:$X11,ROWS(NA0c!$B$3:$X11),FALSE)),":",HLOOKUP(U$4,NA0c!$B$3:$X11,ROWS(NA0c!$B$3:$X11),FALSE))</f>
        <v>376.7</v>
      </c>
      <c r="V8" s="185">
        <f>IF(ISBLANK(HLOOKUP(V$4,NA0c!$B$3:$X11,ROWS(NA0c!$B$3:$X11),FALSE)),":",HLOOKUP(V$4,NA0c!$B$3:$X11,ROWS(NA0c!$B$3:$X11),FALSE))</f>
        <v>333.57</v>
      </c>
      <c r="W8" s="185">
        <f>IF(ISBLANK(HLOOKUP(W$4,NA0c!$B$3:$X11,ROWS(NA0c!$B$3:$X11),FALSE)),":",HLOOKUP(W$4,NA0c!$B$3:$X11,ROWS(NA0c!$B$3:$X11),FALSE))</f>
        <v>288.18</v>
      </c>
      <c r="X8" s="185">
        <f>IF(ISBLANK(HLOOKUP(X$4,NA0c!$B$3:$X11,ROWS(NA0c!$B$3:$X11),FALSE)),":",HLOOKUP(X$4,NA0c!$B$3:$X11,ROWS(NA0c!$B$3:$X11),FALSE))</f>
        <v>267.33</v>
      </c>
    </row>
    <row r="9" spans="1:24" s="52" customFormat="1" ht="24.75" customHeight="1">
      <c r="A9" s="53"/>
      <c r="B9" s="50" t="s">
        <v>31</v>
      </c>
      <c r="C9" s="88" t="str">
        <f>VLOOKUP(B9,lookup!$B$2:$C$36,2,FALSE)</f>
        <v>Παροχή νερού, επεξεργασία λυμάτων, διαχείριση αποβλήτων και δραστηριότητες εξυγίανσης</v>
      </c>
      <c r="D9" s="185">
        <f>IF(ISBLANK(HLOOKUP(D$4,NA0c!$B$3:$X12,ROWS(NA0c!$B$3:$X12),FALSE)),":",HLOOKUP(D$4,NA0c!$B$3:$X12,ROWS(NA0c!$B$3:$X12),FALSE))</f>
        <v>32.1</v>
      </c>
      <c r="E9" s="185">
        <f>IF(ISBLANK(HLOOKUP(E$4,NA0c!$B$3:$X12,ROWS(NA0c!$B$3:$X12),FALSE)),":",HLOOKUP(E$4,NA0c!$B$3:$X12,ROWS(NA0c!$B$3:$X12),FALSE))</f>
        <v>33.229999999999997</v>
      </c>
      <c r="F9" s="185">
        <f>IF(ISBLANK(HLOOKUP(F$4,NA0c!$B$3:$X12,ROWS(NA0c!$B$3:$X12),FALSE)),":",HLOOKUP(F$4,NA0c!$B$3:$X12,ROWS(NA0c!$B$3:$X12),FALSE))</f>
        <v>30.61</v>
      </c>
      <c r="G9" s="185">
        <f>IF(ISBLANK(HLOOKUP(G$4,NA0c!$B$3:$X12,ROWS(NA0c!$B$3:$X12),FALSE)),":",HLOOKUP(G$4,NA0c!$B$3:$X12,ROWS(NA0c!$B$3:$X12),FALSE))</f>
        <v>41.24</v>
      </c>
      <c r="H9" s="185">
        <f>IF(ISBLANK(HLOOKUP(H$4,NA0c!$B$3:$X12,ROWS(NA0c!$B$3:$X12),FALSE)),":",HLOOKUP(H$4,NA0c!$B$3:$X12,ROWS(NA0c!$B$3:$X12),FALSE))</f>
        <v>55.5</v>
      </c>
      <c r="I9" s="185">
        <f>IF(ISBLANK(HLOOKUP(I$4,NA0c!$B$3:$X12,ROWS(NA0c!$B$3:$X12),FALSE)),":",HLOOKUP(I$4,NA0c!$B$3:$X12,ROWS(NA0c!$B$3:$X12),FALSE))</f>
        <v>59.07</v>
      </c>
      <c r="J9" s="185">
        <f>IF(ISBLANK(HLOOKUP(J$4,NA0c!$B$3:$X12,ROWS(NA0c!$B$3:$X12),FALSE)),":",HLOOKUP(J$4,NA0c!$B$3:$X12,ROWS(NA0c!$B$3:$X12),FALSE))</f>
        <v>65.61</v>
      </c>
      <c r="K9" s="185">
        <f>IF(ISBLANK(HLOOKUP(K$4,NA0c!$B$3:$X12,ROWS(NA0c!$B$3:$X12),FALSE)),":",HLOOKUP(K$4,NA0c!$B$3:$X12,ROWS(NA0c!$B$3:$X12),FALSE))</f>
        <v>70.569999999999993</v>
      </c>
      <c r="L9" s="185">
        <f>IF(ISBLANK(HLOOKUP(L$4,NA0c!$B$3:$X12,ROWS(NA0c!$B$3:$X12),FALSE)),":",HLOOKUP(L$4,NA0c!$B$3:$X12,ROWS(NA0c!$B$3:$X12),FALSE))</f>
        <v>79.319999999999993</v>
      </c>
      <c r="M9" s="185">
        <f>IF(ISBLANK(HLOOKUP(M$4,NA0c!$B$3:$X12,ROWS(NA0c!$B$3:$X12),FALSE)),":",HLOOKUP(M$4,NA0c!$B$3:$X12,ROWS(NA0c!$B$3:$X12),FALSE))</f>
        <v>88.54</v>
      </c>
      <c r="N9" s="185">
        <f>IF(ISBLANK(HLOOKUP(N$4,NA0c!$B$3:$X12,ROWS(NA0c!$B$3:$X12),FALSE)),":",HLOOKUP(N$4,NA0c!$B$3:$X12,ROWS(NA0c!$B$3:$X12),FALSE))</f>
        <v>95.19</v>
      </c>
      <c r="O9" s="185">
        <f>IF(ISBLANK(HLOOKUP(O$4,NA0c!$B$3:$X12,ROWS(NA0c!$B$3:$X12),FALSE)),":",HLOOKUP(O$4,NA0c!$B$3:$X12,ROWS(NA0c!$B$3:$X12),FALSE))</f>
        <v>112.13</v>
      </c>
      <c r="P9" s="185">
        <f>IF(ISBLANK(HLOOKUP(P$4,NA0c!$B$3:$X12,ROWS(NA0c!$B$3:$X12),FALSE)),":",HLOOKUP(P$4,NA0c!$B$3:$X12,ROWS(NA0c!$B$3:$X12),FALSE))</f>
        <v>121.06</v>
      </c>
      <c r="Q9" s="185">
        <f>IF(ISBLANK(HLOOKUP(Q$4,NA0c!$B$3:$X12,ROWS(NA0c!$B$3:$X12),FALSE)),":",HLOOKUP(Q$4,NA0c!$B$3:$X12,ROWS(NA0c!$B$3:$X12),FALSE))</f>
        <v>105.1</v>
      </c>
      <c r="R9" s="185">
        <f>IF(ISBLANK(HLOOKUP(R$4,NA0c!$B$3:$X12,ROWS(NA0c!$B$3:$X12),FALSE)),":",HLOOKUP(R$4,NA0c!$B$3:$X12,ROWS(NA0c!$B$3:$X12),FALSE))</f>
        <v>110.93</v>
      </c>
      <c r="S9" s="185">
        <f>IF(ISBLANK(HLOOKUP(S$4,NA0c!$B$3:$X12,ROWS(NA0c!$B$3:$X12),FALSE)),":",HLOOKUP(S$4,NA0c!$B$3:$X12,ROWS(NA0c!$B$3:$X12),FALSE))</f>
        <v>141.99</v>
      </c>
      <c r="T9" s="185">
        <f>IF(ISBLANK(HLOOKUP(T$4,NA0c!$B$3:$X12,ROWS(NA0c!$B$3:$X12),FALSE)),":",HLOOKUP(T$4,NA0c!$B$3:$X12,ROWS(NA0c!$B$3:$X12),FALSE))</f>
        <v>152.71</v>
      </c>
      <c r="U9" s="185">
        <f>IF(ISBLANK(HLOOKUP(U$4,NA0c!$B$3:$X12,ROWS(NA0c!$B$3:$X12),FALSE)),":",HLOOKUP(U$4,NA0c!$B$3:$X12,ROWS(NA0c!$B$3:$X12),FALSE))</f>
        <v>174.72</v>
      </c>
      <c r="V9" s="185">
        <f>IF(ISBLANK(HLOOKUP(V$4,NA0c!$B$3:$X12,ROWS(NA0c!$B$3:$X12),FALSE)),":",HLOOKUP(V$4,NA0c!$B$3:$X12,ROWS(NA0c!$B$3:$X12),FALSE))</f>
        <v>179.9</v>
      </c>
      <c r="W9" s="185">
        <f>IF(ISBLANK(HLOOKUP(W$4,NA0c!$B$3:$X12,ROWS(NA0c!$B$3:$X12),FALSE)),":",HLOOKUP(W$4,NA0c!$B$3:$X12,ROWS(NA0c!$B$3:$X12),FALSE))</f>
        <v>170.54</v>
      </c>
      <c r="X9" s="185">
        <f>IF(ISBLANK(HLOOKUP(X$4,NA0c!$B$3:$X12,ROWS(NA0c!$B$3:$X12),FALSE)),":",HLOOKUP(X$4,NA0c!$B$3:$X12,ROWS(NA0c!$B$3:$X12),FALSE))</f>
        <v>155.69999999999999</v>
      </c>
    </row>
    <row r="10" spans="1:24" s="52" customFormat="1" ht="24.75" customHeight="1">
      <c r="A10" s="53"/>
      <c r="B10" s="50" t="s">
        <v>33</v>
      </c>
      <c r="C10" s="88" t="str">
        <f>VLOOKUP(B10,lookup!$B$2:$C$36,2,FALSE)</f>
        <v>Κατασκευές</v>
      </c>
      <c r="D10" s="185">
        <f>IF(ISBLANK(HLOOKUP(D$4,NA0c!$B$3:$X13,ROWS(NA0c!$B$3:$X13),FALSE)),":",HLOOKUP(D$4,NA0c!$B$3:$X13,ROWS(NA0c!$B$3:$X13),FALSE))</f>
        <v>656.36</v>
      </c>
      <c r="E10" s="185">
        <f>IF(ISBLANK(HLOOKUP(E$4,NA0c!$B$3:$X13,ROWS(NA0c!$B$3:$X13),FALSE)),":",HLOOKUP(E$4,NA0c!$B$3:$X13,ROWS(NA0c!$B$3:$X13),FALSE))</f>
        <v>697.8</v>
      </c>
      <c r="F10" s="185">
        <f>IF(ISBLANK(HLOOKUP(F$4,NA0c!$B$3:$X13,ROWS(NA0c!$B$3:$X13),FALSE)),":",HLOOKUP(F$4,NA0c!$B$3:$X13,ROWS(NA0c!$B$3:$X13),FALSE))</f>
        <v>705.32</v>
      </c>
      <c r="G10" s="185">
        <f>IF(ISBLANK(HLOOKUP(G$4,NA0c!$B$3:$X13,ROWS(NA0c!$B$3:$X13),FALSE)),":",HLOOKUP(G$4,NA0c!$B$3:$X13,ROWS(NA0c!$B$3:$X13),FALSE))</f>
        <v>742.13</v>
      </c>
      <c r="H10" s="185">
        <f>IF(ISBLANK(HLOOKUP(H$4,NA0c!$B$3:$X13,ROWS(NA0c!$B$3:$X13),FALSE)),":",HLOOKUP(H$4,NA0c!$B$3:$X13,ROWS(NA0c!$B$3:$X13),FALSE))</f>
        <v>762.38</v>
      </c>
      <c r="I10" s="185">
        <f>IF(ISBLANK(HLOOKUP(I$4,NA0c!$B$3:$X13,ROWS(NA0c!$B$3:$X13),FALSE)),":",HLOOKUP(I$4,NA0c!$B$3:$X13,ROWS(NA0c!$B$3:$X13),FALSE))</f>
        <v>791.25</v>
      </c>
      <c r="J10" s="185">
        <f>IF(ISBLANK(HLOOKUP(J$4,NA0c!$B$3:$X13,ROWS(NA0c!$B$3:$X13),FALSE)),":",HLOOKUP(J$4,NA0c!$B$3:$X13,ROWS(NA0c!$B$3:$X13),FALSE))</f>
        <v>853.41</v>
      </c>
      <c r="K10" s="185">
        <f>IF(ISBLANK(HLOOKUP(K$4,NA0c!$B$3:$X13,ROWS(NA0c!$B$3:$X13),FALSE)),":",HLOOKUP(K$4,NA0c!$B$3:$X13,ROWS(NA0c!$B$3:$X13),FALSE))</f>
        <v>946.53</v>
      </c>
      <c r="L10" s="185">
        <f>IF(ISBLANK(HLOOKUP(L$4,NA0c!$B$3:$X13,ROWS(NA0c!$B$3:$X13),FALSE)),":",HLOOKUP(L$4,NA0c!$B$3:$X13,ROWS(NA0c!$B$3:$X13),FALSE))</f>
        <v>1073.69</v>
      </c>
      <c r="M10" s="185">
        <f>IF(ISBLANK(HLOOKUP(M$4,NA0c!$B$3:$X13,ROWS(NA0c!$B$3:$X13),FALSE)),":",HLOOKUP(M$4,NA0c!$B$3:$X13,ROWS(NA0c!$B$3:$X13),FALSE))</f>
        <v>1192.97</v>
      </c>
      <c r="N10" s="185">
        <f>IF(ISBLANK(HLOOKUP(N$4,NA0c!$B$3:$X13,ROWS(NA0c!$B$3:$X13),FALSE)),":",HLOOKUP(N$4,NA0c!$B$3:$X13,ROWS(NA0c!$B$3:$X13),FALSE))</f>
        <v>1333.32</v>
      </c>
      <c r="O10" s="185">
        <f>IF(ISBLANK(HLOOKUP(O$4,NA0c!$B$3:$X13,ROWS(NA0c!$B$3:$X13),FALSE)),":",HLOOKUP(O$4,NA0c!$B$3:$X13,ROWS(NA0c!$B$3:$X13),FALSE))</f>
        <v>1538.6</v>
      </c>
      <c r="P10" s="185">
        <f>IF(ISBLANK(HLOOKUP(P$4,NA0c!$B$3:$X13,ROWS(NA0c!$B$3:$X13),FALSE)),":",HLOOKUP(P$4,NA0c!$B$3:$X13,ROWS(NA0c!$B$3:$X13),FALSE))</f>
        <v>1801.03</v>
      </c>
      <c r="Q10" s="185">
        <f>IF(ISBLANK(HLOOKUP(Q$4,NA0c!$B$3:$X13,ROWS(NA0c!$B$3:$X13),FALSE)),":",HLOOKUP(Q$4,NA0c!$B$3:$X13,ROWS(NA0c!$B$3:$X13),FALSE))</f>
        <v>2003.97</v>
      </c>
      <c r="R10" s="185">
        <f>IF(ISBLANK(HLOOKUP(R$4,NA0c!$B$3:$X13,ROWS(NA0c!$B$3:$X13),FALSE)),":",HLOOKUP(R$4,NA0c!$B$3:$X13,ROWS(NA0c!$B$3:$X13),FALSE))</f>
        <v>1575.68</v>
      </c>
      <c r="S10" s="185">
        <f>IF(ISBLANK(HLOOKUP(S$4,NA0c!$B$3:$X13,ROWS(NA0c!$B$3:$X13),FALSE)),":",HLOOKUP(S$4,NA0c!$B$3:$X13,ROWS(NA0c!$B$3:$X13),FALSE))</f>
        <v>1406.48</v>
      </c>
      <c r="T10" s="185">
        <f>IF(ISBLANK(HLOOKUP(T$4,NA0c!$B$3:$X13,ROWS(NA0c!$B$3:$X13),FALSE)),":",HLOOKUP(T$4,NA0c!$B$3:$X13,ROWS(NA0c!$B$3:$X13),FALSE))</f>
        <v>1197.93</v>
      </c>
      <c r="U10" s="185">
        <f>IF(ISBLANK(HLOOKUP(U$4,NA0c!$B$3:$X13,ROWS(NA0c!$B$3:$X13),FALSE)),":",HLOOKUP(U$4,NA0c!$B$3:$X13,ROWS(NA0c!$B$3:$X13),FALSE))</f>
        <v>947.54</v>
      </c>
      <c r="V10" s="185">
        <f>IF(ISBLANK(HLOOKUP(V$4,NA0c!$B$3:$X13,ROWS(NA0c!$B$3:$X13),FALSE)),":",HLOOKUP(V$4,NA0c!$B$3:$X13,ROWS(NA0c!$B$3:$X13),FALSE))</f>
        <v>594.4</v>
      </c>
      <c r="W10" s="185">
        <f>IF(ISBLANK(HLOOKUP(W$4,NA0c!$B$3:$X13,ROWS(NA0c!$B$3:$X13),FALSE)),":",HLOOKUP(W$4,NA0c!$B$3:$X13,ROWS(NA0c!$B$3:$X13),FALSE))</f>
        <v>435.89</v>
      </c>
      <c r="X10" s="185">
        <f>IF(ISBLANK(HLOOKUP(X$4,NA0c!$B$3:$X13,ROWS(NA0c!$B$3:$X13),FALSE)),":",HLOOKUP(X$4,NA0c!$B$3:$X13,ROWS(NA0c!$B$3:$X13),FALSE))</f>
        <v>418.91</v>
      </c>
    </row>
    <row r="11" spans="1:24" s="52" customFormat="1" ht="24.75" customHeight="1">
      <c r="A11" s="53"/>
      <c r="B11" s="50" t="s">
        <v>34</v>
      </c>
      <c r="C11" s="88" t="str">
        <f>VLOOKUP(B11,lookup!$B$2:$C$36,2,FALSE)</f>
        <v>Χονδρικό και λιανικό εμπόριο, επισκευή μηχανοκινήτων οχημάτων και μοτοσικλετών</v>
      </c>
      <c r="D11" s="185">
        <f>IF(ISBLANK(HLOOKUP(D$4,NA0c!$B$3:$X14,ROWS(NA0c!$B$3:$X14),FALSE)),":",HLOOKUP(D$4,NA0c!$B$3:$X14,ROWS(NA0c!$B$3:$X14),FALSE))</f>
        <v>981.19</v>
      </c>
      <c r="E11" s="185">
        <f>IF(ISBLANK(HLOOKUP(E$4,NA0c!$B$3:$X14,ROWS(NA0c!$B$3:$X14),FALSE)),":",HLOOKUP(E$4,NA0c!$B$3:$X14,ROWS(NA0c!$B$3:$X14),FALSE))</f>
        <v>992.27</v>
      </c>
      <c r="F11" s="185">
        <f>IF(ISBLANK(HLOOKUP(F$4,NA0c!$B$3:$X14,ROWS(NA0c!$B$3:$X14),FALSE)),":",HLOOKUP(F$4,NA0c!$B$3:$X14,ROWS(NA0c!$B$3:$X14),FALSE))</f>
        <v>1014.52</v>
      </c>
      <c r="G11" s="185">
        <f>IF(ISBLANK(HLOOKUP(G$4,NA0c!$B$3:$X14,ROWS(NA0c!$B$3:$X14),FALSE)),":",HLOOKUP(G$4,NA0c!$B$3:$X14,ROWS(NA0c!$B$3:$X14),FALSE))</f>
        <v>1148.99</v>
      </c>
      <c r="H11" s="185">
        <f>IF(ISBLANK(HLOOKUP(H$4,NA0c!$B$3:$X14,ROWS(NA0c!$B$3:$X14),FALSE)),":",HLOOKUP(H$4,NA0c!$B$3:$X14,ROWS(NA0c!$B$3:$X14),FALSE))</f>
        <v>1214.3599999999999</v>
      </c>
      <c r="I11" s="185">
        <f>IF(ISBLANK(HLOOKUP(I$4,NA0c!$B$3:$X14,ROWS(NA0c!$B$3:$X14),FALSE)),":",HLOOKUP(I$4,NA0c!$B$3:$X14,ROWS(NA0c!$B$3:$X14),FALSE))</f>
        <v>1298.17</v>
      </c>
      <c r="J11" s="185">
        <f>IF(ISBLANK(HLOOKUP(J$4,NA0c!$B$3:$X14,ROWS(NA0c!$B$3:$X14),FALSE)),":",HLOOKUP(J$4,NA0c!$B$3:$X14,ROWS(NA0c!$B$3:$X14),FALSE))</f>
        <v>1466.9</v>
      </c>
      <c r="K11" s="185">
        <f>IF(ISBLANK(HLOOKUP(K$4,NA0c!$B$3:$X14,ROWS(NA0c!$B$3:$X14),FALSE)),":",HLOOKUP(K$4,NA0c!$B$3:$X14,ROWS(NA0c!$B$3:$X14),FALSE))</f>
        <v>1498.13</v>
      </c>
      <c r="L11" s="185">
        <f>IF(ISBLANK(HLOOKUP(L$4,NA0c!$B$3:$X14,ROWS(NA0c!$B$3:$X14),FALSE)),":",HLOOKUP(L$4,NA0c!$B$3:$X14,ROWS(NA0c!$B$3:$X14),FALSE))</f>
        <v>1623.99</v>
      </c>
      <c r="M11" s="185">
        <f>IF(ISBLANK(HLOOKUP(M$4,NA0c!$B$3:$X14,ROWS(NA0c!$B$3:$X14),FALSE)),":",HLOOKUP(M$4,NA0c!$B$3:$X14,ROWS(NA0c!$B$3:$X14),FALSE))</f>
        <v>1853.02</v>
      </c>
      <c r="N11" s="185">
        <f>IF(ISBLANK(HLOOKUP(N$4,NA0c!$B$3:$X14,ROWS(NA0c!$B$3:$X14),FALSE)),":",HLOOKUP(N$4,NA0c!$B$3:$X14,ROWS(NA0c!$B$3:$X14),FALSE))</f>
        <v>1994.18</v>
      </c>
      <c r="O11" s="185">
        <f>IF(ISBLANK(HLOOKUP(O$4,NA0c!$B$3:$X14,ROWS(NA0c!$B$3:$X14),FALSE)),":",HLOOKUP(O$4,NA0c!$B$3:$X14,ROWS(NA0c!$B$3:$X14),FALSE))</f>
        <v>2152.9299999999998</v>
      </c>
      <c r="P11" s="185">
        <f>IF(ISBLANK(HLOOKUP(P$4,NA0c!$B$3:$X14,ROWS(NA0c!$B$3:$X14),FALSE)),":",HLOOKUP(P$4,NA0c!$B$3:$X14,ROWS(NA0c!$B$3:$X14),FALSE))</f>
        <v>2329.5300000000002</v>
      </c>
      <c r="Q11" s="185">
        <f>IF(ISBLANK(HLOOKUP(Q$4,NA0c!$B$3:$X14,ROWS(NA0c!$B$3:$X14),FALSE)),":",HLOOKUP(Q$4,NA0c!$B$3:$X14,ROWS(NA0c!$B$3:$X14),FALSE))</f>
        <v>2497.2199999999998</v>
      </c>
      <c r="R11" s="185">
        <f>IF(ISBLANK(HLOOKUP(R$4,NA0c!$B$3:$X14,ROWS(NA0c!$B$3:$X14),FALSE)),":",HLOOKUP(R$4,NA0c!$B$3:$X14,ROWS(NA0c!$B$3:$X14),FALSE))</f>
        <v>2406</v>
      </c>
      <c r="S11" s="185">
        <f>IF(ISBLANK(HLOOKUP(S$4,NA0c!$B$3:$X14,ROWS(NA0c!$B$3:$X14),FALSE)),":",HLOOKUP(S$4,NA0c!$B$3:$X14,ROWS(NA0c!$B$3:$X14),FALSE))</f>
        <v>2512.96</v>
      </c>
      <c r="T11" s="185">
        <f>IF(ISBLANK(HLOOKUP(T$4,NA0c!$B$3:$X14,ROWS(NA0c!$B$3:$X14),FALSE)),":",HLOOKUP(T$4,NA0c!$B$3:$X14,ROWS(NA0c!$B$3:$X14),FALSE))</f>
        <v>2560.5100000000002</v>
      </c>
      <c r="U11" s="185">
        <f>IF(ISBLANK(HLOOKUP(U$4,NA0c!$B$3:$X14,ROWS(NA0c!$B$3:$X14),FALSE)),":",HLOOKUP(U$4,NA0c!$B$3:$X14,ROWS(NA0c!$B$3:$X14),FALSE))</f>
        <v>2490.48</v>
      </c>
      <c r="V11" s="185">
        <f>IF(ISBLANK(HLOOKUP(V$4,NA0c!$B$3:$X14,ROWS(NA0c!$B$3:$X14),FALSE)),":",HLOOKUP(V$4,NA0c!$B$3:$X14,ROWS(NA0c!$B$3:$X14),FALSE))</f>
        <v>2364.31</v>
      </c>
      <c r="W11" s="185">
        <f>IF(ISBLANK(HLOOKUP(W$4,NA0c!$B$3:$X14,ROWS(NA0c!$B$3:$X14),FALSE)),":",HLOOKUP(W$4,NA0c!$B$3:$X14,ROWS(NA0c!$B$3:$X14),FALSE))</f>
        <v>2335.0100000000002</v>
      </c>
      <c r="X11" s="185">
        <f>IF(ISBLANK(HLOOKUP(X$4,NA0c!$B$3:$X14,ROWS(NA0c!$B$3:$X14),FALSE)),":",HLOOKUP(X$4,NA0c!$B$3:$X14,ROWS(NA0c!$B$3:$X14),FALSE))</f>
        <v>2348.4</v>
      </c>
    </row>
    <row r="12" spans="1:24" s="52" customFormat="1" ht="24.75" customHeight="1">
      <c r="A12" s="53"/>
      <c r="B12" s="50" t="s">
        <v>36</v>
      </c>
      <c r="C12" s="88" t="str">
        <f>VLOOKUP(B12,lookup!$B$2:$C$36,2,FALSE)</f>
        <v>Μεταφορά και αποθήκευση</v>
      </c>
      <c r="D12" s="185">
        <f>IF(ISBLANK(HLOOKUP(D$4,NA0c!$B$3:$X15,ROWS(NA0c!$B$3:$X15),FALSE)),":",HLOOKUP(D$4,NA0c!$B$3:$X15,ROWS(NA0c!$B$3:$X15),FALSE))</f>
        <v>720.5</v>
      </c>
      <c r="E12" s="185">
        <f>IF(ISBLANK(HLOOKUP(E$4,NA0c!$B$3:$X15,ROWS(NA0c!$B$3:$X15),FALSE)),":",HLOOKUP(E$4,NA0c!$B$3:$X15,ROWS(NA0c!$B$3:$X15),FALSE))</f>
        <v>728.87</v>
      </c>
      <c r="F12" s="185">
        <f>IF(ISBLANK(HLOOKUP(F$4,NA0c!$B$3:$X15,ROWS(NA0c!$B$3:$X15),FALSE)),":",HLOOKUP(F$4,NA0c!$B$3:$X15,ROWS(NA0c!$B$3:$X15),FALSE))</f>
        <v>745.37</v>
      </c>
      <c r="G12" s="185">
        <f>IF(ISBLANK(HLOOKUP(G$4,NA0c!$B$3:$X15,ROWS(NA0c!$B$3:$X15),FALSE)),":",HLOOKUP(G$4,NA0c!$B$3:$X15,ROWS(NA0c!$B$3:$X15),FALSE))</f>
        <v>791.28</v>
      </c>
      <c r="H12" s="185">
        <f>IF(ISBLANK(HLOOKUP(H$4,NA0c!$B$3:$X15,ROWS(NA0c!$B$3:$X15),FALSE)),":",HLOOKUP(H$4,NA0c!$B$3:$X15,ROWS(NA0c!$B$3:$X15),FALSE))</f>
        <v>811.6</v>
      </c>
      <c r="I12" s="185">
        <f>IF(ISBLANK(HLOOKUP(I$4,NA0c!$B$3:$X15,ROWS(NA0c!$B$3:$X15),FALSE)),":",HLOOKUP(I$4,NA0c!$B$3:$X15,ROWS(NA0c!$B$3:$X15),FALSE))</f>
        <v>875.21</v>
      </c>
      <c r="J12" s="185">
        <f>IF(ISBLANK(HLOOKUP(J$4,NA0c!$B$3:$X15,ROWS(NA0c!$B$3:$X15),FALSE)),":",HLOOKUP(J$4,NA0c!$B$3:$X15,ROWS(NA0c!$B$3:$X15),FALSE))</f>
        <v>849.86</v>
      </c>
      <c r="K12" s="185">
        <f>IF(ISBLANK(HLOOKUP(K$4,NA0c!$B$3:$X15,ROWS(NA0c!$B$3:$X15),FALSE)),":",HLOOKUP(K$4,NA0c!$B$3:$X15,ROWS(NA0c!$B$3:$X15),FALSE))</f>
        <v>860.06</v>
      </c>
      <c r="L12" s="185">
        <f>IF(ISBLANK(HLOOKUP(L$4,NA0c!$B$3:$X15,ROWS(NA0c!$B$3:$X15),FALSE)),":",HLOOKUP(L$4,NA0c!$B$3:$X15,ROWS(NA0c!$B$3:$X15),FALSE))</f>
        <v>880.3</v>
      </c>
      <c r="M12" s="185">
        <f>IF(ISBLANK(HLOOKUP(M$4,NA0c!$B$3:$X15,ROWS(NA0c!$B$3:$X15),FALSE)),":",HLOOKUP(M$4,NA0c!$B$3:$X15,ROWS(NA0c!$B$3:$X15),FALSE))</f>
        <v>883.01</v>
      </c>
      <c r="N12" s="185">
        <f>IF(ISBLANK(HLOOKUP(N$4,NA0c!$B$3:$X15,ROWS(NA0c!$B$3:$X15),FALSE)),":",HLOOKUP(N$4,NA0c!$B$3:$X15,ROWS(NA0c!$B$3:$X15),FALSE))</f>
        <v>894.93</v>
      </c>
      <c r="O12" s="185">
        <f>IF(ISBLANK(HLOOKUP(O$4,NA0c!$B$3:$X15,ROWS(NA0c!$B$3:$X15),FALSE)),":",HLOOKUP(O$4,NA0c!$B$3:$X15,ROWS(NA0c!$B$3:$X15),FALSE))</f>
        <v>963.86</v>
      </c>
      <c r="P12" s="185">
        <f>IF(ISBLANK(HLOOKUP(P$4,NA0c!$B$3:$X15,ROWS(NA0c!$B$3:$X15),FALSE)),":",HLOOKUP(P$4,NA0c!$B$3:$X15,ROWS(NA0c!$B$3:$X15),FALSE))</f>
        <v>1006.44</v>
      </c>
      <c r="Q12" s="185">
        <f>IF(ISBLANK(HLOOKUP(Q$4,NA0c!$B$3:$X15,ROWS(NA0c!$B$3:$X15),FALSE)),":",HLOOKUP(Q$4,NA0c!$B$3:$X15,ROWS(NA0c!$B$3:$X15),FALSE))</f>
        <v>1085.31</v>
      </c>
      <c r="R12" s="185">
        <f>IF(ISBLANK(HLOOKUP(R$4,NA0c!$B$3:$X15,ROWS(NA0c!$B$3:$X15),FALSE)),":",HLOOKUP(R$4,NA0c!$B$3:$X15,ROWS(NA0c!$B$3:$X15),FALSE))</f>
        <v>1162.8</v>
      </c>
      <c r="S12" s="185">
        <f>IF(ISBLANK(HLOOKUP(S$4,NA0c!$B$3:$X15,ROWS(NA0c!$B$3:$X15),FALSE)),":",HLOOKUP(S$4,NA0c!$B$3:$X15,ROWS(NA0c!$B$3:$X15),FALSE))</f>
        <v>1215.8</v>
      </c>
      <c r="T12" s="185">
        <f>IF(ISBLANK(HLOOKUP(T$4,NA0c!$B$3:$X15,ROWS(NA0c!$B$3:$X15),FALSE)),":",HLOOKUP(T$4,NA0c!$B$3:$X15,ROWS(NA0c!$B$3:$X15),FALSE))</f>
        <v>1130.77</v>
      </c>
      <c r="U12" s="185">
        <f>IF(ISBLANK(HLOOKUP(U$4,NA0c!$B$3:$X15,ROWS(NA0c!$B$3:$X15),FALSE)),":",HLOOKUP(U$4,NA0c!$B$3:$X15,ROWS(NA0c!$B$3:$X15),FALSE))</f>
        <v>1083.69</v>
      </c>
      <c r="V12" s="185">
        <f>IF(ISBLANK(HLOOKUP(V$4,NA0c!$B$3:$X15,ROWS(NA0c!$B$3:$X15),FALSE)),":",HLOOKUP(V$4,NA0c!$B$3:$X15,ROWS(NA0c!$B$3:$X15),FALSE))</f>
        <v>1106.1500000000001</v>
      </c>
      <c r="W12" s="185">
        <f>IF(ISBLANK(HLOOKUP(W$4,NA0c!$B$3:$X15,ROWS(NA0c!$B$3:$X15),FALSE)),":",HLOOKUP(W$4,NA0c!$B$3:$X15,ROWS(NA0c!$B$3:$X15),FALSE))</f>
        <v>1039.1199999999999</v>
      </c>
      <c r="X12" s="185">
        <f>IF(ISBLANK(HLOOKUP(X$4,NA0c!$B$3:$X15,ROWS(NA0c!$B$3:$X15),FALSE)),":",HLOOKUP(X$4,NA0c!$B$3:$X15,ROWS(NA0c!$B$3:$X15),FALSE))</f>
        <v>1054.24</v>
      </c>
    </row>
    <row r="13" spans="1:24" s="52" customFormat="1" ht="24.75" customHeight="1">
      <c r="A13" s="53"/>
      <c r="B13" s="50" t="s">
        <v>38</v>
      </c>
      <c r="C13" s="88" t="str">
        <f>VLOOKUP(B13,lookup!$B$2:$C$36,2,FALSE)</f>
        <v>Δραστηριότητες υπηρεσιών παροχής καταλύματος και υπηρεσιών εστίασης</v>
      </c>
      <c r="D13" s="185">
        <f>IF(ISBLANK(HLOOKUP(D$4,NA0c!$B$3:$X16,ROWS(NA0c!$B$3:$X16),FALSE)),":",HLOOKUP(D$4,NA0c!$B$3:$X16,ROWS(NA0c!$B$3:$X16),FALSE))</f>
        <v>601.28</v>
      </c>
      <c r="E13" s="185">
        <f>IF(ISBLANK(HLOOKUP(E$4,NA0c!$B$3:$X16,ROWS(NA0c!$B$3:$X16),FALSE)),":",HLOOKUP(E$4,NA0c!$B$3:$X16,ROWS(NA0c!$B$3:$X16),FALSE))</f>
        <v>587.69000000000005</v>
      </c>
      <c r="F13" s="185">
        <f>IF(ISBLANK(HLOOKUP(F$4,NA0c!$B$3:$X16,ROWS(NA0c!$B$3:$X16),FALSE)),":",HLOOKUP(F$4,NA0c!$B$3:$X16,ROWS(NA0c!$B$3:$X16),FALSE))</f>
        <v>635.51</v>
      </c>
      <c r="G13" s="185">
        <f>IF(ISBLANK(HLOOKUP(G$4,NA0c!$B$3:$X16,ROWS(NA0c!$B$3:$X16),FALSE)),":",HLOOKUP(G$4,NA0c!$B$3:$X16,ROWS(NA0c!$B$3:$X16),FALSE))</f>
        <v>692.53</v>
      </c>
      <c r="H13" s="185">
        <f>IF(ISBLANK(HLOOKUP(H$4,NA0c!$B$3:$X16,ROWS(NA0c!$B$3:$X16),FALSE)),":",HLOOKUP(H$4,NA0c!$B$3:$X16,ROWS(NA0c!$B$3:$X16),FALSE))</f>
        <v>778.24</v>
      </c>
      <c r="I13" s="185">
        <f>IF(ISBLANK(HLOOKUP(I$4,NA0c!$B$3:$X16,ROWS(NA0c!$B$3:$X16),FALSE)),":",HLOOKUP(I$4,NA0c!$B$3:$X16,ROWS(NA0c!$B$3:$X16),FALSE))</f>
        <v>873.8</v>
      </c>
      <c r="J13" s="185">
        <f>IF(ISBLANK(HLOOKUP(J$4,NA0c!$B$3:$X16,ROWS(NA0c!$B$3:$X16),FALSE)),":",HLOOKUP(J$4,NA0c!$B$3:$X16,ROWS(NA0c!$B$3:$X16),FALSE))</f>
        <v>946.83</v>
      </c>
      <c r="K13" s="185">
        <f>IF(ISBLANK(HLOOKUP(K$4,NA0c!$B$3:$X16,ROWS(NA0c!$B$3:$X16),FALSE)),":",HLOOKUP(K$4,NA0c!$B$3:$X16,ROWS(NA0c!$B$3:$X16),FALSE))</f>
        <v>873.47</v>
      </c>
      <c r="L13" s="185">
        <f>IF(ISBLANK(HLOOKUP(L$4,NA0c!$B$3:$X16,ROWS(NA0c!$B$3:$X16),FALSE)),":",HLOOKUP(L$4,NA0c!$B$3:$X16,ROWS(NA0c!$B$3:$X16),FALSE))</f>
        <v>841.88</v>
      </c>
      <c r="M13" s="185">
        <f>IF(ISBLANK(HLOOKUP(M$4,NA0c!$B$3:$X16,ROWS(NA0c!$B$3:$X16),FALSE)),":",HLOOKUP(M$4,NA0c!$B$3:$X16,ROWS(NA0c!$B$3:$X16),FALSE))</f>
        <v>859.44</v>
      </c>
      <c r="N13" s="185">
        <f>IF(ISBLANK(HLOOKUP(N$4,NA0c!$B$3:$X16,ROWS(NA0c!$B$3:$X16),FALSE)),":",HLOOKUP(N$4,NA0c!$B$3:$X16,ROWS(NA0c!$B$3:$X16),FALSE))</f>
        <v>884.56</v>
      </c>
      <c r="O13" s="185">
        <f>IF(ISBLANK(HLOOKUP(O$4,NA0c!$B$3:$X16,ROWS(NA0c!$B$3:$X16),FALSE)),":",HLOOKUP(O$4,NA0c!$B$3:$X16,ROWS(NA0c!$B$3:$X16),FALSE))</f>
        <v>925.37</v>
      </c>
      <c r="P13" s="185">
        <f>IF(ISBLANK(HLOOKUP(P$4,NA0c!$B$3:$X16,ROWS(NA0c!$B$3:$X16),FALSE)),":",HLOOKUP(P$4,NA0c!$B$3:$X16,ROWS(NA0c!$B$3:$X16),FALSE))</f>
        <v>992.54</v>
      </c>
      <c r="Q13" s="185">
        <f>IF(ISBLANK(HLOOKUP(Q$4,NA0c!$B$3:$X16,ROWS(NA0c!$B$3:$X16),FALSE)),":",HLOOKUP(Q$4,NA0c!$B$3:$X16,ROWS(NA0c!$B$3:$X16),FALSE))</f>
        <v>1002.49</v>
      </c>
      <c r="R13" s="185">
        <f>IF(ISBLANK(HLOOKUP(R$4,NA0c!$B$3:$X16,ROWS(NA0c!$B$3:$X16),FALSE)),":",HLOOKUP(R$4,NA0c!$B$3:$X16,ROWS(NA0c!$B$3:$X16),FALSE))</f>
        <v>928.64</v>
      </c>
      <c r="S13" s="185">
        <f>IF(ISBLANK(HLOOKUP(S$4,NA0c!$B$3:$X16,ROWS(NA0c!$B$3:$X16),FALSE)),":",HLOOKUP(S$4,NA0c!$B$3:$X16,ROWS(NA0c!$B$3:$X16),FALSE))</f>
        <v>965.18</v>
      </c>
      <c r="T13" s="185">
        <f>IF(ISBLANK(HLOOKUP(T$4,NA0c!$B$3:$X16,ROWS(NA0c!$B$3:$X16),FALSE)),":",HLOOKUP(T$4,NA0c!$B$3:$X16,ROWS(NA0c!$B$3:$X16),FALSE))</f>
        <v>1051.42</v>
      </c>
      <c r="U13" s="185">
        <f>IF(ISBLANK(HLOOKUP(U$4,NA0c!$B$3:$X16,ROWS(NA0c!$B$3:$X16),FALSE)),":",HLOOKUP(U$4,NA0c!$B$3:$X16,ROWS(NA0c!$B$3:$X16),FALSE))</f>
        <v>1123.9000000000001</v>
      </c>
      <c r="V13" s="185">
        <f>IF(ISBLANK(HLOOKUP(V$4,NA0c!$B$3:$X16,ROWS(NA0c!$B$3:$X16),FALSE)),":",HLOOKUP(V$4,NA0c!$B$3:$X16,ROWS(NA0c!$B$3:$X16),FALSE))</f>
        <v>1049.32</v>
      </c>
      <c r="W13" s="185">
        <f>IF(ISBLANK(HLOOKUP(W$4,NA0c!$B$3:$X16,ROWS(NA0c!$B$3:$X16),FALSE)),":",HLOOKUP(W$4,NA0c!$B$3:$X16,ROWS(NA0c!$B$3:$X16),FALSE))</f>
        <v>1106.28</v>
      </c>
      <c r="X13" s="185">
        <f>IF(ISBLANK(HLOOKUP(X$4,NA0c!$B$3:$X16,ROWS(NA0c!$B$3:$X16),FALSE)),":",HLOOKUP(X$4,NA0c!$B$3:$X16,ROWS(NA0c!$B$3:$X16),FALSE))</f>
        <v>1152.68</v>
      </c>
    </row>
    <row r="14" spans="1:24" s="52" customFormat="1" ht="24.75" customHeight="1">
      <c r="A14" s="53"/>
      <c r="B14" s="50" t="s">
        <v>40</v>
      </c>
      <c r="C14" s="88" t="str">
        <f>VLOOKUP(B14,lookup!$B$2:$C$36,2,FALSE)</f>
        <v>Ενημέρωση και επικοινωνία</v>
      </c>
      <c r="D14" s="185">
        <f>IF(ISBLANK(HLOOKUP(D$4,NA0c!$B$3:$X17,ROWS(NA0c!$B$3:$X17),FALSE)),":",HLOOKUP(D$4,NA0c!$B$3:$X17,ROWS(NA0c!$B$3:$X17),FALSE))</f>
        <v>191.38</v>
      </c>
      <c r="E14" s="185">
        <f>IF(ISBLANK(HLOOKUP(E$4,NA0c!$B$3:$X17,ROWS(NA0c!$B$3:$X17),FALSE)),":",HLOOKUP(E$4,NA0c!$B$3:$X17,ROWS(NA0c!$B$3:$X17),FALSE))</f>
        <v>222.39</v>
      </c>
      <c r="F14" s="185">
        <f>IF(ISBLANK(HLOOKUP(F$4,NA0c!$B$3:$X17,ROWS(NA0c!$B$3:$X17),FALSE)),":",HLOOKUP(F$4,NA0c!$B$3:$X17,ROWS(NA0c!$B$3:$X17),FALSE))</f>
        <v>252.41</v>
      </c>
      <c r="G14" s="185">
        <f>IF(ISBLANK(HLOOKUP(G$4,NA0c!$B$3:$X17,ROWS(NA0c!$B$3:$X17),FALSE)),":",HLOOKUP(G$4,NA0c!$B$3:$X17,ROWS(NA0c!$B$3:$X17),FALSE))</f>
        <v>306.47000000000003</v>
      </c>
      <c r="H14" s="185">
        <f>IF(ISBLANK(HLOOKUP(H$4,NA0c!$B$3:$X17,ROWS(NA0c!$B$3:$X17),FALSE)),":",HLOOKUP(H$4,NA0c!$B$3:$X17,ROWS(NA0c!$B$3:$X17),FALSE))</f>
        <v>370.05</v>
      </c>
      <c r="I14" s="185">
        <f>IF(ISBLANK(HLOOKUP(I$4,NA0c!$B$3:$X17,ROWS(NA0c!$B$3:$X17),FALSE)),":",HLOOKUP(I$4,NA0c!$B$3:$X17,ROWS(NA0c!$B$3:$X17),FALSE))</f>
        <v>418.08</v>
      </c>
      <c r="J14" s="185">
        <f>IF(ISBLANK(HLOOKUP(J$4,NA0c!$B$3:$X17,ROWS(NA0c!$B$3:$X17),FALSE)),":",HLOOKUP(J$4,NA0c!$B$3:$X17,ROWS(NA0c!$B$3:$X17),FALSE))</f>
        <v>483.59</v>
      </c>
      <c r="K14" s="185">
        <f>IF(ISBLANK(HLOOKUP(K$4,NA0c!$B$3:$X17,ROWS(NA0c!$B$3:$X17),FALSE)),":",HLOOKUP(K$4,NA0c!$B$3:$X17,ROWS(NA0c!$B$3:$X17),FALSE))</f>
        <v>487.77</v>
      </c>
      <c r="L14" s="185">
        <f>IF(ISBLANK(HLOOKUP(L$4,NA0c!$B$3:$X17,ROWS(NA0c!$B$3:$X17),FALSE)),":",HLOOKUP(L$4,NA0c!$B$3:$X17,ROWS(NA0c!$B$3:$X17),FALSE))</f>
        <v>493.32</v>
      </c>
      <c r="M14" s="185">
        <f>IF(ISBLANK(HLOOKUP(M$4,NA0c!$B$3:$X17,ROWS(NA0c!$B$3:$X17),FALSE)),":",HLOOKUP(M$4,NA0c!$B$3:$X17,ROWS(NA0c!$B$3:$X17),FALSE))</f>
        <v>537.89</v>
      </c>
      <c r="N14" s="185">
        <f>IF(ISBLANK(HLOOKUP(N$4,NA0c!$B$3:$X17,ROWS(NA0c!$B$3:$X17),FALSE)),":",HLOOKUP(N$4,NA0c!$B$3:$X17,ROWS(NA0c!$B$3:$X17),FALSE))</f>
        <v>552.08000000000004</v>
      </c>
      <c r="O14" s="185">
        <f>IF(ISBLANK(HLOOKUP(O$4,NA0c!$B$3:$X17,ROWS(NA0c!$B$3:$X17),FALSE)),":",HLOOKUP(O$4,NA0c!$B$3:$X17,ROWS(NA0c!$B$3:$X17),FALSE))</f>
        <v>519.9</v>
      </c>
      <c r="P14" s="185">
        <f>IF(ISBLANK(HLOOKUP(P$4,NA0c!$B$3:$X17,ROWS(NA0c!$B$3:$X17),FALSE)),":",HLOOKUP(P$4,NA0c!$B$3:$X17,ROWS(NA0c!$B$3:$X17),FALSE))</f>
        <v>576.29</v>
      </c>
      <c r="Q14" s="185">
        <f>IF(ISBLANK(HLOOKUP(Q$4,NA0c!$B$3:$X17,ROWS(NA0c!$B$3:$X17),FALSE)),":",HLOOKUP(Q$4,NA0c!$B$3:$X17,ROWS(NA0c!$B$3:$X17),FALSE))</f>
        <v>613.86</v>
      </c>
      <c r="R14" s="185">
        <f>IF(ISBLANK(HLOOKUP(R$4,NA0c!$B$3:$X17,ROWS(NA0c!$B$3:$X17),FALSE)),":",HLOOKUP(R$4,NA0c!$B$3:$X17,ROWS(NA0c!$B$3:$X17),FALSE))</f>
        <v>615.6</v>
      </c>
      <c r="S14" s="185">
        <f>IF(ISBLANK(HLOOKUP(S$4,NA0c!$B$3:$X17,ROWS(NA0c!$B$3:$X17),FALSE)),":",HLOOKUP(S$4,NA0c!$B$3:$X17,ROWS(NA0c!$B$3:$X17),FALSE))</f>
        <v>677.99</v>
      </c>
      <c r="T14" s="185">
        <f>IF(ISBLANK(HLOOKUP(T$4,NA0c!$B$3:$X17,ROWS(NA0c!$B$3:$X17),FALSE)),":",HLOOKUP(T$4,NA0c!$B$3:$X17,ROWS(NA0c!$B$3:$X17),FALSE))</f>
        <v>710.08</v>
      </c>
      <c r="U14" s="185">
        <f>IF(ISBLANK(HLOOKUP(U$4,NA0c!$B$3:$X17,ROWS(NA0c!$B$3:$X17),FALSE)),":",HLOOKUP(U$4,NA0c!$B$3:$X17,ROWS(NA0c!$B$3:$X17),FALSE))</f>
        <v>725.64</v>
      </c>
      <c r="V14" s="185">
        <f>IF(ISBLANK(HLOOKUP(V$4,NA0c!$B$3:$X17,ROWS(NA0c!$B$3:$X17),FALSE)),":",HLOOKUP(V$4,NA0c!$B$3:$X17,ROWS(NA0c!$B$3:$X17),FALSE))</f>
        <v>779.73</v>
      </c>
      <c r="W14" s="185">
        <f>IF(ISBLANK(HLOOKUP(W$4,NA0c!$B$3:$X17,ROWS(NA0c!$B$3:$X17),FALSE)),":",HLOOKUP(W$4,NA0c!$B$3:$X17,ROWS(NA0c!$B$3:$X17),FALSE))</f>
        <v>739.22</v>
      </c>
      <c r="X14" s="185">
        <f>IF(ISBLANK(HLOOKUP(X$4,NA0c!$B$3:$X17,ROWS(NA0c!$B$3:$X17),FALSE)),":",HLOOKUP(X$4,NA0c!$B$3:$X17,ROWS(NA0c!$B$3:$X17),FALSE))</f>
        <v>751.79</v>
      </c>
    </row>
    <row r="15" spans="1:24" s="52" customFormat="1" ht="24.75" customHeight="1">
      <c r="A15" s="53"/>
      <c r="B15" s="50" t="s">
        <v>42</v>
      </c>
      <c r="C15" s="88" t="str">
        <f>VLOOKUP(B15,lookup!$B$2:$C$36,2,FALSE)</f>
        <v>Χρηματοπιστωτικές και ασφαλιστικές δραστηριότητες</v>
      </c>
      <c r="D15" s="185">
        <f>IF(ISBLANK(HLOOKUP(D$4,NA0c!$B$3:$X18,ROWS(NA0c!$B$3:$X18),FALSE)),":",HLOOKUP(D$4,NA0c!$B$3:$X18,ROWS(NA0c!$B$3:$X18),FALSE))</f>
        <v>315.61</v>
      </c>
      <c r="E15" s="185">
        <f>IF(ISBLANK(HLOOKUP(E$4,NA0c!$B$3:$X18,ROWS(NA0c!$B$3:$X18),FALSE)),":",HLOOKUP(E$4,NA0c!$B$3:$X18,ROWS(NA0c!$B$3:$X18),FALSE))</f>
        <v>354.89</v>
      </c>
      <c r="F15" s="185">
        <f>IF(ISBLANK(HLOOKUP(F$4,NA0c!$B$3:$X18,ROWS(NA0c!$B$3:$X18),FALSE)),":",HLOOKUP(F$4,NA0c!$B$3:$X18,ROWS(NA0c!$B$3:$X18),FALSE))</f>
        <v>408.82</v>
      </c>
      <c r="G15" s="185">
        <f>IF(ISBLANK(HLOOKUP(G$4,NA0c!$B$3:$X18,ROWS(NA0c!$B$3:$X18),FALSE)),":",HLOOKUP(G$4,NA0c!$B$3:$X18,ROWS(NA0c!$B$3:$X18),FALSE))</f>
        <v>465.9</v>
      </c>
      <c r="H15" s="185">
        <f>IF(ISBLANK(HLOOKUP(H$4,NA0c!$B$3:$X18,ROWS(NA0c!$B$3:$X18),FALSE)),":",HLOOKUP(H$4,NA0c!$B$3:$X18,ROWS(NA0c!$B$3:$X18),FALSE))</f>
        <v>605.26</v>
      </c>
      <c r="I15" s="185">
        <f>IF(ISBLANK(HLOOKUP(I$4,NA0c!$B$3:$X18,ROWS(NA0c!$B$3:$X18),FALSE)),":",HLOOKUP(I$4,NA0c!$B$3:$X18,ROWS(NA0c!$B$3:$X18),FALSE))</f>
        <v>644.15</v>
      </c>
      <c r="J15" s="185">
        <f>IF(ISBLANK(HLOOKUP(J$4,NA0c!$B$3:$X18,ROWS(NA0c!$B$3:$X18),FALSE)),":",HLOOKUP(J$4,NA0c!$B$3:$X18,ROWS(NA0c!$B$3:$X18),FALSE))</f>
        <v>652.69000000000005</v>
      </c>
      <c r="K15" s="185">
        <f>IF(ISBLANK(HLOOKUP(K$4,NA0c!$B$3:$X18,ROWS(NA0c!$B$3:$X18),FALSE)),":",HLOOKUP(K$4,NA0c!$B$3:$X18,ROWS(NA0c!$B$3:$X18),FALSE))</f>
        <v>603.85</v>
      </c>
      <c r="L15" s="185">
        <f>IF(ISBLANK(HLOOKUP(L$4,NA0c!$B$3:$X18,ROWS(NA0c!$B$3:$X18),FALSE)),":",HLOOKUP(L$4,NA0c!$B$3:$X18,ROWS(NA0c!$B$3:$X18),FALSE))</f>
        <v>624.55999999999995</v>
      </c>
      <c r="M15" s="185">
        <f>IF(ISBLANK(HLOOKUP(M$4,NA0c!$B$3:$X18,ROWS(NA0c!$B$3:$X18),FALSE)),":",HLOOKUP(M$4,NA0c!$B$3:$X18,ROWS(NA0c!$B$3:$X18),FALSE))</f>
        <v>706.08</v>
      </c>
      <c r="N15" s="185">
        <f>IF(ISBLANK(HLOOKUP(N$4,NA0c!$B$3:$X18,ROWS(NA0c!$B$3:$X18),FALSE)),":",HLOOKUP(N$4,NA0c!$B$3:$X18,ROWS(NA0c!$B$3:$X18),FALSE))</f>
        <v>796.74</v>
      </c>
      <c r="O15" s="185">
        <f>IF(ISBLANK(HLOOKUP(O$4,NA0c!$B$3:$X18,ROWS(NA0c!$B$3:$X18),FALSE)),":",HLOOKUP(O$4,NA0c!$B$3:$X18,ROWS(NA0c!$B$3:$X18),FALSE))</f>
        <v>949.31</v>
      </c>
      <c r="P15" s="185">
        <f>IF(ISBLANK(HLOOKUP(P$4,NA0c!$B$3:$X18,ROWS(NA0c!$B$3:$X18),FALSE)),":",HLOOKUP(P$4,NA0c!$B$3:$X18,ROWS(NA0c!$B$3:$X18),FALSE))</f>
        <v>1107.4100000000001</v>
      </c>
      <c r="Q15" s="185">
        <f>IF(ISBLANK(HLOOKUP(Q$4,NA0c!$B$3:$X18,ROWS(NA0c!$B$3:$X18),FALSE)),":",HLOOKUP(Q$4,NA0c!$B$3:$X18,ROWS(NA0c!$B$3:$X18),FALSE))</f>
        <v>1132.8599999999999</v>
      </c>
      <c r="R15" s="185">
        <f>IF(ISBLANK(HLOOKUP(R$4,NA0c!$B$3:$X18,ROWS(NA0c!$B$3:$X18),FALSE)),":",HLOOKUP(R$4,NA0c!$B$3:$X18,ROWS(NA0c!$B$3:$X18),FALSE))</f>
        <v>1224.76</v>
      </c>
      <c r="S15" s="185">
        <f>IF(ISBLANK(HLOOKUP(S$4,NA0c!$B$3:$X18,ROWS(NA0c!$B$3:$X18),FALSE)),":",HLOOKUP(S$4,NA0c!$B$3:$X18,ROWS(NA0c!$B$3:$X18),FALSE))</f>
        <v>1290.3800000000001</v>
      </c>
      <c r="T15" s="185">
        <f>IF(ISBLANK(HLOOKUP(T$4,NA0c!$B$3:$X18,ROWS(NA0c!$B$3:$X18),FALSE)),":",HLOOKUP(T$4,NA0c!$B$3:$X18,ROWS(NA0c!$B$3:$X18),FALSE))</f>
        <v>1421.47</v>
      </c>
      <c r="U15" s="185">
        <f>IF(ISBLANK(HLOOKUP(U$4,NA0c!$B$3:$X18,ROWS(NA0c!$B$3:$X18),FALSE)),":",HLOOKUP(U$4,NA0c!$B$3:$X18,ROWS(NA0c!$B$3:$X18),FALSE))</f>
        <v>1533.01</v>
      </c>
      <c r="V15" s="185">
        <f>IF(ISBLANK(HLOOKUP(V$4,NA0c!$B$3:$X18,ROWS(NA0c!$B$3:$X18),FALSE)),":",HLOOKUP(V$4,NA0c!$B$3:$X18,ROWS(NA0c!$B$3:$X18),FALSE))</f>
        <v>1598.05</v>
      </c>
      <c r="W15" s="185">
        <f>IF(ISBLANK(HLOOKUP(W$4,NA0c!$B$3:$X18,ROWS(NA0c!$B$3:$X18),FALSE)),":",HLOOKUP(W$4,NA0c!$B$3:$X18,ROWS(NA0c!$B$3:$X18),FALSE))</f>
        <v>1485.21</v>
      </c>
      <c r="X15" s="185">
        <f>IF(ISBLANK(HLOOKUP(X$4,NA0c!$B$3:$X18,ROWS(NA0c!$B$3:$X18),FALSE)),":",HLOOKUP(X$4,NA0c!$B$3:$X18,ROWS(NA0c!$B$3:$X18),FALSE))</f>
        <v>1491.2</v>
      </c>
    </row>
    <row r="16" spans="1:24" s="52" customFormat="1" ht="24.75" customHeight="1">
      <c r="A16" s="53"/>
      <c r="B16" s="50" t="s">
        <v>44</v>
      </c>
      <c r="C16" s="88" t="str">
        <f>VLOOKUP(B16,lookup!$B$2:$C$36,2,FALSE)</f>
        <v>Διαχείριση ακίνητης περιουσίας</v>
      </c>
      <c r="D16" s="185">
        <f>IF(ISBLANK(HLOOKUP(D$4,NA0c!$B$3:$X19,ROWS(NA0c!$B$3:$X19),FALSE)),":",HLOOKUP(D$4,NA0c!$B$3:$X19,ROWS(NA0c!$B$3:$X19),FALSE))</f>
        <v>542.84</v>
      </c>
      <c r="E16" s="185">
        <f>IF(ISBLANK(HLOOKUP(E$4,NA0c!$B$3:$X19,ROWS(NA0c!$B$3:$X19),FALSE)),":",HLOOKUP(E$4,NA0c!$B$3:$X19,ROWS(NA0c!$B$3:$X19),FALSE))</f>
        <v>587.61</v>
      </c>
      <c r="F16" s="185">
        <f>IF(ISBLANK(HLOOKUP(F$4,NA0c!$B$3:$X19,ROWS(NA0c!$B$3:$X19),FALSE)),":",HLOOKUP(F$4,NA0c!$B$3:$X19,ROWS(NA0c!$B$3:$X19),FALSE))</f>
        <v>629.84</v>
      </c>
      <c r="G16" s="185">
        <f>IF(ISBLANK(HLOOKUP(G$4,NA0c!$B$3:$X19,ROWS(NA0c!$B$3:$X19),FALSE)),":",HLOOKUP(G$4,NA0c!$B$3:$X19,ROWS(NA0c!$B$3:$X19),FALSE))</f>
        <v>681.89</v>
      </c>
      <c r="H16" s="185">
        <f>IF(ISBLANK(HLOOKUP(H$4,NA0c!$B$3:$X19,ROWS(NA0c!$B$3:$X19),FALSE)),":",HLOOKUP(H$4,NA0c!$B$3:$X19,ROWS(NA0c!$B$3:$X19),FALSE))</f>
        <v>718.11</v>
      </c>
      <c r="I16" s="185">
        <f>IF(ISBLANK(HLOOKUP(I$4,NA0c!$B$3:$X19,ROWS(NA0c!$B$3:$X19),FALSE)),":",HLOOKUP(I$4,NA0c!$B$3:$X19,ROWS(NA0c!$B$3:$X19),FALSE))</f>
        <v>770</v>
      </c>
      <c r="J16" s="185">
        <f>IF(ISBLANK(HLOOKUP(J$4,NA0c!$B$3:$X19,ROWS(NA0c!$B$3:$X19),FALSE)),":",HLOOKUP(J$4,NA0c!$B$3:$X19,ROWS(NA0c!$B$3:$X19),FALSE))</f>
        <v>815.91</v>
      </c>
      <c r="K16" s="185">
        <f>IF(ISBLANK(HLOOKUP(K$4,NA0c!$B$3:$X19,ROWS(NA0c!$B$3:$X19),FALSE)),":",HLOOKUP(K$4,NA0c!$B$3:$X19,ROWS(NA0c!$B$3:$X19),FALSE))</f>
        <v>885.97</v>
      </c>
      <c r="L16" s="185">
        <f>IF(ISBLANK(HLOOKUP(L$4,NA0c!$B$3:$X19,ROWS(NA0c!$B$3:$X19),FALSE)),":",HLOOKUP(L$4,NA0c!$B$3:$X19,ROWS(NA0c!$B$3:$X19),FALSE))</f>
        <v>987.22</v>
      </c>
      <c r="M16" s="185">
        <f>IF(ISBLANK(HLOOKUP(M$4,NA0c!$B$3:$X19,ROWS(NA0c!$B$3:$X19),FALSE)),":",HLOOKUP(M$4,NA0c!$B$3:$X19,ROWS(NA0c!$B$3:$X19),FALSE))</f>
        <v>1123.96</v>
      </c>
      <c r="N16" s="185">
        <f>IF(ISBLANK(HLOOKUP(N$4,NA0c!$B$3:$X19,ROWS(NA0c!$B$3:$X19),FALSE)),":",HLOOKUP(N$4,NA0c!$B$3:$X19,ROWS(NA0c!$B$3:$X19),FALSE))</f>
        <v>1286.3499999999999</v>
      </c>
      <c r="O16" s="185">
        <f>IF(ISBLANK(HLOOKUP(O$4,NA0c!$B$3:$X19,ROWS(NA0c!$B$3:$X19),FALSE)),":",HLOOKUP(O$4,NA0c!$B$3:$X19,ROWS(NA0c!$B$3:$X19),FALSE))</f>
        <v>1434.56</v>
      </c>
      <c r="P16" s="185">
        <f>IF(ISBLANK(HLOOKUP(P$4,NA0c!$B$3:$X19,ROWS(NA0c!$B$3:$X19),FALSE)),":",HLOOKUP(P$4,NA0c!$B$3:$X19,ROWS(NA0c!$B$3:$X19),FALSE))</f>
        <v>1572.05</v>
      </c>
      <c r="Q16" s="185">
        <f>IF(ISBLANK(HLOOKUP(Q$4,NA0c!$B$3:$X19,ROWS(NA0c!$B$3:$X19),FALSE)),":",HLOOKUP(Q$4,NA0c!$B$3:$X19,ROWS(NA0c!$B$3:$X19),FALSE))</f>
        <v>1724.05</v>
      </c>
      <c r="R16" s="185">
        <f>IF(ISBLANK(HLOOKUP(R$4,NA0c!$B$3:$X19,ROWS(NA0c!$B$3:$X19),FALSE)),":",HLOOKUP(R$4,NA0c!$B$3:$X19,ROWS(NA0c!$B$3:$X19),FALSE))</f>
        <v>1918.36</v>
      </c>
      <c r="S16" s="185">
        <f>IF(ISBLANK(HLOOKUP(S$4,NA0c!$B$3:$X19,ROWS(NA0c!$B$3:$X19),FALSE)),":",HLOOKUP(S$4,NA0c!$B$3:$X19,ROWS(NA0c!$B$3:$X19),FALSE))</f>
        <v>2027.88</v>
      </c>
      <c r="T16" s="185">
        <f>IF(ISBLANK(HLOOKUP(T$4,NA0c!$B$3:$X19,ROWS(NA0c!$B$3:$X19),FALSE)),":",HLOOKUP(T$4,NA0c!$B$3:$X19,ROWS(NA0c!$B$3:$X19),FALSE))</f>
        <v>2075.0500000000002</v>
      </c>
      <c r="U16" s="185">
        <f>IF(ISBLANK(HLOOKUP(U$4,NA0c!$B$3:$X19,ROWS(NA0c!$B$3:$X19),FALSE)),":",HLOOKUP(U$4,NA0c!$B$3:$X19,ROWS(NA0c!$B$3:$X19),FALSE))</f>
        <v>2096.0300000000002</v>
      </c>
      <c r="V16" s="185">
        <f>IF(ISBLANK(HLOOKUP(V$4,NA0c!$B$3:$X19,ROWS(NA0c!$B$3:$X19),FALSE)),":",HLOOKUP(V$4,NA0c!$B$3:$X19,ROWS(NA0c!$B$3:$X19),FALSE))</f>
        <v>1914.91</v>
      </c>
      <c r="W16" s="185">
        <f>IF(ISBLANK(HLOOKUP(W$4,NA0c!$B$3:$X19,ROWS(NA0c!$B$3:$X19),FALSE)),":",HLOOKUP(W$4,NA0c!$B$3:$X19,ROWS(NA0c!$B$3:$X19),FALSE))</f>
        <v>1793.97</v>
      </c>
      <c r="X16" s="185">
        <f>IF(ISBLANK(HLOOKUP(X$4,NA0c!$B$3:$X19,ROWS(NA0c!$B$3:$X19),FALSE)),":",HLOOKUP(X$4,NA0c!$B$3:$X19,ROWS(NA0c!$B$3:$X19),FALSE))</f>
        <v>1768.4</v>
      </c>
    </row>
    <row r="17" spans="1:24" s="52" customFormat="1" ht="24.75" customHeight="1">
      <c r="A17" s="53"/>
      <c r="B17" s="50" t="s">
        <v>46</v>
      </c>
      <c r="C17" s="88" t="str">
        <f>VLOOKUP(B17,lookup!$B$2:$C$36,2,FALSE)</f>
        <v>Επαγγελματικές, επιστημονικές και τεχνικές δραστηριότητες</v>
      </c>
      <c r="D17" s="185">
        <f>IF(ISBLANK(HLOOKUP(D$4,NA0c!$B$3:$X20,ROWS(NA0c!$B$3:$X20),FALSE)),":",HLOOKUP(D$4,NA0c!$B$3:$X20,ROWS(NA0c!$B$3:$X20),FALSE))</f>
        <v>332.27</v>
      </c>
      <c r="E17" s="185">
        <f>IF(ISBLANK(HLOOKUP(E$4,NA0c!$B$3:$X20,ROWS(NA0c!$B$3:$X20),FALSE)),":",HLOOKUP(E$4,NA0c!$B$3:$X20,ROWS(NA0c!$B$3:$X20),FALSE))</f>
        <v>354.54</v>
      </c>
      <c r="F17" s="185">
        <f>IF(ISBLANK(HLOOKUP(F$4,NA0c!$B$3:$X20,ROWS(NA0c!$B$3:$X20),FALSE)),":",HLOOKUP(F$4,NA0c!$B$3:$X20,ROWS(NA0c!$B$3:$X20),FALSE))</f>
        <v>380.51</v>
      </c>
      <c r="G17" s="185">
        <f>IF(ISBLANK(HLOOKUP(G$4,NA0c!$B$3:$X20,ROWS(NA0c!$B$3:$X20),FALSE)),":",HLOOKUP(G$4,NA0c!$B$3:$X20,ROWS(NA0c!$B$3:$X20),FALSE))</f>
        <v>424.15</v>
      </c>
      <c r="H17" s="185">
        <f>IF(ISBLANK(HLOOKUP(H$4,NA0c!$B$3:$X20,ROWS(NA0c!$B$3:$X20),FALSE)),":",HLOOKUP(H$4,NA0c!$B$3:$X20,ROWS(NA0c!$B$3:$X20),FALSE))</f>
        <v>455.83</v>
      </c>
      <c r="I17" s="185">
        <f>IF(ISBLANK(HLOOKUP(I$4,NA0c!$B$3:$X20,ROWS(NA0c!$B$3:$X20),FALSE)),":",HLOOKUP(I$4,NA0c!$B$3:$X20,ROWS(NA0c!$B$3:$X20),FALSE))</f>
        <v>500.66</v>
      </c>
      <c r="J17" s="185">
        <f>IF(ISBLANK(HLOOKUP(J$4,NA0c!$B$3:$X20,ROWS(NA0c!$B$3:$X20),FALSE)),":",HLOOKUP(J$4,NA0c!$B$3:$X20,ROWS(NA0c!$B$3:$X20),FALSE))</f>
        <v>594.14</v>
      </c>
      <c r="K17" s="185">
        <f>IF(ISBLANK(HLOOKUP(K$4,NA0c!$B$3:$X20,ROWS(NA0c!$B$3:$X20),FALSE)),":",HLOOKUP(K$4,NA0c!$B$3:$X20,ROWS(NA0c!$B$3:$X20),FALSE))</f>
        <v>630.16</v>
      </c>
      <c r="L17" s="185">
        <f>IF(ISBLANK(HLOOKUP(L$4,NA0c!$B$3:$X20,ROWS(NA0c!$B$3:$X20),FALSE)),":",HLOOKUP(L$4,NA0c!$B$3:$X20,ROWS(NA0c!$B$3:$X20),FALSE))</f>
        <v>642.52</v>
      </c>
      <c r="M17" s="185">
        <f>IF(ISBLANK(HLOOKUP(M$4,NA0c!$B$3:$X20,ROWS(NA0c!$B$3:$X20),FALSE)),":",HLOOKUP(M$4,NA0c!$B$3:$X20,ROWS(NA0c!$B$3:$X20),FALSE))</f>
        <v>664.74</v>
      </c>
      <c r="N17" s="185">
        <f>IF(ISBLANK(HLOOKUP(N$4,NA0c!$B$3:$X20,ROWS(NA0c!$B$3:$X20),FALSE)),":",HLOOKUP(N$4,NA0c!$B$3:$X20,ROWS(NA0c!$B$3:$X20),FALSE))</f>
        <v>702.71</v>
      </c>
      <c r="O17" s="185">
        <f>IF(ISBLANK(HLOOKUP(O$4,NA0c!$B$3:$X20,ROWS(NA0c!$B$3:$X20),FALSE)),":",HLOOKUP(O$4,NA0c!$B$3:$X20,ROWS(NA0c!$B$3:$X20),FALSE))</f>
        <v>762.05</v>
      </c>
      <c r="P17" s="185">
        <f>IF(ISBLANK(HLOOKUP(P$4,NA0c!$B$3:$X20,ROWS(NA0c!$B$3:$X20),FALSE)),":",HLOOKUP(P$4,NA0c!$B$3:$X20,ROWS(NA0c!$B$3:$X20),FALSE))</f>
        <v>853.09</v>
      </c>
      <c r="Q17" s="185">
        <f>IF(ISBLANK(HLOOKUP(Q$4,NA0c!$B$3:$X20,ROWS(NA0c!$B$3:$X20),FALSE)),":",HLOOKUP(Q$4,NA0c!$B$3:$X20,ROWS(NA0c!$B$3:$X20),FALSE))</f>
        <v>964.86</v>
      </c>
      <c r="R17" s="185">
        <f>IF(ISBLANK(HLOOKUP(R$4,NA0c!$B$3:$X20,ROWS(NA0c!$B$3:$X20),FALSE)),":",HLOOKUP(R$4,NA0c!$B$3:$X20,ROWS(NA0c!$B$3:$X20),FALSE))</f>
        <v>943.89</v>
      </c>
      <c r="S17" s="185">
        <f>IF(ISBLANK(HLOOKUP(S$4,NA0c!$B$3:$X20,ROWS(NA0c!$B$3:$X20),FALSE)),":",HLOOKUP(S$4,NA0c!$B$3:$X20,ROWS(NA0c!$B$3:$X20),FALSE))</f>
        <v>1068.98</v>
      </c>
      <c r="T17" s="185">
        <f>IF(ISBLANK(HLOOKUP(T$4,NA0c!$B$3:$X20,ROWS(NA0c!$B$3:$X20),FALSE)),":",HLOOKUP(T$4,NA0c!$B$3:$X20,ROWS(NA0c!$B$3:$X20),FALSE))</f>
        <v>1230.1199999999999</v>
      </c>
      <c r="U17" s="185">
        <f>IF(ISBLANK(HLOOKUP(U$4,NA0c!$B$3:$X20,ROWS(NA0c!$B$3:$X20),FALSE)),":",HLOOKUP(U$4,NA0c!$B$3:$X20,ROWS(NA0c!$B$3:$X20),FALSE))</f>
        <v>1274.78</v>
      </c>
      <c r="V17" s="185">
        <f>IF(ISBLANK(HLOOKUP(V$4,NA0c!$B$3:$X20,ROWS(NA0c!$B$3:$X20),FALSE)),":",HLOOKUP(V$4,NA0c!$B$3:$X20,ROWS(NA0c!$B$3:$X20),FALSE))</f>
        <v>1183.71</v>
      </c>
      <c r="W17" s="185">
        <f>IF(ISBLANK(HLOOKUP(W$4,NA0c!$B$3:$X20,ROWS(NA0c!$B$3:$X20),FALSE)),":",HLOOKUP(W$4,NA0c!$B$3:$X20,ROWS(NA0c!$B$3:$X20),FALSE))</f>
        <v>1209.3499999999999</v>
      </c>
      <c r="X17" s="185">
        <f>IF(ISBLANK(HLOOKUP(X$4,NA0c!$B$3:$X20,ROWS(NA0c!$B$3:$X20),FALSE)),":",HLOOKUP(X$4,NA0c!$B$3:$X20,ROWS(NA0c!$B$3:$X20),FALSE))</f>
        <v>1237.81</v>
      </c>
    </row>
    <row r="18" spans="1:24" s="52" customFormat="1" ht="24.75" customHeight="1">
      <c r="A18" s="53"/>
      <c r="B18" s="50" t="s">
        <v>48</v>
      </c>
      <c r="C18" s="88" t="str">
        <f>VLOOKUP(B18,lookup!$B$2:$C$36,2,FALSE)</f>
        <v>Διοικητικές και υποστηρικτικές δραστηριότητες</v>
      </c>
      <c r="D18" s="185">
        <f>IF(ISBLANK(HLOOKUP(D$4,NA0c!$B$3:$X21,ROWS(NA0c!$B$3:$X21),FALSE)),":",HLOOKUP(D$4,NA0c!$B$3:$X21,ROWS(NA0c!$B$3:$X21),FALSE))</f>
        <v>70.11</v>
      </c>
      <c r="E18" s="185">
        <f>IF(ISBLANK(HLOOKUP(E$4,NA0c!$B$3:$X21,ROWS(NA0c!$B$3:$X21),FALSE)),":",HLOOKUP(E$4,NA0c!$B$3:$X21,ROWS(NA0c!$B$3:$X21),FALSE))</f>
        <v>78.42</v>
      </c>
      <c r="F18" s="185">
        <f>IF(ISBLANK(HLOOKUP(F$4,NA0c!$B$3:$X21,ROWS(NA0c!$B$3:$X21),FALSE)),":",HLOOKUP(F$4,NA0c!$B$3:$X21,ROWS(NA0c!$B$3:$X21),FALSE))</f>
        <v>84.71</v>
      </c>
      <c r="G18" s="185">
        <f>IF(ISBLANK(HLOOKUP(G$4,NA0c!$B$3:$X21,ROWS(NA0c!$B$3:$X21),FALSE)),":",HLOOKUP(G$4,NA0c!$B$3:$X21,ROWS(NA0c!$B$3:$X21),FALSE))</f>
        <v>92.63</v>
      </c>
      <c r="H18" s="185">
        <f>IF(ISBLANK(HLOOKUP(H$4,NA0c!$B$3:$X21,ROWS(NA0c!$B$3:$X21),FALSE)),":",HLOOKUP(H$4,NA0c!$B$3:$X21,ROWS(NA0c!$B$3:$X21),FALSE))</f>
        <v>104.4</v>
      </c>
      <c r="I18" s="185">
        <f>IF(ISBLANK(HLOOKUP(I$4,NA0c!$B$3:$X21,ROWS(NA0c!$B$3:$X21),FALSE)),":",HLOOKUP(I$4,NA0c!$B$3:$X21,ROWS(NA0c!$B$3:$X21),FALSE))</f>
        <v>124.75</v>
      </c>
      <c r="J18" s="185">
        <f>IF(ISBLANK(HLOOKUP(J$4,NA0c!$B$3:$X21,ROWS(NA0c!$B$3:$X21),FALSE)),":",HLOOKUP(J$4,NA0c!$B$3:$X21,ROWS(NA0c!$B$3:$X21),FALSE))</f>
        <v>135.27000000000001</v>
      </c>
      <c r="K18" s="185">
        <f>IF(ISBLANK(HLOOKUP(K$4,NA0c!$B$3:$X21,ROWS(NA0c!$B$3:$X21),FALSE)),":",HLOOKUP(K$4,NA0c!$B$3:$X21,ROWS(NA0c!$B$3:$X21),FALSE))</f>
        <v>134.16</v>
      </c>
      <c r="L18" s="185">
        <f>IF(ISBLANK(HLOOKUP(L$4,NA0c!$B$3:$X21,ROWS(NA0c!$B$3:$X21),FALSE)),":",HLOOKUP(L$4,NA0c!$B$3:$X21,ROWS(NA0c!$B$3:$X21),FALSE))</f>
        <v>140.76</v>
      </c>
      <c r="M18" s="185">
        <f>IF(ISBLANK(HLOOKUP(M$4,NA0c!$B$3:$X21,ROWS(NA0c!$B$3:$X21),FALSE)),":",HLOOKUP(M$4,NA0c!$B$3:$X21,ROWS(NA0c!$B$3:$X21),FALSE))</f>
        <v>137.15</v>
      </c>
      <c r="N18" s="185">
        <f>IF(ISBLANK(HLOOKUP(N$4,NA0c!$B$3:$X21,ROWS(NA0c!$B$3:$X21),FALSE)),":",HLOOKUP(N$4,NA0c!$B$3:$X21,ROWS(NA0c!$B$3:$X21),FALSE))</f>
        <v>154.04</v>
      </c>
      <c r="O18" s="185">
        <f>IF(ISBLANK(HLOOKUP(O$4,NA0c!$B$3:$X21,ROWS(NA0c!$B$3:$X21),FALSE)),":",HLOOKUP(O$4,NA0c!$B$3:$X21,ROWS(NA0c!$B$3:$X21),FALSE))</f>
        <v>177.18</v>
      </c>
      <c r="P18" s="185">
        <f>IF(ISBLANK(HLOOKUP(P$4,NA0c!$B$3:$X21,ROWS(NA0c!$B$3:$X21),FALSE)),":",HLOOKUP(P$4,NA0c!$B$3:$X21,ROWS(NA0c!$B$3:$X21),FALSE))</f>
        <v>194.38</v>
      </c>
      <c r="Q18" s="185">
        <f>IF(ISBLANK(HLOOKUP(Q$4,NA0c!$B$3:$X21,ROWS(NA0c!$B$3:$X21),FALSE)),":",HLOOKUP(Q$4,NA0c!$B$3:$X21,ROWS(NA0c!$B$3:$X21),FALSE))</f>
        <v>195.92</v>
      </c>
      <c r="R18" s="185">
        <f>IF(ISBLANK(HLOOKUP(R$4,NA0c!$B$3:$X21,ROWS(NA0c!$B$3:$X21),FALSE)),":",HLOOKUP(R$4,NA0c!$B$3:$X21,ROWS(NA0c!$B$3:$X21),FALSE))</f>
        <v>184.61</v>
      </c>
      <c r="S18" s="185">
        <f>IF(ISBLANK(HLOOKUP(S$4,NA0c!$B$3:$X21,ROWS(NA0c!$B$3:$X21),FALSE)),":",HLOOKUP(S$4,NA0c!$B$3:$X21,ROWS(NA0c!$B$3:$X21),FALSE))</f>
        <v>197.5</v>
      </c>
      <c r="T18" s="185">
        <f>IF(ISBLANK(HLOOKUP(T$4,NA0c!$B$3:$X21,ROWS(NA0c!$B$3:$X21),FALSE)),":",HLOOKUP(T$4,NA0c!$B$3:$X21,ROWS(NA0c!$B$3:$X21),FALSE))</f>
        <v>197.88</v>
      </c>
      <c r="U18" s="185">
        <f>IF(ISBLANK(HLOOKUP(U$4,NA0c!$B$3:$X21,ROWS(NA0c!$B$3:$X21),FALSE)),":",HLOOKUP(U$4,NA0c!$B$3:$X21,ROWS(NA0c!$B$3:$X21),FALSE))</f>
        <v>210.58</v>
      </c>
      <c r="V18" s="185">
        <f>IF(ISBLANK(HLOOKUP(V$4,NA0c!$B$3:$X21,ROWS(NA0c!$B$3:$X21),FALSE)),":",HLOOKUP(V$4,NA0c!$B$3:$X21,ROWS(NA0c!$B$3:$X21),FALSE))</f>
        <v>188.81</v>
      </c>
      <c r="W18" s="185">
        <f>IF(ISBLANK(HLOOKUP(W$4,NA0c!$B$3:$X21,ROWS(NA0c!$B$3:$X21),FALSE)),":",HLOOKUP(W$4,NA0c!$B$3:$X21,ROWS(NA0c!$B$3:$X21),FALSE))</f>
        <v>177.95</v>
      </c>
      <c r="X18" s="185">
        <f>IF(ISBLANK(HLOOKUP(X$4,NA0c!$B$3:$X21,ROWS(NA0c!$B$3:$X21),FALSE)),":",HLOOKUP(X$4,NA0c!$B$3:$X21,ROWS(NA0c!$B$3:$X21),FALSE))</f>
        <v>182.1</v>
      </c>
    </row>
    <row r="19" spans="1:24" s="52" customFormat="1" ht="24.75" customHeight="1">
      <c r="A19" s="53"/>
      <c r="B19" s="50" t="s">
        <v>50</v>
      </c>
      <c r="C19" s="88" t="str">
        <f>VLOOKUP(B19,lookup!$B$2:$C$36,2,FALSE)</f>
        <v>Δημόσια διοίκηση και άμυνα, υποχρεωτική κοινωνική ασφάλιση</v>
      </c>
      <c r="D19" s="185">
        <f>IF(ISBLANK(HLOOKUP(D$4,NA0c!$B$3:$X22,ROWS(NA0c!$B$3:$X22),FALSE)),":",HLOOKUP(D$4,NA0c!$B$3:$X22,ROWS(NA0c!$B$3:$X22),FALSE))</f>
        <v>636.48</v>
      </c>
      <c r="E19" s="185">
        <f>IF(ISBLANK(HLOOKUP(E$4,NA0c!$B$3:$X22,ROWS(NA0c!$B$3:$X22),FALSE)),":",HLOOKUP(E$4,NA0c!$B$3:$X22,ROWS(NA0c!$B$3:$X22),FALSE))</f>
        <v>671.76</v>
      </c>
      <c r="F19" s="185">
        <f>IF(ISBLANK(HLOOKUP(F$4,NA0c!$B$3:$X22,ROWS(NA0c!$B$3:$X22),FALSE)),":",HLOOKUP(F$4,NA0c!$B$3:$X22,ROWS(NA0c!$B$3:$X22),FALSE))</f>
        <v>729.33</v>
      </c>
      <c r="G19" s="185">
        <f>IF(ISBLANK(HLOOKUP(G$4,NA0c!$B$3:$X22,ROWS(NA0c!$B$3:$X22),FALSE)),":",HLOOKUP(G$4,NA0c!$B$3:$X22,ROWS(NA0c!$B$3:$X22),FALSE))</f>
        <v>758.67</v>
      </c>
      <c r="H19" s="185">
        <f>IF(ISBLANK(HLOOKUP(H$4,NA0c!$B$3:$X22,ROWS(NA0c!$B$3:$X22),FALSE)),":",HLOOKUP(H$4,NA0c!$B$3:$X22,ROWS(NA0c!$B$3:$X22),FALSE))</f>
        <v>820.9</v>
      </c>
      <c r="I19" s="185">
        <f>IF(ISBLANK(HLOOKUP(I$4,NA0c!$B$3:$X22,ROWS(NA0c!$B$3:$X22),FALSE)),":",HLOOKUP(I$4,NA0c!$B$3:$X22,ROWS(NA0c!$B$3:$X22),FALSE))</f>
        <v>891.43</v>
      </c>
      <c r="J19" s="185">
        <f>IF(ISBLANK(HLOOKUP(J$4,NA0c!$B$3:$X22,ROWS(NA0c!$B$3:$X22),FALSE)),":",HLOOKUP(J$4,NA0c!$B$3:$X22,ROWS(NA0c!$B$3:$X22),FALSE))</f>
        <v>919.14</v>
      </c>
      <c r="K19" s="185">
        <f>IF(ISBLANK(HLOOKUP(K$4,NA0c!$B$3:$X22,ROWS(NA0c!$B$3:$X22),FALSE)),":",HLOOKUP(K$4,NA0c!$B$3:$X22,ROWS(NA0c!$B$3:$X22),FALSE))</f>
        <v>996.57</v>
      </c>
      <c r="L19" s="185">
        <f>IF(ISBLANK(HLOOKUP(L$4,NA0c!$B$3:$X22,ROWS(NA0c!$B$3:$X22),FALSE)),":",HLOOKUP(L$4,NA0c!$B$3:$X22,ROWS(NA0c!$B$3:$X22),FALSE))</f>
        <v>1214.5899999999999</v>
      </c>
      <c r="M19" s="185">
        <f>IF(ISBLANK(HLOOKUP(M$4,NA0c!$B$3:$X22,ROWS(NA0c!$B$3:$X22),FALSE)),":",HLOOKUP(M$4,NA0c!$B$3:$X22,ROWS(NA0c!$B$3:$X22),FALSE))</f>
        <v>1315.3</v>
      </c>
      <c r="N19" s="185">
        <f>IF(ISBLANK(HLOOKUP(N$4,NA0c!$B$3:$X22,ROWS(NA0c!$B$3:$X22),FALSE)),":",HLOOKUP(N$4,NA0c!$B$3:$X22,ROWS(NA0c!$B$3:$X22),FALSE))</f>
        <v>1398.09</v>
      </c>
      <c r="O19" s="185">
        <f>IF(ISBLANK(HLOOKUP(O$4,NA0c!$B$3:$X22,ROWS(NA0c!$B$3:$X22),FALSE)),":",HLOOKUP(O$4,NA0c!$B$3:$X22,ROWS(NA0c!$B$3:$X22),FALSE))</f>
        <v>1494.13</v>
      </c>
      <c r="P19" s="185">
        <f>IF(ISBLANK(HLOOKUP(P$4,NA0c!$B$3:$X22,ROWS(NA0c!$B$3:$X22),FALSE)),":",HLOOKUP(P$4,NA0c!$B$3:$X22,ROWS(NA0c!$B$3:$X22),FALSE))</f>
        <v>1548.75</v>
      </c>
      <c r="Q19" s="185">
        <f>IF(ISBLANK(HLOOKUP(Q$4,NA0c!$B$3:$X22,ROWS(NA0c!$B$3:$X22),FALSE)),":",HLOOKUP(Q$4,NA0c!$B$3:$X22,ROWS(NA0c!$B$3:$X22),FALSE))</f>
        <v>1684.81</v>
      </c>
      <c r="R19" s="185">
        <f>IF(ISBLANK(HLOOKUP(R$4,NA0c!$B$3:$X22,ROWS(NA0c!$B$3:$X22),FALSE)),":",HLOOKUP(R$4,NA0c!$B$3:$X22,ROWS(NA0c!$B$3:$X22),FALSE))</f>
        <v>1797.68</v>
      </c>
      <c r="S19" s="185">
        <f>IF(ISBLANK(HLOOKUP(S$4,NA0c!$B$3:$X22,ROWS(NA0c!$B$3:$X22),FALSE)),":",HLOOKUP(S$4,NA0c!$B$3:$X22,ROWS(NA0c!$B$3:$X22),FALSE))</f>
        <v>1801.66</v>
      </c>
      <c r="T19" s="185">
        <f>IF(ISBLANK(HLOOKUP(T$4,NA0c!$B$3:$X22,ROWS(NA0c!$B$3:$X22),FALSE)),":",HLOOKUP(T$4,NA0c!$B$3:$X22,ROWS(NA0c!$B$3:$X22),FALSE))</f>
        <v>1912.57</v>
      </c>
      <c r="U19" s="185">
        <f>IF(ISBLANK(HLOOKUP(U$4,NA0c!$B$3:$X22,ROWS(NA0c!$B$3:$X22),FALSE)),":",HLOOKUP(U$4,NA0c!$B$3:$X22,ROWS(NA0c!$B$3:$X22),FALSE))</f>
        <v>1873.84</v>
      </c>
      <c r="V19" s="185">
        <f>IF(ISBLANK(HLOOKUP(V$4,NA0c!$B$3:$X22,ROWS(NA0c!$B$3:$X22),FALSE)),":",HLOOKUP(V$4,NA0c!$B$3:$X22,ROWS(NA0c!$B$3:$X22),FALSE))</f>
        <v>1662.53</v>
      </c>
      <c r="W19" s="185">
        <f>IF(ISBLANK(HLOOKUP(W$4,NA0c!$B$3:$X22,ROWS(NA0c!$B$3:$X22),FALSE)),":",HLOOKUP(W$4,NA0c!$B$3:$X22,ROWS(NA0c!$B$3:$X22),FALSE))</f>
        <v>1555.91</v>
      </c>
      <c r="X19" s="185">
        <f>IF(ISBLANK(HLOOKUP(X$4,NA0c!$B$3:$X22,ROWS(NA0c!$B$3:$X22),FALSE)),":",HLOOKUP(X$4,NA0c!$B$3:$X22,ROWS(NA0c!$B$3:$X22),FALSE))</f>
        <v>1541.76</v>
      </c>
    </row>
    <row r="20" spans="1:24" s="52" customFormat="1" ht="24.75" customHeight="1">
      <c r="A20" s="53"/>
      <c r="B20" s="50" t="s">
        <v>52</v>
      </c>
      <c r="C20" s="88" t="str">
        <f>VLOOKUP(B20,lookup!$B$2:$C$36,2,FALSE)</f>
        <v>Εκπαίδευση</v>
      </c>
      <c r="D20" s="185">
        <f>IF(ISBLANK(HLOOKUP(D$4,NA0c!$B$3:$X23,ROWS(NA0c!$B$3:$X23),FALSE)),":",HLOOKUP(D$4,NA0c!$B$3:$X23,ROWS(NA0c!$B$3:$X23),FALSE))</f>
        <v>311.31</v>
      </c>
      <c r="E20" s="185">
        <f>IF(ISBLANK(HLOOKUP(E$4,NA0c!$B$3:$X23,ROWS(NA0c!$B$3:$X23),FALSE)),":",HLOOKUP(E$4,NA0c!$B$3:$X23,ROWS(NA0c!$B$3:$X23),FALSE))</f>
        <v>338.04</v>
      </c>
      <c r="F20" s="185">
        <f>IF(ISBLANK(HLOOKUP(F$4,NA0c!$B$3:$X23,ROWS(NA0c!$B$3:$X23),FALSE)),":",HLOOKUP(F$4,NA0c!$B$3:$X23,ROWS(NA0c!$B$3:$X23),FALSE))</f>
        <v>375.72</v>
      </c>
      <c r="G20" s="185">
        <f>IF(ISBLANK(HLOOKUP(G$4,NA0c!$B$3:$X23,ROWS(NA0c!$B$3:$X23),FALSE)),":",HLOOKUP(G$4,NA0c!$B$3:$X23,ROWS(NA0c!$B$3:$X23),FALSE))</f>
        <v>418.19</v>
      </c>
      <c r="H20" s="185">
        <f>IF(ISBLANK(HLOOKUP(H$4,NA0c!$B$3:$X23,ROWS(NA0c!$B$3:$X23),FALSE)),":",HLOOKUP(H$4,NA0c!$B$3:$X23,ROWS(NA0c!$B$3:$X23),FALSE))</f>
        <v>440.66</v>
      </c>
      <c r="I20" s="185">
        <f>IF(ISBLANK(HLOOKUP(I$4,NA0c!$B$3:$X23,ROWS(NA0c!$B$3:$X23),FALSE)),":",HLOOKUP(I$4,NA0c!$B$3:$X23,ROWS(NA0c!$B$3:$X23),FALSE))</f>
        <v>480.63</v>
      </c>
      <c r="J20" s="185">
        <f>IF(ISBLANK(HLOOKUP(J$4,NA0c!$B$3:$X23,ROWS(NA0c!$B$3:$X23),FALSE)),":",HLOOKUP(J$4,NA0c!$B$3:$X23,ROWS(NA0c!$B$3:$X23),FALSE))</f>
        <v>521.32000000000005</v>
      </c>
      <c r="K20" s="185">
        <f>IF(ISBLANK(HLOOKUP(K$4,NA0c!$B$3:$X23,ROWS(NA0c!$B$3:$X23),FALSE)),":",HLOOKUP(K$4,NA0c!$B$3:$X23,ROWS(NA0c!$B$3:$X23),FALSE))</f>
        <v>559.66</v>
      </c>
      <c r="L20" s="185">
        <f>IF(ISBLANK(HLOOKUP(L$4,NA0c!$B$3:$X23,ROWS(NA0c!$B$3:$X23),FALSE)),":",HLOOKUP(L$4,NA0c!$B$3:$X23,ROWS(NA0c!$B$3:$X23),FALSE))</f>
        <v>644.38</v>
      </c>
      <c r="M20" s="185">
        <f>IF(ISBLANK(HLOOKUP(M$4,NA0c!$B$3:$X23,ROWS(NA0c!$B$3:$X23),FALSE)),":",HLOOKUP(M$4,NA0c!$B$3:$X23,ROWS(NA0c!$B$3:$X23),FALSE))</f>
        <v>669.37</v>
      </c>
      <c r="N20" s="185">
        <f>IF(ISBLANK(HLOOKUP(N$4,NA0c!$B$3:$X23,ROWS(NA0c!$B$3:$X23),FALSE)),":",HLOOKUP(N$4,NA0c!$B$3:$X23,ROWS(NA0c!$B$3:$X23),FALSE))</f>
        <v>710.62</v>
      </c>
      <c r="O20" s="185">
        <f>IF(ISBLANK(HLOOKUP(O$4,NA0c!$B$3:$X23,ROWS(NA0c!$B$3:$X23),FALSE)),":",HLOOKUP(O$4,NA0c!$B$3:$X23,ROWS(NA0c!$B$3:$X23),FALSE))</f>
        <v>754.87</v>
      </c>
      <c r="P20" s="185">
        <f>IF(ISBLANK(HLOOKUP(P$4,NA0c!$B$3:$X23,ROWS(NA0c!$B$3:$X23),FALSE)),":",HLOOKUP(P$4,NA0c!$B$3:$X23,ROWS(NA0c!$B$3:$X23),FALSE))</f>
        <v>792.73</v>
      </c>
      <c r="Q20" s="185">
        <f>IF(ISBLANK(HLOOKUP(Q$4,NA0c!$B$3:$X23,ROWS(NA0c!$B$3:$X23),FALSE)),":",HLOOKUP(Q$4,NA0c!$B$3:$X23,ROWS(NA0c!$B$3:$X23),FALSE))</f>
        <v>900.38</v>
      </c>
      <c r="R20" s="185">
        <f>IF(ISBLANK(HLOOKUP(R$4,NA0c!$B$3:$X23,ROWS(NA0c!$B$3:$X23),FALSE)),":",HLOOKUP(R$4,NA0c!$B$3:$X23,ROWS(NA0c!$B$3:$X23),FALSE))</f>
        <v>975.09</v>
      </c>
      <c r="S20" s="185">
        <f>IF(ISBLANK(HLOOKUP(S$4,NA0c!$B$3:$X23,ROWS(NA0c!$B$3:$X23),FALSE)),":",HLOOKUP(S$4,NA0c!$B$3:$X23,ROWS(NA0c!$B$3:$X23),FALSE))</f>
        <v>1027.18</v>
      </c>
      <c r="T20" s="185">
        <f>IF(ISBLANK(HLOOKUP(T$4,NA0c!$B$3:$X23,ROWS(NA0c!$B$3:$X23),FALSE)),":",HLOOKUP(T$4,NA0c!$B$3:$X23,ROWS(NA0c!$B$3:$X23),FALSE))</f>
        <v>1092.3800000000001</v>
      </c>
      <c r="U20" s="185">
        <f>IF(ISBLANK(HLOOKUP(U$4,NA0c!$B$3:$X23,ROWS(NA0c!$B$3:$X23),FALSE)),":",HLOOKUP(U$4,NA0c!$B$3:$X23,ROWS(NA0c!$B$3:$X23),FALSE))</f>
        <v>1121.6199999999999</v>
      </c>
      <c r="V20" s="185">
        <f>IF(ISBLANK(HLOOKUP(V$4,NA0c!$B$3:$X23,ROWS(NA0c!$B$3:$X23),FALSE)),":",HLOOKUP(V$4,NA0c!$B$3:$X23,ROWS(NA0c!$B$3:$X23),FALSE))</f>
        <v>1079.5899999999999</v>
      </c>
      <c r="W20" s="185">
        <f>IF(ISBLANK(HLOOKUP(W$4,NA0c!$B$3:$X23,ROWS(NA0c!$B$3:$X23),FALSE)),":",HLOOKUP(W$4,NA0c!$B$3:$X23,ROWS(NA0c!$B$3:$X23),FALSE))</f>
        <v>1028.8499999999999</v>
      </c>
      <c r="X20" s="185">
        <f>IF(ISBLANK(HLOOKUP(X$4,NA0c!$B$3:$X23,ROWS(NA0c!$B$3:$X23),FALSE)),":",HLOOKUP(X$4,NA0c!$B$3:$X23,ROWS(NA0c!$B$3:$X23),FALSE))</f>
        <v>1025.1099999999999</v>
      </c>
    </row>
    <row r="21" spans="1:24" s="52" customFormat="1" ht="24.75" customHeight="1">
      <c r="A21" s="53"/>
      <c r="B21" s="50" t="s">
        <v>53</v>
      </c>
      <c r="C21" s="88" t="str">
        <f>VLOOKUP(B21,lookup!$B$2:$C$36,2,FALSE)</f>
        <v>Δραστηριότητες σχετικές με την ανθρώπινη υγεία και κοινωνική μέριμνα</v>
      </c>
      <c r="D21" s="185">
        <f>IF(ISBLANK(HLOOKUP(D$4,NA0c!$B$3:$X24,ROWS(NA0c!$B$3:$X24),FALSE)),":",HLOOKUP(D$4,NA0c!$B$3:$X24,ROWS(NA0c!$B$3:$X24),FALSE))</f>
        <v>211.16</v>
      </c>
      <c r="E21" s="185">
        <f>IF(ISBLANK(HLOOKUP(E$4,NA0c!$B$3:$X24,ROWS(NA0c!$B$3:$X24),FALSE)),":",HLOOKUP(E$4,NA0c!$B$3:$X24,ROWS(NA0c!$B$3:$X24),FALSE))</f>
        <v>232.28</v>
      </c>
      <c r="F21" s="185">
        <f>IF(ISBLANK(HLOOKUP(F$4,NA0c!$B$3:$X24,ROWS(NA0c!$B$3:$X24),FALSE)),":",HLOOKUP(F$4,NA0c!$B$3:$X24,ROWS(NA0c!$B$3:$X24),FALSE))</f>
        <v>250.82</v>
      </c>
      <c r="G21" s="185">
        <f>IF(ISBLANK(HLOOKUP(G$4,NA0c!$B$3:$X24,ROWS(NA0c!$B$3:$X24),FALSE)),":",HLOOKUP(G$4,NA0c!$B$3:$X24,ROWS(NA0c!$B$3:$X24),FALSE))</f>
        <v>272.88</v>
      </c>
      <c r="H21" s="185">
        <f>IF(ISBLANK(HLOOKUP(H$4,NA0c!$B$3:$X24,ROWS(NA0c!$B$3:$X24),FALSE)),":",HLOOKUP(H$4,NA0c!$B$3:$X24,ROWS(NA0c!$B$3:$X24),FALSE))</f>
        <v>292.33999999999997</v>
      </c>
      <c r="I21" s="185">
        <f>IF(ISBLANK(HLOOKUP(I$4,NA0c!$B$3:$X24,ROWS(NA0c!$B$3:$X24),FALSE)),":",HLOOKUP(I$4,NA0c!$B$3:$X24,ROWS(NA0c!$B$3:$X24),FALSE))</f>
        <v>315.86</v>
      </c>
      <c r="J21" s="185">
        <f>IF(ISBLANK(HLOOKUP(J$4,NA0c!$B$3:$X24,ROWS(NA0c!$B$3:$X24),FALSE)),":",HLOOKUP(J$4,NA0c!$B$3:$X24,ROWS(NA0c!$B$3:$X24),FALSE))</f>
        <v>339.22</v>
      </c>
      <c r="K21" s="185">
        <f>IF(ISBLANK(HLOOKUP(K$4,NA0c!$B$3:$X24,ROWS(NA0c!$B$3:$X24),FALSE)),":",HLOOKUP(K$4,NA0c!$B$3:$X24,ROWS(NA0c!$B$3:$X24),FALSE))</f>
        <v>365.2</v>
      </c>
      <c r="L21" s="185">
        <f>IF(ISBLANK(HLOOKUP(L$4,NA0c!$B$3:$X24,ROWS(NA0c!$B$3:$X24),FALSE)),":",HLOOKUP(L$4,NA0c!$B$3:$X24,ROWS(NA0c!$B$3:$X24),FALSE))</f>
        <v>408.6</v>
      </c>
      <c r="M21" s="185">
        <f>IF(ISBLANK(HLOOKUP(M$4,NA0c!$B$3:$X24,ROWS(NA0c!$B$3:$X24),FALSE)),":",HLOOKUP(M$4,NA0c!$B$3:$X24,ROWS(NA0c!$B$3:$X24),FALSE))</f>
        <v>427.05</v>
      </c>
      <c r="N21" s="185">
        <f>IF(ISBLANK(HLOOKUP(N$4,NA0c!$B$3:$X24,ROWS(NA0c!$B$3:$X24),FALSE)),":",HLOOKUP(N$4,NA0c!$B$3:$X24,ROWS(NA0c!$B$3:$X24),FALSE))</f>
        <v>452.94</v>
      </c>
      <c r="O21" s="185">
        <f>IF(ISBLANK(HLOOKUP(O$4,NA0c!$B$3:$X24,ROWS(NA0c!$B$3:$X24),FALSE)),":",HLOOKUP(O$4,NA0c!$B$3:$X24,ROWS(NA0c!$B$3:$X24),FALSE))</f>
        <v>476.02</v>
      </c>
      <c r="P21" s="185">
        <f>IF(ISBLANK(HLOOKUP(P$4,NA0c!$B$3:$X24,ROWS(NA0c!$B$3:$X24),FALSE)),":",HLOOKUP(P$4,NA0c!$B$3:$X24,ROWS(NA0c!$B$3:$X24),FALSE))</f>
        <v>499.48</v>
      </c>
      <c r="Q21" s="185">
        <f>IF(ISBLANK(HLOOKUP(Q$4,NA0c!$B$3:$X24,ROWS(NA0c!$B$3:$X24),FALSE)),":",HLOOKUP(Q$4,NA0c!$B$3:$X24,ROWS(NA0c!$B$3:$X24),FALSE))</f>
        <v>567.91999999999996</v>
      </c>
      <c r="R21" s="185">
        <f>IF(ISBLANK(HLOOKUP(R$4,NA0c!$B$3:$X24,ROWS(NA0c!$B$3:$X24),FALSE)),":",HLOOKUP(R$4,NA0c!$B$3:$X24,ROWS(NA0c!$B$3:$X24),FALSE))</f>
        <v>599.99</v>
      </c>
      <c r="S21" s="185">
        <f>IF(ISBLANK(HLOOKUP(S$4,NA0c!$B$3:$X24,ROWS(NA0c!$B$3:$X24),FALSE)),":",HLOOKUP(S$4,NA0c!$B$3:$X24,ROWS(NA0c!$B$3:$X24),FALSE))</f>
        <v>637.53</v>
      </c>
      <c r="T21" s="185">
        <f>IF(ISBLANK(HLOOKUP(T$4,NA0c!$B$3:$X24,ROWS(NA0c!$B$3:$X24),FALSE)),":",HLOOKUP(T$4,NA0c!$B$3:$X24,ROWS(NA0c!$B$3:$X24),FALSE))</f>
        <v>676.32</v>
      </c>
      <c r="U21" s="185">
        <f>IF(ISBLANK(HLOOKUP(U$4,NA0c!$B$3:$X24,ROWS(NA0c!$B$3:$X24),FALSE)),":",HLOOKUP(U$4,NA0c!$B$3:$X24,ROWS(NA0c!$B$3:$X24),FALSE))</f>
        <v>685.16</v>
      </c>
      <c r="V21" s="185">
        <f>IF(ISBLANK(HLOOKUP(V$4,NA0c!$B$3:$X24,ROWS(NA0c!$B$3:$X24),FALSE)),":",HLOOKUP(V$4,NA0c!$B$3:$X24,ROWS(NA0c!$B$3:$X24),FALSE))</f>
        <v>662.63</v>
      </c>
      <c r="W21" s="185">
        <f>IF(ISBLANK(HLOOKUP(W$4,NA0c!$B$3:$X24,ROWS(NA0c!$B$3:$X24),FALSE)),":",HLOOKUP(W$4,NA0c!$B$3:$X24,ROWS(NA0c!$B$3:$X24),FALSE))</f>
        <v>647.37</v>
      </c>
      <c r="X21" s="185">
        <f>IF(ISBLANK(HLOOKUP(X$4,NA0c!$B$3:$X24,ROWS(NA0c!$B$3:$X24),FALSE)),":",HLOOKUP(X$4,NA0c!$B$3:$X24,ROWS(NA0c!$B$3:$X24),FALSE))</f>
        <v>644.58000000000004</v>
      </c>
    </row>
    <row r="22" spans="1:24" s="52" customFormat="1" ht="24.75" customHeight="1">
      <c r="A22" s="53"/>
      <c r="B22" s="50" t="s">
        <v>55</v>
      </c>
      <c r="C22" s="88" t="str">
        <f>VLOOKUP(B22,lookup!$B$2:$C$36,2,FALSE)</f>
        <v>Τέχνες, διασκέδαση και ψυχαγωγία</v>
      </c>
      <c r="D22" s="185">
        <f>IF(ISBLANK(HLOOKUP(D$4,NA0c!$B$3:$X25,ROWS(NA0c!$B$3:$X25),FALSE)),":",HLOOKUP(D$4,NA0c!$B$3:$X25,ROWS(NA0c!$B$3:$X25),FALSE))</f>
        <v>73.66</v>
      </c>
      <c r="E22" s="185">
        <f>IF(ISBLANK(HLOOKUP(E$4,NA0c!$B$3:$X25,ROWS(NA0c!$B$3:$X25),FALSE)),":",HLOOKUP(E$4,NA0c!$B$3:$X25,ROWS(NA0c!$B$3:$X25),FALSE))</f>
        <v>82.39</v>
      </c>
      <c r="F22" s="185">
        <f>IF(ISBLANK(HLOOKUP(F$4,NA0c!$B$3:$X25,ROWS(NA0c!$B$3:$X25),FALSE)),":",HLOOKUP(F$4,NA0c!$B$3:$X25,ROWS(NA0c!$B$3:$X25),FALSE))</f>
        <v>99.5</v>
      </c>
      <c r="G22" s="185">
        <f>IF(ISBLANK(HLOOKUP(G$4,NA0c!$B$3:$X25,ROWS(NA0c!$B$3:$X25),FALSE)),":",HLOOKUP(G$4,NA0c!$B$3:$X25,ROWS(NA0c!$B$3:$X25),FALSE))</f>
        <v>108.05</v>
      </c>
      <c r="H22" s="185">
        <f>IF(ISBLANK(HLOOKUP(H$4,NA0c!$B$3:$X25,ROWS(NA0c!$B$3:$X25),FALSE)),":",HLOOKUP(H$4,NA0c!$B$3:$X25,ROWS(NA0c!$B$3:$X25),FALSE))</f>
        <v>108.37</v>
      </c>
      <c r="I22" s="185">
        <f>IF(ISBLANK(HLOOKUP(I$4,NA0c!$B$3:$X25,ROWS(NA0c!$B$3:$X25),FALSE)),":",HLOOKUP(I$4,NA0c!$B$3:$X25,ROWS(NA0c!$B$3:$X25),FALSE))</f>
        <v>121.95</v>
      </c>
      <c r="J22" s="185">
        <f>IF(ISBLANK(HLOOKUP(J$4,NA0c!$B$3:$X25,ROWS(NA0c!$B$3:$X25),FALSE)),":",HLOOKUP(J$4,NA0c!$B$3:$X25,ROWS(NA0c!$B$3:$X25),FALSE))</f>
        <v>138.74</v>
      </c>
      <c r="K22" s="185">
        <f>IF(ISBLANK(HLOOKUP(K$4,NA0c!$B$3:$X25,ROWS(NA0c!$B$3:$X25),FALSE)),":",HLOOKUP(K$4,NA0c!$B$3:$X25,ROWS(NA0c!$B$3:$X25),FALSE))</f>
        <v>150.31</v>
      </c>
      <c r="L22" s="185">
        <f>IF(ISBLANK(HLOOKUP(L$4,NA0c!$B$3:$X25,ROWS(NA0c!$B$3:$X25),FALSE)),":",HLOOKUP(L$4,NA0c!$B$3:$X25,ROWS(NA0c!$B$3:$X25),FALSE))</f>
        <v>153.66</v>
      </c>
      <c r="M22" s="185">
        <f>IF(ISBLANK(HLOOKUP(M$4,NA0c!$B$3:$X25,ROWS(NA0c!$B$3:$X25),FALSE)),":",HLOOKUP(M$4,NA0c!$B$3:$X25,ROWS(NA0c!$B$3:$X25),FALSE))</f>
        <v>153.9</v>
      </c>
      <c r="N22" s="185">
        <f>IF(ISBLANK(HLOOKUP(N$4,NA0c!$B$3:$X25,ROWS(NA0c!$B$3:$X25),FALSE)),":",HLOOKUP(N$4,NA0c!$B$3:$X25,ROWS(NA0c!$B$3:$X25),FALSE))</f>
        <v>162.30000000000001</v>
      </c>
      <c r="O22" s="185">
        <f>IF(ISBLANK(HLOOKUP(O$4,NA0c!$B$3:$X25,ROWS(NA0c!$B$3:$X25),FALSE)),":",HLOOKUP(O$4,NA0c!$B$3:$X25,ROWS(NA0c!$B$3:$X25),FALSE))</f>
        <v>172.89</v>
      </c>
      <c r="P22" s="185">
        <f>IF(ISBLANK(HLOOKUP(P$4,NA0c!$B$3:$X25,ROWS(NA0c!$B$3:$X25),FALSE)),":",HLOOKUP(P$4,NA0c!$B$3:$X25,ROWS(NA0c!$B$3:$X25),FALSE))</f>
        <v>191.08</v>
      </c>
      <c r="Q22" s="185">
        <f>IF(ISBLANK(HLOOKUP(Q$4,NA0c!$B$3:$X25,ROWS(NA0c!$B$3:$X25),FALSE)),":",HLOOKUP(Q$4,NA0c!$B$3:$X25,ROWS(NA0c!$B$3:$X25),FALSE))</f>
        <v>196.86</v>
      </c>
      <c r="R22" s="185">
        <f>IF(ISBLANK(HLOOKUP(R$4,NA0c!$B$3:$X25,ROWS(NA0c!$B$3:$X25),FALSE)),":",HLOOKUP(R$4,NA0c!$B$3:$X25,ROWS(NA0c!$B$3:$X25),FALSE))</f>
        <v>210.98</v>
      </c>
      <c r="S22" s="185">
        <f>IF(ISBLANK(HLOOKUP(S$4,NA0c!$B$3:$X25,ROWS(NA0c!$B$3:$X25),FALSE)),":",HLOOKUP(S$4,NA0c!$B$3:$X25,ROWS(NA0c!$B$3:$X25),FALSE))</f>
        <v>239.04</v>
      </c>
      <c r="T22" s="185">
        <f>IF(ISBLANK(HLOOKUP(T$4,NA0c!$B$3:$X25,ROWS(NA0c!$B$3:$X25),FALSE)),":",HLOOKUP(T$4,NA0c!$B$3:$X25,ROWS(NA0c!$B$3:$X25),FALSE))</f>
        <v>287.05</v>
      </c>
      <c r="U22" s="185">
        <f>IF(ISBLANK(HLOOKUP(U$4,NA0c!$B$3:$X25,ROWS(NA0c!$B$3:$X25),FALSE)),":",HLOOKUP(U$4,NA0c!$B$3:$X25,ROWS(NA0c!$B$3:$X25),FALSE))</f>
        <v>277.70999999999998</v>
      </c>
      <c r="V22" s="185">
        <f>IF(ISBLANK(HLOOKUP(V$4,NA0c!$B$3:$X25,ROWS(NA0c!$B$3:$X25),FALSE)),":",HLOOKUP(V$4,NA0c!$B$3:$X25,ROWS(NA0c!$B$3:$X25),FALSE))</f>
        <v>240.28</v>
      </c>
      <c r="W22" s="185">
        <f>IF(ISBLANK(HLOOKUP(W$4,NA0c!$B$3:$X25,ROWS(NA0c!$B$3:$X25),FALSE)),":",HLOOKUP(W$4,NA0c!$B$3:$X25,ROWS(NA0c!$B$3:$X25),FALSE))</f>
        <v>236.31</v>
      </c>
      <c r="X22" s="185">
        <f>IF(ISBLANK(HLOOKUP(X$4,NA0c!$B$3:$X25,ROWS(NA0c!$B$3:$X25),FALSE)),":",HLOOKUP(X$4,NA0c!$B$3:$X25,ROWS(NA0c!$B$3:$X25),FALSE))</f>
        <v>231.55</v>
      </c>
    </row>
    <row r="23" spans="1:24" s="52" customFormat="1" ht="24.75" customHeight="1">
      <c r="A23" s="53"/>
      <c r="B23" s="50" t="s">
        <v>57</v>
      </c>
      <c r="C23" s="88" t="str">
        <f>VLOOKUP(B23,lookup!$B$2:$C$36,2,FALSE)</f>
        <v>Άλλες δραστηριότητες παροχής υπηρεσιών</v>
      </c>
      <c r="D23" s="185">
        <f>IF(ISBLANK(HLOOKUP(D$4,NA0c!$B$3:$X26,ROWS(NA0c!$B$3:$X26),FALSE)),":",HLOOKUP(D$4,NA0c!$B$3:$X26,ROWS(NA0c!$B$3:$X26),FALSE))</f>
        <v>142.04</v>
      </c>
      <c r="E23" s="185">
        <f>IF(ISBLANK(HLOOKUP(E$4,NA0c!$B$3:$X26,ROWS(NA0c!$B$3:$X26),FALSE)),":",HLOOKUP(E$4,NA0c!$B$3:$X26,ROWS(NA0c!$B$3:$X26),FALSE))</f>
        <v>153.88</v>
      </c>
      <c r="F23" s="185">
        <f>IF(ISBLANK(HLOOKUP(F$4,NA0c!$B$3:$X26,ROWS(NA0c!$B$3:$X26),FALSE)),":",HLOOKUP(F$4,NA0c!$B$3:$X26,ROWS(NA0c!$B$3:$X26),FALSE))</f>
        <v>165.53</v>
      </c>
      <c r="G23" s="185">
        <f>IF(ISBLANK(HLOOKUP(G$4,NA0c!$B$3:$X26,ROWS(NA0c!$B$3:$X26),FALSE)),":",HLOOKUP(G$4,NA0c!$B$3:$X26,ROWS(NA0c!$B$3:$X26),FALSE))</f>
        <v>156.5</v>
      </c>
      <c r="H23" s="185">
        <f>IF(ISBLANK(HLOOKUP(H$4,NA0c!$B$3:$X26,ROWS(NA0c!$B$3:$X26),FALSE)),":",HLOOKUP(H$4,NA0c!$B$3:$X26,ROWS(NA0c!$B$3:$X26),FALSE))</f>
        <v>158.69999999999999</v>
      </c>
      <c r="I23" s="185">
        <f>IF(ISBLANK(HLOOKUP(I$4,NA0c!$B$3:$X26,ROWS(NA0c!$B$3:$X26),FALSE)),":",HLOOKUP(I$4,NA0c!$B$3:$X26,ROWS(NA0c!$B$3:$X26),FALSE))</f>
        <v>175.48</v>
      </c>
      <c r="J23" s="185">
        <f>IF(ISBLANK(HLOOKUP(J$4,NA0c!$B$3:$X26,ROWS(NA0c!$B$3:$X26),FALSE)),":",HLOOKUP(J$4,NA0c!$B$3:$X26,ROWS(NA0c!$B$3:$X26),FALSE))</f>
        <v>180.83</v>
      </c>
      <c r="K23" s="185">
        <f>IF(ISBLANK(HLOOKUP(K$4,NA0c!$B$3:$X26,ROWS(NA0c!$B$3:$X26),FALSE)),":",HLOOKUP(K$4,NA0c!$B$3:$X26,ROWS(NA0c!$B$3:$X26),FALSE))</f>
        <v>183.11</v>
      </c>
      <c r="L23" s="185">
        <f>IF(ISBLANK(HLOOKUP(L$4,NA0c!$B$3:$X26,ROWS(NA0c!$B$3:$X26),FALSE)),":",HLOOKUP(L$4,NA0c!$B$3:$X26,ROWS(NA0c!$B$3:$X26),FALSE))</f>
        <v>197.88</v>
      </c>
      <c r="M23" s="185">
        <f>IF(ISBLANK(HLOOKUP(M$4,NA0c!$B$3:$X26,ROWS(NA0c!$B$3:$X26),FALSE)),":",HLOOKUP(M$4,NA0c!$B$3:$X26,ROWS(NA0c!$B$3:$X26),FALSE))</f>
        <v>215.97</v>
      </c>
      <c r="N23" s="185">
        <f>IF(ISBLANK(HLOOKUP(N$4,NA0c!$B$3:$X26,ROWS(NA0c!$B$3:$X26),FALSE)),":",HLOOKUP(N$4,NA0c!$B$3:$X26,ROWS(NA0c!$B$3:$X26),FALSE))</f>
        <v>227.44</v>
      </c>
      <c r="O23" s="185">
        <f>IF(ISBLANK(HLOOKUP(O$4,NA0c!$B$3:$X26,ROWS(NA0c!$B$3:$X26),FALSE)),":",HLOOKUP(O$4,NA0c!$B$3:$X26,ROWS(NA0c!$B$3:$X26),FALSE))</f>
        <v>242.61</v>
      </c>
      <c r="P23" s="185">
        <f>IF(ISBLANK(HLOOKUP(P$4,NA0c!$B$3:$X26,ROWS(NA0c!$B$3:$X26),FALSE)),":",HLOOKUP(P$4,NA0c!$B$3:$X26,ROWS(NA0c!$B$3:$X26),FALSE))</f>
        <v>254.32</v>
      </c>
      <c r="Q23" s="185">
        <f>IF(ISBLANK(HLOOKUP(Q$4,NA0c!$B$3:$X26,ROWS(NA0c!$B$3:$X26),FALSE)),":",HLOOKUP(Q$4,NA0c!$B$3:$X26,ROWS(NA0c!$B$3:$X26),FALSE))</f>
        <v>314.39999999999998</v>
      </c>
      <c r="R23" s="185">
        <f>IF(ISBLANK(HLOOKUP(R$4,NA0c!$B$3:$X26,ROWS(NA0c!$B$3:$X26),FALSE)),":",HLOOKUP(R$4,NA0c!$B$3:$X26,ROWS(NA0c!$B$3:$X26),FALSE))</f>
        <v>292.77</v>
      </c>
      <c r="S23" s="185">
        <f>IF(ISBLANK(HLOOKUP(S$4,NA0c!$B$3:$X26,ROWS(NA0c!$B$3:$X26),FALSE)),":",HLOOKUP(S$4,NA0c!$B$3:$X26,ROWS(NA0c!$B$3:$X26),FALSE))</f>
        <v>287.54000000000002</v>
      </c>
      <c r="T23" s="185">
        <f>IF(ISBLANK(HLOOKUP(T$4,NA0c!$B$3:$X26,ROWS(NA0c!$B$3:$X26),FALSE)),":",HLOOKUP(T$4,NA0c!$B$3:$X26,ROWS(NA0c!$B$3:$X26),FALSE))</f>
        <v>283.95</v>
      </c>
      <c r="U23" s="185">
        <f>IF(ISBLANK(HLOOKUP(U$4,NA0c!$B$3:$X26,ROWS(NA0c!$B$3:$X26),FALSE)),":",HLOOKUP(U$4,NA0c!$B$3:$X26,ROWS(NA0c!$B$3:$X26),FALSE))</f>
        <v>280.35000000000002</v>
      </c>
      <c r="V23" s="185">
        <f>IF(ISBLANK(HLOOKUP(V$4,NA0c!$B$3:$X26,ROWS(NA0c!$B$3:$X26),FALSE)),":",HLOOKUP(V$4,NA0c!$B$3:$X26,ROWS(NA0c!$B$3:$X26),FALSE))</f>
        <v>269.60000000000002</v>
      </c>
      <c r="W23" s="185">
        <f>IF(ISBLANK(HLOOKUP(W$4,NA0c!$B$3:$X26,ROWS(NA0c!$B$3:$X26),FALSE)),":",HLOOKUP(W$4,NA0c!$B$3:$X26,ROWS(NA0c!$B$3:$X26),FALSE))</f>
        <v>265.43</v>
      </c>
      <c r="X23" s="185">
        <f>IF(ISBLANK(HLOOKUP(X$4,NA0c!$B$3:$X26,ROWS(NA0c!$B$3:$X26),FALSE)),":",HLOOKUP(X$4,NA0c!$B$3:$X26,ROWS(NA0c!$B$3:$X26),FALSE))</f>
        <v>259.63</v>
      </c>
    </row>
    <row r="24" spans="1:24" s="52" customFormat="1" ht="24.75" customHeight="1">
      <c r="A24" s="53"/>
      <c r="B24" s="50" t="s">
        <v>59</v>
      </c>
      <c r="C24" s="88" t="str">
        <f>VLOOKUP(B24,lookup!$B$2:$C$36,2,FALSE)</f>
        <v>Δραστηριότητες νοικοκυριών ως εργοδοτών</v>
      </c>
      <c r="D24" s="185">
        <f>IF(ISBLANK(HLOOKUP(D$4,NA0c!$B$3:$X27,ROWS(NA0c!$B$3:$X27),FALSE)),":",HLOOKUP(D$4,NA0c!$B$3:$X27,ROWS(NA0c!$B$3:$X27),FALSE))</f>
        <v>24.36</v>
      </c>
      <c r="E24" s="185">
        <f>IF(ISBLANK(HLOOKUP(E$4,NA0c!$B$3:$X27,ROWS(NA0c!$B$3:$X27),FALSE)),":",HLOOKUP(E$4,NA0c!$B$3:$X27,ROWS(NA0c!$B$3:$X27),FALSE))</f>
        <v>30.59</v>
      </c>
      <c r="F24" s="185">
        <f>IF(ISBLANK(HLOOKUP(F$4,NA0c!$B$3:$X27,ROWS(NA0c!$B$3:$X27),FALSE)),":",HLOOKUP(F$4,NA0c!$B$3:$X27,ROWS(NA0c!$B$3:$X27),FALSE))</f>
        <v>33.479999999999997</v>
      </c>
      <c r="G24" s="185">
        <f>IF(ISBLANK(HLOOKUP(G$4,NA0c!$B$3:$X27,ROWS(NA0c!$B$3:$X27),FALSE)),":",HLOOKUP(G$4,NA0c!$B$3:$X27,ROWS(NA0c!$B$3:$X27),FALSE))</f>
        <v>37.26</v>
      </c>
      <c r="H24" s="185">
        <f>IF(ISBLANK(HLOOKUP(H$4,NA0c!$B$3:$X27,ROWS(NA0c!$B$3:$X27),FALSE)),":",HLOOKUP(H$4,NA0c!$B$3:$X27,ROWS(NA0c!$B$3:$X27),FALSE))</f>
        <v>41.02</v>
      </c>
      <c r="I24" s="185">
        <f>IF(ISBLANK(HLOOKUP(I$4,NA0c!$B$3:$X27,ROWS(NA0c!$B$3:$X27),FALSE)),":",HLOOKUP(I$4,NA0c!$B$3:$X27,ROWS(NA0c!$B$3:$X27),FALSE))</f>
        <v>47.05</v>
      </c>
      <c r="J24" s="185">
        <f>IF(ISBLANK(HLOOKUP(J$4,NA0c!$B$3:$X27,ROWS(NA0c!$B$3:$X27),FALSE)),":",HLOOKUP(J$4,NA0c!$B$3:$X27,ROWS(NA0c!$B$3:$X27),FALSE))</f>
        <v>56.78</v>
      </c>
      <c r="K24" s="185">
        <f>IF(ISBLANK(HLOOKUP(K$4,NA0c!$B$3:$X27,ROWS(NA0c!$B$3:$X27),FALSE)),":",HLOOKUP(K$4,NA0c!$B$3:$X27,ROWS(NA0c!$B$3:$X27),FALSE))</f>
        <v>64.760000000000005</v>
      </c>
      <c r="L24" s="185">
        <f>IF(ISBLANK(HLOOKUP(L$4,NA0c!$B$3:$X27,ROWS(NA0c!$B$3:$X27),FALSE)),":",HLOOKUP(L$4,NA0c!$B$3:$X27,ROWS(NA0c!$B$3:$X27),FALSE))</f>
        <v>75.14</v>
      </c>
      <c r="M24" s="185">
        <f>IF(ISBLANK(HLOOKUP(M$4,NA0c!$B$3:$X27,ROWS(NA0c!$B$3:$X27),FALSE)),":",HLOOKUP(M$4,NA0c!$B$3:$X27,ROWS(NA0c!$B$3:$X27),FALSE))</f>
        <v>87.43</v>
      </c>
      <c r="N24" s="185">
        <f>IF(ISBLANK(HLOOKUP(N$4,NA0c!$B$3:$X27,ROWS(NA0c!$B$3:$X27),FALSE)),":",HLOOKUP(N$4,NA0c!$B$3:$X27,ROWS(NA0c!$B$3:$X27),FALSE))</f>
        <v>96.65</v>
      </c>
      <c r="O24" s="185">
        <f>IF(ISBLANK(HLOOKUP(O$4,NA0c!$B$3:$X27,ROWS(NA0c!$B$3:$X27),FALSE)),":",HLOOKUP(O$4,NA0c!$B$3:$X27,ROWS(NA0c!$B$3:$X27),FALSE))</f>
        <v>102.11</v>
      </c>
      <c r="P24" s="185">
        <f>IF(ISBLANK(HLOOKUP(P$4,NA0c!$B$3:$X27,ROWS(NA0c!$B$3:$X27),FALSE)),":",HLOOKUP(P$4,NA0c!$B$3:$X27,ROWS(NA0c!$B$3:$X27),FALSE))</f>
        <v>108.37</v>
      </c>
      <c r="Q24" s="185">
        <f>IF(ISBLANK(HLOOKUP(Q$4,NA0c!$B$3:$X27,ROWS(NA0c!$B$3:$X27),FALSE)),":",HLOOKUP(Q$4,NA0c!$B$3:$X27,ROWS(NA0c!$B$3:$X27),FALSE))</f>
        <v>134.62</v>
      </c>
      <c r="R24" s="185">
        <f>IF(ISBLANK(HLOOKUP(R$4,NA0c!$B$3:$X27,ROWS(NA0c!$B$3:$X27),FALSE)),":",HLOOKUP(R$4,NA0c!$B$3:$X27,ROWS(NA0c!$B$3:$X27),FALSE))</f>
        <v>154.13999999999999</v>
      </c>
      <c r="S24" s="185">
        <f>IF(ISBLANK(HLOOKUP(S$4,NA0c!$B$3:$X27,ROWS(NA0c!$B$3:$X27),FALSE)),":",HLOOKUP(S$4,NA0c!$B$3:$X27,ROWS(NA0c!$B$3:$X27),FALSE))</f>
        <v>172.07</v>
      </c>
      <c r="T24" s="185">
        <f>IF(ISBLANK(HLOOKUP(T$4,NA0c!$B$3:$X27,ROWS(NA0c!$B$3:$X27),FALSE)),":",HLOOKUP(T$4,NA0c!$B$3:$X27,ROWS(NA0c!$B$3:$X27),FALSE))</f>
        <v>202.16</v>
      </c>
      <c r="U24" s="185">
        <f>IF(ISBLANK(HLOOKUP(U$4,NA0c!$B$3:$X27,ROWS(NA0c!$B$3:$X27),FALSE)),":",HLOOKUP(U$4,NA0c!$B$3:$X27,ROWS(NA0c!$B$3:$X27),FALSE))</f>
        <v>194.44</v>
      </c>
      <c r="V24" s="185">
        <f>IF(ISBLANK(HLOOKUP(V$4,NA0c!$B$3:$X27,ROWS(NA0c!$B$3:$X27),FALSE)),":",HLOOKUP(V$4,NA0c!$B$3:$X27,ROWS(NA0c!$B$3:$X27),FALSE))</f>
        <v>168.88</v>
      </c>
      <c r="W24" s="185">
        <f>IF(ISBLANK(HLOOKUP(W$4,NA0c!$B$3:$X27,ROWS(NA0c!$B$3:$X27),FALSE)),":",HLOOKUP(W$4,NA0c!$B$3:$X27,ROWS(NA0c!$B$3:$X27),FALSE))</f>
        <v>152.33000000000001</v>
      </c>
      <c r="X24" s="185">
        <f>IF(ISBLANK(HLOOKUP(X$4,NA0c!$B$3:$X27,ROWS(NA0c!$B$3:$X27),FALSE)),":",HLOOKUP(X$4,NA0c!$B$3:$X27,ROWS(NA0c!$B$3:$X27),FALSE))</f>
        <v>145.88999999999999</v>
      </c>
    </row>
    <row r="25" spans="1:24" s="52" customFormat="1" ht="12.75">
      <c r="A25" s="53"/>
      <c r="B25" s="55" t="str">
        <f>IF(NA0!B28="","",NA0!B28)</f>
        <v/>
      </c>
      <c r="C25" s="55" t="str">
        <f>IF(NA0!C28="","",NA0!C28)</f>
        <v/>
      </c>
      <c r="D25" s="185" t="str">
        <f>IF(ISBLANK(HLOOKUP(D$4,NA0c!$B$3:$X28,ROWS(NA0c!$B$3:$X28),FALSE)),":",HLOOKUP(D$4,NA0c!$B$3:$X28,ROWS(NA0c!$B$3:$X28),FALSE))</f>
        <v>:</v>
      </c>
      <c r="E25" s="185" t="str">
        <f>IF(ISBLANK(HLOOKUP(E$4,NA0c!$B$3:$X28,ROWS(NA0c!$B$3:$X28),FALSE)),":",HLOOKUP(E$4,NA0c!$B$3:$X28,ROWS(NA0c!$B$3:$X28),FALSE))</f>
        <v>:</v>
      </c>
      <c r="F25" s="185" t="str">
        <f>IF(ISBLANK(HLOOKUP(F$4,NA0c!$B$3:$X28,ROWS(NA0c!$B$3:$X28),FALSE)),":",HLOOKUP(F$4,NA0c!$B$3:$X28,ROWS(NA0c!$B$3:$X28),FALSE))</f>
        <v>:</v>
      </c>
      <c r="G25" s="185" t="str">
        <f>IF(ISBLANK(HLOOKUP(G$4,NA0c!$B$3:$X28,ROWS(NA0c!$B$3:$X28),FALSE)),":",HLOOKUP(G$4,NA0c!$B$3:$X28,ROWS(NA0c!$B$3:$X28),FALSE))</f>
        <v>:</v>
      </c>
      <c r="H25" s="185" t="str">
        <f>IF(ISBLANK(HLOOKUP(H$4,NA0c!$B$3:$X28,ROWS(NA0c!$B$3:$X28),FALSE)),":",HLOOKUP(H$4,NA0c!$B$3:$X28,ROWS(NA0c!$B$3:$X28),FALSE))</f>
        <v>:</v>
      </c>
      <c r="I25" s="185" t="str">
        <f>IF(ISBLANK(HLOOKUP(I$4,NA0c!$B$3:$X28,ROWS(NA0c!$B$3:$X28),FALSE)),":",HLOOKUP(I$4,NA0c!$B$3:$X28,ROWS(NA0c!$B$3:$X28),FALSE))</f>
        <v>:</v>
      </c>
      <c r="J25" s="185" t="str">
        <f>IF(ISBLANK(HLOOKUP(J$4,NA0c!$B$3:$X28,ROWS(NA0c!$B$3:$X28),FALSE)),":",HLOOKUP(J$4,NA0c!$B$3:$X28,ROWS(NA0c!$B$3:$X28),FALSE))</f>
        <v>:</v>
      </c>
      <c r="K25" s="185" t="str">
        <f>IF(ISBLANK(HLOOKUP(K$4,NA0c!$B$3:$X28,ROWS(NA0c!$B$3:$X28),FALSE)),":",HLOOKUP(K$4,NA0c!$B$3:$X28,ROWS(NA0c!$B$3:$X28),FALSE))</f>
        <v>:</v>
      </c>
      <c r="L25" s="185" t="str">
        <f>IF(ISBLANK(HLOOKUP(L$4,NA0c!$B$3:$X28,ROWS(NA0c!$B$3:$X28),FALSE)),":",HLOOKUP(L$4,NA0c!$B$3:$X28,ROWS(NA0c!$B$3:$X28),FALSE))</f>
        <v>:</v>
      </c>
      <c r="M25" s="185" t="str">
        <f>IF(ISBLANK(HLOOKUP(M$4,NA0c!$B$3:$X28,ROWS(NA0c!$B$3:$X28),FALSE)),":",HLOOKUP(M$4,NA0c!$B$3:$X28,ROWS(NA0c!$B$3:$X28),FALSE))</f>
        <v>:</v>
      </c>
      <c r="N25" s="185" t="str">
        <f>IF(ISBLANK(HLOOKUP(N$4,NA0c!$B$3:$X28,ROWS(NA0c!$B$3:$X28),FALSE)),":",HLOOKUP(N$4,NA0c!$B$3:$X28,ROWS(NA0c!$B$3:$X28),FALSE))</f>
        <v>:</v>
      </c>
      <c r="O25" s="185" t="str">
        <f>IF(ISBLANK(HLOOKUP(O$4,NA0c!$B$3:$X28,ROWS(NA0c!$B$3:$X28),FALSE)),":",HLOOKUP(O$4,NA0c!$B$3:$X28,ROWS(NA0c!$B$3:$X28),FALSE))</f>
        <v>:</v>
      </c>
      <c r="P25" s="185" t="str">
        <f>IF(ISBLANK(HLOOKUP(P$4,NA0c!$B$3:$X28,ROWS(NA0c!$B$3:$X28),FALSE)),":",HLOOKUP(P$4,NA0c!$B$3:$X28,ROWS(NA0c!$B$3:$X28),FALSE))</f>
        <v>:</v>
      </c>
      <c r="Q25" s="185" t="str">
        <f>IF(ISBLANK(HLOOKUP(Q$4,NA0c!$B$3:$X28,ROWS(NA0c!$B$3:$X28),FALSE)),":",HLOOKUP(Q$4,NA0c!$B$3:$X28,ROWS(NA0c!$B$3:$X28),FALSE))</f>
        <v>:</v>
      </c>
      <c r="R25" s="185" t="str">
        <f>IF(ISBLANK(HLOOKUP(R$4,NA0c!$B$3:$X28,ROWS(NA0c!$B$3:$X28),FALSE)),":",HLOOKUP(R$4,NA0c!$B$3:$X28,ROWS(NA0c!$B$3:$X28),FALSE))</f>
        <v>:</v>
      </c>
      <c r="S25" s="185" t="str">
        <f>IF(ISBLANK(HLOOKUP(S$4,NA0c!$B$3:$X28,ROWS(NA0c!$B$3:$X28),FALSE)),":",HLOOKUP(S$4,NA0c!$B$3:$X28,ROWS(NA0c!$B$3:$X28),FALSE))</f>
        <v>:</v>
      </c>
      <c r="T25" s="185" t="str">
        <f>IF(ISBLANK(HLOOKUP(T$4,NA0c!$B$3:$X28,ROWS(NA0c!$B$3:$X28),FALSE)),":",HLOOKUP(T$4,NA0c!$B$3:$X28,ROWS(NA0c!$B$3:$X28),FALSE))</f>
        <v>:</v>
      </c>
      <c r="U25" s="185" t="str">
        <f>IF(ISBLANK(HLOOKUP(U$4,NA0c!$B$3:$X28,ROWS(NA0c!$B$3:$X28),FALSE)),":",HLOOKUP(U$4,NA0c!$B$3:$X28,ROWS(NA0c!$B$3:$X28),FALSE))</f>
        <v>:</v>
      </c>
      <c r="V25" s="185" t="str">
        <f>IF(ISBLANK(HLOOKUP(V$4,NA0c!$B$3:$X28,ROWS(NA0c!$B$3:$X28),FALSE)),":",HLOOKUP(V$4,NA0c!$B$3:$X28,ROWS(NA0c!$B$3:$X28),FALSE))</f>
        <v>:</v>
      </c>
      <c r="W25" s="185" t="str">
        <f>IF(ISBLANK(HLOOKUP(W$4,NA0c!$B$3:$X28,ROWS(NA0c!$B$3:$X28),FALSE)),":",HLOOKUP(W$4,NA0c!$B$3:$X28,ROWS(NA0c!$B$3:$X28),FALSE))</f>
        <v>:</v>
      </c>
      <c r="X25" s="185" t="str">
        <f>IF(ISBLANK(HLOOKUP(X$4,NA0c!$B$3:$X28,ROWS(NA0c!$B$3:$X28),FALSE)),":",HLOOKUP(X$4,NA0c!$B$3:$X28,ROWS(NA0c!$B$3:$X28),FALSE))</f>
        <v>:</v>
      </c>
    </row>
    <row r="26" spans="1:24" s="52" customFormat="1" ht="20.25" customHeight="1">
      <c r="A26" s="53"/>
      <c r="B26" s="56"/>
      <c r="C26" s="56" t="s">
        <v>93</v>
      </c>
      <c r="D26" s="187">
        <f>IF(ISBLANK(HLOOKUP(D$4,NA0c!$B$3:$X29,ROWS(NA0c!$B$3:$X29),FALSE)),":",HLOOKUP(D$4,NA0c!$B$3:$X29,ROWS(NA0c!$B$3:$X29),FALSE))</f>
        <v>7052.34</v>
      </c>
      <c r="E26" s="187">
        <f>IF(ISBLANK(HLOOKUP(E$4,NA0c!$B$3:$X29,ROWS(NA0c!$B$3:$X29),FALSE)),":",HLOOKUP(E$4,NA0c!$B$3:$X29,ROWS(NA0c!$B$3:$X29),FALSE))</f>
        <v>7363.73</v>
      </c>
      <c r="F26" s="187">
        <f>IF(ISBLANK(HLOOKUP(F$4,NA0c!$B$3:$X29,ROWS(NA0c!$B$3:$X29),FALSE)),":",HLOOKUP(F$4,NA0c!$B$3:$X29,ROWS(NA0c!$B$3:$X29),FALSE))</f>
        <v>7769.66</v>
      </c>
      <c r="G26" s="187">
        <f>IF(ISBLANK(HLOOKUP(G$4,NA0c!$B$3:$X29,ROWS(NA0c!$B$3:$X29),FALSE)),":",HLOOKUP(G$4,NA0c!$B$3:$X29,ROWS(NA0c!$B$3:$X29),FALSE))</f>
        <v>8454.77</v>
      </c>
      <c r="H26" s="187">
        <f>IF(ISBLANK(HLOOKUP(H$4,NA0c!$B$3:$X29,ROWS(NA0c!$B$3:$X29),FALSE)),":",HLOOKUP(H$4,NA0c!$B$3:$X29,ROWS(NA0c!$B$3:$X29),FALSE))</f>
        <v>9090.1200000000008</v>
      </c>
      <c r="I26" s="187">
        <f>IF(ISBLANK(HLOOKUP(I$4,NA0c!$B$3:$X29,ROWS(NA0c!$B$3:$X29),FALSE)),":",HLOOKUP(I$4,NA0c!$B$3:$X29,ROWS(NA0c!$B$3:$X29),FALSE))</f>
        <v>9780.26</v>
      </c>
      <c r="J26" s="187">
        <f>IF(ISBLANK(HLOOKUP(J$4,NA0c!$B$3:$X29,ROWS(NA0c!$B$3:$X29),FALSE)),":",HLOOKUP(J$4,NA0c!$B$3:$X29,ROWS(NA0c!$B$3:$X29),FALSE))</f>
        <v>10481.030000000001</v>
      </c>
      <c r="K26" s="187">
        <f>IF(ISBLANK(HLOOKUP(K$4,NA0c!$B$3:$X29,ROWS(NA0c!$B$3:$X29),FALSE)),":",HLOOKUP(K$4,NA0c!$B$3:$X29,ROWS(NA0c!$B$3:$X29),FALSE))</f>
        <v>10828.81</v>
      </c>
      <c r="L26" s="187">
        <f>IF(ISBLANK(HLOOKUP(L$4,NA0c!$B$3:$X29,ROWS(NA0c!$B$3:$X29),FALSE)),":",HLOOKUP(L$4,NA0c!$B$3:$X29,ROWS(NA0c!$B$3:$X29),FALSE))</f>
        <v>11621.51</v>
      </c>
      <c r="M26" s="187">
        <f>IF(ISBLANK(HLOOKUP(M$4,NA0c!$B$3:$X29,ROWS(NA0c!$B$3:$X29),FALSE)),":",HLOOKUP(M$4,NA0c!$B$3:$X29,ROWS(NA0c!$B$3:$X29),FALSE))</f>
        <v>12518.58</v>
      </c>
      <c r="N26" s="187">
        <f>IF(ISBLANK(HLOOKUP(N$4,NA0c!$B$3:$X29,ROWS(NA0c!$B$3:$X29),FALSE)),":",HLOOKUP(N$4,NA0c!$B$3:$X29,ROWS(NA0c!$B$3:$X29),FALSE))</f>
        <v>13350.23</v>
      </c>
      <c r="O26" s="187">
        <f>IF(ISBLANK(HLOOKUP(O$4,NA0c!$B$3:$X29,ROWS(NA0c!$B$3:$X29),FALSE)),":",HLOOKUP(O$4,NA0c!$B$3:$X29,ROWS(NA0c!$B$3:$X29),FALSE))</f>
        <v>14334.16</v>
      </c>
      <c r="P26" s="187">
        <f>IF(ISBLANK(HLOOKUP(P$4,NA0c!$B$3:$X29,ROWS(NA0c!$B$3:$X29),FALSE)),":",HLOOKUP(P$4,NA0c!$B$3:$X29,ROWS(NA0c!$B$3:$X29),FALSE))</f>
        <v>15570.56</v>
      </c>
      <c r="Q26" s="187">
        <f>IF(ISBLANK(HLOOKUP(Q$4,NA0c!$B$3:$X29,ROWS(NA0c!$B$3:$X29),FALSE)),":",HLOOKUP(Q$4,NA0c!$B$3:$X29,ROWS(NA0c!$B$3:$X29),FALSE))</f>
        <v>16810.86</v>
      </c>
      <c r="R26" s="187">
        <f>IF(ISBLANK(HLOOKUP(R$4,NA0c!$B$3:$X29,ROWS(NA0c!$B$3:$X29),FALSE)),":",HLOOKUP(R$4,NA0c!$B$3:$X29,ROWS(NA0c!$B$3:$X29),FALSE))</f>
        <v>16805.666300000001</v>
      </c>
      <c r="S26" s="187">
        <f>IF(ISBLANK(HLOOKUP(S$4,NA0c!$B$3:$X29,ROWS(NA0c!$B$3:$X29),FALSE)),":",HLOOKUP(S$4,NA0c!$B$3:$X29,ROWS(NA0c!$B$3:$X29),FALSE))</f>
        <v>17417.645</v>
      </c>
      <c r="T26" s="187">
        <f>IF(ISBLANK(HLOOKUP(T$4,NA0c!$B$3:$X29,ROWS(NA0c!$B$3:$X29),FALSE)),":",HLOOKUP(T$4,NA0c!$B$3:$X29,ROWS(NA0c!$B$3:$X29),FALSE))</f>
        <v>17950.169999999998</v>
      </c>
      <c r="U26" s="187">
        <f>IF(ISBLANK(HLOOKUP(U$4,NA0c!$B$3:$X29,ROWS(NA0c!$B$3:$X29),FALSE)),":",HLOOKUP(U$4,NA0c!$B$3:$X29,ROWS(NA0c!$B$3:$X29),FALSE))</f>
        <v>17834.87</v>
      </c>
      <c r="V26" s="187">
        <f>IF(ISBLANK(HLOOKUP(V$4,NA0c!$B$3:$X29,ROWS(NA0c!$B$3:$X29),FALSE)),":",HLOOKUP(V$4,NA0c!$B$3:$X29,ROWS(NA0c!$B$3:$X29),FALSE))</f>
        <v>16624.919999999998</v>
      </c>
      <c r="W26" s="187">
        <f>IF(ISBLANK(HLOOKUP(W$4,NA0c!$B$3:$X29,ROWS(NA0c!$B$3:$X29),FALSE)),":",HLOOKUP(W$4,NA0c!$B$3:$X29,ROWS(NA0c!$B$3:$X29),FALSE))</f>
        <v>15847.28</v>
      </c>
      <c r="X26" s="187">
        <f>IF(ISBLANK(HLOOKUP(X$4,NA0c!$B$3:$X29,ROWS(NA0c!$B$3:$X29),FALSE)),":",HLOOKUP(X$4,NA0c!$B$3:$X29,ROWS(NA0c!$B$3:$X29),FALSE))</f>
        <v>15879.7</v>
      </c>
    </row>
    <row r="27" spans="1:24" s="52" customFormat="1" ht="12.75">
      <c r="A27" s="53"/>
      <c r="B27" s="55" t="str">
        <f>IF(NA0!B30="","",NA0!B30)</f>
        <v/>
      </c>
      <c r="C27" s="55" t="str">
        <f>IF(NA0!C30="","",NA0!C30)</f>
        <v/>
      </c>
      <c r="D27" s="185" t="str">
        <f>IF(ISBLANK(HLOOKUP(D$4,NA0c!$B$3:$X30,ROWS(NA0c!$B$3:$X30),FALSE)),":",HLOOKUP(D$4,NA0c!$B$3:$X30,ROWS(NA0c!$B$3:$X30),FALSE))</f>
        <v>:</v>
      </c>
      <c r="E27" s="185" t="str">
        <f>IF(ISBLANK(HLOOKUP(E$4,NA0c!$B$3:$X30,ROWS(NA0c!$B$3:$X30),FALSE)),":",HLOOKUP(E$4,NA0c!$B$3:$X30,ROWS(NA0c!$B$3:$X30),FALSE))</f>
        <v>:</v>
      </c>
      <c r="F27" s="185" t="str">
        <f>IF(ISBLANK(HLOOKUP(F$4,NA0c!$B$3:$X30,ROWS(NA0c!$B$3:$X30),FALSE)),":",HLOOKUP(F$4,NA0c!$B$3:$X30,ROWS(NA0c!$B$3:$X30),FALSE))</f>
        <v>:</v>
      </c>
      <c r="G27" s="185" t="str">
        <f>IF(ISBLANK(HLOOKUP(G$4,NA0c!$B$3:$X30,ROWS(NA0c!$B$3:$X30),FALSE)),":",HLOOKUP(G$4,NA0c!$B$3:$X30,ROWS(NA0c!$B$3:$X30),FALSE))</f>
        <v>:</v>
      </c>
      <c r="H27" s="185" t="str">
        <f>IF(ISBLANK(HLOOKUP(H$4,NA0c!$B$3:$X30,ROWS(NA0c!$B$3:$X30),FALSE)),":",HLOOKUP(H$4,NA0c!$B$3:$X30,ROWS(NA0c!$B$3:$X30),FALSE))</f>
        <v>:</v>
      </c>
      <c r="I27" s="185" t="str">
        <f>IF(ISBLANK(HLOOKUP(I$4,NA0c!$B$3:$X30,ROWS(NA0c!$B$3:$X30),FALSE)),":",HLOOKUP(I$4,NA0c!$B$3:$X30,ROWS(NA0c!$B$3:$X30),FALSE))</f>
        <v>:</v>
      </c>
      <c r="J27" s="185" t="str">
        <f>IF(ISBLANK(HLOOKUP(J$4,NA0c!$B$3:$X30,ROWS(NA0c!$B$3:$X30),FALSE)),":",HLOOKUP(J$4,NA0c!$B$3:$X30,ROWS(NA0c!$B$3:$X30),FALSE))</f>
        <v>:</v>
      </c>
      <c r="K27" s="185" t="str">
        <f>IF(ISBLANK(HLOOKUP(K$4,NA0c!$B$3:$X30,ROWS(NA0c!$B$3:$X30),FALSE)),":",HLOOKUP(K$4,NA0c!$B$3:$X30,ROWS(NA0c!$B$3:$X30),FALSE))</f>
        <v>:</v>
      </c>
      <c r="L27" s="185" t="str">
        <f>IF(ISBLANK(HLOOKUP(L$4,NA0c!$B$3:$X30,ROWS(NA0c!$B$3:$X30),FALSE)),":",HLOOKUP(L$4,NA0c!$B$3:$X30,ROWS(NA0c!$B$3:$X30),FALSE))</f>
        <v>:</v>
      </c>
      <c r="M27" s="185" t="str">
        <f>IF(ISBLANK(HLOOKUP(M$4,NA0c!$B$3:$X30,ROWS(NA0c!$B$3:$X30),FALSE)),":",HLOOKUP(M$4,NA0c!$B$3:$X30,ROWS(NA0c!$B$3:$X30),FALSE))</f>
        <v>:</v>
      </c>
      <c r="N27" s="185" t="str">
        <f>IF(ISBLANK(HLOOKUP(N$4,NA0c!$B$3:$X30,ROWS(NA0c!$B$3:$X30),FALSE)),":",HLOOKUP(N$4,NA0c!$B$3:$X30,ROWS(NA0c!$B$3:$X30),FALSE))</f>
        <v>:</v>
      </c>
      <c r="O27" s="185" t="str">
        <f>IF(ISBLANK(HLOOKUP(O$4,NA0c!$B$3:$X30,ROWS(NA0c!$B$3:$X30),FALSE)),":",HLOOKUP(O$4,NA0c!$B$3:$X30,ROWS(NA0c!$B$3:$X30),FALSE))</f>
        <v>:</v>
      </c>
      <c r="P27" s="185" t="str">
        <f>IF(ISBLANK(HLOOKUP(P$4,NA0c!$B$3:$X30,ROWS(NA0c!$B$3:$X30),FALSE)),":",HLOOKUP(P$4,NA0c!$B$3:$X30,ROWS(NA0c!$B$3:$X30),FALSE))</f>
        <v>:</v>
      </c>
      <c r="Q27" s="185" t="str">
        <f>IF(ISBLANK(HLOOKUP(Q$4,NA0c!$B$3:$X30,ROWS(NA0c!$B$3:$X30),FALSE)),":",HLOOKUP(Q$4,NA0c!$B$3:$X30,ROWS(NA0c!$B$3:$X30),FALSE))</f>
        <v>:</v>
      </c>
      <c r="R27" s="185" t="str">
        <f>IF(ISBLANK(HLOOKUP(R$4,NA0c!$B$3:$X30,ROWS(NA0c!$B$3:$X30),FALSE)),":",HLOOKUP(R$4,NA0c!$B$3:$X30,ROWS(NA0c!$B$3:$X30),FALSE))</f>
        <v>:</v>
      </c>
      <c r="S27" s="185" t="str">
        <f>IF(ISBLANK(HLOOKUP(S$4,NA0c!$B$3:$X30,ROWS(NA0c!$B$3:$X30),FALSE)),":",HLOOKUP(S$4,NA0c!$B$3:$X30,ROWS(NA0c!$B$3:$X30),FALSE))</f>
        <v>:</v>
      </c>
      <c r="T27" s="185" t="str">
        <f>IF(ISBLANK(HLOOKUP(T$4,NA0c!$B$3:$X30,ROWS(NA0c!$B$3:$X30),FALSE)),":",HLOOKUP(T$4,NA0c!$B$3:$X30,ROWS(NA0c!$B$3:$X30),FALSE))</f>
        <v>:</v>
      </c>
      <c r="U27" s="185" t="str">
        <f>IF(ISBLANK(HLOOKUP(U$4,NA0c!$B$3:$X30,ROWS(NA0c!$B$3:$X30),FALSE)),":",HLOOKUP(U$4,NA0c!$B$3:$X30,ROWS(NA0c!$B$3:$X30),FALSE))</f>
        <v>:</v>
      </c>
      <c r="V27" s="185" t="str">
        <f>IF(ISBLANK(HLOOKUP(V$4,NA0c!$B$3:$X30,ROWS(NA0c!$B$3:$X30),FALSE)),":",HLOOKUP(V$4,NA0c!$B$3:$X30,ROWS(NA0c!$B$3:$X30),FALSE))</f>
        <v>:</v>
      </c>
      <c r="W27" s="185" t="str">
        <f>IF(ISBLANK(HLOOKUP(W$4,NA0c!$B$3:$X30,ROWS(NA0c!$B$3:$X30),FALSE)),":",HLOOKUP(W$4,NA0c!$B$3:$X30,ROWS(NA0c!$B$3:$X30),FALSE))</f>
        <v>:</v>
      </c>
      <c r="X27" s="185" t="str">
        <f>IF(ISBLANK(HLOOKUP(X$4,NA0c!$B$3:$X30,ROWS(NA0c!$B$3:$X30),FALSE)),":",HLOOKUP(X$4,NA0c!$B$3:$X30,ROWS(NA0c!$B$3:$X30),FALSE))</f>
        <v>:</v>
      </c>
    </row>
    <row r="28" spans="1:24" s="52" customFormat="1" ht="20.25" customHeight="1">
      <c r="A28" s="53"/>
      <c r="B28" s="57"/>
      <c r="C28" s="57" t="s">
        <v>279</v>
      </c>
      <c r="D28" s="185">
        <f>IF(ISBLANK(HLOOKUP(D$4,NA0c!$B$3:$X31,ROWS(NA0c!$B$3:$X31),FALSE)),":",HLOOKUP(D$4,NA0c!$B$3:$X31,ROWS(NA0c!$B$3:$X31),FALSE))</f>
        <v>288.24</v>
      </c>
      <c r="E28" s="185">
        <f>IF(ISBLANK(HLOOKUP(E$4,NA0c!$B$3:$X31,ROWS(NA0c!$B$3:$X31),FALSE)),":",HLOOKUP(E$4,NA0c!$B$3:$X31,ROWS(NA0c!$B$3:$X31),FALSE))</f>
        <v>263.98</v>
      </c>
      <c r="F28" s="185">
        <f>IF(ISBLANK(HLOOKUP(F$4,NA0c!$B$3:$X31,ROWS(NA0c!$B$3:$X31),FALSE)),":",HLOOKUP(F$4,NA0c!$B$3:$X31,ROWS(NA0c!$B$3:$X31),FALSE))</f>
        <v>217.84700000000001</v>
      </c>
      <c r="G28" s="185">
        <f>IF(ISBLANK(HLOOKUP(G$4,NA0c!$B$3:$X31,ROWS(NA0c!$B$3:$X31),FALSE)),":",HLOOKUP(G$4,NA0c!$B$3:$X31,ROWS(NA0c!$B$3:$X31),FALSE))</f>
        <v>190</v>
      </c>
      <c r="H28" s="185">
        <f>IF(ISBLANK(HLOOKUP(H$4,NA0c!$B$3:$X31,ROWS(NA0c!$B$3:$X31),FALSE)),":",HLOOKUP(H$4,NA0c!$B$3:$X31,ROWS(NA0c!$B$3:$X31),FALSE))</f>
        <v>193.24</v>
      </c>
      <c r="I28" s="185">
        <f>IF(ISBLANK(HLOOKUP(I$4,NA0c!$B$3:$X31,ROWS(NA0c!$B$3:$X31),FALSE)),":",HLOOKUP(I$4,NA0c!$B$3:$X31,ROWS(NA0c!$B$3:$X31),FALSE))</f>
        <v>229.12</v>
      </c>
      <c r="J28" s="185">
        <f>IF(ISBLANK(HLOOKUP(J$4,NA0c!$B$3:$X31,ROWS(NA0c!$B$3:$X31),FALSE)),":",HLOOKUP(J$4,NA0c!$B$3:$X31,ROWS(NA0c!$B$3:$X31),FALSE))</f>
        <v>260.73</v>
      </c>
      <c r="K28" s="185">
        <f>IF(ISBLANK(HLOOKUP(K$4,NA0c!$B$3:$X31,ROWS(NA0c!$B$3:$X31),FALSE)),":",HLOOKUP(K$4,NA0c!$B$3:$X31,ROWS(NA0c!$B$3:$X31),FALSE))</f>
        <v>254.41</v>
      </c>
      <c r="L28" s="185">
        <f>IF(ISBLANK(HLOOKUP(L$4,NA0c!$B$3:$X31,ROWS(NA0c!$B$3:$X31),FALSE)),":",HLOOKUP(L$4,NA0c!$B$3:$X31,ROWS(NA0c!$B$3:$X31),FALSE))</f>
        <v>228.61</v>
      </c>
      <c r="M28" s="185">
        <f>IF(ISBLANK(HLOOKUP(M$4,NA0c!$B$3:$X31,ROWS(NA0c!$B$3:$X31),FALSE)),":",HLOOKUP(M$4,NA0c!$B$3:$X31,ROWS(NA0c!$B$3:$X31),FALSE))</f>
        <v>201.1</v>
      </c>
      <c r="N28" s="185">
        <f>IF(ISBLANK(HLOOKUP(N$4,NA0c!$B$3:$X31,ROWS(NA0c!$B$3:$X31),FALSE)),":",HLOOKUP(N$4,NA0c!$B$3:$X31,ROWS(NA0c!$B$3:$X31),FALSE))</f>
        <v>156.34</v>
      </c>
      <c r="O28" s="185">
        <f>IF(ISBLANK(HLOOKUP(O$4,NA0c!$B$3:$X31,ROWS(NA0c!$B$3:$X31),FALSE)),":",HLOOKUP(O$4,NA0c!$B$3:$X31,ROWS(NA0c!$B$3:$X31),FALSE))</f>
        <v>148.82</v>
      </c>
      <c r="P28" s="185">
        <f>IF(ISBLANK(HLOOKUP(P$4,NA0c!$B$3:$X31,ROWS(NA0c!$B$3:$X31),FALSE)),":",HLOOKUP(P$4,NA0c!$B$3:$X31,ROWS(NA0c!$B$3:$X31),FALSE))</f>
        <v>184.02</v>
      </c>
      <c r="Q28" s="185">
        <f>IF(ISBLANK(HLOOKUP(Q$4,NA0c!$B$3:$X31,ROWS(NA0c!$B$3:$X31),FALSE)),":",HLOOKUP(Q$4,NA0c!$B$3:$X31,ROWS(NA0c!$B$3:$X31),FALSE))</f>
        <v>194.95</v>
      </c>
      <c r="R28" s="185">
        <f>IF(ISBLANK(HLOOKUP(R$4,NA0c!$B$3:$X31,ROWS(NA0c!$B$3:$X31),FALSE)),":",HLOOKUP(R$4,NA0c!$B$3:$X31,ROWS(NA0c!$B$3:$X31),FALSE))</f>
        <v>131.05000000000001</v>
      </c>
      <c r="S28" s="185">
        <f>IF(ISBLANK(HLOOKUP(S$4,NA0c!$B$3:$X31,ROWS(NA0c!$B$3:$X31),FALSE)),":",HLOOKUP(S$4,NA0c!$B$3:$X31,ROWS(NA0c!$B$3:$X31),FALSE))</f>
        <v>102.7</v>
      </c>
      <c r="T28" s="185">
        <f>IF(ISBLANK(HLOOKUP(T$4,NA0c!$B$3:$X31,ROWS(NA0c!$B$3:$X31),FALSE)),":",HLOOKUP(T$4,NA0c!$B$3:$X31,ROWS(NA0c!$B$3:$X31),FALSE))</f>
        <v>80.069999999999993</v>
      </c>
      <c r="U28" s="185">
        <f>IF(ISBLANK(HLOOKUP(U$4,NA0c!$B$3:$X31,ROWS(NA0c!$B$3:$X31),FALSE)),":",HLOOKUP(U$4,NA0c!$B$3:$X31,ROWS(NA0c!$B$3:$X31),FALSE))</f>
        <v>56.53</v>
      </c>
      <c r="V28" s="185">
        <f>IF(ISBLANK(HLOOKUP(V$4,NA0c!$B$3:$X31,ROWS(NA0c!$B$3:$X31),FALSE)),":",HLOOKUP(V$4,NA0c!$B$3:$X31,ROWS(NA0c!$B$3:$X31),FALSE))</f>
        <v>36.700000000000003</v>
      </c>
      <c r="W28" s="185">
        <f>IF(ISBLANK(HLOOKUP(W$4,NA0c!$B$3:$X31,ROWS(NA0c!$B$3:$X31),FALSE)),":",HLOOKUP(W$4,NA0c!$B$3:$X31,ROWS(NA0c!$B$3:$X31),FALSE))</f>
        <v>34.4</v>
      </c>
      <c r="X28" s="185">
        <f>IF(ISBLANK(HLOOKUP(X$4,NA0c!$B$3:$X31,ROWS(NA0c!$B$3:$X31),FALSE)),":",HLOOKUP(X$4,NA0c!$B$3:$X31,ROWS(NA0c!$B$3:$X31),FALSE))</f>
        <v>34.700000000000003</v>
      </c>
    </row>
    <row r="29" spans="1:24" s="52" customFormat="1" ht="12.75">
      <c r="A29" s="53"/>
      <c r="B29" s="55" t="str">
        <f>IF(NA0!B32="","",NA0!B32)</f>
        <v/>
      </c>
      <c r="C29" s="55" t="s">
        <v>278</v>
      </c>
      <c r="D29" s="185">
        <f>IF(ISBLANK(HLOOKUP(D$4,NA0c!$B$3:$X32,ROWS(NA0c!$B$3:$X32),FALSE)),":",HLOOKUP(D$4,NA0c!$B$3:$X32,ROWS(NA0c!$B$3:$X32),FALSE))</f>
        <v>327.8</v>
      </c>
      <c r="E29" s="185">
        <f>IF(ISBLANK(HLOOKUP(E$4,NA0c!$B$3:$X32,ROWS(NA0c!$B$3:$X32),FALSE)),":",HLOOKUP(E$4,NA0c!$B$3:$X32,ROWS(NA0c!$B$3:$X32),FALSE))</f>
        <v>338.3</v>
      </c>
      <c r="F29" s="185">
        <f>IF(ISBLANK(HLOOKUP(F$4,NA0c!$B$3:$X32,ROWS(NA0c!$B$3:$X32),FALSE)),":",HLOOKUP(F$4,NA0c!$B$3:$X32,ROWS(NA0c!$B$3:$X32),FALSE))</f>
        <v>352.7</v>
      </c>
      <c r="G29" s="185">
        <f>IF(ISBLANK(HLOOKUP(G$4,NA0c!$B$3:$X32,ROWS(NA0c!$B$3:$X32),FALSE)),":",HLOOKUP(G$4,NA0c!$B$3:$X32,ROWS(NA0c!$B$3:$X32),FALSE))</f>
        <v>386</v>
      </c>
      <c r="H29" s="185">
        <f>IF(ISBLANK(HLOOKUP(H$4,NA0c!$B$3:$X32,ROWS(NA0c!$B$3:$X32),FALSE)),":",HLOOKUP(H$4,NA0c!$B$3:$X32,ROWS(NA0c!$B$3:$X32),FALSE))</f>
        <v>403.4</v>
      </c>
      <c r="I29" s="185">
        <f>IF(ISBLANK(HLOOKUP(I$4,NA0c!$B$3:$X32,ROWS(NA0c!$B$3:$X32),FALSE)),":",HLOOKUP(I$4,NA0c!$B$3:$X32,ROWS(NA0c!$B$3:$X32),FALSE))</f>
        <v>532.20000000000005</v>
      </c>
      <c r="J29" s="185">
        <f>IF(ISBLANK(HLOOKUP(J$4,NA0c!$B$3:$X32,ROWS(NA0c!$B$3:$X32),FALSE)),":",HLOOKUP(J$4,NA0c!$B$3:$X32,ROWS(NA0c!$B$3:$X32),FALSE))</f>
        <v>606.1</v>
      </c>
      <c r="K29" s="185">
        <f>IF(ISBLANK(HLOOKUP(K$4,NA0c!$B$3:$X32,ROWS(NA0c!$B$3:$X32),FALSE)),":",HLOOKUP(K$4,NA0c!$B$3:$X32,ROWS(NA0c!$B$3:$X32),FALSE))</f>
        <v>723.2</v>
      </c>
      <c r="L29" s="185">
        <f>IF(ISBLANK(HLOOKUP(L$4,NA0c!$B$3:$X32,ROWS(NA0c!$B$3:$X32),FALSE)),":",HLOOKUP(L$4,NA0c!$B$3:$X32,ROWS(NA0c!$B$3:$X32),FALSE))</f>
        <v>912.3</v>
      </c>
      <c r="M29" s="185">
        <f>IF(ISBLANK(HLOOKUP(M$4,NA0c!$B$3:$X32,ROWS(NA0c!$B$3:$X32),FALSE)),":",HLOOKUP(M$4,NA0c!$B$3:$X32,ROWS(NA0c!$B$3:$X32),FALSE))</f>
        <v>1047.3</v>
      </c>
      <c r="N29" s="185">
        <f>IF(ISBLANK(HLOOKUP(N$4,NA0c!$B$3:$X32,ROWS(NA0c!$B$3:$X32),FALSE)),":",HLOOKUP(N$4,NA0c!$B$3:$X32,ROWS(NA0c!$B$3:$X32),FALSE))</f>
        <v>1224</v>
      </c>
      <c r="O29" s="185">
        <f>IF(ISBLANK(HLOOKUP(O$4,NA0c!$B$3:$X32,ROWS(NA0c!$B$3:$X32),FALSE)),":",HLOOKUP(O$4,NA0c!$B$3:$X32,ROWS(NA0c!$B$3:$X32),FALSE))</f>
        <v>1395.9</v>
      </c>
      <c r="P29" s="185">
        <f>IF(ISBLANK(HLOOKUP(P$4,NA0c!$B$3:$X32,ROWS(NA0c!$B$3:$X32),FALSE)),":",HLOOKUP(P$4,NA0c!$B$3:$X32,ROWS(NA0c!$B$3:$X32),FALSE))</f>
        <v>1620.4</v>
      </c>
      <c r="Q29" s="185">
        <f>IF(ISBLANK(HLOOKUP(Q$4,NA0c!$B$3:$X32,ROWS(NA0c!$B$3:$X32),FALSE)),":",HLOOKUP(Q$4,NA0c!$B$3:$X32,ROWS(NA0c!$B$3:$X32),FALSE))</f>
        <v>1816.2</v>
      </c>
      <c r="R29" s="185">
        <f>IF(ISBLANK(HLOOKUP(R$4,NA0c!$B$3:$X32,ROWS(NA0c!$B$3:$X32),FALSE)),":",HLOOKUP(R$4,NA0c!$B$3:$X32,ROWS(NA0c!$B$3:$X32),FALSE))</f>
        <v>1545.6</v>
      </c>
      <c r="S29" s="185">
        <f>IF(ISBLANK(HLOOKUP(S$4,NA0c!$B$3:$X32,ROWS(NA0c!$B$3:$X32),FALSE)),":",HLOOKUP(S$4,NA0c!$B$3:$X32,ROWS(NA0c!$B$3:$X32),FALSE))</f>
        <v>1597.4</v>
      </c>
      <c r="T29" s="185">
        <f>IF(ISBLANK(HLOOKUP(T$4,NA0c!$B$3:$X32,ROWS(NA0c!$B$3:$X32),FALSE)),":",HLOOKUP(T$4,NA0c!$B$3:$X32,ROWS(NA0c!$B$3:$X32),FALSE))</f>
        <v>1516.9</v>
      </c>
      <c r="U29" s="185">
        <f>IF(ISBLANK(HLOOKUP(U$4,NA0c!$B$3:$X32,ROWS(NA0c!$B$3:$X32),FALSE)),":",HLOOKUP(U$4,NA0c!$B$3:$X32,ROWS(NA0c!$B$3:$X32),FALSE))</f>
        <v>1577.5</v>
      </c>
      <c r="V29" s="185">
        <f>IF(ISBLANK(HLOOKUP(V$4,NA0c!$B$3:$X32,ROWS(NA0c!$B$3:$X32),FALSE)),":",HLOOKUP(V$4,NA0c!$B$3:$X32,ROWS(NA0c!$B$3:$X32),FALSE))</f>
        <v>1403</v>
      </c>
      <c r="W29" s="185">
        <f>IF(ISBLANK(HLOOKUP(W$4,NA0c!$B$3:$X32,ROWS(NA0c!$B$3:$X32),FALSE)),":",HLOOKUP(W$4,NA0c!$B$3:$X32,ROWS(NA0c!$B$3:$X32),FALSE))</f>
        <v>1512</v>
      </c>
      <c r="X29" s="185">
        <f>IF(ISBLANK(HLOOKUP(X$4,NA0c!$B$3:$X32,ROWS(NA0c!$B$3:$X32),FALSE)),":",HLOOKUP(X$4,NA0c!$B$3:$X32,ROWS(NA0c!$B$3:$X32),FALSE))</f>
        <v>1506.2</v>
      </c>
    </row>
    <row r="30" spans="1:24" s="52" customFormat="1" ht="20.25" customHeight="1">
      <c r="A30" s="53"/>
      <c r="B30" s="58"/>
      <c r="C30" s="58" t="s">
        <v>94</v>
      </c>
      <c r="D30" s="187">
        <f>IF(ISBLANK(HLOOKUP(D$4,NA0c!$B$3:$X34,ROWS(NA0c!$B$3:$X34),FALSE)),":",HLOOKUP(D$4,NA0c!$B$3:$X34,ROWS(NA0c!$B$3:$X34),FALSE))</f>
        <v>7668.38</v>
      </c>
      <c r="E30" s="187">
        <f>IF(ISBLANK(HLOOKUP(E$4,NA0c!$B$3:$X34,ROWS(NA0c!$B$3:$X34),FALSE)),":",HLOOKUP(E$4,NA0c!$B$3:$X34,ROWS(NA0c!$B$3:$X34),FALSE))</f>
        <v>7966.01</v>
      </c>
      <c r="F30" s="187">
        <f>IF(ISBLANK(HLOOKUP(F$4,NA0c!$B$3:$X34,ROWS(NA0c!$B$3:$X34),FALSE)),":",HLOOKUP(F$4,NA0c!$B$3:$X34,ROWS(NA0c!$B$3:$X34),FALSE))</f>
        <v>8340.2099999999991</v>
      </c>
      <c r="G30" s="187">
        <f>IF(ISBLANK(HLOOKUP(G$4,NA0c!$B$3:$X34,ROWS(NA0c!$B$3:$X34),FALSE)),":",HLOOKUP(G$4,NA0c!$B$3:$X34,ROWS(NA0c!$B$3:$X34),FALSE))</f>
        <v>9030.76</v>
      </c>
      <c r="H30" s="187">
        <f>IF(ISBLANK(HLOOKUP(H$4,NA0c!$B$3:$X34,ROWS(NA0c!$B$3:$X34),FALSE)),":",HLOOKUP(H$4,NA0c!$B$3:$X34,ROWS(NA0c!$B$3:$X34),FALSE))</f>
        <v>9686.76</v>
      </c>
      <c r="I30" s="187">
        <f>IF(ISBLANK(HLOOKUP(I$4,NA0c!$B$3:$X34,ROWS(NA0c!$B$3:$X34),FALSE)),":",HLOOKUP(I$4,NA0c!$B$3:$X34,ROWS(NA0c!$B$3:$X34),FALSE))</f>
        <v>10541.58</v>
      </c>
      <c r="J30" s="187">
        <f>IF(ISBLANK(HLOOKUP(J$4,NA0c!$B$3:$X34,ROWS(NA0c!$B$3:$X34),FALSE)),":",HLOOKUP(J$4,NA0c!$B$3:$X34,ROWS(NA0c!$B$3:$X34),FALSE))</f>
        <v>11347.87</v>
      </c>
      <c r="K30" s="187">
        <f>IF(ISBLANK(HLOOKUP(K$4,NA0c!$B$3:$X34,ROWS(NA0c!$B$3:$X34),FALSE)),":",HLOOKUP(K$4,NA0c!$B$3:$X34,ROWS(NA0c!$B$3:$X34),FALSE))</f>
        <v>11806.42</v>
      </c>
      <c r="L30" s="187">
        <f>IF(ISBLANK(HLOOKUP(L$4,NA0c!$B$3:$X34,ROWS(NA0c!$B$3:$X34),FALSE)),":",HLOOKUP(L$4,NA0c!$B$3:$X34,ROWS(NA0c!$B$3:$X34),FALSE))</f>
        <v>12762.422</v>
      </c>
      <c r="M30" s="187">
        <f>IF(ISBLANK(HLOOKUP(M$4,NA0c!$B$3:$X34,ROWS(NA0c!$B$3:$X34),FALSE)),":",HLOOKUP(M$4,NA0c!$B$3:$X34,ROWS(NA0c!$B$3:$X34),FALSE))</f>
        <v>13766.99</v>
      </c>
      <c r="N30" s="187">
        <f>IF(ISBLANK(HLOOKUP(N$4,NA0c!$B$3:$X34,ROWS(NA0c!$B$3:$X34),FALSE)),":",HLOOKUP(N$4,NA0c!$B$3:$X34,ROWS(NA0c!$B$3:$X34),FALSE))</f>
        <v>14730.57</v>
      </c>
      <c r="O30" s="187">
        <f>IF(ISBLANK(HLOOKUP(O$4,NA0c!$B$3:$X34,ROWS(NA0c!$B$3:$X34),FALSE)),":",HLOOKUP(O$4,NA0c!$B$3:$X34,ROWS(NA0c!$B$3:$X34),FALSE))</f>
        <v>15878.88</v>
      </c>
      <c r="P30" s="187">
        <f>IF(ISBLANK(HLOOKUP(P$4,NA0c!$B$3:$X34,ROWS(NA0c!$B$3:$X34),FALSE)),":",HLOOKUP(P$4,NA0c!$B$3:$X34,ROWS(NA0c!$B$3:$X34),FALSE))</f>
        <v>17374.98</v>
      </c>
      <c r="Q30" s="187">
        <f>IF(ISBLANK(HLOOKUP(Q$4,NA0c!$B$3:$X34,ROWS(NA0c!$B$3:$X34),FALSE)),":",HLOOKUP(Q$4,NA0c!$B$3:$X34,ROWS(NA0c!$B$3:$X34),FALSE))</f>
        <v>18822.02</v>
      </c>
      <c r="R30" s="187">
        <f>IF(ISBLANK(HLOOKUP(R$4,NA0c!$B$3:$X34,ROWS(NA0c!$B$3:$X34),FALSE)),":",HLOOKUP(R$4,NA0c!$B$3:$X34,ROWS(NA0c!$B$3:$X34),FALSE))</f>
        <v>18482.32</v>
      </c>
      <c r="S30" s="187">
        <f>IF(ISBLANK(HLOOKUP(S$4,NA0c!$B$3:$X34,ROWS(NA0c!$B$3:$X34),FALSE)),":",HLOOKUP(S$4,NA0c!$B$3:$X34,ROWS(NA0c!$B$3:$X34),FALSE))</f>
        <v>19117.740000000002</v>
      </c>
      <c r="T30" s="187">
        <f>IF(ISBLANK(HLOOKUP(T$4,NA0c!$B$3:$X34,ROWS(NA0c!$B$3:$X34),FALSE)),":",HLOOKUP(T$4,NA0c!$B$3:$X34,ROWS(NA0c!$B$3:$X34),FALSE))</f>
        <v>19547.14</v>
      </c>
      <c r="U30" s="187">
        <f>IF(ISBLANK(HLOOKUP(U$4,NA0c!$B$3:$X34,ROWS(NA0c!$B$3:$X34),FALSE)),":",HLOOKUP(U$4,NA0c!$B$3:$X34,ROWS(NA0c!$B$3:$X34),FALSE))</f>
        <v>19468.900000000001</v>
      </c>
      <c r="V30" s="187">
        <f>IF(ISBLANK(HLOOKUP(V$4,NA0c!$B$3:$X34,ROWS(NA0c!$B$3:$X34),FALSE)),":",HLOOKUP(V$4,NA0c!$B$3:$X34,ROWS(NA0c!$B$3:$X34),FALSE))</f>
        <v>18064.62</v>
      </c>
      <c r="W30" s="187">
        <f>IF(ISBLANK(HLOOKUP(W$4,NA0c!$B$3:$X34,ROWS(NA0c!$B$3:$X34),FALSE)),":",HLOOKUP(W$4,NA0c!$B$3:$X34,ROWS(NA0c!$B$3:$X34),FALSE))</f>
        <v>17393.68</v>
      </c>
      <c r="X30" s="187">
        <f>IF(ISBLANK(HLOOKUP(X$4,NA0c!$B$3:$X34,ROWS(NA0c!$B$3:$X34),FALSE)),":",HLOOKUP(X$4,NA0c!$B$3:$X34,ROWS(NA0c!$B$3:$X34),FALSE))</f>
        <v>17420.599999999999</v>
      </c>
    </row>
    <row r="31" spans="1:24" s="52" customFormat="1" ht="18.75" customHeight="1">
      <c r="A31" s="53"/>
      <c r="B31" s="58" t="s">
        <v>120</v>
      </c>
      <c r="C31" s="58" t="str">
        <f>VLOOKUP(B31,lookup!$B$2:$C$36,2,FALSE)</f>
        <v>Σύνολο της Οικονομίας</v>
      </c>
      <c r="D31" s="188">
        <f>D30</f>
        <v>7668.38</v>
      </c>
      <c r="E31" s="188">
        <f t="shared" ref="E31:X31" si="0">E30</f>
        <v>7966.01</v>
      </c>
      <c r="F31" s="188">
        <f t="shared" si="0"/>
        <v>8340.2099999999991</v>
      </c>
      <c r="G31" s="188">
        <f t="shared" si="0"/>
        <v>9030.76</v>
      </c>
      <c r="H31" s="188">
        <f t="shared" si="0"/>
        <v>9686.76</v>
      </c>
      <c r="I31" s="188">
        <f t="shared" si="0"/>
        <v>10541.58</v>
      </c>
      <c r="J31" s="188">
        <f t="shared" si="0"/>
        <v>11347.87</v>
      </c>
      <c r="K31" s="188">
        <f t="shared" si="0"/>
        <v>11806.42</v>
      </c>
      <c r="L31" s="188">
        <f t="shared" si="0"/>
        <v>12762.422</v>
      </c>
      <c r="M31" s="188">
        <f t="shared" si="0"/>
        <v>13766.99</v>
      </c>
      <c r="N31" s="188">
        <f t="shared" si="0"/>
        <v>14730.57</v>
      </c>
      <c r="O31" s="188">
        <f t="shared" si="0"/>
        <v>15878.88</v>
      </c>
      <c r="P31" s="188">
        <f t="shared" si="0"/>
        <v>17374.98</v>
      </c>
      <c r="Q31" s="188">
        <f t="shared" si="0"/>
        <v>18822.02</v>
      </c>
      <c r="R31" s="188">
        <f t="shared" si="0"/>
        <v>18482.32</v>
      </c>
      <c r="S31" s="188">
        <f t="shared" si="0"/>
        <v>19117.740000000002</v>
      </c>
      <c r="T31" s="188">
        <f t="shared" si="0"/>
        <v>19547.14</v>
      </c>
      <c r="U31" s="188">
        <f t="shared" si="0"/>
        <v>19468.900000000001</v>
      </c>
      <c r="V31" s="188">
        <f t="shared" si="0"/>
        <v>18064.62</v>
      </c>
      <c r="W31" s="188">
        <f t="shared" si="0"/>
        <v>17393.68</v>
      </c>
      <c r="X31" s="188">
        <f t="shared" si="0"/>
        <v>17420.599999999999</v>
      </c>
    </row>
    <row r="32" spans="1:24" s="52" customFormat="1" ht="12.75">
      <c r="A32" s="53"/>
      <c r="B32" s="55" t="str">
        <f>""</f>
        <v/>
      </c>
      <c r="C32" s="55" t="str">
        <f>""</f>
        <v/>
      </c>
      <c r="D32" s="186" t="str">
        <f>""</f>
        <v/>
      </c>
      <c r="E32" s="186" t="str">
        <f>""</f>
        <v/>
      </c>
      <c r="F32" s="186" t="str">
        <f>""</f>
        <v/>
      </c>
      <c r="G32" s="186" t="str">
        <f>""</f>
        <v/>
      </c>
      <c r="H32" s="186" t="str">
        <f>""</f>
        <v/>
      </c>
      <c r="I32" s="186" t="str">
        <f>""</f>
        <v/>
      </c>
      <c r="J32" s="186" t="str">
        <f>""</f>
        <v/>
      </c>
      <c r="K32" s="186" t="str">
        <f>""</f>
        <v/>
      </c>
      <c r="L32" s="186" t="str">
        <f>""</f>
        <v/>
      </c>
      <c r="M32" s="186" t="str">
        <f>""</f>
        <v/>
      </c>
      <c r="N32" s="186" t="str">
        <f>""</f>
        <v/>
      </c>
      <c r="O32" s="186" t="str">
        <f>""</f>
        <v/>
      </c>
      <c r="P32" s="186" t="str">
        <f>""</f>
        <v/>
      </c>
      <c r="Q32" s="186" t="str">
        <f>""</f>
        <v/>
      </c>
      <c r="R32" s="186" t="str">
        <f>""</f>
        <v/>
      </c>
      <c r="S32" s="186" t="str">
        <f>""</f>
        <v/>
      </c>
      <c r="T32" s="186" t="str">
        <f>""</f>
        <v/>
      </c>
      <c r="U32" s="186" t="str">
        <f>""</f>
        <v/>
      </c>
      <c r="V32" s="186" t="str">
        <f>""</f>
        <v/>
      </c>
      <c r="W32" s="186" t="str">
        <f>""</f>
        <v/>
      </c>
      <c r="X32" s="186" t="str">
        <f>""</f>
        <v/>
      </c>
    </row>
    <row r="33" spans="1:24" s="52" customFormat="1" ht="24.75" customHeight="1">
      <c r="A33" s="59"/>
      <c r="B33" s="60" t="s">
        <v>3</v>
      </c>
      <c r="C33" s="88" t="str">
        <f>VLOOKUP(B33,lookup!$B$2:$C$36,2,FALSE)</f>
        <v>Γεωργία, δασοκομία και αλιεία</v>
      </c>
      <c r="D33" s="189">
        <f>IF(SUM(D5)=0,":",SUM(D5))</f>
        <v>340.55</v>
      </c>
      <c r="E33" s="189">
        <f t="shared" ref="E33:X33" si="1">IF(SUM(E5)=0,":",SUM(E5))</f>
        <v>323.87</v>
      </c>
      <c r="F33" s="189">
        <f t="shared" si="1"/>
        <v>300.20999999999998</v>
      </c>
      <c r="G33" s="189">
        <f t="shared" si="1"/>
        <v>339.05</v>
      </c>
      <c r="H33" s="189">
        <f t="shared" si="1"/>
        <v>353.58</v>
      </c>
      <c r="I33" s="189">
        <f t="shared" si="1"/>
        <v>350.22</v>
      </c>
      <c r="J33" s="189">
        <f t="shared" si="1"/>
        <v>372.06</v>
      </c>
      <c r="K33" s="189">
        <f t="shared" si="1"/>
        <v>385.93</v>
      </c>
      <c r="L33" s="189">
        <f t="shared" si="1"/>
        <v>357.57</v>
      </c>
      <c r="M33" s="189">
        <f t="shared" si="1"/>
        <v>351.47</v>
      </c>
      <c r="N33" s="189">
        <f t="shared" si="1"/>
        <v>354.75</v>
      </c>
      <c r="O33" s="189">
        <f t="shared" si="1"/>
        <v>322.92</v>
      </c>
      <c r="P33" s="189">
        <f t="shared" si="1"/>
        <v>323.68</v>
      </c>
      <c r="Q33" s="189">
        <f t="shared" si="1"/>
        <v>369.18</v>
      </c>
      <c r="R33" s="189">
        <f t="shared" si="1"/>
        <v>375.43</v>
      </c>
      <c r="S33" s="189">
        <f t="shared" si="1"/>
        <v>408.67</v>
      </c>
      <c r="T33" s="189">
        <f t="shared" si="1"/>
        <v>444.54</v>
      </c>
      <c r="U33" s="189">
        <f t="shared" si="1"/>
        <v>439.91</v>
      </c>
      <c r="V33" s="189">
        <f t="shared" si="1"/>
        <v>414.39</v>
      </c>
      <c r="W33" s="189">
        <f t="shared" si="1"/>
        <v>369.3</v>
      </c>
      <c r="X33" s="189">
        <f t="shared" si="1"/>
        <v>378.9</v>
      </c>
    </row>
    <row r="34" spans="1:24" ht="24.75" customHeight="1">
      <c r="A34" s="59"/>
      <c r="B34" s="60" t="s">
        <v>66</v>
      </c>
      <c r="C34" s="88" t="str">
        <f>VLOOKUP(B34,lookup!$B$2:$C$36,2,FALSE)</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D34" s="189">
        <f>IF(SUM(D6:D9)=0,":",SUM(D6:D9))</f>
        <v>901.24</v>
      </c>
      <c r="E34" s="189">
        <f t="shared" ref="E34:X34" si="2">IF(SUM(E6:E9)=0,":",SUM(E6:E9))</f>
        <v>926.45</v>
      </c>
      <c r="F34" s="189">
        <f t="shared" si="2"/>
        <v>958.08</v>
      </c>
      <c r="G34" s="189">
        <f t="shared" si="2"/>
        <v>1018.21</v>
      </c>
      <c r="H34" s="189">
        <f t="shared" si="2"/>
        <v>1054.33</v>
      </c>
      <c r="I34" s="189">
        <f t="shared" si="2"/>
        <v>1101.56</v>
      </c>
      <c r="J34" s="189">
        <f t="shared" si="2"/>
        <v>1154.3499999999999</v>
      </c>
      <c r="K34" s="189">
        <f t="shared" si="2"/>
        <v>1203.1799999999998</v>
      </c>
      <c r="L34" s="189">
        <f t="shared" si="2"/>
        <v>1261.4499999999998</v>
      </c>
      <c r="M34" s="189">
        <f t="shared" si="2"/>
        <v>1339.82</v>
      </c>
      <c r="N34" s="189">
        <f t="shared" si="2"/>
        <v>1348.5200000000002</v>
      </c>
      <c r="O34" s="189">
        <f t="shared" si="2"/>
        <v>1344.8600000000001</v>
      </c>
      <c r="P34" s="189">
        <f t="shared" si="2"/>
        <v>1419.3899999999999</v>
      </c>
      <c r="Q34" s="189">
        <f t="shared" si="2"/>
        <v>1422.1599999999999</v>
      </c>
      <c r="R34" s="189">
        <f t="shared" si="2"/>
        <v>1439.24</v>
      </c>
      <c r="S34" s="189">
        <f t="shared" si="2"/>
        <v>1480.8000000000002</v>
      </c>
      <c r="T34" s="189">
        <f t="shared" si="2"/>
        <v>1475.97</v>
      </c>
      <c r="U34" s="189">
        <f t="shared" si="2"/>
        <v>1476.17</v>
      </c>
      <c r="V34" s="189">
        <f t="shared" si="2"/>
        <v>1347.64</v>
      </c>
      <c r="W34" s="189">
        <f t="shared" si="2"/>
        <v>1269.79</v>
      </c>
      <c r="X34" s="189">
        <f t="shared" si="2"/>
        <v>1246.71</v>
      </c>
    </row>
    <row r="35" spans="1:24" ht="24.75" customHeight="1">
      <c r="A35" s="59"/>
      <c r="B35" s="61" t="s">
        <v>5</v>
      </c>
      <c r="C35" s="88" t="str">
        <f>VLOOKUP(B35,lookup!$B$2:$C$36,2,FALSE)</f>
        <v>Μεταποιητικές βιομηχανίες</v>
      </c>
      <c r="D35" s="189">
        <f>IF(D7=0,":",D7)</f>
        <v>743.79</v>
      </c>
      <c r="E35" s="189">
        <f t="shared" ref="E35:X35" si="3">IF(E7=0,":",E7)</f>
        <v>761.58</v>
      </c>
      <c r="F35" s="189">
        <f t="shared" si="3"/>
        <v>789.9</v>
      </c>
      <c r="G35" s="189">
        <f t="shared" si="3"/>
        <v>819.12</v>
      </c>
      <c r="H35" s="189">
        <f t="shared" si="3"/>
        <v>850.11</v>
      </c>
      <c r="I35" s="189">
        <f t="shared" si="3"/>
        <v>873.91</v>
      </c>
      <c r="J35" s="189">
        <f t="shared" si="3"/>
        <v>895.68</v>
      </c>
      <c r="K35" s="189">
        <f t="shared" si="3"/>
        <v>927.91</v>
      </c>
      <c r="L35" s="189">
        <f t="shared" si="3"/>
        <v>952.37</v>
      </c>
      <c r="M35" s="189">
        <f t="shared" si="3"/>
        <v>1008.78</v>
      </c>
      <c r="N35" s="189">
        <f t="shared" si="3"/>
        <v>1019.77</v>
      </c>
      <c r="O35" s="189">
        <f t="shared" si="3"/>
        <v>992.91</v>
      </c>
      <c r="P35" s="189">
        <f t="shared" si="3"/>
        <v>1018.91</v>
      </c>
      <c r="Q35" s="189">
        <f t="shared" si="3"/>
        <v>1047.55</v>
      </c>
      <c r="R35" s="189">
        <f t="shared" si="3"/>
        <v>1014.85</v>
      </c>
      <c r="S35" s="189">
        <f t="shared" si="3"/>
        <v>1001.32</v>
      </c>
      <c r="T35" s="189">
        <f t="shared" si="3"/>
        <v>977.87</v>
      </c>
      <c r="U35" s="189">
        <f t="shared" si="3"/>
        <v>901.26</v>
      </c>
      <c r="V35" s="189">
        <f t="shared" si="3"/>
        <v>815.66</v>
      </c>
      <c r="W35" s="189">
        <f t="shared" si="3"/>
        <v>793.72</v>
      </c>
      <c r="X35" s="189">
        <f t="shared" si="3"/>
        <v>805.8</v>
      </c>
    </row>
    <row r="36" spans="1:24" ht="24.75" customHeight="1">
      <c r="A36" s="59"/>
      <c r="B36" s="61" t="s">
        <v>10</v>
      </c>
      <c r="C36" s="88" t="str">
        <f>VLOOKUP(B36,lookup!$B$2:$C$36,2,FALSE)</f>
        <v>Κατασκευές</v>
      </c>
      <c r="D36" s="189">
        <f>IF(SUM(D10)=0,":",SUM(D10))</f>
        <v>656.36</v>
      </c>
      <c r="E36" s="189">
        <f t="shared" ref="E36:X36" si="4">IF(SUM(E10)=0,":",SUM(E10))</f>
        <v>697.8</v>
      </c>
      <c r="F36" s="189">
        <f t="shared" si="4"/>
        <v>705.32</v>
      </c>
      <c r="G36" s="189">
        <f t="shared" si="4"/>
        <v>742.13</v>
      </c>
      <c r="H36" s="189">
        <f t="shared" si="4"/>
        <v>762.38</v>
      </c>
      <c r="I36" s="189">
        <f t="shared" si="4"/>
        <v>791.25</v>
      </c>
      <c r="J36" s="189">
        <f t="shared" si="4"/>
        <v>853.41</v>
      </c>
      <c r="K36" s="189">
        <f t="shared" si="4"/>
        <v>946.53</v>
      </c>
      <c r="L36" s="189">
        <f t="shared" si="4"/>
        <v>1073.69</v>
      </c>
      <c r="M36" s="189">
        <f t="shared" si="4"/>
        <v>1192.97</v>
      </c>
      <c r="N36" s="189">
        <f t="shared" si="4"/>
        <v>1333.32</v>
      </c>
      <c r="O36" s="189">
        <f t="shared" si="4"/>
        <v>1538.6</v>
      </c>
      <c r="P36" s="189">
        <f t="shared" si="4"/>
        <v>1801.03</v>
      </c>
      <c r="Q36" s="189">
        <f t="shared" si="4"/>
        <v>2003.97</v>
      </c>
      <c r="R36" s="189">
        <f t="shared" si="4"/>
        <v>1575.68</v>
      </c>
      <c r="S36" s="189">
        <f t="shared" si="4"/>
        <v>1406.48</v>
      </c>
      <c r="T36" s="189">
        <f t="shared" si="4"/>
        <v>1197.93</v>
      </c>
      <c r="U36" s="189">
        <f t="shared" si="4"/>
        <v>947.54</v>
      </c>
      <c r="V36" s="189">
        <f t="shared" si="4"/>
        <v>594.4</v>
      </c>
      <c r="W36" s="189">
        <f t="shared" si="4"/>
        <v>435.89</v>
      </c>
      <c r="X36" s="189">
        <f t="shared" si="4"/>
        <v>418.91</v>
      </c>
    </row>
    <row r="37" spans="1:24" ht="24.75" customHeight="1">
      <c r="A37" s="59"/>
      <c r="B37" s="61" t="s">
        <v>23</v>
      </c>
      <c r="C37" s="88" t="str">
        <f>VLOOKUP(B37,lookup!$B$2:$C$36,2,FALSE)</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D37" s="189">
        <f>IF(SUM(D11:D13)=0,":",SUM(D11:D13))</f>
        <v>2302.9700000000003</v>
      </c>
      <c r="E37" s="189">
        <f t="shared" ref="E37:X37" si="5">IF(SUM(E11:E13)=0,":",SUM(E11:E13))</f>
        <v>2308.83</v>
      </c>
      <c r="F37" s="189">
        <f t="shared" si="5"/>
        <v>2395.3999999999996</v>
      </c>
      <c r="G37" s="189">
        <f t="shared" si="5"/>
        <v>2632.8</v>
      </c>
      <c r="H37" s="189">
        <f t="shared" si="5"/>
        <v>2804.2</v>
      </c>
      <c r="I37" s="189">
        <f t="shared" si="5"/>
        <v>3047.1800000000003</v>
      </c>
      <c r="J37" s="189">
        <f t="shared" si="5"/>
        <v>3263.59</v>
      </c>
      <c r="K37" s="189">
        <f t="shared" si="5"/>
        <v>3231.66</v>
      </c>
      <c r="L37" s="189">
        <f t="shared" si="5"/>
        <v>3346.17</v>
      </c>
      <c r="M37" s="189">
        <f t="shared" si="5"/>
        <v>3595.47</v>
      </c>
      <c r="N37" s="189">
        <f t="shared" si="5"/>
        <v>3773.67</v>
      </c>
      <c r="O37" s="189">
        <f t="shared" si="5"/>
        <v>4042.16</v>
      </c>
      <c r="P37" s="189">
        <f t="shared" si="5"/>
        <v>4328.51</v>
      </c>
      <c r="Q37" s="189">
        <f t="shared" si="5"/>
        <v>4585.0199999999995</v>
      </c>
      <c r="R37" s="189">
        <f t="shared" si="5"/>
        <v>4497.4400000000005</v>
      </c>
      <c r="S37" s="189">
        <f t="shared" si="5"/>
        <v>4693.9400000000005</v>
      </c>
      <c r="T37" s="189">
        <f t="shared" si="5"/>
        <v>4742.7000000000007</v>
      </c>
      <c r="U37" s="189">
        <f t="shared" si="5"/>
        <v>4698.07</v>
      </c>
      <c r="V37" s="189">
        <f t="shared" si="5"/>
        <v>4519.78</v>
      </c>
      <c r="W37" s="189">
        <f t="shared" si="5"/>
        <v>4480.41</v>
      </c>
      <c r="X37" s="189">
        <f t="shared" si="5"/>
        <v>4555.3200000000006</v>
      </c>
    </row>
    <row r="38" spans="1:24" ht="24.75" customHeight="1">
      <c r="A38" s="60"/>
      <c r="B38" s="61" t="s">
        <v>15</v>
      </c>
      <c r="C38" s="88" t="str">
        <f>VLOOKUP(B38,lookup!$B$2:$C$36,2,FALSE)</f>
        <v>Ενημέρωση και επικοινωνία</v>
      </c>
      <c r="D38" s="189">
        <f>IF(SUM(D14)=0,":",SUM(D14))</f>
        <v>191.38</v>
      </c>
      <c r="E38" s="189">
        <f t="shared" ref="E38:X40" si="6">IF(SUM(E14)=0,":",SUM(E14))</f>
        <v>222.39</v>
      </c>
      <c r="F38" s="189">
        <f t="shared" si="6"/>
        <v>252.41</v>
      </c>
      <c r="G38" s="189">
        <f t="shared" si="6"/>
        <v>306.47000000000003</v>
      </c>
      <c r="H38" s="189">
        <f t="shared" si="6"/>
        <v>370.05</v>
      </c>
      <c r="I38" s="189">
        <f t="shared" si="6"/>
        <v>418.08</v>
      </c>
      <c r="J38" s="189">
        <f t="shared" si="6"/>
        <v>483.59</v>
      </c>
      <c r="K38" s="189">
        <f t="shared" si="6"/>
        <v>487.77</v>
      </c>
      <c r="L38" s="189">
        <f t="shared" si="6"/>
        <v>493.32</v>
      </c>
      <c r="M38" s="189">
        <f t="shared" si="6"/>
        <v>537.89</v>
      </c>
      <c r="N38" s="189">
        <f t="shared" si="6"/>
        <v>552.08000000000004</v>
      </c>
      <c r="O38" s="189">
        <f t="shared" si="6"/>
        <v>519.9</v>
      </c>
      <c r="P38" s="189">
        <f t="shared" si="6"/>
        <v>576.29</v>
      </c>
      <c r="Q38" s="189">
        <f t="shared" si="6"/>
        <v>613.86</v>
      </c>
      <c r="R38" s="189">
        <f t="shared" si="6"/>
        <v>615.6</v>
      </c>
      <c r="S38" s="189">
        <f t="shared" si="6"/>
        <v>677.99</v>
      </c>
      <c r="T38" s="189">
        <f t="shared" si="6"/>
        <v>710.08</v>
      </c>
      <c r="U38" s="189">
        <f t="shared" si="6"/>
        <v>725.64</v>
      </c>
      <c r="V38" s="189">
        <f t="shared" si="6"/>
        <v>779.73</v>
      </c>
      <c r="W38" s="189">
        <f t="shared" si="6"/>
        <v>739.22</v>
      </c>
      <c r="X38" s="189">
        <f t="shared" si="6"/>
        <v>751.79</v>
      </c>
    </row>
    <row r="39" spans="1:24" ht="24.75" customHeight="1">
      <c r="A39" s="62"/>
      <c r="B39" s="61" t="s">
        <v>16</v>
      </c>
      <c r="C39" s="88" t="str">
        <f>VLOOKUP(B39,lookup!$B$2:$C$36,2,FALSE)</f>
        <v>Χρηματοπιστωτικές και ασφαλιστικές δραστηριότητες</v>
      </c>
      <c r="D39" s="189">
        <f>IF(SUM(D15)=0,":",SUM(D15))</f>
        <v>315.61</v>
      </c>
      <c r="E39" s="189">
        <f t="shared" si="6"/>
        <v>354.89</v>
      </c>
      <c r="F39" s="189">
        <f t="shared" si="6"/>
        <v>408.82</v>
      </c>
      <c r="G39" s="189">
        <f t="shared" si="6"/>
        <v>465.9</v>
      </c>
      <c r="H39" s="189">
        <f t="shared" si="6"/>
        <v>605.26</v>
      </c>
      <c r="I39" s="189">
        <f t="shared" si="6"/>
        <v>644.15</v>
      </c>
      <c r="J39" s="189">
        <f t="shared" si="6"/>
        <v>652.69000000000005</v>
      </c>
      <c r="K39" s="189">
        <f t="shared" si="6"/>
        <v>603.85</v>
      </c>
      <c r="L39" s="189">
        <f t="shared" si="6"/>
        <v>624.55999999999995</v>
      </c>
      <c r="M39" s="189">
        <f t="shared" si="6"/>
        <v>706.08</v>
      </c>
      <c r="N39" s="189">
        <f t="shared" si="6"/>
        <v>796.74</v>
      </c>
      <c r="O39" s="189">
        <f t="shared" si="6"/>
        <v>949.31</v>
      </c>
      <c r="P39" s="189">
        <f t="shared" si="6"/>
        <v>1107.4100000000001</v>
      </c>
      <c r="Q39" s="189">
        <f t="shared" si="6"/>
        <v>1132.8599999999999</v>
      </c>
      <c r="R39" s="189">
        <f t="shared" si="6"/>
        <v>1224.76</v>
      </c>
      <c r="S39" s="189">
        <f t="shared" si="6"/>
        <v>1290.3800000000001</v>
      </c>
      <c r="T39" s="189">
        <f t="shared" si="6"/>
        <v>1421.47</v>
      </c>
      <c r="U39" s="189">
        <f t="shared" si="6"/>
        <v>1533.01</v>
      </c>
      <c r="V39" s="189">
        <f t="shared" si="6"/>
        <v>1598.05</v>
      </c>
      <c r="W39" s="189">
        <f t="shared" si="6"/>
        <v>1485.21</v>
      </c>
      <c r="X39" s="189">
        <f t="shared" si="6"/>
        <v>1491.2</v>
      </c>
    </row>
    <row r="40" spans="1:24" ht="24.75" customHeight="1">
      <c r="A40" s="62"/>
      <c r="B40" s="61" t="s">
        <v>17</v>
      </c>
      <c r="C40" s="88" t="str">
        <f>VLOOKUP(B40,lookup!$B$2:$C$36,2,FALSE)</f>
        <v>Διαχείριση ακίνητης περιουσίας</v>
      </c>
      <c r="D40" s="189">
        <f>IF(SUM(D16)=0,":",SUM(D16))</f>
        <v>542.84</v>
      </c>
      <c r="E40" s="189">
        <f t="shared" si="6"/>
        <v>587.61</v>
      </c>
      <c r="F40" s="189">
        <f t="shared" si="6"/>
        <v>629.84</v>
      </c>
      <c r="G40" s="189">
        <f t="shared" si="6"/>
        <v>681.89</v>
      </c>
      <c r="H40" s="189">
        <f t="shared" si="6"/>
        <v>718.11</v>
      </c>
      <c r="I40" s="189">
        <f t="shared" si="6"/>
        <v>770</v>
      </c>
      <c r="J40" s="189">
        <f t="shared" si="6"/>
        <v>815.91</v>
      </c>
      <c r="K40" s="189">
        <f t="shared" si="6"/>
        <v>885.97</v>
      </c>
      <c r="L40" s="189">
        <f t="shared" si="6"/>
        <v>987.22</v>
      </c>
      <c r="M40" s="189">
        <f t="shared" si="6"/>
        <v>1123.96</v>
      </c>
      <c r="N40" s="189">
        <f t="shared" si="6"/>
        <v>1286.3499999999999</v>
      </c>
      <c r="O40" s="189">
        <f t="shared" si="6"/>
        <v>1434.56</v>
      </c>
      <c r="P40" s="189">
        <f t="shared" si="6"/>
        <v>1572.05</v>
      </c>
      <c r="Q40" s="189">
        <f t="shared" si="6"/>
        <v>1724.05</v>
      </c>
      <c r="R40" s="189">
        <f t="shared" si="6"/>
        <v>1918.36</v>
      </c>
      <c r="S40" s="189">
        <f t="shared" si="6"/>
        <v>2027.88</v>
      </c>
      <c r="T40" s="189">
        <f t="shared" si="6"/>
        <v>2075.0500000000002</v>
      </c>
      <c r="U40" s="189">
        <f t="shared" si="6"/>
        <v>2096.0300000000002</v>
      </c>
      <c r="V40" s="189">
        <f t="shared" si="6"/>
        <v>1914.91</v>
      </c>
      <c r="W40" s="189">
        <f t="shared" si="6"/>
        <v>1793.97</v>
      </c>
      <c r="X40" s="189">
        <f t="shared" si="6"/>
        <v>1768.4</v>
      </c>
    </row>
    <row r="41" spans="1:24" ht="24.75" customHeight="1">
      <c r="A41" s="62"/>
      <c r="B41" s="61" t="s">
        <v>67</v>
      </c>
      <c r="C41" s="88" t="str">
        <f>VLOOKUP(B41,lookup!$B$2:$C$36,2,FALSE)</f>
        <v xml:space="preserve">"Επαγγελματικές, επιστημονικές και τεχνικές δραστηριότητες" "Διοικητικές και υποστηρικτικές δραστηριότητες" </v>
      </c>
      <c r="D41" s="189">
        <f>IF(SUM(D17:D18)=0,":",SUM(D17:D18))</f>
        <v>402.38</v>
      </c>
      <c r="E41" s="189">
        <f t="shared" ref="E41:X41" si="7">IF(SUM(E17:E18)=0,":",SUM(E17:E18))</f>
        <v>432.96000000000004</v>
      </c>
      <c r="F41" s="189">
        <f t="shared" si="7"/>
        <v>465.21999999999997</v>
      </c>
      <c r="G41" s="189">
        <f t="shared" si="7"/>
        <v>516.78</v>
      </c>
      <c r="H41" s="189">
        <f t="shared" si="7"/>
        <v>560.23</v>
      </c>
      <c r="I41" s="189">
        <f t="shared" si="7"/>
        <v>625.41000000000008</v>
      </c>
      <c r="J41" s="189">
        <f t="shared" si="7"/>
        <v>729.41</v>
      </c>
      <c r="K41" s="189">
        <f t="shared" si="7"/>
        <v>764.31999999999994</v>
      </c>
      <c r="L41" s="189">
        <f t="shared" si="7"/>
        <v>783.28</v>
      </c>
      <c r="M41" s="189">
        <f t="shared" si="7"/>
        <v>801.89</v>
      </c>
      <c r="N41" s="189">
        <f t="shared" si="7"/>
        <v>856.75</v>
      </c>
      <c r="O41" s="189">
        <f t="shared" si="7"/>
        <v>939.23</v>
      </c>
      <c r="P41" s="189">
        <f t="shared" si="7"/>
        <v>1047.47</v>
      </c>
      <c r="Q41" s="189">
        <f t="shared" si="7"/>
        <v>1160.78</v>
      </c>
      <c r="R41" s="189">
        <f t="shared" si="7"/>
        <v>1128.5</v>
      </c>
      <c r="S41" s="189">
        <f t="shared" si="7"/>
        <v>1266.48</v>
      </c>
      <c r="T41" s="189">
        <f t="shared" si="7"/>
        <v>1428</v>
      </c>
      <c r="U41" s="189">
        <f t="shared" si="7"/>
        <v>1485.36</v>
      </c>
      <c r="V41" s="189">
        <f t="shared" si="7"/>
        <v>1372.52</v>
      </c>
      <c r="W41" s="189">
        <f t="shared" si="7"/>
        <v>1387.3</v>
      </c>
      <c r="X41" s="189">
        <f t="shared" si="7"/>
        <v>1419.9099999999999</v>
      </c>
    </row>
    <row r="42" spans="1:24" ht="24.75" customHeight="1">
      <c r="A42" s="62"/>
      <c r="B42" s="61" t="s">
        <v>68</v>
      </c>
      <c r="C42" s="88" t="str">
        <f>VLOOKUP(B42,lookup!$B$2:$C$36,2,FALSE)</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D42" s="189">
        <f>IF(SUM(D19:D21)=0,":",SUM(D19:D21))</f>
        <v>1158.95</v>
      </c>
      <c r="E42" s="189">
        <f t="shared" ref="E42:X42" si="8">IF(SUM(E19:E21)=0,":",SUM(E19:E21))</f>
        <v>1242.08</v>
      </c>
      <c r="F42" s="189">
        <f t="shared" si="8"/>
        <v>1355.8700000000001</v>
      </c>
      <c r="G42" s="189">
        <f t="shared" si="8"/>
        <v>1449.7399999999998</v>
      </c>
      <c r="H42" s="189">
        <f t="shared" si="8"/>
        <v>1553.8999999999999</v>
      </c>
      <c r="I42" s="189">
        <f t="shared" si="8"/>
        <v>1687.92</v>
      </c>
      <c r="J42" s="189">
        <f t="shared" si="8"/>
        <v>1779.68</v>
      </c>
      <c r="K42" s="189">
        <f t="shared" si="8"/>
        <v>1921.43</v>
      </c>
      <c r="L42" s="189">
        <f t="shared" si="8"/>
        <v>2267.5699999999997</v>
      </c>
      <c r="M42" s="189">
        <f t="shared" si="8"/>
        <v>2411.7200000000003</v>
      </c>
      <c r="N42" s="189">
        <f t="shared" si="8"/>
        <v>2561.65</v>
      </c>
      <c r="O42" s="189">
        <f t="shared" si="8"/>
        <v>2725.02</v>
      </c>
      <c r="P42" s="189">
        <f t="shared" si="8"/>
        <v>2840.96</v>
      </c>
      <c r="Q42" s="189">
        <f t="shared" si="8"/>
        <v>3153.11</v>
      </c>
      <c r="R42" s="189">
        <f t="shared" si="8"/>
        <v>3372.76</v>
      </c>
      <c r="S42" s="189">
        <f t="shared" si="8"/>
        <v>3466.37</v>
      </c>
      <c r="T42" s="189">
        <f t="shared" si="8"/>
        <v>3681.27</v>
      </c>
      <c r="U42" s="189">
        <f t="shared" si="8"/>
        <v>3680.62</v>
      </c>
      <c r="V42" s="189">
        <f t="shared" si="8"/>
        <v>3404.75</v>
      </c>
      <c r="W42" s="189">
        <f t="shared" si="8"/>
        <v>3232.13</v>
      </c>
      <c r="X42" s="189">
        <f t="shared" si="8"/>
        <v>3211.45</v>
      </c>
    </row>
    <row r="43" spans="1:24" ht="24.75" customHeight="1">
      <c r="A43" s="62"/>
      <c r="B43" s="61" t="s">
        <v>69</v>
      </c>
      <c r="C43" s="88" t="str">
        <f>VLOOKUP(B43,lookup!$B$2:$C$36,2,FALSE)</f>
        <v xml:space="preserve">"Τέχνες, διασκέδαση και ψυχαγωγία" "Άλλες δραστηριότητες παροχής υπηρεσιών"  "Δραστηριότητες νοικοκυριών ως εργοδοτών" </v>
      </c>
      <c r="D43" s="189">
        <f>IF(SUM(D22:D24)=0,":",SUM(D22:D24))</f>
        <v>240.06</v>
      </c>
      <c r="E43" s="189">
        <f t="shared" ref="E43:X43" si="9">IF(SUM(E22:E24)=0,":",SUM(E22:E24))</f>
        <v>266.85999999999996</v>
      </c>
      <c r="F43" s="189">
        <f t="shared" si="9"/>
        <v>298.51</v>
      </c>
      <c r="G43" s="189">
        <f t="shared" si="9"/>
        <v>301.81</v>
      </c>
      <c r="H43" s="189">
        <f t="shared" si="9"/>
        <v>308.08999999999997</v>
      </c>
      <c r="I43" s="189">
        <f t="shared" si="9"/>
        <v>344.48</v>
      </c>
      <c r="J43" s="189">
        <f t="shared" si="9"/>
        <v>376.35</v>
      </c>
      <c r="K43" s="189">
        <f t="shared" si="9"/>
        <v>398.18</v>
      </c>
      <c r="L43" s="189">
        <f t="shared" si="9"/>
        <v>426.67999999999995</v>
      </c>
      <c r="M43" s="189">
        <f t="shared" si="9"/>
        <v>457.3</v>
      </c>
      <c r="N43" s="189">
        <f t="shared" si="9"/>
        <v>486.39</v>
      </c>
      <c r="O43" s="189">
        <f t="shared" si="9"/>
        <v>517.61</v>
      </c>
      <c r="P43" s="189">
        <f t="shared" si="9"/>
        <v>553.77</v>
      </c>
      <c r="Q43" s="189">
        <f t="shared" si="9"/>
        <v>645.88</v>
      </c>
      <c r="R43" s="189">
        <f t="shared" si="9"/>
        <v>657.89</v>
      </c>
      <c r="S43" s="189">
        <f t="shared" si="9"/>
        <v>698.65000000000009</v>
      </c>
      <c r="T43" s="189">
        <f t="shared" si="9"/>
        <v>773.16</v>
      </c>
      <c r="U43" s="189">
        <f t="shared" si="9"/>
        <v>752.5</v>
      </c>
      <c r="V43" s="189">
        <f t="shared" si="9"/>
        <v>678.76</v>
      </c>
      <c r="W43" s="189">
        <f t="shared" si="9"/>
        <v>654.07000000000005</v>
      </c>
      <c r="X43" s="189">
        <f t="shared" si="9"/>
        <v>637.06999999999994</v>
      </c>
    </row>
    <row r="44" spans="1:24" ht="12.75">
      <c r="B44" s="55" t="str">
        <f>""</f>
        <v/>
      </c>
      <c r="C44" s="88"/>
      <c r="D44" s="55" t="str">
        <f>""</f>
        <v/>
      </c>
      <c r="E44" s="55" t="str">
        <f>""</f>
        <v/>
      </c>
      <c r="F44" s="55" t="str">
        <f>""</f>
        <v/>
      </c>
      <c r="G44" s="55" t="str">
        <f>""</f>
        <v/>
      </c>
      <c r="H44" s="55" t="str">
        <f>""</f>
        <v/>
      </c>
      <c r="I44" s="55" t="str">
        <f>""</f>
        <v/>
      </c>
      <c r="J44" s="55" t="str">
        <f>""</f>
        <v/>
      </c>
      <c r="K44" s="55" t="str">
        <f>""</f>
        <v/>
      </c>
      <c r="L44" s="55" t="str">
        <f>""</f>
        <v/>
      </c>
      <c r="M44" s="55" t="str">
        <f>""</f>
        <v/>
      </c>
      <c r="N44" s="55" t="str">
        <f>""</f>
        <v/>
      </c>
      <c r="O44" s="55" t="str">
        <f>""</f>
        <v/>
      </c>
      <c r="P44" s="55" t="str">
        <f>""</f>
        <v/>
      </c>
      <c r="Q44" s="55" t="str">
        <f>""</f>
        <v/>
      </c>
      <c r="R44" s="55" t="str">
        <f>""</f>
        <v/>
      </c>
      <c r="S44" s="55" t="str">
        <f>""</f>
        <v/>
      </c>
      <c r="T44" s="55" t="str">
        <f>""</f>
        <v/>
      </c>
      <c r="U44" s="55" t="str">
        <f>""</f>
        <v/>
      </c>
      <c r="V44" s="55" t="str">
        <f>""</f>
        <v/>
      </c>
      <c r="W44" s="55" t="str">
        <f>""</f>
        <v/>
      </c>
      <c r="X44" s="55" t="str">
        <f>""</f>
        <v/>
      </c>
    </row>
    <row r="45" spans="1:24" ht="24.75" customHeight="1">
      <c r="A45" s="63"/>
      <c r="B45" s="61" t="s">
        <v>140</v>
      </c>
      <c r="C45" s="88" t="str">
        <f>VLOOKUP(B45,lookup!$B$2:$C$36,2,FALSE)</f>
        <v>Πρωτογενής Τομέας</v>
      </c>
      <c r="D45" s="189">
        <f>IF(SUM(D5:D6)=0,":",SUM(D5:D6))</f>
        <v>359.18</v>
      </c>
      <c r="E45" s="189">
        <f t="shared" ref="E45:X45" si="10">IF(SUM(E5:E6)=0,":",SUM(E5:E6))</f>
        <v>342.8</v>
      </c>
      <c r="F45" s="189">
        <f t="shared" si="10"/>
        <v>318.34999999999997</v>
      </c>
      <c r="G45" s="189">
        <f t="shared" si="10"/>
        <v>362.3</v>
      </c>
      <c r="H45" s="189">
        <f t="shared" si="10"/>
        <v>378.15999999999997</v>
      </c>
      <c r="I45" s="189">
        <f t="shared" si="10"/>
        <v>377.78000000000003</v>
      </c>
      <c r="J45" s="189">
        <f t="shared" si="10"/>
        <v>397.52</v>
      </c>
      <c r="K45" s="189">
        <f t="shared" si="10"/>
        <v>415.32</v>
      </c>
      <c r="L45" s="189">
        <f t="shared" si="10"/>
        <v>391.87</v>
      </c>
      <c r="M45" s="189">
        <f t="shared" si="10"/>
        <v>392.18</v>
      </c>
      <c r="N45" s="189">
        <f t="shared" si="10"/>
        <v>398.13</v>
      </c>
      <c r="O45" s="189">
        <f t="shared" si="10"/>
        <v>367.95000000000005</v>
      </c>
      <c r="P45" s="189">
        <f t="shared" si="10"/>
        <v>373.3</v>
      </c>
      <c r="Q45" s="189">
        <f t="shared" si="10"/>
        <v>431.25</v>
      </c>
      <c r="R45" s="189">
        <f t="shared" si="10"/>
        <v>422.14</v>
      </c>
      <c r="S45" s="189">
        <f t="shared" si="10"/>
        <v>455.23</v>
      </c>
      <c r="T45" s="189">
        <f t="shared" si="10"/>
        <v>486.6</v>
      </c>
      <c r="U45" s="189">
        <f t="shared" si="10"/>
        <v>463.40000000000003</v>
      </c>
      <c r="V45" s="189">
        <f t="shared" si="10"/>
        <v>432.9</v>
      </c>
      <c r="W45" s="189">
        <f t="shared" si="10"/>
        <v>386.65000000000003</v>
      </c>
      <c r="X45" s="189">
        <f t="shared" si="10"/>
        <v>396.78</v>
      </c>
    </row>
    <row r="46" spans="1:24" s="66" customFormat="1" ht="24.75" customHeight="1">
      <c r="A46" s="64"/>
      <c r="B46" s="60" t="s">
        <v>141</v>
      </c>
      <c r="C46" s="88" t="str">
        <f>VLOOKUP(B46,lookup!$B$2:$C$36,2,FALSE)</f>
        <v>Δευτερογενής Τομέας</v>
      </c>
      <c r="D46" s="189">
        <f>IF(SUM(D7:D10)=0,":",SUM(D7:D10))</f>
        <v>1538.97</v>
      </c>
      <c r="E46" s="189">
        <f t="shared" ref="E46:X46" si="11">IF(SUM(E7:E10)=0,":",SUM(E7:E10))</f>
        <v>1605.3200000000002</v>
      </c>
      <c r="F46" s="189">
        <f t="shared" si="11"/>
        <v>1645.26</v>
      </c>
      <c r="G46" s="189">
        <f t="shared" si="11"/>
        <v>1737.0900000000001</v>
      </c>
      <c r="H46" s="189">
        <f t="shared" si="11"/>
        <v>1792.13</v>
      </c>
      <c r="I46" s="189">
        <f t="shared" si="11"/>
        <v>1865.25</v>
      </c>
      <c r="J46" s="189">
        <f t="shared" si="11"/>
        <v>1982.2999999999997</v>
      </c>
      <c r="K46" s="189">
        <f t="shared" si="11"/>
        <v>2120.3199999999997</v>
      </c>
      <c r="L46" s="189">
        <f t="shared" si="11"/>
        <v>2300.84</v>
      </c>
      <c r="M46" s="189">
        <f t="shared" si="11"/>
        <v>2492.08</v>
      </c>
      <c r="N46" s="189">
        <f t="shared" si="11"/>
        <v>2638.46</v>
      </c>
      <c r="O46" s="189">
        <f t="shared" si="11"/>
        <v>2838.43</v>
      </c>
      <c r="P46" s="189">
        <f t="shared" si="11"/>
        <v>3170.8</v>
      </c>
      <c r="Q46" s="189">
        <f t="shared" si="11"/>
        <v>3364.06</v>
      </c>
      <c r="R46" s="189">
        <f t="shared" si="11"/>
        <v>2968.21</v>
      </c>
      <c r="S46" s="189">
        <f t="shared" si="11"/>
        <v>2840.7200000000003</v>
      </c>
      <c r="T46" s="189">
        <f t="shared" si="11"/>
        <v>2631.84</v>
      </c>
      <c r="U46" s="189">
        <f t="shared" si="11"/>
        <v>2400.2200000000003</v>
      </c>
      <c r="V46" s="189">
        <f t="shared" si="11"/>
        <v>1923.5300000000002</v>
      </c>
      <c r="W46" s="189">
        <f t="shared" si="11"/>
        <v>1688.33</v>
      </c>
      <c r="X46" s="189">
        <f t="shared" si="11"/>
        <v>1647.74</v>
      </c>
    </row>
    <row r="47" spans="1:24" s="66" customFormat="1" ht="24.75" customHeight="1">
      <c r="A47" s="64"/>
      <c r="B47" s="61" t="s">
        <v>142</v>
      </c>
      <c r="C47" s="88" t="str">
        <f>VLOOKUP(B47,lookup!$B$2:$C$36,2,FALSE)</f>
        <v>Τριτογενής Τομέας</v>
      </c>
      <c r="D47" s="189">
        <f>IF(SUM(D11:D24)=0,":",SUM(D11:D24))</f>
        <v>5154.1900000000005</v>
      </c>
      <c r="E47" s="189">
        <f t="shared" ref="E47:X47" si="12">IF(SUM(E11:E24)=0,":",SUM(E11:E24))</f>
        <v>5415.62</v>
      </c>
      <c r="F47" s="189">
        <f t="shared" si="12"/>
        <v>5806.0699999999988</v>
      </c>
      <c r="G47" s="189">
        <f t="shared" si="12"/>
        <v>6355.39</v>
      </c>
      <c r="H47" s="189">
        <f t="shared" si="12"/>
        <v>6919.8399999999992</v>
      </c>
      <c r="I47" s="189">
        <f t="shared" si="12"/>
        <v>7537.2199999999993</v>
      </c>
      <c r="J47" s="189">
        <f t="shared" si="12"/>
        <v>8101.2200000000012</v>
      </c>
      <c r="K47" s="189">
        <f t="shared" si="12"/>
        <v>8293.18</v>
      </c>
      <c r="L47" s="189">
        <f t="shared" si="12"/>
        <v>8928.7999999999993</v>
      </c>
      <c r="M47" s="189">
        <f t="shared" si="12"/>
        <v>9634.3099999999977</v>
      </c>
      <c r="N47" s="189">
        <f t="shared" si="12"/>
        <v>10313.630000000001</v>
      </c>
      <c r="O47" s="189">
        <f t="shared" si="12"/>
        <v>11127.79</v>
      </c>
      <c r="P47" s="189">
        <f t="shared" si="12"/>
        <v>12026.46</v>
      </c>
      <c r="Q47" s="189">
        <f t="shared" si="12"/>
        <v>13015.56</v>
      </c>
      <c r="R47" s="189">
        <f t="shared" si="12"/>
        <v>13415.310000000001</v>
      </c>
      <c r="S47" s="189">
        <f t="shared" si="12"/>
        <v>14121.690000000002</v>
      </c>
      <c r="T47" s="189">
        <f t="shared" si="12"/>
        <v>14831.73</v>
      </c>
      <c r="U47" s="189">
        <f t="shared" si="12"/>
        <v>14971.23</v>
      </c>
      <c r="V47" s="189">
        <f t="shared" si="12"/>
        <v>14268.5</v>
      </c>
      <c r="W47" s="189">
        <f t="shared" si="12"/>
        <v>13772.310000000001</v>
      </c>
      <c r="X47" s="189">
        <f t="shared" si="12"/>
        <v>13835.14</v>
      </c>
    </row>
    <row r="48" spans="1:24" s="66" customFormat="1" ht="19.5" customHeight="1">
      <c r="A48" s="64"/>
      <c r="B48" s="64"/>
      <c r="C48" s="68"/>
      <c r="D48" s="68"/>
      <c r="E48" s="68"/>
      <c r="F48" s="68"/>
      <c r="G48" s="68"/>
      <c r="H48" s="68"/>
      <c r="I48" s="68"/>
      <c r="J48" s="68"/>
      <c r="K48" s="68"/>
      <c r="L48" s="68"/>
      <c r="M48" s="68"/>
      <c r="N48" s="68"/>
      <c r="O48" s="68"/>
      <c r="P48" s="69"/>
      <c r="Q48" s="69"/>
      <c r="R48" s="69"/>
      <c r="S48" s="67"/>
    </row>
    <row r="49" spans="1:24" s="64" customFormat="1" ht="28.5" customHeight="1">
      <c r="C49" s="70"/>
      <c r="D49" s="71"/>
      <c r="E49" s="71"/>
      <c r="F49" s="71"/>
      <c r="G49" s="71"/>
      <c r="H49" s="71"/>
      <c r="I49" s="71"/>
      <c r="J49" s="71"/>
      <c r="K49" s="71"/>
      <c r="L49" s="71"/>
      <c r="M49" s="71"/>
      <c r="N49" s="71"/>
      <c r="O49" s="71"/>
      <c r="P49" s="70"/>
      <c r="Q49" s="71"/>
      <c r="R49" s="71"/>
      <c r="S49" s="71"/>
      <c r="T49" s="71"/>
      <c r="U49" s="71"/>
      <c r="V49" s="71"/>
      <c r="W49" s="71"/>
      <c r="X49" s="71"/>
    </row>
    <row r="50" spans="1:24" s="66" customFormat="1" ht="28.5" customHeight="1">
      <c r="A50" s="64"/>
      <c r="B50" s="182"/>
      <c r="C50" s="182"/>
      <c r="D50" s="65"/>
      <c r="E50" s="65"/>
      <c r="F50" s="65"/>
      <c r="G50" s="65"/>
      <c r="H50" s="65"/>
      <c r="I50" s="65"/>
      <c r="J50" s="65"/>
      <c r="K50" s="65"/>
      <c r="L50" s="65"/>
      <c r="M50" s="65"/>
      <c r="N50" s="65"/>
      <c r="O50" s="65"/>
      <c r="P50" s="65"/>
      <c r="Q50" s="65"/>
      <c r="R50" s="65"/>
      <c r="S50" s="42"/>
    </row>
    <row r="51" spans="1:24" s="66" customFormat="1" ht="19.5" customHeight="1">
      <c r="A51" s="64"/>
      <c r="B51" s="65"/>
      <c r="C51" s="65"/>
      <c r="D51" s="65"/>
      <c r="E51" s="65"/>
      <c r="F51" s="65"/>
      <c r="G51" s="65"/>
      <c r="H51" s="65"/>
      <c r="I51" s="65"/>
      <c r="J51" s="65"/>
      <c r="K51" s="65"/>
      <c r="L51" s="65"/>
      <c r="M51" s="65"/>
      <c r="N51" s="65"/>
      <c r="O51" s="65"/>
      <c r="P51" s="64"/>
      <c r="Q51" s="64"/>
      <c r="R51" s="64"/>
      <c r="S51" s="42"/>
    </row>
    <row r="52" spans="1:24" s="66" customFormat="1" ht="28.5" customHeight="1">
      <c r="A52" s="64"/>
      <c r="B52" s="73"/>
      <c r="C52" s="73"/>
      <c r="D52" s="65"/>
      <c r="E52" s="65"/>
      <c r="F52" s="65"/>
      <c r="G52" s="65"/>
      <c r="H52" s="65"/>
      <c r="I52" s="65"/>
      <c r="J52" s="65"/>
      <c r="K52" s="65"/>
      <c r="L52" s="65"/>
      <c r="M52" s="65"/>
      <c r="N52" s="65"/>
      <c r="O52" s="65"/>
      <c r="P52" s="64"/>
      <c r="Q52" s="64"/>
      <c r="R52" s="64"/>
      <c r="S52" s="42"/>
    </row>
    <row r="53" spans="1:24" s="66" customFormat="1" ht="21.75" customHeight="1">
      <c r="C53" s="74"/>
    </row>
    <row r="54" spans="1:24" s="52" customFormat="1" ht="21.75" customHeight="1"/>
    <row r="55" spans="1:24" s="52" customFormat="1" ht="19.5" customHeight="1"/>
    <row r="56" spans="1:24" ht="22.5" customHeight="1">
      <c r="R56" s="42"/>
    </row>
    <row r="57" spans="1:24" ht="24.75" customHeight="1">
      <c r="R57" s="42"/>
    </row>
    <row r="58" spans="1:24" s="52" customFormat="1" ht="22.5" customHeight="1"/>
    <row r="59" spans="1:24" s="52" customFormat="1" ht="15" customHeight="1"/>
    <row r="60" spans="1:24" s="52" customFormat="1" ht="15" customHeight="1"/>
    <row r="61" spans="1:24" ht="24" customHeight="1">
      <c r="R61" s="42"/>
    </row>
    <row r="62" spans="1:24" ht="22.5" customHeight="1">
      <c r="R62" s="42"/>
    </row>
    <row r="63" spans="1:24" ht="22.5" customHeight="1">
      <c r="R63" s="42"/>
    </row>
    <row r="64" spans="1:24" ht="22.5" customHeight="1">
      <c r="R64" s="42"/>
    </row>
    <row r="65" spans="18:18" ht="22.5" customHeight="1">
      <c r="R65" s="42"/>
    </row>
    <row r="66" spans="18:18" ht="28.5" customHeight="1">
      <c r="R66" s="42"/>
    </row>
    <row r="67" spans="18:18" ht="9.9499999999999993" customHeight="1">
      <c r="R67" s="42"/>
    </row>
    <row r="68" spans="18:18" s="52" customFormat="1" ht="22.5" customHeight="1"/>
    <row r="69" spans="18:18" s="52" customFormat="1" ht="20.25" customHeight="1"/>
    <row r="70" spans="18:18" s="52" customFormat="1" ht="19.5" customHeight="1"/>
    <row r="71" spans="18:18" ht="28.5" customHeight="1">
      <c r="R71" s="42"/>
    </row>
    <row r="72" spans="18:18" s="52" customFormat="1" ht="28.5" customHeight="1"/>
    <row r="73" spans="18:18" ht="19.5" customHeight="1">
      <c r="R73" s="42"/>
    </row>
    <row r="74" spans="18:18" s="52" customFormat="1" ht="28.5" customHeight="1"/>
    <row r="75" spans="18:18" ht="24.75" customHeight="1">
      <c r="R75" s="42"/>
    </row>
    <row r="76" spans="18:18" ht="22.5" customHeight="1">
      <c r="R76" s="42"/>
    </row>
    <row r="77" spans="18:18" ht="22.5" customHeight="1">
      <c r="R77" s="42"/>
    </row>
    <row r="78" spans="18:18" ht="22.5" customHeight="1">
      <c r="R78" s="42"/>
    </row>
    <row r="79" spans="18:18" ht="22.5" customHeight="1">
      <c r="R79" s="42"/>
    </row>
    <row r="80" spans="18:18" ht="22.5" customHeight="1">
      <c r="R80" s="42"/>
    </row>
    <row r="81" spans="18:18" ht="22.5" customHeight="1">
      <c r="R81" s="42"/>
    </row>
    <row r="82" spans="18:18" ht="22.5" customHeight="1">
      <c r="R82" s="42"/>
    </row>
    <row r="83" spans="18:18" ht="22.5" customHeight="1">
      <c r="R83" s="42"/>
    </row>
    <row r="84" spans="18:18" ht="22.5" customHeight="1">
      <c r="R84" s="42"/>
    </row>
    <row r="85" spans="18:18" ht="22.5" customHeight="1">
      <c r="R85" s="42"/>
    </row>
    <row r="86" spans="18:18" ht="22.5" customHeight="1">
      <c r="R86" s="42"/>
    </row>
    <row r="87" spans="18:18" ht="22.5" customHeight="1">
      <c r="R87" s="42"/>
    </row>
    <row r="88" spans="18:18" ht="22.5" customHeight="1">
      <c r="R88" s="42"/>
    </row>
    <row r="89" spans="18:18" ht="22.5" customHeight="1">
      <c r="R89" s="42"/>
    </row>
    <row r="90" spans="18:18" ht="22.5" customHeight="1">
      <c r="R90" s="42"/>
    </row>
    <row r="91" spans="18:18" ht="22.5" customHeight="1">
      <c r="R91" s="42"/>
    </row>
    <row r="92" spans="18:18" ht="22.5" customHeight="1">
      <c r="R92" s="42"/>
    </row>
    <row r="93" spans="18:18" ht="22.5" customHeight="1">
      <c r="R93" s="42"/>
    </row>
    <row r="94" spans="18:18" ht="22.5" customHeight="1">
      <c r="R94" s="42"/>
    </row>
    <row r="95" spans="18:18" ht="22.5" customHeight="1">
      <c r="R95" s="42"/>
    </row>
    <row r="96" spans="18:18" ht="22.5" customHeight="1">
      <c r="R96" s="42"/>
    </row>
    <row r="97" spans="18:18" ht="22.5" customHeight="1">
      <c r="R97" s="42"/>
    </row>
    <row r="98" spans="18:18" ht="22.5" customHeight="1">
      <c r="R98" s="42"/>
    </row>
    <row r="99" spans="18:18" ht="22.5" customHeight="1">
      <c r="R99" s="42"/>
    </row>
    <row r="100" spans="18:18" ht="22.5" customHeight="1">
      <c r="R100" s="42"/>
    </row>
    <row r="101" spans="18:18" ht="22.5" customHeight="1">
      <c r="R101" s="42"/>
    </row>
    <row r="102" spans="18:18" ht="22.5" customHeight="1">
      <c r="R102" s="42"/>
    </row>
    <row r="103" spans="18:18" ht="22.5" customHeight="1">
      <c r="R103" s="42"/>
    </row>
    <row r="104" spans="18:18" ht="22.5" customHeight="1">
      <c r="R104" s="42"/>
    </row>
    <row r="105" spans="18:18" ht="22.5" customHeight="1">
      <c r="R105" s="42"/>
    </row>
    <row r="106" spans="18:18" ht="22.5" customHeight="1">
      <c r="R106" s="42"/>
    </row>
    <row r="107" spans="18:18" ht="22.5" customHeight="1">
      <c r="R107" s="42"/>
    </row>
    <row r="108" spans="18:18" ht="22.5" customHeight="1">
      <c r="R108" s="42"/>
    </row>
    <row r="109" spans="18:18" ht="22.5" customHeight="1">
      <c r="R109" s="42"/>
    </row>
    <row r="110" spans="18:18" ht="22.5" customHeight="1">
      <c r="R110" s="42"/>
    </row>
    <row r="111" spans="18:18" ht="22.5" customHeight="1">
      <c r="R111" s="42"/>
    </row>
    <row r="112" spans="18:18" ht="22.5" customHeight="1">
      <c r="R112" s="42"/>
    </row>
    <row r="113" spans="18:18" ht="22.5" customHeight="1">
      <c r="R113" s="42"/>
    </row>
    <row r="114" spans="18:18" ht="22.5" customHeight="1">
      <c r="R114" s="42"/>
    </row>
    <row r="115" spans="18:18" ht="22.5" customHeight="1">
      <c r="R115" s="42"/>
    </row>
    <row r="116" spans="18:18" ht="30" customHeight="1">
      <c r="R116" s="42"/>
    </row>
    <row r="117" spans="18:18" s="66" customFormat="1" ht="20.100000000000001" customHeight="1"/>
    <row r="118" spans="18:18" s="66" customFormat="1" ht="19.5" customHeight="1"/>
    <row r="119" spans="18:18" s="66" customFormat="1" ht="15" customHeight="1"/>
    <row r="120" spans="18:18" s="66" customFormat="1" ht="12" customHeight="1"/>
    <row r="121" spans="18:18" s="66" customFormat="1" ht="12.75" customHeight="1"/>
    <row r="122" spans="18:18" s="66" customFormat="1" ht="12.75" customHeight="1"/>
    <row r="123" spans="18:18" s="66" customFormat="1" ht="18" customHeight="1"/>
    <row r="124" spans="18:18" s="66" customFormat="1" ht="15" customHeight="1"/>
    <row r="125" spans="18:18" s="66" customFormat="1" ht="3.75" customHeight="1"/>
    <row r="126" spans="18:18" s="66" customFormat="1" ht="15.95" customHeight="1"/>
  </sheetData>
  <pageMargins left="0.70866141732283472" right="0.70866141732283472" top="0.74803149606299213" bottom="0.74803149606299213" header="0.31496062992125984" footer="0.31496062992125984"/>
  <pageSetup paperSize="9" scale="52" orientation="landscape" horizontalDpi="4294967294"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B1:AJ51"/>
  <sheetViews>
    <sheetView workbookViewId="0">
      <selection activeCell="D29" sqref="D29"/>
    </sheetView>
  </sheetViews>
  <sheetFormatPr defaultColWidth="9.125" defaultRowHeight="12.75"/>
  <cols>
    <col min="1" max="1" width="9.125" style="230"/>
    <col min="2" max="2" width="5.125" style="230" bestFit="1" customWidth="1"/>
    <col min="3" max="3" width="6" style="230" customWidth="1"/>
    <col min="4" max="4" width="6.125" style="230" bestFit="1" customWidth="1"/>
    <col min="5" max="5" width="6" style="230" customWidth="1"/>
    <col min="6" max="8" width="6.125" style="230" bestFit="1" customWidth="1"/>
    <col min="9" max="10" width="5.125" style="230" bestFit="1" customWidth="1"/>
    <col min="11" max="12" width="6.125" style="230" bestFit="1" customWidth="1"/>
    <col min="13" max="13" width="5.125" style="230" bestFit="1" customWidth="1"/>
    <col min="14" max="18" width="6.125" style="230" bestFit="1" customWidth="1"/>
    <col min="19" max="21" width="5.125" style="230" bestFit="1" customWidth="1"/>
    <col min="22" max="22" width="6.125" style="230" bestFit="1" customWidth="1"/>
    <col min="23" max="23" width="5.125" style="230" bestFit="1" customWidth="1"/>
    <col min="24" max="26" width="6.125" style="230" bestFit="1" customWidth="1"/>
    <col min="27" max="31" width="5.125" style="230" bestFit="1" customWidth="1"/>
    <col min="32" max="35" width="6.125" style="230" bestFit="1" customWidth="1"/>
    <col min="36" max="36" width="6.125" style="230" customWidth="1"/>
    <col min="37" max="16384" width="9.125" style="230"/>
  </cols>
  <sheetData>
    <row r="1" spans="2:36" ht="30.75" thickBot="1">
      <c r="B1" s="233" t="s">
        <v>121</v>
      </c>
    </row>
    <row r="2" spans="2:36" ht="13.5" thickTop="1">
      <c r="B2" s="234" t="s">
        <v>263</v>
      </c>
    </row>
    <row r="3" spans="2:36">
      <c r="B3" s="234" t="s">
        <v>262</v>
      </c>
    </row>
    <row r="7" spans="2:36" ht="87.75">
      <c r="B7" s="235" t="str">
        <f t="array" ref="B7:AJ28">TRANSPOSE(ES_P1_1!B6:W40)</f>
        <v/>
      </c>
      <c r="C7" s="236" t="str">
        <v>ΕΕ (28 χώρες)</v>
      </c>
      <c r="D7" s="236" t="str">
        <v>ΕΕ (27 χώρες)</v>
      </c>
      <c r="E7" s="236" t="str">
        <v>ΕΕ (15 χώρες)</v>
      </c>
      <c r="F7" s="236" t="str">
        <v>Ευροχώρος</v>
      </c>
      <c r="G7" s="236" t="str">
        <v>Βέλγιο</v>
      </c>
      <c r="H7" s="236" t="str">
        <v>Βουλγαρία</v>
      </c>
      <c r="I7" s="236" t="str">
        <v>Τσεχία</v>
      </c>
      <c r="J7" s="236" t="str">
        <v>Δανία</v>
      </c>
      <c r="K7" s="236" t="str">
        <v>Γερμανία</v>
      </c>
      <c r="L7" s="236" t="str">
        <v>Εσθονία</v>
      </c>
      <c r="M7" s="236" t="str">
        <v>Ιρλανδία</v>
      </c>
      <c r="N7" s="236" t="str">
        <v>Ελλάδα</v>
      </c>
      <c r="O7" s="236" t="str">
        <v>Ισπανία</v>
      </c>
      <c r="P7" s="236" t="str">
        <v>Γαλλία</v>
      </c>
      <c r="Q7" s="236" t="str">
        <v>Κροατία</v>
      </c>
      <c r="R7" s="236" t="str">
        <v>Ιταλία</v>
      </c>
      <c r="S7" s="236" t="str">
        <v>Κύπρος</v>
      </c>
      <c r="T7" s="236" t="str">
        <v>Λετονία</v>
      </c>
      <c r="U7" s="236" t="str">
        <v>Λιθουανία</v>
      </c>
      <c r="V7" s="236" t="str">
        <v>Λουξεμβούργο</v>
      </c>
      <c r="W7" s="236" t="str">
        <v>Ουγγαρία</v>
      </c>
      <c r="X7" s="236" t="str">
        <v>Μάλτα</v>
      </c>
      <c r="Y7" s="236" t="str">
        <v>Ολλανδία</v>
      </c>
      <c r="Z7" s="236" t="str">
        <v>Αυστρία</v>
      </c>
      <c r="AA7" s="236" t="str">
        <v>Πολωνία</v>
      </c>
      <c r="AB7" s="236" t="str">
        <v>Πορτογαλία</v>
      </c>
      <c r="AC7" s="236" t="str">
        <v>Ρουμανία</v>
      </c>
      <c r="AD7" s="236" t="str">
        <v>Σλοβενία</v>
      </c>
      <c r="AE7" s="236" t="str">
        <v>Σλοβακία</v>
      </c>
      <c r="AF7" s="236" t="str">
        <v>Φινλανδία</v>
      </c>
      <c r="AG7" s="236" t="str">
        <v>Σουηδία</v>
      </c>
      <c r="AH7" s="236" t="str">
        <v>Ηνωμένο Βασίλειο</v>
      </c>
      <c r="AI7" s="236" t="str">
        <v>Ηνωμένες Πολιτείες</v>
      </c>
      <c r="AJ7" s="236" t="str">
        <v>Ιαπωνία</v>
      </c>
    </row>
    <row r="8" spans="2:36">
      <c r="B8" s="231">
        <v>1995</v>
      </c>
      <c r="C8" s="237" t="str">
        <v>:</v>
      </c>
      <c r="D8" s="237" t="str">
        <v>:</v>
      </c>
      <c r="E8" s="237" t="str">
        <v>:</v>
      </c>
      <c r="F8" s="237" t="str">
        <v>:</v>
      </c>
      <c r="G8" s="237" t="str">
        <v>:</v>
      </c>
      <c r="H8" s="237" t="str">
        <v>:</v>
      </c>
      <c r="I8" s="237" t="str">
        <v>:</v>
      </c>
      <c r="J8" s="237" t="str">
        <v>:</v>
      </c>
      <c r="K8" s="237" t="str">
        <v>:</v>
      </c>
      <c r="L8" s="237" t="str">
        <v>:</v>
      </c>
      <c r="M8" s="237" t="str">
        <v>:</v>
      </c>
      <c r="N8" s="237" t="str">
        <v>:</v>
      </c>
      <c r="O8" s="237" t="str">
        <v>:</v>
      </c>
      <c r="P8" s="237" t="str">
        <v>:</v>
      </c>
      <c r="Q8" s="237" t="str">
        <v>:</v>
      </c>
      <c r="R8" s="237" t="str">
        <v>:</v>
      </c>
      <c r="S8" s="237" t="str">
        <v>:</v>
      </c>
      <c r="T8" s="237" t="str">
        <v>:</v>
      </c>
      <c r="U8" s="237" t="str">
        <v>:</v>
      </c>
      <c r="V8" s="237" t="str">
        <v>:</v>
      </c>
      <c r="W8" s="237" t="str">
        <v>:</v>
      </c>
      <c r="X8" s="237" t="str">
        <v>:</v>
      </c>
      <c r="Y8" s="237" t="str">
        <v>:</v>
      </c>
      <c r="Z8" s="237" t="str">
        <v>:</v>
      </c>
      <c r="AA8" s="237" t="str">
        <v>:</v>
      </c>
      <c r="AB8" s="237" t="str">
        <v>:</v>
      </c>
      <c r="AC8" s="237" t="str">
        <v>:</v>
      </c>
      <c r="AD8" s="237" t="str">
        <v>:</v>
      </c>
      <c r="AE8" s="237" t="str">
        <v>:</v>
      </c>
      <c r="AF8" s="237" t="str">
        <v>:</v>
      </c>
      <c r="AG8" s="237" t="str">
        <v>:</v>
      </c>
      <c r="AH8" s="237" t="str">
        <v>:</v>
      </c>
      <c r="AI8" s="237" t="str">
        <v>:</v>
      </c>
      <c r="AJ8" s="534" t="str">
        <v>:</v>
      </c>
    </row>
    <row r="9" spans="2:36">
      <c r="B9" s="231">
        <v>1996</v>
      </c>
      <c r="C9" s="237" t="str">
        <v>:</v>
      </c>
      <c r="D9" s="237" t="str">
        <v>:</v>
      </c>
      <c r="E9" s="237" t="str">
        <v>:</v>
      </c>
      <c r="F9" s="237" t="str">
        <v>:</v>
      </c>
      <c r="G9" s="237" t="str">
        <v>:</v>
      </c>
      <c r="H9" s="237" t="str">
        <v>:</v>
      </c>
      <c r="I9" s="237" t="str">
        <v>:</v>
      </c>
      <c r="J9" s="237" t="str">
        <v>:</v>
      </c>
      <c r="K9" s="237" t="str">
        <v>:</v>
      </c>
      <c r="L9" s="237" t="str">
        <v>:</v>
      </c>
      <c r="M9" s="237" t="str">
        <v>:</v>
      </c>
      <c r="N9" s="237" t="str">
        <v>:</v>
      </c>
      <c r="O9" s="237" t="str">
        <v>:</v>
      </c>
      <c r="P9" s="237" t="str">
        <v>:</v>
      </c>
      <c r="Q9" s="237" t="str">
        <v>:</v>
      </c>
      <c r="R9" s="237" t="str">
        <v>:</v>
      </c>
      <c r="S9" s="237" t="str">
        <v>:</v>
      </c>
      <c r="T9" s="237" t="str">
        <v>:</v>
      </c>
      <c r="U9" s="237" t="str">
        <v>:</v>
      </c>
      <c r="V9" s="237" t="str">
        <v>:</v>
      </c>
      <c r="W9" s="237" t="str">
        <v>:</v>
      </c>
      <c r="X9" s="237" t="str">
        <v>:</v>
      </c>
      <c r="Y9" s="237" t="str">
        <v>:</v>
      </c>
      <c r="Z9" s="237" t="str">
        <v>:</v>
      </c>
      <c r="AA9" s="237" t="str">
        <v>:</v>
      </c>
      <c r="AB9" s="237" t="str">
        <v>:</v>
      </c>
      <c r="AC9" s="237" t="str">
        <v>:</v>
      </c>
      <c r="AD9" s="237" t="str">
        <v>:</v>
      </c>
      <c r="AE9" s="237" t="str">
        <v>:</v>
      </c>
      <c r="AF9" s="237" t="str">
        <v>:</v>
      </c>
      <c r="AG9" s="237" t="str">
        <v>:</v>
      </c>
      <c r="AH9" s="237" t="str">
        <v>:</v>
      </c>
      <c r="AI9" s="237" t="str">
        <v>:</v>
      </c>
      <c r="AJ9" s="534" t="str">
        <v>:</v>
      </c>
    </row>
    <row r="10" spans="2:36">
      <c r="B10" s="231">
        <v>1997</v>
      </c>
      <c r="C10" s="237" t="str">
        <v>:</v>
      </c>
      <c r="D10" s="237" t="str">
        <v>:</v>
      </c>
      <c r="E10" s="237" t="str">
        <v>:</v>
      </c>
      <c r="F10" s="237" t="str">
        <v>:</v>
      </c>
      <c r="G10" s="237" t="str">
        <v>:</v>
      </c>
      <c r="H10" s="237" t="str">
        <v>:</v>
      </c>
      <c r="I10" s="237" t="str">
        <v>:</v>
      </c>
      <c r="J10" s="237" t="str">
        <v>:</v>
      </c>
      <c r="K10" s="237" t="str">
        <v>:</v>
      </c>
      <c r="L10" s="237" t="str">
        <v>:</v>
      </c>
      <c r="M10" s="237" t="str">
        <v>:</v>
      </c>
      <c r="N10" s="237" t="str">
        <v>:</v>
      </c>
      <c r="O10" s="237" t="str">
        <v>:</v>
      </c>
      <c r="P10" s="237" t="str">
        <v>:</v>
      </c>
      <c r="Q10" s="237" t="str">
        <v>:</v>
      </c>
      <c r="R10" s="237" t="str">
        <v>:</v>
      </c>
      <c r="S10" s="237" t="str">
        <v>:</v>
      </c>
      <c r="T10" s="237" t="str">
        <v>:</v>
      </c>
      <c r="U10" s="237" t="str">
        <v>:</v>
      </c>
      <c r="V10" s="237" t="str">
        <v>:</v>
      </c>
      <c r="W10" s="237" t="str">
        <v>:</v>
      </c>
      <c r="X10" s="237" t="str">
        <v>:</v>
      </c>
      <c r="Y10" s="237" t="str">
        <v>:</v>
      </c>
      <c r="Z10" s="237" t="str">
        <v>:</v>
      </c>
      <c r="AA10" s="237" t="str">
        <v>:</v>
      </c>
      <c r="AB10" s="237" t="str">
        <v>:</v>
      </c>
      <c r="AC10" s="237" t="str">
        <v>:</v>
      </c>
      <c r="AD10" s="237" t="str">
        <v>:</v>
      </c>
      <c r="AE10" s="237" t="str">
        <v>:</v>
      </c>
      <c r="AF10" s="237" t="str">
        <v>:</v>
      </c>
      <c r="AG10" s="237" t="str">
        <v>:</v>
      </c>
      <c r="AH10" s="237" t="str">
        <v>:</v>
      </c>
      <c r="AI10" s="237" t="str">
        <v>:</v>
      </c>
      <c r="AJ10" s="534" t="str">
        <v>:</v>
      </c>
    </row>
    <row r="11" spans="2:36">
      <c r="B11" s="231">
        <v>1998</v>
      </c>
      <c r="C11" s="237" t="str">
        <v>:</v>
      </c>
      <c r="D11" s="237" t="str">
        <v>:</v>
      </c>
      <c r="E11" s="237" t="str">
        <v>:</v>
      </c>
      <c r="F11" s="237" t="str">
        <v>:</v>
      </c>
      <c r="G11" s="237" t="str">
        <v>:</v>
      </c>
      <c r="H11" s="237" t="str">
        <v>:</v>
      </c>
      <c r="I11" s="237" t="str">
        <v>:</v>
      </c>
      <c r="J11" s="237" t="str">
        <v>:</v>
      </c>
      <c r="K11" s="237" t="str">
        <v>:</v>
      </c>
      <c r="L11" s="237" t="str">
        <v>:</v>
      </c>
      <c r="M11" s="237" t="str">
        <v>:</v>
      </c>
      <c r="N11" s="237" t="str">
        <v>:</v>
      </c>
      <c r="O11" s="237" t="str">
        <v>:</v>
      </c>
      <c r="P11" s="237" t="str">
        <v>:</v>
      </c>
      <c r="Q11" s="237" t="str">
        <v>:</v>
      </c>
      <c r="R11" s="237" t="str">
        <v>:</v>
      </c>
      <c r="S11" s="237" t="str">
        <v>:</v>
      </c>
      <c r="T11" s="237" t="str">
        <v>:</v>
      </c>
      <c r="U11" s="237" t="str">
        <v>:</v>
      </c>
      <c r="V11" s="237" t="str">
        <v>:</v>
      </c>
      <c r="W11" s="237" t="str">
        <v>:</v>
      </c>
      <c r="X11" s="237" t="str">
        <v>:</v>
      </c>
      <c r="Y11" s="237" t="str">
        <v>:</v>
      </c>
      <c r="Z11" s="237" t="str">
        <v>:</v>
      </c>
      <c r="AA11" s="237" t="str">
        <v>:</v>
      </c>
      <c r="AB11" s="237" t="str">
        <v>:</v>
      </c>
      <c r="AC11" s="237" t="str">
        <v>:</v>
      </c>
      <c r="AD11" s="237" t="str">
        <v>:</v>
      </c>
      <c r="AE11" s="237" t="str">
        <v>:</v>
      </c>
      <c r="AF11" s="237" t="str">
        <v>:</v>
      </c>
      <c r="AG11" s="237" t="str">
        <v>:</v>
      </c>
      <c r="AH11" s="237" t="str">
        <v>:</v>
      </c>
      <c r="AI11" s="237" t="str">
        <v>:</v>
      </c>
      <c r="AJ11" s="534" t="str">
        <v>:</v>
      </c>
    </row>
    <row r="12" spans="2:36">
      <c r="B12" s="231">
        <v>1999</v>
      </c>
      <c r="C12" s="237" t="str">
        <v>:</v>
      </c>
      <c r="D12" s="237" t="str">
        <v>:</v>
      </c>
      <c r="E12" s="237" t="str">
        <v>:</v>
      </c>
      <c r="F12" s="237" t="str">
        <v>:</v>
      </c>
      <c r="G12" s="237" t="str">
        <v>:</v>
      </c>
      <c r="H12" s="237" t="str">
        <v>:</v>
      </c>
      <c r="I12" s="237" t="str">
        <v>:</v>
      </c>
      <c r="J12" s="237" t="str">
        <v>:</v>
      </c>
      <c r="K12" s="237" t="str">
        <v>:</v>
      </c>
      <c r="L12" s="237" t="str">
        <v>:</v>
      </c>
      <c r="M12" s="237" t="str">
        <v>:</v>
      </c>
      <c r="N12" s="237" t="str">
        <v>:</v>
      </c>
      <c r="O12" s="237" t="str">
        <v>:</v>
      </c>
      <c r="P12" s="237" t="str">
        <v>:</v>
      </c>
      <c r="Q12" s="237" t="str">
        <v>:</v>
      </c>
      <c r="R12" s="237" t="str">
        <v>:</v>
      </c>
      <c r="S12" s="237" t="str">
        <v>:</v>
      </c>
      <c r="T12" s="237" t="str">
        <v>:</v>
      </c>
      <c r="U12" s="237" t="str">
        <v>:</v>
      </c>
      <c r="V12" s="237" t="str">
        <v>:</v>
      </c>
      <c r="W12" s="237" t="str">
        <v>:</v>
      </c>
      <c r="X12" s="237" t="str">
        <v>:</v>
      </c>
      <c r="Y12" s="237" t="str">
        <v>:</v>
      </c>
      <c r="Z12" s="237" t="str">
        <v>:</v>
      </c>
      <c r="AA12" s="237" t="str">
        <v>:</v>
      </c>
      <c r="AB12" s="237" t="str">
        <v>:</v>
      </c>
      <c r="AC12" s="237" t="str">
        <v>:</v>
      </c>
      <c r="AD12" s="237" t="str">
        <v>:</v>
      </c>
      <c r="AE12" s="237" t="str">
        <v>:</v>
      </c>
      <c r="AF12" s="237" t="str">
        <v>:</v>
      </c>
      <c r="AG12" s="237" t="str">
        <v>:</v>
      </c>
      <c r="AH12" s="237" t="str">
        <v>:</v>
      </c>
      <c r="AI12" s="237" t="str">
        <v>:</v>
      </c>
      <c r="AJ12" s="534" t="str">
        <v>:</v>
      </c>
    </row>
    <row r="13" spans="2:36">
      <c r="B13" s="231">
        <v>2000</v>
      </c>
      <c r="C13" s="237">
        <v>100</v>
      </c>
      <c r="D13" s="237">
        <v>100.2</v>
      </c>
      <c r="E13" s="237">
        <v>113.9</v>
      </c>
      <c r="F13" s="237">
        <v>114.7</v>
      </c>
      <c r="G13" s="237">
        <v>138.19999999999999</v>
      </c>
      <c r="H13" s="237">
        <v>31.5</v>
      </c>
      <c r="I13" s="237">
        <v>66</v>
      </c>
      <c r="J13" s="237">
        <v>111.8</v>
      </c>
      <c r="K13" s="237">
        <v>107.9</v>
      </c>
      <c r="L13" s="237">
        <v>47.5</v>
      </c>
      <c r="M13" s="237">
        <v>129.9</v>
      </c>
      <c r="N13" s="237">
        <v>94.8</v>
      </c>
      <c r="O13" s="237">
        <v>104.9</v>
      </c>
      <c r="P13" s="237">
        <v>120.2</v>
      </c>
      <c r="Q13" s="237">
        <v>69.3</v>
      </c>
      <c r="R13" s="237">
        <v>128.30000000000001</v>
      </c>
      <c r="S13" s="237">
        <v>84.9</v>
      </c>
      <c r="T13" s="237">
        <v>40.299999999999997</v>
      </c>
      <c r="U13" s="237">
        <v>43.5</v>
      </c>
      <c r="V13" s="237">
        <v>178</v>
      </c>
      <c r="W13" s="237">
        <v>57.4</v>
      </c>
      <c r="X13" s="237">
        <v>101.5</v>
      </c>
      <c r="Y13" s="237">
        <v>115.7</v>
      </c>
      <c r="Z13" s="237">
        <v>124.3</v>
      </c>
      <c r="AA13" s="237">
        <v>55.9</v>
      </c>
      <c r="AB13" s="237">
        <v>72.599999999999994</v>
      </c>
      <c r="AC13" s="237">
        <v>23.8</v>
      </c>
      <c r="AD13" s="237">
        <v>76.599999999999994</v>
      </c>
      <c r="AE13" s="237">
        <v>58.8</v>
      </c>
      <c r="AF13" s="237">
        <v>116.2</v>
      </c>
      <c r="AG13" s="237">
        <v>115.7</v>
      </c>
      <c r="AH13" s="237">
        <v>113.3</v>
      </c>
      <c r="AI13" s="237">
        <v>148.1</v>
      </c>
      <c r="AJ13" s="534">
        <v>101</v>
      </c>
    </row>
    <row r="14" spans="2:36">
      <c r="B14" s="231">
        <v>2001</v>
      </c>
      <c r="C14" s="237">
        <v>100</v>
      </c>
      <c r="D14" s="237">
        <v>100.2</v>
      </c>
      <c r="E14" s="237">
        <v>113.1</v>
      </c>
      <c r="F14" s="237">
        <v>113.2</v>
      </c>
      <c r="G14" s="237">
        <v>134.9</v>
      </c>
      <c r="H14" s="237">
        <v>32.299999999999997</v>
      </c>
      <c r="I14" s="237">
        <v>68.2</v>
      </c>
      <c r="J14" s="237">
        <v>108.6</v>
      </c>
      <c r="K14" s="237">
        <v>106.8</v>
      </c>
      <c r="L14" s="237">
        <v>48.7</v>
      </c>
      <c r="M14" s="237">
        <v>129.80000000000001</v>
      </c>
      <c r="N14" s="237">
        <v>98.2</v>
      </c>
      <c r="O14" s="237">
        <v>104.1</v>
      </c>
      <c r="P14" s="237">
        <v>120.2</v>
      </c>
      <c r="Q14" s="237">
        <v>70.599999999999994</v>
      </c>
      <c r="R14" s="237">
        <v>127.4</v>
      </c>
      <c r="S14" s="237">
        <v>86.9</v>
      </c>
      <c r="T14" s="237">
        <v>41.8</v>
      </c>
      <c r="U14" s="237">
        <v>47.6</v>
      </c>
      <c r="V14" s="237">
        <v>163.9</v>
      </c>
      <c r="W14" s="237">
        <v>61.9</v>
      </c>
      <c r="X14" s="237">
        <v>94.8</v>
      </c>
      <c r="Y14" s="237">
        <v>114.4</v>
      </c>
      <c r="Z14" s="237">
        <v>119</v>
      </c>
      <c r="AA14" s="237">
        <v>56.6</v>
      </c>
      <c r="AB14" s="237">
        <v>71.3</v>
      </c>
      <c r="AC14" s="237">
        <v>25.8</v>
      </c>
      <c r="AD14" s="237">
        <v>76.599999999999994</v>
      </c>
      <c r="AE14" s="237">
        <v>61.1</v>
      </c>
      <c r="AF14" s="237">
        <v>113.6</v>
      </c>
      <c r="AG14" s="237">
        <v>109.7</v>
      </c>
      <c r="AH14" s="237">
        <v>113.9</v>
      </c>
      <c r="AI14" s="237">
        <v>146.19999999999999</v>
      </c>
      <c r="AJ14" s="534">
        <v>99.9</v>
      </c>
    </row>
    <row r="15" spans="2:36">
      <c r="B15" s="231">
        <v>2002</v>
      </c>
      <c r="C15" s="237">
        <v>100</v>
      </c>
      <c r="D15" s="237">
        <v>100.2</v>
      </c>
      <c r="E15" s="237">
        <v>112</v>
      </c>
      <c r="F15" s="237">
        <v>111.8</v>
      </c>
      <c r="G15" s="237">
        <v>137.1</v>
      </c>
      <c r="H15" s="237">
        <v>34</v>
      </c>
      <c r="I15" s="237">
        <v>67.7</v>
      </c>
      <c r="J15" s="237">
        <v>109.1</v>
      </c>
      <c r="K15" s="237">
        <v>106</v>
      </c>
      <c r="L15" s="237">
        <v>51.3</v>
      </c>
      <c r="M15" s="237">
        <v>134.80000000000001</v>
      </c>
      <c r="N15" s="237">
        <v>100.2</v>
      </c>
      <c r="O15" s="237">
        <v>105.3</v>
      </c>
      <c r="P15" s="237">
        <v>120.1</v>
      </c>
      <c r="Q15" s="237">
        <v>72.400000000000006</v>
      </c>
      <c r="R15" s="237">
        <v>119</v>
      </c>
      <c r="S15" s="237">
        <v>84.4</v>
      </c>
      <c r="T15" s="237">
        <v>42.8</v>
      </c>
      <c r="U15" s="237">
        <v>48.6</v>
      </c>
      <c r="V15" s="237">
        <v>164.2</v>
      </c>
      <c r="W15" s="237">
        <v>64.8</v>
      </c>
      <c r="X15" s="237">
        <v>96.2</v>
      </c>
      <c r="Y15" s="237">
        <v>113.9</v>
      </c>
      <c r="Z15" s="237">
        <v>120.4</v>
      </c>
      <c r="AA15" s="237">
        <v>59</v>
      </c>
      <c r="AB15" s="237">
        <v>70.900000000000006</v>
      </c>
      <c r="AC15" s="237">
        <v>29.5</v>
      </c>
      <c r="AD15" s="237">
        <v>77.599999999999994</v>
      </c>
      <c r="AE15" s="237">
        <v>62.9</v>
      </c>
      <c r="AF15" s="237">
        <v>112.2</v>
      </c>
      <c r="AG15" s="237">
        <v>109.4</v>
      </c>
      <c r="AH15" s="237">
        <v>113.5</v>
      </c>
      <c r="AI15" s="237">
        <v>145.4</v>
      </c>
      <c r="AJ15" s="534">
        <v>100.1</v>
      </c>
    </row>
    <row r="16" spans="2:36">
      <c r="B16" s="231">
        <v>2003</v>
      </c>
      <c r="C16" s="237">
        <v>100</v>
      </c>
      <c r="D16" s="237">
        <v>100.2</v>
      </c>
      <c r="E16" s="237">
        <v>111.5</v>
      </c>
      <c r="F16" s="237">
        <v>111</v>
      </c>
      <c r="G16" s="237">
        <v>135.6</v>
      </c>
      <c r="H16" s="237">
        <v>34.799999999999997</v>
      </c>
      <c r="I16" s="237">
        <v>71.2</v>
      </c>
      <c r="J16" s="237">
        <v>106.9</v>
      </c>
      <c r="K16" s="237">
        <v>108</v>
      </c>
      <c r="L16" s="237">
        <v>55</v>
      </c>
      <c r="M16" s="237">
        <v>137.6</v>
      </c>
      <c r="N16" s="237">
        <v>102</v>
      </c>
      <c r="O16" s="237">
        <v>104.2</v>
      </c>
      <c r="P16" s="237">
        <v>116.3</v>
      </c>
      <c r="Q16" s="237">
        <v>72.599999999999994</v>
      </c>
      <c r="R16" s="237">
        <v>116.8</v>
      </c>
      <c r="S16" s="237">
        <v>82.3</v>
      </c>
      <c r="T16" s="237">
        <v>44.2</v>
      </c>
      <c r="U16" s="237">
        <v>52.6</v>
      </c>
      <c r="V16" s="237">
        <v>168.2</v>
      </c>
      <c r="W16" s="237">
        <v>66</v>
      </c>
      <c r="X16" s="237">
        <v>96.9</v>
      </c>
      <c r="Y16" s="237">
        <v>111.5</v>
      </c>
      <c r="Z16" s="237">
        <v>120.7</v>
      </c>
      <c r="AA16" s="237">
        <v>60.4</v>
      </c>
      <c r="AB16" s="237">
        <v>71.2</v>
      </c>
      <c r="AC16" s="237">
        <v>31.3</v>
      </c>
      <c r="AD16" s="237">
        <v>79</v>
      </c>
      <c r="AE16" s="237">
        <v>63.8</v>
      </c>
      <c r="AF16" s="237">
        <v>110.1</v>
      </c>
      <c r="AG16" s="237">
        <v>112.1</v>
      </c>
      <c r="AH16" s="237">
        <v>114.2</v>
      </c>
      <c r="AI16" s="237">
        <v>147.5</v>
      </c>
      <c r="AJ16" s="534">
        <v>100.8</v>
      </c>
    </row>
    <row r="17" spans="2:36">
      <c r="B17" s="231">
        <v>2004</v>
      </c>
      <c r="C17" s="237">
        <v>100</v>
      </c>
      <c r="D17" s="237">
        <v>100.2</v>
      </c>
      <c r="E17" s="237">
        <v>111</v>
      </c>
      <c r="F17" s="237">
        <v>109.9</v>
      </c>
      <c r="G17" s="237">
        <v>132.6</v>
      </c>
      <c r="H17" s="237">
        <v>34.799999999999997</v>
      </c>
      <c r="I17" s="237">
        <v>73.099999999999994</v>
      </c>
      <c r="J17" s="237">
        <v>109.3</v>
      </c>
      <c r="K17" s="237">
        <v>107.7</v>
      </c>
      <c r="L17" s="237">
        <v>57.8</v>
      </c>
      <c r="M17" s="237">
        <v>136.80000000000001</v>
      </c>
      <c r="N17" s="237">
        <v>101.3</v>
      </c>
      <c r="O17" s="237">
        <v>102.4</v>
      </c>
      <c r="P17" s="237">
        <v>115.5</v>
      </c>
      <c r="Q17" s="237">
        <v>73.599999999999994</v>
      </c>
      <c r="R17" s="237">
        <v>113.3</v>
      </c>
      <c r="S17" s="237">
        <v>82.5</v>
      </c>
      <c r="T17" s="237">
        <v>45.9</v>
      </c>
      <c r="U17" s="237">
        <v>53.9</v>
      </c>
      <c r="V17" s="237">
        <v>170.7</v>
      </c>
      <c r="W17" s="237">
        <v>67.099999999999994</v>
      </c>
      <c r="X17" s="237">
        <v>94.5</v>
      </c>
      <c r="Y17" s="237">
        <v>112.9</v>
      </c>
      <c r="Z17" s="237">
        <v>121</v>
      </c>
      <c r="AA17" s="237">
        <v>62</v>
      </c>
      <c r="AB17" s="237">
        <v>69.900000000000006</v>
      </c>
      <c r="AC17" s="237">
        <v>34.700000000000003</v>
      </c>
      <c r="AD17" s="237">
        <v>81.599999999999994</v>
      </c>
      <c r="AE17" s="237">
        <v>65.8</v>
      </c>
      <c r="AF17" s="237">
        <v>113.7</v>
      </c>
      <c r="AG17" s="237">
        <v>115.6</v>
      </c>
      <c r="AH17" s="237">
        <v>115.6</v>
      </c>
      <c r="AI17" s="237">
        <v>148.9</v>
      </c>
      <c r="AJ17" s="534">
        <v>101.2</v>
      </c>
    </row>
    <row r="18" spans="2:36">
      <c r="B18" s="231">
        <v>2005</v>
      </c>
      <c r="C18" s="237">
        <v>100</v>
      </c>
      <c r="D18" s="237">
        <v>100.2</v>
      </c>
      <c r="E18" s="237">
        <v>110.8</v>
      </c>
      <c r="F18" s="237">
        <v>109.9</v>
      </c>
      <c r="G18" s="237">
        <v>130.6</v>
      </c>
      <c r="H18" s="237">
        <v>35.799999999999997</v>
      </c>
      <c r="I18" s="237">
        <v>73.099999999999994</v>
      </c>
      <c r="J18" s="237">
        <v>107.3</v>
      </c>
      <c r="K18" s="237">
        <v>108.7</v>
      </c>
      <c r="L18" s="237">
        <v>60.9</v>
      </c>
      <c r="M18" s="237">
        <v>135.6</v>
      </c>
      <c r="N18" s="237">
        <v>96</v>
      </c>
      <c r="O18" s="237">
        <v>101.5</v>
      </c>
      <c r="P18" s="237">
        <v>116.5</v>
      </c>
      <c r="Q18" s="237">
        <v>74.7</v>
      </c>
      <c r="R18" s="237">
        <v>112.1</v>
      </c>
      <c r="S18" s="237">
        <v>83</v>
      </c>
      <c r="T18" s="237">
        <v>47.9</v>
      </c>
      <c r="U18" s="237">
        <v>55</v>
      </c>
      <c r="V18" s="237">
        <v>170.3</v>
      </c>
      <c r="W18" s="237">
        <v>67.7</v>
      </c>
      <c r="X18" s="237">
        <v>94.6</v>
      </c>
      <c r="Y18" s="237">
        <v>114.6</v>
      </c>
      <c r="Z18" s="237">
        <v>118.5</v>
      </c>
      <c r="AA18" s="237">
        <v>61.8</v>
      </c>
      <c r="AB18" s="237">
        <v>73</v>
      </c>
      <c r="AC18" s="237">
        <v>36.200000000000003</v>
      </c>
      <c r="AD18" s="237">
        <v>83.3</v>
      </c>
      <c r="AE18" s="237">
        <v>68.8</v>
      </c>
      <c r="AF18" s="237">
        <v>111.3</v>
      </c>
      <c r="AG18" s="237">
        <v>112.1</v>
      </c>
      <c r="AH18" s="237">
        <v>115.1</v>
      </c>
      <c r="AI18" s="237">
        <v>150.1</v>
      </c>
      <c r="AJ18" s="534">
        <v>100.4</v>
      </c>
    </row>
    <row r="19" spans="2:36">
      <c r="B19" s="231">
        <v>2006</v>
      </c>
      <c r="C19" s="237">
        <v>100</v>
      </c>
      <c r="D19" s="237">
        <v>100.2</v>
      </c>
      <c r="E19" s="237">
        <v>110.6</v>
      </c>
      <c r="F19" s="237">
        <v>109.8</v>
      </c>
      <c r="G19" s="237">
        <v>129.30000000000001</v>
      </c>
      <c r="H19" s="237">
        <v>36.4</v>
      </c>
      <c r="I19" s="237">
        <v>74</v>
      </c>
      <c r="J19" s="237">
        <v>107.1</v>
      </c>
      <c r="K19" s="237">
        <v>108.8</v>
      </c>
      <c r="L19" s="237">
        <v>62.4</v>
      </c>
      <c r="M19" s="237">
        <v>135.6</v>
      </c>
      <c r="N19" s="237">
        <v>97.2</v>
      </c>
      <c r="O19" s="237">
        <v>102.8</v>
      </c>
      <c r="P19" s="237">
        <v>115.4</v>
      </c>
      <c r="Q19" s="237">
        <v>73.7</v>
      </c>
      <c r="R19" s="237">
        <v>111.2</v>
      </c>
      <c r="S19" s="237">
        <v>84.2</v>
      </c>
      <c r="T19" s="237">
        <v>48.9</v>
      </c>
      <c r="U19" s="237">
        <v>56.8</v>
      </c>
      <c r="V19" s="237">
        <v>179.6</v>
      </c>
      <c r="W19" s="237">
        <v>67.8</v>
      </c>
      <c r="X19" s="237">
        <v>93.2</v>
      </c>
      <c r="Y19" s="237">
        <v>114.5</v>
      </c>
      <c r="Z19" s="237">
        <v>119.2</v>
      </c>
      <c r="AA19" s="237">
        <v>61.2</v>
      </c>
      <c r="AB19" s="237">
        <v>73.2</v>
      </c>
      <c r="AC19" s="237">
        <v>39.799999999999997</v>
      </c>
      <c r="AD19" s="237">
        <v>83.4</v>
      </c>
      <c r="AE19" s="237">
        <v>71.7</v>
      </c>
      <c r="AF19" s="237">
        <v>110.7</v>
      </c>
      <c r="AG19" s="237">
        <v>113.1</v>
      </c>
      <c r="AH19" s="237">
        <v>114.5</v>
      </c>
      <c r="AI19" s="237">
        <v>145.6</v>
      </c>
      <c r="AJ19" s="534">
        <v>97.6</v>
      </c>
    </row>
    <row r="20" spans="2:36">
      <c r="B20" s="231">
        <v>2007</v>
      </c>
      <c r="C20" s="237">
        <v>100</v>
      </c>
      <c r="D20" s="237">
        <v>100.2</v>
      </c>
      <c r="E20" s="237">
        <v>110.1</v>
      </c>
      <c r="F20" s="237">
        <v>109.6</v>
      </c>
      <c r="G20" s="237">
        <v>127.7</v>
      </c>
      <c r="H20" s="237">
        <v>37.5</v>
      </c>
      <c r="I20" s="237">
        <v>76.3</v>
      </c>
      <c r="J20" s="237">
        <v>104.8</v>
      </c>
      <c r="K20" s="237">
        <v>108.4</v>
      </c>
      <c r="L20" s="237">
        <v>66.7</v>
      </c>
      <c r="M20" s="237">
        <v>136.5</v>
      </c>
      <c r="N20" s="237">
        <v>95.5</v>
      </c>
      <c r="O20" s="237">
        <v>103.1</v>
      </c>
      <c r="P20" s="237">
        <v>115.6</v>
      </c>
      <c r="Q20" s="237">
        <v>77.3</v>
      </c>
      <c r="R20" s="237">
        <v>111.6</v>
      </c>
      <c r="S20" s="237">
        <v>85.3</v>
      </c>
      <c r="T20" s="237">
        <v>54</v>
      </c>
      <c r="U20" s="237">
        <v>59.6</v>
      </c>
      <c r="V20" s="237">
        <v>180</v>
      </c>
      <c r="W20" s="237">
        <v>66.599999999999994</v>
      </c>
      <c r="X20" s="237">
        <v>92.3</v>
      </c>
      <c r="Y20" s="237">
        <v>114.5</v>
      </c>
      <c r="Z20" s="237">
        <v>117.1</v>
      </c>
      <c r="AA20" s="237">
        <v>62.2</v>
      </c>
      <c r="AB20" s="237">
        <v>74</v>
      </c>
      <c r="AC20" s="237">
        <v>43.4</v>
      </c>
      <c r="AD20" s="237">
        <v>83.2</v>
      </c>
      <c r="AE20" s="237">
        <v>76.400000000000006</v>
      </c>
      <c r="AF20" s="237">
        <v>113.6</v>
      </c>
      <c r="AG20" s="237">
        <v>114.9</v>
      </c>
      <c r="AH20" s="237">
        <v>111.9</v>
      </c>
      <c r="AI20" s="237">
        <v>144.4</v>
      </c>
      <c r="AJ20" s="534">
        <v>97.9</v>
      </c>
    </row>
    <row r="21" spans="2:36">
      <c r="B21" s="231">
        <v>2008</v>
      </c>
      <c r="C21" s="237">
        <v>100</v>
      </c>
      <c r="D21" s="237">
        <v>100.2</v>
      </c>
      <c r="E21" s="237">
        <v>109.8</v>
      </c>
      <c r="F21" s="237">
        <v>109.6</v>
      </c>
      <c r="G21" s="237">
        <v>126.9</v>
      </c>
      <c r="H21" s="237">
        <v>39.700000000000003</v>
      </c>
      <c r="I21" s="237">
        <v>74.099999999999994</v>
      </c>
      <c r="J21" s="237">
        <v>105.9</v>
      </c>
      <c r="K21" s="237">
        <v>107.9</v>
      </c>
      <c r="L21" s="237">
        <v>65.7</v>
      </c>
      <c r="M21" s="237">
        <v>127.1</v>
      </c>
      <c r="N21" s="237">
        <v>97.6</v>
      </c>
      <c r="O21" s="237">
        <v>104.3</v>
      </c>
      <c r="P21" s="237">
        <v>115.3</v>
      </c>
      <c r="Q21" s="237">
        <v>78.3</v>
      </c>
      <c r="R21" s="237">
        <v>112.9</v>
      </c>
      <c r="S21" s="237">
        <v>90.9</v>
      </c>
      <c r="T21" s="237">
        <v>55.1</v>
      </c>
      <c r="U21" s="237">
        <v>62</v>
      </c>
      <c r="V21" s="237">
        <v>168.4</v>
      </c>
      <c r="W21" s="237">
        <v>70.599999999999994</v>
      </c>
      <c r="X21" s="237">
        <v>94.4</v>
      </c>
      <c r="Y21" s="237">
        <v>115.4</v>
      </c>
      <c r="Z21" s="237">
        <v>116.5</v>
      </c>
      <c r="AA21" s="237">
        <v>62.4</v>
      </c>
      <c r="AB21" s="237">
        <v>73.5</v>
      </c>
      <c r="AC21" s="237">
        <v>49.1</v>
      </c>
      <c r="AD21" s="237">
        <v>83.7</v>
      </c>
      <c r="AE21" s="237">
        <v>79.8</v>
      </c>
      <c r="AF21" s="237">
        <v>113.3</v>
      </c>
      <c r="AG21" s="237">
        <v>114.3</v>
      </c>
      <c r="AH21" s="237">
        <v>109</v>
      </c>
      <c r="AI21" s="237">
        <v>142.4</v>
      </c>
      <c r="AJ21" s="534">
        <v>95.4</v>
      </c>
    </row>
    <row r="22" spans="2:36">
      <c r="B22" s="231">
        <v>2009</v>
      </c>
      <c r="C22" s="237">
        <v>100</v>
      </c>
      <c r="D22" s="237">
        <v>100.2</v>
      </c>
      <c r="E22" s="237">
        <v>109.4</v>
      </c>
      <c r="F22" s="237">
        <v>109.2</v>
      </c>
      <c r="G22" s="237">
        <v>127.9</v>
      </c>
      <c r="H22" s="237">
        <v>39.700000000000003</v>
      </c>
      <c r="I22" s="237">
        <v>75.900000000000006</v>
      </c>
      <c r="J22" s="237">
        <v>106.9</v>
      </c>
      <c r="K22" s="237">
        <v>104.3</v>
      </c>
      <c r="L22" s="237">
        <v>66.099999999999994</v>
      </c>
      <c r="M22" s="237">
        <v>133</v>
      </c>
      <c r="N22" s="237">
        <v>98.3</v>
      </c>
      <c r="O22" s="237">
        <v>109.4</v>
      </c>
      <c r="P22" s="237">
        <v>117.3</v>
      </c>
      <c r="Q22" s="237">
        <v>76.3</v>
      </c>
      <c r="R22" s="237">
        <v>112.6</v>
      </c>
      <c r="S22" s="237">
        <v>92.3</v>
      </c>
      <c r="T22" s="237">
        <v>57.3</v>
      </c>
      <c r="U22" s="237">
        <v>58</v>
      </c>
      <c r="V22" s="237">
        <v>159.5</v>
      </c>
      <c r="W22" s="237">
        <v>72.400000000000006</v>
      </c>
      <c r="X22" s="237">
        <v>97.2</v>
      </c>
      <c r="Y22" s="237">
        <v>112.7</v>
      </c>
      <c r="Z22" s="237">
        <v>116.3</v>
      </c>
      <c r="AA22" s="237">
        <v>65.5</v>
      </c>
      <c r="AB22" s="237">
        <v>76.099999999999994</v>
      </c>
      <c r="AC22" s="237">
        <v>49.4</v>
      </c>
      <c r="AD22" s="237">
        <v>80.099999999999994</v>
      </c>
      <c r="AE22" s="237">
        <v>80</v>
      </c>
      <c r="AF22" s="237">
        <v>110.2</v>
      </c>
      <c r="AG22" s="237">
        <v>112.2</v>
      </c>
      <c r="AH22" s="237">
        <v>107</v>
      </c>
      <c r="AI22" s="237">
        <v>144.9</v>
      </c>
      <c r="AJ22" s="534">
        <v>92.3</v>
      </c>
    </row>
    <row r="23" spans="2:36">
      <c r="B23" s="231">
        <v>2010</v>
      </c>
      <c r="C23" s="237">
        <v>100</v>
      </c>
      <c r="D23" s="237">
        <v>100.2</v>
      </c>
      <c r="E23" s="237">
        <v>108.8</v>
      </c>
      <c r="F23" s="237">
        <v>109.1</v>
      </c>
      <c r="G23" s="237">
        <v>129.80000000000001</v>
      </c>
      <c r="H23" s="237">
        <v>40.9</v>
      </c>
      <c r="I23" s="237">
        <v>74.3</v>
      </c>
      <c r="J23" s="237">
        <v>112.9</v>
      </c>
      <c r="K23" s="237">
        <v>106.8</v>
      </c>
      <c r="L23" s="237">
        <v>69.7</v>
      </c>
      <c r="M23" s="237">
        <v>137.9</v>
      </c>
      <c r="N23" s="237">
        <v>93</v>
      </c>
      <c r="O23" s="237">
        <v>106.6</v>
      </c>
      <c r="P23" s="237">
        <v>116.7</v>
      </c>
      <c r="Q23" s="237">
        <v>75.2</v>
      </c>
      <c r="R23" s="237">
        <v>111.6</v>
      </c>
      <c r="S23" s="237">
        <v>91</v>
      </c>
      <c r="T23" s="237">
        <v>60.8</v>
      </c>
      <c r="U23" s="237">
        <v>68.2</v>
      </c>
      <c r="V23" s="237">
        <v>164.2</v>
      </c>
      <c r="W23" s="237">
        <v>71.7</v>
      </c>
      <c r="X23" s="237">
        <v>97.9</v>
      </c>
      <c r="Y23" s="237">
        <v>110.7</v>
      </c>
      <c r="Z23" s="237">
        <v>115.1</v>
      </c>
      <c r="AA23" s="237">
        <v>70.099999999999994</v>
      </c>
      <c r="AB23" s="237">
        <v>76.7</v>
      </c>
      <c r="AC23" s="237">
        <v>49.7</v>
      </c>
      <c r="AD23" s="237">
        <v>79.5</v>
      </c>
      <c r="AE23" s="237">
        <v>82.4</v>
      </c>
      <c r="AF23" s="237">
        <v>109.4</v>
      </c>
      <c r="AG23" s="237">
        <v>114.2</v>
      </c>
      <c r="AH23" s="237">
        <v>102.5</v>
      </c>
      <c r="AI23" s="237">
        <v>146.5</v>
      </c>
      <c r="AJ23" s="534">
        <v>95.6</v>
      </c>
    </row>
    <row r="24" spans="2:36">
      <c r="B24" s="231">
        <v>2011</v>
      </c>
      <c r="C24" s="237">
        <v>100</v>
      </c>
      <c r="D24" s="237">
        <v>100.2</v>
      </c>
      <c r="E24" s="237">
        <v>108.4</v>
      </c>
      <c r="F24" s="237">
        <v>108.9</v>
      </c>
      <c r="G24" s="237">
        <v>128.6</v>
      </c>
      <c r="H24" s="237">
        <v>43</v>
      </c>
      <c r="I24" s="237">
        <v>74.599999999999994</v>
      </c>
      <c r="J24" s="237">
        <v>111.5</v>
      </c>
      <c r="K24" s="237">
        <v>108.2</v>
      </c>
      <c r="L24" s="237">
        <v>69.7</v>
      </c>
      <c r="M24" s="237">
        <v>141.19999999999999</v>
      </c>
      <c r="N24" s="237">
        <v>89.9</v>
      </c>
      <c r="O24" s="237">
        <v>106.2</v>
      </c>
      <c r="P24" s="237">
        <v>116.7</v>
      </c>
      <c r="Q24" s="237">
        <v>77.2</v>
      </c>
      <c r="R24" s="237">
        <v>110.4</v>
      </c>
      <c r="S24" s="237">
        <v>89.9</v>
      </c>
      <c r="T24" s="237">
        <v>63.8</v>
      </c>
      <c r="U24" s="237">
        <v>72.3</v>
      </c>
      <c r="V24" s="237">
        <v>165.5</v>
      </c>
      <c r="W24" s="237">
        <v>72.599999999999994</v>
      </c>
      <c r="X24" s="237">
        <v>94.6</v>
      </c>
      <c r="Y24" s="237">
        <v>110</v>
      </c>
      <c r="Z24" s="237">
        <v>115.6</v>
      </c>
      <c r="AA24" s="237">
        <v>72</v>
      </c>
      <c r="AB24" s="237">
        <v>74.5</v>
      </c>
      <c r="AC24" s="237">
        <v>50.5</v>
      </c>
      <c r="AD24" s="237">
        <v>81.099999999999994</v>
      </c>
      <c r="AE24" s="237">
        <v>81.599999999999994</v>
      </c>
      <c r="AF24" s="237">
        <v>109.7</v>
      </c>
      <c r="AG24" s="237">
        <v>114.1</v>
      </c>
      <c r="AH24" s="237">
        <v>100.3</v>
      </c>
      <c r="AI24" s="237" t="str">
        <v>:</v>
      </c>
      <c r="AJ24" s="534">
        <v>93.3</v>
      </c>
    </row>
    <row r="25" spans="2:36">
      <c r="B25" s="231">
        <v>2012</v>
      </c>
      <c r="C25" s="237">
        <v>100</v>
      </c>
      <c r="D25" s="237">
        <v>100.1</v>
      </c>
      <c r="E25" s="237">
        <v>108.2</v>
      </c>
      <c r="F25" s="237">
        <v>108.9</v>
      </c>
      <c r="G25" s="237">
        <v>128.6</v>
      </c>
      <c r="H25" s="237">
        <v>44.5</v>
      </c>
      <c r="I25" s="237">
        <v>73.900000000000006</v>
      </c>
      <c r="J25" s="237">
        <v>112.2</v>
      </c>
      <c r="K25" s="237">
        <v>107.1</v>
      </c>
      <c r="L25" s="237">
        <v>70.2</v>
      </c>
      <c r="M25" s="237">
        <v>141.9</v>
      </c>
      <c r="N25" s="237">
        <v>91.8</v>
      </c>
      <c r="O25" s="237">
        <v>109.7</v>
      </c>
      <c r="P25" s="237">
        <v>116.3</v>
      </c>
      <c r="Q25" s="237">
        <v>80.400000000000006</v>
      </c>
      <c r="R25" s="237">
        <v>109.4</v>
      </c>
      <c r="S25" s="237">
        <v>92.6</v>
      </c>
      <c r="T25" s="237">
        <v>66.3</v>
      </c>
      <c r="U25" s="237">
        <v>74.099999999999994</v>
      </c>
      <c r="V25" s="237">
        <v>162.80000000000001</v>
      </c>
      <c r="W25" s="237">
        <v>71.2</v>
      </c>
      <c r="X25" s="237">
        <v>93.1</v>
      </c>
      <c r="Y25" s="237">
        <v>108.5</v>
      </c>
      <c r="Z25" s="237">
        <v>115</v>
      </c>
      <c r="AA25" s="237">
        <v>73.7</v>
      </c>
      <c r="AB25" s="237">
        <v>76.099999999999994</v>
      </c>
      <c r="AC25" s="237">
        <v>51.1</v>
      </c>
      <c r="AD25" s="237">
        <v>80.900000000000006</v>
      </c>
      <c r="AE25" s="237">
        <v>82.1</v>
      </c>
      <c r="AF25" s="237">
        <v>109.1</v>
      </c>
      <c r="AG25" s="237">
        <v>114.4</v>
      </c>
      <c r="AH25" s="237">
        <v>99.3</v>
      </c>
      <c r="AI25" s="237" t="str">
        <v>:</v>
      </c>
      <c r="AJ25" s="534" t="str">
        <v>:</v>
      </c>
    </row>
    <row r="26" spans="2:36">
      <c r="B26" s="231">
        <v>2013</v>
      </c>
      <c r="C26" s="237">
        <v>100</v>
      </c>
      <c r="D26" s="237">
        <v>100.1</v>
      </c>
      <c r="E26" s="237">
        <v>108.2</v>
      </c>
      <c r="F26" s="237">
        <v>109</v>
      </c>
      <c r="G26" s="237">
        <v>127.4</v>
      </c>
      <c r="H26" s="237">
        <v>43.4</v>
      </c>
      <c r="I26" s="237">
        <v>72</v>
      </c>
      <c r="J26" s="237">
        <v>111.1</v>
      </c>
      <c r="K26" s="237">
        <v>107.1</v>
      </c>
      <c r="L26" s="237">
        <v>70</v>
      </c>
      <c r="M26" s="237">
        <v>135.6</v>
      </c>
      <c r="N26" s="237">
        <v>92.8</v>
      </c>
      <c r="O26" s="237">
        <v>111.4</v>
      </c>
      <c r="P26" s="237">
        <v>116.1</v>
      </c>
      <c r="Q26" s="237">
        <v>80.2</v>
      </c>
      <c r="R26" s="237">
        <v>108.9</v>
      </c>
      <c r="S26" s="237">
        <v>91.9</v>
      </c>
      <c r="T26" s="237">
        <v>67</v>
      </c>
      <c r="U26" s="237">
        <v>74.7</v>
      </c>
      <c r="V26" s="237">
        <v>164.1</v>
      </c>
      <c r="W26" s="237">
        <v>70.7</v>
      </c>
      <c r="X26" s="237">
        <v>91.9</v>
      </c>
      <c r="Y26" s="237">
        <v>108.9</v>
      </c>
      <c r="Z26" s="237">
        <v>113.5</v>
      </c>
      <c r="AA26" s="237">
        <v>74.400000000000006</v>
      </c>
      <c r="AB26" s="237">
        <v>76.8</v>
      </c>
      <c r="AC26" s="237">
        <v>51.7</v>
      </c>
      <c r="AD26" s="237">
        <v>81.2</v>
      </c>
      <c r="AE26" s="237">
        <v>82.7</v>
      </c>
      <c r="AF26" s="237">
        <v>107.2</v>
      </c>
      <c r="AG26" s="237">
        <v>114.6</v>
      </c>
      <c r="AH26" s="237">
        <v>99.5</v>
      </c>
      <c r="AI26" s="237" t="str">
        <v>:</v>
      </c>
      <c r="AJ26" s="534" t="str">
        <v>:</v>
      </c>
    </row>
    <row r="27" spans="2:36">
      <c r="B27" s="231">
        <v>2014</v>
      </c>
      <c r="C27" s="237" t="str">
        <v>:</v>
      </c>
      <c r="D27" s="237" t="str">
        <v>:</v>
      </c>
      <c r="E27" s="237" t="str">
        <v>:</v>
      </c>
      <c r="F27" s="237" t="str">
        <v>:</v>
      </c>
      <c r="G27" s="237" t="str">
        <v>:</v>
      </c>
      <c r="H27" s="237" t="str">
        <v>:</v>
      </c>
      <c r="I27" s="237" t="str">
        <v>:</v>
      </c>
      <c r="J27" s="237" t="str">
        <v>:</v>
      </c>
      <c r="K27" s="237" t="str">
        <v>:</v>
      </c>
      <c r="L27" s="237" t="str">
        <v>:</v>
      </c>
      <c r="M27" s="237" t="str">
        <v>:</v>
      </c>
      <c r="N27" s="237" t="str">
        <v>:</v>
      </c>
      <c r="O27" s="237" t="str">
        <v>:</v>
      </c>
      <c r="P27" s="237" t="str">
        <v>:</v>
      </c>
      <c r="Q27" s="237" t="str">
        <v>:</v>
      </c>
      <c r="R27" s="237" t="str">
        <v>:</v>
      </c>
      <c r="S27" s="237" t="str">
        <v>:</v>
      </c>
      <c r="T27" s="237" t="str">
        <v>:</v>
      </c>
      <c r="U27" s="237" t="str">
        <v>:</v>
      </c>
      <c r="V27" s="237" t="str">
        <v>:</v>
      </c>
      <c r="W27" s="237" t="str">
        <v>:</v>
      </c>
      <c r="X27" s="237" t="str">
        <v>:</v>
      </c>
      <c r="Y27" s="237" t="str">
        <v>:</v>
      </c>
      <c r="Z27" s="237" t="str">
        <v>:</v>
      </c>
      <c r="AA27" s="237" t="str">
        <v>:</v>
      </c>
      <c r="AB27" s="237" t="str">
        <v>:</v>
      </c>
      <c r="AC27" s="237" t="str">
        <v>:</v>
      </c>
      <c r="AD27" s="237" t="str">
        <v>:</v>
      </c>
      <c r="AE27" s="237" t="str">
        <v>:</v>
      </c>
      <c r="AF27" s="237" t="str">
        <v>:</v>
      </c>
      <c r="AG27" s="237" t="str">
        <v>:</v>
      </c>
      <c r="AH27" s="237" t="str">
        <v>:</v>
      </c>
      <c r="AI27" s="237" t="str">
        <v>:</v>
      </c>
      <c r="AJ27" s="534" t="str">
        <v>:</v>
      </c>
    </row>
    <row r="28" spans="2:36">
      <c r="B28" s="231">
        <v>2015</v>
      </c>
      <c r="C28" s="237" t="str">
        <v>:</v>
      </c>
      <c r="D28" s="237" t="str">
        <v>:</v>
      </c>
      <c r="E28" s="237" t="str">
        <v>:</v>
      </c>
      <c r="F28" s="237" t="str">
        <v>:</v>
      </c>
      <c r="G28" s="237" t="str">
        <v>:</v>
      </c>
      <c r="H28" s="237" t="str">
        <v>:</v>
      </c>
      <c r="I28" s="237" t="str">
        <v>:</v>
      </c>
      <c r="J28" s="237" t="str">
        <v>:</v>
      </c>
      <c r="K28" s="237" t="str">
        <v>:</v>
      </c>
      <c r="L28" s="237" t="str">
        <v>:</v>
      </c>
      <c r="M28" s="237" t="str">
        <v>:</v>
      </c>
      <c r="N28" s="237" t="str">
        <v>:</v>
      </c>
      <c r="O28" s="237" t="str">
        <v>:</v>
      </c>
      <c r="P28" s="237" t="str">
        <v>:</v>
      </c>
      <c r="Q28" s="237" t="str">
        <v>:</v>
      </c>
      <c r="R28" s="237" t="str">
        <v>:</v>
      </c>
      <c r="S28" s="237" t="str">
        <v>:</v>
      </c>
      <c r="T28" s="237" t="str">
        <v>:</v>
      </c>
      <c r="U28" s="237" t="str">
        <v>:</v>
      </c>
      <c r="V28" s="237" t="str">
        <v>:</v>
      </c>
      <c r="W28" s="237" t="str">
        <v>:</v>
      </c>
      <c r="X28" s="237" t="str">
        <v>:</v>
      </c>
      <c r="Y28" s="237" t="str">
        <v>:</v>
      </c>
      <c r="Z28" s="237" t="str">
        <v>:</v>
      </c>
      <c r="AA28" s="237" t="str">
        <v>:</v>
      </c>
      <c r="AB28" s="237" t="str">
        <v>:</v>
      </c>
      <c r="AC28" s="237" t="str">
        <v>:</v>
      </c>
      <c r="AD28" s="237" t="str">
        <v>:</v>
      </c>
      <c r="AE28" s="237" t="str">
        <v>:</v>
      </c>
      <c r="AF28" s="237" t="str">
        <v>:</v>
      </c>
      <c r="AG28" s="237" t="str">
        <v>:</v>
      </c>
      <c r="AH28" s="237" t="str">
        <v>:</v>
      </c>
      <c r="AI28" s="237" t="str">
        <v>:</v>
      </c>
      <c r="AJ28" s="534" t="str">
        <v>:</v>
      </c>
    </row>
    <row r="30" spans="2:36" ht="87.75">
      <c r="B30" s="230">
        <f t="array" ref="B30:AJ51">TRANSPOSE(ES_P1_1!B42:W76)</f>
        <v>0</v>
      </c>
      <c r="C30" s="236" t="str">
        <v>ΕΕ (28 χώρες)</v>
      </c>
      <c r="D30" s="236" t="str">
        <v>ΕΕ (27 χώρες)</v>
      </c>
      <c r="E30" s="236" t="str">
        <v>ΕΕ (15 χώρες)</v>
      </c>
      <c r="F30" s="236" t="str">
        <v>Ευροχώρος</v>
      </c>
      <c r="G30" s="236" t="str">
        <v>Βέλγιο</v>
      </c>
      <c r="H30" s="236" t="str">
        <v>Βουλγαρία</v>
      </c>
      <c r="I30" s="236" t="str">
        <v>Τσεχία</v>
      </c>
      <c r="J30" s="236" t="str">
        <v>Δανία</v>
      </c>
      <c r="K30" s="236" t="str">
        <v>Γερμανία</v>
      </c>
      <c r="L30" s="236" t="str">
        <v>Εσθονία</v>
      </c>
      <c r="M30" s="236" t="str">
        <v>Ιρλανδία</v>
      </c>
      <c r="N30" s="236" t="str">
        <v>Ελλάδα</v>
      </c>
      <c r="O30" s="236" t="str">
        <v>Ισπανία</v>
      </c>
      <c r="P30" s="236" t="str">
        <v>Γαλλία</v>
      </c>
      <c r="Q30" s="236" t="str">
        <v>Κροατία</v>
      </c>
      <c r="R30" s="236" t="str">
        <v>Ιταλία</v>
      </c>
      <c r="S30" s="236" t="str">
        <v>Κύπρος</v>
      </c>
      <c r="T30" s="236" t="str">
        <v>Λετονία</v>
      </c>
      <c r="U30" s="236" t="str">
        <v>Λιθουανία</v>
      </c>
      <c r="V30" s="236" t="str">
        <v>Λουξεμβούργο</v>
      </c>
      <c r="W30" s="236" t="str">
        <v>Ουγγαρία</v>
      </c>
      <c r="X30" s="236" t="str">
        <v>Μάλτα</v>
      </c>
      <c r="Y30" s="236" t="str">
        <v>Ολλανδία</v>
      </c>
      <c r="Z30" s="236" t="str">
        <v>Αυστρία</v>
      </c>
      <c r="AA30" s="236" t="str">
        <v>Πολωνία</v>
      </c>
      <c r="AB30" s="236" t="str">
        <v>Πορτογαλία</v>
      </c>
      <c r="AC30" s="236" t="str">
        <v>Ρουμανία</v>
      </c>
      <c r="AD30" s="236" t="str">
        <v>Σλοβενία</v>
      </c>
      <c r="AE30" s="236" t="str">
        <v>Σλοβακία</v>
      </c>
      <c r="AF30" s="236" t="str">
        <v>Φινλανδία</v>
      </c>
      <c r="AG30" s="236" t="str">
        <v>Σουηδία</v>
      </c>
      <c r="AH30" s="236" t="str">
        <v>Ηνωμένο Βασίλειο</v>
      </c>
      <c r="AI30" s="236" t="str">
        <v>Ηνωμένες Πολιτείες</v>
      </c>
      <c r="AJ30" s="236" t="str">
        <v>Ιαπωνία</v>
      </c>
    </row>
    <row r="31" spans="2:36">
      <c r="B31" s="231">
        <v>1995</v>
      </c>
      <c r="C31" s="237" t="str">
        <v/>
      </c>
      <c r="D31" s="237" t="str">
        <v/>
      </c>
      <c r="E31" s="237" t="str">
        <v/>
      </c>
      <c r="F31" s="237" t="str">
        <v/>
      </c>
      <c r="G31" s="237" t="str">
        <v/>
      </c>
      <c r="H31" s="237" t="str">
        <v/>
      </c>
      <c r="I31" s="237" t="str">
        <v/>
      </c>
      <c r="J31" s="237" t="str">
        <v/>
      </c>
      <c r="K31" s="237" t="str">
        <v/>
      </c>
      <c r="L31" s="237" t="str">
        <v/>
      </c>
      <c r="M31" s="237" t="str">
        <v/>
      </c>
      <c r="N31" s="237" t="str">
        <v/>
      </c>
      <c r="O31" s="237" t="str">
        <v/>
      </c>
      <c r="P31" s="237" t="str">
        <v/>
      </c>
      <c r="Q31" s="237" t="str">
        <v/>
      </c>
      <c r="R31" s="237" t="str">
        <v/>
      </c>
      <c r="S31" s="237" t="str">
        <v/>
      </c>
      <c r="T31" s="237" t="str">
        <v/>
      </c>
      <c r="U31" s="237" t="str">
        <v/>
      </c>
      <c r="V31" s="237" t="str">
        <v/>
      </c>
      <c r="W31" s="237" t="str">
        <v/>
      </c>
      <c r="X31" s="237" t="str">
        <v/>
      </c>
      <c r="Y31" s="237" t="str">
        <v/>
      </c>
      <c r="Z31" s="237" t="str">
        <v/>
      </c>
      <c r="AA31" s="237" t="str">
        <v/>
      </c>
      <c r="AB31" s="237" t="str">
        <v/>
      </c>
      <c r="AC31" s="237" t="str">
        <v/>
      </c>
      <c r="AD31" s="237" t="str">
        <v/>
      </c>
      <c r="AE31" s="237" t="str">
        <v/>
      </c>
      <c r="AF31" s="237" t="str">
        <v/>
      </c>
      <c r="AG31" s="237" t="str">
        <v/>
      </c>
      <c r="AH31" s="237" t="str">
        <v/>
      </c>
      <c r="AI31" s="237" t="str">
        <v/>
      </c>
      <c r="AJ31" s="534" t="str">
        <v/>
      </c>
    </row>
    <row r="32" spans="2:36">
      <c r="B32" s="231">
        <v>1996</v>
      </c>
      <c r="C32" s="237" t="str">
        <v/>
      </c>
      <c r="D32" s="237" t="str">
        <v/>
      </c>
      <c r="E32" s="237" t="str">
        <v/>
      </c>
      <c r="F32" s="237" t="str">
        <v/>
      </c>
      <c r="G32" s="237" t="str">
        <v/>
      </c>
      <c r="H32" s="237" t="str">
        <v/>
      </c>
      <c r="I32" s="237" t="str">
        <v/>
      </c>
      <c r="J32" s="237" t="str">
        <v/>
      </c>
      <c r="K32" s="237" t="str">
        <v/>
      </c>
      <c r="L32" s="237" t="str">
        <v/>
      </c>
      <c r="M32" s="237" t="str">
        <v/>
      </c>
      <c r="N32" s="237" t="str">
        <v/>
      </c>
      <c r="O32" s="237" t="str">
        <v/>
      </c>
      <c r="P32" s="237" t="str">
        <v/>
      </c>
      <c r="Q32" s="237" t="str">
        <v/>
      </c>
      <c r="R32" s="237" t="str">
        <v/>
      </c>
      <c r="S32" s="237" t="str">
        <v/>
      </c>
      <c r="T32" s="237" t="str">
        <v/>
      </c>
      <c r="U32" s="237" t="str">
        <v/>
      </c>
      <c r="V32" s="237" t="str">
        <v/>
      </c>
      <c r="W32" s="237" t="str">
        <v/>
      </c>
      <c r="X32" s="237" t="str">
        <v/>
      </c>
      <c r="Y32" s="237" t="str">
        <v/>
      </c>
      <c r="Z32" s="237" t="str">
        <v/>
      </c>
      <c r="AA32" s="237" t="str">
        <v/>
      </c>
      <c r="AB32" s="237" t="str">
        <v/>
      </c>
      <c r="AC32" s="237" t="str">
        <v/>
      </c>
      <c r="AD32" s="237" t="str">
        <v/>
      </c>
      <c r="AE32" s="237" t="str">
        <v/>
      </c>
      <c r="AF32" s="237" t="str">
        <v/>
      </c>
      <c r="AG32" s="237" t="str">
        <v/>
      </c>
      <c r="AH32" s="237" t="str">
        <v/>
      </c>
      <c r="AI32" s="237" t="str">
        <v/>
      </c>
      <c r="AJ32" s="534" t="str">
        <v/>
      </c>
    </row>
    <row r="33" spans="2:36">
      <c r="B33" s="231">
        <v>1997</v>
      </c>
      <c r="C33" s="237" t="str">
        <v/>
      </c>
      <c r="D33" s="237" t="str">
        <v/>
      </c>
      <c r="E33" s="237" t="str">
        <v/>
      </c>
      <c r="F33" s="237" t="str">
        <v/>
      </c>
      <c r="G33" s="237" t="str">
        <v/>
      </c>
      <c r="H33" s="237" t="str">
        <v/>
      </c>
      <c r="I33" s="237" t="str">
        <v/>
      </c>
      <c r="J33" s="237" t="str">
        <v/>
      </c>
      <c r="K33" s="237" t="str">
        <v/>
      </c>
      <c r="L33" s="237" t="str">
        <v/>
      </c>
      <c r="M33" s="237" t="str">
        <v/>
      </c>
      <c r="N33" s="237" t="str">
        <v/>
      </c>
      <c r="O33" s="237" t="str">
        <v/>
      </c>
      <c r="P33" s="237" t="str">
        <v/>
      </c>
      <c r="Q33" s="237" t="str">
        <v/>
      </c>
      <c r="R33" s="237" t="str">
        <v/>
      </c>
      <c r="S33" s="237" t="str">
        <v/>
      </c>
      <c r="T33" s="237" t="str">
        <v/>
      </c>
      <c r="U33" s="237" t="str">
        <v/>
      </c>
      <c r="V33" s="237" t="str">
        <v/>
      </c>
      <c r="W33" s="237" t="str">
        <v/>
      </c>
      <c r="X33" s="237" t="str">
        <v/>
      </c>
      <c r="Y33" s="237" t="str">
        <v/>
      </c>
      <c r="Z33" s="237" t="str">
        <v/>
      </c>
      <c r="AA33" s="237" t="str">
        <v/>
      </c>
      <c r="AB33" s="237" t="str">
        <v/>
      </c>
      <c r="AC33" s="237" t="str">
        <v/>
      </c>
      <c r="AD33" s="237" t="str">
        <v/>
      </c>
      <c r="AE33" s="237" t="str">
        <v/>
      </c>
      <c r="AF33" s="237" t="str">
        <v/>
      </c>
      <c r="AG33" s="237" t="str">
        <v/>
      </c>
      <c r="AH33" s="237" t="str">
        <v/>
      </c>
      <c r="AI33" s="237" t="str">
        <v/>
      </c>
      <c r="AJ33" s="534" t="str">
        <v/>
      </c>
    </row>
    <row r="34" spans="2:36">
      <c r="B34" s="231">
        <v>1998</v>
      </c>
      <c r="C34" s="237" t="str">
        <v/>
      </c>
      <c r="D34" s="237" t="str">
        <v/>
      </c>
      <c r="E34" s="237" t="str">
        <v/>
      </c>
      <c r="F34" s="237" t="str">
        <v/>
      </c>
      <c r="G34" s="237" t="str">
        <v/>
      </c>
      <c r="H34" s="237" t="str">
        <v/>
      </c>
      <c r="I34" s="237" t="str">
        <v/>
      </c>
      <c r="J34" s="237" t="str">
        <v/>
      </c>
      <c r="K34" s="237" t="str">
        <v/>
      </c>
      <c r="L34" s="237" t="str">
        <v/>
      </c>
      <c r="M34" s="237" t="str">
        <v/>
      </c>
      <c r="N34" s="237" t="str">
        <v/>
      </c>
      <c r="O34" s="237" t="str">
        <v/>
      </c>
      <c r="P34" s="237" t="str">
        <v/>
      </c>
      <c r="Q34" s="237" t="str">
        <v/>
      </c>
      <c r="R34" s="237" t="str">
        <v/>
      </c>
      <c r="S34" s="237" t="str">
        <v/>
      </c>
      <c r="T34" s="237" t="str">
        <v/>
      </c>
      <c r="U34" s="237" t="str">
        <v/>
      </c>
      <c r="V34" s="237" t="str">
        <v/>
      </c>
      <c r="W34" s="237" t="str">
        <v/>
      </c>
      <c r="X34" s="237" t="str">
        <v/>
      </c>
      <c r="Y34" s="237" t="str">
        <v/>
      </c>
      <c r="Z34" s="237" t="str">
        <v/>
      </c>
      <c r="AA34" s="237" t="str">
        <v/>
      </c>
      <c r="AB34" s="237" t="str">
        <v/>
      </c>
      <c r="AC34" s="237" t="str">
        <v/>
      </c>
      <c r="AD34" s="237" t="str">
        <v/>
      </c>
      <c r="AE34" s="237" t="str">
        <v/>
      </c>
      <c r="AF34" s="237" t="str">
        <v/>
      </c>
      <c r="AG34" s="237" t="str">
        <v/>
      </c>
      <c r="AH34" s="237" t="str">
        <v/>
      </c>
      <c r="AI34" s="237" t="str">
        <v/>
      </c>
      <c r="AJ34" s="534" t="str">
        <v/>
      </c>
    </row>
    <row r="35" spans="2:36">
      <c r="B35" s="231">
        <v>1999</v>
      </c>
      <c r="C35" s="237" t="str">
        <v/>
      </c>
      <c r="D35" s="237" t="str">
        <v/>
      </c>
      <c r="E35" s="237" t="str">
        <v/>
      </c>
      <c r="F35" s="237" t="str">
        <v/>
      </c>
      <c r="G35" s="237" t="str">
        <v/>
      </c>
      <c r="H35" s="237" t="str">
        <v/>
      </c>
      <c r="I35" s="237" t="str">
        <v/>
      </c>
      <c r="J35" s="237" t="str">
        <v/>
      </c>
      <c r="K35" s="237" t="str">
        <v/>
      </c>
      <c r="L35" s="237" t="str">
        <v/>
      </c>
      <c r="M35" s="237" t="str">
        <v/>
      </c>
      <c r="N35" s="237" t="str">
        <v/>
      </c>
      <c r="O35" s="237" t="str">
        <v/>
      </c>
      <c r="P35" s="237" t="str">
        <v/>
      </c>
      <c r="Q35" s="237" t="str">
        <v/>
      </c>
      <c r="R35" s="237" t="str">
        <v/>
      </c>
      <c r="S35" s="237" t="str">
        <v/>
      </c>
      <c r="T35" s="237" t="str">
        <v/>
      </c>
      <c r="U35" s="237" t="str">
        <v/>
      </c>
      <c r="V35" s="237" t="str">
        <v/>
      </c>
      <c r="W35" s="237" t="str">
        <v/>
      </c>
      <c r="X35" s="237" t="str">
        <v/>
      </c>
      <c r="Y35" s="237" t="str">
        <v/>
      </c>
      <c r="Z35" s="237" t="str">
        <v/>
      </c>
      <c r="AA35" s="237" t="str">
        <v/>
      </c>
      <c r="AB35" s="237" t="str">
        <v/>
      </c>
      <c r="AC35" s="237" t="str">
        <v/>
      </c>
      <c r="AD35" s="237" t="str">
        <v/>
      </c>
      <c r="AE35" s="237" t="str">
        <v/>
      </c>
      <c r="AF35" s="237" t="str">
        <v/>
      </c>
      <c r="AG35" s="237" t="str">
        <v/>
      </c>
      <c r="AH35" s="237" t="str">
        <v/>
      </c>
      <c r="AI35" s="237" t="str">
        <v/>
      </c>
      <c r="AJ35" s="534" t="str">
        <v/>
      </c>
    </row>
    <row r="36" spans="2:36">
      <c r="B36" s="231">
        <v>2000</v>
      </c>
      <c r="C36" s="237" t="str">
        <v/>
      </c>
      <c r="D36" s="237" t="str">
        <v/>
      </c>
      <c r="E36" s="237" t="str">
        <v/>
      </c>
      <c r="F36" s="237" t="str">
        <v/>
      </c>
      <c r="G36" s="237" t="str">
        <v/>
      </c>
      <c r="H36" s="237" t="str">
        <v/>
      </c>
      <c r="I36" s="237" t="str">
        <v/>
      </c>
      <c r="J36" s="237" t="str">
        <v/>
      </c>
      <c r="K36" s="237" t="str">
        <v/>
      </c>
      <c r="L36" s="237" t="str">
        <v/>
      </c>
      <c r="M36" s="237" t="str">
        <v>p</v>
      </c>
      <c r="N36" s="237" t="str">
        <v/>
      </c>
      <c r="O36" s="237" t="str">
        <v/>
      </c>
      <c r="P36" s="237" t="str">
        <v/>
      </c>
      <c r="Q36" s="237" t="str">
        <v/>
      </c>
      <c r="R36" s="237" t="str">
        <v/>
      </c>
      <c r="S36" s="237" t="str">
        <v/>
      </c>
      <c r="T36" s="237" t="str">
        <v/>
      </c>
      <c r="U36" s="237" t="str">
        <v/>
      </c>
      <c r="V36" s="237" t="str">
        <v/>
      </c>
      <c r="W36" s="237" t="str">
        <v/>
      </c>
      <c r="X36" s="237" t="str">
        <v/>
      </c>
      <c r="Y36" s="237" t="str">
        <v/>
      </c>
      <c r="Z36" s="237" t="str">
        <v/>
      </c>
      <c r="AA36" s="237" t="str">
        <v/>
      </c>
      <c r="AB36" s="237" t="str">
        <v/>
      </c>
      <c r="AC36" s="237" t="str">
        <v/>
      </c>
      <c r="AD36" s="237" t="str">
        <v/>
      </c>
      <c r="AE36" s="237" t="str">
        <v/>
      </c>
      <c r="AF36" s="237" t="str">
        <v/>
      </c>
      <c r="AG36" s="237" t="str">
        <v/>
      </c>
      <c r="AH36" s="237" t="str">
        <v/>
      </c>
      <c r="AI36" s="237" t="str">
        <v/>
      </c>
      <c r="AJ36" s="534" t="str">
        <v/>
      </c>
    </row>
    <row r="37" spans="2:36">
      <c r="B37" s="231">
        <v>2001</v>
      </c>
      <c r="C37" s="237" t="str">
        <v/>
      </c>
      <c r="D37" s="237" t="str">
        <v/>
      </c>
      <c r="E37" s="237" t="str">
        <v/>
      </c>
      <c r="F37" s="237" t="str">
        <v/>
      </c>
      <c r="G37" s="237" t="str">
        <v/>
      </c>
      <c r="H37" s="237" t="str">
        <v/>
      </c>
      <c r="I37" s="237" t="str">
        <v/>
      </c>
      <c r="J37" s="237" t="str">
        <v/>
      </c>
      <c r="K37" s="237" t="str">
        <v/>
      </c>
      <c r="L37" s="237" t="str">
        <v/>
      </c>
      <c r="M37" s="237" t="str">
        <v>p</v>
      </c>
      <c r="N37" s="237" t="str">
        <v/>
      </c>
      <c r="O37" s="237" t="str">
        <v/>
      </c>
      <c r="P37" s="237" t="str">
        <v/>
      </c>
      <c r="Q37" s="237" t="str">
        <v/>
      </c>
      <c r="R37" s="237" t="str">
        <v/>
      </c>
      <c r="S37" s="237" t="str">
        <v/>
      </c>
      <c r="T37" s="237" t="str">
        <v/>
      </c>
      <c r="U37" s="237" t="str">
        <v/>
      </c>
      <c r="V37" s="237" t="str">
        <v/>
      </c>
      <c r="W37" s="237" t="str">
        <v/>
      </c>
      <c r="X37" s="237" t="str">
        <v/>
      </c>
      <c r="Y37" s="237" t="str">
        <v/>
      </c>
      <c r="Z37" s="237" t="str">
        <v/>
      </c>
      <c r="AA37" s="237" t="str">
        <v/>
      </c>
      <c r="AB37" s="237" t="str">
        <v/>
      </c>
      <c r="AC37" s="237" t="str">
        <v/>
      </c>
      <c r="AD37" s="237" t="str">
        <v/>
      </c>
      <c r="AE37" s="237" t="str">
        <v/>
      </c>
      <c r="AF37" s="237" t="str">
        <v/>
      </c>
      <c r="AG37" s="237" t="str">
        <v/>
      </c>
      <c r="AH37" s="237" t="str">
        <v/>
      </c>
      <c r="AI37" s="237" t="str">
        <v/>
      </c>
      <c r="AJ37" s="534" t="str">
        <v/>
      </c>
    </row>
    <row r="38" spans="2:36">
      <c r="B38" s="231">
        <v>2002</v>
      </c>
      <c r="C38" s="237" t="str">
        <v/>
      </c>
      <c r="D38" s="237" t="str">
        <v/>
      </c>
      <c r="E38" s="237" t="str">
        <v/>
      </c>
      <c r="F38" s="237" t="str">
        <v/>
      </c>
      <c r="G38" s="237" t="str">
        <v/>
      </c>
      <c r="H38" s="237" t="str">
        <v/>
      </c>
      <c r="I38" s="237" t="str">
        <v/>
      </c>
      <c r="J38" s="237" t="str">
        <v/>
      </c>
      <c r="K38" s="237" t="str">
        <v/>
      </c>
      <c r="L38" s="237" t="str">
        <v/>
      </c>
      <c r="M38" s="237" t="str">
        <v>p</v>
      </c>
      <c r="N38" s="237" t="str">
        <v/>
      </c>
      <c r="O38" s="237" t="str">
        <v/>
      </c>
      <c r="P38" s="237" t="str">
        <v/>
      </c>
      <c r="Q38" s="237" t="str">
        <v/>
      </c>
      <c r="R38" s="237" t="str">
        <v/>
      </c>
      <c r="S38" s="237" t="str">
        <v/>
      </c>
      <c r="T38" s="237" t="str">
        <v/>
      </c>
      <c r="U38" s="237" t="str">
        <v/>
      </c>
      <c r="V38" s="237" t="str">
        <v/>
      </c>
      <c r="W38" s="237" t="str">
        <v/>
      </c>
      <c r="X38" s="237" t="str">
        <v/>
      </c>
      <c r="Y38" s="237" t="str">
        <v/>
      </c>
      <c r="Z38" s="237" t="str">
        <v/>
      </c>
      <c r="AA38" s="237" t="str">
        <v/>
      </c>
      <c r="AB38" s="237" t="str">
        <v/>
      </c>
      <c r="AC38" s="237" t="str">
        <v/>
      </c>
      <c r="AD38" s="237" t="str">
        <v/>
      </c>
      <c r="AE38" s="237" t="str">
        <v/>
      </c>
      <c r="AF38" s="237" t="str">
        <v/>
      </c>
      <c r="AG38" s="237" t="str">
        <v/>
      </c>
      <c r="AH38" s="237" t="str">
        <v/>
      </c>
      <c r="AI38" s="237" t="str">
        <v/>
      </c>
      <c r="AJ38" s="534" t="str">
        <v/>
      </c>
    </row>
    <row r="39" spans="2:36">
      <c r="B39" s="231">
        <v>2003</v>
      </c>
      <c r="C39" s="237" t="str">
        <v/>
      </c>
      <c r="D39" s="237" t="str">
        <v/>
      </c>
      <c r="E39" s="237" t="str">
        <v/>
      </c>
      <c r="F39" s="237" t="str">
        <v/>
      </c>
      <c r="G39" s="237" t="str">
        <v/>
      </c>
      <c r="H39" s="237" t="str">
        <v/>
      </c>
      <c r="I39" s="237" t="str">
        <v/>
      </c>
      <c r="J39" s="237" t="str">
        <v/>
      </c>
      <c r="K39" s="237" t="str">
        <v/>
      </c>
      <c r="L39" s="237" t="str">
        <v/>
      </c>
      <c r="M39" s="237" t="str">
        <v>p</v>
      </c>
      <c r="N39" s="237" t="str">
        <v/>
      </c>
      <c r="O39" s="237" t="str">
        <v/>
      </c>
      <c r="P39" s="237" t="str">
        <v/>
      </c>
      <c r="Q39" s="237" t="str">
        <v/>
      </c>
      <c r="R39" s="237" t="str">
        <v/>
      </c>
      <c r="S39" s="237" t="str">
        <v/>
      </c>
      <c r="T39" s="237" t="str">
        <v/>
      </c>
      <c r="U39" s="237" t="str">
        <v/>
      </c>
      <c r="V39" s="237" t="str">
        <v/>
      </c>
      <c r="W39" s="237" t="str">
        <v/>
      </c>
      <c r="X39" s="237" t="str">
        <v/>
      </c>
      <c r="Y39" s="237" t="str">
        <v/>
      </c>
      <c r="Z39" s="237" t="str">
        <v/>
      </c>
      <c r="AA39" s="237" t="str">
        <v/>
      </c>
      <c r="AB39" s="237" t="str">
        <v/>
      </c>
      <c r="AC39" s="237" t="str">
        <v/>
      </c>
      <c r="AD39" s="237" t="str">
        <v/>
      </c>
      <c r="AE39" s="237" t="str">
        <v/>
      </c>
      <c r="AF39" s="237" t="str">
        <v/>
      </c>
      <c r="AG39" s="237" t="str">
        <v/>
      </c>
      <c r="AH39" s="237" t="str">
        <v/>
      </c>
      <c r="AI39" s="237" t="str">
        <v/>
      </c>
      <c r="AJ39" s="534" t="str">
        <v/>
      </c>
    </row>
    <row r="40" spans="2:36">
      <c r="B40" s="231">
        <v>2004</v>
      </c>
      <c r="C40" s="237" t="str">
        <v/>
      </c>
      <c r="D40" s="237" t="str">
        <v/>
      </c>
      <c r="E40" s="237" t="str">
        <v/>
      </c>
      <c r="F40" s="237" t="str">
        <v/>
      </c>
      <c r="G40" s="237" t="str">
        <v/>
      </c>
      <c r="H40" s="237" t="str">
        <v/>
      </c>
      <c r="I40" s="237" t="str">
        <v/>
      </c>
      <c r="J40" s="237" t="str">
        <v/>
      </c>
      <c r="K40" s="237" t="str">
        <v/>
      </c>
      <c r="L40" s="237" t="str">
        <v/>
      </c>
      <c r="M40" s="237" t="str">
        <v>p</v>
      </c>
      <c r="N40" s="237" t="str">
        <v/>
      </c>
      <c r="O40" s="237" t="str">
        <v/>
      </c>
      <c r="P40" s="237" t="str">
        <v/>
      </c>
      <c r="Q40" s="237" t="str">
        <v/>
      </c>
      <c r="R40" s="237" t="str">
        <v/>
      </c>
      <c r="S40" s="237" t="str">
        <v/>
      </c>
      <c r="T40" s="237" t="str">
        <v/>
      </c>
      <c r="U40" s="237" t="str">
        <v/>
      </c>
      <c r="V40" s="237" t="str">
        <v/>
      </c>
      <c r="W40" s="237" t="str">
        <v/>
      </c>
      <c r="X40" s="237" t="str">
        <v/>
      </c>
      <c r="Y40" s="237" t="str">
        <v/>
      </c>
      <c r="Z40" s="237" t="str">
        <v/>
      </c>
      <c r="AA40" s="237" t="str">
        <v/>
      </c>
      <c r="AB40" s="237" t="str">
        <v/>
      </c>
      <c r="AC40" s="237" t="str">
        <v/>
      </c>
      <c r="AD40" s="237" t="str">
        <v/>
      </c>
      <c r="AE40" s="237" t="str">
        <v/>
      </c>
      <c r="AF40" s="237" t="str">
        <v/>
      </c>
      <c r="AG40" s="237" t="str">
        <v/>
      </c>
      <c r="AH40" s="237" t="str">
        <v/>
      </c>
      <c r="AI40" s="237" t="str">
        <v/>
      </c>
      <c r="AJ40" s="534" t="str">
        <v/>
      </c>
    </row>
    <row r="41" spans="2:36">
      <c r="B41" s="231">
        <v>2005</v>
      </c>
      <c r="C41" s="237" t="str">
        <v>b</v>
      </c>
      <c r="D41" s="237" t="str">
        <v>b</v>
      </c>
      <c r="E41" s="237" t="str">
        <v>b</v>
      </c>
      <c r="F41" s="237" t="str">
        <v>b</v>
      </c>
      <c r="G41" s="237" t="str">
        <v>b</v>
      </c>
      <c r="H41" s="237" t="str">
        <v>b</v>
      </c>
      <c r="I41" s="237" t="str">
        <v>b</v>
      </c>
      <c r="J41" s="237" t="str">
        <v>b</v>
      </c>
      <c r="K41" s="237" t="str">
        <v>b</v>
      </c>
      <c r="L41" s="237" t="str">
        <v>b</v>
      </c>
      <c r="M41" s="237" t="str">
        <v>b</v>
      </c>
      <c r="N41" s="237" t="str">
        <v>b</v>
      </c>
      <c r="O41" s="237" t="str">
        <v>b</v>
      </c>
      <c r="P41" s="237" t="str">
        <v>b</v>
      </c>
      <c r="Q41" s="237" t="str">
        <v>b</v>
      </c>
      <c r="R41" s="237" t="str">
        <v>b</v>
      </c>
      <c r="S41" s="237" t="str">
        <v>b</v>
      </c>
      <c r="T41" s="237" t="str">
        <v>b</v>
      </c>
      <c r="U41" s="237" t="str">
        <v>b</v>
      </c>
      <c r="V41" s="237" t="str">
        <v>b</v>
      </c>
      <c r="W41" s="237" t="str">
        <v>b</v>
      </c>
      <c r="X41" s="237" t="str">
        <v>b</v>
      </c>
      <c r="Y41" s="237" t="str">
        <v>b</v>
      </c>
      <c r="Z41" s="237" t="str">
        <v>b</v>
      </c>
      <c r="AA41" s="237" t="str">
        <v>b</v>
      </c>
      <c r="AB41" s="237" t="str">
        <v>b</v>
      </c>
      <c r="AC41" s="237" t="str">
        <v>b</v>
      </c>
      <c r="AD41" s="237" t="str">
        <v>b</v>
      </c>
      <c r="AE41" s="237" t="str">
        <v>b</v>
      </c>
      <c r="AF41" s="237" t="str">
        <v>b</v>
      </c>
      <c r="AG41" s="237" t="str">
        <v>b</v>
      </c>
      <c r="AH41" s="237" t="str">
        <v>b</v>
      </c>
      <c r="AI41" s="237" t="str">
        <v>b</v>
      </c>
      <c r="AJ41" s="534" t="str">
        <v>b</v>
      </c>
    </row>
    <row r="42" spans="2:36">
      <c r="B42" s="231">
        <v>2006</v>
      </c>
      <c r="C42" s="237" t="str">
        <v/>
      </c>
      <c r="D42" s="237" t="str">
        <v/>
      </c>
      <c r="E42" s="237" t="str">
        <v/>
      </c>
      <c r="F42" s="237" t="str">
        <v/>
      </c>
      <c r="G42" s="237" t="str">
        <v/>
      </c>
      <c r="H42" s="237" t="str">
        <v/>
      </c>
      <c r="I42" s="237" t="str">
        <v/>
      </c>
      <c r="J42" s="237" t="str">
        <v/>
      </c>
      <c r="K42" s="237" t="str">
        <v/>
      </c>
      <c r="L42" s="237" t="str">
        <v/>
      </c>
      <c r="M42" s="237" t="str">
        <v>p</v>
      </c>
      <c r="N42" s="237" t="str">
        <v/>
      </c>
      <c r="O42" s="237" t="str">
        <v/>
      </c>
      <c r="P42" s="237" t="str">
        <v/>
      </c>
      <c r="Q42" s="237" t="str">
        <v/>
      </c>
      <c r="R42" s="237" t="str">
        <v/>
      </c>
      <c r="S42" s="237" t="str">
        <v/>
      </c>
      <c r="T42" s="237" t="str">
        <v/>
      </c>
      <c r="U42" s="237" t="str">
        <v/>
      </c>
      <c r="V42" s="237" t="str">
        <v/>
      </c>
      <c r="W42" s="237" t="str">
        <v/>
      </c>
      <c r="X42" s="237" t="str">
        <v/>
      </c>
      <c r="Y42" s="237" t="str">
        <v/>
      </c>
      <c r="Z42" s="237" t="str">
        <v/>
      </c>
      <c r="AA42" s="237" t="str">
        <v/>
      </c>
      <c r="AB42" s="237" t="str">
        <v/>
      </c>
      <c r="AC42" s="237" t="str">
        <v/>
      </c>
      <c r="AD42" s="237" t="str">
        <v/>
      </c>
      <c r="AE42" s="237" t="str">
        <v/>
      </c>
      <c r="AF42" s="237" t="str">
        <v/>
      </c>
      <c r="AG42" s="237" t="str">
        <v/>
      </c>
      <c r="AH42" s="237" t="str">
        <v/>
      </c>
      <c r="AI42" s="237" t="str">
        <v/>
      </c>
      <c r="AJ42" s="534" t="str">
        <v/>
      </c>
    </row>
    <row r="43" spans="2:36">
      <c r="B43" s="231">
        <v>2007</v>
      </c>
      <c r="C43" s="237" t="str">
        <v/>
      </c>
      <c r="D43" s="237" t="str">
        <v/>
      </c>
      <c r="E43" s="237" t="str">
        <v/>
      </c>
      <c r="F43" s="237" t="str">
        <v/>
      </c>
      <c r="G43" s="237" t="str">
        <v/>
      </c>
      <c r="H43" s="237" t="str">
        <v/>
      </c>
      <c r="I43" s="237" t="str">
        <v/>
      </c>
      <c r="J43" s="237" t="str">
        <v/>
      </c>
      <c r="K43" s="237" t="str">
        <v/>
      </c>
      <c r="L43" s="237" t="str">
        <v/>
      </c>
      <c r="M43" s="237" t="str">
        <v>p</v>
      </c>
      <c r="N43" s="237" t="str">
        <v/>
      </c>
      <c r="O43" s="237" t="str">
        <v/>
      </c>
      <c r="P43" s="237" t="str">
        <v/>
      </c>
      <c r="Q43" s="237" t="str">
        <v/>
      </c>
      <c r="R43" s="237" t="str">
        <v/>
      </c>
      <c r="S43" s="237" t="str">
        <v/>
      </c>
      <c r="T43" s="237" t="str">
        <v>b</v>
      </c>
      <c r="U43" s="237" t="str">
        <v/>
      </c>
      <c r="V43" s="237" t="str">
        <v/>
      </c>
      <c r="W43" s="237" t="str">
        <v/>
      </c>
      <c r="X43" s="237" t="str">
        <v/>
      </c>
      <c r="Y43" s="237" t="str">
        <v/>
      </c>
      <c r="Z43" s="237" t="str">
        <v/>
      </c>
      <c r="AA43" s="237" t="str">
        <v/>
      </c>
      <c r="AB43" s="237" t="str">
        <v/>
      </c>
      <c r="AC43" s="237" t="str">
        <v/>
      </c>
      <c r="AD43" s="237" t="str">
        <v/>
      </c>
      <c r="AE43" s="237" t="str">
        <v/>
      </c>
      <c r="AF43" s="237" t="str">
        <v/>
      </c>
      <c r="AG43" s="237" t="str">
        <v/>
      </c>
      <c r="AH43" s="237" t="str">
        <v/>
      </c>
      <c r="AI43" s="237" t="str">
        <v/>
      </c>
      <c r="AJ43" s="534" t="str">
        <v/>
      </c>
    </row>
    <row r="44" spans="2:36">
      <c r="B44" s="231">
        <v>2008</v>
      </c>
      <c r="C44" s="237" t="str">
        <v/>
      </c>
      <c r="D44" s="237" t="str">
        <v/>
      </c>
      <c r="E44" s="237" t="str">
        <v/>
      </c>
      <c r="F44" s="237" t="str">
        <v/>
      </c>
      <c r="G44" s="237" t="str">
        <v/>
      </c>
      <c r="H44" s="237" t="str">
        <v/>
      </c>
      <c r="I44" s="237" t="str">
        <v>b</v>
      </c>
      <c r="J44" s="237" t="str">
        <v/>
      </c>
      <c r="K44" s="237" t="str">
        <v/>
      </c>
      <c r="L44" s="237" t="str">
        <v/>
      </c>
      <c r="M44" s="237" t="str">
        <v>p</v>
      </c>
      <c r="N44" s="237" t="str">
        <v>p</v>
      </c>
      <c r="O44" s="237" t="str">
        <v/>
      </c>
      <c r="P44" s="237" t="str">
        <v/>
      </c>
      <c r="Q44" s="237" t="str">
        <v/>
      </c>
      <c r="R44" s="237" t="str">
        <v/>
      </c>
      <c r="S44" s="237" t="str">
        <v/>
      </c>
      <c r="T44" s="237" t="str">
        <v>b</v>
      </c>
      <c r="U44" s="237" t="str">
        <v/>
      </c>
      <c r="V44" s="237" t="str">
        <v/>
      </c>
      <c r="W44" s="237" t="str">
        <v/>
      </c>
      <c r="X44" s="237" t="str">
        <v/>
      </c>
      <c r="Y44" s="237" t="str">
        <v/>
      </c>
      <c r="Z44" s="237" t="str">
        <v/>
      </c>
      <c r="AA44" s="237" t="str">
        <v/>
      </c>
      <c r="AB44" s="237" t="str">
        <v/>
      </c>
      <c r="AC44" s="237" t="str">
        <v/>
      </c>
      <c r="AD44" s="237" t="str">
        <v/>
      </c>
      <c r="AE44" s="237" t="str">
        <v/>
      </c>
      <c r="AF44" s="237" t="str">
        <v/>
      </c>
      <c r="AG44" s="237" t="str">
        <v/>
      </c>
      <c r="AH44" s="237" t="str">
        <v/>
      </c>
      <c r="AI44" s="237" t="str">
        <v/>
      </c>
      <c r="AJ44" s="534" t="str">
        <v/>
      </c>
    </row>
    <row r="45" spans="2:36">
      <c r="B45" s="231">
        <v>2009</v>
      </c>
      <c r="C45" s="237" t="str">
        <v/>
      </c>
      <c r="D45" s="237" t="str">
        <v/>
      </c>
      <c r="E45" s="237" t="str">
        <v/>
      </c>
      <c r="F45" s="237" t="str">
        <v/>
      </c>
      <c r="G45" s="237" t="str">
        <v/>
      </c>
      <c r="H45" s="237" t="str">
        <v/>
      </c>
      <c r="I45" s="237" t="str">
        <v/>
      </c>
      <c r="J45" s="237" t="str">
        <v/>
      </c>
      <c r="K45" s="237" t="str">
        <v/>
      </c>
      <c r="L45" s="237" t="str">
        <v/>
      </c>
      <c r="M45" s="237" t="str">
        <v>p</v>
      </c>
      <c r="N45" s="237" t="str">
        <v>p</v>
      </c>
      <c r="O45" s="237" t="str">
        <v/>
      </c>
      <c r="P45" s="237" t="str">
        <v/>
      </c>
      <c r="Q45" s="237" t="str">
        <v/>
      </c>
      <c r="R45" s="237" t="str">
        <v/>
      </c>
      <c r="S45" s="237" t="str">
        <v/>
      </c>
      <c r="T45" s="237" t="str">
        <v>b</v>
      </c>
      <c r="U45" s="237" t="str">
        <v/>
      </c>
      <c r="V45" s="237" t="str">
        <v/>
      </c>
      <c r="W45" s="237" t="str">
        <v/>
      </c>
      <c r="X45" s="237" t="str">
        <v/>
      </c>
      <c r="Y45" s="237" t="str">
        <v/>
      </c>
      <c r="Z45" s="237" t="str">
        <v/>
      </c>
      <c r="AA45" s="237" t="str">
        <v/>
      </c>
      <c r="AB45" s="237" t="str">
        <v/>
      </c>
      <c r="AC45" s="237" t="str">
        <v/>
      </c>
      <c r="AD45" s="237" t="str">
        <v/>
      </c>
      <c r="AE45" s="237" t="str">
        <v/>
      </c>
      <c r="AF45" s="237" t="str">
        <v/>
      </c>
      <c r="AG45" s="237" t="str">
        <v/>
      </c>
      <c r="AH45" s="237" t="str">
        <v/>
      </c>
      <c r="AI45" s="237" t="str">
        <v/>
      </c>
      <c r="AJ45" s="534" t="str">
        <v>f</v>
      </c>
    </row>
    <row r="46" spans="2:36">
      <c r="B46" s="231">
        <v>2010</v>
      </c>
      <c r="C46" s="237" t="str">
        <v/>
      </c>
      <c r="D46" s="237" t="str">
        <v/>
      </c>
      <c r="E46" s="237" t="str">
        <v/>
      </c>
      <c r="F46" s="237" t="str">
        <v/>
      </c>
      <c r="G46" s="237" t="str">
        <v/>
      </c>
      <c r="H46" s="237" t="str">
        <v/>
      </c>
      <c r="I46" s="237" t="str">
        <v/>
      </c>
      <c r="J46" s="237" t="str">
        <v/>
      </c>
      <c r="K46" s="237" t="str">
        <v/>
      </c>
      <c r="L46" s="237" t="str">
        <v/>
      </c>
      <c r="M46" s="237" t="str">
        <v>p</v>
      </c>
      <c r="N46" s="237" t="str">
        <v>p</v>
      </c>
      <c r="O46" s="237" t="str">
        <v/>
      </c>
      <c r="P46" s="237" t="str">
        <v/>
      </c>
      <c r="Q46" s="237" t="str">
        <v/>
      </c>
      <c r="R46" s="237" t="str">
        <v/>
      </c>
      <c r="S46" s="237" t="str">
        <v/>
      </c>
      <c r="T46" s="237" t="str">
        <v>b</v>
      </c>
      <c r="U46" s="237" t="str">
        <v/>
      </c>
      <c r="V46" s="237" t="str">
        <v/>
      </c>
      <c r="W46" s="237" t="str">
        <v/>
      </c>
      <c r="X46" s="237" t="str">
        <v/>
      </c>
      <c r="Y46" s="237" t="str">
        <v/>
      </c>
      <c r="Z46" s="237" t="str">
        <v/>
      </c>
      <c r="AA46" s="237" t="str">
        <v>b</v>
      </c>
      <c r="AB46" s="237" t="str">
        <v/>
      </c>
      <c r="AC46" s="237" t="str">
        <v/>
      </c>
      <c r="AD46" s="237" t="str">
        <v/>
      </c>
      <c r="AE46" s="237" t="str">
        <v/>
      </c>
      <c r="AF46" s="237" t="str">
        <v/>
      </c>
      <c r="AG46" s="237" t="str">
        <v/>
      </c>
      <c r="AH46" s="237" t="str">
        <v/>
      </c>
      <c r="AI46" s="237" t="str">
        <v/>
      </c>
      <c r="AJ46" s="534" t="str">
        <v>f</v>
      </c>
    </row>
    <row r="47" spans="2:36">
      <c r="B47" s="231">
        <v>2011</v>
      </c>
      <c r="C47" s="237" t="str">
        <v/>
      </c>
      <c r="D47" s="237" t="str">
        <v/>
      </c>
      <c r="E47" s="237" t="str">
        <v/>
      </c>
      <c r="F47" s="237" t="str">
        <v/>
      </c>
      <c r="G47" s="237" t="str">
        <v/>
      </c>
      <c r="H47" s="237" t="str">
        <v/>
      </c>
      <c r="I47" s="237" t="str">
        <v/>
      </c>
      <c r="J47" s="237" t="str">
        <v/>
      </c>
      <c r="K47" s="237" t="str">
        <v/>
      </c>
      <c r="L47" s="237" t="str">
        <v/>
      </c>
      <c r="M47" s="237" t="str">
        <v>p</v>
      </c>
      <c r="N47" s="237" t="str">
        <v>p</v>
      </c>
      <c r="O47" s="237" t="str">
        <v/>
      </c>
      <c r="P47" s="237" t="str">
        <v/>
      </c>
      <c r="Q47" s="237" t="str">
        <v/>
      </c>
      <c r="R47" s="237" t="str">
        <v/>
      </c>
      <c r="S47" s="237" t="str">
        <v/>
      </c>
      <c r="T47" s="237" t="str">
        <v>b</v>
      </c>
      <c r="U47" s="237" t="str">
        <v/>
      </c>
      <c r="V47" s="237" t="str">
        <v/>
      </c>
      <c r="W47" s="237" t="str">
        <v/>
      </c>
      <c r="X47" s="237" t="str">
        <v/>
      </c>
      <c r="Y47" s="237" t="str">
        <v/>
      </c>
      <c r="Z47" s="237" t="str">
        <v/>
      </c>
      <c r="AA47" s="237" t="str">
        <v/>
      </c>
      <c r="AB47" s="237" t="str">
        <v>p</v>
      </c>
      <c r="AC47" s="237" t="str">
        <v/>
      </c>
      <c r="AD47" s="237" t="str">
        <v/>
      </c>
      <c r="AE47" s="237" t="str">
        <v/>
      </c>
      <c r="AF47" s="237" t="str">
        <v/>
      </c>
      <c r="AG47" s="237" t="str">
        <v/>
      </c>
      <c r="AH47" s="237" t="str">
        <v/>
      </c>
      <c r="AI47" s="237" t="str">
        <v/>
      </c>
      <c r="AJ47" s="534" t="str">
        <v>f</v>
      </c>
    </row>
    <row r="48" spans="2:36">
      <c r="B48" s="231">
        <v>2012</v>
      </c>
      <c r="C48" s="237" t="str">
        <v/>
      </c>
      <c r="D48" s="237" t="str">
        <v/>
      </c>
      <c r="E48" s="237" t="str">
        <v/>
      </c>
      <c r="F48" s="237" t="str">
        <v/>
      </c>
      <c r="G48" s="237" t="str">
        <v/>
      </c>
      <c r="H48" s="237" t="str">
        <v/>
      </c>
      <c r="I48" s="237" t="str">
        <v/>
      </c>
      <c r="J48" s="237" t="str">
        <v/>
      </c>
      <c r="K48" s="237" t="str">
        <v/>
      </c>
      <c r="L48" s="237" t="str">
        <v/>
      </c>
      <c r="M48" s="237" t="str">
        <v>p</v>
      </c>
      <c r="N48" s="237" t="str">
        <v>p</v>
      </c>
      <c r="O48" s="237" t="str">
        <v/>
      </c>
      <c r="P48" s="237" t="str">
        <v/>
      </c>
      <c r="Q48" s="237" t="str">
        <v/>
      </c>
      <c r="R48" s="237" t="str">
        <v/>
      </c>
      <c r="S48" s="237" t="str">
        <v/>
      </c>
      <c r="T48" s="237" t="str">
        <v>b</v>
      </c>
      <c r="U48" s="237" t="str">
        <v/>
      </c>
      <c r="V48" s="237" t="str">
        <v/>
      </c>
      <c r="W48" s="237" t="str">
        <v/>
      </c>
      <c r="X48" s="237" t="str">
        <v/>
      </c>
      <c r="Y48" s="237" t="str">
        <v/>
      </c>
      <c r="Z48" s="237" t="str">
        <v/>
      </c>
      <c r="AA48" s="237" t="str">
        <v>b</v>
      </c>
      <c r="AB48" s="237" t="str">
        <v>p</v>
      </c>
      <c r="AC48" s="237" t="str">
        <v/>
      </c>
      <c r="AD48" s="237" t="str">
        <v/>
      </c>
      <c r="AE48" s="237" t="str">
        <v/>
      </c>
      <c r="AF48" s="237" t="str">
        <v/>
      </c>
      <c r="AG48" s="237" t="str">
        <v/>
      </c>
      <c r="AH48" s="237" t="str">
        <v/>
      </c>
      <c r="AI48" s="237" t="str">
        <v/>
      </c>
      <c r="AJ48" s="534" t="str">
        <v/>
      </c>
    </row>
    <row r="49" spans="2:36">
      <c r="B49" s="231">
        <v>2013</v>
      </c>
      <c r="C49" s="237" t="str">
        <v/>
      </c>
      <c r="D49" s="237" t="str">
        <v/>
      </c>
      <c r="E49" s="237" t="str">
        <v/>
      </c>
      <c r="F49" s="237" t="str">
        <v/>
      </c>
      <c r="G49" s="237" t="str">
        <v/>
      </c>
      <c r="H49" s="237" t="str">
        <v/>
      </c>
      <c r="I49" s="237" t="str">
        <v/>
      </c>
      <c r="J49" s="237" t="str">
        <v/>
      </c>
      <c r="K49" s="237" t="str">
        <v/>
      </c>
      <c r="L49" s="237" t="str">
        <v/>
      </c>
      <c r="M49" s="237" t="str">
        <v>p</v>
      </c>
      <c r="N49" s="237" t="str">
        <v/>
      </c>
      <c r="O49" s="237" t="str">
        <v/>
      </c>
      <c r="P49" s="237" t="str">
        <v/>
      </c>
      <c r="Q49" s="237" t="str">
        <v/>
      </c>
      <c r="R49" s="237" t="str">
        <v/>
      </c>
      <c r="S49" s="237" t="str">
        <v/>
      </c>
      <c r="T49" s="237" t="str">
        <v>b</v>
      </c>
      <c r="U49" s="237" t="str">
        <v/>
      </c>
      <c r="V49" s="237" t="str">
        <v/>
      </c>
      <c r="W49" s="237" t="str">
        <v/>
      </c>
      <c r="X49" s="237" t="str">
        <v/>
      </c>
      <c r="Y49" s="237" t="str">
        <v/>
      </c>
      <c r="Z49" s="237" t="str">
        <v/>
      </c>
      <c r="AA49" s="237" t="str">
        <v/>
      </c>
      <c r="AB49" s="237" t="str">
        <v/>
      </c>
      <c r="AC49" s="237" t="str">
        <v/>
      </c>
      <c r="AD49" s="237" t="str">
        <v/>
      </c>
      <c r="AE49" s="237" t="str">
        <v/>
      </c>
      <c r="AF49" s="237" t="str">
        <v/>
      </c>
      <c r="AG49" s="237" t="str">
        <v/>
      </c>
      <c r="AH49" s="237" t="str">
        <v/>
      </c>
      <c r="AI49" s="237" t="str">
        <v/>
      </c>
      <c r="AJ49" s="534" t="str">
        <v/>
      </c>
    </row>
    <row r="50" spans="2:36">
      <c r="B50" s="231">
        <v>2014</v>
      </c>
      <c r="C50" s="237" t="str">
        <v/>
      </c>
      <c r="D50" s="237" t="str">
        <v/>
      </c>
      <c r="E50" s="237" t="str">
        <v/>
      </c>
      <c r="F50" s="237" t="str">
        <v/>
      </c>
      <c r="G50" s="237" t="str">
        <v/>
      </c>
      <c r="H50" s="237" t="str">
        <v/>
      </c>
      <c r="I50" s="237" t="str">
        <v/>
      </c>
      <c r="J50" s="237" t="str">
        <v/>
      </c>
      <c r="K50" s="237" t="str">
        <v/>
      </c>
      <c r="L50" s="237" t="str">
        <v/>
      </c>
      <c r="M50" s="237" t="str">
        <v/>
      </c>
      <c r="N50" s="237" t="str">
        <v/>
      </c>
      <c r="O50" s="237" t="str">
        <v/>
      </c>
      <c r="P50" s="237" t="str">
        <v/>
      </c>
      <c r="Q50" s="237" t="str">
        <v/>
      </c>
      <c r="R50" s="237" t="str">
        <v/>
      </c>
      <c r="S50" s="237" t="str">
        <v/>
      </c>
      <c r="T50" s="237" t="str">
        <v/>
      </c>
      <c r="U50" s="237" t="str">
        <v/>
      </c>
      <c r="V50" s="237" t="str">
        <v/>
      </c>
      <c r="W50" s="237" t="str">
        <v/>
      </c>
      <c r="X50" s="237" t="str">
        <v/>
      </c>
      <c r="Y50" s="237" t="str">
        <v/>
      </c>
      <c r="Z50" s="237" t="str">
        <v/>
      </c>
      <c r="AA50" s="237" t="str">
        <v/>
      </c>
      <c r="AB50" s="237" t="str">
        <v/>
      </c>
      <c r="AC50" s="237" t="str">
        <v/>
      </c>
      <c r="AD50" s="237" t="str">
        <v/>
      </c>
      <c r="AE50" s="237" t="str">
        <v/>
      </c>
      <c r="AF50" s="237" t="str">
        <v/>
      </c>
      <c r="AG50" s="237" t="str">
        <v/>
      </c>
      <c r="AH50" s="237" t="str">
        <v/>
      </c>
      <c r="AI50" s="237" t="str">
        <v/>
      </c>
      <c r="AJ50" s="534" t="str">
        <v/>
      </c>
    </row>
    <row r="51" spans="2:36">
      <c r="B51" s="231">
        <v>2015</v>
      </c>
      <c r="C51" s="237" t="str">
        <v/>
      </c>
      <c r="D51" s="237" t="str">
        <v/>
      </c>
      <c r="E51" s="237" t="str">
        <v/>
      </c>
      <c r="F51" s="237" t="str">
        <v/>
      </c>
      <c r="G51" s="237" t="str">
        <v/>
      </c>
      <c r="H51" s="237" t="str">
        <v/>
      </c>
      <c r="I51" s="237" t="str">
        <v/>
      </c>
      <c r="J51" s="237" t="str">
        <v/>
      </c>
      <c r="K51" s="237" t="str">
        <v/>
      </c>
      <c r="L51" s="237" t="str">
        <v/>
      </c>
      <c r="M51" s="237" t="str">
        <v/>
      </c>
      <c r="N51" s="237" t="str">
        <v/>
      </c>
      <c r="O51" s="237" t="str">
        <v/>
      </c>
      <c r="P51" s="237" t="str">
        <v/>
      </c>
      <c r="Q51" s="237" t="str">
        <v/>
      </c>
      <c r="R51" s="237" t="str">
        <v/>
      </c>
      <c r="S51" s="237" t="str">
        <v/>
      </c>
      <c r="T51" s="237" t="str">
        <v/>
      </c>
      <c r="U51" s="237" t="str">
        <v/>
      </c>
      <c r="V51" s="237" t="str">
        <v/>
      </c>
      <c r="W51" s="237" t="str">
        <v/>
      </c>
      <c r="X51" s="237" t="str">
        <v/>
      </c>
      <c r="Y51" s="237" t="str">
        <v/>
      </c>
      <c r="Z51" s="237" t="str">
        <v/>
      </c>
      <c r="AA51" s="237" t="str">
        <v/>
      </c>
      <c r="AB51" s="237" t="str">
        <v/>
      </c>
      <c r="AC51" s="237" t="str">
        <v/>
      </c>
      <c r="AD51" s="237" t="str">
        <v/>
      </c>
      <c r="AE51" s="237" t="str">
        <v/>
      </c>
      <c r="AF51" s="237" t="str">
        <v/>
      </c>
      <c r="AG51" s="237" t="str">
        <v/>
      </c>
      <c r="AH51" s="237" t="str">
        <v/>
      </c>
      <c r="AI51" s="237" t="str">
        <v/>
      </c>
      <c r="AJ51" s="534" t="str">
        <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M58"/>
  <sheetViews>
    <sheetView workbookViewId="0">
      <selection activeCell="D29" sqref="D29"/>
    </sheetView>
  </sheetViews>
  <sheetFormatPr defaultColWidth="9.125" defaultRowHeight="15"/>
  <cols>
    <col min="1" max="16384" width="9.125" style="409"/>
  </cols>
  <sheetData>
    <row r="1" spans="1:39">
      <c r="A1" s="375" t="s">
        <v>287</v>
      </c>
    </row>
    <row r="3" spans="1:39">
      <c r="A3" s="375" t="s">
        <v>288</v>
      </c>
      <c r="B3" s="376">
        <v>41901.472291666665</v>
      </c>
    </row>
    <row r="4" spans="1:39">
      <c r="A4" s="375" t="s">
        <v>289</v>
      </c>
      <c r="B4" s="376">
        <v>41911.374420752312</v>
      </c>
    </row>
    <row r="5" spans="1:39">
      <c r="A5" s="375" t="s">
        <v>519</v>
      </c>
      <c r="B5" s="375" t="s">
        <v>231</v>
      </c>
    </row>
    <row r="7" spans="1:39">
      <c r="A7" s="375" t="s">
        <v>290</v>
      </c>
      <c r="B7" s="375" t="s">
        <v>291</v>
      </c>
    </row>
    <row r="8" spans="1:39">
      <c r="A8" s="375" t="s">
        <v>292</v>
      </c>
      <c r="B8" s="375" t="s">
        <v>293</v>
      </c>
    </row>
    <row r="10" spans="1:39">
      <c r="A10" s="377" t="s">
        <v>294</v>
      </c>
      <c r="B10" s="377" t="s">
        <v>214</v>
      </c>
      <c r="C10" s="377" t="s">
        <v>295</v>
      </c>
      <c r="D10" s="377" t="s">
        <v>215</v>
      </c>
      <c r="E10" s="377" t="s">
        <v>295</v>
      </c>
      <c r="F10" s="377" t="s">
        <v>216</v>
      </c>
      <c r="G10" s="377" t="s">
        <v>295</v>
      </c>
      <c r="H10" s="377" t="s">
        <v>217</v>
      </c>
      <c r="I10" s="377" t="s">
        <v>295</v>
      </c>
      <c r="J10" s="377" t="s">
        <v>218</v>
      </c>
      <c r="K10" s="377" t="s">
        <v>295</v>
      </c>
      <c r="L10" s="377" t="s">
        <v>219</v>
      </c>
      <c r="M10" s="377" t="s">
        <v>295</v>
      </c>
      <c r="N10" s="377" t="s">
        <v>220</v>
      </c>
      <c r="O10" s="377" t="s">
        <v>295</v>
      </c>
      <c r="P10" s="377" t="s">
        <v>221</v>
      </c>
      <c r="Q10" s="377" t="s">
        <v>295</v>
      </c>
      <c r="R10" s="377" t="s">
        <v>222</v>
      </c>
      <c r="S10" s="377" t="s">
        <v>295</v>
      </c>
      <c r="T10" s="377" t="s">
        <v>223</v>
      </c>
      <c r="U10" s="377" t="s">
        <v>295</v>
      </c>
      <c r="V10" s="377" t="s">
        <v>224</v>
      </c>
      <c r="W10" s="377" t="s">
        <v>295</v>
      </c>
      <c r="X10" s="377" t="s">
        <v>225</v>
      </c>
      <c r="Y10" s="377" t="s">
        <v>295</v>
      </c>
      <c r="Z10" s="377" t="s">
        <v>226</v>
      </c>
      <c r="AA10" s="377" t="s">
        <v>295</v>
      </c>
      <c r="AB10" s="377" t="s">
        <v>227</v>
      </c>
      <c r="AC10" s="377" t="s">
        <v>295</v>
      </c>
      <c r="AD10" s="377" t="s">
        <v>228</v>
      </c>
      <c r="AE10" s="377" t="s">
        <v>295</v>
      </c>
      <c r="AF10" s="377" t="s">
        <v>229</v>
      </c>
      <c r="AG10" s="377" t="s">
        <v>295</v>
      </c>
      <c r="AH10" s="377" t="s">
        <v>230</v>
      </c>
      <c r="AI10" s="377" t="s">
        <v>295</v>
      </c>
      <c r="AJ10" s="377" t="s">
        <v>296</v>
      </c>
      <c r="AK10" s="377" t="s">
        <v>295</v>
      </c>
      <c r="AL10" s="377" t="s">
        <v>297</v>
      </c>
      <c r="AM10" s="377" t="s">
        <v>295</v>
      </c>
    </row>
    <row r="11" spans="1:39">
      <c r="A11" s="377" t="s">
        <v>558</v>
      </c>
      <c r="B11" s="378" t="s">
        <v>126</v>
      </c>
      <c r="C11" s="378" t="s">
        <v>125</v>
      </c>
      <c r="D11" s="378" t="s">
        <v>126</v>
      </c>
      <c r="E11" s="378" t="s">
        <v>125</v>
      </c>
      <c r="F11" s="378" t="s">
        <v>126</v>
      </c>
      <c r="G11" s="378" t="s">
        <v>125</v>
      </c>
      <c r="H11" s="378" t="s">
        <v>126</v>
      </c>
      <c r="I11" s="378" t="s">
        <v>125</v>
      </c>
      <c r="J11" s="378" t="s">
        <v>126</v>
      </c>
      <c r="K11" s="378" t="s">
        <v>125</v>
      </c>
      <c r="L11" s="379">
        <v>93.6</v>
      </c>
      <c r="M11" s="378" t="s">
        <v>125</v>
      </c>
      <c r="N11" s="379">
        <v>94.7</v>
      </c>
      <c r="O11" s="378" t="s">
        <v>125</v>
      </c>
      <c r="P11" s="379">
        <v>96</v>
      </c>
      <c r="Q11" s="378" t="s">
        <v>125</v>
      </c>
      <c r="R11" s="379">
        <v>97</v>
      </c>
      <c r="S11" s="378" t="s">
        <v>125</v>
      </c>
      <c r="T11" s="379">
        <v>98.9</v>
      </c>
      <c r="U11" s="378" t="s">
        <v>125</v>
      </c>
      <c r="V11" s="379">
        <v>100</v>
      </c>
      <c r="W11" s="378" t="s">
        <v>125</v>
      </c>
      <c r="X11" s="379">
        <v>101.7</v>
      </c>
      <c r="Y11" s="378" t="s">
        <v>125</v>
      </c>
      <c r="Z11" s="379">
        <v>103.1</v>
      </c>
      <c r="AA11" s="378" t="s">
        <v>125</v>
      </c>
      <c r="AB11" s="379">
        <v>102.5</v>
      </c>
      <c r="AC11" s="378" t="s">
        <v>125</v>
      </c>
      <c r="AD11" s="379">
        <v>99.6</v>
      </c>
      <c r="AE11" s="378" t="s">
        <v>125</v>
      </c>
      <c r="AF11" s="379">
        <v>102.4</v>
      </c>
      <c r="AG11" s="378" t="s">
        <v>125</v>
      </c>
      <c r="AH11" s="379">
        <v>103.8</v>
      </c>
      <c r="AI11" s="378" t="s">
        <v>125</v>
      </c>
      <c r="AJ11" s="379">
        <v>103.6</v>
      </c>
      <c r="AK11" s="378" t="s">
        <v>125</v>
      </c>
      <c r="AL11" s="379">
        <v>104.1</v>
      </c>
      <c r="AM11" s="378" t="s">
        <v>125</v>
      </c>
    </row>
    <row r="12" spans="1:39">
      <c r="A12" s="377" t="s">
        <v>298</v>
      </c>
      <c r="B12" s="379">
        <v>86.4</v>
      </c>
      <c r="C12" s="378" t="s">
        <v>125</v>
      </c>
      <c r="D12" s="379">
        <v>87.5</v>
      </c>
      <c r="E12" s="378" t="s">
        <v>125</v>
      </c>
      <c r="F12" s="379">
        <v>89.1</v>
      </c>
      <c r="G12" s="378" t="s">
        <v>125</v>
      </c>
      <c r="H12" s="379">
        <v>90.4</v>
      </c>
      <c r="I12" s="378" t="s">
        <v>125</v>
      </c>
      <c r="J12" s="379">
        <v>92</v>
      </c>
      <c r="K12" s="378" t="s">
        <v>125</v>
      </c>
      <c r="L12" s="379">
        <v>93.6</v>
      </c>
      <c r="M12" s="378" t="s">
        <v>125</v>
      </c>
      <c r="N12" s="379">
        <v>94.7</v>
      </c>
      <c r="O12" s="378" t="s">
        <v>125</v>
      </c>
      <c r="P12" s="379">
        <v>96</v>
      </c>
      <c r="Q12" s="378" t="s">
        <v>125</v>
      </c>
      <c r="R12" s="379">
        <v>97</v>
      </c>
      <c r="S12" s="378" t="s">
        <v>125</v>
      </c>
      <c r="T12" s="379">
        <v>98.9</v>
      </c>
      <c r="U12" s="378" t="s">
        <v>125</v>
      </c>
      <c r="V12" s="379">
        <v>100</v>
      </c>
      <c r="W12" s="378" t="s">
        <v>125</v>
      </c>
      <c r="X12" s="379">
        <v>101.7</v>
      </c>
      <c r="Y12" s="378" t="s">
        <v>125</v>
      </c>
      <c r="Z12" s="379">
        <v>103.1</v>
      </c>
      <c r="AA12" s="378" t="s">
        <v>125</v>
      </c>
      <c r="AB12" s="379">
        <v>102.5</v>
      </c>
      <c r="AC12" s="378" t="s">
        <v>125</v>
      </c>
      <c r="AD12" s="379">
        <v>99.7</v>
      </c>
      <c r="AE12" s="378" t="s">
        <v>125</v>
      </c>
      <c r="AF12" s="379">
        <v>102.4</v>
      </c>
      <c r="AG12" s="378" t="s">
        <v>125</v>
      </c>
      <c r="AH12" s="379">
        <v>103.8</v>
      </c>
      <c r="AI12" s="378" t="s">
        <v>125</v>
      </c>
      <c r="AJ12" s="379">
        <v>103.6</v>
      </c>
      <c r="AK12" s="378" t="s">
        <v>125</v>
      </c>
      <c r="AL12" s="379">
        <v>104</v>
      </c>
      <c r="AM12" s="378" t="s">
        <v>125</v>
      </c>
    </row>
    <row r="13" spans="1:39">
      <c r="A13" s="377" t="s">
        <v>300</v>
      </c>
      <c r="B13" s="379">
        <v>89.6</v>
      </c>
      <c r="C13" s="378" t="s">
        <v>125</v>
      </c>
      <c r="D13" s="379">
        <v>90.7</v>
      </c>
      <c r="E13" s="378" t="s">
        <v>125</v>
      </c>
      <c r="F13" s="379">
        <v>92.2</v>
      </c>
      <c r="G13" s="378" t="s">
        <v>125</v>
      </c>
      <c r="H13" s="379">
        <v>93.3</v>
      </c>
      <c r="I13" s="378" t="s">
        <v>125</v>
      </c>
      <c r="J13" s="379">
        <v>94.2</v>
      </c>
      <c r="K13" s="378" t="s">
        <v>125</v>
      </c>
      <c r="L13" s="379">
        <v>95.6</v>
      </c>
      <c r="M13" s="378" t="s">
        <v>125</v>
      </c>
      <c r="N13" s="379">
        <v>96.2</v>
      </c>
      <c r="O13" s="378" t="s">
        <v>125</v>
      </c>
      <c r="P13" s="379">
        <v>96.6</v>
      </c>
      <c r="Q13" s="378" t="s">
        <v>125</v>
      </c>
      <c r="R13" s="379">
        <v>97.4</v>
      </c>
      <c r="S13" s="378" t="s">
        <v>125</v>
      </c>
      <c r="T13" s="379">
        <v>99</v>
      </c>
      <c r="U13" s="378" t="s">
        <v>125</v>
      </c>
      <c r="V13" s="379">
        <v>100</v>
      </c>
      <c r="W13" s="378" t="s">
        <v>125</v>
      </c>
      <c r="X13" s="379">
        <v>101.6</v>
      </c>
      <c r="Y13" s="378" t="s">
        <v>125</v>
      </c>
      <c r="Z13" s="379">
        <v>103</v>
      </c>
      <c r="AA13" s="378" t="s">
        <v>125</v>
      </c>
      <c r="AB13" s="379">
        <v>102.3</v>
      </c>
      <c r="AC13" s="378" t="s">
        <v>125</v>
      </c>
      <c r="AD13" s="379">
        <v>99.4</v>
      </c>
      <c r="AE13" s="378" t="s">
        <v>125</v>
      </c>
      <c r="AF13" s="379">
        <v>101.7</v>
      </c>
      <c r="AG13" s="378" t="s">
        <v>125</v>
      </c>
      <c r="AH13" s="379">
        <v>103</v>
      </c>
      <c r="AI13" s="378" t="s">
        <v>125</v>
      </c>
      <c r="AJ13" s="379">
        <v>102.8</v>
      </c>
      <c r="AK13" s="378" t="s">
        <v>125</v>
      </c>
      <c r="AL13" s="379">
        <v>103.2</v>
      </c>
      <c r="AM13" s="378" t="s">
        <v>125</v>
      </c>
    </row>
    <row r="14" spans="1:39">
      <c r="A14" s="377" t="s">
        <v>565</v>
      </c>
      <c r="B14" s="379">
        <v>92.6</v>
      </c>
      <c r="C14" s="378" t="s">
        <v>125</v>
      </c>
      <c r="D14" s="379">
        <v>93.4</v>
      </c>
      <c r="E14" s="378" t="s">
        <v>125</v>
      </c>
      <c r="F14" s="379">
        <v>94.8</v>
      </c>
      <c r="G14" s="378" t="s">
        <v>125</v>
      </c>
      <c r="H14" s="379">
        <v>95.6</v>
      </c>
      <c r="I14" s="378" t="s">
        <v>125</v>
      </c>
      <c r="J14" s="379">
        <v>96.3</v>
      </c>
      <c r="K14" s="378" t="s">
        <v>125</v>
      </c>
      <c r="L14" s="379">
        <v>97.3</v>
      </c>
      <c r="M14" s="378" t="s">
        <v>125</v>
      </c>
      <c r="N14" s="379">
        <v>97.6</v>
      </c>
      <c r="O14" s="378" t="s">
        <v>125</v>
      </c>
      <c r="P14" s="379">
        <v>97.8</v>
      </c>
      <c r="Q14" s="378" t="s">
        <v>125</v>
      </c>
      <c r="R14" s="379">
        <v>98</v>
      </c>
      <c r="S14" s="378" t="s">
        <v>125</v>
      </c>
      <c r="T14" s="379">
        <v>99.4</v>
      </c>
      <c r="U14" s="378" t="s">
        <v>125</v>
      </c>
      <c r="V14" s="379">
        <v>100</v>
      </c>
      <c r="W14" s="378" t="s">
        <v>125</v>
      </c>
      <c r="X14" s="379">
        <v>101.6</v>
      </c>
      <c r="Y14" s="378" t="s">
        <v>125</v>
      </c>
      <c r="Z14" s="379">
        <v>102.7</v>
      </c>
      <c r="AA14" s="378" t="s">
        <v>125</v>
      </c>
      <c r="AB14" s="379">
        <v>102.3</v>
      </c>
      <c r="AC14" s="378" t="s">
        <v>125</v>
      </c>
      <c r="AD14" s="379">
        <v>99.6</v>
      </c>
      <c r="AE14" s="378" t="s">
        <v>125</v>
      </c>
      <c r="AF14" s="379">
        <v>102</v>
      </c>
      <c r="AG14" s="378" t="s">
        <v>125</v>
      </c>
      <c r="AH14" s="379">
        <v>103.4</v>
      </c>
      <c r="AI14" s="378" t="s">
        <v>125</v>
      </c>
      <c r="AJ14" s="379">
        <v>103.3</v>
      </c>
      <c r="AK14" s="378" t="s">
        <v>125</v>
      </c>
      <c r="AL14" s="379">
        <v>103.8</v>
      </c>
      <c r="AM14" s="378" t="s">
        <v>125</v>
      </c>
    </row>
    <row r="15" spans="1:39">
      <c r="A15" s="377" t="s">
        <v>185</v>
      </c>
      <c r="B15" s="379">
        <v>88.4</v>
      </c>
      <c r="C15" s="378" t="s">
        <v>125</v>
      </c>
      <c r="D15" s="379">
        <v>89.4</v>
      </c>
      <c r="E15" s="378" t="s">
        <v>125</v>
      </c>
      <c r="F15" s="379">
        <v>92.1</v>
      </c>
      <c r="G15" s="378" t="s">
        <v>125</v>
      </c>
      <c r="H15" s="379">
        <v>92.3</v>
      </c>
      <c r="I15" s="378" t="s">
        <v>125</v>
      </c>
      <c r="J15" s="379">
        <v>94.2</v>
      </c>
      <c r="K15" s="378" t="s">
        <v>125</v>
      </c>
      <c r="L15" s="379">
        <v>95.8</v>
      </c>
      <c r="M15" s="378" t="s">
        <v>125</v>
      </c>
      <c r="N15" s="379">
        <v>95.2</v>
      </c>
      <c r="O15" s="378" t="s">
        <v>125</v>
      </c>
      <c r="P15" s="379">
        <v>96.7</v>
      </c>
      <c r="Q15" s="378" t="s">
        <v>125</v>
      </c>
      <c r="R15" s="379">
        <v>97.5</v>
      </c>
      <c r="S15" s="378" t="s">
        <v>125</v>
      </c>
      <c r="T15" s="379">
        <v>99.7</v>
      </c>
      <c r="U15" s="378" t="s">
        <v>125</v>
      </c>
      <c r="V15" s="379">
        <v>100</v>
      </c>
      <c r="W15" s="378" t="s">
        <v>125</v>
      </c>
      <c r="X15" s="379">
        <v>101.5</v>
      </c>
      <c r="Y15" s="378" t="s">
        <v>125</v>
      </c>
      <c r="Z15" s="379">
        <v>102.8</v>
      </c>
      <c r="AA15" s="378" t="s">
        <v>125</v>
      </c>
      <c r="AB15" s="379">
        <v>102</v>
      </c>
      <c r="AC15" s="378" t="s">
        <v>125</v>
      </c>
      <c r="AD15" s="379">
        <v>99.3</v>
      </c>
      <c r="AE15" s="378" t="s">
        <v>125</v>
      </c>
      <c r="AF15" s="379">
        <v>100.9</v>
      </c>
      <c r="AG15" s="378" t="s">
        <v>125</v>
      </c>
      <c r="AH15" s="379">
        <v>101.3</v>
      </c>
      <c r="AI15" s="378" t="s">
        <v>125</v>
      </c>
      <c r="AJ15" s="379">
        <v>100.9</v>
      </c>
      <c r="AK15" s="378" t="s">
        <v>125</v>
      </c>
      <c r="AL15" s="379">
        <v>101.3</v>
      </c>
      <c r="AM15" s="378" t="s">
        <v>125</v>
      </c>
    </row>
    <row r="16" spans="1:39">
      <c r="A16" s="377" t="s">
        <v>186</v>
      </c>
      <c r="B16" s="379">
        <v>75.2</v>
      </c>
      <c r="C16" s="378" t="s">
        <v>125</v>
      </c>
      <c r="D16" s="379">
        <v>66.599999999999994</v>
      </c>
      <c r="E16" s="378" t="s">
        <v>125</v>
      </c>
      <c r="F16" s="379">
        <v>67.599999999999994</v>
      </c>
      <c r="G16" s="378" t="s">
        <v>125</v>
      </c>
      <c r="H16" s="379">
        <v>71.599999999999994</v>
      </c>
      <c r="I16" s="378" t="s">
        <v>125</v>
      </c>
      <c r="J16" s="379">
        <v>76.3</v>
      </c>
      <c r="K16" s="378" t="s">
        <v>125</v>
      </c>
      <c r="L16" s="379">
        <v>82.6</v>
      </c>
      <c r="M16" s="378" t="s">
        <v>125</v>
      </c>
      <c r="N16" s="379">
        <v>86.7</v>
      </c>
      <c r="O16" s="378" t="s">
        <v>125</v>
      </c>
      <c r="P16" s="379">
        <v>90.6</v>
      </c>
      <c r="Q16" s="378" t="s">
        <v>125</v>
      </c>
      <c r="R16" s="379">
        <v>92.8</v>
      </c>
      <c r="S16" s="378" t="s">
        <v>125</v>
      </c>
      <c r="T16" s="379">
        <v>96.6</v>
      </c>
      <c r="U16" s="378" t="s">
        <v>125</v>
      </c>
      <c r="V16" s="379">
        <v>100</v>
      </c>
      <c r="W16" s="378" t="s">
        <v>125</v>
      </c>
      <c r="X16" s="379">
        <v>103.1</v>
      </c>
      <c r="Y16" s="378" t="s">
        <v>125</v>
      </c>
      <c r="Z16" s="379">
        <v>106.3</v>
      </c>
      <c r="AA16" s="378" t="s">
        <v>125</v>
      </c>
      <c r="AB16" s="379">
        <v>110.3</v>
      </c>
      <c r="AC16" s="378" t="s">
        <v>125</v>
      </c>
      <c r="AD16" s="379">
        <v>106.1</v>
      </c>
      <c r="AE16" s="378" t="s">
        <v>125</v>
      </c>
      <c r="AF16" s="379">
        <v>110.8</v>
      </c>
      <c r="AG16" s="378" t="s">
        <v>125</v>
      </c>
      <c r="AH16" s="379">
        <v>115.4</v>
      </c>
      <c r="AI16" s="378" t="s">
        <v>125</v>
      </c>
      <c r="AJ16" s="379">
        <v>119</v>
      </c>
      <c r="AK16" s="378" t="s">
        <v>125</v>
      </c>
      <c r="AL16" s="379">
        <v>120.6</v>
      </c>
      <c r="AM16" s="378" t="s">
        <v>125</v>
      </c>
    </row>
    <row r="17" spans="1:39">
      <c r="A17" s="377" t="s">
        <v>187</v>
      </c>
      <c r="B17" s="379">
        <v>72</v>
      </c>
      <c r="C17" s="378" t="s">
        <v>125</v>
      </c>
      <c r="D17" s="379">
        <v>74.900000000000006</v>
      </c>
      <c r="E17" s="378" t="s">
        <v>125</v>
      </c>
      <c r="F17" s="379">
        <v>74.8</v>
      </c>
      <c r="G17" s="378" t="s">
        <v>125</v>
      </c>
      <c r="H17" s="379">
        <v>75.900000000000006</v>
      </c>
      <c r="I17" s="378" t="s">
        <v>125</v>
      </c>
      <c r="J17" s="379">
        <v>78.900000000000006</v>
      </c>
      <c r="K17" s="378" t="s">
        <v>125</v>
      </c>
      <c r="L17" s="379">
        <v>82.9</v>
      </c>
      <c r="M17" s="378" t="s">
        <v>125</v>
      </c>
      <c r="N17" s="379">
        <v>85.7</v>
      </c>
      <c r="O17" s="378" t="s">
        <v>125</v>
      </c>
      <c r="P17" s="379">
        <v>87</v>
      </c>
      <c r="Q17" s="378" t="s">
        <v>125</v>
      </c>
      <c r="R17" s="379">
        <v>91</v>
      </c>
      <c r="S17" s="378" t="s">
        <v>125</v>
      </c>
      <c r="T17" s="379">
        <v>95.6</v>
      </c>
      <c r="U17" s="378" t="s">
        <v>125</v>
      </c>
      <c r="V17" s="379">
        <v>100</v>
      </c>
      <c r="W17" s="378" t="s">
        <v>125</v>
      </c>
      <c r="X17" s="379">
        <v>105.6</v>
      </c>
      <c r="Y17" s="378" t="s">
        <v>125</v>
      </c>
      <c r="Z17" s="379">
        <v>109.4</v>
      </c>
      <c r="AA17" s="378" t="s">
        <v>125</v>
      </c>
      <c r="AB17" s="379">
        <v>110.2</v>
      </c>
      <c r="AC17" s="378" t="s">
        <v>125</v>
      </c>
      <c r="AD17" s="379">
        <v>107.1</v>
      </c>
      <c r="AE17" s="378" t="s">
        <v>125</v>
      </c>
      <c r="AF17" s="379">
        <v>110.9</v>
      </c>
      <c r="AG17" s="378" t="s">
        <v>125</v>
      </c>
      <c r="AH17" s="379">
        <v>113</v>
      </c>
      <c r="AI17" s="378" t="s">
        <v>125</v>
      </c>
      <c r="AJ17" s="379">
        <v>111.4</v>
      </c>
      <c r="AK17" s="378" t="s">
        <v>125</v>
      </c>
      <c r="AL17" s="379">
        <v>109.3</v>
      </c>
      <c r="AM17" s="378" t="s">
        <v>125</v>
      </c>
    </row>
    <row r="18" spans="1:39">
      <c r="A18" s="377" t="s">
        <v>188</v>
      </c>
      <c r="B18" s="379">
        <v>86.1</v>
      </c>
      <c r="C18" s="378" t="s">
        <v>125</v>
      </c>
      <c r="D18" s="379">
        <v>87.7</v>
      </c>
      <c r="E18" s="378" t="s">
        <v>125</v>
      </c>
      <c r="F18" s="379">
        <v>89.3</v>
      </c>
      <c r="G18" s="378" t="s">
        <v>125</v>
      </c>
      <c r="H18" s="379">
        <v>89.9</v>
      </c>
      <c r="I18" s="378" t="s">
        <v>125</v>
      </c>
      <c r="J18" s="379">
        <v>91.4</v>
      </c>
      <c r="K18" s="378" t="s">
        <v>125</v>
      </c>
      <c r="L18" s="379">
        <v>94.2</v>
      </c>
      <c r="M18" s="378" t="s">
        <v>125</v>
      </c>
      <c r="N18" s="379">
        <v>94</v>
      </c>
      <c r="O18" s="378" t="s">
        <v>125</v>
      </c>
      <c r="P18" s="379">
        <v>94.4</v>
      </c>
      <c r="Q18" s="378" t="s">
        <v>125</v>
      </c>
      <c r="R18" s="379">
        <v>95.8</v>
      </c>
      <c r="S18" s="378" t="s">
        <v>125</v>
      </c>
      <c r="T18" s="379">
        <v>98.6</v>
      </c>
      <c r="U18" s="378" t="s">
        <v>125</v>
      </c>
      <c r="V18" s="379">
        <v>100</v>
      </c>
      <c r="W18" s="378" t="s">
        <v>125</v>
      </c>
      <c r="X18" s="379">
        <v>101.3</v>
      </c>
      <c r="Y18" s="378" t="s">
        <v>125</v>
      </c>
      <c r="Z18" s="379">
        <v>100.1</v>
      </c>
      <c r="AA18" s="378" t="s">
        <v>125</v>
      </c>
      <c r="AB18" s="379">
        <v>97.7</v>
      </c>
      <c r="AC18" s="378" t="s">
        <v>125</v>
      </c>
      <c r="AD18" s="379">
        <v>95.4</v>
      </c>
      <c r="AE18" s="378" t="s">
        <v>125</v>
      </c>
      <c r="AF18" s="379">
        <v>99.1</v>
      </c>
      <c r="AG18" s="378" t="s">
        <v>125</v>
      </c>
      <c r="AH18" s="379">
        <v>100.4</v>
      </c>
      <c r="AI18" s="378" t="s">
        <v>125</v>
      </c>
      <c r="AJ18" s="379">
        <v>100.4</v>
      </c>
      <c r="AK18" s="378" t="s">
        <v>125</v>
      </c>
      <c r="AL18" s="379">
        <v>100.6</v>
      </c>
      <c r="AM18" s="378" t="s">
        <v>125</v>
      </c>
    </row>
    <row r="19" spans="1:39">
      <c r="A19" s="377" t="s">
        <v>520</v>
      </c>
      <c r="B19" s="379">
        <v>91.3</v>
      </c>
      <c r="C19" s="378" t="s">
        <v>125</v>
      </c>
      <c r="D19" s="379">
        <v>92.1</v>
      </c>
      <c r="E19" s="378" t="s">
        <v>125</v>
      </c>
      <c r="F19" s="379">
        <v>93.8</v>
      </c>
      <c r="G19" s="378" t="s">
        <v>125</v>
      </c>
      <c r="H19" s="379">
        <v>94.5</v>
      </c>
      <c r="I19" s="378" t="s">
        <v>125</v>
      </c>
      <c r="J19" s="379">
        <v>94.8</v>
      </c>
      <c r="K19" s="378" t="s">
        <v>125</v>
      </c>
      <c r="L19" s="379">
        <v>96.1</v>
      </c>
      <c r="M19" s="378" t="s">
        <v>125</v>
      </c>
      <c r="N19" s="379">
        <v>97.3</v>
      </c>
      <c r="O19" s="378" t="s">
        <v>125</v>
      </c>
      <c r="P19" s="379">
        <v>97.8</v>
      </c>
      <c r="Q19" s="378" t="s">
        <v>125</v>
      </c>
      <c r="R19" s="379">
        <v>98.3</v>
      </c>
      <c r="S19" s="378" t="s">
        <v>125</v>
      </c>
      <c r="T19" s="379">
        <v>99.2</v>
      </c>
      <c r="U19" s="378" t="s">
        <v>125</v>
      </c>
      <c r="V19" s="379">
        <v>100</v>
      </c>
      <c r="W19" s="378" t="s">
        <v>125</v>
      </c>
      <c r="X19" s="379">
        <v>103.1</v>
      </c>
      <c r="Y19" s="378" t="s">
        <v>125</v>
      </c>
      <c r="Z19" s="379">
        <v>104.7</v>
      </c>
      <c r="AA19" s="378" t="s">
        <v>125</v>
      </c>
      <c r="AB19" s="379">
        <v>104.6</v>
      </c>
      <c r="AC19" s="378" t="s">
        <v>125</v>
      </c>
      <c r="AD19" s="379">
        <v>99.1</v>
      </c>
      <c r="AE19" s="378" t="s">
        <v>125</v>
      </c>
      <c r="AF19" s="379">
        <v>102.6</v>
      </c>
      <c r="AG19" s="378" t="s">
        <v>125</v>
      </c>
      <c r="AH19" s="379">
        <v>104.5</v>
      </c>
      <c r="AI19" s="378" t="s">
        <v>125</v>
      </c>
      <c r="AJ19" s="379">
        <v>104.1</v>
      </c>
      <c r="AK19" s="378" t="s">
        <v>125</v>
      </c>
      <c r="AL19" s="379">
        <v>103.9</v>
      </c>
      <c r="AM19" s="378" t="s">
        <v>125</v>
      </c>
    </row>
    <row r="20" spans="1:39">
      <c r="A20" s="377" t="s">
        <v>190</v>
      </c>
      <c r="B20" s="379">
        <v>48.8</v>
      </c>
      <c r="C20" s="378" t="s">
        <v>125</v>
      </c>
      <c r="D20" s="379">
        <v>52.9</v>
      </c>
      <c r="E20" s="378" t="s">
        <v>125</v>
      </c>
      <c r="F20" s="379">
        <v>59.1</v>
      </c>
      <c r="G20" s="378" t="s">
        <v>125</v>
      </c>
      <c r="H20" s="379">
        <v>64.3</v>
      </c>
      <c r="I20" s="378" t="s">
        <v>125</v>
      </c>
      <c r="J20" s="379">
        <v>67.099999999999994</v>
      </c>
      <c r="K20" s="378" t="s">
        <v>125</v>
      </c>
      <c r="L20" s="379">
        <v>74.900000000000006</v>
      </c>
      <c r="M20" s="378" t="s">
        <v>125</v>
      </c>
      <c r="N20" s="379">
        <v>78.900000000000006</v>
      </c>
      <c r="O20" s="378" t="s">
        <v>125</v>
      </c>
      <c r="P20" s="379">
        <v>82.7</v>
      </c>
      <c r="Q20" s="378" t="s">
        <v>125</v>
      </c>
      <c r="R20" s="379">
        <v>88.2</v>
      </c>
      <c r="S20" s="378" t="s">
        <v>125</v>
      </c>
      <c r="T20" s="379">
        <v>93.7</v>
      </c>
      <c r="U20" s="378" t="s">
        <v>125</v>
      </c>
      <c r="V20" s="379">
        <v>100</v>
      </c>
      <c r="W20" s="378" t="s">
        <v>125</v>
      </c>
      <c r="X20" s="379">
        <v>104.6</v>
      </c>
      <c r="Y20" s="378" t="s">
        <v>125</v>
      </c>
      <c r="Z20" s="379">
        <v>111.3</v>
      </c>
      <c r="AA20" s="378" t="s">
        <v>125</v>
      </c>
      <c r="AB20" s="379">
        <v>106.5</v>
      </c>
      <c r="AC20" s="378" t="s">
        <v>125</v>
      </c>
      <c r="AD20" s="379">
        <v>101.7</v>
      </c>
      <c r="AE20" s="378" t="s">
        <v>125</v>
      </c>
      <c r="AF20" s="379">
        <v>110.4</v>
      </c>
      <c r="AG20" s="378" t="s">
        <v>125</v>
      </c>
      <c r="AH20" s="379">
        <v>112.1</v>
      </c>
      <c r="AI20" s="378" t="s">
        <v>125</v>
      </c>
      <c r="AJ20" s="379">
        <v>114.6</v>
      </c>
      <c r="AK20" s="378" t="s">
        <v>125</v>
      </c>
      <c r="AL20" s="379">
        <v>115.1</v>
      </c>
      <c r="AM20" s="378" t="s">
        <v>125</v>
      </c>
    </row>
    <row r="21" spans="1:39">
      <c r="A21" s="377" t="s">
        <v>191</v>
      </c>
      <c r="B21" s="379">
        <v>73.7</v>
      </c>
      <c r="C21" s="378" t="s">
        <v>125</v>
      </c>
      <c r="D21" s="379">
        <v>78.099999999999994</v>
      </c>
      <c r="E21" s="378" t="s">
        <v>125</v>
      </c>
      <c r="F21" s="379">
        <v>82.3</v>
      </c>
      <c r="G21" s="378" t="s">
        <v>125</v>
      </c>
      <c r="H21" s="379">
        <v>82.6</v>
      </c>
      <c r="I21" s="378" t="s">
        <v>125</v>
      </c>
      <c r="J21" s="379">
        <v>86.1</v>
      </c>
      <c r="K21" s="378" t="s">
        <v>125</v>
      </c>
      <c r="L21" s="379">
        <v>91.2</v>
      </c>
      <c r="M21" s="378" t="s">
        <v>301</v>
      </c>
      <c r="N21" s="379">
        <v>92.8</v>
      </c>
      <c r="O21" s="378" t="s">
        <v>301</v>
      </c>
      <c r="P21" s="379">
        <v>96.4</v>
      </c>
      <c r="Q21" s="378" t="s">
        <v>301</v>
      </c>
      <c r="R21" s="379">
        <v>98.1</v>
      </c>
      <c r="S21" s="378" t="s">
        <v>301</v>
      </c>
      <c r="T21" s="379">
        <v>98.9</v>
      </c>
      <c r="U21" s="378" t="s">
        <v>301</v>
      </c>
      <c r="V21" s="379">
        <v>100</v>
      </c>
      <c r="W21" s="378" t="s">
        <v>301</v>
      </c>
      <c r="X21" s="379">
        <v>100.8</v>
      </c>
      <c r="Y21" s="378" t="s">
        <v>301</v>
      </c>
      <c r="Z21" s="379">
        <v>101.4</v>
      </c>
      <c r="AA21" s="378" t="s">
        <v>301</v>
      </c>
      <c r="AB21" s="379">
        <v>99.9</v>
      </c>
      <c r="AC21" s="378" t="s">
        <v>301</v>
      </c>
      <c r="AD21" s="379">
        <v>101.4</v>
      </c>
      <c r="AE21" s="378" t="s">
        <v>301</v>
      </c>
      <c r="AF21" s="379">
        <v>104.6</v>
      </c>
      <c r="AG21" s="378" t="s">
        <v>301</v>
      </c>
      <c r="AH21" s="379">
        <v>108.8</v>
      </c>
      <c r="AI21" s="378" t="s">
        <v>301</v>
      </c>
      <c r="AJ21" s="379">
        <v>109.6</v>
      </c>
      <c r="AK21" s="378" t="s">
        <v>301</v>
      </c>
      <c r="AL21" s="379">
        <v>106.7</v>
      </c>
      <c r="AM21" s="378" t="s">
        <v>301</v>
      </c>
    </row>
    <row r="22" spans="1:39">
      <c r="A22" s="377" t="s">
        <v>192</v>
      </c>
      <c r="B22" s="379">
        <v>77.8</v>
      </c>
      <c r="C22" s="378" t="s">
        <v>125</v>
      </c>
      <c r="D22" s="379">
        <v>80</v>
      </c>
      <c r="E22" s="378" t="s">
        <v>125</v>
      </c>
      <c r="F22" s="379">
        <v>83.3</v>
      </c>
      <c r="G22" s="378" t="s">
        <v>125</v>
      </c>
      <c r="H22" s="379">
        <v>83.6</v>
      </c>
      <c r="I22" s="378" t="s">
        <v>125</v>
      </c>
      <c r="J22" s="379">
        <v>86.2</v>
      </c>
      <c r="K22" s="378" t="s">
        <v>125</v>
      </c>
      <c r="L22" s="379">
        <v>89.7</v>
      </c>
      <c r="M22" s="378" t="s">
        <v>125</v>
      </c>
      <c r="N22" s="379">
        <v>93.3</v>
      </c>
      <c r="O22" s="378" t="s">
        <v>125</v>
      </c>
      <c r="P22" s="379">
        <v>94.4</v>
      </c>
      <c r="Q22" s="378" t="s">
        <v>125</v>
      </c>
      <c r="R22" s="379">
        <v>98.8</v>
      </c>
      <c r="S22" s="378" t="s">
        <v>125</v>
      </c>
      <c r="T22" s="379">
        <v>100.7</v>
      </c>
      <c r="U22" s="378" t="s">
        <v>125</v>
      </c>
      <c r="V22" s="379">
        <v>100</v>
      </c>
      <c r="W22" s="378" t="s">
        <v>266</v>
      </c>
      <c r="X22" s="379">
        <v>103.5</v>
      </c>
      <c r="Y22" s="378" t="s">
        <v>125</v>
      </c>
      <c r="Z22" s="379">
        <v>105.7</v>
      </c>
      <c r="AA22" s="378" t="s">
        <v>125</v>
      </c>
      <c r="AB22" s="379">
        <v>104.2</v>
      </c>
      <c r="AC22" s="378" t="s">
        <v>301</v>
      </c>
      <c r="AD22" s="379">
        <v>101.5</v>
      </c>
      <c r="AE22" s="378" t="s">
        <v>301</v>
      </c>
      <c r="AF22" s="379">
        <v>99.1</v>
      </c>
      <c r="AG22" s="378" t="s">
        <v>301</v>
      </c>
      <c r="AH22" s="379">
        <v>97.5</v>
      </c>
      <c r="AI22" s="378" t="s">
        <v>301</v>
      </c>
      <c r="AJ22" s="379">
        <v>98.9</v>
      </c>
      <c r="AK22" s="378" t="s">
        <v>301</v>
      </c>
      <c r="AL22" s="379">
        <v>99.2</v>
      </c>
      <c r="AM22" s="378" t="s">
        <v>125</v>
      </c>
    </row>
    <row r="23" spans="1:39">
      <c r="A23" s="377" t="s">
        <v>193</v>
      </c>
      <c r="B23" s="379">
        <v>99.2</v>
      </c>
      <c r="C23" s="378" t="s">
        <v>125</v>
      </c>
      <c r="D23" s="379">
        <v>100</v>
      </c>
      <c r="E23" s="378" t="s">
        <v>125</v>
      </c>
      <c r="F23" s="379">
        <v>100.2</v>
      </c>
      <c r="G23" s="378" t="s">
        <v>125</v>
      </c>
      <c r="H23" s="379">
        <v>100.2</v>
      </c>
      <c r="I23" s="378" t="s">
        <v>125</v>
      </c>
      <c r="J23" s="379">
        <v>100.4</v>
      </c>
      <c r="K23" s="378" t="s">
        <v>125</v>
      </c>
      <c r="L23" s="379">
        <v>100.3</v>
      </c>
      <c r="M23" s="378" t="s">
        <v>125</v>
      </c>
      <c r="N23" s="379">
        <v>100.8</v>
      </c>
      <c r="O23" s="378" t="s">
        <v>125</v>
      </c>
      <c r="P23" s="379">
        <v>101</v>
      </c>
      <c r="Q23" s="378" t="s">
        <v>125</v>
      </c>
      <c r="R23" s="379">
        <v>100.9</v>
      </c>
      <c r="S23" s="378" t="s">
        <v>125</v>
      </c>
      <c r="T23" s="379">
        <v>100.5</v>
      </c>
      <c r="U23" s="378" t="s">
        <v>125</v>
      </c>
      <c r="V23" s="379">
        <v>100</v>
      </c>
      <c r="W23" s="378" t="s">
        <v>125</v>
      </c>
      <c r="X23" s="379">
        <v>100.1</v>
      </c>
      <c r="Y23" s="378" t="s">
        <v>125</v>
      </c>
      <c r="Z23" s="379">
        <v>100.5</v>
      </c>
      <c r="AA23" s="378" t="s">
        <v>125</v>
      </c>
      <c r="AB23" s="379">
        <v>101.5</v>
      </c>
      <c r="AC23" s="378" t="s">
        <v>125</v>
      </c>
      <c r="AD23" s="379">
        <v>104.4</v>
      </c>
      <c r="AE23" s="378" t="s">
        <v>125</v>
      </c>
      <c r="AF23" s="379">
        <v>106.6</v>
      </c>
      <c r="AG23" s="378" t="s">
        <v>125</v>
      </c>
      <c r="AH23" s="379">
        <v>108.7</v>
      </c>
      <c r="AI23" s="378" t="s">
        <v>125</v>
      </c>
      <c r="AJ23" s="379">
        <v>111.6</v>
      </c>
      <c r="AK23" s="378" t="s">
        <v>125</v>
      </c>
      <c r="AL23" s="379">
        <v>113.6</v>
      </c>
      <c r="AM23" s="378" t="s">
        <v>125</v>
      </c>
    </row>
    <row r="24" spans="1:39">
      <c r="A24" s="377" t="s">
        <v>194</v>
      </c>
      <c r="B24" s="379">
        <v>89.9</v>
      </c>
      <c r="C24" s="378" t="s">
        <v>125</v>
      </c>
      <c r="D24" s="379">
        <v>90.3</v>
      </c>
      <c r="E24" s="378" t="s">
        <v>125</v>
      </c>
      <c r="F24" s="379">
        <v>91.7</v>
      </c>
      <c r="G24" s="378" t="s">
        <v>125</v>
      </c>
      <c r="H24" s="379">
        <v>93.2</v>
      </c>
      <c r="I24" s="378" t="s">
        <v>125</v>
      </c>
      <c r="J24" s="379">
        <v>94.1</v>
      </c>
      <c r="K24" s="378" t="s">
        <v>125</v>
      </c>
      <c r="L24" s="379">
        <v>95.1</v>
      </c>
      <c r="M24" s="378" t="s">
        <v>125</v>
      </c>
      <c r="N24" s="379">
        <v>95.4</v>
      </c>
      <c r="O24" s="378" t="s">
        <v>125</v>
      </c>
      <c r="P24" s="379">
        <v>95.8</v>
      </c>
      <c r="Q24" s="378" t="s">
        <v>125</v>
      </c>
      <c r="R24" s="379">
        <v>96.5</v>
      </c>
      <c r="S24" s="378" t="s">
        <v>125</v>
      </c>
      <c r="T24" s="379">
        <v>98.9</v>
      </c>
      <c r="U24" s="378" t="s">
        <v>125</v>
      </c>
      <c r="V24" s="379">
        <v>100</v>
      </c>
      <c r="W24" s="378" t="s">
        <v>125</v>
      </c>
      <c r="X24" s="379">
        <v>101.4</v>
      </c>
      <c r="Y24" s="378" t="s">
        <v>125</v>
      </c>
      <c r="Z24" s="379">
        <v>102.3</v>
      </c>
      <c r="AA24" s="378" t="s">
        <v>125</v>
      </c>
      <c r="AB24" s="379">
        <v>101.7</v>
      </c>
      <c r="AC24" s="378" t="s">
        <v>125</v>
      </c>
      <c r="AD24" s="379">
        <v>99.8</v>
      </c>
      <c r="AE24" s="378" t="s">
        <v>125</v>
      </c>
      <c r="AF24" s="379">
        <v>101.4</v>
      </c>
      <c r="AG24" s="378" t="s">
        <v>125</v>
      </c>
      <c r="AH24" s="379">
        <v>102.9</v>
      </c>
      <c r="AI24" s="378" t="s">
        <v>125</v>
      </c>
      <c r="AJ24" s="379">
        <v>102.9</v>
      </c>
      <c r="AK24" s="378" t="s">
        <v>125</v>
      </c>
      <c r="AL24" s="379">
        <v>103.3</v>
      </c>
      <c r="AM24" s="378" t="s">
        <v>125</v>
      </c>
    </row>
    <row r="25" spans="1:39">
      <c r="A25" s="377" t="s">
        <v>559</v>
      </c>
      <c r="B25" s="378" t="s">
        <v>126</v>
      </c>
      <c r="C25" s="378" t="s">
        <v>125</v>
      </c>
      <c r="D25" s="379">
        <v>72.5</v>
      </c>
      <c r="E25" s="378" t="s">
        <v>125</v>
      </c>
      <c r="F25" s="379">
        <v>89.2</v>
      </c>
      <c r="G25" s="378" t="s">
        <v>125</v>
      </c>
      <c r="H25" s="379">
        <v>82.6</v>
      </c>
      <c r="I25" s="378" t="s">
        <v>125</v>
      </c>
      <c r="J25" s="379">
        <v>82.9</v>
      </c>
      <c r="K25" s="378" t="s">
        <v>125</v>
      </c>
      <c r="L25" s="379">
        <v>86.5</v>
      </c>
      <c r="M25" s="378" t="s">
        <v>125</v>
      </c>
      <c r="N25" s="379">
        <v>89.2</v>
      </c>
      <c r="O25" s="378" t="s">
        <v>125</v>
      </c>
      <c r="P25" s="379">
        <v>92.8</v>
      </c>
      <c r="Q25" s="378" t="s">
        <v>125</v>
      </c>
      <c r="R25" s="379">
        <v>94.1</v>
      </c>
      <c r="S25" s="378" t="s">
        <v>125</v>
      </c>
      <c r="T25" s="379">
        <v>96.6</v>
      </c>
      <c r="U25" s="378" t="s">
        <v>125</v>
      </c>
      <c r="V25" s="379">
        <v>100</v>
      </c>
      <c r="W25" s="378" t="s">
        <v>125</v>
      </c>
      <c r="X25" s="379">
        <v>101</v>
      </c>
      <c r="Y25" s="378" t="s">
        <v>125</v>
      </c>
      <c r="Z25" s="379">
        <v>104.7</v>
      </c>
      <c r="AA25" s="378" t="s">
        <v>125</v>
      </c>
      <c r="AB25" s="379">
        <v>103.6</v>
      </c>
      <c r="AC25" s="378" t="s">
        <v>125</v>
      </c>
      <c r="AD25" s="379">
        <v>98.2</v>
      </c>
      <c r="AE25" s="378" t="s">
        <v>125</v>
      </c>
      <c r="AF25" s="379">
        <v>101.2</v>
      </c>
      <c r="AG25" s="378" t="s">
        <v>125</v>
      </c>
      <c r="AH25" s="379">
        <v>103.4</v>
      </c>
      <c r="AI25" s="378" t="s">
        <v>125</v>
      </c>
      <c r="AJ25" s="379">
        <v>105.2</v>
      </c>
      <c r="AK25" s="378" t="s">
        <v>125</v>
      </c>
      <c r="AL25" s="379">
        <v>105.3</v>
      </c>
      <c r="AM25" s="378" t="s">
        <v>125</v>
      </c>
    </row>
    <row r="26" spans="1:39">
      <c r="A26" s="377" t="s">
        <v>195</v>
      </c>
      <c r="B26" s="379">
        <v>96.8</v>
      </c>
      <c r="C26" s="378" t="s">
        <v>125</v>
      </c>
      <c r="D26" s="379">
        <v>97.3</v>
      </c>
      <c r="E26" s="378" t="s">
        <v>125</v>
      </c>
      <c r="F26" s="379">
        <v>98.8</v>
      </c>
      <c r="G26" s="378" t="s">
        <v>125</v>
      </c>
      <c r="H26" s="379">
        <v>99.3</v>
      </c>
      <c r="I26" s="378" t="s">
        <v>125</v>
      </c>
      <c r="J26" s="379">
        <v>99.6</v>
      </c>
      <c r="K26" s="378" t="s">
        <v>125</v>
      </c>
      <c r="L26" s="379">
        <v>101.3</v>
      </c>
      <c r="M26" s="378" t="s">
        <v>125</v>
      </c>
      <c r="N26" s="379">
        <v>101.2</v>
      </c>
      <c r="O26" s="378" t="s">
        <v>125</v>
      </c>
      <c r="P26" s="379">
        <v>99.9</v>
      </c>
      <c r="Q26" s="378" t="s">
        <v>125</v>
      </c>
      <c r="R26" s="379">
        <v>98.4</v>
      </c>
      <c r="S26" s="378" t="s">
        <v>125</v>
      </c>
      <c r="T26" s="379">
        <v>99.7</v>
      </c>
      <c r="U26" s="378" t="s">
        <v>125</v>
      </c>
      <c r="V26" s="379">
        <v>100</v>
      </c>
      <c r="W26" s="378" t="s">
        <v>125</v>
      </c>
      <c r="X26" s="379">
        <v>100.2</v>
      </c>
      <c r="Y26" s="378" t="s">
        <v>125</v>
      </c>
      <c r="Z26" s="379">
        <v>100.7</v>
      </c>
      <c r="AA26" s="378" t="s">
        <v>125</v>
      </c>
      <c r="AB26" s="379">
        <v>99.2</v>
      </c>
      <c r="AC26" s="378" t="s">
        <v>125</v>
      </c>
      <c r="AD26" s="379">
        <v>95.3</v>
      </c>
      <c r="AE26" s="378" t="s">
        <v>125</v>
      </c>
      <c r="AF26" s="379">
        <v>97.7</v>
      </c>
      <c r="AG26" s="378" t="s">
        <v>125</v>
      </c>
      <c r="AH26" s="379">
        <v>97.8</v>
      </c>
      <c r="AI26" s="378" t="s">
        <v>125</v>
      </c>
      <c r="AJ26" s="379">
        <v>95.8</v>
      </c>
      <c r="AK26" s="378" t="s">
        <v>125</v>
      </c>
      <c r="AL26" s="379">
        <v>95.9</v>
      </c>
      <c r="AM26" s="378" t="s">
        <v>125</v>
      </c>
    </row>
    <row r="27" spans="1:39">
      <c r="A27" s="377" t="s">
        <v>196</v>
      </c>
      <c r="B27" s="379">
        <v>87.7</v>
      </c>
      <c r="C27" s="378" t="s">
        <v>125</v>
      </c>
      <c r="D27" s="379">
        <v>88.8</v>
      </c>
      <c r="E27" s="378" t="s">
        <v>125</v>
      </c>
      <c r="F27" s="379">
        <v>90.3</v>
      </c>
      <c r="G27" s="378" t="s">
        <v>125</v>
      </c>
      <c r="H27" s="379">
        <v>93.4</v>
      </c>
      <c r="I27" s="378" t="s">
        <v>125</v>
      </c>
      <c r="J27" s="379">
        <v>96.1</v>
      </c>
      <c r="K27" s="378" t="s">
        <v>125</v>
      </c>
      <c r="L27" s="379">
        <v>99.3</v>
      </c>
      <c r="M27" s="378" t="s">
        <v>125</v>
      </c>
      <c r="N27" s="379">
        <v>101.1</v>
      </c>
      <c r="O27" s="378" t="s">
        <v>125</v>
      </c>
      <c r="P27" s="379">
        <v>101.1</v>
      </c>
      <c r="Q27" s="378" t="s">
        <v>125</v>
      </c>
      <c r="R27" s="379">
        <v>99.4</v>
      </c>
      <c r="S27" s="378" t="s">
        <v>125</v>
      </c>
      <c r="T27" s="379">
        <v>99.7</v>
      </c>
      <c r="U27" s="378" t="s">
        <v>125</v>
      </c>
      <c r="V27" s="379">
        <v>100</v>
      </c>
      <c r="W27" s="378" t="s">
        <v>125</v>
      </c>
      <c r="X27" s="379">
        <v>102.3</v>
      </c>
      <c r="Y27" s="378" t="s">
        <v>125</v>
      </c>
      <c r="Z27" s="379">
        <v>103.9</v>
      </c>
      <c r="AA27" s="378" t="s">
        <v>125</v>
      </c>
      <c r="AB27" s="379">
        <v>105.5</v>
      </c>
      <c r="AC27" s="378" t="s">
        <v>125</v>
      </c>
      <c r="AD27" s="379">
        <v>104</v>
      </c>
      <c r="AE27" s="378" t="s">
        <v>125</v>
      </c>
      <c r="AF27" s="379">
        <v>105.5</v>
      </c>
      <c r="AG27" s="378" t="s">
        <v>125</v>
      </c>
      <c r="AH27" s="379">
        <v>105.5</v>
      </c>
      <c r="AI27" s="378" t="s">
        <v>125</v>
      </c>
      <c r="AJ27" s="379">
        <v>107.5</v>
      </c>
      <c r="AK27" s="378" t="s">
        <v>125</v>
      </c>
      <c r="AL27" s="379">
        <v>107.3</v>
      </c>
      <c r="AM27" s="378" t="s">
        <v>125</v>
      </c>
    </row>
    <row r="28" spans="1:39">
      <c r="A28" s="377" t="s">
        <v>197</v>
      </c>
      <c r="B28" s="379">
        <v>54.6</v>
      </c>
      <c r="C28" s="378" t="s">
        <v>125</v>
      </c>
      <c r="D28" s="379">
        <v>57.8</v>
      </c>
      <c r="E28" s="378" t="s">
        <v>125</v>
      </c>
      <c r="F28" s="379">
        <v>60.7</v>
      </c>
      <c r="G28" s="378" t="s">
        <v>125</v>
      </c>
      <c r="H28" s="379">
        <v>64.3</v>
      </c>
      <c r="I28" s="378" t="s">
        <v>125</v>
      </c>
      <c r="J28" s="379">
        <v>67.400000000000006</v>
      </c>
      <c r="K28" s="378" t="s">
        <v>125</v>
      </c>
      <c r="L28" s="379">
        <v>73.599999999999994</v>
      </c>
      <c r="M28" s="378" t="s">
        <v>125</v>
      </c>
      <c r="N28" s="379">
        <v>78.099999999999994</v>
      </c>
      <c r="O28" s="378" t="s">
        <v>125</v>
      </c>
      <c r="P28" s="379">
        <v>81.2</v>
      </c>
      <c r="Q28" s="378" t="s">
        <v>125</v>
      </c>
      <c r="R28" s="379">
        <v>85.8</v>
      </c>
      <c r="S28" s="378" t="s">
        <v>125</v>
      </c>
      <c r="T28" s="379">
        <v>92.3</v>
      </c>
      <c r="U28" s="378" t="s">
        <v>125</v>
      </c>
      <c r="V28" s="379">
        <v>100</v>
      </c>
      <c r="W28" s="378" t="s">
        <v>125</v>
      </c>
      <c r="X28" s="379">
        <v>105.8</v>
      </c>
      <c r="Y28" s="378" t="s">
        <v>125</v>
      </c>
      <c r="Z28" s="379">
        <v>117.9</v>
      </c>
      <c r="AA28" s="378" t="s">
        <v>266</v>
      </c>
      <c r="AB28" s="379">
        <v>115.6</v>
      </c>
      <c r="AC28" s="378" t="s">
        <v>266</v>
      </c>
      <c r="AD28" s="379">
        <v>111.1</v>
      </c>
      <c r="AE28" s="378" t="s">
        <v>266</v>
      </c>
      <c r="AF28" s="379">
        <v>117.5</v>
      </c>
      <c r="AG28" s="378" t="s">
        <v>266</v>
      </c>
      <c r="AH28" s="379">
        <v>121.9</v>
      </c>
      <c r="AI28" s="378" t="s">
        <v>266</v>
      </c>
      <c r="AJ28" s="379">
        <v>126.4</v>
      </c>
      <c r="AK28" s="378" t="s">
        <v>266</v>
      </c>
      <c r="AL28" s="379">
        <v>128.6</v>
      </c>
      <c r="AM28" s="378" t="s">
        <v>266</v>
      </c>
    </row>
    <row r="29" spans="1:39">
      <c r="A29" s="377" t="s">
        <v>198</v>
      </c>
      <c r="B29" s="379">
        <v>54</v>
      </c>
      <c r="C29" s="378" t="s">
        <v>125</v>
      </c>
      <c r="D29" s="379">
        <v>56.3</v>
      </c>
      <c r="E29" s="378" t="s">
        <v>125</v>
      </c>
      <c r="F29" s="379">
        <v>60.5</v>
      </c>
      <c r="G29" s="378" t="s">
        <v>125</v>
      </c>
      <c r="H29" s="379">
        <v>65.7</v>
      </c>
      <c r="I29" s="378" t="s">
        <v>125</v>
      </c>
      <c r="J29" s="379">
        <v>66.5</v>
      </c>
      <c r="K29" s="378" t="s">
        <v>125</v>
      </c>
      <c r="L29" s="379">
        <v>71.8</v>
      </c>
      <c r="M29" s="378" t="s">
        <v>125</v>
      </c>
      <c r="N29" s="379">
        <v>79.599999999999994</v>
      </c>
      <c r="O29" s="378" t="s">
        <v>125</v>
      </c>
      <c r="P29" s="379">
        <v>82.1</v>
      </c>
      <c r="Q29" s="378" t="s">
        <v>125</v>
      </c>
      <c r="R29" s="379">
        <v>88.5</v>
      </c>
      <c r="S29" s="378" t="s">
        <v>125</v>
      </c>
      <c r="T29" s="379">
        <v>95.1</v>
      </c>
      <c r="U29" s="378" t="s">
        <v>125</v>
      </c>
      <c r="V29" s="379">
        <v>100</v>
      </c>
      <c r="W29" s="378" t="s">
        <v>125</v>
      </c>
      <c r="X29" s="379">
        <v>105.9</v>
      </c>
      <c r="Y29" s="378" t="s">
        <v>125</v>
      </c>
      <c r="Z29" s="379">
        <v>113.1</v>
      </c>
      <c r="AA29" s="378" t="s">
        <v>125</v>
      </c>
      <c r="AB29" s="379">
        <v>117.2</v>
      </c>
      <c r="AC29" s="378" t="s">
        <v>125</v>
      </c>
      <c r="AD29" s="379">
        <v>107.1</v>
      </c>
      <c r="AE29" s="378" t="s">
        <v>125</v>
      </c>
      <c r="AF29" s="379">
        <v>123.5</v>
      </c>
      <c r="AG29" s="378" t="s">
        <v>125</v>
      </c>
      <c r="AH29" s="379">
        <v>130.30000000000001</v>
      </c>
      <c r="AI29" s="378" t="s">
        <v>125</v>
      </c>
      <c r="AJ29" s="379">
        <v>132.69999999999999</v>
      </c>
      <c r="AK29" s="378" t="s">
        <v>125</v>
      </c>
      <c r="AL29" s="379">
        <v>135.4</v>
      </c>
      <c r="AM29" s="378" t="s">
        <v>125</v>
      </c>
    </row>
    <row r="30" spans="1:39">
      <c r="A30" s="377" t="s">
        <v>199</v>
      </c>
      <c r="B30" s="379">
        <v>89</v>
      </c>
      <c r="C30" s="378" t="s">
        <v>125</v>
      </c>
      <c r="D30" s="379">
        <v>88.1</v>
      </c>
      <c r="E30" s="378" t="s">
        <v>125</v>
      </c>
      <c r="F30" s="379">
        <v>90.6</v>
      </c>
      <c r="G30" s="378" t="s">
        <v>125</v>
      </c>
      <c r="H30" s="379">
        <v>92.3</v>
      </c>
      <c r="I30" s="378" t="s">
        <v>125</v>
      </c>
      <c r="J30" s="379">
        <v>95.3</v>
      </c>
      <c r="K30" s="378" t="s">
        <v>125</v>
      </c>
      <c r="L30" s="379">
        <v>97.9</v>
      </c>
      <c r="M30" s="378" t="s">
        <v>125</v>
      </c>
      <c r="N30" s="379">
        <v>95.1</v>
      </c>
      <c r="O30" s="378" t="s">
        <v>125</v>
      </c>
      <c r="P30" s="379">
        <v>95.9</v>
      </c>
      <c r="Q30" s="378" t="s">
        <v>125</v>
      </c>
      <c r="R30" s="379">
        <v>95.8</v>
      </c>
      <c r="S30" s="378" t="s">
        <v>125</v>
      </c>
      <c r="T30" s="379">
        <v>97.8</v>
      </c>
      <c r="U30" s="378" t="s">
        <v>125</v>
      </c>
      <c r="V30" s="379">
        <v>100</v>
      </c>
      <c r="W30" s="378" t="s">
        <v>125</v>
      </c>
      <c r="X30" s="379">
        <v>101.3</v>
      </c>
      <c r="Y30" s="378" t="s">
        <v>125</v>
      </c>
      <c r="Z30" s="379">
        <v>103.4</v>
      </c>
      <c r="AA30" s="378" t="s">
        <v>125</v>
      </c>
      <c r="AB30" s="379">
        <v>97.7</v>
      </c>
      <c r="AC30" s="378" t="s">
        <v>125</v>
      </c>
      <c r="AD30" s="379">
        <v>91.5</v>
      </c>
      <c r="AE30" s="378" t="s">
        <v>125</v>
      </c>
      <c r="AF30" s="379">
        <v>92.6</v>
      </c>
      <c r="AG30" s="378" t="s">
        <v>125</v>
      </c>
      <c r="AH30" s="379">
        <v>91.7</v>
      </c>
      <c r="AI30" s="378" t="s">
        <v>125</v>
      </c>
      <c r="AJ30" s="379">
        <v>89.3</v>
      </c>
      <c r="AK30" s="378" t="s">
        <v>125</v>
      </c>
      <c r="AL30" s="379">
        <v>89.7</v>
      </c>
      <c r="AM30" s="378" t="s">
        <v>125</v>
      </c>
    </row>
    <row r="31" spans="1:39">
      <c r="A31" s="377" t="s">
        <v>200</v>
      </c>
      <c r="B31" s="379">
        <v>73.400000000000006</v>
      </c>
      <c r="C31" s="378" t="s">
        <v>125</v>
      </c>
      <c r="D31" s="379">
        <v>73.5</v>
      </c>
      <c r="E31" s="378" t="s">
        <v>125</v>
      </c>
      <c r="F31" s="379">
        <v>75.7</v>
      </c>
      <c r="G31" s="378" t="s">
        <v>125</v>
      </c>
      <c r="H31" s="379">
        <v>77.5</v>
      </c>
      <c r="I31" s="378" t="s">
        <v>125</v>
      </c>
      <c r="J31" s="379">
        <v>77.8</v>
      </c>
      <c r="K31" s="378" t="s">
        <v>125</v>
      </c>
      <c r="L31" s="379">
        <v>80.3</v>
      </c>
      <c r="M31" s="378" t="s">
        <v>125</v>
      </c>
      <c r="N31" s="379">
        <v>83.4</v>
      </c>
      <c r="O31" s="378" t="s">
        <v>125</v>
      </c>
      <c r="P31" s="379">
        <v>87.3</v>
      </c>
      <c r="Q31" s="378" t="s">
        <v>125</v>
      </c>
      <c r="R31" s="379">
        <v>90.6</v>
      </c>
      <c r="S31" s="378" t="s">
        <v>125</v>
      </c>
      <c r="T31" s="379">
        <v>95.9</v>
      </c>
      <c r="U31" s="378" t="s">
        <v>125</v>
      </c>
      <c r="V31" s="379">
        <v>100</v>
      </c>
      <c r="W31" s="378" t="s">
        <v>125</v>
      </c>
      <c r="X31" s="379">
        <v>103.4</v>
      </c>
      <c r="Y31" s="378" t="s">
        <v>125</v>
      </c>
      <c r="Z31" s="379">
        <v>102.8</v>
      </c>
      <c r="AA31" s="378" t="s">
        <v>125</v>
      </c>
      <c r="AB31" s="379">
        <v>105.6</v>
      </c>
      <c r="AC31" s="378" t="s">
        <v>125</v>
      </c>
      <c r="AD31" s="379">
        <v>101</v>
      </c>
      <c r="AE31" s="378" t="s">
        <v>125</v>
      </c>
      <c r="AF31" s="379">
        <v>101.2</v>
      </c>
      <c r="AG31" s="378" t="s">
        <v>125</v>
      </c>
      <c r="AH31" s="379">
        <v>102.5</v>
      </c>
      <c r="AI31" s="378" t="s">
        <v>125</v>
      </c>
      <c r="AJ31" s="379">
        <v>100.8</v>
      </c>
      <c r="AK31" s="378" t="s">
        <v>125</v>
      </c>
      <c r="AL31" s="379">
        <v>101.5</v>
      </c>
      <c r="AM31" s="378" t="s">
        <v>125</v>
      </c>
    </row>
    <row r="32" spans="1:39">
      <c r="A32" s="377" t="s">
        <v>201</v>
      </c>
      <c r="B32" s="378" t="s">
        <v>126</v>
      </c>
      <c r="C32" s="378" t="s">
        <v>125</v>
      </c>
      <c r="D32" s="378" t="s">
        <v>126</v>
      </c>
      <c r="E32" s="378" t="s">
        <v>125</v>
      </c>
      <c r="F32" s="378" t="s">
        <v>126</v>
      </c>
      <c r="G32" s="378" t="s">
        <v>125</v>
      </c>
      <c r="H32" s="378" t="s">
        <v>126</v>
      </c>
      <c r="I32" s="378" t="s">
        <v>125</v>
      </c>
      <c r="J32" s="378" t="s">
        <v>126</v>
      </c>
      <c r="K32" s="378" t="s">
        <v>125</v>
      </c>
      <c r="L32" s="379">
        <v>97.3</v>
      </c>
      <c r="M32" s="378" t="s">
        <v>125</v>
      </c>
      <c r="N32" s="379">
        <v>95.6</v>
      </c>
      <c r="O32" s="378" t="s">
        <v>125</v>
      </c>
      <c r="P32" s="379">
        <v>97.6</v>
      </c>
      <c r="Q32" s="378" t="s">
        <v>125</v>
      </c>
      <c r="R32" s="379">
        <v>98.7</v>
      </c>
      <c r="S32" s="378" t="s">
        <v>125</v>
      </c>
      <c r="T32" s="379">
        <v>98.1</v>
      </c>
      <c r="U32" s="378" t="s">
        <v>125</v>
      </c>
      <c r="V32" s="379">
        <v>100</v>
      </c>
      <c r="W32" s="378" t="s">
        <v>125</v>
      </c>
      <c r="X32" s="379">
        <v>101.4</v>
      </c>
      <c r="Y32" s="378" t="s">
        <v>125</v>
      </c>
      <c r="Z32" s="379">
        <v>103.1</v>
      </c>
      <c r="AA32" s="378" t="s">
        <v>125</v>
      </c>
      <c r="AB32" s="379">
        <v>104.5</v>
      </c>
      <c r="AC32" s="378" t="s">
        <v>125</v>
      </c>
      <c r="AD32" s="379">
        <v>101.8</v>
      </c>
      <c r="AE32" s="378" t="s">
        <v>125</v>
      </c>
      <c r="AF32" s="379">
        <v>104.1</v>
      </c>
      <c r="AG32" s="378" t="s">
        <v>125</v>
      </c>
      <c r="AH32" s="379">
        <v>102.7</v>
      </c>
      <c r="AI32" s="378" t="s">
        <v>125</v>
      </c>
      <c r="AJ32" s="379">
        <v>101.5</v>
      </c>
      <c r="AK32" s="378" t="s">
        <v>125</v>
      </c>
      <c r="AL32" s="379">
        <v>100.7</v>
      </c>
      <c r="AM32" s="378" t="s">
        <v>125</v>
      </c>
    </row>
    <row r="33" spans="1:39">
      <c r="A33" s="377" t="s">
        <v>202</v>
      </c>
      <c r="B33" s="379">
        <v>88.6</v>
      </c>
      <c r="C33" s="378" t="s">
        <v>125</v>
      </c>
      <c r="D33" s="379">
        <v>89.6</v>
      </c>
      <c r="E33" s="378" t="s">
        <v>125</v>
      </c>
      <c r="F33" s="379">
        <v>90.6</v>
      </c>
      <c r="G33" s="378" t="s">
        <v>125</v>
      </c>
      <c r="H33" s="379">
        <v>91.8</v>
      </c>
      <c r="I33" s="378" t="s">
        <v>125</v>
      </c>
      <c r="J33" s="379">
        <v>93.7</v>
      </c>
      <c r="K33" s="378" t="s">
        <v>125</v>
      </c>
      <c r="L33" s="379">
        <v>95.2</v>
      </c>
      <c r="M33" s="378" t="s">
        <v>125</v>
      </c>
      <c r="N33" s="379">
        <v>95.1</v>
      </c>
      <c r="O33" s="378" t="s">
        <v>125</v>
      </c>
      <c r="P33" s="379">
        <v>94.7</v>
      </c>
      <c r="Q33" s="378" t="s">
        <v>125</v>
      </c>
      <c r="R33" s="379">
        <v>95.5</v>
      </c>
      <c r="S33" s="378" t="s">
        <v>125</v>
      </c>
      <c r="T33" s="379">
        <v>98.5</v>
      </c>
      <c r="U33" s="378" t="s">
        <v>125</v>
      </c>
      <c r="V33" s="379">
        <v>100</v>
      </c>
      <c r="W33" s="378" t="s">
        <v>125</v>
      </c>
      <c r="X33" s="379">
        <v>101.7</v>
      </c>
      <c r="Y33" s="378" t="s">
        <v>125</v>
      </c>
      <c r="Z33" s="379">
        <v>103</v>
      </c>
      <c r="AA33" s="378" t="s">
        <v>125</v>
      </c>
      <c r="AB33" s="379">
        <v>103.4</v>
      </c>
      <c r="AC33" s="378" t="s">
        <v>125</v>
      </c>
      <c r="AD33" s="379">
        <v>100.3</v>
      </c>
      <c r="AE33" s="378" t="s">
        <v>125</v>
      </c>
      <c r="AF33" s="379">
        <v>102.2</v>
      </c>
      <c r="AG33" s="378" t="s">
        <v>125</v>
      </c>
      <c r="AH33" s="379">
        <v>102.4</v>
      </c>
      <c r="AI33" s="378" t="s">
        <v>125</v>
      </c>
      <c r="AJ33" s="379">
        <v>101.4</v>
      </c>
      <c r="AK33" s="378" t="s">
        <v>125</v>
      </c>
      <c r="AL33" s="379">
        <v>101.6</v>
      </c>
      <c r="AM33" s="378" t="s">
        <v>125</v>
      </c>
    </row>
    <row r="34" spans="1:39">
      <c r="A34" s="377" t="s">
        <v>203</v>
      </c>
      <c r="B34" s="379">
        <v>85</v>
      </c>
      <c r="C34" s="378" t="s">
        <v>125</v>
      </c>
      <c r="D34" s="379">
        <v>86.8</v>
      </c>
      <c r="E34" s="378" t="s">
        <v>125</v>
      </c>
      <c r="F34" s="379">
        <v>88.2</v>
      </c>
      <c r="G34" s="378" t="s">
        <v>125</v>
      </c>
      <c r="H34" s="379">
        <v>90.6</v>
      </c>
      <c r="I34" s="378" t="s">
        <v>125</v>
      </c>
      <c r="J34" s="379">
        <v>92.4</v>
      </c>
      <c r="K34" s="378" t="s">
        <v>125</v>
      </c>
      <c r="L34" s="379">
        <v>94.9</v>
      </c>
      <c r="M34" s="378" t="s">
        <v>125</v>
      </c>
      <c r="N34" s="379">
        <v>95</v>
      </c>
      <c r="O34" s="378" t="s">
        <v>125</v>
      </c>
      <c r="P34" s="379">
        <v>96.7</v>
      </c>
      <c r="Q34" s="378" t="s">
        <v>125</v>
      </c>
      <c r="R34" s="379">
        <v>96.9</v>
      </c>
      <c r="S34" s="378" t="s">
        <v>125</v>
      </c>
      <c r="T34" s="379">
        <v>98.8</v>
      </c>
      <c r="U34" s="378" t="s">
        <v>125</v>
      </c>
      <c r="V34" s="379">
        <v>100</v>
      </c>
      <c r="W34" s="378" t="s">
        <v>125</v>
      </c>
      <c r="X34" s="379">
        <v>101.9</v>
      </c>
      <c r="Y34" s="378" t="s">
        <v>125</v>
      </c>
      <c r="Z34" s="379">
        <v>103.9</v>
      </c>
      <c r="AA34" s="378" t="s">
        <v>125</v>
      </c>
      <c r="AB34" s="379">
        <v>103.3</v>
      </c>
      <c r="AC34" s="378" t="s">
        <v>125</v>
      </c>
      <c r="AD34" s="379">
        <v>100.1</v>
      </c>
      <c r="AE34" s="378" t="s">
        <v>125</v>
      </c>
      <c r="AF34" s="379">
        <v>100.9</v>
      </c>
      <c r="AG34" s="378" t="s">
        <v>125</v>
      </c>
      <c r="AH34" s="379">
        <v>102</v>
      </c>
      <c r="AI34" s="378" t="s">
        <v>125</v>
      </c>
      <c r="AJ34" s="379">
        <v>101.6</v>
      </c>
      <c r="AK34" s="378" t="s">
        <v>125</v>
      </c>
      <c r="AL34" s="379">
        <v>101.2</v>
      </c>
      <c r="AM34" s="378" t="s">
        <v>125</v>
      </c>
    </row>
    <row r="35" spans="1:39">
      <c r="A35" s="377" t="s">
        <v>204</v>
      </c>
      <c r="B35" s="379">
        <v>62.7</v>
      </c>
      <c r="C35" s="378" t="s">
        <v>125</v>
      </c>
      <c r="D35" s="379">
        <v>65.900000000000006</v>
      </c>
      <c r="E35" s="378" t="s">
        <v>125</v>
      </c>
      <c r="F35" s="379">
        <v>69.599999999999994</v>
      </c>
      <c r="G35" s="378" t="s">
        <v>125</v>
      </c>
      <c r="H35" s="379">
        <v>72.2</v>
      </c>
      <c r="I35" s="378" t="s">
        <v>125</v>
      </c>
      <c r="J35" s="379">
        <v>78.5</v>
      </c>
      <c r="K35" s="378" t="s">
        <v>125</v>
      </c>
      <c r="L35" s="379">
        <v>83.2</v>
      </c>
      <c r="M35" s="378" t="s">
        <v>125</v>
      </c>
      <c r="N35" s="379">
        <v>86.1</v>
      </c>
      <c r="O35" s="378" t="s">
        <v>125</v>
      </c>
      <c r="P35" s="379">
        <v>90.1</v>
      </c>
      <c r="Q35" s="378" t="s">
        <v>125</v>
      </c>
      <c r="R35" s="379">
        <v>94.6</v>
      </c>
      <c r="S35" s="378" t="s">
        <v>125</v>
      </c>
      <c r="T35" s="379">
        <v>98.6</v>
      </c>
      <c r="U35" s="378" t="s">
        <v>125</v>
      </c>
      <c r="V35" s="379">
        <v>100</v>
      </c>
      <c r="W35" s="378" t="s">
        <v>266</v>
      </c>
      <c r="X35" s="379">
        <v>103</v>
      </c>
      <c r="Y35" s="378" t="s">
        <v>125</v>
      </c>
      <c r="Z35" s="379">
        <v>105.2</v>
      </c>
      <c r="AA35" s="378" t="s">
        <v>125</v>
      </c>
      <c r="AB35" s="379">
        <v>106.6</v>
      </c>
      <c r="AC35" s="378" t="s">
        <v>125</v>
      </c>
      <c r="AD35" s="379">
        <v>107.9</v>
      </c>
      <c r="AE35" s="378" t="s">
        <v>125</v>
      </c>
      <c r="AF35" s="379">
        <v>115.1</v>
      </c>
      <c r="AG35" s="378" t="s">
        <v>266</v>
      </c>
      <c r="AH35" s="379">
        <v>119.7</v>
      </c>
      <c r="AI35" s="378" t="s">
        <v>125</v>
      </c>
      <c r="AJ35" s="379">
        <v>121.9</v>
      </c>
      <c r="AK35" s="378" t="s">
        <v>266</v>
      </c>
      <c r="AL35" s="379">
        <v>123.9</v>
      </c>
      <c r="AM35" s="378" t="s">
        <v>125</v>
      </c>
    </row>
    <row r="36" spans="1:39">
      <c r="A36" s="377" t="s">
        <v>205</v>
      </c>
      <c r="B36" s="379">
        <v>87.7</v>
      </c>
      <c r="C36" s="378" t="s">
        <v>125</v>
      </c>
      <c r="D36" s="379">
        <v>89.5</v>
      </c>
      <c r="E36" s="378" t="s">
        <v>125</v>
      </c>
      <c r="F36" s="379">
        <v>91</v>
      </c>
      <c r="G36" s="378" t="s">
        <v>125</v>
      </c>
      <c r="H36" s="379">
        <v>93.1</v>
      </c>
      <c r="I36" s="378" t="s">
        <v>125</v>
      </c>
      <c r="J36" s="379">
        <v>95.6</v>
      </c>
      <c r="K36" s="378" t="s">
        <v>125</v>
      </c>
      <c r="L36" s="379">
        <v>97.3</v>
      </c>
      <c r="M36" s="378" t="s">
        <v>125</v>
      </c>
      <c r="N36" s="379">
        <v>97.4</v>
      </c>
      <c r="O36" s="378" t="s">
        <v>125</v>
      </c>
      <c r="P36" s="379">
        <v>97.6</v>
      </c>
      <c r="Q36" s="378" t="s">
        <v>125</v>
      </c>
      <c r="R36" s="379">
        <v>97.3</v>
      </c>
      <c r="S36" s="378" t="s">
        <v>125</v>
      </c>
      <c r="T36" s="379">
        <v>98.9</v>
      </c>
      <c r="U36" s="378" t="s">
        <v>125</v>
      </c>
      <c r="V36" s="379">
        <v>100</v>
      </c>
      <c r="W36" s="378" t="s">
        <v>125</v>
      </c>
      <c r="X36" s="379">
        <v>100.9</v>
      </c>
      <c r="Y36" s="378" t="s">
        <v>125</v>
      </c>
      <c r="Z36" s="379">
        <v>103.4</v>
      </c>
      <c r="AA36" s="378" t="s">
        <v>125</v>
      </c>
      <c r="AB36" s="379">
        <v>102.9</v>
      </c>
      <c r="AC36" s="378" t="s">
        <v>125</v>
      </c>
      <c r="AD36" s="379">
        <v>102.5</v>
      </c>
      <c r="AE36" s="378" t="s">
        <v>125</v>
      </c>
      <c r="AF36" s="379">
        <v>106.2</v>
      </c>
      <c r="AG36" s="378" t="s">
        <v>125</v>
      </c>
      <c r="AH36" s="379">
        <v>106.5</v>
      </c>
      <c r="AI36" s="378" t="s">
        <v>301</v>
      </c>
      <c r="AJ36" s="379">
        <v>107.6</v>
      </c>
      <c r="AK36" s="378" t="s">
        <v>301</v>
      </c>
      <c r="AL36" s="379">
        <v>109.1</v>
      </c>
      <c r="AM36" s="378" t="s">
        <v>125</v>
      </c>
    </row>
    <row r="37" spans="1:39">
      <c r="A37" s="377" t="s">
        <v>206</v>
      </c>
      <c r="B37" s="378" t="s">
        <v>126</v>
      </c>
      <c r="C37" s="378" t="s">
        <v>125</v>
      </c>
      <c r="D37" s="379">
        <v>65.7</v>
      </c>
      <c r="E37" s="378" t="s">
        <v>125</v>
      </c>
      <c r="F37" s="379">
        <v>62</v>
      </c>
      <c r="G37" s="378" t="s">
        <v>125</v>
      </c>
      <c r="H37" s="379">
        <v>62.6</v>
      </c>
      <c r="I37" s="378" t="s">
        <v>125</v>
      </c>
      <c r="J37" s="379">
        <v>63.1</v>
      </c>
      <c r="K37" s="378" t="s">
        <v>125</v>
      </c>
      <c r="L37" s="379">
        <v>65.2</v>
      </c>
      <c r="M37" s="378" t="s">
        <v>125</v>
      </c>
      <c r="N37" s="379">
        <v>69.599999999999994</v>
      </c>
      <c r="O37" s="378" t="s">
        <v>125</v>
      </c>
      <c r="P37" s="379">
        <v>81.400000000000006</v>
      </c>
      <c r="Q37" s="378" t="s">
        <v>125</v>
      </c>
      <c r="R37" s="379">
        <v>85.7</v>
      </c>
      <c r="S37" s="378" t="s">
        <v>125</v>
      </c>
      <c r="T37" s="379">
        <v>94.6</v>
      </c>
      <c r="U37" s="378" t="s">
        <v>125</v>
      </c>
      <c r="V37" s="379">
        <v>100</v>
      </c>
      <c r="W37" s="378" t="s">
        <v>125</v>
      </c>
      <c r="X37" s="379">
        <v>107.1</v>
      </c>
      <c r="Y37" s="378" t="s">
        <v>125</v>
      </c>
      <c r="Z37" s="379">
        <v>113.5</v>
      </c>
      <c r="AA37" s="378" t="s">
        <v>125</v>
      </c>
      <c r="AB37" s="379">
        <v>121.8</v>
      </c>
      <c r="AC37" s="378" t="s">
        <v>125</v>
      </c>
      <c r="AD37" s="379">
        <v>116.1</v>
      </c>
      <c r="AE37" s="378" t="s">
        <v>125</v>
      </c>
      <c r="AF37" s="379">
        <v>115.1</v>
      </c>
      <c r="AG37" s="378" t="s">
        <v>125</v>
      </c>
      <c r="AH37" s="379">
        <v>118.7</v>
      </c>
      <c r="AI37" s="378" t="s">
        <v>125</v>
      </c>
      <c r="AJ37" s="379">
        <v>117.8</v>
      </c>
      <c r="AK37" s="378" t="s">
        <v>125</v>
      </c>
      <c r="AL37" s="379">
        <v>122.1</v>
      </c>
      <c r="AM37" s="378" t="s">
        <v>125</v>
      </c>
    </row>
    <row r="38" spans="1:39">
      <c r="A38" s="377" t="s">
        <v>207</v>
      </c>
      <c r="B38" s="379">
        <v>68.3</v>
      </c>
      <c r="C38" s="378" t="s">
        <v>125</v>
      </c>
      <c r="D38" s="379">
        <v>72.2</v>
      </c>
      <c r="E38" s="378" t="s">
        <v>125</v>
      </c>
      <c r="F38" s="379">
        <v>77.2</v>
      </c>
      <c r="G38" s="378" t="s">
        <v>125</v>
      </c>
      <c r="H38" s="379">
        <v>80</v>
      </c>
      <c r="I38" s="378" t="s">
        <v>125</v>
      </c>
      <c r="J38" s="379">
        <v>83</v>
      </c>
      <c r="K38" s="378" t="s">
        <v>125</v>
      </c>
      <c r="L38" s="379">
        <v>85.2</v>
      </c>
      <c r="M38" s="378" t="s">
        <v>125</v>
      </c>
      <c r="N38" s="379">
        <v>87.2</v>
      </c>
      <c r="O38" s="378" t="s">
        <v>125</v>
      </c>
      <c r="P38" s="379">
        <v>89.1</v>
      </c>
      <c r="Q38" s="378" t="s">
        <v>125</v>
      </c>
      <c r="R38" s="379">
        <v>92</v>
      </c>
      <c r="S38" s="378" t="s">
        <v>125</v>
      </c>
      <c r="T38" s="379">
        <v>95.7</v>
      </c>
      <c r="U38" s="378" t="s">
        <v>125</v>
      </c>
      <c r="V38" s="379">
        <v>100</v>
      </c>
      <c r="W38" s="378" t="s">
        <v>125</v>
      </c>
      <c r="X38" s="379">
        <v>104.2</v>
      </c>
      <c r="Y38" s="378" t="s">
        <v>125</v>
      </c>
      <c r="Z38" s="379">
        <v>107.9</v>
      </c>
      <c r="AA38" s="378" t="s">
        <v>125</v>
      </c>
      <c r="AB38" s="379">
        <v>108.7</v>
      </c>
      <c r="AC38" s="378" t="s">
        <v>125</v>
      </c>
      <c r="AD38" s="379">
        <v>102</v>
      </c>
      <c r="AE38" s="378" t="s">
        <v>125</v>
      </c>
      <c r="AF38" s="379">
        <v>105.5</v>
      </c>
      <c r="AG38" s="378" t="s">
        <v>125</v>
      </c>
      <c r="AH38" s="379">
        <v>108</v>
      </c>
      <c r="AI38" s="378" t="s">
        <v>125</v>
      </c>
      <c r="AJ38" s="379">
        <v>106.1</v>
      </c>
      <c r="AK38" s="378" t="s">
        <v>125</v>
      </c>
      <c r="AL38" s="379">
        <v>107.1</v>
      </c>
      <c r="AM38" s="378" t="s">
        <v>125</v>
      </c>
    </row>
    <row r="39" spans="1:39">
      <c r="A39" s="377" t="s">
        <v>208</v>
      </c>
      <c r="B39" s="379">
        <v>66</v>
      </c>
      <c r="C39" s="378" t="s">
        <v>125</v>
      </c>
      <c r="D39" s="379">
        <v>69.099999999999994</v>
      </c>
      <c r="E39" s="378" t="s">
        <v>125</v>
      </c>
      <c r="F39" s="379">
        <v>73</v>
      </c>
      <c r="G39" s="378" t="s">
        <v>125</v>
      </c>
      <c r="H39" s="379">
        <v>76.5</v>
      </c>
      <c r="I39" s="378" t="s">
        <v>125</v>
      </c>
      <c r="J39" s="379">
        <v>78.5</v>
      </c>
      <c r="K39" s="378" t="s">
        <v>125</v>
      </c>
      <c r="L39" s="379">
        <v>81.2</v>
      </c>
      <c r="M39" s="378" t="s">
        <v>125</v>
      </c>
      <c r="N39" s="379">
        <v>83.5</v>
      </c>
      <c r="O39" s="378" t="s">
        <v>125</v>
      </c>
      <c r="P39" s="379">
        <v>87.3</v>
      </c>
      <c r="Q39" s="378" t="s">
        <v>125</v>
      </c>
      <c r="R39" s="379">
        <v>90.5</v>
      </c>
      <c r="S39" s="378" t="s">
        <v>125</v>
      </c>
      <c r="T39" s="379">
        <v>95.3</v>
      </c>
      <c r="U39" s="378" t="s">
        <v>125</v>
      </c>
      <c r="V39" s="379">
        <v>100</v>
      </c>
      <c r="W39" s="378" t="s">
        <v>125</v>
      </c>
      <c r="X39" s="379">
        <v>106.1</v>
      </c>
      <c r="Y39" s="378" t="s">
        <v>125</v>
      </c>
      <c r="Z39" s="379">
        <v>114.9</v>
      </c>
      <c r="AA39" s="378" t="s">
        <v>125</v>
      </c>
      <c r="AB39" s="379">
        <v>117.7</v>
      </c>
      <c r="AC39" s="378" t="s">
        <v>125</v>
      </c>
      <c r="AD39" s="379">
        <v>114.1</v>
      </c>
      <c r="AE39" s="378" t="s">
        <v>125</v>
      </c>
      <c r="AF39" s="379">
        <v>121</v>
      </c>
      <c r="AG39" s="378" t="s">
        <v>125</v>
      </c>
      <c r="AH39" s="379">
        <v>122.4</v>
      </c>
      <c r="AI39" s="378" t="s">
        <v>125</v>
      </c>
      <c r="AJ39" s="379">
        <v>124.6</v>
      </c>
      <c r="AK39" s="378" t="s">
        <v>125</v>
      </c>
      <c r="AL39" s="379">
        <v>126.7</v>
      </c>
      <c r="AM39" s="378" t="s">
        <v>125</v>
      </c>
    </row>
    <row r="40" spans="1:39">
      <c r="A40" s="377" t="s">
        <v>209</v>
      </c>
      <c r="B40" s="379">
        <v>80.8</v>
      </c>
      <c r="C40" s="378" t="s">
        <v>125</v>
      </c>
      <c r="D40" s="379">
        <v>82.6</v>
      </c>
      <c r="E40" s="378" t="s">
        <v>125</v>
      </c>
      <c r="F40" s="379">
        <v>84.8</v>
      </c>
      <c r="G40" s="378" t="s">
        <v>125</v>
      </c>
      <c r="H40" s="379">
        <v>87.4</v>
      </c>
      <c r="I40" s="378" t="s">
        <v>125</v>
      </c>
      <c r="J40" s="379">
        <v>88.7</v>
      </c>
      <c r="K40" s="378" t="s">
        <v>125</v>
      </c>
      <c r="L40" s="379">
        <v>91.5</v>
      </c>
      <c r="M40" s="378" t="s">
        <v>125</v>
      </c>
      <c r="N40" s="379">
        <v>92.3</v>
      </c>
      <c r="O40" s="378" t="s">
        <v>125</v>
      </c>
      <c r="P40" s="379">
        <v>93.2</v>
      </c>
      <c r="Q40" s="378" t="s">
        <v>125</v>
      </c>
      <c r="R40" s="379">
        <v>95</v>
      </c>
      <c r="S40" s="378" t="s">
        <v>125</v>
      </c>
      <c r="T40" s="379">
        <v>98.5</v>
      </c>
      <c r="U40" s="378" t="s">
        <v>125</v>
      </c>
      <c r="V40" s="379">
        <v>100</v>
      </c>
      <c r="W40" s="378" t="s">
        <v>125</v>
      </c>
      <c r="X40" s="379">
        <v>102.5</v>
      </c>
      <c r="Y40" s="378" t="s">
        <v>125</v>
      </c>
      <c r="Z40" s="379">
        <v>105.7</v>
      </c>
      <c r="AA40" s="378" t="s">
        <v>125</v>
      </c>
      <c r="AB40" s="379">
        <v>103.3</v>
      </c>
      <c r="AC40" s="378" t="s">
        <v>125</v>
      </c>
      <c r="AD40" s="379">
        <v>97</v>
      </c>
      <c r="AE40" s="378" t="s">
        <v>125</v>
      </c>
      <c r="AF40" s="379">
        <v>100.4</v>
      </c>
      <c r="AG40" s="378" t="s">
        <v>125</v>
      </c>
      <c r="AH40" s="379">
        <v>101.7</v>
      </c>
      <c r="AI40" s="378" t="s">
        <v>125</v>
      </c>
      <c r="AJ40" s="379">
        <v>100.6</v>
      </c>
      <c r="AK40" s="378" t="s">
        <v>125</v>
      </c>
      <c r="AL40" s="379">
        <v>100.5</v>
      </c>
      <c r="AM40" s="378" t="s">
        <v>125</v>
      </c>
    </row>
    <row r="41" spans="1:39">
      <c r="A41" s="377" t="s">
        <v>210</v>
      </c>
      <c r="B41" s="379">
        <v>77.599999999999994</v>
      </c>
      <c r="C41" s="378" t="s">
        <v>125</v>
      </c>
      <c r="D41" s="379">
        <v>79.5</v>
      </c>
      <c r="E41" s="378" t="s">
        <v>125</v>
      </c>
      <c r="F41" s="379">
        <v>82.7</v>
      </c>
      <c r="G41" s="378" t="s">
        <v>125</v>
      </c>
      <c r="H41" s="379">
        <v>84.7</v>
      </c>
      <c r="I41" s="378" t="s">
        <v>125</v>
      </c>
      <c r="J41" s="379">
        <v>86.9</v>
      </c>
      <c r="K41" s="378" t="s">
        <v>125</v>
      </c>
      <c r="L41" s="379">
        <v>88.5</v>
      </c>
      <c r="M41" s="378" t="s">
        <v>125</v>
      </c>
      <c r="N41" s="379">
        <v>87.8</v>
      </c>
      <c r="O41" s="378" t="s">
        <v>125</v>
      </c>
      <c r="P41" s="379">
        <v>90</v>
      </c>
      <c r="Q41" s="378" t="s">
        <v>125</v>
      </c>
      <c r="R41" s="379">
        <v>92.6</v>
      </c>
      <c r="S41" s="378" t="s">
        <v>125</v>
      </c>
      <c r="T41" s="379">
        <v>97.2</v>
      </c>
      <c r="U41" s="378" t="s">
        <v>125</v>
      </c>
      <c r="V41" s="379">
        <v>100</v>
      </c>
      <c r="W41" s="378" t="s">
        <v>125</v>
      </c>
      <c r="X41" s="379">
        <v>102.6</v>
      </c>
      <c r="Y41" s="378" t="s">
        <v>125</v>
      </c>
      <c r="Z41" s="379">
        <v>103.6</v>
      </c>
      <c r="AA41" s="378" t="s">
        <v>125</v>
      </c>
      <c r="AB41" s="379">
        <v>102</v>
      </c>
      <c r="AC41" s="378" t="s">
        <v>125</v>
      </c>
      <c r="AD41" s="379">
        <v>99.3</v>
      </c>
      <c r="AE41" s="378" t="s">
        <v>125</v>
      </c>
      <c r="AF41" s="379">
        <v>104.8</v>
      </c>
      <c r="AG41" s="378" t="s">
        <v>125</v>
      </c>
      <c r="AH41" s="379">
        <v>105.6</v>
      </c>
      <c r="AI41" s="378" t="s">
        <v>125</v>
      </c>
      <c r="AJ41" s="379">
        <v>105.8</v>
      </c>
      <c r="AK41" s="378" t="s">
        <v>125</v>
      </c>
      <c r="AL41" s="379">
        <v>106.5</v>
      </c>
      <c r="AM41" s="378" t="s">
        <v>125</v>
      </c>
    </row>
    <row r="42" spans="1:39">
      <c r="A42" s="377" t="s">
        <v>211</v>
      </c>
      <c r="B42" s="379">
        <v>80.099999999999994</v>
      </c>
      <c r="C42" s="378" t="s">
        <v>125</v>
      </c>
      <c r="D42" s="379">
        <v>82.2</v>
      </c>
      <c r="E42" s="378" t="s">
        <v>125</v>
      </c>
      <c r="F42" s="379">
        <v>84.2</v>
      </c>
      <c r="G42" s="378" t="s">
        <v>125</v>
      </c>
      <c r="H42" s="379">
        <v>86.4</v>
      </c>
      <c r="I42" s="378" t="s">
        <v>125</v>
      </c>
      <c r="J42" s="379">
        <v>87.7</v>
      </c>
      <c r="K42" s="378" t="s">
        <v>125</v>
      </c>
      <c r="L42" s="379">
        <v>90.4</v>
      </c>
      <c r="M42" s="378" t="s">
        <v>125</v>
      </c>
      <c r="N42" s="379">
        <v>91.7</v>
      </c>
      <c r="O42" s="378" t="s">
        <v>125</v>
      </c>
      <c r="P42" s="379">
        <v>93.1</v>
      </c>
      <c r="Q42" s="378" t="s">
        <v>125</v>
      </c>
      <c r="R42" s="379">
        <v>95.8</v>
      </c>
      <c r="S42" s="378" t="s">
        <v>125</v>
      </c>
      <c r="T42" s="379">
        <v>97.8</v>
      </c>
      <c r="U42" s="378" t="s">
        <v>125</v>
      </c>
      <c r="V42" s="379">
        <v>100</v>
      </c>
      <c r="W42" s="378" t="s">
        <v>125</v>
      </c>
      <c r="X42" s="379">
        <v>101.9</v>
      </c>
      <c r="Y42" s="378" t="s">
        <v>125</v>
      </c>
      <c r="Z42" s="379">
        <v>104.6</v>
      </c>
      <c r="AA42" s="378" t="s">
        <v>125</v>
      </c>
      <c r="AB42" s="379">
        <v>103.1</v>
      </c>
      <c r="AC42" s="378" t="s">
        <v>125</v>
      </c>
      <c r="AD42" s="379">
        <v>99.3</v>
      </c>
      <c r="AE42" s="378" t="s">
        <v>125</v>
      </c>
      <c r="AF42" s="379">
        <v>100.8</v>
      </c>
      <c r="AG42" s="378" t="s">
        <v>125</v>
      </c>
      <c r="AH42" s="379">
        <v>101.4</v>
      </c>
      <c r="AI42" s="378" t="s">
        <v>125</v>
      </c>
      <c r="AJ42" s="379">
        <v>100.4</v>
      </c>
      <c r="AK42" s="378" t="s">
        <v>125</v>
      </c>
      <c r="AL42" s="379">
        <v>100.9</v>
      </c>
      <c r="AM42" s="378" t="s">
        <v>125</v>
      </c>
    </row>
    <row r="43" spans="1:39">
      <c r="A43" s="377" t="s">
        <v>212</v>
      </c>
      <c r="B43" s="379">
        <v>80.8</v>
      </c>
      <c r="C43" s="378" t="s">
        <v>125</v>
      </c>
      <c r="D43" s="379">
        <v>82.7</v>
      </c>
      <c r="E43" s="378" t="s">
        <v>125</v>
      </c>
      <c r="F43" s="379">
        <v>84.6</v>
      </c>
      <c r="G43" s="378" t="s">
        <v>125</v>
      </c>
      <c r="H43" s="379">
        <v>87.1</v>
      </c>
      <c r="I43" s="378" t="s">
        <v>125</v>
      </c>
      <c r="J43" s="379">
        <v>89.9</v>
      </c>
      <c r="K43" s="378" t="s">
        <v>125</v>
      </c>
      <c r="L43" s="379">
        <v>91.3</v>
      </c>
      <c r="M43" s="378" t="s">
        <v>125</v>
      </c>
      <c r="N43" s="379">
        <v>92.1</v>
      </c>
      <c r="O43" s="378" t="s">
        <v>125</v>
      </c>
      <c r="P43" s="379">
        <v>94.1</v>
      </c>
      <c r="Q43" s="378" t="s">
        <v>125</v>
      </c>
      <c r="R43" s="379">
        <v>95.8</v>
      </c>
      <c r="S43" s="378" t="s">
        <v>125</v>
      </c>
      <c r="T43" s="379">
        <v>98.4</v>
      </c>
      <c r="U43" s="378" t="s">
        <v>125</v>
      </c>
      <c r="V43" s="379">
        <v>100</v>
      </c>
      <c r="W43" s="378" t="s">
        <v>125</v>
      </c>
      <c r="X43" s="379">
        <v>100.8</v>
      </c>
      <c r="Y43" s="378" t="s">
        <v>125</v>
      </c>
      <c r="Z43" s="379">
        <v>101.5</v>
      </c>
      <c r="AA43" s="378" t="s">
        <v>125</v>
      </c>
      <c r="AB43" s="379">
        <v>101.6</v>
      </c>
      <c r="AC43" s="378" t="s">
        <v>125</v>
      </c>
      <c r="AD43" s="379">
        <v>102.6</v>
      </c>
      <c r="AE43" s="378" t="s">
        <v>125</v>
      </c>
      <c r="AF43" s="379">
        <v>105.8</v>
      </c>
      <c r="AG43" s="378" t="s">
        <v>125</v>
      </c>
      <c r="AH43" s="378" t="s">
        <v>126</v>
      </c>
      <c r="AI43" s="378" t="s">
        <v>125</v>
      </c>
      <c r="AJ43" s="378" t="s">
        <v>126</v>
      </c>
      <c r="AK43" s="378" t="s">
        <v>125</v>
      </c>
      <c r="AL43" s="378" t="s">
        <v>126</v>
      </c>
      <c r="AM43" s="378" t="s">
        <v>125</v>
      </c>
    </row>
    <row r="44" spans="1:39">
      <c r="A44" s="377" t="s">
        <v>213</v>
      </c>
      <c r="B44" s="379">
        <v>86.7</v>
      </c>
      <c r="C44" s="378" t="s">
        <v>302</v>
      </c>
      <c r="D44" s="379">
        <v>88.6</v>
      </c>
      <c r="E44" s="378" t="s">
        <v>125</v>
      </c>
      <c r="F44" s="379">
        <v>89.4</v>
      </c>
      <c r="G44" s="378" t="s">
        <v>125</v>
      </c>
      <c r="H44" s="379">
        <v>88.6</v>
      </c>
      <c r="I44" s="378" t="s">
        <v>125</v>
      </c>
      <c r="J44" s="379">
        <v>89.7</v>
      </c>
      <c r="K44" s="378" t="s">
        <v>125</v>
      </c>
      <c r="L44" s="379">
        <v>92.3</v>
      </c>
      <c r="M44" s="378" t="s">
        <v>125</v>
      </c>
      <c r="N44" s="379">
        <v>93.3</v>
      </c>
      <c r="O44" s="378" t="s">
        <v>125</v>
      </c>
      <c r="P44" s="379">
        <v>95.1</v>
      </c>
      <c r="Q44" s="378" t="s">
        <v>125</v>
      </c>
      <c r="R44" s="379">
        <v>97</v>
      </c>
      <c r="S44" s="378" t="s">
        <v>125</v>
      </c>
      <c r="T44" s="379">
        <v>99.1</v>
      </c>
      <c r="U44" s="378" t="s">
        <v>125</v>
      </c>
      <c r="V44" s="379">
        <v>100</v>
      </c>
      <c r="W44" s="378" t="s">
        <v>125</v>
      </c>
      <c r="X44" s="379">
        <v>101.2</v>
      </c>
      <c r="Y44" s="378" t="s">
        <v>125</v>
      </c>
      <c r="Z44" s="379">
        <v>103.1</v>
      </c>
      <c r="AA44" s="378" t="s">
        <v>125</v>
      </c>
      <c r="AB44" s="379">
        <v>102.4</v>
      </c>
      <c r="AC44" s="378" t="s">
        <v>125</v>
      </c>
      <c r="AD44" s="379">
        <v>98.3</v>
      </c>
      <c r="AE44" s="378" t="s">
        <v>299</v>
      </c>
      <c r="AF44" s="379">
        <v>103.9</v>
      </c>
      <c r="AG44" s="378" t="s">
        <v>299</v>
      </c>
      <c r="AH44" s="379">
        <v>103.6</v>
      </c>
      <c r="AI44" s="378" t="s">
        <v>299</v>
      </c>
      <c r="AJ44" s="378" t="s">
        <v>126</v>
      </c>
      <c r="AK44" s="378" t="s">
        <v>125</v>
      </c>
      <c r="AL44" s="378" t="s">
        <v>126</v>
      </c>
      <c r="AM44" s="378" t="s">
        <v>125</v>
      </c>
    </row>
    <row r="46" spans="1:39">
      <c r="A46" s="375" t="s">
        <v>303</v>
      </c>
      <c r="E46" s="375" t="s">
        <v>521</v>
      </c>
    </row>
    <row r="47" spans="1:39">
      <c r="A47" s="375" t="s">
        <v>266</v>
      </c>
      <c r="B47" s="375" t="s">
        <v>522</v>
      </c>
      <c r="E47" s="375" t="s">
        <v>126</v>
      </c>
      <c r="F47" s="375" t="s">
        <v>305</v>
      </c>
    </row>
    <row r="48" spans="1:39">
      <c r="A48" s="375" t="s">
        <v>268</v>
      </c>
      <c r="B48" s="375" t="s">
        <v>306</v>
      </c>
    </row>
    <row r="49" spans="1:2">
      <c r="A49" s="375" t="s">
        <v>267</v>
      </c>
      <c r="B49" s="375" t="s">
        <v>523</v>
      </c>
    </row>
    <row r="50" spans="1:2">
      <c r="A50" s="375" t="s">
        <v>302</v>
      </c>
      <c r="B50" s="375" t="s">
        <v>307</v>
      </c>
    </row>
    <row r="51" spans="1:2">
      <c r="A51" s="375" t="s">
        <v>299</v>
      </c>
      <c r="B51" s="375" t="s">
        <v>312</v>
      </c>
    </row>
    <row r="52" spans="1:2">
      <c r="A52" s="375" t="s">
        <v>315</v>
      </c>
      <c r="B52" s="375" t="s">
        <v>316</v>
      </c>
    </row>
    <row r="53" spans="1:2">
      <c r="A53" s="375" t="s">
        <v>310</v>
      </c>
      <c r="B53" s="375" t="s">
        <v>311</v>
      </c>
    </row>
    <row r="54" spans="1:2">
      <c r="A54" s="375" t="s">
        <v>301</v>
      </c>
      <c r="B54" s="375" t="s">
        <v>304</v>
      </c>
    </row>
    <row r="55" spans="1:2">
      <c r="A55" s="375" t="s">
        <v>308</v>
      </c>
      <c r="B55" s="375" t="s">
        <v>309</v>
      </c>
    </row>
    <row r="56" spans="1:2">
      <c r="A56" s="375" t="s">
        <v>286</v>
      </c>
      <c r="B56" s="375" t="s">
        <v>313</v>
      </c>
    </row>
    <row r="57" spans="1:2">
      <c r="A57" s="375" t="s">
        <v>317</v>
      </c>
      <c r="B57" s="375" t="s">
        <v>524</v>
      </c>
    </row>
    <row r="58" spans="1:2">
      <c r="A58" s="375" t="s">
        <v>314</v>
      </c>
      <c r="B58" s="375" t="s">
        <v>525</v>
      </c>
    </row>
  </sheetData>
  <pageMargins left="0.75" right="0.75" top="1" bottom="1" header="0.5" footer="0.5"/>
  <pageSetup paperSize="9" firstPageNumber="0" fitToWidth="0" fitToHeight="0" pageOrder="overThenDown"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W84"/>
  <sheetViews>
    <sheetView topLeftCell="A7" workbookViewId="0">
      <selection activeCell="D29" sqref="D29"/>
    </sheetView>
  </sheetViews>
  <sheetFormatPr defaultColWidth="9.125" defaultRowHeight="12.75"/>
  <cols>
    <col min="1" max="1" width="29.25" style="230" customWidth="1"/>
    <col min="2" max="2" width="48.875" style="230" customWidth="1"/>
    <col min="3" max="16384" width="9.125" style="230"/>
  </cols>
  <sheetData>
    <row r="1" spans="1:23" ht="30.75" thickBot="1">
      <c r="B1" s="233" t="s">
        <v>121</v>
      </c>
    </row>
    <row r="2" spans="1:23" ht="13.5" thickTop="1">
      <c r="B2" s="234" t="s">
        <v>263</v>
      </c>
    </row>
    <row r="3" spans="1:23">
      <c r="B3" s="234" t="s">
        <v>128</v>
      </c>
    </row>
    <row r="6" spans="1:23">
      <c r="B6" s="230" t="str">
        <f>""</f>
        <v/>
      </c>
      <c r="C6" s="230">
        <v>1995</v>
      </c>
      <c r="D6" s="230">
        <v>1996</v>
      </c>
      <c r="E6" s="230">
        <v>1997</v>
      </c>
      <c r="F6" s="230">
        <v>1998</v>
      </c>
      <c r="G6" s="230">
        <v>1999</v>
      </c>
      <c r="H6" s="230">
        <v>2000</v>
      </c>
      <c r="I6" s="230">
        <v>2001</v>
      </c>
      <c r="J6" s="230">
        <v>2002</v>
      </c>
      <c r="K6" s="230">
        <v>2003</v>
      </c>
      <c r="L6" s="230">
        <v>2004</v>
      </c>
      <c r="M6" s="230">
        <v>2005</v>
      </c>
      <c r="N6" s="230">
        <v>2006</v>
      </c>
      <c r="O6" s="230">
        <v>2007</v>
      </c>
      <c r="P6" s="230">
        <v>2008</v>
      </c>
      <c r="Q6" s="230">
        <v>2009</v>
      </c>
      <c r="R6" s="230">
        <v>2010</v>
      </c>
      <c r="S6" s="230">
        <v>2011</v>
      </c>
      <c r="T6" s="230">
        <v>2012</v>
      </c>
      <c r="U6" s="230">
        <v>2013</v>
      </c>
      <c r="V6" s="230">
        <v>2014</v>
      </c>
      <c r="W6" s="230">
        <v>2015</v>
      </c>
    </row>
    <row r="7" spans="1:23">
      <c r="A7" s="230" t="str">
        <f>lookup!Z2</f>
        <v>European Union (28 countries)</v>
      </c>
      <c r="B7" s="232" t="str">
        <f>VLOOKUP(A7,lookup!$Z$2:$AA$77,2,FALSE)</f>
        <v>ΕΕ (28 χώρες)</v>
      </c>
      <c r="C7" s="232" t="str">
        <f>IF(ISNA(VLOOKUP($A7,ES_P1a_0!$A$10:$AQ$100,MATCH(FIXED(C$6,0,TRUE),ES_P1a_0!$A$10:$AQ$10,0),FALSE)),":",VLOOKUP($A7,ES_P1a_0!$A$10:$AQ$100,MATCH(FIXED(C$6,0,TRUE),ES_P1a_0!$A$10:$AQ$10,0),FALSE))</f>
        <v>:</v>
      </c>
      <c r="D7" s="232" t="str">
        <f>IF(ISNA(VLOOKUP($A7,ES_P1a_0!$A$10:$AQ$100,MATCH(FIXED(D$6,0,TRUE),ES_P1a_0!$A$10:$AQ$10,0),FALSE)),":",VLOOKUP($A7,ES_P1a_0!$A$10:$AQ$100,MATCH(FIXED(D$6,0,TRUE),ES_P1a_0!$A$10:$AQ$10,0),FALSE))</f>
        <v>:</v>
      </c>
      <c r="E7" s="232" t="str">
        <f>IF(ISNA(VLOOKUP($A7,ES_P1a_0!$A$10:$AQ$100,MATCH(FIXED(E$6,0,TRUE),ES_P1a_0!$A$10:$AQ$10,0),FALSE)),":",VLOOKUP($A7,ES_P1a_0!$A$10:$AQ$100,MATCH(FIXED(E$6,0,TRUE),ES_P1a_0!$A$10:$AQ$10,0),FALSE))</f>
        <v>:</v>
      </c>
      <c r="F7" s="232" t="str">
        <f>IF(ISNA(VLOOKUP($A7,ES_P1a_0!$A$10:$AQ$100,MATCH(FIXED(F$6,0,TRUE),ES_P1a_0!$A$10:$AQ$10,0),FALSE)),":",VLOOKUP($A7,ES_P1a_0!$A$10:$AQ$100,MATCH(FIXED(F$6,0,TRUE),ES_P1a_0!$A$10:$AQ$10,0),FALSE))</f>
        <v>:</v>
      </c>
      <c r="G7" s="232" t="str">
        <f>IF(ISNA(VLOOKUP($A7,ES_P1a_0!$A$10:$AQ$100,MATCH(FIXED(G$6,0,TRUE),ES_P1a_0!$A$10:$AQ$10,0),FALSE)),":",VLOOKUP($A7,ES_P1a_0!$A$10:$AQ$100,MATCH(FIXED(G$6,0,TRUE),ES_P1a_0!$A$10:$AQ$10,0),FALSE))</f>
        <v>:</v>
      </c>
      <c r="H7" s="232">
        <f>IF(ISNA(VLOOKUP($A7,ES_P1a_0!$A$10:$AQ$100,MATCH(FIXED(H$6,0,TRUE),ES_P1a_0!$A$10:$AQ$10,0),FALSE)),":",VLOOKUP($A7,ES_P1a_0!$A$10:$AQ$100,MATCH(FIXED(H$6,0,TRUE),ES_P1a_0!$A$10:$AQ$10,0),FALSE))</f>
        <v>93.6</v>
      </c>
      <c r="I7" s="232">
        <f>IF(ISNA(VLOOKUP($A7,ES_P1a_0!$A$10:$AQ$100,MATCH(FIXED(I$6,0,TRUE),ES_P1a_0!$A$10:$AQ$10,0),FALSE)),":",VLOOKUP($A7,ES_P1a_0!$A$10:$AQ$100,MATCH(FIXED(I$6,0,TRUE),ES_P1a_0!$A$10:$AQ$10,0),FALSE))</f>
        <v>94.7</v>
      </c>
      <c r="J7" s="232">
        <f>IF(ISNA(VLOOKUP($A7,ES_P1a_0!$A$10:$AQ$100,MATCH(FIXED(J$6,0,TRUE),ES_P1a_0!$A$10:$AQ$10,0),FALSE)),":",VLOOKUP($A7,ES_P1a_0!$A$10:$AQ$100,MATCH(FIXED(J$6,0,TRUE),ES_P1a_0!$A$10:$AQ$10,0),FALSE))</f>
        <v>96</v>
      </c>
      <c r="K7" s="232">
        <f>IF(ISNA(VLOOKUP($A7,ES_P1a_0!$A$10:$AQ$100,MATCH(FIXED(K$6,0,TRUE),ES_P1a_0!$A$10:$AQ$10,0),FALSE)),":",VLOOKUP($A7,ES_P1a_0!$A$10:$AQ$100,MATCH(FIXED(K$6,0,TRUE),ES_P1a_0!$A$10:$AQ$10,0),FALSE))</f>
        <v>97</v>
      </c>
      <c r="L7" s="232">
        <f>IF(ISNA(VLOOKUP($A7,ES_P1a_0!$A$10:$AQ$100,MATCH(FIXED(L$6,0,TRUE),ES_P1a_0!$A$10:$AQ$10,0),FALSE)),":",VLOOKUP($A7,ES_P1a_0!$A$10:$AQ$100,MATCH(FIXED(L$6,0,TRUE),ES_P1a_0!$A$10:$AQ$10,0),FALSE))</f>
        <v>98.9</v>
      </c>
      <c r="M7" s="232">
        <f>IF(ISNA(VLOOKUP($A7,ES_P1a_0!$A$10:$AQ$100,MATCH(FIXED(M$6,0,TRUE),ES_P1a_0!$A$10:$AQ$10,0),FALSE)),":",VLOOKUP($A7,ES_P1a_0!$A$10:$AQ$100,MATCH(FIXED(M$6,0,TRUE),ES_P1a_0!$A$10:$AQ$10,0),FALSE))</f>
        <v>100</v>
      </c>
      <c r="N7" s="232">
        <f>IF(ISNA(VLOOKUP($A7,ES_P1a_0!$A$10:$AQ$100,MATCH(FIXED(N$6,0,TRUE),ES_P1a_0!$A$10:$AQ$10,0),FALSE)),":",VLOOKUP($A7,ES_P1a_0!$A$10:$AQ$100,MATCH(FIXED(N$6,0,TRUE),ES_P1a_0!$A$10:$AQ$10,0),FALSE))</f>
        <v>101.7</v>
      </c>
      <c r="O7" s="232">
        <f>IF(ISNA(VLOOKUP($A7,ES_P1a_0!$A$10:$AQ$100,MATCH(FIXED(O$6,0,TRUE),ES_P1a_0!$A$10:$AQ$10,0),FALSE)),":",VLOOKUP($A7,ES_P1a_0!$A$10:$AQ$100,MATCH(FIXED(O$6,0,TRUE),ES_P1a_0!$A$10:$AQ$10,0),FALSE))</f>
        <v>103.1</v>
      </c>
      <c r="P7" s="232">
        <f>IF(ISNA(VLOOKUP($A7,ES_P1a_0!$A$10:$AQ$100,MATCH(FIXED(P$6,0,TRUE),ES_P1a_0!$A$10:$AQ$10,0),FALSE)),":",VLOOKUP($A7,ES_P1a_0!$A$10:$AQ$100,MATCH(FIXED(P$6,0,TRUE),ES_P1a_0!$A$10:$AQ$10,0),FALSE))</f>
        <v>102.5</v>
      </c>
      <c r="Q7" s="232">
        <f>IF(ISNA(VLOOKUP($A7,ES_P1a_0!$A$10:$AQ$100,MATCH(FIXED(Q$6,0,TRUE),ES_P1a_0!$A$10:$AQ$10,0),FALSE)),":",VLOOKUP($A7,ES_P1a_0!$A$10:$AQ$100,MATCH(FIXED(Q$6,0,TRUE),ES_P1a_0!$A$10:$AQ$10,0),FALSE))</f>
        <v>99.6</v>
      </c>
      <c r="R7" s="232">
        <f>IF(ISNA(VLOOKUP($A7,ES_P1a_0!$A$10:$AQ$100,MATCH(FIXED(R$6,0,TRUE),ES_P1a_0!$A$10:$AQ$10,0),FALSE)),":",VLOOKUP($A7,ES_P1a_0!$A$10:$AQ$100,MATCH(FIXED(R$6,0,TRUE),ES_P1a_0!$A$10:$AQ$10,0),FALSE))</f>
        <v>102.4</v>
      </c>
      <c r="S7" s="232">
        <f>IF(ISNA(VLOOKUP($A7,ES_P1a_0!$A$10:$AQ$100,MATCH(FIXED(S$6,0,TRUE),ES_P1a_0!$A$10:$AQ$10,0),FALSE)),":",VLOOKUP($A7,ES_P1a_0!$A$10:$AQ$100,MATCH(FIXED(S$6,0,TRUE),ES_P1a_0!$A$10:$AQ$10,0),FALSE))</f>
        <v>103.8</v>
      </c>
      <c r="T7" s="232">
        <f>IF(ISNA(VLOOKUP($A7,ES_P1a_0!$A$10:$AQ$100,MATCH(FIXED(T$6,0,TRUE),ES_P1a_0!$A$10:$AQ$10,0),FALSE)),":",VLOOKUP($A7,ES_P1a_0!$A$10:$AQ$100,MATCH(FIXED(T$6,0,TRUE),ES_P1a_0!$A$10:$AQ$10,0),FALSE))</f>
        <v>103.6</v>
      </c>
      <c r="U7" s="232">
        <f>IF(ISNA(VLOOKUP($A7,ES_P1a_0!$A$10:$AQ$100,MATCH(FIXED(U$6,0,TRUE),ES_P1a_0!$A$10:$AQ$10,0),FALSE)),":",VLOOKUP($A7,ES_P1a_0!$A$10:$AQ$100,MATCH(FIXED(U$6,0,TRUE),ES_P1a_0!$A$10:$AQ$10,0),FALSE))</f>
        <v>104.1</v>
      </c>
      <c r="V7" s="232" t="str">
        <f>IF(ISNA(VLOOKUP($A7,ES_P1a_0!$A$10:$AQ$100,MATCH(FIXED(V$6,0,TRUE),ES_P1a_0!$A$10:$AQ$10,0),FALSE)),":",VLOOKUP($A7,ES_P1a_0!$A$10:$AQ$100,MATCH(FIXED(V$6,0,TRUE),ES_P1a_0!$A$10:$AQ$10,0),FALSE))</f>
        <v>:</v>
      </c>
      <c r="W7" s="232" t="str">
        <f>IF(ISNA(VLOOKUP($A7,ES_P1a_0!$A$10:$AQ$100,MATCH(FIXED(W$6,0,TRUE),ES_P1a_0!$A$10:$AQ$10,0),FALSE)),":",VLOOKUP($A7,ES_P1a_0!$A$10:$AQ$100,MATCH(FIXED(W$6,0,TRUE),ES_P1a_0!$A$10:$AQ$10,0),FALSE))</f>
        <v>:</v>
      </c>
    </row>
    <row r="8" spans="1:23">
      <c r="A8" s="230" t="str">
        <f>lookup!Z3</f>
        <v>European Union (27 countries)</v>
      </c>
      <c r="B8" s="232" t="str">
        <f>VLOOKUP(A8,lookup!$Z$2:$AA$77,2,FALSE)</f>
        <v>ΕΕ (27 χώρες)</v>
      </c>
      <c r="C8" s="232">
        <f>IF(ISNA(VLOOKUP($A8,ES_P1a_0!$A$10:$AQ$100,MATCH(FIXED(C$6,0,TRUE),ES_P1a_0!$A$10:$AQ$10,0),FALSE)),":",VLOOKUP($A8,ES_P1a_0!$A$10:$AQ$100,MATCH(FIXED(C$6,0,TRUE),ES_P1a_0!$A$10:$AQ$10,0),FALSE))</f>
        <v>86.4</v>
      </c>
      <c r="D8" s="232">
        <f>IF(ISNA(VLOOKUP($A8,ES_P1a_0!$A$10:$AQ$100,MATCH(FIXED(D$6,0,TRUE),ES_P1a_0!$A$10:$AQ$10,0),FALSE)),":",VLOOKUP($A8,ES_P1a_0!$A$10:$AQ$100,MATCH(FIXED(D$6,0,TRUE),ES_P1a_0!$A$10:$AQ$10,0),FALSE))</f>
        <v>87.5</v>
      </c>
      <c r="E8" s="232">
        <f>IF(ISNA(VLOOKUP($A8,ES_P1a_0!$A$10:$AQ$100,MATCH(FIXED(E$6,0,TRUE),ES_P1a_0!$A$10:$AQ$10,0),FALSE)),":",VLOOKUP($A8,ES_P1a_0!$A$10:$AQ$100,MATCH(FIXED(E$6,0,TRUE),ES_P1a_0!$A$10:$AQ$10,0),FALSE))</f>
        <v>89.1</v>
      </c>
      <c r="F8" s="232">
        <f>IF(ISNA(VLOOKUP($A8,ES_P1a_0!$A$10:$AQ$100,MATCH(FIXED(F$6,0,TRUE),ES_P1a_0!$A$10:$AQ$10,0),FALSE)),":",VLOOKUP($A8,ES_P1a_0!$A$10:$AQ$100,MATCH(FIXED(F$6,0,TRUE),ES_P1a_0!$A$10:$AQ$10,0),FALSE))</f>
        <v>90.4</v>
      </c>
      <c r="G8" s="232">
        <f>IF(ISNA(VLOOKUP($A8,ES_P1a_0!$A$10:$AQ$100,MATCH(FIXED(G$6,0,TRUE),ES_P1a_0!$A$10:$AQ$10,0),FALSE)),":",VLOOKUP($A8,ES_P1a_0!$A$10:$AQ$100,MATCH(FIXED(G$6,0,TRUE),ES_P1a_0!$A$10:$AQ$10,0),FALSE))</f>
        <v>92</v>
      </c>
      <c r="H8" s="232">
        <f>IF(ISNA(VLOOKUP($A8,ES_P1a_0!$A$10:$AQ$100,MATCH(FIXED(H$6,0,TRUE),ES_P1a_0!$A$10:$AQ$10,0),FALSE)),":",VLOOKUP($A8,ES_P1a_0!$A$10:$AQ$100,MATCH(FIXED(H$6,0,TRUE),ES_P1a_0!$A$10:$AQ$10,0),FALSE))</f>
        <v>93.6</v>
      </c>
      <c r="I8" s="232">
        <f>IF(ISNA(VLOOKUP($A8,ES_P1a_0!$A$10:$AQ$100,MATCH(FIXED(I$6,0,TRUE),ES_P1a_0!$A$10:$AQ$10,0),FALSE)),":",VLOOKUP($A8,ES_P1a_0!$A$10:$AQ$100,MATCH(FIXED(I$6,0,TRUE),ES_P1a_0!$A$10:$AQ$10,0),FALSE))</f>
        <v>94.7</v>
      </c>
      <c r="J8" s="232">
        <f>IF(ISNA(VLOOKUP($A8,ES_P1a_0!$A$10:$AQ$100,MATCH(FIXED(J$6,0,TRUE),ES_P1a_0!$A$10:$AQ$10,0),FALSE)),":",VLOOKUP($A8,ES_P1a_0!$A$10:$AQ$100,MATCH(FIXED(J$6,0,TRUE),ES_P1a_0!$A$10:$AQ$10,0),FALSE))</f>
        <v>96</v>
      </c>
      <c r="K8" s="232">
        <f>IF(ISNA(VLOOKUP($A8,ES_P1a_0!$A$10:$AQ$100,MATCH(FIXED(K$6,0,TRUE),ES_P1a_0!$A$10:$AQ$10,0),FALSE)),":",VLOOKUP($A8,ES_P1a_0!$A$10:$AQ$100,MATCH(FIXED(K$6,0,TRUE),ES_P1a_0!$A$10:$AQ$10,0),FALSE))</f>
        <v>97</v>
      </c>
      <c r="L8" s="232">
        <f>IF(ISNA(VLOOKUP($A8,ES_P1a_0!$A$10:$AQ$100,MATCH(FIXED(L$6,0,TRUE),ES_P1a_0!$A$10:$AQ$10,0),FALSE)),":",VLOOKUP($A8,ES_P1a_0!$A$10:$AQ$100,MATCH(FIXED(L$6,0,TRUE),ES_P1a_0!$A$10:$AQ$10,0),FALSE))</f>
        <v>98.9</v>
      </c>
      <c r="M8" s="232">
        <f>IF(ISNA(VLOOKUP($A8,ES_P1a_0!$A$10:$AQ$100,MATCH(FIXED(M$6,0,TRUE),ES_P1a_0!$A$10:$AQ$10,0),FALSE)),":",VLOOKUP($A8,ES_P1a_0!$A$10:$AQ$100,MATCH(FIXED(M$6,0,TRUE),ES_P1a_0!$A$10:$AQ$10,0),FALSE))</f>
        <v>100</v>
      </c>
      <c r="N8" s="232">
        <f>IF(ISNA(VLOOKUP($A8,ES_P1a_0!$A$10:$AQ$100,MATCH(FIXED(N$6,0,TRUE),ES_P1a_0!$A$10:$AQ$10,0),FALSE)),":",VLOOKUP($A8,ES_P1a_0!$A$10:$AQ$100,MATCH(FIXED(N$6,0,TRUE),ES_P1a_0!$A$10:$AQ$10,0),FALSE))</f>
        <v>101.7</v>
      </c>
      <c r="O8" s="232">
        <f>IF(ISNA(VLOOKUP($A8,ES_P1a_0!$A$10:$AQ$100,MATCH(FIXED(O$6,0,TRUE),ES_P1a_0!$A$10:$AQ$10,0),FALSE)),":",VLOOKUP($A8,ES_P1a_0!$A$10:$AQ$100,MATCH(FIXED(O$6,0,TRUE),ES_P1a_0!$A$10:$AQ$10,0),FALSE))</f>
        <v>103.1</v>
      </c>
      <c r="P8" s="232">
        <f>IF(ISNA(VLOOKUP($A8,ES_P1a_0!$A$10:$AQ$100,MATCH(FIXED(P$6,0,TRUE),ES_P1a_0!$A$10:$AQ$10,0),FALSE)),":",VLOOKUP($A8,ES_P1a_0!$A$10:$AQ$100,MATCH(FIXED(P$6,0,TRUE),ES_P1a_0!$A$10:$AQ$10,0),FALSE))</f>
        <v>102.5</v>
      </c>
      <c r="Q8" s="232">
        <f>IF(ISNA(VLOOKUP($A8,ES_P1a_0!$A$10:$AQ$100,MATCH(FIXED(Q$6,0,TRUE),ES_P1a_0!$A$10:$AQ$10,0),FALSE)),":",VLOOKUP($A8,ES_P1a_0!$A$10:$AQ$100,MATCH(FIXED(Q$6,0,TRUE),ES_P1a_0!$A$10:$AQ$10,0),FALSE))</f>
        <v>99.7</v>
      </c>
      <c r="R8" s="232">
        <f>IF(ISNA(VLOOKUP($A8,ES_P1a_0!$A$10:$AQ$100,MATCH(FIXED(R$6,0,TRUE),ES_P1a_0!$A$10:$AQ$10,0),FALSE)),":",VLOOKUP($A8,ES_P1a_0!$A$10:$AQ$100,MATCH(FIXED(R$6,0,TRUE),ES_P1a_0!$A$10:$AQ$10,0),FALSE))</f>
        <v>102.4</v>
      </c>
      <c r="S8" s="232">
        <f>IF(ISNA(VLOOKUP($A8,ES_P1a_0!$A$10:$AQ$100,MATCH(FIXED(S$6,0,TRUE),ES_P1a_0!$A$10:$AQ$10,0),FALSE)),":",VLOOKUP($A8,ES_P1a_0!$A$10:$AQ$100,MATCH(FIXED(S$6,0,TRUE),ES_P1a_0!$A$10:$AQ$10,0),FALSE))</f>
        <v>103.8</v>
      </c>
      <c r="T8" s="232">
        <f>IF(ISNA(VLOOKUP($A8,ES_P1a_0!$A$10:$AQ$100,MATCH(FIXED(T$6,0,TRUE),ES_P1a_0!$A$10:$AQ$10,0),FALSE)),":",VLOOKUP($A8,ES_P1a_0!$A$10:$AQ$100,MATCH(FIXED(T$6,0,TRUE),ES_P1a_0!$A$10:$AQ$10,0),FALSE))</f>
        <v>103.6</v>
      </c>
      <c r="U8" s="232">
        <f>IF(ISNA(VLOOKUP($A8,ES_P1a_0!$A$10:$AQ$100,MATCH(FIXED(U$6,0,TRUE),ES_P1a_0!$A$10:$AQ$10,0),FALSE)),":",VLOOKUP($A8,ES_P1a_0!$A$10:$AQ$100,MATCH(FIXED(U$6,0,TRUE),ES_P1a_0!$A$10:$AQ$10,0),FALSE))</f>
        <v>104</v>
      </c>
      <c r="V8" s="232" t="str">
        <f>IF(ISNA(VLOOKUP($A8,ES_P1a_0!$A$10:$AQ$100,MATCH(FIXED(V$6,0,TRUE),ES_P1a_0!$A$10:$AQ$10,0),FALSE)),":",VLOOKUP($A8,ES_P1a_0!$A$10:$AQ$100,MATCH(FIXED(V$6,0,TRUE),ES_P1a_0!$A$10:$AQ$10,0),FALSE))</f>
        <v>:</v>
      </c>
      <c r="W8" s="232" t="str">
        <f>IF(ISNA(VLOOKUP($A8,ES_P1a_0!$A$10:$AQ$100,MATCH(FIXED(W$6,0,TRUE),ES_P1a_0!$A$10:$AQ$10,0),FALSE)),":",VLOOKUP($A8,ES_P1a_0!$A$10:$AQ$100,MATCH(FIXED(W$6,0,TRUE),ES_P1a_0!$A$10:$AQ$10,0),FALSE))</f>
        <v>:</v>
      </c>
    </row>
    <row r="9" spans="1:23">
      <c r="A9" s="230" t="str">
        <f>lookup!Z4</f>
        <v>European Union (15 countries)</v>
      </c>
      <c r="B9" s="232" t="str">
        <f>VLOOKUP(A9,lookup!$Z$2:$AA$77,2,FALSE)</f>
        <v>ΕΕ (15 χώρες)</v>
      </c>
      <c r="C9" s="232">
        <f>IF(ISNA(VLOOKUP($A9,ES_P1a_0!$A$10:$AQ$100,MATCH(FIXED(C$6,0,TRUE),ES_P1a_0!$A$10:$AQ$10,0),FALSE)),":",VLOOKUP($A9,ES_P1a_0!$A$10:$AQ$100,MATCH(FIXED(C$6,0,TRUE),ES_P1a_0!$A$10:$AQ$10,0),FALSE))</f>
        <v>89.6</v>
      </c>
      <c r="D9" s="232">
        <f>IF(ISNA(VLOOKUP($A9,ES_P1a_0!$A$10:$AQ$100,MATCH(FIXED(D$6,0,TRUE),ES_P1a_0!$A$10:$AQ$10,0),FALSE)),":",VLOOKUP($A9,ES_P1a_0!$A$10:$AQ$100,MATCH(FIXED(D$6,0,TRUE),ES_P1a_0!$A$10:$AQ$10,0),FALSE))</f>
        <v>90.7</v>
      </c>
      <c r="E9" s="232">
        <f>IF(ISNA(VLOOKUP($A9,ES_P1a_0!$A$10:$AQ$100,MATCH(FIXED(E$6,0,TRUE),ES_P1a_0!$A$10:$AQ$10,0),FALSE)),":",VLOOKUP($A9,ES_P1a_0!$A$10:$AQ$100,MATCH(FIXED(E$6,0,TRUE),ES_P1a_0!$A$10:$AQ$10,0),FALSE))</f>
        <v>92.2</v>
      </c>
      <c r="F9" s="232">
        <f>IF(ISNA(VLOOKUP($A9,ES_P1a_0!$A$10:$AQ$100,MATCH(FIXED(F$6,0,TRUE),ES_P1a_0!$A$10:$AQ$10,0),FALSE)),":",VLOOKUP($A9,ES_P1a_0!$A$10:$AQ$100,MATCH(FIXED(F$6,0,TRUE),ES_P1a_0!$A$10:$AQ$10,0),FALSE))</f>
        <v>93.3</v>
      </c>
      <c r="G9" s="232">
        <f>IF(ISNA(VLOOKUP($A9,ES_P1a_0!$A$10:$AQ$100,MATCH(FIXED(G$6,0,TRUE),ES_P1a_0!$A$10:$AQ$10,0),FALSE)),":",VLOOKUP($A9,ES_P1a_0!$A$10:$AQ$100,MATCH(FIXED(G$6,0,TRUE),ES_P1a_0!$A$10:$AQ$10,0),FALSE))</f>
        <v>94.2</v>
      </c>
      <c r="H9" s="232">
        <f>IF(ISNA(VLOOKUP($A9,ES_P1a_0!$A$10:$AQ$100,MATCH(FIXED(H$6,0,TRUE),ES_P1a_0!$A$10:$AQ$10,0),FALSE)),":",VLOOKUP($A9,ES_P1a_0!$A$10:$AQ$100,MATCH(FIXED(H$6,0,TRUE),ES_P1a_0!$A$10:$AQ$10,0),FALSE))</f>
        <v>95.6</v>
      </c>
      <c r="I9" s="232">
        <f>IF(ISNA(VLOOKUP($A9,ES_P1a_0!$A$10:$AQ$100,MATCH(FIXED(I$6,0,TRUE),ES_P1a_0!$A$10:$AQ$10,0),FALSE)),":",VLOOKUP($A9,ES_P1a_0!$A$10:$AQ$100,MATCH(FIXED(I$6,0,TRUE),ES_P1a_0!$A$10:$AQ$10,0),FALSE))</f>
        <v>96.2</v>
      </c>
      <c r="J9" s="232">
        <f>IF(ISNA(VLOOKUP($A9,ES_P1a_0!$A$10:$AQ$100,MATCH(FIXED(J$6,0,TRUE),ES_P1a_0!$A$10:$AQ$10,0),FALSE)),":",VLOOKUP($A9,ES_P1a_0!$A$10:$AQ$100,MATCH(FIXED(J$6,0,TRUE),ES_P1a_0!$A$10:$AQ$10,0),FALSE))</f>
        <v>96.6</v>
      </c>
      <c r="K9" s="232">
        <f>IF(ISNA(VLOOKUP($A9,ES_P1a_0!$A$10:$AQ$100,MATCH(FIXED(K$6,0,TRUE),ES_P1a_0!$A$10:$AQ$10,0),FALSE)),":",VLOOKUP($A9,ES_P1a_0!$A$10:$AQ$100,MATCH(FIXED(K$6,0,TRUE),ES_P1a_0!$A$10:$AQ$10,0),FALSE))</f>
        <v>97.4</v>
      </c>
      <c r="L9" s="232">
        <f>IF(ISNA(VLOOKUP($A9,ES_P1a_0!$A$10:$AQ$100,MATCH(FIXED(L$6,0,TRUE),ES_P1a_0!$A$10:$AQ$10,0),FALSE)),":",VLOOKUP($A9,ES_P1a_0!$A$10:$AQ$100,MATCH(FIXED(L$6,0,TRUE),ES_P1a_0!$A$10:$AQ$10,0),FALSE))</f>
        <v>99</v>
      </c>
      <c r="M9" s="232">
        <f>IF(ISNA(VLOOKUP($A9,ES_P1a_0!$A$10:$AQ$100,MATCH(FIXED(M$6,0,TRUE),ES_P1a_0!$A$10:$AQ$10,0),FALSE)),":",VLOOKUP($A9,ES_P1a_0!$A$10:$AQ$100,MATCH(FIXED(M$6,0,TRUE),ES_P1a_0!$A$10:$AQ$10,0),FALSE))</f>
        <v>100</v>
      </c>
      <c r="N9" s="232">
        <f>IF(ISNA(VLOOKUP($A9,ES_P1a_0!$A$10:$AQ$100,MATCH(FIXED(N$6,0,TRUE),ES_P1a_0!$A$10:$AQ$10,0),FALSE)),":",VLOOKUP($A9,ES_P1a_0!$A$10:$AQ$100,MATCH(FIXED(N$6,0,TRUE),ES_P1a_0!$A$10:$AQ$10,0),FALSE))</f>
        <v>101.6</v>
      </c>
      <c r="O9" s="232">
        <f>IF(ISNA(VLOOKUP($A9,ES_P1a_0!$A$10:$AQ$100,MATCH(FIXED(O$6,0,TRUE),ES_P1a_0!$A$10:$AQ$10,0),FALSE)),":",VLOOKUP($A9,ES_P1a_0!$A$10:$AQ$100,MATCH(FIXED(O$6,0,TRUE),ES_P1a_0!$A$10:$AQ$10,0),FALSE))</f>
        <v>103</v>
      </c>
      <c r="P9" s="232">
        <f>IF(ISNA(VLOOKUP($A9,ES_P1a_0!$A$10:$AQ$100,MATCH(FIXED(P$6,0,TRUE),ES_P1a_0!$A$10:$AQ$10,0),FALSE)),":",VLOOKUP($A9,ES_P1a_0!$A$10:$AQ$100,MATCH(FIXED(P$6,0,TRUE),ES_P1a_0!$A$10:$AQ$10,0),FALSE))</f>
        <v>102.3</v>
      </c>
      <c r="Q9" s="232">
        <f>IF(ISNA(VLOOKUP($A9,ES_P1a_0!$A$10:$AQ$100,MATCH(FIXED(Q$6,0,TRUE),ES_P1a_0!$A$10:$AQ$10,0),FALSE)),":",VLOOKUP($A9,ES_P1a_0!$A$10:$AQ$100,MATCH(FIXED(Q$6,0,TRUE),ES_P1a_0!$A$10:$AQ$10,0),FALSE))</f>
        <v>99.4</v>
      </c>
      <c r="R9" s="232">
        <f>IF(ISNA(VLOOKUP($A9,ES_P1a_0!$A$10:$AQ$100,MATCH(FIXED(R$6,0,TRUE),ES_P1a_0!$A$10:$AQ$10,0),FALSE)),":",VLOOKUP($A9,ES_P1a_0!$A$10:$AQ$100,MATCH(FIXED(R$6,0,TRUE),ES_P1a_0!$A$10:$AQ$10,0),FALSE))</f>
        <v>101.7</v>
      </c>
      <c r="S9" s="232">
        <f>IF(ISNA(VLOOKUP($A9,ES_P1a_0!$A$10:$AQ$100,MATCH(FIXED(S$6,0,TRUE),ES_P1a_0!$A$10:$AQ$10,0),FALSE)),":",VLOOKUP($A9,ES_P1a_0!$A$10:$AQ$100,MATCH(FIXED(S$6,0,TRUE),ES_P1a_0!$A$10:$AQ$10,0),FALSE))</f>
        <v>103</v>
      </c>
      <c r="T9" s="232">
        <f>IF(ISNA(VLOOKUP($A9,ES_P1a_0!$A$10:$AQ$100,MATCH(FIXED(T$6,0,TRUE),ES_P1a_0!$A$10:$AQ$10,0),FALSE)),":",VLOOKUP($A9,ES_P1a_0!$A$10:$AQ$100,MATCH(FIXED(T$6,0,TRUE),ES_P1a_0!$A$10:$AQ$10,0),FALSE))</f>
        <v>102.8</v>
      </c>
      <c r="U9" s="232">
        <f>IF(ISNA(VLOOKUP($A9,ES_P1a_0!$A$10:$AQ$100,MATCH(FIXED(U$6,0,TRUE),ES_P1a_0!$A$10:$AQ$10,0),FALSE)),":",VLOOKUP($A9,ES_P1a_0!$A$10:$AQ$100,MATCH(FIXED(U$6,0,TRUE),ES_P1a_0!$A$10:$AQ$10,0),FALSE))</f>
        <v>103.2</v>
      </c>
      <c r="V9" s="232" t="str">
        <f>IF(ISNA(VLOOKUP($A9,ES_P1a_0!$A$10:$AQ$100,MATCH(FIXED(V$6,0,TRUE),ES_P1a_0!$A$10:$AQ$10,0),FALSE)),":",VLOOKUP($A9,ES_P1a_0!$A$10:$AQ$100,MATCH(FIXED(V$6,0,TRUE),ES_P1a_0!$A$10:$AQ$10,0),FALSE))</f>
        <v>:</v>
      </c>
      <c r="W9" s="232" t="str">
        <f>IF(ISNA(VLOOKUP($A9,ES_P1a_0!$A$10:$AQ$100,MATCH(FIXED(W$6,0,TRUE),ES_P1a_0!$A$10:$AQ$10,0),FALSE)),":",VLOOKUP($A9,ES_P1a_0!$A$10:$AQ$100,MATCH(FIXED(W$6,0,TRUE),ES_P1a_0!$A$10:$AQ$10,0),FALSE))</f>
        <v>:</v>
      </c>
    </row>
    <row r="10" spans="1:23">
      <c r="A10" s="230" t="str">
        <f>lookup!Z5</f>
        <v>Euro area (EA11-2000, EA12-2006, EA13-2007, EA15-2008, EA16-2010, EA17-2013, EA18)</v>
      </c>
      <c r="B10" s="232" t="str">
        <f>VLOOKUP(A10,lookup!$Z$2:$AA$77,2,FALSE)</f>
        <v>Ευροχώρος</v>
      </c>
      <c r="C10" s="232">
        <f>IF(ISNA(VLOOKUP($A10,ES_P1a_0!$A$10:$AQ$100,MATCH(FIXED(C$6,0,TRUE),ES_P1a_0!$A$10:$AQ$10,0),FALSE)),":",VLOOKUP($A10,ES_P1a_0!$A$10:$AQ$100,MATCH(FIXED(C$6,0,TRUE),ES_P1a_0!$A$10:$AQ$10,0),FALSE))</f>
        <v>92.6</v>
      </c>
      <c r="D10" s="232">
        <f>IF(ISNA(VLOOKUP($A10,ES_P1a_0!$A$10:$AQ$100,MATCH(FIXED(D$6,0,TRUE),ES_P1a_0!$A$10:$AQ$10,0),FALSE)),":",VLOOKUP($A10,ES_P1a_0!$A$10:$AQ$100,MATCH(FIXED(D$6,0,TRUE),ES_P1a_0!$A$10:$AQ$10,0),FALSE))</f>
        <v>93.4</v>
      </c>
      <c r="E10" s="232">
        <f>IF(ISNA(VLOOKUP($A10,ES_P1a_0!$A$10:$AQ$100,MATCH(FIXED(E$6,0,TRUE),ES_P1a_0!$A$10:$AQ$10,0),FALSE)),":",VLOOKUP($A10,ES_P1a_0!$A$10:$AQ$100,MATCH(FIXED(E$6,0,TRUE),ES_P1a_0!$A$10:$AQ$10,0),FALSE))</f>
        <v>94.8</v>
      </c>
      <c r="F10" s="232">
        <f>IF(ISNA(VLOOKUP($A10,ES_P1a_0!$A$10:$AQ$100,MATCH(FIXED(F$6,0,TRUE),ES_P1a_0!$A$10:$AQ$10,0),FALSE)),":",VLOOKUP($A10,ES_P1a_0!$A$10:$AQ$100,MATCH(FIXED(F$6,0,TRUE),ES_P1a_0!$A$10:$AQ$10,0),FALSE))</f>
        <v>95.6</v>
      </c>
      <c r="G10" s="232">
        <f>IF(ISNA(VLOOKUP($A10,ES_P1a_0!$A$10:$AQ$100,MATCH(FIXED(G$6,0,TRUE),ES_P1a_0!$A$10:$AQ$10,0),FALSE)),":",VLOOKUP($A10,ES_P1a_0!$A$10:$AQ$100,MATCH(FIXED(G$6,0,TRUE),ES_P1a_0!$A$10:$AQ$10,0),FALSE))</f>
        <v>96.3</v>
      </c>
      <c r="H10" s="232">
        <f>IF(ISNA(VLOOKUP($A10,ES_P1a_0!$A$10:$AQ$100,MATCH(FIXED(H$6,0,TRUE),ES_P1a_0!$A$10:$AQ$10,0),FALSE)),":",VLOOKUP($A10,ES_P1a_0!$A$10:$AQ$100,MATCH(FIXED(H$6,0,TRUE),ES_P1a_0!$A$10:$AQ$10,0),FALSE))</f>
        <v>97.3</v>
      </c>
      <c r="I10" s="232">
        <f>IF(ISNA(VLOOKUP($A10,ES_P1a_0!$A$10:$AQ$100,MATCH(FIXED(I$6,0,TRUE),ES_P1a_0!$A$10:$AQ$10,0),FALSE)),":",VLOOKUP($A10,ES_P1a_0!$A$10:$AQ$100,MATCH(FIXED(I$6,0,TRUE),ES_P1a_0!$A$10:$AQ$10,0),FALSE))</f>
        <v>97.6</v>
      </c>
      <c r="J10" s="232">
        <f>IF(ISNA(VLOOKUP($A10,ES_P1a_0!$A$10:$AQ$100,MATCH(FIXED(J$6,0,TRUE),ES_P1a_0!$A$10:$AQ$10,0),FALSE)),":",VLOOKUP($A10,ES_P1a_0!$A$10:$AQ$100,MATCH(FIXED(J$6,0,TRUE),ES_P1a_0!$A$10:$AQ$10,0),FALSE))</f>
        <v>97.8</v>
      </c>
      <c r="K10" s="232">
        <f>IF(ISNA(VLOOKUP($A10,ES_P1a_0!$A$10:$AQ$100,MATCH(FIXED(K$6,0,TRUE),ES_P1a_0!$A$10:$AQ$10,0),FALSE)),":",VLOOKUP($A10,ES_P1a_0!$A$10:$AQ$100,MATCH(FIXED(K$6,0,TRUE),ES_P1a_0!$A$10:$AQ$10,0),FALSE))</f>
        <v>98</v>
      </c>
      <c r="L10" s="232">
        <f>IF(ISNA(VLOOKUP($A10,ES_P1a_0!$A$10:$AQ$100,MATCH(FIXED(L$6,0,TRUE),ES_P1a_0!$A$10:$AQ$10,0),FALSE)),":",VLOOKUP($A10,ES_P1a_0!$A$10:$AQ$100,MATCH(FIXED(L$6,0,TRUE),ES_P1a_0!$A$10:$AQ$10,0),FALSE))</f>
        <v>99.4</v>
      </c>
      <c r="M10" s="232">
        <f>IF(ISNA(VLOOKUP($A10,ES_P1a_0!$A$10:$AQ$100,MATCH(FIXED(M$6,0,TRUE),ES_P1a_0!$A$10:$AQ$10,0),FALSE)),":",VLOOKUP($A10,ES_P1a_0!$A$10:$AQ$100,MATCH(FIXED(M$6,0,TRUE),ES_P1a_0!$A$10:$AQ$10,0),FALSE))</f>
        <v>100</v>
      </c>
      <c r="N10" s="232">
        <f>IF(ISNA(VLOOKUP($A10,ES_P1a_0!$A$10:$AQ$100,MATCH(FIXED(N$6,0,TRUE),ES_P1a_0!$A$10:$AQ$10,0),FALSE)),":",VLOOKUP($A10,ES_P1a_0!$A$10:$AQ$100,MATCH(FIXED(N$6,0,TRUE),ES_P1a_0!$A$10:$AQ$10,0),FALSE))</f>
        <v>101.6</v>
      </c>
      <c r="O10" s="232">
        <f>IF(ISNA(VLOOKUP($A10,ES_P1a_0!$A$10:$AQ$100,MATCH(FIXED(O$6,0,TRUE),ES_P1a_0!$A$10:$AQ$10,0),FALSE)),":",VLOOKUP($A10,ES_P1a_0!$A$10:$AQ$100,MATCH(FIXED(O$6,0,TRUE),ES_P1a_0!$A$10:$AQ$10,0),FALSE))</f>
        <v>102.7</v>
      </c>
      <c r="P10" s="232">
        <f>IF(ISNA(VLOOKUP($A10,ES_P1a_0!$A$10:$AQ$100,MATCH(FIXED(P$6,0,TRUE),ES_P1a_0!$A$10:$AQ$10,0),FALSE)),":",VLOOKUP($A10,ES_P1a_0!$A$10:$AQ$100,MATCH(FIXED(P$6,0,TRUE),ES_P1a_0!$A$10:$AQ$10,0),FALSE))</f>
        <v>102.3</v>
      </c>
      <c r="Q10" s="232">
        <f>IF(ISNA(VLOOKUP($A10,ES_P1a_0!$A$10:$AQ$100,MATCH(FIXED(Q$6,0,TRUE),ES_P1a_0!$A$10:$AQ$10,0),FALSE)),":",VLOOKUP($A10,ES_P1a_0!$A$10:$AQ$100,MATCH(FIXED(Q$6,0,TRUE),ES_P1a_0!$A$10:$AQ$10,0),FALSE))</f>
        <v>99.6</v>
      </c>
      <c r="R10" s="232">
        <f>IF(ISNA(VLOOKUP($A10,ES_P1a_0!$A$10:$AQ$100,MATCH(FIXED(R$6,0,TRUE),ES_P1a_0!$A$10:$AQ$10,0),FALSE)),":",VLOOKUP($A10,ES_P1a_0!$A$10:$AQ$100,MATCH(FIXED(R$6,0,TRUE),ES_P1a_0!$A$10:$AQ$10,0),FALSE))</f>
        <v>102</v>
      </c>
      <c r="S10" s="232">
        <f>IF(ISNA(VLOOKUP($A10,ES_P1a_0!$A$10:$AQ$100,MATCH(FIXED(S$6,0,TRUE),ES_P1a_0!$A$10:$AQ$10,0),FALSE)),":",VLOOKUP($A10,ES_P1a_0!$A$10:$AQ$100,MATCH(FIXED(S$6,0,TRUE),ES_P1a_0!$A$10:$AQ$10,0),FALSE))</f>
        <v>103.4</v>
      </c>
      <c r="T10" s="232">
        <f>IF(ISNA(VLOOKUP($A10,ES_P1a_0!$A$10:$AQ$100,MATCH(FIXED(T$6,0,TRUE),ES_P1a_0!$A$10:$AQ$10,0),FALSE)),":",VLOOKUP($A10,ES_P1a_0!$A$10:$AQ$100,MATCH(FIXED(T$6,0,TRUE),ES_P1a_0!$A$10:$AQ$10,0),FALSE))</f>
        <v>103.3</v>
      </c>
      <c r="U10" s="232">
        <f>IF(ISNA(VLOOKUP($A10,ES_P1a_0!$A$10:$AQ$100,MATCH(FIXED(U$6,0,TRUE),ES_P1a_0!$A$10:$AQ$10,0),FALSE)),":",VLOOKUP($A10,ES_P1a_0!$A$10:$AQ$100,MATCH(FIXED(U$6,0,TRUE),ES_P1a_0!$A$10:$AQ$10,0),FALSE))</f>
        <v>103.8</v>
      </c>
      <c r="V10" s="232" t="str">
        <f>IF(ISNA(VLOOKUP($A10,ES_P1a_0!$A$10:$AQ$100,MATCH(FIXED(V$6,0,TRUE),ES_P1a_0!$A$10:$AQ$10,0),FALSE)),":",VLOOKUP($A10,ES_P1a_0!$A$10:$AQ$100,MATCH(FIXED(V$6,0,TRUE),ES_P1a_0!$A$10:$AQ$10,0),FALSE))</f>
        <v>:</v>
      </c>
      <c r="W10" s="232" t="str">
        <f>IF(ISNA(VLOOKUP($A10,ES_P1a_0!$A$10:$AQ$100,MATCH(FIXED(W$6,0,TRUE),ES_P1a_0!$A$10:$AQ$10,0),FALSE)),":",VLOOKUP($A10,ES_P1a_0!$A$10:$AQ$100,MATCH(FIXED(W$6,0,TRUE),ES_P1a_0!$A$10:$AQ$10,0),FALSE))</f>
        <v>:</v>
      </c>
    </row>
    <row r="11" spans="1:23">
      <c r="A11" s="230" t="str">
        <f>lookup!Z6</f>
        <v>Belgium</v>
      </c>
      <c r="B11" s="232" t="str">
        <f>VLOOKUP(A11,lookup!$Z$2:$AA$77,2,FALSE)</f>
        <v>Βέλγιο</v>
      </c>
      <c r="C11" s="232">
        <f>IF(ISNA(VLOOKUP($A11,ES_P1a_0!$A$10:$AQ$100,MATCH(FIXED(C$6,0,TRUE),ES_P1a_0!$A$10:$AQ$10,0),FALSE)),":",VLOOKUP($A11,ES_P1a_0!$A$10:$AQ$100,MATCH(FIXED(C$6,0,TRUE),ES_P1a_0!$A$10:$AQ$10,0),FALSE))</f>
        <v>88.4</v>
      </c>
      <c r="D11" s="232">
        <f>IF(ISNA(VLOOKUP($A11,ES_P1a_0!$A$10:$AQ$100,MATCH(FIXED(D$6,0,TRUE),ES_P1a_0!$A$10:$AQ$10,0),FALSE)),":",VLOOKUP($A11,ES_P1a_0!$A$10:$AQ$100,MATCH(FIXED(D$6,0,TRUE),ES_P1a_0!$A$10:$AQ$10,0),FALSE))</f>
        <v>89.4</v>
      </c>
      <c r="E11" s="232">
        <f>IF(ISNA(VLOOKUP($A11,ES_P1a_0!$A$10:$AQ$100,MATCH(FIXED(E$6,0,TRUE),ES_P1a_0!$A$10:$AQ$10,0),FALSE)),":",VLOOKUP($A11,ES_P1a_0!$A$10:$AQ$100,MATCH(FIXED(E$6,0,TRUE),ES_P1a_0!$A$10:$AQ$10,0),FALSE))</f>
        <v>92.1</v>
      </c>
      <c r="F11" s="232">
        <f>IF(ISNA(VLOOKUP($A11,ES_P1a_0!$A$10:$AQ$100,MATCH(FIXED(F$6,0,TRUE),ES_P1a_0!$A$10:$AQ$10,0),FALSE)),":",VLOOKUP($A11,ES_P1a_0!$A$10:$AQ$100,MATCH(FIXED(F$6,0,TRUE),ES_P1a_0!$A$10:$AQ$10,0),FALSE))</f>
        <v>92.3</v>
      </c>
      <c r="G11" s="232">
        <f>IF(ISNA(VLOOKUP($A11,ES_P1a_0!$A$10:$AQ$100,MATCH(FIXED(G$6,0,TRUE),ES_P1a_0!$A$10:$AQ$10,0),FALSE)),":",VLOOKUP($A11,ES_P1a_0!$A$10:$AQ$100,MATCH(FIXED(G$6,0,TRUE),ES_P1a_0!$A$10:$AQ$10,0),FALSE))</f>
        <v>94.2</v>
      </c>
      <c r="H11" s="232">
        <f>IF(ISNA(VLOOKUP($A11,ES_P1a_0!$A$10:$AQ$100,MATCH(FIXED(H$6,0,TRUE),ES_P1a_0!$A$10:$AQ$10,0),FALSE)),":",VLOOKUP($A11,ES_P1a_0!$A$10:$AQ$100,MATCH(FIXED(H$6,0,TRUE),ES_P1a_0!$A$10:$AQ$10,0),FALSE))</f>
        <v>95.8</v>
      </c>
      <c r="I11" s="232">
        <f>IF(ISNA(VLOOKUP($A11,ES_P1a_0!$A$10:$AQ$100,MATCH(FIXED(I$6,0,TRUE),ES_P1a_0!$A$10:$AQ$10,0),FALSE)),":",VLOOKUP($A11,ES_P1a_0!$A$10:$AQ$100,MATCH(FIXED(I$6,0,TRUE),ES_P1a_0!$A$10:$AQ$10,0),FALSE))</f>
        <v>95.2</v>
      </c>
      <c r="J11" s="232">
        <f>IF(ISNA(VLOOKUP($A11,ES_P1a_0!$A$10:$AQ$100,MATCH(FIXED(J$6,0,TRUE),ES_P1a_0!$A$10:$AQ$10,0),FALSE)),":",VLOOKUP($A11,ES_P1a_0!$A$10:$AQ$100,MATCH(FIXED(J$6,0,TRUE),ES_P1a_0!$A$10:$AQ$10,0),FALSE))</f>
        <v>96.7</v>
      </c>
      <c r="K11" s="232">
        <f>IF(ISNA(VLOOKUP($A11,ES_P1a_0!$A$10:$AQ$100,MATCH(FIXED(K$6,0,TRUE),ES_P1a_0!$A$10:$AQ$10,0),FALSE)),":",VLOOKUP($A11,ES_P1a_0!$A$10:$AQ$100,MATCH(FIXED(K$6,0,TRUE),ES_P1a_0!$A$10:$AQ$10,0),FALSE))</f>
        <v>97.5</v>
      </c>
      <c r="L11" s="232">
        <f>IF(ISNA(VLOOKUP($A11,ES_P1a_0!$A$10:$AQ$100,MATCH(FIXED(L$6,0,TRUE),ES_P1a_0!$A$10:$AQ$10,0),FALSE)),":",VLOOKUP($A11,ES_P1a_0!$A$10:$AQ$100,MATCH(FIXED(L$6,0,TRUE),ES_P1a_0!$A$10:$AQ$10,0),FALSE))</f>
        <v>99.7</v>
      </c>
      <c r="M11" s="232">
        <f>IF(ISNA(VLOOKUP($A11,ES_P1a_0!$A$10:$AQ$100,MATCH(FIXED(M$6,0,TRUE),ES_P1a_0!$A$10:$AQ$10,0),FALSE)),":",VLOOKUP($A11,ES_P1a_0!$A$10:$AQ$100,MATCH(FIXED(M$6,0,TRUE),ES_P1a_0!$A$10:$AQ$10,0),FALSE))</f>
        <v>100</v>
      </c>
      <c r="N11" s="232">
        <f>IF(ISNA(VLOOKUP($A11,ES_P1a_0!$A$10:$AQ$100,MATCH(FIXED(N$6,0,TRUE),ES_P1a_0!$A$10:$AQ$10,0),FALSE)),":",VLOOKUP($A11,ES_P1a_0!$A$10:$AQ$100,MATCH(FIXED(N$6,0,TRUE),ES_P1a_0!$A$10:$AQ$10,0),FALSE))</f>
        <v>101.5</v>
      </c>
      <c r="O11" s="232">
        <f>IF(ISNA(VLOOKUP($A11,ES_P1a_0!$A$10:$AQ$100,MATCH(FIXED(O$6,0,TRUE),ES_P1a_0!$A$10:$AQ$10,0),FALSE)),":",VLOOKUP($A11,ES_P1a_0!$A$10:$AQ$100,MATCH(FIXED(O$6,0,TRUE),ES_P1a_0!$A$10:$AQ$10,0),FALSE))</f>
        <v>102.8</v>
      </c>
      <c r="P11" s="232">
        <f>IF(ISNA(VLOOKUP($A11,ES_P1a_0!$A$10:$AQ$100,MATCH(FIXED(P$6,0,TRUE),ES_P1a_0!$A$10:$AQ$10,0),FALSE)),":",VLOOKUP($A11,ES_P1a_0!$A$10:$AQ$100,MATCH(FIXED(P$6,0,TRUE),ES_P1a_0!$A$10:$AQ$10,0),FALSE))</f>
        <v>102</v>
      </c>
      <c r="Q11" s="232">
        <f>IF(ISNA(VLOOKUP($A11,ES_P1a_0!$A$10:$AQ$100,MATCH(FIXED(Q$6,0,TRUE),ES_P1a_0!$A$10:$AQ$10,0),FALSE)),":",VLOOKUP($A11,ES_P1a_0!$A$10:$AQ$100,MATCH(FIXED(Q$6,0,TRUE),ES_P1a_0!$A$10:$AQ$10,0),FALSE))</f>
        <v>99.3</v>
      </c>
      <c r="R11" s="232">
        <f>IF(ISNA(VLOOKUP($A11,ES_P1a_0!$A$10:$AQ$100,MATCH(FIXED(R$6,0,TRUE),ES_P1a_0!$A$10:$AQ$10,0),FALSE)),":",VLOOKUP($A11,ES_P1a_0!$A$10:$AQ$100,MATCH(FIXED(R$6,0,TRUE),ES_P1a_0!$A$10:$AQ$10,0),FALSE))</f>
        <v>100.9</v>
      </c>
      <c r="S11" s="232">
        <f>IF(ISNA(VLOOKUP($A11,ES_P1a_0!$A$10:$AQ$100,MATCH(FIXED(S$6,0,TRUE),ES_P1a_0!$A$10:$AQ$10,0),FALSE)),":",VLOOKUP($A11,ES_P1a_0!$A$10:$AQ$100,MATCH(FIXED(S$6,0,TRUE),ES_P1a_0!$A$10:$AQ$10,0),FALSE))</f>
        <v>101.3</v>
      </c>
      <c r="T11" s="232">
        <f>IF(ISNA(VLOOKUP($A11,ES_P1a_0!$A$10:$AQ$100,MATCH(FIXED(T$6,0,TRUE),ES_P1a_0!$A$10:$AQ$10,0),FALSE)),":",VLOOKUP($A11,ES_P1a_0!$A$10:$AQ$100,MATCH(FIXED(T$6,0,TRUE),ES_P1a_0!$A$10:$AQ$10,0),FALSE))</f>
        <v>100.9</v>
      </c>
      <c r="U11" s="232">
        <f>IF(ISNA(VLOOKUP($A11,ES_P1a_0!$A$10:$AQ$100,MATCH(FIXED(U$6,0,TRUE),ES_P1a_0!$A$10:$AQ$10,0),FALSE)),":",VLOOKUP($A11,ES_P1a_0!$A$10:$AQ$100,MATCH(FIXED(U$6,0,TRUE),ES_P1a_0!$A$10:$AQ$10,0),FALSE))</f>
        <v>101.3</v>
      </c>
      <c r="V11" s="232" t="str">
        <f>IF(ISNA(VLOOKUP($A11,ES_P1a_0!$A$10:$AQ$100,MATCH(FIXED(V$6,0,TRUE),ES_P1a_0!$A$10:$AQ$10,0),FALSE)),":",VLOOKUP($A11,ES_P1a_0!$A$10:$AQ$100,MATCH(FIXED(V$6,0,TRUE),ES_P1a_0!$A$10:$AQ$10,0),FALSE))</f>
        <v>:</v>
      </c>
      <c r="W11" s="232" t="str">
        <f>IF(ISNA(VLOOKUP($A11,ES_P1a_0!$A$10:$AQ$100,MATCH(FIXED(W$6,0,TRUE),ES_P1a_0!$A$10:$AQ$10,0),FALSE)),":",VLOOKUP($A11,ES_P1a_0!$A$10:$AQ$100,MATCH(FIXED(W$6,0,TRUE),ES_P1a_0!$A$10:$AQ$10,0),FALSE))</f>
        <v>:</v>
      </c>
    </row>
    <row r="12" spans="1:23">
      <c r="A12" s="230" t="str">
        <f>lookup!Z7</f>
        <v>Bulgaria</v>
      </c>
      <c r="B12" s="232" t="str">
        <f>VLOOKUP(A12,lookup!$Z$2:$AA$77,2,FALSE)</f>
        <v>Βουλγαρία</v>
      </c>
      <c r="C12" s="232">
        <f>IF(ISNA(VLOOKUP($A12,ES_P1a_0!$A$10:$AQ$100,MATCH(FIXED(C$6,0,TRUE),ES_P1a_0!$A$10:$AQ$10,0),FALSE)),":",VLOOKUP($A12,ES_P1a_0!$A$10:$AQ$100,MATCH(FIXED(C$6,0,TRUE),ES_P1a_0!$A$10:$AQ$10,0),FALSE))</f>
        <v>75.2</v>
      </c>
      <c r="D12" s="232">
        <f>IF(ISNA(VLOOKUP($A12,ES_P1a_0!$A$10:$AQ$100,MATCH(FIXED(D$6,0,TRUE),ES_P1a_0!$A$10:$AQ$10,0),FALSE)),":",VLOOKUP($A12,ES_P1a_0!$A$10:$AQ$100,MATCH(FIXED(D$6,0,TRUE),ES_P1a_0!$A$10:$AQ$10,0),FALSE))</f>
        <v>66.599999999999994</v>
      </c>
      <c r="E12" s="232">
        <f>IF(ISNA(VLOOKUP($A12,ES_P1a_0!$A$10:$AQ$100,MATCH(FIXED(E$6,0,TRUE),ES_P1a_0!$A$10:$AQ$10,0),FALSE)),":",VLOOKUP($A12,ES_P1a_0!$A$10:$AQ$100,MATCH(FIXED(E$6,0,TRUE),ES_P1a_0!$A$10:$AQ$10,0),FALSE))</f>
        <v>67.599999999999994</v>
      </c>
      <c r="F12" s="232">
        <f>IF(ISNA(VLOOKUP($A12,ES_P1a_0!$A$10:$AQ$100,MATCH(FIXED(F$6,0,TRUE),ES_P1a_0!$A$10:$AQ$10,0),FALSE)),":",VLOOKUP($A12,ES_P1a_0!$A$10:$AQ$100,MATCH(FIXED(F$6,0,TRUE),ES_P1a_0!$A$10:$AQ$10,0),FALSE))</f>
        <v>71.599999999999994</v>
      </c>
      <c r="G12" s="232">
        <f>IF(ISNA(VLOOKUP($A12,ES_P1a_0!$A$10:$AQ$100,MATCH(FIXED(G$6,0,TRUE),ES_P1a_0!$A$10:$AQ$10,0),FALSE)),":",VLOOKUP($A12,ES_P1a_0!$A$10:$AQ$100,MATCH(FIXED(G$6,0,TRUE),ES_P1a_0!$A$10:$AQ$10,0),FALSE))</f>
        <v>76.3</v>
      </c>
      <c r="H12" s="232">
        <f>IF(ISNA(VLOOKUP($A12,ES_P1a_0!$A$10:$AQ$100,MATCH(FIXED(H$6,0,TRUE),ES_P1a_0!$A$10:$AQ$10,0),FALSE)),":",VLOOKUP($A12,ES_P1a_0!$A$10:$AQ$100,MATCH(FIXED(H$6,0,TRUE),ES_P1a_0!$A$10:$AQ$10,0),FALSE))</f>
        <v>82.6</v>
      </c>
      <c r="I12" s="232">
        <f>IF(ISNA(VLOOKUP($A12,ES_P1a_0!$A$10:$AQ$100,MATCH(FIXED(I$6,0,TRUE),ES_P1a_0!$A$10:$AQ$10,0),FALSE)),":",VLOOKUP($A12,ES_P1a_0!$A$10:$AQ$100,MATCH(FIXED(I$6,0,TRUE),ES_P1a_0!$A$10:$AQ$10,0),FALSE))</f>
        <v>86.7</v>
      </c>
      <c r="J12" s="232">
        <f>IF(ISNA(VLOOKUP($A12,ES_P1a_0!$A$10:$AQ$100,MATCH(FIXED(J$6,0,TRUE),ES_P1a_0!$A$10:$AQ$10,0),FALSE)),":",VLOOKUP($A12,ES_P1a_0!$A$10:$AQ$100,MATCH(FIXED(J$6,0,TRUE),ES_P1a_0!$A$10:$AQ$10,0),FALSE))</f>
        <v>90.6</v>
      </c>
      <c r="K12" s="232">
        <f>IF(ISNA(VLOOKUP($A12,ES_P1a_0!$A$10:$AQ$100,MATCH(FIXED(K$6,0,TRUE),ES_P1a_0!$A$10:$AQ$10,0),FALSE)),":",VLOOKUP($A12,ES_P1a_0!$A$10:$AQ$100,MATCH(FIXED(K$6,0,TRUE),ES_P1a_0!$A$10:$AQ$10,0),FALSE))</f>
        <v>92.8</v>
      </c>
      <c r="L12" s="232">
        <f>IF(ISNA(VLOOKUP($A12,ES_P1a_0!$A$10:$AQ$100,MATCH(FIXED(L$6,0,TRUE),ES_P1a_0!$A$10:$AQ$10,0),FALSE)),":",VLOOKUP($A12,ES_P1a_0!$A$10:$AQ$100,MATCH(FIXED(L$6,0,TRUE),ES_P1a_0!$A$10:$AQ$10,0),FALSE))</f>
        <v>96.6</v>
      </c>
      <c r="M12" s="232">
        <f>IF(ISNA(VLOOKUP($A12,ES_P1a_0!$A$10:$AQ$100,MATCH(FIXED(M$6,0,TRUE),ES_P1a_0!$A$10:$AQ$10,0),FALSE)),":",VLOOKUP($A12,ES_P1a_0!$A$10:$AQ$100,MATCH(FIXED(M$6,0,TRUE),ES_P1a_0!$A$10:$AQ$10,0),FALSE))</f>
        <v>100</v>
      </c>
      <c r="N12" s="232">
        <f>IF(ISNA(VLOOKUP($A12,ES_P1a_0!$A$10:$AQ$100,MATCH(FIXED(N$6,0,TRUE),ES_P1a_0!$A$10:$AQ$10,0),FALSE)),":",VLOOKUP($A12,ES_P1a_0!$A$10:$AQ$100,MATCH(FIXED(N$6,0,TRUE),ES_P1a_0!$A$10:$AQ$10,0),FALSE))</f>
        <v>103.1</v>
      </c>
      <c r="O12" s="232">
        <f>IF(ISNA(VLOOKUP($A12,ES_P1a_0!$A$10:$AQ$100,MATCH(FIXED(O$6,0,TRUE),ES_P1a_0!$A$10:$AQ$10,0),FALSE)),":",VLOOKUP($A12,ES_P1a_0!$A$10:$AQ$100,MATCH(FIXED(O$6,0,TRUE),ES_P1a_0!$A$10:$AQ$10,0),FALSE))</f>
        <v>106.3</v>
      </c>
      <c r="P12" s="232">
        <f>IF(ISNA(VLOOKUP($A12,ES_P1a_0!$A$10:$AQ$100,MATCH(FIXED(P$6,0,TRUE),ES_P1a_0!$A$10:$AQ$10,0),FALSE)),":",VLOOKUP($A12,ES_P1a_0!$A$10:$AQ$100,MATCH(FIXED(P$6,0,TRUE),ES_P1a_0!$A$10:$AQ$10,0),FALSE))</f>
        <v>110.3</v>
      </c>
      <c r="Q12" s="232">
        <f>IF(ISNA(VLOOKUP($A12,ES_P1a_0!$A$10:$AQ$100,MATCH(FIXED(Q$6,0,TRUE),ES_P1a_0!$A$10:$AQ$10,0),FALSE)),":",VLOOKUP($A12,ES_P1a_0!$A$10:$AQ$100,MATCH(FIXED(Q$6,0,TRUE),ES_P1a_0!$A$10:$AQ$10,0),FALSE))</f>
        <v>106.1</v>
      </c>
      <c r="R12" s="232">
        <f>IF(ISNA(VLOOKUP($A12,ES_P1a_0!$A$10:$AQ$100,MATCH(FIXED(R$6,0,TRUE),ES_P1a_0!$A$10:$AQ$10,0),FALSE)),":",VLOOKUP($A12,ES_P1a_0!$A$10:$AQ$100,MATCH(FIXED(R$6,0,TRUE),ES_P1a_0!$A$10:$AQ$10,0),FALSE))</f>
        <v>110.8</v>
      </c>
      <c r="S12" s="232">
        <f>IF(ISNA(VLOOKUP($A12,ES_P1a_0!$A$10:$AQ$100,MATCH(FIXED(S$6,0,TRUE),ES_P1a_0!$A$10:$AQ$10,0),FALSE)),":",VLOOKUP($A12,ES_P1a_0!$A$10:$AQ$100,MATCH(FIXED(S$6,0,TRUE),ES_P1a_0!$A$10:$AQ$10,0),FALSE))</f>
        <v>115.4</v>
      </c>
      <c r="T12" s="232">
        <f>IF(ISNA(VLOOKUP($A12,ES_P1a_0!$A$10:$AQ$100,MATCH(FIXED(T$6,0,TRUE),ES_P1a_0!$A$10:$AQ$10,0),FALSE)),":",VLOOKUP($A12,ES_P1a_0!$A$10:$AQ$100,MATCH(FIXED(T$6,0,TRUE),ES_P1a_0!$A$10:$AQ$10,0),FALSE))</f>
        <v>119</v>
      </c>
      <c r="U12" s="232">
        <f>IF(ISNA(VLOOKUP($A12,ES_P1a_0!$A$10:$AQ$100,MATCH(FIXED(U$6,0,TRUE),ES_P1a_0!$A$10:$AQ$10,0),FALSE)),":",VLOOKUP($A12,ES_P1a_0!$A$10:$AQ$100,MATCH(FIXED(U$6,0,TRUE),ES_P1a_0!$A$10:$AQ$10,0),FALSE))</f>
        <v>120.6</v>
      </c>
      <c r="V12" s="232" t="str">
        <f>IF(ISNA(VLOOKUP($A12,ES_P1a_0!$A$10:$AQ$100,MATCH(FIXED(V$6,0,TRUE),ES_P1a_0!$A$10:$AQ$10,0),FALSE)),":",VLOOKUP($A12,ES_P1a_0!$A$10:$AQ$100,MATCH(FIXED(V$6,0,TRUE),ES_P1a_0!$A$10:$AQ$10,0),FALSE))</f>
        <v>:</v>
      </c>
      <c r="W12" s="232" t="str">
        <f>IF(ISNA(VLOOKUP($A12,ES_P1a_0!$A$10:$AQ$100,MATCH(FIXED(W$6,0,TRUE),ES_P1a_0!$A$10:$AQ$10,0),FALSE)),":",VLOOKUP($A12,ES_P1a_0!$A$10:$AQ$100,MATCH(FIXED(W$6,0,TRUE),ES_P1a_0!$A$10:$AQ$10,0),FALSE))</f>
        <v>:</v>
      </c>
    </row>
    <row r="13" spans="1:23">
      <c r="A13" s="230" t="str">
        <f>lookup!Z8</f>
        <v>Czech Republic</v>
      </c>
      <c r="B13" s="232" t="str">
        <f>VLOOKUP(A13,lookup!$Z$2:$AA$77,2,FALSE)</f>
        <v>Τσεχία</v>
      </c>
      <c r="C13" s="232">
        <f>IF(ISNA(VLOOKUP($A13,ES_P1a_0!$A$10:$AQ$100,MATCH(FIXED(C$6,0,TRUE),ES_P1a_0!$A$10:$AQ$10,0),FALSE)),":",VLOOKUP($A13,ES_P1a_0!$A$10:$AQ$100,MATCH(FIXED(C$6,0,TRUE),ES_P1a_0!$A$10:$AQ$10,0),FALSE))</f>
        <v>72</v>
      </c>
      <c r="D13" s="232">
        <f>IF(ISNA(VLOOKUP($A13,ES_P1a_0!$A$10:$AQ$100,MATCH(FIXED(D$6,0,TRUE),ES_P1a_0!$A$10:$AQ$10,0),FALSE)),":",VLOOKUP($A13,ES_P1a_0!$A$10:$AQ$100,MATCH(FIXED(D$6,0,TRUE),ES_P1a_0!$A$10:$AQ$10,0),FALSE))</f>
        <v>74.900000000000006</v>
      </c>
      <c r="E13" s="232">
        <f>IF(ISNA(VLOOKUP($A13,ES_P1a_0!$A$10:$AQ$100,MATCH(FIXED(E$6,0,TRUE),ES_P1a_0!$A$10:$AQ$10,0),FALSE)),":",VLOOKUP($A13,ES_P1a_0!$A$10:$AQ$100,MATCH(FIXED(E$6,0,TRUE),ES_P1a_0!$A$10:$AQ$10,0),FALSE))</f>
        <v>74.8</v>
      </c>
      <c r="F13" s="232">
        <f>IF(ISNA(VLOOKUP($A13,ES_P1a_0!$A$10:$AQ$100,MATCH(FIXED(F$6,0,TRUE),ES_P1a_0!$A$10:$AQ$10,0),FALSE)),":",VLOOKUP($A13,ES_P1a_0!$A$10:$AQ$100,MATCH(FIXED(F$6,0,TRUE),ES_P1a_0!$A$10:$AQ$10,0),FALSE))</f>
        <v>75.900000000000006</v>
      </c>
      <c r="G13" s="232">
        <f>IF(ISNA(VLOOKUP($A13,ES_P1a_0!$A$10:$AQ$100,MATCH(FIXED(G$6,0,TRUE),ES_P1a_0!$A$10:$AQ$10,0),FALSE)),":",VLOOKUP($A13,ES_P1a_0!$A$10:$AQ$100,MATCH(FIXED(G$6,0,TRUE),ES_P1a_0!$A$10:$AQ$10,0),FALSE))</f>
        <v>78.900000000000006</v>
      </c>
      <c r="H13" s="232">
        <f>IF(ISNA(VLOOKUP($A13,ES_P1a_0!$A$10:$AQ$100,MATCH(FIXED(H$6,0,TRUE),ES_P1a_0!$A$10:$AQ$10,0),FALSE)),":",VLOOKUP($A13,ES_P1a_0!$A$10:$AQ$100,MATCH(FIXED(H$6,0,TRUE),ES_P1a_0!$A$10:$AQ$10,0),FALSE))</f>
        <v>82.9</v>
      </c>
      <c r="I13" s="232">
        <f>IF(ISNA(VLOOKUP($A13,ES_P1a_0!$A$10:$AQ$100,MATCH(FIXED(I$6,0,TRUE),ES_P1a_0!$A$10:$AQ$10,0),FALSE)),":",VLOOKUP($A13,ES_P1a_0!$A$10:$AQ$100,MATCH(FIXED(I$6,0,TRUE),ES_P1a_0!$A$10:$AQ$10,0),FALSE))</f>
        <v>85.7</v>
      </c>
      <c r="J13" s="232">
        <f>IF(ISNA(VLOOKUP($A13,ES_P1a_0!$A$10:$AQ$100,MATCH(FIXED(J$6,0,TRUE),ES_P1a_0!$A$10:$AQ$10,0),FALSE)),":",VLOOKUP($A13,ES_P1a_0!$A$10:$AQ$100,MATCH(FIXED(J$6,0,TRUE),ES_P1a_0!$A$10:$AQ$10,0),FALSE))</f>
        <v>87</v>
      </c>
      <c r="K13" s="232">
        <f>IF(ISNA(VLOOKUP($A13,ES_P1a_0!$A$10:$AQ$100,MATCH(FIXED(K$6,0,TRUE),ES_P1a_0!$A$10:$AQ$10,0),FALSE)),":",VLOOKUP($A13,ES_P1a_0!$A$10:$AQ$100,MATCH(FIXED(K$6,0,TRUE),ES_P1a_0!$A$10:$AQ$10,0),FALSE))</f>
        <v>91</v>
      </c>
      <c r="L13" s="232">
        <f>IF(ISNA(VLOOKUP($A13,ES_P1a_0!$A$10:$AQ$100,MATCH(FIXED(L$6,0,TRUE),ES_P1a_0!$A$10:$AQ$10,0),FALSE)),":",VLOOKUP($A13,ES_P1a_0!$A$10:$AQ$100,MATCH(FIXED(L$6,0,TRUE),ES_P1a_0!$A$10:$AQ$10,0),FALSE))</f>
        <v>95.6</v>
      </c>
      <c r="M13" s="232">
        <f>IF(ISNA(VLOOKUP($A13,ES_P1a_0!$A$10:$AQ$100,MATCH(FIXED(M$6,0,TRUE),ES_P1a_0!$A$10:$AQ$10,0),FALSE)),":",VLOOKUP($A13,ES_P1a_0!$A$10:$AQ$100,MATCH(FIXED(M$6,0,TRUE),ES_P1a_0!$A$10:$AQ$10,0),FALSE))</f>
        <v>100</v>
      </c>
      <c r="N13" s="232">
        <f>IF(ISNA(VLOOKUP($A13,ES_P1a_0!$A$10:$AQ$100,MATCH(FIXED(N$6,0,TRUE),ES_P1a_0!$A$10:$AQ$10,0),FALSE)),":",VLOOKUP($A13,ES_P1a_0!$A$10:$AQ$100,MATCH(FIXED(N$6,0,TRUE),ES_P1a_0!$A$10:$AQ$10,0),FALSE))</f>
        <v>105.6</v>
      </c>
      <c r="O13" s="232">
        <f>IF(ISNA(VLOOKUP($A13,ES_P1a_0!$A$10:$AQ$100,MATCH(FIXED(O$6,0,TRUE),ES_P1a_0!$A$10:$AQ$10,0),FALSE)),":",VLOOKUP($A13,ES_P1a_0!$A$10:$AQ$100,MATCH(FIXED(O$6,0,TRUE),ES_P1a_0!$A$10:$AQ$10,0),FALSE))</f>
        <v>109.4</v>
      </c>
      <c r="P13" s="232">
        <f>IF(ISNA(VLOOKUP($A13,ES_P1a_0!$A$10:$AQ$100,MATCH(FIXED(P$6,0,TRUE),ES_P1a_0!$A$10:$AQ$10,0),FALSE)),":",VLOOKUP($A13,ES_P1a_0!$A$10:$AQ$100,MATCH(FIXED(P$6,0,TRUE),ES_P1a_0!$A$10:$AQ$10,0),FALSE))</f>
        <v>110.2</v>
      </c>
      <c r="Q13" s="232">
        <f>IF(ISNA(VLOOKUP($A13,ES_P1a_0!$A$10:$AQ$100,MATCH(FIXED(Q$6,0,TRUE),ES_P1a_0!$A$10:$AQ$10,0),FALSE)),":",VLOOKUP($A13,ES_P1a_0!$A$10:$AQ$100,MATCH(FIXED(Q$6,0,TRUE),ES_P1a_0!$A$10:$AQ$10,0),FALSE))</f>
        <v>107.1</v>
      </c>
      <c r="R13" s="232">
        <f>IF(ISNA(VLOOKUP($A13,ES_P1a_0!$A$10:$AQ$100,MATCH(FIXED(R$6,0,TRUE),ES_P1a_0!$A$10:$AQ$10,0),FALSE)),":",VLOOKUP($A13,ES_P1a_0!$A$10:$AQ$100,MATCH(FIXED(R$6,0,TRUE),ES_P1a_0!$A$10:$AQ$10,0),FALSE))</f>
        <v>110.9</v>
      </c>
      <c r="S13" s="232">
        <f>IF(ISNA(VLOOKUP($A13,ES_P1a_0!$A$10:$AQ$100,MATCH(FIXED(S$6,0,TRUE),ES_P1a_0!$A$10:$AQ$10,0),FALSE)),":",VLOOKUP($A13,ES_P1a_0!$A$10:$AQ$100,MATCH(FIXED(S$6,0,TRUE),ES_P1a_0!$A$10:$AQ$10,0),FALSE))</f>
        <v>113</v>
      </c>
      <c r="T13" s="232">
        <f>IF(ISNA(VLOOKUP($A13,ES_P1a_0!$A$10:$AQ$100,MATCH(FIXED(T$6,0,TRUE),ES_P1a_0!$A$10:$AQ$10,0),FALSE)),":",VLOOKUP($A13,ES_P1a_0!$A$10:$AQ$100,MATCH(FIXED(T$6,0,TRUE),ES_P1a_0!$A$10:$AQ$10,0),FALSE))</f>
        <v>111.4</v>
      </c>
      <c r="U13" s="232">
        <f>IF(ISNA(VLOOKUP($A13,ES_P1a_0!$A$10:$AQ$100,MATCH(FIXED(U$6,0,TRUE),ES_P1a_0!$A$10:$AQ$10,0),FALSE)),":",VLOOKUP($A13,ES_P1a_0!$A$10:$AQ$100,MATCH(FIXED(U$6,0,TRUE),ES_P1a_0!$A$10:$AQ$10,0),FALSE))</f>
        <v>109.3</v>
      </c>
      <c r="V13" s="232" t="str">
        <f>IF(ISNA(VLOOKUP($A13,ES_P1a_0!$A$10:$AQ$100,MATCH(FIXED(V$6,0,TRUE),ES_P1a_0!$A$10:$AQ$10,0),FALSE)),":",VLOOKUP($A13,ES_P1a_0!$A$10:$AQ$100,MATCH(FIXED(V$6,0,TRUE),ES_P1a_0!$A$10:$AQ$10,0),FALSE))</f>
        <v>:</v>
      </c>
      <c r="W13" s="232" t="str">
        <f>IF(ISNA(VLOOKUP($A13,ES_P1a_0!$A$10:$AQ$100,MATCH(FIXED(W$6,0,TRUE),ES_P1a_0!$A$10:$AQ$10,0),FALSE)),":",VLOOKUP($A13,ES_P1a_0!$A$10:$AQ$100,MATCH(FIXED(W$6,0,TRUE),ES_P1a_0!$A$10:$AQ$10,0),FALSE))</f>
        <v>:</v>
      </c>
    </row>
    <row r="14" spans="1:23">
      <c r="A14" s="230" t="str">
        <f>lookup!Z9</f>
        <v>Denmark</v>
      </c>
      <c r="B14" s="232" t="str">
        <f>VLOOKUP(A14,lookup!$Z$2:$AA$77,2,FALSE)</f>
        <v>Δανία</v>
      </c>
      <c r="C14" s="232">
        <f>IF(ISNA(VLOOKUP($A14,ES_P1a_0!$A$10:$AQ$100,MATCH(FIXED(C$6,0,TRUE),ES_P1a_0!$A$10:$AQ$10,0),FALSE)),":",VLOOKUP($A14,ES_P1a_0!$A$10:$AQ$100,MATCH(FIXED(C$6,0,TRUE),ES_P1a_0!$A$10:$AQ$10,0),FALSE))</f>
        <v>86.1</v>
      </c>
      <c r="D14" s="232">
        <f>IF(ISNA(VLOOKUP($A14,ES_P1a_0!$A$10:$AQ$100,MATCH(FIXED(D$6,0,TRUE),ES_P1a_0!$A$10:$AQ$10,0),FALSE)),":",VLOOKUP($A14,ES_P1a_0!$A$10:$AQ$100,MATCH(FIXED(D$6,0,TRUE),ES_P1a_0!$A$10:$AQ$10,0),FALSE))</f>
        <v>87.7</v>
      </c>
      <c r="E14" s="232">
        <f>IF(ISNA(VLOOKUP($A14,ES_P1a_0!$A$10:$AQ$100,MATCH(FIXED(E$6,0,TRUE),ES_P1a_0!$A$10:$AQ$10,0),FALSE)),":",VLOOKUP($A14,ES_P1a_0!$A$10:$AQ$100,MATCH(FIXED(E$6,0,TRUE),ES_P1a_0!$A$10:$AQ$10,0),FALSE))</f>
        <v>89.3</v>
      </c>
      <c r="F14" s="232">
        <f>IF(ISNA(VLOOKUP($A14,ES_P1a_0!$A$10:$AQ$100,MATCH(FIXED(F$6,0,TRUE),ES_P1a_0!$A$10:$AQ$10,0),FALSE)),":",VLOOKUP($A14,ES_P1a_0!$A$10:$AQ$100,MATCH(FIXED(F$6,0,TRUE),ES_P1a_0!$A$10:$AQ$10,0),FALSE))</f>
        <v>89.9</v>
      </c>
      <c r="G14" s="232">
        <f>IF(ISNA(VLOOKUP($A14,ES_P1a_0!$A$10:$AQ$100,MATCH(FIXED(G$6,0,TRUE),ES_P1a_0!$A$10:$AQ$10,0),FALSE)),":",VLOOKUP($A14,ES_P1a_0!$A$10:$AQ$100,MATCH(FIXED(G$6,0,TRUE),ES_P1a_0!$A$10:$AQ$10,0),FALSE))</f>
        <v>91.4</v>
      </c>
      <c r="H14" s="232">
        <f>IF(ISNA(VLOOKUP($A14,ES_P1a_0!$A$10:$AQ$100,MATCH(FIXED(H$6,0,TRUE),ES_P1a_0!$A$10:$AQ$10,0),FALSE)),":",VLOOKUP($A14,ES_P1a_0!$A$10:$AQ$100,MATCH(FIXED(H$6,0,TRUE),ES_P1a_0!$A$10:$AQ$10,0),FALSE))</f>
        <v>94.2</v>
      </c>
      <c r="I14" s="232">
        <f>IF(ISNA(VLOOKUP($A14,ES_P1a_0!$A$10:$AQ$100,MATCH(FIXED(I$6,0,TRUE),ES_P1a_0!$A$10:$AQ$10,0),FALSE)),":",VLOOKUP($A14,ES_P1a_0!$A$10:$AQ$100,MATCH(FIXED(I$6,0,TRUE),ES_P1a_0!$A$10:$AQ$10,0),FALSE))</f>
        <v>94</v>
      </c>
      <c r="J14" s="232">
        <f>IF(ISNA(VLOOKUP($A14,ES_P1a_0!$A$10:$AQ$100,MATCH(FIXED(J$6,0,TRUE),ES_P1a_0!$A$10:$AQ$10,0),FALSE)),":",VLOOKUP($A14,ES_P1a_0!$A$10:$AQ$100,MATCH(FIXED(J$6,0,TRUE),ES_P1a_0!$A$10:$AQ$10,0),FALSE))</f>
        <v>94.4</v>
      </c>
      <c r="K14" s="232">
        <f>IF(ISNA(VLOOKUP($A14,ES_P1a_0!$A$10:$AQ$100,MATCH(FIXED(K$6,0,TRUE),ES_P1a_0!$A$10:$AQ$10,0),FALSE)),":",VLOOKUP($A14,ES_P1a_0!$A$10:$AQ$100,MATCH(FIXED(K$6,0,TRUE),ES_P1a_0!$A$10:$AQ$10,0),FALSE))</f>
        <v>95.8</v>
      </c>
      <c r="L14" s="232">
        <f>IF(ISNA(VLOOKUP($A14,ES_P1a_0!$A$10:$AQ$100,MATCH(FIXED(L$6,0,TRUE),ES_P1a_0!$A$10:$AQ$10,0),FALSE)),":",VLOOKUP($A14,ES_P1a_0!$A$10:$AQ$100,MATCH(FIXED(L$6,0,TRUE),ES_P1a_0!$A$10:$AQ$10,0),FALSE))</f>
        <v>98.6</v>
      </c>
      <c r="M14" s="232">
        <f>IF(ISNA(VLOOKUP($A14,ES_P1a_0!$A$10:$AQ$100,MATCH(FIXED(M$6,0,TRUE),ES_P1a_0!$A$10:$AQ$10,0),FALSE)),":",VLOOKUP($A14,ES_P1a_0!$A$10:$AQ$100,MATCH(FIXED(M$6,0,TRUE),ES_P1a_0!$A$10:$AQ$10,0),FALSE))</f>
        <v>100</v>
      </c>
      <c r="N14" s="232">
        <f>IF(ISNA(VLOOKUP($A14,ES_P1a_0!$A$10:$AQ$100,MATCH(FIXED(N$6,0,TRUE),ES_P1a_0!$A$10:$AQ$10,0),FALSE)),":",VLOOKUP($A14,ES_P1a_0!$A$10:$AQ$100,MATCH(FIXED(N$6,0,TRUE),ES_P1a_0!$A$10:$AQ$10,0),FALSE))</f>
        <v>101.3</v>
      </c>
      <c r="O14" s="232">
        <f>IF(ISNA(VLOOKUP($A14,ES_P1a_0!$A$10:$AQ$100,MATCH(FIXED(O$6,0,TRUE),ES_P1a_0!$A$10:$AQ$10,0),FALSE)),":",VLOOKUP($A14,ES_P1a_0!$A$10:$AQ$100,MATCH(FIXED(O$6,0,TRUE),ES_P1a_0!$A$10:$AQ$10,0),FALSE))</f>
        <v>100.1</v>
      </c>
      <c r="P14" s="232">
        <f>IF(ISNA(VLOOKUP($A14,ES_P1a_0!$A$10:$AQ$100,MATCH(FIXED(P$6,0,TRUE),ES_P1a_0!$A$10:$AQ$10,0),FALSE)),":",VLOOKUP($A14,ES_P1a_0!$A$10:$AQ$100,MATCH(FIXED(P$6,0,TRUE),ES_P1a_0!$A$10:$AQ$10,0),FALSE))</f>
        <v>97.7</v>
      </c>
      <c r="Q14" s="232">
        <f>IF(ISNA(VLOOKUP($A14,ES_P1a_0!$A$10:$AQ$100,MATCH(FIXED(Q$6,0,TRUE),ES_P1a_0!$A$10:$AQ$10,0),FALSE)),":",VLOOKUP($A14,ES_P1a_0!$A$10:$AQ$100,MATCH(FIXED(Q$6,0,TRUE),ES_P1a_0!$A$10:$AQ$10,0),FALSE))</f>
        <v>95.4</v>
      </c>
      <c r="R14" s="232">
        <f>IF(ISNA(VLOOKUP($A14,ES_P1a_0!$A$10:$AQ$100,MATCH(FIXED(R$6,0,TRUE),ES_P1a_0!$A$10:$AQ$10,0),FALSE)),":",VLOOKUP($A14,ES_P1a_0!$A$10:$AQ$100,MATCH(FIXED(R$6,0,TRUE),ES_P1a_0!$A$10:$AQ$10,0),FALSE))</f>
        <v>99.1</v>
      </c>
      <c r="S14" s="232">
        <f>IF(ISNA(VLOOKUP($A14,ES_P1a_0!$A$10:$AQ$100,MATCH(FIXED(S$6,0,TRUE),ES_P1a_0!$A$10:$AQ$10,0),FALSE)),":",VLOOKUP($A14,ES_P1a_0!$A$10:$AQ$100,MATCH(FIXED(S$6,0,TRUE),ES_P1a_0!$A$10:$AQ$10,0),FALSE))</f>
        <v>100.4</v>
      </c>
      <c r="T14" s="232">
        <f>IF(ISNA(VLOOKUP($A14,ES_P1a_0!$A$10:$AQ$100,MATCH(FIXED(T$6,0,TRUE),ES_P1a_0!$A$10:$AQ$10,0),FALSE)),":",VLOOKUP($A14,ES_P1a_0!$A$10:$AQ$100,MATCH(FIXED(T$6,0,TRUE),ES_P1a_0!$A$10:$AQ$10,0),FALSE))</f>
        <v>100.4</v>
      </c>
      <c r="U14" s="232">
        <f>IF(ISNA(VLOOKUP($A14,ES_P1a_0!$A$10:$AQ$100,MATCH(FIXED(U$6,0,TRUE),ES_P1a_0!$A$10:$AQ$10,0),FALSE)),":",VLOOKUP($A14,ES_P1a_0!$A$10:$AQ$100,MATCH(FIXED(U$6,0,TRUE),ES_P1a_0!$A$10:$AQ$10,0),FALSE))</f>
        <v>100.6</v>
      </c>
      <c r="V14" s="232" t="str">
        <f>IF(ISNA(VLOOKUP($A14,ES_P1a_0!$A$10:$AQ$100,MATCH(FIXED(V$6,0,TRUE),ES_P1a_0!$A$10:$AQ$10,0),FALSE)),":",VLOOKUP($A14,ES_P1a_0!$A$10:$AQ$100,MATCH(FIXED(V$6,0,TRUE),ES_P1a_0!$A$10:$AQ$10,0),FALSE))</f>
        <v>:</v>
      </c>
      <c r="W14" s="232" t="str">
        <f>IF(ISNA(VLOOKUP($A14,ES_P1a_0!$A$10:$AQ$100,MATCH(FIXED(W$6,0,TRUE),ES_P1a_0!$A$10:$AQ$10,0),FALSE)),":",VLOOKUP($A14,ES_P1a_0!$A$10:$AQ$100,MATCH(FIXED(W$6,0,TRUE),ES_P1a_0!$A$10:$AQ$10,0),FALSE))</f>
        <v>:</v>
      </c>
    </row>
    <row r="15" spans="1:23">
      <c r="A15" s="230" t="str">
        <f>lookup!Z10</f>
        <v>Germany (until 1990 former territory of the FRG)</v>
      </c>
      <c r="B15" s="232" t="str">
        <f>VLOOKUP(A15,lookup!$Z$2:$AA$77,2,FALSE)</f>
        <v>Γερμανία</v>
      </c>
      <c r="C15" s="232">
        <f>IF(ISNA(VLOOKUP($A15,ES_P1a_0!$A$10:$AQ$100,MATCH(FIXED(C$6,0,TRUE),ES_P1a_0!$A$10:$AQ$10,0),FALSE)),":",VLOOKUP($A15,ES_P1a_0!$A$10:$AQ$100,MATCH(FIXED(C$6,0,TRUE),ES_P1a_0!$A$10:$AQ$10,0),FALSE))</f>
        <v>91.3</v>
      </c>
      <c r="D15" s="232">
        <f>IF(ISNA(VLOOKUP($A15,ES_P1a_0!$A$10:$AQ$100,MATCH(FIXED(D$6,0,TRUE),ES_P1a_0!$A$10:$AQ$10,0),FALSE)),":",VLOOKUP($A15,ES_P1a_0!$A$10:$AQ$100,MATCH(FIXED(D$6,0,TRUE),ES_P1a_0!$A$10:$AQ$10,0),FALSE))</f>
        <v>92.1</v>
      </c>
      <c r="E15" s="232">
        <f>IF(ISNA(VLOOKUP($A15,ES_P1a_0!$A$10:$AQ$100,MATCH(FIXED(E$6,0,TRUE),ES_P1a_0!$A$10:$AQ$10,0),FALSE)),":",VLOOKUP($A15,ES_P1a_0!$A$10:$AQ$100,MATCH(FIXED(E$6,0,TRUE),ES_P1a_0!$A$10:$AQ$10,0),FALSE))</f>
        <v>93.8</v>
      </c>
      <c r="F15" s="232">
        <f>IF(ISNA(VLOOKUP($A15,ES_P1a_0!$A$10:$AQ$100,MATCH(FIXED(F$6,0,TRUE),ES_P1a_0!$A$10:$AQ$10,0),FALSE)),":",VLOOKUP($A15,ES_P1a_0!$A$10:$AQ$100,MATCH(FIXED(F$6,0,TRUE),ES_P1a_0!$A$10:$AQ$10,0),FALSE))</f>
        <v>94.5</v>
      </c>
      <c r="G15" s="232">
        <f>IF(ISNA(VLOOKUP($A15,ES_P1a_0!$A$10:$AQ$100,MATCH(FIXED(G$6,0,TRUE),ES_P1a_0!$A$10:$AQ$10,0),FALSE)),":",VLOOKUP($A15,ES_P1a_0!$A$10:$AQ$100,MATCH(FIXED(G$6,0,TRUE),ES_P1a_0!$A$10:$AQ$10,0),FALSE))</f>
        <v>94.8</v>
      </c>
      <c r="H15" s="232">
        <f>IF(ISNA(VLOOKUP($A15,ES_P1a_0!$A$10:$AQ$100,MATCH(FIXED(H$6,0,TRUE),ES_P1a_0!$A$10:$AQ$10,0),FALSE)),":",VLOOKUP($A15,ES_P1a_0!$A$10:$AQ$100,MATCH(FIXED(H$6,0,TRUE),ES_P1a_0!$A$10:$AQ$10,0),FALSE))</f>
        <v>96.1</v>
      </c>
      <c r="I15" s="232">
        <f>IF(ISNA(VLOOKUP($A15,ES_P1a_0!$A$10:$AQ$100,MATCH(FIXED(I$6,0,TRUE),ES_P1a_0!$A$10:$AQ$10,0),FALSE)),":",VLOOKUP($A15,ES_P1a_0!$A$10:$AQ$100,MATCH(FIXED(I$6,0,TRUE),ES_P1a_0!$A$10:$AQ$10,0),FALSE))</f>
        <v>97.3</v>
      </c>
      <c r="J15" s="232">
        <f>IF(ISNA(VLOOKUP($A15,ES_P1a_0!$A$10:$AQ$100,MATCH(FIXED(J$6,0,TRUE),ES_P1a_0!$A$10:$AQ$10,0),FALSE)),":",VLOOKUP($A15,ES_P1a_0!$A$10:$AQ$100,MATCH(FIXED(J$6,0,TRUE),ES_P1a_0!$A$10:$AQ$10,0),FALSE))</f>
        <v>97.8</v>
      </c>
      <c r="K15" s="232">
        <f>IF(ISNA(VLOOKUP($A15,ES_P1a_0!$A$10:$AQ$100,MATCH(FIXED(K$6,0,TRUE),ES_P1a_0!$A$10:$AQ$10,0),FALSE)),":",VLOOKUP($A15,ES_P1a_0!$A$10:$AQ$100,MATCH(FIXED(K$6,0,TRUE),ES_P1a_0!$A$10:$AQ$10,0),FALSE))</f>
        <v>98.3</v>
      </c>
      <c r="L15" s="232">
        <f>IF(ISNA(VLOOKUP($A15,ES_P1a_0!$A$10:$AQ$100,MATCH(FIXED(L$6,0,TRUE),ES_P1a_0!$A$10:$AQ$10,0),FALSE)),":",VLOOKUP($A15,ES_P1a_0!$A$10:$AQ$100,MATCH(FIXED(L$6,0,TRUE),ES_P1a_0!$A$10:$AQ$10,0),FALSE))</f>
        <v>99.2</v>
      </c>
      <c r="M15" s="232">
        <f>IF(ISNA(VLOOKUP($A15,ES_P1a_0!$A$10:$AQ$100,MATCH(FIXED(M$6,0,TRUE),ES_P1a_0!$A$10:$AQ$10,0),FALSE)),":",VLOOKUP($A15,ES_P1a_0!$A$10:$AQ$100,MATCH(FIXED(M$6,0,TRUE),ES_P1a_0!$A$10:$AQ$10,0),FALSE))</f>
        <v>100</v>
      </c>
      <c r="N15" s="232">
        <f>IF(ISNA(VLOOKUP($A15,ES_P1a_0!$A$10:$AQ$100,MATCH(FIXED(N$6,0,TRUE),ES_P1a_0!$A$10:$AQ$10,0),FALSE)),":",VLOOKUP($A15,ES_P1a_0!$A$10:$AQ$100,MATCH(FIXED(N$6,0,TRUE),ES_P1a_0!$A$10:$AQ$10,0),FALSE))</f>
        <v>103.1</v>
      </c>
      <c r="O15" s="232">
        <f>IF(ISNA(VLOOKUP($A15,ES_P1a_0!$A$10:$AQ$100,MATCH(FIXED(O$6,0,TRUE),ES_P1a_0!$A$10:$AQ$10,0),FALSE)),":",VLOOKUP($A15,ES_P1a_0!$A$10:$AQ$100,MATCH(FIXED(O$6,0,TRUE),ES_P1a_0!$A$10:$AQ$10,0),FALSE))</f>
        <v>104.7</v>
      </c>
      <c r="P15" s="232">
        <f>IF(ISNA(VLOOKUP($A15,ES_P1a_0!$A$10:$AQ$100,MATCH(FIXED(P$6,0,TRUE),ES_P1a_0!$A$10:$AQ$10,0),FALSE)),":",VLOOKUP($A15,ES_P1a_0!$A$10:$AQ$100,MATCH(FIXED(P$6,0,TRUE),ES_P1a_0!$A$10:$AQ$10,0),FALSE))</f>
        <v>104.6</v>
      </c>
      <c r="Q15" s="232">
        <f>IF(ISNA(VLOOKUP($A15,ES_P1a_0!$A$10:$AQ$100,MATCH(FIXED(Q$6,0,TRUE),ES_P1a_0!$A$10:$AQ$10,0),FALSE)),":",VLOOKUP($A15,ES_P1a_0!$A$10:$AQ$100,MATCH(FIXED(Q$6,0,TRUE),ES_P1a_0!$A$10:$AQ$10,0),FALSE))</f>
        <v>99.1</v>
      </c>
      <c r="R15" s="232">
        <f>IF(ISNA(VLOOKUP($A15,ES_P1a_0!$A$10:$AQ$100,MATCH(FIXED(R$6,0,TRUE),ES_P1a_0!$A$10:$AQ$10,0),FALSE)),":",VLOOKUP($A15,ES_P1a_0!$A$10:$AQ$100,MATCH(FIXED(R$6,0,TRUE),ES_P1a_0!$A$10:$AQ$10,0),FALSE))</f>
        <v>102.6</v>
      </c>
      <c r="S15" s="232">
        <f>IF(ISNA(VLOOKUP($A15,ES_P1a_0!$A$10:$AQ$100,MATCH(FIXED(S$6,0,TRUE),ES_P1a_0!$A$10:$AQ$10,0),FALSE)),":",VLOOKUP($A15,ES_P1a_0!$A$10:$AQ$100,MATCH(FIXED(S$6,0,TRUE),ES_P1a_0!$A$10:$AQ$10,0),FALSE))</f>
        <v>104.5</v>
      </c>
      <c r="T15" s="232">
        <f>IF(ISNA(VLOOKUP($A15,ES_P1a_0!$A$10:$AQ$100,MATCH(FIXED(T$6,0,TRUE),ES_P1a_0!$A$10:$AQ$10,0),FALSE)),":",VLOOKUP($A15,ES_P1a_0!$A$10:$AQ$100,MATCH(FIXED(T$6,0,TRUE),ES_P1a_0!$A$10:$AQ$10,0),FALSE))</f>
        <v>104.1</v>
      </c>
      <c r="U15" s="232">
        <f>IF(ISNA(VLOOKUP($A15,ES_P1a_0!$A$10:$AQ$100,MATCH(FIXED(U$6,0,TRUE),ES_P1a_0!$A$10:$AQ$10,0),FALSE)),":",VLOOKUP($A15,ES_P1a_0!$A$10:$AQ$100,MATCH(FIXED(U$6,0,TRUE),ES_P1a_0!$A$10:$AQ$10,0),FALSE))</f>
        <v>103.9</v>
      </c>
      <c r="V15" s="232" t="str">
        <f>IF(ISNA(VLOOKUP($A15,ES_P1a_0!$A$10:$AQ$100,MATCH(FIXED(V$6,0,TRUE),ES_P1a_0!$A$10:$AQ$10,0),FALSE)),":",VLOOKUP($A15,ES_P1a_0!$A$10:$AQ$100,MATCH(FIXED(V$6,0,TRUE),ES_P1a_0!$A$10:$AQ$10,0),FALSE))</f>
        <v>:</v>
      </c>
      <c r="W15" s="232" t="str">
        <f>IF(ISNA(VLOOKUP($A15,ES_P1a_0!$A$10:$AQ$100,MATCH(FIXED(W$6,0,TRUE),ES_P1a_0!$A$10:$AQ$10,0),FALSE)),":",VLOOKUP($A15,ES_P1a_0!$A$10:$AQ$100,MATCH(FIXED(W$6,0,TRUE),ES_P1a_0!$A$10:$AQ$10,0),FALSE))</f>
        <v>:</v>
      </c>
    </row>
    <row r="16" spans="1:23">
      <c r="A16" s="230" t="str">
        <f>lookup!Z11</f>
        <v>Estonia</v>
      </c>
      <c r="B16" s="232" t="str">
        <f>VLOOKUP(A16,lookup!$Z$2:$AA$77,2,FALSE)</f>
        <v>Εσθονία</v>
      </c>
      <c r="C16" s="232">
        <f>IF(ISNA(VLOOKUP($A16,ES_P1a_0!$A$10:$AQ$100,MATCH(FIXED(C$6,0,TRUE),ES_P1a_0!$A$10:$AQ$10,0),FALSE)),":",VLOOKUP($A16,ES_P1a_0!$A$10:$AQ$100,MATCH(FIXED(C$6,0,TRUE),ES_P1a_0!$A$10:$AQ$10,0),FALSE))</f>
        <v>48.8</v>
      </c>
      <c r="D16" s="232">
        <f>IF(ISNA(VLOOKUP($A16,ES_P1a_0!$A$10:$AQ$100,MATCH(FIXED(D$6,0,TRUE),ES_P1a_0!$A$10:$AQ$10,0),FALSE)),":",VLOOKUP($A16,ES_P1a_0!$A$10:$AQ$100,MATCH(FIXED(D$6,0,TRUE),ES_P1a_0!$A$10:$AQ$10,0),FALSE))</f>
        <v>52.9</v>
      </c>
      <c r="E16" s="232">
        <f>IF(ISNA(VLOOKUP($A16,ES_P1a_0!$A$10:$AQ$100,MATCH(FIXED(E$6,0,TRUE),ES_P1a_0!$A$10:$AQ$10,0),FALSE)),":",VLOOKUP($A16,ES_P1a_0!$A$10:$AQ$100,MATCH(FIXED(E$6,0,TRUE),ES_P1a_0!$A$10:$AQ$10,0),FALSE))</f>
        <v>59.1</v>
      </c>
      <c r="F16" s="232">
        <f>IF(ISNA(VLOOKUP($A16,ES_P1a_0!$A$10:$AQ$100,MATCH(FIXED(F$6,0,TRUE),ES_P1a_0!$A$10:$AQ$10,0),FALSE)),":",VLOOKUP($A16,ES_P1a_0!$A$10:$AQ$100,MATCH(FIXED(F$6,0,TRUE),ES_P1a_0!$A$10:$AQ$10,0),FALSE))</f>
        <v>64.3</v>
      </c>
      <c r="G16" s="232">
        <f>IF(ISNA(VLOOKUP($A16,ES_P1a_0!$A$10:$AQ$100,MATCH(FIXED(G$6,0,TRUE),ES_P1a_0!$A$10:$AQ$10,0),FALSE)),":",VLOOKUP($A16,ES_P1a_0!$A$10:$AQ$100,MATCH(FIXED(G$6,0,TRUE),ES_P1a_0!$A$10:$AQ$10,0),FALSE))</f>
        <v>67.099999999999994</v>
      </c>
      <c r="H16" s="232">
        <f>IF(ISNA(VLOOKUP($A16,ES_P1a_0!$A$10:$AQ$100,MATCH(FIXED(H$6,0,TRUE),ES_P1a_0!$A$10:$AQ$10,0),FALSE)),":",VLOOKUP($A16,ES_P1a_0!$A$10:$AQ$100,MATCH(FIXED(H$6,0,TRUE),ES_P1a_0!$A$10:$AQ$10,0),FALSE))</f>
        <v>74.900000000000006</v>
      </c>
      <c r="I16" s="232">
        <f>IF(ISNA(VLOOKUP($A16,ES_P1a_0!$A$10:$AQ$100,MATCH(FIXED(I$6,0,TRUE),ES_P1a_0!$A$10:$AQ$10,0),FALSE)),":",VLOOKUP($A16,ES_P1a_0!$A$10:$AQ$100,MATCH(FIXED(I$6,0,TRUE),ES_P1a_0!$A$10:$AQ$10,0),FALSE))</f>
        <v>78.900000000000006</v>
      </c>
      <c r="J16" s="232">
        <f>IF(ISNA(VLOOKUP($A16,ES_P1a_0!$A$10:$AQ$100,MATCH(FIXED(J$6,0,TRUE),ES_P1a_0!$A$10:$AQ$10,0),FALSE)),":",VLOOKUP($A16,ES_P1a_0!$A$10:$AQ$100,MATCH(FIXED(J$6,0,TRUE),ES_P1a_0!$A$10:$AQ$10,0),FALSE))</f>
        <v>82.7</v>
      </c>
      <c r="K16" s="232">
        <f>IF(ISNA(VLOOKUP($A16,ES_P1a_0!$A$10:$AQ$100,MATCH(FIXED(K$6,0,TRUE),ES_P1a_0!$A$10:$AQ$10,0),FALSE)),":",VLOOKUP($A16,ES_P1a_0!$A$10:$AQ$100,MATCH(FIXED(K$6,0,TRUE),ES_P1a_0!$A$10:$AQ$10,0),FALSE))</f>
        <v>88.2</v>
      </c>
      <c r="L16" s="232">
        <f>IF(ISNA(VLOOKUP($A16,ES_P1a_0!$A$10:$AQ$100,MATCH(FIXED(L$6,0,TRUE),ES_P1a_0!$A$10:$AQ$10,0),FALSE)),":",VLOOKUP($A16,ES_P1a_0!$A$10:$AQ$100,MATCH(FIXED(L$6,0,TRUE),ES_P1a_0!$A$10:$AQ$10,0),FALSE))</f>
        <v>93.7</v>
      </c>
      <c r="M16" s="232">
        <f>IF(ISNA(VLOOKUP($A16,ES_P1a_0!$A$10:$AQ$100,MATCH(FIXED(M$6,0,TRUE),ES_P1a_0!$A$10:$AQ$10,0),FALSE)),":",VLOOKUP($A16,ES_P1a_0!$A$10:$AQ$100,MATCH(FIXED(M$6,0,TRUE),ES_P1a_0!$A$10:$AQ$10,0),FALSE))</f>
        <v>100</v>
      </c>
      <c r="N16" s="232">
        <f>IF(ISNA(VLOOKUP($A16,ES_P1a_0!$A$10:$AQ$100,MATCH(FIXED(N$6,0,TRUE),ES_P1a_0!$A$10:$AQ$10,0),FALSE)),":",VLOOKUP($A16,ES_P1a_0!$A$10:$AQ$100,MATCH(FIXED(N$6,0,TRUE),ES_P1a_0!$A$10:$AQ$10,0),FALSE))</f>
        <v>104.6</v>
      </c>
      <c r="O16" s="232">
        <f>IF(ISNA(VLOOKUP($A16,ES_P1a_0!$A$10:$AQ$100,MATCH(FIXED(O$6,0,TRUE),ES_P1a_0!$A$10:$AQ$10,0),FALSE)),":",VLOOKUP($A16,ES_P1a_0!$A$10:$AQ$100,MATCH(FIXED(O$6,0,TRUE),ES_P1a_0!$A$10:$AQ$10,0),FALSE))</f>
        <v>111.3</v>
      </c>
      <c r="P16" s="232">
        <f>IF(ISNA(VLOOKUP($A16,ES_P1a_0!$A$10:$AQ$100,MATCH(FIXED(P$6,0,TRUE),ES_P1a_0!$A$10:$AQ$10,0),FALSE)),":",VLOOKUP($A16,ES_P1a_0!$A$10:$AQ$100,MATCH(FIXED(P$6,0,TRUE),ES_P1a_0!$A$10:$AQ$10,0),FALSE))</f>
        <v>106.5</v>
      </c>
      <c r="Q16" s="232">
        <f>IF(ISNA(VLOOKUP($A16,ES_P1a_0!$A$10:$AQ$100,MATCH(FIXED(Q$6,0,TRUE),ES_P1a_0!$A$10:$AQ$10,0),FALSE)),":",VLOOKUP($A16,ES_P1a_0!$A$10:$AQ$100,MATCH(FIXED(Q$6,0,TRUE),ES_P1a_0!$A$10:$AQ$10,0),FALSE))</f>
        <v>101.7</v>
      </c>
      <c r="R16" s="232">
        <f>IF(ISNA(VLOOKUP($A16,ES_P1a_0!$A$10:$AQ$100,MATCH(FIXED(R$6,0,TRUE),ES_P1a_0!$A$10:$AQ$10,0),FALSE)),":",VLOOKUP($A16,ES_P1a_0!$A$10:$AQ$100,MATCH(FIXED(R$6,0,TRUE),ES_P1a_0!$A$10:$AQ$10,0),FALSE))</f>
        <v>110.4</v>
      </c>
      <c r="S16" s="232">
        <f>IF(ISNA(VLOOKUP($A16,ES_P1a_0!$A$10:$AQ$100,MATCH(FIXED(S$6,0,TRUE),ES_P1a_0!$A$10:$AQ$10,0),FALSE)),":",VLOOKUP($A16,ES_P1a_0!$A$10:$AQ$100,MATCH(FIXED(S$6,0,TRUE),ES_P1a_0!$A$10:$AQ$10,0),FALSE))</f>
        <v>112.1</v>
      </c>
      <c r="T16" s="232">
        <f>IF(ISNA(VLOOKUP($A16,ES_P1a_0!$A$10:$AQ$100,MATCH(FIXED(T$6,0,TRUE),ES_P1a_0!$A$10:$AQ$10,0),FALSE)),":",VLOOKUP($A16,ES_P1a_0!$A$10:$AQ$100,MATCH(FIXED(T$6,0,TRUE),ES_P1a_0!$A$10:$AQ$10,0),FALSE))</f>
        <v>114.6</v>
      </c>
      <c r="U16" s="232">
        <f>IF(ISNA(VLOOKUP($A16,ES_P1a_0!$A$10:$AQ$100,MATCH(FIXED(U$6,0,TRUE),ES_P1a_0!$A$10:$AQ$10,0),FALSE)),":",VLOOKUP($A16,ES_P1a_0!$A$10:$AQ$100,MATCH(FIXED(U$6,0,TRUE),ES_P1a_0!$A$10:$AQ$10,0),FALSE))</f>
        <v>115.1</v>
      </c>
      <c r="V16" s="232" t="str">
        <f>IF(ISNA(VLOOKUP($A16,ES_P1a_0!$A$10:$AQ$100,MATCH(FIXED(V$6,0,TRUE),ES_P1a_0!$A$10:$AQ$10,0),FALSE)),":",VLOOKUP($A16,ES_P1a_0!$A$10:$AQ$100,MATCH(FIXED(V$6,0,TRUE),ES_P1a_0!$A$10:$AQ$10,0),FALSE))</f>
        <v>:</v>
      </c>
      <c r="W16" s="232" t="str">
        <f>IF(ISNA(VLOOKUP($A16,ES_P1a_0!$A$10:$AQ$100,MATCH(FIXED(W$6,0,TRUE),ES_P1a_0!$A$10:$AQ$10,0),FALSE)),":",VLOOKUP($A16,ES_P1a_0!$A$10:$AQ$100,MATCH(FIXED(W$6,0,TRUE),ES_P1a_0!$A$10:$AQ$10,0),FALSE))</f>
        <v>:</v>
      </c>
    </row>
    <row r="17" spans="1:23">
      <c r="A17" s="230" t="str">
        <f>lookup!Z12</f>
        <v>Ireland</v>
      </c>
      <c r="B17" s="232" t="str">
        <f>VLOOKUP(A17,lookup!$Z$2:$AA$77,2,FALSE)</f>
        <v>Ιρλανδία</v>
      </c>
      <c r="C17" s="232">
        <f>IF(ISNA(VLOOKUP($A17,ES_P1a_0!$A$10:$AQ$100,MATCH(FIXED(C$6,0,TRUE),ES_P1a_0!$A$10:$AQ$10,0),FALSE)),":",VLOOKUP($A17,ES_P1a_0!$A$10:$AQ$100,MATCH(FIXED(C$6,0,TRUE),ES_P1a_0!$A$10:$AQ$10,0),FALSE))</f>
        <v>73.7</v>
      </c>
      <c r="D17" s="232">
        <f>IF(ISNA(VLOOKUP($A17,ES_P1a_0!$A$10:$AQ$100,MATCH(FIXED(D$6,0,TRUE),ES_P1a_0!$A$10:$AQ$10,0),FALSE)),":",VLOOKUP($A17,ES_P1a_0!$A$10:$AQ$100,MATCH(FIXED(D$6,0,TRUE),ES_P1a_0!$A$10:$AQ$10,0),FALSE))</f>
        <v>78.099999999999994</v>
      </c>
      <c r="E17" s="232">
        <f>IF(ISNA(VLOOKUP($A17,ES_P1a_0!$A$10:$AQ$100,MATCH(FIXED(E$6,0,TRUE),ES_P1a_0!$A$10:$AQ$10,0),FALSE)),":",VLOOKUP($A17,ES_P1a_0!$A$10:$AQ$100,MATCH(FIXED(E$6,0,TRUE),ES_P1a_0!$A$10:$AQ$10,0),FALSE))</f>
        <v>82.3</v>
      </c>
      <c r="F17" s="232">
        <f>IF(ISNA(VLOOKUP($A17,ES_P1a_0!$A$10:$AQ$100,MATCH(FIXED(F$6,0,TRUE),ES_P1a_0!$A$10:$AQ$10,0),FALSE)),":",VLOOKUP($A17,ES_P1a_0!$A$10:$AQ$100,MATCH(FIXED(F$6,0,TRUE),ES_P1a_0!$A$10:$AQ$10,0),FALSE))</f>
        <v>82.6</v>
      </c>
      <c r="G17" s="232">
        <f>IF(ISNA(VLOOKUP($A17,ES_P1a_0!$A$10:$AQ$100,MATCH(FIXED(G$6,0,TRUE),ES_P1a_0!$A$10:$AQ$10,0),FALSE)),":",VLOOKUP($A17,ES_P1a_0!$A$10:$AQ$100,MATCH(FIXED(G$6,0,TRUE),ES_P1a_0!$A$10:$AQ$10,0),FALSE))</f>
        <v>86.1</v>
      </c>
      <c r="H17" s="232">
        <f>IF(ISNA(VLOOKUP($A17,ES_P1a_0!$A$10:$AQ$100,MATCH(FIXED(H$6,0,TRUE),ES_P1a_0!$A$10:$AQ$10,0),FALSE)),":",VLOOKUP($A17,ES_P1a_0!$A$10:$AQ$100,MATCH(FIXED(H$6,0,TRUE),ES_P1a_0!$A$10:$AQ$10,0),FALSE))</f>
        <v>91.2</v>
      </c>
      <c r="I17" s="232">
        <f>IF(ISNA(VLOOKUP($A17,ES_P1a_0!$A$10:$AQ$100,MATCH(FIXED(I$6,0,TRUE),ES_P1a_0!$A$10:$AQ$10,0),FALSE)),":",VLOOKUP($A17,ES_P1a_0!$A$10:$AQ$100,MATCH(FIXED(I$6,0,TRUE),ES_P1a_0!$A$10:$AQ$10,0),FALSE))</f>
        <v>92.8</v>
      </c>
      <c r="J17" s="232">
        <f>IF(ISNA(VLOOKUP($A17,ES_P1a_0!$A$10:$AQ$100,MATCH(FIXED(J$6,0,TRUE),ES_P1a_0!$A$10:$AQ$10,0),FALSE)),":",VLOOKUP($A17,ES_P1a_0!$A$10:$AQ$100,MATCH(FIXED(J$6,0,TRUE),ES_P1a_0!$A$10:$AQ$10,0),FALSE))</f>
        <v>96.4</v>
      </c>
      <c r="K17" s="232">
        <f>IF(ISNA(VLOOKUP($A17,ES_P1a_0!$A$10:$AQ$100,MATCH(FIXED(K$6,0,TRUE),ES_P1a_0!$A$10:$AQ$10,0),FALSE)),":",VLOOKUP($A17,ES_P1a_0!$A$10:$AQ$100,MATCH(FIXED(K$6,0,TRUE),ES_P1a_0!$A$10:$AQ$10,0),FALSE))</f>
        <v>98.1</v>
      </c>
      <c r="L17" s="232">
        <f>IF(ISNA(VLOOKUP($A17,ES_P1a_0!$A$10:$AQ$100,MATCH(FIXED(L$6,0,TRUE),ES_P1a_0!$A$10:$AQ$10,0),FALSE)),":",VLOOKUP($A17,ES_P1a_0!$A$10:$AQ$100,MATCH(FIXED(L$6,0,TRUE),ES_P1a_0!$A$10:$AQ$10,0),FALSE))</f>
        <v>98.9</v>
      </c>
      <c r="M17" s="232">
        <f>IF(ISNA(VLOOKUP($A17,ES_P1a_0!$A$10:$AQ$100,MATCH(FIXED(M$6,0,TRUE),ES_P1a_0!$A$10:$AQ$10,0),FALSE)),":",VLOOKUP($A17,ES_P1a_0!$A$10:$AQ$100,MATCH(FIXED(M$6,0,TRUE),ES_P1a_0!$A$10:$AQ$10,0),FALSE))</f>
        <v>100</v>
      </c>
      <c r="N17" s="232">
        <f>IF(ISNA(VLOOKUP($A17,ES_P1a_0!$A$10:$AQ$100,MATCH(FIXED(N$6,0,TRUE),ES_P1a_0!$A$10:$AQ$10,0),FALSE)),":",VLOOKUP($A17,ES_P1a_0!$A$10:$AQ$100,MATCH(FIXED(N$6,0,TRUE),ES_P1a_0!$A$10:$AQ$10,0),FALSE))</f>
        <v>100.8</v>
      </c>
      <c r="O17" s="232">
        <f>IF(ISNA(VLOOKUP($A17,ES_P1a_0!$A$10:$AQ$100,MATCH(FIXED(O$6,0,TRUE),ES_P1a_0!$A$10:$AQ$10,0),FALSE)),":",VLOOKUP($A17,ES_P1a_0!$A$10:$AQ$100,MATCH(FIXED(O$6,0,TRUE),ES_P1a_0!$A$10:$AQ$10,0),FALSE))</f>
        <v>101.4</v>
      </c>
      <c r="P17" s="232">
        <f>IF(ISNA(VLOOKUP($A17,ES_P1a_0!$A$10:$AQ$100,MATCH(FIXED(P$6,0,TRUE),ES_P1a_0!$A$10:$AQ$10,0),FALSE)),":",VLOOKUP($A17,ES_P1a_0!$A$10:$AQ$100,MATCH(FIXED(P$6,0,TRUE),ES_P1a_0!$A$10:$AQ$10,0),FALSE))</f>
        <v>99.9</v>
      </c>
      <c r="Q17" s="232">
        <f>IF(ISNA(VLOOKUP($A17,ES_P1a_0!$A$10:$AQ$100,MATCH(FIXED(Q$6,0,TRUE),ES_P1a_0!$A$10:$AQ$10,0),FALSE)),":",VLOOKUP($A17,ES_P1a_0!$A$10:$AQ$100,MATCH(FIXED(Q$6,0,TRUE),ES_P1a_0!$A$10:$AQ$10,0),FALSE))</f>
        <v>101.4</v>
      </c>
      <c r="R17" s="232">
        <f>IF(ISNA(VLOOKUP($A17,ES_P1a_0!$A$10:$AQ$100,MATCH(FIXED(R$6,0,TRUE),ES_P1a_0!$A$10:$AQ$10,0),FALSE)),":",VLOOKUP($A17,ES_P1a_0!$A$10:$AQ$100,MATCH(FIXED(R$6,0,TRUE),ES_P1a_0!$A$10:$AQ$10,0),FALSE))</f>
        <v>104.6</v>
      </c>
      <c r="S17" s="232">
        <f>IF(ISNA(VLOOKUP($A17,ES_P1a_0!$A$10:$AQ$100,MATCH(FIXED(S$6,0,TRUE),ES_P1a_0!$A$10:$AQ$10,0),FALSE)),":",VLOOKUP($A17,ES_P1a_0!$A$10:$AQ$100,MATCH(FIXED(S$6,0,TRUE),ES_P1a_0!$A$10:$AQ$10,0),FALSE))</f>
        <v>108.8</v>
      </c>
      <c r="T17" s="232">
        <f>IF(ISNA(VLOOKUP($A17,ES_P1a_0!$A$10:$AQ$100,MATCH(FIXED(T$6,0,TRUE),ES_P1a_0!$A$10:$AQ$10,0),FALSE)),":",VLOOKUP($A17,ES_P1a_0!$A$10:$AQ$100,MATCH(FIXED(T$6,0,TRUE),ES_P1a_0!$A$10:$AQ$10,0),FALSE))</f>
        <v>109.6</v>
      </c>
      <c r="U17" s="232">
        <f>IF(ISNA(VLOOKUP($A17,ES_P1a_0!$A$10:$AQ$100,MATCH(FIXED(U$6,0,TRUE),ES_P1a_0!$A$10:$AQ$10,0),FALSE)),":",VLOOKUP($A17,ES_P1a_0!$A$10:$AQ$100,MATCH(FIXED(U$6,0,TRUE),ES_P1a_0!$A$10:$AQ$10,0),FALSE))</f>
        <v>106.7</v>
      </c>
      <c r="V17" s="232" t="str">
        <f>IF(ISNA(VLOOKUP($A17,ES_P1a_0!$A$10:$AQ$100,MATCH(FIXED(V$6,0,TRUE),ES_P1a_0!$A$10:$AQ$10,0),FALSE)),":",VLOOKUP($A17,ES_P1a_0!$A$10:$AQ$100,MATCH(FIXED(V$6,0,TRUE),ES_P1a_0!$A$10:$AQ$10,0),FALSE))</f>
        <v>:</v>
      </c>
      <c r="W17" s="232" t="str">
        <f>IF(ISNA(VLOOKUP($A17,ES_P1a_0!$A$10:$AQ$100,MATCH(FIXED(W$6,0,TRUE),ES_P1a_0!$A$10:$AQ$10,0),FALSE)),":",VLOOKUP($A17,ES_P1a_0!$A$10:$AQ$100,MATCH(FIXED(W$6,0,TRUE),ES_P1a_0!$A$10:$AQ$10,0),FALSE))</f>
        <v>:</v>
      </c>
    </row>
    <row r="18" spans="1:23">
      <c r="A18" s="230" t="str">
        <f>lookup!Z13</f>
        <v>Greece</v>
      </c>
      <c r="B18" s="232" t="str">
        <f>VLOOKUP(A18,lookup!$Z$2:$AA$77,2,FALSE)</f>
        <v>Ελλάδα</v>
      </c>
      <c r="C18" s="232">
        <f>IF(ISNA(VLOOKUP($A18,ES_P1a_0!$A$10:$AQ$100,MATCH(FIXED(C$6,0,TRUE),ES_P1a_0!$A$10:$AQ$10,0),FALSE)),":",VLOOKUP($A18,ES_P1a_0!$A$10:$AQ$100,MATCH(FIXED(C$6,0,TRUE),ES_P1a_0!$A$10:$AQ$10,0),FALSE))</f>
        <v>77.8</v>
      </c>
      <c r="D18" s="232">
        <f>IF(ISNA(VLOOKUP($A18,ES_P1a_0!$A$10:$AQ$100,MATCH(FIXED(D$6,0,TRUE),ES_P1a_0!$A$10:$AQ$10,0),FALSE)),":",VLOOKUP($A18,ES_P1a_0!$A$10:$AQ$100,MATCH(FIXED(D$6,0,TRUE),ES_P1a_0!$A$10:$AQ$10,0),FALSE))</f>
        <v>80</v>
      </c>
      <c r="E18" s="232">
        <f>IF(ISNA(VLOOKUP($A18,ES_P1a_0!$A$10:$AQ$100,MATCH(FIXED(E$6,0,TRUE),ES_P1a_0!$A$10:$AQ$10,0),FALSE)),":",VLOOKUP($A18,ES_P1a_0!$A$10:$AQ$100,MATCH(FIXED(E$6,0,TRUE),ES_P1a_0!$A$10:$AQ$10,0),FALSE))</f>
        <v>83.3</v>
      </c>
      <c r="F18" s="232">
        <f>IF(ISNA(VLOOKUP($A18,ES_P1a_0!$A$10:$AQ$100,MATCH(FIXED(F$6,0,TRUE),ES_P1a_0!$A$10:$AQ$10,0),FALSE)),":",VLOOKUP($A18,ES_P1a_0!$A$10:$AQ$100,MATCH(FIXED(F$6,0,TRUE),ES_P1a_0!$A$10:$AQ$10,0),FALSE))</f>
        <v>83.6</v>
      </c>
      <c r="G18" s="232">
        <f>IF(ISNA(VLOOKUP($A18,ES_P1a_0!$A$10:$AQ$100,MATCH(FIXED(G$6,0,TRUE),ES_P1a_0!$A$10:$AQ$10,0),FALSE)),":",VLOOKUP($A18,ES_P1a_0!$A$10:$AQ$100,MATCH(FIXED(G$6,0,TRUE),ES_P1a_0!$A$10:$AQ$10,0),FALSE))</f>
        <v>86.2</v>
      </c>
      <c r="H18" s="232">
        <f>IF(ISNA(VLOOKUP($A18,ES_P1a_0!$A$10:$AQ$100,MATCH(FIXED(H$6,0,TRUE),ES_P1a_0!$A$10:$AQ$10,0),FALSE)),":",VLOOKUP($A18,ES_P1a_0!$A$10:$AQ$100,MATCH(FIXED(H$6,0,TRUE),ES_P1a_0!$A$10:$AQ$10,0),FALSE))</f>
        <v>89.7</v>
      </c>
      <c r="I18" s="232">
        <f>IF(ISNA(VLOOKUP($A18,ES_P1a_0!$A$10:$AQ$100,MATCH(FIXED(I$6,0,TRUE),ES_P1a_0!$A$10:$AQ$10,0),FALSE)),":",VLOOKUP($A18,ES_P1a_0!$A$10:$AQ$100,MATCH(FIXED(I$6,0,TRUE),ES_P1a_0!$A$10:$AQ$10,0),FALSE))</f>
        <v>93.3</v>
      </c>
      <c r="J18" s="232">
        <f>IF(ISNA(VLOOKUP($A18,ES_P1a_0!$A$10:$AQ$100,MATCH(FIXED(J$6,0,TRUE),ES_P1a_0!$A$10:$AQ$10,0),FALSE)),":",VLOOKUP($A18,ES_P1a_0!$A$10:$AQ$100,MATCH(FIXED(J$6,0,TRUE),ES_P1a_0!$A$10:$AQ$10,0),FALSE))</f>
        <v>94.4</v>
      </c>
      <c r="K18" s="232">
        <f>IF(ISNA(VLOOKUP($A18,ES_P1a_0!$A$10:$AQ$100,MATCH(FIXED(K$6,0,TRUE),ES_P1a_0!$A$10:$AQ$10,0),FALSE)),":",VLOOKUP($A18,ES_P1a_0!$A$10:$AQ$100,MATCH(FIXED(K$6,0,TRUE),ES_P1a_0!$A$10:$AQ$10,0),FALSE))</f>
        <v>98.8</v>
      </c>
      <c r="L18" s="232">
        <f>IF(ISNA(VLOOKUP($A18,ES_P1a_0!$A$10:$AQ$100,MATCH(FIXED(L$6,0,TRUE),ES_P1a_0!$A$10:$AQ$10,0),FALSE)),":",VLOOKUP($A18,ES_P1a_0!$A$10:$AQ$100,MATCH(FIXED(L$6,0,TRUE),ES_P1a_0!$A$10:$AQ$10,0),FALSE))</f>
        <v>100.7</v>
      </c>
      <c r="M18" s="232">
        <f>IF(ISNA(VLOOKUP($A18,ES_P1a_0!$A$10:$AQ$100,MATCH(FIXED(M$6,0,TRUE),ES_P1a_0!$A$10:$AQ$10,0),FALSE)),":",VLOOKUP($A18,ES_P1a_0!$A$10:$AQ$100,MATCH(FIXED(M$6,0,TRUE),ES_P1a_0!$A$10:$AQ$10,0),FALSE))</f>
        <v>100</v>
      </c>
      <c r="N18" s="232">
        <f>IF(ISNA(VLOOKUP($A18,ES_P1a_0!$A$10:$AQ$100,MATCH(FIXED(N$6,0,TRUE),ES_P1a_0!$A$10:$AQ$10,0),FALSE)),":",VLOOKUP($A18,ES_P1a_0!$A$10:$AQ$100,MATCH(FIXED(N$6,0,TRUE),ES_P1a_0!$A$10:$AQ$10,0),FALSE))</f>
        <v>103.5</v>
      </c>
      <c r="O18" s="232">
        <f>IF(ISNA(VLOOKUP($A18,ES_P1a_0!$A$10:$AQ$100,MATCH(FIXED(O$6,0,TRUE),ES_P1a_0!$A$10:$AQ$10,0),FALSE)),":",VLOOKUP($A18,ES_P1a_0!$A$10:$AQ$100,MATCH(FIXED(O$6,0,TRUE),ES_P1a_0!$A$10:$AQ$10,0),FALSE))</f>
        <v>105.7</v>
      </c>
      <c r="P18" s="232">
        <f>IF(ISNA(VLOOKUP($A18,ES_P1a_0!$A$10:$AQ$100,MATCH(FIXED(P$6,0,TRUE),ES_P1a_0!$A$10:$AQ$10,0),FALSE)),":",VLOOKUP($A18,ES_P1a_0!$A$10:$AQ$100,MATCH(FIXED(P$6,0,TRUE),ES_P1a_0!$A$10:$AQ$10,0),FALSE))</f>
        <v>104.2</v>
      </c>
      <c r="Q18" s="232">
        <f>IF(ISNA(VLOOKUP($A18,ES_P1a_0!$A$10:$AQ$100,MATCH(FIXED(Q$6,0,TRUE),ES_P1a_0!$A$10:$AQ$10,0),FALSE)),":",VLOOKUP($A18,ES_P1a_0!$A$10:$AQ$100,MATCH(FIXED(Q$6,0,TRUE),ES_P1a_0!$A$10:$AQ$10,0),FALSE))</f>
        <v>101.5</v>
      </c>
      <c r="R18" s="232">
        <f>IF(ISNA(VLOOKUP($A18,ES_P1a_0!$A$10:$AQ$100,MATCH(FIXED(R$6,0,TRUE),ES_P1a_0!$A$10:$AQ$10,0),FALSE)),":",VLOOKUP($A18,ES_P1a_0!$A$10:$AQ$100,MATCH(FIXED(R$6,0,TRUE),ES_P1a_0!$A$10:$AQ$10,0),FALSE))</f>
        <v>99.1</v>
      </c>
      <c r="S18" s="232">
        <f>IF(ISNA(VLOOKUP($A18,ES_P1a_0!$A$10:$AQ$100,MATCH(FIXED(S$6,0,TRUE),ES_P1a_0!$A$10:$AQ$10,0),FALSE)),":",VLOOKUP($A18,ES_P1a_0!$A$10:$AQ$100,MATCH(FIXED(S$6,0,TRUE),ES_P1a_0!$A$10:$AQ$10,0),FALSE))</f>
        <v>97.5</v>
      </c>
      <c r="T18" s="232">
        <f>IF(ISNA(VLOOKUP($A18,ES_P1a_0!$A$10:$AQ$100,MATCH(FIXED(T$6,0,TRUE),ES_P1a_0!$A$10:$AQ$10,0),FALSE)),":",VLOOKUP($A18,ES_P1a_0!$A$10:$AQ$100,MATCH(FIXED(T$6,0,TRUE),ES_P1a_0!$A$10:$AQ$10,0),FALSE))</f>
        <v>98.9</v>
      </c>
      <c r="U18" s="232">
        <f>IF(ISNA(VLOOKUP($A18,ES_P1a_0!$A$10:$AQ$100,MATCH(FIXED(U$6,0,TRUE),ES_P1a_0!$A$10:$AQ$10,0),FALSE)),":",VLOOKUP($A18,ES_P1a_0!$A$10:$AQ$100,MATCH(FIXED(U$6,0,TRUE),ES_P1a_0!$A$10:$AQ$10,0),FALSE))</f>
        <v>99.2</v>
      </c>
      <c r="V18" s="232" t="str">
        <f>IF(ISNA(VLOOKUP($A18,ES_P1a_0!$A$10:$AQ$100,MATCH(FIXED(V$6,0,TRUE),ES_P1a_0!$A$10:$AQ$10,0),FALSE)),":",VLOOKUP($A18,ES_P1a_0!$A$10:$AQ$100,MATCH(FIXED(V$6,0,TRUE),ES_P1a_0!$A$10:$AQ$10,0),FALSE))</f>
        <v>:</v>
      </c>
      <c r="W18" s="232" t="str">
        <f>IF(ISNA(VLOOKUP($A18,ES_P1a_0!$A$10:$AQ$100,MATCH(FIXED(W$6,0,TRUE),ES_P1a_0!$A$10:$AQ$10,0),FALSE)),":",VLOOKUP($A18,ES_P1a_0!$A$10:$AQ$100,MATCH(FIXED(W$6,0,TRUE),ES_P1a_0!$A$10:$AQ$10,0),FALSE))</f>
        <v>:</v>
      </c>
    </row>
    <row r="19" spans="1:23">
      <c r="A19" s="230" t="str">
        <f>lookup!Z14</f>
        <v>Spain</v>
      </c>
      <c r="B19" s="232" t="str">
        <f>VLOOKUP(A19,lookup!$Z$2:$AA$77,2,FALSE)</f>
        <v>Ισπανία</v>
      </c>
      <c r="C19" s="232">
        <f>IF(ISNA(VLOOKUP($A19,ES_P1a_0!$A$10:$AQ$100,MATCH(FIXED(C$6,0,TRUE),ES_P1a_0!$A$10:$AQ$10,0),FALSE)),":",VLOOKUP($A19,ES_P1a_0!$A$10:$AQ$100,MATCH(FIXED(C$6,0,TRUE),ES_P1a_0!$A$10:$AQ$10,0),FALSE))</f>
        <v>99.2</v>
      </c>
      <c r="D19" s="232">
        <f>IF(ISNA(VLOOKUP($A19,ES_P1a_0!$A$10:$AQ$100,MATCH(FIXED(D$6,0,TRUE),ES_P1a_0!$A$10:$AQ$10,0),FALSE)),":",VLOOKUP($A19,ES_P1a_0!$A$10:$AQ$100,MATCH(FIXED(D$6,0,TRUE),ES_P1a_0!$A$10:$AQ$10,0),FALSE))</f>
        <v>100</v>
      </c>
      <c r="E19" s="232">
        <f>IF(ISNA(VLOOKUP($A19,ES_P1a_0!$A$10:$AQ$100,MATCH(FIXED(E$6,0,TRUE),ES_P1a_0!$A$10:$AQ$10,0),FALSE)),":",VLOOKUP($A19,ES_P1a_0!$A$10:$AQ$100,MATCH(FIXED(E$6,0,TRUE),ES_P1a_0!$A$10:$AQ$10,0),FALSE))</f>
        <v>100.2</v>
      </c>
      <c r="F19" s="232">
        <f>IF(ISNA(VLOOKUP($A19,ES_P1a_0!$A$10:$AQ$100,MATCH(FIXED(F$6,0,TRUE),ES_P1a_0!$A$10:$AQ$10,0),FALSE)),":",VLOOKUP($A19,ES_P1a_0!$A$10:$AQ$100,MATCH(FIXED(F$6,0,TRUE),ES_P1a_0!$A$10:$AQ$10,0),FALSE))</f>
        <v>100.2</v>
      </c>
      <c r="G19" s="232">
        <f>IF(ISNA(VLOOKUP($A19,ES_P1a_0!$A$10:$AQ$100,MATCH(FIXED(G$6,0,TRUE),ES_P1a_0!$A$10:$AQ$10,0),FALSE)),":",VLOOKUP($A19,ES_P1a_0!$A$10:$AQ$100,MATCH(FIXED(G$6,0,TRUE),ES_P1a_0!$A$10:$AQ$10,0),FALSE))</f>
        <v>100.4</v>
      </c>
      <c r="H19" s="232">
        <f>IF(ISNA(VLOOKUP($A19,ES_P1a_0!$A$10:$AQ$100,MATCH(FIXED(H$6,0,TRUE),ES_P1a_0!$A$10:$AQ$10,0),FALSE)),":",VLOOKUP($A19,ES_P1a_0!$A$10:$AQ$100,MATCH(FIXED(H$6,0,TRUE),ES_P1a_0!$A$10:$AQ$10,0),FALSE))</f>
        <v>100.3</v>
      </c>
      <c r="I19" s="232">
        <f>IF(ISNA(VLOOKUP($A19,ES_P1a_0!$A$10:$AQ$100,MATCH(FIXED(I$6,0,TRUE),ES_P1a_0!$A$10:$AQ$10,0),FALSE)),":",VLOOKUP($A19,ES_P1a_0!$A$10:$AQ$100,MATCH(FIXED(I$6,0,TRUE),ES_P1a_0!$A$10:$AQ$10,0),FALSE))</f>
        <v>100.8</v>
      </c>
      <c r="J19" s="232">
        <f>IF(ISNA(VLOOKUP($A19,ES_P1a_0!$A$10:$AQ$100,MATCH(FIXED(J$6,0,TRUE),ES_P1a_0!$A$10:$AQ$10,0),FALSE)),":",VLOOKUP($A19,ES_P1a_0!$A$10:$AQ$100,MATCH(FIXED(J$6,0,TRUE),ES_P1a_0!$A$10:$AQ$10,0),FALSE))</f>
        <v>101</v>
      </c>
      <c r="K19" s="232">
        <f>IF(ISNA(VLOOKUP($A19,ES_P1a_0!$A$10:$AQ$100,MATCH(FIXED(K$6,0,TRUE),ES_P1a_0!$A$10:$AQ$10,0),FALSE)),":",VLOOKUP($A19,ES_P1a_0!$A$10:$AQ$100,MATCH(FIXED(K$6,0,TRUE),ES_P1a_0!$A$10:$AQ$10,0),FALSE))</f>
        <v>100.9</v>
      </c>
      <c r="L19" s="232">
        <f>IF(ISNA(VLOOKUP($A19,ES_P1a_0!$A$10:$AQ$100,MATCH(FIXED(L$6,0,TRUE),ES_P1a_0!$A$10:$AQ$10,0),FALSE)),":",VLOOKUP($A19,ES_P1a_0!$A$10:$AQ$100,MATCH(FIXED(L$6,0,TRUE),ES_P1a_0!$A$10:$AQ$10,0),FALSE))</f>
        <v>100.5</v>
      </c>
      <c r="M19" s="232">
        <f>IF(ISNA(VLOOKUP($A19,ES_P1a_0!$A$10:$AQ$100,MATCH(FIXED(M$6,0,TRUE),ES_P1a_0!$A$10:$AQ$10,0),FALSE)),":",VLOOKUP($A19,ES_P1a_0!$A$10:$AQ$100,MATCH(FIXED(M$6,0,TRUE),ES_P1a_0!$A$10:$AQ$10,0),FALSE))</f>
        <v>100</v>
      </c>
      <c r="N19" s="232">
        <f>IF(ISNA(VLOOKUP($A19,ES_P1a_0!$A$10:$AQ$100,MATCH(FIXED(N$6,0,TRUE),ES_P1a_0!$A$10:$AQ$10,0),FALSE)),":",VLOOKUP($A19,ES_P1a_0!$A$10:$AQ$100,MATCH(FIXED(N$6,0,TRUE),ES_P1a_0!$A$10:$AQ$10,0),FALSE))</f>
        <v>100.1</v>
      </c>
      <c r="O19" s="232">
        <f>IF(ISNA(VLOOKUP($A19,ES_P1a_0!$A$10:$AQ$100,MATCH(FIXED(O$6,0,TRUE),ES_P1a_0!$A$10:$AQ$10,0),FALSE)),":",VLOOKUP($A19,ES_P1a_0!$A$10:$AQ$100,MATCH(FIXED(O$6,0,TRUE),ES_P1a_0!$A$10:$AQ$10,0),FALSE))</f>
        <v>100.5</v>
      </c>
      <c r="P19" s="232">
        <f>IF(ISNA(VLOOKUP($A19,ES_P1a_0!$A$10:$AQ$100,MATCH(FIXED(P$6,0,TRUE),ES_P1a_0!$A$10:$AQ$10,0),FALSE)),":",VLOOKUP($A19,ES_P1a_0!$A$10:$AQ$100,MATCH(FIXED(P$6,0,TRUE),ES_P1a_0!$A$10:$AQ$10,0),FALSE))</f>
        <v>101.5</v>
      </c>
      <c r="Q19" s="232">
        <f>IF(ISNA(VLOOKUP($A19,ES_P1a_0!$A$10:$AQ$100,MATCH(FIXED(Q$6,0,TRUE),ES_P1a_0!$A$10:$AQ$10,0),FALSE)),":",VLOOKUP($A19,ES_P1a_0!$A$10:$AQ$100,MATCH(FIXED(Q$6,0,TRUE),ES_P1a_0!$A$10:$AQ$10,0),FALSE))</f>
        <v>104.4</v>
      </c>
      <c r="R19" s="232">
        <f>IF(ISNA(VLOOKUP($A19,ES_P1a_0!$A$10:$AQ$100,MATCH(FIXED(R$6,0,TRUE),ES_P1a_0!$A$10:$AQ$10,0),FALSE)),":",VLOOKUP($A19,ES_P1a_0!$A$10:$AQ$100,MATCH(FIXED(R$6,0,TRUE),ES_P1a_0!$A$10:$AQ$10,0),FALSE))</f>
        <v>106.6</v>
      </c>
      <c r="S19" s="232">
        <f>IF(ISNA(VLOOKUP($A19,ES_P1a_0!$A$10:$AQ$100,MATCH(FIXED(S$6,0,TRUE),ES_P1a_0!$A$10:$AQ$10,0),FALSE)),":",VLOOKUP($A19,ES_P1a_0!$A$10:$AQ$100,MATCH(FIXED(S$6,0,TRUE),ES_P1a_0!$A$10:$AQ$10,0),FALSE))</f>
        <v>108.7</v>
      </c>
      <c r="T19" s="232">
        <f>IF(ISNA(VLOOKUP($A19,ES_P1a_0!$A$10:$AQ$100,MATCH(FIXED(T$6,0,TRUE),ES_P1a_0!$A$10:$AQ$10,0),FALSE)),":",VLOOKUP($A19,ES_P1a_0!$A$10:$AQ$100,MATCH(FIXED(T$6,0,TRUE),ES_P1a_0!$A$10:$AQ$10,0),FALSE))</f>
        <v>111.6</v>
      </c>
      <c r="U19" s="232">
        <f>IF(ISNA(VLOOKUP($A19,ES_P1a_0!$A$10:$AQ$100,MATCH(FIXED(U$6,0,TRUE),ES_P1a_0!$A$10:$AQ$10,0),FALSE)),":",VLOOKUP($A19,ES_P1a_0!$A$10:$AQ$100,MATCH(FIXED(U$6,0,TRUE),ES_P1a_0!$A$10:$AQ$10,0),FALSE))</f>
        <v>113.6</v>
      </c>
      <c r="V19" s="232" t="str">
        <f>IF(ISNA(VLOOKUP($A19,ES_P1a_0!$A$10:$AQ$100,MATCH(FIXED(V$6,0,TRUE),ES_P1a_0!$A$10:$AQ$10,0),FALSE)),":",VLOOKUP($A19,ES_P1a_0!$A$10:$AQ$100,MATCH(FIXED(V$6,0,TRUE),ES_P1a_0!$A$10:$AQ$10,0),FALSE))</f>
        <v>:</v>
      </c>
      <c r="W19" s="232" t="str">
        <f>IF(ISNA(VLOOKUP($A19,ES_P1a_0!$A$10:$AQ$100,MATCH(FIXED(W$6,0,TRUE),ES_P1a_0!$A$10:$AQ$10,0),FALSE)),":",VLOOKUP($A19,ES_P1a_0!$A$10:$AQ$100,MATCH(FIXED(W$6,0,TRUE),ES_P1a_0!$A$10:$AQ$10,0),FALSE))</f>
        <v>:</v>
      </c>
    </row>
    <row r="20" spans="1:23">
      <c r="A20" s="230" t="str">
        <f>lookup!Z15</f>
        <v>France</v>
      </c>
      <c r="B20" s="232" t="str">
        <f>VLOOKUP(A20,lookup!$Z$2:$AA$77,2,FALSE)</f>
        <v>Γαλλία</v>
      </c>
      <c r="C20" s="232">
        <f>IF(ISNA(VLOOKUP($A20,ES_P1a_0!$A$10:$AQ$100,MATCH(FIXED(C$6,0,TRUE),ES_P1a_0!$A$10:$AQ$10,0),FALSE)),":",VLOOKUP($A20,ES_P1a_0!$A$10:$AQ$100,MATCH(FIXED(C$6,0,TRUE),ES_P1a_0!$A$10:$AQ$10,0),FALSE))</f>
        <v>89.9</v>
      </c>
      <c r="D20" s="232">
        <f>IF(ISNA(VLOOKUP($A20,ES_P1a_0!$A$10:$AQ$100,MATCH(FIXED(D$6,0,TRUE),ES_P1a_0!$A$10:$AQ$10,0),FALSE)),":",VLOOKUP($A20,ES_P1a_0!$A$10:$AQ$100,MATCH(FIXED(D$6,0,TRUE),ES_P1a_0!$A$10:$AQ$10,0),FALSE))</f>
        <v>90.3</v>
      </c>
      <c r="E20" s="232">
        <f>IF(ISNA(VLOOKUP($A20,ES_P1a_0!$A$10:$AQ$100,MATCH(FIXED(E$6,0,TRUE),ES_P1a_0!$A$10:$AQ$10,0),FALSE)),":",VLOOKUP($A20,ES_P1a_0!$A$10:$AQ$100,MATCH(FIXED(E$6,0,TRUE),ES_P1a_0!$A$10:$AQ$10,0),FALSE))</f>
        <v>91.7</v>
      </c>
      <c r="F20" s="232">
        <f>IF(ISNA(VLOOKUP($A20,ES_P1a_0!$A$10:$AQ$100,MATCH(FIXED(F$6,0,TRUE),ES_P1a_0!$A$10:$AQ$10,0),FALSE)),":",VLOOKUP($A20,ES_P1a_0!$A$10:$AQ$100,MATCH(FIXED(F$6,0,TRUE),ES_P1a_0!$A$10:$AQ$10,0),FALSE))</f>
        <v>93.2</v>
      </c>
      <c r="G20" s="232">
        <f>IF(ISNA(VLOOKUP($A20,ES_P1a_0!$A$10:$AQ$100,MATCH(FIXED(G$6,0,TRUE),ES_P1a_0!$A$10:$AQ$10,0),FALSE)),":",VLOOKUP($A20,ES_P1a_0!$A$10:$AQ$100,MATCH(FIXED(G$6,0,TRUE),ES_P1a_0!$A$10:$AQ$10,0),FALSE))</f>
        <v>94.1</v>
      </c>
      <c r="H20" s="232">
        <f>IF(ISNA(VLOOKUP($A20,ES_P1a_0!$A$10:$AQ$100,MATCH(FIXED(H$6,0,TRUE),ES_P1a_0!$A$10:$AQ$10,0),FALSE)),":",VLOOKUP($A20,ES_P1a_0!$A$10:$AQ$100,MATCH(FIXED(H$6,0,TRUE),ES_P1a_0!$A$10:$AQ$10,0),FALSE))</f>
        <v>95.1</v>
      </c>
      <c r="I20" s="232">
        <f>IF(ISNA(VLOOKUP($A20,ES_P1a_0!$A$10:$AQ$100,MATCH(FIXED(I$6,0,TRUE),ES_P1a_0!$A$10:$AQ$10,0),FALSE)),":",VLOOKUP($A20,ES_P1a_0!$A$10:$AQ$100,MATCH(FIXED(I$6,0,TRUE),ES_P1a_0!$A$10:$AQ$10,0),FALSE))</f>
        <v>95.4</v>
      </c>
      <c r="J20" s="232">
        <f>IF(ISNA(VLOOKUP($A20,ES_P1a_0!$A$10:$AQ$100,MATCH(FIXED(J$6,0,TRUE),ES_P1a_0!$A$10:$AQ$10,0),FALSE)),":",VLOOKUP($A20,ES_P1a_0!$A$10:$AQ$100,MATCH(FIXED(J$6,0,TRUE),ES_P1a_0!$A$10:$AQ$10,0),FALSE))</f>
        <v>95.8</v>
      </c>
      <c r="K20" s="232">
        <f>IF(ISNA(VLOOKUP($A20,ES_P1a_0!$A$10:$AQ$100,MATCH(FIXED(K$6,0,TRUE),ES_P1a_0!$A$10:$AQ$10,0),FALSE)),":",VLOOKUP($A20,ES_P1a_0!$A$10:$AQ$100,MATCH(FIXED(K$6,0,TRUE),ES_P1a_0!$A$10:$AQ$10,0),FALSE))</f>
        <v>96.5</v>
      </c>
      <c r="L20" s="232">
        <f>IF(ISNA(VLOOKUP($A20,ES_P1a_0!$A$10:$AQ$100,MATCH(FIXED(L$6,0,TRUE),ES_P1a_0!$A$10:$AQ$10,0),FALSE)),":",VLOOKUP($A20,ES_P1a_0!$A$10:$AQ$100,MATCH(FIXED(L$6,0,TRUE),ES_P1a_0!$A$10:$AQ$10,0),FALSE))</f>
        <v>98.9</v>
      </c>
      <c r="M20" s="232">
        <f>IF(ISNA(VLOOKUP($A20,ES_P1a_0!$A$10:$AQ$100,MATCH(FIXED(M$6,0,TRUE),ES_P1a_0!$A$10:$AQ$10,0),FALSE)),":",VLOOKUP($A20,ES_P1a_0!$A$10:$AQ$100,MATCH(FIXED(M$6,0,TRUE),ES_P1a_0!$A$10:$AQ$10,0),FALSE))</f>
        <v>100</v>
      </c>
      <c r="N20" s="232">
        <f>IF(ISNA(VLOOKUP($A20,ES_P1a_0!$A$10:$AQ$100,MATCH(FIXED(N$6,0,TRUE),ES_P1a_0!$A$10:$AQ$10,0),FALSE)),":",VLOOKUP($A20,ES_P1a_0!$A$10:$AQ$100,MATCH(FIXED(N$6,0,TRUE),ES_P1a_0!$A$10:$AQ$10,0),FALSE))</f>
        <v>101.4</v>
      </c>
      <c r="O20" s="232">
        <f>IF(ISNA(VLOOKUP($A20,ES_P1a_0!$A$10:$AQ$100,MATCH(FIXED(O$6,0,TRUE),ES_P1a_0!$A$10:$AQ$10,0),FALSE)),":",VLOOKUP($A20,ES_P1a_0!$A$10:$AQ$100,MATCH(FIXED(O$6,0,TRUE),ES_P1a_0!$A$10:$AQ$10,0),FALSE))</f>
        <v>102.3</v>
      </c>
      <c r="P20" s="232">
        <f>IF(ISNA(VLOOKUP($A20,ES_P1a_0!$A$10:$AQ$100,MATCH(FIXED(P$6,0,TRUE),ES_P1a_0!$A$10:$AQ$10,0),FALSE)),":",VLOOKUP($A20,ES_P1a_0!$A$10:$AQ$100,MATCH(FIXED(P$6,0,TRUE),ES_P1a_0!$A$10:$AQ$10,0),FALSE))</f>
        <v>101.7</v>
      </c>
      <c r="Q20" s="232">
        <f>IF(ISNA(VLOOKUP($A20,ES_P1a_0!$A$10:$AQ$100,MATCH(FIXED(Q$6,0,TRUE),ES_P1a_0!$A$10:$AQ$10,0),FALSE)),":",VLOOKUP($A20,ES_P1a_0!$A$10:$AQ$100,MATCH(FIXED(Q$6,0,TRUE),ES_P1a_0!$A$10:$AQ$10,0),FALSE))</f>
        <v>99.8</v>
      </c>
      <c r="R20" s="232">
        <f>IF(ISNA(VLOOKUP($A20,ES_P1a_0!$A$10:$AQ$100,MATCH(FIXED(R$6,0,TRUE),ES_P1a_0!$A$10:$AQ$10,0),FALSE)),":",VLOOKUP($A20,ES_P1a_0!$A$10:$AQ$100,MATCH(FIXED(R$6,0,TRUE),ES_P1a_0!$A$10:$AQ$10,0),FALSE))</f>
        <v>101.4</v>
      </c>
      <c r="S20" s="232">
        <f>IF(ISNA(VLOOKUP($A20,ES_P1a_0!$A$10:$AQ$100,MATCH(FIXED(S$6,0,TRUE),ES_P1a_0!$A$10:$AQ$10,0),FALSE)),":",VLOOKUP($A20,ES_P1a_0!$A$10:$AQ$100,MATCH(FIXED(S$6,0,TRUE),ES_P1a_0!$A$10:$AQ$10,0),FALSE))</f>
        <v>102.9</v>
      </c>
      <c r="T20" s="232">
        <f>IF(ISNA(VLOOKUP($A20,ES_P1a_0!$A$10:$AQ$100,MATCH(FIXED(T$6,0,TRUE),ES_P1a_0!$A$10:$AQ$10,0),FALSE)),":",VLOOKUP($A20,ES_P1a_0!$A$10:$AQ$100,MATCH(FIXED(T$6,0,TRUE),ES_P1a_0!$A$10:$AQ$10,0),FALSE))</f>
        <v>102.9</v>
      </c>
      <c r="U20" s="232">
        <f>IF(ISNA(VLOOKUP($A20,ES_P1a_0!$A$10:$AQ$100,MATCH(FIXED(U$6,0,TRUE),ES_P1a_0!$A$10:$AQ$10,0),FALSE)),":",VLOOKUP($A20,ES_P1a_0!$A$10:$AQ$100,MATCH(FIXED(U$6,0,TRUE),ES_P1a_0!$A$10:$AQ$10,0),FALSE))</f>
        <v>103.3</v>
      </c>
      <c r="V20" s="232" t="str">
        <f>IF(ISNA(VLOOKUP($A20,ES_P1a_0!$A$10:$AQ$100,MATCH(FIXED(V$6,0,TRUE),ES_P1a_0!$A$10:$AQ$10,0),FALSE)),":",VLOOKUP($A20,ES_P1a_0!$A$10:$AQ$100,MATCH(FIXED(V$6,0,TRUE),ES_P1a_0!$A$10:$AQ$10,0),FALSE))</f>
        <v>:</v>
      </c>
      <c r="W20" s="232" t="str">
        <f>IF(ISNA(VLOOKUP($A20,ES_P1a_0!$A$10:$AQ$100,MATCH(FIXED(W$6,0,TRUE),ES_P1a_0!$A$10:$AQ$10,0),FALSE)),":",VLOOKUP($A20,ES_P1a_0!$A$10:$AQ$100,MATCH(FIXED(W$6,0,TRUE),ES_P1a_0!$A$10:$AQ$10,0),FALSE))</f>
        <v>:</v>
      </c>
    </row>
    <row r="21" spans="1:23">
      <c r="A21" s="230" t="str">
        <f>lookup!Z16</f>
        <v>Croatia</v>
      </c>
      <c r="B21" s="232" t="str">
        <f>VLOOKUP(A21,lookup!$Z$2:$AA$77,2,FALSE)</f>
        <v>Κροατία</v>
      </c>
      <c r="C21" s="232" t="str">
        <f>IF(ISNA(VLOOKUP($A21,ES_P1a_0!$A$10:$AQ$100,MATCH(FIXED(C$6,0,TRUE),ES_P1a_0!$A$10:$AQ$10,0),FALSE)),":",VLOOKUP($A21,ES_P1a_0!$A$10:$AQ$100,MATCH(FIXED(C$6,0,TRUE),ES_P1a_0!$A$10:$AQ$10,0),FALSE))</f>
        <v>:</v>
      </c>
      <c r="D21" s="232">
        <f>IF(ISNA(VLOOKUP($A21,ES_P1a_0!$A$10:$AQ$100,MATCH(FIXED(D$6,0,TRUE),ES_P1a_0!$A$10:$AQ$10,0),FALSE)),":",VLOOKUP($A21,ES_P1a_0!$A$10:$AQ$100,MATCH(FIXED(D$6,0,TRUE),ES_P1a_0!$A$10:$AQ$10,0),FALSE))</f>
        <v>72.5</v>
      </c>
      <c r="E21" s="232">
        <f>IF(ISNA(VLOOKUP($A21,ES_P1a_0!$A$10:$AQ$100,MATCH(FIXED(E$6,0,TRUE),ES_P1a_0!$A$10:$AQ$10,0),FALSE)),":",VLOOKUP($A21,ES_P1a_0!$A$10:$AQ$100,MATCH(FIXED(E$6,0,TRUE),ES_P1a_0!$A$10:$AQ$10,0),FALSE))</f>
        <v>89.2</v>
      </c>
      <c r="F21" s="232">
        <f>IF(ISNA(VLOOKUP($A21,ES_P1a_0!$A$10:$AQ$100,MATCH(FIXED(F$6,0,TRUE),ES_P1a_0!$A$10:$AQ$10,0),FALSE)),":",VLOOKUP($A21,ES_P1a_0!$A$10:$AQ$100,MATCH(FIXED(F$6,0,TRUE),ES_P1a_0!$A$10:$AQ$10,0),FALSE))</f>
        <v>82.6</v>
      </c>
      <c r="G21" s="232">
        <f>IF(ISNA(VLOOKUP($A21,ES_P1a_0!$A$10:$AQ$100,MATCH(FIXED(G$6,0,TRUE),ES_P1a_0!$A$10:$AQ$10,0),FALSE)),":",VLOOKUP($A21,ES_P1a_0!$A$10:$AQ$100,MATCH(FIXED(G$6,0,TRUE),ES_P1a_0!$A$10:$AQ$10,0),FALSE))</f>
        <v>82.9</v>
      </c>
      <c r="H21" s="232">
        <f>IF(ISNA(VLOOKUP($A21,ES_P1a_0!$A$10:$AQ$100,MATCH(FIXED(H$6,0,TRUE),ES_P1a_0!$A$10:$AQ$10,0),FALSE)),":",VLOOKUP($A21,ES_P1a_0!$A$10:$AQ$100,MATCH(FIXED(H$6,0,TRUE),ES_P1a_0!$A$10:$AQ$10,0),FALSE))</f>
        <v>86.5</v>
      </c>
      <c r="I21" s="232">
        <f>IF(ISNA(VLOOKUP($A21,ES_P1a_0!$A$10:$AQ$100,MATCH(FIXED(I$6,0,TRUE),ES_P1a_0!$A$10:$AQ$10,0),FALSE)),":",VLOOKUP($A21,ES_P1a_0!$A$10:$AQ$100,MATCH(FIXED(I$6,0,TRUE),ES_P1a_0!$A$10:$AQ$10,0),FALSE))</f>
        <v>89.2</v>
      </c>
      <c r="J21" s="232">
        <f>IF(ISNA(VLOOKUP($A21,ES_P1a_0!$A$10:$AQ$100,MATCH(FIXED(J$6,0,TRUE),ES_P1a_0!$A$10:$AQ$10,0),FALSE)),":",VLOOKUP($A21,ES_P1a_0!$A$10:$AQ$100,MATCH(FIXED(J$6,0,TRUE),ES_P1a_0!$A$10:$AQ$10,0),FALSE))</f>
        <v>92.8</v>
      </c>
      <c r="K21" s="232">
        <f>IF(ISNA(VLOOKUP($A21,ES_P1a_0!$A$10:$AQ$100,MATCH(FIXED(K$6,0,TRUE),ES_P1a_0!$A$10:$AQ$10,0),FALSE)),":",VLOOKUP($A21,ES_P1a_0!$A$10:$AQ$100,MATCH(FIXED(K$6,0,TRUE),ES_P1a_0!$A$10:$AQ$10,0),FALSE))</f>
        <v>94.1</v>
      </c>
      <c r="L21" s="232">
        <f>IF(ISNA(VLOOKUP($A21,ES_P1a_0!$A$10:$AQ$100,MATCH(FIXED(L$6,0,TRUE),ES_P1a_0!$A$10:$AQ$10,0),FALSE)),":",VLOOKUP($A21,ES_P1a_0!$A$10:$AQ$100,MATCH(FIXED(L$6,0,TRUE),ES_P1a_0!$A$10:$AQ$10,0),FALSE))</f>
        <v>96.6</v>
      </c>
      <c r="M21" s="232">
        <f>IF(ISNA(VLOOKUP($A21,ES_P1a_0!$A$10:$AQ$100,MATCH(FIXED(M$6,0,TRUE),ES_P1a_0!$A$10:$AQ$10,0),FALSE)),":",VLOOKUP($A21,ES_P1a_0!$A$10:$AQ$100,MATCH(FIXED(M$6,0,TRUE),ES_P1a_0!$A$10:$AQ$10,0),FALSE))</f>
        <v>100</v>
      </c>
      <c r="N21" s="232">
        <f>IF(ISNA(VLOOKUP($A21,ES_P1a_0!$A$10:$AQ$100,MATCH(FIXED(N$6,0,TRUE),ES_P1a_0!$A$10:$AQ$10,0),FALSE)),":",VLOOKUP($A21,ES_P1a_0!$A$10:$AQ$100,MATCH(FIXED(N$6,0,TRUE),ES_P1a_0!$A$10:$AQ$10,0),FALSE))</f>
        <v>101</v>
      </c>
      <c r="O21" s="232">
        <f>IF(ISNA(VLOOKUP($A21,ES_P1a_0!$A$10:$AQ$100,MATCH(FIXED(O$6,0,TRUE),ES_P1a_0!$A$10:$AQ$10,0),FALSE)),":",VLOOKUP($A21,ES_P1a_0!$A$10:$AQ$100,MATCH(FIXED(O$6,0,TRUE),ES_P1a_0!$A$10:$AQ$10,0),FALSE))</f>
        <v>104.7</v>
      </c>
      <c r="P21" s="232">
        <f>IF(ISNA(VLOOKUP($A21,ES_P1a_0!$A$10:$AQ$100,MATCH(FIXED(P$6,0,TRUE),ES_P1a_0!$A$10:$AQ$10,0),FALSE)),":",VLOOKUP($A21,ES_P1a_0!$A$10:$AQ$100,MATCH(FIXED(P$6,0,TRUE),ES_P1a_0!$A$10:$AQ$10,0),FALSE))</f>
        <v>103.6</v>
      </c>
      <c r="Q21" s="232">
        <f>IF(ISNA(VLOOKUP($A21,ES_P1a_0!$A$10:$AQ$100,MATCH(FIXED(Q$6,0,TRUE),ES_P1a_0!$A$10:$AQ$10,0),FALSE)),":",VLOOKUP($A21,ES_P1a_0!$A$10:$AQ$100,MATCH(FIXED(Q$6,0,TRUE),ES_P1a_0!$A$10:$AQ$10,0),FALSE))</f>
        <v>98.2</v>
      </c>
      <c r="R21" s="232">
        <f>IF(ISNA(VLOOKUP($A21,ES_P1a_0!$A$10:$AQ$100,MATCH(FIXED(R$6,0,TRUE),ES_P1a_0!$A$10:$AQ$10,0),FALSE)),":",VLOOKUP($A21,ES_P1a_0!$A$10:$AQ$100,MATCH(FIXED(R$6,0,TRUE),ES_P1a_0!$A$10:$AQ$10,0),FALSE))</f>
        <v>101.2</v>
      </c>
      <c r="S21" s="232">
        <f>IF(ISNA(VLOOKUP($A21,ES_P1a_0!$A$10:$AQ$100,MATCH(FIXED(S$6,0,TRUE),ES_P1a_0!$A$10:$AQ$10,0),FALSE)),":",VLOOKUP($A21,ES_P1a_0!$A$10:$AQ$100,MATCH(FIXED(S$6,0,TRUE),ES_P1a_0!$A$10:$AQ$10,0),FALSE))</f>
        <v>103.4</v>
      </c>
      <c r="T21" s="232">
        <f>IF(ISNA(VLOOKUP($A21,ES_P1a_0!$A$10:$AQ$100,MATCH(FIXED(T$6,0,TRUE),ES_P1a_0!$A$10:$AQ$10,0),FALSE)),":",VLOOKUP($A21,ES_P1a_0!$A$10:$AQ$100,MATCH(FIXED(T$6,0,TRUE),ES_P1a_0!$A$10:$AQ$10,0),FALSE))</f>
        <v>105.2</v>
      </c>
      <c r="U21" s="232">
        <f>IF(ISNA(VLOOKUP($A21,ES_P1a_0!$A$10:$AQ$100,MATCH(FIXED(U$6,0,TRUE),ES_P1a_0!$A$10:$AQ$10,0),FALSE)),":",VLOOKUP($A21,ES_P1a_0!$A$10:$AQ$100,MATCH(FIXED(U$6,0,TRUE),ES_P1a_0!$A$10:$AQ$10,0),FALSE))</f>
        <v>105.3</v>
      </c>
      <c r="V21" s="232" t="str">
        <f>IF(ISNA(VLOOKUP($A21,ES_P1a_0!$A$10:$AQ$100,MATCH(FIXED(V$6,0,TRUE),ES_P1a_0!$A$10:$AQ$10,0),FALSE)),":",VLOOKUP($A21,ES_P1a_0!$A$10:$AQ$100,MATCH(FIXED(V$6,0,TRUE),ES_P1a_0!$A$10:$AQ$10,0),FALSE))</f>
        <v>:</v>
      </c>
      <c r="W21" s="232" t="str">
        <f>IF(ISNA(VLOOKUP($A21,ES_P1a_0!$A$10:$AQ$100,MATCH(FIXED(W$6,0,TRUE),ES_P1a_0!$A$10:$AQ$10,0),FALSE)),":",VLOOKUP($A21,ES_P1a_0!$A$10:$AQ$100,MATCH(FIXED(W$6,0,TRUE),ES_P1a_0!$A$10:$AQ$10,0),FALSE))</f>
        <v>:</v>
      </c>
    </row>
    <row r="22" spans="1:23">
      <c r="A22" s="230" t="str">
        <f>lookup!Z17</f>
        <v>Italy</v>
      </c>
      <c r="B22" s="232" t="str">
        <f>VLOOKUP(A22,lookup!$Z$2:$AA$77,2,FALSE)</f>
        <v>Ιταλία</v>
      </c>
      <c r="C22" s="232">
        <f>IF(ISNA(VLOOKUP($A22,ES_P1a_0!$A$10:$AQ$100,MATCH(FIXED(C$6,0,TRUE),ES_P1a_0!$A$10:$AQ$10,0),FALSE)),":",VLOOKUP($A22,ES_P1a_0!$A$10:$AQ$100,MATCH(FIXED(C$6,0,TRUE),ES_P1a_0!$A$10:$AQ$10,0),FALSE))</f>
        <v>96.8</v>
      </c>
      <c r="D22" s="232">
        <f>IF(ISNA(VLOOKUP($A22,ES_P1a_0!$A$10:$AQ$100,MATCH(FIXED(D$6,0,TRUE),ES_P1a_0!$A$10:$AQ$10,0),FALSE)),":",VLOOKUP($A22,ES_P1a_0!$A$10:$AQ$100,MATCH(FIXED(D$6,0,TRUE),ES_P1a_0!$A$10:$AQ$10,0),FALSE))</f>
        <v>97.3</v>
      </c>
      <c r="E22" s="232">
        <f>IF(ISNA(VLOOKUP($A22,ES_P1a_0!$A$10:$AQ$100,MATCH(FIXED(E$6,0,TRUE),ES_P1a_0!$A$10:$AQ$10,0),FALSE)),":",VLOOKUP($A22,ES_P1a_0!$A$10:$AQ$100,MATCH(FIXED(E$6,0,TRUE),ES_P1a_0!$A$10:$AQ$10,0),FALSE))</f>
        <v>98.8</v>
      </c>
      <c r="F22" s="232">
        <f>IF(ISNA(VLOOKUP($A22,ES_P1a_0!$A$10:$AQ$100,MATCH(FIXED(F$6,0,TRUE),ES_P1a_0!$A$10:$AQ$10,0),FALSE)),":",VLOOKUP($A22,ES_P1a_0!$A$10:$AQ$100,MATCH(FIXED(F$6,0,TRUE),ES_P1a_0!$A$10:$AQ$10,0),FALSE))</f>
        <v>99.3</v>
      </c>
      <c r="G22" s="232">
        <f>IF(ISNA(VLOOKUP($A22,ES_P1a_0!$A$10:$AQ$100,MATCH(FIXED(G$6,0,TRUE),ES_P1a_0!$A$10:$AQ$10,0),FALSE)),":",VLOOKUP($A22,ES_P1a_0!$A$10:$AQ$100,MATCH(FIXED(G$6,0,TRUE),ES_P1a_0!$A$10:$AQ$10,0),FALSE))</f>
        <v>99.6</v>
      </c>
      <c r="H22" s="232">
        <f>IF(ISNA(VLOOKUP($A22,ES_P1a_0!$A$10:$AQ$100,MATCH(FIXED(H$6,0,TRUE),ES_P1a_0!$A$10:$AQ$10,0),FALSE)),":",VLOOKUP($A22,ES_P1a_0!$A$10:$AQ$100,MATCH(FIXED(H$6,0,TRUE),ES_P1a_0!$A$10:$AQ$10,0),FALSE))</f>
        <v>101.3</v>
      </c>
      <c r="I22" s="232">
        <f>IF(ISNA(VLOOKUP($A22,ES_P1a_0!$A$10:$AQ$100,MATCH(FIXED(I$6,0,TRUE),ES_P1a_0!$A$10:$AQ$10,0),FALSE)),":",VLOOKUP($A22,ES_P1a_0!$A$10:$AQ$100,MATCH(FIXED(I$6,0,TRUE),ES_P1a_0!$A$10:$AQ$10,0),FALSE))</f>
        <v>101.2</v>
      </c>
      <c r="J22" s="232">
        <f>IF(ISNA(VLOOKUP($A22,ES_P1a_0!$A$10:$AQ$100,MATCH(FIXED(J$6,0,TRUE),ES_P1a_0!$A$10:$AQ$10,0),FALSE)),":",VLOOKUP($A22,ES_P1a_0!$A$10:$AQ$100,MATCH(FIXED(J$6,0,TRUE),ES_P1a_0!$A$10:$AQ$10,0),FALSE))</f>
        <v>99.9</v>
      </c>
      <c r="K22" s="232">
        <f>IF(ISNA(VLOOKUP($A22,ES_P1a_0!$A$10:$AQ$100,MATCH(FIXED(K$6,0,TRUE),ES_P1a_0!$A$10:$AQ$10,0),FALSE)),":",VLOOKUP($A22,ES_P1a_0!$A$10:$AQ$100,MATCH(FIXED(K$6,0,TRUE),ES_P1a_0!$A$10:$AQ$10,0),FALSE))</f>
        <v>98.4</v>
      </c>
      <c r="L22" s="232">
        <f>IF(ISNA(VLOOKUP($A22,ES_P1a_0!$A$10:$AQ$100,MATCH(FIXED(L$6,0,TRUE),ES_P1a_0!$A$10:$AQ$10,0),FALSE)),":",VLOOKUP($A22,ES_P1a_0!$A$10:$AQ$100,MATCH(FIXED(L$6,0,TRUE),ES_P1a_0!$A$10:$AQ$10,0),FALSE))</f>
        <v>99.7</v>
      </c>
      <c r="M22" s="232">
        <f>IF(ISNA(VLOOKUP($A22,ES_P1a_0!$A$10:$AQ$100,MATCH(FIXED(M$6,0,TRUE),ES_P1a_0!$A$10:$AQ$10,0),FALSE)),":",VLOOKUP($A22,ES_P1a_0!$A$10:$AQ$100,MATCH(FIXED(M$6,0,TRUE),ES_P1a_0!$A$10:$AQ$10,0),FALSE))</f>
        <v>100</v>
      </c>
      <c r="N22" s="232">
        <f>IF(ISNA(VLOOKUP($A22,ES_P1a_0!$A$10:$AQ$100,MATCH(FIXED(N$6,0,TRUE),ES_P1a_0!$A$10:$AQ$10,0),FALSE)),":",VLOOKUP($A22,ES_P1a_0!$A$10:$AQ$100,MATCH(FIXED(N$6,0,TRUE),ES_P1a_0!$A$10:$AQ$10,0),FALSE))</f>
        <v>100.2</v>
      </c>
      <c r="O22" s="232">
        <f>IF(ISNA(VLOOKUP($A22,ES_P1a_0!$A$10:$AQ$100,MATCH(FIXED(O$6,0,TRUE),ES_P1a_0!$A$10:$AQ$10,0),FALSE)),":",VLOOKUP($A22,ES_P1a_0!$A$10:$AQ$100,MATCH(FIXED(O$6,0,TRUE),ES_P1a_0!$A$10:$AQ$10,0),FALSE))</f>
        <v>100.7</v>
      </c>
      <c r="P22" s="232">
        <f>IF(ISNA(VLOOKUP($A22,ES_P1a_0!$A$10:$AQ$100,MATCH(FIXED(P$6,0,TRUE),ES_P1a_0!$A$10:$AQ$10,0),FALSE)),":",VLOOKUP($A22,ES_P1a_0!$A$10:$AQ$100,MATCH(FIXED(P$6,0,TRUE),ES_P1a_0!$A$10:$AQ$10,0),FALSE))</f>
        <v>99.2</v>
      </c>
      <c r="Q22" s="232">
        <f>IF(ISNA(VLOOKUP($A22,ES_P1a_0!$A$10:$AQ$100,MATCH(FIXED(Q$6,0,TRUE),ES_P1a_0!$A$10:$AQ$10,0),FALSE)),":",VLOOKUP($A22,ES_P1a_0!$A$10:$AQ$100,MATCH(FIXED(Q$6,0,TRUE),ES_P1a_0!$A$10:$AQ$10,0),FALSE))</f>
        <v>95.3</v>
      </c>
      <c r="R22" s="232">
        <f>IF(ISNA(VLOOKUP($A22,ES_P1a_0!$A$10:$AQ$100,MATCH(FIXED(R$6,0,TRUE),ES_P1a_0!$A$10:$AQ$10,0),FALSE)),":",VLOOKUP($A22,ES_P1a_0!$A$10:$AQ$100,MATCH(FIXED(R$6,0,TRUE),ES_P1a_0!$A$10:$AQ$10,0),FALSE))</f>
        <v>97.7</v>
      </c>
      <c r="S22" s="232">
        <f>IF(ISNA(VLOOKUP($A22,ES_P1a_0!$A$10:$AQ$100,MATCH(FIXED(S$6,0,TRUE),ES_P1a_0!$A$10:$AQ$10,0),FALSE)),":",VLOOKUP($A22,ES_P1a_0!$A$10:$AQ$100,MATCH(FIXED(S$6,0,TRUE),ES_P1a_0!$A$10:$AQ$10,0),FALSE))</f>
        <v>97.8</v>
      </c>
      <c r="T22" s="232">
        <f>IF(ISNA(VLOOKUP($A22,ES_P1a_0!$A$10:$AQ$100,MATCH(FIXED(T$6,0,TRUE),ES_P1a_0!$A$10:$AQ$10,0),FALSE)),":",VLOOKUP($A22,ES_P1a_0!$A$10:$AQ$100,MATCH(FIXED(T$6,0,TRUE),ES_P1a_0!$A$10:$AQ$10,0),FALSE))</f>
        <v>95.8</v>
      </c>
      <c r="U22" s="232">
        <f>IF(ISNA(VLOOKUP($A22,ES_P1a_0!$A$10:$AQ$100,MATCH(FIXED(U$6,0,TRUE),ES_P1a_0!$A$10:$AQ$10,0),FALSE)),":",VLOOKUP($A22,ES_P1a_0!$A$10:$AQ$100,MATCH(FIXED(U$6,0,TRUE),ES_P1a_0!$A$10:$AQ$10,0),FALSE))</f>
        <v>95.9</v>
      </c>
      <c r="V22" s="232" t="str">
        <f>IF(ISNA(VLOOKUP($A22,ES_P1a_0!$A$10:$AQ$100,MATCH(FIXED(V$6,0,TRUE),ES_P1a_0!$A$10:$AQ$10,0),FALSE)),":",VLOOKUP($A22,ES_P1a_0!$A$10:$AQ$100,MATCH(FIXED(V$6,0,TRUE),ES_P1a_0!$A$10:$AQ$10,0),FALSE))</f>
        <v>:</v>
      </c>
      <c r="W22" s="232" t="str">
        <f>IF(ISNA(VLOOKUP($A22,ES_P1a_0!$A$10:$AQ$100,MATCH(FIXED(W$6,0,TRUE),ES_P1a_0!$A$10:$AQ$10,0),FALSE)),":",VLOOKUP($A22,ES_P1a_0!$A$10:$AQ$100,MATCH(FIXED(W$6,0,TRUE),ES_P1a_0!$A$10:$AQ$10,0),FALSE))</f>
        <v>:</v>
      </c>
    </row>
    <row r="23" spans="1:23">
      <c r="A23" s="230" t="str">
        <f>lookup!Z18</f>
        <v>Cyprus</v>
      </c>
      <c r="B23" s="232" t="str">
        <f>VLOOKUP(A23,lookup!$Z$2:$AA$77,2,FALSE)</f>
        <v>Κύπρος</v>
      </c>
      <c r="C23" s="232">
        <f>IF(ISNA(VLOOKUP($A23,ES_P1a_0!$A$10:$AQ$100,MATCH(FIXED(C$6,0,TRUE),ES_P1a_0!$A$10:$AQ$10,0),FALSE)),":",VLOOKUP($A23,ES_P1a_0!$A$10:$AQ$100,MATCH(FIXED(C$6,0,TRUE),ES_P1a_0!$A$10:$AQ$10,0),FALSE))</f>
        <v>87.7</v>
      </c>
      <c r="D23" s="232">
        <f>IF(ISNA(VLOOKUP($A23,ES_P1a_0!$A$10:$AQ$100,MATCH(FIXED(D$6,0,TRUE),ES_P1a_0!$A$10:$AQ$10,0),FALSE)),":",VLOOKUP($A23,ES_P1a_0!$A$10:$AQ$100,MATCH(FIXED(D$6,0,TRUE),ES_P1a_0!$A$10:$AQ$10,0),FALSE))</f>
        <v>88.8</v>
      </c>
      <c r="E23" s="232">
        <f>IF(ISNA(VLOOKUP($A23,ES_P1a_0!$A$10:$AQ$100,MATCH(FIXED(E$6,0,TRUE),ES_P1a_0!$A$10:$AQ$10,0),FALSE)),":",VLOOKUP($A23,ES_P1a_0!$A$10:$AQ$100,MATCH(FIXED(E$6,0,TRUE),ES_P1a_0!$A$10:$AQ$10,0),FALSE))</f>
        <v>90.3</v>
      </c>
      <c r="F23" s="232">
        <f>IF(ISNA(VLOOKUP($A23,ES_P1a_0!$A$10:$AQ$100,MATCH(FIXED(F$6,0,TRUE),ES_P1a_0!$A$10:$AQ$10,0),FALSE)),":",VLOOKUP($A23,ES_P1a_0!$A$10:$AQ$100,MATCH(FIXED(F$6,0,TRUE),ES_P1a_0!$A$10:$AQ$10,0),FALSE))</f>
        <v>93.4</v>
      </c>
      <c r="G23" s="232">
        <f>IF(ISNA(VLOOKUP($A23,ES_P1a_0!$A$10:$AQ$100,MATCH(FIXED(G$6,0,TRUE),ES_P1a_0!$A$10:$AQ$10,0),FALSE)),":",VLOOKUP($A23,ES_P1a_0!$A$10:$AQ$100,MATCH(FIXED(G$6,0,TRUE),ES_P1a_0!$A$10:$AQ$10,0),FALSE))</f>
        <v>96.1</v>
      </c>
      <c r="H23" s="232">
        <f>IF(ISNA(VLOOKUP($A23,ES_P1a_0!$A$10:$AQ$100,MATCH(FIXED(H$6,0,TRUE),ES_P1a_0!$A$10:$AQ$10,0),FALSE)),":",VLOOKUP($A23,ES_P1a_0!$A$10:$AQ$100,MATCH(FIXED(H$6,0,TRUE),ES_P1a_0!$A$10:$AQ$10,0),FALSE))</f>
        <v>99.3</v>
      </c>
      <c r="I23" s="232">
        <f>IF(ISNA(VLOOKUP($A23,ES_P1a_0!$A$10:$AQ$100,MATCH(FIXED(I$6,0,TRUE),ES_P1a_0!$A$10:$AQ$10,0),FALSE)),":",VLOOKUP($A23,ES_P1a_0!$A$10:$AQ$100,MATCH(FIXED(I$6,0,TRUE),ES_P1a_0!$A$10:$AQ$10,0),FALSE))</f>
        <v>101.1</v>
      </c>
      <c r="J23" s="232">
        <f>IF(ISNA(VLOOKUP($A23,ES_P1a_0!$A$10:$AQ$100,MATCH(FIXED(J$6,0,TRUE),ES_P1a_0!$A$10:$AQ$10,0),FALSE)),":",VLOOKUP($A23,ES_P1a_0!$A$10:$AQ$100,MATCH(FIXED(J$6,0,TRUE),ES_P1a_0!$A$10:$AQ$10,0),FALSE))</f>
        <v>101.1</v>
      </c>
      <c r="K23" s="232">
        <f>IF(ISNA(VLOOKUP($A23,ES_P1a_0!$A$10:$AQ$100,MATCH(FIXED(K$6,0,TRUE),ES_P1a_0!$A$10:$AQ$10,0),FALSE)),":",VLOOKUP($A23,ES_P1a_0!$A$10:$AQ$100,MATCH(FIXED(K$6,0,TRUE),ES_P1a_0!$A$10:$AQ$10,0),FALSE))</f>
        <v>99.4</v>
      </c>
      <c r="L23" s="232">
        <f>IF(ISNA(VLOOKUP($A23,ES_P1a_0!$A$10:$AQ$100,MATCH(FIXED(L$6,0,TRUE),ES_P1a_0!$A$10:$AQ$10,0),FALSE)),":",VLOOKUP($A23,ES_P1a_0!$A$10:$AQ$100,MATCH(FIXED(L$6,0,TRUE),ES_P1a_0!$A$10:$AQ$10,0),FALSE))</f>
        <v>99.7</v>
      </c>
      <c r="M23" s="232">
        <f>IF(ISNA(VLOOKUP($A23,ES_P1a_0!$A$10:$AQ$100,MATCH(FIXED(M$6,0,TRUE),ES_P1a_0!$A$10:$AQ$10,0),FALSE)),":",VLOOKUP($A23,ES_P1a_0!$A$10:$AQ$100,MATCH(FIXED(M$6,0,TRUE),ES_P1a_0!$A$10:$AQ$10,0),FALSE))</f>
        <v>100</v>
      </c>
      <c r="N23" s="232">
        <f>IF(ISNA(VLOOKUP($A23,ES_P1a_0!$A$10:$AQ$100,MATCH(FIXED(N$6,0,TRUE),ES_P1a_0!$A$10:$AQ$10,0),FALSE)),":",VLOOKUP($A23,ES_P1a_0!$A$10:$AQ$100,MATCH(FIXED(N$6,0,TRUE),ES_P1a_0!$A$10:$AQ$10,0),FALSE))</f>
        <v>102.3</v>
      </c>
      <c r="O23" s="232">
        <f>IF(ISNA(VLOOKUP($A23,ES_P1a_0!$A$10:$AQ$100,MATCH(FIXED(O$6,0,TRUE),ES_P1a_0!$A$10:$AQ$10,0),FALSE)),":",VLOOKUP($A23,ES_P1a_0!$A$10:$AQ$100,MATCH(FIXED(O$6,0,TRUE),ES_P1a_0!$A$10:$AQ$10,0),FALSE))</f>
        <v>103.9</v>
      </c>
      <c r="P23" s="232">
        <f>IF(ISNA(VLOOKUP($A23,ES_P1a_0!$A$10:$AQ$100,MATCH(FIXED(P$6,0,TRUE),ES_P1a_0!$A$10:$AQ$10,0),FALSE)),":",VLOOKUP($A23,ES_P1a_0!$A$10:$AQ$100,MATCH(FIXED(P$6,0,TRUE),ES_P1a_0!$A$10:$AQ$10,0),FALSE))</f>
        <v>105.5</v>
      </c>
      <c r="Q23" s="232">
        <f>IF(ISNA(VLOOKUP($A23,ES_P1a_0!$A$10:$AQ$100,MATCH(FIXED(Q$6,0,TRUE),ES_P1a_0!$A$10:$AQ$10,0),FALSE)),":",VLOOKUP($A23,ES_P1a_0!$A$10:$AQ$100,MATCH(FIXED(Q$6,0,TRUE),ES_P1a_0!$A$10:$AQ$10,0),FALSE))</f>
        <v>104</v>
      </c>
      <c r="R23" s="232">
        <f>IF(ISNA(VLOOKUP($A23,ES_P1a_0!$A$10:$AQ$100,MATCH(FIXED(R$6,0,TRUE),ES_P1a_0!$A$10:$AQ$10,0),FALSE)),":",VLOOKUP($A23,ES_P1a_0!$A$10:$AQ$100,MATCH(FIXED(R$6,0,TRUE),ES_P1a_0!$A$10:$AQ$10,0),FALSE))</f>
        <v>105.5</v>
      </c>
      <c r="S23" s="232">
        <f>IF(ISNA(VLOOKUP($A23,ES_P1a_0!$A$10:$AQ$100,MATCH(FIXED(S$6,0,TRUE),ES_P1a_0!$A$10:$AQ$10,0),FALSE)),":",VLOOKUP($A23,ES_P1a_0!$A$10:$AQ$100,MATCH(FIXED(S$6,0,TRUE),ES_P1a_0!$A$10:$AQ$10,0),FALSE))</f>
        <v>105.5</v>
      </c>
      <c r="T23" s="232">
        <f>IF(ISNA(VLOOKUP($A23,ES_P1a_0!$A$10:$AQ$100,MATCH(FIXED(T$6,0,TRUE),ES_P1a_0!$A$10:$AQ$10,0),FALSE)),":",VLOOKUP($A23,ES_P1a_0!$A$10:$AQ$100,MATCH(FIXED(T$6,0,TRUE),ES_P1a_0!$A$10:$AQ$10,0),FALSE))</f>
        <v>107.5</v>
      </c>
      <c r="U23" s="232">
        <f>IF(ISNA(VLOOKUP($A23,ES_P1a_0!$A$10:$AQ$100,MATCH(FIXED(U$6,0,TRUE),ES_P1a_0!$A$10:$AQ$10,0),FALSE)),":",VLOOKUP($A23,ES_P1a_0!$A$10:$AQ$100,MATCH(FIXED(U$6,0,TRUE),ES_P1a_0!$A$10:$AQ$10,0),FALSE))</f>
        <v>107.3</v>
      </c>
      <c r="V23" s="232" t="str">
        <f>IF(ISNA(VLOOKUP($A23,ES_P1a_0!$A$10:$AQ$100,MATCH(FIXED(V$6,0,TRUE),ES_P1a_0!$A$10:$AQ$10,0),FALSE)),":",VLOOKUP($A23,ES_P1a_0!$A$10:$AQ$100,MATCH(FIXED(V$6,0,TRUE),ES_P1a_0!$A$10:$AQ$10,0),FALSE))</f>
        <v>:</v>
      </c>
      <c r="W23" s="232" t="str">
        <f>IF(ISNA(VLOOKUP($A23,ES_P1a_0!$A$10:$AQ$100,MATCH(FIXED(W$6,0,TRUE),ES_P1a_0!$A$10:$AQ$10,0),FALSE)),":",VLOOKUP($A23,ES_P1a_0!$A$10:$AQ$100,MATCH(FIXED(W$6,0,TRUE),ES_P1a_0!$A$10:$AQ$10,0),FALSE))</f>
        <v>:</v>
      </c>
    </row>
    <row r="24" spans="1:23">
      <c r="A24" s="230" t="str">
        <f>lookup!Z19</f>
        <v>Latvia</v>
      </c>
      <c r="B24" s="232" t="str">
        <f>VLOOKUP(A24,lookup!$Z$2:$AA$77,2,FALSE)</f>
        <v>Λετονία</v>
      </c>
      <c r="C24" s="232">
        <f>IF(ISNA(VLOOKUP($A24,ES_P1a_0!$A$10:$AQ$100,MATCH(FIXED(C$6,0,TRUE),ES_P1a_0!$A$10:$AQ$10,0),FALSE)),":",VLOOKUP($A24,ES_P1a_0!$A$10:$AQ$100,MATCH(FIXED(C$6,0,TRUE),ES_P1a_0!$A$10:$AQ$10,0),FALSE))</f>
        <v>54.6</v>
      </c>
      <c r="D24" s="232">
        <f>IF(ISNA(VLOOKUP($A24,ES_P1a_0!$A$10:$AQ$100,MATCH(FIXED(D$6,0,TRUE),ES_P1a_0!$A$10:$AQ$10,0),FALSE)),":",VLOOKUP($A24,ES_P1a_0!$A$10:$AQ$100,MATCH(FIXED(D$6,0,TRUE),ES_P1a_0!$A$10:$AQ$10,0),FALSE))</f>
        <v>57.8</v>
      </c>
      <c r="E24" s="232">
        <f>IF(ISNA(VLOOKUP($A24,ES_P1a_0!$A$10:$AQ$100,MATCH(FIXED(E$6,0,TRUE),ES_P1a_0!$A$10:$AQ$10,0),FALSE)),":",VLOOKUP($A24,ES_P1a_0!$A$10:$AQ$100,MATCH(FIXED(E$6,0,TRUE),ES_P1a_0!$A$10:$AQ$10,0),FALSE))</f>
        <v>60.7</v>
      </c>
      <c r="F24" s="232">
        <f>IF(ISNA(VLOOKUP($A24,ES_P1a_0!$A$10:$AQ$100,MATCH(FIXED(F$6,0,TRUE),ES_P1a_0!$A$10:$AQ$10,0),FALSE)),":",VLOOKUP($A24,ES_P1a_0!$A$10:$AQ$100,MATCH(FIXED(F$6,0,TRUE),ES_P1a_0!$A$10:$AQ$10,0),FALSE))</f>
        <v>64.3</v>
      </c>
      <c r="G24" s="232">
        <f>IF(ISNA(VLOOKUP($A24,ES_P1a_0!$A$10:$AQ$100,MATCH(FIXED(G$6,0,TRUE),ES_P1a_0!$A$10:$AQ$10,0),FALSE)),":",VLOOKUP($A24,ES_P1a_0!$A$10:$AQ$100,MATCH(FIXED(G$6,0,TRUE),ES_P1a_0!$A$10:$AQ$10,0),FALSE))</f>
        <v>67.400000000000006</v>
      </c>
      <c r="H24" s="232">
        <f>IF(ISNA(VLOOKUP($A24,ES_P1a_0!$A$10:$AQ$100,MATCH(FIXED(H$6,0,TRUE),ES_P1a_0!$A$10:$AQ$10,0),FALSE)),":",VLOOKUP($A24,ES_P1a_0!$A$10:$AQ$100,MATCH(FIXED(H$6,0,TRUE),ES_P1a_0!$A$10:$AQ$10,0),FALSE))</f>
        <v>73.599999999999994</v>
      </c>
      <c r="I24" s="232">
        <f>IF(ISNA(VLOOKUP($A24,ES_P1a_0!$A$10:$AQ$100,MATCH(FIXED(I$6,0,TRUE),ES_P1a_0!$A$10:$AQ$10,0),FALSE)),":",VLOOKUP($A24,ES_P1a_0!$A$10:$AQ$100,MATCH(FIXED(I$6,0,TRUE),ES_P1a_0!$A$10:$AQ$10,0),FALSE))</f>
        <v>78.099999999999994</v>
      </c>
      <c r="J24" s="232">
        <f>IF(ISNA(VLOOKUP($A24,ES_P1a_0!$A$10:$AQ$100,MATCH(FIXED(J$6,0,TRUE),ES_P1a_0!$A$10:$AQ$10,0),FALSE)),":",VLOOKUP($A24,ES_P1a_0!$A$10:$AQ$100,MATCH(FIXED(J$6,0,TRUE),ES_P1a_0!$A$10:$AQ$10,0),FALSE))</f>
        <v>81.2</v>
      </c>
      <c r="K24" s="232">
        <f>IF(ISNA(VLOOKUP($A24,ES_P1a_0!$A$10:$AQ$100,MATCH(FIXED(K$6,0,TRUE),ES_P1a_0!$A$10:$AQ$10,0),FALSE)),":",VLOOKUP($A24,ES_P1a_0!$A$10:$AQ$100,MATCH(FIXED(K$6,0,TRUE),ES_P1a_0!$A$10:$AQ$10,0),FALSE))</f>
        <v>85.8</v>
      </c>
      <c r="L24" s="232">
        <f>IF(ISNA(VLOOKUP($A24,ES_P1a_0!$A$10:$AQ$100,MATCH(FIXED(L$6,0,TRUE),ES_P1a_0!$A$10:$AQ$10,0),FALSE)),":",VLOOKUP($A24,ES_P1a_0!$A$10:$AQ$100,MATCH(FIXED(L$6,0,TRUE),ES_P1a_0!$A$10:$AQ$10,0),FALSE))</f>
        <v>92.3</v>
      </c>
      <c r="M24" s="232">
        <f>IF(ISNA(VLOOKUP($A24,ES_P1a_0!$A$10:$AQ$100,MATCH(FIXED(M$6,0,TRUE),ES_P1a_0!$A$10:$AQ$10,0),FALSE)),":",VLOOKUP($A24,ES_P1a_0!$A$10:$AQ$100,MATCH(FIXED(M$6,0,TRUE),ES_P1a_0!$A$10:$AQ$10,0),FALSE))</f>
        <v>100</v>
      </c>
      <c r="N24" s="232">
        <f>IF(ISNA(VLOOKUP($A24,ES_P1a_0!$A$10:$AQ$100,MATCH(FIXED(N$6,0,TRUE),ES_P1a_0!$A$10:$AQ$10,0),FALSE)),":",VLOOKUP($A24,ES_P1a_0!$A$10:$AQ$100,MATCH(FIXED(N$6,0,TRUE),ES_P1a_0!$A$10:$AQ$10,0),FALSE))</f>
        <v>105.8</v>
      </c>
      <c r="O24" s="232">
        <f>IF(ISNA(VLOOKUP($A24,ES_P1a_0!$A$10:$AQ$100,MATCH(FIXED(O$6,0,TRUE),ES_P1a_0!$A$10:$AQ$10,0),FALSE)),":",VLOOKUP($A24,ES_P1a_0!$A$10:$AQ$100,MATCH(FIXED(O$6,0,TRUE),ES_P1a_0!$A$10:$AQ$10,0),FALSE))</f>
        <v>117.9</v>
      </c>
      <c r="P24" s="232">
        <f>IF(ISNA(VLOOKUP($A24,ES_P1a_0!$A$10:$AQ$100,MATCH(FIXED(P$6,0,TRUE),ES_P1a_0!$A$10:$AQ$10,0),FALSE)),":",VLOOKUP($A24,ES_P1a_0!$A$10:$AQ$100,MATCH(FIXED(P$6,0,TRUE),ES_P1a_0!$A$10:$AQ$10,0),FALSE))</f>
        <v>115.6</v>
      </c>
      <c r="Q24" s="232">
        <f>IF(ISNA(VLOOKUP($A24,ES_P1a_0!$A$10:$AQ$100,MATCH(FIXED(Q$6,0,TRUE),ES_P1a_0!$A$10:$AQ$10,0),FALSE)),":",VLOOKUP($A24,ES_P1a_0!$A$10:$AQ$100,MATCH(FIXED(Q$6,0,TRUE),ES_P1a_0!$A$10:$AQ$10,0),FALSE))</f>
        <v>111.1</v>
      </c>
      <c r="R24" s="232">
        <f>IF(ISNA(VLOOKUP($A24,ES_P1a_0!$A$10:$AQ$100,MATCH(FIXED(R$6,0,TRUE),ES_P1a_0!$A$10:$AQ$10,0),FALSE)),":",VLOOKUP($A24,ES_P1a_0!$A$10:$AQ$100,MATCH(FIXED(R$6,0,TRUE),ES_P1a_0!$A$10:$AQ$10,0),FALSE))</f>
        <v>117.5</v>
      </c>
      <c r="S24" s="232">
        <f>IF(ISNA(VLOOKUP($A24,ES_P1a_0!$A$10:$AQ$100,MATCH(FIXED(S$6,0,TRUE),ES_P1a_0!$A$10:$AQ$10,0),FALSE)),":",VLOOKUP($A24,ES_P1a_0!$A$10:$AQ$100,MATCH(FIXED(S$6,0,TRUE),ES_P1a_0!$A$10:$AQ$10,0),FALSE))</f>
        <v>121.9</v>
      </c>
      <c r="T24" s="232">
        <f>IF(ISNA(VLOOKUP($A24,ES_P1a_0!$A$10:$AQ$100,MATCH(FIXED(T$6,0,TRUE),ES_P1a_0!$A$10:$AQ$10,0),FALSE)),":",VLOOKUP($A24,ES_P1a_0!$A$10:$AQ$100,MATCH(FIXED(T$6,0,TRUE),ES_P1a_0!$A$10:$AQ$10,0),FALSE))</f>
        <v>126.4</v>
      </c>
      <c r="U24" s="232">
        <f>IF(ISNA(VLOOKUP($A24,ES_P1a_0!$A$10:$AQ$100,MATCH(FIXED(U$6,0,TRUE),ES_P1a_0!$A$10:$AQ$10,0),FALSE)),":",VLOOKUP($A24,ES_P1a_0!$A$10:$AQ$100,MATCH(FIXED(U$6,0,TRUE),ES_P1a_0!$A$10:$AQ$10,0),FALSE))</f>
        <v>128.6</v>
      </c>
      <c r="V24" s="232" t="str">
        <f>IF(ISNA(VLOOKUP($A24,ES_P1a_0!$A$10:$AQ$100,MATCH(FIXED(V$6,0,TRUE),ES_P1a_0!$A$10:$AQ$10,0),FALSE)),":",VLOOKUP($A24,ES_P1a_0!$A$10:$AQ$100,MATCH(FIXED(V$6,0,TRUE),ES_P1a_0!$A$10:$AQ$10,0),FALSE))</f>
        <v>:</v>
      </c>
      <c r="W24" s="232" t="str">
        <f>IF(ISNA(VLOOKUP($A24,ES_P1a_0!$A$10:$AQ$100,MATCH(FIXED(W$6,0,TRUE),ES_P1a_0!$A$10:$AQ$10,0),FALSE)),":",VLOOKUP($A24,ES_P1a_0!$A$10:$AQ$100,MATCH(FIXED(W$6,0,TRUE),ES_P1a_0!$A$10:$AQ$10,0),FALSE))</f>
        <v>:</v>
      </c>
    </row>
    <row r="25" spans="1:23">
      <c r="A25" s="230" t="str">
        <f>lookup!Z20</f>
        <v>Lithuania</v>
      </c>
      <c r="B25" s="232" t="str">
        <f>VLOOKUP(A25,lookup!$Z$2:$AA$77,2,FALSE)</f>
        <v>Λιθουανία</v>
      </c>
      <c r="C25" s="232">
        <f>IF(ISNA(VLOOKUP($A25,ES_P1a_0!$A$10:$AQ$100,MATCH(FIXED(C$6,0,TRUE),ES_P1a_0!$A$10:$AQ$10,0),FALSE)),":",VLOOKUP($A25,ES_P1a_0!$A$10:$AQ$100,MATCH(FIXED(C$6,0,TRUE),ES_P1a_0!$A$10:$AQ$10,0),FALSE))</f>
        <v>54</v>
      </c>
      <c r="D25" s="232">
        <f>IF(ISNA(VLOOKUP($A25,ES_P1a_0!$A$10:$AQ$100,MATCH(FIXED(D$6,0,TRUE),ES_P1a_0!$A$10:$AQ$10,0),FALSE)),":",VLOOKUP($A25,ES_P1a_0!$A$10:$AQ$100,MATCH(FIXED(D$6,0,TRUE),ES_P1a_0!$A$10:$AQ$10,0),FALSE))</f>
        <v>56.3</v>
      </c>
      <c r="E25" s="232">
        <f>IF(ISNA(VLOOKUP($A25,ES_P1a_0!$A$10:$AQ$100,MATCH(FIXED(E$6,0,TRUE),ES_P1a_0!$A$10:$AQ$10,0),FALSE)),":",VLOOKUP($A25,ES_P1a_0!$A$10:$AQ$100,MATCH(FIXED(E$6,0,TRUE),ES_P1a_0!$A$10:$AQ$10,0),FALSE))</f>
        <v>60.5</v>
      </c>
      <c r="F25" s="232">
        <f>IF(ISNA(VLOOKUP($A25,ES_P1a_0!$A$10:$AQ$100,MATCH(FIXED(F$6,0,TRUE),ES_P1a_0!$A$10:$AQ$10,0),FALSE)),":",VLOOKUP($A25,ES_P1a_0!$A$10:$AQ$100,MATCH(FIXED(F$6,0,TRUE),ES_P1a_0!$A$10:$AQ$10,0),FALSE))</f>
        <v>65.7</v>
      </c>
      <c r="G25" s="232">
        <f>IF(ISNA(VLOOKUP($A25,ES_P1a_0!$A$10:$AQ$100,MATCH(FIXED(G$6,0,TRUE),ES_P1a_0!$A$10:$AQ$10,0),FALSE)),":",VLOOKUP($A25,ES_P1a_0!$A$10:$AQ$100,MATCH(FIXED(G$6,0,TRUE),ES_P1a_0!$A$10:$AQ$10,0),FALSE))</f>
        <v>66.5</v>
      </c>
      <c r="H25" s="232">
        <f>IF(ISNA(VLOOKUP($A25,ES_P1a_0!$A$10:$AQ$100,MATCH(FIXED(H$6,0,TRUE),ES_P1a_0!$A$10:$AQ$10,0),FALSE)),":",VLOOKUP($A25,ES_P1a_0!$A$10:$AQ$100,MATCH(FIXED(H$6,0,TRUE),ES_P1a_0!$A$10:$AQ$10,0),FALSE))</f>
        <v>71.8</v>
      </c>
      <c r="I25" s="232">
        <f>IF(ISNA(VLOOKUP($A25,ES_P1a_0!$A$10:$AQ$100,MATCH(FIXED(I$6,0,TRUE),ES_P1a_0!$A$10:$AQ$10,0),FALSE)),":",VLOOKUP($A25,ES_P1a_0!$A$10:$AQ$100,MATCH(FIXED(I$6,0,TRUE),ES_P1a_0!$A$10:$AQ$10,0),FALSE))</f>
        <v>79.599999999999994</v>
      </c>
      <c r="J25" s="232">
        <f>IF(ISNA(VLOOKUP($A25,ES_P1a_0!$A$10:$AQ$100,MATCH(FIXED(J$6,0,TRUE),ES_P1a_0!$A$10:$AQ$10,0),FALSE)),":",VLOOKUP($A25,ES_P1a_0!$A$10:$AQ$100,MATCH(FIXED(J$6,0,TRUE),ES_P1a_0!$A$10:$AQ$10,0),FALSE))</f>
        <v>82.1</v>
      </c>
      <c r="K25" s="232">
        <f>IF(ISNA(VLOOKUP($A25,ES_P1a_0!$A$10:$AQ$100,MATCH(FIXED(K$6,0,TRUE),ES_P1a_0!$A$10:$AQ$10,0),FALSE)),":",VLOOKUP($A25,ES_P1a_0!$A$10:$AQ$100,MATCH(FIXED(K$6,0,TRUE),ES_P1a_0!$A$10:$AQ$10,0),FALSE))</f>
        <v>88.5</v>
      </c>
      <c r="L25" s="232">
        <f>IF(ISNA(VLOOKUP($A25,ES_P1a_0!$A$10:$AQ$100,MATCH(FIXED(L$6,0,TRUE),ES_P1a_0!$A$10:$AQ$10,0),FALSE)),":",VLOOKUP($A25,ES_P1a_0!$A$10:$AQ$100,MATCH(FIXED(L$6,0,TRUE),ES_P1a_0!$A$10:$AQ$10,0),FALSE))</f>
        <v>95.1</v>
      </c>
      <c r="M25" s="232">
        <f>IF(ISNA(VLOOKUP($A25,ES_P1a_0!$A$10:$AQ$100,MATCH(FIXED(M$6,0,TRUE),ES_P1a_0!$A$10:$AQ$10,0),FALSE)),":",VLOOKUP($A25,ES_P1a_0!$A$10:$AQ$100,MATCH(FIXED(M$6,0,TRUE),ES_P1a_0!$A$10:$AQ$10,0),FALSE))</f>
        <v>100</v>
      </c>
      <c r="N25" s="232">
        <f>IF(ISNA(VLOOKUP($A25,ES_P1a_0!$A$10:$AQ$100,MATCH(FIXED(N$6,0,TRUE),ES_P1a_0!$A$10:$AQ$10,0),FALSE)),":",VLOOKUP($A25,ES_P1a_0!$A$10:$AQ$100,MATCH(FIXED(N$6,0,TRUE),ES_P1a_0!$A$10:$AQ$10,0),FALSE))</f>
        <v>105.9</v>
      </c>
      <c r="O25" s="232">
        <f>IF(ISNA(VLOOKUP($A25,ES_P1a_0!$A$10:$AQ$100,MATCH(FIXED(O$6,0,TRUE),ES_P1a_0!$A$10:$AQ$10,0),FALSE)),":",VLOOKUP($A25,ES_P1a_0!$A$10:$AQ$100,MATCH(FIXED(O$6,0,TRUE),ES_P1a_0!$A$10:$AQ$10,0),FALSE))</f>
        <v>113.1</v>
      </c>
      <c r="P25" s="232">
        <f>IF(ISNA(VLOOKUP($A25,ES_P1a_0!$A$10:$AQ$100,MATCH(FIXED(P$6,0,TRUE),ES_P1a_0!$A$10:$AQ$10,0),FALSE)),":",VLOOKUP($A25,ES_P1a_0!$A$10:$AQ$100,MATCH(FIXED(P$6,0,TRUE),ES_P1a_0!$A$10:$AQ$10,0),FALSE))</f>
        <v>117.2</v>
      </c>
      <c r="Q25" s="232">
        <f>IF(ISNA(VLOOKUP($A25,ES_P1a_0!$A$10:$AQ$100,MATCH(FIXED(Q$6,0,TRUE),ES_P1a_0!$A$10:$AQ$10,0),FALSE)),":",VLOOKUP($A25,ES_P1a_0!$A$10:$AQ$100,MATCH(FIXED(Q$6,0,TRUE),ES_P1a_0!$A$10:$AQ$10,0),FALSE))</f>
        <v>107.1</v>
      </c>
      <c r="R25" s="232">
        <f>IF(ISNA(VLOOKUP($A25,ES_P1a_0!$A$10:$AQ$100,MATCH(FIXED(R$6,0,TRUE),ES_P1a_0!$A$10:$AQ$10,0),FALSE)),":",VLOOKUP($A25,ES_P1a_0!$A$10:$AQ$100,MATCH(FIXED(R$6,0,TRUE),ES_P1a_0!$A$10:$AQ$10,0),FALSE))</f>
        <v>123.5</v>
      </c>
      <c r="S25" s="232">
        <f>IF(ISNA(VLOOKUP($A25,ES_P1a_0!$A$10:$AQ$100,MATCH(FIXED(S$6,0,TRUE),ES_P1a_0!$A$10:$AQ$10,0),FALSE)),":",VLOOKUP($A25,ES_P1a_0!$A$10:$AQ$100,MATCH(FIXED(S$6,0,TRUE),ES_P1a_0!$A$10:$AQ$10,0),FALSE))</f>
        <v>130.30000000000001</v>
      </c>
      <c r="T25" s="232">
        <f>IF(ISNA(VLOOKUP($A25,ES_P1a_0!$A$10:$AQ$100,MATCH(FIXED(T$6,0,TRUE),ES_P1a_0!$A$10:$AQ$10,0),FALSE)),":",VLOOKUP($A25,ES_P1a_0!$A$10:$AQ$100,MATCH(FIXED(T$6,0,TRUE),ES_P1a_0!$A$10:$AQ$10,0),FALSE))</f>
        <v>132.69999999999999</v>
      </c>
      <c r="U25" s="232">
        <f>IF(ISNA(VLOOKUP($A25,ES_P1a_0!$A$10:$AQ$100,MATCH(FIXED(U$6,0,TRUE),ES_P1a_0!$A$10:$AQ$10,0),FALSE)),":",VLOOKUP($A25,ES_P1a_0!$A$10:$AQ$100,MATCH(FIXED(U$6,0,TRUE),ES_P1a_0!$A$10:$AQ$10,0),FALSE))</f>
        <v>135.4</v>
      </c>
      <c r="V25" s="232" t="str">
        <f>IF(ISNA(VLOOKUP($A25,ES_P1a_0!$A$10:$AQ$100,MATCH(FIXED(V$6,0,TRUE),ES_P1a_0!$A$10:$AQ$10,0),FALSE)),":",VLOOKUP($A25,ES_P1a_0!$A$10:$AQ$100,MATCH(FIXED(V$6,0,TRUE),ES_P1a_0!$A$10:$AQ$10,0),FALSE))</f>
        <v>:</v>
      </c>
      <c r="W25" s="232" t="str">
        <f>IF(ISNA(VLOOKUP($A25,ES_P1a_0!$A$10:$AQ$100,MATCH(FIXED(W$6,0,TRUE),ES_P1a_0!$A$10:$AQ$10,0),FALSE)),":",VLOOKUP($A25,ES_P1a_0!$A$10:$AQ$100,MATCH(FIXED(W$6,0,TRUE),ES_P1a_0!$A$10:$AQ$10,0),FALSE))</f>
        <v>:</v>
      </c>
    </row>
    <row r="26" spans="1:23">
      <c r="A26" s="230" t="str">
        <f>lookup!Z21</f>
        <v>Luxembourg</v>
      </c>
      <c r="B26" s="232" t="str">
        <f>VLOOKUP(A26,lookup!$Z$2:$AA$77,2,FALSE)</f>
        <v>Λουξεμβούργο</v>
      </c>
      <c r="C26" s="232">
        <f>IF(ISNA(VLOOKUP($A26,ES_P1a_0!$A$10:$AQ$100,MATCH(FIXED(C$6,0,TRUE),ES_P1a_0!$A$10:$AQ$10,0),FALSE)),":",VLOOKUP($A26,ES_P1a_0!$A$10:$AQ$100,MATCH(FIXED(C$6,0,TRUE),ES_P1a_0!$A$10:$AQ$10,0),FALSE))</f>
        <v>89</v>
      </c>
      <c r="D26" s="232">
        <f>IF(ISNA(VLOOKUP($A26,ES_P1a_0!$A$10:$AQ$100,MATCH(FIXED(D$6,0,TRUE),ES_P1a_0!$A$10:$AQ$10,0),FALSE)),":",VLOOKUP($A26,ES_P1a_0!$A$10:$AQ$100,MATCH(FIXED(D$6,0,TRUE),ES_P1a_0!$A$10:$AQ$10,0),FALSE))</f>
        <v>88.1</v>
      </c>
      <c r="E26" s="232">
        <f>IF(ISNA(VLOOKUP($A26,ES_P1a_0!$A$10:$AQ$100,MATCH(FIXED(E$6,0,TRUE),ES_P1a_0!$A$10:$AQ$10,0),FALSE)),":",VLOOKUP($A26,ES_P1a_0!$A$10:$AQ$100,MATCH(FIXED(E$6,0,TRUE),ES_P1a_0!$A$10:$AQ$10,0),FALSE))</f>
        <v>90.6</v>
      </c>
      <c r="F26" s="232">
        <f>IF(ISNA(VLOOKUP($A26,ES_P1a_0!$A$10:$AQ$100,MATCH(FIXED(F$6,0,TRUE),ES_P1a_0!$A$10:$AQ$10,0),FALSE)),":",VLOOKUP($A26,ES_P1a_0!$A$10:$AQ$100,MATCH(FIXED(F$6,0,TRUE),ES_P1a_0!$A$10:$AQ$10,0),FALSE))</f>
        <v>92.3</v>
      </c>
      <c r="G26" s="232">
        <f>IF(ISNA(VLOOKUP($A26,ES_P1a_0!$A$10:$AQ$100,MATCH(FIXED(G$6,0,TRUE),ES_P1a_0!$A$10:$AQ$10,0),FALSE)),":",VLOOKUP($A26,ES_P1a_0!$A$10:$AQ$100,MATCH(FIXED(G$6,0,TRUE),ES_P1a_0!$A$10:$AQ$10,0),FALSE))</f>
        <v>95.3</v>
      </c>
      <c r="H26" s="232">
        <f>IF(ISNA(VLOOKUP($A26,ES_P1a_0!$A$10:$AQ$100,MATCH(FIXED(H$6,0,TRUE),ES_P1a_0!$A$10:$AQ$10,0),FALSE)),":",VLOOKUP($A26,ES_P1a_0!$A$10:$AQ$100,MATCH(FIXED(H$6,0,TRUE),ES_P1a_0!$A$10:$AQ$10,0),FALSE))</f>
        <v>97.9</v>
      </c>
      <c r="I26" s="232">
        <f>IF(ISNA(VLOOKUP($A26,ES_P1a_0!$A$10:$AQ$100,MATCH(FIXED(I$6,0,TRUE),ES_P1a_0!$A$10:$AQ$10,0),FALSE)),":",VLOOKUP($A26,ES_P1a_0!$A$10:$AQ$100,MATCH(FIXED(I$6,0,TRUE),ES_P1a_0!$A$10:$AQ$10,0),FALSE))</f>
        <v>95.1</v>
      </c>
      <c r="J26" s="232">
        <f>IF(ISNA(VLOOKUP($A26,ES_P1a_0!$A$10:$AQ$100,MATCH(FIXED(J$6,0,TRUE),ES_P1a_0!$A$10:$AQ$10,0),FALSE)),":",VLOOKUP($A26,ES_P1a_0!$A$10:$AQ$100,MATCH(FIXED(J$6,0,TRUE),ES_P1a_0!$A$10:$AQ$10,0),FALSE))</f>
        <v>95.9</v>
      </c>
      <c r="K26" s="232">
        <f>IF(ISNA(VLOOKUP($A26,ES_P1a_0!$A$10:$AQ$100,MATCH(FIXED(K$6,0,TRUE),ES_P1a_0!$A$10:$AQ$10,0),FALSE)),":",VLOOKUP($A26,ES_P1a_0!$A$10:$AQ$100,MATCH(FIXED(K$6,0,TRUE),ES_P1a_0!$A$10:$AQ$10,0),FALSE))</f>
        <v>95.8</v>
      </c>
      <c r="L26" s="232">
        <f>IF(ISNA(VLOOKUP($A26,ES_P1a_0!$A$10:$AQ$100,MATCH(FIXED(L$6,0,TRUE),ES_P1a_0!$A$10:$AQ$10,0),FALSE)),":",VLOOKUP($A26,ES_P1a_0!$A$10:$AQ$100,MATCH(FIXED(L$6,0,TRUE),ES_P1a_0!$A$10:$AQ$10,0),FALSE))</f>
        <v>97.8</v>
      </c>
      <c r="M26" s="232">
        <f>IF(ISNA(VLOOKUP($A26,ES_P1a_0!$A$10:$AQ$100,MATCH(FIXED(M$6,0,TRUE),ES_P1a_0!$A$10:$AQ$10,0),FALSE)),":",VLOOKUP($A26,ES_P1a_0!$A$10:$AQ$100,MATCH(FIXED(M$6,0,TRUE),ES_P1a_0!$A$10:$AQ$10,0),FALSE))</f>
        <v>100</v>
      </c>
      <c r="N26" s="232">
        <f>IF(ISNA(VLOOKUP($A26,ES_P1a_0!$A$10:$AQ$100,MATCH(FIXED(N$6,0,TRUE),ES_P1a_0!$A$10:$AQ$10,0),FALSE)),":",VLOOKUP($A26,ES_P1a_0!$A$10:$AQ$100,MATCH(FIXED(N$6,0,TRUE),ES_P1a_0!$A$10:$AQ$10,0),FALSE))</f>
        <v>101.3</v>
      </c>
      <c r="O26" s="232">
        <f>IF(ISNA(VLOOKUP($A26,ES_P1a_0!$A$10:$AQ$100,MATCH(FIXED(O$6,0,TRUE),ES_P1a_0!$A$10:$AQ$10,0),FALSE)),":",VLOOKUP($A26,ES_P1a_0!$A$10:$AQ$100,MATCH(FIXED(O$6,0,TRUE),ES_P1a_0!$A$10:$AQ$10,0),FALSE))</f>
        <v>103.4</v>
      </c>
      <c r="P26" s="232">
        <f>IF(ISNA(VLOOKUP($A26,ES_P1a_0!$A$10:$AQ$100,MATCH(FIXED(P$6,0,TRUE),ES_P1a_0!$A$10:$AQ$10,0),FALSE)),":",VLOOKUP($A26,ES_P1a_0!$A$10:$AQ$100,MATCH(FIXED(P$6,0,TRUE),ES_P1a_0!$A$10:$AQ$10,0),FALSE))</f>
        <v>97.7</v>
      </c>
      <c r="Q26" s="232">
        <f>IF(ISNA(VLOOKUP($A26,ES_P1a_0!$A$10:$AQ$100,MATCH(FIXED(Q$6,0,TRUE),ES_P1a_0!$A$10:$AQ$10,0),FALSE)),":",VLOOKUP($A26,ES_P1a_0!$A$10:$AQ$100,MATCH(FIXED(Q$6,0,TRUE),ES_P1a_0!$A$10:$AQ$10,0),FALSE))</f>
        <v>91.5</v>
      </c>
      <c r="R26" s="232">
        <f>IF(ISNA(VLOOKUP($A26,ES_P1a_0!$A$10:$AQ$100,MATCH(FIXED(R$6,0,TRUE),ES_P1a_0!$A$10:$AQ$10,0),FALSE)),":",VLOOKUP($A26,ES_P1a_0!$A$10:$AQ$100,MATCH(FIXED(R$6,0,TRUE),ES_P1a_0!$A$10:$AQ$10,0),FALSE))</f>
        <v>92.6</v>
      </c>
      <c r="S26" s="232">
        <f>IF(ISNA(VLOOKUP($A26,ES_P1a_0!$A$10:$AQ$100,MATCH(FIXED(S$6,0,TRUE),ES_P1a_0!$A$10:$AQ$10,0),FALSE)),":",VLOOKUP($A26,ES_P1a_0!$A$10:$AQ$100,MATCH(FIXED(S$6,0,TRUE),ES_P1a_0!$A$10:$AQ$10,0),FALSE))</f>
        <v>91.7</v>
      </c>
      <c r="T26" s="232">
        <f>IF(ISNA(VLOOKUP($A26,ES_P1a_0!$A$10:$AQ$100,MATCH(FIXED(T$6,0,TRUE),ES_P1a_0!$A$10:$AQ$10,0),FALSE)),":",VLOOKUP($A26,ES_P1a_0!$A$10:$AQ$100,MATCH(FIXED(T$6,0,TRUE),ES_P1a_0!$A$10:$AQ$10,0),FALSE))</f>
        <v>89.3</v>
      </c>
      <c r="U26" s="232">
        <f>IF(ISNA(VLOOKUP($A26,ES_P1a_0!$A$10:$AQ$100,MATCH(FIXED(U$6,0,TRUE),ES_P1a_0!$A$10:$AQ$10,0),FALSE)),":",VLOOKUP($A26,ES_P1a_0!$A$10:$AQ$100,MATCH(FIXED(U$6,0,TRUE),ES_P1a_0!$A$10:$AQ$10,0),FALSE))</f>
        <v>89.7</v>
      </c>
      <c r="V26" s="232" t="str">
        <f>IF(ISNA(VLOOKUP($A26,ES_P1a_0!$A$10:$AQ$100,MATCH(FIXED(V$6,0,TRUE),ES_P1a_0!$A$10:$AQ$10,0),FALSE)),":",VLOOKUP($A26,ES_P1a_0!$A$10:$AQ$100,MATCH(FIXED(V$6,0,TRUE),ES_P1a_0!$A$10:$AQ$10,0),FALSE))</f>
        <v>:</v>
      </c>
      <c r="W26" s="232" t="str">
        <f>IF(ISNA(VLOOKUP($A26,ES_P1a_0!$A$10:$AQ$100,MATCH(FIXED(W$6,0,TRUE),ES_P1a_0!$A$10:$AQ$10,0),FALSE)),":",VLOOKUP($A26,ES_P1a_0!$A$10:$AQ$100,MATCH(FIXED(W$6,0,TRUE),ES_P1a_0!$A$10:$AQ$10,0),FALSE))</f>
        <v>:</v>
      </c>
    </row>
    <row r="27" spans="1:23">
      <c r="A27" s="230" t="str">
        <f>lookup!Z22</f>
        <v>Hungary</v>
      </c>
      <c r="B27" s="232" t="str">
        <f>VLOOKUP(A27,lookup!$Z$2:$AA$77,2,FALSE)</f>
        <v>Ουγγαρία</v>
      </c>
      <c r="C27" s="232">
        <f>IF(ISNA(VLOOKUP($A27,ES_P1a_0!$A$10:$AQ$100,MATCH(FIXED(C$6,0,TRUE),ES_P1a_0!$A$10:$AQ$10,0),FALSE)),":",VLOOKUP($A27,ES_P1a_0!$A$10:$AQ$100,MATCH(FIXED(C$6,0,TRUE),ES_P1a_0!$A$10:$AQ$10,0),FALSE))</f>
        <v>73.400000000000006</v>
      </c>
      <c r="D27" s="232">
        <f>IF(ISNA(VLOOKUP($A27,ES_P1a_0!$A$10:$AQ$100,MATCH(FIXED(D$6,0,TRUE),ES_P1a_0!$A$10:$AQ$10,0),FALSE)),":",VLOOKUP($A27,ES_P1a_0!$A$10:$AQ$100,MATCH(FIXED(D$6,0,TRUE),ES_P1a_0!$A$10:$AQ$10,0),FALSE))</f>
        <v>73.5</v>
      </c>
      <c r="E27" s="232">
        <f>IF(ISNA(VLOOKUP($A27,ES_P1a_0!$A$10:$AQ$100,MATCH(FIXED(E$6,0,TRUE),ES_P1a_0!$A$10:$AQ$10,0),FALSE)),":",VLOOKUP($A27,ES_P1a_0!$A$10:$AQ$100,MATCH(FIXED(E$6,0,TRUE),ES_P1a_0!$A$10:$AQ$10,0),FALSE))</f>
        <v>75.7</v>
      </c>
      <c r="F27" s="232">
        <f>IF(ISNA(VLOOKUP($A27,ES_P1a_0!$A$10:$AQ$100,MATCH(FIXED(F$6,0,TRUE),ES_P1a_0!$A$10:$AQ$10,0),FALSE)),":",VLOOKUP($A27,ES_P1a_0!$A$10:$AQ$100,MATCH(FIXED(F$6,0,TRUE),ES_P1a_0!$A$10:$AQ$10,0),FALSE))</f>
        <v>77.5</v>
      </c>
      <c r="G27" s="232">
        <f>IF(ISNA(VLOOKUP($A27,ES_P1a_0!$A$10:$AQ$100,MATCH(FIXED(G$6,0,TRUE),ES_P1a_0!$A$10:$AQ$10,0),FALSE)),":",VLOOKUP($A27,ES_P1a_0!$A$10:$AQ$100,MATCH(FIXED(G$6,0,TRUE),ES_P1a_0!$A$10:$AQ$10,0),FALSE))</f>
        <v>77.8</v>
      </c>
      <c r="H27" s="232">
        <f>IF(ISNA(VLOOKUP($A27,ES_P1a_0!$A$10:$AQ$100,MATCH(FIXED(H$6,0,TRUE),ES_P1a_0!$A$10:$AQ$10,0),FALSE)),":",VLOOKUP($A27,ES_P1a_0!$A$10:$AQ$100,MATCH(FIXED(H$6,0,TRUE),ES_P1a_0!$A$10:$AQ$10,0),FALSE))</f>
        <v>80.3</v>
      </c>
      <c r="I27" s="232">
        <f>IF(ISNA(VLOOKUP($A27,ES_P1a_0!$A$10:$AQ$100,MATCH(FIXED(I$6,0,TRUE),ES_P1a_0!$A$10:$AQ$10,0),FALSE)),":",VLOOKUP($A27,ES_P1a_0!$A$10:$AQ$100,MATCH(FIXED(I$6,0,TRUE),ES_P1a_0!$A$10:$AQ$10,0),FALSE))</f>
        <v>83.4</v>
      </c>
      <c r="J27" s="232">
        <f>IF(ISNA(VLOOKUP($A27,ES_P1a_0!$A$10:$AQ$100,MATCH(FIXED(J$6,0,TRUE),ES_P1a_0!$A$10:$AQ$10,0),FALSE)),":",VLOOKUP($A27,ES_P1a_0!$A$10:$AQ$100,MATCH(FIXED(J$6,0,TRUE),ES_P1a_0!$A$10:$AQ$10,0),FALSE))</f>
        <v>87.3</v>
      </c>
      <c r="K27" s="232">
        <f>IF(ISNA(VLOOKUP($A27,ES_P1a_0!$A$10:$AQ$100,MATCH(FIXED(K$6,0,TRUE),ES_P1a_0!$A$10:$AQ$10,0),FALSE)),":",VLOOKUP($A27,ES_P1a_0!$A$10:$AQ$100,MATCH(FIXED(K$6,0,TRUE),ES_P1a_0!$A$10:$AQ$10,0),FALSE))</f>
        <v>90.6</v>
      </c>
      <c r="L27" s="232">
        <f>IF(ISNA(VLOOKUP($A27,ES_P1a_0!$A$10:$AQ$100,MATCH(FIXED(L$6,0,TRUE),ES_P1a_0!$A$10:$AQ$10,0),FALSE)),":",VLOOKUP($A27,ES_P1a_0!$A$10:$AQ$100,MATCH(FIXED(L$6,0,TRUE),ES_P1a_0!$A$10:$AQ$10,0),FALSE))</f>
        <v>95.9</v>
      </c>
      <c r="M27" s="232">
        <f>IF(ISNA(VLOOKUP($A27,ES_P1a_0!$A$10:$AQ$100,MATCH(FIXED(M$6,0,TRUE),ES_P1a_0!$A$10:$AQ$10,0),FALSE)),":",VLOOKUP($A27,ES_P1a_0!$A$10:$AQ$100,MATCH(FIXED(M$6,0,TRUE),ES_P1a_0!$A$10:$AQ$10,0),FALSE))</f>
        <v>100</v>
      </c>
      <c r="N27" s="232">
        <f>IF(ISNA(VLOOKUP($A27,ES_P1a_0!$A$10:$AQ$100,MATCH(FIXED(N$6,0,TRUE),ES_P1a_0!$A$10:$AQ$10,0),FALSE)),":",VLOOKUP($A27,ES_P1a_0!$A$10:$AQ$100,MATCH(FIXED(N$6,0,TRUE),ES_P1a_0!$A$10:$AQ$10,0),FALSE))</f>
        <v>103.4</v>
      </c>
      <c r="O27" s="232">
        <f>IF(ISNA(VLOOKUP($A27,ES_P1a_0!$A$10:$AQ$100,MATCH(FIXED(O$6,0,TRUE),ES_P1a_0!$A$10:$AQ$10,0),FALSE)),":",VLOOKUP($A27,ES_P1a_0!$A$10:$AQ$100,MATCH(FIXED(O$6,0,TRUE),ES_P1a_0!$A$10:$AQ$10,0),FALSE))</f>
        <v>102.8</v>
      </c>
      <c r="P27" s="232">
        <f>IF(ISNA(VLOOKUP($A27,ES_P1a_0!$A$10:$AQ$100,MATCH(FIXED(P$6,0,TRUE),ES_P1a_0!$A$10:$AQ$10,0),FALSE)),":",VLOOKUP($A27,ES_P1a_0!$A$10:$AQ$100,MATCH(FIXED(P$6,0,TRUE),ES_P1a_0!$A$10:$AQ$10,0),FALSE))</f>
        <v>105.6</v>
      </c>
      <c r="Q27" s="232">
        <f>IF(ISNA(VLOOKUP($A27,ES_P1a_0!$A$10:$AQ$100,MATCH(FIXED(Q$6,0,TRUE),ES_P1a_0!$A$10:$AQ$10,0),FALSE)),":",VLOOKUP($A27,ES_P1a_0!$A$10:$AQ$100,MATCH(FIXED(Q$6,0,TRUE),ES_P1a_0!$A$10:$AQ$10,0),FALSE))</f>
        <v>101</v>
      </c>
      <c r="R27" s="232">
        <f>IF(ISNA(VLOOKUP($A27,ES_P1a_0!$A$10:$AQ$100,MATCH(FIXED(R$6,0,TRUE),ES_P1a_0!$A$10:$AQ$10,0),FALSE)),":",VLOOKUP($A27,ES_P1a_0!$A$10:$AQ$100,MATCH(FIXED(R$6,0,TRUE),ES_P1a_0!$A$10:$AQ$10,0),FALSE))</f>
        <v>101.2</v>
      </c>
      <c r="S27" s="232">
        <f>IF(ISNA(VLOOKUP($A27,ES_P1a_0!$A$10:$AQ$100,MATCH(FIXED(S$6,0,TRUE),ES_P1a_0!$A$10:$AQ$10,0),FALSE)),":",VLOOKUP($A27,ES_P1a_0!$A$10:$AQ$100,MATCH(FIXED(S$6,0,TRUE),ES_P1a_0!$A$10:$AQ$10,0),FALSE))</f>
        <v>102.5</v>
      </c>
      <c r="T27" s="232">
        <f>IF(ISNA(VLOOKUP($A27,ES_P1a_0!$A$10:$AQ$100,MATCH(FIXED(T$6,0,TRUE),ES_P1a_0!$A$10:$AQ$10,0),FALSE)),":",VLOOKUP($A27,ES_P1a_0!$A$10:$AQ$100,MATCH(FIXED(T$6,0,TRUE),ES_P1a_0!$A$10:$AQ$10,0),FALSE))</f>
        <v>100.8</v>
      </c>
      <c r="U27" s="232">
        <f>IF(ISNA(VLOOKUP($A27,ES_P1a_0!$A$10:$AQ$100,MATCH(FIXED(U$6,0,TRUE),ES_P1a_0!$A$10:$AQ$10,0),FALSE)),":",VLOOKUP($A27,ES_P1a_0!$A$10:$AQ$100,MATCH(FIXED(U$6,0,TRUE),ES_P1a_0!$A$10:$AQ$10,0),FALSE))</f>
        <v>101.5</v>
      </c>
      <c r="V27" s="232" t="str">
        <f>IF(ISNA(VLOOKUP($A27,ES_P1a_0!$A$10:$AQ$100,MATCH(FIXED(V$6,0,TRUE),ES_P1a_0!$A$10:$AQ$10,0),FALSE)),":",VLOOKUP($A27,ES_P1a_0!$A$10:$AQ$100,MATCH(FIXED(V$6,0,TRUE),ES_P1a_0!$A$10:$AQ$10,0),FALSE))</f>
        <v>:</v>
      </c>
      <c r="W27" s="232" t="str">
        <f>IF(ISNA(VLOOKUP($A27,ES_P1a_0!$A$10:$AQ$100,MATCH(FIXED(W$6,0,TRUE),ES_P1a_0!$A$10:$AQ$10,0),FALSE)),":",VLOOKUP($A27,ES_P1a_0!$A$10:$AQ$100,MATCH(FIXED(W$6,0,TRUE),ES_P1a_0!$A$10:$AQ$10,0),FALSE))</f>
        <v>:</v>
      </c>
    </row>
    <row r="28" spans="1:23">
      <c r="A28" s="230" t="str">
        <f>lookup!Z23</f>
        <v>Malta</v>
      </c>
      <c r="B28" s="232" t="str">
        <f>VLOOKUP(A28,lookup!$Z$2:$AA$77,2,FALSE)</f>
        <v>Μάλτα</v>
      </c>
      <c r="C28" s="232" t="str">
        <f>IF(ISNA(VLOOKUP($A28,ES_P1a_0!$A$10:$AQ$100,MATCH(FIXED(C$6,0,TRUE),ES_P1a_0!$A$10:$AQ$10,0),FALSE)),":",VLOOKUP($A28,ES_P1a_0!$A$10:$AQ$100,MATCH(FIXED(C$6,0,TRUE),ES_P1a_0!$A$10:$AQ$10,0),FALSE))</f>
        <v>:</v>
      </c>
      <c r="D28" s="232" t="str">
        <f>IF(ISNA(VLOOKUP($A28,ES_P1a_0!$A$10:$AQ$100,MATCH(FIXED(D$6,0,TRUE),ES_P1a_0!$A$10:$AQ$10,0),FALSE)),":",VLOOKUP($A28,ES_P1a_0!$A$10:$AQ$100,MATCH(FIXED(D$6,0,TRUE),ES_P1a_0!$A$10:$AQ$10,0),FALSE))</f>
        <v>:</v>
      </c>
      <c r="E28" s="232" t="str">
        <f>IF(ISNA(VLOOKUP($A28,ES_P1a_0!$A$10:$AQ$100,MATCH(FIXED(E$6,0,TRUE),ES_P1a_0!$A$10:$AQ$10,0),FALSE)),":",VLOOKUP($A28,ES_P1a_0!$A$10:$AQ$100,MATCH(FIXED(E$6,0,TRUE),ES_P1a_0!$A$10:$AQ$10,0),FALSE))</f>
        <v>:</v>
      </c>
      <c r="F28" s="232" t="str">
        <f>IF(ISNA(VLOOKUP($A28,ES_P1a_0!$A$10:$AQ$100,MATCH(FIXED(F$6,0,TRUE),ES_P1a_0!$A$10:$AQ$10,0),FALSE)),":",VLOOKUP($A28,ES_P1a_0!$A$10:$AQ$100,MATCH(FIXED(F$6,0,TRUE),ES_P1a_0!$A$10:$AQ$10,0),FALSE))</f>
        <v>:</v>
      </c>
      <c r="G28" s="232" t="str">
        <f>IF(ISNA(VLOOKUP($A28,ES_P1a_0!$A$10:$AQ$100,MATCH(FIXED(G$6,0,TRUE),ES_P1a_0!$A$10:$AQ$10,0),FALSE)),":",VLOOKUP($A28,ES_P1a_0!$A$10:$AQ$100,MATCH(FIXED(G$6,0,TRUE),ES_P1a_0!$A$10:$AQ$10,0),FALSE))</f>
        <v>:</v>
      </c>
      <c r="H28" s="232">
        <f>IF(ISNA(VLOOKUP($A28,ES_P1a_0!$A$10:$AQ$100,MATCH(FIXED(H$6,0,TRUE),ES_P1a_0!$A$10:$AQ$10,0),FALSE)),":",VLOOKUP($A28,ES_P1a_0!$A$10:$AQ$100,MATCH(FIXED(H$6,0,TRUE),ES_P1a_0!$A$10:$AQ$10,0),FALSE))</f>
        <v>97.3</v>
      </c>
      <c r="I28" s="232">
        <f>IF(ISNA(VLOOKUP($A28,ES_P1a_0!$A$10:$AQ$100,MATCH(FIXED(I$6,0,TRUE),ES_P1a_0!$A$10:$AQ$10,0),FALSE)),":",VLOOKUP($A28,ES_P1a_0!$A$10:$AQ$100,MATCH(FIXED(I$6,0,TRUE),ES_P1a_0!$A$10:$AQ$10,0),FALSE))</f>
        <v>95.6</v>
      </c>
      <c r="J28" s="232">
        <f>IF(ISNA(VLOOKUP($A28,ES_P1a_0!$A$10:$AQ$100,MATCH(FIXED(J$6,0,TRUE),ES_P1a_0!$A$10:$AQ$10,0),FALSE)),":",VLOOKUP($A28,ES_P1a_0!$A$10:$AQ$100,MATCH(FIXED(J$6,0,TRUE),ES_P1a_0!$A$10:$AQ$10,0),FALSE))</f>
        <v>97.6</v>
      </c>
      <c r="K28" s="232">
        <f>IF(ISNA(VLOOKUP($A28,ES_P1a_0!$A$10:$AQ$100,MATCH(FIXED(K$6,0,TRUE),ES_P1a_0!$A$10:$AQ$10,0),FALSE)),":",VLOOKUP($A28,ES_P1a_0!$A$10:$AQ$100,MATCH(FIXED(K$6,0,TRUE),ES_P1a_0!$A$10:$AQ$10,0),FALSE))</f>
        <v>98.7</v>
      </c>
      <c r="L28" s="232">
        <f>IF(ISNA(VLOOKUP($A28,ES_P1a_0!$A$10:$AQ$100,MATCH(FIXED(L$6,0,TRUE),ES_P1a_0!$A$10:$AQ$10,0),FALSE)),":",VLOOKUP($A28,ES_P1a_0!$A$10:$AQ$100,MATCH(FIXED(L$6,0,TRUE),ES_P1a_0!$A$10:$AQ$10,0),FALSE))</f>
        <v>98.1</v>
      </c>
      <c r="M28" s="232">
        <f>IF(ISNA(VLOOKUP($A28,ES_P1a_0!$A$10:$AQ$100,MATCH(FIXED(M$6,0,TRUE),ES_P1a_0!$A$10:$AQ$10,0),FALSE)),":",VLOOKUP($A28,ES_P1a_0!$A$10:$AQ$100,MATCH(FIXED(M$6,0,TRUE),ES_P1a_0!$A$10:$AQ$10,0),FALSE))</f>
        <v>100</v>
      </c>
      <c r="N28" s="232">
        <f>IF(ISNA(VLOOKUP($A28,ES_P1a_0!$A$10:$AQ$100,MATCH(FIXED(N$6,0,TRUE),ES_P1a_0!$A$10:$AQ$10,0),FALSE)),":",VLOOKUP($A28,ES_P1a_0!$A$10:$AQ$100,MATCH(FIXED(N$6,0,TRUE),ES_P1a_0!$A$10:$AQ$10,0),FALSE))</f>
        <v>101.4</v>
      </c>
      <c r="O28" s="232">
        <f>IF(ISNA(VLOOKUP($A28,ES_P1a_0!$A$10:$AQ$100,MATCH(FIXED(O$6,0,TRUE),ES_P1a_0!$A$10:$AQ$10,0),FALSE)),":",VLOOKUP($A28,ES_P1a_0!$A$10:$AQ$100,MATCH(FIXED(O$6,0,TRUE),ES_P1a_0!$A$10:$AQ$10,0),FALSE))</f>
        <v>103.1</v>
      </c>
      <c r="P28" s="232">
        <f>IF(ISNA(VLOOKUP($A28,ES_P1a_0!$A$10:$AQ$100,MATCH(FIXED(P$6,0,TRUE),ES_P1a_0!$A$10:$AQ$10,0),FALSE)),":",VLOOKUP($A28,ES_P1a_0!$A$10:$AQ$100,MATCH(FIXED(P$6,0,TRUE),ES_P1a_0!$A$10:$AQ$10,0),FALSE))</f>
        <v>104.5</v>
      </c>
      <c r="Q28" s="232">
        <f>IF(ISNA(VLOOKUP($A28,ES_P1a_0!$A$10:$AQ$100,MATCH(FIXED(Q$6,0,TRUE),ES_P1a_0!$A$10:$AQ$10,0),FALSE)),":",VLOOKUP($A28,ES_P1a_0!$A$10:$AQ$100,MATCH(FIXED(Q$6,0,TRUE),ES_P1a_0!$A$10:$AQ$10,0),FALSE))</f>
        <v>101.8</v>
      </c>
      <c r="R28" s="232">
        <f>IF(ISNA(VLOOKUP($A28,ES_P1a_0!$A$10:$AQ$100,MATCH(FIXED(R$6,0,TRUE),ES_P1a_0!$A$10:$AQ$10,0),FALSE)),":",VLOOKUP($A28,ES_P1a_0!$A$10:$AQ$100,MATCH(FIXED(R$6,0,TRUE),ES_P1a_0!$A$10:$AQ$10,0),FALSE))</f>
        <v>104.1</v>
      </c>
      <c r="S28" s="232">
        <f>IF(ISNA(VLOOKUP($A28,ES_P1a_0!$A$10:$AQ$100,MATCH(FIXED(S$6,0,TRUE),ES_P1a_0!$A$10:$AQ$10,0),FALSE)),":",VLOOKUP($A28,ES_P1a_0!$A$10:$AQ$100,MATCH(FIXED(S$6,0,TRUE),ES_P1a_0!$A$10:$AQ$10,0),FALSE))</f>
        <v>102.7</v>
      </c>
      <c r="T28" s="232">
        <f>IF(ISNA(VLOOKUP($A28,ES_P1a_0!$A$10:$AQ$100,MATCH(FIXED(T$6,0,TRUE),ES_P1a_0!$A$10:$AQ$10,0),FALSE)),":",VLOOKUP($A28,ES_P1a_0!$A$10:$AQ$100,MATCH(FIXED(T$6,0,TRUE),ES_P1a_0!$A$10:$AQ$10,0),FALSE))</f>
        <v>101.5</v>
      </c>
      <c r="U28" s="232">
        <f>IF(ISNA(VLOOKUP($A28,ES_P1a_0!$A$10:$AQ$100,MATCH(FIXED(U$6,0,TRUE),ES_P1a_0!$A$10:$AQ$10,0),FALSE)),":",VLOOKUP($A28,ES_P1a_0!$A$10:$AQ$100,MATCH(FIXED(U$6,0,TRUE),ES_P1a_0!$A$10:$AQ$10,0),FALSE))</f>
        <v>100.7</v>
      </c>
      <c r="V28" s="232" t="str">
        <f>IF(ISNA(VLOOKUP($A28,ES_P1a_0!$A$10:$AQ$100,MATCH(FIXED(V$6,0,TRUE),ES_P1a_0!$A$10:$AQ$10,0),FALSE)),":",VLOOKUP($A28,ES_P1a_0!$A$10:$AQ$100,MATCH(FIXED(V$6,0,TRUE),ES_P1a_0!$A$10:$AQ$10,0),FALSE))</f>
        <v>:</v>
      </c>
      <c r="W28" s="232" t="str">
        <f>IF(ISNA(VLOOKUP($A28,ES_P1a_0!$A$10:$AQ$100,MATCH(FIXED(W$6,0,TRUE),ES_P1a_0!$A$10:$AQ$10,0),FALSE)),":",VLOOKUP($A28,ES_P1a_0!$A$10:$AQ$100,MATCH(FIXED(W$6,0,TRUE),ES_P1a_0!$A$10:$AQ$10,0),FALSE))</f>
        <v>:</v>
      </c>
    </row>
    <row r="29" spans="1:23">
      <c r="A29" s="230" t="str">
        <f>lookup!Z24</f>
        <v>Netherlands</v>
      </c>
      <c r="B29" s="232" t="str">
        <f>VLOOKUP(A29,lookup!$Z$2:$AA$77,2,FALSE)</f>
        <v>Ολλανδία</v>
      </c>
      <c r="C29" s="232">
        <f>IF(ISNA(VLOOKUP($A29,ES_P1a_0!$A$10:$AQ$100,MATCH(FIXED(C$6,0,TRUE),ES_P1a_0!$A$10:$AQ$10,0),FALSE)),":",VLOOKUP($A29,ES_P1a_0!$A$10:$AQ$100,MATCH(FIXED(C$6,0,TRUE),ES_P1a_0!$A$10:$AQ$10,0),FALSE))</f>
        <v>88.6</v>
      </c>
      <c r="D29" s="232">
        <f>IF(ISNA(VLOOKUP($A29,ES_P1a_0!$A$10:$AQ$100,MATCH(FIXED(D$6,0,TRUE),ES_P1a_0!$A$10:$AQ$10,0),FALSE)),":",VLOOKUP($A29,ES_P1a_0!$A$10:$AQ$100,MATCH(FIXED(D$6,0,TRUE),ES_P1a_0!$A$10:$AQ$10,0),FALSE))</f>
        <v>89.6</v>
      </c>
      <c r="E29" s="232">
        <f>IF(ISNA(VLOOKUP($A29,ES_P1a_0!$A$10:$AQ$100,MATCH(FIXED(E$6,0,TRUE),ES_P1a_0!$A$10:$AQ$10,0),FALSE)),":",VLOOKUP($A29,ES_P1a_0!$A$10:$AQ$100,MATCH(FIXED(E$6,0,TRUE),ES_P1a_0!$A$10:$AQ$10,0),FALSE))</f>
        <v>90.6</v>
      </c>
      <c r="F29" s="232">
        <f>IF(ISNA(VLOOKUP($A29,ES_P1a_0!$A$10:$AQ$100,MATCH(FIXED(F$6,0,TRUE),ES_P1a_0!$A$10:$AQ$10,0),FALSE)),":",VLOOKUP($A29,ES_P1a_0!$A$10:$AQ$100,MATCH(FIXED(F$6,0,TRUE),ES_P1a_0!$A$10:$AQ$10,0),FALSE))</f>
        <v>91.8</v>
      </c>
      <c r="G29" s="232">
        <f>IF(ISNA(VLOOKUP($A29,ES_P1a_0!$A$10:$AQ$100,MATCH(FIXED(G$6,0,TRUE),ES_P1a_0!$A$10:$AQ$10,0),FALSE)),":",VLOOKUP($A29,ES_P1a_0!$A$10:$AQ$100,MATCH(FIXED(G$6,0,TRUE),ES_P1a_0!$A$10:$AQ$10,0),FALSE))</f>
        <v>93.7</v>
      </c>
      <c r="H29" s="232">
        <f>IF(ISNA(VLOOKUP($A29,ES_P1a_0!$A$10:$AQ$100,MATCH(FIXED(H$6,0,TRUE),ES_P1a_0!$A$10:$AQ$10,0),FALSE)),":",VLOOKUP($A29,ES_P1a_0!$A$10:$AQ$100,MATCH(FIXED(H$6,0,TRUE),ES_P1a_0!$A$10:$AQ$10,0),FALSE))</f>
        <v>95.2</v>
      </c>
      <c r="I29" s="232">
        <f>IF(ISNA(VLOOKUP($A29,ES_P1a_0!$A$10:$AQ$100,MATCH(FIXED(I$6,0,TRUE),ES_P1a_0!$A$10:$AQ$10,0),FALSE)),":",VLOOKUP($A29,ES_P1a_0!$A$10:$AQ$100,MATCH(FIXED(I$6,0,TRUE),ES_P1a_0!$A$10:$AQ$10,0),FALSE))</f>
        <v>95.1</v>
      </c>
      <c r="J29" s="232">
        <f>IF(ISNA(VLOOKUP($A29,ES_P1a_0!$A$10:$AQ$100,MATCH(FIXED(J$6,0,TRUE),ES_P1a_0!$A$10:$AQ$10,0),FALSE)),":",VLOOKUP($A29,ES_P1a_0!$A$10:$AQ$100,MATCH(FIXED(J$6,0,TRUE),ES_P1a_0!$A$10:$AQ$10,0),FALSE))</f>
        <v>94.7</v>
      </c>
      <c r="K29" s="232">
        <f>IF(ISNA(VLOOKUP($A29,ES_P1a_0!$A$10:$AQ$100,MATCH(FIXED(K$6,0,TRUE),ES_P1a_0!$A$10:$AQ$10,0),FALSE)),":",VLOOKUP($A29,ES_P1a_0!$A$10:$AQ$100,MATCH(FIXED(K$6,0,TRUE),ES_P1a_0!$A$10:$AQ$10,0),FALSE))</f>
        <v>95.5</v>
      </c>
      <c r="L29" s="232">
        <f>IF(ISNA(VLOOKUP($A29,ES_P1a_0!$A$10:$AQ$100,MATCH(FIXED(L$6,0,TRUE),ES_P1a_0!$A$10:$AQ$10,0),FALSE)),":",VLOOKUP($A29,ES_P1a_0!$A$10:$AQ$100,MATCH(FIXED(L$6,0,TRUE),ES_P1a_0!$A$10:$AQ$10,0),FALSE))</f>
        <v>98.5</v>
      </c>
      <c r="M29" s="232">
        <f>IF(ISNA(VLOOKUP($A29,ES_P1a_0!$A$10:$AQ$100,MATCH(FIXED(M$6,0,TRUE),ES_P1a_0!$A$10:$AQ$10,0),FALSE)),":",VLOOKUP($A29,ES_P1a_0!$A$10:$AQ$100,MATCH(FIXED(M$6,0,TRUE),ES_P1a_0!$A$10:$AQ$10,0),FALSE))</f>
        <v>100</v>
      </c>
      <c r="N29" s="232">
        <f>IF(ISNA(VLOOKUP($A29,ES_P1a_0!$A$10:$AQ$100,MATCH(FIXED(N$6,0,TRUE),ES_P1a_0!$A$10:$AQ$10,0),FALSE)),":",VLOOKUP($A29,ES_P1a_0!$A$10:$AQ$100,MATCH(FIXED(N$6,0,TRUE),ES_P1a_0!$A$10:$AQ$10,0),FALSE))</f>
        <v>101.7</v>
      </c>
      <c r="O29" s="232">
        <f>IF(ISNA(VLOOKUP($A29,ES_P1a_0!$A$10:$AQ$100,MATCH(FIXED(O$6,0,TRUE),ES_P1a_0!$A$10:$AQ$10,0),FALSE)),":",VLOOKUP($A29,ES_P1a_0!$A$10:$AQ$100,MATCH(FIXED(O$6,0,TRUE),ES_P1a_0!$A$10:$AQ$10,0),FALSE))</f>
        <v>103</v>
      </c>
      <c r="P29" s="232">
        <f>IF(ISNA(VLOOKUP($A29,ES_P1a_0!$A$10:$AQ$100,MATCH(FIXED(P$6,0,TRUE),ES_P1a_0!$A$10:$AQ$10,0),FALSE)),":",VLOOKUP($A29,ES_P1a_0!$A$10:$AQ$100,MATCH(FIXED(P$6,0,TRUE),ES_P1a_0!$A$10:$AQ$10,0),FALSE))</f>
        <v>103.4</v>
      </c>
      <c r="Q29" s="232">
        <f>IF(ISNA(VLOOKUP($A29,ES_P1a_0!$A$10:$AQ$100,MATCH(FIXED(Q$6,0,TRUE),ES_P1a_0!$A$10:$AQ$10,0),FALSE)),":",VLOOKUP($A29,ES_P1a_0!$A$10:$AQ$100,MATCH(FIXED(Q$6,0,TRUE),ES_P1a_0!$A$10:$AQ$10,0),FALSE))</f>
        <v>100.3</v>
      </c>
      <c r="R29" s="232">
        <f>IF(ISNA(VLOOKUP($A29,ES_P1a_0!$A$10:$AQ$100,MATCH(FIXED(R$6,0,TRUE),ES_P1a_0!$A$10:$AQ$10,0),FALSE)),":",VLOOKUP($A29,ES_P1a_0!$A$10:$AQ$100,MATCH(FIXED(R$6,0,TRUE),ES_P1a_0!$A$10:$AQ$10,0),FALSE))</f>
        <v>102.2</v>
      </c>
      <c r="S29" s="232">
        <f>IF(ISNA(VLOOKUP($A29,ES_P1a_0!$A$10:$AQ$100,MATCH(FIXED(S$6,0,TRUE),ES_P1a_0!$A$10:$AQ$10,0),FALSE)),":",VLOOKUP($A29,ES_P1a_0!$A$10:$AQ$100,MATCH(FIXED(S$6,0,TRUE),ES_P1a_0!$A$10:$AQ$10,0),FALSE))</f>
        <v>102.4</v>
      </c>
      <c r="T29" s="232">
        <f>IF(ISNA(VLOOKUP($A29,ES_P1a_0!$A$10:$AQ$100,MATCH(FIXED(T$6,0,TRUE),ES_P1a_0!$A$10:$AQ$10,0),FALSE)),":",VLOOKUP($A29,ES_P1a_0!$A$10:$AQ$100,MATCH(FIXED(T$6,0,TRUE),ES_P1a_0!$A$10:$AQ$10,0),FALSE))</f>
        <v>101.4</v>
      </c>
      <c r="U29" s="232">
        <f>IF(ISNA(VLOOKUP($A29,ES_P1a_0!$A$10:$AQ$100,MATCH(FIXED(U$6,0,TRUE),ES_P1a_0!$A$10:$AQ$10,0),FALSE)),":",VLOOKUP($A29,ES_P1a_0!$A$10:$AQ$100,MATCH(FIXED(U$6,0,TRUE),ES_P1a_0!$A$10:$AQ$10,0),FALSE))</f>
        <v>101.6</v>
      </c>
      <c r="V29" s="232" t="str">
        <f>IF(ISNA(VLOOKUP($A29,ES_P1a_0!$A$10:$AQ$100,MATCH(FIXED(V$6,0,TRUE),ES_P1a_0!$A$10:$AQ$10,0),FALSE)),":",VLOOKUP($A29,ES_P1a_0!$A$10:$AQ$100,MATCH(FIXED(V$6,0,TRUE),ES_P1a_0!$A$10:$AQ$10,0),FALSE))</f>
        <v>:</v>
      </c>
      <c r="W29" s="232" t="str">
        <f>IF(ISNA(VLOOKUP($A29,ES_P1a_0!$A$10:$AQ$100,MATCH(FIXED(W$6,0,TRUE),ES_P1a_0!$A$10:$AQ$10,0),FALSE)),":",VLOOKUP($A29,ES_P1a_0!$A$10:$AQ$100,MATCH(FIXED(W$6,0,TRUE),ES_P1a_0!$A$10:$AQ$10,0),FALSE))</f>
        <v>:</v>
      </c>
    </row>
    <row r="30" spans="1:23">
      <c r="A30" s="230" t="str">
        <f>lookup!Z25</f>
        <v>Austria</v>
      </c>
      <c r="B30" s="232" t="str">
        <f>VLOOKUP(A30,lookup!$Z$2:$AA$77,2,FALSE)</f>
        <v>Αυστρία</v>
      </c>
      <c r="C30" s="232">
        <f>IF(ISNA(VLOOKUP($A30,ES_P1a_0!$A$10:$AQ$100,MATCH(FIXED(C$6,0,TRUE),ES_P1a_0!$A$10:$AQ$10,0),FALSE)),":",VLOOKUP($A30,ES_P1a_0!$A$10:$AQ$100,MATCH(FIXED(C$6,0,TRUE),ES_P1a_0!$A$10:$AQ$10,0),FALSE))</f>
        <v>85</v>
      </c>
      <c r="D30" s="232">
        <f>IF(ISNA(VLOOKUP($A30,ES_P1a_0!$A$10:$AQ$100,MATCH(FIXED(D$6,0,TRUE),ES_P1a_0!$A$10:$AQ$10,0),FALSE)),":",VLOOKUP($A30,ES_P1a_0!$A$10:$AQ$100,MATCH(FIXED(D$6,0,TRUE),ES_P1a_0!$A$10:$AQ$10,0),FALSE))</f>
        <v>86.8</v>
      </c>
      <c r="E30" s="232">
        <f>IF(ISNA(VLOOKUP($A30,ES_P1a_0!$A$10:$AQ$100,MATCH(FIXED(E$6,0,TRUE),ES_P1a_0!$A$10:$AQ$10,0),FALSE)),":",VLOOKUP($A30,ES_P1a_0!$A$10:$AQ$100,MATCH(FIXED(E$6,0,TRUE),ES_P1a_0!$A$10:$AQ$10,0),FALSE))</f>
        <v>88.2</v>
      </c>
      <c r="F30" s="232">
        <f>IF(ISNA(VLOOKUP($A30,ES_P1a_0!$A$10:$AQ$100,MATCH(FIXED(F$6,0,TRUE),ES_P1a_0!$A$10:$AQ$10,0),FALSE)),":",VLOOKUP($A30,ES_P1a_0!$A$10:$AQ$100,MATCH(FIXED(F$6,0,TRUE),ES_P1a_0!$A$10:$AQ$10,0),FALSE))</f>
        <v>90.6</v>
      </c>
      <c r="G30" s="232">
        <f>IF(ISNA(VLOOKUP($A30,ES_P1a_0!$A$10:$AQ$100,MATCH(FIXED(G$6,0,TRUE),ES_P1a_0!$A$10:$AQ$10,0),FALSE)),":",VLOOKUP($A30,ES_P1a_0!$A$10:$AQ$100,MATCH(FIXED(G$6,0,TRUE),ES_P1a_0!$A$10:$AQ$10,0),FALSE))</f>
        <v>92.4</v>
      </c>
      <c r="H30" s="232">
        <f>IF(ISNA(VLOOKUP($A30,ES_P1a_0!$A$10:$AQ$100,MATCH(FIXED(H$6,0,TRUE),ES_P1a_0!$A$10:$AQ$10,0),FALSE)),":",VLOOKUP($A30,ES_P1a_0!$A$10:$AQ$100,MATCH(FIXED(H$6,0,TRUE),ES_P1a_0!$A$10:$AQ$10,0),FALSE))</f>
        <v>94.9</v>
      </c>
      <c r="I30" s="232">
        <f>IF(ISNA(VLOOKUP($A30,ES_P1a_0!$A$10:$AQ$100,MATCH(FIXED(I$6,0,TRUE),ES_P1a_0!$A$10:$AQ$10,0),FALSE)),":",VLOOKUP($A30,ES_P1a_0!$A$10:$AQ$100,MATCH(FIXED(I$6,0,TRUE),ES_P1a_0!$A$10:$AQ$10,0),FALSE))</f>
        <v>95</v>
      </c>
      <c r="J30" s="232">
        <f>IF(ISNA(VLOOKUP($A30,ES_P1a_0!$A$10:$AQ$100,MATCH(FIXED(J$6,0,TRUE),ES_P1a_0!$A$10:$AQ$10,0),FALSE)),":",VLOOKUP($A30,ES_P1a_0!$A$10:$AQ$100,MATCH(FIXED(J$6,0,TRUE),ES_P1a_0!$A$10:$AQ$10,0),FALSE))</f>
        <v>96.7</v>
      </c>
      <c r="K30" s="232">
        <f>IF(ISNA(VLOOKUP($A30,ES_P1a_0!$A$10:$AQ$100,MATCH(FIXED(K$6,0,TRUE),ES_P1a_0!$A$10:$AQ$10,0),FALSE)),":",VLOOKUP($A30,ES_P1a_0!$A$10:$AQ$100,MATCH(FIXED(K$6,0,TRUE),ES_P1a_0!$A$10:$AQ$10,0),FALSE))</f>
        <v>96.9</v>
      </c>
      <c r="L30" s="232">
        <f>IF(ISNA(VLOOKUP($A30,ES_P1a_0!$A$10:$AQ$100,MATCH(FIXED(L$6,0,TRUE),ES_P1a_0!$A$10:$AQ$10,0),FALSE)),":",VLOOKUP($A30,ES_P1a_0!$A$10:$AQ$100,MATCH(FIXED(L$6,0,TRUE),ES_P1a_0!$A$10:$AQ$10,0),FALSE))</f>
        <v>98.8</v>
      </c>
      <c r="M30" s="232">
        <f>IF(ISNA(VLOOKUP($A30,ES_P1a_0!$A$10:$AQ$100,MATCH(FIXED(M$6,0,TRUE),ES_P1a_0!$A$10:$AQ$10,0),FALSE)),":",VLOOKUP($A30,ES_P1a_0!$A$10:$AQ$100,MATCH(FIXED(M$6,0,TRUE),ES_P1a_0!$A$10:$AQ$10,0),FALSE))</f>
        <v>100</v>
      </c>
      <c r="N30" s="232">
        <f>IF(ISNA(VLOOKUP($A30,ES_P1a_0!$A$10:$AQ$100,MATCH(FIXED(N$6,0,TRUE),ES_P1a_0!$A$10:$AQ$10,0),FALSE)),":",VLOOKUP($A30,ES_P1a_0!$A$10:$AQ$100,MATCH(FIXED(N$6,0,TRUE),ES_P1a_0!$A$10:$AQ$10,0),FALSE))</f>
        <v>101.9</v>
      </c>
      <c r="O30" s="232">
        <f>IF(ISNA(VLOOKUP($A30,ES_P1a_0!$A$10:$AQ$100,MATCH(FIXED(O$6,0,TRUE),ES_P1a_0!$A$10:$AQ$10,0),FALSE)),":",VLOOKUP($A30,ES_P1a_0!$A$10:$AQ$100,MATCH(FIXED(O$6,0,TRUE),ES_P1a_0!$A$10:$AQ$10,0),FALSE))</f>
        <v>103.9</v>
      </c>
      <c r="P30" s="232">
        <f>IF(ISNA(VLOOKUP($A30,ES_P1a_0!$A$10:$AQ$100,MATCH(FIXED(P$6,0,TRUE),ES_P1a_0!$A$10:$AQ$10,0),FALSE)),":",VLOOKUP($A30,ES_P1a_0!$A$10:$AQ$100,MATCH(FIXED(P$6,0,TRUE),ES_P1a_0!$A$10:$AQ$10,0),FALSE))</f>
        <v>103.3</v>
      </c>
      <c r="Q30" s="232">
        <f>IF(ISNA(VLOOKUP($A30,ES_P1a_0!$A$10:$AQ$100,MATCH(FIXED(Q$6,0,TRUE),ES_P1a_0!$A$10:$AQ$10,0),FALSE)),":",VLOOKUP($A30,ES_P1a_0!$A$10:$AQ$100,MATCH(FIXED(Q$6,0,TRUE),ES_P1a_0!$A$10:$AQ$10,0),FALSE))</f>
        <v>100.1</v>
      </c>
      <c r="R30" s="232">
        <f>IF(ISNA(VLOOKUP($A30,ES_P1a_0!$A$10:$AQ$100,MATCH(FIXED(R$6,0,TRUE),ES_P1a_0!$A$10:$AQ$10,0),FALSE)),":",VLOOKUP($A30,ES_P1a_0!$A$10:$AQ$100,MATCH(FIXED(R$6,0,TRUE),ES_P1a_0!$A$10:$AQ$10,0),FALSE))</f>
        <v>100.9</v>
      </c>
      <c r="S30" s="232">
        <f>IF(ISNA(VLOOKUP($A30,ES_P1a_0!$A$10:$AQ$100,MATCH(FIXED(S$6,0,TRUE),ES_P1a_0!$A$10:$AQ$10,0),FALSE)),":",VLOOKUP($A30,ES_P1a_0!$A$10:$AQ$100,MATCH(FIXED(S$6,0,TRUE),ES_P1a_0!$A$10:$AQ$10,0),FALSE))</f>
        <v>102</v>
      </c>
      <c r="T30" s="232">
        <f>IF(ISNA(VLOOKUP($A30,ES_P1a_0!$A$10:$AQ$100,MATCH(FIXED(T$6,0,TRUE),ES_P1a_0!$A$10:$AQ$10,0),FALSE)),":",VLOOKUP($A30,ES_P1a_0!$A$10:$AQ$100,MATCH(FIXED(T$6,0,TRUE),ES_P1a_0!$A$10:$AQ$10,0),FALSE))</f>
        <v>101.6</v>
      </c>
      <c r="U30" s="232">
        <f>IF(ISNA(VLOOKUP($A30,ES_P1a_0!$A$10:$AQ$100,MATCH(FIXED(U$6,0,TRUE),ES_P1a_0!$A$10:$AQ$10,0),FALSE)),":",VLOOKUP($A30,ES_P1a_0!$A$10:$AQ$100,MATCH(FIXED(U$6,0,TRUE),ES_P1a_0!$A$10:$AQ$10,0),FALSE))</f>
        <v>101.2</v>
      </c>
      <c r="V30" s="232" t="str">
        <f>IF(ISNA(VLOOKUP($A30,ES_P1a_0!$A$10:$AQ$100,MATCH(FIXED(V$6,0,TRUE),ES_P1a_0!$A$10:$AQ$10,0),FALSE)),":",VLOOKUP($A30,ES_P1a_0!$A$10:$AQ$100,MATCH(FIXED(V$6,0,TRUE),ES_P1a_0!$A$10:$AQ$10,0),FALSE))</f>
        <v>:</v>
      </c>
      <c r="W30" s="232" t="str">
        <f>IF(ISNA(VLOOKUP($A30,ES_P1a_0!$A$10:$AQ$100,MATCH(FIXED(W$6,0,TRUE),ES_P1a_0!$A$10:$AQ$10,0),FALSE)),":",VLOOKUP($A30,ES_P1a_0!$A$10:$AQ$100,MATCH(FIXED(W$6,0,TRUE),ES_P1a_0!$A$10:$AQ$10,0),FALSE))</f>
        <v>:</v>
      </c>
    </row>
    <row r="31" spans="1:23">
      <c r="A31" s="230" t="str">
        <f>lookup!Z26</f>
        <v>Poland</v>
      </c>
      <c r="B31" s="232" t="str">
        <f>VLOOKUP(A31,lookup!$Z$2:$AA$77,2,FALSE)</f>
        <v>Πολωνία</v>
      </c>
      <c r="C31" s="232">
        <f>IF(ISNA(VLOOKUP($A31,ES_P1a_0!$A$10:$AQ$100,MATCH(FIXED(C$6,0,TRUE),ES_P1a_0!$A$10:$AQ$10,0),FALSE)),":",VLOOKUP($A31,ES_P1a_0!$A$10:$AQ$100,MATCH(FIXED(C$6,0,TRUE),ES_P1a_0!$A$10:$AQ$10,0),FALSE))</f>
        <v>62.7</v>
      </c>
      <c r="D31" s="232">
        <f>IF(ISNA(VLOOKUP($A31,ES_P1a_0!$A$10:$AQ$100,MATCH(FIXED(D$6,0,TRUE),ES_P1a_0!$A$10:$AQ$10,0),FALSE)),":",VLOOKUP($A31,ES_P1a_0!$A$10:$AQ$100,MATCH(FIXED(D$6,0,TRUE),ES_P1a_0!$A$10:$AQ$10,0),FALSE))</f>
        <v>65.900000000000006</v>
      </c>
      <c r="E31" s="232">
        <f>IF(ISNA(VLOOKUP($A31,ES_P1a_0!$A$10:$AQ$100,MATCH(FIXED(E$6,0,TRUE),ES_P1a_0!$A$10:$AQ$10,0),FALSE)),":",VLOOKUP($A31,ES_P1a_0!$A$10:$AQ$100,MATCH(FIXED(E$6,0,TRUE),ES_P1a_0!$A$10:$AQ$10,0),FALSE))</f>
        <v>69.599999999999994</v>
      </c>
      <c r="F31" s="232">
        <f>IF(ISNA(VLOOKUP($A31,ES_P1a_0!$A$10:$AQ$100,MATCH(FIXED(F$6,0,TRUE),ES_P1a_0!$A$10:$AQ$10,0),FALSE)),":",VLOOKUP($A31,ES_P1a_0!$A$10:$AQ$100,MATCH(FIXED(F$6,0,TRUE),ES_P1a_0!$A$10:$AQ$10,0),FALSE))</f>
        <v>72.2</v>
      </c>
      <c r="G31" s="232">
        <f>IF(ISNA(VLOOKUP($A31,ES_P1a_0!$A$10:$AQ$100,MATCH(FIXED(G$6,0,TRUE),ES_P1a_0!$A$10:$AQ$10,0),FALSE)),":",VLOOKUP($A31,ES_P1a_0!$A$10:$AQ$100,MATCH(FIXED(G$6,0,TRUE),ES_P1a_0!$A$10:$AQ$10,0),FALSE))</f>
        <v>78.5</v>
      </c>
      <c r="H31" s="232">
        <f>IF(ISNA(VLOOKUP($A31,ES_P1a_0!$A$10:$AQ$100,MATCH(FIXED(H$6,0,TRUE),ES_P1a_0!$A$10:$AQ$10,0),FALSE)),":",VLOOKUP($A31,ES_P1a_0!$A$10:$AQ$100,MATCH(FIXED(H$6,0,TRUE),ES_P1a_0!$A$10:$AQ$10,0),FALSE))</f>
        <v>83.2</v>
      </c>
      <c r="I31" s="232">
        <f>IF(ISNA(VLOOKUP($A31,ES_P1a_0!$A$10:$AQ$100,MATCH(FIXED(I$6,0,TRUE),ES_P1a_0!$A$10:$AQ$10,0),FALSE)),":",VLOOKUP($A31,ES_P1a_0!$A$10:$AQ$100,MATCH(FIXED(I$6,0,TRUE),ES_P1a_0!$A$10:$AQ$10,0),FALSE))</f>
        <v>86.1</v>
      </c>
      <c r="J31" s="232">
        <f>IF(ISNA(VLOOKUP($A31,ES_P1a_0!$A$10:$AQ$100,MATCH(FIXED(J$6,0,TRUE),ES_P1a_0!$A$10:$AQ$10,0),FALSE)),":",VLOOKUP($A31,ES_P1a_0!$A$10:$AQ$100,MATCH(FIXED(J$6,0,TRUE),ES_P1a_0!$A$10:$AQ$10,0),FALSE))</f>
        <v>90.1</v>
      </c>
      <c r="K31" s="232">
        <f>IF(ISNA(VLOOKUP($A31,ES_P1a_0!$A$10:$AQ$100,MATCH(FIXED(K$6,0,TRUE),ES_P1a_0!$A$10:$AQ$10,0),FALSE)),":",VLOOKUP($A31,ES_P1a_0!$A$10:$AQ$100,MATCH(FIXED(K$6,0,TRUE),ES_P1a_0!$A$10:$AQ$10,0),FALSE))</f>
        <v>94.6</v>
      </c>
      <c r="L31" s="232">
        <f>IF(ISNA(VLOOKUP($A31,ES_P1a_0!$A$10:$AQ$100,MATCH(FIXED(L$6,0,TRUE),ES_P1a_0!$A$10:$AQ$10,0),FALSE)),":",VLOOKUP($A31,ES_P1a_0!$A$10:$AQ$100,MATCH(FIXED(L$6,0,TRUE),ES_P1a_0!$A$10:$AQ$10,0),FALSE))</f>
        <v>98.6</v>
      </c>
      <c r="M31" s="232">
        <f>IF(ISNA(VLOOKUP($A31,ES_P1a_0!$A$10:$AQ$100,MATCH(FIXED(M$6,0,TRUE),ES_P1a_0!$A$10:$AQ$10,0),FALSE)),":",VLOOKUP($A31,ES_P1a_0!$A$10:$AQ$100,MATCH(FIXED(M$6,0,TRUE),ES_P1a_0!$A$10:$AQ$10,0),FALSE))</f>
        <v>100</v>
      </c>
      <c r="N31" s="232">
        <f>IF(ISNA(VLOOKUP($A31,ES_P1a_0!$A$10:$AQ$100,MATCH(FIXED(N$6,0,TRUE),ES_P1a_0!$A$10:$AQ$10,0),FALSE)),":",VLOOKUP($A31,ES_P1a_0!$A$10:$AQ$100,MATCH(FIXED(N$6,0,TRUE),ES_P1a_0!$A$10:$AQ$10,0),FALSE))</f>
        <v>103</v>
      </c>
      <c r="O31" s="232">
        <f>IF(ISNA(VLOOKUP($A31,ES_P1a_0!$A$10:$AQ$100,MATCH(FIXED(O$6,0,TRUE),ES_P1a_0!$A$10:$AQ$10,0),FALSE)),":",VLOOKUP($A31,ES_P1a_0!$A$10:$AQ$100,MATCH(FIXED(O$6,0,TRUE),ES_P1a_0!$A$10:$AQ$10,0),FALSE))</f>
        <v>105.2</v>
      </c>
      <c r="P31" s="232">
        <f>IF(ISNA(VLOOKUP($A31,ES_P1a_0!$A$10:$AQ$100,MATCH(FIXED(P$6,0,TRUE),ES_P1a_0!$A$10:$AQ$10,0),FALSE)),":",VLOOKUP($A31,ES_P1a_0!$A$10:$AQ$100,MATCH(FIXED(P$6,0,TRUE),ES_P1a_0!$A$10:$AQ$10,0),FALSE))</f>
        <v>106.6</v>
      </c>
      <c r="Q31" s="232">
        <f>IF(ISNA(VLOOKUP($A31,ES_P1a_0!$A$10:$AQ$100,MATCH(FIXED(Q$6,0,TRUE),ES_P1a_0!$A$10:$AQ$10,0),FALSE)),":",VLOOKUP($A31,ES_P1a_0!$A$10:$AQ$100,MATCH(FIXED(Q$6,0,TRUE),ES_P1a_0!$A$10:$AQ$10,0),FALSE))</f>
        <v>107.9</v>
      </c>
      <c r="R31" s="232">
        <f>IF(ISNA(VLOOKUP($A31,ES_P1a_0!$A$10:$AQ$100,MATCH(FIXED(R$6,0,TRUE),ES_P1a_0!$A$10:$AQ$10,0),FALSE)),":",VLOOKUP($A31,ES_P1a_0!$A$10:$AQ$100,MATCH(FIXED(R$6,0,TRUE),ES_P1a_0!$A$10:$AQ$10,0),FALSE))</f>
        <v>115.1</v>
      </c>
      <c r="S31" s="232">
        <f>IF(ISNA(VLOOKUP($A31,ES_P1a_0!$A$10:$AQ$100,MATCH(FIXED(S$6,0,TRUE),ES_P1a_0!$A$10:$AQ$10,0),FALSE)),":",VLOOKUP($A31,ES_P1a_0!$A$10:$AQ$100,MATCH(FIXED(S$6,0,TRUE),ES_P1a_0!$A$10:$AQ$10,0),FALSE))</f>
        <v>119.7</v>
      </c>
      <c r="T31" s="232">
        <f>IF(ISNA(VLOOKUP($A31,ES_P1a_0!$A$10:$AQ$100,MATCH(FIXED(T$6,0,TRUE),ES_P1a_0!$A$10:$AQ$10,0),FALSE)),":",VLOOKUP($A31,ES_P1a_0!$A$10:$AQ$100,MATCH(FIXED(T$6,0,TRUE),ES_P1a_0!$A$10:$AQ$10,0),FALSE))</f>
        <v>121.9</v>
      </c>
      <c r="U31" s="232">
        <f>IF(ISNA(VLOOKUP($A31,ES_P1a_0!$A$10:$AQ$100,MATCH(FIXED(U$6,0,TRUE),ES_P1a_0!$A$10:$AQ$10,0),FALSE)),":",VLOOKUP($A31,ES_P1a_0!$A$10:$AQ$100,MATCH(FIXED(U$6,0,TRUE),ES_P1a_0!$A$10:$AQ$10,0),FALSE))</f>
        <v>123.9</v>
      </c>
      <c r="V31" s="232" t="str">
        <f>IF(ISNA(VLOOKUP($A31,ES_P1a_0!$A$10:$AQ$100,MATCH(FIXED(V$6,0,TRUE),ES_P1a_0!$A$10:$AQ$10,0),FALSE)),":",VLOOKUP($A31,ES_P1a_0!$A$10:$AQ$100,MATCH(FIXED(V$6,0,TRUE),ES_P1a_0!$A$10:$AQ$10,0),FALSE))</f>
        <v>:</v>
      </c>
      <c r="W31" s="232" t="str">
        <f>IF(ISNA(VLOOKUP($A31,ES_P1a_0!$A$10:$AQ$100,MATCH(FIXED(W$6,0,TRUE),ES_P1a_0!$A$10:$AQ$10,0),FALSE)),":",VLOOKUP($A31,ES_P1a_0!$A$10:$AQ$100,MATCH(FIXED(W$6,0,TRUE),ES_P1a_0!$A$10:$AQ$10,0),FALSE))</f>
        <v>:</v>
      </c>
    </row>
    <row r="32" spans="1:23">
      <c r="A32" s="230" t="str">
        <f>lookup!Z27</f>
        <v>Portugal</v>
      </c>
      <c r="B32" s="232" t="str">
        <f>VLOOKUP(A32,lookup!$Z$2:$AA$77,2,FALSE)</f>
        <v>Πορτογαλία</v>
      </c>
      <c r="C32" s="232">
        <f>IF(ISNA(VLOOKUP($A32,ES_P1a_0!$A$10:$AQ$100,MATCH(FIXED(C$6,0,TRUE),ES_P1a_0!$A$10:$AQ$10,0),FALSE)),":",VLOOKUP($A32,ES_P1a_0!$A$10:$AQ$100,MATCH(FIXED(C$6,0,TRUE),ES_P1a_0!$A$10:$AQ$10,0),FALSE))</f>
        <v>87.7</v>
      </c>
      <c r="D32" s="232">
        <f>IF(ISNA(VLOOKUP($A32,ES_P1a_0!$A$10:$AQ$100,MATCH(FIXED(D$6,0,TRUE),ES_P1a_0!$A$10:$AQ$10,0),FALSE)),":",VLOOKUP($A32,ES_P1a_0!$A$10:$AQ$100,MATCH(FIXED(D$6,0,TRUE),ES_P1a_0!$A$10:$AQ$10,0),FALSE))</f>
        <v>89.5</v>
      </c>
      <c r="E32" s="232">
        <f>IF(ISNA(VLOOKUP($A32,ES_P1a_0!$A$10:$AQ$100,MATCH(FIXED(E$6,0,TRUE),ES_P1a_0!$A$10:$AQ$10,0),FALSE)),":",VLOOKUP($A32,ES_P1a_0!$A$10:$AQ$100,MATCH(FIXED(E$6,0,TRUE),ES_P1a_0!$A$10:$AQ$10,0),FALSE))</f>
        <v>91</v>
      </c>
      <c r="F32" s="232">
        <f>IF(ISNA(VLOOKUP($A32,ES_P1a_0!$A$10:$AQ$100,MATCH(FIXED(F$6,0,TRUE),ES_P1a_0!$A$10:$AQ$10,0),FALSE)),":",VLOOKUP($A32,ES_P1a_0!$A$10:$AQ$100,MATCH(FIXED(F$6,0,TRUE),ES_P1a_0!$A$10:$AQ$10,0),FALSE))</f>
        <v>93.1</v>
      </c>
      <c r="G32" s="232">
        <f>IF(ISNA(VLOOKUP($A32,ES_P1a_0!$A$10:$AQ$100,MATCH(FIXED(G$6,0,TRUE),ES_P1a_0!$A$10:$AQ$10,0),FALSE)),":",VLOOKUP($A32,ES_P1a_0!$A$10:$AQ$100,MATCH(FIXED(G$6,0,TRUE),ES_P1a_0!$A$10:$AQ$10,0),FALSE))</f>
        <v>95.6</v>
      </c>
      <c r="H32" s="232">
        <f>IF(ISNA(VLOOKUP($A32,ES_P1a_0!$A$10:$AQ$100,MATCH(FIXED(H$6,0,TRUE),ES_P1a_0!$A$10:$AQ$10,0),FALSE)),":",VLOOKUP($A32,ES_P1a_0!$A$10:$AQ$100,MATCH(FIXED(H$6,0,TRUE),ES_P1a_0!$A$10:$AQ$10,0),FALSE))</f>
        <v>97.3</v>
      </c>
      <c r="I32" s="232">
        <f>IF(ISNA(VLOOKUP($A32,ES_P1a_0!$A$10:$AQ$100,MATCH(FIXED(I$6,0,TRUE),ES_P1a_0!$A$10:$AQ$10,0),FALSE)),":",VLOOKUP($A32,ES_P1a_0!$A$10:$AQ$100,MATCH(FIXED(I$6,0,TRUE),ES_P1a_0!$A$10:$AQ$10,0),FALSE))</f>
        <v>97.4</v>
      </c>
      <c r="J32" s="232">
        <f>IF(ISNA(VLOOKUP($A32,ES_P1a_0!$A$10:$AQ$100,MATCH(FIXED(J$6,0,TRUE),ES_P1a_0!$A$10:$AQ$10,0),FALSE)),":",VLOOKUP($A32,ES_P1a_0!$A$10:$AQ$100,MATCH(FIXED(J$6,0,TRUE),ES_P1a_0!$A$10:$AQ$10,0),FALSE))</f>
        <v>97.6</v>
      </c>
      <c r="K32" s="232">
        <f>IF(ISNA(VLOOKUP($A32,ES_P1a_0!$A$10:$AQ$100,MATCH(FIXED(K$6,0,TRUE),ES_P1a_0!$A$10:$AQ$10,0),FALSE)),":",VLOOKUP($A32,ES_P1a_0!$A$10:$AQ$100,MATCH(FIXED(K$6,0,TRUE),ES_P1a_0!$A$10:$AQ$10,0),FALSE))</f>
        <v>97.3</v>
      </c>
      <c r="L32" s="232">
        <f>IF(ISNA(VLOOKUP($A32,ES_P1a_0!$A$10:$AQ$100,MATCH(FIXED(L$6,0,TRUE),ES_P1a_0!$A$10:$AQ$10,0),FALSE)),":",VLOOKUP($A32,ES_P1a_0!$A$10:$AQ$100,MATCH(FIXED(L$6,0,TRUE),ES_P1a_0!$A$10:$AQ$10,0),FALSE))</f>
        <v>98.9</v>
      </c>
      <c r="M32" s="232">
        <f>IF(ISNA(VLOOKUP($A32,ES_P1a_0!$A$10:$AQ$100,MATCH(FIXED(M$6,0,TRUE),ES_P1a_0!$A$10:$AQ$10,0),FALSE)),":",VLOOKUP($A32,ES_P1a_0!$A$10:$AQ$100,MATCH(FIXED(M$6,0,TRUE),ES_P1a_0!$A$10:$AQ$10,0),FALSE))</f>
        <v>100</v>
      </c>
      <c r="N32" s="232">
        <f>IF(ISNA(VLOOKUP($A32,ES_P1a_0!$A$10:$AQ$100,MATCH(FIXED(N$6,0,TRUE),ES_P1a_0!$A$10:$AQ$10,0),FALSE)),":",VLOOKUP($A32,ES_P1a_0!$A$10:$AQ$100,MATCH(FIXED(N$6,0,TRUE),ES_P1a_0!$A$10:$AQ$10,0),FALSE))</f>
        <v>100.9</v>
      </c>
      <c r="O32" s="232">
        <f>IF(ISNA(VLOOKUP($A32,ES_P1a_0!$A$10:$AQ$100,MATCH(FIXED(O$6,0,TRUE),ES_P1a_0!$A$10:$AQ$10,0),FALSE)),":",VLOOKUP($A32,ES_P1a_0!$A$10:$AQ$100,MATCH(FIXED(O$6,0,TRUE),ES_P1a_0!$A$10:$AQ$10,0),FALSE))</f>
        <v>103.4</v>
      </c>
      <c r="P32" s="232">
        <f>IF(ISNA(VLOOKUP($A32,ES_P1a_0!$A$10:$AQ$100,MATCH(FIXED(P$6,0,TRUE),ES_P1a_0!$A$10:$AQ$10,0),FALSE)),":",VLOOKUP($A32,ES_P1a_0!$A$10:$AQ$100,MATCH(FIXED(P$6,0,TRUE),ES_P1a_0!$A$10:$AQ$10,0),FALSE))</f>
        <v>102.9</v>
      </c>
      <c r="Q32" s="232">
        <f>IF(ISNA(VLOOKUP($A32,ES_P1a_0!$A$10:$AQ$100,MATCH(FIXED(Q$6,0,TRUE),ES_P1a_0!$A$10:$AQ$10,0),FALSE)),":",VLOOKUP($A32,ES_P1a_0!$A$10:$AQ$100,MATCH(FIXED(Q$6,0,TRUE),ES_P1a_0!$A$10:$AQ$10,0),FALSE))</f>
        <v>102.5</v>
      </c>
      <c r="R32" s="232">
        <f>IF(ISNA(VLOOKUP($A32,ES_P1a_0!$A$10:$AQ$100,MATCH(FIXED(R$6,0,TRUE),ES_P1a_0!$A$10:$AQ$10,0),FALSE)),":",VLOOKUP($A32,ES_P1a_0!$A$10:$AQ$100,MATCH(FIXED(R$6,0,TRUE),ES_P1a_0!$A$10:$AQ$10,0),FALSE))</f>
        <v>106.2</v>
      </c>
      <c r="S32" s="232">
        <f>IF(ISNA(VLOOKUP($A32,ES_P1a_0!$A$10:$AQ$100,MATCH(FIXED(S$6,0,TRUE),ES_P1a_0!$A$10:$AQ$10,0),FALSE)),":",VLOOKUP($A32,ES_P1a_0!$A$10:$AQ$100,MATCH(FIXED(S$6,0,TRUE),ES_P1a_0!$A$10:$AQ$10,0),FALSE))</f>
        <v>106.5</v>
      </c>
      <c r="T32" s="232">
        <f>IF(ISNA(VLOOKUP($A32,ES_P1a_0!$A$10:$AQ$100,MATCH(FIXED(T$6,0,TRUE),ES_P1a_0!$A$10:$AQ$10,0),FALSE)),":",VLOOKUP($A32,ES_P1a_0!$A$10:$AQ$100,MATCH(FIXED(T$6,0,TRUE),ES_P1a_0!$A$10:$AQ$10,0),FALSE))</f>
        <v>107.6</v>
      </c>
      <c r="U32" s="232">
        <f>IF(ISNA(VLOOKUP($A32,ES_P1a_0!$A$10:$AQ$100,MATCH(FIXED(U$6,0,TRUE),ES_P1a_0!$A$10:$AQ$10,0),FALSE)),":",VLOOKUP($A32,ES_P1a_0!$A$10:$AQ$100,MATCH(FIXED(U$6,0,TRUE),ES_P1a_0!$A$10:$AQ$10,0),FALSE))</f>
        <v>109.1</v>
      </c>
      <c r="V32" s="232" t="str">
        <f>IF(ISNA(VLOOKUP($A32,ES_P1a_0!$A$10:$AQ$100,MATCH(FIXED(V$6,0,TRUE),ES_P1a_0!$A$10:$AQ$10,0),FALSE)),":",VLOOKUP($A32,ES_P1a_0!$A$10:$AQ$100,MATCH(FIXED(V$6,0,TRUE),ES_P1a_0!$A$10:$AQ$10,0),FALSE))</f>
        <v>:</v>
      </c>
      <c r="W32" s="232" t="str">
        <f>IF(ISNA(VLOOKUP($A32,ES_P1a_0!$A$10:$AQ$100,MATCH(FIXED(W$6,0,TRUE),ES_P1a_0!$A$10:$AQ$10,0),FALSE)),":",VLOOKUP($A32,ES_P1a_0!$A$10:$AQ$100,MATCH(FIXED(W$6,0,TRUE),ES_P1a_0!$A$10:$AQ$10,0),FALSE))</f>
        <v>:</v>
      </c>
    </row>
    <row r="33" spans="1:23">
      <c r="A33" s="230" t="str">
        <f>lookup!Z28</f>
        <v>Romania</v>
      </c>
      <c r="B33" s="232" t="str">
        <f>VLOOKUP(A33,lookup!$Z$2:$AA$77,2,FALSE)</f>
        <v>Ρουμανία</v>
      </c>
      <c r="C33" s="232" t="str">
        <f>IF(ISNA(VLOOKUP($A33,ES_P1a_0!$A$10:$AQ$100,MATCH(FIXED(C$6,0,TRUE),ES_P1a_0!$A$10:$AQ$10,0),FALSE)),":",VLOOKUP($A33,ES_P1a_0!$A$10:$AQ$100,MATCH(FIXED(C$6,0,TRUE),ES_P1a_0!$A$10:$AQ$10,0),FALSE))</f>
        <v>:</v>
      </c>
      <c r="D33" s="232">
        <f>IF(ISNA(VLOOKUP($A33,ES_P1a_0!$A$10:$AQ$100,MATCH(FIXED(D$6,0,TRUE),ES_P1a_0!$A$10:$AQ$10,0),FALSE)),":",VLOOKUP($A33,ES_P1a_0!$A$10:$AQ$100,MATCH(FIXED(D$6,0,TRUE),ES_P1a_0!$A$10:$AQ$10,0),FALSE))</f>
        <v>65.7</v>
      </c>
      <c r="E33" s="232">
        <f>IF(ISNA(VLOOKUP($A33,ES_P1a_0!$A$10:$AQ$100,MATCH(FIXED(E$6,0,TRUE),ES_P1a_0!$A$10:$AQ$10,0),FALSE)),":",VLOOKUP($A33,ES_P1a_0!$A$10:$AQ$100,MATCH(FIXED(E$6,0,TRUE),ES_P1a_0!$A$10:$AQ$10,0),FALSE))</f>
        <v>62</v>
      </c>
      <c r="F33" s="232">
        <f>IF(ISNA(VLOOKUP($A33,ES_P1a_0!$A$10:$AQ$100,MATCH(FIXED(F$6,0,TRUE),ES_P1a_0!$A$10:$AQ$10,0),FALSE)),":",VLOOKUP($A33,ES_P1a_0!$A$10:$AQ$100,MATCH(FIXED(F$6,0,TRUE),ES_P1a_0!$A$10:$AQ$10,0),FALSE))</f>
        <v>62.6</v>
      </c>
      <c r="G33" s="232">
        <f>IF(ISNA(VLOOKUP($A33,ES_P1a_0!$A$10:$AQ$100,MATCH(FIXED(G$6,0,TRUE),ES_P1a_0!$A$10:$AQ$10,0),FALSE)),":",VLOOKUP($A33,ES_P1a_0!$A$10:$AQ$100,MATCH(FIXED(G$6,0,TRUE),ES_P1a_0!$A$10:$AQ$10,0),FALSE))</f>
        <v>63.1</v>
      </c>
      <c r="H33" s="232">
        <f>IF(ISNA(VLOOKUP($A33,ES_P1a_0!$A$10:$AQ$100,MATCH(FIXED(H$6,0,TRUE),ES_P1a_0!$A$10:$AQ$10,0),FALSE)),":",VLOOKUP($A33,ES_P1a_0!$A$10:$AQ$100,MATCH(FIXED(H$6,0,TRUE),ES_P1a_0!$A$10:$AQ$10,0),FALSE))</f>
        <v>65.2</v>
      </c>
      <c r="I33" s="232">
        <f>IF(ISNA(VLOOKUP($A33,ES_P1a_0!$A$10:$AQ$100,MATCH(FIXED(I$6,0,TRUE),ES_P1a_0!$A$10:$AQ$10,0),FALSE)),":",VLOOKUP($A33,ES_P1a_0!$A$10:$AQ$100,MATCH(FIXED(I$6,0,TRUE),ES_P1a_0!$A$10:$AQ$10,0),FALSE))</f>
        <v>69.599999999999994</v>
      </c>
      <c r="J33" s="232">
        <f>IF(ISNA(VLOOKUP($A33,ES_P1a_0!$A$10:$AQ$100,MATCH(FIXED(J$6,0,TRUE),ES_P1a_0!$A$10:$AQ$10,0),FALSE)),":",VLOOKUP($A33,ES_P1a_0!$A$10:$AQ$100,MATCH(FIXED(J$6,0,TRUE),ES_P1a_0!$A$10:$AQ$10,0),FALSE))</f>
        <v>81.400000000000006</v>
      </c>
      <c r="K33" s="232">
        <f>IF(ISNA(VLOOKUP($A33,ES_P1a_0!$A$10:$AQ$100,MATCH(FIXED(K$6,0,TRUE),ES_P1a_0!$A$10:$AQ$10,0),FALSE)),":",VLOOKUP($A33,ES_P1a_0!$A$10:$AQ$100,MATCH(FIXED(K$6,0,TRUE),ES_P1a_0!$A$10:$AQ$10,0),FALSE))</f>
        <v>85.7</v>
      </c>
      <c r="L33" s="232">
        <f>IF(ISNA(VLOOKUP($A33,ES_P1a_0!$A$10:$AQ$100,MATCH(FIXED(L$6,0,TRUE),ES_P1a_0!$A$10:$AQ$10,0),FALSE)),":",VLOOKUP($A33,ES_P1a_0!$A$10:$AQ$100,MATCH(FIXED(L$6,0,TRUE),ES_P1a_0!$A$10:$AQ$10,0),FALSE))</f>
        <v>94.6</v>
      </c>
      <c r="M33" s="232">
        <f>IF(ISNA(VLOOKUP($A33,ES_P1a_0!$A$10:$AQ$100,MATCH(FIXED(M$6,0,TRUE),ES_P1a_0!$A$10:$AQ$10,0),FALSE)),":",VLOOKUP($A33,ES_P1a_0!$A$10:$AQ$100,MATCH(FIXED(M$6,0,TRUE),ES_P1a_0!$A$10:$AQ$10,0),FALSE))</f>
        <v>100</v>
      </c>
      <c r="N33" s="232">
        <f>IF(ISNA(VLOOKUP($A33,ES_P1a_0!$A$10:$AQ$100,MATCH(FIXED(N$6,0,TRUE),ES_P1a_0!$A$10:$AQ$10,0),FALSE)),":",VLOOKUP($A33,ES_P1a_0!$A$10:$AQ$100,MATCH(FIXED(N$6,0,TRUE),ES_P1a_0!$A$10:$AQ$10,0),FALSE))</f>
        <v>107.1</v>
      </c>
      <c r="O33" s="232">
        <f>IF(ISNA(VLOOKUP($A33,ES_P1a_0!$A$10:$AQ$100,MATCH(FIXED(O$6,0,TRUE),ES_P1a_0!$A$10:$AQ$10,0),FALSE)),":",VLOOKUP($A33,ES_P1a_0!$A$10:$AQ$100,MATCH(FIXED(O$6,0,TRUE),ES_P1a_0!$A$10:$AQ$10,0),FALSE))</f>
        <v>113.5</v>
      </c>
      <c r="P33" s="232">
        <f>IF(ISNA(VLOOKUP($A33,ES_P1a_0!$A$10:$AQ$100,MATCH(FIXED(P$6,0,TRUE),ES_P1a_0!$A$10:$AQ$10,0),FALSE)),":",VLOOKUP($A33,ES_P1a_0!$A$10:$AQ$100,MATCH(FIXED(P$6,0,TRUE),ES_P1a_0!$A$10:$AQ$10,0),FALSE))</f>
        <v>121.8</v>
      </c>
      <c r="Q33" s="232">
        <f>IF(ISNA(VLOOKUP($A33,ES_P1a_0!$A$10:$AQ$100,MATCH(FIXED(Q$6,0,TRUE),ES_P1a_0!$A$10:$AQ$10,0),FALSE)),":",VLOOKUP($A33,ES_P1a_0!$A$10:$AQ$100,MATCH(FIXED(Q$6,0,TRUE),ES_P1a_0!$A$10:$AQ$10,0),FALSE))</f>
        <v>116.1</v>
      </c>
      <c r="R33" s="232">
        <f>IF(ISNA(VLOOKUP($A33,ES_P1a_0!$A$10:$AQ$100,MATCH(FIXED(R$6,0,TRUE),ES_P1a_0!$A$10:$AQ$10,0),FALSE)),":",VLOOKUP($A33,ES_P1a_0!$A$10:$AQ$100,MATCH(FIXED(R$6,0,TRUE),ES_P1a_0!$A$10:$AQ$10,0),FALSE))</f>
        <v>115.1</v>
      </c>
      <c r="S33" s="232">
        <f>IF(ISNA(VLOOKUP($A33,ES_P1a_0!$A$10:$AQ$100,MATCH(FIXED(S$6,0,TRUE),ES_P1a_0!$A$10:$AQ$10,0),FALSE)),":",VLOOKUP($A33,ES_P1a_0!$A$10:$AQ$100,MATCH(FIXED(S$6,0,TRUE),ES_P1a_0!$A$10:$AQ$10,0),FALSE))</f>
        <v>118.7</v>
      </c>
      <c r="T33" s="232">
        <f>IF(ISNA(VLOOKUP($A33,ES_P1a_0!$A$10:$AQ$100,MATCH(FIXED(T$6,0,TRUE),ES_P1a_0!$A$10:$AQ$10,0),FALSE)),":",VLOOKUP($A33,ES_P1a_0!$A$10:$AQ$100,MATCH(FIXED(T$6,0,TRUE),ES_P1a_0!$A$10:$AQ$10,0),FALSE))</f>
        <v>117.8</v>
      </c>
      <c r="U33" s="232">
        <f>IF(ISNA(VLOOKUP($A33,ES_P1a_0!$A$10:$AQ$100,MATCH(FIXED(U$6,0,TRUE),ES_P1a_0!$A$10:$AQ$10,0),FALSE)),":",VLOOKUP($A33,ES_P1a_0!$A$10:$AQ$100,MATCH(FIXED(U$6,0,TRUE),ES_P1a_0!$A$10:$AQ$10,0),FALSE))</f>
        <v>122.1</v>
      </c>
      <c r="V33" s="232" t="str">
        <f>IF(ISNA(VLOOKUP($A33,ES_P1a_0!$A$10:$AQ$100,MATCH(FIXED(V$6,0,TRUE),ES_P1a_0!$A$10:$AQ$10,0),FALSE)),":",VLOOKUP($A33,ES_P1a_0!$A$10:$AQ$100,MATCH(FIXED(V$6,0,TRUE),ES_P1a_0!$A$10:$AQ$10,0),FALSE))</f>
        <v>:</v>
      </c>
      <c r="W33" s="232" t="str">
        <f>IF(ISNA(VLOOKUP($A33,ES_P1a_0!$A$10:$AQ$100,MATCH(FIXED(W$6,0,TRUE),ES_P1a_0!$A$10:$AQ$10,0),FALSE)),":",VLOOKUP($A33,ES_P1a_0!$A$10:$AQ$100,MATCH(FIXED(W$6,0,TRUE),ES_P1a_0!$A$10:$AQ$10,0),FALSE))</f>
        <v>:</v>
      </c>
    </row>
    <row r="34" spans="1:23">
      <c r="A34" s="230" t="str">
        <f>lookup!Z29</f>
        <v>Slovenia</v>
      </c>
      <c r="B34" s="232" t="str">
        <f>VLOOKUP(A34,lookup!$Z$2:$AA$77,2,FALSE)</f>
        <v>Σλοβενία</v>
      </c>
      <c r="C34" s="232">
        <f>IF(ISNA(VLOOKUP($A34,ES_P1a_0!$A$10:$AQ$100,MATCH(FIXED(C$6,0,TRUE),ES_P1a_0!$A$10:$AQ$10,0),FALSE)),":",VLOOKUP($A34,ES_P1a_0!$A$10:$AQ$100,MATCH(FIXED(C$6,0,TRUE),ES_P1a_0!$A$10:$AQ$10,0),FALSE))</f>
        <v>68.3</v>
      </c>
      <c r="D34" s="232">
        <f>IF(ISNA(VLOOKUP($A34,ES_P1a_0!$A$10:$AQ$100,MATCH(FIXED(D$6,0,TRUE),ES_P1a_0!$A$10:$AQ$10,0),FALSE)),":",VLOOKUP($A34,ES_P1a_0!$A$10:$AQ$100,MATCH(FIXED(D$6,0,TRUE),ES_P1a_0!$A$10:$AQ$10,0),FALSE))</f>
        <v>72.2</v>
      </c>
      <c r="E34" s="232">
        <f>IF(ISNA(VLOOKUP($A34,ES_P1a_0!$A$10:$AQ$100,MATCH(FIXED(E$6,0,TRUE),ES_P1a_0!$A$10:$AQ$10,0),FALSE)),":",VLOOKUP($A34,ES_P1a_0!$A$10:$AQ$100,MATCH(FIXED(E$6,0,TRUE),ES_P1a_0!$A$10:$AQ$10,0),FALSE))</f>
        <v>77.2</v>
      </c>
      <c r="F34" s="232">
        <f>IF(ISNA(VLOOKUP($A34,ES_P1a_0!$A$10:$AQ$100,MATCH(FIXED(F$6,0,TRUE),ES_P1a_0!$A$10:$AQ$10,0),FALSE)),":",VLOOKUP($A34,ES_P1a_0!$A$10:$AQ$100,MATCH(FIXED(F$6,0,TRUE),ES_P1a_0!$A$10:$AQ$10,0),FALSE))</f>
        <v>80</v>
      </c>
      <c r="G34" s="232">
        <f>IF(ISNA(VLOOKUP($A34,ES_P1a_0!$A$10:$AQ$100,MATCH(FIXED(G$6,0,TRUE),ES_P1a_0!$A$10:$AQ$10,0),FALSE)),":",VLOOKUP($A34,ES_P1a_0!$A$10:$AQ$100,MATCH(FIXED(G$6,0,TRUE),ES_P1a_0!$A$10:$AQ$10,0),FALSE))</f>
        <v>83</v>
      </c>
      <c r="H34" s="232">
        <f>IF(ISNA(VLOOKUP($A34,ES_P1a_0!$A$10:$AQ$100,MATCH(FIXED(H$6,0,TRUE),ES_P1a_0!$A$10:$AQ$10,0),FALSE)),":",VLOOKUP($A34,ES_P1a_0!$A$10:$AQ$100,MATCH(FIXED(H$6,0,TRUE),ES_P1a_0!$A$10:$AQ$10,0),FALSE))</f>
        <v>85.2</v>
      </c>
      <c r="I34" s="232">
        <f>IF(ISNA(VLOOKUP($A34,ES_P1a_0!$A$10:$AQ$100,MATCH(FIXED(I$6,0,TRUE),ES_P1a_0!$A$10:$AQ$10,0),FALSE)),":",VLOOKUP($A34,ES_P1a_0!$A$10:$AQ$100,MATCH(FIXED(I$6,0,TRUE),ES_P1a_0!$A$10:$AQ$10,0),FALSE))</f>
        <v>87.2</v>
      </c>
      <c r="J34" s="232">
        <f>IF(ISNA(VLOOKUP($A34,ES_P1a_0!$A$10:$AQ$100,MATCH(FIXED(J$6,0,TRUE),ES_P1a_0!$A$10:$AQ$10,0),FALSE)),":",VLOOKUP($A34,ES_P1a_0!$A$10:$AQ$100,MATCH(FIXED(J$6,0,TRUE),ES_P1a_0!$A$10:$AQ$10,0),FALSE))</f>
        <v>89.1</v>
      </c>
      <c r="K34" s="232">
        <f>IF(ISNA(VLOOKUP($A34,ES_P1a_0!$A$10:$AQ$100,MATCH(FIXED(K$6,0,TRUE),ES_P1a_0!$A$10:$AQ$10,0),FALSE)),":",VLOOKUP($A34,ES_P1a_0!$A$10:$AQ$100,MATCH(FIXED(K$6,0,TRUE),ES_P1a_0!$A$10:$AQ$10,0),FALSE))</f>
        <v>92</v>
      </c>
      <c r="L34" s="232">
        <f>IF(ISNA(VLOOKUP($A34,ES_P1a_0!$A$10:$AQ$100,MATCH(FIXED(L$6,0,TRUE),ES_P1a_0!$A$10:$AQ$10,0),FALSE)),":",VLOOKUP($A34,ES_P1a_0!$A$10:$AQ$100,MATCH(FIXED(L$6,0,TRUE),ES_P1a_0!$A$10:$AQ$10,0),FALSE))</f>
        <v>95.7</v>
      </c>
      <c r="M34" s="232">
        <f>IF(ISNA(VLOOKUP($A34,ES_P1a_0!$A$10:$AQ$100,MATCH(FIXED(M$6,0,TRUE),ES_P1a_0!$A$10:$AQ$10,0),FALSE)),":",VLOOKUP($A34,ES_P1a_0!$A$10:$AQ$100,MATCH(FIXED(M$6,0,TRUE),ES_P1a_0!$A$10:$AQ$10,0),FALSE))</f>
        <v>100</v>
      </c>
      <c r="N34" s="232">
        <f>IF(ISNA(VLOOKUP($A34,ES_P1a_0!$A$10:$AQ$100,MATCH(FIXED(N$6,0,TRUE),ES_P1a_0!$A$10:$AQ$10,0),FALSE)),":",VLOOKUP($A34,ES_P1a_0!$A$10:$AQ$100,MATCH(FIXED(N$6,0,TRUE),ES_P1a_0!$A$10:$AQ$10,0),FALSE))</f>
        <v>104.2</v>
      </c>
      <c r="O34" s="232">
        <f>IF(ISNA(VLOOKUP($A34,ES_P1a_0!$A$10:$AQ$100,MATCH(FIXED(O$6,0,TRUE),ES_P1a_0!$A$10:$AQ$10,0),FALSE)),":",VLOOKUP($A34,ES_P1a_0!$A$10:$AQ$100,MATCH(FIXED(O$6,0,TRUE),ES_P1a_0!$A$10:$AQ$10,0),FALSE))</f>
        <v>107.9</v>
      </c>
      <c r="P34" s="232">
        <f>IF(ISNA(VLOOKUP($A34,ES_P1a_0!$A$10:$AQ$100,MATCH(FIXED(P$6,0,TRUE),ES_P1a_0!$A$10:$AQ$10,0),FALSE)),":",VLOOKUP($A34,ES_P1a_0!$A$10:$AQ$100,MATCH(FIXED(P$6,0,TRUE),ES_P1a_0!$A$10:$AQ$10,0),FALSE))</f>
        <v>108.7</v>
      </c>
      <c r="Q34" s="232">
        <f>IF(ISNA(VLOOKUP($A34,ES_P1a_0!$A$10:$AQ$100,MATCH(FIXED(Q$6,0,TRUE),ES_P1a_0!$A$10:$AQ$10,0),FALSE)),":",VLOOKUP($A34,ES_P1a_0!$A$10:$AQ$100,MATCH(FIXED(Q$6,0,TRUE),ES_P1a_0!$A$10:$AQ$10,0),FALSE))</f>
        <v>102</v>
      </c>
      <c r="R34" s="232">
        <f>IF(ISNA(VLOOKUP($A34,ES_P1a_0!$A$10:$AQ$100,MATCH(FIXED(R$6,0,TRUE),ES_P1a_0!$A$10:$AQ$10,0),FALSE)),":",VLOOKUP($A34,ES_P1a_0!$A$10:$AQ$100,MATCH(FIXED(R$6,0,TRUE),ES_P1a_0!$A$10:$AQ$10,0),FALSE))</f>
        <v>105.5</v>
      </c>
      <c r="S34" s="232">
        <f>IF(ISNA(VLOOKUP($A34,ES_P1a_0!$A$10:$AQ$100,MATCH(FIXED(S$6,0,TRUE),ES_P1a_0!$A$10:$AQ$10,0),FALSE)),":",VLOOKUP($A34,ES_P1a_0!$A$10:$AQ$100,MATCH(FIXED(S$6,0,TRUE),ES_P1a_0!$A$10:$AQ$10,0),FALSE))</f>
        <v>108</v>
      </c>
      <c r="T34" s="232">
        <f>IF(ISNA(VLOOKUP($A34,ES_P1a_0!$A$10:$AQ$100,MATCH(FIXED(T$6,0,TRUE),ES_P1a_0!$A$10:$AQ$10,0),FALSE)),":",VLOOKUP($A34,ES_P1a_0!$A$10:$AQ$100,MATCH(FIXED(T$6,0,TRUE),ES_P1a_0!$A$10:$AQ$10,0),FALSE))</f>
        <v>106.1</v>
      </c>
      <c r="U34" s="232">
        <f>IF(ISNA(VLOOKUP($A34,ES_P1a_0!$A$10:$AQ$100,MATCH(FIXED(U$6,0,TRUE),ES_P1a_0!$A$10:$AQ$10,0),FALSE)),":",VLOOKUP($A34,ES_P1a_0!$A$10:$AQ$100,MATCH(FIXED(U$6,0,TRUE),ES_P1a_0!$A$10:$AQ$10,0),FALSE))</f>
        <v>107.1</v>
      </c>
      <c r="V34" s="232" t="str">
        <f>IF(ISNA(VLOOKUP($A34,ES_P1a_0!$A$10:$AQ$100,MATCH(FIXED(V$6,0,TRUE),ES_P1a_0!$A$10:$AQ$10,0),FALSE)),":",VLOOKUP($A34,ES_P1a_0!$A$10:$AQ$100,MATCH(FIXED(V$6,0,TRUE),ES_P1a_0!$A$10:$AQ$10,0),FALSE))</f>
        <v>:</v>
      </c>
      <c r="W34" s="232" t="str">
        <f>IF(ISNA(VLOOKUP($A34,ES_P1a_0!$A$10:$AQ$100,MATCH(FIXED(W$6,0,TRUE),ES_P1a_0!$A$10:$AQ$10,0),FALSE)),":",VLOOKUP($A34,ES_P1a_0!$A$10:$AQ$100,MATCH(FIXED(W$6,0,TRUE),ES_P1a_0!$A$10:$AQ$10,0),FALSE))</f>
        <v>:</v>
      </c>
    </row>
    <row r="35" spans="1:23">
      <c r="A35" s="230" t="str">
        <f>lookup!Z30</f>
        <v>Slovakia</v>
      </c>
      <c r="B35" s="232" t="str">
        <f>VLOOKUP(A35,lookup!$Z$2:$AA$77,2,FALSE)</f>
        <v>Σλοβακία</v>
      </c>
      <c r="C35" s="232">
        <f>IF(ISNA(VLOOKUP($A35,ES_P1a_0!$A$10:$AQ$100,MATCH(FIXED(C$6,0,TRUE),ES_P1a_0!$A$10:$AQ$10,0),FALSE)),":",VLOOKUP($A35,ES_P1a_0!$A$10:$AQ$100,MATCH(FIXED(C$6,0,TRUE),ES_P1a_0!$A$10:$AQ$10,0),FALSE))</f>
        <v>66</v>
      </c>
      <c r="D35" s="232">
        <f>IF(ISNA(VLOOKUP($A35,ES_P1a_0!$A$10:$AQ$100,MATCH(FIXED(D$6,0,TRUE),ES_P1a_0!$A$10:$AQ$10,0),FALSE)),":",VLOOKUP($A35,ES_P1a_0!$A$10:$AQ$100,MATCH(FIXED(D$6,0,TRUE),ES_P1a_0!$A$10:$AQ$10,0),FALSE))</f>
        <v>69.099999999999994</v>
      </c>
      <c r="E35" s="232">
        <f>IF(ISNA(VLOOKUP($A35,ES_P1a_0!$A$10:$AQ$100,MATCH(FIXED(E$6,0,TRUE),ES_P1a_0!$A$10:$AQ$10,0),FALSE)),":",VLOOKUP($A35,ES_P1a_0!$A$10:$AQ$100,MATCH(FIXED(E$6,0,TRUE),ES_P1a_0!$A$10:$AQ$10,0),FALSE))</f>
        <v>73</v>
      </c>
      <c r="F35" s="232">
        <f>IF(ISNA(VLOOKUP($A35,ES_P1a_0!$A$10:$AQ$100,MATCH(FIXED(F$6,0,TRUE),ES_P1a_0!$A$10:$AQ$10,0),FALSE)),":",VLOOKUP($A35,ES_P1a_0!$A$10:$AQ$100,MATCH(FIXED(F$6,0,TRUE),ES_P1a_0!$A$10:$AQ$10,0),FALSE))</f>
        <v>76.5</v>
      </c>
      <c r="G35" s="232">
        <f>IF(ISNA(VLOOKUP($A35,ES_P1a_0!$A$10:$AQ$100,MATCH(FIXED(G$6,0,TRUE),ES_P1a_0!$A$10:$AQ$10,0),FALSE)),":",VLOOKUP($A35,ES_P1a_0!$A$10:$AQ$100,MATCH(FIXED(G$6,0,TRUE),ES_P1a_0!$A$10:$AQ$10,0),FALSE))</f>
        <v>78.5</v>
      </c>
      <c r="H35" s="232">
        <f>IF(ISNA(VLOOKUP($A35,ES_P1a_0!$A$10:$AQ$100,MATCH(FIXED(H$6,0,TRUE),ES_P1a_0!$A$10:$AQ$10,0),FALSE)),":",VLOOKUP($A35,ES_P1a_0!$A$10:$AQ$100,MATCH(FIXED(H$6,0,TRUE),ES_P1a_0!$A$10:$AQ$10,0),FALSE))</f>
        <v>81.2</v>
      </c>
      <c r="I35" s="232">
        <f>IF(ISNA(VLOOKUP($A35,ES_P1a_0!$A$10:$AQ$100,MATCH(FIXED(I$6,0,TRUE),ES_P1a_0!$A$10:$AQ$10,0),FALSE)),":",VLOOKUP($A35,ES_P1a_0!$A$10:$AQ$100,MATCH(FIXED(I$6,0,TRUE),ES_P1a_0!$A$10:$AQ$10,0),FALSE))</f>
        <v>83.5</v>
      </c>
      <c r="J35" s="232">
        <f>IF(ISNA(VLOOKUP($A35,ES_P1a_0!$A$10:$AQ$100,MATCH(FIXED(J$6,0,TRUE),ES_P1a_0!$A$10:$AQ$10,0),FALSE)),":",VLOOKUP($A35,ES_P1a_0!$A$10:$AQ$100,MATCH(FIXED(J$6,0,TRUE),ES_P1a_0!$A$10:$AQ$10,0),FALSE))</f>
        <v>87.3</v>
      </c>
      <c r="K35" s="232">
        <f>IF(ISNA(VLOOKUP($A35,ES_P1a_0!$A$10:$AQ$100,MATCH(FIXED(K$6,0,TRUE),ES_P1a_0!$A$10:$AQ$10,0),FALSE)),":",VLOOKUP($A35,ES_P1a_0!$A$10:$AQ$100,MATCH(FIXED(K$6,0,TRUE),ES_P1a_0!$A$10:$AQ$10,0),FALSE))</f>
        <v>90.5</v>
      </c>
      <c r="L35" s="232">
        <f>IF(ISNA(VLOOKUP($A35,ES_P1a_0!$A$10:$AQ$100,MATCH(FIXED(L$6,0,TRUE),ES_P1a_0!$A$10:$AQ$10,0),FALSE)),":",VLOOKUP($A35,ES_P1a_0!$A$10:$AQ$100,MATCH(FIXED(L$6,0,TRUE),ES_P1a_0!$A$10:$AQ$10,0),FALSE))</f>
        <v>95.3</v>
      </c>
      <c r="M35" s="232">
        <f>IF(ISNA(VLOOKUP($A35,ES_P1a_0!$A$10:$AQ$100,MATCH(FIXED(M$6,0,TRUE),ES_P1a_0!$A$10:$AQ$10,0),FALSE)),":",VLOOKUP($A35,ES_P1a_0!$A$10:$AQ$100,MATCH(FIXED(M$6,0,TRUE),ES_P1a_0!$A$10:$AQ$10,0),FALSE))</f>
        <v>100</v>
      </c>
      <c r="N35" s="232">
        <f>IF(ISNA(VLOOKUP($A35,ES_P1a_0!$A$10:$AQ$100,MATCH(FIXED(N$6,0,TRUE),ES_P1a_0!$A$10:$AQ$10,0),FALSE)),":",VLOOKUP($A35,ES_P1a_0!$A$10:$AQ$100,MATCH(FIXED(N$6,0,TRUE),ES_P1a_0!$A$10:$AQ$10,0),FALSE))</f>
        <v>106.1</v>
      </c>
      <c r="O35" s="232">
        <f>IF(ISNA(VLOOKUP($A35,ES_P1a_0!$A$10:$AQ$100,MATCH(FIXED(O$6,0,TRUE),ES_P1a_0!$A$10:$AQ$10,0),FALSE)),":",VLOOKUP($A35,ES_P1a_0!$A$10:$AQ$100,MATCH(FIXED(O$6,0,TRUE),ES_P1a_0!$A$10:$AQ$10,0),FALSE))</f>
        <v>114.9</v>
      </c>
      <c r="P35" s="232">
        <f>IF(ISNA(VLOOKUP($A35,ES_P1a_0!$A$10:$AQ$100,MATCH(FIXED(P$6,0,TRUE),ES_P1a_0!$A$10:$AQ$10,0),FALSE)),":",VLOOKUP($A35,ES_P1a_0!$A$10:$AQ$100,MATCH(FIXED(P$6,0,TRUE),ES_P1a_0!$A$10:$AQ$10,0),FALSE))</f>
        <v>117.7</v>
      </c>
      <c r="Q35" s="232">
        <f>IF(ISNA(VLOOKUP($A35,ES_P1a_0!$A$10:$AQ$100,MATCH(FIXED(Q$6,0,TRUE),ES_P1a_0!$A$10:$AQ$10,0),FALSE)),":",VLOOKUP($A35,ES_P1a_0!$A$10:$AQ$100,MATCH(FIXED(Q$6,0,TRUE),ES_P1a_0!$A$10:$AQ$10,0),FALSE))</f>
        <v>114.1</v>
      </c>
      <c r="R35" s="232">
        <f>IF(ISNA(VLOOKUP($A35,ES_P1a_0!$A$10:$AQ$100,MATCH(FIXED(R$6,0,TRUE),ES_P1a_0!$A$10:$AQ$10,0),FALSE)),":",VLOOKUP($A35,ES_P1a_0!$A$10:$AQ$100,MATCH(FIXED(R$6,0,TRUE),ES_P1a_0!$A$10:$AQ$10,0),FALSE))</f>
        <v>121</v>
      </c>
      <c r="S35" s="232">
        <f>IF(ISNA(VLOOKUP($A35,ES_P1a_0!$A$10:$AQ$100,MATCH(FIXED(S$6,0,TRUE),ES_P1a_0!$A$10:$AQ$10,0),FALSE)),":",VLOOKUP($A35,ES_P1a_0!$A$10:$AQ$100,MATCH(FIXED(S$6,0,TRUE),ES_P1a_0!$A$10:$AQ$10,0),FALSE))</f>
        <v>122.4</v>
      </c>
      <c r="T35" s="232">
        <f>IF(ISNA(VLOOKUP($A35,ES_P1a_0!$A$10:$AQ$100,MATCH(FIXED(T$6,0,TRUE),ES_P1a_0!$A$10:$AQ$10,0),FALSE)),":",VLOOKUP($A35,ES_P1a_0!$A$10:$AQ$100,MATCH(FIXED(T$6,0,TRUE),ES_P1a_0!$A$10:$AQ$10,0),FALSE))</f>
        <v>124.6</v>
      </c>
      <c r="U35" s="232">
        <f>IF(ISNA(VLOOKUP($A35,ES_P1a_0!$A$10:$AQ$100,MATCH(FIXED(U$6,0,TRUE),ES_P1a_0!$A$10:$AQ$10,0),FALSE)),":",VLOOKUP($A35,ES_P1a_0!$A$10:$AQ$100,MATCH(FIXED(U$6,0,TRUE),ES_P1a_0!$A$10:$AQ$10,0),FALSE))</f>
        <v>126.7</v>
      </c>
      <c r="V35" s="232" t="str">
        <f>IF(ISNA(VLOOKUP($A35,ES_P1a_0!$A$10:$AQ$100,MATCH(FIXED(V$6,0,TRUE),ES_P1a_0!$A$10:$AQ$10,0),FALSE)),":",VLOOKUP($A35,ES_P1a_0!$A$10:$AQ$100,MATCH(FIXED(V$6,0,TRUE),ES_P1a_0!$A$10:$AQ$10,0),FALSE))</f>
        <v>:</v>
      </c>
      <c r="W35" s="232" t="str">
        <f>IF(ISNA(VLOOKUP($A35,ES_P1a_0!$A$10:$AQ$100,MATCH(FIXED(W$6,0,TRUE),ES_P1a_0!$A$10:$AQ$10,0),FALSE)),":",VLOOKUP($A35,ES_P1a_0!$A$10:$AQ$100,MATCH(FIXED(W$6,0,TRUE),ES_P1a_0!$A$10:$AQ$10,0),FALSE))</f>
        <v>:</v>
      </c>
    </row>
    <row r="36" spans="1:23">
      <c r="A36" s="230" t="str">
        <f>lookup!Z31</f>
        <v>Finland</v>
      </c>
      <c r="B36" s="232" t="str">
        <f>VLOOKUP(A36,lookup!$Z$2:$AA$77,2,FALSE)</f>
        <v>Φινλανδία</v>
      </c>
      <c r="C36" s="232">
        <f>IF(ISNA(VLOOKUP($A36,ES_P1a_0!$A$10:$AQ$100,MATCH(FIXED(C$6,0,TRUE),ES_P1a_0!$A$10:$AQ$10,0),FALSE)),":",VLOOKUP($A36,ES_P1a_0!$A$10:$AQ$100,MATCH(FIXED(C$6,0,TRUE),ES_P1a_0!$A$10:$AQ$10,0),FALSE))</f>
        <v>80.8</v>
      </c>
      <c r="D36" s="232">
        <f>IF(ISNA(VLOOKUP($A36,ES_P1a_0!$A$10:$AQ$100,MATCH(FIXED(D$6,0,TRUE),ES_P1a_0!$A$10:$AQ$10,0),FALSE)),":",VLOOKUP($A36,ES_P1a_0!$A$10:$AQ$100,MATCH(FIXED(D$6,0,TRUE),ES_P1a_0!$A$10:$AQ$10,0),FALSE))</f>
        <v>82.6</v>
      </c>
      <c r="E36" s="232">
        <f>IF(ISNA(VLOOKUP($A36,ES_P1a_0!$A$10:$AQ$100,MATCH(FIXED(E$6,0,TRUE),ES_P1a_0!$A$10:$AQ$10,0),FALSE)),":",VLOOKUP($A36,ES_P1a_0!$A$10:$AQ$100,MATCH(FIXED(E$6,0,TRUE),ES_P1a_0!$A$10:$AQ$10,0),FALSE))</f>
        <v>84.8</v>
      </c>
      <c r="F36" s="232">
        <f>IF(ISNA(VLOOKUP($A36,ES_P1a_0!$A$10:$AQ$100,MATCH(FIXED(F$6,0,TRUE),ES_P1a_0!$A$10:$AQ$10,0),FALSE)),":",VLOOKUP($A36,ES_P1a_0!$A$10:$AQ$100,MATCH(FIXED(F$6,0,TRUE),ES_P1a_0!$A$10:$AQ$10,0),FALSE))</f>
        <v>87.4</v>
      </c>
      <c r="G36" s="232">
        <f>IF(ISNA(VLOOKUP($A36,ES_P1a_0!$A$10:$AQ$100,MATCH(FIXED(G$6,0,TRUE),ES_P1a_0!$A$10:$AQ$10,0),FALSE)),":",VLOOKUP($A36,ES_P1a_0!$A$10:$AQ$100,MATCH(FIXED(G$6,0,TRUE),ES_P1a_0!$A$10:$AQ$10,0),FALSE))</f>
        <v>88.7</v>
      </c>
      <c r="H36" s="232">
        <f>IF(ISNA(VLOOKUP($A36,ES_P1a_0!$A$10:$AQ$100,MATCH(FIXED(H$6,0,TRUE),ES_P1a_0!$A$10:$AQ$10,0),FALSE)),":",VLOOKUP($A36,ES_P1a_0!$A$10:$AQ$100,MATCH(FIXED(H$6,0,TRUE),ES_P1a_0!$A$10:$AQ$10,0),FALSE))</f>
        <v>91.5</v>
      </c>
      <c r="I36" s="232">
        <f>IF(ISNA(VLOOKUP($A36,ES_P1a_0!$A$10:$AQ$100,MATCH(FIXED(I$6,0,TRUE),ES_P1a_0!$A$10:$AQ$10,0),FALSE)),":",VLOOKUP($A36,ES_P1a_0!$A$10:$AQ$100,MATCH(FIXED(I$6,0,TRUE),ES_P1a_0!$A$10:$AQ$10,0),FALSE))</f>
        <v>92.3</v>
      </c>
      <c r="J36" s="232">
        <f>IF(ISNA(VLOOKUP($A36,ES_P1a_0!$A$10:$AQ$100,MATCH(FIXED(J$6,0,TRUE),ES_P1a_0!$A$10:$AQ$10,0),FALSE)),":",VLOOKUP($A36,ES_P1a_0!$A$10:$AQ$100,MATCH(FIXED(J$6,0,TRUE),ES_P1a_0!$A$10:$AQ$10,0),FALSE))</f>
        <v>93.2</v>
      </c>
      <c r="K36" s="232">
        <f>IF(ISNA(VLOOKUP($A36,ES_P1a_0!$A$10:$AQ$100,MATCH(FIXED(K$6,0,TRUE),ES_P1a_0!$A$10:$AQ$10,0),FALSE)),":",VLOOKUP($A36,ES_P1a_0!$A$10:$AQ$100,MATCH(FIXED(K$6,0,TRUE),ES_P1a_0!$A$10:$AQ$10,0),FALSE))</f>
        <v>95</v>
      </c>
      <c r="L36" s="232">
        <f>IF(ISNA(VLOOKUP($A36,ES_P1a_0!$A$10:$AQ$100,MATCH(FIXED(L$6,0,TRUE),ES_P1a_0!$A$10:$AQ$10,0),FALSE)),":",VLOOKUP($A36,ES_P1a_0!$A$10:$AQ$100,MATCH(FIXED(L$6,0,TRUE),ES_P1a_0!$A$10:$AQ$10,0),FALSE))</f>
        <v>98.5</v>
      </c>
      <c r="M36" s="232">
        <f>IF(ISNA(VLOOKUP($A36,ES_P1a_0!$A$10:$AQ$100,MATCH(FIXED(M$6,0,TRUE),ES_P1a_0!$A$10:$AQ$10,0),FALSE)),":",VLOOKUP($A36,ES_P1a_0!$A$10:$AQ$100,MATCH(FIXED(M$6,0,TRUE),ES_P1a_0!$A$10:$AQ$10,0),FALSE))</f>
        <v>100</v>
      </c>
      <c r="N36" s="232">
        <f>IF(ISNA(VLOOKUP($A36,ES_P1a_0!$A$10:$AQ$100,MATCH(FIXED(N$6,0,TRUE),ES_P1a_0!$A$10:$AQ$10,0),FALSE)),":",VLOOKUP($A36,ES_P1a_0!$A$10:$AQ$100,MATCH(FIXED(N$6,0,TRUE),ES_P1a_0!$A$10:$AQ$10,0),FALSE))</f>
        <v>102.5</v>
      </c>
      <c r="O36" s="232">
        <f>IF(ISNA(VLOOKUP($A36,ES_P1a_0!$A$10:$AQ$100,MATCH(FIXED(O$6,0,TRUE),ES_P1a_0!$A$10:$AQ$10,0),FALSE)),":",VLOOKUP($A36,ES_P1a_0!$A$10:$AQ$100,MATCH(FIXED(O$6,0,TRUE),ES_P1a_0!$A$10:$AQ$10,0),FALSE))</f>
        <v>105.7</v>
      </c>
      <c r="P36" s="232">
        <f>IF(ISNA(VLOOKUP($A36,ES_P1a_0!$A$10:$AQ$100,MATCH(FIXED(P$6,0,TRUE),ES_P1a_0!$A$10:$AQ$10,0),FALSE)),":",VLOOKUP($A36,ES_P1a_0!$A$10:$AQ$100,MATCH(FIXED(P$6,0,TRUE),ES_P1a_0!$A$10:$AQ$10,0),FALSE))</f>
        <v>103.3</v>
      </c>
      <c r="Q36" s="232">
        <f>IF(ISNA(VLOOKUP($A36,ES_P1a_0!$A$10:$AQ$100,MATCH(FIXED(Q$6,0,TRUE),ES_P1a_0!$A$10:$AQ$10,0),FALSE)),":",VLOOKUP($A36,ES_P1a_0!$A$10:$AQ$100,MATCH(FIXED(Q$6,0,TRUE),ES_P1a_0!$A$10:$AQ$10,0),FALSE))</f>
        <v>97</v>
      </c>
      <c r="R36" s="232">
        <f>IF(ISNA(VLOOKUP($A36,ES_P1a_0!$A$10:$AQ$100,MATCH(FIXED(R$6,0,TRUE),ES_P1a_0!$A$10:$AQ$10,0),FALSE)),":",VLOOKUP($A36,ES_P1a_0!$A$10:$AQ$100,MATCH(FIXED(R$6,0,TRUE),ES_P1a_0!$A$10:$AQ$10,0),FALSE))</f>
        <v>100.4</v>
      </c>
      <c r="S36" s="232">
        <f>IF(ISNA(VLOOKUP($A36,ES_P1a_0!$A$10:$AQ$100,MATCH(FIXED(S$6,0,TRUE),ES_P1a_0!$A$10:$AQ$10,0),FALSE)),":",VLOOKUP($A36,ES_P1a_0!$A$10:$AQ$100,MATCH(FIXED(S$6,0,TRUE),ES_P1a_0!$A$10:$AQ$10,0),FALSE))</f>
        <v>101.7</v>
      </c>
      <c r="T36" s="232">
        <f>IF(ISNA(VLOOKUP($A36,ES_P1a_0!$A$10:$AQ$100,MATCH(FIXED(T$6,0,TRUE),ES_P1a_0!$A$10:$AQ$10,0),FALSE)),":",VLOOKUP($A36,ES_P1a_0!$A$10:$AQ$100,MATCH(FIXED(T$6,0,TRUE),ES_P1a_0!$A$10:$AQ$10,0),FALSE))</f>
        <v>100.6</v>
      </c>
      <c r="U36" s="232">
        <f>IF(ISNA(VLOOKUP($A36,ES_P1a_0!$A$10:$AQ$100,MATCH(FIXED(U$6,0,TRUE),ES_P1a_0!$A$10:$AQ$10,0),FALSE)),":",VLOOKUP($A36,ES_P1a_0!$A$10:$AQ$100,MATCH(FIXED(U$6,0,TRUE),ES_P1a_0!$A$10:$AQ$10,0),FALSE))</f>
        <v>100.5</v>
      </c>
      <c r="V36" s="232" t="str">
        <f>IF(ISNA(VLOOKUP($A36,ES_P1a_0!$A$10:$AQ$100,MATCH(FIXED(V$6,0,TRUE),ES_P1a_0!$A$10:$AQ$10,0),FALSE)),":",VLOOKUP($A36,ES_P1a_0!$A$10:$AQ$100,MATCH(FIXED(V$6,0,TRUE),ES_P1a_0!$A$10:$AQ$10,0),FALSE))</f>
        <v>:</v>
      </c>
      <c r="W36" s="232" t="str">
        <f>IF(ISNA(VLOOKUP($A36,ES_P1a_0!$A$10:$AQ$100,MATCH(FIXED(W$6,0,TRUE),ES_P1a_0!$A$10:$AQ$10,0),FALSE)),":",VLOOKUP($A36,ES_P1a_0!$A$10:$AQ$100,MATCH(FIXED(W$6,0,TRUE),ES_P1a_0!$A$10:$AQ$10,0),FALSE))</f>
        <v>:</v>
      </c>
    </row>
    <row r="37" spans="1:23">
      <c r="A37" s="230" t="str">
        <f>lookup!Z32</f>
        <v>Sweden</v>
      </c>
      <c r="B37" s="232" t="str">
        <f>VLOOKUP(A37,lookup!$Z$2:$AA$77,2,FALSE)</f>
        <v>Σουηδία</v>
      </c>
      <c r="C37" s="232">
        <f>IF(ISNA(VLOOKUP($A37,ES_P1a_0!$A$10:$AQ$100,MATCH(FIXED(C$6,0,TRUE),ES_P1a_0!$A$10:$AQ$10,0),FALSE)),":",VLOOKUP($A37,ES_P1a_0!$A$10:$AQ$100,MATCH(FIXED(C$6,0,TRUE),ES_P1a_0!$A$10:$AQ$10,0),FALSE))</f>
        <v>77.599999999999994</v>
      </c>
      <c r="D37" s="232">
        <f>IF(ISNA(VLOOKUP($A37,ES_P1a_0!$A$10:$AQ$100,MATCH(FIXED(D$6,0,TRUE),ES_P1a_0!$A$10:$AQ$10,0),FALSE)),":",VLOOKUP($A37,ES_P1a_0!$A$10:$AQ$100,MATCH(FIXED(D$6,0,TRUE),ES_P1a_0!$A$10:$AQ$10,0),FALSE))</f>
        <v>79.5</v>
      </c>
      <c r="E37" s="232">
        <f>IF(ISNA(VLOOKUP($A37,ES_P1a_0!$A$10:$AQ$100,MATCH(FIXED(E$6,0,TRUE),ES_P1a_0!$A$10:$AQ$10,0),FALSE)),":",VLOOKUP($A37,ES_P1a_0!$A$10:$AQ$100,MATCH(FIXED(E$6,0,TRUE),ES_P1a_0!$A$10:$AQ$10,0),FALSE))</f>
        <v>82.7</v>
      </c>
      <c r="F37" s="232">
        <f>IF(ISNA(VLOOKUP($A37,ES_P1a_0!$A$10:$AQ$100,MATCH(FIXED(F$6,0,TRUE),ES_P1a_0!$A$10:$AQ$10,0),FALSE)),":",VLOOKUP($A37,ES_P1a_0!$A$10:$AQ$100,MATCH(FIXED(F$6,0,TRUE),ES_P1a_0!$A$10:$AQ$10,0),FALSE))</f>
        <v>84.7</v>
      </c>
      <c r="G37" s="232">
        <f>IF(ISNA(VLOOKUP($A37,ES_P1a_0!$A$10:$AQ$100,MATCH(FIXED(G$6,0,TRUE),ES_P1a_0!$A$10:$AQ$10,0),FALSE)),":",VLOOKUP($A37,ES_P1a_0!$A$10:$AQ$100,MATCH(FIXED(G$6,0,TRUE),ES_P1a_0!$A$10:$AQ$10,0),FALSE))</f>
        <v>86.9</v>
      </c>
      <c r="H37" s="232">
        <f>IF(ISNA(VLOOKUP($A37,ES_P1a_0!$A$10:$AQ$100,MATCH(FIXED(H$6,0,TRUE),ES_P1a_0!$A$10:$AQ$10,0),FALSE)),":",VLOOKUP($A37,ES_P1a_0!$A$10:$AQ$100,MATCH(FIXED(H$6,0,TRUE),ES_P1a_0!$A$10:$AQ$10,0),FALSE))</f>
        <v>88.5</v>
      </c>
      <c r="I37" s="232">
        <f>IF(ISNA(VLOOKUP($A37,ES_P1a_0!$A$10:$AQ$100,MATCH(FIXED(I$6,0,TRUE),ES_P1a_0!$A$10:$AQ$10,0),FALSE)),":",VLOOKUP($A37,ES_P1a_0!$A$10:$AQ$100,MATCH(FIXED(I$6,0,TRUE),ES_P1a_0!$A$10:$AQ$10,0),FALSE))</f>
        <v>87.8</v>
      </c>
      <c r="J37" s="232">
        <f>IF(ISNA(VLOOKUP($A37,ES_P1a_0!$A$10:$AQ$100,MATCH(FIXED(J$6,0,TRUE),ES_P1a_0!$A$10:$AQ$10,0),FALSE)),":",VLOOKUP($A37,ES_P1a_0!$A$10:$AQ$100,MATCH(FIXED(J$6,0,TRUE),ES_P1a_0!$A$10:$AQ$10,0),FALSE))</f>
        <v>90</v>
      </c>
      <c r="K37" s="232">
        <f>IF(ISNA(VLOOKUP($A37,ES_P1a_0!$A$10:$AQ$100,MATCH(FIXED(K$6,0,TRUE),ES_P1a_0!$A$10:$AQ$10,0),FALSE)),":",VLOOKUP($A37,ES_P1a_0!$A$10:$AQ$100,MATCH(FIXED(K$6,0,TRUE),ES_P1a_0!$A$10:$AQ$10,0),FALSE))</f>
        <v>92.6</v>
      </c>
      <c r="L37" s="232">
        <f>IF(ISNA(VLOOKUP($A37,ES_P1a_0!$A$10:$AQ$100,MATCH(FIXED(L$6,0,TRUE),ES_P1a_0!$A$10:$AQ$10,0),FALSE)),":",VLOOKUP($A37,ES_P1a_0!$A$10:$AQ$100,MATCH(FIXED(L$6,0,TRUE),ES_P1a_0!$A$10:$AQ$10,0),FALSE))</f>
        <v>97.2</v>
      </c>
      <c r="M37" s="232">
        <f>IF(ISNA(VLOOKUP($A37,ES_P1a_0!$A$10:$AQ$100,MATCH(FIXED(M$6,0,TRUE),ES_P1a_0!$A$10:$AQ$10,0),FALSE)),":",VLOOKUP($A37,ES_P1a_0!$A$10:$AQ$100,MATCH(FIXED(M$6,0,TRUE),ES_P1a_0!$A$10:$AQ$10,0),FALSE))</f>
        <v>100</v>
      </c>
      <c r="N37" s="232">
        <f>IF(ISNA(VLOOKUP($A37,ES_P1a_0!$A$10:$AQ$100,MATCH(FIXED(N$6,0,TRUE),ES_P1a_0!$A$10:$AQ$10,0),FALSE)),":",VLOOKUP($A37,ES_P1a_0!$A$10:$AQ$100,MATCH(FIXED(N$6,0,TRUE),ES_P1a_0!$A$10:$AQ$10,0),FALSE))</f>
        <v>102.6</v>
      </c>
      <c r="O37" s="232">
        <f>IF(ISNA(VLOOKUP($A37,ES_P1a_0!$A$10:$AQ$100,MATCH(FIXED(O$6,0,TRUE),ES_P1a_0!$A$10:$AQ$10,0),FALSE)),":",VLOOKUP($A37,ES_P1a_0!$A$10:$AQ$100,MATCH(FIXED(O$6,0,TRUE),ES_P1a_0!$A$10:$AQ$10,0),FALSE))</f>
        <v>103.6</v>
      </c>
      <c r="P37" s="232">
        <f>IF(ISNA(VLOOKUP($A37,ES_P1a_0!$A$10:$AQ$100,MATCH(FIXED(P$6,0,TRUE),ES_P1a_0!$A$10:$AQ$10,0),FALSE)),":",VLOOKUP($A37,ES_P1a_0!$A$10:$AQ$100,MATCH(FIXED(P$6,0,TRUE),ES_P1a_0!$A$10:$AQ$10,0),FALSE))</f>
        <v>102</v>
      </c>
      <c r="Q37" s="232">
        <f>IF(ISNA(VLOOKUP($A37,ES_P1a_0!$A$10:$AQ$100,MATCH(FIXED(Q$6,0,TRUE),ES_P1a_0!$A$10:$AQ$10,0),FALSE)),":",VLOOKUP($A37,ES_P1a_0!$A$10:$AQ$100,MATCH(FIXED(Q$6,0,TRUE),ES_P1a_0!$A$10:$AQ$10,0),FALSE))</f>
        <v>99.3</v>
      </c>
      <c r="R37" s="232">
        <f>IF(ISNA(VLOOKUP($A37,ES_P1a_0!$A$10:$AQ$100,MATCH(FIXED(R$6,0,TRUE),ES_P1a_0!$A$10:$AQ$10,0),FALSE)),":",VLOOKUP($A37,ES_P1a_0!$A$10:$AQ$100,MATCH(FIXED(R$6,0,TRUE),ES_P1a_0!$A$10:$AQ$10,0),FALSE))</f>
        <v>104.8</v>
      </c>
      <c r="S37" s="232">
        <f>IF(ISNA(VLOOKUP($A37,ES_P1a_0!$A$10:$AQ$100,MATCH(FIXED(S$6,0,TRUE),ES_P1a_0!$A$10:$AQ$10,0),FALSE)),":",VLOOKUP($A37,ES_P1a_0!$A$10:$AQ$100,MATCH(FIXED(S$6,0,TRUE),ES_P1a_0!$A$10:$AQ$10,0),FALSE))</f>
        <v>105.6</v>
      </c>
      <c r="T37" s="232">
        <f>IF(ISNA(VLOOKUP($A37,ES_P1a_0!$A$10:$AQ$100,MATCH(FIXED(T$6,0,TRUE),ES_P1a_0!$A$10:$AQ$10,0),FALSE)),":",VLOOKUP($A37,ES_P1a_0!$A$10:$AQ$100,MATCH(FIXED(T$6,0,TRUE),ES_P1a_0!$A$10:$AQ$10,0),FALSE))</f>
        <v>105.8</v>
      </c>
      <c r="U37" s="232">
        <f>IF(ISNA(VLOOKUP($A37,ES_P1a_0!$A$10:$AQ$100,MATCH(FIXED(U$6,0,TRUE),ES_P1a_0!$A$10:$AQ$10,0),FALSE)),":",VLOOKUP($A37,ES_P1a_0!$A$10:$AQ$100,MATCH(FIXED(U$6,0,TRUE),ES_P1a_0!$A$10:$AQ$10,0),FALSE))</f>
        <v>106.5</v>
      </c>
      <c r="V37" s="232" t="str">
        <f>IF(ISNA(VLOOKUP($A37,ES_P1a_0!$A$10:$AQ$100,MATCH(FIXED(V$6,0,TRUE),ES_P1a_0!$A$10:$AQ$10,0),FALSE)),":",VLOOKUP($A37,ES_P1a_0!$A$10:$AQ$100,MATCH(FIXED(V$6,0,TRUE),ES_P1a_0!$A$10:$AQ$10,0),FALSE))</f>
        <v>:</v>
      </c>
      <c r="W37" s="232" t="str">
        <f>IF(ISNA(VLOOKUP($A37,ES_P1a_0!$A$10:$AQ$100,MATCH(FIXED(W$6,0,TRUE),ES_P1a_0!$A$10:$AQ$10,0),FALSE)),":",VLOOKUP($A37,ES_P1a_0!$A$10:$AQ$100,MATCH(FIXED(W$6,0,TRUE),ES_P1a_0!$A$10:$AQ$10,0),FALSE))</f>
        <v>:</v>
      </c>
    </row>
    <row r="38" spans="1:23">
      <c r="A38" s="230" t="str">
        <f>lookup!Z33</f>
        <v>United Kingdom</v>
      </c>
      <c r="B38" s="232" t="str">
        <f>VLOOKUP(A38,lookup!$Z$2:$AA$77,2,FALSE)</f>
        <v>Ηνωμένο Βασίλειο</v>
      </c>
      <c r="C38" s="232">
        <f>IF(ISNA(VLOOKUP($A38,ES_P1a_0!$A$10:$AQ$100,MATCH(FIXED(C$6,0,TRUE),ES_P1a_0!$A$10:$AQ$10,0),FALSE)),":",VLOOKUP($A38,ES_P1a_0!$A$10:$AQ$100,MATCH(FIXED(C$6,0,TRUE),ES_P1a_0!$A$10:$AQ$10,0),FALSE))</f>
        <v>80.099999999999994</v>
      </c>
      <c r="D38" s="232">
        <f>IF(ISNA(VLOOKUP($A38,ES_P1a_0!$A$10:$AQ$100,MATCH(FIXED(D$6,0,TRUE),ES_P1a_0!$A$10:$AQ$10,0),FALSE)),":",VLOOKUP($A38,ES_P1a_0!$A$10:$AQ$100,MATCH(FIXED(D$6,0,TRUE),ES_P1a_0!$A$10:$AQ$10,0),FALSE))</f>
        <v>82.2</v>
      </c>
      <c r="E38" s="232">
        <f>IF(ISNA(VLOOKUP($A38,ES_P1a_0!$A$10:$AQ$100,MATCH(FIXED(E$6,0,TRUE),ES_P1a_0!$A$10:$AQ$10,0),FALSE)),":",VLOOKUP($A38,ES_P1a_0!$A$10:$AQ$100,MATCH(FIXED(E$6,0,TRUE),ES_P1a_0!$A$10:$AQ$10,0),FALSE))</f>
        <v>84.2</v>
      </c>
      <c r="F38" s="232">
        <f>IF(ISNA(VLOOKUP($A38,ES_P1a_0!$A$10:$AQ$100,MATCH(FIXED(F$6,0,TRUE),ES_P1a_0!$A$10:$AQ$10,0),FALSE)),":",VLOOKUP($A38,ES_P1a_0!$A$10:$AQ$100,MATCH(FIXED(F$6,0,TRUE),ES_P1a_0!$A$10:$AQ$10,0),FALSE))</f>
        <v>86.4</v>
      </c>
      <c r="G38" s="232">
        <f>IF(ISNA(VLOOKUP($A38,ES_P1a_0!$A$10:$AQ$100,MATCH(FIXED(G$6,0,TRUE),ES_P1a_0!$A$10:$AQ$10,0),FALSE)),":",VLOOKUP($A38,ES_P1a_0!$A$10:$AQ$100,MATCH(FIXED(G$6,0,TRUE),ES_P1a_0!$A$10:$AQ$10,0),FALSE))</f>
        <v>87.7</v>
      </c>
      <c r="H38" s="232">
        <f>IF(ISNA(VLOOKUP($A38,ES_P1a_0!$A$10:$AQ$100,MATCH(FIXED(H$6,0,TRUE),ES_P1a_0!$A$10:$AQ$10,0),FALSE)),":",VLOOKUP($A38,ES_P1a_0!$A$10:$AQ$100,MATCH(FIXED(H$6,0,TRUE),ES_P1a_0!$A$10:$AQ$10,0),FALSE))</f>
        <v>90.4</v>
      </c>
      <c r="I38" s="232">
        <f>IF(ISNA(VLOOKUP($A38,ES_P1a_0!$A$10:$AQ$100,MATCH(FIXED(I$6,0,TRUE),ES_P1a_0!$A$10:$AQ$10,0),FALSE)),":",VLOOKUP($A38,ES_P1a_0!$A$10:$AQ$100,MATCH(FIXED(I$6,0,TRUE),ES_P1a_0!$A$10:$AQ$10,0),FALSE))</f>
        <v>91.7</v>
      </c>
      <c r="J38" s="232">
        <f>IF(ISNA(VLOOKUP($A38,ES_P1a_0!$A$10:$AQ$100,MATCH(FIXED(J$6,0,TRUE),ES_P1a_0!$A$10:$AQ$10,0),FALSE)),":",VLOOKUP($A38,ES_P1a_0!$A$10:$AQ$100,MATCH(FIXED(J$6,0,TRUE),ES_P1a_0!$A$10:$AQ$10,0),FALSE))</f>
        <v>93.1</v>
      </c>
      <c r="K38" s="232">
        <f>IF(ISNA(VLOOKUP($A38,ES_P1a_0!$A$10:$AQ$100,MATCH(FIXED(K$6,0,TRUE),ES_P1a_0!$A$10:$AQ$10,0),FALSE)),":",VLOOKUP($A38,ES_P1a_0!$A$10:$AQ$100,MATCH(FIXED(K$6,0,TRUE),ES_P1a_0!$A$10:$AQ$10,0),FALSE))</f>
        <v>95.8</v>
      </c>
      <c r="L38" s="232">
        <f>IF(ISNA(VLOOKUP($A38,ES_P1a_0!$A$10:$AQ$100,MATCH(FIXED(L$6,0,TRUE),ES_P1a_0!$A$10:$AQ$10,0),FALSE)),":",VLOOKUP($A38,ES_P1a_0!$A$10:$AQ$100,MATCH(FIXED(L$6,0,TRUE),ES_P1a_0!$A$10:$AQ$10,0),FALSE))</f>
        <v>97.8</v>
      </c>
      <c r="M38" s="232">
        <f>IF(ISNA(VLOOKUP($A38,ES_P1a_0!$A$10:$AQ$100,MATCH(FIXED(M$6,0,TRUE),ES_P1a_0!$A$10:$AQ$10,0),FALSE)),":",VLOOKUP($A38,ES_P1a_0!$A$10:$AQ$100,MATCH(FIXED(M$6,0,TRUE),ES_P1a_0!$A$10:$AQ$10,0),FALSE))</f>
        <v>100</v>
      </c>
      <c r="N38" s="232">
        <f>IF(ISNA(VLOOKUP($A38,ES_P1a_0!$A$10:$AQ$100,MATCH(FIXED(N$6,0,TRUE),ES_P1a_0!$A$10:$AQ$10,0),FALSE)),":",VLOOKUP($A38,ES_P1a_0!$A$10:$AQ$100,MATCH(FIXED(N$6,0,TRUE),ES_P1a_0!$A$10:$AQ$10,0),FALSE))</f>
        <v>101.9</v>
      </c>
      <c r="O38" s="232">
        <f>IF(ISNA(VLOOKUP($A38,ES_P1a_0!$A$10:$AQ$100,MATCH(FIXED(O$6,0,TRUE),ES_P1a_0!$A$10:$AQ$10,0),FALSE)),":",VLOOKUP($A38,ES_P1a_0!$A$10:$AQ$100,MATCH(FIXED(O$6,0,TRUE),ES_P1a_0!$A$10:$AQ$10,0),FALSE))</f>
        <v>104.6</v>
      </c>
      <c r="P38" s="232">
        <f>IF(ISNA(VLOOKUP($A38,ES_P1a_0!$A$10:$AQ$100,MATCH(FIXED(P$6,0,TRUE),ES_P1a_0!$A$10:$AQ$10,0),FALSE)),":",VLOOKUP($A38,ES_P1a_0!$A$10:$AQ$100,MATCH(FIXED(P$6,0,TRUE),ES_P1a_0!$A$10:$AQ$10,0),FALSE))</f>
        <v>103.1</v>
      </c>
      <c r="Q38" s="232">
        <f>IF(ISNA(VLOOKUP($A38,ES_P1a_0!$A$10:$AQ$100,MATCH(FIXED(Q$6,0,TRUE),ES_P1a_0!$A$10:$AQ$10,0),FALSE)),":",VLOOKUP($A38,ES_P1a_0!$A$10:$AQ$100,MATCH(FIXED(Q$6,0,TRUE),ES_P1a_0!$A$10:$AQ$10,0),FALSE))</f>
        <v>99.3</v>
      </c>
      <c r="R38" s="232">
        <f>IF(ISNA(VLOOKUP($A38,ES_P1a_0!$A$10:$AQ$100,MATCH(FIXED(R$6,0,TRUE),ES_P1a_0!$A$10:$AQ$10,0),FALSE)),":",VLOOKUP($A38,ES_P1a_0!$A$10:$AQ$100,MATCH(FIXED(R$6,0,TRUE),ES_P1a_0!$A$10:$AQ$10,0),FALSE))</f>
        <v>100.8</v>
      </c>
      <c r="S38" s="232">
        <f>IF(ISNA(VLOOKUP($A38,ES_P1a_0!$A$10:$AQ$100,MATCH(FIXED(S$6,0,TRUE),ES_P1a_0!$A$10:$AQ$10,0),FALSE)),":",VLOOKUP($A38,ES_P1a_0!$A$10:$AQ$100,MATCH(FIXED(S$6,0,TRUE),ES_P1a_0!$A$10:$AQ$10,0),FALSE))</f>
        <v>101.4</v>
      </c>
      <c r="T38" s="232">
        <f>IF(ISNA(VLOOKUP($A38,ES_P1a_0!$A$10:$AQ$100,MATCH(FIXED(T$6,0,TRUE),ES_P1a_0!$A$10:$AQ$10,0),FALSE)),":",VLOOKUP($A38,ES_P1a_0!$A$10:$AQ$100,MATCH(FIXED(T$6,0,TRUE),ES_P1a_0!$A$10:$AQ$10,0),FALSE))</f>
        <v>100.4</v>
      </c>
      <c r="U38" s="232">
        <f>IF(ISNA(VLOOKUP($A38,ES_P1a_0!$A$10:$AQ$100,MATCH(FIXED(U$6,0,TRUE),ES_P1a_0!$A$10:$AQ$10,0),FALSE)),":",VLOOKUP($A38,ES_P1a_0!$A$10:$AQ$100,MATCH(FIXED(U$6,0,TRUE),ES_P1a_0!$A$10:$AQ$10,0),FALSE))</f>
        <v>100.9</v>
      </c>
      <c r="V38" s="232" t="str">
        <f>IF(ISNA(VLOOKUP($A38,ES_P1a_0!$A$10:$AQ$100,MATCH(FIXED(V$6,0,TRUE),ES_P1a_0!$A$10:$AQ$10,0),FALSE)),":",VLOOKUP($A38,ES_P1a_0!$A$10:$AQ$100,MATCH(FIXED(V$6,0,TRUE),ES_P1a_0!$A$10:$AQ$10,0),FALSE))</f>
        <v>:</v>
      </c>
      <c r="W38" s="232" t="str">
        <f>IF(ISNA(VLOOKUP($A38,ES_P1a_0!$A$10:$AQ$100,MATCH(FIXED(W$6,0,TRUE),ES_P1a_0!$A$10:$AQ$10,0),FALSE)),":",VLOOKUP($A38,ES_P1a_0!$A$10:$AQ$100,MATCH(FIXED(W$6,0,TRUE),ES_P1a_0!$A$10:$AQ$10,0),FALSE))</f>
        <v>:</v>
      </c>
    </row>
    <row r="39" spans="1:23">
      <c r="A39" s="230" t="str">
        <f>lookup!Z34</f>
        <v>United States</v>
      </c>
      <c r="B39" s="232" t="str">
        <f>VLOOKUP(A39,lookup!$Z$2:$AA$77,2,FALSE)</f>
        <v>Ηνωμένες Πολιτείες</v>
      </c>
      <c r="C39" s="232">
        <f>IF(ISNA(VLOOKUP($A39,ES_P1a_0!$A$10:$AQ$100,MATCH(FIXED(C$6,0,TRUE),ES_P1a_0!$A$10:$AQ$10,0),FALSE)),":",VLOOKUP($A39,ES_P1a_0!$A$10:$AQ$100,MATCH(FIXED(C$6,0,TRUE),ES_P1a_0!$A$10:$AQ$10,0),FALSE))</f>
        <v>80.8</v>
      </c>
      <c r="D39" s="232">
        <f>IF(ISNA(VLOOKUP($A39,ES_P1a_0!$A$10:$AQ$100,MATCH(FIXED(D$6,0,TRUE),ES_P1a_0!$A$10:$AQ$10,0),FALSE)),":",VLOOKUP($A39,ES_P1a_0!$A$10:$AQ$100,MATCH(FIXED(D$6,0,TRUE),ES_P1a_0!$A$10:$AQ$10,0),FALSE))</f>
        <v>82.7</v>
      </c>
      <c r="E39" s="232">
        <f>IF(ISNA(VLOOKUP($A39,ES_P1a_0!$A$10:$AQ$100,MATCH(FIXED(E$6,0,TRUE),ES_P1a_0!$A$10:$AQ$10,0),FALSE)),":",VLOOKUP($A39,ES_P1a_0!$A$10:$AQ$100,MATCH(FIXED(E$6,0,TRUE),ES_P1a_0!$A$10:$AQ$10,0),FALSE))</f>
        <v>84.6</v>
      </c>
      <c r="F39" s="232">
        <f>IF(ISNA(VLOOKUP($A39,ES_P1a_0!$A$10:$AQ$100,MATCH(FIXED(F$6,0,TRUE),ES_P1a_0!$A$10:$AQ$10,0),FALSE)),":",VLOOKUP($A39,ES_P1a_0!$A$10:$AQ$100,MATCH(FIXED(F$6,0,TRUE),ES_P1a_0!$A$10:$AQ$10,0),FALSE))</f>
        <v>87.1</v>
      </c>
      <c r="G39" s="232">
        <f>IF(ISNA(VLOOKUP($A39,ES_P1a_0!$A$10:$AQ$100,MATCH(FIXED(G$6,0,TRUE),ES_P1a_0!$A$10:$AQ$10,0),FALSE)),":",VLOOKUP($A39,ES_P1a_0!$A$10:$AQ$100,MATCH(FIXED(G$6,0,TRUE),ES_P1a_0!$A$10:$AQ$10,0),FALSE))</f>
        <v>89.9</v>
      </c>
      <c r="H39" s="232">
        <f>IF(ISNA(VLOOKUP($A39,ES_P1a_0!$A$10:$AQ$100,MATCH(FIXED(H$6,0,TRUE),ES_P1a_0!$A$10:$AQ$10,0),FALSE)),":",VLOOKUP($A39,ES_P1a_0!$A$10:$AQ$100,MATCH(FIXED(H$6,0,TRUE),ES_P1a_0!$A$10:$AQ$10,0),FALSE))</f>
        <v>91.3</v>
      </c>
      <c r="I39" s="232">
        <f>IF(ISNA(VLOOKUP($A39,ES_P1a_0!$A$10:$AQ$100,MATCH(FIXED(I$6,0,TRUE),ES_P1a_0!$A$10:$AQ$10,0),FALSE)),":",VLOOKUP($A39,ES_P1a_0!$A$10:$AQ$100,MATCH(FIXED(I$6,0,TRUE),ES_P1a_0!$A$10:$AQ$10,0),FALSE))</f>
        <v>92.1</v>
      </c>
      <c r="J39" s="232">
        <f>IF(ISNA(VLOOKUP($A39,ES_P1a_0!$A$10:$AQ$100,MATCH(FIXED(J$6,0,TRUE),ES_P1a_0!$A$10:$AQ$10,0),FALSE)),":",VLOOKUP($A39,ES_P1a_0!$A$10:$AQ$100,MATCH(FIXED(J$6,0,TRUE),ES_P1a_0!$A$10:$AQ$10,0),FALSE))</f>
        <v>94.1</v>
      </c>
      <c r="K39" s="232">
        <f>IF(ISNA(VLOOKUP($A39,ES_P1a_0!$A$10:$AQ$100,MATCH(FIXED(K$6,0,TRUE),ES_P1a_0!$A$10:$AQ$10,0),FALSE)),":",VLOOKUP($A39,ES_P1a_0!$A$10:$AQ$100,MATCH(FIXED(K$6,0,TRUE),ES_P1a_0!$A$10:$AQ$10,0),FALSE))</f>
        <v>95.8</v>
      </c>
      <c r="L39" s="232">
        <f>IF(ISNA(VLOOKUP($A39,ES_P1a_0!$A$10:$AQ$100,MATCH(FIXED(L$6,0,TRUE),ES_P1a_0!$A$10:$AQ$10,0),FALSE)),":",VLOOKUP($A39,ES_P1a_0!$A$10:$AQ$100,MATCH(FIXED(L$6,0,TRUE),ES_P1a_0!$A$10:$AQ$10,0),FALSE))</f>
        <v>98.4</v>
      </c>
      <c r="M39" s="232">
        <f>IF(ISNA(VLOOKUP($A39,ES_P1a_0!$A$10:$AQ$100,MATCH(FIXED(M$6,0,TRUE),ES_P1a_0!$A$10:$AQ$10,0),FALSE)),":",VLOOKUP($A39,ES_P1a_0!$A$10:$AQ$100,MATCH(FIXED(M$6,0,TRUE),ES_P1a_0!$A$10:$AQ$10,0),FALSE))</f>
        <v>100</v>
      </c>
      <c r="N39" s="232">
        <f>IF(ISNA(VLOOKUP($A39,ES_P1a_0!$A$10:$AQ$100,MATCH(FIXED(N$6,0,TRUE),ES_P1a_0!$A$10:$AQ$10,0),FALSE)),":",VLOOKUP($A39,ES_P1a_0!$A$10:$AQ$100,MATCH(FIXED(N$6,0,TRUE),ES_P1a_0!$A$10:$AQ$10,0),FALSE))</f>
        <v>100.8</v>
      </c>
      <c r="O39" s="232">
        <f>IF(ISNA(VLOOKUP($A39,ES_P1a_0!$A$10:$AQ$100,MATCH(FIXED(O$6,0,TRUE),ES_P1a_0!$A$10:$AQ$10,0),FALSE)),":",VLOOKUP($A39,ES_P1a_0!$A$10:$AQ$100,MATCH(FIXED(O$6,0,TRUE),ES_P1a_0!$A$10:$AQ$10,0),FALSE))</f>
        <v>101.5</v>
      </c>
      <c r="P39" s="232">
        <f>IF(ISNA(VLOOKUP($A39,ES_P1a_0!$A$10:$AQ$100,MATCH(FIXED(P$6,0,TRUE),ES_P1a_0!$A$10:$AQ$10,0),FALSE)),":",VLOOKUP($A39,ES_P1a_0!$A$10:$AQ$100,MATCH(FIXED(P$6,0,TRUE),ES_P1a_0!$A$10:$AQ$10,0),FALSE))</f>
        <v>101.6</v>
      </c>
      <c r="Q39" s="232">
        <f>IF(ISNA(VLOOKUP($A39,ES_P1a_0!$A$10:$AQ$100,MATCH(FIXED(Q$6,0,TRUE),ES_P1a_0!$A$10:$AQ$10,0),FALSE)),":",VLOOKUP($A39,ES_P1a_0!$A$10:$AQ$100,MATCH(FIXED(Q$6,0,TRUE),ES_P1a_0!$A$10:$AQ$10,0),FALSE))</f>
        <v>102.6</v>
      </c>
      <c r="R39" s="232">
        <f>IF(ISNA(VLOOKUP($A39,ES_P1a_0!$A$10:$AQ$100,MATCH(FIXED(R$6,0,TRUE),ES_P1a_0!$A$10:$AQ$10,0),FALSE)),":",VLOOKUP($A39,ES_P1a_0!$A$10:$AQ$100,MATCH(FIXED(R$6,0,TRUE),ES_P1a_0!$A$10:$AQ$10,0),FALSE))</f>
        <v>105.8</v>
      </c>
      <c r="S39" s="232" t="str">
        <f>IF(ISNA(VLOOKUP($A39,ES_P1a_0!$A$10:$AQ$100,MATCH(FIXED(S$6,0,TRUE),ES_P1a_0!$A$10:$AQ$10,0),FALSE)),":",VLOOKUP($A39,ES_P1a_0!$A$10:$AQ$100,MATCH(FIXED(S$6,0,TRUE),ES_P1a_0!$A$10:$AQ$10,0),FALSE))</f>
        <v>:</v>
      </c>
      <c r="T39" s="232" t="str">
        <f>IF(ISNA(VLOOKUP($A39,ES_P1a_0!$A$10:$AQ$100,MATCH(FIXED(T$6,0,TRUE),ES_P1a_0!$A$10:$AQ$10,0),FALSE)),":",VLOOKUP($A39,ES_P1a_0!$A$10:$AQ$100,MATCH(FIXED(T$6,0,TRUE),ES_P1a_0!$A$10:$AQ$10,0),FALSE))</f>
        <v>:</v>
      </c>
      <c r="U39" s="232" t="str">
        <f>IF(ISNA(VLOOKUP($A39,ES_P1a_0!$A$10:$AQ$100,MATCH(FIXED(U$6,0,TRUE),ES_P1a_0!$A$10:$AQ$10,0),FALSE)),":",VLOOKUP($A39,ES_P1a_0!$A$10:$AQ$100,MATCH(FIXED(U$6,0,TRUE),ES_P1a_0!$A$10:$AQ$10,0),FALSE))</f>
        <v>:</v>
      </c>
      <c r="V39" s="232" t="str">
        <f>IF(ISNA(VLOOKUP($A39,ES_P1a_0!$A$10:$AQ$100,MATCH(FIXED(V$6,0,TRUE),ES_P1a_0!$A$10:$AQ$10,0),FALSE)),":",VLOOKUP($A39,ES_P1a_0!$A$10:$AQ$100,MATCH(FIXED(V$6,0,TRUE),ES_P1a_0!$A$10:$AQ$10,0),FALSE))</f>
        <v>:</v>
      </c>
      <c r="W39" s="232" t="str">
        <f>IF(ISNA(VLOOKUP($A39,ES_P1a_0!$A$10:$AQ$100,MATCH(FIXED(W$6,0,TRUE),ES_P1a_0!$A$10:$AQ$10,0),FALSE)),":",VLOOKUP($A39,ES_P1a_0!$A$10:$AQ$100,MATCH(FIXED(W$6,0,TRUE),ES_P1a_0!$A$10:$AQ$10,0),FALSE))</f>
        <v>:</v>
      </c>
    </row>
    <row r="40" spans="1:23">
      <c r="A40" s="230" t="str">
        <f>lookup!Z35</f>
        <v>Japan</v>
      </c>
      <c r="B40" s="232" t="str">
        <f>VLOOKUP(A40,lookup!$Z$2:$AA$77,2,FALSE)</f>
        <v>Ιαπωνία</v>
      </c>
      <c r="C40" s="232">
        <f>IF(ISNA(VLOOKUP($A40,ES_P1a_0!$A$10:$AQ$100,MATCH(FIXED(C$6,0,TRUE),ES_P1a_0!$A$10:$AQ$10,0),FALSE)),":",VLOOKUP($A40,ES_P1a_0!$A$10:$AQ$100,MATCH(FIXED(C$6,0,TRUE),ES_P1a_0!$A$10:$AQ$10,0),FALSE))</f>
        <v>86.7</v>
      </c>
      <c r="D40" s="232">
        <f>IF(ISNA(VLOOKUP($A40,ES_P1a_0!$A$10:$AQ$100,MATCH(FIXED(D$6,0,TRUE),ES_P1a_0!$A$10:$AQ$10,0),FALSE)),":",VLOOKUP($A40,ES_P1a_0!$A$10:$AQ$100,MATCH(FIXED(D$6,0,TRUE),ES_P1a_0!$A$10:$AQ$10,0),FALSE))</f>
        <v>88.6</v>
      </c>
      <c r="E40" s="232">
        <f>IF(ISNA(VLOOKUP($A40,ES_P1a_0!$A$10:$AQ$100,MATCH(FIXED(E$6,0,TRUE),ES_P1a_0!$A$10:$AQ$10,0),FALSE)),":",VLOOKUP($A40,ES_P1a_0!$A$10:$AQ$100,MATCH(FIXED(E$6,0,TRUE),ES_P1a_0!$A$10:$AQ$10,0),FALSE))</f>
        <v>89.4</v>
      </c>
      <c r="F40" s="232">
        <f>IF(ISNA(VLOOKUP($A40,ES_P1a_0!$A$10:$AQ$100,MATCH(FIXED(F$6,0,TRUE),ES_P1a_0!$A$10:$AQ$10,0),FALSE)),":",VLOOKUP($A40,ES_P1a_0!$A$10:$AQ$100,MATCH(FIXED(F$6,0,TRUE),ES_P1a_0!$A$10:$AQ$10,0),FALSE))</f>
        <v>88.6</v>
      </c>
      <c r="G40" s="232">
        <f>IF(ISNA(VLOOKUP($A40,ES_P1a_0!$A$10:$AQ$100,MATCH(FIXED(G$6,0,TRUE),ES_P1a_0!$A$10:$AQ$10,0),FALSE)),":",VLOOKUP($A40,ES_P1a_0!$A$10:$AQ$100,MATCH(FIXED(G$6,0,TRUE),ES_P1a_0!$A$10:$AQ$10,0),FALSE))</f>
        <v>89.7</v>
      </c>
      <c r="H40" s="232">
        <f>IF(ISNA(VLOOKUP($A40,ES_P1a_0!$A$10:$AQ$100,MATCH(FIXED(H$6,0,TRUE),ES_P1a_0!$A$10:$AQ$10,0),FALSE)),":",VLOOKUP($A40,ES_P1a_0!$A$10:$AQ$100,MATCH(FIXED(H$6,0,TRUE),ES_P1a_0!$A$10:$AQ$10,0),FALSE))</f>
        <v>92.3</v>
      </c>
      <c r="I40" s="232">
        <f>IF(ISNA(VLOOKUP($A40,ES_P1a_0!$A$10:$AQ$100,MATCH(FIXED(I$6,0,TRUE),ES_P1a_0!$A$10:$AQ$10,0),FALSE)),":",VLOOKUP($A40,ES_P1a_0!$A$10:$AQ$100,MATCH(FIXED(I$6,0,TRUE),ES_P1a_0!$A$10:$AQ$10,0),FALSE))</f>
        <v>93.3</v>
      </c>
      <c r="J40" s="232">
        <f>IF(ISNA(VLOOKUP($A40,ES_P1a_0!$A$10:$AQ$100,MATCH(FIXED(J$6,0,TRUE),ES_P1a_0!$A$10:$AQ$10,0),FALSE)),":",VLOOKUP($A40,ES_P1a_0!$A$10:$AQ$100,MATCH(FIXED(J$6,0,TRUE),ES_P1a_0!$A$10:$AQ$10,0),FALSE))</f>
        <v>95.1</v>
      </c>
      <c r="K40" s="232">
        <f>IF(ISNA(VLOOKUP($A40,ES_P1a_0!$A$10:$AQ$100,MATCH(FIXED(K$6,0,TRUE),ES_P1a_0!$A$10:$AQ$10,0),FALSE)),":",VLOOKUP($A40,ES_P1a_0!$A$10:$AQ$100,MATCH(FIXED(K$6,0,TRUE),ES_P1a_0!$A$10:$AQ$10,0),FALSE))</f>
        <v>97</v>
      </c>
      <c r="L40" s="232">
        <f>IF(ISNA(VLOOKUP($A40,ES_P1a_0!$A$10:$AQ$100,MATCH(FIXED(L$6,0,TRUE),ES_P1a_0!$A$10:$AQ$10,0),FALSE)),":",VLOOKUP($A40,ES_P1a_0!$A$10:$AQ$100,MATCH(FIXED(L$6,0,TRUE),ES_P1a_0!$A$10:$AQ$10,0),FALSE))</f>
        <v>99.1</v>
      </c>
      <c r="M40" s="232">
        <f>IF(ISNA(VLOOKUP($A40,ES_P1a_0!$A$10:$AQ$100,MATCH(FIXED(M$6,0,TRUE),ES_P1a_0!$A$10:$AQ$10,0),FALSE)),":",VLOOKUP($A40,ES_P1a_0!$A$10:$AQ$100,MATCH(FIXED(M$6,0,TRUE),ES_P1a_0!$A$10:$AQ$10,0),FALSE))</f>
        <v>100</v>
      </c>
      <c r="N40" s="232">
        <f>IF(ISNA(VLOOKUP($A40,ES_P1a_0!$A$10:$AQ$100,MATCH(FIXED(N$6,0,TRUE),ES_P1a_0!$A$10:$AQ$10,0),FALSE)),":",VLOOKUP($A40,ES_P1a_0!$A$10:$AQ$100,MATCH(FIXED(N$6,0,TRUE),ES_P1a_0!$A$10:$AQ$10,0),FALSE))</f>
        <v>101.2</v>
      </c>
      <c r="O40" s="232">
        <f>IF(ISNA(VLOOKUP($A40,ES_P1a_0!$A$10:$AQ$100,MATCH(FIXED(O$6,0,TRUE),ES_P1a_0!$A$10:$AQ$10,0),FALSE)),":",VLOOKUP($A40,ES_P1a_0!$A$10:$AQ$100,MATCH(FIXED(O$6,0,TRUE),ES_P1a_0!$A$10:$AQ$10,0),FALSE))</f>
        <v>103.1</v>
      </c>
      <c r="P40" s="232">
        <f>IF(ISNA(VLOOKUP($A40,ES_P1a_0!$A$10:$AQ$100,MATCH(FIXED(P$6,0,TRUE),ES_P1a_0!$A$10:$AQ$10,0),FALSE)),":",VLOOKUP($A40,ES_P1a_0!$A$10:$AQ$100,MATCH(FIXED(P$6,0,TRUE),ES_P1a_0!$A$10:$AQ$10,0),FALSE))</f>
        <v>102.4</v>
      </c>
      <c r="Q40" s="232">
        <f>IF(ISNA(VLOOKUP($A40,ES_P1a_0!$A$10:$AQ$100,MATCH(FIXED(Q$6,0,TRUE),ES_P1a_0!$A$10:$AQ$10,0),FALSE)),":",VLOOKUP($A40,ES_P1a_0!$A$10:$AQ$100,MATCH(FIXED(Q$6,0,TRUE),ES_P1a_0!$A$10:$AQ$10,0),FALSE))</f>
        <v>98.3</v>
      </c>
      <c r="R40" s="232">
        <f>IF(ISNA(VLOOKUP($A40,ES_P1a_0!$A$10:$AQ$100,MATCH(FIXED(R$6,0,TRUE),ES_P1a_0!$A$10:$AQ$10,0),FALSE)),":",VLOOKUP($A40,ES_P1a_0!$A$10:$AQ$100,MATCH(FIXED(R$6,0,TRUE),ES_P1a_0!$A$10:$AQ$10,0),FALSE))</f>
        <v>103.9</v>
      </c>
      <c r="S40" s="232">
        <f>IF(ISNA(VLOOKUP($A40,ES_P1a_0!$A$10:$AQ$100,MATCH(FIXED(S$6,0,TRUE),ES_P1a_0!$A$10:$AQ$10,0),FALSE)),":",VLOOKUP($A40,ES_P1a_0!$A$10:$AQ$100,MATCH(FIXED(S$6,0,TRUE),ES_P1a_0!$A$10:$AQ$10,0),FALSE))</f>
        <v>103.6</v>
      </c>
      <c r="T40" s="232" t="str">
        <f>IF(ISNA(VLOOKUP($A40,ES_P1a_0!$A$10:$AQ$100,MATCH(FIXED(T$6,0,TRUE),ES_P1a_0!$A$10:$AQ$10,0),FALSE)),":",VLOOKUP($A40,ES_P1a_0!$A$10:$AQ$100,MATCH(FIXED(T$6,0,TRUE),ES_P1a_0!$A$10:$AQ$10,0),FALSE))</f>
        <v>:</v>
      </c>
      <c r="U40" s="232" t="str">
        <f>IF(ISNA(VLOOKUP($A40,ES_P1a_0!$A$10:$AQ$100,MATCH(FIXED(U$6,0,TRUE),ES_P1a_0!$A$10:$AQ$10,0),FALSE)),":",VLOOKUP($A40,ES_P1a_0!$A$10:$AQ$100,MATCH(FIXED(U$6,0,TRUE),ES_P1a_0!$A$10:$AQ$10,0),FALSE))</f>
        <v>:</v>
      </c>
      <c r="V40" s="232" t="str">
        <f>IF(ISNA(VLOOKUP($A40,ES_P1a_0!$A$10:$AQ$100,MATCH(FIXED(V$6,0,TRUE),ES_P1a_0!$A$10:$AQ$10,0),FALSE)),":",VLOOKUP($A40,ES_P1a_0!$A$10:$AQ$100,MATCH(FIXED(V$6,0,TRUE),ES_P1a_0!$A$10:$AQ$10,0),FALSE))</f>
        <v>:</v>
      </c>
      <c r="W40" s="232" t="str">
        <f>IF(ISNA(VLOOKUP($A40,ES_P1a_0!$A$10:$AQ$100,MATCH(FIXED(W$6,0,TRUE),ES_P1a_0!$A$10:$AQ$10,0),FALSE)),":",VLOOKUP($A40,ES_P1a_0!$A$10:$AQ$100,MATCH(FIXED(W$6,0,TRUE),ES_P1a_0!$A$10:$AQ$10,0),FALSE))</f>
        <v>:</v>
      </c>
    </row>
    <row r="41" spans="1:23">
      <c r="B41" s="232"/>
      <c r="C41" s="232"/>
      <c r="D41" s="232"/>
      <c r="E41" s="232"/>
      <c r="F41" s="232"/>
      <c r="G41" s="232"/>
      <c r="H41" s="232"/>
      <c r="I41" s="232"/>
      <c r="J41" s="232"/>
      <c r="K41" s="232"/>
      <c r="L41" s="232"/>
      <c r="M41" s="232"/>
      <c r="N41" s="232"/>
      <c r="O41" s="232"/>
      <c r="P41" s="232"/>
      <c r="Q41" s="232"/>
      <c r="R41" s="232"/>
      <c r="S41" s="232"/>
      <c r="T41" s="232"/>
      <c r="U41" s="232"/>
      <c r="V41" s="232"/>
      <c r="W41" s="232"/>
    </row>
    <row r="42" spans="1:23">
      <c r="B42" s="232"/>
      <c r="C42" s="232">
        <f>C6</f>
        <v>1995</v>
      </c>
      <c r="D42" s="232">
        <f t="shared" ref="D42:W42" si="0">D6</f>
        <v>1996</v>
      </c>
      <c r="E42" s="232">
        <f t="shared" si="0"/>
        <v>1997</v>
      </c>
      <c r="F42" s="232">
        <f t="shared" si="0"/>
        <v>1998</v>
      </c>
      <c r="G42" s="232">
        <f t="shared" si="0"/>
        <v>1999</v>
      </c>
      <c r="H42" s="232">
        <f t="shared" si="0"/>
        <v>2000</v>
      </c>
      <c r="I42" s="232">
        <f t="shared" si="0"/>
        <v>2001</v>
      </c>
      <c r="J42" s="232">
        <f t="shared" si="0"/>
        <v>2002</v>
      </c>
      <c r="K42" s="232">
        <f t="shared" si="0"/>
        <v>2003</v>
      </c>
      <c r="L42" s="232">
        <f t="shared" si="0"/>
        <v>2004</v>
      </c>
      <c r="M42" s="232">
        <f t="shared" si="0"/>
        <v>2005</v>
      </c>
      <c r="N42" s="232">
        <f t="shared" si="0"/>
        <v>2006</v>
      </c>
      <c r="O42" s="232">
        <f t="shared" si="0"/>
        <v>2007</v>
      </c>
      <c r="P42" s="232">
        <f t="shared" si="0"/>
        <v>2008</v>
      </c>
      <c r="Q42" s="232">
        <f t="shared" si="0"/>
        <v>2009</v>
      </c>
      <c r="R42" s="232">
        <f t="shared" si="0"/>
        <v>2010</v>
      </c>
      <c r="S42" s="232">
        <f t="shared" si="0"/>
        <v>2011</v>
      </c>
      <c r="T42" s="232">
        <f t="shared" si="0"/>
        <v>2012</v>
      </c>
      <c r="U42" s="232">
        <f t="shared" si="0"/>
        <v>2013</v>
      </c>
      <c r="V42" s="232">
        <f t="shared" si="0"/>
        <v>2014</v>
      </c>
      <c r="W42" s="232">
        <f t="shared" si="0"/>
        <v>2015</v>
      </c>
    </row>
    <row r="43" spans="1:23">
      <c r="A43" s="230" t="str">
        <f>lookup!Z2</f>
        <v>European Union (28 countries)</v>
      </c>
      <c r="B43" s="232" t="str">
        <f>VLOOKUP(A43,lookup!$Z$2:$AA$77,2,FALSE)</f>
        <v>ΕΕ (28 χώρες)</v>
      </c>
      <c r="C43" s="232" t="str">
        <f>IF(ISNA(VLOOKUP($A43,ES_P1a_0!$A$10:$AQ$100,MATCH(FIXED(C$6,0,TRUE),ES_P1a_0!$A$10:$AQ$10,0)+1,FALSE)),"",VLOOKUP($A43,ES_P1a_0!$A$10:$AQ$100,MATCH(FIXED(C$6,0,TRUE),ES_P1a_0!$A$10:$AQ$10,0)+1,FALSE))</f>
        <v/>
      </c>
      <c r="D43" s="232" t="str">
        <f>IF(ISNA(VLOOKUP($A43,ES_P1a_0!$A$10:$AQ$100,MATCH(FIXED(D$6,0,TRUE),ES_P1a_0!$A$10:$AQ$10,0)+1,FALSE)),"",VLOOKUP($A43,ES_P1a_0!$A$10:$AQ$100,MATCH(FIXED(D$6,0,TRUE),ES_P1a_0!$A$10:$AQ$10,0)+1,FALSE))</f>
        <v/>
      </c>
      <c r="E43" s="232" t="str">
        <f>IF(ISNA(VLOOKUP($A43,ES_P1a_0!$A$10:$AQ$100,MATCH(FIXED(E$6,0,TRUE),ES_P1a_0!$A$10:$AQ$10,0)+1,FALSE)),"",VLOOKUP($A43,ES_P1a_0!$A$10:$AQ$100,MATCH(FIXED(E$6,0,TRUE),ES_P1a_0!$A$10:$AQ$10,0)+1,FALSE))</f>
        <v/>
      </c>
      <c r="F43" s="232" t="str">
        <f>IF(ISNA(VLOOKUP($A43,ES_P1a_0!$A$10:$AQ$100,MATCH(FIXED(F$6,0,TRUE),ES_P1a_0!$A$10:$AQ$10,0)+1,FALSE)),"",VLOOKUP($A43,ES_P1a_0!$A$10:$AQ$100,MATCH(FIXED(F$6,0,TRUE),ES_P1a_0!$A$10:$AQ$10,0)+1,FALSE))</f>
        <v/>
      </c>
      <c r="G43" s="232" t="str">
        <f>IF(ISNA(VLOOKUP($A43,ES_P1a_0!$A$10:$AQ$100,MATCH(FIXED(G$6,0,TRUE),ES_P1a_0!$A$10:$AQ$10,0)+1,FALSE)),"",VLOOKUP($A43,ES_P1a_0!$A$10:$AQ$100,MATCH(FIXED(G$6,0,TRUE),ES_P1a_0!$A$10:$AQ$10,0)+1,FALSE))</f>
        <v/>
      </c>
      <c r="H43" s="232" t="str">
        <f>IF(ISNA(VLOOKUP($A43,ES_P1a_0!$A$10:$AQ$100,MATCH(FIXED(H$6,0,TRUE),ES_P1a_0!$A$10:$AQ$10,0)+1,FALSE)),"",VLOOKUP($A43,ES_P1a_0!$A$10:$AQ$100,MATCH(FIXED(H$6,0,TRUE),ES_P1a_0!$A$10:$AQ$10,0)+1,FALSE))</f>
        <v/>
      </c>
      <c r="I43" s="232" t="str">
        <f>IF(ISNA(VLOOKUP($A43,ES_P1a_0!$A$10:$AQ$100,MATCH(FIXED(I$6,0,TRUE),ES_P1a_0!$A$10:$AQ$10,0)+1,FALSE)),"",VLOOKUP($A43,ES_P1a_0!$A$10:$AQ$100,MATCH(FIXED(I$6,0,TRUE),ES_P1a_0!$A$10:$AQ$10,0)+1,FALSE))</f>
        <v/>
      </c>
      <c r="J43" s="232" t="str">
        <f>IF(ISNA(VLOOKUP($A43,ES_P1a_0!$A$10:$AQ$100,MATCH(FIXED(J$6,0,TRUE),ES_P1a_0!$A$10:$AQ$10,0)+1,FALSE)),"",VLOOKUP($A43,ES_P1a_0!$A$10:$AQ$100,MATCH(FIXED(J$6,0,TRUE),ES_P1a_0!$A$10:$AQ$10,0)+1,FALSE))</f>
        <v/>
      </c>
      <c r="K43" s="232" t="str">
        <f>IF(ISNA(VLOOKUP($A43,ES_P1a_0!$A$10:$AQ$100,MATCH(FIXED(K$6,0,TRUE),ES_P1a_0!$A$10:$AQ$10,0)+1,FALSE)),"",VLOOKUP($A43,ES_P1a_0!$A$10:$AQ$100,MATCH(FIXED(K$6,0,TRUE),ES_P1a_0!$A$10:$AQ$10,0)+1,FALSE))</f>
        <v/>
      </c>
      <c r="L43" s="232" t="str">
        <f>IF(ISNA(VLOOKUP($A43,ES_P1a_0!$A$10:$AQ$100,MATCH(FIXED(L$6,0,TRUE),ES_P1a_0!$A$10:$AQ$10,0)+1,FALSE)),"",VLOOKUP($A43,ES_P1a_0!$A$10:$AQ$100,MATCH(FIXED(L$6,0,TRUE),ES_P1a_0!$A$10:$AQ$10,0)+1,FALSE))</f>
        <v/>
      </c>
      <c r="M43" s="232" t="str">
        <f>IF(ISNA(VLOOKUP($A43,ES_P1a_0!$A$10:$AQ$100,MATCH(FIXED(M$6,0,TRUE),ES_P1a_0!$A$10:$AQ$10,0)+1,FALSE)),"",VLOOKUP($A43,ES_P1a_0!$A$10:$AQ$100,MATCH(FIXED(M$6,0,TRUE),ES_P1a_0!$A$10:$AQ$10,0)+1,FALSE))</f>
        <v/>
      </c>
      <c r="N43" s="232" t="str">
        <f>IF(ISNA(VLOOKUP($A43,ES_P1a_0!$A$10:$AQ$100,MATCH(FIXED(N$6,0,TRUE),ES_P1a_0!$A$10:$AQ$10,0)+1,FALSE)),"",VLOOKUP($A43,ES_P1a_0!$A$10:$AQ$100,MATCH(FIXED(N$6,0,TRUE),ES_P1a_0!$A$10:$AQ$10,0)+1,FALSE))</f>
        <v/>
      </c>
      <c r="O43" s="232" t="str">
        <f>IF(ISNA(VLOOKUP($A43,ES_P1a_0!$A$10:$AQ$100,MATCH(FIXED(O$6,0,TRUE),ES_P1a_0!$A$10:$AQ$10,0)+1,FALSE)),"",VLOOKUP($A43,ES_P1a_0!$A$10:$AQ$100,MATCH(FIXED(O$6,0,TRUE),ES_P1a_0!$A$10:$AQ$10,0)+1,FALSE))</f>
        <v/>
      </c>
      <c r="P43" s="232" t="str">
        <f>IF(ISNA(VLOOKUP($A43,ES_P1a_0!$A$10:$AQ$100,MATCH(FIXED(P$6,0,TRUE),ES_P1a_0!$A$10:$AQ$10,0)+1,FALSE)),"",VLOOKUP($A43,ES_P1a_0!$A$10:$AQ$100,MATCH(FIXED(P$6,0,TRUE),ES_P1a_0!$A$10:$AQ$10,0)+1,FALSE))</f>
        <v/>
      </c>
      <c r="Q43" s="232" t="str">
        <f>IF(ISNA(VLOOKUP($A43,ES_P1a_0!$A$10:$AQ$100,MATCH(FIXED(Q$6,0,TRUE),ES_P1a_0!$A$10:$AQ$10,0)+1,FALSE)),"",VLOOKUP($A43,ES_P1a_0!$A$10:$AQ$100,MATCH(FIXED(Q$6,0,TRUE),ES_P1a_0!$A$10:$AQ$10,0)+1,FALSE))</f>
        <v/>
      </c>
      <c r="R43" s="232" t="str">
        <f>IF(ISNA(VLOOKUP($A43,ES_P1a_0!$A$10:$AQ$100,MATCH(FIXED(R$6,0,TRUE),ES_P1a_0!$A$10:$AQ$10,0)+1,FALSE)),"",VLOOKUP($A43,ES_P1a_0!$A$10:$AQ$100,MATCH(FIXED(R$6,0,TRUE),ES_P1a_0!$A$10:$AQ$10,0)+1,FALSE))</f>
        <v/>
      </c>
      <c r="S43" s="232" t="str">
        <f>IF(ISNA(VLOOKUP($A43,ES_P1a_0!$A$10:$AQ$100,MATCH(FIXED(S$6,0,TRUE),ES_P1a_0!$A$10:$AQ$10,0)+1,FALSE)),"",VLOOKUP($A43,ES_P1a_0!$A$10:$AQ$100,MATCH(FIXED(S$6,0,TRUE),ES_P1a_0!$A$10:$AQ$10,0)+1,FALSE))</f>
        <v/>
      </c>
      <c r="T43" s="232" t="str">
        <f>IF(ISNA(VLOOKUP($A43,ES_P1a_0!$A$10:$AQ$100,MATCH(FIXED(T$6,0,TRUE),ES_P1a_0!$A$10:$AQ$10,0)+1,FALSE)),"",VLOOKUP($A43,ES_P1a_0!$A$10:$AQ$100,MATCH(FIXED(T$6,0,TRUE),ES_P1a_0!$A$10:$AQ$10,0)+1,FALSE))</f>
        <v/>
      </c>
      <c r="U43" s="232" t="str">
        <f>IF(ISNA(VLOOKUP($A43,ES_P1a_0!$A$10:$AQ$100,MATCH(FIXED(U$6,0,TRUE),ES_P1a_0!$A$10:$AQ$10,0)+1,FALSE)),"",VLOOKUP($A43,ES_P1a_0!$A$10:$AQ$100,MATCH(FIXED(U$6,0,TRUE),ES_P1a_0!$A$10:$AQ$10,0)+1,FALSE))</f>
        <v/>
      </c>
      <c r="V43" s="232" t="str">
        <f>IF(ISNA(VLOOKUP($A43,ES_P1a_0!$A$10:$AQ$100,MATCH(FIXED(V$6,0,TRUE),ES_P1a_0!$A$10:$AQ$10,0)+1,FALSE)),"",VLOOKUP($A43,ES_P1a_0!$A$10:$AQ$100,MATCH(FIXED(V$6,0,TRUE),ES_P1a_0!$A$10:$AQ$10,0)+1,FALSE))</f>
        <v/>
      </c>
      <c r="W43" s="232" t="str">
        <f>IF(ISNA(VLOOKUP($A43,ES_P1a_0!$A$10:$AQ$100,MATCH(FIXED(W$6,0,TRUE),ES_P1a_0!$A$10:$AQ$10,0)+1,FALSE)),"",VLOOKUP($A43,ES_P1a_0!$A$10:$AQ$100,MATCH(FIXED(W$6,0,TRUE),ES_P1a_0!$A$10:$AQ$10,0)+1,FALSE))</f>
        <v/>
      </c>
    </row>
    <row r="44" spans="1:23">
      <c r="A44" s="230" t="str">
        <f>lookup!Z3</f>
        <v>European Union (27 countries)</v>
      </c>
      <c r="B44" s="232" t="str">
        <f>VLOOKUP(A44,lookup!$Z$2:$AA$77,2,FALSE)</f>
        <v>ΕΕ (27 χώρες)</v>
      </c>
      <c r="C44" s="232" t="str">
        <f>IF(ISNA(VLOOKUP($A44,ES_P1a_0!$A$10:$AQ$100,MATCH(FIXED(C$6,0,TRUE),ES_P1a_0!$A$10:$AQ$10,0)+1,FALSE)),"",VLOOKUP($A44,ES_P1a_0!$A$10:$AQ$100,MATCH(FIXED(C$6,0,TRUE),ES_P1a_0!$A$10:$AQ$10,0)+1,FALSE))</f>
        <v/>
      </c>
      <c r="D44" s="232" t="str">
        <f>IF(ISNA(VLOOKUP($A44,ES_P1a_0!$A$10:$AQ$100,MATCH(FIXED(D$6,0,TRUE),ES_P1a_0!$A$10:$AQ$10,0)+1,FALSE)),"",VLOOKUP($A44,ES_P1a_0!$A$10:$AQ$100,MATCH(FIXED(D$6,0,TRUE),ES_P1a_0!$A$10:$AQ$10,0)+1,FALSE))</f>
        <v/>
      </c>
      <c r="E44" s="232" t="str">
        <f>IF(ISNA(VLOOKUP($A44,ES_P1a_0!$A$10:$AQ$100,MATCH(FIXED(E$6,0,TRUE),ES_P1a_0!$A$10:$AQ$10,0)+1,FALSE)),"",VLOOKUP($A44,ES_P1a_0!$A$10:$AQ$100,MATCH(FIXED(E$6,0,TRUE),ES_P1a_0!$A$10:$AQ$10,0)+1,FALSE))</f>
        <v/>
      </c>
      <c r="F44" s="232" t="str">
        <f>IF(ISNA(VLOOKUP($A44,ES_P1a_0!$A$10:$AQ$100,MATCH(FIXED(F$6,0,TRUE),ES_P1a_0!$A$10:$AQ$10,0)+1,FALSE)),"",VLOOKUP($A44,ES_P1a_0!$A$10:$AQ$100,MATCH(FIXED(F$6,0,TRUE),ES_P1a_0!$A$10:$AQ$10,0)+1,FALSE))</f>
        <v/>
      </c>
      <c r="G44" s="232" t="str">
        <f>IF(ISNA(VLOOKUP($A44,ES_P1a_0!$A$10:$AQ$100,MATCH(FIXED(G$6,0,TRUE),ES_P1a_0!$A$10:$AQ$10,0)+1,FALSE)),"",VLOOKUP($A44,ES_P1a_0!$A$10:$AQ$100,MATCH(FIXED(G$6,0,TRUE),ES_P1a_0!$A$10:$AQ$10,0)+1,FALSE))</f>
        <v/>
      </c>
      <c r="H44" s="232" t="str">
        <f>IF(ISNA(VLOOKUP($A44,ES_P1a_0!$A$10:$AQ$100,MATCH(FIXED(H$6,0,TRUE),ES_P1a_0!$A$10:$AQ$10,0)+1,FALSE)),"",VLOOKUP($A44,ES_P1a_0!$A$10:$AQ$100,MATCH(FIXED(H$6,0,TRUE),ES_P1a_0!$A$10:$AQ$10,0)+1,FALSE))</f>
        <v/>
      </c>
      <c r="I44" s="232" t="str">
        <f>IF(ISNA(VLOOKUP($A44,ES_P1a_0!$A$10:$AQ$100,MATCH(FIXED(I$6,0,TRUE),ES_P1a_0!$A$10:$AQ$10,0)+1,FALSE)),"",VLOOKUP($A44,ES_P1a_0!$A$10:$AQ$100,MATCH(FIXED(I$6,0,TRUE),ES_P1a_0!$A$10:$AQ$10,0)+1,FALSE))</f>
        <v/>
      </c>
      <c r="J44" s="232" t="str">
        <f>IF(ISNA(VLOOKUP($A44,ES_P1a_0!$A$10:$AQ$100,MATCH(FIXED(J$6,0,TRUE),ES_P1a_0!$A$10:$AQ$10,0)+1,FALSE)),"",VLOOKUP($A44,ES_P1a_0!$A$10:$AQ$100,MATCH(FIXED(J$6,0,TRUE),ES_P1a_0!$A$10:$AQ$10,0)+1,FALSE))</f>
        <v/>
      </c>
      <c r="K44" s="232" t="str">
        <f>IF(ISNA(VLOOKUP($A44,ES_P1a_0!$A$10:$AQ$100,MATCH(FIXED(K$6,0,TRUE),ES_P1a_0!$A$10:$AQ$10,0)+1,FALSE)),"",VLOOKUP($A44,ES_P1a_0!$A$10:$AQ$100,MATCH(FIXED(K$6,0,TRUE),ES_P1a_0!$A$10:$AQ$10,0)+1,FALSE))</f>
        <v/>
      </c>
      <c r="L44" s="232" t="str">
        <f>IF(ISNA(VLOOKUP($A44,ES_P1a_0!$A$10:$AQ$100,MATCH(FIXED(L$6,0,TRUE),ES_P1a_0!$A$10:$AQ$10,0)+1,FALSE)),"",VLOOKUP($A44,ES_P1a_0!$A$10:$AQ$100,MATCH(FIXED(L$6,0,TRUE),ES_P1a_0!$A$10:$AQ$10,0)+1,FALSE))</f>
        <v/>
      </c>
      <c r="M44" s="232" t="str">
        <f>IF(ISNA(VLOOKUP($A44,ES_P1a_0!$A$10:$AQ$100,MATCH(FIXED(M$6,0,TRUE),ES_P1a_0!$A$10:$AQ$10,0)+1,FALSE)),"",VLOOKUP($A44,ES_P1a_0!$A$10:$AQ$100,MATCH(FIXED(M$6,0,TRUE),ES_P1a_0!$A$10:$AQ$10,0)+1,FALSE))</f>
        <v/>
      </c>
      <c r="N44" s="232" t="str">
        <f>IF(ISNA(VLOOKUP($A44,ES_P1a_0!$A$10:$AQ$100,MATCH(FIXED(N$6,0,TRUE),ES_P1a_0!$A$10:$AQ$10,0)+1,FALSE)),"",VLOOKUP($A44,ES_P1a_0!$A$10:$AQ$100,MATCH(FIXED(N$6,0,TRUE),ES_P1a_0!$A$10:$AQ$10,0)+1,FALSE))</f>
        <v/>
      </c>
      <c r="O44" s="232" t="str">
        <f>IF(ISNA(VLOOKUP($A44,ES_P1a_0!$A$10:$AQ$100,MATCH(FIXED(O$6,0,TRUE),ES_P1a_0!$A$10:$AQ$10,0)+1,FALSE)),"",VLOOKUP($A44,ES_P1a_0!$A$10:$AQ$100,MATCH(FIXED(O$6,0,TRUE),ES_P1a_0!$A$10:$AQ$10,0)+1,FALSE))</f>
        <v/>
      </c>
      <c r="P44" s="232" t="str">
        <f>IF(ISNA(VLOOKUP($A44,ES_P1a_0!$A$10:$AQ$100,MATCH(FIXED(P$6,0,TRUE),ES_P1a_0!$A$10:$AQ$10,0)+1,FALSE)),"",VLOOKUP($A44,ES_P1a_0!$A$10:$AQ$100,MATCH(FIXED(P$6,0,TRUE),ES_P1a_0!$A$10:$AQ$10,0)+1,FALSE))</f>
        <v/>
      </c>
      <c r="Q44" s="232" t="str">
        <f>IF(ISNA(VLOOKUP($A44,ES_P1a_0!$A$10:$AQ$100,MATCH(FIXED(Q$6,0,TRUE),ES_P1a_0!$A$10:$AQ$10,0)+1,FALSE)),"",VLOOKUP($A44,ES_P1a_0!$A$10:$AQ$100,MATCH(FIXED(Q$6,0,TRUE),ES_P1a_0!$A$10:$AQ$10,0)+1,FALSE))</f>
        <v/>
      </c>
      <c r="R44" s="232" t="str">
        <f>IF(ISNA(VLOOKUP($A44,ES_P1a_0!$A$10:$AQ$100,MATCH(FIXED(R$6,0,TRUE),ES_P1a_0!$A$10:$AQ$10,0)+1,FALSE)),"",VLOOKUP($A44,ES_P1a_0!$A$10:$AQ$100,MATCH(FIXED(R$6,0,TRUE),ES_P1a_0!$A$10:$AQ$10,0)+1,FALSE))</f>
        <v/>
      </c>
      <c r="S44" s="232" t="str">
        <f>IF(ISNA(VLOOKUP($A44,ES_P1a_0!$A$10:$AQ$100,MATCH(FIXED(S$6,0,TRUE),ES_P1a_0!$A$10:$AQ$10,0)+1,FALSE)),"",VLOOKUP($A44,ES_P1a_0!$A$10:$AQ$100,MATCH(FIXED(S$6,0,TRUE),ES_P1a_0!$A$10:$AQ$10,0)+1,FALSE))</f>
        <v/>
      </c>
      <c r="T44" s="232" t="str">
        <f>IF(ISNA(VLOOKUP($A44,ES_P1a_0!$A$10:$AQ$100,MATCH(FIXED(T$6,0,TRUE),ES_P1a_0!$A$10:$AQ$10,0)+1,FALSE)),"",VLOOKUP($A44,ES_P1a_0!$A$10:$AQ$100,MATCH(FIXED(T$6,0,TRUE),ES_P1a_0!$A$10:$AQ$10,0)+1,FALSE))</f>
        <v/>
      </c>
      <c r="U44" s="232" t="str">
        <f>IF(ISNA(VLOOKUP($A44,ES_P1a_0!$A$10:$AQ$100,MATCH(FIXED(U$6,0,TRUE),ES_P1a_0!$A$10:$AQ$10,0)+1,FALSE)),"",VLOOKUP($A44,ES_P1a_0!$A$10:$AQ$100,MATCH(FIXED(U$6,0,TRUE),ES_P1a_0!$A$10:$AQ$10,0)+1,FALSE))</f>
        <v/>
      </c>
      <c r="V44" s="232" t="str">
        <f>IF(ISNA(VLOOKUP($A44,ES_P1a_0!$A$10:$AQ$100,MATCH(FIXED(V$6,0,TRUE),ES_P1a_0!$A$10:$AQ$10,0)+1,FALSE)),"",VLOOKUP($A44,ES_P1a_0!$A$10:$AQ$100,MATCH(FIXED(V$6,0,TRUE),ES_P1a_0!$A$10:$AQ$10,0)+1,FALSE))</f>
        <v/>
      </c>
      <c r="W44" s="232" t="str">
        <f>IF(ISNA(VLOOKUP($A44,ES_P1a_0!$A$10:$AQ$100,MATCH(FIXED(W$6,0,TRUE),ES_P1a_0!$A$10:$AQ$10,0)+1,FALSE)),"",VLOOKUP($A44,ES_P1a_0!$A$10:$AQ$100,MATCH(FIXED(W$6,0,TRUE),ES_P1a_0!$A$10:$AQ$10,0)+1,FALSE))</f>
        <v/>
      </c>
    </row>
    <row r="45" spans="1:23">
      <c r="A45" s="230" t="str">
        <f>lookup!Z4</f>
        <v>European Union (15 countries)</v>
      </c>
      <c r="B45" s="232" t="str">
        <f>VLOOKUP(A45,lookup!$Z$2:$AA$77,2,FALSE)</f>
        <v>ΕΕ (15 χώρες)</v>
      </c>
      <c r="C45" s="232" t="str">
        <f>IF(ISNA(VLOOKUP($A45,ES_P1a_0!$A$10:$AQ$100,MATCH(FIXED(C$6,0,TRUE),ES_P1a_0!$A$10:$AQ$10,0)+1,FALSE)),"",VLOOKUP($A45,ES_P1a_0!$A$10:$AQ$100,MATCH(FIXED(C$6,0,TRUE),ES_P1a_0!$A$10:$AQ$10,0)+1,FALSE))</f>
        <v/>
      </c>
      <c r="D45" s="232" t="str">
        <f>IF(ISNA(VLOOKUP($A45,ES_P1a_0!$A$10:$AQ$100,MATCH(FIXED(D$6,0,TRUE),ES_P1a_0!$A$10:$AQ$10,0)+1,FALSE)),"",VLOOKUP($A45,ES_P1a_0!$A$10:$AQ$100,MATCH(FIXED(D$6,0,TRUE),ES_P1a_0!$A$10:$AQ$10,0)+1,FALSE))</f>
        <v/>
      </c>
      <c r="E45" s="232" t="str">
        <f>IF(ISNA(VLOOKUP($A45,ES_P1a_0!$A$10:$AQ$100,MATCH(FIXED(E$6,0,TRUE),ES_P1a_0!$A$10:$AQ$10,0)+1,FALSE)),"",VLOOKUP($A45,ES_P1a_0!$A$10:$AQ$100,MATCH(FIXED(E$6,0,TRUE),ES_P1a_0!$A$10:$AQ$10,0)+1,FALSE))</f>
        <v/>
      </c>
      <c r="F45" s="232" t="str">
        <f>IF(ISNA(VLOOKUP($A45,ES_P1a_0!$A$10:$AQ$100,MATCH(FIXED(F$6,0,TRUE),ES_P1a_0!$A$10:$AQ$10,0)+1,FALSE)),"",VLOOKUP($A45,ES_P1a_0!$A$10:$AQ$100,MATCH(FIXED(F$6,0,TRUE),ES_P1a_0!$A$10:$AQ$10,0)+1,FALSE))</f>
        <v/>
      </c>
      <c r="G45" s="232" t="str">
        <f>IF(ISNA(VLOOKUP($A45,ES_P1a_0!$A$10:$AQ$100,MATCH(FIXED(G$6,0,TRUE),ES_P1a_0!$A$10:$AQ$10,0)+1,FALSE)),"",VLOOKUP($A45,ES_P1a_0!$A$10:$AQ$100,MATCH(FIXED(G$6,0,TRUE),ES_P1a_0!$A$10:$AQ$10,0)+1,FALSE))</f>
        <v/>
      </c>
      <c r="H45" s="232" t="str">
        <f>IF(ISNA(VLOOKUP($A45,ES_P1a_0!$A$10:$AQ$100,MATCH(FIXED(H$6,0,TRUE),ES_P1a_0!$A$10:$AQ$10,0)+1,FALSE)),"",VLOOKUP($A45,ES_P1a_0!$A$10:$AQ$100,MATCH(FIXED(H$6,0,TRUE),ES_P1a_0!$A$10:$AQ$10,0)+1,FALSE))</f>
        <v/>
      </c>
      <c r="I45" s="232" t="str">
        <f>IF(ISNA(VLOOKUP($A45,ES_P1a_0!$A$10:$AQ$100,MATCH(FIXED(I$6,0,TRUE),ES_P1a_0!$A$10:$AQ$10,0)+1,FALSE)),"",VLOOKUP($A45,ES_P1a_0!$A$10:$AQ$100,MATCH(FIXED(I$6,0,TRUE),ES_P1a_0!$A$10:$AQ$10,0)+1,FALSE))</f>
        <v/>
      </c>
      <c r="J45" s="232" t="str">
        <f>IF(ISNA(VLOOKUP($A45,ES_P1a_0!$A$10:$AQ$100,MATCH(FIXED(J$6,0,TRUE),ES_P1a_0!$A$10:$AQ$10,0)+1,FALSE)),"",VLOOKUP($A45,ES_P1a_0!$A$10:$AQ$100,MATCH(FIXED(J$6,0,TRUE),ES_P1a_0!$A$10:$AQ$10,0)+1,FALSE))</f>
        <v/>
      </c>
      <c r="K45" s="232" t="str">
        <f>IF(ISNA(VLOOKUP($A45,ES_P1a_0!$A$10:$AQ$100,MATCH(FIXED(K$6,0,TRUE),ES_P1a_0!$A$10:$AQ$10,0)+1,FALSE)),"",VLOOKUP($A45,ES_P1a_0!$A$10:$AQ$100,MATCH(FIXED(K$6,0,TRUE),ES_P1a_0!$A$10:$AQ$10,0)+1,FALSE))</f>
        <v/>
      </c>
      <c r="L45" s="232" t="str">
        <f>IF(ISNA(VLOOKUP($A45,ES_P1a_0!$A$10:$AQ$100,MATCH(FIXED(L$6,0,TRUE),ES_P1a_0!$A$10:$AQ$10,0)+1,FALSE)),"",VLOOKUP($A45,ES_P1a_0!$A$10:$AQ$100,MATCH(FIXED(L$6,0,TRUE),ES_P1a_0!$A$10:$AQ$10,0)+1,FALSE))</f>
        <v/>
      </c>
      <c r="M45" s="232" t="str">
        <f>IF(ISNA(VLOOKUP($A45,ES_P1a_0!$A$10:$AQ$100,MATCH(FIXED(M$6,0,TRUE),ES_P1a_0!$A$10:$AQ$10,0)+1,FALSE)),"",VLOOKUP($A45,ES_P1a_0!$A$10:$AQ$100,MATCH(FIXED(M$6,0,TRUE),ES_P1a_0!$A$10:$AQ$10,0)+1,FALSE))</f>
        <v/>
      </c>
      <c r="N45" s="232" t="str">
        <f>IF(ISNA(VLOOKUP($A45,ES_P1a_0!$A$10:$AQ$100,MATCH(FIXED(N$6,0,TRUE),ES_P1a_0!$A$10:$AQ$10,0)+1,FALSE)),"",VLOOKUP($A45,ES_P1a_0!$A$10:$AQ$100,MATCH(FIXED(N$6,0,TRUE),ES_P1a_0!$A$10:$AQ$10,0)+1,FALSE))</f>
        <v/>
      </c>
      <c r="O45" s="232" t="str">
        <f>IF(ISNA(VLOOKUP($A45,ES_P1a_0!$A$10:$AQ$100,MATCH(FIXED(O$6,0,TRUE),ES_P1a_0!$A$10:$AQ$10,0)+1,FALSE)),"",VLOOKUP($A45,ES_P1a_0!$A$10:$AQ$100,MATCH(FIXED(O$6,0,TRUE),ES_P1a_0!$A$10:$AQ$10,0)+1,FALSE))</f>
        <v/>
      </c>
      <c r="P45" s="232" t="str">
        <f>IF(ISNA(VLOOKUP($A45,ES_P1a_0!$A$10:$AQ$100,MATCH(FIXED(P$6,0,TRUE),ES_P1a_0!$A$10:$AQ$10,0)+1,FALSE)),"",VLOOKUP($A45,ES_P1a_0!$A$10:$AQ$100,MATCH(FIXED(P$6,0,TRUE),ES_P1a_0!$A$10:$AQ$10,0)+1,FALSE))</f>
        <v/>
      </c>
      <c r="Q45" s="232" t="str">
        <f>IF(ISNA(VLOOKUP($A45,ES_P1a_0!$A$10:$AQ$100,MATCH(FIXED(Q$6,0,TRUE),ES_P1a_0!$A$10:$AQ$10,0)+1,FALSE)),"",VLOOKUP($A45,ES_P1a_0!$A$10:$AQ$100,MATCH(FIXED(Q$6,0,TRUE),ES_P1a_0!$A$10:$AQ$10,0)+1,FALSE))</f>
        <v/>
      </c>
      <c r="R45" s="232" t="str">
        <f>IF(ISNA(VLOOKUP($A45,ES_P1a_0!$A$10:$AQ$100,MATCH(FIXED(R$6,0,TRUE),ES_P1a_0!$A$10:$AQ$10,0)+1,FALSE)),"",VLOOKUP($A45,ES_P1a_0!$A$10:$AQ$100,MATCH(FIXED(R$6,0,TRUE),ES_P1a_0!$A$10:$AQ$10,0)+1,FALSE))</f>
        <v/>
      </c>
      <c r="S45" s="232" t="str">
        <f>IF(ISNA(VLOOKUP($A45,ES_P1a_0!$A$10:$AQ$100,MATCH(FIXED(S$6,0,TRUE),ES_P1a_0!$A$10:$AQ$10,0)+1,FALSE)),"",VLOOKUP($A45,ES_P1a_0!$A$10:$AQ$100,MATCH(FIXED(S$6,0,TRUE),ES_P1a_0!$A$10:$AQ$10,0)+1,FALSE))</f>
        <v/>
      </c>
      <c r="T45" s="232" t="str">
        <f>IF(ISNA(VLOOKUP($A45,ES_P1a_0!$A$10:$AQ$100,MATCH(FIXED(T$6,0,TRUE),ES_P1a_0!$A$10:$AQ$10,0)+1,FALSE)),"",VLOOKUP($A45,ES_P1a_0!$A$10:$AQ$100,MATCH(FIXED(T$6,0,TRUE),ES_P1a_0!$A$10:$AQ$10,0)+1,FALSE))</f>
        <v/>
      </c>
      <c r="U45" s="232" t="str">
        <f>IF(ISNA(VLOOKUP($A45,ES_P1a_0!$A$10:$AQ$100,MATCH(FIXED(U$6,0,TRUE),ES_P1a_0!$A$10:$AQ$10,0)+1,FALSE)),"",VLOOKUP($A45,ES_P1a_0!$A$10:$AQ$100,MATCH(FIXED(U$6,0,TRUE),ES_P1a_0!$A$10:$AQ$10,0)+1,FALSE))</f>
        <v/>
      </c>
      <c r="V45" s="232" t="str">
        <f>IF(ISNA(VLOOKUP($A45,ES_P1a_0!$A$10:$AQ$100,MATCH(FIXED(V$6,0,TRUE),ES_P1a_0!$A$10:$AQ$10,0)+1,FALSE)),"",VLOOKUP($A45,ES_P1a_0!$A$10:$AQ$100,MATCH(FIXED(V$6,0,TRUE),ES_P1a_0!$A$10:$AQ$10,0)+1,FALSE))</f>
        <v/>
      </c>
      <c r="W45" s="232" t="str">
        <f>IF(ISNA(VLOOKUP($A45,ES_P1a_0!$A$10:$AQ$100,MATCH(FIXED(W$6,0,TRUE),ES_P1a_0!$A$10:$AQ$10,0)+1,FALSE)),"",VLOOKUP($A45,ES_P1a_0!$A$10:$AQ$100,MATCH(FIXED(W$6,0,TRUE),ES_P1a_0!$A$10:$AQ$10,0)+1,FALSE))</f>
        <v/>
      </c>
    </row>
    <row r="46" spans="1:23">
      <c r="A46" s="230" t="str">
        <f>lookup!Z5</f>
        <v>Euro area (EA11-2000, EA12-2006, EA13-2007, EA15-2008, EA16-2010, EA17-2013, EA18)</v>
      </c>
      <c r="B46" s="232" t="str">
        <f>VLOOKUP(A46,lookup!$Z$2:$AA$77,2,FALSE)</f>
        <v>Ευροχώρος</v>
      </c>
      <c r="C46" s="232" t="str">
        <f>IF(ISNA(VLOOKUP($A46,ES_P1a_0!$A$10:$AQ$100,MATCH(FIXED(C$6,0,TRUE),ES_P1a_0!$A$10:$AQ$10,0)+1,FALSE)),"",VLOOKUP($A46,ES_P1a_0!$A$10:$AQ$100,MATCH(FIXED(C$6,0,TRUE),ES_P1a_0!$A$10:$AQ$10,0)+1,FALSE))</f>
        <v/>
      </c>
      <c r="D46" s="232" t="str">
        <f>IF(ISNA(VLOOKUP($A46,ES_P1a_0!$A$10:$AQ$100,MATCH(FIXED(D$6,0,TRUE),ES_P1a_0!$A$10:$AQ$10,0)+1,FALSE)),"",VLOOKUP($A46,ES_P1a_0!$A$10:$AQ$100,MATCH(FIXED(D$6,0,TRUE),ES_P1a_0!$A$10:$AQ$10,0)+1,FALSE))</f>
        <v/>
      </c>
      <c r="E46" s="232" t="str">
        <f>IF(ISNA(VLOOKUP($A46,ES_P1a_0!$A$10:$AQ$100,MATCH(FIXED(E$6,0,TRUE),ES_P1a_0!$A$10:$AQ$10,0)+1,FALSE)),"",VLOOKUP($A46,ES_P1a_0!$A$10:$AQ$100,MATCH(FIXED(E$6,0,TRUE),ES_P1a_0!$A$10:$AQ$10,0)+1,FALSE))</f>
        <v/>
      </c>
      <c r="F46" s="232" t="str">
        <f>IF(ISNA(VLOOKUP($A46,ES_P1a_0!$A$10:$AQ$100,MATCH(FIXED(F$6,0,TRUE),ES_P1a_0!$A$10:$AQ$10,0)+1,FALSE)),"",VLOOKUP($A46,ES_P1a_0!$A$10:$AQ$100,MATCH(FIXED(F$6,0,TRUE),ES_P1a_0!$A$10:$AQ$10,0)+1,FALSE))</f>
        <v/>
      </c>
      <c r="G46" s="232" t="str">
        <f>IF(ISNA(VLOOKUP($A46,ES_P1a_0!$A$10:$AQ$100,MATCH(FIXED(G$6,0,TRUE),ES_P1a_0!$A$10:$AQ$10,0)+1,FALSE)),"",VLOOKUP($A46,ES_P1a_0!$A$10:$AQ$100,MATCH(FIXED(G$6,0,TRUE),ES_P1a_0!$A$10:$AQ$10,0)+1,FALSE))</f>
        <v/>
      </c>
      <c r="H46" s="232" t="str">
        <f>IF(ISNA(VLOOKUP($A46,ES_P1a_0!$A$10:$AQ$100,MATCH(FIXED(H$6,0,TRUE),ES_P1a_0!$A$10:$AQ$10,0)+1,FALSE)),"",VLOOKUP($A46,ES_P1a_0!$A$10:$AQ$100,MATCH(FIXED(H$6,0,TRUE),ES_P1a_0!$A$10:$AQ$10,0)+1,FALSE))</f>
        <v/>
      </c>
      <c r="I46" s="232" t="str">
        <f>IF(ISNA(VLOOKUP($A46,ES_P1a_0!$A$10:$AQ$100,MATCH(FIXED(I$6,0,TRUE),ES_P1a_0!$A$10:$AQ$10,0)+1,FALSE)),"",VLOOKUP($A46,ES_P1a_0!$A$10:$AQ$100,MATCH(FIXED(I$6,0,TRUE),ES_P1a_0!$A$10:$AQ$10,0)+1,FALSE))</f>
        <v/>
      </c>
      <c r="J46" s="232" t="str">
        <f>IF(ISNA(VLOOKUP($A46,ES_P1a_0!$A$10:$AQ$100,MATCH(FIXED(J$6,0,TRUE),ES_P1a_0!$A$10:$AQ$10,0)+1,FALSE)),"",VLOOKUP($A46,ES_P1a_0!$A$10:$AQ$100,MATCH(FIXED(J$6,0,TRUE),ES_P1a_0!$A$10:$AQ$10,0)+1,FALSE))</f>
        <v/>
      </c>
      <c r="K46" s="232" t="str">
        <f>IF(ISNA(VLOOKUP($A46,ES_P1a_0!$A$10:$AQ$100,MATCH(FIXED(K$6,0,TRUE),ES_P1a_0!$A$10:$AQ$10,0)+1,FALSE)),"",VLOOKUP($A46,ES_P1a_0!$A$10:$AQ$100,MATCH(FIXED(K$6,0,TRUE),ES_P1a_0!$A$10:$AQ$10,0)+1,FALSE))</f>
        <v/>
      </c>
      <c r="L46" s="232" t="str">
        <f>IF(ISNA(VLOOKUP($A46,ES_P1a_0!$A$10:$AQ$100,MATCH(FIXED(L$6,0,TRUE),ES_P1a_0!$A$10:$AQ$10,0)+1,FALSE)),"",VLOOKUP($A46,ES_P1a_0!$A$10:$AQ$100,MATCH(FIXED(L$6,0,TRUE),ES_P1a_0!$A$10:$AQ$10,0)+1,FALSE))</f>
        <v/>
      </c>
      <c r="M46" s="232" t="str">
        <f>IF(ISNA(VLOOKUP($A46,ES_P1a_0!$A$10:$AQ$100,MATCH(FIXED(M$6,0,TRUE),ES_P1a_0!$A$10:$AQ$10,0)+1,FALSE)),"",VLOOKUP($A46,ES_P1a_0!$A$10:$AQ$100,MATCH(FIXED(M$6,0,TRUE),ES_P1a_0!$A$10:$AQ$10,0)+1,FALSE))</f>
        <v/>
      </c>
      <c r="N46" s="232" t="str">
        <f>IF(ISNA(VLOOKUP($A46,ES_P1a_0!$A$10:$AQ$100,MATCH(FIXED(N$6,0,TRUE),ES_P1a_0!$A$10:$AQ$10,0)+1,FALSE)),"",VLOOKUP($A46,ES_P1a_0!$A$10:$AQ$100,MATCH(FIXED(N$6,0,TRUE),ES_P1a_0!$A$10:$AQ$10,0)+1,FALSE))</f>
        <v/>
      </c>
      <c r="O46" s="232" t="str">
        <f>IF(ISNA(VLOOKUP($A46,ES_P1a_0!$A$10:$AQ$100,MATCH(FIXED(O$6,0,TRUE),ES_P1a_0!$A$10:$AQ$10,0)+1,FALSE)),"",VLOOKUP($A46,ES_P1a_0!$A$10:$AQ$100,MATCH(FIXED(O$6,0,TRUE),ES_P1a_0!$A$10:$AQ$10,0)+1,FALSE))</f>
        <v/>
      </c>
      <c r="P46" s="232" t="str">
        <f>IF(ISNA(VLOOKUP($A46,ES_P1a_0!$A$10:$AQ$100,MATCH(FIXED(P$6,0,TRUE),ES_P1a_0!$A$10:$AQ$10,0)+1,FALSE)),"",VLOOKUP($A46,ES_P1a_0!$A$10:$AQ$100,MATCH(FIXED(P$6,0,TRUE),ES_P1a_0!$A$10:$AQ$10,0)+1,FALSE))</f>
        <v/>
      </c>
      <c r="Q46" s="232" t="str">
        <f>IF(ISNA(VLOOKUP($A46,ES_P1a_0!$A$10:$AQ$100,MATCH(FIXED(Q$6,0,TRUE),ES_P1a_0!$A$10:$AQ$10,0)+1,FALSE)),"",VLOOKUP($A46,ES_P1a_0!$A$10:$AQ$100,MATCH(FIXED(Q$6,0,TRUE),ES_P1a_0!$A$10:$AQ$10,0)+1,FALSE))</f>
        <v/>
      </c>
      <c r="R46" s="232" t="str">
        <f>IF(ISNA(VLOOKUP($A46,ES_P1a_0!$A$10:$AQ$100,MATCH(FIXED(R$6,0,TRUE),ES_P1a_0!$A$10:$AQ$10,0)+1,FALSE)),"",VLOOKUP($A46,ES_P1a_0!$A$10:$AQ$100,MATCH(FIXED(R$6,0,TRUE),ES_P1a_0!$A$10:$AQ$10,0)+1,FALSE))</f>
        <v/>
      </c>
      <c r="S46" s="232" t="str">
        <f>IF(ISNA(VLOOKUP($A46,ES_P1a_0!$A$10:$AQ$100,MATCH(FIXED(S$6,0,TRUE),ES_P1a_0!$A$10:$AQ$10,0)+1,FALSE)),"",VLOOKUP($A46,ES_P1a_0!$A$10:$AQ$100,MATCH(FIXED(S$6,0,TRUE),ES_P1a_0!$A$10:$AQ$10,0)+1,FALSE))</f>
        <v/>
      </c>
      <c r="T46" s="232" t="str">
        <f>IF(ISNA(VLOOKUP($A46,ES_P1a_0!$A$10:$AQ$100,MATCH(FIXED(T$6,0,TRUE),ES_P1a_0!$A$10:$AQ$10,0)+1,FALSE)),"",VLOOKUP($A46,ES_P1a_0!$A$10:$AQ$100,MATCH(FIXED(T$6,0,TRUE),ES_P1a_0!$A$10:$AQ$10,0)+1,FALSE))</f>
        <v/>
      </c>
      <c r="U46" s="232" t="str">
        <f>IF(ISNA(VLOOKUP($A46,ES_P1a_0!$A$10:$AQ$100,MATCH(FIXED(U$6,0,TRUE),ES_P1a_0!$A$10:$AQ$10,0)+1,FALSE)),"",VLOOKUP($A46,ES_P1a_0!$A$10:$AQ$100,MATCH(FIXED(U$6,0,TRUE),ES_P1a_0!$A$10:$AQ$10,0)+1,FALSE))</f>
        <v/>
      </c>
      <c r="V46" s="232" t="str">
        <f>IF(ISNA(VLOOKUP($A46,ES_P1a_0!$A$10:$AQ$100,MATCH(FIXED(V$6,0,TRUE),ES_P1a_0!$A$10:$AQ$10,0)+1,FALSE)),"",VLOOKUP($A46,ES_P1a_0!$A$10:$AQ$100,MATCH(FIXED(V$6,0,TRUE),ES_P1a_0!$A$10:$AQ$10,0)+1,FALSE))</f>
        <v/>
      </c>
      <c r="W46" s="232" t="str">
        <f>IF(ISNA(VLOOKUP($A46,ES_P1a_0!$A$10:$AQ$100,MATCH(FIXED(W$6,0,TRUE),ES_P1a_0!$A$10:$AQ$10,0)+1,FALSE)),"",VLOOKUP($A46,ES_P1a_0!$A$10:$AQ$100,MATCH(FIXED(W$6,0,TRUE),ES_P1a_0!$A$10:$AQ$10,0)+1,FALSE))</f>
        <v/>
      </c>
    </row>
    <row r="47" spans="1:23">
      <c r="A47" s="230" t="str">
        <f>lookup!Z6</f>
        <v>Belgium</v>
      </c>
      <c r="B47" s="232" t="str">
        <f>VLOOKUP(A47,lookup!$Z$2:$AA$77,2,FALSE)</f>
        <v>Βέλγιο</v>
      </c>
      <c r="C47" s="232" t="str">
        <f>IF(ISNA(VLOOKUP($A47,ES_P1a_0!$A$10:$AQ$100,MATCH(FIXED(C$6,0,TRUE),ES_P1a_0!$A$10:$AQ$10,0)+1,FALSE)),"",VLOOKUP($A47,ES_P1a_0!$A$10:$AQ$100,MATCH(FIXED(C$6,0,TRUE),ES_P1a_0!$A$10:$AQ$10,0)+1,FALSE))</f>
        <v/>
      </c>
      <c r="D47" s="232" t="str">
        <f>IF(ISNA(VLOOKUP($A47,ES_P1a_0!$A$10:$AQ$100,MATCH(FIXED(D$6,0,TRUE),ES_P1a_0!$A$10:$AQ$10,0)+1,FALSE)),"",VLOOKUP($A47,ES_P1a_0!$A$10:$AQ$100,MATCH(FIXED(D$6,0,TRUE),ES_P1a_0!$A$10:$AQ$10,0)+1,FALSE))</f>
        <v/>
      </c>
      <c r="E47" s="232" t="str">
        <f>IF(ISNA(VLOOKUP($A47,ES_P1a_0!$A$10:$AQ$100,MATCH(FIXED(E$6,0,TRUE),ES_P1a_0!$A$10:$AQ$10,0)+1,FALSE)),"",VLOOKUP($A47,ES_P1a_0!$A$10:$AQ$100,MATCH(FIXED(E$6,0,TRUE),ES_P1a_0!$A$10:$AQ$10,0)+1,FALSE))</f>
        <v/>
      </c>
      <c r="F47" s="232" t="str">
        <f>IF(ISNA(VLOOKUP($A47,ES_P1a_0!$A$10:$AQ$100,MATCH(FIXED(F$6,0,TRUE),ES_P1a_0!$A$10:$AQ$10,0)+1,FALSE)),"",VLOOKUP($A47,ES_P1a_0!$A$10:$AQ$100,MATCH(FIXED(F$6,0,TRUE),ES_P1a_0!$A$10:$AQ$10,0)+1,FALSE))</f>
        <v/>
      </c>
      <c r="G47" s="232" t="str">
        <f>IF(ISNA(VLOOKUP($A47,ES_P1a_0!$A$10:$AQ$100,MATCH(FIXED(G$6,0,TRUE),ES_P1a_0!$A$10:$AQ$10,0)+1,FALSE)),"",VLOOKUP($A47,ES_P1a_0!$A$10:$AQ$100,MATCH(FIXED(G$6,0,TRUE),ES_P1a_0!$A$10:$AQ$10,0)+1,FALSE))</f>
        <v/>
      </c>
      <c r="H47" s="232" t="str">
        <f>IF(ISNA(VLOOKUP($A47,ES_P1a_0!$A$10:$AQ$100,MATCH(FIXED(H$6,0,TRUE),ES_P1a_0!$A$10:$AQ$10,0)+1,FALSE)),"",VLOOKUP($A47,ES_P1a_0!$A$10:$AQ$100,MATCH(FIXED(H$6,0,TRUE),ES_P1a_0!$A$10:$AQ$10,0)+1,FALSE))</f>
        <v/>
      </c>
      <c r="I47" s="232" t="str">
        <f>IF(ISNA(VLOOKUP($A47,ES_P1a_0!$A$10:$AQ$100,MATCH(FIXED(I$6,0,TRUE),ES_P1a_0!$A$10:$AQ$10,0)+1,FALSE)),"",VLOOKUP($A47,ES_P1a_0!$A$10:$AQ$100,MATCH(FIXED(I$6,0,TRUE),ES_P1a_0!$A$10:$AQ$10,0)+1,FALSE))</f>
        <v/>
      </c>
      <c r="J47" s="232" t="str">
        <f>IF(ISNA(VLOOKUP($A47,ES_P1a_0!$A$10:$AQ$100,MATCH(FIXED(J$6,0,TRUE),ES_P1a_0!$A$10:$AQ$10,0)+1,FALSE)),"",VLOOKUP($A47,ES_P1a_0!$A$10:$AQ$100,MATCH(FIXED(J$6,0,TRUE),ES_P1a_0!$A$10:$AQ$10,0)+1,FALSE))</f>
        <v/>
      </c>
      <c r="K47" s="232" t="str">
        <f>IF(ISNA(VLOOKUP($A47,ES_P1a_0!$A$10:$AQ$100,MATCH(FIXED(K$6,0,TRUE),ES_P1a_0!$A$10:$AQ$10,0)+1,FALSE)),"",VLOOKUP($A47,ES_P1a_0!$A$10:$AQ$100,MATCH(FIXED(K$6,0,TRUE),ES_P1a_0!$A$10:$AQ$10,0)+1,FALSE))</f>
        <v/>
      </c>
      <c r="L47" s="232" t="str">
        <f>IF(ISNA(VLOOKUP($A47,ES_P1a_0!$A$10:$AQ$100,MATCH(FIXED(L$6,0,TRUE),ES_P1a_0!$A$10:$AQ$10,0)+1,FALSE)),"",VLOOKUP($A47,ES_P1a_0!$A$10:$AQ$100,MATCH(FIXED(L$6,0,TRUE),ES_P1a_0!$A$10:$AQ$10,0)+1,FALSE))</f>
        <v/>
      </c>
      <c r="M47" s="232" t="str">
        <f>IF(ISNA(VLOOKUP($A47,ES_P1a_0!$A$10:$AQ$100,MATCH(FIXED(M$6,0,TRUE),ES_P1a_0!$A$10:$AQ$10,0)+1,FALSE)),"",VLOOKUP($A47,ES_P1a_0!$A$10:$AQ$100,MATCH(FIXED(M$6,0,TRUE),ES_P1a_0!$A$10:$AQ$10,0)+1,FALSE))</f>
        <v/>
      </c>
      <c r="N47" s="232" t="str">
        <f>IF(ISNA(VLOOKUP($A47,ES_P1a_0!$A$10:$AQ$100,MATCH(FIXED(N$6,0,TRUE),ES_P1a_0!$A$10:$AQ$10,0)+1,FALSE)),"",VLOOKUP($A47,ES_P1a_0!$A$10:$AQ$100,MATCH(FIXED(N$6,0,TRUE),ES_P1a_0!$A$10:$AQ$10,0)+1,FALSE))</f>
        <v/>
      </c>
      <c r="O47" s="232" t="str">
        <f>IF(ISNA(VLOOKUP($A47,ES_P1a_0!$A$10:$AQ$100,MATCH(FIXED(O$6,0,TRUE),ES_P1a_0!$A$10:$AQ$10,0)+1,FALSE)),"",VLOOKUP($A47,ES_P1a_0!$A$10:$AQ$100,MATCH(FIXED(O$6,0,TRUE),ES_P1a_0!$A$10:$AQ$10,0)+1,FALSE))</f>
        <v/>
      </c>
      <c r="P47" s="232" t="str">
        <f>IF(ISNA(VLOOKUP($A47,ES_P1a_0!$A$10:$AQ$100,MATCH(FIXED(P$6,0,TRUE),ES_P1a_0!$A$10:$AQ$10,0)+1,FALSE)),"",VLOOKUP($A47,ES_P1a_0!$A$10:$AQ$100,MATCH(FIXED(P$6,0,TRUE),ES_P1a_0!$A$10:$AQ$10,0)+1,FALSE))</f>
        <v/>
      </c>
      <c r="Q47" s="232" t="str">
        <f>IF(ISNA(VLOOKUP($A47,ES_P1a_0!$A$10:$AQ$100,MATCH(FIXED(Q$6,0,TRUE),ES_P1a_0!$A$10:$AQ$10,0)+1,FALSE)),"",VLOOKUP($A47,ES_P1a_0!$A$10:$AQ$100,MATCH(FIXED(Q$6,0,TRUE),ES_P1a_0!$A$10:$AQ$10,0)+1,FALSE))</f>
        <v/>
      </c>
      <c r="R47" s="232" t="str">
        <f>IF(ISNA(VLOOKUP($A47,ES_P1a_0!$A$10:$AQ$100,MATCH(FIXED(R$6,0,TRUE),ES_P1a_0!$A$10:$AQ$10,0)+1,FALSE)),"",VLOOKUP($A47,ES_P1a_0!$A$10:$AQ$100,MATCH(FIXED(R$6,0,TRUE),ES_P1a_0!$A$10:$AQ$10,0)+1,FALSE))</f>
        <v/>
      </c>
      <c r="S47" s="232" t="str">
        <f>IF(ISNA(VLOOKUP($A47,ES_P1a_0!$A$10:$AQ$100,MATCH(FIXED(S$6,0,TRUE),ES_P1a_0!$A$10:$AQ$10,0)+1,FALSE)),"",VLOOKUP($A47,ES_P1a_0!$A$10:$AQ$100,MATCH(FIXED(S$6,0,TRUE),ES_P1a_0!$A$10:$AQ$10,0)+1,FALSE))</f>
        <v/>
      </c>
      <c r="T47" s="232" t="str">
        <f>IF(ISNA(VLOOKUP($A47,ES_P1a_0!$A$10:$AQ$100,MATCH(FIXED(T$6,0,TRUE),ES_P1a_0!$A$10:$AQ$10,0)+1,FALSE)),"",VLOOKUP($A47,ES_P1a_0!$A$10:$AQ$100,MATCH(FIXED(T$6,0,TRUE),ES_P1a_0!$A$10:$AQ$10,0)+1,FALSE))</f>
        <v/>
      </c>
      <c r="U47" s="232" t="str">
        <f>IF(ISNA(VLOOKUP($A47,ES_P1a_0!$A$10:$AQ$100,MATCH(FIXED(U$6,0,TRUE),ES_P1a_0!$A$10:$AQ$10,0)+1,FALSE)),"",VLOOKUP($A47,ES_P1a_0!$A$10:$AQ$100,MATCH(FIXED(U$6,0,TRUE),ES_P1a_0!$A$10:$AQ$10,0)+1,FALSE))</f>
        <v/>
      </c>
      <c r="V47" s="232" t="str">
        <f>IF(ISNA(VLOOKUP($A47,ES_P1a_0!$A$10:$AQ$100,MATCH(FIXED(V$6,0,TRUE),ES_P1a_0!$A$10:$AQ$10,0)+1,FALSE)),"",VLOOKUP($A47,ES_P1a_0!$A$10:$AQ$100,MATCH(FIXED(V$6,0,TRUE),ES_P1a_0!$A$10:$AQ$10,0)+1,FALSE))</f>
        <v/>
      </c>
      <c r="W47" s="232" t="str">
        <f>IF(ISNA(VLOOKUP($A47,ES_P1a_0!$A$10:$AQ$100,MATCH(FIXED(W$6,0,TRUE),ES_P1a_0!$A$10:$AQ$10,0)+1,FALSE)),"",VLOOKUP($A47,ES_P1a_0!$A$10:$AQ$100,MATCH(FIXED(W$6,0,TRUE),ES_P1a_0!$A$10:$AQ$10,0)+1,FALSE))</f>
        <v/>
      </c>
    </row>
    <row r="48" spans="1:23">
      <c r="A48" s="230" t="str">
        <f>lookup!Z7</f>
        <v>Bulgaria</v>
      </c>
      <c r="B48" s="232" t="str">
        <f>VLOOKUP(A48,lookup!$Z$2:$AA$77,2,FALSE)</f>
        <v>Βουλγαρία</v>
      </c>
      <c r="C48" s="232" t="str">
        <f>IF(ISNA(VLOOKUP($A48,ES_P1a_0!$A$10:$AQ$100,MATCH(FIXED(C$6,0,TRUE),ES_P1a_0!$A$10:$AQ$10,0)+1,FALSE)),"",VLOOKUP($A48,ES_P1a_0!$A$10:$AQ$100,MATCH(FIXED(C$6,0,TRUE),ES_P1a_0!$A$10:$AQ$10,0)+1,FALSE))</f>
        <v/>
      </c>
      <c r="D48" s="232" t="str">
        <f>IF(ISNA(VLOOKUP($A48,ES_P1a_0!$A$10:$AQ$100,MATCH(FIXED(D$6,0,TRUE),ES_P1a_0!$A$10:$AQ$10,0)+1,FALSE)),"",VLOOKUP($A48,ES_P1a_0!$A$10:$AQ$100,MATCH(FIXED(D$6,0,TRUE),ES_P1a_0!$A$10:$AQ$10,0)+1,FALSE))</f>
        <v/>
      </c>
      <c r="E48" s="232" t="str">
        <f>IF(ISNA(VLOOKUP($A48,ES_P1a_0!$A$10:$AQ$100,MATCH(FIXED(E$6,0,TRUE),ES_P1a_0!$A$10:$AQ$10,0)+1,FALSE)),"",VLOOKUP($A48,ES_P1a_0!$A$10:$AQ$100,MATCH(FIXED(E$6,0,TRUE),ES_P1a_0!$A$10:$AQ$10,0)+1,FALSE))</f>
        <v/>
      </c>
      <c r="F48" s="232" t="str">
        <f>IF(ISNA(VLOOKUP($A48,ES_P1a_0!$A$10:$AQ$100,MATCH(FIXED(F$6,0,TRUE),ES_P1a_0!$A$10:$AQ$10,0)+1,FALSE)),"",VLOOKUP($A48,ES_P1a_0!$A$10:$AQ$100,MATCH(FIXED(F$6,0,TRUE),ES_P1a_0!$A$10:$AQ$10,0)+1,FALSE))</f>
        <v/>
      </c>
      <c r="G48" s="232" t="str">
        <f>IF(ISNA(VLOOKUP($A48,ES_P1a_0!$A$10:$AQ$100,MATCH(FIXED(G$6,0,TRUE),ES_P1a_0!$A$10:$AQ$10,0)+1,FALSE)),"",VLOOKUP($A48,ES_P1a_0!$A$10:$AQ$100,MATCH(FIXED(G$6,0,TRUE),ES_P1a_0!$A$10:$AQ$10,0)+1,FALSE))</f>
        <v/>
      </c>
      <c r="H48" s="232" t="str">
        <f>IF(ISNA(VLOOKUP($A48,ES_P1a_0!$A$10:$AQ$100,MATCH(FIXED(H$6,0,TRUE),ES_P1a_0!$A$10:$AQ$10,0)+1,FALSE)),"",VLOOKUP($A48,ES_P1a_0!$A$10:$AQ$100,MATCH(FIXED(H$6,0,TRUE),ES_P1a_0!$A$10:$AQ$10,0)+1,FALSE))</f>
        <v/>
      </c>
      <c r="I48" s="232" t="str">
        <f>IF(ISNA(VLOOKUP($A48,ES_P1a_0!$A$10:$AQ$100,MATCH(FIXED(I$6,0,TRUE),ES_P1a_0!$A$10:$AQ$10,0)+1,FALSE)),"",VLOOKUP($A48,ES_P1a_0!$A$10:$AQ$100,MATCH(FIXED(I$6,0,TRUE),ES_P1a_0!$A$10:$AQ$10,0)+1,FALSE))</f>
        <v/>
      </c>
      <c r="J48" s="232" t="str">
        <f>IF(ISNA(VLOOKUP($A48,ES_P1a_0!$A$10:$AQ$100,MATCH(FIXED(J$6,0,TRUE),ES_P1a_0!$A$10:$AQ$10,0)+1,FALSE)),"",VLOOKUP($A48,ES_P1a_0!$A$10:$AQ$100,MATCH(FIXED(J$6,0,TRUE),ES_P1a_0!$A$10:$AQ$10,0)+1,FALSE))</f>
        <v/>
      </c>
      <c r="K48" s="232" t="str">
        <f>IF(ISNA(VLOOKUP($A48,ES_P1a_0!$A$10:$AQ$100,MATCH(FIXED(K$6,0,TRUE),ES_P1a_0!$A$10:$AQ$10,0)+1,FALSE)),"",VLOOKUP($A48,ES_P1a_0!$A$10:$AQ$100,MATCH(FIXED(K$6,0,TRUE),ES_P1a_0!$A$10:$AQ$10,0)+1,FALSE))</f>
        <v/>
      </c>
      <c r="L48" s="232" t="str">
        <f>IF(ISNA(VLOOKUP($A48,ES_P1a_0!$A$10:$AQ$100,MATCH(FIXED(L$6,0,TRUE),ES_P1a_0!$A$10:$AQ$10,0)+1,FALSE)),"",VLOOKUP($A48,ES_P1a_0!$A$10:$AQ$100,MATCH(FIXED(L$6,0,TRUE),ES_P1a_0!$A$10:$AQ$10,0)+1,FALSE))</f>
        <v/>
      </c>
      <c r="M48" s="232" t="str">
        <f>IF(ISNA(VLOOKUP($A48,ES_P1a_0!$A$10:$AQ$100,MATCH(FIXED(M$6,0,TRUE),ES_P1a_0!$A$10:$AQ$10,0)+1,FALSE)),"",VLOOKUP($A48,ES_P1a_0!$A$10:$AQ$100,MATCH(FIXED(M$6,0,TRUE),ES_P1a_0!$A$10:$AQ$10,0)+1,FALSE))</f>
        <v/>
      </c>
      <c r="N48" s="232" t="str">
        <f>IF(ISNA(VLOOKUP($A48,ES_P1a_0!$A$10:$AQ$100,MATCH(FIXED(N$6,0,TRUE),ES_P1a_0!$A$10:$AQ$10,0)+1,FALSE)),"",VLOOKUP($A48,ES_P1a_0!$A$10:$AQ$100,MATCH(FIXED(N$6,0,TRUE),ES_P1a_0!$A$10:$AQ$10,0)+1,FALSE))</f>
        <v/>
      </c>
      <c r="O48" s="232" t="str">
        <f>IF(ISNA(VLOOKUP($A48,ES_P1a_0!$A$10:$AQ$100,MATCH(FIXED(O$6,0,TRUE),ES_P1a_0!$A$10:$AQ$10,0)+1,FALSE)),"",VLOOKUP($A48,ES_P1a_0!$A$10:$AQ$100,MATCH(FIXED(O$6,0,TRUE),ES_P1a_0!$A$10:$AQ$10,0)+1,FALSE))</f>
        <v/>
      </c>
      <c r="P48" s="232" t="str">
        <f>IF(ISNA(VLOOKUP($A48,ES_P1a_0!$A$10:$AQ$100,MATCH(FIXED(P$6,0,TRUE),ES_P1a_0!$A$10:$AQ$10,0)+1,FALSE)),"",VLOOKUP($A48,ES_P1a_0!$A$10:$AQ$100,MATCH(FIXED(P$6,0,TRUE),ES_P1a_0!$A$10:$AQ$10,0)+1,FALSE))</f>
        <v/>
      </c>
      <c r="Q48" s="232" t="str">
        <f>IF(ISNA(VLOOKUP($A48,ES_P1a_0!$A$10:$AQ$100,MATCH(FIXED(Q$6,0,TRUE),ES_P1a_0!$A$10:$AQ$10,0)+1,FALSE)),"",VLOOKUP($A48,ES_P1a_0!$A$10:$AQ$100,MATCH(FIXED(Q$6,0,TRUE),ES_P1a_0!$A$10:$AQ$10,0)+1,FALSE))</f>
        <v/>
      </c>
      <c r="R48" s="232" t="str">
        <f>IF(ISNA(VLOOKUP($A48,ES_P1a_0!$A$10:$AQ$100,MATCH(FIXED(R$6,0,TRUE),ES_P1a_0!$A$10:$AQ$10,0)+1,FALSE)),"",VLOOKUP($A48,ES_P1a_0!$A$10:$AQ$100,MATCH(FIXED(R$6,0,TRUE),ES_P1a_0!$A$10:$AQ$10,0)+1,FALSE))</f>
        <v/>
      </c>
      <c r="S48" s="232" t="str">
        <f>IF(ISNA(VLOOKUP($A48,ES_P1a_0!$A$10:$AQ$100,MATCH(FIXED(S$6,0,TRUE),ES_P1a_0!$A$10:$AQ$10,0)+1,FALSE)),"",VLOOKUP($A48,ES_P1a_0!$A$10:$AQ$100,MATCH(FIXED(S$6,0,TRUE),ES_P1a_0!$A$10:$AQ$10,0)+1,FALSE))</f>
        <v/>
      </c>
      <c r="T48" s="232" t="str">
        <f>IF(ISNA(VLOOKUP($A48,ES_P1a_0!$A$10:$AQ$100,MATCH(FIXED(T$6,0,TRUE),ES_P1a_0!$A$10:$AQ$10,0)+1,FALSE)),"",VLOOKUP($A48,ES_P1a_0!$A$10:$AQ$100,MATCH(FIXED(T$6,0,TRUE),ES_P1a_0!$A$10:$AQ$10,0)+1,FALSE))</f>
        <v/>
      </c>
      <c r="U48" s="232" t="str">
        <f>IF(ISNA(VLOOKUP($A48,ES_P1a_0!$A$10:$AQ$100,MATCH(FIXED(U$6,0,TRUE),ES_P1a_0!$A$10:$AQ$10,0)+1,FALSE)),"",VLOOKUP($A48,ES_P1a_0!$A$10:$AQ$100,MATCH(FIXED(U$6,0,TRUE),ES_P1a_0!$A$10:$AQ$10,0)+1,FALSE))</f>
        <v/>
      </c>
      <c r="V48" s="232" t="str">
        <f>IF(ISNA(VLOOKUP($A48,ES_P1a_0!$A$10:$AQ$100,MATCH(FIXED(V$6,0,TRUE),ES_P1a_0!$A$10:$AQ$10,0)+1,FALSE)),"",VLOOKUP($A48,ES_P1a_0!$A$10:$AQ$100,MATCH(FIXED(V$6,0,TRUE),ES_P1a_0!$A$10:$AQ$10,0)+1,FALSE))</f>
        <v/>
      </c>
      <c r="W48" s="232" t="str">
        <f>IF(ISNA(VLOOKUP($A48,ES_P1a_0!$A$10:$AQ$100,MATCH(FIXED(W$6,0,TRUE),ES_P1a_0!$A$10:$AQ$10,0)+1,FALSE)),"",VLOOKUP($A48,ES_P1a_0!$A$10:$AQ$100,MATCH(FIXED(W$6,0,TRUE),ES_P1a_0!$A$10:$AQ$10,0)+1,FALSE))</f>
        <v/>
      </c>
    </row>
    <row r="49" spans="1:23">
      <c r="A49" s="230" t="str">
        <f>lookup!Z8</f>
        <v>Czech Republic</v>
      </c>
      <c r="B49" s="232" t="str">
        <f>VLOOKUP(A49,lookup!$Z$2:$AA$77,2,FALSE)</f>
        <v>Τσεχία</v>
      </c>
      <c r="C49" s="232" t="str">
        <f>IF(ISNA(VLOOKUP($A49,ES_P1a_0!$A$10:$AQ$100,MATCH(FIXED(C$6,0,TRUE),ES_P1a_0!$A$10:$AQ$10,0)+1,FALSE)),"",VLOOKUP($A49,ES_P1a_0!$A$10:$AQ$100,MATCH(FIXED(C$6,0,TRUE),ES_P1a_0!$A$10:$AQ$10,0)+1,FALSE))</f>
        <v/>
      </c>
      <c r="D49" s="232" t="str">
        <f>IF(ISNA(VLOOKUP($A49,ES_P1a_0!$A$10:$AQ$100,MATCH(FIXED(D$6,0,TRUE),ES_P1a_0!$A$10:$AQ$10,0)+1,FALSE)),"",VLOOKUP($A49,ES_P1a_0!$A$10:$AQ$100,MATCH(FIXED(D$6,0,TRUE),ES_P1a_0!$A$10:$AQ$10,0)+1,FALSE))</f>
        <v/>
      </c>
      <c r="E49" s="232" t="str">
        <f>IF(ISNA(VLOOKUP($A49,ES_P1a_0!$A$10:$AQ$100,MATCH(FIXED(E$6,0,TRUE),ES_P1a_0!$A$10:$AQ$10,0)+1,FALSE)),"",VLOOKUP($A49,ES_P1a_0!$A$10:$AQ$100,MATCH(FIXED(E$6,0,TRUE),ES_P1a_0!$A$10:$AQ$10,0)+1,FALSE))</f>
        <v/>
      </c>
      <c r="F49" s="232" t="str">
        <f>IF(ISNA(VLOOKUP($A49,ES_P1a_0!$A$10:$AQ$100,MATCH(FIXED(F$6,0,TRUE),ES_P1a_0!$A$10:$AQ$10,0)+1,FALSE)),"",VLOOKUP($A49,ES_P1a_0!$A$10:$AQ$100,MATCH(FIXED(F$6,0,TRUE),ES_P1a_0!$A$10:$AQ$10,0)+1,FALSE))</f>
        <v/>
      </c>
      <c r="G49" s="232" t="str">
        <f>IF(ISNA(VLOOKUP($A49,ES_P1a_0!$A$10:$AQ$100,MATCH(FIXED(G$6,0,TRUE),ES_P1a_0!$A$10:$AQ$10,0)+1,FALSE)),"",VLOOKUP($A49,ES_P1a_0!$A$10:$AQ$100,MATCH(FIXED(G$6,0,TRUE),ES_P1a_0!$A$10:$AQ$10,0)+1,FALSE))</f>
        <v/>
      </c>
      <c r="H49" s="232" t="str">
        <f>IF(ISNA(VLOOKUP($A49,ES_P1a_0!$A$10:$AQ$100,MATCH(FIXED(H$6,0,TRUE),ES_P1a_0!$A$10:$AQ$10,0)+1,FALSE)),"",VLOOKUP($A49,ES_P1a_0!$A$10:$AQ$100,MATCH(FIXED(H$6,0,TRUE),ES_P1a_0!$A$10:$AQ$10,0)+1,FALSE))</f>
        <v/>
      </c>
      <c r="I49" s="232" t="str">
        <f>IF(ISNA(VLOOKUP($A49,ES_P1a_0!$A$10:$AQ$100,MATCH(FIXED(I$6,0,TRUE),ES_P1a_0!$A$10:$AQ$10,0)+1,FALSE)),"",VLOOKUP($A49,ES_P1a_0!$A$10:$AQ$100,MATCH(FIXED(I$6,0,TRUE),ES_P1a_0!$A$10:$AQ$10,0)+1,FALSE))</f>
        <v/>
      </c>
      <c r="J49" s="232" t="str">
        <f>IF(ISNA(VLOOKUP($A49,ES_P1a_0!$A$10:$AQ$100,MATCH(FIXED(J$6,0,TRUE),ES_P1a_0!$A$10:$AQ$10,0)+1,FALSE)),"",VLOOKUP($A49,ES_P1a_0!$A$10:$AQ$100,MATCH(FIXED(J$6,0,TRUE),ES_P1a_0!$A$10:$AQ$10,0)+1,FALSE))</f>
        <v/>
      </c>
      <c r="K49" s="232" t="str">
        <f>IF(ISNA(VLOOKUP($A49,ES_P1a_0!$A$10:$AQ$100,MATCH(FIXED(K$6,0,TRUE),ES_P1a_0!$A$10:$AQ$10,0)+1,FALSE)),"",VLOOKUP($A49,ES_P1a_0!$A$10:$AQ$100,MATCH(FIXED(K$6,0,TRUE),ES_P1a_0!$A$10:$AQ$10,0)+1,FALSE))</f>
        <v/>
      </c>
      <c r="L49" s="232" t="str">
        <f>IF(ISNA(VLOOKUP($A49,ES_P1a_0!$A$10:$AQ$100,MATCH(FIXED(L$6,0,TRUE),ES_P1a_0!$A$10:$AQ$10,0)+1,FALSE)),"",VLOOKUP($A49,ES_P1a_0!$A$10:$AQ$100,MATCH(FIXED(L$6,0,TRUE),ES_P1a_0!$A$10:$AQ$10,0)+1,FALSE))</f>
        <v/>
      </c>
      <c r="M49" s="232" t="str">
        <f>IF(ISNA(VLOOKUP($A49,ES_P1a_0!$A$10:$AQ$100,MATCH(FIXED(M$6,0,TRUE),ES_P1a_0!$A$10:$AQ$10,0)+1,FALSE)),"",VLOOKUP($A49,ES_P1a_0!$A$10:$AQ$100,MATCH(FIXED(M$6,0,TRUE),ES_P1a_0!$A$10:$AQ$10,0)+1,FALSE))</f>
        <v/>
      </c>
      <c r="N49" s="232" t="str">
        <f>IF(ISNA(VLOOKUP($A49,ES_P1a_0!$A$10:$AQ$100,MATCH(FIXED(N$6,0,TRUE),ES_P1a_0!$A$10:$AQ$10,0)+1,FALSE)),"",VLOOKUP($A49,ES_P1a_0!$A$10:$AQ$100,MATCH(FIXED(N$6,0,TRUE),ES_P1a_0!$A$10:$AQ$10,0)+1,FALSE))</f>
        <v/>
      </c>
      <c r="O49" s="232" t="str">
        <f>IF(ISNA(VLOOKUP($A49,ES_P1a_0!$A$10:$AQ$100,MATCH(FIXED(O$6,0,TRUE),ES_P1a_0!$A$10:$AQ$10,0)+1,FALSE)),"",VLOOKUP($A49,ES_P1a_0!$A$10:$AQ$100,MATCH(FIXED(O$6,0,TRUE),ES_P1a_0!$A$10:$AQ$10,0)+1,FALSE))</f>
        <v/>
      </c>
      <c r="P49" s="232" t="str">
        <f>IF(ISNA(VLOOKUP($A49,ES_P1a_0!$A$10:$AQ$100,MATCH(FIXED(P$6,0,TRUE),ES_P1a_0!$A$10:$AQ$10,0)+1,FALSE)),"",VLOOKUP($A49,ES_P1a_0!$A$10:$AQ$100,MATCH(FIXED(P$6,0,TRUE),ES_P1a_0!$A$10:$AQ$10,0)+1,FALSE))</f>
        <v/>
      </c>
      <c r="Q49" s="232" t="str">
        <f>IF(ISNA(VLOOKUP($A49,ES_P1a_0!$A$10:$AQ$100,MATCH(FIXED(Q$6,0,TRUE),ES_P1a_0!$A$10:$AQ$10,0)+1,FALSE)),"",VLOOKUP($A49,ES_P1a_0!$A$10:$AQ$100,MATCH(FIXED(Q$6,0,TRUE),ES_P1a_0!$A$10:$AQ$10,0)+1,FALSE))</f>
        <v/>
      </c>
      <c r="R49" s="232" t="str">
        <f>IF(ISNA(VLOOKUP($A49,ES_P1a_0!$A$10:$AQ$100,MATCH(FIXED(R$6,0,TRUE),ES_P1a_0!$A$10:$AQ$10,0)+1,FALSE)),"",VLOOKUP($A49,ES_P1a_0!$A$10:$AQ$100,MATCH(FIXED(R$6,0,TRUE),ES_P1a_0!$A$10:$AQ$10,0)+1,FALSE))</f>
        <v/>
      </c>
      <c r="S49" s="232" t="str">
        <f>IF(ISNA(VLOOKUP($A49,ES_P1a_0!$A$10:$AQ$100,MATCH(FIXED(S$6,0,TRUE),ES_P1a_0!$A$10:$AQ$10,0)+1,FALSE)),"",VLOOKUP($A49,ES_P1a_0!$A$10:$AQ$100,MATCH(FIXED(S$6,0,TRUE),ES_P1a_0!$A$10:$AQ$10,0)+1,FALSE))</f>
        <v/>
      </c>
      <c r="T49" s="232" t="str">
        <f>IF(ISNA(VLOOKUP($A49,ES_P1a_0!$A$10:$AQ$100,MATCH(FIXED(T$6,0,TRUE),ES_P1a_0!$A$10:$AQ$10,0)+1,FALSE)),"",VLOOKUP($A49,ES_P1a_0!$A$10:$AQ$100,MATCH(FIXED(T$6,0,TRUE),ES_P1a_0!$A$10:$AQ$10,0)+1,FALSE))</f>
        <v/>
      </c>
      <c r="U49" s="232" t="str">
        <f>IF(ISNA(VLOOKUP($A49,ES_P1a_0!$A$10:$AQ$100,MATCH(FIXED(U$6,0,TRUE),ES_P1a_0!$A$10:$AQ$10,0)+1,FALSE)),"",VLOOKUP($A49,ES_P1a_0!$A$10:$AQ$100,MATCH(FIXED(U$6,0,TRUE),ES_P1a_0!$A$10:$AQ$10,0)+1,FALSE))</f>
        <v/>
      </c>
      <c r="V49" s="232" t="str">
        <f>IF(ISNA(VLOOKUP($A49,ES_P1a_0!$A$10:$AQ$100,MATCH(FIXED(V$6,0,TRUE),ES_P1a_0!$A$10:$AQ$10,0)+1,FALSE)),"",VLOOKUP($A49,ES_P1a_0!$A$10:$AQ$100,MATCH(FIXED(V$6,0,TRUE),ES_P1a_0!$A$10:$AQ$10,0)+1,FALSE))</f>
        <v/>
      </c>
      <c r="W49" s="232" t="str">
        <f>IF(ISNA(VLOOKUP($A49,ES_P1a_0!$A$10:$AQ$100,MATCH(FIXED(W$6,0,TRUE),ES_P1a_0!$A$10:$AQ$10,0)+1,FALSE)),"",VLOOKUP($A49,ES_P1a_0!$A$10:$AQ$100,MATCH(FIXED(W$6,0,TRUE),ES_P1a_0!$A$10:$AQ$10,0)+1,FALSE))</f>
        <v/>
      </c>
    </row>
    <row r="50" spans="1:23">
      <c r="A50" s="230" t="str">
        <f>lookup!Z9</f>
        <v>Denmark</v>
      </c>
      <c r="B50" s="232" t="str">
        <f>VLOOKUP(A50,lookup!$Z$2:$AA$77,2,FALSE)</f>
        <v>Δανία</v>
      </c>
      <c r="C50" s="232" t="str">
        <f>IF(ISNA(VLOOKUP($A50,ES_P1a_0!$A$10:$AQ$100,MATCH(FIXED(C$6,0,TRUE),ES_P1a_0!$A$10:$AQ$10,0)+1,FALSE)),"",VLOOKUP($A50,ES_P1a_0!$A$10:$AQ$100,MATCH(FIXED(C$6,0,TRUE),ES_P1a_0!$A$10:$AQ$10,0)+1,FALSE))</f>
        <v/>
      </c>
      <c r="D50" s="232" t="str">
        <f>IF(ISNA(VLOOKUP($A50,ES_P1a_0!$A$10:$AQ$100,MATCH(FIXED(D$6,0,TRUE),ES_P1a_0!$A$10:$AQ$10,0)+1,FALSE)),"",VLOOKUP($A50,ES_P1a_0!$A$10:$AQ$100,MATCH(FIXED(D$6,0,TRUE),ES_P1a_0!$A$10:$AQ$10,0)+1,FALSE))</f>
        <v/>
      </c>
      <c r="E50" s="232" t="str">
        <f>IF(ISNA(VLOOKUP($A50,ES_P1a_0!$A$10:$AQ$100,MATCH(FIXED(E$6,0,TRUE),ES_P1a_0!$A$10:$AQ$10,0)+1,FALSE)),"",VLOOKUP($A50,ES_P1a_0!$A$10:$AQ$100,MATCH(FIXED(E$6,0,TRUE),ES_P1a_0!$A$10:$AQ$10,0)+1,FALSE))</f>
        <v/>
      </c>
      <c r="F50" s="232" t="str">
        <f>IF(ISNA(VLOOKUP($A50,ES_P1a_0!$A$10:$AQ$100,MATCH(FIXED(F$6,0,TRUE),ES_P1a_0!$A$10:$AQ$10,0)+1,FALSE)),"",VLOOKUP($A50,ES_P1a_0!$A$10:$AQ$100,MATCH(FIXED(F$6,0,TRUE),ES_P1a_0!$A$10:$AQ$10,0)+1,FALSE))</f>
        <v/>
      </c>
      <c r="G50" s="232" t="str">
        <f>IF(ISNA(VLOOKUP($A50,ES_P1a_0!$A$10:$AQ$100,MATCH(FIXED(G$6,0,TRUE),ES_P1a_0!$A$10:$AQ$10,0)+1,FALSE)),"",VLOOKUP($A50,ES_P1a_0!$A$10:$AQ$100,MATCH(FIXED(G$6,0,TRUE),ES_P1a_0!$A$10:$AQ$10,0)+1,FALSE))</f>
        <v/>
      </c>
      <c r="H50" s="232" t="str">
        <f>IF(ISNA(VLOOKUP($A50,ES_P1a_0!$A$10:$AQ$100,MATCH(FIXED(H$6,0,TRUE),ES_P1a_0!$A$10:$AQ$10,0)+1,FALSE)),"",VLOOKUP($A50,ES_P1a_0!$A$10:$AQ$100,MATCH(FIXED(H$6,0,TRUE),ES_P1a_0!$A$10:$AQ$10,0)+1,FALSE))</f>
        <v/>
      </c>
      <c r="I50" s="232" t="str">
        <f>IF(ISNA(VLOOKUP($A50,ES_P1a_0!$A$10:$AQ$100,MATCH(FIXED(I$6,0,TRUE),ES_P1a_0!$A$10:$AQ$10,0)+1,FALSE)),"",VLOOKUP($A50,ES_P1a_0!$A$10:$AQ$100,MATCH(FIXED(I$6,0,TRUE),ES_P1a_0!$A$10:$AQ$10,0)+1,FALSE))</f>
        <v/>
      </c>
      <c r="J50" s="232" t="str">
        <f>IF(ISNA(VLOOKUP($A50,ES_P1a_0!$A$10:$AQ$100,MATCH(FIXED(J$6,0,TRUE),ES_P1a_0!$A$10:$AQ$10,0)+1,FALSE)),"",VLOOKUP($A50,ES_P1a_0!$A$10:$AQ$100,MATCH(FIXED(J$6,0,TRUE),ES_P1a_0!$A$10:$AQ$10,0)+1,FALSE))</f>
        <v/>
      </c>
      <c r="K50" s="232" t="str">
        <f>IF(ISNA(VLOOKUP($A50,ES_P1a_0!$A$10:$AQ$100,MATCH(FIXED(K$6,0,TRUE),ES_P1a_0!$A$10:$AQ$10,0)+1,FALSE)),"",VLOOKUP($A50,ES_P1a_0!$A$10:$AQ$100,MATCH(FIXED(K$6,0,TRUE),ES_P1a_0!$A$10:$AQ$10,0)+1,FALSE))</f>
        <v/>
      </c>
      <c r="L50" s="232" t="str">
        <f>IF(ISNA(VLOOKUP($A50,ES_P1a_0!$A$10:$AQ$100,MATCH(FIXED(L$6,0,TRUE),ES_P1a_0!$A$10:$AQ$10,0)+1,FALSE)),"",VLOOKUP($A50,ES_P1a_0!$A$10:$AQ$100,MATCH(FIXED(L$6,0,TRUE),ES_P1a_0!$A$10:$AQ$10,0)+1,FALSE))</f>
        <v/>
      </c>
      <c r="M50" s="232" t="str">
        <f>IF(ISNA(VLOOKUP($A50,ES_P1a_0!$A$10:$AQ$100,MATCH(FIXED(M$6,0,TRUE),ES_P1a_0!$A$10:$AQ$10,0)+1,FALSE)),"",VLOOKUP($A50,ES_P1a_0!$A$10:$AQ$100,MATCH(FIXED(M$6,0,TRUE),ES_P1a_0!$A$10:$AQ$10,0)+1,FALSE))</f>
        <v/>
      </c>
      <c r="N50" s="232" t="str">
        <f>IF(ISNA(VLOOKUP($A50,ES_P1a_0!$A$10:$AQ$100,MATCH(FIXED(N$6,0,TRUE),ES_P1a_0!$A$10:$AQ$10,0)+1,FALSE)),"",VLOOKUP($A50,ES_P1a_0!$A$10:$AQ$100,MATCH(FIXED(N$6,0,TRUE),ES_P1a_0!$A$10:$AQ$10,0)+1,FALSE))</f>
        <v/>
      </c>
      <c r="O50" s="232" t="str">
        <f>IF(ISNA(VLOOKUP($A50,ES_P1a_0!$A$10:$AQ$100,MATCH(FIXED(O$6,0,TRUE),ES_P1a_0!$A$10:$AQ$10,0)+1,FALSE)),"",VLOOKUP($A50,ES_P1a_0!$A$10:$AQ$100,MATCH(FIXED(O$6,0,TRUE),ES_P1a_0!$A$10:$AQ$10,0)+1,FALSE))</f>
        <v/>
      </c>
      <c r="P50" s="232" t="str">
        <f>IF(ISNA(VLOOKUP($A50,ES_P1a_0!$A$10:$AQ$100,MATCH(FIXED(P$6,0,TRUE),ES_P1a_0!$A$10:$AQ$10,0)+1,FALSE)),"",VLOOKUP($A50,ES_P1a_0!$A$10:$AQ$100,MATCH(FIXED(P$6,0,TRUE),ES_P1a_0!$A$10:$AQ$10,0)+1,FALSE))</f>
        <v/>
      </c>
      <c r="Q50" s="232" t="str">
        <f>IF(ISNA(VLOOKUP($A50,ES_P1a_0!$A$10:$AQ$100,MATCH(FIXED(Q$6,0,TRUE),ES_P1a_0!$A$10:$AQ$10,0)+1,FALSE)),"",VLOOKUP($A50,ES_P1a_0!$A$10:$AQ$100,MATCH(FIXED(Q$6,0,TRUE),ES_P1a_0!$A$10:$AQ$10,0)+1,FALSE))</f>
        <v/>
      </c>
      <c r="R50" s="232" t="str">
        <f>IF(ISNA(VLOOKUP($A50,ES_P1a_0!$A$10:$AQ$100,MATCH(FIXED(R$6,0,TRUE),ES_P1a_0!$A$10:$AQ$10,0)+1,FALSE)),"",VLOOKUP($A50,ES_P1a_0!$A$10:$AQ$100,MATCH(FIXED(R$6,0,TRUE),ES_P1a_0!$A$10:$AQ$10,0)+1,FALSE))</f>
        <v/>
      </c>
      <c r="S50" s="232" t="str">
        <f>IF(ISNA(VLOOKUP($A50,ES_P1a_0!$A$10:$AQ$100,MATCH(FIXED(S$6,0,TRUE),ES_P1a_0!$A$10:$AQ$10,0)+1,FALSE)),"",VLOOKUP($A50,ES_P1a_0!$A$10:$AQ$100,MATCH(FIXED(S$6,0,TRUE),ES_P1a_0!$A$10:$AQ$10,0)+1,FALSE))</f>
        <v/>
      </c>
      <c r="T50" s="232" t="str">
        <f>IF(ISNA(VLOOKUP($A50,ES_P1a_0!$A$10:$AQ$100,MATCH(FIXED(T$6,0,TRUE),ES_P1a_0!$A$10:$AQ$10,0)+1,FALSE)),"",VLOOKUP($A50,ES_P1a_0!$A$10:$AQ$100,MATCH(FIXED(T$6,0,TRUE),ES_P1a_0!$A$10:$AQ$10,0)+1,FALSE))</f>
        <v/>
      </c>
      <c r="U50" s="232" t="str">
        <f>IF(ISNA(VLOOKUP($A50,ES_P1a_0!$A$10:$AQ$100,MATCH(FIXED(U$6,0,TRUE),ES_P1a_0!$A$10:$AQ$10,0)+1,FALSE)),"",VLOOKUP($A50,ES_P1a_0!$A$10:$AQ$100,MATCH(FIXED(U$6,0,TRUE),ES_P1a_0!$A$10:$AQ$10,0)+1,FALSE))</f>
        <v/>
      </c>
      <c r="V50" s="232" t="str">
        <f>IF(ISNA(VLOOKUP($A50,ES_P1a_0!$A$10:$AQ$100,MATCH(FIXED(V$6,0,TRUE),ES_P1a_0!$A$10:$AQ$10,0)+1,FALSE)),"",VLOOKUP($A50,ES_P1a_0!$A$10:$AQ$100,MATCH(FIXED(V$6,0,TRUE),ES_P1a_0!$A$10:$AQ$10,0)+1,FALSE))</f>
        <v/>
      </c>
      <c r="W50" s="232" t="str">
        <f>IF(ISNA(VLOOKUP($A50,ES_P1a_0!$A$10:$AQ$100,MATCH(FIXED(W$6,0,TRUE),ES_P1a_0!$A$10:$AQ$10,0)+1,FALSE)),"",VLOOKUP($A50,ES_P1a_0!$A$10:$AQ$100,MATCH(FIXED(W$6,0,TRUE),ES_P1a_0!$A$10:$AQ$10,0)+1,FALSE))</f>
        <v/>
      </c>
    </row>
    <row r="51" spans="1:23">
      <c r="A51" s="230" t="str">
        <f>lookup!Z10</f>
        <v>Germany (until 1990 former territory of the FRG)</v>
      </c>
      <c r="B51" s="232" t="str">
        <f>VLOOKUP(A51,lookup!$Z$2:$AA$77,2,FALSE)</f>
        <v>Γερμανία</v>
      </c>
      <c r="C51" s="232" t="str">
        <f>IF(ISNA(VLOOKUP($A51,ES_P1a_0!$A$10:$AQ$100,MATCH(FIXED(C$6,0,TRUE),ES_P1a_0!$A$10:$AQ$10,0)+1,FALSE)),"",VLOOKUP($A51,ES_P1a_0!$A$10:$AQ$100,MATCH(FIXED(C$6,0,TRUE),ES_P1a_0!$A$10:$AQ$10,0)+1,FALSE))</f>
        <v/>
      </c>
      <c r="D51" s="232" t="str">
        <f>IF(ISNA(VLOOKUP($A51,ES_P1a_0!$A$10:$AQ$100,MATCH(FIXED(D$6,0,TRUE),ES_P1a_0!$A$10:$AQ$10,0)+1,FALSE)),"",VLOOKUP($A51,ES_P1a_0!$A$10:$AQ$100,MATCH(FIXED(D$6,0,TRUE),ES_P1a_0!$A$10:$AQ$10,0)+1,FALSE))</f>
        <v/>
      </c>
      <c r="E51" s="232" t="str">
        <f>IF(ISNA(VLOOKUP($A51,ES_P1a_0!$A$10:$AQ$100,MATCH(FIXED(E$6,0,TRUE),ES_P1a_0!$A$10:$AQ$10,0)+1,FALSE)),"",VLOOKUP($A51,ES_P1a_0!$A$10:$AQ$100,MATCH(FIXED(E$6,0,TRUE),ES_P1a_0!$A$10:$AQ$10,0)+1,FALSE))</f>
        <v/>
      </c>
      <c r="F51" s="232" t="str">
        <f>IF(ISNA(VLOOKUP($A51,ES_P1a_0!$A$10:$AQ$100,MATCH(FIXED(F$6,0,TRUE),ES_P1a_0!$A$10:$AQ$10,0)+1,FALSE)),"",VLOOKUP($A51,ES_P1a_0!$A$10:$AQ$100,MATCH(FIXED(F$6,0,TRUE),ES_P1a_0!$A$10:$AQ$10,0)+1,FALSE))</f>
        <v/>
      </c>
      <c r="G51" s="232" t="str">
        <f>IF(ISNA(VLOOKUP($A51,ES_P1a_0!$A$10:$AQ$100,MATCH(FIXED(G$6,0,TRUE),ES_P1a_0!$A$10:$AQ$10,0)+1,FALSE)),"",VLOOKUP($A51,ES_P1a_0!$A$10:$AQ$100,MATCH(FIXED(G$6,0,TRUE),ES_P1a_0!$A$10:$AQ$10,0)+1,FALSE))</f>
        <v/>
      </c>
      <c r="H51" s="232" t="str">
        <f>IF(ISNA(VLOOKUP($A51,ES_P1a_0!$A$10:$AQ$100,MATCH(FIXED(H$6,0,TRUE),ES_P1a_0!$A$10:$AQ$10,0)+1,FALSE)),"",VLOOKUP($A51,ES_P1a_0!$A$10:$AQ$100,MATCH(FIXED(H$6,0,TRUE),ES_P1a_0!$A$10:$AQ$10,0)+1,FALSE))</f>
        <v/>
      </c>
      <c r="I51" s="232" t="str">
        <f>IF(ISNA(VLOOKUP($A51,ES_P1a_0!$A$10:$AQ$100,MATCH(FIXED(I$6,0,TRUE),ES_P1a_0!$A$10:$AQ$10,0)+1,FALSE)),"",VLOOKUP($A51,ES_P1a_0!$A$10:$AQ$100,MATCH(FIXED(I$6,0,TRUE),ES_P1a_0!$A$10:$AQ$10,0)+1,FALSE))</f>
        <v/>
      </c>
      <c r="J51" s="232" t="str">
        <f>IF(ISNA(VLOOKUP($A51,ES_P1a_0!$A$10:$AQ$100,MATCH(FIXED(J$6,0,TRUE),ES_P1a_0!$A$10:$AQ$10,0)+1,FALSE)),"",VLOOKUP($A51,ES_P1a_0!$A$10:$AQ$100,MATCH(FIXED(J$6,0,TRUE),ES_P1a_0!$A$10:$AQ$10,0)+1,FALSE))</f>
        <v/>
      </c>
      <c r="K51" s="232" t="str">
        <f>IF(ISNA(VLOOKUP($A51,ES_P1a_0!$A$10:$AQ$100,MATCH(FIXED(K$6,0,TRUE),ES_P1a_0!$A$10:$AQ$10,0)+1,FALSE)),"",VLOOKUP($A51,ES_P1a_0!$A$10:$AQ$100,MATCH(FIXED(K$6,0,TRUE),ES_P1a_0!$A$10:$AQ$10,0)+1,FALSE))</f>
        <v/>
      </c>
      <c r="L51" s="232" t="str">
        <f>IF(ISNA(VLOOKUP($A51,ES_P1a_0!$A$10:$AQ$100,MATCH(FIXED(L$6,0,TRUE),ES_P1a_0!$A$10:$AQ$10,0)+1,FALSE)),"",VLOOKUP($A51,ES_P1a_0!$A$10:$AQ$100,MATCH(FIXED(L$6,0,TRUE),ES_P1a_0!$A$10:$AQ$10,0)+1,FALSE))</f>
        <v/>
      </c>
      <c r="M51" s="232" t="str">
        <f>IF(ISNA(VLOOKUP($A51,ES_P1a_0!$A$10:$AQ$100,MATCH(FIXED(M$6,0,TRUE),ES_P1a_0!$A$10:$AQ$10,0)+1,FALSE)),"",VLOOKUP($A51,ES_P1a_0!$A$10:$AQ$100,MATCH(FIXED(M$6,0,TRUE),ES_P1a_0!$A$10:$AQ$10,0)+1,FALSE))</f>
        <v/>
      </c>
      <c r="N51" s="232" t="str">
        <f>IF(ISNA(VLOOKUP($A51,ES_P1a_0!$A$10:$AQ$100,MATCH(FIXED(N$6,0,TRUE),ES_P1a_0!$A$10:$AQ$10,0)+1,FALSE)),"",VLOOKUP($A51,ES_P1a_0!$A$10:$AQ$100,MATCH(FIXED(N$6,0,TRUE),ES_P1a_0!$A$10:$AQ$10,0)+1,FALSE))</f>
        <v/>
      </c>
      <c r="O51" s="232" t="str">
        <f>IF(ISNA(VLOOKUP($A51,ES_P1a_0!$A$10:$AQ$100,MATCH(FIXED(O$6,0,TRUE),ES_P1a_0!$A$10:$AQ$10,0)+1,FALSE)),"",VLOOKUP($A51,ES_P1a_0!$A$10:$AQ$100,MATCH(FIXED(O$6,0,TRUE),ES_P1a_0!$A$10:$AQ$10,0)+1,FALSE))</f>
        <v/>
      </c>
      <c r="P51" s="232" t="str">
        <f>IF(ISNA(VLOOKUP($A51,ES_P1a_0!$A$10:$AQ$100,MATCH(FIXED(P$6,0,TRUE),ES_P1a_0!$A$10:$AQ$10,0)+1,FALSE)),"",VLOOKUP($A51,ES_P1a_0!$A$10:$AQ$100,MATCH(FIXED(P$6,0,TRUE),ES_P1a_0!$A$10:$AQ$10,0)+1,FALSE))</f>
        <v/>
      </c>
      <c r="Q51" s="232" t="str">
        <f>IF(ISNA(VLOOKUP($A51,ES_P1a_0!$A$10:$AQ$100,MATCH(FIXED(Q$6,0,TRUE),ES_P1a_0!$A$10:$AQ$10,0)+1,FALSE)),"",VLOOKUP($A51,ES_P1a_0!$A$10:$AQ$100,MATCH(FIXED(Q$6,0,TRUE),ES_P1a_0!$A$10:$AQ$10,0)+1,FALSE))</f>
        <v/>
      </c>
      <c r="R51" s="232" t="str">
        <f>IF(ISNA(VLOOKUP($A51,ES_P1a_0!$A$10:$AQ$100,MATCH(FIXED(R$6,0,TRUE),ES_P1a_0!$A$10:$AQ$10,0)+1,FALSE)),"",VLOOKUP($A51,ES_P1a_0!$A$10:$AQ$100,MATCH(FIXED(R$6,0,TRUE),ES_P1a_0!$A$10:$AQ$10,0)+1,FALSE))</f>
        <v/>
      </c>
      <c r="S51" s="232" t="str">
        <f>IF(ISNA(VLOOKUP($A51,ES_P1a_0!$A$10:$AQ$100,MATCH(FIXED(S$6,0,TRUE),ES_P1a_0!$A$10:$AQ$10,0)+1,FALSE)),"",VLOOKUP($A51,ES_P1a_0!$A$10:$AQ$100,MATCH(FIXED(S$6,0,TRUE),ES_P1a_0!$A$10:$AQ$10,0)+1,FALSE))</f>
        <v/>
      </c>
      <c r="T51" s="232" t="str">
        <f>IF(ISNA(VLOOKUP($A51,ES_P1a_0!$A$10:$AQ$100,MATCH(FIXED(T$6,0,TRUE),ES_P1a_0!$A$10:$AQ$10,0)+1,FALSE)),"",VLOOKUP($A51,ES_P1a_0!$A$10:$AQ$100,MATCH(FIXED(T$6,0,TRUE),ES_P1a_0!$A$10:$AQ$10,0)+1,FALSE))</f>
        <v/>
      </c>
      <c r="U51" s="232" t="str">
        <f>IF(ISNA(VLOOKUP($A51,ES_P1a_0!$A$10:$AQ$100,MATCH(FIXED(U$6,0,TRUE),ES_P1a_0!$A$10:$AQ$10,0)+1,FALSE)),"",VLOOKUP($A51,ES_P1a_0!$A$10:$AQ$100,MATCH(FIXED(U$6,0,TRUE),ES_P1a_0!$A$10:$AQ$10,0)+1,FALSE))</f>
        <v/>
      </c>
      <c r="V51" s="232" t="str">
        <f>IF(ISNA(VLOOKUP($A51,ES_P1a_0!$A$10:$AQ$100,MATCH(FIXED(V$6,0,TRUE),ES_P1a_0!$A$10:$AQ$10,0)+1,FALSE)),"",VLOOKUP($A51,ES_P1a_0!$A$10:$AQ$100,MATCH(FIXED(V$6,0,TRUE),ES_P1a_0!$A$10:$AQ$10,0)+1,FALSE))</f>
        <v/>
      </c>
      <c r="W51" s="232" t="str">
        <f>IF(ISNA(VLOOKUP($A51,ES_P1a_0!$A$10:$AQ$100,MATCH(FIXED(W$6,0,TRUE),ES_P1a_0!$A$10:$AQ$10,0)+1,FALSE)),"",VLOOKUP($A51,ES_P1a_0!$A$10:$AQ$100,MATCH(FIXED(W$6,0,TRUE),ES_P1a_0!$A$10:$AQ$10,0)+1,FALSE))</f>
        <v/>
      </c>
    </row>
    <row r="52" spans="1:23">
      <c r="A52" s="230" t="str">
        <f>lookup!Z11</f>
        <v>Estonia</v>
      </c>
      <c r="B52" s="232" t="str">
        <f>VLOOKUP(A52,lookup!$Z$2:$AA$77,2,FALSE)</f>
        <v>Εσθονία</v>
      </c>
      <c r="C52" s="232" t="str">
        <f>IF(ISNA(VLOOKUP($A52,ES_P1a_0!$A$10:$AQ$100,MATCH(FIXED(C$6,0,TRUE),ES_P1a_0!$A$10:$AQ$10,0)+1,FALSE)),"",VLOOKUP($A52,ES_P1a_0!$A$10:$AQ$100,MATCH(FIXED(C$6,0,TRUE),ES_P1a_0!$A$10:$AQ$10,0)+1,FALSE))</f>
        <v/>
      </c>
      <c r="D52" s="232" t="str">
        <f>IF(ISNA(VLOOKUP($A52,ES_P1a_0!$A$10:$AQ$100,MATCH(FIXED(D$6,0,TRUE),ES_P1a_0!$A$10:$AQ$10,0)+1,FALSE)),"",VLOOKUP($A52,ES_P1a_0!$A$10:$AQ$100,MATCH(FIXED(D$6,0,TRUE),ES_P1a_0!$A$10:$AQ$10,0)+1,FALSE))</f>
        <v/>
      </c>
      <c r="E52" s="232" t="str">
        <f>IF(ISNA(VLOOKUP($A52,ES_P1a_0!$A$10:$AQ$100,MATCH(FIXED(E$6,0,TRUE),ES_P1a_0!$A$10:$AQ$10,0)+1,FALSE)),"",VLOOKUP($A52,ES_P1a_0!$A$10:$AQ$100,MATCH(FIXED(E$6,0,TRUE),ES_P1a_0!$A$10:$AQ$10,0)+1,FALSE))</f>
        <v/>
      </c>
      <c r="F52" s="232" t="str">
        <f>IF(ISNA(VLOOKUP($A52,ES_P1a_0!$A$10:$AQ$100,MATCH(FIXED(F$6,0,TRUE),ES_P1a_0!$A$10:$AQ$10,0)+1,FALSE)),"",VLOOKUP($A52,ES_P1a_0!$A$10:$AQ$100,MATCH(FIXED(F$6,0,TRUE),ES_P1a_0!$A$10:$AQ$10,0)+1,FALSE))</f>
        <v/>
      </c>
      <c r="G52" s="232" t="str">
        <f>IF(ISNA(VLOOKUP($A52,ES_P1a_0!$A$10:$AQ$100,MATCH(FIXED(G$6,0,TRUE),ES_P1a_0!$A$10:$AQ$10,0)+1,FALSE)),"",VLOOKUP($A52,ES_P1a_0!$A$10:$AQ$100,MATCH(FIXED(G$6,0,TRUE),ES_P1a_0!$A$10:$AQ$10,0)+1,FALSE))</f>
        <v/>
      </c>
      <c r="H52" s="232" t="str">
        <f>IF(ISNA(VLOOKUP($A52,ES_P1a_0!$A$10:$AQ$100,MATCH(FIXED(H$6,0,TRUE),ES_P1a_0!$A$10:$AQ$10,0)+1,FALSE)),"",VLOOKUP($A52,ES_P1a_0!$A$10:$AQ$100,MATCH(FIXED(H$6,0,TRUE),ES_P1a_0!$A$10:$AQ$10,0)+1,FALSE))</f>
        <v/>
      </c>
      <c r="I52" s="232" t="str">
        <f>IF(ISNA(VLOOKUP($A52,ES_P1a_0!$A$10:$AQ$100,MATCH(FIXED(I$6,0,TRUE),ES_P1a_0!$A$10:$AQ$10,0)+1,FALSE)),"",VLOOKUP($A52,ES_P1a_0!$A$10:$AQ$100,MATCH(FIXED(I$6,0,TRUE),ES_P1a_0!$A$10:$AQ$10,0)+1,FALSE))</f>
        <v/>
      </c>
      <c r="J52" s="232" t="str">
        <f>IF(ISNA(VLOOKUP($A52,ES_P1a_0!$A$10:$AQ$100,MATCH(FIXED(J$6,0,TRUE),ES_P1a_0!$A$10:$AQ$10,0)+1,FALSE)),"",VLOOKUP($A52,ES_P1a_0!$A$10:$AQ$100,MATCH(FIXED(J$6,0,TRUE),ES_P1a_0!$A$10:$AQ$10,0)+1,FALSE))</f>
        <v/>
      </c>
      <c r="K52" s="232" t="str">
        <f>IF(ISNA(VLOOKUP($A52,ES_P1a_0!$A$10:$AQ$100,MATCH(FIXED(K$6,0,TRUE),ES_P1a_0!$A$10:$AQ$10,0)+1,FALSE)),"",VLOOKUP($A52,ES_P1a_0!$A$10:$AQ$100,MATCH(FIXED(K$6,0,TRUE),ES_P1a_0!$A$10:$AQ$10,0)+1,FALSE))</f>
        <v/>
      </c>
      <c r="L52" s="232" t="str">
        <f>IF(ISNA(VLOOKUP($A52,ES_P1a_0!$A$10:$AQ$100,MATCH(FIXED(L$6,0,TRUE),ES_P1a_0!$A$10:$AQ$10,0)+1,FALSE)),"",VLOOKUP($A52,ES_P1a_0!$A$10:$AQ$100,MATCH(FIXED(L$6,0,TRUE),ES_P1a_0!$A$10:$AQ$10,0)+1,FALSE))</f>
        <v/>
      </c>
      <c r="M52" s="232" t="str">
        <f>IF(ISNA(VLOOKUP($A52,ES_P1a_0!$A$10:$AQ$100,MATCH(FIXED(M$6,0,TRUE),ES_P1a_0!$A$10:$AQ$10,0)+1,FALSE)),"",VLOOKUP($A52,ES_P1a_0!$A$10:$AQ$100,MATCH(FIXED(M$6,0,TRUE),ES_P1a_0!$A$10:$AQ$10,0)+1,FALSE))</f>
        <v/>
      </c>
      <c r="N52" s="232" t="str">
        <f>IF(ISNA(VLOOKUP($A52,ES_P1a_0!$A$10:$AQ$100,MATCH(FIXED(N$6,0,TRUE),ES_P1a_0!$A$10:$AQ$10,0)+1,FALSE)),"",VLOOKUP($A52,ES_P1a_0!$A$10:$AQ$100,MATCH(FIXED(N$6,0,TRUE),ES_P1a_0!$A$10:$AQ$10,0)+1,FALSE))</f>
        <v/>
      </c>
      <c r="O52" s="232" t="str">
        <f>IF(ISNA(VLOOKUP($A52,ES_P1a_0!$A$10:$AQ$100,MATCH(FIXED(O$6,0,TRUE),ES_P1a_0!$A$10:$AQ$10,0)+1,FALSE)),"",VLOOKUP($A52,ES_P1a_0!$A$10:$AQ$100,MATCH(FIXED(O$6,0,TRUE),ES_P1a_0!$A$10:$AQ$10,0)+1,FALSE))</f>
        <v/>
      </c>
      <c r="P52" s="232" t="str">
        <f>IF(ISNA(VLOOKUP($A52,ES_P1a_0!$A$10:$AQ$100,MATCH(FIXED(P$6,0,TRUE),ES_P1a_0!$A$10:$AQ$10,0)+1,FALSE)),"",VLOOKUP($A52,ES_P1a_0!$A$10:$AQ$100,MATCH(FIXED(P$6,0,TRUE),ES_P1a_0!$A$10:$AQ$10,0)+1,FALSE))</f>
        <v/>
      </c>
      <c r="Q52" s="232" t="str">
        <f>IF(ISNA(VLOOKUP($A52,ES_P1a_0!$A$10:$AQ$100,MATCH(FIXED(Q$6,0,TRUE),ES_P1a_0!$A$10:$AQ$10,0)+1,FALSE)),"",VLOOKUP($A52,ES_P1a_0!$A$10:$AQ$100,MATCH(FIXED(Q$6,0,TRUE),ES_P1a_0!$A$10:$AQ$10,0)+1,FALSE))</f>
        <v/>
      </c>
      <c r="R52" s="232" t="str">
        <f>IF(ISNA(VLOOKUP($A52,ES_P1a_0!$A$10:$AQ$100,MATCH(FIXED(R$6,0,TRUE),ES_P1a_0!$A$10:$AQ$10,0)+1,FALSE)),"",VLOOKUP($A52,ES_P1a_0!$A$10:$AQ$100,MATCH(FIXED(R$6,0,TRUE),ES_P1a_0!$A$10:$AQ$10,0)+1,FALSE))</f>
        <v/>
      </c>
      <c r="S52" s="232" t="str">
        <f>IF(ISNA(VLOOKUP($A52,ES_P1a_0!$A$10:$AQ$100,MATCH(FIXED(S$6,0,TRUE),ES_P1a_0!$A$10:$AQ$10,0)+1,FALSE)),"",VLOOKUP($A52,ES_P1a_0!$A$10:$AQ$100,MATCH(FIXED(S$6,0,TRUE),ES_P1a_0!$A$10:$AQ$10,0)+1,FALSE))</f>
        <v/>
      </c>
      <c r="T52" s="232" t="str">
        <f>IF(ISNA(VLOOKUP($A52,ES_P1a_0!$A$10:$AQ$100,MATCH(FIXED(T$6,0,TRUE),ES_P1a_0!$A$10:$AQ$10,0)+1,FALSE)),"",VLOOKUP($A52,ES_P1a_0!$A$10:$AQ$100,MATCH(FIXED(T$6,0,TRUE),ES_P1a_0!$A$10:$AQ$10,0)+1,FALSE))</f>
        <v/>
      </c>
      <c r="U52" s="232" t="str">
        <f>IF(ISNA(VLOOKUP($A52,ES_P1a_0!$A$10:$AQ$100,MATCH(FIXED(U$6,0,TRUE),ES_P1a_0!$A$10:$AQ$10,0)+1,FALSE)),"",VLOOKUP($A52,ES_P1a_0!$A$10:$AQ$100,MATCH(FIXED(U$6,0,TRUE),ES_P1a_0!$A$10:$AQ$10,0)+1,FALSE))</f>
        <v/>
      </c>
      <c r="V52" s="232" t="str">
        <f>IF(ISNA(VLOOKUP($A52,ES_P1a_0!$A$10:$AQ$100,MATCH(FIXED(V$6,0,TRUE),ES_P1a_0!$A$10:$AQ$10,0)+1,FALSE)),"",VLOOKUP($A52,ES_P1a_0!$A$10:$AQ$100,MATCH(FIXED(V$6,0,TRUE),ES_P1a_0!$A$10:$AQ$10,0)+1,FALSE))</f>
        <v/>
      </c>
      <c r="W52" s="232" t="str">
        <f>IF(ISNA(VLOOKUP($A52,ES_P1a_0!$A$10:$AQ$100,MATCH(FIXED(W$6,0,TRUE),ES_P1a_0!$A$10:$AQ$10,0)+1,FALSE)),"",VLOOKUP($A52,ES_P1a_0!$A$10:$AQ$100,MATCH(FIXED(W$6,0,TRUE),ES_P1a_0!$A$10:$AQ$10,0)+1,FALSE))</f>
        <v/>
      </c>
    </row>
    <row r="53" spans="1:23">
      <c r="A53" s="230" t="str">
        <f>lookup!Z12</f>
        <v>Ireland</v>
      </c>
      <c r="B53" s="232" t="str">
        <f>VLOOKUP(A53,lookup!$Z$2:$AA$77,2,FALSE)</f>
        <v>Ιρλανδία</v>
      </c>
      <c r="C53" s="232" t="str">
        <f>IF(ISNA(VLOOKUP($A53,ES_P1a_0!$A$10:$AQ$100,MATCH(FIXED(C$6,0,TRUE),ES_P1a_0!$A$10:$AQ$10,0)+1,FALSE)),"",VLOOKUP($A53,ES_P1a_0!$A$10:$AQ$100,MATCH(FIXED(C$6,0,TRUE),ES_P1a_0!$A$10:$AQ$10,0)+1,FALSE))</f>
        <v/>
      </c>
      <c r="D53" s="232" t="str">
        <f>IF(ISNA(VLOOKUP($A53,ES_P1a_0!$A$10:$AQ$100,MATCH(FIXED(D$6,0,TRUE),ES_P1a_0!$A$10:$AQ$10,0)+1,FALSE)),"",VLOOKUP($A53,ES_P1a_0!$A$10:$AQ$100,MATCH(FIXED(D$6,0,TRUE),ES_P1a_0!$A$10:$AQ$10,0)+1,FALSE))</f>
        <v/>
      </c>
      <c r="E53" s="232" t="str">
        <f>IF(ISNA(VLOOKUP($A53,ES_P1a_0!$A$10:$AQ$100,MATCH(FIXED(E$6,0,TRUE),ES_P1a_0!$A$10:$AQ$10,0)+1,FALSE)),"",VLOOKUP($A53,ES_P1a_0!$A$10:$AQ$100,MATCH(FIXED(E$6,0,TRUE),ES_P1a_0!$A$10:$AQ$10,0)+1,FALSE))</f>
        <v/>
      </c>
      <c r="F53" s="232" t="str">
        <f>IF(ISNA(VLOOKUP($A53,ES_P1a_0!$A$10:$AQ$100,MATCH(FIXED(F$6,0,TRUE),ES_P1a_0!$A$10:$AQ$10,0)+1,FALSE)),"",VLOOKUP($A53,ES_P1a_0!$A$10:$AQ$100,MATCH(FIXED(F$6,0,TRUE),ES_P1a_0!$A$10:$AQ$10,0)+1,FALSE))</f>
        <v/>
      </c>
      <c r="G53" s="232" t="str">
        <f>IF(ISNA(VLOOKUP($A53,ES_P1a_0!$A$10:$AQ$100,MATCH(FIXED(G$6,0,TRUE),ES_P1a_0!$A$10:$AQ$10,0)+1,FALSE)),"",VLOOKUP($A53,ES_P1a_0!$A$10:$AQ$100,MATCH(FIXED(G$6,0,TRUE),ES_P1a_0!$A$10:$AQ$10,0)+1,FALSE))</f>
        <v/>
      </c>
      <c r="H53" s="232" t="str">
        <f>IF(ISNA(VLOOKUP($A53,ES_P1a_0!$A$10:$AQ$100,MATCH(FIXED(H$6,0,TRUE),ES_P1a_0!$A$10:$AQ$10,0)+1,FALSE)),"",VLOOKUP($A53,ES_P1a_0!$A$10:$AQ$100,MATCH(FIXED(H$6,0,TRUE),ES_P1a_0!$A$10:$AQ$10,0)+1,FALSE))</f>
        <v>p</v>
      </c>
      <c r="I53" s="232" t="str">
        <f>IF(ISNA(VLOOKUP($A53,ES_P1a_0!$A$10:$AQ$100,MATCH(FIXED(I$6,0,TRUE),ES_P1a_0!$A$10:$AQ$10,0)+1,FALSE)),"",VLOOKUP($A53,ES_P1a_0!$A$10:$AQ$100,MATCH(FIXED(I$6,0,TRUE),ES_P1a_0!$A$10:$AQ$10,0)+1,FALSE))</f>
        <v>p</v>
      </c>
      <c r="J53" s="232" t="str">
        <f>IF(ISNA(VLOOKUP($A53,ES_P1a_0!$A$10:$AQ$100,MATCH(FIXED(J$6,0,TRUE),ES_P1a_0!$A$10:$AQ$10,0)+1,FALSE)),"",VLOOKUP($A53,ES_P1a_0!$A$10:$AQ$100,MATCH(FIXED(J$6,0,TRUE),ES_P1a_0!$A$10:$AQ$10,0)+1,FALSE))</f>
        <v>p</v>
      </c>
      <c r="K53" s="232" t="str">
        <f>IF(ISNA(VLOOKUP($A53,ES_P1a_0!$A$10:$AQ$100,MATCH(FIXED(K$6,0,TRUE),ES_P1a_0!$A$10:$AQ$10,0)+1,FALSE)),"",VLOOKUP($A53,ES_P1a_0!$A$10:$AQ$100,MATCH(FIXED(K$6,0,TRUE),ES_P1a_0!$A$10:$AQ$10,0)+1,FALSE))</f>
        <v>p</v>
      </c>
      <c r="L53" s="232" t="str">
        <f>IF(ISNA(VLOOKUP($A53,ES_P1a_0!$A$10:$AQ$100,MATCH(FIXED(L$6,0,TRUE),ES_P1a_0!$A$10:$AQ$10,0)+1,FALSE)),"",VLOOKUP($A53,ES_P1a_0!$A$10:$AQ$100,MATCH(FIXED(L$6,0,TRUE),ES_P1a_0!$A$10:$AQ$10,0)+1,FALSE))</f>
        <v>p</v>
      </c>
      <c r="M53" s="232" t="str">
        <f>IF(ISNA(VLOOKUP($A53,ES_P1a_0!$A$10:$AQ$100,MATCH(FIXED(M$6,0,TRUE),ES_P1a_0!$A$10:$AQ$10,0)+1,FALSE)),"",VLOOKUP($A53,ES_P1a_0!$A$10:$AQ$100,MATCH(FIXED(M$6,0,TRUE),ES_P1a_0!$A$10:$AQ$10,0)+1,FALSE))</f>
        <v>p</v>
      </c>
      <c r="N53" s="232" t="str">
        <f>IF(ISNA(VLOOKUP($A53,ES_P1a_0!$A$10:$AQ$100,MATCH(FIXED(N$6,0,TRUE),ES_P1a_0!$A$10:$AQ$10,0)+1,FALSE)),"",VLOOKUP($A53,ES_P1a_0!$A$10:$AQ$100,MATCH(FIXED(N$6,0,TRUE),ES_P1a_0!$A$10:$AQ$10,0)+1,FALSE))</f>
        <v>p</v>
      </c>
      <c r="O53" s="232" t="str">
        <f>IF(ISNA(VLOOKUP($A53,ES_P1a_0!$A$10:$AQ$100,MATCH(FIXED(O$6,0,TRUE),ES_P1a_0!$A$10:$AQ$10,0)+1,FALSE)),"",VLOOKUP($A53,ES_P1a_0!$A$10:$AQ$100,MATCH(FIXED(O$6,0,TRUE),ES_P1a_0!$A$10:$AQ$10,0)+1,FALSE))</f>
        <v>p</v>
      </c>
      <c r="P53" s="232" t="str">
        <f>IF(ISNA(VLOOKUP($A53,ES_P1a_0!$A$10:$AQ$100,MATCH(FIXED(P$6,0,TRUE),ES_P1a_0!$A$10:$AQ$10,0)+1,FALSE)),"",VLOOKUP($A53,ES_P1a_0!$A$10:$AQ$100,MATCH(FIXED(P$6,0,TRUE),ES_P1a_0!$A$10:$AQ$10,0)+1,FALSE))</f>
        <v>p</v>
      </c>
      <c r="Q53" s="232" t="str">
        <f>IF(ISNA(VLOOKUP($A53,ES_P1a_0!$A$10:$AQ$100,MATCH(FIXED(Q$6,0,TRUE),ES_P1a_0!$A$10:$AQ$10,0)+1,FALSE)),"",VLOOKUP($A53,ES_P1a_0!$A$10:$AQ$100,MATCH(FIXED(Q$6,0,TRUE),ES_P1a_0!$A$10:$AQ$10,0)+1,FALSE))</f>
        <v>p</v>
      </c>
      <c r="R53" s="232" t="str">
        <f>IF(ISNA(VLOOKUP($A53,ES_P1a_0!$A$10:$AQ$100,MATCH(FIXED(R$6,0,TRUE),ES_P1a_0!$A$10:$AQ$10,0)+1,FALSE)),"",VLOOKUP($A53,ES_P1a_0!$A$10:$AQ$100,MATCH(FIXED(R$6,0,TRUE),ES_P1a_0!$A$10:$AQ$10,0)+1,FALSE))</f>
        <v>p</v>
      </c>
      <c r="S53" s="232" t="str">
        <f>IF(ISNA(VLOOKUP($A53,ES_P1a_0!$A$10:$AQ$100,MATCH(FIXED(S$6,0,TRUE),ES_P1a_0!$A$10:$AQ$10,0)+1,FALSE)),"",VLOOKUP($A53,ES_P1a_0!$A$10:$AQ$100,MATCH(FIXED(S$6,0,TRUE),ES_P1a_0!$A$10:$AQ$10,0)+1,FALSE))</f>
        <v>p</v>
      </c>
      <c r="T53" s="232" t="str">
        <f>IF(ISNA(VLOOKUP($A53,ES_P1a_0!$A$10:$AQ$100,MATCH(FIXED(T$6,0,TRUE),ES_P1a_0!$A$10:$AQ$10,0)+1,FALSE)),"",VLOOKUP($A53,ES_P1a_0!$A$10:$AQ$100,MATCH(FIXED(T$6,0,TRUE),ES_P1a_0!$A$10:$AQ$10,0)+1,FALSE))</f>
        <v>p</v>
      </c>
      <c r="U53" s="232" t="str">
        <f>IF(ISNA(VLOOKUP($A53,ES_P1a_0!$A$10:$AQ$100,MATCH(FIXED(U$6,0,TRUE),ES_P1a_0!$A$10:$AQ$10,0)+1,FALSE)),"",VLOOKUP($A53,ES_P1a_0!$A$10:$AQ$100,MATCH(FIXED(U$6,0,TRUE),ES_P1a_0!$A$10:$AQ$10,0)+1,FALSE))</f>
        <v>p</v>
      </c>
      <c r="V53" s="232" t="str">
        <f>IF(ISNA(VLOOKUP($A53,ES_P1a_0!$A$10:$AQ$100,MATCH(FIXED(V$6,0,TRUE),ES_P1a_0!$A$10:$AQ$10,0)+1,FALSE)),"",VLOOKUP($A53,ES_P1a_0!$A$10:$AQ$100,MATCH(FIXED(V$6,0,TRUE),ES_P1a_0!$A$10:$AQ$10,0)+1,FALSE))</f>
        <v/>
      </c>
      <c r="W53" s="232" t="str">
        <f>IF(ISNA(VLOOKUP($A53,ES_P1a_0!$A$10:$AQ$100,MATCH(FIXED(W$6,0,TRUE),ES_P1a_0!$A$10:$AQ$10,0)+1,FALSE)),"",VLOOKUP($A53,ES_P1a_0!$A$10:$AQ$100,MATCH(FIXED(W$6,0,TRUE),ES_P1a_0!$A$10:$AQ$10,0)+1,FALSE))</f>
        <v/>
      </c>
    </row>
    <row r="54" spans="1:23">
      <c r="A54" s="230" t="str">
        <f>lookup!Z13</f>
        <v>Greece</v>
      </c>
      <c r="B54" s="232" t="str">
        <f>VLOOKUP(A54,lookup!$Z$2:$AA$77,2,FALSE)</f>
        <v>Ελλάδα</v>
      </c>
      <c r="C54" s="232" t="str">
        <f>IF(ISNA(VLOOKUP($A54,ES_P1a_0!$A$10:$AQ$100,MATCH(FIXED(C$6,0,TRUE),ES_P1a_0!$A$10:$AQ$10,0)+1,FALSE)),"",VLOOKUP($A54,ES_P1a_0!$A$10:$AQ$100,MATCH(FIXED(C$6,0,TRUE),ES_P1a_0!$A$10:$AQ$10,0)+1,FALSE))</f>
        <v/>
      </c>
      <c r="D54" s="232" t="str">
        <f>IF(ISNA(VLOOKUP($A54,ES_P1a_0!$A$10:$AQ$100,MATCH(FIXED(D$6,0,TRUE),ES_P1a_0!$A$10:$AQ$10,0)+1,FALSE)),"",VLOOKUP($A54,ES_P1a_0!$A$10:$AQ$100,MATCH(FIXED(D$6,0,TRUE),ES_P1a_0!$A$10:$AQ$10,0)+1,FALSE))</f>
        <v/>
      </c>
      <c r="E54" s="232" t="str">
        <f>IF(ISNA(VLOOKUP($A54,ES_P1a_0!$A$10:$AQ$100,MATCH(FIXED(E$6,0,TRUE),ES_P1a_0!$A$10:$AQ$10,0)+1,FALSE)),"",VLOOKUP($A54,ES_P1a_0!$A$10:$AQ$100,MATCH(FIXED(E$6,0,TRUE),ES_P1a_0!$A$10:$AQ$10,0)+1,FALSE))</f>
        <v/>
      </c>
      <c r="F54" s="232" t="str">
        <f>IF(ISNA(VLOOKUP($A54,ES_P1a_0!$A$10:$AQ$100,MATCH(FIXED(F$6,0,TRUE),ES_P1a_0!$A$10:$AQ$10,0)+1,FALSE)),"",VLOOKUP($A54,ES_P1a_0!$A$10:$AQ$100,MATCH(FIXED(F$6,0,TRUE),ES_P1a_0!$A$10:$AQ$10,0)+1,FALSE))</f>
        <v/>
      </c>
      <c r="G54" s="232" t="str">
        <f>IF(ISNA(VLOOKUP($A54,ES_P1a_0!$A$10:$AQ$100,MATCH(FIXED(G$6,0,TRUE),ES_P1a_0!$A$10:$AQ$10,0)+1,FALSE)),"",VLOOKUP($A54,ES_P1a_0!$A$10:$AQ$100,MATCH(FIXED(G$6,0,TRUE),ES_P1a_0!$A$10:$AQ$10,0)+1,FALSE))</f>
        <v/>
      </c>
      <c r="H54" s="232" t="str">
        <f>IF(ISNA(VLOOKUP($A54,ES_P1a_0!$A$10:$AQ$100,MATCH(FIXED(H$6,0,TRUE),ES_P1a_0!$A$10:$AQ$10,0)+1,FALSE)),"",VLOOKUP($A54,ES_P1a_0!$A$10:$AQ$100,MATCH(FIXED(H$6,0,TRUE),ES_P1a_0!$A$10:$AQ$10,0)+1,FALSE))</f>
        <v/>
      </c>
      <c r="I54" s="232" t="str">
        <f>IF(ISNA(VLOOKUP($A54,ES_P1a_0!$A$10:$AQ$100,MATCH(FIXED(I$6,0,TRUE),ES_P1a_0!$A$10:$AQ$10,0)+1,FALSE)),"",VLOOKUP($A54,ES_P1a_0!$A$10:$AQ$100,MATCH(FIXED(I$6,0,TRUE),ES_P1a_0!$A$10:$AQ$10,0)+1,FALSE))</f>
        <v/>
      </c>
      <c r="J54" s="232" t="str">
        <f>IF(ISNA(VLOOKUP($A54,ES_P1a_0!$A$10:$AQ$100,MATCH(FIXED(J$6,0,TRUE),ES_P1a_0!$A$10:$AQ$10,0)+1,FALSE)),"",VLOOKUP($A54,ES_P1a_0!$A$10:$AQ$100,MATCH(FIXED(J$6,0,TRUE),ES_P1a_0!$A$10:$AQ$10,0)+1,FALSE))</f>
        <v/>
      </c>
      <c r="K54" s="232" t="str">
        <f>IF(ISNA(VLOOKUP($A54,ES_P1a_0!$A$10:$AQ$100,MATCH(FIXED(K$6,0,TRUE),ES_P1a_0!$A$10:$AQ$10,0)+1,FALSE)),"",VLOOKUP($A54,ES_P1a_0!$A$10:$AQ$100,MATCH(FIXED(K$6,0,TRUE),ES_P1a_0!$A$10:$AQ$10,0)+1,FALSE))</f>
        <v/>
      </c>
      <c r="L54" s="232" t="str">
        <f>IF(ISNA(VLOOKUP($A54,ES_P1a_0!$A$10:$AQ$100,MATCH(FIXED(L$6,0,TRUE),ES_P1a_0!$A$10:$AQ$10,0)+1,FALSE)),"",VLOOKUP($A54,ES_P1a_0!$A$10:$AQ$100,MATCH(FIXED(L$6,0,TRUE),ES_P1a_0!$A$10:$AQ$10,0)+1,FALSE))</f>
        <v/>
      </c>
      <c r="M54" s="232" t="str">
        <f>IF(ISNA(VLOOKUP($A54,ES_P1a_0!$A$10:$AQ$100,MATCH(FIXED(M$6,0,TRUE),ES_P1a_0!$A$10:$AQ$10,0)+1,FALSE)),"",VLOOKUP($A54,ES_P1a_0!$A$10:$AQ$100,MATCH(FIXED(M$6,0,TRUE),ES_P1a_0!$A$10:$AQ$10,0)+1,FALSE))</f>
        <v>b</v>
      </c>
      <c r="N54" s="232" t="str">
        <f>IF(ISNA(VLOOKUP($A54,ES_P1a_0!$A$10:$AQ$100,MATCH(FIXED(N$6,0,TRUE),ES_P1a_0!$A$10:$AQ$10,0)+1,FALSE)),"",VLOOKUP($A54,ES_P1a_0!$A$10:$AQ$100,MATCH(FIXED(N$6,0,TRUE),ES_P1a_0!$A$10:$AQ$10,0)+1,FALSE))</f>
        <v/>
      </c>
      <c r="O54" s="232" t="str">
        <f>IF(ISNA(VLOOKUP($A54,ES_P1a_0!$A$10:$AQ$100,MATCH(FIXED(O$6,0,TRUE),ES_P1a_0!$A$10:$AQ$10,0)+1,FALSE)),"",VLOOKUP($A54,ES_P1a_0!$A$10:$AQ$100,MATCH(FIXED(O$6,0,TRUE),ES_P1a_0!$A$10:$AQ$10,0)+1,FALSE))</f>
        <v/>
      </c>
      <c r="P54" s="232" t="str">
        <f>IF(ISNA(VLOOKUP($A54,ES_P1a_0!$A$10:$AQ$100,MATCH(FIXED(P$6,0,TRUE),ES_P1a_0!$A$10:$AQ$10,0)+1,FALSE)),"",VLOOKUP($A54,ES_P1a_0!$A$10:$AQ$100,MATCH(FIXED(P$6,0,TRUE),ES_P1a_0!$A$10:$AQ$10,0)+1,FALSE))</f>
        <v>p</v>
      </c>
      <c r="Q54" s="232" t="str">
        <f>IF(ISNA(VLOOKUP($A54,ES_P1a_0!$A$10:$AQ$100,MATCH(FIXED(Q$6,0,TRUE),ES_P1a_0!$A$10:$AQ$10,0)+1,FALSE)),"",VLOOKUP($A54,ES_P1a_0!$A$10:$AQ$100,MATCH(FIXED(Q$6,0,TRUE),ES_P1a_0!$A$10:$AQ$10,0)+1,FALSE))</f>
        <v>p</v>
      </c>
      <c r="R54" s="232" t="str">
        <f>IF(ISNA(VLOOKUP($A54,ES_P1a_0!$A$10:$AQ$100,MATCH(FIXED(R$6,0,TRUE),ES_P1a_0!$A$10:$AQ$10,0)+1,FALSE)),"",VLOOKUP($A54,ES_P1a_0!$A$10:$AQ$100,MATCH(FIXED(R$6,0,TRUE),ES_P1a_0!$A$10:$AQ$10,0)+1,FALSE))</f>
        <v>p</v>
      </c>
      <c r="S54" s="232" t="str">
        <f>IF(ISNA(VLOOKUP($A54,ES_P1a_0!$A$10:$AQ$100,MATCH(FIXED(S$6,0,TRUE),ES_P1a_0!$A$10:$AQ$10,0)+1,FALSE)),"",VLOOKUP($A54,ES_P1a_0!$A$10:$AQ$100,MATCH(FIXED(S$6,0,TRUE),ES_P1a_0!$A$10:$AQ$10,0)+1,FALSE))</f>
        <v>p</v>
      </c>
      <c r="T54" s="232" t="str">
        <f>IF(ISNA(VLOOKUP($A54,ES_P1a_0!$A$10:$AQ$100,MATCH(FIXED(T$6,0,TRUE),ES_P1a_0!$A$10:$AQ$10,0)+1,FALSE)),"",VLOOKUP($A54,ES_P1a_0!$A$10:$AQ$100,MATCH(FIXED(T$6,0,TRUE),ES_P1a_0!$A$10:$AQ$10,0)+1,FALSE))</f>
        <v>p</v>
      </c>
      <c r="U54" s="232" t="str">
        <f>IF(ISNA(VLOOKUP($A54,ES_P1a_0!$A$10:$AQ$100,MATCH(FIXED(U$6,0,TRUE),ES_P1a_0!$A$10:$AQ$10,0)+1,FALSE)),"",VLOOKUP($A54,ES_P1a_0!$A$10:$AQ$100,MATCH(FIXED(U$6,0,TRUE),ES_P1a_0!$A$10:$AQ$10,0)+1,FALSE))</f>
        <v/>
      </c>
      <c r="V54" s="232" t="str">
        <f>IF(ISNA(VLOOKUP($A54,ES_P1a_0!$A$10:$AQ$100,MATCH(FIXED(V$6,0,TRUE),ES_P1a_0!$A$10:$AQ$10,0)+1,FALSE)),"",VLOOKUP($A54,ES_P1a_0!$A$10:$AQ$100,MATCH(FIXED(V$6,0,TRUE),ES_P1a_0!$A$10:$AQ$10,0)+1,FALSE))</f>
        <v/>
      </c>
      <c r="W54" s="232" t="str">
        <f>IF(ISNA(VLOOKUP($A54,ES_P1a_0!$A$10:$AQ$100,MATCH(FIXED(W$6,0,TRUE),ES_P1a_0!$A$10:$AQ$10,0)+1,FALSE)),"",VLOOKUP($A54,ES_P1a_0!$A$10:$AQ$100,MATCH(FIXED(W$6,0,TRUE),ES_P1a_0!$A$10:$AQ$10,0)+1,FALSE))</f>
        <v/>
      </c>
    </row>
    <row r="55" spans="1:23">
      <c r="A55" s="230" t="str">
        <f>lookup!Z14</f>
        <v>Spain</v>
      </c>
      <c r="B55" s="232" t="str">
        <f>VLOOKUP(A55,lookup!$Z$2:$AA$77,2,FALSE)</f>
        <v>Ισπανία</v>
      </c>
      <c r="C55" s="232" t="str">
        <f>IF(ISNA(VLOOKUP($A55,ES_P1a_0!$A$10:$AQ$100,MATCH(FIXED(C$6,0,TRUE),ES_P1a_0!$A$10:$AQ$10,0)+1,FALSE)),"",VLOOKUP($A55,ES_P1a_0!$A$10:$AQ$100,MATCH(FIXED(C$6,0,TRUE),ES_P1a_0!$A$10:$AQ$10,0)+1,FALSE))</f>
        <v/>
      </c>
      <c r="D55" s="232" t="str">
        <f>IF(ISNA(VLOOKUP($A55,ES_P1a_0!$A$10:$AQ$100,MATCH(FIXED(D$6,0,TRUE),ES_P1a_0!$A$10:$AQ$10,0)+1,FALSE)),"",VLOOKUP($A55,ES_P1a_0!$A$10:$AQ$100,MATCH(FIXED(D$6,0,TRUE),ES_P1a_0!$A$10:$AQ$10,0)+1,FALSE))</f>
        <v/>
      </c>
      <c r="E55" s="232" t="str">
        <f>IF(ISNA(VLOOKUP($A55,ES_P1a_0!$A$10:$AQ$100,MATCH(FIXED(E$6,0,TRUE),ES_P1a_0!$A$10:$AQ$10,0)+1,FALSE)),"",VLOOKUP($A55,ES_P1a_0!$A$10:$AQ$100,MATCH(FIXED(E$6,0,TRUE),ES_P1a_0!$A$10:$AQ$10,0)+1,FALSE))</f>
        <v/>
      </c>
      <c r="F55" s="232" t="str">
        <f>IF(ISNA(VLOOKUP($A55,ES_P1a_0!$A$10:$AQ$100,MATCH(FIXED(F$6,0,TRUE),ES_P1a_0!$A$10:$AQ$10,0)+1,FALSE)),"",VLOOKUP($A55,ES_P1a_0!$A$10:$AQ$100,MATCH(FIXED(F$6,0,TRUE),ES_P1a_0!$A$10:$AQ$10,0)+1,FALSE))</f>
        <v/>
      </c>
      <c r="G55" s="232" t="str">
        <f>IF(ISNA(VLOOKUP($A55,ES_P1a_0!$A$10:$AQ$100,MATCH(FIXED(G$6,0,TRUE),ES_P1a_0!$A$10:$AQ$10,0)+1,FALSE)),"",VLOOKUP($A55,ES_P1a_0!$A$10:$AQ$100,MATCH(FIXED(G$6,0,TRUE),ES_P1a_0!$A$10:$AQ$10,0)+1,FALSE))</f>
        <v/>
      </c>
      <c r="H55" s="232" t="str">
        <f>IF(ISNA(VLOOKUP($A55,ES_P1a_0!$A$10:$AQ$100,MATCH(FIXED(H$6,0,TRUE),ES_P1a_0!$A$10:$AQ$10,0)+1,FALSE)),"",VLOOKUP($A55,ES_P1a_0!$A$10:$AQ$100,MATCH(FIXED(H$6,0,TRUE),ES_P1a_0!$A$10:$AQ$10,0)+1,FALSE))</f>
        <v/>
      </c>
      <c r="I55" s="232" t="str">
        <f>IF(ISNA(VLOOKUP($A55,ES_P1a_0!$A$10:$AQ$100,MATCH(FIXED(I$6,0,TRUE),ES_P1a_0!$A$10:$AQ$10,0)+1,FALSE)),"",VLOOKUP($A55,ES_P1a_0!$A$10:$AQ$100,MATCH(FIXED(I$6,0,TRUE),ES_P1a_0!$A$10:$AQ$10,0)+1,FALSE))</f>
        <v/>
      </c>
      <c r="J55" s="232" t="str">
        <f>IF(ISNA(VLOOKUP($A55,ES_P1a_0!$A$10:$AQ$100,MATCH(FIXED(J$6,0,TRUE),ES_P1a_0!$A$10:$AQ$10,0)+1,FALSE)),"",VLOOKUP($A55,ES_P1a_0!$A$10:$AQ$100,MATCH(FIXED(J$6,0,TRUE),ES_P1a_0!$A$10:$AQ$10,0)+1,FALSE))</f>
        <v/>
      </c>
      <c r="K55" s="232" t="str">
        <f>IF(ISNA(VLOOKUP($A55,ES_P1a_0!$A$10:$AQ$100,MATCH(FIXED(K$6,0,TRUE),ES_P1a_0!$A$10:$AQ$10,0)+1,FALSE)),"",VLOOKUP($A55,ES_P1a_0!$A$10:$AQ$100,MATCH(FIXED(K$6,0,TRUE),ES_P1a_0!$A$10:$AQ$10,0)+1,FALSE))</f>
        <v/>
      </c>
      <c r="L55" s="232" t="str">
        <f>IF(ISNA(VLOOKUP($A55,ES_P1a_0!$A$10:$AQ$100,MATCH(FIXED(L$6,0,TRUE),ES_P1a_0!$A$10:$AQ$10,0)+1,FALSE)),"",VLOOKUP($A55,ES_P1a_0!$A$10:$AQ$100,MATCH(FIXED(L$6,0,TRUE),ES_P1a_0!$A$10:$AQ$10,0)+1,FALSE))</f>
        <v/>
      </c>
      <c r="M55" s="232" t="str">
        <f>IF(ISNA(VLOOKUP($A55,ES_P1a_0!$A$10:$AQ$100,MATCH(FIXED(M$6,0,TRUE),ES_P1a_0!$A$10:$AQ$10,0)+1,FALSE)),"",VLOOKUP($A55,ES_P1a_0!$A$10:$AQ$100,MATCH(FIXED(M$6,0,TRUE),ES_P1a_0!$A$10:$AQ$10,0)+1,FALSE))</f>
        <v/>
      </c>
      <c r="N55" s="232" t="str">
        <f>IF(ISNA(VLOOKUP($A55,ES_P1a_0!$A$10:$AQ$100,MATCH(FIXED(N$6,0,TRUE),ES_P1a_0!$A$10:$AQ$10,0)+1,FALSE)),"",VLOOKUP($A55,ES_P1a_0!$A$10:$AQ$100,MATCH(FIXED(N$6,0,TRUE),ES_P1a_0!$A$10:$AQ$10,0)+1,FALSE))</f>
        <v/>
      </c>
      <c r="O55" s="232" t="str">
        <f>IF(ISNA(VLOOKUP($A55,ES_P1a_0!$A$10:$AQ$100,MATCH(FIXED(O$6,0,TRUE),ES_P1a_0!$A$10:$AQ$10,0)+1,FALSE)),"",VLOOKUP($A55,ES_P1a_0!$A$10:$AQ$100,MATCH(FIXED(O$6,0,TRUE),ES_P1a_0!$A$10:$AQ$10,0)+1,FALSE))</f>
        <v/>
      </c>
      <c r="P55" s="232" t="str">
        <f>IF(ISNA(VLOOKUP($A55,ES_P1a_0!$A$10:$AQ$100,MATCH(FIXED(P$6,0,TRUE),ES_P1a_0!$A$10:$AQ$10,0)+1,FALSE)),"",VLOOKUP($A55,ES_P1a_0!$A$10:$AQ$100,MATCH(FIXED(P$6,0,TRUE),ES_P1a_0!$A$10:$AQ$10,0)+1,FALSE))</f>
        <v/>
      </c>
      <c r="Q55" s="232" t="str">
        <f>IF(ISNA(VLOOKUP($A55,ES_P1a_0!$A$10:$AQ$100,MATCH(FIXED(Q$6,0,TRUE),ES_P1a_0!$A$10:$AQ$10,0)+1,FALSE)),"",VLOOKUP($A55,ES_P1a_0!$A$10:$AQ$100,MATCH(FIXED(Q$6,0,TRUE),ES_P1a_0!$A$10:$AQ$10,0)+1,FALSE))</f>
        <v/>
      </c>
      <c r="R55" s="232" t="str">
        <f>IF(ISNA(VLOOKUP($A55,ES_P1a_0!$A$10:$AQ$100,MATCH(FIXED(R$6,0,TRUE),ES_P1a_0!$A$10:$AQ$10,0)+1,FALSE)),"",VLOOKUP($A55,ES_P1a_0!$A$10:$AQ$100,MATCH(FIXED(R$6,0,TRUE),ES_P1a_0!$A$10:$AQ$10,0)+1,FALSE))</f>
        <v/>
      </c>
      <c r="S55" s="232" t="str">
        <f>IF(ISNA(VLOOKUP($A55,ES_P1a_0!$A$10:$AQ$100,MATCH(FIXED(S$6,0,TRUE),ES_P1a_0!$A$10:$AQ$10,0)+1,FALSE)),"",VLOOKUP($A55,ES_P1a_0!$A$10:$AQ$100,MATCH(FIXED(S$6,0,TRUE),ES_P1a_0!$A$10:$AQ$10,0)+1,FALSE))</f>
        <v/>
      </c>
      <c r="T55" s="232" t="str">
        <f>IF(ISNA(VLOOKUP($A55,ES_P1a_0!$A$10:$AQ$100,MATCH(FIXED(T$6,0,TRUE),ES_P1a_0!$A$10:$AQ$10,0)+1,FALSE)),"",VLOOKUP($A55,ES_P1a_0!$A$10:$AQ$100,MATCH(FIXED(T$6,0,TRUE),ES_P1a_0!$A$10:$AQ$10,0)+1,FALSE))</f>
        <v/>
      </c>
      <c r="U55" s="232" t="str">
        <f>IF(ISNA(VLOOKUP($A55,ES_P1a_0!$A$10:$AQ$100,MATCH(FIXED(U$6,0,TRUE),ES_P1a_0!$A$10:$AQ$10,0)+1,FALSE)),"",VLOOKUP($A55,ES_P1a_0!$A$10:$AQ$100,MATCH(FIXED(U$6,0,TRUE),ES_P1a_0!$A$10:$AQ$10,0)+1,FALSE))</f>
        <v/>
      </c>
      <c r="V55" s="232" t="str">
        <f>IF(ISNA(VLOOKUP($A55,ES_P1a_0!$A$10:$AQ$100,MATCH(FIXED(V$6,0,TRUE),ES_P1a_0!$A$10:$AQ$10,0)+1,FALSE)),"",VLOOKUP($A55,ES_P1a_0!$A$10:$AQ$100,MATCH(FIXED(V$6,0,TRUE),ES_P1a_0!$A$10:$AQ$10,0)+1,FALSE))</f>
        <v/>
      </c>
      <c r="W55" s="232" t="str">
        <f>IF(ISNA(VLOOKUP($A55,ES_P1a_0!$A$10:$AQ$100,MATCH(FIXED(W$6,0,TRUE),ES_P1a_0!$A$10:$AQ$10,0)+1,FALSE)),"",VLOOKUP($A55,ES_P1a_0!$A$10:$AQ$100,MATCH(FIXED(W$6,0,TRUE),ES_P1a_0!$A$10:$AQ$10,0)+1,FALSE))</f>
        <v/>
      </c>
    </row>
    <row r="56" spans="1:23">
      <c r="A56" s="230" t="str">
        <f>lookup!Z15</f>
        <v>France</v>
      </c>
      <c r="B56" s="232" t="str">
        <f>VLOOKUP(A56,lookup!$Z$2:$AA$77,2,FALSE)</f>
        <v>Γαλλία</v>
      </c>
      <c r="C56" s="232" t="str">
        <f>IF(ISNA(VLOOKUP($A56,ES_P1a_0!$A$10:$AQ$100,MATCH(FIXED(C$6,0,TRUE),ES_P1a_0!$A$10:$AQ$10,0)+1,FALSE)),"",VLOOKUP($A56,ES_P1a_0!$A$10:$AQ$100,MATCH(FIXED(C$6,0,TRUE),ES_P1a_0!$A$10:$AQ$10,0)+1,FALSE))</f>
        <v/>
      </c>
      <c r="D56" s="232" t="str">
        <f>IF(ISNA(VLOOKUP($A56,ES_P1a_0!$A$10:$AQ$100,MATCH(FIXED(D$6,0,TRUE),ES_P1a_0!$A$10:$AQ$10,0)+1,FALSE)),"",VLOOKUP($A56,ES_P1a_0!$A$10:$AQ$100,MATCH(FIXED(D$6,0,TRUE),ES_P1a_0!$A$10:$AQ$10,0)+1,FALSE))</f>
        <v/>
      </c>
      <c r="E56" s="232" t="str">
        <f>IF(ISNA(VLOOKUP($A56,ES_P1a_0!$A$10:$AQ$100,MATCH(FIXED(E$6,0,TRUE),ES_P1a_0!$A$10:$AQ$10,0)+1,FALSE)),"",VLOOKUP($A56,ES_P1a_0!$A$10:$AQ$100,MATCH(FIXED(E$6,0,TRUE),ES_P1a_0!$A$10:$AQ$10,0)+1,FALSE))</f>
        <v/>
      </c>
      <c r="F56" s="232" t="str">
        <f>IF(ISNA(VLOOKUP($A56,ES_P1a_0!$A$10:$AQ$100,MATCH(FIXED(F$6,0,TRUE),ES_P1a_0!$A$10:$AQ$10,0)+1,FALSE)),"",VLOOKUP($A56,ES_P1a_0!$A$10:$AQ$100,MATCH(FIXED(F$6,0,TRUE),ES_P1a_0!$A$10:$AQ$10,0)+1,FALSE))</f>
        <v/>
      </c>
      <c r="G56" s="232" t="str">
        <f>IF(ISNA(VLOOKUP($A56,ES_P1a_0!$A$10:$AQ$100,MATCH(FIXED(G$6,0,TRUE),ES_P1a_0!$A$10:$AQ$10,0)+1,FALSE)),"",VLOOKUP($A56,ES_P1a_0!$A$10:$AQ$100,MATCH(FIXED(G$6,0,TRUE),ES_P1a_0!$A$10:$AQ$10,0)+1,FALSE))</f>
        <v/>
      </c>
      <c r="H56" s="232" t="str">
        <f>IF(ISNA(VLOOKUP($A56,ES_P1a_0!$A$10:$AQ$100,MATCH(FIXED(H$6,0,TRUE),ES_P1a_0!$A$10:$AQ$10,0)+1,FALSE)),"",VLOOKUP($A56,ES_P1a_0!$A$10:$AQ$100,MATCH(FIXED(H$6,0,TRUE),ES_P1a_0!$A$10:$AQ$10,0)+1,FALSE))</f>
        <v/>
      </c>
      <c r="I56" s="232" t="str">
        <f>IF(ISNA(VLOOKUP($A56,ES_P1a_0!$A$10:$AQ$100,MATCH(FIXED(I$6,0,TRUE),ES_P1a_0!$A$10:$AQ$10,0)+1,FALSE)),"",VLOOKUP($A56,ES_P1a_0!$A$10:$AQ$100,MATCH(FIXED(I$6,0,TRUE),ES_P1a_0!$A$10:$AQ$10,0)+1,FALSE))</f>
        <v/>
      </c>
      <c r="J56" s="232" t="str">
        <f>IF(ISNA(VLOOKUP($A56,ES_P1a_0!$A$10:$AQ$100,MATCH(FIXED(J$6,0,TRUE),ES_P1a_0!$A$10:$AQ$10,0)+1,FALSE)),"",VLOOKUP($A56,ES_P1a_0!$A$10:$AQ$100,MATCH(FIXED(J$6,0,TRUE),ES_P1a_0!$A$10:$AQ$10,0)+1,FALSE))</f>
        <v/>
      </c>
      <c r="K56" s="232" t="str">
        <f>IF(ISNA(VLOOKUP($A56,ES_P1a_0!$A$10:$AQ$100,MATCH(FIXED(K$6,0,TRUE),ES_P1a_0!$A$10:$AQ$10,0)+1,FALSE)),"",VLOOKUP($A56,ES_P1a_0!$A$10:$AQ$100,MATCH(FIXED(K$6,0,TRUE),ES_P1a_0!$A$10:$AQ$10,0)+1,FALSE))</f>
        <v/>
      </c>
      <c r="L56" s="232" t="str">
        <f>IF(ISNA(VLOOKUP($A56,ES_P1a_0!$A$10:$AQ$100,MATCH(FIXED(L$6,0,TRUE),ES_P1a_0!$A$10:$AQ$10,0)+1,FALSE)),"",VLOOKUP($A56,ES_P1a_0!$A$10:$AQ$100,MATCH(FIXED(L$6,0,TRUE),ES_P1a_0!$A$10:$AQ$10,0)+1,FALSE))</f>
        <v/>
      </c>
      <c r="M56" s="232" t="str">
        <f>IF(ISNA(VLOOKUP($A56,ES_P1a_0!$A$10:$AQ$100,MATCH(FIXED(M$6,0,TRUE),ES_P1a_0!$A$10:$AQ$10,0)+1,FALSE)),"",VLOOKUP($A56,ES_P1a_0!$A$10:$AQ$100,MATCH(FIXED(M$6,0,TRUE),ES_P1a_0!$A$10:$AQ$10,0)+1,FALSE))</f>
        <v/>
      </c>
      <c r="N56" s="232" t="str">
        <f>IF(ISNA(VLOOKUP($A56,ES_P1a_0!$A$10:$AQ$100,MATCH(FIXED(N$6,0,TRUE),ES_P1a_0!$A$10:$AQ$10,0)+1,FALSE)),"",VLOOKUP($A56,ES_P1a_0!$A$10:$AQ$100,MATCH(FIXED(N$6,0,TRUE),ES_P1a_0!$A$10:$AQ$10,0)+1,FALSE))</f>
        <v/>
      </c>
      <c r="O56" s="232" t="str">
        <f>IF(ISNA(VLOOKUP($A56,ES_P1a_0!$A$10:$AQ$100,MATCH(FIXED(O$6,0,TRUE),ES_P1a_0!$A$10:$AQ$10,0)+1,FALSE)),"",VLOOKUP($A56,ES_P1a_0!$A$10:$AQ$100,MATCH(FIXED(O$6,0,TRUE),ES_P1a_0!$A$10:$AQ$10,0)+1,FALSE))</f>
        <v/>
      </c>
      <c r="P56" s="232" t="str">
        <f>IF(ISNA(VLOOKUP($A56,ES_P1a_0!$A$10:$AQ$100,MATCH(FIXED(P$6,0,TRUE),ES_P1a_0!$A$10:$AQ$10,0)+1,FALSE)),"",VLOOKUP($A56,ES_P1a_0!$A$10:$AQ$100,MATCH(FIXED(P$6,0,TRUE),ES_P1a_0!$A$10:$AQ$10,0)+1,FALSE))</f>
        <v/>
      </c>
      <c r="Q56" s="232" t="str">
        <f>IF(ISNA(VLOOKUP($A56,ES_P1a_0!$A$10:$AQ$100,MATCH(FIXED(Q$6,0,TRUE),ES_P1a_0!$A$10:$AQ$10,0)+1,FALSE)),"",VLOOKUP($A56,ES_P1a_0!$A$10:$AQ$100,MATCH(FIXED(Q$6,0,TRUE),ES_P1a_0!$A$10:$AQ$10,0)+1,FALSE))</f>
        <v/>
      </c>
      <c r="R56" s="232" t="str">
        <f>IF(ISNA(VLOOKUP($A56,ES_P1a_0!$A$10:$AQ$100,MATCH(FIXED(R$6,0,TRUE),ES_P1a_0!$A$10:$AQ$10,0)+1,FALSE)),"",VLOOKUP($A56,ES_P1a_0!$A$10:$AQ$100,MATCH(FIXED(R$6,0,TRUE),ES_P1a_0!$A$10:$AQ$10,0)+1,FALSE))</f>
        <v/>
      </c>
      <c r="S56" s="232" t="str">
        <f>IF(ISNA(VLOOKUP($A56,ES_P1a_0!$A$10:$AQ$100,MATCH(FIXED(S$6,0,TRUE),ES_P1a_0!$A$10:$AQ$10,0)+1,FALSE)),"",VLOOKUP($A56,ES_P1a_0!$A$10:$AQ$100,MATCH(FIXED(S$6,0,TRUE),ES_P1a_0!$A$10:$AQ$10,0)+1,FALSE))</f>
        <v/>
      </c>
      <c r="T56" s="232" t="str">
        <f>IF(ISNA(VLOOKUP($A56,ES_P1a_0!$A$10:$AQ$100,MATCH(FIXED(T$6,0,TRUE),ES_P1a_0!$A$10:$AQ$10,0)+1,FALSE)),"",VLOOKUP($A56,ES_P1a_0!$A$10:$AQ$100,MATCH(FIXED(T$6,0,TRUE),ES_P1a_0!$A$10:$AQ$10,0)+1,FALSE))</f>
        <v/>
      </c>
      <c r="U56" s="232" t="str">
        <f>IF(ISNA(VLOOKUP($A56,ES_P1a_0!$A$10:$AQ$100,MATCH(FIXED(U$6,0,TRUE),ES_P1a_0!$A$10:$AQ$10,0)+1,FALSE)),"",VLOOKUP($A56,ES_P1a_0!$A$10:$AQ$100,MATCH(FIXED(U$6,0,TRUE),ES_P1a_0!$A$10:$AQ$10,0)+1,FALSE))</f>
        <v/>
      </c>
      <c r="V56" s="232" t="str">
        <f>IF(ISNA(VLOOKUP($A56,ES_P1a_0!$A$10:$AQ$100,MATCH(FIXED(V$6,0,TRUE),ES_P1a_0!$A$10:$AQ$10,0)+1,FALSE)),"",VLOOKUP($A56,ES_P1a_0!$A$10:$AQ$100,MATCH(FIXED(V$6,0,TRUE),ES_P1a_0!$A$10:$AQ$10,0)+1,FALSE))</f>
        <v/>
      </c>
      <c r="W56" s="232" t="str">
        <f>IF(ISNA(VLOOKUP($A56,ES_P1a_0!$A$10:$AQ$100,MATCH(FIXED(W$6,0,TRUE),ES_P1a_0!$A$10:$AQ$10,0)+1,FALSE)),"",VLOOKUP($A56,ES_P1a_0!$A$10:$AQ$100,MATCH(FIXED(W$6,0,TRUE),ES_P1a_0!$A$10:$AQ$10,0)+1,FALSE))</f>
        <v/>
      </c>
    </row>
    <row r="57" spans="1:23">
      <c r="A57" s="230" t="str">
        <f>lookup!Z16</f>
        <v>Croatia</v>
      </c>
      <c r="B57" s="232" t="str">
        <f>VLOOKUP(A57,lookup!$Z$2:$AA$77,2,FALSE)</f>
        <v>Κροατία</v>
      </c>
      <c r="C57" s="232" t="str">
        <f>IF(ISNA(VLOOKUP($A57,ES_P1a_0!$A$10:$AQ$100,MATCH(FIXED(C$6,0,TRUE),ES_P1a_0!$A$10:$AQ$10,0)+1,FALSE)),"",VLOOKUP($A57,ES_P1a_0!$A$10:$AQ$100,MATCH(FIXED(C$6,0,TRUE),ES_P1a_0!$A$10:$AQ$10,0)+1,FALSE))</f>
        <v/>
      </c>
      <c r="D57" s="232" t="str">
        <f>IF(ISNA(VLOOKUP($A57,ES_P1a_0!$A$10:$AQ$100,MATCH(FIXED(D$6,0,TRUE),ES_P1a_0!$A$10:$AQ$10,0)+1,FALSE)),"",VLOOKUP($A57,ES_P1a_0!$A$10:$AQ$100,MATCH(FIXED(D$6,0,TRUE),ES_P1a_0!$A$10:$AQ$10,0)+1,FALSE))</f>
        <v/>
      </c>
      <c r="E57" s="232" t="str">
        <f>IF(ISNA(VLOOKUP($A57,ES_P1a_0!$A$10:$AQ$100,MATCH(FIXED(E$6,0,TRUE),ES_P1a_0!$A$10:$AQ$10,0)+1,FALSE)),"",VLOOKUP($A57,ES_P1a_0!$A$10:$AQ$100,MATCH(FIXED(E$6,0,TRUE),ES_P1a_0!$A$10:$AQ$10,0)+1,FALSE))</f>
        <v/>
      </c>
      <c r="F57" s="232" t="str">
        <f>IF(ISNA(VLOOKUP($A57,ES_P1a_0!$A$10:$AQ$100,MATCH(FIXED(F$6,0,TRUE),ES_P1a_0!$A$10:$AQ$10,0)+1,FALSE)),"",VLOOKUP($A57,ES_P1a_0!$A$10:$AQ$100,MATCH(FIXED(F$6,0,TRUE),ES_P1a_0!$A$10:$AQ$10,0)+1,FALSE))</f>
        <v/>
      </c>
      <c r="G57" s="232" t="str">
        <f>IF(ISNA(VLOOKUP($A57,ES_P1a_0!$A$10:$AQ$100,MATCH(FIXED(G$6,0,TRUE),ES_P1a_0!$A$10:$AQ$10,0)+1,FALSE)),"",VLOOKUP($A57,ES_P1a_0!$A$10:$AQ$100,MATCH(FIXED(G$6,0,TRUE),ES_P1a_0!$A$10:$AQ$10,0)+1,FALSE))</f>
        <v/>
      </c>
      <c r="H57" s="232" t="str">
        <f>IF(ISNA(VLOOKUP($A57,ES_P1a_0!$A$10:$AQ$100,MATCH(FIXED(H$6,0,TRUE),ES_P1a_0!$A$10:$AQ$10,0)+1,FALSE)),"",VLOOKUP($A57,ES_P1a_0!$A$10:$AQ$100,MATCH(FIXED(H$6,0,TRUE),ES_P1a_0!$A$10:$AQ$10,0)+1,FALSE))</f>
        <v/>
      </c>
      <c r="I57" s="232" t="str">
        <f>IF(ISNA(VLOOKUP($A57,ES_P1a_0!$A$10:$AQ$100,MATCH(FIXED(I$6,0,TRUE),ES_P1a_0!$A$10:$AQ$10,0)+1,FALSE)),"",VLOOKUP($A57,ES_P1a_0!$A$10:$AQ$100,MATCH(FIXED(I$6,0,TRUE),ES_P1a_0!$A$10:$AQ$10,0)+1,FALSE))</f>
        <v/>
      </c>
      <c r="J57" s="232" t="str">
        <f>IF(ISNA(VLOOKUP($A57,ES_P1a_0!$A$10:$AQ$100,MATCH(FIXED(J$6,0,TRUE),ES_P1a_0!$A$10:$AQ$10,0)+1,FALSE)),"",VLOOKUP($A57,ES_P1a_0!$A$10:$AQ$100,MATCH(FIXED(J$6,0,TRUE),ES_P1a_0!$A$10:$AQ$10,0)+1,FALSE))</f>
        <v/>
      </c>
      <c r="K57" s="232" t="str">
        <f>IF(ISNA(VLOOKUP($A57,ES_P1a_0!$A$10:$AQ$100,MATCH(FIXED(K$6,0,TRUE),ES_P1a_0!$A$10:$AQ$10,0)+1,FALSE)),"",VLOOKUP($A57,ES_P1a_0!$A$10:$AQ$100,MATCH(FIXED(K$6,0,TRUE),ES_P1a_0!$A$10:$AQ$10,0)+1,FALSE))</f>
        <v/>
      </c>
      <c r="L57" s="232" t="str">
        <f>IF(ISNA(VLOOKUP($A57,ES_P1a_0!$A$10:$AQ$100,MATCH(FIXED(L$6,0,TRUE),ES_P1a_0!$A$10:$AQ$10,0)+1,FALSE)),"",VLOOKUP($A57,ES_P1a_0!$A$10:$AQ$100,MATCH(FIXED(L$6,0,TRUE),ES_P1a_0!$A$10:$AQ$10,0)+1,FALSE))</f>
        <v/>
      </c>
      <c r="M57" s="232" t="str">
        <f>IF(ISNA(VLOOKUP($A57,ES_P1a_0!$A$10:$AQ$100,MATCH(FIXED(M$6,0,TRUE),ES_P1a_0!$A$10:$AQ$10,0)+1,FALSE)),"",VLOOKUP($A57,ES_P1a_0!$A$10:$AQ$100,MATCH(FIXED(M$6,0,TRUE),ES_P1a_0!$A$10:$AQ$10,0)+1,FALSE))</f>
        <v/>
      </c>
      <c r="N57" s="232" t="str">
        <f>IF(ISNA(VLOOKUP($A57,ES_P1a_0!$A$10:$AQ$100,MATCH(FIXED(N$6,0,TRUE),ES_P1a_0!$A$10:$AQ$10,0)+1,FALSE)),"",VLOOKUP($A57,ES_P1a_0!$A$10:$AQ$100,MATCH(FIXED(N$6,0,TRUE),ES_P1a_0!$A$10:$AQ$10,0)+1,FALSE))</f>
        <v/>
      </c>
      <c r="O57" s="232" t="str">
        <f>IF(ISNA(VLOOKUP($A57,ES_P1a_0!$A$10:$AQ$100,MATCH(FIXED(O$6,0,TRUE),ES_P1a_0!$A$10:$AQ$10,0)+1,FALSE)),"",VLOOKUP($A57,ES_P1a_0!$A$10:$AQ$100,MATCH(FIXED(O$6,0,TRUE),ES_P1a_0!$A$10:$AQ$10,0)+1,FALSE))</f>
        <v/>
      </c>
      <c r="P57" s="232" t="str">
        <f>IF(ISNA(VLOOKUP($A57,ES_P1a_0!$A$10:$AQ$100,MATCH(FIXED(P$6,0,TRUE),ES_P1a_0!$A$10:$AQ$10,0)+1,FALSE)),"",VLOOKUP($A57,ES_P1a_0!$A$10:$AQ$100,MATCH(FIXED(P$6,0,TRUE),ES_P1a_0!$A$10:$AQ$10,0)+1,FALSE))</f>
        <v/>
      </c>
      <c r="Q57" s="232" t="str">
        <f>IF(ISNA(VLOOKUP($A57,ES_P1a_0!$A$10:$AQ$100,MATCH(FIXED(Q$6,0,TRUE),ES_P1a_0!$A$10:$AQ$10,0)+1,FALSE)),"",VLOOKUP($A57,ES_P1a_0!$A$10:$AQ$100,MATCH(FIXED(Q$6,0,TRUE),ES_P1a_0!$A$10:$AQ$10,0)+1,FALSE))</f>
        <v/>
      </c>
      <c r="R57" s="232" t="str">
        <f>IF(ISNA(VLOOKUP($A57,ES_P1a_0!$A$10:$AQ$100,MATCH(FIXED(R$6,0,TRUE),ES_P1a_0!$A$10:$AQ$10,0)+1,FALSE)),"",VLOOKUP($A57,ES_P1a_0!$A$10:$AQ$100,MATCH(FIXED(R$6,0,TRUE),ES_P1a_0!$A$10:$AQ$10,0)+1,FALSE))</f>
        <v/>
      </c>
      <c r="S57" s="232" t="str">
        <f>IF(ISNA(VLOOKUP($A57,ES_P1a_0!$A$10:$AQ$100,MATCH(FIXED(S$6,0,TRUE),ES_P1a_0!$A$10:$AQ$10,0)+1,FALSE)),"",VLOOKUP($A57,ES_P1a_0!$A$10:$AQ$100,MATCH(FIXED(S$6,0,TRUE),ES_P1a_0!$A$10:$AQ$10,0)+1,FALSE))</f>
        <v/>
      </c>
      <c r="T57" s="232" t="str">
        <f>IF(ISNA(VLOOKUP($A57,ES_P1a_0!$A$10:$AQ$100,MATCH(FIXED(T$6,0,TRUE),ES_P1a_0!$A$10:$AQ$10,0)+1,FALSE)),"",VLOOKUP($A57,ES_P1a_0!$A$10:$AQ$100,MATCH(FIXED(T$6,0,TRUE),ES_P1a_0!$A$10:$AQ$10,0)+1,FALSE))</f>
        <v/>
      </c>
      <c r="U57" s="232" t="str">
        <f>IF(ISNA(VLOOKUP($A57,ES_P1a_0!$A$10:$AQ$100,MATCH(FIXED(U$6,0,TRUE),ES_P1a_0!$A$10:$AQ$10,0)+1,FALSE)),"",VLOOKUP($A57,ES_P1a_0!$A$10:$AQ$100,MATCH(FIXED(U$6,0,TRUE),ES_P1a_0!$A$10:$AQ$10,0)+1,FALSE))</f>
        <v/>
      </c>
      <c r="V57" s="232" t="str">
        <f>IF(ISNA(VLOOKUP($A57,ES_P1a_0!$A$10:$AQ$100,MATCH(FIXED(V$6,0,TRUE),ES_P1a_0!$A$10:$AQ$10,0)+1,FALSE)),"",VLOOKUP($A57,ES_P1a_0!$A$10:$AQ$100,MATCH(FIXED(V$6,0,TRUE),ES_P1a_0!$A$10:$AQ$10,0)+1,FALSE))</f>
        <v/>
      </c>
      <c r="W57" s="232" t="str">
        <f>IF(ISNA(VLOOKUP($A57,ES_P1a_0!$A$10:$AQ$100,MATCH(FIXED(W$6,0,TRUE),ES_P1a_0!$A$10:$AQ$10,0)+1,FALSE)),"",VLOOKUP($A57,ES_P1a_0!$A$10:$AQ$100,MATCH(FIXED(W$6,0,TRUE),ES_P1a_0!$A$10:$AQ$10,0)+1,FALSE))</f>
        <v/>
      </c>
    </row>
    <row r="58" spans="1:23">
      <c r="A58" s="230" t="str">
        <f>lookup!Z17</f>
        <v>Italy</v>
      </c>
      <c r="B58" s="232" t="str">
        <f>VLOOKUP(A58,lookup!$Z$2:$AA$77,2,FALSE)</f>
        <v>Ιταλία</v>
      </c>
      <c r="C58" s="232" t="str">
        <f>IF(ISNA(VLOOKUP($A58,ES_P1a_0!$A$10:$AQ$100,MATCH(FIXED(C$6,0,TRUE),ES_P1a_0!$A$10:$AQ$10,0)+1,FALSE)),"",VLOOKUP($A58,ES_P1a_0!$A$10:$AQ$100,MATCH(FIXED(C$6,0,TRUE),ES_P1a_0!$A$10:$AQ$10,0)+1,FALSE))</f>
        <v/>
      </c>
      <c r="D58" s="232" t="str">
        <f>IF(ISNA(VLOOKUP($A58,ES_P1a_0!$A$10:$AQ$100,MATCH(FIXED(D$6,0,TRUE),ES_P1a_0!$A$10:$AQ$10,0)+1,FALSE)),"",VLOOKUP($A58,ES_P1a_0!$A$10:$AQ$100,MATCH(FIXED(D$6,0,TRUE),ES_P1a_0!$A$10:$AQ$10,0)+1,FALSE))</f>
        <v/>
      </c>
      <c r="E58" s="232" t="str">
        <f>IF(ISNA(VLOOKUP($A58,ES_P1a_0!$A$10:$AQ$100,MATCH(FIXED(E$6,0,TRUE),ES_P1a_0!$A$10:$AQ$10,0)+1,FALSE)),"",VLOOKUP($A58,ES_P1a_0!$A$10:$AQ$100,MATCH(FIXED(E$6,0,TRUE),ES_P1a_0!$A$10:$AQ$10,0)+1,FALSE))</f>
        <v/>
      </c>
      <c r="F58" s="232" t="str">
        <f>IF(ISNA(VLOOKUP($A58,ES_P1a_0!$A$10:$AQ$100,MATCH(FIXED(F$6,0,TRUE),ES_P1a_0!$A$10:$AQ$10,0)+1,FALSE)),"",VLOOKUP($A58,ES_P1a_0!$A$10:$AQ$100,MATCH(FIXED(F$6,0,TRUE),ES_P1a_0!$A$10:$AQ$10,0)+1,FALSE))</f>
        <v/>
      </c>
      <c r="G58" s="232" t="str">
        <f>IF(ISNA(VLOOKUP($A58,ES_P1a_0!$A$10:$AQ$100,MATCH(FIXED(G$6,0,TRUE),ES_P1a_0!$A$10:$AQ$10,0)+1,FALSE)),"",VLOOKUP($A58,ES_P1a_0!$A$10:$AQ$100,MATCH(FIXED(G$6,0,TRUE),ES_P1a_0!$A$10:$AQ$10,0)+1,FALSE))</f>
        <v/>
      </c>
      <c r="H58" s="232" t="str">
        <f>IF(ISNA(VLOOKUP($A58,ES_P1a_0!$A$10:$AQ$100,MATCH(FIXED(H$6,0,TRUE),ES_P1a_0!$A$10:$AQ$10,0)+1,FALSE)),"",VLOOKUP($A58,ES_P1a_0!$A$10:$AQ$100,MATCH(FIXED(H$6,0,TRUE),ES_P1a_0!$A$10:$AQ$10,0)+1,FALSE))</f>
        <v/>
      </c>
      <c r="I58" s="232" t="str">
        <f>IF(ISNA(VLOOKUP($A58,ES_P1a_0!$A$10:$AQ$100,MATCH(FIXED(I$6,0,TRUE),ES_P1a_0!$A$10:$AQ$10,0)+1,FALSE)),"",VLOOKUP($A58,ES_P1a_0!$A$10:$AQ$100,MATCH(FIXED(I$6,0,TRUE),ES_P1a_0!$A$10:$AQ$10,0)+1,FALSE))</f>
        <v/>
      </c>
      <c r="J58" s="232" t="str">
        <f>IF(ISNA(VLOOKUP($A58,ES_P1a_0!$A$10:$AQ$100,MATCH(FIXED(J$6,0,TRUE),ES_P1a_0!$A$10:$AQ$10,0)+1,FALSE)),"",VLOOKUP($A58,ES_P1a_0!$A$10:$AQ$100,MATCH(FIXED(J$6,0,TRUE),ES_P1a_0!$A$10:$AQ$10,0)+1,FALSE))</f>
        <v/>
      </c>
      <c r="K58" s="232" t="str">
        <f>IF(ISNA(VLOOKUP($A58,ES_P1a_0!$A$10:$AQ$100,MATCH(FIXED(K$6,0,TRUE),ES_P1a_0!$A$10:$AQ$10,0)+1,FALSE)),"",VLOOKUP($A58,ES_P1a_0!$A$10:$AQ$100,MATCH(FIXED(K$6,0,TRUE),ES_P1a_0!$A$10:$AQ$10,0)+1,FALSE))</f>
        <v/>
      </c>
      <c r="L58" s="232" t="str">
        <f>IF(ISNA(VLOOKUP($A58,ES_P1a_0!$A$10:$AQ$100,MATCH(FIXED(L$6,0,TRUE),ES_P1a_0!$A$10:$AQ$10,0)+1,FALSE)),"",VLOOKUP($A58,ES_P1a_0!$A$10:$AQ$100,MATCH(FIXED(L$6,0,TRUE),ES_P1a_0!$A$10:$AQ$10,0)+1,FALSE))</f>
        <v/>
      </c>
      <c r="M58" s="232" t="str">
        <f>IF(ISNA(VLOOKUP($A58,ES_P1a_0!$A$10:$AQ$100,MATCH(FIXED(M$6,0,TRUE),ES_P1a_0!$A$10:$AQ$10,0)+1,FALSE)),"",VLOOKUP($A58,ES_P1a_0!$A$10:$AQ$100,MATCH(FIXED(M$6,0,TRUE),ES_P1a_0!$A$10:$AQ$10,0)+1,FALSE))</f>
        <v/>
      </c>
      <c r="N58" s="232" t="str">
        <f>IF(ISNA(VLOOKUP($A58,ES_P1a_0!$A$10:$AQ$100,MATCH(FIXED(N$6,0,TRUE),ES_P1a_0!$A$10:$AQ$10,0)+1,FALSE)),"",VLOOKUP($A58,ES_P1a_0!$A$10:$AQ$100,MATCH(FIXED(N$6,0,TRUE),ES_P1a_0!$A$10:$AQ$10,0)+1,FALSE))</f>
        <v/>
      </c>
      <c r="O58" s="232" t="str">
        <f>IF(ISNA(VLOOKUP($A58,ES_P1a_0!$A$10:$AQ$100,MATCH(FIXED(O$6,0,TRUE),ES_P1a_0!$A$10:$AQ$10,0)+1,FALSE)),"",VLOOKUP($A58,ES_P1a_0!$A$10:$AQ$100,MATCH(FIXED(O$6,0,TRUE),ES_P1a_0!$A$10:$AQ$10,0)+1,FALSE))</f>
        <v/>
      </c>
      <c r="P58" s="232" t="str">
        <f>IF(ISNA(VLOOKUP($A58,ES_P1a_0!$A$10:$AQ$100,MATCH(FIXED(P$6,0,TRUE),ES_P1a_0!$A$10:$AQ$10,0)+1,FALSE)),"",VLOOKUP($A58,ES_P1a_0!$A$10:$AQ$100,MATCH(FIXED(P$6,0,TRUE),ES_P1a_0!$A$10:$AQ$10,0)+1,FALSE))</f>
        <v/>
      </c>
      <c r="Q58" s="232" t="str">
        <f>IF(ISNA(VLOOKUP($A58,ES_P1a_0!$A$10:$AQ$100,MATCH(FIXED(Q$6,0,TRUE),ES_P1a_0!$A$10:$AQ$10,0)+1,FALSE)),"",VLOOKUP($A58,ES_P1a_0!$A$10:$AQ$100,MATCH(FIXED(Q$6,0,TRUE),ES_P1a_0!$A$10:$AQ$10,0)+1,FALSE))</f>
        <v/>
      </c>
      <c r="R58" s="232" t="str">
        <f>IF(ISNA(VLOOKUP($A58,ES_P1a_0!$A$10:$AQ$100,MATCH(FIXED(R$6,0,TRUE),ES_P1a_0!$A$10:$AQ$10,0)+1,FALSE)),"",VLOOKUP($A58,ES_P1a_0!$A$10:$AQ$100,MATCH(FIXED(R$6,0,TRUE),ES_P1a_0!$A$10:$AQ$10,0)+1,FALSE))</f>
        <v/>
      </c>
      <c r="S58" s="232" t="str">
        <f>IF(ISNA(VLOOKUP($A58,ES_P1a_0!$A$10:$AQ$100,MATCH(FIXED(S$6,0,TRUE),ES_P1a_0!$A$10:$AQ$10,0)+1,FALSE)),"",VLOOKUP($A58,ES_P1a_0!$A$10:$AQ$100,MATCH(FIXED(S$6,0,TRUE),ES_P1a_0!$A$10:$AQ$10,0)+1,FALSE))</f>
        <v/>
      </c>
      <c r="T58" s="232" t="str">
        <f>IF(ISNA(VLOOKUP($A58,ES_P1a_0!$A$10:$AQ$100,MATCH(FIXED(T$6,0,TRUE),ES_P1a_0!$A$10:$AQ$10,0)+1,FALSE)),"",VLOOKUP($A58,ES_P1a_0!$A$10:$AQ$100,MATCH(FIXED(T$6,0,TRUE),ES_P1a_0!$A$10:$AQ$10,0)+1,FALSE))</f>
        <v/>
      </c>
      <c r="U58" s="232" t="str">
        <f>IF(ISNA(VLOOKUP($A58,ES_P1a_0!$A$10:$AQ$100,MATCH(FIXED(U$6,0,TRUE),ES_P1a_0!$A$10:$AQ$10,0)+1,FALSE)),"",VLOOKUP($A58,ES_P1a_0!$A$10:$AQ$100,MATCH(FIXED(U$6,0,TRUE),ES_P1a_0!$A$10:$AQ$10,0)+1,FALSE))</f>
        <v/>
      </c>
      <c r="V58" s="232" t="str">
        <f>IF(ISNA(VLOOKUP($A58,ES_P1a_0!$A$10:$AQ$100,MATCH(FIXED(V$6,0,TRUE),ES_P1a_0!$A$10:$AQ$10,0)+1,FALSE)),"",VLOOKUP($A58,ES_P1a_0!$A$10:$AQ$100,MATCH(FIXED(V$6,0,TRUE),ES_P1a_0!$A$10:$AQ$10,0)+1,FALSE))</f>
        <v/>
      </c>
      <c r="W58" s="232" t="str">
        <f>IF(ISNA(VLOOKUP($A58,ES_P1a_0!$A$10:$AQ$100,MATCH(FIXED(W$6,0,TRUE),ES_P1a_0!$A$10:$AQ$10,0)+1,FALSE)),"",VLOOKUP($A58,ES_P1a_0!$A$10:$AQ$100,MATCH(FIXED(W$6,0,TRUE),ES_P1a_0!$A$10:$AQ$10,0)+1,FALSE))</f>
        <v/>
      </c>
    </row>
    <row r="59" spans="1:23">
      <c r="A59" s="230" t="str">
        <f>lookup!Z18</f>
        <v>Cyprus</v>
      </c>
      <c r="B59" s="232" t="str">
        <f>VLOOKUP(A59,lookup!$Z$2:$AA$77,2,FALSE)</f>
        <v>Κύπρος</v>
      </c>
      <c r="C59" s="232" t="str">
        <f>IF(ISNA(VLOOKUP($A59,ES_P1a_0!$A$10:$AQ$100,MATCH(FIXED(C$6,0,TRUE),ES_P1a_0!$A$10:$AQ$10,0)+1,FALSE)),"",VLOOKUP($A59,ES_P1a_0!$A$10:$AQ$100,MATCH(FIXED(C$6,0,TRUE),ES_P1a_0!$A$10:$AQ$10,0)+1,FALSE))</f>
        <v/>
      </c>
      <c r="D59" s="232" t="str">
        <f>IF(ISNA(VLOOKUP($A59,ES_P1a_0!$A$10:$AQ$100,MATCH(FIXED(D$6,0,TRUE),ES_P1a_0!$A$10:$AQ$10,0)+1,FALSE)),"",VLOOKUP($A59,ES_P1a_0!$A$10:$AQ$100,MATCH(FIXED(D$6,0,TRUE),ES_P1a_0!$A$10:$AQ$10,0)+1,FALSE))</f>
        <v/>
      </c>
      <c r="E59" s="232" t="str">
        <f>IF(ISNA(VLOOKUP($A59,ES_P1a_0!$A$10:$AQ$100,MATCH(FIXED(E$6,0,TRUE),ES_P1a_0!$A$10:$AQ$10,0)+1,FALSE)),"",VLOOKUP($A59,ES_P1a_0!$A$10:$AQ$100,MATCH(FIXED(E$6,0,TRUE),ES_P1a_0!$A$10:$AQ$10,0)+1,FALSE))</f>
        <v/>
      </c>
      <c r="F59" s="232" t="str">
        <f>IF(ISNA(VLOOKUP($A59,ES_P1a_0!$A$10:$AQ$100,MATCH(FIXED(F$6,0,TRUE),ES_P1a_0!$A$10:$AQ$10,0)+1,FALSE)),"",VLOOKUP($A59,ES_P1a_0!$A$10:$AQ$100,MATCH(FIXED(F$6,0,TRUE),ES_P1a_0!$A$10:$AQ$10,0)+1,FALSE))</f>
        <v/>
      </c>
      <c r="G59" s="232" t="str">
        <f>IF(ISNA(VLOOKUP($A59,ES_P1a_0!$A$10:$AQ$100,MATCH(FIXED(G$6,0,TRUE),ES_P1a_0!$A$10:$AQ$10,0)+1,FALSE)),"",VLOOKUP($A59,ES_P1a_0!$A$10:$AQ$100,MATCH(FIXED(G$6,0,TRUE),ES_P1a_0!$A$10:$AQ$10,0)+1,FALSE))</f>
        <v/>
      </c>
      <c r="H59" s="232" t="str">
        <f>IF(ISNA(VLOOKUP($A59,ES_P1a_0!$A$10:$AQ$100,MATCH(FIXED(H$6,0,TRUE),ES_P1a_0!$A$10:$AQ$10,0)+1,FALSE)),"",VLOOKUP($A59,ES_P1a_0!$A$10:$AQ$100,MATCH(FIXED(H$6,0,TRUE),ES_P1a_0!$A$10:$AQ$10,0)+1,FALSE))</f>
        <v/>
      </c>
      <c r="I59" s="232" t="str">
        <f>IF(ISNA(VLOOKUP($A59,ES_P1a_0!$A$10:$AQ$100,MATCH(FIXED(I$6,0,TRUE),ES_P1a_0!$A$10:$AQ$10,0)+1,FALSE)),"",VLOOKUP($A59,ES_P1a_0!$A$10:$AQ$100,MATCH(FIXED(I$6,0,TRUE),ES_P1a_0!$A$10:$AQ$10,0)+1,FALSE))</f>
        <v/>
      </c>
      <c r="J59" s="232" t="str">
        <f>IF(ISNA(VLOOKUP($A59,ES_P1a_0!$A$10:$AQ$100,MATCH(FIXED(J$6,0,TRUE),ES_P1a_0!$A$10:$AQ$10,0)+1,FALSE)),"",VLOOKUP($A59,ES_P1a_0!$A$10:$AQ$100,MATCH(FIXED(J$6,0,TRUE),ES_P1a_0!$A$10:$AQ$10,0)+1,FALSE))</f>
        <v/>
      </c>
      <c r="K59" s="232" t="str">
        <f>IF(ISNA(VLOOKUP($A59,ES_P1a_0!$A$10:$AQ$100,MATCH(FIXED(K$6,0,TRUE),ES_P1a_0!$A$10:$AQ$10,0)+1,FALSE)),"",VLOOKUP($A59,ES_P1a_0!$A$10:$AQ$100,MATCH(FIXED(K$6,0,TRUE),ES_P1a_0!$A$10:$AQ$10,0)+1,FALSE))</f>
        <v/>
      </c>
      <c r="L59" s="232" t="str">
        <f>IF(ISNA(VLOOKUP($A59,ES_P1a_0!$A$10:$AQ$100,MATCH(FIXED(L$6,0,TRUE),ES_P1a_0!$A$10:$AQ$10,0)+1,FALSE)),"",VLOOKUP($A59,ES_P1a_0!$A$10:$AQ$100,MATCH(FIXED(L$6,0,TRUE),ES_P1a_0!$A$10:$AQ$10,0)+1,FALSE))</f>
        <v/>
      </c>
      <c r="M59" s="232" t="str">
        <f>IF(ISNA(VLOOKUP($A59,ES_P1a_0!$A$10:$AQ$100,MATCH(FIXED(M$6,0,TRUE),ES_P1a_0!$A$10:$AQ$10,0)+1,FALSE)),"",VLOOKUP($A59,ES_P1a_0!$A$10:$AQ$100,MATCH(FIXED(M$6,0,TRUE),ES_P1a_0!$A$10:$AQ$10,0)+1,FALSE))</f>
        <v/>
      </c>
      <c r="N59" s="232" t="str">
        <f>IF(ISNA(VLOOKUP($A59,ES_P1a_0!$A$10:$AQ$100,MATCH(FIXED(N$6,0,TRUE),ES_P1a_0!$A$10:$AQ$10,0)+1,FALSE)),"",VLOOKUP($A59,ES_P1a_0!$A$10:$AQ$100,MATCH(FIXED(N$6,0,TRUE),ES_P1a_0!$A$10:$AQ$10,0)+1,FALSE))</f>
        <v/>
      </c>
      <c r="O59" s="232" t="str">
        <f>IF(ISNA(VLOOKUP($A59,ES_P1a_0!$A$10:$AQ$100,MATCH(FIXED(O$6,0,TRUE),ES_P1a_0!$A$10:$AQ$10,0)+1,FALSE)),"",VLOOKUP($A59,ES_P1a_0!$A$10:$AQ$100,MATCH(FIXED(O$6,0,TRUE),ES_P1a_0!$A$10:$AQ$10,0)+1,FALSE))</f>
        <v/>
      </c>
      <c r="P59" s="232" t="str">
        <f>IF(ISNA(VLOOKUP($A59,ES_P1a_0!$A$10:$AQ$100,MATCH(FIXED(P$6,0,TRUE),ES_P1a_0!$A$10:$AQ$10,0)+1,FALSE)),"",VLOOKUP($A59,ES_P1a_0!$A$10:$AQ$100,MATCH(FIXED(P$6,0,TRUE),ES_P1a_0!$A$10:$AQ$10,0)+1,FALSE))</f>
        <v/>
      </c>
      <c r="Q59" s="232" t="str">
        <f>IF(ISNA(VLOOKUP($A59,ES_P1a_0!$A$10:$AQ$100,MATCH(FIXED(Q$6,0,TRUE),ES_P1a_0!$A$10:$AQ$10,0)+1,FALSE)),"",VLOOKUP($A59,ES_P1a_0!$A$10:$AQ$100,MATCH(FIXED(Q$6,0,TRUE),ES_P1a_0!$A$10:$AQ$10,0)+1,FALSE))</f>
        <v/>
      </c>
      <c r="R59" s="232" t="str">
        <f>IF(ISNA(VLOOKUP($A59,ES_P1a_0!$A$10:$AQ$100,MATCH(FIXED(R$6,0,TRUE),ES_P1a_0!$A$10:$AQ$10,0)+1,FALSE)),"",VLOOKUP($A59,ES_P1a_0!$A$10:$AQ$100,MATCH(FIXED(R$6,0,TRUE),ES_P1a_0!$A$10:$AQ$10,0)+1,FALSE))</f>
        <v/>
      </c>
      <c r="S59" s="232" t="str">
        <f>IF(ISNA(VLOOKUP($A59,ES_P1a_0!$A$10:$AQ$100,MATCH(FIXED(S$6,0,TRUE),ES_P1a_0!$A$10:$AQ$10,0)+1,FALSE)),"",VLOOKUP($A59,ES_P1a_0!$A$10:$AQ$100,MATCH(FIXED(S$6,0,TRUE),ES_P1a_0!$A$10:$AQ$10,0)+1,FALSE))</f>
        <v/>
      </c>
      <c r="T59" s="232" t="str">
        <f>IF(ISNA(VLOOKUP($A59,ES_P1a_0!$A$10:$AQ$100,MATCH(FIXED(T$6,0,TRUE),ES_P1a_0!$A$10:$AQ$10,0)+1,FALSE)),"",VLOOKUP($A59,ES_P1a_0!$A$10:$AQ$100,MATCH(FIXED(T$6,0,TRUE),ES_P1a_0!$A$10:$AQ$10,0)+1,FALSE))</f>
        <v/>
      </c>
      <c r="U59" s="232" t="str">
        <f>IF(ISNA(VLOOKUP($A59,ES_P1a_0!$A$10:$AQ$100,MATCH(FIXED(U$6,0,TRUE),ES_P1a_0!$A$10:$AQ$10,0)+1,FALSE)),"",VLOOKUP($A59,ES_P1a_0!$A$10:$AQ$100,MATCH(FIXED(U$6,0,TRUE),ES_P1a_0!$A$10:$AQ$10,0)+1,FALSE))</f>
        <v/>
      </c>
      <c r="V59" s="232" t="str">
        <f>IF(ISNA(VLOOKUP($A59,ES_P1a_0!$A$10:$AQ$100,MATCH(FIXED(V$6,0,TRUE),ES_P1a_0!$A$10:$AQ$10,0)+1,FALSE)),"",VLOOKUP($A59,ES_P1a_0!$A$10:$AQ$100,MATCH(FIXED(V$6,0,TRUE),ES_P1a_0!$A$10:$AQ$10,0)+1,FALSE))</f>
        <v/>
      </c>
      <c r="W59" s="232" t="str">
        <f>IF(ISNA(VLOOKUP($A59,ES_P1a_0!$A$10:$AQ$100,MATCH(FIXED(W$6,0,TRUE),ES_P1a_0!$A$10:$AQ$10,0)+1,FALSE)),"",VLOOKUP($A59,ES_P1a_0!$A$10:$AQ$100,MATCH(FIXED(W$6,0,TRUE),ES_P1a_0!$A$10:$AQ$10,0)+1,FALSE))</f>
        <v/>
      </c>
    </row>
    <row r="60" spans="1:23">
      <c r="A60" s="230" t="str">
        <f>lookup!Z19</f>
        <v>Latvia</v>
      </c>
      <c r="B60" s="232" t="str">
        <f>VLOOKUP(A60,lookup!$Z$2:$AA$77,2,FALSE)</f>
        <v>Λετονία</v>
      </c>
      <c r="C60" s="232" t="str">
        <f>IF(ISNA(VLOOKUP($A60,ES_P1a_0!$A$10:$AQ$100,MATCH(FIXED(C$6,0,TRUE),ES_P1a_0!$A$10:$AQ$10,0)+1,FALSE)),"",VLOOKUP($A60,ES_P1a_0!$A$10:$AQ$100,MATCH(FIXED(C$6,0,TRUE),ES_P1a_0!$A$10:$AQ$10,0)+1,FALSE))</f>
        <v/>
      </c>
      <c r="D60" s="232" t="str">
        <f>IF(ISNA(VLOOKUP($A60,ES_P1a_0!$A$10:$AQ$100,MATCH(FIXED(D$6,0,TRUE),ES_P1a_0!$A$10:$AQ$10,0)+1,FALSE)),"",VLOOKUP($A60,ES_P1a_0!$A$10:$AQ$100,MATCH(FIXED(D$6,0,TRUE),ES_P1a_0!$A$10:$AQ$10,0)+1,FALSE))</f>
        <v/>
      </c>
      <c r="E60" s="232" t="str">
        <f>IF(ISNA(VLOOKUP($A60,ES_P1a_0!$A$10:$AQ$100,MATCH(FIXED(E$6,0,TRUE),ES_P1a_0!$A$10:$AQ$10,0)+1,FALSE)),"",VLOOKUP($A60,ES_P1a_0!$A$10:$AQ$100,MATCH(FIXED(E$6,0,TRUE),ES_P1a_0!$A$10:$AQ$10,0)+1,FALSE))</f>
        <v/>
      </c>
      <c r="F60" s="232" t="str">
        <f>IF(ISNA(VLOOKUP($A60,ES_P1a_0!$A$10:$AQ$100,MATCH(FIXED(F$6,0,TRUE),ES_P1a_0!$A$10:$AQ$10,0)+1,FALSE)),"",VLOOKUP($A60,ES_P1a_0!$A$10:$AQ$100,MATCH(FIXED(F$6,0,TRUE),ES_P1a_0!$A$10:$AQ$10,0)+1,FALSE))</f>
        <v/>
      </c>
      <c r="G60" s="232" t="str">
        <f>IF(ISNA(VLOOKUP($A60,ES_P1a_0!$A$10:$AQ$100,MATCH(FIXED(G$6,0,TRUE),ES_P1a_0!$A$10:$AQ$10,0)+1,FALSE)),"",VLOOKUP($A60,ES_P1a_0!$A$10:$AQ$100,MATCH(FIXED(G$6,0,TRUE),ES_P1a_0!$A$10:$AQ$10,0)+1,FALSE))</f>
        <v/>
      </c>
      <c r="H60" s="232" t="str">
        <f>IF(ISNA(VLOOKUP($A60,ES_P1a_0!$A$10:$AQ$100,MATCH(FIXED(H$6,0,TRUE),ES_P1a_0!$A$10:$AQ$10,0)+1,FALSE)),"",VLOOKUP($A60,ES_P1a_0!$A$10:$AQ$100,MATCH(FIXED(H$6,0,TRUE),ES_P1a_0!$A$10:$AQ$10,0)+1,FALSE))</f>
        <v/>
      </c>
      <c r="I60" s="232" t="str">
        <f>IF(ISNA(VLOOKUP($A60,ES_P1a_0!$A$10:$AQ$100,MATCH(FIXED(I$6,0,TRUE),ES_P1a_0!$A$10:$AQ$10,0)+1,FALSE)),"",VLOOKUP($A60,ES_P1a_0!$A$10:$AQ$100,MATCH(FIXED(I$6,0,TRUE),ES_P1a_0!$A$10:$AQ$10,0)+1,FALSE))</f>
        <v/>
      </c>
      <c r="J60" s="232" t="str">
        <f>IF(ISNA(VLOOKUP($A60,ES_P1a_0!$A$10:$AQ$100,MATCH(FIXED(J$6,0,TRUE),ES_P1a_0!$A$10:$AQ$10,0)+1,FALSE)),"",VLOOKUP($A60,ES_P1a_0!$A$10:$AQ$100,MATCH(FIXED(J$6,0,TRUE),ES_P1a_0!$A$10:$AQ$10,0)+1,FALSE))</f>
        <v/>
      </c>
      <c r="K60" s="232" t="str">
        <f>IF(ISNA(VLOOKUP($A60,ES_P1a_0!$A$10:$AQ$100,MATCH(FIXED(K$6,0,TRUE),ES_P1a_0!$A$10:$AQ$10,0)+1,FALSE)),"",VLOOKUP($A60,ES_P1a_0!$A$10:$AQ$100,MATCH(FIXED(K$6,0,TRUE),ES_P1a_0!$A$10:$AQ$10,0)+1,FALSE))</f>
        <v/>
      </c>
      <c r="L60" s="232" t="str">
        <f>IF(ISNA(VLOOKUP($A60,ES_P1a_0!$A$10:$AQ$100,MATCH(FIXED(L$6,0,TRUE),ES_P1a_0!$A$10:$AQ$10,0)+1,FALSE)),"",VLOOKUP($A60,ES_P1a_0!$A$10:$AQ$100,MATCH(FIXED(L$6,0,TRUE),ES_P1a_0!$A$10:$AQ$10,0)+1,FALSE))</f>
        <v/>
      </c>
      <c r="M60" s="232" t="str">
        <f>IF(ISNA(VLOOKUP($A60,ES_P1a_0!$A$10:$AQ$100,MATCH(FIXED(M$6,0,TRUE),ES_P1a_0!$A$10:$AQ$10,0)+1,FALSE)),"",VLOOKUP($A60,ES_P1a_0!$A$10:$AQ$100,MATCH(FIXED(M$6,0,TRUE),ES_P1a_0!$A$10:$AQ$10,0)+1,FALSE))</f>
        <v/>
      </c>
      <c r="N60" s="232" t="str">
        <f>IF(ISNA(VLOOKUP($A60,ES_P1a_0!$A$10:$AQ$100,MATCH(FIXED(N$6,0,TRUE),ES_P1a_0!$A$10:$AQ$10,0)+1,FALSE)),"",VLOOKUP($A60,ES_P1a_0!$A$10:$AQ$100,MATCH(FIXED(N$6,0,TRUE),ES_P1a_0!$A$10:$AQ$10,0)+1,FALSE))</f>
        <v/>
      </c>
      <c r="O60" s="232" t="str">
        <f>IF(ISNA(VLOOKUP($A60,ES_P1a_0!$A$10:$AQ$100,MATCH(FIXED(O$6,0,TRUE),ES_P1a_0!$A$10:$AQ$10,0)+1,FALSE)),"",VLOOKUP($A60,ES_P1a_0!$A$10:$AQ$100,MATCH(FIXED(O$6,0,TRUE),ES_P1a_0!$A$10:$AQ$10,0)+1,FALSE))</f>
        <v>b</v>
      </c>
      <c r="P60" s="232" t="str">
        <f>IF(ISNA(VLOOKUP($A60,ES_P1a_0!$A$10:$AQ$100,MATCH(FIXED(P$6,0,TRUE),ES_P1a_0!$A$10:$AQ$10,0)+1,FALSE)),"",VLOOKUP($A60,ES_P1a_0!$A$10:$AQ$100,MATCH(FIXED(P$6,0,TRUE),ES_P1a_0!$A$10:$AQ$10,0)+1,FALSE))</f>
        <v>b</v>
      </c>
      <c r="Q60" s="232" t="str">
        <f>IF(ISNA(VLOOKUP($A60,ES_P1a_0!$A$10:$AQ$100,MATCH(FIXED(Q$6,0,TRUE),ES_P1a_0!$A$10:$AQ$10,0)+1,FALSE)),"",VLOOKUP($A60,ES_P1a_0!$A$10:$AQ$100,MATCH(FIXED(Q$6,0,TRUE),ES_P1a_0!$A$10:$AQ$10,0)+1,FALSE))</f>
        <v>b</v>
      </c>
      <c r="R60" s="232" t="str">
        <f>IF(ISNA(VLOOKUP($A60,ES_P1a_0!$A$10:$AQ$100,MATCH(FIXED(R$6,0,TRUE),ES_P1a_0!$A$10:$AQ$10,0)+1,FALSE)),"",VLOOKUP($A60,ES_P1a_0!$A$10:$AQ$100,MATCH(FIXED(R$6,0,TRUE),ES_P1a_0!$A$10:$AQ$10,0)+1,FALSE))</f>
        <v>b</v>
      </c>
      <c r="S60" s="232" t="str">
        <f>IF(ISNA(VLOOKUP($A60,ES_P1a_0!$A$10:$AQ$100,MATCH(FIXED(S$6,0,TRUE),ES_P1a_0!$A$10:$AQ$10,0)+1,FALSE)),"",VLOOKUP($A60,ES_P1a_0!$A$10:$AQ$100,MATCH(FIXED(S$6,0,TRUE),ES_P1a_0!$A$10:$AQ$10,0)+1,FALSE))</f>
        <v>b</v>
      </c>
      <c r="T60" s="232" t="str">
        <f>IF(ISNA(VLOOKUP($A60,ES_P1a_0!$A$10:$AQ$100,MATCH(FIXED(T$6,0,TRUE),ES_P1a_0!$A$10:$AQ$10,0)+1,FALSE)),"",VLOOKUP($A60,ES_P1a_0!$A$10:$AQ$100,MATCH(FIXED(T$6,0,TRUE),ES_P1a_0!$A$10:$AQ$10,0)+1,FALSE))</f>
        <v>b</v>
      </c>
      <c r="U60" s="232" t="str">
        <f>IF(ISNA(VLOOKUP($A60,ES_P1a_0!$A$10:$AQ$100,MATCH(FIXED(U$6,0,TRUE),ES_P1a_0!$A$10:$AQ$10,0)+1,FALSE)),"",VLOOKUP($A60,ES_P1a_0!$A$10:$AQ$100,MATCH(FIXED(U$6,0,TRUE),ES_P1a_0!$A$10:$AQ$10,0)+1,FALSE))</f>
        <v>b</v>
      </c>
      <c r="V60" s="232" t="str">
        <f>IF(ISNA(VLOOKUP($A60,ES_P1a_0!$A$10:$AQ$100,MATCH(FIXED(V$6,0,TRUE),ES_P1a_0!$A$10:$AQ$10,0)+1,FALSE)),"",VLOOKUP($A60,ES_P1a_0!$A$10:$AQ$100,MATCH(FIXED(V$6,0,TRUE),ES_P1a_0!$A$10:$AQ$10,0)+1,FALSE))</f>
        <v/>
      </c>
      <c r="W60" s="232" t="str">
        <f>IF(ISNA(VLOOKUP($A60,ES_P1a_0!$A$10:$AQ$100,MATCH(FIXED(W$6,0,TRUE),ES_P1a_0!$A$10:$AQ$10,0)+1,FALSE)),"",VLOOKUP($A60,ES_P1a_0!$A$10:$AQ$100,MATCH(FIXED(W$6,0,TRUE),ES_P1a_0!$A$10:$AQ$10,0)+1,FALSE))</f>
        <v/>
      </c>
    </row>
    <row r="61" spans="1:23">
      <c r="A61" s="230" t="str">
        <f>lookup!Z20</f>
        <v>Lithuania</v>
      </c>
      <c r="B61" s="232" t="str">
        <f>VLOOKUP(A61,lookup!$Z$2:$AA$77,2,FALSE)</f>
        <v>Λιθουανία</v>
      </c>
      <c r="C61" s="232" t="str">
        <f>IF(ISNA(VLOOKUP($A61,ES_P1a_0!$A$10:$AQ$100,MATCH(FIXED(C$6,0,TRUE),ES_P1a_0!$A$10:$AQ$10,0)+1,FALSE)),"",VLOOKUP($A61,ES_P1a_0!$A$10:$AQ$100,MATCH(FIXED(C$6,0,TRUE),ES_P1a_0!$A$10:$AQ$10,0)+1,FALSE))</f>
        <v/>
      </c>
      <c r="D61" s="232" t="str">
        <f>IF(ISNA(VLOOKUP($A61,ES_P1a_0!$A$10:$AQ$100,MATCH(FIXED(D$6,0,TRUE),ES_P1a_0!$A$10:$AQ$10,0)+1,FALSE)),"",VLOOKUP($A61,ES_P1a_0!$A$10:$AQ$100,MATCH(FIXED(D$6,0,TRUE),ES_P1a_0!$A$10:$AQ$10,0)+1,FALSE))</f>
        <v/>
      </c>
      <c r="E61" s="232" t="str">
        <f>IF(ISNA(VLOOKUP($A61,ES_P1a_0!$A$10:$AQ$100,MATCH(FIXED(E$6,0,TRUE),ES_P1a_0!$A$10:$AQ$10,0)+1,FALSE)),"",VLOOKUP($A61,ES_P1a_0!$A$10:$AQ$100,MATCH(FIXED(E$6,0,TRUE),ES_P1a_0!$A$10:$AQ$10,0)+1,FALSE))</f>
        <v/>
      </c>
      <c r="F61" s="232" t="str">
        <f>IF(ISNA(VLOOKUP($A61,ES_P1a_0!$A$10:$AQ$100,MATCH(FIXED(F$6,0,TRUE),ES_P1a_0!$A$10:$AQ$10,0)+1,FALSE)),"",VLOOKUP($A61,ES_P1a_0!$A$10:$AQ$100,MATCH(FIXED(F$6,0,TRUE),ES_P1a_0!$A$10:$AQ$10,0)+1,FALSE))</f>
        <v/>
      </c>
      <c r="G61" s="232" t="str">
        <f>IF(ISNA(VLOOKUP($A61,ES_P1a_0!$A$10:$AQ$100,MATCH(FIXED(G$6,0,TRUE),ES_P1a_0!$A$10:$AQ$10,0)+1,FALSE)),"",VLOOKUP($A61,ES_P1a_0!$A$10:$AQ$100,MATCH(FIXED(G$6,0,TRUE),ES_P1a_0!$A$10:$AQ$10,0)+1,FALSE))</f>
        <v/>
      </c>
      <c r="H61" s="232" t="str">
        <f>IF(ISNA(VLOOKUP($A61,ES_P1a_0!$A$10:$AQ$100,MATCH(FIXED(H$6,0,TRUE),ES_P1a_0!$A$10:$AQ$10,0)+1,FALSE)),"",VLOOKUP($A61,ES_P1a_0!$A$10:$AQ$100,MATCH(FIXED(H$6,0,TRUE),ES_P1a_0!$A$10:$AQ$10,0)+1,FALSE))</f>
        <v/>
      </c>
      <c r="I61" s="232" t="str">
        <f>IF(ISNA(VLOOKUP($A61,ES_P1a_0!$A$10:$AQ$100,MATCH(FIXED(I$6,0,TRUE),ES_P1a_0!$A$10:$AQ$10,0)+1,FALSE)),"",VLOOKUP($A61,ES_P1a_0!$A$10:$AQ$100,MATCH(FIXED(I$6,0,TRUE),ES_P1a_0!$A$10:$AQ$10,0)+1,FALSE))</f>
        <v/>
      </c>
      <c r="J61" s="232" t="str">
        <f>IF(ISNA(VLOOKUP($A61,ES_P1a_0!$A$10:$AQ$100,MATCH(FIXED(J$6,0,TRUE),ES_P1a_0!$A$10:$AQ$10,0)+1,FALSE)),"",VLOOKUP($A61,ES_P1a_0!$A$10:$AQ$100,MATCH(FIXED(J$6,0,TRUE),ES_P1a_0!$A$10:$AQ$10,0)+1,FALSE))</f>
        <v/>
      </c>
      <c r="K61" s="232" t="str">
        <f>IF(ISNA(VLOOKUP($A61,ES_P1a_0!$A$10:$AQ$100,MATCH(FIXED(K$6,0,TRUE),ES_P1a_0!$A$10:$AQ$10,0)+1,FALSE)),"",VLOOKUP($A61,ES_P1a_0!$A$10:$AQ$100,MATCH(FIXED(K$6,0,TRUE),ES_P1a_0!$A$10:$AQ$10,0)+1,FALSE))</f>
        <v/>
      </c>
      <c r="L61" s="232" t="str">
        <f>IF(ISNA(VLOOKUP($A61,ES_P1a_0!$A$10:$AQ$100,MATCH(FIXED(L$6,0,TRUE),ES_P1a_0!$A$10:$AQ$10,0)+1,FALSE)),"",VLOOKUP($A61,ES_P1a_0!$A$10:$AQ$100,MATCH(FIXED(L$6,0,TRUE),ES_P1a_0!$A$10:$AQ$10,0)+1,FALSE))</f>
        <v/>
      </c>
      <c r="M61" s="232" t="str">
        <f>IF(ISNA(VLOOKUP($A61,ES_P1a_0!$A$10:$AQ$100,MATCH(FIXED(M$6,0,TRUE),ES_P1a_0!$A$10:$AQ$10,0)+1,FALSE)),"",VLOOKUP($A61,ES_P1a_0!$A$10:$AQ$100,MATCH(FIXED(M$6,0,TRUE),ES_P1a_0!$A$10:$AQ$10,0)+1,FALSE))</f>
        <v/>
      </c>
      <c r="N61" s="232" t="str">
        <f>IF(ISNA(VLOOKUP($A61,ES_P1a_0!$A$10:$AQ$100,MATCH(FIXED(N$6,0,TRUE),ES_P1a_0!$A$10:$AQ$10,0)+1,FALSE)),"",VLOOKUP($A61,ES_P1a_0!$A$10:$AQ$100,MATCH(FIXED(N$6,0,TRUE),ES_P1a_0!$A$10:$AQ$10,0)+1,FALSE))</f>
        <v/>
      </c>
      <c r="O61" s="232" t="str">
        <f>IF(ISNA(VLOOKUP($A61,ES_P1a_0!$A$10:$AQ$100,MATCH(FIXED(O$6,0,TRUE),ES_P1a_0!$A$10:$AQ$10,0)+1,FALSE)),"",VLOOKUP($A61,ES_P1a_0!$A$10:$AQ$100,MATCH(FIXED(O$6,0,TRUE),ES_P1a_0!$A$10:$AQ$10,0)+1,FALSE))</f>
        <v/>
      </c>
      <c r="P61" s="232" t="str">
        <f>IF(ISNA(VLOOKUP($A61,ES_P1a_0!$A$10:$AQ$100,MATCH(FIXED(P$6,0,TRUE),ES_P1a_0!$A$10:$AQ$10,0)+1,FALSE)),"",VLOOKUP($A61,ES_P1a_0!$A$10:$AQ$100,MATCH(FIXED(P$6,0,TRUE),ES_P1a_0!$A$10:$AQ$10,0)+1,FALSE))</f>
        <v/>
      </c>
      <c r="Q61" s="232" t="str">
        <f>IF(ISNA(VLOOKUP($A61,ES_P1a_0!$A$10:$AQ$100,MATCH(FIXED(Q$6,0,TRUE),ES_P1a_0!$A$10:$AQ$10,0)+1,FALSE)),"",VLOOKUP($A61,ES_P1a_0!$A$10:$AQ$100,MATCH(FIXED(Q$6,0,TRUE),ES_P1a_0!$A$10:$AQ$10,0)+1,FALSE))</f>
        <v/>
      </c>
      <c r="R61" s="232" t="str">
        <f>IF(ISNA(VLOOKUP($A61,ES_P1a_0!$A$10:$AQ$100,MATCH(FIXED(R$6,0,TRUE),ES_P1a_0!$A$10:$AQ$10,0)+1,FALSE)),"",VLOOKUP($A61,ES_P1a_0!$A$10:$AQ$100,MATCH(FIXED(R$6,0,TRUE),ES_P1a_0!$A$10:$AQ$10,0)+1,FALSE))</f>
        <v/>
      </c>
      <c r="S61" s="232" t="str">
        <f>IF(ISNA(VLOOKUP($A61,ES_P1a_0!$A$10:$AQ$100,MATCH(FIXED(S$6,0,TRUE),ES_P1a_0!$A$10:$AQ$10,0)+1,FALSE)),"",VLOOKUP($A61,ES_P1a_0!$A$10:$AQ$100,MATCH(FIXED(S$6,0,TRUE),ES_P1a_0!$A$10:$AQ$10,0)+1,FALSE))</f>
        <v/>
      </c>
      <c r="T61" s="232" t="str">
        <f>IF(ISNA(VLOOKUP($A61,ES_P1a_0!$A$10:$AQ$100,MATCH(FIXED(T$6,0,TRUE),ES_P1a_0!$A$10:$AQ$10,0)+1,FALSE)),"",VLOOKUP($A61,ES_P1a_0!$A$10:$AQ$100,MATCH(FIXED(T$6,0,TRUE),ES_P1a_0!$A$10:$AQ$10,0)+1,FALSE))</f>
        <v/>
      </c>
      <c r="U61" s="232" t="str">
        <f>IF(ISNA(VLOOKUP($A61,ES_P1a_0!$A$10:$AQ$100,MATCH(FIXED(U$6,0,TRUE),ES_P1a_0!$A$10:$AQ$10,0)+1,FALSE)),"",VLOOKUP($A61,ES_P1a_0!$A$10:$AQ$100,MATCH(FIXED(U$6,0,TRUE),ES_P1a_0!$A$10:$AQ$10,0)+1,FALSE))</f>
        <v/>
      </c>
      <c r="V61" s="232" t="str">
        <f>IF(ISNA(VLOOKUP($A61,ES_P1a_0!$A$10:$AQ$100,MATCH(FIXED(V$6,0,TRUE),ES_P1a_0!$A$10:$AQ$10,0)+1,FALSE)),"",VLOOKUP($A61,ES_P1a_0!$A$10:$AQ$100,MATCH(FIXED(V$6,0,TRUE),ES_P1a_0!$A$10:$AQ$10,0)+1,FALSE))</f>
        <v/>
      </c>
      <c r="W61" s="232" t="str">
        <f>IF(ISNA(VLOOKUP($A61,ES_P1a_0!$A$10:$AQ$100,MATCH(FIXED(W$6,0,TRUE),ES_P1a_0!$A$10:$AQ$10,0)+1,FALSE)),"",VLOOKUP($A61,ES_P1a_0!$A$10:$AQ$100,MATCH(FIXED(W$6,0,TRUE),ES_P1a_0!$A$10:$AQ$10,0)+1,FALSE))</f>
        <v/>
      </c>
    </row>
    <row r="62" spans="1:23">
      <c r="A62" s="230" t="str">
        <f>lookup!Z21</f>
        <v>Luxembourg</v>
      </c>
      <c r="B62" s="232" t="str">
        <f>VLOOKUP(A62,lookup!$Z$2:$AA$77,2,FALSE)</f>
        <v>Λουξεμβούργο</v>
      </c>
      <c r="C62" s="232" t="str">
        <f>IF(ISNA(VLOOKUP($A62,ES_P1a_0!$A$10:$AQ$100,MATCH(FIXED(C$6,0,TRUE),ES_P1a_0!$A$10:$AQ$10,0)+1,FALSE)),"",VLOOKUP($A62,ES_P1a_0!$A$10:$AQ$100,MATCH(FIXED(C$6,0,TRUE),ES_P1a_0!$A$10:$AQ$10,0)+1,FALSE))</f>
        <v/>
      </c>
      <c r="D62" s="232" t="str">
        <f>IF(ISNA(VLOOKUP($A62,ES_P1a_0!$A$10:$AQ$100,MATCH(FIXED(D$6,0,TRUE),ES_P1a_0!$A$10:$AQ$10,0)+1,FALSE)),"",VLOOKUP($A62,ES_P1a_0!$A$10:$AQ$100,MATCH(FIXED(D$6,0,TRUE),ES_P1a_0!$A$10:$AQ$10,0)+1,FALSE))</f>
        <v/>
      </c>
      <c r="E62" s="232" t="str">
        <f>IF(ISNA(VLOOKUP($A62,ES_P1a_0!$A$10:$AQ$100,MATCH(FIXED(E$6,0,TRUE),ES_P1a_0!$A$10:$AQ$10,0)+1,FALSE)),"",VLOOKUP($A62,ES_P1a_0!$A$10:$AQ$100,MATCH(FIXED(E$6,0,TRUE),ES_P1a_0!$A$10:$AQ$10,0)+1,FALSE))</f>
        <v/>
      </c>
      <c r="F62" s="232" t="str">
        <f>IF(ISNA(VLOOKUP($A62,ES_P1a_0!$A$10:$AQ$100,MATCH(FIXED(F$6,0,TRUE),ES_P1a_0!$A$10:$AQ$10,0)+1,FALSE)),"",VLOOKUP($A62,ES_P1a_0!$A$10:$AQ$100,MATCH(FIXED(F$6,0,TRUE),ES_P1a_0!$A$10:$AQ$10,0)+1,FALSE))</f>
        <v/>
      </c>
      <c r="G62" s="232" t="str">
        <f>IF(ISNA(VLOOKUP($A62,ES_P1a_0!$A$10:$AQ$100,MATCH(FIXED(G$6,0,TRUE),ES_P1a_0!$A$10:$AQ$10,0)+1,FALSE)),"",VLOOKUP($A62,ES_P1a_0!$A$10:$AQ$100,MATCH(FIXED(G$6,0,TRUE),ES_P1a_0!$A$10:$AQ$10,0)+1,FALSE))</f>
        <v/>
      </c>
      <c r="H62" s="232" t="str">
        <f>IF(ISNA(VLOOKUP($A62,ES_P1a_0!$A$10:$AQ$100,MATCH(FIXED(H$6,0,TRUE),ES_P1a_0!$A$10:$AQ$10,0)+1,FALSE)),"",VLOOKUP($A62,ES_P1a_0!$A$10:$AQ$100,MATCH(FIXED(H$6,0,TRUE),ES_P1a_0!$A$10:$AQ$10,0)+1,FALSE))</f>
        <v/>
      </c>
      <c r="I62" s="232" t="str">
        <f>IF(ISNA(VLOOKUP($A62,ES_P1a_0!$A$10:$AQ$100,MATCH(FIXED(I$6,0,TRUE),ES_P1a_0!$A$10:$AQ$10,0)+1,FALSE)),"",VLOOKUP($A62,ES_P1a_0!$A$10:$AQ$100,MATCH(FIXED(I$6,0,TRUE),ES_P1a_0!$A$10:$AQ$10,0)+1,FALSE))</f>
        <v/>
      </c>
      <c r="J62" s="232" t="str">
        <f>IF(ISNA(VLOOKUP($A62,ES_P1a_0!$A$10:$AQ$100,MATCH(FIXED(J$6,0,TRUE),ES_P1a_0!$A$10:$AQ$10,0)+1,FALSE)),"",VLOOKUP($A62,ES_P1a_0!$A$10:$AQ$100,MATCH(FIXED(J$6,0,TRUE),ES_P1a_0!$A$10:$AQ$10,0)+1,FALSE))</f>
        <v/>
      </c>
      <c r="K62" s="232" t="str">
        <f>IF(ISNA(VLOOKUP($A62,ES_P1a_0!$A$10:$AQ$100,MATCH(FIXED(K$6,0,TRUE),ES_P1a_0!$A$10:$AQ$10,0)+1,FALSE)),"",VLOOKUP($A62,ES_P1a_0!$A$10:$AQ$100,MATCH(FIXED(K$6,0,TRUE),ES_P1a_0!$A$10:$AQ$10,0)+1,FALSE))</f>
        <v/>
      </c>
      <c r="L62" s="232" t="str">
        <f>IF(ISNA(VLOOKUP($A62,ES_P1a_0!$A$10:$AQ$100,MATCH(FIXED(L$6,0,TRUE),ES_P1a_0!$A$10:$AQ$10,0)+1,FALSE)),"",VLOOKUP($A62,ES_P1a_0!$A$10:$AQ$100,MATCH(FIXED(L$6,0,TRUE),ES_P1a_0!$A$10:$AQ$10,0)+1,FALSE))</f>
        <v/>
      </c>
      <c r="M62" s="232" t="str">
        <f>IF(ISNA(VLOOKUP($A62,ES_P1a_0!$A$10:$AQ$100,MATCH(FIXED(M$6,0,TRUE),ES_P1a_0!$A$10:$AQ$10,0)+1,FALSE)),"",VLOOKUP($A62,ES_P1a_0!$A$10:$AQ$100,MATCH(FIXED(M$6,0,TRUE),ES_P1a_0!$A$10:$AQ$10,0)+1,FALSE))</f>
        <v/>
      </c>
      <c r="N62" s="232" t="str">
        <f>IF(ISNA(VLOOKUP($A62,ES_P1a_0!$A$10:$AQ$100,MATCH(FIXED(N$6,0,TRUE),ES_P1a_0!$A$10:$AQ$10,0)+1,FALSE)),"",VLOOKUP($A62,ES_P1a_0!$A$10:$AQ$100,MATCH(FIXED(N$6,0,TRUE),ES_P1a_0!$A$10:$AQ$10,0)+1,FALSE))</f>
        <v/>
      </c>
      <c r="O62" s="232" t="str">
        <f>IF(ISNA(VLOOKUP($A62,ES_P1a_0!$A$10:$AQ$100,MATCH(FIXED(O$6,0,TRUE),ES_P1a_0!$A$10:$AQ$10,0)+1,FALSE)),"",VLOOKUP($A62,ES_P1a_0!$A$10:$AQ$100,MATCH(FIXED(O$6,0,TRUE),ES_P1a_0!$A$10:$AQ$10,0)+1,FALSE))</f>
        <v/>
      </c>
      <c r="P62" s="232" t="str">
        <f>IF(ISNA(VLOOKUP($A62,ES_P1a_0!$A$10:$AQ$100,MATCH(FIXED(P$6,0,TRUE),ES_P1a_0!$A$10:$AQ$10,0)+1,FALSE)),"",VLOOKUP($A62,ES_P1a_0!$A$10:$AQ$100,MATCH(FIXED(P$6,0,TRUE),ES_P1a_0!$A$10:$AQ$10,0)+1,FALSE))</f>
        <v/>
      </c>
      <c r="Q62" s="232" t="str">
        <f>IF(ISNA(VLOOKUP($A62,ES_P1a_0!$A$10:$AQ$100,MATCH(FIXED(Q$6,0,TRUE),ES_P1a_0!$A$10:$AQ$10,0)+1,FALSE)),"",VLOOKUP($A62,ES_P1a_0!$A$10:$AQ$100,MATCH(FIXED(Q$6,0,TRUE),ES_P1a_0!$A$10:$AQ$10,0)+1,FALSE))</f>
        <v/>
      </c>
      <c r="R62" s="232" t="str">
        <f>IF(ISNA(VLOOKUP($A62,ES_P1a_0!$A$10:$AQ$100,MATCH(FIXED(R$6,0,TRUE),ES_P1a_0!$A$10:$AQ$10,0)+1,FALSE)),"",VLOOKUP($A62,ES_P1a_0!$A$10:$AQ$100,MATCH(FIXED(R$6,0,TRUE),ES_P1a_0!$A$10:$AQ$10,0)+1,FALSE))</f>
        <v/>
      </c>
      <c r="S62" s="232" t="str">
        <f>IF(ISNA(VLOOKUP($A62,ES_P1a_0!$A$10:$AQ$100,MATCH(FIXED(S$6,0,TRUE),ES_P1a_0!$A$10:$AQ$10,0)+1,FALSE)),"",VLOOKUP($A62,ES_P1a_0!$A$10:$AQ$100,MATCH(FIXED(S$6,0,TRUE),ES_P1a_0!$A$10:$AQ$10,0)+1,FALSE))</f>
        <v/>
      </c>
      <c r="T62" s="232" t="str">
        <f>IF(ISNA(VLOOKUP($A62,ES_P1a_0!$A$10:$AQ$100,MATCH(FIXED(T$6,0,TRUE),ES_P1a_0!$A$10:$AQ$10,0)+1,FALSE)),"",VLOOKUP($A62,ES_P1a_0!$A$10:$AQ$100,MATCH(FIXED(T$6,0,TRUE),ES_P1a_0!$A$10:$AQ$10,0)+1,FALSE))</f>
        <v/>
      </c>
      <c r="U62" s="232" t="str">
        <f>IF(ISNA(VLOOKUP($A62,ES_P1a_0!$A$10:$AQ$100,MATCH(FIXED(U$6,0,TRUE),ES_P1a_0!$A$10:$AQ$10,0)+1,FALSE)),"",VLOOKUP($A62,ES_P1a_0!$A$10:$AQ$100,MATCH(FIXED(U$6,0,TRUE),ES_P1a_0!$A$10:$AQ$10,0)+1,FALSE))</f>
        <v/>
      </c>
      <c r="V62" s="232" t="str">
        <f>IF(ISNA(VLOOKUP($A62,ES_P1a_0!$A$10:$AQ$100,MATCH(FIXED(V$6,0,TRUE),ES_P1a_0!$A$10:$AQ$10,0)+1,FALSE)),"",VLOOKUP($A62,ES_P1a_0!$A$10:$AQ$100,MATCH(FIXED(V$6,0,TRUE),ES_P1a_0!$A$10:$AQ$10,0)+1,FALSE))</f>
        <v/>
      </c>
      <c r="W62" s="232" t="str">
        <f>IF(ISNA(VLOOKUP($A62,ES_P1a_0!$A$10:$AQ$100,MATCH(FIXED(W$6,0,TRUE),ES_P1a_0!$A$10:$AQ$10,0)+1,FALSE)),"",VLOOKUP($A62,ES_P1a_0!$A$10:$AQ$100,MATCH(FIXED(W$6,0,TRUE),ES_P1a_0!$A$10:$AQ$10,0)+1,FALSE))</f>
        <v/>
      </c>
    </row>
    <row r="63" spans="1:23">
      <c r="A63" s="230" t="str">
        <f>lookup!Z22</f>
        <v>Hungary</v>
      </c>
      <c r="B63" s="232" t="str">
        <f>VLOOKUP(A63,lookup!$Z$2:$AA$77,2,FALSE)</f>
        <v>Ουγγαρία</v>
      </c>
      <c r="C63" s="232" t="str">
        <f>IF(ISNA(VLOOKUP($A63,ES_P1a_0!$A$10:$AQ$100,MATCH(FIXED(C$6,0,TRUE),ES_P1a_0!$A$10:$AQ$10,0)+1,FALSE)),"",VLOOKUP($A63,ES_P1a_0!$A$10:$AQ$100,MATCH(FIXED(C$6,0,TRUE),ES_P1a_0!$A$10:$AQ$10,0)+1,FALSE))</f>
        <v/>
      </c>
      <c r="D63" s="232" t="str">
        <f>IF(ISNA(VLOOKUP($A63,ES_P1a_0!$A$10:$AQ$100,MATCH(FIXED(D$6,0,TRUE),ES_P1a_0!$A$10:$AQ$10,0)+1,FALSE)),"",VLOOKUP($A63,ES_P1a_0!$A$10:$AQ$100,MATCH(FIXED(D$6,0,TRUE),ES_P1a_0!$A$10:$AQ$10,0)+1,FALSE))</f>
        <v/>
      </c>
      <c r="E63" s="232" t="str">
        <f>IF(ISNA(VLOOKUP($A63,ES_P1a_0!$A$10:$AQ$100,MATCH(FIXED(E$6,0,TRUE),ES_P1a_0!$A$10:$AQ$10,0)+1,FALSE)),"",VLOOKUP($A63,ES_P1a_0!$A$10:$AQ$100,MATCH(FIXED(E$6,0,TRUE),ES_P1a_0!$A$10:$AQ$10,0)+1,FALSE))</f>
        <v/>
      </c>
      <c r="F63" s="232" t="str">
        <f>IF(ISNA(VLOOKUP($A63,ES_P1a_0!$A$10:$AQ$100,MATCH(FIXED(F$6,0,TRUE),ES_P1a_0!$A$10:$AQ$10,0)+1,FALSE)),"",VLOOKUP($A63,ES_P1a_0!$A$10:$AQ$100,MATCH(FIXED(F$6,0,TRUE),ES_P1a_0!$A$10:$AQ$10,0)+1,FALSE))</f>
        <v/>
      </c>
      <c r="G63" s="232" t="str">
        <f>IF(ISNA(VLOOKUP($A63,ES_P1a_0!$A$10:$AQ$100,MATCH(FIXED(G$6,0,TRUE),ES_P1a_0!$A$10:$AQ$10,0)+1,FALSE)),"",VLOOKUP($A63,ES_P1a_0!$A$10:$AQ$100,MATCH(FIXED(G$6,0,TRUE),ES_P1a_0!$A$10:$AQ$10,0)+1,FALSE))</f>
        <v/>
      </c>
      <c r="H63" s="232" t="str">
        <f>IF(ISNA(VLOOKUP($A63,ES_P1a_0!$A$10:$AQ$100,MATCH(FIXED(H$6,0,TRUE),ES_P1a_0!$A$10:$AQ$10,0)+1,FALSE)),"",VLOOKUP($A63,ES_P1a_0!$A$10:$AQ$100,MATCH(FIXED(H$6,0,TRUE),ES_P1a_0!$A$10:$AQ$10,0)+1,FALSE))</f>
        <v/>
      </c>
      <c r="I63" s="232" t="str">
        <f>IF(ISNA(VLOOKUP($A63,ES_P1a_0!$A$10:$AQ$100,MATCH(FIXED(I$6,0,TRUE),ES_P1a_0!$A$10:$AQ$10,0)+1,FALSE)),"",VLOOKUP($A63,ES_P1a_0!$A$10:$AQ$100,MATCH(FIXED(I$6,0,TRUE),ES_P1a_0!$A$10:$AQ$10,0)+1,FALSE))</f>
        <v/>
      </c>
      <c r="J63" s="232" t="str">
        <f>IF(ISNA(VLOOKUP($A63,ES_P1a_0!$A$10:$AQ$100,MATCH(FIXED(J$6,0,TRUE),ES_P1a_0!$A$10:$AQ$10,0)+1,FALSE)),"",VLOOKUP($A63,ES_P1a_0!$A$10:$AQ$100,MATCH(FIXED(J$6,0,TRUE),ES_P1a_0!$A$10:$AQ$10,0)+1,FALSE))</f>
        <v/>
      </c>
      <c r="K63" s="232" t="str">
        <f>IF(ISNA(VLOOKUP($A63,ES_P1a_0!$A$10:$AQ$100,MATCH(FIXED(K$6,0,TRUE),ES_P1a_0!$A$10:$AQ$10,0)+1,FALSE)),"",VLOOKUP($A63,ES_P1a_0!$A$10:$AQ$100,MATCH(FIXED(K$6,0,TRUE),ES_P1a_0!$A$10:$AQ$10,0)+1,FALSE))</f>
        <v/>
      </c>
      <c r="L63" s="232" t="str">
        <f>IF(ISNA(VLOOKUP($A63,ES_P1a_0!$A$10:$AQ$100,MATCH(FIXED(L$6,0,TRUE),ES_P1a_0!$A$10:$AQ$10,0)+1,FALSE)),"",VLOOKUP($A63,ES_P1a_0!$A$10:$AQ$100,MATCH(FIXED(L$6,0,TRUE),ES_P1a_0!$A$10:$AQ$10,0)+1,FALSE))</f>
        <v/>
      </c>
      <c r="M63" s="232" t="str">
        <f>IF(ISNA(VLOOKUP($A63,ES_P1a_0!$A$10:$AQ$100,MATCH(FIXED(M$6,0,TRUE),ES_P1a_0!$A$10:$AQ$10,0)+1,FALSE)),"",VLOOKUP($A63,ES_P1a_0!$A$10:$AQ$100,MATCH(FIXED(M$6,0,TRUE),ES_P1a_0!$A$10:$AQ$10,0)+1,FALSE))</f>
        <v/>
      </c>
      <c r="N63" s="232" t="str">
        <f>IF(ISNA(VLOOKUP($A63,ES_P1a_0!$A$10:$AQ$100,MATCH(FIXED(N$6,0,TRUE),ES_P1a_0!$A$10:$AQ$10,0)+1,FALSE)),"",VLOOKUP($A63,ES_P1a_0!$A$10:$AQ$100,MATCH(FIXED(N$6,0,TRUE),ES_P1a_0!$A$10:$AQ$10,0)+1,FALSE))</f>
        <v/>
      </c>
      <c r="O63" s="232" t="str">
        <f>IF(ISNA(VLOOKUP($A63,ES_P1a_0!$A$10:$AQ$100,MATCH(FIXED(O$6,0,TRUE),ES_P1a_0!$A$10:$AQ$10,0)+1,FALSE)),"",VLOOKUP($A63,ES_P1a_0!$A$10:$AQ$100,MATCH(FIXED(O$6,0,TRUE),ES_P1a_0!$A$10:$AQ$10,0)+1,FALSE))</f>
        <v/>
      </c>
      <c r="P63" s="232" t="str">
        <f>IF(ISNA(VLOOKUP($A63,ES_P1a_0!$A$10:$AQ$100,MATCH(FIXED(P$6,0,TRUE),ES_P1a_0!$A$10:$AQ$10,0)+1,FALSE)),"",VLOOKUP($A63,ES_P1a_0!$A$10:$AQ$100,MATCH(FIXED(P$6,0,TRUE),ES_P1a_0!$A$10:$AQ$10,0)+1,FALSE))</f>
        <v/>
      </c>
      <c r="Q63" s="232" t="str">
        <f>IF(ISNA(VLOOKUP($A63,ES_P1a_0!$A$10:$AQ$100,MATCH(FIXED(Q$6,0,TRUE),ES_P1a_0!$A$10:$AQ$10,0)+1,FALSE)),"",VLOOKUP($A63,ES_P1a_0!$A$10:$AQ$100,MATCH(FIXED(Q$6,0,TRUE),ES_P1a_0!$A$10:$AQ$10,0)+1,FALSE))</f>
        <v/>
      </c>
      <c r="R63" s="232" t="str">
        <f>IF(ISNA(VLOOKUP($A63,ES_P1a_0!$A$10:$AQ$100,MATCH(FIXED(R$6,0,TRUE),ES_P1a_0!$A$10:$AQ$10,0)+1,FALSE)),"",VLOOKUP($A63,ES_P1a_0!$A$10:$AQ$100,MATCH(FIXED(R$6,0,TRUE),ES_P1a_0!$A$10:$AQ$10,0)+1,FALSE))</f>
        <v/>
      </c>
      <c r="S63" s="232" t="str">
        <f>IF(ISNA(VLOOKUP($A63,ES_P1a_0!$A$10:$AQ$100,MATCH(FIXED(S$6,0,TRUE),ES_P1a_0!$A$10:$AQ$10,0)+1,FALSE)),"",VLOOKUP($A63,ES_P1a_0!$A$10:$AQ$100,MATCH(FIXED(S$6,0,TRUE),ES_P1a_0!$A$10:$AQ$10,0)+1,FALSE))</f>
        <v/>
      </c>
      <c r="T63" s="232" t="str">
        <f>IF(ISNA(VLOOKUP($A63,ES_P1a_0!$A$10:$AQ$100,MATCH(FIXED(T$6,0,TRUE),ES_P1a_0!$A$10:$AQ$10,0)+1,FALSE)),"",VLOOKUP($A63,ES_P1a_0!$A$10:$AQ$100,MATCH(FIXED(T$6,0,TRUE),ES_P1a_0!$A$10:$AQ$10,0)+1,FALSE))</f>
        <v/>
      </c>
      <c r="U63" s="232" t="str">
        <f>IF(ISNA(VLOOKUP($A63,ES_P1a_0!$A$10:$AQ$100,MATCH(FIXED(U$6,0,TRUE),ES_P1a_0!$A$10:$AQ$10,0)+1,FALSE)),"",VLOOKUP($A63,ES_P1a_0!$A$10:$AQ$100,MATCH(FIXED(U$6,0,TRUE),ES_P1a_0!$A$10:$AQ$10,0)+1,FALSE))</f>
        <v/>
      </c>
      <c r="V63" s="232" t="str">
        <f>IF(ISNA(VLOOKUP($A63,ES_P1a_0!$A$10:$AQ$100,MATCH(FIXED(V$6,0,TRUE),ES_P1a_0!$A$10:$AQ$10,0)+1,FALSE)),"",VLOOKUP($A63,ES_P1a_0!$A$10:$AQ$100,MATCH(FIXED(V$6,0,TRUE),ES_P1a_0!$A$10:$AQ$10,0)+1,FALSE))</f>
        <v/>
      </c>
      <c r="W63" s="232" t="str">
        <f>IF(ISNA(VLOOKUP($A63,ES_P1a_0!$A$10:$AQ$100,MATCH(FIXED(W$6,0,TRUE),ES_P1a_0!$A$10:$AQ$10,0)+1,FALSE)),"",VLOOKUP($A63,ES_P1a_0!$A$10:$AQ$100,MATCH(FIXED(W$6,0,TRUE),ES_P1a_0!$A$10:$AQ$10,0)+1,FALSE))</f>
        <v/>
      </c>
    </row>
    <row r="64" spans="1:23">
      <c r="A64" s="230" t="str">
        <f>lookup!Z23</f>
        <v>Malta</v>
      </c>
      <c r="B64" s="232" t="str">
        <f>VLOOKUP(A64,lookup!$Z$2:$AA$77,2,FALSE)</f>
        <v>Μάλτα</v>
      </c>
      <c r="C64" s="232" t="str">
        <f>IF(ISNA(VLOOKUP($A64,ES_P1a_0!$A$10:$AQ$100,MATCH(FIXED(C$6,0,TRUE),ES_P1a_0!$A$10:$AQ$10,0)+1,FALSE)),"",VLOOKUP($A64,ES_P1a_0!$A$10:$AQ$100,MATCH(FIXED(C$6,0,TRUE),ES_P1a_0!$A$10:$AQ$10,0)+1,FALSE))</f>
        <v/>
      </c>
      <c r="D64" s="232" t="str">
        <f>IF(ISNA(VLOOKUP($A64,ES_P1a_0!$A$10:$AQ$100,MATCH(FIXED(D$6,0,TRUE),ES_P1a_0!$A$10:$AQ$10,0)+1,FALSE)),"",VLOOKUP($A64,ES_P1a_0!$A$10:$AQ$100,MATCH(FIXED(D$6,0,TRUE),ES_P1a_0!$A$10:$AQ$10,0)+1,FALSE))</f>
        <v/>
      </c>
      <c r="E64" s="232" t="str">
        <f>IF(ISNA(VLOOKUP($A64,ES_P1a_0!$A$10:$AQ$100,MATCH(FIXED(E$6,0,TRUE),ES_P1a_0!$A$10:$AQ$10,0)+1,FALSE)),"",VLOOKUP($A64,ES_P1a_0!$A$10:$AQ$100,MATCH(FIXED(E$6,0,TRUE),ES_P1a_0!$A$10:$AQ$10,0)+1,FALSE))</f>
        <v/>
      </c>
      <c r="F64" s="232" t="str">
        <f>IF(ISNA(VLOOKUP($A64,ES_P1a_0!$A$10:$AQ$100,MATCH(FIXED(F$6,0,TRUE),ES_P1a_0!$A$10:$AQ$10,0)+1,FALSE)),"",VLOOKUP($A64,ES_P1a_0!$A$10:$AQ$100,MATCH(FIXED(F$6,0,TRUE),ES_P1a_0!$A$10:$AQ$10,0)+1,FALSE))</f>
        <v/>
      </c>
      <c r="G64" s="232" t="str">
        <f>IF(ISNA(VLOOKUP($A64,ES_P1a_0!$A$10:$AQ$100,MATCH(FIXED(G$6,0,TRUE),ES_P1a_0!$A$10:$AQ$10,0)+1,FALSE)),"",VLOOKUP($A64,ES_P1a_0!$A$10:$AQ$100,MATCH(FIXED(G$6,0,TRUE),ES_P1a_0!$A$10:$AQ$10,0)+1,FALSE))</f>
        <v/>
      </c>
      <c r="H64" s="232" t="str">
        <f>IF(ISNA(VLOOKUP($A64,ES_P1a_0!$A$10:$AQ$100,MATCH(FIXED(H$6,0,TRUE),ES_P1a_0!$A$10:$AQ$10,0)+1,FALSE)),"",VLOOKUP($A64,ES_P1a_0!$A$10:$AQ$100,MATCH(FIXED(H$6,0,TRUE),ES_P1a_0!$A$10:$AQ$10,0)+1,FALSE))</f>
        <v/>
      </c>
      <c r="I64" s="232" t="str">
        <f>IF(ISNA(VLOOKUP($A64,ES_P1a_0!$A$10:$AQ$100,MATCH(FIXED(I$6,0,TRUE),ES_P1a_0!$A$10:$AQ$10,0)+1,FALSE)),"",VLOOKUP($A64,ES_P1a_0!$A$10:$AQ$100,MATCH(FIXED(I$6,0,TRUE),ES_P1a_0!$A$10:$AQ$10,0)+1,FALSE))</f>
        <v/>
      </c>
      <c r="J64" s="232" t="str">
        <f>IF(ISNA(VLOOKUP($A64,ES_P1a_0!$A$10:$AQ$100,MATCH(FIXED(J$6,0,TRUE),ES_P1a_0!$A$10:$AQ$10,0)+1,FALSE)),"",VLOOKUP($A64,ES_P1a_0!$A$10:$AQ$100,MATCH(FIXED(J$6,0,TRUE),ES_P1a_0!$A$10:$AQ$10,0)+1,FALSE))</f>
        <v/>
      </c>
      <c r="K64" s="232" t="str">
        <f>IF(ISNA(VLOOKUP($A64,ES_P1a_0!$A$10:$AQ$100,MATCH(FIXED(K$6,0,TRUE),ES_P1a_0!$A$10:$AQ$10,0)+1,FALSE)),"",VLOOKUP($A64,ES_P1a_0!$A$10:$AQ$100,MATCH(FIXED(K$6,0,TRUE),ES_P1a_0!$A$10:$AQ$10,0)+1,FALSE))</f>
        <v/>
      </c>
      <c r="L64" s="232" t="str">
        <f>IF(ISNA(VLOOKUP($A64,ES_P1a_0!$A$10:$AQ$100,MATCH(FIXED(L$6,0,TRUE),ES_P1a_0!$A$10:$AQ$10,0)+1,FALSE)),"",VLOOKUP($A64,ES_P1a_0!$A$10:$AQ$100,MATCH(FIXED(L$6,0,TRUE),ES_P1a_0!$A$10:$AQ$10,0)+1,FALSE))</f>
        <v/>
      </c>
      <c r="M64" s="232" t="str">
        <f>IF(ISNA(VLOOKUP($A64,ES_P1a_0!$A$10:$AQ$100,MATCH(FIXED(M$6,0,TRUE),ES_P1a_0!$A$10:$AQ$10,0)+1,FALSE)),"",VLOOKUP($A64,ES_P1a_0!$A$10:$AQ$100,MATCH(FIXED(M$6,0,TRUE),ES_P1a_0!$A$10:$AQ$10,0)+1,FALSE))</f>
        <v/>
      </c>
      <c r="N64" s="232" t="str">
        <f>IF(ISNA(VLOOKUP($A64,ES_P1a_0!$A$10:$AQ$100,MATCH(FIXED(N$6,0,TRUE),ES_P1a_0!$A$10:$AQ$10,0)+1,FALSE)),"",VLOOKUP($A64,ES_P1a_0!$A$10:$AQ$100,MATCH(FIXED(N$6,0,TRUE),ES_P1a_0!$A$10:$AQ$10,0)+1,FALSE))</f>
        <v/>
      </c>
      <c r="O64" s="232" t="str">
        <f>IF(ISNA(VLOOKUP($A64,ES_P1a_0!$A$10:$AQ$100,MATCH(FIXED(O$6,0,TRUE),ES_P1a_0!$A$10:$AQ$10,0)+1,FALSE)),"",VLOOKUP($A64,ES_P1a_0!$A$10:$AQ$100,MATCH(FIXED(O$6,0,TRUE),ES_P1a_0!$A$10:$AQ$10,0)+1,FALSE))</f>
        <v/>
      </c>
      <c r="P64" s="232" t="str">
        <f>IF(ISNA(VLOOKUP($A64,ES_P1a_0!$A$10:$AQ$100,MATCH(FIXED(P$6,0,TRUE),ES_P1a_0!$A$10:$AQ$10,0)+1,FALSE)),"",VLOOKUP($A64,ES_P1a_0!$A$10:$AQ$100,MATCH(FIXED(P$6,0,TRUE),ES_P1a_0!$A$10:$AQ$10,0)+1,FALSE))</f>
        <v/>
      </c>
      <c r="Q64" s="232" t="str">
        <f>IF(ISNA(VLOOKUP($A64,ES_P1a_0!$A$10:$AQ$100,MATCH(FIXED(Q$6,0,TRUE),ES_P1a_0!$A$10:$AQ$10,0)+1,FALSE)),"",VLOOKUP($A64,ES_P1a_0!$A$10:$AQ$100,MATCH(FIXED(Q$6,0,TRUE),ES_P1a_0!$A$10:$AQ$10,0)+1,FALSE))</f>
        <v/>
      </c>
      <c r="R64" s="232" t="str">
        <f>IF(ISNA(VLOOKUP($A64,ES_P1a_0!$A$10:$AQ$100,MATCH(FIXED(R$6,0,TRUE),ES_P1a_0!$A$10:$AQ$10,0)+1,FALSE)),"",VLOOKUP($A64,ES_P1a_0!$A$10:$AQ$100,MATCH(FIXED(R$6,0,TRUE),ES_P1a_0!$A$10:$AQ$10,0)+1,FALSE))</f>
        <v/>
      </c>
      <c r="S64" s="232" t="str">
        <f>IF(ISNA(VLOOKUP($A64,ES_P1a_0!$A$10:$AQ$100,MATCH(FIXED(S$6,0,TRUE),ES_P1a_0!$A$10:$AQ$10,0)+1,FALSE)),"",VLOOKUP($A64,ES_P1a_0!$A$10:$AQ$100,MATCH(FIXED(S$6,0,TRUE),ES_P1a_0!$A$10:$AQ$10,0)+1,FALSE))</f>
        <v/>
      </c>
      <c r="T64" s="232" t="str">
        <f>IF(ISNA(VLOOKUP($A64,ES_P1a_0!$A$10:$AQ$100,MATCH(FIXED(T$6,0,TRUE),ES_P1a_0!$A$10:$AQ$10,0)+1,FALSE)),"",VLOOKUP($A64,ES_P1a_0!$A$10:$AQ$100,MATCH(FIXED(T$6,0,TRUE),ES_P1a_0!$A$10:$AQ$10,0)+1,FALSE))</f>
        <v/>
      </c>
      <c r="U64" s="232" t="str">
        <f>IF(ISNA(VLOOKUP($A64,ES_P1a_0!$A$10:$AQ$100,MATCH(FIXED(U$6,0,TRUE),ES_P1a_0!$A$10:$AQ$10,0)+1,FALSE)),"",VLOOKUP($A64,ES_P1a_0!$A$10:$AQ$100,MATCH(FIXED(U$6,0,TRUE),ES_P1a_0!$A$10:$AQ$10,0)+1,FALSE))</f>
        <v/>
      </c>
      <c r="V64" s="232" t="str">
        <f>IF(ISNA(VLOOKUP($A64,ES_P1a_0!$A$10:$AQ$100,MATCH(FIXED(V$6,0,TRUE),ES_P1a_0!$A$10:$AQ$10,0)+1,FALSE)),"",VLOOKUP($A64,ES_P1a_0!$A$10:$AQ$100,MATCH(FIXED(V$6,0,TRUE),ES_P1a_0!$A$10:$AQ$10,0)+1,FALSE))</f>
        <v/>
      </c>
      <c r="W64" s="232" t="str">
        <f>IF(ISNA(VLOOKUP($A64,ES_P1a_0!$A$10:$AQ$100,MATCH(FIXED(W$6,0,TRUE),ES_P1a_0!$A$10:$AQ$10,0)+1,FALSE)),"",VLOOKUP($A64,ES_P1a_0!$A$10:$AQ$100,MATCH(FIXED(W$6,0,TRUE),ES_P1a_0!$A$10:$AQ$10,0)+1,FALSE))</f>
        <v/>
      </c>
    </row>
    <row r="65" spans="1:23">
      <c r="A65" s="230" t="str">
        <f>lookup!Z24</f>
        <v>Netherlands</v>
      </c>
      <c r="B65" s="232" t="str">
        <f>VLOOKUP(A65,lookup!$Z$2:$AA$77,2,FALSE)</f>
        <v>Ολλανδία</v>
      </c>
      <c r="C65" s="232" t="str">
        <f>IF(ISNA(VLOOKUP($A65,ES_P1a_0!$A$10:$AQ$100,MATCH(FIXED(C$6,0,TRUE),ES_P1a_0!$A$10:$AQ$10,0)+1,FALSE)),"",VLOOKUP($A65,ES_P1a_0!$A$10:$AQ$100,MATCH(FIXED(C$6,0,TRUE),ES_P1a_0!$A$10:$AQ$10,0)+1,FALSE))</f>
        <v/>
      </c>
      <c r="D65" s="232" t="str">
        <f>IF(ISNA(VLOOKUP($A65,ES_P1a_0!$A$10:$AQ$100,MATCH(FIXED(D$6,0,TRUE),ES_P1a_0!$A$10:$AQ$10,0)+1,FALSE)),"",VLOOKUP($A65,ES_P1a_0!$A$10:$AQ$100,MATCH(FIXED(D$6,0,TRUE),ES_P1a_0!$A$10:$AQ$10,0)+1,FALSE))</f>
        <v/>
      </c>
      <c r="E65" s="232" t="str">
        <f>IF(ISNA(VLOOKUP($A65,ES_P1a_0!$A$10:$AQ$100,MATCH(FIXED(E$6,0,TRUE),ES_P1a_0!$A$10:$AQ$10,0)+1,FALSE)),"",VLOOKUP($A65,ES_P1a_0!$A$10:$AQ$100,MATCH(FIXED(E$6,0,TRUE),ES_P1a_0!$A$10:$AQ$10,0)+1,FALSE))</f>
        <v/>
      </c>
      <c r="F65" s="232" t="str">
        <f>IF(ISNA(VLOOKUP($A65,ES_P1a_0!$A$10:$AQ$100,MATCH(FIXED(F$6,0,TRUE),ES_P1a_0!$A$10:$AQ$10,0)+1,FALSE)),"",VLOOKUP($A65,ES_P1a_0!$A$10:$AQ$100,MATCH(FIXED(F$6,0,TRUE),ES_P1a_0!$A$10:$AQ$10,0)+1,FALSE))</f>
        <v/>
      </c>
      <c r="G65" s="232" t="str">
        <f>IF(ISNA(VLOOKUP($A65,ES_P1a_0!$A$10:$AQ$100,MATCH(FIXED(G$6,0,TRUE),ES_P1a_0!$A$10:$AQ$10,0)+1,FALSE)),"",VLOOKUP($A65,ES_P1a_0!$A$10:$AQ$100,MATCH(FIXED(G$6,0,TRUE),ES_P1a_0!$A$10:$AQ$10,0)+1,FALSE))</f>
        <v/>
      </c>
      <c r="H65" s="232" t="str">
        <f>IF(ISNA(VLOOKUP($A65,ES_P1a_0!$A$10:$AQ$100,MATCH(FIXED(H$6,0,TRUE),ES_P1a_0!$A$10:$AQ$10,0)+1,FALSE)),"",VLOOKUP($A65,ES_P1a_0!$A$10:$AQ$100,MATCH(FIXED(H$6,0,TRUE),ES_P1a_0!$A$10:$AQ$10,0)+1,FALSE))</f>
        <v/>
      </c>
      <c r="I65" s="232" t="str">
        <f>IF(ISNA(VLOOKUP($A65,ES_P1a_0!$A$10:$AQ$100,MATCH(FIXED(I$6,0,TRUE),ES_P1a_0!$A$10:$AQ$10,0)+1,FALSE)),"",VLOOKUP($A65,ES_P1a_0!$A$10:$AQ$100,MATCH(FIXED(I$6,0,TRUE),ES_P1a_0!$A$10:$AQ$10,0)+1,FALSE))</f>
        <v/>
      </c>
      <c r="J65" s="232" t="str">
        <f>IF(ISNA(VLOOKUP($A65,ES_P1a_0!$A$10:$AQ$100,MATCH(FIXED(J$6,0,TRUE),ES_P1a_0!$A$10:$AQ$10,0)+1,FALSE)),"",VLOOKUP($A65,ES_P1a_0!$A$10:$AQ$100,MATCH(FIXED(J$6,0,TRUE),ES_P1a_0!$A$10:$AQ$10,0)+1,FALSE))</f>
        <v/>
      </c>
      <c r="K65" s="232" t="str">
        <f>IF(ISNA(VLOOKUP($A65,ES_P1a_0!$A$10:$AQ$100,MATCH(FIXED(K$6,0,TRUE),ES_P1a_0!$A$10:$AQ$10,0)+1,FALSE)),"",VLOOKUP($A65,ES_P1a_0!$A$10:$AQ$100,MATCH(FIXED(K$6,0,TRUE),ES_P1a_0!$A$10:$AQ$10,0)+1,FALSE))</f>
        <v/>
      </c>
      <c r="L65" s="232" t="str">
        <f>IF(ISNA(VLOOKUP($A65,ES_P1a_0!$A$10:$AQ$100,MATCH(FIXED(L$6,0,TRUE),ES_P1a_0!$A$10:$AQ$10,0)+1,FALSE)),"",VLOOKUP($A65,ES_P1a_0!$A$10:$AQ$100,MATCH(FIXED(L$6,0,TRUE),ES_P1a_0!$A$10:$AQ$10,0)+1,FALSE))</f>
        <v/>
      </c>
      <c r="M65" s="232" t="str">
        <f>IF(ISNA(VLOOKUP($A65,ES_P1a_0!$A$10:$AQ$100,MATCH(FIXED(M$6,0,TRUE),ES_P1a_0!$A$10:$AQ$10,0)+1,FALSE)),"",VLOOKUP($A65,ES_P1a_0!$A$10:$AQ$100,MATCH(FIXED(M$6,0,TRUE),ES_P1a_0!$A$10:$AQ$10,0)+1,FALSE))</f>
        <v/>
      </c>
      <c r="N65" s="232" t="str">
        <f>IF(ISNA(VLOOKUP($A65,ES_P1a_0!$A$10:$AQ$100,MATCH(FIXED(N$6,0,TRUE),ES_P1a_0!$A$10:$AQ$10,0)+1,FALSE)),"",VLOOKUP($A65,ES_P1a_0!$A$10:$AQ$100,MATCH(FIXED(N$6,0,TRUE),ES_P1a_0!$A$10:$AQ$10,0)+1,FALSE))</f>
        <v/>
      </c>
      <c r="O65" s="232" t="str">
        <f>IF(ISNA(VLOOKUP($A65,ES_P1a_0!$A$10:$AQ$100,MATCH(FIXED(O$6,0,TRUE),ES_P1a_0!$A$10:$AQ$10,0)+1,FALSE)),"",VLOOKUP($A65,ES_P1a_0!$A$10:$AQ$100,MATCH(FIXED(O$6,0,TRUE),ES_P1a_0!$A$10:$AQ$10,0)+1,FALSE))</f>
        <v/>
      </c>
      <c r="P65" s="232" t="str">
        <f>IF(ISNA(VLOOKUP($A65,ES_P1a_0!$A$10:$AQ$100,MATCH(FIXED(P$6,0,TRUE),ES_P1a_0!$A$10:$AQ$10,0)+1,FALSE)),"",VLOOKUP($A65,ES_P1a_0!$A$10:$AQ$100,MATCH(FIXED(P$6,0,TRUE),ES_P1a_0!$A$10:$AQ$10,0)+1,FALSE))</f>
        <v/>
      </c>
      <c r="Q65" s="232" t="str">
        <f>IF(ISNA(VLOOKUP($A65,ES_P1a_0!$A$10:$AQ$100,MATCH(FIXED(Q$6,0,TRUE),ES_P1a_0!$A$10:$AQ$10,0)+1,FALSE)),"",VLOOKUP($A65,ES_P1a_0!$A$10:$AQ$100,MATCH(FIXED(Q$6,0,TRUE),ES_P1a_0!$A$10:$AQ$10,0)+1,FALSE))</f>
        <v/>
      </c>
      <c r="R65" s="232" t="str">
        <f>IF(ISNA(VLOOKUP($A65,ES_P1a_0!$A$10:$AQ$100,MATCH(FIXED(R$6,0,TRUE),ES_P1a_0!$A$10:$AQ$10,0)+1,FALSE)),"",VLOOKUP($A65,ES_P1a_0!$A$10:$AQ$100,MATCH(FIXED(R$6,0,TRUE),ES_P1a_0!$A$10:$AQ$10,0)+1,FALSE))</f>
        <v/>
      </c>
      <c r="S65" s="232" t="str">
        <f>IF(ISNA(VLOOKUP($A65,ES_P1a_0!$A$10:$AQ$100,MATCH(FIXED(S$6,0,TRUE),ES_P1a_0!$A$10:$AQ$10,0)+1,FALSE)),"",VLOOKUP($A65,ES_P1a_0!$A$10:$AQ$100,MATCH(FIXED(S$6,0,TRUE),ES_P1a_0!$A$10:$AQ$10,0)+1,FALSE))</f>
        <v/>
      </c>
      <c r="T65" s="232" t="str">
        <f>IF(ISNA(VLOOKUP($A65,ES_P1a_0!$A$10:$AQ$100,MATCH(FIXED(T$6,0,TRUE),ES_P1a_0!$A$10:$AQ$10,0)+1,FALSE)),"",VLOOKUP($A65,ES_P1a_0!$A$10:$AQ$100,MATCH(FIXED(T$6,0,TRUE),ES_P1a_0!$A$10:$AQ$10,0)+1,FALSE))</f>
        <v/>
      </c>
      <c r="U65" s="232" t="str">
        <f>IF(ISNA(VLOOKUP($A65,ES_P1a_0!$A$10:$AQ$100,MATCH(FIXED(U$6,0,TRUE),ES_P1a_0!$A$10:$AQ$10,0)+1,FALSE)),"",VLOOKUP($A65,ES_P1a_0!$A$10:$AQ$100,MATCH(FIXED(U$6,0,TRUE),ES_P1a_0!$A$10:$AQ$10,0)+1,FALSE))</f>
        <v/>
      </c>
      <c r="V65" s="232" t="str">
        <f>IF(ISNA(VLOOKUP($A65,ES_P1a_0!$A$10:$AQ$100,MATCH(FIXED(V$6,0,TRUE),ES_P1a_0!$A$10:$AQ$10,0)+1,FALSE)),"",VLOOKUP($A65,ES_P1a_0!$A$10:$AQ$100,MATCH(FIXED(V$6,0,TRUE),ES_P1a_0!$A$10:$AQ$10,0)+1,FALSE))</f>
        <v/>
      </c>
      <c r="W65" s="232" t="str">
        <f>IF(ISNA(VLOOKUP($A65,ES_P1a_0!$A$10:$AQ$100,MATCH(FIXED(W$6,0,TRUE),ES_P1a_0!$A$10:$AQ$10,0)+1,FALSE)),"",VLOOKUP($A65,ES_P1a_0!$A$10:$AQ$100,MATCH(FIXED(W$6,0,TRUE),ES_P1a_0!$A$10:$AQ$10,0)+1,FALSE))</f>
        <v/>
      </c>
    </row>
    <row r="66" spans="1:23">
      <c r="A66" s="230" t="str">
        <f>lookup!Z25</f>
        <v>Austria</v>
      </c>
      <c r="B66" s="232" t="str">
        <f>VLOOKUP(A66,lookup!$Z$2:$AA$77,2,FALSE)</f>
        <v>Αυστρία</v>
      </c>
      <c r="C66" s="232" t="str">
        <f>IF(ISNA(VLOOKUP($A66,ES_P1a_0!$A$10:$AQ$100,MATCH(FIXED(C$6,0,TRUE),ES_P1a_0!$A$10:$AQ$10,0)+1,FALSE)),"",VLOOKUP($A66,ES_P1a_0!$A$10:$AQ$100,MATCH(FIXED(C$6,0,TRUE),ES_P1a_0!$A$10:$AQ$10,0)+1,FALSE))</f>
        <v/>
      </c>
      <c r="D66" s="232" t="str">
        <f>IF(ISNA(VLOOKUP($A66,ES_P1a_0!$A$10:$AQ$100,MATCH(FIXED(D$6,0,TRUE),ES_P1a_0!$A$10:$AQ$10,0)+1,FALSE)),"",VLOOKUP($A66,ES_P1a_0!$A$10:$AQ$100,MATCH(FIXED(D$6,0,TRUE),ES_P1a_0!$A$10:$AQ$10,0)+1,FALSE))</f>
        <v/>
      </c>
      <c r="E66" s="232" t="str">
        <f>IF(ISNA(VLOOKUP($A66,ES_P1a_0!$A$10:$AQ$100,MATCH(FIXED(E$6,0,TRUE),ES_P1a_0!$A$10:$AQ$10,0)+1,FALSE)),"",VLOOKUP($A66,ES_P1a_0!$A$10:$AQ$100,MATCH(FIXED(E$6,0,TRUE),ES_P1a_0!$A$10:$AQ$10,0)+1,FALSE))</f>
        <v/>
      </c>
      <c r="F66" s="232" t="str">
        <f>IF(ISNA(VLOOKUP($A66,ES_P1a_0!$A$10:$AQ$100,MATCH(FIXED(F$6,0,TRUE),ES_P1a_0!$A$10:$AQ$10,0)+1,FALSE)),"",VLOOKUP($A66,ES_P1a_0!$A$10:$AQ$100,MATCH(FIXED(F$6,0,TRUE),ES_P1a_0!$A$10:$AQ$10,0)+1,FALSE))</f>
        <v/>
      </c>
      <c r="G66" s="232" t="str">
        <f>IF(ISNA(VLOOKUP($A66,ES_P1a_0!$A$10:$AQ$100,MATCH(FIXED(G$6,0,TRUE),ES_P1a_0!$A$10:$AQ$10,0)+1,FALSE)),"",VLOOKUP($A66,ES_P1a_0!$A$10:$AQ$100,MATCH(FIXED(G$6,0,TRUE),ES_P1a_0!$A$10:$AQ$10,0)+1,FALSE))</f>
        <v/>
      </c>
      <c r="H66" s="232" t="str">
        <f>IF(ISNA(VLOOKUP($A66,ES_P1a_0!$A$10:$AQ$100,MATCH(FIXED(H$6,0,TRUE),ES_P1a_0!$A$10:$AQ$10,0)+1,FALSE)),"",VLOOKUP($A66,ES_P1a_0!$A$10:$AQ$100,MATCH(FIXED(H$6,0,TRUE),ES_P1a_0!$A$10:$AQ$10,0)+1,FALSE))</f>
        <v/>
      </c>
      <c r="I66" s="232" t="str">
        <f>IF(ISNA(VLOOKUP($A66,ES_P1a_0!$A$10:$AQ$100,MATCH(FIXED(I$6,0,TRUE),ES_P1a_0!$A$10:$AQ$10,0)+1,FALSE)),"",VLOOKUP($A66,ES_P1a_0!$A$10:$AQ$100,MATCH(FIXED(I$6,0,TRUE),ES_P1a_0!$A$10:$AQ$10,0)+1,FALSE))</f>
        <v/>
      </c>
      <c r="J66" s="232" t="str">
        <f>IF(ISNA(VLOOKUP($A66,ES_P1a_0!$A$10:$AQ$100,MATCH(FIXED(J$6,0,TRUE),ES_P1a_0!$A$10:$AQ$10,0)+1,FALSE)),"",VLOOKUP($A66,ES_P1a_0!$A$10:$AQ$100,MATCH(FIXED(J$6,0,TRUE),ES_P1a_0!$A$10:$AQ$10,0)+1,FALSE))</f>
        <v/>
      </c>
      <c r="K66" s="232" t="str">
        <f>IF(ISNA(VLOOKUP($A66,ES_P1a_0!$A$10:$AQ$100,MATCH(FIXED(K$6,0,TRUE),ES_P1a_0!$A$10:$AQ$10,0)+1,FALSE)),"",VLOOKUP($A66,ES_P1a_0!$A$10:$AQ$100,MATCH(FIXED(K$6,0,TRUE),ES_P1a_0!$A$10:$AQ$10,0)+1,FALSE))</f>
        <v/>
      </c>
      <c r="L66" s="232" t="str">
        <f>IF(ISNA(VLOOKUP($A66,ES_P1a_0!$A$10:$AQ$100,MATCH(FIXED(L$6,0,TRUE),ES_P1a_0!$A$10:$AQ$10,0)+1,FALSE)),"",VLOOKUP($A66,ES_P1a_0!$A$10:$AQ$100,MATCH(FIXED(L$6,0,TRUE),ES_P1a_0!$A$10:$AQ$10,0)+1,FALSE))</f>
        <v/>
      </c>
      <c r="M66" s="232" t="str">
        <f>IF(ISNA(VLOOKUP($A66,ES_P1a_0!$A$10:$AQ$100,MATCH(FIXED(M$6,0,TRUE),ES_P1a_0!$A$10:$AQ$10,0)+1,FALSE)),"",VLOOKUP($A66,ES_P1a_0!$A$10:$AQ$100,MATCH(FIXED(M$6,0,TRUE),ES_P1a_0!$A$10:$AQ$10,0)+1,FALSE))</f>
        <v/>
      </c>
      <c r="N66" s="232" t="str">
        <f>IF(ISNA(VLOOKUP($A66,ES_P1a_0!$A$10:$AQ$100,MATCH(FIXED(N$6,0,TRUE),ES_P1a_0!$A$10:$AQ$10,0)+1,FALSE)),"",VLOOKUP($A66,ES_P1a_0!$A$10:$AQ$100,MATCH(FIXED(N$6,0,TRUE),ES_P1a_0!$A$10:$AQ$10,0)+1,FALSE))</f>
        <v/>
      </c>
      <c r="O66" s="232" t="str">
        <f>IF(ISNA(VLOOKUP($A66,ES_P1a_0!$A$10:$AQ$100,MATCH(FIXED(O$6,0,TRUE),ES_P1a_0!$A$10:$AQ$10,0)+1,FALSE)),"",VLOOKUP($A66,ES_P1a_0!$A$10:$AQ$100,MATCH(FIXED(O$6,0,TRUE),ES_P1a_0!$A$10:$AQ$10,0)+1,FALSE))</f>
        <v/>
      </c>
      <c r="P66" s="232" t="str">
        <f>IF(ISNA(VLOOKUP($A66,ES_P1a_0!$A$10:$AQ$100,MATCH(FIXED(P$6,0,TRUE),ES_P1a_0!$A$10:$AQ$10,0)+1,FALSE)),"",VLOOKUP($A66,ES_P1a_0!$A$10:$AQ$100,MATCH(FIXED(P$6,0,TRUE),ES_P1a_0!$A$10:$AQ$10,0)+1,FALSE))</f>
        <v/>
      </c>
      <c r="Q66" s="232" t="str">
        <f>IF(ISNA(VLOOKUP($A66,ES_P1a_0!$A$10:$AQ$100,MATCH(FIXED(Q$6,0,TRUE),ES_P1a_0!$A$10:$AQ$10,0)+1,FALSE)),"",VLOOKUP($A66,ES_P1a_0!$A$10:$AQ$100,MATCH(FIXED(Q$6,0,TRUE),ES_P1a_0!$A$10:$AQ$10,0)+1,FALSE))</f>
        <v/>
      </c>
      <c r="R66" s="232" t="str">
        <f>IF(ISNA(VLOOKUP($A66,ES_P1a_0!$A$10:$AQ$100,MATCH(FIXED(R$6,0,TRUE),ES_P1a_0!$A$10:$AQ$10,0)+1,FALSE)),"",VLOOKUP($A66,ES_P1a_0!$A$10:$AQ$100,MATCH(FIXED(R$6,0,TRUE),ES_P1a_0!$A$10:$AQ$10,0)+1,FALSE))</f>
        <v/>
      </c>
      <c r="S66" s="232" t="str">
        <f>IF(ISNA(VLOOKUP($A66,ES_P1a_0!$A$10:$AQ$100,MATCH(FIXED(S$6,0,TRUE),ES_P1a_0!$A$10:$AQ$10,0)+1,FALSE)),"",VLOOKUP($A66,ES_P1a_0!$A$10:$AQ$100,MATCH(FIXED(S$6,0,TRUE),ES_P1a_0!$A$10:$AQ$10,0)+1,FALSE))</f>
        <v/>
      </c>
      <c r="T66" s="232" t="str">
        <f>IF(ISNA(VLOOKUP($A66,ES_P1a_0!$A$10:$AQ$100,MATCH(FIXED(T$6,0,TRUE),ES_P1a_0!$A$10:$AQ$10,0)+1,FALSE)),"",VLOOKUP($A66,ES_P1a_0!$A$10:$AQ$100,MATCH(FIXED(T$6,0,TRUE),ES_P1a_0!$A$10:$AQ$10,0)+1,FALSE))</f>
        <v/>
      </c>
      <c r="U66" s="232" t="str">
        <f>IF(ISNA(VLOOKUP($A66,ES_P1a_0!$A$10:$AQ$100,MATCH(FIXED(U$6,0,TRUE),ES_P1a_0!$A$10:$AQ$10,0)+1,FALSE)),"",VLOOKUP($A66,ES_P1a_0!$A$10:$AQ$100,MATCH(FIXED(U$6,0,TRUE),ES_P1a_0!$A$10:$AQ$10,0)+1,FALSE))</f>
        <v/>
      </c>
      <c r="V66" s="232" t="str">
        <f>IF(ISNA(VLOOKUP($A66,ES_P1a_0!$A$10:$AQ$100,MATCH(FIXED(V$6,0,TRUE),ES_P1a_0!$A$10:$AQ$10,0)+1,FALSE)),"",VLOOKUP($A66,ES_P1a_0!$A$10:$AQ$100,MATCH(FIXED(V$6,0,TRUE),ES_P1a_0!$A$10:$AQ$10,0)+1,FALSE))</f>
        <v/>
      </c>
      <c r="W66" s="232" t="str">
        <f>IF(ISNA(VLOOKUP($A66,ES_P1a_0!$A$10:$AQ$100,MATCH(FIXED(W$6,0,TRUE),ES_P1a_0!$A$10:$AQ$10,0)+1,FALSE)),"",VLOOKUP($A66,ES_P1a_0!$A$10:$AQ$100,MATCH(FIXED(W$6,0,TRUE),ES_P1a_0!$A$10:$AQ$10,0)+1,FALSE))</f>
        <v/>
      </c>
    </row>
    <row r="67" spans="1:23">
      <c r="A67" s="230" t="str">
        <f>lookup!Z26</f>
        <v>Poland</v>
      </c>
      <c r="B67" s="232" t="str">
        <f>VLOOKUP(A67,lookup!$Z$2:$AA$77,2,FALSE)</f>
        <v>Πολωνία</v>
      </c>
      <c r="C67" s="232" t="str">
        <f>IF(ISNA(VLOOKUP($A67,ES_P1a_0!$A$10:$AQ$100,MATCH(FIXED(C$6,0,TRUE),ES_P1a_0!$A$10:$AQ$10,0)+1,FALSE)),"",VLOOKUP($A67,ES_P1a_0!$A$10:$AQ$100,MATCH(FIXED(C$6,0,TRUE),ES_P1a_0!$A$10:$AQ$10,0)+1,FALSE))</f>
        <v/>
      </c>
      <c r="D67" s="232" t="str">
        <f>IF(ISNA(VLOOKUP($A67,ES_P1a_0!$A$10:$AQ$100,MATCH(FIXED(D$6,0,TRUE),ES_P1a_0!$A$10:$AQ$10,0)+1,FALSE)),"",VLOOKUP($A67,ES_P1a_0!$A$10:$AQ$100,MATCH(FIXED(D$6,0,TRUE),ES_P1a_0!$A$10:$AQ$10,0)+1,FALSE))</f>
        <v/>
      </c>
      <c r="E67" s="232" t="str">
        <f>IF(ISNA(VLOOKUP($A67,ES_P1a_0!$A$10:$AQ$100,MATCH(FIXED(E$6,0,TRUE),ES_P1a_0!$A$10:$AQ$10,0)+1,FALSE)),"",VLOOKUP($A67,ES_P1a_0!$A$10:$AQ$100,MATCH(FIXED(E$6,0,TRUE),ES_P1a_0!$A$10:$AQ$10,0)+1,FALSE))</f>
        <v/>
      </c>
      <c r="F67" s="232" t="str">
        <f>IF(ISNA(VLOOKUP($A67,ES_P1a_0!$A$10:$AQ$100,MATCH(FIXED(F$6,0,TRUE),ES_P1a_0!$A$10:$AQ$10,0)+1,FALSE)),"",VLOOKUP($A67,ES_P1a_0!$A$10:$AQ$100,MATCH(FIXED(F$6,0,TRUE),ES_P1a_0!$A$10:$AQ$10,0)+1,FALSE))</f>
        <v/>
      </c>
      <c r="G67" s="232" t="str">
        <f>IF(ISNA(VLOOKUP($A67,ES_P1a_0!$A$10:$AQ$100,MATCH(FIXED(G$6,0,TRUE),ES_P1a_0!$A$10:$AQ$10,0)+1,FALSE)),"",VLOOKUP($A67,ES_P1a_0!$A$10:$AQ$100,MATCH(FIXED(G$6,0,TRUE),ES_P1a_0!$A$10:$AQ$10,0)+1,FALSE))</f>
        <v/>
      </c>
      <c r="H67" s="232" t="str">
        <f>IF(ISNA(VLOOKUP($A67,ES_P1a_0!$A$10:$AQ$100,MATCH(FIXED(H$6,0,TRUE),ES_P1a_0!$A$10:$AQ$10,0)+1,FALSE)),"",VLOOKUP($A67,ES_P1a_0!$A$10:$AQ$100,MATCH(FIXED(H$6,0,TRUE),ES_P1a_0!$A$10:$AQ$10,0)+1,FALSE))</f>
        <v/>
      </c>
      <c r="I67" s="232" t="str">
        <f>IF(ISNA(VLOOKUP($A67,ES_P1a_0!$A$10:$AQ$100,MATCH(FIXED(I$6,0,TRUE),ES_P1a_0!$A$10:$AQ$10,0)+1,FALSE)),"",VLOOKUP($A67,ES_P1a_0!$A$10:$AQ$100,MATCH(FIXED(I$6,0,TRUE),ES_P1a_0!$A$10:$AQ$10,0)+1,FALSE))</f>
        <v/>
      </c>
      <c r="J67" s="232" t="str">
        <f>IF(ISNA(VLOOKUP($A67,ES_P1a_0!$A$10:$AQ$100,MATCH(FIXED(J$6,0,TRUE),ES_P1a_0!$A$10:$AQ$10,0)+1,FALSE)),"",VLOOKUP($A67,ES_P1a_0!$A$10:$AQ$100,MATCH(FIXED(J$6,0,TRUE),ES_P1a_0!$A$10:$AQ$10,0)+1,FALSE))</f>
        <v/>
      </c>
      <c r="K67" s="232" t="str">
        <f>IF(ISNA(VLOOKUP($A67,ES_P1a_0!$A$10:$AQ$100,MATCH(FIXED(K$6,0,TRUE),ES_P1a_0!$A$10:$AQ$10,0)+1,FALSE)),"",VLOOKUP($A67,ES_P1a_0!$A$10:$AQ$100,MATCH(FIXED(K$6,0,TRUE),ES_P1a_0!$A$10:$AQ$10,0)+1,FALSE))</f>
        <v/>
      </c>
      <c r="L67" s="232" t="str">
        <f>IF(ISNA(VLOOKUP($A67,ES_P1a_0!$A$10:$AQ$100,MATCH(FIXED(L$6,0,TRUE),ES_P1a_0!$A$10:$AQ$10,0)+1,FALSE)),"",VLOOKUP($A67,ES_P1a_0!$A$10:$AQ$100,MATCH(FIXED(L$6,0,TRUE),ES_P1a_0!$A$10:$AQ$10,0)+1,FALSE))</f>
        <v/>
      </c>
      <c r="M67" s="232" t="str">
        <f>IF(ISNA(VLOOKUP($A67,ES_P1a_0!$A$10:$AQ$100,MATCH(FIXED(M$6,0,TRUE),ES_P1a_0!$A$10:$AQ$10,0)+1,FALSE)),"",VLOOKUP($A67,ES_P1a_0!$A$10:$AQ$100,MATCH(FIXED(M$6,0,TRUE),ES_P1a_0!$A$10:$AQ$10,0)+1,FALSE))</f>
        <v>b</v>
      </c>
      <c r="N67" s="232" t="str">
        <f>IF(ISNA(VLOOKUP($A67,ES_P1a_0!$A$10:$AQ$100,MATCH(FIXED(N$6,0,TRUE),ES_P1a_0!$A$10:$AQ$10,0)+1,FALSE)),"",VLOOKUP($A67,ES_P1a_0!$A$10:$AQ$100,MATCH(FIXED(N$6,0,TRUE),ES_P1a_0!$A$10:$AQ$10,0)+1,FALSE))</f>
        <v/>
      </c>
      <c r="O67" s="232" t="str">
        <f>IF(ISNA(VLOOKUP($A67,ES_P1a_0!$A$10:$AQ$100,MATCH(FIXED(O$6,0,TRUE),ES_P1a_0!$A$10:$AQ$10,0)+1,FALSE)),"",VLOOKUP($A67,ES_P1a_0!$A$10:$AQ$100,MATCH(FIXED(O$6,0,TRUE),ES_P1a_0!$A$10:$AQ$10,0)+1,FALSE))</f>
        <v/>
      </c>
      <c r="P67" s="232" t="str">
        <f>IF(ISNA(VLOOKUP($A67,ES_P1a_0!$A$10:$AQ$100,MATCH(FIXED(P$6,0,TRUE),ES_P1a_0!$A$10:$AQ$10,0)+1,FALSE)),"",VLOOKUP($A67,ES_P1a_0!$A$10:$AQ$100,MATCH(FIXED(P$6,0,TRUE),ES_P1a_0!$A$10:$AQ$10,0)+1,FALSE))</f>
        <v/>
      </c>
      <c r="Q67" s="232" t="str">
        <f>IF(ISNA(VLOOKUP($A67,ES_P1a_0!$A$10:$AQ$100,MATCH(FIXED(Q$6,0,TRUE),ES_P1a_0!$A$10:$AQ$10,0)+1,FALSE)),"",VLOOKUP($A67,ES_P1a_0!$A$10:$AQ$100,MATCH(FIXED(Q$6,0,TRUE),ES_P1a_0!$A$10:$AQ$10,0)+1,FALSE))</f>
        <v/>
      </c>
      <c r="R67" s="232" t="str">
        <f>IF(ISNA(VLOOKUP($A67,ES_P1a_0!$A$10:$AQ$100,MATCH(FIXED(R$6,0,TRUE),ES_P1a_0!$A$10:$AQ$10,0)+1,FALSE)),"",VLOOKUP($A67,ES_P1a_0!$A$10:$AQ$100,MATCH(FIXED(R$6,0,TRUE),ES_P1a_0!$A$10:$AQ$10,0)+1,FALSE))</f>
        <v>b</v>
      </c>
      <c r="S67" s="232" t="str">
        <f>IF(ISNA(VLOOKUP($A67,ES_P1a_0!$A$10:$AQ$100,MATCH(FIXED(S$6,0,TRUE),ES_P1a_0!$A$10:$AQ$10,0)+1,FALSE)),"",VLOOKUP($A67,ES_P1a_0!$A$10:$AQ$100,MATCH(FIXED(S$6,0,TRUE),ES_P1a_0!$A$10:$AQ$10,0)+1,FALSE))</f>
        <v/>
      </c>
      <c r="T67" s="232" t="str">
        <f>IF(ISNA(VLOOKUP($A67,ES_P1a_0!$A$10:$AQ$100,MATCH(FIXED(T$6,0,TRUE),ES_P1a_0!$A$10:$AQ$10,0)+1,FALSE)),"",VLOOKUP($A67,ES_P1a_0!$A$10:$AQ$100,MATCH(FIXED(T$6,0,TRUE),ES_P1a_0!$A$10:$AQ$10,0)+1,FALSE))</f>
        <v>b</v>
      </c>
      <c r="U67" s="232" t="str">
        <f>IF(ISNA(VLOOKUP($A67,ES_P1a_0!$A$10:$AQ$100,MATCH(FIXED(U$6,0,TRUE),ES_P1a_0!$A$10:$AQ$10,0)+1,FALSE)),"",VLOOKUP($A67,ES_P1a_0!$A$10:$AQ$100,MATCH(FIXED(U$6,0,TRUE),ES_P1a_0!$A$10:$AQ$10,0)+1,FALSE))</f>
        <v/>
      </c>
      <c r="V67" s="232" t="str">
        <f>IF(ISNA(VLOOKUP($A67,ES_P1a_0!$A$10:$AQ$100,MATCH(FIXED(V$6,0,TRUE),ES_P1a_0!$A$10:$AQ$10,0)+1,FALSE)),"",VLOOKUP($A67,ES_P1a_0!$A$10:$AQ$100,MATCH(FIXED(V$6,0,TRUE),ES_P1a_0!$A$10:$AQ$10,0)+1,FALSE))</f>
        <v/>
      </c>
      <c r="W67" s="232" t="str">
        <f>IF(ISNA(VLOOKUP($A67,ES_P1a_0!$A$10:$AQ$100,MATCH(FIXED(W$6,0,TRUE),ES_P1a_0!$A$10:$AQ$10,0)+1,FALSE)),"",VLOOKUP($A67,ES_P1a_0!$A$10:$AQ$100,MATCH(FIXED(W$6,0,TRUE),ES_P1a_0!$A$10:$AQ$10,0)+1,FALSE))</f>
        <v/>
      </c>
    </row>
    <row r="68" spans="1:23">
      <c r="A68" s="230" t="str">
        <f>lookup!Z27</f>
        <v>Portugal</v>
      </c>
      <c r="B68" s="232" t="str">
        <f>VLOOKUP(A68,lookup!$Z$2:$AA$77,2,FALSE)</f>
        <v>Πορτογαλία</v>
      </c>
      <c r="C68" s="232" t="str">
        <f>IF(ISNA(VLOOKUP($A68,ES_P1a_0!$A$10:$AQ$100,MATCH(FIXED(C$6,0,TRUE),ES_P1a_0!$A$10:$AQ$10,0)+1,FALSE)),"",VLOOKUP($A68,ES_P1a_0!$A$10:$AQ$100,MATCH(FIXED(C$6,0,TRUE),ES_P1a_0!$A$10:$AQ$10,0)+1,FALSE))</f>
        <v/>
      </c>
      <c r="D68" s="232" t="str">
        <f>IF(ISNA(VLOOKUP($A68,ES_P1a_0!$A$10:$AQ$100,MATCH(FIXED(D$6,0,TRUE),ES_P1a_0!$A$10:$AQ$10,0)+1,FALSE)),"",VLOOKUP($A68,ES_P1a_0!$A$10:$AQ$100,MATCH(FIXED(D$6,0,TRUE),ES_P1a_0!$A$10:$AQ$10,0)+1,FALSE))</f>
        <v/>
      </c>
      <c r="E68" s="232" t="str">
        <f>IF(ISNA(VLOOKUP($A68,ES_P1a_0!$A$10:$AQ$100,MATCH(FIXED(E$6,0,TRUE),ES_P1a_0!$A$10:$AQ$10,0)+1,FALSE)),"",VLOOKUP($A68,ES_P1a_0!$A$10:$AQ$100,MATCH(FIXED(E$6,0,TRUE),ES_P1a_0!$A$10:$AQ$10,0)+1,FALSE))</f>
        <v/>
      </c>
      <c r="F68" s="232" t="str">
        <f>IF(ISNA(VLOOKUP($A68,ES_P1a_0!$A$10:$AQ$100,MATCH(FIXED(F$6,0,TRUE),ES_P1a_0!$A$10:$AQ$10,0)+1,FALSE)),"",VLOOKUP($A68,ES_P1a_0!$A$10:$AQ$100,MATCH(FIXED(F$6,0,TRUE),ES_P1a_0!$A$10:$AQ$10,0)+1,FALSE))</f>
        <v/>
      </c>
      <c r="G68" s="232" t="str">
        <f>IF(ISNA(VLOOKUP($A68,ES_P1a_0!$A$10:$AQ$100,MATCH(FIXED(G$6,0,TRUE),ES_P1a_0!$A$10:$AQ$10,0)+1,FALSE)),"",VLOOKUP($A68,ES_P1a_0!$A$10:$AQ$100,MATCH(FIXED(G$6,0,TRUE),ES_P1a_0!$A$10:$AQ$10,0)+1,FALSE))</f>
        <v/>
      </c>
      <c r="H68" s="232" t="str">
        <f>IF(ISNA(VLOOKUP($A68,ES_P1a_0!$A$10:$AQ$100,MATCH(FIXED(H$6,0,TRUE),ES_P1a_0!$A$10:$AQ$10,0)+1,FALSE)),"",VLOOKUP($A68,ES_P1a_0!$A$10:$AQ$100,MATCH(FIXED(H$6,0,TRUE),ES_P1a_0!$A$10:$AQ$10,0)+1,FALSE))</f>
        <v/>
      </c>
      <c r="I68" s="232" t="str">
        <f>IF(ISNA(VLOOKUP($A68,ES_P1a_0!$A$10:$AQ$100,MATCH(FIXED(I$6,0,TRUE),ES_P1a_0!$A$10:$AQ$10,0)+1,FALSE)),"",VLOOKUP($A68,ES_P1a_0!$A$10:$AQ$100,MATCH(FIXED(I$6,0,TRUE),ES_P1a_0!$A$10:$AQ$10,0)+1,FALSE))</f>
        <v/>
      </c>
      <c r="J68" s="232" t="str">
        <f>IF(ISNA(VLOOKUP($A68,ES_P1a_0!$A$10:$AQ$100,MATCH(FIXED(J$6,0,TRUE),ES_P1a_0!$A$10:$AQ$10,0)+1,FALSE)),"",VLOOKUP($A68,ES_P1a_0!$A$10:$AQ$100,MATCH(FIXED(J$6,0,TRUE),ES_P1a_0!$A$10:$AQ$10,0)+1,FALSE))</f>
        <v/>
      </c>
      <c r="K68" s="232" t="str">
        <f>IF(ISNA(VLOOKUP($A68,ES_P1a_0!$A$10:$AQ$100,MATCH(FIXED(K$6,0,TRUE),ES_P1a_0!$A$10:$AQ$10,0)+1,FALSE)),"",VLOOKUP($A68,ES_P1a_0!$A$10:$AQ$100,MATCH(FIXED(K$6,0,TRUE),ES_P1a_0!$A$10:$AQ$10,0)+1,FALSE))</f>
        <v/>
      </c>
      <c r="L68" s="232" t="str">
        <f>IF(ISNA(VLOOKUP($A68,ES_P1a_0!$A$10:$AQ$100,MATCH(FIXED(L$6,0,TRUE),ES_P1a_0!$A$10:$AQ$10,0)+1,FALSE)),"",VLOOKUP($A68,ES_P1a_0!$A$10:$AQ$100,MATCH(FIXED(L$6,0,TRUE),ES_P1a_0!$A$10:$AQ$10,0)+1,FALSE))</f>
        <v/>
      </c>
      <c r="M68" s="232" t="str">
        <f>IF(ISNA(VLOOKUP($A68,ES_P1a_0!$A$10:$AQ$100,MATCH(FIXED(M$6,0,TRUE),ES_P1a_0!$A$10:$AQ$10,0)+1,FALSE)),"",VLOOKUP($A68,ES_P1a_0!$A$10:$AQ$100,MATCH(FIXED(M$6,0,TRUE),ES_P1a_0!$A$10:$AQ$10,0)+1,FALSE))</f>
        <v/>
      </c>
      <c r="N68" s="232" t="str">
        <f>IF(ISNA(VLOOKUP($A68,ES_P1a_0!$A$10:$AQ$100,MATCH(FIXED(N$6,0,TRUE),ES_P1a_0!$A$10:$AQ$10,0)+1,FALSE)),"",VLOOKUP($A68,ES_P1a_0!$A$10:$AQ$100,MATCH(FIXED(N$6,0,TRUE),ES_P1a_0!$A$10:$AQ$10,0)+1,FALSE))</f>
        <v/>
      </c>
      <c r="O68" s="232" t="str">
        <f>IF(ISNA(VLOOKUP($A68,ES_P1a_0!$A$10:$AQ$100,MATCH(FIXED(O$6,0,TRUE),ES_P1a_0!$A$10:$AQ$10,0)+1,FALSE)),"",VLOOKUP($A68,ES_P1a_0!$A$10:$AQ$100,MATCH(FIXED(O$6,0,TRUE),ES_P1a_0!$A$10:$AQ$10,0)+1,FALSE))</f>
        <v/>
      </c>
      <c r="P68" s="232" t="str">
        <f>IF(ISNA(VLOOKUP($A68,ES_P1a_0!$A$10:$AQ$100,MATCH(FIXED(P$6,0,TRUE),ES_P1a_0!$A$10:$AQ$10,0)+1,FALSE)),"",VLOOKUP($A68,ES_P1a_0!$A$10:$AQ$100,MATCH(FIXED(P$6,0,TRUE),ES_P1a_0!$A$10:$AQ$10,0)+1,FALSE))</f>
        <v/>
      </c>
      <c r="Q68" s="232" t="str">
        <f>IF(ISNA(VLOOKUP($A68,ES_P1a_0!$A$10:$AQ$100,MATCH(FIXED(Q$6,0,TRUE),ES_P1a_0!$A$10:$AQ$10,0)+1,FALSE)),"",VLOOKUP($A68,ES_P1a_0!$A$10:$AQ$100,MATCH(FIXED(Q$6,0,TRUE),ES_P1a_0!$A$10:$AQ$10,0)+1,FALSE))</f>
        <v/>
      </c>
      <c r="R68" s="232" t="str">
        <f>IF(ISNA(VLOOKUP($A68,ES_P1a_0!$A$10:$AQ$100,MATCH(FIXED(R$6,0,TRUE),ES_P1a_0!$A$10:$AQ$10,0)+1,FALSE)),"",VLOOKUP($A68,ES_P1a_0!$A$10:$AQ$100,MATCH(FIXED(R$6,0,TRUE),ES_P1a_0!$A$10:$AQ$10,0)+1,FALSE))</f>
        <v/>
      </c>
      <c r="S68" s="232" t="str">
        <f>IF(ISNA(VLOOKUP($A68,ES_P1a_0!$A$10:$AQ$100,MATCH(FIXED(S$6,0,TRUE),ES_P1a_0!$A$10:$AQ$10,0)+1,FALSE)),"",VLOOKUP($A68,ES_P1a_0!$A$10:$AQ$100,MATCH(FIXED(S$6,0,TRUE),ES_P1a_0!$A$10:$AQ$10,0)+1,FALSE))</f>
        <v>p</v>
      </c>
      <c r="T68" s="232" t="str">
        <f>IF(ISNA(VLOOKUP($A68,ES_P1a_0!$A$10:$AQ$100,MATCH(FIXED(T$6,0,TRUE),ES_P1a_0!$A$10:$AQ$10,0)+1,FALSE)),"",VLOOKUP($A68,ES_P1a_0!$A$10:$AQ$100,MATCH(FIXED(T$6,0,TRUE),ES_P1a_0!$A$10:$AQ$10,0)+1,FALSE))</f>
        <v>p</v>
      </c>
      <c r="U68" s="232" t="str">
        <f>IF(ISNA(VLOOKUP($A68,ES_P1a_0!$A$10:$AQ$100,MATCH(FIXED(U$6,0,TRUE),ES_P1a_0!$A$10:$AQ$10,0)+1,FALSE)),"",VLOOKUP($A68,ES_P1a_0!$A$10:$AQ$100,MATCH(FIXED(U$6,0,TRUE),ES_P1a_0!$A$10:$AQ$10,0)+1,FALSE))</f>
        <v/>
      </c>
      <c r="V68" s="232" t="str">
        <f>IF(ISNA(VLOOKUP($A68,ES_P1a_0!$A$10:$AQ$100,MATCH(FIXED(V$6,0,TRUE),ES_P1a_0!$A$10:$AQ$10,0)+1,FALSE)),"",VLOOKUP($A68,ES_P1a_0!$A$10:$AQ$100,MATCH(FIXED(V$6,0,TRUE),ES_P1a_0!$A$10:$AQ$10,0)+1,FALSE))</f>
        <v/>
      </c>
      <c r="W68" s="232" t="str">
        <f>IF(ISNA(VLOOKUP($A68,ES_P1a_0!$A$10:$AQ$100,MATCH(FIXED(W$6,0,TRUE),ES_P1a_0!$A$10:$AQ$10,0)+1,FALSE)),"",VLOOKUP($A68,ES_P1a_0!$A$10:$AQ$100,MATCH(FIXED(W$6,0,TRUE),ES_P1a_0!$A$10:$AQ$10,0)+1,FALSE))</f>
        <v/>
      </c>
    </row>
    <row r="69" spans="1:23">
      <c r="A69" s="230" t="str">
        <f>lookup!Z28</f>
        <v>Romania</v>
      </c>
      <c r="B69" s="232" t="str">
        <f>VLOOKUP(A69,lookup!$Z$2:$AA$77,2,FALSE)</f>
        <v>Ρουμανία</v>
      </c>
      <c r="C69" s="232" t="str">
        <f>IF(ISNA(VLOOKUP($A69,ES_P1a_0!$A$10:$AQ$100,MATCH(FIXED(C$6,0,TRUE),ES_P1a_0!$A$10:$AQ$10,0)+1,FALSE)),"",VLOOKUP($A69,ES_P1a_0!$A$10:$AQ$100,MATCH(FIXED(C$6,0,TRUE),ES_P1a_0!$A$10:$AQ$10,0)+1,FALSE))</f>
        <v/>
      </c>
      <c r="D69" s="232" t="str">
        <f>IF(ISNA(VLOOKUP($A69,ES_P1a_0!$A$10:$AQ$100,MATCH(FIXED(D$6,0,TRUE),ES_P1a_0!$A$10:$AQ$10,0)+1,FALSE)),"",VLOOKUP($A69,ES_P1a_0!$A$10:$AQ$100,MATCH(FIXED(D$6,0,TRUE),ES_P1a_0!$A$10:$AQ$10,0)+1,FALSE))</f>
        <v/>
      </c>
      <c r="E69" s="232" t="str">
        <f>IF(ISNA(VLOOKUP($A69,ES_P1a_0!$A$10:$AQ$100,MATCH(FIXED(E$6,0,TRUE),ES_P1a_0!$A$10:$AQ$10,0)+1,FALSE)),"",VLOOKUP($A69,ES_P1a_0!$A$10:$AQ$100,MATCH(FIXED(E$6,0,TRUE),ES_P1a_0!$A$10:$AQ$10,0)+1,FALSE))</f>
        <v/>
      </c>
      <c r="F69" s="232" t="str">
        <f>IF(ISNA(VLOOKUP($A69,ES_P1a_0!$A$10:$AQ$100,MATCH(FIXED(F$6,0,TRUE),ES_P1a_0!$A$10:$AQ$10,0)+1,FALSE)),"",VLOOKUP($A69,ES_P1a_0!$A$10:$AQ$100,MATCH(FIXED(F$6,0,TRUE),ES_P1a_0!$A$10:$AQ$10,0)+1,FALSE))</f>
        <v/>
      </c>
      <c r="G69" s="232" t="str">
        <f>IF(ISNA(VLOOKUP($A69,ES_P1a_0!$A$10:$AQ$100,MATCH(FIXED(G$6,0,TRUE),ES_P1a_0!$A$10:$AQ$10,0)+1,FALSE)),"",VLOOKUP($A69,ES_P1a_0!$A$10:$AQ$100,MATCH(FIXED(G$6,0,TRUE),ES_P1a_0!$A$10:$AQ$10,0)+1,FALSE))</f>
        <v/>
      </c>
      <c r="H69" s="232" t="str">
        <f>IF(ISNA(VLOOKUP($A69,ES_P1a_0!$A$10:$AQ$100,MATCH(FIXED(H$6,0,TRUE),ES_P1a_0!$A$10:$AQ$10,0)+1,FALSE)),"",VLOOKUP($A69,ES_P1a_0!$A$10:$AQ$100,MATCH(FIXED(H$6,0,TRUE),ES_P1a_0!$A$10:$AQ$10,0)+1,FALSE))</f>
        <v/>
      </c>
      <c r="I69" s="232" t="str">
        <f>IF(ISNA(VLOOKUP($A69,ES_P1a_0!$A$10:$AQ$100,MATCH(FIXED(I$6,0,TRUE),ES_P1a_0!$A$10:$AQ$10,0)+1,FALSE)),"",VLOOKUP($A69,ES_P1a_0!$A$10:$AQ$100,MATCH(FIXED(I$6,0,TRUE),ES_P1a_0!$A$10:$AQ$10,0)+1,FALSE))</f>
        <v/>
      </c>
      <c r="J69" s="232" t="str">
        <f>IF(ISNA(VLOOKUP($A69,ES_P1a_0!$A$10:$AQ$100,MATCH(FIXED(J$6,0,TRUE),ES_P1a_0!$A$10:$AQ$10,0)+1,FALSE)),"",VLOOKUP($A69,ES_P1a_0!$A$10:$AQ$100,MATCH(FIXED(J$6,0,TRUE),ES_P1a_0!$A$10:$AQ$10,0)+1,FALSE))</f>
        <v/>
      </c>
      <c r="K69" s="232" t="str">
        <f>IF(ISNA(VLOOKUP($A69,ES_P1a_0!$A$10:$AQ$100,MATCH(FIXED(K$6,0,TRUE),ES_P1a_0!$A$10:$AQ$10,0)+1,FALSE)),"",VLOOKUP($A69,ES_P1a_0!$A$10:$AQ$100,MATCH(FIXED(K$6,0,TRUE),ES_P1a_0!$A$10:$AQ$10,0)+1,FALSE))</f>
        <v/>
      </c>
      <c r="L69" s="232" t="str">
        <f>IF(ISNA(VLOOKUP($A69,ES_P1a_0!$A$10:$AQ$100,MATCH(FIXED(L$6,0,TRUE),ES_P1a_0!$A$10:$AQ$10,0)+1,FALSE)),"",VLOOKUP($A69,ES_P1a_0!$A$10:$AQ$100,MATCH(FIXED(L$6,0,TRUE),ES_P1a_0!$A$10:$AQ$10,0)+1,FALSE))</f>
        <v/>
      </c>
      <c r="M69" s="232" t="str">
        <f>IF(ISNA(VLOOKUP($A69,ES_P1a_0!$A$10:$AQ$100,MATCH(FIXED(M$6,0,TRUE),ES_P1a_0!$A$10:$AQ$10,0)+1,FALSE)),"",VLOOKUP($A69,ES_P1a_0!$A$10:$AQ$100,MATCH(FIXED(M$6,0,TRUE),ES_P1a_0!$A$10:$AQ$10,0)+1,FALSE))</f>
        <v/>
      </c>
      <c r="N69" s="232" t="str">
        <f>IF(ISNA(VLOOKUP($A69,ES_P1a_0!$A$10:$AQ$100,MATCH(FIXED(N$6,0,TRUE),ES_P1a_0!$A$10:$AQ$10,0)+1,FALSE)),"",VLOOKUP($A69,ES_P1a_0!$A$10:$AQ$100,MATCH(FIXED(N$6,0,TRUE),ES_P1a_0!$A$10:$AQ$10,0)+1,FALSE))</f>
        <v/>
      </c>
      <c r="O69" s="232" t="str">
        <f>IF(ISNA(VLOOKUP($A69,ES_P1a_0!$A$10:$AQ$100,MATCH(FIXED(O$6,0,TRUE),ES_P1a_0!$A$10:$AQ$10,0)+1,FALSE)),"",VLOOKUP($A69,ES_P1a_0!$A$10:$AQ$100,MATCH(FIXED(O$6,0,TRUE),ES_P1a_0!$A$10:$AQ$10,0)+1,FALSE))</f>
        <v/>
      </c>
      <c r="P69" s="232" t="str">
        <f>IF(ISNA(VLOOKUP($A69,ES_P1a_0!$A$10:$AQ$100,MATCH(FIXED(P$6,0,TRUE),ES_P1a_0!$A$10:$AQ$10,0)+1,FALSE)),"",VLOOKUP($A69,ES_P1a_0!$A$10:$AQ$100,MATCH(FIXED(P$6,0,TRUE),ES_P1a_0!$A$10:$AQ$10,0)+1,FALSE))</f>
        <v/>
      </c>
      <c r="Q69" s="232" t="str">
        <f>IF(ISNA(VLOOKUP($A69,ES_P1a_0!$A$10:$AQ$100,MATCH(FIXED(Q$6,0,TRUE),ES_P1a_0!$A$10:$AQ$10,0)+1,FALSE)),"",VLOOKUP($A69,ES_P1a_0!$A$10:$AQ$100,MATCH(FIXED(Q$6,0,TRUE),ES_P1a_0!$A$10:$AQ$10,0)+1,FALSE))</f>
        <v/>
      </c>
      <c r="R69" s="232" t="str">
        <f>IF(ISNA(VLOOKUP($A69,ES_P1a_0!$A$10:$AQ$100,MATCH(FIXED(R$6,0,TRUE),ES_P1a_0!$A$10:$AQ$10,0)+1,FALSE)),"",VLOOKUP($A69,ES_P1a_0!$A$10:$AQ$100,MATCH(FIXED(R$6,0,TRUE),ES_P1a_0!$A$10:$AQ$10,0)+1,FALSE))</f>
        <v/>
      </c>
      <c r="S69" s="232" t="str">
        <f>IF(ISNA(VLOOKUP($A69,ES_P1a_0!$A$10:$AQ$100,MATCH(FIXED(S$6,0,TRUE),ES_P1a_0!$A$10:$AQ$10,0)+1,FALSE)),"",VLOOKUP($A69,ES_P1a_0!$A$10:$AQ$100,MATCH(FIXED(S$6,0,TRUE),ES_P1a_0!$A$10:$AQ$10,0)+1,FALSE))</f>
        <v/>
      </c>
      <c r="T69" s="232" t="str">
        <f>IF(ISNA(VLOOKUP($A69,ES_P1a_0!$A$10:$AQ$100,MATCH(FIXED(T$6,0,TRUE),ES_P1a_0!$A$10:$AQ$10,0)+1,FALSE)),"",VLOOKUP($A69,ES_P1a_0!$A$10:$AQ$100,MATCH(FIXED(T$6,0,TRUE),ES_P1a_0!$A$10:$AQ$10,0)+1,FALSE))</f>
        <v/>
      </c>
      <c r="U69" s="232" t="str">
        <f>IF(ISNA(VLOOKUP($A69,ES_P1a_0!$A$10:$AQ$100,MATCH(FIXED(U$6,0,TRUE),ES_P1a_0!$A$10:$AQ$10,0)+1,FALSE)),"",VLOOKUP($A69,ES_P1a_0!$A$10:$AQ$100,MATCH(FIXED(U$6,0,TRUE),ES_P1a_0!$A$10:$AQ$10,0)+1,FALSE))</f>
        <v/>
      </c>
      <c r="V69" s="232" t="str">
        <f>IF(ISNA(VLOOKUP($A69,ES_P1a_0!$A$10:$AQ$100,MATCH(FIXED(V$6,0,TRUE),ES_P1a_0!$A$10:$AQ$10,0)+1,FALSE)),"",VLOOKUP($A69,ES_P1a_0!$A$10:$AQ$100,MATCH(FIXED(V$6,0,TRUE),ES_P1a_0!$A$10:$AQ$10,0)+1,FALSE))</f>
        <v/>
      </c>
      <c r="W69" s="232" t="str">
        <f>IF(ISNA(VLOOKUP($A69,ES_P1a_0!$A$10:$AQ$100,MATCH(FIXED(W$6,0,TRUE),ES_P1a_0!$A$10:$AQ$10,0)+1,FALSE)),"",VLOOKUP($A69,ES_P1a_0!$A$10:$AQ$100,MATCH(FIXED(W$6,0,TRUE),ES_P1a_0!$A$10:$AQ$10,0)+1,FALSE))</f>
        <v/>
      </c>
    </row>
    <row r="70" spans="1:23">
      <c r="A70" s="230" t="str">
        <f>lookup!Z29</f>
        <v>Slovenia</v>
      </c>
      <c r="B70" s="232" t="str">
        <f>VLOOKUP(A70,lookup!$Z$2:$AA$77,2,FALSE)</f>
        <v>Σλοβενία</v>
      </c>
      <c r="C70" s="232" t="str">
        <f>IF(ISNA(VLOOKUP($A70,ES_P1a_0!$A$10:$AQ$100,MATCH(FIXED(C$6,0,TRUE),ES_P1a_0!$A$10:$AQ$10,0)+1,FALSE)),"",VLOOKUP($A70,ES_P1a_0!$A$10:$AQ$100,MATCH(FIXED(C$6,0,TRUE),ES_P1a_0!$A$10:$AQ$10,0)+1,FALSE))</f>
        <v/>
      </c>
      <c r="D70" s="232" t="str">
        <f>IF(ISNA(VLOOKUP($A70,ES_P1a_0!$A$10:$AQ$100,MATCH(FIXED(D$6,0,TRUE),ES_P1a_0!$A$10:$AQ$10,0)+1,FALSE)),"",VLOOKUP($A70,ES_P1a_0!$A$10:$AQ$100,MATCH(FIXED(D$6,0,TRUE),ES_P1a_0!$A$10:$AQ$10,0)+1,FALSE))</f>
        <v/>
      </c>
      <c r="E70" s="232" t="str">
        <f>IF(ISNA(VLOOKUP($A70,ES_P1a_0!$A$10:$AQ$100,MATCH(FIXED(E$6,0,TRUE),ES_P1a_0!$A$10:$AQ$10,0)+1,FALSE)),"",VLOOKUP($A70,ES_P1a_0!$A$10:$AQ$100,MATCH(FIXED(E$6,0,TRUE),ES_P1a_0!$A$10:$AQ$10,0)+1,FALSE))</f>
        <v/>
      </c>
      <c r="F70" s="232" t="str">
        <f>IF(ISNA(VLOOKUP($A70,ES_P1a_0!$A$10:$AQ$100,MATCH(FIXED(F$6,0,TRUE),ES_P1a_0!$A$10:$AQ$10,0)+1,FALSE)),"",VLOOKUP($A70,ES_P1a_0!$A$10:$AQ$100,MATCH(FIXED(F$6,0,TRUE),ES_P1a_0!$A$10:$AQ$10,0)+1,FALSE))</f>
        <v/>
      </c>
      <c r="G70" s="232" t="str">
        <f>IF(ISNA(VLOOKUP($A70,ES_P1a_0!$A$10:$AQ$100,MATCH(FIXED(G$6,0,TRUE),ES_P1a_0!$A$10:$AQ$10,0)+1,FALSE)),"",VLOOKUP($A70,ES_P1a_0!$A$10:$AQ$100,MATCH(FIXED(G$6,0,TRUE),ES_P1a_0!$A$10:$AQ$10,0)+1,FALSE))</f>
        <v/>
      </c>
      <c r="H70" s="232" t="str">
        <f>IF(ISNA(VLOOKUP($A70,ES_P1a_0!$A$10:$AQ$100,MATCH(FIXED(H$6,0,TRUE),ES_P1a_0!$A$10:$AQ$10,0)+1,FALSE)),"",VLOOKUP($A70,ES_P1a_0!$A$10:$AQ$100,MATCH(FIXED(H$6,0,TRUE),ES_P1a_0!$A$10:$AQ$10,0)+1,FALSE))</f>
        <v/>
      </c>
      <c r="I70" s="232" t="str">
        <f>IF(ISNA(VLOOKUP($A70,ES_P1a_0!$A$10:$AQ$100,MATCH(FIXED(I$6,0,TRUE),ES_P1a_0!$A$10:$AQ$10,0)+1,FALSE)),"",VLOOKUP($A70,ES_P1a_0!$A$10:$AQ$100,MATCH(FIXED(I$6,0,TRUE),ES_P1a_0!$A$10:$AQ$10,0)+1,FALSE))</f>
        <v/>
      </c>
      <c r="J70" s="232" t="str">
        <f>IF(ISNA(VLOOKUP($A70,ES_P1a_0!$A$10:$AQ$100,MATCH(FIXED(J$6,0,TRUE),ES_P1a_0!$A$10:$AQ$10,0)+1,FALSE)),"",VLOOKUP($A70,ES_P1a_0!$A$10:$AQ$100,MATCH(FIXED(J$6,0,TRUE),ES_P1a_0!$A$10:$AQ$10,0)+1,FALSE))</f>
        <v/>
      </c>
      <c r="K70" s="232" t="str">
        <f>IF(ISNA(VLOOKUP($A70,ES_P1a_0!$A$10:$AQ$100,MATCH(FIXED(K$6,0,TRUE),ES_P1a_0!$A$10:$AQ$10,0)+1,FALSE)),"",VLOOKUP($A70,ES_P1a_0!$A$10:$AQ$100,MATCH(FIXED(K$6,0,TRUE),ES_P1a_0!$A$10:$AQ$10,0)+1,FALSE))</f>
        <v/>
      </c>
      <c r="L70" s="232" t="str">
        <f>IF(ISNA(VLOOKUP($A70,ES_P1a_0!$A$10:$AQ$100,MATCH(FIXED(L$6,0,TRUE),ES_P1a_0!$A$10:$AQ$10,0)+1,FALSE)),"",VLOOKUP($A70,ES_P1a_0!$A$10:$AQ$100,MATCH(FIXED(L$6,0,TRUE),ES_P1a_0!$A$10:$AQ$10,0)+1,FALSE))</f>
        <v/>
      </c>
      <c r="M70" s="232" t="str">
        <f>IF(ISNA(VLOOKUP($A70,ES_P1a_0!$A$10:$AQ$100,MATCH(FIXED(M$6,0,TRUE),ES_P1a_0!$A$10:$AQ$10,0)+1,FALSE)),"",VLOOKUP($A70,ES_P1a_0!$A$10:$AQ$100,MATCH(FIXED(M$6,0,TRUE),ES_P1a_0!$A$10:$AQ$10,0)+1,FALSE))</f>
        <v/>
      </c>
      <c r="N70" s="232" t="str">
        <f>IF(ISNA(VLOOKUP($A70,ES_P1a_0!$A$10:$AQ$100,MATCH(FIXED(N$6,0,TRUE),ES_P1a_0!$A$10:$AQ$10,0)+1,FALSE)),"",VLOOKUP($A70,ES_P1a_0!$A$10:$AQ$100,MATCH(FIXED(N$6,0,TRUE),ES_P1a_0!$A$10:$AQ$10,0)+1,FALSE))</f>
        <v/>
      </c>
      <c r="O70" s="232" t="str">
        <f>IF(ISNA(VLOOKUP($A70,ES_P1a_0!$A$10:$AQ$100,MATCH(FIXED(O$6,0,TRUE),ES_P1a_0!$A$10:$AQ$10,0)+1,FALSE)),"",VLOOKUP($A70,ES_P1a_0!$A$10:$AQ$100,MATCH(FIXED(O$6,0,TRUE),ES_P1a_0!$A$10:$AQ$10,0)+1,FALSE))</f>
        <v/>
      </c>
      <c r="P70" s="232" t="str">
        <f>IF(ISNA(VLOOKUP($A70,ES_P1a_0!$A$10:$AQ$100,MATCH(FIXED(P$6,0,TRUE),ES_P1a_0!$A$10:$AQ$10,0)+1,FALSE)),"",VLOOKUP($A70,ES_P1a_0!$A$10:$AQ$100,MATCH(FIXED(P$6,0,TRUE),ES_P1a_0!$A$10:$AQ$10,0)+1,FALSE))</f>
        <v/>
      </c>
      <c r="Q70" s="232" t="str">
        <f>IF(ISNA(VLOOKUP($A70,ES_P1a_0!$A$10:$AQ$100,MATCH(FIXED(Q$6,0,TRUE),ES_P1a_0!$A$10:$AQ$10,0)+1,FALSE)),"",VLOOKUP($A70,ES_P1a_0!$A$10:$AQ$100,MATCH(FIXED(Q$6,0,TRUE),ES_P1a_0!$A$10:$AQ$10,0)+1,FALSE))</f>
        <v/>
      </c>
      <c r="R70" s="232" t="str">
        <f>IF(ISNA(VLOOKUP($A70,ES_P1a_0!$A$10:$AQ$100,MATCH(FIXED(R$6,0,TRUE),ES_P1a_0!$A$10:$AQ$10,0)+1,FALSE)),"",VLOOKUP($A70,ES_P1a_0!$A$10:$AQ$100,MATCH(FIXED(R$6,0,TRUE),ES_P1a_0!$A$10:$AQ$10,0)+1,FALSE))</f>
        <v/>
      </c>
      <c r="S70" s="232" t="str">
        <f>IF(ISNA(VLOOKUP($A70,ES_P1a_0!$A$10:$AQ$100,MATCH(FIXED(S$6,0,TRUE),ES_P1a_0!$A$10:$AQ$10,0)+1,FALSE)),"",VLOOKUP($A70,ES_P1a_0!$A$10:$AQ$100,MATCH(FIXED(S$6,0,TRUE),ES_P1a_0!$A$10:$AQ$10,0)+1,FALSE))</f>
        <v/>
      </c>
      <c r="T70" s="232" t="str">
        <f>IF(ISNA(VLOOKUP($A70,ES_P1a_0!$A$10:$AQ$100,MATCH(FIXED(T$6,0,TRUE),ES_P1a_0!$A$10:$AQ$10,0)+1,FALSE)),"",VLOOKUP($A70,ES_P1a_0!$A$10:$AQ$100,MATCH(FIXED(T$6,0,TRUE),ES_P1a_0!$A$10:$AQ$10,0)+1,FALSE))</f>
        <v/>
      </c>
      <c r="U70" s="232" t="str">
        <f>IF(ISNA(VLOOKUP($A70,ES_P1a_0!$A$10:$AQ$100,MATCH(FIXED(U$6,0,TRUE),ES_P1a_0!$A$10:$AQ$10,0)+1,FALSE)),"",VLOOKUP($A70,ES_P1a_0!$A$10:$AQ$100,MATCH(FIXED(U$6,0,TRUE),ES_P1a_0!$A$10:$AQ$10,0)+1,FALSE))</f>
        <v/>
      </c>
      <c r="V70" s="232" t="str">
        <f>IF(ISNA(VLOOKUP($A70,ES_P1a_0!$A$10:$AQ$100,MATCH(FIXED(V$6,0,TRUE),ES_P1a_0!$A$10:$AQ$10,0)+1,FALSE)),"",VLOOKUP($A70,ES_P1a_0!$A$10:$AQ$100,MATCH(FIXED(V$6,0,TRUE),ES_P1a_0!$A$10:$AQ$10,0)+1,FALSE))</f>
        <v/>
      </c>
      <c r="W70" s="232" t="str">
        <f>IF(ISNA(VLOOKUP($A70,ES_P1a_0!$A$10:$AQ$100,MATCH(FIXED(W$6,0,TRUE),ES_P1a_0!$A$10:$AQ$10,0)+1,FALSE)),"",VLOOKUP($A70,ES_P1a_0!$A$10:$AQ$100,MATCH(FIXED(W$6,0,TRUE),ES_P1a_0!$A$10:$AQ$10,0)+1,FALSE))</f>
        <v/>
      </c>
    </row>
    <row r="71" spans="1:23">
      <c r="A71" s="230" t="str">
        <f>lookup!Z30</f>
        <v>Slovakia</v>
      </c>
      <c r="B71" s="232" t="str">
        <f>VLOOKUP(A71,lookup!$Z$2:$AA$77,2,FALSE)</f>
        <v>Σλοβακία</v>
      </c>
      <c r="C71" s="232" t="str">
        <f>IF(ISNA(VLOOKUP($A71,ES_P1a_0!$A$10:$AQ$100,MATCH(FIXED(C$6,0,TRUE),ES_P1a_0!$A$10:$AQ$10,0)+1,FALSE)),"",VLOOKUP($A71,ES_P1a_0!$A$10:$AQ$100,MATCH(FIXED(C$6,0,TRUE),ES_P1a_0!$A$10:$AQ$10,0)+1,FALSE))</f>
        <v/>
      </c>
      <c r="D71" s="232" t="str">
        <f>IF(ISNA(VLOOKUP($A71,ES_P1a_0!$A$10:$AQ$100,MATCH(FIXED(D$6,0,TRUE),ES_P1a_0!$A$10:$AQ$10,0)+1,FALSE)),"",VLOOKUP($A71,ES_P1a_0!$A$10:$AQ$100,MATCH(FIXED(D$6,0,TRUE),ES_P1a_0!$A$10:$AQ$10,0)+1,FALSE))</f>
        <v/>
      </c>
      <c r="E71" s="232" t="str">
        <f>IF(ISNA(VLOOKUP($A71,ES_P1a_0!$A$10:$AQ$100,MATCH(FIXED(E$6,0,TRUE),ES_P1a_0!$A$10:$AQ$10,0)+1,FALSE)),"",VLOOKUP($A71,ES_P1a_0!$A$10:$AQ$100,MATCH(FIXED(E$6,0,TRUE),ES_P1a_0!$A$10:$AQ$10,0)+1,FALSE))</f>
        <v/>
      </c>
      <c r="F71" s="232" t="str">
        <f>IF(ISNA(VLOOKUP($A71,ES_P1a_0!$A$10:$AQ$100,MATCH(FIXED(F$6,0,TRUE),ES_P1a_0!$A$10:$AQ$10,0)+1,FALSE)),"",VLOOKUP($A71,ES_P1a_0!$A$10:$AQ$100,MATCH(FIXED(F$6,0,TRUE),ES_P1a_0!$A$10:$AQ$10,0)+1,FALSE))</f>
        <v/>
      </c>
      <c r="G71" s="232" t="str">
        <f>IF(ISNA(VLOOKUP($A71,ES_P1a_0!$A$10:$AQ$100,MATCH(FIXED(G$6,0,TRUE),ES_P1a_0!$A$10:$AQ$10,0)+1,FALSE)),"",VLOOKUP($A71,ES_P1a_0!$A$10:$AQ$100,MATCH(FIXED(G$6,0,TRUE),ES_P1a_0!$A$10:$AQ$10,0)+1,FALSE))</f>
        <v/>
      </c>
      <c r="H71" s="232" t="str">
        <f>IF(ISNA(VLOOKUP($A71,ES_P1a_0!$A$10:$AQ$100,MATCH(FIXED(H$6,0,TRUE),ES_P1a_0!$A$10:$AQ$10,0)+1,FALSE)),"",VLOOKUP($A71,ES_P1a_0!$A$10:$AQ$100,MATCH(FIXED(H$6,0,TRUE),ES_P1a_0!$A$10:$AQ$10,0)+1,FALSE))</f>
        <v/>
      </c>
      <c r="I71" s="232" t="str">
        <f>IF(ISNA(VLOOKUP($A71,ES_P1a_0!$A$10:$AQ$100,MATCH(FIXED(I$6,0,TRUE),ES_P1a_0!$A$10:$AQ$10,0)+1,FALSE)),"",VLOOKUP($A71,ES_P1a_0!$A$10:$AQ$100,MATCH(FIXED(I$6,0,TRUE),ES_P1a_0!$A$10:$AQ$10,0)+1,FALSE))</f>
        <v/>
      </c>
      <c r="J71" s="232" t="str">
        <f>IF(ISNA(VLOOKUP($A71,ES_P1a_0!$A$10:$AQ$100,MATCH(FIXED(J$6,0,TRUE),ES_P1a_0!$A$10:$AQ$10,0)+1,FALSE)),"",VLOOKUP($A71,ES_P1a_0!$A$10:$AQ$100,MATCH(FIXED(J$6,0,TRUE),ES_P1a_0!$A$10:$AQ$10,0)+1,FALSE))</f>
        <v/>
      </c>
      <c r="K71" s="232" t="str">
        <f>IF(ISNA(VLOOKUP($A71,ES_P1a_0!$A$10:$AQ$100,MATCH(FIXED(K$6,0,TRUE),ES_P1a_0!$A$10:$AQ$10,0)+1,FALSE)),"",VLOOKUP($A71,ES_P1a_0!$A$10:$AQ$100,MATCH(FIXED(K$6,0,TRUE),ES_P1a_0!$A$10:$AQ$10,0)+1,FALSE))</f>
        <v/>
      </c>
      <c r="L71" s="232" t="str">
        <f>IF(ISNA(VLOOKUP($A71,ES_P1a_0!$A$10:$AQ$100,MATCH(FIXED(L$6,0,TRUE),ES_P1a_0!$A$10:$AQ$10,0)+1,FALSE)),"",VLOOKUP($A71,ES_P1a_0!$A$10:$AQ$100,MATCH(FIXED(L$6,0,TRUE),ES_P1a_0!$A$10:$AQ$10,0)+1,FALSE))</f>
        <v/>
      </c>
      <c r="M71" s="232" t="str">
        <f>IF(ISNA(VLOOKUP($A71,ES_P1a_0!$A$10:$AQ$100,MATCH(FIXED(M$6,0,TRUE),ES_P1a_0!$A$10:$AQ$10,0)+1,FALSE)),"",VLOOKUP($A71,ES_P1a_0!$A$10:$AQ$100,MATCH(FIXED(M$6,0,TRUE),ES_P1a_0!$A$10:$AQ$10,0)+1,FALSE))</f>
        <v/>
      </c>
      <c r="N71" s="232" t="str">
        <f>IF(ISNA(VLOOKUP($A71,ES_P1a_0!$A$10:$AQ$100,MATCH(FIXED(N$6,0,TRUE),ES_P1a_0!$A$10:$AQ$10,0)+1,FALSE)),"",VLOOKUP($A71,ES_P1a_0!$A$10:$AQ$100,MATCH(FIXED(N$6,0,TRUE),ES_P1a_0!$A$10:$AQ$10,0)+1,FALSE))</f>
        <v/>
      </c>
      <c r="O71" s="232" t="str">
        <f>IF(ISNA(VLOOKUP($A71,ES_P1a_0!$A$10:$AQ$100,MATCH(FIXED(O$6,0,TRUE),ES_P1a_0!$A$10:$AQ$10,0)+1,FALSE)),"",VLOOKUP($A71,ES_P1a_0!$A$10:$AQ$100,MATCH(FIXED(O$6,0,TRUE),ES_P1a_0!$A$10:$AQ$10,0)+1,FALSE))</f>
        <v/>
      </c>
      <c r="P71" s="232" t="str">
        <f>IF(ISNA(VLOOKUP($A71,ES_P1a_0!$A$10:$AQ$100,MATCH(FIXED(P$6,0,TRUE),ES_P1a_0!$A$10:$AQ$10,0)+1,FALSE)),"",VLOOKUP($A71,ES_P1a_0!$A$10:$AQ$100,MATCH(FIXED(P$6,0,TRUE),ES_P1a_0!$A$10:$AQ$10,0)+1,FALSE))</f>
        <v/>
      </c>
      <c r="Q71" s="232" t="str">
        <f>IF(ISNA(VLOOKUP($A71,ES_P1a_0!$A$10:$AQ$100,MATCH(FIXED(Q$6,0,TRUE),ES_P1a_0!$A$10:$AQ$10,0)+1,FALSE)),"",VLOOKUP($A71,ES_P1a_0!$A$10:$AQ$100,MATCH(FIXED(Q$6,0,TRUE),ES_P1a_0!$A$10:$AQ$10,0)+1,FALSE))</f>
        <v/>
      </c>
      <c r="R71" s="232" t="str">
        <f>IF(ISNA(VLOOKUP($A71,ES_P1a_0!$A$10:$AQ$100,MATCH(FIXED(R$6,0,TRUE),ES_P1a_0!$A$10:$AQ$10,0)+1,FALSE)),"",VLOOKUP($A71,ES_P1a_0!$A$10:$AQ$100,MATCH(FIXED(R$6,0,TRUE),ES_P1a_0!$A$10:$AQ$10,0)+1,FALSE))</f>
        <v/>
      </c>
      <c r="S71" s="232" t="str">
        <f>IF(ISNA(VLOOKUP($A71,ES_P1a_0!$A$10:$AQ$100,MATCH(FIXED(S$6,0,TRUE),ES_P1a_0!$A$10:$AQ$10,0)+1,FALSE)),"",VLOOKUP($A71,ES_P1a_0!$A$10:$AQ$100,MATCH(FIXED(S$6,0,TRUE),ES_P1a_0!$A$10:$AQ$10,0)+1,FALSE))</f>
        <v/>
      </c>
      <c r="T71" s="232" t="str">
        <f>IF(ISNA(VLOOKUP($A71,ES_P1a_0!$A$10:$AQ$100,MATCH(FIXED(T$6,0,TRUE),ES_P1a_0!$A$10:$AQ$10,0)+1,FALSE)),"",VLOOKUP($A71,ES_P1a_0!$A$10:$AQ$100,MATCH(FIXED(T$6,0,TRUE),ES_P1a_0!$A$10:$AQ$10,0)+1,FALSE))</f>
        <v/>
      </c>
      <c r="U71" s="232" t="str">
        <f>IF(ISNA(VLOOKUP($A71,ES_P1a_0!$A$10:$AQ$100,MATCH(FIXED(U$6,0,TRUE),ES_P1a_0!$A$10:$AQ$10,0)+1,FALSE)),"",VLOOKUP($A71,ES_P1a_0!$A$10:$AQ$100,MATCH(FIXED(U$6,0,TRUE),ES_P1a_0!$A$10:$AQ$10,0)+1,FALSE))</f>
        <v/>
      </c>
      <c r="V71" s="232" t="str">
        <f>IF(ISNA(VLOOKUP($A71,ES_P1a_0!$A$10:$AQ$100,MATCH(FIXED(V$6,0,TRUE),ES_P1a_0!$A$10:$AQ$10,0)+1,FALSE)),"",VLOOKUP($A71,ES_P1a_0!$A$10:$AQ$100,MATCH(FIXED(V$6,0,TRUE),ES_P1a_0!$A$10:$AQ$10,0)+1,FALSE))</f>
        <v/>
      </c>
      <c r="W71" s="232" t="str">
        <f>IF(ISNA(VLOOKUP($A71,ES_P1a_0!$A$10:$AQ$100,MATCH(FIXED(W$6,0,TRUE),ES_P1a_0!$A$10:$AQ$10,0)+1,FALSE)),"",VLOOKUP($A71,ES_P1a_0!$A$10:$AQ$100,MATCH(FIXED(W$6,0,TRUE),ES_P1a_0!$A$10:$AQ$10,0)+1,FALSE))</f>
        <v/>
      </c>
    </row>
    <row r="72" spans="1:23">
      <c r="A72" s="230" t="str">
        <f>lookup!Z31</f>
        <v>Finland</v>
      </c>
      <c r="B72" s="232" t="str">
        <f>VLOOKUP(A72,lookup!$Z$2:$AA$77,2,FALSE)</f>
        <v>Φινλανδία</v>
      </c>
      <c r="C72" s="232" t="str">
        <f>IF(ISNA(VLOOKUP($A72,ES_P1a_0!$A$10:$AQ$100,MATCH(FIXED(C$6,0,TRUE),ES_P1a_0!$A$10:$AQ$10,0)+1,FALSE)),"",VLOOKUP($A72,ES_P1a_0!$A$10:$AQ$100,MATCH(FIXED(C$6,0,TRUE),ES_P1a_0!$A$10:$AQ$10,0)+1,FALSE))</f>
        <v/>
      </c>
      <c r="D72" s="232" t="str">
        <f>IF(ISNA(VLOOKUP($A72,ES_P1a_0!$A$10:$AQ$100,MATCH(FIXED(D$6,0,TRUE),ES_P1a_0!$A$10:$AQ$10,0)+1,FALSE)),"",VLOOKUP($A72,ES_P1a_0!$A$10:$AQ$100,MATCH(FIXED(D$6,0,TRUE),ES_P1a_0!$A$10:$AQ$10,0)+1,FALSE))</f>
        <v/>
      </c>
      <c r="E72" s="232" t="str">
        <f>IF(ISNA(VLOOKUP($A72,ES_P1a_0!$A$10:$AQ$100,MATCH(FIXED(E$6,0,TRUE),ES_P1a_0!$A$10:$AQ$10,0)+1,FALSE)),"",VLOOKUP($A72,ES_P1a_0!$A$10:$AQ$100,MATCH(FIXED(E$6,0,TRUE),ES_P1a_0!$A$10:$AQ$10,0)+1,FALSE))</f>
        <v/>
      </c>
      <c r="F72" s="232" t="str">
        <f>IF(ISNA(VLOOKUP($A72,ES_P1a_0!$A$10:$AQ$100,MATCH(FIXED(F$6,0,TRUE),ES_P1a_0!$A$10:$AQ$10,0)+1,FALSE)),"",VLOOKUP($A72,ES_P1a_0!$A$10:$AQ$100,MATCH(FIXED(F$6,0,TRUE),ES_P1a_0!$A$10:$AQ$10,0)+1,FALSE))</f>
        <v/>
      </c>
      <c r="G72" s="232" t="str">
        <f>IF(ISNA(VLOOKUP($A72,ES_P1a_0!$A$10:$AQ$100,MATCH(FIXED(G$6,0,TRUE),ES_P1a_0!$A$10:$AQ$10,0)+1,FALSE)),"",VLOOKUP($A72,ES_P1a_0!$A$10:$AQ$100,MATCH(FIXED(G$6,0,TRUE),ES_P1a_0!$A$10:$AQ$10,0)+1,FALSE))</f>
        <v/>
      </c>
      <c r="H72" s="232" t="str">
        <f>IF(ISNA(VLOOKUP($A72,ES_P1a_0!$A$10:$AQ$100,MATCH(FIXED(H$6,0,TRUE),ES_P1a_0!$A$10:$AQ$10,0)+1,FALSE)),"",VLOOKUP($A72,ES_P1a_0!$A$10:$AQ$100,MATCH(FIXED(H$6,0,TRUE),ES_P1a_0!$A$10:$AQ$10,0)+1,FALSE))</f>
        <v/>
      </c>
      <c r="I72" s="232" t="str">
        <f>IF(ISNA(VLOOKUP($A72,ES_P1a_0!$A$10:$AQ$100,MATCH(FIXED(I$6,0,TRUE),ES_P1a_0!$A$10:$AQ$10,0)+1,FALSE)),"",VLOOKUP($A72,ES_P1a_0!$A$10:$AQ$100,MATCH(FIXED(I$6,0,TRUE),ES_P1a_0!$A$10:$AQ$10,0)+1,FALSE))</f>
        <v/>
      </c>
      <c r="J72" s="232" t="str">
        <f>IF(ISNA(VLOOKUP($A72,ES_P1a_0!$A$10:$AQ$100,MATCH(FIXED(J$6,0,TRUE),ES_P1a_0!$A$10:$AQ$10,0)+1,FALSE)),"",VLOOKUP($A72,ES_P1a_0!$A$10:$AQ$100,MATCH(FIXED(J$6,0,TRUE),ES_P1a_0!$A$10:$AQ$10,0)+1,FALSE))</f>
        <v/>
      </c>
      <c r="K72" s="232" t="str">
        <f>IF(ISNA(VLOOKUP($A72,ES_P1a_0!$A$10:$AQ$100,MATCH(FIXED(K$6,0,TRUE),ES_P1a_0!$A$10:$AQ$10,0)+1,FALSE)),"",VLOOKUP($A72,ES_P1a_0!$A$10:$AQ$100,MATCH(FIXED(K$6,0,TRUE),ES_P1a_0!$A$10:$AQ$10,0)+1,FALSE))</f>
        <v/>
      </c>
      <c r="L72" s="232" t="str">
        <f>IF(ISNA(VLOOKUP($A72,ES_P1a_0!$A$10:$AQ$100,MATCH(FIXED(L$6,0,TRUE),ES_P1a_0!$A$10:$AQ$10,0)+1,FALSE)),"",VLOOKUP($A72,ES_P1a_0!$A$10:$AQ$100,MATCH(FIXED(L$6,0,TRUE),ES_P1a_0!$A$10:$AQ$10,0)+1,FALSE))</f>
        <v/>
      </c>
      <c r="M72" s="232" t="str">
        <f>IF(ISNA(VLOOKUP($A72,ES_P1a_0!$A$10:$AQ$100,MATCH(FIXED(M$6,0,TRUE),ES_P1a_0!$A$10:$AQ$10,0)+1,FALSE)),"",VLOOKUP($A72,ES_P1a_0!$A$10:$AQ$100,MATCH(FIXED(M$6,0,TRUE),ES_P1a_0!$A$10:$AQ$10,0)+1,FALSE))</f>
        <v/>
      </c>
      <c r="N72" s="232" t="str">
        <f>IF(ISNA(VLOOKUP($A72,ES_P1a_0!$A$10:$AQ$100,MATCH(FIXED(N$6,0,TRUE),ES_P1a_0!$A$10:$AQ$10,0)+1,FALSE)),"",VLOOKUP($A72,ES_P1a_0!$A$10:$AQ$100,MATCH(FIXED(N$6,0,TRUE),ES_P1a_0!$A$10:$AQ$10,0)+1,FALSE))</f>
        <v/>
      </c>
      <c r="O72" s="232" t="str">
        <f>IF(ISNA(VLOOKUP($A72,ES_P1a_0!$A$10:$AQ$100,MATCH(FIXED(O$6,0,TRUE),ES_P1a_0!$A$10:$AQ$10,0)+1,FALSE)),"",VLOOKUP($A72,ES_P1a_0!$A$10:$AQ$100,MATCH(FIXED(O$6,0,TRUE),ES_P1a_0!$A$10:$AQ$10,0)+1,FALSE))</f>
        <v/>
      </c>
      <c r="P72" s="232" t="str">
        <f>IF(ISNA(VLOOKUP($A72,ES_P1a_0!$A$10:$AQ$100,MATCH(FIXED(P$6,0,TRUE),ES_P1a_0!$A$10:$AQ$10,0)+1,FALSE)),"",VLOOKUP($A72,ES_P1a_0!$A$10:$AQ$100,MATCH(FIXED(P$6,0,TRUE),ES_P1a_0!$A$10:$AQ$10,0)+1,FALSE))</f>
        <v/>
      </c>
      <c r="Q72" s="232" t="str">
        <f>IF(ISNA(VLOOKUP($A72,ES_P1a_0!$A$10:$AQ$100,MATCH(FIXED(Q$6,0,TRUE),ES_P1a_0!$A$10:$AQ$10,0)+1,FALSE)),"",VLOOKUP($A72,ES_P1a_0!$A$10:$AQ$100,MATCH(FIXED(Q$6,0,TRUE),ES_P1a_0!$A$10:$AQ$10,0)+1,FALSE))</f>
        <v/>
      </c>
      <c r="R72" s="232" t="str">
        <f>IF(ISNA(VLOOKUP($A72,ES_P1a_0!$A$10:$AQ$100,MATCH(FIXED(R$6,0,TRUE),ES_P1a_0!$A$10:$AQ$10,0)+1,FALSE)),"",VLOOKUP($A72,ES_P1a_0!$A$10:$AQ$100,MATCH(FIXED(R$6,0,TRUE),ES_P1a_0!$A$10:$AQ$10,0)+1,FALSE))</f>
        <v/>
      </c>
      <c r="S72" s="232" t="str">
        <f>IF(ISNA(VLOOKUP($A72,ES_P1a_0!$A$10:$AQ$100,MATCH(FIXED(S$6,0,TRUE),ES_P1a_0!$A$10:$AQ$10,0)+1,FALSE)),"",VLOOKUP($A72,ES_P1a_0!$A$10:$AQ$100,MATCH(FIXED(S$6,0,TRUE),ES_P1a_0!$A$10:$AQ$10,0)+1,FALSE))</f>
        <v/>
      </c>
      <c r="T72" s="232" t="str">
        <f>IF(ISNA(VLOOKUP($A72,ES_P1a_0!$A$10:$AQ$100,MATCH(FIXED(T$6,0,TRUE),ES_P1a_0!$A$10:$AQ$10,0)+1,FALSE)),"",VLOOKUP($A72,ES_P1a_0!$A$10:$AQ$100,MATCH(FIXED(T$6,0,TRUE),ES_P1a_0!$A$10:$AQ$10,0)+1,FALSE))</f>
        <v/>
      </c>
      <c r="U72" s="232" t="str">
        <f>IF(ISNA(VLOOKUP($A72,ES_P1a_0!$A$10:$AQ$100,MATCH(FIXED(U$6,0,TRUE),ES_P1a_0!$A$10:$AQ$10,0)+1,FALSE)),"",VLOOKUP($A72,ES_P1a_0!$A$10:$AQ$100,MATCH(FIXED(U$6,0,TRUE),ES_P1a_0!$A$10:$AQ$10,0)+1,FALSE))</f>
        <v/>
      </c>
      <c r="V72" s="232" t="str">
        <f>IF(ISNA(VLOOKUP($A72,ES_P1a_0!$A$10:$AQ$100,MATCH(FIXED(V$6,0,TRUE),ES_P1a_0!$A$10:$AQ$10,0)+1,FALSE)),"",VLOOKUP($A72,ES_P1a_0!$A$10:$AQ$100,MATCH(FIXED(V$6,0,TRUE),ES_P1a_0!$A$10:$AQ$10,0)+1,FALSE))</f>
        <v/>
      </c>
      <c r="W72" s="232" t="str">
        <f>IF(ISNA(VLOOKUP($A72,ES_P1a_0!$A$10:$AQ$100,MATCH(FIXED(W$6,0,TRUE),ES_P1a_0!$A$10:$AQ$10,0)+1,FALSE)),"",VLOOKUP($A72,ES_P1a_0!$A$10:$AQ$100,MATCH(FIXED(W$6,0,TRUE),ES_P1a_0!$A$10:$AQ$10,0)+1,FALSE))</f>
        <v/>
      </c>
    </row>
    <row r="73" spans="1:23">
      <c r="A73" s="230" t="str">
        <f>lookup!Z32</f>
        <v>Sweden</v>
      </c>
      <c r="B73" s="232" t="str">
        <f>VLOOKUP(A73,lookup!$Z$2:$AA$77,2,FALSE)</f>
        <v>Σουηδία</v>
      </c>
      <c r="C73" s="232" t="str">
        <f>IF(ISNA(VLOOKUP($A73,ES_P1a_0!$A$10:$AQ$100,MATCH(FIXED(C$6,0,TRUE),ES_P1a_0!$A$10:$AQ$10,0)+1,FALSE)),"",VLOOKUP($A73,ES_P1a_0!$A$10:$AQ$100,MATCH(FIXED(C$6,0,TRUE),ES_P1a_0!$A$10:$AQ$10,0)+1,FALSE))</f>
        <v/>
      </c>
      <c r="D73" s="232" t="str">
        <f>IF(ISNA(VLOOKUP($A73,ES_P1a_0!$A$10:$AQ$100,MATCH(FIXED(D$6,0,TRUE),ES_P1a_0!$A$10:$AQ$10,0)+1,FALSE)),"",VLOOKUP($A73,ES_P1a_0!$A$10:$AQ$100,MATCH(FIXED(D$6,0,TRUE),ES_P1a_0!$A$10:$AQ$10,0)+1,FALSE))</f>
        <v/>
      </c>
      <c r="E73" s="232" t="str">
        <f>IF(ISNA(VLOOKUP($A73,ES_P1a_0!$A$10:$AQ$100,MATCH(FIXED(E$6,0,TRUE),ES_P1a_0!$A$10:$AQ$10,0)+1,FALSE)),"",VLOOKUP($A73,ES_P1a_0!$A$10:$AQ$100,MATCH(FIXED(E$6,0,TRUE),ES_P1a_0!$A$10:$AQ$10,0)+1,FALSE))</f>
        <v/>
      </c>
      <c r="F73" s="232" t="str">
        <f>IF(ISNA(VLOOKUP($A73,ES_P1a_0!$A$10:$AQ$100,MATCH(FIXED(F$6,0,TRUE),ES_P1a_0!$A$10:$AQ$10,0)+1,FALSE)),"",VLOOKUP($A73,ES_P1a_0!$A$10:$AQ$100,MATCH(FIXED(F$6,0,TRUE),ES_P1a_0!$A$10:$AQ$10,0)+1,FALSE))</f>
        <v/>
      </c>
      <c r="G73" s="232" t="str">
        <f>IF(ISNA(VLOOKUP($A73,ES_P1a_0!$A$10:$AQ$100,MATCH(FIXED(G$6,0,TRUE),ES_P1a_0!$A$10:$AQ$10,0)+1,FALSE)),"",VLOOKUP($A73,ES_P1a_0!$A$10:$AQ$100,MATCH(FIXED(G$6,0,TRUE),ES_P1a_0!$A$10:$AQ$10,0)+1,FALSE))</f>
        <v/>
      </c>
      <c r="H73" s="232" t="str">
        <f>IF(ISNA(VLOOKUP($A73,ES_P1a_0!$A$10:$AQ$100,MATCH(FIXED(H$6,0,TRUE),ES_P1a_0!$A$10:$AQ$10,0)+1,FALSE)),"",VLOOKUP($A73,ES_P1a_0!$A$10:$AQ$100,MATCH(FIXED(H$6,0,TRUE),ES_P1a_0!$A$10:$AQ$10,0)+1,FALSE))</f>
        <v/>
      </c>
      <c r="I73" s="232" t="str">
        <f>IF(ISNA(VLOOKUP($A73,ES_P1a_0!$A$10:$AQ$100,MATCH(FIXED(I$6,0,TRUE),ES_P1a_0!$A$10:$AQ$10,0)+1,FALSE)),"",VLOOKUP($A73,ES_P1a_0!$A$10:$AQ$100,MATCH(FIXED(I$6,0,TRUE),ES_P1a_0!$A$10:$AQ$10,0)+1,FALSE))</f>
        <v/>
      </c>
      <c r="J73" s="232" t="str">
        <f>IF(ISNA(VLOOKUP($A73,ES_P1a_0!$A$10:$AQ$100,MATCH(FIXED(J$6,0,TRUE),ES_P1a_0!$A$10:$AQ$10,0)+1,FALSE)),"",VLOOKUP($A73,ES_P1a_0!$A$10:$AQ$100,MATCH(FIXED(J$6,0,TRUE),ES_P1a_0!$A$10:$AQ$10,0)+1,FALSE))</f>
        <v/>
      </c>
      <c r="K73" s="232" t="str">
        <f>IF(ISNA(VLOOKUP($A73,ES_P1a_0!$A$10:$AQ$100,MATCH(FIXED(K$6,0,TRUE),ES_P1a_0!$A$10:$AQ$10,0)+1,FALSE)),"",VLOOKUP($A73,ES_P1a_0!$A$10:$AQ$100,MATCH(FIXED(K$6,0,TRUE),ES_P1a_0!$A$10:$AQ$10,0)+1,FALSE))</f>
        <v/>
      </c>
      <c r="L73" s="232" t="str">
        <f>IF(ISNA(VLOOKUP($A73,ES_P1a_0!$A$10:$AQ$100,MATCH(FIXED(L$6,0,TRUE),ES_P1a_0!$A$10:$AQ$10,0)+1,FALSE)),"",VLOOKUP($A73,ES_P1a_0!$A$10:$AQ$100,MATCH(FIXED(L$6,0,TRUE),ES_P1a_0!$A$10:$AQ$10,0)+1,FALSE))</f>
        <v/>
      </c>
      <c r="M73" s="232" t="str">
        <f>IF(ISNA(VLOOKUP($A73,ES_P1a_0!$A$10:$AQ$100,MATCH(FIXED(M$6,0,TRUE),ES_P1a_0!$A$10:$AQ$10,0)+1,FALSE)),"",VLOOKUP($A73,ES_P1a_0!$A$10:$AQ$100,MATCH(FIXED(M$6,0,TRUE),ES_P1a_0!$A$10:$AQ$10,0)+1,FALSE))</f>
        <v/>
      </c>
      <c r="N73" s="232" t="str">
        <f>IF(ISNA(VLOOKUP($A73,ES_P1a_0!$A$10:$AQ$100,MATCH(FIXED(N$6,0,TRUE),ES_P1a_0!$A$10:$AQ$10,0)+1,FALSE)),"",VLOOKUP($A73,ES_P1a_0!$A$10:$AQ$100,MATCH(FIXED(N$6,0,TRUE),ES_P1a_0!$A$10:$AQ$10,0)+1,FALSE))</f>
        <v/>
      </c>
      <c r="O73" s="232" t="str">
        <f>IF(ISNA(VLOOKUP($A73,ES_P1a_0!$A$10:$AQ$100,MATCH(FIXED(O$6,0,TRUE),ES_P1a_0!$A$10:$AQ$10,0)+1,FALSE)),"",VLOOKUP($A73,ES_P1a_0!$A$10:$AQ$100,MATCH(FIXED(O$6,0,TRUE),ES_P1a_0!$A$10:$AQ$10,0)+1,FALSE))</f>
        <v/>
      </c>
      <c r="P73" s="232" t="str">
        <f>IF(ISNA(VLOOKUP($A73,ES_P1a_0!$A$10:$AQ$100,MATCH(FIXED(P$6,0,TRUE),ES_P1a_0!$A$10:$AQ$10,0)+1,FALSE)),"",VLOOKUP($A73,ES_P1a_0!$A$10:$AQ$100,MATCH(FIXED(P$6,0,TRUE),ES_P1a_0!$A$10:$AQ$10,0)+1,FALSE))</f>
        <v/>
      </c>
      <c r="Q73" s="232" t="str">
        <f>IF(ISNA(VLOOKUP($A73,ES_P1a_0!$A$10:$AQ$100,MATCH(FIXED(Q$6,0,TRUE),ES_P1a_0!$A$10:$AQ$10,0)+1,FALSE)),"",VLOOKUP($A73,ES_P1a_0!$A$10:$AQ$100,MATCH(FIXED(Q$6,0,TRUE),ES_P1a_0!$A$10:$AQ$10,0)+1,FALSE))</f>
        <v/>
      </c>
      <c r="R73" s="232" t="str">
        <f>IF(ISNA(VLOOKUP($A73,ES_P1a_0!$A$10:$AQ$100,MATCH(FIXED(R$6,0,TRUE),ES_P1a_0!$A$10:$AQ$10,0)+1,FALSE)),"",VLOOKUP($A73,ES_P1a_0!$A$10:$AQ$100,MATCH(FIXED(R$6,0,TRUE),ES_P1a_0!$A$10:$AQ$10,0)+1,FALSE))</f>
        <v/>
      </c>
      <c r="S73" s="232" t="str">
        <f>IF(ISNA(VLOOKUP($A73,ES_P1a_0!$A$10:$AQ$100,MATCH(FIXED(S$6,0,TRUE),ES_P1a_0!$A$10:$AQ$10,0)+1,FALSE)),"",VLOOKUP($A73,ES_P1a_0!$A$10:$AQ$100,MATCH(FIXED(S$6,0,TRUE),ES_P1a_0!$A$10:$AQ$10,0)+1,FALSE))</f>
        <v/>
      </c>
      <c r="T73" s="232" t="str">
        <f>IF(ISNA(VLOOKUP($A73,ES_P1a_0!$A$10:$AQ$100,MATCH(FIXED(T$6,0,TRUE),ES_P1a_0!$A$10:$AQ$10,0)+1,FALSE)),"",VLOOKUP($A73,ES_P1a_0!$A$10:$AQ$100,MATCH(FIXED(T$6,0,TRUE),ES_P1a_0!$A$10:$AQ$10,0)+1,FALSE))</f>
        <v/>
      </c>
      <c r="U73" s="232" t="str">
        <f>IF(ISNA(VLOOKUP($A73,ES_P1a_0!$A$10:$AQ$100,MATCH(FIXED(U$6,0,TRUE),ES_P1a_0!$A$10:$AQ$10,0)+1,FALSE)),"",VLOOKUP($A73,ES_P1a_0!$A$10:$AQ$100,MATCH(FIXED(U$6,0,TRUE),ES_P1a_0!$A$10:$AQ$10,0)+1,FALSE))</f>
        <v/>
      </c>
      <c r="V73" s="232" t="str">
        <f>IF(ISNA(VLOOKUP($A73,ES_P1a_0!$A$10:$AQ$100,MATCH(FIXED(V$6,0,TRUE),ES_P1a_0!$A$10:$AQ$10,0)+1,FALSE)),"",VLOOKUP($A73,ES_P1a_0!$A$10:$AQ$100,MATCH(FIXED(V$6,0,TRUE),ES_P1a_0!$A$10:$AQ$10,0)+1,FALSE))</f>
        <v/>
      </c>
      <c r="W73" s="232" t="str">
        <f>IF(ISNA(VLOOKUP($A73,ES_P1a_0!$A$10:$AQ$100,MATCH(FIXED(W$6,0,TRUE),ES_P1a_0!$A$10:$AQ$10,0)+1,FALSE)),"",VLOOKUP($A73,ES_P1a_0!$A$10:$AQ$100,MATCH(FIXED(W$6,0,TRUE),ES_P1a_0!$A$10:$AQ$10,0)+1,FALSE))</f>
        <v/>
      </c>
    </row>
    <row r="74" spans="1:23">
      <c r="A74" s="230" t="str">
        <f>lookup!Z33</f>
        <v>United Kingdom</v>
      </c>
      <c r="B74" s="232" t="str">
        <f>VLOOKUP(A74,lookup!$Z$2:$AA$77,2,FALSE)</f>
        <v>Ηνωμένο Βασίλειο</v>
      </c>
      <c r="C74" s="232" t="str">
        <f>IF(ISNA(VLOOKUP($A74,ES_P1a_0!$A$10:$AQ$100,MATCH(FIXED(C$6,0,TRUE),ES_P1a_0!$A$10:$AQ$10,0)+1,FALSE)),"",VLOOKUP($A74,ES_P1a_0!$A$10:$AQ$100,MATCH(FIXED(C$6,0,TRUE),ES_P1a_0!$A$10:$AQ$10,0)+1,FALSE))</f>
        <v/>
      </c>
      <c r="D74" s="232" t="str">
        <f>IF(ISNA(VLOOKUP($A74,ES_P1a_0!$A$10:$AQ$100,MATCH(FIXED(D$6,0,TRUE),ES_P1a_0!$A$10:$AQ$10,0)+1,FALSE)),"",VLOOKUP($A74,ES_P1a_0!$A$10:$AQ$100,MATCH(FIXED(D$6,0,TRUE),ES_P1a_0!$A$10:$AQ$10,0)+1,FALSE))</f>
        <v/>
      </c>
      <c r="E74" s="232" t="str">
        <f>IF(ISNA(VLOOKUP($A74,ES_P1a_0!$A$10:$AQ$100,MATCH(FIXED(E$6,0,TRUE),ES_P1a_0!$A$10:$AQ$10,0)+1,FALSE)),"",VLOOKUP($A74,ES_P1a_0!$A$10:$AQ$100,MATCH(FIXED(E$6,0,TRUE),ES_P1a_0!$A$10:$AQ$10,0)+1,FALSE))</f>
        <v/>
      </c>
      <c r="F74" s="232" t="str">
        <f>IF(ISNA(VLOOKUP($A74,ES_P1a_0!$A$10:$AQ$100,MATCH(FIXED(F$6,0,TRUE),ES_P1a_0!$A$10:$AQ$10,0)+1,FALSE)),"",VLOOKUP($A74,ES_P1a_0!$A$10:$AQ$100,MATCH(FIXED(F$6,0,TRUE),ES_P1a_0!$A$10:$AQ$10,0)+1,FALSE))</f>
        <v/>
      </c>
      <c r="G74" s="232" t="str">
        <f>IF(ISNA(VLOOKUP($A74,ES_P1a_0!$A$10:$AQ$100,MATCH(FIXED(G$6,0,TRUE),ES_P1a_0!$A$10:$AQ$10,0)+1,FALSE)),"",VLOOKUP($A74,ES_P1a_0!$A$10:$AQ$100,MATCH(FIXED(G$6,0,TRUE),ES_P1a_0!$A$10:$AQ$10,0)+1,FALSE))</f>
        <v/>
      </c>
      <c r="H74" s="232" t="str">
        <f>IF(ISNA(VLOOKUP($A74,ES_P1a_0!$A$10:$AQ$100,MATCH(FIXED(H$6,0,TRUE),ES_P1a_0!$A$10:$AQ$10,0)+1,FALSE)),"",VLOOKUP($A74,ES_P1a_0!$A$10:$AQ$100,MATCH(FIXED(H$6,0,TRUE),ES_P1a_0!$A$10:$AQ$10,0)+1,FALSE))</f>
        <v/>
      </c>
      <c r="I74" s="232" t="str">
        <f>IF(ISNA(VLOOKUP($A74,ES_P1a_0!$A$10:$AQ$100,MATCH(FIXED(I$6,0,TRUE),ES_P1a_0!$A$10:$AQ$10,0)+1,FALSE)),"",VLOOKUP($A74,ES_P1a_0!$A$10:$AQ$100,MATCH(FIXED(I$6,0,TRUE),ES_P1a_0!$A$10:$AQ$10,0)+1,FALSE))</f>
        <v/>
      </c>
      <c r="J74" s="232" t="str">
        <f>IF(ISNA(VLOOKUP($A74,ES_P1a_0!$A$10:$AQ$100,MATCH(FIXED(J$6,0,TRUE),ES_P1a_0!$A$10:$AQ$10,0)+1,FALSE)),"",VLOOKUP($A74,ES_P1a_0!$A$10:$AQ$100,MATCH(FIXED(J$6,0,TRUE),ES_P1a_0!$A$10:$AQ$10,0)+1,FALSE))</f>
        <v/>
      </c>
      <c r="K74" s="232" t="str">
        <f>IF(ISNA(VLOOKUP($A74,ES_P1a_0!$A$10:$AQ$100,MATCH(FIXED(K$6,0,TRUE),ES_P1a_0!$A$10:$AQ$10,0)+1,FALSE)),"",VLOOKUP($A74,ES_P1a_0!$A$10:$AQ$100,MATCH(FIXED(K$6,0,TRUE),ES_P1a_0!$A$10:$AQ$10,0)+1,FALSE))</f>
        <v/>
      </c>
      <c r="L74" s="232" t="str">
        <f>IF(ISNA(VLOOKUP($A74,ES_P1a_0!$A$10:$AQ$100,MATCH(FIXED(L$6,0,TRUE),ES_P1a_0!$A$10:$AQ$10,0)+1,FALSE)),"",VLOOKUP($A74,ES_P1a_0!$A$10:$AQ$100,MATCH(FIXED(L$6,0,TRUE),ES_P1a_0!$A$10:$AQ$10,0)+1,FALSE))</f>
        <v/>
      </c>
      <c r="M74" s="232" t="str">
        <f>IF(ISNA(VLOOKUP($A74,ES_P1a_0!$A$10:$AQ$100,MATCH(FIXED(M$6,0,TRUE),ES_P1a_0!$A$10:$AQ$10,0)+1,FALSE)),"",VLOOKUP($A74,ES_P1a_0!$A$10:$AQ$100,MATCH(FIXED(M$6,0,TRUE),ES_P1a_0!$A$10:$AQ$10,0)+1,FALSE))</f>
        <v/>
      </c>
      <c r="N74" s="232" t="str">
        <f>IF(ISNA(VLOOKUP($A74,ES_P1a_0!$A$10:$AQ$100,MATCH(FIXED(N$6,0,TRUE),ES_P1a_0!$A$10:$AQ$10,0)+1,FALSE)),"",VLOOKUP($A74,ES_P1a_0!$A$10:$AQ$100,MATCH(FIXED(N$6,0,TRUE),ES_P1a_0!$A$10:$AQ$10,0)+1,FALSE))</f>
        <v/>
      </c>
      <c r="O74" s="232" t="str">
        <f>IF(ISNA(VLOOKUP($A74,ES_P1a_0!$A$10:$AQ$100,MATCH(FIXED(O$6,0,TRUE),ES_P1a_0!$A$10:$AQ$10,0)+1,FALSE)),"",VLOOKUP($A74,ES_P1a_0!$A$10:$AQ$100,MATCH(FIXED(O$6,0,TRUE),ES_P1a_0!$A$10:$AQ$10,0)+1,FALSE))</f>
        <v/>
      </c>
      <c r="P74" s="232" t="str">
        <f>IF(ISNA(VLOOKUP($A74,ES_P1a_0!$A$10:$AQ$100,MATCH(FIXED(P$6,0,TRUE),ES_P1a_0!$A$10:$AQ$10,0)+1,FALSE)),"",VLOOKUP($A74,ES_P1a_0!$A$10:$AQ$100,MATCH(FIXED(P$6,0,TRUE),ES_P1a_0!$A$10:$AQ$10,0)+1,FALSE))</f>
        <v/>
      </c>
      <c r="Q74" s="232" t="str">
        <f>IF(ISNA(VLOOKUP($A74,ES_P1a_0!$A$10:$AQ$100,MATCH(FIXED(Q$6,0,TRUE),ES_P1a_0!$A$10:$AQ$10,0)+1,FALSE)),"",VLOOKUP($A74,ES_P1a_0!$A$10:$AQ$100,MATCH(FIXED(Q$6,0,TRUE),ES_P1a_0!$A$10:$AQ$10,0)+1,FALSE))</f>
        <v/>
      </c>
      <c r="R74" s="232" t="str">
        <f>IF(ISNA(VLOOKUP($A74,ES_P1a_0!$A$10:$AQ$100,MATCH(FIXED(R$6,0,TRUE),ES_P1a_0!$A$10:$AQ$10,0)+1,FALSE)),"",VLOOKUP($A74,ES_P1a_0!$A$10:$AQ$100,MATCH(FIXED(R$6,0,TRUE),ES_P1a_0!$A$10:$AQ$10,0)+1,FALSE))</f>
        <v/>
      </c>
      <c r="S74" s="232" t="str">
        <f>IF(ISNA(VLOOKUP($A74,ES_P1a_0!$A$10:$AQ$100,MATCH(FIXED(S$6,0,TRUE),ES_P1a_0!$A$10:$AQ$10,0)+1,FALSE)),"",VLOOKUP($A74,ES_P1a_0!$A$10:$AQ$100,MATCH(FIXED(S$6,0,TRUE),ES_P1a_0!$A$10:$AQ$10,0)+1,FALSE))</f>
        <v/>
      </c>
      <c r="T74" s="232" t="str">
        <f>IF(ISNA(VLOOKUP($A74,ES_P1a_0!$A$10:$AQ$100,MATCH(FIXED(T$6,0,TRUE),ES_P1a_0!$A$10:$AQ$10,0)+1,FALSE)),"",VLOOKUP($A74,ES_P1a_0!$A$10:$AQ$100,MATCH(FIXED(T$6,0,TRUE),ES_P1a_0!$A$10:$AQ$10,0)+1,FALSE))</f>
        <v/>
      </c>
      <c r="U74" s="232" t="str">
        <f>IF(ISNA(VLOOKUP($A74,ES_P1a_0!$A$10:$AQ$100,MATCH(FIXED(U$6,0,TRUE),ES_P1a_0!$A$10:$AQ$10,0)+1,FALSE)),"",VLOOKUP($A74,ES_P1a_0!$A$10:$AQ$100,MATCH(FIXED(U$6,0,TRUE),ES_P1a_0!$A$10:$AQ$10,0)+1,FALSE))</f>
        <v/>
      </c>
      <c r="V74" s="232" t="str">
        <f>IF(ISNA(VLOOKUP($A74,ES_P1a_0!$A$10:$AQ$100,MATCH(FIXED(V$6,0,TRUE),ES_P1a_0!$A$10:$AQ$10,0)+1,FALSE)),"",VLOOKUP($A74,ES_P1a_0!$A$10:$AQ$100,MATCH(FIXED(V$6,0,TRUE),ES_P1a_0!$A$10:$AQ$10,0)+1,FALSE))</f>
        <v/>
      </c>
      <c r="W74" s="232" t="str">
        <f>IF(ISNA(VLOOKUP($A74,ES_P1a_0!$A$10:$AQ$100,MATCH(FIXED(W$6,0,TRUE),ES_P1a_0!$A$10:$AQ$10,0)+1,FALSE)),"",VLOOKUP($A74,ES_P1a_0!$A$10:$AQ$100,MATCH(FIXED(W$6,0,TRUE),ES_P1a_0!$A$10:$AQ$10,0)+1,FALSE))</f>
        <v/>
      </c>
    </row>
    <row r="75" spans="1:23">
      <c r="A75" s="230" t="str">
        <f>lookup!Z34</f>
        <v>United States</v>
      </c>
      <c r="B75" s="232" t="str">
        <f>VLOOKUP(A75,lookup!$Z$2:$AA$77,2,FALSE)</f>
        <v>Ηνωμένες Πολιτείες</v>
      </c>
      <c r="C75" s="232" t="str">
        <f>IF(ISNA(VLOOKUP($A75,ES_P1a_0!$A$10:$AQ$100,MATCH(FIXED(C$6,0,TRUE),ES_P1a_0!$A$10:$AQ$10,0)+1,FALSE)),"",VLOOKUP($A75,ES_P1a_0!$A$10:$AQ$100,MATCH(FIXED(C$6,0,TRUE),ES_P1a_0!$A$10:$AQ$10,0)+1,FALSE))</f>
        <v/>
      </c>
      <c r="D75" s="232" t="str">
        <f>IF(ISNA(VLOOKUP($A75,ES_P1a_0!$A$10:$AQ$100,MATCH(FIXED(D$6,0,TRUE),ES_P1a_0!$A$10:$AQ$10,0)+1,FALSE)),"",VLOOKUP($A75,ES_P1a_0!$A$10:$AQ$100,MATCH(FIXED(D$6,0,TRUE),ES_P1a_0!$A$10:$AQ$10,0)+1,FALSE))</f>
        <v/>
      </c>
      <c r="E75" s="232" t="str">
        <f>IF(ISNA(VLOOKUP($A75,ES_P1a_0!$A$10:$AQ$100,MATCH(FIXED(E$6,0,TRUE),ES_P1a_0!$A$10:$AQ$10,0)+1,FALSE)),"",VLOOKUP($A75,ES_P1a_0!$A$10:$AQ$100,MATCH(FIXED(E$6,0,TRUE),ES_P1a_0!$A$10:$AQ$10,0)+1,FALSE))</f>
        <v/>
      </c>
      <c r="F75" s="232" t="str">
        <f>IF(ISNA(VLOOKUP($A75,ES_P1a_0!$A$10:$AQ$100,MATCH(FIXED(F$6,0,TRUE),ES_P1a_0!$A$10:$AQ$10,0)+1,FALSE)),"",VLOOKUP($A75,ES_P1a_0!$A$10:$AQ$100,MATCH(FIXED(F$6,0,TRUE),ES_P1a_0!$A$10:$AQ$10,0)+1,FALSE))</f>
        <v/>
      </c>
      <c r="G75" s="232" t="str">
        <f>IF(ISNA(VLOOKUP($A75,ES_P1a_0!$A$10:$AQ$100,MATCH(FIXED(G$6,0,TRUE),ES_P1a_0!$A$10:$AQ$10,0)+1,FALSE)),"",VLOOKUP($A75,ES_P1a_0!$A$10:$AQ$100,MATCH(FIXED(G$6,0,TRUE),ES_P1a_0!$A$10:$AQ$10,0)+1,FALSE))</f>
        <v/>
      </c>
      <c r="H75" s="232" t="str">
        <f>IF(ISNA(VLOOKUP($A75,ES_P1a_0!$A$10:$AQ$100,MATCH(FIXED(H$6,0,TRUE),ES_P1a_0!$A$10:$AQ$10,0)+1,FALSE)),"",VLOOKUP($A75,ES_P1a_0!$A$10:$AQ$100,MATCH(FIXED(H$6,0,TRUE),ES_P1a_0!$A$10:$AQ$10,0)+1,FALSE))</f>
        <v/>
      </c>
      <c r="I75" s="232" t="str">
        <f>IF(ISNA(VLOOKUP($A75,ES_P1a_0!$A$10:$AQ$100,MATCH(FIXED(I$6,0,TRUE),ES_P1a_0!$A$10:$AQ$10,0)+1,FALSE)),"",VLOOKUP($A75,ES_P1a_0!$A$10:$AQ$100,MATCH(FIXED(I$6,0,TRUE),ES_P1a_0!$A$10:$AQ$10,0)+1,FALSE))</f>
        <v/>
      </c>
      <c r="J75" s="232" t="str">
        <f>IF(ISNA(VLOOKUP($A75,ES_P1a_0!$A$10:$AQ$100,MATCH(FIXED(J$6,0,TRUE),ES_P1a_0!$A$10:$AQ$10,0)+1,FALSE)),"",VLOOKUP($A75,ES_P1a_0!$A$10:$AQ$100,MATCH(FIXED(J$6,0,TRUE),ES_P1a_0!$A$10:$AQ$10,0)+1,FALSE))</f>
        <v/>
      </c>
      <c r="K75" s="232" t="str">
        <f>IF(ISNA(VLOOKUP($A75,ES_P1a_0!$A$10:$AQ$100,MATCH(FIXED(K$6,0,TRUE),ES_P1a_0!$A$10:$AQ$10,0)+1,FALSE)),"",VLOOKUP($A75,ES_P1a_0!$A$10:$AQ$100,MATCH(FIXED(K$6,0,TRUE),ES_P1a_0!$A$10:$AQ$10,0)+1,FALSE))</f>
        <v/>
      </c>
      <c r="L75" s="232" t="str">
        <f>IF(ISNA(VLOOKUP($A75,ES_P1a_0!$A$10:$AQ$100,MATCH(FIXED(L$6,0,TRUE),ES_P1a_0!$A$10:$AQ$10,0)+1,FALSE)),"",VLOOKUP($A75,ES_P1a_0!$A$10:$AQ$100,MATCH(FIXED(L$6,0,TRUE),ES_P1a_0!$A$10:$AQ$10,0)+1,FALSE))</f>
        <v/>
      </c>
      <c r="M75" s="232" t="str">
        <f>IF(ISNA(VLOOKUP($A75,ES_P1a_0!$A$10:$AQ$100,MATCH(FIXED(M$6,0,TRUE),ES_P1a_0!$A$10:$AQ$10,0)+1,FALSE)),"",VLOOKUP($A75,ES_P1a_0!$A$10:$AQ$100,MATCH(FIXED(M$6,0,TRUE),ES_P1a_0!$A$10:$AQ$10,0)+1,FALSE))</f>
        <v/>
      </c>
      <c r="N75" s="232" t="str">
        <f>IF(ISNA(VLOOKUP($A75,ES_P1a_0!$A$10:$AQ$100,MATCH(FIXED(N$6,0,TRUE),ES_P1a_0!$A$10:$AQ$10,0)+1,FALSE)),"",VLOOKUP($A75,ES_P1a_0!$A$10:$AQ$100,MATCH(FIXED(N$6,0,TRUE),ES_P1a_0!$A$10:$AQ$10,0)+1,FALSE))</f>
        <v/>
      </c>
      <c r="O75" s="232" t="str">
        <f>IF(ISNA(VLOOKUP($A75,ES_P1a_0!$A$10:$AQ$100,MATCH(FIXED(O$6,0,TRUE),ES_P1a_0!$A$10:$AQ$10,0)+1,FALSE)),"",VLOOKUP($A75,ES_P1a_0!$A$10:$AQ$100,MATCH(FIXED(O$6,0,TRUE),ES_P1a_0!$A$10:$AQ$10,0)+1,FALSE))</f>
        <v/>
      </c>
      <c r="P75" s="232" t="str">
        <f>IF(ISNA(VLOOKUP($A75,ES_P1a_0!$A$10:$AQ$100,MATCH(FIXED(P$6,0,TRUE),ES_P1a_0!$A$10:$AQ$10,0)+1,FALSE)),"",VLOOKUP($A75,ES_P1a_0!$A$10:$AQ$100,MATCH(FIXED(P$6,0,TRUE),ES_P1a_0!$A$10:$AQ$10,0)+1,FALSE))</f>
        <v/>
      </c>
      <c r="Q75" s="232" t="str">
        <f>IF(ISNA(VLOOKUP($A75,ES_P1a_0!$A$10:$AQ$100,MATCH(FIXED(Q$6,0,TRUE),ES_P1a_0!$A$10:$AQ$10,0)+1,FALSE)),"",VLOOKUP($A75,ES_P1a_0!$A$10:$AQ$100,MATCH(FIXED(Q$6,0,TRUE),ES_P1a_0!$A$10:$AQ$10,0)+1,FALSE))</f>
        <v/>
      </c>
      <c r="R75" s="232" t="str">
        <f>IF(ISNA(VLOOKUP($A75,ES_P1a_0!$A$10:$AQ$100,MATCH(FIXED(R$6,0,TRUE),ES_P1a_0!$A$10:$AQ$10,0)+1,FALSE)),"",VLOOKUP($A75,ES_P1a_0!$A$10:$AQ$100,MATCH(FIXED(R$6,0,TRUE),ES_P1a_0!$A$10:$AQ$10,0)+1,FALSE))</f>
        <v/>
      </c>
      <c r="S75" s="232" t="str">
        <f>IF(ISNA(VLOOKUP($A75,ES_P1a_0!$A$10:$AQ$100,MATCH(FIXED(S$6,0,TRUE),ES_P1a_0!$A$10:$AQ$10,0)+1,FALSE)),"",VLOOKUP($A75,ES_P1a_0!$A$10:$AQ$100,MATCH(FIXED(S$6,0,TRUE),ES_P1a_0!$A$10:$AQ$10,0)+1,FALSE))</f>
        <v/>
      </c>
      <c r="T75" s="232" t="str">
        <f>IF(ISNA(VLOOKUP($A75,ES_P1a_0!$A$10:$AQ$100,MATCH(FIXED(T$6,0,TRUE),ES_P1a_0!$A$10:$AQ$10,0)+1,FALSE)),"",VLOOKUP($A75,ES_P1a_0!$A$10:$AQ$100,MATCH(FIXED(T$6,0,TRUE),ES_P1a_0!$A$10:$AQ$10,0)+1,FALSE))</f>
        <v/>
      </c>
      <c r="U75" s="232" t="str">
        <f>IF(ISNA(VLOOKUP($A75,ES_P1a_0!$A$10:$AQ$100,MATCH(FIXED(U$6,0,TRUE),ES_P1a_0!$A$10:$AQ$10,0)+1,FALSE)),"",VLOOKUP($A75,ES_P1a_0!$A$10:$AQ$100,MATCH(FIXED(U$6,0,TRUE),ES_P1a_0!$A$10:$AQ$10,0)+1,FALSE))</f>
        <v/>
      </c>
      <c r="V75" s="232" t="str">
        <f>IF(ISNA(VLOOKUP($A75,ES_P1a_0!$A$10:$AQ$100,MATCH(FIXED(V$6,0,TRUE),ES_P1a_0!$A$10:$AQ$10,0)+1,FALSE)),"",VLOOKUP($A75,ES_P1a_0!$A$10:$AQ$100,MATCH(FIXED(V$6,0,TRUE),ES_P1a_0!$A$10:$AQ$10,0)+1,FALSE))</f>
        <v/>
      </c>
      <c r="W75" s="232" t="str">
        <f>IF(ISNA(VLOOKUP($A75,ES_P1a_0!$A$10:$AQ$100,MATCH(FIXED(W$6,0,TRUE),ES_P1a_0!$A$10:$AQ$10,0)+1,FALSE)),"",VLOOKUP($A75,ES_P1a_0!$A$10:$AQ$100,MATCH(FIXED(W$6,0,TRUE),ES_P1a_0!$A$10:$AQ$10,0)+1,FALSE))</f>
        <v/>
      </c>
    </row>
    <row r="76" spans="1:23">
      <c r="A76" s="230" t="str">
        <f>lookup!Z35</f>
        <v>Japan</v>
      </c>
      <c r="B76" s="232" t="str">
        <f>VLOOKUP(A76,lookup!$Z$2:$AA$77,2,FALSE)</f>
        <v>Ιαπωνία</v>
      </c>
      <c r="C76" s="232" t="str">
        <f>IF(ISNA(VLOOKUP($A76,ES_P1a_0!$A$10:$AQ$100,MATCH(FIXED(C$6,0,TRUE),ES_P1a_0!$A$10:$AQ$10,0)+1,FALSE)),"",VLOOKUP($A76,ES_P1a_0!$A$10:$AQ$100,MATCH(FIXED(C$6,0,TRUE),ES_P1a_0!$A$10:$AQ$10,0)+1,FALSE))</f>
        <v>e</v>
      </c>
      <c r="D76" s="232" t="str">
        <f>IF(ISNA(VLOOKUP($A76,ES_P1a_0!$A$10:$AQ$100,MATCH(FIXED(D$6,0,TRUE),ES_P1a_0!$A$10:$AQ$10,0)+1,FALSE)),"",VLOOKUP($A76,ES_P1a_0!$A$10:$AQ$100,MATCH(FIXED(D$6,0,TRUE),ES_P1a_0!$A$10:$AQ$10,0)+1,FALSE))</f>
        <v/>
      </c>
      <c r="E76" s="232" t="str">
        <f>IF(ISNA(VLOOKUP($A76,ES_P1a_0!$A$10:$AQ$100,MATCH(FIXED(E$6,0,TRUE),ES_P1a_0!$A$10:$AQ$10,0)+1,FALSE)),"",VLOOKUP($A76,ES_P1a_0!$A$10:$AQ$100,MATCH(FIXED(E$6,0,TRUE),ES_P1a_0!$A$10:$AQ$10,0)+1,FALSE))</f>
        <v/>
      </c>
      <c r="F76" s="232" t="str">
        <f>IF(ISNA(VLOOKUP($A76,ES_P1a_0!$A$10:$AQ$100,MATCH(FIXED(F$6,0,TRUE),ES_P1a_0!$A$10:$AQ$10,0)+1,FALSE)),"",VLOOKUP($A76,ES_P1a_0!$A$10:$AQ$100,MATCH(FIXED(F$6,0,TRUE),ES_P1a_0!$A$10:$AQ$10,0)+1,FALSE))</f>
        <v/>
      </c>
      <c r="G76" s="232" t="str">
        <f>IF(ISNA(VLOOKUP($A76,ES_P1a_0!$A$10:$AQ$100,MATCH(FIXED(G$6,0,TRUE),ES_P1a_0!$A$10:$AQ$10,0)+1,FALSE)),"",VLOOKUP($A76,ES_P1a_0!$A$10:$AQ$100,MATCH(FIXED(G$6,0,TRUE),ES_P1a_0!$A$10:$AQ$10,0)+1,FALSE))</f>
        <v/>
      </c>
      <c r="H76" s="232" t="str">
        <f>IF(ISNA(VLOOKUP($A76,ES_P1a_0!$A$10:$AQ$100,MATCH(FIXED(H$6,0,TRUE),ES_P1a_0!$A$10:$AQ$10,0)+1,FALSE)),"",VLOOKUP($A76,ES_P1a_0!$A$10:$AQ$100,MATCH(FIXED(H$6,0,TRUE),ES_P1a_0!$A$10:$AQ$10,0)+1,FALSE))</f>
        <v/>
      </c>
      <c r="I76" s="232" t="str">
        <f>IF(ISNA(VLOOKUP($A76,ES_P1a_0!$A$10:$AQ$100,MATCH(FIXED(I$6,0,TRUE),ES_P1a_0!$A$10:$AQ$10,0)+1,FALSE)),"",VLOOKUP($A76,ES_P1a_0!$A$10:$AQ$100,MATCH(FIXED(I$6,0,TRUE),ES_P1a_0!$A$10:$AQ$10,0)+1,FALSE))</f>
        <v/>
      </c>
      <c r="J76" s="232" t="str">
        <f>IF(ISNA(VLOOKUP($A76,ES_P1a_0!$A$10:$AQ$100,MATCH(FIXED(J$6,0,TRUE),ES_P1a_0!$A$10:$AQ$10,0)+1,FALSE)),"",VLOOKUP($A76,ES_P1a_0!$A$10:$AQ$100,MATCH(FIXED(J$6,0,TRUE),ES_P1a_0!$A$10:$AQ$10,0)+1,FALSE))</f>
        <v/>
      </c>
      <c r="K76" s="232" t="str">
        <f>IF(ISNA(VLOOKUP($A76,ES_P1a_0!$A$10:$AQ$100,MATCH(FIXED(K$6,0,TRUE),ES_P1a_0!$A$10:$AQ$10,0)+1,FALSE)),"",VLOOKUP($A76,ES_P1a_0!$A$10:$AQ$100,MATCH(FIXED(K$6,0,TRUE),ES_P1a_0!$A$10:$AQ$10,0)+1,FALSE))</f>
        <v/>
      </c>
      <c r="L76" s="232" t="str">
        <f>IF(ISNA(VLOOKUP($A76,ES_P1a_0!$A$10:$AQ$100,MATCH(FIXED(L$6,0,TRUE),ES_P1a_0!$A$10:$AQ$10,0)+1,FALSE)),"",VLOOKUP($A76,ES_P1a_0!$A$10:$AQ$100,MATCH(FIXED(L$6,0,TRUE),ES_P1a_0!$A$10:$AQ$10,0)+1,FALSE))</f>
        <v/>
      </c>
      <c r="M76" s="232" t="str">
        <f>IF(ISNA(VLOOKUP($A76,ES_P1a_0!$A$10:$AQ$100,MATCH(FIXED(M$6,0,TRUE),ES_P1a_0!$A$10:$AQ$10,0)+1,FALSE)),"",VLOOKUP($A76,ES_P1a_0!$A$10:$AQ$100,MATCH(FIXED(M$6,0,TRUE),ES_P1a_0!$A$10:$AQ$10,0)+1,FALSE))</f>
        <v/>
      </c>
      <c r="N76" s="232" t="str">
        <f>IF(ISNA(VLOOKUP($A76,ES_P1a_0!$A$10:$AQ$100,MATCH(FIXED(N$6,0,TRUE),ES_P1a_0!$A$10:$AQ$10,0)+1,FALSE)),"",VLOOKUP($A76,ES_P1a_0!$A$10:$AQ$100,MATCH(FIXED(N$6,0,TRUE),ES_P1a_0!$A$10:$AQ$10,0)+1,FALSE))</f>
        <v/>
      </c>
      <c r="O76" s="232" t="str">
        <f>IF(ISNA(VLOOKUP($A76,ES_P1a_0!$A$10:$AQ$100,MATCH(FIXED(O$6,0,TRUE),ES_P1a_0!$A$10:$AQ$10,0)+1,FALSE)),"",VLOOKUP($A76,ES_P1a_0!$A$10:$AQ$100,MATCH(FIXED(O$6,0,TRUE),ES_P1a_0!$A$10:$AQ$10,0)+1,FALSE))</f>
        <v/>
      </c>
      <c r="P76" s="232" t="str">
        <f>IF(ISNA(VLOOKUP($A76,ES_P1a_0!$A$10:$AQ$100,MATCH(FIXED(P$6,0,TRUE),ES_P1a_0!$A$10:$AQ$10,0)+1,FALSE)),"",VLOOKUP($A76,ES_P1a_0!$A$10:$AQ$100,MATCH(FIXED(P$6,0,TRUE),ES_P1a_0!$A$10:$AQ$10,0)+1,FALSE))</f>
        <v/>
      </c>
      <c r="Q76" s="232" t="str">
        <f>IF(ISNA(VLOOKUP($A76,ES_P1a_0!$A$10:$AQ$100,MATCH(FIXED(Q$6,0,TRUE),ES_P1a_0!$A$10:$AQ$10,0)+1,FALSE)),"",VLOOKUP($A76,ES_P1a_0!$A$10:$AQ$100,MATCH(FIXED(Q$6,0,TRUE),ES_P1a_0!$A$10:$AQ$10,0)+1,FALSE))</f>
        <v>f</v>
      </c>
      <c r="R76" s="232" t="str">
        <f>IF(ISNA(VLOOKUP($A76,ES_P1a_0!$A$10:$AQ$100,MATCH(FIXED(R$6,0,TRUE),ES_P1a_0!$A$10:$AQ$10,0)+1,FALSE)),"",VLOOKUP($A76,ES_P1a_0!$A$10:$AQ$100,MATCH(FIXED(R$6,0,TRUE),ES_P1a_0!$A$10:$AQ$10,0)+1,FALSE))</f>
        <v>f</v>
      </c>
      <c r="S76" s="232" t="str">
        <f>IF(ISNA(VLOOKUP($A76,ES_P1a_0!$A$10:$AQ$100,MATCH(FIXED(S$6,0,TRUE),ES_P1a_0!$A$10:$AQ$10,0)+1,FALSE)),"",VLOOKUP($A76,ES_P1a_0!$A$10:$AQ$100,MATCH(FIXED(S$6,0,TRUE),ES_P1a_0!$A$10:$AQ$10,0)+1,FALSE))</f>
        <v>f</v>
      </c>
      <c r="T76" s="232" t="str">
        <f>IF(ISNA(VLOOKUP($A76,ES_P1a_0!$A$10:$AQ$100,MATCH(FIXED(T$6,0,TRUE),ES_P1a_0!$A$10:$AQ$10,0)+1,FALSE)),"",VLOOKUP($A76,ES_P1a_0!$A$10:$AQ$100,MATCH(FIXED(T$6,0,TRUE),ES_P1a_0!$A$10:$AQ$10,0)+1,FALSE))</f>
        <v/>
      </c>
      <c r="U76" s="232" t="str">
        <f>IF(ISNA(VLOOKUP($A76,ES_P1a_0!$A$10:$AQ$100,MATCH(FIXED(U$6,0,TRUE),ES_P1a_0!$A$10:$AQ$10,0)+1,FALSE)),"",VLOOKUP($A76,ES_P1a_0!$A$10:$AQ$100,MATCH(FIXED(U$6,0,TRUE),ES_P1a_0!$A$10:$AQ$10,0)+1,FALSE))</f>
        <v/>
      </c>
      <c r="V76" s="232" t="str">
        <f>IF(ISNA(VLOOKUP($A76,ES_P1a_0!$A$10:$AQ$100,MATCH(FIXED(V$6,0,TRUE),ES_P1a_0!$A$10:$AQ$10,0)+1,FALSE)),"",VLOOKUP($A76,ES_P1a_0!$A$10:$AQ$100,MATCH(FIXED(V$6,0,TRUE),ES_P1a_0!$A$10:$AQ$10,0)+1,FALSE))</f>
        <v/>
      </c>
      <c r="W76" s="232" t="str">
        <f>IF(ISNA(VLOOKUP($A76,ES_P1a_0!$A$10:$AQ$100,MATCH(FIXED(W$6,0,TRUE),ES_P1a_0!$A$10:$AQ$10,0)+1,FALSE)),"",VLOOKUP($A76,ES_P1a_0!$A$10:$AQ$100,MATCH(FIXED(W$6,0,TRUE),ES_P1a_0!$A$10:$AQ$10,0)+1,FALSE))</f>
        <v/>
      </c>
    </row>
    <row r="77" spans="1:23">
      <c r="B77" s="232"/>
      <c r="C77" s="232"/>
      <c r="D77" s="232"/>
      <c r="E77" s="232"/>
      <c r="F77" s="232"/>
      <c r="G77" s="232"/>
      <c r="H77" s="232"/>
      <c r="I77" s="232"/>
      <c r="J77" s="232"/>
      <c r="K77" s="232"/>
      <c r="L77" s="232"/>
      <c r="M77" s="232"/>
      <c r="N77" s="232"/>
      <c r="O77" s="232"/>
      <c r="P77" s="232"/>
      <c r="Q77" s="232"/>
      <c r="R77" s="232"/>
      <c r="S77" s="232"/>
      <c r="T77" s="232"/>
      <c r="U77" s="232"/>
      <c r="V77" s="232"/>
      <c r="W77" s="232"/>
    </row>
    <row r="78" spans="1:23">
      <c r="B78" s="232"/>
      <c r="C78" s="232"/>
      <c r="D78" s="232"/>
      <c r="E78" s="232"/>
      <c r="F78" s="232"/>
      <c r="G78" s="232"/>
      <c r="H78" s="232"/>
      <c r="I78" s="232"/>
      <c r="J78" s="232"/>
      <c r="K78" s="232"/>
      <c r="L78" s="232"/>
      <c r="M78" s="232"/>
      <c r="N78" s="232"/>
      <c r="O78" s="232"/>
      <c r="P78" s="232"/>
      <c r="Q78" s="232"/>
      <c r="R78" s="232"/>
      <c r="S78" s="232"/>
      <c r="T78" s="232"/>
      <c r="U78" s="232"/>
      <c r="V78" s="232"/>
      <c r="W78" s="232"/>
    </row>
    <row r="79" spans="1:23">
      <c r="B79" s="232"/>
      <c r="C79" s="232"/>
      <c r="D79" s="232"/>
      <c r="E79" s="232"/>
      <c r="F79" s="232"/>
      <c r="G79" s="232"/>
      <c r="H79" s="232"/>
      <c r="I79" s="232"/>
      <c r="J79" s="232"/>
      <c r="K79" s="232"/>
      <c r="L79" s="232"/>
      <c r="M79" s="232"/>
      <c r="N79" s="232"/>
      <c r="O79" s="232"/>
      <c r="P79" s="232"/>
      <c r="Q79" s="232"/>
      <c r="R79" s="232"/>
      <c r="S79" s="232"/>
      <c r="T79" s="232"/>
      <c r="U79" s="232"/>
      <c r="V79" s="232"/>
      <c r="W79" s="232"/>
    </row>
    <row r="80" spans="1:23">
      <c r="B80" s="232"/>
      <c r="C80" s="232"/>
      <c r="D80" s="232"/>
      <c r="E80" s="232"/>
      <c r="F80" s="232"/>
      <c r="G80" s="232"/>
      <c r="H80" s="232"/>
      <c r="I80" s="232"/>
      <c r="J80" s="232"/>
      <c r="K80" s="232"/>
      <c r="L80" s="232"/>
      <c r="M80" s="232"/>
      <c r="N80" s="232"/>
      <c r="O80" s="232"/>
      <c r="P80" s="232"/>
      <c r="Q80" s="232"/>
      <c r="R80" s="232"/>
      <c r="S80" s="232"/>
      <c r="T80" s="232"/>
      <c r="U80" s="232"/>
      <c r="V80" s="232"/>
      <c r="W80" s="232"/>
    </row>
    <row r="81" spans="2:23">
      <c r="B81" s="232"/>
      <c r="C81" s="232"/>
      <c r="D81" s="232"/>
      <c r="E81" s="232"/>
      <c r="F81" s="232"/>
      <c r="G81" s="232"/>
      <c r="H81" s="232"/>
      <c r="I81" s="232"/>
      <c r="J81" s="232"/>
      <c r="K81" s="232"/>
      <c r="L81" s="232"/>
      <c r="M81" s="232"/>
      <c r="N81" s="232"/>
      <c r="O81" s="232"/>
      <c r="P81" s="232"/>
      <c r="Q81" s="232"/>
      <c r="R81" s="232"/>
      <c r="S81" s="232"/>
      <c r="T81" s="232"/>
      <c r="U81" s="232"/>
      <c r="V81" s="232"/>
      <c r="W81" s="232"/>
    </row>
    <row r="82" spans="2:23">
      <c r="B82" s="232"/>
      <c r="C82" s="232"/>
      <c r="D82" s="232"/>
      <c r="E82" s="232"/>
      <c r="F82" s="232"/>
      <c r="G82" s="232"/>
      <c r="H82" s="232"/>
      <c r="I82" s="232"/>
      <c r="J82" s="232"/>
      <c r="K82" s="232"/>
      <c r="L82" s="232"/>
      <c r="M82" s="232"/>
      <c r="N82" s="232"/>
      <c r="O82" s="232"/>
      <c r="P82" s="232"/>
      <c r="Q82" s="232"/>
      <c r="R82" s="232"/>
      <c r="S82" s="232"/>
      <c r="T82" s="232"/>
      <c r="U82" s="232"/>
      <c r="V82" s="232"/>
      <c r="W82" s="232"/>
    </row>
    <row r="83" spans="2:23">
      <c r="B83" s="232"/>
      <c r="C83" s="232"/>
      <c r="D83" s="232"/>
      <c r="E83" s="232"/>
      <c r="F83" s="232"/>
      <c r="G83" s="232"/>
      <c r="H83" s="232"/>
      <c r="I83" s="232"/>
      <c r="J83" s="232"/>
      <c r="K83" s="232"/>
      <c r="L83" s="232"/>
      <c r="M83" s="232"/>
      <c r="N83" s="232"/>
      <c r="O83" s="232"/>
      <c r="P83" s="232"/>
      <c r="Q83" s="232"/>
      <c r="R83" s="232"/>
      <c r="S83" s="232"/>
      <c r="T83" s="232"/>
      <c r="U83" s="232"/>
      <c r="V83" s="232"/>
      <c r="W83" s="232"/>
    </row>
    <row r="84" spans="2:23">
      <c r="B84" s="232"/>
      <c r="C84" s="232"/>
      <c r="D84" s="232"/>
      <c r="E84" s="232"/>
      <c r="F84" s="232"/>
      <c r="G84" s="232"/>
      <c r="H84" s="232"/>
      <c r="I84" s="232"/>
      <c r="J84" s="232"/>
      <c r="K84" s="232"/>
      <c r="L84" s="232"/>
      <c r="M84" s="232"/>
      <c r="N84" s="232"/>
      <c r="O84" s="232"/>
      <c r="P84" s="232"/>
      <c r="Q84" s="232"/>
      <c r="R84" s="232"/>
      <c r="S84" s="232"/>
      <c r="T84" s="232"/>
      <c r="U84" s="232"/>
      <c r="V84" s="232"/>
      <c r="W84" s="232"/>
    </row>
  </sheetData>
  <pageMargins left="0.7" right="0.7" top="0.75" bottom="0.75" header="0.3" footer="0.3"/>
  <pageSetup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AJ51"/>
  <sheetViews>
    <sheetView workbookViewId="0">
      <selection activeCell="A14" sqref="A14"/>
    </sheetView>
  </sheetViews>
  <sheetFormatPr defaultColWidth="9.125" defaultRowHeight="12.75"/>
  <cols>
    <col min="1" max="1" width="9.125" style="230"/>
    <col min="2" max="2" width="5.125" style="230" bestFit="1" customWidth="1"/>
    <col min="3" max="3" width="6" style="230" customWidth="1"/>
    <col min="4" max="4" width="6.125" style="230" bestFit="1" customWidth="1"/>
    <col min="5" max="5" width="6" style="230" customWidth="1"/>
    <col min="6" max="8" width="6.125" style="230" bestFit="1" customWidth="1"/>
    <col min="9" max="10" width="5.125" style="230" bestFit="1" customWidth="1"/>
    <col min="11" max="12" width="6.125" style="230" bestFit="1" customWidth="1"/>
    <col min="13" max="13" width="5.125" style="230" bestFit="1" customWidth="1"/>
    <col min="14" max="18" width="6.125" style="230" bestFit="1" customWidth="1"/>
    <col min="19" max="21" width="5.125" style="230" bestFit="1" customWidth="1"/>
    <col min="22" max="22" width="6.125" style="230" bestFit="1" customWidth="1"/>
    <col min="23" max="23" width="5.125" style="230" bestFit="1" customWidth="1"/>
    <col min="24" max="26" width="6.125" style="230" bestFit="1" customWidth="1"/>
    <col min="27" max="31" width="5.125" style="230" bestFit="1" customWidth="1"/>
    <col min="32" max="35" width="6.125" style="230" bestFit="1" customWidth="1"/>
    <col min="36" max="36" width="6.125" style="230" customWidth="1"/>
    <col min="37" max="16384" width="9.125" style="230"/>
  </cols>
  <sheetData>
    <row r="1" spans="2:36" ht="30.75" thickBot="1">
      <c r="B1" s="233" t="s">
        <v>121</v>
      </c>
    </row>
    <row r="2" spans="2:36" ht="13.5" thickTop="1">
      <c r="B2" s="234" t="s">
        <v>263</v>
      </c>
    </row>
    <row r="3" spans="2:36">
      <c r="B3" s="234" t="s">
        <v>128</v>
      </c>
    </row>
    <row r="7" spans="2:36" ht="87.75">
      <c r="B7" s="235" t="str">
        <f t="array" ref="B7:AJ28">TRANSPOSE(ES_P1a_1!B6:W40)</f>
        <v/>
      </c>
      <c r="C7" s="236" t="str">
        <v>ΕΕ (28 χώρες)</v>
      </c>
      <c r="D7" s="236" t="str">
        <v>ΕΕ (27 χώρες)</v>
      </c>
      <c r="E7" s="236" t="str">
        <v>ΕΕ (15 χώρες)</v>
      </c>
      <c r="F7" s="236" t="str">
        <v>Ευροχώρος</v>
      </c>
      <c r="G7" s="236" t="str">
        <v>Βέλγιο</v>
      </c>
      <c r="H7" s="236" t="str">
        <v>Βουλγαρία</v>
      </c>
      <c r="I7" s="236" t="str">
        <v>Τσεχία</v>
      </c>
      <c r="J7" s="236" t="str">
        <v>Δανία</v>
      </c>
      <c r="K7" s="236" t="str">
        <v>Γερμανία</v>
      </c>
      <c r="L7" s="236" t="str">
        <v>Εσθονία</v>
      </c>
      <c r="M7" s="236" t="str">
        <v>Ιρλανδία</v>
      </c>
      <c r="N7" s="236" t="str">
        <v>Ελλάδα</v>
      </c>
      <c r="O7" s="236" t="str">
        <v>Ισπανία</v>
      </c>
      <c r="P7" s="236" t="str">
        <v>Γαλλία</v>
      </c>
      <c r="Q7" s="236" t="str">
        <v>Κροατία</v>
      </c>
      <c r="R7" s="236" t="str">
        <v>Ιταλία</v>
      </c>
      <c r="S7" s="236" t="str">
        <v>Κύπρος</v>
      </c>
      <c r="T7" s="236" t="str">
        <v>Λετονία</v>
      </c>
      <c r="U7" s="236" t="str">
        <v>Λιθουανία</v>
      </c>
      <c r="V7" s="236" t="str">
        <v>Λουξεμβούργο</v>
      </c>
      <c r="W7" s="236" t="str">
        <v>Ουγγαρία</v>
      </c>
      <c r="X7" s="236" t="str">
        <v>Μάλτα</v>
      </c>
      <c r="Y7" s="236" t="str">
        <v>Ολλανδία</v>
      </c>
      <c r="Z7" s="236" t="str">
        <v>Αυστρία</v>
      </c>
      <c r="AA7" s="236" t="str">
        <v>Πολωνία</v>
      </c>
      <c r="AB7" s="236" t="str">
        <v>Πορτογαλία</v>
      </c>
      <c r="AC7" s="236" t="str">
        <v>Ρουμανία</v>
      </c>
      <c r="AD7" s="236" t="str">
        <v>Σλοβενία</v>
      </c>
      <c r="AE7" s="236" t="str">
        <v>Σλοβακία</v>
      </c>
      <c r="AF7" s="236" t="str">
        <v>Φινλανδία</v>
      </c>
      <c r="AG7" s="236" t="str">
        <v>Σουηδία</v>
      </c>
      <c r="AH7" s="236" t="str">
        <v>Ηνωμένο Βασίλειο</v>
      </c>
      <c r="AI7" s="236" t="str">
        <v>Ηνωμένες Πολιτείες</v>
      </c>
      <c r="AJ7" s="236" t="str">
        <v>Ιαπωνία</v>
      </c>
    </row>
    <row r="8" spans="2:36">
      <c r="B8" s="231">
        <v>1995</v>
      </c>
      <c r="C8" s="237" t="str">
        <v>:</v>
      </c>
      <c r="D8" s="237">
        <v>86.4</v>
      </c>
      <c r="E8" s="237">
        <v>89.6</v>
      </c>
      <c r="F8" s="237">
        <v>92.6</v>
      </c>
      <c r="G8" s="237">
        <v>88.4</v>
      </c>
      <c r="H8" s="237">
        <v>75.2</v>
      </c>
      <c r="I8" s="237">
        <v>72</v>
      </c>
      <c r="J8" s="237">
        <v>86.1</v>
      </c>
      <c r="K8" s="237">
        <v>91.3</v>
      </c>
      <c r="L8" s="237">
        <v>48.8</v>
      </c>
      <c r="M8" s="237">
        <v>73.7</v>
      </c>
      <c r="N8" s="237">
        <v>77.8</v>
      </c>
      <c r="O8" s="237">
        <v>99.2</v>
      </c>
      <c r="P8" s="237">
        <v>89.9</v>
      </c>
      <c r="Q8" s="237" t="str">
        <v>:</v>
      </c>
      <c r="R8" s="237">
        <v>96.8</v>
      </c>
      <c r="S8" s="237">
        <v>87.7</v>
      </c>
      <c r="T8" s="237">
        <v>54.6</v>
      </c>
      <c r="U8" s="237">
        <v>54</v>
      </c>
      <c r="V8" s="237">
        <v>89</v>
      </c>
      <c r="W8" s="237">
        <v>73.400000000000006</v>
      </c>
      <c r="X8" s="237" t="str">
        <v>:</v>
      </c>
      <c r="Y8" s="237">
        <v>88.6</v>
      </c>
      <c r="Z8" s="237">
        <v>85</v>
      </c>
      <c r="AA8" s="237">
        <v>62.7</v>
      </c>
      <c r="AB8" s="237">
        <v>87.7</v>
      </c>
      <c r="AC8" s="237" t="str">
        <v>:</v>
      </c>
      <c r="AD8" s="237">
        <v>68.3</v>
      </c>
      <c r="AE8" s="237">
        <v>66</v>
      </c>
      <c r="AF8" s="237">
        <v>80.8</v>
      </c>
      <c r="AG8" s="237">
        <v>77.599999999999994</v>
      </c>
      <c r="AH8" s="237">
        <v>80.099999999999994</v>
      </c>
      <c r="AI8" s="237">
        <v>80.8</v>
      </c>
      <c r="AJ8" s="534">
        <v>86.7</v>
      </c>
    </row>
    <row r="9" spans="2:36">
      <c r="B9" s="231">
        <v>1996</v>
      </c>
      <c r="C9" s="237" t="str">
        <v>:</v>
      </c>
      <c r="D9" s="237">
        <v>87.5</v>
      </c>
      <c r="E9" s="237">
        <v>90.7</v>
      </c>
      <c r="F9" s="237">
        <v>93.4</v>
      </c>
      <c r="G9" s="237">
        <v>89.4</v>
      </c>
      <c r="H9" s="237">
        <v>66.599999999999994</v>
      </c>
      <c r="I9" s="237">
        <v>74.900000000000006</v>
      </c>
      <c r="J9" s="237">
        <v>87.7</v>
      </c>
      <c r="K9" s="237">
        <v>92.1</v>
      </c>
      <c r="L9" s="237">
        <v>52.9</v>
      </c>
      <c r="M9" s="237">
        <v>78.099999999999994</v>
      </c>
      <c r="N9" s="237">
        <v>80</v>
      </c>
      <c r="O9" s="237">
        <v>100</v>
      </c>
      <c r="P9" s="237">
        <v>90.3</v>
      </c>
      <c r="Q9" s="237">
        <v>72.5</v>
      </c>
      <c r="R9" s="237">
        <v>97.3</v>
      </c>
      <c r="S9" s="237">
        <v>88.8</v>
      </c>
      <c r="T9" s="237">
        <v>57.8</v>
      </c>
      <c r="U9" s="237">
        <v>56.3</v>
      </c>
      <c r="V9" s="237">
        <v>88.1</v>
      </c>
      <c r="W9" s="237">
        <v>73.5</v>
      </c>
      <c r="X9" s="237" t="str">
        <v>:</v>
      </c>
      <c r="Y9" s="237">
        <v>89.6</v>
      </c>
      <c r="Z9" s="237">
        <v>86.8</v>
      </c>
      <c r="AA9" s="237">
        <v>65.900000000000006</v>
      </c>
      <c r="AB9" s="237">
        <v>89.5</v>
      </c>
      <c r="AC9" s="237">
        <v>65.7</v>
      </c>
      <c r="AD9" s="237">
        <v>72.2</v>
      </c>
      <c r="AE9" s="237">
        <v>69.099999999999994</v>
      </c>
      <c r="AF9" s="237">
        <v>82.6</v>
      </c>
      <c r="AG9" s="237">
        <v>79.5</v>
      </c>
      <c r="AH9" s="237">
        <v>82.2</v>
      </c>
      <c r="AI9" s="237">
        <v>82.7</v>
      </c>
      <c r="AJ9" s="534">
        <v>88.6</v>
      </c>
    </row>
    <row r="10" spans="2:36">
      <c r="B10" s="231">
        <v>1997</v>
      </c>
      <c r="C10" s="237" t="str">
        <v>:</v>
      </c>
      <c r="D10" s="237">
        <v>89.1</v>
      </c>
      <c r="E10" s="237">
        <v>92.2</v>
      </c>
      <c r="F10" s="237">
        <v>94.8</v>
      </c>
      <c r="G10" s="237">
        <v>92.1</v>
      </c>
      <c r="H10" s="237">
        <v>67.599999999999994</v>
      </c>
      <c r="I10" s="237">
        <v>74.8</v>
      </c>
      <c r="J10" s="237">
        <v>89.3</v>
      </c>
      <c r="K10" s="237">
        <v>93.8</v>
      </c>
      <c r="L10" s="237">
        <v>59.1</v>
      </c>
      <c r="M10" s="237">
        <v>82.3</v>
      </c>
      <c r="N10" s="237">
        <v>83.3</v>
      </c>
      <c r="O10" s="237">
        <v>100.2</v>
      </c>
      <c r="P10" s="237">
        <v>91.7</v>
      </c>
      <c r="Q10" s="237">
        <v>89.2</v>
      </c>
      <c r="R10" s="237">
        <v>98.8</v>
      </c>
      <c r="S10" s="237">
        <v>90.3</v>
      </c>
      <c r="T10" s="237">
        <v>60.7</v>
      </c>
      <c r="U10" s="237">
        <v>60.5</v>
      </c>
      <c r="V10" s="237">
        <v>90.6</v>
      </c>
      <c r="W10" s="237">
        <v>75.7</v>
      </c>
      <c r="X10" s="237" t="str">
        <v>:</v>
      </c>
      <c r="Y10" s="237">
        <v>90.6</v>
      </c>
      <c r="Z10" s="237">
        <v>88.2</v>
      </c>
      <c r="AA10" s="237">
        <v>69.599999999999994</v>
      </c>
      <c r="AB10" s="237">
        <v>91</v>
      </c>
      <c r="AC10" s="237">
        <v>62</v>
      </c>
      <c r="AD10" s="237">
        <v>77.2</v>
      </c>
      <c r="AE10" s="237">
        <v>73</v>
      </c>
      <c r="AF10" s="237">
        <v>84.8</v>
      </c>
      <c r="AG10" s="237">
        <v>82.7</v>
      </c>
      <c r="AH10" s="237">
        <v>84.2</v>
      </c>
      <c r="AI10" s="237">
        <v>84.6</v>
      </c>
      <c r="AJ10" s="534">
        <v>89.4</v>
      </c>
    </row>
    <row r="11" spans="2:36">
      <c r="B11" s="231">
        <v>1998</v>
      </c>
      <c r="C11" s="237" t="str">
        <v>:</v>
      </c>
      <c r="D11" s="237">
        <v>90.4</v>
      </c>
      <c r="E11" s="237">
        <v>93.3</v>
      </c>
      <c r="F11" s="237">
        <v>95.6</v>
      </c>
      <c r="G11" s="237">
        <v>92.3</v>
      </c>
      <c r="H11" s="237">
        <v>71.599999999999994</v>
      </c>
      <c r="I11" s="237">
        <v>75.900000000000006</v>
      </c>
      <c r="J11" s="237">
        <v>89.9</v>
      </c>
      <c r="K11" s="237">
        <v>94.5</v>
      </c>
      <c r="L11" s="237">
        <v>64.3</v>
      </c>
      <c r="M11" s="237">
        <v>82.6</v>
      </c>
      <c r="N11" s="237">
        <v>83.6</v>
      </c>
      <c r="O11" s="237">
        <v>100.2</v>
      </c>
      <c r="P11" s="237">
        <v>93.2</v>
      </c>
      <c r="Q11" s="237">
        <v>82.6</v>
      </c>
      <c r="R11" s="237">
        <v>99.3</v>
      </c>
      <c r="S11" s="237">
        <v>93.4</v>
      </c>
      <c r="T11" s="237">
        <v>64.3</v>
      </c>
      <c r="U11" s="237">
        <v>65.7</v>
      </c>
      <c r="V11" s="237">
        <v>92.3</v>
      </c>
      <c r="W11" s="237">
        <v>77.5</v>
      </c>
      <c r="X11" s="237" t="str">
        <v>:</v>
      </c>
      <c r="Y11" s="237">
        <v>91.8</v>
      </c>
      <c r="Z11" s="237">
        <v>90.6</v>
      </c>
      <c r="AA11" s="237">
        <v>72.2</v>
      </c>
      <c r="AB11" s="237">
        <v>93.1</v>
      </c>
      <c r="AC11" s="237">
        <v>62.6</v>
      </c>
      <c r="AD11" s="237">
        <v>80</v>
      </c>
      <c r="AE11" s="237">
        <v>76.5</v>
      </c>
      <c r="AF11" s="237">
        <v>87.4</v>
      </c>
      <c r="AG11" s="237">
        <v>84.7</v>
      </c>
      <c r="AH11" s="237">
        <v>86.4</v>
      </c>
      <c r="AI11" s="237">
        <v>87.1</v>
      </c>
      <c r="AJ11" s="534">
        <v>88.6</v>
      </c>
    </row>
    <row r="12" spans="2:36">
      <c r="B12" s="231">
        <v>1999</v>
      </c>
      <c r="C12" s="237" t="str">
        <v>:</v>
      </c>
      <c r="D12" s="237">
        <v>92</v>
      </c>
      <c r="E12" s="237">
        <v>94.2</v>
      </c>
      <c r="F12" s="237">
        <v>96.3</v>
      </c>
      <c r="G12" s="237">
        <v>94.2</v>
      </c>
      <c r="H12" s="237">
        <v>76.3</v>
      </c>
      <c r="I12" s="237">
        <v>78.900000000000006</v>
      </c>
      <c r="J12" s="237">
        <v>91.4</v>
      </c>
      <c r="K12" s="237">
        <v>94.8</v>
      </c>
      <c r="L12" s="237">
        <v>67.099999999999994</v>
      </c>
      <c r="M12" s="237">
        <v>86.1</v>
      </c>
      <c r="N12" s="237">
        <v>86.2</v>
      </c>
      <c r="O12" s="237">
        <v>100.4</v>
      </c>
      <c r="P12" s="237">
        <v>94.1</v>
      </c>
      <c r="Q12" s="237">
        <v>82.9</v>
      </c>
      <c r="R12" s="237">
        <v>99.6</v>
      </c>
      <c r="S12" s="237">
        <v>96.1</v>
      </c>
      <c r="T12" s="237">
        <v>67.400000000000006</v>
      </c>
      <c r="U12" s="237">
        <v>66.5</v>
      </c>
      <c r="V12" s="237">
        <v>95.3</v>
      </c>
      <c r="W12" s="237">
        <v>77.8</v>
      </c>
      <c r="X12" s="237" t="str">
        <v>:</v>
      </c>
      <c r="Y12" s="237">
        <v>93.7</v>
      </c>
      <c r="Z12" s="237">
        <v>92.4</v>
      </c>
      <c r="AA12" s="237">
        <v>78.5</v>
      </c>
      <c r="AB12" s="237">
        <v>95.6</v>
      </c>
      <c r="AC12" s="237">
        <v>63.1</v>
      </c>
      <c r="AD12" s="237">
        <v>83</v>
      </c>
      <c r="AE12" s="237">
        <v>78.5</v>
      </c>
      <c r="AF12" s="237">
        <v>88.7</v>
      </c>
      <c r="AG12" s="237">
        <v>86.9</v>
      </c>
      <c r="AH12" s="237">
        <v>87.7</v>
      </c>
      <c r="AI12" s="237">
        <v>89.9</v>
      </c>
      <c r="AJ12" s="534">
        <v>89.7</v>
      </c>
    </row>
    <row r="13" spans="2:36">
      <c r="B13" s="231">
        <v>2000</v>
      </c>
      <c r="C13" s="237">
        <v>93.6</v>
      </c>
      <c r="D13" s="237">
        <v>93.6</v>
      </c>
      <c r="E13" s="237">
        <v>95.6</v>
      </c>
      <c r="F13" s="237">
        <v>97.3</v>
      </c>
      <c r="G13" s="237">
        <v>95.8</v>
      </c>
      <c r="H13" s="237">
        <v>82.6</v>
      </c>
      <c r="I13" s="237">
        <v>82.9</v>
      </c>
      <c r="J13" s="237">
        <v>94.2</v>
      </c>
      <c r="K13" s="237">
        <v>96.1</v>
      </c>
      <c r="L13" s="237">
        <v>74.900000000000006</v>
      </c>
      <c r="M13" s="237">
        <v>91.2</v>
      </c>
      <c r="N13" s="237">
        <v>89.7</v>
      </c>
      <c r="O13" s="237">
        <v>100.3</v>
      </c>
      <c r="P13" s="237">
        <v>95.1</v>
      </c>
      <c r="Q13" s="237">
        <v>86.5</v>
      </c>
      <c r="R13" s="237">
        <v>101.3</v>
      </c>
      <c r="S13" s="237">
        <v>99.3</v>
      </c>
      <c r="T13" s="237">
        <v>73.599999999999994</v>
      </c>
      <c r="U13" s="237">
        <v>71.8</v>
      </c>
      <c r="V13" s="237">
        <v>97.9</v>
      </c>
      <c r="W13" s="237">
        <v>80.3</v>
      </c>
      <c r="X13" s="237">
        <v>97.3</v>
      </c>
      <c r="Y13" s="237">
        <v>95.2</v>
      </c>
      <c r="Z13" s="237">
        <v>94.9</v>
      </c>
      <c r="AA13" s="237">
        <v>83.2</v>
      </c>
      <c r="AB13" s="237">
        <v>97.3</v>
      </c>
      <c r="AC13" s="237">
        <v>65.2</v>
      </c>
      <c r="AD13" s="237">
        <v>85.2</v>
      </c>
      <c r="AE13" s="237">
        <v>81.2</v>
      </c>
      <c r="AF13" s="237">
        <v>91.5</v>
      </c>
      <c r="AG13" s="237">
        <v>88.5</v>
      </c>
      <c r="AH13" s="237">
        <v>90.4</v>
      </c>
      <c r="AI13" s="237">
        <v>91.3</v>
      </c>
      <c r="AJ13" s="534">
        <v>92.3</v>
      </c>
    </row>
    <row r="14" spans="2:36">
      <c r="B14" s="231">
        <v>2001</v>
      </c>
      <c r="C14" s="237">
        <v>94.7</v>
      </c>
      <c r="D14" s="237">
        <v>94.7</v>
      </c>
      <c r="E14" s="237">
        <v>96.2</v>
      </c>
      <c r="F14" s="237">
        <v>97.6</v>
      </c>
      <c r="G14" s="237">
        <v>95.2</v>
      </c>
      <c r="H14" s="237">
        <v>86.7</v>
      </c>
      <c r="I14" s="237">
        <v>85.7</v>
      </c>
      <c r="J14" s="237">
        <v>94</v>
      </c>
      <c r="K14" s="237">
        <v>97.3</v>
      </c>
      <c r="L14" s="237">
        <v>78.900000000000006</v>
      </c>
      <c r="M14" s="237">
        <v>92.8</v>
      </c>
      <c r="N14" s="237">
        <v>93.3</v>
      </c>
      <c r="O14" s="237">
        <v>100.8</v>
      </c>
      <c r="P14" s="237">
        <v>95.4</v>
      </c>
      <c r="Q14" s="237">
        <v>89.2</v>
      </c>
      <c r="R14" s="237">
        <v>101.2</v>
      </c>
      <c r="S14" s="237">
        <v>101.1</v>
      </c>
      <c r="T14" s="237">
        <v>78.099999999999994</v>
      </c>
      <c r="U14" s="237">
        <v>79.599999999999994</v>
      </c>
      <c r="V14" s="237">
        <v>95.1</v>
      </c>
      <c r="W14" s="237">
        <v>83.4</v>
      </c>
      <c r="X14" s="237">
        <v>95.6</v>
      </c>
      <c r="Y14" s="237">
        <v>95.1</v>
      </c>
      <c r="Z14" s="237">
        <v>95</v>
      </c>
      <c r="AA14" s="237">
        <v>86.1</v>
      </c>
      <c r="AB14" s="237">
        <v>97.4</v>
      </c>
      <c r="AC14" s="237">
        <v>69.599999999999994</v>
      </c>
      <c r="AD14" s="237">
        <v>87.2</v>
      </c>
      <c r="AE14" s="237">
        <v>83.5</v>
      </c>
      <c r="AF14" s="237">
        <v>92.3</v>
      </c>
      <c r="AG14" s="237">
        <v>87.8</v>
      </c>
      <c r="AH14" s="237">
        <v>91.7</v>
      </c>
      <c r="AI14" s="237">
        <v>92.1</v>
      </c>
      <c r="AJ14" s="534">
        <v>93.3</v>
      </c>
    </row>
    <row r="15" spans="2:36">
      <c r="B15" s="231">
        <v>2002</v>
      </c>
      <c r="C15" s="237">
        <v>96</v>
      </c>
      <c r="D15" s="237">
        <v>96</v>
      </c>
      <c r="E15" s="237">
        <v>96.6</v>
      </c>
      <c r="F15" s="237">
        <v>97.8</v>
      </c>
      <c r="G15" s="237">
        <v>96.7</v>
      </c>
      <c r="H15" s="237">
        <v>90.6</v>
      </c>
      <c r="I15" s="237">
        <v>87</v>
      </c>
      <c r="J15" s="237">
        <v>94.4</v>
      </c>
      <c r="K15" s="237">
        <v>97.8</v>
      </c>
      <c r="L15" s="237">
        <v>82.7</v>
      </c>
      <c r="M15" s="237">
        <v>96.4</v>
      </c>
      <c r="N15" s="237">
        <v>94.4</v>
      </c>
      <c r="O15" s="237">
        <v>101</v>
      </c>
      <c r="P15" s="237">
        <v>95.8</v>
      </c>
      <c r="Q15" s="237">
        <v>92.8</v>
      </c>
      <c r="R15" s="237">
        <v>99.9</v>
      </c>
      <c r="S15" s="237">
        <v>101.1</v>
      </c>
      <c r="T15" s="237">
        <v>81.2</v>
      </c>
      <c r="U15" s="237">
        <v>82.1</v>
      </c>
      <c r="V15" s="237">
        <v>95.9</v>
      </c>
      <c r="W15" s="237">
        <v>87.3</v>
      </c>
      <c r="X15" s="237">
        <v>97.6</v>
      </c>
      <c r="Y15" s="237">
        <v>94.7</v>
      </c>
      <c r="Z15" s="237">
        <v>96.7</v>
      </c>
      <c r="AA15" s="237">
        <v>90.1</v>
      </c>
      <c r="AB15" s="237">
        <v>97.6</v>
      </c>
      <c r="AC15" s="237">
        <v>81.400000000000006</v>
      </c>
      <c r="AD15" s="237">
        <v>89.1</v>
      </c>
      <c r="AE15" s="237">
        <v>87.3</v>
      </c>
      <c r="AF15" s="237">
        <v>93.2</v>
      </c>
      <c r="AG15" s="237">
        <v>90</v>
      </c>
      <c r="AH15" s="237">
        <v>93.1</v>
      </c>
      <c r="AI15" s="237">
        <v>94.1</v>
      </c>
      <c r="AJ15" s="534">
        <v>95.1</v>
      </c>
    </row>
    <row r="16" spans="2:36">
      <c r="B16" s="231">
        <v>2003</v>
      </c>
      <c r="C16" s="237">
        <v>97</v>
      </c>
      <c r="D16" s="237">
        <v>97</v>
      </c>
      <c r="E16" s="237">
        <v>97.4</v>
      </c>
      <c r="F16" s="237">
        <v>98</v>
      </c>
      <c r="G16" s="237">
        <v>97.5</v>
      </c>
      <c r="H16" s="237">
        <v>92.8</v>
      </c>
      <c r="I16" s="237">
        <v>91</v>
      </c>
      <c r="J16" s="237">
        <v>95.8</v>
      </c>
      <c r="K16" s="237">
        <v>98.3</v>
      </c>
      <c r="L16" s="237">
        <v>88.2</v>
      </c>
      <c r="M16" s="237">
        <v>98.1</v>
      </c>
      <c r="N16" s="237">
        <v>98.8</v>
      </c>
      <c r="O16" s="237">
        <v>100.9</v>
      </c>
      <c r="P16" s="237">
        <v>96.5</v>
      </c>
      <c r="Q16" s="237">
        <v>94.1</v>
      </c>
      <c r="R16" s="237">
        <v>98.4</v>
      </c>
      <c r="S16" s="237">
        <v>99.4</v>
      </c>
      <c r="T16" s="237">
        <v>85.8</v>
      </c>
      <c r="U16" s="237">
        <v>88.5</v>
      </c>
      <c r="V16" s="237">
        <v>95.8</v>
      </c>
      <c r="W16" s="237">
        <v>90.6</v>
      </c>
      <c r="X16" s="237">
        <v>98.7</v>
      </c>
      <c r="Y16" s="237">
        <v>95.5</v>
      </c>
      <c r="Z16" s="237">
        <v>96.9</v>
      </c>
      <c r="AA16" s="237">
        <v>94.6</v>
      </c>
      <c r="AB16" s="237">
        <v>97.3</v>
      </c>
      <c r="AC16" s="237">
        <v>85.7</v>
      </c>
      <c r="AD16" s="237">
        <v>92</v>
      </c>
      <c r="AE16" s="237">
        <v>90.5</v>
      </c>
      <c r="AF16" s="237">
        <v>95</v>
      </c>
      <c r="AG16" s="237">
        <v>92.6</v>
      </c>
      <c r="AH16" s="237">
        <v>95.8</v>
      </c>
      <c r="AI16" s="237">
        <v>95.8</v>
      </c>
      <c r="AJ16" s="534">
        <v>97</v>
      </c>
    </row>
    <row r="17" spans="2:36">
      <c r="B17" s="231">
        <v>2004</v>
      </c>
      <c r="C17" s="237">
        <v>98.9</v>
      </c>
      <c r="D17" s="237">
        <v>98.9</v>
      </c>
      <c r="E17" s="237">
        <v>99</v>
      </c>
      <c r="F17" s="237">
        <v>99.4</v>
      </c>
      <c r="G17" s="237">
        <v>99.7</v>
      </c>
      <c r="H17" s="237">
        <v>96.6</v>
      </c>
      <c r="I17" s="237">
        <v>95.6</v>
      </c>
      <c r="J17" s="237">
        <v>98.6</v>
      </c>
      <c r="K17" s="237">
        <v>99.2</v>
      </c>
      <c r="L17" s="237">
        <v>93.7</v>
      </c>
      <c r="M17" s="237">
        <v>98.9</v>
      </c>
      <c r="N17" s="237">
        <v>100.7</v>
      </c>
      <c r="O17" s="237">
        <v>100.5</v>
      </c>
      <c r="P17" s="237">
        <v>98.9</v>
      </c>
      <c r="Q17" s="237">
        <v>96.6</v>
      </c>
      <c r="R17" s="237">
        <v>99.7</v>
      </c>
      <c r="S17" s="237">
        <v>99.7</v>
      </c>
      <c r="T17" s="237">
        <v>92.3</v>
      </c>
      <c r="U17" s="237">
        <v>95.1</v>
      </c>
      <c r="V17" s="237">
        <v>97.8</v>
      </c>
      <c r="W17" s="237">
        <v>95.9</v>
      </c>
      <c r="X17" s="237">
        <v>98.1</v>
      </c>
      <c r="Y17" s="237">
        <v>98.5</v>
      </c>
      <c r="Z17" s="237">
        <v>98.8</v>
      </c>
      <c r="AA17" s="237">
        <v>98.6</v>
      </c>
      <c r="AB17" s="237">
        <v>98.9</v>
      </c>
      <c r="AC17" s="237">
        <v>94.6</v>
      </c>
      <c r="AD17" s="237">
        <v>95.7</v>
      </c>
      <c r="AE17" s="237">
        <v>95.3</v>
      </c>
      <c r="AF17" s="237">
        <v>98.5</v>
      </c>
      <c r="AG17" s="237">
        <v>97.2</v>
      </c>
      <c r="AH17" s="237">
        <v>97.8</v>
      </c>
      <c r="AI17" s="237">
        <v>98.4</v>
      </c>
      <c r="AJ17" s="534">
        <v>99.1</v>
      </c>
    </row>
    <row r="18" spans="2:36">
      <c r="B18" s="231">
        <v>2005</v>
      </c>
      <c r="C18" s="237">
        <v>100</v>
      </c>
      <c r="D18" s="237">
        <v>100</v>
      </c>
      <c r="E18" s="237">
        <v>100</v>
      </c>
      <c r="F18" s="237">
        <v>100</v>
      </c>
      <c r="G18" s="237">
        <v>100</v>
      </c>
      <c r="H18" s="237">
        <v>100</v>
      </c>
      <c r="I18" s="237">
        <v>100</v>
      </c>
      <c r="J18" s="237">
        <v>100</v>
      </c>
      <c r="K18" s="237">
        <v>100</v>
      </c>
      <c r="L18" s="237">
        <v>100</v>
      </c>
      <c r="M18" s="237">
        <v>100</v>
      </c>
      <c r="N18" s="237">
        <v>100</v>
      </c>
      <c r="O18" s="237">
        <v>100</v>
      </c>
      <c r="P18" s="237">
        <v>100</v>
      </c>
      <c r="Q18" s="237">
        <v>100</v>
      </c>
      <c r="R18" s="237">
        <v>100</v>
      </c>
      <c r="S18" s="237">
        <v>100</v>
      </c>
      <c r="T18" s="237">
        <v>100</v>
      </c>
      <c r="U18" s="237">
        <v>100</v>
      </c>
      <c r="V18" s="237">
        <v>100</v>
      </c>
      <c r="W18" s="237">
        <v>100</v>
      </c>
      <c r="X18" s="237">
        <v>100</v>
      </c>
      <c r="Y18" s="237">
        <v>100</v>
      </c>
      <c r="Z18" s="237">
        <v>100</v>
      </c>
      <c r="AA18" s="237">
        <v>100</v>
      </c>
      <c r="AB18" s="237">
        <v>100</v>
      </c>
      <c r="AC18" s="237">
        <v>100</v>
      </c>
      <c r="AD18" s="237">
        <v>100</v>
      </c>
      <c r="AE18" s="237">
        <v>100</v>
      </c>
      <c r="AF18" s="237">
        <v>100</v>
      </c>
      <c r="AG18" s="237">
        <v>100</v>
      </c>
      <c r="AH18" s="237">
        <v>100</v>
      </c>
      <c r="AI18" s="237">
        <v>100</v>
      </c>
      <c r="AJ18" s="534">
        <v>100</v>
      </c>
    </row>
    <row r="19" spans="2:36">
      <c r="B19" s="231">
        <v>2006</v>
      </c>
      <c r="C19" s="237">
        <v>101.7</v>
      </c>
      <c r="D19" s="237">
        <v>101.7</v>
      </c>
      <c r="E19" s="237">
        <v>101.6</v>
      </c>
      <c r="F19" s="237">
        <v>101.6</v>
      </c>
      <c r="G19" s="237">
        <v>101.5</v>
      </c>
      <c r="H19" s="237">
        <v>103.1</v>
      </c>
      <c r="I19" s="237">
        <v>105.6</v>
      </c>
      <c r="J19" s="237">
        <v>101.3</v>
      </c>
      <c r="K19" s="237">
        <v>103.1</v>
      </c>
      <c r="L19" s="237">
        <v>104.6</v>
      </c>
      <c r="M19" s="237">
        <v>100.8</v>
      </c>
      <c r="N19" s="237">
        <v>103.5</v>
      </c>
      <c r="O19" s="237">
        <v>100.1</v>
      </c>
      <c r="P19" s="237">
        <v>101.4</v>
      </c>
      <c r="Q19" s="237">
        <v>101</v>
      </c>
      <c r="R19" s="237">
        <v>100.2</v>
      </c>
      <c r="S19" s="237">
        <v>102.3</v>
      </c>
      <c r="T19" s="237">
        <v>105.8</v>
      </c>
      <c r="U19" s="237">
        <v>105.9</v>
      </c>
      <c r="V19" s="237">
        <v>101.3</v>
      </c>
      <c r="W19" s="237">
        <v>103.4</v>
      </c>
      <c r="X19" s="237">
        <v>101.4</v>
      </c>
      <c r="Y19" s="237">
        <v>101.7</v>
      </c>
      <c r="Z19" s="237">
        <v>101.9</v>
      </c>
      <c r="AA19" s="237">
        <v>103</v>
      </c>
      <c r="AB19" s="237">
        <v>100.9</v>
      </c>
      <c r="AC19" s="237">
        <v>107.1</v>
      </c>
      <c r="AD19" s="237">
        <v>104.2</v>
      </c>
      <c r="AE19" s="237">
        <v>106.1</v>
      </c>
      <c r="AF19" s="237">
        <v>102.5</v>
      </c>
      <c r="AG19" s="237">
        <v>102.6</v>
      </c>
      <c r="AH19" s="237">
        <v>101.9</v>
      </c>
      <c r="AI19" s="237">
        <v>100.8</v>
      </c>
      <c r="AJ19" s="534">
        <v>101.2</v>
      </c>
    </row>
    <row r="20" spans="2:36">
      <c r="B20" s="231">
        <v>2007</v>
      </c>
      <c r="C20" s="237">
        <v>103.1</v>
      </c>
      <c r="D20" s="237">
        <v>103.1</v>
      </c>
      <c r="E20" s="237">
        <v>103</v>
      </c>
      <c r="F20" s="237">
        <v>102.7</v>
      </c>
      <c r="G20" s="237">
        <v>102.8</v>
      </c>
      <c r="H20" s="237">
        <v>106.3</v>
      </c>
      <c r="I20" s="237">
        <v>109.4</v>
      </c>
      <c r="J20" s="237">
        <v>100.1</v>
      </c>
      <c r="K20" s="237">
        <v>104.7</v>
      </c>
      <c r="L20" s="237">
        <v>111.3</v>
      </c>
      <c r="M20" s="237">
        <v>101.4</v>
      </c>
      <c r="N20" s="237">
        <v>105.7</v>
      </c>
      <c r="O20" s="237">
        <v>100.5</v>
      </c>
      <c r="P20" s="237">
        <v>102.3</v>
      </c>
      <c r="Q20" s="237">
        <v>104.7</v>
      </c>
      <c r="R20" s="237">
        <v>100.7</v>
      </c>
      <c r="S20" s="237">
        <v>103.9</v>
      </c>
      <c r="T20" s="237">
        <v>117.9</v>
      </c>
      <c r="U20" s="237">
        <v>113.1</v>
      </c>
      <c r="V20" s="237">
        <v>103.4</v>
      </c>
      <c r="W20" s="237">
        <v>102.8</v>
      </c>
      <c r="X20" s="237">
        <v>103.1</v>
      </c>
      <c r="Y20" s="237">
        <v>103</v>
      </c>
      <c r="Z20" s="237">
        <v>103.9</v>
      </c>
      <c r="AA20" s="237">
        <v>105.2</v>
      </c>
      <c r="AB20" s="237">
        <v>103.4</v>
      </c>
      <c r="AC20" s="237">
        <v>113.5</v>
      </c>
      <c r="AD20" s="237">
        <v>107.9</v>
      </c>
      <c r="AE20" s="237">
        <v>114.9</v>
      </c>
      <c r="AF20" s="237">
        <v>105.7</v>
      </c>
      <c r="AG20" s="237">
        <v>103.6</v>
      </c>
      <c r="AH20" s="237">
        <v>104.6</v>
      </c>
      <c r="AI20" s="237">
        <v>101.5</v>
      </c>
      <c r="AJ20" s="534">
        <v>103.1</v>
      </c>
    </row>
    <row r="21" spans="2:36">
      <c r="B21" s="231">
        <v>2008</v>
      </c>
      <c r="C21" s="237">
        <v>102.5</v>
      </c>
      <c r="D21" s="237">
        <v>102.5</v>
      </c>
      <c r="E21" s="237">
        <v>102.3</v>
      </c>
      <c r="F21" s="237">
        <v>102.3</v>
      </c>
      <c r="G21" s="237">
        <v>102</v>
      </c>
      <c r="H21" s="237">
        <v>110.3</v>
      </c>
      <c r="I21" s="237">
        <v>110.2</v>
      </c>
      <c r="J21" s="237">
        <v>97.7</v>
      </c>
      <c r="K21" s="237">
        <v>104.6</v>
      </c>
      <c r="L21" s="237">
        <v>106.5</v>
      </c>
      <c r="M21" s="237">
        <v>99.9</v>
      </c>
      <c r="N21" s="237">
        <v>104.2</v>
      </c>
      <c r="O21" s="237">
        <v>101.5</v>
      </c>
      <c r="P21" s="237">
        <v>101.7</v>
      </c>
      <c r="Q21" s="237">
        <v>103.6</v>
      </c>
      <c r="R21" s="237">
        <v>99.2</v>
      </c>
      <c r="S21" s="237">
        <v>105.5</v>
      </c>
      <c r="T21" s="237">
        <v>115.6</v>
      </c>
      <c r="U21" s="237">
        <v>117.2</v>
      </c>
      <c r="V21" s="237">
        <v>97.7</v>
      </c>
      <c r="W21" s="237">
        <v>105.6</v>
      </c>
      <c r="X21" s="237">
        <v>104.5</v>
      </c>
      <c r="Y21" s="237">
        <v>103.4</v>
      </c>
      <c r="Z21" s="237">
        <v>103.3</v>
      </c>
      <c r="AA21" s="237">
        <v>106.6</v>
      </c>
      <c r="AB21" s="237">
        <v>102.9</v>
      </c>
      <c r="AC21" s="237">
        <v>121.8</v>
      </c>
      <c r="AD21" s="237">
        <v>108.7</v>
      </c>
      <c r="AE21" s="237">
        <v>117.7</v>
      </c>
      <c r="AF21" s="237">
        <v>103.3</v>
      </c>
      <c r="AG21" s="237">
        <v>102</v>
      </c>
      <c r="AH21" s="237">
        <v>103.1</v>
      </c>
      <c r="AI21" s="237">
        <v>101.6</v>
      </c>
      <c r="AJ21" s="534">
        <v>102.4</v>
      </c>
    </row>
    <row r="22" spans="2:36">
      <c r="B22" s="231">
        <v>2009</v>
      </c>
      <c r="C22" s="237">
        <v>99.6</v>
      </c>
      <c r="D22" s="237">
        <v>99.7</v>
      </c>
      <c r="E22" s="237">
        <v>99.4</v>
      </c>
      <c r="F22" s="237">
        <v>99.6</v>
      </c>
      <c r="G22" s="237">
        <v>99.3</v>
      </c>
      <c r="H22" s="237">
        <v>106.1</v>
      </c>
      <c r="I22" s="237">
        <v>107.1</v>
      </c>
      <c r="J22" s="237">
        <v>95.4</v>
      </c>
      <c r="K22" s="237">
        <v>99.1</v>
      </c>
      <c r="L22" s="237">
        <v>101.7</v>
      </c>
      <c r="M22" s="237">
        <v>101.4</v>
      </c>
      <c r="N22" s="237">
        <v>101.5</v>
      </c>
      <c r="O22" s="237">
        <v>104.4</v>
      </c>
      <c r="P22" s="237">
        <v>99.8</v>
      </c>
      <c r="Q22" s="237">
        <v>98.2</v>
      </c>
      <c r="R22" s="237">
        <v>95.3</v>
      </c>
      <c r="S22" s="237">
        <v>104</v>
      </c>
      <c r="T22" s="237">
        <v>111.1</v>
      </c>
      <c r="U22" s="237">
        <v>107.1</v>
      </c>
      <c r="V22" s="237">
        <v>91.5</v>
      </c>
      <c r="W22" s="237">
        <v>101</v>
      </c>
      <c r="X22" s="237">
        <v>101.8</v>
      </c>
      <c r="Y22" s="237">
        <v>100.3</v>
      </c>
      <c r="Z22" s="237">
        <v>100.1</v>
      </c>
      <c r="AA22" s="237">
        <v>107.9</v>
      </c>
      <c r="AB22" s="237">
        <v>102.5</v>
      </c>
      <c r="AC22" s="237">
        <v>116.1</v>
      </c>
      <c r="AD22" s="237">
        <v>102</v>
      </c>
      <c r="AE22" s="237">
        <v>114.1</v>
      </c>
      <c r="AF22" s="237">
        <v>97</v>
      </c>
      <c r="AG22" s="237">
        <v>99.3</v>
      </c>
      <c r="AH22" s="237">
        <v>99.3</v>
      </c>
      <c r="AI22" s="237">
        <v>102.6</v>
      </c>
      <c r="AJ22" s="534">
        <v>98.3</v>
      </c>
    </row>
    <row r="23" spans="2:36">
      <c r="B23" s="231">
        <v>2010</v>
      </c>
      <c r="C23" s="237">
        <v>102.4</v>
      </c>
      <c r="D23" s="237">
        <v>102.4</v>
      </c>
      <c r="E23" s="237">
        <v>101.7</v>
      </c>
      <c r="F23" s="237">
        <v>102</v>
      </c>
      <c r="G23" s="237">
        <v>100.9</v>
      </c>
      <c r="H23" s="237">
        <v>110.8</v>
      </c>
      <c r="I23" s="237">
        <v>110.9</v>
      </c>
      <c r="J23" s="237">
        <v>99.1</v>
      </c>
      <c r="K23" s="237">
        <v>102.6</v>
      </c>
      <c r="L23" s="237">
        <v>110.4</v>
      </c>
      <c r="M23" s="237">
        <v>104.6</v>
      </c>
      <c r="N23" s="237">
        <v>99.1</v>
      </c>
      <c r="O23" s="237">
        <v>106.6</v>
      </c>
      <c r="P23" s="237">
        <v>101.4</v>
      </c>
      <c r="Q23" s="237">
        <v>101.2</v>
      </c>
      <c r="R23" s="237">
        <v>97.7</v>
      </c>
      <c r="S23" s="237">
        <v>105.5</v>
      </c>
      <c r="T23" s="237">
        <v>117.5</v>
      </c>
      <c r="U23" s="237">
        <v>123.5</v>
      </c>
      <c r="V23" s="237">
        <v>92.6</v>
      </c>
      <c r="W23" s="237">
        <v>101.2</v>
      </c>
      <c r="X23" s="237">
        <v>104.1</v>
      </c>
      <c r="Y23" s="237">
        <v>102.2</v>
      </c>
      <c r="Z23" s="237">
        <v>100.9</v>
      </c>
      <c r="AA23" s="237">
        <v>115.1</v>
      </c>
      <c r="AB23" s="237">
        <v>106.2</v>
      </c>
      <c r="AC23" s="237">
        <v>115.1</v>
      </c>
      <c r="AD23" s="237">
        <v>105.5</v>
      </c>
      <c r="AE23" s="237">
        <v>121</v>
      </c>
      <c r="AF23" s="237">
        <v>100.4</v>
      </c>
      <c r="AG23" s="237">
        <v>104.8</v>
      </c>
      <c r="AH23" s="237">
        <v>100.8</v>
      </c>
      <c r="AI23" s="237">
        <v>105.8</v>
      </c>
      <c r="AJ23" s="534">
        <v>103.9</v>
      </c>
    </row>
    <row r="24" spans="2:36">
      <c r="B24" s="231">
        <v>2011</v>
      </c>
      <c r="C24" s="237">
        <v>103.8</v>
      </c>
      <c r="D24" s="237">
        <v>103.8</v>
      </c>
      <c r="E24" s="237">
        <v>103</v>
      </c>
      <c r="F24" s="237">
        <v>103.4</v>
      </c>
      <c r="G24" s="237">
        <v>101.3</v>
      </c>
      <c r="H24" s="237">
        <v>115.4</v>
      </c>
      <c r="I24" s="237">
        <v>113</v>
      </c>
      <c r="J24" s="237">
        <v>100.4</v>
      </c>
      <c r="K24" s="237">
        <v>104.5</v>
      </c>
      <c r="L24" s="237">
        <v>112.1</v>
      </c>
      <c r="M24" s="237">
        <v>108.8</v>
      </c>
      <c r="N24" s="237">
        <v>97.5</v>
      </c>
      <c r="O24" s="237">
        <v>108.7</v>
      </c>
      <c r="P24" s="237">
        <v>102.9</v>
      </c>
      <c r="Q24" s="237">
        <v>103.4</v>
      </c>
      <c r="R24" s="237">
        <v>97.8</v>
      </c>
      <c r="S24" s="237">
        <v>105.5</v>
      </c>
      <c r="T24" s="237">
        <v>121.9</v>
      </c>
      <c r="U24" s="237">
        <v>130.30000000000001</v>
      </c>
      <c r="V24" s="237">
        <v>91.7</v>
      </c>
      <c r="W24" s="237">
        <v>102.5</v>
      </c>
      <c r="X24" s="237">
        <v>102.7</v>
      </c>
      <c r="Y24" s="237">
        <v>102.4</v>
      </c>
      <c r="Z24" s="237">
        <v>102</v>
      </c>
      <c r="AA24" s="237">
        <v>119.7</v>
      </c>
      <c r="AB24" s="237">
        <v>106.5</v>
      </c>
      <c r="AC24" s="237">
        <v>118.7</v>
      </c>
      <c r="AD24" s="237">
        <v>108</v>
      </c>
      <c r="AE24" s="237">
        <v>122.4</v>
      </c>
      <c r="AF24" s="237">
        <v>101.7</v>
      </c>
      <c r="AG24" s="237">
        <v>105.6</v>
      </c>
      <c r="AH24" s="237">
        <v>101.4</v>
      </c>
      <c r="AI24" s="237" t="str">
        <v>:</v>
      </c>
      <c r="AJ24" s="534">
        <v>103.6</v>
      </c>
    </row>
    <row r="25" spans="2:36">
      <c r="B25" s="231">
        <v>2012</v>
      </c>
      <c r="C25" s="237">
        <v>103.6</v>
      </c>
      <c r="D25" s="237">
        <v>103.6</v>
      </c>
      <c r="E25" s="237">
        <v>102.8</v>
      </c>
      <c r="F25" s="237">
        <v>103.3</v>
      </c>
      <c r="G25" s="237">
        <v>100.9</v>
      </c>
      <c r="H25" s="237">
        <v>119</v>
      </c>
      <c r="I25" s="237">
        <v>111.4</v>
      </c>
      <c r="J25" s="237">
        <v>100.4</v>
      </c>
      <c r="K25" s="237">
        <v>104.1</v>
      </c>
      <c r="L25" s="237">
        <v>114.6</v>
      </c>
      <c r="M25" s="237">
        <v>109.6</v>
      </c>
      <c r="N25" s="237">
        <v>98.9</v>
      </c>
      <c r="O25" s="237">
        <v>111.6</v>
      </c>
      <c r="P25" s="237">
        <v>102.9</v>
      </c>
      <c r="Q25" s="237">
        <v>105.2</v>
      </c>
      <c r="R25" s="237">
        <v>95.8</v>
      </c>
      <c r="S25" s="237">
        <v>107.5</v>
      </c>
      <c r="T25" s="237">
        <v>126.4</v>
      </c>
      <c r="U25" s="237">
        <v>132.69999999999999</v>
      </c>
      <c r="V25" s="237">
        <v>89.3</v>
      </c>
      <c r="W25" s="237">
        <v>100.8</v>
      </c>
      <c r="X25" s="237">
        <v>101.5</v>
      </c>
      <c r="Y25" s="237">
        <v>101.4</v>
      </c>
      <c r="Z25" s="237">
        <v>101.6</v>
      </c>
      <c r="AA25" s="237">
        <v>121.9</v>
      </c>
      <c r="AB25" s="237">
        <v>107.6</v>
      </c>
      <c r="AC25" s="237">
        <v>117.8</v>
      </c>
      <c r="AD25" s="237">
        <v>106.1</v>
      </c>
      <c r="AE25" s="237">
        <v>124.6</v>
      </c>
      <c r="AF25" s="237">
        <v>100.6</v>
      </c>
      <c r="AG25" s="237">
        <v>105.8</v>
      </c>
      <c r="AH25" s="237">
        <v>100.4</v>
      </c>
      <c r="AI25" s="237" t="str">
        <v>:</v>
      </c>
      <c r="AJ25" s="534" t="str">
        <v>:</v>
      </c>
    </row>
    <row r="26" spans="2:36">
      <c r="B26" s="231">
        <v>2013</v>
      </c>
      <c r="C26" s="237">
        <v>104.1</v>
      </c>
      <c r="D26" s="237">
        <v>104</v>
      </c>
      <c r="E26" s="237">
        <v>103.2</v>
      </c>
      <c r="F26" s="237">
        <v>103.8</v>
      </c>
      <c r="G26" s="237">
        <v>101.3</v>
      </c>
      <c r="H26" s="237">
        <v>120.6</v>
      </c>
      <c r="I26" s="237">
        <v>109.3</v>
      </c>
      <c r="J26" s="237">
        <v>100.6</v>
      </c>
      <c r="K26" s="237">
        <v>103.9</v>
      </c>
      <c r="L26" s="237">
        <v>115.1</v>
      </c>
      <c r="M26" s="237">
        <v>106.7</v>
      </c>
      <c r="N26" s="237">
        <v>99.2</v>
      </c>
      <c r="O26" s="237">
        <v>113.6</v>
      </c>
      <c r="P26" s="237">
        <v>103.3</v>
      </c>
      <c r="Q26" s="237">
        <v>105.3</v>
      </c>
      <c r="R26" s="237">
        <v>95.9</v>
      </c>
      <c r="S26" s="237">
        <v>107.3</v>
      </c>
      <c r="T26" s="237">
        <v>128.6</v>
      </c>
      <c r="U26" s="237">
        <v>135.4</v>
      </c>
      <c r="V26" s="237">
        <v>89.7</v>
      </c>
      <c r="W26" s="237">
        <v>101.5</v>
      </c>
      <c r="X26" s="237">
        <v>100.7</v>
      </c>
      <c r="Y26" s="237">
        <v>101.6</v>
      </c>
      <c r="Z26" s="237">
        <v>101.2</v>
      </c>
      <c r="AA26" s="237">
        <v>123.9</v>
      </c>
      <c r="AB26" s="237">
        <v>109.1</v>
      </c>
      <c r="AC26" s="237">
        <v>122.1</v>
      </c>
      <c r="AD26" s="237">
        <v>107.1</v>
      </c>
      <c r="AE26" s="237">
        <v>126.7</v>
      </c>
      <c r="AF26" s="237">
        <v>100.5</v>
      </c>
      <c r="AG26" s="237">
        <v>106.5</v>
      </c>
      <c r="AH26" s="237">
        <v>100.9</v>
      </c>
      <c r="AI26" s="237" t="str">
        <v>:</v>
      </c>
      <c r="AJ26" s="534" t="str">
        <v>:</v>
      </c>
    </row>
    <row r="27" spans="2:36">
      <c r="B27" s="231">
        <v>2014</v>
      </c>
      <c r="C27" s="237" t="str">
        <v>:</v>
      </c>
      <c r="D27" s="237" t="str">
        <v>:</v>
      </c>
      <c r="E27" s="237" t="str">
        <v>:</v>
      </c>
      <c r="F27" s="237" t="str">
        <v>:</v>
      </c>
      <c r="G27" s="237" t="str">
        <v>:</v>
      </c>
      <c r="H27" s="237" t="str">
        <v>:</v>
      </c>
      <c r="I27" s="237" t="str">
        <v>:</v>
      </c>
      <c r="J27" s="237" t="str">
        <v>:</v>
      </c>
      <c r="K27" s="237" t="str">
        <v>:</v>
      </c>
      <c r="L27" s="237" t="str">
        <v>:</v>
      </c>
      <c r="M27" s="237" t="str">
        <v>:</v>
      </c>
      <c r="N27" s="237" t="str">
        <v>:</v>
      </c>
      <c r="O27" s="237" t="str">
        <v>:</v>
      </c>
      <c r="P27" s="237" t="str">
        <v>:</v>
      </c>
      <c r="Q27" s="237" t="str">
        <v>:</v>
      </c>
      <c r="R27" s="237" t="str">
        <v>:</v>
      </c>
      <c r="S27" s="237" t="str">
        <v>:</v>
      </c>
      <c r="T27" s="237" t="str">
        <v>:</v>
      </c>
      <c r="U27" s="237" t="str">
        <v>:</v>
      </c>
      <c r="V27" s="237" t="str">
        <v>:</v>
      </c>
      <c r="W27" s="237" t="str">
        <v>:</v>
      </c>
      <c r="X27" s="237" t="str">
        <v>:</v>
      </c>
      <c r="Y27" s="237" t="str">
        <v>:</v>
      </c>
      <c r="Z27" s="237" t="str">
        <v>:</v>
      </c>
      <c r="AA27" s="237" t="str">
        <v>:</v>
      </c>
      <c r="AB27" s="237" t="str">
        <v>:</v>
      </c>
      <c r="AC27" s="237" t="str">
        <v>:</v>
      </c>
      <c r="AD27" s="237" t="str">
        <v>:</v>
      </c>
      <c r="AE27" s="237" t="str">
        <v>:</v>
      </c>
      <c r="AF27" s="237" t="str">
        <v>:</v>
      </c>
      <c r="AG27" s="237" t="str">
        <v>:</v>
      </c>
      <c r="AH27" s="237" t="str">
        <v>:</v>
      </c>
      <c r="AI27" s="237" t="str">
        <v>:</v>
      </c>
      <c r="AJ27" s="534" t="str">
        <v>:</v>
      </c>
    </row>
    <row r="28" spans="2:36">
      <c r="B28" s="231">
        <v>2015</v>
      </c>
      <c r="C28" s="237" t="str">
        <v>:</v>
      </c>
      <c r="D28" s="237" t="str">
        <v>:</v>
      </c>
      <c r="E28" s="237" t="str">
        <v>:</v>
      </c>
      <c r="F28" s="237" t="str">
        <v>:</v>
      </c>
      <c r="G28" s="237" t="str">
        <v>:</v>
      </c>
      <c r="H28" s="237" t="str">
        <v>:</v>
      </c>
      <c r="I28" s="237" t="str">
        <v>:</v>
      </c>
      <c r="J28" s="237" t="str">
        <v>:</v>
      </c>
      <c r="K28" s="237" t="str">
        <v>:</v>
      </c>
      <c r="L28" s="237" t="str">
        <v>:</v>
      </c>
      <c r="M28" s="237" t="str">
        <v>:</v>
      </c>
      <c r="N28" s="237" t="str">
        <v>:</v>
      </c>
      <c r="O28" s="237" t="str">
        <v>:</v>
      </c>
      <c r="P28" s="237" t="str">
        <v>:</v>
      </c>
      <c r="Q28" s="237" t="str">
        <v>:</v>
      </c>
      <c r="R28" s="237" t="str">
        <v>:</v>
      </c>
      <c r="S28" s="237" t="str">
        <v>:</v>
      </c>
      <c r="T28" s="237" t="str">
        <v>:</v>
      </c>
      <c r="U28" s="237" t="str">
        <v>:</v>
      </c>
      <c r="V28" s="237" t="str">
        <v>:</v>
      </c>
      <c r="W28" s="237" t="str">
        <v>:</v>
      </c>
      <c r="X28" s="237" t="str">
        <v>:</v>
      </c>
      <c r="Y28" s="237" t="str">
        <v>:</v>
      </c>
      <c r="Z28" s="237" t="str">
        <v>:</v>
      </c>
      <c r="AA28" s="237" t="str">
        <v>:</v>
      </c>
      <c r="AB28" s="237" t="str">
        <v>:</v>
      </c>
      <c r="AC28" s="237" t="str">
        <v>:</v>
      </c>
      <c r="AD28" s="237" t="str">
        <v>:</v>
      </c>
      <c r="AE28" s="237" t="str">
        <v>:</v>
      </c>
      <c r="AF28" s="237" t="str">
        <v>:</v>
      </c>
      <c r="AG28" s="237" t="str">
        <v>:</v>
      </c>
      <c r="AH28" s="237" t="str">
        <v>:</v>
      </c>
      <c r="AI28" s="237" t="str">
        <v>:</v>
      </c>
      <c r="AJ28" s="534" t="str">
        <v>:</v>
      </c>
    </row>
    <row r="30" spans="2:36" ht="87.75">
      <c r="B30" s="230">
        <f t="array" ref="B30:AJ51">TRANSPOSE(ES_P1a_1!B42:W76)</f>
        <v>0</v>
      </c>
      <c r="C30" s="236" t="str">
        <v>ΕΕ (28 χώρες)</v>
      </c>
      <c r="D30" s="236" t="str">
        <v>ΕΕ (27 χώρες)</v>
      </c>
      <c r="E30" s="236" t="str">
        <v>ΕΕ (15 χώρες)</v>
      </c>
      <c r="F30" s="236" t="str">
        <v>Ευροχώρος</v>
      </c>
      <c r="G30" s="236" t="str">
        <v>Βέλγιο</v>
      </c>
      <c r="H30" s="236" t="str">
        <v>Βουλγαρία</v>
      </c>
      <c r="I30" s="236" t="str">
        <v>Τσεχία</v>
      </c>
      <c r="J30" s="236" t="str">
        <v>Δανία</v>
      </c>
      <c r="K30" s="236" t="str">
        <v>Γερμανία</v>
      </c>
      <c r="L30" s="236" t="str">
        <v>Εσθονία</v>
      </c>
      <c r="M30" s="236" t="str">
        <v>Ιρλανδία</v>
      </c>
      <c r="N30" s="236" t="str">
        <v>Ελλάδα</v>
      </c>
      <c r="O30" s="236" t="str">
        <v>Ισπανία</v>
      </c>
      <c r="P30" s="236" t="str">
        <v>Γαλλία</v>
      </c>
      <c r="Q30" s="236" t="str">
        <v>Κροατία</v>
      </c>
      <c r="R30" s="236" t="str">
        <v>Ιταλία</v>
      </c>
      <c r="S30" s="236" t="str">
        <v>Κύπρος</v>
      </c>
      <c r="T30" s="236" t="str">
        <v>Λετονία</v>
      </c>
      <c r="U30" s="236" t="str">
        <v>Λιθουανία</v>
      </c>
      <c r="V30" s="236" t="str">
        <v>Λουξεμβούργο</v>
      </c>
      <c r="W30" s="236" t="str">
        <v>Ουγγαρία</v>
      </c>
      <c r="X30" s="236" t="str">
        <v>Μάλτα</v>
      </c>
      <c r="Y30" s="236" t="str">
        <v>Ολλανδία</v>
      </c>
      <c r="Z30" s="236" t="str">
        <v>Αυστρία</v>
      </c>
      <c r="AA30" s="236" t="str">
        <v>Πολωνία</v>
      </c>
      <c r="AB30" s="236" t="str">
        <v>Πορτογαλία</v>
      </c>
      <c r="AC30" s="236" t="str">
        <v>Ρουμανία</v>
      </c>
      <c r="AD30" s="236" t="str">
        <v>Σλοβενία</v>
      </c>
      <c r="AE30" s="236" t="str">
        <v>Σλοβακία</v>
      </c>
      <c r="AF30" s="236" t="str">
        <v>Φινλανδία</v>
      </c>
      <c r="AG30" s="236" t="str">
        <v>Σουηδία</v>
      </c>
      <c r="AH30" s="236" t="str">
        <v>Ηνωμένο Βασίλειο</v>
      </c>
      <c r="AI30" s="236" t="str">
        <v>Ηνωμένες Πολιτείες</v>
      </c>
      <c r="AJ30" s="236" t="str">
        <v>Ιαπωνία</v>
      </c>
    </row>
    <row r="31" spans="2:36">
      <c r="B31" s="231">
        <v>1995</v>
      </c>
      <c r="C31" s="237" t="str">
        <v/>
      </c>
      <c r="D31" s="237" t="str">
        <v/>
      </c>
      <c r="E31" s="237" t="str">
        <v/>
      </c>
      <c r="F31" s="237" t="str">
        <v/>
      </c>
      <c r="G31" s="237" t="str">
        <v/>
      </c>
      <c r="H31" s="237" t="str">
        <v/>
      </c>
      <c r="I31" s="237" t="str">
        <v/>
      </c>
      <c r="J31" s="237" t="str">
        <v/>
      </c>
      <c r="K31" s="237" t="str">
        <v/>
      </c>
      <c r="L31" s="237" t="str">
        <v/>
      </c>
      <c r="M31" s="237" t="str">
        <v/>
      </c>
      <c r="N31" s="237" t="str">
        <v/>
      </c>
      <c r="O31" s="237" t="str">
        <v/>
      </c>
      <c r="P31" s="237" t="str">
        <v/>
      </c>
      <c r="Q31" s="237" t="str">
        <v/>
      </c>
      <c r="R31" s="237" t="str">
        <v/>
      </c>
      <c r="S31" s="237" t="str">
        <v/>
      </c>
      <c r="T31" s="237" t="str">
        <v/>
      </c>
      <c r="U31" s="237" t="str">
        <v/>
      </c>
      <c r="V31" s="237" t="str">
        <v/>
      </c>
      <c r="W31" s="237" t="str">
        <v/>
      </c>
      <c r="X31" s="237" t="str">
        <v/>
      </c>
      <c r="Y31" s="237" t="str">
        <v/>
      </c>
      <c r="Z31" s="237" t="str">
        <v/>
      </c>
      <c r="AA31" s="237" t="str">
        <v/>
      </c>
      <c r="AB31" s="237" t="str">
        <v/>
      </c>
      <c r="AC31" s="237" t="str">
        <v/>
      </c>
      <c r="AD31" s="237" t="str">
        <v/>
      </c>
      <c r="AE31" s="237" t="str">
        <v/>
      </c>
      <c r="AF31" s="237" t="str">
        <v/>
      </c>
      <c r="AG31" s="237" t="str">
        <v/>
      </c>
      <c r="AH31" s="237" t="str">
        <v/>
      </c>
      <c r="AI31" s="237" t="str">
        <v/>
      </c>
      <c r="AJ31" s="534" t="str">
        <v>e</v>
      </c>
    </row>
    <row r="32" spans="2:36">
      <c r="B32" s="231">
        <v>1996</v>
      </c>
      <c r="C32" s="237" t="str">
        <v/>
      </c>
      <c r="D32" s="237" t="str">
        <v/>
      </c>
      <c r="E32" s="237" t="str">
        <v/>
      </c>
      <c r="F32" s="237" t="str">
        <v/>
      </c>
      <c r="G32" s="237" t="str">
        <v/>
      </c>
      <c r="H32" s="237" t="str">
        <v/>
      </c>
      <c r="I32" s="237" t="str">
        <v/>
      </c>
      <c r="J32" s="237" t="str">
        <v/>
      </c>
      <c r="K32" s="237" t="str">
        <v/>
      </c>
      <c r="L32" s="237" t="str">
        <v/>
      </c>
      <c r="M32" s="237" t="str">
        <v/>
      </c>
      <c r="N32" s="237" t="str">
        <v/>
      </c>
      <c r="O32" s="237" t="str">
        <v/>
      </c>
      <c r="P32" s="237" t="str">
        <v/>
      </c>
      <c r="Q32" s="237" t="str">
        <v/>
      </c>
      <c r="R32" s="237" t="str">
        <v/>
      </c>
      <c r="S32" s="237" t="str">
        <v/>
      </c>
      <c r="T32" s="237" t="str">
        <v/>
      </c>
      <c r="U32" s="237" t="str">
        <v/>
      </c>
      <c r="V32" s="237" t="str">
        <v/>
      </c>
      <c r="W32" s="237" t="str">
        <v/>
      </c>
      <c r="X32" s="237" t="str">
        <v/>
      </c>
      <c r="Y32" s="237" t="str">
        <v/>
      </c>
      <c r="Z32" s="237" t="str">
        <v/>
      </c>
      <c r="AA32" s="237" t="str">
        <v/>
      </c>
      <c r="AB32" s="237" t="str">
        <v/>
      </c>
      <c r="AC32" s="237" t="str">
        <v/>
      </c>
      <c r="AD32" s="237" t="str">
        <v/>
      </c>
      <c r="AE32" s="237" t="str">
        <v/>
      </c>
      <c r="AF32" s="237" t="str">
        <v/>
      </c>
      <c r="AG32" s="237" t="str">
        <v/>
      </c>
      <c r="AH32" s="237" t="str">
        <v/>
      </c>
      <c r="AI32" s="237" t="str">
        <v/>
      </c>
      <c r="AJ32" s="534" t="str">
        <v/>
      </c>
    </row>
    <row r="33" spans="2:36">
      <c r="B33" s="231">
        <v>1997</v>
      </c>
      <c r="C33" s="237" t="str">
        <v/>
      </c>
      <c r="D33" s="237" t="str">
        <v/>
      </c>
      <c r="E33" s="237" t="str">
        <v/>
      </c>
      <c r="F33" s="237" t="str">
        <v/>
      </c>
      <c r="G33" s="237" t="str">
        <v/>
      </c>
      <c r="H33" s="237" t="str">
        <v/>
      </c>
      <c r="I33" s="237" t="str">
        <v/>
      </c>
      <c r="J33" s="237" t="str">
        <v/>
      </c>
      <c r="K33" s="237" t="str">
        <v/>
      </c>
      <c r="L33" s="237" t="str">
        <v/>
      </c>
      <c r="M33" s="237" t="str">
        <v/>
      </c>
      <c r="N33" s="237" t="str">
        <v/>
      </c>
      <c r="O33" s="237" t="str">
        <v/>
      </c>
      <c r="P33" s="237" t="str">
        <v/>
      </c>
      <c r="Q33" s="237" t="str">
        <v/>
      </c>
      <c r="R33" s="237" t="str">
        <v/>
      </c>
      <c r="S33" s="237" t="str">
        <v/>
      </c>
      <c r="T33" s="237" t="str">
        <v/>
      </c>
      <c r="U33" s="237" t="str">
        <v/>
      </c>
      <c r="V33" s="237" t="str">
        <v/>
      </c>
      <c r="W33" s="237" t="str">
        <v/>
      </c>
      <c r="X33" s="237" t="str">
        <v/>
      </c>
      <c r="Y33" s="237" t="str">
        <v/>
      </c>
      <c r="Z33" s="237" t="str">
        <v/>
      </c>
      <c r="AA33" s="237" t="str">
        <v/>
      </c>
      <c r="AB33" s="237" t="str">
        <v/>
      </c>
      <c r="AC33" s="237" t="str">
        <v/>
      </c>
      <c r="AD33" s="237" t="str">
        <v/>
      </c>
      <c r="AE33" s="237" t="str">
        <v/>
      </c>
      <c r="AF33" s="237" t="str">
        <v/>
      </c>
      <c r="AG33" s="237" t="str">
        <v/>
      </c>
      <c r="AH33" s="237" t="str">
        <v/>
      </c>
      <c r="AI33" s="237" t="str">
        <v/>
      </c>
      <c r="AJ33" s="534" t="str">
        <v/>
      </c>
    </row>
    <row r="34" spans="2:36">
      <c r="B34" s="231">
        <v>1998</v>
      </c>
      <c r="C34" s="237" t="str">
        <v/>
      </c>
      <c r="D34" s="237" t="str">
        <v/>
      </c>
      <c r="E34" s="237" t="str">
        <v/>
      </c>
      <c r="F34" s="237" t="str">
        <v/>
      </c>
      <c r="G34" s="237" t="str">
        <v/>
      </c>
      <c r="H34" s="237" t="str">
        <v/>
      </c>
      <c r="I34" s="237" t="str">
        <v/>
      </c>
      <c r="J34" s="237" t="str">
        <v/>
      </c>
      <c r="K34" s="237" t="str">
        <v/>
      </c>
      <c r="L34" s="237" t="str">
        <v/>
      </c>
      <c r="M34" s="237" t="str">
        <v/>
      </c>
      <c r="N34" s="237" t="str">
        <v/>
      </c>
      <c r="O34" s="237" t="str">
        <v/>
      </c>
      <c r="P34" s="237" t="str">
        <v/>
      </c>
      <c r="Q34" s="237" t="str">
        <v/>
      </c>
      <c r="R34" s="237" t="str">
        <v/>
      </c>
      <c r="S34" s="237" t="str">
        <v/>
      </c>
      <c r="T34" s="237" t="str">
        <v/>
      </c>
      <c r="U34" s="237" t="str">
        <v/>
      </c>
      <c r="V34" s="237" t="str">
        <v/>
      </c>
      <c r="W34" s="237" t="str">
        <v/>
      </c>
      <c r="X34" s="237" t="str">
        <v/>
      </c>
      <c r="Y34" s="237" t="str">
        <v/>
      </c>
      <c r="Z34" s="237" t="str">
        <v/>
      </c>
      <c r="AA34" s="237" t="str">
        <v/>
      </c>
      <c r="AB34" s="237" t="str">
        <v/>
      </c>
      <c r="AC34" s="237" t="str">
        <v/>
      </c>
      <c r="AD34" s="237" t="str">
        <v/>
      </c>
      <c r="AE34" s="237" t="str">
        <v/>
      </c>
      <c r="AF34" s="237" t="str">
        <v/>
      </c>
      <c r="AG34" s="237" t="str">
        <v/>
      </c>
      <c r="AH34" s="237" t="str">
        <v/>
      </c>
      <c r="AI34" s="237" t="str">
        <v/>
      </c>
      <c r="AJ34" s="534" t="str">
        <v/>
      </c>
    </row>
    <row r="35" spans="2:36">
      <c r="B35" s="231">
        <v>1999</v>
      </c>
      <c r="C35" s="237" t="str">
        <v/>
      </c>
      <c r="D35" s="237" t="str">
        <v/>
      </c>
      <c r="E35" s="237" t="str">
        <v/>
      </c>
      <c r="F35" s="237" t="str">
        <v/>
      </c>
      <c r="G35" s="237" t="str">
        <v/>
      </c>
      <c r="H35" s="237" t="str">
        <v/>
      </c>
      <c r="I35" s="237" t="str">
        <v/>
      </c>
      <c r="J35" s="237" t="str">
        <v/>
      </c>
      <c r="K35" s="237" t="str">
        <v/>
      </c>
      <c r="L35" s="237" t="str">
        <v/>
      </c>
      <c r="M35" s="237" t="str">
        <v/>
      </c>
      <c r="N35" s="237" t="str">
        <v/>
      </c>
      <c r="O35" s="237" t="str">
        <v/>
      </c>
      <c r="P35" s="237" t="str">
        <v/>
      </c>
      <c r="Q35" s="237" t="str">
        <v/>
      </c>
      <c r="R35" s="237" t="str">
        <v/>
      </c>
      <c r="S35" s="237" t="str">
        <v/>
      </c>
      <c r="T35" s="237" t="str">
        <v/>
      </c>
      <c r="U35" s="237" t="str">
        <v/>
      </c>
      <c r="V35" s="237" t="str">
        <v/>
      </c>
      <c r="W35" s="237" t="str">
        <v/>
      </c>
      <c r="X35" s="237" t="str">
        <v/>
      </c>
      <c r="Y35" s="237" t="str">
        <v/>
      </c>
      <c r="Z35" s="237" t="str">
        <v/>
      </c>
      <c r="AA35" s="237" t="str">
        <v/>
      </c>
      <c r="AB35" s="237" t="str">
        <v/>
      </c>
      <c r="AC35" s="237" t="str">
        <v/>
      </c>
      <c r="AD35" s="237" t="str">
        <v/>
      </c>
      <c r="AE35" s="237" t="str">
        <v/>
      </c>
      <c r="AF35" s="237" t="str">
        <v/>
      </c>
      <c r="AG35" s="237" t="str">
        <v/>
      </c>
      <c r="AH35" s="237" t="str">
        <v/>
      </c>
      <c r="AI35" s="237" t="str">
        <v/>
      </c>
      <c r="AJ35" s="534" t="str">
        <v/>
      </c>
    </row>
    <row r="36" spans="2:36">
      <c r="B36" s="231">
        <v>2000</v>
      </c>
      <c r="C36" s="237" t="str">
        <v/>
      </c>
      <c r="D36" s="237" t="str">
        <v/>
      </c>
      <c r="E36" s="237" t="str">
        <v/>
      </c>
      <c r="F36" s="237" t="str">
        <v/>
      </c>
      <c r="G36" s="237" t="str">
        <v/>
      </c>
      <c r="H36" s="237" t="str">
        <v/>
      </c>
      <c r="I36" s="237" t="str">
        <v/>
      </c>
      <c r="J36" s="237" t="str">
        <v/>
      </c>
      <c r="K36" s="237" t="str">
        <v/>
      </c>
      <c r="L36" s="237" t="str">
        <v/>
      </c>
      <c r="M36" s="237" t="str">
        <v>p</v>
      </c>
      <c r="N36" s="237" t="str">
        <v/>
      </c>
      <c r="O36" s="237" t="str">
        <v/>
      </c>
      <c r="P36" s="237" t="str">
        <v/>
      </c>
      <c r="Q36" s="237" t="str">
        <v/>
      </c>
      <c r="R36" s="237" t="str">
        <v/>
      </c>
      <c r="S36" s="237" t="str">
        <v/>
      </c>
      <c r="T36" s="237" t="str">
        <v/>
      </c>
      <c r="U36" s="237" t="str">
        <v/>
      </c>
      <c r="V36" s="237" t="str">
        <v/>
      </c>
      <c r="W36" s="237" t="str">
        <v/>
      </c>
      <c r="X36" s="237" t="str">
        <v/>
      </c>
      <c r="Y36" s="237" t="str">
        <v/>
      </c>
      <c r="Z36" s="237" t="str">
        <v/>
      </c>
      <c r="AA36" s="237" t="str">
        <v/>
      </c>
      <c r="AB36" s="237" t="str">
        <v/>
      </c>
      <c r="AC36" s="237" t="str">
        <v/>
      </c>
      <c r="AD36" s="237" t="str">
        <v/>
      </c>
      <c r="AE36" s="237" t="str">
        <v/>
      </c>
      <c r="AF36" s="237" t="str">
        <v/>
      </c>
      <c r="AG36" s="237" t="str">
        <v/>
      </c>
      <c r="AH36" s="237" t="str">
        <v/>
      </c>
      <c r="AI36" s="237" t="str">
        <v/>
      </c>
      <c r="AJ36" s="534" t="str">
        <v/>
      </c>
    </row>
    <row r="37" spans="2:36">
      <c r="B37" s="231">
        <v>2001</v>
      </c>
      <c r="C37" s="237" t="str">
        <v/>
      </c>
      <c r="D37" s="237" t="str">
        <v/>
      </c>
      <c r="E37" s="237" t="str">
        <v/>
      </c>
      <c r="F37" s="237" t="str">
        <v/>
      </c>
      <c r="G37" s="237" t="str">
        <v/>
      </c>
      <c r="H37" s="237" t="str">
        <v/>
      </c>
      <c r="I37" s="237" t="str">
        <v/>
      </c>
      <c r="J37" s="237" t="str">
        <v/>
      </c>
      <c r="K37" s="237" t="str">
        <v/>
      </c>
      <c r="L37" s="237" t="str">
        <v/>
      </c>
      <c r="M37" s="237" t="str">
        <v>p</v>
      </c>
      <c r="N37" s="237" t="str">
        <v/>
      </c>
      <c r="O37" s="237" t="str">
        <v/>
      </c>
      <c r="P37" s="237" t="str">
        <v/>
      </c>
      <c r="Q37" s="237" t="str">
        <v/>
      </c>
      <c r="R37" s="237" t="str">
        <v/>
      </c>
      <c r="S37" s="237" t="str">
        <v/>
      </c>
      <c r="T37" s="237" t="str">
        <v/>
      </c>
      <c r="U37" s="237" t="str">
        <v/>
      </c>
      <c r="V37" s="237" t="str">
        <v/>
      </c>
      <c r="W37" s="237" t="str">
        <v/>
      </c>
      <c r="X37" s="237" t="str">
        <v/>
      </c>
      <c r="Y37" s="237" t="str">
        <v/>
      </c>
      <c r="Z37" s="237" t="str">
        <v/>
      </c>
      <c r="AA37" s="237" t="str">
        <v/>
      </c>
      <c r="AB37" s="237" t="str">
        <v/>
      </c>
      <c r="AC37" s="237" t="str">
        <v/>
      </c>
      <c r="AD37" s="237" t="str">
        <v/>
      </c>
      <c r="AE37" s="237" t="str">
        <v/>
      </c>
      <c r="AF37" s="237" t="str">
        <v/>
      </c>
      <c r="AG37" s="237" t="str">
        <v/>
      </c>
      <c r="AH37" s="237" t="str">
        <v/>
      </c>
      <c r="AI37" s="237" t="str">
        <v/>
      </c>
      <c r="AJ37" s="534" t="str">
        <v/>
      </c>
    </row>
    <row r="38" spans="2:36">
      <c r="B38" s="231">
        <v>2002</v>
      </c>
      <c r="C38" s="237" t="str">
        <v/>
      </c>
      <c r="D38" s="237" t="str">
        <v/>
      </c>
      <c r="E38" s="237" t="str">
        <v/>
      </c>
      <c r="F38" s="237" t="str">
        <v/>
      </c>
      <c r="G38" s="237" t="str">
        <v/>
      </c>
      <c r="H38" s="237" t="str">
        <v/>
      </c>
      <c r="I38" s="237" t="str">
        <v/>
      </c>
      <c r="J38" s="237" t="str">
        <v/>
      </c>
      <c r="K38" s="237" t="str">
        <v/>
      </c>
      <c r="L38" s="237" t="str">
        <v/>
      </c>
      <c r="M38" s="237" t="str">
        <v>p</v>
      </c>
      <c r="N38" s="237" t="str">
        <v/>
      </c>
      <c r="O38" s="237" t="str">
        <v/>
      </c>
      <c r="P38" s="237" t="str">
        <v/>
      </c>
      <c r="Q38" s="237" t="str">
        <v/>
      </c>
      <c r="R38" s="237" t="str">
        <v/>
      </c>
      <c r="S38" s="237" t="str">
        <v/>
      </c>
      <c r="T38" s="237" t="str">
        <v/>
      </c>
      <c r="U38" s="237" t="str">
        <v/>
      </c>
      <c r="V38" s="237" t="str">
        <v/>
      </c>
      <c r="W38" s="237" t="str">
        <v/>
      </c>
      <c r="X38" s="237" t="str">
        <v/>
      </c>
      <c r="Y38" s="237" t="str">
        <v/>
      </c>
      <c r="Z38" s="237" t="str">
        <v/>
      </c>
      <c r="AA38" s="237" t="str">
        <v/>
      </c>
      <c r="AB38" s="237" t="str">
        <v/>
      </c>
      <c r="AC38" s="237" t="str">
        <v/>
      </c>
      <c r="AD38" s="237" t="str">
        <v/>
      </c>
      <c r="AE38" s="237" t="str">
        <v/>
      </c>
      <c r="AF38" s="237" t="str">
        <v/>
      </c>
      <c r="AG38" s="237" t="str">
        <v/>
      </c>
      <c r="AH38" s="237" t="str">
        <v/>
      </c>
      <c r="AI38" s="237" t="str">
        <v/>
      </c>
      <c r="AJ38" s="534" t="str">
        <v/>
      </c>
    </row>
    <row r="39" spans="2:36">
      <c r="B39" s="231">
        <v>2003</v>
      </c>
      <c r="C39" s="237" t="str">
        <v/>
      </c>
      <c r="D39" s="237" t="str">
        <v/>
      </c>
      <c r="E39" s="237" t="str">
        <v/>
      </c>
      <c r="F39" s="237" t="str">
        <v/>
      </c>
      <c r="G39" s="237" t="str">
        <v/>
      </c>
      <c r="H39" s="237" t="str">
        <v/>
      </c>
      <c r="I39" s="237" t="str">
        <v/>
      </c>
      <c r="J39" s="237" t="str">
        <v/>
      </c>
      <c r="K39" s="237" t="str">
        <v/>
      </c>
      <c r="L39" s="237" t="str">
        <v/>
      </c>
      <c r="M39" s="237" t="str">
        <v>p</v>
      </c>
      <c r="N39" s="237" t="str">
        <v/>
      </c>
      <c r="O39" s="237" t="str">
        <v/>
      </c>
      <c r="P39" s="237" t="str">
        <v/>
      </c>
      <c r="Q39" s="237" t="str">
        <v/>
      </c>
      <c r="R39" s="237" t="str">
        <v/>
      </c>
      <c r="S39" s="237" t="str">
        <v/>
      </c>
      <c r="T39" s="237" t="str">
        <v/>
      </c>
      <c r="U39" s="237" t="str">
        <v/>
      </c>
      <c r="V39" s="237" t="str">
        <v/>
      </c>
      <c r="W39" s="237" t="str">
        <v/>
      </c>
      <c r="X39" s="237" t="str">
        <v/>
      </c>
      <c r="Y39" s="237" t="str">
        <v/>
      </c>
      <c r="Z39" s="237" t="str">
        <v/>
      </c>
      <c r="AA39" s="237" t="str">
        <v/>
      </c>
      <c r="AB39" s="237" t="str">
        <v/>
      </c>
      <c r="AC39" s="237" t="str">
        <v/>
      </c>
      <c r="AD39" s="237" t="str">
        <v/>
      </c>
      <c r="AE39" s="237" t="str">
        <v/>
      </c>
      <c r="AF39" s="237" t="str">
        <v/>
      </c>
      <c r="AG39" s="237" t="str">
        <v/>
      </c>
      <c r="AH39" s="237" t="str">
        <v/>
      </c>
      <c r="AI39" s="237" t="str">
        <v/>
      </c>
      <c r="AJ39" s="534" t="str">
        <v/>
      </c>
    </row>
    <row r="40" spans="2:36">
      <c r="B40" s="231">
        <v>2004</v>
      </c>
      <c r="C40" s="237" t="str">
        <v/>
      </c>
      <c r="D40" s="237" t="str">
        <v/>
      </c>
      <c r="E40" s="237" t="str">
        <v/>
      </c>
      <c r="F40" s="237" t="str">
        <v/>
      </c>
      <c r="G40" s="237" t="str">
        <v/>
      </c>
      <c r="H40" s="237" t="str">
        <v/>
      </c>
      <c r="I40" s="237" t="str">
        <v/>
      </c>
      <c r="J40" s="237" t="str">
        <v/>
      </c>
      <c r="K40" s="237" t="str">
        <v/>
      </c>
      <c r="L40" s="237" t="str">
        <v/>
      </c>
      <c r="M40" s="237" t="str">
        <v>p</v>
      </c>
      <c r="N40" s="237" t="str">
        <v/>
      </c>
      <c r="O40" s="237" t="str">
        <v/>
      </c>
      <c r="P40" s="237" t="str">
        <v/>
      </c>
      <c r="Q40" s="237" t="str">
        <v/>
      </c>
      <c r="R40" s="237" t="str">
        <v/>
      </c>
      <c r="S40" s="237" t="str">
        <v/>
      </c>
      <c r="T40" s="237" t="str">
        <v/>
      </c>
      <c r="U40" s="237" t="str">
        <v/>
      </c>
      <c r="V40" s="237" t="str">
        <v/>
      </c>
      <c r="W40" s="237" t="str">
        <v/>
      </c>
      <c r="X40" s="237" t="str">
        <v/>
      </c>
      <c r="Y40" s="237" t="str">
        <v/>
      </c>
      <c r="Z40" s="237" t="str">
        <v/>
      </c>
      <c r="AA40" s="237" t="str">
        <v/>
      </c>
      <c r="AB40" s="237" t="str">
        <v/>
      </c>
      <c r="AC40" s="237" t="str">
        <v/>
      </c>
      <c r="AD40" s="237" t="str">
        <v/>
      </c>
      <c r="AE40" s="237" t="str">
        <v/>
      </c>
      <c r="AF40" s="237" t="str">
        <v/>
      </c>
      <c r="AG40" s="237" t="str">
        <v/>
      </c>
      <c r="AH40" s="237" t="str">
        <v/>
      </c>
      <c r="AI40" s="237" t="str">
        <v/>
      </c>
      <c r="AJ40" s="534" t="str">
        <v/>
      </c>
    </row>
    <row r="41" spans="2:36">
      <c r="B41" s="231">
        <v>2005</v>
      </c>
      <c r="C41" s="237" t="str">
        <v/>
      </c>
      <c r="D41" s="237" t="str">
        <v/>
      </c>
      <c r="E41" s="237" t="str">
        <v/>
      </c>
      <c r="F41" s="237" t="str">
        <v/>
      </c>
      <c r="G41" s="237" t="str">
        <v/>
      </c>
      <c r="H41" s="237" t="str">
        <v/>
      </c>
      <c r="I41" s="237" t="str">
        <v/>
      </c>
      <c r="J41" s="237" t="str">
        <v/>
      </c>
      <c r="K41" s="237" t="str">
        <v/>
      </c>
      <c r="L41" s="237" t="str">
        <v/>
      </c>
      <c r="M41" s="237" t="str">
        <v>p</v>
      </c>
      <c r="N41" s="237" t="str">
        <v>b</v>
      </c>
      <c r="O41" s="237" t="str">
        <v/>
      </c>
      <c r="P41" s="237" t="str">
        <v/>
      </c>
      <c r="Q41" s="237" t="str">
        <v/>
      </c>
      <c r="R41" s="237" t="str">
        <v/>
      </c>
      <c r="S41" s="237" t="str">
        <v/>
      </c>
      <c r="T41" s="237" t="str">
        <v/>
      </c>
      <c r="U41" s="237" t="str">
        <v/>
      </c>
      <c r="V41" s="237" t="str">
        <v/>
      </c>
      <c r="W41" s="237" t="str">
        <v/>
      </c>
      <c r="X41" s="237" t="str">
        <v/>
      </c>
      <c r="Y41" s="237" t="str">
        <v/>
      </c>
      <c r="Z41" s="237" t="str">
        <v/>
      </c>
      <c r="AA41" s="237" t="str">
        <v>b</v>
      </c>
      <c r="AB41" s="237" t="str">
        <v/>
      </c>
      <c r="AC41" s="237" t="str">
        <v/>
      </c>
      <c r="AD41" s="237" t="str">
        <v/>
      </c>
      <c r="AE41" s="237" t="str">
        <v/>
      </c>
      <c r="AF41" s="237" t="str">
        <v/>
      </c>
      <c r="AG41" s="237" t="str">
        <v/>
      </c>
      <c r="AH41" s="237" t="str">
        <v/>
      </c>
      <c r="AI41" s="237" t="str">
        <v/>
      </c>
      <c r="AJ41" s="534" t="str">
        <v/>
      </c>
    </row>
    <row r="42" spans="2:36">
      <c r="B42" s="231">
        <v>2006</v>
      </c>
      <c r="C42" s="237" t="str">
        <v/>
      </c>
      <c r="D42" s="237" t="str">
        <v/>
      </c>
      <c r="E42" s="237" t="str">
        <v/>
      </c>
      <c r="F42" s="237" t="str">
        <v/>
      </c>
      <c r="G42" s="237" t="str">
        <v/>
      </c>
      <c r="H42" s="237" t="str">
        <v/>
      </c>
      <c r="I42" s="237" t="str">
        <v/>
      </c>
      <c r="J42" s="237" t="str">
        <v/>
      </c>
      <c r="K42" s="237" t="str">
        <v/>
      </c>
      <c r="L42" s="237" t="str">
        <v/>
      </c>
      <c r="M42" s="237" t="str">
        <v>p</v>
      </c>
      <c r="N42" s="237" t="str">
        <v/>
      </c>
      <c r="O42" s="237" t="str">
        <v/>
      </c>
      <c r="P42" s="237" t="str">
        <v/>
      </c>
      <c r="Q42" s="237" t="str">
        <v/>
      </c>
      <c r="R42" s="237" t="str">
        <v/>
      </c>
      <c r="S42" s="237" t="str">
        <v/>
      </c>
      <c r="T42" s="237" t="str">
        <v/>
      </c>
      <c r="U42" s="237" t="str">
        <v/>
      </c>
      <c r="V42" s="237" t="str">
        <v/>
      </c>
      <c r="W42" s="237" t="str">
        <v/>
      </c>
      <c r="X42" s="237" t="str">
        <v/>
      </c>
      <c r="Y42" s="237" t="str">
        <v/>
      </c>
      <c r="Z42" s="237" t="str">
        <v/>
      </c>
      <c r="AA42" s="237" t="str">
        <v/>
      </c>
      <c r="AB42" s="237" t="str">
        <v/>
      </c>
      <c r="AC42" s="237" t="str">
        <v/>
      </c>
      <c r="AD42" s="237" t="str">
        <v/>
      </c>
      <c r="AE42" s="237" t="str">
        <v/>
      </c>
      <c r="AF42" s="237" t="str">
        <v/>
      </c>
      <c r="AG42" s="237" t="str">
        <v/>
      </c>
      <c r="AH42" s="237" t="str">
        <v/>
      </c>
      <c r="AI42" s="237" t="str">
        <v/>
      </c>
      <c r="AJ42" s="534" t="str">
        <v/>
      </c>
    </row>
    <row r="43" spans="2:36">
      <c r="B43" s="231">
        <v>2007</v>
      </c>
      <c r="C43" s="237" t="str">
        <v/>
      </c>
      <c r="D43" s="237" t="str">
        <v/>
      </c>
      <c r="E43" s="237" t="str">
        <v/>
      </c>
      <c r="F43" s="237" t="str">
        <v/>
      </c>
      <c r="G43" s="237" t="str">
        <v/>
      </c>
      <c r="H43" s="237" t="str">
        <v/>
      </c>
      <c r="I43" s="237" t="str">
        <v/>
      </c>
      <c r="J43" s="237" t="str">
        <v/>
      </c>
      <c r="K43" s="237" t="str">
        <v/>
      </c>
      <c r="L43" s="237" t="str">
        <v/>
      </c>
      <c r="M43" s="237" t="str">
        <v>p</v>
      </c>
      <c r="N43" s="237" t="str">
        <v/>
      </c>
      <c r="O43" s="237" t="str">
        <v/>
      </c>
      <c r="P43" s="237" t="str">
        <v/>
      </c>
      <c r="Q43" s="237" t="str">
        <v/>
      </c>
      <c r="R43" s="237" t="str">
        <v/>
      </c>
      <c r="S43" s="237" t="str">
        <v/>
      </c>
      <c r="T43" s="237" t="str">
        <v>b</v>
      </c>
      <c r="U43" s="237" t="str">
        <v/>
      </c>
      <c r="V43" s="237" t="str">
        <v/>
      </c>
      <c r="W43" s="237" t="str">
        <v/>
      </c>
      <c r="X43" s="237" t="str">
        <v/>
      </c>
      <c r="Y43" s="237" t="str">
        <v/>
      </c>
      <c r="Z43" s="237" t="str">
        <v/>
      </c>
      <c r="AA43" s="237" t="str">
        <v/>
      </c>
      <c r="AB43" s="237" t="str">
        <v/>
      </c>
      <c r="AC43" s="237" t="str">
        <v/>
      </c>
      <c r="AD43" s="237" t="str">
        <v/>
      </c>
      <c r="AE43" s="237" t="str">
        <v/>
      </c>
      <c r="AF43" s="237" t="str">
        <v/>
      </c>
      <c r="AG43" s="237" t="str">
        <v/>
      </c>
      <c r="AH43" s="237" t="str">
        <v/>
      </c>
      <c r="AI43" s="237" t="str">
        <v/>
      </c>
      <c r="AJ43" s="534" t="str">
        <v/>
      </c>
    </row>
    <row r="44" spans="2:36">
      <c r="B44" s="231">
        <v>2008</v>
      </c>
      <c r="C44" s="237" t="str">
        <v/>
      </c>
      <c r="D44" s="237" t="str">
        <v/>
      </c>
      <c r="E44" s="237" t="str">
        <v/>
      </c>
      <c r="F44" s="237" t="str">
        <v/>
      </c>
      <c r="G44" s="237" t="str">
        <v/>
      </c>
      <c r="H44" s="237" t="str">
        <v/>
      </c>
      <c r="I44" s="237" t="str">
        <v/>
      </c>
      <c r="J44" s="237" t="str">
        <v/>
      </c>
      <c r="K44" s="237" t="str">
        <v/>
      </c>
      <c r="L44" s="237" t="str">
        <v/>
      </c>
      <c r="M44" s="237" t="str">
        <v>p</v>
      </c>
      <c r="N44" s="237" t="str">
        <v>p</v>
      </c>
      <c r="O44" s="237" t="str">
        <v/>
      </c>
      <c r="P44" s="237" t="str">
        <v/>
      </c>
      <c r="Q44" s="237" t="str">
        <v/>
      </c>
      <c r="R44" s="237" t="str">
        <v/>
      </c>
      <c r="S44" s="237" t="str">
        <v/>
      </c>
      <c r="T44" s="237" t="str">
        <v>b</v>
      </c>
      <c r="U44" s="237" t="str">
        <v/>
      </c>
      <c r="V44" s="237" t="str">
        <v/>
      </c>
      <c r="W44" s="237" t="str">
        <v/>
      </c>
      <c r="X44" s="237" t="str">
        <v/>
      </c>
      <c r="Y44" s="237" t="str">
        <v/>
      </c>
      <c r="Z44" s="237" t="str">
        <v/>
      </c>
      <c r="AA44" s="237" t="str">
        <v/>
      </c>
      <c r="AB44" s="237" t="str">
        <v/>
      </c>
      <c r="AC44" s="237" t="str">
        <v/>
      </c>
      <c r="AD44" s="237" t="str">
        <v/>
      </c>
      <c r="AE44" s="237" t="str">
        <v/>
      </c>
      <c r="AF44" s="237" t="str">
        <v/>
      </c>
      <c r="AG44" s="237" t="str">
        <v/>
      </c>
      <c r="AH44" s="237" t="str">
        <v/>
      </c>
      <c r="AI44" s="237" t="str">
        <v/>
      </c>
      <c r="AJ44" s="534" t="str">
        <v/>
      </c>
    </row>
    <row r="45" spans="2:36">
      <c r="B45" s="231">
        <v>2009</v>
      </c>
      <c r="C45" s="237" t="str">
        <v/>
      </c>
      <c r="D45" s="237" t="str">
        <v/>
      </c>
      <c r="E45" s="237" t="str">
        <v/>
      </c>
      <c r="F45" s="237" t="str">
        <v/>
      </c>
      <c r="G45" s="237" t="str">
        <v/>
      </c>
      <c r="H45" s="237" t="str">
        <v/>
      </c>
      <c r="I45" s="237" t="str">
        <v/>
      </c>
      <c r="J45" s="237" t="str">
        <v/>
      </c>
      <c r="K45" s="237" t="str">
        <v/>
      </c>
      <c r="L45" s="237" t="str">
        <v/>
      </c>
      <c r="M45" s="237" t="str">
        <v>p</v>
      </c>
      <c r="N45" s="237" t="str">
        <v>p</v>
      </c>
      <c r="O45" s="237" t="str">
        <v/>
      </c>
      <c r="P45" s="237" t="str">
        <v/>
      </c>
      <c r="Q45" s="237" t="str">
        <v/>
      </c>
      <c r="R45" s="237" t="str">
        <v/>
      </c>
      <c r="S45" s="237" t="str">
        <v/>
      </c>
      <c r="T45" s="237" t="str">
        <v>b</v>
      </c>
      <c r="U45" s="237" t="str">
        <v/>
      </c>
      <c r="V45" s="237" t="str">
        <v/>
      </c>
      <c r="W45" s="237" t="str">
        <v/>
      </c>
      <c r="X45" s="237" t="str">
        <v/>
      </c>
      <c r="Y45" s="237" t="str">
        <v/>
      </c>
      <c r="Z45" s="237" t="str">
        <v/>
      </c>
      <c r="AA45" s="237" t="str">
        <v/>
      </c>
      <c r="AB45" s="237" t="str">
        <v/>
      </c>
      <c r="AC45" s="237" t="str">
        <v/>
      </c>
      <c r="AD45" s="237" t="str">
        <v/>
      </c>
      <c r="AE45" s="237" t="str">
        <v/>
      </c>
      <c r="AF45" s="237" t="str">
        <v/>
      </c>
      <c r="AG45" s="237" t="str">
        <v/>
      </c>
      <c r="AH45" s="237" t="str">
        <v/>
      </c>
      <c r="AI45" s="237" t="str">
        <v/>
      </c>
      <c r="AJ45" s="534" t="str">
        <v>f</v>
      </c>
    </row>
    <row r="46" spans="2:36">
      <c r="B46" s="231">
        <v>2010</v>
      </c>
      <c r="C46" s="237" t="str">
        <v/>
      </c>
      <c r="D46" s="237" t="str">
        <v/>
      </c>
      <c r="E46" s="237" t="str">
        <v/>
      </c>
      <c r="F46" s="237" t="str">
        <v/>
      </c>
      <c r="G46" s="237" t="str">
        <v/>
      </c>
      <c r="H46" s="237" t="str">
        <v/>
      </c>
      <c r="I46" s="237" t="str">
        <v/>
      </c>
      <c r="J46" s="237" t="str">
        <v/>
      </c>
      <c r="K46" s="237" t="str">
        <v/>
      </c>
      <c r="L46" s="237" t="str">
        <v/>
      </c>
      <c r="M46" s="237" t="str">
        <v>p</v>
      </c>
      <c r="N46" s="237" t="str">
        <v>p</v>
      </c>
      <c r="O46" s="237" t="str">
        <v/>
      </c>
      <c r="P46" s="237" t="str">
        <v/>
      </c>
      <c r="Q46" s="237" t="str">
        <v/>
      </c>
      <c r="R46" s="237" t="str">
        <v/>
      </c>
      <c r="S46" s="237" t="str">
        <v/>
      </c>
      <c r="T46" s="237" t="str">
        <v>b</v>
      </c>
      <c r="U46" s="237" t="str">
        <v/>
      </c>
      <c r="V46" s="237" t="str">
        <v/>
      </c>
      <c r="W46" s="237" t="str">
        <v/>
      </c>
      <c r="X46" s="237" t="str">
        <v/>
      </c>
      <c r="Y46" s="237" t="str">
        <v/>
      </c>
      <c r="Z46" s="237" t="str">
        <v/>
      </c>
      <c r="AA46" s="237" t="str">
        <v>b</v>
      </c>
      <c r="AB46" s="237" t="str">
        <v/>
      </c>
      <c r="AC46" s="237" t="str">
        <v/>
      </c>
      <c r="AD46" s="237" t="str">
        <v/>
      </c>
      <c r="AE46" s="237" t="str">
        <v/>
      </c>
      <c r="AF46" s="237" t="str">
        <v/>
      </c>
      <c r="AG46" s="237" t="str">
        <v/>
      </c>
      <c r="AH46" s="237" t="str">
        <v/>
      </c>
      <c r="AI46" s="237" t="str">
        <v/>
      </c>
      <c r="AJ46" s="534" t="str">
        <v>f</v>
      </c>
    </row>
    <row r="47" spans="2:36">
      <c r="B47" s="231">
        <v>2011</v>
      </c>
      <c r="C47" s="237" t="str">
        <v/>
      </c>
      <c r="D47" s="237" t="str">
        <v/>
      </c>
      <c r="E47" s="237" t="str">
        <v/>
      </c>
      <c r="F47" s="237" t="str">
        <v/>
      </c>
      <c r="G47" s="237" t="str">
        <v/>
      </c>
      <c r="H47" s="237" t="str">
        <v/>
      </c>
      <c r="I47" s="237" t="str">
        <v/>
      </c>
      <c r="J47" s="237" t="str">
        <v/>
      </c>
      <c r="K47" s="237" t="str">
        <v/>
      </c>
      <c r="L47" s="237" t="str">
        <v/>
      </c>
      <c r="M47" s="237" t="str">
        <v>p</v>
      </c>
      <c r="N47" s="237" t="str">
        <v>p</v>
      </c>
      <c r="O47" s="237" t="str">
        <v/>
      </c>
      <c r="P47" s="237" t="str">
        <v/>
      </c>
      <c r="Q47" s="237" t="str">
        <v/>
      </c>
      <c r="R47" s="237" t="str">
        <v/>
      </c>
      <c r="S47" s="237" t="str">
        <v/>
      </c>
      <c r="T47" s="237" t="str">
        <v>b</v>
      </c>
      <c r="U47" s="237" t="str">
        <v/>
      </c>
      <c r="V47" s="237" t="str">
        <v/>
      </c>
      <c r="W47" s="237" t="str">
        <v/>
      </c>
      <c r="X47" s="237" t="str">
        <v/>
      </c>
      <c r="Y47" s="237" t="str">
        <v/>
      </c>
      <c r="Z47" s="237" t="str">
        <v/>
      </c>
      <c r="AA47" s="237" t="str">
        <v/>
      </c>
      <c r="AB47" s="237" t="str">
        <v>p</v>
      </c>
      <c r="AC47" s="237" t="str">
        <v/>
      </c>
      <c r="AD47" s="237" t="str">
        <v/>
      </c>
      <c r="AE47" s="237" t="str">
        <v/>
      </c>
      <c r="AF47" s="237" t="str">
        <v/>
      </c>
      <c r="AG47" s="237" t="str">
        <v/>
      </c>
      <c r="AH47" s="237" t="str">
        <v/>
      </c>
      <c r="AI47" s="237" t="str">
        <v/>
      </c>
      <c r="AJ47" s="534" t="str">
        <v>f</v>
      </c>
    </row>
    <row r="48" spans="2:36">
      <c r="B48" s="231">
        <v>2012</v>
      </c>
      <c r="C48" s="237" t="str">
        <v/>
      </c>
      <c r="D48" s="237" t="str">
        <v/>
      </c>
      <c r="E48" s="237" t="str">
        <v/>
      </c>
      <c r="F48" s="237" t="str">
        <v/>
      </c>
      <c r="G48" s="237" t="str">
        <v/>
      </c>
      <c r="H48" s="237" t="str">
        <v/>
      </c>
      <c r="I48" s="237" t="str">
        <v/>
      </c>
      <c r="J48" s="237" t="str">
        <v/>
      </c>
      <c r="K48" s="237" t="str">
        <v/>
      </c>
      <c r="L48" s="237" t="str">
        <v/>
      </c>
      <c r="M48" s="237" t="str">
        <v>p</v>
      </c>
      <c r="N48" s="237" t="str">
        <v>p</v>
      </c>
      <c r="O48" s="237" t="str">
        <v/>
      </c>
      <c r="P48" s="237" t="str">
        <v/>
      </c>
      <c r="Q48" s="237" t="str">
        <v/>
      </c>
      <c r="R48" s="237" t="str">
        <v/>
      </c>
      <c r="S48" s="237" t="str">
        <v/>
      </c>
      <c r="T48" s="237" t="str">
        <v>b</v>
      </c>
      <c r="U48" s="237" t="str">
        <v/>
      </c>
      <c r="V48" s="237" t="str">
        <v/>
      </c>
      <c r="W48" s="237" t="str">
        <v/>
      </c>
      <c r="X48" s="237" t="str">
        <v/>
      </c>
      <c r="Y48" s="237" t="str">
        <v/>
      </c>
      <c r="Z48" s="237" t="str">
        <v/>
      </c>
      <c r="AA48" s="237" t="str">
        <v>b</v>
      </c>
      <c r="AB48" s="237" t="str">
        <v>p</v>
      </c>
      <c r="AC48" s="237" t="str">
        <v/>
      </c>
      <c r="AD48" s="237" t="str">
        <v/>
      </c>
      <c r="AE48" s="237" t="str">
        <v/>
      </c>
      <c r="AF48" s="237" t="str">
        <v/>
      </c>
      <c r="AG48" s="237" t="str">
        <v/>
      </c>
      <c r="AH48" s="237" t="str">
        <v/>
      </c>
      <c r="AI48" s="237" t="str">
        <v/>
      </c>
      <c r="AJ48" s="534" t="str">
        <v/>
      </c>
    </row>
    <row r="49" spans="2:36">
      <c r="B49" s="231">
        <v>2013</v>
      </c>
      <c r="C49" s="237" t="str">
        <v/>
      </c>
      <c r="D49" s="237" t="str">
        <v/>
      </c>
      <c r="E49" s="237" t="str">
        <v/>
      </c>
      <c r="F49" s="237" t="str">
        <v/>
      </c>
      <c r="G49" s="237" t="str">
        <v/>
      </c>
      <c r="H49" s="237" t="str">
        <v/>
      </c>
      <c r="I49" s="237" t="str">
        <v/>
      </c>
      <c r="J49" s="237" t="str">
        <v/>
      </c>
      <c r="K49" s="237" t="str">
        <v/>
      </c>
      <c r="L49" s="237" t="str">
        <v/>
      </c>
      <c r="M49" s="237" t="str">
        <v>p</v>
      </c>
      <c r="N49" s="237" t="str">
        <v/>
      </c>
      <c r="O49" s="237" t="str">
        <v/>
      </c>
      <c r="P49" s="237" t="str">
        <v/>
      </c>
      <c r="Q49" s="237" t="str">
        <v/>
      </c>
      <c r="R49" s="237" t="str">
        <v/>
      </c>
      <c r="S49" s="237" t="str">
        <v/>
      </c>
      <c r="T49" s="237" t="str">
        <v>b</v>
      </c>
      <c r="U49" s="237" t="str">
        <v/>
      </c>
      <c r="V49" s="237" t="str">
        <v/>
      </c>
      <c r="W49" s="237" t="str">
        <v/>
      </c>
      <c r="X49" s="237" t="str">
        <v/>
      </c>
      <c r="Y49" s="237" t="str">
        <v/>
      </c>
      <c r="Z49" s="237" t="str">
        <v/>
      </c>
      <c r="AA49" s="237" t="str">
        <v/>
      </c>
      <c r="AB49" s="237" t="str">
        <v/>
      </c>
      <c r="AC49" s="237" t="str">
        <v/>
      </c>
      <c r="AD49" s="237" t="str">
        <v/>
      </c>
      <c r="AE49" s="237" t="str">
        <v/>
      </c>
      <c r="AF49" s="237" t="str">
        <v/>
      </c>
      <c r="AG49" s="237" t="str">
        <v/>
      </c>
      <c r="AH49" s="237" t="str">
        <v/>
      </c>
      <c r="AI49" s="237" t="str">
        <v/>
      </c>
      <c r="AJ49" s="534" t="str">
        <v/>
      </c>
    </row>
    <row r="50" spans="2:36">
      <c r="B50" s="231">
        <v>2014</v>
      </c>
      <c r="C50" s="237" t="str">
        <v/>
      </c>
      <c r="D50" s="237" t="str">
        <v/>
      </c>
      <c r="E50" s="237" t="str">
        <v/>
      </c>
      <c r="F50" s="237" t="str">
        <v/>
      </c>
      <c r="G50" s="237" t="str">
        <v/>
      </c>
      <c r="H50" s="237" t="str">
        <v/>
      </c>
      <c r="I50" s="237" t="str">
        <v/>
      </c>
      <c r="J50" s="237" t="str">
        <v/>
      </c>
      <c r="K50" s="237" t="str">
        <v/>
      </c>
      <c r="L50" s="237" t="str">
        <v/>
      </c>
      <c r="M50" s="237" t="str">
        <v/>
      </c>
      <c r="N50" s="237" t="str">
        <v/>
      </c>
      <c r="O50" s="237" t="str">
        <v/>
      </c>
      <c r="P50" s="237" t="str">
        <v/>
      </c>
      <c r="Q50" s="237" t="str">
        <v/>
      </c>
      <c r="R50" s="237" t="str">
        <v/>
      </c>
      <c r="S50" s="237" t="str">
        <v/>
      </c>
      <c r="T50" s="237" t="str">
        <v/>
      </c>
      <c r="U50" s="237" t="str">
        <v/>
      </c>
      <c r="V50" s="237" t="str">
        <v/>
      </c>
      <c r="W50" s="237" t="str">
        <v/>
      </c>
      <c r="X50" s="237" t="str">
        <v/>
      </c>
      <c r="Y50" s="237" t="str">
        <v/>
      </c>
      <c r="Z50" s="237" t="str">
        <v/>
      </c>
      <c r="AA50" s="237" t="str">
        <v/>
      </c>
      <c r="AB50" s="237" t="str">
        <v/>
      </c>
      <c r="AC50" s="237" t="str">
        <v/>
      </c>
      <c r="AD50" s="237" t="str">
        <v/>
      </c>
      <c r="AE50" s="237" t="str">
        <v/>
      </c>
      <c r="AF50" s="237" t="str">
        <v/>
      </c>
      <c r="AG50" s="237" t="str">
        <v/>
      </c>
      <c r="AH50" s="237" t="str">
        <v/>
      </c>
      <c r="AI50" s="237" t="str">
        <v/>
      </c>
      <c r="AJ50" s="534" t="str">
        <v/>
      </c>
    </row>
    <row r="51" spans="2:36">
      <c r="B51" s="231">
        <v>2015</v>
      </c>
      <c r="C51" s="237" t="str">
        <v/>
      </c>
      <c r="D51" s="237" t="str">
        <v/>
      </c>
      <c r="E51" s="237" t="str">
        <v/>
      </c>
      <c r="F51" s="237" t="str">
        <v/>
      </c>
      <c r="G51" s="237" t="str">
        <v/>
      </c>
      <c r="H51" s="237" t="str">
        <v/>
      </c>
      <c r="I51" s="237" t="str">
        <v/>
      </c>
      <c r="J51" s="237" t="str">
        <v/>
      </c>
      <c r="K51" s="237" t="str">
        <v/>
      </c>
      <c r="L51" s="237" t="str">
        <v/>
      </c>
      <c r="M51" s="237" t="str">
        <v/>
      </c>
      <c r="N51" s="237" t="str">
        <v/>
      </c>
      <c r="O51" s="237" t="str">
        <v/>
      </c>
      <c r="P51" s="237" t="str">
        <v/>
      </c>
      <c r="Q51" s="237" t="str">
        <v/>
      </c>
      <c r="R51" s="237" t="str">
        <v/>
      </c>
      <c r="S51" s="237" t="str">
        <v/>
      </c>
      <c r="T51" s="237" t="str">
        <v/>
      </c>
      <c r="U51" s="237" t="str">
        <v/>
      </c>
      <c r="V51" s="237" t="str">
        <v/>
      </c>
      <c r="W51" s="237" t="str">
        <v/>
      </c>
      <c r="X51" s="237" t="str">
        <v/>
      </c>
      <c r="Y51" s="237" t="str">
        <v/>
      </c>
      <c r="Z51" s="237" t="str">
        <v/>
      </c>
      <c r="AA51" s="237" t="str">
        <v/>
      </c>
      <c r="AB51" s="237" t="str">
        <v/>
      </c>
      <c r="AC51" s="237" t="str">
        <v/>
      </c>
      <c r="AD51" s="237" t="str">
        <v/>
      </c>
      <c r="AE51" s="237" t="str">
        <v/>
      </c>
      <c r="AF51" s="237" t="str">
        <v/>
      </c>
      <c r="AG51" s="237" t="str">
        <v/>
      </c>
      <c r="AH51" s="237" t="str">
        <v/>
      </c>
      <c r="AI51" s="237" t="str">
        <v/>
      </c>
      <c r="AJ51" s="534" t="str">
        <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M58"/>
  <sheetViews>
    <sheetView topLeftCell="A2" workbookViewId="0">
      <selection activeCell="A14" sqref="A14"/>
    </sheetView>
  </sheetViews>
  <sheetFormatPr defaultColWidth="17" defaultRowHeight="15"/>
  <cols>
    <col min="1" max="16384" width="17" style="409"/>
  </cols>
  <sheetData>
    <row r="1" spans="1:39">
      <c r="A1" s="375" t="s">
        <v>287</v>
      </c>
    </row>
    <row r="3" spans="1:39">
      <c r="A3" s="375" t="s">
        <v>288</v>
      </c>
      <c r="B3" s="376">
        <v>41901.472291666665</v>
      </c>
    </row>
    <row r="4" spans="1:39">
      <c r="A4" s="375" t="s">
        <v>289</v>
      </c>
      <c r="B4" s="376">
        <v>41911.374420763888</v>
      </c>
    </row>
    <row r="5" spans="1:39">
      <c r="A5" s="375" t="s">
        <v>519</v>
      </c>
      <c r="B5" s="375" t="s">
        <v>231</v>
      </c>
    </row>
    <row r="7" spans="1:39">
      <c r="A7" s="375" t="s">
        <v>290</v>
      </c>
      <c r="B7" s="375" t="s">
        <v>291</v>
      </c>
    </row>
    <row r="8" spans="1:39">
      <c r="A8" s="375" t="s">
        <v>292</v>
      </c>
      <c r="B8" s="375" t="s">
        <v>567</v>
      </c>
    </row>
    <row r="10" spans="1:39">
      <c r="A10" s="377" t="s">
        <v>294</v>
      </c>
      <c r="B10" s="377" t="s">
        <v>214</v>
      </c>
      <c r="C10" s="377" t="s">
        <v>295</v>
      </c>
      <c r="D10" s="377" t="s">
        <v>215</v>
      </c>
      <c r="E10" s="377" t="s">
        <v>295</v>
      </c>
      <c r="F10" s="377" t="s">
        <v>216</v>
      </c>
      <c r="G10" s="377" t="s">
        <v>295</v>
      </c>
      <c r="H10" s="377" t="s">
        <v>217</v>
      </c>
      <c r="I10" s="377" t="s">
        <v>295</v>
      </c>
      <c r="J10" s="377" t="s">
        <v>218</v>
      </c>
      <c r="K10" s="377" t="s">
        <v>295</v>
      </c>
      <c r="L10" s="377" t="s">
        <v>219</v>
      </c>
      <c r="M10" s="377" t="s">
        <v>295</v>
      </c>
      <c r="N10" s="377" t="s">
        <v>220</v>
      </c>
      <c r="O10" s="377" t="s">
        <v>295</v>
      </c>
      <c r="P10" s="377" t="s">
        <v>221</v>
      </c>
      <c r="Q10" s="377" t="s">
        <v>295</v>
      </c>
      <c r="R10" s="377" t="s">
        <v>222</v>
      </c>
      <c r="S10" s="377" t="s">
        <v>295</v>
      </c>
      <c r="T10" s="377" t="s">
        <v>223</v>
      </c>
      <c r="U10" s="377" t="s">
        <v>295</v>
      </c>
      <c r="V10" s="377" t="s">
        <v>224</v>
      </c>
      <c r="W10" s="377" t="s">
        <v>295</v>
      </c>
      <c r="X10" s="377" t="s">
        <v>225</v>
      </c>
      <c r="Y10" s="377" t="s">
        <v>295</v>
      </c>
      <c r="Z10" s="377" t="s">
        <v>226</v>
      </c>
      <c r="AA10" s="377" t="s">
        <v>295</v>
      </c>
      <c r="AB10" s="377" t="s">
        <v>227</v>
      </c>
      <c r="AC10" s="377" t="s">
        <v>295</v>
      </c>
      <c r="AD10" s="377" t="s">
        <v>228</v>
      </c>
      <c r="AE10" s="377" t="s">
        <v>295</v>
      </c>
      <c r="AF10" s="377" t="s">
        <v>229</v>
      </c>
      <c r="AG10" s="377" t="s">
        <v>295</v>
      </c>
      <c r="AH10" s="377" t="s">
        <v>230</v>
      </c>
      <c r="AI10" s="377" t="s">
        <v>295</v>
      </c>
      <c r="AJ10" s="377" t="s">
        <v>296</v>
      </c>
      <c r="AK10" s="377" t="s">
        <v>295</v>
      </c>
      <c r="AL10" s="377" t="s">
        <v>297</v>
      </c>
      <c r="AM10" s="377" t="s">
        <v>295</v>
      </c>
    </row>
    <row r="11" spans="1:39">
      <c r="A11" s="377" t="s">
        <v>558</v>
      </c>
      <c r="B11" s="378" t="s">
        <v>126</v>
      </c>
      <c r="C11" s="378" t="s">
        <v>125</v>
      </c>
      <c r="D11" s="378" t="s">
        <v>126</v>
      </c>
      <c r="E11" s="378" t="s">
        <v>125</v>
      </c>
      <c r="F11" s="378" t="s">
        <v>126</v>
      </c>
      <c r="G11" s="378" t="s">
        <v>125</v>
      </c>
      <c r="H11" s="378" t="s">
        <v>126</v>
      </c>
      <c r="I11" s="378" t="s">
        <v>125</v>
      </c>
      <c r="J11" s="378" t="s">
        <v>126</v>
      </c>
      <c r="K11" s="378" t="s">
        <v>125</v>
      </c>
      <c r="L11" s="378" t="s">
        <v>126</v>
      </c>
      <c r="M11" s="378" t="s">
        <v>125</v>
      </c>
      <c r="N11" s="379">
        <v>1.2</v>
      </c>
      <c r="O11" s="378" t="s">
        <v>125</v>
      </c>
      <c r="P11" s="379">
        <v>1.4</v>
      </c>
      <c r="Q11" s="378" t="s">
        <v>125</v>
      </c>
      <c r="R11" s="379">
        <v>1.1000000000000001</v>
      </c>
      <c r="S11" s="378" t="s">
        <v>125</v>
      </c>
      <c r="T11" s="379">
        <v>1.9</v>
      </c>
      <c r="U11" s="378" t="s">
        <v>125</v>
      </c>
      <c r="V11" s="379">
        <v>1.1000000000000001</v>
      </c>
      <c r="W11" s="378" t="s">
        <v>125</v>
      </c>
      <c r="X11" s="379">
        <v>1.7</v>
      </c>
      <c r="Y11" s="378" t="s">
        <v>125</v>
      </c>
      <c r="Z11" s="379">
        <v>1.4</v>
      </c>
      <c r="AA11" s="378" t="s">
        <v>125</v>
      </c>
      <c r="AB11" s="379">
        <v>-0.6</v>
      </c>
      <c r="AC11" s="378" t="s">
        <v>125</v>
      </c>
      <c r="AD11" s="379">
        <v>-2.8</v>
      </c>
      <c r="AE11" s="378" t="s">
        <v>125</v>
      </c>
      <c r="AF11" s="379">
        <v>2.7</v>
      </c>
      <c r="AG11" s="378" t="s">
        <v>125</v>
      </c>
      <c r="AH11" s="379">
        <v>1.4</v>
      </c>
      <c r="AI11" s="378" t="s">
        <v>125</v>
      </c>
      <c r="AJ11" s="379">
        <v>-0.1</v>
      </c>
      <c r="AK11" s="378" t="s">
        <v>125</v>
      </c>
      <c r="AL11" s="379">
        <v>0.4</v>
      </c>
      <c r="AM11" s="378" t="s">
        <v>125</v>
      </c>
    </row>
    <row r="12" spans="1:39">
      <c r="A12" s="377" t="s">
        <v>298</v>
      </c>
      <c r="B12" s="378" t="s">
        <v>126</v>
      </c>
      <c r="C12" s="378" t="s">
        <v>125</v>
      </c>
      <c r="D12" s="379">
        <v>1.2</v>
      </c>
      <c r="E12" s="378" t="s">
        <v>125</v>
      </c>
      <c r="F12" s="379">
        <v>1.9</v>
      </c>
      <c r="G12" s="378" t="s">
        <v>125</v>
      </c>
      <c r="H12" s="379">
        <v>1.4</v>
      </c>
      <c r="I12" s="378" t="s">
        <v>125</v>
      </c>
      <c r="J12" s="379">
        <v>1.8</v>
      </c>
      <c r="K12" s="378" t="s">
        <v>125</v>
      </c>
      <c r="L12" s="379">
        <v>1.7</v>
      </c>
      <c r="M12" s="378" t="s">
        <v>125</v>
      </c>
      <c r="N12" s="379">
        <v>1.2</v>
      </c>
      <c r="O12" s="378" t="s">
        <v>125</v>
      </c>
      <c r="P12" s="379">
        <v>1.4</v>
      </c>
      <c r="Q12" s="378" t="s">
        <v>125</v>
      </c>
      <c r="R12" s="379">
        <v>1.1000000000000001</v>
      </c>
      <c r="S12" s="378" t="s">
        <v>125</v>
      </c>
      <c r="T12" s="379">
        <v>1.9</v>
      </c>
      <c r="U12" s="378" t="s">
        <v>125</v>
      </c>
      <c r="V12" s="379">
        <v>1.1000000000000001</v>
      </c>
      <c r="W12" s="378" t="s">
        <v>125</v>
      </c>
      <c r="X12" s="379">
        <v>1.7</v>
      </c>
      <c r="Y12" s="378" t="s">
        <v>125</v>
      </c>
      <c r="Z12" s="379">
        <v>1.4</v>
      </c>
      <c r="AA12" s="378" t="s">
        <v>125</v>
      </c>
      <c r="AB12" s="379">
        <v>-0.6</v>
      </c>
      <c r="AC12" s="378" t="s">
        <v>125</v>
      </c>
      <c r="AD12" s="379">
        <v>-2.8</v>
      </c>
      <c r="AE12" s="378" t="s">
        <v>125</v>
      </c>
      <c r="AF12" s="379">
        <v>2.7</v>
      </c>
      <c r="AG12" s="378" t="s">
        <v>125</v>
      </c>
      <c r="AH12" s="379">
        <v>1.4</v>
      </c>
      <c r="AI12" s="378" t="s">
        <v>125</v>
      </c>
      <c r="AJ12" s="379">
        <v>-0.2</v>
      </c>
      <c r="AK12" s="378" t="s">
        <v>125</v>
      </c>
      <c r="AL12" s="379">
        <v>0.4</v>
      </c>
      <c r="AM12" s="378" t="s">
        <v>125</v>
      </c>
    </row>
    <row r="13" spans="1:39">
      <c r="A13" s="377" t="s">
        <v>300</v>
      </c>
      <c r="B13" s="378" t="s">
        <v>126</v>
      </c>
      <c r="C13" s="378" t="s">
        <v>125</v>
      </c>
      <c r="D13" s="379">
        <v>1.2</v>
      </c>
      <c r="E13" s="378" t="s">
        <v>125</v>
      </c>
      <c r="F13" s="379">
        <v>1.7</v>
      </c>
      <c r="G13" s="378" t="s">
        <v>125</v>
      </c>
      <c r="H13" s="379">
        <v>1.1000000000000001</v>
      </c>
      <c r="I13" s="378" t="s">
        <v>125</v>
      </c>
      <c r="J13" s="379">
        <v>1</v>
      </c>
      <c r="K13" s="378" t="s">
        <v>125</v>
      </c>
      <c r="L13" s="379">
        <v>1.5</v>
      </c>
      <c r="M13" s="378" t="s">
        <v>125</v>
      </c>
      <c r="N13" s="379">
        <v>0.6</v>
      </c>
      <c r="O13" s="378" t="s">
        <v>125</v>
      </c>
      <c r="P13" s="379">
        <v>0.5</v>
      </c>
      <c r="Q13" s="378" t="s">
        <v>125</v>
      </c>
      <c r="R13" s="379">
        <v>0.8</v>
      </c>
      <c r="S13" s="378" t="s">
        <v>125</v>
      </c>
      <c r="T13" s="379">
        <v>1.6</v>
      </c>
      <c r="U13" s="378" t="s">
        <v>125</v>
      </c>
      <c r="V13" s="379">
        <v>1</v>
      </c>
      <c r="W13" s="378" t="s">
        <v>125</v>
      </c>
      <c r="X13" s="379">
        <v>1.6</v>
      </c>
      <c r="Y13" s="378" t="s">
        <v>125</v>
      </c>
      <c r="Z13" s="379">
        <v>1.3</v>
      </c>
      <c r="AA13" s="378" t="s">
        <v>125</v>
      </c>
      <c r="AB13" s="379">
        <v>-0.7</v>
      </c>
      <c r="AC13" s="378" t="s">
        <v>125</v>
      </c>
      <c r="AD13" s="379">
        <v>-2.8</v>
      </c>
      <c r="AE13" s="378" t="s">
        <v>125</v>
      </c>
      <c r="AF13" s="379">
        <v>2.2999999999999998</v>
      </c>
      <c r="AG13" s="378" t="s">
        <v>125</v>
      </c>
      <c r="AH13" s="379">
        <v>1.2</v>
      </c>
      <c r="AI13" s="378" t="s">
        <v>125</v>
      </c>
      <c r="AJ13" s="379">
        <v>-0.2</v>
      </c>
      <c r="AK13" s="378" t="s">
        <v>125</v>
      </c>
      <c r="AL13" s="379">
        <v>0.4</v>
      </c>
      <c r="AM13" s="378" t="s">
        <v>125</v>
      </c>
    </row>
    <row r="14" spans="1:39">
      <c r="A14" s="377" t="s">
        <v>565</v>
      </c>
      <c r="B14" s="378" t="s">
        <v>126</v>
      </c>
      <c r="C14" s="378" t="s">
        <v>125</v>
      </c>
      <c r="D14" s="379">
        <v>0.9</v>
      </c>
      <c r="E14" s="378" t="s">
        <v>125</v>
      </c>
      <c r="F14" s="379">
        <v>1.5</v>
      </c>
      <c r="G14" s="378" t="s">
        <v>125</v>
      </c>
      <c r="H14" s="379">
        <v>0.8</v>
      </c>
      <c r="I14" s="378" t="s">
        <v>125</v>
      </c>
      <c r="J14" s="379">
        <v>0.8</v>
      </c>
      <c r="K14" s="378" t="s">
        <v>125</v>
      </c>
      <c r="L14" s="379">
        <v>1</v>
      </c>
      <c r="M14" s="378" t="s">
        <v>125</v>
      </c>
      <c r="N14" s="379">
        <v>0.5</v>
      </c>
      <c r="O14" s="378" t="s">
        <v>125</v>
      </c>
      <c r="P14" s="379">
        <v>0.2</v>
      </c>
      <c r="Q14" s="378" t="s">
        <v>125</v>
      </c>
      <c r="R14" s="379">
        <v>0.2</v>
      </c>
      <c r="S14" s="378" t="s">
        <v>125</v>
      </c>
      <c r="T14" s="379">
        <v>1.4</v>
      </c>
      <c r="U14" s="378" t="s">
        <v>125</v>
      </c>
      <c r="V14" s="379">
        <v>0.6</v>
      </c>
      <c r="W14" s="378" t="s">
        <v>125</v>
      </c>
      <c r="X14" s="379">
        <v>1.6</v>
      </c>
      <c r="Y14" s="378" t="s">
        <v>125</v>
      </c>
      <c r="Z14" s="379">
        <v>1.1000000000000001</v>
      </c>
      <c r="AA14" s="378" t="s">
        <v>125</v>
      </c>
      <c r="AB14" s="379">
        <v>-0.4</v>
      </c>
      <c r="AC14" s="378" t="s">
        <v>125</v>
      </c>
      <c r="AD14" s="379">
        <v>-2.7</v>
      </c>
      <c r="AE14" s="378" t="s">
        <v>125</v>
      </c>
      <c r="AF14" s="379">
        <v>2.4</v>
      </c>
      <c r="AG14" s="378" t="s">
        <v>125</v>
      </c>
      <c r="AH14" s="379">
        <v>1.3</v>
      </c>
      <c r="AI14" s="378" t="s">
        <v>125</v>
      </c>
      <c r="AJ14" s="379">
        <v>0</v>
      </c>
      <c r="AK14" s="378" t="s">
        <v>125</v>
      </c>
      <c r="AL14" s="379">
        <v>0.4</v>
      </c>
      <c r="AM14" s="378" t="s">
        <v>125</v>
      </c>
    </row>
    <row r="15" spans="1:39">
      <c r="A15" s="377" t="s">
        <v>185</v>
      </c>
      <c r="B15" s="379">
        <v>20.9</v>
      </c>
      <c r="C15" s="378" t="s">
        <v>125</v>
      </c>
      <c r="D15" s="379">
        <v>1.2</v>
      </c>
      <c r="E15" s="378" t="s">
        <v>125</v>
      </c>
      <c r="F15" s="379">
        <v>3</v>
      </c>
      <c r="G15" s="378" t="s">
        <v>125</v>
      </c>
      <c r="H15" s="379">
        <v>0.2</v>
      </c>
      <c r="I15" s="378" t="s">
        <v>125</v>
      </c>
      <c r="J15" s="379">
        <v>2.1</v>
      </c>
      <c r="K15" s="378" t="s">
        <v>125</v>
      </c>
      <c r="L15" s="379">
        <v>1.6</v>
      </c>
      <c r="M15" s="378" t="s">
        <v>125</v>
      </c>
      <c r="N15" s="379">
        <v>-0.5</v>
      </c>
      <c r="O15" s="378" t="s">
        <v>125</v>
      </c>
      <c r="P15" s="379">
        <v>1.5</v>
      </c>
      <c r="Q15" s="378" t="s">
        <v>125</v>
      </c>
      <c r="R15" s="379">
        <v>0.9</v>
      </c>
      <c r="S15" s="378" t="s">
        <v>125</v>
      </c>
      <c r="T15" s="379">
        <v>2.2000000000000002</v>
      </c>
      <c r="U15" s="378" t="s">
        <v>125</v>
      </c>
      <c r="V15" s="379">
        <v>0.3</v>
      </c>
      <c r="W15" s="378" t="s">
        <v>125</v>
      </c>
      <c r="X15" s="379">
        <v>1.5</v>
      </c>
      <c r="Y15" s="378" t="s">
        <v>125</v>
      </c>
      <c r="Z15" s="379">
        <v>1.2</v>
      </c>
      <c r="AA15" s="378" t="s">
        <v>125</v>
      </c>
      <c r="AB15" s="379">
        <v>-0.8</v>
      </c>
      <c r="AC15" s="378" t="s">
        <v>125</v>
      </c>
      <c r="AD15" s="379">
        <v>-2.6</v>
      </c>
      <c r="AE15" s="378" t="s">
        <v>125</v>
      </c>
      <c r="AF15" s="379">
        <v>1.7</v>
      </c>
      <c r="AG15" s="378" t="s">
        <v>125</v>
      </c>
      <c r="AH15" s="379">
        <v>0.3</v>
      </c>
      <c r="AI15" s="378" t="s">
        <v>125</v>
      </c>
      <c r="AJ15" s="379">
        <v>-0.3</v>
      </c>
      <c r="AK15" s="378" t="s">
        <v>125</v>
      </c>
      <c r="AL15" s="379">
        <v>0.4</v>
      </c>
      <c r="AM15" s="378" t="s">
        <v>125</v>
      </c>
    </row>
    <row r="16" spans="1:39">
      <c r="A16" s="377" t="s">
        <v>186</v>
      </c>
      <c r="B16" s="378" t="s">
        <v>126</v>
      </c>
      <c r="C16" s="378" t="s">
        <v>125</v>
      </c>
      <c r="D16" s="379">
        <v>-11.5</v>
      </c>
      <c r="E16" s="378" t="s">
        <v>125</v>
      </c>
      <c r="F16" s="379">
        <v>1.5</v>
      </c>
      <c r="G16" s="378" t="s">
        <v>125</v>
      </c>
      <c r="H16" s="379">
        <v>5.9</v>
      </c>
      <c r="I16" s="378" t="s">
        <v>125</v>
      </c>
      <c r="J16" s="379">
        <v>6.6</v>
      </c>
      <c r="K16" s="378" t="s">
        <v>125</v>
      </c>
      <c r="L16" s="379">
        <v>8.3000000000000007</v>
      </c>
      <c r="M16" s="378" t="s">
        <v>125</v>
      </c>
      <c r="N16" s="379">
        <v>4.9000000000000004</v>
      </c>
      <c r="O16" s="378" t="s">
        <v>125</v>
      </c>
      <c r="P16" s="379">
        <v>4.4000000000000004</v>
      </c>
      <c r="Q16" s="378" t="s">
        <v>125</v>
      </c>
      <c r="R16" s="379">
        <v>2.5</v>
      </c>
      <c r="S16" s="378" t="s">
        <v>125</v>
      </c>
      <c r="T16" s="379">
        <v>4.0999999999999996</v>
      </c>
      <c r="U16" s="378" t="s">
        <v>125</v>
      </c>
      <c r="V16" s="379">
        <v>3.6</v>
      </c>
      <c r="W16" s="378" t="s">
        <v>125</v>
      </c>
      <c r="X16" s="379">
        <v>3.1</v>
      </c>
      <c r="Y16" s="378" t="s">
        <v>125</v>
      </c>
      <c r="Z16" s="379">
        <v>3.2</v>
      </c>
      <c r="AA16" s="378" t="s">
        <v>125</v>
      </c>
      <c r="AB16" s="379">
        <v>3.7</v>
      </c>
      <c r="AC16" s="378" t="s">
        <v>125</v>
      </c>
      <c r="AD16" s="379">
        <v>-3.8</v>
      </c>
      <c r="AE16" s="378" t="s">
        <v>125</v>
      </c>
      <c r="AF16" s="379">
        <v>4.4000000000000004</v>
      </c>
      <c r="AG16" s="378" t="s">
        <v>125</v>
      </c>
      <c r="AH16" s="379">
        <v>4.0999999999999996</v>
      </c>
      <c r="AI16" s="378" t="s">
        <v>125</v>
      </c>
      <c r="AJ16" s="379">
        <v>3.2</v>
      </c>
      <c r="AK16" s="378" t="s">
        <v>125</v>
      </c>
      <c r="AL16" s="379">
        <v>1.3</v>
      </c>
      <c r="AM16" s="378" t="s">
        <v>125</v>
      </c>
    </row>
    <row r="17" spans="1:39">
      <c r="A17" s="377" t="s">
        <v>187</v>
      </c>
      <c r="B17" s="379">
        <v>5.5</v>
      </c>
      <c r="C17" s="378" t="s">
        <v>125</v>
      </c>
      <c r="D17" s="379">
        <v>4</v>
      </c>
      <c r="E17" s="378" t="s">
        <v>125</v>
      </c>
      <c r="F17" s="379">
        <v>-0.1</v>
      </c>
      <c r="G17" s="378" t="s">
        <v>125</v>
      </c>
      <c r="H17" s="379">
        <v>1.6</v>
      </c>
      <c r="I17" s="378" t="s">
        <v>125</v>
      </c>
      <c r="J17" s="379">
        <v>3.9</v>
      </c>
      <c r="K17" s="378" t="s">
        <v>125</v>
      </c>
      <c r="L17" s="379">
        <v>5</v>
      </c>
      <c r="M17" s="378" t="s">
        <v>125</v>
      </c>
      <c r="N17" s="379">
        <v>3.4</v>
      </c>
      <c r="O17" s="378" t="s">
        <v>125</v>
      </c>
      <c r="P17" s="379">
        <v>1.5</v>
      </c>
      <c r="Q17" s="378" t="s">
        <v>125</v>
      </c>
      <c r="R17" s="379">
        <v>4.5999999999999996</v>
      </c>
      <c r="S17" s="378" t="s">
        <v>125</v>
      </c>
      <c r="T17" s="379">
        <v>5.0999999999999996</v>
      </c>
      <c r="U17" s="378" t="s">
        <v>125</v>
      </c>
      <c r="V17" s="379">
        <v>4.5999999999999996</v>
      </c>
      <c r="W17" s="378" t="s">
        <v>125</v>
      </c>
      <c r="X17" s="379">
        <v>5.6</v>
      </c>
      <c r="Y17" s="378" t="s">
        <v>125</v>
      </c>
      <c r="Z17" s="379">
        <v>3.5</v>
      </c>
      <c r="AA17" s="378" t="s">
        <v>125</v>
      </c>
      <c r="AB17" s="379">
        <v>0.8</v>
      </c>
      <c r="AC17" s="378" t="s">
        <v>125</v>
      </c>
      <c r="AD17" s="379">
        <v>-2.8</v>
      </c>
      <c r="AE17" s="378" t="s">
        <v>125</v>
      </c>
      <c r="AF17" s="379">
        <v>3.5</v>
      </c>
      <c r="AG17" s="378" t="s">
        <v>125</v>
      </c>
      <c r="AH17" s="379">
        <v>1.9</v>
      </c>
      <c r="AI17" s="378" t="s">
        <v>125</v>
      </c>
      <c r="AJ17" s="379">
        <v>-1.4</v>
      </c>
      <c r="AK17" s="378" t="s">
        <v>125</v>
      </c>
      <c r="AL17" s="379">
        <v>-1.8</v>
      </c>
      <c r="AM17" s="378" t="s">
        <v>125</v>
      </c>
    </row>
    <row r="18" spans="1:39">
      <c r="A18" s="377" t="s">
        <v>188</v>
      </c>
      <c r="B18" s="379">
        <v>2.2999999999999998</v>
      </c>
      <c r="C18" s="378" t="s">
        <v>125</v>
      </c>
      <c r="D18" s="379">
        <v>1.9</v>
      </c>
      <c r="E18" s="378" t="s">
        <v>125</v>
      </c>
      <c r="F18" s="379">
        <v>1.8</v>
      </c>
      <c r="G18" s="378" t="s">
        <v>125</v>
      </c>
      <c r="H18" s="379">
        <v>0.7</v>
      </c>
      <c r="I18" s="378" t="s">
        <v>125</v>
      </c>
      <c r="J18" s="379">
        <v>1.7</v>
      </c>
      <c r="K18" s="378" t="s">
        <v>125</v>
      </c>
      <c r="L18" s="379">
        <v>3</v>
      </c>
      <c r="M18" s="378" t="s">
        <v>125</v>
      </c>
      <c r="N18" s="379">
        <v>-0.2</v>
      </c>
      <c r="O18" s="378" t="s">
        <v>125</v>
      </c>
      <c r="P18" s="379">
        <v>0.4</v>
      </c>
      <c r="Q18" s="378" t="s">
        <v>125</v>
      </c>
      <c r="R18" s="379">
        <v>1.5</v>
      </c>
      <c r="S18" s="378" t="s">
        <v>125</v>
      </c>
      <c r="T18" s="379">
        <v>2.9</v>
      </c>
      <c r="U18" s="378" t="s">
        <v>125</v>
      </c>
      <c r="V18" s="379">
        <v>1.4</v>
      </c>
      <c r="W18" s="378" t="s">
        <v>125</v>
      </c>
      <c r="X18" s="379">
        <v>1.3</v>
      </c>
      <c r="Y18" s="378" t="s">
        <v>125</v>
      </c>
      <c r="Z18" s="379">
        <v>-1.1000000000000001</v>
      </c>
      <c r="AA18" s="378" t="s">
        <v>125</v>
      </c>
      <c r="AB18" s="379">
        <v>-2.4</v>
      </c>
      <c r="AC18" s="378" t="s">
        <v>125</v>
      </c>
      <c r="AD18" s="379">
        <v>-2.4</v>
      </c>
      <c r="AE18" s="378" t="s">
        <v>125</v>
      </c>
      <c r="AF18" s="379">
        <v>3.9</v>
      </c>
      <c r="AG18" s="378" t="s">
        <v>125</v>
      </c>
      <c r="AH18" s="379">
        <v>1.3</v>
      </c>
      <c r="AI18" s="378" t="s">
        <v>125</v>
      </c>
      <c r="AJ18" s="379">
        <v>0</v>
      </c>
      <c r="AK18" s="378" t="s">
        <v>125</v>
      </c>
      <c r="AL18" s="379">
        <v>0.2</v>
      </c>
      <c r="AM18" s="378" t="s">
        <v>125</v>
      </c>
    </row>
    <row r="19" spans="1:39">
      <c r="A19" s="377" t="s">
        <v>520</v>
      </c>
      <c r="B19" s="379">
        <v>1.3</v>
      </c>
      <c r="C19" s="378" t="s">
        <v>125</v>
      </c>
      <c r="D19" s="379">
        <v>0.9</v>
      </c>
      <c r="E19" s="378" t="s">
        <v>125</v>
      </c>
      <c r="F19" s="379">
        <v>1.9</v>
      </c>
      <c r="G19" s="378" t="s">
        <v>125</v>
      </c>
      <c r="H19" s="379">
        <v>0.7</v>
      </c>
      <c r="I19" s="378" t="s">
        <v>125</v>
      </c>
      <c r="J19" s="379">
        <v>0.4</v>
      </c>
      <c r="K19" s="378" t="s">
        <v>125</v>
      </c>
      <c r="L19" s="379">
        <v>1.3</v>
      </c>
      <c r="M19" s="378" t="s">
        <v>125</v>
      </c>
      <c r="N19" s="379">
        <v>1.2</v>
      </c>
      <c r="O19" s="378" t="s">
        <v>125</v>
      </c>
      <c r="P19" s="379">
        <v>0.6</v>
      </c>
      <c r="Q19" s="378" t="s">
        <v>125</v>
      </c>
      <c r="R19" s="379">
        <v>0.5</v>
      </c>
      <c r="S19" s="378" t="s">
        <v>125</v>
      </c>
      <c r="T19" s="379">
        <v>0.9</v>
      </c>
      <c r="U19" s="378" t="s">
        <v>125</v>
      </c>
      <c r="V19" s="379">
        <v>0.8</v>
      </c>
      <c r="W19" s="378" t="s">
        <v>125</v>
      </c>
      <c r="X19" s="379">
        <v>3.1</v>
      </c>
      <c r="Y19" s="378" t="s">
        <v>125</v>
      </c>
      <c r="Z19" s="379">
        <v>1.5</v>
      </c>
      <c r="AA19" s="378" t="s">
        <v>125</v>
      </c>
      <c r="AB19" s="379">
        <v>-0.1</v>
      </c>
      <c r="AC19" s="378" t="s">
        <v>125</v>
      </c>
      <c r="AD19" s="379">
        <v>-5.2</v>
      </c>
      <c r="AE19" s="378" t="s">
        <v>125</v>
      </c>
      <c r="AF19" s="379">
        <v>3.5</v>
      </c>
      <c r="AG19" s="378" t="s">
        <v>125</v>
      </c>
      <c r="AH19" s="379">
        <v>1.9</v>
      </c>
      <c r="AI19" s="378" t="s">
        <v>125</v>
      </c>
      <c r="AJ19" s="379">
        <v>-0.4</v>
      </c>
      <c r="AK19" s="378" t="s">
        <v>125</v>
      </c>
      <c r="AL19" s="379">
        <v>-0.1</v>
      </c>
      <c r="AM19" s="378" t="s">
        <v>125</v>
      </c>
    </row>
    <row r="20" spans="1:39">
      <c r="A20" s="377" t="s">
        <v>190</v>
      </c>
      <c r="B20" s="379">
        <v>13.6</v>
      </c>
      <c r="C20" s="378" t="s">
        <v>125</v>
      </c>
      <c r="D20" s="379">
        <v>8.4</v>
      </c>
      <c r="E20" s="378" t="s">
        <v>125</v>
      </c>
      <c r="F20" s="379">
        <v>11.7</v>
      </c>
      <c r="G20" s="378" t="s">
        <v>125</v>
      </c>
      <c r="H20" s="379">
        <v>8.8000000000000007</v>
      </c>
      <c r="I20" s="378" t="s">
        <v>125</v>
      </c>
      <c r="J20" s="379">
        <v>4.4000000000000004</v>
      </c>
      <c r="K20" s="378" t="s">
        <v>125</v>
      </c>
      <c r="L20" s="379">
        <v>11.6</v>
      </c>
      <c r="M20" s="378" t="s">
        <v>125</v>
      </c>
      <c r="N20" s="379">
        <v>5.3</v>
      </c>
      <c r="O20" s="378" t="s">
        <v>125</v>
      </c>
      <c r="P20" s="379">
        <v>4.8</v>
      </c>
      <c r="Q20" s="378" t="s">
        <v>125</v>
      </c>
      <c r="R20" s="379">
        <v>6.6</v>
      </c>
      <c r="S20" s="378" t="s">
        <v>125</v>
      </c>
      <c r="T20" s="379">
        <v>6.2</v>
      </c>
      <c r="U20" s="378" t="s">
        <v>125</v>
      </c>
      <c r="V20" s="379">
        <v>6.7</v>
      </c>
      <c r="W20" s="378" t="s">
        <v>125</v>
      </c>
      <c r="X20" s="379">
        <v>4.5999999999999996</v>
      </c>
      <c r="Y20" s="378" t="s">
        <v>125</v>
      </c>
      <c r="Z20" s="379">
        <v>6.4</v>
      </c>
      <c r="AA20" s="378" t="s">
        <v>125</v>
      </c>
      <c r="AB20" s="379">
        <v>-4.3</v>
      </c>
      <c r="AC20" s="378" t="s">
        <v>125</v>
      </c>
      <c r="AD20" s="379">
        <v>-4.5</v>
      </c>
      <c r="AE20" s="378" t="s">
        <v>125</v>
      </c>
      <c r="AF20" s="379">
        <v>8.5</v>
      </c>
      <c r="AG20" s="378" t="s">
        <v>125</v>
      </c>
      <c r="AH20" s="379">
        <v>1.6</v>
      </c>
      <c r="AI20" s="378" t="s">
        <v>125</v>
      </c>
      <c r="AJ20" s="379">
        <v>2.2000000000000002</v>
      </c>
      <c r="AK20" s="378" t="s">
        <v>125</v>
      </c>
      <c r="AL20" s="379">
        <v>0.4</v>
      </c>
      <c r="AM20" s="378" t="s">
        <v>125</v>
      </c>
    </row>
    <row r="21" spans="1:39">
      <c r="A21" s="377" t="s">
        <v>191</v>
      </c>
      <c r="B21" s="378" t="s">
        <v>126</v>
      </c>
      <c r="C21" s="378" t="s">
        <v>125</v>
      </c>
      <c r="D21" s="379">
        <v>5.9</v>
      </c>
      <c r="E21" s="378" t="s">
        <v>125</v>
      </c>
      <c r="F21" s="379">
        <v>5.4</v>
      </c>
      <c r="G21" s="378" t="s">
        <v>125</v>
      </c>
      <c r="H21" s="379">
        <v>0.4</v>
      </c>
      <c r="I21" s="378" t="s">
        <v>125</v>
      </c>
      <c r="J21" s="379">
        <v>4.2</v>
      </c>
      <c r="K21" s="378" t="s">
        <v>125</v>
      </c>
      <c r="L21" s="379">
        <v>5.9</v>
      </c>
      <c r="M21" s="378" t="s">
        <v>301</v>
      </c>
      <c r="N21" s="379">
        <v>1.8</v>
      </c>
      <c r="O21" s="378" t="s">
        <v>301</v>
      </c>
      <c r="P21" s="379">
        <v>3.8</v>
      </c>
      <c r="Q21" s="378" t="s">
        <v>301</v>
      </c>
      <c r="R21" s="379">
        <v>1.8</v>
      </c>
      <c r="S21" s="378" t="s">
        <v>301</v>
      </c>
      <c r="T21" s="379">
        <v>0.8</v>
      </c>
      <c r="U21" s="378" t="s">
        <v>301</v>
      </c>
      <c r="V21" s="379">
        <v>1.1000000000000001</v>
      </c>
      <c r="W21" s="378" t="s">
        <v>301</v>
      </c>
      <c r="X21" s="379">
        <v>0.8</v>
      </c>
      <c r="Y21" s="378" t="s">
        <v>301</v>
      </c>
      <c r="Z21" s="379">
        <v>0.6</v>
      </c>
      <c r="AA21" s="378" t="s">
        <v>301</v>
      </c>
      <c r="AB21" s="379">
        <v>-1.5</v>
      </c>
      <c r="AC21" s="378" t="s">
        <v>301</v>
      </c>
      <c r="AD21" s="379">
        <v>1.6</v>
      </c>
      <c r="AE21" s="378" t="s">
        <v>301</v>
      </c>
      <c r="AF21" s="379">
        <v>3.1</v>
      </c>
      <c r="AG21" s="378" t="s">
        <v>301</v>
      </c>
      <c r="AH21" s="379">
        <v>4</v>
      </c>
      <c r="AI21" s="378" t="s">
        <v>301</v>
      </c>
      <c r="AJ21" s="379">
        <v>0.8</v>
      </c>
      <c r="AK21" s="378" t="s">
        <v>301</v>
      </c>
      <c r="AL21" s="379">
        <v>-2.6</v>
      </c>
      <c r="AM21" s="378" t="s">
        <v>301</v>
      </c>
    </row>
    <row r="22" spans="1:39">
      <c r="A22" s="377" t="s">
        <v>192</v>
      </c>
      <c r="B22" s="378" t="s">
        <v>126</v>
      </c>
      <c r="C22" s="378" t="s">
        <v>125</v>
      </c>
      <c r="D22" s="379">
        <v>2.8</v>
      </c>
      <c r="E22" s="378" t="s">
        <v>125</v>
      </c>
      <c r="F22" s="379">
        <v>4.2</v>
      </c>
      <c r="G22" s="378" t="s">
        <v>125</v>
      </c>
      <c r="H22" s="379">
        <v>0.4</v>
      </c>
      <c r="I22" s="378" t="s">
        <v>125</v>
      </c>
      <c r="J22" s="379">
        <v>3.1</v>
      </c>
      <c r="K22" s="378" t="s">
        <v>125</v>
      </c>
      <c r="L22" s="379">
        <v>4</v>
      </c>
      <c r="M22" s="378" t="s">
        <v>125</v>
      </c>
      <c r="N22" s="379">
        <v>4.0999999999999996</v>
      </c>
      <c r="O22" s="378" t="s">
        <v>125</v>
      </c>
      <c r="P22" s="379">
        <v>1.2</v>
      </c>
      <c r="Q22" s="378" t="s">
        <v>125</v>
      </c>
      <c r="R22" s="379">
        <v>4.7</v>
      </c>
      <c r="S22" s="378" t="s">
        <v>125</v>
      </c>
      <c r="T22" s="379">
        <v>1.9</v>
      </c>
      <c r="U22" s="378" t="s">
        <v>125</v>
      </c>
      <c r="V22" s="379">
        <v>-0.7</v>
      </c>
      <c r="W22" s="378" t="s">
        <v>266</v>
      </c>
      <c r="X22" s="379">
        <v>3.5</v>
      </c>
      <c r="Y22" s="378" t="s">
        <v>125</v>
      </c>
      <c r="Z22" s="379">
        <v>2.1</v>
      </c>
      <c r="AA22" s="378" t="s">
        <v>125</v>
      </c>
      <c r="AB22" s="379">
        <v>-1.4</v>
      </c>
      <c r="AC22" s="378" t="s">
        <v>301</v>
      </c>
      <c r="AD22" s="379">
        <v>-2.5</v>
      </c>
      <c r="AE22" s="378" t="s">
        <v>301</v>
      </c>
      <c r="AF22" s="379">
        <v>-2.4</v>
      </c>
      <c r="AG22" s="378" t="s">
        <v>301</v>
      </c>
      <c r="AH22" s="379">
        <v>-1.6</v>
      </c>
      <c r="AI22" s="378" t="s">
        <v>301</v>
      </c>
      <c r="AJ22" s="379">
        <v>1.5</v>
      </c>
      <c r="AK22" s="378" t="s">
        <v>301</v>
      </c>
      <c r="AL22" s="379">
        <v>0.2</v>
      </c>
      <c r="AM22" s="378" t="s">
        <v>125</v>
      </c>
    </row>
    <row r="23" spans="1:39">
      <c r="A23" s="377" t="s">
        <v>193</v>
      </c>
      <c r="B23" s="379">
        <v>3</v>
      </c>
      <c r="C23" s="378" t="s">
        <v>125</v>
      </c>
      <c r="D23" s="379">
        <v>0.8</v>
      </c>
      <c r="E23" s="378" t="s">
        <v>125</v>
      </c>
      <c r="F23" s="379">
        <v>0.3</v>
      </c>
      <c r="G23" s="378" t="s">
        <v>125</v>
      </c>
      <c r="H23" s="379">
        <v>0</v>
      </c>
      <c r="I23" s="378" t="s">
        <v>125</v>
      </c>
      <c r="J23" s="379">
        <v>0.1</v>
      </c>
      <c r="K23" s="378" t="s">
        <v>125</v>
      </c>
      <c r="L23" s="379">
        <v>0</v>
      </c>
      <c r="M23" s="378" t="s">
        <v>125</v>
      </c>
      <c r="N23" s="379">
        <v>0.4</v>
      </c>
      <c r="O23" s="378" t="s">
        <v>125</v>
      </c>
      <c r="P23" s="379">
        <v>0.2</v>
      </c>
      <c r="Q23" s="378" t="s">
        <v>125</v>
      </c>
      <c r="R23" s="379">
        <v>-0.1</v>
      </c>
      <c r="S23" s="378" t="s">
        <v>125</v>
      </c>
      <c r="T23" s="379">
        <v>-0.4</v>
      </c>
      <c r="U23" s="378" t="s">
        <v>125</v>
      </c>
      <c r="V23" s="379">
        <v>-0.5</v>
      </c>
      <c r="W23" s="378" t="s">
        <v>125</v>
      </c>
      <c r="X23" s="379">
        <v>0.1</v>
      </c>
      <c r="Y23" s="378" t="s">
        <v>125</v>
      </c>
      <c r="Z23" s="379">
        <v>0.4</v>
      </c>
      <c r="AA23" s="378" t="s">
        <v>125</v>
      </c>
      <c r="AB23" s="379">
        <v>1</v>
      </c>
      <c r="AC23" s="378" t="s">
        <v>125</v>
      </c>
      <c r="AD23" s="379">
        <v>2.9</v>
      </c>
      <c r="AE23" s="378" t="s">
        <v>125</v>
      </c>
      <c r="AF23" s="379">
        <v>2</v>
      </c>
      <c r="AG23" s="378" t="s">
        <v>125</v>
      </c>
      <c r="AH23" s="379">
        <v>2</v>
      </c>
      <c r="AI23" s="378" t="s">
        <v>125</v>
      </c>
      <c r="AJ23" s="379">
        <v>2.7</v>
      </c>
      <c r="AK23" s="378" t="s">
        <v>125</v>
      </c>
      <c r="AL23" s="379">
        <v>1.8</v>
      </c>
      <c r="AM23" s="378" t="s">
        <v>125</v>
      </c>
    </row>
    <row r="24" spans="1:39">
      <c r="A24" s="377" t="s">
        <v>194</v>
      </c>
      <c r="B24" s="379">
        <v>1.1000000000000001</v>
      </c>
      <c r="C24" s="378" t="s">
        <v>125</v>
      </c>
      <c r="D24" s="379">
        <v>0.5</v>
      </c>
      <c r="E24" s="378" t="s">
        <v>125</v>
      </c>
      <c r="F24" s="379">
        <v>1.5</v>
      </c>
      <c r="G24" s="378" t="s">
        <v>125</v>
      </c>
      <c r="H24" s="379">
        <v>1.6</v>
      </c>
      <c r="I24" s="378" t="s">
        <v>125</v>
      </c>
      <c r="J24" s="379">
        <v>1</v>
      </c>
      <c r="K24" s="378" t="s">
        <v>125</v>
      </c>
      <c r="L24" s="379">
        <v>1.1000000000000001</v>
      </c>
      <c r="M24" s="378" t="s">
        <v>125</v>
      </c>
      <c r="N24" s="379">
        <v>0.3</v>
      </c>
      <c r="O24" s="378" t="s">
        <v>125</v>
      </c>
      <c r="P24" s="379">
        <v>0.4</v>
      </c>
      <c r="Q24" s="378" t="s">
        <v>125</v>
      </c>
      <c r="R24" s="379">
        <v>0.8</v>
      </c>
      <c r="S24" s="378" t="s">
        <v>125</v>
      </c>
      <c r="T24" s="379">
        <v>2.4</v>
      </c>
      <c r="U24" s="378" t="s">
        <v>125</v>
      </c>
      <c r="V24" s="379">
        <v>1.2</v>
      </c>
      <c r="W24" s="378" t="s">
        <v>125</v>
      </c>
      <c r="X24" s="379">
        <v>1.4</v>
      </c>
      <c r="Y24" s="378" t="s">
        <v>125</v>
      </c>
      <c r="Z24" s="379">
        <v>0.9</v>
      </c>
      <c r="AA24" s="378" t="s">
        <v>125</v>
      </c>
      <c r="AB24" s="379">
        <v>-0.6</v>
      </c>
      <c r="AC24" s="378" t="s">
        <v>125</v>
      </c>
      <c r="AD24" s="379">
        <v>-1.9</v>
      </c>
      <c r="AE24" s="378" t="s">
        <v>125</v>
      </c>
      <c r="AF24" s="379">
        <v>1.7</v>
      </c>
      <c r="AG24" s="378" t="s">
        <v>125</v>
      </c>
      <c r="AH24" s="379">
        <v>1.4</v>
      </c>
      <c r="AI24" s="378" t="s">
        <v>125</v>
      </c>
      <c r="AJ24" s="379">
        <v>0.1</v>
      </c>
      <c r="AK24" s="378" t="s">
        <v>125</v>
      </c>
      <c r="AL24" s="379">
        <v>0.4</v>
      </c>
      <c r="AM24" s="378" t="s">
        <v>125</v>
      </c>
    </row>
    <row r="25" spans="1:39">
      <c r="A25" s="377" t="s">
        <v>559</v>
      </c>
      <c r="B25" s="378" t="s">
        <v>126</v>
      </c>
      <c r="C25" s="378" t="s">
        <v>125</v>
      </c>
      <c r="D25" s="378" t="s">
        <v>126</v>
      </c>
      <c r="E25" s="378" t="s">
        <v>125</v>
      </c>
      <c r="F25" s="379">
        <v>23.1</v>
      </c>
      <c r="G25" s="378" t="s">
        <v>125</v>
      </c>
      <c r="H25" s="379">
        <v>-7.4</v>
      </c>
      <c r="I25" s="378" t="s">
        <v>125</v>
      </c>
      <c r="J25" s="379">
        <v>0.3</v>
      </c>
      <c r="K25" s="378" t="s">
        <v>125</v>
      </c>
      <c r="L25" s="379">
        <v>4.3</v>
      </c>
      <c r="M25" s="378" t="s">
        <v>125</v>
      </c>
      <c r="N25" s="379">
        <v>3.1</v>
      </c>
      <c r="O25" s="378" t="s">
        <v>125</v>
      </c>
      <c r="P25" s="379">
        <v>4</v>
      </c>
      <c r="Q25" s="378" t="s">
        <v>125</v>
      </c>
      <c r="R25" s="379">
        <v>1.4</v>
      </c>
      <c r="S25" s="378" t="s">
        <v>125</v>
      </c>
      <c r="T25" s="379">
        <v>2.6</v>
      </c>
      <c r="U25" s="378" t="s">
        <v>125</v>
      </c>
      <c r="V25" s="379">
        <v>3.5</v>
      </c>
      <c r="W25" s="378" t="s">
        <v>125</v>
      </c>
      <c r="X25" s="379">
        <v>1</v>
      </c>
      <c r="Y25" s="378" t="s">
        <v>125</v>
      </c>
      <c r="Z25" s="379">
        <v>3.6</v>
      </c>
      <c r="AA25" s="378" t="s">
        <v>125</v>
      </c>
      <c r="AB25" s="379">
        <v>-1</v>
      </c>
      <c r="AC25" s="378" t="s">
        <v>125</v>
      </c>
      <c r="AD25" s="379">
        <v>-5.2</v>
      </c>
      <c r="AE25" s="378" t="s">
        <v>125</v>
      </c>
      <c r="AF25" s="379">
        <v>3</v>
      </c>
      <c r="AG25" s="378" t="s">
        <v>125</v>
      </c>
      <c r="AH25" s="379">
        <v>2.2000000000000002</v>
      </c>
      <c r="AI25" s="378" t="s">
        <v>125</v>
      </c>
      <c r="AJ25" s="379">
        <v>1.8</v>
      </c>
      <c r="AK25" s="378" t="s">
        <v>125</v>
      </c>
      <c r="AL25" s="379">
        <v>0.1</v>
      </c>
      <c r="AM25" s="378" t="s">
        <v>125</v>
      </c>
    </row>
    <row r="26" spans="1:39">
      <c r="A26" s="377" t="s">
        <v>195</v>
      </c>
      <c r="B26" s="379">
        <v>3.1</v>
      </c>
      <c r="C26" s="378" t="s">
        <v>125</v>
      </c>
      <c r="D26" s="379">
        <v>0.6</v>
      </c>
      <c r="E26" s="378" t="s">
        <v>125</v>
      </c>
      <c r="F26" s="379">
        <v>1.5</v>
      </c>
      <c r="G26" s="378" t="s">
        <v>125</v>
      </c>
      <c r="H26" s="379">
        <v>0.5</v>
      </c>
      <c r="I26" s="378" t="s">
        <v>125</v>
      </c>
      <c r="J26" s="379">
        <v>0.4</v>
      </c>
      <c r="K26" s="378" t="s">
        <v>125</v>
      </c>
      <c r="L26" s="379">
        <v>1.7</v>
      </c>
      <c r="M26" s="378" t="s">
        <v>125</v>
      </c>
      <c r="N26" s="379">
        <v>-0.2</v>
      </c>
      <c r="O26" s="378" t="s">
        <v>125</v>
      </c>
      <c r="P26" s="379">
        <v>-1.2</v>
      </c>
      <c r="Q26" s="378" t="s">
        <v>125</v>
      </c>
      <c r="R26" s="379">
        <v>-1.5</v>
      </c>
      <c r="S26" s="378" t="s">
        <v>125</v>
      </c>
      <c r="T26" s="379">
        <v>1.3</v>
      </c>
      <c r="U26" s="378" t="s">
        <v>125</v>
      </c>
      <c r="V26" s="379">
        <v>0.4</v>
      </c>
      <c r="W26" s="378" t="s">
        <v>125</v>
      </c>
      <c r="X26" s="379">
        <v>0.2</v>
      </c>
      <c r="Y26" s="378" t="s">
        <v>125</v>
      </c>
      <c r="Z26" s="379">
        <v>0.4</v>
      </c>
      <c r="AA26" s="378" t="s">
        <v>125</v>
      </c>
      <c r="AB26" s="379">
        <v>-1.4</v>
      </c>
      <c r="AC26" s="378" t="s">
        <v>125</v>
      </c>
      <c r="AD26" s="379">
        <v>-3.9</v>
      </c>
      <c r="AE26" s="378" t="s">
        <v>125</v>
      </c>
      <c r="AF26" s="379">
        <v>2.5</v>
      </c>
      <c r="AG26" s="378" t="s">
        <v>125</v>
      </c>
      <c r="AH26" s="379">
        <v>0.1</v>
      </c>
      <c r="AI26" s="378" t="s">
        <v>125</v>
      </c>
      <c r="AJ26" s="379">
        <v>-2.1</v>
      </c>
      <c r="AK26" s="378" t="s">
        <v>125</v>
      </c>
      <c r="AL26" s="379">
        <v>0.1</v>
      </c>
      <c r="AM26" s="378" t="s">
        <v>125</v>
      </c>
    </row>
    <row r="27" spans="1:39" s="544" customFormat="1">
      <c r="A27" s="542" t="s">
        <v>196</v>
      </c>
      <c r="B27" s="542" t="s">
        <v>126</v>
      </c>
      <c r="C27" s="542" t="s">
        <v>125</v>
      </c>
      <c r="D27" s="543">
        <v>1.3</v>
      </c>
      <c r="E27" s="542" t="s">
        <v>125</v>
      </c>
      <c r="F27" s="543">
        <v>1.7</v>
      </c>
      <c r="G27" s="542" t="s">
        <v>125</v>
      </c>
      <c r="H27" s="543">
        <v>3.4</v>
      </c>
      <c r="I27" s="542" t="s">
        <v>125</v>
      </c>
      <c r="J27" s="543">
        <v>2.9</v>
      </c>
      <c r="K27" s="542" t="s">
        <v>125</v>
      </c>
      <c r="L27" s="543">
        <v>3.3</v>
      </c>
      <c r="M27" s="542" t="s">
        <v>125</v>
      </c>
      <c r="N27" s="543">
        <v>1.8</v>
      </c>
      <c r="O27" s="542" t="s">
        <v>125</v>
      </c>
      <c r="P27" s="543">
        <v>0</v>
      </c>
      <c r="Q27" s="542" t="s">
        <v>125</v>
      </c>
      <c r="R27" s="543">
        <v>-1.7</v>
      </c>
      <c r="S27" s="542" t="s">
        <v>125</v>
      </c>
      <c r="T27" s="543">
        <v>0.3</v>
      </c>
      <c r="U27" s="542" t="s">
        <v>125</v>
      </c>
      <c r="V27" s="543">
        <v>0.3</v>
      </c>
      <c r="W27" s="542" t="s">
        <v>125</v>
      </c>
      <c r="X27" s="543">
        <v>2.2999999999999998</v>
      </c>
      <c r="Y27" s="542" t="s">
        <v>125</v>
      </c>
      <c r="Z27" s="543">
        <v>1.6</v>
      </c>
      <c r="AA27" s="542" t="s">
        <v>125</v>
      </c>
      <c r="AB27" s="543">
        <v>1.5</v>
      </c>
      <c r="AC27" s="542" t="s">
        <v>125</v>
      </c>
      <c r="AD27" s="543">
        <v>-1.4</v>
      </c>
      <c r="AE27" s="542" t="s">
        <v>125</v>
      </c>
      <c r="AF27" s="543">
        <v>1.5</v>
      </c>
      <c r="AG27" s="542" t="s">
        <v>125</v>
      </c>
      <c r="AH27" s="543">
        <v>0</v>
      </c>
      <c r="AI27" s="542" t="s">
        <v>125</v>
      </c>
      <c r="AJ27" s="543">
        <v>1.8</v>
      </c>
      <c r="AK27" s="542" t="s">
        <v>125</v>
      </c>
      <c r="AL27" s="543">
        <v>-0.2</v>
      </c>
      <c r="AM27" s="542" t="s">
        <v>125</v>
      </c>
    </row>
    <row r="28" spans="1:39">
      <c r="A28" s="377" t="s">
        <v>197</v>
      </c>
      <c r="B28" s="379">
        <v>10.6</v>
      </c>
      <c r="C28" s="378" t="s">
        <v>125</v>
      </c>
      <c r="D28" s="379">
        <v>6</v>
      </c>
      <c r="E28" s="378" t="s">
        <v>125</v>
      </c>
      <c r="F28" s="379">
        <v>5</v>
      </c>
      <c r="G28" s="378" t="s">
        <v>125</v>
      </c>
      <c r="H28" s="379">
        <v>5.9</v>
      </c>
      <c r="I28" s="378" t="s">
        <v>125</v>
      </c>
      <c r="J28" s="379">
        <v>4.8</v>
      </c>
      <c r="K28" s="378" t="s">
        <v>125</v>
      </c>
      <c r="L28" s="379">
        <v>9.1999999999999993</v>
      </c>
      <c r="M28" s="378" t="s">
        <v>125</v>
      </c>
      <c r="N28" s="379">
        <v>6.1</v>
      </c>
      <c r="O28" s="378" t="s">
        <v>125</v>
      </c>
      <c r="P28" s="379">
        <v>4.0999999999999996</v>
      </c>
      <c r="Q28" s="378" t="s">
        <v>125</v>
      </c>
      <c r="R28" s="379">
        <v>5.6</v>
      </c>
      <c r="S28" s="378" t="s">
        <v>125</v>
      </c>
      <c r="T28" s="379">
        <v>7.5</v>
      </c>
      <c r="U28" s="378" t="s">
        <v>125</v>
      </c>
      <c r="V28" s="379">
        <v>8.4</v>
      </c>
      <c r="W28" s="378" t="s">
        <v>125</v>
      </c>
      <c r="X28" s="379">
        <v>5.8</v>
      </c>
      <c r="Y28" s="378" t="s">
        <v>125</v>
      </c>
      <c r="Z28" s="379">
        <v>11.5</v>
      </c>
      <c r="AA28" s="378" t="s">
        <v>266</v>
      </c>
      <c r="AB28" s="379">
        <v>-1.9</v>
      </c>
      <c r="AC28" s="378" t="s">
        <v>266</v>
      </c>
      <c r="AD28" s="379">
        <v>-3.9</v>
      </c>
      <c r="AE28" s="378" t="s">
        <v>266</v>
      </c>
      <c r="AF28" s="379">
        <v>5.7</v>
      </c>
      <c r="AG28" s="378" t="s">
        <v>266</v>
      </c>
      <c r="AH28" s="379">
        <v>3.7</v>
      </c>
      <c r="AI28" s="378" t="s">
        <v>266</v>
      </c>
      <c r="AJ28" s="379">
        <v>3.7</v>
      </c>
      <c r="AK28" s="378" t="s">
        <v>266</v>
      </c>
      <c r="AL28" s="379">
        <v>1.8</v>
      </c>
      <c r="AM28" s="378" t="s">
        <v>266</v>
      </c>
    </row>
    <row r="29" spans="1:39">
      <c r="A29" s="377" t="s">
        <v>198</v>
      </c>
      <c r="B29" s="378" t="s">
        <v>126</v>
      </c>
      <c r="C29" s="378" t="s">
        <v>125</v>
      </c>
      <c r="D29" s="379">
        <v>4.3</v>
      </c>
      <c r="E29" s="378" t="s">
        <v>125</v>
      </c>
      <c r="F29" s="379">
        <v>7.5</v>
      </c>
      <c r="G29" s="378" t="s">
        <v>125</v>
      </c>
      <c r="H29" s="379">
        <v>8.5</v>
      </c>
      <c r="I29" s="378" t="s">
        <v>125</v>
      </c>
      <c r="J29" s="379">
        <v>1.2</v>
      </c>
      <c r="K29" s="378" t="s">
        <v>125</v>
      </c>
      <c r="L29" s="379">
        <v>7.9</v>
      </c>
      <c r="M29" s="378" t="s">
        <v>125</v>
      </c>
      <c r="N29" s="379">
        <v>10.9</v>
      </c>
      <c r="O29" s="378" t="s">
        <v>125</v>
      </c>
      <c r="P29" s="379">
        <v>3.1</v>
      </c>
      <c r="Q29" s="378" t="s">
        <v>125</v>
      </c>
      <c r="R29" s="379">
        <v>7.9</v>
      </c>
      <c r="S29" s="378" t="s">
        <v>125</v>
      </c>
      <c r="T29" s="379">
        <v>7.4</v>
      </c>
      <c r="U29" s="378" t="s">
        <v>125</v>
      </c>
      <c r="V29" s="379">
        <v>5.2</v>
      </c>
      <c r="W29" s="378" t="s">
        <v>125</v>
      </c>
      <c r="X29" s="379">
        <v>5.9</v>
      </c>
      <c r="Y29" s="378" t="s">
        <v>125</v>
      </c>
      <c r="Z29" s="379">
        <v>6.8</v>
      </c>
      <c r="AA29" s="378" t="s">
        <v>125</v>
      </c>
      <c r="AB29" s="379">
        <v>3.6</v>
      </c>
      <c r="AC29" s="378" t="s">
        <v>125</v>
      </c>
      <c r="AD29" s="379">
        <v>-8.6</v>
      </c>
      <c r="AE29" s="378" t="s">
        <v>125</v>
      </c>
      <c r="AF29" s="379">
        <v>15.3</v>
      </c>
      <c r="AG29" s="378" t="s">
        <v>125</v>
      </c>
      <c r="AH29" s="379">
        <v>5.5</v>
      </c>
      <c r="AI29" s="378" t="s">
        <v>125</v>
      </c>
      <c r="AJ29" s="379">
        <v>1.9</v>
      </c>
      <c r="AK29" s="378" t="s">
        <v>125</v>
      </c>
      <c r="AL29" s="379">
        <v>2</v>
      </c>
      <c r="AM29" s="378" t="s">
        <v>125</v>
      </c>
    </row>
    <row r="30" spans="1:39">
      <c r="A30" s="377" t="s">
        <v>199</v>
      </c>
      <c r="B30" s="378" t="s">
        <v>126</v>
      </c>
      <c r="C30" s="378" t="s">
        <v>125</v>
      </c>
      <c r="D30" s="379">
        <v>-1</v>
      </c>
      <c r="E30" s="378" t="s">
        <v>125</v>
      </c>
      <c r="F30" s="379">
        <v>2.8</v>
      </c>
      <c r="G30" s="378" t="s">
        <v>125</v>
      </c>
      <c r="H30" s="379">
        <v>1.9</v>
      </c>
      <c r="I30" s="378" t="s">
        <v>125</v>
      </c>
      <c r="J30" s="379">
        <v>3.3</v>
      </c>
      <c r="K30" s="378" t="s">
        <v>125</v>
      </c>
      <c r="L30" s="379">
        <v>2.7</v>
      </c>
      <c r="M30" s="378" t="s">
        <v>125</v>
      </c>
      <c r="N30" s="379">
        <v>-2.9</v>
      </c>
      <c r="O30" s="378" t="s">
        <v>125</v>
      </c>
      <c r="P30" s="379">
        <v>0.8</v>
      </c>
      <c r="Q30" s="378" t="s">
        <v>125</v>
      </c>
      <c r="R30" s="379">
        <v>-0.1</v>
      </c>
      <c r="S30" s="378" t="s">
        <v>125</v>
      </c>
      <c r="T30" s="379">
        <v>2.1</v>
      </c>
      <c r="U30" s="378" t="s">
        <v>125</v>
      </c>
      <c r="V30" s="379">
        <v>2.2999999999999998</v>
      </c>
      <c r="W30" s="378" t="s">
        <v>125</v>
      </c>
      <c r="X30" s="379">
        <v>1.3</v>
      </c>
      <c r="Y30" s="378" t="s">
        <v>125</v>
      </c>
      <c r="Z30" s="379">
        <v>2</v>
      </c>
      <c r="AA30" s="378" t="s">
        <v>125</v>
      </c>
      <c r="AB30" s="379">
        <v>-5.5</v>
      </c>
      <c r="AC30" s="378" t="s">
        <v>125</v>
      </c>
      <c r="AD30" s="379">
        <v>-6.4</v>
      </c>
      <c r="AE30" s="378" t="s">
        <v>125</v>
      </c>
      <c r="AF30" s="379">
        <v>1.3</v>
      </c>
      <c r="AG30" s="378" t="s">
        <v>125</v>
      </c>
      <c r="AH30" s="379">
        <v>-1</v>
      </c>
      <c r="AI30" s="378" t="s">
        <v>125</v>
      </c>
      <c r="AJ30" s="379">
        <v>-2.6</v>
      </c>
      <c r="AK30" s="378" t="s">
        <v>125</v>
      </c>
      <c r="AL30" s="379">
        <v>0.4</v>
      </c>
      <c r="AM30" s="378" t="s">
        <v>125</v>
      </c>
    </row>
    <row r="31" spans="1:39">
      <c r="A31" s="377" t="s">
        <v>200</v>
      </c>
      <c r="B31" s="378" t="s">
        <v>126</v>
      </c>
      <c r="C31" s="378" t="s">
        <v>125</v>
      </c>
      <c r="D31" s="379">
        <v>0.1</v>
      </c>
      <c r="E31" s="378" t="s">
        <v>125</v>
      </c>
      <c r="F31" s="379">
        <v>3</v>
      </c>
      <c r="G31" s="378" t="s">
        <v>125</v>
      </c>
      <c r="H31" s="379">
        <v>2.5</v>
      </c>
      <c r="I31" s="378" t="s">
        <v>125</v>
      </c>
      <c r="J31" s="379">
        <v>0.4</v>
      </c>
      <c r="K31" s="378" t="s">
        <v>125</v>
      </c>
      <c r="L31" s="379">
        <v>3.2</v>
      </c>
      <c r="M31" s="378" t="s">
        <v>125</v>
      </c>
      <c r="N31" s="379">
        <v>3.9</v>
      </c>
      <c r="O31" s="378" t="s">
        <v>125</v>
      </c>
      <c r="P31" s="379">
        <v>4.5999999999999996</v>
      </c>
      <c r="Q31" s="378" t="s">
        <v>125</v>
      </c>
      <c r="R31" s="379">
        <v>3.9</v>
      </c>
      <c r="S31" s="378" t="s">
        <v>125</v>
      </c>
      <c r="T31" s="379">
        <v>5.8</v>
      </c>
      <c r="U31" s="378" t="s">
        <v>125</v>
      </c>
      <c r="V31" s="379">
        <v>4.3</v>
      </c>
      <c r="W31" s="378" t="s">
        <v>125</v>
      </c>
      <c r="X31" s="379">
        <v>3.4</v>
      </c>
      <c r="Y31" s="378" t="s">
        <v>125</v>
      </c>
      <c r="Z31" s="379">
        <v>-0.6</v>
      </c>
      <c r="AA31" s="378" t="s">
        <v>125</v>
      </c>
      <c r="AB31" s="379">
        <v>2.7</v>
      </c>
      <c r="AC31" s="378" t="s">
        <v>125</v>
      </c>
      <c r="AD31" s="379">
        <v>-4.4000000000000004</v>
      </c>
      <c r="AE31" s="378" t="s">
        <v>125</v>
      </c>
      <c r="AF31" s="379">
        <v>0.2</v>
      </c>
      <c r="AG31" s="378" t="s">
        <v>125</v>
      </c>
      <c r="AH31" s="379">
        <v>1.3</v>
      </c>
      <c r="AI31" s="378" t="s">
        <v>125</v>
      </c>
      <c r="AJ31" s="379">
        <v>-1.7</v>
      </c>
      <c r="AK31" s="378" t="s">
        <v>125</v>
      </c>
      <c r="AL31" s="379">
        <v>0.7</v>
      </c>
      <c r="AM31" s="378" t="s">
        <v>125</v>
      </c>
    </row>
    <row r="32" spans="1:39">
      <c r="A32" s="377" t="s">
        <v>201</v>
      </c>
      <c r="B32" s="378" t="s">
        <v>126</v>
      </c>
      <c r="C32" s="378" t="s">
        <v>125</v>
      </c>
      <c r="D32" s="378" t="s">
        <v>126</v>
      </c>
      <c r="E32" s="378" t="s">
        <v>125</v>
      </c>
      <c r="F32" s="378" t="s">
        <v>126</v>
      </c>
      <c r="G32" s="378" t="s">
        <v>125</v>
      </c>
      <c r="H32" s="378" t="s">
        <v>126</v>
      </c>
      <c r="I32" s="378" t="s">
        <v>125</v>
      </c>
      <c r="J32" s="378" t="s">
        <v>126</v>
      </c>
      <c r="K32" s="378" t="s">
        <v>125</v>
      </c>
      <c r="L32" s="378" t="s">
        <v>126</v>
      </c>
      <c r="M32" s="378" t="s">
        <v>125</v>
      </c>
      <c r="N32" s="379">
        <v>-1.7</v>
      </c>
      <c r="O32" s="378" t="s">
        <v>125</v>
      </c>
      <c r="P32" s="379">
        <v>2.1</v>
      </c>
      <c r="Q32" s="378" t="s">
        <v>125</v>
      </c>
      <c r="R32" s="379">
        <v>1.1000000000000001</v>
      </c>
      <c r="S32" s="378" t="s">
        <v>125</v>
      </c>
      <c r="T32" s="379">
        <v>-0.7</v>
      </c>
      <c r="U32" s="378" t="s">
        <v>125</v>
      </c>
      <c r="V32" s="379">
        <v>2</v>
      </c>
      <c r="W32" s="378" t="s">
        <v>125</v>
      </c>
      <c r="X32" s="379">
        <v>1.4</v>
      </c>
      <c r="Y32" s="378" t="s">
        <v>125</v>
      </c>
      <c r="Z32" s="379">
        <v>1.7</v>
      </c>
      <c r="AA32" s="378" t="s">
        <v>125</v>
      </c>
      <c r="AB32" s="379">
        <v>1.4</v>
      </c>
      <c r="AC32" s="378" t="s">
        <v>125</v>
      </c>
      <c r="AD32" s="379">
        <v>-2.6</v>
      </c>
      <c r="AE32" s="378" t="s">
        <v>125</v>
      </c>
      <c r="AF32" s="379">
        <v>2.2999999999999998</v>
      </c>
      <c r="AG32" s="378" t="s">
        <v>125</v>
      </c>
      <c r="AH32" s="379">
        <v>-1.4</v>
      </c>
      <c r="AI32" s="378" t="s">
        <v>125</v>
      </c>
      <c r="AJ32" s="379">
        <v>-1.1000000000000001</v>
      </c>
      <c r="AK32" s="378" t="s">
        <v>125</v>
      </c>
      <c r="AL32" s="379">
        <v>-0.9</v>
      </c>
      <c r="AM32" s="378" t="s">
        <v>125</v>
      </c>
    </row>
    <row r="33" spans="1:39">
      <c r="A33" s="377" t="s">
        <v>202</v>
      </c>
      <c r="B33" s="379">
        <v>0.8</v>
      </c>
      <c r="C33" s="378" t="s">
        <v>125</v>
      </c>
      <c r="D33" s="379">
        <v>1.1000000000000001</v>
      </c>
      <c r="E33" s="378" t="s">
        <v>125</v>
      </c>
      <c r="F33" s="379">
        <v>1.1000000000000001</v>
      </c>
      <c r="G33" s="378" t="s">
        <v>125</v>
      </c>
      <c r="H33" s="379">
        <v>1.3</v>
      </c>
      <c r="I33" s="378" t="s">
        <v>125</v>
      </c>
      <c r="J33" s="379">
        <v>2.1</v>
      </c>
      <c r="K33" s="378" t="s">
        <v>125</v>
      </c>
      <c r="L33" s="379">
        <v>1.7</v>
      </c>
      <c r="M33" s="378" t="s">
        <v>125</v>
      </c>
      <c r="N33" s="379">
        <v>-0.1</v>
      </c>
      <c r="O33" s="378" t="s">
        <v>125</v>
      </c>
      <c r="P33" s="379">
        <v>-0.4</v>
      </c>
      <c r="Q33" s="378" t="s">
        <v>125</v>
      </c>
      <c r="R33" s="379">
        <v>0.8</v>
      </c>
      <c r="S33" s="378" t="s">
        <v>125</v>
      </c>
      <c r="T33" s="379">
        <v>3.1</v>
      </c>
      <c r="U33" s="378" t="s">
        <v>125</v>
      </c>
      <c r="V33" s="379">
        <v>1.5</v>
      </c>
      <c r="W33" s="378" t="s">
        <v>125</v>
      </c>
      <c r="X33" s="379">
        <v>1.7</v>
      </c>
      <c r="Y33" s="378" t="s">
        <v>125</v>
      </c>
      <c r="Z33" s="379">
        <v>1.3</v>
      </c>
      <c r="AA33" s="378" t="s">
        <v>125</v>
      </c>
      <c r="AB33" s="379">
        <v>0.3</v>
      </c>
      <c r="AC33" s="378" t="s">
        <v>125</v>
      </c>
      <c r="AD33" s="379">
        <v>-3</v>
      </c>
      <c r="AE33" s="378" t="s">
        <v>125</v>
      </c>
      <c r="AF33" s="379">
        <v>1.9</v>
      </c>
      <c r="AG33" s="378" t="s">
        <v>125</v>
      </c>
      <c r="AH33" s="379">
        <v>0.2</v>
      </c>
      <c r="AI33" s="378" t="s">
        <v>125</v>
      </c>
      <c r="AJ33" s="379">
        <v>-1.1000000000000001</v>
      </c>
      <c r="AK33" s="378" t="s">
        <v>125</v>
      </c>
      <c r="AL33" s="379">
        <v>0.2</v>
      </c>
      <c r="AM33" s="378" t="s">
        <v>125</v>
      </c>
    </row>
    <row r="34" spans="1:39">
      <c r="A34" s="377" t="s">
        <v>203</v>
      </c>
      <c r="B34" s="379">
        <v>3</v>
      </c>
      <c r="C34" s="378" t="s">
        <v>125</v>
      </c>
      <c r="D34" s="379">
        <v>2.1</v>
      </c>
      <c r="E34" s="378" t="s">
        <v>125</v>
      </c>
      <c r="F34" s="379">
        <v>1.6</v>
      </c>
      <c r="G34" s="378" t="s">
        <v>125</v>
      </c>
      <c r="H34" s="379">
        <v>2.7</v>
      </c>
      <c r="I34" s="378" t="s">
        <v>125</v>
      </c>
      <c r="J34" s="379">
        <v>2</v>
      </c>
      <c r="K34" s="378" t="s">
        <v>125</v>
      </c>
      <c r="L34" s="379">
        <v>2.7</v>
      </c>
      <c r="M34" s="378" t="s">
        <v>125</v>
      </c>
      <c r="N34" s="379">
        <v>0.1</v>
      </c>
      <c r="O34" s="378" t="s">
        <v>125</v>
      </c>
      <c r="P34" s="379">
        <v>1.8</v>
      </c>
      <c r="Q34" s="378" t="s">
        <v>125</v>
      </c>
      <c r="R34" s="379">
        <v>0.2</v>
      </c>
      <c r="S34" s="378" t="s">
        <v>125</v>
      </c>
      <c r="T34" s="379">
        <v>2</v>
      </c>
      <c r="U34" s="378" t="s">
        <v>125</v>
      </c>
      <c r="V34" s="379">
        <v>1.2</v>
      </c>
      <c r="W34" s="378" t="s">
        <v>125</v>
      </c>
      <c r="X34" s="379">
        <v>1.9</v>
      </c>
      <c r="Y34" s="378" t="s">
        <v>125</v>
      </c>
      <c r="Z34" s="379">
        <v>1.9</v>
      </c>
      <c r="AA34" s="378" t="s">
        <v>125</v>
      </c>
      <c r="AB34" s="379">
        <v>-0.5</v>
      </c>
      <c r="AC34" s="378" t="s">
        <v>125</v>
      </c>
      <c r="AD34" s="379">
        <v>-3.1</v>
      </c>
      <c r="AE34" s="378" t="s">
        <v>125</v>
      </c>
      <c r="AF34" s="379">
        <v>0.8</v>
      </c>
      <c r="AG34" s="378" t="s">
        <v>125</v>
      </c>
      <c r="AH34" s="379">
        <v>1.1000000000000001</v>
      </c>
      <c r="AI34" s="378" t="s">
        <v>125</v>
      </c>
      <c r="AJ34" s="379">
        <v>-0.4</v>
      </c>
      <c r="AK34" s="378" t="s">
        <v>125</v>
      </c>
      <c r="AL34" s="379">
        <v>-0.4</v>
      </c>
      <c r="AM34" s="378" t="s">
        <v>125</v>
      </c>
    </row>
    <row r="35" spans="1:39">
      <c r="A35" s="377" t="s">
        <v>204</v>
      </c>
      <c r="B35" s="378" t="s">
        <v>126</v>
      </c>
      <c r="C35" s="378" t="s">
        <v>125</v>
      </c>
      <c r="D35" s="379">
        <v>5</v>
      </c>
      <c r="E35" s="378" t="s">
        <v>125</v>
      </c>
      <c r="F35" s="379">
        <v>5.6</v>
      </c>
      <c r="G35" s="378" t="s">
        <v>125</v>
      </c>
      <c r="H35" s="379">
        <v>3.8</v>
      </c>
      <c r="I35" s="378" t="s">
        <v>125</v>
      </c>
      <c r="J35" s="379">
        <v>8.8000000000000007</v>
      </c>
      <c r="K35" s="378" t="s">
        <v>125</v>
      </c>
      <c r="L35" s="379">
        <v>5.9</v>
      </c>
      <c r="M35" s="378" t="s">
        <v>125</v>
      </c>
      <c r="N35" s="379">
        <v>3.5</v>
      </c>
      <c r="O35" s="378" t="s">
        <v>125</v>
      </c>
      <c r="P35" s="379">
        <v>4.5999999999999996</v>
      </c>
      <c r="Q35" s="378" t="s">
        <v>125</v>
      </c>
      <c r="R35" s="379">
        <v>5.0999999999999996</v>
      </c>
      <c r="S35" s="378" t="s">
        <v>125</v>
      </c>
      <c r="T35" s="379">
        <v>4.2</v>
      </c>
      <c r="U35" s="378" t="s">
        <v>125</v>
      </c>
      <c r="V35" s="379">
        <v>1.4</v>
      </c>
      <c r="W35" s="378" t="s">
        <v>266</v>
      </c>
      <c r="X35" s="379">
        <v>3</v>
      </c>
      <c r="Y35" s="378" t="s">
        <v>125</v>
      </c>
      <c r="Z35" s="379">
        <v>2.2000000000000002</v>
      </c>
      <c r="AA35" s="378" t="s">
        <v>125</v>
      </c>
      <c r="AB35" s="379">
        <v>1.3</v>
      </c>
      <c r="AC35" s="378" t="s">
        <v>125</v>
      </c>
      <c r="AD35" s="379">
        <v>1.3</v>
      </c>
      <c r="AE35" s="378" t="s">
        <v>125</v>
      </c>
      <c r="AF35" s="379">
        <v>6.7</v>
      </c>
      <c r="AG35" s="378" t="s">
        <v>266</v>
      </c>
      <c r="AH35" s="379">
        <v>3.9</v>
      </c>
      <c r="AI35" s="378" t="s">
        <v>125</v>
      </c>
      <c r="AJ35" s="379">
        <v>1.9</v>
      </c>
      <c r="AK35" s="378" t="s">
        <v>266</v>
      </c>
      <c r="AL35" s="379">
        <v>1.6</v>
      </c>
      <c r="AM35" s="378" t="s">
        <v>125</v>
      </c>
    </row>
    <row r="36" spans="1:39">
      <c r="A36" s="377" t="s">
        <v>205</v>
      </c>
      <c r="B36" s="378" t="s">
        <v>126</v>
      </c>
      <c r="C36" s="378" t="s">
        <v>125</v>
      </c>
      <c r="D36" s="379">
        <v>2</v>
      </c>
      <c r="E36" s="378" t="s">
        <v>125</v>
      </c>
      <c r="F36" s="379">
        <v>1.7</v>
      </c>
      <c r="G36" s="378" t="s">
        <v>125</v>
      </c>
      <c r="H36" s="379">
        <v>2.2999999999999998</v>
      </c>
      <c r="I36" s="378" t="s">
        <v>125</v>
      </c>
      <c r="J36" s="379">
        <v>2.7</v>
      </c>
      <c r="K36" s="378" t="s">
        <v>125</v>
      </c>
      <c r="L36" s="379">
        <v>1.8</v>
      </c>
      <c r="M36" s="378" t="s">
        <v>125</v>
      </c>
      <c r="N36" s="379">
        <v>0.2</v>
      </c>
      <c r="O36" s="378" t="s">
        <v>125</v>
      </c>
      <c r="P36" s="379">
        <v>0.2</v>
      </c>
      <c r="Q36" s="378" t="s">
        <v>125</v>
      </c>
      <c r="R36" s="379">
        <v>-0.3</v>
      </c>
      <c r="S36" s="378" t="s">
        <v>125</v>
      </c>
      <c r="T36" s="379">
        <v>1.6</v>
      </c>
      <c r="U36" s="378" t="s">
        <v>125</v>
      </c>
      <c r="V36" s="379">
        <v>1.1000000000000001</v>
      </c>
      <c r="W36" s="378" t="s">
        <v>125</v>
      </c>
      <c r="X36" s="379">
        <v>0.9</v>
      </c>
      <c r="Y36" s="378" t="s">
        <v>125</v>
      </c>
      <c r="Z36" s="379">
        <v>2.4</v>
      </c>
      <c r="AA36" s="378" t="s">
        <v>125</v>
      </c>
      <c r="AB36" s="379">
        <v>-0.5</v>
      </c>
      <c r="AC36" s="378" t="s">
        <v>125</v>
      </c>
      <c r="AD36" s="379">
        <v>-0.3</v>
      </c>
      <c r="AE36" s="378" t="s">
        <v>125</v>
      </c>
      <c r="AF36" s="379">
        <v>3.5</v>
      </c>
      <c r="AG36" s="378" t="s">
        <v>125</v>
      </c>
      <c r="AH36" s="379">
        <v>0.3</v>
      </c>
      <c r="AI36" s="378" t="s">
        <v>301</v>
      </c>
      <c r="AJ36" s="379">
        <v>1</v>
      </c>
      <c r="AK36" s="378" t="s">
        <v>301</v>
      </c>
      <c r="AL36" s="379">
        <v>1.4</v>
      </c>
      <c r="AM36" s="378" t="s">
        <v>125</v>
      </c>
    </row>
    <row r="37" spans="1:39">
      <c r="A37" s="377" t="s">
        <v>206</v>
      </c>
      <c r="B37" s="378" t="s">
        <v>126</v>
      </c>
      <c r="C37" s="378" t="s">
        <v>125</v>
      </c>
      <c r="D37" s="379">
        <v>6.7</v>
      </c>
      <c r="E37" s="378" t="s">
        <v>125</v>
      </c>
      <c r="F37" s="379">
        <v>-5.7</v>
      </c>
      <c r="G37" s="378" t="s">
        <v>125</v>
      </c>
      <c r="H37" s="379">
        <v>0.9</v>
      </c>
      <c r="I37" s="378" t="s">
        <v>125</v>
      </c>
      <c r="J37" s="379">
        <v>0.9</v>
      </c>
      <c r="K37" s="378" t="s">
        <v>125</v>
      </c>
      <c r="L37" s="379">
        <v>3.2</v>
      </c>
      <c r="M37" s="378" t="s">
        <v>125</v>
      </c>
      <c r="N37" s="379">
        <v>6.8</v>
      </c>
      <c r="O37" s="378" t="s">
        <v>125</v>
      </c>
      <c r="P37" s="379">
        <v>17</v>
      </c>
      <c r="Q37" s="378" t="s">
        <v>125</v>
      </c>
      <c r="R37" s="379">
        <v>5.3</v>
      </c>
      <c r="S37" s="378" t="s">
        <v>125</v>
      </c>
      <c r="T37" s="379">
        <v>10.3</v>
      </c>
      <c r="U37" s="378" t="s">
        <v>125</v>
      </c>
      <c r="V37" s="379">
        <v>5.8</v>
      </c>
      <c r="W37" s="378" t="s">
        <v>125</v>
      </c>
      <c r="X37" s="379">
        <v>7.1</v>
      </c>
      <c r="Y37" s="378" t="s">
        <v>125</v>
      </c>
      <c r="Z37" s="379">
        <v>5.9</v>
      </c>
      <c r="AA37" s="378" t="s">
        <v>125</v>
      </c>
      <c r="AB37" s="379">
        <v>7.3</v>
      </c>
      <c r="AC37" s="378" t="s">
        <v>125</v>
      </c>
      <c r="AD37" s="379">
        <v>-4.7</v>
      </c>
      <c r="AE37" s="378" t="s">
        <v>125</v>
      </c>
      <c r="AF37" s="379">
        <v>-0.9</v>
      </c>
      <c r="AG37" s="378" t="s">
        <v>125</v>
      </c>
      <c r="AH37" s="379">
        <v>3.2</v>
      </c>
      <c r="AI37" s="378" t="s">
        <v>125</v>
      </c>
      <c r="AJ37" s="379">
        <v>-0.8</v>
      </c>
      <c r="AK37" s="378" t="s">
        <v>125</v>
      </c>
      <c r="AL37" s="379">
        <v>3.7</v>
      </c>
      <c r="AM37" s="378" t="s">
        <v>125</v>
      </c>
    </row>
    <row r="38" spans="1:39">
      <c r="A38" s="377" t="s">
        <v>207</v>
      </c>
      <c r="B38" s="378" t="s">
        <v>126</v>
      </c>
      <c r="C38" s="378" t="s">
        <v>125</v>
      </c>
      <c r="D38" s="379">
        <v>5.8</v>
      </c>
      <c r="E38" s="378" t="s">
        <v>125</v>
      </c>
      <c r="F38" s="379">
        <v>6.9</v>
      </c>
      <c r="G38" s="378" t="s">
        <v>125</v>
      </c>
      <c r="H38" s="379">
        <v>3.6</v>
      </c>
      <c r="I38" s="378" t="s">
        <v>125</v>
      </c>
      <c r="J38" s="379">
        <v>3.7</v>
      </c>
      <c r="K38" s="378" t="s">
        <v>125</v>
      </c>
      <c r="L38" s="379">
        <v>2.7</v>
      </c>
      <c r="M38" s="378" t="s">
        <v>125</v>
      </c>
      <c r="N38" s="379">
        <v>2.4</v>
      </c>
      <c r="O38" s="378" t="s">
        <v>125</v>
      </c>
      <c r="P38" s="379">
        <v>2.2000000000000002</v>
      </c>
      <c r="Q38" s="378" t="s">
        <v>125</v>
      </c>
      <c r="R38" s="379">
        <v>3.2</v>
      </c>
      <c r="S38" s="378" t="s">
        <v>125</v>
      </c>
      <c r="T38" s="379">
        <v>4</v>
      </c>
      <c r="U38" s="378" t="s">
        <v>125</v>
      </c>
      <c r="V38" s="379">
        <v>4.5</v>
      </c>
      <c r="W38" s="378" t="s">
        <v>125</v>
      </c>
      <c r="X38" s="379">
        <v>4.2</v>
      </c>
      <c r="Y38" s="378" t="s">
        <v>125</v>
      </c>
      <c r="Z38" s="379">
        <v>3.5</v>
      </c>
      <c r="AA38" s="378" t="s">
        <v>125</v>
      </c>
      <c r="AB38" s="379">
        <v>0.8</v>
      </c>
      <c r="AC38" s="378" t="s">
        <v>125</v>
      </c>
      <c r="AD38" s="379">
        <v>-6.2</v>
      </c>
      <c r="AE38" s="378" t="s">
        <v>125</v>
      </c>
      <c r="AF38" s="379">
        <v>3.5</v>
      </c>
      <c r="AG38" s="378" t="s">
        <v>125</v>
      </c>
      <c r="AH38" s="379">
        <v>2.4</v>
      </c>
      <c r="AI38" s="378" t="s">
        <v>125</v>
      </c>
      <c r="AJ38" s="379">
        <v>-1.7</v>
      </c>
      <c r="AK38" s="378" t="s">
        <v>125</v>
      </c>
      <c r="AL38" s="379">
        <v>0.9</v>
      </c>
      <c r="AM38" s="378" t="s">
        <v>125</v>
      </c>
    </row>
    <row r="39" spans="1:39">
      <c r="A39" s="377" t="s">
        <v>208</v>
      </c>
      <c r="B39" s="379">
        <v>7.7</v>
      </c>
      <c r="C39" s="378" t="s">
        <v>125</v>
      </c>
      <c r="D39" s="379">
        <v>4.8</v>
      </c>
      <c r="E39" s="378" t="s">
        <v>125</v>
      </c>
      <c r="F39" s="379">
        <v>5.5</v>
      </c>
      <c r="G39" s="378" t="s">
        <v>125</v>
      </c>
      <c r="H39" s="379">
        <v>4.9000000000000004</v>
      </c>
      <c r="I39" s="378" t="s">
        <v>125</v>
      </c>
      <c r="J39" s="379">
        <v>2.6</v>
      </c>
      <c r="K39" s="378" t="s">
        <v>125</v>
      </c>
      <c r="L39" s="379">
        <v>3.4</v>
      </c>
      <c r="M39" s="378" t="s">
        <v>125</v>
      </c>
      <c r="N39" s="379">
        <v>2.9</v>
      </c>
      <c r="O39" s="378" t="s">
        <v>125</v>
      </c>
      <c r="P39" s="379">
        <v>4.5</v>
      </c>
      <c r="Q39" s="378" t="s">
        <v>125</v>
      </c>
      <c r="R39" s="379">
        <v>3.7</v>
      </c>
      <c r="S39" s="378" t="s">
        <v>125</v>
      </c>
      <c r="T39" s="379">
        <v>5.3</v>
      </c>
      <c r="U39" s="378" t="s">
        <v>125</v>
      </c>
      <c r="V39" s="379">
        <v>5</v>
      </c>
      <c r="W39" s="378" t="s">
        <v>125</v>
      </c>
      <c r="X39" s="379">
        <v>6.1</v>
      </c>
      <c r="Y39" s="378" t="s">
        <v>125</v>
      </c>
      <c r="Z39" s="379">
        <v>8.1999999999999993</v>
      </c>
      <c r="AA39" s="378" t="s">
        <v>125</v>
      </c>
      <c r="AB39" s="379">
        <v>2.4</v>
      </c>
      <c r="AC39" s="378" t="s">
        <v>125</v>
      </c>
      <c r="AD39" s="379">
        <v>-3</v>
      </c>
      <c r="AE39" s="378" t="s">
        <v>125</v>
      </c>
      <c r="AF39" s="379">
        <v>6</v>
      </c>
      <c r="AG39" s="378" t="s">
        <v>125</v>
      </c>
      <c r="AH39" s="379">
        <v>1.2</v>
      </c>
      <c r="AI39" s="378" t="s">
        <v>125</v>
      </c>
      <c r="AJ39" s="379">
        <v>1.7</v>
      </c>
      <c r="AK39" s="378" t="s">
        <v>125</v>
      </c>
      <c r="AL39" s="379">
        <v>1.7</v>
      </c>
      <c r="AM39" s="378" t="s">
        <v>125</v>
      </c>
    </row>
    <row r="40" spans="1:39">
      <c r="A40" s="377" t="s">
        <v>209</v>
      </c>
      <c r="B40" s="379">
        <v>2.2000000000000002</v>
      </c>
      <c r="C40" s="378" t="s">
        <v>125</v>
      </c>
      <c r="D40" s="379">
        <v>2.1</v>
      </c>
      <c r="E40" s="378" t="s">
        <v>125</v>
      </c>
      <c r="F40" s="379">
        <v>2.7</v>
      </c>
      <c r="G40" s="378" t="s">
        <v>125</v>
      </c>
      <c r="H40" s="379">
        <v>3.1</v>
      </c>
      <c r="I40" s="378" t="s">
        <v>125</v>
      </c>
      <c r="J40" s="379">
        <v>1.4</v>
      </c>
      <c r="K40" s="378" t="s">
        <v>125</v>
      </c>
      <c r="L40" s="379">
        <v>3.2</v>
      </c>
      <c r="M40" s="378" t="s">
        <v>125</v>
      </c>
      <c r="N40" s="379">
        <v>0.9</v>
      </c>
      <c r="O40" s="378" t="s">
        <v>125</v>
      </c>
      <c r="P40" s="379">
        <v>0.9</v>
      </c>
      <c r="Q40" s="378" t="s">
        <v>125</v>
      </c>
      <c r="R40" s="379">
        <v>2</v>
      </c>
      <c r="S40" s="378" t="s">
        <v>125</v>
      </c>
      <c r="T40" s="379">
        <v>3.7</v>
      </c>
      <c r="U40" s="378" t="s">
        <v>125</v>
      </c>
      <c r="V40" s="379">
        <v>1.5</v>
      </c>
      <c r="W40" s="378" t="s">
        <v>125</v>
      </c>
      <c r="X40" s="379">
        <v>2.5</v>
      </c>
      <c r="Y40" s="378" t="s">
        <v>125</v>
      </c>
      <c r="Z40" s="379">
        <v>3.1</v>
      </c>
      <c r="AA40" s="378" t="s">
        <v>125</v>
      </c>
      <c r="AB40" s="379">
        <v>-2.2000000000000002</v>
      </c>
      <c r="AC40" s="378" t="s">
        <v>125</v>
      </c>
      <c r="AD40" s="379">
        <v>-6.1</v>
      </c>
      <c r="AE40" s="378" t="s">
        <v>125</v>
      </c>
      <c r="AF40" s="379">
        <v>3.4</v>
      </c>
      <c r="AG40" s="378" t="s">
        <v>125</v>
      </c>
      <c r="AH40" s="379">
        <v>1.3</v>
      </c>
      <c r="AI40" s="378" t="s">
        <v>125</v>
      </c>
      <c r="AJ40" s="379">
        <v>-1.1000000000000001</v>
      </c>
      <c r="AK40" s="378" t="s">
        <v>125</v>
      </c>
      <c r="AL40" s="379">
        <v>-0.1</v>
      </c>
      <c r="AM40" s="378" t="s">
        <v>125</v>
      </c>
    </row>
    <row r="41" spans="1:39">
      <c r="A41" s="377" t="s">
        <v>210</v>
      </c>
      <c r="B41" s="379">
        <v>2.2999999999999998</v>
      </c>
      <c r="C41" s="378" t="s">
        <v>125</v>
      </c>
      <c r="D41" s="379">
        <v>2.4</v>
      </c>
      <c r="E41" s="378" t="s">
        <v>125</v>
      </c>
      <c r="F41" s="379">
        <v>4</v>
      </c>
      <c r="G41" s="378" t="s">
        <v>125</v>
      </c>
      <c r="H41" s="379">
        <v>2.5</v>
      </c>
      <c r="I41" s="378" t="s">
        <v>125</v>
      </c>
      <c r="J41" s="379">
        <v>2.5</v>
      </c>
      <c r="K41" s="378" t="s">
        <v>125</v>
      </c>
      <c r="L41" s="379">
        <v>2</v>
      </c>
      <c r="M41" s="378" t="s">
        <v>125</v>
      </c>
      <c r="N41" s="379">
        <v>-0.8</v>
      </c>
      <c r="O41" s="378" t="s">
        <v>125</v>
      </c>
      <c r="P41" s="379">
        <v>2.4</v>
      </c>
      <c r="Q41" s="378" t="s">
        <v>125</v>
      </c>
      <c r="R41" s="379">
        <v>2.9</v>
      </c>
      <c r="S41" s="378" t="s">
        <v>125</v>
      </c>
      <c r="T41" s="379">
        <v>5</v>
      </c>
      <c r="U41" s="378" t="s">
        <v>125</v>
      </c>
      <c r="V41" s="379">
        <v>2.9</v>
      </c>
      <c r="W41" s="378" t="s">
        <v>125</v>
      </c>
      <c r="X41" s="379">
        <v>2.6</v>
      </c>
      <c r="Y41" s="378" t="s">
        <v>125</v>
      </c>
      <c r="Z41" s="379">
        <v>1</v>
      </c>
      <c r="AA41" s="378" t="s">
        <v>125</v>
      </c>
      <c r="AB41" s="379">
        <v>-1.5</v>
      </c>
      <c r="AC41" s="378" t="s">
        <v>125</v>
      </c>
      <c r="AD41" s="379">
        <v>-2.7</v>
      </c>
      <c r="AE41" s="378" t="s">
        <v>125</v>
      </c>
      <c r="AF41" s="379">
        <v>5.5</v>
      </c>
      <c r="AG41" s="378" t="s">
        <v>125</v>
      </c>
      <c r="AH41" s="379">
        <v>0.8</v>
      </c>
      <c r="AI41" s="378" t="s">
        <v>125</v>
      </c>
      <c r="AJ41" s="379">
        <v>0.2</v>
      </c>
      <c r="AK41" s="378" t="s">
        <v>125</v>
      </c>
      <c r="AL41" s="379">
        <v>0.6</v>
      </c>
      <c r="AM41" s="378" t="s">
        <v>125</v>
      </c>
    </row>
    <row r="42" spans="1:39">
      <c r="A42" s="377" t="s">
        <v>211</v>
      </c>
      <c r="B42" s="379">
        <v>2.2999999999999998</v>
      </c>
      <c r="C42" s="378" t="s">
        <v>125</v>
      </c>
      <c r="D42" s="379">
        <v>2.5</v>
      </c>
      <c r="E42" s="378" t="s">
        <v>125</v>
      </c>
      <c r="F42" s="379">
        <v>2.5</v>
      </c>
      <c r="G42" s="378" t="s">
        <v>125</v>
      </c>
      <c r="H42" s="379">
        <v>2.5</v>
      </c>
      <c r="I42" s="378" t="s">
        <v>125</v>
      </c>
      <c r="J42" s="379">
        <v>1.5</v>
      </c>
      <c r="K42" s="378" t="s">
        <v>125</v>
      </c>
      <c r="L42" s="379">
        <v>3.2</v>
      </c>
      <c r="M42" s="378" t="s">
        <v>125</v>
      </c>
      <c r="N42" s="379">
        <v>1.3</v>
      </c>
      <c r="O42" s="378" t="s">
        <v>125</v>
      </c>
      <c r="P42" s="379">
        <v>1.5</v>
      </c>
      <c r="Q42" s="378" t="s">
        <v>125</v>
      </c>
      <c r="R42" s="379">
        <v>3</v>
      </c>
      <c r="S42" s="378" t="s">
        <v>125</v>
      </c>
      <c r="T42" s="379">
        <v>2.1</v>
      </c>
      <c r="U42" s="378" t="s">
        <v>125</v>
      </c>
      <c r="V42" s="379">
        <v>2.2000000000000002</v>
      </c>
      <c r="W42" s="378" t="s">
        <v>125</v>
      </c>
      <c r="X42" s="379">
        <v>1.9</v>
      </c>
      <c r="Y42" s="378" t="s">
        <v>125</v>
      </c>
      <c r="Z42" s="379">
        <v>2.7</v>
      </c>
      <c r="AA42" s="378" t="s">
        <v>125</v>
      </c>
      <c r="AB42" s="379">
        <v>-1.5</v>
      </c>
      <c r="AC42" s="378" t="s">
        <v>125</v>
      </c>
      <c r="AD42" s="379">
        <v>-3.6</v>
      </c>
      <c r="AE42" s="378" t="s">
        <v>125</v>
      </c>
      <c r="AF42" s="379">
        <v>1.5</v>
      </c>
      <c r="AG42" s="378" t="s">
        <v>125</v>
      </c>
      <c r="AH42" s="379">
        <v>0.6</v>
      </c>
      <c r="AI42" s="378" t="s">
        <v>125</v>
      </c>
      <c r="AJ42" s="379">
        <v>-0.9</v>
      </c>
      <c r="AK42" s="378" t="s">
        <v>125</v>
      </c>
      <c r="AL42" s="379">
        <v>0.4</v>
      </c>
      <c r="AM42" s="378" t="s">
        <v>125</v>
      </c>
    </row>
    <row r="43" spans="1:39">
      <c r="A43" s="377" t="s">
        <v>212</v>
      </c>
      <c r="B43" s="379">
        <v>1.3</v>
      </c>
      <c r="C43" s="378" t="s">
        <v>125</v>
      </c>
      <c r="D43" s="379">
        <v>2.4</v>
      </c>
      <c r="E43" s="378" t="s">
        <v>125</v>
      </c>
      <c r="F43" s="379">
        <v>2.2999999999999998</v>
      </c>
      <c r="G43" s="378" t="s">
        <v>125</v>
      </c>
      <c r="H43" s="379">
        <v>3</v>
      </c>
      <c r="I43" s="378" t="s">
        <v>125</v>
      </c>
      <c r="J43" s="379">
        <v>3.1</v>
      </c>
      <c r="K43" s="378" t="s">
        <v>125</v>
      </c>
      <c r="L43" s="379">
        <v>1.6</v>
      </c>
      <c r="M43" s="378" t="s">
        <v>125</v>
      </c>
      <c r="N43" s="379">
        <v>0.9</v>
      </c>
      <c r="O43" s="378" t="s">
        <v>125</v>
      </c>
      <c r="P43" s="379">
        <v>2.1</v>
      </c>
      <c r="Q43" s="378" t="s">
        <v>125</v>
      </c>
      <c r="R43" s="379">
        <v>1.9</v>
      </c>
      <c r="S43" s="378" t="s">
        <v>125</v>
      </c>
      <c r="T43" s="379">
        <v>2.7</v>
      </c>
      <c r="U43" s="378" t="s">
        <v>125</v>
      </c>
      <c r="V43" s="379">
        <v>1.6</v>
      </c>
      <c r="W43" s="378" t="s">
        <v>125</v>
      </c>
      <c r="X43" s="379">
        <v>0.8</v>
      </c>
      <c r="Y43" s="378" t="s">
        <v>125</v>
      </c>
      <c r="Z43" s="379">
        <v>0.7</v>
      </c>
      <c r="AA43" s="378" t="s">
        <v>125</v>
      </c>
      <c r="AB43" s="379">
        <v>0.1</v>
      </c>
      <c r="AC43" s="378" t="s">
        <v>125</v>
      </c>
      <c r="AD43" s="379">
        <v>1</v>
      </c>
      <c r="AE43" s="378" t="s">
        <v>125</v>
      </c>
      <c r="AF43" s="379">
        <v>3.1</v>
      </c>
      <c r="AG43" s="378" t="s">
        <v>125</v>
      </c>
      <c r="AH43" s="378" t="s">
        <v>126</v>
      </c>
      <c r="AI43" s="378" t="s">
        <v>125</v>
      </c>
      <c r="AJ43" s="378" t="s">
        <v>126</v>
      </c>
      <c r="AK43" s="378" t="s">
        <v>125</v>
      </c>
      <c r="AL43" s="378" t="s">
        <v>126</v>
      </c>
      <c r="AM43" s="378" t="s">
        <v>125</v>
      </c>
    </row>
    <row r="44" spans="1:39">
      <c r="A44" s="377" t="s">
        <v>213</v>
      </c>
      <c r="B44" s="379">
        <v>1.8</v>
      </c>
      <c r="C44" s="378" t="s">
        <v>302</v>
      </c>
      <c r="D44" s="379">
        <v>2.2000000000000002</v>
      </c>
      <c r="E44" s="378" t="s">
        <v>125</v>
      </c>
      <c r="F44" s="379">
        <v>0.9</v>
      </c>
      <c r="G44" s="378" t="s">
        <v>125</v>
      </c>
      <c r="H44" s="379">
        <v>-0.8</v>
      </c>
      <c r="I44" s="378" t="s">
        <v>125</v>
      </c>
      <c r="J44" s="379">
        <v>1.2</v>
      </c>
      <c r="K44" s="378" t="s">
        <v>125</v>
      </c>
      <c r="L44" s="379">
        <v>2.9</v>
      </c>
      <c r="M44" s="378" t="s">
        <v>125</v>
      </c>
      <c r="N44" s="379">
        <v>1.1000000000000001</v>
      </c>
      <c r="O44" s="378" t="s">
        <v>125</v>
      </c>
      <c r="P44" s="379">
        <v>1.9</v>
      </c>
      <c r="Q44" s="378" t="s">
        <v>125</v>
      </c>
      <c r="R44" s="379">
        <v>2</v>
      </c>
      <c r="S44" s="378" t="s">
        <v>125</v>
      </c>
      <c r="T44" s="379">
        <v>2.1</v>
      </c>
      <c r="U44" s="378" t="s">
        <v>125</v>
      </c>
      <c r="V44" s="379">
        <v>0.9</v>
      </c>
      <c r="W44" s="378" t="s">
        <v>125</v>
      </c>
      <c r="X44" s="379">
        <v>1.2</v>
      </c>
      <c r="Y44" s="378" t="s">
        <v>125</v>
      </c>
      <c r="Z44" s="379">
        <v>1.8</v>
      </c>
      <c r="AA44" s="378" t="s">
        <v>125</v>
      </c>
      <c r="AB44" s="379">
        <v>-0.7</v>
      </c>
      <c r="AC44" s="378" t="s">
        <v>125</v>
      </c>
      <c r="AD44" s="379">
        <v>-4</v>
      </c>
      <c r="AE44" s="378" t="s">
        <v>299</v>
      </c>
      <c r="AF44" s="379">
        <v>5.7</v>
      </c>
      <c r="AG44" s="378" t="s">
        <v>299</v>
      </c>
      <c r="AH44" s="379">
        <v>-0.3</v>
      </c>
      <c r="AI44" s="378" t="s">
        <v>299</v>
      </c>
      <c r="AJ44" s="378" t="s">
        <v>126</v>
      </c>
      <c r="AK44" s="378" t="s">
        <v>125</v>
      </c>
      <c r="AL44" s="378" t="s">
        <v>126</v>
      </c>
      <c r="AM44" s="378" t="s">
        <v>125</v>
      </c>
    </row>
    <row r="46" spans="1:39">
      <c r="A46" s="375" t="s">
        <v>303</v>
      </c>
      <c r="E46" s="375" t="s">
        <v>521</v>
      </c>
    </row>
    <row r="47" spans="1:39">
      <c r="A47" s="375" t="s">
        <v>266</v>
      </c>
      <c r="B47" s="375" t="s">
        <v>522</v>
      </c>
      <c r="E47" s="375" t="s">
        <v>126</v>
      </c>
      <c r="F47" s="375" t="s">
        <v>305</v>
      </c>
    </row>
    <row r="48" spans="1:39">
      <c r="A48" s="375" t="s">
        <v>268</v>
      </c>
      <c r="B48" s="375" t="s">
        <v>306</v>
      </c>
    </row>
    <row r="49" spans="1:2">
      <c r="A49" s="375" t="s">
        <v>267</v>
      </c>
      <c r="B49" s="375" t="s">
        <v>523</v>
      </c>
    </row>
    <row r="50" spans="1:2">
      <c r="A50" s="375" t="s">
        <v>302</v>
      </c>
      <c r="B50" s="375" t="s">
        <v>307</v>
      </c>
    </row>
    <row r="51" spans="1:2">
      <c r="A51" s="375" t="s">
        <v>299</v>
      </c>
      <c r="B51" s="375" t="s">
        <v>312</v>
      </c>
    </row>
    <row r="52" spans="1:2">
      <c r="A52" s="375" t="s">
        <v>315</v>
      </c>
      <c r="B52" s="375" t="s">
        <v>316</v>
      </c>
    </row>
    <row r="53" spans="1:2">
      <c r="A53" s="375" t="s">
        <v>310</v>
      </c>
      <c r="B53" s="375" t="s">
        <v>311</v>
      </c>
    </row>
    <row r="54" spans="1:2">
      <c r="A54" s="375" t="s">
        <v>301</v>
      </c>
      <c r="B54" s="375" t="s">
        <v>304</v>
      </c>
    </row>
    <row r="55" spans="1:2">
      <c r="A55" s="375" t="s">
        <v>308</v>
      </c>
      <c r="B55" s="375" t="s">
        <v>309</v>
      </c>
    </row>
    <row r="56" spans="1:2">
      <c r="A56" s="375" t="s">
        <v>286</v>
      </c>
      <c r="B56" s="375" t="s">
        <v>313</v>
      </c>
    </row>
    <row r="57" spans="1:2">
      <c r="A57" s="375" t="s">
        <v>317</v>
      </c>
      <c r="B57" s="375" t="s">
        <v>524</v>
      </c>
    </row>
    <row r="58" spans="1:2">
      <c r="A58" s="375" t="s">
        <v>314</v>
      </c>
      <c r="B58" s="375" t="s">
        <v>525</v>
      </c>
    </row>
  </sheetData>
  <pageMargins left="0.75" right="0.75" top="1" bottom="1" header="0.5" footer="0.5"/>
  <pageSetup paperSize="9" firstPageNumber="0" fitToWidth="0" fitToHeight="0" pageOrder="overThenDown"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W84"/>
  <sheetViews>
    <sheetView workbookViewId="0">
      <selection activeCell="A14" sqref="A14"/>
    </sheetView>
  </sheetViews>
  <sheetFormatPr defaultColWidth="9.125" defaultRowHeight="12.75"/>
  <cols>
    <col min="1" max="1" width="29.25" style="230" customWidth="1"/>
    <col min="2" max="2" width="48.875" style="230" customWidth="1"/>
    <col min="3" max="16384" width="9.125" style="230"/>
  </cols>
  <sheetData>
    <row r="1" spans="1:23" ht="30.75" thickBot="1">
      <c r="B1" s="233" t="s">
        <v>121</v>
      </c>
    </row>
    <row r="2" spans="1:23" ht="13.5" thickTop="1">
      <c r="B2" s="234" t="s">
        <v>263</v>
      </c>
    </row>
    <row r="3" spans="1:23">
      <c r="B3" s="234" t="s">
        <v>320</v>
      </c>
    </row>
    <row r="6" spans="1:23">
      <c r="B6" s="230" t="str">
        <f>""</f>
        <v/>
      </c>
      <c r="C6" s="230">
        <v>1995</v>
      </c>
      <c r="D6" s="230">
        <v>1996</v>
      </c>
      <c r="E6" s="230">
        <v>1997</v>
      </c>
      <c r="F6" s="230">
        <v>1998</v>
      </c>
      <c r="G6" s="230">
        <v>1999</v>
      </c>
      <c r="H6" s="230">
        <v>2000</v>
      </c>
      <c r="I6" s="230">
        <v>2001</v>
      </c>
      <c r="J6" s="230">
        <v>2002</v>
      </c>
      <c r="K6" s="230">
        <v>2003</v>
      </c>
      <c r="L6" s="230">
        <v>2004</v>
      </c>
      <c r="M6" s="230">
        <v>2005</v>
      </c>
      <c r="N6" s="230">
        <v>2006</v>
      </c>
      <c r="O6" s="230">
        <v>2007</v>
      </c>
      <c r="P6" s="230">
        <v>2008</v>
      </c>
      <c r="Q6" s="230">
        <v>2009</v>
      </c>
      <c r="R6" s="230">
        <v>2010</v>
      </c>
      <c r="S6" s="230">
        <v>2011</v>
      </c>
      <c r="T6" s="230">
        <v>2012</v>
      </c>
      <c r="U6" s="230">
        <v>2013</v>
      </c>
      <c r="V6" s="230">
        <v>2014</v>
      </c>
      <c r="W6" s="230">
        <v>2015</v>
      </c>
    </row>
    <row r="7" spans="1:23">
      <c r="A7" s="230" t="str">
        <f>lookup!Z2</f>
        <v>European Union (28 countries)</v>
      </c>
      <c r="B7" s="232" t="str">
        <f>VLOOKUP(A7,lookup!$Z$2:$AA$77,2,FALSE)</f>
        <v>ΕΕ (28 χώρες)</v>
      </c>
      <c r="C7" s="232" t="str">
        <f>IF(ISNA(VLOOKUP($A7,ES_P1b_0!$A$10:$AQ$100,MATCH(FIXED(C$6,0,TRUE),ES_P1b_0!$A$10:$AO$10,0),FALSE)),":",VLOOKUP($A7,ES_P1b_0!$A$10:$AQ$100,MATCH(FIXED(C$6,0,TRUE),ES_P1b_0!$A$10:$AO$10,0),FALSE))</f>
        <v>:</v>
      </c>
      <c r="D7" s="232" t="str">
        <f>IF(ISNA(VLOOKUP($A7,ES_P1b_0!$A$10:$AQ$100,MATCH(FIXED(D$6,0,TRUE),ES_P1b_0!$A$10:$AO$10,0),FALSE)),":",VLOOKUP($A7,ES_P1b_0!$A$10:$AQ$100,MATCH(FIXED(D$6,0,TRUE),ES_P1b_0!$A$10:$AO$10,0),FALSE))</f>
        <v>:</v>
      </c>
      <c r="E7" s="232" t="str">
        <f>IF(ISNA(VLOOKUP($A7,ES_P1b_0!$A$10:$AQ$100,MATCH(FIXED(E$6,0,TRUE),ES_P1b_0!$A$10:$AO$10,0),FALSE)),":",VLOOKUP($A7,ES_P1b_0!$A$10:$AQ$100,MATCH(FIXED(E$6,0,TRUE),ES_P1b_0!$A$10:$AO$10,0),FALSE))</f>
        <v>:</v>
      </c>
      <c r="F7" s="232" t="str">
        <f>IF(ISNA(VLOOKUP($A7,ES_P1b_0!$A$10:$AQ$100,MATCH(FIXED(F$6,0,TRUE),ES_P1b_0!$A$10:$AO$10,0),FALSE)),":",VLOOKUP($A7,ES_P1b_0!$A$10:$AQ$100,MATCH(FIXED(F$6,0,TRUE),ES_P1b_0!$A$10:$AO$10,0),FALSE))</f>
        <v>:</v>
      </c>
      <c r="G7" s="232" t="str">
        <f>IF(ISNA(VLOOKUP($A7,ES_P1b_0!$A$10:$AQ$100,MATCH(FIXED(G$6,0,TRUE),ES_P1b_0!$A$10:$AO$10,0),FALSE)),":",VLOOKUP($A7,ES_P1b_0!$A$10:$AQ$100,MATCH(FIXED(G$6,0,TRUE),ES_P1b_0!$A$10:$AO$10,0),FALSE))</f>
        <v>:</v>
      </c>
      <c r="H7" s="232" t="str">
        <f>IF(ISNA(VLOOKUP($A7,ES_P1b_0!$A$10:$AQ$100,MATCH(FIXED(H$6,0,TRUE),ES_P1b_0!$A$10:$AO$10,0),FALSE)),":",VLOOKUP($A7,ES_P1b_0!$A$10:$AQ$100,MATCH(FIXED(H$6,0,TRUE),ES_P1b_0!$A$10:$AO$10,0),FALSE))</f>
        <v>:</v>
      </c>
      <c r="I7" s="232">
        <f>IF(ISNA(VLOOKUP($A7,ES_P1b_0!$A$10:$AQ$100,MATCH(FIXED(I$6,0,TRUE),ES_P1b_0!$A$10:$AO$10,0),FALSE)),":",VLOOKUP($A7,ES_P1b_0!$A$10:$AQ$100,MATCH(FIXED(I$6,0,TRUE),ES_P1b_0!$A$10:$AO$10,0),FALSE))</f>
        <v>1.2</v>
      </c>
      <c r="J7" s="232">
        <f>IF(ISNA(VLOOKUP($A7,ES_P1b_0!$A$10:$AQ$100,MATCH(FIXED(J$6,0,TRUE),ES_P1b_0!$A$10:$AO$10,0),FALSE)),":",VLOOKUP($A7,ES_P1b_0!$A$10:$AQ$100,MATCH(FIXED(J$6,0,TRUE),ES_P1b_0!$A$10:$AO$10,0),FALSE))</f>
        <v>1.4</v>
      </c>
      <c r="K7" s="232">
        <f>IF(ISNA(VLOOKUP($A7,ES_P1b_0!$A$10:$AQ$100,MATCH(FIXED(K$6,0,TRUE),ES_P1b_0!$A$10:$AO$10,0),FALSE)),":",VLOOKUP($A7,ES_P1b_0!$A$10:$AQ$100,MATCH(FIXED(K$6,0,TRUE),ES_P1b_0!$A$10:$AO$10,0),FALSE))</f>
        <v>1.1000000000000001</v>
      </c>
      <c r="L7" s="232">
        <f>IF(ISNA(VLOOKUP($A7,ES_P1b_0!$A$10:$AQ$100,MATCH(FIXED(L$6,0,TRUE),ES_P1b_0!$A$10:$AO$10,0),FALSE)),":",VLOOKUP($A7,ES_P1b_0!$A$10:$AQ$100,MATCH(FIXED(L$6,0,TRUE),ES_P1b_0!$A$10:$AO$10,0),FALSE))</f>
        <v>1.9</v>
      </c>
      <c r="M7" s="232">
        <f>IF(ISNA(VLOOKUP($A7,ES_P1b_0!$A$10:$AQ$100,MATCH(FIXED(M$6,0,TRUE),ES_P1b_0!$A$10:$AO$10,0),FALSE)),":",VLOOKUP($A7,ES_P1b_0!$A$10:$AQ$100,MATCH(FIXED(M$6,0,TRUE),ES_P1b_0!$A$10:$AO$10,0),FALSE))</f>
        <v>1.1000000000000001</v>
      </c>
      <c r="N7" s="232">
        <f>IF(ISNA(VLOOKUP($A7,ES_P1b_0!$A$10:$AQ$100,MATCH(FIXED(N$6,0,TRUE),ES_P1b_0!$A$10:$AO$10,0),FALSE)),":",VLOOKUP($A7,ES_P1b_0!$A$10:$AQ$100,MATCH(FIXED(N$6,0,TRUE),ES_P1b_0!$A$10:$AO$10,0),FALSE))</f>
        <v>1.7</v>
      </c>
      <c r="O7" s="232">
        <f>IF(ISNA(VLOOKUP($A7,ES_P1b_0!$A$10:$AQ$100,MATCH(FIXED(O$6,0,TRUE),ES_P1b_0!$A$10:$AO$10,0),FALSE)),":",VLOOKUP($A7,ES_P1b_0!$A$10:$AQ$100,MATCH(FIXED(O$6,0,TRUE),ES_P1b_0!$A$10:$AO$10,0),FALSE))</f>
        <v>1.4</v>
      </c>
      <c r="P7" s="232">
        <f>IF(ISNA(VLOOKUP($A7,ES_P1b_0!$A$10:$AQ$100,MATCH(FIXED(P$6,0,TRUE),ES_P1b_0!$A$10:$AO$10,0),FALSE)),":",VLOOKUP($A7,ES_P1b_0!$A$10:$AQ$100,MATCH(FIXED(P$6,0,TRUE),ES_P1b_0!$A$10:$AO$10,0),FALSE))</f>
        <v>-0.6</v>
      </c>
      <c r="Q7" s="232">
        <f>IF(ISNA(VLOOKUP($A7,ES_P1b_0!$A$10:$AQ$100,MATCH(FIXED(Q$6,0,TRUE),ES_P1b_0!$A$10:$AO$10,0),FALSE)),":",VLOOKUP($A7,ES_P1b_0!$A$10:$AQ$100,MATCH(FIXED(Q$6,0,TRUE),ES_P1b_0!$A$10:$AO$10,0),FALSE))</f>
        <v>-2.8</v>
      </c>
      <c r="R7" s="232">
        <f>IF(ISNA(VLOOKUP($A7,ES_P1b_0!$A$10:$AQ$100,MATCH(FIXED(R$6,0,TRUE),ES_P1b_0!$A$10:$AO$10,0),FALSE)),":",VLOOKUP($A7,ES_P1b_0!$A$10:$AQ$100,MATCH(FIXED(R$6,0,TRUE),ES_P1b_0!$A$10:$AO$10,0),FALSE))</f>
        <v>2.7</v>
      </c>
      <c r="S7" s="232">
        <f>IF(ISNA(VLOOKUP($A7,ES_P1b_0!$A$10:$AQ$100,MATCH(FIXED(S$6,0,TRUE),ES_P1b_0!$A$10:$AO$10,0),FALSE)),":",VLOOKUP($A7,ES_P1b_0!$A$10:$AQ$100,MATCH(FIXED(S$6,0,TRUE),ES_P1b_0!$A$10:$AO$10,0),FALSE))</f>
        <v>1.4</v>
      </c>
      <c r="T7" s="232">
        <f>IF(ISNA(VLOOKUP($A7,ES_P1b_0!$A$10:$AQ$100,MATCH(FIXED(T$6,0,TRUE),ES_P1b_0!$A$10:$AO$10,0),FALSE)),":",VLOOKUP($A7,ES_P1b_0!$A$10:$AQ$100,MATCH(FIXED(T$6,0,TRUE),ES_P1b_0!$A$10:$AO$10,0),FALSE))</f>
        <v>-0.1</v>
      </c>
      <c r="U7" s="232">
        <f>IF(ISNA(VLOOKUP($A7,ES_P1b_0!$A$10:$AQ$100,MATCH(FIXED(U$6,0,TRUE),ES_P1b_0!$A$10:$AO$10,0),FALSE)),":",VLOOKUP($A7,ES_P1b_0!$A$10:$AQ$100,MATCH(FIXED(U$6,0,TRUE),ES_P1b_0!$A$10:$AO$10,0),FALSE))</f>
        <v>0.4</v>
      </c>
      <c r="V7" s="232" t="str">
        <f>IF(ISNA(VLOOKUP($A7,ES_P1b_0!$A$10:$AQ$100,MATCH(FIXED(V$6,0,TRUE),ES_P1b_0!$A$10:$AO$10,0),FALSE)),":",VLOOKUP($A7,ES_P1b_0!$A$10:$AQ$100,MATCH(FIXED(V$6,0,TRUE),ES_P1b_0!$A$10:$AO$10,0),FALSE))</f>
        <v>:</v>
      </c>
      <c r="W7" s="232" t="str">
        <f>IF(ISNA(VLOOKUP($A7,ES_P1b_0!$A$10:$AQ$100,MATCH(FIXED(W$6,0,TRUE),ES_P1b_0!$A$10:$AO$10,0),FALSE)),":",VLOOKUP($A7,ES_P1b_0!$A$10:$AQ$100,MATCH(FIXED(W$6,0,TRUE),ES_P1b_0!$A$10:$AO$10,0),FALSE))</f>
        <v>:</v>
      </c>
    </row>
    <row r="8" spans="1:23">
      <c r="A8" s="230" t="str">
        <f>lookup!Z3</f>
        <v>European Union (27 countries)</v>
      </c>
      <c r="B8" s="232" t="str">
        <f>VLOOKUP(A8,lookup!$Z$2:$AA$77,2,FALSE)</f>
        <v>ΕΕ (27 χώρες)</v>
      </c>
      <c r="C8" s="232" t="str">
        <f>IF(ISNA(VLOOKUP($A8,ES_P1b_0!$A$10:$AQ$100,MATCH(FIXED(C$6,0,TRUE),ES_P1b_0!$A$10:$AO$10,0),FALSE)),":",VLOOKUP($A8,ES_P1b_0!$A$10:$AQ$100,MATCH(FIXED(C$6,0,TRUE),ES_P1b_0!$A$10:$AO$10,0),FALSE))</f>
        <v>:</v>
      </c>
      <c r="D8" s="232">
        <f>IF(ISNA(VLOOKUP($A8,ES_P1b_0!$A$10:$AQ$100,MATCH(FIXED(D$6,0,TRUE),ES_P1b_0!$A$10:$AO$10,0),FALSE)),":",VLOOKUP($A8,ES_P1b_0!$A$10:$AQ$100,MATCH(FIXED(D$6,0,TRUE),ES_P1b_0!$A$10:$AO$10,0),FALSE))</f>
        <v>1.2</v>
      </c>
      <c r="E8" s="232">
        <f>IF(ISNA(VLOOKUP($A8,ES_P1b_0!$A$10:$AQ$100,MATCH(FIXED(E$6,0,TRUE),ES_P1b_0!$A$10:$AO$10,0),FALSE)),":",VLOOKUP($A8,ES_P1b_0!$A$10:$AQ$100,MATCH(FIXED(E$6,0,TRUE),ES_P1b_0!$A$10:$AO$10,0),FALSE))</f>
        <v>1.9</v>
      </c>
      <c r="F8" s="232">
        <f>IF(ISNA(VLOOKUP($A8,ES_P1b_0!$A$10:$AQ$100,MATCH(FIXED(F$6,0,TRUE),ES_P1b_0!$A$10:$AO$10,0),FALSE)),":",VLOOKUP($A8,ES_P1b_0!$A$10:$AQ$100,MATCH(FIXED(F$6,0,TRUE),ES_P1b_0!$A$10:$AO$10,0),FALSE))</f>
        <v>1.4</v>
      </c>
      <c r="G8" s="232">
        <f>IF(ISNA(VLOOKUP($A8,ES_P1b_0!$A$10:$AQ$100,MATCH(FIXED(G$6,0,TRUE),ES_P1b_0!$A$10:$AO$10,0),FALSE)),":",VLOOKUP($A8,ES_P1b_0!$A$10:$AQ$100,MATCH(FIXED(G$6,0,TRUE),ES_P1b_0!$A$10:$AO$10,0),FALSE))</f>
        <v>1.8</v>
      </c>
      <c r="H8" s="232">
        <f>IF(ISNA(VLOOKUP($A8,ES_P1b_0!$A$10:$AQ$100,MATCH(FIXED(H$6,0,TRUE),ES_P1b_0!$A$10:$AO$10,0),FALSE)),":",VLOOKUP($A8,ES_P1b_0!$A$10:$AQ$100,MATCH(FIXED(H$6,0,TRUE),ES_P1b_0!$A$10:$AO$10,0),FALSE))</f>
        <v>1.7</v>
      </c>
      <c r="I8" s="232">
        <f>IF(ISNA(VLOOKUP($A8,ES_P1b_0!$A$10:$AQ$100,MATCH(FIXED(I$6,0,TRUE),ES_P1b_0!$A$10:$AO$10,0),FALSE)),":",VLOOKUP($A8,ES_P1b_0!$A$10:$AQ$100,MATCH(FIXED(I$6,0,TRUE),ES_P1b_0!$A$10:$AO$10,0),FALSE))</f>
        <v>1.2</v>
      </c>
      <c r="J8" s="232">
        <f>IF(ISNA(VLOOKUP($A8,ES_P1b_0!$A$10:$AQ$100,MATCH(FIXED(J$6,0,TRUE),ES_P1b_0!$A$10:$AO$10,0),FALSE)),":",VLOOKUP($A8,ES_P1b_0!$A$10:$AQ$100,MATCH(FIXED(J$6,0,TRUE),ES_P1b_0!$A$10:$AO$10,0),FALSE))</f>
        <v>1.4</v>
      </c>
      <c r="K8" s="232">
        <f>IF(ISNA(VLOOKUP($A8,ES_P1b_0!$A$10:$AQ$100,MATCH(FIXED(K$6,0,TRUE),ES_P1b_0!$A$10:$AO$10,0),FALSE)),":",VLOOKUP($A8,ES_P1b_0!$A$10:$AQ$100,MATCH(FIXED(K$6,0,TRUE),ES_P1b_0!$A$10:$AO$10,0),FALSE))</f>
        <v>1.1000000000000001</v>
      </c>
      <c r="L8" s="232">
        <f>IF(ISNA(VLOOKUP($A8,ES_P1b_0!$A$10:$AQ$100,MATCH(FIXED(L$6,0,TRUE),ES_P1b_0!$A$10:$AO$10,0),FALSE)),":",VLOOKUP($A8,ES_P1b_0!$A$10:$AQ$100,MATCH(FIXED(L$6,0,TRUE),ES_P1b_0!$A$10:$AO$10,0),FALSE))</f>
        <v>1.9</v>
      </c>
      <c r="M8" s="232">
        <f>IF(ISNA(VLOOKUP($A8,ES_P1b_0!$A$10:$AQ$100,MATCH(FIXED(M$6,0,TRUE),ES_P1b_0!$A$10:$AO$10,0),FALSE)),":",VLOOKUP($A8,ES_P1b_0!$A$10:$AQ$100,MATCH(FIXED(M$6,0,TRUE),ES_P1b_0!$A$10:$AO$10,0),FALSE))</f>
        <v>1.1000000000000001</v>
      </c>
      <c r="N8" s="232">
        <f>IF(ISNA(VLOOKUP($A8,ES_P1b_0!$A$10:$AQ$100,MATCH(FIXED(N$6,0,TRUE),ES_P1b_0!$A$10:$AO$10,0),FALSE)),":",VLOOKUP($A8,ES_P1b_0!$A$10:$AQ$100,MATCH(FIXED(N$6,0,TRUE),ES_P1b_0!$A$10:$AO$10,0),FALSE))</f>
        <v>1.7</v>
      </c>
      <c r="O8" s="232">
        <f>IF(ISNA(VLOOKUP($A8,ES_P1b_0!$A$10:$AQ$100,MATCH(FIXED(O$6,0,TRUE),ES_P1b_0!$A$10:$AO$10,0),FALSE)),":",VLOOKUP($A8,ES_P1b_0!$A$10:$AQ$100,MATCH(FIXED(O$6,0,TRUE),ES_P1b_0!$A$10:$AO$10,0),FALSE))</f>
        <v>1.4</v>
      </c>
      <c r="P8" s="232">
        <f>IF(ISNA(VLOOKUP($A8,ES_P1b_0!$A$10:$AQ$100,MATCH(FIXED(P$6,0,TRUE),ES_P1b_0!$A$10:$AO$10,0),FALSE)),":",VLOOKUP($A8,ES_P1b_0!$A$10:$AQ$100,MATCH(FIXED(P$6,0,TRUE),ES_P1b_0!$A$10:$AO$10,0),FALSE))</f>
        <v>-0.6</v>
      </c>
      <c r="Q8" s="232">
        <f>IF(ISNA(VLOOKUP($A8,ES_P1b_0!$A$10:$AQ$100,MATCH(FIXED(Q$6,0,TRUE),ES_P1b_0!$A$10:$AO$10,0),FALSE)),":",VLOOKUP($A8,ES_P1b_0!$A$10:$AQ$100,MATCH(FIXED(Q$6,0,TRUE),ES_P1b_0!$A$10:$AO$10,0),FALSE))</f>
        <v>-2.8</v>
      </c>
      <c r="R8" s="232">
        <f>IF(ISNA(VLOOKUP($A8,ES_P1b_0!$A$10:$AQ$100,MATCH(FIXED(R$6,0,TRUE),ES_P1b_0!$A$10:$AO$10,0),FALSE)),":",VLOOKUP($A8,ES_P1b_0!$A$10:$AQ$100,MATCH(FIXED(R$6,0,TRUE),ES_P1b_0!$A$10:$AO$10,0),FALSE))</f>
        <v>2.7</v>
      </c>
      <c r="S8" s="232">
        <f>IF(ISNA(VLOOKUP($A8,ES_P1b_0!$A$10:$AQ$100,MATCH(FIXED(S$6,0,TRUE),ES_P1b_0!$A$10:$AO$10,0),FALSE)),":",VLOOKUP($A8,ES_P1b_0!$A$10:$AQ$100,MATCH(FIXED(S$6,0,TRUE),ES_P1b_0!$A$10:$AO$10,0),FALSE))</f>
        <v>1.4</v>
      </c>
      <c r="T8" s="232">
        <f>IF(ISNA(VLOOKUP($A8,ES_P1b_0!$A$10:$AQ$100,MATCH(FIXED(T$6,0,TRUE),ES_P1b_0!$A$10:$AO$10,0),FALSE)),":",VLOOKUP($A8,ES_P1b_0!$A$10:$AQ$100,MATCH(FIXED(T$6,0,TRUE),ES_P1b_0!$A$10:$AO$10,0),FALSE))</f>
        <v>-0.2</v>
      </c>
      <c r="U8" s="232">
        <f>IF(ISNA(VLOOKUP($A8,ES_P1b_0!$A$10:$AQ$100,MATCH(FIXED(U$6,0,TRUE),ES_P1b_0!$A$10:$AO$10,0),FALSE)),":",VLOOKUP($A8,ES_P1b_0!$A$10:$AQ$100,MATCH(FIXED(U$6,0,TRUE),ES_P1b_0!$A$10:$AO$10,0),FALSE))</f>
        <v>0.4</v>
      </c>
      <c r="V8" s="232" t="str">
        <f>IF(ISNA(VLOOKUP($A8,ES_P1b_0!$A$10:$AQ$100,MATCH(FIXED(V$6,0,TRUE),ES_P1b_0!$A$10:$AO$10,0),FALSE)),":",VLOOKUP($A8,ES_P1b_0!$A$10:$AQ$100,MATCH(FIXED(V$6,0,TRUE),ES_P1b_0!$A$10:$AO$10,0),FALSE))</f>
        <v>:</v>
      </c>
      <c r="W8" s="232" t="str">
        <f>IF(ISNA(VLOOKUP($A8,ES_P1b_0!$A$10:$AQ$100,MATCH(FIXED(W$6,0,TRUE),ES_P1b_0!$A$10:$AO$10,0),FALSE)),":",VLOOKUP($A8,ES_P1b_0!$A$10:$AQ$100,MATCH(FIXED(W$6,0,TRUE),ES_P1b_0!$A$10:$AO$10,0),FALSE))</f>
        <v>:</v>
      </c>
    </row>
    <row r="9" spans="1:23">
      <c r="A9" s="230" t="str">
        <f>lookup!Z4</f>
        <v>European Union (15 countries)</v>
      </c>
      <c r="B9" s="232" t="str">
        <f>VLOOKUP(A9,lookup!$Z$2:$AA$77,2,FALSE)</f>
        <v>ΕΕ (15 χώρες)</v>
      </c>
      <c r="C9" s="232" t="str">
        <f>IF(ISNA(VLOOKUP($A9,ES_P1b_0!$A$10:$AQ$100,MATCH(FIXED(C$6,0,TRUE),ES_P1b_0!$A$10:$AO$10,0),FALSE)),":",VLOOKUP($A9,ES_P1b_0!$A$10:$AQ$100,MATCH(FIXED(C$6,0,TRUE),ES_P1b_0!$A$10:$AO$10,0),FALSE))</f>
        <v>:</v>
      </c>
      <c r="D9" s="232">
        <f>IF(ISNA(VLOOKUP($A9,ES_P1b_0!$A$10:$AQ$100,MATCH(FIXED(D$6,0,TRUE),ES_P1b_0!$A$10:$AO$10,0),FALSE)),":",VLOOKUP($A9,ES_P1b_0!$A$10:$AQ$100,MATCH(FIXED(D$6,0,TRUE),ES_P1b_0!$A$10:$AO$10,0),FALSE))</f>
        <v>1.2</v>
      </c>
      <c r="E9" s="232">
        <f>IF(ISNA(VLOOKUP($A9,ES_P1b_0!$A$10:$AQ$100,MATCH(FIXED(E$6,0,TRUE),ES_P1b_0!$A$10:$AO$10,0),FALSE)),":",VLOOKUP($A9,ES_P1b_0!$A$10:$AQ$100,MATCH(FIXED(E$6,0,TRUE),ES_P1b_0!$A$10:$AO$10,0),FALSE))</f>
        <v>1.7</v>
      </c>
      <c r="F9" s="232">
        <f>IF(ISNA(VLOOKUP($A9,ES_P1b_0!$A$10:$AQ$100,MATCH(FIXED(F$6,0,TRUE),ES_P1b_0!$A$10:$AO$10,0),FALSE)),":",VLOOKUP($A9,ES_P1b_0!$A$10:$AQ$100,MATCH(FIXED(F$6,0,TRUE),ES_P1b_0!$A$10:$AO$10,0),FALSE))</f>
        <v>1.1000000000000001</v>
      </c>
      <c r="G9" s="232">
        <f>IF(ISNA(VLOOKUP($A9,ES_P1b_0!$A$10:$AQ$100,MATCH(FIXED(G$6,0,TRUE),ES_P1b_0!$A$10:$AO$10,0),FALSE)),":",VLOOKUP($A9,ES_P1b_0!$A$10:$AQ$100,MATCH(FIXED(G$6,0,TRUE),ES_P1b_0!$A$10:$AO$10,0),FALSE))</f>
        <v>1</v>
      </c>
      <c r="H9" s="232">
        <f>IF(ISNA(VLOOKUP($A9,ES_P1b_0!$A$10:$AQ$100,MATCH(FIXED(H$6,0,TRUE),ES_P1b_0!$A$10:$AO$10,0),FALSE)),":",VLOOKUP($A9,ES_P1b_0!$A$10:$AQ$100,MATCH(FIXED(H$6,0,TRUE),ES_P1b_0!$A$10:$AO$10,0),FALSE))</f>
        <v>1.5</v>
      </c>
      <c r="I9" s="232">
        <f>IF(ISNA(VLOOKUP($A9,ES_P1b_0!$A$10:$AQ$100,MATCH(FIXED(I$6,0,TRUE),ES_P1b_0!$A$10:$AO$10,0),FALSE)),":",VLOOKUP($A9,ES_P1b_0!$A$10:$AQ$100,MATCH(FIXED(I$6,0,TRUE),ES_P1b_0!$A$10:$AO$10,0),FALSE))</f>
        <v>0.6</v>
      </c>
      <c r="J9" s="232">
        <f>IF(ISNA(VLOOKUP($A9,ES_P1b_0!$A$10:$AQ$100,MATCH(FIXED(J$6,0,TRUE),ES_P1b_0!$A$10:$AO$10,0),FALSE)),":",VLOOKUP($A9,ES_P1b_0!$A$10:$AQ$100,MATCH(FIXED(J$6,0,TRUE),ES_P1b_0!$A$10:$AO$10,0),FALSE))</f>
        <v>0.5</v>
      </c>
      <c r="K9" s="232">
        <f>IF(ISNA(VLOOKUP($A9,ES_P1b_0!$A$10:$AQ$100,MATCH(FIXED(K$6,0,TRUE),ES_P1b_0!$A$10:$AO$10,0),FALSE)),":",VLOOKUP($A9,ES_P1b_0!$A$10:$AQ$100,MATCH(FIXED(K$6,0,TRUE),ES_P1b_0!$A$10:$AO$10,0),FALSE))</f>
        <v>0.8</v>
      </c>
      <c r="L9" s="232">
        <f>IF(ISNA(VLOOKUP($A9,ES_P1b_0!$A$10:$AQ$100,MATCH(FIXED(L$6,0,TRUE),ES_P1b_0!$A$10:$AO$10,0),FALSE)),":",VLOOKUP($A9,ES_P1b_0!$A$10:$AQ$100,MATCH(FIXED(L$6,0,TRUE),ES_P1b_0!$A$10:$AO$10,0),FALSE))</f>
        <v>1.6</v>
      </c>
      <c r="M9" s="232">
        <f>IF(ISNA(VLOOKUP($A9,ES_P1b_0!$A$10:$AQ$100,MATCH(FIXED(M$6,0,TRUE),ES_P1b_0!$A$10:$AO$10,0),FALSE)),":",VLOOKUP($A9,ES_P1b_0!$A$10:$AQ$100,MATCH(FIXED(M$6,0,TRUE),ES_P1b_0!$A$10:$AO$10,0),FALSE))</f>
        <v>1</v>
      </c>
      <c r="N9" s="232">
        <f>IF(ISNA(VLOOKUP($A9,ES_P1b_0!$A$10:$AQ$100,MATCH(FIXED(N$6,0,TRUE),ES_P1b_0!$A$10:$AO$10,0),FALSE)),":",VLOOKUP($A9,ES_P1b_0!$A$10:$AQ$100,MATCH(FIXED(N$6,0,TRUE),ES_P1b_0!$A$10:$AO$10,0),FALSE))</f>
        <v>1.6</v>
      </c>
      <c r="O9" s="232">
        <f>IF(ISNA(VLOOKUP($A9,ES_P1b_0!$A$10:$AQ$100,MATCH(FIXED(O$6,0,TRUE),ES_P1b_0!$A$10:$AO$10,0),FALSE)),":",VLOOKUP($A9,ES_P1b_0!$A$10:$AQ$100,MATCH(FIXED(O$6,0,TRUE),ES_P1b_0!$A$10:$AO$10,0),FALSE))</f>
        <v>1.3</v>
      </c>
      <c r="P9" s="232">
        <f>IF(ISNA(VLOOKUP($A9,ES_P1b_0!$A$10:$AQ$100,MATCH(FIXED(P$6,0,TRUE),ES_P1b_0!$A$10:$AO$10,0),FALSE)),":",VLOOKUP($A9,ES_P1b_0!$A$10:$AQ$100,MATCH(FIXED(P$6,0,TRUE),ES_P1b_0!$A$10:$AO$10,0),FALSE))</f>
        <v>-0.7</v>
      </c>
      <c r="Q9" s="232">
        <f>IF(ISNA(VLOOKUP($A9,ES_P1b_0!$A$10:$AQ$100,MATCH(FIXED(Q$6,0,TRUE),ES_P1b_0!$A$10:$AO$10,0),FALSE)),":",VLOOKUP($A9,ES_P1b_0!$A$10:$AQ$100,MATCH(FIXED(Q$6,0,TRUE),ES_P1b_0!$A$10:$AO$10,0),FALSE))</f>
        <v>-2.8</v>
      </c>
      <c r="R9" s="232">
        <f>IF(ISNA(VLOOKUP($A9,ES_P1b_0!$A$10:$AQ$100,MATCH(FIXED(R$6,0,TRUE),ES_P1b_0!$A$10:$AO$10,0),FALSE)),":",VLOOKUP($A9,ES_P1b_0!$A$10:$AQ$100,MATCH(FIXED(R$6,0,TRUE),ES_P1b_0!$A$10:$AO$10,0),FALSE))</f>
        <v>2.2999999999999998</v>
      </c>
      <c r="S9" s="232">
        <f>IF(ISNA(VLOOKUP($A9,ES_P1b_0!$A$10:$AQ$100,MATCH(FIXED(S$6,0,TRUE),ES_P1b_0!$A$10:$AO$10,0),FALSE)),":",VLOOKUP($A9,ES_P1b_0!$A$10:$AQ$100,MATCH(FIXED(S$6,0,TRUE),ES_P1b_0!$A$10:$AO$10,0),FALSE))</f>
        <v>1.2</v>
      </c>
      <c r="T9" s="232">
        <f>IF(ISNA(VLOOKUP($A9,ES_P1b_0!$A$10:$AQ$100,MATCH(FIXED(T$6,0,TRUE),ES_P1b_0!$A$10:$AO$10,0),FALSE)),":",VLOOKUP($A9,ES_P1b_0!$A$10:$AQ$100,MATCH(FIXED(T$6,0,TRUE),ES_P1b_0!$A$10:$AO$10,0),FALSE))</f>
        <v>-0.2</v>
      </c>
      <c r="U9" s="232">
        <f>IF(ISNA(VLOOKUP($A9,ES_P1b_0!$A$10:$AQ$100,MATCH(FIXED(U$6,0,TRUE),ES_P1b_0!$A$10:$AO$10,0),FALSE)),":",VLOOKUP($A9,ES_P1b_0!$A$10:$AQ$100,MATCH(FIXED(U$6,0,TRUE),ES_P1b_0!$A$10:$AO$10,0),FALSE))</f>
        <v>0.4</v>
      </c>
      <c r="V9" s="232" t="str">
        <f>IF(ISNA(VLOOKUP($A9,ES_P1b_0!$A$10:$AQ$100,MATCH(FIXED(V$6,0,TRUE),ES_P1b_0!$A$10:$AO$10,0),FALSE)),":",VLOOKUP($A9,ES_P1b_0!$A$10:$AQ$100,MATCH(FIXED(V$6,0,TRUE),ES_P1b_0!$A$10:$AO$10,0),FALSE))</f>
        <v>:</v>
      </c>
      <c r="W9" s="232" t="str">
        <f>IF(ISNA(VLOOKUP($A9,ES_P1b_0!$A$10:$AQ$100,MATCH(FIXED(W$6,0,TRUE),ES_P1b_0!$A$10:$AO$10,0),FALSE)),":",VLOOKUP($A9,ES_P1b_0!$A$10:$AQ$100,MATCH(FIXED(W$6,0,TRUE),ES_P1b_0!$A$10:$AO$10,0),FALSE))</f>
        <v>:</v>
      </c>
    </row>
    <row r="10" spans="1:23">
      <c r="A10" s="230" t="str">
        <f>lookup!Z5</f>
        <v>Euro area (EA11-2000, EA12-2006, EA13-2007, EA15-2008, EA16-2010, EA17-2013, EA18)</v>
      </c>
      <c r="B10" s="232" t="str">
        <f>VLOOKUP(A10,lookup!$Z$2:$AA$77,2,FALSE)</f>
        <v>Ευροχώρος</v>
      </c>
      <c r="C10" s="232" t="str">
        <f>IF(ISNA(VLOOKUP($A10,ES_P1b_0!$A$10:$AQ$100,MATCH(FIXED(C$6,0,TRUE),ES_P1b_0!$A$10:$AO$10,0),FALSE)),":",VLOOKUP($A10,ES_P1b_0!$A$10:$AQ$100,MATCH(FIXED(C$6,0,TRUE),ES_P1b_0!$A$10:$AO$10,0),FALSE))</f>
        <v>:</v>
      </c>
      <c r="D10" s="232">
        <f>IF(ISNA(VLOOKUP($A10,ES_P1b_0!$A$10:$AQ$100,MATCH(FIXED(D$6,0,TRUE),ES_P1b_0!$A$10:$AO$10,0),FALSE)),":",VLOOKUP($A10,ES_P1b_0!$A$10:$AQ$100,MATCH(FIXED(D$6,0,TRUE),ES_P1b_0!$A$10:$AO$10,0),FALSE))</f>
        <v>0.9</v>
      </c>
      <c r="E10" s="232">
        <f>IF(ISNA(VLOOKUP($A10,ES_P1b_0!$A$10:$AQ$100,MATCH(FIXED(E$6,0,TRUE),ES_P1b_0!$A$10:$AO$10,0),FALSE)),":",VLOOKUP($A10,ES_P1b_0!$A$10:$AQ$100,MATCH(FIXED(E$6,0,TRUE),ES_P1b_0!$A$10:$AO$10,0),FALSE))</f>
        <v>1.5</v>
      </c>
      <c r="F10" s="232">
        <f>IF(ISNA(VLOOKUP($A10,ES_P1b_0!$A$10:$AQ$100,MATCH(FIXED(F$6,0,TRUE),ES_P1b_0!$A$10:$AO$10,0),FALSE)),":",VLOOKUP($A10,ES_P1b_0!$A$10:$AQ$100,MATCH(FIXED(F$6,0,TRUE),ES_P1b_0!$A$10:$AO$10,0),FALSE))</f>
        <v>0.8</v>
      </c>
      <c r="G10" s="232">
        <f>IF(ISNA(VLOOKUP($A10,ES_P1b_0!$A$10:$AQ$100,MATCH(FIXED(G$6,0,TRUE),ES_P1b_0!$A$10:$AO$10,0),FALSE)),":",VLOOKUP($A10,ES_P1b_0!$A$10:$AQ$100,MATCH(FIXED(G$6,0,TRUE),ES_P1b_0!$A$10:$AO$10,0),FALSE))</f>
        <v>0.8</v>
      </c>
      <c r="H10" s="232">
        <f>IF(ISNA(VLOOKUP($A10,ES_P1b_0!$A$10:$AQ$100,MATCH(FIXED(H$6,0,TRUE),ES_P1b_0!$A$10:$AO$10,0),FALSE)),":",VLOOKUP($A10,ES_P1b_0!$A$10:$AQ$100,MATCH(FIXED(H$6,0,TRUE),ES_P1b_0!$A$10:$AO$10,0),FALSE))</f>
        <v>1</v>
      </c>
      <c r="I10" s="232">
        <f>IF(ISNA(VLOOKUP($A10,ES_P1b_0!$A$10:$AQ$100,MATCH(FIXED(I$6,0,TRUE),ES_P1b_0!$A$10:$AO$10,0),FALSE)),":",VLOOKUP($A10,ES_P1b_0!$A$10:$AQ$100,MATCH(FIXED(I$6,0,TRUE),ES_P1b_0!$A$10:$AO$10,0),FALSE))</f>
        <v>0.5</v>
      </c>
      <c r="J10" s="232">
        <f>IF(ISNA(VLOOKUP($A10,ES_P1b_0!$A$10:$AQ$100,MATCH(FIXED(J$6,0,TRUE),ES_P1b_0!$A$10:$AO$10,0),FALSE)),":",VLOOKUP($A10,ES_P1b_0!$A$10:$AQ$100,MATCH(FIXED(J$6,0,TRUE),ES_P1b_0!$A$10:$AO$10,0),FALSE))</f>
        <v>0.2</v>
      </c>
      <c r="K10" s="232">
        <f>IF(ISNA(VLOOKUP($A10,ES_P1b_0!$A$10:$AQ$100,MATCH(FIXED(K$6,0,TRUE),ES_P1b_0!$A$10:$AO$10,0),FALSE)),":",VLOOKUP($A10,ES_P1b_0!$A$10:$AQ$100,MATCH(FIXED(K$6,0,TRUE),ES_P1b_0!$A$10:$AO$10,0),FALSE))</f>
        <v>0.2</v>
      </c>
      <c r="L10" s="232">
        <f>IF(ISNA(VLOOKUP($A10,ES_P1b_0!$A$10:$AQ$100,MATCH(FIXED(L$6,0,TRUE),ES_P1b_0!$A$10:$AO$10,0),FALSE)),":",VLOOKUP($A10,ES_P1b_0!$A$10:$AQ$100,MATCH(FIXED(L$6,0,TRUE),ES_P1b_0!$A$10:$AO$10,0),FALSE))</f>
        <v>1.4</v>
      </c>
      <c r="M10" s="232">
        <f>IF(ISNA(VLOOKUP($A10,ES_P1b_0!$A$10:$AQ$100,MATCH(FIXED(M$6,0,TRUE),ES_P1b_0!$A$10:$AO$10,0),FALSE)),":",VLOOKUP($A10,ES_P1b_0!$A$10:$AQ$100,MATCH(FIXED(M$6,0,TRUE),ES_P1b_0!$A$10:$AO$10,0),FALSE))</f>
        <v>0.6</v>
      </c>
      <c r="N10" s="232">
        <f>IF(ISNA(VLOOKUP($A10,ES_P1b_0!$A$10:$AQ$100,MATCH(FIXED(N$6,0,TRUE),ES_P1b_0!$A$10:$AO$10,0),FALSE)),":",VLOOKUP($A10,ES_P1b_0!$A$10:$AQ$100,MATCH(FIXED(N$6,0,TRUE),ES_P1b_0!$A$10:$AO$10,0),FALSE))</f>
        <v>1.6</v>
      </c>
      <c r="O10" s="232">
        <f>IF(ISNA(VLOOKUP($A10,ES_P1b_0!$A$10:$AQ$100,MATCH(FIXED(O$6,0,TRUE),ES_P1b_0!$A$10:$AO$10,0),FALSE)),":",VLOOKUP($A10,ES_P1b_0!$A$10:$AQ$100,MATCH(FIXED(O$6,0,TRUE),ES_P1b_0!$A$10:$AO$10,0),FALSE))</f>
        <v>1.1000000000000001</v>
      </c>
      <c r="P10" s="232">
        <f>IF(ISNA(VLOOKUP($A10,ES_P1b_0!$A$10:$AQ$100,MATCH(FIXED(P$6,0,TRUE),ES_P1b_0!$A$10:$AO$10,0),FALSE)),":",VLOOKUP($A10,ES_P1b_0!$A$10:$AQ$100,MATCH(FIXED(P$6,0,TRUE),ES_P1b_0!$A$10:$AO$10,0),FALSE))</f>
        <v>-0.4</v>
      </c>
      <c r="Q10" s="232">
        <f>IF(ISNA(VLOOKUP($A10,ES_P1b_0!$A$10:$AQ$100,MATCH(FIXED(Q$6,0,TRUE),ES_P1b_0!$A$10:$AO$10,0),FALSE)),":",VLOOKUP($A10,ES_P1b_0!$A$10:$AQ$100,MATCH(FIXED(Q$6,0,TRUE),ES_P1b_0!$A$10:$AO$10,0),FALSE))</f>
        <v>-2.7</v>
      </c>
      <c r="R10" s="232">
        <f>IF(ISNA(VLOOKUP($A10,ES_P1b_0!$A$10:$AQ$100,MATCH(FIXED(R$6,0,TRUE),ES_P1b_0!$A$10:$AO$10,0),FALSE)),":",VLOOKUP($A10,ES_P1b_0!$A$10:$AQ$100,MATCH(FIXED(R$6,0,TRUE),ES_P1b_0!$A$10:$AO$10,0),FALSE))</f>
        <v>2.4</v>
      </c>
      <c r="S10" s="232">
        <f>IF(ISNA(VLOOKUP($A10,ES_P1b_0!$A$10:$AQ$100,MATCH(FIXED(S$6,0,TRUE),ES_P1b_0!$A$10:$AO$10,0),FALSE)),":",VLOOKUP($A10,ES_P1b_0!$A$10:$AQ$100,MATCH(FIXED(S$6,0,TRUE),ES_P1b_0!$A$10:$AO$10,0),FALSE))</f>
        <v>1.3</v>
      </c>
      <c r="T10" s="232">
        <f>IF(ISNA(VLOOKUP($A10,ES_P1b_0!$A$10:$AQ$100,MATCH(FIXED(T$6,0,TRUE),ES_P1b_0!$A$10:$AO$10,0),FALSE)),":",VLOOKUP($A10,ES_P1b_0!$A$10:$AQ$100,MATCH(FIXED(T$6,0,TRUE),ES_P1b_0!$A$10:$AO$10,0),FALSE))</f>
        <v>0</v>
      </c>
      <c r="U10" s="232">
        <f>IF(ISNA(VLOOKUP($A10,ES_P1b_0!$A$10:$AQ$100,MATCH(FIXED(U$6,0,TRUE),ES_P1b_0!$A$10:$AO$10,0),FALSE)),":",VLOOKUP($A10,ES_P1b_0!$A$10:$AQ$100,MATCH(FIXED(U$6,0,TRUE),ES_P1b_0!$A$10:$AO$10,0),FALSE))</f>
        <v>0.4</v>
      </c>
      <c r="V10" s="232" t="str">
        <f>IF(ISNA(VLOOKUP($A10,ES_P1b_0!$A$10:$AQ$100,MATCH(FIXED(V$6,0,TRUE),ES_P1b_0!$A$10:$AO$10,0),FALSE)),":",VLOOKUP($A10,ES_P1b_0!$A$10:$AQ$100,MATCH(FIXED(V$6,0,TRUE),ES_P1b_0!$A$10:$AO$10,0),FALSE))</f>
        <v>:</v>
      </c>
      <c r="W10" s="232" t="str">
        <f>IF(ISNA(VLOOKUP($A10,ES_P1b_0!$A$10:$AQ$100,MATCH(FIXED(W$6,0,TRUE),ES_P1b_0!$A$10:$AO$10,0),FALSE)),":",VLOOKUP($A10,ES_P1b_0!$A$10:$AQ$100,MATCH(FIXED(W$6,0,TRUE),ES_P1b_0!$A$10:$AO$10,0),FALSE))</f>
        <v>:</v>
      </c>
    </row>
    <row r="11" spans="1:23">
      <c r="A11" s="230" t="str">
        <f>lookup!Z6</f>
        <v>Belgium</v>
      </c>
      <c r="B11" s="232" t="str">
        <f>VLOOKUP(A11,lookup!$Z$2:$AA$77,2,FALSE)</f>
        <v>Βέλγιο</v>
      </c>
      <c r="C11" s="232">
        <f>IF(ISNA(VLOOKUP($A11,ES_P1b_0!$A$10:$AQ$100,MATCH(FIXED(C$6,0,TRUE),ES_P1b_0!$A$10:$AO$10,0),FALSE)),":",VLOOKUP($A11,ES_P1b_0!$A$10:$AQ$100,MATCH(FIXED(C$6,0,TRUE),ES_P1b_0!$A$10:$AO$10,0),FALSE))</f>
        <v>20.9</v>
      </c>
      <c r="D11" s="232">
        <f>IF(ISNA(VLOOKUP($A11,ES_P1b_0!$A$10:$AQ$100,MATCH(FIXED(D$6,0,TRUE),ES_P1b_0!$A$10:$AO$10,0),FALSE)),":",VLOOKUP($A11,ES_P1b_0!$A$10:$AQ$100,MATCH(FIXED(D$6,0,TRUE),ES_P1b_0!$A$10:$AO$10,0),FALSE))</f>
        <v>1.2</v>
      </c>
      <c r="E11" s="232">
        <f>IF(ISNA(VLOOKUP($A11,ES_P1b_0!$A$10:$AQ$100,MATCH(FIXED(E$6,0,TRUE),ES_P1b_0!$A$10:$AO$10,0),FALSE)),":",VLOOKUP($A11,ES_P1b_0!$A$10:$AQ$100,MATCH(FIXED(E$6,0,TRUE),ES_P1b_0!$A$10:$AO$10,0),FALSE))</f>
        <v>3</v>
      </c>
      <c r="F11" s="232">
        <f>IF(ISNA(VLOOKUP($A11,ES_P1b_0!$A$10:$AQ$100,MATCH(FIXED(F$6,0,TRUE),ES_P1b_0!$A$10:$AO$10,0),FALSE)),":",VLOOKUP($A11,ES_P1b_0!$A$10:$AQ$100,MATCH(FIXED(F$6,0,TRUE),ES_P1b_0!$A$10:$AO$10,0),FALSE))</f>
        <v>0.2</v>
      </c>
      <c r="G11" s="232">
        <f>IF(ISNA(VLOOKUP($A11,ES_P1b_0!$A$10:$AQ$100,MATCH(FIXED(G$6,0,TRUE),ES_P1b_0!$A$10:$AO$10,0),FALSE)),":",VLOOKUP($A11,ES_P1b_0!$A$10:$AQ$100,MATCH(FIXED(G$6,0,TRUE),ES_P1b_0!$A$10:$AO$10,0),FALSE))</f>
        <v>2.1</v>
      </c>
      <c r="H11" s="232">
        <f>IF(ISNA(VLOOKUP($A11,ES_P1b_0!$A$10:$AQ$100,MATCH(FIXED(H$6,0,TRUE),ES_P1b_0!$A$10:$AO$10,0),FALSE)),":",VLOOKUP($A11,ES_P1b_0!$A$10:$AQ$100,MATCH(FIXED(H$6,0,TRUE),ES_P1b_0!$A$10:$AO$10,0),FALSE))</f>
        <v>1.6</v>
      </c>
      <c r="I11" s="232">
        <f>IF(ISNA(VLOOKUP($A11,ES_P1b_0!$A$10:$AQ$100,MATCH(FIXED(I$6,0,TRUE),ES_P1b_0!$A$10:$AO$10,0),FALSE)),":",VLOOKUP($A11,ES_P1b_0!$A$10:$AQ$100,MATCH(FIXED(I$6,0,TRUE),ES_P1b_0!$A$10:$AO$10,0),FALSE))</f>
        <v>-0.5</v>
      </c>
      <c r="J11" s="232">
        <f>IF(ISNA(VLOOKUP($A11,ES_P1b_0!$A$10:$AQ$100,MATCH(FIXED(J$6,0,TRUE),ES_P1b_0!$A$10:$AO$10,0),FALSE)),":",VLOOKUP($A11,ES_P1b_0!$A$10:$AQ$100,MATCH(FIXED(J$6,0,TRUE),ES_P1b_0!$A$10:$AO$10,0),FALSE))</f>
        <v>1.5</v>
      </c>
      <c r="K11" s="232">
        <f>IF(ISNA(VLOOKUP($A11,ES_P1b_0!$A$10:$AQ$100,MATCH(FIXED(K$6,0,TRUE),ES_P1b_0!$A$10:$AO$10,0),FALSE)),":",VLOOKUP($A11,ES_P1b_0!$A$10:$AQ$100,MATCH(FIXED(K$6,0,TRUE),ES_P1b_0!$A$10:$AO$10,0),FALSE))</f>
        <v>0.9</v>
      </c>
      <c r="L11" s="232">
        <f>IF(ISNA(VLOOKUP($A11,ES_P1b_0!$A$10:$AQ$100,MATCH(FIXED(L$6,0,TRUE),ES_P1b_0!$A$10:$AO$10,0),FALSE)),":",VLOOKUP($A11,ES_P1b_0!$A$10:$AQ$100,MATCH(FIXED(L$6,0,TRUE),ES_P1b_0!$A$10:$AO$10,0),FALSE))</f>
        <v>2.2000000000000002</v>
      </c>
      <c r="M11" s="232">
        <f>IF(ISNA(VLOOKUP($A11,ES_P1b_0!$A$10:$AQ$100,MATCH(FIXED(M$6,0,TRUE),ES_P1b_0!$A$10:$AO$10,0),FALSE)),":",VLOOKUP($A11,ES_P1b_0!$A$10:$AQ$100,MATCH(FIXED(M$6,0,TRUE),ES_P1b_0!$A$10:$AO$10,0),FALSE))</f>
        <v>0.3</v>
      </c>
      <c r="N11" s="232">
        <f>IF(ISNA(VLOOKUP($A11,ES_P1b_0!$A$10:$AQ$100,MATCH(FIXED(N$6,0,TRUE),ES_P1b_0!$A$10:$AO$10,0),FALSE)),":",VLOOKUP($A11,ES_P1b_0!$A$10:$AQ$100,MATCH(FIXED(N$6,0,TRUE),ES_P1b_0!$A$10:$AO$10,0),FALSE))</f>
        <v>1.5</v>
      </c>
      <c r="O11" s="232">
        <f>IF(ISNA(VLOOKUP($A11,ES_P1b_0!$A$10:$AQ$100,MATCH(FIXED(O$6,0,TRUE),ES_P1b_0!$A$10:$AO$10,0),FALSE)),":",VLOOKUP($A11,ES_P1b_0!$A$10:$AQ$100,MATCH(FIXED(O$6,0,TRUE),ES_P1b_0!$A$10:$AO$10,0),FALSE))</f>
        <v>1.2</v>
      </c>
      <c r="P11" s="232">
        <f>IF(ISNA(VLOOKUP($A11,ES_P1b_0!$A$10:$AQ$100,MATCH(FIXED(P$6,0,TRUE),ES_P1b_0!$A$10:$AO$10,0),FALSE)),":",VLOOKUP($A11,ES_P1b_0!$A$10:$AQ$100,MATCH(FIXED(P$6,0,TRUE),ES_P1b_0!$A$10:$AO$10,0),FALSE))</f>
        <v>-0.8</v>
      </c>
      <c r="Q11" s="232">
        <f>IF(ISNA(VLOOKUP($A11,ES_P1b_0!$A$10:$AQ$100,MATCH(FIXED(Q$6,0,TRUE),ES_P1b_0!$A$10:$AO$10,0),FALSE)),":",VLOOKUP($A11,ES_P1b_0!$A$10:$AQ$100,MATCH(FIXED(Q$6,0,TRUE),ES_P1b_0!$A$10:$AO$10,0),FALSE))</f>
        <v>-2.6</v>
      </c>
      <c r="R11" s="232">
        <f>IF(ISNA(VLOOKUP($A11,ES_P1b_0!$A$10:$AQ$100,MATCH(FIXED(R$6,0,TRUE),ES_P1b_0!$A$10:$AO$10,0),FALSE)),":",VLOOKUP($A11,ES_P1b_0!$A$10:$AQ$100,MATCH(FIXED(R$6,0,TRUE),ES_P1b_0!$A$10:$AO$10,0),FALSE))</f>
        <v>1.7</v>
      </c>
      <c r="S11" s="232">
        <f>IF(ISNA(VLOOKUP($A11,ES_P1b_0!$A$10:$AQ$100,MATCH(FIXED(S$6,0,TRUE),ES_P1b_0!$A$10:$AO$10,0),FALSE)),":",VLOOKUP($A11,ES_P1b_0!$A$10:$AQ$100,MATCH(FIXED(S$6,0,TRUE),ES_P1b_0!$A$10:$AO$10,0),FALSE))</f>
        <v>0.3</v>
      </c>
      <c r="T11" s="232">
        <f>IF(ISNA(VLOOKUP($A11,ES_P1b_0!$A$10:$AQ$100,MATCH(FIXED(T$6,0,TRUE),ES_P1b_0!$A$10:$AO$10,0),FALSE)),":",VLOOKUP($A11,ES_P1b_0!$A$10:$AQ$100,MATCH(FIXED(T$6,0,TRUE),ES_P1b_0!$A$10:$AO$10,0),FALSE))</f>
        <v>-0.3</v>
      </c>
      <c r="U11" s="232">
        <f>IF(ISNA(VLOOKUP($A11,ES_P1b_0!$A$10:$AQ$100,MATCH(FIXED(U$6,0,TRUE),ES_P1b_0!$A$10:$AO$10,0),FALSE)),":",VLOOKUP($A11,ES_P1b_0!$A$10:$AQ$100,MATCH(FIXED(U$6,0,TRUE),ES_P1b_0!$A$10:$AO$10,0),FALSE))</f>
        <v>0.4</v>
      </c>
      <c r="V11" s="232" t="str">
        <f>IF(ISNA(VLOOKUP($A11,ES_P1b_0!$A$10:$AQ$100,MATCH(FIXED(V$6,0,TRUE),ES_P1b_0!$A$10:$AO$10,0),FALSE)),":",VLOOKUP($A11,ES_P1b_0!$A$10:$AQ$100,MATCH(FIXED(V$6,0,TRUE),ES_P1b_0!$A$10:$AO$10,0),FALSE))</f>
        <v>:</v>
      </c>
      <c r="W11" s="232" t="str">
        <f>IF(ISNA(VLOOKUP($A11,ES_P1b_0!$A$10:$AQ$100,MATCH(FIXED(W$6,0,TRUE),ES_P1b_0!$A$10:$AO$10,0),FALSE)),":",VLOOKUP($A11,ES_P1b_0!$A$10:$AQ$100,MATCH(FIXED(W$6,0,TRUE),ES_P1b_0!$A$10:$AO$10,0),FALSE))</f>
        <v>:</v>
      </c>
    </row>
    <row r="12" spans="1:23">
      <c r="A12" s="230" t="str">
        <f>lookup!Z7</f>
        <v>Bulgaria</v>
      </c>
      <c r="B12" s="232" t="str">
        <f>VLOOKUP(A12,lookup!$Z$2:$AA$77,2,FALSE)</f>
        <v>Βουλγαρία</v>
      </c>
      <c r="C12" s="232" t="str">
        <f>IF(ISNA(VLOOKUP($A12,ES_P1b_0!$A$10:$AQ$100,MATCH(FIXED(C$6,0,TRUE),ES_P1b_0!$A$10:$AO$10,0),FALSE)),":",VLOOKUP($A12,ES_P1b_0!$A$10:$AQ$100,MATCH(FIXED(C$6,0,TRUE),ES_P1b_0!$A$10:$AO$10,0),FALSE))</f>
        <v>:</v>
      </c>
      <c r="D12" s="232">
        <f>IF(ISNA(VLOOKUP($A12,ES_P1b_0!$A$10:$AQ$100,MATCH(FIXED(D$6,0,TRUE),ES_P1b_0!$A$10:$AO$10,0),FALSE)),":",VLOOKUP($A12,ES_P1b_0!$A$10:$AQ$100,MATCH(FIXED(D$6,0,TRUE),ES_P1b_0!$A$10:$AO$10,0),FALSE))</f>
        <v>-11.5</v>
      </c>
      <c r="E12" s="232">
        <f>IF(ISNA(VLOOKUP($A12,ES_P1b_0!$A$10:$AQ$100,MATCH(FIXED(E$6,0,TRUE),ES_P1b_0!$A$10:$AO$10,0),FALSE)),":",VLOOKUP($A12,ES_P1b_0!$A$10:$AQ$100,MATCH(FIXED(E$6,0,TRUE),ES_P1b_0!$A$10:$AO$10,0),FALSE))</f>
        <v>1.5</v>
      </c>
      <c r="F12" s="232">
        <f>IF(ISNA(VLOOKUP($A12,ES_P1b_0!$A$10:$AQ$100,MATCH(FIXED(F$6,0,TRUE),ES_P1b_0!$A$10:$AO$10,0),FALSE)),":",VLOOKUP($A12,ES_P1b_0!$A$10:$AQ$100,MATCH(FIXED(F$6,0,TRUE),ES_P1b_0!$A$10:$AO$10,0),FALSE))</f>
        <v>5.9</v>
      </c>
      <c r="G12" s="232">
        <f>IF(ISNA(VLOOKUP($A12,ES_P1b_0!$A$10:$AQ$100,MATCH(FIXED(G$6,0,TRUE),ES_P1b_0!$A$10:$AO$10,0),FALSE)),":",VLOOKUP($A12,ES_P1b_0!$A$10:$AQ$100,MATCH(FIXED(G$6,0,TRUE),ES_P1b_0!$A$10:$AO$10,0),FALSE))</f>
        <v>6.6</v>
      </c>
      <c r="H12" s="232">
        <f>IF(ISNA(VLOOKUP($A12,ES_P1b_0!$A$10:$AQ$100,MATCH(FIXED(H$6,0,TRUE),ES_P1b_0!$A$10:$AO$10,0),FALSE)),":",VLOOKUP($A12,ES_P1b_0!$A$10:$AQ$100,MATCH(FIXED(H$6,0,TRUE),ES_P1b_0!$A$10:$AO$10,0),FALSE))</f>
        <v>8.3000000000000007</v>
      </c>
      <c r="I12" s="232">
        <f>IF(ISNA(VLOOKUP($A12,ES_P1b_0!$A$10:$AQ$100,MATCH(FIXED(I$6,0,TRUE),ES_P1b_0!$A$10:$AO$10,0),FALSE)),":",VLOOKUP($A12,ES_P1b_0!$A$10:$AQ$100,MATCH(FIXED(I$6,0,TRUE),ES_P1b_0!$A$10:$AO$10,0),FALSE))</f>
        <v>4.9000000000000004</v>
      </c>
      <c r="J12" s="232">
        <f>IF(ISNA(VLOOKUP($A12,ES_P1b_0!$A$10:$AQ$100,MATCH(FIXED(J$6,0,TRUE),ES_P1b_0!$A$10:$AO$10,0),FALSE)),":",VLOOKUP($A12,ES_P1b_0!$A$10:$AQ$100,MATCH(FIXED(J$6,0,TRUE),ES_P1b_0!$A$10:$AO$10,0),FALSE))</f>
        <v>4.4000000000000004</v>
      </c>
      <c r="K12" s="232">
        <f>IF(ISNA(VLOOKUP($A12,ES_P1b_0!$A$10:$AQ$100,MATCH(FIXED(K$6,0,TRUE),ES_P1b_0!$A$10:$AO$10,0),FALSE)),":",VLOOKUP($A12,ES_P1b_0!$A$10:$AQ$100,MATCH(FIXED(K$6,0,TRUE),ES_P1b_0!$A$10:$AO$10,0),FALSE))</f>
        <v>2.5</v>
      </c>
      <c r="L12" s="232">
        <f>IF(ISNA(VLOOKUP($A12,ES_P1b_0!$A$10:$AQ$100,MATCH(FIXED(L$6,0,TRUE),ES_P1b_0!$A$10:$AO$10,0),FALSE)),":",VLOOKUP($A12,ES_P1b_0!$A$10:$AQ$100,MATCH(FIXED(L$6,0,TRUE),ES_P1b_0!$A$10:$AO$10,0),FALSE))</f>
        <v>4.0999999999999996</v>
      </c>
      <c r="M12" s="232">
        <f>IF(ISNA(VLOOKUP($A12,ES_P1b_0!$A$10:$AQ$100,MATCH(FIXED(M$6,0,TRUE),ES_P1b_0!$A$10:$AO$10,0),FALSE)),":",VLOOKUP($A12,ES_P1b_0!$A$10:$AQ$100,MATCH(FIXED(M$6,0,TRUE),ES_P1b_0!$A$10:$AO$10,0),FALSE))</f>
        <v>3.6</v>
      </c>
      <c r="N12" s="232">
        <f>IF(ISNA(VLOOKUP($A12,ES_P1b_0!$A$10:$AQ$100,MATCH(FIXED(N$6,0,TRUE),ES_P1b_0!$A$10:$AO$10,0),FALSE)),":",VLOOKUP($A12,ES_P1b_0!$A$10:$AQ$100,MATCH(FIXED(N$6,0,TRUE),ES_P1b_0!$A$10:$AO$10,0),FALSE))</f>
        <v>3.1</v>
      </c>
      <c r="O12" s="232">
        <f>IF(ISNA(VLOOKUP($A12,ES_P1b_0!$A$10:$AQ$100,MATCH(FIXED(O$6,0,TRUE),ES_P1b_0!$A$10:$AO$10,0),FALSE)),":",VLOOKUP($A12,ES_P1b_0!$A$10:$AQ$100,MATCH(FIXED(O$6,0,TRUE),ES_P1b_0!$A$10:$AO$10,0),FALSE))</f>
        <v>3.2</v>
      </c>
      <c r="P12" s="232">
        <f>IF(ISNA(VLOOKUP($A12,ES_P1b_0!$A$10:$AQ$100,MATCH(FIXED(P$6,0,TRUE),ES_P1b_0!$A$10:$AO$10,0),FALSE)),":",VLOOKUP($A12,ES_P1b_0!$A$10:$AQ$100,MATCH(FIXED(P$6,0,TRUE),ES_P1b_0!$A$10:$AO$10,0),FALSE))</f>
        <v>3.7</v>
      </c>
      <c r="Q12" s="232">
        <f>IF(ISNA(VLOOKUP($A12,ES_P1b_0!$A$10:$AQ$100,MATCH(FIXED(Q$6,0,TRUE),ES_P1b_0!$A$10:$AO$10,0),FALSE)),":",VLOOKUP($A12,ES_P1b_0!$A$10:$AQ$100,MATCH(FIXED(Q$6,0,TRUE),ES_P1b_0!$A$10:$AO$10,0),FALSE))</f>
        <v>-3.8</v>
      </c>
      <c r="R12" s="232">
        <f>IF(ISNA(VLOOKUP($A12,ES_P1b_0!$A$10:$AQ$100,MATCH(FIXED(R$6,0,TRUE),ES_P1b_0!$A$10:$AO$10,0),FALSE)),":",VLOOKUP($A12,ES_P1b_0!$A$10:$AQ$100,MATCH(FIXED(R$6,0,TRUE),ES_P1b_0!$A$10:$AO$10,0),FALSE))</f>
        <v>4.4000000000000004</v>
      </c>
      <c r="S12" s="232">
        <f>IF(ISNA(VLOOKUP($A12,ES_P1b_0!$A$10:$AQ$100,MATCH(FIXED(S$6,0,TRUE),ES_P1b_0!$A$10:$AO$10,0),FALSE)),":",VLOOKUP($A12,ES_P1b_0!$A$10:$AQ$100,MATCH(FIXED(S$6,0,TRUE),ES_P1b_0!$A$10:$AO$10,0),FALSE))</f>
        <v>4.0999999999999996</v>
      </c>
      <c r="T12" s="232">
        <f>IF(ISNA(VLOOKUP($A12,ES_P1b_0!$A$10:$AQ$100,MATCH(FIXED(T$6,0,TRUE),ES_P1b_0!$A$10:$AO$10,0),FALSE)),":",VLOOKUP($A12,ES_P1b_0!$A$10:$AQ$100,MATCH(FIXED(T$6,0,TRUE),ES_P1b_0!$A$10:$AO$10,0),FALSE))</f>
        <v>3.2</v>
      </c>
      <c r="U12" s="232">
        <f>IF(ISNA(VLOOKUP($A12,ES_P1b_0!$A$10:$AQ$100,MATCH(FIXED(U$6,0,TRUE),ES_P1b_0!$A$10:$AO$10,0),FALSE)),":",VLOOKUP($A12,ES_P1b_0!$A$10:$AQ$100,MATCH(FIXED(U$6,0,TRUE),ES_P1b_0!$A$10:$AO$10,0),FALSE))</f>
        <v>1.3</v>
      </c>
      <c r="V12" s="232" t="str">
        <f>IF(ISNA(VLOOKUP($A12,ES_P1b_0!$A$10:$AQ$100,MATCH(FIXED(V$6,0,TRUE),ES_P1b_0!$A$10:$AO$10,0),FALSE)),":",VLOOKUP($A12,ES_P1b_0!$A$10:$AQ$100,MATCH(FIXED(V$6,0,TRUE),ES_P1b_0!$A$10:$AO$10,0),FALSE))</f>
        <v>:</v>
      </c>
      <c r="W12" s="232" t="str">
        <f>IF(ISNA(VLOOKUP($A12,ES_P1b_0!$A$10:$AQ$100,MATCH(FIXED(W$6,0,TRUE),ES_P1b_0!$A$10:$AO$10,0),FALSE)),":",VLOOKUP($A12,ES_P1b_0!$A$10:$AQ$100,MATCH(FIXED(W$6,0,TRUE),ES_P1b_0!$A$10:$AO$10,0),FALSE))</f>
        <v>:</v>
      </c>
    </row>
    <row r="13" spans="1:23">
      <c r="A13" s="230" t="str">
        <f>lookup!Z8</f>
        <v>Czech Republic</v>
      </c>
      <c r="B13" s="232" t="str">
        <f>VLOOKUP(A13,lookup!$Z$2:$AA$77,2,FALSE)</f>
        <v>Τσεχία</v>
      </c>
      <c r="C13" s="232">
        <f>IF(ISNA(VLOOKUP($A13,ES_P1b_0!$A$10:$AQ$100,MATCH(FIXED(C$6,0,TRUE),ES_P1b_0!$A$10:$AO$10,0),FALSE)),":",VLOOKUP($A13,ES_P1b_0!$A$10:$AQ$100,MATCH(FIXED(C$6,0,TRUE),ES_P1b_0!$A$10:$AO$10,0),FALSE))</f>
        <v>5.5</v>
      </c>
      <c r="D13" s="232">
        <f>IF(ISNA(VLOOKUP($A13,ES_P1b_0!$A$10:$AQ$100,MATCH(FIXED(D$6,0,TRUE),ES_P1b_0!$A$10:$AO$10,0),FALSE)),":",VLOOKUP($A13,ES_P1b_0!$A$10:$AQ$100,MATCH(FIXED(D$6,0,TRUE),ES_P1b_0!$A$10:$AO$10,0),FALSE))</f>
        <v>4</v>
      </c>
      <c r="E13" s="232">
        <f>IF(ISNA(VLOOKUP($A13,ES_P1b_0!$A$10:$AQ$100,MATCH(FIXED(E$6,0,TRUE),ES_P1b_0!$A$10:$AO$10,0),FALSE)),":",VLOOKUP($A13,ES_P1b_0!$A$10:$AQ$100,MATCH(FIXED(E$6,0,TRUE),ES_P1b_0!$A$10:$AO$10,0),FALSE))</f>
        <v>-0.1</v>
      </c>
      <c r="F13" s="232">
        <f>IF(ISNA(VLOOKUP($A13,ES_P1b_0!$A$10:$AQ$100,MATCH(FIXED(F$6,0,TRUE),ES_P1b_0!$A$10:$AO$10,0),FALSE)),":",VLOOKUP($A13,ES_P1b_0!$A$10:$AQ$100,MATCH(FIXED(F$6,0,TRUE),ES_P1b_0!$A$10:$AO$10,0),FALSE))</f>
        <v>1.6</v>
      </c>
      <c r="G13" s="232">
        <f>IF(ISNA(VLOOKUP($A13,ES_P1b_0!$A$10:$AQ$100,MATCH(FIXED(G$6,0,TRUE),ES_P1b_0!$A$10:$AO$10,0),FALSE)),":",VLOOKUP($A13,ES_P1b_0!$A$10:$AQ$100,MATCH(FIXED(G$6,0,TRUE),ES_P1b_0!$A$10:$AO$10,0),FALSE))</f>
        <v>3.9</v>
      </c>
      <c r="H13" s="232">
        <f>IF(ISNA(VLOOKUP($A13,ES_P1b_0!$A$10:$AQ$100,MATCH(FIXED(H$6,0,TRUE),ES_P1b_0!$A$10:$AO$10,0),FALSE)),":",VLOOKUP($A13,ES_P1b_0!$A$10:$AQ$100,MATCH(FIXED(H$6,0,TRUE),ES_P1b_0!$A$10:$AO$10,0),FALSE))</f>
        <v>5</v>
      </c>
      <c r="I13" s="232">
        <f>IF(ISNA(VLOOKUP($A13,ES_P1b_0!$A$10:$AQ$100,MATCH(FIXED(I$6,0,TRUE),ES_P1b_0!$A$10:$AO$10,0),FALSE)),":",VLOOKUP($A13,ES_P1b_0!$A$10:$AQ$100,MATCH(FIXED(I$6,0,TRUE),ES_P1b_0!$A$10:$AO$10,0),FALSE))</f>
        <v>3.4</v>
      </c>
      <c r="J13" s="232">
        <f>IF(ISNA(VLOOKUP($A13,ES_P1b_0!$A$10:$AQ$100,MATCH(FIXED(J$6,0,TRUE),ES_P1b_0!$A$10:$AO$10,0),FALSE)),":",VLOOKUP($A13,ES_P1b_0!$A$10:$AQ$100,MATCH(FIXED(J$6,0,TRUE),ES_P1b_0!$A$10:$AO$10,0),FALSE))</f>
        <v>1.5</v>
      </c>
      <c r="K13" s="232">
        <f>IF(ISNA(VLOOKUP($A13,ES_P1b_0!$A$10:$AQ$100,MATCH(FIXED(K$6,0,TRUE),ES_P1b_0!$A$10:$AO$10,0),FALSE)),":",VLOOKUP($A13,ES_P1b_0!$A$10:$AQ$100,MATCH(FIXED(K$6,0,TRUE),ES_P1b_0!$A$10:$AO$10,0),FALSE))</f>
        <v>4.5999999999999996</v>
      </c>
      <c r="L13" s="232">
        <f>IF(ISNA(VLOOKUP($A13,ES_P1b_0!$A$10:$AQ$100,MATCH(FIXED(L$6,0,TRUE),ES_P1b_0!$A$10:$AO$10,0),FALSE)),":",VLOOKUP($A13,ES_P1b_0!$A$10:$AQ$100,MATCH(FIXED(L$6,0,TRUE),ES_P1b_0!$A$10:$AO$10,0),FALSE))</f>
        <v>5.0999999999999996</v>
      </c>
      <c r="M13" s="232">
        <f>IF(ISNA(VLOOKUP($A13,ES_P1b_0!$A$10:$AQ$100,MATCH(FIXED(M$6,0,TRUE),ES_P1b_0!$A$10:$AO$10,0),FALSE)),":",VLOOKUP($A13,ES_P1b_0!$A$10:$AQ$100,MATCH(FIXED(M$6,0,TRUE),ES_P1b_0!$A$10:$AO$10,0),FALSE))</f>
        <v>4.5999999999999996</v>
      </c>
      <c r="N13" s="232">
        <f>IF(ISNA(VLOOKUP($A13,ES_P1b_0!$A$10:$AQ$100,MATCH(FIXED(N$6,0,TRUE),ES_P1b_0!$A$10:$AO$10,0),FALSE)),":",VLOOKUP($A13,ES_P1b_0!$A$10:$AQ$100,MATCH(FIXED(N$6,0,TRUE),ES_P1b_0!$A$10:$AO$10,0),FALSE))</f>
        <v>5.6</v>
      </c>
      <c r="O13" s="232">
        <f>IF(ISNA(VLOOKUP($A13,ES_P1b_0!$A$10:$AQ$100,MATCH(FIXED(O$6,0,TRUE),ES_P1b_0!$A$10:$AO$10,0),FALSE)),":",VLOOKUP($A13,ES_P1b_0!$A$10:$AQ$100,MATCH(FIXED(O$6,0,TRUE),ES_P1b_0!$A$10:$AO$10,0),FALSE))</f>
        <v>3.5</v>
      </c>
      <c r="P13" s="232">
        <f>IF(ISNA(VLOOKUP($A13,ES_P1b_0!$A$10:$AQ$100,MATCH(FIXED(P$6,0,TRUE),ES_P1b_0!$A$10:$AO$10,0),FALSE)),":",VLOOKUP($A13,ES_P1b_0!$A$10:$AQ$100,MATCH(FIXED(P$6,0,TRUE),ES_P1b_0!$A$10:$AO$10,0),FALSE))</f>
        <v>0.8</v>
      </c>
      <c r="Q13" s="232">
        <f>IF(ISNA(VLOOKUP($A13,ES_P1b_0!$A$10:$AQ$100,MATCH(FIXED(Q$6,0,TRUE),ES_P1b_0!$A$10:$AO$10,0),FALSE)),":",VLOOKUP($A13,ES_P1b_0!$A$10:$AQ$100,MATCH(FIXED(Q$6,0,TRUE),ES_P1b_0!$A$10:$AO$10,0),FALSE))</f>
        <v>-2.8</v>
      </c>
      <c r="R13" s="232">
        <f>IF(ISNA(VLOOKUP($A13,ES_P1b_0!$A$10:$AQ$100,MATCH(FIXED(R$6,0,TRUE),ES_P1b_0!$A$10:$AO$10,0),FALSE)),":",VLOOKUP($A13,ES_P1b_0!$A$10:$AQ$100,MATCH(FIXED(R$6,0,TRUE),ES_P1b_0!$A$10:$AO$10,0),FALSE))</f>
        <v>3.5</v>
      </c>
      <c r="S13" s="232">
        <f>IF(ISNA(VLOOKUP($A13,ES_P1b_0!$A$10:$AQ$100,MATCH(FIXED(S$6,0,TRUE),ES_P1b_0!$A$10:$AO$10,0),FALSE)),":",VLOOKUP($A13,ES_P1b_0!$A$10:$AQ$100,MATCH(FIXED(S$6,0,TRUE),ES_P1b_0!$A$10:$AO$10,0),FALSE))</f>
        <v>1.9</v>
      </c>
      <c r="T13" s="232">
        <f>IF(ISNA(VLOOKUP($A13,ES_P1b_0!$A$10:$AQ$100,MATCH(FIXED(T$6,0,TRUE),ES_P1b_0!$A$10:$AO$10,0),FALSE)),":",VLOOKUP($A13,ES_P1b_0!$A$10:$AQ$100,MATCH(FIXED(T$6,0,TRUE),ES_P1b_0!$A$10:$AO$10,0),FALSE))</f>
        <v>-1.4</v>
      </c>
      <c r="U13" s="232">
        <f>IF(ISNA(VLOOKUP($A13,ES_P1b_0!$A$10:$AQ$100,MATCH(FIXED(U$6,0,TRUE),ES_P1b_0!$A$10:$AO$10,0),FALSE)),":",VLOOKUP($A13,ES_P1b_0!$A$10:$AQ$100,MATCH(FIXED(U$6,0,TRUE),ES_P1b_0!$A$10:$AO$10,0),FALSE))</f>
        <v>-1.8</v>
      </c>
      <c r="V13" s="232" t="str">
        <f>IF(ISNA(VLOOKUP($A13,ES_P1b_0!$A$10:$AQ$100,MATCH(FIXED(V$6,0,TRUE),ES_P1b_0!$A$10:$AO$10,0),FALSE)),":",VLOOKUP($A13,ES_P1b_0!$A$10:$AQ$100,MATCH(FIXED(V$6,0,TRUE),ES_P1b_0!$A$10:$AO$10,0),FALSE))</f>
        <v>:</v>
      </c>
      <c r="W13" s="232" t="str">
        <f>IF(ISNA(VLOOKUP($A13,ES_P1b_0!$A$10:$AQ$100,MATCH(FIXED(W$6,0,TRUE),ES_P1b_0!$A$10:$AO$10,0),FALSE)),":",VLOOKUP($A13,ES_P1b_0!$A$10:$AQ$100,MATCH(FIXED(W$6,0,TRUE),ES_P1b_0!$A$10:$AO$10,0),FALSE))</f>
        <v>:</v>
      </c>
    </row>
    <row r="14" spans="1:23">
      <c r="A14" s="230" t="str">
        <f>lookup!Z9</f>
        <v>Denmark</v>
      </c>
      <c r="B14" s="232" t="str">
        <f>VLOOKUP(A14,lookup!$Z$2:$AA$77,2,FALSE)</f>
        <v>Δανία</v>
      </c>
      <c r="C14" s="232">
        <f>IF(ISNA(VLOOKUP($A14,ES_P1b_0!$A$10:$AQ$100,MATCH(FIXED(C$6,0,TRUE),ES_P1b_0!$A$10:$AO$10,0),FALSE)),":",VLOOKUP($A14,ES_P1b_0!$A$10:$AQ$100,MATCH(FIXED(C$6,0,TRUE),ES_P1b_0!$A$10:$AO$10,0),FALSE))</f>
        <v>2.2999999999999998</v>
      </c>
      <c r="D14" s="232">
        <f>IF(ISNA(VLOOKUP($A14,ES_P1b_0!$A$10:$AQ$100,MATCH(FIXED(D$6,0,TRUE),ES_P1b_0!$A$10:$AO$10,0),FALSE)),":",VLOOKUP($A14,ES_P1b_0!$A$10:$AQ$100,MATCH(FIXED(D$6,0,TRUE),ES_P1b_0!$A$10:$AO$10,0),FALSE))</f>
        <v>1.9</v>
      </c>
      <c r="E14" s="232">
        <f>IF(ISNA(VLOOKUP($A14,ES_P1b_0!$A$10:$AQ$100,MATCH(FIXED(E$6,0,TRUE),ES_P1b_0!$A$10:$AO$10,0),FALSE)),":",VLOOKUP($A14,ES_P1b_0!$A$10:$AQ$100,MATCH(FIXED(E$6,0,TRUE),ES_P1b_0!$A$10:$AO$10,0),FALSE))</f>
        <v>1.8</v>
      </c>
      <c r="F14" s="232">
        <f>IF(ISNA(VLOOKUP($A14,ES_P1b_0!$A$10:$AQ$100,MATCH(FIXED(F$6,0,TRUE),ES_P1b_0!$A$10:$AO$10,0),FALSE)),":",VLOOKUP($A14,ES_P1b_0!$A$10:$AQ$100,MATCH(FIXED(F$6,0,TRUE),ES_P1b_0!$A$10:$AO$10,0),FALSE))</f>
        <v>0.7</v>
      </c>
      <c r="G14" s="232">
        <f>IF(ISNA(VLOOKUP($A14,ES_P1b_0!$A$10:$AQ$100,MATCH(FIXED(G$6,0,TRUE),ES_P1b_0!$A$10:$AO$10,0),FALSE)),":",VLOOKUP($A14,ES_P1b_0!$A$10:$AQ$100,MATCH(FIXED(G$6,0,TRUE),ES_P1b_0!$A$10:$AO$10,0),FALSE))</f>
        <v>1.7</v>
      </c>
      <c r="H14" s="232">
        <f>IF(ISNA(VLOOKUP($A14,ES_P1b_0!$A$10:$AQ$100,MATCH(FIXED(H$6,0,TRUE),ES_P1b_0!$A$10:$AO$10,0),FALSE)),":",VLOOKUP($A14,ES_P1b_0!$A$10:$AQ$100,MATCH(FIXED(H$6,0,TRUE),ES_P1b_0!$A$10:$AO$10,0),FALSE))</f>
        <v>3</v>
      </c>
      <c r="I14" s="232">
        <f>IF(ISNA(VLOOKUP($A14,ES_P1b_0!$A$10:$AQ$100,MATCH(FIXED(I$6,0,TRUE),ES_P1b_0!$A$10:$AO$10,0),FALSE)),":",VLOOKUP($A14,ES_P1b_0!$A$10:$AQ$100,MATCH(FIXED(I$6,0,TRUE),ES_P1b_0!$A$10:$AO$10,0),FALSE))</f>
        <v>-0.2</v>
      </c>
      <c r="J14" s="232">
        <f>IF(ISNA(VLOOKUP($A14,ES_P1b_0!$A$10:$AQ$100,MATCH(FIXED(J$6,0,TRUE),ES_P1b_0!$A$10:$AO$10,0),FALSE)),":",VLOOKUP($A14,ES_P1b_0!$A$10:$AQ$100,MATCH(FIXED(J$6,0,TRUE),ES_P1b_0!$A$10:$AO$10,0),FALSE))</f>
        <v>0.4</v>
      </c>
      <c r="K14" s="232">
        <f>IF(ISNA(VLOOKUP($A14,ES_P1b_0!$A$10:$AQ$100,MATCH(FIXED(K$6,0,TRUE),ES_P1b_0!$A$10:$AO$10,0),FALSE)),":",VLOOKUP($A14,ES_P1b_0!$A$10:$AQ$100,MATCH(FIXED(K$6,0,TRUE),ES_P1b_0!$A$10:$AO$10,0),FALSE))</f>
        <v>1.5</v>
      </c>
      <c r="L14" s="232">
        <f>IF(ISNA(VLOOKUP($A14,ES_P1b_0!$A$10:$AQ$100,MATCH(FIXED(L$6,0,TRUE),ES_P1b_0!$A$10:$AO$10,0),FALSE)),":",VLOOKUP($A14,ES_P1b_0!$A$10:$AQ$100,MATCH(FIXED(L$6,0,TRUE),ES_P1b_0!$A$10:$AO$10,0),FALSE))</f>
        <v>2.9</v>
      </c>
      <c r="M14" s="232">
        <f>IF(ISNA(VLOOKUP($A14,ES_P1b_0!$A$10:$AQ$100,MATCH(FIXED(M$6,0,TRUE),ES_P1b_0!$A$10:$AO$10,0),FALSE)),":",VLOOKUP($A14,ES_P1b_0!$A$10:$AQ$100,MATCH(FIXED(M$6,0,TRUE),ES_P1b_0!$A$10:$AO$10,0),FALSE))</f>
        <v>1.4</v>
      </c>
      <c r="N14" s="232">
        <f>IF(ISNA(VLOOKUP($A14,ES_P1b_0!$A$10:$AQ$100,MATCH(FIXED(N$6,0,TRUE),ES_P1b_0!$A$10:$AO$10,0),FALSE)),":",VLOOKUP($A14,ES_P1b_0!$A$10:$AQ$100,MATCH(FIXED(N$6,0,TRUE),ES_P1b_0!$A$10:$AO$10,0),FALSE))</f>
        <v>1.3</v>
      </c>
      <c r="O14" s="232">
        <f>IF(ISNA(VLOOKUP($A14,ES_P1b_0!$A$10:$AQ$100,MATCH(FIXED(O$6,0,TRUE),ES_P1b_0!$A$10:$AO$10,0),FALSE)),":",VLOOKUP($A14,ES_P1b_0!$A$10:$AQ$100,MATCH(FIXED(O$6,0,TRUE),ES_P1b_0!$A$10:$AO$10,0),FALSE))</f>
        <v>-1.1000000000000001</v>
      </c>
      <c r="P14" s="232">
        <f>IF(ISNA(VLOOKUP($A14,ES_P1b_0!$A$10:$AQ$100,MATCH(FIXED(P$6,0,TRUE),ES_P1b_0!$A$10:$AO$10,0),FALSE)),":",VLOOKUP($A14,ES_P1b_0!$A$10:$AQ$100,MATCH(FIXED(P$6,0,TRUE),ES_P1b_0!$A$10:$AO$10,0),FALSE))</f>
        <v>-2.4</v>
      </c>
      <c r="Q14" s="232">
        <f>IF(ISNA(VLOOKUP($A14,ES_P1b_0!$A$10:$AQ$100,MATCH(FIXED(Q$6,0,TRUE),ES_P1b_0!$A$10:$AO$10,0),FALSE)),":",VLOOKUP($A14,ES_P1b_0!$A$10:$AQ$100,MATCH(FIXED(Q$6,0,TRUE),ES_P1b_0!$A$10:$AO$10,0),FALSE))</f>
        <v>-2.4</v>
      </c>
      <c r="R14" s="232">
        <f>IF(ISNA(VLOOKUP($A14,ES_P1b_0!$A$10:$AQ$100,MATCH(FIXED(R$6,0,TRUE),ES_P1b_0!$A$10:$AO$10,0),FALSE)),":",VLOOKUP($A14,ES_P1b_0!$A$10:$AQ$100,MATCH(FIXED(R$6,0,TRUE),ES_P1b_0!$A$10:$AO$10,0),FALSE))</f>
        <v>3.9</v>
      </c>
      <c r="S14" s="232">
        <f>IF(ISNA(VLOOKUP($A14,ES_P1b_0!$A$10:$AQ$100,MATCH(FIXED(S$6,0,TRUE),ES_P1b_0!$A$10:$AO$10,0),FALSE)),":",VLOOKUP($A14,ES_P1b_0!$A$10:$AQ$100,MATCH(FIXED(S$6,0,TRUE),ES_P1b_0!$A$10:$AO$10,0),FALSE))</f>
        <v>1.3</v>
      </c>
      <c r="T14" s="232">
        <f>IF(ISNA(VLOOKUP($A14,ES_P1b_0!$A$10:$AQ$100,MATCH(FIXED(T$6,0,TRUE),ES_P1b_0!$A$10:$AO$10,0),FALSE)),":",VLOOKUP($A14,ES_P1b_0!$A$10:$AQ$100,MATCH(FIXED(T$6,0,TRUE),ES_P1b_0!$A$10:$AO$10,0),FALSE))</f>
        <v>0</v>
      </c>
      <c r="U14" s="232">
        <f>IF(ISNA(VLOOKUP($A14,ES_P1b_0!$A$10:$AQ$100,MATCH(FIXED(U$6,0,TRUE),ES_P1b_0!$A$10:$AO$10,0),FALSE)),":",VLOOKUP($A14,ES_P1b_0!$A$10:$AQ$100,MATCH(FIXED(U$6,0,TRUE),ES_P1b_0!$A$10:$AO$10,0),FALSE))</f>
        <v>0.2</v>
      </c>
      <c r="V14" s="232" t="str">
        <f>IF(ISNA(VLOOKUP($A14,ES_P1b_0!$A$10:$AQ$100,MATCH(FIXED(V$6,0,TRUE),ES_P1b_0!$A$10:$AO$10,0),FALSE)),":",VLOOKUP($A14,ES_P1b_0!$A$10:$AQ$100,MATCH(FIXED(V$6,0,TRUE),ES_P1b_0!$A$10:$AO$10,0),FALSE))</f>
        <v>:</v>
      </c>
      <c r="W14" s="232" t="str">
        <f>IF(ISNA(VLOOKUP($A14,ES_P1b_0!$A$10:$AQ$100,MATCH(FIXED(W$6,0,TRUE),ES_P1b_0!$A$10:$AO$10,0),FALSE)),":",VLOOKUP($A14,ES_P1b_0!$A$10:$AQ$100,MATCH(FIXED(W$6,0,TRUE),ES_P1b_0!$A$10:$AO$10,0),FALSE))</f>
        <v>:</v>
      </c>
    </row>
    <row r="15" spans="1:23">
      <c r="A15" s="230" t="str">
        <f>lookup!Z10</f>
        <v>Germany (until 1990 former territory of the FRG)</v>
      </c>
      <c r="B15" s="232" t="str">
        <f>VLOOKUP(A15,lookup!$Z$2:$AA$77,2,FALSE)</f>
        <v>Γερμανία</v>
      </c>
      <c r="C15" s="232">
        <f>IF(ISNA(VLOOKUP($A15,ES_P1b_0!$A$10:$AQ$100,MATCH(FIXED(C$6,0,TRUE),ES_P1b_0!$A$10:$AO$10,0),FALSE)),":",VLOOKUP($A15,ES_P1b_0!$A$10:$AQ$100,MATCH(FIXED(C$6,0,TRUE),ES_P1b_0!$A$10:$AO$10,0),FALSE))</f>
        <v>1.3</v>
      </c>
      <c r="D15" s="232">
        <f>IF(ISNA(VLOOKUP($A15,ES_P1b_0!$A$10:$AQ$100,MATCH(FIXED(D$6,0,TRUE),ES_P1b_0!$A$10:$AO$10,0),FALSE)),":",VLOOKUP($A15,ES_P1b_0!$A$10:$AQ$100,MATCH(FIXED(D$6,0,TRUE),ES_P1b_0!$A$10:$AO$10,0),FALSE))</f>
        <v>0.9</v>
      </c>
      <c r="E15" s="232">
        <f>IF(ISNA(VLOOKUP($A15,ES_P1b_0!$A$10:$AQ$100,MATCH(FIXED(E$6,0,TRUE),ES_P1b_0!$A$10:$AO$10,0),FALSE)),":",VLOOKUP($A15,ES_P1b_0!$A$10:$AQ$100,MATCH(FIXED(E$6,0,TRUE),ES_P1b_0!$A$10:$AO$10,0),FALSE))</f>
        <v>1.9</v>
      </c>
      <c r="F15" s="232">
        <f>IF(ISNA(VLOOKUP($A15,ES_P1b_0!$A$10:$AQ$100,MATCH(FIXED(F$6,0,TRUE),ES_P1b_0!$A$10:$AO$10,0),FALSE)),":",VLOOKUP($A15,ES_P1b_0!$A$10:$AQ$100,MATCH(FIXED(F$6,0,TRUE),ES_P1b_0!$A$10:$AO$10,0),FALSE))</f>
        <v>0.7</v>
      </c>
      <c r="G15" s="232">
        <f>IF(ISNA(VLOOKUP($A15,ES_P1b_0!$A$10:$AQ$100,MATCH(FIXED(G$6,0,TRUE),ES_P1b_0!$A$10:$AO$10,0),FALSE)),":",VLOOKUP($A15,ES_P1b_0!$A$10:$AQ$100,MATCH(FIXED(G$6,0,TRUE),ES_P1b_0!$A$10:$AO$10,0),FALSE))</f>
        <v>0.4</v>
      </c>
      <c r="H15" s="232">
        <f>IF(ISNA(VLOOKUP($A15,ES_P1b_0!$A$10:$AQ$100,MATCH(FIXED(H$6,0,TRUE),ES_P1b_0!$A$10:$AO$10,0),FALSE)),":",VLOOKUP($A15,ES_P1b_0!$A$10:$AQ$100,MATCH(FIXED(H$6,0,TRUE),ES_P1b_0!$A$10:$AO$10,0),FALSE))</f>
        <v>1.3</v>
      </c>
      <c r="I15" s="232">
        <f>IF(ISNA(VLOOKUP($A15,ES_P1b_0!$A$10:$AQ$100,MATCH(FIXED(I$6,0,TRUE),ES_P1b_0!$A$10:$AO$10,0),FALSE)),":",VLOOKUP($A15,ES_P1b_0!$A$10:$AQ$100,MATCH(FIXED(I$6,0,TRUE),ES_P1b_0!$A$10:$AO$10,0),FALSE))</f>
        <v>1.2</v>
      </c>
      <c r="J15" s="232">
        <f>IF(ISNA(VLOOKUP($A15,ES_P1b_0!$A$10:$AQ$100,MATCH(FIXED(J$6,0,TRUE),ES_P1b_0!$A$10:$AO$10,0),FALSE)),":",VLOOKUP($A15,ES_P1b_0!$A$10:$AQ$100,MATCH(FIXED(J$6,0,TRUE),ES_P1b_0!$A$10:$AO$10,0),FALSE))</f>
        <v>0.6</v>
      </c>
      <c r="K15" s="232">
        <f>IF(ISNA(VLOOKUP($A15,ES_P1b_0!$A$10:$AQ$100,MATCH(FIXED(K$6,0,TRUE),ES_P1b_0!$A$10:$AO$10,0),FALSE)),":",VLOOKUP($A15,ES_P1b_0!$A$10:$AQ$100,MATCH(FIXED(K$6,0,TRUE),ES_P1b_0!$A$10:$AO$10,0),FALSE))</f>
        <v>0.5</v>
      </c>
      <c r="L15" s="232">
        <f>IF(ISNA(VLOOKUP($A15,ES_P1b_0!$A$10:$AQ$100,MATCH(FIXED(L$6,0,TRUE),ES_P1b_0!$A$10:$AO$10,0),FALSE)),":",VLOOKUP($A15,ES_P1b_0!$A$10:$AQ$100,MATCH(FIXED(L$6,0,TRUE),ES_P1b_0!$A$10:$AO$10,0),FALSE))</f>
        <v>0.9</v>
      </c>
      <c r="M15" s="232">
        <f>IF(ISNA(VLOOKUP($A15,ES_P1b_0!$A$10:$AQ$100,MATCH(FIXED(M$6,0,TRUE),ES_P1b_0!$A$10:$AO$10,0),FALSE)),":",VLOOKUP($A15,ES_P1b_0!$A$10:$AQ$100,MATCH(FIXED(M$6,0,TRUE),ES_P1b_0!$A$10:$AO$10,0),FALSE))</f>
        <v>0.8</v>
      </c>
      <c r="N15" s="232">
        <f>IF(ISNA(VLOOKUP($A15,ES_P1b_0!$A$10:$AQ$100,MATCH(FIXED(N$6,0,TRUE),ES_P1b_0!$A$10:$AO$10,0),FALSE)),":",VLOOKUP($A15,ES_P1b_0!$A$10:$AQ$100,MATCH(FIXED(N$6,0,TRUE),ES_P1b_0!$A$10:$AO$10,0),FALSE))</f>
        <v>3.1</v>
      </c>
      <c r="O15" s="232">
        <f>IF(ISNA(VLOOKUP($A15,ES_P1b_0!$A$10:$AQ$100,MATCH(FIXED(O$6,0,TRUE),ES_P1b_0!$A$10:$AO$10,0),FALSE)),":",VLOOKUP($A15,ES_P1b_0!$A$10:$AQ$100,MATCH(FIXED(O$6,0,TRUE),ES_P1b_0!$A$10:$AO$10,0),FALSE))</f>
        <v>1.5</v>
      </c>
      <c r="P15" s="232">
        <f>IF(ISNA(VLOOKUP($A15,ES_P1b_0!$A$10:$AQ$100,MATCH(FIXED(P$6,0,TRUE),ES_P1b_0!$A$10:$AO$10,0),FALSE)),":",VLOOKUP($A15,ES_P1b_0!$A$10:$AQ$100,MATCH(FIXED(P$6,0,TRUE),ES_P1b_0!$A$10:$AO$10,0),FALSE))</f>
        <v>-0.1</v>
      </c>
      <c r="Q15" s="232">
        <f>IF(ISNA(VLOOKUP($A15,ES_P1b_0!$A$10:$AQ$100,MATCH(FIXED(Q$6,0,TRUE),ES_P1b_0!$A$10:$AO$10,0),FALSE)),":",VLOOKUP($A15,ES_P1b_0!$A$10:$AQ$100,MATCH(FIXED(Q$6,0,TRUE),ES_P1b_0!$A$10:$AO$10,0),FALSE))</f>
        <v>-5.2</v>
      </c>
      <c r="R15" s="232">
        <f>IF(ISNA(VLOOKUP($A15,ES_P1b_0!$A$10:$AQ$100,MATCH(FIXED(R$6,0,TRUE),ES_P1b_0!$A$10:$AO$10,0),FALSE)),":",VLOOKUP($A15,ES_P1b_0!$A$10:$AQ$100,MATCH(FIXED(R$6,0,TRUE),ES_P1b_0!$A$10:$AO$10,0),FALSE))</f>
        <v>3.5</v>
      </c>
      <c r="S15" s="232">
        <f>IF(ISNA(VLOOKUP($A15,ES_P1b_0!$A$10:$AQ$100,MATCH(FIXED(S$6,0,TRUE),ES_P1b_0!$A$10:$AO$10,0),FALSE)),":",VLOOKUP($A15,ES_P1b_0!$A$10:$AQ$100,MATCH(FIXED(S$6,0,TRUE),ES_P1b_0!$A$10:$AO$10,0),FALSE))</f>
        <v>1.9</v>
      </c>
      <c r="T15" s="232">
        <f>IF(ISNA(VLOOKUP($A15,ES_P1b_0!$A$10:$AQ$100,MATCH(FIXED(T$6,0,TRUE),ES_P1b_0!$A$10:$AO$10,0),FALSE)),":",VLOOKUP($A15,ES_P1b_0!$A$10:$AQ$100,MATCH(FIXED(T$6,0,TRUE),ES_P1b_0!$A$10:$AO$10,0),FALSE))</f>
        <v>-0.4</v>
      </c>
      <c r="U15" s="232">
        <f>IF(ISNA(VLOOKUP($A15,ES_P1b_0!$A$10:$AQ$100,MATCH(FIXED(U$6,0,TRUE),ES_P1b_0!$A$10:$AO$10,0),FALSE)),":",VLOOKUP($A15,ES_P1b_0!$A$10:$AQ$100,MATCH(FIXED(U$6,0,TRUE),ES_P1b_0!$A$10:$AO$10,0),FALSE))</f>
        <v>-0.1</v>
      </c>
      <c r="V15" s="232" t="str">
        <f>IF(ISNA(VLOOKUP($A15,ES_P1b_0!$A$10:$AQ$100,MATCH(FIXED(V$6,0,TRUE),ES_P1b_0!$A$10:$AO$10,0),FALSE)),":",VLOOKUP($A15,ES_P1b_0!$A$10:$AQ$100,MATCH(FIXED(V$6,0,TRUE),ES_P1b_0!$A$10:$AO$10,0),FALSE))</f>
        <v>:</v>
      </c>
      <c r="W15" s="232" t="str">
        <f>IF(ISNA(VLOOKUP($A15,ES_P1b_0!$A$10:$AQ$100,MATCH(FIXED(W$6,0,TRUE),ES_P1b_0!$A$10:$AO$10,0),FALSE)),":",VLOOKUP($A15,ES_P1b_0!$A$10:$AQ$100,MATCH(FIXED(W$6,0,TRUE),ES_P1b_0!$A$10:$AO$10,0),FALSE))</f>
        <v>:</v>
      </c>
    </row>
    <row r="16" spans="1:23">
      <c r="A16" s="230" t="str">
        <f>lookup!Z11</f>
        <v>Estonia</v>
      </c>
      <c r="B16" s="232" t="str">
        <f>VLOOKUP(A16,lookup!$Z$2:$AA$77,2,FALSE)</f>
        <v>Εσθονία</v>
      </c>
      <c r="C16" s="232">
        <f>IF(ISNA(VLOOKUP($A16,ES_P1b_0!$A$10:$AQ$100,MATCH(FIXED(C$6,0,TRUE),ES_P1b_0!$A$10:$AO$10,0),FALSE)),":",VLOOKUP($A16,ES_P1b_0!$A$10:$AQ$100,MATCH(FIXED(C$6,0,TRUE),ES_P1b_0!$A$10:$AO$10,0),FALSE))</f>
        <v>13.6</v>
      </c>
      <c r="D16" s="232">
        <f>IF(ISNA(VLOOKUP($A16,ES_P1b_0!$A$10:$AQ$100,MATCH(FIXED(D$6,0,TRUE),ES_P1b_0!$A$10:$AO$10,0),FALSE)),":",VLOOKUP($A16,ES_P1b_0!$A$10:$AQ$100,MATCH(FIXED(D$6,0,TRUE),ES_P1b_0!$A$10:$AO$10,0),FALSE))</f>
        <v>8.4</v>
      </c>
      <c r="E16" s="232">
        <f>IF(ISNA(VLOOKUP($A16,ES_P1b_0!$A$10:$AQ$100,MATCH(FIXED(E$6,0,TRUE),ES_P1b_0!$A$10:$AO$10,0),FALSE)),":",VLOOKUP($A16,ES_P1b_0!$A$10:$AQ$100,MATCH(FIXED(E$6,0,TRUE),ES_P1b_0!$A$10:$AO$10,0),FALSE))</f>
        <v>11.7</v>
      </c>
      <c r="F16" s="232">
        <f>IF(ISNA(VLOOKUP($A16,ES_P1b_0!$A$10:$AQ$100,MATCH(FIXED(F$6,0,TRUE),ES_P1b_0!$A$10:$AO$10,0),FALSE)),":",VLOOKUP($A16,ES_P1b_0!$A$10:$AQ$100,MATCH(FIXED(F$6,0,TRUE),ES_P1b_0!$A$10:$AO$10,0),FALSE))</f>
        <v>8.8000000000000007</v>
      </c>
      <c r="G16" s="232">
        <f>IF(ISNA(VLOOKUP($A16,ES_P1b_0!$A$10:$AQ$100,MATCH(FIXED(G$6,0,TRUE),ES_P1b_0!$A$10:$AO$10,0),FALSE)),":",VLOOKUP($A16,ES_P1b_0!$A$10:$AQ$100,MATCH(FIXED(G$6,0,TRUE),ES_P1b_0!$A$10:$AO$10,0),FALSE))</f>
        <v>4.4000000000000004</v>
      </c>
      <c r="H16" s="232">
        <f>IF(ISNA(VLOOKUP($A16,ES_P1b_0!$A$10:$AQ$100,MATCH(FIXED(H$6,0,TRUE),ES_P1b_0!$A$10:$AO$10,0),FALSE)),":",VLOOKUP($A16,ES_P1b_0!$A$10:$AQ$100,MATCH(FIXED(H$6,0,TRUE),ES_P1b_0!$A$10:$AO$10,0),FALSE))</f>
        <v>11.6</v>
      </c>
      <c r="I16" s="232">
        <f>IF(ISNA(VLOOKUP($A16,ES_P1b_0!$A$10:$AQ$100,MATCH(FIXED(I$6,0,TRUE),ES_P1b_0!$A$10:$AO$10,0),FALSE)),":",VLOOKUP($A16,ES_P1b_0!$A$10:$AQ$100,MATCH(FIXED(I$6,0,TRUE),ES_P1b_0!$A$10:$AO$10,0),FALSE))</f>
        <v>5.3</v>
      </c>
      <c r="J16" s="232">
        <f>IF(ISNA(VLOOKUP($A16,ES_P1b_0!$A$10:$AQ$100,MATCH(FIXED(J$6,0,TRUE),ES_P1b_0!$A$10:$AO$10,0),FALSE)),":",VLOOKUP($A16,ES_P1b_0!$A$10:$AQ$100,MATCH(FIXED(J$6,0,TRUE),ES_P1b_0!$A$10:$AO$10,0),FALSE))</f>
        <v>4.8</v>
      </c>
      <c r="K16" s="232">
        <f>IF(ISNA(VLOOKUP($A16,ES_P1b_0!$A$10:$AQ$100,MATCH(FIXED(K$6,0,TRUE),ES_P1b_0!$A$10:$AO$10,0),FALSE)),":",VLOOKUP($A16,ES_P1b_0!$A$10:$AQ$100,MATCH(FIXED(K$6,0,TRUE),ES_P1b_0!$A$10:$AO$10,0),FALSE))</f>
        <v>6.6</v>
      </c>
      <c r="L16" s="232">
        <f>IF(ISNA(VLOOKUP($A16,ES_P1b_0!$A$10:$AQ$100,MATCH(FIXED(L$6,0,TRUE),ES_P1b_0!$A$10:$AO$10,0),FALSE)),":",VLOOKUP($A16,ES_P1b_0!$A$10:$AQ$100,MATCH(FIXED(L$6,0,TRUE),ES_P1b_0!$A$10:$AO$10,0),FALSE))</f>
        <v>6.2</v>
      </c>
      <c r="M16" s="232">
        <f>IF(ISNA(VLOOKUP($A16,ES_P1b_0!$A$10:$AQ$100,MATCH(FIXED(M$6,0,TRUE),ES_P1b_0!$A$10:$AO$10,0),FALSE)),":",VLOOKUP($A16,ES_P1b_0!$A$10:$AQ$100,MATCH(FIXED(M$6,0,TRUE),ES_P1b_0!$A$10:$AO$10,0),FALSE))</f>
        <v>6.7</v>
      </c>
      <c r="N16" s="232">
        <f>IF(ISNA(VLOOKUP($A16,ES_P1b_0!$A$10:$AQ$100,MATCH(FIXED(N$6,0,TRUE),ES_P1b_0!$A$10:$AO$10,0),FALSE)),":",VLOOKUP($A16,ES_P1b_0!$A$10:$AQ$100,MATCH(FIXED(N$6,0,TRUE),ES_P1b_0!$A$10:$AO$10,0),FALSE))</f>
        <v>4.5999999999999996</v>
      </c>
      <c r="O16" s="232">
        <f>IF(ISNA(VLOOKUP($A16,ES_P1b_0!$A$10:$AQ$100,MATCH(FIXED(O$6,0,TRUE),ES_P1b_0!$A$10:$AO$10,0),FALSE)),":",VLOOKUP($A16,ES_P1b_0!$A$10:$AQ$100,MATCH(FIXED(O$6,0,TRUE),ES_P1b_0!$A$10:$AO$10,0),FALSE))</f>
        <v>6.4</v>
      </c>
      <c r="P16" s="232">
        <f>IF(ISNA(VLOOKUP($A16,ES_P1b_0!$A$10:$AQ$100,MATCH(FIXED(P$6,0,TRUE),ES_P1b_0!$A$10:$AO$10,0),FALSE)),":",VLOOKUP($A16,ES_P1b_0!$A$10:$AQ$100,MATCH(FIXED(P$6,0,TRUE),ES_P1b_0!$A$10:$AO$10,0),FALSE))</f>
        <v>-4.3</v>
      </c>
      <c r="Q16" s="232">
        <f>IF(ISNA(VLOOKUP($A16,ES_P1b_0!$A$10:$AQ$100,MATCH(FIXED(Q$6,0,TRUE),ES_P1b_0!$A$10:$AO$10,0),FALSE)),":",VLOOKUP($A16,ES_P1b_0!$A$10:$AQ$100,MATCH(FIXED(Q$6,0,TRUE),ES_P1b_0!$A$10:$AO$10,0),FALSE))</f>
        <v>-4.5</v>
      </c>
      <c r="R16" s="232">
        <f>IF(ISNA(VLOOKUP($A16,ES_P1b_0!$A$10:$AQ$100,MATCH(FIXED(R$6,0,TRUE),ES_P1b_0!$A$10:$AO$10,0),FALSE)),":",VLOOKUP($A16,ES_P1b_0!$A$10:$AQ$100,MATCH(FIXED(R$6,0,TRUE),ES_P1b_0!$A$10:$AO$10,0),FALSE))</f>
        <v>8.5</v>
      </c>
      <c r="S16" s="232">
        <f>IF(ISNA(VLOOKUP($A16,ES_P1b_0!$A$10:$AQ$100,MATCH(FIXED(S$6,0,TRUE),ES_P1b_0!$A$10:$AO$10,0),FALSE)),":",VLOOKUP($A16,ES_P1b_0!$A$10:$AQ$100,MATCH(FIXED(S$6,0,TRUE),ES_P1b_0!$A$10:$AO$10,0),FALSE))</f>
        <v>1.6</v>
      </c>
      <c r="T16" s="232">
        <f>IF(ISNA(VLOOKUP($A16,ES_P1b_0!$A$10:$AQ$100,MATCH(FIXED(T$6,0,TRUE),ES_P1b_0!$A$10:$AO$10,0),FALSE)),":",VLOOKUP($A16,ES_P1b_0!$A$10:$AQ$100,MATCH(FIXED(T$6,0,TRUE),ES_P1b_0!$A$10:$AO$10,0),FALSE))</f>
        <v>2.2000000000000002</v>
      </c>
      <c r="U16" s="232">
        <f>IF(ISNA(VLOOKUP($A16,ES_P1b_0!$A$10:$AQ$100,MATCH(FIXED(U$6,0,TRUE),ES_P1b_0!$A$10:$AO$10,0),FALSE)),":",VLOOKUP($A16,ES_P1b_0!$A$10:$AQ$100,MATCH(FIXED(U$6,0,TRUE),ES_P1b_0!$A$10:$AO$10,0),FALSE))</f>
        <v>0.4</v>
      </c>
      <c r="V16" s="232" t="str">
        <f>IF(ISNA(VLOOKUP($A16,ES_P1b_0!$A$10:$AQ$100,MATCH(FIXED(V$6,0,TRUE),ES_P1b_0!$A$10:$AO$10,0),FALSE)),":",VLOOKUP($A16,ES_P1b_0!$A$10:$AQ$100,MATCH(FIXED(V$6,0,TRUE),ES_P1b_0!$A$10:$AO$10,0),FALSE))</f>
        <v>:</v>
      </c>
      <c r="W16" s="232" t="str">
        <f>IF(ISNA(VLOOKUP($A16,ES_P1b_0!$A$10:$AQ$100,MATCH(FIXED(W$6,0,TRUE),ES_P1b_0!$A$10:$AO$10,0),FALSE)),":",VLOOKUP($A16,ES_P1b_0!$A$10:$AQ$100,MATCH(FIXED(W$6,0,TRUE),ES_P1b_0!$A$10:$AO$10,0),FALSE))</f>
        <v>:</v>
      </c>
    </row>
    <row r="17" spans="1:23">
      <c r="A17" s="230" t="str">
        <f>lookup!Z12</f>
        <v>Ireland</v>
      </c>
      <c r="B17" s="232" t="str">
        <f>VLOOKUP(A17,lookup!$Z$2:$AA$77,2,FALSE)</f>
        <v>Ιρλανδία</v>
      </c>
      <c r="C17" s="232" t="str">
        <f>IF(ISNA(VLOOKUP($A17,ES_P1b_0!$A$10:$AQ$100,MATCH(FIXED(C$6,0,TRUE),ES_P1b_0!$A$10:$AO$10,0),FALSE)),":",VLOOKUP($A17,ES_P1b_0!$A$10:$AQ$100,MATCH(FIXED(C$6,0,TRUE),ES_P1b_0!$A$10:$AO$10,0),FALSE))</f>
        <v>:</v>
      </c>
      <c r="D17" s="232">
        <f>IF(ISNA(VLOOKUP($A17,ES_P1b_0!$A$10:$AQ$100,MATCH(FIXED(D$6,0,TRUE),ES_P1b_0!$A$10:$AO$10,0),FALSE)),":",VLOOKUP($A17,ES_P1b_0!$A$10:$AQ$100,MATCH(FIXED(D$6,0,TRUE),ES_P1b_0!$A$10:$AO$10,0),FALSE))</f>
        <v>5.9</v>
      </c>
      <c r="E17" s="232">
        <f>IF(ISNA(VLOOKUP($A17,ES_P1b_0!$A$10:$AQ$100,MATCH(FIXED(E$6,0,TRUE),ES_P1b_0!$A$10:$AO$10,0),FALSE)),":",VLOOKUP($A17,ES_P1b_0!$A$10:$AQ$100,MATCH(FIXED(E$6,0,TRUE),ES_P1b_0!$A$10:$AO$10,0),FALSE))</f>
        <v>5.4</v>
      </c>
      <c r="F17" s="232">
        <f>IF(ISNA(VLOOKUP($A17,ES_P1b_0!$A$10:$AQ$100,MATCH(FIXED(F$6,0,TRUE),ES_P1b_0!$A$10:$AO$10,0),FALSE)),":",VLOOKUP($A17,ES_P1b_0!$A$10:$AQ$100,MATCH(FIXED(F$6,0,TRUE),ES_P1b_0!$A$10:$AO$10,0),FALSE))</f>
        <v>0.4</v>
      </c>
      <c r="G17" s="232">
        <f>IF(ISNA(VLOOKUP($A17,ES_P1b_0!$A$10:$AQ$100,MATCH(FIXED(G$6,0,TRUE),ES_P1b_0!$A$10:$AO$10,0),FALSE)),":",VLOOKUP($A17,ES_P1b_0!$A$10:$AQ$100,MATCH(FIXED(G$6,0,TRUE),ES_P1b_0!$A$10:$AO$10,0),FALSE))</f>
        <v>4.2</v>
      </c>
      <c r="H17" s="232">
        <f>IF(ISNA(VLOOKUP($A17,ES_P1b_0!$A$10:$AQ$100,MATCH(FIXED(H$6,0,TRUE),ES_P1b_0!$A$10:$AO$10,0),FALSE)),":",VLOOKUP($A17,ES_P1b_0!$A$10:$AQ$100,MATCH(FIXED(H$6,0,TRUE),ES_P1b_0!$A$10:$AO$10,0),FALSE))</f>
        <v>5.9</v>
      </c>
      <c r="I17" s="232">
        <f>IF(ISNA(VLOOKUP($A17,ES_P1b_0!$A$10:$AQ$100,MATCH(FIXED(I$6,0,TRUE),ES_P1b_0!$A$10:$AO$10,0),FALSE)),":",VLOOKUP($A17,ES_P1b_0!$A$10:$AQ$100,MATCH(FIXED(I$6,0,TRUE),ES_P1b_0!$A$10:$AO$10,0),FALSE))</f>
        <v>1.8</v>
      </c>
      <c r="J17" s="232">
        <f>IF(ISNA(VLOOKUP($A17,ES_P1b_0!$A$10:$AQ$100,MATCH(FIXED(J$6,0,TRUE),ES_P1b_0!$A$10:$AO$10,0),FALSE)),":",VLOOKUP($A17,ES_P1b_0!$A$10:$AQ$100,MATCH(FIXED(J$6,0,TRUE),ES_P1b_0!$A$10:$AO$10,0),FALSE))</f>
        <v>3.8</v>
      </c>
      <c r="K17" s="232">
        <f>IF(ISNA(VLOOKUP($A17,ES_P1b_0!$A$10:$AQ$100,MATCH(FIXED(K$6,0,TRUE),ES_P1b_0!$A$10:$AO$10,0),FALSE)),":",VLOOKUP($A17,ES_P1b_0!$A$10:$AQ$100,MATCH(FIXED(K$6,0,TRUE),ES_P1b_0!$A$10:$AO$10,0),FALSE))</f>
        <v>1.8</v>
      </c>
      <c r="L17" s="232">
        <f>IF(ISNA(VLOOKUP($A17,ES_P1b_0!$A$10:$AQ$100,MATCH(FIXED(L$6,0,TRUE),ES_P1b_0!$A$10:$AO$10,0),FALSE)),":",VLOOKUP($A17,ES_P1b_0!$A$10:$AQ$100,MATCH(FIXED(L$6,0,TRUE),ES_P1b_0!$A$10:$AO$10,0),FALSE))</f>
        <v>0.8</v>
      </c>
      <c r="M17" s="232">
        <f>IF(ISNA(VLOOKUP($A17,ES_P1b_0!$A$10:$AQ$100,MATCH(FIXED(M$6,0,TRUE),ES_P1b_0!$A$10:$AO$10,0),FALSE)),":",VLOOKUP($A17,ES_P1b_0!$A$10:$AQ$100,MATCH(FIXED(M$6,0,TRUE),ES_P1b_0!$A$10:$AO$10,0),FALSE))</f>
        <v>1.1000000000000001</v>
      </c>
      <c r="N17" s="232">
        <f>IF(ISNA(VLOOKUP($A17,ES_P1b_0!$A$10:$AQ$100,MATCH(FIXED(N$6,0,TRUE),ES_P1b_0!$A$10:$AO$10,0),FALSE)),":",VLOOKUP($A17,ES_P1b_0!$A$10:$AQ$100,MATCH(FIXED(N$6,0,TRUE),ES_P1b_0!$A$10:$AO$10,0),FALSE))</f>
        <v>0.8</v>
      </c>
      <c r="O17" s="232">
        <f>IF(ISNA(VLOOKUP($A17,ES_P1b_0!$A$10:$AQ$100,MATCH(FIXED(O$6,0,TRUE),ES_P1b_0!$A$10:$AO$10,0),FALSE)),":",VLOOKUP($A17,ES_P1b_0!$A$10:$AQ$100,MATCH(FIXED(O$6,0,TRUE),ES_P1b_0!$A$10:$AO$10,0),FALSE))</f>
        <v>0.6</v>
      </c>
      <c r="P17" s="232">
        <f>IF(ISNA(VLOOKUP($A17,ES_P1b_0!$A$10:$AQ$100,MATCH(FIXED(P$6,0,TRUE),ES_P1b_0!$A$10:$AO$10,0),FALSE)),":",VLOOKUP($A17,ES_P1b_0!$A$10:$AQ$100,MATCH(FIXED(P$6,0,TRUE),ES_P1b_0!$A$10:$AO$10,0),FALSE))</f>
        <v>-1.5</v>
      </c>
      <c r="Q17" s="232">
        <f>IF(ISNA(VLOOKUP($A17,ES_P1b_0!$A$10:$AQ$100,MATCH(FIXED(Q$6,0,TRUE),ES_P1b_0!$A$10:$AO$10,0),FALSE)),":",VLOOKUP($A17,ES_P1b_0!$A$10:$AQ$100,MATCH(FIXED(Q$6,0,TRUE),ES_P1b_0!$A$10:$AO$10,0),FALSE))</f>
        <v>1.6</v>
      </c>
      <c r="R17" s="232">
        <f>IF(ISNA(VLOOKUP($A17,ES_P1b_0!$A$10:$AQ$100,MATCH(FIXED(R$6,0,TRUE),ES_P1b_0!$A$10:$AO$10,0),FALSE)),":",VLOOKUP($A17,ES_P1b_0!$A$10:$AQ$100,MATCH(FIXED(R$6,0,TRUE),ES_P1b_0!$A$10:$AO$10,0),FALSE))</f>
        <v>3.1</v>
      </c>
      <c r="S17" s="232">
        <f>IF(ISNA(VLOOKUP($A17,ES_P1b_0!$A$10:$AQ$100,MATCH(FIXED(S$6,0,TRUE),ES_P1b_0!$A$10:$AO$10,0),FALSE)),":",VLOOKUP($A17,ES_P1b_0!$A$10:$AQ$100,MATCH(FIXED(S$6,0,TRUE),ES_P1b_0!$A$10:$AO$10,0),FALSE))</f>
        <v>4</v>
      </c>
      <c r="T17" s="232">
        <f>IF(ISNA(VLOOKUP($A17,ES_P1b_0!$A$10:$AQ$100,MATCH(FIXED(T$6,0,TRUE),ES_P1b_0!$A$10:$AO$10,0),FALSE)),":",VLOOKUP($A17,ES_P1b_0!$A$10:$AQ$100,MATCH(FIXED(T$6,0,TRUE),ES_P1b_0!$A$10:$AO$10,0),FALSE))</f>
        <v>0.8</v>
      </c>
      <c r="U17" s="232">
        <f>IF(ISNA(VLOOKUP($A17,ES_P1b_0!$A$10:$AQ$100,MATCH(FIXED(U$6,0,TRUE),ES_P1b_0!$A$10:$AO$10,0),FALSE)),":",VLOOKUP($A17,ES_P1b_0!$A$10:$AQ$100,MATCH(FIXED(U$6,0,TRUE),ES_P1b_0!$A$10:$AO$10,0),FALSE))</f>
        <v>-2.6</v>
      </c>
      <c r="V17" s="232" t="str">
        <f>IF(ISNA(VLOOKUP($A17,ES_P1b_0!$A$10:$AQ$100,MATCH(FIXED(V$6,0,TRUE),ES_P1b_0!$A$10:$AO$10,0),FALSE)),":",VLOOKUP($A17,ES_P1b_0!$A$10:$AQ$100,MATCH(FIXED(V$6,0,TRUE),ES_P1b_0!$A$10:$AO$10,0),FALSE))</f>
        <v>:</v>
      </c>
      <c r="W17" s="232" t="str">
        <f>IF(ISNA(VLOOKUP($A17,ES_P1b_0!$A$10:$AQ$100,MATCH(FIXED(W$6,0,TRUE),ES_P1b_0!$A$10:$AO$10,0),FALSE)),":",VLOOKUP($A17,ES_P1b_0!$A$10:$AQ$100,MATCH(FIXED(W$6,0,TRUE),ES_P1b_0!$A$10:$AO$10,0),FALSE))</f>
        <v>:</v>
      </c>
    </row>
    <row r="18" spans="1:23">
      <c r="A18" s="230" t="str">
        <f>lookup!Z13</f>
        <v>Greece</v>
      </c>
      <c r="B18" s="232" t="str">
        <f>VLOOKUP(A18,lookup!$Z$2:$AA$77,2,FALSE)</f>
        <v>Ελλάδα</v>
      </c>
      <c r="C18" s="232" t="str">
        <f>IF(ISNA(VLOOKUP($A18,ES_P1b_0!$A$10:$AQ$100,MATCH(FIXED(C$6,0,TRUE),ES_P1b_0!$A$10:$AO$10,0),FALSE)),":",VLOOKUP($A18,ES_P1b_0!$A$10:$AQ$100,MATCH(FIXED(C$6,0,TRUE),ES_P1b_0!$A$10:$AO$10,0),FALSE))</f>
        <v>:</v>
      </c>
      <c r="D18" s="232">
        <f>IF(ISNA(VLOOKUP($A18,ES_P1b_0!$A$10:$AQ$100,MATCH(FIXED(D$6,0,TRUE),ES_P1b_0!$A$10:$AO$10,0),FALSE)),":",VLOOKUP($A18,ES_P1b_0!$A$10:$AQ$100,MATCH(FIXED(D$6,0,TRUE),ES_P1b_0!$A$10:$AO$10,0),FALSE))</f>
        <v>2.8</v>
      </c>
      <c r="E18" s="232">
        <f>IF(ISNA(VLOOKUP($A18,ES_P1b_0!$A$10:$AQ$100,MATCH(FIXED(E$6,0,TRUE),ES_P1b_0!$A$10:$AO$10,0),FALSE)),":",VLOOKUP($A18,ES_P1b_0!$A$10:$AQ$100,MATCH(FIXED(E$6,0,TRUE),ES_P1b_0!$A$10:$AO$10,0),FALSE))</f>
        <v>4.2</v>
      </c>
      <c r="F18" s="232">
        <f>IF(ISNA(VLOOKUP($A18,ES_P1b_0!$A$10:$AQ$100,MATCH(FIXED(F$6,0,TRUE),ES_P1b_0!$A$10:$AO$10,0),FALSE)),":",VLOOKUP($A18,ES_P1b_0!$A$10:$AQ$100,MATCH(FIXED(F$6,0,TRUE),ES_P1b_0!$A$10:$AO$10,0),FALSE))</f>
        <v>0.4</v>
      </c>
      <c r="G18" s="232">
        <f>IF(ISNA(VLOOKUP($A18,ES_P1b_0!$A$10:$AQ$100,MATCH(FIXED(G$6,0,TRUE),ES_P1b_0!$A$10:$AO$10,0),FALSE)),":",VLOOKUP($A18,ES_P1b_0!$A$10:$AQ$100,MATCH(FIXED(G$6,0,TRUE),ES_P1b_0!$A$10:$AO$10,0),FALSE))</f>
        <v>3.1</v>
      </c>
      <c r="H18" s="232">
        <f>IF(ISNA(VLOOKUP($A18,ES_P1b_0!$A$10:$AQ$100,MATCH(FIXED(H$6,0,TRUE),ES_P1b_0!$A$10:$AO$10,0),FALSE)),":",VLOOKUP($A18,ES_P1b_0!$A$10:$AQ$100,MATCH(FIXED(H$6,0,TRUE),ES_P1b_0!$A$10:$AO$10,0),FALSE))</f>
        <v>4</v>
      </c>
      <c r="I18" s="232">
        <f>IF(ISNA(VLOOKUP($A18,ES_P1b_0!$A$10:$AQ$100,MATCH(FIXED(I$6,0,TRUE),ES_P1b_0!$A$10:$AO$10,0),FALSE)),":",VLOOKUP($A18,ES_P1b_0!$A$10:$AQ$100,MATCH(FIXED(I$6,0,TRUE),ES_P1b_0!$A$10:$AO$10,0),FALSE))</f>
        <v>4.0999999999999996</v>
      </c>
      <c r="J18" s="232">
        <f>IF(ISNA(VLOOKUP($A18,ES_P1b_0!$A$10:$AQ$100,MATCH(FIXED(J$6,0,TRUE),ES_P1b_0!$A$10:$AO$10,0),FALSE)),":",VLOOKUP($A18,ES_P1b_0!$A$10:$AQ$100,MATCH(FIXED(J$6,0,TRUE),ES_P1b_0!$A$10:$AO$10,0),FALSE))</f>
        <v>1.2</v>
      </c>
      <c r="K18" s="232">
        <f>IF(ISNA(VLOOKUP($A18,ES_P1b_0!$A$10:$AQ$100,MATCH(FIXED(K$6,0,TRUE),ES_P1b_0!$A$10:$AO$10,0),FALSE)),":",VLOOKUP($A18,ES_P1b_0!$A$10:$AQ$100,MATCH(FIXED(K$6,0,TRUE),ES_P1b_0!$A$10:$AO$10,0),FALSE))</f>
        <v>4.7</v>
      </c>
      <c r="L18" s="232">
        <f>IF(ISNA(VLOOKUP($A18,ES_P1b_0!$A$10:$AQ$100,MATCH(FIXED(L$6,0,TRUE),ES_P1b_0!$A$10:$AO$10,0),FALSE)),":",VLOOKUP($A18,ES_P1b_0!$A$10:$AQ$100,MATCH(FIXED(L$6,0,TRUE),ES_P1b_0!$A$10:$AO$10,0),FALSE))</f>
        <v>1.9</v>
      </c>
      <c r="M18" s="232">
        <f>IF(ISNA(VLOOKUP($A18,ES_P1b_0!$A$10:$AQ$100,MATCH(FIXED(M$6,0,TRUE),ES_P1b_0!$A$10:$AO$10,0),FALSE)),":",VLOOKUP($A18,ES_P1b_0!$A$10:$AQ$100,MATCH(FIXED(M$6,0,TRUE),ES_P1b_0!$A$10:$AO$10,0),FALSE))</f>
        <v>-0.7</v>
      </c>
      <c r="N18" s="232">
        <f>IF(ISNA(VLOOKUP($A18,ES_P1b_0!$A$10:$AQ$100,MATCH(FIXED(N$6,0,TRUE),ES_P1b_0!$A$10:$AO$10,0),FALSE)),":",VLOOKUP($A18,ES_P1b_0!$A$10:$AQ$100,MATCH(FIXED(N$6,0,TRUE),ES_P1b_0!$A$10:$AO$10,0),FALSE))</f>
        <v>3.5</v>
      </c>
      <c r="O18" s="232">
        <f>IF(ISNA(VLOOKUP($A18,ES_P1b_0!$A$10:$AQ$100,MATCH(FIXED(O$6,0,TRUE),ES_P1b_0!$A$10:$AO$10,0),FALSE)),":",VLOOKUP($A18,ES_P1b_0!$A$10:$AQ$100,MATCH(FIXED(O$6,0,TRUE),ES_P1b_0!$A$10:$AO$10,0),FALSE))</f>
        <v>2.1</v>
      </c>
      <c r="P18" s="232">
        <f>IF(ISNA(VLOOKUP($A18,ES_P1b_0!$A$10:$AQ$100,MATCH(FIXED(P$6,0,TRUE),ES_P1b_0!$A$10:$AO$10,0),FALSE)),":",VLOOKUP($A18,ES_P1b_0!$A$10:$AQ$100,MATCH(FIXED(P$6,0,TRUE),ES_P1b_0!$A$10:$AO$10,0),FALSE))</f>
        <v>-1.4</v>
      </c>
      <c r="Q18" s="232">
        <f>IF(ISNA(VLOOKUP($A18,ES_P1b_0!$A$10:$AQ$100,MATCH(FIXED(Q$6,0,TRUE),ES_P1b_0!$A$10:$AO$10,0),FALSE)),":",VLOOKUP($A18,ES_P1b_0!$A$10:$AQ$100,MATCH(FIXED(Q$6,0,TRUE),ES_P1b_0!$A$10:$AO$10,0),FALSE))</f>
        <v>-2.5</v>
      </c>
      <c r="R18" s="232">
        <f>IF(ISNA(VLOOKUP($A18,ES_P1b_0!$A$10:$AQ$100,MATCH(FIXED(R$6,0,TRUE),ES_P1b_0!$A$10:$AO$10,0),FALSE)),":",VLOOKUP($A18,ES_P1b_0!$A$10:$AQ$100,MATCH(FIXED(R$6,0,TRUE),ES_P1b_0!$A$10:$AO$10,0),FALSE))</f>
        <v>-2.4</v>
      </c>
      <c r="S18" s="232">
        <f>IF(ISNA(VLOOKUP($A18,ES_P1b_0!$A$10:$AQ$100,MATCH(FIXED(S$6,0,TRUE),ES_P1b_0!$A$10:$AO$10,0),FALSE)),":",VLOOKUP($A18,ES_P1b_0!$A$10:$AQ$100,MATCH(FIXED(S$6,0,TRUE),ES_P1b_0!$A$10:$AO$10,0),FALSE))</f>
        <v>-1.6</v>
      </c>
      <c r="T18" s="232">
        <f>IF(ISNA(VLOOKUP($A18,ES_P1b_0!$A$10:$AQ$100,MATCH(FIXED(T$6,0,TRUE),ES_P1b_0!$A$10:$AO$10,0),FALSE)),":",VLOOKUP($A18,ES_P1b_0!$A$10:$AQ$100,MATCH(FIXED(T$6,0,TRUE),ES_P1b_0!$A$10:$AO$10,0),FALSE))</f>
        <v>1.5</v>
      </c>
      <c r="U18" s="232">
        <f>IF(ISNA(VLOOKUP($A18,ES_P1b_0!$A$10:$AQ$100,MATCH(FIXED(U$6,0,TRUE),ES_P1b_0!$A$10:$AO$10,0),FALSE)),":",VLOOKUP($A18,ES_P1b_0!$A$10:$AQ$100,MATCH(FIXED(U$6,0,TRUE),ES_P1b_0!$A$10:$AO$10,0),FALSE))</f>
        <v>0.2</v>
      </c>
      <c r="V18" s="232" t="str">
        <f>IF(ISNA(VLOOKUP($A18,ES_P1b_0!$A$10:$AQ$100,MATCH(FIXED(V$6,0,TRUE),ES_P1b_0!$A$10:$AO$10,0),FALSE)),":",VLOOKUP($A18,ES_P1b_0!$A$10:$AQ$100,MATCH(FIXED(V$6,0,TRUE),ES_P1b_0!$A$10:$AO$10,0),FALSE))</f>
        <v>:</v>
      </c>
      <c r="W18" s="232" t="str">
        <f>IF(ISNA(VLOOKUP($A18,ES_P1b_0!$A$10:$AQ$100,MATCH(FIXED(W$6,0,TRUE),ES_P1b_0!$A$10:$AO$10,0),FALSE)),":",VLOOKUP($A18,ES_P1b_0!$A$10:$AQ$100,MATCH(FIXED(W$6,0,TRUE),ES_P1b_0!$A$10:$AO$10,0),FALSE))</f>
        <v>:</v>
      </c>
    </row>
    <row r="19" spans="1:23">
      <c r="A19" s="230" t="str">
        <f>lookup!Z14</f>
        <v>Spain</v>
      </c>
      <c r="B19" s="232" t="str">
        <f>VLOOKUP(A19,lookup!$Z$2:$AA$77,2,FALSE)</f>
        <v>Ισπανία</v>
      </c>
      <c r="C19" s="232">
        <f>IF(ISNA(VLOOKUP($A19,ES_P1b_0!$A$10:$AQ$100,MATCH(FIXED(C$6,0,TRUE),ES_P1b_0!$A$10:$AO$10,0),FALSE)),":",VLOOKUP($A19,ES_P1b_0!$A$10:$AQ$100,MATCH(FIXED(C$6,0,TRUE),ES_P1b_0!$A$10:$AO$10,0),FALSE))</f>
        <v>3</v>
      </c>
      <c r="D19" s="232">
        <f>IF(ISNA(VLOOKUP($A19,ES_P1b_0!$A$10:$AQ$100,MATCH(FIXED(D$6,0,TRUE),ES_P1b_0!$A$10:$AO$10,0),FALSE)),":",VLOOKUP($A19,ES_P1b_0!$A$10:$AQ$100,MATCH(FIXED(D$6,0,TRUE),ES_P1b_0!$A$10:$AO$10,0),FALSE))</f>
        <v>0.8</v>
      </c>
      <c r="E19" s="232">
        <f>IF(ISNA(VLOOKUP($A19,ES_P1b_0!$A$10:$AQ$100,MATCH(FIXED(E$6,0,TRUE),ES_P1b_0!$A$10:$AO$10,0),FALSE)),":",VLOOKUP($A19,ES_P1b_0!$A$10:$AQ$100,MATCH(FIXED(E$6,0,TRUE),ES_P1b_0!$A$10:$AO$10,0),FALSE))</f>
        <v>0.3</v>
      </c>
      <c r="F19" s="232">
        <f>IF(ISNA(VLOOKUP($A19,ES_P1b_0!$A$10:$AQ$100,MATCH(FIXED(F$6,0,TRUE),ES_P1b_0!$A$10:$AO$10,0),FALSE)),":",VLOOKUP($A19,ES_P1b_0!$A$10:$AQ$100,MATCH(FIXED(F$6,0,TRUE),ES_P1b_0!$A$10:$AO$10,0),FALSE))</f>
        <v>0</v>
      </c>
      <c r="G19" s="232">
        <f>IF(ISNA(VLOOKUP($A19,ES_P1b_0!$A$10:$AQ$100,MATCH(FIXED(G$6,0,TRUE),ES_P1b_0!$A$10:$AO$10,0),FALSE)),":",VLOOKUP($A19,ES_P1b_0!$A$10:$AQ$100,MATCH(FIXED(G$6,0,TRUE),ES_P1b_0!$A$10:$AO$10,0),FALSE))</f>
        <v>0.1</v>
      </c>
      <c r="H19" s="232">
        <f>IF(ISNA(VLOOKUP($A19,ES_P1b_0!$A$10:$AQ$100,MATCH(FIXED(H$6,0,TRUE),ES_P1b_0!$A$10:$AO$10,0),FALSE)),":",VLOOKUP($A19,ES_P1b_0!$A$10:$AQ$100,MATCH(FIXED(H$6,0,TRUE),ES_P1b_0!$A$10:$AO$10,0),FALSE))</f>
        <v>0</v>
      </c>
      <c r="I19" s="232">
        <f>IF(ISNA(VLOOKUP($A19,ES_P1b_0!$A$10:$AQ$100,MATCH(FIXED(I$6,0,TRUE),ES_P1b_0!$A$10:$AO$10,0),FALSE)),":",VLOOKUP($A19,ES_P1b_0!$A$10:$AQ$100,MATCH(FIXED(I$6,0,TRUE),ES_P1b_0!$A$10:$AO$10,0),FALSE))</f>
        <v>0.4</v>
      </c>
      <c r="J19" s="232">
        <f>IF(ISNA(VLOOKUP($A19,ES_P1b_0!$A$10:$AQ$100,MATCH(FIXED(J$6,0,TRUE),ES_P1b_0!$A$10:$AO$10,0),FALSE)),":",VLOOKUP($A19,ES_P1b_0!$A$10:$AQ$100,MATCH(FIXED(J$6,0,TRUE),ES_P1b_0!$A$10:$AO$10,0),FALSE))</f>
        <v>0.2</v>
      </c>
      <c r="K19" s="232">
        <f>IF(ISNA(VLOOKUP($A19,ES_P1b_0!$A$10:$AQ$100,MATCH(FIXED(K$6,0,TRUE),ES_P1b_0!$A$10:$AO$10,0),FALSE)),":",VLOOKUP($A19,ES_P1b_0!$A$10:$AQ$100,MATCH(FIXED(K$6,0,TRUE),ES_P1b_0!$A$10:$AO$10,0),FALSE))</f>
        <v>-0.1</v>
      </c>
      <c r="L19" s="232">
        <f>IF(ISNA(VLOOKUP($A19,ES_P1b_0!$A$10:$AQ$100,MATCH(FIXED(L$6,0,TRUE),ES_P1b_0!$A$10:$AO$10,0),FALSE)),":",VLOOKUP($A19,ES_P1b_0!$A$10:$AQ$100,MATCH(FIXED(L$6,0,TRUE),ES_P1b_0!$A$10:$AO$10,0),FALSE))</f>
        <v>-0.4</v>
      </c>
      <c r="M19" s="232">
        <f>IF(ISNA(VLOOKUP($A19,ES_P1b_0!$A$10:$AQ$100,MATCH(FIXED(M$6,0,TRUE),ES_P1b_0!$A$10:$AO$10,0),FALSE)),":",VLOOKUP($A19,ES_P1b_0!$A$10:$AQ$100,MATCH(FIXED(M$6,0,TRUE),ES_P1b_0!$A$10:$AO$10,0),FALSE))</f>
        <v>-0.5</v>
      </c>
      <c r="N19" s="232">
        <f>IF(ISNA(VLOOKUP($A19,ES_P1b_0!$A$10:$AQ$100,MATCH(FIXED(N$6,0,TRUE),ES_P1b_0!$A$10:$AO$10,0),FALSE)),":",VLOOKUP($A19,ES_P1b_0!$A$10:$AQ$100,MATCH(FIXED(N$6,0,TRUE),ES_P1b_0!$A$10:$AO$10,0),FALSE))</f>
        <v>0.1</v>
      </c>
      <c r="O19" s="232">
        <f>IF(ISNA(VLOOKUP($A19,ES_P1b_0!$A$10:$AQ$100,MATCH(FIXED(O$6,0,TRUE),ES_P1b_0!$A$10:$AO$10,0),FALSE)),":",VLOOKUP($A19,ES_P1b_0!$A$10:$AQ$100,MATCH(FIXED(O$6,0,TRUE),ES_P1b_0!$A$10:$AO$10,0),FALSE))</f>
        <v>0.4</v>
      </c>
      <c r="P19" s="232">
        <f>IF(ISNA(VLOOKUP($A19,ES_P1b_0!$A$10:$AQ$100,MATCH(FIXED(P$6,0,TRUE),ES_P1b_0!$A$10:$AO$10,0),FALSE)),":",VLOOKUP($A19,ES_P1b_0!$A$10:$AQ$100,MATCH(FIXED(P$6,0,TRUE),ES_P1b_0!$A$10:$AO$10,0),FALSE))</f>
        <v>1</v>
      </c>
      <c r="Q19" s="232">
        <f>IF(ISNA(VLOOKUP($A19,ES_P1b_0!$A$10:$AQ$100,MATCH(FIXED(Q$6,0,TRUE),ES_P1b_0!$A$10:$AO$10,0),FALSE)),":",VLOOKUP($A19,ES_P1b_0!$A$10:$AQ$100,MATCH(FIXED(Q$6,0,TRUE),ES_P1b_0!$A$10:$AO$10,0),FALSE))</f>
        <v>2.9</v>
      </c>
      <c r="R19" s="232">
        <f>IF(ISNA(VLOOKUP($A19,ES_P1b_0!$A$10:$AQ$100,MATCH(FIXED(R$6,0,TRUE),ES_P1b_0!$A$10:$AO$10,0),FALSE)),":",VLOOKUP($A19,ES_P1b_0!$A$10:$AQ$100,MATCH(FIXED(R$6,0,TRUE),ES_P1b_0!$A$10:$AO$10,0),FALSE))</f>
        <v>2</v>
      </c>
      <c r="S19" s="232">
        <f>IF(ISNA(VLOOKUP($A19,ES_P1b_0!$A$10:$AQ$100,MATCH(FIXED(S$6,0,TRUE),ES_P1b_0!$A$10:$AO$10,0),FALSE)),":",VLOOKUP($A19,ES_P1b_0!$A$10:$AQ$100,MATCH(FIXED(S$6,0,TRUE),ES_P1b_0!$A$10:$AO$10,0),FALSE))</f>
        <v>2</v>
      </c>
      <c r="T19" s="232">
        <f>IF(ISNA(VLOOKUP($A19,ES_P1b_0!$A$10:$AQ$100,MATCH(FIXED(T$6,0,TRUE),ES_P1b_0!$A$10:$AO$10,0),FALSE)),":",VLOOKUP($A19,ES_P1b_0!$A$10:$AQ$100,MATCH(FIXED(T$6,0,TRUE),ES_P1b_0!$A$10:$AO$10,0),FALSE))</f>
        <v>2.7</v>
      </c>
      <c r="U19" s="232">
        <f>IF(ISNA(VLOOKUP($A19,ES_P1b_0!$A$10:$AQ$100,MATCH(FIXED(U$6,0,TRUE),ES_P1b_0!$A$10:$AO$10,0),FALSE)),":",VLOOKUP($A19,ES_P1b_0!$A$10:$AQ$100,MATCH(FIXED(U$6,0,TRUE),ES_P1b_0!$A$10:$AO$10,0),FALSE))</f>
        <v>1.8</v>
      </c>
      <c r="V19" s="232" t="str">
        <f>IF(ISNA(VLOOKUP($A19,ES_P1b_0!$A$10:$AQ$100,MATCH(FIXED(V$6,0,TRUE),ES_P1b_0!$A$10:$AO$10,0),FALSE)),":",VLOOKUP($A19,ES_P1b_0!$A$10:$AQ$100,MATCH(FIXED(V$6,0,TRUE),ES_P1b_0!$A$10:$AO$10,0),FALSE))</f>
        <v>:</v>
      </c>
      <c r="W19" s="232" t="str">
        <f>IF(ISNA(VLOOKUP($A19,ES_P1b_0!$A$10:$AQ$100,MATCH(FIXED(W$6,0,TRUE),ES_P1b_0!$A$10:$AO$10,0),FALSE)),":",VLOOKUP($A19,ES_P1b_0!$A$10:$AQ$100,MATCH(FIXED(W$6,0,TRUE),ES_P1b_0!$A$10:$AO$10,0),FALSE))</f>
        <v>:</v>
      </c>
    </row>
    <row r="20" spans="1:23">
      <c r="A20" s="230" t="str">
        <f>lookup!Z15</f>
        <v>France</v>
      </c>
      <c r="B20" s="232" t="str">
        <f>VLOOKUP(A20,lookup!$Z$2:$AA$77,2,FALSE)</f>
        <v>Γαλλία</v>
      </c>
      <c r="C20" s="232">
        <f>IF(ISNA(VLOOKUP($A20,ES_P1b_0!$A$10:$AQ$100,MATCH(FIXED(C$6,0,TRUE),ES_P1b_0!$A$10:$AO$10,0),FALSE)),":",VLOOKUP($A20,ES_P1b_0!$A$10:$AQ$100,MATCH(FIXED(C$6,0,TRUE),ES_P1b_0!$A$10:$AO$10,0),FALSE))</f>
        <v>1.1000000000000001</v>
      </c>
      <c r="D20" s="232">
        <f>IF(ISNA(VLOOKUP($A20,ES_P1b_0!$A$10:$AQ$100,MATCH(FIXED(D$6,0,TRUE),ES_P1b_0!$A$10:$AO$10,0),FALSE)),":",VLOOKUP($A20,ES_P1b_0!$A$10:$AQ$100,MATCH(FIXED(D$6,0,TRUE),ES_P1b_0!$A$10:$AO$10,0),FALSE))</f>
        <v>0.5</v>
      </c>
      <c r="E20" s="232">
        <f>IF(ISNA(VLOOKUP($A20,ES_P1b_0!$A$10:$AQ$100,MATCH(FIXED(E$6,0,TRUE),ES_P1b_0!$A$10:$AO$10,0),FALSE)),":",VLOOKUP($A20,ES_P1b_0!$A$10:$AQ$100,MATCH(FIXED(E$6,0,TRUE),ES_P1b_0!$A$10:$AO$10,0),FALSE))</f>
        <v>1.5</v>
      </c>
      <c r="F20" s="232">
        <f>IF(ISNA(VLOOKUP($A20,ES_P1b_0!$A$10:$AQ$100,MATCH(FIXED(F$6,0,TRUE),ES_P1b_0!$A$10:$AO$10,0),FALSE)),":",VLOOKUP($A20,ES_P1b_0!$A$10:$AQ$100,MATCH(FIXED(F$6,0,TRUE),ES_P1b_0!$A$10:$AO$10,0),FALSE))</f>
        <v>1.6</v>
      </c>
      <c r="G20" s="232">
        <f>IF(ISNA(VLOOKUP($A20,ES_P1b_0!$A$10:$AQ$100,MATCH(FIXED(G$6,0,TRUE),ES_P1b_0!$A$10:$AO$10,0),FALSE)),":",VLOOKUP($A20,ES_P1b_0!$A$10:$AQ$100,MATCH(FIXED(G$6,0,TRUE),ES_P1b_0!$A$10:$AO$10,0),FALSE))</f>
        <v>1</v>
      </c>
      <c r="H20" s="232">
        <f>IF(ISNA(VLOOKUP($A20,ES_P1b_0!$A$10:$AQ$100,MATCH(FIXED(H$6,0,TRUE),ES_P1b_0!$A$10:$AO$10,0),FALSE)),":",VLOOKUP($A20,ES_P1b_0!$A$10:$AQ$100,MATCH(FIXED(H$6,0,TRUE),ES_P1b_0!$A$10:$AO$10,0),FALSE))</f>
        <v>1.1000000000000001</v>
      </c>
      <c r="I20" s="232">
        <f>IF(ISNA(VLOOKUP($A20,ES_P1b_0!$A$10:$AQ$100,MATCH(FIXED(I$6,0,TRUE),ES_P1b_0!$A$10:$AO$10,0),FALSE)),":",VLOOKUP($A20,ES_P1b_0!$A$10:$AQ$100,MATCH(FIXED(I$6,0,TRUE),ES_P1b_0!$A$10:$AO$10,0),FALSE))</f>
        <v>0.3</v>
      </c>
      <c r="J20" s="232">
        <f>IF(ISNA(VLOOKUP($A20,ES_P1b_0!$A$10:$AQ$100,MATCH(FIXED(J$6,0,TRUE),ES_P1b_0!$A$10:$AO$10,0),FALSE)),":",VLOOKUP($A20,ES_P1b_0!$A$10:$AQ$100,MATCH(FIXED(J$6,0,TRUE),ES_P1b_0!$A$10:$AO$10,0),FALSE))</f>
        <v>0.4</v>
      </c>
      <c r="K20" s="232">
        <f>IF(ISNA(VLOOKUP($A20,ES_P1b_0!$A$10:$AQ$100,MATCH(FIXED(K$6,0,TRUE),ES_P1b_0!$A$10:$AO$10,0),FALSE)),":",VLOOKUP($A20,ES_P1b_0!$A$10:$AQ$100,MATCH(FIXED(K$6,0,TRUE),ES_P1b_0!$A$10:$AO$10,0),FALSE))</f>
        <v>0.8</v>
      </c>
      <c r="L20" s="232">
        <f>IF(ISNA(VLOOKUP($A20,ES_P1b_0!$A$10:$AQ$100,MATCH(FIXED(L$6,0,TRUE),ES_P1b_0!$A$10:$AO$10,0),FALSE)),":",VLOOKUP($A20,ES_P1b_0!$A$10:$AQ$100,MATCH(FIXED(L$6,0,TRUE),ES_P1b_0!$A$10:$AO$10,0),FALSE))</f>
        <v>2.4</v>
      </c>
      <c r="M20" s="232">
        <f>IF(ISNA(VLOOKUP($A20,ES_P1b_0!$A$10:$AQ$100,MATCH(FIXED(M$6,0,TRUE),ES_P1b_0!$A$10:$AO$10,0),FALSE)),":",VLOOKUP($A20,ES_P1b_0!$A$10:$AQ$100,MATCH(FIXED(M$6,0,TRUE),ES_P1b_0!$A$10:$AO$10,0),FALSE))</f>
        <v>1.2</v>
      </c>
      <c r="N20" s="232">
        <f>IF(ISNA(VLOOKUP($A20,ES_P1b_0!$A$10:$AQ$100,MATCH(FIXED(N$6,0,TRUE),ES_P1b_0!$A$10:$AO$10,0),FALSE)),":",VLOOKUP($A20,ES_P1b_0!$A$10:$AQ$100,MATCH(FIXED(N$6,0,TRUE),ES_P1b_0!$A$10:$AO$10,0),FALSE))</f>
        <v>1.4</v>
      </c>
      <c r="O20" s="232">
        <f>IF(ISNA(VLOOKUP($A20,ES_P1b_0!$A$10:$AQ$100,MATCH(FIXED(O$6,0,TRUE),ES_P1b_0!$A$10:$AO$10,0),FALSE)),":",VLOOKUP($A20,ES_P1b_0!$A$10:$AQ$100,MATCH(FIXED(O$6,0,TRUE),ES_P1b_0!$A$10:$AO$10,0),FALSE))</f>
        <v>0.9</v>
      </c>
      <c r="P20" s="232">
        <f>IF(ISNA(VLOOKUP($A20,ES_P1b_0!$A$10:$AQ$100,MATCH(FIXED(P$6,0,TRUE),ES_P1b_0!$A$10:$AO$10,0),FALSE)),":",VLOOKUP($A20,ES_P1b_0!$A$10:$AQ$100,MATCH(FIXED(P$6,0,TRUE),ES_P1b_0!$A$10:$AO$10,0),FALSE))</f>
        <v>-0.6</v>
      </c>
      <c r="Q20" s="232">
        <f>IF(ISNA(VLOOKUP($A20,ES_P1b_0!$A$10:$AQ$100,MATCH(FIXED(Q$6,0,TRUE),ES_P1b_0!$A$10:$AO$10,0),FALSE)),":",VLOOKUP($A20,ES_P1b_0!$A$10:$AQ$100,MATCH(FIXED(Q$6,0,TRUE),ES_P1b_0!$A$10:$AO$10,0),FALSE))</f>
        <v>-1.9</v>
      </c>
      <c r="R20" s="232">
        <f>IF(ISNA(VLOOKUP($A20,ES_P1b_0!$A$10:$AQ$100,MATCH(FIXED(R$6,0,TRUE),ES_P1b_0!$A$10:$AO$10,0),FALSE)),":",VLOOKUP($A20,ES_P1b_0!$A$10:$AQ$100,MATCH(FIXED(R$6,0,TRUE),ES_P1b_0!$A$10:$AO$10,0),FALSE))</f>
        <v>1.7</v>
      </c>
      <c r="S20" s="232">
        <f>IF(ISNA(VLOOKUP($A20,ES_P1b_0!$A$10:$AQ$100,MATCH(FIXED(S$6,0,TRUE),ES_P1b_0!$A$10:$AO$10,0),FALSE)),":",VLOOKUP($A20,ES_P1b_0!$A$10:$AQ$100,MATCH(FIXED(S$6,0,TRUE),ES_P1b_0!$A$10:$AO$10,0),FALSE))</f>
        <v>1.4</v>
      </c>
      <c r="T20" s="232">
        <f>IF(ISNA(VLOOKUP($A20,ES_P1b_0!$A$10:$AQ$100,MATCH(FIXED(T$6,0,TRUE),ES_P1b_0!$A$10:$AO$10,0),FALSE)),":",VLOOKUP($A20,ES_P1b_0!$A$10:$AQ$100,MATCH(FIXED(T$6,0,TRUE),ES_P1b_0!$A$10:$AO$10,0),FALSE))</f>
        <v>0.1</v>
      </c>
      <c r="U20" s="232">
        <f>IF(ISNA(VLOOKUP($A20,ES_P1b_0!$A$10:$AQ$100,MATCH(FIXED(U$6,0,TRUE),ES_P1b_0!$A$10:$AO$10,0),FALSE)),":",VLOOKUP($A20,ES_P1b_0!$A$10:$AQ$100,MATCH(FIXED(U$6,0,TRUE),ES_P1b_0!$A$10:$AO$10,0),FALSE))</f>
        <v>0.4</v>
      </c>
      <c r="V20" s="232" t="str">
        <f>IF(ISNA(VLOOKUP($A20,ES_P1b_0!$A$10:$AQ$100,MATCH(FIXED(V$6,0,TRUE),ES_P1b_0!$A$10:$AO$10,0),FALSE)),":",VLOOKUP($A20,ES_P1b_0!$A$10:$AQ$100,MATCH(FIXED(V$6,0,TRUE),ES_P1b_0!$A$10:$AO$10,0),FALSE))</f>
        <v>:</v>
      </c>
      <c r="W20" s="232" t="str">
        <f>IF(ISNA(VLOOKUP($A20,ES_P1b_0!$A$10:$AQ$100,MATCH(FIXED(W$6,0,TRUE),ES_P1b_0!$A$10:$AO$10,0),FALSE)),":",VLOOKUP($A20,ES_P1b_0!$A$10:$AQ$100,MATCH(FIXED(W$6,0,TRUE),ES_P1b_0!$A$10:$AO$10,0),FALSE))</f>
        <v>:</v>
      </c>
    </row>
    <row r="21" spans="1:23">
      <c r="A21" s="230" t="str">
        <f>lookup!Z16</f>
        <v>Croatia</v>
      </c>
      <c r="B21" s="232" t="str">
        <f>VLOOKUP(A21,lookup!$Z$2:$AA$77,2,FALSE)</f>
        <v>Κροατία</v>
      </c>
      <c r="C21" s="232" t="str">
        <f>IF(ISNA(VLOOKUP($A21,ES_P1b_0!$A$10:$AQ$100,MATCH(FIXED(C$6,0,TRUE),ES_P1b_0!$A$10:$AO$10,0),FALSE)),":",VLOOKUP($A21,ES_P1b_0!$A$10:$AQ$100,MATCH(FIXED(C$6,0,TRUE),ES_P1b_0!$A$10:$AO$10,0),FALSE))</f>
        <v>:</v>
      </c>
      <c r="D21" s="232" t="str">
        <f>IF(ISNA(VLOOKUP($A21,ES_P1b_0!$A$10:$AQ$100,MATCH(FIXED(D$6,0,TRUE),ES_P1b_0!$A$10:$AO$10,0),FALSE)),":",VLOOKUP($A21,ES_P1b_0!$A$10:$AQ$100,MATCH(FIXED(D$6,0,TRUE),ES_P1b_0!$A$10:$AO$10,0),FALSE))</f>
        <v>:</v>
      </c>
      <c r="E21" s="232">
        <f>IF(ISNA(VLOOKUP($A21,ES_P1b_0!$A$10:$AQ$100,MATCH(FIXED(E$6,0,TRUE),ES_P1b_0!$A$10:$AO$10,0),FALSE)),":",VLOOKUP($A21,ES_P1b_0!$A$10:$AQ$100,MATCH(FIXED(E$6,0,TRUE),ES_P1b_0!$A$10:$AO$10,0),FALSE))</f>
        <v>23.1</v>
      </c>
      <c r="F21" s="232">
        <f>IF(ISNA(VLOOKUP($A21,ES_P1b_0!$A$10:$AQ$100,MATCH(FIXED(F$6,0,TRUE),ES_P1b_0!$A$10:$AO$10,0),FALSE)),":",VLOOKUP($A21,ES_P1b_0!$A$10:$AQ$100,MATCH(FIXED(F$6,0,TRUE),ES_P1b_0!$A$10:$AO$10,0),FALSE))</f>
        <v>-7.4</v>
      </c>
      <c r="G21" s="232">
        <f>IF(ISNA(VLOOKUP($A21,ES_P1b_0!$A$10:$AQ$100,MATCH(FIXED(G$6,0,TRUE),ES_P1b_0!$A$10:$AO$10,0),FALSE)),":",VLOOKUP($A21,ES_P1b_0!$A$10:$AQ$100,MATCH(FIXED(G$6,0,TRUE),ES_P1b_0!$A$10:$AO$10,0),FALSE))</f>
        <v>0.3</v>
      </c>
      <c r="H21" s="232">
        <f>IF(ISNA(VLOOKUP($A21,ES_P1b_0!$A$10:$AQ$100,MATCH(FIXED(H$6,0,TRUE),ES_P1b_0!$A$10:$AO$10,0),FALSE)),":",VLOOKUP($A21,ES_P1b_0!$A$10:$AQ$100,MATCH(FIXED(H$6,0,TRUE),ES_P1b_0!$A$10:$AO$10,0),FALSE))</f>
        <v>4.3</v>
      </c>
      <c r="I21" s="232">
        <f>IF(ISNA(VLOOKUP($A21,ES_P1b_0!$A$10:$AQ$100,MATCH(FIXED(I$6,0,TRUE),ES_P1b_0!$A$10:$AO$10,0),FALSE)),":",VLOOKUP($A21,ES_P1b_0!$A$10:$AQ$100,MATCH(FIXED(I$6,0,TRUE),ES_P1b_0!$A$10:$AO$10,0),FALSE))</f>
        <v>3.1</v>
      </c>
      <c r="J21" s="232">
        <f>IF(ISNA(VLOOKUP($A21,ES_P1b_0!$A$10:$AQ$100,MATCH(FIXED(J$6,0,TRUE),ES_P1b_0!$A$10:$AO$10,0),FALSE)),":",VLOOKUP($A21,ES_P1b_0!$A$10:$AQ$100,MATCH(FIXED(J$6,0,TRUE),ES_P1b_0!$A$10:$AO$10,0),FALSE))</f>
        <v>4</v>
      </c>
      <c r="K21" s="232">
        <f>IF(ISNA(VLOOKUP($A21,ES_P1b_0!$A$10:$AQ$100,MATCH(FIXED(K$6,0,TRUE),ES_P1b_0!$A$10:$AO$10,0),FALSE)),":",VLOOKUP($A21,ES_P1b_0!$A$10:$AQ$100,MATCH(FIXED(K$6,0,TRUE),ES_P1b_0!$A$10:$AO$10,0),FALSE))</f>
        <v>1.4</v>
      </c>
      <c r="L21" s="232">
        <f>IF(ISNA(VLOOKUP($A21,ES_P1b_0!$A$10:$AQ$100,MATCH(FIXED(L$6,0,TRUE),ES_P1b_0!$A$10:$AO$10,0),FALSE)),":",VLOOKUP($A21,ES_P1b_0!$A$10:$AQ$100,MATCH(FIXED(L$6,0,TRUE),ES_P1b_0!$A$10:$AO$10,0),FALSE))</f>
        <v>2.6</v>
      </c>
      <c r="M21" s="232">
        <f>IF(ISNA(VLOOKUP($A21,ES_P1b_0!$A$10:$AQ$100,MATCH(FIXED(M$6,0,TRUE),ES_P1b_0!$A$10:$AO$10,0),FALSE)),":",VLOOKUP($A21,ES_P1b_0!$A$10:$AQ$100,MATCH(FIXED(M$6,0,TRUE),ES_P1b_0!$A$10:$AO$10,0),FALSE))</f>
        <v>3.5</v>
      </c>
      <c r="N21" s="232">
        <f>IF(ISNA(VLOOKUP($A21,ES_P1b_0!$A$10:$AQ$100,MATCH(FIXED(N$6,0,TRUE),ES_P1b_0!$A$10:$AO$10,0),FALSE)),":",VLOOKUP($A21,ES_P1b_0!$A$10:$AQ$100,MATCH(FIXED(N$6,0,TRUE),ES_P1b_0!$A$10:$AO$10,0),FALSE))</f>
        <v>1</v>
      </c>
      <c r="O21" s="232">
        <f>IF(ISNA(VLOOKUP($A21,ES_P1b_0!$A$10:$AQ$100,MATCH(FIXED(O$6,0,TRUE),ES_P1b_0!$A$10:$AO$10,0),FALSE)),":",VLOOKUP($A21,ES_P1b_0!$A$10:$AQ$100,MATCH(FIXED(O$6,0,TRUE),ES_P1b_0!$A$10:$AO$10,0),FALSE))</f>
        <v>3.6</v>
      </c>
      <c r="P21" s="232">
        <f>IF(ISNA(VLOOKUP($A21,ES_P1b_0!$A$10:$AQ$100,MATCH(FIXED(P$6,0,TRUE),ES_P1b_0!$A$10:$AO$10,0),FALSE)),":",VLOOKUP($A21,ES_P1b_0!$A$10:$AQ$100,MATCH(FIXED(P$6,0,TRUE),ES_P1b_0!$A$10:$AO$10,0),FALSE))</f>
        <v>-1</v>
      </c>
      <c r="Q21" s="232">
        <f>IF(ISNA(VLOOKUP($A21,ES_P1b_0!$A$10:$AQ$100,MATCH(FIXED(Q$6,0,TRUE),ES_P1b_0!$A$10:$AO$10,0),FALSE)),":",VLOOKUP($A21,ES_P1b_0!$A$10:$AQ$100,MATCH(FIXED(Q$6,0,TRUE),ES_P1b_0!$A$10:$AO$10,0),FALSE))</f>
        <v>-5.2</v>
      </c>
      <c r="R21" s="232">
        <f>IF(ISNA(VLOOKUP($A21,ES_P1b_0!$A$10:$AQ$100,MATCH(FIXED(R$6,0,TRUE),ES_P1b_0!$A$10:$AO$10,0),FALSE)),":",VLOOKUP($A21,ES_P1b_0!$A$10:$AQ$100,MATCH(FIXED(R$6,0,TRUE),ES_P1b_0!$A$10:$AO$10,0),FALSE))</f>
        <v>3</v>
      </c>
      <c r="S21" s="232">
        <f>IF(ISNA(VLOOKUP($A21,ES_P1b_0!$A$10:$AQ$100,MATCH(FIXED(S$6,0,TRUE),ES_P1b_0!$A$10:$AO$10,0),FALSE)),":",VLOOKUP($A21,ES_P1b_0!$A$10:$AQ$100,MATCH(FIXED(S$6,0,TRUE),ES_P1b_0!$A$10:$AO$10,0),FALSE))</f>
        <v>2.2000000000000002</v>
      </c>
      <c r="T21" s="232">
        <f>IF(ISNA(VLOOKUP($A21,ES_P1b_0!$A$10:$AQ$100,MATCH(FIXED(T$6,0,TRUE),ES_P1b_0!$A$10:$AO$10,0),FALSE)),":",VLOOKUP($A21,ES_P1b_0!$A$10:$AQ$100,MATCH(FIXED(T$6,0,TRUE),ES_P1b_0!$A$10:$AO$10,0),FALSE))</f>
        <v>1.8</v>
      </c>
      <c r="U21" s="232">
        <f>IF(ISNA(VLOOKUP($A21,ES_P1b_0!$A$10:$AQ$100,MATCH(FIXED(U$6,0,TRUE),ES_P1b_0!$A$10:$AO$10,0),FALSE)),":",VLOOKUP($A21,ES_P1b_0!$A$10:$AQ$100,MATCH(FIXED(U$6,0,TRUE),ES_P1b_0!$A$10:$AO$10,0),FALSE))</f>
        <v>0.1</v>
      </c>
      <c r="V21" s="232" t="str">
        <f>IF(ISNA(VLOOKUP($A21,ES_P1b_0!$A$10:$AQ$100,MATCH(FIXED(V$6,0,TRUE),ES_P1b_0!$A$10:$AO$10,0),FALSE)),":",VLOOKUP($A21,ES_P1b_0!$A$10:$AQ$100,MATCH(FIXED(V$6,0,TRUE),ES_P1b_0!$A$10:$AO$10,0),FALSE))</f>
        <v>:</v>
      </c>
      <c r="W21" s="232" t="str">
        <f>IF(ISNA(VLOOKUP($A21,ES_P1b_0!$A$10:$AQ$100,MATCH(FIXED(W$6,0,TRUE),ES_P1b_0!$A$10:$AO$10,0),FALSE)),":",VLOOKUP($A21,ES_P1b_0!$A$10:$AQ$100,MATCH(FIXED(W$6,0,TRUE),ES_P1b_0!$A$10:$AO$10,0),FALSE))</f>
        <v>:</v>
      </c>
    </row>
    <row r="22" spans="1:23">
      <c r="A22" s="230" t="str">
        <f>lookup!Z17</f>
        <v>Italy</v>
      </c>
      <c r="B22" s="232" t="str">
        <f>VLOOKUP(A22,lookup!$Z$2:$AA$77,2,FALSE)</f>
        <v>Ιταλία</v>
      </c>
      <c r="C22" s="232">
        <f>IF(ISNA(VLOOKUP($A22,ES_P1b_0!$A$10:$AQ$100,MATCH(FIXED(C$6,0,TRUE),ES_P1b_0!$A$10:$AO$10,0),FALSE)),":",VLOOKUP($A22,ES_P1b_0!$A$10:$AQ$100,MATCH(FIXED(C$6,0,TRUE),ES_P1b_0!$A$10:$AO$10,0),FALSE))</f>
        <v>3.1</v>
      </c>
      <c r="D22" s="232">
        <f>IF(ISNA(VLOOKUP($A22,ES_P1b_0!$A$10:$AQ$100,MATCH(FIXED(D$6,0,TRUE),ES_P1b_0!$A$10:$AO$10,0),FALSE)),":",VLOOKUP($A22,ES_P1b_0!$A$10:$AQ$100,MATCH(FIXED(D$6,0,TRUE),ES_P1b_0!$A$10:$AO$10,0),FALSE))</f>
        <v>0.6</v>
      </c>
      <c r="E22" s="232">
        <f>IF(ISNA(VLOOKUP($A22,ES_P1b_0!$A$10:$AQ$100,MATCH(FIXED(E$6,0,TRUE),ES_P1b_0!$A$10:$AO$10,0),FALSE)),":",VLOOKUP($A22,ES_P1b_0!$A$10:$AQ$100,MATCH(FIXED(E$6,0,TRUE),ES_P1b_0!$A$10:$AO$10,0),FALSE))</f>
        <v>1.5</v>
      </c>
      <c r="F22" s="232">
        <f>IF(ISNA(VLOOKUP($A22,ES_P1b_0!$A$10:$AQ$100,MATCH(FIXED(F$6,0,TRUE),ES_P1b_0!$A$10:$AO$10,0),FALSE)),":",VLOOKUP($A22,ES_P1b_0!$A$10:$AQ$100,MATCH(FIXED(F$6,0,TRUE),ES_P1b_0!$A$10:$AO$10,0),FALSE))</f>
        <v>0.5</v>
      </c>
      <c r="G22" s="232">
        <f>IF(ISNA(VLOOKUP($A22,ES_P1b_0!$A$10:$AQ$100,MATCH(FIXED(G$6,0,TRUE),ES_P1b_0!$A$10:$AO$10,0),FALSE)),":",VLOOKUP($A22,ES_P1b_0!$A$10:$AQ$100,MATCH(FIXED(G$6,0,TRUE),ES_P1b_0!$A$10:$AO$10,0),FALSE))</f>
        <v>0.4</v>
      </c>
      <c r="H22" s="232">
        <f>IF(ISNA(VLOOKUP($A22,ES_P1b_0!$A$10:$AQ$100,MATCH(FIXED(H$6,0,TRUE),ES_P1b_0!$A$10:$AO$10,0),FALSE)),":",VLOOKUP($A22,ES_P1b_0!$A$10:$AQ$100,MATCH(FIXED(H$6,0,TRUE),ES_P1b_0!$A$10:$AO$10,0),FALSE))</f>
        <v>1.7</v>
      </c>
      <c r="I22" s="232">
        <f>IF(ISNA(VLOOKUP($A22,ES_P1b_0!$A$10:$AQ$100,MATCH(FIXED(I$6,0,TRUE),ES_P1b_0!$A$10:$AO$10,0),FALSE)),":",VLOOKUP($A22,ES_P1b_0!$A$10:$AQ$100,MATCH(FIXED(I$6,0,TRUE),ES_P1b_0!$A$10:$AO$10,0),FALSE))</f>
        <v>-0.2</v>
      </c>
      <c r="J22" s="232">
        <f>IF(ISNA(VLOOKUP($A22,ES_P1b_0!$A$10:$AQ$100,MATCH(FIXED(J$6,0,TRUE),ES_P1b_0!$A$10:$AO$10,0),FALSE)),":",VLOOKUP($A22,ES_P1b_0!$A$10:$AQ$100,MATCH(FIXED(J$6,0,TRUE),ES_P1b_0!$A$10:$AO$10,0),FALSE))</f>
        <v>-1.2</v>
      </c>
      <c r="K22" s="232">
        <f>IF(ISNA(VLOOKUP($A22,ES_P1b_0!$A$10:$AQ$100,MATCH(FIXED(K$6,0,TRUE),ES_P1b_0!$A$10:$AO$10,0),FALSE)),":",VLOOKUP($A22,ES_P1b_0!$A$10:$AQ$100,MATCH(FIXED(K$6,0,TRUE),ES_P1b_0!$A$10:$AO$10,0),FALSE))</f>
        <v>-1.5</v>
      </c>
      <c r="L22" s="232">
        <f>IF(ISNA(VLOOKUP($A22,ES_P1b_0!$A$10:$AQ$100,MATCH(FIXED(L$6,0,TRUE),ES_P1b_0!$A$10:$AO$10,0),FALSE)),":",VLOOKUP($A22,ES_P1b_0!$A$10:$AQ$100,MATCH(FIXED(L$6,0,TRUE),ES_P1b_0!$A$10:$AO$10,0),FALSE))</f>
        <v>1.3</v>
      </c>
      <c r="M22" s="232">
        <f>IF(ISNA(VLOOKUP($A22,ES_P1b_0!$A$10:$AQ$100,MATCH(FIXED(M$6,0,TRUE),ES_P1b_0!$A$10:$AO$10,0),FALSE)),":",VLOOKUP($A22,ES_P1b_0!$A$10:$AQ$100,MATCH(FIXED(M$6,0,TRUE),ES_P1b_0!$A$10:$AO$10,0),FALSE))</f>
        <v>0.4</v>
      </c>
      <c r="N22" s="232">
        <f>IF(ISNA(VLOOKUP($A22,ES_P1b_0!$A$10:$AQ$100,MATCH(FIXED(N$6,0,TRUE),ES_P1b_0!$A$10:$AO$10,0),FALSE)),":",VLOOKUP($A22,ES_P1b_0!$A$10:$AQ$100,MATCH(FIXED(N$6,0,TRUE),ES_P1b_0!$A$10:$AO$10,0),FALSE))</f>
        <v>0.2</v>
      </c>
      <c r="O22" s="232">
        <f>IF(ISNA(VLOOKUP($A22,ES_P1b_0!$A$10:$AQ$100,MATCH(FIXED(O$6,0,TRUE),ES_P1b_0!$A$10:$AO$10,0),FALSE)),":",VLOOKUP($A22,ES_P1b_0!$A$10:$AQ$100,MATCH(FIXED(O$6,0,TRUE),ES_P1b_0!$A$10:$AO$10,0),FALSE))</f>
        <v>0.4</v>
      </c>
      <c r="P22" s="232">
        <f>IF(ISNA(VLOOKUP($A22,ES_P1b_0!$A$10:$AQ$100,MATCH(FIXED(P$6,0,TRUE),ES_P1b_0!$A$10:$AO$10,0),FALSE)),":",VLOOKUP($A22,ES_P1b_0!$A$10:$AQ$100,MATCH(FIXED(P$6,0,TRUE),ES_P1b_0!$A$10:$AO$10,0),FALSE))</f>
        <v>-1.4</v>
      </c>
      <c r="Q22" s="232">
        <f>IF(ISNA(VLOOKUP($A22,ES_P1b_0!$A$10:$AQ$100,MATCH(FIXED(Q$6,0,TRUE),ES_P1b_0!$A$10:$AO$10,0),FALSE)),":",VLOOKUP($A22,ES_P1b_0!$A$10:$AQ$100,MATCH(FIXED(Q$6,0,TRUE),ES_P1b_0!$A$10:$AO$10,0),FALSE))</f>
        <v>-3.9</v>
      </c>
      <c r="R22" s="232">
        <f>IF(ISNA(VLOOKUP($A22,ES_P1b_0!$A$10:$AQ$100,MATCH(FIXED(R$6,0,TRUE),ES_P1b_0!$A$10:$AO$10,0),FALSE)),":",VLOOKUP($A22,ES_P1b_0!$A$10:$AQ$100,MATCH(FIXED(R$6,0,TRUE),ES_P1b_0!$A$10:$AO$10,0),FALSE))</f>
        <v>2.5</v>
      </c>
      <c r="S22" s="232">
        <f>IF(ISNA(VLOOKUP($A22,ES_P1b_0!$A$10:$AQ$100,MATCH(FIXED(S$6,0,TRUE),ES_P1b_0!$A$10:$AO$10,0),FALSE)),":",VLOOKUP($A22,ES_P1b_0!$A$10:$AQ$100,MATCH(FIXED(S$6,0,TRUE),ES_P1b_0!$A$10:$AO$10,0),FALSE))</f>
        <v>0.1</v>
      </c>
      <c r="T22" s="232">
        <f>IF(ISNA(VLOOKUP($A22,ES_P1b_0!$A$10:$AQ$100,MATCH(FIXED(T$6,0,TRUE),ES_P1b_0!$A$10:$AO$10,0),FALSE)),":",VLOOKUP($A22,ES_P1b_0!$A$10:$AQ$100,MATCH(FIXED(T$6,0,TRUE),ES_P1b_0!$A$10:$AO$10,0),FALSE))</f>
        <v>-2.1</v>
      </c>
      <c r="U22" s="232">
        <f>IF(ISNA(VLOOKUP($A22,ES_P1b_0!$A$10:$AQ$100,MATCH(FIXED(U$6,0,TRUE),ES_P1b_0!$A$10:$AO$10,0),FALSE)),":",VLOOKUP($A22,ES_P1b_0!$A$10:$AQ$100,MATCH(FIXED(U$6,0,TRUE),ES_P1b_0!$A$10:$AO$10,0),FALSE))</f>
        <v>0.1</v>
      </c>
      <c r="V22" s="232" t="str">
        <f>IF(ISNA(VLOOKUP($A22,ES_P1b_0!$A$10:$AQ$100,MATCH(FIXED(V$6,0,TRUE),ES_P1b_0!$A$10:$AO$10,0),FALSE)),":",VLOOKUP($A22,ES_P1b_0!$A$10:$AQ$100,MATCH(FIXED(V$6,0,TRUE),ES_P1b_0!$A$10:$AO$10,0),FALSE))</f>
        <v>:</v>
      </c>
      <c r="W22" s="232" t="str">
        <f>IF(ISNA(VLOOKUP($A22,ES_P1b_0!$A$10:$AQ$100,MATCH(FIXED(W$6,0,TRUE),ES_P1b_0!$A$10:$AO$10,0),FALSE)),":",VLOOKUP($A22,ES_P1b_0!$A$10:$AQ$100,MATCH(FIXED(W$6,0,TRUE),ES_P1b_0!$A$10:$AO$10,0),FALSE))</f>
        <v>:</v>
      </c>
    </row>
    <row r="23" spans="1:23">
      <c r="A23" s="230" t="str">
        <f>lookup!Z18</f>
        <v>Cyprus</v>
      </c>
      <c r="B23" s="232" t="str">
        <f>VLOOKUP(A23,lookup!$Z$2:$AA$77,2,FALSE)</f>
        <v>Κύπρος</v>
      </c>
      <c r="C23" s="232" t="str">
        <f>IF(ISNA(VLOOKUP($A23,ES_P1b_0!$A$10:$AQ$100,MATCH(FIXED(C$6,0,TRUE),ES_P1b_0!$A$10:$AO$10,0),FALSE)),":",VLOOKUP($A23,ES_P1b_0!$A$10:$AQ$100,MATCH(FIXED(C$6,0,TRUE),ES_P1b_0!$A$10:$AO$10,0),FALSE))</f>
        <v>:</v>
      </c>
      <c r="D23" s="232">
        <f>IF(ISNA(VLOOKUP($A23,ES_P1b_0!$A$10:$AQ$100,MATCH(FIXED(D$6,0,TRUE),ES_P1b_0!$A$10:$AO$10,0),FALSE)),":",VLOOKUP($A23,ES_P1b_0!$A$10:$AQ$100,MATCH(FIXED(D$6,0,TRUE),ES_P1b_0!$A$10:$AO$10,0),FALSE))</f>
        <v>1.3</v>
      </c>
      <c r="E23" s="232">
        <f>IF(ISNA(VLOOKUP($A23,ES_P1b_0!$A$10:$AQ$100,MATCH(FIXED(E$6,0,TRUE),ES_P1b_0!$A$10:$AO$10,0),FALSE)),":",VLOOKUP($A23,ES_P1b_0!$A$10:$AQ$100,MATCH(FIXED(E$6,0,TRUE),ES_P1b_0!$A$10:$AO$10,0),FALSE))</f>
        <v>1.7</v>
      </c>
      <c r="F23" s="232">
        <f>IF(ISNA(VLOOKUP($A23,ES_P1b_0!$A$10:$AQ$100,MATCH(FIXED(F$6,0,TRUE),ES_P1b_0!$A$10:$AO$10,0),FALSE)),":",VLOOKUP($A23,ES_P1b_0!$A$10:$AQ$100,MATCH(FIXED(F$6,0,TRUE),ES_P1b_0!$A$10:$AO$10,0),FALSE))</f>
        <v>3.4</v>
      </c>
      <c r="G23" s="232">
        <f>IF(ISNA(VLOOKUP($A23,ES_P1b_0!$A$10:$AQ$100,MATCH(FIXED(G$6,0,TRUE),ES_P1b_0!$A$10:$AO$10,0),FALSE)),":",VLOOKUP($A23,ES_P1b_0!$A$10:$AQ$100,MATCH(FIXED(G$6,0,TRUE),ES_P1b_0!$A$10:$AO$10,0),FALSE))</f>
        <v>2.9</v>
      </c>
      <c r="H23" s="232">
        <f>IF(ISNA(VLOOKUP($A23,ES_P1b_0!$A$10:$AQ$100,MATCH(FIXED(H$6,0,TRUE),ES_P1b_0!$A$10:$AO$10,0),FALSE)),":",VLOOKUP($A23,ES_P1b_0!$A$10:$AQ$100,MATCH(FIXED(H$6,0,TRUE),ES_P1b_0!$A$10:$AO$10,0),FALSE))</f>
        <v>3.3</v>
      </c>
      <c r="I23" s="232">
        <f>IF(ISNA(VLOOKUP($A23,ES_P1b_0!$A$10:$AQ$100,MATCH(FIXED(I$6,0,TRUE),ES_P1b_0!$A$10:$AO$10,0),FALSE)),":",VLOOKUP($A23,ES_P1b_0!$A$10:$AQ$100,MATCH(FIXED(I$6,0,TRUE),ES_P1b_0!$A$10:$AO$10,0),FALSE))</f>
        <v>1.8</v>
      </c>
      <c r="J23" s="232">
        <f>IF(ISNA(VLOOKUP($A23,ES_P1b_0!$A$10:$AQ$100,MATCH(FIXED(J$6,0,TRUE),ES_P1b_0!$A$10:$AO$10,0),FALSE)),":",VLOOKUP($A23,ES_P1b_0!$A$10:$AQ$100,MATCH(FIXED(J$6,0,TRUE),ES_P1b_0!$A$10:$AO$10,0),FALSE))</f>
        <v>0</v>
      </c>
      <c r="K23" s="232">
        <f>IF(ISNA(VLOOKUP($A23,ES_P1b_0!$A$10:$AQ$100,MATCH(FIXED(K$6,0,TRUE),ES_P1b_0!$A$10:$AO$10,0),FALSE)),":",VLOOKUP($A23,ES_P1b_0!$A$10:$AQ$100,MATCH(FIXED(K$6,0,TRUE),ES_P1b_0!$A$10:$AO$10,0),FALSE))</f>
        <v>-1.7</v>
      </c>
      <c r="L23" s="232">
        <f>IF(ISNA(VLOOKUP($A23,ES_P1b_0!$A$10:$AQ$100,MATCH(FIXED(L$6,0,TRUE),ES_P1b_0!$A$10:$AO$10,0),FALSE)),":",VLOOKUP($A23,ES_P1b_0!$A$10:$AQ$100,MATCH(FIXED(L$6,0,TRUE),ES_P1b_0!$A$10:$AO$10,0),FALSE))</f>
        <v>0.3</v>
      </c>
      <c r="M23" s="232">
        <f>IF(ISNA(VLOOKUP($A23,ES_P1b_0!$A$10:$AQ$100,MATCH(FIXED(M$6,0,TRUE),ES_P1b_0!$A$10:$AO$10,0),FALSE)),":",VLOOKUP($A23,ES_P1b_0!$A$10:$AQ$100,MATCH(FIXED(M$6,0,TRUE),ES_P1b_0!$A$10:$AO$10,0),FALSE))</f>
        <v>0.3</v>
      </c>
      <c r="N23" s="232">
        <f>IF(ISNA(VLOOKUP($A23,ES_P1b_0!$A$10:$AQ$100,MATCH(FIXED(N$6,0,TRUE),ES_P1b_0!$A$10:$AO$10,0),FALSE)),":",VLOOKUP($A23,ES_P1b_0!$A$10:$AQ$100,MATCH(FIXED(N$6,0,TRUE),ES_P1b_0!$A$10:$AO$10,0),FALSE))</f>
        <v>2.2999999999999998</v>
      </c>
      <c r="O23" s="232">
        <f>IF(ISNA(VLOOKUP($A23,ES_P1b_0!$A$10:$AQ$100,MATCH(FIXED(O$6,0,TRUE),ES_P1b_0!$A$10:$AO$10,0),FALSE)),":",VLOOKUP($A23,ES_P1b_0!$A$10:$AQ$100,MATCH(FIXED(O$6,0,TRUE),ES_P1b_0!$A$10:$AO$10,0),FALSE))</f>
        <v>1.6</v>
      </c>
      <c r="P23" s="232">
        <f>IF(ISNA(VLOOKUP($A23,ES_P1b_0!$A$10:$AQ$100,MATCH(FIXED(P$6,0,TRUE),ES_P1b_0!$A$10:$AO$10,0),FALSE)),":",VLOOKUP($A23,ES_P1b_0!$A$10:$AQ$100,MATCH(FIXED(P$6,0,TRUE),ES_P1b_0!$A$10:$AO$10,0),FALSE))</f>
        <v>1.5</v>
      </c>
      <c r="Q23" s="232">
        <f>IF(ISNA(VLOOKUP($A23,ES_P1b_0!$A$10:$AQ$100,MATCH(FIXED(Q$6,0,TRUE),ES_P1b_0!$A$10:$AO$10,0),FALSE)),":",VLOOKUP($A23,ES_P1b_0!$A$10:$AQ$100,MATCH(FIXED(Q$6,0,TRUE),ES_P1b_0!$A$10:$AO$10,0),FALSE))</f>
        <v>-1.4</v>
      </c>
      <c r="R23" s="232">
        <f>IF(ISNA(VLOOKUP($A23,ES_P1b_0!$A$10:$AQ$100,MATCH(FIXED(R$6,0,TRUE),ES_P1b_0!$A$10:$AO$10,0),FALSE)),":",VLOOKUP($A23,ES_P1b_0!$A$10:$AQ$100,MATCH(FIXED(R$6,0,TRUE),ES_P1b_0!$A$10:$AO$10,0),FALSE))</f>
        <v>1.5</v>
      </c>
      <c r="S23" s="232">
        <f>IF(ISNA(VLOOKUP($A23,ES_P1b_0!$A$10:$AQ$100,MATCH(FIXED(S$6,0,TRUE),ES_P1b_0!$A$10:$AO$10,0),FALSE)),":",VLOOKUP($A23,ES_P1b_0!$A$10:$AQ$100,MATCH(FIXED(S$6,0,TRUE),ES_P1b_0!$A$10:$AO$10,0),FALSE))</f>
        <v>0</v>
      </c>
      <c r="T23" s="232">
        <f>IF(ISNA(VLOOKUP($A23,ES_P1b_0!$A$10:$AQ$100,MATCH(FIXED(T$6,0,TRUE),ES_P1b_0!$A$10:$AO$10,0),FALSE)),":",VLOOKUP($A23,ES_P1b_0!$A$10:$AQ$100,MATCH(FIXED(T$6,0,TRUE),ES_P1b_0!$A$10:$AO$10,0),FALSE))</f>
        <v>1.8</v>
      </c>
      <c r="U23" s="232">
        <f>IF(ISNA(VLOOKUP($A23,ES_P1b_0!$A$10:$AQ$100,MATCH(FIXED(U$6,0,TRUE),ES_P1b_0!$A$10:$AO$10,0),FALSE)),":",VLOOKUP($A23,ES_P1b_0!$A$10:$AQ$100,MATCH(FIXED(U$6,0,TRUE),ES_P1b_0!$A$10:$AO$10,0),FALSE))</f>
        <v>-0.2</v>
      </c>
      <c r="V23" s="232" t="str">
        <f>IF(ISNA(VLOOKUP($A23,ES_P1b_0!$A$10:$AQ$100,MATCH(FIXED(V$6,0,TRUE),ES_P1b_0!$A$10:$AO$10,0),FALSE)),":",VLOOKUP($A23,ES_P1b_0!$A$10:$AQ$100,MATCH(FIXED(V$6,0,TRUE),ES_P1b_0!$A$10:$AO$10,0),FALSE))</f>
        <v>:</v>
      </c>
      <c r="W23" s="232" t="str">
        <f>IF(ISNA(VLOOKUP($A23,ES_P1b_0!$A$10:$AQ$100,MATCH(FIXED(W$6,0,TRUE),ES_P1b_0!$A$10:$AO$10,0),FALSE)),":",VLOOKUP($A23,ES_P1b_0!$A$10:$AQ$100,MATCH(FIXED(W$6,0,TRUE),ES_P1b_0!$A$10:$AO$10,0),FALSE))</f>
        <v>:</v>
      </c>
    </row>
    <row r="24" spans="1:23">
      <c r="A24" s="230" t="str">
        <f>lookup!Z19</f>
        <v>Latvia</v>
      </c>
      <c r="B24" s="232" t="str">
        <f>VLOOKUP(A24,lookup!$Z$2:$AA$77,2,FALSE)</f>
        <v>Λετονία</v>
      </c>
      <c r="C24" s="232">
        <f>IF(ISNA(VLOOKUP($A24,ES_P1b_0!$A$10:$AQ$100,MATCH(FIXED(C$6,0,TRUE),ES_P1b_0!$A$10:$AO$10,0),FALSE)),":",VLOOKUP($A24,ES_P1b_0!$A$10:$AQ$100,MATCH(FIXED(C$6,0,TRUE),ES_P1b_0!$A$10:$AO$10,0),FALSE))</f>
        <v>10.6</v>
      </c>
      <c r="D24" s="232">
        <f>IF(ISNA(VLOOKUP($A24,ES_P1b_0!$A$10:$AQ$100,MATCH(FIXED(D$6,0,TRUE),ES_P1b_0!$A$10:$AO$10,0),FALSE)),":",VLOOKUP($A24,ES_P1b_0!$A$10:$AQ$100,MATCH(FIXED(D$6,0,TRUE),ES_P1b_0!$A$10:$AO$10,0),FALSE))</f>
        <v>6</v>
      </c>
      <c r="E24" s="232">
        <f>IF(ISNA(VLOOKUP($A24,ES_P1b_0!$A$10:$AQ$100,MATCH(FIXED(E$6,0,TRUE),ES_P1b_0!$A$10:$AO$10,0),FALSE)),":",VLOOKUP($A24,ES_P1b_0!$A$10:$AQ$100,MATCH(FIXED(E$6,0,TRUE),ES_P1b_0!$A$10:$AO$10,0),FALSE))</f>
        <v>5</v>
      </c>
      <c r="F24" s="232">
        <f>IF(ISNA(VLOOKUP($A24,ES_P1b_0!$A$10:$AQ$100,MATCH(FIXED(F$6,0,TRUE),ES_P1b_0!$A$10:$AO$10,0),FALSE)),":",VLOOKUP($A24,ES_P1b_0!$A$10:$AQ$100,MATCH(FIXED(F$6,0,TRUE),ES_P1b_0!$A$10:$AO$10,0),FALSE))</f>
        <v>5.9</v>
      </c>
      <c r="G24" s="232">
        <f>IF(ISNA(VLOOKUP($A24,ES_P1b_0!$A$10:$AQ$100,MATCH(FIXED(G$6,0,TRUE),ES_P1b_0!$A$10:$AO$10,0),FALSE)),":",VLOOKUP($A24,ES_P1b_0!$A$10:$AQ$100,MATCH(FIXED(G$6,0,TRUE),ES_P1b_0!$A$10:$AO$10,0),FALSE))</f>
        <v>4.8</v>
      </c>
      <c r="H24" s="232">
        <f>IF(ISNA(VLOOKUP($A24,ES_P1b_0!$A$10:$AQ$100,MATCH(FIXED(H$6,0,TRUE),ES_P1b_0!$A$10:$AO$10,0),FALSE)),":",VLOOKUP($A24,ES_P1b_0!$A$10:$AQ$100,MATCH(FIXED(H$6,0,TRUE),ES_P1b_0!$A$10:$AO$10,0),FALSE))</f>
        <v>9.1999999999999993</v>
      </c>
      <c r="I24" s="232">
        <f>IF(ISNA(VLOOKUP($A24,ES_P1b_0!$A$10:$AQ$100,MATCH(FIXED(I$6,0,TRUE),ES_P1b_0!$A$10:$AO$10,0),FALSE)),":",VLOOKUP($A24,ES_P1b_0!$A$10:$AQ$100,MATCH(FIXED(I$6,0,TRUE),ES_P1b_0!$A$10:$AO$10,0),FALSE))</f>
        <v>6.1</v>
      </c>
      <c r="J24" s="232">
        <f>IF(ISNA(VLOOKUP($A24,ES_P1b_0!$A$10:$AQ$100,MATCH(FIXED(J$6,0,TRUE),ES_P1b_0!$A$10:$AO$10,0),FALSE)),":",VLOOKUP($A24,ES_P1b_0!$A$10:$AQ$100,MATCH(FIXED(J$6,0,TRUE),ES_P1b_0!$A$10:$AO$10,0),FALSE))</f>
        <v>4.0999999999999996</v>
      </c>
      <c r="K24" s="232">
        <f>IF(ISNA(VLOOKUP($A24,ES_P1b_0!$A$10:$AQ$100,MATCH(FIXED(K$6,0,TRUE),ES_P1b_0!$A$10:$AO$10,0),FALSE)),":",VLOOKUP($A24,ES_P1b_0!$A$10:$AQ$100,MATCH(FIXED(K$6,0,TRUE),ES_P1b_0!$A$10:$AO$10,0),FALSE))</f>
        <v>5.6</v>
      </c>
      <c r="L24" s="232">
        <f>IF(ISNA(VLOOKUP($A24,ES_P1b_0!$A$10:$AQ$100,MATCH(FIXED(L$6,0,TRUE),ES_P1b_0!$A$10:$AO$10,0),FALSE)),":",VLOOKUP($A24,ES_P1b_0!$A$10:$AQ$100,MATCH(FIXED(L$6,0,TRUE),ES_P1b_0!$A$10:$AO$10,0),FALSE))</f>
        <v>7.5</v>
      </c>
      <c r="M24" s="232">
        <f>IF(ISNA(VLOOKUP($A24,ES_P1b_0!$A$10:$AQ$100,MATCH(FIXED(M$6,0,TRUE),ES_P1b_0!$A$10:$AO$10,0),FALSE)),":",VLOOKUP($A24,ES_P1b_0!$A$10:$AQ$100,MATCH(FIXED(M$6,0,TRUE),ES_P1b_0!$A$10:$AO$10,0),FALSE))</f>
        <v>8.4</v>
      </c>
      <c r="N24" s="232">
        <f>IF(ISNA(VLOOKUP($A24,ES_P1b_0!$A$10:$AQ$100,MATCH(FIXED(N$6,0,TRUE),ES_P1b_0!$A$10:$AO$10,0),FALSE)),":",VLOOKUP($A24,ES_P1b_0!$A$10:$AQ$100,MATCH(FIXED(N$6,0,TRUE),ES_P1b_0!$A$10:$AO$10,0),FALSE))</f>
        <v>5.8</v>
      </c>
      <c r="O24" s="232">
        <f>IF(ISNA(VLOOKUP($A24,ES_P1b_0!$A$10:$AQ$100,MATCH(FIXED(O$6,0,TRUE),ES_P1b_0!$A$10:$AO$10,0),FALSE)),":",VLOOKUP($A24,ES_P1b_0!$A$10:$AQ$100,MATCH(FIXED(O$6,0,TRUE),ES_P1b_0!$A$10:$AO$10,0),FALSE))</f>
        <v>11.5</v>
      </c>
      <c r="P24" s="232">
        <f>IF(ISNA(VLOOKUP($A24,ES_P1b_0!$A$10:$AQ$100,MATCH(FIXED(P$6,0,TRUE),ES_P1b_0!$A$10:$AO$10,0),FALSE)),":",VLOOKUP($A24,ES_P1b_0!$A$10:$AQ$100,MATCH(FIXED(P$6,0,TRUE),ES_P1b_0!$A$10:$AO$10,0),FALSE))</f>
        <v>-1.9</v>
      </c>
      <c r="Q24" s="232">
        <f>IF(ISNA(VLOOKUP($A24,ES_P1b_0!$A$10:$AQ$100,MATCH(FIXED(Q$6,0,TRUE),ES_P1b_0!$A$10:$AO$10,0),FALSE)),":",VLOOKUP($A24,ES_P1b_0!$A$10:$AQ$100,MATCH(FIXED(Q$6,0,TRUE),ES_P1b_0!$A$10:$AO$10,0),FALSE))</f>
        <v>-3.9</v>
      </c>
      <c r="R24" s="232">
        <f>IF(ISNA(VLOOKUP($A24,ES_P1b_0!$A$10:$AQ$100,MATCH(FIXED(R$6,0,TRUE),ES_P1b_0!$A$10:$AO$10,0),FALSE)),":",VLOOKUP($A24,ES_P1b_0!$A$10:$AQ$100,MATCH(FIXED(R$6,0,TRUE),ES_P1b_0!$A$10:$AO$10,0),FALSE))</f>
        <v>5.7</v>
      </c>
      <c r="S24" s="232">
        <f>IF(ISNA(VLOOKUP($A24,ES_P1b_0!$A$10:$AQ$100,MATCH(FIXED(S$6,0,TRUE),ES_P1b_0!$A$10:$AO$10,0),FALSE)),":",VLOOKUP($A24,ES_P1b_0!$A$10:$AQ$100,MATCH(FIXED(S$6,0,TRUE),ES_P1b_0!$A$10:$AO$10,0),FALSE))</f>
        <v>3.7</v>
      </c>
      <c r="T24" s="232">
        <f>IF(ISNA(VLOOKUP($A24,ES_P1b_0!$A$10:$AQ$100,MATCH(FIXED(T$6,0,TRUE),ES_P1b_0!$A$10:$AO$10,0),FALSE)),":",VLOOKUP($A24,ES_P1b_0!$A$10:$AQ$100,MATCH(FIXED(T$6,0,TRUE),ES_P1b_0!$A$10:$AO$10,0),FALSE))</f>
        <v>3.7</v>
      </c>
      <c r="U24" s="232">
        <f>IF(ISNA(VLOOKUP($A24,ES_P1b_0!$A$10:$AQ$100,MATCH(FIXED(U$6,0,TRUE),ES_P1b_0!$A$10:$AO$10,0),FALSE)),":",VLOOKUP($A24,ES_P1b_0!$A$10:$AQ$100,MATCH(FIXED(U$6,0,TRUE),ES_P1b_0!$A$10:$AO$10,0),FALSE))</f>
        <v>1.8</v>
      </c>
      <c r="V24" s="232" t="str">
        <f>IF(ISNA(VLOOKUP($A24,ES_P1b_0!$A$10:$AQ$100,MATCH(FIXED(V$6,0,TRUE),ES_P1b_0!$A$10:$AO$10,0),FALSE)),":",VLOOKUP($A24,ES_P1b_0!$A$10:$AQ$100,MATCH(FIXED(V$6,0,TRUE),ES_P1b_0!$A$10:$AO$10,0),FALSE))</f>
        <v>:</v>
      </c>
      <c r="W24" s="232" t="str">
        <f>IF(ISNA(VLOOKUP($A24,ES_P1b_0!$A$10:$AQ$100,MATCH(FIXED(W$6,0,TRUE),ES_P1b_0!$A$10:$AO$10,0),FALSE)),":",VLOOKUP($A24,ES_P1b_0!$A$10:$AQ$100,MATCH(FIXED(W$6,0,TRUE),ES_P1b_0!$A$10:$AO$10,0),FALSE))</f>
        <v>:</v>
      </c>
    </row>
    <row r="25" spans="1:23">
      <c r="A25" s="230" t="str">
        <f>lookup!Z20</f>
        <v>Lithuania</v>
      </c>
      <c r="B25" s="232" t="str">
        <f>VLOOKUP(A25,lookup!$Z$2:$AA$77,2,FALSE)</f>
        <v>Λιθουανία</v>
      </c>
      <c r="C25" s="232" t="str">
        <f>IF(ISNA(VLOOKUP($A25,ES_P1b_0!$A$10:$AQ$100,MATCH(FIXED(C$6,0,TRUE),ES_P1b_0!$A$10:$AO$10,0),FALSE)),":",VLOOKUP($A25,ES_P1b_0!$A$10:$AQ$100,MATCH(FIXED(C$6,0,TRUE),ES_P1b_0!$A$10:$AO$10,0),FALSE))</f>
        <v>:</v>
      </c>
      <c r="D25" s="232">
        <f>IF(ISNA(VLOOKUP($A25,ES_P1b_0!$A$10:$AQ$100,MATCH(FIXED(D$6,0,TRUE),ES_P1b_0!$A$10:$AO$10,0),FALSE)),":",VLOOKUP($A25,ES_P1b_0!$A$10:$AQ$100,MATCH(FIXED(D$6,0,TRUE),ES_P1b_0!$A$10:$AO$10,0),FALSE))</f>
        <v>4.3</v>
      </c>
      <c r="E25" s="232">
        <f>IF(ISNA(VLOOKUP($A25,ES_P1b_0!$A$10:$AQ$100,MATCH(FIXED(E$6,0,TRUE),ES_P1b_0!$A$10:$AO$10,0),FALSE)),":",VLOOKUP($A25,ES_P1b_0!$A$10:$AQ$100,MATCH(FIXED(E$6,0,TRUE),ES_P1b_0!$A$10:$AO$10,0),FALSE))</f>
        <v>7.5</v>
      </c>
      <c r="F25" s="232">
        <f>IF(ISNA(VLOOKUP($A25,ES_P1b_0!$A$10:$AQ$100,MATCH(FIXED(F$6,0,TRUE),ES_P1b_0!$A$10:$AO$10,0),FALSE)),":",VLOOKUP($A25,ES_P1b_0!$A$10:$AQ$100,MATCH(FIXED(F$6,0,TRUE),ES_P1b_0!$A$10:$AO$10,0),FALSE))</f>
        <v>8.5</v>
      </c>
      <c r="G25" s="232">
        <f>IF(ISNA(VLOOKUP($A25,ES_P1b_0!$A$10:$AQ$100,MATCH(FIXED(G$6,0,TRUE),ES_P1b_0!$A$10:$AO$10,0),FALSE)),":",VLOOKUP($A25,ES_P1b_0!$A$10:$AQ$100,MATCH(FIXED(G$6,0,TRUE),ES_P1b_0!$A$10:$AO$10,0),FALSE))</f>
        <v>1.2</v>
      </c>
      <c r="H25" s="232">
        <f>IF(ISNA(VLOOKUP($A25,ES_P1b_0!$A$10:$AQ$100,MATCH(FIXED(H$6,0,TRUE),ES_P1b_0!$A$10:$AO$10,0),FALSE)),":",VLOOKUP($A25,ES_P1b_0!$A$10:$AQ$100,MATCH(FIXED(H$6,0,TRUE),ES_P1b_0!$A$10:$AO$10,0),FALSE))</f>
        <v>7.9</v>
      </c>
      <c r="I25" s="232">
        <f>IF(ISNA(VLOOKUP($A25,ES_P1b_0!$A$10:$AQ$100,MATCH(FIXED(I$6,0,TRUE),ES_P1b_0!$A$10:$AO$10,0),FALSE)),":",VLOOKUP($A25,ES_P1b_0!$A$10:$AQ$100,MATCH(FIXED(I$6,0,TRUE),ES_P1b_0!$A$10:$AO$10,0),FALSE))</f>
        <v>10.9</v>
      </c>
      <c r="J25" s="232">
        <f>IF(ISNA(VLOOKUP($A25,ES_P1b_0!$A$10:$AQ$100,MATCH(FIXED(J$6,0,TRUE),ES_P1b_0!$A$10:$AO$10,0),FALSE)),":",VLOOKUP($A25,ES_P1b_0!$A$10:$AQ$100,MATCH(FIXED(J$6,0,TRUE),ES_P1b_0!$A$10:$AO$10,0),FALSE))</f>
        <v>3.1</v>
      </c>
      <c r="K25" s="232">
        <f>IF(ISNA(VLOOKUP($A25,ES_P1b_0!$A$10:$AQ$100,MATCH(FIXED(K$6,0,TRUE),ES_P1b_0!$A$10:$AO$10,0),FALSE)),":",VLOOKUP($A25,ES_P1b_0!$A$10:$AQ$100,MATCH(FIXED(K$6,0,TRUE),ES_P1b_0!$A$10:$AO$10,0),FALSE))</f>
        <v>7.9</v>
      </c>
      <c r="L25" s="232">
        <f>IF(ISNA(VLOOKUP($A25,ES_P1b_0!$A$10:$AQ$100,MATCH(FIXED(L$6,0,TRUE),ES_P1b_0!$A$10:$AO$10,0),FALSE)),":",VLOOKUP($A25,ES_P1b_0!$A$10:$AQ$100,MATCH(FIXED(L$6,0,TRUE),ES_P1b_0!$A$10:$AO$10,0),FALSE))</f>
        <v>7.4</v>
      </c>
      <c r="M25" s="232">
        <f>IF(ISNA(VLOOKUP($A25,ES_P1b_0!$A$10:$AQ$100,MATCH(FIXED(M$6,0,TRUE),ES_P1b_0!$A$10:$AO$10,0),FALSE)),":",VLOOKUP($A25,ES_P1b_0!$A$10:$AQ$100,MATCH(FIXED(M$6,0,TRUE),ES_P1b_0!$A$10:$AO$10,0),FALSE))</f>
        <v>5.2</v>
      </c>
      <c r="N25" s="232">
        <f>IF(ISNA(VLOOKUP($A25,ES_P1b_0!$A$10:$AQ$100,MATCH(FIXED(N$6,0,TRUE),ES_P1b_0!$A$10:$AO$10,0),FALSE)),":",VLOOKUP($A25,ES_P1b_0!$A$10:$AQ$100,MATCH(FIXED(N$6,0,TRUE),ES_P1b_0!$A$10:$AO$10,0),FALSE))</f>
        <v>5.9</v>
      </c>
      <c r="O25" s="232">
        <f>IF(ISNA(VLOOKUP($A25,ES_P1b_0!$A$10:$AQ$100,MATCH(FIXED(O$6,0,TRUE),ES_P1b_0!$A$10:$AO$10,0),FALSE)),":",VLOOKUP($A25,ES_P1b_0!$A$10:$AQ$100,MATCH(FIXED(O$6,0,TRUE),ES_P1b_0!$A$10:$AO$10,0),FALSE))</f>
        <v>6.8</v>
      </c>
      <c r="P25" s="232">
        <f>IF(ISNA(VLOOKUP($A25,ES_P1b_0!$A$10:$AQ$100,MATCH(FIXED(P$6,0,TRUE),ES_P1b_0!$A$10:$AO$10,0),FALSE)),":",VLOOKUP($A25,ES_P1b_0!$A$10:$AQ$100,MATCH(FIXED(P$6,0,TRUE),ES_P1b_0!$A$10:$AO$10,0),FALSE))</f>
        <v>3.6</v>
      </c>
      <c r="Q25" s="232">
        <f>IF(ISNA(VLOOKUP($A25,ES_P1b_0!$A$10:$AQ$100,MATCH(FIXED(Q$6,0,TRUE),ES_P1b_0!$A$10:$AO$10,0),FALSE)),":",VLOOKUP($A25,ES_P1b_0!$A$10:$AQ$100,MATCH(FIXED(Q$6,0,TRUE),ES_P1b_0!$A$10:$AO$10,0),FALSE))</f>
        <v>-8.6</v>
      </c>
      <c r="R25" s="232">
        <f>IF(ISNA(VLOOKUP($A25,ES_P1b_0!$A$10:$AQ$100,MATCH(FIXED(R$6,0,TRUE),ES_P1b_0!$A$10:$AO$10,0),FALSE)),":",VLOOKUP($A25,ES_P1b_0!$A$10:$AQ$100,MATCH(FIXED(R$6,0,TRUE),ES_P1b_0!$A$10:$AO$10,0),FALSE))</f>
        <v>15.3</v>
      </c>
      <c r="S25" s="232">
        <f>IF(ISNA(VLOOKUP($A25,ES_P1b_0!$A$10:$AQ$100,MATCH(FIXED(S$6,0,TRUE),ES_P1b_0!$A$10:$AO$10,0),FALSE)),":",VLOOKUP($A25,ES_P1b_0!$A$10:$AQ$100,MATCH(FIXED(S$6,0,TRUE),ES_P1b_0!$A$10:$AO$10,0),FALSE))</f>
        <v>5.5</v>
      </c>
      <c r="T25" s="232">
        <f>IF(ISNA(VLOOKUP($A25,ES_P1b_0!$A$10:$AQ$100,MATCH(FIXED(T$6,0,TRUE),ES_P1b_0!$A$10:$AO$10,0),FALSE)),":",VLOOKUP($A25,ES_P1b_0!$A$10:$AQ$100,MATCH(FIXED(T$6,0,TRUE),ES_P1b_0!$A$10:$AO$10,0),FALSE))</f>
        <v>1.9</v>
      </c>
      <c r="U25" s="232">
        <f>IF(ISNA(VLOOKUP($A25,ES_P1b_0!$A$10:$AQ$100,MATCH(FIXED(U$6,0,TRUE),ES_P1b_0!$A$10:$AO$10,0),FALSE)),":",VLOOKUP($A25,ES_P1b_0!$A$10:$AQ$100,MATCH(FIXED(U$6,0,TRUE),ES_P1b_0!$A$10:$AO$10,0),FALSE))</f>
        <v>2</v>
      </c>
      <c r="V25" s="232" t="str">
        <f>IF(ISNA(VLOOKUP($A25,ES_P1b_0!$A$10:$AQ$100,MATCH(FIXED(V$6,0,TRUE),ES_P1b_0!$A$10:$AO$10,0),FALSE)),":",VLOOKUP($A25,ES_P1b_0!$A$10:$AQ$100,MATCH(FIXED(V$6,0,TRUE),ES_P1b_0!$A$10:$AO$10,0),FALSE))</f>
        <v>:</v>
      </c>
      <c r="W25" s="232" t="str">
        <f>IF(ISNA(VLOOKUP($A25,ES_P1b_0!$A$10:$AQ$100,MATCH(FIXED(W$6,0,TRUE),ES_P1b_0!$A$10:$AO$10,0),FALSE)),":",VLOOKUP($A25,ES_P1b_0!$A$10:$AQ$100,MATCH(FIXED(W$6,0,TRUE),ES_P1b_0!$A$10:$AO$10,0),FALSE))</f>
        <v>:</v>
      </c>
    </row>
    <row r="26" spans="1:23">
      <c r="A26" s="230" t="str">
        <f>lookup!Z21</f>
        <v>Luxembourg</v>
      </c>
      <c r="B26" s="232" t="str">
        <f>VLOOKUP(A26,lookup!$Z$2:$AA$77,2,FALSE)</f>
        <v>Λουξεμβούργο</v>
      </c>
      <c r="C26" s="232" t="str">
        <f>IF(ISNA(VLOOKUP($A26,ES_P1b_0!$A$10:$AQ$100,MATCH(FIXED(C$6,0,TRUE),ES_P1b_0!$A$10:$AO$10,0),FALSE)),":",VLOOKUP($A26,ES_P1b_0!$A$10:$AQ$100,MATCH(FIXED(C$6,0,TRUE),ES_P1b_0!$A$10:$AO$10,0),FALSE))</f>
        <v>:</v>
      </c>
      <c r="D26" s="232">
        <f>IF(ISNA(VLOOKUP($A26,ES_P1b_0!$A$10:$AQ$100,MATCH(FIXED(D$6,0,TRUE),ES_P1b_0!$A$10:$AO$10,0),FALSE)),":",VLOOKUP($A26,ES_P1b_0!$A$10:$AQ$100,MATCH(FIXED(D$6,0,TRUE),ES_P1b_0!$A$10:$AO$10,0),FALSE))</f>
        <v>-1</v>
      </c>
      <c r="E26" s="232">
        <f>IF(ISNA(VLOOKUP($A26,ES_P1b_0!$A$10:$AQ$100,MATCH(FIXED(E$6,0,TRUE),ES_P1b_0!$A$10:$AO$10,0),FALSE)),":",VLOOKUP($A26,ES_P1b_0!$A$10:$AQ$100,MATCH(FIXED(E$6,0,TRUE),ES_P1b_0!$A$10:$AO$10,0),FALSE))</f>
        <v>2.8</v>
      </c>
      <c r="F26" s="232">
        <f>IF(ISNA(VLOOKUP($A26,ES_P1b_0!$A$10:$AQ$100,MATCH(FIXED(F$6,0,TRUE),ES_P1b_0!$A$10:$AO$10,0),FALSE)),":",VLOOKUP($A26,ES_P1b_0!$A$10:$AQ$100,MATCH(FIXED(F$6,0,TRUE),ES_P1b_0!$A$10:$AO$10,0),FALSE))</f>
        <v>1.9</v>
      </c>
      <c r="G26" s="232">
        <f>IF(ISNA(VLOOKUP($A26,ES_P1b_0!$A$10:$AQ$100,MATCH(FIXED(G$6,0,TRUE),ES_P1b_0!$A$10:$AO$10,0),FALSE)),":",VLOOKUP($A26,ES_P1b_0!$A$10:$AQ$100,MATCH(FIXED(G$6,0,TRUE),ES_P1b_0!$A$10:$AO$10,0),FALSE))</f>
        <v>3.3</v>
      </c>
      <c r="H26" s="232">
        <f>IF(ISNA(VLOOKUP($A26,ES_P1b_0!$A$10:$AQ$100,MATCH(FIXED(H$6,0,TRUE),ES_P1b_0!$A$10:$AO$10,0),FALSE)),":",VLOOKUP($A26,ES_P1b_0!$A$10:$AQ$100,MATCH(FIXED(H$6,0,TRUE),ES_P1b_0!$A$10:$AO$10,0),FALSE))</f>
        <v>2.7</v>
      </c>
      <c r="I26" s="232">
        <f>IF(ISNA(VLOOKUP($A26,ES_P1b_0!$A$10:$AQ$100,MATCH(FIXED(I$6,0,TRUE),ES_P1b_0!$A$10:$AO$10,0),FALSE)),":",VLOOKUP($A26,ES_P1b_0!$A$10:$AQ$100,MATCH(FIXED(I$6,0,TRUE),ES_P1b_0!$A$10:$AO$10,0),FALSE))</f>
        <v>-2.9</v>
      </c>
      <c r="J26" s="232">
        <f>IF(ISNA(VLOOKUP($A26,ES_P1b_0!$A$10:$AQ$100,MATCH(FIXED(J$6,0,TRUE),ES_P1b_0!$A$10:$AO$10,0),FALSE)),":",VLOOKUP($A26,ES_P1b_0!$A$10:$AQ$100,MATCH(FIXED(J$6,0,TRUE),ES_P1b_0!$A$10:$AO$10,0),FALSE))</f>
        <v>0.8</v>
      </c>
      <c r="K26" s="232">
        <f>IF(ISNA(VLOOKUP($A26,ES_P1b_0!$A$10:$AQ$100,MATCH(FIXED(K$6,0,TRUE),ES_P1b_0!$A$10:$AO$10,0),FALSE)),":",VLOOKUP($A26,ES_P1b_0!$A$10:$AQ$100,MATCH(FIXED(K$6,0,TRUE),ES_P1b_0!$A$10:$AO$10,0),FALSE))</f>
        <v>-0.1</v>
      </c>
      <c r="L26" s="232">
        <f>IF(ISNA(VLOOKUP($A26,ES_P1b_0!$A$10:$AQ$100,MATCH(FIXED(L$6,0,TRUE),ES_P1b_0!$A$10:$AO$10,0),FALSE)),":",VLOOKUP($A26,ES_P1b_0!$A$10:$AQ$100,MATCH(FIXED(L$6,0,TRUE),ES_P1b_0!$A$10:$AO$10,0),FALSE))</f>
        <v>2.1</v>
      </c>
      <c r="M26" s="232">
        <f>IF(ISNA(VLOOKUP($A26,ES_P1b_0!$A$10:$AQ$100,MATCH(FIXED(M$6,0,TRUE),ES_P1b_0!$A$10:$AO$10,0),FALSE)),":",VLOOKUP($A26,ES_P1b_0!$A$10:$AQ$100,MATCH(FIXED(M$6,0,TRUE),ES_P1b_0!$A$10:$AO$10,0),FALSE))</f>
        <v>2.2999999999999998</v>
      </c>
      <c r="N26" s="232">
        <f>IF(ISNA(VLOOKUP($A26,ES_P1b_0!$A$10:$AQ$100,MATCH(FIXED(N$6,0,TRUE),ES_P1b_0!$A$10:$AO$10,0),FALSE)),":",VLOOKUP($A26,ES_P1b_0!$A$10:$AQ$100,MATCH(FIXED(N$6,0,TRUE),ES_P1b_0!$A$10:$AO$10,0),FALSE))</f>
        <v>1.3</v>
      </c>
      <c r="O26" s="232">
        <f>IF(ISNA(VLOOKUP($A26,ES_P1b_0!$A$10:$AQ$100,MATCH(FIXED(O$6,0,TRUE),ES_P1b_0!$A$10:$AO$10,0),FALSE)),":",VLOOKUP($A26,ES_P1b_0!$A$10:$AQ$100,MATCH(FIXED(O$6,0,TRUE),ES_P1b_0!$A$10:$AO$10,0),FALSE))</f>
        <v>2</v>
      </c>
      <c r="P26" s="232">
        <f>IF(ISNA(VLOOKUP($A26,ES_P1b_0!$A$10:$AQ$100,MATCH(FIXED(P$6,0,TRUE),ES_P1b_0!$A$10:$AO$10,0),FALSE)),":",VLOOKUP($A26,ES_P1b_0!$A$10:$AQ$100,MATCH(FIXED(P$6,0,TRUE),ES_P1b_0!$A$10:$AO$10,0),FALSE))</f>
        <v>-5.5</v>
      </c>
      <c r="Q26" s="232">
        <f>IF(ISNA(VLOOKUP($A26,ES_P1b_0!$A$10:$AQ$100,MATCH(FIXED(Q$6,0,TRUE),ES_P1b_0!$A$10:$AO$10,0),FALSE)),":",VLOOKUP($A26,ES_P1b_0!$A$10:$AQ$100,MATCH(FIXED(Q$6,0,TRUE),ES_P1b_0!$A$10:$AO$10,0),FALSE))</f>
        <v>-6.4</v>
      </c>
      <c r="R26" s="232">
        <f>IF(ISNA(VLOOKUP($A26,ES_P1b_0!$A$10:$AQ$100,MATCH(FIXED(R$6,0,TRUE),ES_P1b_0!$A$10:$AO$10,0),FALSE)),":",VLOOKUP($A26,ES_P1b_0!$A$10:$AQ$100,MATCH(FIXED(R$6,0,TRUE),ES_P1b_0!$A$10:$AO$10,0),FALSE))</f>
        <v>1.3</v>
      </c>
      <c r="S26" s="232">
        <f>IF(ISNA(VLOOKUP($A26,ES_P1b_0!$A$10:$AQ$100,MATCH(FIXED(S$6,0,TRUE),ES_P1b_0!$A$10:$AO$10,0),FALSE)),":",VLOOKUP($A26,ES_P1b_0!$A$10:$AQ$100,MATCH(FIXED(S$6,0,TRUE),ES_P1b_0!$A$10:$AO$10,0),FALSE))</f>
        <v>-1</v>
      </c>
      <c r="T26" s="232">
        <f>IF(ISNA(VLOOKUP($A26,ES_P1b_0!$A$10:$AQ$100,MATCH(FIXED(T$6,0,TRUE),ES_P1b_0!$A$10:$AO$10,0),FALSE)),":",VLOOKUP($A26,ES_P1b_0!$A$10:$AQ$100,MATCH(FIXED(T$6,0,TRUE),ES_P1b_0!$A$10:$AO$10,0),FALSE))</f>
        <v>-2.6</v>
      </c>
      <c r="U26" s="232">
        <f>IF(ISNA(VLOOKUP($A26,ES_P1b_0!$A$10:$AQ$100,MATCH(FIXED(U$6,0,TRUE),ES_P1b_0!$A$10:$AO$10,0),FALSE)),":",VLOOKUP($A26,ES_P1b_0!$A$10:$AQ$100,MATCH(FIXED(U$6,0,TRUE),ES_P1b_0!$A$10:$AO$10,0),FALSE))</f>
        <v>0.4</v>
      </c>
      <c r="V26" s="232" t="str">
        <f>IF(ISNA(VLOOKUP($A26,ES_P1b_0!$A$10:$AQ$100,MATCH(FIXED(V$6,0,TRUE),ES_P1b_0!$A$10:$AO$10,0),FALSE)),":",VLOOKUP($A26,ES_P1b_0!$A$10:$AQ$100,MATCH(FIXED(V$6,0,TRUE),ES_P1b_0!$A$10:$AO$10,0),FALSE))</f>
        <v>:</v>
      </c>
      <c r="W26" s="232" t="str">
        <f>IF(ISNA(VLOOKUP($A26,ES_P1b_0!$A$10:$AQ$100,MATCH(FIXED(W$6,0,TRUE),ES_P1b_0!$A$10:$AO$10,0),FALSE)),":",VLOOKUP($A26,ES_P1b_0!$A$10:$AQ$100,MATCH(FIXED(W$6,0,TRUE),ES_P1b_0!$A$10:$AO$10,0),FALSE))</f>
        <v>:</v>
      </c>
    </row>
    <row r="27" spans="1:23">
      <c r="A27" s="230" t="str">
        <f>lookup!Z22</f>
        <v>Hungary</v>
      </c>
      <c r="B27" s="232" t="str">
        <f>VLOOKUP(A27,lookup!$Z$2:$AA$77,2,FALSE)</f>
        <v>Ουγγαρία</v>
      </c>
      <c r="C27" s="232" t="str">
        <f>IF(ISNA(VLOOKUP($A27,ES_P1b_0!$A$10:$AQ$100,MATCH(FIXED(C$6,0,TRUE),ES_P1b_0!$A$10:$AO$10,0),FALSE)),":",VLOOKUP($A27,ES_P1b_0!$A$10:$AQ$100,MATCH(FIXED(C$6,0,TRUE),ES_P1b_0!$A$10:$AO$10,0),FALSE))</f>
        <v>:</v>
      </c>
      <c r="D27" s="232">
        <f>IF(ISNA(VLOOKUP($A27,ES_P1b_0!$A$10:$AQ$100,MATCH(FIXED(D$6,0,TRUE),ES_P1b_0!$A$10:$AO$10,0),FALSE)),":",VLOOKUP($A27,ES_P1b_0!$A$10:$AQ$100,MATCH(FIXED(D$6,0,TRUE),ES_P1b_0!$A$10:$AO$10,0),FALSE))</f>
        <v>0.1</v>
      </c>
      <c r="E27" s="232">
        <f>IF(ISNA(VLOOKUP($A27,ES_P1b_0!$A$10:$AQ$100,MATCH(FIXED(E$6,0,TRUE),ES_P1b_0!$A$10:$AO$10,0),FALSE)),":",VLOOKUP($A27,ES_P1b_0!$A$10:$AQ$100,MATCH(FIXED(E$6,0,TRUE),ES_P1b_0!$A$10:$AO$10,0),FALSE))</f>
        <v>3</v>
      </c>
      <c r="F27" s="232">
        <f>IF(ISNA(VLOOKUP($A27,ES_P1b_0!$A$10:$AQ$100,MATCH(FIXED(F$6,0,TRUE),ES_P1b_0!$A$10:$AO$10,0),FALSE)),":",VLOOKUP($A27,ES_P1b_0!$A$10:$AQ$100,MATCH(FIXED(F$6,0,TRUE),ES_P1b_0!$A$10:$AO$10,0),FALSE))</f>
        <v>2.5</v>
      </c>
      <c r="G27" s="232">
        <f>IF(ISNA(VLOOKUP($A27,ES_P1b_0!$A$10:$AQ$100,MATCH(FIXED(G$6,0,TRUE),ES_P1b_0!$A$10:$AO$10,0),FALSE)),":",VLOOKUP($A27,ES_P1b_0!$A$10:$AQ$100,MATCH(FIXED(G$6,0,TRUE),ES_P1b_0!$A$10:$AO$10,0),FALSE))</f>
        <v>0.4</v>
      </c>
      <c r="H27" s="232">
        <f>IF(ISNA(VLOOKUP($A27,ES_P1b_0!$A$10:$AQ$100,MATCH(FIXED(H$6,0,TRUE),ES_P1b_0!$A$10:$AO$10,0),FALSE)),":",VLOOKUP($A27,ES_P1b_0!$A$10:$AQ$100,MATCH(FIXED(H$6,0,TRUE),ES_P1b_0!$A$10:$AO$10,0),FALSE))</f>
        <v>3.2</v>
      </c>
      <c r="I27" s="232">
        <f>IF(ISNA(VLOOKUP($A27,ES_P1b_0!$A$10:$AQ$100,MATCH(FIXED(I$6,0,TRUE),ES_P1b_0!$A$10:$AO$10,0),FALSE)),":",VLOOKUP($A27,ES_P1b_0!$A$10:$AQ$100,MATCH(FIXED(I$6,0,TRUE),ES_P1b_0!$A$10:$AO$10,0),FALSE))</f>
        <v>3.9</v>
      </c>
      <c r="J27" s="232">
        <f>IF(ISNA(VLOOKUP($A27,ES_P1b_0!$A$10:$AQ$100,MATCH(FIXED(J$6,0,TRUE),ES_P1b_0!$A$10:$AO$10,0),FALSE)),":",VLOOKUP($A27,ES_P1b_0!$A$10:$AQ$100,MATCH(FIXED(J$6,0,TRUE),ES_P1b_0!$A$10:$AO$10,0),FALSE))</f>
        <v>4.5999999999999996</v>
      </c>
      <c r="K27" s="232">
        <f>IF(ISNA(VLOOKUP($A27,ES_P1b_0!$A$10:$AQ$100,MATCH(FIXED(K$6,0,TRUE),ES_P1b_0!$A$10:$AO$10,0),FALSE)),":",VLOOKUP($A27,ES_P1b_0!$A$10:$AQ$100,MATCH(FIXED(K$6,0,TRUE),ES_P1b_0!$A$10:$AO$10,0),FALSE))</f>
        <v>3.9</v>
      </c>
      <c r="L27" s="232">
        <f>IF(ISNA(VLOOKUP($A27,ES_P1b_0!$A$10:$AQ$100,MATCH(FIXED(L$6,0,TRUE),ES_P1b_0!$A$10:$AO$10,0),FALSE)),":",VLOOKUP($A27,ES_P1b_0!$A$10:$AQ$100,MATCH(FIXED(L$6,0,TRUE),ES_P1b_0!$A$10:$AO$10,0),FALSE))</f>
        <v>5.8</v>
      </c>
      <c r="M27" s="232">
        <f>IF(ISNA(VLOOKUP($A27,ES_P1b_0!$A$10:$AQ$100,MATCH(FIXED(M$6,0,TRUE),ES_P1b_0!$A$10:$AO$10,0),FALSE)),":",VLOOKUP($A27,ES_P1b_0!$A$10:$AQ$100,MATCH(FIXED(M$6,0,TRUE),ES_P1b_0!$A$10:$AO$10,0),FALSE))</f>
        <v>4.3</v>
      </c>
      <c r="N27" s="232">
        <f>IF(ISNA(VLOOKUP($A27,ES_P1b_0!$A$10:$AQ$100,MATCH(FIXED(N$6,0,TRUE),ES_P1b_0!$A$10:$AO$10,0),FALSE)),":",VLOOKUP($A27,ES_P1b_0!$A$10:$AQ$100,MATCH(FIXED(N$6,0,TRUE),ES_P1b_0!$A$10:$AO$10,0),FALSE))</f>
        <v>3.4</v>
      </c>
      <c r="O27" s="232">
        <f>IF(ISNA(VLOOKUP($A27,ES_P1b_0!$A$10:$AQ$100,MATCH(FIXED(O$6,0,TRUE),ES_P1b_0!$A$10:$AO$10,0),FALSE)),":",VLOOKUP($A27,ES_P1b_0!$A$10:$AQ$100,MATCH(FIXED(O$6,0,TRUE),ES_P1b_0!$A$10:$AO$10,0),FALSE))</f>
        <v>-0.6</v>
      </c>
      <c r="P27" s="232">
        <f>IF(ISNA(VLOOKUP($A27,ES_P1b_0!$A$10:$AQ$100,MATCH(FIXED(P$6,0,TRUE),ES_P1b_0!$A$10:$AO$10,0),FALSE)),":",VLOOKUP($A27,ES_P1b_0!$A$10:$AQ$100,MATCH(FIXED(P$6,0,TRUE),ES_P1b_0!$A$10:$AO$10,0),FALSE))</f>
        <v>2.7</v>
      </c>
      <c r="Q27" s="232">
        <f>IF(ISNA(VLOOKUP($A27,ES_P1b_0!$A$10:$AQ$100,MATCH(FIXED(Q$6,0,TRUE),ES_P1b_0!$A$10:$AO$10,0),FALSE)),":",VLOOKUP($A27,ES_P1b_0!$A$10:$AQ$100,MATCH(FIXED(Q$6,0,TRUE),ES_P1b_0!$A$10:$AO$10,0),FALSE))</f>
        <v>-4.4000000000000004</v>
      </c>
      <c r="R27" s="232">
        <f>IF(ISNA(VLOOKUP($A27,ES_P1b_0!$A$10:$AQ$100,MATCH(FIXED(R$6,0,TRUE),ES_P1b_0!$A$10:$AO$10,0),FALSE)),":",VLOOKUP($A27,ES_P1b_0!$A$10:$AQ$100,MATCH(FIXED(R$6,0,TRUE),ES_P1b_0!$A$10:$AO$10,0),FALSE))</f>
        <v>0.2</v>
      </c>
      <c r="S27" s="232">
        <f>IF(ISNA(VLOOKUP($A27,ES_P1b_0!$A$10:$AQ$100,MATCH(FIXED(S$6,0,TRUE),ES_P1b_0!$A$10:$AO$10,0),FALSE)),":",VLOOKUP($A27,ES_P1b_0!$A$10:$AQ$100,MATCH(FIXED(S$6,0,TRUE),ES_P1b_0!$A$10:$AO$10,0),FALSE))</f>
        <v>1.3</v>
      </c>
      <c r="T27" s="232">
        <f>IF(ISNA(VLOOKUP($A27,ES_P1b_0!$A$10:$AQ$100,MATCH(FIXED(T$6,0,TRUE),ES_P1b_0!$A$10:$AO$10,0),FALSE)),":",VLOOKUP($A27,ES_P1b_0!$A$10:$AQ$100,MATCH(FIXED(T$6,0,TRUE),ES_P1b_0!$A$10:$AO$10,0),FALSE))</f>
        <v>-1.7</v>
      </c>
      <c r="U27" s="232">
        <f>IF(ISNA(VLOOKUP($A27,ES_P1b_0!$A$10:$AQ$100,MATCH(FIXED(U$6,0,TRUE),ES_P1b_0!$A$10:$AO$10,0),FALSE)),":",VLOOKUP($A27,ES_P1b_0!$A$10:$AQ$100,MATCH(FIXED(U$6,0,TRUE),ES_P1b_0!$A$10:$AO$10,0),FALSE))</f>
        <v>0.7</v>
      </c>
      <c r="V27" s="232" t="str">
        <f>IF(ISNA(VLOOKUP($A27,ES_P1b_0!$A$10:$AQ$100,MATCH(FIXED(V$6,0,TRUE),ES_P1b_0!$A$10:$AO$10,0),FALSE)),":",VLOOKUP($A27,ES_P1b_0!$A$10:$AQ$100,MATCH(FIXED(V$6,0,TRUE),ES_P1b_0!$A$10:$AO$10,0),FALSE))</f>
        <v>:</v>
      </c>
      <c r="W27" s="232" t="str">
        <f>IF(ISNA(VLOOKUP($A27,ES_P1b_0!$A$10:$AQ$100,MATCH(FIXED(W$6,0,TRUE),ES_P1b_0!$A$10:$AO$10,0),FALSE)),":",VLOOKUP($A27,ES_P1b_0!$A$10:$AQ$100,MATCH(FIXED(W$6,0,TRUE),ES_P1b_0!$A$10:$AO$10,0),FALSE))</f>
        <v>:</v>
      </c>
    </row>
    <row r="28" spans="1:23">
      <c r="A28" s="230" t="str">
        <f>lookup!Z23</f>
        <v>Malta</v>
      </c>
      <c r="B28" s="232" t="str">
        <f>VLOOKUP(A28,lookup!$Z$2:$AA$77,2,FALSE)</f>
        <v>Μάλτα</v>
      </c>
      <c r="C28" s="232" t="str">
        <f>IF(ISNA(VLOOKUP($A28,ES_P1b_0!$A$10:$AQ$100,MATCH(FIXED(C$6,0,TRUE),ES_P1b_0!$A$10:$AO$10,0),FALSE)),":",VLOOKUP($A28,ES_P1b_0!$A$10:$AQ$100,MATCH(FIXED(C$6,0,TRUE),ES_P1b_0!$A$10:$AO$10,0),FALSE))</f>
        <v>:</v>
      </c>
      <c r="D28" s="232" t="str">
        <f>IF(ISNA(VLOOKUP($A28,ES_P1b_0!$A$10:$AQ$100,MATCH(FIXED(D$6,0,TRUE),ES_P1b_0!$A$10:$AO$10,0),FALSE)),":",VLOOKUP($A28,ES_P1b_0!$A$10:$AQ$100,MATCH(FIXED(D$6,0,TRUE),ES_P1b_0!$A$10:$AO$10,0),FALSE))</f>
        <v>:</v>
      </c>
      <c r="E28" s="232" t="str">
        <f>IF(ISNA(VLOOKUP($A28,ES_P1b_0!$A$10:$AQ$100,MATCH(FIXED(E$6,0,TRUE),ES_P1b_0!$A$10:$AO$10,0),FALSE)),":",VLOOKUP($A28,ES_P1b_0!$A$10:$AQ$100,MATCH(FIXED(E$6,0,TRUE),ES_P1b_0!$A$10:$AO$10,0),FALSE))</f>
        <v>:</v>
      </c>
      <c r="F28" s="232" t="str">
        <f>IF(ISNA(VLOOKUP($A28,ES_P1b_0!$A$10:$AQ$100,MATCH(FIXED(F$6,0,TRUE),ES_P1b_0!$A$10:$AO$10,0),FALSE)),":",VLOOKUP($A28,ES_P1b_0!$A$10:$AQ$100,MATCH(FIXED(F$6,0,TRUE),ES_P1b_0!$A$10:$AO$10,0),FALSE))</f>
        <v>:</v>
      </c>
      <c r="G28" s="232" t="str">
        <f>IF(ISNA(VLOOKUP($A28,ES_P1b_0!$A$10:$AQ$100,MATCH(FIXED(G$6,0,TRUE),ES_P1b_0!$A$10:$AO$10,0),FALSE)),":",VLOOKUP($A28,ES_P1b_0!$A$10:$AQ$100,MATCH(FIXED(G$6,0,TRUE),ES_P1b_0!$A$10:$AO$10,0),FALSE))</f>
        <v>:</v>
      </c>
      <c r="H28" s="232" t="str">
        <f>IF(ISNA(VLOOKUP($A28,ES_P1b_0!$A$10:$AQ$100,MATCH(FIXED(H$6,0,TRUE),ES_P1b_0!$A$10:$AO$10,0),FALSE)),":",VLOOKUP($A28,ES_P1b_0!$A$10:$AQ$100,MATCH(FIXED(H$6,0,TRUE),ES_P1b_0!$A$10:$AO$10,0),FALSE))</f>
        <v>:</v>
      </c>
      <c r="I28" s="232">
        <f>IF(ISNA(VLOOKUP($A28,ES_P1b_0!$A$10:$AQ$100,MATCH(FIXED(I$6,0,TRUE),ES_P1b_0!$A$10:$AO$10,0),FALSE)),":",VLOOKUP($A28,ES_P1b_0!$A$10:$AQ$100,MATCH(FIXED(I$6,0,TRUE),ES_P1b_0!$A$10:$AO$10,0),FALSE))</f>
        <v>-1.7</v>
      </c>
      <c r="J28" s="232">
        <f>IF(ISNA(VLOOKUP($A28,ES_P1b_0!$A$10:$AQ$100,MATCH(FIXED(J$6,0,TRUE),ES_P1b_0!$A$10:$AO$10,0),FALSE)),":",VLOOKUP($A28,ES_P1b_0!$A$10:$AQ$100,MATCH(FIXED(J$6,0,TRUE),ES_P1b_0!$A$10:$AO$10,0),FALSE))</f>
        <v>2.1</v>
      </c>
      <c r="K28" s="232">
        <f>IF(ISNA(VLOOKUP($A28,ES_P1b_0!$A$10:$AQ$100,MATCH(FIXED(K$6,0,TRUE),ES_P1b_0!$A$10:$AO$10,0),FALSE)),":",VLOOKUP($A28,ES_P1b_0!$A$10:$AQ$100,MATCH(FIXED(K$6,0,TRUE),ES_P1b_0!$A$10:$AO$10,0),FALSE))</f>
        <v>1.1000000000000001</v>
      </c>
      <c r="L28" s="232">
        <f>IF(ISNA(VLOOKUP($A28,ES_P1b_0!$A$10:$AQ$100,MATCH(FIXED(L$6,0,TRUE),ES_P1b_0!$A$10:$AO$10,0),FALSE)),":",VLOOKUP($A28,ES_P1b_0!$A$10:$AQ$100,MATCH(FIXED(L$6,0,TRUE),ES_P1b_0!$A$10:$AO$10,0),FALSE))</f>
        <v>-0.7</v>
      </c>
      <c r="M28" s="232">
        <f>IF(ISNA(VLOOKUP($A28,ES_P1b_0!$A$10:$AQ$100,MATCH(FIXED(M$6,0,TRUE),ES_P1b_0!$A$10:$AO$10,0),FALSE)),":",VLOOKUP($A28,ES_P1b_0!$A$10:$AQ$100,MATCH(FIXED(M$6,0,TRUE),ES_P1b_0!$A$10:$AO$10,0),FALSE))</f>
        <v>2</v>
      </c>
      <c r="N28" s="232">
        <f>IF(ISNA(VLOOKUP($A28,ES_P1b_0!$A$10:$AQ$100,MATCH(FIXED(N$6,0,TRUE),ES_P1b_0!$A$10:$AO$10,0),FALSE)),":",VLOOKUP($A28,ES_P1b_0!$A$10:$AQ$100,MATCH(FIXED(N$6,0,TRUE),ES_P1b_0!$A$10:$AO$10,0),FALSE))</f>
        <v>1.4</v>
      </c>
      <c r="O28" s="232">
        <f>IF(ISNA(VLOOKUP($A28,ES_P1b_0!$A$10:$AQ$100,MATCH(FIXED(O$6,0,TRUE),ES_P1b_0!$A$10:$AO$10,0),FALSE)),":",VLOOKUP($A28,ES_P1b_0!$A$10:$AQ$100,MATCH(FIXED(O$6,0,TRUE),ES_P1b_0!$A$10:$AO$10,0),FALSE))</f>
        <v>1.7</v>
      </c>
      <c r="P28" s="232">
        <f>IF(ISNA(VLOOKUP($A28,ES_P1b_0!$A$10:$AQ$100,MATCH(FIXED(P$6,0,TRUE),ES_P1b_0!$A$10:$AO$10,0),FALSE)),":",VLOOKUP($A28,ES_P1b_0!$A$10:$AQ$100,MATCH(FIXED(P$6,0,TRUE),ES_P1b_0!$A$10:$AO$10,0),FALSE))</f>
        <v>1.4</v>
      </c>
      <c r="Q28" s="232">
        <f>IF(ISNA(VLOOKUP($A28,ES_P1b_0!$A$10:$AQ$100,MATCH(FIXED(Q$6,0,TRUE),ES_P1b_0!$A$10:$AO$10,0),FALSE)),":",VLOOKUP($A28,ES_P1b_0!$A$10:$AQ$100,MATCH(FIXED(Q$6,0,TRUE),ES_P1b_0!$A$10:$AO$10,0),FALSE))</f>
        <v>-2.6</v>
      </c>
      <c r="R28" s="232">
        <f>IF(ISNA(VLOOKUP($A28,ES_P1b_0!$A$10:$AQ$100,MATCH(FIXED(R$6,0,TRUE),ES_P1b_0!$A$10:$AO$10,0),FALSE)),":",VLOOKUP($A28,ES_P1b_0!$A$10:$AQ$100,MATCH(FIXED(R$6,0,TRUE),ES_P1b_0!$A$10:$AO$10,0),FALSE))</f>
        <v>2.2999999999999998</v>
      </c>
      <c r="S28" s="232">
        <f>IF(ISNA(VLOOKUP($A28,ES_P1b_0!$A$10:$AQ$100,MATCH(FIXED(S$6,0,TRUE),ES_P1b_0!$A$10:$AO$10,0),FALSE)),":",VLOOKUP($A28,ES_P1b_0!$A$10:$AQ$100,MATCH(FIXED(S$6,0,TRUE),ES_P1b_0!$A$10:$AO$10,0),FALSE))</f>
        <v>-1.4</v>
      </c>
      <c r="T28" s="232">
        <f>IF(ISNA(VLOOKUP($A28,ES_P1b_0!$A$10:$AQ$100,MATCH(FIXED(T$6,0,TRUE),ES_P1b_0!$A$10:$AO$10,0),FALSE)),":",VLOOKUP($A28,ES_P1b_0!$A$10:$AQ$100,MATCH(FIXED(T$6,0,TRUE),ES_P1b_0!$A$10:$AO$10,0),FALSE))</f>
        <v>-1.1000000000000001</v>
      </c>
      <c r="U28" s="232">
        <f>IF(ISNA(VLOOKUP($A28,ES_P1b_0!$A$10:$AQ$100,MATCH(FIXED(U$6,0,TRUE),ES_P1b_0!$A$10:$AO$10,0),FALSE)),":",VLOOKUP($A28,ES_P1b_0!$A$10:$AQ$100,MATCH(FIXED(U$6,0,TRUE),ES_P1b_0!$A$10:$AO$10,0),FALSE))</f>
        <v>-0.9</v>
      </c>
      <c r="V28" s="232" t="str">
        <f>IF(ISNA(VLOOKUP($A28,ES_P1b_0!$A$10:$AQ$100,MATCH(FIXED(V$6,0,TRUE),ES_P1b_0!$A$10:$AO$10,0),FALSE)),":",VLOOKUP($A28,ES_P1b_0!$A$10:$AQ$100,MATCH(FIXED(V$6,0,TRUE),ES_P1b_0!$A$10:$AO$10,0),FALSE))</f>
        <v>:</v>
      </c>
      <c r="W28" s="232" t="str">
        <f>IF(ISNA(VLOOKUP($A28,ES_P1b_0!$A$10:$AQ$100,MATCH(FIXED(W$6,0,TRUE),ES_P1b_0!$A$10:$AO$10,0),FALSE)),":",VLOOKUP($A28,ES_P1b_0!$A$10:$AQ$100,MATCH(FIXED(W$6,0,TRUE),ES_P1b_0!$A$10:$AO$10,0),FALSE))</f>
        <v>:</v>
      </c>
    </row>
    <row r="29" spans="1:23">
      <c r="A29" s="230" t="str">
        <f>lookup!Z24</f>
        <v>Netherlands</v>
      </c>
      <c r="B29" s="232" t="str">
        <f>VLOOKUP(A29,lookup!$Z$2:$AA$77,2,FALSE)</f>
        <v>Ολλανδία</v>
      </c>
      <c r="C29" s="232">
        <f>IF(ISNA(VLOOKUP($A29,ES_P1b_0!$A$10:$AQ$100,MATCH(FIXED(C$6,0,TRUE),ES_P1b_0!$A$10:$AO$10,0),FALSE)),":",VLOOKUP($A29,ES_P1b_0!$A$10:$AQ$100,MATCH(FIXED(C$6,0,TRUE),ES_P1b_0!$A$10:$AO$10,0),FALSE))</f>
        <v>0.8</v>
      </c>
      <c r="D29" s="232">
        <f>IF(ISNA(VLOOKUP($A29,ES_P1b_0!$A$10:$AQ$100,MATCH(FIXED(D$6,0,TRUE),ES_P1b_0!$A$10:$AO$10,0),FALSE)),":",VLOOKUP($A29,ES_P1b_0!$A$10:$AQ$100,MATCH(FIXED(D$6,0,TRUE),ES_P1b_0!$A$10:$AO$10,0),FALSE))</f>
        <v>1.1000000000000001</v>
      </c>
      <c r="E29" s="232">
        <f>IF(ISNA(VLOOKUP($A29,ES_P1b_0!$A$10:$AQ$100,MATCH(FIXED(E$6,0,TRUE),ES_P1b_0!$A$10:$AO$10,0),FALSE)),":",VLOOKUP($A29,ES_P1b_0!$A$10:$AQ$100,MATCH(FIXED(E$6,0,TRUE),ES_P1b_0!$A$10:$AO$10,0),FALSE))</f>
        <v>1.1000000000000001</v>
      </c>
      <c r="F29" s="232">
        <f>IF(ISNA(VLOOKUP($A29,ES_P1b_0!$A$10:$AQ$100,MATCH(FIXED(F$6,0,TRUE),ES_P1b_0!$A$10:$AO$10,0),FALSE)),":",VLOOKUP($A29,ES_P1b_0!$A$10:$AQ$100,MATCH(FIXED(F$6,0,TRUE),ES_P1b_0!$A$10:$AO$10,0),FALSE))</f>
        <v>1.3</v>
      </c>
      <c r="G29" s="232">
        <f>IF(ISNA(VLOOKUP($A29,ES_P1b_0!$A$10:$AQ$100,MATCH(FIXED(G$6,0,TRUE),ES_P1b_0!$A$10:$AO$10,0),FALSE)),":",VLOOKUP($A29,ES_P1b_0!$A$10:$AQ$100,MATCH(FIXED(G$6,0,TRUE),ES_P1b_0!$A$10:$AO$10,0),FALSE))</f>
        <v>2.1</v>
      </c>
      <c r="H29" s="232">
        <f>IF(ISNA(VLOOKUP($A29,ES_P1b_0!$A$10:$AQ$100,MATCH(FIXED(H$6,0,TRUE),ES_P1b_0!$A$10:$AO$10,0),FALSE)),":",VLOOKUP($A29,ES_P1b_0!$A$10:$AQ$100,MATCH(FIXED(H$6,0,TRUE),ES_P1b_0!$A$10:$AO$10,0),FALSE))</f>
        <v>1.7</v>
      </c>
      <c r="I29" s="232">
        <f>IF(ISNA(VLOOKUP($A29,ES_P1b_0!$A$10:$AQ$100,MATCH(FIXED(I$6,0,TRUE),ES_P1b_0!$A$10:$AO$10,0),FALSE)),":",VLOOKUP($A29,ES_P1b_0!$A$10:$AQ$100,MATCH(FIXED(I$6,0,TRUE),ES_P1b_0!$A$10:$AO$10,0),FALSE))</f>
        <v>-0.1</v>
      </c>
      <c r="J29" s="232">
        <f>IF(ISNA(VLOOKUP($A29,ES_P1b_0!$A$10:$AQ$100,MATCH(FIXED(J$6,0,TRUE),ES_P1b_0!$A$10:$AO$10,0),FALSE)),":",VLOOKUP($A29,ES_P1b_0!$A$10:$AQ$100,MATCH(FIXED(J$6,0,TRUE),ES_P1b_0!$A$10:$AO$10,0),FALSE))</f>
        <v>-0.4</v>
      </c>
      <c r="K29" s="232">
        <f>IF(ISNA(VLOOKUP($A29,ES_P1b_0!$A$10:$AQ$100,MATCH(FIXED(K$6,0,TRUE),ES_P1b_0!$A$10:$AO$10,0),FALSE)),":",VLOOKUP($A29,ES_P1b_0!$A$10:$AQ$100,MATCH(FIXED(K$6,0,TRUE),ES_P1b_0!$A$10:$AO$10,0),FALSE))</f>
        <v>0.8</v>
      </c>
      <c r="L29" s="232">
        <f>IF(ISNA(VLOOKUP($A29,ES_P1b_0!$A$10:$AQ$100,MATCH(FIXED(L$6,0,TRUE),ES_P1b_0!$A$10:$AO$10,0),FALSE)),":",VLOOKUP($A29,ES_P1b_0!$A$10:$AQ$100,MATCH(FIXED(L$6,0,TRUE),ES_P1b_0!$A$10:$AO$10,0),FALSE))</f>
        <v>3.1</v>
      </c>
      <c r="M29" s="232">
        <f>IF(ISNA(VLOOKUP($A29,ES_P1b_0!$A$10:$AQ$100,MATCH(FIXED(M$6,0,TRUE),ES_P1b_0!$A$10:$AO$10,0),FALSE)),":",VLOOKUP($A29,ES_P1b_0!$A$10:$AQ$100,MATCH(FIXED(M$6,0,TRUE),ES_P1b_0!$A$10:$AO$10,0),FALSE))</f>
        <v>1.5</v>
      </c>
      <c r="N29" s="232">
        <f>IF(ISNA(VLOOKUP($A29,ES_P1b_0!$A$10:$AQ$100,MATCH(FIXED(N$6,0,TRUE),ES_P1b_0!$A$10:$AO$10,0),FALSE)),":",VLOOKUP($A29,ES_P1b_0!$A$10:$AQ$100,MATCH(FIXED(N$6,0,TRUE),ES_P1b_0!$A$10:$AO$10,0),FALSE))</f>
        <v>1.7</v>
      </c>
      <c r="O29" s="232">
        <f>IF(ISNA(VLOOKUP($A29,ES_P1b_0!$A$10:$AQ$100,MATCH(FIXED(O$6,0,TRUE),ES_P1b_0!$A$10:$AO$10,0),FALSE)),":",VLOOKUP($A29,ES_P1b_0!$A$10:$AQ$100,MATCH(FIXED(O$6,0,TRUE),ES_P1b_0!$A$10:$AO$10,0),FALSE))</f>
        <v>1.3</v>
      </c>
      <c r="P29" s="232">
        <f>IF(ISNA(VLOOKUP($A29,ES_P1b_0!$A$10:$AQ$100,MATCH(FIXED(P$6,0,TRUE),ES_P1b_0!$A$10:$AO$10,0),FALSE)),":",VLOOKUP($A29,ES_P1b_0!$A$10:$AQ$100,MATCH(FIXED(P$6,0,TRUE),ES_P1b_0!$A$10:$AO$10,0),FALSE))</f>
        <v>0.3</v>
      </c>
      <c r="Q29" s="232">
        <f>IF(ISNA(VLOOKUP($A29,ES_P1b_0!$A$10:$AQ$100,MATCH(FIXED(Q$6,0,TRUE),ES_P1b_0!$A$10:$AO$10,0),FALSE)),":",VLOOKUP($A29,ES_P1b_0!$A$10:$AQ$100,MATCH(FIXED(Q$6,0,TRUE),ES_P1b_0!$A$10:$AO$10,0),FALSE))</f>
        <v>-3</v>
      </c>
      <c r="R29" s="232">
        <f>IF(ISNA(VLOOKUP($A29,ES_P1b_0!$A$10:$AQ$100,MATCH(FIXED(R$6,0,TRUE),ES_P1b_0!$A$10:$AO$10,0),FALSE)),":",VLOOKUP($A29,ES_P1b_0!$A$10:$AQ$100,MATCH(FIXED(R$6,0,TRUE),ES_P1b_0!$A$10:$AO$10,0),FALSE))</f>
        <v>1.9</v>
      </c>
      <c r="S29" s="232">
        <f>IF(ISNA(VLOOKUP($A29,ES_P1b_0!$A$10:$AQ$100,MATCH(FIXED(S$6,0,TRUE),ES_P1b_0!$A$10:$AO$10,0),FALSE)),":",VLOOKUP($A29,ES_P1b_0!$A$10:$AQ$100,MATCH(FIXED(S$6,0,TRUE),ES_P1b_0!$A$10:$AO$10,0),FALSE))</f>
        <v>0.2</v>
      </c>
      <c r="T29" s="232">
        <f>IF(ISNA(VLOOKUP($A29,ES_P1b_0!$A$10:$AQ$100,MATCH(FIXED(T$6,0,TRUE),ES_P1b_0!$A$10:$AO$10,0),FALSE)),":",VLOOKUP($A29,ES_P1b_0!$A$10:$AQ$100,MATCH(FIXED(T$6,0,TRUE),ES_P1b_0!$A$10:$AO$10,0),FALSE))</f>
        <v>-1.1000000000000001</v>
      </c>
      <c r="U29" s="232">
        <f>IF(ISNA(VLOOKUP($A29,ES_P1b_0!$A$10:$AQ$100,MATCH(FIXED(U$6,0,TRUE),ES_P1b_0!$A$10:$AO$10,0),FALSE)),":",VLOOKUP($A29,ES_P1b_0!$A$10:$AQ$100,MATCH(FIXED(U$6,0,TRUE),ES_P1b_0!$A$10:$AO$10,0),FALSE))</f>
        <v>0.2</v>
      </c>
      <c r="V29" s="232" t="str">
        <f>IF(ISNA(VLOOKUP($A29,ES_P1b_0!$A$10:$AQ$100,MATCH(FIXED(V$6,0,TRUE),ES_P1b_0!$A$10:$AO$10,0),FALSE)),":",VLOOKUP($A29,ES_P1b_0!$A$10:$AQ$100,MATCH(FIXED(V$6,0,TRUE),ES_P1b_0!$A$10:$AO$10,0),FALSE))</f>
        <v>:</v>
      </c>
      <c r="W29" s="232" t="str">
        <f>IF(ISNA(VLOOKUP($A29,ES_P1b_0!$A$10:$AQ$100,MATCH(FIXED(W$6,0,TRUE),ES_P1b_0!$A$10:$AO$10,0),FALSE)),":",VLOOKUP($A29,ES_P1b_0!$A$10:$AQ$100,MATCH(FIXED(W$6,0,TRUE),ES_P1b_0!$A$10:$AO$10,0),FALSE))</f>
        <v>:</v>
      </c>
    </row>
    <row r="30" spans="1:23">
      <c r="A30" s="230" t="str">
        <f>lookup!Z25</f>
        <v>Austria</v>
      </c>
      <c r="B30" s="232" t="str">
        <f>VLOOKUP(A30,lookup!$Z$2:$AA$77,2,FALSE)</f>
        <v>Αυστρία</v>
      </c>
      <c r="C30" s="232">
        <f>IF(ISNA(VLOOKUP($A30,ES_P1b_0!$A$10:$AQ$100,MATCH(FIXED(C$6,0,TRUE),ES_P1b_0!$A$10:$AO$10,0),FALSE)),":",VLOOKUP($A30,ES_P1b_0!$A$10:$AQ$100,MATCH(FIXED(C$6,0,TRUE),ES_P1b_0!$A$10:$AO$10,0),FALSE))</f>
        <v>3</v>
      </c>
      <c r="D30" s="232">
        <f>IF(ISNA(VLOOKUP($A30,ES_P1b_0!$A$10:$AQ$100,MATCH(FIXED(D$6,0,TRUE),ES_P1b_0!$A$10:$AO$10,0),FALSE)),":",VLOOKUP($A30,ES_P1b_0!$A$10:$AQ$100,MATCH(FIXED(D$6,0,TRUE),ES_P1b_0!$A$10:$AO$10,0),FALSE))</f>
        <v>2.1</v>
      </c>
      <c r="E30" s="232">
        <f>IF(ISNA(VLOOKUP($A30,ES_P1b_0!$A$10:$AQ$100,MATCH(FIXED(E$6,0,TRUE),ES_P1b_0!$A$10:$AO$10,0),FALSE)),":",VLOOKUP($A30,ES_P1b_0!$A$10:$AQ$100,MATCH(FIXED(E$6,0,TRUE),ES_P1b_0!$A$10:$AO$10,0),FALSE))</f>
        <v>1.6</v>
      </c>
      <c r="F30" s="232">
        <f>IF(ISNA(VLOOKUP($A30,ES_P1b_0!$A$10:$AQ$100,MATCH(FIXED(F$6,0,TRUE),ES_P1b_0!$A$10:$AO$10,0),FALSE)),":",VLOOKUP($A30,ES_P1b_0!$A$10:$AQ$100,MATCH(FIXED(F$6,0,TRUE),ES_P1b_0!$A$10:$AO$10,0),FALSE))</f>
        <v>2.7</v>
      </c>
      <c r="G30" s="232">
        <f>IF(ISNA(VLOOKUP($A30,ES_P1b_0!$A$10:$AQ$100,MATCH(FIXED(G$6,0,TRUE),ES_P1b_0!$A$10:$AO$10,0),FALSE)),":",VLOOKUP($A30,ES_P1b_0!$A$10:$AQ$100,MATCH(FIXED(G$6,0,TRUE),ES_P1b_0!$A$10:$AO$10,0),FALSE))</f>
        <v>2</v>
      </c>
      <c r="H30" s="232">
        <f>IF(ISNA(VLOOKUP($A30,ES_P1b_0!$A$10:$AQ$100,MATCH(FIXED(H$6,0,TRUE),ES_P1b_0!$A$10:$AO$10,0),FALSE)),":",VLOOKUP($A30,ES_P1b_0!$A$10:$AQ$100,MATCH(FIXED(H$6,0,TRUE),ES_P1b_0!$A$10:$AO$10,0),FALSE))</f>
        <v>2.7</v>
      </c>
      <c r="I30" s="232">
        <f>IF(ISNA(VLOOKUP($A30,ES_P1b_0!$A$10:$AQ$100,MATCH(FIXED(I$6,0,TRUE),ES_P1b_0!$A$10:$AO$10,0),FALSE)),":",VLOOKUP($A30,ES_P1b_0!$A$10:$AQ$100,MATCH(FIXED(I$6,0,TRUE),ES_P1b_0!$A$10:$AO$10,0),FALSE))</f>
        <v>0.1</v>
      </c>
      <c r="J30" s="232">
        <f>IF(ISNA(VLOOKUP($A30,ES_P1b_0!$A$10:$AQ$100,MATCH(FIXED(J$6,0,TRUE),ES_P1b_0!$A$10:$AO$10,0),FALSE)),":",VLOOKUP($A30,ES_P1b_0!$A$10:$AQ$100,MATCH(FIXED(J$6,0,TRUE),ES_P1b_0!$A$10:$AO$10,0),FALSE))</f>
        <v>1.8</v>
      </c>
      <c r="K30" s="232">
        <f>IF(ISNA(VLOOKUP($A30,ES_P1b_0!$A$10:$AQ$100,MATCH(FIXED(K$6,0,TRUE),ES_P1b_0!$A$10:$AO$10,0),FALSE)),":",VLOOKUP($A30,ES_P1b_0!$A$10:$AQ$100,MATCH(FIXED(K$6,0,TRUE),ES_P1b_0!$A$10:$AO$10,0),FALSE))</f>
        <v>0.2</v>
      </c>
      <c r="L30" s="232">
        <f>IF(ISNA(VLOOKUP($A30,ES_P1b_0!$A$10:$AQ$100,MATCH(FIXED(L$6,0,TRUE),ES_P1b_0!$A$10:$AO$10,0),FALSE)),":",VLOOKUP($A30,ES_P1b_0!$A$10:$AQ$100,MATCH(FIXED(L$6,0,TRUE),ES_P1b_0!$A$10:$AO$10,0),FALSE))</f>
        <v>2</v>
      </c>
      <c r="M30" s="232">
        <f>IF(ISNA(VLOOKUP($A30,ES_P1b_0!$A$10:$AQ$100,MATCH(FIXED(M$6,0,TRUE),ES_P1b_0!$A$10:$AO$10,0),FALSE)),":",VLOOKUP($A30,ES_P1b_0!$A$10:$AQ$100,MATCH(FIXED(M$6,0,TRUE),ES_P1b_0!$A$10:$AO$10,0),FALSE))</f>
        <v>1.2</v>
      </c>
      <c r="N30" s="232">
        <f>IF(ISNA(VLOOKUP($A30,ES_P1b_0!$A$10:$AQ$100,MATCH(FIXED(N$6,0,TRUE),ES_P1b_0!$A$10:$AO$10,0),FALSE)),":",VLOOKUP($A30,ES_P1b_0!$A$10:$AQ$100,MATCH(FIXED(N$6,0,TRUE),ES_P1b_0!$A$10:$AO$10,0),FALSE))</f>
        <v>1.9</v>
      </c>
      <c r="O30" s="232">
        <f>IF(ISNA(VLOOKUP($A30,ES_P1b_0!$A$10:$AQ$100,MATCH(FIXED(O$6,0,TRUE),ES_P1b_0!$A$10:$AO$10,0),FALSE)),":",VLOOKUP($A30,ES_P1b_0!$A$10:$AQ$100,MATCH(FIXED(O$6,0,TRUE),ES_P1b_0!$A$10:$AO$10,0),FALSE))</f>
        <v>1.9</v>
      </c>
      <c r="P30" s="232">
        <f>IF(ISNA(VLOOKUP($A30,ES_P1b_0!$A$10:$AQ$100,MATCH(FIXED(P$6,0,TRUE),ES_P1b_0!$A$10:$AO$10,0),FALSE)),":",VLOOKUP($A30,ES_P1b_0!$A$10:$AQ$100,MATCH(FIXED(P$6,0,TRUE),ES_P1b_0!$A$10:$AO$10,0),FALSE))</f>
        <v>-0.5</v>
      </c>
      <c r="Q30" s="232">
        <f>IF(ISNA(VLOOKUP($A30,ES_P1b_0!$A$10:$AQ$100,MATCH(FIXED(Q$6,0,TRUE),ES_P1b_0!$A$10:$AO$10,0),FALSE)),":",VLOOKUP($A30,ES_P1b_0!$A$10:$AQ$100,MATCH(FIXED(Q$6,0,TRUE),ES_P1b_0!$A$10:$AO$10,0),FALSE))</f>
        <v>-3.1</v>
      </c>
      <c r="R30" s="232">
        <f>IF(ISNA(VLOOKUP($A30,ES_P1b_0!$A$10:$AQ$100,MATCH(FIXED(R$6,0,TRUE),ES_P1b_0!$A$10:$AO$10,0),FALSE)),":",VLOOKUP($A30,ES_P1b_0!$A$10:$AQ$100,MATCH(FIXED(R$6,0,TRUE),ES_P1b_0!$A$10:$AO$10,0),FALSE))</f>
        <v>0.8</v>
      </c>
      <c r="S30" s="232">
        <f>IF(ISNA(VLOOKUP($A30,ES_P1b_0!$A$10:$AQ$100,MATCH(FIXED(S$6,0,TRUE),ES_P1b_0!$A$10:$AO$10,0),FALSE)),":",VLOOKUP($A30,ES_P1b_0!$A$10:$AQ$100,MATCH(FIXED(S$6,0,TRUE),ES_P1b_0!$A$10:$AO$10,0),FALSE))</f>
        <v>1.1000000000000001</v>
      </c>
      <c r="T30" s="232">
        <f>IF(ISNA(VLOOKUP($A30,ES_P1b_0!$A$10:$AQ$100,MATCH(FIXED(T$6,0,TRUE),ES_P1b_0!$A$10:$AO$10,0),FALSE)),":",VLOOKUP($A30,ES_P1b_0!$A$10:$AQ$100,MATCH(FIXED(T$6,0,TRUE),ES_P1b_0!$A$10:$AO$10,0),FALSE))</f>
        <v>-0.4</v>
      </c>
      <c r="U30" s="232">
        <f>IF(ISNA(VLOOKUP($A30,ES_P1b_0!$A$10:$AQ$100,MATCH(FIXED(U$6,0,TRUE),ES_P1b_0!$A$10:$AO$10,0),FALSE)),":",VLOOKUP($A30,ES_P1b_0!$A$10:$AQ$100,MATCH(FIXED(U$6,0,TRUE),ES_P1b_0!$A$10:$AO$10,0),FALSE))</f>
        <v>-0.4</v>
      </c>
      <c r="V30" s="232" t="str">
        <f>IF(ISNA(VLOOKUP($A30,ES_P1b_0!$A$10:$AQ$100,MATCH(FIXED(V$6,0,TRUE),ES_P1b_0!$A$10:$AO$10,0),FALSE)),":",VLOOKUP($A30,ES_P1b_0!$A$10:$AQ$100,MATCH(FIXED(V$6,0,TRUE),ES_P1b_0!$A$10:$AO$10,0),FALSE))</f>
        <v>:</v>
      </c>
      <c r="W30" s="232" t="str">
        <f>IF(ISNA(VLOOKUP($A30,ES_P1b_0!$A$10:$AQ$100,MATCH(FIXED(W$6,0,TRUE),ES_P1b_0!$A$10:$AO$10,0),FALSE)),":",VLOOKUP($A30,ES_P1b_0!$A$10:$AQ$100,MATCH(FIXED(W$6,0,TRUE),ES_P1b_0!$A$10:$AO$10,0),FALSE))</f>
        <v>:</v>
      </c>
    </row>
    <row r="31" spans="1:23">
      <c r="A31" s="230" t="str">
        <f>lookup!Z26</f>
        <v>Poland</v>
      </c>
      <c r="B31" s="232" t="str">
        <f>VLOOKUP(A31,lookup!$Z$2:$AA$77,2,FALSE)</f>
        <v>Πολωνία</v>
      </c>
      <c r="C31" s="232" t="str">
        <f>IF(ISNA(VLOOKUP($A31,ES_P1b_0!$A$10:$AQ$100,MATCH(FIXED(C$6,0,TRUE),ES_P1b_0!$A$10:$AO$10,0),FALSE)),":",VLOOKUP($A31,ES_P1b_0!$A$10:$AQ$100,MATCH(FIXED(C$6,0,TRUE),ES_P1b_0!$A$10:$AO$10,0),FALSE))</f>
        <v>:</v>
      </c>
      <c r="D31" s="232">
        <f>IF(ISNA(VLOOKUP($A31,ES_P1b_0!$A$10:$AQ$100,MATCH(FIXED(D$6,0,TRUE),ES_P1b_0!$A$10:$AO$10,0),FALSE)),":",VLOOKUP($A31,ES_P1b_0!$A$10:$AQ$100,MATCH(FIXED(D$6,0,TRUE),ES_P1b_0!$A$10:$AO$10,0),FALSE))</f>
        <v>5</v>
      </c>
      <c r="E31" s="232">
        <f>IF(ISNA(VLOOKUP($A31,ES_P1b_0!$A$10:$AQ$100,MATCH(FIXED(E$6,0,TRUE),ES_P1b_0!$A$10:$AO$10,0),FALSE)),":",VLOOKUP($A31,ES_P1b_0!$A$10:$AQ$100,MATCH(FIXED(E$6,0,TRUE),ES_P1b_0!$A$10:$AO$10,0),FALSE))</f>
        <v>5.6</v>
      </c>
      <c r="F31" s="232">
        <f>IF(ISNA(VLOOKUP($A31,ES_P1b_0!$A$10:$AQ$100,MATCH(FIXED(F$6,0,TRUE),ES_P1b_0!$A$10:$AO$10,0),FALSE)),":",VLOOKUP($A31,ES_P1b_0!$A$10:$AQ$100,MATCH(FIXED(F$6,0,TRUE),ES_P1b_0!$A$10:$AO$10,0),FALSE))</f>
        <v>3.8</v>
      </c>
      <c r="G31" s="232">
        <f>IF(ISNA(VLOOKUP($A31,ES_P1b_0!$A$10:$AQ$100,MATCH(FIXED(G$6,0,TRUE),ES_P1b_0!$A$10:$AO$10,0),FALSE)),":",VLOOKUP($A31,ES_P1b_0!$A$10:$AQ$100,MATCH(FIXED(G$6,0,TRUE),ES_P1b_0!$A$10:$AO$10,0),FALSE))</f>
        <v>8.8000000000000007</v>
      </c>
      <c r="H31" s="232">
        <f>IF(ISNA(VLOOKUP($A31,ES_P1b_0!$A$10:$AQ$100,MATCH(FIXED(H$6,0,TRUE),ES_P1b_0!$A$10:$AO$10,0),FALSE)),":",VLOOKUP($A31,ES_P1b_0!$A$10:$AQ$100,MATCH(FIXED(H$6,0,TRUE),ES_P1b_0!$A$10:$AO$10,0),FALSE))</f>
        <v>5.9</v>
      </c>
      <c r="I31" s="232">
        <f>IF(ISNA(VLOOKUP($A31,ES_P1b_0!$A$10:$AQ$100,MATCH(FIXED(I$6,0,TRUE),ES_P1b_0!$A$10:$AO$10,0),FALSE)),":",VLOOKUP($A31,ES_P1b_0!$A$10:$AQ$100,MATCH(FIXED(I$6,0,TRUE),ES_P1b_0!$A$10:$AO$10,0),FALSE))</f>
        <v>3.5</v>
      </c>
      <c r="J31" s="232">
        <f>IF(ISNA(VLOOKUP($A31,ES_P1b_0!$A$10:$AQ$100,MATCH(FIXED(J$6,0,TRUE),ES_P1b_0!$A$10:$AO$10,0),FALSE)),":",VLOOKUP($A31,ES_P1b_0!$A$10:$AQ$100,MATCH(FIXED(J$6,0,TRUE),ES_P1b_0!$A$10:$AO$10,0),FALSE))</f>
        <v>4.5999999999999996</v>
      </c>
      <c r="K31" s="232">
        <f>IF(ISNA(VLOOKUP($A31,ES_P1b_0!$A$10:$AQ$100,MATCH(FIXED(K$6,0,TRUE),ES_P1b_0!$A$10:$AO$10,0),FALSE)),":",VLOOKUP($A31,ES_P1b_0!$A$10:$AQ$100,MATCH(FIXED(K$6,0,TRUE),ES_P1b_0!$A$10:$AO$10,0),FALSE))</f>
        <v>5.0999999999999996</v>
      </c>
      <c r="L31" s="232">
        <f>IF(ISNA(VLOOKUP($A31,ES_P1b_0!$A$10:$AQ$100,MATCH(FIXED(L$6,0,TRUE),ES_P1b_0!$A$10:$AO$10,0),FALSE)),":",VLOOKUP($A31,ES_P1b_0!$A$10:$AQ$100,MATCH(FIXED(L$6,0,TRUE),ES_P1b_0!$A$10:$AO$10,0),FALSE))</f>
        <v>4.2</v>
      </c>
      <c r="M31" s="232">
        <f>IF(ISNA(VLOOKUP($A31,ES_P1b_0!$A$10:$AQ$100,MATCH(FIXED(M$6,0,TRUE),ES_P1b_0!$A$10:$AO$10,0),FALSE)),":",VLOOKUP($A31,ES_P1b_0!$A$10:$AQ$100,MATCH(FIXED(M$6,0,TRUE),ES_P1b_0!$A$10:$AO$10,0),FALSE))</f>
        <v>1.4</v>
      </c>
      <c r="N31" s="232">
        <f>IF(ISNA(VLOOKUP($A31,ES_P1b_0!$A$10:$AQ$100,MATCH(FIXED(N$6,0,TRUE),ES_P1b_0!$A$10:$AO$10,0),FALSE)),":",VLOOKUP($A31,ES_P1b_0!$A$10:$AQ$100,MATCH(FIXED(N$6,0,TRUE),ES_P1b_0!$A$10:$AO$10,0),FALSE))</f>
        <v>3</v>
      </c>
      <c r="O31" s="232">
        <f>IF(ISNA(VLOOKUP($A31,ES_P1b_0!$A$10:$AQ$100,MATCH(FIXED(O$6,0,TRUE),ES_P1b_0!$A$10:$AO$10,0),FALSE)),":",VLOOKUP($A31,ES_P1b_0!$A$10:$AQ$100,MATCH(FIXED(O$6,0,TRUE),ES_P1b_0!$A$10:$AO$10,0),FALSE))</f>
        <v>2.2000000000000002</v>
      </c>
      <c r="P31" s="232">
        <f>IF(ISNA(VLOOKUP($A31,ES_P1b_0!$A$10:$AQ$100,MATCH(FIXED(P$6,0,TRUE),ES_P1b_0!$A$10:$AO$10,0),FALSE)),":",VLOOKUP($A31,ES_P1b_0!$A$10:$AQ$100,MATCH(FIXED(P$6,0,TRUE),ES_P1b_0!$A$10:$AO$10,0),FALSE))</f>
        <v>1.3</v>
      </c>
      <c r="Q31" s="232">
        <f>IF(ISNA(VLOOKUP($A31,ES_P1b_0!$A$10:$AQ$100,MATCH(FIXED(Q$6,0,TRUE),ES_P1b_0!$A$10:$AO$10,0),FALSE)),":",VLOOKUP($A31,ES_P1b_0!$A$10:$AQ$100,MATCH(FIXED(Q$6,0,TRUE),ES_P1b_0!$A$10:$AO$10,0),FALSE))</f>
        <v>1.3</v>
      </c>
      <c r="R31" s="232">
        <f>IF(ISNA(VLOOKUP($A31,ES_P1b_0!$A$10:$AQ$100,MATCH(FIXED(R$6,0,TRUE),ES_P1b_0!$A$10:$AO$10,0),FALSE)),":",VLOOKUP($A31,ES_P1b_0!$A$10:$AQ$100,MATCH(FIXED(R$6,0,TRUE),ES_P1b_0!$A$10:$AO$10,0),FALSE))</f>
        <v>6.7</v>
      </c>
      <c r="S31" s="232">
        <f>IF(ISNA(VLOOKUP($A31,ES_P1b_0!$A$10:$AQ$100,MATCH(FIXED(S$6,0,TRUE),ES_P1b_0!$A$10:$AO$10,0),FALSE)),":",VLOOKUP($A31,ES_P1b_0!$A$10:$AQ$100,MATCH(FIXED(S$6,0,TRUE),ES_P1b_0!$A$10:$AO$10,0),FALSE))</f>
        <v>3.9</v>
      </c>
      <c r="T31" s="232">
        <f>IF(ISNA(VLOOKUP($A31,ES_P1b_0!$A$10:$AQ$100,MATCH(FIXED(T$6,0,TRUE),ES_P1b_0!$A$10:$AO$10,0),FALSE)),":",VLOOKUP($A31,ES_P1b_0!$A$10:$AQ$100,MATCH(FIXED(T$6,0,TRUE),ES_P1b_0!$A$10:$AO$10,0),FALSE))</f>
        <v>1.9</v>
      </c>
      <c r="U31" s="232">
        <f>IF(ISNA(VLOOKUP($A31,ES_P1b_0!$A$10:$AQ$100,MATCH(FIXED(U$6,0,TRUE),ES_P1b_0!$A$10:$AO$10,0),FALSE)),":",VLOOKUP($A31,ES_P1b_0!$A$10:$AQ$100,MATCH(FIXED(U$6,0,TRUE),ES_P1b_0!$A$10:$AO$10,0),FALSE))</f>
        <v>1.6</v>
      </c>
      <c r="V31" s="232" t="str">
        <f>IF(ISNA(VLOOKUP($A31,ES_P1b_0!$A$10:$AQ$100,MATCH(FIXED(V$6,0,TRUE),ES_P1b_0!$A$10:$AO$10,0),FALSE)),":",VLOOKUP($A31,ES_P1b_0!$A$10:$AQ$100,MATCH(FIXED(V$6,0,TRUE),ES_P1b_0!$A$10:$AO$10,0),FALSE))</f>
        <v>:</v>
      </c>
      <c r="W31" s="232" t="str">
        <f>IF(ISNA(VLOOKUP($A31,ES_P1b_0!$A$10:$AQ$100,MATCH(FIXED(W$6,0,TRUE),ES_P1b_0!$A$10:$AO$10,0),FALSE)),":",VLOOKUP($A31,ES_P1b_0!$A$10:$AQ$100,MATCH(FIXED(W$6,0,TRUE),ES_P1b_0!$A$10:$AO$10,0),FALSE))</f>
        <v>:</v>
      </c>
    </row>
    <row r="32" spans="1:23">
      <c r="A32" s="230" t="str">
        <f>lookup!Z27</f>
        <v>Portugal</v>
      </c>
      <c r="B32" s="232" t="str">
        <f>VLOOKUP(A32,lookup!$Z$2:$AA$77,2,FALSE)</f>
        <v>Πορτογαλία</v>
      </c>
      <c r="C32" s="232" t="str">
        <f>IF(ISNA(VLOOKUP($A32,ES_P1b_0!$A$10:$AQ$100,MATCH(FIXED(C$6,0,TRUE),ES_P1b_0!$A$10:$AO$10,0),FALSE)),":",VLOOKUP($A32,ES_P1b_0!$A$10:$AQ$100,MATCH(FIXED(C$6,0,TRUE),ES_P1b_0!$A$10:$AO$10,0),FALSE))</f>
        <v>:</v>
      </c>
      <c r="D32" s="232">
        <f>IF(ISNA(VLOOKUP($A32,ES_P1b_0!$A$10:$AQ$100,MATCH(FIXED(D$6,0,TRUE),ES_P1b_0!$A$10:$AO$10,0),FALSE)),":",VLOOKUP($A32,ES_P1b_0!$A$10:$AQ$100,MATCH(FIXED(D$6,0,TRUE),ES_P1b_0!$A$10:$AO$10,0),FALSE))</f>
        <v>2</v>
      </c>
      <c r="E32" s="232">
        <f>IF(ISNA(VLOOKUP($A32,ES_P1b_0!$A$10:$AQ$100,MATCH(FIXED(E$6,0,TRUE),ES_P1b_0!$A$10:$AO$10,0),FALSE)),":",VLOOKUP($A32,ES_P1b_0!$A$10:$AQ$100,MATCH(FIXED(E$6,0,TRUE),ES_P1b_0!$A$10:$AO$10,0),FALSE))</f>
        <v>1.7</v>
      </c>
      <c r="F32" s="232">
        <f>IF(ISNA(VLOOKUP($A32,ES_P1b_0!$A$10:$AQ$100,MATCH(FIXED(F$6,0,TRUE),ES_P1b_0!$A$10:$AO$10,0),FALSE)),":",VLOOKUP($A32,ES_P1b_0!$A$10:$AQ$100,MATCH(FIXED(F$6,0,TRUE),ES_P1b_0!$A$10:$AO$10,0),FALSE))</f>
        <v>2.2999999999999998</v>
      </c>
      <c r="G32" s="232">
        <f>IF(ISNA(VLOOKUP($A32,ES_P1b_0!$A$10:$AQ$100,MATCH(FIXED(G$6,0,TRUE),ES_P1b_0!$A$10:$AO$10,0),FALSE)),":",VLOOKUP($A32,ES_P1b_0!$A$10:$AQ$100,MATCH(FIXED(G$6,0,TRUE),ES_P1b_0!$A$10:$AO$10,0),FALSE))</f>
        <v>2.7</v>
      </c>
      <c r="H32" s="232">
        <f>IF(ISNA(VLOOKUP($A32,ES_P1b_0!$A$10:$AQ$100,MATCH(FIXED(H$6,0,TRUE),ES_P1b_0!$A$10:$AO$10,0),FALSE)),":",VLOOKUP($A32,ES_P1b_0!$A$10:$AQ$100,MATCH(FIXED(H$6,0,TRUE),ES_P1b_0!$A$10:$AO$10,0),FALSE))</f>
        <v>1.8</v>
      </c>
      <c r="I32" s="232">
        <f>IF(ISNA(VLOOKUP($A32,ES_P1b_0!$A$10:$AQ$100,MATCH(FIXED(I$6,0,TRUE),ES_P1b_0!$A$10:$AO$10,0),FALSE)),":",VLOOKUP($A32,ES_P1b_0!$A$10:$AQ$100,MATCH(FIXED(I$6,0,TRUE),ES_P1b_0!$A$10:$AO$10,0),FALSE))</f>
        <v>0.2</v>
      </c>
      <c r="J32" s="232">
        <f>IF(ISNA(VLOOKUP($A32,ES_P1b_0!$A$10:$AQ$100,MATCH(FIXED(J$6,0,TRUE),ES_P1b_0!$A$10:$AO$10,0),FALSE)),":",VLOOKUP($A32,ES_P1b_0!$A$10:$AQ$100,MATCH(FIXED(J$6,0,TRUE),ES_P1b_0!$A$10:$AO$10,0),FALSE))</f>
        <v>0.2</v>
      </c>
      <c r="K32" s="232">
        <f>IF(ISNA(VLOOKUP($A32,ES_P1b_0!$A$10:$AQ$100,MATCH(FIXED(K$6,0,TRUE),ES_P1b_0!$A$10:$AO$10,0),FALSE)),":",VLOOKUP($A32,ES_P1b_0!$A$10:$AQ$100,MATCH(FIXED(K$6,0,TRUE),ES_P1b_0!$A$10:$AO$10,0),FALSE))</f>
        <v>-0.3</v>
      </c>
      <c r="L32" s="232">
        <f>IF(ISNA(VLOOKUP($A32,ES_P1b_0!$A$10:$AQ$100,MATCH(FIXED(L$6,0,TRUE),ES_P1b_0!$A$10:$AO$10,0),FALSE)),":",VLOOKUP($A32,ES_P1b_0!$A$10:$AQ$100,MATCH(FIXED(L$6,0,TRUE),ES_P1b_0!$A$10:$AO$10,0),FALSE))</f>
        <v>1.6</v>
      </c>
      <c r="M32" s="232">
        <f>IF(ISNA(VLOOKUP($A32,ES_P1b_0!$A$10:$AQ$100,MATCH(FIXED(M$6,0,TRUE),ES_P1b_0!$A$10:$AO$10,0),FALSE)),":",VLOOKUP($A32,ES_P1b_0!$A$10:$AQ$100,MATCH(FIXED(M$6,0,TRUE),ES_P1b_0!$A$10:$AO$10,0),FALSE))</f>
        <v>1.1000000000000001</v>
      </c>
      <c r="N32" s="232">
        <f>IF(ISNA(VLOOKUP($A32,ES_P1b_0!$A$10:$AQ$100,MATCH(FIXED(N$6,0,TRUE),ES_P1b_0!$A$10:$AO$10,0),FALSE)),":",VLOOKUP($A32,ES_P1b_0!$A$10:$AQ$100,MATCH(FIXED(N$6,0,TRUE),ES_P1b_0!$A$10:$AO$10,0),FALSE))</f>
        <v>0.9</v>
      </c>
      <c r="O32" s="232">
        <f>IF(ISNA(VLOOKUP($A32,ES_P1b_0!$A$10:$AQ$100,MATCH(FIXED(O$6,0,TRUE),ES_P1b_0!$A$10:$AO$10,0),FALSE)),":",VLOOKUP($A32,ES_P1b_0!$A$10:$AQ$100,MATCH(FIXED(O$6,0,TRUE),ES_P1b_0!$A$10:$AO$10,0),FALSE))</f>
        <v>2.4</v>
      </c>
      <c r="P32" s="232">
        <f>IF(ISNA(VLOOKUP($A32,ES_P1b_0!$A$10:$AQ$100,MATCH(FIXED(P$6,0,TRUE),ES_P1b_0!$A$10:$AO$10,0),FALSE)),":",VLOOKUP($A32,ES_P1b_0!$A$10:$AQ$100,MATCH(FIXED(P$6,0,TRUE),ES_P1b_0!$A$10:$AO$10,0),FALSE))</f>
        <v>-0.5</v>
      </c>
      <c r="Q32" s="232">
        <f>IF(ISNA(VLOOKUP($A32,ES_P1b_0!$A$10:$AQ$100,MATCH(FIXED(Q$6,0,TRUE),ES_P1b_0!$A$10:$AO$10,0),FALSE)),":",VLOOKUP($A32,ES_P1b_0!$A$10:$AQ$100,MATCH(FIXED(Q$6,0,TRUE),ES_P1b_0!$A$10:$AO$10,0),FALSE))</f>
        <v>-0.3</v>
      </c>
      <c r="R32" s="232">
        <f>IF(ISNA(VLOOKUP($A32,ES_P1b_0!$A$10:$AQ$100,MATCH(FIXED(R$6,0,TRUE),ES_P1b_0!$A$10:$AO$10,0),FALSE)),":",VLOOKUP($A32,ES_P1b_0!$A$10:$AQ$100,MATCH(FIXED(R$6,0,TRUE),ES_P1b_0!$A$10:$AO$10,0),FALSE))</f>
        <v>3.5</v>
      </c>
      <c r="S32" s="232">
        <f>IF(ISNA(VLOOKUP($A32,ES_P1b_0!$A$10:$AQ$100,MATCH(FIXED(S$6,0,TRUE),ES_P1b_0!$A$10:$AO$10,0),FALSE)),":",VLOOKUP($A32,ES_P1b_0!$A$10:$AQ$100,MATCH(FIXED(S$6,0,TRUE),ES_P1b_0!$A$10:$AO$10,0),FALSE))</f>
        <v>0.3</v>
      </c>
      <c r="T32" s="232">
        <f>IF(ISNA(VLOOKUP($A32,ES_P1b_0!$A$10:$AQ$100,MATCH(FIXED(T$6,0,TRUE),ES_P1b_0!$A$10:$AO$10,0),FALSE)),":",VLOOKUP($A32,ES_P1b_0!$A$10:$AQ$100,MATCH(FIXED(T$6,0,TRUE),ES_P1b_0!$A$10:$AO$10,0),FALSE))</f>
        <v>1</v>
      </c>
      <c r="U32" s="232">
        <f>IF(ISNA(VLOOKUP($A32,ES_P1b_0!$A$10:$AQ$100,MATCH(FIXED(U$6,0,TRUE),ES_P1b_0!$A$10:$AO$10,0),FALSE)),":",VLOOKUP($A32,ES_P1b_0!$A$10:$AQ$100,MATCH(FIXED(U$6,0,TRUE),ES_P1b_0!$A$10:$AO$10,0),FALSE))</f>
        <v>1.4</v>
      </c>
      <c r="V32" s="232" t="str">
        <f>IF(ISNA(VLOOKUP($A32,ES_P1b_0!$A$10:$AQ$100,MATCH(FIXED(V$6,0,TRUE),ES_P1b_0!$A$10:$AO$10,0),FALSE)),":",VLOOKUP($A32,ES_P1b_0!$A$10:$AQ$100,MATCH(FIXED(V$6,0,TRUE),ES_P1b_0!$A$10:$AO$10,0),FALSE))</f>
        <v>:</v>
      </c>
      <c r="W32" s="232" t="str">
        <f>IF(ISNA(VLOOKUP($A32,ES_P1b_0!$A$10:$AQ$100,MATCH(FIXED(W$6,0,TRUE),ES_P1b_0!$A$10:$AO$10,0),FALSE)),":",VLOOKUP($A32,ES_P1b_0!$A$10:$AQ$100,MATCH(FIXED(W$6,0,TRUE),ES_P1b_0!$A$10:$AO$10,0),FALSE))</f>
        <v>:</v>
      </c>
    </row>
    <row r="33" spans="1:23">
      <c r="A33" s="230" t="str">
        <f>lookup!Z28</f>
        <v>Romania</v>
      </c>
      <c r="B33" s="232" t="str">
        <f>VLOOKUP(A33,lookup!$Z$2:$AA$77,2,FALSE)</f>
        <v>Ρουμανία</v>
      </c>
      <c r="C33" s="232" t="str">
        <f>IF(ISNA(VLOOKUP($A33,ES_P1b_0!$A$10:$AQ$100,MATCH(FIXED(C$6,0,TRUE),ES_P1b_0!$A$10:$AO$10,0),FALSE)),":",VLOOKUP($A33,ES_P1b_0!$A$10:$AQ$100,MATCH(FIXED(C$6,0,TRUE),ES_P1b_0!$A$10:$AO$10,0),FALSE))</f>
        <v>:</v>
      </c>
      <c r="D33" s="232">
        <f>IF(ISNA(VLOOKUP($A33,ES_P1b_0!$A$10:$AQ$100,MATCH(FIXED(D$6,0,TRUE),ES_P1b_0!$A$10:$AO$10,0),FALSE)),":",VLOOKUP($A33,ES_P1b_0!$A$10:$AQ$100,MATCH(FIXED(D$6,0,TRUE),ES_P1b_0!$A$10:$AO$10,0),FALSE))</f>
        <v>6.7</v>
      </c>
      <c r="E33" s="232">
        <f>IF(ISNA(VLOOKUP($A33,ES_P1b_0!$A$10:$AQ$100,MATCH(FIXED(E$6,0,TRUE),ES_P1b_0!$A$10:$AO$10,0),FALSE)),":",VLOOKUP($A33,ES_P1b_0!$A$10:$AQ$100,MATCH(FIXED(E$6,0,TRUE),ES_P1b_0!$A$10:$AO$10,0),FALSE))</f>
        <v>-5.7</v>
      </c>
      <c r="F33" s="232">
        <f>IF(ISNA(VLOOKUP($A33,ES_P1b_0!$A$10:$AQ$100,MATCH(FIXED(F$6,0,TRUE),ES_P1b_0!$A$10:$AO$10,0),FALSE)),":",VLOOKUP($A33,ES_P1b_0!$A$10:$AQ$100,MATCH(FIXED(F$6,0,TRUE),ES_P1b_0!$A$10:$AO$10,0),FALSE))</f>
        <v>0.9</v>
      </c>
      <c r="G33" s="232">
        <f>IF(ISNA(VLOOKUP($A33,ES_P1b_0!$A$10:$AQ$100,MATCH(FIXED(G$6,0,TRUE),ES_P1b_0!$A$10:$AO$10,0),FALSE)),":",VLOOKUP($A33,ES_P1b_0!$A$10:$AQ$100,MATCH(FIXED(G$6,0,TRUE),ES_P1b_0!$A$10:$AO$10,0),FALSE))</f>
        <v>0.9</v>
      </c>
      <c r="H33" s="232">
        <f>IF(ISNA(VLOOKUP($A33,ES_P1b_0!$A$10:$AQ$100,MATCH(FIXED(H$6,0,TRUE),ES_P1b_0!$A$10:$AO$10,0),FALSE)),":",VLOOKUP($A33,ES_P1b_0!$A$10:$AQ$100,MATCH(FIXED(H$6,0,TRUE),ES_P1b_0!$A$10:$AO$10,0),FALSE))</f>
        <v>3.2</v>
      </c>
      <c r="I33" s="232">
        <f>IF(ISNA(VLOOKUP($A33,ES_P1b_0!$A$10:$AQ$100,MATCH(FIXED(I$6,0,TRUE),ES_P1b_0!$A$10:$AO$10,0),FALSE)),":",VLOOKUP($A33,ES_P1b_0!$A$10:$AQ$100,MATCH(FIXED(I$6,0,TRUE),ES_P1b_0!$A$10:$AO$10,0),FALSE))</f>
        <v>6.8</v>
      </c>
      <c r="J33" s="232">
        <f>IF(ISNA(VLOOKUP($A33,ES_P1b_0!$A$10:$AQ$100,MATCH(FIXED(J$6,0,TRUE),ES_P1b_0!$A$10:$AO$10,0),FALSE)),":",VLOOKUP($A33,ES_P1b_0!$A$10:$AQ$100,MATCH(FIXED(J$6,0,TRUE),ES_P1b_0!$A$10:$AO$10,0),FALSE))</f>
        <v>17</v>
      </c>
      <c r="K33" s="232">
        <f>IF(ISNA(VLOOKUP($A33,ES_P1b_0!$A$10:$AQ$100,MATCH(FIXED(K$6,0,TRUE),ES_P1b_0!$A$10:$AO$10,0),FALSE)),":",VLOOKUP($A33,ES_P1b_0!$A$10:$AQ$100,MATCH(FIXED(K$6,0,TRUE),ES_P1b_0!$A$10:$AO$10,0),FALSE))</f>
        <v>5.3</v>
      </c>
      <c r="L33" s="232">
        <f>IF(ISNA(VLOOKUP($A33,ES_P1b_0!$A$10:$AQ$100,MATCH(FIXED(L$6,0,TRUE),ES_P1b_0!$A$10:$AO$10,0),FALSE)),":",VLOOKUP($A33,ES_P1b_0!$A$10:$AQ$100,MATCH(FIXED(L$6,0,TRUE),ES_P1b_0!$A$10:$AO$10,0),FALSE))</f>
        <v>10.3</v>
      </c>
      <c r="M33" s="232">
        <f>IF(ISNA(VLOOKUP($A33,ES_P1b_0!$A$10:$AQ$100,MATCH(FIXED(M$6,0,TRUE),ES_P1b_0!$A$10:$AO$10,0),FALSE)),":",VLOOKUP($A33,ES_P1b_0!$A$10:$AQ$100,MATCH(FIXED(M$6,0,TRUE),ES_P1b_0!$A$10:$AO$10,0),FALSE))</f>
        <v>5.8</v>
      </c>
      <c r="N33" s="232">
        <f>IF(ISNA(VLOOKUP($A33,ES_P1b_0!$A$10:$AQ$100,MATCH(FIXED(N$6,0,TRUE),ES_P1b_0!$A$10:$AO$10,0),FALSE)),":",VLOOKUP($A33,ES_P1b_0!$A$10:$AQ$100,MATCH(FIXED(N$6,0,TRUE),ES_P1b_0!$A$10:$AO$10,0),FALSE))</f>
        <v>7.1</v>
      </c>
      <c r="O33" s="232">
        <f>IF(ISNA(VLOOKUP($A33,ES_P1b_0!$A$10:$AQ$100,MATCH(FIXED(O$6,0,TRUE),ES_P1b_0!$A$10:$AO$10,0),FALSE)),":",VLOOKUP($A33,ES_P1b_0!$A$10:$AQ$100,MATCH(FIXED(O$6,0,TRUE),ES_P1b_0!$A$10:$AO$10,0),FALSE))</f>
        <v>5.9</v>
      </c>
      <c r="P33" s="232">
        <f>IF(ISNA(VLOOKUP($A33,ES_P1b_0!$A$10:$AQ$100,MATCH(FIXED(P$6,0,TRUE),ES_P1b_0!$A$10:$AO$10,0),FALSE)),":",VLOOKUP($A33,ES_P1b_0!$A$10:$AQ$100,MATCH(FIXED(P$6,0,TRUE),ES_P1b_0!$A$10:$AO$10,0),FALSE))</f>
        <v>7.3</v>
      </c>
      <c r="Q33" s="232">
        <f>IF(ISNA(VLOOKUP($A33,ES_P1b_0!$A$10:$AQ$100,MATCH(FIXED(Q$6,0,TRUE),ES_P1b_0!$A$10:$AO$10,0),FALSE)),":",VLOOKUP($A33,ES_P1b_0!$A$10:$AQ$100,MATCH(FIXED(Q$6,0,TRUE),ES_P1b_0!$A$10:$AO$10,0),FALSE))</f>
        <v>-4.7</v>
      </c>
      <c r="R33" s="232">
        <f>IF(ISNA(VLOOKUP($A33,ES_P1b_0!$A$10:$AQ$100,MATCH(FIXED(R$6,0,TRUE),ES_P1b_0!$A$10:$AO$10,0),FALSE)),":",VLOOKUP($A33,ES_P1b_0!$A$10:$AQ$100,MATCH(FIXED(R$6,0,TRUE),ES_P1b_0!$A$10:$AO$10,0),FALSE))</f>
        <v>-0.9</v>
      </c>
      <c r="S33" s="232">
        <f>IF(ISNA(VLOOKUP($A33,ES_P1b_0!$A$10:$AQ$100,MATCH(FIXED(S$6,0,TRUE),ES_P1b_0!$A$10:$AO$10,0),FALSE)),":",VLOOKUP($A33,ES_P1b_0!$A$10:$AQ$100,MATCH(FIXED(S$6,0,TRUE),ES_P1b_0!$A$10:$AO$10,0),FALSE))</f>
        <v>3.2</v>
      </c>
      <c r="T33" s="232">
        <f>IF(ISNA(VLOOKUP($A33,ES_P1b_0!$A$10:$AQ$100,MATCH(FIXED(T$6,0,TRUE),ES_P1b_0!$A$10:$AO$10,0),FALSE)),":",VLOOKUP($A33,ES_P1b_0!$A$10:$AQ$100,MATCH(FIXED(T$6,0,TRUE),ES_P1b_0!$A$10:$AO$10,0),FALSE))</f>
        <v>-0.8</v>
      </c>
      <c r="U33" s="232">
        <f>IF(ISNA(VLOOKUP($A33,ES_P1b_0!$A$10:$AQ$100,MATCH(FIXED(U$6,0,TRUE),ES_P1b_0!$A$10:$AO$10,0),FALSE)),":",VLOOKUP($A33,ES_P1b_0!$A$10:$AQ$100,MATCH(FIXED(U$6,0,TRUE),ES_P1b_0!$A$10:$AO$10,0),FALSE))</f>
        <v>3.7</v>
      </c>
      <c r="V33" s="232" t="str">
        <f>IF(ISNA(VLOOKUP($A33,ES_P1b_0!$A$10:$AQ$100,MATCH(FIXED(V$6,0,TRUE),ES_P1b_0!$A$10:$AO$10,0),FALSE)),":",VLOOKUP($A33,ES_P1b_0!$A$10:$AQ$100,MATCH(FIXED(V$6,0,TRUE),ES_P1b_0!$A$10:$AO$10,0),FALSE))</f>
        <v>:</v>
      </c>
      <c r="W33" s="232" t="str">
        <f>IF(ISNA(VLOOKUP($A33,ES_P1b_0!$A$10:$AQ$100,MATCH(FIXED(W$6,0,TRUE),ES_P1b_0!$A$10:$AO$10,0),FALSE)),":",VLOOKUP($A33,ES_P1b_0!$A$10:$AQ$100,MATCH(FIXED(W$6,0,TRUE),ES_P1b_0!$A$10:$AO$10,0),FALSE))</f>
        <v>:</v>
      </c>
    </row>
    <row r="34" spans="1:23">
      <c r="A34" s="230" t="str">
        <f>lookup!Z29</f>
        <v>Slovenia</v>
      </c>
      <c r="B34" s="232" t="str">
        <f>VLOOKUP(A34,lookup!$Z$2:$AA$77,2,FALSE)</f>
        <v>Σλοβενία</v>
      </c>
      <c r="C34" s="232" t="str">
        <f>IF(ISNA(VLOOKUP($A34,ES_P1b_0!$A$10:$AQ$100,MATCH(FIXED(C$6,0,TRUE),ES_P1b_0!$A$10:$AO$10,0),FALSE)),":",VLOOKUP($A34,ES_P1b_0!$A$10:$AQ$100,MATCH(FIXED(C$6,0,TRUE),ES_P1b_0!$A$10:$AO$10,0),FALSE))</f>
        <v>:</v>
      </c>
      <c r="D34" s="232">
        <f>IF(ISNA(VLOOKUP($A34,ES_P1b_0!$A$10:$AQ$100,MATCH(FIXED(D$6,0,TRUE),ES_P1b_0!$A$10:$AO$10,0),FALSE)),":",VLOOKUP($A34,ES_P1b_0!$A$10:$AQ$100,MATCH(FIXED(D$6,0,TRUE),ES_P1b_0!$A$10:$AO$10,0),FALSE))</f>
        <v>5.8</v>
      </c>
      <c r="E34" s="232">
        <f>IF(ISNA(VLOOKUP($A34,ES_P1b_0!$A$10:$AQ$100,MATCH(FIXED(E$6,0,TRUE),ES_P1b_0!$A$10:$AO$10,0),FALSE)),":",VLOOKUP($A34,ES_P1b_0!$A$10:$AQ$100,MATCH(FIXED(E$6,0,TRUE),ES_P1b_0!$A$10:$AO$10,0),FALSE))</f>
        <v>6.9</v>
      </c>
      <c r="F34" s="232">
        <f>IF(ISNA(VLOOKUP($A34,ES_P1b_0!$A$10:$AQ$100,MATCH(FIXED(F$6,0,TRUE),ES_P1b_0!$A$10:$AO$10,0),FALSE)),":",VLOOKUP($A34,ES_P1b_0!$A$10:$AQ$100,MATCH(FIXED(F$6,0,TRUE),ES_P1b_0!$A$10:$AO$10,0),FALSE))</f>
        <v>3.6</v>
      </c>
      <c r="G34" s="232">
        <f>IF(ISNA(VLOOKUP($A34,ES_P1b_0!$A$10:$AQ$100,MATCH(FIXED(G$6,0,TRUE),ES_P1b_0!$A$10:$AO$10,0),FALSE)),":",VLOOKUP($A34,ES_P1b_0!$A$10:$AQ$100,MATCH(FIXED(G$6,0,TRUE),ES_P1b_0!$A$10:$AO$10,0),FALSE))</f>
        <v>3.7</v>
      </c>
      <c r="H34" s="232">
        <f>IF(ISNA(VLOOKUP($A34,ES_P1b_0!$A$10:$AQ$100,MATCH(FIXED(H$6,0,TRUE),ES_P1b_0!$A$10:$AO$10,0),FALSE)),":",VLOOKUP($A34,ES_P1b_0!$A$10:$AQ$100,MATCH(FIXED(H$6,0,TRUE),ES_P1b_0!$A$10:$AO$10,0),FALSE))</f>
        <v>2.7</v>
      </c>
      <c r="I34" s="232">
        <f>IF(ISNA(VLOOKUP($A34,ES_P1b_0!$A$10:$AQ$100,MATCH(FIXED(I$6,0,TRUE),ES_P1b_0!$A$10:$AO$10,0),FALSE)),":",VLOOKUP($A34,ES_P1b_0!$A$10:$AQ$100,MATCH(FIXED(I$6,0,TRUE),ES_P1b_0!$A$10:$AO$10,0),FALSE))</f>
        <v>2.4</v>
      </c>
      <c r="J34" s="232">
        <f>IF(ISNA(VLOOKUP($A34,ES_P1b_0!$A$10:$AQ$100,MATCH(FIXED(J$6,0,TRUE),ES_P1b_0!$A$10:$AO$10,0),FALSE)),":",VLOOKUP($A34,ES_P1b_0!$A$10:$AQ$100,MATCH(FIXED(J$6,0,TRUE),ES_P1b_0!$A$10:$AO$10,0),FALSE))</f>
        <v>2.2000000000000002</v>
      </c>
      <c r="K34" s="232">
        <f>IF(ISNA(VLOOKUP($A34,ES_P1b_0!$A$10:$AQ$100,MATCH(FIXED(K$6,0,TRUE),ES_P1b_0!$A$10:$AO$10,0),FALSE)),":",VLOOKUP($A34,ES_P1b_0!$A$10:$AQ$100,MATCH(FIXED(K$6,0,TRUE),ES_P1b_0!$A$10:$AO$10,0),FALSE))</f>
        <v>3.2</v>
      </c>
      <c r="L34" s="232">
        <f>IF(ISNA(VLOOKUP($A34,ES_P1b_0!$A$10:$AQ$100,MATCH(FIXED(L$6,0,TRUE),ES_P1b_0!$A$10:$AO$10,0),FALSE)),":",VLOOKUP($A34,ES_P1b_0!$A$10:$AQ$100,MATCH(FIXED(L$6,0,TRUE),ES_P1b_0!$A$10:$AO$10,0),FALSE))</f>
        <v>4</v>
      </c>
      <c r="M34" s="232">
        <f>IF(ISNA(VLOOKUP($A34,ES_P1b_0!$A$10:$AQ$100,MATCH(FIXED(M$6,0,TRUE),ES_P1b_0!$A$10:$AO$10,0),FALSE)),":",VLOOKUP($A34,ES_P1b_0!$A$10:$AQ$100,MATCH(FIXED(M$6,0,TRUE),ES_P1b_0!$A$10:$AO$10,0),FALSE))</f>
        <v>4.5</v>
      </c>
      <c r="N34" s="232">
        <f>IF(ISNA(VLOOKUP($A34,ES_P1b_0!$A$10:$AQ$100,MATCH(FIXED(N$6,0,TRUE),ES_P1b_0!$A$10:$AO$10,0),FALSE)),":",VLOOKUP($A34,ES_P1b_0!$A$10:$AQ$100,MATCH(FIXED(N$6,0,TRUE),ES_P1b_0!$A$10:$AO$10,0),FALSE))</f>
        <v>4.2</v>
      </c>
      <c r="O34" s="232">
        <f>IF(ISNA(VLOOKUP($A34,ES_P1b_0!$A$10:$AQ$100,MATCH(FIXED(O$6,0,TRUE),ES_P1b_0!$A$10:$AO$10,0),FALSE)),":",VLOOKUP($A34,ES_P1b_0!$A$10:$AQ$100,MATCH(FIXED(O$6,0,TRUE),ES_P1b_0!$A$10:$AO$10,0),FALSE))</f>
        <v>3.5</v>
      </c>
      <c r="P34" s="232">
        <f>IF(ISNA(VLOOKUP($A34,ES_P1b_0!$A$10:$AQ$100,MATCH(FIXED(P$6,0,TRUE),ES_P1b_0!$A$10:$AO$10,0),FALSE)),":",VLOOKUP($A34,ES_P1b_0!$A$10:$AQ$100,MATCH(FIXED(P$6,0,TRUE),ES_P1b_0!$A$10:$AO$10,0),FALSE))</f>
        <v>0.8</v>
      </c>
      <c r="Q34" s="232">
        <f>IF(ISNA(VLOOKUP($A34,ES_P1b_0!$A$10:$AQ$100,MATCH(FIXED(Q$6,0,TRUE),ES_P1b_0!$A$10:$AO$10,0),FALSE)),":",VLOOKUP($A34,ES_P1b_0!$A$10:$AQ$100,MATCH(FIXED(Q$6,0,TRUE),ES_P1b_0!$A$10:$AO$10,0),FALSE))</f>
        <v>-6.2</v>
      </c>
      <c r="R34" s="232">
        <f>IF(ISNA(VLOOKUP($A34,ES_P1b_0!$A$10:$AQ$100,MATCH(FIXED(R$6,0,TRUE),ES_P1b_0!$A$10:$AO$10,0),FALSE)),":",VLOOKUP($A34,ES_P1b_0!$A$10:$AQ$100,MATCH(FIXED(R$6,0,TRUE),ES_P1b_0!$A$10:$AO$10,0),FALSE))</f>
        <v>3.5</v>
      </c>
      <c r="S34" s="232">
        <f>IF(ISNA(VLOOKUP($A34,ES_P1b_0!$A$10:$AQ$100,MATCH(FIXED(S$6,0,TRUE),ES_P1b_0!$A$10:$AO$10,0),FALSE)),":",VLOOKUP($A34,ES_P1b_0!$A$10:$AQ$100,MATCH(FIXED(S$6,0,TRUE),ES_P1b_0!$A$10:$AO$10,0),FALSE))</f>
        <v>2.4</v>
      </c>
      <c r="T34" s="232">
        <f>IF(ISNA(VLOOKUP($A34,ES_P1b_0!$A$10:$AQ$100,MATCH(FIXED(T$6,0,TRUE),ES_P1b_0!$A$10:$AO$10,0),FALSE)),":",VLOOKUP($A34,ES_P1b_0!$A$10:$AQ$100,MATCH(FIXED(T$6,0,TRUE),ES_P1b_0!$A$10:$AO$10,0),FALSE))</f>
        <v>-1.7</v>
      </c>
      <c r="U34" s="232">
        <f>IF(ISNA(VLOOKUP($A34,ES_P1b_0!$A$10:$AQ$100,MATCH(FIXED(U$6,0,TRUE),ES_P1b_0!$A$10:$AO$10,0),FALSE)),":",VLOOKUP($A34,ES_P1b_0!$A$10:$AQ$100,MATCH(FIXED(U$6,0,TRUE),ES_P1b_0!$A$10:$AO$10,0),FALSE))</f>
        <v>0.9</v>
      </c>
      <c r="V34" s="232" t="str">
        <f>IF(ISNA(VLOOKUP($A34,ES_P1b_0!$A$10:$AQ$100,MATCH(FIXED(V$6,0,TRUE),ES_P1b_0!$A$10:$AO$10,0),FALSE)),":",VLOOKUP($A34,ES_P1b_0!$A$10:$AQ$100,MATCH(FIXED(V$6,0,TRUE),ES_P1b_0!$A$10:$AO$10,0),FALSE))</f>
        <v>:</v>
      </c>
      <c r="W34" s="232" t="str">
        <f>IF(ISNA(VLOOKUP($A34,ES_P1b_0!$A$10:$AQ$100,MATCH(FIXED(W$6,0,TRUE),ES_P1b_0!$A$10:$AO$10,0),FALSE)),":",VLOOKUP($A34,ES_P1b_0!$A$10:$AQ$100,MATCH(FIXED(W$6,0,TRUE),ES_P1b_0!$A$10:$AO$10,0),FALSE))</f>
        <v>:</v>
      </c>
    </row>
    <row r="35" spans="1:23">
      <c r="A35" s="230" t="str">
        <f>lookup!Z30</f>
        <v>Slovakia</v>
      </c>
      <c r="B35" s="232" t="str">
        <f>VLOOKUP(A35,lookup!$Z$2:$AA$77,2,FALSE)</f>
        <v>Σλοβακία</v>
      </c>
      <c r="C35" s="232">
        <f>IF(ISNA(VLOOKUP($A35,ES_P1b_0!$A$10:$AQ$100,MATCH(FIXED(C$6,0,TRUE),ES_P1b_0!$A$10:$AO$10,0),FALSE)),":",VLOOKUP($A35,ES_P1b_0!$A$10:$AQ$100,MATCH(FIXED(C$6,0,TRUE),ES_P1b_0!$A$10:$AO$10,0),FALSE))</f>
        <v>7.7</v>
      </c>
      <c r="D35" s="232">
        <f>IF(ISNA(VLOOKUP($A35,ES_P1b_0!$A$10:$AQ$100,MATCH(FIXED(D$6,0,TRUE),ES_P1b_0!$A$10:$AO$10,0),FALSE)),":",VLOOKUP($A35,ES_P1b_0!$A$10:$AQ$100,MATCH(FIXED(D$6,0,TRUE),ES_P1b_0!$A$10:$AO$10,0),FALSE))</f>
        <v>4.8</v>
      </c>
      <c r="E35" s="232">
        <f>IF(ISNA(VLOOKUP($A35,ES_P1b_0!$A$10:$AQ$100,MATCH(FIXED(E$6,0,TRUE),ES_P1b_0!$A$10:$AO$10,0),FALSE)),":",VLOOKUP($A35,ES_P1b_0!$A$10:$AQ$100,MATCH(FIXED(E$6,0,TRUE),ES_P1b_0!$A$10:$AO$10,0),FALSE))</f>
        <v>5.5</v>
      </c>
      <c r="F35" s="232">
        <f>IF(ISNA(VLOOKUP($A35,ES_P1b_0!$A$10:$AQ$100,MATCH(FIXED(F$6,0,TRUE),ES_P1b_0!$A$10:$AO$10,0),FALSE)),":",VLOOKUP($A35,ES_P1b_0!$A$10:$AQ$100,MATCH(FIXED(F$6,0,TRUE),ES_P1b_0!$A$10:$AO$10,0),FALSE))</f>
        <v>4.9000000000000004</v>
      </c>
      <c r="G35" s="232">
        <f>IF(ISNA(VLOOKUP($A35,ES_P1b_0!$A$10:$AQ$100,MATCH(FIXED(G$6,0,TRUE),ES_P1b_0!$A$10:$AO$10,0),FALSE)),":",VLOOKUP($A35,ES_P1b_0!$A$10:$AQ$100,MATCH(FIXED(G$6,0,TRUE),ES_P1b_0!$A$10:$AO$10,0),FALSE))</f>
        <v>2.6</v>
      </c>
      <c r="H35" s="232">
        <f>IF(ISNA(VLOOKUP($A35,ES_P1b_0!$A$10:$AQ$100,MATCH(FIXED(H$6,0,TRUE),ES_P1b_0!$A$10:$AO$10,0),FALSE)),":",VLOOKUP($A35,ES_P1b_0!$A$10:$AQ$100,MATCH(FIXED(H$6,0,TRUE),ES_P1b_0!$A$10:$AO$10,0),FALSE))</f>
        <v>3.4</v>
      </c>
      <c r="I35" s="232">
        <f>IF(ISNA(VLOOKUP($A35,ES_P1b_0!$A$10:$AQ$100,MATCH(FIXED(I$6,0,TRUE),ES_P1b_0!$A$10:$AO$10,0),FALSE)),":",VLOOKUP($A35,ES_P1b_0!$A$10:$AQ$100,MATCH(FIXED(I$6,0,TRUE),ES_P1b_0!$A$10:$AO$10,0),FALSE))</f>
        <v>2.9</v>
      </c>
      <c r="J35" s="232">
        <f>IF(ISNA(VLOOKUP($A35,ES_P1b_0!$A$10:$AQ$100,MATCH(FIXED(J$6,0,TRUE),ES_P1b_0!$A$10:$AO$10,0),FALSE)),":",VLOOKUP($A35,ES_P1b_0!$A$10:$AQ$100,MATCH(FIXED(J$6,0,TRUE),ES_P1b_0!$A$10:$AO$10,0),FALSE))</f>
        <v>4.5</v>
      </c>
      <c r="K35" s="232">
        <f>IF(ISNA(VLOOKUP($A35,ES_P1b_0!$A$10:$AQ$100,MATCH(FIXED(K$6,0,TRUE),ES_P1b_0!$A$10:$AO$10,0),FALSE)),":",VLOOKUP($A35,ES_P1b_0!$A$10:$AQ$100,MATCH(FIXED(K$6,0,TRUE),ES_P1b_0!$A$10:$AO$10,0),FALSE))</f>
        <v>3.7</v>
      </c>
      <c r="L35" s="232">
        <f>IF(ISNA(VLOOKUP($A35,ES_P1b_0!$A$10:$AQ$100,MATCH(FIXED(L$6,0,TRUE),ES_P1b_0!$A$10:$AO$10,0),FALSE)),":",VLOOKUP($A35,ES_P1b_0!$A$10:$AQ$100,MATCH(FIXED(L$6,0,TRUE),ES_P1b_0!$A$10:$AO$10,0),FALSE))</f>
        <v>5.3</v>
      </c>
      <c r="M35" s="232">
        <f>IF(ISNA(VLOOKUP($A35,ES_P1b_0!$A$10:$AQ$100,MATCH(FIXED(M$6,0,TRUE),ES_P1b_0!$A$10:$AO$10,0),FALSE)),":",VLOOKUP($A35,ES_P1b_0!$A$10:$AQ$100,MATCH(FIXED(M$6,0,TRUE),ES_P1b_0!$A$10:$AO$10,0),FALSE))</f>
        <v>5</v>
      </c>
      <c r="N35" s="232">
        <f>IF(ISNA(VLOOKUP($A35,ES_P1b_0!$A$10:$AQ$100,MATCH(FIXED(N$6,0,TRUE),ES_P1b_0!$A$10:$AO$10,0),FALSE)),":",VLOOKUP($A35,ES_P1b_0!$A$10:$AQ$100,MATCH(FIXED(N$6,0,TRUE),ES_P1b_0!$A$10:$AO$10,0),FALSE))</f>
        <v>6.1</v>
      </c>
      <c r="O35" s="232">
        <f>IF(ISNA(VLOOKUP($A35,ES_P1b_0!$A$10:$AQ$100,MATCH(FIXED(O$6,0,TRUE),ES_P1b_0!$A$10:$AO$10,0),FALSE)),":",VLOOKUP($A35,ES_P1b_0!$A$10:$AQ$100,MATCH(FIXED(O$6,0,TRUE),ES_P1b_0!$A$10:$AO$10,0),FALSE))</f>
        <v>8.1999999999999993</v>
      </c>
      <c r="P35" s="232">
        <f>IF(ISNA(VLOOKUP($A35,ES_P1b_0!$A$10:$AQ$100,MATCH(FIXED(P$6,0,TRUE),ES_P1b_0!$A$10:$AO$10,0),FALSE)),":",VLOOKUP($A35,ES_P1b_0!$A$10:$AQ$100,MATCH(FIXED(P$6,0,TRUE),ES_P1b_0!$A$10:$AO$10,0),FALSE))</f>
        <v>2.4</v>
      </c>
      <c r="Q35" s="232">
        <f>IF(ISNA(VLOOKUP($A35,ES_P1b_0!$A$10:$AQ$100,MATCH(FIXED(Q$6,0,TRUE),ES_P1b_0!$A$10:$AO$10,0),FALSE)),":",VLOOKUP($A35,ES_P1b_0!$A$10:$AQ$100,MATCH(FIXED(Q$6,0,TRUE),ES_P1b_0!$A$10:$AO$10,0),FALSE))</f>
        <v>-3</v>
      </c>
      <c r="R35" s="232">
        <f>IF(ISNA(VLOOKUP($A35,ES_P1b_0!$A$10:$AQ$100,MATCH(FIXED(R$6,0,TRUE),ES_P1b_0!$A$10:$AO$10,0),FALSE)),":",VLOOKUP($A35,ES_P1b_0!$A$10:$AQ$100,MATCH(FIXED(R$6,0,TRUE),ES_P1b_0!$A$10:$AO$10,0),FALSE))</f>
        <v>6</v>
      </c>
      <c r="S35" s="232">
        <f>IF(ISNA(VLOOKUP($A35,ES_P1b_0!$A$10:$AQ$100,MATCH(FIXED(S$6,0,TRUE),ES_P1b_0!$A$10:$AO$10,0),FALSE)),":",VLOOKUP($A35,ES_P1b_0!$A$10:$AQ$100,MATCH(FIXED(S$6,0,TRUE),ES_P1b_0!$A$10:$AO$10,0),FALSE))</f>
        <v>1.2</v>
      </c>
      <c r="T35" s="232">
        <f>IF(ISNA(VLOOKUP($A35,ES_P1b_0!$A$10:$AQ$100,MATCH(FIXED(T$6,0,TRUE),ES_P1b_0!$A$10:$AO$10,0),FALSE)),":",VLOOKUP($A35,ES_P1b_0!$A$10:$AQ$100,MATCH(FIXED(T$6,0,TRUE),ES_P1b_0!$A$10:$AO$10,0),FALSE))</f>
        <v>1.7</v>
      </c>
      <c r="U35" s="232">
        <f>IF(ISNA(VLOOKUP($A35,ES_P1b_0!$A$10:$AQ$100,MATCH(FIXED(U$6,0,TRUE),ES_P1b_0!$A$10:$AO$10,0),FALSE)),":",VLOOKUP($A35,ES_P1b_0!$A$10:$AQ$100,MATCH(FIXED(U$6,0,TRUE),ES_P1b_0!$A$10:$AO$10,0),FALSE))</f>
        <v>1.7</v>
      </c>
      <c r="V35" s="232" t="str">
        <f>IF(ISNA(VLOOKUP($A35,ES_P1b_0!$A$10:$AQ$100,MATCH(FIXED(V$6,0,TRUE),ES_P1b_0!$A$10:$AO$10,0),FALSE)),":",VLOOKUP($A35,ES_P1b_0!$A$10:$AQ$100,MATCH(FIXED(V$6,0,TRUE),ES_P1b_0!$A$10:$AO$10,0),FALSE))</f>
        <v>:</v>
      </c>
      <c r="W35" s="232" t="str">
        <f>IF(ISNA(VLOOKUP($A35,ES_P1b_0!$A$10:$AQ$100,MATCH(FIXED(W$6,0,TRUE),ES_P1b_0!$A$10:$AO$10,0),FALSE)),":",VLOOKUP($A35,ES_P1b_0!$A$10:$AQ$100,MATCH(FIXED(W$6,0,TRUE),ES_P1b_0!$A$10:$AO$10,0),FALSE))</f>
        <v>:</v>
      </c>
    </row>
    <row r="36" spans="1:23">
      <c r="A36" s="230" t="str">
        <f>lookup!Z31</f>
        <v>Finland</v>
      </c>
      <c r="B36" s="232" t="str">
        <f>VLOOKUP(A36,lookup!$Z$2:$AA$77,2,FALSE)</f>
        <v>Φινλανδία</v>
      </c>
      <c r="C36" s="232">
        <f>IF(ISNA(VLOOKUP($A36,ES_P1b_0!$A$10:$AQ$100,MATCH(FIXED(C$6,0,TRUE),ES_P1b_0!$A$10:$AO$10,0),FALSE)),":",VLOOKUP($A36,ES_P1b_0!$A$10:$AQ$100,MATCH(FIXED(C$6,0,TRUE),ES_P1b_0!$A$10:$AO$10,0),FALSE))</f>
        <v>2.2000000000000002</v>
      </c>
      <c r="D36" s="232">
        <f>IF(ISNA(VLOOKUP($A36,ES_P1b_0!$A$10:$AQ$100,MATCH(FIXED(D$6,0,TRUE),ES_P1b_0!$A$10:$AO$10,0),FALSE)),":",VLOOKUP($A36,ES_P1b_0!$A$10:$AQ$100,MATCH(FIXED(D$6,0,TRUE),ES_P1b_0!$A$10:$AO$10,0),FALSE))</f>
        <v>2.1</v>
      </c>
      <c r="E36" s="232">
        <f>IF(ISNA(VLOOKUP($A36,ES_P1b_0!$A$10:$AQ$100,MATCH(FIXED(E$6,0,TRUE),ES_P1b_0!$A$10:$AO$10,0),FALSE)),":",VLOOKUP($A36,ES_P1b_0!$A$10:$AQ$100,MATCH(FIXED(E$6,0,TRUE),ES_P1b_0!$A$10:$AO$10,0),FALSE))</f>
        <v>2.7</v>
      </c>
      <c r="F36" s="232">
        <f>IF(ISNA(VLOOKUP($A36,ES_P1b_0!$A$10:$AQ$100,MATCH(FIXED(F$6,0,TRUE),ES_P1b_0!$A$10:$AO$10,0),FALSE)),":",VLOOKUP($A36,ES_P1b_0!$A$10:$AQ$100,MATCH(FIXED(F$6,0,TRUE),ES_P1b_0!$A$10:$AO$10,0),FALSE))</f>
        <v>3.1</v>
      </c>
      <c r="G36" s="232">
        <f>IF(ISNA(VLOOKUP($A36,ES_P1b_0!$A$10:$AQ$100,MATCH(FIXED(G$6,0,TRUE),ES_P1b_0!$A$10:$AO$10,0),FALSE)),":",VLOOKUP($A36,ES_P1b_0!$A$10:$AQ$100,MATCH(FIXED(G$6,0,TRUE),ES_P1b_0!$A$10:$AO$10,0),FALSE))</f>
        <v>1.4</v>
      </c>
      <c r="H36" s="232">
        <f>IF(ISNA(VLOOKUP($A36,ES_P1b_0!$A$10:$AQ$100,MATCH(FIXED(H$6,0,TRUE),ES_P1b_0!$A$10:$AO$10,0),FALSE)),":",VLOOKUP($A36,ES_P1b_0!$A$10:$AQ$100,MATCH(FIXED(H$6,0,TRUE),ES_P1b_0!$A$10:$AO$10,0),FALSE))</f>
        <v>3.2</v>
      </c>
      <c r="I36" s="232">
        <f>IF(ISNA(VLOOKUP($A36,ES_P1b_0!$A$10:$AQ$100,MATCH(FIXED(I$6,0,TRUE),ES_P1b_0!$A$10:$AO$10,0),FALSE)),":",VLOOKUP($A36,ES_P1b_0!$A$10:$AQ$100,MATCH(FIXED(I$6,0,TRUE),ES_P1b_0!$A$10:$AO$10,0),FALSE))</f>
        <v>0.9</v>
      </c>
      <c r="J36" s="232">
        <f>IF(ISNA(VLOOKUP($A36,ES_P1b_0!$A$10:$AQ$100,MATCH(FIXED(J$6,0,TRUE),ES_P1b_0!$A$10:$AO$10,0),FALSE)),":",VLOOKUP($A36,ES_P1b_0!$A$10:$AQ$100,MATCH(FIXED(J$6,0,TRUE),ES_P1b_0!$A$10:$AO$10,0),FALSE))</f>
        <v>0.9</v>
      </c>
      <c r="K36" s="232">
        <f>IF(ISNA(VLOOKUP($A36,ES_P1b_0!$A$10:$AQ$100,MATCH(FIXED(K$6,0,TRUE),ES_P1b_0!$A$10:$AO$10,0),FALSE)),":",VLOOKUP($A36,ES_P1b_0!$A$10:$AQ$100,MATCH(FIXED(K$6,0,TRUE),ES_P1b_0!$A$10:$AO$10,0),FALSE))</f>
        <v>2</v>
      </c>
      <c r="L36" s="232">
        <f>IF(ISNA(VLOOKUP($A36,ES_P1b_0!$A$10:$AQ$100,MATCH(FIXED(L$6,0,TRUE),ES_P1b_0!$A$10:$AO$10,0),FALSE)),":",VLOOKUP($A36,ES_P1b_0!$A$10:$AQ$100,MATCH(FIXED(L$6,0,TRUE),ES_P1b_0!$A$10:$AO$10,0),FALSE))</f>
        <v>3.7</v>
      </c>
      <c r="M36" s="232">
        <f>IF(ISNA(VLOOKUP($A36,ES_P1b_0!$A$10:$AQ$100,MATCH(FIXED(M$6,0,TRUE),ES_P1b_0!$A$10:$AO$10,0),FALSE)),":",VLOOKUP($A36,ES_P1b_0!$A$10:$AQ$100,MATCH(FIXED(M$6,0,TRUE),ES_P1b_0!$A$10:$AO$10,0),FALSE))</f>
        <v>1.5</v>
      </c>
      <c r="N36" s="232">
        <f>IF(ISNA(VLOOKUP($A36,ES_P1b_0!$A$10:$AQ$100,MATCH(FIXED(N$6,0,TRUE),ES_P1b_0!$A$10:$AO$10,0),FALSE)),":",VLOOKUP($A36,ES_P1b_0!$A$10:$AQ$100,MATCH(FIXED(N$6,0,TRUE),ES_P1b_0!$A$10:$AO$10,0),FALSE))</f>
        <v>2.5</v>
      </c>
      <c r="O36" s="232">
        <f>IF(ISNA(VLOOKUP($A36,ES_P1b_0!$A$10:$AQ$100,MATCH(FIXED(O$6,0,TRUE),ES_P1b_0!$A$10:$AO$10,0),FALSE)),":",VLOOKUP($A36,ES_P1b_0!$A$10:$AQ$100,MATCH(FIXED(O$6,0,TRUE),ES_P1b_0!$A$10:$AO$10,0),FALSE))</f>
        <v>3.1</v>
      </c>
      <c r="P36" s="232">
        <f>IF(ISNA(VLOOKUP($A36,ES_P1b_0!$A$10:$AQ$100,MATCH(FIXED(P$6,0,TRUE),ES_P1b_0!$A$10:$AO$10,0),FALSE)),":",VLOOKUP($A36,ES_P1b_0!$A$10:$AQ$100,MATCH(FIXED(P$6,0,TRUE),ES_P1b_0!$A$10:$AO$10,0),FALSE))</f>
        <v>-2.2000000000000002</v>
      </c>
      <c r="Q36" s="232">
        <f>IF(ISNA(VLOOKUP($A36,ES_P1b_0!$A$10:$AQ$100,MATCH(FIXED(Q$6,0,TRUE),ES_P1b_0!$A$10:$AO$10,0),FALSE)),":",VLOOKUP($A36,ES_P1b_0!$A$10:$AQ$100,MATCH(FIXED(Q$6,0,TRUE),ES_P1b_0!$A$10:$AO$10,0),FALSE))</f>
        <v>-6.1</v>
      </c>
      <c r="R36" s="232">
        <f>IF(ISNA(VLOOKUP($A36,ES_P1b_0!$A$10:$AQ$100,MATCH(FIXED(R$6,0,TRUE),ES_P1b_0!$A$10:$AO$10,0),FALSE)),":",VLOOKUP($A36,ES_P1b_0!$A$10:$AQ$100,MATCH(FIXED(R$6,0,TRUE),ES_P1b_0!$A$10:$AO$10,0),FALSE))</f>
        <v>3.4</v>
      </c>
      <c r="S36" s="232">
        <f>IF(ISNA(VLOOKUP($A36,ES_P1b_0!$A$10:$AQ$100,MATCH(FIXED(S$6,0,TRUE),ES_P1b_0!$A$10:$AO$10,0),FALSE)),":",VLOOKUP($A36,ES_P1b_0!$A$10:$AQ$100,MATCH(FIXED(S$6,0,TRUE),ES_P1b_0!$A$10:$AO$10,0),FALSE))</f>
        <v>1.3</v>
      </c>
      <c r="T36" s="232">
        <f>IF(ISNA(VLOOKUP($A36,ES_P1b_0!$A$10:$AQ$100,MATCH(FIXED(T$6,0,TRUE),ES_P1b_0!$A$10:$AO$10,0),FALSE)),":",VLOOKUP($A36,ES_P1b_0!$A$10:$AQ$100,MATCH(FIXED(T$6,0,TRUE),ES_P1b_0!$A$10:$AO$10,0),FALSE))</f>
        <v>-1.1000000000000001</v>
      </c>
      <c r="U36" s="232">
        <f>IF(ISNA(VLOOKUP($A36,ES_P1b_0!$A$10:$AQ$100,MATCH(FIXED(U$6,0,TRUE),ES_P1b_0!$A$10:$AO$10,0),FALSE)),":",VLOOKUP($A36,ES_P1b_0!$A$10:$AQ$100,MATCH(FIXED(U$6,0,TRUE),ES_P1b_0!$A$10:$AO$10,0),FALSE))</f>
        <v>-0.1</v>
      </c>
      <c r="V36" s="232" t="str">
        <f>IF(ISNA(VLOOKUP($A36,ES_P1b_0!$A$10:$AQ$100,MATCH(FIXED(V$6,0,TRUE),ES_P1b_0!$A$10:$AO$10,0),FALSE)),":",VLOOKUP($A36,ES_P1b_0!$A$10:$AQ$100,MATCH(FIXED(V$6,0,TRUE),ES_P1b_0!$A$10:$AO$10,0),FALSE))</f>
        <v>:</v>
      </c>
      <c r="W36" s="232" t="str">
        <f>IF(ISNA(VLOOKUP($A36,ES_P1b_0!$A$10:$AQ$100,MATCH(FIXED(W$6,0,TRUE),ES_P1b_0!$A$10:$AO$10,0),FALSE)),":",VLOOKUP($A36,ES_P1b_0!$A$10:$AQ$100,MATCH(FIXED(W$6,0,TRUE),ES_P1b_0!$A$10:$AO$10,0),FALSE))</f>
        <v>:</v>
      </c>
    </row>
    <row r="37" spans="1:23">
      <c r="A37" s="230" t="str">
        <f>lookup!Z32</f>
        <v>Sweden</v>
      </c>
      <c r="B37" s="232" t="str">
        <f>VLOOKUP(A37,lookup!$Z$2:$AA$77,2,FALSE)</f>
        <v>Σουηδία</v>
      </c>
      <c r="C37" s="232">
        <f>IF(ISNA(VLOOKUP($A37,ES_P1b_0!$A$10:$AQ$100,MATCH(FIXED(C$6,0,TRUE),ES_P1b_0!$A$10:$AO$10,0),FALSE)),":",VLOOKUP($A37,ES_P1b_0!$A$10:$AQ$100,MATCH(FIXED(C$6,0,TRUE),ES_P1b_0!$A$10:$AO$10,0),FALSE))</f>
        <v>2.2999999999999998</v>
      </c>
      <c r="D37" s="232">
        <f>IF(ISNA(VLOOKUP($A37,ES_P1b_0!$A$10:$AQ$100,MATCH(FIXED(D$6,0,TRUE),ES_P1b_0!$A$10:$AO$10,0),FALSE)),":",VLOOKUP($A37,ES_P1b_0!$A$10:$AQ$100,MATCH(FIXED(D$6,0,TRUE),ES_P1b_0!$A$10:$AO$10,0),FALSE))</f>
        <v>2.4</v>
      </c>
      <c r="E37" s="232">
        <f>IF(ISNA(VLOOKUP($A37,ES_P1b_0!$A$10:$AQ$100,MATCH(FIXED(E$6,0,TRUE),ES_P1b_0!$A$10:$AO$10,0),FALSE)),":",VLOOKUP($A37,ES_P1b_0!$A$10:$AQ$100,MATCH(FIXED(E$6,0,TRUE),ES_P1b_0!$A$10:$AO$10,0),FALSE))</f>
        <v>4</v>
      </c>
      <c r="F37" s="232">
        <f>IF(ISNA(VLOOKUP($A37,ES_P1b_0!$A$10:$AQ$100,MATCH(FIXED(F$6,0,TRUE),ES_P1b_0!$A$10:$AO$10,0),FALSE)),":",VLOOKUP($A37,ES_P1b_0!$A$10:$AQ$100,MATCH(FIXED(F$6,0,TRUE),ES_P1b_0!$A$10:$AO$10,0),FALSE))</f>
        <v>2.5</v>
      </c>
      <c r="G37" s="232">
        <f>IF(ISNA(VLOOKUP($A37,ES_P1b_0!$A$10:$AQ$100,MATCH(FIXED(G$6,0,TRUE),ES_P1b_0!$A$10:$AO$10,0),FALSE)),":",VLOOKUP($A37,ES_P1b_0!$A$10:$AQ$100,MATCH(FIXED(G$6,0,TRUE),ES_P1b_0!$A$10:$AO$10,0),FALSE))</f>
        <v>2.5</v>
      </c>
      <c r="H37" s="232">
        <f>IF(ISNA(VLOOKUP($A37,ES_P1b_0!$A$10:$AQ$100,MATCH(FIXED(H$6,0,TRUE),ES_P1b_0!$A$10:$AO$10,0),FALSE)),":",VLOOKUP($A37,ES_P1b_0!$A$10:$AQ$100,MATCH(FIXED(H$6,0,TRUE),ES_P1b_0!$A$10:$AO$10,0),FALSE))</f>
        <v>2</v>
      </c>
      <c r="I37" s="232">
        <f>IF(ISNA(VLOOKUP($A37,ES_P1b_0!$A$10:$AQ$100,MATCH(FIXED(I$6,0,TRUE),ES_P1b_0!$A$10:$AO$10,0),FALSE)),":",VLOOKUP($A37,ES_P1b_0!$A$10:$AQ$100,MATCH(FIXED(I$6,0,TRUE),ES_P1b_0!$A$10:$AO$10,0),FALSE))</f>
        <v>-0.8</v>
      </c>
      <c r="J37" s="232">
        <f>IF(ISNA(VLOOKUP($A37,ES_P1b_0!$A$10:$AQ$100,MATCH(FIXED(J$6,0,TRUE),ES_P1b_0!$A$10:$AO$10,0),FALSE)),":",VLOOKUP($A37,ES_P1b_0!$A$10:$AQ$100,MATCH(FIXED(J$6,0,TRUE),ES_P1b_0!$A$10:$AO$10,0),FALSE))</f>
        <v>2.4</v>
      </c>
      <c r="K37" s="232">
        <f>IF(ISNA(VLOOKUP($A37,ES_P1b_0!$A$10:$AQ$100,MATCH(FIXED(K$6,0,TRUE),ES_P1b_0!$A$10:$AO$10,0),FALSE)),":",VLOOKUP($A37,ES_P1b_0!$A$10:$AQ$100,MATCH(FIXED(K$6,0,TRUE),ES_P1b_0!$A$10:$AO$10,0),FALSE))</f>
        <v>2.9</v>
      </c>
      <c r="L37" s="232">
        <f>IF(ISNA(VLOOKUP($A37,ES_P1b_0!$A$10:$AQ$100,MATCH(FIXED(L$6,0,TRUE),ES_P1b_0!$A$10:$AO$10,0),FALSE)),":",VLOOKUP($A37,ES_P1b_0!$A$10:$AQ$100,MATCH(FIXED(L$6,0,TRUE),ES_P1b_0!$A$10:$AO$10,0),FALSE))</f>
        <v>5</v>
      </c>
      <c r="M37" s="232">
        <f>IF(ISNA(VLOOKUP($A37,ES_P1b_0!$A$10:$AQ$100,MATCH(FIXED(M$6,0,TRUE),ES_P1b_0!$A$10:$AO$10,0),FALSE)),":",VLOOKUP($A37,ES_P1b_0!$A$10:$AQ$100,MATCH(FIXED(M$6,0,TRUE),ES_P1b_0!$A$10:$AO$10,0),FALSE))</f>
        <v>2.9</v>
      </c>
      <c r="N37" s="232">
        <f>IF(ISNA(VLOOKUP($A37,ES_P1b_0!$A$10:$AQ$100,MATCH(FIXED(N$6,0,TRUE),ES_P1b_0!$A$10:$AO$10,0),FALSE)),":",VLOOKUP($A37,ES_P1b_0!$A$10:$AQ$100,MATCH(FIXED(N$6,0,TRUE),ES_P1b_0!$A$10:$AO$10,0),FALSE))</f>
        <v>2.6</v>
      </c>
      <c r="O37" s="232">
        <f>IF(ISNA(VLOOKUP($A37,ES_P1b_0!$A$10:$AQ$100,MATCH(FIXED(O$6,0,TRUE),ES_P1b_0!$A$10:$AO$10,0),FALSE)),":",VLOOKUP($A37,ES_P1b_0!$A$10:$AQ$100,MATCH(FIXED(O$6,0,TRUE),ES_P1b_0!$A$10:$AO$10,0),FALSE))</f>
        <v>1</v>
      </c>
      <c r="P37" s="232">
        <f>IF(ISNA(VLOOKUP($A37,ES_P1b_0!$A$10:$AQ$100,MATCH(FIXED(P$6,0,TRUE),ES_P1b_0!$A$10:$AO$10,0),FALSE)),":",VLOOKUP($A37,ES_P1b_0!$A$10:$AQ$100,MATCH(FIXED(P$6,0,TRUE),ES_P1b_0!$A$10:$AO$10,0),FALSE))</f>
        <v>-1.5</v>
      </c>
      <c r="Q37" s="232">
        <f>IF(ISNA(VLOOKUP($A37,ES_P1b_0!$A$10:$AQ$100,MATCH(FIXED(Q$6,0,TRUE),ES_P1b_0!$A$10:$AO$10,0),FALSE)),":",VLOOKUP($A37,ES_P1b_0!$A$10:$AQ$100,MATCH(FIXED(Q$6,0,TRUE),ES_P1b_0!$A$10:$AO$10,0),FALSE))</f>
        <v>-2.7</v>
      </c>
      <c r="R37" s="232">
        <f>IF(ISNA(VLOOKUP($A37,ES_P1b_0!$A$10:$AQ$100,MATCH(FIXED(R$6,0,TRUE),ES_P1b_0!$A$10:$AO$10,0),FALSE)),":",VLOOKUP($A37,ES_P1b_0!$A$10:$AQ$100,MATCH(FIXED(R$6,0,TRUE),ES_P1b_0!$A$10:$AO$10,0),FALSE))</f>
        <v>5.5</v>
      </c>
      <c r="S37" s="232">
        <f>IF(ISNA(VLOOKUP($A37,ES_P1b_0!$A$10:$AQ$100,MATCH(FIXED(S$6,0,TRUE),ES_P1b_0!$A$10:$AO$10,0),FALSE)),":",VLOOKUP($A37,ES_P1b_0!$A$10:$AQ$100,MATCH(FIXED(S$6,0,TRUE),ES_P1b_0!$A$10:$AO$10,0),FALSE))</f>
        <v>0.8</v>
      </c>
      <c r="T37" s="232">
        <f>IF(ISNA(VLOOKUP($A37,ES_P1b_0!$A$10:$AQ$100,MATCH(FIXED(T$6,0,TRUE),ES_P1b_0!$A$10:$AO$10,0),FALSE)),":",VLOOKUP($A37,ES_P1b_0!$A$10:$AQ$100,MATCH(FIXED(T$6,0,TRUE),ES_P1b_0!$A$10:$AO$10,0),FALSE))</f>
        <v>0.2</v>
      </c>
      <c r="U37" s="232">
        <f>IF(ISNA(VLOOKUP($A37,ES_P1b_0!$A$10:$AQ$100,MATCH(FIXED(U$6,0,TRUE),ES_P1b_0!$A$10:$AO$10,0),FALSE)),":",VLOOKUP($A37,ES_P1b_0!$A$10:$AQ$100,MATCH(FIXED(U$6,0,TRUE),ES_P1b_0!$A$10:$AO$10,0),FALSE))</f>
        <v>0.6</v>
      </c>
      <c r="V37" s="232" t="str">
        <f>IF(ISNA(VLOOKUP($A37,ES_P1b_0!$A$10:$AQ$100,MATCH(FIXED(V$6,0,TRUE),ES_P1b_0!$A$10:$AO$10,0),FALSE)),":",VLOOKUP($A37,ES_P1b_0!$A$10:$AQ$100,MATCH(FIXED(V$6,0,TRUE),ES_P1b_0!$A$10:$AO$10,0),FALSE))</f>
        <v>:</v>
      </c>
      <c r="W37" s="232" t="str">
        <f>IF(ISNA(VLOOKUP($A37,ES_P1b_0!$A$10:$AQ$100,MATCH(FIXED(W$6,0,TRUE),ES_P1b_0!$A$10:$AO$10,0),FALSE)),":",VLOOKUP($A37,ES_P1b_0!$A$10:$AQ$100,MATCH(FIXED(W$6,0,TRUE),ES_P1b_0!$A$10:$AO$10,0),FALSE))</f>
        <v>:</v>
      </c>
    </row>
    <row r="38" spans="1:23">
      <c r="A38" s="230" t="str">
        <f>lookup!Z33</f>
        <v>United Kingdom</v>
      </c>
      <c r="B38" s="232" t="str">
        <f>VLOOKUP(A38,lookup!$Z$2:$AA$77,2,FALSE)</f>
        <v>Ηνωμένο Βασίλειο</v>
      </c>
      <c r="C38" s="232">
        <f>IF(ISNA(VLOOKUP($A38,ES_P1b_0!$A$10:$AQ$100,MATCH(FIXED(C$6,0,TRUE),ES_P1b_0!$A$10:$AO$10,0),FALSE)),":",VLOOKUP($A38,ES_P1b_0!$A$10:$AQ$100,MATCH(FIXED(C$6,0,TRUE),ES_P1b_0!$A$10:$AO$10,0),FALSE))</f>
        <v>2.2999999999999998</v>
      </c>
      <c r="D38" s="232">
        <f>IF(ISNA(VLOOKUP($A38,ES_P1b_0!$A$10:$AQ$100,MATCH(FIXED(D$6,0,TRUE),ES_P1b_0!$A$10:$AO$10,0),FALSE)),":",VLOOKUP($A38,ES_P1b_0!$A$10:$AQ$100,MATCH(FIXED(D$6,0,TRUE),ES_P1b_0!$A$10:$AO$10,0),FALSE))</f>
        <v>2.5</v>
      </c>
      <c r="E38" s="232">
        <f>IF(ISNA(VLOOKUP($A38,ES_P1b_0!$A$10:$AQ$100,MATCH(FIXED(E$6,0,TRUE),ES_P1b_0!$A$10:$AO$10,0),FALSE)),":",VLOOKUP($A38,ES_P1b_0!$A$10:$AQ$100,MATCH(FIXED(E$6,0,TRUE),ES_P1b_0!$A$10:$AO$10,0),FALSE))</f>
        <v>2.5</v>
      </c>
      <c r="F38" s="232">
        <f>IF(ISNA(VLOOKUP($A38,ES_P1b_0!$A$10:$AQ$100,MATCH(FIXED(F$6,0,TRUE),ES_P1b_0!$A$10:$AO$10,0),FALSE)),":",VLOOKUP($A38,ES_P1b_0!$A$10:$AQ$100,MATCH(FIXED(F$6,0,TRUE),ES_P1b_0!$A$10:$AO$10,0),FALSE))</f>
        <v>2.5</v>
      </c>
      <c r="G38" s="232">
        <f>IF(ISNA(VLOOKUP($A38,ES_P1b_0!$A$10:$AQ$100,MATCH(FIXED(G$6,0,TRUE),ES_P1b_0!$A$10:$AO$10,0),FALSE)),":",VLOOKUP($A38,ES_P1b_0!$A$10:$AQ$100,MATCH(FIXED(G$6,0,TRUE),ES_P1b_0!$A$10:$AO$10,0),FALSE))</f>
        <v>1.5</v>
      </c>
      <c r="H38" s="232">
        <f>IF(ISNA(VLOOKUP($A38,ES_P1b_0!$A$10:$AQ$100,MATCH(FIXED(H$6,0,TRUE),ES_P1b_0!$A$10:$AO$10,0),FALSE)),":",VLOOKUP($A38,ES_P1b_0!$A$10:$AQ$100,MATCH(FIXED(H$6,0,TRUE),ES_P1b_0!$A$10:$AO$10,0),FALSE))</f>
        <v>3.2</v>
      </c>
      <c r="I38" s="232">
        <f>IF(ISNA(VLOOKUP($A38,ES_P1b_0!$A$10:$AQ$100,MATCH(FIXED(I$6,0,TRUE),ES_P1b_0!$A$10:$AO$10,0),FALSE)),":",VLOOKUP($A38,ES_P1b_0!$A$10:$AQ$100,MATCH(FIXED(I$6,0,TRUE),ES_P1b_0!$A$10:$AO$10,0),FALSE))</f>
        <v>1.3</v>
      </c>
      <c r="J38" s="232">
        <f>IF(ISNA(VLOOKUP($A38,ES_P1b_0!$A$10:$AQ$100,MATCH(FIXED(J$6,0,TRUE),ES_P1b_0!$A$10:$AO$10,0),FALSE)),":",VLOOKUP($A38,ES_P1b_0!$A$10:$AQ$100,MATCH(FIXED(J$6,0,TRUE),ES_P1b_0!$A$10:$AO$10,0),FALSE))</f>
        <v>1.5</v>
      </c>
      <c r="K38" s="232">
        <f>IF(ISNA(VLOOKUP($A38,ES_P1b_0!$A$10:$AQ$100,MATCH(FIXED(K$6,0,TRUE),ES_P1b_0!$A$10:$AO$10,0),FALSE)),":",VLOOKUP($A38,ES_P1b_0!$A$10:$AQ$100,MATCH(FIXED(K$6,0,TRUE),ES_P1b_0!$A$10:$AO$10,0),FALSE))</f>
        <v>3</v>
      </c>
      <c r="L38" s="232">
        <f>IF(ISNA(VLOOKUP($A38,ES_P1b_0!$A$10:$AQ$100,MATCH(FIXED(L$6,0,TRUE),ES_P1b_0!$A$10:$AO$10,0),FALSE)),":",VLOOKUP($A38,ES_P1b_0!$A$10:$AQ$100,MATCH(FIXED(L$6,0,TRUE),ES_P1b_0!$A$10:$AO$10,0),FALSE))</f>
        <v>2.1</v>
      </c>
      <c r="M38" s="232">
        <f>IF(ISNA(VLOOKUP($A38,ES_P1b_0!$A$10:$AQ$100,MATCH(FIXED(M$6,0,TRUE),ES_P1b_0!$A$10:$AO$10,0),FALSE)),":",VLOOKUP($A38,ES_P1b_0!$A$10:$AQ$100,MATCH(FIXED(M$6,0,TRUE),ES_P1b_0!$A$10:$AO$10,0),FALSE))</f>
        <v>2.2000000000000002</v>
      </c>
      <c r="N38" s="232">
        <f>IF(ISNA(VLOOKUP($A38,ES_P1b_0!$A$10:$AQ$100,MATCH(FIXED(N$6,0,TRUE),ES_P1b_0!$A$10:$AO$10,0),FALSE)),":",VLOOKUP($A38,ES_P1b_0!$A$10:$AQ$100,MATCH(FIXED(N$6,0,TRUE),ES_P1b_0!$A$10:$AO$10,0),FALSE))</f>
        <v>1.9</v>
      </c>
      <c r="O38" s="232">
        <f>IF(ISNA(VLOOKUP($A38,ES_P1b_0!$A$10:$AQ$100,MATCH(FIXED(O$6,0,TRUE),ES_P1b_0!$A$10:$AO$10,0),FALSE)),":",VLOOKUP($A38,ES_P1b_0!$A$10:$AQ$100,MATCH(FIXED(O$6,0,TRUE),ES_P1b_0!$A$10:$AO$10,0),FALSE))</f>
        <v>2.7</v>
      </c>
      <c r="P38" s="232">
        <f>IF(ISNA(VLOOKUP($A38,ES_P1b_0!$A$10:$AQ$100,MATCH(FIXED(P$6,0,TRUE),ES_P1b_0!$A$10:$AO$10,0),FALSE)),":",VLOOKUP($A38,ES_P1b_0!$A$10:$AQ$100,MATCH(FIXED(P$6,0,TRUE),ES_P1b_0!$A$10:$AO$10,0),FALSE))</f>
        <v>-1.5</v>
      </c>
      <c r="Q38" s="232">
        <f>IF(ISNA(VLOOKUP($A38,ES_P1b_0!$A$10:$AQ$100,MATCH(FIXED(Q$6,0,TRUE),ES_P1b_0!$A$10:$AO$10,0),FALSE)),":",VLOOKUP($A38,ES_P1b_0!$A$10:$AQ$100,MATCH(FIXED(Q$6,0,TRUE),ES_P1b_0!$A$10:$AO$10,0),FALSE))</f>
        <v>-3.6</v>
      </c>
      <c r="R38" s="232">
        <f>IF(ISNA(VLOOKUP($A38,ES_P1b_0!$A$10:$AQ$100,MATCH(FIXED(R$6,0,TRUE),ES_P1b_0!$A$10:$AO$10,0),FALSE)),":",VLOOKUP($A38,ES_P1b_0!$A$10:$AQ$100,MATCH(FIXED(R$6,0,TRUE),ES_P1b_0!$A$10:$AO$10,0),FALSE))</f>
        <v>1.5</v>
      </c>
      <c r="S38" s="232">
        <f>IF(ISNA(VLOOKUP($A38,ES_P1b_0!$A$10:$AQ$100,MATCH(FIXED(S$6,0,TRUE),ES_P1b_0!$A$10:$AO$10,0),FALSE)),":",VLOOKUP($A38,ES_P1b_0!$A$10:$AQ$100,MATCH(FIXED(S$6,0,TRUE),ES_P1b_0!$A$10:$AO$10,0),FALSE))</f>
        <v>0.6</v>
      </c>
      <c r="T38" s="232">
        <f>IF(ISNA(VLOOKUP($A38,ES_P1b_0!$A$10:$AQ$100,MATCH(FIXED(T$6,0,TRUE),ES_P1b_0!$A$10:$AO$10,0),FALSE)),":",VLOOKUP($A38,ES_P1b_0!$A$10:$AQ$100,MATCH(FIXED(T$6,0,TRUE),ES_P1b_0!$A$10:$AO$10,0),FALSE))</f>
        <v>-0.9</v>
      </c>
      <c r="U38" s="232">
        <f>IF(ISNA(VLOOKUP($A38,ES_P1b_0!$A$10:$AQ$100,MATCH(FIXED(U$6,0,TRUE),ES_P1b_0!$A$10:$AO$10,0),FALSE)),":",VLOOKUP($A38,ES_P1b_0!$A$10:$AQ$100,MATCH(FIXED(U$6,0,TRUE),ES_P1b_0!$A$10:$AO$10,0),FALSE))</f>
        <v>0.4</v>
      </c>
      <c r="V38" s="232" t="str">
        <f>IF(ISNA(VLOOKUP($A38,ES_P1b_0!$A$10:$AQ$100,MATCH(FIXED(V$6,0,TRUE),ES_P1b_0!$A$10:$AO$10,0),FALSE)),":",VLOOKUP($A38,ES_P1b_0!$A$10:$AQ$100,MATCH(FIXED(V$6,0,TRUE),ES_P1b_0!$A$10:$AO$10,0),FALSE))</f>
        <v>:</v>
      </c>
      <c r="W38" s="232" t="str">
        <f>IF(ISNA(VLOOKUP($A38,ES_P1b_0!$A$10:$AQ$100,MATCH(FIXED(W$6,0,TRUE),ES_P1b_0!$A$10:$AO$10,0),FALSE)),":",VLOOKUP($A38,ES_P1b_0!$A$10:$AQ$100,MATCH(FIXED(W$6,0,TRUE),ES_P1b_0!$A$10:$AO$10,0),FALSE))</f>
        <v>:</v>
      </c>
    </row>
    <row r="39" spans="1:23">
      <c r="A39" s="230" t="str">
        <f>lookup!Z34</f>
        <v>United States</v>
      </c>
      <c r="B39" s="232" t="str">
        <f>VLOOKUP(A39,lookup!$Z$2:$AA$77,2,FALSE)</f>
        <v>Ηνωμένες Πολιτείες</v>
      </c>
      <c r="C39" s="232">
        <f>IF(ISNA(VLOOKUP($A39,ES_P1b_0!$A$10:$AQ$100,MATCH(FIXED(C$6,0,TRUE),ES_P1b_0!$A$10:$AO$10,0),FALSE)),":",VLOOKUP($A39,ES_P1b_0!$A$10:$AQ$100,MATCH(FIXED(C$6,0,TRUE),ES_P1b_0!$A$10:$AO$10,0),FALSE))</f>
        <v>1.3</v>
      </c>
      <c r="D39" s="232">
        <f>IF(ISNA(VLOOKUP($A39,ES_P1b_0!$A$10:$AQ$100,MATCH(FIXED(D$6,0,TRUE),ES_P1b_0!$A$10:$AO$10,0),FALSE)),":",VLOOKUP($A39,ES_P1b_0!$A$10:$AQ$100,MATCH(FIXED(D$6,0,TRUE),ES_P1b_0!$A$10:$AO$10,0),FALSE))</f>
        <v>2.4</v>
      </c>
      <c r="E39" s="232">
        <f>IF(ISNA(VLOOKUP($A39,ES_P1b_0!$A$10:$AQ$100,MATCH(FIXED(E$6,0,TRUE),ES_P1b_0!$A$10:$AO$10,0),FALSE)),":",VLOOKUP($A39,ES_P1b_0!$A$10:$AQ$100,MATCH(FIXED(E$6,0,TRUE),ES_P1b_0!$A$10:$AO$10,0),FALSE))</f>
        <v>2.2999999999999998</v>
      </c>
      <c r="F39" s="232">
        <f>IF(ISNA(VLOOKUP($A39,ES_P1b_0!$A$10:$AQ$100,MATCH(FIXED(F$6,0,TRUE),ES_P1b_0!$A$10:$AO$10,0),FALSE)),":",VLOOKUP($A39,ES_P1b_0!$A$10:$AQ$100,MATCH(FIXED(F$6,0,TRUE),ES_P1b_0!$A$10:$AO$10,0),FALSE))</f>
        <v>3</v>
      </c>
      <c r="G39" s="232">
        <f>IF(ISNA(VLOOKUP($A39,ES_P1b_0!$A$10:$AQ$100,MATCH(FIXED(G$6,0,TRUE),ES_P1b_0!$A$10:$AO$10,0),FALSE)),":",VLOOKUP($A39,ES_P1b_0!$A$10:$AQ$100,MATCH(FIXED(G$6,0,TRUE),ES_P1b_0!$A$10:$AO$10,0),FALSE))</f>
        <v>3.1</v>
      </c>
      <c r="H39" s="232">
        <f>IF(ISNA(VLOOKUP($A39,ES_P1b_0!$A$10:$AQ$100,MATCH(FIXED(H$6,0,TRUE),ES_P1b_0!$A$10:$AO$10,0),FALSE)),":",VLOOKUP($A39,ES_P1b_0!$A$10:$AQ$100,MATCH(FIXED(H$6,0,TRUE),ES_P1b_0!$A$10:$AO$10,0),FALSE))</f>
        <v>1.6</v>
      </c>
      <c r="I39" s="232">
        <f>IF(ISNA(VLOOKUP($A39,ES_P1b_0!$A$10:$AQ$100,MATCH(FIXED(I$6,0,TRUE),ES_P1b_0!$A$10:$AO$10,0),FALSE)),":",VLOOKUP($A39,ES_P1b_0!$A$10:$AQ$100,MATCH(FIXED(I$6,0,TRUE),ES_P1b_0!$A$10:$AO$10,0),FALSE))</f>
        <v>0.9</v>
      </c>
      <c r="J39" s="232">
        <f>IF(ISNA(VLOOKUP($A39,ES_P1b_0!$A$10:$AQ$100,MATCH(FIXED(J$6,0,TRUE),ES_P1b_0!$A$10:$AO$10,0),FALSE)),":",VLOOKUP($A39,ES_P1b_0!$A$10:$AQ$100,MATCH(FIXED(J$6,0,TRUE),ES_P1b_0!$A$10:$AO$10,0),FALSE))</f>
        <v>2.1</v>
      </c>
      <c r="K39" s="232">
        <f>IF(ISNA(VLOOKUP($A39,ES_P1b_0!$A$10:$AQ$100,MATCH(FIXED(K$6,0,TRUE),ES_P1b_0!$A$10:$AO$10,0),FALSE)),":",VLOOKUP($A39,ES_P1b_0!$A$10:$AQ$100,MATCH(FIXED(K$6,0,TRUE),ES_P1b_0!$A$10:$AO$10,0),FALSE))</f>
        <v>1.9</v>
      </c>
      <c r="L39" s="232">
        <f>IF(ISNA(VLOOKUP($A39,ES_P1b_0!$A$10:$AQ$100,MATCH(FIXED(L$6,0,TRUE),ES_P1b_0!$A$10:$AO$10,0),FALSE)),":",VLOOKUP($A39,ES_P1b_0!$A$10:$AQ$100,MATCH(FIXED(L$6,0,TRUE),ES_P1b_0!$A$10:$AO$10,0),FALSE))</f>
        <v>2.7</v>
      </c>
      <c r="M39" s="232">
        <f>IF(ISNA(VLOOKUP($A39,ES_P1b_0!$A$10:$AQ$100,MATCH(FIXED(M$6,0,TRUE),ES_P1b_0!$A$10:$AO$10,0),FALSE)),":",VLOOKUP($A39,ES_P1b_0!$A$10:$AQ$100,MATCH(FIXED(M$6,0,TRUE),ES_P1b_0!$A$10:$AO$10,0),FALSE))</f>
        <v>1.6</v>
      </c>
      <c r="N39" s="232">
        <f>IF(ISNA(VLOOKUP($A39,ES_P1b_0!$A$10:$AQ$100,MATCH(FIXED(N$6,0,TRUE),ES_P1b_0!$A$10:$AO$10,0),FALSE)),":",VLOOKUP($A39,ES_P1b_0!$A$10:$AQ$100,MATCH(FIXED(N$6,0,TRUE),ES_P1b_0!$A$10:$AO$10,0),FALSE))</f>
        <v>0.8</v>
      </c>
      <c r="O39" s="232">
        <f>IF(ISNA(VLOOKUP($A39,ES_P1b_0!$A$10:$AQ$100,MATCH(FIXED(O$6,0,TRUE),ES_P1b_0!$A$10:$AO$10,0),FALSE)),":",VLOOKUP($A39,ES_P1b_0!$A$10:$AQ$100,MATCH(FIXED(O$6,0,TRUE),ES_P1b_0!$A$10:$AO$10,0),FALSE))</f>
        <v>0.7</v>
      </c>
      <c r="P39" s="232">
        <f>IF(ISNA(VLOOKUP($A39,ES_P1b_0!$A$10:$AQ$100,MATCH(FIXED(P$6,0,TRUE),ES_P1b_0!$A$10:$AO$10,0),FALSE)),":",VLOOKUP($A39,ES_P1b_0!$A$10:$AQ$100,MATCH(FIXED(P$6,0,TRUE),ES_P1b_0!$A$10:$AO$10,0),FALSE))</f>
        <v>0.1</v>
      </c>
      <c r="Q39" s="232">
        <f>IF(ISNA(VLOOKUP($A39,ES_P1b_0!$A$10:$AQ$100,MATCH(FIXED(Q$6,0,TRUE),ES_P1b_0!$A$10:$AO$10,0),FALSE)),":",VLOOKUP($A39,ES_P1b_0!$A$10:$AQ$100,MATCH(FIXED(Q$6,0,TRUE),ES_P1b_0!$A$10:$AO$10,0),FALSE))</f>
        <v>1</v>
      </c>
      <c r="R39" s="232">
        <f>IF(ISNA(VLOOKUP($A39,ES_P1b_0!$A$10:$AQ$100,MATCH(FIXED(R$6,0,TRUE),ES_P1b_0!$A$10:$AO$10,0),FALSE)),":",VLOOKUP($A39,ES_P1b_0!$A$10:$AQ$100,MATCH(FIXED(R$6,0,TRUE),ES_P1b_0!$A$10:$AO$10,0),FALSE))</f>
        <v>3.1</v>
      </c>
      <c r="S39" s="232" t="str">
        <f>IF(ISNA(VLOOKUP($A39,ES_P1b_0!$A$10:$AQ$100,MATCH(FIXED(S$6,0,TRUE),ES_P1b_0!$A$10:$AO$10,0),FALSE)),":",VLOOKUP($A39,ES_P1b_0!$A$10:$AQ$100,MATCH(FIXED(S$6,0,TRUE),ES_P1b_0!$A$10:$AO$10,0),FALSE))</f>
        <v>:</v>
      </c>
      <c r="T39" s="232" t="str">
        <f>IF(ISNA(VLOOKUP($A39,ES_P1b_0!$A$10:$AQ$100,MATCH(FIXED(T$6,0,TRUE),ES_P1b_0!$A$10:$AO$10,0),FALSE)),":",VLOOKUP($A39,ES_P1b_0!$A$10:$AQ$100,MATCH(FIXED(T$6,0,TRUE),ES_P1b_0!$A$10:$AO$10,0),FALSE))</f>
        <v>:</v>
      </c>
      <c r="U39" s="232" t="str">
        <f>IF(ISNA(VLOOKUP($A39,ES_P1b_0!$A$10:$AQ$100,MATCH(FIXED(U$6,0,TRUE),ES_P1b_0!$A$10:$AO$10,0),FALSE)),":",VLOOKUP($A39,ES_P1b_0!$A$10:$AQ$100,MATCH(FIXED(U$6,0,TRUE),ES_P1b_0!$A$10:$AO$10,0),FALSE))</f>
        <v>:</v>
      </c>
      <c r="V39" s="232" t="str">
        <f>IF(ISNA(VLOOKUP($A39,ES_P1b_0!$A$10:$AQ$100,MATCH(FIXED(V$6,0,TRUE),ES_P1b_0!$A$10:$AO$10,0),FALSE)),":",VLOOKUP($A39,ES_P1b_0!$A$10:$AQ$100,MATCH(FIXED(V$6,0,TRUE),ES_P1b_0!$A$10:$AO$10,0),FALSE))</f>
        <v>:</v>
      </c>
      <c r="W39" s="232" t="str">
        <f>IF(ISNA(VLOOKUP($A39,ES_P1b_0!$A$10:$AQ$100,MATCH(FIXED(W$6,0,TRUE),ES_P1b_0!$A$10:$AO$10,0),FALSE)),":",VLOOKUP($A39,ES_P1b_0!$A$10:$AQ$100,MATCH(FIXED(W$6,0,TRUE),ES_P1b_0!$A$10:$AO$10,0),FALSE))</f>
        <v>:</v>
      </c>
    </row>
    <row r="40" spans="1:23">
      <c r="A40" s="230" t="str">
        <f>lookup!Z35</f>
        <v>Japan</v>
      </c>
      <c r="B40" s="232" t="str">
        <f>VLOOKUP(A40,lookup!$Z$2:$AA$77,2,FALSE)</f>
        <v>Ιαπωνία</v>
      </c>
      <c r="C40" s="232">
        <f>IF(ISNA(VLOOKUP($A40,ES_P1b_0!$A$10:$AQ$100,MATCH(FIXED(C$6,0,TRUE),ES_P1b_0!$A$10:$AO$10,0),FALSE)),":",VLOOKUP($A40,ES_P1b_0!$A$10:$AQ$100,MATCH(FIXED(C$6,0,TRUE),ES_P1b_0!$A$10:$AO$10,0),FALSE))</f>
        <v>1.8</v>
      </c>
      <c r="D40" s="232">
        <f>IF(ISNA(VLOOKUP($A40,ES_P1b_0!$A$10:$AQ$100,MATCH(FIXED(D$6,0,TRUE),ES_P1b_0!$A$10:$AO$10,0),FALSE)),":",VLOOKUP($A40,ES_P1b_0!$A$10:$AQ$100,MATCH(FIXED(D$6,0,TRUE),ES_P1b_0!$A$10:$AO$10,0),FALSE))</f>
        <v>2.2000000000000002</v>
      </c>
      <c r="E40" s="232">
        <f>IF(ISNA(VLOOKUP($A40,ES_P1b_0!$A$10:$AQ$100,MATCH(FIXED(E$6,0,TRUE),ES_P1b_0!$A$10:$AO$10,0),FALSE)),":",VLOOKUP($A40,ES_P1b_0!$A$10:$AQ$100,MATCH(FIXED(E$6,0,TRUE),ES_P1b_0!$A$10:$AO$10,0),FALSE))</f>
        <v>0.9</v>
      </c>
      <c r="F40" s="232">
        <f>IF(ISNA(VLOOKUP($A40,ES_P1b_0!$A$10:$AQ$100,MATCH(FIXED(F$6,0,TRUE),ES_P1b_0!$A$10:$AO$10,0),FALSE)),":",VLOOKUP($A40,ES_P1b_0!$A$10:$AQ$100,MATCH(FIXED(F$6,0,TRUE),ES_P1b_0!$A$10:$AO$10,0),FALSE))</f>
        <v>-0.8</v>
      </c>
      <c r="G40" s="232">
        <f>IF(ISNA(VLOOKUP($A40,ES_P1b_0!$A$10:$AQ$100,MATCH(FIXED(G$6,0,TRUE),ES_P1b_0!$A$10:$AO$10,0),FALSE)),":",VLOOKUP($A40,ES_P1b_0!$A$10:$AQ$100,MATCH(FIXED(G$6,0,TRUE),ES_P1b_0!$A$10:$AO$10,0),FALSE))</f>
        <v>1.2</v>
      </c>
      <c r="H40" s="232">
        <f>IF(ISNA(VLOOKUP($A40,ES_P1b_0!$A$10:$AQ$100,MATCH(FIXED(H$6,0,TRUE),ES_P1b_0!$A$10:$AO$10,0),FALSE)),":",VLOOKUP($A40,ES_P1b_0!$A$10:$AQ$100,MATCH(FIXED(H$6,0,TRUE),ES_P1b_0!$A$10:$AO$10,0),FALSE))</f>
        <v>2.9</v>
      </c>
      <c r="I40" s="232">
        <f>IF(ISNA(VLOOKUP($A40,ES_P1b_0!$A$10:$AQ$100,MATCH(FIXED(I$6,0,TRUE),ES_P1b_0!$A$10:$AO$10,0),FALSE)),":",VLOOKUP($A40,ES_P1b_0!$A$10:$AQ$100,MATCH(FIXED(I$6,0,TRUE),ES_P1b_0!$A$10:$AO$10,0),FALSE))</f>
        <v>1.1000000000000001</v>
      </c>
      <c r="J40" s="232">
        <f>IF(ISNA(VLOOKUP($A40,ES_P1b_0!$A$10:$AQ$100,MATCH(FIXED(J$6,0,TRUE),ES_P1b_0!$A$10:$AO$10,0),FALSE)),":",VLOOKUP($A40,ES_P1b_0!$A$10:$AQ$100,MATCH(FIXED(J$6,0,TRUE),ES_P1b_0!$A$10:$AO$10,0),FALSE))</f>
        <v>1.9</v>
      </c>
      <c r="K40" s="232">
        <f>IF(ISNA(VLOOKUP($A40,ES_P1b_0!$A$10:$AQ$100,MATCH(FIXED(K$6,0,TRUE),ES_P1b_0!$A$10:$AO$10,0),FALSE)),":",VLOOKUP($A40,ES_P1b_0!$A$10:$AQ$100,MATCH(FIXED(K$6,0,TRUE),ES_P1b_0!$A$10:$AO$10,0),FALSE))</f>
        <v>2</v>
      </c>
      <c r="L40" s="232">
        <f>IF(ISNA(VLOOKUP($A40,ES_P1b_0!$A$10:$AQ$100,MATCH(FIXED(L$6,0,TRUE),ES_P1b_0!$A$10:$AO$10,0),FALSE)),":",VLOOKUP($A40,ES_P1b_0!$A$10:$AQ$100,MATCH(FIXED(L$6,0,TRUE),ES_P1b_0!$A$10:$AO$10,0),FALSE))</f>
        <v>2.1</v>
      </c>
      <c r="M40" s="232">
        <f>IF(ISNA(VLOOKUP($A40,ES_P1b_0!$A$10:$AQ$100,MATCH(FIXED(M$6,0,TRUE),ES_P1b_0!$A$10:$AO$10,0),FALSE)),":",VLOOKUP($A40,ES_P1b_0!$A$10:$AQ$100,MATCH(FIXED(M$6,0,TRUE),ES_P1b_0!$A$10:$AO$10,0),FALSE))</f>
        <v>0.9</v>
      </c>
      <c r="N40" s="232">
        <f>IF(ISNA(VLOOKUP($A40,ES_P1b_0!$A$10:$AQ$100,MATCH(FIXED(N$6,0,TRUE),ES_P1b_0!$A$10:$AO$10,0),FALSE)),":",VLOOKUP($A40,ES_P1b_0!$A$10:$AQ$100,MATCH(FIXED(N$6,0,TRUE),ES_P1b_0!$A$10:$AO$10,0),FALSE))</f>
        <v>1.2</v>
      </c>
      <c r="O40" s="232">
        <f>IF(ISNA(VLOOKUP($A40,ES_P1b_0!$A$10:$AQ$100,MATCH(FIXED(O$6,0,TRUE),ES_P1b_0!$A$10:$AO$10,0),FALSE)),":",VLOOKUP($A40,ES_P1b_0!$A$10:$AQ$100,MATCH(FIXED(O$6,0,TRUE),ES_P1b_0!$A$10:$AO$10,0),FALSE))</f>
        <v>1.8</v>
      </c>
      <c r="P40" s="232">
        <f>IF(ISNA(VLOOKUP($A40,ES_P1b_0!$A$10:$AQ$100,MATCH(FIXED(P$6,0,TRUE),ES_P1b_0!$A$10:$AO$10,0),FALSE)),":",VLOOKUP($A40,ES_P1b_0!$A$10:$AQ$100,MATCH(FIXED(P$6,0,TRUE),ES_P1b_0!$A$10:$AO$10,0),FALSE))</f>
        <v>-0.7</v>
      </c>
      <c r="Q40" s="232">
        <f>IF(ISNA(VLOOKUP($A40,ES_P1b_0!$A$10:$AQ$100,MATCH(FIXED(Q$6,0,TRUE),ES_P1b_0!$A$10:$AO$10,0),FALSE)),":",VLOOKUP($A40,ES_P1b_0!$A$10:$AQ$100,MATCH(FIXED(Q$6,0,TRUE),ES_P1b_0!$A$10:$AO$10,0),FALSE))</f>
        <v>-4</v>
      </c>
      <c r="R40" s="232">
        <f>IF(ISNA(VLOOKUP($A40,ES_P1b_0!$A$10:$AQ$100,MATCH(FIXED(R$6,0,TRUE),ES_P1b_0!$A$10:$AO$10,0),FALSE)),":",VLOOKUP($A40,ES_P1b_0!$A$10:$AQ$100,MATCH(FIXED(R$6,0,TRUE),ES_P1b_0!$A$10:$AO$10,0),FALSE))</f>
        <v>5.7</v>
      </c>
      <c r="S40" s="232">
        <f>IF(ISNA(VLOOKUP($A40,ES_P1b_0!$A$10:$AQ$100,MATCH(FIXED(S$6,0,TRUE),ES_P1b_0!$A$10:$AO$10,0),FALSE)),":",VLOOKUP($A40,ES_P1b_0!$A$10:$AQ$100,MATCH(FIXED(S$6,0,TRUE),ES_P1b_0!$A$10:$AO$10,0),FALSE))</f>
        <v>-0.3</v>
      </c>
      <c r="T40" s="232" t="str">
        <f>IF(ISNA(VLOOKUP($A40,ES_P1b_0!$A$10:$AQ$100,MATCH(FIXED(T$6,0,TRUE),ES_P1b_0!$A$10:$AO$10,0),FALSE)),":",VLOOKUP($A40,ES_P1b_0!$A$10:$AQ$100,MATCH(FIXED(T$6,0,TRUE),ES_P1b_0!$A$10:$AO$10,0),FALSE))</f>
        <v>:</v>
      </c>
      <c r="U40" s="232" t="str">
        <f>IF(ISNA(VLOOKUP($A40,ES_P1b_0!$A$10:$AQ$100,MATCH(FIXED(U$6,0,TRUE),ES_P1b_0!$A$10:$AO$10,0),FALSE)),":",VLOOKUP($A40,ES_P1b_0!$A$10:$AQ$100,MATCH(FIXED(U$6,0,TRUE),ES_P1b_0!$A$10:$AO$10,0),FALSE))</f>
        <v>:</v>
      </c>
      <c r="V40" s="232" t="str">
        <f>IF(ISNA(VLOOKUP($A40,ES_P1b_0!$A$10:$AQ$100,MATCH(FIXED(V$6,0,TRUE),ES_P1b_0!$A$10:$AO$10,0),FALSE)),":",VLOOKUP($A40,ES_P1b_0!$A$10:$AQ$100,MATCH(FIXED(V$6,0,TRUE),ES_P1b_0!$A$10:$AO$10,0),FALSE))</f>
        <v>:</v>
      </c>
      <c r="W40" s="232" t="str">
        <f>IF(ISNA(VLOOKUP($A40,ES_P1b_0!$A$10:$AQ$100,MATCH(FIXED(W$6,0,TRUE),ES_P1b_0!$A$10:$AO$10,0),FALSE)),":",VLOOKUP($A40,ES_P1b_0!$A$10:$AQ$100,MATCH(FIXED(W$6,0,TRUE),ES_P1b_0!$A$10:$AO$10,0),FALSE))</f>
        <v>:</v>
      </c>
    </row>
    <row r="41" spans="1:23">
      <c r="B41" s="232"/>
      <c r="C41" s="232"/>
      <c r="D41" s="232"/>
      <c r="E41" s="232"/>
      <c r="F41" s="232"/>
      <c r="G41" s="232"/>
      <c r="H41" s="232"/>
      <c r="I41" s="232"/>
      <c r="J41" s="232"/>
      <c r="K41" s="232"/>
      <c r="L41" s="232"/>
      <c r="M41" s="232"/>
      <c r="N41" s="232"/>
      <c r="O41" s="232"/>
      <c r="P41" s="232"/>
      <c r="Q41" s="232"/>
      <c r="R41" s="232"/>
      <c r="S41" s="232"/>
      <c r="T41" s="232"/>
      <c r="U41" s="232"/>
      <c r="V41" s="232"/>
      <c r="W41" s="232"/>
    </row>
    <row r="42" spans="1:23">
      <c r="B42" s="232"/>
      <c r="C42" s="232">
        <f>C6</f>
        <v>1995</v>
      </c>
      <c r="D42" s="232">
        <f t="shared" ref="D42:W42" si="0">D6</f>
        <v>1996</v>
      </c>
      <c r="E42" s="232">
        <f t="shared" si="0"/>
        <v>1997</v>
      </c>
      <c r="F42" s="232">
        <f t="shared" si="0"/>
        <v>1998</v>
      </c>
      <c r="G42" s="232">
        <f t="shared" si="0"/>
        <v>1999</v>
      </c>
      <c r="H42" s="232">
        <f t="shared" si="0"/>
        <v>2000</v>
      </c>
      <c r="I42" s="232">
        <f t="shared" si="0"/>
        <v>2001</v>
      </c>
      <c r="J42" s="232">
        <f t="shared" si="0"/>
        <v>2002</v>
      </c>
      <c r="K42" s="232">
        <f t="shared" si="0"/>
        <v>2003</v>
      </c>
      <c r="L42" s="232">
        <f t="shared" si="0"/>
        <v>2004</v>
      </c>
      <c r="M42" s="232">
        <f t="shared" si="0"/>
        <v>2005</v>
      </c>
      <c r="N42" s="232">
        <f t="shared" si="0"/>
        <v>2006</v>
      </c>
      <c r="O42" s="232">
        <f t="shared" si="0"/>
        <v>2007</v>
      </c>
      <c r="P42" s="232">
        <f t="shared" si="0"/>
        <v>2008</v>
      </c>
      <c r="Q42" s="232">
        <f t="shared" si="0"/>
        <v>2009</v>
      </c>
      <c r="R42" s="232">
        <f t="shared" si="0"/>
        <v>2010</v>
      </c>
      <c r="S42" s="232">
        <f t="shared" si="0"/>
        <v>2011</v>
      </c>
      <c r="T42" s="232">
        <f t="shared" si="0"/>
        <v>2012</v>
      </c>
      <c r="U42" s="232">
        <f t="shared" si="0"/>
        <v>2013</v>
      </c>
      <c r="V42" s="232">
        <f t="shared" si="0"/>
        <v>2014</v>
      </c>
      <c r="W42" s="232">
        <f t="shared" si="0"/>
        <v>2015</v>
      </c>
    </row>
    <row r="43" spans="1:23">
      <c r="A43" s="230" t="str">
        <f>lookup!Z2</f>
        <v>European Union (28 countries)</v>
      </c>
      <c r="B43" s="232" t="str">
        <f>VLOOKUP(A43,lookup!$Z$2:$AA$77,2,FALSE)</f>
        <v>ΕΕ (28 χώρες)</v>
      </c>
      <c r="C43" s="232" t="str">
        <f>IF(ISNA(VLOOKUP($A43,ES_P1b_0!$A$10:$AQ$100,MATCH(FIXED(C$6,0,TRUE),ES_P1b_0!$A$10:$AO$10,0)+1,FALSE)),"",VLOOKUP($A43,ES_P1b_0!$A$10:$AQ$100,MATCH(FIXED(C$6,0,TRUE),ES_P1b_0!$A$10:$AO$10,0)+1,FALSE))</f>
        <v/>
      </c>
      <c r="D43" s="232" t="str">
        <f>IF(ISNA(VLOOKUP($A43,ES_P1b_0!$A$10:$AQ$100,MATCH(FIXED(D$6,0,TRUE),ES_P1b_0!$A$10:$AO$10,0)+1,FALSE)),"",VLOOKUP($A43,ES_P1b_0!$A$10:$AQ$100,MATCH(FIXED(D$6,0,TRUE),ES_P1b_0!$A$10:$AO$10,0)+1,FALSE))</f>
        <v/>
      </c>
      <c r="E43" s="232" t="str">
        <f>IF(ISNA(VLOOKUP($A43,ES_P1b_0!$A$10:$AQ$100,MATCH(FIXED(E$6,0,TRUE),ES_P1b_0!$A$10:$AO$10,0)+1,FALSE)),"",VLOOKUP($A43,ES_P1b_0!$A$10:$AQ$100,MATCH(FIXED(E$6,0,TRUE),ES_P1b_0!$A$10:$AO$10,0)+1,FALSE))</f>
        <v/>
      </c>
      <c r="F43" s="232" t="str">
        <f>IF(ISNA(VLOOKUP($A43,ES_P1b_0!$A$10:$AQ$100,MATCH(FIXED(F$6,0,TRUE),ES_P1b_0!$A$10:$AO$10,0)+1,FALSE)),"",VLOOKUP($A43,ES_P1b_0!$A$10:$AQ$100,MATCH(FIXED(F$6,0,TRUE),ES_P1b_0!$A$10:$AO$10,0)+1,FALSE))</f>
        <v/>
      </c>
      <c r="G43" s="232" t="str">
        <f>IF(ISNA(VLOOKUP($A43,ES_P1b_0!$A$10:$AQ$100,MATCH(FIXED(G$6,0,TRUE),ES_P1b_0!$A$10:$AO$10,0)+1,FALSE)),"",VLOOKUP($A43,ES_P1b_0!$A$10:$AQ$100,MATCH(FIXED(G$6,0,TRUE),ES_P1b_0!$A$10:$AO$10,0)+1,FALSE))</f>
        <v/>
      </c>
      <c r="H43" s="232" t="str">
        <f>IF(ISNA(VLOOKUP($A43,ES_P1b_0!$A$10:$AQ$100,MATCH(FIXED(H$6,0,TRUE),ES_P1b_0!$A$10:$AO$10,0)+1,FALSE)),"",VLOOKUP($A43,ES_P1b_0!$A$10:$AQ$100,MATCH(FIXED(H$6,0,TRUE),ES_P1b_0!$A$10:$AO$10,0)+1,FALSE))</f>
        <v/>
      </c>
      <c r="I43" s="232" t="str">
        <f>IF(ISNA(VLOOKUP($A43,ES_P1b_0!$A$10:$AQ$100,MATCH(FIXED(I$6,0,TRUE),ES_P1b_0!$A$10:$AO$10,0)+1,FALSE)),"",VLOOKUP($A43,ES_P1b_0!$A$10:$AQ$100,MATCH(FIXED(I$6,0,TRUE),ES_P1b_0!$A$10:$AO$10,0)+1,FALSE))</f>
        <v/>
      </c>
      <c r="J43" s="232" t="str">
        <f>IF(ISNA(VLOOKUP($A43,ES_P1b_0!$A$10:$AQ$100,MATCH(FIXED(J$6,0,TRUE),ES_P1b_0!$A$10:$AO$10,0)+1,FALSE)),"",VLOOKUP($A43,ES_P1b_0!$A$10:$AQ$100,MATCH(FIXED(J$6,0,TRUE),ES_P1b_0!$A$10:$AO$10,0)+1,FALSE))</f>
        <v/>
      </c>
      <c r="K43" s="232" t="str">
        <f>IF(ISNA(VLOOKUP($A43,ES_P1b_0!$A$10:$AQ$100,MATCH(FIXED(K$6,0,TRUE),ES_P1b_0!$A$10:$AO$10,0)+1,FALSE)),"",VLOOKUP($A43,ES_P1b_0!$A$10:$AQ$100,MATCH(FIXED(K$6,0,TRUE),ES_P1b_0!$A$10:$AO$10,0)+1,FALSE))</f>
        <v/>
      </c>
      <c r="L43" s="232" t="str">
        <f>IF(ISNA(VLOOKUP($A43,ES_P1b_0!$A$10:$AQ$100,MATCH(FIXED(L$6,0,TRUE),ES_P1b_0!$A$10:$AO$10,0)+1,FALSE)),"",VLOOKUP($A43,ES_P1b_0!$A$10:$AQ$100,MATCH(FIXED(L$6,0,TRUE),ES_P1b_0!$A$10:$AO$10,0)+1,FALSE))</f>
        <v/>
      </c>
      <c r="M43" s="232" t="str">
        <f>IF(ISNA(VLOOKUP($A43,ES_P1b_0!$A$10:$AQ$100,MATCH(FIXED(M$6,0,TRUE),ES_P1b_0!$A$10:$AO$10,0)+1,FALSE)),"",VLOOKUP($A43,ES_P1b_0!$A$10:$AQ$100,MATCH(FIXED(M$6,0,TRUE),ES_P1b_0!$A$10:$AO$10,0)+1,FALSE))</f>
        <v/>
      </c>
      <c r="N43" s="232" t="str">
        <f>IF(ISNA(VLOOKUP($A43,ES_P1b_0!$A$10:$AQ$100,MATCH(FIXED(N$6,0,TRUE),ES_P1b_0!$A$10:$AO$10,0)+1,FALSE)),"",VLOOKUP($A43,ES_P1b_0!$A$10:$AQ$100,MATCH(FIXED(N$6,0,TRUE),ES_P1b_0!$A$10:$AO$10,0)+1,FALSE))</f>
        <v/>
      </c>
      <c r="O43" s="232" t="str">
        <f>IF(ISNA(VLOOKUP($A43,ES_P1b_0!$A$10:$AQ$100,MATCH(FIXED(O$6,0,TRUE),ES_P1b_0!$A$10:$AO$10,0)+1,FALSE)),"",VLOOKUP($A43,ES_P1b_0!$A$10:$AQ$100,MATCH(FIXED(O$6,0,TRUE),ES_P1b_0!$A$10:$AO$10,0)+1,FALSE))</f>
        <v/>
      </c>
      <c r="P43" s="232" t="str">
        <f>IF(ISNA(VLOOKUP($A43,ES_P1b_0!$A$10:$AQ$100,MATCH(FIXED(P$6,0,TRUE),ES_P1b_0!$A$10:$AO$10,0)+1,FALSE)),"",VLOOKUP($A43,ES_P1b_0!$A$10:$AQ$100,MATCH(FIXED(P$6,0,TRUE),ES_P1b_0!$A$10:$AO$10,0)+1,FALSE))</f>
        <v/>
      </c>
      <c r="Q43" s="232" t="str">
        <f>IF(ISNA(VLOOKUP($A43,ES_P1b_0!$A$10:$AQ$100,MATCH(FIXED(Q$6,0,TRUE),ES_P1b_0!$A$10:$AO$10,0)+1,FALSE)),"",VLOOKUP($A43,ES_P1b_0!$A$10:$AQ$100,MATCH(FIXED(Q$6,0,TRUE),ES_P1b_0!$A$10:$AO$10,0)+1,FALSE))</f>
        <v/>
      </c>
      <c r="R43" s="232" t="str">
        <f>IF(ISNA(VLOOKUP($A43,ES_P1b_0!$A$10:$AQ$100,MATCH(FIXED(R$6,0,TRUE),ES_P1b_0!$A$10:$AO$10,0)+1,FALSE)),"",VLOOKUP($A43,ES_P1b_0!$A$10:$AQ$100,MATCH(FIXED(R$6,0,TRUE),ES_P1b_0!$A$10:$AO$10,0)+1,FALSE))</f>
        <v/>
      </c>
      <c r="S43" s="232" t="str">
        <f>IF(ISNA(VLOOKUP($A43,ES_P1b_0!$A$10:$AQ$100,MATCH(FIXED(S$6,0,TRUE),ES_P1b_0!$A$10:$AO$10,0)+1,FALSE)),"",VLOOKUP($A43,ES_P1b_0!$A$10:$AQ$100,MATCH(FIXED(S$6,0,TRUE),ES_P1b_0!$A$10:$AO$10,0)+1,FALSE))</f>
        <v/>
      </c>
      <c r="T43" s="232" t="str">
        <f>IF(ISNA(VLOOKUP($A43,ES_P1b_0!$A$10:$AQ$100,MATCH(FIXED(T$6,0,TRUE),ES_P1b_0!$A$10:$AO$10,0)+1,FALSE)),"",VLOOKUP($A43,ES_P1b_0!$A$10:$AQ$100,MATCH(FIXED(T$6,0,TRUE),ES_P1b_0!$A$10:$AO$10,0)+1,FALSE))</f>
        <v/>
      </c>
      <c r="U43" s="232" t="str">
        <f>IF(ISNA(VLOOKUP($A43,ES_P1b_0!$A$10:$AQ$100,MATCH(FIXED(U$6,0,TRUE),ES_P1b_0!$A$10:$AO$10,0)+1,FALSE)),"",VLOOKUP($A43,ES_P1b_0!$A$10:$AQ$100,MATCH(FIXED(U$6,0,TRUE),ES_P1b_0!$A$10:$AO$10,0)+1,FALSE))</f>
        <v/>
      </c>
      <c r="V43" s="232" t="str">
        <f>IF(ISNA(VLOOKUP($A43,ES_P1b_0!$A$10:$AQ$100,MATCH(FIXED(V$6,0,TRUE),ES_P1b_0!$A$10:$AO$10,0)+1,FALSE)),"",VLOOKUP($A43,ES_P1b_0!$A$10:$AQ$100,MATCH(FIXED(V$6,0,TRUE),ES_P1b_0!$A$10:$AO$10,0)+1,FALSE))</f>
        <v/>
      </c>
      <c r="W43" s="232" t="str">
        <f>IF(ISNA(VLOOKUP($A43,ES_P1b_0!$A$10:$AQ$100,MATCH(FIXED(W$6,0,TRUE),ES_P1b_0!$A$10:$AO$10,0)+1,FALSE)),"",VLOOKUP($A43,ES_P1b_0!$A$10:$AQ$100,MATCH(FIXED(W$6,0,TRUE),ES_P1b_0!$A$10:$AO$10,0)+1,FALSE))</f>
        <v/>
      </c>
    </row>
    <row r="44" spans="1:23">
      <c r="A44" s="230" t="str">
        <f>lookup!Z3</f>
        <v>European Union (27 countries)</v>
      </c>
      <c r="B44" s="232" t="str">
        <f>VLOOKUP(A44,lookup!$Z$2:$AA$77,2,FALSE)</f>
        <v>ΕΕ (27 χώρες)</v>
      </c>
      <c r="C44" s="232" t="str">
        <f>IF(ISNA(VLOOKUP($A44,ES_P1b_0!$A$10:$AQ$100,MATCH(FIXED(C$6,0,TRUE),ES_P1b_0!$A$10:$AO$10,0)+1,FALSE)),"",VLOOKUP($A44,ES_P1b_0!$A$10:$AQ$100,MATCH(FIXED(C$6,0,TRUE),ES_P1b_0!$A$10:$AO$10,0)+1,FALSE))</f>
        <v/>
      </c>
      <c r="D44" s="232" t="str">
        <f>IF(ISNA(VLOOKUP($A44,ES_P1b_0!$A$10:$AQ$100,MATCH(FIXED(D$6,0,TRUE),ES_P1b_0!$A$10:$AO$10,0)+1,FALSE)),"",VLOOKUP($A44,ES_P1b_0!$A$10:$AQ$100,MATCH(FIXED(D$6,0,TRUE),ES_P1b_0!$A$10:$AO$10,0)+1,FALSE))</f>
        <v/>
      </c>
      <c r="E44" s="232" t="str">
        <f>IF(ISNA(VLOOKUP($A44,ES_P1b_0!$A$10:$AQ$100,MATCH(FIXED(E$6,0,TRUE),ES_P1b_0!$A$10:$AO$10,0)+1,FALSE)),"",VLOOKUP($A44,ES_P1b_0!$A$10:$AQ$100,MATCH(FIXED(E$6,0,TRUE),ES_P1b_0!$A$10:$AO$10,0)+1,FALSE))</f>
        <v/>
      </c>
      <c r="F44" s="232" t="str">
        <f>IF(ISNA(VLOOKUP($A44,ES_P1b_0!$A$10:$AQ$100,MATCH(FIXED(F$6,0,TRUE),ES_P1b_0!$A$10:$AO$10,0)+1,FALSE)),"",VLOOKUP($A44,ES_P1b_0!$A$10:$AQ$100,MATCH(FIXED(F$6,0,TRUE),ES_P1b_0!$A$10:$AO$10,0)+1,FALSE))</f>
        <v/>
      </c>
      <c r="G44" s="232" t="str">
        <f>IF(ISNA(VLOOKUP($A44,ES_P1b_0!$A$10:$AQ$100,MATCH(FIXED(G$6,0,TRUE),ES_P1b_0!$A$10:$AO$10,0)+1,FALSE)),"",VLOOKUP($A44,ES_P1b_0!$A$10:$AQ$100,MATCH(FIXED(G$6,0,TRUE),ES_P1b_0!$A$10:$AO$10,0)+1,FALSE))</f>
        <v/>
      </c>
      <c r="H44" s="232" t="str">
        <f>IF(ISNA(VLOOKUP($A44,ES_P1b_0!$A$10:$AQ$100,MATCH(FIXED(H$6,0,TRUE),ES_P1b_0!$A$10:$AO$10,0)+1,FALSE)),"",VLOOKUP($A44,ES_P1b_0!$A$10:$AQ$100,MATCH(FIXED(H$6,0,TRUE),ES_P1b_0!$A$10:$AO$10,0)+1,FALSE))</f>
        <v/>
      </c>
      <c r="I44" s="232" t="str">
        <f>IF(ISNA(VLOOKUP($A44,ES_P1b_0!$A$10:$AQ$100,MATCH(FIXED(I$6,0,TRUE),ES_P1b_0!$A$10:$AO$10,0)+1,FALSE)),"",VLOOKUP($A44,ES_P1b_0!$A$10:$AQ$100,MATCH(FIXED(I$6,0,TRUE),ES_P1b_0!$A$10:$AO$10,0)+1,FALSE))</f>
        <v/>
      </c>
      <c r="J44" s="232" t="str">
        <f>IF(ISNA(VLOOKUP($A44,ES_P1b_0!$A$10:$AQ$100,MATCH(FIXED(J$6,0,TRUE),ES_P1b_0!$A$10:$AO$10,0)+1,FALSE)),"",VLOOKUP($A44,ES_P1b_0!$A$10:$AQ$100,MATCH(FIXED(J$6,0,TRUE),ES_P1b_0!$A$10:$AO$10,0)+1,FALSE))</f>
        <v/>
      </c>
      <c r="K44" s="232" t="str">
        <f>IF(ISNA(VLOOKUP($A44,ES_P1b_0!$A$10:$AQ$100,MATCH(FIXED(K$6,0,TRUE),ES_P1b_0!$A$10:$AO$10,0)+1,FALSE)),"",VLOOKUP($A44,ES_P1b_0!$A$10:$AQ$100,MATCH(FIXED(K$6,0,TRUE),ES_P1b_0!$A$10:$AO$10,0)+1,FALSE))</f>
        <v/>
      </c>
      <c r="L44" s="232" t="str">
        <f>IF(ISNA(VLOOKUP($A44,ES_P1b_0!$A$10:$AQ$100,MATCH(FIXED(L$6,0,TRUE),ES_P1b_0!$A$10:$AO$10,0)+1,FALSE)),"",VLOOKUP($A44,ES_P1b_0!$A$10:$AQ$100,MATCH(FIXED(L$6,0,TRUE),ES_P1b_0!$A$10:$AO$10,0)+1,FALSE))</f>
        <v/>
      </c>
      <c r="M44" s="232" t="str">
        <f>IF(ISNA(VLOOKUP($A44,ES_P1b_0!$A$10:$AQ$100,MATCH(FIXED(M$6,0,TRUE),ES_P1b_0!$A$10:$AO$10,0)+1,FALSE)),"",VLOOKUP($A44,ES_P1b_0!$A$10:$AQ$100,MATCH(FIXED(M$6,0,TRUE),ES_P1b_0!$A$10:$AO$10,0)+1,FALSE))</f>
        <v/>
      </c>
      <c r="N44" s="232" t="str">
        <f>IF(ISNA(VLOOKUP($A44,ES_P1b_0!$A$10:$AQ$100,MATCH(FIXED(N$6,0,TRUE),ES_P1b_0!$A$10:$AO$10,0)+1,FALSE)),"",VLOOKUP($A44,ES_P1b_0!$A$10:$AQ$100,MATCH(FIXED(N$6,0,TRUE),ES_P1b_0!$A$10:$AO$10,0)+1,FALSE))</f>
        <v/>
      </c>
      <c r="O44" s="232" t="str">
        <f>IF(ISNA(VLOOKUP($A44,ES_P1b_0!$A$10:$AQ$100,MATCH(FIXED(O$6,0,TRUE),ES_P1b_0!$A$10:$AO$10,0)+1,FALSE)),"",VLOOKUP($A44,ES_P1b_0!$A$10:$AQ$100,MATCH(FIXED(O$6,0,TRUE),ES_P1b_0!$A$10:$AO$10,0)+1,FALSE))</f>
        <v/>
      </c>
      <c r="P44" s="232" t="str">
        <f>IF(ISNA(VLOOKUP($A44,ES_P1b_0!$A$10:$AQ$100,MATCH(FIXED(P$6,0,TRUE),ES_P1b_0!$A$10:$AO$10,0)+1,FALSE)),"",VLOOKUP($A44,ES_P1b_0!$A$10:$AQ$100,MATCH(FIXED(P$6,0,TRUE),ES_P1b_0!$A$10:$AO$10,0)+1,FALSE))</f>
        <v/>
      </c>
      <c r="Q44" s="232" t="str">
        <f>IF(ISNA(VLOOKUP($A44,ES_P1b_0!$A$10:$AQ$100,MATCH(FIXED(Q$6,0,TRUE),ES_P1b_0!$A$10:$AO$10,0)+1,FALSE)),"",VLOOKUP($A44,ES_P1b_0!$A$10:$AQ$100,MATCH(FIXED(Q$6,0,TRUE),ES_P1b_0!$A$10:$AO$10,0)+1,FALSE))</f>
        <v/>
      </c>
      <c r="R44" s="232" t="str">
        <f>IF(ISNA(VLOOKUP($A44,ES_P1b_0!$A$10:$AQ$100,MATCH(FIXED(R$6,0,TRUE),ES_P1b_0!$A$10:$AO$10,0)+1,FALSE)),"",VLOOKUP($A44,ES_P1b_0!$A$10:$AQ$100,MATCH(FIXED(R$6,0,TRUE),ES_P1b_0!$A$10:$AO$10,0)+1,FALSE))</f>
        <v/>
      </c>
      <c r="S44" s="232" t="str">
        <f>IF(ISNA(VLOOKUP($A44,ES_P1b_0!$A$10:$AQ$100,MATCH(FIXED(S$6,0,TRUE),ES_P1b_0!$A$10:$AO$10,0)+1,FALSE)),"",VLOOKUP($A44,ES_P1b_0!$A$10:$AQ$100,MATCH(FIXED(S$6,0,TRUE),ES_P1b_0!$A$10:$AO$10,0)+1,FALSE))</f>
        <v/>
      </c>
      <c r="T44" s="232" t="str">
        <f>IF(ISNA(VLOOKUP($A44,ES_P1b_0!$A$10:$AQ$100,MATCH(FIXED(T$6,0,TRUE),ES_P1b_0!$A$10:$AO$10,0)+1,FALSE)),"",VLOOKUP($A44,ES_P1b_0!$A$10:$AQ$100,MATCH(FIXED(T$6,0,TRUE),ES_P1b_0!$A$10:$AO$10,0)+1,FALSE))</f>
        <v/>
      </c>
      <c r="U44" s="232" t="str">
        <f>IF(ISNA(VLOOKUP($A44,ES_P1b_0!$A$10:$AQ$100,MATCH(FIXED(U$6,0,TRUE),ES_P1b_0!$A$10:$AO$10,0)+1,FALSE)),"",VLOOKUP($A44,ES_P1b_0!$A$10:$AQ$100,MATCH(FIXED(U$6,0,TRUE),ES_P1b_0!$A$10:$AO$10,0)+1,FALSE))</f>
        <v/>
      </c>
      <c r="V44" s="232" t="str">
        <f>IF(ISNA(VLOOKUP($A44,ES_P1b_0!$A$10:$AQ$100,MATCH(FIXED(V$6,0,TRUE),ES_P1b_0!$A$10:$AO$10,0)+1,FALSE)),"",VLOOKUP($A44,ES_P1b_0!$A$10:$AQ$100,MATCH(FIXED(V$6,0,TRUE),ES_P1b_0!$A$10:$AO$10,0)+1,FALSE))</f>
        <v/>
      </c>
      <c r="W44" s="232" t="str">
        <f>IF(ISNA(VLOOKUP($A44,ES_P1b_0!$A$10:$AQ$100,MATCH(FIXED(W$6,0,TRUE),ES_P1b_0!$A$10:$AO$10,0)+1,FALSE)),"",VLOOKUP($A44,ES_P1b_0!$A$10:$AQ$100,MATCH(FIXED(W$6,0,TRUE),ES_P1b_0!$A$10:$AO$10,0)+1,FALSE))</f>
        <v/>
      </c>
    </row>
    <row r="45" spans="1:23">
      <c r="A45" s="230" t="str">
        <f>lookup!Z4</f>
        <v>European Union (15 countries)</v>
      </c>
      <c r="B45" s="232" t="str">
        <f>VLOOKUP(A45,lookup!$Z$2:$AA$77,2,FALSE)</f>
        <v>ΕΕ (15 χώρες)</v>
      </c>
      <c r="C45" s="232" t="str">
        <f>IF(ISNA(VLOOKUP($A45,ES_P1b_0!$A$10:$AQ$100,MATCH(FIXED(C$6,0,TRUE),ES_P1b_0!$A$10:$AO$10,0)+1,FALSE)),"",VLOOKUP($A45,ES_P1b_0!$A$10:$AQ$100,MATCH(FIXED(C$6,0,TRUE),ES_P1b_0!$A$10:$AO$10,0)+1,FALSE))</f>
        <v/>
      </c>
      <c r="D45" s="232" t="str">
        <f>IF(ISNA(VLOOKUP($A45,ES_P1b_0!$A$10:$AQ$100,MATCH(FIXED(D$6,0,TRUE),ES_P1b_0!$A$10:$AO$10,0)+1,FALSE)),"",VLOOKUP($A45,ES_P1b_0!$A$10:$AQ$100,MATCH(FIXED(D$6,0,TRUE),ES_P1b_0!$A$10:$AO$10,0)+1,FALSE))</f>
        <v/>
      </c>
      <c r="E45" s="232" t="str">
        <f>IF(ISNA(VLOOKUP($A45,ES_P1b_0!$A$10:$AQ$100,MATCH(FIXED(E$6,0,TRUE),ES_P1b_0!$A$10:$AO$10,0)+1,FALSE)),"",VLOOKUP($A45,ES_P1b_0!$A$10:$AQ$100,MATCH(FIXED(E$6,0,TRUE),ES_P1b_0!$A$10:$AO$10,0)+1,FALSE))</f>
        <v/>
      </c>
      <c r="F45" s="232" t="str">
        <f>IF(ISNA(VLOOKUP($A45,ES_P1b_0!$A$10:$AQ$100,MATCH(FIXED(F$6,0,TRUE),ES_P1b_0!$A$10:$AO$10,0)+1,FALSE)),"",VLOOKUP($A45,ES_P1b_0!$A$10:$AQ$100,MATCH(FIXED(F$6,0,TRUE),ES_P1b_0!$A$10:$AO$10,0)+1,FALSE))</f>
        <v/>
      </c>
      <c r="G45" s="232" t="str">
        <f>IF(ISNA(VLOOKUP($A45,ES_P1b_0!$A$10:$AQ$100,MATCH(FIXED(G$6,0,TRUE),ES_P1b_0!$A$10:$AO$10,0)+1,FALSE)),"",VLOOKUP($A45,ES_P1b_0!$A$10:$AQ$100,MATCH(FIXED(G$6,0,TRUE),ES_P1b_0!$A$10:$AO$10,0)+1,FALSE))</f>
        <v/>
      </c>
      <c r="H45" s="232" t="str">
        <f>IF(ISNA(VLOOKUP($A45,ES_P1b_0!$A$10:$AQ$100,MATCH(FIXED(H$6,0,TRUE),ES_P1b_0!$A$10:$AO$10,0)+1,FALSE)),"",VLOOKUP($A45,ES_P1b_0!$A$10:$AQ$100,MATCH(FIXED(H$6,0,TRUE),ES_P1b_0!$A$10:$AO$10,0)+1,FALSE))</f>
        <v/>
      </c>
      <c r="I45" s="232" t="str">
        <f>IF(ISNA(VLOOKUP($A45,ES_P1b_0!$A$10:$AQ$100,MATCH(FIXED(I$6,0,TRUE),ES_P1b_0!$A$10:$AO$10,0)+1,FALSE)),"",VLOOKUP($A45,ES_P1b_0!$A$10:$AQ$100,MATCH(FIXED(I$6,0,TRUE),ES_P1b_0!$A$10:$AO$10,0)+1,FALSE))</f>
        <v/>
      </c>
      <c r="J45" s="232" t="str">
        <f>IF(ISNA(VLOOKUP($A45,ES_P1b_0!$A$10:$AQ$100,MATCH(FIXED(J$6,0,TRUE),ES_P1b_0!$A$10:$AO$10,0)+1,FALSE)),"",VLOOKUP($A45,ES_P1b_0!$A$10:$AQ$100,MATCH(FIXED(J$6,0,TRUE),ES_P1b_0!$A$10:$AO$10,0)+1,FALSE))</f>
        <v/>
      </c>
      <c r="K45" s="232" t="str">
        <f>IF(ISNA(VLOOKUP($A45,ES_P1b_0!$A$10:$AQ$100,MATCH(FIXED(K$6,0,TRUE),ES_P1b_0!$A$10:$AO$10,0)+1,FALSE)),"",VLOOKUP($A45,ES_P1b_0!$A$10:$AQ$100,MATCH(FIXED(K$6,0,TRUE),ES_P1b_0!$A$10:$AO$10,0)+1,FALSE))</f>
        <v/>
      </c>
      <c r="L45" s="232" t="str">
        <f>IF(ISNA(VLOOKUP($A45,ES_P1b_0!$A$10:$AQ$100,MATCH(FIXED(L$6,0,TRUE),ES_P1b_0!$A$10:$AO$10,0)+1,FALSE)),"",VLOOKUP($A45,ES_P1b_0!$A$10:$AQ$100,MATCH(FIXED(L$6,0,TRUE),ES_P1b_0!$A$10:$AO$10,0)+1,FALSE))</f>
        <v/>
      </c>
      <c r="M45" s="232" t="str">
        <f>IF(ISNA(VLOOKUP($A45,ES_P1b_0!$A$10:$AQ$100,MATCH(FIXED(M$6,0,TRUE),ES_P1b_0!$A$10:$AO$10,0)+1,FALSE)),"",VLOOKUP($A45,ES_P1b_0!$A$10:$AQ$100,MATCH(FIXED(M$6,0,TRUE),ES_P1b_0!$A$10:$AO$10,0)+1,FALSE))</f>
        <v/>
      </c>
      <c r="N45" s="232" t="str">
        <f>IF(ISNA(VLOOKUP($A45,ES_P1b_0!$A$10:$AQ$100,MATCH(FIXED(N$6,0,TRUE),ES_P1b_0!$A$10:$AO$10,0)+1,FALSE)),"",VLOOKUP($A45,ES_P1b_0!$A$10:$AQ$100,MATCH(FIXED(N$6,0,TRUE),ES_P1b_0!$A$10:$AO$10,0)+1,FALSE))</f>
        <v/>
      </c>
      <c r="O45" s="232" t="str">
        <f>IF(ISNA(VLOOKUP($A45,ES_P1b_0!$A$10:$AQ$100,MATCH(FIXED(O$6,0,TRUE),ES_P1b_0!$A$10:$AO$10,0)+1,FALSE)),"",VLOOKUP($A45,ES_P1b_0!$A$10:$AQ$100,MATCH(FIXED(O$6,0,TRUE),ES_P1b_0!$A$10:$AO$10,0)+1,FALSE))</f>
        <v/>
      </c>
      <c r="P45" s="232" t="str">
        <f>IF(ISNA(VLOOKUP($A45,ES_P1b_0!$A$10:$AQ$100,MATCH(FIXED(P$6,0,TRUE),ES_P1b_0!$A$10:$AO$10,0)+1,FALSE)),"",VLOOKUP($A45,ES_P1b_0!$A$10:$AQ$100,MATCH(FIXED(P$6,0,TRUE),ES_P1b_0!$A$10:$AO$10,0)+1,FALSE))</f>
        <v/>
      </c>
      <c r="Q45" s="232" t="str">
        <f>IF(ISNA(VLOOKUP($A45,ES_P1b_0!$A$10:$AQ$100,MATCH(FIXED(Q$6,0,TRUE),ES_P1b_0!$A$10:$AO$10,0)+1,FALSE)),"",VLOOKUP($A45,ES_P1b_0!$A$10:$AQ$100,MATCH(FIXED(Q$6,0,TRUE),ES_P1b_0!$A$10:$AO$10,0)+1,FALSE))</f>
        <v/>
      </c>
      <c r="R45" s="232" t="str">
        <f>IF(ISNA(VLOOKUP($A45,ES_P1b_0!$A$10:$AQ$100,MATCH(FIXED(R$6,0,TRUE),ES_P1b_0!$A$10:$AO$10,0)+1,FALSE)),"",VLOOKUP($A45,ES_P1b_0!$A$10:$AQ$100,MATCH(FIXED(R$6,0,TRUE),ES_P1b_0!$A$10:$AO$10,0)+1,FALSE))</f>
        <v/>
      </c>
      <c r="S45" s="232" t="str">
        <f>IF(ISNA(VLOOKUP($A45,ES_P1b_0!$A$10:$AQ$100,MATCH(FIXED(S$6,0,TRUE),ES_P1b_0!$A$10:$AO$10,0)+1,FALSE)),"",VLOOKUP($A45,ES_P1b_0!$A$10:$AQ$100,MATCH(FIXED(S$6,0,TRUE),ES_P1b_0!$A$10:$AO$10,0)+1,FALSE))</f>
        <v/>
      </c>
      <c r="T45" s="232" t="str">
        <f>IF(ISNA(VLOOKUP($A45,ES_P1b_0!$A$10:$AQ$100,MATCH(FIXED(T$6,0,TRUE),ES_P1b_0!$A$10:$AO$10,0)+1,FALSE)),"",VLOOKUP($A45,ES_P1b_0!$A$10:$AQ$100,MATCH(FIXED(T$6,0,TRUE),ES_P1b_0!$A$10:$AO$10,0)+1,FALSE))</f>
        <v/>
      </c>
      <c r="U45" s="232" t="str">
        <f>IF(ISNA(VLOOKUP($A45,ES_P1b_0!$A$10:$AQ$100,MATCH(FIXED(U$6,0,TRUE),ES_P1b_0!$A$10:$AO$10,0)+1,FALSE)),"",VLOOKUP($A45,ES_P1b_0!$A$10:$AQ$100,MATCH(FIXED(U$6,0,TRUE),ES_P1b_0!$A$10:$AO$10,0)+1,FALSE))</f>
        <v/>
      </c>
      <c r="V45" s="232" t="str">
        <f>IF(ISNA(VLOOKUP($A45,ES_P1b_0!$A$10:$AQ$100,MATCH(FIXED(V$6,0,TRUE),ES_P1b_0!$A$10:$AO$10,0)+1,FALSE)),"",VLOOKUP($A45,ES_P1b_0!$A$10:$AQ$100,MATCH(FIXED(V$6,0,TRUE),ES_P1b_0!$A$10:$AO$10,0)+1,FALSE))</f>
        <v/>
      </c>
      <c r="W45" s="232" t="str">
        <f>IF(ISNA(VLOOKUP($A45,ES_P1b_0!$A$10:$AQ$100,MATCH(FIXED(W$6,0,TRUE),ES_P1b_0!$A$10:$AO$10,0)+1,FALSE)),"",VLOOKUP($A45,ES_P1b_0!$A$10:$AQ$100,MATCH(FIXED(W$6,0,TRUE),ES_P1b_0!$A$10:$AO$10,0)+1,FALSE))</f>
        <v/>
      </c>
    </row>
    <row r="46" spans="1:23">
      <c r="A46" s="230" t="str">
        <f>lookup!Z5</f>
        <v>Euro area (EA11-2000, EA12-2006, EA13-2007, EA15-2008, EA16-2010, EA17-2013, EA18)</v>
      </c>
      <c r="B46" s="232" t="str">
        <f>VLOOKUP(A46,lookup!$Z$2:$AA$77,2,FALSE)</f>
        <v>Ευροχώρος</v>
      </c>
      <c r="C46" s="232" t="str">
        <f>IF(ISNA(VLOOKUP($A46,ES_P1b_0!$A$10:$AQ$100,MATCH(FIXED(C$6,0,TRUE),ES_P1b_0!$A$10:$AO$10,0)+1,FALSE)),"",VLOOKUP($A46,ES_P1b_0!$A$10:$AQ$100,MATCH(FIXED(C$6,0,TRUE),ES_P1b_0!$A$10:$AO$10,0)+1,FALSE))</f>
        <v/>
      </c>
      <c r="D46" s="232" t="str">
        <f>IF(ISNA(VLOOKUP($A46,ES_P1b_0!$A$10:$AQ$100,MATCH(FIXED(D$6,0,TRUE),ES_P1b_0!$A$10:$AO$10,0)+1,FALSE)),"",VLOOKUP($A46,ES_P1b_0!$A$10:$AQ$100,MATCH(FIXED(D$6,0,TRUE),ES_P1b_0!$A$10:$AO$10,0)+1,FALSE))</f>
        <v/>
      </c>
      <c r="E46" s="232" t="str">
        <f>IF(ISNA(VLOOKUP($A46,ES_P1b_0!$A$10:$AQ$100,MATCH(FIXED(E$6,0,TRUE),ES_P1b_0!$A$10:$AO$10,0)+1,FALSE)),"",VLOOKUP($A46,ES_P1b_0!$A$10:$AQ$100,MATCH(FIXED(E$6,0,TRUE),ES_P1b_0!$A$10:$AO$10,0)+1,FALSE))</f>
        <v/>
      </c>
      <c r="F46" s="232" t="str">
        <f>IF(ISNA(VLOOKUP($A46,ES_P1b_0!$A$10:$AQ$100,MATCH(FIXED(F$6,0,TRUE),ES_P1b_0!$A$10:$AO$10,0)+1,FALSE)),"",VLOOKUP($A46,ES_P1b_0!$A$10:$AQ$100,MATCH(FIXED(F$6,0,TRUE),ES_P1b_0!$A$10:$AO$10,0)+1,FALSE))</f>
        <v/>
      </c>
      <c r="G46" s="232" t="str">
        <f>IF(ISNA(VLOOKUP($A46,ES_P1b_0!$A$10:$AQ$100,MATCH(FIXED(G$6,0,TRUE),ES_P1b_0!$A$10:$AO$10,0)+1,FALSE)),"",VLOOKUP($A46,ES_P1b_0!$A$10:$AQ$100,MATCH(FIXED(G$6,0,TRUE),ES_P1b_0!$A$10:$AO$10,0)+1,FALSE))</f>
        <v/>
      </c>
      <c r="H46" s="232" t="str">
        <f>IF(ISNA(VLOOKUP($A46,ES_P1b_0!$A$10:$AQ$100,MATCH(FIXED(H$6,0,TRUE),ES_P1b_0!$A$10:$AO$10,0)+1,FALSE)),"",VLOOKUP($A46,ES_P1b_0!$A$10:$AQ$100,MATCH(FIXED(H$6,0,TRUE),ES_P1b_0!$A$10:$AO$10,0)+1,FALSE))</f>
        <v/>
      </c>
      <c r="I46" s="232" t="str">
        <f>IF(ISNA(VLOOKUP($A46,ES_P1b_0!$A$10:$AQ$100,MATCH(FIXED(I$6,0,TRUE),ES_P1b_0!$A$10:$AO$10,0)+1,FALSE)),"",VLOOKUP($A46,ES_P1b_0!$A$10:$AQ$100,MATCH(FIXED(I$6,0,TRUE),ES_P1b_0!$A$10:$AO$10,0)+1,FALSE))</f>
        <v/>
      </c>
      <c r="J46" s="232" t="str">
        <f>IF(ISNA(VLOOKUP($A46,ES_P1b_0!$A$10:$AQ$100,MATCH(FIXED(J$6,0,TRUE),ES_P1b_0!$A$10:$AO$10,0)+1,FALSE)),"",VLOOKUP($A46,ES_P1b_0!$A$10:$AQ$100,MATCH(FIXED(J$6,0,TRUE),ES_P1b_0!$A$10:$AO$10,0)+1,FALSE))</f>
        <v/>
      </c>
      <c r="K46" s="232" t="str">
        <f>IF(ISNA(VLOOKUP($A46,ES_P1b_0!$A$10:$AQ$100,MATCH(FIXED(K$6,0,TRUE),ES_P1b_0!$A$10:$AO$10,0)+1,FALSE)),"",VLOOKUP($A46,ES_P1b_0!$A$10:$AQ$100,MATCH(FIXED(K$6,0,TRUE),ES_P1b_0!$A$10:$AO$10,0)+1,FALSE))</f>
        <v/>
      </c>
      <c r="L46" s="232" t="str">
        <f>IF(ISNA(VLOOKUP($A46,ES_P1b_0!$A$10:$AQ$100,MATCH(FIXED(L$6,0,TRUE),ES_P1b_0!$A$10:$AO$10,0)+1,FALSE)),"",VLOOKUP($A46,ES_P1b_0!$A$10:$AQ$100,MATCH(FIXED(L$6,0,TRUE),ES_P1b_0!$A$10:$AO$10,0)+1,FALSE))</f>
        <v/>
      </c>
      <c r="M46" s="232" t="str">
        <f>IF(ISNA(VLOOKUP($A46,ES_P1b_0!$A$10:$AQ$100,MATCH(FIXED(M$6,0,TRUE),ES_P1b_0!$A$10:$AO$10,0)+1,FALSE)),"",VLOOKUP($A46,ES_P1b_0!$A$10:$AQ$100,MATCH(FIXED(M$6,0,TRUE),ES_P1b_0!$A$10:$AO$10,0)+1,FALSE))</f>
        <v/>
      </c>
      <c r="N46" s="232" t="str">
        <f>IF(ISNA(VLOOKUP($A46,ES_P1b_0!$A$10:$AQ$100,MATCH(FIXED(N$6,0,TRUE),ES_P1b_0!$A$10:$AO$10,0)+1,FALSE)),"",VLOOKUP($A46,ES_P1b_0!$A$10:$AQ$100,MATCH(FIXED(N$6,0,TRUE),ES_P1b_0!$A$10:$AO$10,0)+1,FALSE))</f>
        <v/>
      </c>
      <c r="O46" s="232" t="str">
        <f>IF(ISNA(VLOOKUP($A46,ES_P1b_0!$A$10:$AQ$100,MATCH(FIXED(O$6,0,TRUE),ES_P1b_0!$A$10:$AO$10,0)+1,FALSE)),"",VLOOKUP($A46,ES_P1b_0!$A$10:$AQ$100,MATCH(FIXED(O$6,0,TRUE),ES_P1b_0!$A$10:$AO$10,0)+1,FALSE))</f>
        <v/>
      </c>
      <c r="P46" s="232" t="str">
        <f>IF(ISNA(VLOOKUP($A46,ES_P1b_0!$A$10:$AQ$100,MATCH(FIXED(P$6,0,TRUE),ES_P1b_0!$A$10:$AO$10,0)+1,FALSE)),"",VLOOKUP($A46,ES_P1b_0!$A$10:$AQ$100,MATCH(FIXED(P$6,0,TRUE),ES_P1b_0!$A$10:$AO$10,0)+1,FALSE))</f>
        <v/>
      </c>
      <c r="Q46" s="232" t="str">
        <f>IF(ISNA(VLOOKUP($A46,ES_P1b_0!$A$10:$AQ$100,MATCH(FIXED(Q$6,0,TRUE),ES_P1b_0!$A$10:$AO$10,0)+1,FALSE)),"",VLOOKUP($A46,ES_P1b_0!$A$10:$AQ$100,MATCH(FIXED(Q$6,0,TRUE),ES_P1b_0!$A$10:$AO$10,0)+1,FALSE))</f>
        <v/>
      </c>
      <c r="R46" s="232" t="str">
        <f>IF(ISNA(VLOOKUP($A46,ES_P1b_0!$A$10:$AQ$100,MATCH(FIXED(R$6,0,TRUE),ES_P1b_0!$A$10:$AO$10,0)+1,FALSE)),"",VLOOKUP($A46,ES_P1b_0!$A$10:$AQ$100,MATCH(FIXED(R$6,0,TRUE),ES_P1b_0!$A$10:$AO$10,0)+1,FALSE))</f>
        <v/>
      </c>
      <c r="S46" s="232" t="str">
        <f>IF(ISNA(VLOOKUP($A46,ES_P1b_0!$A$10:$AQ$100,MATCH(FIXED(S$6,0,TRUE),ES_P1b_0!$A$10:$AO$10,0)+1,FALSE)),"",VLOOKUP($A46,ES_P1b_0!$A$10:$AQ$100,MATCH(FIXED(S$6,0,TRUE),ES_P1b_0!$A$10:$AO$10,0)+1,FALSE))</f>
        <v/>
      </c>
      <c r="T46" s="232" t="str">
        <f>IF(ISNA(VLOOKUP($A46,ES_P1b_0!$A$10:$AQ$100,MATCH(FIXED(T$6,0,TRUE),ES_P1b_0!$A$10:$AO$10,0)+1,FALSE)),"",VLOOKUP($A46,ES_P1b_0!$A$10:$AQ$100,MATCH(FIXED(T$6,0,TRUE),ES_P1b_0!$A$10:$AO$10,0)+1,FALSE))</f>
        <v/>
      </c>
      <c r="U46" s="232" t="str">
        <f>IF(ISNA(VLOOKUP($A46,ES_P1b_0!$A$10:$AQ$100,MATCH(FIXED(U$6,0,TRUE),ES_P1b_0!$A$10:$AO$10,0)+1,FALSE)),"",VLOOKUP($A46,ES_P1b_0!$A$10:$AQ$100,MATCH(FIXED(U$6,0,TRUE),ES_P1b_0!$A$10:$AO$10,0)+1,FALSE))</f>
        <v/>
      </c>
      <c r="V46" s="232" t="str">
        <f>IF(ISNA(VLOOKUP($A46,ES_P1b_0!$A$10:$AQ$100,MATCH(FIXED(V$6,0,TRUE),ES_P1b_0!$A$10:$AO$10,0)+1,FALSE)),"",VLOOKUP($A46,ES_P1b_0!$A$10:$AQ$100,MATCH(FIXED(V$6,0,TRUE),ES_P1b_0!$A$10:$AO$10,0)+1,FALSE))</f>
        <v/>
      </c>
      <c r="W46" s="232" t="str">
        <f>IF(ISNA(VLOOKUP($A46,ES_P1b_0!$A$10:$AQ$100,MATCH(FIXED(W$6,0,TRUE),ES_P1b_0!$A$10:$AO$10,0)+1,FALSE)),"",VLOOKUP($A46,ES_P1b_0!$A$10:$AQ$100,MATCH(FIXED(W$6,0,TRUE),ES_P1b_0!$A$10:$AO$10,0)+1,FALSE))</f>
        <v/>
      </c>
    </row>
    <row r="47" spans="1:23">
      <c r="A47" s="230" t="str">
        <f>lookup!Z6</f>
        <v>Belgium</v>
      </c>
      <c r="B47" s="232" t="str">
        <f>VLOOKUP(A47,lookup!$Z$2:$AA$77,2,FALSE)</f>
        <v>Βέλγιο</v>
      </c>
      <c r="C47" s="232" t="str">
        <f>IF(ISNA(VLOOKUP($A47,ES_P1b_0!$A$10:$AQ$100,MATCH(FIXED(C$6,0,TRUE),ES_P1b_0!$A$10:$AO$10,0)+1,FALSE)),"",VLOOKUP($A47,ES_P1b_0!$A$10:$AQ$100,MATCH(FIXED(C$6,0,TRUE),ES_P1b_0!$A$10:$AO$10,0)+1,FALSE))</f>
        <v/>
      </c>
      <c r="D47" s="232" t="str">
        <f>IF(ISNA(VLOOKUP($A47,ES_P1b_0!$A$10:$AQ$100,MATCH(FIXED(D$6,0,TRUE),ES_P1b_0!$A$10:$AO$10,0)+1,FALSE)),"",VLOOKUP($A47,ES_P1b_0!$A$10:$AQ$100,MATCH(FIXED(D$6,0,TRUE),ES_P1b_0!$A$10:$AO$10,0)+1,FALSE))</f>
        <v/>
      </c>
      <c r="E47" s="232" t="str">
        <f>IF(ISNA(VLOOKUP($A47,ES_P1b_0!$A$10:$AQ$100,MATCH(FIXED(E$6,0,TRUE),ES_P1b_0!$A$10:$AO$10,0)+1,FALSE)),"",VLOOKUP($A47,ES_P1b_0!$A$10:$AQ$100,MATCH(FIXED(E$6,0,TRUE),ES_P1b_0!$A$10:$AO$10,0)+1,FALSE))</f>
        <v/>
      </c>
      <c r="F47" s="232" t="str">
        <f>IF(ISNA(VLOOKUP($A47,ES_P1b_0!$A$10:$AQ$100,MATCH(FIXED(F$6,0,TRUE),ES_P1b_0!$A$10:$AO$10,0)+1,FALSE)),"",VLOOKUP($A47,ES_P1b_0!$A$10:$AQ$100,MATCH(FIXED(F$6,0,TRUE),ES_P1b_0!$A$10:$AO$10,0)+1,FALSE))</f>
        <v/>
      </c>
      <c r="G47" s="232" t="str">
        <f>IF(ISNA(VLOOKUP($A47,ES_P1b_0!$A$10:$AQ$100,MATCH(FIXED(G$6,0,TRUE),ES_P1b_0!$A$10:$AO$10,0)+1,FALSE)),"",VLOOKUP($A47,ES_P1b_0!$A$10:$AQ$100,MATCH(FIXED(G$6,0,TRUE),ES_P1b_0!$A$10:$AO$10,0)+1,FALSE))</f>
        <v/>
      </c>
      <c r="H47" s="232" t="str">
        <f>IF(ISNA(VLOOKUP($A47,ES_P1b_0!$A$10:$AQ$100,MATCH(FIXED(H$6,0,TRUE),ES_P1b_0!$A$10:$AO$10,0)+1,FALSE)),"",VLOOKUP($A47,ES_P1b_0!$A$10:$AQ$100,MATCH(FIXED(H$6,0,TRUE),ES_P1b_0!$A$10:$AO$10,0)+1,FALSE))</f>
        <v/>
      </c>
      <c r="I47" s="232" t="str">
        <f>IF(ISNA(VLOOKUP($A47,ES_P1b_0!$A$10:$AQ$100,MATCH(FIXED(I$6,0,TRUE),ES_P1b_0!$A$10:$AO$10,0)+1,FALSE)),"",VLOOKUP($A47,ES_P1b_0!$A$10:$AQ$100,MATCH(FIXED(I$6,0,TRUE),ES_P1b_0!$A$10:$AO$10,0)+1,FALSE))</f>
        <v/>
      </c>
      <c r="J47" s="232" t="str">
        <f>IF(ISNA(VLOOKUP($A47,ES_P1b_0!$A$10:$AQ$100,MATCH(FIXED(J$6,0,TRUE),ES_P1b_0!$A$10:$AO$10,0)+1,FALSE)),"",VLOOKUP($A47,ES_P1b_0!$A$10:$AQ$100,MATCH(FIXED(J$6,0,TRUE),ES_P1b_0!$A$10:$AO$10,0)+1,FALSE))</f>
        <v/>
      </c>
      <c r="K47" s="232" t="str">
        <f>IF(ISNA(VLOOKUP($A47,ES_P1b_0!$A$10:$AQ$100,MATCH(FIXED(K$6,0,TRUE),ES_P1b_0!$A$10:$AO$10,0)+1,FALSE)),"",VLOOKUP($A47,ES_P1b_0!$A$10:$AQ$100,MATCH(FIXED(K$6,0,TRUE),ES_P1b_0!$A$10:$AO$10,0)+1,FALSE))</f>
        <v/>
      </c>
      <c r="L47" s="232" t="str">
        <f>IF(ISNA(VLOOKUP($A47,ES_P1b_0!$A$10:$AQ$100,MATCH(FIXED(L$6,0,TRUE),ES_P1b_0!$A$10:$AO$10,0)+1,FALSE)),"",VLOOKUP($A47,ES_P1b_0!$A$10:$AQ$100,MATCH(FIXED(L$6,0,TRUE),ES_P1b_0!$A$10:$AO$10,0)+1,FALSE))</f>
        <v/>
      </c>
      <c r="M47" s="232" t="str">
        <f>IF(ISNA(VLOOKUP($A47,ES_P1b_0!$A$10:$AQ$100,MATCH(FIXED(M$6,0,TRUE),ES_P1b_0!$A$10:$AO$10,0)+1,FALSE)),"",VLOOKUP($A47,ES_P1b_0!$A$10:$AQ$100,MATCH(FIXED(M$6,0,TRUE),ES_P1b_0!$A$10:$AO$10,0)+1,FALSE))</f>
        <v/>
      </c>
      <c r="N47" s="232" t="str">
        <f>IF(ISNA(VLOOKUP($A47,ES_P1b_0!$A$10:$AQ$100,MATCH(FIXED(N$6,0,TRUE),ES_P1b_0!$A$10:$AO$10,0)+1,FALSE)),"",VLOOKUP($A47,ES_P1b_0!$A$10:$AQ$100,MATCH(FIXED(N$6,0,TRUE),ES_P1b_0!$A$10:$AO$10,0)+1,FALSE))</f>
        <v/>
      </c>
      <c r="O47" s="232" t="str">
        <f>IF(ISNA(VLOOKUP($A47,ES_P1b_0!$A$10:$AQ$100,MATCH(FIXED(O$6,0,TRUE),ES_P1b_0!$A$10:$AO$10,0)+1,FALSE)),"",VLOOKUP($A47,ES_P1b_0!$A$10:$AQ$100,MATCH(FIXED(O$6,0,TRUE),ES_P1b_0!$A$10:$AO$10,0)+1,FALSE))</f>
        <v/>
      </c>
      <c r="P47" s="232" t="str">
        <f>IF(ISNA(VLOOKUP($A47,ES_P1b_0!$A$10:$AQ$100,MATCH(FIXED(P$6,0,TRUE),ES_P1b_0!$A$10:$AO$10,0)+1,FALSE)),"",VLOOKUP($A47,ES_P1b_0!$A$10:$AQ$100,MATCH(FIXED(P$6,0,TRUE),ES_P1b_0!$A$10:$AO$10,0)+1,FALSE))</f>
        <v/>
      </c>
      <c r="Q47" s="232" t="str">
        <f>IF(ISNA(VLOOKUP($A47,ES_P1b_0!$A$10:$AQ$100,MATCH(FIXED(Q$6,0,TRUE),ES_P1b_0!$A$10:$AO$10,0)+1,FALSE)),"",VLOOKUP($A47,ES_P1b_0!$A$10:$AQ$100,MATCH(FIXED(Q$6,0,TRUE),ES_P1b_0!$A$10:$AO$10,0)+1,FALSE))</f>
        <v/>
      </c>
      <c r="R47" s="232" t="str">
        <f>IF(ISNA(VLOOKUP($A47,ES_P1b_0!$A$10:$AQ$100,MATCH(FIXED(R$6,0,TRUE),ES_P1b_0!$A$10:$AO$10,0)+1,FALSE)),"",VLOOKUP($A47,ES_P1b_0!$A$10:$AQ$100,MATCH(FIXED(R$6,0,TRUE),ES_P1b_0!$A$10:$AO$10,0)+1,FALSE))</f>
        <v/>
      </c>
      <c r="S47" s="232" t="str">
        <f>IF(ISNA(VLOOKUP($A47,ES_P1b_0!$A$10:$AQ$100,MATCH(FIXED(S$6,0,TRUE),ES_P1b_0!$A$10:$AO$10,0)+1,FALSE)),"",VLOOKUP($A47,ES_P1b_0!$A$10:$AQ$100,MATCH(FIXED(S$6,0,TRUE),ES_P1b_0!$A$10:$AO$10,0)+1,FALSE))</f>
        <v/>
      </c>
      <c r="T47" s="232" t="str">
        <f>IF(ISNA(VLOOKUP($A47,ES_P1b_0!$A$10:$AQ$100,MATCH(FIXED(T$6,0,TRUE),ES_P1b_0!$A$10:$AO$10,0)+1,FALSE)),"",VLOOKUP($A47,ES_P1b_0!$A$10:$AQ$100,MATCH(FIXED(T$6,0,TRUE),ES_P1b_0!$A$10:$AO$10,0)+1,FALSE))</f>
        <v/>
      </c>
      <c r="U47" s="232" t="str">
        <f>IF(ISNA(VLOOKUP($A47,ES_P1b_0!$A$10:$AQ$100,MATCH(FIXED(U$6,0,TRUE),ES_P1b_0!$A$10:$AO$10,0)+1,FALSE)),"",VLOOKUP($A47,ES_P1b_0!$A$10:$AQ$100,MATCH(FIXED(U$6,0,TRUE),ES_P1b_0!$A$10:$AO$10,0)+1,FALSE))</f>
        <v/>
      </c>
      <c r="V47" s="232" t="str">
        <f>IF(ISNA(VLOOKUP($A47,ES_P1b_0!$A$10:$AQ$100,MATCH(FIXED(V$6,0,TRUE),ES_P1b_0!$A$10:$AO$10,0)+1,FALSE)),"",VLOOKUP($A47,ES_P1b_0!$A$10:$AQ$100,MATCH(FIXED(V$6,0,TRUE),ES_P1b_0!$A$10:$AO$10,0)+1,FALSE))</f>
        <v/>
      </c>
      <c r="W47" s="232" t="str">
        <f>IF(ISNA(VLOOKUP($A47,ES_P1b_0!$A$10:$AQ$100,MATCH(FIXED(W$6,0,TRUE),ES_P1b_0!$A$10:$AO$10,0)+1,FALSE)),"",VLOOKUP($A47,ES_P1b_0!$A$10:$AQ$100,MATCH(FIXED(W$6,0,TRUE),ES_P1b_0!$A$10:$AO$10,0)+1,FALSE))</f>
        <v/>
      </c>
    </row>
    <row r="48" spans="1:23">
      <c r="A48" s="230" t="str">
        <f>lookup!Z7</f>
        <v>Bulgaria</v>
      </c>
      <c r="B48" s="232" t="str">
        <f>VLOOKUP(A48,lookup!$Z$2:$AA$77,2,FALSE)</f>
        <v>Βουλγαρία</v>
      </c>
      <c r="C48" s="232" t="str">
        <f>IF(ISNA(VLOOKUP($A48,ES_P1b_0!$A$10:$AQ$100,MATCH(FIXED(C$6,0,TRUE),ES_P1b_0!$A$10:$AO$10,0)+1,FALSE)),"",VLOOKUP($A48,ES_P1b_0!$A$10:$AQ$100,MATCH(FIXED(C$6,0,TRUE),ES_P1b_0!$A$10:$AO$10,0)+1,FALSE))</f>
        <v/>
      </c>
      <c r="D48" s="232" t="str">
        <f>IF(ISNA(VLOOKUP($A48,ES_P1b_0!$A$10:$AQ$100,MATCH(FIXED(D$6,0,TRUE),ES_P1b_0!$A$10:$AO$10,0)+1,FALSE)),"",VLOOKUP($A48,ES_P1b_0!$A$10:$AQ$100,MATCH(FIXED(D$6,0,TRUE),ES_P1b_0!$A$10:$AO$10,0)+1,FALSE))</f>
        <v/>
      </c>
      <c r="E48" s="232" t="str">
        <f>IF(ISNA(VLOOKUP($A48,ES_P1b_0!$A$10:$AQ$100,MATCH(FIXED(E$6,0,TRUE),ES_P1b_0!$A$10:$AO$10,0)+1,FALSE)),"",VLOOKUP($A48,ES_P1b_0!$A$10:$AQ$100,MATCH(FIXED(E$6,0,TRUE),ES_P1b_0!$A$10:$AO$10,0)+1,FALSE))</f>
        <v/>
      </c>
      <c r="F48" s="232" t="str">
        <f>IF(ISNA(VLOOKUP($A48,ES_P1b_0!$A$10:$AQ$100,MATCH(FIXED(F$6,0,TRUE),ES_P1b_0!$A$10:$AO$10,0)+1,FALSE)),"",VLOOKUP($A48,ES_P1b_0!$A$10:$AQ$100,MATCH(FIXED(F$6,0,TRUE),ES_P1b_0!$A$10:$AO$10,0)+1,FALSE))</f>
        <v/>
      </c>
      <c r="G48" s="232" t="str">
        <f>IF(ISNA(VLOOKUP($A48,ES_P1b_0!$A$10:$AQ$100,MATCH(FIXED(G$6,0,TRUE),ES_P1b_0!$A$10:$AO$10,0)+1,FALSE)),"",VLOOKUP($A48,ES_P1b_0!$A$10:$AQ$100,MATCH(FIXED(G$6,0,TRUE),ES_P1b_0!$A$10:$AO$10,0)+1,FALSE))</f>
        <v/>
      </c>
      <c r="H48" s="232" t="str">
        <f>IF(ISNA(VLOOKUP($A48,ES_P1b_0!$A$10:$AQ$100,MATCH(FIXED(H$6,0,TRUE),ES_P1b_0!$A$10:$AO$10,0)+1,FALSE)),"",VLOOKUP($A48,ES_P1b_0!$A$10:$AQ$100,MATCH(FIXED(H$6,0,TRUE),ES_P1b_0!$A$10:$AO$10,0)+1,FALSE))</f>
        <v/>
      </c>
      <c r="I48" s="232" t="str">
        <f>IF(ISNA(VLOOKUP($A48,ES_P1b_0!$A$10:$AQ$100,MATCH(FIXED(I$6,0,TRUE),ES_P1b_0!$A$10:$AO$10,0)+1,FALSE)),"",VLOOKUP($A48,ES_P1b_0!$A$10:$AQ$100,MATCH(FIXED(I$6,0,TRUE),ES_P1b_0!$A$10:$AO$10,0)+1,FALSE))</f>
        <v/>
      </c>
      <c r="J48" s="232" t="str">
        <f>IF(ISNA(VLOOKUP($A48,ES_P1b_0!$A$10:$AQ$100,MATCH(FIXED(J$6,0,TRUE),ES_P1b_0!$A$10:$AO$10,0)+1,FALSE)),"",VLOOKUP($A48,ES_P1b_0!$A$10:$AQ$100,MATCH(FIXED(J$6,0,TRUE),ES_P1b_0!$A$10:$AO$10,0)+1,FALSE))</f>
        <v/>
      </c>
      <c r="K48" s="232" t="str">
        <f>IF(ISNA(VLOOKUP($A48,ES_P1b_0!$A$10:$AQ$100,MATCH(FIXED(K$6,0,TRUE),ES_P1b_0!$A$10:$AO$10,0)+1,FALSE)),"",VLOOKUP($A48,ES_P1b_0!$A$10:$AQ$100,MATCH(FIXED(K$6,0,TRUE),ES_P1b_0!$A$10:$AO$10,0)+1,FALSE))</f>
        <v/>
      </c>
      <c r="L48" s="232" t="str">
        <f>IF(ISNA(VLOOKUP($A48,ES_P1b_0!$A$10:$AQ$100,MATCH(FIXED(L$6,0,TRUE),ES_P1b_0!$A$10:$AO$10,0)+1,FALSE)),"",VLOOKUP($A48,ES_P1b_0!$A$10:$AQ$100,MATCH(FIXED(L$6,0,TRUE),ES_P1b_0!$A$10:$AO$10,0)+1,FALSE))</f>
        <v/>
      </c>
      <c r="M48" s="232" t="str">
        <f>IF(ISNA(VLOOKUP($A48,ES_P1b_0!$A$10:$AQ$100,MATCH(FIXED(M$6,0,TRUE),ES_P1b_0!$A$10:$AO$10,0)+1,FALSE)),"",VLOOKUP($A48,ES_P1b_0!$A$10:$AQ$100,MATCH(FIXED(M$6,0,TRUE),ES_P1b_0!$A$10:$AO$10,0)+1,FALSE))</f>
        <v/>
      </c>
      <c r="N48" s="232" t="str">
        <f>IF(ISNA(VLOOKUP($A48,ES_P1b_0!$A$10:$AQ$100,MATCH(FIXED(N$6,0,TRUE),ES_P1b_0!$A$10:$AO$10,0)+1,FALSE)),"",VLOOKUP($A48,ES_P1b_0!$A$10:$AQ$100,MATCH(FIXED(N$6,0,TRUE),ES_P1b_0!$A$10:$AO$10,0)+1,FALSE))</f>
        <v/>
      </c>
      <c r="O48" s="232" t="str">
        <f>IF(ISNA(VLOOKUP($A48,ES_P1b_0!$A$10:$AQ$100,MATCH(FIXED(O$6,0,TRUE),ES_P1b_0!$A$10:$AO$10,0)+1,FALSE)),"",VLOOKUP($A48,ES_P1b_0!$A$10:$AQ$100,MATCH(FIXED(O$6,0,TRUE),ES_P1b_0!$A$10:$AO$10,0)+1,FALSE))</f>
        <v/>
      </c>
      <c r="P48" s="232" t="str">
        <f>IF(ISNA(VLOOKUP($A48,ES_P1b_0!$A$10:$AQ$100,MATCH(FIXED(P$6,0,TRUE),ES_P1b_0!$A$10:$AO$10,0)+1,FALSE)),"",VLOOKUP($A48,ES_P1b_0!$A$10:$AQ$100,MATCH(FIXED(P$6,0,TRUE),ES_P1b_0!$A$10:$AO$10,0)+1,FALSE))</f>
        <v/>
      </c>
      <c r="Q48" s="232" t="str">
        <f>IF(ISNA(VLOOKUP($A48,ES_P1b_0!$A$10:$AQ$100,MATCH(FIXED(Q$6,0,TRUE),ES_P1b_0!$A$10:$AO$10,0)+1,FALSE)),"",VLOOKUP($A48,ES_P1b_0!$A$10:$AQ$100,MATCH(FIXED(Q$6,0,TRUE),ES_P1b_0!$A$10:$AO$10,0)+1,FALSE))</f>
        <v/>
      </c>
      <c r="R48" s="232" t="str">
        <f>IF(ISNA(VLOOKUP($A48,ES_P1b_0!$A$10:$AQ$100,MATCH(FIXED(R$6,0,TRUE),ES_P1b_0!$A$10:$AO$10,0)+1,FALSE)),"",VLOOKUP($A48,ES_P1b_0!$A$10:$AQ$100,MATCH(FIXED(R$6,0,TRUE),ES_P1b_0!$A$10:$AO$10,0)+1,FALSE))</f>
        <v/>
      </c>
      <c r="S48" s="232" t="str">
        <f>IF(ISNA(VLOOKUP($A48,ES_P1b_0!$A$10:$AQ$100,MATCH(FIXED(S$6,0,TRUE),ES_P1b_0!$A$10:$AO$10,0)+1,FALSE)),"",VLOOKUP($A48,ES_P1b_0!$A$10:$AQ$100,MATCH(FIXED(S$6,0,TRUE),ES_P1b_0!$A$10:$AO$10,0)+1,FALSE))</f>
        <v/>
      </c>
      <c r="T48" s="232" t="str">
        <f>IF(ISNA(VLOOKUP($A48,ES_P1b_0!$A$10:$AQ$100,MATCH(FIXED(T$6,0,TRUE),ES_P1b_0!$A$10:$AO$10,0)+1,FALSE)),"",VLOOKUP($A48,ES_P1b_0!$A$10:$AQ$100,MATCH(FIXED(T$6,0,TRUE),ES_P1b_0!$A$10:$AO$10,0)+1,FALSE))</f>
        <v/>
      </c>
      <c r="U48" s="232" t="str">
        <f>IF(ISNA(VLOOKUP($A48,ES_P1b_0!$A$10:$AQ$100,MATCH(FIXED(U$6,0,TRUE),ES_P1b_0!$A$10:$AO$10,0)+1,FALSE)),"",VLOOKUP($A48,ES_P1b_0!$A$10:$AQ$100,MATCH(FIXED(U$6,0,TRUE),ES_P1b_0!$A$10:$AO$10,0)+1,FALSE))</f>
        <v/>
      </c>
      <c r="V48" s="232" t="str">
        <f>IF(ISNA(VLOOKUP($A48,ES_P1b_0!$A$10:$AQ$100,MATCH(FIXED(V$6,0,TRUE),ES_P1b_0!$A$10:$AO$10,0)+1,FALSE)),"",VLOOKUP($A48,ES_P1b_0!$A$10:$AQ$100,MATCH(FIXED(V$6,0,TRUE),ES_P1b_0!$A$10:$AO$10,0)+1,FALSE))</f>
        <v/>
      </c>
      <c r="W48" s="232" t="str">
        <f>IF(ISNA(VLOOKUP($A48,ES_P1b_0!$A$10:$AQ$100,MATCH(FIXED(W$6,0,TRUE),ES_P1b_0!$A$10:$AO$10,0)+1,FALSE)),"",VLOOKUP($A48,ES_P1b_0!$A$10:$AQ$100,MATCH(FIXED(W$6,0,TRUE),ES_P1b_0!$A$10:$AO$10,0)+1,FALSE))</f>
        <v/>
      </c>
    </row>
    <row r="49" spans="1:23">
      <c r="A49" s="230" t="str">
        <f>lookup!Z8</f>
        <v>Czech Republic</v>
      </c>
      <c r="B49" s="232" t="str">
        <f>VLOOKUP(A49,lookup!$Z$2:$AA$77,2,FALSE)</f>
        <v>Τσεχία</v>
      </c>
      <c r="C49" s="232" t="str">
        <f>IF(ISNA(VLOOKUP($A49,ES_P1b_0!$A$10:$AQ$100,MATCH(FIXED(C$6,0,TRUE),ES_P1b_0!$A$10:$AO$10,0)+1,FALSE)),"",VLOOKUP($A49,ES_P1b_0!$A$10:$AQ$100,MATCH(FIXED(C$6,0,TRUE),ES_P1b_0!$A$10:$AO$10,0)+1,FALSE))</f>
        <v/>
      </c>
      <c r="D49" s="232" t="str">
        <f>IF(ISNA(VLOOKUP($A49,ES_P1b_0!$A$10:$AQ$100,MATCH(FIXED(D$6,0,TRUE),ES_P1b_0!$A$10:$AO$10,0)+1,FALSE)),"",VLOOKUP($A49,ES_P1b_0!$A$10:$AQ$100,MATCH(FIXED(D$6,0,TRUE),ES_P1b_0!$A$10:$AO$10,0)+1,FALSE))</f>
        <v/>
      </c>
      <c r="E49" s="232" t="str">
        <f>IF(ISNA(VLOOKUP($A49,ES_P1b_0!$A$10:$AQ$100,MATCH(FIXED(E$6,0,TRUE),ES_P1b_0!$A$10:$AO$10,0)+1,FALSE)),"",VLOOKUP($A49,ES_P1b_0!$A$10:$AQ$100,MATCH(FIXED(E$6,0,TRUE),ES_P1b_0!$A$10:$AO$10,0)+1,FALSE))</f>
        <v/>
      </c>
      <c r="F49" s="232" t="str">
        <f>IF(ISNA(VLOOKUP($A49,ES_P1b_0!$A$10:$AQ$100,MATCH(FIXED(F$6,0,TRUE),ES_P1b_0!$A$10:$AO$10,0)+1,FALSE)),"",VLOOKUP($A49,ES_P1b_0!$A$10:$AQ$100,MATCH(FIXED(F$6,0,TRUE),ES_P1b_0!$A$10:$AO$10,0)+1,FALSE))</f>
        <v/>
      </c>
      <c r="G49" s="232" t="str">
        <f>IF(ISNA(VLOOKUP($A49,ES_P1b_0!$A$10:$AQ$100,MATCH(FIXED(G$6,0,TRUE),ES_P1b_0!$A$10:$AO$10,0)+1,FALSE)),"",VLOOKUP($A49,ES_P1b_0!$A$10:$AQ$100,MATCH(FIXED(G$6,0,TRUE),ES_P1b_0!$A$10:$AO$10,0)+1,FALSE))</f>
        <v/>
      </c>
      <c r="H49" s="232" t="str">
        <f>IF(ISNA(VLOOKUP($A49,ES_P1b_0!$A$10:$AQ$100,MATCH(FIXED(H$6,0,TRUE),ES_P1b_0!$A$10:$AO$10,0)+1,FALSE)),"",VLOOKUP($A49,ES_P1b_0!$A$10:$AQ$100,MATCH(FIXED(H$6,0,TRUE),ES_P1b_0!$A$10:$AO$10,0)+1,FALSE))</f>
        <v/>
      </c>
      <c r="I49" s="232" t="str">
        <f>IF(ISNA(VLOOKUP($A49,ES_P1b_0!$A$10:$AQ$100,MATCH(FIXED(I$6,0,TRUE),ES_P1b_0!$A$10:$AO$10,0)+1,FALSE)),"",VLOOKUP($A49,ES_P1b_0!$A$10:$AQ$100,MATCH(FIXED(I$6,0,TRUE),ES_P1b_0!$A$10:$AO$10,0)+1,FALSE))</f>
        <v/>
      </c>
      <c r="J49" s="232" t="str">
        <f>IF(ISNA(VLOOKUP($A49,ES_P1b_0!$A$10:$AQ$100,MATCH(FIXED(J$6,0,TRUE),ES_P1b_0!$A$10:$AO$10,0)+1,FALSE)),"",VLOOKUP($A49,ES_P1b_0!$A$10:$AQ$100,MATCH(FIXED(J$6,0,TRUE),ES_P1b_0!$A$10:$AO$10,0)+1,FALSE))</f>
        <v/>
      </c>
      <c r="K49" s="232" t="str">
        <f>IF(ISNA(VLOOKUP($A49,ES_P1b_0!$A$10:$AQ$100,MATCH(FIXED(K$6,0,TRUE),ES_P1b_0!$A$10:$AO$10,0)+1,FALSE)),"",VLOOKUP($A49,ES_P1b_0!$A$10:$AQ$100,MATCH(FIXED(K$6,0,TRUE),ES_P1b_0!$A$10:$AO$10,0)+1,FALSE))</f>
        <v/>
      </c>
      <c r="L49" s="232" t="str">
        <f>IF(ISNA(VLOOKUP($A49,ES_P1b_0!$A$10:$AQ$100,MATCH(FIXED(L$6,0,TRUE),ES_P1b_0!$A$10:$AO$10,0)+1,FALSE)),"",VLOOKUP($A49,ES_P1b_0!$A$10:$AQ$100,MATCH(FIXED(L$6,0,TRUE),ES_P1b_0!$A$10:$AO$10,0)+1,FALSE))</f>
        <v/>
      </c>
      <c r="M49" s="232" t="str">
        <f>IF(ISNA(VLOOKUP($A49,ES_P1b_0!$A$10:$AQ$100,MATCH(FIXED(M$6,0,TRUE),ES_P1b_0!$A$10:$AO$10,0)+1,FALSE)),"",VLOOKUP($A49,ES_P1b_0!$A$10:$AQ$100,MATCH(FIXED(M$6,0,TRUE),ES_P1b_0!$A$10:$AO$10,0)+1,FALSE))</f>
        <v/>
      </c>
      <c r="N49" s="232" t="str">
        <f>IF(ISNA(VLOOKUP($A49,ES_P1b_0!$A$10:$AQ$100,MATCH(FIXED(N$6,0,TRUE),ES_P1b_0!$A$10:$AO$10,0)+1,FALSE)),"",VLOOKUP($A49,ES_P1b_0!$A$10:$AQ$100,MATCH(FIXED(N$6,0,TRUE),ES_P1b_0!$A$10:$AO$10,0)+1,FALSE))</f>
        <v/>
      </c>
      <c r="O49" s="232" t="str">
        <f>IF(ISNA(VLOOKUP($A49,ES_P1b_0!$A$10:$AQ$100,MATCH(FIXED(O$6,0,TRUE),ES_P1b_0!$A$10:$AO$10,0)+1,FALSE)),"",VLOOKUP($A49,ES_P1b_0!$A$10:$AQ$100,MATCH(FIXED(O$6,0,TRUE),ES_P1b_0!$A$10:$AO$10,0)+1,FALSE))</f>
        <v/>
      </c>
      <c r="P49" s="232" t="str">
        <f>IF(ISNA(VLOOKUP($A49,ES_P1b_0!$A$10:$AQ$100,MATCH(FIXED(P$6,0,TRUE),ES_P1b_0!$A$10:$AO$10,0)+1,FALSE)),"",VLOOKUP($A49,ES_P1b_0!$A$10:$AQ$100,MATCH(FIXED(P$6,0,TRUE),ES_P1b_0!$A$10:$AO$10,0)+1,FALSE))</f>
        <v/>
      </c>
      <c r="Q49" s="232" t="str">
        <f>IF(ISNA(VLOOKUP($A49,ES_P1b_0!$A$10:$AQ$100,MATCH(FIXED(Q$6,0,TRUE),ES_P1b_0!$A$10:$AO$10,0)+1,FALSE)),"",VLOOKUP($A49,ES_P1b_0!$A$10:$AQ$100,MATCH(FIXED(Q$6,0,TRUE),ES_P1b_0!$A$10:$AO$10,0)+1,FALSE))</f>
        <v/>
      </c>
      <c r="R49" s="232" t="str">
        <f>IF(ISNA(VLOOKUP($A49,ES_P1b_0!$A$10:$AQ$100,MATCH(FIXED(R$6,0,TRUE),ES_P1b_0!$A$10:$AO$10,0)+1,FALSE)),"",VLOOKUP($A49,ES_P1b_0!$A$10:$AQ$100,MATCH(FIXED(R$6,0,TRUE),ES_P1b_0!$A$10:$AO$10,0)+1,FALSE))</f>
        <v/>
      </c>
      <c r="S49" s="232" t="str">
        <f>IF(ISNA(VLOOKUP($A49,ES_P1b_0!$A$10:$AQ$100,MATCH(FIXED(S$6,0,TRUE),ES_P1b_0!$A$10:$AO$10,0)+1,FALSE)),"",VLOOKUP($A49,ES_P1b_0!$A$10:$AQ$100,MATCH(FIXED(S$6,0,TRUE),ES_P1b_0!$A$10:$AO$10,0)+1,FALSE))</f>
        <v/>
      </c>
      <c r="T49" s="232" t="str">
        <f>IF(ISNA(VLOOKUP($A49,ES_P1b_0!$A$10:$AQ$100,MATCH(FIXED(T$6,0,TRUE),ES_P1b_0!$A$10:$AO$10,0)+1,FALSE)),"",VLOOKUP($A49,ES_P1b_0!$A$10:$AQ$100,MATCH(FIXED(T$6,0,TRUE),ES_P1b_0!$A$10:$AO$10,0)+1,FALSE))</f>
        <v/>
      </c>
      <c r="U49" s="232" t="str">
        <f>IF(ISNA(VLOOKUP($A49,ES_P1b_0!$A$10:$AQ$100,MATCH(FIXED(U$6,0,TRUE),ES_P1b_0!$A$10:$AO$10,0)+1,FALSE)),"",VLOOKUP($A49,ES_P1b_0!$A$10:$AQ$100,MATCH(FIXED(U$6,0,TRUE),ES_P1b_0!$A$10:$AO$10,0)+1,FALSE))</f>
        <v/>
      </c>
      <c r="V49" s="232" t="str">
        <f>IF(ISNA(VLOOKUP($A49,ES_P1b_0!$A$10:$AQ$100,MATCH(FIXED(V$6,0,TRUE),ES_P1b_0!$A$10:$AO$10,0)+1,FALSE)),"",VLOOKUP($A49,ES_P1b_0!$A$10:$AQ$100,MATCH(FIXED(V$6,0,TRUE),ES_P1b_0!$A$10:$AO$10,0)+1,FALSE))</f>
        <v/>
      </c>
      <c r="W49" s="232" t="str">
        <f>IF(ISNA(VLOOKUP($A49,ES_P1b_0!$A$10:$AQ$100,MATCH(FIXED(W$6,0,TRUE),ES_P1b_0!$A$10:$AO$10,0)+1,FALSE)),"",VLOOKUP($A49,ES_P1b_0!$A$10:$AQ$100,MATCH(FIXED(W$6,0,TRUE),ES_P1b_0!$A$10:$AO$10,0)+1,FALSE))</f>
        <v/>
      </c>
    </row>
    <row r="50" spans="1:23">
      <c r="A50" s="230" t="str">
        <f>lookup!Z9</f>
        <v>Denmark</v>
      </c>
      <c r="B50" s="232" t="str">
        <f>VLOOKUP(A50,lookup!$Z$2:$AA$77,2,FALSE)</f>
        <v>Δανία</v>
      </c>
      <c r="C50" s="232" t="str">
        <f>IF(ISNA(VLOOKUP($A50,ES_P1b_0!$A$10:$AQ$100,MATCH(FIXED(C$6,0,TRUE),ES_P1b_0!$A$10:$AO$10,0)+1,FALSE)),"",VLOOKUP($A50,ES_P1b_0!$A$10:$AQ$100,MATCH(FIXED(C$6,0,TRUE),ES_P1b_0!$A$10:$AO$10,0)+1,FALSE))</f>
        <v/>
      </c>
      <c r="D50" s="232" t="str">
        <f>IF(ISNA(VLOOKUP($A50,ES_P1b_0!$A$10:$AQ$100,MATCH(FIXED(D$6,0,TRUE),ES_P1b_0!$A$10:$AO$10,0)+1,FALSE)),"",VLOOKUP($A50,ES_P1b_0!$A$10:$AQ$100,MATCH(FIXED(D$6,0,TRUE),ES_P1b_0!$A$10:$AO$10,0)+1,FALSE))</f>
        <v/>
      </c>
      <c r="E50" s="232" t="str">
        <f>IF(ISNA(VLOOKUP($A50,ES_P1b_0!$A$10:$AQ$100,MATCH(FIXED(E$6,0,TRUE),ES_P1b_0!$A$10:$AO$10,0)+1,FALSE)),"",VLOOKUP($A50,ES_P1b_0!$A$10:$AQ$100,MATCH(FIXED(E$6,0,TRUE),ES_P1b_0!$A$10:$AO$10,0)+1,FALSE))</f>
        <v/>
      </c>
      <c r="F50" s="232" t="str">
        <f>IF(ISNA(VLOOKUP($A50,ES_P1b_0!$A$10:$AQ$100,MATCH(FIXED(F$6,0,TRUE),ES_P1b_0!$A$10:$AO$10,0)+1,FALSE)),"",VLOOKUP($A50,ES_P1b_0!$A$10:$AQ$100,MATCH(FIXED(F$6,0,TRUE),ES_P1b_0!$A$10:$AO$10,0)+1,FALSE))</f>
        <v/>
      </c>
      <c r="G50" s="232" t="str">
        <f>IF(ISNA(VLOOKUP($A50,ES_P1b_0!$A$10:$AQ$100,MATCH(FIXED(G$6,0,TRUE),ES_P1b_0!$A$10:$AO$10,0)+1,FALSE)),"",VLOOKUP($A50,ES_P1b_0!$A$10:$AQ$100,MATCH(FIXED(G$6,0,TRUE),ES_P1b_0!$A$10:$AO$10,0)+1,FALSE))</f>
        <v/>
      </c>
      <c r="H50" s="232" t="str">
        <f>IF(ISNA(VLOOKUP($A50,ES_P1b_0!$A$10:$AQ$100,MATCH(FIXED(H$6,0,TRUE),ES_P1b_0!$A$10:$AO$10,0)+1,FALSE)),"",VLOOKUP($A50,ES_P1b_0!$A$10:$AQ$100,MATCH(FIXED(H$6,0,TRUE),ES_P1b_0!$A$10:$AO$10,0)+1,FALSE))</f>
        <v/>
      </c>
      <c r="I50" s="232" t="str">
        <f>IF(ISNA(VLOOKUP($A50,ES_P1b_0!$A$10:$AQ$100,MATCH(FIXED(I$6,0,TRUE),ES_P1b_0!$A$10:$AO$10,0)+1,FALSE)),"",VLOOKUP($A50,ES_P1b_0!$A$10:$AQ$100,MATCH(FIXED(I$6,0,TRUE),ES_P1b_0!$A$10:$AO$10,0)+1,FALSE))</f>
        <v/>
      </c>
      <c r="J50" s="232" t="str">
        <f>IF(ISNA(VLOOKUP($A50,ES_P1b_0!$A$10:$AQ$100,MATCH(FIXED(J$6,0,TRUE),ES_P1b_0!$A$10:$AO$10,0)+1,FALSE)),"",VLOOKUP($A50,ES_P1b_0!$A$10:$AQ$100,MATCH(FIXED(J$6,0,TRUE),ES_P1b_0!$A$10:$AO$10,0)+1,FALSE))</f>
        <v/>
      </c>
      <c r="K50" s="232" t="str">
        <f>IF(ISNA(VLOOKUP($A50,ES_P1b_0!$A$10:$AQ$100,MATCH(FIXED(K$6,0,TRUE),ES_P1b_0!$A$10:$AO$10,0)+1,FALSE)),"",VLOOKUP($A50,ES_P1b_0!$A$10:$AQ$100,MATCH(FIXED(K$6,0,TRUE),ES_P1b_0!$A$10:$AO$10,0)+1,FALSE))</f>
        <v/>
      </c>
      <c r="L50" s="232" t="str">
        <f>IF(ISNA(VLOOKUP($A50,ES_P1b_0!$A$10:$AQ$100,MATCH(FIXED(L$6,0,TRUE),ES_P1b_0!$A$10:$AO$10,0)+1,FALSE)),"",VLOOKUP($A50,ES_P1b_0!$A$10:$AQ$100,MATCH(FIXED(L$6,0,TRUE),ES_P1b_0!$A$10:$AO$10,0)+1,FALSE))</f>
        <v/>
      </c>
      <c r="M50" s="232" t="str">
        <f>IF(ISNA(VLOOKUP($A50,ES_P1b_0!$A$10:$AQ$100,MATCH(FIXED(M$6,0,TRUE),ES_P1b_0!$A$10:$AO$10,0)+1,FALSE)),"",VLOOKUP($A50,ES_P1b_0!$A$10:$AQ$100,MATCH(FIXED(M$6,0,TRUE),ES_P1b_0!$A$10:$AO$10,0)+1,FALSE))</f>
        <v/>
      </c>
      <c r="N50" s="232" t="str">
        <f>IF(ISNA(VLOOKUP($A50,ES_P1b_0!$A$10:$AQ$100,MATCH(FIXED(N$6,0,TRUE),ES_P1b_0!$A$10:$AO$10,0)+1,FALSE)),"",VLOOKUP($A50,ES_P1b_0!$A$10:$AQ$100,MATCH(FIXED(N$6,0,TRUE),ES_P1b_0!$A$10:$AO$10,0)+1,FALSE))</f>
        <v/>
      </c>
      <c r="O50" s="232" t="str">
        <f>IF(ISNA(VLOOKUP($A50,ES_P1b_0!$A$10:$AQ$100,MATCH(FIXED(O$6,0,TRUE),ES_P1b_0!$A$10:$AO$10,0)+1,FALSE)),"",VLOOKUP($A50,ES_P1b_0!$A$10:$AQ$100,MATCH(FIXED(O$6,0,TRUE),ES_P1b_0!$A$10:$AO$10,0)+1,FALSE))</f>
        <v/>
      </c>
      <c r="P50" s="232" t="str">
        <f>IF(ISNA(VLOOKUP($A50,ES_P1b_0!$A$10:$AQ$100,MATCH(FIXED(P$6,0,TRUE),ES_P1b_0!$A$10:$AO$10,0)+1,FALSE)),"",VLOOKUP($A50,ES_P1b_0!$A$10:$AQ$100,MATCH(FIXED(P$6,0,TRUE),ES_P1b_0!$A$10:$AO$10,0)+1,FALSE))</f>
        <v/>
      </c>
      <c r="Q50" s="232" t="str">
        <f>IF(ISNA(VLOOKUP($A50,ES_P1b_0!$A$10:$AQ$100,MATCH(FIXED(Q$6,0,TRUE),ES_P1b_0!$A$10:$AO$10,0)+1,FALSE)),"",VLOOKUP($A50,ES_P1b_0!$A$10:$AQ$100,MATCH(FIXED(Q$6,0,TRUE),ES_P1b_0!$A$10:$AO$10,0)+1,FALSE))</f>
        <v/>
      </c>
      <c r="R50" s="232" t="str">
        <f>IF(ISNA(VLOOKUP($A50,ES_P1b_0!$A$10:$AQ$100,MATCH(FIXED(R$6,0,TRUE),ES_P1b_0!$A$10:$AO$10,0)+1,FALSE)),"",VLOOKUP($A50,ES_P1b_0!$A$10:$AQ$100,MATCH(FIXED(R$6,0,TRUE),ES_P1b_0!$A$10:$AO$10,0)+1,FALSE))</f>
        <v/>
      </c>
      <c r="S50" s="232" t="str">
        <f>IF(ISNA(VLOOKUP($A50,ES_P1b_0!$A$10:$AQ$100,MATCH(FIXED(S$6,0,TRUE),ES_P1b_0!$A$10:$AO$10,0)+1,FALSE)),"",VLOOKUP($A50,ES_P1b_0!$A$10:$AQ$100,MATCH(FIXED(S$6,0,TRUE),ES_P1b_0!$A$10:$AO$10,0)+1,FALSE))</f>
        <v/>
      </c>
      <c r="T50" s="232" t="str">
        <f>IF(ISNA(VLOOKUP($A50,ES_P1b_0!$A$10:$AQ$100,MATCH(FIXED(T$6,0,TRUE),ES_P1b_0!$A$10:$AO$10,0)+1,FALSE)),"",VLOOKUP($A50,ES_P1b_0!$A$10:$AQ$100,MATCH(FIXED(T$6,0,TRUE),ES_P1b_0!$A$10:$AO$10,0)+1,FALSE))</f>
        <v/>
      </c>
      <c r="U50" s="232" t="str">
        <f>IF(ISNA(VLOOKUP($A50,ES_P1b_0!$A$10:$AQ$100,MATCH(FIXED(U$6,0,TRUE),ES_P1b_0!$A$10:$AO$10,0)+1,FALSE)),"",VLOOKUP($A50,ES_P1b_0!$A$10:$AQ$100,MATCH(FIXED(U$6,0,TRUE),ES_P1b_0!$A$10:$AO$10,0)+1,FALSE))</f>
        <v/>
      </c>
      <c r="V50" s="232" t="str">
        <f>IF(ISNA(VLOOKUP($A50,ES_P1b_0!$A$10:$AQ$100,MATCH(FIXED(V$6,0,TRUE),ES_P1b_0!$A$10:$AO$10,0)+1,FALSE)),"",VLOOKUP($A50,ES_P1b_0!$A$10:$AQ$100,MATCH(FIXED(V$6,0,TRUE),ES_P1b_0!$A$10:$AO$10,0)+1,FALSE))</f>
        <v/>
      </c>
      <c r="W50" s="232" t="str">
        <f>IF(ISNA(VLOOKUP($A50,ES_P1b_0!$A$10:$AQ$100,MATCH(FIXED(W$6,0,TRUE),ES_P1b_0!$A$10:$AO$10,0)+1,FALSE)),"",VLOOKUP($A50,ES_P1b_0!$A$10:$AQ$100,MATCH(FIXED(W$6,0,TRUE),ES_P1b_0!$A$10:$AO$10,0)+1,FALSE))</f>
        <v/>
      </c>
    </row>
    <row r="51" spans="1:23">
      <c r="A51" s="230" t="str">
        <f>lookup!Z10</f>
        <v>Germany (until 1990 former territory of the FRG)</v>
      </c>
      <c r="B51" s="232" t="str">
        <f>VLOOKUP(A51,lookup!$Z$2:$AA$77,2,FALSE)</f>
        <v>Γερμανία</v>
      </c>
      <c r="C51" s="232" t="str">
        <f>IF(ISNA(VLOOKUP($A51,ES_P1b_0!$A$10:$AQ$100,MATCH(FIXED(C$6,0,TRUE),ES_P1b_0!$A$10:$AO$10,0)+1,FALSE)),"",VLOOKUP($A51,ES_P1b_0!$A$10:$AQ$100,MATCH(FIXED(C$6,0,TRUE),ES_P1b_0!$A$10:$AO$10,0)+1,FALSE))</f>
        <v/>
      </c>
      <c r="D51" s="232" t="str">
        <f>IF(ISNA(VLOOKUP($A51,ES_P1b_0!$A$10:$AQ$100,MATCH(FIXED(D$6,0,TRUE),ES_P1b_0!$A$10:$AO$10,0)+1,FALSE)),"",VLOOKUP($A51,ES_P1b_0!$A$10:$AQ$100,MATCH(FIXED(D$6,0,TRUE),ES_P1b_0!$A$10:$AO$10,0)+1,FALSE))</f>
        <v/>
      </c>
      <c r="E51" s="232" t="str">
        <f>IF(ISNA(VLOOKUP($A51,ES_P1b_0!$A$10:$AQ$100,MATCH(FIXED(E$6,0,TRUE),ES_P1b_0!$A$10:$AO$10,0)+1,FALSE)),"",VLOOKUP($A51,ES_P1b_0!$A$10:$AQ$100,MATCH(FIXED(E$6,0,TRUE),ES_P1b_0!$A$10:$AO$10,0)+1,FALSE))</f>
        <v/>
      </c>
      <c r="F51" s="232" t="str">
        <f>IF(ISNA(VLOOKUP($A51,ES_P1b_0!$A$10:$AQ$100,MATCH(FIXED(F$6,0,TRUE),ES_P1b_0!$A$10:$AO$10,0)+1,FALSE)),"",VLOOKUP($A51,ES_P1b_0!$A$10:$AQ$100,MATCH(FIXED(F$6,0,TRUE),ES_P1b_0!$A$10:$AO$10,0)+1,FALSE))</f>
        <v/>
      </c>
      <c r="G51" s="232" t="str">
        <f>IF(ISNA(VLOOKUP($A51,ES_P1b_0!$A$10:$AQ$100,MATCH(FIXED(G$6,0,TRUE),ES_P1b_0!$A$10:$AO$10,0)+1,FALSE)),"",VLOOKUP($A51,ES_P1b_0!$A$10:$AQ$100,MATCH(FIXED(G$6,0,TRUE),ES_P1b_0!$A$10:$AO$10,0)+1,FALSE))</f>
        <v/>
      </c>
      <c r="H51" s="232" t="str">
        <f>IF(ISNA(VLOOKUP($A51,ES_P1b_0!$A$10:$AQ$100,MATCH(FIXED(H$6,0,TRUE),ES_P1b_0!$A$10:$AO$10,0)+1,FALSE)),"",VLOOKUP($A51,ES_P1b_0!$A$10:$AQ$100,MATCH(FIXED(H$6,0,TRUE),ES_P1b_0!$A$10:$AO$10,0)+1,FALSE))</f>
        <v/>
      </c>
      <c r="I51" s="232" t="str">
        <f>IF(ISNA(VLOOKUP($A51,ES_P1b_0!$A$10:$AQ$100,MATCH(FIXED(I$6,0,TRUE),ES_P1b_0!$A$10:$AO$10,0)+1,FALSE)),"",VLOOKUP($A51,ES_P1b_0!$A$10:$AQ$100,MATCH(FIXED(I$6,0,TRUE),ES_P1b_0!$A$10:$AO$10,0)+1,FALSE))</f>
        <v/>
      </c>
      <c r="J51" s="232" t="str">
        <f>IF(ISNA(VLOOKUP($A51,ES_P1b_0!$A$10:$AQ$100,MATCH(FIXED(J$6,0,TRUE),ES_P1b_0!$A$10:$AO$10,0)+1,FALSE)),"",VLOOKUP($A51,ES_P1b_0!$A$10:$AQ$100,MATCH(FIXED(J$6,0,TRUE),ES_P1b_0!$A$10:$AO$10,0)+1,FALSE))</f>
        <v/>
      </c>
      <c r="K51" s="232" t="str">
        <f>IF(ISNA(VLOOKUP($A51,ES_P1b_0!$A$10:$AQ$100,MATCH(FIXED(K$6,0,TRUE),ES_P1b_0!$A$10:$AO$10,0)+1,FALSE)),"",VLOOKUP($A51,ES_P1b_0!$A$10:$AQ$100,MATCH(FIXED(K$6,0,TRUE),ES_P1b_0!$A$10:$AO$10,0)+1,FALSE))</f>
        <v/>
      </c>
      <c r="L51" s="232" t="str">
        <f>IF(ISNA(VLOOKUP($A51,ES_P1b_0!$A$10:$AQ$100,MATCH(FIXED(L$6,0,TRUE),ES_P1b_0!$A$10:$AO$10,0)+1,FALSE)),"",VLOOKUP($A51,ES_P1b_0!$A$10:$AQ$100,MATCH(FIXED(L$6,0,TRUE),ES_P1b_0!$A$10:$AO$10,0)+1,FALSE))</f>
        <v/>
      </c>
      <c r="M51" s="232" t="str">
        <f>IF(ISNA(VLOOKUP($A51,ES_P1b_0!$A$10:$AQ$100,MATCH(FIXED(M$6,0,TRUE),ES_P1b_0!$A$10:$AO$10,0)+1,FALSE)),"",VLOOKUP($A51,ES_P1b_0!$A$10:$AQ$100,MATCH(FIXED(M$6,0,TRUE),ES_P1b_0!$A$10:$AO$10,0)+1,FALSE))</f>
        <v/>
      </c>
      <c r="N51" s="232" t="str">
        <f>IF(ISNA(VLOOKUP($A51,ES_P1b_0!$A$10:$AQ$100,MATCH(FIXED(N$6,0,TRUE),ES_P1b_0!$A$10:$AO$10,0)+1,FALSE)),"",VLOOKUP($A51,ES_P1b_0!$A$10:$AQ$100,MATCH(FIXED(N$6,0,TRUE),ES_P1b_0!$A$10:$AO$10,0)+1,FALSE))</f>
        <v/>
      </c>
      <c r="O51" s="232" t="str">
        <f>IF(ISNA(VLOOKUP($A51,ES_P1b_0!$A$10:$AQ$100,MATCH(FIXED(O$6,0,TRUE),ES_P1b_0!$A$10:$AO$10,0)+1,FALSE)),"",VLOOKUP($A51,ES_P1b_0!$A$10:$AQ$100,MATCH(FIXED(O$6,0,TRUE),ES_P1b_0!$A$10:$AO$10,0)+1,FALSE))</f>
        <v/>
      </c>
      <c r="P51" s="232" t="str">
        <f>IF(ISNA(VLOOKUP($A51,ES_P1b_0!$A$10:$AQ$100,MATCH(FIXED(P$6,0,TRUE),ES_P1b_0!$A$10:$AO$10,0)+1,FALSE)),"",VLOOKUP($A51,ES_P1b_0!$A$10:$AQ$100,MATCH(FIXED(P$6,0,TRUE),ES_P1b_0!$A$10:$AO$10,0)+1,FALSE))</f>
        <v/>
      </c>
      <c r="Q51" s="232" t="str">
        <f>IF(ISNA(VLOOKUP($A51,ES_P1b_0!$A$10:$AQ$100,MATCH(FIXED(Q$6,0,TRUE),ES_P1b_0!$A$10:$AO$10,0)+1,FALSE)),"",VLOOKUP($A51,ES_P1b_0!$A$10:$AQ$100,MATCH(FIXED(Q$6,0,TRUE),ES_P1b_0!$A$10:$AO$10,0)+1,FALSE))</f>
        <v/>
      </c>
      <c r="R51" s="232" t="str">
        <f>IF(ISNA(VLOOKUP($A51,ES_P1b_0!$A$10:$AQ$100,MATCH(FIXED(R$6,0,TRUE),ES_P1b_0!$A$10:$AO$10,0)+1,FALSE)),"",VLOOKUP($A51,ES_P1b_0!$A$10:$AQ$100,MATCH(FIXED(R$6,0,TRUE),ES_P1b_0!$A$10:$AO$10,0)+1,FALSE))</f>
        <v/>
      </c>
      <c r="S51" s="232" t="str">
        <f>IF(ISNA(VLOOKUP($A51,ES_P1b_0!$A$10:$AQ$100,MATCH(FIXED(S$6,0,TRUE),ES_P1b_0!$A$10:$AO$10,0)+1,FALSE)),"",VLOOKUP($A51,ES_P1b_0!$A$10:$AQ$100,MATCH(FIXED(S$6,0,TRUE),ES_P1b_0!$A$10:$AO$10,0)+1,FALSE))</f>
        <v/>
      </c>
      <c r="T51" s="232" t="str">
        <f>IF(ISNA(VLOOKUP($A51,ES_P1b_0!$A$10:$AQ$100,MATCH(FIXED(T$6,0,TRUE),ES_P1b_0!$A$10:$AO$10,0)+1,FALSE)),"",VLOOKUP($A51,ES_P1b_0!$A$10:$AQ$100,MATCH(FIXED(T$6,0,TRUE),ES_P1b_0!$A$10:$AO$10,0)+1,FALSE))</f>
        <v/>
      </c>
      <c r="U51" s="232" t="str">
        <f>IF(ISNA(VLOOKUP($A51,ES_P1b_0!$A$10:$AQ$100,MATCH(FIXED(U$6,0,TRUE),ES_P1b_0!$A$10:$AO$10,0)+1,FALSE)),"",VLOOKUP($A51,ES_P1b_0!$A$10:$AQ$100,MATCH(FIXED(U$6,0,TRUE),ES_P1b_0!$A$10:$AO$10,0)+1,FALSE))</f>
        <v/>
      </c>
      <c r="V51" s="232" t="str">
        <f>IF(ISNA(VLOOKUP($A51,ES_P1b_0!$A$10:$AQ$100,MATCH(FIXED(V$6,0,TRUE),ES_P1b_0!$A$10:$AO$10,0)+1,FALSE)),"",VLOOKUP($A51,ES_P1b_0!$A$10:$AQ$100,MATCH(FIXED(V$6,0,TRUE),ES_P1b_0!$A$10:$AO$10,0)+1,FALSE))</f>
        <v/>
      </c>
      <c r="W51" s="232" t="str">
        <f>IF(ISNA(VLOOKUP($A51,ES_P1b_0!$A$10:$AQ$100,MATCH(FIXED(W$6,0,TRUE),ES_P1b_0!$A$10:$AO$10,0)+1,FALSE)),"",VLOOKUP($A51,ES_P1b_0!$A$10:$AQ$100,MATCH(FIXED(W$6,0,TRUE),ES_P1b_0!$A$10:$AO$10,0)+1,FALSE))</f>
        <v/>
      </c>
    </row>
    <row r="52" spans="1:23">
      <c r="A52" s="230" t="str">
        <f>lookup!Z11</f>
        <v>Estonia</v>
      </c>
      <c r="B52" s="232" t="str">
        <f>VLOOKUP(A52,lookup!$Z$2:$AA$77,2,FALSE)</f>
        <v>Εσθονία</v>
      </c>
      <c r="C52" s="232" t="str">
        <f>IF(ISNA(VLOOKUP($A52,ES_P1b_0!$A$10:$AQ$100,MATCH(FIXED(C$6,0,TRUE),ES_P1b_0!$A$10:$AO$10,0)+1,FALSE)),"",VLOOKUP($A52,ES_P1b_0!$A$10:$AQ$100,MATCH(FIXED(C$6,0,TRUE),ES_P1b_0!$A$10:$AO$10,0)+1,FALSE))</f>
        <v/>
      </c>
      <c r="D52" s="232" t="str">
        <f>IF(ISNA(VLOOKUP($A52,ES_P1b_0!$A$10:$AQ$100,MATCH(FIXED(D$6,0,TRUE),ES_P1b_0!$A$10:$AO$10,0)+1,FALSE)),"",VLOOKUP($A52,ES_P1b_0!$A$10:$AQ$100,MATCH(FIXED(D$6,0,TRUE),ES_P1b_0!$A$10:$AO$10,0)+1,FALSE))</f>
        <v/>
      </c>
      <c r="E52" s="232" t="str">
        <f>IF(ISNA(VLOOKUP($A52,ES_P1b_0!$A$10:$AQ$100,MATCH(FIXED(E$6,0,TRUE),ES_P1b_0!$A$10:$AO$10,0)+1,FALSE)),"",VLOOKUP($A52,ES_P1b_0!$A$10:$AQ$100,MATCH(FIXED(E$6,0,TRUE),ES_P1b_0!$A$10:$AO$10,0)+1,FALSE))</f>
        <v/>
      </c>
      <c r="F52" s="232" t="str">
        <f>IF(ISNA(VLOOKUP($A52,ES_P1b_0!$A$10:$AQ$100,MATCH(FIXED(F$6,0,TRUE),ES_P1b_0!$A$10:$AO$10,0)+1,FALSE)),"",VLOOKUP($A52,ES_P1b_0!$A$10:$AQ$100,MATCH(FIXED(F$6,0,TRUE),ES_P1b_0!$A$10:$AO$10,0)+1,FALSE))</f>
        <v/>
      </c>
      <c r="G52" s="232" t="str">
        <f>IF(ISNA(VLOOKUP($A52,ES_P1b_0!$A$10:$AQ$100,MATCH(FIXED(G$6,0,TRUE),ES_P1b_0!$A$10:$AO$10,0)+1,FALSE)),"",VLOOKUP($A52,ES_P1b_0!$A$10:$AQ$100,MATCH(FIXED(G$6,0,TRUE),ES_P1b_0!$A$10:$AO$10,0)+1,FALSE))</f>
        <v/>
      </c>
      <c r="H52" s="232" t="str">
        <f>IF(ISNA(VLOOKUP($A52,ES_P1b_0!$A$10:$AQ$100,MATCH(FIXED(H$6,0,TRUE),ES_P1b_0!$A$10:$AO$10,0)+1,FALSE)),"",VLOOKUP($A52,ES_P1b_0!$A$10:$AQ$100,MATCH(FIXED(H$6,0,TRUE),ES_P1b_0!$A$10:$AO$10,0)+1,FALSE))</f>
        <v/>
      </c>
      <c r="I52" s="232" t="str">
        <f>IF(ISNA(VLOOKUP($A52,ES_P1b_0!$A$10:$AQ$100,MATCH(FIXED(I$6,0,TRUE),ES_P1b_0!$A$10:$AO$10,0)+1,FALSE)),"",VLOOKUP($A52,ES_P1b_0!$A$10:$AQ$100,MATCH(FIXED(I$6,0,TRUE),ES_P1b_0!$A$10:$AO$10,0)+1,FALSE))</f>
        <v/>
      </c>
      <c r="J52" s="232" t="str">
        <f>IF(ISNA(VLOOKUP($A52,ES_P1b_0!$A$10:$AQ$100,MATCH(FIXED(J$6,0,TRUE),ES_P1b_0!$A$10:$AO$10,0)+1,FALSE)),"",VLOOKUP($A52,ES_P1b_0!$A$10:$AQ$100,MATCH(FIXED(J$6,0,TRUE),ES_P1b_0!$A$10:$AO$10,0)+1,FALSE))</f>
        <v/>
      </c>
      <c r="K52" s="232" t="str">
        <f>IF(ISNA(VLOOKUP($A52,ES_P1b_0!$A$10:$AQ$100,MATCH(FIXED(K$6,0,TRUE),ES_P1b_0!$A$10:$AO$10,0)+1,FALSE)),"",VLOOKUP($A52,ES_P1b_0!$A$10:$AQ$100,MATCH(FIXED(K$6,0,TRUE),ES_P1b_0!$A$10:$AO$10,0)+1,FALSE))</f>
        <v/>
      </c>
      <c r="L52" s="232" t="str">
        <f>IF(ISNA(VLOOKUP($A52,ES_P1b_0!$A$10:$AQ$100,MATCH(FIXED(L$6,0,TRUE),ES_P1b_0!$A$10:$AO$10,0)+1,FALSE)),"",VLOOKUP($A52,ES_P1b_0!$A$10:$AQ$100,MATCH(FIXED(L$6,0,TRUE),ES_P1b_0!$A$10:$AO$10,0)+1,FALSE))</f>
        <v/>
      </c>
      <c r="M52" s="232" t="str">
        <f>IF(ISNA(VLOOKUP($A52,ES_P1b_0!$A$10:$AQ$100,MATCH(FIXED(M$6,0,TRUE),ES_P1b_0!$A$10:$AO$10,0)+1,FALSE)),"",VLOOKUP($A52,ES_P1b_0!$A$10:$AQ$100,MATCH(FIXED(M$6,0,TRUE),ES_P1b_0!$A$10:$AO$10,0)+1,FALSE))</f>
        <v/>
      </c>
      <c r="N52" s="232" t="str">
        <f>IF(ISNA(VLOOKUP($A52,ES_P1b_0!$A$10:$AQ$100,MATCH(FIXED(N$6,0,TRUE),ES_P1b_0!$A$10:$AO$10,0)+1,FALSE)),"",VLOOKUP($A52,ES_P1b_0!$A$10:$AQ$100,MATCH(FIXED(N$6,0,TRUE),ES_P1b_0!$A$10:$AO$10,0)+1,FALSE))</f>
        <v/>
      </c>
      <c r="O52" s="232" t="str">
        <f>IF(ISNA(VLOOKUP($A52,ES_P1b_0!$A$10:$AQ$100,MATCH(FIXED(O$6,0,TRUE),ES_P1b_0!$A$10:$AO$10,0)+1,FALSE)),"",VLOOKUP($A52,ES_P1b_0!$A$10:$AQ$100,MATCH(FIXED(O$6,0,TRUE),ES_P1b_0!$A$10:$AO$10,0)+1,FALSE))</f>
        <v/>
      </c>
      <c r="P52" s="232" t="str">
        <f>IF(ISNA(VLOOKUP($A52,ES_P1b_0!$A$10:$AQ$100,MATCH(FIXED(P$6,0,TRUE),ES_P1b_0!$A$10:$AO$10,0)+1,FALSE)),"",VLOOKUP($A52,ES_P1b_0!$A$10:$AQ$100,MATCH(FIXED(P$6,0,TRUE),ES_P1b_0!$A$10:$AO$10,0)+1,FALSE))</f>
        <v/>
      </c>
      <c r="Q52" s="232" t="str">
        <f>IF(ISNA(VLOOKUP($A52,ES_P1b_0!$A$10:$AQ$100,MATCH(FIXED(Q$6,0,TRUE),ES_P1b_0!$A$10:$AO$10,0)+1,FALSE)),"",VLOOKUP($A52,ES_P1b_0!$A$10:$AQ$100,MATCH(FIXED(Q$6,0,TRUE),ES_P1b_0!$A$10:$AO$10,0)+1,FALSE))</f>
        <v/>
      </c>
      <c r="R52" s="232" t="str">
        <f>IF(ISNA(VLOOKUP($A52,ES_P1b_0!$A$10:$AQ$100,MATCH(FIXED(R$6,0,TRUE),ES_P1b_0!$A$10:$AO$10,0)+1,FALSE)),"",VLOOKUP($A52,ES_P1b_0!$A$10:$AQ$100,MATCH(FIXED(R$6,0,TRUE),ES_P1b_0!$A$10:$AO$10,0)+1,FALSE))</f>
        <v/>
      </c>
      <c r="S52" s="232" t="str">
        <f>IF(ISNA(VLOOKUP($A52,ES_P1b_0!$A$10:$AQ$100,MATCH(FIXED(S$6,0,TRUE),ES_P1b_0!$A$10:$AO$10,0)+1,FALSE)),"",VLOOKUP($A52,ES_P1b_0!$A$10:$AQ$100,MATCH(FIXED(S$6,0,TRUE),ES_P1b_0!$A$10:$AO$10,0)+1,FALSE))</f>
        <v/>
      </c>
      <c r="T52" s="232" t="str">
        <f>IF(ISNA(VLOOKUP($A52,ES_P1b_0!$A$10:$AQ$100,MATCH(FIXED(T$6,0,TRUE),ES_P1b_0!$A$10:$AO$10,0)+1,FALSE)),"",VLOOKUP($A52,ES_P1b_0!$A$10:$AQ$100,MATCH(FIXED(T$6,0,TRUE),ES_P1b_0!$A$10:$AO$10,0)+1,FALSE))</f>
        <v/>
      </c>
      <c r="U52" s="232" t="str">
        <f>IF(ISNA(VLOOKUP($A52,ES_P1b_0!$A$10:$AQ$100,MATCH(FIXED(U$6,0,TRUE),ES_P1b_0!$A$10:$AO$10,0)+1,FALSE)),"",VLOOKUP($A52,ES_P1b_0!$A$10:$AQ$100,MATCH(FIXED(U$6,0,TRUE),ES_P1b_0!$A$10:$AO$10,0)+1,FALSE))</f>
        <v/>
      </c>
      <c r="V52" s="232" t="str">
        <f>IF(ISNA(VLOOKUP($A52,ES_P1b_0!$A$10:$AQ$100,MATCH(FIXED(V$6,0,TRUE),ES_P1b_0!$A$10:$AO$10,0)+1,FALSE)),"",VLOOKUP($A52,ES_P1b_0!$A$10:$AQ$100,MATCH(FIXED(V$6,0,TRUE),ES_P1b_0!$A$10:$AO$10,0)+1,FALSE))</f>
        <v/>
      </c>
      <c r="W52" s="232" t="str">
        <f>IF(ISNA(VLOOKUP($A52,ES_P1b_0!$A$10:$AQ$100,MATCH(FIXED(W$6,0,TRUE),ES_P1b_0!$A$10:$AO$10,0)+1,FALSE)),"",VLOOKUP($A52,ES_P1b_0!$A$10:$AQ$100,MATCH(FIXED(W$6,0,TRUE),ES_P1b_0!$A$10:$AO$10,0)+1,FALSE))</f>
        <v/>
      </c>
    </row>
    <row r="53" spans="1:23">
      <c r="A53" s="230" t="str">
        <f>lookup!Z12</f>
        <v>Ireland</v>
      </c>
      <c r="B53" s="232" t="str">
        <f>VLOOKUP(A53,lookup!$Z$2:$AA$77,2,FALSE)</f>
        <v>Ιρλανδία</v>
      </c>
      <c r="C53" s="232" t="str">
        <f>IF(ISNA(VLOOKUP($A53,ES_P1b_0!$A$10:$AQ$100,MATCH(FIXED(C$6,0,TRUE),ES_P1b_0!$A$10:$AO$10,0)+1,FALSE)),"",VLOOKUP($A53,ES_P1b_0!$A$10:$AQ$100,MATCH(FIXED(C$6,0,TRUE),ES_P1b_0!$A$10:$AO$10,0)+1,FALSE))</f>
        <v/>
      </c>
      <c r="D53" s="232" t="str">
        <f>IF(ISNA(VLOOKUP($A53,ES_P1b_0!$A$10:$AQ$100,MATCH(FIXED(D$6,0,TRUE),ES_P1b_0!$A$10:$AO$10,0)+1,FALSE)),"",VLOOKUP($A53,ES_P1b_0!$A$10:$AQ$100,MATCH(FIXED(D$6,0,TRUE),ES_P1b_0!$A$10:$AO$10,0)+1,FALSE))</f>
        <v/>
      </c>
      <c r="E53" s="232" t="str">
        <f>IF(ISNA(VLOOKUP($A53,ES_P1b_0!$A$10:$AQ$100,MATCH(FIXED(E$6,0,TRUE),ES_P1b_0!$A$10:$AO$10,0)+1,FALSE)),"",VLOOKUP($A53,ES_P1b_0!$A$10:$AQ$100,MATCH(FIXED(E$6,0,TRUE),ES_P1b_0!$A$10:$AO$10,0)+1,FALSE))</f>
        <v/>
      </c>
      <c r="F53" s="232" t="str">
        <f>IF(ISNA(VLOOKUP($A53,ES_P1b_0!$A$10:$AQ$100,MATCH(FIXED(F$6,0,TRUE),ES_P1b_0!$A$10:$AO$10,0)+1,FALSE)),"",VLOOKUP($A53,ES_P1b_0!$A$10:$AQ$100,MATCH(FIXED(F$6,0,TRUE),ES_P1b_0!$A$10:$AO$10,0)+1,FALSE))</f>
        <v/>
      </c>
      <c r="G53" s="232" t="str">
        <f>IF(ISNA(VLOOKUP($A53,ES_P1b_0!$A$10:$AQ$100,MATCH(FIXED(G$6,0,TRUE),ES_P1b_0!$A$10:$AO$10,0)+1,FALSE)),"",VLOOKUP($A53,ES_P1b_0!$A$10:$AQ$100,MATCH(FIXED(G$6,0,TRUE),ES_P1b_0!$A$10:$AO$10,0)+1,FALSE))</f>
        <v/>
      </c>
      <c r="H53" s="232" t="str">
        <f>IF(ISNA(VLOOKUP($A53,ES_P1b_0!$A$10:$AQ$100,MATCH(FIXED(H$6,0,TRUE),ES_P1b_0!$A$10:$AO$10,0)+1,FALSE)),"",VLOOKUP($A53,ES_P1b_0!$A$10:$AQ$100,MATCH(FIXED(H$6,0,TRUE),ES_P1b_0!$A$10:$AO$10,0)+1,FALSE))</f>
        <v>p</v>
      </c>
      <c r="I53" s="232" t="str">
        <f>IF(ISNA(VLOOKUP($A53,ES_P1b_0!$A$10:$AQ$100,MATCH(FIXED(I$6,0,TRUE),ES_P1b_0!$A$10:$AO$10,0)+1,FALSE)),"",VLOOKUP($A53,ES_P1b_0!$A$10:$AQ$100,MATCH(FIXED(I$6,0,TRUE),ES_P1b_0!$A$10:$AO$10,0)+1,FALSE))</f>
        <v>p</v>
      </c>
      <c r="J53" s="232" t="str">
        <f>IF(ISNA(VLOOKUP($A53,ES_P1b_0!$A$10:$AQ$100,MATCH(FIXED(J$6,0,TRUE),ES_P1b_0!$A$10:$AO$10,0)+1,FALSE)),"",VLOOKUP($A53,ES_P1b_0!$A$10:$AQ$100,MATCH(FIXED(J$6,0,TRUE),ES_P1b_0!$A$10:$AO$10,0)+1,FALSE))</f>
        <v>p</v>
      </c>
      <c r="K53" s="232" t="str">
        <f>IF(ISNA(VLOOKUP($A53,ES_P1b_0!$A$10:$AQ$100,MATCH(FIXED(K$6,0,TRUE),ES_P1b_0!$A$10:$AO$10,0)+1,FALSE)),"",VLOOKUP($A53,ES_P1b_0!$A$10:$AQ$100,MATCH(FIXED(K$6,0,TRUE),ES_P1b_0!$A$10:$AO$10,0)+1,FALSE))</f>
        <v>p</v>
      </c>
      <c r="L53" s="232" t="str">
        <f>IF(ISNA(VLOOKUP($A53,ES_P1b_0!$A$10:$AQ$100,MATCH(FIXED(L$6,0,TRUE),ES_P1b_0!$A$10:$AO$10,0)+1,FALSE)),"",VLOOKUP($A53,ES_P1b_0!$A$10:$AQ$100,MATCH(FIXED(L$6,0,TRUE),ES_P1b_0!$A$10:$AO$10,0)+1,FALSE))</f>
        <v>p</v>
      </c>
      <c r="M53" s="232" t="str">
        <f>IF(ISNA(VLOOKUP($A53,ES_P1b_0!$A$10:$AQ$100,MATCH(FIXED(M$6,0,TRUE),ES_P1b_0!$A$10:$AO$10,0)+1,FALSE)),"",VLOOKUP($A53,ES_P1b_0!$A$10:$AQ$100,MATCH(FIXED(M$6,0,TRUE),ES_P1b_0!$A$10:$AO$10,0)+1,FALSE))</f>
        <v>p</v>
      </c>
      <c r="N53" s="232" t="str">
        <f>IF(ISNA(VLOOKUP($A53,ES_P1b_0!$A$10:$AQ$100,MATCH(FIXED(N$6,0,TRUE),ES_P1b_0!$A$10:$AO$10,0)+1,FALSE)),"",VLOOKUP($A53,ES_P1b_0!$A$10:$AQ$100,MATCH(FIXED(N$6,0,TRUE),ES_P1b_0!$A$10:$AO$10,0)+1,FALSE))</f>
        <v>p</v>
      </c>
      <c r="O53" s="232" t="str">
        <f>IF(ISNA(VLOOKUP($A53,ES_P1b_0!$A$10:$AQ$100,MATCH(FIXED(O$6,0,TRUE),ES_P1b_0!$A$10:$AO$10,0)+1,FALSE)),"",VLOOKUP($A53,ES_P1b_0!$A$10:$AQ$100,MATCH(FIXED(O$6,0,TRUE),ES_P1b_0!$A$10:$AO$10,0)+1,FALSE))</f>
        <v>p</v>
      </c>
      <c r="P53" s="232" t="str">
        <f>IF(ISNA(VLOOKUP($A53,ES_P1b_0!$A$10:$AQ$100,MATCH(FIXED(P$6,0,TRUE),ES_P1b_0!$A$10:$AO$10,0)+1,FALSE)),"",VLOOKUP($A53,ES_P1b_0!$A$10:$AQ$100,MATCH(FIXED(P$6,0,TRUE),ES_P1b_0!$A$10:$AO$10,0)+1,FALSE))</f>
        <v>p</v>
      </c>
      <c r="Q53" s="232" t="str">
        <f>IF(ISNA(VLOOKUP($A53,ES_P1b_0!$A$10:$AQ$100,MATCH(FIXED(Q$6,0,TRUE),ES_P1b_0!$A$10:$AO$10,0)+1,FALSE)),"",VLOOKUP($A53,ES_P1b_0!$A$10:$AQ$100,MATCH(FIXED(Q$6,0,TRUE),ES_P1b_0!$A$10:$AO$10,0)+1,FALSE))</f>
        <v>p</v>
      </c>
      <c r="R53" s="232" t="str">
        <f>IF(ISNA(VLOOKUP($A53,ES_P1b_0!$A$10:$AQ$100,MATCH(FIXED(R$6,0,TRUE),ES_P1b_0!$A$10:$AO$10,0)+1,FALSE)),"",VLOOKUP($A53,ES_P1b_0!$A$10:$AQ$100,MATCH(FIXED(R$6,0,TRUE),ES_P1b_0!$A$10:$AO$10,0)+1,FALSE))</f>
        <v>p</v>
      </c>
      <c r="S53" s="232" t="str">
        <f>IF(ISNA(VLOOKUP($A53,ES_P1b_0!$A$10:$AQ$100,MATCH(FIXED(S$6,0,TRUE),ES_P1b_0!$A$10:$AO$10,0)+1,FALSE)),"",VLOOKUP($A53,ES_P1b_0!$A$10:$AQ$100,MATCH(FIXED(S$6,0,TRUE),ES_P1b_0!$A$10:$AO$10,0)+1,FALSE))</f>
        <v>p</v>
      </c>
      <c r="T53" s="232" t="str">
        <f>IF(ISNA(VLOOKUP($A53,ES_P1b_0!$A$10:$AQ$100,MATCH(FIXED(T$6,0,TRUE),ES_P1b_0!$A$10:$AO$10,0)+1,FALSE)),"",VLOOKUP($A53,ES_P1b_0!$A$10:$AQ$100,MATCH(FIXED(T$6,0,TRUE),ES_P1b_0!$A$10:$AO$10,0)+1,FALSE))</f>
        <v>p</v>
      </c>
      <c r="U53" s="232" t="str">
        <f>IF(ISNA(VLOOKUP($A53,ES_P1b_0!$A$10:$AQ$100,MATCH(FIXED(U$6,0,TRUE),ES_P1b_0!$A$10:$AO$10,0)+1,FALSE)),"",VLOOKUP($A53,ES_P1b_0!$A$10:$AQ$100,MATCH(FIXED(U$6,0,TRUE),ES_P1b_0!$A$10:$AO$10,0)+1,FALSE))</f>
        <v>p</v>
      </c>
      <c r="V53" s="232" t="str">
        <f>IF(ISNA(VLOOKUP($A53,ES_P1b_0!$A$10:$AQ$100,MATCH(FIXED(V$6,0,TRUE),ES_P1b_0!$A$10:$AO$10,0)+1,FALSE)),"",VLOOKUP($A53,ES_P1b_0!$A$10:$AQ$100,MATCH(FIXED(V$6,0,TRUE),ES_P1b_0!$A$10:$AO$10,0)+1,FALSE))</f>
        <v/>
      </c>
      <c r="W53" s="232" t="str">
        <f>IF(ISNA(VLOOKUP($A53,ES_P1b_0!$A$10:$AQ$100,MATCH(FIXED(W$6,0,TRUE),ES_P1b_0!$A$10:$AO$10,0)+1,FALSE)),"",VLOOKUP($A53,ES_P1b_0!$A$10:$AQ$100,MATCH(FIXED(W$6,0,TRUE),ES_P1b_0!$A$10:$AO$10,0)+1,FALSE))</f>
        <v/>
      </c>
    </row>
    <row r="54" spans="1:23">
      <c r="A54" s="230" t="str">
        <f>lookup!Z13</f>
        <v>Greece</v>
      </c>
      <c r="B54" s="232" t="str">
        <f>VLOOKUP(A54,lookup!$Z$2:$AA$77,2,FALSE)</f>
        <v>Ελλάδα</v>
      </c>
      <c r="C54" s="232" t="str">
        <f>IF(ISNA(VLOOKUP($A54,ES_P1b_0!$A$10:$AQ$100,MATCH(FIXED(C$6,0,TRUE),ES_P1b_0!$A$10:$AO$10,0)+1,FALSE)),"",VLOOKUP($A54,ES_P1b_0!$A$10:$AQ$100,MATCH(FIXED(C$6,0,TRUE),ES_P1b_0!$A$10:$AO$10,0)+1,FALSE))</f>
        <v/>
      </c>
      <c r="D54" s="232" t="str">
        <f>IF(ISNA(VLOOKUP($A54,ES_P1b_0!$A$10:$AQ$100,MATCH(FIXED(D$6,0,TRUE),ES_P1b_0!$A$10:$AO$10,0)+1,FALSE)),"",VLOOKUP($A54,ES_P1b_0!$A$10:$AQ$100,MATCH(FIXED(D$6,0,TRUE),ES_P1b_0!$A$10:$AO$10,0)+1,FALSE))</f>
        <v/>
      </c>
      <c r="E54" s="232" t="str">
        <f>IF(ISNA(VLOOKUP($A54,ES_P1b_0!$A$10:$AQ$100,MATCH(FIXED(E$6,0,TRUE),ES_P1b_0!$A$10:$AO$10,0)+1,FALSE)),"",VLOOKUP($A54,ES_P1b_0!$A$10:$AQ$100,MATCH(FIXED(E$6,0,TRUE),ES_P1b_0!$A$10:$AO$10,0)+1,FALSE))</f>
        <v/>
      </c>
      <c r="F54" s="232" t="str">
        <f>IF(ISNA(VLOOKUP($A54,ES_P1b_0!$A$10:$AQ$100,MATCH(FIXED(F$6,0,TRUE),ES_P1b_0!$A$10:$AO$10,0)+1,FALSE)),"",VLOOKUP($A54,ES_P1b_0!$A$10:$AQ$100,MATCH(FIXED(F$6,0,TRUE),ES_P1b_0!$A$10:$AO$10,0)+1,FALSE))</f>
        <v/>
      </c>
      <c r="G54" s="232" t="str">
        <f>IF(ISNA(VLOOKUP($A54,ES_P1b_0!$A$10:$AQ$100,MATCH(FIXED(G$6,0,TRUE),ES_P1b_0!$A$10:$AO$10,0)+1,FALSE)),"",VLOOKUP($A54,ES_P1b_0!$A$10:$AQ$100,MATCH(FIXED(G$6,0,TRUE),ES_P1b_0!$A$10:$AO$10,0)+1,FALSE))</f>
        <v/>
      </c>
      <c r="H54" s="232" t="str">
        <f>IF(ISNA(VLOOKUP($A54,ES_P1b_0!$A$10:$AQ$100,MATCH(FIXED(H$6,0,TRUE),ES_P1b_0!$A$10:$AO$10,0)+1,FALSE)),"",VLOOKUP($A54,ES_P1b_0!$A$10:$AQ$100,MATCH(FIXED(H$6,0,TRUE),ES_P1b_0!$A$10:$AO$10,0)+1,FALSE))</f>
        <v/>
      </c>
      <c r="I54" s="232" t="str">
        <f>IF(ISNA(VLOOKUP($A54,ES_P1b_0!$A$10:$AQ$100,MATCH(FIXED(I$6,0,TRUE),ES_P1b_0!$A$10:$AO$10,0)+1,FALSE)),"",VLOOKUP($A54,ES_P1b_0!$A$10:$AQ$100,MATCH(FIXED(I$6,0,TRUE),ES_P1b_0!$A$10:$AO$10,0)+1,FALSE))</f>
        <v/>
      </c>
      <c r="J54" s="232" t="str">
        <f>IF(ISNA(VLOOKUP($A54,ES_P1b_0!$A$10:$AQ$100,MATCH(FIXED(J$6,0,TRUE),ES_P1b_0!$A$10:$AO$10,0)+1,FALSE)),"",VLOOKUP($A54,ES_P1b_0!$A$10:$AQ$100,MATCH(FIXED(J$6,0,TRUE),ES_P1b_0!$A$10:$AO$10,0)+1,FALSE))</f>
        <v/>
      </c>
      <c r="K54" s="232" t="str">
        <f>IF(ISNA(VLOOKUP($A54,ES_P1b_0!$A$10:$AQ$100,MATCH(FIXED(K$6,0,TRUE),ES_P1b_0!$A$10:$AO$10,0)+1,FALSE)),"",VLOOKUP($A54,ES_P1b_0!$A$10:$AQ$100,MATCH(FIXED(K$6,0,TRUE),ES_P1b_0!$A$10:$AO$10,0)+1,FALSE))</f>
        <v/>
      </c>
      <c r="L54" s="232" t="str">
        <f>IF(ISNA(VLOOKUP($A54,ES_P1b_0!$A$10:$AQ$100,MATCH(FIXED(L$6,0,TRUE),ES_P1b_0!$A$10:$AO$10,0)+1,FALSE)),"",VLOOKUP($A54,ES_P1b_0!$A$10:$AQ$100,MATCH(FIXED(L$6,0,TRUE),ES_P1b_0!$A$10:$AO$10,0)+1,FALSE))</f>
        <v/>
      </c>
      <c r="M54" s="232" t="str">
        <f>IF(ISNA(VLOOKUP($A54,ES_P1b_0!$A$10:$AQ$100,MATCH(FIXED(M$6,0,TRUE),ES_P1b_0!$A$10:$AO$10,0)+1,FALSE)),"",VLOOKUP($A54,ES_P1b_0!$A$10:$AQ$100,MATCH(FIXED(M$6,0,TRUE),ES_P1b_0!$A$10:$AO$10,0)+1,FALSE))</f>
        <v>b</v>
      </c>
      <c r="N54" s="232" t="str">
        <f>IF(ISNA(VLOOKUP($A54,ES_P1b_0!$A$10:$AQ$100,MATCH(FIXED(N$6,0,TRUE),ES_P1b_0!$A$10:$AO$10,0)+1,FALSE)),"",VLOOKUP($A54,ES_P1b_0!$A$10:$AQ$100,MATCH(FIXED(N$6,0,TRUE),ES_P1b_0!$A$10:$AO$10,0)+1,FALSE))</f>
        <v/>
      </c>
      <c r="O54" s="232" t="str">
        <f>IF(ISNA(VLOOKUP($A54,ES_P1b_0!$A$10:$AQ$100,MATCH(FIXED(O$6,0,TRUE),ES_P1b_0!$A$10:$AO$10,0)+1,FALSE)),"",VLOOKUP($A54,ES_P1b_0!$A$10:$AQ$100,MATCH(FIXED(O$6,0,TRUE),ES_P1b_0!$A$10:$AO$10,0)+1,FALSE))</f>
        <v/>
      </c>
      <c r="P54" s="232" t="str">
        <f>IF(ISNA(VLOOKUP($A54,ES_P1b_0!$A$10:$AQ$100,MATCH(FIXED(P$6,0,TRUE),ES_P1b_0!$A$10:$AO$10,0)+1,FALSE)),"",VLOOKUP($A54,ES_P1b_0!$A$10:$AQ$100,MATCH(FIXED(P$6,0,TRUE),ES_P1b_0!$A$10:$AO$10,0)+1,FALSE))</f>
        <v>p</v>
      </c>
      <c r="Q54" s="232" t="str">
        <f>IF(ISNA(VLOOKUP($A54,ES_P1b_0!$A$10:$AQ$100,MATCH(FIXED(Q$6,0,TRUE),ES_P1b_0!$A$10:$AO$10,0)+1,FALSE)),"",VLOOKUP($A54,ES_P1b_0!$A$10:$AQ$100,MATCH(FIXED(Q$6,0,TRUE),ES_P1b_0!$A$10:$AO$10,0)+1,FALSE))</f>
        <v>p</v>
      </c>
      <c r="R54" s="232" t="str">
        <f>IF(ISNA(VLOOKUP($A54,ES_P1b_0!$A$10:$AQ$100,MATCH(FIXED(R$6,0,TRUE),ES_P1b_0!$A$10:$AO$10,0)+1,FALSE)),"",VLOOKUP($A54,ES_P1b_0!$A$10:$AQ$100,MATCH(FIXED(R$6,0,TRUE),ES_P1b_0!$A$10:$AO$10,0)+1,FALSE))</f>
        <v>p</v>
      </c>
      <c r="S54" s="232" t="str">
        <f>IF(ISNA(VLOOKUP($A54,ES_P1b_0!$A$10:$AQ$100,MATCH(FIXED(S$6,0,TRUE),ES_P1b_0!$A$10:$AO$10,0)+1,FALSE)),"",VLOOKUP($A54,ES_P1b_0!$A$10:$AQ$100,MATCH(FIXED(S$6,0,TRUE),ES_P1b_0!$A$10:$AO$10,0)+1,FALSE))</f>
        <v>p</v>
      </c>
      <c r="T54" s="232" t="str">
        <f>IF(ISNA(VLOOKUP($A54,ES_P1b_0!$A$10:$AQ$100,MATCH(FIXED(T$6,0,TRUE),ES_P1b_0!$A$10:$AO$10,0)+1,FALSE)),"",VLOOKUP($A54,ES_P1b_0!$A$10:$AQ$100,MATCH(FIXED(T$6,0,TRUE),ES_P1b_0!$A$10:$AO$10,0)+1,FALSE))</f>
        <v>p</v>
      </c>
      <c r="U54" s="232" t="str">
        <f>IF(ISNA(VLOOKUP($A54,ES_P1b_0!$A$10:$AQ$100,MATCH(FIXED(U$6,0,TRUE),ES_P1b_0!$A$10:$AO$10,0)+1,FALSE)),"",VLOOKUP($A54,ES_P1b_0!$A$10:$AQ$100,MATCH(FIXED(U$6,0,TRUE),ES_P1b_0!$A$10:$AO$10,0)+1,FALSE))</f>
        <v/>
      </c>
      <c r="V54" s="232" t="str">
        <f>IF(ISNA(VLOOKUP($A54,ES_P1b_0!$A$10:$AQ$100,MATCH(FIXED(V$6,0,TRUE),ES_P1b_0!$A$10:$AO$10,0)+1,FALSE)),"",VLOOKUP($A54,ES_P1b_0!$A$10:$AQ$100,MATCH(FIXED(V$6,0,TRUE),ES_P1b_0!$A$10:$AO$10,0)+1,FALSE))</f>
        <v/>
      </c>
      <c r="W54" s="232" t="str">
        <f>IF(ISNA(VLOOKUP($A54,ES_P1b_0!$A$10:$AQ$100,MATCH(FIXED(W$6,0,TRUE),ES_P1b_0!$A$10:$AO$10,0)+1,FALSE)),"",VLOOKUP($A54,ES_P1b_0!$A$10:$AQ$100,MATCH(FIXED(W$6,0,TRUE),ES_P1b_0!$A$10:$AO$10,0)+1,FALSE))</f>
        <v/>
      </c>
    </row>
    <row r="55" spans="1:23">
      <c r="A55" s="230" t="str">
        <f>lookup!Z14</f>
        <v>Spain</v>
      </c>
      <c r="B55" s="232" t="str">
        <f>VLOOKUP(A55,lookup!$Z$2:$AA$77,2,FALSE)</f>
        <v>Ισπανία</v>
      </c>
      <c r="C55" s="232" t="str">
        <f>IF(ISNA(VLOOKUP($A55,ES_P1b_0!$A$10:$AQ$100,MATCH(FIXED(C$6,0,TRUE),ES_P1b_0!$A$10:$AO$10,0)+1,FALSE)),"",VLOOKUP($A55,ES_P1b_0!$A$10:$AQ$100,MATCH(FIXED(C$6,0,TRUE),ES_P1b_0!$A$10:$AO$10,0)+1,FALSE))</f>
        <v/>
      </c>
      <c r="D55" s="232" t="str">
        <f>IF(ISNA(VLOOKUP($A55,ES_P1b_0!$A$10:$AQ$100,MATCH(FIXED(D$6,0,TRUE),ES_P1b_0!$A$10:$AO$10,0)+1,FALSE)),"",VLOOKUP($A55,ES_P1b_0!$A$10:$AQ$100,MATCH(FIXED(D$6,0,TRUE),ES_P1b_0!$A$10:$AO$10,0)+1,FALSE))</f>
        <v/>
      </c>
      <c r="E55" s="232" t="str">
        <f>IF(ISNA(VLOOKUP($A55,ES_P1b_0!$A$10:$AQ$100,MATCH(FIXED(E$6,0,TRUE),ES_P1b_0!$A$10:$AO$10,0)+1,FALSE)),"",VLOOKUP($A55,ES_P1b_0!$A$10:$AQ$100,MATCH(FIXED(E$6,0,TRUE),ES_P1b_0!$A$10:$AO$10,0)+1,FALSE))</f>
        <v/>
      </c>
      <c r="F55" s="232" t="str">
        <f>IF(ISNA(VLOOKUP($A55,ES_P1b_0!$A$10:$AQ$100,MATCH(FIXED(F$6,0,TRUE),ES_P1b_0!$A$10:$AO$10,0)+1,FALSE)),"",VLOOKUP($A55,ES_P1b_0!$A$10:$AQ$100,MATCH(FIXED(F$6,0,TRUE),ES_P1b_0!$A$10:$AO$10,0)+1,FALSE))</f>
        <v/>
      </c>
      <c r="G55" s="232" t="str">
        <f>IF(ISNA(VLOOKUP($A55,ES_P1b_0!$A$10:$AQ$100,MATCH(FIXED(G$6,0,TRUE),ES_P1b_0!$A$10:$AO$10,0)+1,FALSE)),"",VLOOKUP($A55,ES_P1b_0!$A$10:$AQ$100,MATCH(FIXED(G$6,0,TRUE),ES_P1b_0!$A$10:$AO$10,0)+1,FALSE))</f>
        <v/>
      </c>
      <c r="H55" s="232" t="str">
        <f>IF(ISNA(VLOOKUP($A55,ES_P1b_0!$A$10:$AQ$100,MATCH(FIXED(H$6,0,TRUE),ES_P1b_0!$A$10:$AO$10,0)+1,FALSE)),"",VLOOKUP($A55,ES_P1b_0!$A$10:$AQ$100,MATCH(FIXED(H$6,0,TRUE),ES_P1b_0!$A$10:$AO$10,0)+1,FALSE))</f>
        <v/>
      </c>
      <c r="I55" s="232" t="str">
        <f>IF(ISNA(VLOOKUP($A55,ES_P1b_0!$A$10:$AQ$100,MATCH(FIXED(I$6,0,TRUE),ES_P1b_0!$A$10:$AO$10,0)+1,FALSE)),"",VLOOKUP($A55,ES_P1b_0!$A$10:$AQ$100,MATCH(FIXED(I$6,0,TRUE),ES_P1b_0!$A$10:$AO$10,0)+1,FALSE))</f>
        <v/>
      </c>
      <c r="J55" s="232" t="str">
        <f>IF(ISNA(VLOOKUP($A55,ES_P1b_0!$A$10:$AQ$100,MATCH(FIXED(J$6,0,TRUE),ES_P1b_0!$A$10:$AO$10,0)+1,FALSE)),"",VLOOKUP($A55,ES_P1b_0!$A$10:$AQ$100,MATCH(FIXED(J$6,0,TRUE),ES_P1b_0!$A$10:$AO$10,0)+1,FALSE))</f>
        <v/>
      </c>
      <c r="K55" s="232" t="str">
        <f>IF(ISNA(VLOOKUP($A55,ES_P1b_0!$A$10:$AQ$100,MATCH(FIXED(K$6,0,TRUE),ES_P1b_0!$A$10:$AO$10,0)+1,FALSE)),"",VLOOKUP($A55,ES_P1b_0!$A$10:$AQ$100,MATCH(FIXED(K$6,0,TRUE),ES_P1b_0!$A$10:$AO$10,0)+1,FALSE))</f>
        <v/>
      </c>
      <c r="L55" s="232" t="str">
        <f>IF(ISNA(VLOOKUP($A55,ES_P1b_0!$A$10:$AQ$100,MATCH(FIXED(L$6,0,TRUE),ES_P1b_0!$A$10:$AO$10,0)+1,FALSE)),"",VLOOKUP($A55,ES_P1b_0!$A$10:$AQ$100,MATCH(FIXED(L$6,0,TRUE),ES_P1b_0!$A$10:$AO$10,0)+1,FALSE))</f>
        <v/>
      </c>
      <c r="M55" s="232" t="str">
        <f>IF(ISNA(VLOOKUP($A55,ES_P1b_0!$A$10:$AQ$100,MATCH(FIXED(M$6,0,TRUE),ES_P1b_0!$A$10:$AO$10,0)+1,FALSE)),"",VLOOKUP($A55,ES_P1b_0!$A$10:$AQ$100,MATCH(FIXED(M$6,0,TRUE),ES_P1b_0!$A$10:$AO$10,0)+1,FALSE))</f>
        <v/>
      </c>
      <c r="N55" s="232" t="str">
        <f>IF(ISNA(VLOOKUP($A55,ES_P1b_0!$A$10:$AQ$100,MATCH(FIXED(N$6,0,TRUE),ES_P1b_0!$A$10:$AO$10,0)+1,FALSE)),"",VLOOKUP($A55,ES_P1b_0!$A$10:$AQ$100,MATCH(FIXED(N$6,0,TRUE),ES_P1b_0!$A$10:$AO$10,0)+1,FALSE))</f>
        <v/>
      </c>
      <c r="O55" s="232" t="str">
        <f>IF(ISNA(VLOOKUP($A55,ES_P1b_0!$A$10:$AQ$100,MATCH(FIXED(O$6,0,TRUE),ES_P1b_0!$A$10:$AO$10,0)+1,FALSE)),"",VLOOKUP($A55,ES_P1b_0!$A$10:$AQ$100,MATCH(FIXED(O$6,0,TRUE),ES_P1b_0!$A$10:$AO$10,0)+1,FALSE))</f>
        <v/>
      </c>
      <c r="P55" s="232" t="str">
        <f>IF(ISNA(VLOOKUP($A55,ES_P1b_0!$A$10:$AQ$100,MATCH(FIXED(P$6,0,TRUE),ES_P1b_0!$A$10:$AO$10,0)+1,FALSE)),"",VLOOKUP($A55,ES_P1b_0!$A$10:$AQ$100,MATCH(FIXED(P$6,0,TRUE),ES_P1b_0!$A$10:$AO$10,0)+1,FALSE))</f>
        <v/>
      </c>
      <c r="Q55" s="232" t="str">
        <f>IF(ISNA(VLOOKUP($A55,ES_P1b_0!$A$10:$AQ$100,MATCH(FIXED(Q$6,0,TRUE),ES_P1b_0!$A$10:$AO$10,0)+1,FALSE)),"",VLOOKUP($A55,ES_P1b_0!$A$10:$AQ$100,MATCH(FIXED(Q$6,0,TRUE),ES_P1b_0!$A$10:$AO$10,0)+1,FALSE))</f>
        <v/>
      </c>
      <c r="R55" s="232" t="str">
        <f>IF(ISNA(VLOOKUP($A55,ES_P1b_0!$A$10:$AQ$100,MATCH(FIXED(R$6,0,TRUE),ES_P1b_0!$A$10:$AO$10,0)+1,FALSE)),"",VLOOKUP($A55,ES_P1b_0!$A$10:$AQ$100,MATCH(FIXED(R$6,0,TRUE),ES_P1b_0!$A$10:$AO$10,0)+1,FALSE))</f>
        <v/>
      </c>
      <c r="S55" s="232" t="str">
        <f>IF(ISNA(VLOOKUP($A55,ES_P1b_0!$A$10:$AQ$100,MATCH(FIXED(S$6,0,TRUE),ES_P1b_0!$A$10:$AO$10,0)+1,FALSE)),"",VLOOKUP($A55,ES_P1b_0!$A$10:$AQ$100,MATCH(FIXED(S$6,0,TRUE),ES_P1b_0!$A$10:$AO$10,0)+1,FALSE))</f>
        <v/>
      </c>
      <c r="T55" s="232" t="str">
        <f>IF(ISNA(VLOOKUP($A55,ES_P1b_0!$A$10:$AQ$100,MATCH(FIXED(T$6,0,TRUE),ES_P1b_0!$A$10:$AO$10,0)+1,FALSE)),"",VLOOKUP($A55,ES_P1b_0!$A$10:$AQ$100,MATCH(FIXED(T$6,0,TRUE),ES_P1b_0!$A$10:$AO$10,0)+1,FALSE))</f>
        <v/>
      </c>
      <c r="U55" s="232" t="str">
        <f>IF(ISNA(VLOOKUP($A55,ES_P1b_0!$A$10:$AQ$100,MATCH(FIXED(U$6,0,TRUE),ES_P1b_0!$A$10:$AO$10,0)+1,FALSE)),"",VLOOKUP($A55,ES_P1b_0!$A$10:$AQ$100,MATCH(FIXED(U$6,0,TRUE),ES_P1b_0!$A$10:$AO$10,0)+1,FALSE))</f>
        <v/>
      </c>
      <c r="V55" s="232" t="str">
        <f>IF(ISNA(VLOOKUP($A55,ES_P1b_0!$A$10:$AQ$100,MATCH(FIXED(V$6,0,TRUE),ES_P1b_0!$A$10:$AO$10,0)+1,FALSE)),"",VLOOKUP($A55,ES_P1b_0!$A$10:$AQ$100,MATCH(FIXED(V$6,0,TRUE),ES_P1b_0!$A$10:$AO$10,0)+1,FALSE))</f>
        <v/>
      </c>
      <c r="W55" s="232" t="str">
        <f>IF(ISNA(VLOOKUP($A55,ES_P1b_0!$A$10:$AQ$100,MATCH(FIXED(W$6,0,TRUE),ES_P1b_0!$A$10:$AO$10,0)+1,FALSE)),"",VLOOKUP($A55,ES_P1b_0!$A$10:$AQ$100,MATCH(FIXED(W$6,0,TRUE),ES_P1b_0!$A$10:$AO$10,0)+1,FALSE))</f>
        <v/>
      </c>
    </row>
    <row r="56" spans="1:23">
      <c r="A56" s="230" t="str">
        <f>lookup!Z15</f>
        <v>France</v>
      </c>
      <c r="B56" s="232" t="str">
        <f>VLOOKUP(A56,lookup!$Z$2:$AA$77,2,FALSE)</f>
        <v>Γαλλία</v>
      </c>
      <c r="C56" s="232" t="str">
        <f>IF(ISNA(VLOOKUP($A56,ES_P1b_0!$A$10:$AQ$100,MATCH(FIXED(C$6,0,TRUE),ES_P1b_0!$A$10:$AO$10,0)+1,FALSE)),"",VLOOKUP($A56,ES_P1b_0!$A$10:$AQ$100,MATCH(FIXED(C$6,0,TRUE),ES_P1b_0!$A$10:$AO$10,0)+1,FALSE))</f>
        <v/>
      </c>
      <c r="D56" s="232" t="str">
        <f>IF(ISNA(VLOOKUP($A56,ES_P1b_0!$A$10:$AQ$100,MATCH(FIXED(D$6,0,TRUE),ES_P1b_0!$A$10:$AO$10,0)+1,FALSE)),"",VLOOKUP($A56,ES_P1b_0!$A$10:$AQ$100,MATCH(FIXED(D$6,0,TRUE),ES_P1b_0!$A$10:$AO$10,0)+1,FALSE))</f>
        <v/>
      </c>
      <c r="E56" s="232" t="str">
        <f>IF(ISNA(VLOOKUP($A56,ES_P1b_0!$A$10:$AQ$100,MATCH(FIXED(E$6,0,TRUE),ES_P1b_0!$A$10:$AO$10,0)+1,FALSE)),"",VLOOKUP($A56,ES_P1b_0!$A$10:$AQ$100,MATCH(FIXED(E$6,0,TRUE),ES_P1b_0!$A$10:$AO$10,0)+1,FALSE))</f>
        <v/>
      </c>
      <c r="F56" s="232" t="str">
        <f>IF(ISNA(VLOOKUP($A56,ES_P1b_0!$A$10:$AQ$100,MATCH(FIXED(F$6,0,TRUE),ES_P1b_0!$A$10:$AO$10,0)+1,FALSE)),"",VLOOKUP($A56,ES_P1b_0!$A$10:$AQ$100,MATCH(FIXED(F$6,0,TRUE),ES_P1b_0!$A$10:$AO$10,0)+1,FALSE))</f>
        <v/>
      </c>
      <c r="G56" s="232" t="str">
        <f>IF(ISNA(VLOOKUP($A56,ES_P1b_0!$A$10:$AQ$100,MATCH(FIXED(G$6,0,TRUE),ES_P1b_0!$A$10:$AO$10,0)+1,FALSE)),"",VLOOKUP($A56,ES_P1b_0!$A$10:$AQ$100,MATCH(FIXED(G$6,0,TRUE),ES_P1b_0!$A$10:$AO$10,0)+1,FALSE))</f>
        <v/>
      </c>
      <c r="H56" s="232" t="str">
        <f>IF(ISNA(VLOOKUP($A56,ES_P1b_0!$A$10:$AQ$100,MATCH(FIXED(H$6,0,TRUE),ES_P1b_0!$A$10:$AO$10,0)+1,FALSE)),"",VLOOKUP($A56,ES_P1b_0!$A$10:$AQ$100,MATCH(FIXED(H$6,0,TRUE),ES_P1b_0!$A$10:$AO$10,0)+1,FALSE))</f>
        <v/>
      </c>
      <c r="I56" s="232" t="str">
        <f>IF(ISNA(VLOOKUP($A56,ES_P1b_0!$A$10:$AQ$100,MATCH(FIXED(I$6,0,TRUE),ES_P1b_0!$A$10:$AO$10,0)+1,FALSE)),"",VLOOKUP($A56,ES_P1b_0!$A$10:$AQ$100,MATCH(FIXED(I$6,0,TRUE),ES_P1b_0!$A$10:$AO$10,0)+1,FALSE))</f>
        <v/>
      </c>
      <c r="J56" s="232" t="str">
        <f>IF(ISNA(VLOOKUP($A56,ES_P1b_0!$A$10:$AQ$100,MATCH(FIXED(J$6,0,TRUE),ES_P1b_0!$A$10:$AO$10,0)+1,FALSE)),"",VLOOKUP($A56,ES_P1b_0!$A$10:$AQ$100,MATCH(FIXED(J$6,0,TRUE),ES_P1b_0!$A$10:$AO$10,0)+1,FALSE))</f>
        <v/>
      </c>
      <c r="K56" s="232" t="str">
        <f>IF(ISNA(VLOOKUP($A56,ES_P1b_0!$A$10:$AQ$100,MATCH(FIXED(K$6,0,TRUE),ES_P1b_0!$A$10:$AO$10,0)+1,FALSE)),"",VLOOKUP($A56,ES_P1b_0!$A$10:$AQ$100,MATCH(FIXED(K$6,0,TRUE),ES_P1b_0!$A$10:$AO$10,0)+1,FALSE))</f>
        <v/>
      </c>
      <c r="L56" s="232" t="str">
        <f>IF(ISNA(VLOOKUP($A56,ES_P1b_0!$A$10:$AQ$100,MATCH(FIXED(L$6,0,TRUE),ES_P1b_0!$A$10:$AO$10,0)+1,FALSE)),"",VLOOKUP($A56,ES_P1b_0!$A$10:$AQ$100,MATCH(FIXED(L$6,0,TRUE),ES_P1b_0!$A$10:$AO$10,0)+1,FALSE))</f>
        <v/>
      </c>
      <c r="M56" s="232" t="str">
        <f>IF(ISNA(VLOOKUP($A56,ES_P1b_0!$A$10:$AQ$100,MATCH(FIXED(M$6,0,TRUE),ES_P1b_0!$A$10:$AO$10,0)+1,FALSE)),"",VLOOKUP($A56,ES_P1b_0!$A$10:$AQ$100,MATCH(FIXED(M$6,0,TRUE),ES_P1b_0!$A$10:$AO$10,0)+1,FALSE))</f>
        <v/>
      </c>
      <c r="N56" s="232" t="str">
        <f>IF(ISNA(VLOOKUP($A56,ES_P1b_0!$A$10:$AQ$100,MATCH(FIXED(N$6,0,TRUE),ES_P1b_0!$A$10:$AO$10,0)+1,FALSE)),"",VLOOKUP($A56,ES_P1b_0!$A$10:$AQ$100,MATCH(FIXED(N$6,0,TRUE),ES_P1b_0!$A$10:$AO$10,0)+1,FALSE))</f>
        <v/>
      </c>
      <c r="O56" s="232" t="str">
        <f>IF(ISNA(VLOOKUP($A56,ES_P1b_0!$A$10:$AQ$100,MATCH(FIXED(O$6,0,TRUE),ES_P1b_0!$A$10:$AO$10,0)+1,FALSE)),"",VLOOKUP($A56,ES_P1b_0!$A$10:$AQ$100,MATCH(FIXED(O$6,0,TRUE),ES_P1b_0!$A$10:$AO$10,0)+1,FALSE))</f>
        <v/>
      </c>
      <c r="P56" s="232" t="str">
        <f>IF(ISNA(VLOOKUP($A56,ES_P1b_0!$A$10:$AQ$100,MATCH(FIXED(P$6,0,TRUE),ES_P1b_0!$A$10:$AO$10,0)+1,FALSE)),"",VLOOKUP($A56,ES_P1b_0!$A$10:$AQ$100,MATCH(FIXED(P$6,0,TRUE),ES_P1b_0!$A$10:$AO$10,0)+1,FALSE))</f>
        <v/>
      </c>
      <c r="Q56" s="232" t="str">
        <f>IF(ISNA(VLOOKUP($A56,ES_P1b_0!$A$10:$AQ$100,MATCH(FIXED(Q$6,0,TRUE),ES_P1b_0!$A$10:$AO$10,0)+1,FALSE)),"",VLOOKUP($A56,ES_P1b_0!$A$10:$AQ$100,MATCH(FIXED(Q$6,0,TRUE),ES_P1b_0!$A$10:$AO$10,0)+1,FALSE))</f>
        <v/>
      </c>
      <c r="R56" s="232" t="str">
        <f>IF(ISNA(VLOOKUP($A56,ES_P1b_0!$A$10:$AQ$100,MATCH(FIXED(R$6,0,TRUE),ES_P1b_0!$A$10:$AO$10,0)+1,FALSE)),"",VLOOKUP($A56,ES_P1b_0!$A$10:$AQ$100,MATCH(FIXED(R$6,0,TRUE),ES_P1b_0!$A$10:$AO$10,0)+1,FALSE))</f>
        <v/>
      </c>
      <c r="S56" s="232" t="str">
        <f>IF(ISNA(VLOOKUP($A56,ES_P1b_0!$A$10:$AQ$100,MATCH(FIXED(S$6,0,TRUE),ES_P1b_0!$A$10:$AO$10,0)+1,FALSE)),"",VLOOKUP($A56,ES_P1b_0!$A$10:$AQ$100,MATCH(FIXED(S$6,0,TRUE),ES_P1b_0!$A$10:$AO$10,0)+1,FALSE))</f>
        <v/>
      </c>
      <c r="T56" s="232" t="str">
        <f>IF(ISNA(VLOOKUP($A56,ES_P1b_0!$A$10:$AQ$100,MATCH(FIXED(T$6,0,TRUE),ES_P1b_0!$A$10:$AO$10,0)+1,FALSE)),"",VLOOKUP($A56,ES_P1b_0!$A$10:$AQ$100,MATCH(FIXED(T$6,0,TRUE),ES_P1b_0!$A$10:$AO$10,0)+1,FALSE))</f>
        <v/>
      </c>
      <c r="U56" s="232" t="str">
        <f>IF(ISNA(VLOOKUP($A56,ES_P1b_0!$A$10:$AQ$100,MATCH(FIXED(U$6,0,TRUE),ES_P1b_0!$A$10:$AO$10,0)+1,FALSE)),"",VLOOKUP($A56,ES_P1b_0!$A$10:$AQ$100,MATCH(FIXED(U$6,0,TRUE),ES_P1b_0!$A$10:$AO$10,0)+1,FALSE))</f>
        <v/>
      </c>
      <c r="V56" s="232" t="str">
        <f>IF(ISNA(VLOOKUP($A56,ES_P1b_0!$A$10:$AQ$100,MATCH(FIXED(V$6,0,TRUE),ES_P1b_0!$A$10:$AO$10,0)+1,FALSE)),"",VLOOKUP($A56,ES_P1b_0!$A$10:$AQ$100,MATCH(FIXED(V$6,0,TRUE),ES_P1b_0!$A$10:$AO$10,0)+1,FALSE))</f>
        <v/>
      </c>
      <c r="W56" s="232" t="str">
        <f>IF(ISNA(VLOOKUP($A56,ES_P1b_0!$A$10:$AQ$100,MATCH(FIXED(W$6,0,TRUE),ES_P1b_0!$A$10:$AO$10,0)+1,FALSE)),"",VLOOKUP($A56,ES_P1b_0!$A$10:$AQ$100,MATCH(FIXED(W$6,0,TRUE),ES_P1b_0!$A$10:$AO$10,0)+1,FALSE))</f>
        <v/>
      </c>
    </row>
    <row r="57" spans="1:23">
      <c r="A57" s="230" t="str">
        <f>lookup!Z16</f>
        <v>Croatia</v>
      </c>
      <c r="B57" s="232" t="str">
        <f>VLOOKUP(A57,lookup!$Z$2:$AA$77,2,FALSE)</f>
        <v>Κροατία</v>
      </c>
      <c r="C57" s="232" t="str">
        <f>IF(ISNA(VLOOKUP($A57,ES_P1b_0!$A$10:$AQ$100,MATCH(FIXED(C$6,0,TRUE),ES_P1b_0!$A$10:$AO$10,0)+1,FALSE)),"",VLOOKUP($A57,ES_P1b_0!$A$10:$AQ$100,MATCH(FIXED(C$6,0,TRUE),ES_P1b_0!$A$10:$AO$10,0)+1,FALSE))</f>
        <v/>
      </c>
      <c r="D57" s="232" t="str">
        <f>IF(ISNA(VLOOKUP($A57,ES_P1b_0!$A$10:$AQ$100,MATCH(FIXED(D$6,0,TRUE),ES_P1b_0!$A$10:$AO$10,0)+1,FALSE)),"",VLOOKUP($A57,ES_P1b_0!$A$10:$AQ$100,MATCH(FIXED(D$6,0,TRUE),ES_P1b_0!$A$10:$AO$10,0)+1,FALSE))</f>
        <v/>
      </c>
      <c r="E57" s="232" t="str">
        <f>IF(ISNA(VLOOKUP($A57,ES_P1b_0!$A$10:$AQ$100,MATCH(FIXED(E$6,0,TRUE),ES_P1b_0!$A$10:$AO$10,0)+1,FALSE)),"",VLOOKUP($A57,ES_P1b_0!$A$10:$AQ$100,MATCH(FIXED(E$6,0,TRUE),ES_P1b_0!$A$10:$AO$10,0)+1,FALSE))</f>
        <v/>
      </c>
      <c r="F57" s="232" t="str">
        <f>IF(ISNA(VLOOKUP($A57,ES_P1b_0!$A$10:$AQ$100,MATCH(FIXED(F$6,0,TRUE),ES_P1b_0!$A$10:$AO$10,0)+1,FALSE)),"",VLOOKUP($A57,ES_P1b_0!$A$10:$AQ$100,MATCH(FIXED(F$6,0,TRUE),ES_P1b_0!$A$10:$AO$10,0)+1,FALSE))</f>
        <v/>
      </c>
      <c r="G57" s="232" t="str">
        <f>IF(ISNA(VLOOKUP($A57,ES_P1b_0!$A$10:$AQ$100,MATCH(FIXED(G$6,0,TRUE),ES_P1b_0!$A$10:$AO$10,0)+1,FALSE)),"",VLOOKUP($A57,ES_P1b_0!$A$10:$AQ$100,MATCH(FIXED(G$6,0,TRUE),ES_P1b_0!$A$10:$AO$10,0)+1,FALSE))</f>
        <v/>
      </c>
      <c r="H57" s="232" t="str">
        <f>IF(ISNA(VLOOKUP($A57,ES_P1b_0!$A$10:$AQ$100,MATCH(FIXED(H$6,0,TRUE),ES_P1b_0!$A$10:$AO$10,0)+1,FALSE)),"",VLOOKUP($A57,ES_P1b_0!$A$10:$AQ$100,MATCH(FIXED(H$6,0,TRUE),ES_P1b_0!$A$10:$AO$10,0)+1,FALSE))</f>
        <v/>
      </c>
      <c r="I57" s="232" t="str">
        <f>IF(ISNA(VLOOKUP($A57,ES_P1b_0!$A$10:$AQ$100,MATCH(FIXED(I$6,0,TRUE),ES_P1b_0!$A$10:$AO$10,0)+1,FALSE)),"",VLOOKUP($A57,ES_P1b_0!$A$10:$AQ$100,MATCH(FIXED(I$6,0,TRUE),ES_P1b_0!$A$10:$AO$10,0)+1,FALSE))</f>
        <v/>
      </c>
      <c r="J57" s="232" t="str">
        <f>IF(ISNA(VLOOKUP($A57,ES_P1b_0!$A$10:$AQ$100,MATCH(FIXED(J$6,0,TRUE),ES_P1b_0!$A$10:$AO$10,0)+1,FALSE)),"",VLOOKUP($A57,ES_P1b_0!$A$10:$AQ$100,MATCH(FIXED(J$6,0,TRUE),ES_P1b_0!$A$10:$AO$10,0)+1,FALSE))</f>
        <v/>
      </c>
      <c r="K57" s="232" t="str">
        <f>IF(ISNA(VLOOKUP($A57,ES_P1b_0!$A$10:$AQ$100,MATCH(FIXED(K$6,0,TRUE),ES_P1b_0!$A$10:$AO$10,0)+1,FALSE)),"",VLOOKUP($A57,ES_P1b_0!$A$10:$AQ$100,MATCH(FIXED(K$6,0,TRUE),ES_P1b_0!$A$10:$AO$10,0)+1,FALSE))</f>
        <v/>
      </c>
      <c r="L57" s="232" t="str">
        <f>IF(ISNA(VLOOKUP($A57,ES_P1b_0!$A$10:$AQ$100,MATCH(FIXED(L$6,0,TRUE),ES_P1b_0!$A$10:$AO$10,0)+1,FALSE)),"",VLOOKUP($A57,ES_P1b_0!$A$10:$AQ$100,MATCH(FIXED(L$6,0,TRUE),ES_P1b_0!$A$10:$AO$10,0)+1,FALSE))</f>
        <v/>
      </c>
      <c r="M57" s="232" t="str">
        <f>IF(ISNA(VLOOKUP($A57,ES_P1b_0!$A$10:$AQ$100,MATCH(FIXED(M$6,0,TRUE),ES_P1b_0!$A$10:$AO$10,0)+1,FALSE)),"",VLOOKUP($A57,ES_P1b_0!$A$10:$AQ$100,MATCH(FIXED(M$6,0,TRUE),ES_P1b_0!$A$10:$AO$10,0)+1,FALSE))</f>
        <v/>
      </c>
      <c r="N57" s="232" t="str">
        <f>IF(ISNA(VLOOKUP($A57,ES_P1b_0!$A$10:$AQ$100,MATCH(FIXED(N$6,0,TRUE),ES_P1b_0!$A$10:$AO$10,0)+1,FALSE)),"",VLOOKUP($A57,ES_P1b_0!$A$10:$AQ$100,MATCH(FIXED(N$6,0,TRUE),ES_P1b_0!$A$10:$AO$10,0)+1,FALSE))</f>
        <v/>
      </c>
      <c r="O57" s="232" t="str">
        <f>IF(ISNA(VLOOKUP($A57,ES_P1b_0!$A$10:$AQ$100,MATCH(FIXED(O$6,0,TRUE),ES_P1b_0!$A$10:$AO$10,0)+1,FALSE)),"",VLOOKUP($A57,ES_P1b_0!$A$10:$AQ$100,MATCH(FIXED(O$6,0,TRUE),ES_P1b_0!$A$10:$AO$10,0)+1,FALSE))</f>
        <v/>
      </c>
      <c r="P57" s="232" t="str">
        <f>IF(ISNA(VLOOKUP($A57,ES_P1b_0!$A$10:$AQ$100,MATCH(FIXED(P$6,0,TRUE),ES_P1b_0!$A$10:$AO$10,0)+1,FALSE)),"",VLOOKUP($A57,ES_P1b_0!$A$10:$AQ$100,MATCH(FIXED(P$6,0,TRUE),ES_P1b_0!$A$10:$AO$10,0)+1,FALSE))</f>
        <v/>
      </c>
      <c r="Q57" s="232" t="str">
        <f>IF(ISNA(VLOOKUP($A57,ES_P1b_0!$A$10:$AQ$100,MATCH(FIXED(Q$6,0,TRUE),ES_P1b_0!$A$10:$AO$10,0)+1,FALSE)),"",VLOOKUP($A57,ES_P1b_0!$A$10:$AQ$100,MATCH(FIXED(Q$6,0,TRUE),ES_P1b_0!$A$10:$AO$10,0)+1,FALSE))</f>
        <v/>
      </c>
      <c r="R57" s="232" t="str">
        <f>IF(ISNA(VLOOKUP($A57,ES_P1b_0!$A$10:$AQ$100,MATCH(FIXED(R$6,0,TRUE),ES_P1b_0!$A$10:$AO$10,0)+1,FALSE)),"",VLOOKUP($A57,ES_P1b_0!$A$10:$AQ$100,MATCH(FIXED(R$6,0,TRUE),ES_P1b_0!$A$10:$AO$10,0)+1,FALSE))</f>
        <v/>
      </c>
      <c r="S57" s="232" t="str">
        <f>IF(ISNA(VLOOKUP($A57,ES_P1b_0!$A$10:$AQ$100,MATCH(FIXED(S$6,0,TRUE),ES_P1b_0!$A$10:$AO$10,0)+1,FALSE)),"",VLOOKUP($A57,ES_P1b_0!$A$10:$AQ$100,MATCH(FIXED(S$6,0,TRUE),ES_P1b_0!$A$10:$AO$10,0)+1,FALSE))</f>
        <v/>
      </c>
      <c r="T57" s="232" t="str">
        <f>IF(ISNA(VLOOKUP($A57,ES_P1b_0!$A$10:$AQ$100,MATCH(FIXED(T$6,0,TRUE),ES_P1b_0!$A$10:$AO$10,0)+1,FALSE)),"",VLOOKUP($A57,ES_P1b_0!$A$10:$AQ$100,MATCH(FIXED(T$6,0,TRUE),ES_P1b_0!$A$10:$AO$10,0)+1,FALSE))</f>
        <v/>
      </c>
      <c r="U57" s="232" t="str">
        <f>IF(ISNA(VLOOKUP($A57,ES_P1b_0!$A$10:$AQ$100,MATCH(FIXED(U$6,0,TRUE),ES_P1b_0!$A$10:$AO$10,0)+1,FALSE)),"",VLOOKUP($A57,ES_P1b_0!$A$10:$AQ$100,MATCH(FIXED(U$6,0,TRUE),ES_P1b_0!$A$10:$AO$10,0)+1,FALSE))</f>
        <v/>
      </c>
      <c r="V57" s="232" t="str">
        <f>IF(ISNA(VLOOKUP($A57,ES_P1b_0!$A$10:$AQ$100,MATCH(FIXED(V$6,0,TRUE),ES_P1b_0!$A$10:$AO$10,0)+1,FALSE)),"",VLOOKUP($A57,ES_P1b_0!$A$10:$AQ$100,MATCH(FIXED(V$6,0,TRUE),ES_P1b_0!$A$10:$AO$10,0)+1,FALSE))</f>
        <v/>
      </c>
      <c r="W57" s="232" t="str">
        <f>IF(ISNA(VLOOKUP($A57,ES_P1b_0!$A$10:$AQ$100,MATCH(FIXED(W$6,0,TRUE),ES_P1b_0!$A$10:$AO$10,0)+1,FALSE)),"",VLOOKUP($A57,ES_P1b_0!$A$10:$AQ$100,MATCH(FIXED(W$6,0,TRUE),ES_P1b_0!$A$10:$AO$10,0)+1,FALSE))</f>
        <v/>
      </c>
    </row>
    <row r="58" spans="1:23">
      <c r="A58" s="230" t="str">
        <f>lookup!Z17</f>
        <v>Italy</v>
      </c>
      <c r="B58" s="232" t="str">
        <f>VLOOKUP(A58,lookup!$Z$2:$AA$77,2,FALSE)</f>
        <v>Ιταλία</v>
      </c>
      <c r="C58" s="232" t="str">
        <f>IF(ISNA(VLOOKUP($A58,ES_P1b_0!$A$10:$AQ$100,MATCH(FIXED(C$6,0,TRUE),ES_P1b_0!$A$10:$AO$10,0)+1,FALSE)),"",VLOOKUP($A58,ES_P1b_0!$A$10:$AQ$100,MATCH(FIXED(C$6,0,TRUE),ES_P1b_0!$A$10:$AO$10,0)+1,FALSE))</f>
        <v/>
      </c>
      <c r="D58" s="232" t="str">
        <f>IF(ISNA(VLOOKUP($A58,ES_P1b_0!$A$10:$AQ$100,MATCH(FIXED(D$6,0,TRUE),ES_P1b_0!$A$10:$AO$10,0)+1,FALSE)),"",VLOOKUP($A58,ES_P1b_0!$A$10:$AQ$100,MATCH(FIXED(D$6,0,TRUE),ES_P1b_0!$A$10:$AO$10,0)+1,FALSE))</f>
        <v/>
      </c>
      <c r="E58" s="232" t="str">
        <f>IF(ISNA(VLOOKUP($A58,ES_P1b_0!$A$10:$AQ$100,MATCH(FIXED(E$6,0,TRUE),ES_P1b_0!$A$10:$AO$10,0)+1,FALSE)),"",VLOOKUP($A58,ES_P1b_0!$A$10:$AQ$100,MATCH(FIXED(E$6,0,TRUE),ES_P1b_0!$A$10:$AO$10,0)+1,FALSE))</f>
        <v/>
      </c>
      <c r="F58" s="232" t="str">
        <f>IF(ISNA(VLOOKUP($A58,ES_P1b_0!$A$10:$AQ$100,MATCH(FIXED(F$6,0,TRUE),ES_P1b_0!$A$10:$AO$10,0)+1,FALSE)),"",VLOOKUP($A58,ES_P1b_0!$A$10:$AQ$100,MATCH(FIXED(F$6,0,TRUE),ES_P1b_0!$A$10:$AO$10,0)+1,FALSE))</f>
        <v/>
      </c>
      <c r="G58" s="232" t="str">
        <f>IF(ISNA(VLOOKUP($A58,ES_P1b_0!$A$10:$AQ$100,MATCH(FIXED(G$6,0,TRUE),ES_P1b_0!$A$10:$AO$10,0)+1,FALSE)),"",VLOOKUP($A58,ES_P1b_0!$A$10:$AQ$100,MATCH(FIXED(G$6,0,TRUE),ES_P1b_0!$A$10:$AO$10,0)+1,FALSE))</f>
        <v/>
      </c>
      <c r="H58" s="232" t="str">
        <f>IF(ISNA(VLOOKUP($A58,ES_P1b_0!$A$10:$AQ$100,MATCH(FIXED(H$6,0,TRUE),ES_P1b_0!$A$10:$AO$10,0)+1,FALSE)),"",VLOOKUP($A58,ES_P1b_0!$A$10:$AQ$100,MATCH(FIXED(H$6,0,TRUE),ES_P1b_0!$A$10:$AO$10,0)+1,FALSE))</f>
        <v/>
      </c>
      <c r="I58" s="232" t="str">
        <f>IF(ISNA(VLOOKUP($A58,ES_P1b_0!$A$10:$AQ$100,MATCH(FIXED(I$6,0,TRUE),ES_P1b_0!$A$10:$AO$10,0)+1,FALSE)),"",VLOOKUP($A58,ES_P1b_0!$A$10:$AQ$100,MATCH(FIXED(I$6,0,TRUE),ES_P1b_0!$A$10:$AO$10,0)+1,FALSE))</f>
        <v/>
      </c>
      <c r="J58" s="232" t="str">
        <f>IF(ISNA(VLOOKUP($A58,ES_P1b_0!$A$10:$AQ$100,MATCH(FIXED(J$6,0,TRUE),ES_P1b_0!$A$10:$AO$10,0)+1,FALSE)),"",VLOOKUP($A58,ES_P1b_0!$A$10:$AQ$100,MATCH(FIXED(J$6,0,TRUE),ES_P1b_0!$A$10:$AO$10,0)+1,FALSE))</f>
        <v/>
      </c>
      <c r="K58" s="232" t="str">
        <f>IF(ISNA(VLOOKUP($A58,ES_P1b_0!$A$10:$AQ$100,MATCH(FIXED(K$6,0,TRUE),ES_P1b_0!$A$10:$AO$10,0)+1,FALSE)),"",VLOOKUP($A58,ES_P1b_0!$A$10:$AQ$100,MATCH(FIXED(K$6,0,TRUE),ES_P1b_0!$A$10:$AO$10,0)+1,FALSE))</f>
        <v/>
      </c>
      <c r="L58" s="232" t="str">
        <f>IF(ISNA(VLOOKUP($A58,ES_P1b_0!$A$10:$AQ$100,MATCH(FIXED(L$6,0,TRUE),ES_P1b_0!$A$10:$AO$10,0)+1,FALSE)),"",VLOOKUP($A58,ES_P1b_0!$A$10:$AQ$100,MATCH(FIXED(L$6,0,TRUE),ES_P1b_0!$A$10:$AO$10,0)+1,FALSE))</f>
        <v/>
      </c>
      <c r="M58" s="232" t="str">
        <f>IF(ISNA(VLOOKUP($A58,ES_P1b_0!$A$10:$AQ$100,MATCH(FIXED(M$6,0,TRUE),ES_P1b_0!$A$10:$AO$10,0)+1,FALSE)),"",VLOOKUP($A58,ES_P1b_0!$A$10:$AQ$100,MATCH(FIXED(M$6,0,TRUE),ES_P1b_0!$A$10:$AO$10,0)+1,FALSE))</f>
        <v/>
      </c>
      <c r="N58" s="232" t="str">
        <f>IF(ISNA(VLOOKUP($A58,ES_P1b_0!$A$10:$AQ$100,MATCH(FIXED(N$6,0,TRUE),ES_P1b_0!$A$10:$AO$10,0)+1,FALSE)),"",VLOOKUP($A58,ES_P1b_0!$A$10:$AQ$100,MATCH(FIXED(N$6,0,TRUE),ES_P1b_0!$A$10:$AO$10,0)+1,FALSE))</f>
        <v/>
      </c>
      <c r="O58" s="232" t="str">
        <f>IF(ISNA(VLOOKUP($A58,ES_P1b_0!$A$10:$AQ$100,MATCH(FIXED(O$6,0,TRUE),ES_P1b_0!$A$10:$AO$10,0)+1,FALSE)),"",VLOOKUP($A58,ES_P1b_0!$A$10:$AQ$100,MATCH(FIXED(O$6,0,TRUE),ES_P1b_0!$A$10:$AO$10,0)+1,FALSE))</f>
        <v/>
      </c>
      <c r="P58" s="232" t="str">
        <f>IF(ISNA(VLOOKUP($A58,ES_P1b_0!$A$10:$AQ$100,MATCH(FIXED(P$6,0,TRUE),ES_P1b_0!$A$10:$AO$10,0)+1,FALSE)),"",VLOOKUP($A58,ES_P1b_0!$A$10:$AQ$100,MATCH(FIXED(P$6,0,TRUE),ES_P1b_0!$A$10:$AO$10,0)+1,FALSE))</f>
        <v/>
      </c>
      <c r="Q58" s="232" t="str">
        <f>IF(ISNA(VLOOKUP($A58,ES_P1b_0!$A$10:$AQ$100,MATCH(FIXED(Q$6,0,TRUE),ES_P1b_0!$A$10:$AO$10,0)+1,FALSE)),"",VLOOKUP($A58,ES_P1b_0!$A$10:$AQ$100,MATCH(FIXED(Q$6,0,TRUE),ES_P1b_0!$A$10:$AO$10,0)+1,FALSE))</f>
        <v/>
      </c>
      <c r="R58" s="232" t="str">
        <f>IF(ISNA(VLOOKUP($A58,ES_P1b_0!$A$10:$AQ$100,MATCH(FIXED(R$6,0,TRUE),ES_P1b_0!$A$10:$AO$10,0)+1,FALSE)),"",VLOOKUP($A58,ES_P1b_0!$A$10:$AQ$100,MATCH(FIXED(R$6,0,TRUE),ES_P1b_0!$A$10:$AO$10,0)+1,FALSE))</f>
        <v/>
      </c>
      <c r="S58" s="232" t="str">
        <f>IF(ISNA(VLOOKUP($A58,ES_P1b_0!$A$10:$AQ$100,MATCH(FIXED(S$6,0,TRUE),ES_P1b_0!$A$10:$AO$10,0)+1,FALSE)),"",VLOOKUP($A58,ES_P1b_0!$A$10:$AQ$100,MATCH(FIXED(S$6,0,TRUE),ES_P1b_0!$A$10:$AO$10,0)+1,FALSE))</f>
        <v/>
      </c>
      <c r="T58" s="232" t="str">
        <f>IF(ISNA(VLOOKUP($A58,ES_P1b_0!$A$10:$AQ$100,MATCH(FIXED(T$6,0,TRUE),ES_P1b_0!$A$10:$AO$10,0)+1,FALSE)),"",VLOOKUP($A58,ES_P1b_0!$A$10:$AQ$100,MATCH(FIXED(T$6,0,TRUE),ES_P1b_0!$A$10:$AO$10,0)+1,FALSE))</f>
        <v/>
      </c>
      <c r="U58" s="232" t="str">
        <f>IF(ISNA(VLOOKUP($A58,ES_P1b_0!$A$10:$AQ$100,MATCH(FIXED(U$6,0,TRUE),ES_P1b_0!$A$10:$AO$10,0)+1,FALSE)),"",VLOOKUP($A58,ES_P1b_0!$A$10:$AQ$100,MATCH(FIXED(U$6,0,TRUE),ES_P1b_0!$A$10:$AO$10,0)+1,FALSE))</f>
        <v/>
      </c>
      <c r="V58" s="232" t="str">
        <f>IF(ISNA(VLOOKUP($A58,ES_P1b_0!$A$10:$AQ$100,MATCH(FIXED(V$6,0,TRUE),ES_P1b_0!$A$10:$AO$10,0)+1,FALSE)),"",VLOOKUP($A58,ES_P1b_0!$A$10:$AQ$100,MATCH(FIXED(V$6,0,TRUE),ES_P1b_0!$A$10:$AO$10,0)+1,FALSE))</f>
        <v/>
      </c>
      <c r="W58" s="232" t="str">
        <f>IF(ISNA(VLOOKUP($A58,ES_P1b_0!$A$10:$AQ$100,MATCH(FIXED(W$6,0,TRUE),ES_P1b_0!$A$10:$AO$10,0)+1,FALSE)),"",VLOOKUP($A58,ES_P1b_0!$A$10:$AQ$100,MATCH(FIXED(W$6,0,TRUE),ES_P1b_0!$A$10:$AO$10,0)+1,FALSE))</f>
        <v/>
      </c>
    </row>
    <row r="59" spans="1:23">
      <c r="A59" s="230" t="str">
        <f>lookup!Z18</f>
        <v>Cyprus</v>
      </c>
      <c r="B59" s="232" t="str">
        <f>VLOOKUP(A59,lookup!$Z$2:$AA$77,2,FALSE)</f>
        <v>Κύπρος</v>
      </c>
      <c r="C59" s="232" t="str">
        <f>IF(ISNA(VLOOKUP($A59,ES_P1b_0!$A$10:$AQ$100,MATCH(FIXED(C$6,0,TRUE),ES_P1b_0!$A$10:$AO$10,0)+1,FALSE)),"",VLOOKUP($A59,ES_P1b_0!$A$10:$AQ$100,MATCH(FIXED(C$6,0,TRUE),ES_P1b_0!$A$10:$AO$10,0)+1,FALSE))</f>
        <v/>
      </c>
      <c r="D59" s="232" t="str">
        <f>IF(ISNA(VLOOKUP($A59,ES_P1b_0!$A$10:$AQ$100,MATCH(FIXED(D$6,0,TRUE),ES_P1b_0!$A$10:$AO$10,0)+1,FALSE)),"",VLOOKUP($A59,ES_P1b_0!$A$10:$AQ$100,MATCH(FIXED(D$6,0,TRUE),ES_P1b_0!$A$10:$AO$10,0)+1,FALSE))</f>
        <v/>
      </c>
      <c r="E59" s="232" t="str">
        <f>IF(ISNA(VLOOKUP($A59,ES_P1b_0!$A$10:$AQ$100,MATCH(FIXED(E$6,0,TRUE),ES_P1b_0!$A$10:$AO$10,0)+1,FALSE)),"",VLOOKUP($A59,ES_P1b_0!$A$10:$AQ$100,MATCH(FIXED(E$6,0,TRUE),ES_P1b_0!$A$10:$AO$10,0)+1,FALSE))</f>
        <v/>
      </c>
      <c r="F59" s="232" t="str">
        <f>IF(ISNA(VLOOKUP($A59,ES_P1b_0!$A$10:$AQ$100,MATCH(FIXED(F$6,0,TRUE),ES_P1b_0!$A$10:$AO$10,0)+1,FALSE)),"",VLOOKUP($A59,ES_P1b_0!$A$10:$AQ$100,MATCH(FIXED(F$6,0,TRUE),ES_P1b_0!$A$10:$AO$10,0)+1,FALSE))</f>
        <v/>
      </c>
      <c r="G59" s="232" t="str">
        <f>IF(ISNA(VLOOKUP($A59,ES_P1b_0!$A$10:$AQ$100,MATCH(FIXED(G$6,0,TRUE),ES_P1b_0!$A$10:$AO$10,0)+1,FALSE)),"",VLOOKUP($A59,ES_P1b_0!$A$10:$AQ$100,MATCH(FIXED(G$6,0,TRUE),ES_P1b_0!$A$10:$AO$10,0)+1,FALSE))</f>
        <v/>
      </c>
      <c r="H59" s="232" t="str">
        <f>IF(ISNA(VLOOKUP($A59,ES_P1b_0!$A$10:$AQ$100,MATCH(FIXED(H$6,0,TRUE),ES_P1b_0!$A$10:$AO$10,0)+1,FALSE)),"",VLOOKUP($A59,ES_P1b_0!$A$10:$AQ$100,MATCH(FIXED(H$6,0,TRUE),ES_P1b_0!$A$10:$AO$10,0)+1,FALSE))</f>
        <v/>
      </c>
      <c r="I59" s="232" t="str">
        <f>IF(ISNA(VLOOKUP($A59,ES_P1b_0!$A$10:$AQ$100,MATCH(FIXED(I$6,0,TRUE),ES_P1b_0!$A$10:$AO$10,0)+1,FALSE)),"",VLOOKUP($A59,ES_P1b_0!$A$10:$AQ$100,MATCH(FIXED(I$6,0,TRUE),ES_P1b_0!$A$10:$AO$10,0)+1,FALSE))</f>
        <v/>
      </c>
      <c r="J59" s="232" t="str">
        <f>IF(ISNA(VLOOKUP($A59,ES_P1b_0!$A$10:$AQ$100,MATCH(FIXED(J$6,0,TRUE),ES_P1b_0!$A$10:$AO$10,0)+1,FALSE)),"",VLOOKUP($A59,ES_P1b_0!$A$10:$AQ$100,MATCH(FIXED(J$6,0,TRUE),ES_P1b_0!$A$10:$AO$10,0)+1,FALSE))</f>
        <v/>
      </c>
      <c r="K59" s="232" t="str">
        <f>IF(ISNA(VLOOKUP($A59,ES_P1b_0!$A$10:$AQ$100,MATCH(FIXED(K$6,0,TRUE),ES_P1b_0!$A$10:$AO$10,0)+1,FALSE)),"",VLOOKUP($A59,ES_P1b_0!$A$10:$AQ$100,MATCH(FIXED(K$6,0,TRUE),ES_P1b_0!$A$10:$AO$10,0)+1,FALSE))</f>
        <v/>
      </c>
      <c r="L59" s="232" t="str">
        <f>IF(ISNA(VLOOKUP($A59,ES_P1b_0!$A$10:$AQ$100,MATCH(FIXED(L$6,0,TRUE),ES_P1b_0!$A$10:$AO$10,0)+1,FALSE)),"",VLOOKUP($A59,ES_P1b_0!$A$10:$AQ$100,MATCH(FIXED(L$6,0,TRUE),ES_P1b_0!$A$10:$AO$10,0)+1,FALSE))</f>
        <v/>
      </c>
      <c r="M59" s="232" t="str">
        <f>IF(ISNA(VLOOKUP($A59,ES_P1b_0!$A$10:$AQ$100,MATCH(FIXED(M$6,0,TRUE),ES_P1b_0!$A$10:$AO$10,0)+1,FALSE)),"",VLOOKUP($A59,ES_P1b_0!$A$10:$AQ$100,MATCH(FIXED(M$6,0,TRUE),ES_P1b_0!$A$10:$AO$10,0)+1,FALSE))</f>
        <v/>
      </c>
      <c r="N59" s="232" t="str">
        <f>IF(ISNA(VLOOKUP($A59,ES_P1b_0!$A$10:$AQ$100,MATCH(FIXED(N$6,0,TRUE),ES_P1b_0!$A$10:$AO$10,0)+1,FALSE)),"",VLOOKUP($A59,ES_P1b_0!$A$10:$AQ$100,MATCH(FIXED(N$6,0,TRUE),ES_P1b_0!$A$10:$AO$10,0)+1,FALSE))</f>
        <v/>
      </c>
      <c r="O59" s="232" t="str">
        <f>IF(ISNA(VLOOKUP($A59,ES_P1b_0!$A$10:$AQ$100,MATCH(FIXED(O$6,0,TRUE),ES_P1b_0!$A$10:$AO$10,0)+1,FALSE)),"",VLOOKUP($A59,ES_P1b_0!$A$10:$AQ$100,MATCH(FIXED(O$6,0,TRUE),ES_P1b_0!$A$10:$AO$10,0)+1,FALSE))</f>
        <v/>
      </c>
      <c r="P59" s="232" t="str">
        <f>IF(ISNA(VLOOKUP($A59,ES_P1b_0!$A$10:$AQ$100,MATCH(FIXED(P$6,0,TRUE),ES_P1b_0!$A$10:$AO$10,0)+1,FALSE)),"",VLOOKUP($A59,ES_P1b_0!$A$10:$AQ$100,MATCH(FIXED(P$6,0,TRUE),ES_P1b_0!$A$10:$AO$10,0)+1,FALSE))</f>
        <v/>
      </c>
      <c r="Q59" s="232" t="str">
        <f>IF(ISNA(VLOOKUP($A59,ES_P1b_0!$A$10:$AQ$100,MATCH(FIXED(Q$6,0,TRUE),ES_P1b_0!$A$10:$AO$10,0)+1,FALSE)),"",VLOOKUP($A59,ES_P1b_0!$A$10:$AQ$100,MATCH(FIXED(Q$6,0,TRUE),ES_P1b_0!$A$10:$AO$10,0)+1,FALSE))</f>
        <v/>
      </c>
      <c r="R59" s="232" t="str">
        <f>IF(ISNA(VLOOKUP($A59,ES_P1b_0!$A$10:$AQ$100,MATCH(FIXED(R$6,0,TRUE),ES_P1b_0!$A$10:$AO$10,0)+1,FALSE)),"",VLOOKUP($A59,ES_P1b_0!$A$10:$AQ$100,MATCH(FIXED(R$6,0,TRUE),ES_P1b_0!$A$10:$AO$10,0)+1,FALSE))</f>
        <v/>
      </c>
      <c r="S59" s="232" t="str">
        <f>IF(ISNA(VLOOKUP($A59,ES_P1b_0!$A$10:$AQ$100,MATCH(FIXED(S$6,0,TRUE),ES_P1b_0!$A$10:$AO$10,0)+1,FALSE)),"",VLOOKUP($A59,ES_P1b_0!$A$10:$AQ$100,MATCH(FIXED(S$6,0,TRUE),ES_P1b_0!$A$10:$AO$10,0)+1,FALSE))</f>
        <v/>
      </c>
      <c r="T59" s="232" t="str">
        <f>IF(ISNA(VLOOKUP($A59,ES_P1b_0!$A$10:$AQ$100,MATCH(FIXED(T$6,0,TRUE),ES_P1b_0!$A$10:$AO$10,0)+1,FALSE)),"",VLOOKUP($A59,ES_P1b_0!$A$10:$AQ$100,MATCH(FIXED(T$6,0,TRUE),ES_P1b_0!$A$10:$AO$10,0)+1,FALSE))</f>
        <v/>
      </c>
      <c r="U59" s="232" t="str">
        <f>IF(ISNA(VLOOKUP($A59,ES_P1b_0!$A$10:$AQ$100,MATCH(FIXED(U$6,0,TRUE),ES_P1b_0!$A$10:$AO$10,0)+1,FALSE)),"",VLOOKUP($A59,ES_P1b_0!$A$10:$AQ$100,MATCH(FIXED(U$6,0,TRUE),ES_P1b_0!$A$10:$AO$10,0)+1,FALSE))</f>
        <v/>
      </c>
      <c r="V59" s="232" t="str">
        <f>IF(ISNA(VLOOKUP($A59,ES_P1b_0!$A$10:$AQ$100,MATCH(FIXED(V$6,0,TRUE),ES_P1b_0!$A$10:$AO$10,0)+1,FALSE)),"",VLOOKUP($A59,ES_P1b_0!$A$10:$AQ$100,MATCH(FIXED(V$6,0,TRUE),ES_P1b_0!$A$10:$AO$10,0)+1,FALSE))</f>
        <v/>
      </c>
      <c r="W59" s="232" t="str">
        <f>IF(ISNA(VLOOKUP($A59,ES_P1b_0!$A$10:$AQ$100,MATCH(FIXED(W$6,0,TRUE),ES_P1b_0!$A$10:$AO$10,0)+1,FALSE)),"",VLOOKUP($A59,ES_P1b_0!$A$10:$AQ$100,MATCH(FIXED(W$6,0,TRUE),ES_P1b_0!$A$10:$AO$10,0)+1,FALSE))</f>
        <v/>
      </c>
    </row>
    <row r="60" spans="1:23">
      <c r="A60" s="230" t="str">
        <f>lookup!Z19</f>
        <v>Latvia</v>
      </c>
      <c r="B60" s="232" t="str">
        <f>VLOOKUP(A60,lookup!$Z$2:$AA$77,2,FALSE)</f>
        <v>Λετονία</v>
      </c>
      <c r="C60" s="232" t="str">
        <f>IF(ISNA(VLOOKUP($A60,ES_P1b_0!$A$10:$AQ$100,MATCH(FIXED(C$6,0,TRUE),ES_P1b_0!$A$10:$AO$10,0)+1,FALSE)),"",VLOOKUP($A60,ES_P1b_0!$A$10:$AQ$100,MATCH(FIXED(C$6,0,TRUE),ES_P1b_0!$A$10:$AO$10,0)+1,FALSE))</f>
        <v/>
      </c>
      <c r="D60" s="232" t="str">
        <f>IF(ISNA(VLOOKUP($A60,ES_P1b_0!$A$10:$AQ$100,MATCH(FIXED(D$6,0,TRUE),ES_P1b_0!$A$10:$AO$10,0)+1,FALSE)),"",VLOOKUP($A60,ES_P1b_0!$A$10:$AQ$100,MATCH(FIXED(D$6,0,TRUE),ES_P1b_0!$A$10:$AO$10,0)+1,FALSE))</f>
        <v/>
      </c>
      <c r="E60" s="232" t="str">
        <f>IF(ISNA(VLOOKUP($A60,ES_P1b_0!$A$10:$AQ$100,MATCH(FIXED(E$6,0,TRUE),ES_P1b_0!$A$10:$AO$10,0)+1,FALSE)),"",VLOOKUP($A60,ES_P1b_0!$A$10:$AQ$100,MATCH(FIXED(E$6,0,TRUE),ES_P1b_0!$A$10:$AO$10,0)+1,FALSE))</f>
        <v/>
      </c>
      <c r="F60" s="232" t="str">
        <f>IF(ISNA(VLOOKUP($A60,ES_P1b_0!$A$10:$AQ$100,MATCH(FIXED(F$6,0,TRUE),ES_P1b_0!$A$10:$AO$10,0)+1,FALSE)),"",VLOOKUP($A60,ES_P1b_0!$A$10:$AQ$100,MATCH(FIXED(F$6,0,TRUE),ES_P1b_0!$A$10:$AO$10,0)+1,FALSE))</f>
        <v/>
      </c>
      <c r="G60" s="232" t="str">
        <f>IF(ISNA(VLOOKUP($A60,ES_P1b_0!$A$10:$AQ$100,MATCH(FIXED(G$6,0,TRUE),ES_P1b_0!$A$10:$AO$10,0)+1,FALSE)),"",VLOOKUP($A60,ES_P1b_0!$A$10:$AQ$100,MATCH(FIXED(G$6,0,TRUE),ES_P1b_0!$A$10:$AO$10,0)+1,FALSE))</f>
        <v/>
      </c>
      <c r="H60" s="232" t="str">
        <f>IF(ISNA(VLOOKUP($A60,ES_P1b_0!$A$10:$AQ$100,MATCH(FIXED(H$6,0,TRUE),ES_P1b_0!$A$10:$AO$10,0)+1,FALSE)),"",VLOOKUP($A60,ES_P1b_0!$A$10:$AQ$100,MATCH(FIXED(H$6,0,TRUE),ES_P1b_0!$A$10:$AO$10,0)+1,FALSE))</f>
        <v/>
      </c>
      <c r="I60" s="232" t="str">
        <f>IF(ISNA(VLOOKUP($A60,ES_P1b_0!$A$10:$AQ$100,MATCH(FIXED(I$6,0,TRUE),ES_P1b_0!$A$10:$AO$10,0)+1,FALSE)),"",VLOOKUP($A60,ES_P1b_0!$A$10:$AQ$100,MATCH(FIXED(I$6,0,TRUE),ES_P1b_0!$A$10:$AO$10,0)+1,FALSE))</f>
        <v/>
      </c>
      <c r="J60" s="232" t="str">
        <f>IF(ISNA(VLOOKUP($A60,ES_P1b_0!$A$10:$AQ$100,MATCH(FIXED(J$6,0,TRUE),ES_P1b_0!$A$10:$AO$10,0)+1,FALSE)),"",VLOOKUP($A60,ES_P1b_0!$A$10:$AQ$100,MATCH(FIXED(J$6,0,TRUE),ES_P1b_0!$A$10:$AO$10,0)+1,FALSE))</f>
        <v/>
      </c>
      <c r="K60" s="232" t="str">
        <f>IF(ISNA(VLOOKUP($A60,ES_P1b_0!$A$10:$AQ$100,MATCH(FIXED(K$6,0,TRUE),ES_P1b_0!$A$10:$AO$10,0)+1,FALSE)),"",VLOOKUP($A60,ES_P1b_0!$A$10:$AQ$100,MATCH(FIXED(K$6,0,TRUE),ES_P1b_0!$A$10:$AO$10,0)+1,FALSE))</f>
        <v/>
      </c>
      <c r="L60" s="232" t="str">
        <f>IF(ISNA(VLOOKUP($A60,ES_P1b_0!$A$10:$AQ$100,MATCH(FIXED(L$6,0,TRUE),ES_P1b_0!$A$10:$AO$10,0)+1,FALSE)),"",VLOOKUP($A60,ES_P1b_0!$A$10:$AQ$100,MATCH(FIXED(L$6,0,TRUE),ES_P1b_0!$A$10:$AO$10,0)+1,FALSE))</f>
        <v/>
      </c>
      <c r="M60" s="232" t="str">
        <f>IF(ISNA(VLOOKUP($A60,ES_P1b_0!$A$10:$AQ$100,MATCH(FIXED(M$6,0,TRUE),ES_P1b_0!$A$10:$AO$10,0)+1,FALSE)),"",VLOOKUP($A60,ES_P1b_0!$A$10:$AQ$100,MATCH(FIXED(M$6,0,TRUE),ES_P1b_0!$A$10:$AO$10,0)+1,FALSE))</f>
        <v/>
      </c>
      <c r="N60" s="232" t="str">
        <f>IF(ISNA(VLOOKUP($A60,ES_P1b_0!$A$10:$AQ$100,MATCH(FIXED(N$6,0,TRUE),ES_P1b_0!$A$10:$AO$10,0)+1,FALSE)),"",VLOOKUP($A60,ES_P1b_0!$A$10:$AQ$100,MATCH(FIXED(N$6,0,TRUE),ES_P1b_0!$A$10:$AO$10,0)+1,FALSE))</f>
        <v/>
      </c>
      <c r="O60" s="232" t="str">
        <f>IF(ISNA(VLOOKUP($A60,ES_P1b_0!$A$10:$AQ$100,MATCH(FIXED(O$6,0,TRUE),ES_P1b_0!$A$10:$AO$10,0)+1,FALSE)),"",VLOOKUP($A60,ES_P1b_0!$A$10:$AQ$100,MATCH(FIXED(O$6,0,TRUE),ES_P1b_0!$A$10:$AO$10,0)+1,FALSE))</f>
        <v>b</v>
      </c>
      <c r="P60" s="232" t="str">
        <f>IF(ISNA(VLOOKUP($A60,ES_P1b_0!$A$10:$AQ$100,MATCH(FIXED(P$6,0,TRUE),ES_P1b_0!$A$10:$AO$10,0)+1,FALSE)),"",VLOOKUP($A60,ES_P1b_0!$A$10:$AQ$100,MATCH(FIXED(P$6,0,TRUE),ES_P1b_0!$A$10:$AO$10,0)+1,FALSE))</f>
        <v>b</v>
      </c>
      <c r="Q60" s="232" t="str">
        <f>IF(ISNA(VLOOKUP($A60,ES_P1b_0!$A$10:$AQ$100,MATCH(FIXED(Q$6,0,TRUE),ES_P1b_0!$A$10:$AO$10,0)+1,FALSE)),"",VLOOKUP($A60,ES_P1b_0!$A$10:$AQ$100,MATCH(FIXED(Q$6,0,TRUE),ES_P1b_0!$A$10:$AO$10,0)+1,FALSE))</f>
        <v>b</v>
      </c>
      <c r="R60" s="232" t="str">
        <f>IF(ISNA(VLOOKUP($A60,ES_P1b_0!$A$10:$AQ$100,MATCH(FIXED(R$6,0,TRUE),ES_P1b_0!$A$10:$AO$10,0)+1,FALSE)),"",VLOOKUP($A60,ES_P1b_0!$A$10:$AQ$100,MATCH(FIXED(R$6,0,TRUE),ES_P1b_0!$A$10:$AO$10,0)+1,FALSE))</f>
        <v>b</v>
      </c>
      <c r="S60" s="232" t="str">
        <f>IF(ISNA(VLOOKUP($A60,ES_P1b_0!$A$10:$AQ$100,MATCH(FIXED(S$6,0,TRUE),ES_P1b_0!$A$10:$AO$10,0)+1,FALSE)),"",VLOOKUP($A60,ES_P1b_0!$A$10:$AQ$100,MATCH(FIXED(S$6,0,TRUE),ES_P1b_0!$A$10:$AO$10,0)+1,FALSE))</f>
        <v>b</v>
      </c>
      <c r="T60" s="232" t="str">
        <f>IF(ISNA(VLOOKUP($A60,ES_P1b_0!$A$10:$AQ$100,MATCH(FIXED(T$6,0,TRUE),ES_P1b_0!$A$10:$AO$10,0)+1,FALSE)),"",VLOOKUP($A60,ES_P1b_0!$A$10:$AQ$100,MATCH(FIXED(T$6,0,TRUE),ES_P1b_0!$A$10:$AO$10,0)+1,FALSE))</f>
        <v>b</v>
      </c>
      <c r="U60" s="232" t="str">
        <f>IF(ISNA(VLOOKUP($A60,ES_P1b_0!$A$10:$AQ$100,MATCH(FIXED(U$6,0,TRUE),ES_P1b_0!$A$10:$AO$10,0)+1,FALSE)),"",VLOOKUP($A60,ES_P1b_0!$A$10:$AQ$100,MATCH(FIXED(U$6,0,TRUE),ES_P1b_0!$A$10:$AO$10,0)+1,FALSE))</f>
        <v>b</v>
      </c>
      <c r="V60" s="232" t="str">
        <f>IF(ISNA(VLOOKUP($A60,ES_P1b_0!$A$10:$AQ$100,MATCH(FIXED(V$6,0,TRUE),ES_P1b_0!$A$10:$AO$10,0)+1,FALSE)),"",VLOOKUP($A60,ES_P1b_0!$A$10:$AQ$100,MATCH(FIXED(V$6,0,TRUE),ES_P1b_0!$A$10:$AO$10,0)+1,FALSE))</f>
        <v/>
      </c>
      <c r="W60" s="232" t="str">
        <f>IF(ISNA(VLOOKUP($A60,ES_P1b_0!$A$10:$AQ$100,MATCH(FIXED(W$6,0,TRUE),ES_P1b_0!$A$10:$AO$10,0)+1,FALSE)),"",VLOOKUP($A60,ES_P1b_0!$A$10:$AQ$100,MATCH(FIXED(W$6,0,TRUE),ES_P1b_0!$A$10:$AO$10,0)+1,FALSE))</f>
        <v/>
      </c>
    </row>
    <row r="61" spans="1:23">
      <c r="A61" s="230" t="str">
        <f>lookup!Z20</f>
        <v>Lithuania</v>
      </c>
      <c r="B61" s="232" t="str">
        <f>VLOOKUP(A61,lookup!$Z$2:$AA$77,2,FALSE)</f>
        <v>Λιθουανία</v>
      </c>
      <c r="C61" s="232" t="str">
        <f>IF(ISNA(VLOOKUP($A61,ES_P1b_0!$A$10:$AQ$100,MATCH(FIXED(C$6,0,TRUE),ES_P1b_0!$A$10:$AO$10,0)+1,FALSE)),"",VLOOKUP($A61,ES_P1b_0!$A$10:$AQ$100,MATCH(FIXED(C$6,0,TRUE),ES_P1b_0!$A$10:$AO$10,0)+1,FALSE))</f>
        <v/>
      </c>
      <c r="D61" s="232" t="str">
        <f>IF(ISNA(VLOOKUP($A61,ES_P1b_0!$A$10:$AQ$100,MATCH(FIXED(D$6,0,TRUE),ES_P1b_0!$A$10:$AO$10,0)+1,FALSE)),"",VLOOKUP($A61,ES_P1b_0!$A$10:$AQ$100,MATCH(FIXED(D$6,0,TRUE),ES_P1b_0!$A$10:$AO$10,0)+1,FALSE))</f>
        <v/>
      </c>
      <c r="E61" s="232" t="str">
        <f>IF(ISNA(VLOOKUP($A61,ES_P1b_0!$A$10:$AQ$100,MATCH(FIXED(E$6,0,TRUE),ES_P1b_0!$A$10:$AO$10,0)+1,FALSE)),"",VLOOKUP($A61,ES_P1b_0!$A$10:$AQ$100,MATCH(FIXED(E$6,0,TRUE),ES_P1b_0!$A$10:$AO$10,0)+1,FALSE))</f>
        <v/>
      </c>
      <c r="F61" s="232" t="str">
        <f>IF(ISNA(VLOOKUP($A61,ES_P1b_0!$A$10:$AQ$100,MATCH(FIXED(F$6,0,TRUE),ES_P1b_0!$A$10:$AO$10,0)+1,FALSE)),"",VLOOKUP($A61,ES_P1b_0!$A$10:$AQ$100,MATCH(FIXED(F$6,0,TRUE),ES_P1b_0!$A$10:$AO$10,0)+1,FALSE))</f>
        <v/>
      </c>
      <c r="G61" s="232" t="str">
        <f>IF(ISNA(VLOOKUP($A61,ES_P1b_0!$A$10:$AQ$100,MATCH(FIXED(G$6,0,TRUE),ES_P1b_0!$A$10:$AO$10,0)+1,FALSE)),"",VLOOKUP($A61,ES_P1b_0!$A$10:$AQ$100,MATCH(FIXED(G$6,0,TRUE),ES_P1b_0!$A$10:$AO$10,0)+1,FALSE))</f>
        <v/>
      </c>
      <c r="H61" s="232" t="str">
        <f>IF(ISNA(VLOOKUP($A61,ES_P1b_0!$A$10:$AQ$100,MATCH(FIXED(H$6,0,TRUE),ES_P1b_0!$A$10:$AO$10,0)+1,FALSE)),"",VLOOKUP($A61,ES_P1b_0!$A$10:$AQ$100,MATCH(FIXED(H$6,0,TRUE),ES_P1b_0!$A$10:$AO$10,0)+1,FALSE))</f>
        <v/>
      </c>
      <c r="I61" s="232" t="str">
        <f>IF(ISNA(VLOOKUP($A61,ES_P1b_0!$A$10:$AQ$100,MATCH(FIXED(I$6,0,TRUE),ES_P1b_0!$A$10:$AO$10,0)+1,FALSE)),"",VLOOKUP($A61,ES_P1b_0!$A$10:$AQ$100,MATCH(FIXED(I$6,0,TRUE),ES_P1b_0!$A$10:$AO$10,0)+1,FALSE))</f>
        <v/>
      </c>
      <c r="J61" s="232" t="str">
        <f>IF(ISNA(VLOOKUP($A61,ES_P1b_0!$A$10:$AQ$100,MATCH(FIXED(J$6,0,TRUE),ES_P1b_0!$A$10:$AO$10,0)+1,FALSE)),"",VLOOKUP($A61,ES_P1b_0!$A$10:$AQ$100,MATCH(FIXED(J$6,0,TRUE),ES_P1b_0!$A$10:$AO$10,0)+1,FALSE))</f>
        <v/>
      </c>
      <c r="K61" s="232" t="str">
        <f>IF(ISNA(VLOOKUP($A61,ES_P1b_0!$A$10:$AQ$100,MATCH(FIXED(K$6,0,TRUE),ES_P1b_0!$A$10:$AO$10,0)+1,FALSE)),"",VLOOKUP($A61,ES_P1b_0!$A$10:$AQ$100,MATCH(FIXED(K$6,0,TRUE),ES_P1b_0!$A$10:$AO$10,0)+1,FALSE))</f>
        <v/>
      </c>
      <c r="L61" s="232" t="str">
        <f>IF(ISNA(VLOOKUP($A61,ES_P1b_0!$A$10:$AQ$100,MATCH(FIXED(L$6,0,TRUE),ES_P1b_0!$A$10:$AO$10,0)+1,FALSE)),"",VLOOKUP($A61,ES_P1b_0!$A$10:$AQ$100,MATCH(FIXED(L$6,0,TRUE),ES_P1b_0!$A$10:$AO$10,0)+1,FALSE))</f>
        <v/>
      </c>
      <c r="M61" s="232" t="str">
        <f>IF(ISNA(VLOOKUP($A61,ES_P1b_0!$A$10:$AQ$100,MATCH(FIXED(M$6,0,TRUE),ES_P1b_0!$A$10:$AO$10,0)+1,FALSE)),"",VLOOKUP($A61,ES_P1b_0!$A$10:$AQ$100,MATCH(FIXED(M$6,0,TRUE),ES_P1b_0!$A$10:$AO$10,0)+1,FALSE))</f>
        <v/>
      </c>
      <c r="N61" s="232" t="str">
        <f>IF(ISNA(VLOOKUP($A61,ES_P1b_0!$A$10:$AQ$100,MATCH(FIXED(N$6,0,TRUE),ES_P1b_0!$A$10:$AO$10,0)+1,FALSE)),"",VLOOKUP($A61,ES_P1b_0!$A$10:$AQ$100,MATCH(FIXED(N$6,0,TRUE),ES_P1b_0!$A$10:$AO$10,0)+1,FALSE))</f>
        <v/>
      </c>
      <c r="O61" s="232" t="str">
        <f>IF(ISNA(VLOOKUP($A61,ES_P1b_0!$A$10:$AQ$100,MATCH(FIXED(O$6,0,TRUE),ES_P1b_0!$A$10:$AO$10,0)+1,FALSE)),"",VLOOKUP($A61,ES_P1b_0!$A$10:$AQ$100,MATCH(FIXED(O$6,0,TRUE),ES_P1b_0!$A$10:$AO$10,0)+1,FALSE))</f>
        <v/>
      </c>
      <c r="P61" s="232" t="str">
        <f>IF(ISNA(VLOOKUP($A61,ES_P1b_0!$A$10:$AQ$100,MATCH(FIXED(P$6,0,TRUE),ES_P1b_0!$A$10:$AO$10,0)+1,FALSE)),"",VLOOKUP($A61,ES_P1b_0!$A$10:$AQ$100,MATCH(FIXED(P$6,0,TRUE),ES_P1b_0!$A$10:$AO$10,0)+1,FALSE))</f>
        <v/>
      </c>
      <c r="Q61" s="232" t="str">
        <f>IF(ISNA(VLOOKUP($A61,ES_P1b_0!$A$10:$AQ$100,MATCH(FIXED(Q$6,0,TRUE),ES_P1b_0!$A$10:$AO$10,0)+1,FALSE)),"",VLOOKUP($A61,ES_P1b_0!$A$10:$AQ$100,MATCH(FIXED(Q$6,0,TRUE),ES_P1b_0!$A$10:$AO$10,0)+1,FALSE))</f>
        <v/>
      </c>
      <c r="R61" s="232" t="str">
        <f>IF(ISNA(VLOOKUP($A61,ES_P1b_0!$A$10:$AQ$100,MATCH(FIXED(R$6,0,TRUE),ES_P1b_0!$A$10:$AO$10,0)+1,FALSE)),"",VLOOKUP($A61,ES_P1b_0!$A$10:$AQ$100,MATCH(FIXED(R$6,0,TRUE),ES_P1b_0!$A$10:$AO$10,0)+1,FALSE))</f>
        <v/>
      </c>
      <c r="S61" s="232" t="str">
        <f>IF(ISNA(VLOOKUP($A61,ES_P1b_0!$A$10:$AQ$100,MATCH(FIXED(S$6,0,TRUE),ES_P1b_0!$A$10:$AO$10,0)+1,FALSE)),"",VLOOKUP($A61,ES_P1b_0!$A$10:$AQ$100,MATCH(FIXED(S$6,0,TRUE),ES_P1b_0!$A$10:$AO$10,0)+1,FALSE))</f>
        <v/>
      </c>
      <c r="T61" s="232" t="str">
        <f>IF(ISNA(VLOOKUP($A61,ES_P1b_0!$A$10:$AQ$100,MATCH(FIXED(T$6,0,TRUE),ES_P1b_0!$A$10:$AO$10,0)+1,FALSE)),"",VLOOKUP($A61,ES_P1b_0!$A$10:$AQ$100,MATCH(FIXED(T$6,0,TRUE),ES_P1b_0!$A$10:$AO$10,0)+1,FALSE))</f>
        <v/>
      </c>
      <c r="U61" s="232" t="str">
        <f>IF(ISNA(VLOOKUP($A61,ES_P1b_0!$A$10:$AQ$100,MATCH(FIXED(U$6,0,TRUE),ES_P1b_0!$A$10:$AO$10,0)+1,FALSE)),"",VLOOKUP($A61,ES_P1b_0!$A$10:$AQ$100,MATCH(FIXED(U$6,0,TRUE),ES_P1b_0!$A$10:$AO$10,0)+1,FALSE))</f>
        <v/>
      </c>
      <c r="V61" s="232" t="str">
        <f>IF(ISNA(VLOOKUP($A61,ES_P1b_0!$A$10:$AQ$100,MATCH(FIXED(V$6,0,TRUE),ES_P1b_0!$A$10:$AO$10,0)+1,FALSE)),"",VLOOKUP($A61,ES_P1b_0!$A$10:$AQ$100,MATCH(FIXED(V$6,0,TRUE),ES_P1b_0!$A$10:$AO$10,0)+1,FALSE))</f>
        <v/>
      </c>
      <c r="W61" s="232" t="str">
        <f>IF(ISNA(VLOOKUP($A61,ES_P1b_0!$A$10:$AQ$100,MATCH(FIXED(W$6,0,TRUE),ES_P1b_0!$A$10:$AO$10,0)+1,FALSE)),"",VLOOKUP($A61,ES_P1b_0!$A$10:$AQ$100,MATCH(FIXED(W$6,0,TRUE),ES_P1b_0!$A$10:$AO$10,0)+1,FALSE))</f>
        <v/>
      </c>
    </row>
    <row r="62" spans="1:23">
      <c r="A62" s="230" t="str">
        <f>lookup!Z21</f>
        <v>Luxembourg</v>
      </c>
      <c r="B62" s="232" t="str">
        <f>VLOOKUP(A62,lookup!$Z$2:$AA$77,2,FALSE)</f>
        <v>Λουξεμβούργο</v>
      </c>
      <c r="C62" s="232" t="str">
        <f>IF(ISNA(VLOOKUP($A62,ES_P1b_0!$A$10:$AQ$100,MATCH(FIXED(C$6,0,TRUE),ES_P1b_0!$A$10:$AO$10,0)+1,FALSE)),"",VLOOKUP($A62,ES_P1b_0!$A$10:$AQ$100,MATCH(FIXED(C$6,0,TRUE),ES_P1b_0!$A$10:$AO$10,0)+1,FALSE))</f>
        <v/>
      </c>
      <c r="D62" s="232" t="str">
        <f>IF(ISNA(VLOOKUP($A62,ES_P1b_0!$A$10:$AQ$100,MATCH(FIXED(D$6,0,TRUE),ES_P1b_0!$A$10:$AO$10,0)+1,FALSE)),"",VLOOKUP($A62,ES_P1b_0!$A$10:$AQ$100,MATCH(FIXED(D$6,0,TRUE),ES_P1b_0!$A$10:$AO$10,0)+1,FALSE))</f>
        <v/>
      </c>
      <c r="E62" s="232" t="str">
        <f>IF(ISNA(VLOOKUP($A62,ES_P1b_0!$A$10:$AQ$100,MATCH(FIXED(E$6,0,TRUE),ES_P1b_0!$A$10:$AO$10,0)+1,FALSE)),"",VLOOKUP($A62,ES_P1b_0!$A$10:$AQ$100,MATCH(FIXED(E$6,0,TRUE),ES_P1b_0!$A$10:$AO$10,0)+1,FALSE))</f>
        <v/>
      </c>
      <c r="F62" s="232" t="str">
        <f>IF(ISNA(VLOOKUP($A62,ES_P1b_0!$A$10:$AQ$100,MATCH(FIXED(F$6,0,TRUE),ES_P1b_0!$A$10:$AO$10,0)+1,FALSE)),"",VLOOKUP($A62,ES_P1b_0!$A$10:$AQ$100,MATCH(FIXED(F$6,0,TRUE),ES_P1b_0!$A$10:$AO$10,0)+1,FALSE))</f>
        <v/>
      </c>
      <c r="G62" s="232" t="str">
        <f>IF(ISNA(VLOOKUP($A62,ES_P1b_0!$A$10:$AQ$100,MATCH(FIXED(G$6,0,TRUE),ES_P1b_0!$A$10:$AO$10,0)+1,FALSE)),"",VLOOKUP($A62,ES_P1b_0!$A$10:$AQ$100,MATCH(FIXED(G$6,0,TRUE),ES_P1b_0!$A$10:$AO$10,0)+1,FALSE))</f>
        <v/>
      </c>
      <c r="H62" s="232" t="str">
        <f>IF(ISNA(VLOOKUP($A62,ES_P1b_0!$A$10:$AQ$100,MATCH(FIXED(H$6,0,TRUE),ES_P1b_0!$A$10:$AO$10,0)+1,FALSE)),"",VLOOKUP($A62,ES_P1b_0!$A$10:$AQ$100,MATCH(FIXED(H$6,0,TRUE),ES_P1b_0!$A$10:$AO$10,0)+1,FALSE))</f>
        <v/>
      </c>
      <c r="I62" s="232" t="str">
        <f>IF(ISNA(VLOOKUP($A62,ES_P1b_0!$A$10:$AQ$100,MATCH(FIXED(I$6,0,TRUE),ES_P1b_0!$A$10:$AO$10,0)+1,FALSE)),"",VLOOKUP($A62,ES_P1b_0!$A$10:$AQ$100,MATCH(FIXED(I$6,0,TRUE),ES_P1b_0!$A$10:$AO$10,0)+1,FALSE))</f>
        <v/>
      </c>
      <c r="J62" s="232" t="str">
        <f>IF(ISNA(VLOOKUP($A62,ES_P1b_0!$A$10:$AQ$100,MATCH(FIXED(J$6,0,TRUE),ES_P1b_0!$A$10:$AO$10,0)+1,FALSE)),"",VLOOKUP($A62,ES_P1b_0!$A$10:$AQ$100,MATCH(FIXED(J$6,0,TRUE),ES_P1b_0!$A$10:$AO$10,0)+1,FALSE))</f>
        <v/>
      </c>
      <c r="K62" s="232" t="str">
        <f>IF(ISNA(VLOOKUP($A62,ES_P1b_0!$A$10:$AQ$100,MATCH(FIXED(K$6,0,TRUE),ES_P1b_0!$A$10:$AO$10,0)+1,FALSE)),"",VLOOKUP($A62,ES_P1b_0!$A$10:$AQ$100,MATCH(FIXED(K$6,0,TRUE),ES_P1b_0!$A$10:$AO$10,0)+1,FALSE))</f>
        <v/>
      </c>
      <c r="L62" s="232" t="str">
        <f>IF(ISNA(VLOOKUP($A62,ES_P1b_0!$A$10:$AQ$100,MATCH(FIXED(L$6,0,TRUE),ES_P1b_0!$A$10:$AO$10,0)+1,FALSE)),"",VLOOKUP($A62,ES_P1b_0!$A$10:$AQ$100,MATCH(FIXED(L$6,0,TRUE),ES_P1b_0!$A$10:$AO$10,0)+1,FALSE))</f>
        <v/>
      </c>
      <c r="M62" s="232" t="str">
        <f>IF(ISNA(VLOOKUP($A62,ES_P1b_0!$A$10:$AQ$100,MATCH(FIXED(M$6,0,TRUE),ES_P1b_0!$A$10:$AO$10,0)+1,FALSE)),"",VLOOKUP($A62,ES_P1b_0!$A$10:$AQ$100,MATCH(FIXED(M$6,0,TRUE),ES_P1b_0!$A$10:$AO$10,0)+1,FALSE))</f>
        <v/>
      </c>
      <c r="N62" s="232" t="str">
        <f>IF(ISNA(VLOOKUP($A62,ES_P1b_0!$A$10:$AQ$100,MATCH(FIXED(N$6,0,TRUE),ES_P1b_0!$A$10:$AO$10,0)+1,FALSE)),"",VLOOKUP($A62,ES_P1b_0!$A$10:$AQ$100,MATCH(FIXED(N$6,0,TRUE),ES_P1b_0!$A$10:$AO$10,0)+1,FALSE))</f>
        <v/>
      </c>
      <c r="O62" s="232" t="str">
        <f>IF(ISNA(VLOOKUP($A62,ES_P1b_0!$A$10:$AQ$100,MATCH(FIXED(O$6,0,TRUE),ES_P1b_0!$A$10:$AO$10,0)+1,FALSE)),"",VLOOKUP($A62,ES_P1b_0!$A$10:$AQ$100,MATCH(FIXED(O$6,0,TRUE),ES_P1b_0!$A$10:$AO$10,0)+1,FALSE))</f>
        <v/>
      </c>
      <c r="P62" s="232" t="str">
        <f>IF(ISNA(VLOOKUP($A62,ES_P1b_0!$A$10:$AQ$100,MATCH(FIXED(P$6,0,TRUE),ES_P1b_0!$A$10:$AO$10,0)+1,FALSE)),"",VLOOKUP($A62,ES_P1b_0!$A$10:$AQ$100,MATCH(FIXED(P$6,0,TRUE),ES_P1b_0!$A$10:$AO$10,0)+1,FALSE))</f>
        <v/>
      </c>
      <c r="Q62" s="232" t="str">
        <f>IF(ISNA(VLOOKUP($A62,ES_P1b_0!$A$10:$AQ$100,MATCH(FIXED(Q$6,0,TRUE),ES_P1b_0!$A$10:$AO$10,0)+1,FALSE)),"",VLOOKUP($A62,ES_P1b_0!$A$10:$AQ$100,MATCH(FIXED(Q$6,0,TRUE),ES_P1b_0!$A$10:$AO$10,0)+1,FALSE))</f>
        <v/>
      </c>
      <c r="R62" s="232" t="str">
        <f>IF(ISNA(VLOOKUP($A62,ES_P1b_0!$A$10:$AQ$100,MATCH(FIXED(R$6,0,TRUE),ES_P1b_0!$A$10:$AO$10,0)+1,FALSE)),"",VLOOKUP($A62,ES_P1b_0!$A$10:$AQ$100,MATCH(FIXED(R$6,0,TRUE),ES_P1b_0!$A$10:$AO$10,0)+1,FALSE))</f>
        <v/>
      </c>
      <c r="S62" s="232" t="str">
        <f>IF(ISNA(VLOOKUP($A62,ES_P1b_0!$A$10:$AQ$100,MATCH(FIXED(S$6,0,TRUE),ES_P1b_0!$A$10:$AO$10,0)+1,FALSE)),"",VLOOKUP($A62,ES_P1b_0!$A$10:$AQ$100,MATCH(FIXED(S$6,0,TRUE),ES_P1b_0!$A$10:$AO$10,0)+1,FALSE))</f>
        <v/>
      </c>
      <c r="T62" s="232" t="str">
        <f>IF(ISNA(VLOOKUP($A62,ES_P1b_0!$A$10:$AQ$100,MATCH(FIXED(T$6,0,TRUE),ES_P1b_0!$A$10:$AO$10,0)+1,FALSE)),"",VLOOKUP($A62,ES_P1b_0!$A$10:$AQ$100,MATCH(FIXED(T$6,0,TRUE),ES_P1b_0!$A$10:$AO$10,0)+1,FALSE))</f>
        <v/>
      </c>
      <c r="U62" s="232" t="str">
        <f>IF(ISNA(VLOOKUP($A62,ES_P1b_0!$A$10:$AQ$100,MATCH(FIXED(U$6,0,TRUE),ES_P1b_0!$A$10:$AO$10,0)+1,FALSE)),"",VLOOKUP($A62,ES_P1b_0!$A$10:$AQ$100,MATCH(FIXED(U$6,0,TRUE),ES_P1b_0!$A$10:$AO$10,0)+1,FALSE))</f>
        <v/>
      </c>
      <c r="V62" s="232" t="str">
        <f>IF(ISNA(VLOOKUP($A62,ES_P1b_0!$A$10:$AQ$100,MATCH(FIXED(V$6,0,TRUE),ES_P1b_0!$A$10:$AO$10,0)+1,FALSE)),"",VLOOKUP($A62,ES_P1b_0!$A$10:$AQ$100,MATCH(FIXED(V$6,0,TRUE),ES_P1b_0!$A$10:$AO$10,0)+1,FALSE))</f>
        <v/>
      </c>
      <c r="W62" s="232" t="str">
        <f>IF(ISNA(VLOOKUP($A62,ES_P1b_0!$A$10:$AQ$100,MATCH(FIXED(W$6,0,TRUE),ES_P1b_0!$A$10:$AO$10,0)+1,FALSE)),"",VLOOKUP($A62,ES_P1b_0!$A$10:$AQ$100,MATCH(FIXED(W$6,0,TRUE),ES_P1b_0!$A$10:$AO$10,0)+1,FALSE))</f>
        <v/>
      </c>
    </row>
    <row r="63" spans="1:23">
      <c r="A63" s="230" t="str">
        <f>lookup!Z22</f>
        <v>Hungary</v>
      </c>
      <c r="B63" s="232" t="str">
        <f>VLOOKUP(A63,lookup!$Z$2:$AA$77,2,FALSE)</f>
        <v>Ουγγαρία</v>
      </c>
      <c r="C63" s="232" t="str">
        <f>IF(ISNA(VLOOKUP($A63,ES_P1b_0!$A$10:$AQ$100,MATCH(FIXED(C$6,0,TRUE),ES_P1b_0!$A$10:$AO$10,0)+1,FALSE)),"",VLOOKUP($A63,ES_P1b_0!$A$10:$AQ$100,MATCH(FIXED(C$6,0,TRUE),ES_P1b_0!$A$10:$AO$10,0)+1,FALSE))</f>
        <v/>
      </c>
      <c r="D63" s="232" t="str">
        <f>IF(ISNA(VLOOKUP($A63,ES_P1b_0!$A$10:$AQ$100,MATCH(FIXED(D$6,0,TRUE),ES_P1b_0!$A$10:$AO$10,0)+1,FALSE)),"",VLOOKUP($A63,ES_P1b_0!$A$10:$AQ$100,MATCH(FIXED(D$6,0,TRUE),ES_P1b_0!$A$10:$AO$10,0)+1,FALSE))</f>
        <v/>
      </c>
      <c r="E63" s="232" t="str">
        <f>IF(ISNA(VLOOKUP($A63,ES_P1b_0!$A$10:$AQ$100,MATCH(FIXED(E$6,0,TRUE),ES_P1b_0!$A$10:$AO$10,0)+1,FALSE)),"",VLOOKUP($A63,ES_P1b_0!$A$10:$AQ$100,MATCH(FIXED(E$6,0,TRUE),ES_P1b_0!$A$10:$AO$10,0)+1,FALSE))</f>
        <v/>
      </c>
      <c r="F63" s="232" t="str">
        <f>IF(ISNA(VLOOKUP($A63,ES_P1b_0!$A$10:$AQ$100,MATCH(FIXED(F$6,0,TRUE),ES_P1b_0!$A$10:$AO$10,0)+1,FALSE)),"",VLOOKUP($A63,ES_P1b_0!$A$10:$AQ$100,MATCH(FIXED(F$6,0,TRUE),ES_P1b_0!$A$10:$AO$10,0)+1,FALSE))</f>
        <v/>
      </c>
      <c r="G63" s="232" t="str">
        <f>IF(ISNA(VLOOKUP($A63,ES_P1b_0!$A$10:$AQ$100,MATCH(FIXED(G$6,0,TRUE),ES_P1b_0!$A$10:$AO$10,0)+1,FALSE)),"",VLOOKUP($A63,ES_P1b_0!$A$10:$AQ$100,MATCH(FIXED(G$6,0,TRUE),ES_P1b_0!$A$10:$AO$10,0)+1,FALSE))</f>
        <v/>
      </c>
      <c r="H63" s="232" t="str">
        <f>IF(ISNA(VLOOKUP($A63,ES_P1b_0!$A$10:$AQ$100,MATCH(FIXED(H$6,0,TRUE),ES_P1b_0!$A$10:$AO$10,0)+1,FALSE)),"",VLOOKUP($A63,ES_P1b_0!$A$10:$AQ$100,MATCH(FIXED(H$6,0,TRUE),ES_P1b_0!$A$10:$AO$10,0)+1,FALSE))</f>
        <v/>
      </c>
      <c r="I63" s="232" t="str">
        <f>IF(ISNA(VLOOKUP($A63,ES_P1b_0!$A$10:$AQ$100,MATCH(FIXED(I$6,0,TRUE),ES_P1b_0!$A$10:$AO$10,0)+1,FALSE)),"",VLOOKUP($A63,ES_P1b_0!$A$10:$AQ$100,MATCH(FIXED(I$6,0,TRUE),ES_P1b_0!$A$10:$AO$10,0)+1,FALSE))</f>
        <v/>
      </c>
      <c r="J63" s="232" t="str">
        <f>IF(ISNA(VLOOKUP($A63,ES_P1b_0!$A$10:$AQ$100,MATCH(FIXED(J$6,0,TRUE),ES_P1b_0!$A$10:$AO$10,0)+1,FALSE)),"",VLOOKUP($A63,ES_P1b_0!$A$10:$AQ$100,MATCH(FIXED(J$6,0,TRUE),ES_P1b_0!$A$10:$AO$10,0)+1,FALSE))</f>
        <v/>
      </c>
      <c r="K63" s="232" t="str">
        <f>IF(ISNA(VLOOKUP($A63,ES_P1b_0!$A$10:$AQ$100,MATCH(FIXED(K$6,0,TRUE),ES_P1b_0!$A$10:$AO$10,0)+1,FALSE)),"",VLOOKUP($A63,ES_P1b_0!$A$10:$AQ$100,MATCH(FIXED(K$6,0,TRUE),ES_P1b_0!$A$10:$AO$10,0)+1,FALSE))</f>
        <v/>
      </c>
      <c r="L63" s="232" t="str">
        <f>IF(ISNA(VLOOKUP($A63,ES_P1b_0!$A$10:$AQ$100,MATCH(FIXED(L$6,0,TRUE),ES_P1b_0!$A$10:$AO$10,0)+1,FALSE)),"",VLOOKUP($A63,ES_P1b_0!$A$10:$AQ$100,MATCH(FIXED(L$6,0,TRUE),ES_P1b_0!$A$10:$AO$10,0)+1,FALSE))</f>
        <v/>
      </c>
      <c r="M63" s="232" t="str">
        <f>IF(ISNA(VLOOKUP($A63,ES_P1b_0!$A$10:$AQ$100,MATCH(FIXED(M$6,0,TRUE),ES_P1b_0!$A$10:$AO$10,0)+1,FALSE)),"",VLOOKUP($A63,ES_P1b_0!$A$10:$AQ$100,MATCH(FIXED(M$6,0,TRUE),ES_P1b_0!$A$10:$AO$10,0)+1,FALSE))</f>
        <v/>
      </c>
      <c r="N63" s="232" t="str">
        <f>IF(ISNA(VLOOKUP($A63,ES_P1b_0!$A$10:$AQ$100,MATCH(FIXED(N$6,0,TRUE),ES_P1b_0!$A$10:$AO$10,0)+1,FALSE)),"",VLOOKUP($A63,ES_P1b_0!$A$10:$AQ$100,MATCH(FIXED(N$6,0,TRUE),ES_P1b_0!$A$10:$AO$10,0)+1,FALSE))</f>
        <v/>
      </c>
      <c r="O63" s="232" t="str">
        <f>IF(ISNA(VLOOKUP($A63,ES_P1b_0!$A$10:$AQ$100,MATCH(FIXED(O$6,0,TRUE),ES_P1b_0!$A$10:$AO$10,0)+1,FALSE)),"",VLOOKUP($A63,ES_P1b_0!$A$10:$AQ$100,MATCH(FIXED(O$6,0,TRUE),ES_P1b_0!$A$10:$AO$10,0)+1,FALSE))</f>
        <v/>
      </c>
      <c r="P63" s="232" t="str">
        <f>IF(ISNA(VLOOKUP($A63,ES_P1b_0!$A$10:$AQ$100,MATCH(FIXED(P$6,0,TRUE),ES_P1b_0!$A$10:$AO$10,0)+1,FALSE)),"",VLOOKUP($A63,ES_P1b_0!$A$10:$AQ$100,MATCH(FIXED(P$6,0,TRUE),ES_P1b_0!$A$10:$AO$10,0)+1,FALSE))</f>
        <v/>
      </c>
      <c r="Q63" s="232" t="str">
        <f>IF(ISNA(VLOOKUP($A63,ES_P1b_0!$A$10:$AQ$100,MATCH(FIXED(Q$6,0,TRUE),ES_P1b_0!$A$10:$AO$10,0)+1,FALSE)),"",VLOOKUP($A63,ES_P1b_0!$A$10:$AQ$100,MATCH(FIXED(Q$6,0,TRUE),ES_P1b_0!$A$10:$AO$10,0)+1,FALSE))</f>
        <v/>
      </c>
      <c r="R63" s="232" t="str">
        <f>IF(ISNA(VLOOKUP($A63,ES_P1b_0!$A$10:$AQ$100,MATCH(FIXED(R$6,0,TRUE),ES_P1b_0!$A$10:$AO$10,0)+1,FALSE)),"",VLOOKUP($A63,ES_P1b_0!$A$10:$AQ$100,MATCH(FIXED(R$6,0,TRUE),ES_P1b_0!$A$10:$AO$10,0)+1,FALSE))</f>
        <v/>
      </c>
      <c r="S63" s="232" t="str">
        <f>IF(ISNA(VLOOKUP($A63,ES_P1b_0!$A$10:$AQ$100,MATCH(FIXED(S$6,0,TRUE),ES_P1b_0!$A$10:$AO$10,0)+1,FALSE)),"",VLOOKUP($A63,ES_P1b_0!$A$10:$AQ$100,MATCH(FIXED(S$6,0,TRUE),ES_P1b_0!$A$10:$AO$10,0)+1,FALSE))</f>
        <v/>
      </c>
      <c r="T63" s="232" t="str">
        <f>IF(ISNA(VLOOKUP($A63,ES_P1b_0!$A$10:$AQ$100,MATCH(FIXED(T$6,0,TRUE),ES_P1b_0!$A$10:$AO$10,0)+1,FALSE)),"",VLOOKUP($A63,ES_P1b_0!$A$10:$AQ$100,MATCH(FIXED(T$6,0,TRUE),ES_P1b_0!$A$10:$AO$10,0)+1,FALSE))</f>
        <v/>
      </c>
      <c r="U63" s="232" t="str">
        <f>IF(ISNA(VLOOKUP($A63,ES_P1b_0!$A$10:$AQ$100,MATCH(FIXED(U$6,0,TRUE),ES_P1b_0!$A$10:$AO$10,0)+1,FALSE)),"",VLOOKUP($A63,ES_P1b_0!$A$10:$AQ$100,MATCH(FIXED(U$6,0,TRUE),ES_P1b_0!$A$10:$AO$10,0)+1,FALSE))</f>
        <v/>
      </c>
      <c r="V63" s="232" t="str">
        <f>IF(ISNA(VLOOKUP($A63,ES_P1b_0!$A$10:$AQ$100,MATCH(FIXED(V$6,0,TRUE),ES_P1b_0!$A$10:$AO$10,0)+1,FALSE)),"",VLOOKUP($A63,ES_P1b_0!$A$10:$AQ$100,MATCH(FIXED(V$6,0,TRUE),ES_P1b_0!$A$10:$AO$10,0)+1,FALSE))</f>
        <v/>
      </c>
      <c r="W63" s="232" t="str">
        <f>IF(ISNA(VLOOKUP($A63,ES_P1b_0!$A$10:$AQ$100,MATCH(FIXED(W$6,0,TRUE),ES_P1b_0!$A$10:$AO$10,0)+1,FALSE)),"",VLOOKUP($A63,ES_P1b_0!$A$10:$AQ$100,MATCH(FIXED(W$6,0,TRUE),ES_P1b_0!$A$10:$AO$10,0)+1,FALSE))</f>
        <v/>
      </c>
    </row>
    <row r="64" spans="1:23">
      <c r="A64" s="230" t="str">
        <f>lookup!Z23</f>
        <v>Malta</v>
      </c>
      <c r="B64" s="232" t="str">
        <f>VLOOKUP(A64,lookup!$Z$2:$AA$77,2,FALSE)</f>
        <v>Μάλτα</v>
      </c>
      <c r="C64" s="232" t="str">
        <f>IF(ISNA(VLOOKUP($A64,ES_P1b_0!$A$10:$AQ$100,MATCH(FIXED(C$6,0,TRUE),ES_P1b_0!$A$10:$AO$10,0)+1,FALSE)),"",VLOOKUP($A64,ES_P1b_0!$A$10:$AQ$100,MATCH(FIXED(C$6,0,TRUE),ES_P1b_0!$A$10:$AO$10,0)+1,FALSE))</f>
        <v/>
      </c>
      <c r="D64" s="232" t="str">
        <f>IF(ISNA(VLOOKUP($A64,ES_P1b_0!$A$10:$AQ$100,MATCH(FIXED(D$6,0,TRUE),ES_P1b_0!$A$10:$AO$10,0)+1,FALSE)),"",VLOOKUP($A64,ES_P1b_0!$A$10:$AQ$100,MATCH(FIXED(D$6,0,TRUE),ES_P1b_0!$A$10:$AO$10,0)+1,FALSE))</f>
        <v/>
      </c>
      <c r="E64" s="232" t="str">
        <f>IF(ISNA(VLOOKUP($A64,ES_P1b_0!$A$10:$AQ$100,MATCH(FIXED(E$6,0,TRUE),ES_P1b_0!$A$10:$AO$10,0)+1,FALSE)),"",VLOOKUP($A64,ES_P1b_0!$A$10:$AQ$100,MATCH(FIXED(E$6,0,TRUE),ES_P1b_0!$A$10:$AO$10,0)+1,FALSE))</f>
        <v/>
      </c>
      <c r="F64" s="232" t="str">
        <f>IF(ISNA(VLOOKUP($A64,ES_P1b_0!$A$10:$AQ$100,MATCH(FIXED(F$6,0,TRUE),ES_P1b_0!$A$10:$AO$10,0)+1,FALSE)),"",VLOOKUP($A64,ES_P1b_0!$A$10:$AQ$100,MATCH(FIXED(F$6,0,TRUE),ES_P1b_0!$A$10:$AO$10,0)+1,FALSE))</f>
        <v/>
      </c>
      <c r="G64" s="232" t="str">
        <f>IF(ISNA(VLOOKUP($A64,ES_P1b_0!$A$10:$AQ$100,MATCH(FIXED(G$6,0,TRUE),ES_P1b_0!$A$10:$AO$10,0)+1,FALSE)),"",VLOOKUP($A64,ES_P1b_0!$A$10:$AQ$100,MATCH(FIXED(G$6,0,TRUE),ES_P1b_0!$A$10:$AO$10,0)+1,FALSE))</f>
        <v/>
      </c>
      <c r="H64" s="232" t="str">
        <f>IF(ISNA(VLOOKUP($A64,ES_P1b_0!$A$10:$AQ$100,MATCH(FIXED(H$6,0,TRUE),ES_P1b_0!$A$10:$AO$10,0)+1,FALSE)),"",VLOOKUP($A64,ES_P1b_0!$A$10:$AQ$100,MATCH(FIXED(H$6,0,TRUE),ES_P1b_0!$A$10:$AO$10,0)+1,FALSE))</f>
        <v/>
      </c>
      <c r="I64" s="232" t="str">
        <f>IF(ISNA(VLOOKUP($A64,ES_P1b_0!$A$10:$AQ$100,MATCH(FIXED(I$6,0,TRUE),ES_P1b_0!$A$10:$AO$10,0)+1,FALSE)),"",VLOOKUP($A64,ES_P1b_0!$A$10:$AQ$100,MATCH(FIXED(I$6,0,TRUE),ES_P1b_0!$A$10:$AO$10,0)+1,FALSE))</f>
        <v/>
      </c>
      <c r="J64" s="232" t="str">
        <f>IF(ISNA(VLOOKUP($A64,ES_P1b_0!$A$10:$AQ$100,MATCH(FIXED(J$6,0,TRUE),ES_P1b_0!$A$10:$AO$10,0)+1,FALSE)),"",VLOOKUP($A64,ES_P1b_0!$A$10:$AQ$100,MATCH(FIXED(J$6,0,TRUE),ES_P1b_0!$A$10:$AO$10,0)+1,FALSE))</f>
        <v/>
      </c>
      <c r="K64" s="232" t="str">
        <f>IF(ISNA(VLOOKUP($A64,ES_P1b_0!$A$10:$AQ$100,MATCH(FIXED(K$6,0,TRUE),ES_P1b_0!$A$10:$AO$10,0)+1,FALSE)),"",VLOOKUP($A64,ES_P1b_0!$A$10:$AQ$100,MATCH(FIXED(K$6,0,TRUE),ES_P1b_0!$A$10:$AO$10,0)+1,FALSE))</f>
        <v/>
      </c>
      <c r="L64" s="232" t="str">
        <f>IF(ISNA(VLOOKUP($A64,ES_P1b_0!$A$10:$AQ$100,MATCH(FIXED(L$6,0,TRUE),ES_P1b_0!$A$10:$AO$10,0)+1,FALSE)),"",VLOOKUP($A64,ES_P1b_0!$A$10:$AQ$100,MATCH(FIXED(L$6,0,TRUE),ES_P1b_0!$A$10:$AO$10,0)+1,FALSE))</f>
        <v/>
      </c>
      <c r="M64" s="232" t="str">
        <f>IF(ISNA(VLOOKUP($A64,ES_P1b_0!$A$10:$AQ$100,MATCH(FIXED(M$6,0,TRUE),ES_P1b_0!$A$10:$AO$10,0)+1,FALSE)),"",VLOOKUP($A64,ES_P1b_0!$A$10:$AQ$100,MATCH(FIXED(M$6,0,TRUE),ES_P1b_0!$A$10:$AO$10,0)+1,FALSE))</f>
        <v/>
      </c>
      <c r="N64" s="232" t="str">
        <f>IF(ISNA(VLOOKUP($A64,ES_P1b_0!$A$10:$AQ$100,MATCH(FIXED(N$6,0,TRUE),ES_P1b_0!$A$10:$AO$10,0)+1,FALSE)),"",VLOOKUP($A64,ES_P1b_0!$A$10:$AQ$100,MATCH(FIXED(N$6,0,TRUE),ES_P1b_0!$A$10:$AO$10,0)+1,FALSE))</f>
        <v/>
      </c>
      <c r="O64" s="232" t="str">
        <f>IF(ISNA(VLOOKUP($A64,ES_P1b_0!$A$10:$AQ$100,MATCH(FIXED(O$6,0,TRUE),ES_P1b_0!$A$10:$AO$10,0)+1,FALSE)),"",VLOOKUP($A64,ES_P1b_0!$A$10:$AQ$100,MATCH(FIXED(O$6,0,TRUE),ES_P1b_0!$A$10:$AO$10,0)+1,FALSE))</f>
        <v/>
      </c>
      <c r="P64" s="232" t="str">
        <f>IF(ISNA(VLOOKUP($A64,ES_P1b_0!$A$10:$AQ$100,MATCH(FIXED(P$6,0,TRUE),ES_P1b_0!$A$10:$AO$10,0)+1,FALSE)),"",VLOOKUP($A64,ES_P1b_0!$A$10:$AQ$100,MATCH(FIXED(P$6,0,TRUE),ES_P1b_0!$A$10:$AO$10,0)+1,FALSE))</f>
        <v/>
      </c>
      <c r="Q64" s="232" t="str">
        <f>IF(ISNA(VLOOKUP($A64,ES_P1b_0!$A$10:$AQ$100,MATCH(FIXED(Q$6,0,TRUE),ES_P1b_0!$A$10:$AO$10,0)+1,FALSE)),"",VLOOKUP($A64,ES_P1b_0!$A$10:$AQ$100,MATCH(FIXED(Q$6,0,TRUE),ES_P1b_0!$A$10:$AO$10,0)+1,FALSE))</f>
        <v/>
      </c>
      <c r="R64" s="232" t="str">
        <f>IF(ISNA(VLOOKUP($A64,ES_P1b_0!$A$10:$AQ$100,MATCH(FIXED(R$6,0,TRUE),ES_P1b_0!$A$10:$AO$10,0)+1,FALSE)),"",VLOOKUP($A64,ES_P1b_0!$A$10:$AQ$100,MATCH(FIXED(R$6,0,TRUE),ES_P1b_0!$A$10:$AO$10,0)+1,FALSE))</f>
        <v/>
      </c>
      <c r="S64" s="232" t="str">
        <f>IF(ISNA(VLOOKUP($A64,ES_P1b_0!$A$10:$AQ$100,MATCH(FIXED(S$6,0,TRUE),ES_P1b_0!$A$10:$AO$10,0)+1,FALSE)),"",VLOOKUP($A64,ES_P1b_0!$A$10:$AQ$100,MATCH(FIXED(S$6,0,TRUE),ES_P1b_0!$A$10:$AO$10,0)+1,FALSE))</f>
        <v/>
      </c>
      <c r="T64" s="232" t="str">
        <f>IF(ISNA(VLOOKUP($A64,ES_P1b_0!$A$10:$AQ$100,MATCH(FIXED(T$6,0,TRUE),ES_P1b_0!$A$10:$AO$10,0)+1,FALSE)),"",VLOOKUP($A64,ES_P1b_0!$A$10:$AQ$100,MATCH(FIXED(T$6,0,TRUE),ES_P1b_0!$A$10:$AO$10,0)+1,FALSE))</f>
        <v/>
      </c>
      <c r="U64" s="232" t="str">
        <f>IF(ISNA(VLOOKUP($A64,ES_P1b_0!$A$10:$AQ$100,MATCH(FIXED(U$6,0,TRUE),ES_P1b_0!$A$10:$AO$10,0)+1,FALSE)),"",VLOOKUP($A64,ES_P1b_0!$A$10:$AQ$100,MATCH(FIXED(U$6,0,TRUE),ES_P1b_0!$A$10:$AO$10,0)+1,FALSE))</f>
        <v/>
      </c>
      <c r="V64" s="232" t="str">
        <f>IF(ISNA(VLOOKUP($A64,ES_P1b_0!$A$10:$AQ$100,MATCH(FIXED(V$6,0,TRUE),ES_P1b_0!$A$10:$AO$10,0)+1,FALSE)),"",VLOOKUP($A64,ES_P1b_0!$A$10:$AQ$100,MATCH(FIXED(V$6,0,TRUE),ES_P1b_0!$A$10:$AO$10,0)+1,FALSE))</f>
        <v/>
      </c>
      <c r="W64" s="232" t="str">
        <f>IF(ISNA(VLOOKUP($A64,ES_P1b_0!$A$10:$AQ$100,MATCH(FIXED(W$6,0,TRUE),ES_P1b_0!$A$10:$AO$10,0)+1,FALSE)),"",VLOOKUP($A64,ES_P1b_0!$A$10:$AQ$100,MATCH(FIXED(W$6,0,TRUE),ES_P1b_0!$A$10:$AO$10,0)+1,FALSE))</f>
        <v/>
      </c>
    </row>
    <row r="65" spans="1:23">
      <c r="A65" s="230" t="str">
        <f>lookup!Z24</f>
        <v>Netherlands</v>
      </c>
      <c r="B65" s="232" t="str">
        <f>VLOOKUP(A65,lookup!$Z$2:$AA$77,2,FALSE)</f>
        <v>Ολλανδία</v>
      </c>
      <c r="C65" s="232" t="str">
        <f>IF(ISNA(VLOOKUP($A65,ES_P1b_0!$A$10:$AQ$100,MATCH(FIXED(C$6,0,TRUE),ES_P1b_0!$A$10:$AO$10,0)+1,FALSE)),"",VLOOKUP($A65,ES_P1b_0!$A$10:$AQ$100,MATCH(FIXED(C$6,0,TRUE),ES_P1b_0!$A$10:$AO$10,0)+1,FALSE))</f>
        <v/>
      </c>
      <c r="D65" s="232" t="str">
        <f>IF(ISNA(VLOOKUP($A65,ES_P1b_0!$A$10:$AQ$100,MATCH(FIXED(D$6,0,TRUE),ES_P1b_0!$A$10:$AO$10,0)+1,FALSE)),"",VLOOKUP($A65,ES_P1b_0!$A$10:$AQ$100,MATCH(FIXED(D$6,0,TRUE),ES_P1b_0!$A$10:$AO$10,0)+1,FALSE))</f>
        <v/>
      </c>
      <c r="E65" s="232" t="str">
        <f>IF(ISNA(VLOOKUP($A65,ES_P1b_0!$A$10:$AQ$100,MATCH(FIXED(E$6,0,TRUE),ES_P1b_0!$A$10:$AO$10,0)+1,FALSE)),"",VLOOKUP($A65,ES_P1b_0!$A$10:$AQ$100,MATCH(FIXED(E$6,0,TRUE),ES_P1b_0!$A$10:$AO$10,0)+1,FALSE))</f>
        <v/>
      </c>
      <c r="F65" s="232" t="str">
        <f>IF(ISNA(VLOOKUP($A65,ES_P1b_0!$A$10:$AQ$100,MATCH(FIXED(F$6,0,TRUE),ES_P1b_0!$A$10:$AO$10,0)+1,FALSE)),"",VLOOKUP($A65,ES_P1b_0!$A$10:$AQ$100,MATCH(FIXED(F$6,0,TRUE),ES_P1b_0!$A$10:$AO$10,0)+1,FALSE))</f>
        <v/>
      </c>
      <c r="G65" s="232" t="str">
        <f>IF(ISNA(VLOOKUP($A65,ES_P1b_0!$A$10:$AQ$100,MATCH(FIXED(G$6,0,TRUE),ES_P1b_0!$A$10:$AO$10,0)+1,FALSE)),"",VLOOKUP($A65,ES_P1b_0!$A$10:$AQ$100,MATCH(FIXED(G$6,0,TRUE),ES_P1b_0!$A$10:$AO$10,0)+1,FALSE))</f>
        <v/>
      </c>
      <c r="H65" s="232" t="str">
        <f>IF(ISNA(VLOOKUP($A65,ES_P1b_0!$A$10:$AQ$100,MATCH(FIXED(H$6,0,TRUE),ES_P1b_0!$A$10:$AO$10,0)+1,FALSE)),"",VLOOKUP($A65,ES_P1b_0!$A$10:$AQ$100,MATCH(FIXED(H$6,0,TRUE),ES_P1b_0!$A$10:$AO$10,0)+1,FALSE))</f>
        <v/>
      </c>
      <c r="I65" s="232" t="str">
        <f>IF(ISNA(VLOOKUP($A65,ES_P1b_0!$A$10:$AQ$100,MATCH(FIXED(I$6,0,TRUE),ES_P1b_0!$A$10:$AO$10,0)+1,FALSE)),"",VLOOKUP($A65,ES_P1b_0!$A$10:$AQ$100,MATCH(FIXED(I$6,0,TRUE),ES_P1b_0!$A$10:$AO$10,0)+1,FALSE))</f>
        <v/>
      </c>
      <c r="J65" s="232" t="str">
        <f>IF(ISNA(VLOOKUP($A65,ES_P1b_0!$A$10:$AQ$100,MATCH(FIXED(J$6,0,TRUE),ES_P1b_0!$A$10:$AO$10,0)+1,FALSE)),"",VLOOKUP($A65,ES_P1b_0!$A$10:$AQ$100,MATCH(FIXED(J$6,0,TRUE),ES_P1b_0!$A$10:$AO$10,0)+1,FALSE))</f>
        <v/>
      </c>
      <c r="K65" s="232" t="str">
        <f>IF(ISNA(VLOOKUP($A65,ES_P1b_0!$A$10:$AQ$100,MATCH(FIXED(K$6,0,TRUE),ES_P1b_0!$A$10:$AO$10,0)+1,FALSE)),"",VLOOKUP($A65,ES_P1b_0!$A$10:$AQ$100,MATCH(FIXED(K$6,0,TRUE),ES_P1b_0!$A$10:$AO$10,0)+1,FALSE))</f>
        <v/>
      </c>
      <c r="L65" s="232" t="str">
        <f>IF(ISNA(VLOOKUP($A65,ES_P1b_0!$A$10:$AQ$100,MATCH(FIXED(L$6,0,TRUE),ES_P1b_0!$A$10:$AO$10,0)+1,FALSE)),"",VLOOKUP($A65,ES_P1b_0!$A$10:$AQ$100,MATCH(FIXED(L$6,0,TRUE),ES_P1b_0!$A$10:$AO$10,0)+1,FALSE))</f>
        <v/>
      </c>
      <c r="M65" s="232" t="str">
        <f>IF(ISNA(VLOOKUP($A65,ES_P1b_0!$A$10:$AQ$100,MATCH(FIXED(M$6,0,TRUE),ES_P1b_0!$A$10:$AO$10,0)+1,FALSE)),"",VLOOKUP($A65,ES_P1b_0!$A$10:$AQ$100,MATCH(FIXED(M$6,0,TRUE),ES_P1b_0!$A$10:$AO$10,0)+1,FALSE))</f>
        <v/>
      </c>
      <c r="N65" s="232" t="str">
        <f>IF(ISNA(VLOOKUP($A65,ES_P1b_0!$A$10:$AQ$100,MATCH(FIXED(N$6,0,TRUE),ES_P1b_0!$A$10:$AO$10,0)+1,FALSE)),"",VLOOKUP($A65,ES_P1b_0!$A$10:$AQ$100,MATCH(FIXED(N$6,0,TRUE),ES_P1b_0!$A$10:$AO$10,0)+1,FALSE))</f>
        <v/>
      </c>
      <c r="O65" s="232" t="str">
        <f>IF(ISNA(VLOOKUP($A65,ES_P1b_0!$A$10:$AQ$100,MATCH(FIXED(O$6,0,TRUE),ES_P1b_0!$A$10:$AO$10,0)+1,FALSE)),"",VLOOKUP($A65,ES_P1b_0!$A$10:$AQ$100,MATCH(FIXED(O$6,0,TRUE),ES_P1b_0!$A$10:$AO$10,0)+1,FALSE))</f>
        <v/>
      </c>
      <c r="P65" s="232" t="str">
        <f>IF(ISNA(VLOOKUP($A65,ES_P1b_0!$A$10:$AQ$100,MATCH(FIXED(P$6,0,TRUE),ES_P1b_0!$A$10:$AO$10,0)+1,FALSE)),"",VLOOKUP($A65,ES_P1b_0!$A$10:$AQ$100,MATCH(FIXED(P$6,0,TRUE),ES_P1b_0!$A$10:$AO$10,0)+1,FALSE))</f>
        <v/>
      </c>
      <c r="Q65" s="232" t="str">
        <f>IF(ISNA(VLOOKUP($A65,ES_P1b_0!$A$10:$AQ$100,MATCH(FIXED(Q$6,0,TRUE),ES_P1b_0!$A$10:$AO$10,0)+1,FALSE)),"",VLOOKUP($A65,ES_P1b_0!$A$10:$AQ$100,MATCH(FIXED(Q$6,0,TRUE),ES_P1b_0!$A$10:$AO$10,0)+1,FALSE))</f>
        <v/>
      </c>
      <c r="R65" s="232" t="str">
        <f>IF(ISNA(VLOOKUP($A65,ES_P1b_0!$A$10:$AQ$100,MATCH(FIXED(R$6,0,TRUE),ES_P1b_0!$A$10:$AO$10,0)+1,FALSE)),"",VLOOKUP($A65,ES_P1b_0!$A$10:$AQ$100,MATCH(FIXED(R$6,0,TRUE),ES_P1b_0!$A$10:$AO$10,0)+1,FALSE))</f>
        <v/>
      </c>
      <c r="S65" s="232" t="str">
        <f>IF(ISNA(VLOOKUP($A65,ES_P1b_0!$A$10:$AQ$100,MATCH(FIXED(S$6,0,TRUE),ES_P1b_0!$A$10:$AO$10,0)+1,FALSE)),"",VLOOKUP($A65,ES_P1b_0!$A$10:$AQ$100,MATCH(FIXED(S$6,0,TRUE),ES_P1b_0!$A$10:$AO$10,0)+1,FALSE))</f>
        <v/>
      </c>
      <c r="T65" s="232" t="str">
        <f>IF(ISNA(VLOOKUP($A65,ES_P1b_0!$A$10:$AQ$100,MATCH(FIXED(T$6,0,TRUE),ES_P1b_0!$A$10:$AO$10,0)+1,FALSE)),"",VLOOKUP($A65,ES_P1b_0!$A$10:$AQ$100,MATCH(FIXED(T$6,0,TRUE),ES_P1b_0!$A$10:$AO$10,0)+1,FALSE))</f>
        <v/>
      </c>
      <c r="U65" s="232" t="str">
        <f>IF(ISNA(VLOOKUP($A65,ES_P1b_0!$A$10:$AQ$100,MATCH(FIXED(U$6,0,TRUE),ES_P1b_0!$A$10:$AO$10,0)+1,FALSE)),"",VLOOKUP($A65,ES_P1b_0!$A$10:$AQ$100,MATCH(FIXED(U$6,0,TRUE),ES_P1b_0!$A$10:$AO$10,0)+1,FALSE))</f>
        <v/>
      </c>
      <c r="V65" s="232" t="str">
        <f>IF(ISNA(VLOOKUP($A65,ES_P1b_0!$A$10:$AQ$100,MATCH(FIXED(V$6,0,TRUE),ES_P1b_0!$A$10:$AO$10,0)+1,FALSE)),"",VLOOKUP($A65,ES_P1b_0!$A$10:$AQ$100,MATCH(FIXED(V$6,0,TRUE),ES_P1b_0!$A$10:$AO$10,0)+1,FALSE))</f>
        <v/>
      </c>
      <c r="W65" s="232" t="str">
        <f>IF(ISNA(VLOOKUP($A65,ES_P1b_0!$A$10:$AQ$100,MATCH(FIXED(W$6,0,TRUE),ES_P1b_0!$A$10:$AO$10,0)+1,FALSE)),"",VLOOKUP($A65,ES_P1b_0!$A$10:$AQ$100,MATCH(FIXED(W$6,0,TRUE),ES_P1b_0!$A$10:$AO$10,0)+1,FALSE))</f>
        <v/>
      </c>
    </row>
    <row r="66" spans="1:23">
      <c r="A66" s="230" t="str">
        <f>lookup!Z25</f>
        <v>Austria</v>
      </c>
      <c r="B66" s="232" t="str">
        <f>VLOOKUP(A66,lookup!$Z$2:$AA$77,2,FALSE)</f>
        <v>Αυστρία</v>
      </c>
      <c r="C66" s="232" t="str">
        <f>IF(ISNA(VLOOKUP($A66,ES_P1b_0!$A$10:$AQ$100,MATCH(FIXED(C$6,0,TRUE),ES_P1b_0!$A$10:$AO$10,0)+1,FALSE)),"",VLOOKUP($A66,ES_P1b_0!$A$10:$AQ$100,MATCH(FIXED(C$6,0,TRUE),ES_P1b_0!$A$10:$AO$10,0)+1,FALSE))</f>
        <v/>
      </c>
      <c r="D66" s="232" t="str">
        <f>IF(ISNA(VLOOKUP($A66,ES_P1b_0!$A$10:$AQ$100,MATCH(FIXED(D$6,0,TRUE),ES_P1b_0!$A$10:$AO$10,0)+1,FALSE)),"",VLOOKUP($A66,ES_P1b_0!$A$10:$AQ$100,MATCH(FIXED(D$6,0,TRUE),ES_P1b_0!$A$10:$AO$10,0)+1,FALSE))</f>
        <v/>
      </c>
      <c r="E66" s="232" t="str">
        <f>IF(ISNA(VLOOKUP($A66,ES_P1b_0!$A$10:$AQ$100,MATCH(FIXED(E$6,0,TRUE),ES_P1b_0!$A$10:$AO$10,0)+1,FALSE)),"",VLOOKUP($A66,ES_P1b_0!$A$10:$AQ$100,MATCH(FIXED(E$6,0,TRUE),ES_P1b_0!$A$10:$AO$10,0)+1,FALSE))</f>
        <v/>
      </c>
      <c r="F66" s="232" t="str">
        <f>IF(ISNA(VLOOKUP($A66,ES_P1b_0!$A$10:$AQ$100,MATCH(FIXED(F$6,0,TRUE),ES_P1b_0!$A$10:$AO$10,0)+1,FALSE)),"",VLOOKUP($A66,ES_P1b_0!$A$10:$AQ$100,MATCH(FIXED(F$6,0,TRUE),ES_P1b_0!$A$10:$AO$10,0)+1,FALSE))</f>
        <v/>
      </c>
      <c r="G66" s="232" t="str">
        <f>IF(ISNA(VLOOKUP($A66,ES_P1b_0!$A$10:$AQ$100,MATCH(FIXED(G$6,0,TRUE),ES_P1b_0!$A$10:$AO$10,0)+1,FALSE)),"",VLOOKUP($A66,ES_P1b_0!$A$10:$AQ$100,MATCH(FIXED(G$6,0,TRUE),ES_P1b_0!$A$10:$AO$10,0)+1,FALSE))</f>
        <v/>
      </c>
      <c r="H66" s="232" t="str">
        <f>IF(ISNA(VLOOKUP($A66,ES_P1b_0!$A$10:$AQ$100,MATCH(FIXED(H$6,0,TRUE),ES_P1b_0!$A$10:$AO$10,0)+1,FALSE)),"",VLOOKUP($A66,ES_P1b_0!$A$10:$AQ$100,MATCH(FIXED(H$6,0,TRUE),ES_P1b_0!$A$10:$AO$10,0)+1,FALSE))</f>
        <v/>
      </c>
      <c r="I66" s="232" t="str">
        <f>IF(ISNA(VLOOKUP($A66,ES_P1b_0!$A$10:$AQ$100,MATCH(FIXED(I$6,0,TRUE),ES_P1b_0!$A$10:$AO$10,0)+1,FALSE)),"",VLOOKUP($A66,ES_P1b_0!$A$10:$AQ$100,MATCH(FIXED(I$6,0,TRUE),ES_P1b_0!$A$10:$AO$10,0)+1,FALSE))</f>
        <v/>
      </c>
      <c r="J66" s="232" t="str">
        <f>IF(ISNA(VLOOKUP($A66,ES_P1b_0!$A$10:$AQ$100,MATCH(FIXED(J$6,0,TRUE),ES_P1b_0!$A$10:$AO$10,0)+1,FALSE)),"",VLOOKUP($A66,ES_P1b_0!$A$10:$AQ$100,MATCH(FIXED(J$6,0,TRUE),ES_P1b_0!$A$10:$AO$10,0)+1,FALSE))</f>
        <v/>
      </c>
      <c r="K66" s="232" t="str">
        <f>IF(ISNA(VLOOKUP($A66,ES_P1b_0!$A$10:$AQ$100,MATCH(FIXED(K$6,0,TRUE),ES_P1b_0!$A$10:$AO$10,0)+1,FALSE)),"",VLOOKUP($A66,ES_P1b_0!$A$10:$AQ$100,MATCH(FIXED(K$6,0,TRUE),ES_P1b_0!$A$10:$AO$10,0)+1,FALSE))</f>
        <v/>
      </c>
      <c r="L66" s="232" t="str">
        <f>IF(ISNA(VLOOKUP($A66,ES_P1b_0!$A$10:$AQ$100,MATCH(FIXED(L$6,0,TRUE),ES_P1b_0!$A$10:$AO$10,0)+1,FALSE)),"",VLOOKUP($A66,ES_P1b_0!$A$10:$AQ$100,MATCH(FIXED(L$6,0,TRUE),ES_P1b_0!$A$10:$AO$10,0)+1,FALSE))</f>
        <v/>
      </c>
      <c r="M66" s="232" t="str">
        <f>IF(ISNA(VLOOKUP($A66,ES_P1b_0!$A$10:$AQ$100,MATCH(FIXED(M$6,0,TRUE),ES_P1b_0!$A$10:$AO$10,0)+1,FALSE)),"",VLOOKUP($A66,ES_P1b_0!$A$10:$AQ$100,MATCH(FIXED(M$6,0,TRUE),ES_P1b_0!$A$10:$AO$10,0)+1,FALSE))</f>
        <v/>
      </c>
      <c r="N66" s="232" t="str">
        <f>IF(ISNA(VLOOKUP($A66,ES_P1b_0!$A$10:$AQ$100,MATCH(FIXED(N$6,0,TRUE),ES_P1b_0!$A$10:$AO$10,0)+1,FALSE)),"",VLOOKUP($A66,ES_P1b_0!$A$10:$AQ$100,MATCH(FIXED(N$6,0,TRUE),ES_P1b_0!$A$10:$AO$10,0)+1,FALSE))</f>
        <v/>
      </c>
      <c r="O66" s="232" t="str">
        <f>IF(ISNA(VLOOKUP($A66,ES_P1b_0!$A$10:$AQ$100,MATCH(FIXED(O$6,0,TRUE),ES_P1b_0!$A$10:$AO$10,0)+1,FALSE)),"",VLOOKUP($A66,ES_P1b_0!$A$10:$AQ$100,MATCH(FIXED(O$6,0,TRUE),ES_P1b_0!$A$10:$AO$10,0)+1,FALSE))</f>
        <v/>
      </c>
      <c r="P66" s="232" t="str">
        <f>IF(ISNA(VLOOKUP($A66,ES_P1b_0!$A$10:$AQ$100,MATCH(FIXED(P$6,0,TRUE),ES_P1b_0!$A$10:$AO$10,0)+1,FALSE)),"",VLOOKUP($A66,ES_P1b_0!$A$10:$AQ$100,MATCH(FIXED(P$6,0,TRUE),ES_P1b_0!$A$10:$AO$10,0)+1,FALSE))</f>
        <v/>
      </c>
      <c r="Q66" s="232" t="str">
        <f>IF(ISNA(VLOOKUP($A66,ES_P1b_0!$A$10:$AQ$100,MATCH(FIXED(Q$6,0,TRUE),ES_P1b_0!$A$10:$AO$10,0)+1,FALSE)),"",VLOOKUP($A66,ES_P1b_0!$A$10:$AQ$100,MATCH(FIXED(Q$6,0,TRUE),ES_P1b_0!$A$10:$AO$10,0)+1,FALSE))</f>
        <v/>
      </c>
      <c r="R66" s="232" t="str">
        <f>IF(ISNA(VLOOKUP($A66,ES_P1b_0!$A$10:$AQ$100,MATCH(FIXED(R$6,0,TRUE),ES_P1b_0!$A$10:$AO$10,0)+1,FALSE)),"",VLOOKUP($A66,ES_P1b_0!$A$10:$AQ$100,MATCH(FIXED(R$6,0,TRUE),ES_P1b_0!$A$10:$AO$10,0)+1,FALSE))</f>
        <v/>
      </c>
      <c r="S66" s="232" t="str">
        <f>IF(ISNA(VLOOKUP($A66,ES_P1b_0!$A$10:$AQ$100,MATCH(FIXED(S$6,0,TRUE),ES_P1b_0!$A$10:$AO$10,0)+1,FALSE)),"",VLOOKUP($A66,ES_P1b_0!$A$10:$AQ$100,MATCH(FIXED(S$6,0,TRUE),ES_P1b_0!$A$10:$AO$10,0)+1,FALSE))</f>
        <v/>
      </c>
      <c r="T66" s="232" t="str">
        <f>IF(ISNA(VLOOKUP($A66,ES_P1b_0!$A$10:$AQ$100,MATCH(FIXED(T$6,0,TRUE),ES_P1b_0!$A$10:$AO$10,0)+1,FALSE)),"",VLOOKUP($A66,ES_P1b_0!$A$10:$AQ$100,MATCH(FIXED(T$6,0,TRUE),ES_P1b_0!$A$10:$AO$10,0)+1,FALSE))</f>
        <v/>
      </c>
      <c r="U66" s="232" t="str">
        <f>IF(ISNA(VLOOKUP($A66,ES_P1b_0!$A$10:$AQ$100,MATCH(FIXED(U$6,0,TRUE),ES_P1b_0!$A$10:$AO$10,0)+1,FALSE)),"",VLOOKUP($A66,ES_P1b_0!$A$10:$AQ$100,MATCH(FIXED(U$6,0,TRUE),ES_P1b_0!$A$10:$AO$10,0)+1,FALSE))</f>
        <v/>
      </c>
      <c r="V66" s="232" t="str">
        <f>IF(ISNA(VLOOKUP($A66,ES_P1b_0!$A$10:$AQ$100,MATCH(FIXED(V$6,0,TRUE),ES_P1b_0!$A$10:$AO$10,0)+1,FALSE)),"",VLOOKUP($A66,ES_P1b_0!$A$10:$AQ$100,MATCH(FIXED(V$6,0,TRUE),ES_P1b_0!$A$10:$AO$10,0)+1,FALSE))</f>
        <v/>
      </c>
      <c r="W66" s="232" t="str">
        <f>IF(ISNA(VLOOKUP($A66,ES_P1b_0!$A$10:$AQ$100,MATCH(FIXED(W$6,0,TRUE),ES_P1b_0!$A$10:$AO$10,0)+1,FALSE)),"",VLOOKUP($A66,ES_P1b_0!$A$10:$AQ$100,MATCH(FIXED(W$6,0,TRUE),ES_P1b_0!$A$10:$AO$10,0)+1,FALSE))</f>
        <v/>
      </c>
    </row>
    <row r="67" spans="1:23">
      <c r="A67" s="230" t="str">
        <f>lookup!Z26</f>
        <v>Poland</v>
      </c>
      <c r="B67" s="232" t="str">
        <f>VLOOKUP(A67,lookup!$Z$2:$AA$77,2,FALSE)</f>
        <v>Πολωνία</v>
      </c>
      <c r="C67" s="232" t="str">
        <f>IF(ISNA(VLOOKUP($A67,ES_P1b_0!$A$10:$AQ$100,MATCH(FIXED(C$6,0,TRUE),ES_P1b_0!$A$10:$AO$10,0)+1,FALSE)),"",VLOOKUP($A67,ES_P1b_0!$A$10:$AQ$100,MATCH(FIXED(C$6,0,TRUE),ES_P1b_0!$A$10:$AO$10,0)+1,FALSE))</f>
        <v/>
      </c>
      <c r="D67" s="232" t="str">
        <f>IF(ISNA(VLOOKUP($A67,ES_P1b_0!$A$10:$AQ$100,MATCH(FIXED(D$6,0,TRUE),ES_P1b_0!$A$10:$AO$10,0)+1,FALSE)),"",VLOOKUP($A67,ES_P1b_0!$A$10:$AQ$100,MATCH(FIXED(D$6,0,TRUE),ES_P1b_0!$A$10:$AO$10,0)+1,FALSE))</f>
        <v/>
      </c>
      <c r="E67" s="232" t="str">
        <f>IF(ISNA(VLOOKUP($A67,ES_P1b_0!$A$10:$AQ$100,MATCH(FIXED(E$6,0,TRUE),ES_P1b_0!$A$10:$AO$10,0)+1,FALSE)),"",VLOOKUP($A67,ES_P1b_0!$A$10:$AQ$100,MATCH(FIXED(E$6,0,TRUE),ES_P1b_0!$A$10:$AO$10,0)+1,FALSE))</f>
        <v/>
      </c>
      <c r="F67" s="232" t="str">
        <f>IF(ISNA(VLOOKUP($A67,ES_P1b_0!$A$10:$AQ$100,MATCH(FIXED(F$6,0,TRUE),ES_P1b_0!$A$10:$AO$10,0)+1,FALSE)),"",VLOOKUP($A67,ES_P1b_0!$A$10:$AQ$100,MATCH(FIXED(F$6,0,TRUE),ES_P1b_0!$A$10:$AO$10,0)+1,FALSE))</f>
        <v/>
      </c>
      <c r="G67" s="232" t="str">
        <f>IF(ISNA(VLOOKUP($A67,ES_P1b_0!$A$10:$AQ$100,MATCH(FIXED(G$6,0,TRUE),ES_P1b_0!$A$10:$AO$10,0)+1,FALSE)),"",VLOOKUP($A67,ES_P1b_0!$A$10:$AQ$100,MATCH(FIXED(G$6,0,TRUE),ES_P1b_0!$A$10:$AO$10,0)+1,FALSE))</f>
        <v/>
      </c>
      <c r="H67" s="232" t="str">
        <f>IF(ISNA(VLOOKUP($A67,ES_P1b_0!$A$10:$AQ$100,MATCH(FIXED(H$6,0,TRUE),ES_P1b_0!$A$10:$AO$10,0)+1,FALSE)),"",VLOOKUP($A67,ES_P1b_0!$A$10:$AQ$100,MATCH(FIXED(H$6,0,TRUE),ES_P1b_0!$A$10:$AO$10,0)+1,FALSE))</f>
        <v/>
      </c>
      <c r="I67" s="232" t="str">
        <f>IF(ISNA(VLOOKUP($A67,ES_P1b_0!$A$10:$AQ$100,MATCH(FIXED(I$6,0,TRUE),ES_P1b_0!$A$10:$AO$10,0)+1,FALSE)),"",VLOOKUP($A67,ES_P1b_0!$A$10:$AQ$100,MATCH(FIXED(I$6,0,TRUE),ES_P1b_0!$A$10:$AO$10,0)+1,FALSE))</f>
        <v/>
      </c>
      <c r="J67" s="232" t="str">
        <f>IF(ISNA(VLOOKUP($A67,ES_P1b_0!$A$10:$AQ$100,MATCH(FIXED(J$6,0,TRUE),ES_P1b_0!$A$10:$AO$10,0)+1,FALSE)),"",VLOOKUP($A67,ES_P1b_0!$A$10:$AQ$100,MATCH(FIXED(J$6,0,TRUE),ES_P1b_0!$A$10:$AO$10,0)+1,FALSE))</f>
        <v/>
      </c>
      <c r="K67" s="232" t="str">
        <f>IF(ISNA(VLOOKUP($A67,ES_P1b_0!$A$10:$AQ$100,MATCH(FIXED(K$6,0,TRUE),ES_P1b_0!$A$10:$AO$10,0)+1,FALSE)),"",VLOOKUP($A67,ES_P1b_0!$A$10:$AQ$100,MATCH(FIXED(K$6,0,TRUE),ES_P1b_0!$A$10:$AO$10,0)+1,FALSE))</f>
        <v/>
      </c>
      <c r="L67" s="232" t="str">
        <f>IF(ISNA(VLOOKUP($A67,ES_P1b_0!$A$10:$AQ$100,MATCH(FIXED(L$6,0,TRUE),ES_P1b_0!$A$10:$AO$10,0)+1,FALSE)),"",VLOOKUP($A67,ES_P1b_0!$A$10:$AQ$100,MATCH(FIXED(L$6,0,TRUE),ES_P1b_0!$A$10:$AO$10,0)+1,FALSE))</f>
        <v/>
      </c>
      <c r="M67" s="232" t="str">
        <f>IF(ISNA(VLOOKUP($A67,ES_P1b_0!$A$10:$AQ$100,MATCH(FIXED(M$6,0,TRUE),ES_P1b_0!$A$10:$AO$10,0)+1,FALSE)),"",VLOOKUP($A67,ES_P1b_0!$A$10:$AQ$100,MATCH(FIXED(M$6,0,TRUE),ES_P1b_0!$A$10:$AO$10,0)+1,FALSE))</f>
        <v>b</v>
      </c>
      <c r="N67" s="232" t="str">
        <f>IF(ISNA(VLOOKUP($A67,ES_P1b_0!$A$10:$AQ$100,MATCH(FIXED(N$6,0,TRUE),ES_P1b_0!$A$10:$AO$10,0)+1,FALSE)),"",VLOOKUP($A67,ES_P1b_0!$A$10:$AQ$100,MATCH(FIXED(N$6,0,TRUE),ES_P1b_0!$A$10:$AO$10,0)+1,FALSE))</f>
        <v/>
      </c>
      <c r="O67" s="232" t="str">
        <f>IF(ISNA(VLOOKUP($A67,ES_P1b_0!$A$10:$AQ$100,MATCH(FIXED(O$6,0,TRUE),ES_P1b_0!$A$10:$AO$10,0)+1,FALSE)),"",VLOOKUP($A67,ES_P1b_0!$A$10:$AQ$100,MATCH(FIXED(O$6,0,TRUE),ES_P1b_0!$A$10:$AO$10,0)+1,FALSE))</f>
        <v/>
      </c>
      <c r="P67" s="232" t="str">
        <f>IF(ISNA(VLOOKUP($A67,ES_P1b_0!$A$10:$AQ$100,MATCH(FIXED(P$6,0,TRUE),ES_P1b_0!$A$10:$AO$10,0)+1,FALSE)),"",VLOOKUP($A67,ES_P1b_0!$A$10:$AQ$100,MATCH(FIXED(P$6,0,TRUE),ES_P1b_0!$A$10:$AO$10,0)+1,FALSE))</f>
        <v/>
      </c>
      <c r="Q67" s="232" t="str">
        <f>IF(ISNA(VLOOKUP($A67,ES_P1b_0!$A$10:$AQ$100,MATCH(FIXED(Q$6,0,TRUE),ES_P1b_0!$A$10:$AO$10,0)+1,FALSE)),"",VLOOKUP($A67,ES_P1b_0!$A$10:$AQ$100,MATCH(FIXED(Q$6,0,TRUE),ES_P1b_0!$A$10:$AO$10,0)+1,FALSE))</f>
        <v/>
      </c>
      <c r="R67" s="232" t="str">
        <f>IF(ISNA(VLOOKUP($A67,ES_P1b_0!$A$10:$AQ$100,MATCH(FIXED(R$6,0,TRUE),ES_P1b_0!$A$10:$AO$10,0)+1,FALSE)),"",VLOOKUP($A67,ES_P1b_0!$A$10:$AQ$100,MATCH(FIXED(R$6,0,TRUE),ES_P1b_0!$A$10:$AO$10,0)+1,FALSE))</f>
        <v>b</v>
      </c>
      <c r="S67" s="232" t="str">
        <f>IF(ISNA(VLOOKUP($A67,ES_P1b_0!$A$10:$AQ$100,MATCH(FIXED(S$6,0,TRUE),ES_P1b_0!$A$10:$AO$10,0)+1,FALSE)),"",VLOOKUP($A67,ES_P1b_0!$A$10:$AQ$100,MATCH(FIXED(S$6,0,TRUE),ES_P1b_0!$A$10:$AO$10,0)+1,FALSE))</f>
        <v/>
      </c>
      <c r="T67" s="232" t="str">
        <f>IF(ISNA(VLOOKUP($A67,ES_P1b_0!$A$10:$AQ$100,MATCH(FIXED(T$6,0,TRUE),ES_P1b_0!$A$10:$AO$10,0)+1,FALSE)),"",VLOOKUP($A67,ES_P1b_0!$A$10:$AQ$100,MATCH(FIXED(T$6,0,TRUE),ES_P1b_0!$A$10:$AO$10,0)+1,FALSE))</f>
        <v>b</v>
      </c>
      <c r="U67" s="232" t="str">
        <f>IF(ISNA(VLOOKUP($A67,ES_P1b_0!$A$10:$AQ$100,MATCH(FIXED(U$6,0,TRUE),ES_P1b_0!$A$10:$AO$10,0)+1,FALSE)),"",VLOOKUP($A67,ES_P1b_0!$A$10:$AQ$100,MATCH(FIXED(U$6,0,TRUE),ES_P1b_0!$A$10:$AO$10,0)+1,FALSE))</f>
        <v/>
      </c>
      <c r="V67" s="232" t="str">
        <f>IF(ISNA(VLOOKUP($A67,ES_P1b_0!$A$10:$AQ$100,MATCH(FIXED(V$6,0,TRUE),ES_P1b_0!$A$10:$AO$10,0)+1,FALSE)),"",VLOOKUP($A67,ES_P1b_0!$A$10:$AQ$100,MATCH(FIXED(V$6,0,TRUE),ES_P1b_0!$A$10:$AO$10,0)+1,FALSE))</f>
        <v/>
      </c>
      <c r="W67" s="232" t="str">
        <f>IF(ISNA(VLOOKUP($A67,ES_P1b_0!$A$10:$AQ$100,MATCH(FIXED(W$6,0,TRUE),ES_P1b_0!$A$10:$AO$10,0)+1,FALSE)),"",VLOOKUP($A67,ES_P1b_0!$A$10:$AQ$100,MATCH(FIXED(W$6,0,TRUE),ES_P1b_0!$A$10:$AO$10,0)+1,FALSE))</f>
        <v/>
      </c>
    </row>
    <row r="68" spans="1:23">
      <c r="A68" s="230" t="str">
        <f>lookup!Z27</f>
        <v>Portugal</v>
      </c>
      <c r="B68" s="232" t="str">
        <f>VLOOKUP(A68,lookup!$Z$2:$AA$77,2,FALSE)</f>
        <v>Πορτογαλία</v>
      </c>
      <c r="C68" s="232" t="str">
        <f>IF(ISNA(VLOOKUP($A68,ES_P1b_0!$A$10:$AQ$100,MATCH(FIXED(C$6,0,TRUE),ES_P1b_0!$A$10:$AO$10,0)+1,FALSE)),"",VLOOKUP($A68,ES_P1b_0!$A$10:$AQ$100,MATCH(FIXED(C$6,0,TRUE),ES_P1b_0!$A$10:$AO$10,0)+1,FALSE))</f>
        <v/>
      </c>
      <c r="D68" s="232" t="str">
        <f>IF(ISNA(VLOOKUP($A68,ES_P1b_0!$A$10:$AQ$100,MATCH(FIXED(D$6,0,TRUE),ES_P1b_0!$A$10:$AO$10,0)+1,FALSE)),"",VLOOKUP($A68,ES_P1b_0!$A$10:$AQ$100,MATCH(FIXED(D$6,0,TRUE),ES_P1b_0!$A$10:$AO$10,0)+1,FALSE))</f>
        <v/>
      </c>
      <c r="E68" s="232" t="str">
        <f>IF(ISNA(VLOOKUP($A68,ES_P1b_0!$A$10:$AQ$100,MATCH(FIXED(E$6,0,TRUE),ES_P1b_0!$A$10:$AO$10,0)+1,FALSE)),"",VLOOKUP($A68,ES_P1b_0!$A$10:$AQ$100,MATCH(FIXED(E$6,0,TRUE),ES_P1b_0!$A$10:$AO$10,0)+1,FALSE))</f>
        <v/>
      </c>
      <c r="F68" s="232" t="str">
        <f>IF(ISNA(VLOOKUP($A68,ES_P1b_0!$A$10:$AQ$100,MATCH(FIXED(F$6,0,TRUE),ES_P1b_0!$A$10:$AO$10,0)+1,FALSE)),"",VLOOKUP($A68,ES_P1b_0!$A$10:$AQ$100,MATCH(FIXED(F$6,0,TRUE),ES_P1b_0!$A$10:$AO$10,0)+1,FALSE))</f>
        <v/>
      </c>
      <c r="G68" s="232" t="str">
        <f>IF(ISNA(VLOOKUP($A68,ES_P1b_0!$A$10:$AQ$100,MATCH(FIXED(G$6,0,TRUE),ES_P1b_0!$A$10:$AO$10,0)+1,FALSE)),"",VLOOKUP($A68,ES_P1b_0!$A$10:$AQ$100,MATCH(FIXED(G$6,0,TRUE),ES_P1b_0!$A$10:$AO$10,0)+1,FALSE))</f>
        <v/>
      </c>
      <c r="H68" s="232" t="str">
        <f>IF(ISNA(VLOOKUP($A68,ES_P1b_0!$A$10:$AQ$100,MATCH(FIXED(H$6,0,TRUE),ES_P1b_0!$A$10:$AO$10,0)+1,FALSE)),"",VLOOKUP($A68,ES_P1b_0!$A$10:$AQ$100,MATCH(FIXED(H$6,0,TRUE),ES_P1b_0!$A$10:$AO$10,0)+1,FALSE))</f>
        <v/>
      </c>
      <c r="I68" s="232" t="str">
        <f>IF(ISNA(VLOOKUP($A68,ES_P1b_0!$A$10:$AQ$100,MATCH(FIXED(I$6,0,TRUE),ES_P1b_0!$A$10:$AO$10,0)+1,FALSE)),"",VLOOKUP($A68,ES_P1b_0!$A$10:$AQ$100,MATCH(FIXED(I$6,0,TRUE),ES_P1b_0!$A$10:$AO$10,0)+1,FALSE))</f>
        <v/>
      </c>
      <c r="J68" s="232" t="str">
        <f>IF(ISNA(VLOOKUP($A68,ES_P1b_0!$A$10:$AQ$100,MATCH(FIXED(J$6,0,TRUE),ES_P1b_0!$A$10:$AO$10,0)+1,FALSE)),"",VLOOKUP($A68,ES_P1b_0!$A$10:$AQ$100,MATCH(FIXED(J$6,0,TRUE),ES_P1b_0!$A$10:$AO$10,0)+1,FALSE))</f>
        <v/>
      </c>
      <c r="K68" s="232" t="str">
        <f>IF(ISNA(VLOOKUP($A68,ES_P1b_0!$A$10:$AQ$100,MATCH(FIXED(K$6,0,TRUE),ES_P1b_0!$A$10:$AO$10,0)+1,FALSE)),"",VLOOKUP($A68,ES_P1b_0!$A$10:$AQ$100,MATCH(FIXED(K$6,0,TRUE),ES_P1b_0!$A$10:$AO$10,0)+1,FALSE))</f>
        <v/>
      </c>
      <c r="L68" s="232" t="str">
        <f>IF(ISNA(VLOOKUP($A68,ES_P1b_0!$A$10:$AQ$100,MATCH(FIXED(L$6,0,TRUE),ES_P1b_0!$A$10:$AO$10,0)+1,FALSE)),"",VLOOKUP($A68,ES_P1b_0!$A$10:$AQ$100,MATCH(FIXED(L$6,0,TRUE),ES_P1b_0!$A$10:$AO$10,0)+1,FALSE))</f>
        <v/>
      </c>
      <c r="M68" s="232" t="str">
        <f>IF(ISNA(VLOOKUP($A68,ES_P1b_0!$A$10:$AQ$100,MATCH(FIXED(M$6,0,TRUE),ES_P1b_0!$A$10:$AO$10,0)+1,FALSE)),"",VLOOKUP($A68,ES_P1b_0!$A$10:$AQ$100,MATCH(FIXED(M$6,0,TRUE),ES_P1b_0!$A$10:$AO$10,0)+1,FALSE))</f>
        <v/>
      </c>
      <c r="N68" s="232" t="str">
        <f>IF(ISNA(VLOOKUP($A68,ES_P1b_0!$A$10:$AQ$100,MATCH(FIXED(N$6,0,TRUE),ES_P1b_0!$A$10:$AO$10,0)+1,FALSE)),"",VLOOKUP($A68,ES_P1b_0!$A$10:$AQ$100,MATCH(FIXED(N$6,0,TRUE),ES_P1b_0!$A$10:$AO$10,0)+1,FALSE))</f>
        <v/>
      </c>
      <c r="O68" s="232" t="str">
        <f>IF(ISNA(VLOOKUP($A68,ES_P1b_0!$A$10:$AQ$100,MATCH(FIXED(O$6,0,TRUE),ES_P1b_0!$A$10:$AO$10,0)+1,FALSE)),"",VLOOKUP($A68,ES_P1b_0!$A$10:$AQ$100,MATCH(FIXED(O$6,0,TRUE),ES_P1b_0!$A$10:$AO$10,0)+1,FALSE))</f>
        <v/>
      </c>
      <c r="P68" s="232" t="str">
        <f>IF(ISNA(VLOOKUP($A68,ES_P1b_0!$A$10:$AQ$100,MATCH(FIXED(P$6,0,TRUE),ES_P1b_0!$A$10:$AO$10,0)+1,FALSE)),"",VLOOKUP($A68,ES_P1b_0!$A$10:$AQ$100,MATCH(FIXED(P$6,0,TRUE),ES_P1b_0!$A$10:$AO$10,0)+1,FALSE))</f>
        <v/>
      </c>
      <c r="Q68" s="232" t="str">
        <f>IF(ISNA(VLOOKUP($A68,ES_P1b_0!$A$10:$AQ$100,MATCH(FIXED(Q$6,0,TRUE),ES_P1b_0!$A$10:$AO$10,0)+1,FALSE)),"",VLOOKUP($A68,ES_P1b_0!$A$10:$AQ$100,MATCH(FIXED(Q$6,0,TRUE),ES_P1b_0!$A$10:$AO$10,0)+1,FALSE))</f>
        <v/>
      </c>
      <c r="R68" s="232" t="str">
        <f>IF(ISNA(VLOOKUP($A68,ES_P1b_0!$A$10:$AQ$100,MATCH(FIXED(R$6,0,TRUE),ES_P1b_0!$A$10:$AO$10,0)+1,FALSE)),"",VLOOKUP($A68,ES_P1b_0!$A$10:$AQ$100,MATCH(FIXED(R$6,0,TRUE),ES_P1b_0!$A$10:$AO$10,0)+1,FALSE))</f>
        <v/>
      </c>
      <c r="S68" s="232" t="str">
        <f>IF(ISNA(VLOOKUP($A68,ES_P1b_0!$A$10:$AQ$100,MATCH(FIXED(S$6,0,TRUE),ES_P1b_0!$A$10:$AO$10,0)+1,FALSE)),"",VLOOKUP($A68,ES_P1b_0!$A$10:$AQ$100,MATCH(FIXED(S$6,0,TRUE),ES_P1b_0!$A$10:$AO$10,0)+1,FALSE))</f>
        <v>p</v>
      </c>
      <c r="T68" s="232" t="str">
        <f>IF(ISNA(VLOOKUP($A68,ES_P1b_0!$A$10:$AQ$100,MATCH(FIXED(T$6,0,TRUE),ES_P1b_0!$A$10:$AO$10,0)+1,FALSE)),"",VLOOKUP($A68,ES_P1b_0!$A$10:$AQ$100,MATCH(FIXED(T$6,0,TRUE),ES_P1b_0!$A$10:$AO$10,0)+1,FALSE))</f>
        <v>p</v>
      </c>
      <c r="U68" s="232" t="str">
        <f>IF(ISNA(VLOOKUP($A68,ES_P1b_0!$A$10:$AQ$100,MATCH(FIXED(U$6,0,TRUE),ES_P1b_0!$A$10:$AO$10,0)+1,FALSE)),"",VLOOKUP($A68,ES_P1b_0!$A$10:$AQ$100,MATCH(FIXED(U$6,0,TRUE),ES_P1b_0!$A$10:$AO$10,0)+1,FALSE))</f>
        <v/>
      </c>
      <c r="V68" s="232" t="str">
        <f>IF(ISNA(VLOOKUP($A68,ES_P1b_0!$A$10:$AQ$100,MATCH(FIXED(V$6,0,TRUE),ES_P1b_0!$A$10:$AO$10,0)+1,FALSE)),"",VLOOKUP($A68,ES_P1b_0!$A$10:$AQ$100,MATCH(FIXED(V$6,0,TRUE),ES_P1b_0!$A$10:$AO$10,0)+1,FALSE))</f>
        <v/>
      </c>
      <c r="W68" s="232" t="str">
        <f>IF(ISNA(VLOOKUP($A68,ES_P1b_0!$A$10:$AQ$100,MATCH(FIXED(W$6,0,TRUE),ES_P1b_0!$A$10:$AO$10,0)+1,FALSE)),"",VLOOKUP($A68,ES_P1b_0!$A$10:$AQ$100,MATCH(FIXED(W$6,0,TRUE),ES_P1b_0!$A$10:$AO$10,0)+1,FALSE))</f>
        <v/>
      </c>
    </row>
    <row r="69" spans="1:23">
      <c r="A69" s="230" t="str">
        <f>lookup!Z28</f>
        <v>Romania</v>
      </c>
      <c r="B69" s="232" t="str">
        <f>VLOOKUP(A69,lookup!$Z$2:$AA$77,2,FALSE)</f>
        <v>Ρουμανία</v>
      </c>
      <c r="C69" s="232" t="str">
        <f>IF(ISNA(VLOOKUP($A69,ES_P1b_0!$A$10:$AQ$100,MATCH(FIXED(C$6,0,TRUE),ES_P1b_0!$A$10:$AO$10,0)+1,FALSE)),"",VLOOKUP($A69,ES_P1b_0!$A$10:$AQ$100,MATCH(FIXED(C$6,0,TRUE),ES_P1b_0!$A$10:$AO$10,0)+1,FALSE))</f>
        <v/>
      </c>
      <c r="D69" s="232" t="str">
        <f>IF(ISNA(VLOOKUP($A69,ES_P1b_0!$A$10:$AQ$100,MATCH(FIXED(D$6,0,TRUE),ES_P1b_0!$A$10:$AO$10,0)+1,FALSE)),"",VLOOKUP($A69,ES_P1b_0!$A$10:$AQ$100,MATCH(FIXED(D$6,0,TRUE),ES_P1b_0!$A$10:$AO$10,0)+1,FALSE))</f>
        <v/>
      </c>
      <c r="E69" s="232" t="str">
        <f>IF(ISNA(VLOOKUP($A69,ES_P1b_0!$A$10:$AQ$100,MATCH(FIXED(E$6,0,TRUE),ES_P1b_0!$A$10:$AO$10,0)+1,FALSE)),"",VLOOKUP($A69,ES_P1b_0!$A$10:$AQ$100,MATCH(FIXED(E$6,0,TRUE),ES_P1b_0!$A$10:$AO$10,0)+1,FALSE))</f>
        <v/>
      </c>
      <c r="F69" s="232" t="str">
        <f>IF(ISNA(VLOOKUP($A69,ES_P1b_0!$A$10:$AQ$100,MATCH(FIXED(F$6,0,TRUE),ES_P1b_0!$A$10:$AO$10,0)+1,FALSE)),"",VLOOKUP($A69,ES_P1b_0!$A$10:$AQ$100,MATCH(FIXED(F$6,0,TRUE),ES_P1b_0!$A$10:$AO$10,0)+1,FALSE))</f>
        <v/>
      </c>
      <c r="G69" s="232" t="str">
        <f>IF(ISNA(VLOOKUP($A69,ES_P1b_0!$A$10:$AQ$100,MATCH(FIXED(G$6,0,TRUE),ES_P1b_0!$A$10:$AO$10,0)+1,FALSE)),"",VLOOKUP($A69,ES_P1b_0!$A$10:$AQ$100,MATCH(FIXED(G$6,0,TRUE),ES_P1b_0!$A$10:$AO$10,0)+1,FALSE))</f>
        <v/>
      </c>
      <c r="H69" s="232" t="str">
        <f>IF(ISNA(VLOOKUP($A69,ES_P1b_0!$A$10:$AQ$100,MATCH(FIXED(H$6,0,TRUE),ES_P1b_0!$A$10:$AO$10,0)+1,FALSE)),"",VLOOKUP($A69,ES_P1b_0!$A$10:$AQ$100,MATCH(FIXED(H$6,0,TRUE),ES_P1b_0!$A$10:$AO$10,0)+1,FALSE))</f>
        <v/>
      </c>
      <c r="I69" s="232" t="str">
        <f>IF(ISNA(VLOOKUP($A69,ES_P1b_0!$A$10:$AQ$100,MATCH(FIXED(I$6,0,TRUE),ES_P1b_0!$A$10:$AO$10,0)+1,FALSE)),"",VLOOKUP($A69,ES_P1b_0!$A$10:$AQ$100,MATCH(FIXED(I$6,0,TRUE),ES_P1b_0!$A$10:$AO$10,0)+1,FALSE))</f>
        <v/>
      </c>
      <c r="J69" s="232" t="str">
        <f>IF(ISNA(VLOOKUP($A69,ES_P1b_0!$A$10:$AQ$100,MATCH(FIXED(J$6,0,TRUE),ES_P1b_0!$A$10:$AO$10,0)+1,FALSE)),"",VLOOKUP($A69,ES_P1b_0!$A$10:$AQ$100,MATCH(FIXED(J$6,0,TRUE),ES_P1b_0!$A$10:$AO$10,0)+1,FALSE))</f>
        <v/>
      </c>
      <c r="K69" s="232" t="str">
        <f>IF(ISNA(VLOOKUP($A69,ES_P1b_0!$A$10:$AQ$100,MATCH(FIXED(K$6,0,TRUE),ES_P1b_0!$A$10:$AO$10,0)+1,FALSE)),"",VLOOKUP($A69,ES_P1b_0!$A$10:$AQ$100,MATCH(FIXED(K$6,0,TRUE),ES_P1b_0!$A$10:$AO$10,0)+1,FALSE))</f>
        <v/>
      </c>
      <c r="L69" s="232" t="str">
        <f>IF(ISNA(VLOOKUP($A69,ES_P1b_0!$A$10:$AQ$100,MATCH(FIXED(L$6,0,TRUE),ES_P1b_0!$A$10:$AO$10,0)+1,FALSE)),"",VLOOKUP($A69,ES_P1b_0!$A$10:$AQ$100,MATCH(FIXED(L$6,0,TRUE),ES_P1b_0!$A$10:$AO$10,0)+1,FALSE))</f>
        <v/>
      </c>
      <c r="M69" s="232" t="str">
        <f>IF(ISNA(VLOOKUP($A69,ES_P1b_0!$A$10:$AQ$100,MATCH(FIXED(M$6,0,TRUE),ES_P1b_0!$A$10:$AO$10,0)+1,FALSE)),"",VLOOKUP($A69,ES_P1b_0!$A$10:$AQ$100,MATCH(FIXED(M$6,0,TRUE),ES_P1b_0!$A$10:$AO$10,0)+1,FALSE))</f>
        <v/>
      </c>
      <c r="N69" s="232" t="str">
        <f>IF(ISNA(VLOOKUP($A69,ES_P1b_0!$A$10:$AQ$100,MATCH(FIXED(N$6,0,TRUE),ES_P1b_0!$A$10:$AO$10,0)+1,FALSE)),"",VLOOKUP($A69,ES_P1b_0!$A$10:$AQ$100,MATCH(FIXED(N$6,0,TRUE),ES_P1b_0!$A$10:$AO$10,0)+1,FALSE))</f>
        <v/>
      </c>
      <c r="O69" s="232" t="str">
        <f>IF(ISNA(VLOOKUP($A69,ES_P1b_0!$A$10:$AQ$100,MATCH(FIXED(O$6,0,TRUE),ES_P1b_0!$A$10:$AO$10,0)+1,FALSE)),"",VLOOKUP($A69,ES_P1b_0!$A$10:$AQ$100,MATCH(FIXED(O$6,0,TRUE),ES_P1b_0!$A$10:$AO$10,0)+1,FALSE))</f>
        <v/>
      </c>
      <c r="P69" s="232" t="str">
        <f>IF(ISNA(VLOOKUP($A69,ES_P1b_0!$A$10:$AQ$100,MATCH(FIXED(P$6,0,TRUE),ES_P1b_0!$A$10:$AO$10,0)+1,FALSE)),"",VLOOKUP($A69,ES_P1b_0!$A$10:$AQ$100,MATCH(FIXED(P$6,0,TRUE),ES_P1b_0!$A$10:$AO$10,0)+1,FALSE))</f>
        <v/>
      </c>
      <c r="Q69" s="232" t="str">
        <f>IF(ISNA(VLOOKUP($A69,ES_P1b_0!$A$10:$AQ$100,MATCH(FIXED(Q$6,0,TRUE),ES_P1b_0!$A$10:$AO$10,0)+1,FALSE)),"",VLOOKUP($A69,ES_P1b_0!$A$10:$AQ$100,MATCH(FIXED(Q$6,0,TRUE),ES_P1b_0!$A$10:$AO$10,0)+1,FALSE))</f>
        <v/>
      </c>
      <c r="R69" s="232" t="str">
        <f>IF(ISNA(VLOOKUP($A69,ES_P1b_0!$A$10:$AQ$100,MATCH(FIXED(R$6,0,TRUE),ES_P1b_0!$A$10:$AO$10,0)+1,FALSE)),"",VLOOKUP($A69,ES_P1b_0!$A$10:$AQ$100,MATCH(FIXED(R$6,0,TRUE),ES_P1b_0!$A$10:$AO$10,0)+1,FALSE))</f>
        <v/>
      </c>
      <c r="S69" s="232" t="str">
        <f>IF(ISNA(VLOOKUP($A69,ES_P1b_0!$A$10:$AQ$100,MATCH(FIXED(S$6,0,TRUE),ES_P1b_0!$A$10:$AO$10,0)+1,FALSE)),"",VLOOKUP($A69,ES_P1b_0!$A$10:$AQ$100,MATCH(FIXED(S$6,0,TRUE),ES_P1b_0!$A$10:$AO$10,0)+1,FALSE))</f>
        <v/>
      </c>
      <c r="T69" s="232" t="str">
        <f>IF(ISNA(VLOOKUP($A69,ES_P1b_0!$A$10:$AQ$100,MATCH(FIXED(T$6,0,TRUE),ES_P1b_0!$A$10:$AO$10,0)+1,FALSE)),"",VLOOKUP($A69,ES_P1b_0!$A$10:$AQ$100,MATCH(FIXED(T$6,0,TRUE),ES_P1b_0!$A$10:$AO$10,0)+1,FALSE))</f>
        <v/>
      </c>
      <c r="U69" s="232" t="str">
        <f>IF(ISNA(VLOOKUP($A69,ES_P1b_0!$A$10:$AQ$100,MATCH(FIXED(U$6,0,TRUE),ES_P1b_0!$A$10:$AO$10,0)+1,FALSE)),"",VLOOKUP($A69,ES_P1b_0!$A$10:$AQ$100,MATCH(FIXED(U$6,0,TRUE),ES_P1b_0!$A$10:$AO$10,0)+1,FALSE))</f>
        <v/>
      </c>
      <c r="V69" s="232" t="str">
        <f>IF(ISNA(VLOOKUP($A69,ES_P1b_0!$A$10:$AQ$100,MATCH(FIXED(V$6,0,TRUE),ES_P1b_0!$A$10:$AO$10,0)+1,FALSE)),"",VLOOKUP($A69,ES_P1b_0!$A$10:$AQ$100,MATCH(FIXED(V$6,0,TRUE),ES_P1b_0!$A$10:$AO$10,0)+1,FALSE))</f>
        <v/>
      </c>
      <c r="W69" s="232" t="str">
        <f>IF(ISNA(VLOOKUP($A69,ES_P1b_0!$A$10:$AQ$100,MATCH(FIXED(W$6,0,TRUE),ES_P1b_0!$A$10:$AO$10,0)+1,FALSE)),"",VLOOKUP($A69,ES_P1b_0!$A$10:$AQ$100,MATCH(FIXED(W$6,0,TRUE),ES_P1b_0!$A$10:$AO$10,0)+1,FALSE))</f>
        <v/>
      </c>
    </row>
    <row r="70" spans="1:23">
      <c r="A70" s="230" t="str">
        <f>lookup!Z29</f>
        <v>Slovenia</v>
      </c>
      <c r="B70" s="232" t="str">
        <f>VLOOKUP(A70,lookup!$Z$2:$AA$77,2,FALSE)</f>
        <v>Σλοβενία</v>
      </c>
      <c r="C70" s="232" t="str">
        <f>IF(ISNA(VLOOKUP($A70,ES_P1b_0!$A$10:$AQ$100,MATCH(FIXED(C$6,0,TRUE),ES_P1b_0!$A$10:$AO$10,0)+1,FALSE)),"",VLOOKUP($A70,ES_P1b_0!$A$10:$AQ$100,MATCH(FIXED(C$6,0,TRUE),ES_P1b_0!$A$10:$AO$10,0)+1,FALSE))</f>
        <v/>
      </c>
      <c r="D70" s="232" t="str">
        <f>IF(ISNA(VLOOKUP($A70,ES_P1b_0!$A$10:$AQ$100,MATCH(FIXED(D$6,0,TRUE),ES_P1b_0!$A$10:$AO$10,0)+1,FALSE)),"",VLOOKUP($A70,ES_P1b_0!$A$10:$AQ$100,MATCH(FIXED(D$6,0,TRUE),ES_P1b_0!$A$10:$AO$10,0)+1,FALSE))</f>
        <v/>
      </c>
      <c r="E70" s="232" t="str">
        <f>IF(ISNA(VLOOKUP($A70,ES_P1b_0!$A$10:$AQ$100,MATCH(FIXED(E$6,0,TRUE),ES_P1b_0!$A$10:$AO$10,0)+1,FALSE)),"",VLOOKUP($A70,ES_P1b_0!$A$10:$AQ$100,MATCH(FIXED(E$6,0,TRUE),ES_P1b_0!$A$10:$AO$10,0)+1,FALSE))</f>
        <v/>
      </c>
      <c r="F70" s="232" t="str">
        <f>IF(ISNA(VLOOKUP($A70,ES_P1b_0!$A$10:$AQ$100,MATCH(FIXED(F$6,0,TRUE),ES_P1b_0!$A$10:$AO$10,0)+1,FALSE)),"",VLOOKUP($A70,ES_P1b_0!$A$10:$AQ$100,MATCH(FIXED(F$6,0,TRUE),ES_P1b_0!$A$10:$AO$10,0)+1,FALSE))</f>
        <v/>
      </c>
      <c r="G70" s="232" t="str">
        <f>IF(ISNA(VLOOKUP($A70,ES_P1b_0!$A$10:$AQ$100,MATCH(FIXED(G$6,0,TRUE),ES_P1b_0!$A$10:$AO$10,0)+1,FALSE)),"",VLOOKUP($A70,ES_P1b_0!$A$10:$AQ$100,MATCH(FIXED(G$6,0,TRUE),ES_P1b_0!$A$10:$AO$10,0)+1,FALSE))</f>
        <v/>
      </c>
      <c r="H70" s="232" t="str">
        <f>IF(ISNA(VLOOKUP($A70,ES_P1b_0!$A$10:$AQ$100,MATCH(FIXED(H$6,0,TRUE),ES_P1b_0!$A$10:$AO$10,0)+1,FALSE)),"",VLOOKUP($A70,ES_P1b_0!$A$10:$AQ$100,MATCH(FIXED(H$6,0,TRUE),ES_P1b_0!$A$10:$AO$10,0)+1,FALSE))</f>
        <v/>
      </c>
      <c r="I70" s="232" t="str">
        <f>IF(ISNA(VLOOKUP($A70,ES_P1b_0!$A$10:$AQ$100,MATCH(FIXED(I$6,0,TRUE),ES_P1b_0!$A$10:$AO$10,0)+1,FALSE)),"",VLOOKUP($A70,ES_P1b_0!$A$10:$AQ$100,MATCH(FIXED(I$6,0,TRUE),ES_P1b_0!$A$10:$AO$10,0)+1,FALSE))</f>
        <v/>
      </c>
      <c r="J70" s="232" t="str">
        <f>IF(ISNA(VLOOKUP($A70,ES_P1b_0!$A$10:$AQ$100,MATCH(FIXED(J$6,0,TRUE),ES_P1b_0!$A$10:$AO$10,0)+1,FALSE)),"",VLOOKUP($A70,ES_P1b_0!$A$10:$AQ$100,MATCH(FIXED(J$6,0,TRUE),ES_P1b_0!$A$10:$AO$10,0)+1,FALSE))</f>
        <v/>
      </c>
      <c r="K70" s="232" t="str">
        <f>IF(ISNA(VLOOKUP($A70,ES_P1b_0!$A$10:$AQ$100,MATCH(FIXED(K$6,0,TRUE),ES_P1b_0!$A$10:$AO$10,0)+1,FALSE)),"",VLOOKUP($A70,ES_P1b_0!$A$10:$AQ$100,MATCH(FIXED(K$6,0,TRUE),ES_P1b_0!$A$10:$AO$10,0)+1,FALSE))</f>
        <v/>
      </c>
      <c r="L70" s="232" t="str">
        <f>IF(ISNA(VLOOKUP($A70,ES_P1b_0!$A$10:$AQ$100,MATCH(FIXED(L$6,0,TRUE),ES_P1b_0!$A$10:$AO$10,0)+1,FALSE)),"",VLOOKUP($A70,ES_P1b_0!$A$10:$AQ$100,MATCH(FIXED(L$6,0,TRUE),ES_P1b_0!$A$10:$AO$10,0)+1,FALSE))</f>
        <v/>
      </c>
      <c r="M70" s="232" t="str">
        <f>IF(ISNA(VLOOKUP($A70,ES_P1b_0!$A$10:$AQ$100,MATCH(FIXED(M$6,0,TRUE),ES_P1b_0!$A$10:$AO$10,0)+1,FALSE)),"",VLOOKUP($A70,ES_P1b_0!$A$10:$AQ$100,MATCH(FIXED(M$6,0,TRUE),ES_P1b_0!$A$10:$AO$10,0)+1,FALSE))</f>
        <v/>
      </c>
      <c r="N70" s="232" t="str">
        <f>IF(ISNA(VLOOKUP($A70,ES_P1b_0!$A$10:$AQ$100,MATCH(FIXED(N$6,0,TRUE),ES_P1b_0!$A$10:$AO$10,0)+1,FALSE)),"",VLOOKUP($A70,ES_P1b_0!$A$10:$AQ$100,MATCH(FIXED(N$6,0,TRUE),ES_P1b_0!$A$10:$AO$10,0)+1,FALSE))</f>
        <v/>
      </c>
      <c r="O70" s="232" t="str">
        <f>IF(ISNA(VLOOKUP($A70,ES_P1b_0!$A$10:$AQ$100,MATCH(FIXED(O$6,0,TRUE),ES_P1b_0!$A$10:$AO$10,0)+1,FALSE)),"",VLOOKUP($A70,ES_P1b_0!$A$10:$AQ$100,MATCH(FIXED(O$6,0,TRUE),ES_P1b_0!$A$10:$AO$10,0)+1,FALSE))</f>
        <v/>
      </c>
      <c r="P70" s="232" t="str">
        <f>IF(ISNA(VLOOKUP($A70,ES_P1b_0!$A$10:$AQ$100,MATCH(FIXED(P$6,0,TRUE),ES_P1b_0!$A$10:$AO$10,0)+1,FALSE)),"",VLOOKUP($A70,ES_P1b_0!$A$10:$AQ$100,MATCH(FIXED(P$6,0,TRUE),ES_P1b_0!$A$10:$AO$10,0)+1,FALSE))</f>
        <v/>
      </c>
      <c r="Q70" s="232" t="str">
        <f>IF(ISNA(VLOOKUP($A70,ES_P1b_0!$A$10:$AQ$100,MATCH(FIXED(Q$6,0,TRUE),ES_P1b_0!$A$10:$AO$10,0)+1,FALSE)),"",VLOOKUP($A70,ES_P1b_0!$A$10:$AQ$100,MATCH(FIXED(Q$6,0,TRUE),ES_P1b_0!$A$10:$AO$10,0)+1,FALSE))</f>
        <v/>
      </c>
      <c r="R70" s="232" t="str">
        <f>IF(ISNA(VLOOKUP($A70,ES_P1b_0!$A$10:$AQ$100,MATCH(FIXED(R$6,0,TRUE),ES_P1b_0!$A$10:$AO$10,0)+1,FALSE)),"",VLOOKUP($A70,ES_P1b_0!$A$10:$AQ$100,MATCH(FIXED(R$6,0,TRUE),ES_P1b_0!$A$10:$AO$10,0)+1,FALSE))</f>
        <v/>
      </c>
      <c r="S70" s="232" t="str">
        <f>IF(ISNA(VLOOKUP($A70,ES_P1b_0!$A$10:$AQ$100,MATCH(FIXED(S$6,0,TRUE),ES_P1b_0!$A$10:$AO$10,0)+1,FALSE)),"",VLOOKUP($A70,ES_P1b_0!$A$10:$AQ$100,MATCH(FIXED(S$6,0,TRUE),ES_P1b_0!$A$10:$AO$10,0)+1,FALSE))</f>
        <v/>
      </c>
      <c r="T70" s="232" t="str">
        <f>IF(ISNA(VLOOKUP($A70,ES_P1b_0!$A$10:$AQ$100,MATCH(FIXED(T$6,0,TRUE),ES_P1b_0!$A$10:$AO$10,0)+1,FALSE)),"",VLOOKUP($A70,ES_P1b_0!$A$10:$AQ$100,MATCH(FIXED(T$6,0,TRUE),ES_P1b_0!$A$10:$AO$10,0)+1,FALSE))</f>
        <v/>
      </c>
      <c r="U70" s="232" t="str">
        <f>IF(ISNA(VLOOKUP($A70,ES_P1b_0!$A$10:$AQ$100,MATCH(FIXED(U$6,0,TRUE),ES_P1b_0!$A$10:$AO$10,0)+1,FALSE)),"",VLOOKUP($A70,ES_P1b_0!$A$10:$AQ$100,MATCH(FIXED(U$6,0,TRUE),ES_P1b_0!$A$10:$AO$10,0)+1,FALSE))</f>
        <v/>
      </c>
      <c r="V70" s="232" t="str">
        <f>IF(ISNA(VLOOKUP($A70,ES_P1b_0!$A$10:$AQ$100,MATCH(FIXED(V$6,0,TRUE),ES_P1b_0!$A$10:$AO$10,0)+1,FALSE)),"",VLOOKUP($A70,ES_P1b_0!$A$10:$AQ$100,MATCH(FIXED(V$6,0,TRUE),ES_P1b_0!$A$10:$AO$10,0)+1,FALSE))</f>
        <v/>
      </c>
      <c r="W70" s="232" t="str">
        <f>IF(ISNA(VLOOKUP($A70,ES_P1b_0!$A$10:$AQ$100,MATCH(FIXED(W$6,0,TRUE),ES_P1b_0!$A$10:$AO$10,0)+1,FALSE)),"",VLOOKUP($A70,ES_P1b_0!$A$10:$AQ$100,MATCH(FIXED(W$6,0,TRUE),ES_P1b_0!$A$10:$AO$10,0)+1,FALSE))</f>
        <v/>
      </c>
    </row>
    <row r="71" spans="1:23">
      <c r="A71" s="230" t="str">
        <f>lookup!Z30</f>
        <v>Slovakia</v>
      </c>
      <c r="B71" s="232" t="str">
        <f>VLOOKUP(A71,lookup!$Z$2:$AA$77,2,FALSE)</f>
        <v>Σλοβακία</v>
      </c>
      <c r="C71" s="232" t="str">
        <f>IF(ISNA(VLOOKUP($A71,ES_P1b_0!$A$10:$AQ$100,MATCH(FIXED(C$6,0,TRUE),ES_P1b_0!$A$10:$AO$10,0)+1,FALSE)),"",VLOOKUP($A71,ES_P1b_0!$A$10:$AQ$100,MATCH(FIXED(C$6,0,TRUE),ES_P1b_0!$A$10:$AO$10,0)+1,FALSE))</f>
        <v/>
      </c>
      <c r="D71" s="232" t="str">
        <f>IF(ISNA(VLOOKUP($A71,ES_P1b_0!$A$10:$AQ$100,MATCH(FIXED(D$6,0,TRUE),ES_P1b_0!$A$10:$AO$10,0)+1,FALSE)),"",VLOOKUP($A71,ES_P1b_0!$A$10:$AQ$100,MATCH(FIXED(D$6,0,TRUE),ES_P1b_0!$A$10:$AO$10,0)+1,FALSE))</f>
        <v/>
      </c>
      <c r="E71" s="232" t="str">
        <f>IF(ISNA(VLOOKUP($A71,ES_P1b_0!$A$10:$AQ$100,MATCH(FIXED(E$6,0,TRUE),ES_P1b_0!$A$10:$AO$10,0)+1,FALSE)),"",VLOOKUP($A71,ES_P1b_0!$A$10:$AQ$100,MATCH(FIXED(E$6,0,TRUE),ES_P1b_0!$A$10:$AO$10,0)+1,FALSE))</f>
        <v/>
      </c>
      <c r="F71" s="232" t="str">
        <f>IF(ISNA(VLOOKUP($A71,ES_P1b_0!$A$10:$AQ$100,MATCH(FIXED(F$6,0,TRUE),ES_P1b_0!$A$10:$AO$10,0)+1,FALSE)),"",VLOOKUP($A71,ES_P1b_0!$A$10:$AQ$100,MATCH(FIXED(F$6,0,TRUE),ES_P1b_0!$A$10:$AO$10,0)+1,FALSE))</f>
        <v/>
      </c>
      <c r="G71" s="232" t="str">
        <f>IF(ISNA(VLOOKUP($A71,ES_P1b_0!$A$10:$AQ$100,MATCH(FIXED(G$6,0,TRUE),ES_P1b_0!$A$10:$AO$10,0)+1,FALSE)),"",VLOOKUP($A71,ES_P1b_0!$A$10:$AQ$100,MATCH(FIXED(G$6,0,TRUE),ES_P1b_0!$A$10:$AO$10,0)+1,FALSE))</f>
        <v/>
      </c>
      <c r="H71" s="232" t="str">
        <f>IF(ISNA(VLOOKUP($A71,ES_P1b_0!$A$10:$AQ$100,MATCH(FIXED(H$6,0,TRUE),ES_P1b_0!$A$10:$AO$10,0)+1,FALSE)),"",VLOOKUP($A71,ES_P1b_0!$A$10:$AQ$100,MATCH(FIXED(H$6,0,TRUE),ES_P1b_0!$A$10:$AO$10,0)+1,FALSE))</f>
        <v/>
      </c>
      <c r="I71" s="232" t="str">
        <f>IF(ISNA(VLOOKUP($A71,ES_P1b_0!$A$10:$AQ$100,MATCH(FIXED(I$6,0,TRUE),ES_P1b_0!$A$10:$AO$10,0)+1,FALSE)),"",VLOOKUP($A71,ES_P1b_0!$A$10:$AQ$100,MATCH(FIXED(I$6,0,TRUE),ES_P1b_0!$A$10:$AO$10,0)+1,FALSE))</f>
        <v/>
      </c>
      <c r="J71" s="232" t="str">
        <f>IF(ISNA(VLOOKUP($A71,ES_P1b_0!$A$10:$AQ$100,MATCH(FIXED(J$6,0,TRUE),ES_P1b_0!$A$10:$AO$10,0)+1,FALSE)),"",VLOOKUP($A71,ES_P1b_0!$A$10:$AQ$100,MATCH(FIXED(J$6,0,TRUE),ES_P1b_0!$A$10:$AO$10,0)+1,FALSE))</f>
        <v/>
      </c>
      <c r="K71" s="232" t="str">
        <f>IF(ISNA(VLOOKUP($A71,ES_P1b_0!$A$10:$AQ$100,MATCH(FIXED(K$6,0,TRUE),ES_P1b_0!$A$10:$AO$10,0)+1,FALSE)),"",VLOOKUP($A71,ES_P1b_0!$A$10:$AQ$100,MATCH(FIXED(K$6,0,TRUE),ES_P1b_0!$A$10:$AO$10,0)+1,FALSE))</f>
        <v/>
      </c>
      <c r="L71" s="232" t="str">
        <f>IF(ISNA(VLOOKUP($A71,ES_P1b_0!$A$10:$AQ$100,MATCH(FIXED(L$6,0,TRUE),ES_P1b_0!$A$10:$AO$10,0)+1,FALSE)),"",VLOOKUP($A71,ES_P1b_0!$A$10:$AQ$100,MATCH(FIXED(L$6,0,TRUE),ES_P1b_0!$A$10:$AO$10,0)+1,FALSE))</f>
        <v/>
      </c>
      <c r="M71" s="232" t="str">
        <f>IF(ISNA(VLOOKUP($A71,ES_P1b_0!$A$10:$AQ$100,MATCH(FIXED(M$6,0,TRUE),ES_P1b_0!$A$10:$AO$10,0)+1,FALSE)),"",VLOOKUP($A71,ES_P1b_0!$A$10:$AQ$100,MATCH(FIXED(M$6,0,TRUE),ES_P1b_0!$A$10:$AO$10,0)+1,FALSE))</f>
        <v/>
      </c>
      <c r="N71" s="232" t="str">
        <f>IF(ISNA(VLOOKUP($A71,ES_P1b_0!$A$10:$AQ$100,MATCH(FIXED(N$6,0,TRUE),ES_P1b_0!$A$10:$AO$10,0)+1,FALSE)),"",VLOOKUP($A71,ES_P1b_0!$A$10:$AQ$100,MATCH(FIXED(N$6,0,TRUE),ES_P1b_0!$A$10:$AO$10,0)+1,FALSE))</f>
        <v/>
      </c>
      <c r="O71" s="232" t="str">
        <f>IF(ISNA(VLOOKUP($A71,ES_P1b_0!$A$10:$AQ$100,MATCH(FIXED(O$6,0,TRUE),ES_P1b_0!$A$10:$AO$10,0)+1,FALSE)),"",VLOOKUP($A71,ES_P1b_0!$A$10:$AQ$100,MATCH(FIXED(O$6,0,TRUE),ES_P1b_0!$A$10:$AO$10,0)+1,FALSE))</f>
        <v/>
      </c>
      <c r="P71" s="232" t="str">
        <f>IF(ISNA(VLOOKUP($A71,ES_P1b_0!$A$10:$AQ$100,MATCH(FIXED(P$6,0,TRUE),ES_P1b_0!$A$10:$AO$10,0)+1,FALSE)),"",VLOOKUP($A71,ES_P1b_0!$A$10:$AQ$100,MATCH(FIXED(P$6,0,TRUE),ES_P1b_0!$A$10:$AO$10,0)+1,FALSE))</f>
        <v/>
      </c>
      <c r="Q71" s="232" t="str">
        <f>IF(ISNA(VLOOKUP($A71,ES_P1b_0!$A$10:$AQ$100,MATCH(FIXED(Q$6,0,TRUE),ES_P1b_0!$A$10:$AO$10,0)+1,FALSE)),"",VLOOKUP($A71,ES_P1b_0!$A$10:$AQ$100,MATCH(FIXED(Q$6,0,TRUE),ES_P1b_0!$A$10:$AO$10,0)+1,FALSE))</f>
        <v/>
      </c>
      <c r="R71" s="232" t="str">
        <f>IF(ISNA(VLOOKUP($A71,ES_P1b_0!$A$10:$AQ$100,MATCH(FIXED(R$6,0,TRUE),ES_P1b_0!$A$10:$AO$10,0)+1,FALSE)),"",VLOOKUP($A71,ES_P1b_0!$A$10:$AQ$100,MATCH(FIXED(R$6,0,TRUE),ES_P1b_0!$A$10:$AO$10,0)+1,FALSE))</f>
        <v/>
      </c>
      <c r="S71" s="232" t="str">
        <f>IF(ISNA(VLOOKUP($A71,ES_P1b_0!$A$10:$AQ$100,MATCH(FIXED(S$6,0,TRUE),ES_P1b_0!$A$10:$AO$10,0)+1,FALSE)),"",VLOOKUP($A71,ES_P1b_0!$A$10:$AQ$100,MATCH(FIXED(S$6,0,TRUE),ES_P1b_0!$A$10:$AO$10,0)+1,FALSE))</f>
        <v/>
      </c>
      <c r="T71" s="232" t="str">
        <f>IF(ISNA(VLOOKUP($A71,ES_P1b_0!$A$10:$AQ$100,MATCH(FIXED(T$6,0,TRUE),ES_P1b_0!$A$10:$AO$10,0)+1,FALSE)),"",VLOOKUP($A71,ES_P1b_0!$A$10:$AQ$100,MATCH(FIXED(T$6,0,TRUE),ES_P1b_0!$A$10:$AO$10,0)+1,FALSE))</f>
        <v/>
      </c>
      <c r="U71" s="232" t="str">
        <f>IF(ISNA(VLOOKUP($A71,ES_P1b_0!$A$10:$AQ$100,MATCH(FIXED(U$6,0,TRUE),ES_P1b_0!$A$10:$AO$10,0)+1,FALSE)),"",VLOOKUP($A71,ES_P1b_0!$A$10:$AQ$100,MATCH(FIXED(U$6,0,TRUE),ES_P1b_0!$A$10:$AO$10,0)+1,FALSE))</f>
        <v/>
      </c>
      <c r="V71" s="232" t="str">
        <f>IF(ISNA(VLOOKUP($A71,ES_P1b_0!$A$10:$AQ$100,MATCH(FIXED(V$6,0,TRUE),ES_P1b_0!$A$10:$AO$10,0)+1,FALSE)),"",VLOOKUP($A71,ES_P1b_0!$A$10:$AQ$100,MATCH(FIXED(V$6,0,TRUE),ES_P1b_0!$A$10:$AO$10,0)+1,FALSE))</f>
        <v/>
      </c>
      <c r="W71" s="232" t="str">
        <f>IF(ISNA(VLOOKUP($A71,ES_P1b_0!$A$10:$AQ$100,MATCH(FIXED(W$6,0,TRUE),ES_P1b_0!$A$10:$AO$10,0)+1,FALSE)),"",VLOOKUP($A71,ES_P1b_0!$A$10:$AQ$100,MATCH(FIXED(W$6,0,TRUE),ES_P1b_0!$A$10:$AO$10,0)+1,FALSE))</f>
        <v/>
      </c>
    </row>
    <row r="72" spans="1:23">
      <c r="A72" s="230" t="str">
        <f>lookup!Z31</f>
        <v>Finland</v>
      </c>
      <c r="B72" s="232" t="str">
        <f>VLOOKUP(A72,lookup!$Z$2:$AA$77,2,FALSE)</f>
        <v>Φινλανδία</v>
      </c>
      <c r="C72" s="232" t="str">
        <f>IF(ISNA(VLOOKUP($A72,ES_P1b_0!$A$10:$AQ$100,MATCH(FIXED(C$6,0,TRUE),ES_P1b_0!$A$10:$AO$10,0)+1,FALSE)),"",VLOOKUP($A72,ES_P1b_0!$A$10:$AQ$100,MATCH(FIXED(C$6,0,TRUE),ES_P1b_0!$A$10:$AO$10,0)+1,FALSE))</f>
        <v/>
      </c>
      <c r="D72" s="232" t="str">
        <f>IF(ISNA(VLOOKUP($A72,ES_P1b_0!$A$10:$AQ$100,MATCH(FIXED(D$6,0,TRUE),ES_P1b_0!$A$10:$AO$10,0)+1,FALSE)),"",VLOOKUP($A72,ES_P1b_0!$A$10:$AQ$100,MATCH(FIXED(D$6,0,TRUE),ES_P1b_0!$A$10:$AO$10,0)+1,FALSE))</f>
        <v/>
      </c>
      <c r="E72" s="232" t="str">
        <f>IF(ISNA(VLOOKUP($A72,ES_P1b_0!$A$10:$AQ$100,MATCH(FIXED(E$6,0,TRUE),ES_P1b_0!$A$10:$AO$10,0)+1,FALSE)),"",VLOOKUP($A72,ES_P1b_0!$A$10:$AQ$100,MATCH(FIXED(E$6,0,TRUE),ES_P1b_0!$A$10:$AO$10,0)+1,FALSE))</f>
        <v/>
      </c>
      <c r="F72" s="232" t="str">
        <f>IF(ISNA(VLOOKUP($A72,ES_P1b_0!$A$10:$AQ$100,MATCH(FIXED(F$6,0,TRUE),ES_P1b_0!$A$10:$AO$10,0)+1,FALSE)),"",VLOOKUP($A72,ES_P1b_0!$A$10:$AQ$100,MATCH(FIXED(F$6,0,TRUE),ES_P1b_0!$A$10:$AO$10,0)+1,FALSE))</f>
        <v/>
      </c>
      <c r="G72" s="232" t="str">
        <f>IF(ISNA(VLOOKUP($A72,ES_P1b_0!$A$10:$AQ$100,MATCH(FIXED(G$6,0,TRUE),ES_P1b_0!$A$10:$AO$10,0)+1,FALSE)),"",VLOOKUP($A72,ES_P1b_0!$A$10:$AQ$100,MATCH(FIXED(G$6,0,TRUE),ES_P1b_0!$A$10:$AO$10,0)+1,FALSE))</f>
        <v/>
      </c>
      <c r="H72" s="232" t="str">
        <f>IF(ISNA(VLOOKUP($A72,ES_P1b_0!$A$10:$AQ$100,MATCH(FIXED(H$6,0,TRUE),ES_P1b_0!$A$10:$AO$10,0)+1,FALSE)),"",VLOOKUP($A72,ES_P1b_0!$A$10:$AQ$100,MATCH(FIXED(H$6,0,TRUE),ES_P1b_0!$A$10:$AO$10,0)+1,FALSE))</f>
        <v/>
      </c>
      <c r="I72" s="232" t="str">
        <f>IF(ISNA(VLOOKUP($A72,ES_P1b_0!$A$10:$AQ$100,MATCH(FIXED(I$6,0,TRUE),ES_P1b_0!$A$10:$AO$10,0)+1,FALSE)),"",VLOOKUP($A72,ES_P1b_0!$A$10:$AQ$100,MATCH(FIXED(I$6,0,TRUE),ES_P1b_0!$A$10:$AO$10,0)+1,FALSE))</f>
        <v/>
      </c>
      <c r="J72" s="232" t="str">
        <f>IF(ISNA(VLOOKUP($A72,ES_P1b_0!$A$10:$AQ$100,MATCH(FIXED(J$6,0,TRUE),ES_P1b_0!$A$10:$AO$10,0)+1,FALSE)),"",VLOOKUP($A72,ES_P1b_0!$A$10:$AQ$100,MATCH(FIXED(J$6,0,TRUE),ES_P1b_0!$A$10:$AO$10,0)+1,FALSE))</f>
        <v/>
      </c>
      <c r="K72" s="232" t="str">
        <f>IF(ISNA(VLOOKUP($A72,ES_P1b_0!$A$10:$AQ$100,MATCH(FIXED(K$6,0,TRUE),ES_P1b_0!$A$10:$AO$10,0)+1,FALSE)),"",VLOOKUP($A72,ES_P1b_0!$A$10:$AQ$100,MATCH(FIXED(K$6,0,TRUE),ES_P1b_0!$A$10:$AO$10,0)+1,FALSE))</f>
        <v/>
      </c>
      <c r="L72" s="232" t="str">
        <f>IF(ISNA(VLOOKUP($A72,ES_P1b_0!$A$10:$AQ$100,MATCH(FIXED(L$6,0,TRUE),ES_P1b_0!$A$10:$AO$10,0)+1,FALSE)),"",VLOOKUP($A72,ES_P1b_0!$A$10:$AQ$100,MATCH(FIXED(L$6,0,TRUE),ES_P1b_0!$A$10:$AO$10,0)+1,FALSE))</f>
        <v/>
      </c>
      <c r="M72" s="232" t="str">
        <f>IF(ISNA(VLOOKUP($A72,ES_P1b_0!$A$10:$AQ$100,MATCH(FIXED(M$6,0,TRUE),ES_P1b_0!$A$10:$AO$10,0)+1,FALSE)),"",VLOOKUP($A72,ES_P1b_0!$A$10:$AQ$100,MATCH(FIXED(M$6,0,TRUE),ES_P1b_0!$A$10:$AO$10,0)+1,FALSE))</f>
        <v/>
      </c>
      <c r="N72" s="232" t="str">
        <f>IF(ISNA(VLOOKUP($A72,ES_P1b_0!$A$10:$AQ$100,MATCH(FIXED(N$6,0,TRUE),ES_P1b_0!$A$10:$AO$10,0)+1,FALSE)),"",VLOOKUP($A72,ES_P1b_0!$A$10:$AQ$100,MATCH(FIXED(N$6,0,TRUE),ES_P1b_0!$A$10:$AO$10,0)+1,FALSE))</f>
        <v/>
      </c>
      <c r="O72" s="232" t="str">
        <f>IF(ISNA(VLOOKUP($A72,ES_P1b_0!$A$10:$AQ$100,MATCH(FIXED(O$6,0,TRUE),ES_P1b_0!$A$10:$AO$10,0)+1,FALSE)),"",VLOOKUP($A72,ES_P1b_0!$A$10:$AQ$100,MATCH(FIXED(O$6,0,TRUE),ES_P1b_0!$A$10:$AO$10,0)+1,FALSE))</f>
        <v/>
      </c>
      <c r="P72" s="232" t="str">
        <f>IF(ISNA(VLOOKUP($A72,ES_P1b_0!$A$10:$AQ$100,MATCH(FIXED(P$6,0,TRUE),ES_P1b_0!$A$10:$AO$10,0)+1,FALSE)),"",VLOOKUP($A72,ES_P1b_0!$A$10:$AQ$100,MATCH(FIXED(P$6,0,TRUE),ES_P1b_0!$A$10:$AO$10,0)+1,FALSE))</f>
        <v/>
      </c>
      <c r="Q72" s="232" t="str">
        <f>IF(ISNA(VLOOKUP($A72,ES_P1b_0!$A$10:$AQ$100,MATCH(FIXED(Q$6,0,TRUE),ES_P1b_0!$A$10:$AO$10,0)+1,FALSE)),"",VLOOKUP($A72,ES_P1b_0!$A$10:$AQ$100,MATCH(FIXED(Q$6,0,TRUE),ES_P1b_0!$A$10:$AO$10,0)+1,FALSE))</f>
        <v/>
      </c>
      <c r="R72" s="232" t="str">
        <f>IF(ISNA(VLOOKUP($A72,ES_P1b_0!$A$10:$AQ$100,MATCH(FIXED(R$6,0,TRUE),ES_P1b_0!$A$10:$AO$10,0)+1,FALSE)),"",VLOOKUP($A72,ES_P1b_0!$A$10:$AQ$100,MATCH(FIXED(R$6,0,TRUE),ES_P1b_0!$A$10:$AO$10,0)+1,FALSE))</f>
        <v/>
      </c>
      <c r="S72" s="232" t="str">
        <f>IF(ISNA(VLOOKUP($A72,ES_P1b_0!$A$10:$AQ$100,MATCH(FIXED(S$6,0,TRUE),ES_P1b_0!$A$10:$AO$10,0)+1,FALSE)),"",VLOOKUP($A72,ES_P1b_0!$A$10:$AQ$100,MATCH(FIXED(S$6,0,TRUE),ES_P1b_0!$A$10:$AO$10,0)+1,FALSE))</f>
        <v/>
      </c>
      <c r="T72" s="232" t="str">
        <f>IF(ISNA(VLOOKUP($A72,ES_P1b_0!$A$10:$AQ$100,MATCH(FIXED(T$6,0,TRUE),ES_P1b_0!$A$10:$AO$10,0)+1,FALSE)),"",VLOOKUP($A72,ES_P1b_0!$A$10:$AQ$100,MATCH(FIXED(T$6,0,TRUE),ES_P1b_0!$A$10:$AO$10,0)+1,FALSE))</f>
        <v/>
      </c>
      <c r="U72" s="232" t="str">
        <f>IF(ISNA(VLOOKUP($A72,ES_P1b_0!$A$10:$AQ$100,MATCH(FIXED(U$6,0,TRUE),ES_P1b_0!$A$10:$AO$10,0)+1,FALSE)),"",VLOOKUP($A72,ES_P1b_0!$A$10:$AQ$100,MATCH(FIXED(U$6,0,TRUE),ES_P1b_0!$A$10:$AO$10,0)+1,FALSE))</f>
        <v/>
      </c>
      <c r="V72" s="232" t="str">
        <f>IF(ISNA(VLOOKUP($A72,ES_P1b_0!$A$10:$AQ$100,MATCH(FIXED(V$6,0,TRUE),ES_P1b_0!$A$10:$AO$10,0)+1,FALSE)),"",VLOOKUP($A72,ES_P1b_0!$A$10:$AQ$100,MATCH(FIXED(V$6,0,TRUE),ES_P1b_0!$A$10:$AO$10,0)+1,FALSE))</f>
        <v/>
      </c>
      <c r="W72" s="232" t="str">
        <f>IF(ISNA(VLOOKUP($A72,ES_P1b_0!$A$10:$AQ$100,MATCH(FIXED(W$6,0,TRUE),ES_P1b_0!$A$10:$AO$10,0)+1,FALSE)),"",VLOOKUP($A72,ES_P1b_0!$A$10:$AQ$100,MATCH(FIXED(W$6,0,TRUE),ES_P1b_0!$A$10:$AO$10,0)+1,FALSE))</f>
        <v/>
      </c>
    </row>
    <row r="73" spans="1:23">
      <c r="A73" s="230" t="str">
        <f>lookup!Z32</f>
        <v>Sweden</v>
      </c>
      <c r="B73" s="232" t="str">
        <f>VLOOKUP(A73,lookup!$Z$2:$AA$77,2,FALSE)</f>
        <v>Σουηδία</v>
      </c>
      <c r="C73" s="232" t="str">
        <f>IF(ISNA(VLOOKUP($A73,ES_P1b_0!$A$10:$AQ$100,MATCH(FIXED(C$6,0,TRUE),ES_P1b_0!$A$10:$AO$10,0)+1,FALSE)),"",VLOOKUP($A73,ES_P1b_0!$A$10:$AQ$100,MATCH(FIXED(C$6,0,TRUE),ES_P1b_0!$A$10:$AO$10,0)+1,FALSE))</f>
        <v/>
      </c>
      <c r="D73" s="232" t="str">
        <f>IF(ISNA(VLOOKUP($A73,ES_P1b_0!$A$10:$AQ$100,MATCH(FIXED(D$6,0,TRUE),ES_P1b_0!$A$10:$AO$10,0)+1,FALSE)),"",VLOOKUP($A73,ES_P1b_0!$A$10:$AQ$100,MATCH(FIXED(D$6,0,TRUE),ES_P1b_0!$A$10:$AO$10,0)+1,FALSE))</f>
        <v/>
      </c>
      <c r="E73" s="232" t="str">
        <f>IF(ISNA(VLOOKUP($A73,ES_P1b_0!$A$10:$AQ$100,MATCH(FIXED(E$6,0,TRUE),ES_P1b_0!$A$10:$AO$10,0)+1,FALSE)),"",VLOOKUP($A73,ES_P1b_0!$A$10:$AQ$100,MATCH(FIXED(E$6,0,TRUE),ES_P1b_0!$A$10:$AO$10,0)+1,FALSE))</f>
        <v/>
      </c>
      <c r="F73" s="232" t="str">
        <f>IF(ISNA(VLOOKUP($A73,ES_P1b_0!$A$10:$AQ$100,MATCH(FIXED(F$6,0,TRUE),ES_P1b_0!$A$10:$AO$10,0)+1,FALSE)),"",VLOOKUP($A73,ES_P1b_0!$A$10:$AQ$100,MATCH(FIXED(F$6,0,TRUE),ES_P1b_0!$A$10:$AO$10,0)+1,FALSE))</f>
        <v/>
      </c>
      <c r="G73" s="232" t="str">
        <f>IF(ISNA(VLOOKUP($A73,ES_P1b_0!$A$10:$AQ$100,MATCH(FIXED(G$6,0,TRUE),ES_P1b_0!$A$10:$AO$10,0)+1,FALSE)),"",VLOOKUP($A73,ES_P1b_0!$A$10:$AQ$100,MATCH(FIXED(G$6,0,TRUE),ES_P1b_0!$A$10:$AO$10,0)+1,FALSE))</f>
        <v/>
      </c>
      <c r="H73" s="232" t="str">
        <f>IF(ISNA(VLOOKUP($A73,ES_P1b_0!$A$10:$AQ$100,MATCH(FIXED(H$6,0,TRUE),ES_P1b_0!$A$10:$AO$10,0)+1,FALSE)),"",VLOOKUP($A73,ES_P1b_0!$A$10:$AQ$100,MATCH(FIXED(H$6,0,TRUE),ES_P1b_0!$A$10:$AO$10,0)+1,FALSE))</f>
        <v/>
      </c>
      <c r="I73" s="232" t="str">
        <f>IF(ISNA(VLOOKUP($A73,ES_P1b_0!$A$10:$AQ$100,MATCH(FIXED(I$6,0,TRUE),ES_P1b_0!$A$10:$AO$10,0)+1,FALSE)),"",VLOOKUP($A73,ES_P1b_0!$A$10:$AQ$100,MATCH(FIXED(I$6,0,TRUE),ES_P1b_0!$A$10:$AO$10,0)+1,FALSE))</f>
        <v/>
      </c>
      <c r="J73" s="232" t="str">
        <f>IF(ISNA(VLOOKUP($A73,ES_P1b_0!$A$10:$AQ$100,MATCH(FIXED(J$6,0,TRUE),ES_P1b_0!$A$10:$AO$10,0)+1,FALSE)),"",VLOOKUP($A73,ES_P1b_0!$A$10:$AQ$100,MATCH(FIXED(J$6,0,TRUE),ES_P1b_0!$A$10:$AO$10,0)+1,FALSE))</f>
        <v/>
      </c>
      <c r="K73" s="232" t="str">
        <f>IF(ISNA(VLOOKUP($A73,ES_P1b_0!$A$10:$AQ$100,MATCH(FIXED(K$6,0,TRUE),ES_P1b_0!$A$10:$AO$10,0)+1,FALSE)),"",VLOOKUP($A73,ES_P1b_0!$A$10:$AQ$100,MATCH(FIXED(K$6,0,TRUE),ES_P1b_0!$A$10:$AO$10,0)+1,FALSE))</f>
        <v/>
      </c>
      <c r="L73" s="232" t="str">
        <f>IF(ISNA(VLOOKUP($A73,ES_P1b_0!$A$10:$AQ$100,MATCH(FIXED(L$6,0,TRUE),ES_P1b_0!$A$10:$AO$10,0)+1,FALSE)),"",VLOOKUP($A73,ES_P1b_0!$A$10:$AQ$100,MATCH(FIXED(L$6,0,TRUE),ES_P1b_0!$A$10:$AO$10,0)+1,FALSE))</f>
        <v/>
      </c>
      <c r="M73" s="232" t="str">
        <f>IF(ISNA(VLOOKUP($A73,ES_P1b_0!$A$10:$AQ$100,MATCH(FIXED(M$6,0,TRUE),ES_P1b_0!$A$10:$AO$10,0)+1,FALSE)),"",VLOOKUP($A73,ES_P1b_0!$A$10:$AQ$100,MATCH(FIXED(M$6,0,TRUE),ES_P1b_0!$A$10:$AO$10,0)+1,FALSE))</f>
        <v/>
      </c>
      <c r="N73" s="232" t="str">
        <f>IF(ISNA(VLOOKUP($A73,ES_P1b_0!$A$10:$AQ$100,MATCH(FIXED(N$6,0,TRUE),ES_P1b_0!$A$10:$AO$10,0)+1,FALSE)),"",VLOOKUP($A73,ES_P1b_0!$A$10:$AQ$100,MATCH(FIXED(N$6,0,TRUE),ES_P1b_0!$A$10:$AO$10,0)+1,FALSE))</f>
        <v/>
      </c>
      <c r="O73" s="232" t="str">
        <f>IF(ISNA(VLOOKUP($A73,ES_P1b_0!$A$10:$AQ$100,MATCH(FIXED(O$6,0,TRUE),ES_P1b_0!$A$10:$AO$10,0)+1,FALSE)),"",VLOOKUP($A73,ES_P1b_0!$A$10:$AQ$100,MATCH(FIXED(O$6,0,TRUE),ES_P1b_0!$A$10:$AO$10,0)+1,FALSE))</f>
        <v/>
      </c>
      <c r="P73" s="232" t="str">
        <f>IF(ISNA(VLOOKUP($A73,ES_P1b_0!$A$10:$AQ$100,MATCH(FIXED(P$6,0,TRUE),ES_P1b_0!$A$10:$AO$10,0)+1,FALSE)),"",VLOOKUP($A73,ES_P1b_0!$A$10:$AQ$100,MATCH(FIXED(P$6,0,TRUE),ES_P1b_0!$A$10:$AO$10,0)+1,FALSE))</f>
        <v/>
      </c>
      <c r="Q73" s="232" t="str">
        <f>IF(ISNA(VLOOKUP($A73,ES_P1b_0!$A$10:$AQ$100,MATCH(FIXED(Q$6,0,TRUE),ES_P1b_0!$A$10:$AO$10,0)+1,FALSE)),"",VLOOKUP($A73,ES_P1b_0!$A$10:$AQ$100,MATCH(FIXED(Q$6,0,TRUE),ES_P1b_0!$A$10:$AO$10,0)+1,FALSE))</f>
        <v/>
      </c>
      <c r="R73" s="232" t="str">
        <f>IF(ISNA(VLOOKUP($A73,ES_P1b_0!$A$10:$AQ$100,MATCH(FIXED(R$6,0,TRUE),ES_P1b_0!$A$10:$AO$10,0)+1,FALSE)),"",VLOOKUP($A73,ES_P1b_0!$A$10:$AQ$100,MATCH(FIXED(R$6,0,TRUE),ES_P1b_0!$A$10:$AO$10,0)+1,FALSE))</f>
        <v/>
      </c>
      <c r="S73" s="232" t="str">
        <f>IF(ISNA(VLOOKUP($A73,ES_P1b_0!$A$10:$AQ$100,MATCH(FIXED(S$6,0,TRUE),ES_P1b_0!$A$10:$AO$10,0)+1,FALSE)),"",VLOOKUP($A73,ES_P1b_0!$A$10:$AQ$100,MATCH(FIXED(S$6,0,TRUE),ES_P1b_0!$A$10:$AO$10,0)+1,FALSE))</f>
        <v/>
      </c>
      <c r="T73" s="232" t="str">
        <f>IF(ISNA(VLOOKUP($A73,ES_P1b_0!$A$10:$AQ$100,MATCH(FIXED(T$6,0,TRUE),ES_P1b_0!$A$10:$AO$10,0)+1,FALSE)),"",VLOOKUP($A73,ES_P1b_0!$A$10:$AQ$100,MATCH(FIXED(T$6,0,TRUE),ES_P1b_0!$A$10:$AO$10,0)+1,FALSE))</f>
        <v/>
      </c>
      <c r="U73" s="232" t="str">
        <f>IF(ISNA(VLOOKUP($A73,ES_P1b_0!$A$10:$AQ$100,MATCH(FIXED(U$6,0,TRUE),ES_P1b_0!$A$10:$AO$10,0)+1,FALSE)),"",VLOOKUP($A73,ES_P1b_0!$A$10:$AQ$100,MATCH(FIXED(U$6,0,TRUE),ES_P1b_0!$A$10:$AO$10,0)+1,FALSE))</f>
        <v/>
      </c>
      <c r="V73" s="232" t="str">
        <f>IF(ISNA(VLOOKUP($A73,ES_P1b_0!$A$10:$AQ$100,MATCH(FIXED(V$6,0,TRUE),ES_P1b_0!$A$10:$AO$10,0)+1,FALSE)),"",VLOOKUP($A73,ES_P1b_0!$A$10:$AQ$100,MATCH(FIXED(V$6,0,TRUE),ES_P1b_0!$A$10:$AO$10,0)+1,FALSE))</f>
        <v/>
      </c>
      <c r="W73" s="232" t="str">
        <f>IF(ISNA(VLOOKUP($A73,ES_P1b_0!$A$10:$AQ$100,MATCH(FIXED(W$6,0,TRUE),ES_P1b_0!$A$10:$AO$10,0)+1,FALSE)),"",VLOOKUP($A73,ES_P1b_0!$A$10:$AQ$100,MATCH(FIXED(W$6,0,TRUE),ES_P1b_0!$A$10:$AO$10,0)+1,FALSE))</f>
        <v/>
      </c>
    </row>
    <row r="74" spans="1:23">
      <c r="A74" s="230" t="str">
        <f>lookup!Z33</f>
        <v>United Kingdom</v>
      </c>
      <c r="B74" s="232" t="str">
        <f>VLOOKUP(A74,lookup!$Z$2:$AA$77,2,FALSE)</f>
        <v>Ηνωμένο Βασίλειο</v>
      </c>
      <c r="C74" s="232" t="str">
        <f>IF(ISNA(VLOOKUP($A74,ES_P1b_0!$A$10:$AQ$100,MATCH(FIXED(C$6,0,TRUE),ES_P1b_0!$A$10:$AO$10,0)+1,FALSE)),"",VLOOKUP($A74,ES_P1b_0!$A$10:$AQ$100,MATCH(FIXED(C$6,0,TRUE),ES_P1b_0!$A$10:$AO$10,0)+1,FALSE))</f>
        <v/>
      </c>
      <c r="D74" s="232" t="str">
        <f>IF(ISNA(VLOOKUP($A74,ES_P1b_0!$A$10:$AQ$100,MATCH(FIXED(D$6,0,TRUE),ES_P1b_0!$A$10:$AO$10,0)+1,FALSE)),"",VLOOKUP($A74,ES_P1b_0!$A$10:$AQ$100,MATCH(FIXED(D$6,0,TRUE),ES_P1b_0!$A$10:$AO$10,0)+1,FALSE))</f>
        <v/>
      </c>
      <c r="E74" s="232" t="str">
        <f>IF(ISNA(VLOOKUP($A74,ES_P1b_0!$A$10:$AQ$100,MATCH(FIXED(E$6,0,TRUE),ES_P1b_0!$A$10:$AO$10,0)+1,FALSE)),"",VLOOKUP($A74,ES_P1b_0!$A$10:$AQ$100,MATCH(FIXED(E$6,0,TRUE),ES_P1b_0!$A$10:$AO$10,0)+1,FALSE))</f>
        <v/>
      </c>
      <c r="F74" s="232" t="str">
        <f>IF(ISNA(VLOOKUP($A74,ES_P1b_0!$A$10:$AQ$100,MATCH(FIXED(F$6,0,TRUE),ES_P1b_0!$A$10:$AO$10,0)+1,FALSE)),"",VLOOKUP($A74,ES_P1b_0!$A$10:$AQ$100,MATCH(FIXED(F$6,0,TRUE),ES_P1b_0!$A$10:$AO$10,0)+1,FALSE))</f>
        <v/>
      </c>
      <c r="G74" s="232" t="str">
        <f>IF(ISNA(VLOOKUP($A74,ES_P1b_0!$A$10:$AQ$100,MATCH(FIXED(G$6,0,TRUE),ES_P1b_0!$A$10:$AO$10,0)+1,FALSE)),"",VLOOKUP($A74,ES_P1b_0!$A$10:$AQ$100,MATCH(FIXED(G$6,0,TRUE),ES_P1b_0!$A$10:$AO$10,0)+1,FALSE))</f>
        <v/>
      </c>
      <c r="H74" s="232" t="str">
        <f>IF(ISNA(VLOOKUP($A74,ES_P1b_0!$A$10:$AQ$100,MATCH(FIXED(H$6,0,TRUE),ES_P1b_0!$A$10:$AO$10,0)+1,FALSE)),"",VLOOKUP($A74,ES_P1b_0!$A$10:$AQ$100,MATCH(FIXED(H$6,0,TRUE),ES_P1b_0!$A$10:$AO$10,0)+1,FALSE))</f>
        <v/>
      </c>
      <c r="I74" s="232" t="str">
        <f>IF(ISNA(VLOOKUP($A74,ES_P1b_0!$A$10:$AQ$100,MATCH(FIXED(I$6,0,TRUE),ES_P1b_0!$A$10:$AO$10,0)+1,FALSE)),"",VLOOKUP($A74,ES_P1b_0!$A$10:$AQ$100,MATCH(FIXED(I$6,0,TRUE),ES_P1b_0!$A$10:$AO$10,0)+1,FALSE))</f>
        <v/>
      </c>
      <c r="J74" s="232" t="str">
        <f>IF(ISNA(VLOOKUP($A74,ES_P1b_0!$A$10:$AQ$100,MATCH(FIXED(J$6,0,TRUE),ES_P1b_0!$A$10:$AO$10,0)+1,FALSE)),"",VLOOKUP($A74,ES_P1b_0!$A$10:$AQ$100,MATCH(FIXED(J$6,0,TRUE),ES_P1b_0!$A$10:$AO$10,0)+1,FALSE))</f>
        <v/>
      </c>
      <c r="K74" s="232" t="str">
        <f>IF(ISNA(VLOOKUP($A74,ES_P1b_0!$A$10:$AQ$100,MATCH(FIXED(K$6,0,TRUE),ES_P1b_0!$A$10:$AO$10,0)+1,FALSE)),"",VLOOKUP($A74,ES_P1b_0!$A$10:$AQ$100,MATCH(FIXED(K$6,0,TRUE),ES_P1b_0!$A$10:$AO$10,0)+1,FALSE))</f>
        <v/>
      </c>
      <c r="L74" s="232" t="str">
        <f>IF(ISNA(VLOOKUP($A74,ES_P1b_0!$A$10:$AQ$100,MATCH(FIXED(L$6,0,TRUE),ES_P1b_0!$A$10:$AO$10,0)+1,FALSE)),"",VLOOKUP($A74,ES_P1b_0!$A$10:$AQ$100,MATCH(FIXED(L$6,0,TRUE),ES_P1b_0!$A$10:$AO$10,0)+1,FALSE))</f>
        <v/>
      </c>
      <c r="M74" s="232" t="str">
        <f>IF(ISNA(VLOOKUP($A74,ES_P1b_0!$A$10:$AQ$100,MATCH(FIXED(M$6,0,TRUE),ES_P1b_0!$A$10:$AO$10,0)+1,FALSE)),"",VLOOKUP($A74,ES_P1b_0!$A$10:$AQ$100,MATCH(FIXED(M$6,0,TRUE),ES_P1b_0!$A$10:$AO$10,0)+1,FALSE))</f>
        <v/>
      </c>
      <c r="N74" s="232" t="str">
        <f>IF(ISNA(VLOOKUP($A74,ES_P1b_0!$A$10:$AQ$100,MATCH(FIXED(N$6,0,TRUE),ES_P1b_0!$A$10:$AO$10,0)+1,FALSE)),"",VLOOKUP($A74,ES_P1b_0!$A$10:$AQ$100,MATCH(FIXED(N$6,0,TRUE),ES_P1b_0!$A$10:$AO$10,0)+1,FALSE))</f>
        <v/>
      </c>
      <c r="O74" s="232" t="str">
        <f>IF(ISNA(VLOOKUP($A74,ES_P1b_0!$A$10:$AQ$100,MATCH(FIXED(O$6,0,TRUE),ES_P1b_0!$A$10:$AO$10,0)+1,FALSE)),"",VLOOKUP($A74,ES_P1b_0!$A$10:$AQ$100,MATCH(FIXED(O$6,0,TRUE),ES_P1b_0!$A$10:$AO$10,0)+1,FALSE))</f>
        <v/>
      </c>
      <c r="P74" s="232" t="str">
        <f>IF(ISNA(VLOOKUP($A74,ES_P1b_0!$A$10:$AQ$100,MATCH(FIXED(P$6,0,TRUE),ES_P1b_0!$A$10:$AO$10,0)+1,FALSE)),"",VLOOKUP($A74,ES_P1b_0!$A$10:$AQ$100,MATCH(FIXED(P$6,0,TRUE),ES_P1b_0!$A$10:$AO$10,0)+1,FALSE))</f>
        <v/>
      </c>
      <c r="Q74" s="232" t="str">
        <f>IF(ISNA(VLOOKUP($A74,ES_P1b_0!$A$10:$AQ$100,MATCH(FIXED(Q$6,0,TRUE),ES_P1b_0!$A$10:$AO$10,0)+1,FALSE)),"",VLOOKUP($A74,ES_P1b_0!$A$10:$AQ$100,MATCH(FIXED(Q$6,0,TRUE),ES_P1b_0!$A$10:$AO$10,0)+1,FALSE))</f>
        <v/>
      </c>
      <c r="R74" s="232" t="str">
        <f>IF(ISNA(VLOOKUP($A74,ES_P1b_0!$A$10:$AQ$100,MATCH(FIXED(R$6,0,TRUE),ES_P1b_0!$A$10:$AO$10,0)+1,FALSE)),"",VLOOKUP($A74,ES_P1b_0!$A$10:$AQ$100,MATCH(FIXED(R$6,0,TRUE),ES_P1b_0!$A$10:$AO$10,0)+1,FALSE))</f>
        <v/>
      </c>
      <c r="S74" s="232" t="str">
        <f>IF(ISNA(VLOOKUP($A74,ES_P1b_0!$A$10:$AQ$100,MATCH(FIXED(S$6,0,TRUE),ES_P1b_0!$A$10:$AO$10,0)+1,FALSE)),"",VLOOKUP($A74,ES_P1b_0!$A$10:$AQ$100,MATCH(FIXED(S$6,0,TRUE),ES_P1b_0!$A$10:$AO$10,0)+1,FALSE))</f>
        <v/>
      </c>
      <c r="T74" s="232" t="str">
        <f>IF(ISNA(VLOOKUP($A74,ES_P1b_0!$A$10:$AQ$100,MATCH(FIXED(T$6,0,TRUE),ES_P1b_0!$A$10:$AO$10,0)+1,FALSE)),"",VLOOKUP($A74,ES_P1b_0!$A$10:$AQ$100,MATCH(FIXED(T$6,0,TRUE),ES_P1b_0!$A$10:$AO$10,0)+1,FALSE))</f>
        <v/>
      </c>
      <c r="U74" s="232" t="str">
        <f>IF(ISNA(VLOOKUP($A74,ES_P1b_0!$A$10:$AQ$100,MATCH(FIXED(U$6,0,TRUE),ES_P1b_0!$A$10:$AO$10,0)+1,FALSE)),"",VLOOKUP($A74,ES_P1b_0!$A$10:$AQ$100,MATCH(FIXED(U$6,0,TRUE),ES_P1b_0!$A$10:$AO$10,0)+1,FALSE))</f>
        <v/>
      </c>
      <c r="V74" s="232" t="str">
        <f>IF(ISNA(VLOOKUP($A74,ES_P1b_0!$A$10:$AQ$100,MATCH(FIXED(V$6,0,TRUE),ES_P1b_0!$A$10:$AO$10,0)+1,FALSE)),"",VLOOKUP($A74,ES_P1b_0!$A$10:$AQ$100,MATCH(FIXED(V$6,0,TRUE),ES_P1b_0!$A$10:$AO$10,0)+1,FALSE))</f>
        <v/>
      </c>
      <c r="W74" s="232" t="str">
        <f>IF(ISNA(VLOOKUP($A74,ES_P1b_0!$A$10:$AQ$100,MATCH(FIXED(W$6,0,TRUE),ES_P1b_0!$A$10:$AO$10,0)+1,FALSE)),"",VLOOKUP($A74,ES_P1b_0!$A$10:$AQ$100,MATCH(FIXED(W$6,0,TRUE),ES_P1b_0!$A$10:$AO$10,0)+1,FALSE))</f>
        <v/>
      </c>
    </row>
    <row r="75" spans="1:23">
      <c r="A75" s="230" t="str">
        <f>lookup!Z34</f>
        <v>United States</v>
      </c>
      <c r="B75" s="232" t="str">
        <f>VLOOKUP(A75,lookup!$Z$2:$AA$77,2,FALSE)</f>
        <v>Ηνωμένες Πολιτείες</v>
      </c>
      <c r="C75" s="232" t="str">
        <f>IF(ISNA(VLOOKUP($A75,ES_P1b_0!$A$10:$AQ$100,MATCH(FIXED(C$6,0,TRUE),ES_P1b_0!$A$10:$AO$10,0)+1,FALSE)),"",VLOOKUP($A75,ES_P1b_0!$A$10:$AQ$100,MATCH(FIXED(C$6,0,TRUE),ES_P1b_0!$A$10:$AO$10,0)+1,FALSE))</f>
        <v/>
      </c>
      <c r="D75" s="232" t="str">
        <f>IF(ISNA(VLOOKUP($A75,ES_P1b_0!$A$10:$AQ$100,MATCH(FIXED(D$6,0,TRUE),ES_P1b_0!$A$10:$AO$10,0)+1,FALSE)),"",VLOOKUP($A75,ES_P1b_0!$A$10:$AQ$100,MATCH(FIXED(D$6,0,TRUE),ES_P1b_0!$A$10:$AO$10,0)+1,FALSE))</f>
        <v/>
      </c>
      <c r="E75" s="232" t="str">
        <f>IF(ISNA(VLOOKUP($A75,ES_P1b_0!$A$10:$AQ$100,MATCH(FIXED(E$6,0,TRUE),ES_P1b_0!$A$10:$AO$10,0)+1,FALSE)),"",VLOOKUP($A75,ES_P1b_0!$A$10:$AQ$100,MATCH(FIXED(E$6,0,TRUE),ES_P1b_0!$A$10:$AO$10,0)+1,FALSE))</f>
        <v/>
      </c>
      <c r="F75" s="232" t="str">
        <f>IF(ISNA(VLOOKUP($A75,ES_P1b_0!$A$10:$AQ$100,MATCH(FIXED(F$6,0,TRUE),ES_P1b_0!$A$10:$AO$10,0)+1,FALSE)),"",VLOOKUP($A75,ES_P1b_0!$A$10:$AQ$100,MATCH(FIXED(F$6,0,TRUE),ES_P1b_0!$A$10:$AO$10,0)+1,FALSE))</f>
        <v/>
      </c>
      <c r="G75" s="232" t="str">
        <f>IF(ISNA(VLOOKUP($A75,ES_P1b_0!$A$10:$AQ$100,MATCH(FIXED(G$6,0,TRUE),ES_P1b_0!$A$10:$AO$10,0)+1,FALSE)),"",VLOOKUP($A75,ES_P1b_0!$A$10:$AQ$100,MATCH(FIXED(G$6,0,TRUE),ES_P1b_0!$A$10:$AO$10,0)+1,FALSE))</f>
        <v/>
      </c>
      <c r="H75" s="232" t="str">
        <f>IF(ISNA(VLOOKUP($A75,ES_P1b_0!$A$10:$AQ$100,MATCH(FIXED(H$6,0,TRUE),ES_P1b_0!$A$10:$AO$10,0)+1,FALSE)),"",VLOOKUP($A75,ES_P1b_0!$A$10:$AQ$100,MATCH(FIXED(H$6,0,TRUE),ES_P1b_0!$A$10:$AO$10,0)+1,FALSE))</f>
        <v/>
      </c>
      <c r="I75" s="232" t="str">
        <f>IF(ISNA(VLOOKUP($A75,ES_P1b_0!$A$10:$AQ$100,MATCH(FIXED(I$6,0,TRUE),ES_P1b_0!$A$10:$AO$10,0)+1,FALSE)),"",VLOOKUP($A75,ES_P1b_0!$A$10:$AQ$100,MATCH(FIXED(I$6,0,TRUE),ES_P1b_0!$A$10:$AO$10,0)+1,FALSE))</f>
        <v/>
      </c>
      <c r="J75" s="232" t="str">
        <f>IF(ISNA(VLOOKUP($A75,ES_P1b_0!$A$10:$AQ$100,MATCH(FIXED(J$6,0,TRUE),ES_P1b_0!$A$10:$AO$10,0)+1,FALSE)),"",VLOOKUP($A75,ES_P1b_0!$A$10:$AQ$100,MATCH(FIXED(J$6,0,TRUE),ES_P1b_0!$A$10:$AO$10,0)+1,FALSE))</f>
        <v/>
      </c>
      <c r="K75" s="232" t="str">
        <f>IF(ISNA(VLOOKUP($A75,ES_P1b_0!$A$10:$AQ$100,MATCH(FIXED(K$6,0,TRUE),ES_P1b_0!$A$10:$AO$10,0)+1,FALSE)),"",VLOOKUP($A75,ES_P1b_0!$A$10:$AQ$100,MATCH(FIXED(K$6,0,TRUE),ES_P1b_0!$A$10:$AO$10,0)+1,FALSE))</f>
        <v/>
      </c>
      <c r="L75" s="232" t="str">
        <f>IF(ISNA(VLOOKUP($A75,ES_P1b_0!$A$10:$AQ$100,MATCH(FIXED(L$6,0,TRUE),ES_P1b_0!$A$10:$AO$10,0)+1,FALSE)),"",VLOOKUP($A75,ES_P1b_0!$A$10:$AQ$100,MATCH(FIXED(L$6,0,TRUE),ES_P1b_0!$A$10:$AO$10,0)+1,FALSE))</f>
        <v/>
      </c>
      <c r="M75" s="232" t="str">
        <f>IF(ISNA(VLOOKUP($A75,ES_P1b_0!$A$10:$AQ$100,MATCH(FIXED(M$6,0,TRUE),ES_P1b_0!$A$10:$AO$10,0)+1,FALSE)),"",VLOOKUP($A75,ES_P1b_0!$A$10:$AQ$100,MATCH(FIXED(M$6,0,TRUE),ES_P1b_0!$A$10:$AO$10,0)+1,FALSE))</f>
        <v/>
      </c>
      <c r="N75" s="232" t="str">
        <f>IF(ISNA(VLOOKUP($A75,ES_P1b_0!$A$10:$AQ$100,MATCH(FIXED(N$6,0,TRUE),ES_P1b_0!$A$10:$AO$10,0)+1,FALSE)),"",VLOOKUP($A75,ES_P1b_0!$A$10:$AQ$100,MATCH(FIXED(N$6,0,TRUE),ES_P1b_0!$A$10:$AO$10,0)+1,FALSE))</f>
        <v/>
      </c>
      <c r="O75" s="232" t="str">
        <f>IF(ISNA(VLOOKUP($A75,ES_P1b_0!$A$10:$AQ$100,MATCH(FIXED(O$6,0,TRUE),ES_P1b_0!$A$10:$AO$10,0)+1,FALSE)),"",VLOOKUP($A75,ES_P1b_0!$A$10:$AQ$100,MATCH(FIXED(O$6,0,TRUE),ES_P1b_0!$A$10:$AO$10,0)+1,FALSE))</f>
        <v/>
      </c>
      <c r="P75" s="232" t="str">
        <f>IF(ISNA(VLOOKUP($A75,ES_P1b_0!$A$10:$AQ$100,MATCH(FIXED(P$6,0,TRUE),ES_P1b_0!$A$10:$AO$10,0)+1,FALSE)),"",VLOOKUP($A75,ES_P1b_0!$A$10:$AQ$100,MATCH(FIXED(P$6,0,TRUE),ES_P1b_0!$A$10:$AO$10,0)+1,FALSE))</f>
        <v/>
      </c>
      <c r="Q75" s="232" t="str">
        <f>IF(ISNA(VLOOKUP($A75,ES_P1b_0!$A$10:$AQ$100,MATCH(FIXED(Q$6,0,TRUE),ES_P1b_0!$A$10:$AO$10,0)+1,FALSE)),"",VLOOKUP($A75,ES_P1b_0!$A$10:$AQ$100,MATCH(FIXED(Q$6,0,TRUE),ES_P1b_0!$A$10:$AO$10,0)+1,FALSE))</f>
        <v/>
      </c>
      <c r="R75" s="232" t="str">
        <f>IF(ISNA(VLOOKUP($A75,ES_P1b_0!$A$10:$AQ$100,MATCH(FIXED(R$6,0,TRUE),ES_P1b_0!$A$10:$AO$10,0)+1,FALSE)),"",VLOOKUP($A75,ES_P1b_0!$A$10:$AQ$100,MATCH(FIXED(R$6,0,TRUE),ES_P1b_0!$A$10:$AO$10,0)+1,FALSE))</f>
        <v/>
      </c>
      <c r="S75" s="232" t="str">
        <f>IF(ISNA(VLOOKUP($A75,ES_P1b_0!$A$10:$AQ$100,MATCH(FIXED(S$6,0,TRUE),ES_P1b_0!$A$10:$AO$10,0)+1,FALSE)),"",VLOOKUP($A75,ES_P1b_0!$A$10:$AQ$100,MATCH(FIXED(S$6,0,TRUE),ES_P1b_0!$A$10:$AO$10,0)+1,FALSE))</f>
        <v/>
      </c>
      <c r="T75" s="232" t="str">
        <f>IF(ISNA(VLOOKUP($A75,ES_P1b_0!$A$10:$AQ$100,MATCH(FIXED(T$6,0,TRUE),ES_P1b_0!$A$10:$AO$10,0)+1,FALSE)),"",VLOOKUP($A75,ES_P1b_0!$A$10:$AQ$100,MATCH(FIXED(T$6,0,TRUE),ES_P1b_0!$A$10:$AO$10,0)+1,FALSE))</f>
        <v/>
      </c>
      <c r="U75" s="232" t="str">
        <f>IF(ISNA(VLOOKUP($A75,ES_P1b_0!$A$10:$AQ$100,MATCH(FIXED(U$6,0,TRUE),ES_P1b_0!$A$10:$AO$10,0)+1,FALSE)),"",VLOOKUP($A75,ES_P1b_0!$A$10:$AQ$100,MATCH(FIXED(U$6,0,TRUE),ES_P1b_0!$A$10:$AO$10,0)+1,FALSE))</f>
        <v/>
      </c>
      <c r="V75" s="232" t="str">
        <f>IF(ISNA(VLOOKUP($A75,ES_P1b_0!$A$10:$AQ$100,MATCH(FIXED(V$6,0,TRUE),ES_P1b_0!$A$10:$AO$10,0)+1,FALSE)),"",VLOOKUP($A75,ES_P1b_0!$A$10:$AQ$100,MATCH(FIXED(V$6,0,TRUE),ES_P1b_0!$A$10:$AO$10,0)+1,FALSE))</f>
        <v/>
      </c>
      <c r="W75" s="232" t="str">
        <f>IF(ISNA(VLOOKUP($A75,ES_P1b_0!$A$10:$AQ$100,MATCH(FIXED(W$6,0,TRUE),ES_P1b_0!$A$10:$AO$10,0)+1,FALSE)),"",VLOOKUP($A75,ES_P1b_0!$A$10:$AQ$100,MATCH(FIXED(W$6,0,TRUE),ES_P1b_0!$A$10:$AO$10,0)+1,FALSE))</f>
        <v/>
      </c>
    </row>
    <row r="76" spans="1:23">
      <c r="A76" s="230" t="str">
        <f>lookup!Z35</f>
        <v>Japan</v>
      </c>
      <c r="B76" s="232" t="str">
        <f>VLOOKUP(A76,lookup!$Z$2:$AA$77,2,FALSE)</f>
        <v>Ιαπωνία</v>
      </c>
      <c r="C76" s="232" t="str">
        <f>IF(ISNA(VLOOKUP($A76,ES_P1b_0!$A$10:$AQ$100,MATCH(FIXED(C$6,0,TRUE),ES_P1b_0!$A$10:$AO$10,0)+1,FALSE)),"",VLOOKUP($A76,ES_P1b_0!$A$10:$AQ$100,MATCH(FIXED(C$6,0,TRUE),ES_P1b_0!$A$10:$AO$10,0)+1,FALSE))</f>
        <v>e</v>
      </c>
      <c r="D76" s="232" t="str">
        <f>IF(ISNA(VLOOKUP($A76,ES_P1b_0!$A$10:$AQ$100,MATCH(FIXED(D$6,0,TRUE),ES_P1b_0!$A$10:$AO$10,0)+1,FALSE)),"",VLOOKUP($A76,ES_P1b_0!$A$10:$AQ$100,MATCH(FIXED(D$6,0,TRUE),ES_P1b_0!$A$10:$AO$10,0)+1,FALSE))</f>
        <v/>
      </c>
      <c r="E76" s="232" t="str">
        <f>IF(ISNA(VLOOKUP($A76,ES_P1b_0!$A$10:$AQ$100,MATCH(FIXED(E$6,0,TRUE),ES_P1b_0!$A$10:$AO$10,0)+1,FALSE)),"",VLOOKUP($A76,ES_P1b_0!$A$10:$AQ$100,MATCH(FIXED(E$6,0,TRUE),ES_P1b_0!$A$10:$AO$10,0)+1,FALSE))</f>
        <v/>
      </c>
      <c r="F76" s="232" t="str">
        <f>IF(ISNA(VLOOKUP($A76,ES_P1b_0!$A$10:$AQ$100,MATCH(FIXED(F$6,0,TRUE),ES_P1b_0!$A$10:$AO$10,0)+1,FALSE)),"",VLOOKUP($A76,ES_P1b_0!$A$10:$AQ$100,MATCH(FIXED(F$6,0,TRUE),ES_P1b_0!$A$10:$AO$10,0)+1,FALSE))</f>
        <v/>
      </c>
      <c r="G76" s="232" t="str">
        <f>IF(ISNA(VLOOKUP($A76,ES_P1b_0!$A$10:$AQ$100,MATCH(FIXED(G$6,0,TRUE),ES_P1b_0!$A$10:$AO$10,0)+1,FALSE)),"",VLOOKUP($A76,ES_P1b_0!$A$10:$AQ$100,MATCH(FIXED(G$6,0,TRUE),ES_P1b_0!$A$10:$AO$10,0)+1,FALSE))</f>
        <v/>
      </c>
      <c r="H76" s="232" t="str">
        <f>IF(ISNA(VLOOKUP($A76,ES_P1b_0!$A$10:$AQ$100,MATCH(FIXED(H$6,0,TRUE),ES_P1b_0!$A$10:$AO$10,0)+1,FALSE)),"",VLOOKUP($A76,ES_P1b_0!$A$10:$AQ$100,MATCH(FIXED(H$6,0,TRUE),ES_P1b_0!$A$10:$AO$10,0)+1,FALSE))</f>
        <v/>
      </c>
      <c r="I76" s="232" t="str">
        <f>IF(ISNA(VLOOKUP($A76,ES_P1b_0!$A$10:$AQ$100,MATCH(FIXED(I$6,0,TRUE),ES_P1b_0!$A$10:$AO$10,0)+1,FALSE)),"",VLOOKUP($A76,ES_P1b_0!$A$10:$AQ$100,MATCH(FIXED(I$6,0,TRUE),ES_P1b_0!$A$10:$AO$10,0)+1,FALSE))</f>
        <v/>
      </c>
      <c r="J76" s="232" t="str">
        <f>IF(ISNA(VLOOKUP($A76,ES_P1b_0!$A$10:$AQ$100,MATCH(FIXED(J$6,0,TRUE),ES_P1b_0!$A$10:$AO$10,0)+1,FALSE)),"",VLOOKUP($A76,ES_P1b_0!$A$10:$AQ$100,MATCH(FIXED(J$6,0,TRUE),ES_P1b_0!$A$10:$AO$10,0)+1,FALSE))</f>
        <v/>
      </c>
      <c r="K76" s="232" t="str">
        <f>IF(ISNA(VLOOKUP($A76,ES_P1b_0!$A$10:$AQ$100,MATCH(FIXED(K$6,0,TRUE),ES_P1b_0!$A$10:$AO$10,0)+1,FALSE)),"",VLOOKUP($A76,ES_P1b_0!$A$10:$AQ$100,MATCH(FIXED(K$6,0,TRUE),ES_P1b_0!$A$10:$AO$10,0)+1,FALSE))</f>
        <v/>
      </c>
      <c r="L76" s="232" t="str">
        <f>IF(ISNA(VLOOKUP($A76,ES_P1b_0!$A$10:$AQ$100,MATCH(FIXED(L$6,0,TRUE),ES_P1b_0!$A$10:$AO$10,0)+1,FALSE)),"",VLOOKUP($A76,ES_P1b_0!$A$10:$AQ$100,MATCH(FIXED(L$6,0,TRUE),ES_P1b_0!$A$10:$AO$10,0)+1,FALSE))</f>
        <v/>
      </c>
      <c r="M76" s="232" t="str">
        <f>IF(ISNA(VLOOKUP($A76,ES_P1b_0!$A$10:$AQ$100,MATCH(FIXED(M$6,0,TRUE),ES_P1b_0!$A$10:$AO$10,0)+1,FALSE)),"",VLOOKUP($A76,ES_P1b_0!$A$10:$AQ$100,MATCH(FIXED(M$6,0,TRUE),ES_P1b_0!$A$10:$AO$10,0)+1,FALSE))</f>
        <v/>
      </c>
      <c r="N76" s="232" t="str">
        <f>IF(ISNA(VLOOKUP($A76,ES_P1b_0!$A$10:$AQ$100,MATCH(FIXED(N$6,0,TRUE),ES_P1b_0!$A$10:$AO$10,0)+1,FALSE)),"",VLOOKUP($A76,ES_P1b_0!$A$10:$AQ$100,MATCH(FIXED(N$6,0,TRUE),ES_P1b_0!$A$10:$AO$10,0)+1,FALSE))</f>
        <v/>
      </c>
      <c r="O76" s="232" t="str">
        <f>IF(ISNA(VLOOKUP($A76,ES_P1b_0!$A$10:$AQ$100,MATCH(FIXED(O$6,0,TRUE),ES_P1b_0!$A$10:$AO$10,0)+1,FALSE)),"",VLOOKUP($A76,ES_P1b_0!$A$10:$AQ$100,MATCH(FIXED(O$6,0,TRUE),ES_P1b_0!$A$10:$AO$10,0)+1,FALSE))</f>
        <v/>
      </c>
      <c r="P76" s="232" t="str">
        <f>IF(ISNA(VLOOKUP($A76,ES_P1b_0!$A$10:$AQ$100,MATCH(FIXED(P$6,0,TRUE),ES_P1b_0!$A$10:$AO$10,0)+1,FALSE)),"",VLOOKUP($A76,ES_P1b_0!$A$10:$AQ$100,MATCH(FIXED(P$6,0,TRUE),ES_P1b_0!$A$10:$AO$10,0)+1,FALSE))</f>
        <v/>
      </c>
      <c r="Q76" s="232" t="str">
        <f>IF(ISNA(VLOOKUP($A76,ES_P1b_0!$A$10:$AQ$100,MATCH(FIXED(Q$6,0,TRUE),ES_P1b_0!$A$10:$AO$10,0)+1,FALSE)),"",VLOOKUP($A76,ES_P1b_0!$A$10:$AQ$100,MATCH(FIXED(Q$6,0,TRUE),ES_P1b_0!$A$10:$AO$10,0)+1,FALSE))</f>
        <v>f</v>
      </c>
      <c r="R76" s="232" t="str">
        <f>IF(ISNA(VLOOKUP($A76,ES_P1b_0!$A$10:$AQ$100,MATCH(FIXED(R$6,0,TRUE),ES_P1b_0!$A$10:$AO$10,0)+1,FALSE)),"",VLOOKUP($A76,ES_P1b_0!$A$10:$AQ$100,MATCH(FIXED(R$6,0,TRUE),ES_P1b_0!$A$10:$AO$10,0)+1,FALSE))</f>
        <v>f</v>
      </c>
      <c r="S76" s="232" t="str">
        <f>IF(ISNA(VLOOKUP($A76,ES_P1b_0!$A$10:$AQ$100,MATCH(FIXED(S$6,0,TRUE),ES_P1b_0!$A$10:$AO$10,0)+1,FALSE)),"",VLOOKUP($A76,ES_P1b_0!$A$10:$AQ$100,MATCH(FIXED(S$6,0,TRUE),ES_P1b_0!$A$10:$AO$10,0)+1,FALSE))</f>
        <v>f</v>
      </c>
      <c r="T76" s="232" t="str">
        <f>IF(ISNA(VLOOKUP($A76,ES_P1b_0!$A$10:$AQ$100,MATCH(FIXED(T$6,0,TRUE),ES_P1b_0!$A$10:$AO$10,0)+1,FALSE)),"",VLOOKUP($A76,ES_P1b_0!$A$10:$AQ$100,MATCH(FIXED(T$6,0,TRUE),ES_P1b_0!$A$10:$AO$10,0)+1,FALSE))</f>
        <v/>
      </c>
      <c r="U76" s="232" t="str">
        <f>IF(ISNA(VLOOKUP($A76,ES_P1b_0!$A$10:$AQ$100,MATCH(FIXED(U$6,0,TRUE),ES_P1b_0!$A$10:$AO$10,0)+1,FALSE)),"",VLOOKUP($A76,ES_P1b_0!$A$10:$AQ$100,MATCH(FIXED(U$6,0,TRUE),ES_P1b_0!$A$10:$AO$10,0)+1,FALSE))</f>
        <v/>
      </c>
      <c r="V76" s="232" t="str">
        <f>IF(ISNA(VLOOKUP($A76,ES_P1b_0!$A$10:$AQ$100,MATCH(FIXED(V$6,0,TRUE),ES_P1b_0!$A$10:$AO$10,0)+1,FALSE)),"",VLOOKUP($A76,ES_P1b_0!$A$10:$AQ$100,MATCH(FIXED(V$6,0,TRUE),ES_P1b_0!$A$10:$AO$10,0)+1,FALSE))</f>
        <v/>
      </c>
      <c r="W76" s="232" t="str">
        <f>IF(ISNA(VLOOKUP($A76,ES_P1b_0!$A$10:$AQ$100,MATCH(FIXED(W$6,0,TRUE),ES_P1b_0!$A$10:$AO$10,0)+1,FALSE)),"",VLOOKUP($A76,ES_P1b_0!$A$10:$AQ$100,MATCH(FIXED(W$6,0,TRUE),ES_P1b_0!$A$10:$AO$10,0)+1,FALSE))</f>
        <v/>
      </c>
    </row>
    <row r="77" spans="1:23">
      <c r="B77" s="232"/>
      <c r="C77" s="232"/>
      <c r="D77" s="232"/>
      <c r="E77" s="232"/>
      <c r="F77" s="232"/>
      <c r="G77" s="232"/>
      <c r="H77" s="232"/>
      <c r="I77" s="232"/>
      <c r="J77" s="232"/>
      <c r="K77" s="232"/>
      <c r="L77" s="232"/>
      <c r="M77" s="232"/>
      <c r="N77" s="232"/>
      <c r="O77" s="232"/>
      <c r="P77" s="232"/>
      <c r="Q77" s="232"/>
      <c r="R77" s="232"/>
      <c r="S77" s="232"/>
      <c r="T77" s="232"/>
      <c r="U77" s="232"/>
      <c r="V77" s="232"/>
      <c r="W77" s="232"/>
    </row>
    <row r="78" spans="1:23">
      <c r="B78" s="232"/>
      <c r="C78" s="232"/>
      <c r="D78" s="232"/>
      <c r="E78" s="232"/>
      <c r="F78" s="232"/>
      <c r="G78" s="232"/>
      <c r="H78" s="232"/>
      <c r="I78" s="232"/>
      <c r="J78" s="232"/>
      <c r="K78" s="232"/>
      <c r="L78" s="232"/>
      <c r="M78" s="232"/>
      <c r="N78" s="232"/>
      <c r="O78" s="232"/>
      <c r="P78" s="232"/>
      <c r="Q78" s="232"/>
      <c r="R78" s="232"/>
      <c r="S78" s="232"/>
      <c r="T78" s="232"/>
      <c r="U78" s="232"/>
      <c r="V78" s="232"/>
      <c r="W78" s="232"/>
    </row>
    <row r="79" spans="1:23">
      <c r="B79" s="232"/>
      <c r="C79" s="232"/>
      <c r="D79" s="232"/>
      <c r="E79" s="232"/>
      <c r="F79" s="232"/>
      <c r="G79" s="232"/>
      <c r="H79" s="232"/>
      <c r="I79" s="232"/>
      <c r="J79" s="232"/>
      <c r="K79" s="232"/>
      <c r="L79" s="232"/>
      <c r="M79" s="232"/>
      <c r="N79" s="232"/>
      <c r="O79" s="232"/>
      <c r="P79" s="232"/>
      <c r="Q79" s="232"/>
      <c r="R79" s="232"/>
      <c r="S79" s="232"/>
      <c r="T79" s="232"/>
      <c r="U79" s="232"/>
      <c r="V79" s="232"/>
      <c r="W79" s="232"/>
    </row>
    <row r="80" spans="1:23">
      <c r="B80" s="232"/>
      <c r="C80" s="232"/>
      <c r="D80" s="232"/>
      <c r="E80" s="232"/>
      <c r="F80" s="232"/>
      <c r="G80" s="232"/>
      <c r="H80" s="232"/>
      <c r="I80" s="232"/>
      <c r="J80" s="232"/>
      <c r="K80" s="232"/>
      <c r="L80" s="232"/>
      <c r="M80" s="232"/>
      <c r="N80" s="232"/>
      <c r="O80" s="232"/>
      <c r="P80" s="232"/>
      <c r="Q80" s="232"/>
      <c r="R80" s="232"/>
      <c r="S80" s="232"/>
      <c r="T80" s="232"/>
      <c r="U80" s="232"/>
      <c r="V80" s="232"/>
      <c r="W80" s="232"/>
    </row>
    <row r="81" spans="2:23">
      <c r="B81" s="232"/>
      <c r="C81" s="232"/>
      <c r="D81" s="232"/>
      <c r="E81" s="232"/>
      <c r="F81" s="232"/>
      <c r="G81" s="232"/>
      <c r="H81" s="232"/>
      <c r="I81" s="232"/>
      <c r="J81" s="232"/>
      <c r="K81" s="232"/>
      <c r="L81" s="232"/>
      <c r="M81" s="232"/>
      <c r="N81" s="232"/>
      <c r="O81" s="232"/>
      <c r="P81" s="232"/>
      <c r="Q81" s="232"/>
      <c r="R81" s="232"/>
      <c r="S81" s="232"/>
      <c r="T81" s="232"/>
      <c r="U81" s="232"/>
      <c r="V81" s="232"/>
      <c r="W81" s="232"/>
    </row>
    <row r="82" spans="2:23">
      <c r="B82" s="232"/>
      <c r="C82" s="232"/>
      <c r="D82" s="232"/>
      <c r="E82" s="232"/>
      <c r="F82" s="232"/>
      <c r="G82" s="232"/>
      <c r="H82" s="232"/>
      <c r="I82" s="232"/>
      <c r="J82" s="232"/>
      <c r="K82" s="232"/>
      <c r="L82" s="232"/>
      <c r="M82" s="232"/>
      <c r="N82" s="232"/>
      <c r="O82" s="232"/>
      <c r="P82" s="232"/>
      <c r="Q82" s="232"/>
      <c r="R82" s="232"/>
      <c r="S82" s="232"/>
      <c r="T82" s="232"/>
      <c r="U82" s="232"/>
      <c r="V82" s="232"/>
      <c r="W82" s="232"/>
    </row>
    <row r="83" spans="2:23">
      <c r="B83" s="232"/>
      <c r="C83" s="232"/>
      <c r="D83" s="232"/>
      <c r="E83" s="232"/>
      <c r="F83" s="232"/>
      <c r="G83" s="232"/>
      <c r="H83" s="232"/>
      <c r="I83" s="232"/>
      <c r="J83" s="232"/>
      <c r="K83" s="232"/>
      <c r="L83" s="232"/>
      <c r="M83" s="232"/>
      <c r="N83" s="232"/>
      <c r="O83" s="232"/>
      <c r="P83" s="232"/>
      <c r="Q83" s="232"/>
      <c r="R83" s="232"/>
      <c r="S83" s="232"/>
      <c r="T83" s="232"/>
      <c r="U83" s="232"/>
      <c r="V83" s="232"/>
      <c r="W83" s="232"/>
    </row>
    <row r="84" spans="2:23">
      <c r="B84" s="232"/>
      <c r="C84" s="232"/>
      <c r="D84" s="232"/>
      <c r="E84" s="232"/>
      <c r="F84" s="232"/>
      <c r="G84" s="232"/>
      <c r="H84" s="232"/>
      <c r="I84" s="232"/>
      <c r="J84" s="232"/>
      <c r="K84" s="232"/>
      <c r="L84" s="232"/>
      <c r="M84" s="232"/>
      <c r="N84" s="232"/>
      <c r="O84" s="232"/>
      <c r="P84" s="232"/>
      <c r="Q84" s="232"/>
      <c r="R84" s="232"/>
      <c r="S84" s="232"/>
      <c r="T84" s="232"/>
      <c r="U84" s="232"/>
      <c r="V84" s="232"/>
      <c r="W84" s="232"/>
    </row>
  </sheetData>
  <pageMargins left="0.7" right="0.7" top="0.75" bottom="0.75" header="0.3" footer="0.3"/>
  <pageSetup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B1:AJ51"/>
  <sheetViews>
    <sheetView topLeftCell="A2" workbookViewId="0">
      <selection activeCell="A14" sqref="A14"/>
    </sheetView>
  </sheetViews>
  <sheetFormatPr defaultColWidth="9.125" defaultRowHeight="12.75"/>
  <cols>
    <col min="1" max="1" width="9.125" style="230"/>
    <col min="2" max="2" width="5.125" style="230" bestFit="1" customWidth="1"/>
    <col min="3" max="3" width="6" style="230" customWidth="1"/>
    <col min="4" max="4" width="6.125" style="230" bestFit="1" customWidth="1"/>
    <col min="5" max="5" width="6" style="230" customWidth="1"/>
    <col min="6" max="8" width="6.125" style="230" bestFit="1" customWidth="1"/>
    <col min="9" max="10" width="5.125" style="230" bestFit="1" customWidth="1"/>
    <col min="11" max="12" width="6.125" style="230" bestFit="1" customWidth="1"/>
    <col min="13" max="13" width="5.125" style="230" bestFit="1" customWidth="1"/>
    <col min="14" max="18" width="6.125" style="230" bestFit="1" customWidth="1"/>
    <col min="19" max="21" width="5.125" style="230" bestFit="1" customWidth="1"/>
    <col min="22" max="22" width="6.125" style="230" bestFit="1" customWidth="1"/>
    <col min="23" max="23" width="5.125" style="230" bestFit="1" customWidth="1"/>
    <col min="24" max="26" width="6.125" style="230" bestFit="1" customWidth="1"/>
    <col min="27" max="31" width="5.125" style="230" bestFit="1" customWidth="1"/>
    <col min="32" max="35" width="6.125" style="230" bestFit="1" customWidth="1"/>
    <col min="36" max="36" width="6.125" style="230" customWidth="1"/>
    <col min="37" max="16384" width="9.125" style="230"/>
  </cols>
  <sheetData>
    <row r="1" spans="2:36" ht="30.75" thickBot="1">
      <c r="B1" s="233" t="s">
        <v>121</v>
      </c>
    </row>
    <row r="2" spans="2:36" ht="13.5" thickTop="1">
      <c r="B2" s="234" t="s">
        <v>263</v>
      </c>
    </row>
    <row r="3" spans="2:36">
      <c r="B3" s="234" t="s">
        <v>320</v>
      </c>
    </row>
    <row r="7" spans="2:36" ht="87.75">
      <c r="B7" s="235" t="str">
        <f t="array" ref="B7:AJ28">TRANSPOSE(ES_P1b_1!B6:W40)</f>
        <v/>
      </c>
      <c r="C7" s="236" t="str">
        <v>ΕΕ (28 χώρες)</v>
      </c>
      <c r="D7" s="236" t="str">
        <v>ΕΕ (27 χώρες)</v>
      </c>
      <c r="E7" s="236" t="str">
        <v>ΕΕ (15 χώρες)</v>
      </c>
      <c r="F7" s="236" t="str">
        <v>Ευροχώρος</v>
      </c>
      <c r="G7" s="236" t="str">
        <v>Βέλγιο</v>
      </c>
      <c r="H7" s="236" t="str">
        <v>Βουλγαρία</v>
      </c>
      <c r="I7" s="236" t="str">
        <v>Τσεχία</v>
      </c>
      <c r="J7" s="236" t="str">
        <v>Δανία</v>
      </c>
      <c r="K7" s="236" t="str">
        <v>Γερμανία</v>
      </c>
      <c r="L7" s="236" t="str">
        <v>Εσθονία</v>
      </c>
      <c r="M7" s="236" t="str">
        <v>Ιρλανδία</v>
      </c>
      <c r="N7" s="236" t="str">
        <v>Ελλάδα</v>
      </c>
      <c r="O7" s="236" t="str">
        <v>Ισπανία</v>
      </c>
      <c r="P7" s="236" t="str">
        <v>Γαλλία</v>
      </c>
      <c r="Q7" s="236" t="str">
        <v>Κροατία</v>
      </c>
      <c r="R7" s="236" t="str">
        <v>Ιταλία</v>
      </c>
      <c r="S7" s="236" t="str">
        <v>Κύπρος</v>
      </c>
      <c r="T7" s="236" t="str">
        <v>Λετονία</v>
      </c>
      <c r="U7" s="236" t="str">
        <v>Λιθουανία</v>
      </c>
      <c r="V7" s="236" t="str">
        <v>Λουξεμβούργο</v>
      </c>
      <c r="W7" s="236" t="str">
        <v>Ουγγαρία</v>
      </c>
      <c r="X7" s="236" t="str">
        <v>Μάλτα</v>
      </c>
      <c r="Y7" s="236" t="str">
        <v>Ολλανδία</v>
      </c>
      <c r="Z7" s="236" t="str">
        <v>Αυστρία</v>
      </c>
      <c r="AA7" s="236" t="str">
        <v>Πολωνία</v>
      </c>
      <c r="AB7" s="236" t="str">
        <v>Πορτογαλία</v>
      </c>
      <c r="AC7" s="236" t="str">
        <v>Ρουμανία</v>
      </c>
      <c r="AD7" s="236" t="str">
        <v>Σλοβενία</v>
      </c>
      <c r="AE7" s="236" t="str">
        <v>Σλοβακία</v>
      </c>
      <c r="AF7" s="236" t="str">
        <v>Φινλανδία</v>
      </c>
      <c r="AG7" s="236" t="str">
        <v>Σουηδία</v>
      </c>
      <c r="AH7" s="236" t="str">
        <v>Ηνωμένο Βασίλειο</v>
      </c>
      <c r="AI7" s="236" t="str">
        <v>Ηνωμένες Πολιτείες</v>
      </c>
      <c r="AJ7" s="236" t="str">
        <v>Ιαπωνία</v>
      </c>
    </row>
    <row r="8" spans="2:36">
      <c r="B8" s="231">
        <v>1995</v>
      </c>
      <c r="C8" s="237" t="str">
        <v>:</v>
      </c>
      <c r="D8" s="237" t="str">
        <v>:</v>
      </c>
      <c r="E8" s="237" t="str">
        <v>:</v>
      </c>
      <c r="F8" s="237" t="str">
        <v>:</v>
      </c>
      <c r="G8" s="237">
        <v>20.9</v>
      </c>
      <c r="H8" s="237" t="str">
        <v>:</v>
      </c>
      <c r="I8" s="237">
        <v>5.5</v>
      </c>
      <c r="J8" s="237">
        <v>2.2999999999999998</v>
      </c>
      <c r="K8" s="237">
        <v>1.3</v>
      </c>
      <c r="L8" s="237">
        <v>13.6</v>
      </c>
      <c r="M8" s="237" t="str">
        <v>:</v>
      </c>
      <c r="N8" s="237" t="str">
        <v>:</v>
      </c>
      <c r="O8" s="237">
        <v>3</v>
      </c>
      <c r="P8" s="237">
        <v>1.1000000000000001</v>
      </c>
      <c r="Q8" s="237" t="str">
        <v>:</v>
      </c>
      <c r="R8" s="237">
        <v>3.1</v>
      </c>
      <c r="S8" s="237" t="str">
        <v>:</v>
      </c>
      <c r="T8" s="237">
        <v>10.6</v>
      </c>
      <c r="U8" s="237" t="str">
        <v>:</v>
      </c>
      <c r="V8" s="237" t="str">
        <v>:</v>
      </c>
      <c r="W8" s="237" t="str">
        <v>:</v>
      </c>
      <c r="X8" s="237" t="str">
        <v>:</v>
      </c>
      <c r="Y8" s="237">
        <v>0.8</v>
      </c>
      <c r="Z8" s="237">
        <v>3</v>
      </c>
      <c r="AA8" s="237" t="str">
        <v>:</v>
      </c>
      <c r="AB8" s="237" t="str">
        <v>:</v>
      </c>
      <c r="AC8" s="237" t="str">
        <v>:</v>
      </c>
      <c r="AD8" s="237" t="str">
        <v>:</v>
      </c>
      <c r="AE8" s="237">
        <v>7.7</v>
      </c>
      <c r="AF8" s="237">
        <v>2.2000000000000002</v>
      </c>
      <c r="AG8" s="237">
        <v>2.2999999999999998</v>
      </c>
      <c r="AH8" s="237">
        <v>2.2999999999999998</v>
      </c>
      <c r="AI8" s="237">
        <v>1.3</v>
      </c>
      <c r="AJ8" s="534">
        <v>1.8</v>
      </c>
    </row>
    <row r="9" spans="2:36">
      <c r="B9" s="231">
        <v>1996</v>
      </c>
      <c r="C9" s="237" t="str">
        <v>:</v>
      </c>
      <c r="D9" s="237">
        <v>1.2</v>
      </c>
      <c r="E9" s="237">
        <v>1.2</v>
      </c>
      <c r="F9" s="237">
        <v>0.9</v>
      </c>
      <c r="G9" s="237">
        <v>1.2</v>
      </c>
      <c r="H9" s="237">
        <v>-11.5</v>
      </c>
      <c r="I9" s="237">
        <v>4</v>
      </c>
      <c r="J9" s="237">
        <v>1.9</v>
      </c>
      <c r="K9" s="237">
        <v>0.9</v>
      </c>
      <c r="L9" s="237">
        <v>8.4</v>
      </c>
      <c r="M9" s="237">
        <v>5.9</v>
      </c>
      <c r="N9" s="237">
        <v>2.8</v>
      </c>
      <c r="O9" s="237">
        <v>0.8</v>
      </c>
      <c r="P9" s="237">
        <v>0.5</v>
      </c>
      <c r="Q9" s="237" t="str">
        <v>:</v>
      </c>
      <c r="R9" s="237">
        <v>0.6</v>
      </c>
      <c r="S9" s="237">
        <v>1.3</v>
      </c>
      <c r="T9" s="237">
        <v>6</v>
      </c>
      <c r="U9" s="237">
        <v>4.3</v>
      </c>
      <c r="V9" s="237">
        <v>-1</v>
      </c>
      <c r="W9" s="237">
        <v>0.1</v>
      </c>
      <c r="X9" s="237" t="str">
        <v>:</v>
      </c>
      <c r="Y9" s="237">
        <v>1.1000000000000001</v>
      </c>
      <c r="Z9" s="237">
        <v>2.1</v>
      </c>
      <c r="AA9" s="237">
        <v>5</v>
      </c>
      <c r="AB9" s="237">
        <v>2</v>
      </c>
      <c r="AC9" s="237">
        <v>6.7</v>
      </c>
      <c r="AD9" s="237">
        <v>5.8</v>
      </c>
      <c r="AE9" s="237">
        <v>4.8</v>
      </c>
      <c r="AF9" s="237">
        <v>2.1</v>
      </c>
      <c r="AG9" s="237">
        <v>2.4</v>
      </c>
      <c r="AH9" s="237">
        <v>2.5</v>
      </c>
      <c r="AI9" s="237">
        <v>2.4</v>
      </c>
      <c r="AJ9" s="534">
        <v>2.2000000000000002</v>
      </c>
    </row>
    <row r="10" spans="2:36">
      <c r="B10" s="231">
        <v>1997</v>
      </c>
      <c r="C10" s="237" t="str">
        <v>:</v>
      </c>
      <c r="D10" s="237">
        <v>1.9</v>
      </c>
      <c r="E10" s="237">
        <v>1.7</v>
      </c>
      <c r="F10" s="237">
        <v>1.5</v>
      </c>
      <c r="G10" s="237">
        <v>3</v>
      </c>
      <c r="H10" s="237">
        <v>1.5</v>
      </c>
      <c r="I10" s="237">
        <v>-0.1</v>
      </c>
      <c r="J10" s="237">
        <v>1.8</v>
      </c>
      <c r="K10" s="237">
        <v>1.9</v>
      </c>
      <c r="L10" s="237">
        <v>11.7</v>
      </c>
      <c r="M10" s="237">
        <v>5.4</v>
      </c>
      <c r="N10" s="237">
        <v>4.2</v>
      </c>
      <c r="O10" s="237">
        <v>0.3</v>
      </c>
      <c r="P10" s="237">
        <v>1.5</v>
      </c>
      <c r="Q10" s="237">
        <v>23.1</v>
      </c>
      <c r="R10" s="237">
        <v>1.5</v>
      </c>
      <c r="S10" s="237">
        <v>1.7</v>
      </c>
      <c r="T10" s="237">
        <v>5</v>
      </c>
      <c r="U10" s="237">
        <v>7.5</v>
      </c>
      <c r="V10" s="237">
        <v>2.8</v>
      </c>
      <c r="W10" s="237">
        <v>3</v>
      </c>
      <c r="X10" s="237" t="str">
        <v>:</v>
      </c>
      <c r="Y10" s="237">
        <v>1.1000000000000001</v>
      </c>
      <c r="Z10" s="237">
        <v>1.6</v>
      </c>
      <c r="AA10" s="237">
        <v>5.6</v>
      </c>
      <c r="AB10" s="237">
        <v>1.7</v>
      </c>
      <c r="AC10" s="237">
        <v>-5.7</v>
      </c>
      <c r="AD10" s="237">
        <v>6.9</v>
      </c>
      <c r="AE10" s="237">
        <v>5.5</v>
      </c>
      <c r="AF10" s="237">
        <v>2.7</v>
      </c>
      <c r="AG10" s="237">
        <v>4</v>
      </c>
      <c r="AH10" s="237">
        <v>2.5</v>
      </c>
      <c r="AI10" s="237">
        <v>2.2999999999999998</v>
      </c>
      <c r="AJ10" s="534">
        <v>0.9</v>
      </c>
    </row>
    <row r="11" spans="2:36">
      <c r="B11" s="231">
        <v>1998</v>
      </c>
      <c r="C11" s="237" t="str">
        <v>:</v>
      </c>
      <c r="D11" s="237">
        <v>1.4</v>
      </c>
      <c r="E11" s="237">
        <v>1.1000000000000001</v>
      </c>
      <c r="F11" s="237">
        <v>0.8</v>
      </c>
      <c r="G11" s="237">
        <v>0.2</v>
      </c>
      <c r="H11" s="237">
        <v>5.9</v>
      </c>
      <c r="I11" s="237">
        <v>1.6</v>
      </c>
      <c r="J11" s="237">
        <v>0.7</v>
      </c>
      <c r="K11" s="237">
        <v>0.7</v>
      </c>
      <c r="L11" s="237">
        <v>8.8000000000000007</v>
      </c>
      <c r="M11" s="237">
        <v>0.4</v>
      </c>
      <c r="N11" s="237">
        <v>0.4</v>
      </c>
      <c r="O11" s="237">
        <v>0</v>
      </c>
      <c r="P11" s="237">
        <v>1.6</v>
      </c>
      <c r="Q11" s="237">
        <v>-7.4</v>
      </c>
      <c r="R11" s="237">
        <v>0.5</v>
      </c>
      <c r="S11" s="237">
        <v>3.4</v>
      </c>
      <c r="T11" s="237">
        <v>5.9</v>
      </c>
      <c r="U11" s="237">
        <v>8.5</v>
      </c>
      <c r="V11" s="237">
        <v>1.9</v>
      </c>
      <c r="W11" s="237">
        <v>2.5</v>
      </c>
      <c r="X11" s="237" t="str">
        <v>:</v>
      </c>
      <c r="Y11" s="237">
        <v>1.3</v>
      </c>
      <c r="Z11" s="237">
        <v>2.7</v>
      </c>
      <c r="AA11" s="237">
        <v>3.8</v>
      </c>
      <c r="AB11" s="237">
        <v>2.2999999999999998</v>
      </c>
      <c r="AC11" s="237">
        <v>0.9</v>
      </c>
      <c r="AD11" s="237">
        <v>3.6</v>
      </c>
      <c r="AE11" s="237">
        <v>4.9000000000000004</v>
      </c>
      <c r="AF11" s="237">
        <v>3.1</v>
      </c>
      <c r="AG11" s="237">
        <v>2.5</v>
      </c>
      <c r="AH11" s="237">
        <v>2.5</v>
      </c>
      <c r="AI11" s="237">
        <v>3</v>
      </c>
      <c r="AJ11" s="534">
        <v>-0.8</v>
      </c>
    </row>
    <row r="12" spans="2:36">
      <c r="B12" s="231">
        <v>1999</v>
      </c>
      <c r="C12" s="237" t="str">
        <v>:</v>
      </c>
      <c r="D12" s="237">
        <v>1.8</v>
      </c>
      <c r="E12" s="237">
        <v>1</v>
      </c>
      <c r="F12" s="237">
        <v>0.8</v>
      </c>
      <c r="G12" s="237">
        <v>2.1</v>
      </c>
      <c r="H12" s="237">
        <v>6.6</v>
      </c>
      <c r="I12" s="237">
        <v>3.9</v>
      </c>
      <c r="J12" s="237">
        <v>1.7</v>
      </c>
      <c r="K12" s="237">
        <v>0.4</v>
      </c>
      <c r="L12" s="237">
        <v>4.4000000000000004</v>
      </c>
      <c r="M12" s="237">
        <v>4.2</v>
      </c>
      <c r="N12" s="237">
        <v>3.1</v>
      </c>
      <c r="O12" s="237">
        <v>0.1</v>
      </c>
      <c r="P12" s="237">
        <v>1</v>
      </c>
      <c r="Q12" s="237">
        <v>0.3</v>
      </c>
      <c r="R12" s="237">
        <v>0.4</v>
      </c>
      <c r="S12" s="237">
        <v>2.9</v>
      </c>
      <c r="T12" s="237">
        <v>4.8</v>
      </c>
      <c r="U12" s="237">
        <v>1.2</v>
      </c>
      <c r="V12" s="237">
        <v>3.3</v>
      </c>
      <c r="W12" s="237">
        <v>0.4</v>
      </c>
      <c r="X12" s="237" t="str">
        <v>:</v>
      </c>
      <c r="Y12" s="237">
        <v>2.1</v>
      </c>
      <c r="Z12" s="237">
        <v>2</v>
      </c>
      <c r="AA12" s="237">
        <v>8.8000000000000007</v>
      </c>
      <c r="AB12" s="237">
        <v>2.7</v>
      </c>
      <c r="AC12" s="237">
        <v>0.9</v>
      </c>
      <c r="AD12" s="237">
        <v>3.7</v>
      </c>
      <c r="AE12" s="237">
        <v>2.6</v>
      </c>
      <c r="AF12" s="237">
        <v>1.4</v>
      </c>
      <c r="AG12" s="237">
        <v>2.5</v>
      </c>
      <c r="AH12" s="237">
        <v>1.5</v>
      </c>
      <c r="AI12" s="237">
        <v>3.1</v>
      </c>
      <c r="AJ12" s="534">
        <v>1.2</v>
      </c>
    </row>
    <row r="13" spans="2:36">
      <c r="B13" s="231">
        <v>2000</v>
      </c>
      <c r="C13" s="237" t="str">
        <v>:</v>
      </c>
      <c r="D13" s="237">
        <v>1.7</v>
      </c>
      <c r="E13" s="237">
        <v>1.5</v>
      </c>
      <c r="F13" s="237">
        <v>1</v>
      </c>
      <c r="G13" s="237">
        <v>1.6</v>
      </c>
      <c r="H13" s="237">
        <v>8.3000000000000007</v>
      </c>
      <c r="I13" s="237">
        <v>5</v>
      </c>
      <c r="J13" s="237">
        <v>3</v>
      </c>
      <c r="K13" s="237">
        <v>1.3</v>
      </c>
      <c r="L13" s="237">
        <v>11.6</v>
      </c>
      <c r="M13" s="237">
        <v>5.9</v>
      </c>
      <c r="N13" s="237">
        <v>4</v>
      </c>
      <c r="O13" s="237">
        <v>0</v>
      </c>
      <c r="P13" s="237">
        <v>1.1000000000000001</v>
      </c>
      <c r="Q13" s="237">
        <v>4.3</v>
      </c>
      <c r="R13" s="237">
        <v>1.7</v>
      </c>
      <c r="S13" s="237">
        <v>3.3</v>
      </c>
      <c r="T13" s="237">
        <v>9.1999999999999993</v>
      </c>
      <c r="U13" s="237">
        <v>7.9</v>
      </c>
      <c r="V13" s="237">
        <v>2.7</v>
      </c>
      <c r="W13" s="237">
        <v>3.2</v>
      </c>
      <c r="X13" s="237" t="str">
        <v>:</v>
      </c>
      <c r="Y13" s="237">
        <v>1.7</v>
      </c>
      <c r="Z13" s="237">
        <v>2.7</v>
      </c>
      <c r="AA13" s="237">
        <v>5.9</v>
      </c>
      <c r="AB13" s="237">
        <v>1.8</v>
      </c>
      <c r="AC13" s="237">
        <v>3.2</v>
      </c>
      <c r="AD13" s="237">
        <v>2.7</v>
      </c>
      <c r="AE13" s="237">
        <v>3.4</v>
      </c>
      <c r="AF13" s="237">
        <v>3.2</v>
      </c>
      <c r="AG13" s="237">
        <v>2</v>
      </c>
      <c r="AH13" s="237">
        <v>3.2</v>
      </c>
      <c r="AI13" s="237">
        <v>1.6</v>
      </c>
      <c r="AJ13" s="534">
        <v>2.9</v>
      </c>
    </row>
    <row r="14" spans="2:36">
      <c r="B14" s="231">
        <v>2001</v>
      </c>
      <c r="C14" s="237">
        <v>1.2</v>
      </c>
      <c r="D14" s="237">
        <v>1.2</v>
      </c>
      <c r="E14" s="237">
        <v>0.6</v>
      </c>
      <c r="F14" s="237">
        <v>0.5</v>
      </c>
      <c r="G14" s="237">
        <v>-0.5</v>
      </c>
      <c r="H14" s="237">
        <v>4.9000000000000004</v>
      </c>
      <c r="I14" s="237">
        <v>3.4</v>
      </c>
      <c r="J14" s="237">
        <v>-0.2</v>
      </c>
      <c r="K14" s="237">
        <v>1.2</v>
      </c>
      <c r="L14" s="237">
        <v>5.3</v>
      </c>
      <c r="M14" s="237">
        <v>1.8</v>
      </c>
      <c r="N14" s="237">
        <v>4.0999999999999996</v>
      </c>
      <c r="O14" s="237">
        <v>0.4</v>
      </c>
      <c r="P14" s="237">
        <v>0.3</v>
      </c>
      <c r="Q14" s="237">
        <v>3.1</v>
      </c>
      <c r="R14" s="237">
        <v>-0.2</v>
      </c>
      <c r="S14" s="237">
        <v>1.8</v>
      </c>
      <c r="T14" s="237">
        <v>6.1</v>
      </c>
      <c r="U14" s="237">
        <v>10.9</v>
      </c>
      <c r="V14" s="237">
        <v>-2.9</v>
      </c>
      <c r="W14" s="237">
        <v>3.9</v>
      </c>
      <c r="X14" s="237">
        <v>-1.7</v>
      </c>
      <c r="Y14" s="237">
        <v>-0.1</v>
      </c>
      <c r="Z14" s="237">
        <v>0.1</v>
      </c>
      <c r="AA14" s="237">
        <v>3.5</v>
      </c>
      <c r="AB14" s="237">
        <v>0.2</v>
      </c>
      <c r="AC14" s="237">
        <v>6.8</v>
      </c>
      <c r="AD14" s="237">
        <v>2.4</v>
      </c>
      <c r="AE14" s="237">
        <v>2.9</v>
      </c>
      <c r="AF14" s="237">
        <v>0.9</v>
      </c>
      <c r="AG14" s="237">
        <v>-0.8</v>
      </c>
      <c r="AH14" s="237">
        <v>1.3</v>
      </c>
      <c r="AI14" s="237">
        <v>0.9</v>
      </c>
      <c r="AJ14" s="534">
        <v>1.1000000000000001</v>
      </c>
    </row>
    <row r="15" spans="2:36">
      <c r="B15" s="231">
        <v>2002</v>
      </c>
      <c r="C15" s="237">
        <v>1.4</v>
      </c>
      <c r="D15" s="237">
        <v>1.4</v>
      </c>
      <c r="E15" s="237">
        <v>0.5</v>
      </c>
      <c r="F15" s="237">
        <v>0.2</v>
      </c>
      <c r="G15" s="237">
        <v>1.5</v>
      </c>
      <c r="H15" s="237">
        <v>4.4000000000000004</v>
      </c>
      <c r="I15" s="237">
        <v>1.5</v>
      </c>
      <c r="J15" s="237">
        <v>0.4</v>
      </c>
      <c r="K15" s="237">
        <v>0.6</v>
      </c>
      <c r="L15" s="237">
        <v>4.8</v>
      </c>
      <c r="M15" s="237">
        <v>3.8</v>
      </c>
      <c r="N15" s="237">
        <v>1.2</v>
      </c>
      <c r="O15" s="237">
        <v>0.2</v>
      </c>
      <c r="P15" s="237">
        <v>0.4</v>
      </c>
      <c r="Q15" s="237">
        <v>4</v>
      </c>
      <c r="R15" s="237">
        <v>-1.2</v>
      </c>
      <c r="S15" s="237">
        <v>0</v>
      </c>
      <c r="T15" s="237">
        <v>4.0999999999999996</v>
      </c>
      <c r="U15" s="237">
        <v>3.1</v>
      </c>
      <c r="V15" s="237">
        <v>0.8</v>
      </c>
      <c r="W15" s="237">
        <v>4.5999999999999996</v>
      </c>
      <c r="X15" s="237">
        <v>2.1</v>
      </c>
      <c r="Y15" s="237">
        <v>-0.4</v>
      </c>
      <c r="Z15" s="237">
        <v>1.8</v>
      </c>
      <c r="AA15" s="237">
        <v>4.5999999999999996</v>
      </c>
      <c r="AB15" s="237">
        <v>0.2</v>
      </c>
      <c r="AC15" s="237">
        <v>17</v>
      </c>
      <c r="AD15" s="237">
        <v>2.2000000000000002</v>
      </c>
      <c r="AE15" s="237">
        <v>4.5</v>
      </c>
      <c r="AF15" s="237">
        <v>0.9</v>
      </c>
      <c r="AG15" s="237">
        <v>2.4</v>
      </c>
      <c r="AH15" s="237">
        <v>1.5</v>
      </c>
      <c r="AI15" s="237">
        <v>2.1</v>
      </c>
      <c r="AJ15" s="534">
        <v>1.9</v>
      </c>
    </row>
    <row r="16" spans="2:36">
      <c r="B16" s="231">
        <v>2003</v>
      </c>
      <c r="C16" s="237">
        <v>1.1000000000000001</v>
      </c>
      <c r="D16" s="237">
        <v>1.1000000000000001</v>
      </c>
      <c r="E16" s="237">
        <v>0.8</v>
      </c>
      <c r="F16" s="237">
        <v>0.2</v>
      </c>
      <c r="G16" s="237">
        <v>0.9</v>
      </c>
      <c r="H16" s="237">
        <v>2.5</v>
      </c>
      <c r="I16" s="237">
        <v>4.5999999999999996</v>
      </c>
      <c r="J16" s="237">
        <v>1.5</v>
      </c>
      <c r="K16" s="237">
        <v>0.5</v>
      </c>
      <c r="L16" s="237">
        <v>6.6</v>
      </c>
      <c r="M16" s="237">
        <v>1.8</v>
      </c>
      <c r="N16" s="237">
        <v>4.7</v>
      </c>
      <c r="O16" s="237">
        <v>-0.1</v>
      </c>
      <c r="P16" s="237">
        <v>0.8</v>
      </c>
      <c r="Q16" s="237">
        <v>1.4</v>
      </c>
      <c r="R16" s="237">
        <v>-1.5</v>
      </c>
      <c r="S16" s="237">
        <v>-1.7</v>
      </c>
      <c r="T16" s="237">
        <v>5.6</v>
      </c>
      <c r="U16" s="237">
        <v>7.9</v>
      </c>
      <c r="V16" s="237">
        <v>-0.1</v>
      </c>
      <c r="W16" s="237">
        <v>3.9</v>
      </c>
      <c r="X16" s="237">
        <v>1.1000000000000001</v>
      </c>
      <c r="Y16" s="237">
        <v>0.8</v>
      </c>
      <c r="Z16" s="237">
        <v>0.2</v>
      </c>
      <c r="AA16" s="237">
        <v>5.0999999999999996</v>
      </c>
      <c r="AB16" s="237">
        <v>-0.3</v>
      </c>
      <c r="AC16" s="237">
        <v>5.3</v>
      </c>
      <c r="AD16" s="237">
        <v>3.2</v>
      </c>
      <c r="AE16" s="237">
        <v>3.7</v>
      </c>
      <c r="AF16" s="237">
        <v>2</v>
      </c>
      <c r="AG16" s="237">
        <v>2.9</v>
      </c>
      <c r="AH16" s="237">
        <v>3</v>
      </c>
      <c r="AI16" s="237">
        <v>1.9</v>
      </c>
      <c r="AJ16" s="534">
        <v>2</v>
      </c>
    </row>
    <row r="17" spans="2:36">
      <c r="B17" s="231">
        <v>2004</v>
      </c>
      <c r="C17" s="237">
        <v>1.9</v>
      </c>
      <c r="D17" s="237">
        <v>1.9</v>
      </c>
      <c r="E17" s="237">
        <v>1.6</v>
      </c>
      <c r="F17" s="237">
        <v>1.4</v>
      </c>
      <c r="G17" s="237">
        <v>2.2000000000000002</v>
      </c>
      <c r="H17" s="237">
        <v>4.0999999999999996</v>
      </c>
      <c r="I17" s="237">
        <v>5.0999999999999996</v>
      </c>
      <c r="J17" s="237">
        <v>2.9</v>
      </c>
      <c r="K17" s="237">
        <v>0.9</v>
      </c>
      <c r="L17" s="237">
        <v>6.2</v>
      </c>
      <c r="M17" s="237">
        <v>0.8</v>
      </c>
      <c r="N17" s="237">
        <v>1.9</v>
      </c>
      <c r="O17" s="237">
        <v>-0.4</v>
      </c>
      <c r="P17" s="237">
        <v>2.4</v>
      </c>
      <c r="Q17" s="237">
        <v>2.6</v>
      </c>
      <c r="R17" s="237">
        <v>1.3</v>
      </c>
      <c r="S17" s="237">
        <v>0.3</v>
      </c>
      <c r="T17" s="237">
        <v>7.5</v>
      </c>
      <c r="U17" s="237">
        <v>7.4</v>
      </c>
      <c r="V17" s="237">
        <v>2.1</v>
      </c>
      <c r="W17" s="237">
        <v>5.8</v>
      </c>
      <c r="X17" s="237">
        <v>-0.7</v>
      </c>
      <c r="Y17" s="237">
        <v>3.1</v>
      </c>
      <c r="Z17" s="237">
        <v>2</v>
      </c>
      <c r="AA17" s="237">
        <v>4.2</v>
      </c>
      <c r="AB17" s="237">
        <v>1.6</v>
      </c>
      <c r="AC17" s="237">
        <v>10.3</v>
      </c>
      <c r="AD17" s="237">
        <v>4</v>
      </c>
      <c r="AE17" s="237">
        <v>5.3</v>
      </c>
      <c r="AF17" s="237">
        <v>3.7</v>
      </c>
      <c r="AG17" s="237">
        <v>5</v>
      </c>
      <c r="AH17" s="237">
        <v>2.1</v>
      </c>
      <c r="AI17" s="237">
        <v>2.7</v>
      </c>
      <c r="AJ17" s="534">
        <v>2.1</v>
      </c>
    </row>
    <row r="18" spans="2:36">
      <c r="B18" s="231">
        <v>2005</v>
      </c>
      <c r="C18" s="237">
        <v>1.1000000000000001</v>
      </c>
      <c r="D18" s="237">
        <v>1.1000000000000001</v>
      </c>
      <c r="E18" s="237">
        <v>1</v>
      </c>
      <c r="F18" s="237">
        <v>0.6</v>
      </c>
      <c r="G18" s="237">
        <v>0.3</v>
      </c>
      <c r="H18" s="237">
        <v>3.6</v>
      </c>
      <c r="I18" s="237">
        <v>4.5999999999999996</v>
      </c>
      <c r="J18" s="237">
        <v>1.4</v>
      </c>
      <c r="K18" s="237">
        <v>0.8</v>
      </c>
      <c r="L18" s="237">
        <v>6.7</v>
      </c>
      <c r="M18" s="237">
        <v>1.1000000000000001</v>
      </c>
      <c r="N18" s="237">
        <v>-0.7</v>
      </c>
      <c r="O18" s="237">
        <v>-0.5</v>
      </c>
      <c r="P18" s="237">
        <v>1.2</v>
      </c>
      <c r="Q18" s="237">
        <v>3.5</v>
      </c>
      <c r="R18" s="237">
        <v>0.4</v>
      </c>
      <c r="S18" s="237">
        <v>0.3</v>
      </c>
      <c r="T18" s="237">
        <v>8.4</v>
      </c>
      <c r="U18" s="237">
        <v>5.2</v>
      </c>
      <c r="V18" s="237">
        <v>2.2999999999999998</v>
      </c>
      <c r="W18" s="237">
        <v>4.3</v>
      </c>
      <c r="X18" s="237">
        <v>2</v>
      </c>
      <c r="Y18" s="237">
        <v>1.5</v>
      </c>
      <c r="Z18" s="237">
        <v>1.2</v>
      </c>
      <c r="AA18" s="237">
        <v>1.4</v>
      </c>
      <c r="AB18" s="237">
        <v>1.1000000000000001</v>
      </c>
      <c r="AC18" s="237">
        <v>5.8</v>
      </c>
      <c r="AD18" s="237">
        <v>4.5</v>
      </c>
      <c r="AE18" s="237">
        <v>5</v>
      </c>
      <c r="AF18" s="237">
        <v>1.5</v>
      </c>
      <c r="AG18" s="237">
        <v>2.9</v>
      </c>
      <c r="AH18" s="237">
        <v>2.2000000000000002</v>
      </c>
      <c r="AI18" s="237">
        <v>1.6</v>
      </c>
      <c r="AJ18" s="534">
        <v>0.9</v>
      </c>
    </row>
    <row r="19" spans="2:36">
      <c r="B19" s="231">
        <v>2006</v>
      </c>
      <c r="C19" s="237">
        <v>1.7</v>
      </c>
      <c r="D19" s="237">
        <v>1.7</v>
      </c>
      <c r="E19" s="237">
        <v>1.6</v>
      </c>
      <c r="F19" s="237">
        <v>1.6</v>
      </c>
      <c r="G19" s="237">
        <v>1.5</v>
      </c>
      <c r="H19" s="237">
        <v>3.1</v>
      </c>
      <c r="I19" s="237">
        <v>5.6</v>
      </c>
      <c r="J19" s="237">
        <v>1.3</v>
      </c>
      <c r="K19" s="237">
        <v>3.1</v>
      </c>
      <c r="L19" s="237">
        <v>4.5999999999999996</v>
      </c>
      <c r="M19" s="237">
        <v>0.8</v>
      </c>
      <c r="N19" s="237">
        <v>3.5</v>
      </c>
      <c r="O19" s="237">
        <v>0.1</v>
      </c>
      <c r="P19" s="237">
        <v>1.4</v>
      </c>
      <c r="Q19" s="237">
        <v>1</v>
      </c>
      <c r="R19" s="237">
        <v>0.2</v>
      </c>
      <c r="S19" s="237">
        <v>2.2999999999999998</v>
      </c>
      <c r="T19" s="237">
        <v>5.8</v>
      </c>
      <c r="U19" s="237">
        <v>5.9</v>
      </c>
      <c r="V19" s="237">
        <v>1.3</v>
      </c>
      <c r="W19" s="237">
        <v>3.4</v>
      </c>
      <c r="X19" s="237">
        <v>1.4</v>
      </c>
      <c r="Y19" s="237">
        <v>1.7</v>
      </c>
      <c r="Z19" s="237">
        <v>1.9</v>
      </c>
      <c r="AA19" s="237">
        <v>3</v>
      </c>
      <c r="AB19" s="237">
        <v>0.9</v>
      </c>
      <c r="AC19" s="237">
        <v>7.1</v>
      </c>
      <c r="AD19" s="237">
        <v>4.2</v>
      </c>
      <c r="AE19" s="237">
        <v>6.1</v>
      </c>
      <c r="AF19" s="237">
        <v>2.5</v>
      </c>
      <c r="AG19" s="237">
        <v>2.6</v>
      </c>
      <c r="AH19" s="237">
        <v>1.9</v>
      </c>
      <c r="AI19" s="237">
        <v>0.8</v>
      </c>
      <c r="AJ19" s="534">
        <v>1.2</v>
      </c>
    </row>
    <row r="20" spans="2:36">
      <c r="B20" s="231">
        <v>2007</v>
      </c>
      <c r="C20" s="237">
        <v>1.4</v>
      </c>
      <c r="D20" s="237">
        <v>1.4</v>
      </c>
      <c r="E20" s="237">
        <v>1.3</v>
      </c>
      <c r="F20" s="237">
        <v>1.1000000000000001</v>
      </c>
      <c r="G20" s="237">
        <v>1.2</v>
      </c>
      <c r="H20" s="237">
        <v>3.2</v>
      </c>
      <c r="I20" s="237">
        <v>3.5</v>
      </c>
      <c r="J20" s="237">
        <v>-1.1000000000000001</v>
      </c>
      <c r="K20" s="237">
        <v>1.5</v>
      </c>
      <c r="L20" s="237">
        <v>6.4</v>
      </c>
      <c r="M20" s="237">
        <v>0.6</v>
      </c>
      <c r="N20" s="237">
        <v>2.1</v>
      </c>
      <c r="O20" s="237">
        <v>0.4</v>
      </c>
      <c r="P20" s="237">
        <v>0.9</v>
      </c>
      <c r="Q20" s="237">
        <v>3.6</v>
      </c>
      <c r="R20" s="237">
        <v>0.4</v>
      </c>
      <c r="S20" s="237">
        <v>1.6</v>
      </c>
      <c r="T20" s="237">
        <v>11.5</v>
      </c>
      <c r="U20" s="237">
        <v>6.8</v>
      </c>
      <c r="V20" s="237">
        <v>2</v>
      </c>
      <c r="W20" s="237">
        <v>-0.6</v>
      </c>
      <c r="X20" s="237">
        <v>1.7</v>
      </c>
      <c r="Y20" s="237">
        <v>1.3</v>
      </c>
      <c r="Z20" s="237">
        <v>1.9</v>
      </c>
      <c r="AA20" s="237">
        <v>2.2000000000000002</v>
      </c>
      <c r="AB20" s="237">
        <v>2.4</v>
      </c>
      <c r="AC20" s="237">
        <v>5.9</v>
      </c>
      <c r="AD20" s="237">
        <v>3.5</v>
      </c>
      <c r="AE20" s="237">
        <v>8.1999999999999993</v>
      </c>
      <c r="AF20" s="237">
        <v>3.1</v>
      </c>
      <c r="AG20" s="237">
        <v>1</v>
      </c>
      <c r="AH20" s="237">
        <v>2.7</v>
      </c>
      <c r="AI20" s="237">
        <v>0.7</v>
      </c>
      <c r="AJ20" s="534">
        <v>1.8</v>
      </c>
    </row>
    <row r="21" spans="2:36">
      <c r="B21" s="231">
        <v>2008</v>
      </c>
      <c r="C21" s="237">
        <v>-0.6</v>
      </c>
      <c r="D21" s="237">
        <v>-0.6</v>
      </c>
      <c r="E21" s="237">
        <v>-0.7</v>
      </c>
      <c r="F21" s="237">
        <v>-0.4</v>
      </c>
      <c r="G21" s="237">
        <v>-0.8</v>
      </c>
      <c r="H21" s="237">
        <v>3.7</v>
      </c>
      <c r="I21" s="237">
        <v>0.8</v>
      </c>
      <c r="J21" s="237">
        <v>-2.4</v>
      </c>
      <c r="K21" s="237">
        <v>-0.1</v>
      </c>
      <c r="L21" s="237">
        <v>-4.3</v>
      </c>
      <c r="M21" s="237">
        <v>-1.5</v>
      </c>
      <c r="N21" s="237">
        <v>-1.4</v>
      </c>
      <c r="O21" s="237">
        <v>1</v>
      </c>
      <c r="P21" s="237">
        <v>-0.6</v>
      </c>
      <c r="Q21" s="237">
        <v>-1</v>
      </c>
      <c r="R21" s="237">
        <v>-1.4</v>
      </c>
      <c r="S21" s="237">
        <v>1.5</v>
      </c>
      <c r="T21" s="237">
        <v>-1.9</v>
      </c>
      <c r="U21" s="237">
        <v>3.6</v>
      </c>
      <c r="V21" s="237">
        <v>-5.5</v>
      </c>
      <c r="W21" s="237">
        <v>2.7</v>
      </c>
      <c r="X21" s="237">
        <v>1.4</v>
      </c>
      <c r="Y21" s="237">
        <v>0.3</v>
      </c>
      <c r="Z21" s="237">
        <v>-0.5</v>
      </c>
      <c r="AA21" s="237">
        <v>1.3</v>
      </c>
      <c r="AB21" s="237">
        <v>-0.5</v>
      </c>
      <c r="AC21" s="237">
        <v>7.3</v>
      </c>
      <c r="AD21" s="237">
        <v>0.8</v>
      </c>
      <c r="AE21" s="237">
        <v>2.4</v>
      </c>
      <c r="AF21" s="237">
        <v>-2.2000000000000002</v>
      </c>
      <c r="AG21" s="237">
        <v>-1.5</v>
      </c>
      <c r="AH21" s="237">
        <v>-1.5</v>
      </c>
      <c r="AI21" s="237">
        <v>0.1</v>
      </c>
      <c r="AJ21" s="534">
        <v>-0.7</v>
      </c>
    </row>
    <row r="22" spans="2:36">
      <c r="B22" s="231">
        <v>2009</v>
      </c>
      <c r="C22" s="237">
        <v>-2.8</v>
      </c>
      <c r="D22" s="237">
        <v>-2.8</v>
      </c>
      <c r="E22" s="237">
        <v>-2.8</v>
      </c>
      <c r="F22" s="237">
        <v>-2.7</v>
      </c>
      <c r="G22" s="237">
        <v>-2.6</v>
      </c>
      <c r="H22" s="237">
        <v>-3.8</v>
      </c>
      <c r="I22" s="237">
        <v>-2.8</v>
      </c>
      <c r="J22" s="237">
        <v>-2.4</v>
      </c>
      <c r="K22" s="237">
        <v>-5.2</v>
      </c>
      <c r="L22" s="237">
        <v>-4.5</v>
      </c>
      <c r="M22" s="237">
        <v>1.6</v>
      </c>
      <c r="N22" s="237">
        <v>-2.5</v>
      </c>
      <c r="O22" s="237">
        <v>2.9</v>
      </c>
      <c r="P22" s="237">
        <v>-1.9</v>
      </c>
      <c r="Q22" s="237">
        <v>-5.2</v>
      </c>
      <c r="R22" s="237">
        <v>-3.9</v>
      </c>
      <c r="S22" s="237">
        <v>-1.4</v>
      </c>
      <c r="T22" s="237">
        <v>-3.9</v>
      </c>
      <c r="U22" s="237">
        <v>-8.6</v>
      </c>
      <c r="V22" s="237">
        <v>-6.4</v>
      </c>
      <c r="W22" s="237">
        <v>-4.4000000000000004</v>
      </c>
      <c r="X22" s="237">
        <v>-2.6</v>
      </c>
      <c r="Y22" s="237">
        <v>-3</v>
      </c>
      <c r="Z22" s="237">
        <v>-3.1</v>
      </c>
      <c r="AA22" s="237">
        <v>1.3</v>
      </c>
      <c r="AB22" s="237">
        <v>-0.3</v>
      </c>
      <c r="AC22" s="237">
        <v>-4.7</v>
      </c>
      <c r="AD22" s="237">
        <v>-6.2</v>
      </c>
      <c r="AE22" s="237">
        <v>-3</v>
      </c>
      <c r="AF22" s="237">
        <v>-6.1</v>
      </c>
      <c r="AG22" s="237">
        <v>-2.7</v>
      </c>
      <c r="AH22" s="237">
        <v>-3.6</v>
      </c>
      <c r="AI22" s="237">
        <v>1</v>
      </c>
      <c r="AJ22" s="534">
        <v>-4</v>
      </c>
    </row>
    <row r="23" spans="2:36">
      <c r="B23" s="231">
        <v>2010</v>
      </c>
      <c r="C23" s="237">
        <v>2.7</v>
      </c>
      <c r="D23" s="237">
        <v>2.7</v>
      </c>
      <c r="E23" s="237">
        <v>2.2999999999999998</v>
      </c>
      <c r="F23" s="237">
        <v>2.4</v>
      </c>
      <c r="G23" s="237">
        <v>1.7</v>
      </c>
      <c r="H23" s="237">
        <v>4.4000000000000004</v>
      </c>
      <c r="I23" s="237">
        <v>3.5</v>
      </c>
      <c r="J23" s="237">
        <v>3.9</v>
      </c>
      <c r="K23" s="237">
        <v>3.5</v>
      </c>
      <c r="L23" s="237">
        <v>8.5</v>
      </c>
      <c r="M23" s="237">
        <v>3.1</v>
      </c>
      <c r="N23" s="237">
        <v>-2.4</v>
      </c>
      <c r="O23" s="237">
        <v>2</v>
      </c>
      <c r="P23" s="237">
        <v>1.7</v>
      </c>
      <c r="Q23" s="237">
        <v>3</v>
      </c>
      <c r="R23" s="237">
        <v>2.5</v>
      </c>
      <c r="S23" s="237">
        <v>1.5</v>
      </c>
      <c r="T23" s="237">
        <v>5.7</v>
      </c>
      <c r="U23" s="237">
        <v>15.3</v>
      </c>
      <c r="V23" s="237">
        <v>1.3</v>
      </c>
      <c r="W23" s="237">
        <v>0.2</v>
      </c>
      <c r="X23" s="237">
        <v>2.2999999999999998</v>
      </c>
      <c r="Y23" s="237">
        <v>1.9</v>
      </c>
      <c r="Z23" s="237">
        <v>0.8</v>
      </c>
      <c r="AA23" s="237">
        <v>6.7</v>
      </c>
      <c r="AB23" s="237">
        <v>3.5</v>
      </c>
      <c r="AC23" s="237">
        <v>-0.9</v>
      </c>
      <c r="AD23" s="237">
        <v>3.5</v>
      </c>
      <c r="AE23" s="237">
        <v>6</v>
      </c>
      <c r="AF23" s="237">
        <v>3.4</v>
      </c>
      <c r="AG23" s="237">
        <v>5.5</v>
      </c>
      <c r="AH23" s="237">
        <v>1.5</v>
      </c>
      <c r="AI23" s="237">
        <v>3.1</v>
      </c>
      <c r="AJ23" s="534">
        <v>5.7</v>
      </c>
    </row>
    <row r="24" spans="2:36">
      <c r="B24" s="231">
        <v>2011</v>
      </c>
      <c r="C24" s="237">
        <v>1.4</v>
      </c>
      <c r="D24" s="237">
        <v>1.4</v>
      </c>
      <c r="E24" s="237">
        <v>1.2</v>
      </c>
      <c r="F24" s="237">
        <v>1.3</v>
      </c>
      <c r="G24" s="237">
        <v>0.3</v>
      </c>
      <c r="H24" s="237">
        <v>4.0999999999999996</v>
      </c>
      <c r="I24" s="237">
        <v>1.9</v>
      </c>
      <c r="J24" s="237">
        <v>1.3</v>
      </c>
      <c r="K24" s="237">
        <v>1.9</v>
      </c>
      <c r="L24" s="237">
        <v>1.6</v>
      </c>
      <c r="M24" s="237">
        <v>4</v>
      </c>
      <c r="N24" s="237">
        <v>-1.6</v>
      </c>
      <c r="O24" s="237">
        <v>2</v>
      </c>
      <c r="P24" s="237">
        <v>1.4</v>
      </c>
      <c r="Q24" s="237">
        <v>2.2000000000000002</v>
      </c>
      <c r="R24" s="237">
        <v>0.1</v>
      </c>
      <c r="S24" s="237">
        <v>0</v>
      </c>
      <c r="T24" s="237">
        <v>3.7</v>
      </c>
      <c r="U24" s="237">
        <v>5.5</v>
      </c>
      <c r="V24" s="237">
        <v>-1</v>
      </c>
      <c r="W24" s="237">
        <v>1.3</v>
      </c>
      <c r="X24" s="237">
        <v>-1.4</v>
      </c>
      <c r="Y24" s="237">
        <v>0.2</v>
      </c>
      <c r="Z24" s="237">
        <v>1.1000000000000001</v>
      </c>
      <c r="AA24" s="237">
        <v>3.9</v>
      </c>
      <c r="AB24" s="237">
        <v>0.3</v>
      </c>
      <c r="AC24" s="237">
        <v>3.2</v>
      </c>
      <c r="AD24" s="237">
        <v>2.4</v>
      </c>
      <c r="AE24" s="237">
        <v>1.2</v>
      </c>
      <c r="AF24" s="237">
        <v>1.3</v>
      </c>
      <c r="AG24" s="237">
        <v>0.8</v>
      </c>
      <c r="AH24" s="237">
        <v>0.6</v>
      </c>
      <c r="AI24" s="237" t="str">
        <v>:</v>
      </c>
      <c r="AJ24" s="534">
        <v>-0.3</v>
      </c>
    </row>
    <row r="25" spans="2:36">
      <c r="B25" s="231">
        <v>2012</v>
      </c>
      <c r="C25" s="237">
        <v>-0.1</v>
      </c>
      <c r="D25" s="237">
        <v>-0.2</v>
      </c>
      <c r="E25" s="237">
        <v>-0.2</v>
      </c>
      <c r="F25" s="237">
        <v>0</v>
      </c>
      <c r="G25" s="237">
        <v>-0.3</v>
      </c>
      <c r="H25" s="237">
        <v>3.2</v>
      </c>
      <c r="I25" s="237">
        <v>-1.4</v>
      </c>
      <c r="J25" s="237">
        <v>0</v>
      </c>
      <c r="K25" s="237">
        <v>-0.4</v>
      </c>
      <c r="L25" s="237">
        <v>2.2000000000000002</v>
      </c>
      <c r="M25" s="237">
        <v>0.8</v>
      </c>
      <c r="N25" s="237">
        <v>1.5</v>
      </c>
      <c r="O25" s="237">
        <v>2.7</v>
      </c>
      <c r="P25" s="237">
        <v>0.1</v>
      </c>
      <c r="Q25" s="237">
        <v>1.8</v>
      </c>
      <c r="R25" s="237">
        <v>-2.1</v>
      </c>
      <c r="S25" s="237">
        <v>1.8</v>
      </c>
      <c r="T25" s="237">
        <v>3.7</v>
      </c>
      <c r="U25" s="237">
        <v>1.9</v>
      </c>
      <c r="V25" s="237">
        <v>-2.6</v>
      </c>
      <c r="W25" s="237">
        <v>-1.7</v>
      </c>
      <c r="X25" s="237">
        <v>-1.1000000000000001</v>
      </c>
      <c r="Y25" s="237">
        <v>-1.1000000000000001</v>
      </c>
      <c r="Z25" s="237">
        <v>-0.4</v>
      </c>
      <c r="AA25" s="237">
        <v>1.9</v>
      </c>
      <c r="AB25" s="237">
        <v>1</v>
      </c>
      <c r="AC25" s="237">
        <v>-0.8</v>
      </c>
      <c r="AD25" s="237">
        <v>-1.7</v>
      </c>
      <c r="AE25" s="237">
        <v>1.7</v>
      </c>
      <c r="AF25" s="237">
        <v>-1.1000000000000001</v>
      </c>
      <c r="AG25" s="237">
        <v>0.2</v>
      </c>
      <c r="AH25" s="237">
        <v>-0.9</v>
      </c>
      <c r="AI25" s="237" t="str">
        <v>:</v>
      </c>
      <c r="AJ25" s="534" t="str">
        <v>:</v>
      </c>
    </row>
    <row r="26" spans="2:36">
      <c r="B26" s="231">
        <v>2013</v>
      </c>
      <c r="C26" s="237">
        <v>0.4</v>
      </c>
      <c r="D26" s="237">
        <v>0.4</v>
      </c>
      <c r="E26" s="237">
        <v>0.4</v>
      </c>
      <c r="F26" s="237">
        <v>0.4</v>
      </c>
      <c r="G26" s="237">
        <v>0.4</v>
      </c>
      <c r="H26" s="237">
        <v>1.3</v>
      </c>
      <c r="I26" s="237">
        <v>-1.8</v>
      </c>
      <c r="J26" s="237">
        <v>0.2</v>
      </c>
      <c r="K26" s="237">
        <v>-0.1</v>
      </c>
      <c r="L26" s="237">
        <v>0.4</v>
      </c>
      <c r="M26" s="237">
        <v>-2.6</v>
      </c>
      <c r="N26" s="237">
        <v>0.2</v>
      </c>
      <c r="O26" s="237">
        <v>1.8</v>
      </c>
      <c r="P26" s="237">
        <v>0.4</v>
      </c>
      <c r="Q26" s="237">
        <v>0.1</v>
      </c>
      <c r="R26" s="237">
        <v>0.1</v>
      </c>
      <c r="S26" s="237">
        <v>-0.2</v>
      </c>
      <c r="T26" s="237">
        <v>1.8</v>
      </c>
      <c r="U26" s="237">
        <v>2</v>
      </c>
      <c r="V26" s="237">
        <v>0.4</v>
      </c>
      <c r="W26" s="237">
        <v>0.7</v>
      </c>
      <c r="X26" s="237">
        <v>-0.9</v>
      </c>
      <c r="Y26" s="237">
        <v>0.2</v>
      </c>
      <c r="Z26" s="237">
        <v>-0.4</v>
      </c>
      <c r="AA26" s="237">
        <v>1.6</v>
      </c>
      <c r="AB26" s="237">
        <v>1.4</v>
      </c>
      <c r="AC26" s="237">
        <v>3.7</v>
      </c>
      <c r="AD26" s="237">
        <v>0.9</v>
      </c>
      <c r="AE26" s="237">
        <v>1.7</v>
      </c>
      <c r="AF26" s="237">
        <v>-0.1</v>
      </c>
      <c r="AG26" s="237">
        <v>0.6</v>
      </c>
      <c r="AH26" s="237">
        <v>0.4</v>
      </c>
      <c r="AI26" s="237" t="str">
        <v>:</v>
      </c>
      <c r="AJ26" s="534" t="str">
        <v>:</v>
      </c>
    </row>
    <row r="27" spans="2:36">
      <c r="B27" s="231">
        <v>2014</v>
      </c>
      <c r="C27" s="237" t="str">
        <v>:</v>
      </c>
      <c r="D27" s="237" t="str">
        <v>:</v>
      </c>
      <c r="E27" s="237" t="str">
        <v>:</v>
      </c>
      <c r="F27" s="237" t="str">
        <v>:</v>
      </c>
      <c r="G27" s="237" t="str">
        <v>:</v>
      </c>
      <c r="H27" s="237" t="str">
        <v>:</v>
      </c>
      <c r="I27" s="237" t="str">
        <v>:</v>
      </c>
      <c r="J27" s="237" t="str">
        <v>:</v>
      </c>
      <c r="K27" s="237" t="str">
        <v>:</v>
      </c>
      <c r="L27" s="237" t="str">
        <v>:</v>
      </c>
      <c r="M27" s="237" t="str">
        <v>:</v>
      </c>
      <c r="N27" s="237" t="str">
        <v>:</v>
      </c>
      <c r="O27" s="237" t="str">
        <v>:</v>
      </c>
      <c r="P27" s="237" t="str">
        <v>:</v>
      </c>
      <c r="Q27" s="237" t="str">
        <v>:</v>
      </c>
      <c r="R27" s="237" t="str">
        <v>:</v>
      </c>
      <c r="S27" s="237" t="str">
        <v>:</v>
      </c>
      <c r="T27" s="237" t="str">
        <v>:</v>
      </c>
      <c r="U27" s="237" t="str">
        <v>:</v>
      </c>
      <c r="V27" s="237" t="str">
        <v>:</v>
      </c>
      <c r="W27" s="237" t="str">
        <v>:</v>
      </c>
      <c r="X27" s="237" t="str">
        <v>:</v>
      </c>
      <c r="Y27" s="237" t="str">
        <v>:</v>
      </c>
      <c r="Z27" s="237" t="str">
        <v>:</v>
      </c>
      <c r="AA27" s="237" t="str">
        <v>:</v>
      </c>
      <c r="AB27" s="237" t="str">
        <v>:</v>
      </c>
      <c r="AC27" s="237" t="str">
        <v>:</v>
      </c>
      <c r="AD27" s="237" t="str">
        <v>:</v>
      </c>
      <c r="AE27" s="237" t="str">
        <v>:</v>
      </c>
      <c r="AF27" s="237" t="str">
        <v>:</v>
      </c>
      <c r="AG27" s="237" t="str">
        <v>:</v>
      </c>
      <c r="AH27" s="237" t="str">
        <v>:</v>
      </c>
      <c r="AI27" s="237" t="str">
        <v>:</v>
      </c>
      <c r="AJ27" s="534" t="str">
        <v>:</v>
      </c>
    </row>
    <row r="28" spans="2:36">
      <c r="B28" s="231">
        <v>2015</v>
      </c>
      <c r="C28" s="237" t="str">
        <v>:</v>
      </c>
      <c r="D28" s="237" t="str">
        <v>:</v>
      </c>
      <c r="E28" s="237" t="str">
        <v>:</v>
      </c>
      <c r="F28" s="237" t="str">
        <v>:</v>
      </c>
      <c r="G28" s="237" t="str">
        <v>:</v>
      </c>
      <c r="H28" s="237" t="str">
        <v>:</v>
      </c>
      <c r="I28" s="237" t="str">
        <v>:</v>
      </c>
      <c r="J28" s="237" t="str">
        <v>:</v>
      </c>
      <c r="K28" s="237" t="str">
        <v>:</v>
      </c>
      <c r="L28" s="237" t="str">
        <v>:</v>
      </c>
      <c r="M28" s="237" t="str">
        <v>:</v>
      </c>
      <c r="N28" s="237" t="str">
        <v>:</v>
      </c>
      <c r="O28" s="237" t="str">
        <v>:</v>
      </c>
      <c r="P28" s="237" t="str">
        <v>:</v>
      </c>
      <c r="Q28" s="237" t="str">
        <v>:</v>
      </c>
      <c r="R28" s="237" t="str">
        <v>:</v>
      </c>
      <c r="S28" s="237" t="str">
        <v>:</v>
      </c>
      <c r="T28" s="237" t="str">
        <v>:</v>
      </c>
      <c r="U28" s="237" t="str">
        <v>:</v>
      </c>
      <c r="V28" s="237" t="str">
        <v>:</v>
      </c>
      <c r="W28" s="237" t="str">
        <v>:</v>
      </c>
      <c r="X28" s="237" t="str">
        <v>:</v>
      </c>
      <c r="Y28" s="237" t="str">
        <v>:</v>
      </c>
      <c r="Z28" s="237" t="str">
        <v>:</v>
      </c>
      <c r="AA28" s="237" t="str">
        <v>:</v>
      </c>
      <c r="AB28" s="237" t="str">
        <v>:</v>
      </c>
      <c r="AC28" s="237" t="str">
        <v>:</v>
      </c>
      <c r="AD28" s="237" t="str">
        <v>:</v>
      </c>
      <c r="AE28" s="237" t="str">
        <v>:</v>
      </c>
      <c r="AF28" s="237" t="str">
        <v>:</v>
      </c>
      <c r="AG28" s="237" t="str">
        <v>:</v>
      </c>
      <c r="AH28" s="237" t="str">
        <v>:</v>
      </c>
      <c r="AI28" s="237" t="str">
        <v>:</v>
      </c>
      <c r="AJ28" s="534" t="str">
        <v>:</v>
      </c>
    </row>
    <row r="30" spans="2:36" ht="87.75">
      <c r="B30" s="230">
        <f t="array" ref="B30:AJ51">TRANSPOSE(ES_P1b_1!B42:W76)</f>
        <v>0</v>
      </c>
      <c r="C30" s="236" t="str">
        <v>ΕΕ (28 χώρες)</v>
      </c>
      <c r="D30" s="236" t="str">
        <v>ΕΕ (27 χώρες)</v>
      </c>
      <c r="E30" s="236" t="str">
        <v>ΕΕ (15 χώρες)</v>
      </c>
      <c r="F30" s="236" t="str">
        <v>Ευροχώρος</v>
      </c>
      <c r="G30" s="236" t="str">
        <v>Βέλγιο</v>
      </c>
      <c r="H30" s="236" t="str">
        <v>Βουλγαρία</v>
      </c>
      <c r="I30" s="236" t="str">
        <v>Τσεχία</v>
      </c>
      <c r="J30" s="236" t="str">
        <v>Δανία</v>
      </c>
      <c r="K30" s="236" t="str">
        <v>Γερμανία</v>
      </c>
      <c r="L30" s="236" t="str">
        <v>Εσθονία</v>
      </c>
      <c r="M30" s="236" t="str">
        <v>Ιρλανδία</v>
      </c>
      <c r="N30" s="236" t="str">
        <v>Ελλάδα</v>
      </c>
      <c r="O30" s="236" t="str">
        <v>Ισπανία</v>
      </c>
      <c r="P30" s="236" t="str">
        <v>Γαλλία</v>
      </c>
      <c r="Q30" s="236" t="str">
        <v>Κροατία</v>
      </c>
      <c r="R30" s="236" t="str">
        <v>Ιταλία</v>
      </c>
      <c r="S30" s="236" t="str">
        <v>Κύπρος</v>
      </c>
      <c r="T30" s="236" t="str">
        <v>Λετονία</v>
      </c>
      <c r="U30" s="236" t="str">
        <v>Λιθουανία</v>
      </c>
      <c r="V30" s="236" t="str">
        <v>Λουξεμβούργο</v>
      </c>
      <c r="W30" s="236" t="str">
        <v>Ουγγαρία</v>
      </c>
      <c r="X30" s="236" t="str">
        <v>Μάλτα</v>
      </c>
      <c r="Y30" s="236" t="str">
        <v>Ολλανδία</v>
      </c>
      <c r="Z30" s="236" t="str">
        <v>Αυστρία</v>
      </c>
      <c r="AA30" s="236" t="str">
        <v>Πολωνία</v>
      </c>
      <c r="AB30" s="236" t="str">
        <v>Πορτογαλία</v>
      </c>
      <c r="AC30" s="236" t="str">
        <v>Ρουμανία</v>
      </c>
      <c r="AD30" s="236" t="str">
        <v>Σλοβενία</v>
      </c>
      <c r="AE30" s="236" t="str">
        <v>Σλοβακία</v>
      </c>
      <c r="AF30" s="236" t="str">
        <v>Φινλανδία</v>
      </c>
      <c r="AG30" s="236" t="str">
        <v>Σουηδία</v>
      </c>
      <c r="AH30" s="236" t="str">
        <v>Ηνωμένο Βασίλειο</v>
      </c>
      <c r="AI30" s="236" t="str">
        <v>Ηνωμένες Πολιτείες</v>
      </c>
      <c r="AJ30" s="236" t="str">
        <v>Ιαπωνία</v>
      </c>
    </row>
    <row r="31" spans="2:36">
      <c r="B31" s="231">
        <v>1995</v>
      </c>
      <c r="C31" s="237" t="str">
        <v/>
      </c>
      <c r="D31" s="237" t="str">
        <v/>
      </c>
      <c r="E31" s="237" t="str">
        <v/>
      </c>
      <c r="F31" s="237" t="str">
        <v/>
      </c>
      <c r="G31" s="237" t="str">
        <v/>
      </c>
      <c r="H31" s="237" t="str">
        <v/>
      </c>
      <c r="I31" s="237" t="str">
        <v/>
      </c>
      <c r="J31" s="237" t="str">
        <v/>
      </c>
      <c r="K31" s="237" t="str">
        <v/>
      </c>
      <c r="L31" s="237" t="str">
        <v/>
      </c>
      <c r="M31" s="237" t="str">
        <v/>
      </c>
      <c r="N31" s="237" t="str">
        <v/>
      </c>
      <c r="O31" s="237" t="str">
        <v/>
      </c>
      <c r="P31" s="237" t="str">
        <v/>
      </c>
      <c r="Q31" s="237" t="str">
        <v/>
      </c>
      <c r="R31" s="237" t="str">
        <v/>
      </c>
      <c r="S31" s="237" t="str">
        <v/>
      </c>
      <c r="T31" s="237" t="str">
        <v/>
      </c>
      <c r="U31" s="237" t="str">
        <v/>
      </c>
      <c r="V31" s="237" t="str">
        <v/>
      </c>
      <c r="W31" s="237" t="str">
        <v/>
      </c>
      <c r="X31" s="237" t="str">
        <v/>
      </c>
      <c r="Y31" s="237" t="str">
        <v/>
      </c>
      <c r="Z31" s="237" t="str">
        <v/>
      </c>
      <c r="AA31" s="237" t="str">
        <v/>
      </c>
      <c r="AB31" s="237" t="str">
        <v/>
      </c>
      <c r="AC31" s="237" t="str">
        <v/>
      </c>
      <c r="AD31" s="237" t="str">
        <v/>
      </c>
      <c r="AE31" s="237" t="str">
        <v/>
      </c>
      <c r="AF31" s="237" t="str">
        <v/>
      </c>
      <c r="AG31" s="237" t="str">
        <v/>
      </c>
      <c r="AH31" s="237" t="str">
        <v/>
      </c>
      <c r="AI31" s="237" t="str">
        <v/>
      </c>
      <c r="AJ31" s="534" t="str">
        <v>e</v>
      </c>
    </row>
    <row r="32" spans="2:36">
      <c r="B32" s="231">
        <v>1996</v>
      </c>
      <c r="C32" s="237" t="str">
        <v/>
      </c>
      <c r="D32" s="237" t="str">
        <v/>
      </c>
      <c r="E32" s="237" t="str">
        <v/>
      </c>
      <c r="F32" s="237" t="str">
        <v/>
      </c>
      <c r="G32" s="237" t="str">
        <v/>
      </c>
      <c r="H32" s="237" t="str">
        <v/>
      </c>
      <c r="I32" s="237" t="str">
        <v/>
      </c>
      <c r="J32" s="237" t="str">
        <v/>
      </c>
      <c r="K32" s="237" t="str">
        <v/>
      </c>
      <c r="L32" s="237" t="str">
        <v/>
      </c>
      <c r="M32" s="237" t="str">
        <v/>
      </c>
      <c r="N32" s="237" t="str">
        <v/>
      </c>
      <c r="O32" s="237" t="str">
        <v/>
      </c>
      <c r="P32" s="237" t="str">
        <v/>
      </c>
      <c r="Q32" s="237" t="str">
        <v/>
      </c>
      <c r="R32" s="237" t="str">
        <v/>
      </c>
      <c r="S32" s="237" t="str">
        <v/>
      </c>
      <c r="T32" s="237" t="str">
        <v/>
      </c>
      <c r="U32" s="237" t="str">
        <v/>
      </c>
      <c r="V32" s="237" t="str">
        <v/>
      </c>
      <c r="W32" s="237" t="str">
        <v/>
      </c>
      <c r="X32" s="237" t="str">
        <v/>
      </c>
      <c r="Y32" s="237" t="str">
        <v/>
      </c>
      <c r="Z32" s="237" t="str">
        <v/>
      </c>
      <c r="AA32" s="237" t="str">
        <v/>
      </c>
      <c r="AB32" s="237" t="str">
        <v/>
      </c>
      <c r="AC32" s="237" t="str">
        <v/>
      </c>
      <c r="AD32" s="237" t="str">
        <v/>
      </c>
      <c r="AE32" s="237" t="str">
        <v/>
      </c>
      <c r="AF32" s="237" t="str">
        <v/>
      </c>
      <c r="AG32" s="237" t="str">
        <v/>
      </c>
      <c r="AH32" s="237" t="str">
        <v/>
      </c>
      <c r="AI32" s="237" t="str">
        <v/>
      </c>
      <c r="AJ32" s="534" t="str">
        <v/>
      </c>
    </row>
    <row r="33" spans="2:36">
      <c r="B33" s="231">
        <v>1997</v>
      </c>
      <c r="C33" s="237" t="str">
        <v/>
      </c>
      <c r="D33" s="237" t="str">
        <v/>
      </c>
      <c r="E33" s="237" t="str">
        <v/>
      </c>
      <c r="F33" s="237" t="str">
        <v/>
      </c>
      <c r="G33" s="237" t="str">
        <v/>
      </c>
      <c r="H33" s="237" t="str">
        <v/>
      </c>
      <c r="I33" s="237" t="str">
        <v/>
      </c>
      <c r="J33" s="237" t="str">
        <v/>
      </c>
      <c r="K33" s="237" t="str">
        <v/>
      </c>
      <c r="L33" s="237" t="str">
        <v/>
      </c>
      <c r="M33" s="237" t="str">
        <v/>
      </c>
      <c r="N33" s="237" t="str">
        <v/>
      </c>
      <c r="O33" s="237" t="str">
        <v/>
      </c>
      <c r="P33" s="237" t="str">
        <v/>
      </c>
      <c r="Q33" s="237" t="str">
        <v/>
      </c>
      <c r="R33" s="237" t="str">
        <v/>
      </c>
      <c r="S33" s="237" t="str">
        <v/>
      </c>
      <c r="T33" s="237" t="str">
        <v/>
      </c>
      <c r="U33" s="237" t="str">
        <v/>
      </c>
      <c r="V33" s="237" t="str">
        <v/>
      </c>
      <c r="W33" s="237" t="str">
        <v/>
      </c>
      <c r="X33" s="237" t="str">
        <v/>
      </c>
      <c r="Y33" s="237" t="str">
        <v/>
      </c>
      <c r="Z33" s="237" t="str">
        <v/>
      </c>
      <c r="AA33" s="237" t="str">
        <v/>
      </c>
      <c r="AB33" s="237" t="str">
        <v/>
      </c>
      <c r="AC33" s="237" t="str">
        <v/>
      </c>
      <c r="AD33" s="237" t="str">
        <v/>
      </c>
      <c r="AE33" s="237" t="str">
        <v/>
      </c>
      <c r="AF33" s="237" t="str">
        <v/>
      </c>
      <c r="AG33" s="237" t="str">
        <v/>
      </c>
      <c r="AH33" s="237" t="str">
        <v/>
      </c>
      <c r="AI33" s="237" t="str">
        <v/>
      </c>
      <c r="AJ33" s="534" t="str">
        <v/>
      </c>
    </row>
    <row r="34" spans="2:36">
      <c r="B34" s="231">
        <v>1998</v>
      </c>
      <c r="C34" s="237" t="str">
        <v/>
      </c>
      <c r="D34" s="237" t="str">
        <v/>
      </c>
      <c r="E34" s="237" t="str">
        <v/>
      </c>
      <c r="F34" s="237" t="str">
        <v/>
      </c>
      <c r="G34" s="237" t="str">
        <v/>
      </c>
      <c r="H34" s="237" t="str">
        <v/>
      </c>
      <c r="I34" s="237" t="str">
        <v/>
      </c>
      <c r="J34" s="237" t="str">
        <v/>
      </c>
      <c r="K34" s="237" t="str">
        <v/>
      </c>
      <c r="L34" s="237" t="str">
        <v/>
      </c>
      <c r="M34" s="237" t="str">
        <v/>
      </c>
      <c r="N34" s="237" t="str">
        <v/>
      </c>
      <c r="O34" s="237" t="str">
        <v/>
      </c>
      <c r="P34" s="237" t="str">
        <v/>
      </c>
      <c r="Q34" s="237" t="str">
        <v/>
      </c>
      <c r="R34" s="237" t="str">
        <v/>
      </c>
      <c r="S34" s="237" t="str">
        <v/>
      </c>
      <c r="T34" s="237" t="str">
        <v/>
      </c>
      <c r="U34" s="237" t="str">
        <v/>
      </c>
      <c r="V34" s="237" t="str">
        <v/>
      </c>
      <c r="W34" s="237" t="str">
        <v/>
      </c>
      <c r="X34" s="237" t="str">
        <v/>
      </c>
      <c r="Y34" s="237" t="str">
        <v/>
      </c>
      <c r="Z34" s="237" t="str">
        <v/>
      </c>
      <c r="AA34" s="237" t="str">
        <v/>
      </c>
      <c r="AB34" s="237" t="str">
        <v/>
      </c>
      <c r="AC34" s="237" t="str">
        <v/>
      </c>
      <c r="AD34" s="237" t="str">
        <v/>
      </c>
      <c r="AE34" s="237" t="str">
        <v/>
      </c>
      <c r="AF34" s="237" t="str">
        <v/>
      </c>
      <c r="AG34" s="237" t="str">
        <v/>
      </c>
      <c r="AH34" s="237" t="str">
        <v/>
      </c>
      <c r="AI34" s="237" t="str">
        <v/>
      </c>
      <c r="AJ34" s="534" t="str">
        <v/>
      </c>
    </row>
    <row r="35" spans="2:36">
      <c r="B35" s="231">
        <v>1999</v>
      </c>
      <c r="C35" s="237" t="str">
        <v/>
      </c>
      <c r="D35" s="237" t="str">
        <v/>
      </c>
      <c r="E35" s="237" t="str">
        <v/>
      </c>
      <c r="F35" s="237" t="str">
        <v/>
      </c>
      <c r="G35" s="237" t="str">
        <v/>
      </c>
      <c r="H35" s="237" t="str">
        <v/>
      </c>
      <c r="I35" s="237" t="str">
        <v/>
      </c>
      <c r="J35" s="237" t="str">
        <v/>
      </c>
      <c r="K35" s="237" t="str">
        <v/>
      </c>
      <c r="L35" s="237" t="str">
        <v/>
      </c>
      <c r="M35" s="237" t="str">
        <v/>
      </c>
      <c r="N35" s="237" t="str">
        <v/>
      </c>
      <c r="O35" s="237" t="str">
        <v/>
      </c>
      <c r="P35" s="237" t="str">
        <v/>
      </c>
      <c r="Q35" s="237" t="str">
        <v/>
      </c>
      <c r="R35" s="237" t="str">
        <v/>
      </c>
      <c r="S35" s="237" t="str">
        <v/>
      </c>
      <c r="T35" s="237" t="str">
        <v/>
      </c>
      <c r="U35" s="237" t="str">
        <v/>
      </c>
      <c r="V35" s="237" t="str">
        <v/>
      </c>
      <c r="W35" s="237" t="str">
        <v/>
      </c>
      <c r="X35" s="237" t="str">
        <v/>
      </c>
      <c r="Y35" s="237" t="str">
        <v/>
      </c>
      <c r="Z35" s="237" t="str">
        <v/>
      </c>
      <c r="AA35" s="237" t="str">
        <v/>
      </c>
      <c r="AB35" s="237" t="str">
        <v/>
      </c>
      <c r="AC35" s="237" t="str">
        <v/>
      </c>
      <c r="AD35" s="237" t="str">
        <v/>
      </c>
      <c r="AE35" s="237" t="str">
        <v/>
      </c>
      <c r="AF35" s="237" t="str">
        <v/>
      </c>
      <c r="AG35" s="237" t="str">
        <v/>
      </c>
      <c r="AH35" s="237" t="str">
        <v/>
      </c>
      <c r="AI35" s="237" t="str">
        <v/>
      </c>
      <c r="AJ35" s="534" t="str">
        <v/>
      </c>
    </row>
    <row r="36" spans="2:36">
      <c r="B36" s="231">
        <v>2000</v>
      </c>
      <c r="C36" s="237" t="str">
        <v/>
      </c>
      <c r="D36" s="237" t="str">
        <v/>
      </c>
      <c r="E36" s="237" t="str">
        <v/>
      </c>
      <c r="F36" s="237" t="str">
        <v/>
      </c>
      <c r="G36" s="237" t="str">
        <v/>
      </c>
      <c r="H36" s="237" t="str">
        <v/>
      </c>
      <c r="I36" s="237" t="str">
        <v/>
      </c>
      <c r="J36" s="237" t="str">
        <v/>
      </c>
      <c r="K36" s="237" t="str">
        <v/>
      </c>
      <c r="L36" s="237" t="str">
        <v/>
      </c>
      <c r="M36" s="237" t="str">
        <v>p</v>
      </c>
      <c r="N36" s="237" t="str">
        <v/>
      </c>
      <c r="O36" s="237" t="str">
        <v/>
      </c>
      <c r="P36" s="237" t="str">
        <v/>
      </c>
      <c r="Q36" s="237" t="str">
        <v/>
      </c>
      <c r="R36" s="237" t="str">
        <v/>
      </c>
      <c r="S36" s="237" t="str">
        <v/>
      </c>
      <c r="T36" s="237" t="str">
        <v/>
      </c>
      <c r="U36" s="237" t="str">
        <v/>
      </c>
      <c r="V36" s="237" t="str">
        <v/>
      </c>
      <c r="W36" s="237" t="str">
        <v/>
      </c>
      <c r="X36" s="237" t="str">
        <v/>
      </c>
      <c r="Y36" s="237" t="str">
        <v/>
      </c>
      <c r="Z36" s="237" t="str">
        <v/>
      </c>
      <c r="AA36" s="237" t="str">
        <v/>
      </c>
      <c r="AB36" s="237" t="str">
        <v/>
      </c>
      <c r="AC36" s="237" t="str">
        <v/>
      </c>
      <c r="AD36" s="237" t="str">
        <v/>
      </c>
      <c r="AE36" s="237" t="str">
        <v/>
      </c>
      <c r="AF36" s="237" t="str">
        <v/>
      </c>
      <c r="AG36" s="237" t="str">
        <v/>
      </c>
      <c r="AH36" s="237" t="str">
        <v/>
      </c>
      <c r="AI36" s="237" t="str">
        <v/>
      </c>
      <c r="AJ36" s="534" t="str">
        <v/>
      </c>
    </row>
    <row r="37" spans="2:36">
      <c r="B37" s="231">
        <v>2001</v>
      </c>
      <c r="C37" s="237" t="str">
        <v/>
      </c>
      <c r="D37" s="237" t="str">
        <v/>
      </c>
      <c r="E37" s="237" t="str">
        <v/>
      </c>
      <c r="F37" s="237" t="str">
        <v/>
      </c>
      <c r="G37" s="237" t="str">
        <v/>
      </c>
      <c r="H37" s="237" t="str">
        <v/>
      </c>
      <c r="I37" s="237" t="str">
        <v/>
      </c>
      <c r="J37" s="237" t="str">
        <v/>
      </c>
      <c r="K37" s="237" t="str">
        <v/>
      </c>
      <c r="L37" s="237" t="str">
        <v/>
      </c>
      <c r="M37" s="237" t="str">
        <v>p</v>
      </c>
      <c r="N37" s="237" t="str">
        <v/>
      </c>
      <c r="O37" s="237" t="str">
        <v/>
      </c>
      <c r="P37" s="237" t="str">
        <v/>
      </c>
      <c r="Q37" s="237" t="str">
        <v/>
      </c>
      <c r="R37" s="237" t="str">
        <v/>
      </c>
      <c r="S37" s="237" t="str">
        <v/>
      </c>
      <c r="T37" s="237" t="str">
        <v/>
      </c>
      <c r="U37" s="237" t="str">
        <v/>
      </c>
      <c r="V37" s="237" t="str">
        <v/>
      </c>
      <c r="W37" s="237" t="str">
        <v/>
      </c>
      <c r="X37" s="237" t="str">
        <v/>
      </c>
      <c r="Y37" s="237" t="str">
        <v/>
      </c>
      <c r="Z37" s="237" t="str">
        <v/>
      </c>
      <c r="AA37" s="237" t="str">
        <v/>
      </c>
      <c r="AB37" s="237" t="str">
        <v/>
      </c>
      <c r="AC37" s="237" t="str">
        <v/>
      </c>
      <c r="AD37" s="237" t="str">
        <v/>
      </c>
      <c r="AE37" s="237" t="str">
        <v/>
      </c>
      <c r="AF37" s="237" t="str">
        <v/>
      </c>
      <c r="AG37" s="237" t="str">
        <v/>
      </c>
      <c r="AH37" s="237" t="str">
        <v/>
      </c>
      <c r="AI37" s="237" t="str">
        <v/>
      </c>
      <c r="AJ37" s="534" t="str">
        <v/>
      </c>
    </row>
    <row r="38" spans="2:36">
      <c r="B38" s="231">
        <v>2002</v>
      </c>
      <c r="C38" s="237" t="str">
        <v/>
      </c>
      <c r="D38" s="237" t="str">
        <v/>
      </c>
      <c r="E38" s="237" t="str">
        <v/>
      </c>
      <c r="F38" s="237" t="str">
        <v/>
      </c>
      <c r="G38" s="237" t="str">
        <v/>
      </c>
      <c r="H38" s="237" t="str">
        <v/>
      </c>
      <c r="I38" s="237" t="str">
        <v/>
      </c>
      <c r="J38" s="237" t="str">
        <v/>
      </c>
      <c r="K38" s="237" t="str">
        <v/>
      </c>
      <c r="L38" s="237" t="str">
        <v/>
      </c>
      <c r="M38" s="237" t="str">
        <v>p</v>
      </c>
      <c r="N38" s="237" t="str">
        <v/>
      </c>
      <c r="O38" s="237" t="str">
        <v/>
      </c>
      <c r="P38" s="237" t="str">
        <v/>
      </c>
      <c r="Q38" s="237" t="str">
        <v/>
      </c>
      <c r="R38" s="237" t="str">
        <v/>
      </c>
      <c r="S38" s="237" t="str">
        <v/>
      </c>
      <c r="T38" s="237" t="str">
        <v/>
      </c>
      <c r="U38" s="237" t="str">
        <v/>
      </c>
      <c r="V38" s="237" t="str">
        <v/>
      </c>
      <c r="W38" s="237" t="str">
        <v/>
      </c>
      <c r="X38" s="237" t="str">
        <v/>
      </c>
      <c r="Y38" s="237" t="str">
        <v/>
      </c>
      <c r="Z38" s="237" t="str">
        <v/>
      </c>
      <c r="AA38" s="237" t="str">
        <v/>
      </c>
      <c r="AB38" s="237" t="str">
        <v/>
      </c>
      <c r="AC38" s="237" t="str">
        <v/>
      </c>
      <c r="AD38" s="237" t="str">
        <v/>
      </c>
      <c r="AE38" s="237" t="str">
        <v/>
      </c>
      <c r="AF38" s="237" t="str">
        <v/>
      </c>
      <c r="AG38" s="237" t="str">
        <v/>
      </c>
      <c r="AH38" s="237" t="str">
        <v/>
      </c>
      <c r="AI38" s="237" t="str">
        <v/>
      </c>
      <c r="AJ38" s="534" t="str">
        <v/>
      </c>
    </row>
    <row r="39" spans="2:36">
      <c r="B39" s="231">
        <v>2003</v>
      </c>
      <c r="C39" s="237" t="str">
        <v/>
      </c>
      <c r="D39" s="237" t="str">
        <v/>
      </c>
      <c r="E39" s="237" t="str">
        <v/>
      </c>
      <c r="F39" s="237" t="str">
        <v/>
      </c>
      <c r="G39" s="237" t="str">
        <v/>
      </c>
      <c r="H39" s="237" t="str">
        <v/>
      </c>
      <c r="I39" s="237" t="str">
        <v/>
      </c>
      <c r="J39" s="237" t="str">
        <v/>
      </c>
      <c r="K39" s="237" t="str">
        <v/>
      </c>
      <c r="L39" s="237" t="str">
        <v/>
      </c>
      <c r="M39" s="237" t="str">
        <v>p</v>
      </c>
      <c r="N39" s="237" t="str">
        <v/>
      </c>
      <c r="O39" s="237" t="str">
        <v/>
      </c>
      <c r="P39" s="237" t="str">
        <v/>
      </c>
      <c r="Q39" s="237" t="str">
        <v/>
      </c>
      <c r="R39" s="237" t="str">
        <v/>
      </c>
      <c r="S39" s="237" t="str">
        <v/>
      </c>
      <c r="T39" s="237" t="str">
        <v/>
      </c>
      <c r="U39" s="237" t="str">
        <v/>
      </c>
      <c r="V39" s="237" t="str">
        <v/>
      </c>
      <c r="W39" s="237" t="str">
        <v/>
      </c>
      <c r="X39" s="237" t="str">
        <v/>
      </c>
      <c r="Y39" s="237" t="str">
        <v/>
      </c>
      <c r="Z39" s="237" t="str">
        <v/>
      </c>
      <c r="AA39" s="237" t="str">
        <v/>
      </c>
      <c r="AB39" s="237" t="str">
        <v/>
      </c>
      <c r="AC39" s="237" t="str">
        <v/>
      </c>
      <c r="AD39" s="237" t="str">
        <v/>
      </c>
      <c r="AE39" s="237" t="str">
        <v/>
      </c>
      <c r="AF39" s="237" t="str">
        <v/>
      </c>
      <c r="AG39" s="237" t="str">
        <v/>
      </c>
      <c r="AH39" s="237" t="str">
        <v/>
      </c>
      <c r="AI39" s="237" t="str">
        <v/>
      </c>
      <c r="AJ39" s="534" t="str">
        <v/>
      </c>
    </row>
    <row r="40" spans="2:36">
      <c r="B40" s="231">
        <v>2004</v>
      </c>
      <c r="C40" s="237" t="str">
        <v/>
      </c>
      <c r="D40" s="237" t="str">
        <v/>
      </c>
      <c r="E40" s="237" t="str">
        <v/>
      </c>
      <c r="F40" s="237" t="str">
        <v/>
      </c>
      <c r="G40" s="237" t="str">
        <v/>
      </c>
      <c r="H40" s="237" t="str">
        <v/>
      </c>
      <c r="I40" s="237" t="str">
        <v/>
      </c>
      <c r="J40" s="237" t="str">
        <v/>
      </c>
      <c r="K40" s="237" t="str">
        <v/>
      </c>
      <c r="L40" s="237" t="str">
        <v/>
      </c>
      <c r="M40" s="237" t="str">
        <v>p</v>
      </c>
      <c r="N40" s="237" t="str">
        <v/>
      </c>
      <c r="O40" s="237" t="str">
        <v/>
      </c>
      <c r="P40" s="237" t="str">
        <v/>
      </c>
      <c r="Q40" s="237" t="str">
        <v/>
      </c>
      <c r="R40" s="237" t="str">
        <v/>
      </c>
      <c r="S40" s="237" t="str">
        <v/>
      </c>
      <c r="T40" s="237" t="str">
        <v/>
      </c>
      <c r="U40" s="237" t="str">
        <v/>
      </c>
      <c r="V40" s="237" t="str">
        <v/>
      </c>
      <c r="W40" s="237" t="str">
        <v/>
      </c>
      <c r="X40" s="237" t="str">
        <v/>
      </c>
      <c r="Y40" s="237" t="str">
        <v/>
      </c>
      <c r="Z40" s="237" t="str">
        <v/>
      </c>
      <c r="AA40" s="237" t="str">
        <v/>
      </c>
      <c r="AB40" s="237" t="str">
        <v/>
      </c>
      <c r="AC40" s="237" t="str">
        <v/>
      </c>
      <c r="AD40" s="237" t="str">
        <v/>
      </c>
      <c r="AE40" s="237" t="str">
        <v/>
      </c>
      <c r="AF40" s="237" t="str">
        <v/>
      </c>
      <c r="AG40" s="237" t="str">
        <v/>
      </c>
      <c r="AH40" s="237" t="str">
        <v/>
      </c>
      <c r="AI40" s="237" t="str">
        <v/>
      </c>
      <c r="AJ40" s="534" t="str">
        <v/>
      </c>
    </row>
    <row r="41" spans="2:36">
      <c r="B41" s="231">
        <v>2005</v>
      </c>
      <c r="C41" s="237" t="str">
        <v/>
      </c>
      <c r="D41" s="237" t="str">
        <v/>
      </c>
      <c r="E41" s="237" t="str">
        <v/>
      </c>
      <c r="F41" s="237" t="str">
        <v/>
      </c>
      <c r="G41" s="237" t="str">
        <v/>
      </c>
      <c r="H41" s="237" t="str">
        <v/>
      </c>
      <c r="I41" s="237" t="str">
        <v/>
      </c>
      <c r="J41" s="237" t="str">
        <v/>
      </c>
      <c r="K41" s="237" t="str">
        <v/>
      </c>
      <c r="L41" s="237" t="str">
        <v/>
      </c>
      <c r="M41" s="237" t="str">
        <v>p</v>
      </c>
      <c r="N41" s="237" t="str">
        <v>b</v>
      </c>
      <c r="O41" s="237" t="str">
        <v/>
      </c>
      <c r="P41" s="237" t="str">
        <v/>
      </c>
      <c r="Q41" s="237" t="str">
        <v/>
      </c>
      <c r="R41" s="237" t="str">
        <v/>
      </c>
      <c r="S41" s="237" t="str">
        <v/>
      </c>
      <c r="T41" s="237" t="str">
        <v/>
      </c>
      <c r="U41" s="237" t="str">
        <v/>
      </c>
      <c r="V41" s="237" t="str">
        <v/>
      </c>
      <c r="W41" s="237" t="str">
        <v/>
      </c>
      <c r="X41" s="237" t="str">
        <v/>
      </c>
      <c r="Y41" s="237" t="str">
        <v/>
      </c>
      <c r="Z41" s="237" t="str">
        <v/>
      </c>
      <c r="AA41" s="237" t="str">
        <v>b</v>
      </c>
      <c r="AB41" s="237" t="str">
        <v/>
      </c>
      <c r="AC41" s="237" t="str">
        <v/>
      </c>
      <c r="AD41" s="237" t="str">
        <v/>
      </c>
      <c r="AE41" s="237" t="str">
        <v/>
      </c>
      <c r="AF41" s="237" t="str">
        <v/>
      </c>
      <c r="AG41" s="237" t="str">
        <v/>
      </c>
      <c r="AH41" s="237" t="str">
        <v/>
      </c>
      <c r="AI41" s="237" t="str">
        <v/>
      </c>
      <c r="AJ41" s="534" t="str">
        <v/>
      </c>
    </row>
    <row r="42" spans="2:36">
      <c r="B42" s="231">
        <v>2006</v>
      </c>
      <c r="C42" s="237" t="str">
        <v/>
      </c>
      <c r="D42" s="237" t="str">
        <v/>
      </c>
      <c r="E42" s="237" t="str">
        <v/>
      </c>
      <c r="F42" s="237" t="str">
        <v/>
      </c>
      <c r="G42" s="237" t="str">
        <v/>
      </c>
      <c r="H42" s="237" t="str">
        <v/>
      </c>
      <c r="I42" s="237" t="str">
        <v/>
      </c>
      <c r="J42" s="237" t="str">
        <v/>
      </c>
      <c r="K42" s="237" t="str">
        <v/>
      </c>
      <c r="L42" s="237" t="str">
        <v/>
      </c>
      <c r="M42" s="237" t="str">
        <v>p</v>
      </c>
      <c r="N42" s="237" t="str">
        <v/>
      </c>
      <c r="O42" s="237" t="str">
        <v/>
      </c>
      <c r="P42" s="237" t="str">
        <v/>
      </c>
      <c r="Q42" s="237" t="str">
        <v/>
      </c>
      <c r="R42" s="237" t="str">
        <v/>
      </c>
      <c r="S42" s="237" t="str">
        <v/>
      </c>
      <c r="T42" s="237" t="str">
        <v/>
      </c>
      <c r="U42" s="237" t="str">
        <v/>
      </c>
      <c r="V42" s="237" t="str">
        <v/>
      </c>
      <c r="W42" s="237" t="str">
        <v/>
      </c>
      <c r="X42" s="237" t="str">
        <v/>
      </c>
      <c r="Y42" s="237" t="str">
        <v/>
      </c>
      <c r="Z42" s="237" t="str">
        <v/>
      </c>
      <c r="AA42" s="237" t="str">
        <v/>
      </c>
      <c r="AB42" s="237" t="str">
        <v/>
      </c>
      <c r="AC42" s="237" t="str">
        <v/>
      </c>
      <c r="AD42" s="237" t="str">
        <v/>
      </c>
      <c r="AE42" s="237" t="str">
        <v/>
      </c>
      <c r="AF42" s="237" t="str">
        <v/>
      </c>
      <c r="AG42" s="237" t="str">
        <v/>
      </c>
      <c r="AH42" s="237" t="str">
        <v/>
      </c>
      <c r="AI42" s="237" t="str">
        <v/>
      </c>
      <c r="AJ42" s="534" t="str">
        <v/>
      </c>
    </row>
    <row r="43" spans="2:36">
      <c r="B43" s="231">
        <v>2007</v>
      </c>
      <c r="C43" s="237" t="str">
        <v/>
      </c>
      <c r="D43" s="237" t="str">
        <v/>
      </c>
      <c r="E43" s="237" t="str">
        <v/>
      </c>
      <c r="F43" s="237" t="str">
        <v/>
      </c>
      <c r="G43" s="237" t="str">
        <v/>
      </c>
      <c r="H43" s="237" t="str">
        <v/>
      </c>
      <c r="I43" s="237" t="str">
        <v/>
      </c>
      <c r="J43" s="237" t="str">
        <v/>
      </c>
      <c r="K43" s="237" t="str">
        <v/>
      </c>
      <c r="L43" s="237" t="str">
        <v/>
      </c>
      <c r="M43" s="237" t="str">
        <v>p</v>
      </c>
      <c r="N43" s="237" t="str">
        <v/>
      </c>
      <c r="O43" s="237" t="str">
        <v/>
      </c>
      <c r="P43" s="237" t="str">
        <v/>
      </c>
      <c r="Q43" s="237" t="str">
        <v/>
      </c>
      <c r="R43" s="237" t="str">
        <v/>
      </c>
      <c r="S43" s="237" t="str">
        <v/>
      </c>
      <c r="T43" s="237" t="str">
        <v>b</v>
      </c>
      <c r="U43" s="237" t="str">
        <v/>
      </c>
      <c r="V43" s="237" t="str">
        <v/>
      </c>
      <c r="W43" s="237" t="str">
        <v/>
      </c>
      <c r="X43" s="237" t="str">
        <v/>
      </c>
      <c r="Y43" s="237" t="str">
        <v/>
      </c>
      <c r="Z43" s="237" t="str">
        <v/>
      </c>
      <c r="AA43" s="237" t="str">
        <v/>
      </c>
      <c r="AB43" s="237" t="str">
        <v/>
      </c>
      <c r="AC43" s="237" t="str">
        <v/>
      </c>
      <c r="AD43" s="237" t="str">
        <v/>
      </c>
      <c r="AE43" s="237" t="str">
        <v/>
      </c>
      <c r="AF43" s="237" t="str">
        <v/>
      </c>
      <c r="AG43" s="237" t="str">
        <v/>
      </c>
      <c r="AH43" s="237" t="str">
        <v/>
      </c>
      <c r="AI43" s="237" t="str">
        <v/>
      </c>
      <c r="AJ43" s="534" t="str">
        <v/>
      </c>
    </row>
    <row r="44" spans="2:36">
      <c r="B44" s="231">
        <v>2008</v>
      </c>
      <c r="C44" s="237" t="str">
        <v/>
      </c>
      <c r="D44" s="237" t="str">
        <v/>
      </c>
      <c r="E44" s="237" t="str">
        <v/>
      </c>
      <c r="F44" s="237" t="str">
        <v/>
      </c>
      <c r="G44" s="237" t="str">
        <v/>
      </c>
      <c r="H44" s="237" t="str">
        <v/>
      </c>
      <c r="I44" s="237" t="str">
        <v/>
      </c>
      <c r="J44" s="237" t="str">
        <v/>
      </c>
      <c r="K44" s="237" t="str">
        <v/>
      </c>
      <c r="L44" s="237" t="str">
        <v/>
      </c>
      <c r="M44" s="237" t="str">
        <v>p</v>
      </c>
      <c r="N44" s="237" t="str">
        <v>p</v>
      </c>
      <c r="O44" s="237" t="str">
        <v/>
      </c>
      <c r="P44" s="237" t="str">
        <v/>
      </c>
      <c r="Q44" s="237" t="str">
        <v/>
      </c>
      <c r="R44" s="237" t="str">
        <v/>
      </c>
      <c r="S44" s="237" t="str">
        <v/>
      </c>
      <c r="T44" s="237" t="str">
        <v>b</v>
      </c>
      <c r="U44" s="237" t="str">
        <v/>
      </c>
      <c r="V44" s="237" t="str">
        <v/>
      </c>
      <c r="W44" s="237" t="str">
        <v/>
      </c>
      <c r="X44" s="237" t="str">
        <v/>
      </c>
      <c r="Y44" s="237" t="str">
        <v/>
      </c>
      <c r="Z44" s="237" t="str">
        <v/>
      </c>
      <c r="AA44" s="237" t="str">
        <v/>
      </c>
      <c r="AB44" s="237" t="str">
        <v/>
      </c>
      <c r="AC44" s="237" t="str">
        <v/>
      </c>
      <c r="AD44" s="237" t="str">
        <v/>
      </c>
      <c r="AE44" s="237" t="str">
        <v/>
      </c>
      <c r="AF44" s="237" t="str">
        <v/>
      </c>
      <c r="AG44" s="237" t="str">
        <v/>
      </c>
      <c r="AH44" s="237" t="str">
        <v/>
      </c>
      <c r="AI44" s="237" t="str">
        <v/>
      </c>
      <c r="AJ44" s="534" t="str">
        <v/>
      </c>
    </row>
    <row r="45" spans="2:36">
      <c r="B45" s="231">
        <v>2009</v>
      </c>
      <c r="C45" s="237" t="str">
        <v/>
      </c>
      <c r="D45" s="237" t="str">
        <v/>
      </c>
      <c r="E45" s="237" t="str">
        <v/>
      </c>
      <c r="F45" s="237" t="str">
        <v/>
      </c>
      <c r="G45" s="237" t="str">
        <v/>
      </c>
      <c r="H45" s="237" t="str">
        <v/>
      </c>
      <c r="I45" s="237" t="str">
        <v/>
      </c>
      <c r="J45" s="237" t="str">
        <v/>
      </c>
      <c r="K45" s="237" t="str">
        <v/>
      </c>
      <c r="L45" s="237" t="str">
        <v/>
      </c>
      <c r="M45" s="237" t="str">
        <v>p</v>
      </c>
      <c r="N45" s="237" t="str">
        <v>p</v>
      </c>
      <c r="O45" s="237" t="str">
        <v/>
      </c>
      <c r="P45" s="237" t="str">
        <v/>
      </c>
      <c r="Q45" s="237" t="str">
        <v/>
      </c>
      <c r="R45" s="237" t="str">
        <v/>
      </c>
      <c r="S45" s="237" t="str">
        <v/>
      </c>
      <c r="T45" s="237" t="str">
        <v>b</v>
      </c>
      <c r="U45" s="237" t="str">
        <v/>
      </c>
      <c r="V45" s="237" t="str">
        <v/>
      </c>
      <c r="W45" s="237" t="str">
        <v/>
      </c>
      <c r="X45" s="237" t="str">
        <v/>
      </c>
      <c r="Y45" s="237" t="str">
        <v/>
      </c>
      <c r="Z45" s="237" t="str">
        <v/>
      </c>
      <c r="AA45" s="237" t="str">
        <v/>
      </c>
      <c r="AB45" s="237" t="str">
        <v/>
      </c>
      <c r="AC45" s="237" t="str">
        <v/>
      </c>
      <c r="AD45" s="237" t="str">
        <v/>
      </c>
      <c r="AE45" s="237" t="str">
        <v/>
      </c>
      <c r="AF45" s="237" t="str">
        <v/>
      </c>
      <c r="AG45" s="237" t="str">
        <v/>
      </c>
      <c r="AH45" s="237" t="str">
        <v/>
      </c>
      <c r="AI45" s="237" t="str">
        <v/>
      </c>
      <c r="AJ45" s="534" t="str">
        <v>f</v>
      </c>
    </row>
    <row r="46" spans="2:36">
      <c r="B46" s="231">
        <v>2010</v>
      </c>
      <c r="C46" s="237" t="str">
        <v/>
      </c>
      <c r="D46" s="237" t="str">
        <v/>
      </c>
      <c r="E46" s="237" t="str">
        <v/>
      </c>
      <c r="F46" s="237" t="str">
        <v/>
      </c>
      <c r="G46" s="237" t="str">
        <v/>
      </c>
      <c r="H46" s="237" t="str">
        <v/>
      </c>
      <c r="I46" s="237" t="str">
        <v/>
      </c>
      <c r="J46" s="237" t="str">
        <v/>
      </c>
      <c r="K46" s="237" t="str">
        <v/>
      </c>
      <c r="L46" s="237" t="str">
        <v/>
      </c>
      <c r="M46" s="237" t="str">
        <v>p</v>
      </c>
      <c r="N46" s="237" t="str">
        <v>p</v>
      </c>
      <c r="O46" s="237" t="str">
        <v/>
      </c>
      <c r="P46" s="237" t="str">
        <v/>
      </c>
      <c r="Q46" s="237" t="str">
        <v/>
      </c>
      <c r="R46" s="237" t="str">
        <v/>
      </c>
      <c r="S46" s="237" t="str">
        <v/>
      </c>
      <c r="T46" s="237" t="str">
        <v>b</v>
      </c>
      <c r="U46" s="237" t="str">
        <v/>
      </c>
      <c r="V46" s="237" t="str">
        <v/>
      </c>
      <c r="W46" s="237" t="str">
        <v/>
      </c>
      <c r="X46" s="237" t="str">
        <v/>
      </c>
      <c r="Y46" s="237" t="str">
        <v/>
      </c>
      <c r="Z46" s="237" t="str">
        <v/>
      </c>
      <c r="AA46" s="237" t="str">
        <v>b</v>
      </c>
      <c r="AB46" s="237" t="str">
        <v/>
      </c>
      <c r="AC46" s="237" t="str">
        <v/>
      </c>
      <c r="AD46" s="237" t="str">
        <v/>
      </c>
      <c r="AE46" s="237" t="str">
        <v/>
      </c>
      <c r="AF46" s="237" t="str">
        <v/>
      </c>
      <c r="AG46" s="237" t="str">
        <v/>
      </c>
      <c r="AH46" s="237" t="str">
        <v/>
      </c>
      <c r="AI46" s="237" t="str">
        <v/>
      </c>
      <c r="AJ46" s="534" t="str">
        <v>f</v>
      </c>
    </row>
    <row r="47" spans="2:36">
      <c r="B47" s="231">
        <v>2011</v>
      </c>
      <c r="C47" s="237" t="str">
        <v/>
      </c>
      <c r="D47" s="237" t="str">
        <v/>
      </c>
      <c r="E47" s="237" t="str">
        <v/>
      </c>
      <c r="F47" s="237" t="str">
        <v/>
      </c>
      <c r="G47" s="237" t="str">
        <v/>
      </c>
      <c r="H47" s="237" t="str">
        <v/>
      </c>
      <c r="I47" s="237" t="str">
        <v/>
      </c>
      <c r="J47" s="237" t="str">
        <v/>
      </c>
      <c r="K47" s="237" t="str">
        <v/>
      </c>
      <c r="L47" s="237" t="str">
        <v/>
      </c>
      <c r="M47" s="237" t="str">
        <v>p</v>
      </c>
      <c r="N47" s="237" t="str">
        <v>p</v>
      </c>
      <c r="O47" s="237" t="str">
        <v/>
      </c>
      <c r="P47" s="237" t="str">
        <v/>
      </c>
      <c r="Q47" s="237" t="str">
        <v/>
      </c>
      <c r="R47" s="237" t="str">
        <v/>
      </c>
      <c r="S47" s="237" t="str">
        <v/>
      </c>
      <c r="T47" s="237" t="str">
        <v>b</v>
      </c>
      <c r="U47" s="237" t="str">
        <v/>
      </c>
      <c r="V47" s="237" t="str">
        <v/>
      </c>
      <c r="W47" s="237" t="str">
        <v/>
      </c>
      <c r="X47" s="237" t="str">
        <v/>
      </c>
      <c r="Y47" s="237" t="str">
        <v/>
      </c>
      <c r="Z47" s="237" t="str">
        <v/>
      </c>
      <c r="AA47" s="237" t="str">
        <v/>
      </c>
      <c r="AB47" s="237" t="str">
        <v>p</v>
      </c>
      <c r="AC47" s="237" t="str">
        <v/>
      </c>
      <c r="AD47" s="237" t="str">
        <v/>
      </c>
      <c r="AE47" s="237" t="str">
        <v/>
      </c>
      <c r="AF47" s="237" t="str">
        <v/>
      </c>
      <c r="AG47" s="237" t="str">
        <v/>
      </c>
      <c r="AH47" s="237" t="str">
        <v/>
      </c>
      <c r="AI47" s="237" t="str">
        <v/>
      </c>
      <c r="AJ47" s="534" t="str">
        <v>f</v>
      </c>
    </row>
    <row r="48" spans="2:36">
      <c r="B48" s="231">
        <v>2012</v>
      </c>
      <c r="C48" s="237" t="str">
        <v/>
      </c>
      <c r="D48" s="237" t="str">
        <v/>
      </c>
      <c r="E48" s="237" t="str">
        <v/>
      </c>
      <c r="F48" s="237" t="str">
        <v/>
      </c>
      <c r="G48" s="237" t="str">
        <v/>
      </c>
      <c r="H48" s="237" t="str">
        <v/>
      </c>
      <c r="I48" s="237" t="str">
        <v/>
      </c>
      <c r="J48" s="237" t="str">
        <v/>
      </c>
      <c r="K48" s="237" t="str">
        <v/>
      </c>
      <c r="L48" s="237" t="str">
        <v/>
      </c>
      <c r="M48" s="237" t="str">
        <v>p</v>
      </c>
      <c r="N48" s="237" t="str">
        <v>p</v>
      </c>
      <c r="O48" s="237" t="str">
        <v/>
      </c>
      <c r="P48" s="237" t="str">
        <v/>
      </c>
      <c r="Q48" s="237" t="str">
        <v/>
      </c>
      <c r="R48" s="237" t="str">
        <v/>
      </c>
      <c r="S48" s="237" t="str">
        <v/>
      </c>
      <c r="T48" s="237" t="str">
        <v>b</v>
      </c>
      <c r="U48" s="237" t="str">
        <v/>
      </c>
      <c r="V48" s="237" t="str">
        <v/>
      </c>
      <c r="W48" s="237" t="str">
        <v/>
      </c>
      <c r="X48" s="237" t="str">
        <v/>
      </c>
      <c r="Y48" s="237" t="str">
        <v/>
      </c>
      <c r="Z48" s="237" t="str">
        <v/>
      </c>
      <c r="AA48" s="237" t="str">
        <v>b</v>
      </c>
      <c r="AB48" s="237" t="str">
        <v>p</v>
      </c>
      <c r="AC48" s="237" t="str">
        <v/>
      </c>
      <c r="AD48" s="237" t="str">
        <v/>
      </c>
      <c r="AE48" s="237" t="str">
        <v/>
      </c>
      <c r="AF48" s="237" t="str">
        <v/>
      </c>
      <c r="AG48" s="237" t="str">
        <v/>
      </c>
      <c r="AH48" s="237" t="str">
        <v/>
      </c>
      <c r="AI48" s="237" t="str">
        <v/>
      </c>
      <c r="AJ48" s="534" t="str">
        <v/>
      </c>
    </row>
    <row r="49" spans="2:36">
      <c r="B49" s="231">
        <v>2013</v>
      </c>
      <c r="C49" s="237" t="str">
        <v/>
      </c>
      <c r="D49" s="237" t="str">
        <v/>
      </c>
      <c r="E49" s="237" t="str">
        <v/>
      </c>
      <c r="F49" s="237" t="str">
        <v/>
      </c>
      <c r="G49" s="237" t="str">
        <v/>
      </c>
      <c r="H49" s="237" t="str">
        <v/>
      </c>
      <c r="I49" s="237" t="str">
        <v/>
      </c>
      <c r="J49" s="237" t="str">
        <v/>
      </c>
      <c r="K49" s="237" t="str">
        <v/>
      </c>
      <c r="L49" s="237" t="str">
        <v/>
      </c>
      <c r="M49" s="237" t="str">
        <v>p</v>
      </c>
      <c r="N49" s="237" t="str">
        <v/>
      </c>
      <c r="O49" s="237" t="str">
        <v/>
      </c>
      <c r="P49" s="237" t="str">
        <v/>
      </c>
      <c r="Q49" s="237" t="str">
        <v/>
      </c>
      <c r="R49" s="237" t="str">
        <v/>
      </c>
      <c r="S49" s="237" t="str">
        <v/>
      </c>
      <c r="T49" s="237" t="str">
        <v>b</v>
      </c>
      <c r="U49" s="237" t="str">
        <v/>
      </c>
      <c r="V49" s="237" t="str">
        <v/>
      </c>
      <c r="W49" s="237" t="str">
        <v/>
      </c>
      <c r="X49" s="237" t="str">
        <v/>
      </c>
      <c r="Y49" s="237" t="str">
        <v/>
      </c>
      <c r="Z49" s="237" t="str">
        <v/>
      </c>
      <c r="AA49" s="237" t="str">
        <v/>
      </c>
      <c r="AB49" s="237" t="str">
        <v/>
      </c>
      <c r="AC49" s="237" t="str">
        <v/>
      </c>
      <c r="AD49" s="237" t="str">
        <v/>
      </c>
      <c r="AE49" s="237" t="str">
        <v/>
      </c>
      <c r="AF49" s="237" t="str">
        <v/>
      </c>
      <c r="AG49" s="237" t="str">
        <v/>
      </c>
      <c r="AH49" s="237" t="str">
        <v/>
      </c>
      <c r="AI49" s="237" t="str">
        <v/>
      </c>
      <c r="AJ49" s="534" t="str">
        <v/>
      </c>
    </row>
    <row r="50" spans="2:36">
      <c r="B50" s="231">
        <v>2014</v>
      </c>
      <c r="C50" s="237" t="str">
        <v/>
      </c>
      <c r="D50" s="237" t="str">
        <v/>
      </c>
      <c r="E50" s="237" t="str">
        <v/>
      </c>
      <c r="F50" s="237" t="str">
        <v/>
      </c>
      <c r="G50" s="237" t="str">
        <v/>
      </c>
      <c r="H50" s="237" t="str">
        <v/>
      </c>
      <c r="I50" s="237" t="str">
        <v/>
      </c>
      <c r="J50" s="237" t="str">
        <v/>
      </c>
      <c r="K50" s="237" t="str">
        <v/>
      </c>
      <c r="L50" s="237" t="str">
        <v/>
      </c>
      <c r="M50" s="237" t="str">
        <v/>
      </c>
      <c r="N50" s="237" t="str">
        <v/>
      </c>
      <c r="O50" s="237" t="str">
        <v/>
      </c>
      <c r="P50" s="237" t="str">
        <v/>
      </c>
      <c r="Q50" s="237" t="str">
        <v/>
      </c>
      <c r="R50" s="237" t="str">
        <v/>
      </c>
      <c r="S50" s="237" t="str">
        <v/>
      </c>
      <c r="T50" s="237" t="str">
        <v/>
      </c>
      <c r="U50" s="237" t="str">
        <v/>
      </c>
      <c r="V50" s="237" t="str">
        <v/>
      </c>
      <c r="W50" s="237" t="str">
        <v/>
      </c>
      <c r="X50" s="237" t="str">
        <v/>
      </c>
      <c r="Y50" s="237" t="str">
        <v/>
      </c>
      <c r="Z50" s="237" t="str">
        <v/>
      </c>
      <c r="AA50" s="237" t="str">
        <v/>
      </c>
      <c r="AB50" s="237" t="str">
        <v/>
      </c>
      <c r="AC50" s="237" t="str">
        <v/>
      </c>
      <c r="AD50" s="237" t="str">
        <v/>
      </c>
      <c r="AE50" s="237" t="str">
        <v/>
      </c>
      <c r="AF50" s="237" t="str">
        <v/>
      </c>
      <c r="AG50" s="237" t="str">
        <v/>
      </c>
      <c r="AH50" s="237" t="str">
        <v/>
      </c>
      <c r="AI50" s="237" t="str">
        <v/>
      </c>
      <c r="AJ50" s="534" t="str">
        <v/>
      </c>
    </row>
    <row r="51" spans="2:36">
      <c r="B51" s="231">
        <v>2015</v>
      </c>
      <c r="C51" s="237" t="str">
        <v/>
      </c>
      <c r="D51" s="237" t="str">
        <v/>
      </c>
      <c r="E51" s="237" t="str">
        <v/>
      </c>
      <c r="F51" s="237" t="str">
        <v/>
      </c>
      <c r="G51" s="237" t="str">
        <v/>
      </c>
      <c r="H51" s="237" t="str">
        <v/>
      </c>
      <c r="I51" s="237" t="str">
        <v/>
      </c>
      <c r="J51" s="237" t="str">
        <v/>
      </c>
      <c r="K51" s="237" t="str">
        <v/>
      </c>
      <c r="L51" s="237" t="str">
        <v/>
      </c>
      <c r="M51" s="237" t="str">
        <v/>
      </c>
      <c r="N51" s="237" t="str">
        <v/>
      </c>
      <c r="O51" s="237" t="str">
        <v/>
      </c>
      <c r="P51" s="237" t="str">
        <v/>
      </c>
      <c r="Q51" s="237" t="str">
        <v/>
      </c>
      <c r="R51" s="237" t="str">
        <v/>
      </c>
      <c r="S51" s="237" t="str">
        <v/>
      </c>
      <c r="T51" s="237" t="str">
        <v/>
      </c>
      <c r="U51" s="237" t="str">
        <v/>
      </c>
      <c r="V51" s="237" t="str">
        <v/>
      </c>
      <c r="W51" s="237" t="str">
        <v/>
      </c>
      <c r="X51" s="237" t="str">
        <v/>
      </c>
      <c r="Y51" s="237" t="str">
        <v/>
      </c>
      <c r="Z51" s="237" t="str">
        <v/>
      </c>
      <c r="AA51" s="237" t="str">
        <v/>
      </c>
      <c r="AB51" s="237" t="str">
        <v/>
      </c>
      <c r="AC51" s="237" t="str">
        <v/>
      </c>
      <c r="AD51" s="237" t="str">
        <v/>
      </c>
      <c r="AE51" s="237" t="str">
        <v/>
      </c>
      <c r="AF51" s="237" t="str">
        <v/>
      </c>
      <c r="AG51" s="237" t="str">
        <v/>
      </c>
      <c r="AH51" s="237" t="str">
        <v/>
      </c>
      <c r="AI51" s="237" t="str">
        <v/>
      </c>
      <c r="AJ51" s="534" t="str">
        <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M58"/>
  <sheetViews>
    <sheetView workbookViewId="0">
      <selection activeCell="A14" sqref="A14"/>
    </sheetView>
  </sheetViews>
  <sheetFormatPr defaultColWidth="9.125" defaultRowHeight="15"/>
  <cols>
    <col min="1" max="1" width="25.125" style="409" customWidth="1"/>
    <col min="2" max="16384" width="9.125" style="409"/>
  </cols>
  <sheetData>
    <row r="1" spans="1:39">
      <c r="A1" s="375" t="s">
        <v>287</v>
      </c>
    </row>
    <row r="3" spans="1:39">
      <c r="A3" s="375" t="s">
        <v>288</v>
      </c>
      <c r="B3" s="376">
        <v>41901.472291666665</v>
      </c>
    </row>
    <row r="4" spans="1:39">
      <c r="A4" s="375" t="s">
        <v>289</v>
      </c>
      <c r="B4" s="376">
        <v>41911.374420706023</v>
      </c>
    </row>
    <row r="5" spans="1:39">
      <c r="A5" s="375" t="s">
        <v>519</v>
      </c>
      <c r="B5" s="375" t="s">
        <v>231</v>
      </c>
    </row>
    <row r="7" spans="1:39">
      <c r="A7" s="375" t="s">
        <v>290</v>
      </c>
      <c r="B7" s="375" t="s">
        <v>399</v>
      </c>
    </row>
    <row r="8" spans="1:39">
      <c r="A8" s="375" t="s">
        <v>292</v>
      </c>
      <c r="B8" s="375" t="s">
        <v>566</v>
      </c>
    </row>
    <row r="10" spans="1:39">
      <c r="A10" s="377" t="s">
        <v>294</v>
      </c>
      <c r="B10" s="377" t="s">
        <v>214</v>
      </c>
      <c r="C10" s="377" t="s">
        <v>295</v>
      </c>
      <c r="D10" s="377" t="s">
        <v>215</v>
      </c>
      <c r="E10" s="377" t="s">
        <v>295</v>
      </c>
      <c r="F10" s="377" t="s">
        <v>216</v>
      </c>
      <c r="G10" s="377" t="s">
        <v>295</v>
      </c>
      <c r="H10" s="377" t="s">
        <v>217</v>
      </c>
      <c r="I10" s="377" t="s">
        <v>295</v>
      </c>
      <c r="J10" s="377" t="s">
        <v>218</v>
      </c>
      <c r="K10" s="377" t="s">
        <v>295</v>
      </c>
      <c r="L10" s="377" t="s">
        <v>219</v>
      </c>
      <c r="M10" s="377" t="s">
        <v>295</v>
      </c>
      <c r="N10" s="377" t="s">
        <v>220</v>
      </c>
      <c r="O10" s="377" t="s">
        <v>295</v>
      </c>
      <c r="P10" s="377" t="s">
        <v>221</v>
      </c>
      <c r="Q10" s="377" t="s">
        <v>295</v>
      </c>
      <c r="R10" s="377" t="s">
        <v>222</v>
      </c>
      <c r="S10" s="377" t="s">
        <v>295</v>
      </c>
      <c r="T10" s="377" t="s">
        <v>223</v>
      </c>
      <c r="U10" s="377" t="s">
        <v>295</v>
      </c>
      <c r="V10" s="377" t="s">
        <v>224</v>
      </c>
      <c r="W10" s="377" t="s">
        <v>295</v>
      </c>
      <c r="X10" s="377" t="s">
        <v>225</v>
      </c>
      <c r="Y10" s="377" t="s">
        <v>295</v>
      </c>
      <c r="Z10" s="377" t="s">
        <v>226</v>
      </c>
      <c r="AA10" s="377" t="s">
        <v>295</v>
      </c>
      <c r="AB10" s="377" t="s">
        <v>227</v>
      </c>
      <c r="AC10" s="377" t="s">
        <v>295</v>
      </c>
      <c r="AD10" s="377" t="s">
        <v>228</v>
      </c>
      <c r="AE10" s="377" t="s">
        <v>295</v>
      </c>
      <c r="AF10" s="377" t="s">
        <v>229</v>
      </c>
      <c r="AG10" s="377" t="s">
        <v>295</v>
      </c>
      <c r="AH10" s="377" t="s">
        <v>230</v>
      </c>
      <c r="AI10" s="377" t="s">
        <v>295</v>
      </c>
      <c r="AJ10" s="377" t="s">
        <v>296</v>
      </c>
      <c r="AK10" s="377" t="s">
        <v>295</v>
      </c>
      <c r="AL10" s="377" t="s">
        <v>297</v>
      </c>
      <c r="AM10" s="377" t="s">
        <v>295</v>
      </c>
    </row>
    <row r="11" spans="1:39">
      <c r="A11" s="377" t="s">
        <v>558</v>
      </c>
      <c r="B11" s="378" t="s">
        <v>126</v>
      </c>
      <c r="C11" s="378" t="s">
        <v>125</v>
      </c>
      <c r="D11" s="378" t="s">
        <v>126</v>
      </c>
      <c r="E11" s="378" t="s">
        <v>125</v>
      </c>
      <c r="F11" s="378" t="s">
        <v>126</v>
      </c>
      <c r="G11" s="378" t="s">
        <v>125</v>
      </c>
      <c r="H11" s="378" t="s">
        <v>126</v>
      </c>
      <c r="I11" s="378" t="s">
        <v>125</v>
      </c>
      <c r="J11" s="378" t="s">
        <v>126</v>
      </c>
      <c r="K11" s="378" t="s">
        <v>125</v>
      </c>
      <c r="L11" s="379">
        <v>100</v>
      </c>
      <c r="M11" s="378" t="s">
        <v>125</v>
      </c>
      <c r="N11" s="379">
        <v>100</v>
      </c>
      <c r="O11" s="378" t="s">
        <v>125</v>
      </c>
      <c r="P11" s="379">
        <v>100</v>
      </c>
      <c r="Q11" s="378" t="s">
        <v>125</v>
      </c>
      <c r="R11" s="379">
        <v>100</v>
      </c>
      <c r="S11" s="378" t="s">
        <v>125</v>
      </c>
      <c r="T11" s="379">
        <v>100</v>
      </c>
      <c r="U11" s="378" t="s">
        <v>125</v>
      </c>
      <c r="V11" s="379">
        <v>100</v>
      </c>
      <c r="W11" s="378" t="s">
        <v>266</v>
      </c>
      <c r="X11" s="379">
        <v>100</v>
      </c>
      <c r="Y11" s="378" t="s">
        <v>125</v>
      </c>
      <c r="Z11" s="379">
        <v>100</v>
      </c>
      <c r="AA11" s="378" t="s">
        <v>125</v>
      </c>
      <c r="AB11" s="379">
        <v>100</v>
      </c>
      <c r="AC11" s="378" t="s">
        <v>125</v>
      </c>
      <c r="AD11" s="379">
        <v>100</v>
      </c>
      <c r="AE11" s="378" t="s">
        <v>125</v>
      </c>
      <c r="AF11" s="379">
        <v>100</v>
      </c>
      <c r="AG11" s="378" t="s">
        <v>125</v>
      </c>
      <c r="AH11" s="379">
        <v>100</v>
      </c>
      <c r="AI11" s="378" t="s">
        <v>125</v>
      </c>
      <c r="AJ11" s="379">
        <v>100</v>
      </c>
      <c r="AK11" s="378" t="s">
        <v>125</v>
      </c>
      <c r="AL11" s="379">
        <v>100</v>
      </c>
      <c r="AM11" s="378" t="s">
        <v>125</v>
      </c>
    </row>
    <row r="12" spans="1:39">
      <c r="A12" s="377" t="s">
        <v>298</v>
      </c>
      <c r="B12" s="378" t="s">
        <v>126</v>
      </c>
      <c r="C12" s="378" t="s">
        <v>125</v>
      </c>
      <c r="D12" s="378" t="s">
        <v>126</v>
      </c>
      <c r="E12" s="378" t="s">
        <v>125</v>
      </c>
      <c r="F12" s="378" t="s">
        <v>126</v>
      </c>
      <c r="G12" s="378" t="s">
        <v>125</v>
      </c>
      <c r="H12" s="378" t="s">
        <v>126</v>
      </c>
      <c r="I12" s="378" t="s">
        <v>125</v>
      </c>
      <c r="J12" s="378" t="s">
        <v>126</v>
      </c>
      <c r="K12" s="378" t="s">
        <v>125</v>
      </c>
      <c r="L12" s="379">
        <v>100.2</v>
      </c>
      <c r="M12" s="378" t="s">
        <v>125</v>
      </c>
      <c r="N12" s="379">
        <v>100.2</v>
      </c>
      <c r="O12" s="378" t="s">
        <v>125</v>
      </c>
      <c r="P12" s="379">
        <v>100.2</v>
      </c>
      <c r="Q12" s="378" t="s">
        <v>125</v>
      </c>
      <c r="R12" s="379">
        <v>100.1</v>
      </c>
      <c r="S12" s="378" t="s">
        <v>125</v>
      </c>
      <c r="T12" s="379">
        <v>100.1</v>
      </c>
      <c r="U12" s="378" t="s">
        <v>125</v>
      </c>
      <c r="V12" s="379">
        <v>100.1</v>
      </c>
      <c r="W12" s="378" t="s">
        <v>266</v>
      </c>
      <c r="X12" s="379">
        <v>100.1</v>
      </c>
      <c r="Y12" s="378" t="s">
        <v>125</v>
      </c>
      <c r="Z12" s="379">
        <v>100.1</v>
      </c>
      <c r="AA12" s="378" t="s">
        <v>125</v>
      </c>
      <c r="AB12" s="379">
        <v>100.1</v>
      </c>
      <c r="AC12" s="378" t="s">
        <v>125</v>
      </c>
      <c r="AD12" s="379">
        <v>100.1</v>
      </c>
      <c r="AE12" s="378" t="s">
        <v>125</v>
      </c>
      <c r="AF12" s="379">
        <v>100.1</v>
      </c>
      <c r="AG12" s="378" t="s">
        <v>125</v>
      </c>
      <c r="AH12" s="379">
        <v>100.1</v>
      </c>
      <c r="AI12" s="378" t="s">
        <v>125</v>
      </c>
      <c r="AJ12" s="379">
        <v>100.1</v>
      </c>
      <c r="AK12" s="378" t="s">
        <v>125</v>
      </c>
      <c r="AL12" s="379">
        <v>100.1</v>
      </c>
      <c r="AM12" s="378" t="s">
        <v>125</v>
      </c>
    </row>
    <row r="13" spans="1:39">
      <c r="A13" s="377" t="s">
        <v>300</v>
      </c>
      <c r="B13" s="378" t="s">
        <v>126</v>
      </c>
      <c r="C13" s="378" t="s">
        <v>125</v>
      </c>
      <c r="D13" s="378" t="s">
        <v>126</v>
      </c>
      <c r="E13" s="378" t="s">
        <v>125</v>
      </c>
      <c r="F13" s="378" t="s">
        <v>126</v>
      </c>
      <c r="G13" s="378" t="s">
        <v>125</v>
      </c>
      <c r="H13" s="378" t="s">
        <v>126</v>
      </c>
      <c r="I13" s="378" t="s">
        <v>125</v>
      </c>
      <c r="J13" s="378" t="s">
        <v>126</v>
      </c>
      <c r="K13" s="378" t="s">
        <v>125</v>
      </c>
      <c r="L13" s="379">
        <v>117.5</v>
      </c>
      <c r="M13" s="378" t="s">
        <v>125</v>
      </c>
      <c r="N13" s="379">
        <v>116.6</v>
      </c>
      <c r="O13" s="378" t="s">
        <v>125</v>
      </c>
      <c r="P13" s="379">
        <v>116.1</v>
      </c>
      <c r="Q13" s="378" t="s">
        <v>125</v>
      </c>
      <c r="R13" s="379">
        <v>115.4</v>
      </c>
      <c r="S13" s="378" t="s">
        <v>125</v>
      </c>
      <c r="T13" s="379">
        <v>114.9</v>
      </c>
      <c r="U13" s="378" t="s">
        <v>125</v>
      </c>
      <c r="V13" s="379">
        <v>114.8</v>
      </c>
      <c r="W13" s="378" t="s">
        <v>266</v>
      </c>
      <c r="X13" s="379">
        <v>114.8</v>
      </c>
      <c r="Y13" s="378" t="s">
        <v>125</v>
      </c>
      <c r="Z13" s="379">
        <v>114.3</v>
      </c>
      <c r="AA13" s="378" t="s">
        <v>125</v>
      </c>
      <c r="AB13" s="379">
        <v>114.1</v>
      </c>
      <c r="AC13" s="378" t="s">
        <v>125</v>
      </c>
      <c r="AD13" s="379">
        <v>113.8</v>
      </c>
      <c r="AE13" s="378" t="s">
        <v>125</v>
      </c>
      <c r="AF13" s="379">
        <v>113</v>
      </c>
      <c r="AG13" s="378" t="s">
        <v>125</v>
      </c>
      <c r="AH13" s="379">
        <v>112.7</v>
      </c>
      <c r="AI13" s="378" t="s">
        <v>125</v>
      </c>
      <c r="AJ13" s="379">
        <v>112.5</v>
      </c>
      <c r="AK13" s="378" t="s">
        <v>125</v>
      </c>
      <c r="AL13" s="379">
        <v>112.5</v>
      </c>
      <c r="AM13" s="378" t="s">
        <v>125</v>
      </c>
    </row>
    <row r="14" spans="1:39">
      <c r="A14" s="377" t="s">
        <v>565</v>
      </c>
      <c r="B14" s="378" t="s">
        <v>126</v>
      </c>
      <c r="C14" s="378" t="s">
        <v>125</v>
      </c>
      <c r="D14" s="378" t="s">
        <v>126</v>
      </c>
      <c r="E14" s="378" t="s">
        <v>125</v>
      </c>
      <c r="F14" s="378" t="s">
        <v>126</v>
      </c>
      <c r="G14" s="378" t="s">
        <v>125</v>
      </c>
      <c r="H14" s="378" t="s">
        <v>126</v>
      </c>
      <c r="I14" s="378" t="s">
        <v>125</v>
      </c>
      <c r="J14" s="378" t="s">
        <v>126</v>
      </c>
      <c r="K14" s="378" t="s">
        <v>125</v>
      </c>
      <c r="L14" s="379">
        <v>119.8</v>
      </c>
      <c r="M14" s="378" t="s">
        <v>125</v>
      </c>
      <c r="N14" s="379">
        <v>117.2</v>
      </c>
      <c r="O14" s="378" t="s">
        <v>125</v>
      </c>
      <c r="P14" s="379">
        <v>116.4</v>
      </c>
      <c r="Q14" s="378" t="s">
        <v>125</v>
      </c>
      <c r="R14" s="379">
        <v>115.4</v>
      </c>
      <c r="S14" s="378" t="s">
        <v>125</v>
      </c>
      <c r="T14" s="379">
        <v>114.2</v>
      </c>
      <c r="U14" s="378" t="s">
        <v>125</v>
      </c>
      <c r="V14" s="379">
        <v>114.4</v>
      </c>
      <c r="W14" s="378" t="s">
        <v>266</v>
      </c>
      <c r="X14" s="379">
        <v>114.5</v>
      </c>
      <c r="Y14" s="378" t="s">
        <v>125</v>
      </c>
      <c r="Z14" s="379">
        <v>114.3</v>
      </c>
      <c r="AA14" s="378" t="s">
        <v>125</v>
      </c>
      <c r="AB14" s="379">
        <v>114.4</v>
      </c>
      <c r="AC14" s="378" t="s">
        <v>125</v>
      </c>
      <c r="AD14" s="379">
        <v>113.9</v>
      </c>
      <c r="AE14" s="378" t="s">
        <v>125</v>
      </c>
      <c r="AF14" s="379">
        <v>113.7</v>
      </c>
      <c r="AG14" s="378" t="s">
        <v>125</v>
      </c>
      <c r="AH14" s="379">
        <v>113.6</v>
      </c>
      <c r="AI14" s="378" t="s">
        <v>125</v>
      </c>
      <c r="AJ14" s="379">
        <v>113.9</v>
      </c>
      <c r="AK14" s="378" t="s">
        <v>125</v>
      </c>
      <c r="AL14" s="379">
        <v>114.1</v>
      </c>
      <c r="AM14" s="378" t="s">
        <v>125</v>
      </c>
    </row>
    <row r="15" spans="1:39">
      <c r="A15" s="377" t="s">
        <v>185</v>
      </c>
      <c r="B15" s="378" t="s">
        <v>126</v>
      </c>
      <c r="C15" s="378" t="s">
        <v>125</v>
      </c>
      <c r="D15" s="378" t="s">
        <v>126</v>
      </c>
      <c r="E15" s="378" t="s">
        <v>125</v>
      </c>
      <c r="F15" s="378" t="s">
        <v>126</v>
      </c>
      <c r="G15" s="378" t="s">
        <v>125</v>
      </c>
      <c r="H15" s="378" t="s">
        <v>126</v>
      </c>
      <c r="I15" s="378" t="s">
        <v>125</v>
      </c>
      <c r="J15" s="378" t="s">
        <v>126</v>
      </c>
      <c r="K15" s="378" t="s">
        <v>125</v>
      </c>
      <c r="L15" s="379">
        <v>146.80000000000001</v>
      </c>
      <c r="M15" s="378" t="s">
        <v>125</v>
      </c>
      <c r="N15" s="379">
        <v>143</v>
      </c>
      <c r="O15" s="378" t="s">
        <v>125</v>
      </c>
      <c r="P15" s="379">
        <v>145.4</v>
      </c>
      <c r="Q15" s="378" t="s">
        <v>125</v>
      </c>
      <c r="R15" s="379">
        <v>143.6</v>
      </c>
      <c r="S15" s="378" t="s">
        <v>125</v>
      </c>
      <c r="T15" s="379">
        <v>141.19999999999999</v>
      </c>
      <c r="U15" s="378" t="s">
        <v>125</v>
      </c>
      <c r="V15" s="379">
        <v>139.5</v>
      </c>
      <c r="W15" s="378" t="s">
        <v>266</v>
      </c>
      <c r="X15" s="379">
        <v>136.69999999999999</v>
      </c>
      <c r="Y15" s="378" t="s">
        <v>125</v>
      </c>
      <c r="Z15" s="379">
        <v>134.5</v>
      </c>
      <c r="AA15" s="378" t="s">
        <v>125</v>
      </c>
      <c r="AB15" s="379">
        <v>134</v>
      </c>
      <c r="AC15" s="378" t="s">
        <v>125</v>
      </c>
      <c r="AD15" s="379">
        <v>134.80000000000001</v>
      </c>
      <c r="AE15" s="378" t="s">
        <v>125</v>
      </c>
      <c r="AF15" s="379">
        <v>136.9</v>
      </c>
      <c r="AG15" s="378" t="s">
        <v>125</v>
      </c>
      <c r="AH15" s="379">
        <v>134.9</v>
      </c>
      <c r="AI15" s="378" t="s">
        <v>125</v>
      </c>
      <c r="AJ15" s="379">
        <v>134.30000000000001</v>
      </c>
      <c r="AK15" s="378" t="s">
        <v>125</v>
      </c>
      <c r="AL15" s="379">
        <v>133.1</v>
      </c>
      <c r="AM15" s="378" t="s">
        <v>125</v>
      </c>
    </row>
    <row r="16" spans="1:39">
      <c r="A16" s="377" t="s">
        <v>186</v>
      </c>
      <c r="B16" s="378" t="s">
        <v>126</v>
      </c>
      <c r="C16" s="378" t="s">
        <v>125</v>
      </c>
      <c r="D16" s="378" t="s">
        <v>126</v>
      </c>
      <c r="E16" s="378" t="s">
        <v>125</v>
      </c>
      <c r="F16" s="378" t="s">
        <v>126</v>
      </c>
      <c r="G16" s="378" t="s">
        <v>125</v>
      </c>
      <c r="H16" s="378" t="s">
        <v>126</v>
      </c>
      <c r="I16" s="378" t="s">
        <v>125</v>
      </c>
      <c r="J16" s="378" t="s">
        <v>126</v>
      </c>
      <c r="K16" s="378" t="s">
        <v>125</v>
      </c>
      <c r="L16" s="379">
        <v>32.6</v>
      </c>
      <c r="M16" s="378" t="s">
        <v>125</v>
      </c>
      <c r="N16" s="379">
        <v>33</v>
      </c>
      <c r="O16" s="378" t="s">
        <v>125</v>
      </c>
      <c r="P16" s="379">
        <v>34.700000000000003</v>
      </c>
      <c r="Q16" s="378" t="s">
        <v>125</v>
      </c>
      <c r="R16" s="379">
        <v>35.5</v>
      </c>
      <c r="S16" s="378" t="s">
        <v>125</v>
      </c>
      <c r="T16" s="379">
        <v>35.1</v>
      </c>
      <c r="U16" s="378" t="s">
        <v>125</v>
      </c>
      <c r="V16" s="379">
        <v>36.200000000000003</v>
      </c>
      <c r="W16" s="378" t="s">
        <v>266</v>
      </c>
      <c r="X16" s="379">
        <v>36.799999999999997</v>
      </c>
      <c r="Y16" s="378" t="s">
        <v>125</v>
      </c>
      <c r="Z16" s="379">
        <v>37.799999999999997</v>
      </c>
      <c r="AA16" s="378" t="s">
        <v>125</v>
      </c>
      <c r="AB16" s="379">
        <v>39</v>
      </c>
      <c r="AC16" s="378" t="s">
        <v>125</v>
      </c>
      <c r="AD16" s="379">
        <v>39.700000000000003</v>
      </c>
      <c r="AE16" s="378" t="s">
        <v>125</v>
      </c>
      <c r="AF16" s="379">
        <v>41</v>
      </c>
      <c r="AG16" s="378" t="s">
        <v>125</v>
      </c>
      <c r="AH16" s="379">
        <v>43.2</v>
      </c>
      <c r="AI16" s="378" t="s">
        <v>125</v>
      </c>
      <c r="AJ16" s="379">
        <v>44.5</v>
      </c>
      <c r="AK16" s="378" t="s">
        <v>125</v>
      </c>
      <c r="AL16" s="379">
        <v>43.3</v>
      </c>
      <c r="AM16" s="378" t="s">
        <v>125</v>
      </c>
    </row>
    <row r="17" spans="1:39">
      <c r="A17" s="377" t="s">
        <v>187</v>
      </c>
      <c r="B17" s="378" t="s">
        <v>126</v>
      </c>
      <c r="C17" s="378" t="s">
        <v>125</v>
      </c>
      <c r="D17" s="378" t="s">
        <v>126</v>
      </c>
      <c r="E17" s="378" t="s">
        <v>125</v>
      </c>
      <c r="F17" s="378" t="s">
        <v>126</v>
      </c>
      <c r="G17" s="378" t="s">
        <v>125</v>
      </c>
      <c r="H17" s="378" t="s">
        <v>126</v>
      </c>
      <c r="I17" s="378" t="s">
        <v>125</v>
      </c>
      <c r="J17" s="378" t="s">
        <v>126</v>
      </c>
      <c r="K17" s="378" t="s">
        <v>125</v>
      </c>
      <c r="L17" s="379">
        <v>58.9</v>
      </c>
      <c r="M17" s="378" t="s">
        <v>125</v>
      </c>
      <c r="N17" s="379">
        <v>63</v>
      </c>
      <c r="O17" s="378" t="s">
        <v>125</v>
      </c>
      <c r="P17" s="379">
        <v>62.4</v>
      </c>
      <c r="Q17" s="378" t="s">
        <v>125</v>
      </c>
      <c r="R17" s="379">
        <v>65.7</v>
      </c>
      <c r="S17" s="378" t="s">
        <v>125</v>
      </c>
      <c r="T17" s="379">
        <v>67.099999999999994</v>
      </c>
      <c r="U17" s="378" t="s">
        <v>125</v>
      </c>
      <c r="V17" s="379">
        <v>67</v>
      </c>
      <c r="W17" s="378" t="s">
        <v>266</v>
      </c>
      <c r="X17" s="379">
        <v>68.3</v>
      </c>
      <c r="Y17" s="378" t="s">
        <v>125</v>
      </c>
      <c r="Z17" s="379">
        <v>71</v>
      </c>
      <c r="AA17" s="378" t="s">
        <v>125</v>
      </c>
      <c r="AB17" s="379">
        <v>68.5</v>
      </c>
      <c r="AC17" s="378" t="s">
        <v>266</v>
      </c>
      <c r="AD17" s="379">
        <v>70.2</v>
      </c>
      <c r="AE17" s="378" t="s">
        <v>125</v>
      </c>
      <c r="AF17" s="379">
        <v>67.7</v>
      </c>
      <c r="AG17" s="378" t="s">
        <v>125</v>
      </c>
      <c r="AH17" s="379">
        <v>68</v>
      </c>
      <c r="AI17" s="378" t="s">
        <v>125</v>
      </c>
      <c r="AJ17" s="379">
        <v>67.400000000000006</v>
      </c>
      <c r="AK17" s="378" t="s">
        <v>125</v>
      </c>
      <c r="AL17" s="379">
        <v>66.7</v>
      </c>
      <c r="AM17" s="378" t="s">
        <v>125</v>
      </c>
    </row>
    <row r="18" spans="1:39">
      <c r="A18" s="377" t="s">
        <v>188</v>
      </c>
      <c r="B18" s="378" t="s">
        <v>126</v>
      </c>
      <c r="C18" s="378" t="s">
        <v>125</v>
      </c>
      <c r="D18" s="378" t="s">
        <v>126</v>
      </c>
      <c r="E18" s="378" t="s">
        <v>125</v>
      </c>
      <c r="F18" s="378" t="s">
        <v>126</v>
      </c>
      <c r="G18" s="378" t="s">
        <v>125</v>
      </c>
      <c r="H18" s="378" t="s">
        <v>126</v>
      </c>
      <c r="I18" s="378" t="s">
        <v>125</v>
      </c>
      <c r="J18" s="378" t="s">
        <v>126</v>
      </c>
      <c r="K18" s="378" t="s">
        <v>125</v>
      </c>
      <c r="L18" s="379">
        <v>129.4</v>
      </c>
      <c r="M18" s="378" t="s">
        <v>125</v>
      </c>
      <c r="N18" s="379">
        <v>124.5</v>
      </c>
      <c r="O18" s="378" t="s">
        <v>125</v>
      </c>
      <c r="P18" s="379">
        <v>125.2</v>
      </c>
      <c r="Q18" s="378" t="s">
        <v>125</v>
      </c>
      <c r="R18" s="379">
        <v>122.4</v>
      </c>
      <c r="S18" s="378" t="s">
        <v>125</v>
      </c>
      <c r="T18" s="379">
        <v>125.5</v>
      </c>
      <c r="U18" s="378" t="s">
        <v>125</v>
      </c>
      <c r="V18" s="379">
        <v>123.4</v>
      </c>
      <c r="W18" s="378" t="s">
        <v>266</v>
      </c>
      <c r="X18" s="379">
        <v>122.1</v>
      </c>
      <c r="Y18" s="378" t="s">
        <v>125</v>
      </c>
      <c r="Z18" s="379">
        <v>121.5</v>
      </c>
      <c r="AA18" s="378" t="s">
        <v>125</v>
      </c>
      <c r="AB18" s="379">
        <v>123.2</v>
      </c>
      <c r="AC18" s="378" t="s">
        <v>125</v>
      </c>
      <c r="AD18" s="379">
        <v>122.5</v>
      </c>
      <c r="AE18" s="378" t="s">
        <v>125</v>
      </c>
      <c r="AF18" s="379">
        <v>131.4</v>
      </c>
      <c r="AG18" s="378" t="s">
        <v>125</v>
      </c>
      <c r="AH18" s="379">
        <v>128.5</v>
      </c>
      <c r="AI18" s="378" t="s">
        <v>125</v>
      </c>
      <c r="AJ18" s="379">
        <v>128.80000000000001</v>
      </c>
      <c r="AK18" s="378" t="s">
        <v>125</v>
      </c>
      <c r="AL18" s="379">
        <v>129</v>
      </c>
      <c r="AM18" s="378" t="s">
        <v>125</v>
      </c>
    </row>
    <row r="19" spans="1:39">
      <c r="A19" s="377" t="s">
        <v>520</v>
      </c>
      <c r="B19" s="378" t="s">
        <v>126</v>
      </c>
      <c r="C19" s="378" t="s">
        <v>125</v>
      </c>
      <c r="D19" s="378" t="s">
        <v>126</v>
      </c>
      <c r="E19" s="378" t="s">
        <v>125</v>
      </c>
      <c r="F19" s="378" t="s">
        <v>126</v>
      </c>
      <c r="G19" s="378" t="s">
        <v>125</v>
      </c>
      <c r="H19" s="378" t="s">
        <v>126</v>
      </c>
      <c r="I19" s="378" t="s">
        <v>125</v>
      </c>
      <c r="J19" s="378" t="s">
        <v>126</v>
      </c>
      <c r="K19" s="378" t="s">
        <v>125</v>
      </c>
      <c r="L19" s="379">
        <v>124.5</v>
      </c>
      <c r="M19" s="378" t="s">
        <v>125</v>
      </c>
      <c r="N19" s="379">
        <v>124.1</v>
      </c>
      <c r="O19" s="378" t="s">
        <v>125</v>
      </c>
      <c r="P19" s="379">
        <v>123.8</v>
      </c>
      <c r="Q19" s="378" t="s">
        <v>125</v>
      </c>
      <c r="R19" s="379">
        <v>125.9</v>
      </c>
      <c r="S19" s="378" t="s">
        <v>125</v>
      </c>
      <c r="T19" s="379">
        <v>125.8</v>
      </c>
      <c r="U19" s="378" t="s">
        <v>125</v>
      </c>
      <c r="V19" s="379">
        <v>127.2</v>
      </c>
      <c r="W19" s="378" t="s">
        <v>266</v>
      </c>
      <c r="X19" s="379">
        <v>127.5</v>
      </c>
      <c r="Y19" s="378" t="s">
        <v>125</v>
      </c>
      <c r="Z19" s="379">
        <v>127.1</v>
      </c>
      <c r="AA19" s="378" t="s">
        <v>125</v>
      </c>
      <c r="AB19" s="379">
        <v>126.3</v>
      </c>
      <c r="AC19" s="378" t="s">
        <v>125</v>
      </c>
      <c r="AD19" s="379">
        <v>124</v>
      </c>
      <c r="AE19" s="378" t="s">
        <v>125</v>
      </c>
      <c r="AF19" s="379">
        <v>125.4</v>
      </c>
      <c r="AG19" s="378" t="s">
        <v>125</v>
      </c>
      <c r="AH19" s="379">
        <v>127.1</v>
      </c>
      <c r="AI19" s="378" t="s">
        <v>125</v>
      </c>
      <c r="AJ19" s="379">
        <v>126.3</v>
      </c>
      <c r="AK19" s="378" t="s">
        <v>125</v>
      </c>
      <c r="AL19" s="379">
        <v>126.6</v>
      </c>
      <c r="AM19" s="378" t="s">
        <v>125</v>
      </c>
    </row>
    <row r="20" spans="1:39">
      <c r="A20" s="377" t="s">
        <v>190</v>
      </c>
      <c r="B20" s="378" t="s">
        <v>126</v>
      </c>
      <c r="C20" s="378" t="s">
        <v>125</v>
      </c>
      <c r="D20" s="378" t="s">
        <v>126</v>
      </c>
      <c r="E20" s="378" t="s">
        <v>125</v>
      </c>
      <c r="F20" s="378" t="s">
        <v>126</v>
      </c>
      <c r="G20" s="378" t="s">
        <v>125</v>
      </c>
      <c r="H20" s="378" t="s">
        <v>126</v>
      </c>
      <c r="I20" s="378" t="s">
        <v>125</v>
      </c>
      <c r="J20" s="378" t="s">
        <v>126</v>
      </c>
      <c r="K20" s="378" t="s">
        <v>125</v>
      </c>
      <c r="L20" s="379">
        <v>40.6</v>
      </c>
      <c r="M20" s="378" t="s">
        <v>125</v>
      </c>
      <c r="N20" s="379">
        <v>41.5</v>
      </c>
      <c r="O20" s="378" t="s">
        <v>125</v>
      </c>
      <c r="P20" s="379">
        <v>43.5</v>
      </c>
      <c r="Q20" s="378" t="s">
        <v>125</v>
      </c>
      <c r="R20" s="379">
        <v>46.4</v>
      </c>
      <c r="S20" s="378" t="s">
        <v>125</v>
      </c>
      <c r="T20" s="379">
        <v>48.6</v>
      </c>
      <c r="U20" s="378" t="s">
        <v>125</v>
      </c>
      <c r="V20" s="379">
        <v>50.7</v>
      </c>
      <c r="W20" s="378" t="s">
        <v>266</v>
      </c>
      <c r="X20" s="379">
        <v>52.1</v>
      </c>
      <c r="Y20" s="378" t="s">
        <v>125</v>
      </c>
      <c r="Z20" s="379">
        <v>55.7</v>
      </c>
      <c r="AA20" s="378" t="s">
        <v>125</v>
      </c>
      <c r="AB20" s="379">
        <v>55.6</v>
      </c>
      <c r="AC20" s="378" t="s">
        <v>125</v>
      </c>
      <c r="AD20" s="379">
        <v>59.2</v>
      </c>
      <c r="AE20" s="378" t="s">
        <v>125</v>
      </c>
      <c r="AF20" s="379">
        <v>61.1</v>
      </c>
      <c r="AG20" s="378" t="s">
        <v>125</v>
      </c>
      <c r="AH20" s="379">
        <v>59.8</v>
      </c>
      <c r="AI20" s="378" t="s">
        <v>125</v>
      </c>
      <c r="AJ20" s="379">
        <v>61</v>
      </c>
      <c r="AK20" s="378" t="s">
        <v>125</v>
      </c>
      <c r="AL20" s="379">
        <v>61.5</v>
      </c>
      <c r="AM20" s="378" t="s">
        <v>125</v>
      </c>
    </row>
    <row r="21" spans="1:39">
      <c r="A21" s="377" t="s">
        <v>191</v>
      </c>
      <c r="B21" s="378" t="s">
        <v>126</v>
      </c>
      <c r="C21" s="378" t="s">
        <v>125</v>
      </c>
      <c r="D21" s="378" t="s">
        <v>126</v>
      </c>
      <c r="E21" s="378" t="s">
        <v>125</v>
      </c>
      <c r="F21" s="378" t="s">
        <v>126</v>
      </c>
      <c r="G21" s="378" t="s">
        <v>125</v>
      </c>
      <c r="H21" s="378" t="s">
        <v>126</v>
      </c>
      <c r="I21" s="378" t="s">
        <v>125</v>
      </c>
      <c r="J21" s="378" t="s">
        <v>126</v>
      </c>
      <c r="K21" s="378" t="s">
        <v>125</v>
      </c>
      <c r="L21" s="379">
        <v>114.1</v>
      </c>
      <c r="M21" s="378" t="s">
        <v>301</v>
      </c>
      <c r="N21" s="379">
        <v>113.9</v>
      </c>
      <c r="O21" s="378" t="s">
        <v>301</v>
      </c>
      <c r="P21" s="379">
        <v>119.1</v>
      </c>
      <c r="Q21" s="378" t="s">
        <v>301</v>
      </c>
      <c r="R21" s="379">
        <v>122.1</v>
      </c>
      <c r="S21" s="378" t="s">
        <v>301</v>
      </c>
      <c r="T21" s="379">
        <v>122.5</v>
      </c>
      <c r="U21" s="378" t="s">
        <v>301</v>
      </c>
      <c r="V21" s="379">
        <v>120.7</v>
      </c>
      <c r="W21" s="378" t="s">
        <v>266</v>
      </c>
      <c r="X21" s="379">
        <v>120.5</v>
      </c>
      <c r="Y21" s="378" t="s">
        <v>301</v>
      </c>
      <c r="Z21" s="379">
        <v>122</v>
      </c>
      <c r="AA21" s="378" t="s">
        <v>301</v>
      </c>
      <c r="AB21" s="379">
        <v>114.7</v>
      </c>
      <c r="AC21" s="378" t="s">
        <v>301</v>
      </c>
      <c r="AD21" s="379">
        <v>120.6</v>
      </c>
      <c r="AE21" s="378" t="s">
        <v>301</v>
      </c>
      <c r="AF21" s="379">
        <v>126.2</v>
      </c>
      <c r="AG21" s="378" t="s">
        <v>301</v>
      </c>
      <c r="AH21" s="379">
        <v>129.4</v>
      </c>
      <c r="AI21" s="378" t="s">
        <v>301</v>
      </c>
      <c r="AJ21" s="379">
        <v>129.1</v>
      </c>
      <c r="AK21" s="378" t="s">
        <v>301</v>
      </c>
      <c r="AL21" s="379">
        <v>122.6</v>
      </c>
      <c r="AM21" s="378" t="s">
        <v>301</v>
      </c>
    </row>
    <row r="22" spans="1:39">
      <c r="A22" s="377" t="s">
        <v>192</v>
      </c>
      <c r="B22" s="378" t="s">
        <v>126</v>
      </c>
      <c r="C22" s="378" t="s">
        <v>125</v>
      </c>
      <c r="D22" s="378" t="s">
        <v>126</v>
      </c>
      <c r="E22" s="378" t="s">
        <v>125</v>
      </c>
      <c r="F22" s="378" t="s">
        <v>126</v>
      </c>
      <c r="G22" s="378" t="s">
        <v>125</v>
      </c>
      <c r="H22" s="378" t="s">
        <v>126</v>
      </c>
      <c r="I22" s="378" t="s">
        <v>125</v>
      </c>
      <c r="J22" s="378" t="s">
        <v>126</v>
      </c>
      <c r="K22" s="378" t="s">
        <v>125</v>
      </c>
      <c r="L22" s="379">
        <v>75.900000000000006</v>
      </c>
      <c r="M22" s="378" t="s">
        <v>125</v>
      </c>
      <c r="N22" s="379">
        <v>78.2</v>
      </c>
      <c r="O22" s="378" t="s">
        <v>125</v>
      </c>
      <c r="P22" s="379">
        <v>79.900000000000006</v>
      </c>
      <c r="Q22" s="378" t="s">
        <v>125</v>
      </c>
      <c r="R22" s="379">
        <v>81.2</v>
      </c>
      <c r="S22" s="378" t="s">
        <v>125</v>
      </c>
      <c r="T22" s="379">
        <v>81.599999999999994</v>
      </c>
      <c r="U22" s="378" t="s">
        <v>125</v>
      </c>
      <c r="V22" s="379">
        <v>76.8</v>
      </c>
      <c r="W22" s="378" t="s">
        <v>266</v>
      </c>
      <c r="X22" s="379">
        <v>78.5</v>
      </c>
      <c r="Y22" s="378" t="s">
        <v>125</v>
      </c>
      <c r="Z22" s="379">
        <v>78.2</v>
      </c>
      <c r="AA22" s="378" t="s">
        <v>125</v>
      </c>
      <c r="AB22" s="379">
        <v>83.4</v>
      </c>
      <c r="AC22" s="378" t="s">
        <v>301</v>
      </c>
      <c r="AD22" s="379">
        <v>80.900000000000006</v>
      </c>
      <c r="AE22" s="378" t="s">
        <v>301</v>
      </c>
      <c r="AF22" s="379">
        <v>76.099999999999994</v>
      </c>
      <c r="AG22" s="378" t="s">
        <v>301</v>
      </c>
      <c r="AH22" s="379">
        <v>72.8</v>
      </c>
      <c r="AI22" s="378" t="s">
        <v>301</v>
      </c>
      <c r="AJ22" s="379">
        <v>74.099999999999994</v>
      </c>
      <c r="AK22" s="378" t="s">
        <v>301</v>
      </c>
      <c r="AL22" s="379">
        <v>74.8</v>
      </c>
      <c r="AM22" s="378" t="s">
        <v>125</v>
      </c>
    </row>
    <row r="23" spans="1:39">
      <c r="A23" s="377" t="s">
        <v>193</v>
      </c>
      <c r="B23" s="378" t="s">
        <v>126</v>
      </c>
      <c r="C23" s="378" t="s">
        <v>125</v>
      </c>
      <c r="D23" s="378" t="s">
        <v>126</v>
      </c>
      <c r="E23" s="378" t="s">
        <v>125</v>
      </c>
      <c r="F23" s="378" t="s">
        <v>126</v>
      </c>
      <c r="G23" s="378" t="s">
        <v>125</v>
      </c>
      <c r="H23" s="378" t="s">
        <v>126</v>
      </c>
      <c r="I23" s="378" t="s">
        <v>125</v>
      </c>
      <c r="J23" s="378" t="s">
        <v>126</v>
      </c>
      <c r="K23" s="378" t="s">
        <v>125</v>
      </c>
      <c r="L23" s="379">
        <v>102.9</v>
      </c>
      <c r="M23" s="378" t="s">
        <v>125</v>
      </c>
      <c r="N23" s="379">
        <v>101.2</v>
      </c>
      <c r="O23" s="378" t="s">
        <v>125</v>
      </c>
      <c r="P23" s="379">
        <v>102.2</v>
      </c>
      <c r="Q23" s="378" t="s">
        <v>125</v>
      </c>
      <c r="R23" s="379">
        <v>101.5</v>
      </c>
      <c r="S23" s="378" t="s">
        <v>125</v>
      </c>
      <c r="T23" s="379">
        <v>100.9</v>
      </c>
      <c r="U23" s="378" t="s">
        <v>125</v>
      </c>
      <c r="V23" s="379">
        <v>100.9</v>
      </c>
      <c r="W23" s="378" t="s">
        <v>266</v>
      </c>
      <c r="X23" s="379">
        <v>102.6</v>
      </c>
      <c r="Y23" s="378" t="s">
        <v>125</v>
      </c>
      <c r="Z23" s="379">
        <v>103.7</v>
      </c>
      <c r="AA23" s="378" t="s">
        <v>125</v>
      </c>
      <c r="AB23" s="379">
        <v>104.4</v>
      </c>
      <c r="AC23" s="378" t="s">
        <v>125</v>
      </c>
      <c r="AD23" s="379">
        <v>107.7</v>
      </c>
      <c r="AE23" s="378" t="s">
        <v>125</v>
      </c>
      <c r="AF23" s="379">
        <v>105.1</v>
      </c>
      <c r="AG23" s="378" t="s">
        <v>125</v>
      </c>
      <c r="AH23" s="379">
        <v>104.4</v>
      </c>
      <c r="AI23" s="378" t="s">
        <v>125</v>
      </c>
      <c r="AJ23" s="379">
        <v>108.2</v>
      </c>
      <c r="AK23" s="378" t="s">
        <v>125</v>
      </c>
      <c r="AL23" s="379">
        <v>109.7</v>
      </c>
      <c r="AM23" s="378" t="s">
        <v>125</v>
      </c>
    </row>
    <row r="24" spans="1:39">
      <c r="A24" s="377" t="s">
        <v>194</v>
      </c>
      <c r="B24" s="378" t="s">
        <v>126</v>
      </c>
      <c r="C24" s="378" t="s">
        <v>125</v>
      </c>
      <c r="D24" s="378" t="s">
        <v>126</v>
      </c>
      <c r="E24" s="378" t="s">
        <v>125</v>
      </c>
      <c r="F24" s="378" t="s">
        <v>126</v>
      </c>
      <c r="G24" s="378" t="s">
        <v>125</v>
      </c>
      <c r="H24" s="378" t="s">
        <v>126</v>
      </c>
      <c r="I24" s="378" t="s">
        <v>125</v>
      </c>
      <c r="J24" s="378" t="s">
        <v>126</v>
      </c>
      <c r="K24" s="378" t="s">
        <v>125</v>
      </c>
      <c r="L24" s="379">
        <v>134</v>
      </c>
      <c r="M24" s="378" t="s">
        <v>125</v>
      </c>
      <c r="N24" s="379">
        <v>134</v>
      </c>
      <c r="O24" s="378" t="s">
        <v>125</v>
      </c>
      <c r="P24" s="379">
        <v>136.9</v>
      </c>
      <c r="Q24" s="378" t="s">
        <v>125</v>
      </c>
      <c r="R24" s="379">
        <v>132.30000000000001</v>
      </c>
      <c r="S24" s="378" t="s">
        <v>125</v>
      </c>
      <c r="T24" s="379">
        <v>129.19999999999999</v>
      </c>
      <c r="U24" s="378" t="s">
        <v>125</v>
      </c>
      <c r="V24" s="379">
        <v>130.6</v>
      </c>
      <c r="W24" s="378" t="s">
        <v>266</v>
      </c>
      <c r="X24" s="379">
        <v>130.80000000000001</v>
      </c>
      <c r="Y24" s="378" t="s">
        <v>125</v>
      </c>
      <c r="Z24" s="379">
        <v>129.9</v>
      </c>
      <c r="AA24" s="378" t="s">
        <v>125</v>
      </c>
      <c r="AB24" s="379">
        <v>128.69999999999999</v>
      </c>
      <c r="AC24" s="378" t="s">
        <v>125</v>
      </c>
      <c r="AD24" s="379">
        <v>130.9</v>
      </c>
      <c r="AE24" s="378" t="s">
        <v>125</v>
      </c>
      <c r="AF24" s="379">
        <v>130.1</v>
      </c>
      <c r="AG24" s="378" t="s">
        <v>125</v>
      </c>
      <c r="AH24" s="379">
        <v>130</v>
      </c>
      <c r="AI24" s="378" t="s">
        <v>125</v>
      </c>
      <c r="AJ24" s="379">
        <v>129.19999999999999</v>
      </c>
      <c r="AK24" s="378" t="s">
        <v>125</v>
      </c>
      <c r="AL24" s="379">
        <v>128.80000000000001</v>
      </c>
      <c r="AM24" s="378" t="s">
        <v>125</v>
      </c>
    </row>
    <row r="25" spans="1:39">
      <c r="A25" s="377" t="s">
        <v>559</v>
      </c>
      <c r="B25" s="378" t="s">
        <v>126</v>
      </c>
      <c r="C25" s="378" t="s">
        <v>125</v>
      </c>
      <c r="D25" s="378" t="s">
        <v>126</v>
      </c>
      <c r="E25" s="378" t="s">
        <v>125</v>
      </c>
      <c r="F25" s="378" t="s">
        <v>126</v>
      </c>
      <c r="G25" s="378" t="s">
        <v>125</v>
      </c>
      <c r="H25" s="378" t="s">
        <v>126</v>
      </c>
      <c r="I25" s="378" t="s">
        <v>125</v>
      </c>
      <c r="J25" s="378" t="s">
        <v>126</v>
      </c>
      <c r="K25" s="378" t="s">
        <v>125</v>
      </c>
      <c r="L25" s="378" t="s">
        <v>126</v>
      </c>
      <c r="M25" s="378" t="s">
        <v>125</v>
      </c>
      <c r="N25" s="378" t="s">
        <v>126</v>
      </c>
      <c r="O25" s="378" t="s">
        <v>125</v>
      </c>
      <c r="P25" s="378" t="s">
        <v>126</v>
      </c>
      <c r="Q25" s="378" t="s">
        <v>125</v>
      </c>
      <c r="R25" s="378" t="s">
        <v>126</v>
      </c>
      <c r="S25" s="378" t="s">
        <v>125</v>
      </c>
      <c r="T25" s="378" t="s">
        <v>126</v>
      </c>
      <c r="U25" s="378" t="s">
        <v>125</v>
      </c>
      <c r="V25" s="378" t="s">
        <v>126</v>
      </c>
      <c r="W25" s="378" t="s">
        <v>125</v>
      </c>
      <c r="X25" s="378" t="s">
        <v>126</v>
      </c>
      <c r="Y25" s="378" t="s">
        <v>125</v>
      </c>
      <c r="Z25" s="378" t="s">
        <v>126</v>
      </c>
      <c r="AA25" s="378" t="s">
        <v>125</v>
      </c>
      <c r="AB25" s="378" t="s">
        <v>126</v>
      </c>
      <c r="AC25" s="378" t="s">
        <v>125</v>
      </c>
      <c r="AD25" s="378" t="s">
        <v>126</v>
      </c>
      <c r="AE25" s="378" t="s">
        <v>125</v>
      </c>
      <c r="AF25" s="378" t="s">
        <v>126</v>
      </c>
      <c r="AG25" s="378" t="s">
        <v>125</v>
      </c>
      <c r="AH25" s="378" t="s">
        <v>126</v>
      </c>
      <c r="AI25" s="378" t="s">
        <v>125</v>
      </c>
      <c r="AJ25" s="378" t="s">
        <v>126</v>
      </c>
      <c r="AK25" s="378" t="s">
        <v>125</v>
      </c>
      <c r="AL25" s="378" t="s">
        <v>126</v>
      </c>
      <c r="AM25" s="378" t="s">
        <v>125</v>
      </c>
    </row>
    <row r="26" spans="1:39">
      <c r="A26" s="377" t="s">
        <v>195</v>
      </c>
      <c r="B26" s="378" t="s">
        <v>126</v>
      </c>
      <c r="C26" s="378" t="s">
        <v>125</v>
      </c>
      <c r="D26" s="378" t="s">
        <v>126</v>
      </c>
      <c r="E26" s="378" t="s">
        <v>125</v>
      </c>
      <c r="F26" s="378" t="s">
        <v>126</v>
      </c>
      <c r="G26" s="378" t="s">
        <v>125</v>
      </c>
      <c r="H26" s="378" t="s">
        <v>126</v>
      </c>
      <c r="I26" s="378" t="s">
        <v>125</v>
      </c>
      <c r="J26" s="378" t="s">
        <v>126</v>
      </c>
      <c r="K26" s="378" t="s">
        <v>125</v>
      </c>
      <c r="L26" s="379">
        <v>117</v>
      </c>
      <c r="M26" s="378" t="s">
        <v>125</v>
      </c>
      <c r="N26" s="379">
        <v>116.7</v>
      </c>
      <c r="O26" s="378" t="s">
        <v>125</v>
      </c>
      <c r="P26" s="379">
        <v>109.4</v>
      </c>
      <c r="Q26" s="378" t="s">
        <v>125</v>
      </c>
      <c r="R26" s="379">
        <v>107.2</v>
      </c>
      <c r="S26" s="378" t="s">
        <v>125</v>
      </c>
      <c r="T26" s="379">
        <v>104.1</v>
      </c>
      <c r="U26" s="378" t="s">
        <v>125</v>
      </c>
      <c r="V26" s="379">
        <v>103.3</v>
      </c>
      <c r="W26" s="378" t="s">
        <v>266</v>
      </c>
      <c r="X26" s="379">
        <v>102.2</v>
      </c>
      <c r="Y26" s="378" t="s">
        <v>125</v>
      </c>
      <c r="Z26" s="379">
        <v>102.5</v>
      </c>
      <c r="AA26" s="378" t="s">
        <v>125</v>
      </c>
      <c r="AB26" s="379">
        <v>104.3</v>
      </c>
      <c r="AC26" s="378" t="s">
        <v>125</v>
      </c>
      <c r="AD26" s="379">
        <v>104.5</v>
      </c>
      <c r="AE26" s="378" t="s">
        <v>125</v>
      </c>
      <c r="AF26" s="379">
        <v>103.8</v>
      </c>
      <c r="AG26" s="378" t="s">
        <v>125</v>
      </c>
      <c r="AH26" s="379">
        <v>102.8</v>
      </c>
      <c r="AI26" s="378" t="s">
        <v>125</v>
      </c>
      <c r="AJ26" s="379">
        <v>102.6</v>
      </c>
      <c r="AK26" s="378" t="s">
        <v>125</v>
      </c>
      <c r="AL26" s="379">
        <v>101.9</v>
      </c>
      <c r="AM26" s="378" t="s">
        <v>125</v>
      </c>
    </row>
    <row r="27" spans="1:39">
      <c r="A27" s="377" t="s">
        <v>196</v>
      </c>
      <c r="B27" s="378" t="s">
        <v>126</v>
      </c>
      <c r="C27" s="378" t="s">
        <v>125</v>
      </c>
      <c r="D27" s="378" t="s">
        <v>126</v>
      </c>
      <c r="E27" s="378" t="s">
        <v>125</v>
      </c>
      <c r="F27" s="378" t="s">
        <v>126</v>
      </c>
      <c r="G27" s="378" t="s">
        <v>125</v>
      </c>
      <c r="H27" s="378" t="s">
        <v>126</v>
      </c>
      <c r="I27" s="378" t="s">
        <v>125</v>
      </c>
      <c r="J27" s="378" t="s">
        <v>126</v>
      </c>
      <c r="K27" s="378" t="s">
        <v>125</v>
      </c>
      <c r="L27" s="379">
        <v>74.8</v>
      </c>
      <c r="M27" s="378" t="s">
        <v>125</v>
      </c>
      <c r="N27" s="379">
        <v>75.2</v>
      </c>
      <c r="O27" s="378" t="s">
        <v>125</v>
      </c>
      <c r="P27" s="379">
        <v>73.8</v>
      </c>
      <c r="Q27" s="378" t="s">
        <v>125</v>
      </c>
      <c r="R27" s="379">
        <v>71.900000000000006</v>
      </c>
      <c r="S27" s="378" t="s">
        <v>125</v>
      </c>
      <c r="T27" s="379">
        <v>73.7</v>
      </c>
      <c r="U27" s="378" t="s">
        <v>125</v>
      </c>
      <c r="V27" s="379">
        <v>75.2</v>
      </c>
      <c r="W27" s="378" t="s">
        <v>266</v>
      </c>
      <c r="X27" s="379">
        <v>75.400000000000006</v>
      </c>
      <c r="Y27" s="378" t="s">
        <v>125</v>
      </c>
      <c r="Z27" s="379">
        <v>76.8</v>
      </c>
      <c r="AA27" s="378" t="s">
        <v>125</v>
      </c>
      <c r="AB27" s="379">
        <v>82</v>
      </c>
      <c r="AC27" s="378" t="s">
        <v>125</v>
      </c>
      <c r="AD27" s="379">
        <v>82.6</v>
      </c>
      <c r="AE27" s="378" t="s">
        <v>125</v>
      </c>
      <c r="AF27" s="379">
        <v>81.3</v>
      </c>
      <c r="AG27" s="378" t="s">
        <v>125</v>
      </c>
      <c r="AH27" s="379">
        <v>80.400000000000006</v>
      </c>
      <c r="AI27" s="378" t="s">
        <v>125</v>
      </c>
      <c r="AJ27" s="379">
        <v>81.900000000000006</v>
      </c>
      <c r="AK27" s="378" t="s">
        <v>125</v>
      </c>
      <c r="AL27" s="379">
        <v>81.7</v>
      </c>
      <c r="AM27" s="378" t="s">
        <v>125</v>
      </c>
    </row>
    <row r="28" spans="1:39">
      <c r="A28" s="377" t="s">
        <v>197</v>
      </c>
      <c r="B28" s="378" t="s">
        <v>126</v>
      </c>
      <c r="C28" s="378" t="s">
        <v>125</v>
      </c>
      <c r="D28" s="378" t="s">
        <v>126</v>
      </c>
      <c r="E28" s="378" t="s">
        <v>125</v>
      </c>
      <c r="F28" s="378" t="s">
        <v>126</v>
      </c>
      <c r="G28" s="378" t="s">
        <v>125</v>
      </c>
      <c r="H28" s="378" t="s">
        <v>126</v>
      </c>
      <c r="I28" s="378" t="s">
        <v>125</v>
      </c>
      <c r="J28" s="378" t="s">
        <v>126</v>
      </c>
      <c r="K28" s="378" t="s">
        <v>125</v>
      </c>
      <c r="L28" s="379">
        <v>31</v>
      </c>
      <c r="M28" s="378" t="s">
        <v>125</v>
      </c>
      <c r="N28" s="379">
        <v>32</v>
      </c>
      <c r="O28" s="378" t="s">
        <v>125</v>
      </c>
      <c r="P28" s="379">
        <v>33.4</v>
      </c>
      <c r="Q28" s="378" t="s">
        <v>125</v>
      </c>
      <c r="R28" s="379">
        <v>34.5</v>
      </c>
      <c r="S28" s="378" t="s">
        <v>125</v>
      </c>
      <c r="T28" s="379">
        <v>36.6</v>
      </c>
      <c r="U28" s="378" t="s">
        <v>125</v>
      </c>
      <c r="V28" s="379">
        <v>37.4</v>
      </c>
      <c r="W28" s="378" t="s">
        <v>266</v>
      </c>
      <c r="X28" s="379">
        <v>38.4</v>
      </c>
      <c r="Y28" s="378" t="s">
        <v>125</v>
      </c>
      <c r="Z28" s="379">
        <v>47.9</v>
      </c>
      <c r="AA28" s="378" t="s">
        <v>266</v>
      </c>
      <c r="AB28" s="379">
        <v>45.8</v>
      </c>
      <c r="AC28" s="378" t="s">
        <v>266</v>
      </c>
      <c r="AD28" s="379">
        <v>48.2</v>
      </c>
      <c r="AE28" s="378" t="s">
        <v>266</v>
      </c>
      <c r="AF28" s="379">
        <v>51.8</v>
      </c>
      <c r="AG28" s="378" t="s">
        <v>266</v>
      </c>
      <c r="AH28" s="379">
        <v>54</v>
      </c>
      <c r="AI28" s="378" t="s">
        <v>266</v>
      </c>
      <c r="AJ28" s="379">
        <v>56.3</v>
      </c>
      <c r="AK28" s="378" t="s">
        <v>266</v>
      </c>
      <c r="AL28" s="379">
        <v>57</v>
      </c>
      <c r="AM28" s="378" t="s">
        <v>266</v>
      </c>
    </row>
    <row r="29" spans="1:39">
      <c r="A29" s="377" t="s">
        <v>198</v>
      </c>
      <c r="B29" s="378" t="s">
        <v>126</v>
      </c>
      <c r="C29" s="378" t="s">
        <v>125</v>
      </c>
      <c r="D29" s="378" t="s">
        <v>126</v>
      </c>
      <c r="E29" s="378" t="s">
        <v>125</v>
      </c>
      <c r="F29" s="378" t="s">
        <v>126</v>
      </c>
      <c r="G29" s="378" t="s">
        <v>125</v>
      </c>
      <c r="H29" s="378" t="s">
        <v>126</v>
      </c>
      <c r="I29" s="378" t="s">
        <v>125</v>
      </c>
      <c r="J29" s="378" t="s">
        <v>126</v>
      </c>
      <c r="K29" s="378" t="s">
        <v>125</v>
      </c>
      <c r="L29" s="379">
        <v>40</v>
      </c>
      <c r="M29" s="378" t="s">
        <v>125</v>
      </c>
      <c r="N29" s="379">
        <v>43.9</v>
      </c>
      <c r="O29" s="378" t="s">
        <v>125</v>
      </c>
      <c r="P29" s="379">
        <v>45.4</v>
      </c>
      <c r="Q29" s="378" t="s">
        <v>125</v>
      </c>
      <c r="R29" s="379">
        <v>49.3</v>
      </c>
      <c r="S29" s="378" t="s">
        <v>125</v>
      </c>
      <c r="T29" s="379">
        <v>50</v>
      </c>
      <c r="U29" s="378" t="s">
        <v>125</v>
      </c>
      <c r="V29" s="379">
        <v>49.3</v>
      </c>
      <c r="W29" s="378" t="s">
        <v>266</v>
      </c>
      <c r="X29" s="379">
        <v>51.1</v>
      </c>
      <c r="Y29" s="378" t="s">
        <v>125</v>
      </c>
      <c r="Z29" s="379">
        <v>53</v>
      </c>
      <c r="AA29" s="378" t="s">
        <v>125</v>
      </c>
      <c r="AB29" s="379">
        <v>54.1</v>
      </c>
      <c r="AC29" s="378" t="s">
        <v>125</v>
      </c>
      <c r="AD29" s="379">
        <v>51.2</v>
      </c>
      <c r="AE29" s="378" t="s">
        <v>125</v>
      </c>
      <c r="AF29" s="379">
        <v>59.7</v>
      </c>
      <c r="AG29" s="378" t="s">
        <v>125</v>
      </c>
      <c r="AH29" s="379">
        <v>64.2</v>
      </c>
      <c r="AI29" s="378" t="s">
        <v>125</v>
      </c>
      <c r="AJ29" s="379">
        <v>65.5</v>
      </c>
      <c r="AK29" s="378" t="s">
        <v>125</v>
      </c>
      <c r="AL29" s="379">
        <v>66.5</v>
      </c>
      <c r="AM29" s="378" t="s">
        <v>125</v>
      </c>
    </row>
    <row r="30" spans="1:39">
      <c r="A30" s="377" t="s">
        <v>199</v>
      </c>
      <c r="B30" s="378" t="s">
        <v>126</v>
      </c>
      <c r="C30" s="378" t="s">
        <v>125</v>
      </c>
      <c r="D30" s="378" t="s">
        <v>126</v>
      </c>
      <c r="E30" s="378" t="s">
        <v>125</v>
      </c>
      <c r="F30" s="378" t="s">
        <v>126</v>
      </c>
      <c r="G30" s="378" t="s">
        <v>125</v>
      </c>
      <c r="H30" s="378" t="s">
        <v>126</v>
      </c>
      <c r="I30" s="378" t="s">
        <v>125</v>
      </c>
      <c r="J30" s="378" t="s">
        <v>126</v>
      </c>
      <c r="K30" s="378" t="s">
        <v>125</v>
      </c>
      <c r="L30" s="378" t="s">
        <v>126</v>
      </c>
      <c r="M30" s="378" t="s">
        <v>125</v>
      </c>
      <c r="N30" s="378" t="s">
        <v>126</v>
      </c>
      <c r="O30" s="378" t="s">
        <v>125</v>
      </c>
      <c r="P30" s="379">
        <v>172</v>
      </c>
      <c r="Q30" s="378" t="s">
        <v>125</v>
      </c>
      <c r="R30" s="379">
        <v>178.2</v>
      </c>
      <c r="S30" s="378" t="s">
        <v>125</v>
      </c>
      <c r="T30" s="379">
        <v>181.4</v>
      </c>
      <c r="U30" s="378" t="s">
        <v>125</v>
      </c>
      <c r="V30" s="379">
        <v>183</v>
      </c>
      <c r="W30" s="378" t="s">
        <v>266</v>
      </c>
      <c r="X30" s="379">
        <v>192.3</v>
      </c>
      <c r="Y30" s="378" t="s">
        <v>125</v>
      </c>
      <c r="Z30" s="379">
        <v>191.6</v>
      </c>
      <c r="AA30" s="378" t="s">
        <v>125</v>
      </c>
      <c r="AB30" s="379">
        <v>177.5</v>
      </c>
      <c r="AC30" s="378" t="s">
        <v>125</v>
      </c>
      <c r="AD30" s="379">
        <v>172.9</v>
      </c>
      <c r="AE30" s="378" t="s">
        <v>125</v>
      </c>
      <c r="AF30" s="379">
        <v>178.3</v>
      </c>
      <c r="AG30" s="378" t="s">
        <v>125</v>
      </c>
      <c r="AH30" s="379">
        <v>180.1</v>
      </c>
      <c r="AI30" s="378" t="s">
        <v>125</v>
      </c>
      <c r="AJ30" s="379">
        <v>177.2</v>
      </c>
      <c r="AK30" s="378" t="s">
        <v>125</v>
      </c>
      <c r="AL30" s="378" t="s">
        <v>126</v>
      </c>
      <c r="AM30" s="378" t="s">
        <v>125</v>
      </c>
    </row>
    <row r="31" spans="1:39">
      <c r="A31" s="377" t="s">
        <v>200</v>
      </c>
      <c r="B31" s="378" t="s">
        <v>126</v>
      </c>
      <c r="C31" s="378" t="s">
        <v>125</v>
      </c>
      <c r="D31" s="378" t="s">
        <v>126</v>
      </c>
      <c r="E31" s="378" t="s">
        <v>125</v>
      </c>
      <c r="F31" s="378" t="s">
        <v>126</v>
      </c>
      <c r="G31" s="378" t="s">
        <v>125</v>
      </c>
      <c r="H31" s="378" t="s">
        <v>126</v>
      </c>
      <c r="I31" s="378" t="s">
        <v>125</v>
      </c>
      <c r="J31" s="378" t="s">
        <v>126</v>
      </c>
      <c r="K31" s="378" t="s">
        <v>125</v>
      </c>
      <c r="L31" s="379">
        <v>48</v>
      </c>
      <c r="M31" s="378" t="s">
        <v>125</v>
      </c>
      <c r="N31" s="379">
        <v>52.4</v>
      </c>
      <c r="O31" s="378" t="s">
        <v>125</v>
      </c>
      <c r="P31" s="379">
        <v>54.4</v>
      </c>
      <c r="Q31" s="378" t="s">
        <v>125</v>
      </c>
      <c r="R31" s="379">
        <v>55.9</v>
      </c>
      <c r="S31" s="378" t="s">
        <v>125</v>
      </c>
      <c r="T31" s="379">
        <v>56.7</v>
      </c>
      <c r="U31" s="378" t="s">
        <v>125</v>
      </c>
      <c r="V31" s="379">
        <v>57.1</v>
      </c>
      <c r="W31" s="378" t="s">
        <v>266</v>
      </c>
      <c r="X31" s="379">
        <v>57.1</v>
      </c>
      <c r="Y31" s="378" t="s">
        <v>125</v>
      </c>
      <c r="Z31" s="379">
        <v>56.1</v>
      </c>
      <c r="AA31" s="378" t="s">
        <v>125</v>
      </c>
      <c r="AB31" s="379">
        <v>59.4</v>
      </c>
      <c r="AC31" s="378" t="s">
        <v>125</v>
      </c>
      <c r="AD31" s="379">
        <v>60.5</v>
      </c>
      <c r="AE31" s="378" t="s">
        <v>125</v>
      </c>
      <c r="AF31" s="379">
        <v>60.4</v>
      </c>
      <c r="AG31" s="378" t="s">
        <v>125</v>
      </c>
      <c r="AH31" s="379">
        <v>60.6</v>
      </c>
      <c r="AI31" s="378" t="s">
        <v>125</v>
      </c>
      <c r="AJ31" s="379">
        <v>62</v>
      </c>
      <c r="AK31" s="378" t="s">
        <v>125</v>
      </c>
      <c r="AL31" s="379">
        <v>61.6</v>
      </c>
      <c r="AM31" s="378" t="s">
        <v>125</v>
      </c>
    </row>
    <row r="32" spans="1:39">
      <c r="A32" s="377" t="s">
        <v>201</v>
      </c>
      <c r="B32" s="378" t="s">
        <v>126</v>
      </c>
      <c r="C32" s="378" t="s">
        <v>125</v>
      </c>
      <c r="D32" s="378" t="s">
        <v>126</v>
      </c>
      <c r="E32" s="378" t="s">
        <v>125</v>
      </c>
      <c r="F32" s="378" t="s">
        <v>126</v>
      </c>
      <c r="G32" s="378" t="s">
        <v>125</v>
      </c>
      <c r="H32" s="378" t="s">
        <v>126</v>
      </c>
      <c r="I32" s="378" t="s">
        <v>125</v>
      </c>
      <c r="J32" s="378" t="s">
        <v>126</v>
      </c>
      <c r="K32" s="378" t="s">
        <v>125</v>
      </c>
      <c r="L32" s="378" t="s">
        <v>126</v>
      </c>
      <c r="M32" s="378" t="s">
        <v>125</v>
      </c>
      <c r="N32" s="378" t="s">
        <v>126</v>
      </c>
      <c r="O32" s="378" t="s">
        <v>125</v>
      </c>
      <c r="P32" s="378" t="s">
        <v>126</v>
      </c>
      <c r="Q32" s="378" t="s">
        <v>125</v>
      </c>
      <c r="R32" s="378" t="s">
        <v>126</v>
      </c>
      <c r="S32" s="378" t="s">
        <v>125</v>
      </c>
      <c r="T32" s="378" t="s">
        <v>126</v>
      </c>
      <c r="U32" s="378" t="s">
        <v>125</v>
      </c>
      <c r="V32" s="378" t="s">
        <v>126</v>
      </c>
      <c r="W32" s="378" t="s">
        <v>125</v>
      </c>
      <c r="X32" s="378" t="s">
        <v>126</v>
      </c>
      <c r="Y32" s="378" t="s">
        <v>125</v>
      </c>
      <c r="Z32" s="378" t="s">
        <v>126</v>
      </c>
      <c r="AA32" s="378" t="s">
        <v>125</v>
      </c>
      <c r="AB32" s="378" t="s">
        <v>126</v>
      </c>
      <c r="AC32" s="378" t="s">
        <v>125</v>
      </c>
      <c r="AD32" s="378" t="s">
        <v>126</v>
      </c>
      <c r="AE32" s="378" t="s">
        <v>125</v>
      </c>
      <c r="AF32" s="378" t="s">
        <v>126</v>
      </c>
      <c r="AG32" s="378" t="s">
        <v>125</v>
      </c>
      <c r="AH32" s="378" t="s">
        <v>126</v>
      </c>
      <c r="AI32" s="378" t="s">
        <v>125</v>
      </c>
      <c r="AJ32" s="378" t="s">
        <v>126</v>
      </c>
      <c r="AK32" s="378" t="s">
        <v>125</v>
      </c>
      <c r="AL32" s="378" t="s">
        <v>126</v>
      </c>
      <c r="AM32" s="378" t="s">
        <v>125</v>
      </c>
    </row>
    <row r="33" spans="1:39">
      <c r="A33" s="377" t="s">
        <v>202</v>
      </c>
      <c r="B33" s="378" t="s">
        <v>126</v>
      </c>
      <c r="C33" s="378" t="s">
        <v>125</v>
      </c>
      <c r="D33" s="378" t="s">
        <v>126</v>
      </c>
      <c r="E33" s="378" t="s">
        <v>125</v>
      </c>
      <c r="F33" s="378" t="s">
        <v>126</v>
      </c>
      <c r="G33" s="378" t="s">
        <v>125</v>
      </c>
      <c r="H33" s="378" t="s">
        <v>126</v>
      </c>
      <c r="I33" s="378" t="s">
        <v>125</v>
      </c>
      <c r="J33" s="378" t="s">
        <v>126</v>
      </c>
      <c r="K33" s="378" t="s">
        <v>125</v>
      </c>
      <c r="L33" s="379">
        <v>136.9</v>
      </c>
      <c r="M33" s="378" t="s">
        <v>125</v>
      </c>
      <c r="N33" s="379">
        <v>135.6</v>
      </c>
      <c r="O33" s="378" t="s">
        <v>125</v>
      </c>
      <c r="P33" s="379">
        <v>136.1</v>
      </c>
      <c r="Q33" s="378" t="s">
        <v>125</v>
      </c>
      <c r="R33" s="379">
        <v>133.30000000000001</v>
      </c>
      <c r="S33" s="378" t="s">
        <v>125</v>
      </c>
      <c r="T33" s="379">
        <v>135.5</v>
      </c>
      <c r="U33" s="378" t="s">
        <v>125</v>
      </c>
      <c r="V33" s="379">
        <v>137.80000000000001</v>
      </c>
      <c r="W33" s="378" t="s">
        <v>266</v>
      </c>
      <c r="X33" s="379">
        <v>137.19999999999999</v>
      </c>
      <c r="Y33" s="378" t="s">
        <v>125</v>
      </c>
      <c r="Z33" s="379">
        <v>137.5</v>
      </c>
      <c r="AA33" s="378" t="s">
        <v>125</v>
      </c>
      <c r="AB33" s="379">
        <v>138.1</v>
      </c>
      <c r="AC33" s="378" t="s">
        <v>125</v>
      </c>
      <c r="AD33" s="379">
        <v>133.80000000000001</v>
      </c>
      <c r="AE33" s="378" t="s">
        <v>125</v>
      </c>
      <c r="AF33" s="379">
        <v>132.1</v>
      </c>
      <c r="AG33" s="378" t="s">
        <v>125</v>
      </c>
      <c r="AH33" s="379">
        <v>131.4</v>
      </c>
      <c r="AI33" s="378" t="s">
        <v>125</v>
      </c>
      <c r="AJ33" s="379">
        <v>128.80000000000001</v>
      </c>
      <c r="AK33" s="378" t="s">
        <v>125</v>
      </c>
      <c r="AL33" s="379">
        <v>129.4</v>
      </c>
      <c r="AM33" s="378" t="s">
        <v>125</v>
      </c>
    </row>
    <row r="34" spans="1:39">
      <c r="A34" s="377" t="s">
        <v>203</v>
      </c>
      <c r="B34" s="378" t="s">
        <v>126</v>
      </c>
      <c r="C34" s="378" t="s">
        <v>125</v>
      </c>
      <c r="D34" s="378" t="s">
        <v>126</v>
      </c>
      <c r="E34" s="378" t="s">
        <v>125</v>
      </c>
      <c r="F34" s="378" t="s">
        <v>126</v>
      </c>
      <c r="G34" s="378" t="s">
        <v>125</v>
      </c>
      <c r="H34" s="378" t="s">
        <v>126</v>
      </c>
      <c r="I34" s="378" t="s">
        <v>125</v>
      </c>
      <c r="J34" s="378" t="s">
        <v>126</v>
      </c>
      <c r="K34" s="378" t="s">
        <v>125</v>
      </c>
      <c r="L34" s="379">
        <v>117.2</v>
      </c>
      <c r="M34" s="378" t="s">
        <v>125</v>
      </c>
      <c r="N34" s="379">
        <v>112.4</v>
      </c>
      <c r="O34" s="378" t="s">
        <v>125</v>
      </c>
      <c r="P34" s="379">
        <v>113.5</v>
      </c>
      <c r="Q34" s="378" t="s">
        <v>125</v>
      </c>
      <c r="R34" s="379">
        <v>113.8</v>
      </c>
      <c r="S34" s="378" t="s">
        <v>125</v>
      </c>
      <c r="T34" s="379">
        <v>114</v>
      </c>
      <c r="U34" s="378" t="s">
        <v>125</v>
      </c>
      <c r="V34" s="379">
        <v>112.6</v>
      </c>
      <c r="W34" s="378" t="s">
        <v>266</v>
      </c>
      <c r="X34" s="379">
        <v>114.3</v>
      </c>
      <c r="Y34" s="378" t="s">
        <v>125</v>
      </c>
      <c r="Z34" s="379">
        <v>112.5</v>
      </c>
      <c r="AA34" s="378" t="s">
        <v>125</v>
      </c>
      <c r="AB34" s="379">
        <v>112.9</v>
      </c>
      <c r="AC34" s="378" t="s">
        <v>125</v>
      </c>
      <c r="AD34" s="379">
        <v>114.5</v>
      </c>
      <c r="AE34" s="378" t="s">
        <v>125</v>
      </c>
      <c r="AF34" s="379">
        <v>114.9</v>
      </c>
      <c r="AG34" s="378" t="s">
        <v>125</v>
      </c>
      <c r="AH34" s="379">
        <v>114.8</v>
      </c>
      <c r="AI34" s="378" t="s">
        <v>125</v>
      </c>
      <c r="AJ34" s="379">
        <v>115.2</v>
      </c>
      <c r="AK34" s="378" t="s">
        <v>125</v>
      </c>
      <c r="AL34" s="379">
        <v>115.3</v>
      </c>
      <c r="AM34" s="378" t="s">
        <v>125</v>
      </c>
    </row>
    <row r="35" spans="1:39">
      <c r="A35" s="377" t="s">
        <v>204</v>
      </c>
      <c r="B35" s="378" t="s">
        <v>126</v>
      </c>
      <c r="C35" s="378" t="s">
        <v>125</v>
      </c>
      <c r="D35" s="378" t="s">
        <v>126</v>
      </c>
      <c r="E35" s="378" t="s">
        <v>125</v>
      </c>
      <c r="F35" s="378" t="s">
        <v>126</v>
      </c>
      <c r="G35" s="378" t="s">
        <v>125</v>
      </c>
      <c r="H35" s="378" t="s">
        <v>126</v>
      </c>
      <c r="I35" s="378" t="s">
        <v>125</v>
      </c>
      <c r="J35" s="378" t="s">
        <v>126</v>
      </c>
      <c r="K35" s="378" t="s">
        <v>125</v>
      </c>
      <c r="L35" s="379">
        <v>45.6</v>
      </c>
      <c r="M35" s="378" t="s">
        <v>125</v>
      </c>
      <c r="N35" s="379">
        <v>45.8</v>
      </c>
      <c r="O35" s="378" t="s">
        <v>125</v>
      </c>
      <c r="P35" s="379">
        <v>47.8</v>
      </c>
      <c r="Q35" s="378" t="s">
        <v>125</v>
      </c>
      <c r="R35" s="379">
        <v>48.6</v>
      </c>
      <c r="S35" s="378" t="s">
        <v>125</v>
      </c>
      <c r="T35" s="379">
        <v>49.9</v>
      </c>
      <c r="U35" s="378" t="s">
        <v>125</v>
      </c>
      <c r="V35" s="379">
        <v>49.8</v>
      </c>
      <c r="W35" s="378" t="s">
        <v>266</v>
      </c>
      <c r="X35" s="379">
        <v>49.1</v>
      </c>
      <c r="Y35" s="378" t="s">
        <v>125</v>
      </c>
      <c r="Z35" s="379">
        <v>50</v>
      </c>
      <c r="AA35" s="378" t="s">
        <v>125</v>
      </c>
      <c r="AB35" s="379">
        <v>50.2</v>
      </c>
      <c r="AC35" s="378" t="s">
        <v>125</v>
      </c>
      <c r="AD35" s="379">
        <v>52.4</v>
      </c>
      <c r="AE35" s="378" t="s">
        <v>125</v>
      </c>
      <c r="AF35" s="379">
        <v>56.4</v>
      </c>
      <c r="AG35" s="378" t="s">
        <v>125</v>
      </c>
      <c r="AH35" s="379">
        <v>58.2</v>
      </c>
      <c r="AI35" s="378" t="s">
        <v>125</v>
      </c>
      <c r="AJ35" s="379">
        <v>59.4</v>
      </c>
      <c r="AK35" s="378" t="s">
        <v>266</v>
      </c>
      <c r="AL35" s="379">
        <v>60</v>
      </c>
      <c r="AM35" s="378" t="s">
        <v>125</v>
      </c>
    </row>
    <row r="36" spans="1:39">
      <c r="A36" s="377" t="s">
        <v>205</v>
      </c>
      <c r="B36" s="378" t="s">
        <v>126</v>
      </c>
      <c r="C36" s="378" t="s">
        <v>125</v>
      </c>
      <c r="D36" s="378" t="s">
        <v>126</v>
      </c>
      <c r="E36" s="378" t="s">
        <v>125</v>
      </c>
      <c r="F36" s="378" t="s">
        <v>126</v>
      </c>
      <c r="G36" s="378" t="s">
        <v>125</v>
      </c>
      <c r="H36" s="378" t="s">
        <v>126</v>
      </c>
      <c r="I36" s="378" t="s">
        <v>125</v>
      </c>
      <c r="J36" s="378" t="s">
        <v>126</v>
      </c>
      <c r="K36" s="378" t="s">
        <v>125</v>
      </c>
      <c r="L36" s="379">
        <v>62.6</v>
      </c>
      <c r="M36" s="378" t="s">
        <v>125</v>
      </c>
      <c r="N36" s="379">
        <v>61.8</v>
      </c>
      <c r="O36" s="378" t="s">
        <v>125</v>
      </c>
      <c r="P36" s="379">
        <v>61.5</v>
      </c>
      <c r="Q36" s="378" t="s">
        <v>125</v>
      </c>
      <c r="R36" s="379">
        <v>61.7</v>
      </c>
      <c r="S36" s="378" t="s">
        <v>125</v>
      </c>
      <c r="T36" s="379">
        <v>60.5</v>
      </c>
      <c r="U36" s="378" t="s">
        <v>125</v>
      </c>
      <c r="V36" s="379">
        <v>63.1</v>
      </c>
      <c r="W36" s="378" t="s">
        <v>266</v>
      </c>
      <c r="X36" s="379">
        <v>63.3</v>
      </c>
      <c r="Y36" s="378" t="s">
        <v>125</v>
      </c>
      <c r="Z36" s="379">
        <v>63.5</v>
      </c>
      <c r="AA36" s="378" t="s">
        <v>125</v>
      </c>
      <c r="AB36" s="379">
        <v>63.4</v>
      </c>
      <c r="AC36" s="378" t="s">
        <v>125</v>
      </c>
      <c r="AD36" s="379">
        <v>65</v>
      </c>
      <c r="AE36" s="378" t="s">
        <v>125</v>
      </c>
      <c r="AF36" s="379">
        <v>65.8</v>
      </c>
      <c r="AG36" s="378" t="s">
        <v>125</v>
      </c>
      <c r="AH36" s="379">
        <v>64.599999999999994</v>
      </c>
      <c r="AI36" s="378" t="s">
        <v>301</v>
      </c>
      <c r="AJ36" s="379">
        <v>65.3</v>
      </c>
      <c r="AK36" s="378" t="s">
        <v>301</v>
      </c>
      <c r="AL36" s="379">
        <v>65.3</v>
      </c>
      <c r="AM36" s="378" t="s">
        <v>125</v>
      </c>
    </row>
    <row r="37" spans="1:39">
      <c r="A37" s="377" t="s">
        <v>206</v>
      </c>
      <c r="B37" s="378" t="s">
        <v>126</v>
      </c>
      <c r="C37" s="378" t="s">
        <v>125</v>
      </c>
      <c r="D37" s="378" t="s">
        <v>126</v>
      </c>
      <c r="E37" s="378" t="s">
        <v>125</v>
      </c>
      <c r="F37" s="378" t="s">
        <v>126</v>
      </c>
      <c r="G37" s="378" t="s">
        <v>125</v>
      </c>
      <c r="H37" s="378" t="s">
        <v>126</v>
      </c>
      <c r="I37" s="378" t="s">
        <v>125</v>
      </c>
      <c r="J37" s="378" t="s">
        <v>126</v>
      </c>
      <c r="K37" s="378" t="s">
        <v>125</v>
      </c>
      <c r="L37" s="379">
        <v>21.8</v>
      </c>
      <c r="M37" s="378" t="s">
        <v>125</v>
      </c>
      <c r="N37" s="379">
        <v>23.5</v>
      </c>
      <c r="O37" s="378" t="s">
        <v>125</v>
      </c>
      <c r="P37" s="379">
        <v>26.6</v>
      </c>
      <c r="Q37" s="378" t="s">
        <v>125</v>
      </c>
      <c r="R37" s="379">
        <v>28.5</v>
      </c>
      <c r="S37" s="378" t="s">
        <v>125</v>
      </c>
      <c r="T37" s="379">
        <v>31.5</v>
      </c>
      <c r="U37" s="378" t="s">
        <v>125</v>
      </c>
      <c r="V37" s="379">
        <v>32.700000000000003</v>
      </c>
      <c r="W37" s="378" t="s">
        <v>266</v>
      </c>
      <c r="X37" s="379">
        <v>35.5</v>
      </c>
      <c r="Y37" s="378" t="s">
        <v>125</v>
      </c>
      <c r="Z37" s="379">
        <v>38.5</v>
      </c>
      <c r="AA37" s="378" t="s">
        <v>125</v>
      </c>
      <c r="AB37" s="379">
        <v>43.6</v>
      </c>
      <c r="AC37" s="378" t="s">
        <v>125</v>
      </c>
      <c r="AD37" s="379">
        <v>43.5</v>
      </c>
      <c r="AE37" s="378" t="s">
        <v>125</v>
      </c>
      <c r="AF37" s="379">
        <v>44.1</v>
      </c>
      <c r="AG37" s="378" t="s">
        <v>125</v>
      </c>
      <c r="AH37" s="379">
        <v>44</v>
      </c>
      <c r="AI37" s="378" t="s">
        <v>125</v>
      </c>
      <c r="AJ37" s="379">
        <v>44.5</v>
      </c>
      <c r="AK37" s="378" t="s">
        <v>125</v>
      </c>
      <c r="AL37" s="379">
        <v>45.1</v>
      </c>
      <c r="AM37" s="378" t="s">
        <v>125</v>
      </c>
    </row>
    <row r="38" spans="1:39">
      <c r="A38" s="377" t="s">
        <v>207</v>
      </c>
      <c r="B38" s="378" t="s">
        <v>126</v>
      </c>
      <c r="C38" s="378" t="s">
        <v>125</v>
      </c>
      <c r="D38" s="378" t="s">
        <v>126</v>
      </c>
      <c r="E38" s="378" t="s">
        <v>125</v>
      </c>
      <c r="F38" s="378" t="s">
        <v>126</v>
      </c>
      <c r="G38" s="378" t="s">
        <v>125</v>
      </c>
      <c r="H38" s="378" t="s">
        <v>126</v>
      </c>
      <c r="I38" s="378" t="s">
        <v>125</v>
      </c>
      <c r="J38" s="378" t="s">
        <v>126</v>
      </c>
      <c r="K38" s="378" t="s">
        <v>125</v>
      </c>
      <c r="L38" s="379">
        <v>76</v>
      </c>
      <c r="M38" s="378" t="s">
        <v>125</v>
      </c>
      <c r="N38" s="379">
        <v>76.2</v>
      </c>
      <c r="O38" s="378" t="s">
        <v>125</v>
      </c>
      <c r="P38" s="379">
        <v>75.900000000000006</v>
      </c>
      <c r="Q38" s="378" t="s">
        <v>125</v>
      </c>
      <c r="R38" s="379">
        <v>76.7</v>
      </c>
      <c r="S38" s="378" t="s">
        <v>125</v>
      </c>
      <c r="T38" s="379">
        <v>78.900000000000006</v>
      </c>
      <c r="U38" s="378" t="s">
        <v>125</v>
      </c>
      <c r="V38" s="379">
        <v>82.2</v>
      </c>
      <c r="W38" s="378" t="s">
        <v>266</v>
      </c>
      <c r="X38" s="379">
        <v>83.5</v>
      </c>
      <c r="Y38" s="378" t="s">
        <v>125</v>
      </c>
      <c r="Z38" s="379">
        <v>83.8</v>
      </c>
      <c r="AA38" s="378" t="s">
        <v>125</v>
      </c>
      <c r="AB38" s="379">
        <v>83.4</v>
      </c>
      <c r="AC38" s="378" t="s">
        <v>125</v>
      </c>
      <c r="AD38" s="379">
        <v>83.9</v>
      </c>
      <c r="AE38" s="378" t="s">
        <v>125</v>
      </c>
      <c r="AF38" s="379">
        <v>83</v>
      </c>
      <c r="AG38" s="378" t="s">
        <v>125</v>
      </c>
      <c r="AH38" s="379">
        <v>86</v>
      </c>
      <c r="AI38" s="378" t="s">
        <v>125</v>
      </c>
      <c r="AJ38" s="379">
        <v>86.5</v>
      </c>
      <c r="AK38" s="378" t="s">
        <v>125</v>
      </c>
      <c r="AL38" s="379">
        <v>86.1</v>
      </c>
      <c r="AM38" s="378" t="s">
        <v>125</v>
      </c>
    </row>
    <row r="39" spans="1:39">
      <c r="A39" s="377" t="s">
        <v>208</v>
      </c>
      <c r="B39" s="378" t="s">
        <v>126</v>
      </c>
      <c r="C39" s="378" t="s">
        <v>125</v>
      </c>
      <c r="D39" s="378" t="s">
        <v>126</v>
      </c>
      <c r="E39" s="378" t="s">
        <v>125</v>
      </c>
      <c r="F39" s="378" t="s">
        <v>126</v>
      </c>
      <c r="G39" s="378" t="s">
        <v>125</v>
      </c>
      <c r="H39" s="378" t="s">
        <v>126</v>
      </c>
      <c r="I39" s="378" t="s">
        <v>125</v>
      </c>
      <c r="J39" s="378" t="s">
        <v>126</v>
      </c>
      <c r="K39" s="378" t="s">
        <v>125</v>
      </c>
      <c r="L39" s="379">
        <v>54.9</v>
      </c>
      <c r="M39" s="378" t="s">
        <v>125</v>
      </c>
      <c r="N39" s="379">
        <v>57.3</v>
      </c>
      <c r="O39" s="378" t="s">
        <v>125</v>
      </c>
      <c r="P39" s="379">
        <v>60.3</v>
      </c>
      <c r="Q39" s="378" t="s">
        <v>125</v>
      </c>
      <c r="R39" s="379">
        <v>62.9</v>
      </c>
      <c r="S39" s="378" t="s">
        <v>125</v>
      </c>
      <c r="T39" s="379">
        <v>63.4</v>
      </c>
      <c r="U39" s="378" t="s">
        <v>125</v>
      </c>
      <c r="V39" s="379">
        <v>65.2</v>
      </c>
      <c r="W39" s="378" t="s">
        <v>266</v>
      </c>
      <c r="X39" s="379">
        <v>67.400000000000006</v>
      </c>
      <c r="Y39" s="378" t="s">
        <v>125</v>
      </c>
      <c r="Z39" s="379">
        <v>71.2</v>
      </c>
      <c r="AA39" s="378" t="s">
        <v>125</v>
      </c>
      <c r="AB39" s="379">
        <v>74</v>
      </c>
      <c r="AC39" s="378" t="s">
        <v>125</v>
      </c>
      <c r="AD39" s="379">
        <v>73.8</v>
      </c>
      <c r="AE39" s="378" t="s">
        <v>125</v>
      </c>
      <c r="AF39" s="379">
        <v>75.2</v>
      </c>
      <c r="AG39" s="378" t="s">
        <v>125</v>
      </c>
      <c r="AH39" s="379">
        <v>75.099999999999994</v>
      </c>
      <c r="AI39" s="378" t="s">
        <v>125</v>
      </c>
      <c r="AJ39" s="379">
        <v>75.400000000000006</v>
      </c>
      <c r="AK39" s="378" t="s">
        <v>125</v>
      </c>
      <c r="AL39" s="379">
        <v>76.599999999999994</v>
      </c>
      <c r="AM39" s="378" t="s">
        <v>125</v>
      </c>
    </row>
    <row r="40" spans="1:39">
      <c r="A40" s="377" t="s">
        <v>209</v>
      </c>
      <c r="B40" s="378" t="s">
        <v>126</v>
      </c>
      <c r="C40" s="378" t="s">
        <v>125</v>
      </c>
      <c r="D40" s="378" t="s">
        <v>126</v>
      </c>
      <c r="E40" s="378" t="s">
        <v>125</v>
      </c>
      <c r="F40" s="378" t="s">
        <v>126</v>
      </c>
      <c r="G40" s="378" t="s">
        <v>125</v>
      </c>
      <c r="H40" s="378" t="s">
        <v>126</v>
      </c>
      <c r="I40" s="378" t="s">
        <v>125</v>
      </c>
      <c r="J40" s="378" t="s">
        <v>126</v>
      </c>
      <c r="K40" s="378" t="s">
        <v>125</v>
      </c>
      <c r="L40" s="379">
        <v>112.7</v>
      </c>
      <c r="M40" s="378" t="s">
        <v>125</v>
      </c>
      <c r="N40" s="379">
        <v>110.6</v>
      </c>
      <c r="O40" s="378" t="s">
        <v>125</v>
      </c>
      <c r="P40" s="379">
        <v>109.4</v>
      </c>
      <c r="Q40" s="378" t="s">
        <v>125</v>
      </c>
      <c r="R40" s="379">
        <v>107.3</v>
      </c>
      <c r="S40" s="378" t="s">
        <v>125</v>
      </c>
      <c r="T40" s="379">
        <v>110.7</v>
      </c>
      <c r="U40" s="378" t="s">
        <v>125</v>
      </c>
      <c r="V40" s="379">
        <v>108.7</v>
      </c>
      <c r="W40" s="378" t="s">
        <v>266</v>
      </c>
      <c r="X40" s="379">
        <v>108.1</v>
      </c>
      <c r="Y40" s="378" t="s">
        <v>125</v>
      </c>
      <c r="Z40" s="379">
        <v>111.1</v>
      </c>
      <c r="AA40" s="378" t="s">
        <v>125</v>
      </c>
      <c r="AB40" s="379">
        <v>111.7</v>
      </c>
      <c r="AC40" s="378" t="s">
        <v>125</v>
      </c>
      <c r="AD40" s="379">
        <v>108.3</v>
      </c>
      <c r="AE40" s="378" t="s">
        <v>125</v>
      </c>
      <c r="AF40" s="379">
        <v>107.6</v>
      </c>
      <c r="AG40" s="378" t="s">
        <v>125</v>
      </c>
      <c r="AH40" s="379">
        <v>108.2</v>
      </c>
      <c r="AI40" s="378" t="s">
        <v>125</v>
      </c>
      <c r="AJ40" s="379">
        <v>107</v>
      </c>
      <c r="AK40" s="378" t="s">
        <v>125</v>
      </c>
      <c r="AL40" s="379">
        <v>105.6</v>
      </c>
      <c r="AM40" s="378" t="s">
        <v>125</v>
      </c>
    </row>
    <row r="41" spans="1:39">
      <c r="A41" s="377" t="s">
        <v>210</v>
      </c>
      <c r="B41" s="378" t="s">
        <v>126</v>
      </c>
      <c r="C41" s="378" t="s">
        <v>125</v>
      </c>
      <c r="D41" s="378" t="s">
        <v>126</v>
      </c>
      <c r="E41" s="378" t="s">
        <v>125</v>
      </c>
      <c r="F41" s="378" t="s">
        <v>126</v>
      </c>
      <c r="G41" s="378" t="s">
        <v>125</v>
      </c>
      <c r="H41" s="378" t="s">
        <v>126</v>
      </c>
      <c r="I41" s="378" t="s">
        <v>125</v>
      </c>
      <c r="J41" s="378" t="s">
        <v>126</v>
      </c>
      <c r="K41" s="378" t="s">
        <v>125</v>
      </c>
      <c r="L41" s="379">
        <v>119.6</v>
      </c>
      <c r="M41" s="378" t="s">
        <v>125</v>
      </c>
      <c r="N41" s="379">
        <v>114.4</v>
      </c>
      <c r="O41" s="378" t="s">
        <v>125</v>
      </c>
      <c r="P41" s="379">
        <v>115.4</v>
      </c>
      <c r="Q41" s="378" t="s">
        <v>125</v>
      </c>
      <c r="R41" s="379">
        <v>118.6</v>
      </c>
      <c r="S41" s="378" t="s">
        <v>125</v>
      </c>
      <c r="T41" s="379">
        <v>120.9</v>
      </c>
      <c r="U41" s="378" t="s">
        <v>125</v>
      </c>
      <c r="V41" s="379">
        <v>117</v>
      </c>
      <c r="W41" s="378" t="s">
        <v>266</v>
      </c>
      <c r="X41" s="379">
        <v>118.1</v>
      </c>
      <c r="Y41" s="378" t="s">
        <v>125</v>
      </c>
      <c r="Z41" s="379">
        <v>118.9</v>
      </c>
      <c r="AA41" s="378" t="s">
        <v>125</v>
      </c>
      <c r="AB41" s="379">
        <v>117.7</v>
      </c>
      <c r="AC41" s="378" t="s">
        <v>125</v>
      </c>
      <c r="AD41" s="379">
        <v>114.6</v>
      </c>
      <c r="AE41" s="378" t="s">
        <v>125</v>
      </c>
      <c r="AF41" s="379">
        <v>115.1</v>
      </c>
      <c r="AG41" s="378" t="s">
        <v>125</v>
      </c>
      <c r="AH41" s="379">
        <v>115.4</v>
      </c>
      <c r="AI41" s="378" t="s">
        <v>125</v>
      </c>
      <c r="AJ41" s="379">
        <v>116.2</v>
      </c>
      <c r="AK41" s="378" t="s">
        <v>125</v>
      </c>
      <c r="AL41" s="379">
        <v>116.9</v>
      </c>
      <c r="AM41" s="378" t="s">
        <v>125</v>
      </c>
    </row>
    <row r="42" spans="1:39">
      <c r="A42" s="377" t="s">
        <v>211</v>
      </c>
      <c r="B42" s="378" t="s">
        <v>126</v>
      </c>
      <c r="C42" s="378" t="s">
        <v>125</v>
      </c>
      <c r="D42" s="378" t="s">
        <v>126</v>
      </c>
      <c r="E42" s="378" t="s">
        <v>125</v>
      </c>
      <c r="F42" s="378" t="s">
        <v>126</v>
      </c>
      <c r="G42" s="378" t="s">
        <v>125</v>
      </c>
      <c r="H42" s="378" t="s">
        <v>126</v>
      </c>
      <c r="I42" s="378" t="s">
        <v>125</v>
      </c>
      <c r="J42" s="378" t="s">
        <v>126</v>
      </c>
      <c r="K42" s="378" t="s">
        <v>125</v>
      </c>
      <c r="L42" s="379">
        <v>113.6</v>
      </c>
      <c r="M42" s="378" t="s">
        <v>125</v>
      </c>
      <c r="N42" s="379">
        <v>113.4</v>
      </c>
      <c r="O42" s="378" t="s">
        <v>125</v>
      </c>
      <c r="P42" s="379">
        <v>113.8</v>
      </c>
      <c r="Q42" s="378" t="s">
        <v>125</v>
      </c>
      <c r="R42" s="379">
        <v>114.6</v>
      </c>
      <c r="S42" s="378" t="s">
        <v>125</v>
      </c>
      <c r="T42" s="379">
        <v>116.4</v>
      </c>
      <c r="U42" s="378" t="s">
        <v>125</v>
      </c>
      <c r="V42" s="379">
        <v>115.6</v>
      </c>
      <c r="W42" s="378" t="s">
        <v>266</v>
      </c>
      <c r="X42" s="379">
        <v>114.9</v>
      </c>
      <c r="Y42" s="378" t="s">
        <v>125</v>
      </c>
      <c r="Z42" s="379">
        <v>112</v>
      </c>
      <c r="AA42" s="378" t="s">
        <v>125</v>
      </c>
      <c r="AB42" s="379">
        <v>109.3</v>
      </c>
      <c r="AC42" s="378" t="s">
        <v>125</v>
      </c>
      <c r="AD42" s="379">
        <v>107.3</v>
      </c>
      <c r="AE42" s="378" t="s">
        <v>125</v>
      </c>
      <c r="AF42" s="379">
        <v>102.8</v>
      </c>
      <c r="AG42" s="378" t="s">
        <v>125</v>
      </c>
      <c r="AH42" s="379">
        <v>100.7</v>
      </c>
      <c r="AI42" s="378" t="s">
        <v>125</v>
      </c>
      <c r="AJ42" s="379">
        <v>98.3</v>
      </c>
      <c r="AK42" s="378" t="s">
        <v>125</v>
      </c>
      <c r="AL42" s="379">
        <v>97.7</v>
      </c>
      <c r="AM42" s="378" t="s">
        <v>125</v>
      </c>
    </row>
    <row r="43" spans="1:39">
      <c r="A43" s="377" t="s">
        <v>212</v>
      </c>
      <c r="B43" s="378" t="s">
        <v>126</v>
      </c>
      <c r="C43" s="378" t="s">
        <v>125</v>
      </c>
      <c r="D43" s="378" t="s">
        <v>126</v>
      </c>
      <c r="E43" s="378" t="s">
        <v>125</v>
      </c>
      <c r="F43" s="378" t="s">
        <v>126</v>
      </c>
      <c r="G43" s="378" t="s">
        <v>125</v>
      </c>
      <c r="H43" s="378" t="s">
        <v>126</v>
      </c>
      <c r="I43" s="378" t="s">
        <v>125</v>
      </c>
      <c r="J43" s="378" t="s">
        <v>126</v>
      </c>
      <c r="K43" s="378" t="s">
        <v>125</v>
      </c>
      <c r="L43" s="379">
        <v>136.19999999999999</v>
      </c>
      <c r="M43" s="378" t="s">
        <v>302</v>
      </c>
      <c r="N43" s="379">
        <v>135.4</v>
      </c>
      <c r="O43" s="378" t="s">
        <v>302</v>
      </c>
      <c r="P43" s="379">
        <v>135.6</v>
      </c>
      <c r="Q43" s="378" t="s">
        <v>302</v>
      </c>
      <c r="R43" s="379">
        <v>138.9</v>
      </c>
      <c r="S43" s="378" t="s">
        <v>302</v>
      </c>
      <c r="T43" s="379">
        <v>140.4</v>
      </c>
      <c r="U43" s="378" t="s">
        <v>302</v>
      </c>
      <c r="V43" s="379">
        <v>141.5</v>
      </c>
      <c r="W43" s="378" t="s">
        <v>266</v>
      </c>
      <c r="X43" s="379">
        <v>136.9</v>
      </c>
      <c r="Y43" s="378" t="s">
        <v>302</v>
      </c>
      <c r="Z43" s="379">
        <v>136.1</v>
      </c>
      <c r="AA43" s="378" t="s">
        <v>302</v>
      </c>
      <c r="AB43" s="379">
        <v>134.69999999999999</v>
      </c>
      <c r="AC43" s="378" t="s">
        <v>302</v>
      </c>
      <c r="AD43" s="379">
        <v>137</v>
      </c>
      <c r="AE43" s="378" t="s">
        <v>302</v>
      </c>
      <c r="AF43" s="378" t="s">
        <v>126</v>
      </c>
      <c r="AG43" s="378" t="s">
        <v>125</v>
      </c>
      <c r="AH43" s="378" t="s">
        <v>126</v>
      </c>
      <c r="AI43" s="378" t="s">
        <v>125</v>
      </c>
      <c r="AJ43" s="378" t="s">
        <v>126</v>
      </c>
      <c r="AK43" s="378" t="s">
        <v>125</v>
      </c>
      <c r="AL43" s="378" t="s">
        <v>126</v>
      </c>
      <c r="AM43" s="378" t="s">
        <v>125</v>
      </c>
    </row>
    <row r="44" spans="1:39">
      <c r="A44" s="377" t="s">
        <v>213</v>
      </c>
      <c r="B44" s="378" t="s">
        <v>126</v>
      </c>
      <c r="C44" s="378" t="s">
        <v>125</v>
      </c>
      <c r="D44" s="378" t="s">
        <v>126</v>
      </c>
      <c r="E44" s="378" t="s">
        <v>125</v>
      </c>
      <c r="F44" s="378" t="s">
        <v>126</v>
      </c>
      <c r="G44" s="378" t="s">
        <v>125</v>
      </c>
      <c r="H44" s="378" t="s">
        <v>126</v>
      </c>
      <c r="I44" s="378" t="s">
        <v>125</v>
      </c>
      <c r="J44" s="378" t="s">
        <v>126</v>
      </c>
      <c r="K44" s="378" t="s">
        <v>125</v>
      </c>
      <c r="L44" s="378" t="s">
        <v>126</v>
      </c>
      <c r="M44" s="378" t="s">
        <v>125</v>
      </c>
      <c r="N44" s="378" t="s">
        <v>126</v>
      </c>
      <c r="O44" s="378" t="s">
        <v>125</v>
      </c>
      <c r="P44" s="378" t="s">
        <v>126</v>
      </c>
      <c r="Q44" s="378" t="s">
        <v>125</v>
      </c>
      <c r="R44" s="378" t="s">
        <v>126</v>
      </c>
      <c r="S44" s="378" t="s">
        <v>125</v>
      </c>
      <c r="T44" s="378" t="s">
        <v>126</v>
      </c>
      <c r="U44" s="378" t="s">
        <v>125</v>
      </c>
      <c r="V44" s="378" t="s">
        <v>126</v>
      </c>
      <c r="W44" s="378" t="s">
        <v>125</v>
      </c>
      <c r="X44" s="378" t="s">
        <v>126</v>
      </c>
      <c r="Y44" s="378" t="s">
        <v>125</v>
      </c>
      <c r="Z44" s="378" t="s">
        <v>126</v>
      </c>
      <c r="AA44" s="378" t="s">
        <v>125</v>
      </c>
      <c r="AB44" s="378" t="s">
        <v>126</v>
      </c>
      <c r="AC44" s="378" t="s">
        <v>125</v>
      </c>
      <c r="AD44" s="378" t="s">
        <v>126</v>
      </c>
      <c r="AE44" s="378" t="s">
        <v>125</v>
      </c>
      <c r="AF44" s="378" t="s">
        <v>126</v>
      </c>
      <c r="AG44" s="378" t="s">
        <v>125</v>
      </c>
      <c r="AH44" s="378" t="s">
        <v>126</v>
      </c>
      <c r="AI44" s="378" t="s">
        <v>125</v>
      </c>
      <c r="AJ44" s="378" t="s">
        <v>126</v>
      </c>
      <c r="AK44" s="378" t="s">
        <v>125</v>
      </c>
      <c r="AL44" s="378" t="s">
        <v>126</v>
      </c>
      <c r="AM44" s="378" t="s">
        <v>125</v>
      </c>
    </row>
    <row r="46" spans="1:39">
      <c r="A46" s="375" t="s">
        <v>303</v>
      </c>
      <c r="E46" s="375" t="s">
        <v>521</v>
      </c>
    </row>
    <row r="47" spans="1:39">
      <c r="A47" s="375" t="s">
        <v>266</v>
      </c>
      <c r="B47" s="375" t="s">
        <v>522</v>
      </c>
      <c r="E47" s="375" t="s">
        <v>126</v>
      </c>
      <c r="F47" s="375" t="s">
        <v>305</v>
      </c>
    </row>
    <row r="48" spans="1:39">
      <c r="A48" s="375" t="s">
        <v>268</v>
      </c>
      <c r="B48" s="375" t="s">
        <v>306</v>
      </c>
    </row>
    <row r="49" spans="1:2">
      <c r="A49" s="375" t="s">
        <v>267</v>
      </c>
      <c r="B49" s="375" t="s">
        <v>523</v>
      </c>
    </row>
    <row r="50" spans="1:2">
      <c r="A50" s="375" t="s">
        <v>302</v>
      </c>
      <c r="B50" s="375" t="s">
        <v>307</v>
      </c>
    </row>
    <row r="51" spans="1:2">
      <c r="A51" s="375" t="s">
        <v>299</v>
      </c>
      <c r="B51" s="375" t="s">
        <v>312</v>
      </c>
    </row>
    <row r="52" spans="1:2">
      <c r="A52" s="375" t="s">
        <v>315</v>
      </c>
      <c r="B52" s="375" t="s">
        <v>316</v>
      </c>
    </row>
    <row r="53" spans="1:2">
      <c r="A53" s="375" t="s">
        <v>310</v>
      </c>
      <c r="B53" s="375" t="s">
        <v>311</v>
      </c>
    </row>
    <row r="54" spans="1:2">
      <c r="A54" s="375" t="s">
        <v>301</v>
      </c>
      <c r="B54" s="375" t="s">
        <v>304</v>
      </c>
    </row>
    <row r="55" spans="1:2">
      <c r="A55" s="375" t="s">
        <v>308</v>
      </c>
      <c r="B55" s="375" t="s">
        <v>309</v>
      </c>
    </row>
    <row r="56" spans="1:2">
      <c r="A56" s="375" t="s">
        <v>286</v>
      </c>
      <c r="B56" s="375" t="s">
        <v>313</v>
      </c>
    </row>
    <row r="57" spans="1:2">
      <c r="A57" s="375" t="s">
        <v>317</v>
      </c>
      <c r="B57" s="375" t="s">
        <v>524</v>
      </c>
    </row>
    <row r="58" spans="1:2">
      <c r="A58" s="375" t="s">
        <v>314</v>
      </c>
      <c r="B58" s="375" t="s">
        <v>525</v>
      </c>
    </row>
  </sheetData>
  <pageMargins left="0.75" right="0.75" top="1" bottom="1" header="0.5" footer="0.5"/>
  <pageSetup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W84"/>
  <sheetViews>
    <sheetView workbookViewId="0">
      <selection activeCell="A14" sqref="A14"/>
    </sheetView>
  </sheetViews>
  <sheetFormatPr defaultColWidth="9.125" defaultRowHeight="12.75"/>
  <cols>
    <col min="1" max="1" width="29.25" style="230" customWidth="1"/>
    <col min="2" max="2" width="48.875" style="230" customWidth="1"/>
    <col min="3" max="16384" width="9.125" style="230"/>
  </cols>
  <sheetData>
    <row r="1" spans="1:23" ht="30.75" thickBot="1">
      <c r="B1" s="233" t="s">
        <v>121</v>
      </c>
    </row>
    <row r="2" spans="1:23" ht="13.5" thickTop="1">
      <c r="B2" s="234" t="s">
        <v>264</v>
      </c>
    </row>
    <row r="3" spans="1:23">
      <c r="B3" s="234" t="s">
        <v>262</v>
      </c>
    </row>
    <row r="6" spans="1:23">
      <c r="B6" s="230" t="str">
        <f>""</f>
        <v/>
      </c>
      <c r="C6" s="230">
        <v>1995</v>
      </c>
      <c r="D6" s="230">
        <v>1996</v>
      </c>
      <c r="E6" s="230">
        <v>1997</v>
      </c>
      <c r="F6" s="230">
        <v>1998</v>
      </c>
      <c r="G6" s="230">
        <v>1999</v>
      </c>
      <c r="H6" s="230">
        <v>2000</v>
      </c>
      <c r="I6" s="230">
        <v>2001</v>
      </c>
      <c r="J6" s="230">
        <v>2002</v>
      </c>
      <c r="K6" s="230">
        <v>2003</v>
      </c>
      <c r="L6" s="230">
        <v>2004</v>
      </c>
      <c r="M6" s="230">
        <v>2005</v>
      </c>
      <c r="N6" s="230">
        <v>2006</v>
      </c>
      <c r="O6" s="230">
        <v>2007</v>
      </c>
      <c r="P6" s="230">
        <v>2008</v>
      </c>
      <c r="Q6" s="230">
        <v>2009</v>
      </c>
      <c r="R6" s="230">
        <v>2010</v>
      </c>
      <c r="S6" s="230">
        <v>2011</v>
      </c>
      <c r="T6" s="230">
        <v>2012</v>
      </c>
      <c r="U6" s="230">
        <v>2013</v>
      </c>
      <c r="V6" s="230">
        <v>2014</v>
      </c>
      <c r="W6" s="230">
        <v>2015</v>
      </c>
    </row>
    <row r="7" spans="1:23">
      <c r="A7" s="230" t="str">
        <f>lookup!Z2</f>
        <v>European Union (28 countries)</v>
      </c>
      <c r="B7" s="232" t="str">
        <f>VLOOKUP(A7,lookup!$Z$2:$AA$77,2,FALSE)</f>
        <v>ΕΕ (28 χώρες)</v>
      </c>
      <c r="C7" s="232" t="str">
        <f>IF(ISNA(VLOOKUP($A7,ES_P2_0!$A$10:$AQ$100,MATCH(FIXED(C$6,0,TRUE),ES_P2_0!$A$10:$AQ$10,0),FALSE)),":",VLOOKUP($A7,ES_P2_0!$A$10:$AQ$100,MATCH(FIXED(C$6,0,TRUE),ES_P2_0!$A$10:$AQ$10,0),FALSE))</f>
        <v>:</v>
      </c>
      <c r="D7" s="232" t="str">
        <f>IF(ISNA(VLOOKUP($A7,ES_P2_0!$A$10:$AQ$100,MATCH(FIXED(D$6,0,TRUE),ES_P2_0!$A$10:$AQ$10,0),FALSE)),":",VLOOKUP($A7,ES_P2_0!$A$10:$AQ$100,MATCH(FIXED(D$6,0,TRUE),ES_P2_0!$A$10:$AQ$10,0),FALSE))</f>
        <v>:</v>
      </c>
      <c r="E7" s="232" t="str">
        <f>IF(ISNA(VLOOKUP($A7,ES_P2_0!$A$10:$AQ$100,MATCH(FIXED(E$6,0,TRUE),ES_P2_0!$A$10:$AQ$10,0),FALSE)),":",VLOOKUP($A7,ES_P2_0!$A$10:$AQ$100,MATCH(FIXED(E$6,0,TRUE),ES_P2_0!$A$10:$AQ$10,0),FALSE))</f>
        <v>:</v>
      </c>
      <c r="F7" s="232" t="str">
        <f>IF(ISNA(VLOOKUP($A7,ES_P2_0!$A$10:$AQ$100,MATCH(FIXED(F$6,0,TRUE),ES_P2_0!$A$10:$AQ$10,0),FALSE)),":",VLOOKUP($A7,ES_P2_0!$A$10:$AQ$100,MATCH(FIXED(F$6,0,TRUE),ES_P2_0!$A$10:$AQ$10,0),FALSE))</f>
        <v>:</v>
      </c>
      <c r="G7" s="232" t="str">
        <f>IF(ISNA(VLOOKUP($A7,ES_P2_0!$A$10:$AQ$100,MATCH(FIXED(G$6,0,TRUE),ES_P2_0!$A$10:$AQ$10,0),FALSE)),":",VLOOKUP($A7,ES_P2_0!$A$10:$AQ$100,MATCH(FIXED(G$6,0,TRUE),ES_P2_0!$A$10:$AQ$10,0),FALSE))</f>
        <v>:</v>
      </c>
      <c r="H7" s="232">
        <f>IF(ISNA(VLOOKUP($A7,ES_P2_0!$A$10:$AQ$100,MATCH(FIXED(H$6,0,TRUE),ES_P2_0!$A$10:$AQ$10,0),FALSE)),":",VLOOKUP($A7,ES_P2_0!$A$10:$AQ$100,MATCH(FIXED(H$6,0,TRUE),ES_P2_0!$A$10:$AQ$10,0),FALSE))</f>
        <v>100</v>
      </c>
      <c r="I7" s="232">
        <f>IF(ISNA(VLOOKUP($A7,ES_P2_0!$A$10:$AQ$100,MATCH(FIXED(I$6,0,TRUE),ES_P2_0!$A$10:$AQ$10,0),FALSE)),":",VLOOKUP($A7,ES_P2_0!$A$10:$AQ$100,MATCH(FIXED(I$6,0,TRUE),ES_P2_0!$A$10:$AQ$10,0),FALSE))</f>
        <v>100</v>
      </c>
      <c r="J7" s="232">
        <f>IF(ISNA(VLOOKUP($A7,ES_P2_0!$A$10:$AQ$100,MATCH(FIXED(J$6,0,TRUE),ES_P2_0!$A$10:$AQ$10,0),FALSE)),":",VLOOKUP($A7,ES_P2_0!$A$10:$AQ$100,MATCH(FIXED(J$6,0,TRUE),ES_P2_0!$A$10:$AQ$10,0),FALSE))</f>
        <v>100</v>
      </c>
      <c r="K7" s="232">
        <f>IF(ISNA(VLOOKUP($A7,ES_P2_0!$A$10:$AQ$100,MATCH(FIXED(K$6,0,TRUE),ES_P2_0!$A$10:$AQ$10,0),FALSE)),":",VLOOKUP($A7,ES_P2_0!$A$10:$AQ$100,MATCH(FIXED(K$6,0,TRUE),ES_P2_0!$A$10:$AQ$10,0),FALSE))</f>
        <v>100</v>
      </c>
      <c r="L7" s="232">
        <f>IF(ISNA(VLOOKUP($A7,ES_P2_0!$A$10:$AQ$100,MATCH(FIXED(L$6,0,TRUE),ES_P2_0!$A$10:$AQ$10,0),FALSE)),":",VLOOKUP($A7,ES_P2_0!$A$10:$AQ$100,MATCH(FIXED(L$6,0,TRUE),ES_P2_0!$A$10:$AQ$10,0),FALSE))</f>
        <v>100</v>
      </c>
      <c r="M7" s="232">
        <f>IF(ISNA(VLOOKUP($A7,ES_P2_0!$A$10:$AQ$100,MATCH(FIXED(M$6,0,TRUE),ES_P2_0!$A$10:$AQ$10,0),FALSE)),":",VLOOKUP($A7,ES_P2_0!$A$10:$AQ$100,MATCH(FIXED(M$6,0,TRUE),ES_P2_0!$A$10:$AQ$10,0),FALSE))</f>
        <v>100</v>
      </c>
      <c r="N7" s="232">
        <f>IF(ISNA(VLOOKUP($A7,ES_P2_0!$A$10:$AQ$100,MATCH(FIXED(N$6,0,TRUE),ES_P2_0!$A$10:$AQ$10,0),FALSE)),":",VLOOKUP($A7,ES_P2_0!$A$10:$AQ$100,MATCH(FIXED(N$6,0,TRUE),ES_P2_0!$A$10:$AQ$10,0),FALSE))</f>
        <v>100</v>
      </c>
      <c r="O7" s="232">
        <f>IF(ISNA(VLOOKUP($A7,ES_P2_0!$A$10:$AQ$100,MATCH(FIXED(O$6,0,TRUE),ES_P2_0!$A$10:$AQ$10,0),FALSE)),":",VLOOKUP($A7,ES_P2_0!$A$10:$AQ$100,MATCH(FIXED(O$6,0,TRUE),ES_P2_0!$A$10:$AQ$10,0),FALSE))</f>
        <v>100</v>
      </c>
      <c r="P7" s="232">
        <f>IF(ISNA(VLOOKUP($A7,ES_P2_0!$A$10:$AQ$100,MATCH(FIXED(P$6,0,TRUE),ES_P2_0!$A$10:$AQ$10,0),FALSE)),":",VLOOKUP($A7,ES_P2_0!$A$10:$AQ$100,MATCH(FIXED(P$6,0,TRUE),ES_P2_0!$A$10:$AQ$10,0),FALSE))</f>
        <v>100</v>
      </c>
      <c r="Q7" s="232">
        <f>IF(ISNA(VLOOKUP($A7,ES_P2_0!$A$10:$AQ$100,MATCH(FIXED(Q$6,0,TRUE),ES_P2_0!$A$10:$AQ$10,0),FALSE)),":",VLOOKUP($A7,ES_P2_0!$A$10:$AQ$100,MATCH(FIXED(Q$6,0,TRUE),ES_P2_0!$A$10:$AQ$10,0),FALSE))</f>
        <v>100</v>
      </c>
      <c r="R7" s="232">
        <f>IF(ISNA(VLOOKUP($A7,ES_P2_0!$A$10:$AQ$100,MATCH(FIXED(R$6,0,TRUE),ES_P2_0!$A$10:$AQ$10,0),FALSE)),":",VLOOKUP($A7,ES_P2_0!$A$10:$AQ$100,MATCH(FIXED(R$6,0,TRUE),ES_P2_0!$A$10:$AQ$10,0),FALSE))</f>
        <v>100</v>
      </c>
      <c r="S7" s="232">
        <f>IF(ISNA(VLOOKUP($A7,ES_P2_0!$A$10:$AQ$100,MATCH(FIXED(S$6,0,TRUE),ES_P2_0!$A$10:$AQ$10,0),FALSE)),":",VLOOKUP($A7,ES_P2_0!$A$10:$AQ$100,MATCH(FIXED(S$6,0,TRUE),ES_P2_0!$A$10:$AQ$10,0),FALSE))</f>
        <v>100</v>
      </c>
      <c r="T7" s="232">
        <f>IF(ISNA(VLOOKUP($A7,ES_P2_0!$A$10:$AQ$100,MATCH(FIXED(T$6,0,TRUE),ES_P2_0!$A$10:$AQ$10,0),FALSE)),":",VLOOKUP($A7,ES_P2_0!$A$10:$AQ$100,MATCH(FIXED(T$6,0,TRUE),ES_P2_0!$A$10:$AQ$10,0),FALSE))</f>
        <v>100</v>
      </c>
      <c r="U7" s="232">
        <f>IF(ISNA(VLOOKUP($A7,ES_P2_0!$A$10:$AQ$100,MATCH(FIXED(U$6,0,TRUE),ES_P2_0!$A$10:$AQ$10,0),FALSE)),":",VLOOKUP($A7,ES_P2_0!$A$10:$AQ$100,MATCH(FIXED(U$6,0,TRUE),ES_P2_0!$A$10:$AQ$10,0),FALSE))</f>
        <v>100</v>
      </c>
      <c r="V7" s="232" t="str">
        <f>IF(ISNA(VLOOKUP($A7,ES_P2_0!$A$10:$AQ$100,MATCH(FIXED(V$6,0,TRUE),ES_P2_0!$A$10:$AQ$10,0),FALSE)),":",VLOOKUP($A7,ES_P2_0!$A$10:$AQ$100,MATCH(FIXED(V$6,0,TRUE),ES_P2_0!$A$10:$AQ$10,0),FALSE))</f>
        <v>:</v>
      </c>
      <c r="W7" s="232" t="str">
        <f>IF(ISNA(VLOOKUP($A7,ES_P2_0!$A$10:$AQ$100,MATCH(FIXED(W$6,0,TRUE),ES_P2_0!$A$10:$AQ$10,0),FALSE)),":",VLOOKUP($A7,ES_P2_0!$A$10:$AQ$100,MATCH(FIXED(W$6,0,TRUE),ES_P2_0!$A$10:$AQ$10,0),FALSE))</f>
        <v>:</v>
      </c>
    </row>
    <row r="8" spans="1:23">
      <c r="A8" s="230" t="str">
        <f>lookup!Z3</f>
        <v>European Union (27 countries)</v>
      </c>
      <c r="B8" s="232" t="str">
        <f>VLOOKUP(A8,lookup!$Z$2:$AA$77,2,FALSE)</f>
        <v>ΕΕ (27 χώρες)</v>
      </c>
      <c r="C8" s="232" t="str">
        <f>IF(ISNA(VLOOKUP($A8,ES_P2_0!$A$10:$AQ$100,MATCH(FIXED(C$6,0,TRUE),ES_P2_0!$A$10:$AQ$10,0),FALSE)),":",VLOOKUP($A8,ES_P2_0!$A$10:$AQ$100,MATCH(FIXED(C$6,0,TRUE),ES_P2_0!$A$10:$AQ$10,0),FALSE))</f>
        <v>:</v>
      </c>
      <c r="D8" s="232" t="str">
        <f>IF(ISNA(VLOOKUP($A8,ES_P2_0!$A$10:$AQ$100,MATCH(FIXED(D$6,0,TRUE),ES_P2_0!$A$10:$AQ$10,0),FALSE)),":",VLOOKUP($A8,ES_P2_0!$A$10:$AQ$100,MATCH(FIXED(D$6,0,TRUE),ES_P2_0!$A$10:$AQ$10,0),FALSE))</f>
        <v>:</v>
      </c>
      <c r="E8" s="232" t="str">
        <f>IF(ISNA(VLOOKUP($A8,ES_P2_0!$A$10:$AQ$100,MATCH(FIXED(E$6,0,TRUE),ES_P2_0!$A$10:$AQ$10,0),FALSE)),":",VLOOKUP($A8,ES_P2_0!$A$10:$AQ$100,MATCH(FIXED(E$6,0,TRUE),ES_P2_0!$A$10:$AQ$10,0),FALSE))</f>
        <v>:</v>
      </c>
      <c r="F8" s="232" t="str">
        <f>IF(ISNA(VLOOKUP($A8,ES_P2_0!$A$10:$AQ$100,MATCH(FIXED(F$6,0,TRUE),ES_P2_0!$A$10:$AQ$10,0),FALSE)),":",VLOOKUP($A8,ES_P2_0!$A$10:$AQ$100,MATCH(FIXED(F$6,0,TRUE),ES_P2_0!$A$10:$AQ$10,0),FALSE))</f>
        <v>:</v>
      </c>
      <c r="G8" s="232" t="str">
        <f>IF(ISNA(VLOOKUP($A8,ES_P2_0!$A$10:$AQ$100,MATCH(FIXED(G$6,0,TRUE),ES_P2_0!$A$10:$AQ$10,0),FALSE)),":",VLOOKUP($A8,ES_P2_0!$A$10:$AQ$100,MATCH(FIXED(G$6,0,TRUE),ES_P2_0!$A$10:$AQ$10,0),FALSE))</f>
        <v>:</v>
      </c>
      <c r="H8" s="232">
        <f>IF(ISNA(VLOOKUP($A8,ES_P2_0!$A$10:$AQ$100,MATCH(FIXED(H$6,0,TRUE),ES_P2_0!$A$10:$AQ$10,0),FALSE)),":",VLOOKUP($A8,ES_P2_0!$A$10:$AQ$100,MATCH(FIXED(H$6,0,TRUE),ES_P2_0!$A$10:$AQ$10,0),FALSE))</f>
        <v>100.2</v>
      </c>
      <c r="I8" s="232">
        <f>IF(ISNA(VLOOKUP($A8,ES_P2_0!$A$10:$AQ$100,MATCH(FIXED(I$6,0,TRUE),ES_P2_0!$A$10:$AQ$10,0),FALSE)),":",VLOOKUP($A8,ES_P2_0!$A$10:$AQ$100,MATCH(FIXED(I$6,0,TRUE),ES_P2_0!$A$10:$AQ$10,0),FALSE))</f>
        <v>100.2</v>
      </c>
      <c r="J8" s="232">
        <f>IF(ISNA(VLOOKUP($A8,ES_P2_0!$A$10:$AQ$100,MATCH(FIXED(J$6,0,TRUE),ES_P2_0!$A$10:$AQ$10,0),FALSE)),":",VLOOKUP($A8,ES_P2_0!$A$10:$AQ$100,MATCH(FIXED(J$6,0,TRUE),ES_P2_0!$A$10:$AQ$10,0),FALSE))</f>
        <v>100.2</v>
      </c>
      <c r="K8" s="232">
        <f>IF(ISNA(VLOOKUP($A8,ES_P2_0!$A$10:$AQ$100,MATCH(FIXED(K$6,0,TRUE),ES_P2_0!$A$10:$AQ$10,0),FALSE)),":",VLOOKUP($A8,ES_P2_0!$A$10:$AQ$100,MATCH(FIXED(K$6,0,TRUE),ES_P2_0!$A$10:$AQ$10,0),FALSE))</f>
        <v>100.1</v>
      </c>
      <c r="L8" s="232">
        <f>IF(ISNA(VLOOKUP($A8,ES_P2_0!$A$10:$AQ$100,MATCH(FIXED(L$6,0,TRUE),ES_P2_0!$A$10:$AQ$10,0),FALSE)),":",VLOOKUP($A8,ES_P2_0!$A$10:$AQ$100,MATCH(FIXED(L$6,0,TRUE),ES_P2_0!$A$10:$AQ$10,0),FALSE))</f>
        <v>100.1</v>
      </c>
      <c r="M8" s="232">
        <f>IF(ISNA(VLOOKUP($A8,ES_P2_0!$A$10:$AQ$100,MATCH(FIXED(M$6,0,TRUE),ES_P2_0!$A$10:$AQ$10,0),FALSE)),":",VLOOKUP($A8,ES_P2_0!$A$10:$AQ$100,MATCH(FIXED(M$6,0,TRUE),ES_P2_0!$A$10:$AQ$10,0),FALSE))</f>
        <v>100.1</v>
      </c>
      <c r="N8" s="232">
        <f>IF(ISNA(VLOOKUP($A8,ES_P2_0!$A$10:$AQ$100,MATCH(FIXED(N$6,0,TRUE),ES_P2_0!$A$10:$AQ$10,0),FALSE)),":",VLOOKUP($A8,ES_P2_0!$A$10:$AQ$100,MATCH(FIXED(N$6,0,TRUE),ES_P2_0!$A$10:$AQ$10,0),FALSE))</f>
        <v>100.1</v>
      </c>
      <c r="O8" s="232">
        <f>IF(ISNA(VLOOKUP($A8,ES_P2_0!$A$10:$AQ$100,MATCH(FIXED(O$6,0,TRUE),ES_P2_0!$A$10:$AQ$10,0),FALSE)),":",VLOOKUP($A8,ES_P2_0!$A$10:$AQ$100,MATCH(FIXED(O$6,0,TRUE),ES_P2_0!$A$10:$AQ$10,0),FALSE))</f>
        <v>100.1</v>
      </c>
      <c r="P8" s="232">
        <f>IF(ISNA(VLOOKUP($A8,ES_P2_0!$A$10:$AQ$100,MATCH(FIXED(P$6,0,TRUE),ES_P2_0!$A$10:$AQ$10,0),FALSE)),":",VLOOKUP($A8,ES_P2_0!$A$10:$AQ$100,MATCH(FIXED(P$6,0,TRUE),ES_P2_0!$A$10:$AQ$10,0),FALSE))</f>
        <v>100.1</v>
      </c>
      <c r="Q8" s="232">
        <f>IF(ISNA(VLOOKUP($A8,ES_P2_0!$A$10:$AQ$100,MATCH(FIXED(Q$6,0,TRUE),ES_P2_0!$A$10:$AQ$10,0),FALSE)),":",VLOOKUP($A8,ES_P2_0!$A$10:$AQ$100,MATCH(FIXED(Q$6,0,TRUE),ES_P2_0!$A$10:$AQ$10,0),FALSE))</f>
        <v>100.1</v>
      </c>
      <c r="R8" s="232">
        <f>IF(ISNA(VLOOKUP($A8,ES_P2_0!$A$10:$AQ$100,MATCH(FIXED(R$6,0,TRUE),ES_P2_0!$A$10:$AQ$10,0),FALSE)),":",VLOOKUP($A8,ES_P2_0!$A$10:$AQ$100,MATCH(FIXED(R$6,0,TRUE),ES_P2_0!$A$10:$AQ$10,0),FALSE))</f>
        <v>100.1</v>
      </c>
      <c r="S8" s="232">
        <f>IF(ISNA(VLOOKUP($A8,ES_P2_0!$A$10:$AQ$100,MATCH(FIXED(S$6,0,TRUE),ES_P2_0!$A$10:$AQ$10,0),FALSE)),":",VLOOKUP($A8,ES_P2_0!$A$10:$AQ$100,MATCH(FIXED(S$6,0,TRUE),ES_P2_0!$A$10:$AQ$10,0),FALSE))</f>
        <v>100.1</v>
      </c>
      <c r="T8" s="232">
        <f>IF(ISNA(VLOOKUP($A8,ES_P2_0!$A$10:$AQ$100,MATCH(FIXED(T$6,0,TRUE),ES_P2_0!$A$10:$AQ$10,0),FALSE)),":",VLOOKUP($A8,ES_P2_0!$A$10:$AQ$100,MATCH(FIXED(T$6,0,TRUE),ES_P2_0!$A$10:$AQ$10,0),FALSE))</f>
        <v>100.1</v>
      </c>
      <c r="U8" s="232">
        <f>IF(ISNA(VLOOKUP($A8,ES_P2_0!$A$10:$AQ$100,MATCH(FIXED(U$6,0,TRUE),ES_P2_0!$A$10:$AQ$10,0),FALSE)),":",VLOOKUP($A8,ES_P2_0!$A$10:$AQ$100,MATCH(FIXED(U$6,0,TRUE),ES_P2_0!$A$10:$AQ$10,0),FALSE))</f>
        <v>100.1</v>
      </c>
      <c r="V8" s="232" t="str">
        <f>IF(ISNA(VLOOKUP($A8,ES_P2_0!$A$10:$AQ$100,MATCH(FIXED(V$6,0,TRUE),ES_P2_0!$A$10:$AQ$10,0),FALSE)),":",VLOOKUP($A8,ES_P2_0!$A$10:$AQ$100,MATCH(FIXED(V$6,0,TRUE),ES_P2_0!$A$10:$AQ$10,0),FALSE))</f>
        <v>:</v>
      </c>
      <c r="W8" s="232" t="str">
        <f>IF(ISNA(VLOOKUP($A8,ES_P2_0!$A$10:$AQ$100,MATCH(FIXED(W$6,0,TRUE),ES_P2_0!$A$10:$AQ$10,0),FALSE)),":",VLOOKUP($A8,ES_P2_0!$A$10:$AQ$100,MATCH(FIXED(W$6,0,TRUE),ES_P2_0!$A$10:$AQ$10,0),FALSE))</f>
        <v>:</v>
      </c>
    </row>
    <row r="9" spans="1:23">
      <c r="A9" s="230" t="str">
        <f>lookup!Z4</f>
        <v>European Union (15 countries)</v>
      </c>
      <c r="B9" s="232" t="str">
        <f>VLOOKUP(A9,lookup!$Z$2:$AA$77,2,FALSE)</f>
        <v>ΕΕ (15 χώρες)</v>
      </c>
      <c r="C9" s="232" t="str">
        <f>IF(ISNA(VLOOKUP($A9,ES_P2_0!$A$10:$AQ$100,MATCH(FIXED(C$6,0,TRUE),ES_P2_0!$A$10:$AQ$10,0),FALSE)),":",VLOOKUP($A9,ES_P2_0!$A$10:$AQ$100,MATCH(FIXED(C$6,0,TRUE),ES_P2_0!$A$10:$AQ$10,0),FALSE))</f>
        <v>:</v>
      </c>
      <c r="D9" s="232" t="str">
        <f>IF(ISNA(VLOOKUP($A9,ES_P2_0!$A$10:$AQ$100,MATCH(FIXED(D$6,0,TRUE),ES_P2_0!$A$10:$AQ$10,0),FALSE)),":",VLOOKUP($A9,ES_P2_0!$A$10:$AQ$100,MATCH(FIXED(D$6,0,TRUE),ES_P2_0!$A$10:$AQ$10,0),FALSE))</f>
        <v>:</v>
      </c>
      <c r="E9" s="232" t="str">
        <f>IF(ISNA(VLOOKUP($A9,ES_P2_0!$A$10:$AQ$100,MATCH(FIXED(E$6,0,TRUE),ES_P2_0!$A$10:$AQ$10,0),FALSE)),":",VLOOKUP($A9,ES_P2_0!$A$10:$AQ$100,MATCH(FIXED(E$6,0,TRUE),ES_P2_0!$A$10:$AQ$10,0),FALSE))</f>
        <v>:</v>
      </c>
      <c r="F9" s="232" t="str">
        <f>IF(ISNA(VLOOKUP($A9,ES_P2_0!$A$10:$AQ$100,MATCH(FIXED(F$6,0,TRUE),ES_P2_0!$A$10:$AQ$10,0),FALSE)),":",VLOOKUP($A9,ES_P2_0!$A$10:$AQ$100,MATCH(FIXED(F$6,0,TRUE),ES_P2_0!$A$10:$AQ$10,0),FALSE))</f>
        <v>:</v>
      </c>
      <c r="G9" s="232" t="str">
        <f>IF(ISNA(VLOOKUP($A9,ES_P2_0!$A$10:$AQ$100,MATCH(FIXED(G$6,0,TRUE),ES_P2_0!$A$10:$AQ$10,0),FALSE)),":",VLOOKUP($A9,ES_P2_0!$A$10:$AQ$100,MATCH(FIXED(G$6,0,TRUE),ES_P2_0!$A$10:$AQ$10,0),FALSE))</f>
        <v>:</v>
      </c>
      <c r="H9" s="232">
        <f>IF(ISNA(VLOOKUP($A9,ES_P2_0!$A$10:$AQ$100,MATCH(FIXED(H$6,0,TRUE),ES_P2_0!$A$10:$AQ$10,0),FALSE)),":",VLOOKUP($A9,ES_P2_0!$A$10:$AQ$100,MATCH(FIXED(H$6,0,TRUE),ES_P2_0!$A$10:$AQ$10,0),FALSE))</f>
        <v>117.5</v>
      </c>
      <c r="I9" s="232">
        <f>IF(ISNA(VLOOKUP($A9,ES_P2_0!$A$10:$AQ$100,MATCH(FIXED(I$6,0,TRUE),ES_P2_0!$A$10:$AQ$10,0),FALSE)),":",VLOOKUP($A9,ES_P2_0!$A$10:$AQ$100,MATCH(FIXED(I$6,0,TRUE),ES_P2_0!$A$10:$AQ$10,0),FALSE))</f>
        <v>116.6</v>
      </c>
      <c r="J9" s="232">
        <f>IF(ISNA(VLOOKUP($A9,ES_P2_0!$A$10:$AQ$100,MATCH(FIXED(J$6,0,TRUE),ES_P2_0!$A$10:$AQ$10,0),FALSE)),":",VLOOKUP($A9,ES_P2_0!$A$10:$AQ$100,MATCH(FIXED(J$6,0,TRUE),ES_P2_0!$A$10:$AQ$10,0),FALSE))</f>
        <v>116.1</v>
      </c>
      <c r="K9" s="232">
        <f>IF(ISNA(VLOOKUP($A9,ES_P2_0!$A$10:$AQ$100,MATCH(FIXED(K$6,0,TRUE),ES_P2_0!$A$10:$AQ$10,0),FALSE)),":",VLOOKUP($A9,ES_P2_0!$A$10:$AQ$100,MATCH(FIXED(K$6,0,TRUE),ES_P2_0!$A$10:$AQ$10,0),FALSE))</f>
        <v>115.4</v>
      </c>
      <c r="L9" s="232">
        <f>IF(ISNA(VLOOKUP($A9,ES_P2_0!$A$10:$AQ$100,MATCH(FIXED(L$6,0,TRUE),ES_P2_0!$A$10:$AQ$10,0),FALSE)),":",VLOOKUP($A9,ES_P2_0!$A$10:$AQ$100,MATCH(FIXED(L$6,0,TRUE),ES_P2_0!$A$10:$AQ$10,0),FALSE))</f>
        <v>114.9</v>
      </c>
      <c r="M9" s="232">
        <f>IF(ISNA(VLOOKUP($A9,ES_P2_0!$A$10:$AQ$100,MATCH(FIXED(M$6,0,TRUE),ES_P2_0!$A$10:$AQ$10,0),FALSE)),":",VLOOKUP($A9,ES_P2_0!$A$10:$AQ$100,MATCH(FIXED(M$6,0,TRUE),ES_P2_0!$A$10:$AQ$10,0),FALSE))</f>
        <v>114.8</v>
      </c>
      <c r="N9" s="232">
        <f>IF(ISNA(VLOOKUP($A9,ES_P2_0!$A$10:$AQ$100,MATCH(FIXED(N$6,0,TRUE),ES_P2_0!$A$10:$AQ$10,0),FALSE)),":",VLOOKUP($A9,ES_P2_0!$A$10:$AQ$100,MATCH(FIXED(N$6,0,TRUE),ES_P2_0!$A$10:$AQ$10,0),FALSE))</f>
        <v>114.8</v>
      </c>
      <c r="O9" s="232">
        <f>IF(ISNA(VLOOKUP($A9,ES_P2_0!$A$10:$AQ$100,MATCH(FIXED(O$6,0,TRUE),ES_P2_0!$A$10:$AQ$10,0),FALSE)),":",VLOOKUP($A9,ES_P2_0!$A$10:$AQ$100,MATCH(FIXED(O$6,0,TRUE),ES_P2_0!$A$10:$AQ$10,0),FALSE))</f>
        <v>114.3</v>
      </c>
      <c r="P9" s="232">
        <f>IF(ISNA(VLOOKUP($A9,ES_P2_0!$A$10:$AQ$100,MATCH(FIXED(P$6,0,TRUE),ES_P2_0!$A$10:$AQ$10,0),FALSE)),":",VLOOKUP($A9,ES_P2_0!$A$10:$AQ$100,MATCH(FIXED(P$6,0,TRUE),ES_P2_0!$A$10:$AQ$10,0),FALSE))</f>
        <v>114.1</v>
      </c>
      <c r="Q9" s="232">
        <f>IF(ISNA(VLOOKUP($A9,ES_P2_0!$A$10:$AQ$100,MATCH(FIXED(Q$6,0,TRUE),ES_P2_0!$A$10:$AQ$10,0),FALSE)),":",VLOOKUP($A9,ES_P2_0!$A$10:$AQ$100,MATCH(FIXED(Q$6,0,TRUE),ES_P2_0!$A$10:$AQ$10,0),FALSE))</f>
        <v>113.8</v>
      </c>
      <c r="R9" s="232">
        <f>IF(ISNA(VLOOKUP($A9,ES_P2_0!$A$10:$AQ$100,MATCH(FIXED(R$6,0,TRUE),ES_P2_0!$A$10:$AQ$10,0),FALSE)),":",VLOOKUP($A9,ES_P2_0!$A$10:$AQ$100,MATCH(FIXED(R$6,0,TRUE),ES_P2_0!$A$10:$AQ$10,0),FALSE))</f>
        <v>113</v>
      </c>
      <c r="S9" s="232">
        <f>IF(ISNA(VLOOKUP($A9,ES_P2_0!$A$10:$AQ$100,MATCH(FIXED(S$6,0,TRUE),ES_P2_0!$A$10:$AQ$10,0),FALSE)),":",VLOOKUP($A9,ES_P2_0!$A$10:$AQ$100,MATCH(FIXED(S$6,0,TRUE),ES_P2_0!$A$10:$AQ$10,0),FALSE))</f>
        <v>112.7</v>
      </c>
      <c r="T9" s="232">
        <f>IF(ISNA(VLOOKUP($A9,ES_P2_0!$A$10:$AQ$100,MATCH(FIXED(T$6,0,TRUE),ES_P2_0!$A$10:$AQ$10,0),FALSE)),":",VLOOKUP($A9,ES_P2_0!$A$10:$AQ$100,MATCH(FIXED(T$6,0,TRUE),ES_P2_0!$A$10:$AQ$10,0),FALSE))</f>
        <v>112.5</v>
      </c>
      <c r="U9" s="232">
        <f>IF(ISNA(VLOOKUP($A9,ES_P2_0!$A$10:$AQ$100,MATCH(FIXED(U$6,0,TRUE),ES_P2_0!$A$10:$AQ$10,0),FALSE)),":",VLOOKUP($A9,ES_P2_0!$A$10:$AQ$100,MATCH(FIXED(U$6,0,TRUE),ES_P2_0!$A$10:$AQ$10,0),FALSE))</f>
        <v>112.5</v>
      </c>
      <c r="V9" s="232" t="str">
        <f>IF(ISNA(VLOOKUP($A9,ES_P2_0!$A$10:$AQ$100,MATCH(FIXED(V$6,0,TRUE),ES_P2_0!$A$10:$AQ$10,0),FALSE)),":",VLOOKUP($A9,ES_P2_0!$A$10:$AQ$100,MATCH(FIXED(V$6,0,TRUE),ES_P2_0!$A$10:$AQ$10,0),FALSE))</f>
        <v>:</v>
      </c>
      <c r="W9" s="232" t="str">
        <f>IF(ISNA(VLOOKUP($A9,ES_P2_0!$A$10:$AQ$100,MATCH(FIXED(W$6,0,TRUE),ES_P2_0!$A$10:$AQ$10,0),FALSE)),":",VLOOKUP($A9,ES_P2_0!$A$10:$AQ$100,MATCH(FIXED(W$6,0,TRUE),ES_P2_0!$A$10:$AQ$10,0),FALSE))</f>
        <v>:</v>
      </c>
    </row>
    <row r="10" spans="1:23">
      <c r="A10" s="230" t="str">
        <f>lookup!Z5</f>
        <v>Euro area (EA11-2000, EA12-2006, EA13-2007, EA15-2008, EA16-2010, EA17-2013, EA18)</v>
      </c>
      <c r="B10" s="232" t="str">
        <f>VLOOKUP(A10,lookup!$Z$2:$AA$77,2,FALSE)</f>
        <v>Ευροχώρος</v>
      </c>
      <c r="C10" s="232" t="str">
        <f>IF(ISNA(VLOOKUP($A10,ES_P2_0!$A$10:$AQ$100,MATCH(FIXED(C$6,0,TRUE),ES_P2_0!$A$10:$AQ$10,0),FALSE)),":",VLOOKUP($A10,ES_P2_0!$A$10:$AQ$100,MATCH(FIXED(C$6,0,TRUE),ES_P2_0!$A$10:$AQ$10,0),FALSE))</f>
        <v>:</v>
      </c>
      <c r="D10" s="232" t="str">
        <f>IF(ISNA(VLOOKUP($A10,ES_P2_0!$A$10:$AQ$100,MATCH(FIXED(D$6,0,TRUE),ES_P2_0!$A$10:$AQ$10,0),FALSE)),":",VLOOKUP($A10,ES_P2_0!$A$10:$AQ$100,MATCH(FIXED(D$6,0,TRUE),ES_P2_0!$A$10:$AQ$10,0),FALSE))</f>
        <v>:</v>
      </c>
      <c r="E10" s="232" t="str">
        <f>IF(ISNA(VLOOKUP($A10,ES_P2_0!$A$10:$AQ$100,MATCH(FIXED(E$6,0,TRUE),ES_P2_0!$A$10:$AQ$10,0),FALSE)),":",VLOOKUP($A10,ES_P2_0!$A$10:$AQ$100,MATCH(FIXED(E$6,0,TRUE),ES_P2_0!$A$10:$AQ$10,0),FALSE))</f>
        <v>:</v>
      </c>
      <c r="F10" s="232" t="str">
        <f>IF(ISNA(VLOOKUP($A10,ES_P2_0!$A$10:$AQ$100,MATCH(FIXED(F$6,0,TRUE),ES_P2_0!$A$10:$AQ$10,0),FALSE)),":",VLOOKUP($A10,ES_P2_0!$A$10:$AQ$100,MATCH(FIXED(F$6,0,TRUE),ES_P2_0!$A$10:$AQ$10,0),FALSE))</f>
        <v>:</v>
      </c>
      <c r="G10" s="232" t="str">
        <f>IF(ISNA(VLOOKUP($A10,ES_P2_0!$A$10:$AQ$100,MATCH(FIXED(G$6,0,TRUE),ES_P2_0!$A$10:$AQ$10,0),FALSE)),":",VLOOKUP($A10,ES_P2_0!$A$10:$AQ$100,MATCH(FIXED(G$6,0,TRUE),ES_P2_0!$A$10:$AQ$10,0),FALSE))</f>
        <v>:</v>
      </c>
      <c r="H10" s="232">
        <f>IF(ISNA(VLOOKUP($A10,ES_P2_0!$A$10:$AQ$100,MATCH(FIXED(H$6,0,TRUE),ES_P2_0!$A$10:$AQ$10,0),FALSE)),":",VLOOKUP($A10,ES_P2_0!$A$10:$AQ$100,MATCH(FIXED(H$6,0,TRUE),ES_P2_0!$A$10:$AQ$10,0),FALSE))</f>
        <v>119.8</v>
      </c>
      <c r="I10" s="232">
        <f>IF(ISNA(VLOOKUP($A10,ES_P2_0!$A$10:$AQ$100,MATCH(FIXED(I$6,0,TRUE),ES_P2_0!$A$10:$AQ$10,0),FALSE)),":",VLOOKUP($A10,ES_P2_0!$A$10:$AQ$100,MATCH(FIXED(I$6,0,TRUE),ES_P2_0!$A$10:$AQ$10,0),FALSE))</f>
        <v>117.2</v>
      </c>
      <c r="J10" s="232">
        <f>IF(ISNA(VLOOKUP($A10,ES_P2_0!$A$10:$AQ$100,MATCH(FIXED(J$6,0,TRUE),ES_P2_0!$A$10:$AQ$10,0),FALSE)),":",VLOOKUP($A10,ES_P2_0!$A$10:$AQ$100,MATCH(FIXED(J$6,0,TRUE),ES_P2_0!$A$10:$AQ$10,0),FALSE))</f>
        <v>116.4</v>
      </c>
      <c r="K10" s="232">
        <f>IF(ISNA(VLOOKUP($A10,ES_P2_0!$A$10:$AQ$100,MATCH(FIXED(K$6,0,TRUE),ES_P2_0!$A$10:$AQ$10,0),FALSE)),":",VLOOKUP($A10,ES_P2_0!$A$10:$AQ$100,MATCH(FIXED(K$6,0,TRUE),ES_P2_0!$A$10:$AQ$10,0),FALSE))</f>
        <v>115.4</v>
      </c>
      <c r="L10" s="232">
        <f>IF(ISNA(VLOOKUP($A10,ES_P2_0!$A$10:$AQ$100,MATCH(FIXED(L$6,0,TRUE),ES_P2_0!$A$10:$AQ$10,0),FALSE)),":",VLOOKUP($A10,ES_P2_0!$A$10:$AQ$100,MATCH(FIXED(L$6,0,TRUE),ES_P2_0!$A$10:$AQ$10,0),FALSE))</f>
        <v>114.2</v>
      </c>
      <c r="M10" s="232">
        <f>IF(ISNA(VLOOKUP($A10,ES_P2_0!$A$10:$AQ$100,MATCH(FIXED(M$6,0,TRUE),ES_P2_0!$A$10:$AQ$10,0),FALSE)),":",VLOOKUP($A10,ES_P2_0!$A$10:$AQ$100,MATCH(FIXED(M$6,0,TRUE),ES_P2_0!$A$10:$AQ$10,0),FALSE))</f>
        <v>114.4</v>
      </c>
      <c r="N10" s="232">
        <f>IF(ISNA(VLOOKUP($A10,ES_P2_0!$A$10:$AQ$100,MATCH(FIXED(N$6,0,TRUE),ES_P2_0!$A$10:$AQ$10,0),FALSE)),":",VLOOKUP($A10,ES_P2_0!$A$10:$AQ$100,MATCH(FIXED(N$6,0,TRUE),ES_P2_0!$A$10:$AQ$10,0),FALSE))</f>
        <v>114.5</v>
      </c>
      <c r="O10" s="232">
        <f>IF(ISNA(VLOOKUP($A10,ES_P2_0!$A$10:$AQ$100,MATCH(FIXED(O$6,0,TRUE),ES_P2_0!$A$10:$AQ$10,0),FALSE)),":",VLOOKUP($A10,ES_P2_0!$A$10:$AQ$100,MATCH(FIXED(O$6,0,TRUE),ES_P2_0!$A$10:$AQ$10,0),FALSE))</f>
        <v>114.3</v>
      </c>
      <c r="P10" s="232">
        <f>IF(ISNA(VLOOKUP($A10,ES_P2_0!$A$10:$AQ$100,MATCH(FIXED(P$6,0,TRUE),ES_P2_0!$A$10:$AQ$10,0),FALSE)),":",VLOOKUP($A10,ES_P2_0!$A$10:$AQ$100,MATCH(FIXED(P$6,0,TRUE),ES_P2_0!$A$10:$AQ$10,0),FALSE))</f>
        <v>114.4</v>
      </c>
      <c r="Q10" s="232">
        <f>IF(ISNA(VLOOKUP($A10,ES_P2_0!$A$10:$AQ$100,MATCH(FIXED(Q$6,0,TRUE),ES_P2_0!$A$10:$AQ$10,0),FALSE)),":",VLOOKUP($A10,ES_P2_0!$A$10:$AQ$100,MATCH(FIXED(Q$6,0,TRUE),ES_P2_0!$A$10:$AQ$10,0),FALSE))</f>
        <v>113.9</v>
      </c>
      <c r="R10" s="232">
        <f>IF(ISNA(VLOOKUP($A10,ES_P2_0!$A$10:$AQ$100,MATCH(FIXED(R$6,0,TRUE),ES_P2_0!$A$10:$AQ$10,0),FALSE)),":",VLOOKUP($A10,ES_P2_0!$A$10:$AQ$100,MATCH(FIXED(R$6,0,TRUE),ES_P2_0!$A$10:$AQ$10,0),FALSE))</f>
        <v>113.7</v>
      </c>
      <c r="S10" s="232">
        <f>IF(ISNA(VLOOKUP($A10,ES_P2_0!$A$10:$AQ$100,MATCH(FIXED(S$6,0,TRUE),ES_P2_0!$A$10:$AQ$10,0),FALSE)),":",VLOOKUP($A10,ES_P2_0!$A$10:$AQ$100,MATCH(FIXED(S$6,0,TRUE),ES_P2_0!$A$10:$AQ$10,0),FALSE))</f>
        <v>113.6</v>
      </c>
      <c r="T10" s="232">
        <f>IF(ISNA(VLOOKUP($A10,ES_P2_0!$A$10:$AQ$100,MATCH(FIXED(T$6,0,TRUE),ES_P2_0!$A$10:$AQ$10,0),FALSE)),":",VLOOKUP($A10,ES_P2_0!$A$10:$AQ$100,MATCH(FIXED(T$6,0,TRUE),ES_P2_0!$A$10:$AQ$10,0),FALSE))</f>
        <v>113.9</v>
      </c>
      <c r="U10" s="232">
        <f>IF(ISNA(VLOOKUP($A10,ES_P2_0!$A$10:$AQ$100,MATCH(FIXED(U$6,0,TRUE),ES_P2_0!$A$10:$AQ$10,0),FALSE)),":",VLOOKUP($A10,ES_P2_0!$A$10:$AQ$100,MATCH(FIXED(U$6,0,TRUE),ES_P2_0!$A$10:$AQ$10,0),FALSE))</f>
        <v>114.1</v>
      </c>
      <c r="V10" s="232" t="str">
        <f>IF(ISNA(VLOOKUP($A10,ES_P2_0!$A$10:$AQ$100,MATCH(FIXED(V$6,0,TRUE),ES_P2_0!$A$10:$AQ$10,0),FALSE)),":",VLOOKUP($A10,ES_P2_0!$A$10:$AQ$100,MATCH(FIXED(V$6,0,TRUE),ES_P2_0!$A$10:$AQ$10,0),FALSE))</f>
        <v>:</v>
      </c>
      <c r="W10" s="232" t="str">
        <f>IF(ISNA(VLOOKUP($A10,ES_P2_0!$A$10:$AQ$100,MATCH(FIXED(W$6,0,TRUE),ES_P2_0!$A$10:$AQ$10,0),FALSE)),":",VLOOKUP($A10,ES_P2_0!$A$10:$AQ$100,MATCH(FIXED(W$6,0,TRUE),ES_P2_0!$A$10:$AQ$10,0),FALSE))</f>
        <v>:</v>
      </c>
    </row>
    <row r="11" spans="1:23">
      <c r="A11" s="230" t="str">
        <f>lookup!Z6</f>
        <v>Belgium</v>
      </c>
      <c r="B11" s="232" t="str">
        <f>VLOOKUP(A11,lookup!$Z$2:$AA$77,2,FALSE)</f>
        <v>Βέλγιο</v>
      </c>
      <c r="C11" s="232" t="str">
        <f>IF(ISNA(VLOOKUP($A11,ES_P2_0!$A$10:$AQ$100,MATCH(FIXED(C$6,0,TRUE),ES_P2_0!$A$10:$AQ$10,0),FALSE)),":",VLOOKUP($A11,ES_P2_0!$A$10:$AQ$100,MATCH(FIXED(C$6,0,TRUE),ES_P2_0!$A$10:$AQ$10,0),FALSE))</f>
        <v>:</v>
      </c>
      <c r="D11" s="232" t="str">
        <f>IF(ISNA(VLOOKUP($A11,ES_P2_0!$A$10:$AQ$100,MATCH(FIXED(D$6,0,TRUE),ES_P2_0!$A$10:$AQ$10,0),FALSE)),":",VLOOKUP($A11,ES_P2_0!$A$10:$AQ$100,MATCH(FIXED(D$6,0,TRUE),ES_P2_0!$A$10:$AQ$10,0),FALSE))</f>
        <v>:</v>
      </c>
      <c r="E11" s="232" t="str">
        <f>IF(ISNA(VLOOKUP($A11,ES_P2_0!$A$10:$AQ$100,MATCH(FIXED(E$6,0,TRUE),ES_P2_0!$A$10:$AQ$10,0),FALSE)),":",VLOOKUP($A11,ES_P2_0!$A$10:$AQ$100,MATCH(FIXED(E$6,0,TRUE),ES_P2_0!$A$10:$AQ$10,0),FALSE))</f>
        <v>:</v>
      </c>
      <c r="F11" s="232" t="str">
        <f>IF(ISNA(VLOOKUP($A11,ES_P2_0!$A$10:$AQ$100,MATCH(FIXED(F$6,0,TRUE),ES_P2_0!$A$10:$AQ$10,0),FALSE)),":",VLOOKUP($A11,ES_P2_0!$A$10:$AQ$100,MATCH(FIXED(F$6,0,TRUE),ES_P2_0!$A$10:$AQ$10,0),FALSE))</f>
        <v>:</v>
      </c>
      <c r="G11" s="232" t="str">
        <f>IF(ISNA(VLOOKUP($A11,ES_P2_0!$A$10:$AQ$100,MATCH(FIXED(G$6,0,TRUE),ES_P2_0!$A$10:$AQ$10,0),FALSE)),":",VLOOKUP($A11,ES_P2_0!$A$10:$AQ$100,MATCH(FIXED(G$6,0,TRUE),ES_P2_0!$A$10:$AQ$10,0),FALSE))</f>
        <v>:</v>
      </c>
      <c r="H11" s="232">
        <f>IF(ISNA(VLOOKUP($A11,ES_P2_0!$A$10:$AQ$100,MATCH(FIXED(H$6,0,TRUE),ES_P2_0!$A$10:$AQ$10,0),FALSE)),":",VLOOKUP($A11,ES_P2_0!$A$10:$AQ$100,MATCH(FIXED(H$6,0,TRUE),ES_P2_0!$A$10:$AQ$10,0),FALSE))</f>
        <v>146.80000000000001</v>
      </c>
      <c r="I11" s="232">
        <f>IF(ISNA(VLOOKUP($A11,ES_P2_0!$A$10:$AQ$100,MATCH(FIXED(I$6,0,TRUE),ES_P2_0!$A$10:$AQ$10,0),FALSE)),":",VLOOKUP($A11,ES_P2_0!$A$10:$AQ$100,MATCH(FIXED(I$6,0,TRUE),ES_P2_0!$A$10:$AQ$10,0),FALSE))</f>
        <v>143</v>
      </c>
      <c r="J11" s="232">
        <f>IF(ISNA(VLOOKUP($A11,ES_P2_0!$A$10:$AQ$100,MATCH(FIXED(J$6,0,TRUE),ES_P2_0!$A$10:$AQ$10,0),FALSE)),":",VLOOKUP($A11,ES_P2_0!$A$10:$AQ$100,MATCH(FIXED(J$6,0,TRUE),ES_P2_0!$A$10:$AQ$10,0),FALSE))</f>
        <v>145.4</v>
      </c>
      <c r="K11" s="232">
        <f>IF(ISNA(VLOOKUP($A11,ES_P2_0!$A$10:$AQ$100,MATCH(FIXED(K$6,0,TRUE),ES_P2_0!$A$10:$AQ$10,0),FALSE)),":",VLOOKUP($A11,ES_P2_0!$A$10:$AQ$100,MATCH(FIXED(K$6,0,TRUE),ES_P2_0!$A$10:$AQ$10,0),FALSE))</f>
        <v>143.6</v>
      </c>
      <c r="L11" s="232">
        <f>IF(ISNA(VLOOKUP($A11,ES_P2_0!$A$10:$AQ$100,MATCH(FIXED(L$6,0,TRUE),ES_P2_0!$A$10:$AQ$10,0),FALSE)),":",VLOOKUP($A11,ES_P2_0!$A$10:$AQ$100,MATCH(FIXED(L$6,0,TRUE),ES_P2_0!$A$10:$AQ$10,0),FALSE))</f>
        <v>141.19999999999999</v>
      </c>
      <c r="M11" s="232">
        <f>IF(ISNA(VLOOKUP($A11,ES_P2_0!$A$10:$AQ$100,MATCH(FIXED(M$6,0,TRUE),ES_P2_0!$A$10:$AQ$10,0),FALSE)),":",VLOOKUP($A11,ES_P2_0!$A$10:$AQ$100,MATCH(FIXED(M$6,0,TRUE),ES_P2_0!$A$10:$AQ$10,0),FALSE))</f>
        <v>139.5</v>
      </c>
      <c r="N11" s="232">
        <f>IF(ISNA(VLOOKUP($A11,ES_P2_0!$A$10:$AQ$100,MATCH(FIXED(N$6,0,TRUE),ES_P2_0!$A$10:$AQ$10,0),FALSE)),":",VLOOKUP($A11,ES_P2_0!$A$10:$AQ$100,MATCH(FIXED(N$6,0,TRUE),ES_P2_0!$A$10:$AQ$10,0),FALSE))</f>
        <v>136.69999999999999</v>
      </c>
      <c r="O11" s="232">
        <f>IF(ISNA(VLOOKUP($A11,ES_P2_0!$A$10:$AQ$100,MATCH(FIXED(O$6,0,TRUE),ES_P2_0!$A$10:$AQ$10,0),FALSE)),":",VLOOKUP($A11,ES_P2_0!$A$10:$AQ$100,MATCH(FIXED(O$6,0,TRUE),ES_P2_0!$A$10:$AQ$10,0),FALSE))</f>
        <v>134.5</v>
      </c>
      <c r="P11" s="232">
        <f>IF(ISNA(VLOOKUP($A11,ES_P2_0!$A$10:$AQ$100,MATCH(FIXED(P$6,0,TRUE),ES_P2_0!$A$10:$AQ$10,0),FALSE)),":",VLOOKUP($A11,ES_P2_0!$A$10:$AQ$100,MATCH(FIXED(P$6,0,TRUE),ES_P2_0!$A$10:$AQ$10,0),FALSE))</f>
        <v>134</v>
      </c>
      <c r="Q11" s="232">
        <f>IF(ISNA(VLOOKUP($A11,ES_P2_0!$A$10:$AQ$100,MATCH(FIXED(Q$6,0,TRUE),ES_P2_0!$A$10:$AQ$10,0),FALSE)),":",VLOOKUP($A11,ES_P2_0!$A$10:$AQ$100,MATCH(FIXED(Q$6,0,TRUE),ES_P2_0!$A$10:$AQ$10,0),FALSE))</f>
        <v>134.80000000000001</v>
      </c>
      <c r="R11" s="232">
        <f>IF(ISNA(VLOOKUP($A11,ES_P2_0!$A$10:$AQ$100,MATCH(FIXED(R$6,0,TRUE),ES_P2_0!$A$10:$AQ$10,0),FALSE)),":",VLOOKUP($A11,ES_P2_0!$A$10:$AQ$100,MATCH(FIXED(R$6,0,TRUE),ES_P2_0!$A$10:$AQ$10,0),FALSE))</f>
        <v>136.9</v>
      </c>
      <c r="S11" s="232">
        <f>IF(ISNA(VLOOKUP($A11,ES_P2_0!$A$10:$AQ$100,MATCH(FIXED(S$6,0,TRUE),ES_P2_0!$A$10:$AQ$10,0),FALSE)),":",VLOOKUP($A11,ES_P2_0!$A$10:$AQ$100,MATCH(FIXED(S$6,0,TRUE),ES_P2_0!$A$10:$AQ$10,0),FALSE))</f>
        <v>134.9</v>
      </c>
      <c r="T11" s="232">
        <f>IF(ISNA(VLOOKUP($A11,ES_P2_0!$A$10:$AQ$100,MATCH(FIXED(T$6,0,TRUE),ES_P2_0!$A$10:$AQ$10,0),FALSE)),":",VLOOKUP($A11,ES_P2_0!$A$10:$AQ$100,MATCH(FIXED(T$6,0,TRUE),ES_P2_0!$A$10:$AQ$10,0),FALSE))</f>
        <v>134.30000000000001</v>
      </c>
      <c r="U11" s="232">
        <f>IF(ISNA(VLOOKUP($A11,ES_P2_0!$A$10:$AQ$100,MATCH(FIXED(U$6,0,TRUE),ES_P2_0!$A$10:$AQ$10,0),FALSE)),":",VLOOKUP($A11,ES_P2_0!$A$10:$AQ$100,MATCH(FIXED(U$6,0,TRUE),ES_P2_0!$A$10:$AQ$10,0),FALSE))</f>
        <v>133.1</v>
      </c>
      <c r="V11" s="232" t="str">
        <f>IF(ISNA(VLOOKUP($A11,ES_P2_0!$A$10:$AQ$100,MATCH(FIXED(V$6,0,TRUE),ES_P2_0!$A$10:$AQ$10,0),FALSE)),":",VLOOKUP($A11,ES_P2_0!$A$10:$AQ$100,MATCH(FIXED(V$6,0,TRUE),ES_P2_0!$A$10:$AQ$10,0),FALSE))</f>
        <v>:</v>
      </c>
      <c r="W11" s="232" t="str">
        <f>IF(ISNA(VLOOKUP($A11,ES_P2_0!$A$10:$AQ$100,MATCH(FIXED(W$6,0,TRUE),ES_P2_0!$A$10:$AQ$10,0),FALSE)),":",VLOOKUP($A11,ES_P2_0!$A$10:$AQ$100,MATCH(FIXED(W$6,0,TRUE),ES_P2_0!$A$10:$AQ$10,0),FALSE))</f>
        <v>:</v>
      </c>
    </row>
    <row r="12" spans="1:23">
      <c r="A12" s="230" t="str">
        <f>lookup!Z7</f>
        <v>Bulgaria</v>
      </c>
      <c r="B12" s="232" t="str">
        <f>VLOOKUP(A12,lookup!$Z$2:$AA$77,2,FALSE)</f>
        <v>Βουλγαρία</v>
      </c>
      <c r="C12" s="232" t="str">
        <f>IF(ISNA(VLOOKUP($A12,ES_P2_0!$A$10:$AQ$100,MATCH(FIXED(C$6,0,TRUE),ES_P2_0!$A$10:$AQ$10,0),FALSE)),":",VLOOKUP($A12,ES_P2_0!$A$10:$AQ$100,MATCH(FIXED(C$6,0,TRUE),ES_P2_0!$A$10:$AQ$10,0),FALSE))</f>
        <v>:</v>
      </c>
      <c r="D12" s="232" t="str">
        <f>IF(ISNA(VLOOKUP($A12,ES_P2_0!$A$10:$AQ$100,MATCH(FIXED(D$6,0,TRUE),ES_P2_0!$A$10:$AQ$10,0),FALSE)),":",VLOOKUP($A12,ES_P2_0!$A$10:$AQ$100,MATCH(FIXED(D$6,0,TRUE),ES_P2_0!$A$10:$AQ$10,0),FALSE))</f>
        <v>:</v>
      </c>
      <c r="E12" s="232" t="str">
        <f>IF(ISNA(VLOOKUP($A12,ES_P2_0!$A$10:$AQ$100,MATCH(FIXED(E$6,0,TRUE),ES_P2_0!$A$10:$AQ$10,0),FALSE)),":",VLOOKUP($A12,ES_P2_0!$A$10:$AQ$100,MATCH(FIXED(E$6,0,TRUE),ES_P2_0!$A$10:$AQ$10,0),FALSE))</f>
        <v>:</v>
      </c>
      <c r="F12" s="232" t="str">
        <f>IF(ISNA(VLOOKUP($A12,ES_P2_0!$A$10:$AQ$100,MATCH(FIXED(F$6,0,TRUE),ES_P2_0!$A$10:$AQ$10,0),FALSE)),":",VLOOKUP($A12,ES_P2_0!$A$10:$AQ$100,MATCH(FIXED(F$6,0,TRUE),ES_P2_0!$A$10:$AQ$10,0),FALSE))</f>
        <v>:</v>
      </c>
      <c r="G12" s="232" t="str">
        <f>IF(ISNA(VLOOKUP($A12,ES_P2_0!$A$10:$AQ$100,MATCH(FIXED(G$6,0,TRUE),ES_P2_0!$A$10:$AQ$10,0),FALSE)),":",VLOOKUP($A12,ES_P2_0!$A$10:$AQ$100,MATCH(FIXED(G$6,0,TRUE),ES_P2_0!$A$10:$AQ$10,0),FALSE))</f>
        <v>:</v>
      </c>
      <c r="H12" s="232">
        <f>IF(ISNA(VLOOKUP($A12,ES_P2_0!$A$10:$AQ$100,MATCH(FIXED(H$6,0,TRUE),ES_P2_0!$A$10:$AQ$10,0),FALSE)),":",VLOOKUP($A12,ES_P2_0!$A$10:$AQ$100,MATCH(FIXED(H$6,0,TRUE),ES_P2_0!$A$10:$AQ$10,0),FALSE))</f>
        <v>32.6</v>
      </c>
      <c r="I12" s="232">
        <f>IF(ISNA(VLOOKUP($A12,ES_P2_0!$A$10:$AQ$100,MATCH(FIXED(I$6,0,TRUE),ES_P2_0!$A$10:$AQ$10,0),FALSE)),":",VLOOKUP($A12,ES_P2_0!$A$10:$AQ$100,MATCH(FIXED(I$6,0,TRUE),ES_P2_0!$A$10:$AQ$10,0),FALSE))</f>
        <v>33</v>
      </c>
      <c r="J12" s="232">
        <f>IF(ISNA(VLOOKUP($A12,ES_P2_0!$A$10:$AQ$100,MATCH(FIXED(J$6,0,TRUE),ES_P2_0!$A$10:$AQ$10,0),FALSE)),":",VLOOKUP($A12,ES_P2_0!$A$10:$AQ$100,MATCH(FIXED(J$6,0,TRUE),ES_P2_0!$A$10:$AQ$10,0),FALSE))</f>
        <v>34.700000000000003</v>
      </c>
      <c r="K12" s="232">
        <f>IF(ISNA(VLOOKUP($A12,ES_P2_0!$A$10:$AQ$100,MATCH(FIXED(K$6,0,TRUE),ES_P2_0!$A$10:$AQ$10,0),FALSE)),":",VLOOKUP($A12,ES_P2_0!$A$10:$AQ$100,MATCH(FIXED(K$6,0,TRUE),ES_P2_0!$A$10:$AQ$10,0),FALSE))</f>
        <v>35.5</v>
      </c>
      <c r="L12" s="232">
        <f>IF(ISNA(VLOOKUP($A12,ES_P2_0!$A$10:$AQ$100,MATCH(FIXED(L$6,0,TRUE),ES_P2_0!$A$10:$AQ$10,0),FALSE)),":",VLOOKUP($A12,ES_P2_0!$A$10:$AQ$100,MATCH(FIXED(L$6,0,TRUE),ES_P2_0!$A$10:$AQ$10,0),FALSE))</f>
        <v>35.1</v>
      </c>
      <c r="M12" s="232">
        <f>IF(ISNA(VLOOKUP($A12,ES_P2_0!$A$10:$AQ$100,MATCH(FIXED(M$6,0,TRUE),ES_P2_0!$A$10:$AQ$10,0),FALSE)),":",VLOOKUP($A12,ES_P2_0!$A$10:$AQ$100,MATCH(FIXED(M$6,0,TRUE),ES_P2_0!$A$10:$AQ$10,0),FALSE))</f>
        <v>36.200000000000003</v>
      </c>
      <c r="N12" s="232">
        <f>IF(ISNA(VLOOKUP($A12,ES_P2_0!$A$10:$AQ$100,MATCH(FIXED(N$6,0,TRUE),ES_P2_0!$A$10:$AQ$10,0),FALSE)),":",VLOOKUP($A12,ES_P2_0!$A$10:$AQ$100,MATCH(FIXED(N$6,0,TRUE),ES_P2_0!$A$10:$AQ$10,0),FALSE))</f>
        <v>36.799999999999997</v>
      </c>
      <c r="O12" s="232">
        <f>IF(ISNA(VLOOKUP($A12,ES_P2_0!$A$10:$AQ$100,MATCH(FIXED(O$6,0,TRUE),ES_P2_0!$A$10:$AQ$10,0),FALSE)),":",VLOOKUP($A12,ES_P2_0!$A$10:$AQ$100,MATCH(FIXED(O$6,0,TRUE),ES_P2_0!$A$10:$AQ$10,0),FALSE))</f>
        <v>37.799999999999997</v>
      </c>
      <c r="P12" s="232">
        <f>IF(ISNA(VLOOKUP($A12,ES_P2_0!$A$10:$AQ$100,MATCH(FIXED(P$6,0,TRUE),ES_P2_0!$A$10:$AQ$10,0),FALSE)),":",VLOOKUP($A12,ES_P2_0!$A$10:$AQ$100,MATCH(FIXED(P$6,0,TRUE),ES_P2_0!$A$10:$AQ$10,0),FALSE))</f>
        <v>39</v>
      </c>
      <c r="Q12" s="232">
        <f>IF(ISNA(VLOOKUP($A12,ES_P2_0!$A$10:$AQ$100,MATCH(FIXED(Q$6,0,TRUE),ES_P2_0!$A$10:$AQ$10,0),FALSE)),":",VLOOKUP($A12,ES_P2_0!$A$10:$AQ$100,MATCH(FIXED(Q$6,0,TRUE),ES_P2_0!$A$10:$AQ$10,0),FALSE))</f>
        <v>39.700000000000003</v>
      </c>
      <c r="R12" s="232">
        <f>IF(ISNA(VLOOKUP($A12,ES_P2_0!$A$10:$AQ$100,MATCH(FIXED(R$6,0,TRUE),ES_P2_0!$A$10:$AQ$10,0),FALSE)),":",VLOOKUP($A12,ES_P2_0!$A$10:$AQ$100,MATCH(FIXED(R$6,0,TRUE),ES_P2_0!$A$10:$AQ$10,0),FALSE))</f>
        <v>41</v>
      </c>
      <c r="S12" s="232">
        <f>IF(ISNA(VLOOKUP($A12,ES_P2_0!$A$10:$AQ$100,MATCH(FIXED(S$6,0,TRUE),ES_P2_0!$A$10:$AQ$10,0),FALSE)),":",VLOOKUP($A12,ES_P2_0!$A$10:$AQ$100,MATCH(FIXED(S$6,0,TRUE),ES_P2_0!$A$10:$AQ$10,0),FALSE))</f>
        <v>43.2</v>
      </c>
      <c r="T12" s="232">
        <f>IF(ISNA(VLOOKUP($A12,ES_P2_0!$A$10:$AQ$100,MATCH(FIXED(T$6,0,TRUE),ES_P2_0!$A$10:$AQ$10,0),FALSE)),":",VLOOKUP($A12,ES_P2_0!$A$10:$AQ$100,MATCH(FIXED(T$6,0,TRUE),ES_P2_0!$A$10:$AQ$10,0),FALSE))</f>
        <v>44.5</v>
      </c>
      <c r="U12" s="232">
        <f>IF(ISNA(VLOOKUP($A12,ES_P2_0!$A$10:$AQ$100,MATCH(FIXED(U$6,0,TRUE),ES_P2_0!$A$10:$AQ$10,0),FALSE)),":",VLOOKUP($A12,ES_P2_0!$A$10:$AQ$100,MATCH(FIXED(U$6,0,TRUE),ES_P2_0!$A$10:$AQ$10,0),FALSE))</f>
        <v>43.3</v>
      </c>
      <c r="V12" s="232" t="str">
        <f>IF(ISNA(VLOOKUP($A12,ES_P2_0!$A$10:$AQ$100,MATCH(FIXED(V$6,0,TRUE),ES_P2_0!$A$10:$AQ$10,0),FALSE)),":",VLOOKUP($A12,ES_P2_0!$A$10:$AQ$100,MATCH(FIXED(V$6,0,TRUE),ES_P2_0!$A$10:$AQ$10,0),FALSE))</f>
        <v>:</v>
      </c>
      <c r="W12" s="232" t="str">
        <f>IF(ISNA(VLOOKUP($A12,ES_P2_0!$A$10:$AQ$100,MATCH(FIXED(W$6,0,TRUE),ES_P2_0!$A$10:$AQ$10,0),FALSE)),":",VLOOKUP($A12,ES_P2_0!$A$10:$AQ$100,MATCH(FIXED(W$6,0,TRUE),ES_P2_0!$A$10:$AQ$10,0),FALSE))</f>
        <v>:</v>
      </c>
    </row>
    <row r="13" spans="1:23">
      <c r="A13" s="230" t="str">
        <f>lookup!Z8</f>
        <v>Czech Republic</v>
      </c>
      <c r="B13" s="232" t="str">
        <f>VLOOKUP(A13,lookup!$Z$2:$AA$77,2,FALSE)</f>
        <v>Τσεχία</v>
      </c>
      <c r="C13" s="232" t="str">
        <f>IF(ISNA(VLOOKUP($A13,ES_P2_0!$A$10:$AQ$100,MATCH(FIXED(C$6,0,TRUE),ES_P2_0!$A$10:$AQ$10,0),FALSE)),":",VLOOKUP($A13,ES_P2_0!$A$10:$AQ$100,MATCH(FIXED(C$6,0,TRUE),ES_P2_0!$A$10:$AQ$10,0),FALSE))</f>
        <v>:</v>
      </c>
      <c r="D13" s="232" t="str">
        <f>IF(ISNA(VLOOKUP($A13,ES_P2_0!$A$10:$AQ$100,MATCH(FIXED(D$6,0,TRUE),ES_P2_0!$A$10:$AQ$10,0),FALSE)),":",VLOOKUP($A13,ES_P2_0!$A$10:$AQ$100,MATCH(FIXED(D$6,0,TRUE),ES_P2_0!$A$10:$AQ$10,0),FALSE))</f>
        <v>:</v>
      </c>
      <c r="E13" s="232" t="str">
        <f>IF(ISNA(VLOOKUP($A13,ES_P2_0!$A$10:$AQ$100,MATCH(FIXED(E$6,0,TRUE),ES_P2_0!$A$10:$AQ$10,0),FALSE)),":",VLOOKUP($A13,ES_P2_0!$A$10:$AQ$100,MATCH(FIXED(E$6,0,TRUE),ES_P2_0!$A$10:$AQ$10,0),FALSE))</f>
        <v>:</v>
      </c>
      <c r="F13" s="232" t="str">
        <f>IF(ISNA(VLOOKUP($A13,ES_P2_0!$A$10:$AQ$100,MATCH(FIXED(F$6,0,TRUE),ES_P2_0!$A$10:$AQ$10,0),FALSE)),":",VLOOKUP($A13,ES_P2_0!$A$10:$AQ$100,MATCH(FIXED(F$6,0,TRUE),ES_P2_0!$A$10:$AQ$10,0),FALSE))</f>
        <v>:</v>
      </c>
      <c r="G13" s="232" t="str">
        <f>IF(ISNA(VLOOKUP($A13,ES_P2_0!$A$10:$AQ$100,MATCH(FIXED(G$6,0,TRUE),ES_P2_0!$A$10:$AQ$10,0),FALSE)),":",VLOOKUP($A13,ES_P2_0!$A$10:$AQ$100,MATCH(FIXED(G$6,0,TRUE),ES_P2_0!$A$10:$AQ$10,0),FALSE))</f>
        <v>:</v>
      </c>
      <c r="H13" s="232">
        <f>IF(ISNA(VLOOKUP($A13,ES_P2_0!$A$10:$AQ$100,MATCH(FIXED(H$6,0,TRUE),ES_P2_0!$A$10:$AQ$10,0),FALSE)),":",VLOOKUP($A13,ES_P2_0!$A$10:$AQ$100,MATCH(FIXED(H$6,0,TRUE),ES_P2_0!$A$10:$AQ$10,0),FALSE))</f>
        <v>58.9</v>
      </c>
      <c r="I13" s="232">
        <f>IF(ISNA(VLOOKUP($A13,ES_P2_0!$A$10:$AQ$100,MATCH(FIXED(I$6,0,TRUE),ES_P2_0!$A$10:$AQ$10,0),FALSE)),":",VLOOKUP($A13,ES_P2_0!$A$10:$AQ$100,MATCH(FIXED(I$6,0,TRUE),ES_P2_0!$A$10:$AQ$10,0),FALSE))</f>
        <v>63</v>
      </c>
      <c r="J13" s="232">
        <f>IF(ISNA(VLOOKUP($A13,ES_P2_0!$A$10:$AQ$100,MATCH(FIXED(J$6,0,TRUE),ES_P2_0!$A$10:$AQ$10,0),FALSE)),":",VLOOKUP($A13,ES_P2_0!$A$10:$AQ$100,MATCH(FIXED(J$6,0,TRUE),ES_P2_0!$A$10:$AQ$10,0),FALSE))</f>
        <v>62.4</v>
      </c>
      <c r="K13" s="232">
        <f>IF(ISNA(VLOOKUP($A13,ES_P2_0!$A$10:$AQ$100,MATCH(FIXED(K$6,0,TRUE),ES_P2_0!$A$10:$AQ$10,0),FALSE)),":",VLOOKUP($A13,ES_P2_0!$A$10:$AQ$100,MATCH(FIXED(K$6,0,TRUE),ES_P2_0!$A$10:$AQ$10,0),FALSE))</f>
        <v>65.7</v>
      </c>
      <c r="L13" s="232">
        <f>IF(ISNA(VLOOKUP($A13,ES_P2_0!$A$10:$AQ$100,MATCH(FIXED(L$6,0,TRUE),ES_P2_0!$A$10:$AQ$10,0),FALSE)),":",VLOOKUP($A13,ES_P2_0!$A$10:$AQ$100,MATCH(FIXED(L$6,0,TRUE),ES_P2_0!$A$10:$AQ$10,0),FALSE))</f>
        <v>67.099999999999994</v>
      </c>
      <c r="M13" s="232">
        <f>IF(ISNA(VLOOKUP($A13,ES_P2_0!$A$10:$AQ$100,MATCH(FIXED(M$6,0,TRUE),ES_P2_0!$A$10:$AQ$10,0),FALSE)),":",VLOOKUP($A13,ES_P2_0!$A$10:$AQ$100,MATCH(FIXED(M$6,0,TRUE),ES_P2_0!$A$10:$AQ$10,0),FALSE))</f>
        <v>67</v>
      </c>
      <c r="N13" s="232">
        <f>IF(ISNA(VLOOKUP($A13,ES_P2_0!$A$10:$AQ$100,MATCH(FIXED(N$6,0,TRUE),ES_P2_0!$A$10:$AQ$10,0),FALSE)),":",VLOOKUP($A13,ES_P2_0!$A$10:$AQ$100,MATCH(FIXED(N$6,0,TRUE),ES_P2_0!$A$10:$AQ$10,0),FALSE))</f>
        <v>68.3</v>
      </c>
      <c r="O13" s="232">
        <f>IF(ISNA(VLOOKUP($A13,ES_P2_0!$A$10:$AQ$100,MATCH(FIXED(O$6,0,TRUE),ES_P2_0!$A$10:$AQ$10,0),FALSE)),":",VLOOKUP($A13,ES_P2_0!$A$10:$AQ$100,MATCH(FIXED(O$6,0,TRUE),ES_P2_0!$A$10:$AQ$10,0),FALSE))</f>
        <v>71</v>
      </c>
      <c r="P13" s="232">
        <f>IF(ISNA(VLOOKUP($A13,ES_P2_0!$A$10:$AQ$100,MATCH(FIXED(P$6,0,TRUE),ES_P2_0!$A$10:$AQ$10,0),FALSE)),":",VLOOKUP($A13,ES_P2_0!$A$10:$AQ$100,MATCH(FIXED(P$6,0,TRUE),ES_P2_0!$A$10:$AQ$10,0),FALSE))</f>
        <v>68.5</v>
      </c>
      <c r="Q13" s="232">
        <f>IF(ISNA(VLOOKUP($A13,ES_P2_0!$A$10:$AQ$100,MATCH(FIXED(Q$6,0,TRUE),ES_P2_0!$A$10:$AQ$10,0),FALSE)),":",VLOOKUP($A13,ES_P2_0!$A$10:$AQ$100,MATCH(FIXED(Q$6,0,TRUE),ES_P2_0!$A$10:$AQ$10,0),FALSE))</f>
        <v>70.2</v>
      </c>
      <c r="R13" s="232">
        <f>IF(ISNA(VLOOKUP($A13,ES_P2_0!$A$10:$AQ$100,MATCH(FIXED(R$6,0,TRUE),ES_P2_0!$A$10:$AQ$10,0),FALSE)),":",VLOOKUP($A13,ES_P2_0!$A$10:$AQ$100,MATCH(FIXED(R$6,0,TRUE),ES_P2_0!$A$10:$AQ$10,0),FALSE))</f>
        <v>67.7</v>
      </c>
      <c r="S13" s="232">
        <f>IF(ISNA(VLOOKUP($A13,ES_P2_0!$A$10:$AQ$100,MATCH(FIXED(S$6,0,TRUE),ES_P2_0!$A$10:$AQ$10,0),FALSE)),":",VLOOKUP($A13,ES_P2_0!$A$10:$AQ$100,MATCH(FIXED(S$6,0,TRUE),ES_P2_0!$A$10:$AQ$10,0),FALSE))</f>
        <v>68</v>
      </c>
      <c r="T13" s="232">
        <f>IF(ISNA(VLOOKUP($A13,ES_P2_0!$A$10:$AQ$100,MATCH(FIXED(T$6,0,TRUE),ES_P2_0!$A$10:$AQ$10,0),FALSE)),":",VLOOKUP($A13,ES_P2_0!$A$10:$AQ$100,MATCH(FIXED(T$6,0,TRUE),ES_P2_0!$A$10:$AQ$10,0),FALSE))</f>
        <v>67.400000000000006</v>
      </c>
      <c r="U13" s="232">
        <f>IF(ISNA(VLOOKUP($A13,ES_P2_0!$A$10:$AQ$100,MATCH(FIXED(U$6,0,TRUE),ES_P2_0!$A$10:$AQ$10,0),FALSE)),":",VLOOKUP($A13,ES_P2_0!$A$10:$AQ$100,MATCH(FIXED(U$6,0,TRUE),ES_P2_0!$A$10:$AQ$10,0),FALSE))</f>
        <v>66.7</v>
      </c>
      <c r="V13" s="232" t="str">
        <f>IF(ISNA(VLOOKUP($A13,ES_P2_0!$A$10:$AQ$100,MATCH(FIXED(V$6,0,TRUE),ES_P2_0!$A$10:$AQ$10,0),FALSE)),":",VLOOKUP($A13,ES_P2_0!$A$10:$AQ$100,MATCH(FIXED(V$6,0,TRUE),ES_P2_0!$A$10:$AQ$10,0),FALSE))</f>
        <v>:</v>
      </c>
      <c r="W13" s="232" t="str">
        <f>IF(ISNA(VLOOKUP($A13,ES_P2_0!$A$10:$AQ$100,MATCH(FIXED(W$6,0,TRUE),ES_P2_0!$A$10:$AQ$10,0),FALSE)),":",VLOOKUP($A13,ES_P2_0!$A$10:$AQ$100,MATCH(FIXED(W$6,0,TRUE),ES_P2_0!$A$10:$AQ$10,0),FALSE))</f>
        <v>:</v>
      </c>
    </row>
    <row r="14" spans="1:23">
      <c r="A14" s="230" t="str">
        <f>lookup!Z9</f>
        <v>Denmark</v>
      </c>
      <c r="B14" s="232" t="str">
        <f>VLOOKUP(A14,lookup!$Z$2:$AA$77,2,FALSE)</f>
        <v>Δανία</v>
      </c>
      <c r="C14" s="232" t="str">
        <f>IF(ISNA(VLOOKUP($A14,ES_P2_0!$A$10:$AQ$100,MATCH(FIXED(C$6,0,TRUE),ES_P2_0!$A$10:$AQ$10,0),FALSE)),":",VLOOKUP($A14,ES_P2_0!$A$10:$AQ$100,MATCH(FIXED(C$6,0,TRUE),ES_P2_0!$A$10:$AQ$10,0),FALSE))</f>
        <v>:</v>
      </c>
      <c r="D14" s="232" t="str">
        <f>IF(ISNA(VLOOKUP($A14,ES_P2_0!$A$10:$AQ$100,MATCH(FIXED(D$6,0,TRUE),ES_P2_0!$A$10:$AQ$10,0),FALSE)),":",VLOOKUP($A14,ES_P2_0!$A$10:$AQ$100,MATCH(FIXED(D$6,0,TRUE),ES_P2_0!$A$10:$AQ$10,0),FALSE))</f>
        <v>:</v>
      </c>
      <c r="E14" s="232" t="str">
        <f>IF(ISNA(VLOOKUP($A14,ES_P2_0!$A$10:$AQ$100,MATCH(FIXED(E$6,0,TRUE),ES_P2_0!$A$10:$AQ$10,0),FALSE)),":",VLOOKUP($A14,ES_P2_0!$A$10:$AQ$100,MATCH(FIXED(E$6,0,TRUE),ES_P2_0!$A$10:$AQ$10,0),FALSE))</f>
        <v>:</v>
      </c>
      <c r="F14" s="232" t="str">
        <f>IF(ISNA(VLOOKUP($A14,ES_P2_0!$A$10:$AQ$100,MATCH(FIXED(F$6,0,TRUE),ES_P2_0!$A$10:$AQ$10,0),FALSE)),":",VLOOKUP($A14,ES_P2_0!$A$10:$AQ$100,MATCH(FIXED(F$6,0,TRUE),ES_P2_0!$A$10:$AQ$10,0),FALSE))</f>
        <v>:</v>
      </c>
      <c r="G14" s="232" t="str">
        <f>IF(ISNA(VLOOKUP($A14,ES_P2_0!$A$10:$AQ$100,MATCH(FIXED(G$6,0,TRUE),ES_P2_0!$A$10:$AQ$10,0),FALSE)),":",VLOOKUP($A14,ES_P2_0!$A$10:$AQ$100,MATCH(FIXED(G$6,0,TRUE),ES_P2_0!$A$10:$AQ$10,0),FALSE))</f>
        <v>:</v>
      </c>
      <c r="H14" s="232">
        <f>IF(ISNA(VLOOKUP($A14,ES_P2_0!$A$10:$AQ$100,MATCH(FIXED(H$6,0,TRUE),ES_P2_0!$A$10:$AQ$10,0),FALSE)),":",VLOOKUP($A14,ES_P2_0!$A$10:$AQ$100,MATCH(FIXED(H$6,0,TRUE),ES_P2_0!$A$10:$AQ$10,0),FALSE))</f>
        <v>129.4</v>
      </c>
      <c r="I14" s="232">
        <f>IF(ISNA(VLOOKUP($A14,ES_P2_0!$A$10:$AQ$100,MATCH(FIXED(I$6,0,TRUE),ES_P2_0!$A$10:$AQ$10,0),FALSE)),":",VLOOKUP($A14,ES_P2_0!$A$10:$AQ$100,MATCH(FIXED(I$6,0,TRUE),ES_P2_0!$A$10:$AQ$10,0),FALSE))</f>
        <v>124.5</v>
      </c>
      <c r="J14" s="232">
        <f>IF(ISNA(VLOOKUP($A14,ES_P2_0!$A$10:$AQ$100,MATCH(FIXED(J$6,0,TRUE),ES_P2_0!$A$10:$AQ$10,0),FALSE)),":",VLOOKUP($A14,ES_P2_0!$A$10:$AQ$100,MATCH(FIXED(J$6,0,TRUE),ES_P2_0!$A$10:$AQ$10,0),FALSE))</f>
        <v>125.2</v>
      </c>
      <c r="K14" s="232">
        <f>IF(ISNA(VLOOKUP($A14,ES_P2_0!$A$10:$AQ$100,MATCH(FIXED(K$6,0,TRUE),ES_P2_0!$A$10:$AQ$10,0),FALSE)),":",VLOOKUP($A14,ES_P2_0!$A$10:$AQ$100,MATCH(FIXED(K$6,0,TRUE),ES_P2_0!$A$10:$AQ$10,0),FALSE))</f>
        <v>122.4</v>
      </c>
      <c r="L14" s="232">
        <f>IF(ISNA(VLOOKUP($A14,ES_P2_0!$A$10:$AQ$100,MATCH(FIXED(L$6,0,TRUE),ES_P2_0!$A$10:$AQ$10,0),FALSE)),":",VLOOKUP($A14,ES_P2_0!$A$10:$AQ$100,MATCH(FIXED(L$6,0,TRUE),ES_P2_0!$A$10:$AQ$10,0),FALSE))</f>
        <v>125.5</v>
      </c>
      <c r="M14" s="232">
        <f>IF(ISNA(VLOOKUP($A14,ES_P2_0!$A$10:$AQ$100,MATCH(FIXED(M$6,0,TRUE),ES_P2_0!$A$10:$AQ$10,0),FALSE)),":",VLOOKUP($A14,ES_P2_0!$A$10:$AQ$100,MATCH(FIXED(M$6,0,TRUE),ES_P2_0!$A$10:$AQ$10,0),FALSE))</f>
        <v>123.4</v>
      </c>
      <c r="N14" s="232">
        <f>IF(ISNA(VLOOKUP($A14,ES_P2_0!$A$10:$AQ$100,MATCH(FIXED(N$6,0,TRUE),ES_P2_0!$A$10:$AQ$10,0),FALSE)),":",VLOOKUP($A14,ES_P2_0!$A$10:$AQ$100,MATCH(FIXED(N$6,0,TRUE),ES_P2_0!$A$10:$AQ$10,0),FALSE))</f>
        <v>122.1</v>
      </c>
      <c r="O14" s="232">
        <f>IF(ISNA(VLOOKUP($A14,ES_P2_0!$A$10:$AQ$100,MATCH(FIXED(O$6,0,TRUE),ES_P2_0!$A$10:$AQ$10,0),FALSE)),":",VLOOKUP($A14,ES_P2_0!$A$10:$AQ$100,MATCH(FIXED(O$6,0,TRUE),ES_P2_0!$A$10:$AQ$10,0),FALSE))</f>
        <v>121.5</v>
      </c>
      <c r="P14" s="232">
        <f>IF(ISNA(VLOOKUP($A14,ES_P2_0!$A$10:$AQ$100,MATCH(FIXED(P$6,0,TRUE),ES_P2_0!$A$10:$AQ$10,0),FALSE)),":",VLOOKUP($A14,ES_P2_0!$A$10:$AQ$100,MATCH(FIXED(P$6,0,TRUE),ES_P2_0!$A$10:$AQ$10,0),FALSE))</f>
        <v>123.2</v>
      </c>
      <c r="Q14" s="232">
        <f>IF(ISNA(VLOOKUP($A14,ES_P2_0!$A$10:$AQ$100,MATCH(FIXED(Q$6,0,TRUE),ES_P2_0!$A$10:$AQ$10,0),FALSE)),":",VLOOKUP($A14,ES_P2_0!$A$10:$AQ$100,MATCH(FIXED(Q$6,0,TRUE),ES_P2_0!$A$10:$AQ$10,0),FALSE))</f>
        <v>122.5</v>
      </c>
      <c r="R14" s="232">
        <f>IF(ISNA(VLOOKUP($A14,ES_P2_0!$A$10:$AQ$100,MATCH(FIXED(R$6,0,TRUE),ES_P2_0!$A$10:$AQ$10,0),FALSE)),":",VLOOKUP($A14,ES_P2_0!$A$10:$AQ$100,MATCH(FIXED(R$6,0,TRUE),ES_P2_0!$A$10:$AQ$10,0),FALSE))</f>
        <v>131.4</v>
      </c>
      <c r="S14" s="232">
        <f>IF(ISNA(VLOOKUP($A14,ES_P2_0!$A$10:$AQ$100,MATCH(FIXED(S$6,0,TRUE),ES_P2_0!$A$10:$AQ$10,0),FALSE)),":",VLOOKUP($A14,ES_P2_0!$A$10:$AQ$100,MATCH(FIXED(S$6,0,TRUE),ES_P2_0!$A$10:$AQ$10,0),FALSE))</f>
        <v>128.5</v>
      </c>
      <c r="T14" s="232">
        <f>IF(ISNA(VLOOKUP($A14,ES_P2_0!$A$10:$AQ$100,MATCH(FIXED(T$6,0,TRUE),ES_P2_0!$A$10:$AQ$10,0),FALSE)),":",VLOOKUP($A14,ES_P2_0!$A$10:$AQ$100,MATCH(FIXED(T$6,0,TRUE),ES_P2_0!$A$10:$AQ$10,0),FALSE))</f>
        <v>128.80000000000001</v>
      </c>
      <c r="U14" s="232">
        <f>IF(ISNA(VLOOKUP($A14,ES_P2_0!$A$10:$AQ$100,MATCH(FIXED(U$6,0,TRUE),ES_P2_0!$A$10:$AQ$10,0),FALSE)),":",VLOOKUP($A14,ES_P2_0!$A$10:$AQ$100,MATCH(FIXED(U$6,0,TRUE),ES_P2_0!$A$10:$AQ$10,0),FALSE))</f>
        <v>129</v>
      </c>
      <c r="V14" s="232" t="str">
        <f>IF(ISNA(VLOOKUP($A14,ES_P2_0!$A$10:$AQ$100,MATCH(FIXED(V$6,0,TRUE),ES_P2_0!$A$10:$AQ$10,0),FALSE)),":",VLOOKUP($A14,ES_P2_0!$A$10:$AQ$100,MATCH(FIXED(V$6,0,TRUE),ES_P2_0!$A$10:$AQ$10,0),FALSE))</f>
        <v>:</v>
      </c>
      <c r="W14" s="232" t="str">
        <f>IF(ISNA(VLOOKUP($A14,ES_P2_0!$A$10:$AQ$100,MATCH(FIXED(W$6,0,TRUE),ES_P2_0!$A$10:$AQ$10,0),FALSE)),":",VLOOKUP($A14,ES_P2_0!$A$10:$AQ$100,MATCH(FIXED(W$6,0,TRUE),ES_P2_0!$A$10:$AQ$10,0),FALSE))</f>
        <v>:</v>
      </c>
    </row>
    <row r="15" spans="1:23">
      <c r="A15" s="230" t="str">
        <f>lookup!Z10</f>
        <v>Germany (until 1990 former territory of the FRG)</v>
      </c>
      <c r="B15" s="232" t="str">
        <f>VLOOKUP(A15,lookup!$Z$2:$AA$77,2,FALSE)</f>
        <v>Γερμανία</v>
      </c>
      <c r="C15" s="232" t="str">
        <f>IF(ISNA(VLOOKUP($A15,ES_P2_0!$A$10:$AQ$100,MATCH(FIXED(C$6,0,TRUE),ES_P2_0!$A$10:$AQ$10,0),FALSE)),":",VLOOKUP($A15,ES_P2_0!$A$10:$AQ$100,MATCH(FIXED(C$6,0,TRUE),ES_P2_0!$A$10:$AQ$10,0),FALSE))</f>
        <v>:</v>
      </c>
      <c r="D15" s="232" t="str">
        <f>IF(ISNA(VLOOKUP($A15,ES_P2_0!$A$10:$AQ$100,MATCH(FIXED(D$6,0,TRUE),ES_P2_0!$A$10:$AQ$10,0),FALSE)),":",VLOOKUP($A15,ES_P2_0!$A$10:$AQ$100,MATCH(FIXED(D$6,0,TRUE),ES_P2_0!$A$10:$AQ$10,0),FALSE))</f>
        <v>:</v>
      </c>
      <c r="E15" s="232" t="str">
        <f>IF(ISNA(VLOOKUP($A15,ES_P2_0!$A$10:$AQ$100,MATCH(FIXED(E$6,0,TRUE),ES_P2_0!$A$10:$AQ$10,0),FALSE)),":",VLOOKUP($A15,ES_P2_0!$A$10:$AQ$100,MATCH(FIXED(E$6,0,TRUE),ES_P2_0!$A$10:$AQ$10,0),FALSE))</f>
        <v>:</v>
      </c>
      <c r="F15" s="232" t="str">
        <f>IF(ISNA(VLOOKUP($A15,ES_P2_0!$A$10:$AQ$100,MATCH(FIXED(F$6,0,TRUE),ES_P2_0!$A$10:$AQ$10,0),FALSE)),":",VLOOKUP($A15,ES_P2_0!$A$10:$AQ$100,MATCH(FIXED(F$6,0,TRUE),ES_P2_0!$A$10:$AQ$10,0),FALSE))</f>
        <v>:</v>
      </c>
      <c r="G15" s="232" t="str">
        <f>IF(ISNA(VLOOKUP($A15,ES_P2_0!$A$10:$AQ$100,MATCH(FIXED(G$6,0,TRUE),ES_P2_0!$A$10:$AQ$10,0),FALSE)),":",VLOOKUP($A15,ES_P2_0!$A$10:$AQ$100,MATCH(FIXED(G$6,0,TRUE),ES_P2_0!$A$10:$AQ$10,0),FALSE))</f>
        <v>:</v>
      </c>
      <c r="H15" s="232">
        <f>IF(ISNA(VLOOKUP($A15,ES_P2_0!$A$10:$AQ$100,MATCH(FIXED(H$6,0,TRUE),ES_P2_0!$A$10:$AQ$10,0),FALSE)),":",VLOOKUP($A15,ES_P2_0!$A$10:$AQ$100,MATCH(FIXED(H$6,0,TRUE),ES_P2_0!$A$10:$AQ$10,0),FALSE))</f>
        <v>124.5</v>
      </c>
      <c r="I15" s="232">
        <f>IF(ISNA(VLOOKUP($A15,ES_P2_0!$A$10:$AQ$100,MATCH(FIXED(I$6,0,TRUE),ES_P2_0!$A$10:$AQ$10,0),FALSE)),":",VLOOKUP($A15,ES_P2_0!$A$10:$AQ$100,MATCH(FIXED(I$6,0,TRUE),ES_P2_0!$A$10:$AQ$10,0),FALSE))</f>
        <v>124.1</v>
      </c>
      <c r="J15" s="232">
        <f>IF(ISNA(VLOOKUP($A15,ES_P2_0!$A$10:$AQ$100,MATCH(FIXED(J$6,0,TRUE),ES_P2_0!$A$10:$AQ$10,0),FALSE)),":",VLOOKUP($A15,ES_P2_0!$A$10:$AQ$100,MATCH(FIXED(J$6,0,TRUE),ES_P2_0!$A$10:$AQ$10,0),FALSE))</f>
        <v>123.8</v>
      </c>
      <c r="K15" s="232">
        <f>IF(ISNA(VLOOKUP($A15,ES_P2_0!$A$10:$AQ$100,MATCH(FIXED(K$6,0,TRUE),ES_P2_0!$A$10:$AQ$10,0),FALSE)),":",VLOOKUP($A15,ES_P2_0!$A$10:$AQ$100,MATCH(FIXED(K$6,0,TRUE),ES_P2_0!$A$10:$AQ$10,0),FALSE))</f>
        <v>125.9</v>
      </c>
      <c r="L15" s="232">
        <f>IF(ISNA(VLOOKUP($A15,ES_P2_0!$A$10:$AQ$100,MATCH(FIXED(L$6,0,TRUE),ES_P2_0!$A$10:$AQ$10,0),FALSE)),":",VLOOKUP($A15,ES_P2_0!$A$10:$AQ$100,MATCH(FIXED(L$6,0,TRUE),ES_P2_0!$A$10:$AQ$10,0),FALSE))</f>
        <v>125.8</v>
      </c>
      <c r="M15" s="232">
        <f>IF(ISNA(VLOOKUP($A15,ES_P2_0!$A$10:$AQ$100,MATCH(FIXED(M$6,0,TRUE),ES_P2_0!$A$10:$AQ$10,0),FALSE)),":",VLOOKUP($A15,ES_P2_0!$A$10:$AQ$100,MATCH(FIXED(M$6,0,TRUE),ES_P2_0!$A$10:$AQ$10,0),FALSE))</f>
        <v>127.2</v>
      </c>
      <c r="N15" s="232">
        <f>IF(ISNA(VLOOKUP($A15,ES_P2_0!$A$10:$AQ$100,MATCH(FIXED(N$6,0,TRUE),ES_P2_0!$A$10:$AQ$10,0),FALSE)),":",VLOOKUP($A15,ES_P2_0!$A$10:$AQ$100,MATCH(FIXED(N$6,0,TRUE),ES_P2_0!$A$10:$AQ$10,0),FALSE))</f>
        <v>127.5</v>
      </c>
      <c r="O15" s="232">
        <f>IF(ISNA(VLOOKUP($A15,ES_P2_0!$A$10:$AQ$100,MATCH(FIXED(O$6,0,TRUE),ES_P2_0!$A$10:$AQ$10,0),FALSE)),":",VLOOKUP($A15,ES_P2_0!$A$10:$AQ$100,MATCH(FIXED(O$6,0,TRUE),ES_P2_0!$A$10:$AQ$10,0),FALSE))</f>
        <v>127.1</v>
      </c>
      <c r="P15" s="232">
        <f>IF(ISNA(VLOOKUP($A15,ES_P2_0!$A$10:$AQ$100,MATCH(FIXED(P$6,0,TRUE),ES_P2_0!$A$10:$AQ$10,0),FALSE)),":",VLOOKUP($A15,ES_P2_0!$A$10:$AQ$100,MATCH(FIXED(P$6,0,TRUE),ES_P2_0!$A$10:$AQ$10,0),FALSE))</f>
        <v>126.3</v>
      </c>
      <c r="Q15" s="232">
        <f>IF(ISNA(VLOOKUP($A15,ES_P2_0!$A$10:$AQ$100,MATCH(FIXED(Q$6,0,TRUE),ES_P2_0!$A$10:$AQ$10,0),FALSE)),":",VLOOKUP($A15,ES_P2_0!$A$10:$AQ$100,MATCH(FIXED(Q$6,0,TRUE),ES_P2_0!$A$10:$AQ$10,0),FALSE))</f>
        <v>124</v>
      </c>
      <c r="R15" s="232">
        <f>IF(ISNA(VLOOKUP($A15,ES_P2_0!$A$10:$AQ$100,MATCH(FIXED(R$6,0,TRUE),ES_P2_0!$A$10:$AQ$10,0),FALSE)),":",VLOOKUP($A15,ES_P2_0!$A$10:$AQ$100,MATCH(FIXED(R$6,0,TRUE),ES_P2_0!$A$10:$AQ$10,0),FALSE))</f>
        <v>125.4</v>
      </c>
      <c r="S15" s="232">
        <f>IF(ISNA(VLOOKUP($A15,ES_P2_0!$A$10:$AQ$100,MATCH(FIXED(S$6,0,TRUE),ES_P2_0!$A$10:$AQ$10,0),FALSE)),":",VLOOKUP($A15,ES_P2_0!$A$10:$AQ$100,MATCH(FIXED(S$6,0,TRUE),ES_P2_0!$A$10:$AQ$10,0),FALSE))</f>
        <v>127.1</v>
      </c>
      <c r="T15" s="232">
        <f>IF(ISNA(VLOOKUP($A15,ES_P2_0!$A$10:$AQ$100,MATCH(FIXED(T$6,0,TRUE),ES_P2_0!$A$10:$AQ$10,0),FALSE)),":",VLOOKUP($A15,ES_P2_0!$A$10:$AQ$100,MATCH(FIXED(T$6,0,TRUE),ES_P2_0!$A$10:$AQ$10,0),FALSE))</f>
        <v>126.3</v>
      </c>
      <c r="U15" s="232">
        <f>IF(ISNA(VLOOKUP($A15,ES_P2_0!$A$10:$AQ$100,MATCH(FIXED(U$6,0,TRUE),ES_P2_0!$A$10:$AQ$10,0),FALSE)),":",VLOOKUP($A15,ES_P2_0!$A$10:$AQ$100,MATCH(FIXED(U$6,0,TRUE),ES_P2_0!$A$10:$AQ$10,0),FALSE))</f>
        <v>126.6</v>
      </c>
      <c r="V15" s="232" t="str">
        <f>IF(ISNA(VLOOKUP($A15,ES_P2_0!$A$10:$AQ$100,MATCH(FIXED(V$6,0,TRUE),ES_P2_0!$A$10:$AQ$10,0),FALSE)),":",VLOOKUP($A15,ES_P2_0!$A$10:$AQ$100,MATCH(FIXED(V$6,0,TRUE),ES_P2_0!$A$10:$AQ$10,0),FALSE))</f>
        <v>:</v>
      </c>
      <c r="W15" s="232" t="str">
        <f>IF(ISNA(VLOOKUP($A15,ES_P2_0!$A$10:$AQ$100,MATCH(FIXED(W$6,0,TRUE),ES_P2_0!$A$10:$AQ$10,0),FALSE)),":",VLOOKUP($A15,ES_P2_0!$A$10:$AQ$100,MATCH(FIXED(W$6,0,TRUE),ES_P2_0!$A$10:$AQ$10,0),FALSE))</f>
        <v>:</v>
      </c>
    </row>
    <row r="16" spans="1:23">
      <c r="A16" s="230" t="str">
        <f>lookup!Z11</f>
        <v>Estonia</v>
      </c>
      <c r="B16" s="232" t="str">
        <f>VLOOKUP(A16,lookup!$Z$2:$AA$77,2,FALSE)</f>
        <v>Εσθονία</v>
      </c>
      <c r="C16" s="232" t="str">
        <f>IF(ISNA(VLOOKUP($A16,ES_P2_0!$A$10:$AQ$100,MATCH(FIXED(C$6,0,TRUE),ES_P2_0!$A$10:$AQ$10,0),FALSE)),":",VLOOKUP($A16,ES_P2_0!$A$10:$AQ$100,MATCH(FIXED(C$6,0,TRUE),ES_P2_0!$A$10:$AQ$10,0),FALSE))</f>
        <v>:</v>
      </c>
      <c r="D16" s="232" t="str">
        <f>IF(ISNA(VLOOKUP($A16,ES_P2_0!$A$10:$AQ$100,MATCH(FIXED(D$6,0,TRUE),ES_P2_0!$A$10:$AQ$10,0),FALSE)),":",VLOOKUP($A16,ES_P2_0!$A$10:$AQ$100,MATCH(FIXED(D$6,0,TRUE),ES_P2_0!$A$10:$AQ$10,0),FALSE))</f>
        <v>:</v>
      </c>
      <c r="E16" s="232" t="str">
        <f>IF(ISNA(VLOOKUP($A16,ES_P2_0!$A$10:$AQ$100,MATCH(FIXED(E$6,0,TRUE),ES_P2_0!$A$10:$AQ$10,0),FALSE)),":",VLOOKUP($A16,ES_P2_0!$A$10:$AQ$100,MATCH(FIXED(E$6,0,TRUE),ES_P2_0!$A$10:$AQ$10,0),FALSE))</f>
        <v>:</v>
      </c>
      <c r="F16" s="232" t="str">
        <f>IF(ISNA(VLOOKUP($A16,ES_P2_0!$A$10:$AQ$100,MATCH(FIXED(F$6,0,TRUE),ES_P2_0!$A$10:$AQ$10,0),FALSE)),":",VLOOKUP($A16,ES_P2_0!$A$10:$AQ$100,MATCH(FIXED(F$6,0,TRUE),ES_P2_0!$A$10:$AQ$10,0),FALSE))</f>
        <v>:</v>
      </c>
      <c r="G16" s="232" t="str">
        <f>IF(ISNA(VLOOKUP($A16,ES_P2_0!$A$10:$AQ$100,MATCH(FIXED(G$6,0,TRUE),ES_P2_0!$A$10:$AQ$10,0),FALSE)),":",VLOOKUP($A16,ES_P2_0!$A$10:$AQ$100,MATCH(FIXED(G$6,0,TRUE),ES_P2_0!$A$10:$AQ$10,0),FALSE))</f>
        <v>:</v>
      </c>
      <c r="H16" s="232">
        <f>IF(ISNA(VLOOKUP($A16,ES_P2_0!$A$10:$AQ$100,MATCH(FIXED(H$6,0,TRUE),ES_P2_0!$A$10:$AQ$10,0),FALSE)),":",VLOOKUP($A16,ES_P2_0!$A$10:$AQ$100,MATCH(FIXED(H$6,0,TRUE),ES_P2_0!$A$10:$AQ$10,0),FALSE))</f>
        <v>40.6</v>
      </c>
      <c r="I16" s="232">
        <f>IF(ISNA(VLOOKUP($A16,ES_P2_0!$A$10:$AQ$100,MATCH(FIXED(I$6,0,TRUE),ES_P2_0!$A$10:$AQ$10,0),FALSE)),":",VLOOKUP($A16,ES_P2_0!$A$10:$AQ$100,MATCH(FIXED(I$6,0,TRUE),ES_P2_0!$A$10:$AQ$10,0),FALSE))</f>
        <v>41.5</v>
      </c>
      <c r="J16" s="232">
        <f>IF(ISNA(VLOOKUP($A16,ES_P2_0!$A$10:$AQ$100,MATCH(FIXED(J$6,0,TRUE),ES_P2_0!$A$10:$AQ$10,0),FALSE)),":",VLOOKUP($A16,ES_P2_0!$A$10:$AQ$100,MATCH(FIXED(J$6,0,TRUE),ES_P2_0!$A$10:$AQ$10,0),FALSE))</f>
        <v>43.5</v>
      </c>
      <c r="K16" s="232">
        <f>IF(ISNA(VLOOKUP($A16,ES_P2_0!$A$10:$AQ$100,MATCH(FIXED(K$6,0,TRUE),ES_P2_0!$A$10:$AQ$10,0),FALSE)),":",VLOOKUP($A16,ES_P2_0!$A$10:$AQ$100,MATCH(FIXED(K$6,0,TRUE),ES_P2_0!$A$10:$AQ$10,0),FALSE))</f>
        <v>46.4</v>
      </c>
      <c r="L16" s="232">
        <f>IF(ISNA(VLOOKUP($A16,ES_P2_0!$A$10:$AQ$100,MATCH(FIXED(L$6,0,TRUE),ES_P2_0!$A$10:$AQ$10,0),FALSE)),":",VLOOKUP($A16,ES_P2_0!$A$10:$AQ$100,MATCH(FIXED(L$6,0,TRUE),ES_P2_0!$A$10:$AQ$10,0),FALSE))</f>
        <v>48.6</v>
      </c>
      <c r="M16" s="232">
        <f>IF(ISNA(VLOOKUP($A16,ES_P2_0!$A$10:$AQ$100,MATCH(FIXED(M$6,0,TRUE),ES_P2_0!$A$10:$AQ$10,0),FALSE)),":",VLOOKUP($A16,ES_P2_0!$A$10:$AQ$100,MATCH(FIXED(M$6,0,TRUE),ES_P2_0!$A$10:$AQ$10,0),FALSE))</f>
        <v>50.7</v>
      </c>
      <c r="N16" s="232">
        <f>IF(ISNA(VLOOKUP($A16,ES_P2_0!$A$10:$AQ$100,MATCH(FIXED(N$6,0,TRUE),ES_P2_0!$A$10:$AQ$10,0),FALSE)),":",VLOOKUP($A16,ES_P2_0!$A$10:$AQ$100,MATCH(FIXED(N$6,0,TRUE),ES_P2_0!$A$10:$AQ$10,0),FALSE))</f>
        <v>52.1</v>
      </c>
      <c r="O16" s="232">
        <f>IF(ISNA(VLOOKUP($A16,ES_P2_0!$A$10:$AQ$100,MATCH(FIXED(O$6,0,TRUE),ES_P2_0!$A$10:$AQ$10,0),FALSE)),":",VLOOKUP($A16,ES_P2_0!$A$10:$AQ$100,MATCH(FIXED(O$6,0,TRUE),ES_P2_0!$A$10:$AQ$10,0),FALSE))</f>
        <v>55.7</v>
      </c>
      <c r="P16" s="232">
        <f>IF(ISNA(VLOOKUP($A16,ES_P2_0!$A$10:$AQ$100,MATCH(FIXED(P$6,0,TRUE),ES_P2_0!$A$10:$AQ$10,0),FALSE)),":",VLOOKUP($A16,ES_P2_0!$A$10:$AQ$100,MATCH(FIXED(P$6,0,TRUE),ES_P2_0!$A$10:$AQ$10,0),FALSE))</f>
        <v>55.6</v>
      </c>
      <c r="Q16" s="232">
        <f>IF(ISNA(VLOOKUP($A16,ES_P2_0!$A$10:$AQ$100,MATCH(FIXED(Q$6,0,TRUE),ES_P2_0!$A$10:$AQ$10,0),FALSE)),":",VLOOKUP($A16,ES_P2_0!$A$10:$AQ$100,MATCH(FIXED(Q$6,0,TRUE),ES_P2_0!$A$10:$AQ$10,0),FALSE))</f>
        <v>59.2</v>
      </c>
      <c r="R16" s="232">
        <f>IF(ISNA(VLOOKUP($A16,ES_P2_0!$A$10:$AQ$100,MATCH(FIXED(R$6,0,TRUE),ES_P2_0!$A$10:$AQ$10,0),FALSE)),":",VLOOKUP($A16,ES_P2_0!$A$10:$AQ$100,MATCH(FIXED(R$6,0,TRUE),ES_P2_0!$A$10:$AQ$10,0),FALSE))</f>
        <v>61.1</v>
      </c>
      <c r="S16" s="232">
        <f>IF(ISNA(VLOOKUP($A16,ES_P2_0!$A$10:$AQ$100,MATCH(FIXED(S$6,0,TRUE),ES_P2_0!$A$10:$AQ$10,0),FALSE)),":",VLOOKUP($A16,ES_P2_0!$A$10:$AQ$100,MATCH(FIXED(S$6,0,TRUE),ES_P2_0!$A$10:$AQ$10,0),FALSE))</f>
        <v>59.8</v>
      </c>
      <c r="T16" s="232">
        <f>IF(ISNA(VLOOKUP($A16,ES_P2_0!$A$10:$AQ$100,MATCH(FIXED(T$6,0,TRUE),ES_P2_0!$A$10:$AQ$10,0),FALSE)),":",VLOOKUP($A16,ES_P2_0!$A$10:$AQ$100,MATCH(FIXED(T$6,0,TRUE),ES_P2_0!$A$10:$AQ$10,0),FALSE))</f>
        <v>61</v>
      </c>
      <c r="U16" s="232">
        <f>IF(ISNA(VLOOKUP($A16,ES_P2_0!$A$10:$AQ$100,MATCH(FIXED(U$6,0,TRUE),ES_P2_0!$A$10:$AQ$10,0),FALSE)),":",VLOOKUP($A16,ES_P2_0!$A$10:$AQ$100,MATCH(FIXED(U$6,0,TRUE),ES_P2_0!$A$10:$AQ$10,0),FALSE))</f>
        <v>61.5</v>
      </c>
      <c r="V16" s="232" t="str">
        <f>IF(ISNA(VLOOKUP($A16,ES_P2_0!$A$10:$AQ$100,MATCH(FIXED(V$6,0,TRUE),ES_P2_0!$A$10:$AQ$10,0),FALSE)),":",VLOOKUP($A16,ES_P2_0!$A$10:$AQ$100,MATCH(FIXED(V$6,0,TRUE),ES_P2_0!$A$10:$AQ$10,0),FALSE))</f>
        <v>:</v>
      </c>
      <c r="W16" s="232" t="str">
        <f>IF(ISNA(VLOOKUP($A16,ES_P2_0!$A$10:$AQ$100,MATCH(FIXED(W$6,0,TRUE),ES_P2_0!$A$10:$AQ$10,0),FALSE)),":",VLOOKUP($A16,ES_P2_0!$A$10:$AQ$100,MATCH(FIXED(W$6,0,TRUE),ES_P2_0!$A$10:$AQ$10,0),FALSE))</f>
        <v>:</v>
      </c>
    </row>
    <row r="17" spans="1:23">
      <c r="A17" s="230" t="str">
        <f>lookup!Z12</f>
        <v>Ireland</v>
      </c>
      <c r="B17" s="232" t="str">
        <f>VLOOKUP(A17,lookup!$Z$2:$AA$77,2,FALSE)</f>
        <v>Ιρλανδία</v>
      </c>
      <c r="C17" s="232" t="str">
        <f>IF(ISNA(VLOOKUP($A17,ES_P2_0!$A$10:$AQ$100,MATCH(FIXED(C$6,0,TRUE),ES_P2_0!$A$10:$AQ$10,0),FALSE)),":",VLOOKUP($A17,ES_P2_0!$A$10:$AQ$100,MATCH(FIXED(C$6,0,TRUE),ES_P2_0!$A$10:$AQ$10,0),FALSE))</f>
        <v>:</v>
      </c>
      <c r="D17" s="232" t="str">
        <f>IF(ISNA(VLOOKUP($A17,ES_P2_0!$A$10:$AQ$100,MATCH(FIXED(D$6,0,TRUE),ES_P2_0!$A$10:$AQ$10,0),FALSE)),":",VLOOKUP($A17,ES_P2_0!$A$10:$AQ$100,MATCH(FIXED(D$6,0,TRUE),ES_P2_0!$A$10:$AQ$10,0),FALSE))</f>
        <v>:</v>
      </c>
      <c r="E17" s="232" t="str">
        <f>IF(ISNA(VLOOKUP($A17,ES_P2_0!$A$10:$AQ$100,MATCH(FIXED(E$6,0,TRUE),ES_P2_0!$A$10:$AQ$10,0),FALSE)),":",VLOOKUP($A17,ES_P2_0!$A$10:$AQ$100,MATCH(FIXED(E$6,0,TRUE),ES_P2_0!$A$10:$AQ$10,0),FALSE))</f>
        <v>:</v>
      </c>
      <c r="F17" s="232" t="str">
        <f>IF(ISNA(VLOOKUP($A17,ES_P2_0!$A$10:$AQ$100,MATCH(FIXED(F$6,0,TRUE),ES_P2_0!$A$10:$AQ$10,0),FALSE)),":",VLOOKUP($A17,ES_P2_0!$A$10:$AQ$100,MATCH(FIXED(F$6,0,TRUE),ES_P2_0!$A$10:$AQ$10,0),FALSE))</f>
        <v>:</v>
      </c>
      <c r="G17" s="232" t="str">
        <f>IF(ISNA(VLOOKUP($A17,ES_P2_0!$A$10:$AQ$100,MATCH(FIXED(G$6,0,TRUE),ES_P2_0!$A$10:$AQ$10,0),FALSE)),":",VLOOKUP($A17,ES_P2_0!$A$10:$AQ$100,MATCH(FIXED(G$6,0,TRUE),ES_P2_0!$A$10:$AQ$10,0),FALSE))</f>
        <v>:</v>
      </c>
      <c r="H17" s="232">
        <f>IF(ISNA(VLOOKUP($A17,ES_P2_0!$A$10:$AQ$100,MATCH(FIXED(H$6,0,TRUE),ES_P2_0!$A$10:$AQ$10,0),FALSE)),":",VLOOKUP($A17,ES_P2_0!$A$10:$AQ$100,MATCH(FIXED(H$6,0,TRUE),ES_P2_0!$A$10:$AQ$10,0),FALSE))</f>
        <v>114.1</v>
      </c>
      <c r="I17" s="232">
        <f>IF(ISNA(VLOOKUP($A17,ES_P2_0!$A$10:$AQ$100,MATCH(FIXED(I$6,0,TRUE),ES_P2_0!$A$10:$AQ$10,0),FALSE)),":",VLOOKUP($A17,ES_P2_0!$A$10:$AQ$100,MATCH(FIXED(I$6,0,TRUE),ES_P2_0!$A$10:$AQ$10,0),FALSE))</f>
        <v>113.9</v>
      </c>
      <c r="J17" s="232">
        <f>IF(ISNA(VLOOKUP($A17,ES_P2_0!$A$10:$AQ$100,MATCH(FIXED(J$6,0,TRUE),ES_P2_0!$A$10:$AQ$10,0),FALSE)),":",VLOOKUP($A17,ES_P2_0!$A$10:$AQ$100,MATCH(FIXED(J$6,0,TRUE),ES_P2_0!$A$10:$AQ$10,0),FALSE))</f>
        <v>119.1</v>
      </c>
      <c r="K17" s="232">
        <f>IF(ISNA(VLOOKUP($A17,ES_P2_0!$A$10:$AQ$100,MATCH(FIXED(K$6,0,TRUE),ES_P2_0!$A$10:$AQ$10,0),FALSE)),":",VLOOKUP($A17,ES_P2_0!$A$10:$AQ$100,MATCH(FIXED(K$6,0,TRUE),ES_P2_0!$A$10:$AQ$10,0),FALSE))</f>
        <v>122.1</v>
      </c>
      <c r="L17" s="232">
        <f>IF(ISNA(VLOOKUP($A17,ES_P2_0!$A$10:$AQ$100,MATCH(FIXED(L$6,0,TRUE),ES_P2_0!$A$10:$AQ$10,0),FALSE)),":",VLOOKUP($A17,ES_P2_0!$A$10:$AQ$100,MATCH(FIXED(L$6,0,TRUE),ES_P2_0!$A$10:$AQ$10,0),FALSE))</f>
        <v>122.5</v>
      </c>
      <c r="M17" s="232">
        <f>IF(ISNA(VLOOKUP($A17,ES_P2_0!$A$10:$AQ$100,MATCH(FIXED(M$6,0,TRUE),ES_P2_0!$A$10:$AQ$10,0),FALSE)),":",VLOOKUP($A17,ES_P2_0!$A$10:$AQ$100,MATCH(FIXED(M$6,0,TRUE),ES_P2_0!$A$10:$AQ$10,0),FALSE))</f>
        <v>120.7</v>
      </c>
      <c r="N17" s="232">
        <f>IF(ISNA(VLOOKUP($A17,ES_P2_0!$A$10:$AQ$100,MATCH(FIXED(N$6,0,TRUE),ES_P2_0!$A$10:$AQ$10,0),FALSE)),":",VLOOKUP($A17,ES_P2_0!$A$10:$AQ$100,MATCH(FIXED(N$6,0,TRUE),ES_P2_0!$A$10:$AQ$10,0),FALSE))</f>
        <v>120.5</v>
      </c>
      <c r="O17" s="232">
        <f>IF(ISNA(VLOOKUP($A17,ES_P2_0!$A$10:$AQ$100,MATCH(FIXED(O$6,0,TRUE),ES_P2_0!$A$10:$AQ$10,0),FALSE)),":",VLOOKUP($A17,ES_P2_0!$A$10:$AQ$100,MATCH(FIXED(O$6,0,TRUE),ES_P2_0!$A$10:$AQ$10,0),FALSE))</f>
        <v>122</v>
      </c>
      <c r="P17" s="232">
        <f>IF(ISNA(VLOOKUP($A17,ES_P2_0!$A$10:$AQ$100,MATCH(FIXED(P$6,0,TRUE),ES_P2_0!$A$10:$AQ$10,0),FALSE)),":",VLOOKUP($A17,ES_P2_0!$A$10:$AQ$100,MATCH(FIXED(P$6,0,TRUE),ES_P2_0!$A$10:$AQ$10,0),FALSE))</f>
        <v>114.7</v>
      </c>
      <c r="Q17" s="232">
        <f>IF(ISNA(VLOOKUP($A17,ES_P2_0!$A$10:$AQ$100,MATCH(FIXED(Q$6,0,TRUE),ES_P2_0!$A$10:$AQ$10,0),FALSE)),":",VLOOKUP($A17,ES_P2_0!$A$10:$AQ$100,MATCH(FIXED(Q$6,0,TRUE),ES_P2_0!$A$10:$AQ$10,0),FALSE))</f>
        <v>120.6</v>
      </c>
      <c r="R17" s="232">
        <f>IF(ISNA(VLOOKUP($A17,ES_P2_0!$A$10:$AQ$100,MATCH(FIXED(R$6,0,TRUE),ES_P2_0!$A$10:$AQ$10,0),FALSE)),":",VLOOKUP($A17,ES_P2_0!$A$10:$AQ$100,MATCH(FIXED(R$6,0,TRUE),ES_P2_0!$A$10:$AQ$10,0),FALSE))</f>
        <v>126.2</v>
      </c>
      <c r="S17" s="232">
        <f>IF(ISNA(VLOOKUP($A17,ES_P2_0!$A$10:$AQ$100,MATCH(FIXED(S$6,0,TRUE),ES_P2_0!$A$10:$AQ$10,0),FALSE)),":",VLOOKUP($A17,ES_P2_0!$A$10:$AQ$100,MATCH(FIXED(S$6,0,TRUE),ES_P2_0!$A$10:$AQ$10,0),FALSE))</f>
        <v>129.4</v>
      </c>
      <c r="T17" s="232">
        <f>IF(ISNA(VLOOKUP($A17,ES_P2_0!$A$10:$AQ$100,MATCH(FIXED(T$6,0,TRUE),ES_P2_0!$A$10:$AQ$10,0),FALSE)),":",VLOOKUP($A17,ES_P2_0!$A$10:$AQ$100,MATCH(FIXED(T$6,0,TRUE),ES_P2_0!$A$10:$AQ$10,0),FALSE))</f>
        <v>129.1</v>
      </c>
      <c r="U17" s="232">
        <f>IF(ISNA(VLOOKUP($A17,ES_P2_0!$A$10:$AQ$100,MATCH(FIXED(U$6,0,TRUE),ES_P2_0!$A$10:$AQ$10,0),FALSE)),":",VLOOKUP($A17,ES_P2_0!$A$10:$AQ$100,MATCH(FIXED(U$6,0,TRUE),ES_P2_0!$A$10:$AQ$10,0),FALSE))</f>
        <v>122.6</v>
      </c>
      <c r="V17" s="232" t="str">
        <f>IF(ISNA(VLOOKUP($A17,ES_P2_0!$A$10:$AQ$100,MATCH(FIXED(V$6,0,TRUE),ES_P2_0!$A$10:$AQ$10,0),FALSE)),":",VLOOKUP($A17,ES_P2_0!$A$10:$AQ$100,MATCH(FIXED(V$6,0,TRUE),ES_P2_0!$A$10:$AQ$10,0),FALSE))</f>
        <v>:</v>
      </c>
      <c r="W17" s="232" t="str">
        <f>IF(ISNA(VLOOKUP($A17,ES_P2_0!$A$10:$AQ$100,MATCH(FIXED(W$6,0,TRUE),ES_P2_0!$A$10:$AQ$10,0),FALSE)),":",VLOOKUP($A17,ES_P2_0!$A$10:$AQ$100,MATCH(FIXED(W$6,0,TRUE),ES_P2_0!$A$10:$AQ$10,0),FALSE))</f>
        <v>:</v>
      </c>
    </row>
    <row r="18" spans="1:23">
      <c r="A18" s="230" t="str">
        <f>lookup!Z13</f>
        <v>Greece</v>
      </c>
      <c r="B18" s="232" t="str">
        <f>VLOOKUP(A18,lookup!$Z$2:$AA$77,2,FALSE)</f>
        <v>Ελλάδα</v>
      </c>
      <c r="C18" s="232" t="str">
        <f>IF(ISNA(VLOOKUP($A18,ES_P2_0!$A$10:$AQ$100,MATCH(FIXED(C$6,0,TRUE),ES_P2_0!$A$10:$AQ$10,0),FALSE)),":",VLOOKUP($A18,ES_P2_0!$A$10:$AQ$100,MATCH(FIXED(C$6,0,TRUE),ES_P2_0!$A$10:$AQ$10,0),FALSE))</f>
        <v>:</v>
      </c>
      <c r="D18" s="232" t="str">
        <f>IF(ISNA(VLOOKUP($A18,ES_P2_0!$A$10:$AQ$100,MATCH(FIXED(D$6,0,TRUE),ES_P2_0!$A$10:$AQ$10,0),FALSE)),":",VLOOKUP($A18,ES_P2_0!$A$10:$AQ$100,MATCH(FIXED(D$6,0,TRUE),ES_P2_0!$A$10:$AQ$10,0),FALSE))</f>
        <v>:</v>
      </c>
      <c r="E18" s="232" t="str">
        <f>IF(ISNA(VLOOKUP($A18,ES_P2_0!$A$10:$AQ$100,MATCH(FIXED(E$6,0,TRUE),ES_P2_0!$A$10:$AQ$10,0),FALSE)),":",VLOOKUP($A18,ES_P2_0!$A$10:$AQ$100,MATCH(FIXED(E$6,0,TRUE),ES_P2_0!$A$10:$AQ$10,0),FALSE))</f>
        <v>:</v>
      </c>
      <c r="F18" s="232" t="str">
        <f>IF(ISNA(VLOOKUP($A18,ES_P2_0!$A$10:$AQ$100,MATCH(FIXED(F$6,0,TRUE),ES_P2_0!$A$10:$AQ$10,0),FALSE)),":",VLOOKUP($A18,ES_P2_0!$A$10:$AQ$100,MATCH(FIXED(F$6,0,TRUE),ES_P2_0!$A$10:$AQ$10,0),FALSE))</f>
        <v>:</v>
      </c>
      <c r="G18" s="232" t="str">
        <f>IF(ISNA(VLOOKUP($A18,ES_P2_0!$A$10:$AQ$100,MATCH(FIXED(G$6,0,TRUE),ES_P2_0!$A$10:$AQ$10,0),FALSE)),":",VLOOKUP($A18,ES_P2_0!$A$10:$AQ$100,MATCH(FIXED(G$6,0,TRUE),ES_P2_0!$A$10:$AQ$10,0),FALSE))</f>
        <v>:</v>
      </c>
      <c r="H18" s="232">
        <f>IF(ISNA(VLOOKUP($A18,ES_P2_0!$A$10:$AQ$100,MATCH(FIXED(H$6,0,TRUE),ES_P2_0!$A$10:$AQ$10,0),FALSE)),":",VLOOKUP($A18,ES_P2_0!$A$10:$AQ$100,MATCH(FIXED(H$6,0,TRUE),ES_P2_0!$A$10:$AQ$10,0),FALSE))</f>
        <v>75.900000000000006</v>
      </c>
      <c r="I18" s="232">
        <f>IF(ISNA(VLOOKUP($A18,ES_P2_0!$A$10:$AQ$100,MATCH(FIXED(I$6,0,TRUE),ES_P2_0!$A$10:$AQ$10,0),FALSE)),":",VLOOKUP($A18,ES_P2_0!$A$10:$AQ$100,MATCH(FIXED(I$6,0,TRUE),ES_P2_0!$A$10:$AQ$10,0),FALSE))</f>
        <v>78.2</v>
      </c>
      <c r="J18" s="232">
        <f>IF(ISNA(VLOOKUP($A18,ES_P2_0!$A$10:$AQ$100,MATCH(FIXED(J$6,0,TRUE),ES_P2_0!$A$10:$AQ$10,0),FALSE)),":",VLOOKUP($A18,ES_P2_0!$A$10:$AQ$100,MATCH(FIXED(J$6,0,TRUE),ES_P2_0!$A$10:$AQ$10,0),FALSE))</f>
        <v>79.900000000000006</v>
      </c>
      <c r="K18" s="232">
        <f>IF(ISNA(VLOOKUP($A18,ES_P2_0!$A$10:$AQ$100,MATCH(FIXED(K$6,0,TRUE),ES_P2_0!$A$10:$AQ$10,0),FALSE)),":",VLOOKUP($A18,ES_P2_0!$A$10:$AQ$100,MATCH(FIXED(K$6,0,TRUE),ES_P2_0!$A$10:$AQ$10,0),FALSE))</f>
        <v>81.2</v>
      </c>
      <c r="L18" s="232">
        <f>IF(ISNA(VLOOKUP($A18,ES_P2_0!$A$10:$AQ$100,MATCH(FIXED(L$6,0,TRUE),ES_P2_0!$A$10:$AQ$10,0),FALSE)),":",VLOOKUP($A18,ES_P2_0!$A$10:$AQ$100,MATCH(FIXED(L$6,0,TRUE),ES_P2_0!$A$10:$AQ$10,0),FALSE))</f>
        <v>81.599999999999994</v>
      </c>
      <c r="M18" s="232">
        <f>IF(ISNA(VLOOKUP($A18,ES_P2_0!$A$10:$AQ$100,MATCH(FIXED(M$6,0,TRUE),ES_P2_0!$A$10:$AQ$10,0),FALSE)),":",VLOOKUP($A18,ES_P2_0!$A$10:$AQ$100,MATCH(FIXED(M$6,0,TRUE),ES_P2_0!$A$10:$AQ$10,0),FALSE))</f>
        <v>76.8</v>
      </c>
      <c r="N18" s="232">
        <f>IF(ISNA(VLOOKUP($A18,ES_P2_0!$A$10:$AQ$100,MATCH(FIXED(N$6,0,TRUE),ES_P2_0!$A$10:$AQ$10,0),FALSE)),":",VLOOKUP($A18,ES_P2_0!$A$10:$AQ$100,MATCH(FIXED(N$6,0,TRUE),ES_P2_0!$A$10:$AQ$10,0),FALSE))</f>
        <v>78.5</v>
      </c>
      <c r="O18" s="232">
        <f>IF(ISNA(VLOOKUP($A18,ES_P2_0!$A$10:$AQ$100,MATCH(FIXED(O$6,0,TRUE),ES_P2_0!$A$10:$AQ$10,0),FALSE)),":",VLOOKUP($A18,ES_P2_0!$A$10:$AQ$100,MATCH(FIXED(O$6,0,TRUE),ES_P2_0!$A$10:$AQ$10,0),FALSE))</f>
        <v>78.2</v>
      </c>
      <c r="P18" s="232">
        <f>IF(ISNA(VLOOKUP($A18,ES_P2_0!$A$10:$AQ$100,MATCH(FIXED(P$6,0,TRUE),ES_P2_0!$A$10:$AQ$10,0),FALSE)),":",VLOOKUP($A18,ES_P2_0!$A$10:$AQ$100,MATCH(FIXED(P$6,0,TRUE),ES_P2_0!$A$10:$AQ$10,0),FALSE))</f>
        <v>83.4</v>
      </c>
      <c r="Q18" s="232">
        <f>IF(ISNA(VLOOKUP($A18,ES_P2_0!$A$10:$AQ$100,MATCH(FIXED(Q$6,0,TRUE),ES_P2_0!$A$10:$AQ$10,0),FALSE)),":",VLOOKUP($A18,ES_P2_0!$A$10:$AQ$100,MATCH(FIXED(Q$6,0,TRUE),ES_P2_0!$A$10:$AQ$10,0),FALSE))</f>
        <v>80.900000000000006</v>
      </c>
      <c r="R18" s="232">
        <f>IF(ISNA(VLOOKUP($A18,ES_P2_0!$A$10:$AQ$100,MATCH(FIXED(R$6,0,TRUE),ES_P2_0!$A$10:$AQ$10,0),FALSE)),":",VLOOKUP($A18,ES_P2_0!$A$10:$AQ$100,MATCH(FIXED(R$6,0,TRUE),ES_P2_0!$A$10:$AQ$10,0),FALSE))</f>
        <v>76.099999999999994</v>
      </c>
      <c r="S18" s="232">
        <f>IF(ISNA(VLOOKUP($A18,ES_P2_0!$A$10:$AQ$100,MATCH(FIXED(S$6,0,TRUE),ES_P2_0!$A$10:$AQ$10,0),FALSE)),":",VLOOKUP($A18,ES_P2_0!$A$10:$AQ$100,MATCH(FIXED(S$6,0,TRUE),ES_P2_0!$A$10:$AQ$10,0),FALSE))</f>
        <v>72.8</v>
      </c>
      <c r="T18" s="232">
        <f>IF(ISNA(VLOOKUP($A18,ES_P2_0!$A$10:$AQ$100,MATCH(FIXED(T$6,0,TRUE),ES_P2_0!$A$10:$AQ$10,0),FALSE)),":",VLOOKUP($A18,ES_P2_0!$A$10:$AQ$100,MATCH(FIXED(T$6,0,TRUE),ES_P2_0!$A$10:$AQ$10,0),FALSE))</f>
        <v>74.099999999999994</v>
      </c>
      <c r="U18" s="232">
        <f>IF(ISNA(VLOOKUP($A18,ES_P2_0!$A$10:$AQ$100,MATCH(FIXED(U$6,0,TRUE),ES_P2_0!$A$10:$AQ$10,0),FALSE)),":",VLOOKUP($A18,ES_P2_0!$A$10:$AQ$100,MATCH(FIXED(U$6,0,TRUE),ES_P2_0!$A$10:$AQ$10,0),FALSE))</f>
        <v>74.8</v>
      </c>
      <c r="V18" s="232" t="str">
        <f>IF(ISNA(VLOOKUP($A18,ES_P2_0!$A$10:$AQ$100,MATCH(FIXED(V$6,0,TRUE),ES_P2_0!$A$10:$AQ$10,0),FALSE)),":",VLOOKUP($A18,ES_P2_0!$A$10:$AQ$100,MATCH(FIXED(V$6,0,TRUE),ES_P2_0!$A$10:$AQ$10,0),FALSE))</f>
        <v>:</v>
      </c>
      <c r="W18" s="232" t="str">
        <f>IF(ISNA(VLOOKUP($A18,ES_P2_0!$A$10:$AQ$100,MATCH(FIXED(W$6,0,TRUE),ES_P2_0!$A$10:$AQ$10,0),FALSE)),":",VLOOKUP($A18,ES_P2_0!$A$10:$AQ$100,MATCH(FIXED(W$6,0,TRUE),ES_P2_0!$A$10:$AQ$10,0),FALSE))</f>
        <v>:</v>
      </c>
    </row>
    <row r="19" spans="1:23">
      <c r="A19" s="230" t="str">
        <f>lookup!Z14</f>
        <v>Spain</v>
      </c>
      <c r="B19" s="232" t="str">
        <f>VLOOKUP(A19,lookup!$Z$2:$AA$77,2,FALSE)</f>
        <v>Ισπανία</v>
      </c>
      <c r="C19" s="232" t="str">
        <f>IF(ISNA(VLOOKUP($A19,ES_P2_0!$A$10:$AQ$100,MATCH(FIXED(C$6,0,TRUE),ES_P2_0!$A$10:$AQ$10,0),FALSE)),":",VLOOKUP($A19,ES_P2_0!$A$10:$AQ$100,MATCH(FIXED(C$6,0,TRUE),ES_P2_0!$A$10:$AQ$10,0),FALSE))</f>
        <v>:</v>
      </c>
      <c r="D19" s="232" t="str">
        <f>IF(ISNA(VLOOKUP($A19,ES_P2_0!$A$10:$AQ$100,MATCH(FIXED(D$6,0,TRUE),ES_P2_0!$A$10:$AQ$10,0),FALSE)),":",VLOOKUP($A19,ES_P2_0!$A$10:$AQ$100,MATCH(FIXED(D$6,0,TRUE),ES_P2_0!$A$10:$AQ$10,0),FALSE))</f>
        <v>:</v>
      </c>
      <c r="E19" s="232" t="str">
        <f>IF(ISNA(VLOOKUP($A19,ES_P2_0!$A$10:$AQ$100,MATCH(FIXED(E$6,0,TRUE),ES_P2_0!$A$10:$AQ$10,0),FALSE)),":",VLOOKUP($A19,ES_P2_0!$A$10:$AQ$100,MATCH(FIXED(E$6,0,TRUE),ES_P2_0!$A$10:$AQ$10,0),FALSE))</f>
        <v>:</v>
      </c>
      <c r="F19" s="232" t="str">
        <f>IF(ISNA(VLOOKUP($A19,ES_P2_0!$A$10:$AQ$100,MATCH(FIXED(F$6,0,TRUE),ES_P2_0!$A$10:$AQ$10,0),FALSE)),":",VLOOKUP($A19,ES_P2_0!$A$10:$AQ$100,MATCH(FIXED(F$6,0,TRUE),ES_P2_0!$A$10:$AQ$10,0),FALSE))</f>
        <v>:</v>
      </c>
      <c r="G19" s="232" t="str">
        <f>IF(ISNA(VLOOKUP($A19,ES_P2_0!$A$10:$AQ$100,MATCH(FIXED(G$6,0,TRUE),ES_P2_0!$A$10:$AQ$10,0),FALSE)),":",VLOOKUP($A19,ES_P2_0!$A$10:$AQ$100,MATCH(FIXED(G$6,0,TRUE),ES_P2_0!$A$10:$AQ$10,0),FALSE))</f>
        <v>:</v>
      </c>
      <c r="H19" s="232">
        <f>IF(ISNA(VLOOKUP($A19,ES_P2_0!$A$10:$AQ$100,MATCH(FIXED(H$6,0,TRUE),ES_P2_0!$A$10:$AQ$10,0),FALSE)),":",VLOOKUP($A19,ES_P2_0!$A$10:$AQ$100,MATCH(FIXED(H$6,0,TRUE),ES_P2_0!$A$10:$AQ$10,0),FALSE))</f>
        <v>102.9</v>
      </c>
      <c r="I19" s="232">
        <f>IF(ISNA(VLOOKUP($A19,ES_P2_0!$A$10:$AQ$100,MATCH(FIXED(I$6,0,TRUE),ES_P2_0!$A$10:$AQ$10,0),FALSE)),":",VLOOKUP($A19,ES_P2_0!$A$10:$AQ$100,MATCH(FIXED(I$6,0,TRUE),ES_P2_0!$A$10:$AQ$10,0),FALSE))</f>
        <v>101.2</v>
      </c>
      <c r="J19" s="232">
        <f>IF(ISNA(VLOOKUP($A19,ES_P2_0!$A$10:$AQ$100,MATCH(FIXED(J$6,0,TRUE),ES_P2_0!$A$10:$AQ$10,0),FALSE)),":",VLOOKUP($A19,ES_P2_0!$A$10:$AQ$100,MATCH(FIXED(J$6,0,TRUE),ES_P2_0!$A$10:$AQ$10,0),FALSE))</f>
        <v>102.2</v>
      </c>
      <c r="K19" s="232">
        <f>IF(ISNA(VLOOKUP($A19,ES_P2_0!$A$10:$AQ$100,MATCH(FIXED(K$6,0,TRUE),ES_P2_0!$A$10:$AQ$10,0),FALSE)),":",VLOOKUP($A19,ES_P2_0!$A$10:$AQ$100,MATCH(FIXED(K$6,0,TRUE),ES_P2_0!$A$10:$AQ$10,0),FALSE))</f>
        <v>101.5</v>
      </c>
      <c r="L19" s="232">
        <f>IF(ISNA(VLOOKUP($A19,ES_P2_0!$A$10:$AQ$100,MATCH(FIXED(L$6,0,TRUE),ES_P2_0!$A$10:$AQ$10,0),FALSE)),":",VLOOKUP($A19,ES_P2_0!$A$10:$AQ$100,MATCH(FIXED(L$6,0,TRUE),ES_P2_0!$A$10:$AQ$10,0),FALSE))</f>
        <v>100.9</v>
      </c>
      <c r="M19" s="232">
        <f>IF(ISNA(VLOOKUP($A19,ES_P2_0!$A$10:$AQ$100,MATCH(FIXED(M$6,0,TRUE),ES_P2_0!$A$10:$AQ$10,0),FALSE)),":",VLOOKUP($A19,ES_P2_0!$A$10:$AQ$100,MATCH(FIXED(M$6,0,TRUE),ES_P2_0!$A$10:$AQ$10,0),FALSE))</f>
        <v>100.9</v>
      </c>
      <c r="N19" s="232">
        <f>IF(ISNA(VLOOKUP($A19,ES_P2_0!$A$10:$AQ$100,MATCH(FIXED(N$6,0,TRUE),ES_P2_0!$A$10:$AQ$10,0),FALSE)),":",VLOOKUP($A19,ES_P2_0!$A$10:$AQ$100,MATCH(FIXED(N$6,0,TRUE),ES_P2_0!$A$10:$AQ$10,0),FALSE))</f>
        <v>102.6</v>
      </c>
      <c r="O19" s="232">
        <f>IF(ISNA(VLOOKUP($A19,ES_P2_0!$A$10:$AQ$100,MATCH(FIXED(O$6,0,TRUE),ES_P2_0!$A$10:$AQ$10,0),FALSE)),":",VLOOKUP($A19,ES_P2_0!$A$10:$AQ$100,MATCH(FIXED(O$6,0,TRUE),ES_P2_0!$A$10:$AQ$10,0),FALSE))</f>
        <v>103.7</v>
      </c>
      <c r="P19" s="232">
        <f>IF(ISNA(VLOOKUP($A19,ES_P2_0!$A$10:$AQ$100,MATCH(FIXED(P$6,0,TRUE),ES_P2_0!$A$10:$AQ$10,0),FALSE)),":",VLOOKUP($A19,ES_P2_0!$A$10:$AQ$100,MATCH(FIXED(P$6,0,TRUE),ES_P2_0!$A$10:$AQ$10,0),FALSE))</f>
        <v>104.4</v>
      </c>
      <c r="Q19" s="232">
        <f>IF(ISNA(VLOOKUP($A19,ES_P2_0!$A$10:$AQ$100,MATCH(FIXED(Q$6,0,TRUE),ES_P2_0!$A$10:$AQ$10,0),FALSE)),":",VLOOKUP($A19,ES_P2_0!$A$10:$AQ$100,MATCH(FIXED(Q$6,0,TRUE),ES_P2_0!$A$10:$AQ$10,0),FALSE))</f>
        <v>107.7</v>
      </c>
      <c r="R19" s="232">
        <f>IF(ISNA(VLOOKUP($A19,ES_P2_0!$A$10:$AQ$100,MATCH(FIXED(R$6,0,TRUE),ES_P2_0!$A$10:$AQ$10,0),FALSE)),":",VLOOKUP($A19,ES_P2_0!$A$10:$AQ$100,MATCH(FIXED(R$6,0,TRUE),ES_P2_0!$A$10:$AQ$10,0),FALSE))</f>
        <v>105.1</v>
      </c>
      <c r="S19" s="232">
        <f>IF(ISNA(VLOOKUP($A19,ES_P2_0!$A$10:$AQ$100,MATCH(FIXED(S$6,0,TRUE),ES_P2_0!$A$10:$AQ$10,0),FALSE)),":",VLOOKUP($A19,ES_P2_0!$A$10:$AQ$100,MATCH(FIXED(S$6,0,TRUE),ES_P2_0!$A$10:$AQ$10,0),FALSE))</f>
        <v>104.4</v>
      </c>
      <c r="T19" s="232">
        <f>IF(ISNA(VLOOKUP($A19,ES_P2_0!$A$10:$AQ$100,MATCH(FIXED(T$6,0,TRUE),ES_P2_0!$A$10:$AQ$10,0),FALSE)),":",VLOOKUP($A19,ES_P2_0!$A$10:$AQ$100,MATCH(FIXED(T$6,0,TRUE),ES_P2_0!$A$10:$AQ$10,0),FALSE))</f>
        <v>108.2</v>
      </c>
      <c r="U19" s="232">
        <f>IF(ISNA(VLOOKUP($A19,ES_P2_0!$A$10:$AQ$100,MATCH(FIXED(U$6,0,TRUE),ES_P2_0!$A$10:$AQ$10,0),FALSE)),":",VLOOKUP($A19,ES_P2_0!$A$10:$AQ$100,MATCH(FIXED(U$6,0,TRUE),ES_P2_0!$A$10:$AQ$10,0),FALSE))</f>
        <v>109.7</v>
      </c>
      <c r="V19" s="232" t="str">
        <f>IF(ISNA(VLOOKUP($A19,ES_P2_0!$A$10:$AQ$100,MATCH(FIXED(V$6,0,TRUE),ES_P2_0!$A$10:$AQ$10,0),FALSE)),":",VLOOKUP($A19,ES_P2_0!$A$10:$AQ$100,MATCH(FIXED(V$6,0,TRUE),ES_P2_0!$A$10:$AQ$10,0),FALSE))</f>
        <v>:</v>
      </c>
      <c r="W19" s="232" t="str">
        <f>IF(ISNA(VLOOKUP($A19,ES_P2_0!$A$10:$AQ$100,MATCH(FIXED(W$6,0,TRUE),ES_P2_0!$A$10:$AQ$10,0),FALSE)),":",VLOOKUP($A19,ES_P2_0!$A$10:$AQ$100,MATCH(FIXED(W$6,0,TRUE),ES_P2_0!$A$10:$AQ$10,0),FALSE))</f>
        <v>:</v>
      </c>
    </row>
    <row r="20" spans="1:23">
      <c r="A20" s="230" t="str">
        <f>lookup!Z15</f>
        <v>France</v>
      </c>
      <c r="B20" s="232" t="str">
        <f>VLOOKUP(A20,lookup!$Z$2:$AA$77,2,FALSE)</f>
        <v>Γαλλία</v>
      </c>
      <c r="C20" s="232" t="str">
        <f>IF(ISNA(VLOOKUP($A20,ES_P2_0!$A$10:$AQ$100,MATCH(FIXED(C$6,0,TRUE),ES_P2_0!$A$10:$AQ$10,0),FALSE)),":",VLOOKUP($A20,ES_P2_0!$A$10:$AQ$100,MATCH(FIXED(C$6,0,TRUE),ES_P2_0!$A$10:$AQ$10,0),FALSE))</f>
        <v>:</v>
      </c>
      <c r="D20" s="232" t="str">
        <f>IF(ISNA(VLOOKUP($A20,ES_P2_0!$A$10:$AQ$100,MATCH(FIXED(D$6,0,TRUE),ES_P2_0!$A$10:$AQ$10,0),FALSE)),":",VLOOKUP($A20,ES_P2_0!$A$10:$AQ$100,MATCH(FIXED(D$6,0,TRUE),ES_P2_0!$A$10:$AQ$10,0),FALSE))</f>
        <v>:</v>
      </c>
      <c r="E20" s="232" t="str">
        <f>IF(ISNA(VLOOKUP($A20,ES_P2_0!$A$10:$AQ$100,MATCH(FIXED(E$6,0,TRUE),ES_P2_0!$A$10:$AQ$10,0),FALSE)),":",VLOOKUP($A20,ES_P2_0!$A$10:$AQ$100,MATCH(FIXED(E$6,0,TRUE),ES_P2_0!$A$10:$AQ$10,0),FALSE))</f>
        <v>:</v>
      </c>
      <c r="F20" s="232" t="str">
        <f>IF(ISNA(VLOOKUP($A20,ES_P2_0!$A$10:$AQ$100,MATCH(FIXED(F$6,0,TRUE),ES_P2_0!$A$10:$AQ$10,0),FALSE)),":",VLOOKUP($A20,ES_P2_0!$A$10:$AQ$100,MATCH(FIXED(F$6,0,TRUE),ES_P2_0!$A$10:$AQ$10,0),FALSE))</f>
        <v>:</v>
      </c>
      <c r="G20" s="232" t="str">
        <f>IF(ISNA(VLOOKUP($A20,ES_P2_0!$A$10:$AQ$100,MATCH(FIXED(G$6,0,TRUE),ES_P2_0!$A$10:$AQ$10,0),FALSE)),":",VLOOKUP($A20,ES_P2_0!$A$10:$AQ$100,MATCH(FIXED(G$6,0,TRUE),ES_P2_0!$A$10:$AQ$10,0),FALSE))</f>
        <v>:</v>
      </c>
      <c r="H20" s="232">
        <f>IF(ISNA(VLOOKUP($A20,ES_P2_0!$A$10:$AQ$100,MATCH(FIXED(H$6,0,TRUE),ES_P2_0!$A$10:$AQ$10,0),FALSE)),":",VLOOKUP($A20,ES_P2_0!$A$10:$AQ$100,MATCH(FIXED(H$6,0,TRUE),ES_P2_0!$A$10:$AQ$10,0),FALSE))</f>
        <v>134</v>
      </c>
      <c r="I20" s="232">
        <f>IF(ISNA(VLOOKUP($A20,ES_P2_0!$A$10:$AQ$100,MATCH(FIXED(I$6,0,TRUE),ES_P2_0!$A$10:$AQ$10,0),FALSE)),":",VLOOKUP($A20,ES_P2_0!$A$10:$AQ$100,MATCH(FIXED(I$6,0,TRUE),ES_P2_0!$A$10:$AQ$10,0),FALSE))</f>
        <v>134</v>
      </c>
      <c r="J20" s="232">
        <f>IF(ISNA(VLOOKUP($A20,ES_P2_0!$A$10:$AQ$100,MATCH(FIXED(J$6,0,TRUE),ES_P2_0!$A$10:$AQ$10,0),FALSE)),":",VLOOKUP($A20,ES_P2_0!$A$10:$AQ$100,MATCH(FIXED(J$6,0,TRUE),ES_P2_0!$A$10:$AQ$10,0),FALSE))</f>
        <v>136.9</v>
      </c>
      <c r="K20" s="232">
        <f>IF(ISNA(VLOOKUP($A20,ES_P2_0!$A$10:$AQ$100,MATCH(FIXED(K$6,0,TRUE),ES_P2_0!$A$10:$AQ$10,0),FALSE)),":",VLOOKUP($A20,ES_P2_0!$A$10:$AQ$100,MATCH(FIXED(K$6,0,TRUE),ES_P2_0!$A$10:$AQ$10,0),FALSE))</f>
        <v>132.30000000000001</v>
      </c>
      <c r="L20" s="232">
        <f>IF(ISNA(VLOOKUP($A20,ES_P2_0!$A$10:$AQ$100,MATCH(FIXED(L$6,0,TRUE),ES_P2_0!$A$10:$AQ$10,0),FALSE)),":",VLOOKUP($A20,ES_P2_0!$A$10:$AQ$100,MATCH(FIXED(L$6,0,TRUE),ES_P2_0!$A$10:$AQ$10,0),FALSE))</f>
        <v>129.19999999999999</v>
      </c>
      <c r="M20" s="232">
        <f>IF(ISNA(VLOOKUP($A20,ES_P2_0!$A$10:$AQ$100,MATCH(FIXED(M$6,0,TRUE),ES_P2_0!$A$10:$AQ$10,0),FALSE)),":",VLOOKUP($A20,ES_P2_0!$A$10:$AQ$100,MATCH(FIXED(M$6,0,TRUE),ES_P2_0!$A$10:$AQ$10,0),FALSE))</f>
        <v>130.6</v>
      </c>
      <c r="N20" s="232">
        <f>IF(ISNA(VLOOKUP($A20,ES_P2_0!$A$10:$AQ$100,MATCH(FIXED(N$6,0,TRUE),ES_P2_0!$A$10:$AQ$10,0),FALSE)),":",VLOOKUP($A20,ES_P2_0!$A$10:$AQ$100,MATCH(FIXED(N$6,0,TRUE),ES_P2_0!$A$10:$AQ$10,0),FALSE))</f>
        <v>130.80000000000001</v>
      </c>
      <c r="O20" s="232">
        <f>IF(ISNA(VLOOKUP($A20,ES_P2_0!$A$10:$AQ$100,MATCH(FIXED(O$6,0,TRUE),ES_P2_0!$A$10:$AQ$10,0),FALSE)),":",VLOOKUP($A20,ES_P2_0!$A$10:$AQ$100,MATCH(FIXED(O$6,0,TRUE),ES_P2_0!$A$10:$AQ$10,0),FALSE))</f>
        <v>129.9</v>
      </c>
      <c r="P20" s="232">
        <f>IF(ISNA(VLOOKUP($A20,ES_P2_0!$A$10:$AQ$100,MATCH(FIXED(P$6,0,TRUE),ES_P2_0!$A$10:$AQ$10,0),FALSE)),":",VLOOKUP($A20,ES_P2_0!$A$10:$AQ$100,MATCH(FIXED(P$6,0,TRUE),ES_P2_0!$A$10:$AQ$10,0),FALSE))</f>
        <v>128.69999999999999</v>
      </c>
      <c r="Q20" s="232">
        <f>IF(ISNA(VLOOKUP($A20,ES_P2_0!$A$10:$AQ$100,MATCH(FIXED(Q$6,0,TRUE),ES_P2_0!$A$10:$AQ$10,0),FALSE)),":",VLOOKUP($A20,ES_P2_0!$A$10:$AQ$100,MATCH(FIXED(Q$6,0,TRUE),ES_P2_0!$A$10:$AQ$10,0),FALSE))</f>
        <v>130.9</v>
      </c>
      <c r="R20" s="232">
        <f>IF(ISNA(VLOOKUP($A20,ES_P2_0!$A$10:$AQ$100,MATCH(FIXED(R$6,0,TRUE),ES_P2_0!$A$10:$AQ$10,0),FALSE)),":",VLOOKUP($A20,ES_P2_0!$A$10:$AQ$100,MATCH(FIXED(R$6,0,TRUE),ES_P2_0!$A$10:$AQ$10,0),FALSE))</f>
        <v>130.1</v>
      </c>
      <c r="S20" s="232">
        <f>IF(ISNA(VLOOKUP($A20,ES_P2_0!$A$10:$AQ$100,MATCH(FIXED(S$6,0,TRUE),ES_P2_0!$A$10:$AQ$10,0),FALSE)),":",VLOOKUP($A20,ES_P2_0!$A$10:$AQ$100,MATCH(FIXED(S$6,0,TRUE),ES_P2_0!$A$10:$AQ$10,0),FALSE))</f>
        <v>130</v>
      </c>
      <c r="T20" s="232">
        <f>IF(ISNA(VLOOKUP($A20,ES_P2_0!$A$10:$AQ$100,MATCH(FIXED(T$6,0,TRUE),ES_P2_0!$A$10:$AQ$10,0),FALSE)),":",VLOOKUP($A20,ES_P2_0!$A$10:$AQ$100,MATCH(FIXED(T$6,0,TRUE),ES_P2_0!$A$10:$AQ$10,0),FALSE))</f>
        <v>129.19999999999999</v>
      </c>
      <c r="U20" s="232">
        <f>IF(ISNA(VLOOKUP($A20,ES_P2_0!$A$10:$AQ$100,MATCH(FIXED(U$6,0,TRUE),ES_P2_0!$A$10:$AQ$10,0),FALSE)),":",VLOOKUP($A20,ES_P2_0!$A$10:$AQ$100,MATCH(FIXED(U$6,0,TRUE),ES_P2_0!$A$10:$AQ$10,0),FALSE))</f>
        <v>128.80000000000001</v>
      </c>
      <c r="V20" s="232" t="str">
        <f>IF(ISNA(VLOOKUP($A20,ES_P2_0!$A$10:$AQ$100,MATCH(FIXED(V$6,0,TRUE),ES_P2_0!$A$10:$AQ$10,0),FALSE)),":",VLOOKUP($A20,ES_P2_0!$A$10:$AQ$100,MATCH(FIXED(V$6,0,TRUE),ES_P2_0!$A$10:$AQ$10,0),FALSE))</f>
        <v>:</v>
      </c>
      <c r="W20" s="232" t="str">
        <f>IF(ISNA(VLOOKUP($A20,ES_P2_0!$A$10:$AQ$100,MATCH(FIXED(W$6,0,TRUE),ES_P2_0!$A$10:$AQ$10,0),FALSE)),":",VLOOKUP($A20,ES_P2_0!$A$10:$AQ$100,MATCH(FIXED(W$6,0,TRUE),ES_P2_0!$A$10:$AQ$10,0),FALSE))</f>
        <v>:</v>
      </c>
    </row>
    <row r="21" spans="1:23">
      <c r="A21" s="230" t="str">
        <f>lookup!Z16</f>
        <v>Croatia</v>
      </c>
      <c r="B21" s="232" t="str">
        <f>VLOOKUP(A21,lookup!$Z$2:$AA$77,2,FALSE)</f>
        <v>Κροατία</v>
      </c>
      <c r="C21" s="232" t="str">
        <f>IF(ISNA(VLOOKUP($A21,ES_P2_0!$A$10:$AQ$100,MATCH(FIXED(C$6,0,TRUE),ES_P2_0!$A$10:$AQ$10,0),FALSE)),":",VLOOKUP($A21,ES_P2_0!$A$10:$AQ$100,MATCH(FIXED(C$6,0,TRUE),ES_P2_0!$A$10:$AQ$10,0),FALSE))</f>
        <v>:</v>
      </c>
      <c r="D21" s="232" t="str">
        <f>IF(ISNA(VLOOKUP($A21,ES_P2_0!$A$10:$AQ$100,MATCH(FIXED(D$6,0,TRUE),ES_P2_0!$A$10:$AQ$10,0),FALSE)),":",VLOOKUP($A21,ES_P2_0!$A$10:$AQ$100,MATCH(FIXED(D$6,0,TRUE),ES_P2_0!$A$10:$AQ$10,0),FALSE))</f>
        <v>:</v>
      </c>
      <c r="E21" s="232" t="str">
        <f>IF(ISNA(VLOOKUP($A21,ES_P2_0!$A$10:$AQ$100,MATCH(FIXED(E$6,0,TRUE),ES_P2_0!$A$10:$AQ$10,0),FALSE)),":",VLOOKUP($A21,ES_P2_0!$A$10:$AQ$100,MATCH(FIXED(E$6,0,TRUE),ES_P2_0!$A$10:$AQ$10,0),FALSE))</f>
        <v>:</v>
      </c>
      <c r="F21" s="232" t="str">
        <f>IF(ISNA(VLOOKUP($A21,ES_P2_0!$A$10:$AQ$100,MATCH(FIXED(F$6,0,TRUE),ES_P2_0!$A$10:$AQ$10,0),FALSE)),":",VLOOKUP($A21,ES_P2_0!$A$10:$AQ$100,MATCH(FIXED(F$6,0,TRUE),ES_P2_0!$A$10:$AQ$10,0),FALSE))</f>
        <v>:</v>
      </c>
      <c r="G21" s="232" t="str">
        <f>IF(ISNA(VLOOKUP($A21,ES_P2_0!$A$10:$AQ$100,MATCH(FIXED(G$6,0,TRUE),ES_P2_0!$A$10:$AQ$10,0),FALSE)),":",VLOOKUP($A21,ES_P2_0!$A$10:$AQ$100,MATCH(FIXED(G$6,0,TRUE),ES_P2_0!$A$10:$AQ$10,0),FALSE))</f>
        <v>:</v>
      </c>
      <c r="H21" s="232" t="str">
        <f>IF(ISNA(VLOOKUP($A21,ES_P2_0!$A$10:$AQ$100,MATCH(FIXED(H$6,0,TRUE),ES_P2_0!$A$10:$AQ$10,0),FALSE)),":",VLOOKUP($A21,ES_P2_0!$A$10:$AQ$100,MATCH(FIXED(H$6,0,TRUE),ES_P2_0!$A$10:$AQ$10,0),FALSE))</f>
        <v>:</v>
      </c>
      <c r="I21" s="232" t="str">
        <f>IF(ISNA(VLOOKUP($A21,ES_P2_0!$A$10:$AQ$100,MATCH(FIXED(I$6,0,TRUE),ES_P2_0!$A$10:$AQ$10,0),FALSE)),":",VLOOKUP($A21,ES_P2_0!$A$10:$AQ$100,MATCH(FIXED(I$6,0,TRUE),ES_P2_0!$A$10:$AQ$10,0),FALSE))</f>
        <v>:</v>
      </c>
      <c r="J21" s="232" t="str">
        <f>IF(ISNA(VLOOKUP($A21,ES_P2_0!$A$10:$AQ$100,MATCH(FIXED(J$6,0,TRUE),ES_P2_0!$A$10:$AQ$10,0),FALSE)),":",VLOOKUP($A21,ES_P2_0!$A$10:$AQ$100,MATCH(FIXED(J$6,0,TRUE),ES_P2_0!$A$10:$AQ$10,0),FALSE))</f>
        <v>:</v>
      </c>
      <c r="K21" s="232" t="str">
        <f>IF(ISNA(VLOOKUP($A21,ES_P2_0!$A$10:$AQ$100,MATCH(FIXED(K$6,0,TRUE),ES_P2_0!$A$10:$AQ$10,0),FALSE)),":",VLOOKUP($A21,ES_P2_0!$A$10:$AQ$100,MATCH(FIXED(K$6,0,TRUE),ES_P2_0!$A$10:$AQ$10,0),FALSE))</f>
        <v>:</v>
      </c>
      <c r="L21" s="232" t="str">
        <f>IF(ISNA(VLOOKUP($A21,ES_P2_0!$A$10:$AQ$100,MATCH(FIXED(L$6,0,TRUE),ES_P2_0!$A$10:$AQ$10,0),FALSE)),":",VLOOKUP($A21,ES_P2_0!$A$10:$AQ$100,MATCH(FIXED(L$6,0,TRUE),ES_P2_0!$A$10:$AQ$10,0),FALSE))</f>
        <v>:</v>
      </c>
      <c r="M21" s="232" t="str">
        <f>IF(ISNA(VLOOKUP($A21,ES_P2_0!$A$10:$AQ$100,MATCH(FIXED(M$6,0,TRUE),ES_P2_0!$A$10:$AQ$10,0),FALSE)),":",VLOOKUP($A21,ES_P2_0!$A$10:$AQ$100,MATCH(FIXED(M$6,0,TRUE),ES_P2_0!$A$10:$AQ$10,0),FALSE))</f>
        <v>:</v>
      </c>
      <c r="N21" s="232" t="str">
        <f>IF(ISNA(VLOOKUP($A21,ES_P2_0!$A$10:$AQ$100,MATCH(FIXED(N$6,0,TRUE),ES_P2_0!$A$10:$AQ$10,0),FALSE)),":",VLOOKUP($A21,ES_P2_0!$A$10:$AQ$100,MATCH(FIXED(N$6,0,TRUE),ES_P2_0!$A$10:$AQ$10,0),FALSE))</f>
        <v>:</v>
      </c>
      <c r="O21" s="232" t="str">
        <f>IF(ISNA(VLOOKUP($A21,ES_P2_0!$A$10:$AQ$100,MATCH(FIXED(O$6,0,TRUE),ES_P2_0!$A$10:$AQ$10,0),FALSE)),":",VLOOKUP($A21,ES_P2_0!$A$10:$AQ$100,MATCH(FIXED(O$6,0,TRUE),ES_P2_0!$A$10:$AQ$10,0),FALSE))</f>
        <v>:</v>
      </c>
      <c r="P21" s="232" t="str">
        <f>IF(ISNA(VLOOKUP($A21,ES_P2_0!$A$10:$AQ$100,MATCH(FIXED(P$6,0,TRUE),ES_P2_0!$A$10:$AQ$10,0),FALSE)),":",VLOOKUP($A21,ES_P2_0!$A$10:$AQ$100,MATCH(FIXED(P$6,0,TRUE),ES_P2_0!$A$10:$AQ$10,0),FALSE))</f>
        <v>:</v>
      </c>
      <c r="Q21" s="232" t="str">
        <f>IF(ISNA(VLOOKUP($A21,ES_P2_0!$A$10:$AQ$100,MATCH(FIXED(Q$6,0,TRUE),ES_P2_0!$A$10:$AQ$10,0),FALSE)),":",VLOOKUP($A21,ES_P2_0!$A$10:$AQ$100,MATCH(FIXED(Q$6,0,TRUE),ES_P2_0!$A$10:$AQ$10,0),FALSE))</f>
        <v>:</v>
      </c>
      <c r="R21" s="232" t="str">
        <f>IF(ISNA(VLOOKUP($A21,ES_P2_0!$A$10:$AQ$100,MATCH(FIXED(R$6,0,TRUE),ES_P2_0!$A$10:$AQ$10,0),FALSE)),":",VLOOKUP($A21,ES_P2_0!$A$10:$AQ$100,MATCH(FIXED(R$6,0,TRUE),ES_P2_0!$A$10:$AQ$10,0),FALSE))</f>
        <v>:</v>
      </c>
      <c r="S21" s="232" t="str">
        <f>IF(ISNA(VLOOKUP($A21,ES_P2_0!$A$10:$AQ$100,MATCH(FIXED(S$6,0,TRUE),ES_P2_0!$A$10:$AQ$10,0),FALSE)),":",VLOOKUP($A21,ES_P2_0!$A$10:$AQ$100,MATCH(FIXED(S$6,0,TRUE),ES_P2_0!$A$10:$AQ$10,0),FALSE))</f>
        <v>:</v>
      </c>
      <c r="T21" s="232" t="str">
        <f>IF(ISNA(VLOOKUP($A21,ES_P2_0!$A$10:$AQ$100,MATCH(FIXED(T$6,0,TRUE),ES_P2_0!$A$10:$AQ$10,0),FALSE)),":",VLOOKUP($A21,ES_P2_0!$A$10:$AQ$100,MATCH(FIXED(T$6,0,TRUE),ES_P2_0!$A$10:$AQ$10,0),FALSE))</f>
        <v>:</v>
      </c>
      <c r="U21" s="232" t="str">
        <f>IF(ISNA(VLOOKUP($A21,ES_P2_0!$A$10:$AQ$100,MATCH(FIXED(U$6,0,TRUE),ES_P2_0!$A$10:$AQ$10,0),FALSE)),":",VLOOKUP($A21,ES_P2_0!$A$10:$AQ$100,MATCH(FIXED(U$6,0,TRUE),ES_P2_0!$A$10:$AQ$10,0),FALSE))</f>
        <v>:</v>
      </c>
      <c r="V21" s="232" t="str">
        <f>IF(ISNA(VLOOKUP($A21,ES_P2_0!$A$10:$AQ$100,MATCH(FIXED(V$6,0,TRUE),ES_P2_0!$A$10:$AQ$10,0),FALSE)),":",VLOOKUP($A21,ES_P2_0!$A$10:$AQ$100,MATCH(FIXED(V$6,0,TRUE),ES_P2_0!$A$10:$AQ$10,0),FALSE))</f>
        <v>:</v>
      </c>
      <c r="W21" s="232" t="str">
        <f>IF(ISNA(VLOOKUP($A21,ES_P2_0!$A$10:$AQ$100,MATCH(FIXED(W$6,0,TRUE),ES_P2_0!$A$10:$AQ$10,0),FALSE)),":",VLOOKUP($A21,ES_P2_0!$A$10:$AQ$100,MATCH(FIXED(W$6,0,TRUE),ES_P2_0!$A$10:$AQ$10,0),FALSE))</f>
        <v>:</v>
      </c>
    </row>
    <row r="22" spans="1:23">
      <c r="A22" s="230" t="str">
        <f>lookup!Z17</f>
        <v>Italy</v>
      </c>
      <c r="B22" s="232" t="str">
        <f>VLOOKUP(A22,lookup!$Z$2:$AA$77,2,FALSE)</f>
        <v>Ιταλία</v>
      </c>
      <c r="C22" s="232" t="str">
        <f>IF(ISNA(VLOOKUP($A22,ES_P2_0!$A$10:$AQ$100,MATCH(FIXED(C$6,0,TRUE),ES_P2_0!$A$10:$AQ$10,0),FALSE)),":",VLOOKUP($A22,ES_P2_0!$A$10:$AQ$100,MATCH(FIXED(C$6,0,TRUE),ES_P2_0!$A$10:$AQ$10,0),FALSE))</f>
        <v>:</v>
      </c>
      <c r="D22" s="232" t="str">
        <f>IF(ISNA(VLOOKUP($A22,ES_P2_0!$A$10:$AQ$100,MATCH(FIXED(D$6,0,TRUE),ES_P2_0!$A$10:$AQ$10,0),FALSE)),":",VLOOKUP($A22,ES_P2_0!$A$10:$AQ$100,MATCH(FIXED(D$6,0,TRUE),ES_P2_0!$A$10:$AQ$10,0),FALSE))</f>
        <v>:</v>
      </c>
      <c r="E22" s="232" t="str">
        <f>IF(ISNA(VLOOKUP($A22,ES_P2_0!$A$10:$AQ$100,MATCH(FIXED(E$6,0,TRUE),ES_P2_0!$A$10:$AQ$10,0),FALSE)),":",VLOOKUP($A22,ES_P2_0!$A$10:$AQ$100,MATCH(FIXED(E$6,0,TRUE),ES_P2_0!$A$10:$AQ$10,0),FALSE))</f>
        <v>:</v>
      </c>
      <c r="F22" s="232" t="str">
        <f>IF(ISNA(VLOOKUP($A22,ES_P2_0!$A$10:$AQ$100,MATCH(FIXED(F$6,0,TRUE),ES_P2_0!$A$10:$AQ$10,0),FALSE)),":",VLOOKUP($A22,ES_P2_0!$A$10:$AQ$100,MATCH(FIXED(F$6,0,TRUE),ES_P2_0!$A$10:$AQ$10,0),FALSE))</f>
        <v>:</v>
      </c>
      <c r="G22" s="232" t="str">
        <f>IF(ISNA(VLOOKUP($A22,ES_P2_0!$A$10:$AQ$100,MATCH(FIXED(G$6,0,TRUE),ES_P2_0!$A$10:$AQ$10,0),FALSE)),":",VLOOKUP($A22,ES_P2_0!$A$10:$AQ$100,MATCH(FIXED(G$6,0,TRUE),ES_P2_0!$A$10:$AQ$10,0),FALSE))</f>
        <v>:</v>
      </c>
      <c r="H22" s="232">
        <f>IF(ISNA(VLOOKUP($A22,ES_P2_0!$A$10:$AQ$100,MATCH(FIXED(H$6,0,TRUE),ES_P2_0!$A$10:$AQ$10,0),FALSE)),":",VLOOKUP($A22,ES_P2_0!$A$10:$AQ$100,MATCH(FIXED(H$6,0,TRUE),ES_P2_0!$A$10:$AQ$10,0),FALSE))</f>
        <v>117</v>
      </c>
      <c r="I22" s="232">
        <f>IF(ISNA(VLOOKUP($A22,ES_P2_0!$A$10:$AQ$100,MATCH(FIXED(I$6,0,TRUE),ES_P2_0!$A$10:$AQ$10,0),FALSE)),":",VLOOKUP($A22,ES_P2_0!$A$10:$AQ$100,MATCH(FIXED(I$6,0,TRUE),ES_P2_0!$A$10:$AQ$10,0),FALSE))</f>
        <v>116.7</v>
      </c>
      <c r="J22" s="232">
        <f>IF(ISNA(VLOOKUP($A22,ES_P2_0!$A$10:$AQ$100,MATCH(FIXED(J$6,0,TRUE),ES_P2_0!$A$10:$AQ$10,0),FALSE)),":",VLOOKUP($A22,ES_P2_0!$A$10:$AQ$100,MATCH(FIXED(J$6,0,TRUE),ES_P2_0!$A$10:$AQ$10,0),FALSE))</f>
        <v>109.4</v>
      </c>
      <c r="K22" s="232">
        <f>IF(ISNA(VLOOKUP($A22,ES_P2_0!$A$10:$AQ$100,MATCH(FIXED(K$6,0,TRUE),ES_P2_0!$A$10:$AQ$10,0),FALSE)),":",VLOOKUP($A22,ES_P2_0!$A$10:$AQ$100,MATCH(FIXED(K$6,0,TRUE),ES_P2_0!$A$10:$AQ$10,0),FALSE))</f>
        <v>107.2</v>
      </c>
      <c r="L22" s="232">
        <f>IF(ISNA(VLOOKUP($A22,ES_P2_0!$A$10:$AQ$100,MATCH(FIXED(L$6,0,TRUE),ES_P2_0!$A$10:$AQ$10,0),FALSE)),":",VLOOKUP($A22,ES_P2_0!$A$10:$AQ$100,MATCH(FIXED(L$6,0,TRUE),ES_P2_0!$A$10:$AQ$10,0),FALSE))</f>
        <v>104.1</v>
      </c>
      <c r="M22" s="232">
        <f>IF(ISNA(VLOOKUP($A22,ES_P2_0!$A$10:$AQ$100,MATCH(FIXED(M$6,0,TRUE),ES_P2_0!$A$10:$AQ$10,0),FALSE)),":",VLOOKUP($A22,ES_P2_0!$A$10:$AQ$100,MATCH(FIXED(M$6,0,TRUE),ES_P2_0!$A$10:$AQ$10,0),FALSE))</f>
        <v>103.3</v>
      </c>
      <c r="N22" s="232">
        <f>IF(ISNA(VLOOKUP($A22,ES_P2_0!$A$10:$AQ$100,MATCH(FIXED(N$6,0,TRUE),ES_P2_0!$A$10:$AQ$10,0),FALSE)),":",VLOOKUP($A22,ES_P2_0!$A$10:$AQ$100,MATCH(FIXED(N$6,0,TRUE),ES_P2_0!$A$10:$AQ$10,0),FALSE))</f>
        <v>102.2</v>
      </c>
      <c r="O22" s="232">
        <f>IF(ISNA(VLOOKUP($A22,ES_P2_0!$A$10:$AQ$100,MATCH(FIXED(O$6,0,TRUE),ES_P2_0!$A$10:$AQ$10,0),FALSE)),":",VLOOKUP($A22,ES_P2_0!$A$10:$AQ$100,MATCH(FIXED(O$6,0,TRUE),ES_P2_0!$A$10:$AQ$10,0),FALSE))</f>
        <v>102.5</v>
      </c>
      <c r="P22" s="232">
        <f>IF(ISNA(VLOOKUP($A22,ES_P2_0!$A$10:$AQ$100,MATCH(FIXED(P$6,0,TRUE),ES_P2_0!$A$10:$AQ$10,0),FALSE)),":",VLOOKUP($A22,ES_P2_0!$A$10:$AQ$100,MATCH(FIXED(P$6,0,TRUE),ES_P2_0!$A$10:$AQ$10,0),FALSE))</f>
        <v>104.3</v>
      </c>
      <c r="Q22" s="232">
        <f>IF(ISNA(VLOOKUP($A22,ES_P2_0!$A$10:$AQ$100,MATCH(FIXED(Q$6,0,TRUE),ES_P2_0!$A$10:$AQ$10,0),FALSE)),":",VLOOKUP($A22,ES_P2_0!$A$10:$AQ$100,MATCH(FIXED(Q$6,0,TRUE),ES_P2_0!$A$10:$AQ$10,0),FALSE))</f>
        <v>104.5</v>
      </c>
      <c r="R22" s="232">
        <f>IF(ISNA(VLOOKUP($A22,ES_P2_0!$A$10:$AQ$100,MATCH(FIXED(R$6,0,TRUE),ES_P2_0!$A$10:$AQ$10,0),FALSE)),":",VLOOKUP($A22,ES_P2_0!$A$10:$AQ$100,MATCH(FIXED(R$6,0,TRUE),ES_P2_0!$A$10:$AQ$10,0),FALSE))</f>
        <v>103.8</v>
      </c>
      <c r="S22" s="232">
        <f>IF(ISNA(VLOOKUP($A22,ES_P2_0!$A$10:$AQ$100,MATCH(FIXED(S$6,0,TRUE),ES_P2_0!$A$10:$AQ$10,0),FALSE)),":",VLOOKUP($A22,ES_P2_0!$A$10:$AQ$100,MATCH(FIXED(S$6,0,TRUE),ES_P2_0!$A$10:$AQ$10,0),FALSE))</f>
        <v>102.8</v>
      </c>
      <c r="T22" s="232">
        <f>IF(ISNA(VLOOKUP($A22,ES_P2_0!$A$10:$AQ$100,MATCH(FIXED(T$6,0,TRUE),ES_P2_0!$A$10:$AQ$10,0),FALSE)),":",VLOOKUP($A22,ES_P2_0!$A$10:$AQ$100,MATCH(FIXED(T$6,0,TRUE),ES_P2_0!$A$10:$AQ$10,0),FALSE))</f>
        <v>102.6</v>
      </c>
      <c r="U22" s="232">
        <f>IF(ISNA(VLOOKUP($A22,ES_P2_0!$A$10:$AQ$100,MATCH(FIXED(U$6,0,TRUE),ES_P2_0!$A$10:$AQ$10,0),FALSE)),":",VLOOKUP($A22,ES_P2_0!$A$10:$AQ$100,MATCH(FIXED(U$6,0,TRUE),ES_P2_0!$A$10:$AQ$10,0),FALSE))</f>
        <v>101.9</v>
      </c>
      <c r="V22" s="232" t="str">
        <f>IF(ISNA(VLOOKUP($A22,ES_P2_0!$A$10:$AQ$100,MATCH(FIXED(V$6,0,TRUE),ES_P2_0!$A$10:$AQ$10,0),FALSE)),":",VLOOKUP($A22,ES_P2_0!$A$10:$AQ$100,MATCH(FIXED(V$6,0,TRUE),ES_P2_0!$A$10:$AQ$10,0),FALSE))</f>
        <v>:</v>
      </c>
      <c r="W22" s="232" t="str">
        <f>IF(ISNA(VLOOKUP($A22,ES_P2_0!$A$10:$AQ$100,MATCH(FIXED(W$6,0,TRUE),ES_P2_0!$A$10:$AQ$10,0),FALSE)),":",VLOOKUP($A22,ES_P2_0!$A$10:$AQ$100,MATCH(FIXED(W$6,0,TRUE),ES_P2_0!$A$10:$AQ$10,0),FALSE))</f>
        <v>:</v>
      </c>
    </row>
    <row r="23" spans="1:23">
      <c r="A23" s="230" t="str">
        <f>lookup!Z18</f>
        <v>Cyprus</v>
      </c>
      <c r="B23" s="232" t="str">
        <f>VLOOKUP(A23,lookup!$Z$2:$AA$77,2,FALSE)</f>
        <v>Κύπρος</v>
      </c>
      <c r="C23" s="232" t="str">
        <f>IF(ISNA(VLOOKUP($A23,ES_P2_0!$A$10:$AQ$100,MATCH(FIXED(C$6,0,TRUE),ES_P2_0!$A$10:$AQ$10,0),FALSE)),":",VLOOKUP($A23,ES_P2_0!$A$10:$AQ$100,MATCH(FIXED(C$6,0,TRUE),ES_P2_0!$A$10:$AQ$10,0),FALSE))</f>
        <v>:</v>
      </c>
      <c r="D23" s="232" t="str">
        <f>IF(ISNA(VLOOKUP($A23,ES_P2_0!$A$10:$AQ$100,MATCH(FIXED(D$6,0,TRUE),ES_P2_0!$A$10:$AQ$10,0),FALSE)),":",VLOOKUP($A23,ES_P2_0!$A$10:$AQ$100,MATCH(FIXED(D$6,0,TRUE),ES_P2_0!$A$10:$AQ$10,0),FALSE))</f>
        <v>:</v>
      </c>
      <c r="E23" s="232" t="str">
        <f>IF(ISNA(VLOOKUP($A23,ES_P2_0!$A$10:$AQ$100,MATCH(FIXED(E$6,0,TRUE),ES_P2_0!$A$10:$AQ$10,0),FALSE)),":",VLOOKUP($A23,ES_P2_0!$A$10:$AQ$100,MATCH(FIXED(E$6,0,TRUE),ES_P2_0!$A$10:$AQ$10,0),FALSE))</f>
        <v>:</v>
      </c>
      <c r="F23" s="232" t="str">
        <f>IF(ISNA(VLOOKUP($A23,ES_P2_0!$A$10:$AQ$100,MATCH(FIXED(F$6,0,TRUE),ES_P2_0!$A$10:$AQ$10,0),FALSE)),":",VLOOKUP($A23,ES_P2_0!$A$10:$AQ$100,MATCH(FIXED(F$6,0,TRUE),ES_P2_0!$A$10:$AQ$10,0),FALSE))</f>
        <v>:</v>
      </c>
      <c r="G23" s="232" t="str">
        <f>IF(ISNA(VLOOKUP($A23,ES_P2_0!$A$10:$AQ$100,MATCH(FIXED(G$6,0,TRUE),ES_P2_0!$A$10:$AQ$10,0),FALSE)),":",VLOOKUP($A23,ES_P2_0!$A$10:$AQ$100,MATCH(FIXED(G$6,0,TRUE),ES_P2_0!$A$10:$AQ$10,0),FALSE))</f>
        <v>:</v>
      </c>
      <c r="H23" s="232">
        <f>IF(ISNA(VLOOKUP($A23,ES_P2_0!$A$10:$AQ$100,MATCH(FIXED(H$6,0,TRUE),ES_P2_0!$A$10:$AQ$10,0),FALSE)),":",VLOOKUP($A23,ES_P2_0!$A$10:$AQ$100,MATCH(FIXED(H$6,0,TRUE),ES_P2_0!$A$10:$AQ$10,0),FALSE))</f>
        <v>74.8</v>
      </c>
      <c r="I23" s="232">
        <f>IF(ISNA(VLOOKUP($A23,ES_P2_0!$A$10:$AQ$100,MATCH(FIXED(I$6,0,TRUE),ES_P2_0!$A$10:$AQ$10,0),FALSE)),":",VLOOKUP($A23,ES_P2_0!$A$10:$AQ$100,MATCH(FIXED(I$6,0,TRUE),ES_P2_0!$A$10:$AQ$10,0),FALSE))</f>
        <v>75.2</v>
      </c>
      <c r="J23" s="232">
        <f>IF(ISNA(VLOOKUP($A23,ES_P2_0!$A$10:$AQ$100,MATCH(FIXED(J$6,0,TRUE),ES_P2_0!$A$10:$AQ$10,0),FALSE)),":",VLOOKUP($A23,ES_P2_0!$A$10:$AQ$100,MATCH(FIXED(J$6,0,TRUE),ES_P2_0!$A$10:$AQ$10,0),FALSE))</f>
        <v>73.8</v>
      </c>
      <c r="K23" s="232">
        <f>IF(ISNA(VLOOKUP($A23,ES_P2_0!$A$10:$AQ$100,MATCH(FIXED(K$6,0,TRUE),ES_P2_0!$A$10:$AQ$10,0),FALSE)),":",VLOOKUP($A23,ES_P2_0!$A$10:$AQ$100,MATCH(FIXED(K$6,0,TRUE),ES_P2_0!$A$10:$AQ$10,0),FALSE))</f>
        <v>71.900000000000006</v>
      </c>
      <c r="L23" s="232">
        <f>IF(ISNA(VLOOKUP($A23,ES_P2_0!$A$10:$AQ$100,MATCH(FIXED(L$6,0,TRUE),ES_P2_0!$A$10:$AQ$10,0),FALSE)),":",VLOOKUP($A23,ES_P2_0!$A$10:$AQ$100,MATCH(FIXED(L$6,0,TRUE),ES_P2_0!$A$10:$AQ$10,0),FALSE))</f>
        <v>73.7</v>
      </c>
      <c r="M23" s="232">
        <f>IF(ISNA(VLOOKUP($A23,ES_P2_0!$A$10:$AQ$100,MATCH(FIXED(M$6,0,TRUE),ES_P2_0!$A$10:$AQ$10,0),FALSE)),":",VLOOKUP($A23,ES_P2_0!$A$10:$AQ$100,MATCH(FIXED(M$6,0,TRUE),ES_P2_0!$A$10:$AQ$10,0),FALSE))</f>
        <v>75.2</v>
      </c>
      <c r="N23" s="232">
        <f>IF(ISNA(VLOOKUP($A23,ES_P2_0!$A$10:$AQ$100,MATCH(FIXED(N$6,0,TRUE),ES_P2_0!$A$10:$AQ$10,0),FALSE)),":",VLOOKUP($A23,ES_P2_0!$A$10:$AQ$100,MATCH(FIXED(N$6,0,TRUE),ES_P2_0!$A$10:$AQ$10,0),FALSE))</f>
        <v>75.400000000000006</v>
      </c>
      <c r="O23" s="232">
        <f>IF(ISNA(VLOOKUP($A23,ES_P2_0!$A$10:$AQ$100,MATCH(FIXED(O$6,0,TRUE),ES_P2_0!$A$10:$AQ$10,0),FALSE)),":",VLOOKUP($A23,ES_P2_0!$A$10:$AQ$100,MATCH(FIXED(O$6,0,TRUE),ES_P2_0!$A$10:$AQ$10,0),FALSE))</f>
        <v>76.8</v>
      </c>
      <c r="P23" s="232">
        <f>IF(ISNA(VLOOKUP($A23,ES_P2_0!$A$10:$AQ$100,MATCH(FIXED(P$6,0,TRUE),ES_P2_0!$A$10:$AQ$10,0),FALSE)),":",VLOOKUP($A23,ES_P2_0!$A$10:$AQ$100,MATCH(FIXED(P$6,0,TRUE),ES_P2_0!$A$10:$AQ$10,0),FALSE))</f>
        <v>82</v>
      </c>
      <c r="Q23" s="232">
        <f>IF(ISNA(VLOOKUP($A23,ES_P2_0!$A$10:$AQ$100,MATCH(FIXED(Q$6,0,TRUE),ES_P2_0!$A$10:$AQ$10,0),FALSE)),":",VLOOKUP($A23,ES_P2_0!$A$10:$AQ$100,MATCH(FIXED(Q$6,0,TRUE),ES_P2_0!$A$10:$AQ$10,0),FALSE))</f>
        <v>82.6</v>
      </c>
      <c r="R23" s="232">
        <f>IF(ISNA(VLOOKUP($A23,ES_P2_0!$A$10:$AQ$100,MATCH(FIXED(R$6,0,TRUE),ES_P2_0!$A$10:$AQ$10,0),FALSE)),":",VLOOKUP($A23,ES_P2_0!$A$10:$AQ$100,MATCH(FIXED(R$6,0,TRUE),ES_P2_0!$A$10:$AQ$10,0),FALSE))</f>
        <v>81.3</v>
      </c>
      <c r="S23" s="232">
        <f>IF(ISNA(VLOOKUP($A23,ES_P2_0!$A$10:$AQ$100,MATCH(FIXED(S$6,0,TRUE),ES_P2_0!$A$10:$AQ$10,0),FALSE)),":",VLOOKUP($A23,ES_P2_0!$A$10:$AQ$100,MATCH(FIXED(S$6,0,TRUE),ES_P2_0!$A$10:$AQ$10,0),FALSE))</f>
        <v>80.400000000000006</v>
      </c>
      <c r="T23" s="232">
        <f>IF(ISNA(VLOOKUP($A23,ES_P2_0!$A$10:$AQ$100,MATCH(FIXED(T$6,0,TRUE),ES_P2_0!$A$10:$AQ$10,0),FALSE)),":",VLOOKUP($A23,ES_P2_0!$A$10:$AQ$100,MATCH(FIXED(T$6,0,TRUE),ES_P2_0!$A$10:$AQ$10,0),FALSE))</f>
        <v>81.900000000000006</v>
      </c>
      <c r="U23" s="232">
        <f>IF(ISNA(VLOOKUP($A23,ES_P2_0!$A$10:$AQ$100,MATCH(FIXED(U$6,0,TRUE),ES_P2_0!$A$10:$AQ$10,0),FALSE)),":",VLOOKUP($A23,ES_P2_0!$A$10:$AQ$100,MATCH(FIXED(U$6,0,TRUE),ES_P2_0!$A$10:$AQ$10,0),FALSE))</f>
        <v>81.7</v>
      </c>
      <c r="V23" s="232" t="str">
        <f>IF(ISNA(VLOOKUP($A23,ES_P2_0!$A$10:$AQ$100,MATCH(FIXED(V$6,0,TRUE),ES_P2_0!$A$10:$AQ$10,0),FALSE)),":",VLOOKUP($A23,ES_P2_0!$A$10:$AQ$100,MATCH(FIXED(V$6,0,TRUE),ES_P2_0!$A$10:$AQ$10,0),FALSE))</f>
        <v>:</v>
      </c>
      <c r="W23" s="232" t="str">
        <f>IF(ISNA(VLOOKUP($A23,ES_P2_0!$A$10:$AQ$100,MATCH(FIXED(W$6,0,TRUE),ES_P2_0!$A$10:$AQ$10,0),FALSE)),":",VLOOKUP($A23,ES_P2_0!$A$10:$AQ$100,MATCH(FIXED(W$6,0,TRUE),ES_P2_0!$A$10:$AQ$10,0),FALSE))</f>
        <v>:</v>
      </c>
    </row>
    <row r="24" spans="1:23">
      <c r="A24" s="230" t="str">
        <f>lookup!Z19</f>
        <v>Latvia</v>
      </c>
      <c r="B24" s="232" t="str">
        <f>VLOOKUP(A24,lookup!$Z$2:$AA$77,2,FALSE)</f>
        <v>Λετονία</v>
      </c>
      <c r="C24" s="232" t="str">
        <f>IF(ISNA(VLOOKUP($A24,ES_P2_0!$A$10:$AQ$100,MATCH(FIXED(C$6,0,TRUE),ES_P2_0!$A$10:$AQ$10,0),FALSE)),":",VLOOKUP($A24,ES_P2_0!$A$10:$AQ$100,MATCH(FIXED(C$6,0,TRUE),ES_P2_0!$A$10:$AQ$10,0),FALSE))</f>
        <v>:</v>
      </c>
      <c r="D24" s="232" t="str">
        <f>IF(ISNA(VLOOKUP($A24,ES_P2_0!$A$10:$AQ$100,MATCH(FIXED(D$6,0,TRUE),ES_P2_0!$A$10:$AQ$10,0),FALSE)),":",VLOOKUP($A24,ES_P2_0!$A$10:$AQ$100,MATCH(FIXED(D$6,0,TRUE),ES_P2_0!$A$10:$AQ$10,0),FALSE))</f>
        <v>:</v>
      </c>
      <c r="E24" s="232" t="str">
        <f>IF(ISNA(VLOOKUP($A24,ES_P2_0!$A$10:$AQ$100,MATCH(FIXED(E$6,0,TRUE),ES_P2_0!$A$10:$AQ$10,0),FALSE)),":",VLOOKUP($A24,ES_P2_0!$A$10:$AQ$100,MATCH(FIXED(E$6,0,TRUE),ES_P2_0!$A$10:$AQ$10,0),FALSE))</f>
        <v>:</v>
      </c>
      <c r="F24" s="232" t="str">
        <f>IF(ISNA(VLOOKUP($A24,ES_P2_0!$A$10:$AQ$100,MATCH(FIXED(F$6,0,TRUE),ES_P2_0!$A$10:$AQ$10,0),FALSE)),":",VLOOKUP($A24,ES_P2_0!$A$10:$AQ$100,MATCH(FIXED(F$6,0,TRUE),ES_P2_0!$A$10:$AQ$10,0),FALSE))</f>
        <v>:</v>
      </c>
      <c r="G24" s="232" t="str">
        <f>IF(ISNA(VLOOKUP($A24,ES_P2_0!$A$10:$AQ$100,MATCH(FIXED(G$6,0,TRUE),ES_P2_0!$A$10:$AQ$10,0),FALSE)),":",VLOOKUP($A24,ES_P2_0!$A$10:$AQ$100,MATCH(FIXED(G$6,0,TRUE),ES_P2_0!$A$10:$AQ$10,0),FALSE))</f>
        <v>:</v>
      </c>
      <c r="H24" s="232">
        <f>IF(ISNA(VLOOKUP($A24,ES_P2_0!$A$10:$AQ$100,MATCH(FIXED(H$6,0,TRUE),ES_P2_0!$A$10:$AQ$10,0),FALSE)),":",VLOOKUP($A24,ES_P2_0!$A$10:$AQ$100,MATCH(FIXED(H$6,0,TRUE),ES_P2_0!$A$10:$AQ$10,0),FALSE))</f>
        <v>31</v>
      </c>
      <c r="I24" s="232">
        <f>IF(ISNA(VLOOKUP($A24,ES_P2_0!$A$10:$AQ$100,MATCH(FIXED(I$6,0,TRUE),ES_P2_0!$A$10:$AQ$10,0),FALSE)),":",VLOOKUP($A24,ES_P2_0!$A$10:$AQ$100,MATCH(FIXED(I$6,0,TRUE),ES_P2_0!$A$10:$AQ$10,0),FALSE))</f>
        <v>32</v>
      </c>
      <c r="J24" s="232">
        <f>IF(ISNA(VLOOKUP($A24,ES_P2_0!$A$10:$AQ$100,MATCH(FIXED(J$6,0,TRUE),ES_P2_0!$A$10:$AQ$10,0),FALSE)),":",VLOOKUP($A24,ES_P2_0!$A$10:$AQ$100,MATCH(FIXED(J$6,0,TRUE),ES_P2_0!$A$10:$AQ$10,0),FALSE))</f>
        <v>33.4</v>
      </c>
      <c r="K24" s="232">
        <f>IF(ISNA(VLOOKUP($A24,ES_P2_0!$A$10:$AQ$100,MATCH(FIXED(K$6,0,TRUE),ES_P2_0!$A$10:$AQ$10,0),FALSE)),":",VLOOKUP($A24,ES_P2_0!$A$10:$AQ$100,MATCH(FIXED(K$6,0,TRUE),ES_P2_0!$A$10:$AQ$10,0),FALSE))</f>
        <v>34.5</v>
      </c>
      <c r="L24" s="232">
        <f>IF(ISNA(VLOOKUP($A24,ES_P2_0!$A$10:$AQ$100,MATCH(FIXED(L$6,0,TRUE),ES_P2_0!$A$10:$AQ$10,0),FALSE)),":",VLOOKUP($A24,ES_P2_0!$A$10:$AQ$100,MATCH(FIXED(L$6,0,TRUE),ES_P2_0!$A$10:$AQ$10,0),FALSE))</f>
        <v>36.6</v>
      </c>
      <c r="M24" s="232">
        <f>IF(ISNA(VLOOKUP($A24,ES_P2_0!$A$10:$AQ$100,MATCH(FIXED(M$6,0,TRUE),ES_P2_0!$A$10:$AQ$10,0),FALSE)),":",VLOOKUP($A24,ES_P2_0!$A$10:$AQ$100,MATCH(FIXED(M$6,0,TRUE),ES_P2_0!$A$10:$AQ$10,0),FALSE))</f>
        <v>37.4</v>
      </c>
      <c r="N24" s="232">
        <f>IF(ISNA(VLOOKUP($A24,ES_P2_0!$A$10:$AQ$100,MATCH(FIXED(N$6,0,TRUE),ES_P2_0!$A$10:$AQ$10,0),FALSE)),":",VLOOKUP($A24,ES_P2_0!$A$10:$AQ$100,MATCH(FIXED(N$6,0,TRUE),ES_P2_0!$A$10:$AQ$10,0),FALSE))</f>
        <v>38.4</v>
      </c>
      <c r="O24" s="232">
        <f>IF(ISNA(VLOOKUP($A24,ES_P2_0!$A$10:$AQ$100,MATCH(FIXED(O$6,0,TRUE),ES_P2_0!$A$10:$AQ$10,0),FALSE)),":",VLOOKUP($A24,ES_P2_0!$A$10:$AQ$100,MATCH(FIXED(O$6,0,TRUE),ES_P2_0!$A$10:$AQ$10,0),FALSE))</f>
        <v>47.9</v>
      </c>
      <c r="P24" s="232">
        <f>IF(ISNA(VLOOKUP($A24,ES_P2_0!$A$10:$AQ$100,MATCH(FIXED(P$6,0,TRUE),ES_P2_0!$A$10:$AQ$10,0),FALSE)),":",VLOOKUP($A24,ES_P2_0!$A$10:$AQ$100,MATCH(FIXED(P$6,0,TRUE),ES_P2_0!$A$10:$AQ$10,0),FALSE))</f>
        <v>45.8</v>
      </c>
      <c r="Q24" s="232">
        <f>IF(ISNA(VLOOKUP($A24,ES_P2_0!$A$10:$AQ$100,MATCH(FIXED(Q$6,0,TRUE),ES_P2_0!$A$10:$AQ$10,0),FALSE)),":",VLOOKUP($A24,ES_P2_0!$A$10:$AQ$100,MATCH(FIXED(Q$6,0,TRUE),ES_P2_0!$A$10:$AQ$10,0),FALSE))</f>
        <v>48.2</v>
      </c>
      <c r="R24" s="232">
        <f>IF(ISNA(VLOOKUP($A24,ES_P2_0!$A$10:$AQ$100,MATCH(FIXED(R$6,0,TRUE),ES_P2_0!$A$10:$AQ$10,0),FALSE)),":",VLOOKUP($A24,ES_P2_0!$A$10:$AQ$100,MATCH(FIXED(R$6,0,TRUE),ES_P2_0!$A$10:$AQ$10,0),FALSE))</f>
        <v>51.8</v>
      </c>
      <c r="S24" s="232">
        <f>IF(ISNA(VLOOKUP($A24,ES_P2_0!$A$10:$AQ$100,MATCH(FIXED(S$6,0,TRUE),ES_P2_0!$A$10:$AQ$10,0),FALSE)),":",VLOOKUP($A24,ES_P2_0!$A$10:$AQ$100,MATCH(FIXED(S$6,0,TRUE),ES_P2_0!$A$10:$AQ$10,0),FALSE))</f>
        <v>54</v>
      </c>
      <c r="T24" s="232">
        <f>IF(ISNA(VLOOKUP($A24,ES_P2_0!$A$10:$AQ$100,MATCH(FIXED(T$6,0,TRUE),ES_P2_0!$A$10:$AQ$10,0),FALSE)),":",VLOOKUP($A24,ES_P2_0!$A$10:$AQ$100,MATCH(FIXED(T$6,0,TRUE),ES_P2_0!$A$10:$AQ$10,0),FALSE))</f>
        <v>56.3</v>
      </c>
      <c r="U24" s="232">
        <f>IF(ISNA(VLOOKUP($A24,ES_P2_0!$A$10:$AQ$100,MATCH(FIXED(U$6,0,TRUE),ES_P2_0!$A$10:$AQ$10,0),FALSE)),":",VLOOKUP($A24,ES_P2_0!$A$10:$AQ$100,MATCH(FIXED(U$6,0,TRUE),ES_P2_0!$A$10:$AQ$10,0),FALSE))</f>
        <v>57</v>
      </c>
      <c r="V24" s="232" t="str">
        <f>IF(ISNA(VLOOKUP($A24,ES_P2_0!$A$10:$AQ$100,MATCH(FIXED(V$6,0,TRUE),ES_P2_0!$A$10:$AQ$10,0),FALSE)),":",VLOOKUP($A24,ES_P2_0!$A$10:$AQ$100,MATCH(FIXED(V$6,0,TRUE),ES_P2_0!$A$10:$AQ$10,0),FALSE))</f>
        <v>:</v>
      </c>
      <c r="W24" s="232" t="str">
        <f>IF(ISNA(VLOOKUP($A24,ES_P2_0!$A$10:$AQ$100,MATCH(FIXED(W$6,0,TRUE),ES_P2_0!$A$10:$AQ$10,0),FALSE)),":",VLOOKUP($A24,ES_P2_0!$A$10:$AQ$100,MATCH(FIXED(W$6,0,TRUE),ES_P2_0!$A$10:$AQ$10,0),FALSE))</f>
        <v>:</v>
      </c>
    </row>
    <row r="25" spans="1:23">
      <c r="A25" s="230" t="str">
        <f>lookup!Z20</f>
        <v>Lithuania</v>
      </c>
      <c r="B25" s="232" t="str">
        <f>VLOOKUP(A25,lookup!$Z$2:$AA$77,2,FALSE)</f>
        <v>Λιθουανία</v>
      </c>
      <c r="C25" s="232" t="str">
        <f>IF(ISNA(VLOOKUP($A25,ES_P2_0!$A$10:$AQ$100,MATCH(FIXED(C$6,0,TRUE),ES_P2_0!$A$10:$AQ$10,0),FALSE)),":",VLOOKUP($A25,ES_P2_0!$A$10:$AQ$100,MATCH(FIXED(C$6,0,TRUE),ES_P2_0!$A$10:$AQ$10,0),FALSE))</f>
        <v>:</v>
      </c>
      <c r="D25" s="232" t="str">
        <f>IF(ISNA(VLOOKUP($A25,ES_P2_0!$A$10:$AQ$100,MATCH(FIXED(D$6,0,TRUE),ES_P2_0!$A$10:$AQ$10,0),FALSE)),":",VLOOKUP($A25,ES_P2_0!$A$10:$AQ$100,MATCH(FIXED(D$6,0,TRUE),ES_P2_0!$A$10:$AQ$10,0),FALSE))</f>
        <v>:</v>
      </c>
      <c r="E25" s="232" t="str">
        <f>IF(ISNA(VLOOKUP($A25,ES_P2_0!$A$10:$AQ$100,MATCH(FIXED(E$6,0,TRUE),ES_P2_0!$A$10:$AQ$10,0),FALSE)),":",VLOOKUP($A25,ES_P2_0!$A$10:$AQ$100,MATCH(FIXED(E$6,0,TRUE),ES_P2_0!$A$10:$AQ$10,0),FALSE))</f>
        <v>:</v>
      </c>
      <c r="F25" s="232" t="str">
        <f>IF(ISNA(VLOOKUP($A25,ES_P2_0!$A$10:$AQ$100,MATCH(FIXED(F$6,0,TRUE),ES_P2_0!$A$10:$AQ$10,0),FALSE)),":",VLOOKUP($A25,ES_P2_0!$A$10:$AQ$100,MATCH(FIXED(F$6,0,TRUE),ES_P2_0!$A$10:$AQ$10,0),FALSE))</f>
        <v>:</v>
      </c>
      <c r="G25" s="232" t="str">
        <f>IF(ISNA(VLOOKUP($A25,ES_P2_0!$A$10:$AQ$100,MATCH(FIXED(G$6,0,TRUE),ES_P2_0!$A$10:$AQ$10,0),FALSE)),":",VLOOKUP($A25,ES_P2_0!$A$10:$AQ$100,MATCH(FIXED(G$6,0,TRUE),ES_P2_0!$A$10:$AQ$10,0),FALSE))</f>
        <v>:</v>
      </c>
      <c r="H25" s="232">
        <f>IF(ISNA(VLOOKUP($A25,ES_P2_0!$A$10:$AQ$100,MATCH(FIXED(H$6,0,TRUE),ES_P2_0!$A$10:$AQ$10,0),FALSE)),":",VLOOKUP($A25,ES_P2_0!$A$10:$AQ$100,MATCH(FIXED(H$6,0,TRUE),ES_P2_0!$A$10:$AQ$10,0),FALSE))</f>
        <v>40</v>
      </c>
      <c r="I25" s="232">
        <f>IF(ISNA(VLOOKUP($A25,ES_P2_0!$A$10:$AQ$100,MATCH(FIXED(I$6,0,TRUE),ES_P2_0!$A$10:$AQ$10,0),FALSE)),":",VLOOKUP($A25,ES_P2_0!$A$10:$AQ$100,MATCH(FIXED(I$6,0,TRUE),ES_P2_0!$A$10:$AQ$10,0),FALSE))</f>
        <v>43.9</v>
      </c>
      <c r="J25" s="232">
        <f>IF(ISNA(VLOOKUP($A25,ES_P2_0!$A$10:$AQ$100,MATCH(FIXED(J$6,0,TRUE),ES_P2_0!$A$10:$AQ$10,0),FALSE)),":",VLOOKUP($A25,ES_P2_0!$A$10:$AQ$100,MATCH(FIXED(J$6,0,TRUE),ES_P2_0!$A$10:$AQ$10,0),FALSE))</f>
        <v>45.4</v>
      </c>
      <c r="K25" s="232">
        <f>IF(ISNA(VLOOKUP($A25,ES_P2_0!$A$10:$AQ$100,MATCH(FIXED(K$6,0,TRUE),ES_P2_0!$A$10:$AQ$10,0),FALSE)),":",VLOOKUP($A25,ES_P2_0!$A$10:$AQ$100,MATCH(FIXED(K$6,0,TRUE),ES_P2_0!$A$10:$AQ$10,0),FALSE))</f>
        <v>49.3</v>
      </c>
      <c r="L25" s="232">
        <f>IF(ISNA(VLOOKUP($A25,ES_P2_0!$A$10:$AQ$100,MATCH(FIXED(L$6,0,TRUE),ES_P2_0!$A$10:$AQ$10,0),FALSE)),":",VLOOKUP($A25,ES_P2_0!$A$10:$AQ$100,MATCH(FIXED(L$6,0,TRUE),ES_P2_0!$A$10:$AQ$10,0),FALSE))</f>
        <v>50</v>
      </c>
      <c r="M25" s="232">
        <f>IF(ISNA(VLOOKUP($A25,ES_P2_0!$A$10:$AQ$100,MATCH(FIXED(M$6,0,TRUE),ES_P2_0!$A$10:$AQ$10,0),FALSE)),":",VLOOKUP($A25,ES_P2_0!$A$10:$AQ$100,MATCH(FIXED(M$6,0,TRUE),ES_P2_0!$A$10:$AQ$10,0),FALSE))</f>
        <v>49.3</v>
      </c>
      <c r="N25" s="232">
        <f>IF(ISNA(VLOOKUP($A25,ES_P2_0!$A$10:$AQ$100,MATCH(FIXED(N$6,0,TRUE),ES_P2_0!$A$10:$AQ$10,0),FALSE)),":",VLOOKUP($A25,ES_P2_0!$A$10:$AQ$100,MATCH(FIXED(N$6,0,TRUE),ES_P2_0!$A$10:$AQ$10,0),FALSE))</f>
        <v>51.1</v>
      </c>
      <c r="O25" s="232">
        <f>IF(ISNA(VLOOKUP($A25,ES_P2_0!$A$10:$AQ$100,MATCH(FIXED(O$6,0,TRUE),ES_P2_0!$A$10:$AQ$10,0),FALSE)),":",VLOOKUP($A25,ES_P2_0!$A$10:$AQ$100,MATCH(FIXED(O$6,0,TRUE),ES_P2_0!$A$10:$AQ$10,0),FALSE))</f>
        <v>53</v>
      </c>
      <c r="P25" s="232">
        <f>IF(ISNA(VLOOKUP($A25,ES_P2_0!$A$10:$AQ$100,MATCH(FIXED(P$6,0,TRUE),ES_P2_0!$A$10:$AQ$10,0),FALSE)),":",VLOOKUP($A25,ES_P2_0!$A$10:$AQ$100,MATCH(FIXED(P$6,0,TRUE),ES_P2_0!$A$10:$AQ$10,0),FALSE))</f>
        <v>54.1</v>
      </c>
      <c r="Q25" s="232">
        <f>IF(ISNA(VLOOKUP($A25,ES_P2_0!$A$10:$AQ$100,MATCH(FIXED(Q$6,0,TRUE),ES_P2_0!$A$10:$AQ$10,0),FALSE)),":",VLOOKUP($A25,ES_P2_0!$A$10:$AQ$100,MATCH(FIXED(Q$6,0,TRUE),ES_P2_0!$A$10:$AQ$10,0),FALSE))</f>
        <v>51.2</v>
      </c>
      <c r="R25" s="232">
        <f>IF(ISNA(VLOOKUP($A25,ES_P2_0!$A$10:$AQ$100,MATCH(FIXED(R$6,0,TRUE),ES_P2_0!$A$10:$AQ$10,0),FALSE)),":",VLOOKUP($A25,ES_P2_0!$A$10:$AQ$100,MATCH(FIXED(R$6,0,TRUE),ES_P2_0!$A$10:$AQ$10,0),FALSE))</f>
        <v>59.7</v>
      </c>
      <c r="S25" s="232">
        <f>IF(ISNA(VLOOKUP($A25,ES_P2_0!$A$10:$AQ$100,MATCH(FIXED(S$6,0,TRUE),ES_P2_0!$A$10:$AQ$10,0),FALSE)),":",VLOOKUP($A25,ES_P2_0!$A$10:$AQ$100,MATCH(FIXED(S$6,0,TRUE),ES_P2_0!$A$10:$AQ$10,0),FALSE))</f>
        <v>64.2</v>
      </c>
      <c r="T25" s="232">
        <f>IF(ISNA(VLOOKUP($A25,ES_P2_0!$A$10:$AQ$100,MATCH(FIXED(T$6,0,TRUE),ES_P2_0!$A$10:$AQ$10,0),FALSE)),":",VLOOKUP($A25,ES_P2_0!$A$10:$AQ$100,MATCH(FIXED(T$6,0,TRUE),ES_P2_0!$A$10:$AQ$10,0),FALSE))</f>
        <v>65.5</v>
      </c>
      <c r="U25" s="232">
        <f>IF(ISNA(VLOOKUP($A25,ES_P2_0!$A$10:$AQ$100,MATCH(FIXED(U$6,0,TRUE),ES_P2_0!$A$10:$AQ$10,0),FALSE)),":",VLOOKUP($A25,ES_P2_0!$A$10:$AQ$100,MATCH(FIXED(U$6,0,TRUE),ES_P2_0!$A$10:$AQ$10,0),FALSE))</f>
        <v>66.5</v>
      </c>
      <c r="V25" s="232" t="str">
        <f>IF(ISNA(VLOOKUP($A25,ES_P2_0!$A$10:$AQ$100,MATCH(FIXED(V$6,0,TRUE),ES_P2_0!$A$10:$AQ$10,0),FALSE)),":",VLOOKUP($A25,ES_P2_0!$A$10:$AQ$100,MATCH(FIXED(V$6,0,TRUE),ES_P2_0!$A$10:$AQ$10,0),FALSE))</f>
        <v>:</v>
      </c>
      <c r="W25" s="232" t="str">
        <f>IF(ISNA(VLOOKUP($A25,ES_P2_0!$A$10:$AQ$100,MATCH(FIXED(W$6,0,TRUE),ES_P2_0!$A$10:$AQ$10,0),FALSE)),":",VLOOKUP($A25,ES_P2_0!$A$10:$AQ$100,MATCH(FIXED(W$6,0,TRUE),ES_P2_0!$A$10:$AQ$10,0),FALSE))</f>
        <v>:</v>
      </c>
    </row>
    <row r="26" spans="1:23">
      <c r="A26" s="230" t="str">
        <f>lookup!Z21</f>
        <v>Luxembourg</v>
      </c>
      <c r="B26" s="232" t="str">
        <f>VLOOKUP(A26,lookup!$Z$2:$AA$77,2,FALSE)</f>
        <v>Λουξεμβούργο</v>
      </c>
      <c r="C26" s="232" t="str">
        <f>IF(ISNA(VLOOKUP($A26,ES_P2_0!$A$10:$AQ$100,MATCH(FIXED(C$6,0,TRUE),ES_P2_0!$A$10:$AQ$10,0),FALSE)),":",VLOOKUP($A26,ES_P2_0!$A$10:$AQ$100,MATCH(FIXED(C$6,0,TRUE),ES_P2_0!$A$10:$AQ$10,0),FALSE))</f>
        <v>:</v>
      </c>
      <c r="D26" s="232" t="str">
        <f>IF(ISNA(VLOOKUP($A26,ES_P2_0!$A$10:$AQ$100,MATCH(FIXED(D$6,0,TRUE),ES_P2_0!$A$10:$AQ$10,0),FALSE)),":",VLOOKUP($A26,ES_P2_0!$A$10:$AQ$100,MATCH(FIXED(D$6,0,TRUE),ES_P2_0!$A$10:$AQ$10,0),FALSE))</f>
        <v>:</v>
      </c>
      <c r="E26" s="232" t="str">
        <f>IF(ISNA(VLOOKUP($A26,ES_P2_0!$A$10:$AQ$100,MATCH(FIXED(E$6,0,TRUE),ES_P2_0!$A$10:$AQ$10,0),FALSE)),":",VLOOKUP($A26,ES_P2_0!$A$10:$AQ$100,MATCH(FIXED(E$6,0,TRUE),ES_P2_0!$A$10:$AQ$10,0),FALSE))</f>
        <v>:</v>
      </c>
      <c r="F26" s="232" t="str">
        <f>IF(ISNA(VLOOKUP($A26,ES_P2_0!$A$10:$AQ$100,MATCH(FIXED(F$6,0,TRUE),ES_P2_0!$A$10:$AQ$10,0),FALSE)),":",VLOOKUP($A26,ES_P2_0!$A$10:$AQ$100,MATCH(FIXED(F$6,0,TRUE),ES_P2_0!$A$10:$AQ$10,0),FALSE))</f>
        <v>:</v>
      </c>
      <c r="G26" s="232" t="str">
        <f>IF(ISNA(VLOOKUP($A26,ES_P2_0!$A$10:$AQ$100,MATCH(FIXED(G$6,0,TRUE),ES_P2_0!$A$10:$AQ$10,0),FALSE)),":",VLOOKUP($A26,ES_P2_0!$A$10:$AQ$100,MATCH(FIXED(G$6,0,TRUE),ES_P2_0!$A$10:$AQ$10,0),FALSE))</f>
        <v>:</v>
      </c>
      <c r="H26" s="232" t="str">
        <f>IF(ISNA(VLOOKUP($A26,ES_P2_0!$A$10:$AQ$100,MATCH(FIXED(H$6,0,TRUE),ES_P2_0!$A$10:$AQ$10,0),FALSE)),":",VLOOKUP($A26,ES_P2_0!$A$10:$AQ$100,MATCH(FIXED(H$6,0,TRUE),ES_P2_0!$A$10:$AQ$10,0),FALSE))</f>
        <v>:</v>
      </c>
      <c r="I26" s="232" t="str">
        <f>IF(ISNA(VLOOKUP($A26,ES_P2_0!$A$10:$AQ$100,MATCH(FIXED(I$6,0,TRUE),ES_P2_0!$A$10:$AQ$10,0),FALSE)),":",VLOOKUP($A26,ES_P2_0!$A$10:$AQ$100,MATCH(FIXED(I$6,0,TRUE),ES_P2_0!$A$10:$AQ$10,0),FALSE))</f>
        <v>:</v>
      </c>
      <c r="J26" s="232">
        <f>IF(ISNA(VLOOKUP($A26,ES_P2_0!$A$10:$AQ$100,MATCH(FIXED(J$6,0,TRUE),ES_P2_0!$A$10:$AQ$10,0),FALSE)),":",VLOOKUP($A26,ES_P2_0!$A$10:$AQ$100,MATCH(FIXED(J$6,0,TRUE),ES_P2_0!$A$10:$AQ$10,0),FALSE))</f>
        <v>172</v>
      </c>
      <c r="K26" s="232">
        <f>IF(ISNA(VLOOKUP($A26,ES_P2_0!$A$10:$AQ$100,MATCH(FIXED(K$6,0,TRUE),ES_P2_0!$A$10:$AQ$10,0),FALSE)),":",VLOOKUP($A26,ES_P2_0!$A$10:$AQ$100,MATCH(FIXED(K$6,0,TRUE),ES_P2_0!$A$10:$AQ$10,0),FALSE))</f>
        <v>178.2</v>
      </c>
      <c r="L26" s="232">
        <f>IF(ISNA(VLOOKUP($A26,ES_P2_0!$A$10:$AQ$100,MATCH(FIXED(L$6,0,TRUE),ES_P2_0!$A$10:$AQ$10,0),FALSE)),":",VLOOKUP($A26,ES_P2_0!$A$10:$AQ$100,MATCH(FIXED(L$6,0,TRUE),ES_P2_0!$A$10:$AQ$10,0),FALSE))</f>
        <v>181.4</v>
      </c>
      <c r="M26" s="232">
        <f>IF(ISNA(VLOOKUP($A26,ES_P2_0!$A$10:$AQ$100,MATCH(FIXED(M$6,0,TRUE),ES_P2_0!$A$10:$AQ$10,0),FALSE)),":",VLOOKUP($A26,ES_P2_0!$A$10:$AQ$100,MATCH(FIXED(M$6,0,TRUE),ES_P2_0!$A$10:$AQ$10,0),FALSE))</f>
        <v>183</v>
      </c>
      <c r="N26" s="232">
        <f>IF(ISNA(VLOOKUP($A26,ES_P2_0!$A$10:$AQ$100,MATCH(FIXED(N$6,0,TRUE),ES_P2_0!$A$10:$AQ$10,0),FALSE)),":",VLOOKUP($A26,ES_P2_0!$A$10:$AQ$100,MATCH(FIXED(N$6,0,TRUE),ES_P2_0!$A$10:$AQ$10,0),FALSE))</f>
        <v>192.3</v>
      </c>
      <c r="O26" s="232">
        <f>IF(ISNA(VLOOKUP($A26,ES_P2_0!$A$10:$AQ$100,MATCH(FIXED(O$6,0,TRUE),ES_P2_0!$A$10:$AQ$10,0),FALSE)),":",VLOOKUP($A26,ES_P2_0!$A$10:$AQ$100,MATCH(FIXED(O$6,0,TRUE),ES_P2_0!$A$10:$AQ$10,0),FALSE))</f>
        <v>191.6</v>
      </c>
      <c r="P26" s="232">
        <f>IF(ISNA(VLOOKUP($A26,ES_P2_0!$A$10:$AQ$100,MATCH(FIXED(P$6,0,TRUE),ES_P2_0!$A$10:$AQ$10,0),FALSE)),":",VLOOKUP($A26,ES_P2_0!$A$10:$AQ$100,MATCH(FIXED(P$6,0,TRUE),ES_P2_0!$A$10:$AQ$10,0),FALSE))</f>
        <v>177.5</v>
      </c>
      <c r="Q26" s="232">
        <f>IF(ISNA(VLOOKUP($A26,ES_P2_0!$A$10:$AQ$100,MATCH(FIXED(Q$6,0,TRUE),ES_P2_0!$A$10:$AQ$10,0),FALSE)),":",VLOOKUP($A26,ES_P2_0!$A$10:$AQ$100,MATCH(FIXED(Q$6,0,TRUE),ES_P2_0!$A$10:$AQ$10,0),FALSE))</f>
        <v>172.9</v>
      </c>
      <c r="R26" s="232">
        <f>IF(ISNA(VLOOKUP($A26,ES_P2_0!$A$10:$AQ$100,MATCH(FIXED(R$6,0,TRUE),ES_P2_0!$A$10:$AQ$10,0),FALSE)),":",VLOOKUP($A26,ES_P2_0!$A$10:$AQ$100,MATCH(FIXED(R$6,0,TRUE),ES_P2_0!$A$10:$AQ$10,0),FALSE))</f>
        <v>178.3</v>
      </c>
      <c r="S26" s="232">
        <f>IF(ISNA(VLOOKUP($A26,ES_P2_0!$A$10:$AQ$100,MATCH(FIXED(S$6,0,TRUE),ES_P2_0!$A$10:$AQ$10,0),FALSE)),":",VLOOKUP($A26,ES_P2_0!$A$10:$AQ$100,MATCH(FIXED(S$6,0,TRUE),ES_P2_0!$A$10:$AQ$10,0),FALSE))</f>
        <v>180.1</v>
      </c>
      <c r="T26" s="232">
        <f>IF(ISNA(VLOOKUP($A26,ES_P2_0!$A$10:$AQ$100,MATCH(FIXED(T$6,0,TRUE),ES_P2_0!$A$10:$AQ$10,0),FALSE)),":",VLOOKUP($A26,ES_P2_0!$A$10:$AQ$100,MATCH(FIXED(T$6,0,TRUE),ES_P2_0!$A$10:$AQ$10,0),FALSE))</f>
        <v>177.2</v>
      </c>
      <c r="U26" s="232" t="str">
        <f>IF(ISNA(VLOOKUP($A26,ES_P2_0!$A$10:$AQ$100,MATCH(FIXED(U$6,0,TRUE),ES_P2_0!$A$10:$AQ$10,0),FALSE)),":",VLOOKUP($A26,ES_P2_0!$A$10:$AQ$100,MATCH(FIXED(U$6,0,TRUE),ES_P2_0!$A$10:$AQ$10,0),FALSE))</f>
        <v>:</v>
      </c>
      <c r="V26" s="232" t="str">
        <f>IF(ISNA(VLOOKUP($A26,ES_P2_0!$A$10:$AQ$100,MATCH(FIXED(V$6,0,TRUE),ES_P2_0!$A$10:$AQ$10,0),FALSE)),":",VLOOKUP($A26,ES_P2_0!$A$10:$AQ$100,MATCH(FIXED(V$6,0,TRUE),ES_P2_0!$A$10:$AQ$10,0),FALSE))</f>
        <v>:</v>
      </c>
      <c r="W26" s="232" t="str">
        <f>IF(ISNA(VLOOKUP($A26,ES_P2_0!$A$10:$AQ$100,MATCH(FIXED(W$6,0,TRUE),ES_P2_0!$A$10:$AQ$10,0),FALSE)),":",VLOOKUP($A26,ES_P2_0!$A$10:$AQ$100,MATCH(FIXED(W$6,0,TRUE),ES_P2_0!$A$10:$AQ$10,0),FALSE))</f>
        <v>:</v>
      </c>
    </row>
    <row r="27" spans="1:23">
      <c r="A27" s="230" t="str">
        <f>lookup!Z22</f>
        <v>Hungary</v>
      </c>
      <c r="B27" s="232" t="str">
        <f>VLOOKUP(A27,lookup!$Z$2:$AA$77,2,FALSE)</f>
        <v>Ουγγαρία</v>
      </c>
      <c r="C27" s="232" t="str">
        <f>IF(ISNA(VLOOKUP($A27,ES_P2_0!$A$10:$AQ$100,MATCH(FIXED(C$6,0,TRUE),ES_P2_0!$A$10:$AQ$10,0),FALSE)),":",VLOOKUP($A27,ES_P2_0!$A$10:$AQ$100,MATCH(FIXED(C$6,0,TRUE),ES_P2_0!$A$10:$AQ$10,0),FALSE))</f>
        <v>:</v>
      </c>
      <c r="D27" s="232" t="str">
        <f>IF(ISNA(VLOOKUP($A27,ES_P2_0!$A$10:$AQ$100,MATCH(FIXED(D$6,0,TRUE),ES_P2_0!$A$10:$AQ$10,0),FALSE)),":",VLOOKUP($A27,ES_P2_0!$A$10:$AQ$100,MATCH(FIXED(D$6,0,TRUE),ES_P2_0!$A$10:$AQ$10,0),FALSE))</f>
        <v>:</v>
      </c>
      <c r="E27" s="232" t="str">
        <f>IF(ISNA(VLOOKUP($A27,ES_P2_0!$A$10:$AQ$100,MATCH(FIXED(E$6,0,TRUE),ES_P2_0!$A$10:$AQ$10,0),FALSE)),":",VLOOKUP($A27,ES_P2_0!$A$10:$AQ$100,MATCH(FIXED(E$6,0,TRUE),ES_P2_0!$A$10:$AQ$10,0),FALSE))</f>
        <v>:</v>
      </c>
      <c r="F27" s="232" t="str">
        <f>IF(ISNA(VLOOKUP($A27,ES_P2_0!$A$10:$AQ$100,MATCH(FIXED(F$6,0,TRUE),ES_P2_0!$A$10:$AQ$10,0),FALSE)),":",VLOOKUP($A27,ES_P2_0!$A$10:$AQ$100,MATCH(FIXED(F$6,0,TRUE),ES_P2_0!$A$10:$AQ$10,0),FALSE))</f>
        <v>:</v>
      </c>
      <c r="G27" s="232" t="str">
        <f>IF(ISNA(VLOOKUP($A27,ES_P2_0!$A$10:$AQ$100,MATCH(FIXED(G$6,0,TRUE),ES_P2_0!$A$10:$AQ$10,0),FALSE)),":",VLOOKUP($A27,ES_P2_0!$A$10:$AQ$100,MATCH(FIXED(G$6,0,TRUE),ES_P2_0!$A$10:$AQ$10,0),FALSE))</f>
        <v>:</v>
      </c>
      <c r="H27" s="232">
        <f>IF(ISNA(VLOOKUP($A27,ES_P2_0!$A$10:$AQ$100,MATCH(FIXED(H$6,0,TRUE),ES_P2_0!$A$10:$AQ$10,0),FALSE)),":",VLOOKUP($A27,ES_P2_0!$A$10:$AQ$100,MATCH(FIXED(H$6,0,TRUE),ES_P2_0!$A$10:$AQ$10,0),FALSE))</f>
        <v>48</v>
      </c>
      <c r="I27" s="232">
        <f>IF(ISNA(VLOOKUP($A27,ES_P2_0!$A$10:$AQ$100,MATCH(FIXED(I$6,0,TRUE),ES_P2_0!$A$10:$AQ$10,0),FALSE)),":",VLOOKUP($A27,ES_P2_0!$A$10:$AQ$100,MATCH(FIXED(I$6,0,TRUE),ES_P2_0!$A$10:$AQ$10,0),FALSE))</f>
        <v>52.4</v>
      </c>
      <c r="J27" s="232">
        <f>IF(ISNA(VLOOKUP($A27,ES_P2_0!$A$10:$AQ$100,MATCH(FIXED(J$6,0,TRUE),ES_P2_0!$A$10:$AQ$10,0),FALSE)),":",VLOOKUP($A27,ES_P2_0!$A$10:$AQ$100,MATCH(FIXED(J$6,0,TRUE),ES_P2_0!$A$10:$AQ$10,0),FALSE))</f>
        <v>54.4</v>
      </c>
      <c r="K27" s="232">
        <f>IF(ISNA(VLOOKUP($A27,ES_P2_0!$A$10:$AQ$100,MATCH(FIXED(K$6,0,TRUE),ES_P2_0!$A$10:$AQ$10,0),FALSE)),":",VLOOKUP($A27,ES_P2_0!$A$10:$AQ$100,MATCH(FIXED(K$6,0,TRUE),ES_P2_0!$A$10:$AQ$10,0),FALSE))</f>
        <v>55.9</v>
      </c>
      <c r="L27" s="232">
        <f>IF(ISNA(VLOOKUP($A27,ES_P2_0!$A$10:$AQ$100,MATCH(FIXED(L$6,0,TRUE),ES_P2_0!$A$10:$AQ$10,0),FALSE)),":",VLOOKUP($A27,ES_P2_0!$A$10:$AQ$100,MATCH(FIXED(L$6,0,TRUE),ES_P2_0!$A$10:$AQ$10,0),FALSE))</f>
        <v>56.7</v>
      </c>
      <c r="M27" s="232">
        <f>IF(ISNA(VLOOKUP($A27,ES_P2_0!$A$10:$AQ$100,MATCH(FIXED(M$6,0,TRUE),ES_P2_0!$A$10:$AQ$10,0),FALSE)),":",VLOOKUP($A27,ES_P2_0!$A$10:$AQ$100,MATCH(FIXED(M$6,0,TRUE),ES_P2_0!$A$10:$AQ$10,0),FALSE))</f>
        <v>57.1</v>
      </c>
      <c r="N27" s="232">
        <f>IF(ISNA(VLOOKUP($A27,ES_P2_0!$A$10:$AQ$100,MATCH(FIXED(N$6,0,TRUE),ES_P2_0!$A$10:$AQ$10,0),FALSE)),":",VLOOKUP($A27,ES_P2_0!$A$10:$AQ$100,MATCH(FIXED(N$6,0,TRUE),ES_P2_0!$A$10:$AQ$10,0),FALSE))</f>
        <v>57.1</v>
      </c>
      <c r="O27" s="232">
        <f>IF(ISNA(VLOOKUP($A27,ES_P2_0!$A$10:$AQ$100,MATCH(FIXED(O$6,0,TRUE),ES_P2_0!$A$10:$AQ$10,0),FALSE)),":",VLOOKUP($A27,ES_P2_0!$A$10:$AQ$100,MATCH(FIXED(O$6,0,TRUE),ES_P2_0!$A$10:$AQ$10,0),FALSE))</f>
        <v>56.1</v>
      </c>
      <c r="P27" s="232">
        <f>IF(ISNA(VLOOKUP($A27,ES_P2_0!$A$10:$AQ$100,MATCH(FIXED(P$6,0,TRUE),ES_P2_0!$A$10:$AQ$10,0),FALSE)),":",VLOOKUP($A27,ES_P2_0!$A$10:$AQ$100,MATCH(FIXED(P$6,0,TRUE),ES_P2_0!$A$10:$AQ$10,0),FALSE))</f>
        <v>59.4</v>
      </c>
      <c r="Q27" s="232">
        <f>IF(ISNA(VLOOKUP($A27,ES_P2_0!$A$10:$AQ$100,MATCH(FIXED(Q$6,0,TRUE),ES_P2_0!$A$10:$AQ$10,0),FALSE)),":",VLOOKUP($A27,ES_P2_0!$A$10:$AQ$100,MATCH(FIXED(Q$6,0,TRUE),ES_P2_0!$A$10:$AQ$10,0),FALSE))</f>
        <v>60.5</v>
      </c>
      <c r="R27" s="232">
        <f>IF(ISNA(VLOOKUP($A27,ES_P2_0!$A$10:$AQ$100,MATCH(FIXED(R$6,0,TRUE),ES_P2_0!$A$10:$AQ$10,0),FALSE)),":",VLOOKUP($A27,ES_P2_0!$A$10:$AQ$100,MATCH(FIXED(R$6,0,TRUE),ES_P2_0!$A$10:$AQ$10,0),FALSE))</f>
        <v>60.4</v>
      </c>
      <c r="S27" s="232">
        <f>IF(ISNA(VLOOKUP($A27,ES_P2_0!$A$10:$AQ$100,MATCH(FIXED(S$6,0,TRUE),ES_P2_0!$A$10:$AQ$10,0),FALSE)),":",VLOOKUP($A27,ES_P2_0!$A$10:$AQ$100,MATCH(FIXED(S$6,0,TRUE),ES_P2_0!$A$10:$AQ$10,0),FALSE))</f>
        <v>60.6</v>
      </c>
      <c r="T27" s="232">
        <f>IF(ISNA(VLOOKUP($A27,ES_P2_0!$A$10:$AQ$100,MATCH(FIXED(T$6,0,TRUE),ES_P2_0!$A$10:$AQ$10,0),FALSE)),":",VLOOKUP($A27,ES_P2_0!$A$10:$AQ$100,MATCH(FIXED(T$6,0,TRUE),ES_P2_0!$A$10:$AQ$10,0),FALSE))</f>
        <v>62</v>
      </c>
      <c r="U27" s="232">
        <f>IF(ISNA(VLOOKUP($A27,ES_P2_0!$A$10:$AQ$100,MATCH(FIXED(U$6,0,TRUE),ES_P2_0!$A$10:$AQ$10,0),FALSE)),":",VLOOKUP($A27,ES_P2_0!$A$10:$AQ$100,MATCH(FIXED(U$6,0,TRUE),ES_P2_0!$A$10:$AQ$10,0),FALSE))</f>
        <v>61.6</v>
      </c>
      <c r="V27" s="232" t="str">
        <f>IF(ISNA(VLOOKUP($A27,ES_P2_0!$A$10:$AQ$100,MATCH(FIXED(V$6,0,TRUE),ES_P2_0!$A$10:$AQ$10,0),FALSE)),":",VLOOKUP($A27,ES_P2_0!$A$10:$AQ$100,MATCH(FIXED(V$6,0,TRUE),ES_P2_0!$A$10:$AQ$10,0),FALSE))</f>
        <v>:</v>
      </c>
      <c r="W27" s="232" t="str">
        <f>IF(ISNA(VLOOKUP($A27,ES_P2_0!$A$10:$AQ$100,MATCH(FIXED(W$6,0,TRUE),ES_P2_0!$A$10:$AQ$10,0),FALSE)),":",VLOOKUP($A27,ES_P2_0!$A$10:$AQ$100,MATCH(FIXED(W$6,0,TRUE),ES_P2_0!$A$10:$AQ$10,0),FALSE))</f>
        <v>:</v>
      </c>
    </row>
    <row r="28" spans="1:23">
      <c r="A28" s="230" t="str">
        <f>lookup!Z23</f>
        <v>Malta</v>
      </c>
      <c r="B28" s="232" t="str">
        <f>VLOOKUP(A28,lookup!$Z$2:$AA$77,2,FALSE)</f>
        <v>Μάλτα</v>
      </c>
      <c r="C28" s="232" t="str">
        <f>IF(ISNA(VLOOKUP($A28,ES_P2_0!$A$10:$AQ$100,MATCH(FIXED(C$6,0,TRUE),ES_P2_0!$A$10:$AQ$10,0),FALSE)),":",VLOOKUP($A28,ES_P2_0!$A$10:$AQ$100,MATCH(FIXED(C$6,0,TRUE),ES_P2_0!$A$10:$AQ$10,0),FALSE))</f>
        <v>:</v>
      </c>
      <c r="D28" s="232" t="str">
        <f>IF(ISNA(VLOOKUP($A28,ES_P2_0!$A$10:$AQ$100,MATCH(FIXED(D$6,0,TRUE),ES_P2_0!$A$10:$AQ$10,0),FALSE)),":",VLOOKUP($A28,ES_P2_0!$A$10:$AQ$100,MATCH(FIXED(D$6,0,TRUE),ES_P2_0!$A$10:$AQ$10,0),FALSE))</f>
        <v>:</v>
      </c>
      <c r="E28" s="232" t="str">
        <f>IF(ISNA(VLOOKUP($A28,ES_P2_0!$A$10:$AQ$100,MATCH(FIXED(E$6,0,TRUE),ES_P2_0!$A$10:$AQ$10,0),FALSE)),":",VLOOKUP($A28,ES_P2_0!$A$10:$AQ$100,MATCH(FIXED(E$6,0,TRUE),ES_P2_0!$A$10:$AQ$10,0),FALSE))</f>
        <v>:</v>
      </c>
      <c r="F28" s="232" t="str">
        <f>IF(ISNA(VLOOKUP($A28,ES_P2_0!$A$10:$AQ$100,MATCH(FIXED(F$6,0,TRUE),ES_P2_0!$A$10:$AQ$10,0),FALSE)),":",VLOOKUP($A28,ES_P2_0!$A$10:$AQ$100,MATCH(FIXED(F$6,0,TRUE),ES_P2_0!$A$10:$AQ$10,0),FALSE))</f>
        <v>:</v>
      </c>
      <c r="G28" s="232" t="str">
        <f>IF(ISNA(VLOOKUP($A28,ES_P2_0!$A$10:$AQ$100,MATCH(FIXED(G$6,0,TRUE),ES_P2_0!$A$10:$AQ$10,0),FALSE)),":",VLOOKUP($A28,ES_P2_0!$A$10:$AQ$100,MATCH(FIXED(G$6,0,TRUE),ES_P2_0!$A$10:$AQ$10,0),FALSE))</f>
        <v>:</v>
      </c>
      <c r="H28" s="232" t="str">
        <f>IF(ISNA(VLOOKUP($A28,ES_P2_0!$A$10:$AQ$100,MATCH(FIXED(H$6,0,TRUE),ES_P2_0!$A$10:$AQ$10,0),FALSE)),":",VLOOKUP($A28,ES_P2_0!$A$10:$AQ$100,MATCH(FIXED(H$6,0,TRUE),ES_P2_0!$A$10:$AQ$10,0),FALSE))</f>
        <v>:</v>
      </c>
      <c r="I28" s="232" t="str">
        <f>IF(ISNA(VLOOKUP($A28,ES_P2_0!$A$10:$AQ$100,MATCH(FIXED(I$6,0,TRUE),ES_P2_0!$A$10:$AQ$10,0),FALSE)),":",VLOOKUP($A28,ES_P2_0!$A$10:$AQ$100,MATCH(FIXED(I$6,0,TRUE),ES_P2_0!$A$10:$AQ$10,0),FALSE))</f>
        <v>:</v>
      </c>
      <c r="J28" s="232" t="str">
        <f>IF(ISNA(VLOOKUP($A28,ES_P2_0!$A$10:$AQ$100,MATCH(FIXED(J$6,0,TRUE),ES_P2_0!$A$10:$AQ$10,0),FALSE)),":",VLOOKUP($A28,ES_P2_0!$A$10:$AQ$100,MATCH(FIXED(J$6,0,TRUE),ES_P2_0!$A$10:$AQ$10,0),FALSE))</f>
        <v>:</v>
      </c>
      <c r="K28" s="232" t="str">
        <f>IF(ISNA(VLOOKUP($A28,ES_P2_0!$A$10:$AQ$100,MATCH(FIXED(K$6,0,TRUE),ES_P2_0!$A$10:$AQ$10,0),FALSE)),":",VLOOKUP($A28,ES_P2_0!$A$10:$AQ$100,MATCH(FIXED(K$6,0,TRUE),ES_P2_0!$A$10:$AQ$10,0),FALSE))</f>
        <v>:</v>
      </c>
      <c r="L28" s="232" t="str">
        <f>IF(ISNA(VLOOKUP($A28,ES_P2_0!$A$10:$AQ$100,MATCH(FIXED(L$6,0,TRUE),ES_P2_0!$A$10:$AQ$10,0),FALSE)),":",VLOOKUP($A28,ES_P2_0!$A$10:$AQ$100,MATCH(FIXED(L$6,0,TRUE),ES_P2_0!$A$10:$AQ$10,0),FALSE))</f>
        <v>:</v>
      </c>
      <c r="M28" s="232" t="str">
        <f>IF(ISNA(VLOOKUP($A28,ES_P2_0!$A$10:$AQ$100,MATCH(FIXED(M$6,0,TRUE),ES_P2_0!$A$10:$AQ$10,0),FALSE)),":",VLOOKUP($A28,ES_P2_0!$A$10:$AQ$100,MATCH(FIXED(M$6,0,TRUE),ES_P2_0!$A$10:$AQ$10,0),FALSE))</f>
        <v>:</v>
      </c>
      <c r="N28" s="232" t="str">
        <f>IF(ISNA(VLOOKUP($A28,ES_P2_0!$A$10:$AQ$100,MATCH(FIXED(N$6,0,TRUE),ES_P2_0!$A$10:$AQ$10,0),FALSE)),":",VLOOKUP($A28,ES_P2_0!$A$10:$AQ$100,MATCH(FIXED(N$6,0,TRUE),ES_P2_0!$A$10:$AQ$10,0),FALSE))</f>
        <v>:</v>
      </c>
      <c r="O28" s="232" t="str">
        <f>IF(ISNA(VLOOKUP($A28,ES_P2_0!$A$10:$AQ$100,MATCH(FIXED(O$6,0,TRUE),ES_P2_0!$A$10:$AQ$10,0),FALSE)),":",VLOOKUP($A28,ES_P2_0!$A$10:$AQ$100,MATCH(FIXED(O$6,0,TRUE),ES_P2_0!$A$10:$AQ$10,0),FALSE))</f>
        <v>:</v>
      </c>
      <c r="P28" s="232" t="str">
        <f>IF(ISNA(VLOOKUP($A28,ES_P2_0!$A$10:$AQ$100,MATCH(FIXED(P$6,0,TRUE),ES_P2_0!$A$10:$AQ$10,0),FALSE)),":",VLOOKUP($A28,ES_P2_0!$A$10:$AQ$100,MATCH(FIXED(P$6,0,TRUE),ES_P2_0!$A$10:$AQ$10,0),FALSE))</f>
        <v>:</v>
      </c>
      <c r="Q28" s="232" t="str">
        <f>IF(ISNA(VLOOKUP($A28,ES_P2_0!$A$10:$AQ$100,MATCH(FIXED(Q$6,0,TRUE),ES_P2_0!$A$10:$AQ$10,0),FALSE)),":",VLOOKUP($A28,ES_P2_0!$A$10:$AQ$100,MATCH(FIXED(Q$6,0,TRUE),ES_P2_0!$A$10:$AQ$10,0),FALSE))</f>
        <v>:</v>
      </c>
      <c r="R28" s="232" t="str">
        <f>IF(ISNA(VLOOKUP($A28,ES_P2_0!$A$10:$AQ$100,MATCH(FIXED(R$6,0,TRUE),ES_P2_0!$A$10:$AQ$10,0),FALSE)),":",VLOOKUP($A28,ES_P2_0!$A$10:$AQ$100,MATCH(FIXED(R$6,0,TRUE),ES_P2_0!$A$10:$AQ$10,0),FALSE))</f>
        <v>:</v>
      </c>
      <c r="S28" s="232" t="str">
        <f>IF(ISNA(VLOOKUP($A28,ES_P2_0!$A$10:$AQ$100,MATCH(FIXED(S$6,0,TRUE),ES_P2_0!$A$10:$AQ$10,0),FALSE)),":",VLOOKUP($A28,ES_P2_0!$A$10:$AQ$100,MATCH(FIXED(S$6,0,TRUE),ES_P2_0!$A$10:$AQ$10,0),FALSE))</f>
        <v>:</v>
      </c>
      <c r="T28" s="232" t="str">
        <f>IF(ISNA(VLOOKUP($A28,ES_P2_0!$A$10:$AQ$100,MATCH(FIXED(T$6,0,TRUE),ES_P2_0!$A$10:$AQ$10,0),FALSE)),":",VLOOKUP($A28,ES_P2_0!$A$10:$AQ$100,MATCH(FIXED(T$6,0,TRUE),ES_P2_0!$A$10:$AQ$10,0),FALSE))</f>
        <v>:</v>
      </c>
      <c r="U28" s="232" t="str">
        <f>IF(ISNA(VLOOKUP($A28,ES_P2_0!$A$10:$AQ$100,MATCH(FIXED(U$6,0,TRUE),ES_P2_0!$A$10:$AQ$10,0),FALSE)),":",VLOOKUP($A28,ES_P2_0!$A$10:$AQ$100,MATCH(FIXED(U$6,0,TRUE),ES_P2_0!$A$10:$AQ$10,0),FALSE))</f>
        <v>:</v>
      </c>
      <c r="V28" s="232" t="str">
        <f>IF(ISNA(VLOOKUP($A28,ES_P2_0!$A$10:$AQ$100,MATCH(FIXED(V$6,0,TRUE),ES_P2_0!$A$10:$AQ$10,0),FALSE)),":",VLOOKUP($A28,ES_P2_0!$A$10:$AQ$100,MATCH(FIXED(V$6,0,TRUE),ES_P2_0!$A$10:$AQ$10,0),FALSE))</f>
        <v>:</v>
      </c>
      <c r="W28" s="232" t="str">
        <f>IF(ISNA(VLOOKUP($A28,ES_P2_0!$A$10:$AQ$100,MATCH(FIXED(W$6,0,TRUE),ES_P2_0!$A$10:$AQ$10,0),FALSE)),":",VLOOKUP($A28,ES_P2_0!$A$10:$AQ$100,MATCH(FIXED(W$6,0,TRUE),ES_P2_0!$A$10:$AQ$10,0),FALSE))</f>
        <v>:</v>
      </c>
    </row>
    <row r="29" spans="1:23">
      <c r="A29" s="230" t="str">
        <f>lookup!Z24</f>
        <v>Netherlands</v>
      </c>
      <c r="B29" s="232" t="str">
        <f>VLOOKUP(A29,lookup!$Z$2:$AA$77,2,FALSE)</f>
        <v>Ολλανδία</v>
      </c>
      <c r="C29" s="232" t="str">
        <f>IF(ISNA(VLOOKUP($A29,ES_P2_0!$A$10:$AQ$100,MATCH(FIXED(C$6,0,TRUE),ES_P2_0!$A$10:$AQ$10,0),FALSE)),":",VLOOKUP($A29,ES_P2_0!$A$10:$AQ$100,MATCH(FIXED(C$6,0,TRUE),ES_P2_0!$A$10:$AQ$10,0),FALSE))</f>
        <v>:</v>
      </c>
      <c r="D29" s="232" t="str">
        <f>IF(ISNA(VLOOKUP($A29,ES_P2_0!$A$10:$AQ$100,MATCH(FIXED(D$6,0,TRUE),ES_P2_0!$A$10:$AQ$10,0),FALSE)),":",VLOOKUP($A29,ES_P2_0!$A$10:$AQ$100,MATCH(FIXED(D$6,0,TRUE),ES_P2_0!$A$10:$AQ$10,0),FALSE))</f>
        <v>:</v>
      </c>
      <c r="E29" s="232" t="str">
        <f>IF(ISNA(VLOOKUP($A29,ES_P2_0!$A$10:$AQ$100,MATCH(FIXED(E$6,0,TRUE),ES_P2_0!$A$10:$AQ$10,0),FALSE)),":",VLOOKUP($A29,ES_P2_0!$A$10:$AQ$100,MATCH(FIXED(E$6,0,TRUE),ES_P2_0!$A$10:$AQ$10,0),FALSE))</f>
        <v>:</v>
      </c>
      <c r="F29" s="232" t="str">
        <f>IF(ISNA(VLOOKUP($A29,ES_P2_0!$A$10:$AQ$100,MATCH(FIXED(F$6,0,TRUE),ES_P2_0!$A$10:$AQ$10,0),FALSE)),":",VLOOKUP($A29,ES_P2_0!$A$10:$AQ$100,MATCH(FIXED(F$6,0,TRUE),ES_P2_0!$A$10:$AQ$10,0),FALSE))</f>
        <v>:</v>
      </c>
      <c r="G29" s="232" t="str">
        <f>IF(ISNA(VLOOKUP($A29,ES_P2_0!$A$10:$AQ$100,MATCH(FIXED(G$6,0,TRUE),ES_P2_0!$A$10:$AQ$10,0),FALSE)),":",VLOOKUP($A29,ES_P2_0!$A$10:$AQ$100,MATCH(FIXED(G$6,0,TRUE),ES_P2_0!$A$10:$AQ$10,0),FALSE))</f>
        <v>:</v>
      </c>
      <c r="H29" s="232">
        <f>IF(ISNA(VLOOKUP($A29,ES_P2_0!$A$10:$AQ$100,MATCH(FIXED(H$6,0,TRUE),ES_P2_0!$A$10:$AQ$10,0),FALSE)),":",VLOOKUP($A29,ES_P2_0!$A$10:$AQ$100,MATCH(FIXED(H$6,0,TRUE),ES_P2_0!$A$10:$AQ$10,0),FALSE))</f>
        <v>136.9</v>
      </c>
      <c r="I29" s="232">
        <f>IF(ISNA(VLOOKUP($A29,ES_P2_0!$A$10:$AQ$100,MATCH(FIXED(I$6,0,TRUE),ES_P2_0!$A$10:$AQ$10,0),FALSE)),":",VLOOKUP($A29,ES_P2_0!$A$10:$AQ$100,MATCH(FIXED(I$6,0,TRUE),ES_P2_0!$A$10:$AQ$10,0),FALSE))</f>
        <v>135.6</v>
      </c>
      <c r="J29" s="232">
        <f>IF(ISNA(VLOOKUP($A29,ES_P2_0!$A$10:$AQ$100,MATCH(FIXED(J$6,0,TRUE),ES_P2_0!$A$10:$AQ$10,0),FALSE)),":",VLOOKUP($A29,ES_P2_0!$A$10:$AQ$100,MATCH(FIXED(J$6,0,TRUE),ES_P2_0!$A$10:$AQ$10,0),FALSE))</f>
        <v>136.1</v>
      </c>
      <c r="K29" s="232">
        <f>IF(ISNA(VLOOKUP($A29,ES_P2_0!$A$10:$AQ$100,MATCH(FIXED(K$6,0,TRUE),ES_P2_0!$A$10:$AQ$10,0),FALSE)),":",VLOOKUP($A29,ES_P2_0!$A$10:$AQ$100,MATCH(FIXED(K$6,0,TRUE),ES_P2_0!$A$10:$AQ$10,0),FALSE))</f>
        <v>133.30000000000001</v>
      </c>
      <c r="L29" s="232">
        <f>IF(ISNA(VLOOKUP($A29,ES_P2_0!$A$10:$AQ$100,MATCH(FIXED(L$6,0,TRUE),ES_P2_0!$A$10:$AQ$10,0),FALSE)),":",VLOOKUP($A29,ES_P2_0!$A$10:$AQ$100,MATCH(FIXED(L$6,0,TRUE),ES_P2_0!$A$10:$AQ$10,0),FALSE))</f>
        <v>135.5</v>
      </c>
      <c r="M29" s="232">
        <f>IF(ISNA(VLOOKUP($A29,ES_P2_0!$A$10:$AQ$100,MATCH(FIXED(M$6,0,TRUE),ES_P2_0!$A$10:$AQ$10,0),FALSE)),":",VLOOKUP($A29,ES_P2_0!$A$10:$AQ$100,MATCH(FIXED(M$6,0,TRUE),ES_P2_0!$A$10:$AQ$10,0),FALSE))</f>
        <v>137.80000000000001</v>
      </c>
      <c r="N29" s="232">
        <f>IF(ISNA(VLOOKUP($A29,ES_P2_0!$A$10:$AQ$100,MATCH(FIXED(N$6,0,TRUE),ES_P2_0!$A$10:$AQ$10,0),FALSE)),":",VLOOKUP($A29,ES_P2_0!$A$10:$AQ$100,MATCH(FIXED(N$6,0,TRUE),ES_P2_0!$A$10:$AQ$10,0),FALSE))</f>
        <v>137.19999999999999</v>
      </c>
      <c r="O29" s="232">
        <f>IF(ISNA(VLOOKUP($A29,ES_P2_0!$A$10:$AQ$100,MATCH(FIXED(O$6,0,TRUE),ES_P2_0!$A$10:$AQ$10,0),FALSE)),":",VLOOKUP($A29,ES_P2_0!$A$10:$AQ$100,MATCH(FIXED(O$6,0,TRUE),ES_P2_0!$A$10:$AQ$10,0),FALSE))</f>
        <v>137.5</v>
      </c>
      <c r="P29" s="232">
        <f>IF(ISNA(VLOOKUP($A29,ES_P2_0!$A$10:$AQ$100,MATCH(FIXED(P$6,0,TRUE),ES_P2_0!$A$10:$AQ$10,0),FALSE)),":",VLOOKUP($A29,ES_P2_0!$A$10:$AQ$100,MATCH(FIXED(P$6,0,TRUE),ES_P2_0!$A$10:$AQ$10,0),FALSE))</f>
        <v>138.1</v>
      </c>
      <c r="Q29" s="232">
        <f>IF(ISNA(VLOOKUP($A29,ES_P2_0!$A$10:$AQ$100,MATCH(FIXED(Q$6,0,TRUE),ES_P2_0!$A$10:$AQ$10,0),FALSE)),":",VLOOKUP($A29,ES_P2_0!$A$10:$AQ$100,MATCH(FIXED(Q$6,0,TRUE),ES_P2_0!$A$10:$AQ$10,0),FALSE))</f>
        <v>133.80000000000001</v>
      </c>
      <c r="R29" s="232">
        <f>IF(ISNA(VLOOKUP($A29,ES_P2_0!$A$10:$AQ$100,MATCH(FIXED(R$6,0,TRUE),ES_P2_0!$A$10:$AQ$10,0),FALSE)),":",VLOOKUP($A29,ES_P2_0!$A$10:$AQ$100,MATCH(FIXED(R$6,0,TRUE),ES_P2_0!$A$10:$AQ$10,0),FALSE))</f>
        <v>132.1</v>
      </c>
      <c r="S29" s="232">
        <f>IF(ISNA(VLOOKUP($A29,ES_P2_0!$A$10:$AQ$100,MATCH(FIXED(S$6,0,TRUE),ES_P2_0!$A$10:$AQ$10,0),FALSE)),":",VLOOKUP($A29,ES_P2_0!$A$10:$AQ$100,MATCH(FIXED(S$6,0,TRUE),ES_P2_0!$A$10:$AQ$10,0),FALSE))</f>
        <v>131.4</v>
      </c>
      <c r="T29" s="232">
        <f>IF(ISNA(VLOOKUP($A29,ES_P2_0!$A$10:$AQ$100,MATCH(FIXED(T$6,0,TRUE),ES_P2_0!$A$10:$AQ$10,0),FALSE)),":",VLOOKUP($A29,ES_P2_0!$A$10:$AQ$100,MATCH(FIXED(T$6,0,TRUE),ES_P2_0!$A$10:$AQ$10,0),FALSE))</f>
        <v>128.80000000000001</v>
      </c>
      <c r="U29" s="232">
        <f>IF(ISNA(VLOOKUP($A29,ES_P2_0!$A$10:$AQ$100,MATCH(FIXED(U$6,0,TRUE),ES_P2_0!$A$10:$AQ$10,0),FALSE)),":",VLOOKUP($A29,ES_P2_0!$A$10:$AQ$100,MATCH(FIXED(U$6,0,TRUE),ES_P2_0!$A$10:$AQ$10,0),FALSE))</f>
        <v>129.4</v>
      </c>
      <c r="V29" s="232" t="str">
        <f>IF(ISNA(VLOOKUP($A29,ES_P2_0!$A$10:$AQ$100,MATCH(FIXED(V$6,0,TRUE),ES_P2_0!$A$10:$AQ$10,0),FALSE)),":",VLOOKUP($A29,ES_P2_0!$A$10:$AQ$100,MATCH(FIXED(V$6,0,TRUE),ES_P2_0!$A$10:$AQ$10,0),FALSE))</f>
        <v>:</v>
      </c>
      <c r="W29" s="232" t="str">
        <f>IF(ISNA(VLOOKUP($A29,ES_P2_0!$A$10:$AQ$100,MATCH(FIXED(W$6,0,TRUE),ES_P2_0!$A$10:$AQ$10,0),FALSE)),":",VLOOKUP($A29,ES_P2_0!$A$10:$AQ$100,MATCH(FIXED(W$6,0,TRUE),ES_P2_0!$A$10:$AQ$10,0),FALSE))</f>
        <v>:</v>
      </c>
    </row>
    <row r="30" spans="1:23">
      <c r="A30" s="230" t="str">
        <f>lookup!Z25</f>
        <v>Austria</v>
      </c>
      <c r="B30" s="232" t="str">
        <f>VLOOKUP(A30,lookup!$Z$2:$AA$77,2,FALSE)</f>
        <v>Αυστρία</v>
      </c>
      <c r="C30" s="232" t="str">
        <f>IF(ISNA(VLOOKUP($A30,ES_P2_0!$A$10:$AQ$100,MATCH(FIXED(C$6,0,TRUE),ES_P2_0!$A$10:$AQ$10,0),FALSE)),":",VLOOKUP($A30,ES_P2_0!$A$10:$AQ$100,MATCH(FIXED(C$6,0,TRUE),ES_P2_0!$A$10:$AQ$10,0),FALSE))</f>
        <v>:</v>
      </c>
      <c r="D30" s="232" t="str">
        <f>IF(ISNA(VLOOKUP($A30,ES_P2_0!$A$10:$AQ$100,MATCH(FIXED(D$6,0,TRUE),ES_P2_0!$A$10:$AQ$10,0),FALSE)),":",VLOOKUP($A30,ES_P2_0!$A$10:$AQ$100,MATCH(FIXED(D$6,0,TRUE),ES_P2_0!$A$10:$AQ$10,0),FALSE))</f>
        <v>:</v>
      </c>
      <c r="E30" s="232" t="str">
        <f>IF(ISNA(VLOOKUP($A30,ES_P2_0!$A$10:$AQ$100,MATCH(FIXED(E$6,0,TRUE),ES_P2_0!$A$10:$AQ$10,0),FALSE)),":",VLOOKUP($A30,ES_P2_0!$A$10:$AQ$100,MATCH(FIXED(E$6,0,TRUE),ES_P2_0!$A$10:$AQ$10,0),FALSE))</f>
        <v>:</v>
      </c>
      <c r="F30" s="232" t="str">
        <f>IF(ISNA(VLOOKUP($A30,ES_P2_0!$A$10:$AQ$100,MATCH(FIXED(F$6,0,TRUE),ES_P2_0!$A$10:$AQ$10,0),FALSE)),":",VLOOKUP($A30,ES_P2_0!$A$10:$AQ$100,MATCH(FIXED(F$6,0,TRUE),ES_P2_0!$A$10:$AQ$10,0),FALSE))</f>
        <v>:</v>
      </c>
      <c r="G30" s="232" t="str">
        <f>IF(ISNA(VLOOKUP($A30,ES_P2_0!$A$10:$AQ$100,MATCH(FIXED(G$6,0,TRUE),ES_P2_0!$A$10:$AQ$10,0),FALSE)),":",VLOOKUP($A30,ES_P2_0!$A$10:$AQ$100,MATCH(FIXED(G$6,0,TRUE),ES_P2_0!$A$10:$AQ$10,0),FALSE))</f>
        <v>:</v>
      </c>
      <c r="H30" s="232">
        <f>IF(ISNA(VLOOKUP($A30,ES_P2_0!$A$10:$AQ$100,MATCH(FIXED(H$6,0,TRUE),ES_P2_0!$A$10:$AQ$10,0),FALSE)),":",VLOOKUP($A30,ES_P2_0!$A$10:$AQ$100,MATCH(FIXED(H$6,0,TRUE),ES_P2_0!$A$10:$AQ$10,0),FALSE))</f>
        <v>117.2</v>
      </c>
      <c r="I30" s="232">
        <f>IF(ISNA(VLOOKUP($A30,ES_P2_0!$A$10:$AQ$100,MATCH(FIXED(I$6,0,TRUE),ES_P2_0!$A$10:$AQ$10,0),FALSE)),":",VLOOKUP($A30,ES_P2_0!$A$10:$AQ$100,MATCH(FIXED(I$6,0,TRUE),ES_P2_0!$A$10:$AQ$10,0),FALSE))</f>
        <v>112.4</v>
      </c>
      <c r="J30" s="232">
        <f>IF(ISNA(VLOOKUP($A30,ES_P2_0!$A$10:$AQ$100,MATCH(FIXED(J$6,0,TRUE),ES_P2_0!$A$10:$AQ$10,0),FALSE)),":",VLOOKUP($A30,ES_P2_0!$A$10:$AQ$100,MATCH(FIXED(J$6,0,TRUE),ES_P2_0!$A$10:$AQ$10,0),FALSE))</f>
        <v>113.5</v>
      </c>
      <c r="K30" s="232">
        <f>IF(ISNA(VLOOKUP($A30,ES_P2_0!$A$10:$AQ$100,MATCH(FIXED(K$6,0,TRUE),ES_P2_0!$A$10:$AQ$10,0),FALSE)),":",VLOOKUP($A30,ES_P2_0!$A$10:$AQ$100,MATCH(FIXED(K$6,0,TRUE),ES_P2_0!$A$10:$AQ$10,0),FALSE))</f>
        <v>113.8</v>
      </c>
      <c r="L30" s="232">
        <f>IF(ISNA(VLOOKUP($A30,ES_P2_0!$A$10:$AQ$100,MATCH(FIXED(L$6,0,TRUE),ES_P2_0!$A$10:$AQ$10,0),FALSE)),":",VLOOKUP($A30,ES_P2_0!$A$10:$AQ$100,MATCH(FIXED(L$6,0,TRUE),ES_P2_0!$A$10:$AQ$10,0),FALSE))</f>
        <v>114</v>
      </c>
      <c r="M30" s="232">
        <f>IF(ISNA(VLOOKUP($A30,ES_P2_0!$A$10:$AQ$100,MATCH(FIXED(M$6,0,TRUE),ES_P2_0!$A$10:$AQ$10,0),FALSE)),":",VLOOKUP($A30,ES_P2_0!$A$10:$AQ$100,MATCH(FIXED(M$6,0,TRUE),ES_P2_0!$A$10:$AQ$10,0),FALSE))</f>
        <v>112.6</v>
      </c>
      <c r="N30" s="232">
        <f>IF(ISNA(VLOOKUP($A30,ES_P2_0!$A$10:$AQ$100,MATCH(FIXED(N$6,0,TRUE),ES_P2_0!$A$10:$AQ$10,0),FALSE)),":",VLOOKUP($A30,ES_P2_0!$A$10:$AQ$100,MATCH(FIXED(N$6,0,TRUE),ES_P2_0!$A$10:$AQ$10,0),FALSE))</f>
        <v>114.3</v>
      </c>
      <c r="O30" s="232">
        <f>IF(ISNA(VLOOKUP($A30,ES_P2_0!$A$10:$AQ$100,MATCH(FIXED(O$6,0,TRUE),ES_P2_0!$A$10:$AQ$10,0),FALSE)),":",VLOOKUP($A30,ES_P2_0!$A$10:$AQ$100,MATCH(FIXED(O$6,0,TRUE),ES_P2_0!$A$10:$AQ$10,0),FALSE))</f>
        <v>112.5</v>
      </c>
      <c r="P30" s="232">
        <f>IF(ISNA(VLOOKUP($A30,ES_P2_0!$A$10:$AQ$100,MATCH(FIXED(P$6,0,TRUE),ES_P2_0!$A$10:$AQ$10,0),FALSE)),":",VLOOKUP($A30,ES_P2_0!$A$10:$AQ$100,MATCH(FIXED(P$6,0,TRUE),ES_P2_0!$A$10:$AQ$10,0),FALSE))</f>
        <v>112.9</v>
      </c>
      <c r="Q30" s="232">
        <f>IF(ISNA(VLOOKUP($A30,ES_P2_0!$A$10:$AQ$100,MATCH(FIXED(Q$6,0,TRUE),ES_P2_0!$A$10:$AQ$10,0),FALSE)),":",VLOOKUP($A30,ES_P2_0!$A$10:$AQ$100,MATCH(FIXED(Q$6,0,TRUE),ES_P2_0!$A$10:$AQ$10,0),FALSE))</f>
        <v>114.5</v>
      </c>
      <c r="R30" s="232">
        <f>IF(ISNA(VLOOKUP($A30,ES_P2_0!$A$10:$AQ$100,MATCH(FIXED(R$6,0,TRUE),ES_P2_0!$A$10:$AQ$10,0),FALSE)),":",VLOOKUP($A30,ES_P2_0!$A$10:$AQ$100,MATCH(FIXED(R$6,0,TRUE),ES_P2_0!$A$10:$AQ$10,0),FALSE))</f>
        <v>114.9</v>
      </c>
      <c r="S30" s="232">
        <f>IF(ISNA(VLOOKUP($A30,ES_P2_0!$A$10:$AQ$100,MATCH(FIXED(S$6,0,TRUE),ES_P2_0!$A$10:$AQ$10,0),FALSE)),":",VLOOKUP($A30,ES_P2_0!$A$10:$AQ$100,MATCH(FIXED(S$6,0,TRUE),ES_P2_0!$A$10:$AQ$10,0),FALSE))</f>
        <v>114.8</v>
      </c>
      <c r="T30" s="232">
        <f>IF(ISNA(VLOOKUP($A30,ES_P2_0!$A$10:$AQ$100,MATCH(FIXED(T$6,0,TRUE),ES_P2_0!$A$10:$AQ$10,0),FALSE)),":",VLOOKUP($A30,ES_P2_0!$A$10:$AQ$100,MATCH(FIXED(T$6,0,TRUE),ES_P2_0!$A$10:$AQ$10,0),FALSE))</f>
        <v>115.2</v>
      </c>
      <c r="U30" s="232">
        <f>IF(ISNA(VLOOKUP($A30,ES_P2_0!$A$10:$AQ$100,MATCH(FIXED(U$6,0,TRUE),ES_P2_0!$A$10:$AQ$10,0),FALSE)),":",VLOOKUP($A30,ES_P2_0!$A$10:$AQ$100,MATCH(FIXED(U$6,0,TRUE),ES_P2_0!$A$10:$AQ$10,0),FALSE))</f>
        <v>115.3</v>
      </c>
      <c r="V30" s="232" t="str">
        <f>IF(ISNA(VLOOKUP($A30,ES_P2_0!$A$10:$AQ$100,MATCH(FIXED(V$6,0,TRUE),ES_P2_0!$A$10:$AQ$10,0),FALSE)),":",VLOOKUP($A30,ES_P2_0!$A$10:$AQ$100,MATCH(FIXED(V$6,0,TRUE),ES_P2_0!$A$10:$AQ$10,0),FALSE))</f>
        <v>:</v>
      </c>
      <c r="W30" s="232" t="str">
        <f>IF(ISNA(VLOOKUP($A30,ES_P2_0!$A$10:$AQ$100,MATCH(FIXED(W$6,0,TRUE),ES_P2_0!$A$10:$AQ$10,0),FALSE)),":",VLOOKUP($A30,ES_P2_0!$A$10:$AQ$100,MATCH(FIXED(W$6,0,TRUE),ES_P2_0!$A$10:$AQ$10,0),FALSE))</f>
        <v>:</v>
      </c>
    </row>
    <row r="31" spans="1:23">
      <c r="A31" s="230" t="str">
        <f>lookup!Z26</f>
        <v>Poland</v>
      </c>
      <c r="B31" s="232" t="str">
        <f>VLOOKUP(A31,lookup!$Z$2:$AA$77,2,FALSE)</f>
        <v>Πολωνία</v>
      </c>
      <c r="C31" s="232" t="str">
        <f>IF(ISNA(VLOOKUP($A31,ES_P2_0!$A$10:$AQ$100,MATCH(FIXED(C$6,0,TRUE),ES_P2_0!$A$10:$AQ$10,0),FALSE)),":",VLOOKUP($A31,ES_P2_0!$A$10:$AQ$100,MATCH(FIXED(C$6,0,TRUE),ES_P2_0!$A$10:$AQ$10,0),FALSE))</f>
        <v>:</v>
      </c>
      <c r="D31" s="232" t="str">
        <f>IF(ISNA(VLOOKUP($A31,ES_P2_0!$A$10:$AQ$100,MATCH(FIXED(D$6,0,TRUE),ES_P2_0!$A$10:$AQ$10,0),FALSE)),":",VLOOKUP($A31,ES_P2_0!$A$10:$AQ$100,MATCH(FIXED(D$6,0,TRUE),ES_P2_0!$A$10:$AQ$10,0),FALSE))</f>
        <v>:</v>
      </c>
      <c r="E31" s="232" t="str">
        <f>IF(ISNA(VLOOKUP($A31,ES_P2_0!$A$10:$AQ$100,MATCH(FIXED(E$6,0,TRUE),ES_P2_0!$A$10:$AQ$10,0),FALSE)),":",VLOOKUP($A31,ES_P2_0!$A$10:$AQ$100,MATCH(FIXED(E$6,0,TRUE),ES_P2_0!$A$10:$AQ$10,0),FALSE))</f>
        <v>:</v>
      </c>
      <c r="F31" s="232" t="str">
        <f>IF(ISNA(VLOOKUP($A31,ES_P2_0!$A$10:$AQ$100,MATCH(FIXED(F$6,0,TRUE),ES_P2_0!$A$10:$AQ$10,0),FALSE)),":",VLOOKUP($A31,ES_P2_0!$A$10:$AQ$100,MATCH(FIXED(F$6,0,TRUE),ES_P2_0!$A$10:$AQ$10,0),FALSE))</f>
        <v>:</v>
      </c>
      <c r="G31" s="232" t="str">
        <f>IF(ISNA(VLOOKUP($A31,ES_P2_0!$A$10:$AQ$100,MATCH(FIXED(G$6,0,TRUE),ES_P2_0!$A$10:$AQ$10,0),FALSE)),":",VLOOKUP($A31,ES_P2_0!$A$10:$AQ$100,MATCH(FIXED(G$6,0,TRUE),ES_P2_0!$A$10:$AQ$10,0),FALSE))</f>
        <v>:</v>
      </c>
      <c r="H31" s="232">
        <f>IF(ISNA(VLOOKUP($A31,ES_P2_0!$A$10:$AQ$100,MATCH(FIXED(H$6,0,TRUE),ES_P2_0!$A$10:$AQ$10,0),FALSE)),":",VLOOKUP($A31,ES_P2_0!$A$10:$AQ$100,MATCH(FIXED(H$6,0,TRUE),ES_P2_0!$A$10:$AQ$10,0),FALSE))</f>
        <v>45.6</v>
      </c>
      <c r="I31" s="232">
        <f>IF(ISNA(VLOOKUP($A31,ES_P2_0!$A$10:$AQ$100,MATCH(FIXED(I$6,0,TRUE),ES_P2_0!$A$10:$AQ$10,0),FALSE)),":",VLOOKUP($A31,ES_P2_0!$A$10:$AQ$100,MATCH(FIXED(I$6,0,TRUE),ES_P2_0!$A$10:$AQ$10,0),FALSE))</f>
        <v>45.8</v>
      </c>
      <c r="J31" s="232">
        <f>IF(ISNA(VLOOKUP($A31,ES_P2_0!$A$10:$AQ$100,MATCH(FIXED(J$6,0,TRUE),ES_P2_0!$A$10:$AQ$10,0),FALSE)),":",VLOOKUP($A31,ES_P2_0!$A$10:$AQ$100,MATCH(FIXED(J$6,0,TRUE),ES_P2_0!$A$10:$AQ$10,0),FALSE))</f>
        <v>47.8</v>
      </c>
      <c r="K31" s="232">
        <f>IF(ISNA(VLOOKUP($A31,ES_P2_0!$A$10:$AQ$100,MATCH(FIXED(K$6,0,TRUE),ES_P2_0!$A$10:$AQ$10,0),FALSE)),":",VLOOKUP($A31,ES_P2_0!$A$10:$AQ$100,MATCH(FIXED(K$6,0,TRUE),ES_P2_0!$A$10:$AQ$10,0),FALSE))</f>
        <v>48.6</v>
      </c>
      <c r="L31" s="232">
        <f>IF(ISNA(VLOOKUP($A31,ES_P2_0!$A$10:$AQ$100,MATCH(FIXED(L$6,0,TRUE),ES_P2_0!$A$10:$AQ$10,0),FALSE)),":",VLOOKUP($A31,ES_P2_0!$A$10:$AQ$100,MATCH(FIXED(L$6,0,TRUE),ES_P2_0!$A$10:$AQ$10,0),FALSE))</f>
        <v>49.9</v>
      </c>
      <c r="M31" s="232">
        <f>IF(ISNA(VLOOKUP($A31,ES_P2_0!$A$10:$AQ$100,MATCH(FIXED(M$6,0,TRUE),ES_P2_0!$A$10:$AQ$10,0),FALSE)),":",VLOOKUP($A31,ES_P2_0!$A$10:$AQ$100,MATCH(FIXED(M$6,0,TRUE),ES_P2_0!$A$10:$AQ$10,0),FALSE))</f>
        <v>49.8</v>
      </c>
      <c r="N31" s="232">
        <f>IF(ISNA(VLOOKUP($A31,ES_P2_0!$A$10:$AQ$100,MATCH(FIXED(N$6,0,TRUE),ES_P2_0!$A$10:$AQ$10,0),FALSE)),":",VLOOKUP($A31,ES_P2_0!$A$10:$AQ$100,MATCH(FIXED(N$6,0,TRUE),ES_P2_0!$A$10:$AQ$10,0),FALSE))</f>
        <v>49.1</v>
      </c>
      <c r="O31" s="232">
        <f>IF(ISNA(VLOOKUP($A31,ES_P2_0!$A$10:$AQ$100,MATCH(FIXED(O$6,0,TRUE),ES_P2_0!$A$10:$AQ$10,0),FALSE)),":",VLOOKUP($A31,ES_P2_0!$A$10:$AQ$100,MATCH(FIXED(O$6,0,TRUE),ES_P2_0!$A$10:$AQ$10,0),FALSE))</f>
        <v>50</v>
      </c>
      <c r="P31" s="232">
        <f>IF(ISNA(VLOOKUP($A31,ES_P2_0!$A$10:$AQ$100,MATCH(FIXED(P$6,0,TRUE),ES_P2_0!$A$10:$AQ$10,0),FALSE)),":",VLOOKUP($A31,ES_P2_0!$A$10:$AQ$100,MATCH(FIXED(P$6,0,TRUE),ES_P2_0!$A$10:$AQ$10,0),FALSE))</f>
        <v>50.2</v>
      </c>
      <c r="Q31" s="232">
        <f>IF(ISNA(VLOOKUP($A31,ES_P2_0!$A$10:$AQ$100,MATCH(FIXED(Q$6,0,TRUE),ES_P2_0!$A$10:$AQ$10,0),FALSE)),":",VLOOKUP($A31,ES_P2_0!$A$10:$AQ$100,MATCH(FIXED(Q$6,0,TRUE),ES_P2_0!$A$10:$AQ$10,0),FALSE))</f>
        <v>52.4</v>
      </c>
      <c r="R31" s="232">
        <f>IF(ISNA(VLOOKUP($A31,ES_P2_0!$A$10:$AQ$100,MATCH(FIXED(R$6,0,TRUE),ES_P2_0!$A$10:$AQ$10,0),FALSE)),":",VLOOKUP($A31,ES_P2_0!$A$10:$AQ$100,MATCH(FIXED(R$6,0,TRUE),ES_P2_0!$A$10:$AQ$10,0),FALSE))</f>
        <v>56.4</v>
      </c>
      <c r="S31" s="232">
        <f>IF(ISNA(VLOOKUP($A31,ES_P2_0!$A$10:$AQ$100,MATCH(FIXED(S$6,0,TRUE),ES_P2_0!$A$10:$AQ$10,0),FALSE)),":",VLOOKUP($A31,ES_P2_0!$A$10:$AQ$100,MATCH(FIXED(S$6,0,TRUE),ES_P2_0!$A$10:$AQ$10,0),FALSE))</f>
        <v>58.2</v>
      </c>
      <c r="T31" s="232">
        <f>IF(ISNA(VLOOKUP($A31,ES_P2_0!$A$10:$AQ$100,MATCH(FIXED(T$6,0,TRUE),ES_P2_0!$A$10:$AQ$10,0),FALSE)),":",VLOOKUP($A31,ES_P2_0!$A$10:$AQ$100,MATCH(FIXED(T$6,0,TRUE),ES_P2_0!$A$10:$AQ$10,0),FALSE))</f>
        <v>59.4</v>
      </c>
      <c r="U31" s="232">
        <f>IF(ISNA(VLOOKUP($A31,ES_P2_0!$A$10:$AQ$100,MATCH(FIXED(U$6,0,TRUE),ES_P2_0!$A$10:$AQ$10,0),FALSE)),":",VLOOKUP($A31,ES_P2_0!$A$10:$AQ$100,MATCH(FIXED(U$6,0,TRUE),ES_P2_0!$A$10:$AQ$10,0),FALSE))</f>
        <v>60</v>
      </c>
      <c r="V31" s="232" t="str">
        <f>IF(ISNA(VLOOKUP($A31,ES_P2_0!$A$10:$AQ$100,MATCH(FIXED(V$6,0,TRUE),ES_P2_0!$A$10:$AQ$10,0),FALSE)),":",VLOOKUP($A31,ES_P2_0!$A$10:$AQ$100,MATCH(FIXED(V$6,0,TRUE),ES_P2_0!$A$10:$AQ$10,0),FALSE))</f>
        <v>:</v>
      </c>
      <c r="W31" s="232" t="str">
        <f>IF(ISNA(VLOOKUP($A31,ES_P2_0!$A$10:$AQ$100,MATCH(FIXED(W$6,0,TRUE),ES_P2_0!$A$10:$AQ$10,0),FALSE)),":",VLOOKUP($A31,ES_P2_0!$A$10:$AQ$100,MATCH(FIXED(W$6,0,TRUE),ES_P2_0!$A$10:$AQ$10,0),FALSE))</f>
        <v>:</v>
      </c>
    </row>
    <row r="32" spans="1:23">
      <c r="A32" s="230" t="str">
        <f>lookup!Z27</f>
        <v>Portugal</v>
      </c>
      <c r="B32" s="232" t="str">
        <f>VLOOKUP(A32,lookup!$Z$2:$AA$77,2,FALSE)</f>
        <v>Πορτογαλία</v>
      </c>
      <c r="C32" s="232" t="str">
        <f>IF(ISNA(VLOOKUP($A32,ES_P2_0!$A$10:$AQ$100,MATCH(FIXED(C$6,0,TRUE),ES_P2_0!$A$10:$AQ$10,0),FALSE)),":",VLOOKUP($A32,ES_P2_0!$A$10:$AQ$100,MATCH(FIXED(C$6,0,TRUE),ES_P2_0!$A$10:$AQ$10,0),FALSE))</f>
        <v>:</v>
      </c>
      <c r="D32" s="232" t="str">
        <f>IF(ISNA(VLOOKUP($A32,ES_P2_0!$A$10:$AQ$100,MATCH(FIXED(D$6,0,TRUE),ES_P2_0!$A$10:$AQ$10,0),FALSE)),":",VLOOKUP($A32,ES_P2_0!$A$10:$AQ$100,MATCH(FIXED(D$6,0,TRUE),ES_P2_0!$A$10:$AQ$10,0),FALSE))</f>
        <v>:</v>
      </c>
      <c r="E32" s="232" t="str">
        <f>IF(ISNA(VLOOKUP($A32,ES_P2_0!$A$10:$AQ$100,MATCH(FIXED(E$6,0,TRUE),ES_P2_0!$A$10:$AQ$10,0),FALSE)),":",VLOOKUP($A32,ES_P2_0!$A$10:$AQ$100,MATCH(FIXED(E$6,0,TRUE),ES_P2_0!$A$10:$AQ$10,0),FALSE))</f>
        <v>:</v>
      </c>
      <c r="F32" s="232" t="str">
        <f>IF(ISNA(VLOOKUP($A32,ES_P2_0!$A$10:$AQ$100,MATCH(FIXED(F$6,0,TRUE),ES_P2_0!$A$10:$AQ$10,0),FALSE)),":",VLOOKUP($A32,ES_P2_0!$A$10:$AQ$100,MATCH(FIXED(F$6,0,TRUE),ES_P2_0!$A$10:$AQ$10,0),FALSE))</f>
        <v>:</v>
      </c>
      <c r="G32" s="232" t="str">
        <f>IF(ISNA(VLOOKUP($A32,ES_P2_0!$A$10:$AQ$100,MATCH(FIXED(G$6,0,TRUE),ES_P2_0!$A$10:$AQ$10,0),FALSE)),":",VLOOKUP($A32,ES_P2_0!$A$10:$AQ$100,MATCH(FIXED(G$6,0,TRUE),ES_P2_0!$A$10:$AQ$10,0),FALSE))</f>
        <v>:</v>
      </c>
      <c r="H32" s="232">
        <f>IF(ISNA(VLOOKUP($A32,ES_P2_0!$A$10:$AQ$100,MATCH(FIXED(H$6,0,TRUE),ES_P2_0!$A$10:$AQ$10,0),FALSE)),":",VLOOKUP($A32,ES_P2_0!$A$10:$AQ$100,MATCH(FIXED(H$6,0,TRUE),ES_P2_0!$A$10:$AQ$10,0),FALSE))</f>
        <v>62.6</v>
      </c>
      <c r="I32" s="232">
        <f>IF(ISNA(VLOOKUP($A32,ES_P2_0!$A$10:$AQ$100,MATCH(FIXED(I$6,0,TRUE),ES_P2_0!$A$10:$AQ$10,0),FALSE)),":",VLOOKUP($A32,ES_P2_0!$A$10:$AQ$100,MATCH(FIXED(I$6,0,TRUE),ES_P2_0!$A$10:$AQ$10,0),FALSE))</f>
        <v>61.8</v>
      </c>
      <c r="J32" s="232">
        <f>IF(ISNA(VLOOKUP($A32,ES_P2_0!$A$10:$AQ$100,MATCH(FIXED(J$6,0,TRUE),ES_P2_0!$A$10:$AQ$10,0),FALSE)),":",VLOOKUP($A32,ES_P2_0!$A$10:$AQ$100,MATCH(FIXED(J$6,0,TRUE),ES_P2_0!$A$10:$AQ$10,0),FALSE))</f>
        <v>61.5</v>
      </c>
      <c r="K32" s="232">
        <f>IF(ISNA(VLOOKUP($A32,ES_P2_0!$A$10:$AQ$100,MATCH(FIXED(K$6,0,TRUE),ES_P2_0!$A$10:$AQ$10,0),FALSE)),":",VLOOKUP($A32,ES_P2_0!$A$10:$AQ$100,MATCH(FIXED(K$6,0,TRUE),ES_P2_0!$A$10:$AQ$10,0),FALSE))</f>
        <v>61.7</v>
      </c>
      <c r="L32" s="232">
        <f>IF(ISNA(VLOOKUP($A32,ES_P2_0!$A$10:$AQ$100,MATCH(FIXED(L$6,0,TRUE),ES_P2_0!$A$10:$AQ$10,0),FALSE)),":",VLOOKUP($A32,ES_P2_0!$A$10:$AQ$100,MATCH(FIXED(L$6,0,TRUE),ES_P2_0!$A$10:$AQ$10,0),FALSE))</f>
        <v>60.5</v>
      </c>
      <c r="M32" s="232">
        <f>IF(ISNA(VLOOKUP($A32,ES_P2_0!$A$10:$AQ$100,MATCH(FIXED(M$6,0,TRUE),ES_P2_0!$A$10:$AQ$10,0),FALSE)),":",VLOOKUP($A32,ES_P2_0!$A$10:$AQ$100,MATCH(FIXED(M$6,0,TRUE),ES_P2_0!$A$10:$AQ$10,0),FALSE))</f>
        <v>63.1</v>
      </c>
      <c r="N32" s="232">
        <f>IF(ISNA(VLOOKUP($A32,ES_P2_0!$A$10:$AQ$100,MATCH(FIXED(N$6,0,TRUE),ES_P2_0!$A$10:$AQ$10,0),FALSE)),":",VLOOKUP($A32,ES_P2_0!$A$10:$AQ$100,MATCH(FIXED(N$6,0,TRUE),ES_P2_0!$A$10:$AQ$10,0),FALSE))</f>
        <v>63.3</v>
      </c>
      <c r="O32" s="232">
        <f>IF(ISNA(VLOOKUP($A32,ES_P2_0!$A$10:$AQ$100,MATCH(FIXED(O$6,0,TRUE),ES_P2_0!$A$10:$AQ$10,0),FALSE)),":",VLOOKUP($A32,ES_P2_0!$A$10:$AQ$100,MATCH(FIXED(O$6,0,TRUE),ES_P2_0!$A$10:$AQ$10,0),FALSE))</f>
        <v>63.5</v>
      </c>
      <c r="P32" s="232">
        <f>IF(ISNA(VLOOKUP($A32,ES_P2_0!$A$10:$AQ$100,MATCH(FIXED(P$6,0,TRUE),ES_P2_0!$A$10:$AQ$10,0),FALSE)),":",VLOOKUP($A32,ES_P2_0!$A$10:$AQ$100,MATCH(FIXED(P$6,0,TRUE),ES_P2_0!$A$10:$AQ$10,0),FALSE))</f>
        <v>63.4</v>
      </c>
      <c r="Q32" s="232">
        <f>IF(ISNA(VLOOKUP($A32,ES_P2_0!$A$10:$AQ$100,MATCH(FIXED(Q$6,0,TRUE),ES_P2_0!$A$10:$AQ$10,0),FALSE)),":",VLOOKUP($A32,ES_P2_0!$A$10:$AQ$100,MATCH(FIXED(Q$6,0,TRUE),ES_P2_0!$A$10:$AQ$10,0),FALSE))</f>
        <v>65</v>
      </c>
      <c r="R32" s="232">
        <f>IF(ISNA(VLOOKUP($A32,ES_P2_0!$A$10:$AQ$100,MATCH(FIXED(R$6,0,TRUE),ES_P2_0!$A$10:$AQ$10,0),FALSE)),":",VLOOKUP($A32,ES_P2_0!$A$10:$AQ$100,MATCH(FIXED(R$6,0,TRUE),ES_P2_0!$A$10:$AQ$10,0),FALSE))</f>
        <v>65.8</v>
      </c>
      <c r="S32" s="232">
        <f>IF(ISNA(VLOOKUP($A32,ES_P2_0!$A$10:$AQ$100,MATCH(FIXED(S$6,0,TRUE),ES_P2_0!$A$10:$AQ$10,0),FALSE)),":",VLOOKUP($A32,ES_P2_0!$A$10:$AQ$100,MATCH(FIXED(S$6,0,TRUE),ES_P2_0!$A$10:$AQ$10,0),FALSE))</f>
        <v>64.599999999999994</v>
      </c>
      <c r="T32" s="232">
        <f>IF(ISNA(VLOOKUP($A32,ES_P2_0!$A$10:$AQ$100,MATCH(FIXED(T$6,0,TRUE),ES_P2_0!$A$10:$AQ$10,0),FALSE)),":",VLOOKUP($A32,ES_P2_0!$A$10:$AQ$100,MATCH(FIXED(T$6,0,TRUE),ES_P2_0!$A$10:$AQ$10,0),FALSE))</f>
        <v>65.3</v>
      </c>
      <c r="U32" s="232">
        <f>IF(ISNA(VLOOKUP($A32,ES_P2_0!$A$10:$AQ$100,MATCH(FIXED(U$6,0,TRUE),ES_P2_0!$A$10:$AQ$10,0),FALSE)),":",VLOOKUP($A32,ES_P2_0!$A$10:$AQ$100,MATCH(FIXED(U$6,0,TRUE),ES_P2_0!$A$10:$AQ$10,0),FALSE))</f>
        <v>65.3</v>
      </c>
      <c r="V32" s="232" t="str">
        <f>IF(ISNA(VLOOKUP($A32,ES_P2_0!$A$10:$AQ$100,MATCH(FIXED(V$6,0,TRUE),ES_P2_0!$A$10:$AQ$10,0),FALSE)),":",VLOOKUP($A32,ES_P2_0!$A$10:$AQ$100,MATCH(FIXED(V$6,0,TRUE),ES_P2_0!$A$10:$AQ$10,0),FALSE))</f>
        <v>:</v>
      </c>
      <c r="W32" s="232" t="str">
        <f>IF(ISNA(VLOOKUP($A32,ES_P2_0!$A$10:$AQ$100,MATCH(FIXED(W$6,0,TRUE),ES_P2_0!$A$10:$AQ$10,0),FALSE)),":",VLOOKUP($A32,ES_P2_0!$A$10:$AQ$100,MATCH(FIXED(W$6,0,TRUE),ES_P2_0!$A$10:$AQ$10,0),FALSE))</f>
        <v>:</v>
      </c>
    </row>
    <row r="33" spans="1:23">
      <c r="A33" s="230" t="str">
        <f>lookup!Z28</f>
        <v>Romania</v>
      </c>
      <c r="B33" s="232" t="str">
        <f>VLOOKUP(A33,lookup!$Z$2:$AA$77,2,FALSE)</f>
        <v>Ρουμανία</v>
      </c>
      <c r="C33" s="232" t="str">
        <f>IF(ISNA(VLOOKUP($A33,ES_P2_0!$A$10:$AQ$100,MATCH(FIXED(C$6,0,TRUE),ES_P2_0!$A$10:$AQ$10,0),FALSE)),":",VLOOKUP($A33,ES_P2_0!$A$10:$AQ$100,MATCH(FIXED(C$6,0,TRUE),ES_P2_0!$A$10:$AQ$10,0),FALSE))</f>
        <v>:</v>
      </c>
      <c r="D33" s="232" t="str">
        <f>IF(ISNA(VLOOKUP($A33,ES_P2_0!$A$10:$AQ$100,MATCH(FIXED(D$6,0,TRUE),ES_P2_0!$A$10:$AQ$10,0),FALSE)),":",VLOOKUP($A33,ES_P2_0!$A$10:$AQ$100,MATCH(FIXED(D$6,0,TRUE),ES_P2_0!$A$10:$AQ$10,0),FALSE))</f>
        <v>:</v>
      </c>
      <c r="E33" s="232" t="str">
        <f>IF(ISNA(VLOOKUP($A33,ES_P2_0!$A$10:$AQ$100,MATCH(FIXED(E$6,0,TRUE),ES_P2_0!$A$10:$AQ$10,0),FALSE)),":",VLOOKUP($A33,ES_P2_0!$A$10:$AQ$100,MATCH(FIXED(E$6,0,TRUE),ES_P2_0!$A$10:$AQ$10,0),FALSE))</f>
        <v>:</v>
      </c>
      <c r="F33" s="232" t="str">
        <f>IF(ISNA(VLOOKUP($A33,ES_P2_0!$A$10:$AQ$100,MATCH(FIXED(F$6,0,TRUE),ES_P2_0!$A$10:$AQ$10,0),FALSE)),":",VLOOKUP($A33,ES_P2_0!$A$10:$AQ$100,MATCH(FIXED(F$6,0,TRUE),ES_P2_0!$A$10:$AQ$10,0),FALSE))</f>
        <v>:</v>
      </c>
      <c r="G33" s="232" t="str">
        <f>IF(ISNA(VLOOKUP($A33,ES_P2_0!$A$10:$AQ$100,MATCH(FIXED(G$6,0,TRUE),ES_P2_0!$A$10:$AQ$10,0),FALSE)),":",VLOOKUP($A33,ES_P2_0!$A$10:$AQ$100,MATCH(FIXED(G$6,0,TRUE),ES_P2_0!$A$10:$AQ$10,0),FALSE))</f>
        <v>:</v>
      </c>
      <c r="H33" s="232">
        <f>IF(ISNA(VLOOKUP($A33,ES_P2_0!$A$10:$AQ$100,MATCH(FIXED(H$6,0,TRUE),ES_P2_0!$A$10:$AQ$10,0),FALSE)),":",VLOOKUP($A33,ES_P2_0!$A$10:$AQ$100,MATCH(FIXED(H$6,0,TRUE),ES_P2_0!$A$10:$AQ$10,0),FALSE))</f>
        <v>21.8</v>
      </c>
      <c r="I33" s="232">
        <f>IF(ISNA(VLOOKUP($A33,ES_P2_0!$A$10:$AQ$100,MATCH(FIXED(I$6,0,TRUE),ES_P2_0!$A$10:$AQ$10,0),FALSE)),":",VLOOKUP($A33,ES_P2_0!$A$10:$AQ$100,MATCH(FIXED(I$6,0,TRUE),ES_P2_0!$A$10:$AQ$10,0),FALSE))</f>
        <v>23.5</v>
      </c>
      <c r="J33" s="232">
        <f>IF(ISNA(VLOOKUP($A33,ES_P2_0!$A$10:$AQ$100,MATCH(FIXED(J$6,0,TRUE),ES_P2_0!$A$10:$AQ$10,0),FALSE)),":",VLOOKUP($A33,ES_P2_0!$A$10:$AQ$100,MATCH(FIXED(J$6,0,TRUE),ES_P2_0!$A$10:$AQ$10,0),FALSE))</f>
        <v>26.6</v>
      </c>
      <c r="K33" s="232">
        <f>IF(ISNA(VLOOKUP($A33,ES_P2_0!$A$10:$AQ$100,MATCH(FIXED(K$6,0,TRUE),ES_P2_0!$A$10:$AQ$10,0),FALSE)),":",VLOOKUP($A33,ES_P2_0!$A$10:$AQ$100,MATCH(FIXED(K$6,0,TRUE),ES_P2_0!$A$10:$AQ$10,0),FALSE))</f>
        <v>28.5</v>
      </c>
      <c r="L33" s="232">
        <f>IF(ISNA(VLOOKUP($A33,ES_P2_0!$A$10:$AQ$100,MATCH(FIXED(L$6,0,TRUE),ES_P2_0!$A$10:$AQ$10,0),FALSE)),":",VLOOKUP($A33,ES_P2_0!$A$10:$AQ$100,MATCH(FIXED(L$6,0,TRUE),ES_P2_0!$A$10:$AQ$10,0),FALSE))</f>
        <v>31.5</v>
      </c>
      <c r="M33" s="232">
        <f>IF(ISNA(VLOOKUP($A33,ES_P2_0!$A$10:$AQ$100,MATCH(FIXED(M$6,0,TRUE),ES_P2_0!$A$10:$AQ$10,0),FALSE)),":",VLOOKUP($A33,ES_P2_0!$A$10:$AQ$100,MATCH(FIXED(M$6,0,TRUE),ES_P2_0!$A$10:$AQ$10,0),FALSE))</f>
        <v>32.700000000000003</v>
      </c>
      <c r="N33" s="232">
        <f>IF(ISNA(VLOOKUP($A33,ES_P2_0!$A$10:$AQ$100,MATCH(FIXED(N$6,0,TRUE),ES_P2_0!$A$10:$AQ$10,0),FALSE)),":",VLOOKUP($A33,ES_P2_0!$A$10:$AQ$100,MATCH(FIXED(N$6,0,TRUE),ES_P2_0!$A$10:$AQ$10,0),FALSE))</f>
        <v>35.5</v>
      </c>
      <c r="O33" s="232">
        <f>IF(ISNA(VLOOKUP($A33,ES_P2_0!$A$10:$AQ$100,MATCH(FIXED(O$6,0,TRUE),ES_P2_0!$A$10:$AQ$10,0),FALSE)),":",VLOOKUP($A33,ES_P2_0!$A$10:$AQ$100,MATCH(FIXED(O$6,0,TRUE),ES_P2_0!$A$10:$AQ$10,0),FALSE))</f>
        <v>38.5</v>
      </c>
      <c r="P33" s="232">
        <f>IF(ISNA(VLOOKUP($A33,ES_P2_0!$A$10:$AQ$100,MATCH(FIXED(P$6,0,TRUE),ES_P2_0!$A$10:$AQ$10,0),FALSE)),":",VLOOKUP($A33,ES_P2_0!$A$10:$AQ$100,MATCH(FIXED(P$6,0,TRUE),ES_P2_0!$A$10:$AQ$10,0),FALSE))</f>
        <v>43.6</v>
      </c>
      <c r="Q33" s="232">
        <f>IF(ISNA(VLOOKUP($A33,ES_P2_0!$A$10:$AQ$100,MATCH(FIXED(Q$6,0,TRUE),ES_P2_0!$A$10:$AQ$10,0),FALSE)),":",VLOOKUP($A33,ES_P2_0!$A$10:$AQ$100,MATCH(FIXED(Q$6,0,TRUE),ES_P2_0!$A$10:$AQ$10,0),FALSE))</f>
        <v>43.5</v>
      </c>
      <c r="R33" s="232">
        <f>IF(ISNA(VLOOKUP($A33,ES_P2_0!$A$10:$AQ$100,MATCH(FIXED(R$6,0,TRUE),ES_P2_0!$A$10:$AQ$10,0),FALSE)),":",VLOOKUP($A33,ES_P2_0!$A$10:$AQ$100,MATCH(FIXED(R$6,0,TRUE),ES_P2_0!$A$10:$AQ$10,0),FALSE))</f>
        <v>44.1</v>
      </c>
      <c r="S33" s="232">
        <f>IF(ISNA(VLOOKUP($A33,ES_P2_0!$A$10:$AQ$100,MATCH(FIXED(S$6,0,TRUE),ES_P2_0!$A$10:$AQ$10,0),FALSE)),":",VLOOKUP($A33,ES_P2_0!$A$10:$AQ$100,MATCH(FIXED(S$6,0,TRUE),ES_P2_0!$A$10:$AQ$10,0),FALSE))</f>
        <v>44</v>
      </c>
      <c r="T33" s="232">
        <f>IF(ISNA(VLOOKUP($A33,ES_P2_0!$A$10:$AQ$100,MATCH(FIXED(T$6,0,TRUE),ES_P2_0!$A$10:$AQ$10,0),FALSE)),":",VLOOKUP($A33,ES_P2_0!$A$10:$AQ$100,MATCH(FIXED(T$6,0,TRUE),ES_P2_0!$A$10:$AQ$10,0),FALSE))</f>
        <v>44.5</v>
      </c>
      <c r="U33" s="232">
        <f>IF(ISNA(VLOOKUP($A33,ES_P2_0!$A$10:$AQ$100,MATCH(FIXED(U$6,0,TRUE),ES_P2_0!$A$10:$AQ$10,0),FALSE)),":",VLOOKUP($A33,ES_P2_0!$A$10:$AQ$100,MATCH(FIXED(U$6,0,TRUE),ES_P2_0!$A$10:$AQ$10,0),FALSE))</f>
        <v>45.1</v>
      </c>
      <c r="V33" s="232" t="str">
        <f>IF(ISNA(VLOOKUP($A33,ES_P2_0!$A$10:$AQ$100,MATCH(FIXED(V$6,0,TRUE),ES_P2_0!$A$10:$AQ$10,0),FALSE)),":",VLOOKUP($A33,ES_P2_0!$A$10:$AQ$100,MATCH(FIXED(V$6,0,TRUE),ES_P2_0!$A$10:$AQ$10,0),FALSE))</f>
        <v>:</v>
      </c>
      <c r="W33" s="232" t="str">
        <f>IF(ISNA(VLOOKUP($A33,ES_P2_0!$A$10:$AQ$100,MATCH(FIXED(W$6,0,TRUE),ES_P2_0!$A$10:$AQ$10,0),FALSE)),":",VLOOKUP($A33,ES_P2_0!$A$10:$AQ$100,MATCH(FIXED(W$6,0,TRUE),ES_P2_0!$A$10:$AQ$10,0),FALSE))</f>
        <v>:</v>
      </c>
    </row>
    <row r="34" spans="1:23">
      <c r="A34" s="230" t="str">
        <f>lookup!Z29</f>
        <v>Slovenia</v>
      </c>
      <c r="B34" s="232" t="str">
        <f>VLOOKUP(A34,lookup!$Z$2:$AA$77,2,FALSE)</f>
        <v>Σλοβενία</v>
      </c>
      <c r="C34" s="232" t="str">
        <f>IF(ISNA(VLOOKUP($A34,ES_P2_0!$A$10:$AQ$100,MATCH(FIXED(C$6,0,TRUE),ES_P2_0!$A$10:$AQ$10,0),FALSE)),":",VLOOKUP($A34,ES_P2_0!$A$10:$AQ$100,MATCH(FIXED(C$6,0,TRUE),ES_P2_0!$A$10:$AQ$10,0),FALSE))</f>
        <v>:</v>
      </c>
      <c r="D34" s="232" t="str">
        <f>IF(ISNA(VLOOKUP($A34,ES_P2_0!$A$10:$AQ$100,MATCH(FIXED(D$6,0,TRUE),ES_P2_0!$A$10:$AQ$10,0),FALSE)),":",VLOOKUP($A34,ES_P2_0!$A$10:$AQ$100,MATCH(FIXED(D$6,0,TRUE),ES_P2_0!$A$10:$AQ$10,0),FALSE))</f>
        <v>:</v>
      </c>
      <c r="E34" s="232" t="str">
        <f>IF(ISNA(VLOOKUP($A34,ES_P2_0!$A$10:$AQ$100,MATCH(FIXED(E$6,0,TRUE),ES_P2_0!$A$10:$AQ$10,0),FALSE)),":",VLOOKUP($A34,ES_P2_0!$A$10:$AQ$100,MATCH(FIXED(E$6,0,TRUE),ES_P2_0!$A$10:$AQ$10,0),FALSE))</f>
        <v>:</v>
      </c>
      <c r="F34" s="232" t="str">
        <f>IF(ISNA(VLOOKUP($A34,ES_P2_0!$A$10:$AQ$100,MATCH(FIXED(F$6,0,TRUE),ES_P2_0!$A$10:$AQ$10,0),FALSE)),":",VLOOKUP($A34,ES_P2_0!$A$10:$AQ$100,MATCH(FIXED(F$6,0,TRUE),ES_P2_0!$A$10:$AQ$10,0),FALSE))</f>
        <v>:</v>
      </c>
      <c r="G34" s="232" t="str">
        <f>IF(ISNA(VLOOKUP($A34,ES_P2_0!$A$10:$AQ$100,MATCH(FIXED(G$6,0,TRUE),ES_P2_0!$A$10:$AQ$10,0),FALSE)),":",VLOOKUP($A34,ES_P2_0!$A$10:$AQ$100,MATCH(FIXED(G$6,0,TRUE),ES_P2_0!$A$10:$AQ$10,0),FALSE))</f>
        <v>:</v>
      </c>
      <c r="H34" s="232">
        <f>IF(ISNA(VLOOKUP($A34,ES_P2_0!$A$10:$AQ$100,MATCH(FIXED(H$6,0,TRUE),ES_P2_0!$A$10:$AQ$10,0),FALSE)),":",VLOOKUP($A34,ES_P2_0!$A$10:$AQ$100,MATCH(FIXED(H$6,0,TRUE),ES_P2_0!$A$10:$AQ$10,0),FALSE))</f>
        <v>76</v>
      </c>
      <c r="I34" s="232">
        <f>IF(ISNA(VLOOKUP($A34,ES_P2_0!$A$10:$AQ$100,MATCH(FIXED(I$6,0,TRUE),ES_P2_0!$A$10:$AQ$10,0),FALSE)),":",VLOOKUP($A34,ES_P2_0!$A$10:$AQ$100,MATCH(FIXED(I$6,0,TRUE),ES_P2_0!$A$10:$AQ$10,0),FALSE))</f>
        <v>76.2</v>
      </c>
      <c r="J34" s="232">
        <f>IF(ISNA(VLOOKUP($A34,ES_P2_0!$A$10:$AQ$100,MATCH(FIXED(J$6,0,TRUE),ES_P2_0!$A$10:$AQ$10,0),FALSE)),":",VLOOKUP($A34,ES_P2_0!$A$10:$AQ$100,MATCH(FIXED(J$6,0,TRUE),ES_P2_0!$A$10:$AQ$10,0),FALSE))</f>
        <v>75.900000000000006</v>
      </c>
      <c r="K34" s="232">
        <f>IF(ISNA(VLOOKUP($A34,ES_P2_0!$A$10:$AQ$100,MATCH(FIXED(K$6,0,TRUE),ES_P2_0!$A$10:$AQ$10,0),FALSE)),":",VLOOKUP($A34,ES_P2_0!$A$10:$AQ$100,MATCH(FIXED(K$6,0,TRUE),ES_P2_0!$A$10:$AQ$10,0),FALSE))</f>
        <v>76.7</v>
      </c>
      <c r="L34" s="232">
        <f>IF(ISNA(VLOOKUP($A34,ES_P2_0!$A$10:$AQ$100,MATCH(FIXED(L$6,0,TRUE),ES_P2_0!$A$10:$AQ$10,0),FALSE)),":",VLOOKUP($A34,ES_P2_0!$A$10:$AQ$100,MATCH(FIXED(L$6,0,TRUE),ES_P2_0!$A$10:$AQ$10,0),FALSE))</f>
        <v>78.900000000000006</v>
      </c>
      <c r="M34" s="232">
        <f>IF(ISNA(VLOOKUP($A34,ES_P2_0!$A$10:$AQ$100,MATCH(FIXED(M$6,0,TRUE),ES_P2_0!$A$10:$AQ$10,0),FALSE)),":",VLOOKUP($A34,ES_P2_0!$A$10:$AQ$100,MATCH(FIXED(M$6,0,TRUE),ES_P2_0!$A$10:$AQ$10,0),FALSE))</f>
        <v>82.2</v>
      </c>
      <c r="N34" s="232">
        <f>IF(ISNA(VLOOKUP($A34,ES_P2_0!$A$10:$AQ$100,MATCH(FIXED(N$6,0,TRUE),ES_P2_0!$A$10:$AQ$10,0),FALSE)),":",VLOOKUP($A34,ES_P2_0!$A$10:$AQ$100,MATCH(FIXED(N$6,0,TRUE),ES_P2_0!$A$10:$AQ$10,0),FALSE))</f>
        <v>83.5</v>
      </c>
      <c r="O34" s="232">
        <f>IF(ISNA(VLOOKUP($A34,ES_P2_0!$A$10:$AQ$100,MATCH(FIXED(O$6,0,TRUE),ES_P2_0!$A$10:$AQ$10,0),FALSE)),":",VLOOKUP($A34,ES_P2_0!$A$10:$AQ$100,MATCH(FIXED(O$6,0,TRUE),ES_P2_0!$A$10:$AQ$10,0),FALSE))</f>
        <v>83.8</v>
      </c>
      <c r="P34" s="232">
        <f>IF(ISNA(VLOOKUP($A34,ES_P2_0!$A$10:$AQ$100,MATCH(FIXED(P$6,0,TRUE),ES_P2_0!$A$10:$AQ$10,0),FALSE)),":",VLOOKUP($A34,ES_P2_0!$A$10:$AQ$100,MATCH(FIXED(P$6,0,TRUE),ES_P2_0!$A$10:$AQ$10,0),FALSE))</f>
        <v>83.4</v>
      </c>
      <c r="Q34" s="232">
        <f>IF(ISNA(VLOOKUP($A34,ES_P2_0!$A$10:$AQ$100,MATCH(FIXED(Q$6,0,TRUE),ES_P2_0!$A$10:$AQ$10,0),FALSE)),":",VLOOKUP($A34,ES_P2_0!$A$10:$AQ$100,MATCH(FIXED(Q$6,0,TRUE),ES_P2_0!$A$10:$AQ$10,0),FALSE))</f>
        <v>83.9</v>
      </c>
      <c r="R34" s="232">
        <f>IF(ISNA(VLOOKUP($A34,ES_P2_0!$A$10:$AQ$100,MATCH(FIXED(R$6,0,TRUE),ES_P2_0!$A$10:$AQ$10,0),FALSE)),":",VLOOKUP($A34,ES_P2_0!$A$10:$AQ$100,MATCH(FIXED(R$6,0,TRUE),ES_P2_0!$A$10:$AQ$10,0),FALSE))</f>
        <v>83</v>
      </c>
      <c r="S34" s="232">
        <f>IF(ISNA(VLOOKUP($A34,ES_P2_0!$A$10:$AQ$100,MATCH(FIXED(S$6,0,TRUE),ES_P2_0!$A$10:$AQ$10,0),FALSE)),":",VLOOKUP($A34,ES_P2_0!$A$10:$AQ$100,MATCH(FIXED(S$6,0,TRUE),ES_P2_0!$A$10:$AQ$10,0),FALSE))</f>
        <v>86</v>
      </c>
      <c r="T34" s="232">
        <f>IF(ISNA(VLOOKUP($A34,ES_P2_0!$A$10:$AQ$100,MATCH(FIXED(T$6,0,TRUE),ES_P2_0!$A$10:$AQ$10,0),FALSE)),":",VLOOKUP($A34,ES_P2_0!$A$10:$AQ$100,MATCH(FIXED(T$6,0,TRUE),ES_P2_0!$A$10:$AQ$10,0),FALSE))</f>
        <v>86.5</v>
      </c>
      <c r="U34" s="232">
        <f>IF(ISNA(VLOOKUP($A34,ES_P2_0!$A$10:$AQ$100,MATCH(FIXED(U$6,0,TRUE),ES_P2_0!$A$10:$AQ$10,0),FALSE)),":",VLOOKUP($A34,ES_P2_0!$A$10:$AQ$100,MATCH(FIXED(U$6,0,TRUE),ES_P2_0!$A$10:$AQ$10,0),FALSE))</f>
        <v>86.1</v>
      </c>
      <c r="V34" s="232" t="str">
        <f>IF(ISNA(VLOOKUP($A34,ES_P2_0!$A$10:$AQ$100,MATCH(FIXED(V$6,0,TRUE),ES_P2_0!$A$10:$AQ$10,0),FALSE)),":",VLOOKUP($A34,ES_P2_0!$A$10:$AQ$100,MATCH(FIXED(V$6,0,TRUE),ES_P2_0!$A$10:$AQ$10,0),FALSE))</f>
        <v>:</v>
      </c>
      <c r="W34" s="232" t="str">
        <f>IF(ISNA(VLOOKUP($A34,ES_P2_0!$A$10:$AQ$100,MATCH(FIXED(W$6,0,TRUE),ES_P2_0!$A$10:$AQ$10,0),FALSE)),":",VLOOKUP($A34,ES_P2_0!$A$10:$AQ$100,MATCH(FIXED(W$6,0,TRUE),ES_P2_0!$A$10:$AQ$10,0),FALSE))</f>
        <v>:</v>
      </c>
    </row>
    <row r="35" spans="1:23">
      <c r="A35" s="230" t="str">
        <f>lookup!Z30</f>
        <v>Slovakia</v>
      </c>
      <c r="B35" s="232" t="str">
        <f>VLOOKUP(A35,lookup!$Z$2:$AA$77,2,FALSE)</f>
        <v>Σλοβακία</v>
      </c>
      <c r="C35" s="232" t="str">
        <f>IF(ISNA(VLOOKUP($A35,ES_P2_0!$A$10:$AQ$100,MATCH(FIXED(C$6,0,TRUE),ES_P2_0!$A$10:$AQ$10,0),FALSE)),":",VLOOKUP($A35,ES_P2_0!$A$10:$AQ$100,MATCH(FIXED(C$6,0,TRUE),ES_P2_0!$A$10:$AQ$10,0),FALSE))</f>
        <v>:</v>
      </c>
      <c r="D35" s="232" t="str">
        <f>IF(ISNA(VLOOKUP($A35,ES_P2_0!$A$10:$AQ$100,MATCH(FIXED(D$6,0,TRUE),ES_P2_0!$A$10:$AQ$10,0),FALSE)),":",VLOOKUP($A35,ES_P2_0!$A$10:$AQ$100,MATCH(FIXED(D$6,0,TRUE),ES_P2_0!$A$10:$AQ$10,0),FALSE))</f>
        <v>:</v>
      </c>
      <c r="E35" s="232" t="str">
        <f>IF(ISNA(VLOOKUP($A35,ES_P2_0!$A$10:$AQ$100,MATCH(FIXED(E$6,0,TRUE),ES_P2_0!$A$10:$AQ$10,0),FALSE)),":",VLOOKUP($A35,ES_P2_0!$A$10:$AQ$100,MATCH(FIXED(E$6,0,TRUE),ES_P2_0!$A$10:$AQ$10,0),FALSE))</f>
        <v>:</v>
      </c>
      <c r="F35" s="232" t="str">
        <f>IF(ISNA(VLOOKUP($A35,ES_P2_0!$A$10:$AQ$100,MATCH(FIXED(F$6,0,TRUE),ES_P2_0!$A$10:$AQ$10,0),FALSE)),":",VLOOKUP($A35,ES_P2_0!$A$10:$AQ$100,MATCH(FIXED(F$6,0,TRUE),ES_P2_0!$A$10:$AQ$10,0),FALSE))</f>
        <v>:</v>
      </c>
      <c r="G35" s="232" t="str">
        <f>IF(ISNA(VLOOKUP($A35,ES_P2_0!$A$10:$AQ$100,MATCH(FIXED(G$6,0,TRUE),ES_P2_0!$A$10:$AQ$10,0),FALSE)),":",VLOOKUP($A35,ES_P2_0!$A$10:$AQ$100,MATCH(FIXED(G$6,0,TRUE),ES_P2_0!$A$10:$AQ$10,0),FALSE))</f>
        <v>:</v>
      </c>
      <c r="H35" s="232">
        <f>IF(ISNA(VLOOKUP($A35,ES_P2_0!$A$10:$AQ$100,MATCH(FIXED(H$6,0,TRUE),ES_P2_0!$A$10:$AQ$10,0),FALSE)),":",VLOOKUP($A35,ES_P2_0!$A$10:$AQ$100,MATCH(FIXED(H$6,0,TRUE),ES_P2_0!$A$10:$AQ$10,0),FALSE))</f>
        <v>54.9</v>
      </c>
      <c r="I35" s="232">
        <f>IF(ISNA(VLOOKUP($A35,ES_P2_0!$A$10:$AQ$100,MATCH(FIXED(I$6,0,TRUE),ES_P2_0!$A$10:$AQ$10,0),FALSE)),":",VLOOKUP($A35,ES_P2_0!$A$10:$AQ$100,MATCH(FIXED(I$6,0,TRUE),ES_P2_0!$A$10:$AQ$10,0),FALSE))</f>
        <v>57.3</v>
      </c>
      <c r="J35" s="232">
        <f>IF(ISNA(VLOOKUP($A35,ES_P2_0!$A$10:$AQ$100,MATCH(FIXED(J$6,0,TRUE),ES_P2_0!$A$10:$AQ$10,0),FALSE)),":",VLOOKUP($A35,ES_P2_0!$A$10:$AQ$100,MATCH(FIXED(J$6,0,TRUE),ES_P2_0!$A$10:$AQ$10,0),FALSE))</f>
        <v>60.3</v>
      </c>
      <c r="K35" s="232">
        <f>IF(ISNA(VLOOKUP($A35,ES_P2_0!$A$10:$AQ$100,MATCH(FIXED(K$6,0,TRUE),ES_P2_0!$A$10:$AQ$10,0),FALSE)),":",VLOOKUP($A35,ES_P2_0!$A$10:$AQ$100,MATCH(FIXED(K$6,0,TRUE),ES_P2_0!$A$10:$AQ$10,0),FALSE))</f>
        <v>62.9</v>
      </c>
      <c r="L35" s="232">
        <f>IF(ISNA(VLOOKUP($A35,ES_P2_0!$A$10:$AQ$100,MATCH(FIXED(L$6,0,TRUE),ES_P2_0!$A$10:$AQ$10,0),FALSE)),":",VLOOKUP($A35,ES_P2_0!$A$10:$AQ$100,MATCH(FIXED(L$6,0,TRUE),ES_P2_0!$A$10:$AQ$10,0),FALSE))</f>
        <v>63.4</v>
      </c>
      <c r="M35" s="232">
        <f>IF(ISNA(VLOOKUP($A35,ES_P2_0!$A$10:$AQ$100,MATCH(FIXED(M$6,0,TRUE),ES_P2_0!$A$10:$AQ$10,0),FALSE)),":",VLOOKUP($A35,ES_P2_0!$A$10:$AQ$100,MATCH(FIXED(M$6,0,TRUE),ES_P2_0!$A$10:$AQ$10,0),FALSE))</f>
        <v>65.2</v>
      </c>
      <c r="N35" s="232">
        <f>IF(ISNA(VLOOKUP($A35,ES_P2_0!$A$10:$AQ$100,MATCH(FIXED(N$6,0,TRUE),ES_P2_0!$A$10:$AQ$10,0),FALSE)),":",VLOOKUP($A35,ES_P2_0!$A$10:$AQ$100,MATCH(FIXED(N$6,0,TRUE),ES_P2_0!$A$10:$AQ$10,0),FALSE))</f>
        <v>67.400000000000006</v>
      </c>
      <c r="O35" s="232">
        <f>IF(ISNA(VLOOKUP($A35,ES_P2_0!$A$10:$AQ$100,MATCH(FIXED(O$6,0,TRUE),ES_P2_0!$A$10:$AQ$10,0),FALSE)),":",VLOOKUP($A35,ES_P2_0!$A$10:$AQ$100,MATCH(FIXED(O$6,0,TRUE),ES_P2_0!$A$10:$AQ$10,0),FALSE))</f>
        <v>71.2</v>
      </c>
      <c r="P35" s="232">
        <f>IF(ISNA(VLOOKUP($A35,ES_P2_0!$A$10:$AQ$100,MATCH(FIXED(P$6,0,TRUE),ES_P2_0!$A$10:$AQ$10,0),FALSE)),":",VLOOKUP($A35,ES_P2_0!$A$10:$AQ$100,MATCH(FIXED(P$6,0,TRUE),ES_P2_0!$A$10:$AQ$10,0),FALSE))</f>
        <v>74</v>
      </c>
      <c r="Q35" s="232">
        <f>IF(ISNA(VLOOKUP($A35,ES_P2_0!$A$10:$AQ$100,MATCH(FIXED(Q$6,0,TRUE),ES_P2_0!$A$10:$AQ$10,0),FALSE)),":",VLOOKUP($A35,ES_P2_0!$A$10:$AQ$100,MATCH(FIXED(Q$6,0,TRUE),ES_P2_0!$A$10:$AQ$10,0),FALSE))</f>
        <v>73.8</v>
      </c>
      <c r="R35" s="232">
        <f>IF(ISNA(VLOOKUP($A35,ES_P2_0!$A$10:$AQ$100,MATCH(FIXED(R$6,0,TRUE),ES_P2_0!$A$10:$AQ$10,0),FALSE)),":",VLOOKUP($A35,ES_P2_0!$A$10:$AQ$100,MATCH(FIXED(R$6,0,TRUE),ES_P2_0!$A$10:$AQ$10,0),FALSE))</f>
        <v>75.2</v>
      </c>
      <c r="S35" s="232">
        <f>IF(ISNA(VLOOKUP($A35,ES_P2_0!$A$10:$AQ$100,MATCH(FIXED(S$6,0,TRUE),ES_P2_0!$A$10:$AQ$10,0),FALSE)),":",VLOOKUP($A35,ES_P2_0!$A$10:$AQ$100,MATCH(FIXED(S$6,0,TRUE),ES_P2_0!$A$10:$AQ$10,0),FALSE))</f>
        <v>75.099999999999994</v>
      </c>
      <c r="T35" s="232">
        <f>IF(ISNA(VLOOKUP($A35,ES_P2_0!$A$10:$AQ$100,MATCH(FIXED(T$6,0,TRUE),ES_P2_0!$A$10:$AQ$10,0),FALSE)),":",VLOOKUP($A35,ES_P2_0!$A$10:$AQ$100,MATCH(FIXED(T$6,0,TRUE),ES_P2_0!$A$10:$AQ$10,0),FALSE))</f>
        <v>75.400000000000006</v>
      </c>
      <c r="U35" s="232">
        <f>IF(ISNA(VLOOKUP($A35,ES_P2_0!$A$10:$AQ$100,MATCH(FIXED(U$6,0,TRUE),ES_P2_0!$A$10:$AQ$10,0),FALSE)),":",VLOOKUP($A35,ES_P2_0!$A$10:$AQ$100,MATCH(FIXED(U$6,0,TRUE),ES_P2_0!$A$10:$AQ$10,0),FALSE))</f>
        <v>76.599999999999994</v>
      </c>
      <c r="V35" s="232" t="str">
        <f>IF(ISNA(VLOOKUP($A35,ES_P2_0!$A$10:$AQ$100,MATCH(FIXED(V$6,0,TRUE),ES_P2_0!$A$10:$AQ$10,0),FALSE)),":",VLOOKUP($A35,ES_P2_0!$A$10:$AQ$100,MATCH(FIXED(V$6,0,TRUE),ES_P2_0!$A$10:$AQ$10,0),FALSE))</f>
        <v>:</v>
      </c>
      <c r="W35" s="232" t="str">
        <f>IF(ISNA(VLOOKUP($A35,ES_P2_0!$A$10:$AQ$100,MATCH(FIXED(W$6,0,TRUE),ES_P2_0!$A$10:$AQ$10,0),FALSE)),":",VLOOKUP($A35,ES_P2_0!$A$10:$AQ$100,MATCH(FIXED(W$6,0,TRUE),ES_P2_0!$A$10:$AQ$10,0),FALSE))</f>
        <v>:</v>
      </c>
    </row>
    <row r="36" spans="1:23">
      <c r="A36" s="230" t="str">
        <f>lookup!Z31</f>
        <v>Finland</v>
      </c>
      <c r="B36" s="232" t="str">
        <f>VLOOKUP(A36,lookup!$Z$2:$AA$77,2,FALSE)</f>
        <v>Φινλανδία</v>
      </c>
      <c r="C36" s="232" t="str">
        <f>IF(ISNA(VLOOKUP($A36,ES_P2_0!$A$10:$AQ$100,MATCH(FIXED(C$6,0,TRUE),ES_P2_0!$A$10:$AQ$10,0),FALSE)),":",VLOOKUP($A36,ES_P2_0!$A$10:$AQ$100,MATCH(FIXED(C$6,0,TRUE),ES_P2_0!$A$10:$AQ$10,0),FALSE))</f>
        <v>:</v>
      </c>
      <c r="D36" s="232" t="str">
        <f>IF(ISNA(VLOOKUP($A36,ES_P2_0!$A$10:$AQ$100,MATCH(FIXED(D$6,0,TRUE),ES_P2_0!$A$10:$AQ$10,0),FALSE)),":",VLOOKUP($A36,ES_P2_0!$A$10:$AQ$100,MATCH(FIXED(D$6,0,TRUE),ES_P2_0!$A$10:$AQ$10,0),FALSE))</f>
        <v>:</v>
      </c>
      <c r="E36" s="232" t="str">
        <f>IF(ISNA(VLOOKUP($A36,ES_P2_0!$A$10:$AQ$100,MATCH(FIXED(E$6,0,TRUE),ES_P2_0!$A$10:$AQ$10,0),FALSE)),":",VLOOKUP($A36,ES_P2_0!$A$10:$AQ$100,MATCH(FIXED(E$6,0,TRUE),ES_P2_0!$A$10:$AQ$10,0),FALSE))</f>
        <v>:</v>
      </c>
      <c r="F36" s="232" t="str">
        <f>IF(ISNA(VLOOKUP($A36,ES_P2_0!$A$10:$AQ$100,MATCH(FIXED(F$6,0,TRUE),ES_P2_0!$A$10:$AQ$10,0),FALSE)),":",VLOOKUP($A36,ES_P2_0!$A$10:$AQ$100,MATCH(FIXED(F$6,0,TRUE),ES_P2_0!$A$10:$AQ$10,0),FALSE))</f>
        <v>:</v>
      </c>
      <c r="G36" s="232" t="str">
        <f>IF(ISNA(VLOOKUP($A36,ES_P2_0!$A$10:$AQ$100,MATCH(FIXED(G$6,0,TRUE),ES_P2_0!$A$10:$AQ$10,0),FALSE)),":",VLOOKUP($A36,ES_P2_0!$A$10:$AQ$100,MATCH(FIXED(G$6,0,TRUE),ES_P2_0!$A$10:$AQ$10,0),FALSE))</f>
        <v>:</v>
      </c>
      <c r="H36" s="232">
        <f>IF(ISNA(VLOOKUP($A36,ES_P2_0!$A$10:$AQ$100,MATCH(FIXED(H$6,0,TRUE),ES_P2_0!$A$10:$AQ$10,0),FALSE)),":",VLOOKUP($A36,ES_P2_0!$A$10:$AQ$100,MATCH(FIXED(H$6,0,TRUE),ES_P2_0!$A$10:$AQ$10,0),FALSE))</f>
        <v>112.7</v>
      </c>
      <c r="I36" s="232">
        <f>IF(ISNA(VLOOKUP($A36,ES_P2_0!$A$10:$AQ$100,MATCH(FIXED(I$6,0,TRUE),ES_P2_0!$A$10:$AQ$10,0),FALSE)),":",VLOOKUP($A36,ES_P2_0!$A$10:$AQ$100,MATCH(FIXED(I$6,0,TRUE),ES_P2_0!$A$10:$AQ$10,0),FALSE))</f>
        <v>110.6</v>
      </c>
      <c r="J36" s="232">
        <f>IF(ISNA(VLOOKUP($A36,ES_P2_0!$A$10:$AQ$100,MATCH(FIXED(J$6,0,TRUE),ES_P2_0!$A$10:$AQ$10,0),FALSE)),":",VLOOKUP($A36,ES_P2_0!$A$10:$AQ$100,MATCH(FIXED(J$6,0,TRUE),ES_P2_0!$A$10:$AQ$10,0),FALSE))</f>
        <v>109.4</v>
      </c>
      <c r="K36" s="232">
        <f>IF(ISNA(VLOOKUP($A36,ES_P2_0!$A$10:$AQ$100,MATCH(FIXED(K$6,0,TRUE),ES_P2_0!$A$10:$AQ$10,0),FALSE)),":",VLOOKUP($A36,ES_P2_0!$A$10:$AQ$100,MATCH(FIXED(K$6,0,TRUE),ES_P2_0!$A$10:$AQ$10,0),FALSE))</f>
        <v>107.3</v>
      </c>
      <c r="L36" s="232">
        <f>IF(ISNA(VLOOKUP($A36,ES_P2_0!$A$10:$AQ$100,MATCH(FIXED(L$6,0,TRUE),ES_P2_0!$A$10:$AQ$10,0),FALSE)),":",VLOOKUP($A36,ES_P2_0!$A$10:$AQ$100,MATCH(FIXED(L$6,0,TRUE),ES_P2_0!$A$10:$AQ$10,0),FALSE))</f>
        <v>110.7</v>
      </c>
      <c r="M36" s="232">
        <f>IF(ISNA(VLOOKUP($A36,ES_P2_0!$A$10:$AQ$100,MATCH(FIXED(M$6,0,TRUE),ES_P2_0!$A$10:$AQ$10,0),FALSE)),":",VLOOKUP($A36,ES_P2_0!$A$10:$AQ$100,MATCH(FIXED(M$6,0,TRUE),ES_P2_0!$A$10:$AQ$10,0),FALSE))</f>
        <v>108.7</v>
      </c>
      <c r="N36" s="232">
        <f>IF(ISNA(VLOOKUP($A36,ES_P2_0!$A$10:$AQ$100,MATCH(FIXED(N$6,0,TRUE),ES_P2_0!$A$10:$AQ$10,0),FALSE)),":",VLOOKUP($A36,ES_P2_0!$A$10:$AQ$100,MATCH(FIXED(N$6,0,TRUE),ES_P2_0!$A$10:$AQ$10,0),FALSE))</f>
        <v>108.1</v>
      </c>
      <c r="O36" s="232">
        <f>IF(ISNA(VLOOKUP($A36,ES_P2_0!$A$10:$AQ$100,MATCH(FIXED(O$6,0,TRUE),ES_P2_0!$A$10:$AQ$10,0),FALSE)),":",VLOOKUP($A36,ES_P2_0!$A$10:$AQ$100,MATCH(FIXED(O$6,0,TRUE),ES_P2_0!$A$10:$AQ$10,0),FALSE))</f>
        <v>111.1</v>
      </c>
      <c r="P36" s="232">
        <f>IF(ISNA(VLOOKUP($A36,ES_P2_0!$A$10:$AQ$100,MATCH(FIXED(P$6,0,TRUE),ES_P2_0!$A$10:$AQ$10,0),FALSE)),":",VLOOKUP($A36,ES_P2_0!$A$10:$AQ$100,MATCH(FIXED(P$6,0,TRUE),ES_P2_0!$A$10:$AQ$10,0),FALSE))</f>
        <v>111.7</v>
      </c>
      <c r="Q36" s="232">
        <f>IF(ISNA(VLOOKUP($A36,ES_P2_0!$A$10:$AQ$100,MATCH(FIXED(Q$6,0,TRUE),ES_P2_0!$A$10:$AQ$10,0),FALSE)),":",VLOOKUP($A36,ES_P2_0!$A$10:$AQ$100,MATCH(FIXED(Q$6,0,TRUE),ES_P2_0!$A$10:$AQ$10,0),FALSE))</f>
        <v>108.3</v>
      </c>
      <c r="R36" s="232">
        <f>IF(ISNA(VLOOKUP($A36,ES_P2_0!$A$10:$AQ$100,MATCH(FIXED(R$6,0,TRUE),ES_P2_0!$A$10:$AQ$10,0),FALSE)),":",VLOOKUP($A36,ES_P2_0!$A$10:$AQ$100,MATCH(FIXED(R$6,0,TRUE),ES_P2_0!$A$10:$AQ$10,0),FALSE))</f>
        <v>107.6</v>
      </c>
      <c r="S36" s="232">
        <f>IF(ISNA(VLOOKUP($A36,ES_P2_0!$A$10:$AQ$100,MATCH(FIXED(S$6,0,TRUE),ES_P2_0!$A$10:$AQ$10,0),FALSE)),":",VLOOKUP($A36,ES_P2_0!$A$10:$AQ$100,MATCH(FIXED(S$6,0,TRUE),ES_P2_0!$A$10:$AQ$10,0),FALSE))</f>
        <v>108.2</v>
      </c>
      <c r="T36" s="232">
        <f>IF(ISNA(VLOOKUP($A36,ES_P2_0!$A$10:$AQ$100,MATCH(FIXED(T$6,0,TRUE),ES_P2_0!$A$10:$AQ$10,0),FALSE)),":",VLOOKUP($A36,ES_P2_0!$A$10:$AQ$100,MATCH(FIXED(T$6,0,TRUE),ES_P2_0!$A$10:$AQ$10,0),FALSE))</f>
        <v>107</v>
      </c>
      <c r="U36" s="232">
        <f>IF(ISNA(VLOOKUP($A36,ES_P2_0!$A$10:$AQ$100,MATCH(FIXED(U$6,0,TRUE),ES_P2_0!$A$10:$AQ$10,0),FALSE)),":",VLOOKUP($A36,ES_P2_0!$A$10:$AQ$100,MATCH(FIXED(U$6,0,TRUE),ES_P2_0!$A$10:$AQ$10,0),FALSE))</f>
        <v>105.6</v>
      </c>
      <c r="V36" s="232" t="str">
        <f>IF(ISNA(VLOOKUP($A36,ES_P2_0!$A$10:$AQ$100,MATCH(FIXED(V$6,0,TRUE),ES_P2_0!$A$10:$AQ$10,0),FALSE)),":",VLOOKUP($A36,ES_P2_0!$A$10:$AQ$100,MATCH(FIXED(V$6,0,TRUE),ES_P2_0!$A$10:$AQ$10,0),FALSE))</f>
        <v>:</v>
      </c>
      <c r="W36" s="232" t="str">
        <f>IF(ISNA(VLOOKUP($A36,ES_P2_0!$A$10:$AQ$100,MATCH(FIXED(W$6,0,TRUE),ES_P2_0!$A$10:$AQ$10,0),FALSE)),":",VLOOKUP($A36,ES_P2_0!$A$10:$AQ$100,MATCH(FIXED(W$6,0,TRUE),ES_P2_0!$A$10:$AQ$10,0),FALSE))</f>
        <v>:</v>
      </c>
    </row>
    <row r="37" spans="1:23">
      <c r="A37" s="230" t="str">
        <f>lookup!Z32</f>
        <v>Sweden</v>
      </c>
      <c r="B37" s="232" t="str">
        <f>VLOOKUP(A37,lookup!$Z$2:$AA$77,2,FALSE)</f>
        <v>Σουηδία</v>
      </c>
      <c r="C37" s="232" t="str">
        <f>IF(ISNA(VLOOKUP($A37,ES_P2_0!$A$10:$AQ$100,MATCH(FIXED(C$6,0,TRUE),ES_P2_0!$A$10:$AQ$10,0),FALSE)),":",VLOOKUP($A37,ES_P2_0!$A$10:$AQ$100,MATCH(FIXED(C$6,0,TRUE),ES_P2_0!$A$10:$AQ$10,0),FALSE))</f>
        <v>:</v>
      </c>
      <c r="D37" s="232" t="str">
        <f>IF(ISNA(VLOOKUP($A37,ES_P2_0!$A$10:$AQ$100,MATCH(FIXED(D$6,0,TRUE),ES_P2_0!$A$10:$AQ$10,0),FALSE)),":",VLOOKUP($A37,ES_P2_0!$A$10:$AQ$100,MATCH(FIXED(D$6,0,TRUE),ES_P2_0!$A$10:$AQ$10,0),FALSE))</f>
        <v>:</v>
      </c>
      <c r="E37" s="232" t="str">
        <f>IF(ISNA(VLOOKUP($A37,ES_P2_0!$A$10:$AQ$100,MATCH(FIXED(E$6,0,TRUE),ES_P2_0!$A$10:$AQ$10,0),FALSE)),":",VLOOKUP($A37,ES_P2_0!$A$10:$AQ$100,MATCH(FIXED(E$6,0,TRUE),ES_P2_0!$A$10:$AQ$10,0),FALSE))</f>
        <v>:</v>
      </c>
      <c r="F37" s="232" t="str">
        <f>IF(ISNA(VLOOKUP($A37,ES_P2_0!$A$10:$AQ$100,MATCH(FIXED(F$6,0,TRUE),ES_P2_0!$A$10:$AQ$10,0),FALSE)),":",VLOOKUP($A37,ES_P2_0!$A$10:$AQ$100,MATCH(FIXED(F$6,0,TRUE),ES_P2_0!$A$10:$AQ$10,0),FALSE))</f>
        <v>:</v>
      </c>
      <c r="G37" s="232" t="str">
        <f>IF(ISNA(VLOOKUP($A37,ES_P2_0!$A$10:$AQ$100,MATCH(FIXED(G$6,0,TRUE),ES_P2_0!$A$10:$AQ$10,0),FALSE)),":",VLOOKUP($A37,ES_P2_0!$A$10:$AQ$100,MATCH(FIXED(G$6,0,TRUE),ES_P2_0!$A$10:$AQ$10,0),FALSE))</f>
        <v>:</v>
      </c>
      <c r="H37" s="232">
        <f>IF(ISNA(VLOOKUP($A37,ES_P2_0!$A$10:$AQ$100,MATCH(FIXED(H$6,0,TRUE),ES_P2_0!$A$10:$AQ$10,0),FALSE)),":",VLOOKUP($A37,ES_P2_0!$A$10:$AQ$100,MATCH(FIXED(H$6,0,TRUE),ES_P2_0!$A$10:$AQ$10,0),FALSE))</f>
        <v>119.6</v>
      </c>
      <c r="I37" s="232">
        <f>IF(ISNA(VLOOKUP($A37,ES_P2_0!$A$10:$AQ$100,MATCH(FIXED(I$6,0,TRUE),ES_P2_0!$A$10:$AQ$10,0),FALSE)),":",VLOOKUP($A37,ES_P2_0!$A$10:$AQ$100,MATCH(FIXED(I$6,0,TRUE),ES_P2_0!$A$10:$AQ$10,0),FALSE))</f>
        <v>114.4</v>
      </c>
      <c r="J37" s="232">
        <f>IF(ISNA(VLOOKUP($A37,ES_P2_0!$A$10:$AQ$100,MATCH(FIXED(J$6,0,TRUE),ES_P2_0!$A$10:$AQ$10,0),FALSE)),":",VLOOKUP($A37,ES_P2_0!$A$10:$AQ$100,MATCH(FIXED(J$6,0,TRUE),ES_P2_0!$A$10:$AQ$10,0),FALSE))</f>
        <v>115.4</v>
      </c>
      <c r="K37" s="232">
        <f>IF(ISNA(VLOOKUP($A37,ES_P2_0!$A$10:$AQ$100,MATCH(FIXED(K$6,0,TRUE),ES_P2_0!$A$10:$AQ$10,0),FALSE)),":",VLOOKUP($A37,ES_P2_0!$A$10:$AQ$100,MATCH(FIXED(K$6,0,TRUE),ES_P2_0!$A$10:$AQ$10,0),FALSE))</f>
        <v>118.6</v>
      </c>
      <c r="L37" s="232">
        <f>IF(ISNA(VLOOKUP($A37,ES_P2_0!$A$10:$AQ$100,MATCH(FIXED(L$6,0,TRUE),ES_P2_0!$A$10:$AQ$10,0),FALSE)),":",VLOOKUP($A37,ES_P2_0!$A$10:$AQ$100,MATCH(FIXED(L$6,0,TRUE),ES_P2_0!$A$10:$AQ$10,0),FALSE))</f>
        <v>120.9</v>
      </c>
      <c r="M37" s="232">
        <f>IF(ISNA(VLOOKUP($A37,ES_P2_0!$A$10:$AQ$100,MATCH(FIXED(M$6,0,TRUE),ES_P2_0!$A$10:$AQ$10,0),FALSE)),":",VLOOKUP($A37,ES_P2_0!$A$10:$AQ$100,MATCH(FIXED(M$6,0,TRUE),ES_P2_0!$A$10:$AQ$10,0),FALSE))</f>
        <v>117</v>
      </c>
      <c r="N37" s="232">
        <f>IF(ISNA(VLOOKUP($A37,ES_P2_0!$A$10:$AQ$100,MATCH(FIXED(N$6,0,TRUE),ES_P2_0!$A$10:$AQ$10,0),FALSE)),":",VLOOKUP($A37,ES_P2_0!$A$10:$AQ$100,MATCH(FIXED(N$6,0,TRUE),ES_P2_0!$A$10:$AQ$10,0),FALSE))</f>
        <v>118.1</v>
      </c>
      <c r="O37" s="232">
        <f>IF(ISNA(VLOOKUP($A37,ES_P2_0!$A$10:$AQ$100,MATCH(FIXED(O$6,0,TRUE),ES_P2_0!$A$10:$AQ$10,0),FALSE)),":",VLOOKUP($A37,ES_P2_0!$A$10:$AQ$100,MATCH(FIXED(O$6,0,TRUE),ES_P2_0!$A$10:$AQ$10,0),FALSE))</f>
        <v>118.9</v>
      </c>
      <c r="P37" s="232">
        <f>IF(ISNA(VLOOKUP($A37,ES_P2_0!$A$10:$AQ$100,MATCH(FIXED(P$6,0,TRUE),ES_P2_0!$A$10:$AQ$10,0),FALSE)),":",VLOOKUP($A37,ES_P2_0!$A$10:$AQ$100,MATCH(FIXED(P$6,0,TRUE),ES_P2_0!$A$10:$AQ$10,0),FALSE))</f>
        <v>117.7</v>
      </c>
      <c r="Q37" s="232">
        <f>IF(ISNA(VLOOKUP($A37,ES_P2_0!$A$10:$AQ$100,MATCH(FIXED(Q$6,0,TRUE),ES_P2_0!$A$10:$AQ$10,0),FALSE)),":",VLOOKUP($A37,ES_P2_0!$A$10:$AQ$100,MATCH(FIXED(Q$6,0,TRUE),ES_P2_0!$A$10:$AQ$10,0),FALSE))</f>
        <v>114.6</v>
      </c>
      <c r="R37" s="232">
        <f>IF(ISNA(VLOOKUP($A37,ES_P2_0!$A$10:$AQ$100,MATCH(FIXED(R$6,0,TRUE),ES_P2_0!$A$10:$AQ$10,0),FALSE)),":",VLOOKUP($A37,ES_P2_0!$A$10:$AQ$100,MATCH(FIXED(R$6,0,TRUE),ES_P2_0!$A$10:$AQ$10,0),FALSE))</f>
        <v>115.1</v>
      </c>
      <c r="S37" s="232">
        <f>IF(ISNA(VLOOKUP($A37,ES_P2_0!$A$10:$AQ$100,MATCH(FIXED(S$6,0,TRUE),ES_P2_0!$A$10:$AQ$10,0),FALSE)),":",VLOOKUP($A37,ES_P2_0!$A$10:$AQ$100,MATCH(FIXED(S$6,0,TRUE),ES_P2_0!$A$10:$AQ$10,0),FALSE))</f>
        <v>115.4</v>
      </c>
      <c r="T37" s="232">
        <f>IF(ISNA(VLOOKUP($A37,ES_P2_0!$A$10:$AQ$100,MATCH(FIXED(T$6,0,TRUE),ES_P2_0!$A$10:$AQ$10,0),FALSE)),":",VLOOKUP($A37,ES_P2_0!$A$10:$AQ$100,MATCH(FIXED(T$6,0,TRUE),ES_P2_0!$A$10:$AQ$10,0),FALSE))</f>
        <v>116.2</v>
      </c>
      <c r="U37" s="232">
        <f>IF(ISNA(VLOOKUP($A37,ES_P2_0!$A$10:$AQ$100,MATCH(FIXED(U$6,0,TRUE),ES_P2_0!$A$10:$AQ$10,0),FALSE)),":",VLOOKUP($A37,ES_P2_0!$A$10:$AQ$100,MATCH(FIXED(U$6,0,TRUE),ES_P2_0!$A$10:$AQ$10,0),FALSE))</f>
        <v>116.9</v>
      </c>
      <c r="V37" s="232" t="str">
        <f>IF(ISNA(VLOOKUP($A37,ES_P2_0!$A$10:$AQ$100,MATCH(FIXED(V$6,0,TRUE),ES_P2_0!$A$10:$AQ$10,0),FALSE)),":",VLOOKUP($A37,ES_P2_0!$A$10:$AQ$100,MATCH(FIXED(V$6,0,TRUE),ES_P2_0!$A$10:$AQ$10,0),FALSE))</f>
        <v>:</v>
      </c>
      <c r="W37" s="232" t="str">
        <f>IF(ISNA(VLOOKUP($A37,ES_P2_0!$A$10:$AQ$100,MATCH(FIXED(W$6,0,TRUE),ES_P2_0!$A$10:$AQ$10,0),FALSE)),":",VLOOKUP($A37,ES_P2_0!$A$10:$AQ$100,MATCH(FIXED(W$6,0,TRUE),ES_P2_0!$A$10:$AQ$10,0),FALSE))</f>
        <v>:</v>
      </c>
    </row>
    <row r="38" spans="1:23">
      <c r="A38" s="230" t="str">
        <f>lookup!Z33</f>
        <v>United Kingdom</v>
      </c>
      <c r="B38" s="232" t="str">
        <f>VLOOKUP(A38,lookup!$Z$2:$AA$77,2,FALSE)</f>
        <v>Ηνωμένο Βασίλειο</v>
      </c>
      <c r="C38" s="232" t="str">
        <f>IF(ISNA(VLOOKUP($A38,ES_P2_0!$A$10:$AQ$100,MATCH(FIXED(C$6,0,TRUE),ES_P2_0!$A$10:$AQ$10,0),FALSE)),":",VLOOKUP($A38,ES_P2_0!$A$10:$AQ$100,MATCH(FIXED(C$6,0,TRUE),ES_P2_0!$A$10:$AQ$10,0),FALSE))</f>
        <v>:</v>
      </c>
      <c r="D38" s="232" t="str">
        <f>IF(ISNA(VLOOKUP($A38,ES_P2_0!$A$10:$AQ$100,MATCH(FIXED(D$6,0,TRUE),ES_P2_0!$A$10:$AQ$10,0),FALSE)),":",VLOOKUP($A38,ES_P2_0!$A$10:$AQ$100,MATCH(FIXED(D$6,0,TRUE),ES_P2_0!$A$10:$AQ$10,0),FALSE))</f>
        <v>:</v>
      </c>
      <c r="E38" s="232" t="str">
        <f>IF(ISNA(VLOOKUP($A38,ES_P2_0!$A$10:$AQ$100,MATCH(FIXED(E$6,0,TRUE),ES_P2_0!$A$10:$AQ$10,0),FALSE)),":",VLOOKUP($A38,ES_P2_0!$A$10:$AQ$100,MATCH(FIXED(E$6,0,TRUE),ES_P2_0!$A$10:$AQ$10,0),FALSE))</f>
        <v>:</v>
      </c>
      <c r="F38" s="232" t="str">
        <f>IF(ISNA(VLOOKUP($A38,ES_P2_0!$A$10:$AQ$100,MATCH(FIXED(F$6,0,TRUE),ES_P2_0!$A$10:$AQ$10,0),FALSE)),":",VLOOKUP($A38,ES_P2_0!$A$10:$AQ$100,MATCH(FIXED(F$6,0,TRUE),ES_P2_0!$A$10:$AQ$10,0),FALSE))</f>
        <v>:</v>
      </c>
      <c r="G38" s="232" t="str">
        <f>IF(ISNA(VLOOKUP($A38,ES_P2_0!$A$10:$AQ$100,MATCH(FIXED(G$6,0,TRUE),ES_P2_0!$A$10:$AQ$10,0),FALSE)),":",VLOOKUP($A38,ES_P2_0!$A$10:$AQ$100,MATCH(FIXED(G$6,0,TRUE),ES_P2_0!$A$10:$AQ$10,0),FALSE))</f>
        <v>:</v>
      </c>
      <c r="H38" s="232">
        <f>IF(ISNA(VLOOKUP($A38,ES_P2_0!$A$10:$AQ$100,MATCH(FIXED(H$6,0,TRUE),ES_P2_0!$A$10:$AQ$10,0),FALSE)),":",VLOOKUP($A38,ES_P2_0!$A$10:$AQ$100,MATCH(FIXED(H$6,0,TRUE),ES_P2_0!$A$10:$AQ$10,0),FALSE))</f>
        <v>113.6</v>
      </c>
      <c r="I38" s="232">
        <f>IF(ISNA(VLOOKUP($A38,ES_P2_0!$A$10:$AQ$100,MATCH(FIXED(I$6,0,TRUE),ES_P2_0!$A$10:$AQ$10,0),FALSE)),":",VLOOKUP($A38,ES_P2_0!$A$10:$AQ$100,MATCH(FIXED(I$6,0,TRUE),ES_P2_0!$A$10:$AQ$10,0),FALSE))</f>
        <v>113.4</v>
      </c>
      <c r="J38" s="232">
        <f>IF(ISNA(VLOOKUP($A38,ES_P2_0!$A$10:$AQ$100,MATCH(FIXED(J$6,0,TRUE),ES_P2_0!$A$10:$AQ$10,0),FALSE)),":",VLOOKUP($A38,ES_P2_0!$A$10:$AQ$100,MATCH(FIXED(J$6,0,TRUE),ES_P2_0!$A$10:$AQ$10,0),FALSE))</f>
        <v>113.8</v>
      </c>
      <c r="K38" s="232">
        <f>IF(ISNA(VLOOKUP($A38,ES_P2_0!$A$10:$AQ$100,MATCH(FIXED(K$6,0,TRUE),ES_P2_0!$A$10:$AQ$10,0),FALSE)),":",VLOOKUP($A38,ES_P2_0!$A$10:$AQ$100,MATCH(FIXED(K$6,0,TRUE),ES_P2_0!$A$10:$AQ$10,0),FALSE))</f>
        <v>114.6</v>
      </c>
      <c r="L38" s="232">
        <f>IF(ISNA(VLOOKUP($A38,ES_P2_0!$A$10:$AQ$100,MATCH(FIXED(L$6,0,TRUE),ES_P2_0!$A$10:$AQ$10,0),FALSE)),":",VLOOKUP($A38,ES_P2_0!$A$10:$AQ$100,MATCH(FIXED(L$6,0,TRUE),ES_P2_0!$A$10:$AQ$10,0),FALSE))</f>
        <v>116.4</v>
      </c>
      <c r="M38" s="232">
        <f>IF(ISNA(VLOOKUP($A38,ES_P2_0!$A$10:$AQ$100,MATCH(FIXED(M$6,0,TRUE),ES_P2_0!$A$10:$AQ$10,0),FALSE)),":",VLOOKUP($A38,ES_P2_0!$A$10:$AQ$100,MATCH(FIXED(M$6,0,TRUE),ES_P2_0!$A$10:$AQ$10,0),FALSE))</f>
        <v>115.6</v>
      </c>
      <c r="N38" s="232">
        <f>IF(ISNA(VLOOKUP($A38,ES_P2_0!$A$10:$AQ$100,MATCH(FIXED(N$6,0,TRUE),ES_P2_0!$A$10:$AQ$10,0),FALSE)),":",VLOOKUP($A38,ES_P2_0!$A$10:$AQ$100,MATCH(FIXED(N$6,0,TRUE),ES_P2_0!$A$10:$AQ$10,0),FALSE))</f>
        <v>114.9</v>
      </c>
      <c r="O38" s="232">
        <f>IF(ISNA(VLOOKUP($A38,ES_P2_0!$A$10:$AQ$100,MATCH(FIXED(O$6,0,TRUE),ES_P2_0!$A$10:$AQ$10,0),FALSE)),":",VLOOKUP($A38,ES_P2_0!$A$10:$AQ$100,MATCH(FIXED(O$6,0,TRUE),ES_P2_0!$A$10:$AQ$10,0),FALSE))</f>
        <v>112</v>
      </c>
      <c r="P38" s="232">
        <f>IF(ISNA(VLOOKUP($A38,ES_P2_0!$A$10:$AQ$100,MATCH(FIXED(P$6,0,TRUE),ES_P2_0!$A$10:$AQ$10,0),FALSE)),":",VLOOKUP($A38,ES_P2_0!$A$10:$AQ$100,MATCH(FIXED(P$6,0,TRUE),ES_P2_0!$A$10:$AQ$10,0),FALSE))</f>
        <v>109.3</v>
      </c>
      <c r="Q38" s="232">
        <f>IF(ISNA(VLOOKUP($A38,ES_P2_0!$A$10:$AQ$100,MATCH(FIXED(Q$6,0,TRUE),ES_P2_0!$A$10:$AQ$10,0),FALSE)),":",VLOOKUP($A38,ES_P2_0!$A$10:$AQ$100,MATCH(FIXED(Q$6,0,TRUE),ES_P2_0!$A$10:$AQ$10,0),FALSE))</f>
        <v>107.3</v>
      </c>
      <c r="R38" s="232">
        <f>IF(ISNA(VLOOKUP($A38,ES_P2_0!$A$10:$AQ$100,MATCH(FIXED(R$6,0,TRUE),ES_P2_0!$A$10:$AQ$10,0),FALSE)),":",VLOOKUP($A38,ES_P2_0!$A$10:$AQ$100,MATCH(FIXED(R$6,0,TRUE),ES_P2_0!$A$10:$AQ$10,0),FALSE))</f>
        <v>102.8</v>
      </c>
      <c r="S38" s="232">
        <f>IF(ISNA(VLOOKUP($A38,ES_P2_0!$A$10:$AQ$100,MATCH(FIXED(S$6,0,TRUE),ES_P2_0!$A$10:$AQ$10,0),FALSE)),":",VLOOKUP($A38,ES_P2_0!$A$10:$AQ$100,MATCH(FIXED(S$6,0,TRUE),ES_P2_0!$A$10:$AQ$10,0),FALSE))</f>
        <v>100.7</v>
      </c>
      <c r="T38" s="232">
        <f>IF(ISNA(VLOOKUP($A38,ES_P2_0!$A$10:$AQ$100,MATCH(FIXED(T$6,0,TRUE),ES_P2_0!$A$10:$AQ$10,0),FALSE)),":",VLOOKUP($A38,ES_P2_0!$A$10:$AQ$100,MATCH(FIXED(T$6,0,TRUE),ES_P2_0!$A$10:$AQ$10,0),FALSE))</f>
        <v>98.3</v>
      </c>
      <c r="U38" s="232">
        <f>IF(ISNA(VLOOKUP($A38,ES_P2_0!$A$10:$AQ$100,MATCH(FIXED(U$6,0,TRUE),ES_P2_0!$A$10:$AQ$10,0),FALSE)),":",VLOOKUP($A38,ES_P2_0!$A$10:$AQ$100,MATCH(FIXED(U$6,0,TRUE),ES_P2_0!$A$10:$AQ$10,0),FALSE))</f>
        <v>97.7</v>
      </c>
      <c r="V38" s="232" t="str">
        <f>IF(ISNA(VLOOKUP($A38,ES_P2_0!$A$10:$AQ$100,MATCH(FIXED(V$6,0,TRUE),ES_P2_0!$A$10:$AQ$10,0),FALSE)),":",VLOOKUP($A38,ES_P2_0!$A$10:$AQ$100,MATCH(FIXED(V$6,0,TRUE),ES_P2_0!$A$10:$AQ$10,0),FALSE))</f>
        <v>:</v>
      </c>
      <c r="W38" s="232" t="str">
        <f>IF(ISNA(VLOOKUP($A38,ES_P2_0!$A$10:$AQ$100,MATCH(FIXED(W$6,0,TRUE),ES_P2_0!$A$10:$AQ$10,0),FALSE)),":",VLOOKUP($A38,ES_P2_0!$A$10:$AQ$100,MATCH(FIXED(W$6,0,TRUE),ES_P2_0!$A$10:$AQ$10,0),FALSE))</f>
        <v>:</v>
      </c>
    </row>
    <row r="39" spans="1:23">
      <c r="A39" s="230" t="str">
        <f>lookup!Z34</f>
        <v>United States</v>
      </c>
      <c r="B39" s="232" t="str">
        <f>VLOOKUP(A39,lookup!$Z$2:$AA$77,2,FALSE)</f>
        <v>Ηνωμένες Πολιτείες</v>
      </c>
      <c r="C39" s="232" t="str">
        <f>IF(ISNA(VLOOKUP($A39,ES_P2_0!$A$10:$AQ$100,MATCH(FIXED(C$6,0,TRUE),ES_P2_0!$A$10:$AQ$10,0),FALSE)),":",VLOOKUP($A39,ES_P2_0!$A$10:$AQ$100,MATCH(FIXED(C$6,0,TRUE),ES_P2_0!$A$10:$AQ$10,0),FALSE))</f>
        <v>:</v>
      </c>
      <c r="D39" s="232" t="str">
        <f>IF(ISNA(VLOOKUP($A39,ES_P2_0!$A$10:$AQ$100,MATCH(FIXED(D$6,0,TRUE),ES_P2_0!$A$10:$AQ$10,0),FALSE)),":",VLOOKUP($A39,ES_P2_0!$A$10:$AQ$100,MATCH(FIXED(D$6,0,TRUE),ES_P2_0!$A$10:$AQ$10,0),FALSE))</f>
        <v>:</v>
      </c>
      <c r="E39" s="232" t="str">
        <f>IF(ISNA(VLOOKUP($A39,ES_P2_0!$A$10:$AQ$100,MATCH(FIXED(E$6,0,TRUE),ES_P2_0!$A$10:$AQ$10,0),FALSE)),":",VLOOKUP($A39,ES_P2_0!$A$10:$AQ$100,MATCH(FIXED(E$6,0,TRUE),ES_P2_0!$A$10:$AQ$10,0),FALSE))</f>
        <v>:</v>
      </c>
      <c r="F39" s="232" t="str">
        <f>IF(ISNA(VLOOKUP($A39,ES_P2_0!$A$10:$AQ$100,MATCH(FIXED(F$6,0,TRUE),ES_P2_0!$A$10:$AQ$10,0),FALSE)),":",VLOOKUP($A39,ES_P2_0!$A$10:$AQ$100,MATCH(FIXED(F$6,0,TRUE),ES_P2_0!$A$10:$AQ$10,0),FALSE))</f>
        <v>:</v>
      </c>
      <c r="G39" s="232" t="str">
        <f>IF(ISNA(VLOOKUP($A39,ES_P2_0!$A$10:$AQ$100,MATCH(FIXED(G$6,0,TRUE),ES_P2_0!$A$10:$AQ$10,0),FALSE)),":",VLOOKUP($A39,ES_P2_0!$A$10:$AQ$100,MATCH(FIXED(G$6,0,TRUE),ES_P2_0!$A$10:$AQ$10,0),FALSE))</f>
        <v>:</v>
      </c>
      <c r="H39" s="232">
        <f>IF(ISNA(VLOOKUP($A39,ES_P2_0!$A$10:$AQ$100,MATCH(FIXED(H$6,0,TRUE),ES_P2_0!$A$10:$AQ$10,0),FALSE)),":",VLOOKUP($A39,ES_P2_0!$A$10:$AQ$100,MATCH(FIXED(H$6,0,TRUE),ES_P2_0!$A$10:$AQ$10,0),FALSE))</f>
        <v>136.19999999999999</v>
      </c>
      <c r="I39" s="232">
        <f>IF(ISNA(VLOOKUP($A39,ES_P2_0!$A$10:$AQ$100,MATCH(FIXED(I$6,0,TRUE),ES_P2_0!$A$10:$AQ$10,0),FALSE)),":",VLOOKUP($A39,ES_P2_0!$A$10:$AQ$100,MATCH(FIXED(I$6,0,TRUE),ES_P2_0!$A$10:$AQ$10,0),FALSE))</f>
        <v>135.4</v>
      </c>
      <c r="J39" s="232">
        <f>IF(ISNA(VLOOKUP($A39,ES_P2_0!$A$10:$AQ$100,MATCH(FIXED(J$6,0,TRUE),ES_P2_0!$A$10:$AQ$10,0),FALSE)),":",VLOOKUP($A39,ES_P2_0!$A$10:$AQ$100,MATCH(FIXED(J$6,0,TRUE),ES_P2_0!$A$10:$AQ$10,0),FALSE))</f>
        <v>135.6</v>
      </c>
      <c r="K39" s="232">
        <f>IF(ISNA(VLOOKUP($A39,ES_P2_0!$A$10:$AQ$100,MATCH(FIXED(K$6,0,TRUE),ES_P2_0!$A$10:$AQ$10,0),FALSE)),":",VLOOKUP($A39,ES_P2_0!$A$10:$AQ$100,MATCH(FIXED(K$6,0,TRUE),ES_P2_0!$A$10:$AQ$10,0),FALSE))</f>
        <v>138.9</v>
      </c>
      <c r="L39" s="232">
        <f>IF(ISNA(VLOOKUP($A39,ES_P2_0!$A$10:$AQ$100,MATCH(FIXED(L$6,0,TRUE),ES_P2_0!$A$10:$AQ$10,0),FALSE)),":",VLOOKUP($A39,ES_P2_0!$A$10:$AQ$100,MATCH(FIXED(L$6,0,TRUE),ES_P2_0!$A$10:$AQ$10,0),FALSE))</f>
        <v>140.4</v>
      </c>
      <c r="M39" s="232">
        <f>IF(ISNA(VLOOKUP($A39,ES_P2_0!$A$10:$AQ$100,MATCH(FIXED(M$6,0,TRUE),ES_P2_0!$A$10:$AQ$10,0),FALSE)),":",VLOOKUP($A39,ES_P2_0!$A$10:$AQ$100,MATCH(FIXED(M$6,0,TRUE),ES_P2_0!$A$10:$AQ$10,0),FALSE))</f>
        <v>141.5</v>
      </c>
      <c r="N39" s="232">
        <f>IF(ISNA(VLOOKUP($A39,ES_P2_0!$A$10:$AQ$100,MATCH(FIXED(N$6,0,TRUE),ES_P2_0!$A$10:$AQ$10,0),FALSE)),":",VLOOKUP($A39,ES_P2_0!$A$10:$AQ$100,MATCH(FIXED(N$6,0,TRUE),ES_P2_0!$A$10:$AQ$10,0),FALSE))</f>
        <v>136.9</v>
      </c>
      <c r="O39" s="232">
        <f>IF(ISNA(VLOOKUP($A39,ES_P2_0!$A$10:$AQ$100,MATCH(FIXED(O$6,0,TRUE),ES_P2_0!$A$10:$AQ$10,0),FALSE)),":",VLOOKUP($A39,ES_P2_0!$A$10:$AQ$100,MATCH(FIXED(O$6,0,TRUE),ES_P2_0!$A$10:$AQ$10,0),FALSE))</f>
        <v>136.1</v>
      </c>
      <c r="P39" s="232">
        <f>IF(ISNA(VLOOKUP($A39,ES_P2_0!$A$10:$AQ$100,MATCH(FIXED(P$6,0,TRUE),ES_P2_0!$A$10:$AQ$10,0),FALSE)),":",VLOOKUP($A39,ES_P2_0!$A$10:$AQ$100,MATCH(FIXED(P$6,0,TRUE),ES_P2_0!$A$10:$AQ$10,0),FALSE))</f>
        <v>134.69999999999999</v>
      </c>
      <c r="Q39" s="232">
        <f>IF(ISNA(VLOOKUP($A39,ES_P2_0!$A$10:$AQ$100,MATCH(FIXED(Q$6,0,TRUE),ES_P2_0!$A$10:$AQ$10,0),FALSE)),":",VLOOKUP($A39,ES_P2_0!$A$10:$AQ$100,MATCH(FIXED(Q$6,0,TRUE),ES_P2_0!$A$10:$AQ$10,0),FALSE))</f>
        <v>137</v>
      </c>
      <c r="R39" s="232" t="str">
        <f>IF(ISNA(VLOOKUP($A39,ES_P2_0!$A$10:$AQ$100,MATCH(FIXED(R$6,0,TRUE),ES_P2_0!$A$10:$AQ$10,0),FALSE)),":",VLOOKUP($A39,ES_P2_0!$A$10:$AQ$100,MATCH(FIXED(R$6,0,TRUE),ES_P2_0!$A$10:$AQ$10,0),FALSE))</f>
        <v>:</v>
      </c>
      <c r="S39" s="232" t="str">
        <f>IF(ISNA(VLOOKUP($A39,ES_P2_0!$A$10:$AQ$100,MATCH(FIXED(S$6,0,TRUE),ES_P2_0!$A$10:$AQ$10,0),FALSE)),":",VLOOKUP($A39,ES_P2_0!$A$10:$AQ$100,MATCH(FIXED(S$6,0,TRUE),ES_P2_0!$A$10:$AQ$10,0),FALSE))</f>
        <v>:</v>
      </c>
      <c r="T39" s="232" t="str">
        <f>IF(ISNA(VLOOKUP($A39,ES_P2_0!$A$10:$AQ$100,MATCH(FIXED(T$6,0,TRUE),ES_P2_0!$A$10:$AQ$10,0),FALSE)),":",VLOOKUP($A39,ES_P2_0!$A$10:$AQ$100,MATCH(FIXED(T$6,0,TRUE),ES_P2_0!$A$10:$AQ$10,0),FALSE))</f>
        <v>:</v>
      </c>
      <c r="U39" s="232" t="str">
        <f>IF(ISNA(VLOOKUP($A39,ES_P2_0!$A$10:$AQ$100,MATCH(FIXED(U$6,0,TRUE),ES_P2_0!$A$10:$AQ$10,0),FALSE)),":",VLOOKUP($A39,ES_P2_0!$A$10:$AQ$100,MATCH(FIXED(U$6,0,TRUE),ES_P2_0!$A$10:$AQ$10,0),FALSE))</f>
        <v>:</v>
      </c>
      <c r="V39" s="232" t="str">
        <f>IF(ISNA(VLOOKUP($A39,ES_P2_0!$A$10:$AQ$100,MATCH(FIXED(V$6,0,TRUE),ES_P2_0!$A$10:$AQ$10,0),FALSE)),":",VLOOKUP($A39,ES_P2_0!$A$10:$AQ$100,MATCH(FIXED(V$6,0,TRUE),ES_P2_0!$A$10:$AQ$10,0),FALSE))</f>
        <v>:</v>
      </c>
      <c r="W39" s="232" t="str">
        <f>IF(ISNA(VLOOKUP($A39,ES_P2_0!$A$10:$AQ$100,MATCH(FIXED(W$6,0,TRUE),ES_P2_0!$A$10:$AQ$10,0),FALSE)),":",VLOOKUP($A39,ES_P2_0!$A$10:$AQ$100,MATCH(FIXED(W$6,0,TRUE),ES_P2_0!$A$10:$AQ$10,0),FALSE))</f>
        <v>:</v>
      </c>
    </row>
    <row r="40" spans="1:23">
      <c r="A40" s="230" t="str">
        <f>lookup!Z35</f>
        <v>Japan</v>
      </c>
      <c r="B40" s="232" t="str">
        <f>VLOOKUP(A40,lookup!$Z$2:$AA$77,2,FALSE)</f>
        <v>Ιαπωνία</v>
      </c>
      <c r="C40" s="232" t="str">
        <f>IF(ISNA(VLOOKUP($A40,ES_P2_0!$A$10:$AQ$100,MATCH(FIXED(C$6,0,TRUE),ES_P2_0!$A$10:$AQ$10,0),FALSE)),":",VLOOKUP($A40,ES_P2_0!$A$10:$AQ$100,MATCH(FIXED(C$6,0,TRUE),ES_P2_0!$A$10:$AQ$10,0),FALSE))</f>
        <v>:</v>
      </c>
      <c r="D40" s="232" t="str">
        <f>IF(ISNA(VLOOKUP($A40,ES_P2_0!$A$10:$AQ$100,MATCH(FIXED(D$6,0,TRUE),ES_P2_0!$A$10:$AQ$10,0),FALSE)),":",VLOOKUP($A40,ES_P2_0!$A$10:$AQ$100,MATCH(FIXED(D$6,0,TRUE),ES_P2_0!$A$10:$AQ$10,0),FALSE))</f>
        <v>:</v>
      </c>
      <c r="E40" s="232" t="str">
        <f>IF(ISNA(VLOOKUP($A40,ES_P2_0!$A$10:$AQ$100,MATCH(FIXED(E$6,0,TRUE),ES_P2_0!$A$10:$AQ$10,0),FALSE)),":",VLOOKUP($A40,ES_P2_0!$A$10:$AQ$100,MATCH(FIXED(E$6,0,TRUE),ES_P2_0!$A$10:$AQ$10,0),FALSE))</f>
        <v>:</v>
      </c>
      <c r="F40" s="232" t="str">
        <f>IF(ISNA(VLOOKUP($A40,ES_P2_0!$A$10:$AQ$100,MATCH(FIXED(F$6,0,TRUE),ES_P2_0!$A$10:$AQ$10,0),FALSE)),":",VLOOKUP($A40,ES_P2_0!$A$10:$AQ$100,MATCH(FIXED(F$6,0,TRUE),ES_P2_0!$A$10:$AQ$10,0),FALSE))</f>
        <v>:</v>
      </c>
      <c r="G40" s="232" t="str">
        <f>IF(ISNA(VLOOKUP($A40,ES_P2_0!$A$10:$AQ$100,MATCH(FIXED(G$6,0,TRUE),ES_P2_0!$A$10:$AQ$10,0),FALSE)),":",VLOOKUP($A40,ES_P2_0!$A$10:$AQ$100,MATCH(FIXED(G$6,0,TRUE),ES_P2_0!$A$10:$AQ$10,0),FALSE))</f>
        <v>:</v>
      </c>
      <c r="H40" s="232" t="str">
        <f>IF(ISNA(VLOOKUP($A40,ES_P2_0!$A$10:$AQ$100,MATCH(FIXED(H$6,0,TRUE),ES_P2_0!$A$10:$AQ$10,0),FALSE)),":",VLOOKUP($A40,ES_P2_0!$A$10:$AQ$100,MATCH(FIXED(H$6,0,TRUE),ES_P2_0!$A$10:$AQ$10,0),FALSE))</f>
        <v>:</v>
      </c>
      <c r="I40" s="232" t="str">
        <f>IF(ISNA(VLOOKUP($A40,ES_P2_0!$A$10:$AQ$100,MATCH(FIXED(I$6,0,TRUE),ES_P2_0!$A$10:$AQ$10,0),FALSE)),":",VLOOKUP($A40,ES_P2_0!$A$10:$AQ$100,MATCH(FIXED(I$6,0,TRUE),ES_P2_0!$A$10:$AQ$10,0),FALSE))</f>
        <v>:</v>
      </c>
      <c r="J40" s="232" t="str">
        <f>IF(ISNA(VLOOKUP($A40,ES_P2_0!$A$10:$AQ$100,MATCH(FIXED(J$6,0,TRUE),ES_P2_0!$A$10:$AQ$10,0),FALSE)),":",VLOOKUP($A40,ES_P2_0!$A$10:$AQ$100,MATCH(FIXED(J$6,0,TRUE),ES_P2_0!$A$10:$AQ$10,0),FALSE))</f>
        <v>:</v>
      </c>
      <c r="K40" s="232" t="str">
        <f>IF(ISNA(VLOOKUP($A40,ES_P2_0!$A$10:$AQ$100,MATCH(FIXED(K$6,0,TRUE),ES_P2_0!$A$10:$AQ$10,0),FALSE)),":",VLOOKUP($A40,ES_P2_0!$A$10:$AQ$100,MATCH(FIXED(K$6,0,TRUE),ES_P2_0!$A$10:$AQ$10,0),FALSE))</f>
        <v>:</v>
      </c>
      <c r="L40" s="232" t="str">
        <f>IF(ISNA(VLOOKUP($A40,ES_P2_0!$A$10:$AQ$100,MATCH(FIXED(L$6,0,TRUE),ES_P2_0!$A$10:$AQ$10,0),FALSE)),":",VLOOKUP($A40,ES_P2_0!$A$10:$AQ$100,MATCH(FIXED(L$6,0,TRUE),ES_P2_0!$A$10:$AQ$10,0),FALSE))</f>
        <v>:</v>
      </c>
      <c r="M40" s="232" t="str">
        <f>IF(ISNA(VLOOKUP($A40,ES_P2_0!$A$10:$AQ$100,MATCH(FIXED(M$6,0,TRUE),ES_P2_0!$A$10:$AQ$10,0),FALSE)),":",VLOOKUP($A40,ES_P2_0!$A$10:$AQ$100,MATCH(FIXED(M$6,0,TRUE),ES_P2_0!$A$10:$AQ$10,0),FALSE))</f>
        <v>:</v>
      </c>
      <c r="N40" s="232" t="str">
        <f>IF(ISNA(VLOOKUP($A40,ES_P2_0!$A$10:$AQ$100,MATCH(FIXED(N$6,0,TRUE),ES_P2_0!$A$10:$AQ$10,0),FALSE)),":",VLOOKUP($A40,ES_P2_0!$A$10:$AQ$100,MATCH(FIXED(N$6,0,TRUE),ES_P2_0!$A$10:$AQ$10,0),FALSE))</f>
        <v>:</v>
      </c>
      <c r="O40" s="232" t="str">
        <f>IF(ISNA(VLOOKUP($A40,ES_P2_0!$A$10:$AQ$100,MATCH(FIXED(O$6,0,TRUE),ES_P2_0!$A$10:$AQ$10,0),FALSE)),":",VLOOKUP($A40,ES_P2_0!$A$10:$AQ$100,MATCH(FIXED(O$6,0,TRUE),ES_P2_0!$A$10:$AQ$10,0),FALSE))</f>
        <v>:</v>
      </c>
      <c r="P40" s="232" t="str">
        <f>IF(ISNA(VLOOKUP($A40,ES_P2_0!$A$10:$AQ$100,MATCH(FIXED(P$6,0,TRUE),ES_P2_0!$A$10:$AQ$10,0),FALSE)),":",VLOOKUP($A40,ES_P2_0!$A$10:$AQ$100,MATCH(FIXED(P$6,0,TRUE),ES_P2_0!$A$10:$AQ$10,0),FALSE))</f>
        <v>:</v>
      </c>
      <c r="Q40" s="232" t="str">
        <f>IF(ISNA(VLOOKUP($A40,ES_P2_0!$A$10:$AQ$100,MATCH(FIXED(Q$6,0,TRUE),ES_P2_0!$A$10:$AQ$10,0),FALSE)),":",VLOOKUP($A40,ES_P2_0!$A$10:$AQ$100,MATCH(FIXED(Q$6,0,TRUE),ES_P2_0!$A$10:$AQ$10,0),FALSE))</f>
        <v>:</v>
      </c>
      <c r="R40" s="232" t="str">
        <f>IF(ISNA(VLOOKUP($A40,ES_P2_0!$A$10:$AQ$100,MATCH(FIXED(R$6,0,TRUE),ES_P2_0!$A$10:$AQ$10,0),FALSE)),":",VLOOKUP($A40,ES_P2_0!$A$10:$AQ$100,MATCH(FIXED(R$6,0,TRUE),ES_P2_0!$A$10:$AQ$10,0),FALSE))</f>
        <v>:</v>
      </c>
      <c r="S40" s="232" t="str">
        <f>IF(ISNA(VLOOKUP($A40,ES_P2_0!$A$10:$AQ$100,MATCH(FIXED(S$6,0,TRUE),ES_P2_0!$A$10:$AQ$10,0),FALSE)),":",VLOOKUP($A40,ES_P2_0!$A$10:$AQ$100,MATCH(FIXED(S$6,0,TRUE),ES_P2_0!$A$10:$AQ$10,0),FALSE))</f>
        <v>:</v>
      </c>
      <c r="T40" s="232" t="str">
        <f>IF(ISNA(VLOOKUP($A40,ES_P2_0!$A$10:$AQ$100,MATCH(FIXED(T$6,0,TRUE),ES_P2_0!$A$10:$AQ$10,0),FALSE)),":",VLOOKUP($A40,ES_P2_0!$A$10:$AQ$100,MATCH(FIXED(T$6,0,TRUE),ES_P2_0!$A$10:$AQ$10,0),FALSE))</f>
        <v>:</v>
      </c>
      <c r="U40" s="232" t="str">
        <f>IF(ISNA(VLOOKUP($A40,ES_P2_0!$A$10:$AQ$100,MATCH(FIXED(U$6,0,TRUE),ES_P2_0!$A$10:$AQ$10,0),FALSE)),":",VLOOKUP($A40,ES_P2_0!$A$10:$AQ$100,MATCH(FIXED(U$6,0,TRUE),ES_P2_0!$A$10:$AQ$10,0),FALSE))</f>
        <v>:</v>
      </c>
      <c r="V40" s="232" t="str">
        <f>IF(ISNA(VLOOKUP($A40,ES_P2_0!$A$10:$AQ$100,MATCH(FIXED(V$6,0,TRUE),ES_P2_0!$A$10:$AQ$10,0),FALSE)),":",VLOOKUP($A40,ES_P2_0!$A$10:$AQ$100,MATCH(FIXED(V$6,0,TRUE),ES_P2_0!$A$10:$AQ$10,0),FALSE))</f>
        <v>:</v>
      </c>
      <c r="W40" s="232" t="str">
        <f>IF(ISNA(VLOOKUP($A40,ES_P2_0!$A$10:$AQ$100,MATCH(FIXED(W$6,0,TRUE),ES_P2_0!$A$10:$AQ$10,0),FALSE)),":",VLOOKUP($A40,ES_P2_0!$A$10:$AQ$100,MATCH(FIXED(W$6,0,TRUE),ES_P2_0!$A$10:$AQ$10,0),FALSE))</f>
        <v>:</v>
      </c>
    </row>
    <row r="41" spans="1:23">
      <c r="B41" s="232"/>
      <c r="C41" s="232"/>
      <c r="D41" s="232"/>
      <c r="E41" s="232"/>
      <c r="F41" s="232"/>
      <c r="G41" s="232"/>
      <c r="H41" s="232"/>
      <c r="I41" s="232"/>
      <c r="J41" s="232"/>
      <c r="K41" s="232"/>
      <c r="L41" s="232"/>
      <c r="M41" s="232"/>
      <c r="N41" s="232"/>
      <c r="O41" s="232"/>
      <c r="P41" s="232"/>
      <c r="Q41" s="232"/>
      <c r="R41" s="232"/>
      <c r="S41" s="232"/>
      <c r="T41" s="232"/>
      <c r="U41" s="232"/>
      <c r="V41" s="232"/>
      <c r="W41" s="232"/>
    </row>
    <row r="42" spans="1:23">
      <c r="B42" s="232"/>
      <c r="C42" s="232">
        <f>C6</f>
        <v>1995</v>
      </c>
      <c r="D42" s="232">
        <f t="shared" ref="D42:W42" si="0">D6</f>
        <v>1996</v>
      </c>
      <c r="E42" s="232">
        <f t="shared" si="0"/>
        <v>1997</v>
      </c>
      <c r="F42" s="232">
        <f t="shared" si="0"/>
        <v>1998</v>
      </c>
      <c r="G42" s="232">
        <f t="shared" si="0"/>
        <v>1999</v>
      </c>
      <c r="H42" s="232">
        <f t="shared" si="0"/>
        <v>2000</v>
      </c>
      <c r="I42" s="232">
        <f t="shared" si="0"/>
        <v>2001</v>
      </c>
      <c r="J42" s="232">
        <f t="shared" si="0"/>
        <v>2002</v>
      </c>
      <c r="K42" s="232">
        <f t="shared" si="0"/>
        <v>2003</v>
      </c>
      <c r="L42" s="232">
        <f t="shared" si="0"/>
        <v>2004</v>
      </c>
      <c r="M42" s="232">
        <f t="shared" si="0"/>
        <v>2005</v>
      </c>
      <c r="N42" s="232">
        <f t="shared" si="0"/>
        <v>2006</v>
      </c>
      <c r="O42" s="232">
        <f t="shared" si="0"/>
        <v>2007</v>
      </c>
      <c r="P42" s="232">
        <f t="shared" si="0"/>
        <v>2008</v>
      </c>
      <c r="Q42" s="232">
        <f t="shared" si="0"/>
        <v>2009</v>
      </c>
      <c r="R42" s="232">
        <f t="shared" si="0"/>
        <v>2010</v>
      </c>
      <c r="S42" s="232">
        <f t="shared" si="0"/>
        <v>2011</v>
      </c>
      <c r="T42" s="232">
        <f t="shared" si="0"/>
        <v>2012</v>
      </c>
      <c r="U42" s="232">
        <f t="shared" si="0"/>
        <v>2013</v>
      </c>
      <c r="V42" s="232">
        <f t="shared" si="0"/>
        <v>2014</v>
      </c>
      <c r="W42" s="232">
        <f t="shared" si="0"/>
        <v>2015</v>
      </c>
    </row>
    <row r="43" spans="1:23">
      <c r="A43" s="230" t="str">
        <f>lookup!Z2</f>
        <v>European Union (28 countries)</v>
      </c>
      <c r="B43" s="232" t="str">
        <f>VLOOKUP(A43,lookup!$Z$2:$AA$77,2,FALSE)</f>
        <v>ΕΕ (28 χώρες)</v>
      </c>
      <c r="C43" s="232" t="str">
        <f>IF(ISNA(VLOOKUP($A43,ES_P2_0!$A$10:$AQ$100,MATCH(FIXED(C$6,0,TRUE),ES_P2_0!$A$10:$AQ$10,0)+1,FALSE)),"",VLOOKUP($A43,ES_P2_0!$A$10:$AQ$100,MATCH(FIXED(C$6,0,TRUE),ES_P2_0!$A$10:$AQ$10,0)+1,FALSE))</f>
        <v/>
      </c>
      <c r="D43" s="232" t="str">
        <f>IF(ISNA(VLOOKUP($A43,ES_P2_0!$A$10:$AQ$100,MATCH(FIXED(D$6,0,TRUE),ES_P2_0!$A$10:$AQ$10,0)+1,FALSE)),"",VLOOKUP($A43,ES_P2_0!$A$10:$AQ$100,MATCH(FIXED(D$6,0,TRUE),ES_P2_0!$A$10:$AQ$10,0)+1,FALSE))</f>
        <v/>
      </c>
      <c r="E43" s="232" t="str">
        <f>IF(ISNA(VLOOKUP($A43,ES_P2_0!$A$10:$AQ$100,MATCH(FIXED(E$6,0,TRUE),ES_P2_0!$A$10:$AQ$10,0)+1,FALSE)),"",VLOOKUP($A43,ES_P2_0!$A$10:$AQ$100,MATCH(FIXED(E$6,0,TRUE),ES_P2_0!$A$10:$AQ$10,0)+1,FALSE))</f>
        <v/>
      </c>
      <c r="F43" s="232" t="str">
        <f>IF(ISNA(VLOOKUP($A43,ES_P2_0!$A$10:$AQ$100,MATCH(FIXED(F$6,0,TRUE),ES_P2_0!$A$10:$AQ$10,0)+1,FALSE)),"",VLOOKUP($A43,ES_P2_0!$A$10:$AQ$100,MATCH(FIXED(F$6,0,TRUE),ES_P2_0!$A$10:$AQ$10,0)+1,FALSE))</f>
        <v/>
      </c>
      <c r="G43" s="232" t="str">
        <f>IF(ISNA(VLOOKUP($A43,ES_P2_0!$A$10:$AQ$100,MATCH(FIXED(G$6,0,TRUE),ES_P2_0!$A$10:$AQ$10,0)+1,FALSE)),"",VLOOKUP($A43,ES_P2_0!$A$10:$AQ$100,MATCH(FIXED(G$6,0,TRUE),ES_P2_0!$A$10:$AQ$10,0)+1,FALSE))</f>
        <v/>
      </c>
      <c r="H43" s="232" t="str">
        <f>IF(ISNA(VLOOKUP($A43,ES_P2_0!$A$10:$AQ$100,MATCH(FIXED(H$6,0,TRUE),ES_P2_0!$A$10:$AQ$10,0)+1,FALSE)),"",VLOOKUP($A43,ES_P2_0!$A$10:$AQ$100,MATCH(FIXED(H$6,0,TRUE),ES_P2_0!$A$10:$AQ$10,0)+1,FALSE))</f>
        <v/>
      </c>
      <c r="I43" s="232" t="str">
        <f>IF(ISNA(VLOOKUP($A43,ES_P2_0!$A$10:$AQ$100,MATCH(FIXED(I$6,0,TRUE),ES_P2_0!$A$10:$AQ$10,0)+1,FALSE)),"",VLOOKUP($A43,ES_P2_0!$A$10:$AQ$100,MATCH(FIXED(I$6,0,TRUE),ES_P2_0!$A$10:$AQ$10,0)+1,FALSE))</f>
        <v/>
      </c>
      <c r="J43" s="232" t="str">
        <f>IF(ISNA(VLOOKUP($A43,ES_P2_0!$A$10:$AQ$100,MATCH(FIXED(J$6,0,TRUE),ES_P2_0!$A$10:$AQ$10,0)+1,FALSE)),"",VLOOKUP($A43,ES_P2_0!$A$10:$AQ$100,MATCH(FIXED(J$6,0,TRUE),ES_P2_0!$A$10:$AQ$10,0)+1,FALSE))</f>
        <v/>
      </c>
      <c r="K43" s="232" t="str">
        <f>IF(ISNA(VLOOKUP($A43,ES_P2_0!$A$10:$AQ$100,MATCH(FIXED(K$6,0,TRUE),ES_P2_0!$A$10:$AQ$10,0)+1,FALSE)),"",VLOOKUP($A43,ES_P2_0!$A$10:$AQ$100,MATCH(FIXED(K$6,0,TRUE),ES_P2_0!$A$10:$AQ$10,0)+1,FALSE))</f>
        <v/>
      </c>
      <c r="L43" s="232" t="str">
        <f>IF(ISNA(VLOOKUP($A43,ES_P2_0!$A$10:$AQ$100,MATCH(FIXED(L$6,0,TRUE),ES_P2_0!$A$10:$AQ$10,0)+1,FALSE)),"",VLOOKUP($A43,ES_P2_0!$A$10:$AQ$100,MATCH(FIXED(L$6,0,TRUE),ES_P2_0!$A$10:$AQ$10,0)+1,FALSE))</f>
        <v/>
      </c>
      <c r="M43" s="232" t="str">
        <f>IF(ISNA(VLOOKUP($A43,ES_P2_0!$A$10:$AQ$100,MATCH(FIXED(M$6,0,TRUE),ES_P2_0!$A$10:$AQ$10,0)+1,FALSE)),"",VLOOKUP($A43,ES_P2_0!$A$10:$AQ$100,MATCH(FIXED(M$6,0,TRUE),ES_P2_0!$A$10:$AQ$10,0)+1,FALSE))</f>
        <v>b</v>
      </c>
      <c r="N43" s="232" t="str">
        <f>IF(ISNA(VLOOKUP($A43,ES_P2_0!$A$10:$AQ$100,MATCH(FIXED(N$6,0,TRUE),ES_P2_0!$A$10:$AQ$10,0)+1,FALSE)),"",VLOOKUP($A43,ES_P2_0!$A$10:$AQ$100,MATCH(FIXED(N$6,0,TRUE),ES_P2_0!$A$10:$AQ$10,0)+1,FALSE))</f>
        <v/>
      </c>
      <c r="O43" s="232" t="str">
        <f>IF(ISNA(VLOOKUP($A43,ES_P2_0!$A$10:$AQ$100,MATCH(FIXED(O$6,0,TRUE),ES_P2_0!$A$10:$AQ$10,0)+1,FALSE)),"",VLOOKUP($A43,ES_P2_0!$A$10:$AQ$100,MATCH(FIXED(O$6,0,TRUE),ES_P2_0!$A$10:$AQ$10,0)+1,FALSE))</f>
        <v/>
      </c>
      <c r="P43" s="232" t="str">
        <f>IF(ISNA(VLOOKUP($A43,ES_P2_0!$A$10:$AQ$100,MATCH(FIXED(P$6,0,TRUE),ES_P2_0!$A$10:$AQ$10,0)+1,FALSE)),"",VLOOKUP($A43,ES_P2_0!$A$10:$AQ$100,MATCH(FIXED(P$6,0,TRUE),ES_P2_0!$A$10:$AQ$10,0)+1,FALSE))</f>
        <v/>
      </c>
      <c r="Q43" s="232" t="str">
        <f>IF(ISNA(VLOOKUP($A43,ES_P2_0!$A$10:$AQ$100,MATCH(FIXED(Q$6,0,TRUE),ES_P2_0!$A$10:$AQ$10,0)+1,FALSE)),"",VLOOKUP($A43,ES_P2_0!$A$10:$AQ$100,MATCH(FIXED(Q$6,0,TRUE),ES_P2_0!$A$10:$AQ$10,0)+1,FALSE))</f>
        <v/>
      </c>
      <c r="R43" s="232" t="str">
        <f>IF(ISNA(VLOOKUP($A43,ES_P2_0!$A$10:$AQ$100,MATCH(FIXED(R$6,0,TRUE),ES_P2_0!$A$10:$AQ$10,0)+1,FALSE)),"",VLOOKUP($A43,ES_P2_0!$A$10:$AQ$100,MATCH(FIXED(R$6,0,TRUE),ES_P2_0!$A$10:$AQ$10,0)+1,FALSE))</f>
        <v/>
      </c>
      <c r="S43" s="232" t="str">
        <f>IF(ISNA(VLOOKUP($A43,ES_P2_0!$A$10:$AQ$100,MATCH(FIXED(S$6,0,TRUE),ES_P2_0!$A$10:$AQ$10,0)+1,FALSE)),"",VLOOKUP($A43,ES_P2_0!$A$10:$AQ$100,MATCH(FIXED(S$6,0,TRUE),ES_P2_0!$A$10:$AQ$10,0)+1,FALSE))</f>
        <v/>
      </c>
      <c r="T43" s="232" t="str">
        <f>IF(ISNA(VLOOKUP($A43,ES_P2_0!$A$10:$AQ$100,MATCH(FIXED(T$6,0,TRUE),ES_P2_0!$A$10:$AQ$10,0)+1,FALSE)),"",VLOOKUP($A43,ES_P2_0!$A$10:$AQ$100,MATCH(FIXED(T$6,0,TRUE),ES_P2_0!$A$10:$AQ$10,0)+1,FALSE))</f>
        <v/>
      </c>
      <c r="U43" s="232" t="str">
        <f>IF(ISNA(VLOOKUP($A43,ES_P2_0!$A$10:$AQ$100,MATCH(FIXED(U$6,0,TRUE),ES_P2_0!$A$10:$AQ$10,0)+1,FALSE)),"",VLOOKUP($A43,ES_P2_0!$A$10:$AQ$100,MATCH(FIXED(U$6,0,TRUE),ES_P2_0!$A$10:$AQ$10,0)+1,FALSE))</f>
        <v/>
      </c>
      <c r="V43" s="232" t="str">
        <f>IF(ISNA(VLOOKUP($A43,ES_P2_0!$A$10:$AQ$100,MATCH(FIXED(V$6,0,TRUE),ES_P2_0!$A$10:$AQ$10,0)+1,FALSE)),"",VLOOKUP($A43,ES_P2_0!$A$10:$AQ$100,MATCH(FIXED(V$6,0,TRUE),ES_P2_0!$A$10:$AQ$10,0)+1,FALSE))</f>
        <v/>
      </c>
      <c r="W43" s="232" t="str">
        <f>IF(ISNA(VLOOKUP($A43,ES_P2_0!$A$10:$AQ$100,MATCH(FIXED(W$6,0,TRUE),ES_P2_0!$A$10:$AQ$10,0)+1,FALSE)),"",VLOOKUP($A43,ES_P2_0!$A$10:$AQ$100,MATCH(FIXED(W$6,0,TRUE),ES_P2_0!$A$10:$AQ$10,0)+1,FALSE))</f>
        <v/>
      </c>
    </row>
    <row r="44" spans="1:23">
      <c r="A44" s="230" t="str">
        <f>lookup!Z3</f>
        <v>European Union (27 countries)</v>
      </c>
      <c r="B44" s="232" t="str">
        <f>VLOOKUP(A44,lookup!$Z$2:$AA$77,2,FALSE)</f>
        <v>ΕΕ (27 χώρες)</v>
      </c>
      <c r="C44" s="232" t="str">
        <f>IF(ISNA(VLOOKUP($A44,ES_P2_0!$A$10:$AQ$100,MATCH(FIXED(C$6,0,TRUE),ES_P2_0!$A$10:$AQ$10,0)+1,FALSE)),"",VLOOKUP($A44,ES_P2_0!$A$10:$AQ$100,MATCH(FIXED(C$6,0,TRUE),ES_P2_0!$A$10:$AQ$10,0)+1,FALSE))</f>
        <v/>
      </c>
      <c r="D44" s="232" t="str">
        <f>IF(ISNA(VLOOKUP($A44,ES_P2_0!$A$10:$AQ$100,MATCH(FIXED(D$6,0,TRUE),ES_P2_0!$A$10:$AQ$10,0)+1,FALSE)),"",VLOOKUP($A44,ES_P2_0!$A$10:$AQ$100,MATCH(FIXED(D$6,0,TRUE),ES_P2_0!$A$10:$AQ$10,0)+1,FALSE))</f>
        <v/>
      </c>
      <c r="E44" s="232" t="str">
        <f>IF(ISNA(VLOOKUP($A44,ES_P2_0!$A$10:$AQ$100,MATCH(FIXED(E$6,0,TRUE),ES_P2_0!$A$10:$AQ$10,0)+1,FALSE)),"",VLOOKUP($A44,ES_P2_0!$A$10:$AQ$100,MATCH(FIXED(E$6,0,TRUE),ES_P2_0!$A$10:$AQ$10,0)+1,FALSE))</f>
        <v/>
      </c>
      <c r="F44" s="232" t="str">
        <f>IF(ISNA(VLOOKUP($A44,ES_P2_0!$A$10:$AQ$100,MATCH(FIXED(F$6,0,TRUE),ES_P2_0!$A$10:$AQ$10,0)+1,FALSE)),"",VLOOKUP($A44,ES_P2_0!$A$10:$AQ$100,MATCH(FIXED(F$6,0,TRUE),ES_P2_0!$A$10:$AQ$10,0)+1,FALSE))</f>
        <v/>
      </c>
      <c r="G44" s="232" t="str">
        <f>IF(ISNA(VLOOKUP($A44,ES_P2_0!$A$10:$AQ$100,MATCH(FIXED(G$6,0,TRUE),ES_P2_0!$A$10:$AQ$10,0)+1,FALSE)),"",VLOOKUP($A44,ES_P2_0!$A$10:$AQ$100,MATCH(FIXED(G$6,0,TRUE),ES_P2_0!$A$10:$AQ$10,0)+1,FALSE))</f>
        <v/>
      </c>
      <c r="H44" s="232" t="str">
        <f>IF(ISNA(VLOOKUP($A44,ES_P2_0!$A$10:$AQ$100,MATCH(FIXED(H$6,0,TRUE),ES_P2_0!$A$10:$AQ$10,0)+1,FALSE)),"",VLOOKUP($A44,ES_P2_0!$A$10:$AQ$100,MATCH(FIXED(H$6,0,TRUE),ES_P2_0!$A$10:$AQ$10,0)+1,FALSE))</f>
        <v/>
      </c>
      <c r="I44" s="232" t="str">
        <f>IF(ISNA(VLOOKUP($A44,ES_P2_0!$A$10:$AQ$100,MATCH(FIXED(I$6,0,TRUE),ES_P2_0!$A$10:$AQ$10,0)+1,FALSE)),"",VLOOKUP($A44,ES_P2_0!$A$10:$AQ$100,MATCH(FIXED(I$6,0,TRUE),ES_P2_0!$A$10:$AQ$10,0)+1,FALSE))</f>
        <v/>
      </c>
      <c r="J44" s="232" t="str">
        <f>IF(ISNA(VLOOKUP($A44,ES_P2_0!$A$10:$AQ$100,MATCH(FIXED(J$6,0,TRUE),ES_P2_0!$A$10:$AQ$10,0)+1,FALSE)),"",VLOOKUP($A44,ES_P2_0!$A$10:$AQ$100,MATCH(FIXED(J$6,0,TRUE),ES_P2_0!$A$10:$AQ$10,0)+1,FALSE))</f>
        <v/>
      </c>
      <c r="K44" s="232" t="str">
        <f>IF(ISNA(VLOOKUP($A44,ES_P2_0!$A$10:$AQ$100,MATCH(FIXED(K$6,0,TRUE),ES_P2_0!$A$10:$AQ$10,0)+1,FALSE)),"",VLOOKUP($A44,ES_P2_0!$A$10:$AQ$100,MATCH(FIXED(K$6,0,TRUE),ES_P2_0!$A$10:$AQ$10,0)+1,FALSE))</f>
        <v/>
      </c>
      <c r="L44" s="232" t="str">
        <f>IF(ISNA(VLOOKUP($A44,ES_P2_0!$A$10:$AQ$100,MATCH(FIXED(L$6,0,TRUE),ES_P2_0!$A$10:$AQ$10,0)+1,FALSE)),"",VLOOKUP($A44,ES_P2_0!$A$10:$AQ$100,MATCH(FIXED(L$6,0,TRUE),ES_P2_0!$A$10:$AQ$10,0)+1,FALSE))</f>
        <v/>
      </c>
      <c r="M44" s="232" t="str">
        <f>IF(ISNA(VLOOKUP($A44,ES_P2_0!$A$10:$AQ$100,MATCH(FIXED(M$6,0,TRUE),ES_P2_0!$A$10:$AQ$10,0)+1,FALSE)),"",VLOOKUP($A44,ES_P2_0!$A$10:$AQ$100,MATCH(FIXED(M$6,0,TRUE),ES_P2_0!$A$10:$AQ$10,0)+1,FALSE))</f>
        <v>b</v>
      </c>
      <c r="N44" s="232" t="str">
        <f>IF(ISNA(VLOOKUP($A44,ES_P2_0!$A$10:$AQ$100,MATCH(FIXED(N$6,0,TRUE),ES_P2_0!$A$10:$AQ$10,0)+1,FALSE)),"",VLOOKUP($A44,ES_P2_0!$A$10:$AQ$100,MATCH(FIXED(N$6,0,TRUE),ES_P2_0!$A$10:$AQ$10,0)+1,FALSE))</f>
        <v/>
      </c>
      <c r="O44" s="232" t="str">
        <f>IF(ISNA(VLOOKUP($A44,ES_P2_0!$A$10:$AQ$100,MATCH(FIXED(O$6,0,TRUE),ES_P2_0!$A$10:$AQ$10,0)+1,FALSE)),"",VLOOKUP($A44,ES_P2_0!$A$10:$AQ$100,MATCH(FIXED(O$6,0,TRUE),ES_P2_0!$A$10:$AQ$10,0)+1,FALSE))</f>
        <v/>
      </c>
      <c r="P44" s="232" t="str">
        <f>IF(ISNA(VLOOKUP($A44,ES_P2_0!$A$10:$AQ$100,MATCH(FIXED(P$6,0,TRUE),ES_P2_0!$A$10:$AQ$10,0)+1,FALSE)),"",VLOOKUP($A44,ES_P2_0!$A$10:$AQ$100,MATCH(FIXED(P$6,0,TRUE),ES_P2_0!$A$10:$AQ$10,0)+1,FALSE))</f>
        <v/>
      </c>
      <c r="Q44" s="232" t="str">
        <f>IF(ISNA(VLOOKUP($A44,ES_P2_0!$A$10:$AQ$100,MATCH(FIXED(Q$6,0,TRUE),ES_P2_0!$A$10:$AQ$10,0)+1,FALSE)),"",VLOOKUP($A44,ES_P2_0!$A$10:$AQ$100,MATCH(FIXED(Q$6,0,TRUE),ES_P2_0!$A$10:$AQ$10,0)+1,FALSE))</f>
        <v/>
      </c>
      <c r="R44" s="232" t="str">
        <f>IF(ISNA(VLOOKUP($A44,ES_P2_0!$A$10:$AQ$100,MATCH(FIXED(R$6,0,TRUE),ES_P2_0!$A$10:$AQ$10,0)+1,FALSE)),"",VLOOKUP($A44,ES_P2_0!$A$10:$AQ$100,MATCH(FIXED(R$6,0,TRUE),ES_P2_0!$A$10:$AQ$10,0)+1,FALSE))</f>
        <v/>
      </c>
      <c r="S44" s="232" t="str">
        <f>IF(ISNA(VLOOKUP($A44,ES_P2_0!$A$10:$AQ$100,MATCH(FIXED(S$6,0,TRUE),ES_P2_0!$A$10:$AQ$10,0)+1,FALSE)),"",VLOOKUP($A44,ES_P2_0!$A$10:$AQ$100,MATCH(FIXED(S$6,0,TRUE),ES_P2_0!$A$10:$AQ$10,0)+1,FALSE))</f>
        <v/>
      </c>
      <c r="T44" s="232" t="str">
        <f>IF(ISNA(VLOOKUP($A44,ES_P2_0!$A$10:$AQ$100,MATCH(FIXED(T$6,0,TRUE),ES_P2_0!$A$10:$AQ$10,0)+1,FALSE)),"",VLOOKUP($A44,ES_P2_0!$A$10:$AQ$100,MATCH(FIXED(T$6,0,TRUE),ES_P2_0!$A$10:$AQ$10,0)+1,FALSE))</f>
        <v/>
      </c>
      <c r="U44" s="232" t="str">
        <f>IF(ISNA(VLOOKUP($A44,ES_P2_0!$A$10:$AQ$100,MATCH(FIXED(U$6,0,TRUE),ES_P2_0!$A$10:$AQ$10,0)+1,FALSE)),"",VLOOKUP($A44,ES_P2_0!$A$10:$AQ$100,MATCH(FIXED(U$6,0,TRUE),ES_P2_0!$A$10:$AQ$10,0)+1,FALSE))</f>
        <v/>
      </c>
      <c r="V44" s="232" t="str">
        <f>IF(ISNA(VLOOKUP($A44,ES_P2_0!$A$10:$AQ$100,MATCH(FIXED(V$6,0,TRUE),ES_P2_0!$A$10:$AQ$10,0)+1,FALSE)),"",VLOOKUP($A44,ES_P2_0!$A$10:$AQ$100,MATCH(FIXED(V$6,0,TRUE),ES_P2_0!$A$10:$AQ$10,0)+1,FALSE))</f>
        <v/>
      </c>
      <c r="W44" s="232" t="str">
        <f>IF(ISNA(VLOOKUP($A44,ES_P2_0!$A$10:$AQ$100,MATCH(FIXED(W$6,0,TRUE),ES_P2_0!$A$10:$AQ$10,0)+1,FALSE)),"",VLOOKUP($A44,ES_P2_0!$A$10:$AQ$100,MATCH(FIXED(W$6,0,TRUE),ES_P2_0!$A$10:$AQ$10,0)+1,FALSE))</f>
        <v/>
      </c>
    </row>
    <row r="45" spans="1:23">
      <c r="A45" s="230" t="str">
        <f>lookup!Z4</f>
        <v>European Union (15 countries)</v>
      </c>
      <c r="B45" s="232" t="str">
        <f>VLOOKUP(A45,lookup!$Z$2:$AA$77,2,FALSE)</f>
        <v>ΕΕ (15 χώρες)</v>
      </c>
      <c r="C45" s="232" t="str">
        <f>IF(ISNA(VLOOKUP($A45,ES_P2_0!$A$10:$AQ$100,MATCH(FIXED(C$6,0,TRUE),ES_P2_0!$A$10:$AQ$10,0)+1,FALSE)),"",VLOOKUP($A45,ES_P2_0!$A$10:$AQ$100,MATCH(FIXED(C$6,0,TRUE),ES_P2_0!$A$10:$AQ$10,0)+1,FALSE))</f>
        <v/>
      </c>
      <c r="D45" s="232" t="str">
        <f>IF(ISNA(VLOOKUP($A45,ES_P2_0!$A$10:$AQ$100,MATCH(FIXED(D$6,0,TRUE),ES_P2_0!$A$10:$AQ$10,0)+1,FALSE)),"",VLOOKUP($A45,ES_P2_0!$A$10:$AQ$100,MATCH(FIXED(D$6,0,TRUE),ES_P2_0!$A$10:$AQ$10,0)+1,FALSE))</f>
        <v/>
      </c>
      <c r="E45" s="232" t="str">
        <f>IF(ISNA(VLOOKUP($A45,ES_P2_0!$A$10:$AQ$100,MATCH(FIXED(E$6,0,TRUE),ES_P2_0!$A$10:$AQ$10,0)+1,FALSE)),"",VLOOKUP($A45,ES_P2_0!$A$10:$AQ$100,MATCH(FIXED(E$6,0,TRUE),ES_P2_0!$A$10:$AQ$10,0)+1,FALSE))</f>
        <v/>
      </c>
      <c r="F45" s="232" t="str">
        <f>IF(ISNA(VLOOKUP($A45,ES_P2_0!$A$10:$AQ$100,MATCH(FIXED(F$6,0,TRUE),ES_P2_0!$A$10:$AQ$10,0)+1,FALSE)),"",VLOOKUP($A45,ES_P2_0!$A$10:$AQ$100,MATCH(FIXED(F$6,0,TRUE),ES_P2_0!$A$10:$AQ$10,0)+1,FALSE))</f>
        <v/>
      </c>
      <c r="G45" s="232" t="str">
        <f>IF(ISNA(VLOOKUP($A45,ES_P2_0!$A$10:$AQ$100,MATCH(FIXED(G$6,0,TRUE),ES_P2_0!$A$10:$AQ$10,0)+1,FALSE)),"",VLOOKUP($A45,ES_P2_0!$A$10:$AQ$100,MATCH(FIXED(G$6,0,TRUE),ES_P2_0!$A$10:$AQ$10,0)+1,FALSE))</f>
        <v/>
      </c>
      <c r="H45" s="232" t="str">
        <f>IF(ISNA(VLOOKUP($A45,ES_P2_0!$A$10:$AQ$100,MATCH(FIXED(H$6,0,TRUE),ES_P2_0!$A$10:$AQ$10,0)+1,FALSE)),"",VLOOKUP($A45,ES_P2_0!$A$10:$AQ$100,MATCH(FIXED(H$6,0,TRUE),ES_P2_0!$A$10:$AQ$10,0)+1,FALSE))</f>
        <v/>
      </c>
      <c r="I45" s="232" t="str">
        <f>IF(ISNA(VLOOKUP($A45,ES_P2_0!$A$10:$AQ$100,MATCH(FIXED(I$6,0,TRUE),ES_P2_0!$A$10:$AQ$10,0)+1,FALSE)),"",VLOOKUP($A45,ES_P2_0!$A$10:$AQ$100,MATCH(FIXED(I$6,0,TRUE),ES_P2_0!$A$10:$AQ$10,0)+1,FALSE))</f>
        <v/>
      </c>
      <c r="J45" s="232" t="str">
        <f>IF(ISNA(VLOOKUP($A45,ES_P2_0!$A$10:$AQ$100,MATCH(FIXED(J$6,0,TRUE),ES_P2_0!$A$10:$AQ$10,0)+1,FALSE)),"",VLOOKUP($A45,ES_P2_0!$A$10:$AQ$100,MATCH(FIXED(J$6,0,TRUE),ES_P2_0!$A$10:$AQ$10,0)+1,FALSE))</f>
        <v/>
      </c>
      <c r="K45" s="232" t="str">
        <f>IF(ISNA(VLOOKUP($A45,ES_P2_0!$A$10:$AQ$100,MATCH(FIXED(K$6,0,TRUE),ES_P2_0!$A$10:$AQ$10,0)+1,FALSE)),"",VLOOKUP($A45,ES_P2_0!$A$10:$AQ$100,MATCH(FIXED(K$6,0,TRUE),ES_P2_0!$A$10:$AQ$10,0)+1,FALSE))</f>
        <v/>
      </c>
      <c r="L45" s="232" t="str">
        <f>IF(ISNA(VLOOKUP($A45,ES_P2_0!$A$10:$AQ$100,MATCH(FIXED(L$6,0,TRUE),ES_P2_0!$A$10:$AQ$10,0)+1,FALSE)),"",VLOOKUP($A45,ES_P2_0!$A$10:$AQ$100,MATCH(FIXED(L$6,0,TRUE),ES_P2_0!$A$10:$AQ$10,0)+1,FALSE))</f>
        <v/>
      </c>
      <c r="M45" s="232" t="str">
        <f>IF(ISNA(VLOOKUP($A45,ES_P2_0!$A$10:$AQ$100,MATCH(FIXED(M$6,0,TRUE),ES_P2_0!$A$10:$AQ$10,0)+1,FALSE)),"",VLOOKUP($A45,ES_P2_0!$A$10:$AQ$100,MATCH(FIXED(M$6,0,TRUE),ES_P2_0!$A$10:$AQ$10,0)+1,FALSE))</f>
        <v>b</v>
      </c>
      <c r="N45" s="232" t="str">
        <f>IF(ISNA(VLOOKUP($A45,ES_P2_0!$A$10:$AQ$100,MATCH(FIXED(N$6,0,TRUE),ES_P2_0!$A$10:$AQ$10,0)+1,FALSE)),"",VLOOKUP($A45,ES_P2_0!$A$10:$AQ$100,MATCH(FIXED(N$6,0,TRUE),ES_P2_0!$A$10:$AQ$10,0)+1,FALSE))</f>
        <v/>
      </c>
      <c r="O45" s="232" t="str">
        <f>IF(ISNA(VLOOKUP($A45,ES_P2_0!$A$10:$AQ$100,MATCH(FIXED(O$6,0,TRUE),ES_P2_0!$A$10:$AQ$10,0)+1,FALSE)),"",VLOOKUP($A45,ES_P2_0!$A$10:$AQ$100,MATCH(FIXED(O$6,0,TRUE),ES_P2_0!$A$10:$AQ$10,0)+1,FALSE))</f>
        <v/>
      </c>
      <c r="P45" s="232" t="str">
        <f>IF(ISNA(VLOOKUP($A45,ES_P2_0!$A$10:$AQ$100,MATCH(FIXED(P$6,0,TRUE),ES_P2_0!$A$10:$AQ$10,0)+1,FALSE)),"",VLOOKUP($A45,ES_P2_0!$A$10:$AQ$100,MATCH(FIXED(P$6,0,TRUE),ES_P2_0!$A$10:$AQ$10,0)+1,FALSE))</f>
        <v/>
      </c>
      <c r="Q45" s="232" t="str">
        <f>IF(ISNA(VLOOKUP($A45,ES_P2_0!$A$10:$AQ$100,MATCH(FIXED(Q$6,0,TRUE),ES_P2_0!$A$10:$AQ$10,0)+1,FALSE)),"",VLOOKUP($A45,ES_P2_0!$A$10:$AQ$100,MATCH(FIXED(Q$6,0,TRUE),ES_P2_0!$A$10:$AQ$10,0)+1,FALSE))</f>
        <v/>
      </c>
      <c r="R45" s="232" t="str">
        <f>IF(ISNA(VLOOKUP($A45,ES_P2_0!$A$10:$AQ$100,MATCH(FIXED(R$6,0,TRUE),ES_P2_0!$A$10:$AQ$10,0)+1,FALSE)),"",VLOOKUP($A45,ES_P2_0!$A$10:$AQ$100,MATCH(FIXED(R$6,0,TRUE),ES_P2_0!$A$10:$AQ$10,0)+1,FALSE))</f>
        <v/>
      </c>
      <c r="S45" s="232" t="str">
        <f>IF(ISNA(VLOOKUP($A45,ES_P2_0!$A$10:$AQ$100,MATCH(FIXED(S$6,0,TRUE),ES_P2_0!$A$10:$AQ$10,0)+1,FALSE)),"",VLOOKUP($A45,ES_P2_0!$A$10:$AQ$100,MATCH(FIXED(S$6,0,TRUE),ES_P2_0!$A$10:$AQ$10,0)+1,FALSE))</f>
        <v/>
      </c>
      <c r="T45" s="232" t="str">
        <f>IF(ISNA(VLOOKUP($A45,ES_P2_0!$A$10:$AQ$100,MATCH(FIXED(T$6,0,TRUE),ES_P2_0!$A$10:$AQ$10,0)+1,FALSE)),"",VLOOKUP($A45,ES_P2_0!$A$10:$AQ$100,MATCH(FIXED(T$6,0,TRUE),ES_P2_0!$A$10:$AQ$10,0)+1,FALSE))</f>
        <v/>
      </c>
      <c r="U45" s="232" t="str">
        <f>IF(ISNA(VLOOKUP($A45,ES_P2_0!$A$10:$AQ$100,MATCH(FIXED(U$6,0,TRUE),ES_P2_0!$A$10:$AQ$10,0)+1,FALSE)),"",VLOOKUP($A45,ES_P2_0!$A$10:$AQ$100,MATCH(FIXED(U$6,0,TRUE),ES_P2_0!$A$10:$AQ$10,0)+1,FALSE))</f>
        <v/>
      </c>
      <c r="V45" s="232" t="str">
        <f>IF(ISNA(VLOOKUP($A45,ES_P2_0!$A$10:$AQ$100,MATCH(FIXED(V$6,0,TRUE),ES_P2_0!$A$10:$AQ$10,0)+1,FALSE)),"",VLOOKUP($A45,ES_P2_0!$A$10:$AQ$100,MATCH(FIXED(V$6,0,TRUE),ES_P2_0!$A$10:$AQ$10,0)+1,FALSE))</f>
        <v/>
      </c>
      <c r="W45" s="232" t="str">
        <f>IF(ISNA(VLOOKUP($A45,ES_P2_0!$A$10:$AQ$100,MATCH(FIXED(W$6,0,TRUE),ES_P2_0!$A$10:$AQ$10,0)+1,FALSE)),"",VLOOKUP($A45,ES_P2_0!$A$10:$AQ$100,MATCH(FIXED(W$6,0,TRUE),ES_P2_0!$A$10:$AQ$10,0)+1,FALSE))</f>
        <v/>
      </c>
    </row>
    <row r="46" spans="1:23">
      <c r="A46" s="230" t="str">
        <f>lookup!Z5</f>
        <v>Euro area (EA11-2000, EA12-2006, EA13-2007, EA15-2008, EA16-2010, EA17-2013, EA18)</v>
      </c>
      <c r="B46" s="232" t="str">
        <f>VLOOKUP(A46,lookup!$Z$2:$AA$77,2,FALSE)</f>
        <v>Ευροχώρος</v>
      </c>
      <c r="C46" s="232" t="str">
        <f>IF(ISNA(VLOOKUP($A46,ES_P2_0!$A$10:$AQ$100,MATCH(FIXED(C$6,0,TRUE),ES_P2_0!$A$10:$AQ$10,0)+1,FALSE)),"",VLOOKUP($A46,ES_P2_0!$A$10:$AQ$100,MATCH(FIXED(C$6,0,TRUE),ES_P2_0!$A$10:$AQ$10,0)+1,FALSE))</f>
        <v/>
      </c>
      <c r="D46" s="232" t="str">
        <f>IF(ISNA(VLOOKUP($A46,ES_P2_0!$A$10:$AQ$100,MATCH(FIXED(D$6,0,TRUE),ES_P2_0!$A$10:$AQ$10,0)+1,FALSE)),"",VLOOKUP($A46,ES_P2_0!$A$10:$AQ$100,MATCH(FIXED(D$6,0,TRUE),ES_P2_0!$A$10:$AQ$10,0)+1,FALSE))</f>
        <v/>
      </c>
      <c r="E46" s="232" t="str">
        <f>IF(ISNA(VLOOKUP($A46,ES_P2_0!$A$10:$AQ$100,MATCH(FIXED(E$6,0,TRUE),ES_P2_0!$A$10:$AQ$10,0)+1,FALSE)),"",VLOOKUP($A46,ES_P2_0!$A$10:$AQ$100,MATCH(FIXED(E$6,0,TRUE),ES_P2_0!$A$10:$AQ$10,0)+1,FALSE))</f>
        <v/>
      </c>
      <c r="F46" s="232" t="str">
        <f>IF(ISNA(VLOOKUP($A46,ES_P2_0!$A$10:$AQ$100,MATCH(FIXED(F$6,0,TRUE),ES_P2_0!$A$10:$AQ$10,0)+1,FALSE)),"",VLOOKUP($A46,ES_P2_0!$A$10:$AQ$100,MATCH(FIXED(F$6,0,TRUE),ES_P2_0!$A$10:$AQ$10,0)+1,FALSE))</f>
        <v/>
      </c>
      <c r="G46" s="232" t="str">
        <f>IF(ISNA(VLOOKUP($A46,ES_P2_0!$A$10:$AQ$100,MATCH(FIXED(G$6,0,TRUE),ES_P2_0!$A$10:$AQ$10,0)+1,FALSE)),"",VLOOKUP($A46,ES_P2_0!$A$10:$AQ$100,MATCH(FIXED(G$6,0,TRUE),ES_P2_0!$A$10:$AQ$10,0)+1,FALSE))</f>
        <v/>
      </c>
      <c r="H46" s="232" t="str">
        <f>IF(ISNA(VLOOKUP($A46,ES_P2_0!$A$10:$AQ$100,MATCH(FIXED(H$6,0,TRUE),ES_P2_0!$A$10:$AQ$10,0)+1,FALSE)),"",VLOOKUP($A46,ES_P2_0!$A$10:$AQ$100,MATCH(FIXED(H$6,0,TRUE),ES_P2_0!$A$10:$AQ$10,0)+1,FALSE))</f>
        <v/>
      </c>
      <c r="I46" s="232" t="str">
        <f>IF(ISNA(VLOOKUP($A46,ES_P2_0!$A$10:$AQ$100,MATCH(FIXED(I$6,0,TRUE),ES_P2_0!$A$10:$AQ$10,0)+1,FALSE)),"",VLOOKUP($A46,ES_P2_0!$A$10:$AQ$100,MATCH(FIXED(I$6,0,TRUE),ES_P2_0!$A$10:$AQ$10,0)+1,FALSE))</f>
        <v/>
      </c>
      <c r="J46" s="232" t="str">
        <f>IF(ISNA(VLOOKUP($A46,ES_P2_0!$A$10:$AQ$100,MATCH(FIXED(J$6,0,TRUE),ES_P2_0!$A$10:$AQ$10,0)+1,FALSE)),"",VLOOKUP($A46,ES_P2_0!$A$10:$AQ$100,MATCH(FIXED(J$6,0,TRUE),ES_P2_0!$A$10:$AQ$10,0)+1,FALSE))</f>
        <v/>
      </c>
      <c r="K46" s="232" t="str">
        <f>IF(ISNA(VLOOKUP($A46,ES_P2_0!$A$10:$AQ$100,MATCH(FIXED(K$6,0,TRUE),ES_P2_0!$A$10:$AQ$10,0)+1,FALSE)),"",VLOOKUP($A46,ES_P2_0!$A$10:$AQ$100,MATCH(FIXED(K$6,0,TRUE),ES_P2_0!$A$10:$AQ$10,0)+1,FALSE))</f>
        <v/>
      </c>
      <c r="L46" s="232" t="str">
        <f>IF(ISNA(VLOOKUP($A46,ES_P2_0!$A$10:$AQ$100,MATCH(FIXED(L$6,0,TRUE),ES_P2_0!$A$10:$AQ$10,0)+1,FALSE)),"",VLOOKUP($A46,ES_P2_0!$A$10:$AQ$100,MATCH(FIXED(L$6,0,TRUE),ES_P2_0!$A$10:$AQ$10,0)+1,FALSE))</f>
        <v/>
      </c>
      <c r="M46" s="232" t="str">
        <f>IF(ISNA(VLOOKUP($A46,ES_P2_0!$A$10:$AQ$100,MATCH(FIXED(M$6,0,TRUE),ES_P2_0!$A$10:$AQ$10,0)+1,FALSE)),"",VLOOKUP($A46,ES_P2_0!$A$10:$AQ$100,MATCH(FIXED(M$6,0,TRUE),ES_P2_0!$A$10:$AQ$10,0)+1,FALSE))</f>
        <v>b</v>
      </c>
      <c r="N46" s="232" t="str">
        <f>IF(ISNA(VLOOKUP($A46,ES_P2_0!$A$10:$AQ$100,MATCH(FIXED(N$6,0,TRUE),ES_P2_0!$A$10:$AQ$10,0)+1,FALSE)),"",VLOOKUP($A46,ES_P2_0!$A$10:$AQ$100,MATCH(FIXED(N$6,0,TRUE),ES_P2_0!$A$10:$AQ$10,0)+1,FALSE))</f>
        <v/>
      </c>
      <c r="O46" s="232" t="str">
        <f>IF(ISNA(VLOOKUP($A46,ES_P2_0!$A$10:$AQ$100,MATCH(FIXED(O$6,0,TRUE),ES_P2_0!$A$10:$AQ$10,0)+1,FALSE)),"",VLOOKUP($A46,ES_P2_0!$A$10:$AQ$100,MATCH(FIXED(O$6,0,TRUE),ES_P2_0!$A$10:$AQ$10,0)+1,FALSE))</f>
        <v/>
      </c>
      <c r="P46" s="232" t="str">
        <f>IF(ISNA(VLOOKUP($A46,ES_P2_0!$A$10:$AQ$100,MATCH(FIXED(P$6,0,TRUE),ES_P2_0!$A$10:$AQ$10,0)+1,FALSE)),"",VLOOKUP($A46,ES_P2_0!$A$10:$AQ$100,MATCH(FIXED(P$6,0,TRUE),ES_P2_0!$A$10:$AQ$10,0)+1,FALSE))</f>
        <v/>
      </c>
      <c r="Q46" s="232" t="str">
        <f>IF(ISNA(VLOOKUP($A46,ES_P2_0!$A$10:$AQ$100,MATCH(FIXED(Q$6,0,TRUE),ES_P2_0!$A$10:$AQ$10,0)+1,FALSE)),"",VLOOKUP($A46,ES_P2_0!$A$10:$AQ$100,MATCH(FIXED(Q$6,0,TRUE),ES_P2_0!$A$10:$AQ$10,0)+1,FALSE))</f>
        <v/>
      </c>
      <c r="R46" s="232" t="str">
        <f>IF(ISNA(VLOOKUP($A46,ES_P2_0!$A$10:$AQ$100,MATCH(FIXED(R$6,0,TRUE),ES_P2_0!$A$10:$AQ$10,0)+1,FALSE)),"",VLOOKUP($A46,ES_P2_0!$A$10:$AQ$100,MATCH(FIXED(R$6,0,TRUE),ES_P2_0!$A$10:$AQ$10,0)+1,FALSE))</f>
        <v/>
      </c>
      <c r="S46" s="232" t="str">
        <f>IF(ISNA(VLOOKUP($A46,ES_P2_0!$A$10:$AQ$100,MATCH(FIXED(S$6,0,TRUE),ES_P2_0!$A$10:$AQ$10,0)+1,FALSE)),"",VLOOKUP($A46,ES_P2_0!$A$10:$AQ$100,MATCH(FIXED(S$6,0,TRUE),ES_P2_0!$A$10:$AQ$10,0)+1,FALSE))</f>
        <v/>
      </c>
      <c r="T46" s="232" t="str">
        <f>IF(ISNA(VLOOKUP($A46,ES_P2_0!$A$10:$AQ$100,MATCH(FIXED(T$6,0,TRUE),ES_P2_0!$A$10:$AQ$10,0)+1,FALSE)),"",VLOOKUP($A46,ES_P2_0!$A$10:$AQ$100,MATCH(FIXED(T$6,0,TRUE),ES_P2_0!$A$10:$AQ$10,0)+1,FALSE))</f>
        <v/>
      </c>
      <c r="U46" s="232" t="str">
        <f>IF(ISNA(VLOOKUP($A46,ES_P2_0!$A$10:$AQ$100,MATCH(FIXED(U$6,0,TRUE),ES_P2_0!$A$10:$AQ$10,0)+1,FALSE)),"",VLOOKUP($A46,ES_P2_0!$A$10:$AQ$100,MATCH(FIXED(U$6,0,TRUE),ES_P2_0!$A$10:$AQ$10,0)+1,FALSE))</f>
        <v/>
      </c>
      <c r="V46" s="232" t="str">
        <f>IF(ISNA(VLOOKUP($A46,ES_P2_0!$A$10:$AQ$100,MATCH(FIXED(V$6,0,TRUE),ES_P2_0!$A$10:$AQ$10,0)+1,FALSE)),"",VLOOKUP($A46,ES_P2_0!$A$10:$AQ$100,MATCH(FIXED(V$6,0,TRUE),ES_P2_0!$A$10:$AQ$10,0)+1,FALSE))</f>
        <v/>
      </c>
      <c r="W46" s="232" t="str">
        <f>IF(ISNA(VLOOKUP($A46,ES_P2_0!$A$10:$AQ$100,MATCH(FIXED(W$6,0,TRUE),ES_P2_0!$A$10:$AQ$10,0)+1,FALSE)),"",VLOOKUP($A46,ES_P2_0!$A$10:$AQ$100,MATCH(FIXED(W$6,0,TRUE),ES_P2_0!$A$10:$AQ$10,0)+1,FALSE))</f>
        <v/>
      </c>
    </row>
    <row r="47" spans="1:23">
      <c r="A47" s="230" t="str">
        <f>lookup!Z6</f>
        <v>Belgium</v>
      </c>
      <c r="B47" s="232" t="str">
        <f>VLOOKUP(A47,lookup!$Z$2:$AA$77,2,FALSE)</f>
        <v>Βέλγιο</v>
      </c>
      <c r="C47" s="232" t="str">
        <f>IF(ISNA(VLOOKUP($A47,ES_P2_0!$A$10:$AQ$100,MATCH(FIXED(C$6,0,TRUE),ES_P2_0!$A$10:$AQ$10,0)+1,FALSE)),"",VLOOKUP($A47,ES_P2_0!$A$10:$AQ$100,MATCH(FIXED(C$6,0,TRUE),ES_P2_0!$A$10:$AQ$10,0)+1,FALSE))</f>
        <v/>
      </c>
      <c r="D47" s="232" t="str">
        <f>IF(ISNA(VLOOKUP($A47,ES_P2_0!$A$10:$AQ$100,MATCH(FIXED(D$6,0,TRUE),ES_P2_0!$A$10:$AQ$10,0)+1,FALSE)),"",VLOOKUP($A47,ES_P2_0!$A$10:$AQ$100,MATCH(FIXED(D$6,0,TRUE),ES_P2_0!$A$10:$AQ$10,0)+1,FALSE))</f>
        <v/>
      </c>
      <c r="E47" s="232" t="str">
        <f>IF(ISNA(VLOOKUP($A47,ES_P2_0!$A$10:$AQ$100,MATCH(FIXED(E$6,0,TRUE),ES_P2_0!$A$10:$AQ$10,0)+1,FALSE)),"",VLOOKUP($A47,ES_P2_0!$A$10:$AQ$100,MATCH(FIXED(E$6,0,TRUE),ES_P2_0!$A$10:$AQ$10,0)+1,FALSE))</f>
        <v/>
      </c>
      <c r="F47" s="232" t="str">
        <f>IF(ISNA(VLOOKUP($A47,ES_P2_0!$A$10:$AQ$100,MATCH(FIXED(F$6,0,TRUE),ES_P2_0!$A$10:$AQ$10,0)+1,FALSE)),"",VLOOKUP($A47,ES_P2_0!$A$10:$AQ$100,MATCH(FIXED(F$6,0,TRUE),ES_P2_0!$A$10:$AQ$10,0)+1,FALSE))</f>
        <v/>
      </c>
      <c r="G47" s="232" t="str">
        <f>IF(ISNA(VLOOKUP($A47,ES_P2_0!$A$10:$AQ$100,MATCH(FIXED(G$6,0,TRUE),ES_P2_0!$A$10:$AQ$10,0)+1,FALSE)),"",VLOOKUP($A47,ES_P2_0!$A$10:$AQ$100,MATCH(FIXED(G$6,0,TRUE),ES_P2_0!$A$10:$AQ$10,0)+1,FALSE))</f>
        <v/>
      </c>
      <c r="H47" s="232" t="str">
        <f>IF(ISNA(VLOOKUP($A47,ES_P2_0!$A$10:$AQ$100,MATCH(FIXED(H$6,0,TRUE),ES_P2_0!$A$10:$AQ$10,0)+1,FALSE)),"",VLOOKUP($A47,ES_P2_0!$A$10:$AQ$100,MATCH(FIXED(H$6,0,TRUE),ES_P2_0!$A$10:$AQ$10,0)+1,FALSE))</f>
        <v/>
      </c>
      <c r="I47" s="232" t="str">
        <f>IF(ISNA(VLOOKUP($A47,ES_P2_0!$A$10:$AQ$100,MATCH(FIXED(I$6,0,TRUE),ES_P2_0!$A$10:$AQ$10,0)+1,FALSE)),"",VLOOKUP($A47,ES_P2_0!$A$10:$AQ$100,MATCH(FIXED(I$6,0,TRUE),ES_P2_0!$A$10:$AQ$10,0)+1,FALSE))</f>
        <v/>
      </c>
      <c r="J47" s="232" t="str">
        <f>IF(ISNA(VLOOKUP($A47,ES_P2_0!$A$10:$AQ$100,MATCH(FIXED(J$6,0,TRUE),ES_P2_0!$A$10:$AQ$10,0)+1,FALSE)),"",VLOOKUP($A47,ES_P2_0!$A$10:$AQ$100,MATCH(FIXED(J$6,0,TRUE),ES_P2_0!$A$10:$AQ$10,0)+1,FALSE))</f>
        <v/>
      </c>
      <c r="K47" s="232" t="str">
        <f>IF(ISNA(VLOOKUP($A47,ES_P2_0!$A$10:$AQ$100,MATCH(FIXED(K$6,0,TRUE),ES_P2_0!$A$10:$AQ$10,0)+1,FALSE)),"",VLOOKUP($A47,ES_P2_0!$A$10:$AQ$100,MATCH(FIXED(K$6,0,TRUE),ES_P2_0!$A$10:$AQ$10,0)+1,FALSE))</f>
        <v/>
      </c>
      <c r="L47" s="232" t="str">
        <f>IF(ISNA(VLOOKUP($A47,ES_P2_0!$A$10:$AQ$100,MATCH(FIXED(L$6,0,TRUE),ES_P2_0!$A$10:$AQ$10,0)+1,FALSE)),"",VLOOKUP($A47,ES_P2_0!$A$10:$AQ$100,MATCH(FIXED(L$6,0,TRUE),ES_P2_0!$A$10:$AQ$10,0)+1,FALSE))</f>
        <v/>
      </c>
      <c r="M47" s="232" t="str">
        <f>IF(ISNA(VLOOKUP($A47,ES_P2_0!$A$10:$AQ$100,MATCH(FIXED(M$6,0,TRUE),ES_P2_0!$A$10:$AQ$10,0)+1,FALSE)),"",VLOOKUP($A47,ES_P2_0!$A$10:$AQ$100,MATCH(FIXED(M$6,0,TRUE),ES_P2_0!$A$10:$AQ$10,0)+1,FALSE))</f>
        <v>b</v>
      </c>
      <c r="N47" s="232" t="str">
        <f>IF(ISNA(VLOOKUP($A47,ES_P2_0!$A$10:$AQ$100,MATCH(FIXED(N$6,0,TRUE),ES_P2_0!$A$10:$AQ$10,0)+1,FALSE)),"",VLOOKUP($A47,ES_P2_0!$A$10:$AQ$100,MATCH(FIXED(N$6,0,TRUE),ES_P2_0!$A$10:$AQ$10,0)+1,FALSE))</f>
        <v/>
      </c>
      <c r="O47" s="232" t="str">
        <f>IF(ISNA(VLOOKUP($A47,ES_P2_0!$A$10:$AQ$100,MATCH(FIXED(O$6,0,TRUE),ES_P2_0!$A$10:$AQ$10,0)+1,FALSE)),"",VLOOKUP($A47,ES_P2_0!$A$10:$AQ$100,MATCH(FIXED(O$6,0,TRUE),ES_P2_0!$A$10:$AQ$10,0)+1,FALSE))</f>
        <v/>
      </c>
      <c r="P47" s="232" t="str">
        <f>IF(ISNA(VLOOKUP($A47,ES_P2_0!$A$10:$AQ$100,MATCH(FIXED(P$6,0,TRUE),ES_P2_0!$A$10:$AQ$10,0)+1,FALSE)),"",VLOOKUP($A47,ES_P2_0!$A$10:$AQ$100,MATCH(FIXED(P$6,0,TRUE),ES_P2_0!$A$10:$AQ$10,0)+1,FALSE))</f>
        <v/>
      </c>
      <c r="Q47" s="232" t="str">
        <f>IF(ISNA(VLOOKUP($A47,ES_P2_0!$A$10:$AQ$100,MATCH(FIXED(Q$6,0,TRUE),ES_P2_0!$A$10:$AQ$10,0)+1,FALSE)),"",VLOOKUP($A47,ES_P2_0!$A$10:$AQ$100,MATCH(FIXED(Q$6,0,TRUE),ES_P2_0!$A$10:$AQ$10,0)+1,FALSE))</f>
        <v/>
      </c>
      <c r="R47" s="232" t="str">
        <f>IF(ISNA(VLOOKUP($A47,ES_P2_0!$A$10:$AQ$100,MATCH(FIXED(R$6,0,TRUE),ES_P2_0!$A$10:$AQ$10,0)+1,FALSE)),"",VLOOKUP($A47,ES_P2_0!$A$10:$AQ$100,MATCH(FIXED(R$6,0,TRUE),ES_P2_0!$A$10:$AQ$10,0)+1,FALSE))</f>
        <v/>
      </c>
      <c r="S47" s="232" t="str">
        <f>IF(ISNA(VLOOKUP($A47,ES_P2_0!$A$10:$AQ$100,MATCH(FIXED(S$6,0,TRUE),ES_P2_0!$A$10:$AQ$10,0)+1,FALSE)),"",VLOOKUP($A47,ES_P2_0!$A$10:$AQ$100,MATCH(FIXED(S$6,0,TRUE),ES_P2_0!$A$10:$AQ$10,0)+1,FALSE))</f>
        <v/>
      </c>
      <c r="T47" s="232" t="str">
        <f>IF(ISNA(VLOOKUP($A47,ES_P2_0!$A$10:$AQ$100,MATCH(FIXED(T$6,0,TRUE),ES_P2_0!$A$10:$AQ$10,0)+1,FALSE)),"",VLOOKUP($A47,ES_P2_0!$A$10:$AQ$100,MATCH(FIXED(T$6,0,TRUE),ES_P2_0!$A$10:$AQ$10,0)+1,FALSE))</f>
        <v/>
      </c>
      <c r="U47" s="232" t="str">
        <f>IF(ISNA(VLOOKUP($A47,ES_P2_0!$A$10:$AQ$100,MATCH(FIXED(U$6,0,TRUE),ES_P2_0!$A$10:$AQ$10,0)+1,FALSE)),"",VLOOKUP($A47,ES_P2_0!$A$10:$AQ$100,MATCH(FIXED(U$6,0,TRUE),ES_P2_0!$A$10:$AQ$10,0)+1,FALSE))</f>
        <v/>
      </c>
      <c r="V47" s="232" t="str">
        <f>IF(ISNA(VLOOKUP($A47,ES_P2_0!$A$10:$AQ$100,MATCH(FIXED(V$6,0,TRUE),ES_P2_0!$A$10:$AQ$10,0)+1,FALSE)),"",VLOOKUP($A47,ES_P2_0!$A$10:$AQ$100,MATCH(FIXED(V$6,0,TRUE),ES_P2_0!$A$10:$AQ$10,0)+1,FALSE))</f>
        <v/>
      </c>
      <c r="W47" s="232" t="str">
        <f>IF(ISNA(VLOOKUP($A47,ES_P2_0!$A$10:$AQ$100,MATCH(FIXED(W$6,0,TRUE),ES_P2_0!$A$10:$AQ$10,0)+1,FALSE)),"",VLOOKUP($A47,ES_P2_0!$A$10:$AQ$100,MATCH(FIXED(W$6,0,TRUE),ES_P2_0!$A$10:$AQ$10,0)+1,FALSE))</f>
        <v/>
      </c>
    </row>
    <row r="48" spans="1:23">
      <c r="A48" s="230" t="str">
        <f>lookup!Z7</f>
        <v>Bulgaria</v>
      </c>
      <c r="B48" s="232" t="str">
        <f>VLOOKUP(A48,lookup!$Z$2:$AA$77,2,FALSE)</f>
        <v>Βουλγαρία</v>
      </c>
      <c r="C48" s="232" t="str">
        <f>IF(ISNA(VLOOKUP($A48,ES_P2_0!$A$10:$AQ$100,MATCH(FIXED(C$6,0,TRUE),ES_P2_0!$A$10:$AQ$10,0)+1,FALSE)),"",VLOOKUP($A48,ES_P2_0!$A$10:$AQ$100,MATCH(FIXED(C$6,0,TRUE),ES_P2_0!$A$10:$AQ$10,0)+1,FALSE))</f>
        <v/>
      </c>
      <c r="D48" s="232" t="str">
        <f>IF(ISNA(VLOOKUP($A48,ES_P2_0!$A$10:$AQ$100,MATCH(FIXED(D$6,0,TRUE),ES_P2_0!$A$10:$AQ$10,0)+1,FALSE)),"",VLOOKUP($A48,ES_P2_0!$A$10:$AQ$100,MATCH(FIXED(D$6,0,TRUE),ES_P2_0!$A$10:$AQ$10,0)+1,FALSE))</f>
        <v/>
      </c>
      <c r="E48" s="232" t="str">
        <f>IF(ISNA(VLOOKUP($A48,ES_P2_0!$A$10:$AQ$100,MATCH(FIXED(E$6,0,TRUE),ES_P2_0!$A$10:$AQ$10,0)+1,FALSE)),"",VLOOKUP($A48,ES_P2_0!$A$10:$AQ$100,MATCH(FIXED(E$6,0,TRUE),ES_P2_0!$A$10:$AQ$10,0)+1,FALSE))</f>
        <v/>
      </c>
      <c r="F48" s="232" t="str">
        <f>IF(ISNA(VLOOKUP($A48,ES_P2_0!$A$10:$AQ$100,MATCH(FIXED(F$6,0,TRUE),ES_P2_0!$A$10:$AQ$10,0)+1,FALSE)),"",VLOOKUP($A48,ES_P2_0!$A$10:$AQ$100,MATCH(FIXED(F$6,0,TRUE),ES_P2_0!$A$10:$AQ$10,0)+1,FALSE))</f>
        <v/>
      </c>
      <c r="G48" s="232" t="str">
        <f>IF(ISNA(VLOOKUP($A48,ES_P2_0!$A$10:$AQ$100,MATCH(FIXED(G$6,0,TRUE),ES_P2_0!$A$10:$AQ$10,0)+1,FALSE)),"",VLOOKUP($A48,ES_P2_0!$A$10:$AQ$100,MATCH(FIXED(G$6,0,TRUE),ES_P2_0!$A$10:$AQ$10,0)+1,FALSE))</f>
        <v/>
      </c>
      <c r="H48" s="232" t="str">
        <f>IF(ISNA(VLOOKUP($A48,ES_P2_0!$A$10:$AQ$100,MATCH(FIXED(H$6,0,TRUE),ES_P2_0!$A$10:$AQ$10,0)+1,FALSE)),"",VLOOKUP($A48,ES_P2_0!$A$10:$AQ$100,MATCH(FIXED(H$6,0,TRUE),ES_P2_0!$A$10:$AQ$10,0)+1,FALSE))</f>
        <v/>
      </c>
      <c r="I48" s="232" t="str">
        <f>IF(ISNA(VLOOKUP($A48,ES_P2_0!$A$10:$AQ$100,MATCH(FIXED(I$6,0,TRUE),ES_P2_0!$A$10:$AQ$10,0)+1,FALSE)),"",VLOOKUP($A48,ES_P2_0!$A$10:$AQ$100,MATCH(FIXED(I$6,0,TRUE),ES_P2_0!$A$10:$AQ$10,0)+1,FALSE))</f>
        <v/>
      </c>
      <c r="J48" s="232" t="str">
        <f>IF(ISNA(VLOOKUP($A48,ES_P2_0!$A$10:$AQ$100,MATCH(FIXED(J$6,0,TRUE),ES_P2_0!$A$10:$AQ$10,0)+1,FALSE)),"",VLOOKUP($A48,ES_P2_0!$A$10:$AQ$100,MATCH(FIXED(J$6,0,TRUE),ES_P2_0!$A$10:$AQ$10,0)+1,FALSE))</f>
        <v/>
      </c>
      <c r="K48" s="232" t="str">
        <f>IF(ISNA(VLOOKUP($A48,ES_P2_0!$A$10:$AQ$100,MATCH(FIXED(K$6,0,TRUE),ES_P2_0!$A$10:$AQ$10,0)+1,FALSE)),"",VLOOKUP($A48,ES_P2_0!$A$10:$AQ$100,MATCH(FIXED(K$6,0,TRUE),ES_P2_0!$A$10:$AQ$10,0)+1,FALSE))</f>
        <v/>
      </c>
      <c r="L48" s="232" t="str">
        <f>IF(ISNA(VLOOKUP($A48,ES_P2_0!$A$10:$AQ$100,MATCH(FIXED(L$6,0,TRUE),ES_P2_0!$A$10:$AQ$10,0)+1,FALSE)),"",VLOOKUP($A48,ES_P2_0!$A$10:$AQ$100,MATCH(FIXED(L$6,0,TRUE),ES_P2_0!$A$10:$AQ$10,0)+1,FALSE))</f>
        <v/>
      </c>
      <c r="M48" s="232" t="str">
        <f>IF(ISNA(VLOOKUP($A48,ES_P2_0!$A$10:$AQ$100,MATCH(FIXED(M$6,0,TRUE),ES_P2_0!$A$10:$AQ$10,0)+1,FALSE)),"",VLOOKUP($A48,ES_P2_0!$A$10:$AQ$100,MATCH(FIXED(M$6,0,TRUE),ES_P2_0!$A$10:$AQ$10,0)+1,FALSE))</f>
        <v>b</v>
      </c>
      <c r="N48" s="232" t="str">
        <f>IF(ISNA(VLOOKUP($A48,ES_P2_0!$A$10:$AQ$100,MATCH(FIXED(N$6,0,TRUE),ES_P2_0!$A$10:$AQ$10,0)+1,FALSE)),"",VLOOKUP($A48,ES_P2_0!$A$10:$AQ$100,MATCH(FIXED(N$6,0,TRUE),ES_P2_0!$A$10:$AQ$10,0)+1,FALSE))</f>
        <v/>
      </c>
      <c r="O48" s="232" t="str">
        <f>IF(ISNA(VLOOKUP($A48,ES_P2_0!$A$10:$AQ$100,MATCH(FIXED(O$6,0,TRUE),ES_P2_0!$A$10:$AQ$10,0)+1,FALSE)),"",VLOOKUP($A48,ES_P2_0!$A$10:$AQ$100,MATCH(FIXED(O$6,0,TRUE),ES_P2_0!$A$10:$AQ$10,0)+1,FALSE))</f>
        <v/>
      </c>
      <c r="P48" s="232" t="str">
        <f>IF(ISNA(VLOOKUP($A48,ES_P2_0!$A$10:$AQ$100,MATCH(FIXED(P$6,0,TRUE),ES_P2_0!$A$10:$AQ$10,0)+1,FALSE)),"",VLOOKUP($A48,ES_P2_0!$A$10:$AQ$100,MATCH(FIXED(P$6,0,TRUE),ES_P2_0!$A$10:$AQ$10,0)+1,FALSE))</f>
        <v/>
      </c>
      <c r="Q48" s="232" t="str">
        <f>IF(ISNA(VLOOKUP($A48,ES_P2_0!$A$10:$AQ$100,MATCH(FIXED(Q$6,0,TRUE),ES_P2_0!$A$10:$AQ$10,0)+1,FALSE)),"",VLOOKUP($A48,ES_P2_0!$A$10:$AQ$100,MATCH(FIXED(Q$6,0,TRUE),ES_P2_0!$A$10:$AQ$10,0)+1,FALSE))</f>
        <v/>
      </c>
      <c r="R48" s="232" t="str">
        <f>IF(ISNA(VLOOKUP($A48,ES_P2_0!$A$10:$AQ$100,MATCH(FIXED(R$6,0,TRUE),ES_P2_0!$A$10:$AQ$10,0)+1,FALSE)),"",VLOOKUP($A48,ES_P2_0!$A$10:$AQ$100,MATCH(FIXED(R$6,0,TRUE),ES_P2_0!$A$10:$AQ$10,0)+1,FALSE))</f>
        <v/>
      </c>
      <c r="S48" s="232" t="str">
        <f>IF(ISNA(VLOOKUP($A48,ES_P2_0!$A$10:$AQ$100,MATCH(FIXED(S$6,0,TRUE),ES_P2_0!$A$10:$AQ$10,0)+1,FALSE)),"",VLOOKUP($A48,ES_P2_0!$A$10:$AQ$100,MATCH(FIXED(S$6,0,TRUE),ES_P2_0!$A$10:$AQ$10,0)+1,FALSE))</f>
        <v/>
      </c>
      <c r="T48" s="232" t="str">
        <f>IF(ISNA(VLOOKUP($A48,ES_P2_0!$A$10:$AQ$100,MATCH(FIXED(T$6,0,TRUE),ES_P2_0!$A$10:$AQ$10,0)+1,FALSE)),"",VLOOKUP($A48,ES_P2_0!$A$10:$AQ$100,MATCH(FIXED(T$6,0,TRUE),ES_P2_0!$A$10:$AQ$10,0)+1,FALSE))</f>
        <v/>
      </c>
      <c r="U48" s="232" t="str">
        <f>IF(ISNA(VLOOKUP($A48,ES_P2_0!$A$10:$AQ$100,MATCH(FIXED(U$6,0,TRUE),ES_P2_0!$A$10:$AQ$10,0)+1,FALSE)),"",VLOOKUP($A48,ES_P2_0!$A$10:$AQ$100,MATCH(FIXED(U$6,0,TRUE),ES_P2_0!$A$10:$AQ$10,0)+1,FALSE))</f>
        <v/>
      </c>
      <c r="V48" s="232" t="str">
        <f>IF(ISNA(VLOOKUP($A48,ES_P2_0!$A$10:$AQ$100,MATCH(FIXED(V$6,0,TRUE),ES_P2_0!$A$10:$AQ$10,0)+1,FALSE)),"",VLOOKUP($A48,ES_P2_0!$A$10:$AQ$100,MATCH(FIXED(V$6,0,TRUE),ES_P2_0!$A$10:$AQ$10,0)+1,FALSE))</f>
        <v/>
      </c>
      <c r="W48" s="232" t="str">
        <f>IF(ISNA(VLOOKUP($A48,ES_P2_0!$A$10:$AQ$100,MATCH(FIXED(W$6,0,TRUE),ES_P2_0!$A$10:$AQ$10,0)+1,FALSE)),"",VLOOKUP($A48,ES_P2_0!$A$10:$AQ$100,MATCH(FIXED(W$6,0,TRUE),ES_P2_0!$A$10:$AQ$10,0)+1,FALSE))</f>
        <v/>
      </c>
    </row>
    <row r="49" spans="1:23">
      <c r="A49" s="230" t="str">
        <f>lookup!Z8</f>
        <v>Czech Republic</v>
      </c>
      <c r="B49" s="232" t="str">
        <f>VLOOKUP(A49,lookup!$Z$2:$AA$77,2,FALSE)</f>
        <v>Τσεχία</v>
      </c>
      <c r="C49" s="232" t="str">
        <f>IF(ISNA(VLOOKUP($A49,ES_P2_0!$A$10:$AQ$100,MATCH(FIXED(C$6,0,TRUE),ES_P2_0!$A$10:$AQ$10,0)+1,FALSE)),"",VLOOKUP($A49,ES_P2_0!$A$10:$AQ$100,MATCH(FIXED(C$6,0,TRUE),ES_P2_0!$A$10:$AQ$10,0)+1,FALSE))</f>
        <v/>
      </c>
      <c r="D49" s="232" t="str">
        <f>IF(ISNA(VLOOKUP($A49,ES_P2_0!$A$10:$AQ$100,MATCH(FIXED(D$6,0,TRUE),ES_P2_0!$A$10:$AQ$10,0)+1,FALSE)),"",VLOOKUP($A49,ES_P2_0!$A$10:$AQ$100,MATCH(FIXED(D$6,0,TRUE),ES_P2_0!$A$10:$AQ$10,0)+1,FALSE))</f>
        <v/>
      </c>
      <c r="E49" s="232" t="str">
        <f>IF(ISNA(VLOOKUP($A49,ES_P2_0!$A$10:$AQ$100,MATCH(FIXED(E$6,0,TRUE),ES_P2_0!$A$10:$AQ$10,0)+1,FALSE)),"",VLOOKUP($A49,ES_P2_0!$A$10:$AQ$100,MATCH(FIXED(E$6,0,TRUE),ES_P2_0!$A$10:$AQ$10,0)+1,FALSE))</f>
        <v/>
      </c>
      <c r="F49" s="232" t="str">
        <f>IF(ISNA(VLOOKUP($A49,ES_P2_0!$A$10:$AQ$100,MATCH(FIXED(F$6,0,TRUE),ES_P2_0!$A$10:$AQ$10,0)+1,FALSE)),"",VLOOKUP($A49,ES_P2_0!$A$10:$AQ$100,MATCH(FIXED(F$6,0,TRUE),ES_P2_0!$A$10:$AQ$10,0)+1,FALSE))</f>
        <v/>
      </c>
      <c r="G49" s="232" t="str">
        <f>IF(ISNA(VLOOKUP($A49,ES_P2_0!$A$10:$AQ$100,MATCH(FIXED(G$6,0,TRUE),ES_P2_0!$A$10:$AQ$10,0)+1,FALSE)),"",VLOOKUP($A49,ES_P2_0!$A$10:$AQ$100,MATCH(FIXED(G$6,0,TRUE),ES_P2_0!$A$10:$AQ$10,0)+1,FALSE))</f>
        <v/>
      </c>
      <c r="H49" s="232" t="str">
        <f>IF(ISNA(VLOOKUP($A49,ES_P2_0!$A$10:$AQ$100,MATCH(FIXED(H$6,0,TRUE),ES_P2_0!$A$10:$AQ$10,0)+1,FALSE)),"",VLOOKUP($A49,ES_P2_0!$A$10:$AQ$100,MATCH(FIXED(H$6,0,TRUE),ES_P2_0!$A$10:$AQ$10,0)+1,FALSE))</f>
        <v/>
      </c>
      <c r="I49" s="232" t="str">
        <f>IF(ISNA(VLOOKUP($A49,ES_P2_0!$A$10:$AQ$100,MATCH(FIXED(I$6,0,TRUE),ES_P2_0!$A$10:$AQ$10,0)+1,FALSE)),"",VLOOKUP($A49,ES_P2_0!$A$10:$AQ$100,MATCH(FIXED(I$6,0,TRUE),ES_P2_0!$A$10:$AQ$10,0)+1,FALSE))</f>
        <v/>
      </c>
      <c r="J49" s="232" t="str">
        <f>IF(ISNA(VLOOKUP($A49,ES_P2_0!$A$10:$AQ$100,MATCH(FIXED(J$6,0,TRUE),ES_P2_0!$A$10:$AQ$10,0)+1,FALSE)),"",VLOOKUP($A49,ES_P2_0!$A$10:$AQ$100,MATCH(FIXED(J$6,0,TRUE),ES_P2_0!$A$10:$AQ$10,0)+1,FALSE))</f>
        <v/>
      </c>
      <c r="K49" s="232" t="str">
        <f>IF(ISNA(VLOOKUP($A49,ES_P2_0!$A$10:$AQ$100,MATCH(FIXED(K$6,0,TRUE),ES_P2_0!$A$10:$AQ$10,0)+1,FALSE)),"",VLOOKUP($A49,ES_P2_0!$A$10:$AQ$100,MATCH(FIXED(K$6,0,TRUE),ES_P2_0!$A$10:$AQ$10,0)+1,FALSE))</f>
        <v/>
      </c>
      <c r="L49" s="232" t="str">
        <f>IF(ISNA(VLOOKUP($A49,ES_P2_0!$A$10:$AQ$100,MATCH(FIXED(L$6,0,TRUE),ES_P2_0!$A$10:$AQ$10,0)+1,FALSE)),"",VLOOKUP($A49,ES_P2_0!$A$10:$AQ$100,MATCH(FIXED(L$6,0,TRUE),ES_P2_0!$A$10:$AQ$10,0)+1,FALSE))</f>
        <v/>
      </c>
      <c r="M49" s="232" t="str">
        <f>IF(ISNA(VLOOKUP($A49,ES_P2_0!$A$10:$AQ$100,MATCH(FIXED(M$6,0,TRUE),ES_P2_0!$A$10:$AQ$10,0)+1,FALSE)),"",VLOOKUP($A49,ES_P2_0!$A$10:$AQ$100,MATCH(FIXED(M$6,0,TRUE),ES_P2_0!$A$10:$AQ$10,0)+1,FALSE))</f>
        <v>b</v>
      </c>
      <c r="N49" s="232" t="str">
        <f>IF(ISNA(VLOOKUP($A49,ES_P2_0!$A$10:$AQ$100,MATCH(FIXED(N$6,0,TRUE),ES_P2_0!$A$10:$AQ$10,0)+1,FALSE)),"",VLOOKUP($A49,ES_P2_0!$A$10:$AQ$100,MATCH(FIXED(N$6,0,TRUE),ES_P2_0!$A$10:$AQ$10,0)+1,FALSE))</f>
        <v/>
      </c>
      <c r="O49" s="232" t="str">
        <f>IF(ISNA(VLOOKUP($A49,ES_P2_0!$A$10:$AQ$100,MATCH(FIXED(O$6,0,TRUE),ES_P2_0!$A$10:$AQ$10,0)+1,FALSE)),"",VLOOKUP($A49,ES_P2_0!$A$10:$AQ$100,MATCH(FIXED(O$6,0,TRUE),ES_P2_0!$A$10:$AQ$10,0)+1,FALSE))</f>
        <v/>
      </c>
      <c r="P49" s="232" t="str">
        <f>IF(ISNA(VLOOKUP($A49,ES_P2_0!$A$10:$AQ$100,MATCH(FIXED(P$6,0,TRUE),ES_P2_0!$A$10:$AQ$10,0)+1,FALSE)),"",VLOOKUP($A49,ES_P2_0!$A$10:$AQ$100,MATCH(FIXED(P$6,0,TRUE),ES_P2_0!$A$10:$AQ$10,0)+1,FALSE))</f>
        <v>b</v>
      </c>
      <c r="Q49" s="232" t="str">
        <f>IF(ISNA(VLOOKUP($A49,ES_P2_0!$A$10:$AQ$100,MATCH(FIXED(Q$6,0,TRUE),ES_P2_0!$A$10:$AQ$10,0)+1,FALSE)),"",VLOOKUP($A49,ES_P2_0!$A$10:$AQ$100,MATCH(FIXED(Q$6,0,TRUE),ES_P2_0!$A$10:$AQ$10,0)+1,FALSE))</f>
        <v/>
      </c>
      <c r="R49" s="232" t="str">
        <f>IF(ISNA(VLOOKUP($A49,ES_P2_0!$A$10:$AQ$100,MATCH(FIXED(R$6,0,TRUE),ES_P2_0!$A$10:$AQ$10,0)+1,FALSE)),"",VLOOKUP($A49,ES_P2_0!$A$10:$AQ$100,MATCH(FIXED(R$6,0,TRUE),ES_P2_0!$A$10:$AQ$10,0)+1,FALSE))</f>
        <v/>
      </c>
      <c r="S49" s="232" t="str">
        <f>IF(ISNA(VLOOKUP($A49,ES_P2_0!$A$10:$AQ$100,MATCH(FIXED(S$6,0,TRUE),ES_P2_0!$A$10:$AQ$10,0)+1,FALSE)),"",VLOOKUP($A49,ES_P2_0!$A$10:$AQ$100,MATCH(FIXED(S$6,0,TRUE),ES_P2_0!$A$10:$AQ$10,0)+1,FALSE))</f>
        <v/>
      </c>
      <c r="T49" s="232" t="str">
        <f>IF(ISNA(VLOOKUP($A49,ES_P2_0!$A$10:$AQ$100,MATCH(FIXED(T$6,0,TRUE),ES_P2_0!$A$10:$AQ$10,0)+1,FALSE)),"",VLOOKUP($A49,ES_P2_0!$A$10:$AQ$100,MATCH(FIXED(T$6,0,TRUE),ES_P2_0!$A$10:$AQ$10,0)+1,FALSE))</f>
        <v/>
      </c>
      <c r="U49" s="232" t="str">
        <f>IF(ISNA(VLOOKUP($A49,ES_P2_0!$A$10:$AQ$100,MATCH(FIXED(U$6,0,TRUE),ES_P2_0!$A$10:$AQ$10,0)+1,FALSE)),"",VLOOKUP($A49,ES_P2_0!$A$10:$AQ$100,MATCH(FIXED(U$6,0,TRUE),ES_P2_0!$A$10:$AQ$10,0)+1,FALSE))</f>
        <v/>
      </c>
      <c r="V49" s="232" t="str">
        <f>IF(ISNA(VLOOKUP($A49,ES_P2_0!$A$10:$AQ$100,MATCH(FIXED(V$6,0,TRUE),ES_P2_0!$A$10:$AQ$10,0)+1,FALSE)),"",VLOOKUP($A49,ES_P2_0!$A$10:$AQ$100,MATCH(FIXED(V$6,0,TRUE),ES_P2_0!$A$10:$AQ$10,0)+1,FALSE))</f>
        <v/>
      </c>
      <c r="W49" s="232" t="str">
        <f>IF(ISNA(VLOOKUP($A49,ES_P2_0!$A$10:$AQ$100,MATCH(FIXED(W$6,0,TRUE),ES_P2_0!$A$10:$AQ$10,0)+1,FALSE)),"",VLOOKUP($A49,ES_P2_0!$A$10:$AQ$100,MATCH(FIXED(W$6,0,TRUE),ES_P2_0!$A$10:$AQ$10,0)+1,FALSE))</f>
        <v/>
      </c>
    </row>
    <row r="50" spans="1:23">
      <c r="A50" s="230" t="str">
        <f>lookup!Z9</f>
        <v>Denmark</v>
      </c>
      <c r="B50" s="232" t="str">
        <f>VLOOKUP(A50,lookup!$Z$2:$AA$77,2,FALSE)</f>
        <v>Δανία</v>
      </c>
      <c r="C50" s="232" t="str">
        <f>IF(ISNA(VLOOKUP($A50,ES_P2_0!$A$10:$AQ$100,MATCH(FIXED(C$6,0,TRUE),ES_P2_0!$A$10:$AQ$10,0)+1,FALSE)),"",VLOOKUP($A50,ES_P2_0!$A$10:$AQ$100,MATCH(FIXED(C$6,0,TRUE),ES_P2_0!$A$10:$AQ$10,0)+1,FALSE))</f>
        <v/>
      </c>
      <c r="D50" s="232" t="str">
        <f>IF(ISNA(VLOOKUP($A50,ES_P2_0!$A$10:$AQ$100,MATCH(FIXED(D$6,0,TRUE),ES_P2_0!$A$10:$AQ$10,0)+1,FALSE)),"",VLOOKUP($A50,ES_P2_0!$A$10:$AQ$100,MATCH(FIXED(D$6,0,TRUE),ES_P2_0!$A$10:$AQ$10,0)+1,FALSE))</f>
        <v/>
      </c>
      <c r="E50" s="232" t="str">
        <f>IF(ISNA(VLOOKUP($A50,ES_P2_0!$A$10:$AQ$100,MATCH(FIXED(E$6,0,TRUE),ES_P2_0!$A$10:$AQ$10,0)+1,FALSE)),"",VLOOKUP($A50,ES_P2_0!$A$10:$AQ$100,MATCH(FIXED(E$6,0,TRUE),ES_P2_0!$A$10:$AQ$10,0)+1,FALSE))</f>
        <v/>
      </c>
      <c r="F50" s="232" t="str">
        <f>IF(ISNA(VLOOKUP($A50,ES_P2_0!$A$10:$AQ$100,MATCH(FIXED(F$6,0,TRUE),ES_P2_0!$A$10:$AQ$10,0)+1,FALSE)),"",VLOOKUP($A50,ES_P2_0!$A$10:$AQ$100,MATCH(FIXED(F$6,0,TRUE),ES_P2_0!$A$10:$AQ$10,0)+1,FALSE))</f>
        <v/>
      </c>
      <c r="G50" s="232" t="str">
        <f>IF(ISNA(VLOOKUP($A50,ES_P2_0!$A$10:$AQ$100,MATCH(FIXED(G$6,0,TRUE),ES_P2_0!$A$10:$AQ$10,0)+1,FALSE)),"",VLOOKUP($A50,ES_P2_0!$A$10:$AQ$100,MATCH(FIXED(G$6,0,TRUE),ES_P2_0!$A$10:$AQ$10,0)+1,FALSE))</f>
        <v/>
      </c>
      <c r="H50" s="232" t="str">
        <f>IF(ISNA(VLOOKUP($A50,ES_P2_0!$A$10:$AQ$100,MATCH(FIXED(H$6,0,TRUE),ES_P2_0!$A$10:$AQ$10,0)+1,FALSE)),"",VLOOKUP($A50,ES_P2_0!$A$10:$AQ$100,MATCH(FIXED(H$6,0,TRUE),ES_P2_0!$A$10:$AQ$10,0)+1,FALSE))</f>
        <v/>
      </c>
      <c r="I50" s="232" t="str">
        <f>IF(ISNA(VLOOKUP($A50,ES_P2_0!$A$10:$AQ$100,MATCH(FIXED(I$6,0,TRUE),ES_P2_0!$A$10:$AQ$10,0)+1,FALSE)),"",VLOOKUP($A50,ES_P2_0!$A$10:$AQ$100,MATCH(FIXED(I$6,0,TRUE),ES_P2_0!$A$10:$AQ$10,0)+1,FALSE))</f>
        <v/>
      </c>
      <c r="J50" s="232" t="str">
        <f>IF(ISNA(VLOOKUP($A50,ES_P2_0!$A$10:$AQ$100,MATCH(FIXED(J$6,0,TRUE),ES_P2_0!$A$10:$AQ$10,0)+1,FALSE)),"",VLOOKUP($A50,ES_P2_0!$A$10:$AQ$100,MATCH(FIXED(J$6,0,TRUE),ES_P2_0!$A$10:$AQ$10,0)+1,FALSE))</f>
        <v/>
      </c>
      <c r="K50" s="232" t="str">
        <f>IF(ISNA(VLOOKUP($A50,ES_P2_0!$A$10:$AQ$100,MATCH(FIXED(K$6,0,TRUE),ES_P2_0!$A$10:$AQ$10,0)+1,FALSE)),"",VLOOKUP($A50,ES_P2_0!$A$10:$AQ$100,MATCH(FIXED(K$6,0,TRUE),ES_P2_0!$A$10:$AQ$10,0)+1,FALSE))</f>
        <v/>
      </c>
      <c r="L50" s="232" t="str">
        <f>IF(ISNA(VLOOKUP($A50,ES_P2_0!$A$10:$AQ$100,MATCH(FIXED(L$6,0,TRUE),ES_P2_0!$A$10:$AQ$10,0)+1,FALSE)),"",VLOOKUP($A50,ES_P2_0!$A$10:$AQ$100,MATCH(FIXED(L$6,0,TRUE),ES_P2_0!$A$10:$AQ$10,0)+1,FALSE))</f>
        <v/>
      </c>
      <c r="M50" s="232" t="str">
        <f>IF(ISNA(VLOOKUP($A50,ES_P2_0!$A$10:$AQ$100,MATCH(FIXED(M$6,0,TRUE),ES_P2_0!$A$10:$AQ$10,0)+1,FALSE)),"",VLOOKUP($A50,ES_P2_0!$A$10:$AQ$100,MATCH(FIXED(M$6,0,TRUE),ES_P2_0!$A$10:$AQ$10,0)+1,FALSE))</f>
        <v>b</v>
      </c>
      <c r="N50" s="232" t="str">
        <f>IF(ISNA(VLOOKUP($A50,ES_P2_0!$A$10:$AQ$100,MATCH(FIXED(N$6,0,TRUE),ES_P2_0!$A$10:$AQ$10,0)+1,FALSE)),"",VLOOKUP($A50,ES_P2_0!$A$10:$AQ$100,MATCH(FIXED(N$6,0,TRUE),ES_P2_0!$A$10:$AQ$10,0)+1,FALSE))</f>
        <v/>
      </c>
      <c r="O50" s="232" t="str">
        <f>IF(ISNA(VLOOKUP($A50,ES_P2_0!$A$10:$AQ$100,MATCH(FIXED(O$6,0,TRUE),ES_P2_0!$A$10:$AQ$10,0)+1,FALSE)),"",VLOOKUP($A50,ES_P2_0!$A$10:$AQ$100,MATCH(FIXED(O$6,0,TRUE),ES_P2_0!$A$10:$AQ$10,0)+1,FALSE))</f>
        <v/>
      </c>
      <c r="P50" s="232" t="str">
        <f>IF(ISNA(VLOOKUP($A50,ES_P2_0!$A$10:$AQ$100,MATCH(FIXED(P$6,0,TRUE),ES_P2_0!$A$10:$AQ$10,0)+1,FALSE)),"",VLOOKUP($A50,ES_P2_0!$A$10:$AQ$100,MATCH(FIXED(P$6,0,TRUE),ES_P2_0!$A$10:$AQ$10,0)+1,FALSE))</f>
        <v/>
      </c>
      <c r="Q50" s="232" t="str">
        <f>IF(ISNA(VLOOKUP($A50,ES_P2_0!$A$10:$AQ$100,MATCH(FIXED(Q$6,0,TRUE),ES_P2_0!$A$10:$AQ$10,0)+1,FALSE)),"",VLOOKUP($A50,ES_P2_0!$A$10:$AQ$100,MATCH(FIXED(Q$6,0,TRUE),ES_P2_0!$A$10:$AQ$10,0)+1,FALSE))</f>
        <v/>
      </c>
      <c r="R50" s="232" t="str">
        <f>IF(ISNA(VLOOKUP($A50,ES_P2_0!$A$10:$AQ$100,MATCH(FIXED(R$6,0,TRUE),ES_P2_0!$A$10:$AQ$10,0)+1,FALSE)),"",VLOOKUP($A50,ES_P2_0!$A$10:$AQ$100,MATCH(FIXED(R$6,0,TRUE),ES_P2_0!$A$10:$AQ$10,0)+1,FALSE))</f>
        <v/>
      </c>
      <c r="S50" s="232" t="str">
        <f>IF(ISNA(VLOOKUP($A50,ES_P2_0!$A$10:$AQ$100,MATCH(FIXED(S$6,0,TRUE),ES_P2_0!$A$10:$AQ$10,0)+1,FALSE)),"",VLOOKUP($A50,ES_P2_0!$A$10:$AQ$100,MATCH(FIXED(S$6,0,TRUE),ES_P2_0!$A$10:$AQ$10,0)+1,FALSE))</f>
        <v/>
      </c>
      <c r="T50" s="232" t="str">
        <f>IF(ISNA(VLOOKUP($A50,ES_P2_0!$A$10:$AQ$100,MATCH(FIXED(T$6,0,TRUE),ES_P2_0!$A$10:$AQ$10,0)+1,FALSE)),"",VLOOKUP($A50,ES_P2_0!$A$10:$AQ$100,MATCH(FIXED(T$6,0,TRUE),ES_P2_0!$A$10:$AQ$10,0)+1,FALSE))</f>
        <v/>
      </c>
      <c r="U50" s="232" t="str">
        <f>IF(ISNA(VLOOKUP($A50,ES_P2_0!$A$10:$AQ$100,MATCH(FIXED(U$6,0,TRUE),ES_P2_0!$A$10:$AQ$10,0)+1,FALSE)),"",VLOOKUP($A50,ES_P2_0!$A$10:$AQ$100,MATCH(FIXED(U$6,0,TRUE),ES_P2_0!$A$10:$AQ$10,0)+1,FALSE))</f>
        <v/>
      </c>
      <c r="V50" s="232" t="str">
        <f>IF(ISNA(VLOOKUP($A50,ES_P2_0!$A$10:$AQ$100,MATCH(FIXED(V$6,0,TRUE),ES_P2_0!$A$10:$AQ$10,0)+1,FALSE)),"",VLOOKUP($A50,ES_P2_0!$A$10:$AQ$100,MATCH(FIXED(V$6,0,TRUE),ES_P2_0!$A$10:$AQ$10,0)+1,FALSE))</f>
        <v/>
      </c>
      <c r="W50" s="232" t="str">
        <f>IF(ISNA(VLOOKUP($A50,ES_P2_0!$A$10:$AQ$100,MATCH(FIXED(W$6,0,TRUE),ES_P2_0!$A$10:$AQ$10,0)+1,FALSE)),"",VLOOKUP($A50,ES_P2_0!$A$10:$AQ$100,MATCH(FIXED(W$6,0,TRUE),ES_P2_0!$A$10:$AQ$10,0)+1,FALSE))</f>
        <v/>
      </c>
    </row>
    <row r="51" spans="1:23">
      <c r="A51" s="230" t="str">
        <f>lookup!Z10</f>
        <v>Germany (until 1990 former territory of the FRG)</v>
      </c>
      <c r="B51" s="232" t="str">
        <f>VLOOKUP(A51,lookup!$Z$2:$AA$77,2,FALSE)</f>
        <v>Γερμανία</v>
      </c>
      <c r="C51" s="232" t="str">
        <f>IF(ISNA(VLOOKUP($A51,ES_P2_0!$A$10:$AQ$100,MATCH(FIXED(C$6,0,TRUE),ES_P2_0!$A$10:$AQ$10,0)+1,FALSE)),"",VLOOKUP($A51,ES_P2_0!$A$10:$AQ$100,MATCH(FIXED(C$6,0,TRUE),ES_P2_0!$A$10:$AQ$10,0)+1,FALSE))</f>
        <v/>
      </c>
      <c r="D51" s="232" t="str">
        <f>IF(ISNA(VLOOKUP($A51,ES_P2_0!$A$10:$AQ$100,MATCH(FIXED(D$6,0,TRUE),ES_P2_0!$A$10:$AQ$10,0)+1,FALSE)),"",VLOOKUP($A51,ES_P2_0!$A$10:$AQ$100,MATCH(FIXED(D$6,0,TRUE),ES_P2_0!$A$10:$AQ$10,0)+1,FALSE))</f>
        <v/>
      </c>
      <c r="E51" s="232" t="str">
        <f>IF(ISNA(VLOOKUP($A51,ES_P2_0!$A$10:$AQ$100,MATCH(FIXED(E$6,0,TRUE),ES_P2_0!$A$10:$AQ$10,0)+1,FALSE)),"",VLOOKUP($A51,ES_P2_0!$A$10:$AQ$100,MATCH(FIXED(E$6,0,TRUE),ES_P2_0!$A$10:$AQ$10,0)+1,FALSE))</f>
        <v/>
      </c>
      <c r="F51" s="232" t="str">
        <f>IF(ISNA(VLOOKUP($A51,ES_P2_0!$A$10:$AQ$100,MATCH(FIXED(F$6,0,TRUE),ES_P2_0!$A$10:$AQ$10,0)+1,FALSE)),"",VLOOKUP($A51,ES_P2_0!$A$10:$AQ$100,MATCH(FIXED(F$6,0,TRUE),ES_P2_0!$A$10:$AQ$10,0)+1,FALSE))</f>
        <v/>
      </c>
      <c r="G51" s="232" t="str">
        <f>IF(ISNA(VLOOKUP($A51,ES_P2_0!$A$10:$AQ$100,MATCH(FIXED(G$6,0,TRUE),ES_P2_0!$A$10:$AQ$10,0)+1,FALSE)),"",VLOOKUP($A51,ES_P2_0!$A$10:$AQ$100,MATCH(FIXED(G$6,0,TRUE),ES_P2_0!$A$10:$AQ$10,0)+1,FALSE))</f>
        <v/>
      </c>
      <c r="H51" s="232" t="str">
        <f>IF(ISNA(VLOOKUP($A51,ES_P2_0!$A$10:$AQ$100,MATCH(FIXED(H$6,0,TRUE),ES_P2_0!$A$10:$AQ$10,0)+1,FALSE)),"",VLOOKUP($A51,ES_P2_0!$A$10:$AQ$100,MATCH(FIXED(H$6,0,TRUE),ES_P2_0!$A$10:$AQ$10,0)+1,FALSE))</f>
        <v/>
      </c>
      <c r="I51" s="232" t="str">
        <f>IF(ISNA(VLOOKUP($A51,ES_P2_0!$A$10:$AQ$100,MATCH(FIXED(I$6,0,TRUE),ES_P2_0!$A$10:$AQ$10,0)+1,FALSE)),"",VLOOKUP($A51,ES_P2_0!$A$10:$AQ$100,MATCH(FIXED(I$6,0,TRUE),ES_P2_0!$A$10:$AQ$10,0)+1,FALSE))</f>
        <v/>
      </c>
      <c r="J51" s="232" t="str">
        <f>IF(ISNA(VLOOKUP($A51,ES_P2_0!$A$10:$AQ$100,MATCH(FIXED(J$6,0,TRUE),ES_P2_0!$A$10:$AQ$10,0)+1,FALSE)),"",VLOOKUP($A51,ES_P2_0!$A$10:$AQ$100,MATCH(FIXED(J$6,0,TRUE),ES_P2_0!$A$10:$AQ$10,0)+1,FALSE))</f>
        <v/>
      </c>
      <c r="K51" s="232" t="str">
        <f>IF(ISNA(VLOOKUP($A51,ES_P2_0!$A$10:$AQ$100,MATCH(FIXED(K$6,0,TRUE),ES_P2_0!$A$10:$AQ$10,0)+1,FALSE)),"",VLOOKUP($A51,ES_P2_0!$A$10:$AQ$100,MATCH(FIXED(K$6,0,TRUE),ES_P2_0!$A$10:$AQ$10,0)+1,FALSE))</f>
        <v/>
      </c>
      <c r="L51" s="232" t="str">
        <f>IF(ISNA(VLOOKUP($A51,ES_P2_0!$A$10:$AQ$100,MATCH(FIXED(L$6,0,TRUE),ES_P2_0!$A$10:$AQ$10,0)+1,FALSE)),"",VLOOKUP($A51,ES_P2_0!$A$10:$AQ$100,MATCH(FIXED(L$6,0,TRUE),ES_P2_0!$A$10:$AQ$10,0)+1,FALSE))</f>
        <v/>
      </c>
      <c r="M51" s="232" t="str">
        <f>IF(ISNA(VLOOKUP($A51,ES_P2_0!$A$10:$AQ$100,MATCH(FIXED(M$6,0,TRUE),ES_P2_0!$A$10:$AQ$10,0)+1,FALSE)),"",VLOOKUP($A51,ES_P2_0!$A$10:$AQ$100,MATCH(FIXED(M$6,0,TRUE),ES_P2_0!$A$10:$AQ$10,0)+1,FALSE))</f>
        <v>b</v>
      </c>
      <c r="N51" s="232" t="str">
        <f>IF(ISNA(VLOOKUP($A51,ES_P2_0!$A$10:$AQ$100,MATCH(FIXED(N$6,0,TRUE),ES_P2_0!$A$10:$AQ$10,0)+1,FALSE)),"",VLOOKUP($A51,ES_P2_0!$A$10:$AQ$100,MATCH(FIXED(N$6,0,TRUE),ES_P2_0!$A$10:$AQ$10,0)+1,FALSE))</f>
        <v/>
      </c>
      <c r="O51" s="232" t="str">
        <f>IF(ISNA(VLOOKUP($A51,ES_P2_0!$A$10:$AQ$100,MATCH(FIXED(O$6,0,TRUE),ES_P2_0!$A$10:$AQ$10,0)+1,FALSE)),"",VLOOKUP($A51,ES_P2_0!$A$10:$AQ$100,MATCH(FIXED(O$6,0,TRUE),ES_P2_0!$A$10:$AQ$10,0)+1,FALSE))</f>
        <v/>
      </c>
      <c r="P51" s="232" t="str">
        <f>IF(ISNA(VLOOKUP($A51,ES_P2_0!$A$10:$AQ$100,MATCH(FIXED(P$6,0,TRUE),ES_P2_0!$A$10:$AQ$10,0)+1,FALSE)),"",VLOOKUP($A51,ES_P2_0!$A$10:$AQ$100,MATCH(FIXED(P$6,0,TRUE),ES_P2_0!$A$10:$AQ$10,0)+1,FALSE))</f>
        <v/>
      </c>
      <c r="Q51" s="232" t="str">
        <f>IF(ISNA(VLOOKUP($A51,ES_P2_0!$A$10:$AQ$100,MATCH(FIXED(Q$6,0,TRUE),ES_P2_0!$A$10:$AQ$10,0)+1,FALSE)),"",VLOOKUP($A51,ES_P2_0!$A$10:$AQ$100,MATCH(FIXED(Q$6,0,TRUE),ES_P2_0!$A$10:$AQ$10,0)+1,FALSE))</f>
        <v/>
      </c>
      <c r="R51" s="232" t="str">
        <f>IF(ISNA(VLOOKUP($A51,ES_P2_0!$A$10:$AQ$100,MATCH(FIXED(R$6,0,TRUE),ES_P2_0!$A$10:$AQ$10,0)+1,FALSE)),"",VLOOKUP($A51,ES_P2_0!$A$10:$AQ$100,MATCH(FIXED(R$6,0,TRUE),ES_P2_0!$A$10:$AQ$10,0)+1,FALSE))</f>
        <v/>
      </c>
      <c r="S51" s="232" t="str">
        <f>IF(ISNA(VLOOKUP($A51,ES_P2_0!$A$10:$AQ$100,MATCH(FIXED(S$6,0,TRUE),ES_P2_0!$A$10:$AQ$10,0)+1,FALSE)),"",VLOOKUP($A51,ES_P2_0!$A$10:$AQ$100,MATCH(FIXED(S$6,0,TRUE),ES_P2_0!$A$10:$AQ$10,0)+1,FALSE))</f>
        <v/>
      </c>
      <c r="T51" s="232" t="str">
        <f>IF(ISNA(VLOOKUP($A51,ES_P2_0!$A$10:$AQ$100,MATCH(FIXED(T$6,0,TRUE),ES_P2_0!$A$10:$AQ$10,0)+1,FALSE)),"",VLOOKUP($A51,ES_P2_0!$A$10:$AQ$100,MATCH(FIXED(T$6,0,TRUE),ES_P2_0!$A$10:$AQ$10,0)+1,FALSE))</f>
        <v/>
      </c>
      <c r="U51" s="232" t="str">
        <f>IF(ISNA(VLOOKUP($A51,ES_P2_0!$A$10:$AQ$100,MATCH(FIXED(U$6,0,TRUE),ES_P2_0!$A$10:$AQ$10,0)+1,FALSE)),"",VLOOKUP($A51,ES_P2_0!$A$10:$AQ$100,MATCH(FIXED(U$6,0,TRUE),ES_P2_0!$A$10:$AQ$10,0)+1,FALSE))</f>
        <v/>
      </c>
      <c r="V51" s="232" t="str">
        <f>IF(ISNA(VLOOKUP($A51,ES_P2_0!$A$10:$AQ$100,MATCH(FIXED(V$6,0,TRUE),ES_P2_0!$A$10:$AQ$10,0)+1,FALSE)),"",VLOOKUP($A51,ES_P2_0!$A$10:$AQ$100,MATCH(FIXED(V$6,0,TRUE),ES_P2_0!$A$10:$AQ$10,0)+1,FALSE))</f>
        <v/>
      </c>
      <c r="W51" s="232" t="str">
        <f>IF(ISNA(VLOOKUP($A51,ES_P2_0!$A$10:$AQ$100,MATCH(FIXED(W$6,0,TRUE),ES_P2_0!$A$10:$AQ$10,0)+1,FALSE)),"",VLOOKUP($A51,ES_P2_0!$A$10:$AQ$100,MATCH(FIXED(W$6,0,TRUE),ES_P2_0!$A$10:$AQ$10,0)+1,FALSE))</f>
        <v/>
      </c>
    </row>
    <row r="52" spans="1:23">
      <c r="A52" s="230" t="str">
        <f>lookup!Z11</f>
        <v>Estonia</v>
      </c>
      <c r="B52" s="232" t="str">
        <f>VLOOKUP(A52,lookup!$Z$2:$AA$77,2,FALSE)</f>
        <v>Εσθονία</v>
      </c>
      <c r="C52" s="232" t="str">
        <f>IF(ISNA(VLOOKUP($A52,ES_P2_0!$A$10:$AQ$100,MATCH(FIXED(C$6,0,TRUE),ES_P2_0!$A$10:$AQ$10,0)+1,FALSE)),"",VLOOKUP($A52,ES_P2_0!$A$10:$AQ$100,MATCH(FIXED(C$6,0,TRUE),ES_P2_0!$A$10:$AQ$10,0)+1,FALSE))</f>
        <v/>
      </c>
      <c r="D52" s="232" t="str">
        <f>IF(ISNA(VLOOKUP($A52,ES_P2_0!$A$10:$AQ$100,MATCH(FIXED(D$6,0,TRUE),ES_P2_0!$A$10:$AQ$10,0)+1,FALSE)),"",VLOOKUP($A52,ES_P2_0!$A$10:$AQ$100,MATCH(FIXED(D$6,0,TRUE),ES_P2_0!$A$10:$AQ$10,0)+1,FALSE))</f>
        <v/>
      </c>
      <c r="E52" s="232" t="str">
        <f>IF(ISNA(VLOOKUP($A52,ES_P2_0!$A$10:$AQ$100,MATCH(FIXED(E$6,0,TRUE),ES_P2_0!$A$10:$AQ$10,0)+1,FALSE)),"",VLOOKUP($A52,ES_P2_0!$A$10:$AQ$100,MATCH(FIXED(E$6,0,TRUE),ES_P2_0!$A$10:$AQ$10,0)+1,FALSE))</f>
        <v/>
      </c>
      <c r="F52" s="232" t="str">
        <f>IF(ISNA(VLOOKUP($A52,ES_P2_0!$A$10:$AQ$100,MATCH(FIXED(F$6,0,TRUE),ES_P2_0!$A$10:$AQ$10,0)+1,FALSE)),"",VLOOKUP($A52,ES_P2_0!$A$10:$AQ$100,MATCH(FIXED(F$6,0,TRUE),ES_P2_0!$A$10:$AQ$10,0)+1,FALSE))</f>
        <v/>
      </c>
      <c r="G52" s="232" t="str">
        <f>IF(ISNA(VLOOKUP($A52,ES_P2_0!$A$10:$AQ$100,MATCH(FIXED(G$6,0,TRUE),ES_P2_0!$A$10:$AQ$10,0)+1,FALSE)),"",VLOOKUP($A52,ES_P2_0!$A$10:$AQ$100,MATCH(FIXED(G$6,0,TRUE),ES_P2_0!$A$10:$AQ$10,0)+1,FALSE))</f>
        <v/>
      </c>
      <c r="H52" s="232" t="str">
        <f>IF(ISNA(VLOOKUP($A52,ES_P2_0!$A$10:$AQ$100,MATCH(FIXED(H$6,0,TRUE),ES_P2_0!$A$10:$AQ$10,0)+1,FALSE)),"",VLOOKUP($A52,ES_P2_0!$A$10:$AQ$100,MATCH(FIXED(H$6,0,TRUE),ES_P2_0!$A$10:$AQ$10,0)+1,FALSE))</f>
        <v/>
      </c>
      <c r="I52" s="232" t="str">
        <f>IF(ISNA(VLOOKUP($A52,ES_P2_0!$A$10:$AQ$100,MATCH(FIXED(I$6,0,TRUE),ES_P2_0!$A$10:$AQ$10,0)+1,FALSE)),"",VLOOKUP($A52,ES_P2_0!$A$10:$AQ$100,MATCH(FIXED(I$6,0,TRUE),ES_P2_0!$A$10:$AQ$10,0)+1,FALSE))</f>
        <v/>
      </c>
      <c r="J52" s="232" t="str">
        <f>IF(ISNA(VLOOKUP($A52,ES_P2_0!$A$10:$AQ$100,MATCH(FIXED(J$6,0,TRUE),ES_P2_0!$A$10:$AQ$10,0)+1,FALSE)),"",VLOOKUP($A52,ES_P2_0!$A$10:$AQ$100,MATCH(FIXED(J$6,0,TRUE),ES_P2_0!$A$10:$AQ$10,0)+1,FALSE))</f>
        <v/>
      </c>
      <c r="K52" s="232" t="str">
        <f>IF(ISNA(VLOOKUP($A52,ES_P2_0!$A$10:$AQ$100,MATCH(FIXED(K$6,0,TRUE),ES_P2_0!$A$10:$AQ$10,0)+1,FALSE)),"",VLOOKUP($A52,ES_P2_0!$A$10:$AQ$100,MATCH(FIXED(K$6,0,TRUE),ES_P2_0!$A$10:$AQ$10,0)+1,FALSE))</f>
        <v/>
      </c>
      <c r="L52" s="232" t="str">
        <f>IF(ISNA(VLOOKUP($A52,ES_P2_0!$A$10:$AQ$100,MATCH(FIXED(L$6,0,TRUE),ES_P2_0!$A$10:$AQ$10,0)+1,FALSE)),"",VLOOKUP($A52,ES_P2_0!$A$10:$AQ$100,MATCH(FIXED(L$6,0,TRUE),ES_P2_0!$A$10:$AQ$10,0)+1,FALSE))</f>
        <v/>
      </c>
      <c r="M52" s="232" t="str">
        <f>IF(ISNA(VLOOKUP($A52,ES_P2_0!$A$10:$AQ$100,MATCH(FIXED(M$6,0,TRUE),ES_P2_0!$A$10:$AQ$10,0)+1,FALSE)),"",VLOOKUP($A52,ES_P2_0!$A$10:$AQ$100,MATCH(FIXED(M$6,0,TRUE),ES_P2_0!$A$10:$AQ$10,0)+1,FALSE))</f>
        <v>b</v>
      </c>
      <c r="N52" s="232" t="str">
        <f>IF(ISNA(VLOOKUP($A52,ES_P2_0!$A$10:$AQ$100,MATCH(FIXED(N$6,0,TRUE),ES_P2_0!$A$10:$AQ$10,0)+1,FALSE)),"",VLOOKUP($A52,ES_P2_0!$A$10:$AQ$100,MATCH(FIXED(N$6,0,TRUE),ES_P2_0!$A$10:$AQ$10,0)+1,FALSE))</f>
        <v/>
      </c>
      <c r="O52" s="232" t="str">
        <f>IF(ISNA(VLOOKUP($A52,ES_P2_0!$A$10:$AQ$100,MATCH(FIXED(O$6,0,TRUE),ES_P2_0!$A$10:$AQ$10,0)+1,FALSE)),"",VLOOKUP($A52,ES_P2_0!$A$10:$AQ$100,MATCH(FIXED(O$6,0,TRUE),ES_P2_0!$A$10:$AQ$10,0)+1,FALSE))</f>
        <v/>
      </c>
      <c r="P52" s="232" t="str">
        <f>IF(ISNA(VLOOKUP($A52,ES_P2_0!$A$10:$AQ$100,MATCH(FIXED(P$6,0,TRUE),ES_P2_0!$A$10:$AQ$10,0)+1,FALSE)),"",VLOOKUP($A52,ES_P2_0!$A$10:$AQ$100,MATCH(FIXED(P$6,0,TRUE),ES_P2_0!$A$10:$AQ$10,0)+1,FALSE))</f>
        <v/>
      </c>
      <c r="Q52" s="232" t="str">
        <f>IF(ISNA(VLOOKUP($A52,ES_P2_0!$A$10:$AQ$100,MATCH(FIXED(Q$6,0,TRUE),ES_P2_0!$A$10:$AQ$10,0)+1,FALSE)),"",VLOOKUP($A52,ES_P2_0!$A$10:$AQ$100,MATCH(FIXED(Q$6,0,TRUE),ES_P2_0!$A$10:$AQ$10,0)+1,FALSE))</f>
        <v/>
      </c>
      <c r="R52" s="232" t="str">
        <f>IF(ISNA(VLOOKUP($A52,ES_P2_0!$A$10:$AQ$100,MATCH(FIXED(R$6,0,TRUE),ES_P2_0!$A$10:$AQ$10,0)+1,FALSE)),"",VLOOKUP($A52,ES_P2_0!$A$10:$AQ$100,MATCH(FIXED(R$6,0,TRUE),ES_P2_0!$A$10:$AQ$10,0)+1,FALSE))</f>
        <v/>
      </c>
      <c r="S52" s="232" t="str">
        <f>IF(ISNA(VLOOKUP($A52,ES_P2_0!$A$10:$AQ$100,MATCH(FIXED(S$6,0,TRUE),ES_P2_0!$A$10:$AQ$10,0)+1,FALSE)),"",VLOOKUP($A52,ES_P2_0!$A$10:$AQ$100,MATCH(FIXED(S$6,0,TRUE),ES_P2_0!$A$10:$AQ$10,0)+1,FALSE))</f>
        <v/>
      </c>
      <c r="T52" s="232" t="str">
        <f>IF(ISNA(VLOOKUP($A52,ES_P2_0!$A$10:$AQ$100,MATCH(FIXED(T$6,0,TRUE),ES_P2_0!$A$10:$AQ$10,0)+1,FALSE)),"",VLOOKUP($A52,ES_P2_0!$A$10:$AQ$100,MATCH(FIXED(T$6,0,TRUE),ES_P2_0!$A$10:$AQ$10,0)+1,FALSE))</f>
        <v/>
      </c>
      <c r="U52" s="232" t="str">
        <f>IF(ISNA(VLOOKUP($A52,ES_P2_0!$A$10:$AQ$100,MATCH(FIXED(U$6,0,TRUE),ES_P2_0!$A$10:$AQ$10,0)+1,FALSE)),"",VLOOKUP($A52,ES_P2_0!$A$10:$AQ$100,MATCH(FIXED(U$6,0,TRUE),ES_P2_0!$A$10:$AQ$10,0)+1,FALSE))</f>
        <v/>
      </c>
      <c r="V52" s="232" t="str">
        <f>IF(ISNA(VLOOKUP($A52,ES_P2_0!$A$10:$AQ$100,MATCH(FIXED(V$6,0,TRUE),ES_P2_0!$A$10:$AQ$10,0)+1,FALSE)),"",VLOOKUP($A52,ES_P2_0!$A$10:$AQ$100,MATCH(FIXED(V$6,0,TRUE),ES_P2_0!$A$10:$AQ$10,0)+1,FALSE))</f>
        <v/>
      </c>
      <c r="W52" s="232" t="str">
        <f>IF(ISNA(VLOOKUP($A52,ES_P2_0!$A$10:$AQ$100,MATCH(FIXED(W$6,0,TRUE),ES_P2_0!$A$10:$AQ$10,0)+1,FALSE)),"",VLOOKUP($A52,ES_P2_0!$A$10:$AQ$100,MATCH(FIXED(W$6,0,TRUE),ES_P2_0!$A$10:$AQ$10,0)+1,FALSE))</f>
        <v/>
      </c>
    </row>
    <row r="53" spans="1:23">
      <c r="A53" s="230" t="str">
        <f>lookup!Z12</f>
        <v>Ireland</v>
      </c>
      <c r="B53" s="232" t="str">
        <f>VLOOKUP(A53,lookup!$Z$2:$AA$77,2,FALSE)</f>
        <v>Ιρλανδία</v>
      </c>
      <c r="C53" s="232" t="str">
        <f>IF(ISNA(VLOOKUP($A53,ES_P2_0!$A$10:$AQ$100,MATCH(FIXED(C$6,0,TRUE),ES_P2_0!$A$10:$AQ$10,0)+1,FALSE)),"",VLOOKUP($A53,ES_P2_0!$A$10:$AQ$100,MATCH(FIXED(C$6,0,TRUE),ES_P2_0!$A$10:$AQ$10,0)+1,FALSE))</f>
        <v/>
      </c>
      <c r="D53" s="232" t="str">
        <f>IF(ISNA(VLOOKUP($A53,ES_P2_0!$A$10:$AQ$100,MATCH(FIXED(D$6,0,TRUE),ES_P2_0!$A$10:$AQ$10,0)+1,FALSE)),"",VLOOKUP($A53,ES_P2_0!$A$10:$AQ$100,MATCH(FIXED(D$6,0,TRUE),ES_P2_0!$A$10:$AQ$10,0)+1,FALSE))</f>
        <v/>
      </c>
      <c r="E53" s="232" t="str">
        <f>IF(ISNA(VLOOKUP($A53,ES_P2_0!$A$10:$AQ$100,MATCH(FIXED(E$6,0,TRUE),ES_P2_0!$A$10:$AQ$10,0)+1,FALSE)),"",VLOOKUP($A53,ES_P2_0!$A$10:$AQ$100,MATCH(FIXED(E$6,0,TRUE),ES_P2_0!$A$10:$AQ$10,0)+1,FALSE))</f>
        <v/>
      </c>
      <c r="F53" s="232" t="str">
        <f>IF(ISNA(VLOOKUP($A53,ES_P2_0!$A$10:$AQ$100,MATCH(FIXED(F$6,0,TRUE),ES_P2_0!$A$10:$AQ$10,0)+1,FALSE)),"",VLOOKUP($A53,ES_P2_0!$A$10:$AQ$100,MATCH(FIXED(F$6,0,TRUE),ES_P2_0!$A$10:$AQ$10,0)+1,FALSE))</f>
        <v/>
      </c>
      <c r="G53" s="232" t="str">
        <f>IF(ISNA(VLOOKUP($A53,ES_P2_0!$A$10:$AQ$100,MATCH(FIXED(G$6,0,TRUE),ES_P2_0!$A$10:$AQ$10,0)+1,FALSE)),"",VLOOKUP($A53,ES_P2_0!$A$10:$AQ$100,MATCH(FIXED(G$6,0,TRUE),ES_P2_0!$A$10:$AQ$10,0)+1,FALSE))</f>
        <v/>
      </c>
      <c r="H53" s="232" t="str">
        <f>IF(ISNA(VLOOKUP($A53,ES_P2_0!$A$10:$AQ$100,MATCH(FIXED(H$6,0,TRUE),ES_P2_0!$A$10:$AQ$10,0)+1,FALSE)),"",VLOOKUP($A53,ES_P2_0!$A$10:$AQ$100,MATCH(FIXED(H$6,0,TRUE),ES_P2_0!$A$10:$AQ$10,0)+1,FALSE))</f>
        <v>p</v>
      </c>
      <c r="I53" s="232" t="str">
        <f>IF(ISNA(VLOOKUP($A53,ES_P2_0!$A$10:$AQ$100,MATCH(FIXED(I$6,0,TRUE),ES_P2_0!$A$10:$AQ$10,0)+1,FALSE)),"",VLOOKUP($A53,ES_P2_0!$A$10:$AQ$100,MATCH(FIXED(I$6,0,TRUE),ES_P2_0!$A$10:$AQ$10,0)+1,FALSE))</f>
        <v>p</v>
      </c>
      <c r="J53" s="232" t="str">
        <f>IF(ISNA(VLOOKUP($A53,ES_P2_0!$A$10:$AQ$100,MATCH(FIXED(J$6,0,TRUE),ES_P2_0!$A$10:$AQ$10,0)+1,FALSE)),"",VLOOKUP($A53,ES_P2_0!$A$10:$AQ$100,MATCH(FIXED(J$6,0,TRUE),ES_P2_0!$A$10:$AQ$10,0)+1,FALSE))</f>
        <v>p</v>
      </c>
      <c r="K53" s="232" t="str">
        <f>IF(ISNA(VLOOKUP($A53,ES_P2_0!$A$10:$AQ$100,MATCH(FIXED(K$6,0,TRUE),ES_P2_0!$A$10:$AQ$10,0)+1,FALSE)),"",VLOOKUP($A53,ES_P2_0!$A$10:$AQ$100,MATCH(FIXED(K$6,0,TRUE),ES_P2_0!$A$10:$AQ$10,0)+1,FALSE))</f>
        <v>p</v>
      </c>
      <c r="L53" s="232" t="str">
        <f>IF(ISNA(VLOOKUP($A53,ES_P2_0!$A$10:$AQ$100,MATCH(FIXED(L$6,0,TRUE),ES_P2_0!$A$10:$AQ$10,0)+1,FALSE)),"",VLOOKUP($A53,ES_P2_0!$A$10:$AQ$100,MATCH(FIXED(L$6,0,TRUE),ES_P2_0!$A$10:$AQ$10,0)+1,FALSE))</f>
        <v>p</v>
      </c>
      <c r="M53" s="232" t="str">
        <f>IF(ISNA(VLOOKUP($A53,ES_P2_0!$A$10:$AQ$100,MATCH(FIXED(M$6,0,TRUE),ES_P2_0!$A$10:$AQ$10,0)+1,FALSE)),"",VLOOKUP($A53,ES_P2_0!$A$10:$AQ$100,MATCH(FIXED(M$6,0,TRUE),ES_P2_0!$A$10:$AQ$10,0)+1,FALSE))</f>
        <v>b</v>
      </c>
      <c r="N53" s="232" t="str">
        <f>IF(ISNA(VLOOKUP($A53,ES_P2_0!$A$10:$AQ$100,MATCH(FIXED(N$6,0,TRUE),ES_P2_0!$A$10:$AQ$10,0)+1,FALSE)),"",VLOOKUP($A53,ES_P2_0!$A$10:$AQ$100,MATCH(FIXED(N$6,0,TRUE),ES_P2_0!$A$10:$AQ$10,0)+1,FALSE))</f>
        <v>p</v>
      </c>
      <c r="O53" s="232" t="str">
        <f>IF(ISNA(VLOOKUP($A53,ES_P2_0!$A$10:$AQ$100,MATCH(FIXED(O$6,0,TRUE),ES_P2_0!$A$10:$AQ$10,0)+1,FALSE)),"",VLOOKUP($A53,ES_P2_0!$A$10:$AQ$100,MATCH(FIXED(O$6,0,TRUE),ES_P2_0!$A$10:$AQ$10,0)+1,FALSE))</f>
        <v>p</v>
      </c>
      <c r="P53" s="232" t="str">
        <f>IF(ISNA(VLOOKUP($A53,ES_P2_0!$A$10:$AQ$100,MATCH(FIXED(P$6,0,TRUE),ES_P2_0!$A$10:$AQ$10,0)+1,FALSE)),"",VLOOKUP($A53,ES_P2_0!$A$10:$AQ$100,MATCH(FIXED(P$6,0,TRUE),ES_P2_0!$A$10:$AQ$10,0)+1,FALSE))</f>
        <v>p</v>
      </c>
      <c r="Q53" s="232" t="str">
        <f>IF(ISNA(VLOOKUP($A53,ES_P2_0!$A$10:$AQ$100,MATCH(FIXED(Q$6,0,TRUE),ES_P2_0!$A$10:$AQ$10,0)+1,FALSE)),"",VLOOKUP($A53,ES_P2_0!$A$10:$AQ$100,MATCH(FIXED(Q$6,0,TRUE),ES_P2_0!$A$10:$AQ$10,0)+1,FALSE))</f>
        <v>p</v>
      </c>
      <c r="R53" s="232" t="str">
        <f>IF(ISNA(VLOOKUP($A53,ES_P2_0!$A$10:$AQ$100,MATCH(FIXED(R$6,0,TRUE),ES_P2_0!$A$10:$AQ$10,0)+1,FALSE)),"",VLOOKUP($A53,ES_P2_0!$A$10:$AQ$100,MATCH(FIXED(R$6,0,TRUE),ES_P2_0!$A$10:$AQ$10,0)+1,FALSE))</f>
        <v>p</v>
      </c>
      <c r="S53" s="232" t="str">
        <f>IF(ISNA(VLOOKUP($A53,ES_P2_0!$A$10:$AQ$100,MATCH(FIXED(S$6,0,TRUE),ES_P2_0!$A$10:$AQ$10,0)+1,FALSE)),"",VLOOKUP($A53,ES_P2_0!$A$10:$AQ$100,MATCH(FIXED(S$6,0,TRUE),ES_P2_0!$A$10:$AQ$10,0)+1,FALSE))</f>
        <v>p</v>
      </c>
      <c r="T53" s="232" t="str">
        <f>IF(ISNA(VLOOKUP($A53,ES_P2_0!$A$10:$AQ$100,MATCH(FIXED(T$6,0,TRUE),ES_P2_0!$A$10:$AQ$10,0)+1,FALSE)),"",VLOOKUP($A53,ES_P2_0!$A$10:$AQ$100,MATCH(FIXED(T$6,0,TRUE),ES_P2_0!$A$10:$AQ$10,0)+1,FALSE))</f>
        <v>p</v>
      </c>
      <c r="U53" s="232" t="str">
        <f>IF(ISNA(VLOOKUP($A53,ES_P2_0!$A$10:$AQ$100,MATCH(FIXED(U$6,0,TRUE),ES_P2_0!$A$10:$AQ$10,0)+1,FALSE)),"",VLOOKUP($A53,ES_P2_0!$A$10:$AQ$100,MATCH(FIXED(U$6,0,TRUE),ES_P2_0!$A$10:$AQ$10,0)+1,FALSE))</f>
        <v>p</v>
      </c>
      <c r="V53" s="232" t="str">
        <f>IF(ISNA(VLOOKUP($A53,ES_P2_0!$A$10:$AQ$100,MATCH(FIXED(V$6,0,TRUE),ES_P2_0!$A$10:$AQ$10,0)+1,FALSE)),"",VLOOKUP($A53,ES_P2_0!$A$10:$AQ$100,MATCH(FIXED(V$6,0,TRUE),ES_P2_0!$A$10:$AQ$10,0)+1,FALSE))</f>
        <v/>
      </c>
      <c r="W53" s="232" t="str">
        <f>IF(ISNA(VLOOKUP($A53,ES_P2_0!$A$10:$AQ$100,MATCH(FIXED(W$6,0,TRUE),ES_P2_0!$A$10:$AQ$10,0)+1,FALSE)),"",VLOOKUP($A53,ES_P2_0!$A$10:$AQ$100,MATCH(FIXED(W$6,0,TRUE),ES_P2_0!$A$10:$AQ$10,0)+1,FALSE))</f>
        <v/>
      </c>
    </row>
    <row r="54" spans="1:23">
      <c r="A54" s="230" t="str">
        <f>lookup!Z13</f>
        <v>Greece</v>
      </c>
      <c r="B54" s="232" t="str">
        <f>VLOOKUP(A54,lookup!$Z$2:$AA$77,2,FALSE)</f>
        <v>Ελλάδα</v>
      </c>
      <c r="C54" s="232" t="str">
        <f>IF(ISNA(VLOOKUP($A54,ES_P2_0!$A$10:$AQ$100,MATCH(FIXED(C$6,0,TRUE),ES_P2_0!$A$10:$AQ$10,0)+1,FALSE)),"",VLOOKUP($A54,ES_P2_0!$A$10:$AQ$100,MATCH(FIXED(C$6,0,TRUE),ES_P2_0!$A$10:$AQ$10,0)+1,FALSE))</f>
        <v/>
      </c>
      <c r="D54" s="232" t="str">
        <f>IF(ISNA(VLOOKUP($A54,ES_P2_0!$A$10:$AQ$100,MATCH(FIXED(D$6,0,TRUE),ES_P2_0!$A$10:$AQ$10,0)+1,FALSE)),"",VLOOKUP($A54,ES_P2_0!$A$10:$AQ$100,MATCH(FIXED(D$6,0,TRUE),ES_P2_0!$A$10:$AQ$10,0)+1,FALSE))</f>
        <v/>
      </c>
      <c r="E54" s="232" t="str">
        <f>IF(ISNA(VLOOKUP($A54,ES_P2_0!$A$10:$AQ$100,MATCH(FIXED(E$6,0,TRUE),ES_P2_0!$A$10:$AQ$10,0)+1,FALSE)),"",VLOOKUP($A54,ES_P2_0!$A$10:$AQ$100,MATCH(FIXED(E$6,0,TRUE),ES_P2_0!$A$10:$AQ$10,0)+1,FALSE))</f>
        <v/>
      </c>
      <c r="F54" s="232" t="str">
        <f>IF(ISNA(VLOOKUP($A54,ES_P2_0!$A$10:$AQ$100,MATCH(FIXED(F$6,0,TRUE),ES_P2_0!$A$10:$AQ$10,0)+1,FALSE)),"",VLOOKUP($A54,ES_P2_0!$A$10:$AQ$100,MATCH(FIXED(F$6,0,TRUE),ES_P2_0!$A$10:$AQ$10,0)+1,FALSE))</f>
        <v/>
      </c>
      <c r="G54" s="232" t="str">
        <f>IF(ISNA(VLOOKUP($A54,ES_P2_0!$A$10:$AQ$100,MATCH(FIXED(G$6,0,TRUE),ES_P2_0!$A$10:$AQ$10,0)+1,FALSE)),"",VLOOKUP($A54,ES_P2_0!$A$10:$AQ$100,MATCH(FIXED(G$6,0,TRUE),ES_P2_0!$A$10:$AQ$10,0)+1,FALSE))</f>
        <v/>
      </c>
      <c r="H54" s="232" t="str">
        <f>IF(ISNA(VLOOKUP($A54,ES_P2_0!$A$10:$AQ$100,MATCH(FIXED(H$6,0,TRUE),ES_P2_0!$A$10:$AQ$10,0)+1,FALSE)),"",VLOOKUP($A54,ES_P2_0!$A$10:$AQ$100,MATCH(FIXED(H$6,0,TRUE),ES_P2_0!$A$10:$AQ$10,0)+1,FALSE))</f>
        <v/>
      </c>
      <c r="I54" s="232" t="str">
        <f>IF(ISNA(VLOOKUP($A54,ES_P2_0!$A$10:$AQ$100,MATCH(FIXED(I$6,0,TRUE),ES_P2_0!$A$10:$AQ$10,0)+1,FALSE)),"",VLOOKUP($A54,ES_P2_0!$A$10:$AQ$100,MATCH(FIXED(I$6,0,TRUE),ES_P2_0!$A$10:$AQ$10,0)+1,FALSE))</f>
        <v/>
      </c>
      <c r="J54" s="232" t="str">
        <f>IF(ISNA(VLOOKUP($A54,ES_P2_0!$A$10:$AQ$100,MATCH(FIXED(J$6,0,TRUE),ES_P2_0!$A$10:$AQ$10,0)+1,FALSE)),"",VLOOKUP($A54,ES_P2_0!$A$10:$AQ$100,MATCH(FIXED(J$6,0,TRUE),ES_P2_0!$A$10:$AQ$10,0)+1,FALSE))</f>
        <v/>
      </c>
      <c r="K54" s="232" t="str">
        <f>IF(ISNA(VLOOKUP($A54,ES_P2_0!$A$10:$AQ$100,MATCH(FIXED(K$6,0,TRUE),ES_P2_0!$A$10:$AQ$10,0)+1,FALSE)),"",VLOOKUP($A54,ES_P2_0!$A$10:$AQ$100,MATCH(FIXED(K$6,0,TRUE),ES_P2_0!$A$10:$AQ$10,0)+1,FALSE))</f>
        <v/>
      </c>
      <c r="L54" s="232" t="str">
        <f>IF(ISNA(VLOOKUP($A54,ES_P2_0!$A$10:$AQ$100,MATCH(FIXED(L$6,0,TRUE),ES_P2_0!$A$10:$AQ$10,0)+1,FALSE)),"",VLOOKUP($A54,ES_P2_0!$A$10:$AQ$100,MATCH(FIXED(L$6,0,TRUE),ES_P2_0!$A$10:$AQ$10,0)+1,FALSE))</f>
        <v/>
      </c>
      <c r="M54" s="232" t="str">
        <f>IF(ISNA(VLOOKUP($A54,ES_P2_0!$A$10:$AQ$100,MATCH(FIXED(M$6,0,TRUE),ES_P2_0!$A$10:$AQ$10,0)+1,FALSE)),"",VLOOKUP($A54,ES_P2_0!$A$10:$AQ$100,MATCH(FIXED(M$6,0,TRUE),ES_P2_0!$A$10:$AQ$10,0)+1,FALSE))</f>
        <v>b</v>
      </c>
      <c r="N54" s="232" t="str">
        <f>IF(ISNA(VLOOKUP($A54,ES_P2_0!$A$10:$AQ$100,MATCH(FIXED(N$6,0,TRUE),ES_P2_0!$A$10:$AQ$10,0)+1,FALSE)),"",VLOOKUP($A54,ES_P2_0!$A$10:$AQ$100,MATCH(FIXED(N$6,0,TRUE),ES_P2_0!$A$10:$AQ$10,0)+1,FALSE))</f>
        <v/>
      </c>
      <c r="O54" s="232" t="str">
        <f>IF(ISNA(VLOOKUP($A54,ES_P2_0!$A$10:$AQ$100,MATCH(FIXED(O$6,0,TRUE),ES_P2_0!$A$10:$AQ$10,0)+1,FALSE)),"",VLOOKUP($A54,ES_P2_0!$A$10:$AQ$100,MATCH(FIXED(O$6,0,TRUE),ES_P2_0!$A$10:$AQ$10,0)+1,FALSE))</f>
        <v/>
      </c>
      <c r="P54" s="232" t="str">
        <f>IF(ISNA(VLOOKUP($A54,ES_P2_0!$A$10:$AQ$100,MATCH(FIXED(P$6,0,TRUE),ES_P2_0!$A$10:$AQ$10,0)+1,FALSE)),"",VLOOKUP($A54,ES_P2_0!$A$10:$AQ$100,MATCH(FIXED(P$6,0,TRUE),ES_P2_0!$A$10:$AQ$10,0)+1,FALSE))</f>
        <v>p</v>
      </c>
      <c r="Q54" s="232" t="str">
        <f>IF(ISNA(VLOOKUP($A54,ES_P2_0!$A$10:$AQ$100,MATCH(FIXED(Q$6,0,TRUE),ES_P2_0!$A$10:$AQ$10,0)+1,FALSE)),"",VLOOKUP($A54,ES_P2_0!$A$10:$AQ$100,MATCH(FIXED(Q$6,0,TRUE),ES_P2_0!$A$10:$AQ$10,0)+1,FALSE))</f>
        <v>p</v>
      </c>
      <c r="R54" s="232" t="str">
        <f>IF(ISNA(VLOOKUP($A54,ES_P2_0!$A$10:$AQ$100,MATCH(FIXED(R$6,0,TRUE),ES_P2_0!$A$10:$AQ$10,0)+1,FALSE)),"",VLOOKUP($A54,ES_P2_0!$A$10:$AQ$100,MATCH(FIXED(R$6,0,TRUE),ES_P2_0!$A$10:$AQ$10,0)+1,FALSE))</f>
        <v>p</v>
      </c>
      <c r="S54" s="232" t="str">
        <f>IF(ISNA(VLOOKUP($A54,ES_P2_0!$A$10:$AQ$100,MATCH(FIXED(S$6,0,TRUE),ES_P2_0!$A$10:$AQ$10,0)+1,FALSE)),"",VLOOKUP($A54,ES_P2_0!$A$10:$AQ$100,MATCH(FIXED(S$6,0,TRUE),ES_P2_0!$A$10:$AQ$10,0)+1,FALSE))</f>
        <v>p</v>
      </c>
      <c r="T54" s="232" t="str">
        <f>IF(ISNA(VLOOKUP($A54,ES_P2_0!$A$10:$AQ$100,MATCH(FIXED(T$6,0,TRUE),ES_P2_0!$A$10:$AQ$10,0)+1,FALSE)),"",VLOOKUP($A54,ES_P2_0!$A$10:$AQ$100,MATCH(FIXED(T$6,0,TRUE),ES_P2_0!$A$10:$AQ$10,0)+1,FALSE))</f>
        <v>p</v>
      </c>
      <c r="U54" s="232" t="str">
        <f>IF(ISNA(VLOOKUP($A54,ES_P2_0!$A$10:$AQ$100,MATCH(FIXED(U$6,0,TRUE),ES_P2_0!$A$10:$AQ$10,0)+1,FALSE)),"",VLOOKUP($A54,ES_P2_0!$A$10:$AQ$100,MATCH(FIXED(U$6,0,TRUE),ES_P2_0!$A$10:$AQ$10,0)+1,FALSE))</f>
        <v/>
      </c>
      <c r="V54" s="232" t="str">
        <f>IF(ISNA(VLOOKUP($A54,ES_P2_0!$A$10:$AQ$100,MATCH(FIXED(V$6,0,TRUE),ES_P2_0!$A$10:$AQ$10,0)+1,FALSE)),"",VLOOKUP($A54,ES_P2_0!$A$10:$AQ$100,MATCH(FIXED(V$6,0,TRUE),ES_P2_0!$A$10:$AQ$10,0)+1,FALSE))</f>
        <v/>
      </c>
      <c r="W54" s="232" t="str">
        <f>IF(ISNA(VLOOKUP($A54,ES_P2_0!$A$10:$AQ$100,MATCH(FIXED(W$6,0,TRUE),ES_P2_0!$A$10:$AQ$10,0)+1,FALSE)),"",VLOOKUP($A54,ES_P2_0!$A$10:$AQ$100,MATCH(FIXED(W$6,0,TRUE),ES_P2_0!$A$10:$AQ$10,0)+1,FALSE))</f>
        <v/>
      </c>
    </row>
    <row r="55" spans="1:23">
      <c r="A55" s="230" t="str">
        <f>lookup!Z14</f>
        <v>Spain</v>
      </c>
      <c r="B55" s="232" t="str">
        <f>VLOOKUP(A55,lookup!$Z$2:$AA$77,2,FALSE)</f>
        <v>Ισπανία</v>
      </c>
      <c r="C55" s="232" t="str">
        <f>IF(ISNA(VLOOKUP($A55,ES_P2_0!$A$10:$AQ$100,MATCH(FIXED(C$6,0,TRUE),ES_P2_0!$A$10:$AQ$10,0)+1,FALSE)),"",VLOOKUP($A55,ES_P2_0!$A$10:$AQ$100,MATCH(FIXED(C$6,0,TRUE),ES_P2_0!$A$10:$AQ$10,0)+1,FALSE))</f>
        <v/>
      </c>
      <c r="D55" s="232" t="str">
        <f>IF(ISNA(VLOOKUP($A55,ES_P2_0!$A$10:$AQ$100,MATCH(FIXED(D$6,0,TRUE),ES_P2_0!$A$10:$AQ$10,0)+1,FALSE)),"",VLOOKUP($A55,ES_P2_0!$A$10:$AQ$100,MATCH(FIXED(D$6,0,TRUE),ES_P2_0!$A$10:$AQ$10,0)+1,FALSE))</f>
        <v/>
      </c>
      <c r="E55" s="232" t="str">
        <f>IF(ISNA(VLOOKUP($A55,ES_P2_0!$A$10:$AQ$100,MATCH(FIXED(E$6,0,TRUE),ES_P2_0!$A$10:$AQ$10,0)+1,FALSE)),"",VLOOKUP($A55,ES_P2_0!$A$10:$AQ$100,MATCH(FIXED(E$6,0,TRUE),ES_P2_0!$A$10:$AQ$10,0)+1,FALSE))</f>
        <v/>
      </c>
      <c r="F55" s="232" t="str">
        <f>IF(ISNA(VLOOKUP($A55,ES_P2_0!$A$10:$AQ$100,MATCH(FIXED(F$6,0,TRUE),ES_P2_0!$A$10:$AQ$10,0)+1,FALSE)),"",VLOOKUP($A55,ES_P2_0!$A$10:$AQ$100,MATCH(FIXED(F$6,0,TRUE),ES_P2_0!$A$10:$AQ$10,0)+1,FALSE))</f>
        <v/>
      </c>
      <c r="G55" s="232" t="str">
        <f>IF(ISNA(VLOOKUP($A55,ES_P2_0!$A$10:$AQ$100,MATCH(FIXED(G$6,0,TRUE),ES_P2_0!$A$10:$AQ$10,0)+1,FALSE)),"",VLOOKUP($A55,ES_P2_0!$A$10:$AQ$100,MATCH(FIXED(G$6,0,TRUE),ES_P2_0!$A$10:$AQ$10,0)+1,FALSE))</f>
        <v/>
      </c>
      <c r="H55" s="232" t="str">
        <f>IF(ISNA(VLOOKUP($A55,ES_P2_0!$A$10:$AQ$100,MATCH(FIXED(H$6,0,TRUE),ES_P2_0!$A$10:$AQ$10,0)+1,FALSE)),"",VLOOKUP($A55,ES_P2_0!$A$10:$AQ$100,MATCH(FIXED(H$6,0,TRUE),ES_P2_0!$A$10:$AQ$10,0)+1,FALSE))</f>
        <v/>
      </c>
      <c r="I55" s="232" t="str">
        <f>IF(ISNA(VLOOKUP($A55,ES_P2_0!$A$10:$AQ$100,MATCH(FIXED(I$6,0,TRUE),ES_P2_0!$A$10:$AQ$10,0)+1,FALSE)),"",VLOOKUP($A55,ES_P2_0!$A$10:$AQ$100,MATCH(FIXED(I$6,0,TRUE),ES_P2_0!$A$10:$AQ$10,0)+1,FALSE))</f>
        <v/>
      </c>
      <c r="J55" s="232" t="str">
        <f>IF(ISNA(VLOOKUP($A55,ES_P2_0!$A$10:$AQ$100,MATCH(FIXED(J$6,0,TRUE),ES_P2_0!$A$10:$AQ$10,0)+1,FALSE)),"",VLOOKUP($A55,ES_P2_0!$A$10:$AQ$100,MATCH(FIXED(J$6,0,TRUE),ES_P2_0!$A$10:$AQ$10,0)+1,FALSE))</f>
        <v/>
      </c>
      <c r="K55" s="232" t="str">
        <f>IF(ISNA(VLOOKUP($A55,ES_P2_0!$A$10:$AQ$100,MATCH(FIXED(K$6,0,TRUE),ES_P2_0!$A$10:$AQ$10,0)+1,FALSE)),"",VLOOKUP($A55,ES_P2_0!$A$10:$AQ$100,MATCH(FIXED(K$6,0,TRUE),ES_P2_0!$A$10:$AQ$10,0)+1,FALSE))</f>
        <v/>
      </c>
      <c r="L55" s="232" t="str">
        <f>IF(ISNA(VLOOKUP($A55,ES_P2_0!$A$10:$AQ$100,MATCH(FIXED(L$6,0,TRUE),ES_P2_0!$A$10:$AQ$10,0)+1,FALSE)),"",VLOOKUP($A55,ES_P2_0!$A$10:$AQ$100,MATCH(FIXED(L$6,0,TRUE),ES_P2_0!$A$10:$AQ$10,0)+1,FALSE))</f>
        <v/>
      </c>
      <c r="M55" s="232" t="str">
        <f>IF(ISNA(VLOOKUP($A55,ES_P2_0!$A$10:$AQ$100,MATCH(FIXED(M$6,0,TRUE),ES_P2_0!$A$10:$AQ$10,0)+1,FALSE)),"",VLOOKUP($A55,ES_P2_0!$A$10:$AQ$100,MATCH(FIXED(M$6,0,TRUE),ES_P2_0!$A$10:$AQ$10,0)+1,FALSE))</f>
        <v>b</v>
      </c>
      <c r="N55" s="232" t="str">
        <f>IF(ISNA(VLOOKUP($A55,ES_P2_0!$A$10:$AQ$100,MATCH(FIXED(N$6,0,TRUE),ES_P2_0!$A$10:$AQ$10,0)+1,FALSE)),"",VLOOKUP($A55,ES_P2_0!$A$10:$AQ$100,MATCH(FIXED(N$6,0,TRUE),ES_P2_0!$A$10:$AQ$10,0)+1,FALSE))</f>
        <v/>
      </c>
      <c r="O55" s="232" t="str">
        <f>IF(ISNA(VLOOKUP($A55,ES_P2_0!$A$10:$AQ$100,MATCH(FIXED(O$6,0,TRUE),ES_P2_0!$A$10:$AQ$10,0)+1,FALSE)),"",VLOOKUP($A55,ES_P2_0!$A$10:$AQ$100,MATCH(FIXED(O$6,0,TRUE),ES_P2_0!$A$10:$AQ$10,0)+1,FALSE))</f>
        <v/>
      </c>
      <c r="P55" s="232" t="str">
        <f>IF(ISNA(VLOOKUP($A55,ES_P2_0!$A$10:$AQ$100,MATCH(FIXED(P$6,0,TRUE),ES_P2_0!$A$10:$AQ$10,0)+1,FALSE)),"",VLOOKUP($A55,ES_P2_0!$A$10:$AQ$100,MATCH(FIXED(P$6,0,TRUE),ES_P2_0!$A$10:$AQ$10,0)+1,FALSE))</f>
        <v/>
      </c>
      <c r="Q55" s="232" t="str">
        <f>IF(ISNA(VLOOKUP($A55,ES_P2_0!$A$10:$AQ$100,MATCH(FIXED(Q$6,0,TRUE),ES_P2_0!$A$10:$AQ$10,0)+1,FALSE)),"",VLOOKUP($A55,ES_P2_0!$A$10:$AQ$100,MATCH(FIXED(Q$6,0,TRUE),ES_P2_0!$A$10:$AQ$10,0)+1,FALSE))</f>
        <v/>
      </c>
      <c r="R55" s="232" t="str">
        <f>IF(ISNA(VLOOKUP($A55,ES_P2_0!$A$10:$AQ$100,MATCH(FIXED(R$6,0,TRUE),ES_P2_0!$A$10:$AQ$10,0)+1,FALSE)),"",VLOOKUP($A55,ES_P2_0!$A$10:$AQ$100,MATCH(FIXED(R$6,0,TRUE),ES_P2_0!$A$10:$AQ$10,0)+1,FALSE))</f>
        <v/>
      </c>
      <c r="S55" s="232" t="str">
        <f>IF(ISNA(VLOOKUP($A55,ES_P2_0!$A$10:$AQ$100,MATCH(FIXED(S$6,0,TRUE),ES_P2_0!$A$10:$AQ$10,0)+1,FALSE)),"",VLOOKUP($A55,ES_P2_0!$A$10:$AQ$100,MATCH(FIXED(S$6,0,TRUE),ES_P2_0!$A$10:$AQ$10,0)+1,FALSE))</f>
        <v/>
      </c>
      <c r="T55" s="232" t="str">
        <f>IF(ISNA(VLOOKUP($A55,ES_P2_0!$A$10:$AQ$100,MATCH(FIXED(T$6,0,TRUE),ES_P2_0!$A$10:$AQ$10,0)+1,FALSE)),"",VLOOKUP($A55,ES_P2_0!$A$10:$AQ$100,MATCH(FIXED(T$6,0,TRUE),ES_P2_0!$A$10:$AQ$10,0)+1,FALSE))</f>
        <v/>
      </c>
      <c r="U55" s="232" t="str">
        <f>IF(ISNA(VLOOKUP($A55,ES_P2_0!$A$10:$AQ$100,MATCH(FIXED(U$6,0,TRUE),ES_P2_0!$A$10:$AQ$10,0)+1,FALSE)),"",VLOOKUP($A55,ES_P2_0!$A$10:$AQ$100,MATCH(FIXED(U$6,0,TRUE),ES_P2_0!$A$10:$AQ$10,0)+1,FALSE))</f>
        <v/>
      </c>
      <c r="V55" s="232" t="str">
        <f>IF(ISNA(VLOOKUP($A55,ES_P2_0!$A$10:$AQ$100,MATCH(FIXED(V$6,0,TRUE),ES_P2_0!$A$10:$AQ$10,0)+1,FALSE)),"",VLOOKUP($A55,ES_P2_0!$A$10:$AQ$100,MATCH(FIXED(V$6,0,TRUE),ES_P2_0!$A$10:$AQ$10,0)+1,FALSE))</f>
        <v/>
      </c>
      <c r="W55" s="232" t="str">
        <f>IF(ISNA(VLOOKUP($A55,ES_P2_0!$A$10:$AQ$100,MATCH(FIXED(W$6,0,TRUE),ES_P2_0!$A$10:$AQ$10,0)+1,FALSE)),"",VLOOKUP($A55,ES_P2_0!$A$10:$AQ$100,MATCH(FIXED(W$6,0,TRUE),ES_P2_0!$A$10:$AQ$10,0)+1,FALSE))</f>
        <v/>
      </c>
    </row>
    <row r="56" spans="1:23">
      <c r="A56" s="230" t="str">
        <f>lookup!Z15</f>
        <v>France</v>
      </c>
      <c r="B56" s="232" t="str">
        <f>VLOOKUP(A56,lookup!$Z$2:$AA$77,2,FALSE)</f>
        <v>Γαλλία</v>
      </c>
      <c r="C56" s="232" t="str">
        <f>IF(ISNA(VLOOKUP($A56,ES_P2_0!$A$10:$AQ$100,MATCH(FIXED(C$6,0,TRUE),ES_P2_0!$A$10:$AQ$10,0)+1,FALSE)),"",VLOOKUP($A56,ES_P2_0!$A$10:$AQ$100,MATCH(FIXED(C$6,0,TRUE),ES_P2_0!$A$10:$AQ$10,0)+1,FALSE))</f>
        <v/>
      </c>
      <c r="D56" s="232" t="str">
        <f>IF(ISNA(VLOOKUP($A56,ES_P2_0!$A$10:$AQ$100,MATCH(FIXED(D$6,0,TRUE),ES_P2_0!$A$10:$AQ$10,0)+1,FALSE)),"",VLOOKUP($A56,ES_P2_0!$A$10:$AQ$100,MATCH(FIXED(D$6,0,TRUE),ES_P2_0!$A$10:$AQ$10,0)+1,FALSE))</f>
        <v/>
      </c>
      <c r="E56" s="232" t="str">
        <f>IF(ISNA(VLOOKUP($A56,ES_P2_0!$A$10:$AQ$100,MATCH(FIXED(E$6,0,TRUE),ES_P2_0!$A$10:$AQ$10,0)+1,FALSE)),"",VLOOKUP($A56,ES_P2_0!$A$10:$AQ$100,MATCH(FIXED(E$6,0,TRUE),ES_P2_0!$A$10:$AQ$10,0)+1,FALSE))</f>
        <v/>
      </c>
      <c r="F56" s="232" t="str">
        <f>IF(ISNA(VLOOKUP($A56,ES_P2_0!$A$10:$AQ$100,MATCH(FIXED(F$6,0,TRUE),ES_P2_0!$A$10:$AQ$10,0)+1,FALSE)),"",VLOOKUP($A56,ES_P2_0!$A$10:$AQ$100,MATCH(FIXED(F$6,0,TRUE),ES_P2_0!$A$10:$AQ$10,0)+1,FALSE))</f>
        <v/>
      </c>
      <c r="G56" s="232" t="str">
        <f>IF(ISNA(VLOOKUP($A56,ES_P2_0!$A$10:$AQ$100,MATCH(FIXED(G$6,0,TRUE),ES_P2_0!$A$10:$AQ$10,0)+1,FALSE)),"",VLOOKUP($A56,ES_P2_0!$A$10:$AQ$100,MATCH(FIXED(G$6,0,TRUE),ES_P2_0!$A$10:$AQ$10,0)+1,FALSE))</f>
        <v/>
      </c>
      <c r="H56" s="232" t="str">
        <f>IF(ISNA(VLOOKUP($A56,ES_P2_0!$A$10:$AQ$100,MATCH(FIXED(H$6,0,TRUE),ES_P2_0!$A$10:$AQ$10,0)+1,FALSE)),"",VLOOKUP($A56,ES_P2_0!$A$10:$AQ$100,MATCH(FIXED(H$6,0,TRUE),ES_P2_0!$A$10:$AQ$10,0)+1,FALSE))</f>
        <v/>
      </c>
      <c r="I56" s="232" t="str">
        <f>IF(ISNA(VLOOKUP($A56,ES_P2_0!$A$10:$AQ$100,MATCH(FIXED(I$6,0,TRUE),ES_P2_0!$A$10:$AQ$10,0)+1,FALSE)),"",VLOOKUP($A56,ES_P2_0!$A$10:$AQ$100,MATCH(FIXED(I$6,0,TRUE),ES_P2_0!$A$10:$AQ$10,0)+1,FALSE))</f>
        <v/>
      </c>
      <c r="J56" s="232" t="str">
        <f>IF(ISNA(VLOOKUP($A56,ES_P2_0!$A$10:$AQ$100,MATCH(FIXED(J$6,0,TRUE),ES_P2_0!$A$10:$AQ$10,0)+1,FALSE)),"",VLOOKUP($A56,ES_P2_0!$A$10:$AQ$100,MATCH(FIXED(J$6,0,TRUE),ES_P2_0!$A$10:$AQ$10,0)+1,FALSE))</f>
        <v/>
      </c>
      <c r="K56" s="232" t="str">
        <f>IF(ISNA(VLOOKUP($A56,ES_P2_0!$A$10:$AQ$100,MATCH(FIXED(K$6,0,TRUE),ES_P2_0!$A$10:$AQ$10,0)+1,FALSE)),"",VLOOKUP($A56,ES_P2_0!$A$10:$AQ$100,MATCH(FIXED(K$6,0,TRUE),ES_P2_0!$A$10:$AQ$10,0)+1,FALSE))</f>
        <v/>
      </c>
      <c r="L56" s="232" t="str">
        <f>IF(ISNA(VLOOKUP($A56,ES_P2_0!$A$10:$AQ$100,MATCH(FIXED(L$6,0,TRUE),ES_P2_0!$A$10:$AQ$10,0)+1,FALSE)),"",VLOOKUP($A56,ES_P2_0!$A$10:$AQ$100,MATCH(FIXED(L$6,0,TRUE),ES_P2_0!$A$10:$AQ$10,0)+1,FALSE))</f>
        <v/>
      </c>
      <c r="M56" s="232" t="str">
        <f>IF(ISNA(VLOOKUP($A56,ES_P2_0!$A$10:$AQ$100,MATCH(FIXED(M$6,0,TRUE),ES_P2_0!$A$10:$AQ$10,0)+1,FALSE)),"",VLOOKUP($A56,ES_P2_0!$A$10:$AQ$100,MATCH(FIXED(M$6,0,TRUE),ES_P2_0!$A$10:$AQ$10,0)+1,FALSE))</f>
        <v>b</v>
      </c>
      <c r="N56" s="232" t="str">
        <f>IF(ISNA(VLOOKUP($A56,ES_P2_0!$A$10:$AQ$100,MATCH(FIXED(N$6,0,TRUE),ES_P2_0!$A$10:$AQ$10,0)+1,FALSE)),"",VLOOKUP($A56,ES_P2_0!$A$10:$AQ$100,MATCH(FIXED(N$6,0,TRUE),ES_P2_0!$A$10:$AQ$10,0)+1,FALSE))</f>
        <v/>
      </c>
      <c r="O56" s="232" t="str">
        <f>IF(ISNA(VLOOKUP($A56,ES_P2_0!$A$10:$AQ$100,MATCH(FIXED(O$6,0,TRUE),ES_P2_0!$A$10:$AQ$10,0)+1,FALSE)),"",VLOOKUP($A56,ES_P2_0!$A$10:$AQ$100,MATCH(FIXED(O$6,0,TRUE),ES_P2_0!$A$10:$AQ$10,0)+1,FALSE))</f>
        <v/>
      </c>
      <c r="P56" s="232" t="str">
        <f>IF(ISNA(VLOOKUP($A56,ES_P2_0!$A$10:$AQ$100,MATCH(FIXED(P$6,0,TRUE),ES_P2_0!$A$10:$AQ$10,0)+1,FALSE)),"",VLOOKUP($A56,ES_P2_0!$A$10:$AQ$100,MATCH(FIXED(P$6,0,TRUE),ES_P2_0!$A$10:$AQ$10,0)+1,FALSE))</f>
        <v/>
      </c>
      <c r="Q56" s="232" t="str">
        <f>IF(ISNA(VLOOKUP($A56,ES_P2_0!$A$10:$AQ$100,MATCH(FIXED(Q$6,0,TRUE),ES_P2_0!$A$10:$AQ$10,0)+1,FALSE)),"",VLOOKUP($A56,ES_P2_0!$A$10:$AQ$100,MATCH(FIXED(Q$6,0,TRUE),ES_P2_0!$A$10:$AQ$10,0)+1,FALSE))</f>
        <v/>
      </c>
      <c r="R56" s="232" t="str">
        <f>IF(ISNA(VLOOKUP($A56,ES_P2_0!$A$10:$AQ$100,MATCH(FIXED(R$6,0,TRUE),ES_P2_0!$A$10:$AQ$10,0)+1,FALSE)),"",VLOOKUP($A56,ES_P2_0!$A$10:$AQ$100,MATCH(FIXED(R$6,0,TRUE),ES_P2_0!$A$10:$AQ$10,0)+1,FALSE))</f>
        <v/>
      </c>
      <c r="S56" s="232" t="str">
        <f>IF(ISNA(VLOOKUP($A56,ES_P2_0!$A$10:$AQ$100,MATCH(FIXED(S$6,0,TRUE),ES_P2_0!$A$10:$AQ$10,0)+1,FALSE)),"",VLOOKUP($A56,ES_P2_0!$A$10:$AQ$100,MATCH(FIXED(S$6,0,TRUE),ES_P2_0!$A$10:$AQ$10,0)+1,FALSE))</f>
        <v/>
      </c>
      <c r="T56" s="232" t="str">
        <f>IF(ISNA(VLOOKUP($A56,ES_P2_0!$A$10:$AQ$100,MATCH(FIXED(T$6,0,TRUE),ES_P2_0!$A$10:$AQ$10,0)+1,FALSE)),"",VLOOKUP($A56,ES_P2_0!$A$10:$AQ$100,MATCH(FIXED(T$6,0,TRUE),ES_P2_0!$A$10:$AQ$10,0)+1,FALSE))</f>
        <v/>
      </c>
      <c r="U56" s="232" t="str">
        <f>IF(ISNA(VLOOKUP($A56,ES_P2_0!$A$10:$AQ$100,MATCH(FIXED(U$6,0,TRUE),ES_P2_0!$A$10:$AQ$10,0)+1,FALSE)),"",VLOOKUP($A56,ES_P2_0!$A$10:$AQ$100,MATCH(FIXED(U$6,0,TRUE),ES_P2_0!$A$10:$AQ$10,0)+1,FALSE))</f>
        <v/>
      </c>
      <c r="V56" s="232" t="str">
        <f>IF(ISNA(VLOOKUP($A56,ES_P2_0!$A$10:$AQ$100,MATCH(FIXED(V$6,0,TRUE),ES_P2_0!$A$10:$AQ$10,0)+1,FALSE)),"",VLOOKUP($A56,ES_P2_0!$A$10:$AQ$100,MATCH(FIXED(V$6,0,TRUE),ES_P2_0!$A$10:$AQ$10,0)+1,FALSE))</f>
        <v/>
      </c>
      <c r="W56" s="232" t="str">
        <f>IF(ISNA(VLOOKUP($A56,ES_P2_0!$A$10:$AQ$100,MATCH(FIXED(W$6,0,TRUE),ES_P2_0!$A$10:$AQ$10,0)+1,FALSE)),"",VLOOKUP($A56,ES_P2_0!$A$10:$AQ$100,MATCH(FIXED(W$6,0,TRUE),ES_P2_0!$A$10:$AQ$10,0)+1,FALSE))</f>
        <v/>
      </c>
    </row>
    <row r="57" spans="1:23">
      <c r="A57" s="230" t="str">
        <f>lookup!Z16</f>
        <v>Croatia</v>
      </c>
      <c r="B57" s="232" t="str">
        <f>VLOOKUP(A57,lookup!$Z$2:$AA$77,2,FALSE)</f>
        <v>Κροατία</v>
      </c>
      <c r="C57" s="232" t="str">
        <f>IF(ISNA(VLOOKUP($A57,ES_P2_0!$A$10:$AQ$100,MATCH(FIXED(C$6,0,TRUE),ES_P2_0!$A$10:$AQ$10,0)+1,FALSE)),"",VLOOKUP($A57,ES_P2_0!$A$10:$AQ$100,MATCH(FIXED(C$6,0,TRUE),ES_P2_0!$A$10:$AQ$10,0)+1,FALSE))</f>
        <v/>
      </c>
      <c r="D57" s="232" t="str">
        <f>IF(ISNA(VLOOKUP($A57,ES_P2_0!$A$10:$AQ$100,MATCH(FIXED(D$6,0,TRUE),ES_P2_0!$A$10:$AQ$10,0)+1,FALSE)),"",VLOOKUP($A57,ES_P2_0!$A$10:$AQ$100,MATCH(FIXED(D$6,0,TRUE),ES_P2_0!$A$10:$AQ$10,0)+1,FALSE))</f>
        <v/>
      </c>
      <c r="E57" s="232" t="str">
        <f>IF(ISNA(VLOOKUP($A57,ES_P2_0!$A$10:$AQ$100,MATCH(FIXED(E$6,0,TRUE),ES_P2_0!$A$10:$AQ$10,0)+1,FALSE)),"",VLOOKUP($A57,ES_P2_0!$A$10:$AQ$100,MATCH(FIXED(E$6,0,TRUE),ES_P2_0!$A$10:$AQ$10,0)+1,FALSE))</f>
        <v/>
      </c>
      <c r="F57" s="232" t="str">
        <f>IF(ISNA(VLOOKUP($A57,ES_P2_0!$A$10:$AQ$100,MATCH(FIXED(F$6,0,TRUE),ES_P2_0!$A$10:$AQ$10,0)+1,FALSE)),"",VLOOKUP($A57,ES_P2_0!$A$10:$AQ$100,MATCH(FIXED(F$6,0,TRUE),ES_P2_0!$A$10:$AQ$10,0)+1,FALSE))</f>
        <v/>
      </c>
      <c r="G57" s="232" t="str">
        <f>IF(ISNA(VLOOKUP($A57,ES_P2_0!$A$10:$AQ$100,MATCH(FIXED(G$6,0,TRUE),ES_P2_0!$A$10:$AQ$10,0)+1,FALSE)),"",VLOOKUP($A57,ES_P2_0!$A$10:$AQ$100,MATCH(FIXED(G$6,0,TRUE),ES_P2_0!$A$10:$AQ$10,0)+1,FALSE))</f>
        <v/>
      </c>
      <c r="H57" s="232" t="str">
        <f>IF(ISNA(VLOOKUP($A57,ES_P2_0!$A$10:$AQ$100,MATCH(FIXED(H$6,0,TRUE),ES_P2_0!$A$10:$AQ$10,0)+1,FALSE)),"",VLOOKUP($A57,ES_P2_0!$A$10:$AQ$100,MATCH(FIXED(H$6,0,TRUE),ES_P2_0!$A$10:$AQ$10,0)+1,FALSE))</f>
        <v/>
      </c>
      <c r="I57" s="232" t="str">
        <f>IF(ISNA(VLOOKUP($A57,ES_P2_0!$A$10:$AQ$100,MATCH(FIXED(I$6,0,TRUE),ES_P2_0!$A$10:$AQ$10,0)+1,FALSE)),"",VLOOKUP($A57,ES_P2_0!$A$10:$AQ$100,MATCH(FIXED(I$6,0,TRUE),ES_P2_0!$A$10:$AQ$10,0)+1,FALSE))</f>
        <v/>
      </c>
      <c r="J57" s="232" t="str">
        <f>IF(ISNA(VLOOKUP($A57,ES_P2_0!$A$10:$AQ$100,MATCH(FIXED(J$6,0,TRUE),ES_P2_0!$A$10:$AQ$10,0)+1,FALSE)),"",VLOOKUP($A57,ES_P2_0!$A$10:$AQ$100,MATCH(FIXED(J$6,0,TRUE),ES_P2_0!$A$10:$AQ$10,0)+1,FALSE))</f>
        <v/>
      </c>
      <c r="K57" s="232" t="str">
        <f>IF(ISNA(VLOOKUP($A57,ES_P2_0!$A$10:$AQ$100,MATCH(FIXED(K$6,0,TRUE),ES_P2_0!$A$10:$AQ$10,0)+1,FALSE)),"",VLOOKUP($A57,ES_P2_0!$A$10:$AQ$100,MATCH(FIXED(K$6,0,TRUE),ES_P2_0!$A$10:$AQ$10,0)+1,FALSE))</f>
        <v/>
      </c>
      <c r="L57" s="232" t="str">
        <f>IF(ISNA(VLOOKUP($A57,ES_P2_0!$A$10:$AQ$100,MATCH(FIXED(L$6,0,TRUE),ES_P2_0!$A$10:$AQ$10,0)+1,FALSE)),"",VLOOKUP($A57,ES_P2_0!$A$10:$AQ$100,MATCH(FIXED(L$6,0,TRUE),ES_P2_0!$A$10:$AQ$10,0)+1,FALSE))</f>
        <v/>
      </c>
      <c r="M57" s="232" t="str">
        <f>IF(ISNA(VLOOKUP($A57,ES_P2_0!$A$10:$AQ$100,MATCH(FIXED(M$6,0,TRUE),ES_P2_0!$A$10:$AQ$10,0)+1,FALSE)),"",VLOOKUP($A57,ES_P2_0!$A$10:$AQ$100,MATCH(FIXED(M$6,0,TRUE),ES_P2_0!$A$10:$AQ$10,0)+1,FALSE))</f>
        <v/>
      </c>
      <c r="N57" s="232" t="str">
        <f>IF(ISNA(VLOOKUP($A57,ES_P2_0!$A$10:$AQ$100,MATCH(FIXED(N$6,0,TRUE),ES_P2_0!$A$10:$AQ$10,0)+1,FALSE)),"",VLOOKUP($A57,ES_P2_0!$A$10:$AQ$100,MATCH(FIXED(N$6,0,TRUE),ES_P2_0!$A$10:$AQ$10,0)+1,FALSE))</f>
        <v/>
      </c>
      <c r="O57" s="232" t="str">
        <f>IF(ISNA(VLOOKUP($A57,ES_P2_0!$A$10:$AQ$100,MATCH(FIXED(O$6,0,TRUE),ES_P2_0!$A$10:$AQ$10,0)+1,FALSE)),"",VLOOKUP($A57,ES_P2_0!$A$10:$AQ$100,MATCH(FIXED(O$6,0,TRUE),ES_P2_0!$A$10:$AQ$10,0)+1,FALSE))</f>
        <v/>
      </c>
      <c r="P57" s="232" t="str">
        <f>IF(ISNA(VLOOKUP($A57,ES_P2_0!$A$10:$AQ$100,MATCH(FIXED(P$6,0,TRUE),ES_P2_0!$A$10:$AQ$10,0)+1,FALSE)),"",VLOOKUP($A57,ES_P2_0!$A$10:$AQ$100,MATCH(FIXED(P$6,0,TRUE),ES_P2_0!$A$10:$AQ$10,0)+1,FALSE))</f>
        <v/>
      </c>
      <c r="Q57" s="232" t="str">
        <f>IF(ISNA(VLOOKUP($A57,ES_P2_0!$A$10:$AQ$100,MATCH(FIXED(Q$6,0,TRUE),ES_P2_0!$A$10:$AQ$10,0)+1,FALSE)),"",VLOOKUP($A57,ES_P2_0!$A$10:$AQ$100,MATCH(FIXED(Q$6,0,TRUE),ES_P2_0!$A$10:$AQ$10,0)+1,FALSE))</f>
        <v/>
      </c>
      <c r="R57" s="232" t="str">
        <f>IF(ISNA(VLOOKUP($A57,ES_P2_0!$A$10:$AQ$100,MATCH(FIXED(R$6,0,TRUE),ES_P2_0!$A$10:$AQ$10,0)+1,FALSE)),"",VLOOKUP($A57,ES_P2_0!$A$10:$AQ$100,MATCH(FIXED(R$6,0,TRUE),ES_P2_0!$A$10:$AQ$10,0)+1,FALSE))</f>
        <v/>
      </c>
      <c r="S57" s="232" t="str">
        <f>IF(ISNA(VLOOKUP($A57,ES_P2_0!$A$10:$AQ$100,MATCH(FIXED(S$6,0,TRUE),ES_P2_0!$A$10:$AQ$10,0)+1,FALSE)),"",VLOOKUP($A57,ES_P2_0!$A$10:$AQ$100,MATCH(FIXED(S$6,0,TRUE),ES_P2_0!$A$10:$AQ$10,0)+1,FALSE))</f>
        <v/>
      </c>
      <c r="T57" s="232" t="str">
        <f>IF(ISNA(VLOOKUP($A57,ES_P2_0!$A$10:$AQ$100,MATCH(FIXED(T$6,0,TRUE),ES_P2_0!$A$10:$AQ$10,0)+1,FALSE)),"",VLOOKUP($A57,ES_P2_0!$A$10:$AQ$100,MATCH(FIXED(T$6,0,TRUE),ES_P2_0!$A$10:$AQ$10,0)+1,FALSE))</f>
        <v/>
      </c>
      <c r="U57" s="232" t="str">
        <f>IF(ISNA(VLOOKUP($A57,ES_P2_0!$A$10:$AQ$100,MATCH(FIXED(U$6,0,TRUE),ES_P2_0!$A$10:$AQ$10,0)+1,FALSE)),"",VLOOKUP($A57,ES_P2_0!$A$10:$AQ$100,MATCH(FIXED(U$6,0,TRUE),ES_P2_0!$A$10:$AQ$10,0)+1,FALSE))</f>
        <v/>
      </c>
      <c r="V57" s="232" t="str">
        <f>IF(ISNA(VLOOKUP($A57,ES_P2_0!$A$10:$AQ$100,MATCH(FIXED(V$6,0,TRUE),ES_P2_0!$A$10:$AQ$10,0)+1,FALSE)),"",VLOOKUP($A57,ES_P2_0!$A$10:$AQ$100,MATCH(FIXED(V$6,0,TRUE),ES_P2_0!$A$10:$AQ$10,0)+1,FALSE))</f>
        <v/>
      </c>
      <c r="W57" s="232" t="str">
        <f>IF(ISNA(VLOOKUP($A57,ES_P2_0!$A$10:$AQ$100,MATCH(FIXED(W$6,0,TRUE),ES_P2_0!$A$10:$AQ$10,0)+1,FALSE)),"",VLOOKUP($A57,ES_P2_0!$A$10:$AQ$100,MATCH(FIXED(W$6,0,TRUE),ES_P2_0!$A$10:$AQ$10,0)+1,FALSE))</f>
        <v/>
      </c>
    </row>
    <row r="58" spans="1:23">
      <c r="A58" s="230" t="str">
        <f>lookup!Z17</f>
        <v>Italy</v>
      </c>
      <c r="B58" s="232" t="str">
        <f>VLOOKUP(A58,lookup!$Z$2:$AA$77,2,FALSE)</f>
        <v>Ιταλία</v>
      </c>
      <c r="C58" s="232" t="str">
        <f>IF(ISNA(VLOOKUP($A58,ES_P2_0!$A$10:$AQ$100,MATCH(FIXED(C$6,0,TRUE),ES_P2_0!$A$10:$AQ$10,0)+1,FALSE)),"",VLOOKUP($A58,ES_P2_0!$A$10:$AQ$100,MATCH(FIXED(C$6,0,TRUE),ES_P2_0!$A$10:$AQ$10,0)+1,FALSE))</f>
        <v/>
      </c>
      <c r="D58" s="232" t="str">
        <f>IF(ISNA(VLOOKUP($A58,ES_P2_0!$A$10:$AQ$100,MATCH(FIXED(D$6,0,TRUE),ES_P2_0!$A$10:$AQ$10,0)+1,FALSE)),"",VLOOKUP($A58,ES_P2_0!$A$10:$AQ$100,MATCH(FIXED(D$6,0,TRUE),ES_P2_0!$A$10:$AQ$10,0)+1,FALSE))</f>
        <v/>
      </c>
      <c r="E58" s="232" t="str">
        <f>IF(ISNA(VLOOKUP($A58,ES_P2_0!$A$10:$AQ$100,MATCH(FIXED(E$6,0,TRUE),ES_P2_0!$A$10:$AQ$10,0)+1,FALSE)),"",VLOOKUP($A58,ES_P2_0!$A$10:$AQ$100,MATCH(FIXED(E$6,0,TRUE),ES_P2_0!$A$10:$AQ$10,0)+1,FALSE))</f>
        <v/>
      </c>
      <c r="F58" s="232" t="str">
        <f>IF(ISNA(VLOOKUP($A58,ES_P2_0!$A$10:$AQ$100,MATCH(FIXED(F$6,0,TRUE),ES_P2_0!$A$10:$AQ$10,0)+1,FALSE)),"",VLOOKUP($A58,ES_P2_0!$A$10:$AQ$100,MATCH(FIXED(F$6,0,TRUE),ES_P2_0!$A$10:$AQ$10,0)+1,FALSE))</f>
        <v/>
      </c>
      <c r="G58" s="232" t="str">
        <f>IF(ISNA(VLOOKUP($A58,ES_P2_0!$A$10:$AQ$100,MATCH(FIXED(G$6,0,TRUE),ES_P2_0!$A$10:$AQ$10,0)+1,FALSE)),"",VLOOKUP($A58,ES_P2_0!$A$10:$AQ$100,MATCH(FIXED(G$6,0,TRUE),ES_P2_0!$A$10:$AQ$10,0)+1,FALSE))</f>
        <v/>
      </c>
      <c r="H58" s="232" t="str">
        <f>IF(ISNA(VLOOKUP($A58,ES_P2_0!$A$10:$AQ$100,MATCH(FIXED(H$6,0,TRUE),ES_P2_0!$A$10:$AQ$10,0)+1,FALSE)),"",VLOOKUP($A58,ES_P2_0!$A$10:$AQ$100,MATCH(FIXED(H$6,0,TRUE),ES_P2_0!$A$10:$AQ$10,0)+1,FALSE))</f>
        <v/>
      </c>
      <c r="I58" s="232" t="str">
        <f>IF(ISNA(VLOOKUP($A58,ES_P2_0!$A$10:$AQ$100,MATCH(FIXED(I$6,0,TRUE),ES_P2_0!$A$10:$AQ$10,0)+1,FALSE)),"",VLOOKUP($A58,ES_P2_0!$A$10:$AQ$100,MATCH(FIXED(I$6,0,TRUE),ES_P2_0!$A$10:$AQ$10,0)+1,FALSE))</f>
        <v/>
      </c>
      <c r="J58" s="232" t="str">
        <f>IF(ISNA(VLOOKUP($A58,ES_P2_0!$A$10:$AQ$100,MATCH(FIXED(J$6,0,TRUE),ES_P2_0!$A$10:$AQ$10,0)+1,FALSE)),"",VLOOKUP($A58,ES_P2_0!$A$10:$AQ$100,MATCH(FIXED(J$6,0,TRUE),ES_P2_0!$A$10:$AQ$10,0)+1,FALSE))</f>
        <v/>
      </c>
      <c r="K58" s="232" t="str">
        <f>IF(ISNA(VLOOKUP($A58,ES_P2_0!$A$10:$AQ$100,MATCH(FIXED(K$6,0,TRUE),ES_P2_0!$A$10:$AQ$10,0)+1,FALSE)),"",VLOOKUP($A58,ES_P2_0!$A$10:$AQ$100,MATCH(FIXED(K$6,0,TRUE),ES_P2_0!$A$10:$AQ$10,0)+1,FALSE))</f>
        <v/>
      </c>
      <c r="L58" s="232" t="str">
        <f>IF(ISNA(VLOOKUP($A58,ES_P2_0!$A$10:$AQ$100,MATCH(FIXED(L$6,0,TRUE),ES_P2_0!$A$10:$AQ$10,0)+1,FALSE)),"",VLOOKUP($A58,ES_P2_0!$A$10:$AQ$100,MATCH(FIXED(L$6,0,TRUE),ES_P2_0!$A$10:$AQ$10,0)+1,FALSE))</f>
        <v/>
      </c>
      <c r="M58" s="232" t="str">
        <f>IF(ISNA(VLOOKUP($A58,ES_P2_0!$A$10:$AQ$100,MATCH(FIXED(M$6,0,TRUE),ES_P2_0!$A$10:$AQ$10,0)+1,FALSE)),"",VLOOKUP($A58,ES_P2_0!$A$10:$AQ$100,MATCH(FIXED(M$6,0,TRUE),ES_P2_0!$A$10:$AQ$10,0)+1,FALSE))</f>
        <v>b</v>
      </c>
      <c r="N58" s="232" t="str">
        <f>IF(ISNA(VLOOKUP($A58,ES_P2_0!$A$10:$AQ$100,MATCH(FIXED(N$6,0,TRUE),ES_P2_0!$A$10:$AQ$10,0)+1,FALSE)),"",VLOOKUP($A58,ES_P2_0!$A$10:$AQ$100,MATCH(FIXED(N$6,0,TRUE),ES_P2_0!$A$10:$AQ$10,0)+1,FALSE))</f>
        <v/>
      </c>
      <c r="O58" s="232" t="str">
        <f>IF(ISNA(VLOOKUP($A58,ES_P2_0!$A$10:$AQ$100,MATCH(FIXED(O$6,0,TRUE),ES_P2_0!$A$10:$AQ$10,0)+1,FALSE)),"",VLOOKUP($A58,ES_P2_0!$A$10:$AQ$100,MATCH(FIXED(O$6,0,TRUE),ES_P2_0!$A$10:$AQ$10,0)+1,FALSE))</f>
        <v/>
      </c>
      <c r="P58" s="232" t="str">
        <f>IF(ISNA(VLOOKUP($A58,ES_P2_0!$A$10:$AQ$100,MATCH(FIXED(P$6,0,TRUE),ES_P2_0!$A$10:$AQ$10,0)+1,FALSE)),"",VLOOKUP($A58,ES_P2_0!$A$10:$AQ$100,MATCH(FIXED(P$6,0,TRUE),ES_P2_0!$A$10:$AQ$10,0)+1,FALSE))</f>
        <v/>
      </c>
      <c r="Q58" s="232" t="str">
        <f>IF(ISNA(VLOOKUP($A58,ES_P2_0!$A$10:$AQ$100,MATCH(FIXED(Q$6,0,TRUE),ES_P2_0!$A$10:$AQ$10,0)+1,FALSE)),"",VLOOKUP($A58,ES_P2_0!$A$10:$AQ$100,MATCH(FIXED(Q$6,0,TRUE),ES_P2_0!$A$10:$AQ$10,0)+1,FALSE))</f>
        <v/>
      </c>
      <c r="R58" s="232" t="str">
        <f>IF(ISNA(VLOOKUP($A58,ES_P2_0!$A$10:$AQ$100,MATCH(FIXED(R$6,0,TRUE),ES_P2_0!$A$10:$AQ$10,0)+1,FALSE)),"",VLOOKUP($A58,ES_P2_0!$A$10:$AQ$100,MATCH(FIXED(R$6,0,TRUE),ES_P2_0!$A$10:$AQ$10,0)+1,FALSE))</f>
        <v/>
      </c>
      <c r="S58" s="232" t="str">
        <f>IF(ISNA(VLOOKUP($A58,ES_P2_0!$A$10:$AQ$100,MATCH(FIXED(S$6,0,TRUE),ES_P2_0!$A$10:$AQ$10,0)+1,FALSE)),"",VLOOKUP($A58,ES_P2_0!$A$10:$AQ$100,MATCH(FIXED(S$6,0,TRUE),ES_P2_0!$A$10:$AQ$10,0)+1,FALSE))</f>
        <v/>
      </c>
      <c r="T58" s="232" t="str">
        <f>IF(ISNA(VLOOKUP($A58,ES_P2_0!$A$10:$AQ$100,MATCH(FIXED(T$6,0,TRUE),ES_P2_0!$A$10:$AQ$10,0)+1,FALSE)),"",VLOOKUP($A58,ES_P2_0!$A$10:$AQ$100,MATCH(FIXED(T$6,0,TRUE),ES_P2_0!$A$10:$AQ$10,0)+1,FALSE))</f>
        <v/>
      </c>
      <c r="U58" s="232" t="str">
        <f>IF(ISNA(VLOOKUP($A58,ES_P2_0!$A$10:$AQ$100,MATCH(FIXED(U$6,0,TRUE),ES_P2_0!$A$10:$AQ$10,0)+1,FALSE)),"",VLOOKUP($A58,ES_P2_0!$A$10:$AQ$100,MATCH(FIXED(U$6,0,TRUE),ES_P2_0!$A$10:$AQ$10,0)+1,FALSE))</f>
        <v/>
      </c>
      <c r="V58" s="232" t="str">
        <f>IF(ISNA(VLOOKUP($A58,ES_P2_0!$A$10:$AQ$100,MATCH(FIXED(V$6,0,TRUE),ES_P2_0!$A$10:$AQ$10,0)+1,FALSE)),"",VLOOKUP($A58,ES_P2_0!$A$10:$AQ$100,MATCH(FIXED(V$6,0,TRUE),ES_P2_0!$A$10:$AQ$10,0)+1,FALSE))</f>
        <v/>
      </c>
      <c r="W58" s="232" t="str">
        <f>IF(ISNA(VLOOKUP($A58,ES_P2_0!$A$10:$AQ$100,MATCH(FIXED(W$6,0,TRUE),ES_P2_0!$A$10:$AQ$10,0)+1,FALSE)),"",VLOOKUP($A58,ES_P2_0!$A$10:$AQ$100,MATCH(FIXED(W$6,0,TRUE),ES_P2_0!$A$10:$AQ$10,0)+1,FALSE))</f>
        <v/>
      </c>
    </row>
    <row r="59" spans="1:23">
      <c r="A59" s="230" t="str">
        <f>lookup!Z18</f>
        <v>Cyprus</v>
      </c>
      <c r="B59" s="232" t="str">
        <f>VLOOKUP(A59,lookup!$Z$2:$AA$77,2,FALSE)</f>
        <v>Κύπρος</v>
      </c>
      <c r="C59" s="232" t="str">
        <f>IF(ISNA(VLOOKUP($A59,ES_P2_0!$A$10:$AQ$100,MATCH(FIXED(C$6,0,TRUE),ES_P2_0!$A$10:$AQ$10,0)+1,FALSE)),"",VLOOKUP($A59,ES_P2_0!$A$10:$AQ$100,MATCH(FIXED(C$6,0,TRUE),ES_P2_0!$A$10:$AQ$10,0)+1,FALSE))</f>
        <v/>
      </c>
      <c r="D59" s="232" t="str">
        <f>IF(ISNA(VLOOKUP($A59,ES_P2_0!$A$10:$AQ$100,MATCH(FIXED(D$6,0,TRUE),ES_P2_0!$A$10:$AQ$10,0)+1,FALSE)),"",VLOOKUP($A59,ES_P2_0!$A$10:$AQ$100,MATCH(FIXED(D$6,0,TRUE),ES_P2_0!$A$10:$AQ$10,0)+1,FALSE))</f>
        <v/>
      </c>
      <c r="E59" s="232" t="str">
        <f>IF(ISNA(VLOOKUP($A59,ES_P2_0!$A$10:$AQ$100,MATCH(FIXED(E$6,0,TRUE),ES_P2_0!$A$10:$AQ$10,0)+1,FALSE)),"",VLOOKUP($A59,ES_P2_0!$A$10:$AQ$100,MATCH(FIXED(E$6,0,TRUE),ES_P2_0!$A$10:$AQ$10,0)+1,FALSE))</f>
        <v/>
      </c>
      <c r="F59" s="232" t="str">
        <f>IF(ISNA(VLOOKUP($A59,ES_P2_0!$A$10:$AQ$100,MATCH(FIXED(F$6,0,TRUE),ES_P2_0!$A$10:$AQ$10,0)+1,FALSE)),"",VLOOKUP($A59,ES_P2_0!$A$10:$AQ$100,MATCH(FIXED(F$6,0,TRUE),ES_P2_0!$A$10:$AQ$10,0)+1,FALSE))</f>
        <v/>
      </c>
      <c r="G59" s="232" t="str">
        <f>IF(ISNA(VLOOKUP($A59,ES_P2_0!$A$10:$AQ$100,MATCH(FIXED(G$6,0,TRUE),ES_P2_0!$A$10:$AQ$10,0)+1,FALSE)),"",VLOOKUP($A59,ES_P2_0!$A$10:$AQ$100,MATCH(FIXED(G$6,0,TRUE),ES_P2_0!$A$10:$AQ$10,0)+1,FALSE))</f>
        <v/>
      </c>
      <c r="H59" s="232" t="str">
        <f>IF(ISNA(VLOOKUP($A59,ES_P2_0!$A$10:$AQ$100,MATCH(FIXED(H$6,0,TRUE),ES_P2_0!$A$10:$AQ$10,0)+1,FALSE)),"",VLOOKUP($A59,ES_P2_0!$A$10:$AQ$100,MATCH(FIXED(H$6,0,TRUE),ES_P2_0!$A$10:$AQ$10,0)+1,FALSE))</f>
        <v/>
      </c>
      <c r="I59" s="232" t="str">
        <f>IF(ISNA(VLOOKUP($A59,ES_P2_0!$A$10:$AQ$100,MATCH(FIXED(I$6,0,TRUE),ES_P2_0!$A$10:$AQ$10,0)+1,FALSE)),"",VLOOKUP($A59,ES_P2_0!$A$10:$AQ$100,MATCH(FIXED(I$6,0,TRUE),ES_P2_0!$A$10:$AQ$10,0)+1,FALSE))</f>
        <v/>
      </c>
      <c r="J59" s="232" t="str">
        <f>IF(ISNA(VLOOKUP($A59,ES_P2_0!$A$10:$AQ$100,MATCH(FIXED(J$6,0,TRUE),ES_P2_0!$A$10:$AQ$10,0)+1,FALSE)),"",VLOOKUP($A59,ES_P2_0!$A$10:$AQ$100,MATCH(FIXED(J$6,0,TRUE),ES_P2_0!$A$10:$AQ$10,0)+1,FALSE))</f>
        <v/>
      </c>
      <c r="K59" s="232" t="str">
        <f>IF(ISNA(VLOOKUP($A59,ES_P2_0!$A$10:$AQ$100,MATCH(FIXED(K$6,0,TRUE),ES_P2_0!$A$10:$AQ$10,0)+1,FALSE)),"",VLOOKUP($A59,ES_P2_0!$A$10:$AQ$100,MATCH(FIXED(K$6,0,TRUE),ES_P2_0!$A$10:$AQ$10,0)+1,FALSE))</f>
        <v/>
      </c>
      <c r="L59" s="232" t="str">
        <f>IF(ISNA(VLOOKUP($A59,ES_P2_0!$A$10:$AQ$100,MATCH(FIXED(L$6,0,TRUE),ES_P2_0!$A$10:$AQ$10,0)+1,FALSE)),"",VLOOKUP($A59,ES_P2_0!$A$10:$AQ$100,MATCH(FIXED(L$6,0,TRUE),ES_P2_0!$A$10:$AQ$10,0)+1,FALSE))</f>
        <v/>
      </c>
      <c r="M59" s="232" t="str">
        <f>IF(ISNA(VLOOKUP($A59,ES_P2_0!$A$10:$AQ$100,MATCH(FIXED(M$6,0,TRUE),ES_P2_0!$A$10:$AQ$10,0)+1,FALSE)),"",VLOOKUP($A59,ES_P2_0!$A$10:$AQ$100,MATCH(FIXED(M$6,0,TRUE),ES_P2_0!$A$10:$AQ$10,0)+1,FALSE))</f>
        <v>b</v>
      </c>
      <c r="N59" s="232" t="str">
        <f>IF(ISNA(VLOOKUP($A59,ES_P2_0!$A$10:$AQ$100,MATCH(FIXED(N$6,0,TRUE),ES_P2_0!$A$10:$AQ$10,0)+1,FALSE)),"",VLOOKUP($A59,ES_P2_0!$A$10:$AQ$100,MATCH(FIXED(N$6,0,TRUE),ES_P2_0!$A$10:$AQ$10,0)+1,FALSE))</f>
        <v/>
      </c>
      <c r="O59" s="232" t="str">
        <f>IF(ISNA(VLOOKUP($A59,ES_P2_0!$A$10:$AQ$100,MATCH(FIXED(O$6,0,TRUE),ES_P2_0!$A$10:$AQ$10,0)+1,FALSE)),"",VLOOKUP($A59,ES_P2_0!$A$10:$AQ$100,MATCH(FIXED(O$6,0,TRUE),ES_P2_0!$A$10:$AQ$10,0)+1,FALSE))</f>
        <v/>
      </c>
      <c r="P59" s="232" t="str">
        <f>IF(ISNA(VLOOKUP($A59,ES_P2_0!$A$10:$AQ$100,MATCH(FIXED(P$6,0,TRUE),ES_P2_0!$A$10:$AQ$10,0)+1,FALSE)),"",VLOOKUP($A59,ES_P2_0!$A$10:$AQ$100,MATCH(FIXED(P$6,0,TRUE),ES_P2_0!$A$10:$AQ$10,0)+1,FALSE))</f>
        <v/>
      </c>
      <c r="Q59" s="232" t="str">
        <f>IF(ISNA(VLOOKUP($A59,ES_P2_0!$A$10:$AQ$100,MATCH(FIXED(Q$6,0,TRUE),ES_P2_0!$A$10:$AQ$10,0)+1,FALSE)),"",VLOOKUP($A59,ES_P2_0!$A$10:$AQ$100,MATCH(FIXED(Q$6,0,TRUE),ES_P2_0!$A$10:$AQ$10,0)+1,FALSE))</f>
        <v/>
      </c>
      <c r="R59" s="232" t="str">
        <f>IF(ISNA(VLOOKUP($A59,ES_P2_0!$A$10:$AQ$100,MATCH(FIXED(R$6,0,TRUE),ES_P2_0!$A$10:$AQ$10,0)+1,FALSE)),"",VLOOKUP($A59,ES_P2_0!$A$10:$AQ$100,MATCH(FIXED(R$6,0,TRUE),ES_P2_0!$A$10:$AQ$10,0)+1,FALSE))</f>
        <v/>
      </c>
      <c r="S59" s="232" t="str">
        <f>IF(ISNA(VLOOKUP($A59,ES_P2_0!$A$10:$AQ$100,MATCH(FIXED(S$6,0,TRUE),ES_P2_0!$A$10:$AQ$10,0)+1,FALSE)),"",VLOOKUP($A59,ES_P2_0!$A$10:$AQ$100,MATCH(FIXED(S$6,0,TRUE),ES_P2_0!$A$10:$AQ$10,0)+1,FALSE))</f>
        <v/>
      </c>
      <c r="T59" s="232" t="str">
        <f>IF(ISNA(VLOOKUP($A59,ES_P2_0!$A$10:$AQ$100,MATCH(FIXED(T$6,0,TRUE),ES_P2_0!$A$10:$AQ$10,0)+1,FALSE)),"",VLOOKUP($A59,ES_P2_0!$A$10:$AQ$100,MATCH(FIXED(T$6,0,TRUE),ES_P2_0!$A$10:$AQ$10,0)+1,FALSE))</f>
        <v/>
      </c>
      <c r="U59" s="232" t="str">
        <f>IF(ISNA(VLOOKUP($A59,ES_P2_0!$A$10:$AQ$100,MATCH(FIXED(U$6,0,TRUE),ES_P2_0!$A$10:$AQ$10,0)+1,FALSE)),"",VLOOKUP($A59,ES_P2_0!$A$10:$AQ$100,MATCH(FIXED(U$6,0,TRUE),ES_P2_0!$A$10:$AQ$10,0)+1,FALSE))</f>
        <v/>
      </c>
      <c r="V59" s="232" t="str">
        <f>IF(ISNA(VLOOKUP($A59,ES_P2_0!$A$10:$AQ$100,MATCH(FIXED(V$6,0,TRUE),ES_P2_0!$A$10:$AQ$10,0)+1,FALSE)),"",VLOOKUP($A59,ES_P2_0!$A$10:$AQ$100,MATCH(FIXED(V$6,0,TRUE),ES_P2_0!$A$10:$AQ$10,0)+1,FALSE))</f>
        <v/>
      </c>
      <c r="W59" s="232" t="str">
        <f>IF(ISNA(VLOOKUP($A59,ES_P2_0!$A$10:$AQ$100,MATCH(FIXED(W$6,0,TRUE),ES_P2_0!$A$10:$AQ$10,0)+1,FALSE)),"",VLOOKUP($A59,ES_P2_0!$A$10:$AQ$100,MATCH(FIXED(W$6,0,TRUE),ES_P2_0!$A$10:$AQ$10,0)+1,FALSE))</f>
        <v/>
      </c>
    </row>
    <row r="60" spans="1:23">
      <c r="A60" s="230" t="str">
        <f>lookup!Z19</f>
        <v>Latvia</v>
      </c>
      <c r="B60" s="232" t="str">
        <f>VLOOKUP(A60,lookup!$Z$2:$AA$77,2,FALSE)</f>
        <v>Λετονία</v>
      </c>
      <c r="C60" s="232" t="str">
        <f>IF(ISNA(VLOOKUP($A60,ES_P2_0!$A$10:$AQ$100,MATCH(FIXED(C$6,0,TRUE),ES_P2_0!$A$10:$AQ$10,0)+1,FALSE)),"",VLOOKUP($A60,ES_P2_0!$A$10:$AQ$100,MATCH(FIXED(C$6,0,TRUE),ES_P2_0!$A$10:$AQ$10,0)+1,FALSE))</f>
        <v/>
      </c>
      <c r="D60" s="232" t="str">
        <f>IF(ISNA(VLOOKUP($A60,ES_P2_0!$A$10:$AQ$100,MATCH(FIXED(D$6,0,TRUE),ES_P2_0!$A$10:$AQ$10,0)+1,FALSE)),"",VLOOKUP($A60,ES_P2_0!$A$10:$AQ$100,MATCH(FIXED(D$6,0,TRUE),ES_P2_0!$A$10:$AQ$10,0)+1,FALSE))</f>
        <v/>
      </c>
      <c r="E60" s="232" t="str">
        <f>IF(ISNA(VLOOKUP($A60,ES_P2_0!$A$10:$AQ$100,MATCH(FIXED(E$6,0,TRUE),ES_P2_0!$A$10:$AQ$10,0)+1,FALSE)),"",VLOOKUP($A60,ES_P2_0!$A$10:$AQ$100,MATCH(FIXED(E$6,0,TRUE),ES_P2_0!$A$10:$AQ$10,0)+1,FALSE))</f>
        <v/>
      </c>
      <c r="F60" s="232" t="str">
        <f>IF(ISNA(VLOOKUP($A60,ES_P2_0!$A$10:$AQ$100,MATCH(FIXED(F$6,0,TRUE),ES_P2_0!$A$10:$AQ$10,0)+1,FALSE)),"",VLOOKUP($A60,ES_P2_0!$A$10:$AQ$100,MATCH(FIXED(F$6,0,TRUE),ES_P2_0!$A$10:$AQ$10,0)+1,FALSE))</f>
        <v/>
      </c>
      <c r="G60" s="232" t="str">
        <f>IF(ISNA(VLOOKUP($A60,ES_P2_0!$A$10:$AQ$100,MATCH(FIXED(G$6,0,TRUE),ES_P2_0!$A$10:$AQ$10,0)+1,FALSE)),"",VLOOKUP($A60,ES_P2_0!$A$10:$AQ$100,MATCH(FIXED(G$6,0,TRUE),ES_P2_0!$A$10:$AQ$10,0)+1,FALSE))</f>
        <v/>
      </c>
      <c r="H60" s="232" t="str">
        <f>IF(ISNA(VLOOKUP($A60,ES_P2_0!$A$10:$AQ$100,MATCH(FIXED(H$6,0,TRUE),ES_P2_0!$A$10:$AQ$10,0)+1,FALSE)),"",VLOOKUP($A60,ES_P2_0!$A$10:$AQ$100,MATCH(FIXED(H$6,0,TRUE),ES_P2_0!$A$10:$AQ$10,0)+1,FALSE))</f>
        <v/>
      </c>
      <c r="I60" s="232" t="str">
        <f>IF(ISNA(VLOOKUP($A60,ES_P2_0!$A$10:$AQ$100,MATCH(FIXED(I$6,0,TRUE),ES_P2_0!$A$10:$AQ$10,0)+1,FALSE)),"",VLOOKUP($A60,ES_P2_0!$A$10:$AQ$100,MATCH(FIXED(I$6,0,TRUE),ES_P2_0!$A$10:$AQ$10,0)+1,FALSE))</f>
        <v/>
      </c>
      <c r="J60" s="232" t="str">
        <f>IF(ISNA(VLOOKUP($A60,ES_P2_0!$A$10:$AQ$100,MATCH(FIXED(J$6,0,TRUE),ES_P2_0!$A$10:$AQ$10,0)+1,FALSE)),"",VLOOKUP($A60,ES_P2_0!$A$10:$AQ$100,MATCH(FIXED(J$6,0,TRUE),ES_P2_0!$A$10:$AQ$10,0)+1,FALSE))</f>
        <v/>
      </c>
      <c r="K60" s="232" t="str">
        <f>IF(ISNA(VLOOKUP($A60,ES_P2_0!$A$10:$AQ$100,MATCH(FIXED(K$6,0,TRUE),ES_P2_0!$A$10:$AQ$10,0)+1,FALSE)),"",VLOOKUP($A60,ES_P2_0!$A$10:$AQ$100,MATCH(FIXED(K$6,0,TRUE),ES_P2_0!$A$10:$AQ$10,0)+1,FALSE))</f>
        <v/>
      </c>
      <c r="L60" s="232" t="str">
        <f>IF(ISNA(VLOOKUP($A60,ES_P2_0!$A$10:$AQ$100,MATCH(FIXED(L$6,0,TRUE),ES_P2_0!$A$10:$AQ$10,0)+1,FALSE)),"",VLOOKUP($A60,ES_P2_0!$A$10:$AQ$100,MATCH(FIXED(L$6,0,TRUE),ES_P2_0!$A$10:$AQ$10,0)+1,FALSE))</f>
        <v/>
      </c>
      <c r="M60" s="232" t="str">
        <f>IF(ISNA(VLOOKUP($A60,ES_P2_0!$A$10:$AQ$100,MATCH(FIXED(M$6,0,TRUE),ES_P2_0!$A$10:$AQ$10,0)+1,FALSE)),"",VLOOKUP($A60,ES_P2_0!$A$10:$AQ$100,MATCH(FIXED(M$6,0,TRUE),ES_P2_0!$A$10:$AQ$10,0)+1,FALSE))</f>
        <v>b</v>
      </c>
      <c r="N60" s="232" t="str">
        <f>IF(ISNA(VLOOKUP($A60,ES_P2_0!$A$10:$AQ$100,MATCH(FIXED(N$6,0,TRUE),ES_P2_0!$A$10:$AQ$10,0)+1,FALSE)),"",VLOOKUP($A60,ES_P2_0!$A$10:$AQ$100,MATCH(FIXED(N$6,0,TRUE),ES_P2_0!$A$10:$AQ$10,0)+1,FALSE))</f>
        <v/>
      </c>
      <c r="O60" s="232" t="str">
        <f>IF(ISNA(VLOOKUP($A60,ES_P2_0!$A$10:$AQ$100,MATCH(FIXED(O$6,0,TRUE),ES_P2_0!$A$10:$AQ$10,0)+1,FALSE)),"",VLOOKUP($A60,ES_P2_0!$A$10:$AQ$100,MATCH(FIXED(O$6,0,TRUE),ES_P2_0!$A$10:$AQ$10,0)+1,FALSE))</f>
        <v>b</v>
      </c>
      <c r="P60" s="232" t="str">
        <f>IF(ISNA(VLOOKUP($A60,ES_P2_0!$A$10:$AQ$100,MATCH(FIXED(P$6,0,TRUE),ES_P2_0!$A$10:$AQ$10,0)+1,FALSE)),"",VLOOKUP($A60,ES_P2_0!$A$10:$AQ$100,MATCH(FIXED(P$6,0,TRUE),ES_P2_0!$A$10:$AQ$10,0)+1,FALSE))</f>
        <v>b</v>
      </c>
      <c r="Q60" s="232" t="str">
        <f>IF(ISNA(VLOOKUP($A60,ES_P2_0!$A$10:$AQ$100,MATCH(FIXED(Q$6,0,TRUE),ES_P2_0!$A$10:$AQ$10,0)+1,FALSE)),"",VLOOKUP($A60,ES_P2_0!$A$10:$AQ$100,MATCH(FIXED(Q$6,0,TRUE),ES_P2_0!$A$10:$AQ$10,0)+1,FALSE))</f>
        <v>b</v>
      </c>
      <c r="R60" s="232" t="str">
        <f>IF(ISNA(VLOOKUP($A60,ES_P2_0!$A$10:$AQ$100,MATCH(FIXED(R$6,0,TRUE),ES_P2_0!$A$10:$AQ$10,0)+1,FALSE)),"",VLOOKUP($A60,ES_P2_0!$A$10:$AQ$100,MATCH(FIXED(R$6,0,TRUE),ES_P2_0!$A$10:$AQ$10,0)+1,FALSE))</f>
        <v>b</v>
      </c>
      <c r="S60" s="232" t="str">
        <f>IF(ISNA(VLOOKUP($A60,ES_P2_0!$A$10:$AQ$100,MATCH(FIXED(S$6,0,TRUE),ES_P2_0!$A$10:$AQ$10,0)+1,FALSE)),"",VLOOKUP($A60,ES_P2_0!$A$10:$AQ$100,MATCH(FIXED(S$6,0,TRUE),ES_P2_0!$A$10:$AQ$10,0)+1,FALSE))</f>
        <v>b</v>
      </c>
      <c r="T60" s="232" t="str">
        <f>IF(ISNA(VLOOKUP($A60,ES_P2_0!$A$10:$AQ$100,MATCH(FIXED(T$6,0,TRUE),ES_P2_0!$A$10:$AQ$10,0)+1,FALSE)),"",VLOOKUP($A60,ES_P2_0!$A$10:$AQ$100,MATCH(FIXED(T$6,0,TRUE),ES_P2_0!$A$10:$AQ$10,0)+1,FALSE))</f>
        <v>b</v>
      </c>
      <c r="U60" s="232" t="str">
        <f>IF(ISNA(VLOOKUP($A60,ES_P2_0!$A$10:$AQ$100,MATCH(FIXED(U$6,0,TRUE),ES_P2_0!$A$10:$AQ$10,0)+1,FALSE)),"",VLOOKUP($A60,ES_P2_0!$A$10:$AQ$100,MATCH(FIXED(U$6,0,TRUE),ES_P2_0!$A$10:$AQ$10,0)+1,FALSE))</f>
        <v>b</v>
      </c>
      <c r="V60" s="232" t="str">
        <f>IF(ISNA(VLOOKUP($A60,ES_P2_0!$A$10:$AQ$100,MATCH(FIXED(V$6,0,TRUE),ES_P2_0!$A$10:$AQ$10,0)+1,FALSE)),"",VLOOKUP($A60,ES_P2_0!$A$10:$AQ$100,MATCH(FIXED(V$6,0,TRUE),ES_P2_0!$A$10:$AQ$10,0)+1,FALSE))</f>
        <v/>
      </c>
      <c r="W60" s="232" t="str">
        <f>IF(ISNA(VLOOKUP($A60,ES_P2_0!$A$10:$AQ$100,MATCH(FIXED(W$6,0,TRUE),ES_P2_0!$A$10:$AQ$10,0)+1,FALSE)),"",VLOOKUP($A60,ES_P2_0!$A$10:$AQ$100,MATCH(FIXED(W$6,0,TRUE),ES_P2_0!$A$10:$AQ$10,0)+1,FALSE))</f>
        <v/>
      </c>
    </row>
    <row r="61" spans="1:23">
      <c r="A61" s="230" t="str">
        <f>lookup!Z20</f>
        <v>Lithuania</v>
      </c>
      <c r="B61" s="232" t="str">
        <f>VLOOKUP(A61,lookup!$Z$2:$AA$77,2,FALSE)</f>
        <v>Λιθουανία</v>
      </c>
      <c r="C61" s="232" t="str">
        <f>IF(ISNA(VLOOKUP($A61,ES_P2_0!$A$10:$AQ$100,MATCH(FIXED(C$6,0,TRUE),ES_P2_0!$A$10:$AQ$10,0)+1,FALSE)),"",VLOOKUP($A61,ES_P2_0!$A$10:$AQ$100,MATCH(FIXED(C$6,0,TRUE),ES_P2_0!$A$10:$AQ$10,0)+1,FALSE))</f>
        <v/>
      </c>
      <c r="D61" s="232" t="str">
        <f>IF(ISNA(VLOOKUP($A61,ES_P2_0!$A$10:$AQ$100,MATCH(FIXED(D$6,0,TRUE),ES_P2_0!$A$10:$AQ$10,0)+1,FALSE)),"",VLOOKUP($A61,ES_P2_0!$A$10:$AQ$100,MATCH(FIXED(D$6,0,TRUE),ES_P2_0!$A$10:$AQ$10,0)+1,FALSE))</f>
        <v/>
      </c>
      <c r="E61" s="232" t="str">
        <f>IF(ISNA(VLOOKUP($A61,ES_P2_0!$A$10:$AQ$100,MATCH(FIXED(E$6,0,TRUE),ES_P2_0!$A$10:$AQ$10,0)+1,FALSE)),"",VLOOKUP($A61,ES_P2_0!$A$10:$AQ$100,MATCH(FIXED(E$6,0,TRUE),ES_P2_0!$A$10:$AQ$10,0)+1,FALSE))</f>
        <v/>
      </c>
      <c r="F61" s="232" t="str">
        <f>IF(ISNA(VLOOKUP($A61,ES_P2_0!$A$10:$AQ$100,MATCH(FIXED(F$6,0,TRUE),ES_P2_0!$A$10:$AQ$10,0)+1,FALSE)),"",VLOOKUP($A61,ES_P2_0!$A$10:$AQ$100,MATCH(FIXED(F$6,0,TRUE),ES_P2_0!$A$10:$AQ$10,0)+1,FALSE))</f>
        <v/>
      </c>
      <c r="G61" s="232" t="str">
        <f>IF(ISNA(VLOOKUP($A61,ES_P2_0!$A$10:$AQ$100,MATCH(FIXED(G$6,0,TRUE),ES_P2_0!$A$10:$AQ$10,0)+1,FALSE)),"",VLOOKUP($A61,ES_P2_0!$A$10:$AQ$100,MATCH(FIXED(G$6,0,TRUE),ES_P2_0!$A$10:$AQ$10,0)+1,FALSE))</f>
        <v/>
      </c>
      <c r="H61" s="232" t="str">
        <f>IF(ISNA(VLOOKUP($A61,ES_P2_0!$A$10:$AQ$100,MATCH(FIXED(H$6,0,TRUE),ES_P2_0!$A$10:$AQ$10,0)+1,FALSE)),"",VLOOKUP($A61,ES_P2_0!$A$10:$AQ$100,MATCH(FIXED(H$6,0,TRUE),ES_P2_0!$A$10:$AQ$10,0)+1,FALSE))</f>
        <v/>
      </c>
      <c r="I61" s="232" t="str">
        <f>IF(ISNA(VLOOKUP($A61,ES_P2_0!$A$10:$AQ$100,MATCH(FIXED(I$6,0,TRUE),ES_P2_0!$A$10:$AQ$10,0)+1,FALSE)),"",VLOOKUP($A61,ES_P2_0!$A$10:$AQ$100,MATCH(FIXED(I$6,0,TRUE),ES_P2_0!$A$10:$AQ$10,0)+1,FALSE))</f>
        <v/>
      </c>
      <c r="J61" s="232" t="str">
        <f>IF(ISNA(VLOOKUP($A61,ES_P2_0!$A$10:$AQ$100,MATCH(FIXED(J$6,0,TRUE),ES_P2_0!$A$10:$AQ$10,0)+1,FALSE)),"",VLOOKUP($A61,ES_P2_0!$A$10:$AQ$100,MATCH(FIXED(J$6,0,TRUE),ES_P2_0!$A$10:$AQ$10,0)+1,FALSE))</f>
        <v/>
      </c>
      <c r="K61" s="232" t="str">
        <f>IF(ISNA(VLOOKUP($A61,ES_P2_0!$A$10:$AQ$100,MATCH(FIXED(K$6,0,TRUE),ES_P2_0!$A$10:$AQ$10,0)+1,FALSE)),"",VLOOKUP($A61,ES_P2_0!$A$10:$AQ$100,MATCH(FIXED(K$6,0,TRUE),ES_P2_0!$A$10:$AQ$10,0)+1,FALSE))</f>
        <v/>
      </c>
      <c r="L61" s="232" t="str">
        <f>IF(ISNA(VLOOKUP($A61,ES_P2_0!$A$10:$AQ$100,MATCH(FIXED(L$6,0,TRUE),ES_P2_0!$A$10:$AQ$10,0)+1,FALSE)),"",VLOOKUP($A61,ES_P2_0!$A$10:$AQ$100,MATCH(FIXED(L$6,0,TRUE),ES_P2_0!$A$10:$AQ$10,0)+1,FALSE))</f>
        <v/>
      </c>
      <c r="M61" s="232" t="str">
        <f>IF(ISNA(VLOOKUP($A61,ES_P2_0!$A$10:$AQ$100,MATCH(FIXED(M$6,0,TRUE),ES_P2_0!$A$10:$AQ$10,0)+1,FALSE)),"",VLOOKUP($A61,ES_P2_0!$A$10:$AQ$100,MATCH(FIXED(M$6,0,TRUE),ES_P2_0!$A$10:$AQ$10,0)+1,FALSE))</f>
        <v>b</v>
      </c>
      <c r="N61" s="232" t="str">
        <f>IF(ISNA(VLOOKUP($A61,ES_P2_0!$A$10:$AQ$100,MATCH(FIXED(N$6,0,TRUE),ES_P2_0!$A$10:$AQ$10,0)+1,FALSE)),"",VLOOKUP($A61,ES_P2_0!$A$10:$AQ$100,MATCH(FIXED(N$6,0,TRUE),ES_P2_0!$A$10:$AQ$10,0)+1,FALSE))</f>
        <v/>
      </c>
      <c r="O61" s="232" t="str">
        <f>IF(ISNA(VLOOKUP($A61,ES_P2_0!$A$10:$AQ$100,MATCH(FIXED(O$6,0,TRUE),ES_P2_0!$A$10:$AQ$10,0)+1,FALSE)),"",VLOOKUP($A61,ES_P2_0!$A$10:$AQ$100,MATCH(FIXED(O$6,0,TRUE),ES_P2_0!$A$10:$AQ$10,0)+1,FALSE))</f>
        <v/>
      </c>
      <c r="P61" s="232" t="str">
        <f>IF(ISNA(VLOOKUP($A61,ES_P2_0!$A$10:$AQ$100,MATCH(FIXED(P$6,0,TRUE),ES_P2_0!$A$10:$AQ$10,0)+1,FALSE)),"",VLOOKUP($A61,ES_P2_0!$A$10:$AQ$100,MATCH(FIXED(P$6,0,TRUE),ES_P2_0!$A$10:$AQ$10,0)+1,FALSE))</f>
        <v/>
      </c>
      <c r="Q61" s="232" t="str">
        <f>IF(ISNA(VLOOKUP($A61,ES_P2_0!$A$10:$AQ$100,MATCH(FIXED(Q$6,0,TRUE),ES_P2_0!$A$10:$AQ$10,0)+1,FALSE)),"",VLOOKUP($A61,ES_P2_0!$A$10:$AQ$100,MATCH(FIXED(Q$6,0,TRUE),ES_P2_0!$A$10:$AQ$10,0)+1,FALSE))</f>
        <v/>
      </c>
      <c r="R61" s="232" t="str">
        <f>IF(ISNA(VLOOKUP($A61,ES_P2_0!$A$10:$AQ$100,MATCH(FIXED(R$6,0,TRUE),ES_P2_0!$A$10:$AQ$10,0)+1,FALSE)),"",VLOOKUP($A61,ES_P2_0!$A$10:$AQ$100,MATCH(FIXED(R$6,0,TRUE),ES_P2_0!$A$10:$AQ$10,0)+1,FALSE))</f>
        <v/>
      </c>
      <c r="S61" s="232" t="str">
        <f>IF(ISNA(VLOOKUP($A61,ES_P2_0!$A$10:$AQ$100,MATCH(FIXED(S$6,0,TRUE),ES_P2_0!$A$10:$AQ$10,0)+1,FALSE)),"",VLOOKUP($A61,ES_P2_0!$A$10:$AQ$100,MATCH(FIXED(S$6,0,TRUE),ES_P2_0!$A$10:$AQ$10,0)+1,FALSE))</f>
        <v/>
      </c>
      <c r="T61" s="232" t="str">
        <f>IF(ISNA(VLOOKUP($A61,ES_P2_0!$A$10:$AQ$100,MATCH(FIXED(T$6,0,TRUE),ES_P2_0!$A$10:$AQ$10,0)+1,FALSE)),"",VLOOKUP($A61,ES_P2_0!$A$10:$AQ$100,MATCH(FIXED(T$6,0,TRUE),ES_P2_0!$A$10:$AQ$10,0)+1,FALSE))</f>
        <v/>
      </c>
      <c r="U61" s="232" t="str">
        <f>IF(ISNA(VLOOKUP($A61,ES_P2_0!$A$10:$AQ$100,MATCH(FIXED(U$6,0,TRUE),ES_P2_0!$A$10:$AQ$10,0)+1,FALSE)),"",VLOOKUP($A61,ES_P2_0!$A$10:$AQ$100,MATCH(FIXED(U$6,0,TRUE),ES_P2_0!$A$10:$AQ$10,0)+1,FALSE))</f>
        <v/>
      </c>
      <c r="V61" s="232" t="str">
        <f>IF(ISNA(VLOOKUP($A61,ES_P2_0!$A$10:$AQ$100,MATCH(FIXED(V$6,0,TRUE),ES_P2_0!$A$10:$AQ$10,0)+1,FALSE)),"",VLOOKUP($A61,ES_P2_0!$A$10:$AQ$100,MATCH(FIXED(V$6,0,TRUE),ES_P2_0!$A$10:$AQ$10,0)+1,FALSE))</f>
        <v/>
      </c>
      <c r="W61" s="232" t="str">
        <f>IF(ISNA(VLOOKUP($A61,ES_P2_0!$A$10:$AQ$100,MATCH(FIXED(W$6,0,TRUE),ES_P2_0!$A$10:$AQ$10,0)+1,FALSE)),"",VLOOKUP($A61,ES_P2_0!$A$10:$AQ$100,MATCH(FIXED(W$6,0,TRUE),ES_P2_0!$A$10:$AQ$10,0)+1,FALSE))</f>
        <v/>
      </c>
    </row>
    <row r="62" spans="1:23">
      <c r="A62" s="230" t="str">
        <f>lookup!Z21</f>
        <v>Luxembourg</v>
      </c>
      <c r="B62" s="232" t="str">
        <f>VLOOKUP(A62,lookup!$Z$2:$AA$77,2,FALSE)</f>
        <v>Λουξεμβούργο</v>
      </c>
      <c r="C62" s="232" t="str">
        <f>IF(ISNA(VLOOKUP($A62,ES_P2_0!$A$10:$AQ$100,MATCH(FIXED(C$6,0,TRUE),ES_P2_0!$A$10:$AQ$10,0)+1,FALSE)),"",VLOOKUP($A62,ES_P2_0!$A$10:$AQ$100,MATCH(FIXED(C$6,0,TRUE),ES_P2_0!$A$10:$AQ$10,0)+1,FALSE))</f>
        <v/>
      </c>
      <c r="D62" s="232" t="str">
        <f>IF(ISNA(VLOOKUP($A62,ES_P2_0!$A$10:$AQ$100,MATCH(FIXED(D$6,0,TRUE),ES_P2_0!$A$10:$AQ$10,0)+1,FALSE)),"",VLOOKUP($A62,ES_P2_0!$A$10:$AQ$100,MATCH(FIXED(D$6,0,TRUE),ES_P2_0!$A$10:$AQ$10,0)+1,FALSE))</f>
        <v/>
      </c>
      <c r="E62" s="232" t="str">
        <f>IF(ISNA(VLOOKUP($A62,ES_P2_0!$A$10:$AQ$100,MATCH(FIXED(E$6,0,TRUE),ES_P2_0!$A$10:$AQ$10,0)+1,FALSE)),"",VLOOKUP($A62,ES_P2_0!$A$10:$AQ$100,MATCH(FIXED(E$6,0,TRUE),ES_P2_0!$A$10:$AQ$10,0)+1,FALSE))</f>
        <v/>
      </c>
      <c r="F62" s="232" t="str">
        <f>IF(ISNA(VLOOKUP($A62,ES_P2_0!$A$10:$AQ$100,MATCH(FIXED(F$6,0,TRUE),ES_P2_0!$A$10:$AQ$10,0)+1,FALSE)),"",VLOOKUP($A62,ES_P2_0!$A$10:$AQ$100,MATCH(FIXED(F$6,0,TRUE),ES_P2_0!$A$10:$AQ$10,0)+1,FALSE))</f>
        <v/>
      </c>
      <c r="G62" s="232" t="str">
        <f>IF(ISNA(VLOOKUP($A62,ES_P2_0!$A$10:$AQ$100,MATCH(FIXED(G$6,0,TRUE),ES_P2_0!$A$10:$AQ$10,0)+1,FALSE)),"",VLOOKUP($A62,ES_P2_0!$A$10:$AQ$100,MATCH(FIXED(G$6,0,TRUE),ES_P2_0!$A$10:$AQ$10,0)+1,FALSE))</f>
        <v/>
      </c>
      <c r="H62" s="232" t="str">
        <f>IF(ISNA(VLOOKUP($A62,ES_P2_0!$A$10:$AQ$100,MATCH(FIXED(H$6,0,TRUE),ES_P2_0!$A$10:$AQ$10,0)+1,FALSE)),"",VLOOKUP($A62,ES_P2_0!$A$10:$AQ$100,MATCH(FIXED(H$6,0,TRUE),ES_P2_0!$A$10:$AQ$10,0)+1,FALSE))</f>
        <v/>
      </c>
      <c r="I62" s="232" t="str">
        <f>IF(ISNA(VLOOKUP($A62,ES_P2_0!$A$10:$AQ$100,MATCH(FIXED(I$6,0,TRUE),ES_P2_0!$A$10:$AQ$10,0)+1,FALSE)),"",VLOOKUP($A62,ES_P2_0!$A$10:$AQ$100,MATCH(FIXED(I$6,0,TRUE),ES_P2_0!$A$10:$AQ$10,0)+1,FALSE))</f>
        <v/>
      </c>
      <c r="J62" s="232" t="str">
        <f>IF(ISNA(VLOOKUP($A62,ES_P2_0!$A$10:$AQ$100,MATCH(FIXED(J$6,0,TRUE),ES_P2_0!$A$10:$AQ$10,0)+1,FALSE)),"",VLOOKUP($A62,ES_P2_0!$A$10:$AQ$100,MATCH(FIXED(J$6,0,TRUE),ES_P2_0!$A$10:$AQ$10,0)+1,FALSE))</f>
        <v/>
      </c>
      <c r="K62" s="232" t="str">
        <f>IF(ISNA(VLOOKUP($A62,ES_P2_0!$A$10:$AQ$100,MATCH(FIXED(K$6,0,TRUE),ES_P2_0!$A$10:$AQ$10,0)+1,FALSE)),"",VLOOKUP($A62,ES_P2_0!$A$10:$AQ$100,MATCH(FIXED(K$6,0,TRUE),ES_P2_0!$A$10:$AQ$10,0)+1,FALSE))</f>
        <v/>
      </c>
      <c r="L62" s="232" t="str">
        <f>IF(ISNA(VLOOKUP($A62,ES_P2_0!$A$10:$AQ$100,MATCH(FIXED(L$6,0,TRUE),ES_P2_0!$A$10:$AQ$10,0)+1,FALSE)),"",VLOOKUP($A62,ES_P2_0!$A$10:$AQ$100,MATCH(FIXED(L$6,0,TRUE),ES_P2_0!$A$10:$AQ$10,0)+1,FALSE))</f>
        <v/>
      </c>
      <c r="M62" s="232" t="str">
        <f>IF(ISNA(VLOOKUP($A62,ES_P2_0!$A$10:$AQ$100,MATCH(FIXED(M$6,0,TRUE),ES_P2_0!$A$10:$AQ$10,0)+1,FALSE)),"",VLOOKUP($A62,ES_P2_0!$A$10:$AQ$100,MATCH(FIXED(M$6,0,TRUE),ES_P2_0!$A$10:$AQ$10,0)+1,FALSE))</f>
        <v>b</v>
      </c>
      <c r="N62" s="232" t="str">
        <f>IF(ISNA(VLOOKUP($A62,ES_P2_0!$A$10:$AQ$100,MATCH(FIXED(N$6,0,TRUE),ES_P2_0!$A$10:$AQ$10,0)+1,FALSE)),"",VLOOKUP($A62,ES_P2_0!$A$10:$AQ$100,MATCH(FIXED(N$6,0,TRUE),ES_P2_0!$A$10:$AQ$10,0)+1,FALSE))</f>
        <v/>
      </c>
      <c r="O62" s="232" t="str">
        <f>IF(ISNA(VLOOKUP($A62,ES_P2_0!$A$10:$AQ$100,MATCH(FIXED(O$6,0,TRUE),ES_P2_0!$A$10:$AQ$10,0)+1,FALSE)),"",VLOOKUP($A62,ES_P2_0!$A$10:$AQ$100,MATCH(FIXED(O$6,0,TRUE),ES_P2_0!$A$10:$AQ$10,0)+1,FALSE))</f>
        <v/>
      </c>
      <c r="P62" s="232" t="str">
        <f>IF(ISNA(VLOOKUP($A62,ES_P2_0!$A$10:$AQ$100,MATCH(FIXED(P$6,0,TRUE),ES_P2_0!$A$10:$AQ$10,0)+1,FALSE)),"",VLOOKUP($A62,ES_P2_0!$A$10:$AQ$100,MATCH(FIXED(P$6,0,TRUE),ES_P2_0!$A$10:$AQ$10,0)+1,FALSE))</f>
        <v/>
      </c>
      <c r="Q62" s="232" t="str">
        <f>IF(ISNA(VLOOKUP($A62,ES_P2_0!$A$10:$AQ$100,MATCH(FIXED(Q$6,0,TRUE),ES_P2_0!$A$10:$AQ$10,0)+1,FALSE)),"",VLOOKUP($A62,ES_P2_0!$A$10:$AQ$100,MATCH(FIXED(Q$6,0,TRUE),ES_P2_0!$A$10:$AQ$10,0)+1,FALSE))</f>
        <v/>
      </c>
      <c r="R62" s="232" t="str">
        <f>IF(ISNA(VLOOKUP($A62,ES_P2_0!$A$10:$AQ$100,MATCH(FIXED(R$6,0,TRUE),ES_P2_0!$A$10:$AQ$10,0)+1,FALSE)),"",VLOOKUP($A62,ES_P2_0!$A$10:$AQ$100,MATCH(FIXED(R$6,0,TRUE),ES_P2_0!$A$10:$AQ$10,0)+1,FALSE))</f>
        <v/>
      </c>
      <c r="S62" s="232" t="str">
        <f>IF(ISNA(VLOOKUP($A62,ES_P2_0!$A$10:$AQ$100,MATCH(FIXED(S$6,0,TRUE),ES_P2_0!$A$10:$AQ$10,0)+1,FALSE)),"",VLOOKUP($A62,ES_P2_0!$A$10:$AQ$100,MATCH(FIXED(S$6,0,TRUE),ES_P2_0!$A$10:$AQ$10,0)+1,FALSE))</f>
        <v/>
      </c>
      <c r="T62" s="232" t="str">
        <f>IF(ISNA(VLOOKUP($A62,ES_P2_0!$A$10:$AQ$100,MATCH(FIXED(T$6,0,TRUE),ES_P2_0!$A$10:$AQ$10,0)+1,FALSE)),"",VLOOKUP($A62,ES_P2_0!$A$10:$AQ$100,MATCH(FIXED(T$6,0,TRUE),ES_P2_0!$A$10:$AQ$10,0)+1,FALSE))</f>
        <v/>
      </c>
      <c r="U62" s="232" t="str">
        <f>IF(ISNA(VLOOKUP($A62,ES_P2_0!$A$10:$AQ$100,MATCH(FIXED(U$6,0,TRUE),ES_P2_0!$A$10:$AQ$10,0)+1,FALSE)),"",VLOOKUP($A62,ES_P2_0!$A$10:$AQ$100,MATCH(FIXED(U$6,0,TRUE),ES_P2_0!$A$10:$AQ$10,0)+1,FALSE))</f>
        <v/>
      </c>
      <c r="V62" s="232" t="str">
        <f>IF(ISNA(VLOOKUP($A62,ES_P2_0!$A$10:$AQ$100,MATCH(FIXED(V$6,0,TRUE),ES_P2_0!$A$10:$AQ$10,0)+1,FALSE)),"",VLOOKUP($A62,ES_P2_0!$A$10:$AQ$100,MATCH(FIXED(V$6,0,TRUE),ES_P2_0!$A$10:$AQ$10,0)+1,FALSE))</f>
        <v/>
      </c>
      <c r="W62" s="232" t="str">
        <f>IF(ISNA(VLOOKUP($A62,ES_P2_0!$A$10:$AQ$100,MATCH(FIXED(W$6,0,TRUE),ES_P2_0!$A$10:$AQ$10,0)+1,FALSE)),"",VLOOKUP($A62,ES_P2_0!$A$10:$AQ$100,MATCH(FIXED(W$6,0,TRUE),ES_P2_0!$A$10:$AQ$10,0)+1,FALSE))</f>
        <v/>
      </c>
    </row>
    <row r="63" spans="1:23">
      <c r="A63" s="230" t="str">
        <f>lookup!Z22</f>
        <v>Hungary</v>
      </c>
      <c r="B63" s="232" t="str">
        <f>VLOOKUP(A63,lookup!$Z$2:$AA$77,2,FALSE)</f>
        <v>Ουγγαρία</v>
      </c>
      <c r="C63" s="232" t="str">
        <f>IF(ISNA(VLOOKUP($A63,ES_P2_0!$A$10:$AQ$100,MATCH(FIXED(C$6,0,TRUE),ES_P2_0!$A$10:$AQ$10,0)+1,FALSE)),"",VLOOKUP($A63,ES_P2_0!$A$10:$AQ$100,MATCH(FIXED(C$6,0,TRUE),ES_P2_0!$A$10:$AQ$10,0)+1,FALSE))</f>
        <v/>
      </c>
      <c r="D63" s="232" t="str">
        <f>IF(ISNA(VLOOKUP($A63,ES_P2_0!$A$10:$AQ$100,MATCH(FIXED(D$6,0,TRUE),ES_P2_0!$A$10:$AQ$10,0)+1,FALSE)),"",VLOOKUP($A63,ES_P2_0!$A$10:$AQ$100,MATCH(FIXED(D$6,0,TRUE),ES_P2_0!$A$10:$AQ$10,0)+1,FALSE))</f>
        <v/>
      </c>
      <c r="E63" s="232" t="str">
        <f>IF(ISNA(VLOOKUP($A63,ES_P2_0!$A$10:$AQ$100,MATCH(FIXED(E$6,0,TRUE),ES_P2_0!$A$10:$AQ$10,0)+1,FALSE)),"",VLOOKUP($A63,ES_P2_0!$A$10:$AQ$100,MATCH(FIXED(E$6,0,TRUE),ES_P2_0!$A$10:$AQ$10,0)+1,FALSE))</f>
        <v/>
      </c>
      <c r="F63" s="232" t="str">
        <f>IF(ISNA(VLOOKUP($A63,ES_P2_0!$A$10:$AQ$100,MATCH(FIXED(F$6,0,TRUE),ES_P2_0!$A$10:$AQ$10,0)+1,FALSE)),"",VLOOKUP($A63,ES_P2_0!$A$10:$AQ$100,MATCH(FIXED(F$6,0,TRUE),ES_P2_0!$A$10:$AQ$10,0)+1,FALSE))</f>
        <v/>
      </c>
      <c r="G63" s="232" t="str">
        <f>IF(ISNA(VLOOKUP($A63,ES_P2_0!$A$10:$AQ$100,MATCH(FIXED(G$6,0,TRUE),ES_P2_0!$A$10:$AQ$10,0)+1,FALSE)),"",VLOOKUP($A63,ES_P2_0!$A$10:$AQ$100,MATCH(FIXED(G$6,0,TRUE),ES_P2_0!$A$10:$AQ$10,0)+1,FALSE))</f>
        <v/>
      </c>
      <c r="H63" s="232" t="str">
        <f>IF(ISNA(VLOOKUP($A63,ES_P2_0!$A$10:$AQ$100,MATCH(FIXED(H$6,0,TRUE),ES_P2_0!$A$10:$AQ$10,0)+1,FALSE)),"",VLOOKUP($A63,ES_P2_0!$A$10:$AQ$100,MATCH(FIXED(H$6,0,TRUE),ES_P2_0!$A$10:$AQ$10,0)+1,FALSE))</f>
        <v/>
      </c>
      <c r="I63" s="232" t="str">
        <f>IF(ISNA(VLOOKUP($A63,ES_P2_0!$A$10:$AQ$100,MATCH(FIXED(I$6,0,TRUE),ES_P2_0!$A$10:$AQ$10,0)+1,FALSE)),"",VLOOKUP($A63,ES_P2_0!$A$10:$AQ$100,MATCH(FIXED(I$6,0,TRUE),ES_P2_0!$A$10:$AQ$10,0)+1,FALSE))</f>
        <v/>
      </c>
      <c r="J63" s="232" t="str">
        <f>IF(ISNA(VLOOKUP($A63,ES_P2_0!$A$10:$AQ$100,MATCH(FIXED(J$6,0,TRUE),ES_P2_0!$A$10:$AQ$10,0)+1,FALSE)),"",VLOOKUP($A63,ES_P2_0!$A$10:$AQ$100,MATCH(FIXED(J$6,0,TRUE),ES_P2_0!$A$10:$AQ$10,0)+1,FALSE))</f>
        <v/>
      </c>
      <c r="K63" s="232" t="str">
        <f>IF(ISNA(VLOOKUP($A63,ES_P2_0!$A$10:$AQ$100,MATCH(FIXED(K$6,0,TRUE),ES_P2_0!$A$10:$AQ$10,0)+1,FALSE)),"",VLOOKUP($A63,ES_P2_0!$A$10:$AQ$100,MATCH(FIXED(K$6,0,TRUE),ES_P2_0!$A$10:$AQ$10,0)+1,FALSE))</f>
        <v/>
      </c>
      <c r="L63" s="232" t="str">
        <f>IF(ISNA(VLOOKUP($A63,ES_P2_0!$A$10:$AQ$100,MATCH(FIXED(L$6,0,TRUE),ES_P2_0!$A$10:$AQ$10,0)+1,FALSE)),"",VLOOKUP($A63,ES_P2_0!$A$10:$AQ$100,MATCH(FIXED(L$6,0,TRUE),ES_P2_0!$A$10:$AQ$10,0)+1,FALSE))</f>
        <v/>
      </c>
      <c r="M63" s="232" t="str">
        <f>IF(ISNA(VLOOKUP($A63,ES_P2_0!$A$10:$AQ$100,MATCH(FIXED(M$6,0,TRUE),ES_P2_0!$A$10:$AQ$10,0)+1,FALSE)),"",VLOOKUP($A63,ES_P2_0!$A$10:$AQ$100,MATCH(FIXED(M$6,0,TRUE),ES_P2_0!$A$10:$AQ$10,0)+1,FALSE))</f>
        <v>b</v>
      </c>
      <c r="N63" s="232" t="str">
        <f>IF(ISNA(VLOOKUP($A63,ES_P2_0!$A$10:$AQ$100,MATCH(FIXED(N$6,0,TRUE),ES_P2_0!$A$10:$AQ$10,0)+1,FALSE)),"",VLOOKUP($A63,ES_P2_0!$A$10:$AQ$100,MATCH(FIXED(N$6,0,TRUE),ES_P2_0!$A$10:$AQ$10,0)+1,FALSE))</f>
        <v/>
      </c>
      <c r="O63" s="232" t="str">
        <f>IF(ISNA(VLOOKUP($A63,ES_P2_0!$A$10:$AQ$100,MATCH(FIXED(O$6,0,TRUE),ES_P2_0!$A$10:$AQ$10,0)+1,FALSE)),"",VLOOKUP($A63,ES_P2_0!$A$10:$AQ$100,MATCH(FIXED(O$6,0,TRUE),ES_P2_0!$A$10:$AQ$10,0)+1,FALSE))</f>
        <v/>
      </c>
      <c r="P63" s="232" t="str">
        <f>IF(ISNA(VLOOKUP($A63,ES_P2_0!$A$10:$AQ$100,MATCH(FIXED(P$6,0,TRUE),ES_P2_0!$A$10:$AQ$10,0)+1,FALSE)),"",VLOOKUP($A63,ES_P2_0!$A$10:$AQ$100,MATCH(FIXED(P$6,0,TRUE),ES_P2_0!$A$10:$AQ$10,0)+1,FALSE))</f>
        <v/>
      </c>
      <c r="Q63" s="232" t="str">
        <f>IF(ISNA(VLOOKUP($A63,ES_P2_0!$A$10:$AQ$100,MATCH(FIXED(Q$6,0,TRUE),ES_P2_0!$A$10:$AQ$10,0)+1,FALSE)),"",VLOOKUP($A63,ES_P2_0!$A$10:$AQ$100,MATCH(FIXED(Q$6,0,TRUE),ES_P2_0!$A$10:$AQ$10,0)+1,FALSE))</f>
        <v/>
      </c>
      <c r="R63" s="232" t="str">
        <f>IF(ISNA(VLOOKUP($A63,ES_P2_0!$A$10:$AQ$100,MATCH(FIXED(R$6,0,TRUE),ES_P2_0!$A$10:$AQ$10,0)+1,FALSE)),"",VLOOKUP($A63,ES_P2_0!$A$10:$AQ$100,MATCH(FIXED(R$6,0,TRUE),ES_P2_0!$A$10:$AQ$10,0)+1,FALSE))</f>
        <v/>
      </c>
      <c r="S63" s="232" t="str">
        <f>IF(ISNA(VLOOKUP($A63,ES_P2_0!$A$10:$AQ$100,MATCH(FIXED(S$6,0,TRUE),ES_P2_0!$A$10:$AQ$10,0)+1,FALSE)),"",VLOOKUP($A63,ES_P2_0!$A$10:$AQ$100,MATCH(FIXED(S$6,0,TRUE),ES_P2_0!$A$10:$AQ$10,0)+1,FALSE))</f>
        <v/>
      </c>
      <c r="T63" s="232" t="str">
        <f>IF(ISNA(VLOOKUP($A63,ES_P2_0!$A$10:$AQ$100,MATCH(FIXED(T$6,0,TRUE),ES_P2_0!$A$10:$AQ$10,0)+1,FALSE)),"",VLOOKUP($A63,ES_P2_0!$A$10:$AQ$100,MATCH(FIXED(T$6,0,TRUE),ES_P2_0!$A$10:$AQ$10,0)+1,FALSE))</f>
        <v/>
      </c>
      <c r="U63" s="232" t="str">
        <f>IF(ISNA(VLOOKUP($A63,ES_P2_0!$A$10:$AQ$100,MATCH(FIXED(U$6,0,TRUE),ES_P2_0!$A$10:$AQ$10,0)+1,FALSE)),"",VLOOKUP($A63,ES_P2_0!$A$10:$AQ$100,MATCH(FIXED(U$6,0,TRUE),ES_P2_0!$A$10:$AQ$10,0)+1,FALSE))</f>
        <v/>
      </c>
      <c r="V63" s="232" t="str">
        <f>IF(ISNA(VLOOKUP($A63,ES_P2_0!$A$10:$AQ$100,MATCH(FIXED(V$6,0,TRUE),ES_P2_0!$A$10:$AQ$10,0)+1,FALSE)),"",VLOOKUP($A63,ES_P2_0!$A$10:$AQ$100,MATCH(FIXED(V$6,0,TRUE),ES_P2_0!$A$10:$AQ$10,0)+1,FALSE))</f>
        <v/>
      </c>
      <c r="W63" s="232" t="str">
        <f>IF(ISNA(VLOOKUP($A63,ES_P2_0!$A$10:$AQ$100,MATCH(FIXED(W$6,0,TRUE),ES_P2_0!$A$10:$AQ$10,0)+1,FALSE)),"",VLOOKUP($A63,ES_P2_0!$A$10:$AQ$100,MATCH(FIXED(W$6,0,TRUE),ES_P2_0!$A$10:$AQ$10,0)+1,FALSE))</f>
        <v/>
      </c>
    </row>
    <row r="64" spans="1:23">
      <c r="A64" s="230" t="str">
        <f>lookup!Z23</f>
        <v>Malta</v>
      </c>
      <c r="B64" s="232" t="str">
        <f>VLOOKUP(A64,lookup!$Z$2:$AA$77,2,FALSE)</f>
        <v>Μάλτα</v>
      </c>
      <c r="C64" s="232" t="str">
        <f>IF(ISNA(VLOOKUP($A64,ES_P2_0!$A$10:$AQ$100,MATCH(FIXED(C$6,0,TRUE),ES_P2_0!$A$10:$AQ$10,0)+1,FALSE)),"",VLOOKUP($A64,ES_P2_0!$A$10:$AQ$100,MATCH(FIXED(C$6,0,TRUE),ES_P2_0!$A$10:$AQ$10,0)+1,FALSE))</f>
        <v/>
      </c>
      <c r="D64" s="232" t="str">
        <f>IF(ISNA(VLOOKUP($A64,ES_P2_0!$A$10:$AQ$100,MATCH(FIXED(D$6,0,TRUE),ES_P2_0!$A$10:$AQ$10,0)+1,FALSE)),"",VLOOKUP($A64,ES_P2_0!$A$10:$AQ$100,MATCH(FIXED(D$6,0,TRUE),ES_P2_0!$A$10:$AQ$10,0)+1,FALSE))</f>
        <v/>
      </c>
      <c r="E64" s="232" t="str">
        <f>IF(ISNA(VLOOKUP($A64,ES_P2_0!$A$10:$AQ$100,MATCH(FIXED(E$6,0,TRUE),ES_P2_0!$A$10:$AQ$10,0)+1,FALSE)),"",VLOOKUP($A64,ES_P2_0!$A$10:$AQ$100,MATCH(FIXED(E$6,0,TRUE),ES_P2_0!$A$10:$AQ$10,0)+1,FALSE))</f>
        <v/>
      </c>
      <c r="F64" s="232" t="str">
        <f>IF(ISNA(VLOOKUP($A64,ES_P2_0!$A$10:$AQ$100,MATCH(FIXED(F$6,0,TRUE),ES_P2_0!$A$10:$AQ$10,0)+1,FALSE)),"",VLOOKUP($A64,ES_P2_0!$A$10:$AQ$100,MATCH(FIXED(F$6,0,TRUE),ES_P2_0!$A$10:$AQ$10,0)+1,FALSE))</f>
        <v/>
      </c>
      <c r="G64" s="232" t="str">
        <f>IF(ISNA(VLOOKUP($A64,ES_P2_0!$A$10:$AQ$100,MATCH(FIXED(G$6,0,TRUE),ES_P2_0!$A$10:$AQ$10,0)+1,FALSE)),"",VLOOKUP($A64,ES_P2_0!$A$10:$AQ$100,MATCH(FIXED(G$6,0,TRUE),ES_P2_0!$A$10:$AQ$10,0)+1,FALSE))</f>
        <v/>
      </c>
      <c r="H64" s="232" t="str">
        <f>IF(ISNA(VLOOKUP($A64,ES_P2_0!$A$10:$AQ$100,MATCH(FIXED(H$6,0,TRUE),ES_P2_0!$A$10:$AQ$10,0)+1,FALSE)),"",VLOOKUP($A64,ES_P2_0!$A$10:$AQ$100,MATCH(FIXED(H$6,0,TRUE),ES_P2_0!$A$10:$AQ$10,0)+1,FALSE))</f>
        <v/>
      </c>
      <c r="I64" s="232" t="str">
        <f>IF(ISNA(VLOOKUP($A64,ES_P2_0!$A$10:$AQ$100,MATCH(FIXED(I$6,0,TRUE),ES_P2_0!$A$10:$AQ$10,0)+1,FALSE)),"",VLOOKUP($A64,ES_P2_0!$A$10:$AQ$100,MATCH(FIXED(I$6,0,TRUE),ES_P2_0!$A$10:$AQ$10,0)+1,FALSE))</f>
        <v/>
      </c>
      <c r="J64" s="232" t="str">
        <f>IF(ISNA(VLOOKUP($A64,ES_P2_0!$A$10:$AQ$100,MATCH(FIXED(J$6,0,TRUE),ES_P2_0!$A$10:$AQ$10,0)+1,FALSE)),"",VLOOKUP($A64,ES_P2_0!$A$10:$AQ$100,MATCH(FIXED(J$6,0,TRUE),ES_P2_0!$A$10:$AQ$10,0)+1,FALSE))</f>
        <v/>
      </c>
      <c r="K64" s="232" t="str">
        <f>IF(ISNA(VLOOKUP($A64,ES_P2_0!$A$10:$AQ$100,MATCH(FIXED(K$6,0,TRUE),ES_P2_0!$A$10:$AQ$10,0)+1,FALSE)),"",VLOOKUP($A64,ES_P2_0!$A$10:$AQ$100,MATCH(FIXED(K$6,0,TRUE),ES_P2_0!$A$10:$AQ$10,0)+1,FALSE))</f>
        <v/>
      </c>
      <c r="L64" s="232" t="str">
        <f>IF(ISNA(VLOOKUP($A64,ES_P2_0!$A$10:$AQ$100,MATCH(FIXED(L$6,0,TRUE),ES_P2_0!$A$10:$AQ$10,0)+1,FALSE)),"",VLOOKUP($A64,ES_P2_0!$A$10:$AQ$100,MATCH(FIXED(L$6,0,TRUE),ES_P2_0!$A$10:$AQ$10,0)+1,FALSE))</f>
        <v/>
      </c>
      <c r="M64" s="232" t="str">
        <f>IF(ISNA(VLOOKUP($A64,ES_P2_0!$A$10:$AQ$100,MATCH(FIXED(M$6,0,TRUE),ES_P2_0!$A$10:$AQ$10,0)+1,FALSE)),"",VLOOKUP($A64,ES_P2_0!$A$10:$AQ$100,MATCH(FIXED(M$6,0,TRUE),ES_P2_0!$A$10:$AQ$10,0)+1,FALSE))</f>
        <v/>
      </c>
      <c r="N64" s="232" t="str">
        <f>IF(ISNA(VLOOKUP($A64,ES_P2_0!$A$10:$AQ$100,MATCH(FIXED(N$6,0,TRUE),ES_P2_0!$A$10:$AQ$10,0)+1,FALSE)),"",VLOOKUP($A64,ES_P2_0!$A$10:$AQ$100,MATCH(FIXED(N$6,0,TRUE),ES_P2_0!$A$10:$AQ$10,0)+1,FALSE))</f>
        <v/>
      </c>
      <c r="O64" s="232" t="str">
        <f>IF(ISNA(VLOOKUP($A64,ES_P2_0!$A$10:$AQ$100,MATCH(FIXED(O$6,0,TRUE),ES_P2_0!$A$10:$AQ$10,0)+1,FALSE)),"",VLOOKUP($A64,ES_P2_0!$A$10:$AQ$100,MATCH(FIXED(O$6,0,TRUE),ES_P2_0!$A$10:$AQ$10,0)+1,FALSE))</f>
        <v/>
      </c>
      <c r="P64" s="232" t="str">
        <f>IF(ISNA(VLOOKUP($A64,ES_P2_0!$A$10:$AQ$100,MATCH(FIXED(P$6,0,TRUE),ES_P2_0!$A$10:$AQ$10,0)+1,FALSE)),"",VLOOKUP($A64,ES_P2_0!$A$10:$AQ$100,MATCH(FIXED(P$6,0,TRUE),ES_P2_0!$A$10:$AQ$10,0)+1,FALSE))</f>
        <v/>
      </c>
      <c r="Q64" s="232" t="str">
        <f>IF(ISNA(VLOOKUP($A64,ES_P2_0!$A$10:$AQ$100,MATCH(FIXED(Q$6,0,TRUE),ES_P2_0!$A$10:$AQ$10,0)+1,FALSE)),"",VLOOKUP($A64,ES_P2_0!$A$10:$AQ$100,MATCH(FIXED(Q$6,0,TRUE),ES_P2_0!$A$10:$AQ$10,0)+1,FALSE))</f>
        <v/>
      </c>
      <c r="R64" s="232" t="str">
        <f>IF(ISNA(VLOOKUP($A64,ES_P2_0!$A$10:$AQ$100,MATCH(FIXED(R$6,0,TRUE),ES_P2_0!$A$10:$AQ$10,0)+1,FALSE)),"",VLOOKUP($A64,ES_P2_0!$A$10:$AQ$100,MATCH(FIXED(R$6,0,TRUE),ES_P2_0!$A$10:$AQ$10,0)+1,FALSE))</f>
        <v/>
      </c>
      <c r="S64" s="232" t="str">
        <f>IF(ISNA(VLOOKUP($A64,ES_P2_0!$A$10:$AQ$100,MATCH(FIXED(S$6,0,TRUE),ES_P2_0!$A$10:$AQ$10,0)+1,FALSE)),"",VLOOKUP($A64,ES_P2_0!$A$10:$AQ$100,MATCH(FIXED(S$6,0,TRUE),ES_P2_0!$A$10:$AQ$10,0)+1,FALSE))</f>
        <v/>
      </c>
      <c r="T64" s="232" t="str">
        <f>IF(ISNA(VLOOKUP($A64,ES_P2_0!$A$10:$AQ$100,MATCH(FIXED(T$6,0,TRUE),ES_P2_0!$A$10:$AQ$10,0)+1,FALSE)),"",VLOOKUP($A64,ES_P2_0!$A$10:$AQ$100,MATCH(FIXED(T$6,0,TRUE),ES_P2_0!$A$10:$AQ$10,0)+1,FALSE))</f>
        <v/>
      </c>
      <c r="U64" s="232" t="str">
        <f>IF(ISNA(VLOOKUP($A64,ES_P2_0!$A$10:$AQ$100,MATCH(FIXED(U$6,0,TRUE),ES_P2_0!$A$10:$AQ$10,0)+1,FALSE)),"",VLOOKUP($A64,ES_P2_0!$A$10:$AQ$100,MATCH(FIXED(U$6,0,TRUE),ES_P2_0!$A$10:$AQ$10,0)+1,FALSE))</f>
        <v/>
      </c>
      <c r="V64" s="232" t="str">
        <f>IF(ISNA(VLOOKUP($A64,ES_P2_0!$A$10:$AQ$100,MATCH(FIXED(V$6,0,TRUE),ES_P2_0!$A$10:$AQ$10,0)+1,FALSE)),"",VLOOKUP($A64,ES_P2_0!$A$10:$AQ$100,MATCH(FIXED(V$6,0,TRUE),ES_P2_0!$A$10:$AQ$10,0)+1,FALSE))</f>
        <v/>
      </c>
      <c r="W64" s="232" t="str">
        <f>IF(ISNA(VLOOKUP($A64,ES_P2_0!$A$10:$AQ$100,MATCH(FIXED(W$6,0,TRUE),ES_P2_0!$A$10:$AQ$10,0)+1,FALSE)),"",VLOOKUP($A64,ES_P2_0!$A$10:$AQ$100,MATCH(FIXED(W$6,0,TRUE),ES_P2_0!$A$10:$AQ$10,0)+1,FALSE))</f>
        <v/>
      </c>
    </row>
    <row r="65" spans="1:23">
      <c r="A65" s="230" t="str">
        <f>lookup!Z24</f>
        <v>Netherlands</v>
      </c>
      <c r="B65" s="232" t="str">
        <f>VLOOKUP(A65,lookup!$Z$2:$AA$77,2,FALSE)</f>
        <v>Ολλανδία</v>
      </c>
      <c r="C65" s="232" t="str">
        <f>IF(ISNA(VLOOKUP($A65,ES_P2_0!$A$10:$AQ$100,MATCH(FIXED(C$6,0,TRUE),ES_P2_0!$A$10:$AQ$10,0)+1,FALSE)),"",VLOOKUP($A65,ES_P2_0!$A$10:$AQ$100,MATCH(FIXED(C$6,0,TRUE),ES_P2_0!$A$10:$AQ$10,0)+1,FALSE))</f>
        <v/>
      </c>
      <c r="D65" s="232" t="str">
        <f>IF(ISNA(VLOOKUP($A65,ES_P2_0!$A$10:$AQ$100,MATCH(FIXED(D$6,0,TRUE),ES_P2_0!$A$10:$AQ$10,0)+1,FALSE)),"",VLOOKUP($A65,ES_P2_0!$A$10:$AQ$100,MATCH(FIXED(D$6,0,TRUE),ES_P2_0!$A$10:$AQ$10,0)+1,FALSE))</f>
        <v/>
      </c>
      <c r="E65" s="232" t="str">
        <f>IF(ISNA(VLOOKUP($A65,ES_P2_0!$A$10:$AQ$100,MATCH(FIXED(E$6,0,TRUE),ES_P2_0!$A$10:$AQ$10,0)+1,FALSE)),"",VLOOKUP($A65,ES_P2_0!$A$10:$AQ$100,MATCH(FIXED(E$6,0,TRUE),ES_P2_0!$A$10:$AQ$10,0)+1,FALSE))</f>
        <v/>
      </c>
      <c r="F65" s="232" t="str">
        <f>IF(ISNA(VLOOKUP($A65,ES_P2_0!$A$10:$AQ$100,MATCH(FIXED(F$6,0,TRUE),ES_P2_0!$A$10:$AQ$10,0)+1,FALSE)),"",VLOOKUP($A65,ES_P2_0!$A$10:$AQ$100,MATCH(FIXED(F$6,0,TRUE),ES_P2_0!$A$10:$AQ$10,0)+1,FALSE))</f>
        <v/>
      </c>
      <c r="G65" s="232" t="str">
        <f>IF(ISNA(VLOOKUP($A65,ES_P2_0!$A$10:$AQ$100,MATCH(FIXED(G$6,0,TRUE),ES_P2_0!$A$10:$AQ$10,0)+1,FALSE)),"",VLOOKUP($A65,ES_P2_0!$A$10:$AQ$100,MATCH(FIXED(G$6,0,TRUE),ES_P2_0!$A$10:$AQ$10,0)+1,FALSE))</f>
        <v/>
      </c>
      <c r="H65" s="232" t="str">
        <f>IF(ISNA(VLOOKUP($A65,ES_P2_0!$A$10:$AQ$100,MATCH(FIXED(H$6,0,TRUE),ES_P2_0!$A$10:$AQ$10,0)+1,FALSE)),"",VLOOKUP($A65,ES_P2_0!$A$10:$AQ$100,MATCH(FIXED(H$6,0,TRUE),ES_P2_0!$A$10:$AQ$10,0)+1,FALSE))</f>
        <v/>
      </c>
      <c r="I65" s="232" t="str">
        <f>IF(ISNA(VLOOKUP($A65,ES_P2_0!$A$10:$AQ$100,MATCH(FIXED(I$6,0,TRUE),ES_P2_0!$A$10:$AQ$10,0)+1,FALSE)),"",VLOOKUP($A65,ES_P2_0!$A$10:$AQ$100,MATCH(FIXED(I$6,0,TRUE),ES_P2_0!$A$10:$AQ$10,0)+1,FALSE))</f>
        <v/>
      </c>
      <c r="J65" s="232" t="str">
        <f>IF(ISNA(VLOOKUP($A65,ES_P2_0!$A$10:$AQ$100,MATCH(FIXED(J$6,0,TRUE),ES_P2_0!$A$10:$AQ$10,0)+1,FALSE)),"",VLOOKUP($A65,ES_P2_0!$A$10:$AQ$100,MATCH(FIXED(J$6,0,TRUE),ES_P2_0!$A$10:$AQ$10,0)+1,FALSE))</f>
        <v/>
      </c>
      <c r="K65" s="232" t="str">
        <f>IF(ISNA(VLOOKUP($A65,ES_P2_0!$A$10:$AQ$100,MATCH(FIXED(K$6,0,TRUE),ES_P2_0!$A$10:$AQ$10,0)+1,FALSE)),"",VLOOKUP($A65,ES_P2_0!$A$10:$AQ$100,MATCH(FIXED(K$6,0,TRUE),ES_P2_0!$A$10:$AQ$10,0)+1,FALSE))</f>
        <v/>
      </c>
      <c r="L65" s="232" t="str">
        <f>IF(ISNA(VLOOKUP($A65,ES_P2_0!$A$10:$AQ$100,MATCH(FIXED(L$6,0,TRUE),ES_P2_0!$A$10:$AQ$10,0)+1,FALSE)),"",VLOOKUP($A65,ES_P2_0!$A$10:$AQ$100,MATCH(FIXED(L$6,0,TRUE),ES_P2_0!$A$10:$AQ$10,0)+1,FALSE))</f>
        <v/>
      </c>
      <c r="M65" s="232" t="str">
        <f>IF(ISNA(VLOOKUP($A65,ES_P2_0!$A$10:$AQ$100,MATCH(FIXED(M$6,0,TRUE),ES_P2_0!$A$10:$AQ$10,0)+1,FALSE)),"",VLOOKUP($A65,ES_P2_0!$A$10:$AQ$100,MATCH(FIXED(M$6,0,TRUE),ES_P2_0!$A$10:$AQ$10,0)+1,FALSE))</f>
        <v>b</v>
      </c>
      <c r="N65" s="232" t="str">
        <f>IF(ISNA(VLOOKUP($A65,ES_P2_0!$A$10:$AQ$100,MATCH(FIXED(N$6,0,TRUE),ES_P2_0!$A$10:$AQ$10,0)+1,FALSE)),"",VLOOKUP($A65,ES_P2_0!$A$10:$AQ$100,MATCH(FIXED(N$6,0,TRUE),ES_P2_0!$A$10:$AQ$10,0)+1,FALSE))</f>
        <v/>
      </c>
      <c r="O65" s="232" t="str">
        <f>IF(ISNA(VLOOKUP($A65,ES_P2_0!$A$10:$AQ$100,MATCH(FIXED(O$6,0,TRUE),ES_P2_0!$A$10:$AQ$10,0)+1,FALSE)),"",VLOOKUP($A65,ES_P2_0!$A$10:$AQ$100,MATCH(FIXED(O$6,0,TRUE),ES_P2_0!$A$10:$AQ$10,0)+1,FALSE))</f>
        <v/>
      </c>
      <c r="P65" s="232" t="str">
        <f>IF(ISNA(VLOOKUP($A65,ES_P2_0!$A$10:$AQ$100,MATCH(FIXED(P$6,0,TRUE),ES_P2_0!$A$10:$AQ$10,0)+1,FALSE)),"",VLOOKUP($A65,ES_P2_0!$A$10:$AQ$100,MATCH(FIXED(P$6,0,TRUE),ES_P2_0!$A$10:$AQ$10,0)+1,FALSE))</f>
        <v/>
      </c>
      <c r="Q65" s="232" t="str">
        <f>IF(ISNA(VLOOKUP($A65,ES_P2_0!$A$10:$AQ$100,MATCH(FIXED(Q$6,0,TRUE),ES_P2_0!$A$10:$AQ$10,0)+1,FALSE)),"",VLOOKUP($A65,ES_P2_0!$A$10:$AQ$100,MATCH(FIXED(Q$6,0,TRUE),ES_P2_0!$A$10:$AQ$10,0)+1,FALSE))</f>
        <v/>
      </c>
      <c r="R65" s="232" t="str">
        <f>IF(ISNA(VLOOKUP($A65,ES_P2_0!$A$10:$AQ$100,MATCH(FIXED(R$6,0,TRUE),ES_P2_0!$A$10:$AQ$10,0)+1,FALSE)),"",VLOOKUP($A65,ES_P2_0!$A$10:$AQ$100,MATCH(FIXED(R$6,0,TRUE),ES_P2_0!$A$10:$AQ$10,0)+1,FALSE))</f>
        <v/>
      </c>
      <c r="S65" s="232" t="str">
        <f>IF(ISNA(VLOOKUP($A65,ES_P2_0!$A$10:$AQ$100,MATCH(FIXED(S$6,0,TRUE),ES_P2_0!$A$10:$AQ$10,0)+1,FALSE)),"",VLOOKUP($A65,ES_P2_0!$A$10:$AQ$100,MATCH(FIXED(S$6,0,TRUE),ES_P2_0!$A$10:$AQ$10,0)+1,FALSE))</f>
        <v/>
      </c>
      <c r="T65" s="232" t="str">
        <f>IF(ISNA(VLOOKUP($A65,ES_P2_0!$A$10:$AQ$100,MATCH(FIXED(T$6,0,TRUE),ES_P2_0!$A$10:$AQ$10,0)+1,FALSE)),"",VLOOKUP($A65,ES_P2_0!$A$10:$AQ$100,MATCH(FIXED(T$6,0,TRUE),ES_P2_0!$A$10:$AQ$10,0)+1,FALSE))</f>
        <v/>
      </c>
      <c r="U65" s="232" t="str">
        <f>IF(ISNA(VLOOKUP($A65,ES_P2_0!$A$10:$AQ$100,MATCH(FIXED(U$6,0,TRUE),ES_P2_0!$A$10:$AQ$10,0)+1,FALSE)),"",VLOOKUP($A65,ES_P2_0!$A$10:$AQ$100,MATCH(FIXED(U$6,0,TRUE),ES_P2_0!$A$10:$AQ$10,0)+1,FALSE))</f>
        <v/>
      </c>
      <c r="V65" s="232" t="str">
        <f>IF(ISNA(VLOOKUP($A65,ES_P2_0!$A$10:$AQ$100,MATCH(FIXED(V$6,0,TRUE),ES_P2_0!$A$10:$AQ$10,0)+1,FALSE)),"",VLOOKUP($A65,ES_P2_0!$A$10:$AQ$100,MATCH(FIXED(V$6,0,TRUE),ES_P2_0!$A$10:$AQ$10,0)+1,FALSE))</f>
        <v/>
      </c>
      <c r="W65" s="232" t="str">
        <f>IF(ISNA(VLOOKUP($A65,ES_P2_0!$A$10:$AQ$100,MATCH(FIXED(W$6,0,TRUE),ES_P2_0!$A$10:$AQ$10,0)+1,FALSE)),"",VLOOKUP($A65,ES_P2_0!$A$10:$AQ$100,MATCH(FIXED(W$6,0,TRUE),ES_P2_0!$A$10:$AQ$10,0)+1,FALSE))</f>
        <v/>
      </c>
    </row>
    <row r="66" spans="1:23">
      <c r="A66" s="230" t="str">
        <f>lookup!Z25</f>
        <v>Austria</v>
      </c>
      <c r="B66" s="232" t="str">
        <f>VLOOKUP(A66,lookup!$Z$2:$AA$77,2,FALSE)</f>
        <v>Αυστρία</v>
      </c>
      <c r="C66" s="232" t="str">
        <f>IF(ISNA(VLOOKUP($A66,ES_P2_0!$A$10:$AQ$100,MATCH(FIXED(C$6,0,TRUE),ES_P2_0!$A$10:$AQ$10,0)+1,FALSE)),"",VLOOKUP($A66,ES_P2_0!$A$10:$AQ$100,MATCH(FIXED(C$6,0,TRUE),ES_P2_0!$A$10:$AQ$10,0)+1,FALSE))</f>
        <v/>
      </c>
      <c r="D66" s="232" t="str">
        <f>IF(ISNA(VLOOKUP($A66,ES_P2_0!$A$10:$AQ$100,MATCH(FIXED(D$6,0,TRUE),ES_P2_0!$A$10:$AQ$10,0)+1,FALSE)),"",VLOOKUP($A66,ES_P2_0!$A$10:$AQ$100,MATCH(FIXED(D$6,0,TRUE),ES_P2_0!$A$10:$AQ$10,0)+1,FALSE))</f>
        <v/>
      </c>
      <c r="E66" s="232" t="str">
        <f>IF(ISNA(VLOOKUP($A66,ES_P2_0!$A$10:$AQ$100,MATCH(FIXED(E$6,0,TRUE),ES_P2_0!$A$10:$AQ$10,0)+1,FALSE)),"",VLOOKUP($A66,ES_P2_0!$A$10:$AQ$100,MATCH(FIXED(E$6,0,TRUE),ES_P2_0!$A$10:$AQ$10,0)+1,FALSE))</f>
        <v/>
      </c>
      <c r="F66" s="232" t="str">
        <f>IF(ISNA(VLOOKUP($A66,ES_P2_0!$A$10:$AQ$100,MATCH(FIXED(F$6,0,TRUE),ES_P2_0!$A$10:$AQ$10,0)+1,FALSE)),"",VLOOKUP($A66,ES_P2_0!$A$10:$AQ$100,MATCH(FIXED(F$6,0,TRUE),ES_P2_0!$A$10:$AQ$10,0)+1,FALSE))</f>
        <v/>
      </c>
      <c r="G66" s="232" t="str">
        <f>IF(ISNA(VLOOKUP($A66,ES_P2_0!$A$10:$AQ$100,MATCH(FIXED(G$6,0,TRUE),ES_P2_0!$A$10:$AQ$10,0)+1,FALSE)),"",VLOOKUP($A66,ES_P2_0!$A$10:$AQ$100,MATCH(FIXED(G$6,0,TRUE),ES_P2_0!$A$10:$AQ$10,0)+1,FALSE))</f>
        <v/>
      </c>
      <c r="H66" s="232" t="str">
        <f>IF(ISNA(VLOOKUP($A66,ES_P2_0!$A$10:$AQ$100,MATCH(FIXED(H$6,0,TRUE),ES_P2_0!$A$10:$AQ$10,0)+1,FALSE)),"",VLOOKUP($A66,ES_P2_0!$A$10:$AQ$100,MATCH(FIXED(H$6,0,TRUE),ES_P2_0!$A$10:$AQ$10,0)+1,FALSE))</f>
        <v/>
      </c>
      <c r="I66" s="232" t="str">
        <f>IF(ISNA(VLOOKUP($A66,ES_P2_0!$A$10:$AQ$100,MATCH(FIXED(I$6,0,TRUE),ES_P2_0!$A$10:$AQ$10,0)+1,FALSE)),"",VLOOKUP($A66,ES_P2_0!$A$10:$AQ$100,MATCH(FIXED(I$6,0,TRUE),ES_P2_0!$A$10:$AQ$10,0)+1,FALSE))</f>
        <v/>
      </c>
      <c r="J66" s="232" t="str">
        <f>IF(ISNA(VLOOKUP($A66,ES_P2_0!$A$10:$AQ$100,MATCH(FIXED(J$6,0,TRUE),ES_P2_0!$A$10:$AQ$10,0)+1,FALSE)),"",VLOOKUP($A66,ES_P2_0!$A$10:$AQ$100,MATCH(FIXED(J$6,0,TRUE),ES_P2_0!$A$10:$AQ$10,0)+1,FALSE))</f>
        <v/>
      </c>
      <c r="K66" s="232" t="str">
        <f>IF(ISNA(VLOOKUP($A66,ES_P2_0!$A$10:$AQ$100,MATCH(FIXED(K$6,0,TRUE),ES_P2_0!$A$10:$AQ$10,0)+1,FALSE)),"",VLOOKUP($A66,ES_P2_0!$A$10:$AQ$100,MATCH(FIXED(K$6,0,TRUE),ES_P2_0!$A$10:$AQ$10,0)+1,FALSE))</f>
        <v/>
      </c>
      <c r="L66" s="232" t="str">
        <f>IF(ISNA(VLOOKUP($A66,ES_P2_0!$A$10:$AQ$100,MATCH(FIXED(L$6,0,TRUE),ES_P2_0!$A$10:$AQ$10,0)+1,FALSE)),"",VLOOKUP($A66,ES_P2_0!$A$10:$AQ$100,MATCH(FIXED(L$6,0,TRUE),ES_P2_0!$A$10:$AQ$10,0)+1,FALSE))</f>
        <v/>
      </c>
      <c r="M66" s="232" t="str">
        <f>IF(ISNA(VLOOKUP($A66,ES_P2_0!$A$10:$AQ$100,MATCH(FIXED(M$6,0,TRUE),ES_P2_0!$A$10:$AQ$10,0)+1,FALSE)),"",VLOOKUP($A66,ES_P2_0!$A$10:$AQ$100,MATCH(FIXED(M$6,0,TRUE),ES_P2_0!$A$10:$AQ$10,0)+1,FALSE))</f>
        <v>b</v>
      </c>
      <c r="N66" s="232" t="str">
        <f>IF(ISNA(VLOOKUP($A66,ES_P2_0!$A$10:$AQ$100,MATCH(FIXED(N$6,0,TRUE),ES_P2_0!$A$10:$AQ$10,0)+1,FALSE)),"",VLOOKUP($A66,ES_P2_0!$A$10:$AQ$100,MATCH(FIXED(N$6,0,TRUE),ES_P2_0!$A$10:$AQ$10,0)+1,FALSE))</f>
        <v/>
      </c>
      <c r="O66" s="232" t="str">
        <f>IF(ISNA(VLOOKUP($A66,ES_P2_0!$A$10:$AQ$100,MATCH(FIXED(O$6,0,TRUE),ES_P2_0!$A$10:$AQ$10,0)+1,FALSE)),"",VLOOKUP($A66,ES_P2_0!$A$10:$AQ$100,MATCH(FIXED(O$6,0,TRUE),ES_P2_0!$A$10:$AQ$10,0)+1,FALSE))</f>
        <v/>
      </c>
      <c r="P66" s="232" t="str">
        <f>IF(ISNA(VLOOKUP($A66,ES_P2_0!$A$10:$AQ$100,MATCH(FIXED(P$6,0,TRUE),ES_P2_0!$A$10:$AQ$10,0)+1,FALSE)),"",VLOOKUP($A66,ES_P2_0!$A$10:$AQ$100,MATCH(FIXED(P$6,0,TRUE),ES_P2_0!$A$10:$AQ$10,0)+1,FALSE))</f>
        <v/>
      </c>
      <c r="Q66" s="232" t="str">
        <f>IF(ISNA(VLOOKUP($A66,ES_P2_0!$A$10:$AQ$100,MATCH(FIXED(Q$6,0,TRUE),ES_P2_0!$A$10:$AQ$10,0)+1,FALSE)),"",VLOOKUP($A66,ES_P2_0!$A$10:$AQ$100,MATCH(FIXED(Q$6,0,TRUE),ES_P2_0!$A$10:$AQ$10,0)+1,FALSE))</f>
        <v/>
      </c>
      <c r="R66" s="232" t="str">
        <f>IF(ISNA(VLOOKUP($A66,ES_P2_0!$A$10:$AQ$100,MATCH(FIXED(R$6,0,TRUE),ES_P2_0!$A$10:$AQ$10,0)+1,FALSE)),"",VLOOKUP($A66,ES_P2_0!$A$10:$AQ$100,MATCH(FIXED(R$6,0,TRUE),ES_P2_0!$A$10:$AQ$10,0)+1,FALSE))</f>
        <v/>
      </c>
      <c r="S66" s="232" t="str">
        <f>IF(ISNA(VLOOKUP($A66,ES_P2_0!$A$10:$AQ$100,MATCH(FIXED(S$6,0,TRUE),ES_P2_0!$A$10:$AQ$10,0)+1,FALSE)),"",VLOOKUP($A66,ES_P2_0!$A$10:$AQ$100,MATCH(FIXED(S$6,0,TRUE),ES_P2_0!$A$10:$AQ$10,0)+1,FALSE))</f>
        <v/>
      </c>
      <c r="T66" s="232" t="str">
        <f>IF(ISNA(VLOOKUP($A66,ES_P2_0!$A$10:$AQ$100,MATCH(FIXED(T$6,0,TRUE),ES_P2_0!$A$10:$AQ$10,0)+1,FALSE)),"",VLOOKUP($A66,ES_P2_0!$A$10:$AQ$100,MATCH(FIXED(T$6,0,TRUE),ES_P2_0!$A$10:$AQ$10,0)+1,FALSE))</f>
        <v/>
      </c>
      <c r="U66" s="232" t="str">
        <f>IF(ISNA(VLOOKUP($A66,ES_P2_0!$A$10:$AQ$100,MATCH(FIXED(U$6,0,TRUE),ES_P2_0!$A$10:$AQ$10,0)+1,FALSE)),"",VLOOKUP($A66,ES_P2_0!$A$10:$AQ$100,MATCH(FIXED(U$6,0,TRUE),ES_P2_0!$A$10:$AQ$10,0)+1,FALSE))</f>
        <v/>
      </c>
      <c r="V66" s="232" t="str">
        <f>IF(ISNA(VLOOKUP($A66,ES_P2_0!$A$10:$AQ$100,MATCH(FIXED(V$6,0,TRUE),ES_P2_0!$A$10:$AQ$10,0)+1,FALSE)),"",VLOOKUP($A66,ES_P2_0!$A$10:$AQ$100,MATCH(FIXED(V$6,0,TRUE),ES_P2_0!$A$10:$AQ$10,0)+1,FALSE))</f>
        <v/>
      </c>
      <c r="W66" s="232" t="str">
        <f>IF(ISNA(VLOOKUP($A66,ES_P2_0!$A$10:$AQ$100,MATCH(FIXED(W$6,0,TRUE),ES_P2_0!$A$10:$AQ$10,0)+1,FALSE)),"",VLOOKUP($A66,ES_P2_0!$A$10:$AQ$100,MATCH(FIXED(W$6,0,TRUE),ES_P2_0!$A$10:$AQ$10,0)+1,FALSE))</f>
        <v/>
      </c>
    </row>
    <row r="67" spans="1:23">
      <c r="A67" s="230" t="str">
        <f>lookup!Z26</f>
        <v>Poland</v>
      </c>
      <c r="B67" s="232" t="str">
        <f>VLOOKUP(A67,lookup!$Z$2:$AA$77,2,FALSE)</f>
        <v>Πολωνία</v>
      </c>
      <c r="C67" s="232" t="str">
        <f>IF(ISNA(VLOOKUP($A67,ES_P2_0!$A$10:$AQ$100,MATCH(FIXED(C$6,0,TRUE),ES_P2_0!$A$10:$AQ$10,0)+1,FALSE)),"",VLOOKUP($A67,ES_P2_0!$A$10:$AQ$100,MATCH(FIXED(C$6,0,TRUE),ES_P2_0!$A$10:$AQ$10,0)+1,FALSE))</f>
        <v/>
      </c>
      <c r="D67" s="232" t="str">
        <f>IF(ISNA(VLOOKUP($A67,ES_P2_0!$A$10:$AQ$100,MATCH(FIXED(D$6,0,TRUE),ES_P2_0!$A$10:$AQ$10,0)+1,FALSE)),"",VLOOKUP($A67,ES_P2_0!$A$10:$AQ$100,MATCH(FIXED(D$6,0,TRUE),ES_P2_0!$A$10:$AQ$10,0)+1,FALSE))</f>
        <v/>
      </c>
      <c r="E67" s="232" t="str">
        <f>IF(ISNA(VLOOKUP($A67,ES_P2_0!$A$10:$AQ$100,MATCH(FIXED(E$6,0,TRUE),ES_P2_0!$A$10:$AQ$10,0)+1,FALSE)),"",VLOOKUP($A67,ES_P2_0!$A$10:$AQ$100,MATCH(FIXED(E$6,0,TRUE),ES_P2_0!$A$10:$AQ$10,0)+1,FALSE))</f>
        <v/>
      </c>
      <c r="F67" s="232" t="str">
        <f>IF(ISNA(VLOOKUP($A67,ES_P2_0!$A$10:$AQ$100,MATCH(FIXED(F$6,0,TRUE),ES_P2_0!$A$10:$AQ$10,0)+1,FALSE)),"",VLOOKUP($A67,ES_P2_0!$A$10:$AQ$100,MATCH(FIXED(F$6,0,TRUE),ES_P2_0!$A$10:$AQ$10,0)+1,FALSE))</f>
        <v/>
      </c>
      <c r="G67" s="232" t="str">
        <f>IF(ISNA(VLOOKUP($A67,ES_P2_0!$A$10:$AQ$100,MATCH(FIXED(G$6,0,TRUE),ES_P2_0!$A$10:$AQ$10,0)+1,FALSE)),"",VLOOKUP($A67,ES_P2_0!$A$10:$AQ$100,MATCH(FIXED(G$6,0,TRUE),ES_P2_0!$A$10:$AQ$10,0)+1,FALSE))</f>
        <v/>
      </c>
      <c r="H67" s="232" t="str">
        <f>IF(ISNA(VLOOKUP($A67,ES_P2_0!$A$10:$AQ$100,MATCH(FIXED(H$6,0,TRUE),ES_P2_0!$A$10:$AQ$10,0)+1,FALSE)),"",VLOOKUP($A67,ES_P2_0!$A$10:$AQ$100,MATCH(FIXED(H$6,0,TRUE),ES_P2_0!$A$10:$AQ$10,0)+1,FALSE))</f>
        <v/>
      </c>
      <c r="I67" s="232" t="str">
        <f>IF(ISNA(VLOOKUP($A67,ES_P2_0!$A$10:$AQ$100,MATCH(FIXED(I$6,0,TRUE),ES_P2_0!$A$10:$AQ$10,0)+1,FALSE)),"",VLOOKUP($A67,ES_P2_0!$A$10:$AQ$100,MATCH(FIXED(I$6,0,TRUE),ES_P2_0!$A$10:$AQ$10,0)+1,FALSE))</f>
        <v/>
      </c>
      <c r="J67" s="232" t="str">
        <f>IF(ISNA(VLOOKUP($A67,ES_P2_0!$A$10:$AQ$100,MATCH(FIXED(J$6,0,TRUE),ES_P2_0!$A$10:$AQ$10,0)+1,FALSE)),"",VLOOKUP($A67,ES_P2_0!$A$10:$AQ$100,MATCH(FIXED(J$6,0,TRUE),ES_P2_0!$A$10:$AQ$10,0)+1,FALSE))</f>
        <v/>
      </c>
      <c r="K67" s="232" t="str">
        <f>IF(ISNA(VLOOKUP($A67,ES_P2_0!$A$10:$AQ$100,MATCH(FIXED(K$6,0,TRUE),ES_P2_0!$A$10:$AQ$10,0)+1,FALSE)),"",VLOOKUP($A67,ES_P2_0!$A$10:$AQ$100,MATCH(FIXED(K$6,0,TRUE),ES_P2_0!$A$10:$AQ$10,0)+1,FALSE))</f>
        <v/>
      </c>
      <c r="L67" s="232" t="str">
        <f>IF(ISNA(VLOOKUP($A67,ES_P2_0!$A$10:$AQ$100,MATCH(FIXED(L$6,0,TRUE),ES_P2_0!$A$10:$AQ$10,0)+1,FALSE)),"",VLOOKUP($A67,ES_P2_0!$A$10:$AQ$100,MATCH(FIXED(L$6,0,TRUE),ES_P2_0!$A$10:$AQ$10,0)+1,FALSE))</f>
        <v/>
      </c>
      <c r="M67" s="232" t="str">
        <f>IF(ISNA(VLOOKUP($A67,ES_P2_0!$A$10:$AQ$100,MATCH(FIXED(M$6,0,TRUE),ES_P2_0!$A$10:$AQ$10,0)+1,FALSE)),"",VLOOKUP($A67,ES_P2_0!$A$10:$AQ$100,MATCH(FIXED(M$6,0,TRUE),ES_P2_0!$A$10:$AQ$10,0)+1,FALSE))</f>
        <v>b</v>
      </c>
      <c r="N67" s="232" t="str">
        <f>IF(ISNA(VLOOKUP($A67,ES_P2_0!$A$10:$AQ$100,MATCH(FIXED(N$6,0,TRUE),ES_P2_0!$A$10:$AQ$10,0)+1,FALSE)),"",VLOOKUP($A67,ES_P2_0!$A$10:$AQ$100,MATCH(FIXED(N$6,0,TRUE),ES_P2_0!$A$10:$AQ$10,0)+1,FALSE))</f>
        <v/>
      </c>
      <c r="O67" s="232" t="str">
        <f>IF(ISNA(VLOOKUP($A67,ES_P2_0!$A$10:$AQ$100,MATCH(FIXED(O$6,0,TRUE),ES_P2_0!$A$10:$AQ$10,0)+1,FALSE)),"",VLOOKUP($A67,ES_P2_0!$A$10:$AQ$100,MATCH(FIXED(O$6,0,TRUE),ES_P2_0!$A$10:$AQ$10,0)+1,FALSE))</f>
        <v/>
      </c>
      <c r="P67" s="232" t="str">
        <f>IF(ISNA(VLOOKUP($A67,ES_P2_0!$A$10:$AQ$100,MATCH(FIXED(P$6,0,TRUE),ES_P2_0!$A$10:$AQ$10,0)+1,FALSE)),"",VLOOKUP($A67,ES_P2_0!$A$10:$AQ$100,MATCH(FIXED(P$6,0,TRUE),ES_P2_0!$A$10:$AQ$10,0)+1,FALSE))</f>
        <v/>
      </c>
      <c r="Q67" s="232" t="str">
        <f>IF(ISNA(VLOOKUP($A67,ES_P2_0!$A$10:$AQ$100,MATCH(FIXED(Q$6,0,TRUE),ES_P2_0!$A$10:$AQ$10,0)+1,FALSE)),"",VLOOKUP($A67,ES_P2_0!$A$10:$AQ$100,MATCH(FIXED(Q$6,0,TRUE),ES_P2_0!$A$10:$AQ$10,0)+1,FALSE))</f>
        <v/>
      </c>
      <c r="R67" s="232" t="str">
        <f>IF(ISNA(VLOOKUP($A67,ES_P2_0!$A$10:$AQ$100,MATCH(FIXED(R$6,0,TRUE),ES_P2_0!$A$10:$AQ$10,0)+1,FALSE)),"",VLOOKUP($A67,ES_P2_0!$A$10:$AQ$100,MATCH(FIXED(R$6,0,TRUE),ES_P2_0!$A$10:$AQ$10,0)+1,FALSE))</f>
        <v/>
      </c>
      <c r="S67" s="232" t="str">
        <f>IF(ISNA(VLOOKUP($A67,ES_P2_0!$A$10:$AQ$100,MATCH(FIXED(S$6,0,TRUE),ES_P2_0!$A$10:$AQ$10,0)+1,FALSE)),"",VLOOKUP($A67,ES_P2_0!$A$10:$AQ$100,MATCH(FIXED(S$6,0,TRUE),ES_P2_0!$A$10:$AQ$10,0)+1,FALSE))</f>
        <v/>
      </c>
      <c r="T67" s="232" t="str">
        <f>IF(ISNA(VLOOKUP($A67,ES_P2_0!$A$10:$AQ$100,MATCH(FIXED(T$6,0,TRUE),ES_P2_0!$A$10:$AQ$10,0)+1,FALSE)),"",VLOOKUP($A67,ES_P2_0!$A$10:$AQ$100,MATCH(FIXED(T$6,0,TRUE),ES_P2_0!$A$10:$AQ$10,0)+1,FALSE))</f>
        <v>b</v>
      </c>
      <c r="U67" s="232" t="str">
        <f>IF(ISNA(VLOOKUP($A67,ES_P2_0!$A$10:$AQ$100,MATCH(FIXED(U$6,0,TRUE),ES_P2_0!$A$10:$AQ$10,0)+1,FALSE)),"",VLOOKUP($A67,ES_P2_0!$A$10:$AQ$100,MATCH(FIXED(U$6,0,TRUE),ES_P2_0!$A$10:$AQ$10,0)+1,FALSE))</f>
        <v/>
      </c>
      <c r="V67" s="232" t="str">
        <f>IF(ISNA(VLOOKUP($A67,ES_P2_0!$A$10:$AQ$100,MATCH(FIXED(V$6,0,TRUE),ES_P2_0!$A$10:$AQ$10,0)+1,FALSE)),"",VLOOKUP($A67,ES_P2_0!$A$10:$AQ$100,MATCH(FIXED(V$6,0,TRUE),ES_P2_0!$A$10:$AQ$10,0)+1,FALSE))</f>
        <v/>
      </c>
      <c r="W67" s="232" t="str">
        <f>IF(ISNA(VLOOKUP($A67,ES_P2_0!$A$10:$AQ$100,MATCH(FIXED(W$6,0,TRUE),ES_P2_0!$A$10:$AQ$10,0)+1,FALSE)),"",VLOOKUP($A67,ES_P2_0!$A$10:$AQ$100,MATCH(FIXED(W$6,0,TRUE),ES_P2_0!$A$10:$AQ$10,0)+1,FALSE))</f>
        <v/>
      </c>
    </row>
    <row r="68" spans="1:23">
      <c r="A68" s="230" t="str">
        <f>lookup!Z27</f>
        <v>Portugal</v>
      </c>
      <c r="B68" s="232" t="str">
        <f>VLOOKUP(A68,lookup!$Z$2:$AA$77,2,FALSE)</f>
        <v>Πορτογαλία</v>
      </c>
      <c r="C68" s="232" t="str">
        <f>IF(ISNA(VLOOKUP($A68,ES_P2_0!$A$10:$AQ$100,MATCH(FIXED(C$6,0,TRUE),ES_P2_0!$A$10:$AQ$10,0)+1,FALSE)),"",VLOOKUP($A68,ES_P2_0!$A$10:$AQ$100,MATCH(FIXED(C$6,0,TRUE),ES_P2_0!$A$10:$AQ$10,0)+1,FALSE))</f>
        <v/>
      </c>
      <c r="D68" s="232" t="str">
        <f>IF(ISNA(VLOOKUP($A68,ES_P2_0!$A$10:$AQ$100,MATCH(FIXED(D$6,0,TRUE),ES_P2_0!$A$10:$AQ$10,0)+1,FALSE)),"",VLOOKUP($A68,ES_P2_0!$A$10:$AQ$100,MATCH(FIXED(D$6,0,TRUE),ES_P2_0!$A$10:$AQ$10,0)+1,FALSE))</f>
        <v/>
      </c>
      <c r="E68" s="232" t="str">
        <f>IF(ISNA(VLOOKUP($A68,ES_P2_0!$A$10:$AQ$100,MATCH(FIXED(E$6,0,TRUE),ES_P2_0!$A$10:$AQ$10,0)+1,FALSE)),"",VLOOKUP($A68,ES_P2_0!$A$10:$AQ$100,MATCH(FIXED(E$6,0,TRUE),ES_P2_0!$A$10:$AQ$10,0)+1,FALSE))</f>
        <v/>
      </c>
      <c r="F68" s="232" t="str">
        <f>IF(ISNA(VLOOKUP($A68,ES_P2_0!$A$10:$AQ$100,MATCH(FIXED(F$6,0,TRUE),ES_P2_0!$A$10:$AQ$10,0)+1,FALSE)),"",VLOOKUP($A68,ES_P2_0!$A$10:$AQ$100,MATCH(FIXED(F$6,0,TRUE),ES_P2_0!$A$10:$AQ$10,0)+1,FALSE))</f>
        <v/>
      </c>
      <c r="G68" s="232" t="str">
        <f>IF(ISNA(VLOOKUP($A68,ES_P2_0!$A$10:$AQ$100,MATCH(FIXED(G$6,0,TRUE),ES_P2_0!$A$10:$AQ$10,0)+1,FALSE)),"",VLOOKUP($A68,ES_P2_0!$A$10:$AQ$100,MATCH(FIXED(G$6,0,TRUE),ES_P2_0!$A$10:$AQ$10,0)+1,FALSE))</f>
        <v/>
      </c>
      <c r="H68" s="232" t="str">
        <f>IF(ISNA(VLOOKUP($A68,ES_P2_0!$A$10:$AQ$100,MATCH(FIXED(H$6,0,TRUE),ES_P2_0!$A$10:$AQ$10,0)+1,FALSE)),"",VLOOKUP($A68,ES_P2_0!$A$10:$AQ$100,MATCH(FIXED(H$6,0,TRUE),ES_P2_0!$A$10:$AQ$10,0)+1,FALSE))</f>
        <v/>
      </c>
      <c r="I68" s="232" t="str">
        <f>IF(ISNA(VLOOKUP($A68,ES_P2_0!$A$10:$AQ$100,MATCH(FIXED(I$6,0,TRUE),ES_P2_0!$A$10:$AQ$10,0)+1,FALSE)),"",VLOOKUP($A68,ES_P2_0!$A$10:$AQ$100,MATCH(FIXED(I$6,0,TRUE),ES_P2_0!$A$10:$AQ$10,0)+1,FALSE))</f>
        <v/>
      </c>
      <c r="J68" s="232" t="str">
        <f>IF(ISNA(VLOOKUP($A68,ES_P2_0!$A$10:$AQ$100,MATCH(FIXED(J$6,0,TRUE),ES_P2_0!$A$10:$AQ$10,0)+1,FALSE)),"",VLOOKUP($A68,ES_P2_0!$A$10:$AQ$100,MATCH(FIXED(J$6,0,TRUE),ES_P2_0!$A$10:$AQ$10,0)+1,FALSE))</f>
        <v/>
      </c>
      <c r="K68" s="232" t="str">
        <f>IF(ISNA(VLOOKUP($A68,ES_P2_0!$A$10:$AQ$100,MATCH(FIXED(K$6,0,TRUE),ES_P2_0!$A$10:$AQ$10,0)+1,FALSE)),"",VLOOKUP($A68,ES_P2_0!$A$10:$AQ$100,MATCH(FIXED(K$6,0,TRUE),ES_P2_0!$A$10:$AQ$10,0)+1,FALSE))</f>
        <v/>
      </c>
      <c r="L68" s="232" t="str">
        <f>IF(ISNA(VLOOKUP($A68,ES_P2_0!$A$10:$AQ$100,MATCH(FIXED(L$6,0,TRUE),ES_P2_0!$A$10:$AQ$10,0)+1,FALSE)),"",VLOOKUP($A68,ES_P2_0!$A$10:$AQ$100,MATCH(FIXED(L$6,0,TRUE),ES_P2_0!$A$10:$AQ$10,0)+1,FALSE))</f>
        <v/>
      </c>
      <c r="M68" s="232" t="str">
        <f>IF(ISNA(VLOOKUP($A68,ES_P2_0!$A$10:$AQ$100,MATCH(FIXED(M$6,0,TRUE),ES_P2_0!$A$10:$AQ$10,0)+1,FALSE)),"",VLOOKUP($A68,ES_P2_0!$A$10:$AQ$100,MATCH(FIXED(M$6,0,TRUE),ES_P2_0!$A$10:$AQ$10,0)+1,FALSE))</f>
        <v>b</v>
      </c>
      <c r="N68" s="232" t="str">
        <f>IF(ISNA(VLOOKUP($A68,ES_P2_0!$A$10:$AQ$100,MATCH(FIXED(N$6,0,TRUE),ES_P2_0!$A$10:$AQ$10,0)+1,FALSE)),"",VLOOKUP($A68,ES_P2_0!$A$10:$AQ$100,MATCH(FIXED(N$6,0,TRUE),ES_P2_0!$A$10:$AQ$10,0)+1,FALSE))</f>
        <v/>
      </c>
      <c r="O68" s="232" t="str">
        <f>IF(ISNA(VLOOKUP($A68,ES_P2_0!$A$10:$AQ$100,MATCH(FIXED(O$6,0,TRUE),ES_P2_0!$A$10:$AQ$10,0)+1,FALSE)),"",VLOOKUP($A68,ES_P2_0!$A$10:$AQ$100,MATCH(FIXED(O$6,0,TRUE),ES_P2_0!$A$10:$AQ$10,0)+1,FALSE))</f>
        <v/>
      </c>
      <c r="P68" s="232" t="str">
        <f>IF(ISNA(VLOOKUP($A68,ES_P2_0!$A$10:$AQ$100,MATCH(FIXED(P$6,0,TRUE),ES_P2_0!$A$10:$AQ$10,0)+1,FALSE)),"",VLOOKUP($A68,ES_P2_0!$A$10:$AQ$100,MATCH(FIXED(P$6,0,TRUE),ES_P2_0!$A$10:$AQ$10,0)+1,FALSE))</f>
        <v/>
      </c>
      <c r="Q68" s="232" t="str">
        <f>IF(ISNA(VLOOKUP($A68,ES_P2_0!$A$10:$AQ$100,MATCH(FIXED(Q$6,0,TRUE),ES_P2_0!$A$10:$AQ$10,0)+1,FALSE)),"",VLOOKUP($A68,ES_P2_0!$A$10:$AQ$100,MATCH(FIXED(Q$6,0,TRUE),ES_P2_0!$A$10:$AQ$10,0)+1,FALSE))</f>
        <v/>
      </c>
      <c r="R68" s="232" t="str">
        <f>IF(ISNA(VLOOKUP($A68,ES_P2_0!$A$10:$AQ$100,MATCH(FIXED(R$6,0,TRUE),ES_P2_0!$A$10:$AQ$10,0)+1,FALSE)),"",VLOOKUP($A68,ES_P2_0!$A$10:$AQ$100,MATCH(FIXED(R$6,0,TRUE),ES_P2_0!$A$10:$AQ$10,0)+1,FALSE))</f>
        <v/>
      </c>
      <c r="S68" s="232" t="str">
        <f>IF(ISNA(VLOOKUP($A68,ES_P2_0!$A$10:$AQ$100,MATCH(FIXED(S$6,0,TRUE),ES_P2_0!$A$10:$AQ$10,0)+1,FALSE)),"",VLOOKUP($A68,ES_P2_0!$A$10:$AQ$100,MATCH(FIXED(S$6,0,TRUE),ES_P2_0!$A$10:$AQ$10,0)+1,FALSE))</f>
        <v>p</v>
      </c>
      <c r="T68" s="232" t="str">
        <f>IF(ISNA(VLOOKUP($A68,ES_P2_0!$A$10:$AQ$100,MATCH(FIXED(T$6,0,TRUE),ES_P2_0!$A$10:$AQ$10,0)+1,FALSE)),"",VLOOKUP($A68,ES_P2_0!$A$10:$AQ$100,MATCH(FIXED(T$6,0,TRUE),ES_P2_0!$A$10:$AQ$10,0)+1,FALSE))</f>
        <v>p</v>
      </c>
      <c r="U68" s="232" t="str">
        <f>IF(ISNA(VLOOKUP($A68,ES_P2_0!$A$10:$AQ$100,MATCH(FIXED(U$6,0,TRUE),ES_P2_0!$A$10:$AQ$10,0)+1,FALSE)),"",VLOOKUP($A68,ES_P2_0!$A$10:$AQ$100,MATCH(FIXED(U$6,0,TRUE),ES_P2_0!$A$10:$AQ$10,0)+1,FALSE))</f>
        <v/>
      </c>
      <c r="V68" s="232" t="str">
        <f>IF(ISNA(VLOOKUP($A68,ES_P2_0!$A$10:$AQ$100,MATCH(FIXED(V$6,0,TRUE),ES_P2_0!$A$10:$AQ$10,0)+1,FALSE)),"",VLOOKUP($A68,ES_P2_0!$A$10:$AQ$100,MATCH(FIXED(V$6,0,TRUE),ES_P2_0!$A$10:$AQ$10,0)+1,FALSE))</f>
        <v/>
      </c>
      <c r="W68" s="232" t="str">
        <f>IF(ISNA(VLOOKUP($A68,ES_P2_0!$A$10:$AQ$100,MATCH(FIXED(W$6,0,TRUE),ES_P2_0!$A$10:$AQ$10,0)+1,FALSE)),"",VLOOKUP($A68,ES_P2_0!$A$10:$AQ$100,MATCH(FIXED(W$6,0,TRUE),ES_P2_0!$A$10:$AQ$10,0)+1,FALSE))</f>
        <v/>
      </c>
    </row>
    <row r="69" spans="1:23">
      <c r="A69" s="230" t="str">
        <f>lookup!Z28</f>
        <v>Romania</v>
      </c>
      <c r="B69" s="232" t="str">
        <f>VLOOKUP(A69,lookup!$Z$2:$AA$77,2,FALSE)</f>
        <v>Ρουμανία</v>
      </c>
      <c r="C69" s="232" t="str">
        <f>IF(ISNA(VLOOKUP($A69,ES_P2_0!$A$10:$AQ$100,MATCH(FIXED(C$6,0,TRUE),ES_P2_0!$A$10:$AQ$10,0)+1,FALSE)),"",VLOOKUP($A69,ES_P2_0!$A$10:$AQ$100,MATCH(FIXED(C$6,0,TRUE),ES_P2_0!$A$10:$AQ$10,0)+1,FALSE))</f>
        <v/>
      </c>
      <c r="D69" s="232" t="str">
        <f>IF(ISNA(VLOOKUP($A69,ES_P2_0!$A$10:$AQ$100,MATCH(FIXED(D$6,0,TRUE),ES_P2_0!$A$10:$AQ$10,0)+1,FALSE)),"",VLOOKUP($A69,ES_P2_0!$A$10:$AQ$100,MATCH(FIXED(D$6,0,TRUE),ES_P2_0!$A$10:$AQ$10,0)+1,FALSE))</f>
        <v/>
      </c>
      <c r="E69" s="232" t="str">
        <f>IF(ISNA(VLOOKUP($A69,ES_P2_0!$A$10:$AQ$100,MATCH(FIXED(E$6,0,TRUE),ES_P2_0!$A$10:$AQ$10,0)+1,FALSE)),"",VLOOKUP($A69,ES_P2_0!$A$10:$AQ$100,MATCH(FIXED(E$6,0,TRUE),ES_P2_0!$A$10:$AQ$10,0)+1,FALSE))</f>
        <v/>
      </c>
      <c r="F69" s="232" t="str">
        <f>IF(ISNA(VLOOKUP($A69,ES_P2_0!$A$10:$AQ$100,MATCH(FIXED(F$6,0,TRUE),ES_P2_0!$A$10:$AQ$10,0)+1,FALSE)),"",VLOOKUP($A69,ES_P2_0!$A$10:$AQ$100,MATCH(FIXED(F$6,0,TRUE),ES_P2_0!$A$10:$AQ$10,0)+1,FALSE))</f>
        <v/>
      </c>
      <c r="G69" s="232" t="str">
        <f>IF(ISNA(VLOOKUP($A69,ES_P2_0!$A$10:$AQ$100,MATCH(FIXED(G$6,0,TRUE),ES_P2_0!$A$10:$AQ$10,0)+1,FALSE)),"",VLOOKUP($A69,ES_P2_0!$A$10:$AQ$100,MATCH(FIXED(G$6,0,TRUE),ES_P2_0!$A$10:$AQ$10,0)+1,FALSE))</f>
        <v/>
      </c>
      <c r="H69" s="232" t="str">
        <f>IF(ISNA(VLOOKUP($A69,ES_P2_0!$A$10:$AQ$100,MATCH(FIXED(H$6,0,TRUE),ES_P2_0!$A$10:$AQ$10,0)+1,FALSE)),"",VLOOKUP($A69,ES_P2_0!$A$10:$AQ$100,MATCH(FIXED(H$6,0,TRUE),ES_P2_0!$A$10:$AQ$10,0)+1,FALSE))</f>
        <v/>
      </c>
      <c r="I69" s="232" t="str">
        <f>IF(ISNA(VLOOKUP($A69,ES_P2_0!$A$10:$AQ$100,MATCH(FIXED(I$6,0,TRUE),ES_P2_0!$A$10:$AQ$10,0)+1,FALSE)),"",VLOOKUP($A69,ES_P2_0!$A$10:$AQ$100,MATCH(FIXED(I$6,0,TRUE),ES_P2_0!$A$10:$AQ$10,0)+1,FALSE))</f>
        <v/>
      </c>
      <c r="J69" s="232" t="str">
        <f>IF(ISNA(VLOOKUP($A69,ES_P2_0!$A$10:$AQ$100,MATCH(FIXED(J$6,0,TRUE),ES_P2_0!$A$10:$AQ$10,0)+1,FALSE)),"",VLOOKUP($A69,ES_P2_0!$A$10:$AQ$100,MATCH(FIXED(J$6,0,TRUE),ES_P2_0!$A$10:$AQ$10,0)+1,FALSE))</f>
        <v/>
      </c>
      <c r="K69" s="232" t="str">
        <f>IF(ISNA(VLOOKUP($A69,ES_P2_0!$A$10:$AQ$100,MATCH(FIXED(K$6,0,TRUE),ES_P2_0!$A$10:$AQ$10,0)+1,FALSE)),"",VLOOKUP($A69,ES_P2_0!$A$10:$AQ$100,MATCH(FIXED(K$6,0,TRUE),ES_P2_0!$A$10:$AQ$10,0)+1,FALSE))</f>
        <v/>
      </c>
      <c r="L69" s="232" t="str">
        <f>IF(ISNA(VLOOKUP($A69,ES_P2_0!$A$10:$AQ$100,MATCH(FIXED(L$6,0,TRUE),ES_P2_0!$A$10:$AQ$10,0)+1,FALSE)),"",VLOOKUP($A69,ES_P2_0!$A$10:$AQ$100,MATCH(FIXED(L$6,0,TRUE),ES_P2_0!$A$10:$AQ$10,0)+1,FALSE))</f>
        <v/>
      </c>
      <c r="M69" s="232" t="str">
        <f>IF(ISNA(VLOOKUP($A69,ES_P2_0!$A$10:$AQ$100,MATCH(FIXED(M$6,0,TRUE),ES_P2_0!$A$10:$AQ$10,0)+1,FALSE)),"",VLOOKUP($A69,ES_P2_0!$A$10:$AQ$100,MATCH(FIXED(M$6,0,TRUE),ES_P2_0!$A$10:$AQ$10,0)+1,FALSE))</f>
        <v>b</v>
      </c>
      <c r="N69" s="232" t="str">
        <f>IF(ISNA(VLOOKUP($A69,ES_P2_0!$A$10:$AQ$100,MATCH(FIXED(N$6,0,TRUE),ES_P2_0!$A$10:$AQ$10,0)+1,FALSE)),"",VLOOKUP($A69,ES_P2_0!$A$10:$AQ$100,MATCH(FIXED(N$6,0,TRUE),ES_P2_0!$A$10:$AQ$10,0)+1,FALSE))</f>
        <v/>
      </c>
      <c r="O69" s="232" t="str">
        <f>IF(ISNA(VLOOKUP($A69,ES_P2_0!$A$10:$AQ$100,MATCH(FIXED(O$6,0,TRUE),ES_P2_0!$A$10:$AQ$10,0)+1,FALSE)),"",VLOOKUP($A69,ES_P2_0!$A$10:$AQ$100,MATCH(FIXED(O$6,0,TRUE),ES_P2_0!$A$10:$AQ$10,0)+1,FALSE))</f>
        <v/>
      </c>
      <c r="P69" s="232" t="str">
        <f>IF(ISNA(VLOOKUP($A69,ES_P2_0!$A$10:$AQ$100,MATCH(FIXED(P$6,0,TRUE),ES_P2_0!$A$10:$AQ$10,0)+1,FALSE)),"",VLOOKUP($A69,ES_P2_0!$A$10:$AQ$100,MATCH(FIXED(P$6,0,TRUE),ES_P2_0!$A$10:$AQ$10,0)+1,FALSE))</f>
        <v/>
      </c>
      <c r="Q69" s="232" t="str">
        <f>IF(ISNA(VLOOKUP($A69,ES_P2_0!$A$10:$AQ$100,MATCH(FIXED(Q$6,0,TRUE),ES_P2_0!$A$10:$AQ$10,0)+1,FALSE)),"",VLOOKUP($A69,ES_P2_0!$A$10:$AQ$100,MATCH(FIXED(Q$6,0,TRUE),ES_P2_0!$A$10:$AQ$10,0)+1,FALSE))</f>
        <v/>
      </c>
      <c r="R69" s="232" t="str">
        <f>IF(ISNA(VLOOKUP($A69,ES_P2_0!$A$10:$AQ$100,MATCH(FIXED(R$6,0,TRUE),ES_P2_0!$A$10:$AQ$10,0)+1,FALSE)),"",VLOOKUP($A69,ES_P2_0!$A$10:$AQ$100,MATCH(FIXED(R$6,0,TRUE),ES_P2_0!$A$10:$AQ$10,0)+1,FALSE))</f>
        <v/>
      </c>
      <c r="S69" s="232" t="str">
        <f>IF(ISNA(VLOOKUP($A69,ES_P2_0!$A$10:$AQ$100,MATCH(FIXED(S$6,0,TRUE),ES_P2_0!$A$10:$AQ$10,0)+1,FALSE)),"",VLOOKUP($A69,ES_P2_0!$A$10:$AQ$100,MATCH(FIXED(S$6,0,TRUE),ES_P2_0!$A$10:$AQ$10,0)+1,FALSE))</f>
        <v/>
      </c>
      <c r="T69" s="232" t="str">
        <f>IF(ISNA(VLOOKUP($A69,ES_P2_0!$A$10:$AQ$100,MATCH(FIXED(T$6,0,TRUE),ES_P2_0!$A$10:$AQ$10,0)+1,FALSE)),"",VLOOKUP($A69,ES_P2_0!$A$10:$AQ$100,MATCH(FIXED(T$6,0,TRUE),ES_P2_0!$A$10:$AQ$10,0)+1,FALSE))</f>
        <v/>
      </c>
      <c r="U69" s="232" t="str">
        <f>IF(ISNA(VLOOKUP($A69,ES_P2_0!$A$10:$AQ$100,MATCH(FIXED(U$6,0,TRUE),ES_P2_0!$A$10:$AQ$10,0)+1,FALSE)),"",VLOOKUP($A69,ES_P2_0!$A$10:$AQ$100,MATCH(FIXED(U$6,0,TRUE),ES_P2_0!$A$10:$AQ$10,0)+1,FALSE))</f>
        <v/>
      </c>
      <c r="V69" s="232" t="str">
        <f>IF(ISNA(VLOOKUP($A69,ES_P2_0!$A$10:$AQ$100,MATCH(FIXED(V$6,0,TRUE),ES_P2_0!$A$10:$AQ$10,0)+1,FALSE)),"",VLOOKUP($A69,ES_P2_0!$A$10:$AQ$100,MATCH(FIXED(V$6,0,TRUE),ES_P2_0!$A$10:$AQ$10,0)+1,FALSE))</f>
        <v/>
      </c>
      <c r="W69" s="232" t="str">
        <f>IF(ISNA(VLOOKUP($A69,ES_P2_0!$A$10:$AQ$100,MATCH(FIXED(W$6,0,TRUE),ES_P2_0!$A$10:$AQ$10,0)+1,FALSE)),"",VLOOKUP($A69,ES_P2_0!$A$10:$AQ$100,MATCH(FIXED(W$6,0,TRUE),ES_P2_0!$A$10:$AQ$10,0)+1,FALSE))</f>
        <v/>
      </c>
    </row>
    <row r="70" spans="1:23">
      <c r="A70" s="230" t="str">
        <f>lookup!Z29</f>
        <v>Slovenia</v>
      </c>
      <c r="B70" s="232" t="str">
        <f>VLOOKUP(A70,lookup!$Z$2:$AA$77,2,FALSE)</f>
        <v>Σλοβενία</v>
      </c>
      <c r="C70" s="232" t="str">
        <f>IF(ISNA(VLOOKUP($A70,ES_P2_0!$A$10:$AQ$100,MATCH(FIXED(C$6,0,TRUE),ES_P2_0!$A$10:$AQ$10,0)+1,FALSE)),"",VLOOKUP($A70,ES_P2_0!$A$10:$AQ$100,MATCH(FIXED(C$6,0,TRUE),ES_P2_0!$A$10:$AQ$10,0)+1,FALSE))</f>
        <v/>
      </c>
      <c r="D70" s="232" t="str">
        <f>IF(ISNA(VLOOKUP($A70,ES_P2_0!$A$10:$AQ$100,MATCH(FIXED(D$6,0,TRUE),ES_P2_0!$A$10:$AQ$10,0)+1,FALSE)),"",VLOOKUP($A70,ES_P2_0!$A$10:$AQ$100,MATCH(FIXED(D$6,0,TRUE),ES_P2_0!$A$10:$AQ$10,0)+1,FALSE))</f>
        <v/>
      </c>
      <c r="E70" s="232" t="str">
        <f>IF(ISNA(VLOOKUP($A70,ES_P2_0!$A$10:$AQ$100,MATCH(FIXED(E$6,0,TRUE),ES_P2_0!$A$10:$AQ$10,0)+1,FALSE)),"",VLOOKUP($A70,ES_P2_0!$A$10:$AQ$100,MATCH(FIXED(E$6,0,TRUE),ES_P2_0!$A$10:$AQ$10,0)+1,FALSE))</f>
        <v/>
      </c>
      <c r="F70" s="232" t="str">
        <f>IF(ISNA(VLOOKUP($A70,ES_P2_0!$A$10:$AQ$100,MATCH(FIXED(F$6,0,TRUE),ES_P2_0!$A$10:$AQ$10,0)+1,FALSE)),"",VLOOKUP($A70,ES_P2_0!$A$10:$AQ$100,MATCH(FIXED(F$6,0,TRUE),ES_P2_0!$A$10:$AQ$10,0)+1,FALSE))</f>
        <v/>
      </c>
      <c r="G70" s="232" t="str">
        <f>IF(ISNA(VLOOKUP($A70,ES_P2_0!$A$10:$AQ$100,MATCH(FIXED(G$6,0,TRUE),ES_P2_0!$A$10:$AQ$10,0)+1,FALSE)),"",VLOOKUP($A70,ES_P2_0!$A$10:$AQ$100,MATCH(FIXED(G$6,0,TRUE),ES_P2_0!$A$10:$AQ$10,0)+1,FALSE))</f>
        <v/>
      </c>
      <c r="H70" s="232" t="str">
        <f>IF(ISNA(VLOOKUP($A70,ES_P2_0!$A$10:$AQ$100,MATCH(FIXED(H$6,0,TRUE),ES_P2_0!$A$10:$AQ$10,0)+1,FALSE)),"",VLOOKUP($A70,ES_P2_0!$A$10:$AQ$100,MATCH(FIXED(H$6,0,TRUE),ES_P2_0!$A$10:$AQ$10,0)+1,FALSE))</f>
        <v/>
      </c>
      <c r="I70" s="232" t="str">
        <f>IF(ISNA(VLOOKUP($A70,ES_P2_0!$A$10:$AQ$100,MATCH(FIXED(I$6,0,TRUE),ES_P2_0!$A$10:$AQ$10,0)+1,FALSE)),"",VLOOKUP($A70,ES_P2_0!$A$10:$AQ$100,MATCH(FIXED(I$6,0,TRUE),ES_P2_0!$A$10:$AQ$10,0)+1,FALSE))</f>
        <v/>
      </c>
      <c r="J70" s="232" t="str">
        <f>IF(ISNA(VLOOKUP($A70,ES_P2_0!$A$10:$AQ$100,MATCH(FIXED(J$6,0,TRUE),ES_P2_0!$A$10:$AQ$10,0)+1,FALSE)),"",VLOOKUP($A70,ES_P2_0!$A$10:$AQ$100,MATCH(FIXED(J$6,0,TRUE),ES_P2_0!$A$10:$AQ$10,0)+1,FALSE))</f>
        <v/>
      </c>
      <c r="K70" s="232" t="str">
        <f>IF(ISNA(VLOOKUP($A70,ES_P2_0!$A$10:$AQ$100,MATCH(FIXED(K$6,0,TRUE),ES_P2_0!$A$10:$AQ$10,0)+1,FALSE)),"",VLOOKUP($A70,ES_P2_0!$A$10:$AQ$100,MATCH(FIXED(K$6,0,TRUE),ES_P2_0!$A$10:$AQ$10,0)+1,FALSE))</f>
        <v/>
      </c>
      <c r="L70" s="232" t="str">
        <f>IF(ISNA(VLOOKUP($A70,ES_P2_0!$A$10:$AQ$100,MATCH(FIXED(L$6,0,TRUE),ES_P2_0!$A$10:$AQ$10,0)+1,FALSE)),"",VLOOKUP($A70,ES_P2_0!$A$10:$AQ$100,MATCH(FIXED(L$6,0,TRUE),ES_P2_0!$A$10:$AQ$10,0)+1,FALSE))</f>
        <v/>
      </c>
      <c r="M70" s="232" t="str">
        <f>IF(ISNA(VLOOKUP($A70,ES_P2_0!$A$10:$AQ$100,MATCH(FIXED(M$6,0,TRUE),ES_P2_0!$A$10:$AQ$10,0)+1,FALSE)),"",VLOOKUP($A70,ES_P2_0!$A$10:$AQ$100,MATCH(FIXED(M$6,0,TRUE),ES_P2_0!$A$10:$AQ$10,0)+1,FALSE))</f>
        <v>b</v>
      </c>
      <c r="N70" s="232" t="str">
        <f>IF(ISNA(VLOOKUP($A70,ES_P2_0!$A$10:$AQ$100,MATCH(FIXED(N$6,0,TRUE),ES_P2_0!$A$10:$AQ$10,0)+1,FALSE)),"",VLOOKUP($A70,ES_P2_0!$A$10:$AQ$100,MATCH(FIXED(N$6,0,TRUE),ES_P2_0!$A$10:$AQ$10,0)+1,FALSE))</f>
        <v/>
      </c>
      <c r="O70" s="232" t="str">
        <f>IF(ISNA(VLOOKUP($A70,ES_P2_0!$A$10:$AQ$100,MATCH(FIXED(O$6,0,TRUE),ES_P2_0!$A$10:$AQ$10,0)+1,FALSE)),"",VLOOKUP($A70,ES_P2_0!$A$10:$AQ$100,MATCH(FIXED(O$6,0,TRUE),ES_P2_0!$A$10:$AQ$10,0)+1,FALSE))</f>
        <v/>
      </c>
      <c r="P70" s="232" t="str">
        <f>IF(ISNA(VLOOKUP($A70,ES_P2_0!$A$10:$AQ$100,MATCH(FIXED(P$6,0,TRUE),ES_P2_0!$A$10:$AQ$10,0)+1,FALSE)),"",VLOOKUP($A70,ES_P2_0!$A$10:$AQ$100,MATCH(FIXED(P$6,0,TRUE),ES_P2_0!$A$10:$AQ$10,0)+1,FALSE))</f>
        <v/>
      </c>
      <c r="Q70" s="232" t="str">
        <f>IF(ISNA(VLOOKUP($A70,ES_P2_0!$A$10:$AQ$100,MATCH(FIXED(Q$6,0,TRUE),ES_P2_0!$A$10:$AQ$10,0)+1,FALSE)),"",VLOOKUP($A70,ES_P2_0!$A$10:$AQ$100,MATCH(FIXED(Q$6,0,TRUE),ES_P2_0!$A$10:$AQ$10,0)+1,FALSE))</f>
        <v/>
      </c>
      <c r="R70" s="232" t="str">
        <f>IF(ISNA(VLOOKUP($A70,ES_P2_0!$A$10:$AQ$100,MATCH(FIXED(R$6,0,TRUE),ES_P2_0!$A$10:$AQ$10,0)+1,FALSE)),"",VLOOKUP($A70,ES_P2_0!$A$10:$AQ$100,MATCH(FIXED(R$6,0,TRUE),ES_P2_0!$A$10:$AQ$10,0)+1,FALSE))</f>
        <v/>
      </c>
      <c r="S70" s="232" t="str">
        <f>IF(ISNA(VLOOKUP($A70,ES_P2_0!$A$10:$AQ$100,MATCH(FIXED(S$6,0,TRUE),ES_P2_0!$A$10:$AQ$10,0)+1,FALSE)),"",VLOOKUP($A70,ES_P2_0!$A$10:$AQ$100,MATCH(FIXED(S$6,0,TRUE),ES_P2_0!$A$10:$AQ$10,0)+1,FALSE))</f>
        <v/>
      </c>
      <c r="T70" s="232" t="str">
        <f>IF(ISNA(VLOOKUP($A70,ES_P2_0!$A$10:$AQ$100,MATCH(FIXED(T$6,0,TRUE),ES_P2_0!$A$10:$AQ$10,0)+1,FALSE)),"",VLOOKUP($A70,ES_P2_0!$A$10:$AQ$100,MATCH(FIXED(T$6,0,TRUE),ES_P2_0!$A$10:$AQ$10,0)+1,FALSE))</f>
        <v/>
      </c>
      <c r="U70" s="232" t="str">
        <f>IF(ISNA(VLOOKUP($A70,ES_P2_0!$A$10:$AQ$100,MATCH(FIXED(U$6,0,TRUE),ES_P2_0!$A$10:$AQ$10,0)+1,FALSE)),"",VLOOKUP($A70,ES_P2_0!$A$10:$AQ$100,MATCH(FIXED(U$6,0,TRUE),ES_P2_0!$A$10:$AQ$10,0)+1,FALSE))</f>
        <v/>
      </c>
      <c r="V70" s="232" t="str">
        <f>IF(ISNA(VLOOKUP($A70,ES_P2_0!$A$10:$AQ$100,MATCH(FIXED(V$6,0,TRUE),ES_P2_0!$A$10:$AQ$10,0)+1,FALSE)),"",VLOOKUP($A70,ES_P2_0!$A$10:$AQ$100,MATCH(FIXED(V$6,0,TRUE),ES_P2_0!$A$10:$AQ$10,0)+1,FALSE))</f>
        <v/>
      </c>
      <c r="W70" s="232" t="str">
        <f>IF(ISNA(VLOOKUP($A70,ES_P2_0!$A$10:$AQ$100,MATCH(FIXED(W$6,0,TRUE),ES_P2_0!$A$10:$AQ$10,0)+1,FALSE)),"",VLOOKUP($A70,ES_P2_0!$A$10:$AQ$100,MATCH(FIXED(W$6,0,TRUE),ES_P2_0!$A$10:$AQ$10,0)+1,FALSE))</f>
        <v/>
      </c>
    </row>
    <row r="71" spans="1:23">
      <c r="A71" s="230" t="str">
        <f>lookup!Z30</f>
        <v>Slovakia</v>
      </c>
      <c r="B71" s="232" t="str">
        <f>VLOOKUP(A71,lookup!$Z$2:$AA$77,2,FALSE)</f>
        <v>Σλοβακία</v>
      </c>
      <c r="C71" s="232" t="str">
        <f>IF(ISNA(VLOOKUP($A71,ES_P2_0!$A$10:$AQ$100,MATCH(FIXED(C$6,0,TRUE),ES_P2_0!$A$10:$AQ$10,0)+1,FALSE)),"",VLOOKUP($A71,ES_P2_0!$A$10:$AQ$100,MATCH(FIXED(C$6,0,TRUE),ES_P2_0!$A$10:$AQ$10,0)+1,FALSE))</f>
        <v/>
      </c>
      <c r="D71" s="232" t="str">
        <f>IF(ISNA(VLOOKUP($A71,ES_P2_0!$A$10:$AQ$100,MATCH(FIXED(D$6,0,TRUE),ES_P2_0!$A$10:$AQ$10,0)+1,FALSE)),"",VLOOKUP($A71,ES_P2_0!$A$10:$AQ$100,MATCH(FIXED(D$6,0,TRUE),ES_P2_0!$A$10:$AQ$10,0)+1,FALSE))</f>
        <v/>
      </c>
      <c r="E71" s="232" t="str">
        <f>IF(ISNA(VLOOKUP($A71,ES_P2_0!$A$10:$AQ$100,MATCH(FIXED(E$6,0,TRUE),ES_P2_0!$A$10:$AQ$10,0)+1,FALSE)),"",VLOOKUP($A71,ES_P2_0!$A$10:$AQ$100,MATCH(FIXED(E$6,0,TRUE),ES_P2_0!$A$10:$AQ$10,0)+1,FALSE))</f>
        <v/>
      </c>
      <c r="F71" s="232" t="str">
        <f>IF(ISNA(VLOOKUP($A71,ES_P2_0!$A$10:$AQ$100,MATCH(FIXED(F$6,0,TRUE),ES_P2_0!$A$10:$AQ$10,0)+1,FALSE)),"",VLOOKUP($A71,ES_P2_0!$A$10:$AQ$100,MATCH(FIXED(F$6,0,TRUE),ES_P2_0!$A$10:$AQ$10,0)+1,FALSE))</f>
        <v/>
      </c>
      <c r="G71" s="232" t="str">
        <f>IF(ISNA(VLOOKUP($A71,ES_P2_0!$A$10:$AQ$100,MATCH(FIXED(G$6,0,TRUE),ES_P2_0!$A$10:$AQ$10,0)+1,FALSE)),"",VLOOKUP($A71,ES_P2_0!$A$10:$AQ$100,MATCH(FIXED(G$6,0,TRUE),ES_P2_0!$A$10:$AQ$10,0)+1,FALSE))</f>
        <v/>
      </c>
      <c r="H71" s="232" t="str">
        <f>IF(ISNA(VLOOKUP($A71,ES_P2_0!$A$10:$AQ$100,MATCH(FIXED(H$6,0,TRUE),ES_P2_0!$A$10:$AQ$10,0)+1,FALSE)),"",VLOOKUP($A71,ES_P2_0!$A$10:$AQ$100,MATCH(FIXED(H$6,0,TRUE),ES_P2_0!$A$10:$AQ$10,0)+1,FALSE))</f>
        <v/>
      </c>
      <c r="I71" s="232" t="str">
        <f>IF(ISNA(VLOOKUP($A71,ES_P2_0!$A$10:$AQ$100,MATCH(FIXED(I$6,0,TRUE),ES_P2_0!$A$10:$AQ$10,0)+1,FALSE)),"",VLOOKUP($A71,ES_P2_0!$A$10:$AQ$100,MATCH(FIXED(I$6,0,TRUE),ES_P2_0!$A$10:$AQ$10,0)+1,FALSE))</f>
        <v/>
      </c>
      <c r="J71" s="232" t="str">
        <f>IF(ISNA(VLOOKUP($A71,ES_P2_0!$A$10:$AQ$100,MATCH(FIXED(J$6,0,TRUE),ES_P2_0!$A$10:$AQ$10,0)+1,FALSE)),"",VLOOKUP($A71,ES_P2_0!$A$10:$AQ$100,MATCH(FIXED(J$6,0,TRUE),ES_P2_0!$A$10:$AQ$10,0)+1,FALSE))</f>
        <v/>
      </c>
      <c r="K71" s="232" t="str">
        <f>IF(ISNA(VLOOKUP($A71,ES_P2_0!$A$10:$AQ$100,MATCH(FIXED(K$6,0,TRUE),ES_P2_0!$A$10:$AQ$10,0)+1,FALSE)),"",VLOOKUP($A71,ES_P2_0!$A$10:$AQ$100,MATCH(FIXED(K$6,0,TRUE),ES_P2_0!$A$10:$AQ$10,0)+1,FALSE))</f>
        <v/>
      </c>
      <c r="L71" s="232" t="str">
        <f>IF(ISNA(VLOOKUP($A71,ES_P2_0!$A$10:$AQ$100,MATCH(FIXED(L$6,0,TRUE),ES_P2_0!$A$10:$AQ$10,0)+1,FALSE)),"",VLOOKUP($A71,ES_P2_0!$A$10:$AQ$100,MATCH(FIXED(L$6,0,TRUE),ES_P2_0!$A$10:$AQ$10,0)+1,FALSE))</f>
        <v/>
      </c>
      <c r="M71" s="232" t="str">
        <f>IF(ISNA(VLOOKUP($A71,ES_P2_0!$A$10:$AQ$100,MATCH(FIXED(M$6,0,TRUE),ES_P2_0!$A$10:$AQ$10,0)+1,FALSE)),"",VLOOKUP($A71,ES_P2_0!$A$10:$AQ$100,MATCH(FIXED(M$6,0,TRUE),ES_P2_0!$A$10:$AQ$10,0)+1,FALSE))</f>
        <v>b</v>
      </c>
      <c r="N71" s="232" t="str">
        <f>IF(ISNA(VLOOKUP($A71,ES_P2_0!$A$10:$AQ$100,MATCH(FIXED(N$6,0,TRUE),ES_P2_0!$A$10:$AQ$10,0)+1,FALSE)),"",VLOOKUP($A71,ES_P2_0!$A$10:$AQ$100,MATCH(FIXED(N$6,0,TRUE),ES_P2_0!$A$10:$AQ$10,0)+1,FALSE))</f>
        <v/>
      </c>
      <c r="O71" s="232" t="str">
        <f>IF(ISNA(VLOOKUP($A71,ES_P2_0!$A$10:$AQ$100,MATCH(FIXED(O$6,0,TRUE),ES_P2_0!$A$10:$AQ$10,0)+1,FALSE)),"",VLOOKUP($A71,ES_P2_0!$A$10:$AQ$100,MATCH(FIXED(O$6,0,TRUE),ES_P2_0!$A$10:$AQ$10,0)+1,FALSE))</f>
        <v/>
      </c>
      <c r="P71" s="232" t="str">
        <f>IF(ISNA(VLOOKUP($A71,ES_P2_0!$A$10:$AQ$100,MATCH(FIXED(P$6,0,TRUE),ES_P2_0!$A$10:$AQ$10,0)+1,FALSE)),"",VLOOKUP($A71,ES_P2_0!$A$10:$AQ$100,MATCH(FIXED(P$6,0,TRUE),ES_P2_0!$A$10:$AQ$10,0)+1,FALSE))</f>
        <v/>
      </c>
      <c r="Q71" s="232" t="str">
        <f>IF(ISNA(VLOOKUP($A71,ES_P2_0!$A$10:$AQ$100,MATCH(FIXED(Q$6,0,TRUE),ES_P2_0!$A$10:$AQ$10,0)+1,FALSE)),"",VLOOKUP($A71,ES_P2_0!$A$10:$AQ$100,MATCH(FIXED(Q$6,0,TRUE),ES_P2_0!$A$10:$AQ$10,0)+1,FALSE))</f>
        <v/>
      </c>
      <c r="R71" s="232" t="str">
        <f>IF(ISNA(VLOOKUP($A71,ES_P2_0!$A$10:$AQ$100,MATCH(FIXED(R$6,0,TRUE),ES_P2_0!$A$10:$AQ$10,0)+1,FALSE)),"",VLOOKUP($A71,ES_P2_0!$A$10:$AQ$100,MATCH(FIXED(R$6,0,TRUE),ES_P2_0!$A$10:$AQ$10,0)+1,FALSE))</f>
        <v/>
      </c>
      <c r="S71" s="232" t="str">
        <f>IF(ISNA(VLOOKUP($A71,ES_P2_0!$A$10:$AQ$100,MATCH(FIXED(S$6,0,TRUE),ES_P2_0!$A$10:$AQ$10,0)+1,FALSE)),"",VLOOKUP($A71,ES_P2_0!$A$10:$AQ$100,MATCH(FIXED(S$6,0,TRUE),ES_P2_0!$A$10:$AQ$10,0)+1,FALSE))</f>
        <v/>
      </c>
      <c r="T71" s="232" t="str">
        <f>IF(ISNA(VLOOKUP($A71,ES_P2_0!$A$10:$AQ$100,MATCH(FIXED(T$6,0,TRUE),ES_P2_0!$A$10:$AQ$10,0)+1,FALSE)),"",VLOOKUP($A71,ES_P2_0!$A$10:$AQ$100,MATCH(FIXED(T$6,0,TRUE),ES_P2_0!$A$10:$AQ$10,0)+1,FALSE))</f>
        <v/>
      </c>
      <c r="U71" s="232" t="str">
        <f>IF(ISNA(VLOOKUP($A71,ES_P2_0!$A$10:$AQ$100,MATCH(FIXED(U$6,0,TRUE),ES_P2_0!$A$10:$AQ$10,0)+1,FALSE)),"",VLOOKUP($A71,ES_P2_0!$A$10:$AQ$100,MATCH(FIXED(U$6,0,TRUE),ES_P2_0!$A$10:$AQ$10,0)+1,FALSE))</f>
        <v/>
      </c>
      <c r="V71" s="232" t="str">
        <f>IF(ISNA(VLOOKUP($A71,ES_P2_0!$A$10:$AQ$100,MATCH(FIXED(V$6,0,TRUE),ES_P2_0!$A$10:$AQ$10,0)+1,FALSE)),"",VLOOKUP($A71,ES_P2_0!$A$10:$AQ$100,MATCH(FIXED(V$6,0,TRUE),ES_P2_0!$A$10:$AQ$10,0)+1,FALSE))</f>
        <v/>
      </c>
      <c r="W71" s="232" t="str">
        <f>IF(ISNA(VLOOKUP($A71,ES_P2_0!$A$10:$AQ$100,MATCH(FIXED(W$6,0,TRUE),ES_P2_0!$A$10:$AQ$10,0)+1,FALSE)),"",VLOOKUP($A71,ES_P2_0!$A$10:$AQ$100,MATCH(FIXED(W$6,0,TRUE),ES_P2_0!$A$10:$AQ$10,0)+1,FALSE))</f>
        <v/>
      </c>
    </row>
    <row r="72" spans="1:23">
      <c r="A72" s="230" t="str">
        <f>lookup!Z31</f>
        <v>Finland</v>
      </c>
      <c r="B72" s="232" t="str">
        <f>VLOOKUP(A72,lookup!$Z$2:$AA$77,2,FALSE)</f>
        <v>Φινλανδία</v>
      </c>
      <c r="C72" s="232" t="str">
        <f>IF(ISNA(VLOOKUP($A72,ES_P2_0!$A$10:$AQ$100,MATCH(FIXED(C$6,0,TRUE),ES_P2_0!$A$10:$AQ$10,0)+1,FALSE)),"",VLOOKUP($A72,ES_P2_0!$A$10:$AQ$100,MATCH(FIXED(C$6,0,TRUE),ES_P2_0!$A$10:$AQ$10,0)+1,FALSE))</f>
        <v/>
      </c>
      <c r="D72" s="232" t="str">
        <f>IF(ISNA(VLOOKUP($A72,ES_P2_0!$A$10:$AQ$100,MATCH(FIXED(D$6,0,TRUE),ES_P2_0!$A$10:$AQ$10,0)+1,FALSE)),"",VLOOKUP($A72,ES_P2_0!$A$10:$AQ$100,MATCH(FIXED(D$6,0,TRUE),ES_P2_0!$A$10:$AQ$10,0)+1,FALSE))</f>
        <v/>
      </c>
      <c r="E72" s="232" t="str">
        <f>IF(ISNA(VLOOKUP($A72,ES_P2_0!$A$10:$AQ$100,MATCH(FIXED(E$6,0,TRUE),ES_P2_0!$A$10:$AQ$10,0)+1,FALSE)),"",VLOOKUP($A72,ES_P2_0!$A$10:$AQ$100,MATCH(FIXED(E$6,0,TRUE),ES_P2_0!$A$10:$AQ$10,0)+1,FALSE))</f>
        <v/>
      </c>
      <c r="F72" s="232" t="str">
        <f>IF(ISNA(VLOOKUP($A72,ES_P2_0!$A$10:$AQ$100,MATCH(FIXED(F$6,0,TRUE),ES_P2_0!$A$10:$AQ$10,0)+1,FALSE)),"",VLOOKUP($A72,ES_P2_0!$A$10:$AQ$100,MATCH(FIXED(F$6,0,TRUE),ES_P2_0!$A$10:$AQ$10,0)+1,FALSE))</f>
        <v/>
      </c>
      <c r="G72" s="232" t="str">
        <f>IF(ISNA(VLOOKUP($A72,ES_P2_0!$A$10:$AQ$100,MATCH(FIXED(G$6,0,TRUE),ES_P2_0!$A$10:$AQ$10,0)+1,FALSE)),"",VLOOKUP($A72,ES_P2_0!$A$10:$AQ$100,MATCH(FIXED(G$6,0,TRUE),ES_P2_0!$A$10:$AQ$10,0)+1,FALSE))</f>
        <v/>
      </c>
      <c r="H72" s="232" t="str">
        <f>IF(ISNA(VLOOKUP($A72,ES_P2_0!$A$10:$AQ$100,MATCH(FIXED(H$6,0,TRUE),ES_P2_0!$A$10:$AQ$10,0)+1,FALSE)),"",VLOOKUP($A72,ES_P2_0!$A$10:$AQ$100,MATCH(FIXED(H$6,0,TRUE),ES_P2_0!$A$10:$AQ$10,0)+1,FALSE))</f>
        <v/>
      </c>
      <c r="I72" s="232" t="str">
        <f>IF(ISNA(VLOOKUP($A72,ES_P2_0!$A$10:$AQ$100,MATCH(FIXED(I$6,0,TRUE),ES_P2_0!$A$10:$AQ$10,0)+1,FALSE)),"",VLOOKUP($A72,ES_P2_0!$A$10:$AQ$100,MATCH(FIXED(I$6,0,TRUE),ES_P2_0!$A$10:$AQ$10,0)+1,FALSE))</f>
        <v/>
      </c>
      <c r="J72" s="232" t="str">
        <f>IF(ISNA(VLOOKUP($A72,ES_P2_0!$A$10:$AQ$100,MATCH(FIXED(J$6,0,TRUE),ES_P2_0!$A$10:$AQ$10,0)+1,FALSE)),"",VLOOKUP($A72,ES_P2_0!$A$10:$AQ$100,MATCH(FIXED(J$6,0,TRUE),ES_P2_0!$A$10:$AQ$10,0)+1,FALSE))</f>
        <v/>
      </c>
      <c r="K72" s="232" t="str">
        <f>IF(ISNA(VLOOKUP($A72,ES_P2_0!$A$10:$AQ$100,MATCH(FIXED(K$6,0,TRUE),ES_P2_0!$A$10:$AQ$10,0)+1,FALSE)),"",VLOOKUP($A72,ES_P2_0!$A$10:$AQ$100,MATCH(FIXED(K$6,0,TRUE),ES_P2_0!$A$10:$AQ$10,0)+1,FALSE))</f>
        <v/>
      </c>
      <c r="L72" s="232" t="str">
        <f>IF(ISNA(VLOOKUP($A72,ES_P2_0!$A$10:$AQ$100,MATCH(FIXED(L$6,0,TRUE),ES_P2_0!$A$10:$AQ$10,0)+1,FALSE)),"",VLOOKUP($A72,ES_P2_0!$A$10:$AQ$100,MATCH(FIXED(L$6,0,TRUE),ES_P2_0!$A$10:$AQ$10,0)+1,FALSE))</f>
        <v/>
      </c>
      <c r="M72" s="232" t="str">
        <f>IF(ISNA(VLOOKUP($A72,ES_P2_0!$A$10:$AQ$100,MATCH(FIXED(M$6,0,TRUE),ES_P2_0!$A$10:$AQ$10,0)+1,FALSE)),"",VLOOKUP($A72,ES_P2_0!$A$10:$AQ$100,MATCH(FIXED(M$6,0,TRUE),ES_P2_0!$A$10:$AQ$10,0)+1,FALSE))</f>
        <v>b</v>
      </c>
      <c r="N72" s="232" t="str">
        <f>IF(ISNA(VLOOKUP($A72,ES_P2_0!$A$10:$AQ$100,MATCH(FIXED(N$6,0,TRUE),ES_P2_0!$A$10:$AQ$10,0)+1,FALSE)),"",VLOOKUP($A72,ES_P2_0!$A$10:$AQ$100,MATCH(FIXED(N$6,0,TRUE),ES_P2_0!$A$10:$AQ$10,0)+1,FALSE))</f>
        <v/>
      </c>
      <c r="O72" s="232" t="str">
        <f>IF(ISNA(VLOOKUP($A72,ES_P2_0!$A$10:$AQ$100,MATCH(FIXED(O$6,0,TRUE),ES_P2_0!$A$10:$AQ$10,0)+1,FALSE)),"",VLOOKUP($A72,ES_P2_0!$A$10:$AQ$100,MATCH(FIXED(O$6,0,TRUE),ES_P2_0!$A$10:$AQ$10,0)+1,FALSE))</f>
        <v/>
      </c>
      <c r="P72" s="232" t="str">
        <f>IF(ISNA(VLOOKUP($A72,ES_P2_0!$A$10:$AQ$100,MATCH(FIXED(P$6,0,TRUE),ES_P2_0!$A$10:$AQ$10,0)+1,FALSE)),"",VLOOKUP($A72,ES_P2_0!$A$10:$AQ$100,MATCH(FIXED(P$6,0,TRUE),ES_P2_0!$A$10:$AQ$10,0)+1,FALSE))</f>
        <v/>
      </c>
      <c r="Q72" s="232" t="str">
        <f>IF(ISNA(VLOOKUP($A72,ES_P2_0!$A$10:$AQ$100,MATCH(FIXED(Q$6,0,TRUE),ES_P2_0!$A$10:$AQ$10,0)+1,FALSE)),"",VLOOKUP($A72,ES_P2_0!$A$10:$AQ$100,MATCH(FIXED(Q$6,0,TRUE),ES_P2_0!$A$10:$AQ$10,0)+1,FALSE))</f>
        <v/>
      </c>
      <c r="R72" s="232" t="str">
        <f>IF(ISNA(VLOOKUP($A72,ES_P2_0!$A$10:$AQ$100,MATCH(FIXED(R$6,0,TRUE),ES_P2_0!$A$10:$AQ$10,0)+1,FALSE)),"",VLOOKUP($A72,ES_P2_0!$A$10:$AQ$100,MATCH(FIXED(R$6,0,TRUE),ES_P2_0!$A$10:$AQ$10,0)+1,FALSE))</f>
        <v/>
      </c>
      <c r="S72" s="232" t="str">
        <f>IF(ISNA(VLOOKUP($A72,ES_P2_0!$A$10:$AQ$100,MATCH(FIXED(S$6,0,TRUE),ES_P2_0!$A$10:$AQ$10,0)+1,FALSE)),"",VLOOKUP($A72,ES_P2_0!$A$10:$AQ$100,MATCH(FIXED(S$6,0,TRUE),ES_P2_0!$A$10:$AQ$10,0)+1,FALSE))</f>
        <v/>
      </c>
      <c r="T72" s="232" t="str">
        <f>IF(ISNA(VLOOKUP($A72,ES_P2_0!$A$10:$AQ$100,MATCH(FIXED(T$6,0,TRUE),ES_P2_0!$A$10:$AQ$10,0)+1,FALSE)),"",VLOOKUP($A72,ES_P2_0!$A$10:$AQ$100,MATCH(FIXED(T$6,0,TRUE),ES_P2_0!$A$10:$AQ$10,0)+1,FALSE))</f>
        <v/>
      </c>
      <c r="U72" s="232" t="str">
        <f>IF(ISNA(VLOOKUP($A72,ES_P2_0!$A$10:$AQ$100,MATCH(FIXED(U$6,0,TRUE),ES_P2_0!$A$10:$AQ$10,0)+1,FALSE)),"",VLOOKUP($A72,ES_P2_0!$A$10:$AQ$100,MATCH(FIXED(U$6,0,TRUE),ES_P2_0!$A$10:$AQ$10,0)+1,FALSE))</f>
        <v/>
      </c>
      <c r="V72" s="232" t="str">
        <f>IF(ISNA(VLOOKUP($A72,ES_P2_0!$A$10:$AQ$100,MATCH(FIXED(V$6,0,TRUE),ES_P2_0!$A$10:$AQ$10,0)+1,FALSE)),"",VLOOKUP($A72,ES_P2_0!$A$10:$AQ$100,MATCH(FIXED(V$6,0,TRUE),ES_P2_0!$A$10:$AQ$10,0)+1,FALSE))</f>
        <v/>
      </c>
      <c r="W72" s="232" t="str">
        <f>IF(ISNA(VLOOKUP($A72,ES_P2_0!$A$10:$AQ$100,MATCH(FIXED(W$6,0,TRUE),ES_P2_0!$A$10:$AQ$10,0)+1,FALSE)),"",VLOOKUP($A72,ES_P2_0!$A$10:$AQ$100,MATCH(FIXED(W$6,0,TRUE),ES_P2_0!$A$10:$AQ$10,0)+1,FALSE))</f>
        <v/>
      </c>
    </row>
    <row r="73" spans="1:23">
      <c r="A73" s="230" t="str">
        <f>lookup!Z32</f>
        <v>Sweden</v>
      </c>
      <c r="B73" s="232" t="str">
        <f>VLOOKUP(A73,lookup!$Z$2:$AA$77,2,FALSE)</f>
        <v>Σουηδία</v>
      </c>
      <c r="C73" s="232" t="str">
        <f>IF(ISNA(VLOOKUP($A73,ES_P2_0!$A$10:$AQ$100,MATCH(FIXED(C$6,0,TRUE),ES_P2_0!$A$10:$AQ$10,0)+1,FALSE)),"",VLOOKUP($A73,ES_P2_0!$A$10:$AQ$100,MATCH(FIXED(C$6,0,TRUE),ES_P2_0!$A$10:$AQ$10,0)+1,FALSE))</f>
        <v/>
      </c>
      <c r="D73" s="232" t="str">
        <f>IF(ISNA(VLOOKUP($A73,ES_P2_0!$A$10:$AQ$100,MATCH(FIXED(D$6,0,TRUE),ES_P2_0!$A$10:$AQ$10,0)+1,FALSE)),"",VLOOKUP($A73,ES_P2_0!$A$10:$AQ$100,MATCH(FIXED(D$6,0,TRUE),ES_P2_0!$A$10:$AQ$10,0)+1,FALSE))</f>
        <v/>
      </c>
      <c r="E73" s="232" t="str">
        <f>IF(ISNA(VLOOKUP($A73,ES_P2_0!$A$10:$AQ$100,MATCH(FIXED(E$6,0,TRUE),ES_P2_0!$A$10:$AQ$10,0)+1,FALSE)),"",VLOOKUP($A73,ES_P2_0!$A$10:$AQ$100,MATCH(FIXED(E$6,0,TRUE),ES_P2_0!$A$10:$AQ$10,0)+1,FALSE))</f>
        <v/>
      </c>
      <c r="F73" s="232" t="str">
        <f>IF(ISNA(VLOOKUP($A73,ES_P2_0!$A$10:$AQ$100,MATCH(FIXED(F$6,0,TRUE),ES_P2_0!$A$10:$AQ$10,0)+1,FALSE)),"",VLOOKUP($A73,ES_P2_0!$A$10:$AQ$100,MATCH(FIXED(F$6,0,TRUE),ES_P2_0!$A$10:$AQ$10,0)+1,FALSE))</f>
        <v/>
      </c>
      <c r="G73" s="232" t="str">
        <f>IF(ISNA(VLOOKUP($A73,ES_P2_0!$A$10:$AQ$100,MATCH(FIXED(G$6,0,TRUE),ES_P2_0!$A$10:$AQ$10,0)+1,FALSE)),"",VLOOKUP($A73,ES_P2_0!$A$10:$AQ$100,MATCH(FIXED(G$6,0,TRUE),ES_P2_0!$A$10:$AQ$10,0)+1,FALSE))</f>
        <v/>
      </c>
      <c r="H73" s="232" t="str">
        <f>IF(ISNA(VLOOKUP($A73,ES_P2_0!$A$10:$AQ$100,MATCH(FIXED(H$6,0,TRUE),ES_P2_0!$A$10:$AQ$10,0)+1,FALSE)),"",VLOOKUP($A73,ES_P2_0!$A$10:$AQ$100,MATCH(FIXED(H$6,0,TRUE),ES_P2_0!$A$10:$AQ$10,0)+1,FALSE))</f>
        <v/>
      </c>
      <c r="I73" s="232" t="str">
        <f>IF(ISNA(VLOOKUP($A73,ES_P2_0!$A$10:$AQ$100,MATCH(FIXED(I$6,0,TRUE),ES_P2_0!$A$10:$AQ$10,0)+1,FALSE)),"",VLOOKUP($A73,ES_P2_0!$A$10:$AQ$100,MATCH(FIXED(I$6,0,TRUE),ES_P2_0!$A$10:$AQ$10,0)+1,FALSE))</f>
        <v/>
      </c>
      <c r="J73" s="232" t="str">
        <f>IF(ISNA(VLOOKUP($A73,ES_P2_0!$A$10:$AQ$100,MATCH(FIXED(J$6,0,TRUE),ES_P2_0!$A$10:$AQ$10,0)+1,FALSE)),"",VLOOKUP($A73,ES_P2_0!$A$10:$AQ$100,MATCH(FIXED(J$6,0,TRUE),ES_P2_0!$A$10:$AQ$10,0)+1,FALSE))</f>
        <v/>
      </c>
      <c r="K73" s="232" t="str">
        <f>IF(ISNA(VLOOKUP($A73,ES_P2_0!$A$10:$AQ$100,MATCH(FIXED(K$6,0,TRUE),ES_P2_0!$A$10:$AQ$10,0)+1,FALSE)),"",VLOOKUP($A73,ES_P2_0!$A$10:$AQ$100,MATCH(FIXED(K$6,0,TRUE),ES_P2_0!$A$10:$AQ$10,0)+1,FALSE))</f>
        <v/>
      </c>
      <c r="L73" s="232" t="str">
        <f>IF(ISNA(VLOOKUP($A73,ES_P2_0!$A$10:$AQ$100,MATCH(FIXED(L$6,0,TRUE),ES_P2_0!$A$10:$AQ$10,0)+1,FALSE)),"",VLOOKUP($A73,ES_P2_0!$A$10:$AQ$100,MATCH(FIXED(L$6,0,TRUE),ES_P2_0!$A$10:$AQ$10,0)+1,FALSE))</f>
        <v/>
      </c>
      <c r="M73" s="232" t="str">
        <f>IF(ISNA(VLOOKUP($A73,ES_P2_0!$A$10:$AQ$100,MATCH(FIXED(M$6,0,TRUE),ES_P2_0!$A$10:$AQ$10,0)+1,FALSE)),"",VLOOKUP($A73,ES_P2_0!$A$10:$AQ$100,MATCH(FIXED(M$6,0,TRUE),ES_P2_0!$A$10:$AQ$10,0)+1,FALSE))</f>
        <v>b</v>
      </c>
      <c r="N73" s="232" t="str">
        <f>IF(ISNA(VLOOKUP($A73,ES_P2_0!$A$10:$AQ$100,MATCH(FIXED(N$6,0,TRUE),ES_P2_0!$A$10:$AQ$10,0)+1,FALSE)),"",VLOOKUP($A73,ES_P2_0!$A$10:$AQ$100,MATCH(FIXED(N$6,0,TRUE),ES_P2_0!$A$10:$AQ$10,0)+1,FALSE))</f>
        <v/>
      </c>
      <c r="O73" s="232" t="str">
        <f>IF(ISNA(VLOOKUP($A73,ES_P2_0!$A$10:$AQ$100,MATCH(FIXED(O$6,0,TRUE),ES_P2_0!$A$10:$AQ$10,0)+1,FALSE)),"",VLOOKUP($A73,ES_P2_0!$A$10:$AQ$100,MATCH(FIXED(O$6,0,TRUE),ES_P2_0!$A$10:$AQ$10,0)+1,FALSE))</f>
        <v/>
      </c>
      <c r="P73" s="232" t="str">
        <f>IF(ISNA(VLOOKUP($A73,ES_P2_0!$A$10:$AQ$100,MATCH(FIXED(P$6,0,TRUE),ES_P2_0!$A$10:$AQ$10,0)+1,FALSE)),"",VLOOKUP($A73,ES_P2_0!$A$10:$AQ$100,MATCH(FIXED(P$6,0,TRUE),ES_P2_0!$A$10:$AQ$10,0)+1,FALSE))</f>
        <v/>
      </c>
      <c r="Q73" s="232" t="str">
        <f>IF(ISNA(VLOOKUP($A73,ES_P2_0!$A$10:$AQ$100,MATCH(FIXED(Q$6,0,TRUE),ES_P2_0!$A$10:$AQ$10,0)+1,FALSE)),"",VLOOKUP($A73,ES_P2_0!$A$10:$AQ$100,MATCH(FIXED(Q$6,0,TRUE),ES_P2_0!$A$10:$AQ$10,0)+1,FALSE))</f>
        <v/>
      </c>
      <c r="R73" s="232" t="str">
        <f>IF(ISNA(VLOOKUP($A73,ES_P2_0!$A$10:$AQ$100,MATCH(FIXED(R$6,0,TRUE),ES_P2_0!$A$10:$AQ$10,0)+1,FALSE)),"",VLOOKUP($A73,ES_P2_0!$A$10:$AQ$100,MATCH(FIXED(R$6,0,TRUE),ES_P2_0!$A$10:$AQ$10,0)+1,FALSE))</f>
        <v/>
      </c>
      <c r="S73" s="232" t="str">
        <f>IF(ISNA(VLOOKUP($A73,ES_P2_0!$A$10:$AQ$100,MATCH(FIXED(S$6,0,TRUE),ES_P2_0!$A$10:$AQ$10,0)+1,FALSE)),"",VLOOKUP($A73,ES_P2_0!$A$10:$AQ$100,MATCH(FIXED(S$6,0,TRUE),ES_P2_0!$A$10:$AQ$10,0)+1,FALSE))</f>
        <v/>
      </c>
      <c r="T73" s="232" t="str">
        <f>IF(ISNA(VLOOKUP($A73,ES_P2_0!$A$10:$AQ$100,MATCH(FIXED(T$6,0,TRUE),ES_P2_0!$A$10:$AQ$10,0)+1,FALSE)),"",VLOOKUP($A73,ES_P2_0!$A$10:$AQ$100,MATCH(FIXED(T$6,0,TRUE),ES_P2_0!$A$10:$AQ$10,0)+1,FALSE))</f>
        <v/>
      </c>
      <c r="U73" s="232" t="str">
        <f>IF(ISNA(VLOOKUP($A73,ES_P2_0!$A$10:$AQ$100,MATCH(FIXED(U$6,0,TRUE),ES_P2_0!$A$10:$AQ$10,0)+1,FALSE)),"",VLOOKUP($A73,ES_P2_0!$A$10:$AQ$100,MATCH(FIXED(U$6,0,TRUE),ES_P2_0!$A$10:$AQ$10,0)+1,FALSE))</f>
        <v/>
      </c>
      <c r="V73" s="232" t="str">
        <f>IF(ISNA(VLOOKUP($A73,ES_P2_0!$A$10:$AQ$100,MATCH(FIXED(V$6,0,TRUE),ES_P2_0!$A$10:$AQ$10,0)+1,FALSE)),"",VLOOKUP($A73,ES_P2_0!$A$10:$AQ$100,MATCH(FIXED(V$6,0,TRUE),ES_P2_0!$A$10:$AQ$10,0)+1,FALSE))</f>
        <v/>
      </c>
      <c r="W73" s="232" t="str">
        <f>IF(ISNA(VLOOKUP($A73,ES_P2_0!$A$10:$AQ$100,MATCH(FIXED(W$6,0,TRUE),ES_P2_0!$A$10:$AQ$10,0)+1,FALSE)),"",VLOOKUP($A73,ES_P2_0!$A$10:$AQ$100,MATCH(FIXED(W$6,0,TRUE),ES_P2_0!$A$10:$AQ$10,0)+1,FALSE))</f>
        <v/>
      </c>
    </row>
    <row r="74" spans="1:23">
      <c r="A74" s="230" t="str">
        <f>lookup!Z33</f>
        <v>United Kingdom</v>
      </c>
      <c r="B74" s="232" t="str">
        <f>VLOOKUP(A74,lookup!$Z$2:$AA$77,2,FALSE)</f>
        <v>Ηνωμένο Βασίλειο</v>
      </c>
      <c r="C74" s="232" t="str">
        <f>IF(ISNA(VLOOKUP($A74,ES_P2_0!$A$10:$AQ$100,MATCH(FIXED(C$6,0,TRUE),ES_P2_0!$A$10:$AQ$10,0)+1,FALSE)),"",VLOOKUP($A74,ES_P2_0!$A$10:$AQ$100,MATCH(FIXED(C$6,0,TRUE),ES_P2_0!$A$10:$AQ$10,0)+1,FALSE))</f>
        <v/>
      </c>
      <c r="D74" s="232" t="str">
        <f>IF(ISNA(VLOOKUP($A74,ES_P2_0!$A$10:$AQ$100,MATCH(FIXED(D$6,0,TRUE),ES_P2_0!$A$10:$AQ$10,0)+1,FALSE)),"",VLOOKUP($A74,ES_P2_0!$A$10:$AQ$100,MATCH(FIXED(D$6,0,TRUE),ES_P2_0!$A$10:$AQ$10,0)+1,FALSE))</f>
        <v/>
      </c>
      <c r="E74" s="232" t="str">
        <f>IF(ISNA(VLOOKUP($A74,ES_P2_0!$A$10:$AQ$100,MATCH(FIXED(E$6,0,TRUE),ES_P2_0!$A$10:$AQ$10,0)+1,FALSE)),"",VLOOKUP($A74,ES_P2_0!$A$10:$AQ$100,MATCH(FIXED(E$6,0,TRUE),ES_P2_0!$A$10:$AQ$10,0)+1,FALSE))</f>
        <v/>
      </c>
      <c r="F74" s="232" t="str">
        <f>IF(ISNA(VLOOKUP($A74,ES_P2_0!$A$10:$AQ$100,MATCH(FIXED(F$6,0,TRUE),ES_P2_0!$A$10:$AQ$10,0)+1,FALSE)),"",VLOOKUP($A74,ES_P2_0!$A$10:$AQ$100,MATCH(FIXED(F$6,0,TRUE),ES_P2_0!$A$10:$AQ$10,0)+1,FALSE))</f>
        <v/>
      </c>
      <c r="G74" s="232" t="str">
        <f>IF(ISNA(VLOOKUP($A74,ES_P2_0!$A$10:$AQ$100,MATCH(FIXED(G$6,0,TRUE),ES_P2_0!$A$10:$AQ$10,0)+1,FALSE)),"",VLOOKUP($A74,ES_P2_0!$A$10:$AQ$100,MATCH(FIXED(G$6,0,TRUE),ES_P2_0!$A$10:$AQ$10,0)+1,FALSE))</f>
        <v/>
      </c>
      <c r="H74" s="232" t="str">
        <f>IF(ISNA(VLOOKUP($A74,ES_P2_0!$A$10:$AQ$100,MATCH(FIXED(H$6,0,TRUE),ES_P2_0!$A$10:$AQ$10,0)+1,FALSE)),"",VLOOKUP($A74,ES_P2_0!$A$10:$AQ$100,MATCH(FIXED(H$6,0,TRUE),ES_P2_0!$A$10:$AQ$10,0)+1,FALSE))</f>
        <v/>
      </c>
      <c r="I74" s="232" t="str">
        <f>IF(ISNA(VLOOKUP($A74,ES_P2_0!$A$10:$AQ$100,MATCH(FIXED(I$6,0,TRUE),ES_P2_0!$A$10:$AQ$10,0)+1,FALSE)),"",VLOOKUP($A74,ES_P2_0!$A$10:$AQ$100,MATCH(FIXED(I$6,0,TRUE),ES_P2_0!$A$10:$AQ$10,0)+1,FALSE))</f>
        <v/>
      </c>
      <c r="J74" s="232" t="str">
        <f>IF(ISNA(VLOOKUP($A74,ES_P2_0!$A$10:$AQ$100,MATCH(FIXED(J$6,0,TRUE),ES_P2_0!$A$10:$AQ$10,0)+1,FALSE)),"",VLOOKUP($A74,ES_P2_0!$A$10:$AQ$100,MATCH(FIXED(J$6,0,TRUE),ES_P2_0!$A$10:$AQ$10,0)+1,FALSE))</f>
        <v/>
      </c>
      <c r="K74" s="232" t="str">
        <f>IF(ISNA(VLOOKUP($A74,ES_P2_0!$A$10:$AQ$100,MATCH(FIXED(K$6,0,TRUE),ES_P2_0!$A$10:$AQ$10,0)+1,FALSE)),"",VLOOKUP($A74,ES_P2_0!$A$10:$AQ$100,MATCH(FIXED(K$6,0,TRUE),ES_P2_0!$A$10:$AQ$10,0)+1,FALSE))</f>
        <v/>
      </c>
      <c r="L74" s="232" t="str">
        <f>IF(ISNA(VLOOKUP($A74,ES_P2_0!$A$10:$AQ$100,MATCH(FIXED(L$6,0,TRUE),ES_P2_0!$A$10:$AQ$10,0)+1,FALSE)),"",VLOOKUP($A74,ES_P2_0!$A$10:$AQ$100,MATCH(FIXED(L$6,0,TRUE),ES_P2_0!$A$10:$AQ$10,0)+1,FALSE))</f>
        <v/>
      </c>
      <c r="M74" s="232" t="str">
        <f>IF(ISNA(VLOOKUP($A74,ES_P2_0!$A$10:$AQ$100,MATCH(FIXED(M$6,0,TRUE),ES_P2_0!$A$10:$AQ$10,0)+1,FALSE)),"",VLOOKUP($A74,ES_P2_0!$A$10:$AQ$100,MATCH(FIXED(M$6,0,TRUE),ES_P2_0!$A$10:$AQ$10,0)+1,FALSE))</f>
        <v>b</v>
      </c>
      <c r="N74" s="232" t="str">
        <f>IF(ISNA(VLOOKUP($A74,ES_P2_0!$A$10:$AQ$100,MATCH(FIXED(N$6,0,TRUE),ES_P2_0!$A$10:$AQ$10,0)+1,FALSE)),"",VLOOKUP($A74,ES_P2_0!$A$10:$AQ$100,MATCH(FIXED(N$6,0,TRUE),ES_P2_0!$A$10:$AQ$10,0)+1,FALSE))</f>
        <v/>
      </c>
      <c r="O74" s="232" t="str">
        <f>IF(ISNA(VLOOKUP($A74,ES_P2_0!$A$10:$AQ$100,MATCH(FIXED(O$6,0,TRUE),ES_P2_0!$A$10:$AQ$10,0)+1,FALSE)),"",VLOOKUP($A74,ES_P2_0!$A$10:$AQ$100,MATCH(FIXED(O$6,0,TRUE),ES_P2_0!$A$10:$AQ$10,0)+1,FALSE))</f>
        <v/>
      </c>
      <c r="P74" s="232" t="str">
        <f>IF(ISNA(VLOOKUP($A74,ES_P2_0!$A$10:$AQ$100,MATCH(FIXED(P$6,0,TRUE),ES_P2_0!$A$10:$AQ$10,0)+1,FALSE)),"",VLOOKUP($A74,ES_P2_0!$A$10:$AQ$100,MATCH(FIXED(P$6,0,TRUE),ES_P2_0!$A$10:$AQ$10,0)+1,FALSE))</f>
        <v/>
      </c>
      <c r="Q74" s="232" t="str">
        <f>IF(ISNA(VLOOKUP($A74,ES_P2_0!$A$10:$AQ$100,MATCH(FIXED(Q$6,0,TRUE),ES_P2_0!$A$10:$AQ$10,0)+1,FALSE)),"",VLOOKUP($A74,ES_P2_0!$A$10:$AQ$100,MATCH(FIXED(Q$6,0,TRUE),ES_P2_0!$A$10:$AQ$10,0)+1,FALSE))</f>
        <v/>
      </c>
      <c r="R74" s="232" t="str">
        <f>IF(ISNA(VLOOKUP($A74,ES_P2_0!$A$10:$AQ$100,MATCH(FIXED(R$6,0,TRUE),ES_P2_0!$A$10:$AQ$10,0)+1,FALSE)),"",VLOOKUP($A74,ES_P2_0!$A$10:$AQ$100,MATCH(FIXED(R$6,0,TRUE),ES_P2_0!$A$10:$AQ$10,0)+1,FALSE))</f>
        <v/>
      </c>
      <c r="S74" s="232" t="str">
        <f>IF(ISNA(VLOOKUP($A74,ES_P2_0!$A$10:$AQ$100,MATCH(FIXED(S$6,0,TRUE),ES_P2_0!$A$10:$AQ$10,0)+1,FALSE)),"",VLOOKUP($A74,ES_P2_0!$A$10:$AQ$100,MATCH(FIXED(S$6,0,TRUE),ES_P2_0!$A$10:$AQ$10,0)+1,FALSE))</f>
        <v/>
      </c>
      <c r="T74" s="232" t="str">
        <f>IF(ISNA(VLOOKUP($A74,ES_P2_0!$A$10:$AQ$100,MATCH(FIXED(T$6,0,TRUE),ES_P2_0!$A$10:$AQ$10,0)+1,FALSE)),"",VLOOKUP($A74,ES_P2_0!$A$10:$AQ$100,MATCH(FIXED(T$6,0,TRUE),ES_P2_0!$A$10:$AQ$10,0)+1,FALSE))</f>
        <v/>
      </c>
      <c r="U74" s="232" t="str">
        <f>IF(ISNA(VLOOKUP($A74,ES_P2_0!$A$10:$AQ$100,MATCH(FIXED(U$6,0,TRUE),ES_P2_0!$A$10:$AQ$10,0)+1,FALSE)),"",VLOOKUP($A74,ES_P2_0!$A$10:$AQ$100,MATCH(FIXED(U$6,0,TRUE),ES_P2_0!$A$10:$AQ$10,0)+1,FALSE))</f>
        <v/>
      </c>
      <c r="V74" s="232" t="str">
        <f>IF(ISNA(VLOOKUP($A74,ES_P2_0!$A$10:$AQ$100,MATCH(FIXED(V$6,0,TRUE),ES_P2_0!$A$10:$AQ$10,0)+1,FALSE)),"",VLOOKUP($A74,ES_P2_0!$A$10:$AQ$100,MATCH(FIXED(V$6,0,TRUE),ES_P2_0!$A$10:$AQ$10,0)+1,FALSE))</f>
        <v/>
      </c>
      <c r="W74" s="232" t="str">
        <f>IF(ISNA(VLOOKUP($A74,ES_P2_0!$A$10:$AQ$100,MATCH(FIXED(W$6,0,TRUE),ES_P2_0!$A$10:$AQ$10,0)+1,FALSE)),"",VLOOKUP($A74,ES_P2_0!$A$10:$AQ$100,MATCH(FIXED(W$6,0,TRUE),ES_P2_0!$A$10:$AQ$10,0)+1,FALSE))</f>
        <v/>
      </c>
    </row>
    <row r="75" spans="1:23">
      <c r="A75" s="230" t="str">
        <f>lookup!Z34</f>
        <v>United States</v>
      </c>
      <c r="B75" s="232" t="str">
        <f>VLOOKUP(A75,lookup!$Z$2:$AA$77,2,FALSE)</f>
        <v>Ηνωμένες Πολιτείες</v>
      </c>
      <c r="C75" s="232" t="str">
        <f>IF(ISNA(VLOOKUP($A75,ES_P2_0!$A$10:$AQ$100,MATCH(FIXED(C$6,0,TRUE),ES_P2_0!$A$10:$AQ$10,0)+1,FALSE)),"",VLOOKUP($A75,ES_P2_0!$A$10:$AQ$100,MATCH(FIXED(C$6,0,TRUE),ES_P2_0!$A$10:$AQ$10,0)+1,FALSE))</f>
        <v/>
      </c>
      <c r="D75" s="232" t="str">
        <f>IF(ISNA(VLOOKUP($A75,ES_P2_0!$A$10:$AQ$100,MATCH(FIXED(D$6,0,TRUE),ES_P2_0!$A$10:$AQ$10,0)+1,FALSE)),"",VLOOKUP($A75,ES_P2_0!$A$10:$AQ$100,MATCH(FIXED(D$6,0,TRUE),ES_P2_0!$A$10:$AQ$10,0)+1,FALSE))</f>
        <v/>
      </c>
      <c r="E75" s="232" t="str">
        <f>IF(ISNA(VLOOKUP($A75,ES_P2_0!$A$10:$AQ$100,MATCH(FIXED(E$6,0,TRUE),ES_P2_0!$A$10:$AQ$10,0)+1,FALSE)),"",VLOOKUP($A75,ES_P2_0!$A$10:$AQ$100,MATCH(FIXED(E$6,0,TRUE),ES_P2_0!$A$10:$AQ$10,0)+1,FALSE))</f>
        <v/>
      </c>
      <c r="F75" s="232" t="str">
        <f>IF(ISNA(VLOOKUP($A75,ES_P2_0!$A$10:$AQ$100,MATCH(FIXED(F$6,0,TRUE),ES_P2_0!$A$10:$AQ$10,0)+1,FALSE)),"",VLOOKUP($A75,ES_P2_0!$A$10:$AQ$100,MATCH(FIXED(F$6,0,TRUE),ES_P2_0!$A$10:$AQ$10,0)+1,FALSE))</f>
        <v/>
      </c>
      <c r="G75" s="232" t="str">
        <f>IF(ISNA(VLOOKUP($A75,ES_P2_0!$A$10:$AQ$100,MATCH(FIXED(G$6,0,TRUE),ES_P2_0!$A$10:$AQ$10,0)+1,FALSE)),"",VLOOKUP($A75,ES_P2_0!$A$10:$AQ$100,MATCH(FIXED(G$6,0,TRUE),ES_P2_0!$A$10:$AQ$10,0)+1,FALSE))</f>
        <v/>
      </c>
      <c r="H75" s="232" t="str">
        <f>IF(ISNA(VLOOKUP($A75,ES_P2_0!$A$10:$AQ$100,MATCH(FIXED(H$6,0,TRUE),ES_P2_0!$A$10:$AQ$10,0)+1,FALSE)),"",VLOOKUP($A75,ES_P2_0!$A$10:$AQ$100,MATCH(FIXED(H$6,0,TRUE),ES_P2_0!$A$10:$AQ$10,0)+1,FALSE))</f>
        <v>e</v>
      </c>
      <c r="I75" s="232" t="str">
        <f>IF(ISNA(VLOOKUP($A75,ES_P2_0!$A$10:$AQ$100,MATCH(FIXED(I$6,0,TRUE),ES_P2_0!$A$10:$AQ$10,0)+1,FALSE)),"",VLOOKUP($A75,ES_P2_0!$A$10:$AQ$100,MATCH(FIXED(I$6,0,TRUE),ES_P2_0!$A$10:$AQ$10,0)+1,FALSE))</f>
        <v>e</v>
      </c>
      <c r="J75" s="232" t="str">
        <f>IF(ISNA(VLOOKUP($A75,ES_P2_0!$A$10:$AQ$100,MATCH(FIXED(J$6,0,TRUE),ES_P2_0!$A$10:$AQ$10,0)+1,FALSE)),"",VLOOKUP($A75,ES_P2_0!$A$10:$AQ$100,MATCH(FIXED(J$6,0,TRUE),ES_P2_0!$A$10:$AQ$10,0)+1,FALSE))</f>
        <v>e</v>
      </c>
      <c r="K75" s="232" t="str">
        <f>IF(ISNA(VLOOKUP($A75,ES_P2_0!$A$10:$AQ$100,MATCH(FIXED(K$6,0,TRUE),ES_P2_0!$A$10:$AQ$10,0)+1,FALSE)),"",VLOOKUP($A75,ES_P2_0!$A$10:$AQ$100,MATCH(FIXED(K$6,0,TRUE),ES_P2_0!$A$10:$AQ$10,0)+1,FALSE))</f>
        <v>e</v>
      </c>
      <c r="L75" s="232" t="str">
        <f>IF(ISNA(VLOOKUP($A75,ES_P2_0!$A$10:$AQ$100,MATCH(FIXED(L$6,0,TRUE),ES_P2_0!$A$10:$AQ$10,0)+1,FALSE)),"",VLOOKUP($A75,ES_P2_0!$A$10:$AQ$100,MATCH(FIXED(L$6,0,TRUE),ES_P2_0!$A$10:$AQ$10,0)+1,FALSE))</f>
        <v>e</v>
      </c>
      <c r="M75" s="232" t="str">
        <f>IF(ISNA(VLOOKUP($A75,ES_P2_0!$A$10:$AQ$100,MATCH(FIXED(M$6,0,TRUE),ES_P2_0!$A$10:$AQ$10,0)+1,FALSE)),"",VLOOKUP($A75,ES_P2_0!$A$10:$AQ$100,MATCH(FIXED(M$6,0,TRUE),ES_P2_0!$A$10:$AQ$10,0)+1,FALSE))</f>
        <v>b</v>
      </c>
      <c r="N75" s="232" t="str">
        <f>IF(ISNA(VLOOKUP($A75,ES_P2_0!$A$10:$AQ$100,MATCH(FIXED(N$6,0,TRUE),ES_P2_0!$A$10:$AQ$10,0)+1,FALSE)),"",VLOOKUP($A75,ES_P2_0!$A$10:$AQ$100,MATCH(FIXED(N$6,0,TRUE),ES_P2_0!$A$10:$AQ$10,0)+1,FALSE))</f>
        <v>e</v>
      </c>
      <c r="O75" s="232" t="str">
        <f>IF(ISNA(VLOOKUP($A75,ES_P2_0!$A$10:$AQ$100,MATCH(FIXED(O$6,0,TRUE),ES_P2_0!$A$10:$AQ$10,0)+1,FALSE)),"",VLOOKUP($A75,ES_P2_0!$A$10:$AQ$100,MATCH(FIXED(O$6,0,TRUE),ES_P2_0!$A$10:$AQ$10,0)+1,FALSE))</f>
        <v>e</v>
      </c>
      <c r="P75" s="232" t="str">
        <f>IF(ISNA(VLOOKUP($A75,ES_P2_0!$A$10:$AQ$100,MATCH(FIXED(P$6,0,TRUE),ES_P2_0!$A$10:$AQ$10,0)+1,FALSE)),"",VLOOKUP($A75,ES_P2_0!$A$10:$AQ$100,MATCH(FIXED(P$6,0,TRUE),ES_P2_0!$A$10:$AQ$10,0)+1,FALSE))</f>
        <v>e</v>
      </c>
      <c r="Q75" s="232" t="str">
        <f>IF(ISNA(VLOOKUP($A75,ES_P2_0!$A$10:$AQ$100,MATCH(FIXED(Q$6,0,TRUE),ES_P2_0!$A$10:$AQ$10,0)+1,FALSE)),"",VLOOKUP($A75,ES_P2_0!$A$10:$AQ$100,MATCH(FIXED(Q$6,0,TRUE),ES_P2_0!$A$10:$AQ$10,0)+1,FALSE))</f>
        <v>e</v>
      </c>
      <c r="R75" s="232" t="str">
        <f>IF(ISNA(VLOOKUP($A75,ES_P2_0!$A$10:$AQ$100,MATCH(FIXED(R$6,0,TRUE),ES_P2_0!$A$10:$AQ$10,0)+1,FALSE)),"",VLOOKUP($A75,ES_P2_0!$A$10:$AQ$100,MATCH(FIXED(R$6,0,TRUE),ES_P2_0!$A$10:$AQ$10,0)+1,FALSE))</f>
        <v/>
      </c>
      <c r="S75" s="232" t="str">
        <f>IF(ISNA(VLOOKUP($A75,ES_P2_0!$A$10:$AQ$100,MATCH(FIXED(S$6,0,TRUE),ES_P2_0!$A$10:$AQ$10,0)+1,FALSE)),"",VLOOKUP($A75,ES_P2_0!$A$10:$AQ$100,MATCH(FIXED(S$6,0,TRUE),ES_P2_0!$A$10:$AQ$10,0)+1,FALSE))</f>
        <v/>
      </c>
      <c r="T75" s="232" t="str">
        <f>IF(ISNA(VLOOKUP($A75,ES_P2_0!$A$10:$AQ$100,MATCH(FIXED(T$6,0,TRUE),ES_P2_0!$A$10:$AQ$10,0)+1,FALSE)),"",VLOOKUP($A75,ES_P2_0!$A$10:$AQ$100,MATCH(FIXED(T$6,0,TRUE),ES_P2_0!$A$10:$AQ$10,0)+1,FALSE))</f>
        <v/>
      </c>
      <c r="U75" s="232" t="str">
        <f>IF(ISNA(VLOOKUP($A75,ES_P2_0!$A$10:$AQ$100,MATCH(FIXED(U$6,0,TRUE),ES_P2_0!$A$10:$AQ$10,0)+1,FALSE)),"",VLOOKUP($A75,ES_P2_0!$A$10:$AQ$100,MATCH(FIXED(U$6,0,TRUE),ES_P2_0!$A$10:$AQ$10,0)+1,FALSE))</f>
        <v/>
      </c>
      <c r="V75" s="232" t="str">
        <f>IF(ISNA(VLOOKUP($A75,ES_P2_0!$A$10:$AQ$100,MATCH(FIXED(V$6,0,TRUE),ES_P2_0!$A$10:$AQ$10,0)+1,FALSE)),"",VLOOKUP($A75,ES_P2_0!$A$10:$AQ$100,MATCH(FIXED(V$6,0,TRUE),ES_P2_0!$A$10:$AQ$10,0)+1,FALSE))</f>
        <v/>
      </c>
      <c r="W75" s="232" t="str">
        <f>IF(ISNA(VLOOKUP($A75,ES_P2_0!$A$10:$AQ$100,MATCH(FIXED(W$6,0,TRUE),ES_P2_0!$A$10:$AQ$10,0)+1,FALSE)),"",VLOOKUP($A75,ES_P2_0!$A$10:$AQ$100,MATCH(FIXED(W$6,0,TRUE),ES_P2_0!$A$10:$AQ$10,0)+1,FALSE))</f>
        <v/>
      </c>
    </row>
    <row r="76" spans="1:23">
      <c r="A76" s="230" t="str">
        <f>lookup!Z35</f>
        <v>Japan</v>
      </c>
      <c r="B76" s="232" t="str">
        <f>VLOOKUP(A76,lookup!$Z$2:$AA$77,2,FALSE)</f>
        <v>Ιαπωνία</v>
      </c>
      <c r="C76" s="232" t="str">
        <f>IF(ISNA(VLOOKUP($A76,ES_P2_0!$A$10:$AQ$100,MATCH(FIXED(C$6,0,TRUE),ES_P2_0!$A$10:$AQ$10,0)+1,FALSE)),"",VLOOKUP($A76,ES_P2_0!$A$10:$AQ$100,MATCH(FIXED(C$6,0,TRUE),ES_P2_0!$A$10:$AQ$10,0)+1,FALSE))</f>
        <v/>
      </c>
      <c r="D76" s="232" t="str">
        <f>IF(ISNA(VLOOKUP($A76,ES_P2_0!$A$10:$AQ$100,MATCH(FIXED(D$6,0,TRUE),ES_P2_0!$A$10:$AQ$10,0)+1,FALSE)),"",VLOOKUP($A76,ES_P2_0!$A$10:$AQ$100,MATCH(FIXED(D$6,0,TRUE),ES_P2_0!$A$10:$AQ$10,0)+1,FALSE))</f>
        <v/>
      </c>
      <c r="E76" s="232" t="str">
        <f>IF(ISNA(VLOOKUP($A76,ES_P2_0!$A$10:$AQ$100,MATCH(FIXED(E$6,0,TRUE),ES_P2_0!$A$10:$AQ$10,0)+1,FALSE)),"",VLOOKUP($A76,ES_P2_0!$A$10:$AQ$100,MATCH(FIXED(E$6,0,TRUE),ES_P2_0!$A$10:$AQ$10,0)+1,FALSE))</f>
        <v/>
      </c>
      <c r="F76" s="232" t="str">
        <f>IF(ISNA(VLOOKUP($A76,ES_P2_0!$A$10:$AQ$100,MATCH(FIXED(F$6,0,TRUE),ES_P2_0!$A$10:$AQ$10,0)+1,FALSE)),"",VLOOKUP($A76,ES_P2_0!$A$10:$AQ$100,MATCH(FIXED(F$6,0,TRUE),ES_P2_0!$A$10:$AQ$10,0)+1,FALSE))</f>
        <v/>
      </c>
      <c r="G76" s="232" t="str">
        <f>IF(ISNA(VLOOKUP($A76,ES_P2_0!$A$10:$AQ$100,MATCH(FIXED(G$6,0,TRUE),ES_P2_0!$A$10:$AQ$10,0)+1,FALSE)),"",VLOOKUP($A76,ES_P2_0!$A$10:$AQ$100,MATCH(FIXED(G$6,0,TRUE),ES_P2_0!$A$10:$AQ$10,0)+1,FALSE))</f>
        <v/>
      </c>
      <c r="H76" s="232" t="str">
        <f>IF(ISNA(VLOOKUP($A76,ES_P2_0!$A$10:$AQ$100,MATCH(FIXED(H$6,0,TRUE),ES_P2_0!$A$10:$AQ$10,0)+1,FALSE)),"",VLOOKUP($A76,ES_P2_0!$A$10:$AQ$100,MATCH(FIXED(H$6,0,TRUE),ES_P2_0!$A$10:$AQ$10,0)+1,FALSE))</f>
        <v/>
      </c>
      <c r="I76" s="232" t="str">
        <f>IF(ISNA(VLOOKUP($A76,ES_P2_0!$A$10:$AQ$100,MATCH(FIXED(I$6,0,TRUE),ES_P2_0!$A$10:$AQ$10,0)+1,FALSE)),"",VLOOKUP($A76,ES_P2_0!$A$10:$AQ$100,MATCH(FIXED(I$6,0,TRUE),ES_P2_0!$A$10:$AQ$10,0)+1,FALSE))</f>
        <v/>
      </c>
      <c r="J76" s="232" t="str">
        <f>IF(ISNA(VLOOKUP($A76,ES_P2_0!$A$10:$AQ$100,MATCH(FIXED(J$6,0,TRUE),ES_P2_0!$A$10:$AQ$10,0)+1,FALSE)),"",VLOOKUP($A76,ES_P2_0!$A$10:$AQ$100,MATCH(FIXED(J$6,0,TRUE),ES_P2_0!$A$10:$AQ$10,0)+1,FALSE))</f>
        <v/>
      </c>
      <c r="K76" s="232" t="str">
        <f>IF(ISNA(VLOOKUP($A76,ES_P2_0!$A$10:$AQ$100,MATCH(FIXED(K$6,0,TRUE),ES_P2_0!$A$10:$AQ$10,0)+1,FALSE)),"",VLOOKUP($A76,ES_P2_0!$A$10:$AQ$100,MATCH(FIXED(K$6,0,TRUE),ES_P2_0!$A$10:$AQ$10,0)+1,FALSE))</f>
        <v/>
      </c>
      <c r="L76" s="232" t="str">
        <f>IF(ISNA(VLOOKUP($A76,ES_P2_0!$A$10:$AQ$100,MATCH(FIXED(L$6,0,TRUE),ES_P2_0!$A$10:$AQ$10,0)+1,FALSE)),"",VLOOKUP($A76,ES_P2_0!$A$10:$AQ$100,MATCH(FIXED(L$6,0,TRUE),ES_P2_0!$A$10:$AQ$10,0)+1,FALSE))</f>
        <v/>
      </c>
      <c r="M76" s="232" t="str">
        <f>IF(ISNA(VLOOKUP($A76,ES_P2_0!$A$10:$AQ$100,MATCH(FIXED(M$6,0,TRUE),ES_P2_0!$A$10:$AQ$10,0)+1,FALSE)),"",VLOOKUP($A76,ES_P2_0!$A$10:$AQ$100,MATCH(FIXED(M$6,0,TRUE),ES_P2_0!$A$10:$AQ$10,0)+1,FALSE))</f>
        <v/>
      </c>
      <c r="N76" s="232" t="str">
        <f>IF(ISNA(VLOOKUP($A76,ES_P2_0!$A$10:$AQ$100,MATCH(FIXED(N$6,0,TRUE),ES_P2_0!$A$10:$AQ$10,0)+1,FALSE)),"",VLOOKUP($A76,ES_P2_0!$A$10:$AQ$100,MATCH(FIXED(N$6,0,TRUE),ES_P2_0!$A$10:$AQ$10,0)+1,FALSE))</f>
        <v/>
      </c>
      <c r="O76" s="232" t="str">
        <f>IF(ISNA(VLOOKUP($A76,ES_P2_0!$A$10:$AQ$100,MATCH(FIXED(O$6,0,TRUE),ES_P2_0!$A$10:$AQ$10,0)+1,FALSE)),"",VLOOKUP($A76,ES_P2_0!$A$10:$AQ$100,MATCH(FIXED(O$6,0,TRUE),ES_P2_0!$A$10:$AQ$10,0)+1,FALSE))</f>
        <v/>
      </c>
      <c r="P76" s="232" t="str">
        <f>IF(ISNA(VLOOKUP($A76,ES_P2_0!$A$10:$AQ$100,MATCH(FIXED(P$6,0,TRUE),ES_P2_0!$A$10:$AQ$10,0)+1,FALSE)),"",VLOOKUP($A76,ES_P2_0!$A$10:$AQ$100,MATCH(FIXED(P$6,0,TRUE),ES_P2_0!$A$10:$AQ$10,0)+1,FALSE))</f>
        <v/>
      </c>
      <c r="Q76" s="232" t="str">
        <f>IF(ISNA(VLOOKUP($A76,ES_P2_0!$A$10:$AQ$100,MATCH(FIXED(Q$6,0,TRUE),ES_P2_0!$A$10:$AQ$10,0)+1,FALSE)),"",VLOOKUP($A76,ES_P2_0!$A$10:$AQ$100,MATCH(FIXED(Q$6,0,TRUE),ES_P2_0!$A$10:$AQ$10,0)+1,FALSE))</f>
        <v/>
      </c>
      <c r="R76" s="232" t="str">
        <f>IF(ISNA(VLOOKUP($A76,ES_P2_0!$A$10:$AQ$100,MATCH(FIXED(R$6,0,TRUE),ES_P2_0!$A$10:$AQ$10,0)+1,FALSE)),"",VLOOKUP($A76,ES_P2_0!$A$10:$AQ$100,MATCH(FIXED(R$6,0,TRUE),ES_P2_0!$A$10:$AQ$10,0)+1,FALSE))</f>
        <v/>
      </c>
      <c r="S76" s="232" t="str">
        <f>IF(ISNA(VLOOKUP($A76,ES_P2_0!$A$10:$AQ$100,MATCH(FIXED(S$6,0,TRUE),ES_P2_0!$A$10:$AQ$10,0)+1,FALSE)),"",VLOOKUP($A76,ES_P2_0!$A$10:$AQ$100,MATCH(FIXED(S$6,0,TRUE),ES_P2_0!$A$10:$AQ$10,0)+1,FALSE))</f>
        <v/>
      </c>
      <c r="T76" s="232" t="str">
        <f>IF(ISNA(VLOOKUP($A76,ES_P2_0!$A$10:$AQ$100,MATCH(FIXED(T$6,0,TRUE),ES_P2_0!$A$10:$AQ$10,0)+1,FALSE)),"",VLOOKUP($A76,ES_P2_0!$A$10:$AQ$100,MATCH(FIXED(T$6,0,TRUE),ES_P2_0!$A$10:$AQ$10,0)+1,FALSE))</f>
        <v/>
      </c>
      <c r="U76" s="232" t="str">
        <f>IF(ISNA(VLOOKUP($A76,ES_P2_0!$A$10:$AQ$100,MATCH(FIXED(U$6,0,TRUE),ES_P2_0!$A$10:$AQ$10,0)+1,FALSE)),"",VLOOKUP($A76,ES_P2_0!$A$10:$AQ$100,MATCH(FIXED(U$6,0,TRUE),ES_P2_0!$A$10:$AQ$10,0)+1,FALSE))</f>
        <v/>
      </c>
      <c r="V76" s="232" t="str">
        <f>IF(ISNA(VLOOKUP($A76,ES_P2_0!$A$10:$AQ$100,MATCH(FIXED(V$6,0,TRUE),ES_P2_0!$A$10:$AQ$10,0)+1,FALSE)),"",VLOOKUP($A76,ES_P2_0!$A$10:$AQ$100,MATCH(FIXED(V$6,0,TRUE),ES_P2_0!$A$10:$AQ$10,0)+1,FALSE))</f>
        <v/>
      </c>
      <c r="W76" s="232" t="str">
        <f>IF(ISNA(VLOOKUP($A76,ES_P2_0!$A$10:$AQ$100,MATCH(FIXED(W$6,0,TRUE),ES_P2_0!$A$10:$AQ$10,0)+1,FALSE)),"",VLOOKUP($A76,ES_P2_0!$A$10:$AQ$100,MATCH(FIXED(W$6,0,TRUE),ES_P2_0!$A$10:$AQ$10,0)+1,FALSE))</f>
        <v/>
      </c>
    </row>
    <row r="77" spans="1:23">
      <c r="B77" s="232"/>
      <c r="C77" s="232"/>
      <c r="D77" s="232"/>
      <c r="E77" s="232"/>
      <c r="F77" s="232"/>
      <c r="G77" s="232"/>
      <c r="H77" s="232"/>
      <c r="I77" s="232"/>
      <c r="J77" s="232"/>
      <c r="K77" s="232"/>
      <c r="L77" s="232"/>
      <c r="M77" s="232"/>
      <c r="N77" s="232"/>
      <c r="O77" s="232"/>
      <c r="P77" s="232"/>
      <c r="Q77" s="232"/>
      <c r="R77" s="232"/>
      <c r="S77" s="232"/>
      <c r="T77" s="232"/>
      <c r="U77" s="232"/>
      <c r="V77" s="232"/>
      <c r="W77" s="232"/>
    </row>
    <row r="78" spans="1:23">
      <c r="B78" s="232"/>
      <c r="C78" s="232"/>
      <c r="D78" s="232"/>
      <c r="E78" s="232"/>
      <c r="F78" s="232"/>
      <c r="G78" s="232"/>
      <c r="H78" s="232"/>
      <c r="I78" s="232"/>
      <c r="J78" s="232"/>
      <c r="K78" s="232"/>
      <c r="L78" s="232"/>
      <c r="M78" s="232"/>
      <c r="N78" s="232"/>
      <c r="O78" s="232"/>
      <c r="P78" s="232"/>
      <c r="Q78" s="232"/>
      <c r="R78" s="232"/>
      <c r="S78" s="232"/>
      <c r="T78" s="232"/>
      <c r="U78" s="232"/>
      <c r="V78" s="232"/>
      <c r="W78" s="232"/>
    </row>
    <row r="79" spans="1:23">
      <c r="B79" s="232"/>
      <c r="C79" s="232"/>
      <c r="D79" s="232"/>
      <c r="E79" s="232"/>
      <c r="F79" s="232"/>
      <c r="G79" s="232"/>
      <c r="H79" s="232"/>
      <c r="I79" s="232"/>
      <c r="J79" s="232"/>
      <c r="K79" s="232"/>
      <c r="L79" s="232"/>
      <c r="M79" s="232"/>
      <c r="N79" s="232"/>
      <c r="O79" s="232"/>
      <c r="P79" s="232"/>
      <c r="Q79" s="232"/>
      <c r="R79" s="232"/>
      <c r="S79" s="232"/>
      <c r="T79" s="232"/>
      <c r="U79" s="232"/>
      <c r="V79" s="232"/>
      <c r="W79" s="232"/>
    </row>
    <row r="80" spans="1:23">
      <c r="B80" s="232"/>
      <c r="C80" s="232"/>
      <c r="D80" s="232"/>
      <c r="E80" s="232"/>
      <c r="F80" s="232"/>
      <c r="G80" s="232"/>
      <c r="H80" s="232"/>
      <c r="I80" s="232"/>
      <c r="J80" s="232"/>
      <c r="K80" s="232"/>
      <c r="L80" s="232"/>
      <c r="M80" s="232"/>
      <c r="N80" s="232"/>
      <c r="O80" s="232"/>
      <c r="P80" s="232"/>
      <c r="Q80" s="232"/>
      <c r="R80" s="232"/>
      <c r="S80" s="232"/>
      <c r="T80" s="232"/>
      <c r="U80" s="232"/>
      <c r="V80" s="232"/>
      <c r="W80" s="232"/>
    </row>
    <row r="81" spans="2:23">
      <c r="B81" s="232"/>
      <c r="C81" s="232"/>
      <c r="D81" s="232"/>
      <c r="E81" s="232"/>
      <c r="F81" s="232"/>
      <c r="G81" s="232"/>
      <c r="H81" s="232"/>
      <c r="I81" s="232"/>
      <c r="J81" s="232"/>
      <c r="K81" s="232"/>
      <c r="L81" s="232"/>
      <c r="M81" s="232"/>
      <c r="N81" s="232"/>
      <c r="O81" s="232"/>
      <c r="P81" s="232"/>
      <c r="Q81" s="232"/>
      <c r="R81" s="232"/>
      <c r="S81" s="232"/>
      <c r="T81" s="232"/>
      <c r="U81" s="232"/>
      <c r="V81" s="232"/>
      <c r="W81" s="232"/>
    </row>
    <row r="82" spans="2:23">
      <c r="B82" s="232"/>
      <c r="C82" s="232"/>
      <c r="D82" s="232"/>
      <c r="E82" s="232"/>
      <c r="F82" s="232"/>
      <c r="G82" s="232"/>
      <c r="H82" s="232"/>
      <c r="I82" s="232"/>
      <c r="J82" s="232"/>
      <c r="K82" s="232"/>
      <c r="L82" s="232"/>
      <c r="M82" s="232"/>
      <c r="N82" s="232"/>
      <c r="O82" s="232"/>
      <c r="P82" s="232"/>
      <c r="Q82" s="232"/>
      <c r="R82" s="232"/>
      <c r="S82" s="232"/>
      <c r="T82" s="232"/>
      <c r="U82" s="232"/>
      <c r="V82" s="232"/>
      <c r="W82" s="232"/>
    </row>
    <row r="83" spans="2:23">
      <c r="B83" s="232"/>
      <c r="C83" s="232"/>
      <c r="D83" s="232"/>
      <c r="E83" s="232"/>
      <c r="F83" s="232"/>
      <c r="G83" s="232"/>
      <c r="H83" s="232"/>
      <c r="I83" s="232"/>
      <c r="J83" s="232"/>
      <c r="K83" s="232"/>
      <c r="L83" s="232"/>
      <c r="M83" s="232"/>
      <c r="N83" s="232"/>
      <c r="O83" s="232"/>
      <c r="P83" s="232"/>
      <c r="Q83" s="232"/>
      <c r="R83" s="232"/>
      <c r="S83" s="232"/>
      <c r="T83" s="232"/>
      <c r="U83" s="232"/>
      <c r="V83" s="232"/>
      <c r="W83" s="232"/>
    </row>
    <row r="84" spans="2:23">
      <c r="B84" s="232"/>
      <c r="C84" s="232"/>
      <c r="D84" s="232"/>
      <c r="E84" s="232"/>
      <c r="F84" s="232"/>
      <c r="G84" s="232"/>
      <c r="H84" s="232"/>
      <c r="I84" s="232"/>
      <c r="J84" s="232"/>
      <c r="K84" s="232"/>
      <c r="L84" s="232"/>
      <c r="M84" s="232"/>
      <c r="N84" s="232"/>
      <c r="O84" s="232"/>
      <c r="P84" s="232"/>
      <c r="Q84" s="232"/>
      <c r="R84" s="232"/>
      <c r="S84" s="232"/>
      <c r="T84" s="232"/>
      <c r="U84" s="232"/>
      <c r="V84" s="232"/>
      <c r="W84" s="232"/>
    </row>
  </sheetData>
  <pageMargins left="0.7" right="0.7" top="0.75" bottom="0.75" header="0.3" footer="0.3"/>
  <pageSetup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B1:AJ51"/>
  <sheetViews>
    <sheetView workbookViewId="0">
      <selection activeCell="A14" sqref="A14"/>
    </sheetView>
  </sheetViews>
  <sheetFormatPr defaultColWidth="9.125" defaultRowHeight="12.75"/>
  <cols>
    <col min="1" max="1" width="9.125" style="230"/>
    <col min="2" max="2" width="5.125" style="230" bestFit="1" customWidth="1"/>
    <col min="3" max="3" width="6" style="230" customWidth="1"/>
    <col min="4" max="4" width="6.125" style="230" bestFit="1" customWidth="1"/>
    <col min="5" max="5" width="6" style="230" customWidth="1"/>
    <col min="6" max="8" width="6.125" style="230" bestFit="1" customWidth="1"/>
    <col min="9" max="10" width="5.125" style="230" bestFit="1" customWidth="1"/>
    <col min="11" max="12" width="6.125" style="230" bestFit="1" customWidth="1"/>
    <col min="13" max="13" width="5.125" style="230" bestFit="1" customWidth="1"/>
    <col min="14" max="18" width="6.125" style="230" bestFit="1" customWidth="1"/>
    <col min="19" max="21" width="5.125" style="230" bestFit="1" customWidth="1"/>
    <col min="22" max="22" width="6.125" style="230" bestFit="1" customWidth="1"/>
    <col min="23" max="23" width="5.125" style="230" bestFit="1" customWidth="1"/>
    <col min="24" max="26" width="6.125" style="230" bestFit="1" customWidth="1"/>
    <col min="27" max="31" width="5.125" style="230" bestFit="1" customWidth="1"/>
    <col min="32" max="35" width="6.125" style="230" bestFit="1" customWidth="1"/>
    <col min="36" max="36" width="6.125" style="230" customWidth="1"/>
    <col min="37" max="16384" width="9.125" style="230"/>
  </cols>
  <sheetData>
    <row r="1" spans="2:36" ht="30.75" thickBot="1">
      <c r="B1" s="233" t="s">
        <v>121</v>
      </c>
    </row>
    <row r="2" spans="2:36" ht="13.5" thickTop="1">
      <c r="B2" s="234" t="s">
        <v>263</v>
      </c>
    </row>
    <row r="3" spans="2:36">
      <c r="B3" s="234" t="s">
        <v>262</v>
      </c>
    </row>
    <row r="7" spans="2:36" ht="87.75">
      <c r="B7" s="235" t="str">
        <f t="array" ref="B7:AJ28">TRANSPOSE(ES_P2_1!B6:W40)</f>
        <v/>
      </c>
      <c r="C7" s="236" t="str">
        <v>ΕΕ (28 χώρες)</v>
      </c>
      <c r="D7" s="236" t="str">
        <v>ΕΕ (27 χώρες)</v>
      </c>
      <c r="E7" s="236" t="str">
        <v>ΕΕ (15 χώρες)</v>
      </c>
      <c r="F7" s="236" t="str">
        <v>Ευροχώρος</v>
      </c>
      <c r="G7" s="236" t="str">
        <v>Βέλγιο</v>
      </c>
      <c r="H7" s="236" t="str">
        <v>Βουλγαρία</v>
      </c>
      <c r="I7" s="236" t="str">
        <v>Τσεχία</v>
      </c>
      <c r="J7" s="236" t="str">
        <v>Δανία</v>
      </c>
      <c r="K7" s="236" t="str">
        <v>Γερμανία</v>
      </c>
      <c r="L7" s="236" t="str">
        <v>Εσθονία</v>
      </c>
      <c r="M7" s="236" t="str">
        <v>Ιρλανδία</v>
      </c>
      <c r="N7" s="236" t="str">
        <v>Ελλάδα</v>
      </c>
      <c r="O7" s="236" t="str">
        <v>Ισπανία</v>
      </c>
      <c r="P7" s="236" t="str">
        <v>Γαλλία</v>
      </c>
      <c r="Q7" s="236" t="str">
        <v>Κροατία</v>
      </c>
      <c r="R7" s="236" t="str">
        <v>Ιταλία</v>
      </c>
      <c r="S7" s="236" t="str">
        <v>Κύπρος</v>
      </c>
      <c r="T7" s="236" t="str">
        <v>Λετονία</v>
      </c>
      <c r="U7" s="236" t="str">
        <v>Λιθουανία</v>
      </c>
      <c r="V7" s="236" t="str">
        <v>Λουξεμβούργο</v>
      </c>
      <c r="W7" s="236" t="str">
        <v>Ουγγαρία</v>
      </c>
      <c r="X7" s="236" t="str">
        <v>Μάλτα</v>
      </c>
      <c r="Y7" s="236" t="str">
        <v>Ολλανδία</v>
      </c>
      <c r="Z7" s="236" t="str">
        <v>Αυστρία</v>
      </c>
      <c r="AA7" s="236" t="str">
        <v>Πολωνία</v>
      </c>
      <c r="AB7" s="236" t="str">
        <v>Πορτογαλία</v>
      </c>
      <c r="AC7" s="236" t="str">
        <v>Ρουμανία</v>
      </c>
      <c r="AD7" s="236" t="str">
        <v>Σλοβενία</v>
      </c>
      <c r="AE7" s="236" t="str">
        <v>Σλοβακία</v>
      </c>
      <c r="AF7" s="236" t="str">
        <v>Φινλανδία</v>
      </c>
      <c r="AG7" s="236" t="str">
        <v>Σουηδία</v>
      </c>
      <c r="AH7" s="236" t="str">
        <v>Ηνωμένο Βασίλειο</v>
      </c>
      <c r="AI7" s="236" t="str">
        <v>Ηνωμένες Πολιτείες</v>
      </c>
      <c r="AJ7" s="236" t="str">
        <v>Ιαπωνία</v>
      </c>
    </row>
    <row r="8" spans="2:36">
      <c r="B8" s="231">
        <v>1995</v>
      </c>
      <c r="C8" s="237" t="str">
        <v>:</v>
      </c>
      <c r="D8" s="237" t="str">
        <v>:</v>
      </c>
      <c r="E8" s="237" t="str">
        <v>:</v>
      </c>
      <c r="F8" s="237" t="str">
        <v>:</v>
      </c>
      <c r="G8" s="237" t="str">
        <v>:</v>
      </c>
      <c r="H8" s="237" t="str">
        <v>:</v>
      </c>
      <c r="I8" s="237" t="str">
        <v>:</v>
      </c>
      <c r="J8" s="237" t="str">
        <v>:</v>
      </c>
      <c r="K8" s="237" t="str">
        <v>:</v>
      </c>
      <c r="L8" s="237" t="str">
        <v>:</v>
      </c>
      <c r="M8" s="237" t="str">
        <v>:</v>
      </c>
      <c r="N8" s="237" t="str">
        <v>:</v>
      </c>
      <c r="O8" s="237" t="str">
        <v>:</v>
      </c>
      <c r="P8" s="237" t="str">
        <v>:</v>
      </c>
      <c r="Q8" s="237" t="str">
        <v>:</v>
      </c>
      <c r="R8" s="237" t="str">
        <v>:</v>
      </c>
      <c r="S8" s="237" t="str">
        <v>:</v>
      </c>
      <c r="T8" s="237" t="str">
        <v>:</v>
      </c>
      <c r="U8" s="237" t="str">
        <v>:</v>
      </c>
      <c r="V8" s="237" t="str">
        <v>:</v>
      </c>
      <c r="W8" s="237" t="str">
        <v>:</v>
      </c>
      <c r="X8" s="237" t="str">
        <v>:</v>
      </c>
      <c r="Y8" s="237" t="str">
        <v>:</v>
      </c>
      <c r="Z8" s="237" t="str">
        <v>:</v>
      </c>
      <c r="AA8" s="237" t="str">
        <v>:</v>
      </c>
      <c r="AB8" s="237" t="str">
        <v>:</v>
      </c>
      <c r="AC8" s="237" t="str">
        <v>:</v>
      </c>
      <c r="AD8" s="237" t="str">
        <v>:</v>
      </c>
      <c r="AE8" s="237" t="str">
        <v>:</v>
      </c>
      <c r="AF8" s="237" t="str">
        <v>:</v>
      </c>
      <c r="AG8" s="237" t="str">
        <v>:</v>
      </c>
      <c r="AH8" s="237" t="str">
        <v>:</v>
      </c>
      <c r="AI8" s="237" t="str">
        <v>:</v>
      </c>
      <c r="AJ8" s="534" t="str">
        <v>:</v>
      </c>
    </row>
    <row r="9" spans="2:36">
      <c r="B9" s="231">
        <v>1996</v>
      </c>
      <c r="C9" s="237" t="str">
        <v>:</v>
      </c>
      <c r="D9" s="237" t="str">
        <v>:</v>
      </c>
      <c r="E9" s="237" t="str">
        <v>:</v>
      </c>
      <c r="F9" s="237" t="str">
        <v>:</v>
      </c>
      <c r="G9" s="237" t="str">
        <v>:</v>
      </c>
      <c r="H9" s="237" t="str">
        <v>:</v>
      </c>
      <c r="I9" s="237" t="str">
        <v>:</v>
      </c>
      <c r="J9" s="237" t="str">
        <v>:</v>
      </c>
      <c r="K9" s="237" t="str">
        <v>:</v>
      </c>
      <c r="L9" s="237" t="str">
        <v>:</v>
      </c>
      <c r="M9" s="237" t="str">
        <v>:</v>
      </c>
      <c r="N9" s="237" t="str">
        <v>:</v>
      </c>
      <c r="O9" s="237" t="str">
        <v>:</v>
      </c>
      <c r="P9" s="237" t="str">
        <v>:</v>
      </c>
      <c r="Q9" s="237" t="str">
        <v>:</v>
      </c>
      <c r="R9" s="237" t="str">
        <v>:</v>
      </c>
      <c r="S9" s="237" t="str">
        <v>:</v>
      </c>
      <c r="T9" s="237" t="str">
        <v>:</v>
      </c>
      <c r="U9" s="237" t="str">
        <v>:</v>
      </c>
      <c r="V9" s="237" t="str">
        <v>:</v>
      </c>
      <c r="W9" s="237" t="str">
        <v>:</v>
      </c>
      <c r="X9" s="237" t="str">
        <v>:</v>
      </c>
      <c r="Y9" s="237" t="str">
        <v>:</v>
      </c>
      <c r="Z9" s="237" t="str">
        <v>:</v>
      </c>
      <c r="AA9" s="237" t="str">
        <v>:</v>
      </c>
      <c r="AB9" s="237" t="str">
        <v>:</v>
      </c>
      <c r="AC9" s="237" t="str">
        <v>:</v>
      </c>
      <c r="AD9" s="237" t="str">
        <v>:</v>
      </c>
      <c r="AE9" s="237" t="str">
        <v>:</v>
      </c>
      <c r="AF9" s="237" t="str">
        <v>:</v>
      </c>
      <c r="AG9" s="237" t="str">
        <v>:</v>
      </c>
      <c r="AH9" s="237" t="str">
        <v>:</v>
      </c>
      <c r="AI9" s="237" t="str">
        <v>:</v>
      </c>
      <c r="AJ9" s="534" t="str">
        <v>:</v>
      </c>
    </row>
    <row r="10" spans="2:36">
      <c r="B10" s="231">
        <v>1997</v>
      </c>
      <c r="C10" s="237" t="str">
        <v>:</v>
      </c>
      <c r="D10" s="237" t="str">
        <v>:</v>
      </c>
      <c r="E10" s="237" t="str">
        <v>:</v>
      </c>
      <c r="F10" s="237" t="str">
        <v>:</v>
      </c>
      <c r="G10" s="237" t="str">
        <v>:</v>
      </c>
      <c r="H10" s="237" t="str">
        <v>:</v>
      </c>
      <c r="I10" s="237" t="str">
        <v>:</v>
      </c>
      <c r="J10" s="237" t="str">
        <v>:</v>
      </c>
      <c r="K10" s="237" t="str">
        <v>:</v>
      </c>
      <c r="L10" s="237" t="str">
        <v>:</v>
      </c>
      <c r="M10" s="237" t="str">
        <v>:</v>
      </c>
      <c r="N10" s="237" t="str">
        <v>:</v>
      </c>
      <c r="O10" s="237" t="str">
        <v>:</v>
      </c>
      <c r="P10" s="237" t="str">
        <v>:</v>
      </c>
      <c r="Q10" s="237" t="str">
        <v>:</v>
      </c>
      <c r="R10" s="237" t="str">
        <v>:</v>
      </c>
      <c r="S10" s="237" t="str">
        <v>:</v>
      </c>
      <c r="T10" s="237" t="str">
        <v>:</v>
      </c>
      <c r="U10" s="237" t="str">
        <v>:</v>
      </c>
      <c r="V10" s="237" t="str">
        <v>:</v>
      </c>
      <c r="W10" s="237" t="str">
        <v>:</v>
      </c>
      <c r="X10" s="237" t="str">
        <v>:</v>
      </c>
      <c r="Y10" s="237" t="str">
        <v>:</v>
      </c>
      <c r="Z10" s="237" t="str">
        <v>:</v>
      </c>
      <c r="AA10" s="237" t="str">
        <v>:</v>
      </c>
      <c r="AB10" s="237" t="str">
        <v>:</v>
      </c>
      <c r="AC10" s="237" t="str">
        <v>:</v>
      </c>
      <c r="AD10" s="237" t="str">
        <v>:</v>
      </c>
      <c r="AE10" s="237" t="str">
        <v>:</v>
      </c>
      <c r="AF10" s="237" t="str">
        <v>:</v>
      </c>
      <c r="AG10" s="237" t="str">
        <v>:</v>
      </c>
      <c r="AH10" s="237" t="str">
        <v>:</v>
      </c>
      <c r="AI10" s="237" t="str">
        <v>:</v>
      </c>
      <c r="AJ10" s="534" t="str">
        <v>:</v>
      </c>
    </row>
    <row r="11" spans="2:36">
      <c r="B11" s="231">
        <v>1998</v>
      </c>
      <c r="C11" s="237" t="str">
        <v>:</v>
      </c>
      <c r="D11" s="237" t="str">
        <v>:</v>
      </c>
      <c r="E11" s="237" t="str">
        <v>:</v>
      </c>
      <c r="F11" s="237" t="str">
        <v>:</v>
      </c>
      <c r="G11" s="237" t="str">
        <v>:</v>
      </c>
      <c r="H11" s="237" t="str">
        <v>:</v>
      </c>
      <c r="I11" s="237" t="str">
        <v>:</v>
      </c>
      <c r="J11" s="237" t="str">
        <v>:</v>
      </c>
      <c r="K11" s="237" t="str">
        <v>:</v>
      </c>
      <c r="L11" s="237" t="str">
        <v>:</v>
      </c>
      <c r="M11" s="237" t="str">
        <v>:</v>
      </c>
      <c r="N11" s="237" t="str">
        <v>:</v>
      </c>
      <c r="O11" s="237" t="str">
        <v>:</v>
      </c>
      <c r="P11" s="237" t="str">
        <v>:</v>
      </c>
      <c r="Q11" s="237" t="str">
        <v>:</v>
      </c>
      <c r="R11" s="237" t="str">
        <v>:</v>
      </c>
      <c r="S11" s="237" t="str">
        <v>:</v>
      </c>
      <c r="T11" s="237" t="str">
        <v>:</v>
      </c>
      <c r="U11" s="237" t="str">
        <v>:</v>
      </c>
      <c r="V11" s="237" t="str">
        <v>:</v>
      </c>
      <c r="W11" s="237" t="str">
        <v>:</v>
      </c>
      <c r="X11" s="237" t="str">
        <v>:</v>
      </c>
      <c r="Y11" s="237" t="str">
        <v>:</v>
      </c>
      <c r="Z11" s="237" t="str">
        <v>:</v>
      </c>
      <c r="AA11" s="237" t="str">
        <v>:</v>
      </c>
      <c r="AB11" s="237" t="str">
        <v>:</v>
      </c>
      <c r="AC11" s="237" t="str">
        <v>:</v>
      </c>
      <c r="AD11" s="237" t="str">
        <v>:</v>
      </c>
      <c r="AE11" s="237" t="str">
        <v>:</v>
      </c>
      <c r="AF11" s="237" t="str">
        <v>:</v>
      </c>
      <c r="AG11" s="237" t="str">
        <v>:</v>
      </c>
      <c r="AH11" s="237" t="str">
        <v>:</v>
      </c>
      <c r="AI11" s="237" t="str">
        <v>:</v>
      </c>
      <c r="AJ11" s="534" t="str">
        <v>:</v>
      </c>
    </row>
    <row r="12" spans="2:36">
      <c r="B12" s="231">
        <v>1999</v>
      </c>
      <c r="C12" s="237" t="str">
        <v>:</v>
      </c>
      <c r="D12" s="237" t="str">
        <v>:</v>
      </c>
      <c r="E12" s="237" t="str">
        <v>:</v>
      </c>
      <c r="F12" s="237" t="str">
        <v>:</v>
      </c>
      <c r="G12" s="237" t="str">
        <v>:</v>
      </c>
      <c r="H12" s="237" t="str">
        <v>:</v>
      </c>
      <c r="I12" s="237" t="str">
        <v>:</v>
      </c>
      <c r="J12" s="237" t="str">
        <v>:</v>
      </c>
      <c r="K12" s="237" t="str">
        <v>:</v>
      </c>
      <c r="L12" s="237" t="str">
        <v>:</v>
      </c>
      <c r="M12" s="237" t="str">
        <v>:</v>
      </c>
      <c r="N12" s="237" t="str">
        <v>:</v>
      </c>
      <c r="O12" s="237" t="str">
        <v>:</v>
      </c>
      <c r="P12" s="237" t="str">
        <v>:</v>
      </c>
      <c r="Q12" s="237" t="str">
        <v>:</v>
      </c>
      <c r="R12" s="237" t="str">
        <v>:</v>
      </c>
      <c r="S12" s="237" t="str">
        <v>:</v>
      </c>
      <c r="T12" s="237" t="str">
        <v>:</v>
      </c>
      <c r="U12" s="237" t="str">
        <v>:</v>
      </c>
      <c r="V12" s="237" t="str">
        <v>:</v>
      </c>
      <c r="W12" s="237" t="str">
        <v>:</v>
      </c>
      <c r="X12" s="237" t="str">
        <v>:</v>
      </c>
      <c r="Y12" s="237" t="str">
        <v>:</v>
      </c>
      <c r="Z12" s="237" t="str">
        <v>:</v>
      </c>
      <c r="AA12" s="237" t="str">
        <v>:</v>
      </c>
      <c r="AB12" s="237" t="str">
        <v>:</v>
      </c>
      <c r="AC12" s="237" t="str">
        <v>:</v>
      </c>
      <c r="AD12" s="237" t="str">
        <v>:</v>
      </c>
      <c r="AE12" s="237" t="str">
        <v>:</v>
      </c>
      <c r="AF12" s="237" t="str">
        <v>:</v>
      </c>
      <c r="AG12" s="237" t="str">
        <v>:</v>
      </c>
      <c r="AH12" s="237" t="str">
        <v>:</v>
      </c>
      <c r="AI12" s="237" t="str">
        <v>:</v>
      </c>
      <c r="AJ12" s="534" t="str">
        <v>:</v>
      </c>
    </row>
    <row r="13" spans="2:36">
      <c r="B13" s="231">
        <v>2000</v>
      </c>
      <c r="C13" s="237">
        <v>100</v>
      </c>
      <c r="D13" s="237">
        <v>100.2</v>
      </c>
      <c r="E13" s="237">
        <v>117.5</v>
      </c>
      <c r="F13" s="237">
        <v>119.8</v>
      </c>
      <c r="G13" s="237">
        <v>146.80000000000001</v>
      </c>
      <c r="H13" s="237">
        <v>32.6</v>
      </c>
      <c r="I13" s="237">
        <v>58.9</v>
      </c>
      <c r="J13" s="237">
        <v>129.4</v>
      </c>
      <c r="K13" s="237">
        <v>124.5</v>
      </c>
      <c r="L13" s="237">
        <v>40.6</v>
      </c>
      <c r="M13" s="237">
        <v>114.1</v>
      </c>
      <c r="N13" s="237">
        <v>75.900000000000006</v>
      </c>
      <c r="O13" s="237">
        <v>102.9</v>
      </c>
      <c r="P13" s="237">
        <v>134</v>
      </c>
      <c r="Q13" s="237" t="str">
        <v>:</v>
      </c>
      <c r="R13" s="237">
        <v>117</v>
      </c>
      <c r="S13" s="237">
        <v>74.8</v>
      </c>
      <c r="T13" s="237">
        <v>31</v>
      </c>
      <c r="U13" s="237">
        <v>40</v>
      </c>
      <c r="V13" s="237" t="str">
        <v>:</v>
      </c>
      <c r="W13" s="237">
        <v>48</v>
      </c>
      <c r="X13" s="237" t="str">
        <v>:</v>
      </c>
      <c r="Y13" s="237">
        <v>136.9</v>
      </c>
      <c r="Z13" s="237">
        <v>117.2</v>
      </c>
      <c r="AA13" s="237">
        <v>45.6</v>
      </c>
      <c r="AB13" s="237">
        <v>62.6</v>
      </c>
      <c r="AC13" s="237">
        <v>21.8</v>
      </c>
      <c r="AD13" s="237">
        <v>76</v>
      </c>
      <c r="AE13" s="237">
        <v>54.9</v>
      </c>
      <c r="AF13" s="237">
        <v>112.7</v>
      </c>
      <c r="AG13" s="237">
        <v>119.6</v>
      </c>
      <c r="AH13" s="237">
        <v>113.6</v>
      </c>
      <c r="AI13" s="237">
        <v>136.19999999999999</v>
      </c>
      <c r="AJ13" s="534" t="str">
        <v>:</v>
      </c>
    </row>
    <row r="14" spans="2:36">
      <c r="B14" s="231">
        <v>2001</v>
      </c>
      <c r="C14" s="237">
        <v>100</v>
      </c>
      <c r="D14" s="237">
        <v>100.2</v>
      </c>
      <c r="E14" s="237">
        <v>116.6</v>
      </c>
      <c r="F14" s="237">
        <v>117.2</v>
      </c>
      <c r="G14" s="237">
        <v>143</v>
      </c>
      <c r="H14" s="237">
        <v>33</v>
      </c>
      <c r="I14" s="237">
        <v>63</v>
      </c>
      <c r="J14" s="237">
        <v>124.5</v>
      </c>
      <c r="K14" s="237">
        <v>124.1</v>
      </c>
      <c r="L14" s="237">
        <v>41.5</v>
      </c>
      <c r="M14" s="237">
        <v>113.9</v>
      </c>
      <c r="N14" s="237">
        <v>78.2</v>
      </c>
      <c r="O14" s="237">
        <v>101.2</v>
      </c>
      <c r="P14" s="237">
        <v>134</v>
      </c>
      <c r="Q14" s="237" t="str">
        <v>:</v>
      </c>
      <c r="R14" s="237">
        <v>116.7</v>
      </c>
      <c r="S14" s="237">
        <v>75.2</v>
      </c>
      <c r="T14" s="237">
        <v>32</v>
      </c>
      <c r="U14" s="237">
        <v>43.9</v>
      </c>
      <c r="V14" s="237" t="str">
        <v>:</v>
      </c>
      <c r="W14" s="237">
        <v>52.4</v>
      </c>
      <c r="X14" s="237" t="str">
        <v>:</v>
      </c>
      <c r="Y14" s="237">
        <v>135.6</v>
      </c>
      <c r="Z14" s="237">
        <v>112.4</v>
      </c>
      <c r="AA14" s="237">
        <v>45.8</v>
      </c>
      <c r="AB14" s="237">
        <v>61.8</v>
      </c>
      <c r="AC14" s="237">
        <v>23.5</v>
      </c>
      <c r="AD14" s="237">
        <v>76.2</v>
      </c>
      <c r="AE14" s="237">
        <v>57.3</v>
      </c>
      <c r="AF14" s="237">
        <v>110.6</v>
      </c>
      <c r="AG14" s="237">
        <v>114.4</v>
      </c>
      <c r="AH14" s="237">
        <v>113.4</v>
      </c>
      <c r="AI14" s="237">
        <v>135.4</v>
      </c>
      <c r="AJ14" s="534" t="str">
        <v>:</v>
      </c>
    </row>
    <row r="15" spans="2:36">
      <c r="B15" s="231">
        <v>2002</v>
      </c>
      <c r="C15" s="237">
        <v>100</v>
      </c>
      <c r="D15" s="237">
        <v>100.2</v>
      </c>
      <c r="E15" s="237">
        <v>116.1</v>
      </c>
      <c r="F15" s="237">
        <v>116.4</v>
      </c>
      <c r="G15" s="237">
        <v>145.4</v>
      </c>
      <c r="H15" s="237">
        <v>34.700000000000003</v>
      </c>
      <c r="I15" s="237">
        <v>62.4</v>
      </c>
      <c r="J15" s="237">
        <v>125.2</v>
      </c>
      <c r="K15" s="237">
        <v>123.8</v>
      </c>
      <c r="L15" s="237">
        <v>43.5</v>
      </c>
      <c r="M15" s="237">
        <v>119.1</v>
      </c>
      <c r="N15" s="237">
        <v>79.900000000000006</v>
      </c>
      <c r="O15" s="237">
        <v>102.2</v>
      </c>
      <c r="P15" s="237">
        <v>136.9</v>
      </c>
      <c r="Q15" s="237" t="str">
        <v>:</v>
      </c>
      <c r="R15" s="237">
        <v>109.4</v>
      </c>
      <c r="S15" s="237">
        <v>73.8</v>
      </c>
      <c r="T15" s="237">
        <v>33.4</v>
      </c>
      <c r="U15" s="237">
        <v>45.4</v>
      </c>
      <c r="V15" s="237">
        <v>172</v>
      </c>
      <c r="W15" s="237">
        <v>54.4</v>
      </c>
      <c r="X15" s="237" t="str">
        <v>:</v>
      </c>
      <c r="Y15" s="237">
        <v>136.1</v>
      </c>
      <c r="Z15" s="237">
        <v>113.5</v>
      </c>
      <c r="AA15" s="237">
        <v>47.8</v>
      </c>
      <c r="AB15" s="237">
        <v>61.5</v>
      </c>
      <c r="AC15" s="237">
        <v>26.6</v>
      </c>
      <c r="AD15" s="237">
        <v>75.900000000000006</v>
      </c>
      <c r="AE15" s="237">
        <v>60.3</v>
      </c>
      <c r="AF15" s="237">
        <v>109.4</v>
      </c>
      <c r="AG15" s="237">
        <v>115.4</v>
      </c>
      <c r="AH15" s="237">
        <v>113.8</v>
      </c>
      <c r="AI15" s="237">
        <v>135.6</v>
      </c>
      <c r="AJ15" s="534" t="str">
        <v>:</v>
      </c>
    </row>
    <row r="16" spans="2:36">
      <c r="B16" s="231">
        <v>2003</v>
      </c>
      <c r="C16" s="237">
        <v>100</v>
      </c>
      <c r="D16" s="237">
        <v>100.1</v>
      </c>
      <c r="E16" s="237">
        <v>115.4</v>
      </c>
      <c r="F16" s="237">
        <v>115.4</v>
      </c>
      <c r="G16" s="237">
        <v>143.6</v>
      </c>
      <c r="H16" s="237">
        <v>35.5</v>
      </c>
      <c r="I16" s="237">
        <v>65.7</v>
      </c>
      <c r="J16" s="237">
        <v>122.4</v>
      </c>
      <c r="K16" s="237">
        <v>125.9</v>
      </c>
      <c r="L16" s="237">
        <v>46.4</v>
      </c>
      <c r="M16" s="237">
        <v>122.1</v>
      </c>
      <c r="N16" s="237">
        <v>81.2</v>
      </c>
      <c r="O16" s="237">
        <v>101.5</v>
      </c>
      <c r="P16" s="237">
        <v>132.30000000000001</v>
      </c>
      <c r="Q16" s="237" t="str">
        <v>:</v>
      </c>
      <c r="R16" s="237">
        <v>107.2</v>
      </c>
      <c r="S16" s="237">
        <v>71.900000000000006</v>
      </c>
      <c r="T16" s="237">
        <v>34.5</v>
      </c>
      <c r="U16" s="237">
        <v>49.3</v>
      </c>
      <c r="V16" s="237">
        <v>178.2</v>
      </c>
      <c r="W16" s="237">
        <v>55.9</v>
      </c>
      <c r="X16" s="237" t="str">
        <v>:</v>
      </c>
      <c r="Y16" s="237">
        <v>133.30000000000001</v>
      </c>
      <c r="Z16" s="237">
        <v>113.8</v>
      </c>
      <c r="AA16" s="237">
        <v>48.6</v>
      </c>
      <c r="AB16" s="237">
        <v>61.7</v>
      </c>
      <c r="AC16" s="237">
        <v>28.5</v>
      </c>
      <c r="AD16" s="237">
        <v>76.7</v>
      </c>
      <c r="AE16" s="237">
        <v>62.9</v>
      </c>
      <c r="AF16" s="237">
        <v>107.3</v>
      </c>
      <c r="AG16" s="237">
        <v>118.6</v>
      </c>
      <c r="AH16" s="237">
        <v>114.6</v>
      </c>
      <c r="AI16" s="237">
        <v>138.9</v>
      </c>
      <c r="AJ16" s="534" t="str">
        <v>:</v>
      </c>
    </row>
    <row r="17" spans="2:36">
      <c r="B17" s="231">
        <v>2004</v>
      </c>
      <c r="C17" s="237">
        <v>100</v>
      </c>
      <c r="D17" s="237">
        <v>100.1</v>
      </c>
      <c r="E17" s="237">
        <v>114.9</v>
      </c>
      <c r="F17" s="237">
        <v>114.2</v>
      </c>
      <c r="G17" s="237">
        <v>141.19999999999999</v>
      </c>
      <c r="H17" s="237">
        <v>35.1</v>
      </c>
      <c r="I17" s="237">
        <v>67.099999999999994</v>
      </c>
      <c r="J17" s="237">
        <v>125.5</v>
      </c>
      <c r="K17" s="237">
        <v>125.8</v>
      </c>
      <c r="L17" s="237">
        <v>48.6</v>
      </c>
      <c r="M17" s="237">
        <v>122.5</v>
      </c>
      <c r="N17" s="237">
        <v>81.599999999999994</v>
      </c>
      <c r="O17" s="237">
        <v>100.9</v>
      </c>
      <c r="P17" s="237">
        <v>129.19999999999999</v>
      </c>
      <c r="Q17" s="237" t="str">
        <v>:</v>
      </c>
      <c r="R17" s="237">
        <v>104.1</v>
      </c>
      <c r="S17" s="237">
        <v>73.7</v>
      </c>
      <c r="T17" s="237">
        <v>36.6</v>
      </c>
      <c r="U17" s="237">
        <v>50</v>
      </c>
      <c r="V17" s="237">
        <v>181.4</v>
      </c>
      <c r="W17" s="237">
        <v>56.7</v>
      </c>
      <c r="X17" s="237" t="str">
        <v>:</v>
      </c>
      <c r="Y17" s="237">
        <v>135.5</v>
      </c>
      <c r="Z17" s="237">
        <v>114</v>
      </c>
      <c r="AA17" s="237">
        <v>49.9</v>
      </c>
      <c r="AB17" s="237">
        <v>60.5</v>
      </c>
      <c r="AC17" s="237">
        <v>31.5</v>
      </c>
      <c r="AD17" s="237">
        <v>78.900000000000006</v>
      </c>
      <c r="AE17" s="237">
        <v>63.4</v>
      </c>
      <c r="AF17" s="237">
        <v>110.7</v>
      </c>
      <c r="AG17" s="237">
        <v>120.9</v>
      </c>
      <c r="AH17" s="237">
        <v>116.4</v>
      </c>
      <c r="AI17" s="237">
        <v>140.4</v>
      </c>
      <c r="AJ17" s="534" t="str">
        <v>:</v>
      </c>
    </row>
    <row r="18" spans="2:36">
      <c r="B18" s="231">
        <v>2005</v>
      </c>
      <c r="C18" s="237">
        <v>100</v>
      </c>
      <c r="D18" s="237">
        <v>100.1</v>
      </c>
      <c r="E18" s="237">
        <v>114.8</v>
      </c>
      <c r="F18" s="237">
        <v>114.4</v>
      </c>
      <c r="G18" s="237">
        <v>139.5</v>
      </c>
      <c r="H18" s="237">
        <v>36.200000000000003</v>
      </c>
      <c r="I18" s="237">
        <v>67</v>
      </c>
      <c r="J18" s="237">
        <v>123.4</v>
      </c>
      <c r="K18" s="237">
        <v>127.2</v>
      </c>
      <c r="L18" s="237">
        <v>50.7</v>
      </c>
      <c r="M18" s="237">
        <v>120.7</v>
      </c>
      <c r="N18" s="237">
        <v>76.8</v>
      </c>
      <c r="O18" s="237">
        <v>100.9</v>
      </c>
      <c r="P18" s="237">
        <v>130.6</v>
      </c>
      <c r="Q18" s="237" t="str">
        <v>:</v>
      </c>
      <c r="R18" s="237">
        <v>103.3</v>
      </c>
      <c r="S18" s="237">
        <v>75.2</v>
      </c>
      <c r="T18" s="237">
        <v>37.4</v>
      </c>
      <c r="U18" s="237">
        <v>49.3</v>
      </c>
      <c r="V18" s="237">
        <v>183</v>
      </c>
      <c r="W18" s="237">
        <v>57.1</v>
      </c>
      <c r="X18" s="237" t="str">
        <v>:</v>
      </c>
      <c r="Y18" s="237">
        <v>137.80000000000001</v>
      </c>
      <c r="Z18" s="237">
        <v>112.6</v>
      </c>
      <c r="AA18" s="237">
        <v>49.8</v>
      </c>
      <c r="AB18" s="237">
        <v>63.1</v>
      </c>
      <c r="AC18" s="237">
        <v>32.700000000000003</v>
      </c>
      <c r="AD18" s="237">
        <v>82.2</v>
      </c>
      <c r="AE18" s="237">
        <v>65.2</v>
      </c>
      <c r="AF18" s="237">
        <v>108.7</v>
      </c>
      <c r="AG18" s="237">
        <v>117</v>
      </c>
      <c r="AH18" s="237">
        <v>115.6</v>
      </c>
      <c r="AI18" s="237">
        <v>141.5</v>
      </c>
      <c r="AJ18" s="534" t="str">
        <v>:</v>
      </c>
    </row>
    <row r="19" spans="2:36">
      <c r="B19" s="231">
        <v>2006</v>
      </c>
      <c r="C19" s="237">
        <v>100</v>
      </c>
      <c r="D19" s="237">
        <v>100.1</v>
      </c>
      <c r="E19" s="237">
        <v>114.8</v>
      </c>
      <c r="F19" s="237">
        <v>114.5</v>
      </c>
      <c r="G19" s="237">
        <v>136.69999999999999</v>
      </c>
      <c r="H19" s="237">
        <v>36.799999999999997</v>
      </c>
      <c r="I19" s="237">
        <v>68.3</v>
      </c>
      <c r="J19" s="237">
        <v>122.1</v>
      </c>
      <c r="K19" s="237">
        <v>127.5</v>
      </c>
      <c r="L19" s="237">
        <v>52.1</v>
      </c>
      <c r="M19" s="237">
        <v>120.5</v>
      </c>
      <c r="N19" s="237">
        <v>78.5</v>
      </c>
      <c r="O19" s="237">
        <v>102.6</v>
      </c>
      <c r="P19" s="237">
        <v>130.80000000000001</v>
      </c>
      <c r="Q19" s="237" t="str">
        <v>:</v>
      </c>
      <c r="R19" s="237">
        <v>102.2</v>
      </c>
      <c r="S19" s="237">
        <v>75.400000000000006</v>
      </c>
      <c r="T19" s="237">
        <v>38.4</v>
      </c>
      <c r="U19" s="237">
        <v>51.1</v>
      </c>
      <c r="V19" s="237">
        <v>192.3</v>
      </c>
      <c r="W19" s="237">
        <v>57.1</v>
      </c>
      <c r="X19" s="237" t="str">
        <v>:</v>
      </c>
      <c r="Y19" s="237">
        <v>137.19999999999999</v>
      </c>
      <c r="Z19" s="237">
        <v>114.3</v>
      </c>
      <c r="AA19" s="237">
        <v>49.1</v>
      </c>
      <c r="AB19" s="237">
        <v>63.3</v>
      </c>
      <c r="AC19" s="237">
        <v>35.5</v>
      </c>
      <c r="AD19" s="237">
        <v>83.5</v>
      </c>
      <c r="AE19" s="237">
        <v>67.400000000000006</v>
      </c>
      <c r="AF19" s="237">
        <v>108.1</v>
      </c>
      <c r="AG19" s="237">
        <v>118.1</v>
      </c>
      <c r="AH19" s="237">
        <v>114.9</v>
      </c>
      <c r="AI19" s="237">
        <v>136.9</v>
      </c>
      <c r="AJ19" s="534" t="str">
        <v>:</v>
      </c>
    </row>
    <row r="20" spans="2:36">
      <c r="B20" s="231">
        <v>2007</v>
      </c>
      <c r="C20" s="237">
        <v>100</v>
      </c>
      <c r="D20" s="237">
        <v>100.1</v>
      </c>
      <c r="E20" s="237">
        <v>114.3</v>
      </c>
      <c r="F20" s="237">
        <v>114.3</v>
      </c>
      <c r="G20" s="237">
        <v>134.5</v>
      </c>
      <c r="H20" s="237">
        <v>37.799999999999997</v>
      </c>
      <c r="I20" s="237">
        <v>71</v>
      </c>
      <c r="J20" s="237">
        <v>121.5</v>
      </c>
      <c r="K20" s="237">
        <v>127.1</v>
      </c>
      <c r="L20" s="237">
        <v>55.7</v>
      </c>
      <c r="M20" s="237">
        <v>122</v>
      </c>
      <c r="N20" s="237">
        <v>78.2</v>
      </c>
      <c r="O20" s="237">
        <v>103.7</v>
      </c>
      <c r="P20" s="237">
        <v>129.9</v>
      </c>
      <c r="Q20" s="237" t="str">
        <v>:</v>
      </c>
      <c r="R20" s="237">
        <v>102.5</v>
      </c>
      <c r="S20" s="237">
        <v>76.8</v>
      </c>
      <c r="T20" s="237">
        <v>47.9</v>
      </c>
      <c r="U20" s="237">
        <v>53</v>
      </c>
      <c r="V20" s="237">
        <v>191.6</v>
      </c>
      <c r="W20" s="237">
        <v>56.1</v>
      </c>
      <c r="X20" s="237" t="str">
        <v>:</v>
      </c>
      <c r="Y20" s="237">
        <v>137.5</v>
      </c>
      <c r="Z20" s="237">
        <v>112.5</v>
      </c>
      <c r="AA20" s="237">
        <v>50</v>
      </c>
      <c r="AB20" s="237">
        <v>63.5</v>
      </c>
      <c r="AC20" s="237">
        <v>38.5</v>
      </c>
      <c r="AD20" s="237">
        <v>83.8</v>
      </c>
      <c r="AE20" s="237">
        <v>71.2</v>
      </c>
      <c r="AF20" s="237">
        <v>111.1</v>
      </c>
      <c r="AG20" s="237">
        <v>118.9</v>
      </c>
      <c r="AH20" s="237">
        <v>112</v>
      </c>
      <c r="AI20" s="237">
        <v>136.1</v>
      </c>
      <c r="AJ20" s="534" t="str">
        <v>:</v>
      </c>
    </row>
    <row r="21" spans="2:36">
      <c r="B21" s="231">
        <v>2008</v>
      </c>
      <c r="C21" s="237">
        <v>100</v>
      </c>
      <c r="D21" s="237">
        <v>100.1</v>
      </c>
      <c r="E21" s="237">
        <v>114.1</v>
      </c>
      <c r="F21" s="237">
        <v>114.4</v>
      </c>
      <c r="G21" s="237">
        <v>134</v>
      </c>
      <c r="H21" s="237">
        <v>39</v>
      </c>
      <c r="I21" s="237">
        <v>68.5</v>
      </c>
      <c r="J21" s="237">
        <v>123.2</v>
      </c>
      <c r="K21" s="237">
        <v>126.3</v>
      </c>
      <c r="L21" s="237">
        <v>55.6</v>
      </c>
      <c r="M21" s="237">
        <v>114.7</v>
      </c>
      <c r="N21" s="237">
        <v>83.4</v>
      </c>
      <c r="O21" s="237">
        <v>104.4</v>
      </c>
      <c r="P21" s="237">
        <v>128.69999999999999</v>
      </c>
      <c r="Q21" s="237" t="str">
        <v>:</v>
      </c>
      <c r="R21" s="237">
        <v>104.3</v>
      </c>
      <c r="S21" s="237">
        <v>82</v>
      </c>
      <c r="T21" s="237">
        <v>45.8</v>
      </c>
      <c r="U21" s="237">
        <v>54.1</v>
      </c>
      <c r="V21" s="237">
        <v>177.5</v>
      </c>
      <c r="W21" s="237">
        <v>59.4</v>
      </c>
      <c r="X21" s="237" t="str">
        <v>:</v>
      </c>
      <c r="Y21" s="237">
        <v>138.1</v>
      </c>
      <c r="Z21" s="237">
        <v>112.9</v>
      </c>
      <c r="AA21" s="237">
        <v>50.2</v>
      </c>
      <c r="AB21" s="237">
        <v>63.4</v>
      </c>
      <c r="AC21" s="237">
        <v>43.6</v>
      </c>
      <c r="AD21" s="237">
        <v>83.4</v>
      </c>
      <c r="AE21" s="237">
        <v>74</v>
      </c>
      <c r="AF21" s="237">
        <v>111.7</v>
      </c>
      <c r="AG21" s="237">
        <v>117.7</v>
      </c>
      <c r="AH21" s="237">
        <v>109.3</v>
      </c>
      <c r="AI21" s="237">
        <v>134.69999999999999</v>
      </c>
      <c r="AJ21" s="534" t="str">
        <v>:</v>
      </c>
    </row>
    <row r="22" spans="2:36">
      <c r="B22" s="231">
        <v>2009</v>
      </c>
      <c r="C22" s="237">
        <v>100</v>
      </c>
      <c r="D22" s="237">
        <v>100.1</v>
      </c>
      <c r="E22" s="237">
        <v>113.8</v>
      </c>
      <c r="F22" s="237">
        <v>113.9</v>
      </c>
      <c r="G22" s="237">
        <v>134.80000000000001</v>
      </c>
      <c r="H22" s="237">
        <v>39.700000000000003</v>
      </c>
      <c r="I22" s="237">
        <v>70.2</v>
      </c>
      <c r="J22" s="237">
        <v>122.5</v>
      </c>
      <c r="K22" s="237">
        <v>124</v>
      </c>
      <c r="L22" s="237">
        <v>59.2</v>
      </c>
      <c r="M22" s="237">
        <v>120.6</v>
      </c>
      <c r="N22" s="237">
        <v>80.900000000000006</v>
      </c>
      <c r="O22" s="237">
        <v>107.7</v>
      </c>
      <c r="P22" s="237">
        <v>130.9</v>
      </c>
      <c r="Q22" s="237" t="str">
        <v>:</v>
      </c>
      <c r="R22" s="237">
        <v>104.5</v>
      </c>
      <c r="S22" s="237">
        <v>82.6</v>
      </c>
      <c r="T22" s="237">
        <v>48.2</v>
      </c>
      <c r="U22" s="237">
        <v>51.2</v>
      </c>
      <c r="V22" s="237">
        <v>172.9</v>
      </c>
      <c r="W22" s="237">
        <v>60.5</v>
      </c>
      <c r="X22" s="237" t="str">
        <v>:</v>
      </c>
      <c r="Y22" s="237">
        <v>133.80000000000001</v>
      </c>
      <c r="Z22" s="237">
        <v>114.5</v>
      </c>
      <c r="AA22" s="237">
        <v>52.4</v>
      </c>
      <c r="AB22" s="237">
        <v>65</v>
      </c>
      <c r="AC22" s="237">
        <v>43.5</v>
      </c>
      <c r="AD22" s="237">
        <v>83.9</v>
      </c>
      <c r="AE22" s="237">
        <v>73.8</v>
      </c>
      <c r="AF22" s="237">
        <v>108.3</v>
      </c>
      <c r="AG22" s="237">
        <v>114.6</v>
      </c>
      <c r="AH22" s="237">
        <v>107.3</v>
      </c>
      <c r="AI22" s="237">
        <v>137</v>
      </c>
      <c r="AJ22" s="534" t="str">
        <v>:</v>
      </c>
    </row>
    <row r="23" spans="2:36">
      <c r="B23" s="231">
        <v>2010</v>
      </c>
      <c r="C23" s="237">
        <v>100</v>
      </c>
      <c r="D23" s="237">
        <v>100.1</v>
      </c>
      <c r="E23" s="237">
        <v>113</v>
      </c>
      <c r="F23" s="237">
        <v>113.7</v>
      </c>
      <c r="G23" s="237">
        <v>136.9</v>
      </c>
      <c r="H23" s="237">
        <v>41</v>
      </c>
      <c r="I23" s="237">
        <v>67.7</v>
      </c>
      <c r="J23" s="237">
        <v>131.4</v>
      </c>
      <c r="K23" s="237">
        <v>125.4</v>
      </c>
      <c r="L23" s="237">
        <v>61.1</v>
      </c>
      <c r="M23" s="237">
        <v>126.2</v>
      </c>
      <c r="N23" s="237">
        <v>76.099999999999994</v>
      </c>
      <c r="O23" s="237">
        <v>105.1</v>
      </c>
      <c r="P23" s="237">
        <v>130.1</v>
      </c>
      <c r="Q23" s="237" t="str">
        <v>:</v>
      </c>
      <c r="R23" s="237">
        <v>103.8</v>
      </c>
      <c r="S23" s="237">
        <v>81.3</v>
      </c>
      <c r="T23" s="237">
        <v>51.8</v>
      </c>
      <c r="U23" s="237">
        <v>59.7</v>
      </c>
      <c r="V23" s="237">
        <v>178.3</v>
      </c>
      <c r="W23" s="237">
        <v>60.4</v>
      </c>
      <c r="X23" s="237" t="str">
        <v>:</v>
      </c>
      <c r="Y23" s="237">
        <v>132.1</v>
      </c>
      <c r="Z23" s="237">
        <v>114.9</v>
      </c>
      <c r="AA23" s="237">
        <v>56.4</v>
      </c>
      <c r="AB23" s="237">
        <v>65.8</v>
      </c>
      <c r="AC23" s="237">
        <v>44.1</v>
      </c>
      <c r="AD23" s="237">
        <v>83</v>
      </c>
      <c r="AE23" s="237">
        <v>75.2</v>
      </c>
      <c r="AF23" s="237">
        <v>107.6</v>
      </c>
      <c r="AG23" s="237">
        <v>115.1</v>
      </c>
      <c r="AH23" s="237">
        <v>102.8</v>
      </c>
      <c r="AI23" s="237" t="str">
        <v>:</v>
      </c>
      <c r="AJ23" s="534" t="str">
        <v>:</v>
      </c>
    </row>
    <row r="24" spans="2:36">
      <c r="B24" s="231">
        <v>2011</v>
      </c>
      <c r="C24" s="237">
        <v>100</v>
      </c>
      <c r="D24" s="237">
        <v>100.1</v>
      </c>
      <c r="E24" s="237">
        <v>112.7</v>
      </c>
      <c r="F24" s="237">
        <v>113.6</v>
      </c>
      <c r="G24" s="237">
        <v>134.9</v>
      </c>
      <c r="H24" s="237">
        <v>43.2</v>
      </c>
      <c r="I24" s="237">
        <v>68</v>
      </c>
      <c r="J24" s="237">
        <v>128.5</v>
      </c>
      <c r="K24" s="237">
        <v>127.1</v>
      </c>
      <c r="L24" s="237">
        <v>59.8</v>
      </c>
      <c r="M24" s="237">
        <v>129.4</v>
      </c>
      <c r="N24" s="237">
        <v>72.8</v>
      </c>
      <c r="O24" s="237">
        <v>104.4</v>
      </c>
      <c r="P24" s="237">
        <v>130</v>
      </c>
      <c r="Q24" s="237" t="str">
        <v>:</v>
      </c>
      <c r="R24" s="237">
        <v>102.8</v>
      </c>
      <c r="S24" s="237">
        <v>80.400000000000006</v>
      </c>
      <c r="T24" s="237">
        <v>54</v>
      </c>
      <c r="U24" s="237">
        <v>64.2</v>
      </c>
      <c r="V24" s="237">
        <v>180.1</v>
      </c>
      <c r="W24" s="237">
        <v>60.6</v>
      </c>
      <c r="X24" s="237" t="str">
        <v>:</v>
      </c>
      <c r="Y24" s="237">
        <v>131.4</v>
      </c>
      <c r="Z24" s="237">
        <v>114.8</v>
      </c>
      <c r="AA24" s="237">
        <v>58.2</v>
      </c>
      <c r="AB24" s="237">
        <v>64.599999999999994</v>
      </c>
      <c r="AC24" s="237">
        <v>44</v>
      </c>
      <c r="AD24" s="237">
        <v>86</v>
      </c>
      <c r="AE24" s="237">
        <v>75.099999999999994</v>
      </c>
      <c r="AF24" s="237">
        <v>108.2</v>
      </c>
      <c r="AG24" s="237">
        <v>115.4</v>
      </c>
      <c r="AH24" s="237">
        <v>100.7</v>
      </c>
      <c r="AI24" s="237" t="str">
        <v>:</v>
      </c>
      <c r="AJ24" s="534" t="str">
        <v>:</v>
      </c>
    </row>
    <row r="25" spans="2:36">
      <c r="B25" s="231">
        <v>2012</v>
      </c>
      <c r="C25" s="237">
        <v>100</v>
      </c>
      <c r="D25" s="237">
        <v>100.1</v>
      </c>
      <c r="E25" s="237">
        <v>112.5</v>
      </c>
      <c r="F25" s="237">
        <v>113.9</v>
      </c>
      <c r="G25" s="237">
        <v>134.30000000000001</v>
      </c>
      <c r="H25" s="237">
        <v>44.5</v>
      </c>
      <c r="I25" s="237">
        <v>67.400000000000006</v>
      </c>
      <c r="J25" s="237">
        <v>128.80000000000001</v>
      </c>
      <c r="K25" s="237">
        <v>126.3</v>
      </c>
      <c r="L25" s="237">
        <v>61</v>
      </c>
      <c r="M25" s="237">
        <v>129.1</v>
      </c>
      <c r="N25" s="237">
        <v>74.099999999999994</v>
      </c>
      <c r="O25" s="237">
        <v>108.2</v>
      </c>
      <c r="P25" s="237">
        <v>129.19999999999999</v>
      </c>
      <c r="Q25" s="237" t="str">
        <v>:</v>
      </c>
      <c r="R25" s="237">
        <v>102.6</v>
      </c>
      <c r="S25" s="237">
        <v>81.900000000000006</v>
      </c>
      <c r="T25" s="237">
        <v>56.3</v>
      </c>
      <c r="U25" s="237">
        <v>65.5</v>
      </c>
      <c r="V25" s="237">
        <v>177.2</v>
      </c>
      <c r="W25" s="237">
        <v>62</v>
      </c>
      <c r="X25" s="237" t="str">
        <v>:</v>
      </c>
      <c r="Y25" s="237">
        <v>128.80000000000001</v>
      </c>
      <c r="Z25" s="237">
        <v>115.2</v>
      </c>
      <c r="AA25" s="237">
        <v>59.4</v>
      </c>
      <c r="AB25" s="237">
        <v>65.3</v>
      </c>
      <c r="AC25" s="237">
        <v>44.5</v>
      </c>
      <c r="AD25" s="237">
        <v>86.5</v>
      </c>
      <c r="AE25" s="237">
        <v>75.400000000000006</v>
      </c>
      <c r="AF25" s="237">
        <v>107</v>
      </c>
      <c r="AG25" s="237">
        <v>116.2</v>
      </c>
      <c r="AH25" s="237">
        <v>98.3</v>
      </c>
      <c r="AI25" s="237" t="str">
        <v>:</v>
      </c>
      <c r="AJ25" s="534" t="str">
        <v>:</v>
      </c>
    </row>
    <row r="26" spans="2:36">
      <c r="B26" s="231">
        <v>2013</v>
      </c>
      <c r="C26" s="237">
        <v>100</v>
      </c>
      <c r="D26" s="237">
        <v>100.1</v>
      </c>
      <c r="E26" s="237">
        <v>112.5</v>
      </c>
      <c r="F26" s="237">
        <v>114.1</v>
      </c>
      <c r="G26" s="237">
        <v>133.1</v>
      </c>
      <c r="H26" s="237">
        <v>43.3</v>
      </c>
      <c r="I26" s="237">
        <v>66.7</v>
      </c>
      <c r="J26" s="237">
        <v>129</v>
      </c>
      <c r="K26" s="237">
        <v>126.6</v>
      </c>
      <c r="L26" s="237">
        <v>61.5</v>
      </c>
      <c r="M26" s="237">
        <v>122.6</v>
      </c>
      <c r="N26" s="237">
        <v>74.8</v>
      </c>
      <c r="O26" s="237">
        <v>109.7</v>
      </c>
      <c r="P26" s="237">
        <v>128.80000000000001</v>
      </c>
      <c r="Q26" s="237" t="str">
        <v>:</v>
      </c>
      <c r="R26" s="237">
        <v>101.9</v>
      </c>
      <c r="S26" s="237">
        <v>81.7</v>
      </c>
      <c r="T26" s="237">
        <v>57</v>
      </c>
      <c r="U26" s="237">
        <v>66.5</v>
      </c>
      <c r="V26" s="237" t="str">
        <v>:</v>
      </c>
      <c r="W26" s="237">
        <v>61.6</v>
      </c>
      <c r="X26" s="237" t="str">
        <v>:</v>
      </c>
      <c r="Y26" s="237">
        <v>129.4</v>
      </c>
      <c r="Z26" s="237">
        <v>115.3</v>
      </c>
      <c r="AA26" s="237">
        <v>60</v>
      </c>
      <c r="AB26" s="237">
        <v>65.3</v>
      </c>
      <c r="AC26" s="237">
        <v>45.1</v>
      </c>
      <c r="AD26" s="237">
        <v>86.1</v>
      </c>
      <c r="AE26" s="237">
        <v>76.599999999999994</v>
      </c>
      <c r="AF26" s="237">
        <v>105.6</v>
      </c>
      <c r="AG26" s="237">
        <v>116.9</v>
      </c>
      <c r="AH26" s="237">
        <v>97.7</v>
      </c>
      <c r="AI26" s="237" t="str">
        <v>:</v>
      </c>
      <c r="AJ26" s="534" t="str">
        <v>:</v>
      </c>
    </row>
    <row r="27" spans="2:36">
      <c r="B27" s="231">
        <v>2014</v>
      </c>
      <c r="C27" s="237" t="str">
        <v>:</v>
      </c>
      <c r="D27" s="237" t="str">
        <v>:</v>
      </c>
      <c r="E27" s="237" t="str">
        <v>:</v>
      </c>
      <c r="F27" s="237" t="str">
        <v>:</v>
      </c>
      <c r="G27" s="237" t="str">
        <v>:</v>
      </c>
      <c r="H27" s="237" t="str">
        <v>:</v>
      </c>
      <c r="I27" s="237" t="str">
        <v>:</v>
      </c>
      <c r="J27" s="237" t="str">
        <v>:</v>
      </c>
      <c r="K27" s="237" t="str">
        <v>:</v>
      </c>
      <c r="L27" s="237" t="str">
        <v>:</v>
      </c>
      <c r="M27" s="237" t="str">
        <v>:</v>
      </c>
      <c r="N27" s="237" t="str">
        <v>:</v>
      </c>
      <c r="O27" s="237" t="str">
        <v>:</v>
      </c>
      <c r="P27" s="237" t="str">
        <v>:</v>
      </c>
      <c r="Q27" s="237" t="str">
        <v>:</v>
      </c>
      <c r="R27" s="237" t="str">
        <v>:</v>
      </c>
      <c r="S27" s="237" t="str">
        <v>:</v>
      </c>
      <c r="T27" s="237" t="str">
        <v>:</v>
      </c>
      <c r="U27" s="237" t="str">
        <v>:</v>
      </c>
      <c r="V27" s="237" t="str">
        <v>:</v>
      </c>
      <c r="W27" s="237" t="str">
        <v>:</v>
      </c>
      <c r="X27" s="237" t="str">
        <v>:</v>
      </c>
      <c r="Y27" s="237" t="str">
        <v>:</v>
      </c>
      <c r="Z27" s="237" t="str">
        <v>:</v>
      </c>
      <c r="AA27" s="237" t="str">
        <v>:</v>
      </c>
      <c r="AB27" s="237" t="str">
        <v>:</v>
      </c>
      <c r="AC27" s="237" t="str">
        <v>:</v>
      </c>
      <c r="AD27" s="237" t="str">
        <v>:</v>
      </c>
      <c r="AE27" s="237" t="str">
        <v>:</v>
      </c>
      <c r="AF27" s="237" t="str">
        <v>:</v>
      </c>
      <c r="AG27" s="237" t="str">
        <v>:</v>
      </c>
      <c r="AH27" s="237" t="str">
        <v>:</v>
      </c>
      <c r="AI27" s="237" t="str">
        <v>:</v>
      </c>
      <c r="AJ27" s="534" t="str">
        <v>:</v>
      </c>
    </row>
    <row r="28" spans="2:36">
      <c r="B28" s="231">
        <v>2015</v>
      </c>
      <c r="C28" s="237" t="str">
        <v>:</v>
      </c>
      <c r="D28" s="237" t="str">
        <v>:</v>
      </c>
      <c r="E28" s="237" t="str">
        <v>:</v>
      </c>
      <c r="F28" s="237" t="str">
        <v>:</v>
      </c>
      <c r="G28" s="237" t="str">
        <v>:</v>
      </c>
      <c r="H28" s="237" t="str">
        <v>:</v>
      </c>
      <c r="I28" s="237" t="str">
        <v>:</v>
      </c>
      <c r="J28" s="237" t="str">
        <v>:</v>
      </c>
      <c r="K28" s="237" t="str">
        <v>:</v>
      </c>
      <c r="L28" s="237" t="str">
        <v>:</v>
      </c>
      <c r="M28" s="237" t="str">
        <v>:</v>
      </c>
      <c r="N28" s="237" t="str">
        <v>:</v>
      </c>
      <c r="O28" s="237" t="str">
        <v>:</v>
      </c>
      <c r="P28" s="237" t="str">
        <v>:</v>
      </c>
      <c r="Q28" s="237" t="str">
        <v>:</v>
      </c>
      <c r="R28" s="237" t="str">
        <v>:</v>
      </c>
      <c r="S28" s="237" t="str">
        <v>:</v>
      </c>
      <c r="T28" s="237" t="str">
        <v>:</v>
      </c>
      <c r="U28" s="237" t="str">
        <v>:</v>
      </c>
      <c r="V28" s="237" t="str">
        <v>:</v>
      </c>
      <c r="W28" s="237" t="str">
        <v>:</v>
      </c>
      <c r="X28" s="237" t="str">
        <v>:</v>
      </c>
      <c r="Y28" s="237" t="str">
        <v>:</v>
      </c>
      <c r="Z28" s="237" t="str">
        <v>:</v>
      </c>
      <c r="AA28" s="237" t="str">
        <v>:</v>
      </c>
      <c r="AB28" s="237" t="str">
        <v>:</v>
      </c>
      <c r="AC28" s="237" t="str">
        <v>:</v>
      </c>
      <c r="AD28" s="237" t="str">
        <v>:</v>
      </c>
      <c r="AE28" s="237" t="str">
        <v>:</v>
      </c>
      <c r="AF28" s="237" t="str">
        <v>:</v>
      </c>
      <c r="AG28" s="237" t="str">
        <v>:</v>
      </c>
      <c r="AH28" s="237" t="str">
        <v>:</v>
      </c>
      <c r="AI28" s="237" t="str">
        <v>:</v>
      </c>
      <c r="AJ28" s="534" t="str">
        <v>:</v>
      </c>
    </row>
    <row r="30" spans="2:36" ht="87.75">
      <c r="B30" s="230">
        <f t="array" ref="B30:AJ51">TRANSPOSE(ES_P2_1!B42:W76)</f>
        <v>0</v>
      </c>
      <c r="C30" s="236" t="str">
        <v>ΕΕ (28 χώρες)</v>
      </c>
      <c r="D30" s="236" t="str">
        <v>ΕΕ (27 χώρες)</v>
      </c>
      <c r="E30" s="236" t="str">
        <v>ΕΕ (15 χώρες)</v>
      </c>
      <c r="F30" s="236" t="str">
        <v>Ευροχώρος</v>
      </c>
      <c r="G30" s="236" t="str">
        <v>Βέλγιο</v>
      </c>
      <c r="H30" s="236" t="str">
        <v>Βουλγαρία</v>
      </c>
      <c r="I30" s="236" t="str">
        <v>Τσεχία</v>
      </c>
      <c r="J30" s="236" t="str">
        <v>Δανία</v>
      </c>
      <c r="K30" s="236" t="str">
        <v>Γερμανία</v>
      </c>
      <c r="L30" s="236" t="str">
        <v>Εσθονία</v>
      </c>
      <c r="M30" s="236" t="str">
        <v>Ιρλανδία</v>
      </c>
      <c r="N30" s="236" t="str">
        <v>Ελλάδα</v>
      </c>
      <c r="O30" s="236" t="str">
        <v>Ισπανία</v>
      </c>
      <c r="P30" s="236" t="str">
        <v>Γαλλία</v>
      </c>
      <c r="Q30" s="236" t="str">
        <v>Κροατία</v>
      </c>
      <c r="R30" s="236" t="str">
        <v>Ιταλία</v>
      </c>
      <c r="S30" s="236" t="str">
        <v>Κύπρος</v>
      </c>
      <c r="T30" s="236" t="str">
        <v>Λετονία</v>
      </c>
      <c r="U30" s="236" t="str">
        <v>Λιθουανία</v>
      </c>
      <c r="V30" s="236" t="str">
        <v>Λουξεμβούργο</v>
      </c>
      <c r="W30" s="236" t="str">
        <v>Ουγγαρία</v>
      </c>
      <c r="X30" s="236" t="str">
        <v>Μάλτα</v>
      </c>
      <c r="Y30" s="236" t="str">
        <v>Ολλανδία</v>
      </c>
      <c r="Z30" s="236" t="str">
        <v>Αυστρία</v>
      </c>
      <c r="AA30" s="236" t="str">
        <v>Πολωνία</v>
      </c>
      <c r="AB30" s="236" t="str">
        <v>Πορτογαλία</v>
      </c>
      <c r="AC30" s="236" t="str">
        <v>Ρουμανία</v>
      </c>
      <c r="AD30" s="236" t="str">
        <v>Σλοβενία</v>
      </c>
      <c r="AE30" s="236" t="str">
        <v>Σλοβακία</v>
      </c>
      <c r="AF30" s="236" t="str">
        <v>Φινλανδία</v>
      </c>
      <c r="AG30" s="236" t="str">
        <v>Σουηδία</v>
      </c>
      <c r="AH30" s="236" t="str">
        <v>Ηνωμένο Βασίλειο</v>
      </c>
      <c r="AI30" s="236" t="str">
        <v>Ηνωμένες Πολιτείες</v>
      </c>
      <c r="AJ30" s="236" t="str">
        <v>Ιαπωνία</v>
      </c>
    </row>
    <row r="31" spans="2:36">
      <c r="B31" s="231">
        <v>1995</v>
      </c>
      <c r="C31" s="237" t="str">
        <v/>
      </c>
      <c r="D31" s="237" t="str">
        <v/>
      </c>
      <c r="E31" s="237" t="str">
        <v/>
      </c>
      <c r="F31" s="237" t="str">
        <v/>
      </c>
      <c r="G31" s="237" t="str">
        <v/>
      </c>
      <c r="H31" s="237" t="str">
        <v/>
      </c>
      <c r="I31" s="237" t="str">
        <v/>
      </c>
      <c r="J31" s="237" t="str">
        <v/>
      </c>
      <c r="K31" s="237" t="str">
        <v/>
      </c>
      <c r="L31" s="237" t="str">
        <v/>
      </c>
      <c r="M31" s="237" t="str">
        <v/>
      </c>
      <c r="N31" s="237" t="str">
        <v/>
      </c>
      <c r="O31" s="237" t="str">
        <v/>
      </c>
      <c r="P31" s="237" t="str">
        <v/>
      </c>
      <c r="Q31" s="237" t="str">
        <v/>
      </c>
      <c r="R31" s="237" t="str">
        <v/>
      </c>
      <c r="S31" s="237" t="str">
        <v/>
      </c>
      <c r="T31" s="237" t="str">
        <v/>
      </c>
      <c r="U31" s="237" t="str">
        <v/>
      </c>
      <c r="V31" s="237" t="str">
        <v/>
      </c>
      <c r="W31" s="237" t="str">
        <v/>
      </c>
      <c r="X31" s="237" t="str">
        <v/>
      </c>
      <c r="Y31" s="237" t="str">
        <v/>
      </c>
      <c r="Z31" s="237" t="str">
        <v/>
      </c>
      <c r="AA31" s="237" t="str">
        <v/>
      </c>
      <c r="AB31" s="237" t="str">
        <v/>
      </c>
      <c r="AC31" s="237" t="str">
        <v/>
      </c>
      <c r="AD31" s="237" t="str">
        <v/>
      </c>
      <c r="AE31" s="237" t="str">
        <v/>
      </c>
      <c r="AF31" s="237" t="str">
        <v/>
      </c>
      <c r="AG31" s="237" t="str">
        <v/>
      </c>
      <c r="AH31" s="237" t="str">
        <v/>
      </c>
      <c r="AI31" s="237" t="str">
        <v/>
      </c>
      <c r="AJ31" s="534" t="str">
        <v/>
      </c>
    </row>
    <row r="32" spans="2:36">
      <c r="B32" s="231">
        <v>1996</v>
      </c>
      <c r="C32" s="237" t="str">
        <v/>
      </c>
      <c r="D32" s="237" t="str">
        <v/>
      </c>
      <c r="E32" s="237" t="str">
        <v/>
      </c>
      <c r="F32" s="237" t="str">
        <v/>
      </c>
      <c r="G32" s="237" t="str">
        <v/>
      </c>
      <c r="H32" s="237" t="str">
        <v/>
      </c>
      <c r="I32" s="237" t="str">
        <v/>
      </c>
      <c r="J32" s="237" t="str">
        <v/>
      </c>
      <c r="K32" s="237" t="str">
        <v/>
      </c>
      <c r="L32" s="237" t="str">
        <v/>
      </c>
      <c r="M32" s="237" t="str">
        <v/>
      </c>
      <c r="N32" s="237" t="str">
        <v/>
      </c>
      <c r="O32" s="237" t="str">
        <v/>
      </c>
      <c r="P32" s="237" t="str">
        <v/>
      </c>
      <c r="Q32" s="237" t="str">
        <v/>
      </c>
      <c r="R32" s="237" t="str">
        <v/>
      </c>
      <c r="S32" s="237" t="str">
        <v/>
      </c>
      <c r="T32" s="237" t="str">
        <v/>
      </c>
      <c r="U32" s="237" t="str">
        <v/>
      </c>
      <c r="V32" s="237" t="str">
        <v/>
      </c>
      <c r="W32" s="237" t="str">
        <v/>
      </c>
      <c r="X32" s="237" t="str">
        <v/>
      </c>
      <c r="Y32" s="237" t="str">
        <v/>
      </c>
      <c r="Z32" s="237" t="str">
        <v/>
      </c>
      <c r="AA32" s="237" t="str">
        <v/>
      </c>
      <c r="AB32" s="237" t="str">
        <v/>
      </c>
      <c r="AC32" s="237" t="str">
        <v/>
      </c>
      <c r="AD32" s="237" t="str">
        <v/>
      </c>
      <c r="AE32" s="237" t="str">
        <v/>
      </c>
      <c r="AF32" s="237" t="str">
        <v/>
      </c>
      <c r="AG32" s="237" t="str">
        <v/>
      </c>
      <c r="AH32" s="237" t="str">
        <v/>
      </c>
      <c r="AI32" s="237" t="str">
        <v/>
      </c>
      <c r="AJ32" s="534" t="str">
        <v/>
      </c>
    </row>
    <row r="33" spans="2:36">
      <c r="B33" s="231">
        <v>1997</v>
      </c>
      <c r="C33" s="237" t="str">
        <v/>
      </c>
      <c r="D33" s="237" t="str">
        <v/>
      </c>
      <c r="E33" s="237" t="str">
        <v/>
      </c>
      <c r="F33" s="237" t="str">
        <v/>
      </c>
      <c r="G33" s="237" t="str">
        <v/>
      </c>
      <c r="H33" s="237" t="str">
        <v/>
      </c>
      <c r="I33" s="237" t="str">
        <v/>
      </c>
      <c r="J33" s="237" t="str">
        <v/>
      </c>
      <c r="K33" s="237" t="str">
        <v/>
      </c>
      <c r="L33" s="237" t="str">
        <v/>
      </c>
      <c r="M33" s="237" t="str">
        <v/>
      </c>
      <c r="N33" s="237" t="str">
        <v/>
      </c>
      <c r="O33" s="237" t="str">
        <v/>
      </c>
      <c r="P33" s="237" t="str">
        <v/>
      </c>
      <c r="Q33" s="237" t="str">
        <v/>
      </c>
      <c r="R33" s="237" t="str">
        <v/>
      </c>
      <c r="S33" s="237" t="str">
        <v/>
      </c>
      <c r="T33" s="237" t="str">
        <v/>
      </c>
      <c r="U33" s="237" t="str">
        <v/>
      </c>
      <c r="V33" s="237" t="str">
        <v/>
      </c>
      <c r="W33" s="237" t="str">
        <v/>
      </c>
      <c r="X33" s="237" t="str">
        <v/>
      </c>
      <c r="Y33" s="237" t="str">
        <v/>
      </c>
      <c r="Z33" s="237" t="str">
        <v/>
      </c>
      <c r="AA33" s="237" t="str">
        <v/>
      </c>
      <c r="AB33" s="237" t="str">
        <v/>
      </c>
      <c r="AC33" s="237" t="str">
        <v/>
      </c>
      <c r="AD33" s="237" t="str">
        <v/>
      </c>
      <c r="AE33" s="237" t="str">
        <v/>
      </c>
      <c r="AF33" s="237" t="str">
        <v/>
      </c>
      <c r="AG33" s="237" t="str">
        <v/>
      </c>
      <c r="AH33" s="237" t="str">
        <v/>
      </c>
      <c r="AI33" s="237" t="str">
        <v/>
      </c>
      <c r="AJ33" s="534" t="str">
        <v/>
      </c>
    </row>
    <row r="34" spans="2:36">
      <c r="B34" s="231">
        <v>1998</v>
      </c>
      <c r="C34" s="237" t="str">
        <v/>
      </c>
      <c r="D34" s="237" t="str">
        <v/>
      </c>
      <c r="E34" s="237" t="str">
        <v/>
      </c>
      <c r="F34" s="237" t="str">
        <v/>
      </c>
      <c r="G34" s="237" t="str">
        <v/>
      </c>
      <c r="H34" s="237" t="str">
        <v/>
      </c>
      <c r="I34" s="237" t="str">
        <v/>
      </c>
      <c r="J34" s="237" t="str">
        <v/>
      </c>
      <c r="K34" s="237" t="str">
        <v/>
      </c>
      <c r="L34" s="237" t="str">
        <v/>
      </c>
      <c r="M34" s="237" t="str">
        <v/>
      </c>
      <c r="N34" s="237" t="str">
        <v/>
      </c>
      <c r="O34" s="237" t="str">
        <v/>
      </c>
      <c r="P34" s="237" t="str">
        <v/>
      </c>
      <c r="Q34" s="237" t="str">
        <v/>
      </c>
      <c r="R34" s="237" t="str">
        <v/>
      </c>
      <c r="S34" s="237" t="str">
        <v/>
      </c>
      <c r="T34" s="237" t="str">
        <v/>
      </c>
      <c r="U34" s="237" t="str">
        <v/>
      </c>
      <c r="V34" s="237" t="str">
        <v/>
      </c>
      <c r="W34" s="237" t="str">
        <v/>
      </c>
      <c r="X34" s="237" t="str">
        <v/>
      </c>
      <c r="Y34" s="237" t="str">
        <v/>
      </c>
      <c r="Z34" s="237" t="str">
        <v/>
      </c>
      <c r="AA34" s="237" t="str">
        <v/>
      </c>
      <c r="AB34" s="237" t="str">
        <v/>
      </c>
      <c r="AC34" s="237" t="str">
        <v/>
      </c>
      <c r="AD34" s="237" t="str">
        <v/>
      </c>
      <c r="AE34" s="237" t="str">
        <v/>
      </c>
      <c r="AF34" s="237" t="str">
        <v/>
      </c>
      <c r="AG34" s="237" t="str">
        <v/>
      </c>
      <c r="AH34" s="237" t="str">
        <v/>
      </c>
      <c r="AI34" s="237" t="str">
        <v/>
      </c>
      <c r="AJ34" s="534" t="str">
        <v/>
      </c>
    </row>
    <row r="35" spans="2:36">
      <c r="B35" s="231">
        <v>1999</v>
      </c>
      <c r="C35" s="237" t="str">
        <v/>
      </c>
      <c r="D35" s="237" t="str">
        <v/>
      </c>
      <c r="E35" s="237" t="str">
        <v/>
      </c>
      <c r="F35" s="237" t="str">
        <v/>
      </c>
      <c r="G35" s="237" t="str">
        <v/>
      </c>
      <c r="H35" s="237" t="str">
        <v/>
      </c>
      <c r="I35" s="237" t="str">
        <v/>
      </c>
      <c r="J35" s="237" t="str">
        <v/>
      </c>
      <c r="K35" s="237" t="str">
        <v/>
      </c>
      <c r="L35" s="237" t="str">
        <v/>
      </c>
      <c r="M35" s="237" t="str">
        <v/>
      </c>
      <c r="N35" s="237" t="str">
        <v/>
      </c>
      <c r="O35" s="237" t="str">
        <v/>
      </c>
      <c r="P35" s="237" t="str">
        <v/>
      </c>
      <c r="Q35" s="237" t="str">
        <v/>
      </c>
      <c r="R35" s="237" t="str">
        <v/>
      </c>
      <c r="S35" s="237" t="str">
        <v/>
      </c>
      <c r="T35" s="237" t="str">
        <v/>
      </c>
      <c r="U35" s="237" t="str">
        <v/>
      </c>
      <c r="V35" s="237" t="str">
        <v/>
      </c>
      <c r="W35" s="237" t="str">
        <v/>
      </c>
      <c r="X35" s="237" t="str">
        <v/>
      </c>
      <c r="Y35" s="237" t="str">
        <v/>
      </c>
      <c r="Z35" s="237" t="str">
        <v/>
      </c>
      <c r="AA35" s="237" t="str">
        <v/>
      </c>
      <c r="AB35" s="237" t="str">
        <v/>
      </c>
      <c r="AC35" s="237" t="str">
        <v/>
      </c>
      <c r="AD35" s="237" t="str">
        <v/>
      </c>
      <c r="AE35" s="237" t="str">
        <v/>
      </c>
      <c r="AF35" s="237" t="str">
        <v/>
      </c>
      <c r="AG35" s="237" t="str">
        <v/>
      </c>
      <c r="AH35" s="237" t="str">
        <v/>
      </c>
      <c r="AI35" s="237" t="str">
        <v/>
      </c>
      <c r="AJ35" s="534" t="str">
        <v/>
      </c>
    </row>
    <row r="36" spans="2:36">
      <c r="B36" s="231">
        <v>2000</v>
      </c>
      <c r="C36" s="237" t="str">
        <v/>
      </c>
      <c r="D36" s="237" t="str">
        <v/>
      </c>
      <c r="E36" s="237" t="str">
        <v/>
      </c>
      <c r="F36" s="237" t="str">
        <v/>
      </c>
      <c r="G36" s="237" t="str">
        <v/>
      </c>
      <c r="H36" s="237" t="str">
        <v/>
      </c>
      <c r="I36" s="237" t="str">
        <v/>
      </c>
      <c r="J36" s="237" t="str">
        <v/>
      </c>
      <c r="K36" s="237" t="str">
        <v/>
      </c>
      <c r="L36" s="237" t="str">
        <v/>
      </c>
      <c r="M36" s="237" t="str">
        <v>p</v>
      </c>
      <c r="N36" s="237" t="str">
        <v/>
      </c>
      <c r="O36" s="237" t="str">
        <v/>
      </c>
      <c r="P36" s="237" t="str">
        <v/>
      </c>
      <c r="Q36" s="237" t="str">
        <v/>
      </c>
      <c r="R36" s="237" t="str">
        <v/>
      </c>
      <c r="S36" s="237" t="str">
        <v/>
      </c>
      <c r="T36" s="237" t="str">
        <v/>
      </c>
      <c r="U36" s="237" t="str">
        <v/>
      </c>
      <c r="V36" s="237" t="str">
        <v/>
      </c>
      <c r="W36" s="237" t="str">
        <v/>
      </c>
      <c r="X36" s="237" t="str">
        <v/>
      </c>
      <c r="Y36" s="237" t="str">
        <v/>
      </c>
      <c r="Z36" s="237" t="str">
        <v/>
      </c>
      <c r="AA36" s="237" t="str">
        <v/>
      </c>
      <c r="AB36" s="237" t="str">
        <v/>
      </c>
      <c r="AC36" s="237" t="str">
        <v/>
      </c>
      <c r="AD36" s="237" t="str">
        <v/>
      </c>
      <c r="AE36" s="237" t="str">
        <v/>
      </c>
      <c r="AF36" s="237" t="str">
        <v/>
      </c>
      <c r="AG36" s="237" t="str">
        <v/>
      </c>
      <c r="AH36" s="237" t="str">
        <v/>
      </c>
      <c r="AI36" s="237" t="str">
        <v>e</v>
      </c>
      <c r="AJ36" s="534" t="str">
        <v/>
      </c>
    </row>
    <row r="37" spans="2:36">
      <c r="B37" s="231">
        <v>2001</v>
      </c>
      <c r="C37" s="237" t="str">
        <v/>
      </c>
      <c r="D37" s="237" t="str">
        <v/>
      </c>
      <c r="E37" s="237" t="str">
        <v/>
      </c>
      <c r="F37" s="237" t="str">
        <v/>
      </c>
      <c r="G37" s="237" t="str">
        <v/>
      </c>
      <c r="H37" s="237" t="str">
        <v/>
      </c>
      <c r="I37" s="237" t="str">
        <v/>
      </c>
      <c r="J37" s="237" t="str">
        <v/>
      </c>
      <c r="K37" s="237" t="str">
        <v/>
      </c>
      <c r="L37" s="237" t="str">
        <v/>
      </c>
      <c r="M37" s="237" t="str">
        <v>p</v>
      </c>
      <c r="N37" s="237" t="str">
        <v/>
      </c>
      <c r="O37" s="237" t="str">
        <v/>
      </c>
      <c r="P37" s="237" t="str">
        <v/>
      </c>
      <c r="Q37" s="237" t="str">
        <v/>
      </c>
      <c r="R37" s="237" t="str">
        <v/>
      </c>
      <c r="S37" s="237" t="str">
        <v/>
      </c>
      <c r="T37" s="237" t="str">
        <v/>
      </c>
      <c r="U37" s="237" t="str">
        <v/>
      </c>
      <c r="V37" s="237" t="str">
        <v/>
      </c>
      <c r="W37" s="237" t="str">
        <v/>
      </c>
      <c r="X37" s="237" t="str">
        <v/>
      </c>
      <c r="Y37" s="237" t="str">
        <v/>
      </c>
      <c r="Z37" s="237" t="str">
        <v/>
      </c>
      <c r="AA37" s="237" t="str">
        <v/>
      </c>
      <c r="AB37" s="237" t="str">
        <v/>
      </c>
      <c r="AC37" s="237" t="str">
        <v/>
      </c>
      <c r="AD37" s="237" t="str">
        <v/>
      </c>
      <c r="AE37" s="237" t="str">
        <v/>
      </c>
      <c r="AF37" s="237" t="str">
        <v/>
      </c>
      <c r="AG37" s="237" t="str">
        <v/>
      </c>
      <c r="AH37" s="237" t="str">
        <v/>
      </c>
      <c r="AI37" s="237" t="str">
        <v>e</v>
      </c>
      <c r="AJ37" s="534" t="str">
        <v/>
      </c>
    </row>
    <row r="38" spans="2:36">
      <c r="B38" s="231">
        <v>2002</v>
      </c>
      <c r="C38" s="237" t="str">
        <v/>
      </c>
      <c r="D38" s="237" t="str">
        <v/>
      </c>
      <c r="E38" s="237" t="str">
        <v/>
      </c>
      <c r="F38" s="237" t="str">
        <v/>
      </c>
      <c r="G38" s="237" t="str">
        <v/>
      </c>
      <c r="H38" s="237" t="str">
        <v/>
      </c>
      <c r="I38" s="237" t="str">
        <v/>
      </c>
      <c r="J38" s="237" t="str">
        <v/>
      </c>
      <c r="K38" s="237" t="str">
        <v/>
      </c>
      <c r="L38" s="237" t="str">
        <v/>
      </c>
      <c r="M38" s="237" t="str">
        <v>p</v>
      </c>
      <c r="N38" s="237" t="str">
        <v/>
      </c>
      <c r="O38" s="237" t="str">
        <v/>
      </c>
      <c r="P38" s="237" t="str">
        <v/>
      </c>
      <c r="Q38" s="237" t="str">
        <v/>
      </c>
      <c r="R38" s="237" t="str">
        <v/>
      </c>
      <c r="S38" s="237" t="str">
        <v/>
      </c>
      <c r="T38" s="237" t="str">
        <v/>
      </c>
      <c r="U38" s="237" t="str">
        <v/>
      </c>
      <c r="V38" s="237" t="str">
        <v/>
      </c>
      <c r="W38" s="237" t="str">
        <v/>
      </c>
      <c r="X38" s="237" t="str">
        <v/>
      </c>
      <c r="Y38" s="237" t="str">
        <v/>
      </c>
      <c r="Z38" s="237" t="str">
        <v/>
      </c>
      <c r="AA38" s="237" t="str">
        <v/>
      </c>
      <c r="AB38" s="237" t="str">
        <v/>
      </c>
      <c r="AC38" s="237" t="str">
        <v/>
      </c>
      <c r="AD38" s="237" t="str">
        <v/>
      </c>
      <c r="AE38" s="237" t="str">
        <v/>
      </c>
      <c r="AF38" s="237" t="str">
        <v/>
      </c>
      <c r="AG38" s="237" t="str">
        <v/>
      </c>
      <c r="AH38" s="237" t="str">
        <v/>
      </c>
      <c r="AI38" s="237" t="str">
        <v>e</v>
      </c>
      <c r="AJ38" s="534" t="str">
        <v/>
      </c>
    </row>
    <row r="39" spans="2:36">
      <c r="B39" s="231">
        <v>2003</v>
      </c>
      <c r="C39" s="237" t="str">
        <v/>
      </c>
      <c r="D39" s="237" t="str">
        <v/>
      </c>
      <c r="E39" s="237" t="str">
        <v/>
      </c>
      <c r="F39" s="237" t="str">
        <v/>
      </c>
      <c r="G39" s="237" t="str">
        <v/>
      </c>
      <c r="H39" s="237" t="str">
        <v/>
      </c>
      <c r="I39" s="237" t="str">
        <v/>
      </c>
      <c r="J39" s="237" t="str">
        <v/>
      </c>
      <c r="K39" s="237" t="str">
        <v/>
      </c>
      <c r="L39" s="237" t="str">
        <v/>
      </c>
      <c r="M39" s="237" t="str">
        <v>p</v>
      </c>
      <c r="N39" s="237" t="str">
        <v/>
      </c>
      <c r="O39" s="237" t="str">
        <v/>
      </c>
      <c r="P39" s="237" t="str">
        <v/>
      </c>
      <c r="Q39" s="237" t="str">
        <v/>
      </c>
      <c r="R39" s="237" t="str">
        <v/>
      </c>
      <c r="S39" s="237" t="str">
        <v/>
      </c>
      <c r="T39" s="237" t="str">
        <v/>
      </c>
      <c r="U39" s="237" t="str">
        <v/>
      </c>
      <c r="V39" s="237" t="str">
        <v/>
      </c>
      <c r="W39" s="237" t="str">
        <v/>
      </c>
      <c r="X39" s="237" t="str">
        <v/>
      </c>
      <c r="Y39" s="237" t="str">
        <v/>
      </c>
      <c r="Z39" s="237" t="str">
        <v/>
      </c>
      <c r="AA39" s="237" t="str">
        <v/>
      </c>
      <c r="AB39" s="237" t="str">
        <v/>
      </c>
      <c r="AC39" s="237" t="str">
        <v/>
      </c>
      <c r="AD39" s="237" t="str">
        <v/>
      </c>
      <c r="AE39" s="237" t="str">
        <v/>
      </c>
      <c r="AF39" s="237" t="str">
        <v/>
      </c>
      <c r="AG39" s="237" t="str">
        <v/>
      </c>
      <c r="AH39" s="237" t="str">
        <v/>
      </c>
      <c r="AI39" s="237" t="str">
        <v>e</v>
      </c>
      <c r="AJ39" s="534" t="str">
        <v/>
      </c>
    </row>
    <row r="40" spans="2:36">
      <c r="B40" s="231">
        <v>2004</v>
      </c>
      <c r="C40" s="237" t="str">
        <v/>
      </c>
      <c r="D40" s="237" t="str">
        <v/>
      </c>
      <c r="E40" s="237" t="str">
        <v/>
      </c>
      <c r="F40" s="237" t="str">
        <v/>
      </c>
      <c r="G40" s="237" t="str">
        <v/>
      </c>
      <c r="H40" s="237" t="str">
        <v/>
      </c>
      <c r="I40" s="237" t="str">
        <v/>
      </c>
      <c r="J40" s="237" t="str">
        <v/>
      </c>
      <c r="K40" s="237" t="str">
        <v/>
      </c>
      <c r="L40" s="237" t="str">
        <v/>
      </c>
      <c r="M40" s="237" t="str">
        <v>p</v>
      </c>
      <c r="N40" s="237" t="str">
        <v/>
      </c>
      <c r="O40" s="237" t="str">
        <v/>
      </c>
      <c r="P40" s="237" t="str">
        <v/>
      </c>
      <c r="Q40" s="237" t="str">
        <v/>
      </c>
      <c r="R40" s="237" t="str">
        <v/>
      </c>
      <c r="S40" s="237" t="str">
        <v/>
      </c>
      <c r="T40" s="237" t="str">
        <v/>
      </c>
      <c r="U40" s="237" t="str">
        <v/>
      </c>
      <c r="V40" s="237" t="str">
        <v/>
      </c>
      <c r="W40" s="237" t="str">
        <v/>
      </c>
      <c r="X40" s="237" t="str">
        <v/>
      </c>
      <c r="Y40" s="237" t="str">
        <v/>
      </c>
      <c r="Z40" s="237" t="str">
        <v/>
      </c>
      <c r="AA40" s="237" t="str">
        <v/>
      </c>
      <c r="AB40" s="237" t="str">
        <v/>
      </c>
      <c r="AC40" s="237" t="str">
        <v/>
      </c>
      <c r="AD40" s="237" t="str">
        <v/>
      </c>
      <c r="AE40" s="237" t="str">
        <v/>
      </c>
      <c r="AF40" s="237" t="str">
        <v/>
      </c>
      <c r="AG40" s="237" t="str">
        <v/>
      </c>
      <c r="AH40" s="237" t="str">
        <v/>
      </c>
      <c r="AI40" s="237" t="str">
        <v>e</v>
      </c>
      <c r="AJ40" s="534" t="str">
        <v/>
      </c>
    </row>
    <row r="41" spans="2:36">
      <c r="B41" s="231">
        <v>2005</v>
      </c>
      <c r="C41" s="237" t="str">
        <v>b</v>
      </c>
      <c r="D41" s="237" t="str">
        <v>b</v>
      </c>
      <c r="E41" s="237" t="str">
        <v>b</v>
      </c>
      <c r="F41" s="237" t="str">
        <v>b</v>
      </c>
      <c r="G41" s="237" t="str">
        <v>b</v>
      </c>
      <c r="H41" s="237" t="str">
        <v>b</v>
      </c>
      <c r="I41" s="237" t="str">
        <v>b</v>
      </c>
      <c r="J41" s="237" t="str">
        <v>b</v>
      </c>
      <c r="K41" s="237" t="str">
        <v>b</v>
      </c>
      <c r="L41" s="237" t="str">
        <v>b</v>
      </c>
      <c r="M41" s="237" t="str">
        <v>b</v>
      </c>
      <c r="N41" s="237" t="str">
        <v>b</v>
      </c>
      <c r="O41" s="237" t="str">
        <v>b</v>
      </c>
      <c r="P41" s="237" t="str">
        <v>b</v>
      </c>
      <c r="Q41" s="237" t="str">
        <v/>
      </c>
      <c r="R41" s="237" t="str">
        <v>b</v>
      </c>
      <c r="S41" s="237" t="str">
        <v>b</v>
      </c>
      <c r="T41" s="237" t="str">
        <v>b</v>
      </c>
      <c r="U41" s="237" t="str">
        <v>b</v>
      </c>
      <c r="V41" s="237" t="str">
        <v>b</v>
      </c>
      <c r="W41" s="237" t="str">
        <v>b</v>
      </c>
      <c r="X41" s="237" t="str">
        <v/>
      </c>
      <c r="Y41" s="237" t="str">
        <v>b</v>
      </c>
      <c r="Z41" s="237" t="str">
        <v>b</v>
      </c>
      <c r="AA41" s="237" t="str">
        <v>b</v>
      </c>
      <c r="AB41" s="237" t="str">
        <v>b</v>
      </c>
      <c r="AC41" s="237" t="str">
        <v>b</v>
      </c>
      <c r="AD41" s="237" t="str">
        <v>b</v>
      </c>
      <c r="AE41" s="237" t="str">
        <v>b</v>
      </c>
      <c r="AF41" s="237" t="str">
        <v>b</v>
      </c>
      <c r="AG41" s="237" t="str">
        <v>b</v>
      </c>
      <c r="AH41" s="237" t="str">
        <v>b</v>
      </c>
      <c r="AI41" s="237" t="str">
        <v>b</v>
      </c>
      <c r="AJ41" s="534" t="str">
        <v/>
      </c>
    </row>
    <row r="42" spans="2:36">
      <c r="B42" s="231">
        <v>2006</v>
      </c>
      <c r="C42" s="237" t="str">
        <v/>
      </c>
      <c r="D42" s="237" t="str">
        <v/>
      </c>
      <c r="E42" s="237" t="str">
        <v/>
      </c>
      <c r="F42" s="237" t="str">
        <v/>
      </c>
      <c r="G42" s="237" t="str">
        <v/>
      </c>
      <c r="H42" s="237" t="str">
        <v/>
      </c>
      <c r="I42" s="237" t="str">
        <v/>
      </c>
      <c r="J42" s="237" t="str">
        <v/>
      </c>
      <c r="K42" s="237" t="str">
        <v/>
      </c>
      <c r="L42" s="237" t="str">
        <v/>
      </c>
      <c r="M42" s="237" t="str">
        <v>p</v>
      </c>
      <c r="N42" s="237" t="str">
        <v/>
      </c>
      <c r="O42" s="237" t="str">
        <v/>
      </c>
      <c r="P42" s="237" t="str">
        <v/>
      </c>
      <c r="Q42" s="237" t="str">
        <v/>
      </c>
      <c r="R42" s="237" t="str">
        <v/>
      </c>
      <c r="S42" s="237" t="str">
        <v/>
      </c>
      <c r="T42" s="237" t="str">
        <v/>
      </c>
      <c r="U42" s="237" t="str">
        <v/>
      </c>
      <c r="V42" s="237" t="str">
        <v/>
      </c>
      <c r="W42" s="237" t="str">
        <v/>
      </c>
      <c r="X42" s="237" t="str">
        <v/>
      </c>
      <c r="Y42" s="237" t="str">
        <v/>
      </c>
      <c r="Z42" s="237" t="str">
        <v/>
      </c>
      <c r="AA42" s="237" t="str">
        <v/>
      </c>
      <c r="AB42" s="237" t="str">
        <v/>
      </c>
      <c r="AC42" s="237" t="str">
        <v/>
      </c>
      <c r="AD42" s="237" t="str">
        <v/>
      </c>
      <c r="AE42" s="237" t="str">
        <v/>
      </c>
      <c r="AF42" s="237" t="str">
        <v/>
      </c>
      <c r="AG42" s="237" t="str">
        <v/>
      </c>
      <c r="AH42" s="237" t="str">
        <v/>
      </c>
      <c r="AI42" s="237" t="str">
        <v>e</v>
      </c>
      <c r="AJ42" s="534" t="str">
        <v/>
      </c>
    </row>
    <row r="43" spans="2:36">
      <c r="B43" s="231">
        <v>2007</v>
      </c>
      <c r="C43" s="237" t="str">
        <v/>
      </c>
      <c r="D43" s="237" t="str">
        <v/>
      </c>
      <c r="E43" s="237" t="str">
        <v/>
      </c>
      <c r="F43" s="237" t="str">
        <v/>
      </c>
      <c r="G43" s="237" t="str">
        <v/>
      </c>
      <c r="H43" s="237" t="str">
        <v/>
      </c>
      <c r="I43" s="237" t="str">
        <v/>
      </c>
      <c r="J43" s="237" t="str">
        <v/>
      </c>
      <c r="K43" s="237" t="str">
        <v/>
      </c>
      <c r="L43" s="237" t="str">
        <v/>
      </c>
      <c r="M43" s="237" t="str">
        <v>p</v>
      </c>
      <c r="N43" s="237" t="str">
        <v/>
      </c>
      <c r="O43" s="237" t="str">
        <v/>
      </c>
      <c r="P43" s="237" t="str">
        <v/>
      </c>
      <c r="Q43" s="237" t="str">
        <v/>
      </c>
      <c r="R43" s="237" t="str">
        <v/>
      </c>
      <c r="S43" s="237" t="str">
        <v/>
      </c>
      <c r="T43" s="237" t="str">
        <v>b</v>
      </c>
      <c r="U43" s="237" t="str">
        <v/>
      </c>
      <c r="V43" s="237" t="str">
        <v/>
      </c>
      <c r="W43" s="237" t="str">
        <v/>
      </c>
      <c r="X43" s="237" t="str">
        <v/>
      </c>
      <c r="Y43" s="237" t="str">
        <v/>
      </c>
      <c r="Z43" s="237" t="str">
        <v/>
      </c>
      <c r="AA43" s="237" t="str">
        <v/>
      </c>
      <c r="AB43" s="237" t="str">
        <v/>
      </c>
      <c r="AC43" s="237" t="str">
        <v/>
      </c>
      <c r="AD43" s="237" t="str">
        <v/>
      </c>
      <c r="AE43" s="237" t="str">
        <v/>
      </c>
      <c r="AF43" s="237" t="str">
        <v/>
      </c>
      <c r="AG43" s="237" t="str">
        <v/>
      </c>
      <c r="AH43" s="237" t="str">
        <v/>
      </c>
      <c r="AI43" s="237" t="str">
        <v>e</v>
      </c>
      <c r="AJ43" s="534" t="str">
        <v/>
      </c>
    </row>
    <row r="44" spans="2:36">
      <c r="B44" s="231">
        <v>2008</v>
      </c>
      <c r="C44" s="237" t="str">
        <v/>
      </c>
      <c r="D44" s="237" t="str">
        <v/>
      </c>
      <c r="E44" s="237" t="str">
        <v/>
      </c>
      <c r="F44" s="237" t="str">
        <v/>
      </c>
      <c r="G44" s="237" t="str">
        <v/>
      </c>
      <c r="H44" s="237" t="str">
        <v/>
      </c>
      <c r="I44" s="237" t="str">
        <v>b</v>
      </c>
      <c r="J44" s="237" t="str">
        <v/>
      </c>
      <c r="K44" s="237" t="str">
        <v/>
      </c>
      <c r="L44" s="237" t="str">
        <v/>
      </c>
      <c r="M44" s="237" t="str">
        <v>p</v>
      </c>
      <c r="N44" s="237" t="str">
        <v>p</v>
      </c>
      <c r="O44" s="237" t="str">
        <v/>
      </c>
      <c r="P44" s="237" t="str">
        <v/>
      </c>
      <c r="Q44" s="237" t="str">
        <v/>
      </c>
      <c r="R44" s="237" t="str">
        <v/>
      </c>
      <c r="S44" s="237" t="str">
        <v/>
      </c>
      <c r="T44" s="237" t="str">
        <v>b</v>
      </c>
      <c r="U44" s="237" t="str">
        <v/>
      </c>
      <c r="V44" s="237" t="str">
        <v/>
      </c>
      <c r="W44" s="237" t="str">
        <v/>
      </c>
      <c r="X44" s="237" t="str">
        <v/>
      </c>
      <c r="Y44" s="237" t="str">
        <v/>
      </c>
      <c r="Z44" s="237" t="str">
        <v/>
      </c>
      <c r="AA44" s="237" t="str">
        <v/>
      </c>
      <c r="AB44" s="237" t="str">
        <v/>
      </c>
      <c r="AC44" s="237" t="str">
        <v/>
      </c>
      <c r="AD44" s="237" t="str">
        <v/>
      </c>
      <c r="AE44" s="237" t="str">
        <v/>
      </c>
      <c r="AF44" s="237" t="str">
        <v/>
      </c>
      <c r="AG44" s="237" t="str">
        <v/>
      </c>
      <c r="AH44" s="237" t="str">
        <v/>
      </c>
      <c r="AI44" s="237" t="str">
        <v>e</v>
      </c>
      <c r="AJ44" s="534" t="str">
        <v/>
      </c>
    </row>
    <row r="45" spans="2:36">
      <c r="B45" s="231">
        <v>2009</v>
      </c>
      <c r="C45" s="237" t="str">
        <v/>
      </c>
      <c r="D45" s="237" t="str">
        <v/>
      </c>
      <c r="E45" s="237" t="str">
        <v/>
      </c>
      <c r="F45" s="237" t="str">
        <v/>
      </c>
      <c r="G45" s="237" t="str">
        <v/>
      </c>
      <c r="H45" s="237" t="str">
        <v/>
      </c>
      <c r="I45" s="237" t="str">
        <v/>
      </c>
      <c r="J45" s="237" t="str">
        <v/>
      </c>
      <c r="K45" s="237" t="str">
        <v/>
      </c>
      <c r="L45" s="237" t="str">
        <v/>
      </c>
      <c r="M45" s="237" t="str">
        <v>p</v>
      </c>
      <c r="N45" s="237" t="str">
        <v>p</v>
      </c>
      <c r="O45" s="237" t="str">
        <v/>
      </c>
      <c r="P45" s="237" t="str">
        <v/>
      </c>
      <c r="Q45" s="237" t="str">
        <v/>
      </c>
      <c r="R45" s="237" t="str">
        <v/>
      </c>
      <c r="S45" s="237" t="str">
        <v/>
      </c>
      <c r="T45" s="237" t="str">
        <v>b</v>
      </c>
      <c r="U45" s="237" t="str">
        <v/>
      </c>
      <c r="V45" s="237" t="str">
        <v/>
      </c>
      <c r="W45" s="237" t="str">
        <v/>
      </c>
      <c r="X45" s="237" t="str">
        <v/>
      </c>
      <c r="Y45" s="237" t="str">
        <v/>
      </c>
      <c r="Z45" s="237" t="str">
        <v/>
      </c>
      <c r="AA45" s="237" t="str">
        <v/>
      </c>
      <c r="AB45" s="237" t="str">
        <v/>
      </c>
      <c r="AC45" s="237" t="str">
        <v/>
      </c>
      <c r="AD45" s="237" t="str">
        <v/>
      </c>
      <c r="AE45" s="237" t="str">
        <v/>
      </c>
      <c r="AF45" s="237" t="str">
        <v/>
      </c>
      <c r="AG45" s="237" t="str">
        <v/>
      </c>
      <c r="AH45" s="237" t="str">
        <v/>
      </c>
      <c r="AI45" s="237" t="str">
        <v>e</v>
      </c>
      <c r="AJ45" s="534" t="str">
        <v/>
      </c>
    </row>
    <row r="46" spans="2:36">
      <c r="B46" s="231">
        <v>2010</v>
      </c>
      <c r="C46" s="237" t="str">
        <v/>
      </c>
      <c r="D46" s="237" t="str">
        <v/>
      </c>
      <c r="E46" s="237" t="str">
        <v/>
      </c>
      <c r="F46" s="237" t="str">
        <v/>
      </c>
      <c r="G46" s="237" t="str">
        <v/>
      </c>
      <c r="H46" s="237" t="str">
        <v/>
      </c>
      <c r="I46" s="237" t="str">
        <v/>
      </c>
      <c r="J46" s="237" t="str">
        <v/>
      </c>
      <c r="K46" s="237" t="str">
        <v/>
      </c>
      <c r="L46" s="237" t="str">
        <v/>
      </c>
      <c r="M46" s="237" t="str">
        <v>p</v>
      </c>
      <c r="N46" s="237" t="str">
        <v>p</v>
      </c>
      <c r="O46" s="237" t="str">
        <v/>
      </c>
      <c r="P46" s="237" t="str">
        <v/>
      </c>
      <c r="Q46" s="237" t="str">
        <v/>
      </c>
      <c r="R46" s="237" t="str">
        <v/>
      </c>
      <c r="S46" s="237" t="str">
        <v/>
      </c>
      <c r="T46" s="237" t="str">
        <v>b</v>
      </c>
      <c r="U46" s="237" t="str">
        <v/>
      </c>
      <c r="V46" s="237" t="str">
        <v/>
      </c>
      <c r="W46" s="237" t="str">
        <v/>
      </c>
      <c r="X46" s="237" t="str">
        <v/>
      </c>
      <c r="Y46" s="237" t="str">
        <v/>
      </c>
      <c r="Z46" s="237" t="str">
        <v/>
      </c>
      <c r="AA46" s="237" t="str">
        <v/>
      </c>
      <c r="AB46" s="237" t="str">
        <v/>
      </c>
      <c r="AC46" s="237" t="str">
        <v/>
      </c>
      <c r="AD46" s="237" t="str">
        <v/>
      </c>
      <c r="AE46" s="237" t="str">
        <v/>
      </c>
      <c r="AF46" s="237" t="str">
        <v/>
      </c>
      <c r="AG46" s="237" t="str">
        <v/>
      </c>
      <c r="AH46" s="237" t="str">
        <v/>
      </c>
      <c r="AI46" s="237" t="str">
        <v/>
      </c>
      <c r="AJ46" s="534" t="str">
        <v/>
      </c>
    </row>
    <row r="47" spans="2:36">
      <c r="B47" s="231">
        <v>2011</v>
      </c>
      <c r="C47" s="237" t="str">
        <v/>
      </c>
      <c r="D47" s="237" t="str">
        <v/>
      </c>
      <c r="E47" s="237" t="str">
        <v/>
      </c>
      <c r="F47" s="237" t="str">
        <v/>
      </c>
      <c r="G47" s="237" t="str">
        <v/>
      </c>
      <c r="H47" s="237" t="str">
        <v/>
      </c>
      <c r="I47" s="237" t="str">
        <v/>
      </c>
      <c r="J47" s="237" t="str">
        <v/>
      </c>
      <c r="K47" s="237" t="str">
        <v/>
      </c>
      <c r="L47" s="237" t="str">
        <v/>
      </c>
      <c r="M47" s="237" t="str">
        <v>p</v>
      </c>
      <c r="N47" s="237" t="str">
        <v>p</v>
      </c>
      <c r="O47" s="237" t="str">
        <v/>
      </c>
      <c r="P47" s="237" t="str">
        <v/>
      </c>
      <c r="Q47" s="237" t="str">
        <v/>
      </c>
      <c r="R47" s="237" t="str">
        <v/>
      </c>
      <c r="S47" s="237" t="str">
        <v/>
      </c>
      <c r="T47" s="237" t="str">
        <v>b</v>
      </c>
      <c r="U47" s="237" t="str">
        <v/>
      </c>
      <c r="V47" s="237" t="str">
        <v/>
      </c>
      <c r="W47" s="237" t="str">
        <v/>
      </c>
      <c r="X47" s="237" t="str">
        <v/>
      </c>
      <c r="Y47" s="237" t="str">
        <v/>
      </c>
      <c r="Z47" s="237" t="str">
        <v/>
      </c>
      <c r="AA47" s="237" t="str">
        <v/>
      </c>
      <c r="AB47" s="237" t="str">
        <v>p</v>
      </c>
      <c r="AC47" s="237" t="str">
        <v/>
      </c>
      <c r="AD47" s="237" t="str">
        <v/>
      </c>
      <c r="AE47" s="237" t="str">
        <v/>
      </c>
      <c r="AF47" s="237" t="str">
        <v/>
      </c>
      <c r="AG47" s="237" t="str">
        <v/>
      </c>
      <c r="AH47" s="237" t="str">
        <v/>
      </c>
      <c r="AI47" s="237" t="str">
        <v/>
      </c>
      <c r="AJ47" s="534" t="str">
        <v/>
      </c>
    </row>
    <row r="48" spans="2:36">
      <c r="B48" s="231">
        <v>2012</v>
      </c>
      <c r="C48" s="237" t="str">
        <v/>
      </c>
      <c r="D48" s="237" t="str">
        <v/>
      </c>
      <c r="E48" s="237" t="str">
        <v/>
      </c>
      <c r="F48" s="237" t="str">
        <v/>
      </c>
      <c r="G48" s="237" t="str">
        <v/>
      </c>
      <c r="H48" s="237" t="str">
        <v/>
      </c>
      <c r="I48" s="237" t="str">
        <v/>
      </c>
      <c r="J48" s="237" t="str">
        <v/>
      </c>
      <c r="K48" s="237" t="str">
        <v/>
      </c>
      <c r="L48" s="237" t="str">
        <v/>
      </c>
      <c r="M48" s="237" t="str">
        <v>p</v>
      </c>
      <c r="N48" s="237" t="str">
        <v>p</v>
      </c>
      <c r="O48" s="237" t="str">
        <v/>
      </c>
      <c r="P48" s="237" t="str">
        <v/>
      </c>
      <c r="Q48" s="237" t="str">
        <v/>
      </c>
      <c r="R48" s="237" t="str">
        <v/>
      </c>
      <c r="S48" s="237" t="str">
        <v/>
      </c>
      <c r="T48" s="237" t="str">
        <v>b</v>
      </c>
      <c r="U48" s="237" t="str">
        <v/>
      </c>
      <c r="V48" s="237" t="str">
        <v/>
      </c>
      <c r="W48" s="237" t="str">
        <v/>
      </c>
      <c r="X48" s="237" t="str">
        <v/>
      </c>
      <c r="Y48" s="237" t="str">
        <v/>
      </c>
      <c r="Z48" s="237" t="str">
        <v/>
      </c>
      <c r="AA48" s="237" t="str">
        <v>b</v>
      </c>
      <c r="AB48" s="237" t="str">
        <v>p</v>
      </c>
      <c r="AC48" s="237" t="str">
        <v/>
      </c>
      <c r="AD48" s="237" t="str">
        <v/>
      </c>
      <c r="AE48" s="237" t="str">
        <v/>
      </c>
      <c r="AF48" s="237" t="str">
        <v/>
      </c>
      <c r="AG48" s="237" t="str">
        <v/>
      </c>
      <c r="AH48" s="237" t="str">
        <v/>
      </c>
      <c r="AI48" s="237" t="str">
        <v/>
      </c>
      <c r="AJ48" s="534" t="str">
        <v/>
      </c>
    </row>
    <row r="49" spans="2:36">
      <c r="B49" s="231">
        <v>2013</v>
      </c>
      <c r="C49" s="237" t="str">
        <v/>
      </c>
      <c r="D49" s="237" t="str">
        <v/>
      </c>
      <c r="E49" s="237" t="str">
        <v/>
      </c>
      <c r="F49" s="237" t="str">
        <v/>
      </c>
      <c r="G49" s="237" t="str">
        <v/>
      </c>
      <c r="H49" s="237" t="str">
        <v/>
      </c>
      <c r="I49" s="237" t="str">
        <v/>
      </c>
      <c r="J49" s="237" t="str">
        <v/>
      </c>
      <c r="K49" s="237" t="str">
        <v/>
      </c>
      <c r="L49" s="237" t="str">
        <v/>
      </c>
      <c r="M49" s="237" t="str">
        <v>p</v>
      </c>
      <c r="N49" s="237" t="str">
        <v/>
      </c>
      <c r="O49" s="237" t="str">
        <v/>
      </c>
      <c r="P49" s="237" t="str">
        <v/>
      </c>
      <c r="Q49" s="237" t="str">
        <v/>
      </c>
      <c r="R49" s="237" t="str">
        <v/>
      </c>
      <c r="S49" s="237" t="str">
        <v/>
      </c>
      <c r="T49" s="237" t="str">
        <v>b</v>
      </c>
      <c r="U49" s="237" t="str">
        <v/>
      </c>
      <c r="V49" s="237" t="str">
        <v/>
      </c>
      <c r="W49" s="237" t="str">
        <v/>
      </c>
      <c r="X49" s="237" t="str">
        <v/>
      </c>
      <c r="Y49" s="237" t="str">
        <v/>
      </c>
      <c r="Z49" s="237" t="str">
        <v/>
      </c>
      <c r="AA49" s="237" t="str">
        <v/>
      </c>
      <c r="AB49" s="237" t="str">
        <v/>
      </c>
      <c r="AC49" s="237" t="str">
        <v/>
      </c>
      <c r="AD49" s="237" t="str">
        <v/>
      </c>
      <c r="AE49" s="237" t="str">
        <v/>
      </c>
      <c r="AF49" s="237" t="str">
        <v/>
      </c>
      <c r="AG49" s="237" t="str">
        <v/>
      </c>
      <c r="AH49" s="237" t="str">
        <v/>
      </c>
      <c r="AI49" s="237" t="str">
        <v/>
      </c>
      <c r="AJ49" s="534" t="str">
        <v/>
      </c>
    </row>
    <row r="50" spans="2:36">
      <c r="B50" s="231">
        <v>2014</v>
      </c>
      <c r="C50" s="237" t="str">
        <v/>
      </c>
      <c r="D50" s="237" t="str">
        <v/>
      </c>
      <c r="E50" s="237" t="str">
        <v/>
      </c>
      <c r="F50" s="237" t="str">
        <v/>
      </c>
      <c r="G50" s="237" t="str">
        <v/>
      </c>
      <c r="H50" s="237" t="str">
        <v/>
      </c>
      <c r="I50" s="237" t="str">
        <v/>
      </c>
      <c r="J50" s="237" t="str">
        <v/>
      </c>
      <c r="K50" s="237" t="str">
        <v/>
      </c>
      <c r="L50" s="237" t="str">
        <v/>
      </c>
      <c r="M50" s="237" t="str">
        <v/>
      </c>
      <c r="N50" s="237" t="str">
        <v/>
      </c>
      <c r="O50" s="237" t="str">
        <v/>
      </c>
      <c r="P50" s="237" t="str">
        <v/>
      </c>
      <c r="Q50" s="237" t="str">
        <v/>
      </c>
      <c r="R50" s="237" t="str">
        <v/>
      </c>
      <c r="S50" s="237" t="str">
        <v/>
      </c>
      <c r="T50" s="237" t="str">
        <v/>
      </c>
      <c r="U50" s="237" t="str">
        <v/>
      </c>
      <c r="V50" s="237" t="str">
        <v/>
      </c>
      <c r="W50" s="237" t="str">
        <v/>
      </c>
      <c r="X50" s="237" t="str">
        <v/>
      </c>
      <c r="Y50" s="237" t="str">
        <v/>
      </c>
      <c r="Z50" s="237" t="str">
        <v/>
      </c>
      <c r="AA50" s="237" t="str">
        <v/>
      </c>
      <c r="AB50" s="237" t="str">
        <v/>
      </c>
      <c r="AC50" s="237" t="str">
        <v/>
      </c>
      <c r="AD50" s="237" t="str">
        <v/>
      </c>
      <c r="AE50" s="237" t="str">
        <v/>
      </c>
      <c r="AF50" s="237" t="str">
        <v/>
      </c>
      <c r="AG50" s="237" t="str">
        <v/>
      </c>
      <c r="AH50" s="237" t="str">
        <v/>
      </c>
      <c r="AI50" s="237" t="str">
        <v/>
      </c>
      <c r="AJ50" s="534" t="str">
        <v/>
      </c>
    </row>
    <row r="51" spans="2:36">
      <c r="B51" s="231">
        <v>2015</v>
      </c>
      <c r="C51" s="237" t="str">
        <v/>
      </c>
      <c r="D51" s="237" t="str">
        <v/>
      </c>
      <c r="E51" s="237" t="str">
        <v/>
      </c>
      <c r="F51" s="237" t="str">
        <v/>
      </c>
      <c r="G51" s="237" t="str">
        <v/>
      </c>
      <c r="H51" s="237" t="str">
        <v/>
      </c>
      <c r="I51" s="237" t="str">
        <v/>
      </c>
      <c r="J51" s="237" t="str">
        <v/>
      </c>
      <c r="K51" s="237" t="str">
        <v/>
      </c>
      <c r="L51" s="237" t="str">
        <v/>
      </c>
      <c r="M51" s="237" t="str">
        <v/>
      </c>
      <c r="N51" s="237" t="str">
        <v/>
      </c>
      <c r="O51" s="237" t="str">
        <v/>
      </c>
      <c r="P51" s="237" t="str">
        <v/>
      </c>
      <c r="Q51" s="237" t="str">
        <v/>
      </c>
      <c r="R51" s="237" t="str">
        <v/>
      </c>
      <c r="S51" s="237" t="str">
        <v/>
      </c>
      <c r="T51" s="237" t="str">
        <v/>
      </c>
      <c r="U51" s="237" t="str">
        <v/>
      </c>
      <c r="V51" s="237" t="str">
        <v/>
      </c>
      <c r="W51" s="237" t="str">
        <v/>
      </c>
      <c r="X51" s="237" t="str">
        <v/>
      </c>
      <c r="Y51" s="237" t="str">
        <v/>
      </c>
      <c r="Z51" s="237" t="str">
        <v/>
      </c>
      <c r="AA51" s="237" t="str">
        <v/>
      </c>
      <c r="AB51" s="237" t="str">
        <v/>
      </c>
      <c r="AC51" s="237" t="str">
        <v/>
      </c>
      <c r="AD51" s="237" t="str">
        <v/>
      </c>
      <c r="AE51" s="237" t="str">
        <v/>
      </c>
      <c r="AF51" s="237" t="str">
        <v/>
      </c>
      <c r="AG51" s="237" t="str">
        <v/>
      </c>
      <c r="AH51" s="237" t="str">
        <v/>
      </c>
      <c r="AI51" s="237" t="str">
        <v/>
      </c>
      <c r="AJ51" s="534" t="str">
        <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33"/>
  <sheetViews>
    <sheetView workbookViewId="0">
      <selection activeCell="B36" sqref="A36:X45"/>
    </sheetView>
  </sheetViews>
  <sheetFormatPr defaultColWidth="9.125" defaultRowHeight="12.75"/>
  <cols>
    <col min="1" max="1" width="2.75" style="77" customWidth="1"/>
    <col min="2" max="2" width="23.75" style="77" customWidth="1"/>
    <col min="3" max="22" width="9.125" style="77"/>
    <col min="23" max="23" width="3.75" style="77" customWidth="1"/>
    <col min="24" max="24" width="9.125" style="84"/>
    <col min="25" max="25" width="3.75" style="77" customWidth="1"/>
    <col min="26" max="26" width="9.125" style="77"/>
    <col min="27" max="27" width="3.75" style="77" customWidth="1"/>
    <col min="28" max="29" width="9.125" style="84"/>
    <col min="30" max="30" width="3.75" style="77" customWidth="1"/>
    <col min="31" max="31" width="9.125" style="77"/>
    <col min="32" max="32" width="13" style="77" bestFit="1" customWidth="1"/>
    <col min="33" max="34" width="9.125" style="77"/>
    <col min="35" max="35" width="12.25" style="77" bestFit="1" customWidth="1"/>
    <col min="36" max="41" width="9.125" style="77"/>
    <col min="42" max="42" width="3.75" style="77" customWidth="1"/>
    <col min="43" max="16384" width="9.125" style="77"/>
  </cols>
  <sheetData>
    <row r="1" spans="1:45" ht="30.75" thickBot="1">
      <c r="B1" s="36" t="s">
        <v>0</v>
      </c>
    </row>
    <row r="2" spans="1:45" ht="13.5" thickTop="1">
      <c r="B2" s="43" t="s">
        <v>282</v>
      </c>
      <c r="C2" s="44"/>
    </row>
    <row r="3" spans="1:45">
      <c r="B3" s="49"/>
      <c r="C3" s="44"/>
    </row>
    <row r="4" spans="1:45">
      <c r="C4" s="80"/>
      <c r="D4" s="80"/>
      <c r="E4" s="80"/>
      <c r="F4" s="80"/>
      <c r="G4" s="80"/>
      <c r="H4" s="80"/>
      <c r="I4" s="80"/>
      <c r="J4" s="80"/>
      <c r="K4" s="80"/>
      <c r="L4" s="80"/>
      <c r="M4" s="80"/>
      <c r="N4" s="80"/>
      <c r="O4" s="80"/>
      <c r="P4" s="80"/>
      <c r="Q4" s="80"/>
      <c r="R4" s="80"/>
      <c r="S4" s="80"/>
      <c r="T4" s="80"/>
      <c r="U4" s="80"/>
      <c r="V4" s="80"/>
      <c r="W4" s="80"/>
      <c r="X4" s="81"/>
      <c r="Y4" s="80"/>
      <c r="Z4" s="80"/>
      <c r="AA4" s="80"/>
      <c r="AB4" s="81"/>
      <c r="AC4" s="81"/>
      <c r="AD4" s="80"/>
      <c r="AE4" s="80"/>
      <c r="AF4" s="80"/>
      <c r="AG4" s="80"/>
      <c r="AH4" s="80"/>
      <c r="AI4" s="80"/>
      <c r="AJ4" s="80"/>
      <c r="AK4" s="80"/>
      <c r="AL4" s="80"/>
      <c r="AM4" s="80"/>
      <c r="AN4" s="80"/>
      <c r="AO4" s="80"/>
    </row>
    <row r="5" spans="1:45">
      <c r="B5" s="77" t="str">
        <f t="array" ref="B5:AS27">TRANSPOSE(NA1c!B4:X47)</f>
        <v/>
      </c>
      <c r="C5" s="82" t="str">
        <v>A.</v>
      </c>
      <c r="D5" s="82" t="str">
        <v>B.</v>
      </c>
      <c r="E5" s="82" t="str">
        <v>C.</v>
      </c>
      <c r="F5" s="82" t="str">
        <v>D.</v>
      </c>
      <c r="G5" s="82" t="str">
        <v>E.</v>
      </c>
      <c r="H5" s="82" t="str">
        <v>F.</v>
      </c>
      <c r="I5" s="82" t="str">
        <v>G.</v>
      </c>
      <c r="J5" s="82" t="str">
        <v>H.</v>
      </c>
      <c r="K5" s="82" t="str">
        <v>I.</v>
      </c>
      <c r="L5" s="82" t="str">
        <v>J.</v>
      </c>
      <c r="M5" s="82" t="str">
        <v>K.</v>
      </c>
      <c r="N5" s="82" t="str">
        <v>L.</v>
      </c>
      <c r="O5" s="82" t="str">
        <v>M.</v>
      </c>
      <c r="P5" s="82" t="str">
        <v>N.</v>
      </c>
      <c r="Q5" s="82" t="str">
        <v>O.</v>
      </c>
      <c r="R5" s="82" t="str">
        <v>P.</v>
      </c>
      <c r="S5" s="82" t="str">
        <v>Q.</v>
      </c>
      <c r="T5" s="82" t="str">
        <v>R.</v>
      </c>
      <c r="U5" s="82" t="str">
        <v>S.</v>
      </c>
      <c r="V5" s="82" t="str">
        <v>T.</v>
      </c>
      <c r="W5" s="82" t="str">
        <v/>
      </c>
      <c r="X5" s="82">
        <v>0</v>
      </c>
      <c r="Y5" s="82" t="str">
        <v/>
      </c>
      <c r="Z5" s="82">
        <v>0</v>
      </c>
      <c r="AA5" s="82" t="str">
        <v/>
      </c>
      <c r="AB5" s="82">
        <v>0</v>
      </c>
      <c r="AC5" s="82" t="str">
        <v>ΑΕΠ</v>
      </c>
      <c r="AD5" s="82" t="str">
        <v/>
      </c>
      <c r="AE5" s="82" t="str">
        <v>A</v>
      </c>
      <c r="AF5" s="82" t="str">
        <v>B_E</v>
      </c>
      <c r="AG5" s="82" t="str">
        <v>C</v>
      </c>
      <c r="AH5" s="82" t="str">
        <v>F</v>
      </c>
      <c r="AI5" s="82" t="str">
        <v>G_I</v>
      </c>
      <c r="AJ5" s="82" t="str">
        <v>J</v>
      </c>
      <c r="AK5" s="82" t="str">
        <v>K</v>
      </c>
      <c r="AL5" s="82" t="str">
        <v>L</v>
      </c>
      <c r="AM5" s="82" t="str">
        <v>M_N</v>
      </c>
      <c r="AN5" s="82" t="str">
        <v>O_Q</v>
      </c>
      <c r="AO5" s="82" t="str">
        <v>R_T</v>
      </c>
      <c r="AP5" s="82" t="str">
        <v/>
      </c>
      <c r="AQ5" s="82" t="str">
        <v>A_B</v>
      </c>
      <c r="AR5" s="82" t="str">
        <v>C_F</v>
      </c>
      <c r="AS5" s="82" t="str">
        <v>G_T</v>
      </c>
    </row>
    <row r="6" spans="1:45" s="78" customFormat="1" ht="253.5" customHeight="1">
      <c r="B6" s="78" t="str">
        <v/>
      </c>
      <c r="C6" s="79" t="str">
        <v>Γεωργία, δασοκομία και αλιεία</v>
      </c>
      <c r="D6" s="79" t="str">
        <v>Ορυχεία και λατομεία</v>
      </c>
      <c r="E6" s="79" t="str">
        <v>Μεταποιητικές βιομηχανίες</v>
      </c>
      <c r="F6" s="79" t="str">
        <v>Παραγωγή  ηλεκτρικού  ρεύματος, φυσικού αερίου, ατμού και κλιματισμού</v>
      </c>
      <c r="G6" s="79" t="str">
        <v>Παροχή νερού, επεξεργασία λυμάτων, διαχείριση αποβλήτων και δραστηριότητες εξυγίανσης</v>
      </c>
      <c r="H6" s="79" t="str">
        <v>Κατασκευές</v>
      </c>
      <c r="I6" s="79" t="str">
        <v>Χονδρικό και λιανικό εμπόριο, επισκευή μηχανοκινήτων οχημάτων και μοτοσικλετών</v>
      </c>
      <c r="J6" s="79" t="str">
        <v>Μεταφορά και αποθήκευση</v>
      </c>
      <c r="K6" s="79" t="str">
        <v>Δραστηριότητες υπηρεσιών παροχής καταλύματος και υπηρεσιών εστίασης</v>
      </c>
      <c r="L6" s="79" t="str">
        <v>Ενημέρωση και επικοινωνία</v>
      </c>
      <c r="M6" s="79" t="str">
        <v>Χρηματοπιστωτικές και ασφαλιστικές δραστηριότητες</v>
      </c>
      <c r="N6" s="79" t="str">
        <v>Διαχείριση ακίνητης περιουσίας</v>
      </c>
      <c r="O6" s="79" t="str">
        <v>Επαγγελματικές, επιστημονικές και τεχνικές δραστηριότητες</v>
      </c>
      <c r="P6" s="79" t="str">
        <v>Διοικητικές και υποστηρικτικές δραστηριότητες</v>
      </c>
      <c r="Q6" s="79" t="str">
        <v>Δημόσια διοίκηση και άμυνα, υποχρεωτική κοινωνική ασφάλιση</v>
      </c>
      <c r="R6" s="79" t="str">
        <v>Εκπαίδευση</v>
      </c>
      <c r="S6" s="79" t="str">
        <v>Δραστηριότητες σχετικές με την ανθρώπινη υγεία και κοινωνική μέριμνα</v>
      </c>
      <c r="T6" s="79" t="str">
        <v>Τέχνες, διασκέδαση και ψυχαγωγία</v>
      </c>
      <c r="U6" s="79" t="str">
        <v>Άλλες δραστηριότητες παροχής υπηρεσιών</v>
      </c>
      <c r="V6" s="79" t="str">
        <v>Δραστηριότητες νοικοκυριών ως εργοδοτών</v>
      </c>
      <c r="W6" s="79" t="str">
        <v/>
      </c>
      <c r="X6" s="83" t="str">
        <v>Σύνολο ακαθάριστης προστιθέμενης αξίας (€εκ.)</v>
      </c>
      <c r="Y6" s="79" t="str">
        <v/>
      </c>
      <c r="Z6" s="79" t="str">
        <v>Συν: Εισαγωγικοί δασμοί</v>
      </c>
      <c r="AA6" s="79" t="str">
        <v>Συν: Φόρος προστιθέμενης Αξίας</v>
      </c>
      <c r="AB6" s="83" t="str">
        <v>Ακαθάριστο Εγχώριο Προϊόν σε τιμές αγοράς (€εκ.)</v>
      </c>
      <c r="AC6" s="83" t="str">
        <v>Σύνολο της Οικονομίας</v>
      </c>
      <c r="AD6" s="79" t="str">
        <v/>
      </c>
      <c r="AE6" s="79" t="str">
        <v>Γεωργία, δασοκομία και αλιεία</v>
      </c>
      <c r="AF6" s="79" t="str">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79" t="str">
        <v>Μεταποιητικές βιομηχανίες</v>
      </c>
      <c r="AH6" s="79" t="str">
        <v>Κατασκευές</v>
      </c>
      <c r="AI6" s="79" t="str">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79" t="str">
        <v>Ενημέρωση και επικοινωνία</v>
      </c>
      <c r="AK6" s="79" t="str">
        <v>Χρηματοπιστωτικές και ασφαλιστικές δραστηριότητες</v>
      </c>
      <c r="AL6" s="79" t="str">
        <v>Διαχείριση ακίνητης περιουσίας</v>
      </c>
      <c r="AM6" s="79" t="str">
        <v xml:space="preserve">"Επαγγελματικές, επιστημονικές και τεχνικές δραστηριότητες" "Διοικητικές και υποστηρικτικές δραστηριότητες" </v>
      </c>
      <c r="AN6" s="79" t="str">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79" t="str">
        <v xml:space="preserve">"Τέχνες, διασκέδαση και ψυχαγωγία" "Άλλες δραστηριότητες παροχής υπηρεσιών"  "Δραστηριότητες νοικοκυριών ως εργοδοτών" </v>
      </c>
      <c r="AP6" s="79">
        <v>0</v>
      </c>
      <c r="AQ6" s="79" t="str">
        <v>Πρωτογενής Τομέας</v>
      </c>
      <c r="AR6" s="79" t="str">
        <v>Δευτερογενής Τομέας</v>
      </c>
      <c r="AS6" s="79" t="str">
        <v>Τριτογενής Τομέας</v>
      </c>
    </row>
    <row r="7" spans="1:45" ht="22.5" customHeight="1">
      <c r="A7" s="77">
        <f t="shared" ref="A7:A26" si="0">IF(C7=":",0,1)</f>
        <v>1</v>
      </c>
      <c r="B7" s="34">
        <v>1995</v>
      </c>
      <c r="C7" s="85">
        <v>340.55</v>
      </c>
      <c r="D7" s="85">
        <v>18.63</v>
      </c>
      <c r="E7" s="85">
        <v>743.79</v>
      </c>
      <c r="F7" s="85">
        <v>106.72</v>
      </c>
      <c r="G7" s="85">
        <v>32.1</v>
      </c>
      <c r="H7" s="85">
        <v>656.36</v>
      </c>
      <c r="I7" s="85">
        <v>981.19</v>
      </c>
      <c r="J7" s="85">
        <v>720.5</v>
      </c>
      <c r="K7" s="85">
        <v>601.28</v>
      </c>
      <c r="L7" s="85">
        <v>191.38</v>
      </c>
      <c r="M7" s="85">
        <v>315.61</v>
      </c>
      <c r="N7" s="85">
        <v>542.84</v>
      </c>
      <c r="O7" s="85">
        <v>332.27</v>
      </c>
      <c r="P7" s="85">
        <v>70.11</v>
      </c>
      <c r="Q7" s="85">
        <v>636.48</v>
      </c>
      <c r="R7" s="85">
        <v>311.31</v>
      </c>
      <c r="S7" s="85">
        <v>211.16</v>
      </c>
      <c r="T7" s="85">
        <v>73.66</v>
      </c>
      <c r="U7" s="85">
        <v>142.04</v>
      </c>
      <c r="V7" s="85">
        <v>24.36</v>
      </c>
      <c r="W7" s="85" t="str">
        <v>:</v>
      </c>
      <c r="X7" s="86">
        <v>7052.34</v>
      </c>
      <c r="Y7" s="85" t="str">
        <v>:</v>
      </c>
      <c r="Z7" s="85">
        <v>288.24</v>
      </c>
      <c r="AA7" s="85">
        <v>327.8</v>
      </c>
      <c r="AB7" s="86">
        <v>7668.38</v>
      </c>
      <c r="AC7" s="86">
        <v>7668.38</v>
      </c>
      <c r="AD7" s="85" t="str">
        <v/>
      </c>
      <c r="AE7" s="85">
        <v>340.55</v>
      </c>
      <c r="AF7" s="85">
        <v>901.24</v>
      </c>
      <c r="AG7" s="85">
        <v>743.79</v>
      </c>
      <c r="AH7" s="85">
        <v>656.36</v>
      </c>
      <c r="AI7" s="85">
        <v>2302.9700000000003</v>
      </c>
      <c r="AJ7" s="85">
        <v>191.38</v>
      </c>
      <c r="AK7" s="85">
        <v>315.61</v>
      </c>
      <c r="AL7" s="85">
        <v>542.84</v>
      </c>
      <c r="AM7" s="85">
        <v>402.38</v>
      </c>
      <c r="AN7" s="85">
        <v>1158.95</v>
      </c>
      <c r="AO7" s="85">
        <v>240.06</v>
      </c>
      <c r="AP7" s="85" t="str">
        <v/>
      </c>
      <c r="AQ7" s="85">
        <v>359.18</v>
      </c>
      <c r="AR7" s="85">
        <v>1538.97</v>
      </c>
      <c r="AS7" s="85">
        <v>5154.1900000000005</v>
      </c>
    </row>
    <row r="8" spans="1:45" ht="22.5" customHeight="1">
      <c r="A8" s="77">
        <f t="shared" si="0"/>
        <v>1</v>
      </c>
      <c r="B8" s="34">
        <v>1996</v>
      </c>
      <c r="C8" s="85">
        <v>323.87</v>
      </c>
      <c r="D8" s="85">
        <v>18.93</v>
      </c>
      <c r="E8" s="85">
        <v>761.58</v>
      </c>
      <c r="F8" s="85">
        <v>112.71</v>
      </c>
      <c r="G8" s="85">
        <v>33.229999999999997</v>
      </c>
      <c r="H8" s="85">
        <v>697.8</v>
      </c>
      <c r="I8" s="85">
        <v>992.27</v>
      </c>
      <c r="J8" s="85">
        <v>728.87</v>
      </c>
      <c r="K8" s="85">
        <v>587.69000000000005</v>
      </c>
      <c r="L8" s="85">
        <v>222.39</v>
      </c>
      <c r="M8" s="85">
        <v>354.89</v>
      </c>
      <c r="N8" s="85">
        <v>587.61</v>
      </c>
      <c r="O8" s="85">
        <v>354.54</v>
      </c>
      <c r="P8" s="85">
        <v>78.42</v>
      </c>
      <c r="Q8" s="85">
        <v>671.76</v>
      </c>
      <c r="R8" s="85">
        <v>338.04</v>
      </c>
      <c r="S8" s="85">
        <v>232.28</v>
      </c>
      <c r="T8" s="85">
        <v>82.39</v>
      </c>
      <c r="U8" s="85">
        <v>153.88</v>
      </c>
      <c r="V8" s="85">
        <v>30.59</v>
      </c>
      <c r="W8" s="85" t="str">
        <v>:</v>
      </c>
      <c r="X8" s="86">
        <v>7363.73</v>
      </c>
      <c r="Y8" s="85" t="str">
        <v>:</v>
      </c>
      <c r="Z8" s="85">
        <v>263.98</v>
      </c>
      <c r="AA8" s="85">
        <v>338.3</v>
      </c>
      <c r="AB8" s="86">
        <v>7966.01</v>
      </c>
      <c r="AC8" s="86">
        <v>7966.01</v>
      </c>
      <c r="AD8" s="85" t="str">
        <v/>
      </c>
      <c r="AE8" s="85">
        <v>323.87</v>
      </c>
      <c r="AF8" s="85">
        <v>926.45</v>
      </c>
      <c r="AG8" s="85">
        <v>761.58</v>
      </c>
      <c r="AH8" s="85">
        <v>697.8</v>
      </c>
      <c r="AI8" s="85">
        <v>2308.83</v>
      </c>
      <c r="AJ8" s="85">
        <v>222.39</v>
      </c>
      <c r="AK8" s="85">
        <v>354.89</v>
      </c>
      <c r="AL8" s="85">
        <v>587.61</v>
      </c>
      <c r="AM8" s="85">
        <v>432.96000000000004</v>
      </c>
      <c r="AN8" s="85">
        <v>1242.08</v>
      </c>
      <c r="AO8" s="85">
        <v>266.85999999999996</v>
      </c>
      <c r="AP8" s="85" t="str">
        <v/>
      </c>
      <c r="AQ8" s="85">
        <v>342.8</v>
      </c>
      <c r="AR8" s="85">
        <v>1605.3200000000002</v>
      </c>
      <c r="AS8" s="85">
        <v>5415.62</v>
      </c>
    </row>
    <row r="9" spans="1:45" ht="22.5" customHeight="1">
      <c r="A9" s="77">
        <f t="shared" si="0"/>
        <v>1</v>
      </c>
      <c r="B9" s="34">
        <v>1997</v>
      </c>
      <c r="C9" s="85">
        <v>300.20999999999998</v>
      </c>
      <c r="D9" s="85">
        <v>18.14</v>
      </c>
      <c r="E9" s="85">
        <v>789.9</v>
      </c>
      <c r="F9" s="85">
        <v>119.43</v>
      </c>
      <c r="G9" s="85">
        <v>30.61</v>
      </c>
      <c r="H9" s="85">
        <v>705.32</v>
      </c>
      <c r="I9" s="85">
        <v>1014.52</v>
      </c>
      <c r="J9" s="85">
        <v>745.37</v>
      </c>
      <c r="K9" s="85">
        <v>635.51</v>
      </c>
      <c r="L9" s="85">
        <v>252.41</v>
      </c>
      <c r="M9" s="85">
        <v>408.82</v>
      </c>
      <c r="N9" s="85">
        <v>629.84</v>
      </c>
      <c r="O9" s="85">
        <v>380.51</v>
      </c>
      <c r="P9" s="85">
        <v>84.71</v>
      </c>
      <c r="Q9" s="85">
        <v>729.33</v>
      </c>
      <c r="R9" s="85">
        <v>375.72</v>
      </c>
      <c r="S9" s="85">
        <v>250.82</v>
      </c>
      <c r="T9" s="85">
        <v>99.5</v>
      </c>
      <c r="U9" s="85">
        <v>165.53</v>
      </c>
      <c r="V9" s="85">
        <v>33.479999999999997</v>
      </c>
      <c r="W9" s="85" t="str">
        <v>:</v>
      </c>
      <c r="X9" s="86">
        <v>7769.66</v>
      </c>
      <c r="Y9" s="85" t="str">
        <v>:</v>
      </c>
      <c r="Z9" s="85">
        <v>217.84700000000001</v>
      </c>
      <c r="AA9" s="85">
        <v>352.7</v>
      </c>
      <c r="AB9" s="86">
        <v>8340.2099999999991</v>
      </c>
      <c r="AC9" s="86">
        <v>8340.2099999999991</v>
      </c>
      <c r="AD9" s="85" t="str">
        <v/>
      </c>
      <c r="AE9" s="85">
        <v>300.20999999999998</v>
      </c>
      <c r="AF9" s="85">
        <v>958.08</v>
      </c>
      <c r="AG9" s="85">
        <v>789.9</v>
      </c>
      <c r="AH9" s="85">
        <v>705.32</v>
      </c>
      <c r="AI9" s="85">
        <v>2395.3999999999996</v>
      </c>
      <c r="AJ9" s="85">
        <v>252.41</v>
      </c>
      <c r="AK9" s="85">
        <v>408.82</v>
      </c>
      <c r="AL9" s="85">
        <v>629.84</v>
      </c>
      <c r="AM9" s="85">
        <v>465.21999999999997</v>
      </c>
      <c r="AN9" s="85">
        <v>1355.8700000000001</v>
      </c>
      <c r="AO9" s="85">
        <v>298.51</v>
      </c>
      <c r="AP9" s="85" t="str">
        <v/>
      </c>
      <c r="AQ9" s="85">
        <v>318.34999999999997</v>
      </c>
      <c r="AR9" s="85">
        <v>1645.26</v>
      </c>
      <c r="AS9" s="85">
        <v>5806.0699999999988</v>
      </c>
    </row>
    <row r="10" spans="1:45" ht="22.5" customHeight="1">
      <c r="A10" s="77">
        <f t="shared" si="0"/>
        <v>1</v>
      </c>
      <c r="B10" s="34">
        <v>1998</v>
      </c>
      <c r="C10" s="85">
        <v>339.05</v>
      </c>
      <c r="D10" s="85">
        <v>23.25</v>
      </c>
      <c r="E10" s="85">
        <v>819.12</v>
      </c>
      <c r="F10" s="85">
        <v>134.6</v>
      </c>
      <c r="G10" s="85">
        <v>41.24</v>
      </c>
      <c r="H10" s="85">
        <v>742.13</v>
      </c>
      <c r="I10" s="85">
        <v>1148.99</v>
      </c>
      <c r="J10" s="85">
        <v>791.28</v>
      </c>
      <c r="K10" s="85">
        <v>692.53</v>
      </c>
      <c r="L10" s="85">
        <v>306.47000000000003</v>
      </c>
      <c r="M10" s="85">
        <v>465.9</v>
      </c>
      <c r="N10" s="85">
        <v>681.89</v>
      </c>
      <c r="O10" s="85">
        <v>424.15</v>
      </c>
      <c r="P10" s="85">
        <v>92.63</v>
      </c>
      <c r="Q10" s="85">
        <v>758.67</v>
      </c>
      <c r="R10" s="85">
        <v>418.19</v>
      </c>
      <c r="S10" s="85">
        <v>272.88</v>
      </c>
      <c r="T10" s="85">
        <v>108.05</v>
      </c>
      <c r="U10" s="85">
        <v>156.5</v>
      </c>
      <c r="V10" s="85">
        <v>37.26</v>
      </c>
      <c r="W10" s="85" t="str">
        <v>:</v>
      </c>
      <c r="X10" s="86">
        <v>8454.77</v>
      </c>
      <c r="Y10" s="85" t="str">
        <v>:</v>
      </c>
      <c r="Z10" s="85">
        <v>190</v>
      </c>
      <c r="AA10" s="85">
        <v>386</v>
      </c>
      <c r="AB10" s="86">
        <v>9030.76</v>
      </c>
      <c r="AC10" s="86">
        <v>9030.76</v>
      </c>
      <c r="AD10" s="85" t="str">
        <v/>
      </c>
      <c r="AE10" s="85">
        <v>339.05</v>
      </c>
      <c r="AF10" s="85">
        <v>1018.21</v>
      </c>
      <c r="AG10" s="85">
        <v>819.12</v>
      </c>
      <c r="AH10" s="85">
        <v>742.13</v>
      </c>
      <c r="AI10" s="85">
        <v>2632.8</v>
      </c>
      <c r="AJ10" s="85">
        <v>306.47000000000003</v>
      </c>
      <c r="AK10" s="85">
        <v>465.9</v>
      </c>
      <c r="AL10" s="85">
        <v>681.89</v>
      </c>
      <c r="AM10" s="85">
        <v>516.78</v>
      </c>
      <c r="AN10" s="85">
        <v>1449.7399999999998</v>
      </c>
      <c r="AO10" s="85">
        <v>301.81</v>
      </c>
      <c r="AP10" s="85" t="str">
        <v/>
      </c>
      <c r="AQ10" s="85">
        <v>362.3</v>
      </c>
      <c r="AR10" s="85">
        <v>1737.0900000000001</v>
      </c>
      <c r="AS10" s="85">
        <v>6355.39</v>
      </c>
    </row>
    <row r="11" spans="1:45" ht="22.5" customHeight="1">
      <c r="A11" s="77">
        <f t="shared" si="0"/>
        <v>1</v>
      </c>
      <c r="B11" s="34">
        <v>1999</v>
      </c>
      <c r="C11" s="85">
        <v>353.58</v>
      </c>
      <c r="D11" s="85">
        <v>24.58</v>
      </c>
      <c r="E11" s="85">
        <v>850.11</v>
      </c>
      <c r="F11" s="85">
        <v>124.14</v>
      </c>
      <c r="G11" s="85">
        <v>55.5</v>
      </c>
      <c r="H11" s="85">
        <v>762.38</v>
      </c>
      <c r="I11" s="85">
        <v>1214.3599999999999</v>
      </c>
      <c r="J11" s="85">
        <v>811.6</v>
      </c>
      <c r="K11" s="85">
        <v>778.24</v>
      </c>
      <c r="L11" s="85">
        <v>370.05</v>
      </c>
      <c r="M11" s="85">
        <v>605.26</v>
      </c>
      <c r="N11" s="85">
        <v>718.11</v>
      </c>
      <c r="O11" s="85">
        <v>455.83</v>
      </c>
      <c r="P11" s="85">
        <v>104.4</v>
      </c>
      <c r="Q11" s="85">
        <v>820.9</v>
      </c>
      <c r="R11" s="85">
        <v>440.66</v>
      </c>
      <c r="S11" s="85">
        <v>292.33999999999997</v>
      </c>
      <c r="T11" s="85">
        <v>108.37</v>
      </c>
      <c r="U11" s="85">
        <v>158.69999999999999</v>
      </c>
      <c r="V11" s="85">
        <v>41.02</v>
      </c>
      <c r="W11" s="85" t="str">
        <v>:</v>
      </c>
      <c r="X11" s="86">
        <v>9090.1200000000008</v>
      </c>
      <c r="Y11" s="85" t="str">
        <v>:</v>
      </c>
      <c r="Z11" s="85">
        <v>193.24</v>
      </c>
      <c r="AA11" s="85">
        <v>403.4</v>
      </c>
      <c r="AB11" s="86">
        <v>9686.76</v>
      </c>
      <c r="AC11" s="86">
        <v>9686.76</v>
      </c>
      <c r="AD11" s="85" t="str">
        <v/>
      </c>
      <c r="AE11" s="85">
        <v>353.58</v>
      </c>
      <c r="AF11" s="85">
        <v>1054.33</v>
      </c>
      <c r="AG11" s="85">
        <v>850.11</v>
      </c>
      <c r="AH11" s="85">
        <v>762.38</v>
      </c>
      <c r="AI11" s="85">
        <v>2804.2</v>
      </c>
      <c r="AJ11" s="85">
        <v>370.05</v>
      </c>
      <c r="AK11" s="85">
        <v>605.26</v>
      </c>
      <c r="AL11" s="85">
        <v>718.11</v>
      </c>
      <c r="AM11" s="85">
        <v>560.23</v>
      </c>
      <c r="AN11" s="85">
        <v>1553.8999999999999</v>
      </c>
      <c r="AO11" s="85">
        <v>308.08999999999997</v>
      </c>
      <c r="AP11" s="85" t="str">
        <v/>
      </c>
      <c r="AQ11" s="85">
        <v>378.15999999999997</v>
      </c>
      <c r="AR11" s="85">
        <v>1792.13</v>
      </c>
      <c r="AS11" s="85">
        <v>6919.8399999999992</v>
      </c>
    </row>
    <row r="12" spans="1:45" ht="22.5" customHeight="1">
      <c r="A12" s="77">
        <f t="shared" si="0"/>
        <v>1</v>
      </c>
      <c r="B12" s="34">
        <v>2000</v>
      </c>
      <c r="C12" s="85">
        <v>350.22</v>
      </c>
      <c r="D12" s="85">
        <v>27.56</v>
      </c>
      <c r="E12" s="85">
        <v>873.91</v>
      </c>
      <c r="F12" s="85">
        <v>141.02000000000001</v>
      </c>
      <c r="G12" s="85">
        <v>59.07</v>
      </c>
      <c r="H12" s="85">
        <v>791.25</v>
      </c>
      <c r="I12" s="85">
        <v>1298.17</v>
      </c>
      <c r="J12" s="85">
        <v>875.21</v>
      </c>
      <c r="K12" s="85">
        <v>873.8</v>
      </c>
      <c r="L12" s="85">
        <v>418.08</v>
      </c>
      <c r="M12" s="85">
        <v>644.15</v>
      </c>
      <c r="N12" s="85">
        <v>770</v>
      </c>
      <c r="O12" s="85">
        <v>500.66</v>
      </c>
      <c r="P12" s="85">
        <v>124.75</v>
      </c>
      <c r="Q12" s="85">
        <v>891.43</v>
      </c>
      <c r="R12" s="85">
        <v>480.63</v>
      </c>
      <c r="S12" s="85">
        <v>315.86</v>
      </c>
      <c r="T12" s="85">
        <v>121.95</v>
      </c>
      <c r="U12" s="85">
        <v>175.48</v>
      </c>
      <c r="V12" s="85">
        <v>47.05</v>
      </c>
      <c r="W12" s="85" t="str">
        <v>:</v>
      </c>
      <c r="X12" s="86">
        <v>9780.26</v>
      </c>
      <c r="Y12" s="85" t="str">
        <v>:</v>
      </c>
      <c r="Z12" s="85">
        <v>229.12</v>
      </c>
      <c r="AA12" s="85">
        <v>532.20000000000005</v>
      </c>
      <c r="AB12" s="86">
        <v>10541.58</v>
      </c>
      <c r="AC12" s="86">
        <v>10541.58</v>
      </c>
      <c r="AD12" s="85" t="str">
        <v/>
      </c>
      <c r="AE12" s="85">
        <v>350.22</v>
      </c>
      <c r="AF12" s="85">
        <v>1101.56</v>
      </c>
      <c r="AG12" s="85">
        <v>873.91</v>
      </c>
      <c r="AH12" s="85">
        <v>791.25</v>
      </c>
      <c r="AI12" s="85">
        <v>3047.1800000000003</v>
      </c>
      <c r="AJ12" s="85">
        <v>418.08</v>
      </c>
      <c r="AK12" s="85">
        <v>644.15</v>
      </c>
      <c r="AL12" s="85">
        <v>770</v>
      </c>
      <c r="AM12" s="85">
        <v>625.41000000000008</v>
      </c>
      <c r="AN12" s="85">
        <v>1687.92</v>
      </c>
      <c r="AO12" s="85">
        <v>344.48</v>
      </c>
      <c r="AP12" s="85" t="str">
        <v/>
      </c>
      <c r="AQ12" s="85">
        <v>377.78000000000003</v>
      </c>
      <c r="AR12" s="85">
        <v>1865.25</v>
      </c>
      <c r="AS12" s="85">
        <v>7537.2199999999993</v>
      </c>
    </row>
    <row r="13" spans="1:45" ht="22.5" customHeight="1">
      <c r="A13" s="77">
        <f t="shared" si="0"/>
        <v>1</v>
      </c>
      <c r="B13" s="34">
        <v>2001</v>
      </c>
      <c r="C13" s="85">
        <v>372.06</v>
      </c>
      <c r="D13" s="85">
        <v>25.46</v>
      </c>
      <c r="E13" s="85">
        <v>895.68</v>
      </c>
      <c r="F13" s="85">
        <v>167.6</v>
      </c>
      <c r="G13" s="85">
        <v>65.61</v>
      </c>
      <c r="H13" s="85">
        <v>853.41</v>
      </c>
      <c r="I13" s="85">
        <v>1466.9</v>
      </c>
      <c r="J13" s="85">
        <v>849.86</v>
      </c>
      <c r="K13" s="85">
        <v>946.83</v>
      </c>
      <c r="L13" s="85">
        <v>483.59</v>
      </c>
      <c r="M13" s="85">
        <v>652.69000000000005</v>
      </c>
      <c r="N13" s="85">
        <v>815.91</v>
      </c>
      <c r="O13" s="85">
        <v>594.14</v>
      </c>
      <c r="P13" s="85">
        <v>135.27000000000001</v>
      </c>
      <c r="Q13" s="85">
        <v>919.14</v>
      </c>
      <c r="R13" s="85">
        <v>521.32000000000005</v>
      </c>
      <c r="S13" s="85">
        <v>339.22</v>
      </c>
      <c r="T13" s="85">
        <v>138.74</v>
      </c>
      <c r="U13" s="85">
        <v>180.83</v>
      </c>
      <c r="V13" s="85">
        <v>56.78</v>
      </c>
      <c r="W13" s="85" t="str">
        <v>:</v>
      </c>
      <c r="X13" s="86">
        <v>10481.030000000001</v>
      </c>
      <c r="Y13" s="85" t="str">
        <v>:</v>
      </c>
      <c r="Z13" s="85">
        <v>260.73</v>
      </c>
      <c r="AA13" s="85">
        <v>606.1</v>
      </c>
      <c r="AB13" s="86">
        <v>11347.87</v>
      </c>
      <c r="AC13" s="86">
        <v>11347.87</v>
      </c>
      <c r="AD13" s="85" t="str">
        <v/>
      </c>
      <c r="AE13" s="85">
        <v>372.06</v>
      </c>
      <c r="AF13" s="85">
        <v>1154.3499999999999</v>
      </c>
      <c r="AG13" s="85">
        <v>895.68</v>
      </c>
      <c r="AH13" s="85">
        <v>853.41</v>
      </c>
      <c r="AI13" s="85">
        <v>3263.59</v>
      </c>
      <c r="AJ13" s="85">
        <v>483.59</v>
      </c>
      <c r="AK13" s="85">
        <v>652.69000000000005</v>
      </c>
      <c r="AL13" s="85">
        <v>815.91</v>
      </c>
      <c r="AM13" s="85">
        <v>729.41</v>
      </c>
      <c r="AN13" s="85">
        <v>1779.68</v>
      </c>
      <c r="AO13" s="85">
        <v>376.35</v>
      </c>
      <c r="AP13" s="85" t="str">
        <v/>
      </c>
      <c r="AQ13" s="85">
        <v>397.52</v>
      </c>
      <c r="AR13" s="85">
        <v>1982.2999999999997</v>
      </c>
      <c r="AS13" s="85">
        <v>8101.2200000000012</v>
      </c>
    </row>
    <row r="14" spans="1:45" ht="22.5" customHeight="1">
      <c r="A14" s="77">
        <f t="shared" si="0"/>
        <v>1</v>
      </c>
      <c r="B14" s="34">
        <v>2002</v>
      </c>
      <c r="C14" s="85">
        <v>385.93</v>
      </c>
      <c r="D14" s="85">
        <v>29.39</v>
      </c>
      <c r="E14" s="85">
        <v>927.91</v>
      </c>
      <c r="F14" s="85">
        <v>175.31</v>
      </c>
      <c r="G14" s="85">
        <v>70.569999999999993</v>
      </c>
      <c r="H14" s="85">
        <v>946.53</v>
      </c>
      <c r="I14" s="85">
        <v>1498.13</v>
      </c>
      <c r="J14" s="85">
        <v>860.06</v>
      </c>
      <c r="K14" s="85">
        <v>873.47</v>
      </c>
      <c r="L14" s="85">
        <v>487.77</v>
      </c>
      <c r="M14" s="85">
        <v>603.85</v>
      </c>
      <c r="N14" s="85">
        <v>885.97</v>
      </c>
      <c r="O14" s="85">
        <v>630.16</v>
      </c>
      <c r="P14" s="85">
        <v>134.16</v>
      </c>
      <c r="Q14" s="85">
        <v>996.57</v>
      </c>
      <c r="R14" s="85">
        <v>559.66</v>
      </c>
      <c r="S14" s="85">
        <v>365.2</v>
      </c>
      <c r="T14" s="85">
        <v>150.31</v>
      </c>
      <c r="U14" s="85">
        <v>183.11</v>
      </c>
      <c r="V14" s="85">
        <v>64.760000000000005</v>
      </c>
      <c r="W14" s="85" t="str">
        <v>:</v>
      </c>
      <c r="X14" s="86">
        <v>10828.81</v>
      </c>
      <c r="Y14" s="85" t="str">
        <v>:</v>
      </c>
      <c r="Z14" s="85">
        <v>254.41</v>
      </c>
      <c r="AA14" s="85">
        <v>723.2</v>
      </c>
      <c r="AB14" s="86">
        <v>11806.42</v>
      </c>
      <c r="AC14" s="86">
        <v>11806.42</v>
      </c>
      <c r="AD14" s="85" t="str">
        <v/>
      </c>
      <c r="AE14" s="85">
        <v>385.93</v>
      </c>
      <c r="AF14" s="85">
        <v>1203.1799999999998</v>
      </c>
      <c r="AG14" s="85">
        <v>927.91</v>
      </c>
      <c r="AH14" s="85">
        <v>946.53</v>
      </c>
      <c r="AI14" s="85">
        <v>3231.66</v>
      </c>
      <c r="AJ14" s="85">
        <v>487.77</v>
      </c>
      <c r="AK14" s="85">
        <v>603.85</v>
      </c>
      <c r="AL14" s="85">
        <v>885.97</v>
      </c>
      <c r="AM14" s="85">
        <v>764.31999999999994</v>
      </c>
      <c r="AN14" s="85">
        <v>1921.43</v>
      </c>
      <c r="AO14" s="85">
        <v>398.18</v>
      </c>
      <c r="AP14" s="85" t="str">
        <v/>
      </c>
      <c r="AQ14" s="85">
        <v>415.32</v>
      </c>
      <c r="AR14" s="85">
        <v>2120.3199999999997</v>
      </c>
      <c r="AS14" s="85">
        <v>8293.18</v>
      </c>
    </row>
    <row r="15" spans="1:45" ht="22.5" customHeight="1">
      <c r="A15" s="77">
        <f t="shared" si="0"/>
        <v>1</v>
      </c>
      <c r="B15" s="34">
        <v>2003</v>
      </c>
      <c r="C15" s="85">
        <v>357.57</v>
      </c>
      <c r="D15" s="85">
        <v>34.299999999999997</v>
      </c>
      <c r="E15" s="85">
        <v>952.37</v>
      </c>
      <c r="F15" s="85">
        <v>195.46</v>
      </c>
      <c r="G15" s="85">
        <v>79.319999999999993</v>
      </c>
      <c r="H15" s="85">
        <v>1073.69</v>
      </c>
      <c r="I15" s="85">
        <v>1623.99</v>
      </c>
      <c r="J15" s="85">
        <v>880.3</v>
      </c>
      <c r="K15" s="85">
        <v>841.88</v>
      </c>
      <c r="L15" s="85">
        <v>493.32</v>
      </c>
      <c r="M15" s="85">
        <v>624.55999999999995</v>
      </c>
      <c r="N15" s="85">
        <v>987.22</v>
      </c>
      <c r="O15" s="85">
        <v>642.52</v>
      </c>
      <c r="P15" s="85">
        <v>140.76</v>
      </c>
      <c r="Q15" s="85">
        <v>1214.5899999999999</v>
      </c>
      <c r="R15" s="85">
        <v>644.38</v>
      </c>
      <c r="S15" s="85">
        <v>408.6</v>
      </c>
      <c r="T15" s="85">
        <v>153.66</v>
      </c>
      <c r="U15" s="85">
        <v>197.88</v>
      </c>
      <c r="V15" s="85">
        <v>75.14</v>
      </c>
      <c r="W15" s="85" t="str">
        <v>:</v>
      </c>
      <c r="X15" s="86">
        <v>11621.51</v>
      </c>
      <c r="Y15" s="85" t="str">
        <v>:</v>
      </c>
      <c r="Z15" s="85">
        <v>228.61</v>
      </c>
      <c r="AA15" s="85">
        <v>912.3</v>
      </c>
      <c r="AB15" s="86">
        <v>12762.422</v>
      </c>
      <c r="AC15" s="86">
        <v>12762.422</v>
      </c>
      <c r="AD15" s="85" t="str">
        <v/>
      </c>
      <c r="AE15" s="85">
        <v>357.57</v>
      </c>
      <c r="AF15" s="85">
        <v>1261.4499999999998</v>
      </c>
      <c r="AG15" s="85">
        <v>952.37</v>
      </c>
      <c r="AH15" s="85">
        <v>1073.69</v>
      </c>
      <c r="AI15" s="85">
        <v>3346.17</v>
      </c>
      <c r="AJ15" s="85">
        <v>493.32</v>
      </c>
      <c r="AK15" s="85">
        <v>624.55999999999995</v>
      </c>
      <c r="AL15" s="85">
        <v>987.22</v>
      </c>
      <c r="AM15" s="85">
        <v>783.28</v>
      </c>
      <c r="AN15" s="85">
        <v>2267.5699999999997</v>
      </c>
      <c r="AO15" s="85">
        <v>426.67999999999995</v>
      </c>
      <c r="AP15" s="85" t="str">
        <v/>
      </c>
      <c r="AQ15" s="85">
        <v>391.87</v>
      </c>
      <c r="AR15" s="85">
        <v>2300.84</v>
      </c>
      <c r="AS15" s="85">
        <v>8928.7999999999993</v>
      </c>
    </row>
    <row r="16" spans="1:45" ht="22.5" customHeight="1">
      <c r="A16" s="77">
        <f t="shared" si="0"/>
        <v>1</v>
      </c>
      <c r="B16" s="34">
        <v>2004</v>
      </c>
      <c r="C16" s="85">
        <v>351.47</v>
      </c>
      <c r="D16" s="85">
        <v>40.71</v>
      </c>
      <c r="E16" s="85">
        <v>1008.78</v>
      </c>
      <c r="F16" s="85">
        <v>201.79</v>
      </c>
      <c r="G16" s="85">
        <v>88.54</v>
      </c>
      <c r="H16" s="85">
        <v>1192.97</v>
      </c>
      <c r="I16" s="85">
        <v>1853.02</v>
      </c>
      <c r="J16" s="85">
        <v>883.01</v>
      </c>
      <c r="K16" s="85">
        <v>859.44</v>
      </c>
      <c r="L16" s="85">
        <v>537.89</v>
      </c>
      <c r="M16" s="85">
        <v>706.08</v>
      </c>
      <c r="N16" s="85">
        <v>1123.96</v>
      </c>
      <c r="O16" s="85">
        <v>664.74</v>
      </c>
      <c r="P16" s="85">
        <v>137.15</v>
      </c>
      <c r="Q16" s="85">
        <v>1315.3</v>
      </c>
      <c r="R16" s="85">
        <v>669.37</v>
      </c>
      <c r="S16" s="85">
        <v>427.05</v>
      </c>
      <c r="T16" s="85">
        <v>153.9</v>
      </c>
      <c r="U16" s="85">
        <v>215.97</v>
      </c>
      <c r="V16" s="85">
        <v>87.43</v>
      </c>
      <c r="W16" s="85" t="str">
        <v>:</v>
      </c>
      <c r="X16" s="86">
        <v>12518.58</v>
      </c>
      <c r="Y16" s="85" t="str">
        <v>:</v>
      </c>
      <c r="Z16" s="85">
        <v>201.1</v>
      </c>
      <c r="AA16" s="85">
        <v>1047.3</v>
      </c>
      <c r="AB16" s="86">
        <v>13766.99</v>
      </c>
      <c r="AC16" s="86">
        <v>13766.99</v>
      </c>
      <c r="AD16" s="85" t="str">
        <v/>
      </c>
      <c r="AE16" s="85">
        <v>351.47</v>
      </c>
      <c r="AF16" s="85">
        <v>1339.82</v>
      </c>
      <c r="AG16" s="85">
        <v>1008.78</v>
      </c>
      <c r="AH16" s="85">
        <v>1192.97</v>
      </c>
      <c r="AI16" s="85">
        <v>3595.47</v>
      </c>
      <c r="AJ16" s="85">
        <v>537.89</v>
      </c>
      <c r="AK16" s="85">
        <v>706.08</v>
      </c>
      <c r="AL16" s="85">
        <v>1123.96</v>
      </c>
      <c r="AM16" s="85">
        <v>801.89</v>
      </c>
      <c r="AN16" s="85">
        <v>2411.7200000000003</v>
      </c>
      <c r="AO16" s="85">
        <v>457.3</v>
      </c>
      <c r="AP16" s="85" t="str">
        <v/>
      </c>
      <c r="AQ16" s="85">
        <v>392.18</v>
      </c>
      <c r="AR16" s="85">
        <v>2492.08</v>
      </c>
      <c r="AS16" s="85">
        <v>9634.3099999999977</v>
      </c>
    </row>
    <row r="17" spans="1:45" ht="22.5" customHeight="1">
      <c r="A17" s="77">
        <f t="shared" si="0"/>
        <v>1</v>
      </c>
      <c r="B17" s="34">
        <v>2005</v>
      </c>
      <c r="C17" s="85">
        <v>354.75</v>
      </c>
      <c r="D17" s="85">
        <v>43.38</v>
      </c>
      <c r="E17" s="85">
        <v>1019.77</v>
      </c>
      <c r="F17" s="85">
        <v>190.18</v>
      </c>
      <c r="G17" s="85">
        <v>95.19</v>
      </c>
      <c r="H17" s="85">
        <v>1333.32</v>
      </c>
      <c r="I17" s="85">
        <v>1994.18</v>
      </c>
      <c r="J17" s="85">
        <v>894.93</v>
      </c>
      <c r="K17" s="85">
        <v>884.56</v>
      </c>
      <c r="L17" s="85">
        <v>552.08000000000004</v>
      </c>
      <c r="M17" s="85">
        <v>796.74</v>
      </c>
      <c r="N17" s="85">
        <v>1286.3499999999999</v>
      </c>
      <c r="O17" s="85">
        <v>702.71</v>
      </c>
      <c r="P17" s="85">
        <v>154.04</v>
      </c>
      <c r="Q17" s="85">
        <v>1398.09</v>
      </c>
      <c r="R17" s="85">
        <v>710.62</v>
      </c>
      <c r="S17" s="85">
        <v>452.94</v>
      </c>
      <c r="T17" s="85">
        <v>162.30000000000001</v>
      </c>
      <c r="U17" s="85">
        <v>227.44</v>
      </c>
      <c r="V17" s="85">
        <v>96.65</v>
      </c>
      <c r="W17" s="85" t="str">
        <v>:</v>
      </c>
      <c r="X17" s="86">
        <v>13350.23</v>
      </c>
      <c r="Y17" s="85" t="str">
        <v>:</v>
      </c>
      <c r="Z17" s="85">
        <v>156.34</v>
      </c>
      <c r="AA17" s="85">
        <v>1224</v>
      </c>
      <c r="AB17" s="86">
        <v>14730.57</v>
      </c>
      <c r="AC17" s="86">
        <v>14730.57</v>
      </c>
      <c r="AD17" s="85" t="str">
        <v/>
      </c>
      <c r="AE17" s="85">
        <v>354.75</v>
      </c>
      <c r="AF17" s="85">
        <v>1348.5200000000002</v>
      </c>
      <c r="AG17" s="85">
        <v>1019.77</v>
      </c>
      <c r="AH17" s="85">
        <v>1333.32</v>
      </c>
      <c r="AI17" s="85">
        <v>3773.67</v>
      </c>
      <c r="AJ17" s="85">
        <v>552.08000000000004</v>
      </c>
      <c r="AK17" s="85">
        <v>796.74</v>
      </c>
      <c r="AL17" s="85">
        <v>1286.3499999999999</v>
      </c>
      <c r="AM17" s="85">
        <v>856.75</v>
      </c>
      <c r="AN17" s="85">
        <v>2561.65</v>
      </c>
      <c r="AO17" s="85">
        <v>486.39</v>
      </c>
      <c r="AP17" s="85" t="str">
        <v/>
      </c>
      <c r="AQ17" s="85">
        <v>398.13</v>
      </c>
      <c r="AR17" s="85">
        <v>2638.46</v>
      </c>
      <c r="AS17" s="85">
        <v>10313.630000000001</v>
      </c>
    </row>
    <row r="18" spans="1:45" ht="22.5" customHeight="1">
      <c r="A18" s="77">
        <f t="shared" si="0"/>
        <v>1</v>
      </c>
      <c r="B18" s="34">
        <v>2006</v>
      </c>
      <c r="C18" s="85">
        <v>322.92</v>
      </c>
      <c r="D18" s="85">
        <v>45.03</v>
      </c>
      <c r="E18" s="85">
        <v>992.91</v>
      </c>
      <c r="F18" s="85">
        <v>194.79</v>
      </c>
      <c r="G18" s="85">
        <v>112.13</v>
      </c>
      <c r="H18" s="85">
        <v>1538.6</v>
      </c>
      <c r="I18" s="85">
        <v>2152.9299999999998</v>
      </c>
      <c r="J18" s="85">
        <v>963.86</v>
      </c>
      <c r="K18" s="85">
        <v>925.37</v>
      </c>
      <c r="L18" s="85">
        <v>519.9</v>
      </c>
      <c r="M18" s="85">
        <v>949.31</v>
      </c>
      <c r="N18" s="85">
        <v>1434.56</v>
      </c>
      <c r="O18" s="85">
        <v>762.05</v>
      </c>
      <c r="P18" s="85">
        <v>177.18</v>
      </c>
      <c r="Q18" s="85">
        <v>1494.13</v>
      </c>
      <c r="R18" s="85">
        <v>754.87</v>
      </c>
      <c r="S18" s="85">
        <v>476.02</v>
      </c>
      <c r="T18" s="85">
        <v>172.89</v>
      </c>
      <c r="U18" s="85">
        <v>242.61</v>
      </c>
      <c r="V18" s="85">
        <v>102.11</v>
      </c>
      <c r="W18" s="85" t="str">
        <v>:</v>
      </c>
      <c r="X18" s="86">
        <v>14334.16</v>
      </c>
      <c r="Y18" s="85" t="str">
        <v>:</v>
      </c>
      <c r="Z18" s="85">
        <v>148.82</v>
      </c>
      <c r="AA18" s="85">
        <v>1395.9</v>
      </c>
      <c r="AB18" s="86">
        <v>15878.88</v>
      </c>
      <c r="AC18" s="86">
        <v>15878.88</v>
      </c>
      <c r="AD18" s="85" t="str">
        <v/>
      </c>
      <c r="AE18" s="85">
        <v>322.92</v>
      </c>
      <c r="AF18" s="85">
        <v>1344.8600000000001</v>
      </c>
      <c r="AG18" s="85">
        <v>992.91</v>
      </c>
      <c r="AH18" s="85">
        <v>1538.6</v>
      </c>
      <c r="AI18" s="85">
        <v>4042.16</v>
      </c>
      <c r="AJ18" s="85">
        <v>519.9</v>
      </c>
      <c r="AK18" s="85">
        <v>949.31</v>
      </c>
      <c r="AL18" s="85">
        <v>1434.56</v>
      </c>
      <c r="AM18" s="85">
        <v>939.23</v>
      </c>
      <c r="AN18" s="85">
        <v>2725.02</v>
      </c>
      <c r="AO18" s="85">
        <v>517.61</v>
      </c>
      <c r="AP18" s="85" t="str">
        <v/>
      </c>
      <c r="AQ18" s="85">
        <v>367.95000000000005</v>
      </c>
      <c r="AR18" s="85">
        <v>2838.43</v>
      </c>
      <c r="AS18" s="85">
        <v>11127.79</v>
      </c>
    </row>
    <row r="19" spans="1:45" ht="22.5" customHeight="1">
      <c r="A19" s="77">
        <f t="shared" si="0"/>
        <v>1</v>
      </c>
      <c r="B19" s="34">
        <v>2007</v>
      </c>
      <c r="C19" s="85">
        <v>323.68</v>
      </c>
      <c r="D19" s="85">
        <v>49.62</v>
      </c>
      <c r="E19" s="85">
        <v>1018.91</v>
      </c>
      <c r="F19" s="85">
        <v>229.8</v>
      </c>
      <c r="G19" s="85">
        <v>121.06</v>
      </c>
      <c r="H19" s="85">
        <v>1801.03</v>
      </c>
      <c r="I19" s="85">
        <v>2329.5300000000002</v>
      </c>
      <c r="J19" s="85">
        <v>1006.44</v>
      </c>
      <c r="K19" s="85">
        <v>992.54</v>
      </c>
      <c r="L19" s="85">
        <v>576.29</v>
      </c>
      <c r="M19" s="85">
        <v>1107.4100000000001</v>
      </c>
      <c r="N19" s="85">
        <v>1572.05</v>
      </c>
      <c r="O19" s="85">
        <v>853.09</v>
      </c>
      <c r="P19" s="85">
        <v>194.38</v>
      </c>
      <c r="Q19" s="85">
        <v>1548.75</v>
      </c>
      <c r="R19" s="85">
        <v>792.73</v>
      </c>
      <c r="S19" s="85">
        <v>499.48</v>
      </c>
      <c r="T19" s="85">
        <v>191.08</v>
      </c>
      <c r="U19" s="85">
        <v>254.32</v>
      </c>
      <c r="V19" s="85">
        <v>108.37</v>
      </c>
      <c r="W19" s="85" t="str">
        <v>:</v>
      </c>
      <c r="X19" s="86">
        <v>15570.56</v>
      </c>
      <c r="Y19" s="85" t="str">
        <v>:</v>
      </c>
      <c r="Z19" s="85">
        <v>184.02</v>
      </c>
      <c r="AA19" s="85">
        <v>1620.4</v>
      </c>
      <c r="AB19" s="86">
        <v>17374.98</v>
      </c>
      <c r="AC19" s="86">
        <v>17374.98</v>
      </c>
      <c r="AD19" s="85" t="str">
        <v/>
      </c>
      <c r="AE19" s="85">
        <v>323.68</v>
      </c>
      <c r="AF19" s="85">
        <v>1419.3899999999999</v>
      </c>
      <c r="AG19" s="85">
        <v>1018.91</v>
      </c>
      <c r="AH19" s="85">
        <v>1801.03</v>
      </c>
      <c r="AI19" s="85">
        <v>4328.51</v>
      </c>
      <c r="AJ19" s="85">
        <v>576.29</v>
      </c>
      <c r="AK19" s="85">
        <v>1107.4100000000001</v>
      </c>
      <c r="AL19" s="85">
        <v>1572.05</v>
      </c>
      <c r="AM19" s="85">
        <v>1047.47</v>
      </c>
      <c r="AN19" s="85">
        <v>2840.96</v>
      </c>
      <c r="AO19" s="85">
        <v>553.77</v>
      </c>
      <c r="AP19" s="85" t="str">
        <v/>
      </c>
      <c r="AQ19" s="85">
        <v>373.3</v>
      </c>
      <c r="AR19" s="85">
        <v>3170.8</v>
      </c>
      <c r="AS19" s="85">
        <v>12026.46</v>
      </c>
    </row>
    <row r="20" spans="1:45" ht="22.5" customHeight="1">
      <c r="A20" s="77">
        <f t="shared" si="0"/>
        <v>1</v>
      </c>
      <c r="B20" s="34">
        <v>2008</v>
      </c>
      <c r="C20" s="85">
        <v>369.18</v>
      </c>
      <c r="D20" s="85">
        <v>62.07</v>
      </c>
      <c r="E20" s="85">
        <v>1047.55</v>
      </c>
      <c r="F20" s="85">
        <v>207.44</v>
      </c>
      <c r="G20" s="85">
        <v>105.1</v>
      </c>
      <c r="H20" s="85">
        <v>2003.97</v>
      </c>
      <c r="I20" s="85">
        <v>2497.2199999999998</v>
      </c>
      <c r="J20" s="85">
        <v>1085.31</v>
      </c>
      <c r="K20" s="85">
        <v>1002.49</v>
      </c>
      <c r="L20" s="85">
        <v>613.86</v>
      </c>
      <c r="M20" s="85">
        <v>1132.8599999999999</v>
      </c>
      <c r="N20" s="85">
        <v>1724.05</v>
      </c>
      <c r="O20" s="85">
        <v>964.86</v>
      </c>
      <c r="P20" s="85">
        <v>195.92</v>
      </c>
      <c r="Q20" s="85">
        <v>1684.81</v>
      </c>
      <c r="R20" s="85">
        <v>900.38</v>
      </c>
      <c r="S20" s="85">
        <v>567.91999999999996</v>
      </c>
      <c r="T20" s="85">
        <v>196.86</v>
      </c>
      <c r="U20" s="85">
        <v>314.39999999999998</v>
      </c>
      <c r="V20" s="85">
        <v>134.62</v>
      </c>
      <c r="W20" s="85" t="str">
        <v>:</v>
      </c>
      <c r="X20" s="86">
        <v>16810.86</v>
      </c>
      <c r="Y20" s="85" t="str">
        <v>:</v>
      </c>
      <c r="Z20" s="85">
        <v>194.95</v>
      </c>
      <c r="AA20" s="85">
        <v>1816.2</v>
      </c>
      <c r="AB20" s="86">
        <v>18822.02</v>
      </c>
      <c r="AC20" s="86">
        <v>18822.02</v>
      </c>
      <c r="AD20" s="85" t="str">
        <v/>
      </c>
      <c r="AE20" s="85">
        <v>369.18</v>
      </c>
      <c r="AF20" s="85">
        <v>1422.1599999999999</v>
      </c>
      <c r="AG20" s="85">
        <v>1047.55</v>
      </c>
      <c r="AH20" s="85">
        <v>2003.97</v>
      </c>
      <c r="AI20" s="85">
        <v>4585.0199999999995</v>
      </c>
      <c r="AJ20" s="85">
        <v>613.86</v>
      </c>
      <c r="AK20" s="85">
        <v>1132.8599999999999</v>
      </c>
      <c r="AL20" s="85">
        <v>1724.05</v>
      </c>
      <c r="AM20" s="85">
        <v>1160.78</v>
      </c>
      <c r="AN20" s="85">
        <v>3153.11</v>
      </c>
      <c r="AO20" s="85">
        <v>645.88</v>
      </c>
      <c r="AP20" s="85" t="str">
        <v/>
      </c>
      <c r="AQ20" s="85">
        <v>431.25</v>
      </c>
      <c r="AR20" s="85">
        <v>3364.06</v>
      </c>
      <c r="AS20" s="85">
        <v>13015.56</v>
      </c>
    </row>
    <row r="21" spans="1:45" ht="22.5" customHeight="1">
      <c r="A21" s="77">
        <f t="shared" si="0"/>
        <v>1</v>
      </c>
      <c r="B21" s="34">
        <v>2009</v>
      </c>
      <c r="C21" s="85">
        <v>375.43</v>
      </c>
      <c r="D21" s="85">
        <v>46.71</v>
      </c>
      <c r="E21" s="85">
        <v>1014.85</v>
      </c>
      <c r="F21" s="85">
        <v>266.75</v>
      </c>
      <c r="G21" s="85">
        <v>110.93</v>
      </c>
      <c r="H21" s="85">
        <v>1575.68</v>
      </c>
      <c r="I21" s="85">
        <v>2406</v>
      </c>
      <c r="J21" s="85">
        <v>1162.8</v>
      </c>
      <c r="K21" s="85">
        <v>928.64</v>
      </c>
      <c r="L21" s="85">
        <v>615.6</v>
      </c>
      <c r="M21" s="85">
        <v>1224.76</v>
      </c>
      <c r="N21" s="85">
        <v>1918.36</v>
      </c>
      <c r="O21" s="85">
        <v>943.89</v>
      </c>
      <c r="P21" s="85">
        <v>184.61</v>
      </c>
      <c r="Q21" s="85">
        <v>1797.68</v>
      </c>
      <c r="R21" s="85">
        <v>975.09</v>
      </c>
      <c r="S21" s="85">
        <v>599.99</v>
      </c>
      <c r="T21" s="85">
        <v>210.98</v>
      </c>
      <c r="U21" s="85">
        <v>292.77</v>
      </c>
      <c r="V21" s="85">
        <v>154.13999999999999</v>
      </c>
      <c r="W21" s="85" t="str">
        <v>:</v>
      </c>
      <c r="X21" s="86">
        <v>16805.666300000001</v>
      </c>
      <c r="Y21" s="85" t="str">
        <v>:</v>
      </c>
      <c r="Z21" s="85">
        <v>131.05000000000001</v>
      </c>
      <c r="AA21" s="85">
        <v>1545.6</v>
      </c>
      <c r="AB21" s="86">
        <v>18482.32</v>
      </c>
      <c r="AC21" s="86">
        <v>18482.32</v>
      </c>
      <c r="AD21" s="85" t="str">
        <v/>
      </c>
      <c r="AE21" s="85">
        <v>375.43</v>
      </c>
      <c r="AF21" s="85">
        <v>1439.24</v>
      </c>
      <c r="AG21" s="85">
        <v>1014.85</v>
      </c>
      <c r="AH21" s="85">
        <v>1575.68</v>
      </c>
      <c r="AI21" s="85">
        <v>4497.4400000000005</v>
      </c>
      <c r="AJ21" s="85">
        <v>615.6</v>
      </c>
      <c r="AK21" s="85">
        <v>1224.76</v>
      </c>
      <c r="AL21" s="85">
        <v>1918.36</v>
      </c>
      <c r="AM21" s="85">
        <v>1128.5</v>
      </c>
      <c r="AN21" s="85">
        <v>3372.76</v>
      </c>
      <c r="AO21" s="85">
        <v>657.89</v>
      </c>
      <c r="AP21" s="85" t="str">
        <v/>
      </c>
      <c r="AQ21" s="85">
        <v>422.14</v>
      </c>
      <c r="AR21" s="85">
        <v>2968.21</v>
      </c>
      <c r="AS21" s="85">
        <v>13415.310000000001</v>
      </c>
    </row>
    <row r="22" spans="1:45" ht="22.5" customHeight="1">
      <c r="A22" s="77">
        <f t="shared" si="0"/>
        <v>1</v>
      </c>
      <c r="B22" s="34">
        <v>2010</v>
      </c>
      <c r="C22" s="85">
        <v>408.67</v>
      </c>
      <c r="D22" s="85">
        <v>46.56</v>
      </c>
      <c r="E22" s="85">
        <v>1001.32</v>
      </c>
      <c r="F22" s="85">
        <v>290.93</v>
      </c>
      <c r="G22" s="85">
        <v>141.99</v>
      </c>
      <c r="H22" s="85">
        <v>1406.48</v>
      </c>
      <c r="I22" s="85">
        <v>2512.96</v>
      </c>
      <c r="J22" s="85">
        <v>1215.8</v>
      </c>
      <c r="K22" s="85">
        <v>965.18</v>
      </c>
      <c r="L22" s="85">
        <v>677.99</v>
      </c>
      <c r="M22" s="85">
        <v>1290.3800000000001</v>
      </c>
      <c r="N22" s="85">
        <v>2027.88</v>
      </c>
      <c r="O22" s="85">
        <v>1068.98</v>
      </c>
      <c r="P22" s="85">
        <v>197.5</v>
      </c>
      <c r="Q22" s="85">
        <v>1801.66</v>
      </c>
      <c r="R22" s="85">
        <v>1027.18</v>
      </c>
      <c r="S22" s="85">
        <v>637.53</v>
      </c>
      <c r="T22" s="85">
        <v>239.04</v>
      </c>
      <c r="U22" s="85">
        <v>287.54000000000002</v>
      </c>
      <c r="V22" s="85">
        <v>172.07</v>
      </c>
      <c r="W22" s="85" t="str">
        <v>:</v>
      </c>
      <c r="X22" s="86">
        <v>17417.645</v>
      </c>
      <c r="Y22" s="85" t="str">
        <v>:</v>
      </c>
      <c r="Z22" s="85">
        <v>102.7</v>
      </c>
      <c r="AA22" s="85">
        <v>1597.4</v>
      </c>
      <c r="AB22" s="86">
        <v>19117.740000000002</v>
      </c>
      <c r="AC22" s="86">
        <v>19117.740000000002</v>
      </c>
      <c r="AD22" s="85" t="str">
        <v/>
      </c>
      <c r="AE22" s="85">
        <v>408.67</v>
      </c>
      <c r="AF22" s="85">
        <v>1480.8000000000002</v>
      </c>
      <c r="AG22" s="85">
        <v>1001.32</v>
      </c>
      <c r="AH22" s="85">
        <v>1406.48</v>
      </c>
      <c r="AI22" s="85">
        <v>4693.9400000000005</v>
      </c>
      <c r="AJ22" s="85">
        <v>677.99</v>
      </c>
      <c r="AK22" s="85">
        <v>1290.3800000000001</v>
      </c>
      <c r="AL22" s="85">
        <v>2027.88</v>
      </c>
      <c r="AM22" s="85">
        <v>1266.48</v>
      </c>
      <c r="AN22" s="85">
        <v>3466.37</v>
      </c>
      <c r="AO22" s="85">
        <v>698.65000000000009</v>
      </c>
      <c r="AP22" s="85" t="str">
        <v/>
      </c>
      <c r="AQ22" s="85">
        <v>455.23</v>
      </c>
      <c r="AR22" s="85">
        <v>2840.7200000000003</v>
      </c>
      <c r="AS22" s="85">
        <v>14121.690000000002</v>
      </c>
    </row>
    <row r="23" spans="1:45" ht="22.5" customHeight="1">
      <c r="A23" s="77">
        <f t="shared" si="0"/>
        <v>1</v>
      </c>
      <c r="B23" s="34">
        <v>2011</v>
      </c>
      <c r="C23" s="85">
        <v>444.54</v>
      </c>
      <c r="D23" s="85">
        <v>42.06</v>
      </c>
      <c r="E23" s="85">
        <v>977.87</v>
      </c>
      <c r="F23" s="85">
        <v>303.33</v>
      </c>
      <c r="G23" s="85">
        <v>152.71</v>
      </c>
      <c r="H23" s="85">
        <v>1197.93</v>
      </c>
      <c r="I23" s="85">
        <v>2560.5100000000002</v>
      </c>
      <c r="J23" s="85">
        <v>1130.77</v>
      </c>
      <c r="K23" s="85">
        <v>1051.42</v>
      </c>
      <c r="L23" s="85">
        <v>710.08</v>
      </c>
      <c r="M23" s="85">
        <v>1421.47</v>
      </c>
      <c r="N23" s="85">
        <v>2075.0500000000002</v>
      </c>
      <c r="O23" s="85">
        <v>1230.1199999999999</v>
      </c>
      <c r="P23" s="85">
        <v>197.88</v>
      </c>
      <c r="Q23" s="85">
        <v>1912.57</v>
      </c>
      <c r="R23" s="85">
        <v>1092.3800000000001</v>
      </c>
      <c r="S23" s="85">
        <v>676.32</v>
      </c>
      <c r="T23" s="85">
        <v>287.05</v>
      </c>
      <c r="U23" s="85">
        <v>283.95</v>
      </c>
      <c r="V23" s="85">
        <v>202.16</v>
      </c>
      <c r="W23" s="85" t="str">
        <v>:</v>
      </c>
      <c r="X23" s="86">
        <v>17950.169999999998</v>
      </c>
      <c r="Y23" s="85" t="str">
        <v>:</v>
      </c>
      <c r="Z23" s="85">
        <v>80.069999999999993</v>
      </c>
      <c r="AA23" s="85">
        <v>1516.9</v>
      </c>
      <c r="AB23" s="86">
        <v>19547.14</v>
      </c>
      <c r="AC23" s="86">
        <v>19547.14</v>
      </c>
      <c r="AD23" s="85" t="str">
        <v/>
      </c>
      <c r="AE23" s="85">
        <v>444.54</v>
      </c>
      <c r="AF23" s="85">
        <v>1475.97</v>
      </c>
      <c r="AG23" s="85">
        <v>977.87</v>
      </c>
      <c r="AH23" s="85">
        <v>1197.93</v>
      </c>
      <c r="AI23" s="85">
        <v>4742.7000000000007</v>
      </c>
      <c r="AJ23" s="85">
        <v>710.08</v>
      </c>
      <c r="AK23" s="85">
        <v>1421.47</v>
      </c>
      <c r="AL23" s="85">
        <v>2075.0500000000002</v>
      </c>
      <c r="AM23" s="85">
        <v>1428</v>
      </c>
      <c r="AN23" s="85">
        <v>3681.27</v>
      </c>
      <c r="AO23" s="85">
        <v>773.16</v>
      </c>
      <c r="AP23" s="85" t="str">
        <v/>
      </c>
      <c r="AQ23" s="85">
        <v>486.6</v>
      </c>
      <c r="AR23" s="85">
        <v>2631.84</v>
      </c>
      <c r="AS23" s="85">
        <v>14831.73</v>
      </c>
    </row>
    <row r="24" spans="1:45" ht="22.5" customHeight="1">
      <c r="A24" s="77">
        <f t="shared" si="0"/>
        <v>1</v>
      </c>
      <c r="B24" s="34">
        <v>2012</v>
      </c>
      <c r="C24" s="85">
        <v>439.91</v>
      </c>
      <c r="D24" s="85">
        <v>23.49</v>
      </c>
      <c r="E24" s="85">
        <v>901.26</v>
      </c>
      <c r="F24" s="85">
        <v>376.7</v>
      </c>
      <c r="G24" s="85">
        <v>174.72</v>
      </c>
      <c r="H24" s="85">
        <v>947.54</v>
      </c>
      <c r="I24" s="85">
        <v>2490.48</v>
      </c>
      <c r="J24" s="85">
        <v>1083.69</v>
      </c>
      <c r="K24" s="85">
        <v>1123.9000000000001</v>
      </c>
      <c r="L24" s="85">
        <v>725.64</v>
      </c>
      <c r="M24" s="85">
        <v>1533.01</v>
      </c>
      <c r="N24" s="85">
        <v>2096.0300000000002</v>
      </c>
      <c r="O24" s="85">
        <v>1274.78</v>
      </c>
      <c r="P24" s="85">
        <v>210.58</v>
      </c>
      <c r="Q24" s="85">
        <v>1873.84</v>
      </c>
      <c r="R24" s="85">
        <v>1121.6199999999999</v>
      </c>
      <c r="S24" s="85">
        <v>685.16</v>
      </c>
      <c r="T24" s="85">
        <v>277.70999999999998</v>
      </c>
      <c r="U24" s="85">
        <v>280.35000000000002</v>
      </c>
      <c r="V24" s="85">
        <v>194.44</v>
      </c>
      <c r="W24" s="85" t="str">
        <v>:</v>
      </c>
      <c r="X24" s="86">
        <v>17834.87</v>
      </c>
      <c r="Y24" s="85" t="str">
        <v>:</v>
      </c>
      <c r="Z24" s="85">
        <v>56.53</v>
      </c>
      <c r="AA24" s="85">
        <v>1577.5</v>
      </c>
      <c r="AB24" s="86">
        <v>19468.900000000001</v>
      </c>
      <c r="AC24" s="86">
        <v>19468.900000000001</v>
      </c>
      <c r="AD24" s="85" t="str">
        <v/>
      </c>
      <c r="AE24" s="85">
        <v>439.91</v>
      </c>
      <c r="AF24" s="85">
        <v>1476.17</v>
      </c>
      <c r="AG24" s="85">
        <v>901.26</v>
      </c>
      <c r="AH24" s="85">
        <v>947.54</v>
      </c>
      <c r="AI24" s="85">
        <v>4698.07</v>
      </c>
      <c r="AJ24" s="85">
        <v>725.64</v>
      </c>
      <c r="AK24" s="85">
        <v>1533.01</v>
      </c>
      <c r="AL24" s="85">
        <v>2096.0300000000002</v>
      </c>
      <c r="AM24" s="85">
        <v>1485.36</v>
      </c>
      <c r="AN24" s="85">
        <v>3680.62</v>
      </c>
      <c r="AO24" s="85">
        <v>752.5</v>
      </c>
      <c r="AP24" s="85" t="str">
        <v/>
      </c>
      <c r="AQ24" s="85">
        <v>463.40000000000003</v>
      </c>
      <c r="AR24" s="85">
        <v>2400.2200000000003</v>
      </c>
      <c r="AS24" s="85">
        <v>14971.23</v>
      </c>
    </row>
    <row r="25" spans="1:45" ht="22.5" customHeight="1">
      <c r="A25" s="77">
        <f t="shared" si="0"/>
        <v>1</v>
      </c>
      <c r="B25" s="34">
        <v>2013</v>
      </c>
      <c r="C25" s="85">
        <v>414.39</v>
      </c>
      <c r="D25" s="85">
        <v>18.510000000000002</v>
      </c>
      <c r="E25" s="85">
        <v>815.66</v>
      </c>
      <c r="F25" s="85">
        <v>333.57</v>
      </c>
      <c r="G25" s="85">
        <v>179.9</v>
      </c>
      <c r="H25" s="85">
        <v>594.4</v>
      </c>
      <c r="I25" s="85">
        <v>2364.31</v>
      </c>
      <c r="J25" s="85">
        <v>1106.1500000000001</v>
      </c>
      <c r="K25" s="85">
        <v>1049.32</v>
      </c>
      <c r="L25" s="85">
        <v>779.73</v>
      </c>
      <c r="M25" s="85">
        <v>1598.05</v>
      </c>
      <c r="N25" s="85">
        <v>1914.91</v>
      </c>
      <c r="O25" s="85">
        <v>1183.71</v>
      </c>
      <c r="P25" s="85">
        <v>188.81</v>
      </c>
      <c r="Q25" s="85">
        <v>1662.53</v>
      </c>
      <c r="R25" s="85">
        <v>1079.5899999999999</v>
      </c>
      <c r="S25" s="85">
        <v>662.63</v>
      </c>
      <c r="T25" s="85">
        <v>240.28</v>
      </c>
      <c r="U25" s="85">
        <v>269.60000000000002</v>
      </c>
      <c r="V25" s="85">
        <v>168.88</v>
      </c>
      <c r="W25" s="85" t="str">
        <v>:</v>
      </c>
      <c r="X25" s="86">
        <v>16624.919999999998</v>
      </c>
      <c r="Y25" s="85" t="str">
        <v>:</v>
      </c>
      <c r="Z25" s="85">
        <v>36.700000000000003</v>
      </c>
      <c r="AA25" s="85">
        <v>1403</v>
      </c>
      <c r="AB25" s="86">
        <v>18064.62</v>
      </c>
      <c r="AC25" s="86">
        <v>18064.62</v>
      </c>
      <c r="AD25" s="85" t="str">
        <v/>
      </c>
      <c r="AE25" s="85">
        <v>414.39</v>
      </c>
      <c r="AF25" s="85">
        <v>1347.64</v>
      </c>
      <c r="AG25" s="85">
        <v>815.66</v>
      </c>
      <c r="AH25" s="85">
        <v>594.4</v>
      </c>
      <c r="AI25" s="85">
        <v>4519.78</v>
      </c>
      <c r="AJ25" s="85">
        <v>779.73</v>
      </c>
      <c r="AK25" s="85">
        <v>1598.05</v>
      </c>
      <c r="AL25" s="85">
        <v>1914.91</v>
      </c>
      <c r="AM25" s="85">
        <v>1372.52</v>
      </c>
      <c r="AN25" s="85">
        <v>3404.75</v>
      </c>
      <c r="AO25" s="85">
        <v>678.76</v>
      </c>
      <c r="AP25" s="85" t="str">
        <v/>
      </c>
      <c r="AQ25" s="85">
        <v>432.9</v>
      </c>
      <c r="AR25" s="85">
        <v>1923.5300000000002</v>
      </c>
      <c r="AS25" s="85">
        <v>14268.5</v>
      </c>
    </row>
    <row r="26" spans="1:45" ht="22.5" customHeight="1">
      <c r="A26" s="77">
        <f t="shared" si="0"/>
        <v>1</v>
      </c>
      <c r="B26" s="34">
        <v>2014</v>
      </c>
      <c r="C26" s="85">
        <v>369.3</v>
      </c>
      <c r="D26" s="85">
        <v>17.350000000000001</v>
      </c>
      <c r="E26" s="85">
        <v>793.72</v>
      </c>
      <c r="F26" s="85">
        <v>288.18</v>
      </c>
      <c r="G26" s="85">
        <v>170.54</v>
      </c>
      <c r="H26" s="85">
        <v>435.89</v>
      </c>
      <c r="I26" s="85">
        <v>2335.0100000000002</v>
      </c>
      <c r="J26" s="85">
        <v>1039.1199999999999</v>
      </c>
      <c r="K26" s="85">
        <v>1106.28</v>
      </c>
      <c r="L26" s="85">
        <v>739.22</v>
      </c>
      <c r="M26" s="85">
        <v>1485.21</v>
      </c>
      <c r="N26" s="85">
        <v>1793.97</v>
      </c>
      <c r="O26" s="85">
        <v>1209.3499999999999</v>
      </c>
      <c r="P26" s="85">
        <v>177.95</v>
      </c>
      <c r="Q26" s="85">
        <v>1555.91</v>
      </c>
      <c r="R26" s="85">
        <v>1028.8499999999999</v>
      </c>
      <c r="S26" s="85">
        <v>647.37</v>
      </c>
      <c r="T26" s="85">
        <v>236.31</v>
      </c>
      <c r="U26" s="85">
        <v>265.43</v>
      </c>
      <c r="V26" s="85">
        <v>152.33000000000001</v>
      </c>
      <c r="W26" s="85" t="str">
        <v>:</v>
      </c>
      <c r="X26" s="86">
        <v>15847.28</v>
      </c>
      <c r="Y26" s="85" t="str">
        <v>:</v>
      </c>
      <c r="Z26" s="85">
        <v>34.4</v>
      </c>
      <c r="AA26" s="85">
        <v>1512</v>
      </c>
      <c r="AB26" s="86">
        <v>17393.68</v>
      </c>
      <c r="AC26" s="86">
        <v>17393.68</v>
      </c>
      <c r="AD26" s="85" t="str">
        <v/>
      </c>
      <c r="AE26" s="85">
        <v>369.3</v>
      </c>
      <c r="AF26" s="85">
        <v>1269.79</v>
      </c>
      <c r="AG26" s="85">
        <v>793.72</v>
      </c>
      <c r="AH26" s="85">
        <v>435.89</v>
      </c>
      <c r="AI26" s="85">
        <v>4480.41</v>
      </c>
      <c r="AJ26" s="85">
        <v>739.22</v>
      </c>
      <c r="AK26" s="85">
        <v>1485.21</v>
      </c>
      <c r="AL26" s="85">
        <v>1793.97</v>
      </c>
      <c r="AM26" s="85">
        <v>1387.3</v>
      </c>
      <c r="AN26" s="85">
        <v>3232.13</v>
      </c>
      <c r="AO26" s="85">
        <v>654.07000000000005</v>
      </c>
      <c r="AP26" s="85" t="str">
        <v/>
      </c>
      <c r="AQ26" s="85">
        <v>386.65000000000003</v>
      </c>
      <c r="AR26" s="85">
        <v>1688.33</v>
      </c>
      <c r="AS26" s="85">
        <v>13772.310000000001</v>
      </c>
    </row>
    <row r="27" spans="1:45" ht="22.5" customHeight="1">
      <c r="A27" s="77">
        <f>IF(C27=":",0,1)</f>
        <v>1</v>
      </c>
      <c r="B27" s="34">
        <v>2015</v>
      </c>
      <c r="C27" s="85">
        <v>378.9</v>
      </c>
      <c r="D27" s="85">
        <v>17.88</v>
      </c>
      <c r="E27" s="85">
        <v>805.8</v>
      </c>
      <c r="F27" s="85">
        <v>267.33</v>
      </c>
      <c r="G27" s="85">
        <v>155.69999999999999</v>
      </c>
      <c r="H27" s="85">
        <v>418.91</v>
      </c>
      <c r="I27" s="85">
        <v>2348.4</v>
      </c>
      <c r="J27" s="85">
        <v>1054.24</v>
      </c>
      <c r="K27" s="85">
        <v>1152.68</v>
      </c>
      <c r="L27" s="85">
        <v>751.79</v>
      </c>
      <c r="M27" s="85">
        <v>1491.2</v>
      </c>
      <c r="N27" s="85">
        <v>1768.4</v>
      </c>
      <c r="O27" s="85">
        <v>1237.81</v>
      </c>
      <c r="P27" s="85">
        <v>182.1</v>
      </c>
      <c r="Q27" s="85">
        <v>1541.76</v>
      </c>
      <c r="R27" s="85">
        <v>1025.1099999999999</v>
      </c>
      <c r="S27" s="85">
        <v>644.58000000000004</v>
      </c>
      <c r="T27" s="85">
        <v>231.55</v>
      </c>
      <c r="U27" s="85">
        <v>259.63</v>
      </c>
      <c r="V27" s="85">
        <v>145.88999999999999</v>
      </c>
      <c r="W27" s="85" t="str">
        <v>:</v>
      </c>
      <c r="X27" s="86">
        <v>15879.7</v>
      </c>
      <c r="Y27" s="85" t="str">
        <v>:</v>
      </c>
      <c r="Z27" s="85">
        <v>34.700000000000003</v>
      </c>
      <c r="AA27" s="85">
        <v>1506.2</v>
      </c>
      <c r="AB27" s="86">
        <v>17420.599999999999</v>
      </c>
      <c r="AC27" s="86">
        <v>17420.599999999999</v>
      </c>
      <c r="AD27" s="85" t="str">
        <v/>
      </c>
      <c r="AE27" s="85">
        <v>378.9</v>
      </c>
      <c r="AF27" s="85">
        <v>1246.71</v>
      </c>
      <c r="AG27" s="85">
        <v>805.8</v>
      </c>
      <c r="AH27" s="85">
        <v>418.91</v>
      </c>
      <c r="AI27" s="85">
        <v>4555.3200000000006</v>
      </c>
      <c r="AJ27" s="85">
        <v>751.79</v>
      </c>
      <c r="AK27" s="85">
        <v>1491.2</v>
      </c>
      <c r="AL27" s="85">
        <v>1768.4</v>
      </c>
      <c r="AM27" s="85">
        <v>1419.9099999999999</v>
      </c>
      <c r="AN27" s="85">
        <v>3211.45</v>
      </c>
      <c r="AO27" s="85">
        <v>637.06999999999994</v>
      </c>
      <c r="AP27" s="85" t="str">
        <v/>
      </c>
      <c r="AQ27" s="85">
        <v>396.78</v>
      </c>
      <c r="AR27" s="85">
        <v>1647.74</v>
      </c>
      <c r="AS27" s="85">
        <v>13835.14</v>
      </c>
    </row>
    <row r="28" spans="1:45">
      <c r="A28" s="77">
        <f>SUM(A7:A27)</f>
        <v>21</v>
      </c>
      <c r="B28" s="34"/>
    </row>
    <row r="29" spans="1:45" s="84" customFormat="1" ht="22.5" customHeight="1">
      <c r="B29" s="34" t="str">
        <f>INDEX($B$7:$B$27,$A$28-2)&amp;"-"&amp;INDEX($B$7:$B$27,$A$28)</f>
        <v>2013-2015</v>
      </c>
      <c r="C29" s="86">
        <f>AVERAGE(INDEX(C$7:C$27,$A$28-2),INDEX(C$7:C$27,$A$28-1),INDEX(C$7:C$27,$A$28))</f>
        <v>387.53000000000003</v>
      </c>
      <c r="D29" s="86">
        <f t="shared" ref="D29:AS29" si="1">AVERAGE(INDEX(D$7:D$27,$A$28-2),INDEX(D$7:D$27,$A$28-1),INDEX(D$7:D$27,$A$28))</f>
        <v>17.91333333333333</v>
      </c>
      <c r="E29" s="86">
        <f t="shared" si="1"/>
        <v>805.06000000000006</v>
      </c>
      <c r="F29" s="86">
        <f t="shared" si="1"/>
        <v>296.35999999999996</v>
      </c>
      <c r="G29" s="86">
        <f t="shared" si="1"/>
        <v>168.71333333333334</v>
      </c>
      <c r="H29" s="86">
        <f t="shared" si="1"/>
        <v>483.06666666666666</v>
      </c>
      <c r="I29" s="86">
        <f t="shared" si="1"/>
        <v>2349.2399999999998</v>
      </c>
      <c r="J29" s="86">
        <f t="shared" si="1"/>
        <v>1066.5033333333333</v>
      </c>
      <c r="K29" s="86">
        <f t="shared" si="1"/>
        <v>1102.76</v>
      </c>
      <c r="L29" s="86">
        <f t="shared" si="1"/>
        <v>756.9133333333333</v>
      </c>
      <c r="M29" s="86">
        <f t="shared" si="1"/>
        <v>1524.82</v>
      </c>
      <c r="N29" s="86">
        <f t="shared" si="1"/>
        <v>1825.7600000000002</v>
      </c>
      <c r="O29" s="86">
        <f t="shared" si="1"/>
        <v>1210.29</v>
      </c>
      <c r="P29" s="86">
        <f t="shared" si="1"/>
        <v>182.95333333333335</v>
      </c>
      <c r="Q29" s="86">
        <f t="shared" si="1"/>
        <v>1586.7333333333333</v>
      </c>
      <c r="R29" s="86">
        <f t="shared" si="1"/>
        <v>1044.5166666666664</v>
      </c>
      <c r="S29" s="86">
        <f t="shared" si="1"/>
        <v>651.52666666666664</v>
      </c>
      <c r="T29" s="86">
        <f t="shared" si="1"/>
        <v>236.04666666666671</v>
      </c>
      <c r="U29" s="86">
        <f t="shared" si="1"/>
        <v>264.88666666666666</v>
      </c>
      <c r="V29" s="86">
        <f t="shared" si="1"/>
        <v>155.70000000000002</v>
      </c>
      <c r="W29" s="86"/>
      <c r="X29" s="86">
        <f t="shared" si="1"/>
        <v>16117.299999999997</v>
      </c>
      <c r="Y29" s="86"/>
      <c r="Z29" s="86">
        <f t="shared" si="1"/>
        <v>35.266666666666666</v>
      </c>
      <c r="AA29" s="86"/>
      <c r="AB29" s="86">
        <f t="shared" si="1"/>
        <v>17626.3</v>
      </c>
      <c r="AC29" s="86">
        <f t="shared" si="1"/>
        <v>17626.3</v>
      </c>
      <c r="AD29" s="86"/>
      <c r="AE29" s="86">
        <f t="shared" si="1"/>
        <v>387.53000000000003</v>
      </c>
      <c r="AF29" s="86">
        <f t="shared" si="1"/>
        <v>1288.0466666666669</v>
      </c>
      <c r="AG29" s="86">
        <f t="shared" si="1"/>
        <v>805.06000000000006</v>
      </c>
      <c r="AH29" s="86">
        <f t="shared" si="1"/>
        <v>483.06666666666666</v>
      </c>
      <c r="AI29" s="86">
        <f t="shared" si="1"/>
        <v>4518.5033333333331</v>
      </c>
      <c r="AJ29" s="86">
        <f t="shared" si="1"/>
        <v>756.9133333333333</v>
      </c>
      <c r="AK29" s="86">
        <f t="shared" si="1"/>
        <v>1524.82</v>
      </c>
      <c r="AL29" s="86">
        <f t="shared" si="1"/>
        <v>1825.7600000000002</v>
      </c>
      <c r="AM29" s="86">
        <f t="shared" si="1"/>
        <v>1393.2433333333331</v>
      </c>
      <c r="AN29" s="86">
        <f t="shared" si="1"/>
        <v>3282.7766666666666</v>
      </c>
      <c r="AO29" s="86">
        <f t="shared" si="1"/>
        <v>656.63333333333333</v>
      </c>
      <c r="AP29" s="86"/>
      <c r="AQ29" s="86">
        <f t="shared" si="1"/>
        <v>405.44333333333333</v>
      </c>
      <c r="AR29" s="86">
        <f t="shared" si="1"/>
        <v>1753.2</v>
      </c>
      <c r="AS29" s="86">
        <f t="shared" si="1"/>
        <v>13958.65</v>
      </c>
    </row>
    <row r="30" spans="1:45" s="84" customFormat="1" ht="22.5" customHeight="1">
      <c r="B30" s="34" t="str">
        <f>INDEX($B$7:$B$27,1)&amp;"-"&amp;INDEX($B$7:$B$27,$A$28)</f>
        <v>1995-2015</v>
      </c>
      <c r="C30" s="86">
        <f>AVERAGE(C7:C27)</f>
        <v>365.532380952381</v>
      </c>
      <c r="D30" s="86">
        <f t="shared" ref="D30:AO30" si="2">AVERAGE(D7:D27)</f>
        <v>32.076666666666661</v>
      </c>
      <c r="E30" s="86">
        <f t="shared" si="2"/>
        <v>905.37</v>
      </c>
      <c r="F30" s="86">
        <f t="shared" si="2"/>
        <v>210.84666666666666</v>
      </c>
      <c r="G30" s="86">
        <f t="shared" si="2"/>
        <v>98.845714285714294</v>
      </c>
      <c r="H30" s="86">
        <f t="shared" si="2"/>
        <v>1032.1709523809525</v>
      </c>
      <c r="I30" s="86">
        <f t="shared" si="2"/>
        <v>1861.0985714285714</v>
      </c>
      <c r="J30" s="86">
        <f t="shared" si="2"/>
        <v>947.10333333333347</v>
      </c>
      <c r="K30" s="86">
        <f t="shared" si="2"/>
        <v>898.71666666666658</v>
      </c>
      <c r="L30" s="86">
        <f t="shared" si="2"/>
        <v>525.02523809523802</v>
      </c>
      <c r="M30" s="86">
        <f t="shared" si="2"/>
        <v>924.39095238095229</v>
      </c>
      <c r="N30" s="86">
        <f t="shared" si="2"/>
        <v>1302.6171428571429</v>
      </c>
      <c r="O30" s="86">
        <f t="shared" si="2"/>
        <v>781.46999999999991</v>
      </c>
      <c r="P30" s="86">
        <f t="shared" si="2"/>
        <v>150.63380952380953</v>
      </c>
      <c r="Q30" s="86">
        <f t="shared" si="2"/>
        <v>1296.4714285714283</v>
      </c>
      <c r="R30" s="86">
        <f t="shared" si="2"/>
        <v>727.0333333333333</v>
      </c>
      <c r="S30" s="86">
        <f t="shared" si="2"/>
        <v>460.25476190476195</v>
      </c>
      <c r="T30" s="86">
        <f t="shared" si="2"/>
        <v>173.17047619047622</v>
      </c>
      <c r="U30" s="86">
        <f t="shared" si="2"/>
        <v>224.18857142857144</v>
      </c>
      <c r="V30" s="86">
        <f t="shared" si="2"/>
        <v>101.40619047619046</v>
      </c>
      <c r="W30" s="86"/>
      <c r="X30" s="86">
        <f t="shared" si="2"/>
        <v>13018.42244285714</v>
      </c>
      <c r="Y30" s="86"/>
      <c r="Z30" s="86">
        <f t="shared" si="2"/>
        <v>166.07414285714287</v>
      </c>
      <c r="AA30" s="86"/>
      <c r="AB30" s="86">
        <f t="shared" si="2"/>
        <v>14248.516761904762</v>
      </c>
      <c r="AC30" s="86">
        <f t="shared" si="2"/>
        <v>14248.516761904762</v>
      </c>
      <c r="AD30" s="86"/>
      <c r="AE30" s="86">
        <f t="shared" si="2"/>
        <v>365.532380952381</v>
      </c>
      <c r="AF30" s="86">
        <f t="shared" si="2"/>
        <v>1247.1390476190475</v>
      </c>
      <c r="AG30" s="86">
        <f t="shared" si="2"/>
        <v>905.37</v>
      </c>
      <c r="AH30" s="86">
        <f t="shared" si="2"/>
        <v>1032.1709523809525</v>
      </c>
      <c r="AI30" s="86">
        <f t="shared" si="2"/>
        <v>3706.9185714285727</v>
      </c>
      <c r="AJ30" s="86">
        <f t="shared" si="2"/>
        <v>525.02523809523802</v>
      </c>
      <c r="AK30" s="86">
        <f t="shared" si="2"/>
        <v>924.39095238095229</v>
      </c>
      <c r="AL30" s="86">
        <f t="shared" si="2"/>
        <v>1302.6171428571429</v>
      </c>
      <c r="AM30" s="86">
        <f t="shared" si="2"/>
        <v>932.10380952380933</v>
      </c>
      <c r="AN30" s="86">
        <f t="shared" si="2"/>
        <v>2483.7595238095237</v>
      </c>
      <c r="AO30" s="86">
        <f t="shared" si="2"/>
        <v>498.76523809523809</v>
      </c>
      <c r="AP30" s="86"/>
      <c r="AQ30" s="86">
        <f t="shared" ref="AQ30:AS30" si="3">AVERAGE(AQ7:AQ27)</f>
        <v>397.60904761904766</v>
      </c>
      <c r="AR30" s="86">
        <f t="shared" si="3"/>
        <v>2247.2333333333336</v>
      </c>
      <c r="AS30" s="86">
        <f t="shared" si="3"/>
        <v>10373.580476190476</v>
      </c>
    </row>
    <row r="31" spans="1:45" ht="22.5" customHeight="1">
      <c r="B31" s="34" t="str">
        <f>INDEX($B$7:$B$27,1)&amp;"-2008"</f>
        <v>1995-2008</v>
      </c>
      <c r="C31" s="86">
        <f ca="1">AVERAGE(OFFSET(C$7,0,0,14,1))</f>
        <v>346.07428571428579</v>
      </c>
      <c r="D31" s="86">
        <f t="shared" ref="D31:AS31" ca="1" si="4">AVERAGE(OFFSET(D$7,0,0,14,1))</f>
        <v>32.932142857142857</v>
      </c>
      <c r="E31" s="86">
        <f t="shared" ca="1" si="4"/>
        <v>907.30642857142846</v>
      </c>
      <c r="F31" s="86">
        <f t="shared" ca="1" si="4"/>
        <v>164.35642857142858</v>
      </c>
      <c r="G31" s="86">
        <f t="shared" ca="1" si="4"/>
        <v>70.662142857142868</v>
      </c>
      <c r="H31" s="86">
        <f t="shared" ca="1" si="4"/>
        <v>1078.482857142857</v>
      </c>
      <c r="I31" s="86">
        <f t="shared" ca="1" si="4"/>
        <v>1576.1</v>
      </c>
      <c r="J31" s="86">
        <f t="shared" ca="1" si="4"/>
        <v>864.0428571428572</v>
      </c>
      <c r="K31" s="86">
        <f t="shared" ca="1" si="4"/>
        <v>821.11642857142851</v>
      </c>
      <c r="L31" s="86">
        <f t="shared" ca="1" si="4"/>
        <v>430.39142857142855</v>
      </c>
      <c r="M31" s="86">
        <f t="shared" ca="1" si="4"/>
        <v>669.15214285714285</v>
      </c>
      <c r="N31" s="86">
        <f t="shared" ca="1" si="4"/>
        <v>982.88285714285701</v>
      </c>
      <c r="O31" s="86">
        <f t="shared" ca="1" si="4"/>
        <v>590.15928571428572</v>
      </c>
      <c r="P31" s="86">
        <f t="shared" ca="1" si="4"/>
        <v>130.27714285714288</v>
      </c>
      <c r="Q31" s="86">
        <f t="shared" ca="1" si="4"/>
        <v>1077.1392857142857</v>
      </c>
      <c r="R31" s="86">
        <f t="shared" ca="1" si="4"/>
        <v>565.56285714285718</v>
      </c>
      <c r="S31" s="86">
        <f t="shared" ca="1" si="4"/>
        <v>365.12642857142862</v>
      </c>
      <c r="T31" s="86">
        <f t="shared" ca="1" si="4"/>
        <v>136.69000000000003</v>
      </c>
      <c r="U31" s="86">
        <f t="shared" ca="1" si="4"/>
        <v>197.76357142857142</v>
      </c>
      <c r="V31" s="86">
        <f t="shared" ca="1" si="4"/>
        <v>67.11571428571429</v>
      </c>
      <c r="W31" s="86"/>
      <c r="X31" s="86">
        <f t="shared" ca="1" si="4"/>
        <v>11073.33</v>
      </c>
      <c r="Y31" s="86"/>
      <c r="Z31" s="86">
        <f t="shared" ca="1" si="4"/>
        <v>215.10050000000001</v>
      </c>
      <c r="AA31" s="86"/>
      <c r="AB31" s="86">
        <f t="shared" ca="1" si="4"/>
        <v>12123.132285714286</v>
      </c>
      <c r="AC31" s="86">
        <f t="shared" ca="1" si="4"/>
        <v>12123.132285714286</v>
      </c>
      <c r="AD31" s="86"/>
      <c r="AE31" s="86">
        <f t="shared" ca="1" si="4"/>
        <v>346.07428571428579</v>
      </c>
      <c r="AF31" s="86">
        <f t="shared" ca="1" si="4"/>
        <v>1175.2571428571428</v>
      </c>
      <c r="AG31" s="86">
        <f t="shared" ca="1" si="4"/>
        <v>907.30642857142846</v>
      </c>
      <c r="AH31" s="86">
        <f t="shared" ca="1" si="4"/>
        <v>1078.482857142857</v>
      </c>
      <c r="AI31" s="86">
        <f t="shared" ca="1" si="4"/>
        <v>3261.2592857142859</v>
      </c>
      <c r="AJ31" s="86">
        <f t="shared" ca="1" si="4"/>
        <v>430.39142857142855</v>
      </c>
      <c r="AK31" s="86">
        <f t="shared" ca="1" si="4"/>
        <v>669.15214285714285</v>
      </c>
      <c r="AL31" s="86">
        <f t="shared" ca="1" si="4"/>
        <v>982.88285714285701</v>
      </c>
      <c r="AM31" s="86">
        <f t="shared" ca="1" si="4"/>
        <v>720.43642857142845</v>
      </c>
      <c r="AN31" s="86">
        <f t="shared" ca="1" si="4"/>
        <v>2007.8285714285716</v>
      </c>
      <c r="AO31" s="86">
        <f t="shared" ca="1" si="4"/>
        <v>401.56928571428574</v>
      </c>
      <c r="AP31" s="86"/>
      <c r="AQ31" s="86">
        <f t="shared" ca="1" si="4"/>
        <v>379.00642857142856</v>
      </c>
      <c r="AR31" s="86">
        <f t="shared" ca="1" si="4"/>
        <v>2220.8078571428568</v>
      </c>
      <c r="AS31" s="86">
        <f t="shared" ca="1" si="4"/>
        <v>8473.52</v>
      </c>
    </row>
    <row r="32" spans="1:45" ht="22.5" customHeight="1">
      <c r="B32" s="34" t="str">
        <f>"2009-"&amp;INDEX($B$7:$B$27,$A$28)</f>
        <v>2009-2015</v>
      </c>
      <c r="C32" s="86">
        <f ca="1">AVERAGE(OFFSET(C$21,0,0,$A$28-SUM($A$7:$A$20),1))</f>
        <v>404.44857142857148</v>
      </c>
      <c r="D32" s="86">
        <f t="shared" ref="D32:AS32" ca="1" si="5">AVERAGE(OFFSET(D$21,0,0,$A$28-SUM($A$7:$A$20),1))</f>
        <v>30.365714285714287</v>
      </c>
      <c r="E32" s="86">
        <f t="shared" ca="1" si="5"/>
        <v>901.49714285714288</v>
      </c>
      <c r="F32" s="86">
        <f t="shared" ca="1" si="5"/>
        <v>303.82714285714286</v>
      </c>
      <c r="G32" s="86">
        <f t="shared" ca="1" si="5"/>
        <v>155.21285714285713</v>
      </c>
      <c r="H32" s="86">
        <f t="shared" ca="1" si="5"/>
        <v>939.54714285714283</v>
      </c>
      <c r="I32" s="86">
        <f t="shared" ca="1" si="5"/>
        <v>2431.0957142857146</v>
      </c>
      <c r="J32" s="86">
        <f t="shared" ca="1" si="5"/>
        <v>1113.2242857142855</v>
      </c>
      <c r="K32" s="86">
        <f t="shared" ca="1" si="5"/>
        <v>1053.9171428571428</v>
      </c>
      <c r="L32" s="86">
        <f t="shared" ca="1" si="5"/>
        <v>714.2928571428572</v>
      </c>
      <c r="M32" s="86">
        <f t="shared" ca="1" si="5"/>
        <v>1434.8685714285716</v>
      </c>
      <c r="N32" s="86">
        <f t="shared" ca="1" si="5"/>
        <v>1942.0857142857142</v>
      </c>
      <c r="O32" s="86">
        <f t="shared" ca="1" si="5"/>
        <v>1164.0914285714284</v>
      </c>
      <c r="P32" s="86">
        <f t="shared" ca="1" si="5"/>
        <v>191.34714285714287</v>
      </c>
      <c r="Q32" s="86">
        <f t="shared" ca="1" si="5"/>
        <v>1735.1357142857144</v>
      </c>
      <c r="R32" s="86">
        <f t="shared" ca="1" si="5"/>
        <v>1049.9742857142858</v>
      </c>
      <c r="S32" s="86">
        <f t="shared" ca="1" si="5"/>
        <v>650.51142857142861</v>
      </c>
      <c r="T32" s="86">
        <f t="shared" ca="1" si="5"/>
        <v>246.13142857142856</v>
      </c>
      <c r="U32" s="86">
        <f t="shared" ca="1" si="5"/>
        <v>277.0385714285714</v>
      </c>
      <c r="V32" s="86">
        <f t="shared" ca="1" si="5"/>
        <v>169.98714285714283</v>
      </c>
      <c r="W32" s="86"/>
      <c r="X32" s="86">
        <f t="shared" ca="1" si="5"/>
        <v>16908.607328571426</v>
      </c>
      <c r="Y32" s="86"/>
      <c r="Z32" s="86">
        <f t="shared" ca="1" si="5"/>
        <v>68.021428571428572</v>
      </c>
      <c r="AA32" s="86"/>
      <c r="AB32" s="86">
        <f t="shared" ca="1" si="5"/>
        <v>18499.285714285714</v>
      </c>
      <c r="AC32" s="86">
        <f t="shared" ca="1" si="5"/>
        <v>18499.285714285714</v>
      </c>
      <c r="AD32" s="86"/>
      <c r="AE32" s="86">
        <f t="shared" ca="1" si="5"/>
        <v>404.44857142857148</v>
      </c>
      <c r="AF32" s="86">
        <f t="shared" ca="1" si="5"/>
        <v>1390.9028571428571</v>
      </c>
      <c r="AG32" s="86">
        <f t="shared" ca="1" si="5"/>
        <v>901.49714285714288</v>
      </c>
      <c r="AH32" s="86">
        <f t="shared" ca="1" si="5"/>
        <v>939.54714285714283</v>
      </c>
      <c r="AI32" s="86">
        <f t="shared" ca="1" si="5"/>
        <v>4598.2371428571432</v>
      </c>
      <c r="AJ32" s="86">
        <f t="shared" ca="1" si="5"/>
        <v>714.2928571428572</v>
      </c>
      <c r="AK32" s="86">
        <f t="shared" ca="1" si="5"/>
        <v>1434.8685714285716</v>
      </c>
      <c r="AL32" s="86">
        <f t="shared" ca="1" si="5"/>
        <v>1942.0857142857142</v>
      </c>
      <c r="AM32" s="86">
        <f t="shared" ca="1" si="5"/>
        <v>1355.4385714285713</v>
      </c>
      <c r="AN32" s="86">
        <f t="shared" ca="1" si="5"/>
        <v>3435.6214285714291</v>
      </c>
      <c r="AO32" s="86">
        <f t="shared" ca="1" si="5"/>
        <v>693.15714285714273</v>
      </c>
      <c r="AP32" s="86"/>
      <c r="AQ32" s="86">
        <f t="shared" ca="1" si="5"/>
        <v>434.81428571428569</v>
      </c>
      <c r="AR32" s="86">
        <f t="shared" ca="1" si="5"/>
        <v>2300.0842857142861</v>
      </c>
      <c r="AS32" s="86">
        <f t="shared" ca="1" si="5"/>
        <v>14173.701428571429</v>
      </c>
    </row>
    <row r="33" spans="2:2" s="77" customFormat="1">
      <c r="B33" s="34"/>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M58"/>
  <sheetViews>
    <sheetView workbookViewId="0">
      <selection activeCell="A14" sqref="A14"/>
    </sheetView>
  </sheetViews>
  <sheetFormatPr defaultColWidth="9.125" defaultRowHeight="15"/>
  <cols>
    <col min="1" max="1" width="37.75" style="409" customWidth="1"/>
    <col min="2" max="16384" width="9.125" style="409"/>
  </cols>
  <sheetData>
    <row r="1" spans="1:39">
      <c r="A1" s="375" t="s">
        <v>287</v>
      </c>
    </row>
    <row r="3" spans="1:39">
      <c r="A3" s="375" t="s">
        <v>288</v>
      </c>
      <c r="B3" s="376">
        <v>41901.472291666665</v>
      </c>
    </row>
    <row r="4" spans="1:39">
      <c r="A4" s="375" t="s">
        <v>289</v>
      </c>
      <c r="B4" s="376">
        <v>41911.374420844906</v>
      </c>
    </row>
    <row r="5" spans="1:39">
      <c r="A5" s="375" t="s">
        <v>519</v>
      </c>
      <c r="B5" s="375" t="s">
        <v>231</v>
      </c>
    </row>
    <row r="7" spans="1:39">
      <c r="A7" s="375" t="s">
        <v>290</v>
      </c>
      <c r="B7" s="375" t="s">
        <v>318</v>
      </c>
    </row>
    <row r="8" spans="1:39">
      <c r="A8" s="375" t="s">
        <v>292</v>
      </c>
      <c r="B8" s="375" t="s">
        <v>293</v>
      </c>
    </row>
    <row r="10" spans="1:39">
      <c r="A10" s="377" t="s">
        <v>294</v>
      </c>
      <c r="B10" s="377" t="s">
        <v>214</v>
      </c>
      <c r="C10" s="377" t="s">
        <v>295</v>
      </c>
      <c r="D10" s="377" t="s">
        <v>215</v>
      </c>
      <c r="E10" s="377" t="s">
        <v>295</v>
      </c>
      <c r="F10" s="377" t="s">
        <v>216</v>
      </c>
      <c r="G10" s="377" t="s">
        <v>295</v>
      </c>
      <c r="H10" s="377" t="s">
        <v>217</v>
      </c>
      <c r="I10" s="377" t="s">
        <v>295</v>
      </c>
      <c r="J10" s="377" t="s">
        <v>218</v>
      </c>
      <c r="K10" s="377" t="s">
        <v>295</v>
      </c>
      <c r="L10" s="377" t="s">
        <v>219</v>
      </c>
      <c r="M10" s="377" t="s">
        <v>295</v>
      </c>
      <c r="N10" s="377" t="s">
        <v>220</v>
      </c>
      <c r="O10" s="377" t="s">
        <v>295</v>
      </c>
      <c r="P10" s="377" t="s">
        <v>221</v>
      </c>
      <c r="Q10" s="377" t="s">
        <v>295</v>
      </c>
      <c r="R10" s="377" t="s">
        <v>222</v>
      </c>
      <c r="S10" s="377" t="s">
        <v>295</v>
      </c>
      <c r="T10" s="377" t="s">
        <v>223</v>
      </c>
      <c r="U10" s="377" t="s">
        <v>295</v>
      </c>
      <c r="V10" s="377" t="s">
        <v>224</v>
      </c>
      <c r="W10" s="377" t="s">
        <v>295</v>
      </c>
      <c r="X10" s="377" t="s">
        <v>225</v>
      </c>
      <c r="Y10" s="377" t="s">
        <v>295</v>
      </c>
      <c r="Z10" s="377" t="s">
        <v>226</v>
      </c>
      <c r="AA10" s="377" t="s">
        <v>295</v>
      </c>
      <c r="AB10" s="377" t="s">
        <v>227</v>
      </c>
      <c r="AC10" s="377" t="s">
        <v>295</v>
      </c>
      <c r="AD10" s="377" t="s">
        <v>228</v>
      </c>
      <c r="AE10" s="377" t="s">
        <v>295</v>
      </c>
      <c r="AF10" s="377" t="s">
        <v>229</v>
      </c>
      <c r="AG10" s="377" t="s">
        <v>295</v>
      </c>
      <c r="AH10" s="377" t="s">
        <v>230</v>
      </c>
      <c r="AI10" s="377" t="s">
        <v>295</v>
      </c>
      <c r="AJ10" s="377" t="s">
        <v>296</v>
      </c>
      <c r="AK10" s="377" t="s">
        <v>295</v>
      </c>
      <c r="AL10" s="377" t="s">
        <v>297</v>
      </c>
      <c r="AM10" s="377" t="s">
        <v>295</v>
      </c>
    </row>
    <row r="11" spans="1:39">
      <c r="A11" s="377" t="s">
        <v>558</v>
      </c>
      <c r="B11" s="378" t="s">
        <v>126</v>
      </c>
      <c r="C11" s="378" t="s">
        <v>125</v>
      </c>
      <c r="D11" s="378" t="s">
        <v>126</v>
      </c>
      <c r="E11" s="378" t="s">
        <v>125</v>
      </c>
      <c r="F11" s="378" t="s">
        <v>126</v>
      </c>
      <c r="G11" s="378" t="s">
        <v>125</v>
      </c>
      <c r="H11" s="378" t="s">
        <v>126</v>
      </c>
      <c r="I11" s="378" t="s">
        <v>125</v>
      </c>
      <c r="J11" s="378" t="s">
        <v>126</v>
      </c>
      <c r="K11" s="378" t="s">
        <v>125</v>
      </c>
      <c r="L11" s="379">
        <v>92.4</v>
      </c>
      <c r="M11" s="378" t="s">
        <v>125</v>
      </c>
      <c r="N11" s="379">
        <v>94</v>
      </c>
      <c r="O11" s="378" t="s">
        <v>125</v>
      </c>
      <c r="P11" s="379">
        <v>95.6</v>
      </c>
      <c r="Q11" s="378" t="s">
        <v>125</v>
      </c>
      <c r="R11" s="379">
        <v>97.1</v>
      </c>
      <c r="S11" s="378" t="s">
        <v>125</v>
      </c>
      <c r="T11" s="379">
        <v>98.7</v>
      </c>
      <c r="U11" s="378" t="s">
        <v>125</v>
      </c>
      <c r="V11" s="379">
        <v>100</v>
      </c>
      <c r="W11" s="378" t="s">
        <v>125</v>
      </c>
      <c r="X11" s="379">
        <v>102.1</v>
      </c>
      <c r="Y11" s="378" t="s">
        <v>125</v>
      </c>
      <c r="Z11" s="379">
        <v>103.6</v>
      </c>
      <c r="AA11" s="378" t="s">
        <v>125</v>
      </c>
      <c r="AB11" s="379">
        <v>103.2</v>
      </c>
      <c r="AC11" s="378" t="s">
        <v>125</v>
      </c>
      <c r="AD11" s="379">
        <v>101.6</v>
      </c>
      <c r="AE11" s="378" t="s">
        <v>125</v>
      </c>
      <c r="AF11" s="379">
        <v>104</v>
      </c>
      <c r="AG11" s="378" t="s">
        <v>125</v>
      </c>
      <c r="AH11" s="379">
        <v>105.4</v>
      </c>
      <c r="AI11" s="378" t="s">
        <v>125</v>
      </c>
      <c r="AJ11" s="379">
        <v>105.7</v>
      </c>
      <c r="AK11" s="378" t="s">
        <v>125</v>
      </c>
      <c r="AL11" s="379">
        <v>106.4</v>
      </c>
      <c r="AM11" s="378" t="s">
        <v>125</v>
      </c>
    </row>
    <row r="12" spans="1:39">
      <c r="A12" s="377" t="s">
        <v>298</v>
      </c>
      <c r="B12" s="379">
        <v>83.6</v>
      </c>
      <c r="C12" s="378" t="s">
        <v>125</v>
      </c>
      <c r="D12" s="379">
        <v>84.7</v>
      </c>
      <c r="E12" s="378" t="s">
        <v>125</v>
      </c>
      <c r="F12" s="379">
        <v>86.6</v>
      </c>
      <c r="G12" s="378" t="s">
        <v>125</v>
      </c>
      <c r="H12" s="379">
        <v>88</v>
      </c>
      <c r="I12" s="378" t="s">
        <v>125</v>
      </c>
      <c r="J12" s="379">
        <v>89.7</v>
      </c>
      <c r="K12" s="378" t="s">
        <v>125</v>
      </c>
      <c r="L12" s="379">
        <v>92.4</v>
      </c>
      <c r="M12" s="378" t="s">
        <v>125</v>
      </c>
      <c r="N12" s="379">
        <v>94</v>
      </c>
      <c r="O12" s="378" t="s">
        <v>125</v>
      </c>
      <c r="P12" s="379">
        <v>95.6</v>
      </c>
      <c r="Q12" s="378" t="s">
        <v>125</v>
      </c>
      <c r="R12" s="379">
        <v>97.1</v>
      </c>
      <c r="S12" s="378" t="s">
        <v>125</v>
      </c>
      <c r="T12" s="379">
        <v>98.7</v>
      </c>
      <c r="U12" s="378" t="s">
        <v>125</v>
      </c>
      <c r="V12" s="379">
        <v>100</v>
      </c>
      <c r="W12" s="378" t="s">
        <v>125</v>
      </c>
      <c r="X12" s="379">
        <v>102.1</v>
      </c>
      <c r="Y12" s="378" t="s">
        <v>125</v>
      </c>
      <c r="Z12" s="379">
        <v>103.6</v>
      </c>
      <c r="AA12" s="378" t="s">
        <v>125</v>
      </c>
      <c r="AB12" s="379">
        <v>103.1</v>
      </c>
      <c r="AC12" s="378" t="s">
        <v>125</v>
      </c>
      <c r="AD12" s="379">
        <v>101.6</v>
      </c>
      <c r="AE12" s="378" t="s">
        <v>125</v>
      </c>
      <c r="AF12" s="379">
        <v>104</v>
      </c>
      <c r="AG12" s="378" t="s">
        <v>125</v>
      </c>
      <c r="AH12" s="379">
        <v>105.4</v>
      </c>
      <c r="AI12" s="378" t="s">
        <v>125</v>
      </c>
      <c r="AJ12" s="379">
        <v>105.7</v>
      </c>
      <c r="AK12" s="378" t="s">
        <v>125</v>
      </c>
      <c r="AL12" s="379">
        <v>106.4</v>
      </c>
      <c r="AM12" s="378" t="s">
        <v>125</v>
      </c>
    </row>
    <row r="13" spans="1:39">
      <c r="A13" s="377" t="s">
        <v>300</v>
      </c>
      <c r="B13" s="379">
        <v>86.4</v>
      </c>
      <c r="C13" s="378" t="s">
        <v>125</v>
      </c>
      <c r="D13" s="379">
        <v>87.7</v>
      </c>
      <c r="E13" s="378" t="s">
        <v>125</v>
      </c>
      <c r="F13" s="379">
        <v>89.5</v>
      </c>
      <c r="G13" s="378" t="s">
        <v>125</v>
      </c>
      <c r="H13" s="379">
        <v>90.7</v>
      </c>
      <c r="I13" s="378" t="s">
        <v>125</v>
      </c>
      <c r="J13" s="379">
        <v>91.9</v>
      </c>
      <c r="K13" s="378" t="s">
        <v>125</v>
      </c>
      <c r="L13" s="379">
        <v>93.8</v>
      </c>
      <c r="M13" s="378" t="s">
        <v>125</v>
      </c>
      <c r="N13" s="379">
        <v>94.9</v>
      </c>
      <c r="O13" s="378" t="s">
        <v>125</v>
      </c>
      <c r="P13" s="379">
        <v>96.2</v>
      </c>
      <c r="Q13" s="378" t="s">
        <v>125</v>
      </c>
      <c r="R13" s="379">
        <v>97.4</v>
      </c>
      <c r="S13" s="378" t="s">
        <v>125</v>
      </c>
      <c r="T13" s="379">
        <v>98.8</v>
      </c>
      <c r="U13" s="378" t="s">
        <v>125</v>
      </c>
      <c r="V13" s="379">
        <v>100</v>
      </c>
      <c r="W13" s="378" t="s">
        <v>125</v>
      </c>
      <c r="X13" s="379">
        <v>102.2</v>
      </c>
      <c r="Y13" s="378" t="s">
        <v>125</v>
      </c>
      <c r="Z13" s="379">
        <v>103.6</v>
      </c>
      <c r="AA13" s="378" t="s">
        <v>125</v>
      </c>
      <c r="AB13" s="379">
        <v>103.2</v>
      </c>
      <c r="AC13" s="378" t="s">
        <v>125</v>
      </c>
      <c r="AD13" s="379">
        <v>101.7</v>
      </c>
      <c r="AE13" s="378" t="s">
        <v>125</v>
      </c>
      <c r="AF13" s="379">
        <v>103.6</v>
      </c>
      <c r="AG13" s="378" t="s">
        <v>125</v>
      </c>
      <c r="AH13" s="379">
        <v>104.9</v>
      </c>
      <c r="AI13" s="378" t="s">
        <v>125</v>
      </c>
      <c r="AJ13" s="379">
        <v>105.2</v>
      </c>
      <c r="AK13" s="378" t="s">
        <v>125</v>
      </c>
      <c r="AL13" s="379">
        <v>105.8</v>
      </c>
      <c r="AM13" s="378" t="s">
        <v>125</v>
      </c>
    </row>
    <row r="14" spans="1:39">
      <c r="A14" s="377" t="s">
        <v>565</v>
      </c>
      <c r="B14" s="379">
        <v>89.1</v>
      </c>
      <c r="C14" s="378" t="s">
        <v>125</v>
      </c>
      <c r="D14" s="379">
        <v>90.1</v>
      </c>
      <c r="E14" s="378" t="s">
        <v>125</v>
      </c>
      <c r="F14" s="379">
        <v>91.9</v>
      </c>
      <c r="G14" s="378" t="s">
        <v>125</v>
      </c>
      <c r="H14" s="379">
        <v>92.8</v>
      </c>
      <c r="I14" s="378" t="s">
        <v>125</v>
      </c>
      <c r="J14" s="379">
        <v>93.9</v>
      </c>
      <c r="K14" s="378" t="s">
        <v>125</v>
      </c>
      <c r="L14" s="379">
        <v>95.3</v>
      </c>
      <c r="M14" s="378" t="s">
        <v>125</v>
      </c>
      <c r="N14" s="379">
        <v>96.4</v>
      </c>
      <c r="O14" s="378" t="s">
        <v>125</v>
      </c>
      <c r="P14" s="379">
        <v>97.4</v>
      </c>
      <c r="Q14" s="378" t="s">
        <v>125</v>
      </c>
      <c r="R14" s="379">
        <v>97.9</v>
      </c>
      <c r="S14" s="378" t="s">
        <v>125</v>
      </c>
      <c r="T14" s="379">
        <v>99</v>
      </c>
      <c r="U14" s="378" t="s">
        <v>125</v>
      </c>
      <c r="V14" s="379">
        <v>100</v>
      </c>
      <c r="W14" s="378" t="s">
        <v>125</v>
      </c>
      <c r="X14" s="379">
        <v>102.2</v>
      </c>
      <c r="Y14" s="378" t="s">
        <v>125</v>
      </c>
      <c r="Z14" s="379">
        <v>103.4</v>
      </c>
      <c r="AA14" s="378" t="s">
        <v>125</v>
      </c>
      <c r="AB14" s="379">
        <v>103.3</v>
      </c>
      <c r="AC14" s="378" t="s">
        <v>125</v>
      </c>
      <c r="AD14" s="379">
        <v>102</v>
      </c>
      <c r="AE14" s="378" t="s">
        <v>125</v>
      </c>
      <c r="AF14" s="379">
        <v>104</v>
      </c>
      <c r="AG14" s="378" t="s">
        <v>125</v>
      </c>
      <c r="AH14" s="379">
        <v>105.4</v>
      </c>
      <c r="AI14" s="378" t="s">
        <v>125</v>
      </c>
      <c r="AJ14" s="379">
        <v>106.2</v>
      </c>
      <c r="AK14" s="378" t="s">
        <v>125</v>
      </c>
      <c r="AL14" s="379">
        <v>107</v>
      </c>
      <c r="AM14" s="378" t="s">
        <v>125</v>
      </c>
    </row>
    <row r="15" spans="1:39">
      <c r="A15" s="377" t="s">
        <v>185</v>
      </c>
      <c r="B15" s="379">
        <v>87.9</v>
      </c>
      <c r="C15" s="378" t="s">
        <v>302</v>
      </c>
      <c r="D15" s="379">
        <v>90.4</v>
      </c>
      <c r="E15" s="378" t="s">
        <v>302</v>
      </c>
      <c r="F15" s="379">
        <v>92.3</v>
      </c>
      <c r="G15" s="378" t="s">
        <v>302</v>
      </c>
      <c r="H15" s="379">
        <v>91.8</v>
      </c>
      <c r="I15" s="378" t="s">
        <v>302</v>
      </c>
      <c r="J15" s="379">
        <v>93.2</v>
      </c>
      <c r="K15" s="378" t="s">
        <v>125</v>
      </c>
      <c r="L15" s="379">
        <v>94</v>
      </c>
      <c r="M15" s="378" t="s">
        <v>125</v>
      </c>
      <c r="N15" s="379">
        <v>93.8</v>
      </c>
      <c r="O15" s="378" t="s">
        <v>125</v>
      </c>
      <c r="P15" s="379">
        <v>95.6</v>
      </c>
      <c r="Q15" s="378" t="s">
        <v>125</v>
      </c>
      <c r="R15" s="379">
        <v>96.8</v>
      </c>
      <c r="S15" s="378" t="s">
        <v>125</v>
      </c>
      <c r="T15" s="379">
        <v>99.2</v>
      </c>
      <c r="U15" s="378" t="s">
        <v>125</v>
      </c>
      <c r="V15" s="379">
        <v>100</v>
      </c>
      <c r="W15" s="378" t="s">
        <v>125</v>
      </c>
      <c r="X15" s="379">
        <v>100.9</v>
      </c>
      <c r="Y15" s="378" t="s">
        <v>125</v>
      </c>
      <c r="Z15" s="379">
        <v>101.9</v>
      </c>
      <c r="AA15" s="378" t="s">
        <v>125</v>
      </c>
      <c r="AB15" s="379">
        <v>101.4</v>
      </c>
      <c r="AC15" s="378" t="s">
        <v>125</v>
      </c>
      <c r="AD15" s="379">
        <v>99.9</v>
      </c>
      <c r="AE15" s="378" t="s">
        <v>125</v>
      </c>
      <c r="AF15" s="379">
        <v>101.3</v>
      </c>
      <c r="AG15" s="378" t="s">
        <v>125</v>
      </c>
      <c r="AH15" s="379">
        <v>100.9</v>
      </c>
      <c r="AI15" s="378" t="s">
        <v>125</v>
      </c>
      <c r="AJ15" s="379">
        <v>100.7</v>
      </c>
      <c r="AK15" s="378" t="s">
        <v>125</v>
      </c>
      <c r="AL15" s="379">
        <v>101.2</v>
      </c>
      <c r="AM15" s="378" t="s">
        <v>125</v>
      </c>
    </row>
    <row r="16" spans="1:39">
      <c r="A16" s="377" t="s">
        <v>186</v>
      </c>
      <c r="B16" s="379">
        <v>72.900000000000006</v>
      </c>
      <c r="C16" s="378" t="s">
        <v>125</v>
      </c>
      <c r="D16" s="379">
        <v>64.7</v>
      </c>
      <c r="E16" s="378" t="s">
        <v>125</v>
      </c>
      <c r="F16" s="379">
        <v>65.7</v>
      </c>
      <c r="G16" s="378" t="s">
        <v>125</v>
      </c>
      <c r="H16" s="379">
        <v>72</v>
      </c>
      <c r="I16" s="378" t="s">
        <v>125</v>
      </c>
      <c r="J16" s="379">
        <v>75.8</v>
      </c>
      <c r="K16" s="378" t="s">
        <v>125</v>
      </c>
      <c r="L16" s="379">
        <v>83.6</v>
      </c>
      <c r="M16" s="378" t="s">
        <v>125</v>
      </c>
      <c r="N16" s="379">
        <v>87.1</v>
      </c>
      <c r="O16" s="378" t="s">
        <v>125</v>
      </c>
      <c r="P16" s="379">
        <v>91</v>
      </c>
      <c r="Q16" s="378" t="s">
        <v>125</v>
      </c>
      <c r="R16" s="379">
        <v>93.8</v>
      </c>
      <c r="S16" s="378" t="s">
        <v>125</v>
      </c>
      <c r="T16" s="379">
        <v>96.3</v>
      </c>
      <c r="U16" s="378" t="s">
        <v>125</v>
      </c>
      <c r="V16" s="379">
        <v>100</v>
      </c>
      <c r="W16" s="378" t="s">
        <v>125</v>
      </c>
      <c r="X16" s="379">
        <v>103.4</v>
      </c>
      <c r="Y16" s="378" t="s">
        <v>125</v>
      </c>
      <c r="Z16" s="379">
        <v>106.6</v>
      </c>
      <c r="AA16" s="378" t="s">
        <v>125</v>
      </c>
      <c r="AB16" s="379">
        <v>108</v>
      </c>
      <c r="AC16" s="378" t="s">
        <v>125</v>
      </c>
      <c r="AD16" s="379">
        <v>106.9</v>
      </c>
      <c r="AE16" s="378" t="s">
        <v>125</v>
      </c>
      <c r="AF16" s="379">
        <v>111.7</v>
      </c>
      <c r="AG16" s="378" t="s">
        <v>125</v>
      </c>
      <c r="AH16" s="379">
        <v>116.4</v>
      </c>
      <c r="AI16" s="378" t="s">
        <v>125</v>
      </c>
      <c r="AJ16" s="379">
        <v>120.1</v>
      </c>
      <c r="AK16" s="378" t="s">
        <v>125</v>
      </c>
      <c r="AL16" s="379">
        <v>121.6</v>
      </c>
      <c r="AM16" s="378" t="s">
        <v>125</v>
      </c>
    </row>
    <row r="17" spans="1:39">
      <c r="A17" s="377" t="s">
        <v>187</v>
      </c>
      <c r="B17" s="379">
        <v>70.599999999999994</v>
      </c>
      <c r="C17" s="378" t="s">
        <v>125</v>
      </c>
      <c r="D17" s="379">
        <v>73.599999999999994</v>
      </c>
      <c r="E17" s="378" t="s">
        <v>125</v>
      </c>
      <c r="F17" s="379">
        <v>73.3</v>
      </c>
      <c r="G17" s="378" t="s">
        <v>125</v>
      </c>
      <c r="H17" s="379">
        <v>73.599999999999994</v>
      </c>
      <c r="I17" s="378" t="s">
        <v>125</v>
      </c>
      <c r="J17" s="379">
        <v>75.900000000000006</v>
      </c>
      <c r="K17" s="378" t="s">
        <v>125</v>
      </c>
      <c r="L17" s="379">
        <v>79.5</v>
      </c>
      <c r="M17" s="378" t="s">
        <v>125</v>
      </c>
      <c r="N17" s="379">
        <v>85.7</v>
      </c>
      <c r="O17" s="378" t="s">
        <v>125</v>
      </c>
      <c r="P17" s="379">
        <v>87.1</v>
      </c>
      <c r="Q17" s="378" t="s">
        <v>125</v>
      </c>
      <c r="R17" s="379">
        <v>91.6</v>
      </c>
      <c r="S17" s="378" t="s">
        <v>125</v>
      </c>
      <c r="T17" s="379">
        <v>95.6</v>
      </c>
      <c r="U17" s="378" t="s">
        <v>125</v>
      </c>
      <c r="V17" s="379">
        <v>100</v>
      </c>
      <c r="W17" s="378" t="s">
        <v>125</v>
      </c>
      <c r="X17" s="379">
        <v>106.7</v>
      </c>
      <c r="Y17" s="378" t="s">
        <v>125</v>
      </c>
      <c r="Z17" s="379">
        <v>111.4</v>
      </c>
      <c r="AA17" s="378" t="s">
        <v>125</v>
      </c>
      <c r="AB17" s="379">
        <v>111.8</v>
      </c>
      <c r="AC17" s="378" t="s">
        <v>125</v>
      </c>
      <c r="AD17" s="379">
        <v>110.1</v>
      </c>
      <c r="AE17" s="378" t="s">
        <v>125</v>
      </c>
      <c r="AF17" s="379">
        <v>111.9</v>
      </c>
      <c r="AG17" s="378" t="s">
        <v>125</v>
      </c>
      <c r="AH17" s="379">
        <v>114</v>
      </c>
      <c r="AI17" s="378" t="s">
        <v>125</v>
      </c>
      <c r="AJ17" s="379">
        <v>112.9</v>
      </c>
      <c r="AK17" s="378" t="s">
        <v>125</v>
      </c>
      <c r="AL17" s="379">
        <v>112.7</v>
      </c>
      <c r="AM17" s="378" t="s">
        <v>125</v>
      </c>
    </row>
    <row r="18" spans="1:39">
      <c r="A18" s="377" t="s">
        <v>188</v>
      </c>
      <c r="B18" s="379">
        <v>88.1</v>
      </c>
      <c r="C18" s="378" t="s">
        <v>125</v>
      </c>
      <c r="D18" s="379">
        <v>90.2</v>
      </c>
      <c r="E18" s="378" t="s">
        <v>125</v>
      </c>
      <c r="F18" s="379">
        <v>91.1</v>
      </c>
      <c r="G18" s="378" t="s">
        <v>125</v>
      </c>
      <c r="H18" s="379">
        <v>90.4</v>
      </c>
      <c r="I18" s="378" t="s">
        <v>125</v>
      </c>
      <c r="J18" s="379">
        <v>91.6</v>
      </c>
      <c r="K18" s="378" t="s">
        <v>125</v>
      </c>
      <c r="L18" s="379">
        <v>93.5</v>
      </c>
      <c r="M18" s="378" t="s">
        <v>125</v>
      </c>
      <c r="N18" s="379">
        <v>93</v>
      </c>
      <c r="O18" s="378" t="s">
        <v>125</v>
      </c>
      <c r="P18" s="379">
        <v>93.8</v>
      </c>
      <c r="Q18" s="378" t="s">
        <v>125</v>
      </c>
      <c r="R18" s="379">
        <v>95.5</v>
      </c>
      <c r="S18" s="378" t="s">
        <v>125</v>
      </c>
      <c r="T18" s="379">
        <v>98.3</v>
      </c>
      <c r="U18" s="378" t="s">
        <v>125</v>
      </c>
      <c r="V18" s="379">
        <v>100</v>
      </c>
      <c r="W18" s="378" t="s">
        <v>125</v>
      </c>
      <c r="X18" s="379">
        <v>100.9</v>
      </c>
      <c r="Y18" s="378" t="s">
        <v>125</v>
      </c>
      <c r="Z18" s="379">
        <v>101.4</v>
      </c>
      <c r="AA18" s="378" t="s">
        <v>125</v>
      </c>
      <c r="AB18" s="379">
        <v>99.5</v>
      </c>
      <c r="AC18" s="378" t="s">
        <v>125</v>
      </c>
      <c r="AD18" s="379">
        <v>96.9</v>
      </c>
      <c r="AE18" s="378" t="s">
        <v>125</v>
      </c>
      <c r="AF18" s="379">
        <v>102</v>
      </c>
      <c r="AG18" s="378" t="s">
        <v>125</v>
      </c>
      <c r="AH18" s="379">
        <v>102.1</v>
      </c>
      <c r="AI18" s="378" t="s">
        <v>125</v>
      </c>
      <c r="AJ18" s="379">
        <v>102.2</v>
      </c>
      <c r="AK18" s="378" t="s">
        <v>125</v>
      </c>
      <c r="AL18" s="379">
        <v>103.9</v>
      </c>
      <c r="AM18" s="378" t="s">
        <v>125</v>
      </c>
    </row>
    <row r="19" spans="1:39">
      <c r="A19" s="377" t="s">
        <v>520</v>
      </c>
      <c r="B19" s="379">
        <v>85.4</v>
      </c>
      <c r="C19" s="378" t="s">
        <v>125</v>
      </c>
      <c r="D19" s="379">
        <v>87.2</v>
      </c>
      <c r="E19" s="378" t="s">
        <v>125</v>
      </c>
      <c r="F19" s="379">
        <v>89.2</v>
      </c>
      <c r="G19" s="378" t="s">
        <v>125</v>
      </c>
      <c r="H19" s="379">
        <v>90.2</v>
      </c>
      <c r="I19" s="378" t="s">
        <v>125</v>
      </c>
      <c r="J19" s="379">
        <v>91</v>
      </c>
      <c r="K19" s="378" t="s">
        <v>125</v>
      </c>
      <c r="L19" s="379">
        <v>93.5</v>
      </c>
      <c r="M19" s="378" t="s">
        <v>125</v>
      </c>
      <c r="N19" s="379">
        <v>95.8</v>
      </c>
      <c r="O19" s="378" t="s">
        <v>125</v>
      </c>
      <c r="P19" s="379">
        <v>97.1</v>
      </c>
      <c r="Q19" s="378" t="s">
        <v>125</v>
      </c>
      <c r="R19" s="379">
        <v>98</v>
      </c>
      <c r="S19" s="378" t="s">
        <v>125</v>
      </c>
      <c r="T19" s="379">
        <v>98.8</v>
      </c>
      <c r="U19" s="378" t="s">
        <v>125</v>
      </c>
      <c r="V19" s="379">
        <v>100</v>
      </c>
      <c r="W19" s="378" t="s">
        <v>125</v>
      </c>
      <c r="X19" s="379">
        <v>103.6</v>
      </c>
      <c r="Y19" s="378" t="s">
        <v>125</v>
      </c>
      <c r="Z19" s="379">
        <v>105.4</v>
      </c>
      <c r="AA19" s="378" t="s">
        <v>125</v>
      </c>
      <c r="AB19" s="379">
        <v>105.3</v>
      </c>
      <c r="AC19" s="378" t="s">
        <v>125</v>
      </c>
      <c r="AD19" s="379">
        <v>102.7</v>
      </c>
      <c r="AE19" s="378" t="s">
        <v>125</v>
      </c>
      <c r="AF19" s="379">
        <v>104.5</v>
      </c>
      <c r="AG19" s="378" t="s">
        <v>125</v>
      </c>
      <c r="AH19" s="379">
        <v>106.4</v>
      </c>
      <c r="AI19" s="378" t="s">
        <v>125</v>
      </c>
      <c r="AJ19" s="379">
        <v>106.9</v>
      </c>
      <c r="AK19" s="378" t="s">
        <v>125</v>
      </c>
      <c r="AL19" s="379">
        <v>107.2</v>
      </c>
      <c r="AM19" s="378" t="s">
        <v>125</v>
      </c>
    </row>
    <row r="20" spans="1:39">
      <c r="A20" s="377" t="s">
        <v>190</v>
      </c>
      <c r="B20" s="378" t="s">
        <v>126</v>
      </c>
      <c r="C20" s="378" t="s">
        <v>125</v>
      </c>
      <c r="D20" s="378" t="s">
        <v>126</v>
      </c>
      <c r="E20" s="378" t="s">
        <v>125</v>
      </c>
      <c r="F20" s="378" t="s">
        <v>126</v>
      </c>
      <c r="G20" s="378" t="s">
        <v>125</v>
      </c>
      <c r="H20" s="378" t="s">
        <v>126</v>
      </c>
      <c r="I20" s="378" t="s">
        <v>125</v>
      </c>
      <c r="J20" s="378" t="s">
        <v>126</v>
      </c>
      <c r="K20" s="378" t="s">
        <v>125</v>
      </c>
      <c r="L20" s="379">
        <v>75.8</v>
      </c>
      <c r="M20" s="378" t="s">
        <v>125</v>
      </c>
      <c r="N20" s="379">
        <v>80.2</v>
      </c>
      <c r="O20" s="378" t="s">
        <v>125</v>
      </c>
      <c r="P20" s="379">
        <v>83.9</v>
      </c>
      <c r="Q20" s="378" t="s">
        <v>125</v>
      </c>
      <c r="R20" s="379">
        <v>89.3</v>
      </c>
      <c r="S20" s="378" t="s">
        <v>125</v>
      </c>
      <c r="T20" s="379">
        <v>94.3</v>
      </c>
      <c r="U20" s="378" t="s">
        <v>125</v>
      </c>
      <c r="V20" s="379">
        <v>100</v>
      </c>
      <c r="W20" s="378" t="s">
        <v>125</v>
      </c>
      <c r="X20" s="379">
        <v>105.1</v>
      </c>
      <c r="Y20" s="378" t="s">
        <v>125</v>
      </c>
      <c r="Z20" s="379">
        <v>112</v>
      </c>
      <c r="AA20" s="378" t="s">
        <v>125</v>
      </c>
      <c r="AB20" s="379">
        <v>108.8</v>
      </c>
      <c r="AC20" s="378" t="s">
        <v>125</v>
      </c>
      <c r="AD20" s="379">
        <v>111.6</v>
      </c>
      <c r="AE20" s="378" t="s">
        <v>125</v>
      </c>
      <c r="AF20" s="379">
        <v>118</v>
      </c>
      <c r="AG20" s="378" t="s">
        <v>125</v>
      </c>
      <c r="AH20" s="379">
        <v>117.2</v>
      </c>
      <c r="AI20" s="378" t="s">
        <v>125</v>
      </c>
      <c r="AJ20" s="379">
        <v>121.9</v>
      </c>
      <c r="AK20" s="378" t="s">
        <v>125</v>
      </c>
      <c r="AL20" s="379">
        <v>123.8</v>
      </c>
      <c r="AM20" s="378" t="s">
        <v>125</v>
      </c>
    </row>
    <row r="21" spans="1:39">
      <c r="A21" s="377" t="s">
        <v>191</v>
      </c>
      <c r="B21" s="378" t="s">
        <v>126</v>
      </c>
      <c r="C21" s="378" t="s">
        <v>125</v>
      </c>
      <c r="D21" s="378" t="s">
        <v>126</v>
      </c>
      <c r="E21" s="378" t="s">
        <v>125</v>
      </c>
      <c r="F21" s="378" t="s">
        <v>126</v>
      </c>
      <c r="G21" s="378" t="s">
        <v>125</v>
      </c>
      <c r="H21" s="379">
        <v>79.7</v>
      </c>
      <c r="I21" s="378" t="s">
        <v>125</v>
      </c>
      <c r="J21" s="379">
        <v>83.5</v>
      </c>
      <c r="K21" s="378" t="s">
        <v>125</v>
      </c>
      <c r="L21" s="379">
        <v>88.9</v>
      </c>
      <c r="M21" s="378" t="s">
        <v>301</v>
      </c>
      <c r="N21" s="379">
        <v>90.9</v>
      </c>
      <c r="O21" s="378" t="s">
        <v>301</v>
      </c>
      <c r="P21" s="379">
        <v>95.3</v>
      </c>
      <c r="Q21" s="378" t="s">
        <v>301</v>
      </c>
      <c r="R21" s="379">
        <v>97.9</v>
      </c>
      <c r="S21" s="378" t="s">
        <v>301</v>
      </c>
      <c r="T21" s="379">
        <v>99.3</v>
      </c>
      <c r="U21" s="378" t="s">
        <v>301</v>
      </c>
      <c r="V21" s="379">
        <v>100</v>
      </c>
      <c r="W21" s="378" t="s">
        <v>301</v>
      </c>
      <c r="X21" s="379">
        <v>101.1</v>
      </c>
      <c r="Y21" s="378" t="s">
        <v>301</v>
      </c>
      <c r="Z21" s="379">
        <v>102.4</v>
      </c>
      <c r="AA21" s="378" t="s">
        <v>301</v>
      </c>
      <c r="AB21" s="379">
        <v>102</v>
      </c>
      <c r="AC21" s="378" t="s">
        <v>301</v>
      </c>
      <c r="AD21" s="379">
        <v>105.4</v>
      </c>
      <c r="AE21" s="378" t="s">
        <v>301</v>
      </c>
      <c r="AF21" s="379">
        <v>109.4</v>
      </c>
      <c r="AG21" s="378" t="s">
        <v>301</v>
      </c>
      <c r="AH21" s="379">
        <v>113.8</v>
      </c>
      <c r="AI21" s="378" t="s">
        <v>301</v>
      </c>
      <c r="AJ21" s="379">
        <v>114.3</v>
      </c>
      <c r="AK21" s="378" t="s">
        <v>301</v>
      </c>
      <c r="AL21" s="379">
        <v>110.7</v>
      </c>
      <c r="AM21" s="378" t="s">
        <v>301</v>
      </c>
    </row>
    <row r="22" spans="1:39">
      <c r="A22" s="377" t="s">
        <v>192</v>
      </c>
      <c r="B22" s="378" t="s">
        <v>126</v>
      </c>
      <c r="C22" s="378" t="s">
        <v>125</v>
      </c>
      <c r="D22" s="378" t="s">
        <v>126</v>
      </c>
      <c r="E22" s="378" t="s">
        <v>125</v>
      </c>
      <c r="F22" s="378" t="s">
        <v>126</v>
      </c>
      <c r="G22" s="378" t="s">
        <v>125</v>
      </c>
      <c r="H22" s="378" t="s">
        <v>126</v>
      </c>
      <c r="I22" s="378" t="s">
        <v>125</v>
      </c>
      <c r="J22" s="378" t="s">
        <v>126</v>
      </c>
      <c r="K22" s="378" t="s">
        <v>125</v>
      </c>
      <c r="L22" s="379">
        <v>88.6</v>
      </c>
      <c r="M22" s="378" t="s">
        <v>125</v>
      </c>
      <c r="N22" s="379">
        <v>92.1</v>
      </c>
      <c r="O22" s="378" t="s">
        <v>125</v>
      </c>
      <c r="P22" s="379">
        <v>93.8</v>
      </c>
      <c r="Q22" s="378" t="s">
        <v>125</v>
      </c>
      <c r="R22" s="379">
        <v>98.5</v>
      </c>
      <c r="S22" s="378" t="s">
        <v>125</v>
      </c>
      <c r="T22" s="379">
        <v>101.3</v>
      </c>
      <c r="U22" s="378" t="s">
        <v>125</v>
      </c>
      <c r="V22" s="379">
        <v>100</v>
      </c>
      <c r="W22" s="378" t="s">
        <v>266</v>
      </c>
      <c r="X22" s="379">
        <v>105</v>
      </c>
      <c r="Y22" s="378" t="s">
        <v>125</v>
      </c>
      <c r="Z22" s="379">
        <v>108.7</v>
      </c>
      <c r="AA22" s="378" t="s">
        <v>125</v>
      </c>
      <c r="AB22" s="379">
        <v>111.9</v>
      </c>
      <c r="AC22" s="378" t="s">
        <v>301</v>
      </c>
      <c r="AD22" s="379">
        <v>106.5</v>
      </c>
      <c r="AE22" s="378" t="s">
        <v>301</v>
      </c>
      <c r="AF22" s="379">
        <v>102.9</v>
      </c>
      <c r="AG22" s="378" t="s">
        <v>301</v>
      </c>
      <c r="AH22" s="379">
        <v>100.2</v>
      </c>
      <c r="AI22" s="378" t="s">
        <v>301</v>
      </c>
      <c r="AJ22" s="379">
        <v>101.9</v>
      </c>
      <c r="AK22" s="378" t="s">
        <v>301</v>
      </c>
      <c r="AL22" s="379">
        <v>102</v>
      </c>
      <c r="AM22" s="378" t="s">
        <v>125</v>
      </c>
    </row>
    <row r="23" spans="1:39">
      <c r="A23" s="377" t="s">
        <v>193</v>
      </c>
      <c r="B23" s="379">
        <v>96.5</v>
      </c>
      <c r="C23" s="378" t="s">
        <v>125</v>
      </c>
      <c r="D23" s="379">
        <v>97.5</v>
      </c>
      <c r="E23" s="378" t="s">
        <v>125</v>
      </c>
      <c r="F23" s="379">
        <v>97.8</v>
      </c>
      <c r="G23" s="378" t="s">
        <v>125</v>
      </c>
      <c r="H23" s="379">
        <v>97.6</v>
      </c>
      <c r="I23" s="378" t="s">
        <v>125</v>
      </c>
      <c r="J23" s="379">
        <v>97.7</v>
      </c>
      <c r="K23" s="378" t="s">
        <v>125</v>
      </c>
      <c r="L23" s="379">
        <v>97.7</v>
      </c>
      <c r="M23" s="378" t="s">
        <v>125</v>
      </c>
      <c r="N23" s="379">
        <v>97.8</v>
      </c>
      <c r="O23" s="378" t="s">
        <v>125</v>
      </c>
      <c r="P23" s="379">
        <v>98.2</v>
      </c>
      <c r="Q23" s="378" t="s">
        <v>125</v>
      </c>
      <c r="R23" s="379">
        <v>98.9</v>
      </c>
      <c r="S23" s="378" t="s">
        <v>125</v>
      </c>
      <c r="T23" s="379">
        <v>99.4</v>
      </c>
      <c r="U23" s="378" t="s">
        <v>125</v>
      </c>
      <c r="V23" s="379">
        <v>100</v>
      </c>
      <c r="W23" s="378" t="s">
        <v>125</v>
      </c>
      <c r="X23" s="379">
        <v>100.9</v>
      </c>
      <c r="Y23" s="378" t="s">
        <v>125</v>
      </c>
      <c r="Z23" s="379">
        <v>102.2</v>
      </c>
      <c r="AA23" s="378" t="s">
        <v>125</v>
      </c>
      <c r="AB23" s="379">
        <v>103</v>
      </c>
      <c r="AC23" s="378" t="s">
        <v>125</v>
      </c>
      <c r="AD23" s="379">
        <v>105.4</v>
      </c>
      <c r="AE23" s="378" t="s">
        <v>125</v>
      </c>
      <c r="AF23" s="379">
        <v>107.4</v>
      </c>
      <c r="AG23" s="378" t="s">
        <v>125</v>
      </c>
      <c r="AH23" s="379">
        <v>109.1</v>
      </c>
      <c r="AI23" s="378" t="s">
        <v>125</v>
      </c>
      <c r="AJ23" s="379">
        <v>112.9</v>
      </c>
      <c r="AK23" s="378" t="s">
        <v>125</v>
      </c>
      <c r="AL23" s="379">
        <v>115</v>
      </c>
      <c r="AM23" s="378" t="s">
        <v>125</v>
      </c>
    </row>
    <row r="24" spans="1:39">
      <c r="A24" s="377" t="s">
        <v>194</v>
      </c>
      <c r="B24" s="379">
        <v>84.5</v>
      </c>
      <c r="C24" s="378" t="s">
        <v>125</v>
      </c>
      <c r="D24" s="379">
        <v>84.8</v>
      </c>
      <c r="E24" s="378" t="s">
        <v>125</v>
      </c>
      <c r="F24" s="379">
        <v>86.6</v>
      </c>
      <c r="G24" s="378" t="s">
        <v>125</v>
      </c>
      <c r="H24" s="379">
        <v>88.7</v>
      </c>
      <c r="I24" s="378" t="s">
        <v>125</v>
      </c>
      <c r="J24" s="379">
        <v>90.2</v>
      </c>
      <c r="K24" s="378" t="s">
        <v>125</v>
      </c>
      <c r="L24" s="379">
        <v>93.3</v>
      </c>
      <c r="M24" s="378" t="s">
        <v>125</v>
      </c>
      <c r="N24" s="379">
        <v>94.2</v>
      </c>
      <c r="O24" s="378" t="s">
        <v>125</v>
      </c>
      <c r="P24" s="379">
        <v>97.1</v>
      </c>
      <c r="Q24" s="378" t="s">
        <v>125</v>
      </c>
      <c r="R24" s="379">
        <v>98</v>
      </c>
      <c r="S24" s="378" t="s">
        <v>125</v>
      </c>
      <c r="T24" s="379">
        <v>98.5</v>
      </c>
      <c r="U24" s="378" t="s">
        <v>125</v>
      </c>
      <c r="V24" s="379">
        <v>100</v>
      </c>
      <c r="W24" s="378" t="s">
        <v>125</v>
      </c>
      <c r="X24" s="379">
        <v>102.9</v>
      </c>
      <c r="Y24" s="378" t="s">
        <v>125</v>
      </c>
      <c r="Z24" s="379">
        <v>103</v>
      </c>
      <c r="AA24" s="378" t="s">
        <v>125</v>
      </c>
      <c r="AB24" s="379">
        <v>101.9</v>
      </c>
      <c r="AC24" s="378" t="s">
        <v>125</v>
      </c>
      <c r="AD24" s="379">
        <v>101.3</v>
      </c>
      <c r="AE24" s="378" t="s">
        <v>125</v>
      </c>
      <c r="AF24" s="379">
        <v>102.5</v>
      </c>
      <c r="AG24" s="378" t="s">
        <v>125</v>
      </c>
      <c r="AH24" s="379">
        <v>103.8</v>
      </c>
      <c r="AI24" s="378" t="s">
        <v>125</v>
      </c>
      <c r="AJ24" s="379">
        <v>104</v>
      </c>
      <c r="AK24" s="378" t="s">
        <v>125</v>
      </c>
      <c r="AL24" s="379">
        <v>104.5</v>
      </c>
      <c r="AM24" s="378" t="s">
        <v>125</v>
      </c>
    </row>
    <row r="25" spans="1:39">
      <c r="A25" s="377" t="s">
        <v>559</v>
      </c>
      <c r="B25" s="378" t="s">
        <v>126</v>
      </c>
      <c r="C25" s="378" t="s">
        <v>125</v>
      </c>
      <c r="D25" s="378" t="s">
        <v>126</v>
      </c>
      <c r="E25" s="378" t="s">
        <v>125</v>
      </c>
      <c r="F25" s="378" t="s">
        <v>126</v>
      </c>
      <c r="G25" s="378" t="s">
        <v>125</v>
      </c>
      <c r="H25" s="378" t="s">
        <v>126</v>
      </c>
      <c r="I25" s="378" t="s">
        <v>125</v>
      </c>
      <c r="J25" s="378" t="s">
        <v>126</v>
      </c>
      <c r="K25" s="378" t="s">
        <v>125</v>
      </c>
      <c r="L25" s="378" t="s">
        <v>126</v>
      </c>
      <c r="M25" s="378" t="s">
        <v>125</v>
      </c>
      <c r="N25" s="378" t="s">
        <v>126</v>
      </c>
      <c r="O25" s="378" t="s">
        <v>125</v>
      </c>
      <c r="P25" s="378" t="s">
        <v>126</v>
      </c>
      <c r="Q25" s="378" t="s">
        <v>125</v>
      </c>
      <c r="R25" s="378" t="s">
        <v>126</v>
      </c>
      <c r="S25" s="378" t="s">
        <v>125</v>
      </c>
      <c r="T25" s="378" t="s">
        <v>126</v>
      </c>
      <c r="U25" s="378" t="s">
        <v>125</v>
      </c>
      <c r="V25" s="378" t="s">
        <v>126</v>
      </c>
      <c r="W25" s="378" t="s">
        <v>125</v>
      </c>
      <c r="X25" s="378" t="s">
        <v>126</v>
      </c>
      <c r="Y25" s="378" t="s">
        <v>125</v>
      </c>
      <c r="Z25" s="378" t="s">
        <v>126</v>
      </c>
      <c r="AA25" s="378" t="s">
        <v>125</v>
      </c>
      <c r="AB25" s="378" t="s">
        <v>126</v>
      </c>
      <c r="AC25" s="378" t="s">
        <v>125</v>
      </c>
      <c r="AD25" s="378" t="s">
        <v>126</v>
      </c>
      <c r="AE25" s="378" t="s">
        <v>125</v>
      </c>
      <c r="AF25" s="378" t="s">
        <v>126</v>
      </c>
      <c r="AG25" s="378" t="s">
        <v>125</v>
      </c>
      <c r="AH25" s="378" t="s">
        <v>126</v>
      </c>
      <c r="AI25" s="378" t="s">
        <v>125</v>
      </c>
      <c r="AJ25" s="378" t="s">
        <v>126</v>
      </c>
      <c r="AK25" s="378" t="s">
        <v>125</v>
      </c>
      <c r="AL25" s="378" t="s">
        <v>126</v>
      </c>
      <c r="AM25" s="378" t="s">
        <v>125</v>
      </c>
    </row>
    <row r="26" spans="1:39">
      <c r="A26" s="377" t="s">
        <v>195</v>
      </c>
      <c r="B26" s="379">
        <v>94.7</v>
      </c>
      <c r="C26" s="378" t="s">
        <v>125</v>
      </c>
      <c r="D26" s="379">
        <v>94.5</v>
      </c>
      <c r="E26" s="378" t="s">
        <v>125</v>
      </c>
      <c r="F26" s="379">
        <v>96.5</v>
      </c>
      <c r="G26" s="378" t="s">
        <v>125</v>
      </c>
      <c r="H26" s="379">
        <v>96.1</v>
      </c>
      <c r="I26" s="378" t="s">
        <v>125</v>
      </c>
      <c r="J26" s="379">
        <v>96.6</v>
      </c>
      <c r="K26" s="378" t="s">
        <v>125</v>
      </c>
      <c r="L26" s="379">
        <v>99</v>
      </c>
      <c r="M26" s="378" t="s">
        <v>125</v>
      </c>
      <c r="N26" s="379">
        <v>99.8</v>
      </c>
      <c r="O26" s="378" t="s">
        <v>125</v>
      </c>
      <c r="P26" s="379">
        <v>99.2</v>
      </c>
      <c r="Q26" s="378" t="s">
        <v>125</v>
      </c>
      <c r="R26" s="379">
        <v>98</v>
      </c>
      <c r="S26" s="378" t="s">
        <v>125</v>
      </c>
      <c r="T26" s="379">
        <v>99.2</v>
      </c>
      <c r="U26" s="378" t="s">
        <v>125</v>
      </c>
      <c r="V26" s="379">
        <v>100</v>
      </c>
      <c r="W26" s="378" t="s">
        <v>125</v>
      </c>
      <c r="X26" s="379">
        <v>100.4</v>
      </c>
      <c r="Y26" s="378" t="s">
        <v>125</v>
      </c>
      <c r="Z26" s="379">
        <v>100.8</v>
      </c>
      <c r="AA26" s="378" t="s">
        <v>125</v>
      </c>
      <c r="AB26" s="379">
        <v>100.1</v>
      </c>
      <c r="AC26" s="378" t="s">
        <v>125</v>
      </c>
      <c r="AD26" s="379">
        <v>97.9</v>
      </c>
      <c r="AE26" s="378" t="s">
        <v>125</v>
      </c>
      <c r="AF26" s="379">
        <v>100.2</v>
      </c>
      <c r="AG26" s="378" t="s">
        <v>125</v>
      </c>
      <c r="AH26" s="379">
        <v>100.4</v>
      </c>
      <c r="AI26" s="378" t="s">
        <v>125</v>
      </c>
      <c r="AJ26" s="379">
        <v>99.4</v>
      </c>
      <c r="AK26" s="378" t="s">
        <v>125</v>
      </c>
      <c r="AL26" s="379">
        <v>99.6</v>
      </c>
      <c r="AM26" s="378" t="s">
        <v>125</v>
      </c>
    </row>
    <row r="27" spans="1:39">
      <c r="A27" s="377" t="s">
        <v>196</v>
      </c>
      <c r="B27" s="379">
        <v>85.4</v>
      </c>
      <c r="C27" s="378" t="s">
        <v>125</v>
      </c>
      <c r="D27" s="379">
        <v>86.5</v>
      </c>
      <c r="E27" s="378" t="s">
        <v>125</v>
      </c>
      <c r="F27" s="379">
        <v>87.6</v>
      </c>
      <c r="G27" s="378" t="s">
        <v>125</v>
      </c>
      <c r="H27" s="379">
        <v>90.3</v>
      </c>
      <c r="I27" s="378" t="s">
        <v>125</v>
      </c>
      <c r="J27" s="379">
        <v>92.6</v>
      </c>
      <c r="K27" s="378" t="s">
        <v>125</v>
      </c>
      <c r="L27" s="379">
        <v>95.3</v>
      </c>
      <c r="M27" s="378" t="s">
        <v>125</v>
      </c>
      <c r="N27" s="379">
        <v>95.8</v>
      </c>
      <c r="O27" s="378" t="s">
        <v>125</v>
      </c>
      <c r="P27" s="379">
        <v>97.2</v>
      </c>
      <c r="Q27" s="378" t="s">
        <v>125</v>
      </c>
      <c r="R27" s="379">
        <v>96</v>
      </c>
      <c r="S27" s="378" t="s">
        <v>125</v>
      </c>
      <c r="T27" s="379">
        <v>98.1</v>
      </c>
      <c r="U27" s="378" t="s">
        <v>125</v>
      </c>
      <c r="V27" s="379">
        <v>100</v>
      </c>
      <c r="W27" s="378" t="s">
        <v>125</v>
      </c>
      <c r="X27" s="379">
        <v>101.5</v>
      </c>
      <c r="Y27" s="378" t="s">
        <v>125</v>
      </c>
      <c r="Z27" s="379">
        <v>103.7</v>
      </c>
      <c r="AA27" s="378" t="s">
        <v>125</v>
      </c>
      <c r="AB27" s="379">
        <v>105.6</v>
      </c>
      <c r="AC27" s="378" t="s">
        <v>125</v>
      </c>
      <c r="AD27" s="379">
        <v>104.7</v>
      </c>
      <c r="AE27" s="378" t="s">
        <v>125</v>
      </c>
      <c r="AF27" s="379">
        <v>105.8</v>
      </c>
      <c r="AG27" s="378" t="s">
        <v>125</v>
      </c>
      <c r="AH27" s="379">
        <v>105.7</v>
      </c>
      <c r="AI27" s="378" t="s">
        <v>125</v>
      </c>
      <c r="AJ27" s="379">
        <v>106.9</v>
      </c>
      <c r="AK27" s="378" t="s">
        <v>125</v>
      </c>
      <c r="AL27" s="379">
        <v>107.4</v>
      </c>
      <c r="AM27" s="378" t="s">
        <v>125</v>
      </c>
    </row>
    <row r="28" spans="1:39">
      <c r="A28" s="377" t="s">
        <v>197</v>
      </c>
      <c r="B28" s="378" t="s">
        <v>126</v>
      </c>
      <c r="C28" s="378" t="s">
        <v>125</v>
      </c>
      <c r="D28" s="378" t="s">
        <v>126</v>
      </c>
      <c r="E28" s="378" t="s">
        <v>125</v>
      </c>
      <c r="F28" s="378" t="s">
        <v>126</v>
      </c>
      <c r="G28" s="378" t="s">
        <v>125</v>
      </c>
      <c r="H28" s="378" t="s">
        <v>126</v>
      </c>
      <c r="I28" s="378" t="s">
        <v>125</v>
      </c>
      <c r="J28" s="378" t="s">
        <v>126</v>
      </c>
      <c r="K28" s="378" t="s">
        <v>125</v>
      </c>
      <c r="L28" s="379">
        <v>71.400000000000006</v>
      </c>
      <c r="M28" s="378" t="s">
        <v>125</v>
      </c>
      <c r="N28" s="379">
        <v>76</v>
      </c>
      <c r="O28" s="378" t="s">
        <v>125</v>
      </c>
      <c r="P28" s="379">
        <v>80.7</v>
      </c>
      <c r="Q28" s="378" t="s">
        <v>125</v>
      </c>
      <c r="R28" s="379">
        <v>85.8</v>
      </c>
      <c r="S28" s="378" t="s">
        <v>125</v>
      </c>
      <c r="T28" s="379">
        <v>93.8</v>
      </c>
      <c r="U28" s="378" t="s">
        <v>125</v>
      </c>
      <c r="V28" s="379">
        <v>100</v>
      </c>
      <c r="W28" s="378" t="s">
        <v>125</v>
      </c>
      <c r="X28" s="379">
        <v>106.8</v>
      </c>
      <c r="Y28" s="378" t="s">
        <v>125</v>
      </c>
      <c r="Z28" s="379">
        <v>134.6</v>
      </c>
      <c r="AA28" s="378" t="s">
        <v>266</v>
      </c>
      <c r="AB28" s="379">
        <v>123.8</v>
      </c>
      <c r="AC28" s="378" t="s">
        <v>266</v>
      </c>
      <c r="AD28" s="379">
        <v>122</v>
      </c>
      <c r="AE28" s="378" t="s">
        <v>266</v>
      </c>
      <c r="AF28" s="379">
        <v>130.19999999999999</v>
      </c>
      <c r="AG28" s="378" t="s">
        <v>266</v>
      </c>
      <c r="AH28" s="379">
        <v>133.9</v>
      </c>
      <c r="AI28" s="378" t="s">
        <v>266</v>
      </c>
      <c r="AJ28" s="379">
        <v>140.1</v>
      </c>
      <c r="AK28" s="378" t="s">
        <v>266</v>
      </c>
      <c r="AL28" s="379">
        <v>143.1</v>
      </c>
      <c r="AM28" s="378" t="s">
        <v>266</v>
      </c>
    </row>
    <row r="29" spans="1:39">
      <c r="A29" s="377" t="s">
        <v>198</v>
      </c>
      <c r="B29" s="379">
        <v>58.3</v>
      </c>
      <c r="C29" s="378" t="s">
        <v>125</v>
      </c>
      <c r="D29" s="379">
        <v>60.9</v>
      </c>
      <c r="E29" s="378" t="s">
        <v>125</v>
      </c>
      <c r="F29" s="379">
        <v>65.400000000000006</v>
      </c>
      <c r="G29" s="378" t="s">
        <v>125</v>
      </c>
      <c r="H29" s="379">
        <v>68.900000000000006</v>
      </c>
      <c r="I29" s="378" t="s">
        <v>125</v>
      </c>
      <c r="J29" s="379">
        <v>71.900000000000006</v>
      </c>
      <c r="K29" s="378" t="s">
        <v>125</v>
      </c>
      <c r="L29" s="379">
        <v>72.7</v>
      </c>
      <c r="M29" s="378" t="s">
        <v>125</v>
      </c>
      <c r="N29" s="379">
        <v>81.3</v>
      </c>
      <c r="O29" s="378" t="s">
        <v>125</v>
      </c>
      <c r="P29" s="379">
        <v>85.2</v>
      </c>
      <c r="Q29" s="378" t="s">
        <v>125</v>
      </c>
      <c r="R29" s="379">
        <v>92.7</v>
      </c>
      <c r="S29" s="378" t="s">
        <v>125</v>
      </c>
      <c r="T29" s="379">
        <v>98.3</v>
      </c>
      <c r="U29" s="378" t="s">
        <v>125</v>
      </c>
      <c r="V29" s="379">
        <v>100</v>
      </c>
      <c r="W29" s="378" t="s">
        <v>125</v>
      </c>
      <c r="X29" s="379">
        <v>106.7</v>
      </c>
      <c r="Y29" s="378" t="s">
        <v>125</v>
      </c>
      <c r="Z29" s="379">
        <v>112.8</v>
      </c>
      <c r="AA29" s="378" t="s">
        <v>125</v>
      </c>
      <c r="AB29" s="379">
        <v>115</v>
      </c>
      <c r="AC29" s="378" t="s">
        <v>125</v>
      </c>
      <c r="AD29" s="379">
        <v>107.5</v>
      </c>
      <c r="AE29" s="378" t="s">
        <v>125</v>
      </c>
      <c r="AF29" s="379">
        <v>122.6</v>
      </c>
      <c r="AG29" s="378" t="s">
        <v>125</v>
      </c>
      <c r="AH29" s="379">
        <v>131.19999999999999</v>
      </c>
      <c r="AI29" s="378" t="s">
        <v>125</v>
      </c>
      <c r="AJ29" s="379">
        <v>133.69999999999999</v>
      </c>
      <c r="AK29" s="378" t="s">
        <v>125</v>
      </c>
      <c r="AL29" s="379">
        <v>137.5</v>
      </c>
      <c r="AM29" s="378" t="s">
        <v>125</v>
      </c>
    </row>
    <row r="30" spans="1:39">
      <c r="A30" s="377" t="s">
        <v>199</v>
      </c>
      <c r="B30" s="378" t="s">
        <v>126</v>
      </c>
      <c r="C30" s="378" t="s">
        <v>125</v>
      </c>
      <c r="D30" s="378" t="s">
        <v>126</v>
      </c>
      <c r="E30" s="378" t="s">
        <v>125</v>
      </c>
      <c r="F30" s="378" t="s">
        <v>126</v>
      </c>
      <c r="G30" s="378" t="s">
        <v>125</v>
      </c>
      <c r="H30" s="378" t="s">
        <v>126</v>
      </c>
      <c r="I30" s="378" t="s">
        <v>125</v>
      </c>
      <c r="J30" s="378" t="s">
        <v>126</v>
      </c>
      <c r="K30" s="378" t="s">
        <v>125</v>
      </c>
      <c r="L30" s="378" t="s">
        <v>126</v>
      </c>
      <c r="M30" s="378" t="s">
        <v>125</v>
      </c>
      <c r="N30" s="378" t="s">
        <v>126</v>
      </c>
      <c r="O30" s="378" t="s">
        <v>125</v>
      </c>
      <c r="P30" s="379">
        <v>93.1</v>
      </c>
      <c r="Q30" s="378" t="s">
        <v>125</v>
      </c>
      <c r="R30" s="379">
        <v>94.5</v>
      </c>
      <c r="S30" s="378" t="s">
        <v>125</v>
      </c>
      <c r="T30" s="379">
        <v>96.6</v>
      </c>
      <c r="U30" s="378" t="s">
        <v>125</v>
      </c>
      <c r="V30" s="379">
        <v>100</v>
      </c>
      <c r="W30" s="378" t="s">
        <v>125</v>
      </c>
      <c r="X30" s="379">
        <v>101.4</v>
      </c>
      <c r="Y30" s="378" t="s">
        <v>125</v>
      </c>
      <c r="Z30" s="379">
        <v>103</v>
      </c>
      <c r="AA30" s="378" t="s">
        <v>125</v>
      </c>
      <c r="AB30" s="379">
        <v>96.5</v>
      </c>
      <c r="AC30" s="378" t="s">
        <v>125</v>
      </c>
      <c r="AD30" s="379">
        <v>94.1</v>
      </c>
      <c r="AE30" s="378" t="s">
        <v>125</v>
      </c>
      <c r="AF30" s="379">
        <v>95.2</v>
      </c>
      <c r="AG30" s="378" t="s">
        <v>125</v>
      </c>
      <c r="AH30" s="379">
        <v>94.3</v>
      </c>
      <c r="AI30" s="378" t="s">
        <v>125</v>
      </c>
      <c r="AJ30" s="379">
        <v>92.3</v>
      </c>
      <c r="AK30" s="378" t="s">
        <v>125</v>
      </c>
      <c r="AL30" s="378" t="s">
        <v>126</v>
      </c>
      <c r="AM30" s="378" t="s">
        <v>125</v>
      </c>
    </row>
    <row r="31" spans="1:39">
      <c r="A31" s="377" t="s">
        <v>200</v>
      </c>
      <c r="B31" s="379">
        <v>72.7</v>
      </c>
      <c r="C31" s="378" t="s">
        <v>125</v>
      </c>
      <c r="D31" s="379">
        <v>73</v>
      </c>
      <c r="E31" s="378" t="s">
        <v>125</v>
      </c>
      <c r="F31" s="379">
        <v>74.3</v>
      </c>
      <c r="G31" s="378" t="s">
        <v>125</v>
      </c>
      <c r="H31" s="379">
        <v>76.2</v>
      </c>
      <c r="I31" s="378" t="s">
        <v>125</v>
      </c>
      <c r="J31" s="379">
        <v>75.8</v>
      </c>
      <c r="K31" s="378" t="s">
        <v>125</v>
      </c>
      <c r="L31" s="379">
        <v>78.5</v>
      </c>
      <c r="M31" s="378" t="s">
        <v>125</v>
      </c>
      <c r="N31" s="379">
        <v>83.2</v>
      </c>
      <c r="O31" s="378" t="s">
        <v>125</v>
      </c>
      <c r="P31" s="379">
        <v>86.5</v>
      </c>
      <c r="Q31" s="378" t="s">
        <v>125</v>
      </c>
      <c r="R31" s="379">
        <v>91</v>
      </c>
      <c r="S31" s="378" t="s">
        <v>125</v>
      </c>
      <c r="T31" s="379">
        <v>95.9</v>
      </c>
      <c r="U31" s="378" t="s">
        <v>125</v>
      </c>
      <c r="V31" s="379">
        <v>100</v>
      </c>
      <c r="W31" s="378" t="s">
        <v>125</v>
      </c>
      <c r="X31" s="379">
        <v>103.6</v>
      </c>
      <c r="Y31" s="378" t="s">
        <v>125</v>
      </c>
      <c r="Z31" s="379">
        <v>103.3</v>
      </c>
      <c r="AA31" s="378" t="s">
        <v>125</v>
      </c>
      <c r="AB31" s="379">
        <v>105.9</v>
      </c>
      <c r="AC31" s="378" t="s">
        <v>125</v>
      </c>
      <c r="AD31" s="379">
        <v>102.1</v>
      </c>
      <c r="AE31" s="378" t="s">
        <v>125</v>
      </c>
      <c r="AF31" s="379">
        <v>102.7</v>
      </c>
      <c r="AG31" s="378" t="s">
        <v>125</v>
      </c>
      <c r="AH31" s="379">
        <v>103.1</v>
      </c>
      <c r="AI31" s="378" t="s">
        <v>125</v>
      </c>
      <c r="AJ31" s="379">
        <v>106</v>
      </c>
      <c r="AK31" s="378" t="s">
        <v>125</v>
      </c>
      <c r="AL31" s="379">
        <v>107</v>
      </c>
      <c r="AM31" s="378" t="s">
        <v>125</v>
      </c>
    </row>
    <row r="32" spans="1:39">
      <c r="A32" s="377" t="s">
        <v>201</v>
      </c>
      <c r="B32" s="378" t="s">
        <v>126</v>
      </c>
      <c r="C32" s="378" t="s">
        <v>125</v>
      </c>
      <c r="D32" s="378" t="s">
        <v>126</v>
      </c>
      <c r="E32" s="378" t="s">
        <v>125</v>
      </c>
      <c r="F32" s="378" t="s">
        <v>126</v>
      </c>
      <c r="G32" s="378" t="s">
        <v>125</v>
      </c>
      <c r="H32" s="378" t="s">
        <v>126</v>
      </c>
      <c r="I32" s="378" t="s">
        <v>125</v>
      </c>
      <c r="J32" s="378" t="s">
        <v>126</v>
      </c>
      <c r="K32" s="378" t="s">
        <v>125</v>
      </c>
      <c r="L32" s="379">
        <v>89.8</v>
      </c>
      <c r="M32" s="378" t="s">
        <v>302</v>
      </c>
      <c r="N32" s="379">
        <v>93.8</v>
      </c>
      <c r="O32" s="378" t="s">
        <v>302</v>
      </c>
      <c r="P32" s="379">
        <v>93.5</v>
      </c>
      <c r="Q32" s="378" t="s">
        <v>302</v>
      </c>
      <c r="R32" s="379">
        <v>95.8</v>
      </c>
      <c r="S32" s="378" t="s">
        <v>302</v>
      </c>
      <c r="T32" s="379">
        <v>104.4</v>
      </c>
      <c r="U32" s="378" t="s">
        <v>302</v>
      </c>
      <c r="V32" s="379">
        <v>100</v>
      </c>
      <c r="W32" s="378" t="s">
        <v>302</v>
      </c>
      <c r="X32" s="379">
        <v>101.2</v>
      </c>
      <c r="Y32" s="378" t="s">
        <v>302</v>
      </c>
      <c r="Z32" s="379">
        <v>100.9</v>
      </c>
      <c r="AA32" s="378" t="s">
        <v>302</v>
      </c>
      <c r="AB32" s="379">
        <v>100.8</v>
      </c>
      <c r="AC32" s="378" t="s">
        <v>302</v>
      </c>
      <c r="AD32" s="379">
        <v>95.8</v>
      </c>
      <c r="AE32" s="378" t="s">
        <v>302</v>
      </c>
      <c r="AF32" s="379">
        <v>99.2</v>
      </c>
      <c r="AG32" s="378" t="s">
        <v>125</v>
      </c>
      <c r="AH32" s="379">
        <v>92.9</v>
      </c>
      <c r="AI32" s="378" t="s">
        <v>125</v>
      </c>
      <c r="AJ32" s="379">
        <v>94.9</v>
      </c>
      <c r="AK32" s="378" t="s">
        <v>125</v>
      </c>
      <c r="AL32" s="378" t="s">
        <v>126</v>
      </c>
      <c r="AM32" s="378" t="s">
        <v>125</v>
      </c>
    </row>
    <row r="33" spans="1:39">
      <c r="A33" s="377" t="s">
        <v>202</v>
      </c>
      <c r="B33" s="379">
        <v>84.8</v>
      </c>
      <c r="C33" s="378" t="s">
        <v>125</v>
      </c>
      <c r="D33" s="379">
        <v>85.5</v>
      </c>
      <c r="E33" s="378" t="s">
        <v>125</v>
      </c>
      <c r="F33" s="379">
        <v>87</v>
      </c>
      <c r="G33" s="378" t="s">
        <v>125</v>
      </c>
      <c r="H33" s="379">
        <v>88.8</v>
      </c>
      <c r="I33" s="378" t="s">
        <v>125</v>
      </c>
      <c r="J33" s="379">
        <v>90.8</v>
      </c>
      <c r="K33" s="378" t="s">
        <v>125</v>
      </c>
      <c r="L33" s="379">
        <v>92.5</v>
      </c>
      <c r="M33" s="378" t="s">
        <v>125</v>
      </c>
      <c r="N33" s="379">
        <v>93.1</v>
      </c>
      <c r="O33" s="378" t="s">
        <v>125</v>
      </c>
      <c r="P33" s="379">
        <v>93.7</v>
      </c>
      <c r="Q33" s="378" t="s">
        <v>125</v>
      </c>
      <c r="R33" s="379">
        <v>95</v>
      </c>
      <c r="S33" s="378" t="s">
        <v>125</v>
      </c>
      <c r="T33" s="379">
        <v>98.1</v>
      </c>
      <c r="U33" s="378" t="s">
        <v>125</v>
      </c>
      <c r="V33" s="379">
        <v>100</v>
      </c>
      <c r="W33" s="378" t="s">
        <v>125</v>
      </c>
      <c r="X33" s="379">
        <v>101.8</v>
      </c>
      <c r="Y33" s="378" t="s">
        <v>125</v>
      </c>
      <c r="Z33" s="379">
        <v>103.4</v>
      </c>
      <c r="AA33" s="378" t="s">
        <v>125</v>
      </c>
      <c r="AB33" s="379">
        <v>103.5</v>
      </c>
      <c r="AC33" s="378" t="s">
        <v>125</v>
      </c>
      <c r="AD33" s="379">
        <v>101</v>
      </c>
      <c r="AE33" s="378" t="s">
        <v>125</v>
      </c>
      <c r="AF33" s="379">
        <v>103.1</v>
      </c>
      <c r="AG33" s="378" t="s">
        <v>125</v>
      </c>
      <c r="AH33" s="379">
        <v>103.3</v>
      </c>
      <c r="AI33" s="378" t="s">
        <v>125</v>
      </c>
      <c r="AJ33" s="379">
        <v>102</v>
      </c>
      <c r="AK33" s="378" t="s">
        <v>125</v>
      </c>
      <c r="AL33" s="379">
        <v>102.5</v>
      </c>
      <c r="AM33" s="378" t="s">
        <v>125</v>
      </c>
    </row>
    <row r="34" spans="1:39">
      <c r="A34" s="377" t="s">
        <v>203</v>
      </c>
      <c r="B34" s="379">
        <v>84.5</v>
      </c>
      <c r="C34" s="378" t="s">
        <v>125</v>
      </c>
      <c r="D34" s="379">
        <v>84.6</v>
      </c>
      <c r="E34" s="378" t="s">
        <v>125</v>
      </c>
      <c r="F34" s="379">
        <v>85.6</v>
      </c>
      <c r="G34" s="378" t="s">
        <v>125</v>
      </c>
      <c r="H34" s="379">
        <v>89</v>
      </c>
      <c r="I34" s="378" t="s">
        <v>125</v>
      </c>
      <c r="J34" s="379">
        <v>90.5</v>
      </c>
      <c r="K34" s="378" t="s">
        <v>125</v>
      </c>
      <c r="L34" s="379">
        <v>92.9</v>
      </c>
      <c r="M34" s="378" t="s">
        <v>125</v>
      </c>
      <c r="N34" s="379">
        <v>93.8</v>
      </c>
      <c r="O34" s="378" t="s">
        <v>125</v>
      </c>
      <c r="P34" s="379">
        <v>95.6</v>
      </c>
      <c r="Q34" s="378" t="s">
        <v>125</v>
      </c>
      <c r="R34" s="379">
        <v>96.3</v>
      </c>
      <c r="S34" s="378" t="s">
        <v>125</v>
      </c>
      <c r="T34" s="379">
        <v>97.8</v>
      </c>
      <c r="U34" s="378" t="s">
        <v>125</v>
      </c>
      <c r="V34" s="379">
        <v>100</v>
      </c>
      <c r="W34" s="378" t="s">
        <v>125</v>
      </c>
      <c r="X34" s="379">
        <v>103.3</v>
      </c>
      <c r="Y34" s="378" t="s">
        <v>125</v>
      </c>
      <c r="Z34" s="379">
        <v>105.6</v>
      </c>
      <c r="AA34" s="378" t="s">
        <v>125</v>
      </c>
      <c r="AB34" s="379">
        <v>106.1</v>
      </c>
      <c r="AC34" s="378" t="s">
        <v>125</v>
      </c>
      <c r="AD34" s="379">
        <v>105.8</v>
      </c>
      <c r="AE34" s="378" t="s">
        <v>125</v>
      </c>
      <c r="AF34" s="379">
        <v>107.8</v>
      </c>
      <c r="AG34" s="378" t="s">
        <v>125</v>
      </c>
      <c r="AH34" s="379">
        <v>108.4</v>
      </c>
      <c r="AI34" s="378" t="s">
        <v>125</v>
      </c>
      <c r="AJ34" s="379">
        <v>109.3</v>
      </c>
      <c r="AK34" s="378" t="s">
        <v>125</v>
      </c>
      <c r="AL34" s="379">
        <v>110.6</v>
      </c>
      <c r="AM34" s="378" t="s">
        <v>125</v>
      </c>
    </row>
    <row r="35" spans="1:39">
      <c r="A35" s="377" t="s">
        <v>204</v>
      </c>
      <c r="B35" s="379">
        <v>62.7</v>
      </c>
      <c r="C35" s="378" t="s">
        <v>125</v>
      </c>
      <c r="D35" s="379">
        <v>65.8</v>
      </c>
      <c r="E35" s="378" t="s">
        <v>125</v>
      </c>
      <c r="F35" s="379">
        <v>69.5</v>
      </c>
      <c r="G35" s="378" t="s">
        <v>125</v>
      </c>
      <c r="H35" s="379">
        <v>72.099999999999994</v>
      </c>
      <c r="I35" s="378" t="s">
        <v>125</v>
      </c>
      <c r="J35" s="379">
        <v>158.4</v>
      </c>
      <c r="K35" s="378" t="s">
        <v>266</v>
      </c>
      <c r="L35" s="379">
        <v>83.1</v>
      </c>
      <c r="M35" s="378" t="s">
        <v>125</v>
      </c>
      <c r="N35" s="379">
        <v>85.9</v>
      </c>
      <c r="O35" s="378" t="s">
        <v>125</v>
      </c>
      <c r="P35" s="379">
        <v>90.1</v>
      </c>
      <c r="Q35" s="378" t="s">
        <v>125</v>
      </c>
      <c r="R35" s="379">
        <v>94.4</v>
      </c>
      <c r="S35" s="378" t="s">
        <v>125</v>
      </c>
      <c r="T35" s="379">
        <v>98.3</v>
      </c>
      <c r="U35" s="378" t="s">
        <v>125</v>
      </c>
      <c r="V35" s="379">
        <v>100</v>
      </c>
      <c r="W35" s="378" t="s">
        <v>125</v>
      </c>
      <c r="X35" s="379">
        <v>102.9</v>
      </c>
      <c r="Y35" s="378" t="s">
        <v>125</v>
      </c>
      <c r="Z35" s="379">
        <v>105.3</v>
      </c>
      <c r="AA35" s="378" t="s">
        <v>125</v>
      </c>
      <c r="AB35" s="379">
        <v>107</v>
      </c>
      <c r="AC35" s="378" t="s">
        <v>125</v>
      </c>
      <c r="AD35" s="379">
        <v>109.2</v>
      </c>
      <c r="AE35" s="378" t="s">
        <v>125</v>
      </c>
      <c r="AF35" s="379">
        <v>116.8</v>
      </c>
      <c r="AG35" s="378" t="s">
        <v>125</v>
      </c>
      <c r="AH35" s="379">
        <v>121.7</v>
      </c>
      <c r="AI35" s="378" t="s">
        <v>125</v>
      </c>
      <c r="AJ35" s="379">
        <v>124.3</v>
      </c>
      <c r="AK35" s="378" t="s">
        <v>266</v>
      </c>
      <c r="AL35" s="379">
        <v>126.6</v>
      </c>
      <c r="AM35" s="378" t="s">
        <v>125</v>
      </c>
    </row>
    <row r="36" spans="1:39">
      <c r="A36" s="377" t="s">
        <v>205</v>
      </c>
      <c r="B36" s="379">
        <v>87.4</v>
      </c>
      <c r="C36" s="378" t="s">
        <v>125</v>
      </c>
      <c r="D36" s="379">
        <v>89</v>
      </c>
      <c r="E36" s="378" t="s">
        <v>125</v>
      </c>
      <c r="F36" s="379">
        <v>90.5</v>
      </c>
      <c r="G36" s="378" t="s">
        <v>125</v>
      </c>
      <c r="H36" s="379">
        <v>92</v>
      </c>
      <c r="I36" s="378" t="s">
        <v>125</v>
      </c>
      <c r="J36" s="379">
        <v>94.6</v>
      </c>
      <c r="K36" s="378" t="s">
        <v>125</v>
      </c>
      <c r="L36" s="379">
        <v>95.8</v>
      </c>
      <c r="M36" s="378" t="s">
        <v>125</v>
      </c>
      <c r="N36" s="379">
        <v>96.9</v>
      </c>
      <c r="O36" s="378" t="s">
        <v>125</v>
      </c>
      <c r="P36" s="379">
        <v>97.6</v>
      </c>
      <c r="Q36" s="378" t="s">
        <v>125</v>
      </c>
      <c r="R36" s="379">
        <v>97.6</v>
      </c>
      <c r="S36" s="378" t="s">
        <v>125</v>
      </c>
      <c r="T36" s="379">
        <v>98.9</v>
      </c>
      <c r="U36" s="378" t="s">
        <v>125</v>
      </c>
      <c r="V36" s="379">
        <v>100</v>
      </c>
      <c r="W36" s="378" t="s">
        <v>125</v>
      </c>
      <c r="X36" s="379">
        <v>101.4</v>
      </c>
      <c r="Y36" s="378" t="s">
        <v>125</v>
      </c>
      <c r="Z36" s="379">
        <v>103.2</v>
      </c>
      <c r="AA36" s="378" t="s">
        <v>125</v>
      </c>
      <c r="AB36" s="379">
        <v>103.4</v>
      </c>
      <c r="AC36" s="378" t="s">
        <v>125</v>
      </c>
      <c r="AD36" s="379">
        <v>103.3</v>
      </c>
      <c r="AE36" s="378" t="s">
        <v>125</v>
      </c>
      <c r="AF36" s="379">
        <v>107.1</v>
      </c>
      <c r="AG36" s="378" t="s">
        <v>125</v>
      </c>
      <c r="AH36" s="379">
        <v>108.5</v>
      </c>
      <c r="AI36" s="378" t="s">
        <v>301</v>
      </c>
      <c r="AJ36" s="379">
        <v>109</v>
      </c>
      <c r="AK36" s="378" t="s">
        <v>301</v>
      </c>
      <c r="AL36" s="379">
        <v>109.8</v>
      </c>
      <c r="AM36" s="378" t="s">
        <v>125</v>
      </c>
    </row>
    <row r="37" spans="1:39">
      <c r="A37" s="377" t="s">
        <v>206</v>
      </c>
      <c r="B37" s="378" t="s">
        <v>126</v>
      </c>
      <c r="C37" s="378" t="s">
        <v>125</v>
      </c>
      <c r="D37" s="379">
        <v>65.400000000000006</v>
      </c>
      <c r="E37" s="378" t="s">
        <v>125</v>
      </c>
      <c r="F37" s="379">
        <v>61.8</v>
      </c>
      <c r="G37" s="378" t="s">
        <v>125</v>
      </c>
      <c r="H37" s="379">
        <v>62.4</v>
      </c>
      <c r="I37" s="378" t="s">
        <v>125</v>
      </c>
      <c r="J37" s="379">
        <v>63.2</v>
      </c>
      <c r="K37" s="378" t="s">
        <v>125</v>
      </c>
      <c r="L37" s="379">
        <v>65.2</v>
      </c>
      <c r="M37" s="378" t="s">
        <v>125</v>
      </c>
      <c r="N37" s="379">
        <v>69.599999999999994</v>
      </c>
      <c r="O37" s="378" t="s">
        <v>125</v>
      </c>
      <c r="P37" s="379">
        <v>80.8</v>
      </c>
      <c r="Q37" s="378" t="s">
        <v>125</v>
      </c>
      <c r="R37" s="379">
        <v>86.4</v>
      </c>
      <c r="S37" s="378" t="s">
        <v>125</v>
      </c>
      <c r="T37" s="379">
        <v>94.9</v>
      </c>
      <c r="U37" s="378" t="s">
        <v>125</v>
      </c>
      <c r="V37" s="379">
        <v>100</v>
      </c>
      <c r="W37" s="378" t="s">
        <v>125</v>
      </c>
      <c r="X37" s="379">
        <v>106.2</v>
      </c>
      <c r="Y37" s="378" t="s">
        <v>125</v>
      </c>
      <c r="Z37" s="379">
        <v>112</v>
      </c>
      <c r="AA37" s="378" t="s">
        <v>125</v>
      </c>
      <c r="AB37" s="379">
        <v>120.2</v>
      </c>
      <c r="AC37" s="378" t="s">
        <v>125</v>
      </c>
      <c r="AD37" s="379">
        <v>115.2</v>
      </c>
      <c r="AE37" s="378" t="s">
        <v>125</v>
      </c>
      <c r="AF37" s="379">
        <v>114.6</v>
      </c>
      <c r="AG37" s="378" t="s">
        <v>125</v>
      </c>
      <c r="AH37" s="379">
        <v>116.2</v>
      </c>
      <c r="AI37" s="378" t="s">
        <v>125</v>
      </c>
      <c r="AJ37" s="379">
        <v>115.8</v>
      </c>
      <c r="AK37" s="378" t="s">
        <v>125</v>
      </c>
      <c r="AL37" s="379">
        <v>120.5</v>
      </c>
      <c r="AM37" s="378" t="s">
        <v>125</v>
      </c>
    </row>
    <row r="38" spans="1:39">
      <c r="A38" s="377" t="s">
        <v>207</v>
      </c>
      <c r="B38" s="378" t="s">
        <v>126</v>
      </c>
      <c r="C38" s="378" t="s">
        <v>125</v>
      </c>
      <c r="D38" s="378" t="s">
        <v>126</v>
      </c>
      <c r="E38" s="378" t="s">
        <v>125</v>
      </c>
      <c r="F38" s="378" t="s">
        <v>126</v>
      </c>
      <c r="G38" s="378" t="s">
        <v>125</v>
      </c>
      <c r="H38" s="378" t="s">
        <v>126</v>
      </c>
      <c r="I38" s="378" t="s">
        <v>125</v>
      </c>
      <c r="J38" s="378" t="s">
        <v>126</v>
      </c>
      <c r="K38" s="378" t="s">
        <v>125</v>
      </c>
      <c r="L38" s="379">
        <v>84.5</v>
      </c>
      <c r="M38" s="378" t="s">
        <v>125</v>
      </c>
      <c r="N38" s="379">
        <v>87.3</v>
      </c>
      <c r="O38" s="378" t="s">
        <v>125</v>
      </c>
      <c r="P38" s="379">
        <v>87.9</v>
      </c>
      <c r="Q38" s="378" t="s">
        <v>125</v>
      </c>
      <c r="R38" s="379">
        <v>90.6</v>
      </c>
      <c r="S38" s="378" t="s">
        <v>125</v>
      </c>
      <c r="T38" s="379">
        <v>93.5</v>
      </c>
      <c r="U38" s="378" t="s">
        <v>125</v>
      </c>
      <c r="V38" s="379">
        <v>100</v>
      </c>
      <c r="W38" s="378" t="s">
        <v>125</v>
      </c>
      <c r="X38" s="379">
        <v>106.1</v>
      </c>
      <c r="Y38" s="378" t="s">
        <v>125</v>
      </c>
      <c r="Z38" s="379">
        <v>110.6</v>
      </c>
      <c r="AA38" s="378" t="s">
        <v>125</v>
      </c>
      <c r="AB38" s="379">
        <v>110.5</v>
      </c>
      <c r="AC38" s="378" t="s">
        <v>125</v>
      </c>
      <c r="AD38" s="379">
        <v>110.2</v>
      </c>
      <c r="AE38" s="378" t="s">
        <v>125</v>
      </c>
      <c r="AF38" s="379">
        <v>113.3</v>
      </c>
      <c r="AG38" s="378" t="s">
        <v>125</v>
      </c>
      <c r="AH38" s="379">
        <v>117.7</v>
      </c>
      <c r="AI38" s="378" t="s">
        <v>125</v>
      </c>
      <c r="AJ38" s="379">
        <v>117.2</v>
      </c>
      <c r="AK38" s="378" t="s">
        <v>125</v>
      </c>
      <c r="AL38" s="379">
        <v>117.4</v>
      </c>
      <c r="AM38" s="378" t="s">
        <v>125</v>
      </c>
    </row>
    <row r="39" spans="1:39">
      <c r="A39" s="377" t="s">
        <v>208</v>
      </c>
      <c r="B39" s="379">
        <v>63</v>
      </c>
      <c r="C39" s="378" t="s">
        <v>125</v>
      </c>
      <c r="D39" s="379">
        <v>67.2</v>
      </c>
      <c r="E39" s="378" t="s">
        <v>125</v>
      </c>
      <c r="F39" s="379">
        <v>70.599999999999994</v>
      </c>
      <c r="G39" s="378" t="s">
        <v>125</v>
      </c>
      <c r="H39" s="379">
        <v>74.3</v>
      </c>
      <c r="I39" s="378" t="s">
        <v>125</v>
      </c>
      <c r="J39" s="379">
        <v>76.5</v>
      </c>
      <c r="K39" s="378" t="s">
        <v>125</v>
      </c>
      <c r="L39" s="379">
        <v>79.099999999999994</v>
      </c>
      <c r="M39" s="378" t="s">
        <v>125</v>
      </c>
      <c r="N39" s="379">
        <v>82.1</v>
      </c>
      <c r="O39" s="378" t="s">
        <v>125</v>
      </c>
      <c r="P39" s="379">
        <v>88.1</v>
      </c>
      <c r="Q39" s="378" t="s">
        <v>125</v>
      </c>
      <c r="R39" s="379">
        <v>94.3</v>
      </c>
      <c r="S39" s="378" t="s">
        <v>125</v>
      </c>
      <c r="T39" s="379">
        <v>96.8</v>
      </c>
      <c r="U39" s="378" t="s">
        <v>125</v>
      </c>
      <c r="V39" s="379">
        <v>100</v>
      </c>
      <c r="W39" s="378" t="s">
        <v>125</v>
      </c>
      <c r="X39" s="379">
        <v>105.8</v>
      </c>
      <c r="Y39" s="378" t="s">
        <v>125</v>
      </c>
      <c r="Z39" s="379">
        <v>113.5</v>
      </c>
      <c r="AA39" s="378" t="s">
        <v>125</v>
      </c>
      <c r="AB39" s="379">
        <v>116.1</v>
      </c>
      <c r="AC39" s="378" t="s">
        <v>125</v>
      </c>
      <c r="AD39" s="379">
        <v>113.4</v>
      </c>
      <c r="AE39" s="378" t="s">
        <v>125</v>
      </c>
      <c r="AF39" s="379">
        <v>118.5</v>
      </c>
      <c r="AG39" s="378" t="s">
        <v>125</v>
      </c>
      <c r="AH39" s="379">
        <v>120.8</v>
      </c>
      <c r="AI39" s="378" t="s">
        <v>125</v>
      </c>
      <c r="AJ39" s="379">
        <v>123.2</v>
      </c>
      <c r="AK39" s="378" t="s">
        <v>125</v>
      </c>
      <c r="AL39" s="379">
        <v>126.7</v>
      </c>
      <c r="AM39" s="378" t="s">
        <v>125</v>
      </c>
    </row>
    <row r="40" spans="1:39">
      <c r="A40" s="377" t="s">
        <v>209</v>
      </c>
      <c r="B40" s="379">
        <v>78.099999999999994</v>
      </c>
      <c r="C40" s="378" t="s">
        <v>125</v>
      </c>
      <c r="D40" s="379">
        <v>79.8</v>
      </c>
      <c r="E40" s="378" t="s">
        <v>125</v>
      </c>
      <c r="F40" s="379">
        <v>82.2</v>
      </c>
      <c r="G40" s="378" t="s">
        <v>125</v>
      </c>
      <c r="H40" s="379">
        <v>85.2</v>
      </c>
      <c r="I40" s="378" t="s">
        <v>125</v>
      </c>
      <c r="J40" s="379">
        <v>86.2</v>
      </c>
      <c r="K40" s="378" t="s">
        <v>125</v>
      </c>
      <c r="L40" s="379">
        <v>89.7</v>
      </c>
      <c r="M40" s="378" t="s">
        <v>125</v>
      </c>
      <c r="N40" s="379">
        <v>91.4</v>
      </c>
      <c r="O40" s="378" t="s">
        <v>125</v>
      </c>
      <c r="P40" s="379">
        <v>92.6</v>
      </c>
      <c r="Q40" s="378" t="s">
        <v>125</v>
      </c>
      <c r="R40" s="379">
        <v>94.8</v>
      </c>
      <c r="S40" s="378" t="s">
        <v>125</v>
      </c>
      <c r="T40" s="379">
        <v>98.1</v>
      </c>
      <c r="U40" s="378" t="s">
        <v>125</v>
      </c>
      <c r="V40" s="379">
        <v>100</v>
      </c>
      <c r="W40" s="378" t="s">
        <v>125</v>
      </c>
      <c r="X40" s="379">
        <v>102.9</v>
      </c>
      <c r="Y40" s="378" t="s">
        <v>125</v>
      </c>
      <c r="Z40" s="379">
        <v>106.3</v>
      </c>
      <c r="AA40" s="378" t="s">
        <v>125</v>
      </c>
      <c r="AB40" s="379">
        <v>105</v>
      </c>
      <c r="AC40" s="378" t="s">
        <v>125</v>
      </c>
      <c r="AD40" s="379">
        <v>99.5</v>
      </c>
      <c r="AE40" s="378" t="s">
        <v>125</v>
      </c>
      <c r="AF40" s="379">
        <v>102.7</v>
      </c>
      <c r="AG40" s="378" t="s">
        <v>125</v>
      </c>
      <c r="AH40" s="379">
        <v>104.2</v>
      </c>
      <c r="AI40" s="378" t="s">
        <v>125</v>
      </c>
      <c r="AJ40" s="379">
        <v>103</v>
      </c>
      <c r="AK40" s="378" t="s">
        <v>125</v>
      </c>
      <c r="AL40" s="379">
        <v>103.5</v>
      </c>
      <c r="AM40" s="378" t="s">
        <v>125</v>
      </c>
    </row>
    <row r="41" spans="1:39">
      <c r="A41" s="377" t="s">
        <v>210</v>
      </c>
      <c r="B41" s="379">
        <v>75.900000000000006</v>
      </c>
      <c r="C41" s="378" t="s">
        <v>125</v>
      </c>
      <c r="D41" s="379">
        <v>77.2</v>
      </c>
      <c r="E41" s="378" t="s">
        <v>125</v>
      </c>
      <c r="F41" s="379">
        <v>80</v>
      </c>
      <c r="G41" s="378" t="s">
        <v>125</v>
      </c>
      <c r="H41" s="379">
        <v>82.1</v>
      </c>
      <c r="I41" s="378" t="s">
        <v>125</v>
      </c>
      <c r="J41" s="379">
        <v>83.7</v>
      </c>
      <c r="K41" s="378" t="s">
        <v>125</v>
      </c>
      <c r="L41" s="379">
        <v>86.6</v>
      </c>
      <c r="M41" s="378" t="s">
        <v>125</v>
      </c>
      <c r="N41" s="379">
        <v>87.1</v>
      </c>
      <c r="O41" s="378" t="s">
        <v>125</v>
      </c>
      <c r="P41" s="379">
        <v>90.5</v>
      </c>
      <c r="Q41" s="378" t="s">
        <v>125</v>
      </c>
      <c r="R41" s="379">
        <v>94</v>
      </c>
      <c r="S41" s="378" t="s">
        <v>125</v>
      </c>
      <c r="T41" s="379">
        <v>97.2</v>
      </c>
      <c r="U41" s="378" t="s">
        <v>125</v>
      </c>
      <c r="V41" s="379">
        <v>100</v>
      </c>
      <c r="W41" s="378" t="s">
        <v>125</v>
      </c>
      <c r="X41" s="379">
        <v>102.9</v>
      </c>
      <c r="Y41" s="378" t="s">
        <v>125</v>
      </c>
      <c r="Z41" s="379">
        <v>103.2</v>
      </c>
      <c r="AA41" s="378" t="s">
        <v>125</v>
      </c>
      <c r="AB41" s="379">
        <v>101.3</v>
      </c>
      <c r="AC41" s="378" t="s">
        <v>125</v>
      </c>
      <c r="AD41" s="379">
        <v>99</v>
      </c>
      <c r="AE41" s="378" t="s">
        <v>125</v>
      </c>
      <c r="AF41" s="379">
        <v>102.9</v>
      </c>
      <c r="AG41" s="378" t="s">
        <v>125</v>
      </c>
      <c r="AH41" s="379">
        <v>103.8</v>
      </c>
      <c r="AI41" s="378" t="s">
        <v>125</v>
      </c>
      <c r="AJ41" s="379">
        <v>105</v>
      </c>
      <c r="AK41" s="378" t="s">
        <v>125</v>
      </c>
      <c r="AL41" s="379">
        <v>106.3</v>
      </c>
      <c r="AM41" s="378" t="s">
        <v>125</v>
      </c>
    </row>
    <row r="42" spans="1:39">
      <c r="A42" s="377" t="s">
        <v>211</v>
      </c>
      <c r="B42" s="379">
        <v>77.599999999999994</v>
      </c>
      <c r="C42" s="378" t="s">
        <v>125</v>
      </c>
      <c r="D42" s="379">
        <v>79.599999999999994</v>
      </c>
      <c r="E42" s="378" t="s">
        <v>125</v>
      </c>
      <c r="F42" s="379">
        <v>81.7</v>
      </c>
      <c r="G42" s="378" t="s">
        <v>125</v>
      </c>
      <c r="H42" s="379">
        <v>83.9</v>
      </c>
      <c r="I42" s="378" t="s">
        <v>125</v>
      </c>
      <c r="J42" s="379">
        <v>85.6</v>
      </c>
      <c r="K42" s="378" t="s">
        <v>125</v>
      </c>
      <c r="L42" s="379">
        <v>89.2</v>
      </c>
      <c r="M42" s="378" t="s">
        <v>125</v>
      </c>
      <c r="N42" s="379">
        <v>90.2</v>
      </c>
      <c r="O42" s="378" t="s">
        <v>125</v>
      </c>
      <c r="P42" s="379">
        <v>92.6</v>
      </c>
      <c r="Q42" s="378" t="s">
        <v>125</v>
      </c>
      <c r="R42" s="379">
        <v>95.9</v>
      </c>
      <c r="S42" s="378" t="s">
        <v>125</v>
      </c>
      <c r="T42" s="379">
        <v>98</v>
      </c>
      <c r="U42" s="378" t="s">
        <v>125</v>
      </c>
      <c r="V42" s="379">
        <v>100</v>
      </c>
      <c r="W42" s="378" t="s">
        <v>125</v>
      </c>
      <c r="X42" s="379">
        <v>102.2</v>
      </c>
      <c r="Y42" s="378" t="s">
        <v>125</v>
      </c>
      <c r="Z42" s="379">
        <v>104.8</v>
      </c>
      <c r="AA42" s="378" t="s">
        <v>125</v>
      </c>
      <c r="AB42" s="379">
        <v>103.6</v>
      </c>
      <c r="AC42" s="378" t="s">
        <v>125</v>
      </c>
      <c r="AD42" s="379">
        <v>101.2</v>
      </c>
      <c r="AE42" s="378" t="s">
        <v>125</v>
      </c>
      <c r="AF42" s="379">
        <v>102.3</v>
      </c>
      <c r="AG42" s="378" t="s">
        <v>125</v>
      </c>
      <c r="AH42" s="379">
        <v>102.9</v>
      </c>
      <c r="AI42" s="378" t="s">
        <v>125</v>
      </c>
      <c r="AJ42" s="379">
        <v>101</v>
      </c>
      <c r="AK42" s="378" t="s">
        <v>125</v>
      </c>
      <c r="AL42" s="379">
        <v>100.8</v>
      </c>
      <c r="AM42" s="378" t="s">
        <v>125</v>
      </c>
    </row>
    <row r="43" spans="1:39">
      <c r="A43" s="377" t="s">
        <v>212</v>
      </c>
      <c r="B43" s="379">
        <v>78.3</v>
      </c>
      <c r="C43" s="378" t="s">
        <v>302</v>
      </c>
      <c r="D43" s="379">
        <v>80.3</v>
      </c>
      <c r="E43" s="378" t="s">
        <v>302</v>
      </c>
      <c r="F43" s="379">
        <v>81.5</v>
      </c>
      <c r="G43" s="378" t="s">
        <v>302</v>
      </c>
      <c r="H43" s="379">
        <v>83.3</v>
      </c>
      <c r="I43" s="378" t="s">
        <v>302</v>
      </c>
      <c r="J43" s="379">
        <v>85.6</v>
      </c>
      <c r="K43" s="378" t="s">
        <v>302</v>
      </c>
      <c r="L43" s="379">
        <v>87.9</v>
      </c>
      <c r="M43" s="378" t="s">
        <v>302</v>
      </c>
      <c r="N43" s="379">
        <v>89.9</v>
      </c>
      <c r="O43" s="378" t="s">
        <v>302</v>
      </c>
      <c r="P43" s="379">
        <v>92.6</v>
      </c>
      <c r="Q43" s="378" t="s">
        <v>302</v>
      </c>
      <c r="R43" s="379">
        <v>95.8</v>
      </c>
      <c r="S43" s="378" t="s">
        <v>302</v>
      </c>
      <c r="T43" s="379">
        <v>98.3</v>
      </c>
      <c r="U43" s="378" t="s">
        <v>302</v>
      </c>
      <c r="V43" s="379">
        <v>100</v>
      </c>
      <c r="W43" s="378" t="s">
        <v>302</v>
      </c>
      <c r="X43" s="379">
        <v>100.9</v>
      </c>
      <c r="Y43" s="378" t="s">
        <v>302</v>
      </c>
      <c r="Z43" s="379">
        <v>101.9</v>
      </c>
      <c r="AA43" s="378" t="s">
        <v>302</v>
      </c>
      <c r="AB43" s="379">
        <v>102.6</v>
      </c>
      <c r="AC43" s="378" t="s">
        <v>302</v>
      </c>
      <c r="AD43" s="379">
        <v>104.9</v>
      </c>
      <c r="AE43" s="378" t="s">
        <v>302</v>
      </c>
      <c r="AF43" s="378" t="s">
        <v>126</v>
      </c>
      <c r="AG43" s="378" t="s">
        <v>125</v>
      </c>
      <c r="AH43" s="378" t="s">
        <v>126</v>
      </c>
      <c r="AI43" s="378" t="s">
        <v>125</v>
      </c>
      <c r="AJ43" s="378" t="s">
        <v>126</v>
      </c>
      <c r="AK43" s="378" t="s">
        <v>125</v>
      </c>
      <c r="AL43" s="378" t="s">
        <v>126</v>
      </c>
      <c r="AM43" s="378" t="s">
        <v>125</v>
      </c>
    </row>
    <row r="44" spans="1:39">
      <c r="A44" s="377" t="s">
        <v>213</v>
      </c>
      <c r="B44" s="378" t="s">
        <v>126</v>
      </c>
      <c r="C44" s="378" t="s">
        <v>125</v>
      </c>
      <c r="D44" s="378" t="s">
        <v>126</v>
      </c>
      <c r="E44" s="378" t="s">
        <v>125</v>
      </c>
      <c r="F44" s="378" t="s">
        <v>126</v>
      </c>
      <c r="G44" s="378" t="s">
        <v>125</v>
      </c>
      <c r="H44" s="378" t="s">
        <v>126</v>
      </c>
      <c r="I44" s="378" t="s">
        <v>125</v>
      </c>
      <c r="J44" s="378" t="s">
        <v>126</v>
      </c>
      <c r="K44" s="378" t="s">
        <v>125</v>
      </c>
      <c r="L44" s="378" t="s">
        <v>126</v>
      </c>
      <c r="M44" s="378" t="s">
        <v>125</v>
      </c>
      <c r="N44" s="378" t="s">
        <v>126</v>
      </c>
      <c r="O44" s="378" t="s">
        <v>125</v>
      </c>
      <c r="P44" s="378" t="s">
        <v>126</v>
      </c>
      <c r="Q44" s="378" t="s">
        <v>125</v>
      </c>
      <c r="R44" s="378" t="s">
        <v>126</v>
      </c>
      <c r="S44" s="378" t="s">
        <v>125</v>
      </c>
      <c r="T44" s="378" t="s">
        <v>126</v>
      </c>
      <c r="U44" s="378" t="s">
        <v>125</v>
      </c>
      <c r="V44" s="378" t="s">
        <v>126</v>
      </c>
      <c r="W44" s="378" t="s">
        <v>125</v>
      </c>
      <c r="X44" s="378" t="s">
        <v>126</v>
      </c>
      <c r="Y44" s="378" t="s">
        <v>125</v>
      </c>
      <c r="Z44" s="378" t="s">
        <v>126</v>
      </c>
      <c r="AA44" s="378" t="s">
        <v>125</v>
      </c>
      <c r="AB44" s="378" t="s">
        <v>126</v>
      </c>
      <c r="AC44" s="378" t="s">
        <v>125</v>
      </c>
      <c r="AD44" s="378" t="s">
        <v>126</v>
      </c>
      <c r="AE44" s="378" t="s">
        <v>125</v>
      </c>
      <c r="AF44" s="378" t="s">
        <v>126</v>
      </c>
      <c r="AG44" s="378" t="s">
        <v>125</v>
      </c>
      <c r="AH44" s="378" t="s">
        <v>126</v>
      </c>
      <c r="AI44" s="378" t="s">
        <v>125</v>
      </c>
      <c r="AJ44" s="378" t="s">
        <v>126</v>
      </c>
      <c r="AK44" s="378" t="s">
        <v>125</v>
      </c>
      <c r="AL44" s="378" t="s">
        <v>126</v>
      </c>
      <c r="AM44" s="378" t="s">
        <v>125</v>
      </c>
    </row>
    <row r="46" spans="1:39">
      <c r="A46" s="375" t="s">
        <v>303</v>
      </c>
      <c r="E46" s="375" t="s">
        <v>521</v>
      </c>
    </row>
    <row r="47" spans="1:39">
      <c r="A47" s="375" t="s">
        <v>266</v>
      </c>
      <c r="B47" s="375" t="s">
        <v>522</v>
      </c>
      <c r="E47" s="375" t="s">
        <v>126</v>
      </c>
      <c r="F47" s="375" t="s">
        <v>305</v>
      </c>
    </row>
    <row r="48" spans="1:39">
      <c r="A48" s="375" t="s">
        <v>268</v>
      </c>
      <c r="B48" s="375" t="s">
        <v>306</v>
      </c>
    </row>
    <row r="49" spans="1:2">
      <c r="A49" s="375" t="s">
        <v>267</v>
      </c>
      <c r="B49" s="375" t="s">
        <v>523</v>
      </c>
    </row>
    <row r="50" spans="1:2">
      <c r="A50" s="375" t="s">
        <v>302</v>
      </c>
      <c r="B50" s="375" t="s">
        <v>307</v>
      </c>
    </row>
    <row r="51" spans="1:2">
      <c r="A51" s="375" t="s">
        <v>299</v>
      </c>
      <c r="B51" s="375" t="s">
        <v>312</v>
      </c>
    </row>
    <row r="52" spans="1:2">
      <c r="A52" s="375" t="s">
        <v>315</v>
      </c>
      <c r="B52" s="375" t="s">
        <v>316</v>
      </c>
    </row>
    <row r="53" spans="1:2">
      <c r="A53" s="375" t="s">
        <v>310</v>
      </c>
      <c r="B53" s="375" t="s">
        <v>311</v>
      </c>
    </row>
    <row r="54" spans="1:2">
      <c r="A54" s="375" t="s">
        <v>301</v>
      </c>
      <c r="B54" s="375" t="s">
        <v>304</v>
      </c>
    </row>
    <row r="55" spans="1:2">
      <c r="A55" s="375" t="s">
        <v>308</v>
      </c>
      <c r="B55" s="375" t="s">
        <v>309</v>
      </c>
    </row>
    <row r="56" spans="1:2">
      <c r="A56" s="375" t="s">
        <v>286</v>
      </c>
      <c r="B56" s="375" t="s">
        <v>313</v>
      </c>
    </row>
    <row r="57" spans="1:2">
      <c r="A57" s="375" t="s">
        <v>317</v>
      </c>
      <c r="B57" s="375" t="s">
        <v>524</v>
      </c>
    </row>
    <row r="58" spans="1:2">
      <c r="A58" s="375" t="s">
        <v>314</v>
      </c>
      <c r="B58" s="375" t="s">
        <v>525</v>
      </c>
    </row>
  </sheetData>
  <pageMargins left="0.75" right="0.75" top="1" bottom="1" header="0.5" footer="0.5"/>
  <pageSetup paperSize="9" firstPageNumber="0" fitToWidth="0" fitToHeight="0" pageOrder="overThenDown"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W84"/>
  <sheetViews>
    <sheetView workbookViewId="0">
      <selection activeCell="A14" sqref="A14"/>
    </sheetView>
  </sheetViews>
  <sheetFormatPr defaultColWidth="9.125" defaultRowHeight="12.75"/>
  <cols>
    <col min="1" max="1" width="29.25" style="230" customWidth="1"/>
    <col min="2" max="2" width="48.875" style="230" customWidth="1"/>
    <col min="3" max="16384" width="9.125" style="230"/>
  </cols>
  <sheetData>
    <row r="1" spans="1:23" ht="30.75" thickBot="1">
      <c r="B1" s="233" t="s">
        <v>121</v>
      </c>
    </row>
    <row r="2" spans="1:23" ht="13.5" thickTop="1">
      <c r="B2" s="234" t="s">
        <v>264</v>
      </c>
    </row>
    <row r="3" spans="1:23">
      <c r="B3" s="234" t="s">
        <v>128</v>
      </c>
    </row>
    <row r="6" spans="1:23">
      <c r="B6" s="230" t="str">
        <f>""</f>
        <v/>
      </c>
      <c r="C6" s="230">
        <v>1995</v>
      </c>
      <c r="D6" s="230">
        <v>1996</v>
      </c>
      <c r="E6" s="230">
        <v>1997</v>
      </c>
      <c r="F6" s="230">
        <v>1998</v>
      </c>
      <c r="G6" s="230">
        <v>1999</v>
      </c>
      <c r="H6" s="230">
        <v>2000</v>
      </c>
      <c r="I6" s="230">
        <v>2001</v>
      </c>
      <c r="J6" s="230">
        <v>2002</v>
      </c>
      <c r="K6" s="230">
        <v>2003</v>
      </c>
      <c r="L6" s="230">
        <v>2004</v>
      </c>
      <c r="M6" s="230">
        <v>2005</v>
      </c>
      <c r="N6" s="230">
        <v>2006</v>
      </c>
      <c r="O6" s="230">
        <v>2007</v>
      </c>
      <c r="P6" s="230">
        <v>2008</v>
      </c>
      <c r="Q6" s="230">
        <v>2009</v>
      </c>
      <c r="R6" s="230">
        <v>2010</v>
      </c>
      <c r="S6" s="230">
        <v>2011</v>
      </c>
      <c r="T6" s="230">
        <v>2012</v>
      </c>
      <c r="U6" s="230">
        <v>2013</v>
      </c>
      <c r="V6" s="230">
        <v>2014</v>
      </c>
      <c r="W6" s="230">
        <v>2015</v>
      </c>
    </row>
    <row r="7" spans="1:23">
      <c r="A7" s="230" t="str">
        <f>lookup!Z2</f>
        <v>European Union (28 countries)</v>
      </c>
      <c r="B7" s="232" t="str">
        <f>VLOOKUP(A7,lookup!$Z$2:$AA$77,2,FALSE)</f>
        <v>ΕΕ (28 χώρες)</v>
      </c>
      <c r="C7" s="232" t="str">
        <f>IF(ISNA(VLOOKUP($A7,ES_P2a_0!$A$10:$AQ$100,MATCH(FIXED(C$6,0,TRUE),ES_P2a_0!$A$10:$AQ$10,0),FALSE)),":",VLOOKUP($A7,ES_P2a_0!$A$10:$AQ$100,MATCH(FIXED(C$6,0,TRUE),ES_P2a_0!$A$10:$AQ$10,0),FALSE))</f>
        <v>:</v>
      </c>
      <c r="D7" s="232" t="str">
        <f>IF(ISNA(VLOOKUP($A7,ES_P2a_0!$A$10:$AQ$100,MATCH(FIXED(D$6,0,TRUE),ES_P2a_0!$A$10:$AQ$10,0),FALSE)),":",VLOOKUP($A7,ES_P2a_0!$A$10:$AQ$100,MATCH(FIXED(D$6,0,TRUE),ES_P2a_0!$A$10:$AQ$10,0),FALSE))</f>
        <v>:</v>
      </c>
      <c r="E7" s="232" t="str">
        <f>IF(ISNA(VLOOKUP($A7,ES_P2a_0!$A$10:$AQ$100,MATCH(FIXED(E$6,0,TRUE),ES_P2a_0!$A$10:$AQ$10,0),FALSE)),":",VLOOKUP($A7,ES_P2a_0!$A$10:$AQ$100,MATCH(FIXED(E$6,0,TRUE),ES_P2a_0!$A$10:$AQ$10,0),FALSE))</f>
        <v>:</v>
      </c>
      <c r="F7" s="232" t="str">
        <f>IF(ISNA(VLOOKUP($A7,ES_P2a_0!$A$10:$AQ$100,MATCH(FIXED(F$6,0,TRUE),ES_P2a_0!$A$10:$AQ$10,0),FALSE)),":",VLOOKUP($A7,ES_P2a_0!$A$10:$AQ$100,MATCH(FIXED(F$6,0,TRUE),ES_P2a_0!$A$10:$AQ$10,0),FALSE))</f>
        <v>:</v>
      </c>
      <c r="G7" s="232" t="str">
        <f>IF(ISNA(VLOOKUP($A7,ES_P2a_0!$A$10:$AQ$100,MATCH(FIXED(G$6,0,TRUE),ES_P2a_0!$A$10:$AQ$10,0),FALSE)),":",VLOOKUP($A7,ES_P2a_0!$A$10:$AQ$100,MATCH(FIXED(G$6,0,TRUE),ES_P2a_0!$A$10:$AQ$10,0),FALSE))</f>
        <v>:</v>
      </c>
      <c r="H7" s="232">
        <f>IF(ISNA(VLOOKUP($A7,ES_P2a_0!$A$10:$AQ$100,MATCH(FIXED(H$6,0,TRUE),ES_P2a_0!$A$10:$AQ$10,0),FALSE)),":",VLOOKUP($A7,ES_P2a_0!$A$10:$AQ$100,MATCH(FIXED(H$6,0,TRUE),ES_P2a_0!$A$10:$AQ$10,0),FALSE))</f>
        <v>92.4</v>
      </c>
      <c r="I7" s="232">
        <f>IF(ISNA(VLOOKUP($A7,ES_P2a_0!$A$10:$AQ$100,MATCH(FIXED(I$6,0,TRUE),ES_P2a_0!$A$10:$AQ$10,0),FALSE)),":",VLOOKUP($A7,ES_P2a_0!$A$10:$AQ$100,MATCH(FIXED(I$6,0,TRUE),ES_P2a_0!$A$10:$AQ$10,0),FALSE))</f>
        <v>94</v>
      </c>
      <c r="J7" s="232">
        <f>IF(ISNA(VLOOKUP($A7,ES_P2a_0!$A$10:$AQ$100,MATCH(FIXED(J$6,0,TRUE),ES_P2a_0!$A$10:$AQ$10,0),FALSE)),":",VLOOKUP($A7,ES_P2a_0!$A$10:$AQ$100,MATCH(FIXED(J$6,0,TRUE),ES_P2a_0!$A$10:$AQ$10,0),FALSE))</f>
        <v>95.6</v>
      </c>
      <c r="K7" s="232">
        <f>IF(ISNA(VLOOKUP($A7,ES_P2a_0!$A$10:$AQ$100,MATCH(FIXED(K$6,0,TRUE),ES_P2a_0!$A$10:$AQ$10,0),FALSE)),":",VLOOKUP($A7,ES_P2a_0!$A$10:$AQ$100,MATCH(FIXED(K$6,0,TRUE),ES_P2a_0!$A$10:$AQ$10,0),FALSE))</f>
        <v>97.1</v>
      </c>
      <c r="L7" s="232">
        <f>IF(ISNA(VLOOKUP($A7,ES_P2a_0!$A$10:$AQ$100,MATCH(FIXED(L$6,0,TRUE),ES_P2a_0!$A$10:$AQ$10,0),FALSE)),":",VLOOKUP($A7,ES_P2a_0!$A$10:$AQ$100,MATCH(FIXED(L$6,0,TRUE),ES_P2a_0!$A$10:$AQ$10,0),FALSE))</f>
        <v>98.7</v>
      </c>
      <c r="M7" s="232">
        <f>IF(ISNA(VLOOKUP($A7,ES_P2a_0!$A$10:$AQ$100,MATCH(FIXED(M$6,0,TRUE),ES_P2a_0!$A$10:$AQ$10,0),FALSE)),":",VLOOKUP($A7,ES_P2a_0!$A$10:$AQ$100,MATCH(FIXED(M$6,0,TRUE),ES_P2a_0!$A$10:$AQ$10,0),FALSE))</f>
        <v>100</v>
      </c>
      <c r="N7" s="232">
        <f>IF(ISNA(VLOOKUP($A7,ES_P2a_0!$A$10:$AQ$100,MATCH(FIXED(N$6,0,TRUE),ES_P2a_0!$A$10:$AQ$10,0),FALSE)),":",VLOOKUP($A7,ES_P2a_0!$A$10:$AQ$100,MATCH(FIXED(N$6,0,TRUE),ES_P2a_0!$A$10:$AQ$10,0),FALSE))</f>
        <v>102.1</v>
      </c>
      <c r="O7" s="232">
        <f>IF(ISNA(VLOOKUP($A7,ES_P2a_0!$A$10:$AQ$100,MATCH(FIXED(O$6,0,TRUE),ES_P2a_0!$A$10:$AQ$10,0),FALSE)),":",VLOOKUP($A7,ES_P2a_0!$A$10:$AQ$100,MATCH(FIXED(O$6,0,TRUE),ES_P2a_0!$A$10:$AQ$10,0),FALSE))</f>
        <v>103.6</v>
      </c>
      <c r="P7" s="232">
        <f>IF(ISNA(VLOOKUP($A7,ES_P2a_0!$A$10:$AQ$100,MATCH(FIXED(P$6,0,TRUE),ES_P2a_0!$A$10:$AQ$10,0),FALSE)),":",VLOOKUP($A7,ES_P2a_0!$A$10:$AQ$100,MATCH(FIXED(P$6,0,TRUE),ES_P2a_0!$A$10:$AQ$10,0),FALSE))</f>
        <v>103.2</v>
      </c>
      <c r="Q7" s="232">
        <f>IF(ISNA(VLOOKUP($A7,ES_P2a_0!$A$10:$AQ$100,MATCH(FIXED(Q$6,0,TRUE),ES_P2a_0!$A$10:$AQ$10,0),FALSE)),":",VLOOKUP($A7,ES_P2a_0!$A$10:$AQ$100,MATCH(FIXED(Q$6,0,TRUE),ES_P2a_0!$A$10:$AQ$10,0),FALSE))</f>
        <v>101.6</v>
      </c>
      <c r="R7" s="232">
        <f>IF(ISNA(VLOOKUP($A7,ES_P2a_0!$A$10:$AQ$100,MATCH(FIXED(R$6,0,TRUE),ES_P2a_0!$A$10:$AQ$10,0),FALSE)),":",VLOOKUP($A7,ES_P2a_0!$A$10:$AQ$100,MATCH(FIXED(R$6,0,TRUE),ES_P2a_0!$A$10:$AQ$10,0),FALSE))</f>
        <v>104</v>
      </c>
      <c r="S7" s="232">
        <f>IF(ISNA(VLOOKUP($A7,ES_P2a_0!$A$10:$AQ$100,MATCH(FIXED(S$6,0,TRUE),ES_P2a_0!$A$10:$AQ$10,0),FALSE)),":",VLOOKUP($A7,ES_P2a_0!$A$10:$AQ$100,MATCH(FIXED(S$6,0,TRUE),ES_P2a_0!$A$10:$AQ$10,0),FALSE))</f>
        <v>105.4</v>
      </c>
      <c r="T7" s="232">
        <f>IF(ISNA(VLOOKUP($A7,ES_P2a_0!$A$10:$AQ$100,MATCH(FIXED(T$6,0,TRUE),ES_P2a_0!$A$10:$AQ$10,0),FALSE)),":",VLOOKUP($A7,ES_P2a_0!$A$10:$AQ$100,MATCH(FIXED(T$6,0,TRUE),ES_P2a_0!$A$10:$AQ$10,0),FALSE))</f>
        <v>105.7</v>
      </c>
      <c r="U7" s="232">
        <f>IF(ISNA(VLOOKUP($A7,ES_P2a_0!$A$10:$AQ$100,MATCH(FIXED(U$6,0,TRUE),ES_P2a_0!$A$10:$AQ$10,0),FALSE)),":",VLOOKUP($A7,ES_P2a_0!$A$10:$AQ$100,MATCH(FIXED(U$6,0,TRUE),ES_P2a_0!$A$10:$AQ$10,0),FALSE))</f>
        <v>106.4</v>
      </c>
      <c r="V7" s="232" t="str">
        <f>IF(ISNA(VLOOKUP($A7,ES_P2a_0!$A$10:$AQ$100,MATCH(FIXED(V$6,0,TRUE),ES_P2a_0!$A$10:$AQ$10,0),FALSE)),":",VLOOKUP($A7,ES_P2a_0!$A$10:$AQ$100,MATCH(FIXED(V$6,0,TRUE),ES_P2a_0!$A$10:$AQ$10,0),FALSE))</f>
        <v>:</v>
      </c>
      <c r="W7" s="232" t="str">
        <f>IF(ISNA(VLOOKUP($A7,ES_P2a_0!$A$10:$AQ$100,MATCH(FIXED(W$6,0,TRUE),ES_P2a_0!$A$10:$AQ$10,0),FALSE)),":",VLOOKUP($A7,ES_P2a_0!$A$10:$AQ$100,MATCH(FIXED(W$6,0,TRUE),ES_P2a_0!$A$10:$AQ$10,0),FALSE))</f>
        <v>:</v>
      </c>
    </row>
    <row r="8" spans="1:23">
      <c r="A8" s="230" t="str">
        <f>lookup!Z3</f>
        <v>European Union (27 countries)</v>
      </c>
      <c r="B8" s="232" t="str">
        <f>VLOOKUP(A8,lookup!$Z$2:$AA$77,2,FALSE)</f>
        <v>ΕΕ (27 χώρες)</v>
      </c>
      <c r="C8" s="232">
        <f>IF(ISNA(VLOOKUP($A8,ES_P2a_0!$A$10:$AQ$100,MATCH(FIXED(C$6,0,TRUE),ES_P2a_0!$A$10:$AQ$10,0),FALSE)),":",VLOOKUP($A8,ES_P2a_0!$A$10:$AQ$100,MATCH(FIXED(C$6,0,TRUE),ES_P2a_0!$A$10:$AQ$10,0),FALSE))</f>
        <v>83.6</v>
      </c>
      <c r="D8" s="232">
        <f>IF(ISNA(VLOOKUP($A8,ES_P2a_0!$A$10:$AQ$100,MATCH(FIXED(D$6,0,TRUE),ES_P2a_0!$A$10:$AQ$10,0),FALSE)),":",VLOOKUP($A8,ES_P2a_0!$A$10:$AQ$100,MATCH(FIXED(D$6,0,TRUE),ES_P2a_0!$A$10:$AQ$10,0),FALSE))</f>
        <v>84.7</v>
      </c>
      <c r="E8" s="232">
        <f>IF(ISNA(VLOOKUP($A8,ES_P2a_0!$A$10:$AQ$100,MATCH(FIXED(E$6,0,TRUE),ES_P2a_0!$A$10:$AQ$10,0),FALSE)),":",VLOOKUP($A8,ES_P2a_0!$A$10:$AQ$100,MATCH(FIXED(E$6,0,TRUE),ES_P2a_0!$A$10:$AQ$10,0),FALSE))</f>
        <v>86.6</v>
      </c>
      <c r="F8" s="232">
        <f>IF(ISNA(VLOOKUP($A8,ES_P2a_0!$A$10:$AQ$100,MATCH(FIXED(F$6,0,TRUE),ES_P2a_0!$A$10:$AQ$10,0),FALSE)),":",VLOOKUP($A8,ES_P2a_0!$A$10:$AQ$100,MATCH(FIXED(F$6,0,TRUE),ES_P2a_0!$A$10:$AQ$10,0),FALSE))</f>
        <v>88</v>
      </c>
      <c r="G8" s="232">
        <f>IF(ISNA(VLOOKUP($A8,ES_P2a_0!$A$10:$AQ$100,MATCH(FIXED(G$6,0,TRUE),ES_P2a_0!$A$10:$AQ$10,0),FALSE)),":",VLOOKUP($A8,ES_P2a_0!$A$10:$AQ$100,MATCH(FIXED(G$6,0,TRUE),ES_P2a_0!$A$10:$AQ$10,0),FALSE))</f>
        <v>89.7</v>
      </c>
      <c r="H8" s="232">
        <f>IF(ISNA(VLOOKUP($A8,ES_P2a_0!$A$10:$AQ$100,MATCH(FIXED(H$6,0,TRUE),ES_P2a_0!$A$10:$AQ$10,0),FALSE)),":",VLOOKUP($A8,ES_P2a_0!$A$10:$AQ$100,MATCH(FIXED(H$6,0,TRUE),ES_P2a_0!$A$10:$AQ$10,0),FALSE))</f>
        <v>92.4</v>
      </c>
      <c r="I8" s="232">
        <f>IF(ISNA(VLOOKUP($A8,ES_P2a_0!$A$10:$AQ$100,MATCH(FIXED(I$6,0,TRUE),ES_P2a_0!$A$10:$AQ$10,0),FALSE)),":",VLOOKUP($A8,ES_P2a_0!$A$10:$AQ$100,MATCH(FIXED(I$6,0,TRUE),ES_P2a_0!$A$10:$AQ$10,0),FALSE))</f>
        <v>94</v>
      </c>
      <c r="J8" s="232">
        <f>IF(ISNA(VLOOKUP($A8,ES_P2a_0!$A$10:$AQ$100,MATCH(FIXED(J$6,0,TRUE),ES_P2a_0!$A$10:$AQ$10,0),FALSE)),":",VLOOKUP($A8,ES_P2a_0!$A$10:$AQ$100,MATCH(FIXED(J$6,0,TRUE),ES_P2a_0!$A$10:$AQ$10,0),FALSE))</f>
        <v>95.6</v>
      </c>
      <c r="K8" s="232">
        <f>IF(ISNA(VLOOKUP($A8,ES_P2a_0!$A$10:$AQ$100,MATCH(FIXED(K$6,0,TRUE),ES_P2a_0!$A$10:$AQ$10,0),FALSE)),":",VLOOKUP($A8,ES_P2a_0!$A$10:$AQ$100,MATCH(FIXED(K$6,0,TRUE),ES_P2a_0!$A$10:$AQ$10,0),FALSE))</f>
        <v>97.1</v>
      </c>
      <c r="L8" s="232">
        <f>IF(ISNA(VLOOKUP($A8,ES_P2a_0!$A$10:$AQ$100,MATCH(FIXED(L$6,0,TRUE),ES_P2a_0!$A$10:$AQ$10,0),FALSE)),":",VLOOKUP($A8,ES_P2a_0!$A$10:$AQ$100,MATCH(FIXED(L$6,0,TRUE),ES_P2a_0!$A$10:$AQ$10,0),FALSE))</f>
        <v>98.7</v>
      </c>
      <c r="M8" s="232">
        <f>IF(ISNA(VLOOKUP($A8,ES_P2a_0!$A$10:$AQ$100,MATCH(FIXED(M$6,0,TRUE),ES_P2a_0!$A$10:$AQ$10,0),FALSE)),":",VLOOKUP($A8,ES_P2a_0!$A$10:$AQ$100,MATCH(FIXED(M$6,0,TRUE),ES_P2a_0!$A$10:$AQ$10,0),FALSE))</f>
        <v>100</v>
      </c>
      <c r="N8" s="232">
        <f>IF(ISNA(VLOOKUP($A8,ES_P2a_0!$A$10:$AQ$100,MATCH(FIXED(N$6,0,TRUE),ES_P2a_0!$A$10:$AQ$10,0),FALSE)),":",VLOOKUP($A8,ES_P2a_0!$A$10:$AQ$100,MATCH(FIXED(N$6,0,TRUE),ES_P2a_0!$A$10:$AQ$10,0),FALSE))</f>
        <v>102.1</v>
      </c>
      <c r="O8" s="232">
        <f>IF(ISNA(VLOOKUP($A8,ES_P2a_0!$A$10:$AQ$100,MATCH(FIXED(O$6,0,TRUE),ES_P2a_0!$A$10:$AQ$10,0),FALSE)),":",VLOOKUP($A8,ES_P2a_0!$A$10:$AQ$100,MATCH(FIXED(O$6,0,TRUE),ES_P2a_0!$A$10:$AQ$10,0),FALSE))</f>
        <v>103.6</v>
      </c>
      <c r="P8" s="232">
        <f>IF(ISNA(VLOOKUP($A8,ES_P2a_0!$A$10:$AQ$100,MATCH(FIXED(P$6,0,TRUE),ES_P2a_0!$A$10:$AQ$10,0),FALSE)),":",VLOOKUP($A8,ES_P2a_0!$A$10:$AQ$100,MATCH(FIXED(P$6,0,TRUE),ES_P2a_0!$A$10:$AQ$10,0),FALSE))</f>
        <v>103.1</v>
      </c>
      <c r="Q8" s="232">
        <f>IF(ISNA(VLOOKUP($A8,ES_P2a_0!$A$10:$AQ$100,MATCH(FIXED(Q$6,0,TRUE),ES_P2a_0!$A$10:$AQ$10,0),FALSE)),":",VLOOKUP($A8,ES_P2a_0!$A$10:$AQ$100,MATCH(FIXED(Q$6,0,TRUE),ES_P2a_0!$A$10:$AQ$10,0),FALSE))</f>
        <v>101.6</v>
      </c>
      <c r="R8" s="232">
        <f>IF(ISNA(VLOOKUP($A8,ES_P2a_0!$A$10:$AQ$100,MATCH(FIXED(R$6,0,TRUE),ES_P2a_0!$A$10:$AQ$10,0),FALSE)),":",VLOOKUP($A8,ES_P2a_0!$A$10:$AQ$100,MATCH(FIXED(R$6,0,TRUE),ES_P2a_0!$A$10:$AQ$10,0),FALSE))</f>
        <v>104</v>
      </c>
      <c r="S8" s="232">
        <f>IF(ISNA(VLOOKUP($A8,ES_P2a_0!$A$10:$AQ$100,MATCH(FIXED(S$6,0,TRUE),ES_P2a_0!$A$10:$AQ$10,0),FALSE)),":",VLOOKUP($A8,ES_P2a_0!$A$10:$AQ$100,MATCH(FIXED(S$6,0,TRUE),ES_P2a_0!$A$10:$AQ$10,0),FALSE))</f>
        <v>105.4</v>
      </c>
      <c r="T8" s="232">
        <f>IF(ISNA(VLOOKUP($A8,ES_P2a_0!$A$10:$AQ$100,MATCH(FIXED(T$6,0,TRUE),ES_P2a_0!$A$10:$AQ$10,0),FALSE)),":",VLOOKUP($A8,ES_P2a_0!$A$10:$AQ$100,MATCH(FIXED(T$6,0,TRUE),ES_P2a_0!$A$10:$AQ$10,0),FALSE))</f>
        <v>105.7</v>
      </c>
      <c r="U8" s="232">
        <f>IF(ISNA(VLOOKUP($A8,ES_P2a_0!$A$10:$AQ$100,MATCH(FIXED(U$6,0,TRUE),ES_P2a_0!$A$10:$AQ$10,0),FALSE)),":",VLOOKUP($A8,ES_P2a_0!$A$10:$AQ$100,MATCH(FIXED(U$6,0,TRUE),ES_P2a_0!$A$10:$AQ$10,0),FALSE))</f>
        <v>106.4</v>
      </c>
      <c r="V8" s="232" t="str">
        <f>IF(ISNA(VLOOKUP($A8,ES_P2a_0!$A$10:$AQ$100,MATCH(FIXED(V$6,0,TRUE),ES_P2a_0!$A$10:$AQ$10,0),FALSE)),":",VLOOKUP($A8,ES_P2a_0!$A$10:$AQ$100,MATCH(FIXED(V$6,0,TRUE),ES_P2a_0!$A$10:$AQ$10,0),FALSE))</f>
        <v>:</v>
      </c>
      <c r="W8" s="232" t="str">
        <f>IF(ISNA(VLOOKUP($A8,ES_P2a_0!$A$10:$AQ$100,MATCH(FIXED(W$6,0,TRUE),ES_P2a_0!$A$10:$AQ$10,0),FALSE)),":",VLOOKUP($A8,ES_P2a_0!$A$10:$AQ$100,MATCH(FIXED(W$6,0,TRUE),ES_P2a_0!$A$10:$AQ$10,0),FALSE))</f>
        <v>:</v>
      </c>
    </row>
    <row r="9" spans="1:23">
      <c r="A9" s="230" t="str">
        <f>lookup!Z4</f>
        <v>European Union (15 countries)</v>
      </c>
      <c r="B9" s="232" t="str">
        <f>VLOOKUP(A9,lookup!$Z$2:$AA$77,2,FALSE)</f>
        <v>ΕΕ (15 χώρες)</v>
      </c>
      <c r="C9" s="232">
        <f>IF(ISNA(VLOOKUP($A9,ES_P2a_0!$A$10:$AQ$100,MATCH(FIXED(C$6,0,TRUE),ES_P2a_0!$A$10:$AQ$10,0),FALSE)),":",VLOOKUP($A9,ES_P2a_0!$A$10:$AQ$100,MATCH(FIXED(C$6,0,TRUE),ES_P2a_0!$A$10:$AQ$10,0),FALSE))</f>
        <v>86.4</v>
      </c>
      <c r="D9" s="232">
        <f>IF(ISNA(VLOOKUP($A9,ES_P2a_0!$A$10:$AQ$100,MATCH(FIXED(D$6,0,TRUE),ES_P2a_0!$A$10:$AQ$10,0),FALSE)),":",VLOOKUP($A9,ES_P2a_0!$A$10:$AQ$100,MATCH(FIXED(D$6,0,TRUE),ES_P2a_0!$A$10:$AQ$10,0),FALSE))</f>
        <v>87.7</v>
      </c>
      <c r="E9" s="232">
        <f>IF(ISNA(VLOOKUP($A9,ES_P2a_0!$A$10:$AQ$100,MATCH(FIXED(E$6,0,TRUE),ES_P2a_0!$A$10:$AQ$10,0),FALSE)),":",VLOOKUP($A9,ES_P2a_0!$A$10:$AQ$100,MATCH(FIXED(E$6,0,TRUE),ES_P2a_0!$A$10:$AQ$10,0),FALSE))</f>
        <v>89.5</v>
      </c>
      <c r="F9" s="232">
        <f>IF(ISNA(VLOOKUP($A9,ES_P2a_0!$A$10:$AQ$100,MATCH(FIXED(F$6,0,TRUE),ES_P2a_0!$A$10:$AQ$10,0),FALSE)),":",VLOOKUP($A9,ES_P2a_0!$A$10:$AQ$100,MATCH(FIXED(F$6,0,TRUE),ES_P2a_0!$A$10:$AQ$10,0),FALSE))</f>
        <v>90.7</v>
      </c>
      <c r="G9" s="232">
        <f>IF(ISNA(VLOOKUP($A9,ES_P2a_0!$A$10:$AQ$100,MATCH(FIXED(G$6,0,TRUE),ES_P2a_0!$A$10:$AQ$10,0),FALSE)),":",VLOOKUP($A9,ES_P2a_0!$A$10:$AQ$100,MATCH(FIXED(G$6,0,TRUE),ES_P2a_0!$A$10:$AQ$10,0),FALSE))</f>
        <v>91.9</v>
      </c>
      <c r="H9" s="232">
        <f>IF(ISNA(VLOOKUP($A9,ES_P2a_0!$A$10:$AQ$100,MATCH(FIXED(H$6,0,TRUE),ES_P2a_0!$A$10:$AQ$10,0),FALSE)),":",VLOOKUP($A9,ES_P2a_0!$A$10:$AQ$100,MATCH(FIXED(H$6,0,TRUE),ES_P2a_0!$A$10:$AQ$10,0),FALSE))</f>
        <v>93.8</v>
      </c>
      <c r="I9" s="232">
        <f>IF(ISNA(VLOOKUP($A9,ES_P2a_0!$A$10:$AQ$100,MATCH(FIXED(I$6,0,TRUE),ES_P2a_0!$A$10:$AQ$10,0),FALSE)),":",VLOOKUP($A9,ES_P2a_0!$A$10:$AQ$100,MATCH(FIXED(I$6,0,TRUE),ES_P2a_0!$A$10:$AQ$10,0),FALSE))</f>
        <v>94.9</v>
      </c>
      <c r="J9" s="232">
        <f>IF(ISNA(VLOOKUP($A9,ES_P2a_0!$A$10:$AQ$100,MATCH(FIXED(J$6,0,TRUE),ES_P2a_0!$A$10:$AQ$10,0),FALSE)),":",VLOOKUP($A9,ES_P2a_0!$A$10:$AQ$100,MATCH(FIXED(J$6,0,TRUE),ES_P2a_0!$A$10:$AQ$10,0),FALSE))</f>
        <v>96.2</v>
      </c>
      <c r="K9" s="232">
        <f>IF(ISNA(VLOOKUP($A9,ES_P2a_0!$A$10:$AQ$100,MATCH(FIXED(K$6,0,TRUE),ES_P2a_0!$A$10:$AQ$10,0),FALSE)),":",VLOOKUP($A9,ES_P2a_0!$A$10:$AQ$100,MATCH(FIXED(K$6,0,TRUE),ES_P2a_0!$A$10:$AQ$10,0),FALSE))</f>
        <v>97.4</v>
      </c>
      <c r="L9" s="232">
        <f>IF(ISNA(VLOOKUP($A9,ES_P2a_0!$A$10:$AQ$100,MATCH(FIXED(L$6,0,TRUE),ES_P2a_0!$A$10:$AQ$10,0),FALSE)),":",VLOOKUP($A9,ES_P2a_0!$A$10:$AQ$100,MATCH(FIXED(L$6,0,TRUE),ES_P2a_0!$A$10:$AQ$10,0),FALSE))</f>
        <v>98.8</v>
      </c>
      <c r="M9" s="232">
        <f>IF(ISNA(VLOOKUP($A9,ES_P2a_0!$A$10:$AQ$100,MATCH(FIXED(M$6,0,TRUE),ES_P2a_0!$A$10:$AQ$10,0),FALSE)),":",VLOOKUP($A9,ES_P2a_0!$A$10:$AQ$100,MATCH(FIXED(M$6,0,TRUE),ES_P2a_0!$A$10:$AQ$10,0),FALSE))</f>
        <v>100</v>
      </c>
      <c r="N9" s="232">
        <f>IF(ISNA(VLOOKUP($A9,ES_P2a_0!$A$10:$AQ$100,MATCH(FIXED(N$6,0,TRUE),ES_P2a_0!$A$10:$AQ$10,0),FALSE)),":",VLOOKUP($A9,ES_P2a_0!$A$10:$AQ$100,MATCH(FIXED(N$6,0,TRUE),ES_P2a_0!$A$10:$AQ$10,0),FALSE))</f>
        <v>102.2</v>
      </c>
      <c r="O9" s="232">
        <f>IF(ISNA(VLOOKUP($A9,ES_P2a_0!$A$10:$AQ$100,MATCH(FIXED(O$6,0,TRUE),ES_P2a_0!$A$10:$AQ$10,0),FALSE)),":",VLOOKUP($A9,ES_P2a_0!$A$10:$AQ$100,MATCH(FIXED(O$6,0,TRUE),ES_P2a_0!$A$10:$AQ$10,0),FALSE))</f>
        <v>103.6</v>
      </c>
      <c r="P9" s="232">
        <f>IF(ISNA(VLOOKUP($A9,ES_P2a_0!$A$10:$AQ$100,MATCH(FIXED(P$6,0,TRUE),ES_P2a_0!$A$10:$AQ$10,0),FALSE)),":",VLOOKUP($A9,ES_P2a_0!$A$10:$AQ$100,MATCH(FIXED(P$6,0,TRUE),ES_P2a_0!$A$10:$AQ$10,0),FALSE))</f>
        <v>103.2</v>
      </c>
      <c r="Q9" s="232">
        <f>IF(ISNA(VLOOKUP($A9,ES_P2a_0!$A$10:$AQ$100,MATCH(FIXED(Q$6,0,TRUE),ES_P2a_0!$A$10:$AQ$10,0),FALSE)),":",VLOOKUP($A9,ES_P2a_0!$A$10:$AQ$100,MATCH(FIXED(Q$6,0,TRUE),ES_P2a_0!$A$10:$AQ$10,0),FALSE))</f>
        <v>101.7</v>
      </c>
      <c r="R9" s="232">
        <f>IF(ISNA(VLOOKUP($A9,ES_P2a_0!$A$10:$AQ$100,MATCH(FIXED(R$6,0,TRUE),ES_P2a_0!$A$10:$AQ$10,0),FALSE)),":",VLOOKUP($A9,ES_P2a_0!$A$10:$AQ$100,MATCH(FIXED(R$6,0,TRUE),ES_P2a_0!$A$10:$AQ$10,0),FALSE))</f>
        <v>103.6</v>
      </c>
      <c r="S9" s="232">
        <f>IF(ISNA(VLOOKUP($A9,ES_P2a_0!$A$10:$AQ$100,MATCH(FIXED(S$6,0,TRUE),ES_P2a_0!$A$10:$AQ$10,0),FALSE)),":",VLOOKUP($A9,ES_P2a_0!$A$10:$AQ$100,MATCH(FIXED(S$6,0,TRUE),ES_P2a_0!$A$10:$AQ$10,0),FALSE))</f>
        <v>104.9</v>
      </c>
      <c r="T9" s="232">
        <f>IF(ISNA(VLOOKUP($A9,ES_P2a_0!$A$10:$AQ$100,MATCH(FIXED(T$6,0,TRUE),ES_P2a_0!$A$10:$AQ$10,0),FALSE)),":",VLOOKUP($A9,ES_P2a_0!$A$10:$AQ$100,MATCH(FIXED(T$6,0,TRUE),ES_P2a_0!$A$10:$AQ$10,0),FALSE))</f>
        <v>105.2</v>
      </c>
      <c r="U9" s="232">
        <f>IF(ISNA(VLOOKUP($A9,ES_P2a_0!$A$10:$AQ$100,MATCH(FIXED(U$6,0,TRUE),ES_P2a_0!$A$10:$AQ$10,0),FALSE)),":",VLOOKUP($A9,ES_P2a_0!$A$10:$AQ$100,MATCH(FIXED(U$6,0,TRUE),ES_P2a_0!$A$10:$AQ$10,0),FALSE))</f>
        <v>105.8</v>
      </c>
      <c r="V9" s="232" t="str">
        <f>IF(ISNA(VLOOKUP($A9,ES_P2a_0!$A$10:$AQ$100,MATCH(FIXED(V$6,0,TRUE),ES_P2a_0!$A$10:$AQ$10,0),FALSE)),":",VLOOKUP($A9,ES_P2a_0!$A$10:$AQ$100,MATCH(FIXED(V$6,0,TRUE),ES_P2a_0!$A$10:$AQ$10,0),FALSE))</f>
        <v>:</v>
      </c>
      <c r="W9" s="232" t="str">
        <f>IF(ISNA(VLOOKUP($A9,ES_P2a_0!$A$10:$AQ$100,MATCH(FIXED(W$6,0,TRUE),ES_P2a_0!$A$10:$AQ$10,0),FALSE)),":",VLOOKUP($A9,ES_P2a_0!$A$10:$AQ$100,MATCH(FIXED(W$6,0,TRUE),ES_P2a_0!$A$10:$AQ$10,0),FALSE))</f>
        <v>:</v>
      </c>
    </row>
    <row r="10" spans="1:23">
      <c r="A10" s="230" t="str">
        <f>lookup!Z5</f>
        <v>Euro area (EA11-2000, EA12-2006, EA13-2007, EA15-2008, EA16-2010, EA17-2013, EA18)</v>
      </c>
      <c r="B10" s="232" t="str">
        <f>VLOOKUP(A10,lookup!$Z$2:$AA$77,2,FALSE)</f>
        <v>Ευροχώρος</v>
      </c>
      <c r="C10" s="232">
        <f>IF(ISNA(VLOOKUP($A10,ES_P2a_0!$A$10:$AQ$100,MATCH(FIXED(C$6,0,TRUE),ES_P2a_0!$A$10:$AQ$10,0),FALSE)),":",VLOOKUP($A10,ES_P2a_0!$A$10:$AQ$100,MATCH(FIXED(C$6,0,TRUE),ES_P2a_0!$A$10:$AQ$10,0),FALSE))</f>
        <v>89.1</v>
      </c>
      <c r="D10" s="232">
        <f>IF(ISNA(VLOOKUP($A10,ES_P2a_0!$A$10:$AQ$100,MATCH(FIXED(D$6,0,TRUE),ES_P2a_0!$A$10:$AQ$10,0),FALSE)),":",VLOOKUP($A10,ES_P2a_0!$A$10:$AQ$100,MATCH(FIXED(D$6,0,TRUE),ES_P2a_0!$A$10:$AQ$10,0),FALSE))</f>
        <v>90.1</v>
      </c>
      <c r="E10" s="232">
        <f>IF(ISNA(VLOOKUP($A10,ES_P2a_0!$A$10:$AQ$100,MATCH(FIXED(E$6,0,TRUE),ES_P2a_0!$A$10:$AQ$10,0),FALSE)),":",VLOOKUP($A10,ES_P2a_0!$A$10:$AQ$100,MATCH(FIXED(E$6,0,TRUE),ES_P2a_0!$A$10:$AQ$10,0),FALSE))</f>
        <v>91.9</v>
      </c>
      <c r="F10" s="232">
        <f>IF(ISNA(VLOOKUP($A10,ES_P2a_0!$A$10:$AQ$100,MATCH(FIXED(F$6,0,TRUE),ES_P2a_0!$A$10:$AQ$10,0),FALSE)),":",VLOOKUP($A10,ES_P2a_0!$A$10:$AQ$100,MATCH(FIXED(F$6,0,TRUE),ES_P2a_0!$A$10:$AQ$10,0),FALSE))</f>
        <v>92.8</v>
      </c>
      <c r="G10" s="232">
        <f>IF(ISNA(VLOOKUP($A10,ES_P2a_0!$A$10:$AQ$100,MATCH(FIXED(G$6,0,TRUE),ES_P2a_0!$A$10:$AQ$10,0),FALSE)),":",VLOOKUP($A10,ES_P2a_0!$A$10:$AQ$100,MATCH(FIXED(G$6,0,TRUE),ES_P2a_0!$A$10:$AQ$10,0),FALSE))</f>
        <v>93.9</v>
      </c>
      <c r="H10" s="232">
        <f>IF(ISNA(VLOOKUP($A10,ES_P2a_0!$A$10:$AQ$100,MATCH(FIXED(H$6,0,TRUE),ES_P2a_0!$A$10:$AQ$10,0),FALSE)),":",VLOOKUP($A10,ES_P2a_0!$A$10:$AQ$100,MATCH(FIXED(H$6,0,TRUE),ES_P2a_0!$A$10:$AQ$10,0),FALSE))</f>
        <v>95.3</v>
      </c>
      <c r="I10" s="232">
        <f>IF(ISNA(VLOOKUP($A10,ES_P2a_0!$A$10:$AQ$100,MATCH(FIXED(I$6,0,TRUE),ES_P2a_0!$A$10:$AQ$10,0),FALSE)),":",VLOOKUP($A10,ES_P2a_0!$A$10:$AQ$100,MATCH(FIXED(I$6,0,TRUE),ES_P2a_0!$A$10:$AQ$10,0),FALSE))</f>
        <v>96.4</v>
      </c>
      <c r="J10" s="232">
        <f>IF(ISNA(VLOOKUP($A10,ES_P2a_0!$A$10:$AQ$100,MATCH(FIXED(J$6,0,TRUE),ES_P2a_0!$A$10:$AQ$10,0),FALSE)),":",VLOOKUP($A10,ES_P2a_0!$A$10:$AQ$100,MATCH(FIXED(J$6,0,TRUE),ES_P2a_0!$A$10:$AQ$10,0),FALSE))</f>
        <v>97.4</v>
      </c>
      <c r="K10" s="232">
        <f>IF(ISNA(VLOOKUP($A10,ES_P2a_0!$A$10:$AQ$100,MATCH(FIXED(K$6,0,TRUE),ES_P2a_0!$A$10:$AQ$10,0),FALSE)),":",VLOOKUP($A10,ES_P2a_0!$A$10:$AQ$100,MATCH(FIXED(K$6,0,TRUE),ES_P2a_0!$A$10:$AQ$10,0),FALSE))</f>
        <v>97.9</v>
      </c>
      <c r="L10" s="232">
        <f>IF(ISNA(VLOOKUP($A10,ES_P2a_0!$A$10:$AQ$100,MATCH(FIXED(L$6,0,TRUE),ES_P2a_0!$A$10:$AQ$10,0),FALSE)),":",VLOOKUP($A10,ES_P2a_0!$A$10:$AQ$100,MATCH(FIXED(L$6,0,TRUE),ES_P2a_0!$A$10:$AQ$10,0),FALSE))</f>
        <v>99</v>
      </c>
      <c r="M10" s="232">
        <f>IF(ISNA(VLOOKUP($A10,ES_P2a_0!$A$10:$AQ$100,MATCH(FIXED(M$6,0,TRUE),ES_P2a_0!$A$10:$AQ$10,0),FALSE)),":",VLOOKUP($A10,ES_P2a_0!$A$10:$AQ$100,MATCH(FIXED(M$6,0,TRUE),ES_P2a_0!$A$10:$AQ$10,0),FALSE))</f>
        <v>100</v>
      </c>
      <c r="N10" s="232">
        <f>IF(ISNA(VLOOKUP($A10,ES_P2a_0!$A$10:$AQ$100,MATCH(FIXED(N$6,0,TRUE),ES_P2a_0!$A$10:$AQ$10,0),FALSE)),":",VLOOKUP($A10,ES_P2a_0!$A$10:$AQ$100,MATCH(FIXED(N$6,0,TRUE),ES_P2a_0!$A$10:$AQ$10,0),FALSE))</f>
        <v>102.2</v>
      </c>
      <c r="O10" s="232">
        <f>IF(ISNA(VLOOKUP($A10,ES_P2a_0!$A$10:$AQ$100,MATCH(FIXED(O$6,0,TRUE),ES_P2a_0!$A$10:$AQ$10,0),FALSE)),":",VLOOKUP($A10,ES_P2a_0!$A$10:$AQ$100,MATCH(FIXED(O$6,0,TRUE),ES_P2a_0!$A$10:$AQ$10,0),FALSE))</f>
        <v>103.4</v>
      </c>
      <c r="P10" s="232">
        <f>IF(ISNA(VLOOKUP($A10,ES_P2a_0!$A$10:$AQ$100,MATCH(FIXED(P$6,0,TRUE),ES_P2a_0!$A$10:$AQ$10,0),FALSE)),":",VLOOKUP($A10,ES_P2a_0!$A$10:$AQ$100,MATCH(FIXED(P$6,0,TRUE),ES_P2a_0!$A$10:$AQ$10,0),FALSE))</f>
        <v>103.3</v>
      </c>
      <c r="Q10" s="232">
        <f>IF(ISNA(VLOOKUP($A10,ES_P2a_0!$A$10:$AQ$100,MATCH(FIXED(Q$6,0,TRUE),ES_P2a_0!$A$10:$AQ$10,0),FALSE)),":",VLOOKUP($A10,ES_P2a_0!$A$10:$AQ$100,MATCH(FIXED(Q$6,0,TRUE),ES_P2a_0!$A$10:$AQ$10,0),FALSE))</f>
        <v>102</v>
      </c>
      <c r="R10" s="232">
        <f>IF(ISNA(VLOOKUP($A10,ES_P2a_0!$A$10:$AQ$100,MATCH(FIXED(R$6,0,TRUE),ES_P2a_0!$A$10:$AQ$10,0),FALSE)),":",VLOOKUP($A10,ES_P2a_0!$A$10:$AQ$100,MATCH(FIXED(R$6,0,TRUE),ES_P2a_0!$A$10:$AQ$10,0),FALSE))</f>
        <v>104</v>
      </c>
      <c r="S10" s="232">
        <f>IF(ISNA(VLOOKUP($A10,ES_P2a_0!$A$10:$AQ$100,MATCH(FIXED(S$6,0,TRUE),ES_P2a_0!$A$10:$AQ$10,0),FALSE)),":",VLOOKUP($A10,ES_P2a_0!$A$10:$AQ$100,MATCH(FIXED(S$6,0,TRUE),ES_P2a_0!$A$10:$AQ$10,0),FALSE))</f>
        <v>105.4</v>
      </c>
      <c r="T10" s="232">
        <f>IF(ISNA(VLOOKUP($A10,ES_P2a_0!$A$10:$AQ$100,MATCH(FIXED(T$6,0,TRUE),ES_P2a_0!$A$10:$AQ$10,0),FALSE)),":",VLOOKUP($A10,ES_P2a_0!$A$10:$AQ$100,MATCH(FIXED(T$6,0,TRUE),ES_P2a_0!$A$10:$AQ$10,0),FALSE))</f>
        <v>106.2</v>
      </c>
      <c r="U10" s="232">
        <f>IF(ISNA(VLOOKUP($A10,ES_P2a_0!$A$10:$AQ$100,MATCH(FIXED(U$6,0,TRUE),ES_P2a_0!$A$10:$AQ$10,0),FALSE)),":",VLOOKUP($A10,ES_P2a_0!$A$10:$AQ$100,MATCH(FIXED(U$6,0,TRUE),ES_P2a_0!$A$10:$AQ$10,0),FALSE))</f>
        <v>107</v>
      </c>
      <c r="V10" s="232" t="str">
        <f>IF(ISNA(VLOOKUP($A10,ES_P2a_0!$A$10:$AQ$100,MATCH(FIXED(V$6,0,TRUE),ES_P2a_0!$A$10:$AQ$10,0),FALSE)),":",VLOOKUP($A10,ES_P2a_0!$A$10:$AQ$100,MATCH(FIXED(V$6,0,TRUE),ES_P2a_0!$A$10:$AQ$10,0),FALSE))</f>
        <v>:</v>
      </c>
      <c r="W10" s="232" t="str">
        <f>IF(ISNA(VLOOKUP($A10,ES_P2a_0!$A$10:$AQ$100,MATCH(FIXED(W$6,0,TRUE),ES_P2a_0!$A$10:$AQ$10,0),FALSE)),":",VLOOKUP($A10,ES_P2a_0!$A$10:$AQ$100,MATCH(FIXED(W$6,0,TRUE),ES_P2a_0!$A$10:$AQ$10,0),FALSE))</f>
        <v>:</v>
      </c>
    </row>
    <row r="11" spans="1:23">
      <c r="A11" s="230" t="str">
        <f>lookup!Z6</f>
        <v>Belgium</v>
      </c>
      <c r="B11" s="232" t="str">
        <f>VLOOKUP(A11,lookup!$Z$2:$AA$77,2,FALSE)</f>
        <v>Βέλγιο</v>
      </c>
      <c r="C11" s="232">
        <f>IF(ISNA(VLOOKUP($A11,ES_P2a_0!$A$10:$AQ$100,MATCH(FIXED(C$6,0,TRUE),ES_P2a_0!$A$10:$AQ$10,0),FALSE)),":",VLOOKUP($A11,ES_P2a_0!$A$10:$AQ$100,MATCH(FIXED(C$6,0,TRUE),ES_P2a_0!$A$10:$AQ$10,0),FALSE))</f>
        <v>87.9</v>
      </c>
      <c r="D11" s="232">
        <f>IF(ISNA(VLOOKUP($A11,ES_P2a_0!$A$10:$AQ$100,MATCH(FIXED(D$6,0,TRUE),ES_P2a_0!$A$10:$AQ$10,0),FALSE)),":",VLOOKUP($A11,ES_P2a_0!$A$10:$AQ$100,MATCH(FIXED(D$6,0,TRUE),ES_P2a_0!$A$10:$AQ$10,0),FALSE))</f>
        <v>90.4</v>
      </c>
      <c r="E11" s="232">
        <f>IF(ISNA(VLOOKUP($A11,ES_P2a_0!$A$10:$AQ$100,MATCH(FIXED(E$6,0,TRUE),ES_P2a_0!$A$10:$AQ$10,0),FALSE)),":",VLOOKUP($A11,ES_P2a_0!$A$10:$AQ$100,MATCH(FIXED(E$6,0,TRUE),ES_P2a_0!$A$10:$AQ$10,0),FALSE))</f>
        <v>92.3</v>
      </c>
      <c r="F11" s="232">
        <f>IF(ISNA(VLOOKUP($A11,ES_P2a_0!$A$10:$AQ$100,MATCH(FIXED(F$6,0,TRUE),ES_P2a_0!$A$10:$AQ$10,0),FALSE)),":",VLOOKUP($A11,ES_P2a_0!$A$10:$AQ$100,MATCH(FIXED(F$6,0,TRUE),ES_P2a_0!$A$10:$AQ$10,0),FALSE))</f>
        <v>91.8</v>
      </c>
      <c r="G11" s="232">
        <f>IF(ISNA(VLOOKUP($A11,ES_P2a_0!$A$10:$AQ$100,MATCH(FIXED(G$6,0,TRUE),ES_P2a_0!$A$10:$AQ$10,0),FALSE)),":",VLOOKUP($A11,ES_P2a_0!$A$10:$AQ$100,MATCH(FIXED(G$6,0,TRUE),ES_P2a_0!$A$10:$AQ$10,0),FALSE))</f>
        <v>93.2</v>
      </c>
      <c r="H11" s="232">
        <f>IF(ISNA(VLOOKUP($A11,ES_P2a_0!$A$10:$AQ$100,MATCH(FIXED(H$6,0,TRUE),ES_P2a_0!$A$10:$AQ$10,0),FALSE)),":",VLOOKUP($A11,ES_P2a_0!$A$10:$AQ$100,MATCH(FIXED(H$6,0,TRUE),ES_P2a_0!$A$10:$AQ$10,0),FALSE))</f>
        <v>94</v>
      </c>
      <c r="I11" s="232">
        <f>IF(ISNA(VLOOKUP($A11,ES_P2a_0!$A$10:$AQ$100,MATCH(FIXED(I$6,0,TRUE),ES_P2a_0!$A$10:$AQ$10,0),FALSE)),":",VLOOKUP($A11,ES_P2a_0!$A$10:$AQ$100,MATCH(FIXED(I$6,0,TRUE),ES_P2a_0!$A$10:$AQ$10,0),FALSE))</f>
        <v>93.8</v>
      </c>
      <c r="J11" s="232">
        <f>IF(ISNA(VLOOKUP($A11,ES_P2a_0!$A$10:$AQ$100,MATCH(FIXED(J$6,0,TRUE),ES_P2a_0!$A$10:$AQ$10,0),FALSE)),":",VLOOKUP($A11,ES_P2a_0!$A$10:$AQ$100,MATCH(FIXED(J$6,0,TRUE),ES_P2a_0!$A$10:$AQ$10,0),FALSE))</f>
        <v>95.6</v>
      </c>
      <c r="K11" s="232">
        <f>IF(ISNA(VLOOKUP($A11,ES_P2a_0!$A$10:$AQ$100,MATCH(FIXED(K$6,0,TRUE),ES_P2a_0!$A$10:$AQ$10,0),FALSE)),":",VLOOKUP($A11,ES_P2a_0!$A$10:$AQ$100,MATCH(FIXED(K$6,0,TRUE),ES_P2a_0!$A$10:$AQ$10,0),FALSE))</f>
        <v>96.8</v>
      </c>
      <c r="L11" s="232">
        <f>IF(ISNA(VLOOKUP($A11,ES_P2a_0!$A$10:$AQ$100,MATCH(FIXED(L$6,0,TRUE),ES_P2a_0!$A$10:$AQ$10,0),FALSE)),":",VLOOKUP($A11,ES_P2a_0!$A$10:$AQ$100,MATCH(FIXED(L$6,0,TRUE),ES_P2a_0!$A$10:$AQ$10,0),FALSE))</f>
        <v>99.2</v>
      </c>
      <c r="M11" s="232">
        <f>IF(ISNA(VLOOKUP($A11,ES_P2a_0!$A$10:$AQ$100,MATCH(FIXED(M$6,0,TRUE),ES_P2a_0!$A$10:$AQ$10,0),FALSE)),":",VLOOKUP($A11,ES_P2a_0!$A$10:$AQ$100,MATCH(FIXED(M$6,0,TRUE),ES_P2a_0!$A$10:$AQ$10,0),FALSE))</f>
        <v>100</v>
      </c>
      <c r="N11" s="232">
        <f>IF(ISNA(VLOOKUP($A11,ES_P2a_0!$A$10:$AQ$100,MATCH(FIXED(N$6,0,TRUE),ES_P2a_0!$A$10:$AQ$10,0),FALSE)),":",VLOOKUP($A11,ES_P2a_0!$A$10:$AQ$100,MATCH(FIXED(N$6,0,TRUE),ES_P2a_0!$A$10:$AQ$10,0),FALSE))</f>
        <v>100.9</v>
      </c>
      <c r="O11" s="232">
        <f>IF(ISNA(VLOOKUP($A11,ES_P2a_0!$A$10:$AQ$100,MATCH(FIXED(O$6,0,TRUE),ES_P2a_0!$A$10:$AQ$10,0),FALSE)),":",VLOOKUP($A11,ES_P2a_0!$A$10:$AQ$100,MATCH(FIXED(O$6,0,TRUE),ES_P2a_0!$A$10:$AQ$10,0),FALSE))</f>
        <v>101.9</v>
      </c>
      <c r="P11" s="232">
        <f>IF(ISNA(VLOOKUP($A11,ES_P2a_0!$A$10:$AQ$100,MATCH(FIXED(P$6,0,TRUE),ES_P2a_0!$A$10:$AQ$10,0),FALSE)),":",VLOOKUP($A11,ES_P2a_0!$A$10:$AQ$100,MATCH(FIXED(P$6,0,TRUE),ES_P2a_0!$A$10:$AQ$10,0),FALSE))</f>
        <v>101.4</v>
      </c>
      <c r="Q11" s="232">
        <f>IF(ISNA(VLOOKUP($A11,ES_P2a_0!$A$10:$AQ$100,MATCH(FIXED(Q$6,0,TRUE),ES_P2a_0!$A$10:$AQ$10,0),FALSE)),":",VLOOKUP($A11,ES_P2a_0!$A$10:$AQ$100,MATCH(FIXED(Q$6,0,TRUE),ES_P2a_0!$A$10:$AQ$10,0),FALSE))</f>
        <v>99.9</v>
      </c>
      <c r="R11" s="232">
        <f>IF(ISNA(VLOOKUP($A11,ES_P2a_0!$A$10:$AQ$100,MATCH(FIXED(R$6,0,TRUE),ES_P2a_0!$A$10:$AQ$10,0),FALSE)),":",VLOOKUP($A11,ES_P2a_0!$A$10:$AQ$100,MATCH(FIXED(R$6,0,TRUE),ES_P2a_0!$A$10:$AQ$10,0),FALSE))</f>
        <v>101.3</v>
      </c>
      <c r="S11" s="232">
        <f>IF(ISNA(VLOOKUP($A11,ES_P2a_0!$A$10:$AQ$100,MATCH(FIXED(S$6,0,TRUE),ES_P2a_0!$A$10:$AQ$10,0),FALSE)),":",VLOOKUP($A11,ES_P2a_0!$A$10:$AQ$100,MATCH(FIXED(S$6,0,TRUE),ES_P2a_0!$A$10:$AQ$10,0),FALSE))</f>
        <v>100.9</v>
      </c>
      <c r="T11" s="232">
        <f>IF(ISNA(VLOOKUP($A11,ES_P2a_0!$A$10:$AQ$100,MATCH(FIXED(T$6,0,TRUE),ES_P2a_0!$A$10:$AQ$10,0),FALSE)),":",VLOOKUP($A11,ES_P2a_0!$A$10:$AQ$100,MATCH(FIXED(T$6,0,TRUE),ES_P2a_0!$A$10:$AQ$10,0),FALSE))</f>
        <v>100.7</v>
      </c>
      <c r="U11" s="232">
        <f>IF(ISNA(VLOOKUP($A11,ES_P2a_0!$A$10:$AQ$100,MATCH(FIXED(U$6,0,TRUE),ES_P2a_0!$A$10:$AQ$10,0),FALSE)),":",VLOOKUP($A11,ES_P2a_0!$A$10:$AQ$100,MATCH(FIXED(U$6,0,TRUE),ES_P2a_0!$A$10:$AQ$10,0),FALSE))</f>
        <v>101.2</v>
      </c>
      <c r="V11" s="232" t="str">
        <f>IF(ISNA(VLOOKUP($A11,ES_P2a_0!$A$10:$AQ$100,MATCH(FIXED(V$6,0,TRUE),ES_P2a_0!$A$10:$AQ$10,0),FALSE)),":",VLOOKUP($A11,ES_P2a_0!$A$10:$AQ$100,MATCH(FIXED(V$6,0,TRUE),ES_P2a_0!$A$10:$AQ$10,0),FALSE))</f>
        <v>:</v>
      </c>
      <c r="W11" s="232" t="str">
        <f>IF(ISNA(VLOOKUP($A11,ES_P2a_0!$A$10:$AQ$100,MATCH(FIXED(W$6,0,TRUE),ES_P2a_0!$A$10:$AQ$10,0),FALSE)),":",VLOOKUP($A11,ES_P2a_0!$A$10:$AQ$100,MATCH(FIXED(W$6,0,TRUE),ES_P2a_0!$A$10:$AQ$10,0),FALSE))</f>
        <v>:</v>
      </c>
    </row>
    <row r="12" spans="1:23">
      <c r="A12" s="230" t="str">
        <f>lookup!Z7</f>
        <v>Bulgaria</v>
      </c>
      <c r="B12" s="232" t="str">
        <f>VLOOKUP(A12,lookup!$Z$2:$AA$77,2,FALSE)</f>
        <v>Βουλγαρία</v>
      </c>
      <c r="C12" s="232">
        <f>IF(ISNA(VLOOKUP($A12,ES_P2a_0!$A$10:$AQ$100,MATCH(FIXED(C$6,0,TRUE),ES_P2a_0!$A$10:$AQ$10,0),FALSE)),":",VLOOKUP($A12,ES_P2a_0!$A$10:$AQ$100,MATCH(FIXED(C$6,0,TRUE),ES_P2a_0!$A$10:$AQ$10,0),FALSE))</f>
        <v>72.900000000000006</v>
      </c>
      <c r="D12" s="232">
        <f>IF(ISNA(VLOOKUP($A12,ES_P2a_0!$A$10:$AQ$100,MATCH(FIXED(D$6,0,TRUE),ES_P2a_0!$A$10:$AQ$10,0),FALSE)),":",VLOOKUP($A12,ES_P2a_0!$A$10:$AQ$100,MATCH(FIXED(D$6,0,TRUE),ES_P2a_0!$A$10:$AQ$10,0),FALSE))</f>
        <v>64.7</v>
      </c>
      <c r="E12" s="232">
        <f>IF(ISNA(VLOOKUP($A12,ES_P2a_0!$A$10:$AQ$100,MATCH(FIXED(E$6,0,TRUE),ES_P2a_0!$A$10:$AQ$10,0),FALSE)),":",VLOOKUP($A12,ES_P2a_0!$A$10:$AQ$100,MATCH(FIXED(E$6,0,TRUE),ES_P2a_0!$A$10:$AQ$10,0),FALSE))</f>
        <v>65.7</v>
      </c>
      <c r="F12" s="232">
        <f>IF(ISNA(VLOOKUP($A12,ES_P2a_0!$A$10:$AQ$100,MATCH(FIXED(F$6,0,TRUE),ES_P2a_0!$A$10:$AQ$10,0),FALSE)),":",VLOOKUP($A12,ES_P2a_0!$A$10:$AQ$100,MATCH(FIXED(F$6,0,TRUE),ES_P2a_0!$A$10:$AQ$10,0),FALSE))</f>
        <v>72</v>
      </c>
      <c r="G12" s="232">
        <f>IF(ISNA(VLOOKUP($A12,ES_P2a_0!$A$10:$AQ$100,MATCH(FIXED(G$6,0,TRUE),ES_P2a_0!$A$10:$AQ$10,0),FALSE)),":",VLOOKUP($A12,ES_P2a_0!$A$10:$AQ$100,MATCH(FIXED(G$6,0,TRUE),ES_P2a_0!$A$10:$AQ$10,0),FALSE))</f>
        <v>75.8</v>
      </c>
      <c r="H12" s="232">
        <f>IF(ISNA(VLOOKUP($A12,ES_P2a_0!$A$10:$AQ$100,MATCH(FIXED(H$6,0,TRUE),ES_P2a_0!$A$10:$AQ$10,0),FALSE)),":",VLOOKUP($A12,ES_P2a_0!$A$10:$AQ$100,MATCH(FIXED(H$6,0,TRUE),ES_P2a_0!$A$10:$AQ$10,0),FALSE))</f>
        <v>83.6</v>
      </c>
      <c r="I12" s="232">
        <f>IF(ISNA(VLOOKUP($A12,ES_P2a_0!$A$10:$AQ$100,MATCH(FIXED(I$6,0,TRUE),ES_P2a_0!$A$10:$AQ$10,0),FALSE)),":",VLOOKUP($A12,ES_P2a_0!$A$10:$AQ$100,MATCH(FIXED(I$6,0,TRUE),ES_P2a_0!$A$10:$AQ$10,0),FALSE))</f>
        <v>87.1</v>
      </c>
      <c r="J12" s="232">
        <f>IF(ISNA(VLOOKUP($A12,ES_P2a_0!$A$10:$AQ$100,MATCH(FIXED(J$6,0,TRUE),ES_P2a_0!$A$10:$AQ$10,0),FALSE)),":",VLOOKUP($A12,ES_P2a_0!$A$10:$AQ$100,MATCH(FIXED(J$6,0,TRUE),ES_P2a_0!$A$10:$AQ$10,0),FALSE))</f>
        <v>91</v>
      </c>
      <c r="K12" s="232">
        <f>IF(ISNA(VLOOKUP($A12,ES_P2a_0!$A$10:$AQ$100,MATCH(FIXED(K$6,0,TRUE),ES_P2a_0!$A$10:$AQ$10,0),FALSE)),":",VLOOKUP($A12,ES_P2a_0!$A$10:$AQ$100,MATCH(FIXED(K$6,0,TRUE),ES_P2a_0!$A$10:$AQ$10,0),FALSE))</f>
        <v>93.8</v>
      </c>
      <c r="L12" s="232">
        <f>IF(ISNA(VLOOKUP($A12,ES_P2a_0!$A$10:$AQ$100,MATCH(FIXED(L$6,0,TRUE),ES_P2a_0!$A$10:$AQ$10,0),FALSE)),":",VLOOKUP($A12,ES_P2a_0!$A$10:$AQ$100,MATCH(FIXED(L$6,0,TRUE),ES_P2a_0!$A$10:$AQ$10,0),FALSE))</f>
        <v>96.3</v>
      </c>
      <c r="M12" s="232">
        <f>IF(ISNA(VLOOKUP($A12,ES_P2a_0!$A$10:$AQ$100,MATCH(FIXED(M$6,0,TRUE),ES_P2a_0!$A$10:$AQ$10,0),FALSE)),":",VLOOKUP($A12,ES_P2a_0!$A$10:$AQ$100,MATCH(FIXED(M$6,0,TRUE),ES_P2a_0!$A$10:$AQ$10,0),FALSE))</f>
        <v>100</v>
      </c>
      <c r="N12" s="232">
        <f>IF(ISNA(VLOOKUP($A12,ES_P2a_0!$A$10:$AQ$100,MATCH(FIXED(N$6,0,TRUE),ES_P2a_0!$A$10:$AQ$10,0),FALSE)),":",VLOOKUP($A12,ES_P2a_0!$A$10:$AQ$100,MATCH(FIXED(N$6,0,TRUE),ES_P2a_0!$A$10:$AQ$10,0),FALSE))</f>
        <v>103.4</v>
      </c>
      <c r="O12" s="232">
        <f>IF(ISNA(VLOOKUP($A12,ES_P2a_0!$A$10:$AQ$100,MATCH(FIXED(O$6,0,TRUE),ES_P2a_0!$A$10:$AQ$10,0),FALSE)),":",VLOOKUP($A12,ES_P2a_0!$A$10:$AQ$100,MATCH(FIXED(O$6,0,TRUE),ES_P2a_0!$A$10:$AQ$10,0),FALSE))</f>
        <v>106.6</v>
      </c>
      <c r="P12" s="232">
        <f>IF(ISNA(VLOOKUP($A12,ES_P2a_0!$A$10:$AQ$100,MATCH(FIXED(P$6,0,TRUE),ES_P2a_0!$A$10:$AQ$10,0),FALSE)),":",VLOOKUP($A12,ES_P2a_0!$A$10:$AQ$100,MATCH(FIXED(P$6,0,TRUE),ES_P2a_0!$A$10:$AQ$10,0),FALSE))</f>
        <v>108</v>
      </c>
      <c r="Q12" s="232">
        <f>IF(ISNA(VLOOKUP($A12,ES_P2a_0!$A$10:$AQ$100,MATCH(FIXED(Q$6,0,TRUE),ES_P2a_0!$A$10:$AQ$10,0),FALSE)),":",VLOOKUP($A12,ES_P2a_0!$A$10:$AQ$100,MATCH(FIXED(Q$6,0,TRUE),ES_P2a_0!$A$10:$AQ$10,0),FALSE))</f>
        <v>106.9</v>
      </c>
      <c r="R12" s="232">
        <f>IF(ISNA(VLOOKUP($A12,ES_P2a_0!$A$10:$AQ$100,MATCH(FIXED(R$6,0,TRUE),ES_P2a_0!$A$10:$AQ$10,0),FALSE)),":",VLOOKUP($A12,ES_P2a_0!$A$10:$AQ$100,MATCH(FIXED(R$6,0,TRUE),ES_P2a_0!$A$10:$AQ$10,0),FALSE))</f>
        <v>111.7</v>
      </c>
      <c r="S12" s="232">
        <f>IF(ISNA(VLOOKUP($A12,ES_P2a_0!$A$10:$AQ$100,MATCH(FIXED(S$6,0,TRUE),ES_P2a_0!$A$10:$AQ$10,0),FALSE)),":",VLOOKUP($A12,ES_P2a_0!$A$10:$AQ$100,MATCH(FIXED(S$6,0,TRUE),ES_P2a_0!$A$10:$AQ$10,0),FALSE))</f>
        <v>116.4</v>
      </c>
      <c r="T12" s="232">
        <f>IF(ISNA(VLOOKUP($A12,ES_P2a_0!$A$10:$AQ$100,MATCH(FIXED(T$6,0,TRUE),ES_P2a_0!$A$10:$AQ$10,0),FALSE)),":",VLOOKUP($A12,ES_P2a_0!$A$10:$AQ$100,MATCH(FIXED(T$6,0,TRUE),ES_P2a_0!$A$10:$AQ$10,0),FALSE))</f>
        <v>120.1</v>
      </c>
      <c r="U12" s="232">
        <f>IF(ISNA(VLOOKUP($A12,ES_P2a_0!$A$10:$AQ$100,MATCH(FIXED(U$6,0,TRUE),ES_P2a_0!$A$10:$AQ$10,0),FALSE)),":",VLOOKUP($A12,ES_P2a_0!$A$10:$AQ$100,MATCH(FIXED(U$6,0,TRUE),ES_P2a_0!$A$10:$AQ$10,0),FALSE))</f>
        <v>121.6</v>
      </c>
      <c r="V12" s="232" t="str">
        <f>IF(ISNA(VLOOKUP($A12,ES_P2a_0!$A$10:$AQ$100,MATCH(FIXED(V$6,0,TRUE),ES_P2a_0!$A$10:$AQ$10,0),FALSE)),":",VLOOKUP($A12,ES_P2a_0!$A$10:$AQ$100,MATCH(FIXED(V$6,0,TRUE),ES_P2a_0!$A$10:$AQ$10,0),FALSE))</f>
        <v>:</v>
      </c>
      <c r="W12" s="232" t="str">
        <f>IF(ISNA(VLOOKUP($A12,ES_P2a_0!$A$10:$AQ$100,MATCH(FIXED(W$6,0,TRUE),ES_P2a_0!$A$10:$AQ$10,0),FALSE)),":",VLOOKUP($A12,ES_P2a_0!$A$10:$AQ$100,MATCH(FIXED(W$6,0,TRUE),ES_P2a_0!$A$10:$AQ$10,0),FALSE))</f>
        <v>:</v>
      </c>
    </row>
    <row r="13" spans="1:23">
      <c r="A13" s="230" t="str">
        <f>lookup!Z8</f>
        <v>Czech Republic</v>
      </c>
      <c r="B13" s="232" t="str">
        <f>VLOOKUP(A13,lookup!$Z$2:$AA$77,2,FALSE)</f>
        <v>Τσεχία</v>
      </c>
      <c r="C13" s="232">
        <f>IF(ISNA(VLOOKUP($A13,ES_P2a_0!$A$10:$AQ$100,MATCH(FIXED(C$6,0,TRUE),ES_P2a_0!$A$10:$AQ$10,0),FALSE)),":",VLOOKUP($A13,ES_P2a_0!$A$10:$AQ$100,MATCH(FIXED(C$6,0,TRUE),ES_P2a_0!$A$10:$AQ$10,0),FALSE))</f>
        <v>70.599999999999994</v>
      </c>
      <c r="D13" s="232">
        <f>IF(ISNA(VLOOKUP($A13,ES_P2a_0!$A$10:$AQ$100,MATCH(FIXED(D$6,0,TRUE),ES_P2a_0!$A$10:$AQ$10,0),FALSE)),":",VLOOKUP($A13,ES_P2a_0!$A$10:$AQ$100,MATCH(FIXED(D$6,0,TRUE),ES_P2a_0!$A$10:$AQ$10,0),FALSE))</f>
        <v>73.599999999999994</v>
      </c>
      <c r="E13" s="232">
        <f>IF(ISNA(VLOOKUP($A13,ES_P2a_0!$A$10:$AQ$100,MATCH(FIXED(E$6,0,TRUE),ES_P2a_0!$A$10:$AQ$10,0),FALSE)),":",VLOOKUP($A13,ES_P2a_0!$A$10:$AQ$100,MATCH(FIXED(E$6,0,TRUE),ES_P2a_0!$A$10:$AQ$10,0),FALSE))</f>
        <v>73.3</v>
      </c>
      <c r="F13" s="232">
        <f>IF(ISNA(VLOOKUP($A13,ES_P2a_0!$A$10:$AQ$100,MATCH(FIXED(F$6,0,TRUE),ES_P2a_0!$A$10:$AQ$10,0),FALSE)),":",VLOOKUP($A13,ES_P2a_0!$A$10:$AQ$100,MATCH(FIXED(F$6,0,TRUE),ES_P2a_0!$A$10:$AQ$10,0),FALSE))</f>
        <v>73.599999999999994</v>
      </c>
      <c r="G13" s="232">
        <f>IF(ISNA(VLOOKUP($A13,ES_P2a_0!$A$10:$AQ$100,MATCH(FIXED(G$6,0,TRUE),ES_P2a_0!$A$10:$AQ$10,0),FALSE)),":",VLOOKUP($A13,ES_P2a_0!$A$10:$AQ$100,MATCH(FIXED(G$6,0,TRUE),ES_P2a_0!$A$10:$AQ$10,0),FALSE))</f>
        <v>75.900000000000006</v>
      </c>
      <c r="H13" s="232">
        <f>IF(ISNA(VLOOKUP($A13,ES_P2a_0!$A$10:$AQ$100,MATCH(FIXED(H$6,0,TRUE),ES_P2a_0!$A$10:$AQ$10,0),FALSE)),":",VLOOKUP($A13,ES_P2a_0!$A$10:$AQ$100,MATCH(FIXED(H$6,0,TRUE),ES_P2a_0!$A$10:$AQ$10,0),FALSE))</f>
        <v>79.5</v>
      </c>
      <c r="I13" s="232">
        <f>IF(ISNA(VLOOKUP($A13,ES_P2a_0!$A$10:$AQ$100,MATCH(FIXED(I$6,0,TRUE),ES_P2a_0!$A$10:$AQ$10,0),FALSE)),":",VLOOKUP($A13,ES_P2a_0!$A$10:$AQ$100,MATCH(FIXED(I$6,0,TRUE),ES_P2a_0!$A$10:$AQ$10,0),FALSE))</f>
        <v>85.7</v>
      </c>
      <c r="J13" s="232">
        <f>IF(ISNA(VLOOKUP($A13,ES_P2a_0!$A$10:$AQ$100,MATCH(FIXED(J$6,0,TRUE),ES_P2a_0!$A$10:$AQ$10,0),FALSE)),":",VLOOKUP($A13,ES_P2a_0!$A$10:$AQ$100,MATCH(FIXED(J$6,0,TRUE),ES_P2a_0!$A$10:$AQ$10,0),FALSE))</f>
        <v>87.1</v>
      </c>
      <c r="K13" s="232">
        <f>IF(ISNA(VLOOKUP($A13,ES_P2a_0!$A$10:$AQ$100,MATCH(FIXED(K$6,0,TRUE),ES_P2a_0!$A$10:$AQ$10,0),FALSE)),":",VLOOKUP($A13,ES_P2a_0!$A$10:$AQ$100,MATCH(FIXED(K$6,0,TRUE),ES_P2a_0!$A$10:$AQ$10,0),FALSE))</f>
        <v>91.6</v>
      </c>
      <c r="L13" s="232">
        <f>IF(ISNA(VLOOKUP($A13,ES_P2a_0!$A$10:$AQ$100,MATCH(FIXED(L$6,0,TRUE),ES_P2a_0!$A$10:$AQ$10,0),FALSE)),":",VLOOKUP($A13,ES_P2a_0!$A$10:$AQ$100,MATCH(FIXED(L$6,0,TRUE),ES_P2a_0!$A$10:$AQ$10,0),FALSE))</f>
        <v>95.6</v>
      </c>
      <c r="M13" s="232">
        <f>IF(ISNA(VLOOKUP($A13,ES_P2a_0!$A$10:$AQ$100,MATCH(FIXED(M$6,0,TRUE),ES_P2a_0!$A$10:$AQ$10,0),FALSE)),":",VLOOKUP($A13,ES_P2a_0!$A$10:$AQ$100,MATCH(FIXED(M$6,0,TRUE),ES_P2a_0!$A$10:$AQ$10,0),FALSE))</f>
        <v>100</v>
      </c>
      <c r="N13" s="232">
        <f>IF(ISNA(VLOOKUP($A13,ES_P2a_0!$A$10:$AQ$100,MATCH(FIXED(N$6,0,TRUE),ES_P2a_0!$A$10:$AQ$10,0),FALSE)),":",VLOOKUP($A13,ES_P2a_0!$A$10:$AQ$100,MATCH(FIXED(N$6,0,TRUE),ES_P2a_0!$A$10:$AQ$10,0),FALSE))</f>
        <v>106.7</v>
      </c>
      <c r="O13" s="232">
        <f>IF(ISNA(VLOOKUP($A13,ES_P2a_0!$A$10:$AQ$100,MATCH(FIXED(O$6,0,TRUE),ES_P2a_0!$A$10:$AQ$10,0),FALSE)),":",VLOOKUP($A13,ES_P2a_0!$A$10:$AQ$100,MATCH(FIXED(O$6,0,TRUE),ES_P2a_0!$A$10:$AQ$10,0),FALSE))</f>
        <v>111.4</v>
      </c>
      <c r="P13" s="232">
        <f>IF(ISNA(VLOOKUP($A13,ES_P2a_0!$A$10:$AQ$100,MATCH(FIXED(P$6,0,TRUE),ES_P2a_0!$A$10:$AQ$10,0),FALSE)),":",VLOOKUP($A13,ES_P2a_0!$A$10:$AQ$100,MATCH(FIXED(P$6,0,TRUE),ES_P2a_0!$A$10:$AQ$10,0),FALSE))</f>
        <v>111.8</v>
      </c>
      <c r="Q13" s="232">
        <f>IF(ISNA(VLOOKUP($A13,ES_P2a_0!$A$10:$AQ$100,MATCH(FIXED(Q$6,0,TRUE),ES_P2a_0!$A$10:$AQ$10,0),FALSE)),":",VLOOKUP($A13,ES_P2a_0!$A$10:$AQ$100,MATCH(FIXED(Q$6,0,TRUE),ES_P2a_0!$A$10:$AQ$10,0),FALSE))</f>
        <v>110.1</v>
      </c>
      <c r="R13" s="232">
        <f>IF(ISNA(VLOOKUP($A13,ES_P2a_0!$A$10:$AQ$100,MATCH(FIXED(R$6,0,TRUE),ES_P2a_0!$A$10:$AQ$10,0),FALSE)),":",VLOOKUP($A13,ES_P2a_0!$A$10:$AQ$100,MATCH(FIXED(R$6,0,TRUE),ES_P2a_0!$A$10:$AQ$10,0),FALSE))</f>
        <v>111.9</v>
      </c>
      <c r="S13" s="232">
        <f>IF(ISNA(VLOOKUP($A13,ES_P2a_0!$A$10:$AQ$100,MATCH(FIXED(S$6,0,TRUE),ES_P2a_0!$A$10:$AQ$10,0),FALSE)),":",VLOOKUP($A13,ES_P2a_0!$A$10:$AQ$100,MATCH(FIXED(S$6,0,TRUE),ES_P2a_0!$A$10:$AQ$10,0),FALSE))</f>
        <v>114</v>
      </c>
      <c r="T13" s="232">
        <f>IF(ISNA(VLOOKUP($A13,ES_P2a_0!$A$10:$AQ$100,MATCH(FIXED(T$6,0,TRUE),ES_P2a_0!$A$10:$AQ$10,0),FALSE)),":",VLOOKUP($A13,ES_P2a_0!$A$10:$AQ$100,MATCH(FIXED(T$6,0,TRUE),ES_P2a_0!$A$10:$AQ$10,0),FALSE))</f>
        <v>112.9</v>
      </c>
      <c r="U13" s="232">
        <f>IF(ISNA(VLOOKUP($A13,ES_P2a_0!$A$10:$AQ$100,MATCH(FIXED(U$6,0,TRUE),ES_P2a_0!$A$10:$AQ$10,0),FALSE)),":",VLOOKUP($A13,ES_P2a_0!$A$10:$AQ$100,MATCH(FIXED(U$6,0,TRUE),ES_P2a_0!$A$10:$AQ$10,0),FALSE))</f>
        <v>112.7</v>
      </c>
      <c r="V13" s="232" t="str">
        <f>IF(ISNA(VLOOKUP($A13,ES_P2a_0!$A$10:$AQ$100,MATCH(FIXED(V$6,0,TRUE),ES_P2a_0!$A$10:$AQ$10,0),FALSE)),":",VLOOKUP($A13,ES_P2a_0!$A$10:$AQ$100,MATCH(FIXED(V$6,0,TRUE),ES_P2a_0!$A$10:$AQ$10,0),FALSE))</f>
        <v>:</v>
      </c>
      <c r="W13" s="232" t="str">
        <f>IF(ISNA(VLOOKUP($A13,ES_P2a_0!$A$10:$AQ$100,MATCH(FIXED(W$6,0,TRUE),ES_P2a_0!$A$10:$AQ$10,0),FALSE)),":",VLOOKUP($A13,ES_P2a_0!$A$10:$AQ$100,MATCH(FIXED(W$6,0,TRUE),ES_P2a_0!$A$10:$AQ$10,0),FALSE))</f>
        <v>:</v>
      </c>
    </row>
    <row r="14" spans="1:23">
      <c r="A14" s="230" t="str">
        <f>lookup!Z9</f>
        <v>Denmark</v>
      </c>
      <c r="B14" s="232" t="str">
        <f>VLOOKUP(A14,lookup!$Z$2:$AA$77,2,FALSE)</f>
        <v>Δανία</v>
      </c>
      <c r="C14" s="232">
        <f>IF(ISNA(VLOOKUP($A14,ES_P2a_0!$A$10:$AQ$100,MATCH(FIXED(C$6,0,TRUE),ES_P2a_0!$A$10:$AQ$10,0),FALSE)),":",VLOOKUP($A14,ES_P2a_0!$A$10:$AQ$100,MATCH(FIXED(C$6,0,TRUE),ES_P2a_0!$A$10:$AQ$10,0),FALSE))</f>
        <v>88.1</v>
      </c>
      <c r="D14" s="232">
        <f>IF(ISNA(VLOOKUP($A14,ES_P2a_0!$A$10:$AQ$100,MATCH(FIXED(D$6,0,TRUE),ES_P2a_0!$A$10:$AQ$10,0),FALSE)),":",VLOOKUP($A14,ES_P2a_0!$A$10:$AQ$100,MATCH(FIXED(D$6,0,TRUE),ES_P2a_0!$A$10:$AQ$10,0),FALSE))</f>
        <v>90.2</v>
      </c>
      <c r="E14" s="232">
        <f>IF(ISNA(VLOOKUP($A14,ES_P2a_0!$A$10:$AQ$100,MATCH(FIXED(E$6,0,TRUE),ES_P2a_0!$A$10:$AQ$10,0),FALSE)),":",VLOOKUP($A14,ES_P2a_0!$A$10:$AQ$100,MATCH(FIXED(E$6,0,TRUE),ES_P2a_0!$A$10:$AQ$10,0),FALSE))</f>
        <v>91.1</v>
      </c>
      <c r="F14" s="232">
        <f>IF(ISNA(VLOOKUP($A14,ES_P2a_0!$A$10:$AQ$100,MATCH(FIXED(F$6,0,TRUE),ES_P2a_0!$A$10:$AQ$10,0),FALSE)),":",VLOOKUP($A14,ES_P2a_0!$A$10:$AQ$100,MATCH(FIXED(F$6,0,TRUE),ES_P2a_0!$A$10:$AQ$10,0),FALSE))</f>
        <v>90.4</v>
      </c>
      <c r="G14" s="232">
        <f>IF(ISNA(VLOOKUP($A14,ES_P2a_0!$A$10:$AQ$100,MATCH(FIXED(G$6,0,TRUE),ES_P2a_0!$A$10:$AQ$10,0),FALSE)),":",VLOOKUP($A14,ES_P2a_0!$A$10:$AQ$100,MATCH(FIXED(G$6,0,TRUE),ES_P2a_0!$A$10:$AQ$10,0),FALSE))</f>
        <v>91.6</v>
      </c>
      <c r="H14" s="232">
        <f>IF(ISNA(VLOOKUP($A14,ES_P2a_0!$A$10:$AQ$100,MATCH(FIXED(H$6,0,TRUE),ES_P2a_0!$A$10:$AQ$10,0),FALSE)),":",VLOOKUP($A14,ES_P2a_0!$A$10:$AQ$100,MATCH(FIXED(H$6,0,TRUE),ES_P2a_0!$A$10:$AQ$10,0),FALSE))</f>
        <v>93.5</v>
      </c>
      <c r="I14" s="232">
        <f>IF(ISNA(VLOOKUP($A14,ES_P2a_0!$A$10:$AQ$100,MATCH(FIXED(I$6,0,TRUE),ES_P2a_0!$A$10:$AQ$10,0),FALSE)),":",VLOOKUP($A14,ES_P2a_0!$A$10:$AQ$100,MATCH(FIXED(I$6,0,TRUE),ES_P2a_0!$A$10:$AQ$10,0),FALSE))</f>
        <v>93</v>
      </c>
      <c r="J14" s="232">
        <f>IF(ISNA(VLOOKUP($A14,ES_P2a_0!$A$10:$AQ$100,MATCH(FIXED(J$6,0,TRUE),ES_P2a_0!$A$10:$AQ$10,0),FALSE)),":",VLOOKUP($A14,ES_P2a_0!$A$10:$AQ$100,MATCH(FIXED(J$6,0,TRUE),ES_P2a_0!$A$10:$AQ$10,0),FALSE))</f>
        <v>93.8</v>
      </c>
      <c r="K14" s="232">
        <f>IF(ISNA(VLOOKUP($A14,ES_P2a_0!$A$10:$AQ$100,MATCH(FIXED(K$6,0,TRUE),ES_P2a_0!$A$10:$AQ$10,0),FALSE)),":",VLOOKUP($A14,ES_P2a_0!$A$10:$AQ$100,MATCH(FIXED(K$6,0,TRUE),ES_P2a_0!$A$10:$AQ$10,0),FALSE))</f>
        <v>95.5</v>
      </c>
      <c r="L14" s="232">
        <f>IF(ISNA(VLOOKUP($A14,ES_P2a_0!$A$10:$AQ$100,MATCH(FIXED(L$6,0,TRUE),ES_P2a_0!$A$10:$AQ$10,0),FALSE)),":",VLOOKUP($A14,ES_P2a_0!$A$10:$AQ$100,MATCH(FIXED(L$6,0,TRUE),ES_P2a_0!$A$10:$AQ$10,0),FALSE))</f>
        <v>98.3</v>
      </c>
      <c r="M14" s="232">
        <f>IF(ISNA(VLOOKUP($A14,ES_P2a_0!$A$10:$AQ$100,MATCH(FIXED(M$6,0,TRUE),ES_P2a_0!$A$10:$AQ$10,0),FALSE)),":",VLOOKUP($A14,ES_P2a_0!$A$10:$AQ$100,MATCH(FIXED(M$6,0,TRUE),ES_P2a_0!$A$10:$AQ$10,0),FALSE))</f>
        <v>100</v>
      </c>
      <c r="N14" s="232">
        <f>IF(ISNA(VLOOKUP($A14,ES_P2a_0!$A$10:$AQ$100,MATCH(FIXED(N$6,0,TRUE),ES_P2a_0!$A$10:$AQ$10,0),FALSE)),":",VLOOKUP($A14,ES_P2a_0!$A$10:$AQ$100,MATCH(FIXED(N$6,0,TRUE),ES_P2a_0!$A$10:$AQ$10,0),FALSE))</f>
        <v>100.9</v>
      </c>
      <c r="O14" s="232">
        <f>IF(ISNA(VLOOKUP($A14,ES_P2a_0!$A$10:$AQ$100,MATCH(FIXED(O$6,0,TRUE),ES_P2a_0!$A$10:$AQ$10,0),FALSE)),":",VLOOKUP($A14,ES_P2a_0!$A$10:$AQ$100,MATCH(FIXED(O$6,0,TRUE),ES_P2a_0!$A$10:$AQ$10,0),FALSE))</f>
        <v>101.4</v>
      </c>
      <c r="P14" s="232">
        <f>IF(ISNA(VLOOKUP($A14,ES_P2a_0!$A$10:$AQ$100,MATCH(FIXED(P$6,0,TRUE),ES_P2a_0!$A$10:$AQ$10,0),FALSE)),":",VLOOKUP($A14,ES_P2a_0!$A$10:$AQ$100,MATCH(FIXED(P$6,0,TRUE),ES_P2a_0!$A$10:$AQ$10,0),FALSE))</f>
        <v>99.5</v>
      </c>
      <c r="Q14" s="232">
        <f>IF(ISNA(VLOOKUP($A14,ES_P2a_0!$A$10:$AQ$100,MATCH(FIXED(Q$6,0,TRUE),ES_P2a_0!$A$10:$AQ$10,0),FALSE)),":",VLOOKUP($A14,ES_P2a_0!$A$10:$AQ$100,MATCH(FIXED(Q$6,0,TRUE),ES_P2a_0!$A$10:$AQ$10,0),FALSE))</f>
        <v>96.9</v>
      </c>
      <c r="R14" s="232">
        <f>IF(ISNA(VLOOKUP($A14,ES_P2a_0!$A$10:$AQ$100,MATCH(FIXED(R$6,0,TRUE),ES_P2a_0!$A$10:$AQ$10,0),FALSE)),":",VLOOKUP($A14,ES_P2a_0!$A$10:$AQ$100,MATCH(FIXED(R$6,0,TRUE),ES_P2a_0!$A$10:$AQ$10,0),FALSE))</f>
        <v>102</v>
      </c>
      <c r="S14" s="232">
        <f>IF(ISNA(VLOOKUP($A14,ES_P2a_0!$A$10:$AQ$100,MATCH(FIXED(S$6,0,TRUE),ES_P2a_0!$A$10:$AQ$10,0),FALSE)),":",VLOOKUP($A14,ES_P2a_0!$A$10:$AQ$100,MATCH(FIXED(S$6,0,TRUE),ES_P2a_0!$A$10:$AQ$10,0),FALSE))</f>
        <v>102.1</v>
      </c>
      <c r="T14" s="232">
        <f>IF(ISNA(VLOOKUP($A14,ES_P2a_0!$A$10:$AQ$100,MATCH(FIXED(T$6,0,TRUE),ES_P2a_0!$A$10:$AQ$10,0),FALSE)),":",VLOOKUP($A14,ES_P2a_0!$A$10:$AQ$100,MATCH(FIXED(T$6,0,TRUE),ES_P2a_0!$A$10:$AQ$10,0),FALSE))</f>
        <v>102.2</v>
      </c>
      <c r="U14" s="232">
        <f>IF(ISNA(VLOOKUP($A14,ES_P2a_0!$A$10:$AQ$100,MATCH(FIXED(U$6,0,TRUE),ES_P2a_0!$A$10:$AQ$10,0),FALSE)),":",VLOOKUP($A14,ES_P2a_0!$A$10:$AQ$100,MATCH(FIXED(U$6,0,TRUE),ES_P2a_0!$A$10:$AQ$10,0),FALSE))</f>
        <v>103.9</v>
      </c>
      <c r="V14" s="232" t="str">
        <f>IF(ISNA(VLOOKUP($A14,ES_P2a_0!$A$10:$AQ$100,MATCH(FIXED(V$6,0,TRUE),ES_P2a_0!$A$10:$AQ$10,0),FALSE)),":",VLOOKUP($A14,ES_P2a_0!$A$10:$AQ$100,MATCH(FIXED(V$6,0,TRUE),ES_P2a_0!$A$10:$AQ$10,0),FALSE))</f>
        <v>:</v>
      </c>
      <c r="W14" s="232" t="str">
        <f>IF(ISNA(VLOOKUP($A14,ES_P2a_0!$A$10:$AQ$100,MATCH(FIXED(W$6,0,TRUE),ES_P2a_0!$A$10:$AQ$10,0),FALSE)),":",VLOOKUP($A14,ES_P2a_0!$A$10:$AQ$100,MATCH(FIXED(W$6,0,TRUE),ES_P2a_0!$A$10:$AQ$10,0),FALSE))</f>
        <v>:</v>
      </c>
    </row>
    <row r="15" spans="1:23">
      <c r="A15" s="230" t="str">
        <f>lookup!Z10</f>
        <v>Germany (until 1990 former territory of the FRG)</v>
      </c>
      <c r="B15" s="232" t="str">
        <f>VLOOKUP(A15,lookup!$Z$2:$AA$77,2,FALSE)</f>
        <v>Γερμανία</v>
      </c>
      <c r="C15" s="232">
        <f>IF(ISNA(VLOOKUP($A15,ES_P2a_0!$A$10:$AQ$100,MATCH(FIXED(C$6,0,TRUE),ES_P2a_0!$A$10:$AQ$10,0),FALSE)),":",VLOOKUP($A15,ES_P2a_0!$A$10:$AQ$100,MATCH(FIXED(C$6,0,TRUE),ES_P2a_0!$A$10:$AQ$10,0),FALSE))</f>
        <v>85.4</v>
      </c>
      <c r="D15" s="232">
        <f>IF(ISNA(VLOOKUP($A15,ES_P2a_0!$A$10:$AQ$100,MATCH(FIXED(D$6,0,TRUE),ES_P2a_0!$A$10:$AQ$10,0),FALSE)),":",VLOOKUP($A15,ES_P2a_0!$A$10:$AQ$100,MATCH(FIXED(D$6,0,TRUE),ES_P2a_0!$A$10:$AQ$10,0),FALSE))</f>
        <v>87.2</v>
      </c>
      <c r="E15" s="232">
        <f>IF(ISNA(VLOOKUP($A15,ES_P2a_0!$A$10:$AQ$100,MATCH(FIXED(E$6,0,TRUE),ES_P2a_0!$A$10:$AQ$10,0),FALSE)),":",VLOOKUP($A15,ES_P2a_0!$A$10:$AQ$100,MATCH(FIXED(E$6,0,TRUE),ES_P2a_0!$A$10:$AQ$10,0),FALSE))</f>
        <v>89.2</v>
      </c>
      <c r="F15" s="232">
        <f>IF(ISNA(VLOOKUP($A15,ES_P2a_0!$A$10:$AQ$100,MATCH(FIXED(F$6,0,TRUE),ES_P2a_0!$A$10:$AQ$10,0),FALSE)),":",VLOOKUP($A15,ES_P2a_0!$A$10:$AQ$100,MATCH(FIXED(F$6,0,TRUE),ES_P2a_0!$A$10:$AQ$10,0),FALSE))</f>
        <v>90.2</v>
      </c>
      <c r="G15" s="232">
        <f>IF(ISNA(VLOOKUP($A15,ES_P2a_0!$A$10:$AQ$100,MATCH(FIXED(G$6,0,TRUE),ES_P2a_0!$A$10:$AQ$10,0),FALSE)),":",VLOOKUP($A15,ES_P2a_0!$A$10:$AQ$100,MATCH(FIXED(G$6,0,TRUE),ES_P2a_0!$A$10:$AQ$10,0),FALSE))</f>
        <v>91</v>
      </c>
      <c r="H15" s="232">
        <f>IF(ISNA(VLOOKUP($A15,ES_P2a_0!$A$10:$AQ$100,MATCH(FIXED(H$6,0,TRUE),ES_P2a_0!$A$10:$AQ$10,0),FALSE)),":",VLOOKUP($A15,ES_P2a_0!$A$10:$AQ$100,MATCH(FIXED(H$6,0,TRUE),ES_P2a_0!$A$10:$AQ$10,0),FALSE))</f>
        <v>93.5</v>
      </c>
      <c r="I15" s="232">
        <f>IF(ISNA(VLOOKUP($A15,ES_P2a_0!$A$10:$AQ$100,MATCH(FIXED(I$6,0,TRUE),ES_P2a_0!$A$10:$AQ$10,0),FALSE)),":",VLOOKUP($A15,ES_P2a_0!$A$10:$AQ$100,MATCH(FIXED(I$6,0,TRUE),ES_P2a_0!$A$10:$AQ$10,0),FALSE))</f>
        <v>95.8</v>
      </c>
      <c r="J15" s="232">
        <f>IF(ISNA(VLOOKUP($A15,ES_P2a_0!$A$10:$AQ$100,MATCH(FIXED(J$6,0,TRUE),ES_P2a_0!$A$10:$AQ$10,0),FALSE)),":",VLOOKUP($A15,ES_P2a_0!$A$10:$AQ$100,MATCH(FIXED(J$6,0,TRUE),ES_P2a_0!$A$10:$AQ$10,0),FALSE))</f>
        <v>97.1</v>
      </c>
      <c r="K15" s="232">
        <f>IF(ISNA(VLOOKUP($A15,ES_P2a_0!$A$10:$AQ$100,MATCH(FIXED(K$6,0,TRUE),ES_P2a_0!$A$10:$AQ$10,0),FALSE)),":",VLOOKUP($A15,ES_P2a_0!$A$10:$AQ$100,MATCH(FIXED(K$6,0,TRUE),ES_P2a_0!$A$10:$AQ$10,0),FALSE))</f>
        <v>98</v>
      </c>
      <c r="L15" s="232">
        <f>IF(ISNA(VLOOKUP($A15,ES_P2a_0!$A$10:$AQ$100,MATCH(FIXED(L$6,0,TRUE),ES_P2a_0!$A$10:$AQ$10,0),FALSE)),":",VLOOKUP($A15,ES_P2a_0!$A$10:$AQ$100,MATCH(FIXED(L$6,0,TRUE),ES_P2a_0!$A$10:$AQ$10,0),FALSE))</f>
        <v>98.8</v>
      </c>
      <c r="M15" s="232">
        <f>IF(ISNA(VLOOKUP($A15,ES_P2a_0!$A$10:$AQ$100,MATCH(FIXED(M$6,0,TRUE),ES_P2a_0!$A$10:$AQ$10,0),FALSE)),":",VLOOKUP($A15,ES_P2a_0!$A$10:$AQ$100,MATCH(FIXED(M$6,0,TRUE),ES_P2a_0!$A$10:$AQ$10,0),FALSE))</f>
        <v>100</v>
      </c>
      <c r="N15" s="232">
        <f>IF(ISNA(VLOOKUP($A15,ES_P2a_0!$A$10:$AQ$100,MATCH(FIXED(N$6,0,TRUE),ES_P2a_0!$A$10:$AQ$10,0),FALSE)),":",VLOOKUP($A15,ES_P2a_0!$A$10:$AQ$100,MATCH(FIXED(N$6,0,TRUE),ES_P2a_0!$A$10:$AQ$10,0),FALSE))</f>
        <v>103.6</v>
      </c>
      <c r="O15" s="232">
        <f>IF(ISNA(VLOOKUP($A15,ES_P2a_0!$A$10:$AQ$100,MATCH(FIXED(O$6,0,TRUE),ES_P2a_0!$A$10:$AQ$10,0),FALSE)),":",VLOOKUP($A15,ES_P2a_0!$A$10:$AQ$100,MATCH(FIXED(O$6,0,TRUE),ES_P2a_0!$A$10:$AQ$10,0),FALSE))</f>
        <v>105.4</v>
      </c>
      <c r="P15" s="232">
        <f>IF(ISNA(VLOOKUP($A15,ES_P2a_0!$A$10:$AQ$100,MATCH(FIXED(P$6,0,TRUE),ES_P2a_0!$A$10:$AQ$10,0),FALSE)),":",VLOOKUP($A15,ES_P2a_0!$A$10:$AQ$100,MATCH(FIXED(P$6,0,TRUE),ES_P2a_0!$A$10:$AQ$10,0),FALSE))</f>
        <v>105.3</v>
      </c>
      <c r="Q15" s="232">
        <f>IF(ISNA(VLOOKUP($A15,ES_P2a_0!$A$10:$AQ$100,MATCH(FIXED(Q$6,0,TRUE),ES_P2a_0!$A$10:$AQ$10,0),FALSE)),":",VLOOKUP($A15,ES_P2a_0!$A$10:$AQ$100,MATCH(FIXED(Q$6,0,TRUE),ES_P2a_0!$A$10:$AQ$10,0),FALSE))</f>
        <v>102.7</v>
      </c>
      <c r="R15" s="232">
        <f>IF(ISNA(VLOOKUP($A15,ES_P2a_0!$A$10:$AQ$100,MATCH(FIXED(R$6,0,TRUE),ES_P2a_0!$A$10:$AQ$10,0),FALSE)),":",VLOOKUP($A15,ES_P2a_0!$A$10:$AQ$100,MATCH(FIXED(R$6,0,TRUE),ES_P2a_0!$A$10:$AQ$10,0),FALSE))</f>
        <v>104.5</v>
      </c>
      <c r="S15" s="232">
        <f>IF(ISNA(VLOOKUP($A15,ES_P2a_0!$A$10:$AQ$100,MATCH(FIXED(S$6,0,TRUE),ES_P2a_0!$A$10:$AQ$10,0),FALSE)),":",VLOOKUP($A15,ES_P2a_0!$A$10:$AQ$100,MATCH(FIXED(S$6,0,TRUE),ES_P2a_0!$A$10:$AQ$10,0),FALSE))</f>
        <v>106.4</v>
      </c>
      <c r="T15" s="232">
        <f>IF(ISNA(VLOOKUP($A15,ES_P2a_0!$A$10:$AQ$100,MATCH(FIXED(T$6,0,TRUE),ES_P2a_0!$A$10:$AQ$10,0),FALSE)),":",VLOOKUP($A15,ES_P2a_0!$A$10:$AQ$100,MATCH(FIXED(T$6,0,TRUE),ES_P2a_0!$A$10:$AQ$10,0),FALSE))</f>
        <v>106.9</v>
      </c>
      <c r="U15" s="232">
        <f>IF(ISNA(VLOOKUP($A15,ES_P2a_0!$A$10:$AQ$100,MATCH(FIXED(U$6,0,TRUE),ES_P2a_0!$A$10:$AQ$10,0),FALSE)),":",VLOOKUP($A15,ES_P2a_0!$A$10:$AQ$100,MATCH(FIXED(U$6,0,TRUE),ES_P2a_0!$A$10:$AQ$10,0),FALSE))</f>
        <v>107.2</v>
      </c>
      <c r="V15" s="232" t="str">
        <f>IF(ISNA(VLOOKUP($A15,ES_P2a_0!$A$10:$AQ$100,MATCH(FIXED(V$6,0,TRUE),ES_P2a_0!$A$10:$AQ$10,0),FALSE)),":",VLOOKUP($A15,ES_P2a_0!$A$10:$AQ$100,MATCH(FIXED(V$6,0,TRUE),ES_P2a_0!$A$10:$AQ$10,0),FALSE))</f>
        <v>:</v>
      </c>
      <c r="W15" s="232" t="str">
        <f>IF(ISNA(VLOOKUP($A15,ES_P2a_0!$A$10:$AQ$100,MATCH(FIXED(W$6,0,TRUE),ES_P2a_0!$A$10:$AQ$10,0),FALSE)),":",VLOOKUP($A15,ES_P2a_0!$A$10:$AQ$100,MATCH(FIXED(W$6,0,TRUE),ES_P2a_0!$A$10:$AQ$10,0),FALSE))</f>
        <v>:</v>
      </c>
    </row>
    <row r="16" spans="1:23">
      <c r="A16" s="230" t="str">
        <f>lookup!Z11</f>
        <v>Estonia</v>
      </c>
      <c r="B16" s="232" t="str">
        <f>VLOOKUP(A16,lookup!$Z$2:$AA$77,2,FALSE)</f>
        <v>Εσθονία</v>
      </c>
      <c r="C16" s="232" t="str">
        <f>IF(ISNA(VLOOKUP($A16,ES_P2a_0!$A$10:$AQ$100,MATCH(FIXED(C$6,0,TRUE),ES_P2a_0!$A$10:$AQ$10,0),FALSE)),":",VLOOKUP($A16,ES_P2a_0!$A$10:$AQ$100,MATCH(FIXED(C$6,0,TRUE),ES_P2a_0!$A$10:$AQ$10,0),FALSE))</f>
        <v>:</v>
      </c>
      <c r="D16" s="232" t="str">
        <f>IF(ISNA(VLOOKUP($A16,ES_P2a_0!$A$10:$AQ$100,MATCH(FIXED(D$6,0,TRUE),ES_P2a_0!$A$10:$AQ$10,0),FALSE)),":",VLOOKUP($A16,ES_P2a_0!$A$10:$AQ$100,MATCH(FIXED(D$6,0,TRUE),ES_P2a_0!$A$10:$AQ$10,0),FALSE))</f>
        <v>:</v>
      </c>
      <c r="E16" s="232" t="str">
        <f>IF(ISNA(VLOOKUP($A16,ES_P2a_0!$A$10:$AQ$100,MATCH(FIXED(E$6,0,TRUE),ES_P2a_0!$A$10:$AQ$10,0),FALSE)),":",VLOOKUP($A16,ES_P2a_0!$A$10:$AQ$100,MATCH(FIXED(E$6,0,TRUE),ES_P2a_0!$A$10:$AQ$10,0),FALSE))</f>
        <v>:</v>
      </c>
      <c r="F16" s="232" t="str">
        <f>IF(ISNA(VLOOKUP($A16,ES_P2a_0!$A$10:$AQ$100,MATCH(FIXED(F$6,0,TRUE),ES_P2a_0!$A$10:$AQ$10,0),FALSE)),":",VLOOKUP($A16,ES_P2a_0!$A$10:$AQ$100,MATCH(FIXED(F$6,0,TRUE),ES_P2a_0!$A$10:$AQ$10,0),FALSE))</f>
        <v>:</v>
      </c>
      <c r="G16" s="232" t="str">
        <f>IF(ISNA(VLOOKUP($A16,ES_P2a_0!$A$10:$AQ$100,MATCH(FIXED(G$6,0,TRUE),ES_P2a_0!$A$10:$AQ$10,0),FALSE)),":",VLOOKUP($A16,ES_P2a_0!$A$10:$AQ$100,MATCH(FIXED(G$6,0,TRUE),ES_P2a_0!$A$10:$AQ$10,0),FALSE))</f>
        <v>:</v>
      </c>
      <c r="H16" s="232">
        <f>IF(ISNA(VLOOKUP($A16,ES_P2a_0!$A$10:$AQ$100,MATCH(FIXED(H$6,0,TRUE),ES_P2a_0!$A$10:$AQ$10,0),FALSE)),":",VLOOKUP($A16,ES_P2a_0!$A$10:$AQ$100,MATCH(FIXED(H$6,0,TRUE),ES_P2a_0!$A$10:$AQ$10,0),FALSE))</f>
        <v>75.8</v>
      </c>
      <c r="I16" s="232">
        <f>IF(ISNA(VLOOKUP($A16,ES_P2a_0!$A$10:$AQ$100,MATCH(FIXED(I$6,0,TRUE),ES_P2a_0!$A$10:$AQ$10,0),FALSE)),":",VLOOKUP($A16,ES_P2a_0!$A$10:$AQ$100,MATCH(FIXED(I$6,0,TRUE),ES_P2a_0!$A$10:$AQ$10,0),FALSE))</f>
        <v>80.2</v>
      </c>
      <c r="J16" s="232">
        <f>IF(ISNA(VLOOKUP($A16,ES_P2a_0!$A$10:$AQ$100,MATCH(FIXED(J$6,0,TRUE),ES_P2a_0!$A$10:$AQ$10,0),FALSE)),":",VLOOKUP($A16,ES_P2a_0!$A$10:$AQ$100,MATCH(FIXED(J$6,0,TRUE),ES_P2a_0!$A$10:$AQ$10,0),FALSE))</f>
        <v>83.9</v>
      </c>
      <c r="K16" s="232">
        <f>IF(ISNA(VLOOKUP($A16,ES_P2a_0!$A$10:$AQ$100,MATCH(FIXED(K$6,0,TRUE),ES_P2a_0!$A$10:$AQ$10,0),FALSE)),":",VLOOKUP($A16,ES_P2a_0!$A$10:$AQ$100,MATCH(FIXED(K$6,0,TRUE),ES_P2a_0!$A$10:$AQ$10,0),FALSE))</f>
        <v>89.3</v>
      </c>
      <c r="L16" s="232">
        <f>IF(ISNA(VLOOKUP($A16,ES_P2a_0!$A$10:$AQ$100,MATCH(FIXED(L$6,0,TRUE),ES_P2a_0!$A$10:$AQ$10,0),FALSE)),":",VLOOKUP($A16,ES_P2a_0!$A$10:$AQ$100,MATCH(FIXED(L$6,0,TRUE),ES_P2a_0!$A$10:$AQ$10,0),FALSE))</f>
        <v>94.3</v>
      </c>
      <c r="M16" s="232">
        <f>IF(ISNA(VLOOKUP($A16,ES_P2a_0!$A$10:$AQ$100,MATCH(FIXED(M$6,0,TRUE),ES_P2a_0!$A$10:$AQ$10,0),FALSE)),":",VLOOKUP($A16,ES_P2a_0!$A$10:$AQ$100,MATCH(FIXED(M$6,0,TRUE),ES_P2a_0!$A$10:$AQ$10,0),FALSE))</f>
        <v>100</v>
      </c>
      <c r="N16" s="232">
        <f>IF(ISNA(VLOOKUP($A16,ES_P2a_0!$A$10:$AQ$100,MATCH(FIXED(N$6,0,TRUE),ES_P2a_0!$A$10:$AQ$10,0),FALSE)),":",VLOOKUP($A16,ES_P2a_0!$A$10:$AQ$100,MATCH(FIXED(N$6,0,TRUE),ES_P2a_0!$A$10:$AQ$10,0),FALSE))</f>
        <v>105.1</v>
      </c>
      <c r="O16" s="232">
        <f>IF(ISNA(VLOOKUP($A16,ES_P2a_0!$A$10:$AQ$100,MATCH(FIXED(O$6,0,TRUE),ES_P2a_0!$A$10:$AQ$10,0),FALSE)),":",VLOOKUP($A16,ES_P2a_0!$A$10:$AQ$100,MATCH(FIXED(O$6,0,TRUE),ES_P2a_0!$A$10:$AQ$10,0),FALSE))</f>
        <v>112</v>
      </c>
      <c r="P16" s="232">
        <f>IF(ISNA(VLOOKUP($A16,ES_P2a_0!$A$10:$AQ$100,MATCH(FIXED(P$6,0,TRUE),ES_P2a_0!$A$10:$AQ$10,0),FALSE)),":",VLOOKUP($A16,ES_P2a_0!$A$10:$AQ$100,MATCH(FIXED(P$6,0,TRUE),ES_P2a_0!$A$10:$AQ$10,0),FALSE))</f>
        <v>108.8</v>
      </c>
      <c r="Q16" s="232">
        <f>IF(ISNA(VLOOKUP($A16,ES_P2a_0!$A$10:$AQ$100,MATCH(FIXED(Q$6,0,TRUE),ES_P2a_0!$A$10:$AQ$10,0),FALSE)),":",VLOOKUP($A16,ES_P2a_0!$A$10:$AQ$100,MATCH(FIXED(Q$6,0,TRUE),ES_P2a_0!$A$10:$AQ$10,0),FALSE))</f>
        <v>111.6</v>
      </c>
      <c r="R16" s="232">
        <f>IF(ISNA(VLOOKUP($A16,ES_P2a_0!$A$10:$AQ$100,MATCH(FIXED(R$6,0,TRUE),ES_P2a_0!$A$10:$AQ$10,0),FALSE)),":",VLOOKUP($A16,ES_P2a_0!$A$10:$AQ$100,MATCH(FIXED(R$6,0,TRUE),ES_P2a_0!$A$10:$AQ$10,0),FALSE))</f>
        <v>118</v>
      </c>
      <c r="S16" s="232">
        <f>IF(ISNA(VLOOKUP($A16,ES_P2a_0!$A$10:$AQ$100,MATCH(FIXED(S$6,0,TRUE),ES_P2a_0!$A$10:$AQ$10,0),FALSE)),":",VLOOKUP($A16,ES_P2a_0!$A$10:$AQ$100,MATCH(FIXED(S$6,0,TRUE),ES_P2a_0!$A$10:$AQ$10,0),FALSE))</f>
        <v>117.2</v>
      </c>
      <c r="T16" s="232">
        <f>IF(ISNA(VLOOKUP($A16,ES_P2a_0!$A$10:$AQ$100,MATCH(FIXED(T$6,0,TRUE),ES_P2a_0!$A$10:$AQ$10,0),FALSE)),":",VLOOKUP($A16,ES_P2a_0!$A$10:$AQ$100,MATCH(FIXED(T$6,0,TRUE),ES_P2a_0!$A$10:$AQ$10,0),FALSE))</f>
        <v>121.9</v>
      </c>
      <c r="U16" s="232">
        <f>IF(ISNA(VLOOKUP($A16,ES_P2a_0!$A$10:$AQ$100,MATCH(FIXED(U$6,0,TRUE),ES_P2a_0!$A$10:$AQ$10,0),FALSE)),":",VLOOKUP($A16,ES_P2a_0!$A$10:$AQ$100,MATCH(FIXED(U$6,0,TRUE),ES_P2a_0!$A$10:$AQ$10,0),FALSE))</f>
        <v>123.8</v>
      </c>
      <c r="V16" s="232" t="str">
        <f>IF(ISNA(VLOOKUP($A16,ES_P2a_0!$A$10:$AQ$100,MATCH(FIXED(V$6,0,TRUE),ES_P2a_0!$A$10:$AQ$10,0),FALSE)),":",VLOOKUP($A16,ES_P2a_0!$A$10:$AQ$100,MATCH(FIXED(V$6,0,TRUE),ES_P2a_0!$A$10:$AQ$10,0),FALSE))</f>
        <v>:</v>
      </c>
      <c r="W16" s="232" t="str">
        <f>IF(ISNA(VLOOKUP($A16,ES_P2a_0!$A$10:$AQ$100,MATCH(FIXED(W$6,0,TRUE),ES_P2a_0!$A$10:$AQ$10,0),FALSE)),":",VLOOKUP($A16,ES_P2a_0!$A$10:$AQ$100,MATCH(FIXED(W$6,0,TRUE),ES_P2a_0!$A$10:$AQ$10,0),FALSE))</f>
        <v>:</v>
      </c>
    </row>
    <row r="17" spans="1:23">
      <c r="A17" s="230" t="str">
        <f>lookup!Z12</f>
        <v>Ireland</v>
      </c>
      <c r="B17" s="232" t="str">
        <f>VLOOKUP(A17,lookup!$Z$2:$AA$77,2,FALSE)</f>
        <v>Ιρλανδία</v>
      </c>
      <c r="C17" s="232" t="str">
        <f>IF(ISNA(VLOOKUP($A17,ES_P2a_0!$A$10:$AQ$100,MATCH(FIXED(C$6,0,TRUE),ES_P2a_0!$A$10:$AQ$10,0),FALSE)),":",VLOOKUP($A17,ES_P2a_0!$A$10:$AQ$100,MATCH(FIXED(C$6,0,TRUE),ES_P2a_0!$A$10:$AQ$10,0),FALSE))</f>
        <v>:</v>
      </c>
      <c r="D17" s="232" t="str">
        <f>IF(ISNA(VLOOKUP($A17,ES_P2a_0!$A$10:$AQ$100,MATCH(FIXED(D$6,0,TRUE),ES_P2a_0!$A$10:$AQ$10,0),FALSE)),":",VLOOKUP($A17,ES_P2a_0!$A$10:$AQ$100,MATCH(FIXED(D$6,0,TRUE),ES_P2a_0!$A$10:$AQ$10,0),FALSE))</f>
        <v>:</v>
      </c>
      <c r="E17" s="232" t="str">
        <f>IF(ISNA(VLOOKUP($A17,ES_P2a_0!$A$10:$AQ$100,MATCH(FIXED(E$6,0,TRUE),ES_P2a_0!$A$10:$AQ$10,0),FALSE)),":",VLOOKUP($A17,ES_P2a_0!$A$10:$AQ$100,MATCH(FIXED(E$6,0,TRUE),ES_P2a_0!$A$10:$AQ$10,0),FALSE))</f>
        <v>:</v>
      </c>
      <c r="F17" s="232">
        <f>IF(ISNA(VLOOKUP($A17,ES_P2a_0!$A$10:$AQ$100,MATCH(FIXED(F$6,0,TRUE),ES_P2a_0!$A$10:$AQ$10,0),FALSE)),":",VLOOKUP($A17,ES_P2a_0!$A$10:$AQ$100,MATCH(FIXED(F$6,0,TRUE),ES_P2a_0!$A$10:$AQ$10,0),FALSE))</f>
        <v>79.7</v>
      </c>
      <c r="G17" s="232">
        <f>IF(ISNA(VLOOKUP($A17,ES_P2a_0!$A$10:$AQ$100,MATCH(FIXED(G$6,0,TRUE),ES_P2a_0!$A$10:$AQ$10,0),FALSE)),":",VLOOKUP($A17,ES_P2a_0!$A$10:$AQ$100,MATCH(FIXED(G$6,0,TRUE),ES_P2a_0!$A$10:$AQ$10,0),FALSE))</f>
        <v>83.5</v>
      </c>
      <c r="H17" s="232">
        <f>IF(ISNA(VLOOKUP($A17,ES_P2a_0!$A$10:$AQ$100,MATCH(FIXED(H$6,0,TRUE),ES_P2a_0!$A$10:$AQ$10,0),FALSE)),":",VLOOKUP($A17,ES_P2a_0!$A$10:$AQ$100,MATCH(FIXED(H$6,0,TRUE),ES_P2a_0!$A$10:$AQ$10,0),FALSE))</f>
        <v>88.9</v>
      </c>
      <c r="I17" s="232">
        <f>IF(ISNA(VLOOKUP($A17,ES_P2a_0!$A$10:$AQ$100,MATCH(FIXED(I$6,0,TRUE),ES_P2a_0!$A$10:$AQ$10,0),FALSE)),":",VLOOKUP($A17,ES_P2a_0!$A$10:$AQ$100,MATCH(FIXED(I$6,0,TRUE),ES_P2a_0!$A$10:$AQ$10,0),FALSE))</f>
        <v>90.9</v>
      </c>
      <c r="J17" s="232">
        <f>IF(ISNA(VLOOKUP($A17,ES_P2a_0!$A$10:$AQ$100,MATCH(FIXED(J$6,0,TRUE),ES_P2a_0!$A$10:$AQ$10,0),FALSE)),":",VLOOKUP($A17,ES_P2a_0!$A$10:$AQ$100,MATCH(FIXED(J$6,0,TRUE),ES_P2a_0!$A$10:$AQ$10,0),FALSE))</f>
        <v>95.3</v>
      </c>
      <c r="K17" s="232">
        <f>IF(ISNA(VLOOKUP($A17,ES_P2a_0!$A$10:$AQ$100,MATCH(FIXED(K$6,0,TRUE),ES_P2a_0!$A$10:$AQ$10,0),FALSE)),":",VLOOKUP($A17,ES_P2a_0!$A$10:$AQ$100,MATCH(FIXED(K$6,0,TRUE),ES_P2a_0!$A$10:$AQ$10,0),FALSE))</f>
        <v>97.9</v>
      </c>
      <c r="L17" s="232">
        <f>IF(ISNA(VLOOKUP($A17,ES_P2a_0!$A$10:$AQ$100,MATCH(FIXED(L$6,0,TRUE),ES_P2a_0!$A$10:$AQ$10,0),FALSE)),":",VLOOKUP($A17,ES_P2a_0!$A$10:$AQ$100,MATCH(FIXED(L$6,0,TRUE),ES_P2a_0!$A$10:$AQ$10,0),FALSE))</f>
        <v>99.3</v>
      </c>
      <c r="M17" s="232">
        <f>IF(ISNA(VLOOKUP($A17,ES_P2a_0!$A$10:$AQ$100,MATCH(FIXED(M$6,0,TRUE),ES_P2a_0!$A$10:$AQ$10,0),FALSE)),":",VLOOKUP($A17,ES_P2a_0!$A$10:$AQ$100,MATCH(FIXED(M$6,0,TRUE),ES_P2a_0!$A$10:$AQ$10,0),FALSE))</f>
        <v>100</v>
      </c>
      <c r="N17" s="232">
        <f>IF(ISNA(VLOOKUP($A17,ES_P2a_0!$A$10:$AQ$100,MATCH(FIXED(N$6,0,TRUE),ES_P2a_0!$A$10:$AQ$10,0),FALSE)),":",VLOOKUP($A17,ES_P2a_0!$A$10:$AQ$100,MATCH(FIXED(N$6,0,TRUE),ES_P2a_0!$A$10:$AQ$10,0),FALSE))</f>
        <v>101.1</v>
      </c>
      <c r="O17" s="232">
        <f>IF(ISNA(VLOOKUP($A17,ES_P2a_0!$A$10:$AQ$100,MATCH(FIXED(O$6,0,TRUE),ES_P2a_0!$A$10:$AQ$10,0),FALSE)),":",VLOOKUP($A17,ES_P2a_0!$A$10:$AQ$100,MATCH(FIXED(O$6,0,TRUE),ES_P2a_0!$A$10:$AQ$10,0),FALSE))</f>
        <v>102.4</v>
      </c>
      <c r="P17" s="232">
        <f>IF(ISNA(VLOOKUP($A17,ES_P2a_0!$A$10:$AQ$100,MATCH(FIXED(P$6,0,TRUE),ES_P2a_0!$A$10:$AQ$10,0),FALSE)),":",VLOOKUP($A17,ES_P2a_0!$A$10:$AQ$100,MATCH(FIXED(P$6,0,TRUE),ES_P2a_0!$A$10:$AQ$10,0),FALSE))</f>
        <v>102</v>
      </c>
      <c r="Q17" s="232">
        <f>IF(ISNA(VLOOKUP($A17,ES_P2a_0!$A$10:$AQ$100,MATCH(FIXED(Q$6,0,TRUE),ES_P2a_0!$A$10:$AQ$10,0),FALSE)),":",VLOOKUP($A17,ES_P2a_0!$A$10:$AQ$100,MATCH(FIXED(Q$6,0,TRUE),ES_P2a_0!$A$10:$AQ$10,0),FALSE))</f>
        <v>105.4</v>
      </c>
      <c r="R17" s="232">
        <f>IF(ISNA(VLOOKUP($A17,ES_P2a_0!$A$10:$AQ$100,MATCH(FIXED(R$6,0,TRUE),ES_P2a_0!$A$10:$AQ$10,0),FALSE)),":",VLOOKUP($A17,ES_P2a_0!$A$10:$AQ$100,MATCH(FIXED(R$6,0,TRUE),ES_P2a_0!$A$10:$AQ$10,0),FALSE))</f>
        <v>109.4</v>
      </c>
      <c r="S17" s="232">
        <f>IF(ISNA(VLOOKUP($A17,ES_P2a_0!$A$10:$AQ$100,MATCH(FIXED(S$6,0,TRUE),ES_P2a_0!$A$10:$AQ$10,0),FALSE)),":",VLOOKUP($A17,ES_P2a_0!$A$10:$AQ$100,MATCH(FIXED(S$6,0,TRUE),ES_P2a_0!$A$10:$AQ$10,0),FALSE))</f>
        <v>113.8</v>
      </c>
      <c r="T17" s="232">
        <f>IF(ISNA(VLOOKUP($A17,ES_P2a_0!$A$10:$AQ$100,MATCH(FIXED(T$6,0,TRUE),ES_P2a_0!$A$10:$AQ$10,0),FALSE)),":",VLOOKUP($A17,ES_P2a_0!$A$10:$AQ$100,MATCH(FIXED(T$6,0,TRUE),ES_P2a_0!$A$10:$AQ$10,0),FALSE))</f>
        <v>114.3</v>
      </c>
      <c r="U17" s="232">
        <f>IF(ISNA(VLOOKUP($A17,ES_P2a_0!$A$10:$AQ$100,MATCH(FIXED(U$6,0,TRUE),ES_P2a_0!$A$10:$AQ$10,0),FALSE)),":",VLOOKUP($A17,ES_P2a_0!$A$10:$AQ$100,MATCH(FIXED(U$6,0,TRUE),ES_P2a_0!$A$10:$AQ$10,0),FALSE))</f>
        <v>110.7</v>
      </c>
      <c r="V17" s="232" t="str">
        <f>IF(ISNA(VLOOKUP($A17,ES_P2a_0!$A$10:$AQ$100,MATCH(FIXED(V$6,0,TRUE),ES_P2a_0!$A$10:$AQ$10,0),FALSE)),":",VLOOKUP($A17,ES_P2a_0!$A$10:$AQ$100,MATCH(FIXED(V$6,0,TRUE),ES_P2a_0!$A$10:$AQ$10,0),FALSE))</f>
        <v>:</v>
      </c>
      <c r="W17" s="232" t="str">
        <f>IF(ISNA(VLOOKUP($A17,ES_P2a_0!$A$10:$AQ$100,MATCH(FIXED(W$6,0,TRUE),ES_P2a_0!$A$10:$AQ$10,0),FALSE)),":",VLOOKUP($A17,ES_P2a_0!$A$10:$AQ$100,MATCH(FIXED(W$6,0,TRUE),ES_P2a_0!$A$10:$AQ$10,0),FALSE))</f>
        <v>:</v>
      </c>
    </row>
    <row r="18" spans="1:23">
      <c r="A18" s="230" t="str">
        <f>lookup!Z13</f>
        <v>Greece</v>
      </c>
      <c r="B18" s="232" t="str">
        <f>VLOOKUP(A18,lookup!$Z$2:$AA$77,2,FALSE)</f>
        <v>Ελλάδα</v>
      </c>
      <c r="C18" s="232" t="str">
        <f>IF(ISNA(VLOOKUP($A18,ES_P2a_0!$A$10:$AQ$100,MATCH(FIXED(C$6,0,TRUE),ES_P2a_0!$A$10:$AQ$10,0),FALSE)),":",VLOOKUP($A18,ES_P2a_0!$A$10:$AQ$100,MATCH(FIXED(C$6,0,TRUE),ES_P2a_0!$A$10:$AQ$10,0),FALSE))</f>
        <v>:</v>
      </c>
      <c r="D18" s="232" t="str">
        <f>IF(ISNA(VLOOKUP($A18,ES_P2a_0!$A$10:$AQ$100,MATCH(FIXED(D$6,0,TRUE),ES_P2a_0!$A$10:$AQ$10,0),FALSE)),":",VLOOKUP($A18,ES_P2a_0!$A$10:$AQ$100,MATCH(FIXED(D$6,0,TRUE),ES_P2a_0!$A$10:$AQ$10,0),FALSE))</f>
        <v>:</v>
      </c>
      <c r="E18" s="232" t="str">
        <f>IF(ISNA(VLOOKUP($A18,ES_P2a_0!$A$10:$AQ$100,MATCH(FIXED(E$6,0,TRUE),ES_P2a_0!$A$10:$AQ$10,0),FALSE)),":",VLOOKUP($A18,ES_P2a_0!$A$10:$AQ$100,MATCH(FIXED(E$6,0,TRUE),ES_P2a_0!$A$10:$AQ$10,0),FALSE))</f>
        <v>:</v>
      </c>
      <c r="F18" s="232" t="str">
        <f>IF(ISNA(VLOOKUP($A18,ES_P2a_0!$A$10:$AQ$100,MATCH(FIXED(F$6,0,TRUE),ES_P2a_0!$A$10:$AQ$10,0),FALSE)),":",VLOOKUP($A18,ES_P2a_0!$A$10:$AQ$100,MATCH(FIXED(F$6,0,TRUE),ES_P2a_0!$A$10:$AQ$10,0),FALSE))</f>
        <v>:</v>
      </c>
      <c r="G18" s="232" t="str">
        <f>IF(ISNA(VLOOKUP($A18,ES_P2a_0!$A$10:$AQ$100,MATCH(FIXED(G$6,0,TRUE),ES_P2a_0!$A$10:$AQ$10,0),FALSE)),":",VLOOKUP($A18,ES_P2a_0!$A$10:$AQ$100,MATCH(FIXED(G$6,0,TRUE),ES_P2a_0!$A$10:$AQ$10,0),FALSE))</f>
        <v>:</v>
      </c>
      <c r="H18" s="232">
        <f>IF(ISNA(VLOOKUP($A18,ES_P2a_0!$A$10:$AQ$100,MATCH(FIXED(H$6,0,TRUE),ES_P2a_0!$A$10:$AQ$10,0),FALSE)),":",VLOOKUP($A18,ES_P2a_0!$A$10:$AQ$100,MATCH(FIXED(H$6,0,TRUE),ES_P2a_0!$A$10:$AQ$10,0),FALSE))</f>
        <v>88.6</v>
      </c>
      <c r="I18" s="232">
        <f>IF(ISNA(VLOOKUP($A18,ES_P2a_0!$A$10:$AQ$100,MATCH(FIXED(I$6,0,TRUE),ES_P2a_0!$A$10:$AQ$10,0),FALSE)),":",VLOOKUP($A18,ES_P2a_0!$A$10:$AQ$100,MATCH(FIXED(I$6,0,TRUE),ES_P2a_0!$A$10:$AQ$10,0),FALSE))</f>
        <v>92.1</v>
      </c>
      <c r="J18" s="232">
        <f>IF(ISNA(VLOOKUP($A18,ES_P2a_0!$A$10:$AQ$100,MATCH(FIXED(J$6,0,TRUE),ES_P2a_0!$A$10:$AQ$10,0),FALSE)),":",VLOOKUP($A18,ES_P2a_0!$A$10:$AQ$100,MATCH(FIXED(J$6,0,TRUE),ES_P2a_0!$A$10:$AQ$10,0),FALSE))</f>
        <v>93.8</v>
      </c>
      <c r="K18" s="232">
        <f>IF(ISNA(VLOOKUP($A18,ES_P2a_0!$A$10:$AQ$100,MATCH(FIXED(K$6,0,TRUE),ES_P2a_0!$A$10:$AQ$10,0),FALSE)),":",VLOOKUP($A18,ES_P2a_0!$A$10:$AQ$100,MATCH(FIXED(K$6,0,TRUE),ES_P2a_0!$A$10:$AQ$10,0),FALSE))</f>
        <v>98.5</v>
      </c>
      <c r="L18" s="232">
        <f>IF(ISNA(VLOOKUP($A18,ES_P2a_0!$A$10:$AQ$100,MATCH(FIXED(L$6,0,TRUE),ES_P2a_0!$A$10:$AQ$10,0),FALSE)),":",VLOOKUP($A18,ES_P2a_0!$A$10:$AQ$100,MATCH(FIXED(L$6,0,TRUE),ES_P2a_0!$A$10:$AQ$10,0),FALSE))</f>
        <v>101.3</v>
      </c>
      <c r="M18" s="232">
        <f>IF(ISNA(VLOOKUP($A18,ES_P2a_0!$A$10:$AQ$100,MATCH(FIXED(M$6,0,TRUE),ES_P2a_0!$A$10:$AQ$10,0),FALSE)),":",VLOOKUP($A18,ES_P2a_0!$A$10:$AQ$100,MATCH(FIXED(M$6,0,TRUE),ES_P2a_0!$A$10:$AQ$10,0),FALSE))</f>
        <v>100</v>
      </c>
      <c r="N18" s="232">
        <f>IF(ISNA(VLOOKUP($A18,ES_P2a_0!$A$10:$AQ$100,MATCH(FIXED(N$6,0,TRUE),ES_P2a_0!$A$10:$AQ$10,0),FALSE)),":",VLOOKUP($A18,ES_P2a_0!$A$10:$AQ$100,MATCH(FIXED(N$6,0,TRUE),ES_P2a_0!$A$10:$AQ$10,0),FALSE))</f>
        <v>105</v>
      </c>
      <c r="O18" s="232">
        <f>IF(ISNA(VLOOKUP($A18,ES_P2a_0!$A$10:$AQ$100,MATCH(FIXED(O$6,0,TRUE),ES_P2a_0!$A$10:$AQ$10,0),FALSE)),":",VLOOKUP($A18,ES_P2a_0!$A$10:$AQ$100,MATCH(FIXED(O$6,0,TRUE),ES_P2a_0!$A$10:$AQ$10,0),FALSE))</f>
        <v>108.7</v>
      </c>
      <c r="P18" s="232">
        <f>IF(ISNA(VLOOKUP($A18,ES_P2a_0!$A$10:$AQ$100,MATCH(FIXED(P$6,0,TRUE),ES_P2a_0!$A$10:$AQ$10,0),FALSE)),":",VLOOKUP($A18,ES_P2a_0!$A$10:$AQ$100,MATCH(FIXED(P$6,0,TRUE),ES_P2a_0!$A$10:$AQ$10,0),FALSE))</f>
        <v>111.9</v>
      </c>
      <c r="Q18" s="232">
        <f>IF(ISNA(VLOOKUP($A18,ES_P2a_0!$A$10:$AQ$100,MATCH(FIXED(Q$6,0,TRUE),ES_P2a_0!$A$10:$AQ$10,0),FALSE)),":",VLOOKUP($A18,ES_P2a_0!$A$10:$AQ$100,MATCH(FIXED(Q$6,0,TRUE),ES_P2a_0!$A$10:$AQ$10,0),FALSE))</f>
        <v>106.5</v>
      </c>
      <c r="R18" s="232">
        <f>IF(ISNA(VLOOKUP($A18,ES_P2a_0!$A$10:$AQ$100,MATCH(FIXED(R$6,0,TRUE),ES_P2a_0!$A$10:$AQ$10,0),FALSE)),":",VLOOKUP($A18,ES_P2a_0!$A$10:$AQ$100,MATCH(FIXED(R$6,0,TRUE),ES_P2a_0!$A$10:$AQ$10,0),FALSE))</f>
        <v>102.9</v>
      </c>
      <c r="S18" s="232">
        <f>IF(ISNA(VLOOKUP($A18,ES_P2a_0!$A$10:$AQ$100,MATCH(FIXED(S$6,0,TRUE),ES_P2a_0!$A$10:$AQ$10,0),FALSE)),":",VLOOKUP($A18,ES_P2a_0!$A$10:$AQ$100,MATCH(FIXED(S$6,0,TRUE),ES_P2a_0!$A$10:$AQ$10,0),FALSE))</f>
        <v>100.2</v>
      </c>
      <c r="T18" s="232">
        <f>IF(ISNA(VLOOKUP($A18,ES_P2a_0!$A$10:$AQ$100,MATCH(FIXED(T$6,0,TRUE),ES_P2a_0!$A$10:$AQ$10,0),FALSE)),":",VLOOKUP($A18,ES_P2a_0!$A$10:$AQ$100,MATCH(FIXED(T$6,0,TRUE),ES_P2a_0!$A$10:$AQ$10,0),FALSE))</f>
        <v>101.9</v>
      </c>
      <c r="U18" s="232">
        <f>IF(ISNA(VLOOKUP($A18,ES_P2a_0!$A$10:$AQ$100,MATCH(FIXED(U$6,0,TRUE),ES_P2a_0!$A$10:$AQ$10,0),FALSE)),":",VLOOKUP($A18,ES_P2a_0!$A$10:$AQ$100,MATCH(FIXED(U$6,0,TRUE),ES_P2a_0!$A$10:$AQ$10,0),FALSE))</f>
        <v>102</v>
      </c>
      <c r="V18" s="232" t="str">
        <f>IF(ISNA(VLOOKUP($A18,ES_P2a_0!$A$10:$AQ$100,MATCH(FIXED(V$6,0,TRUE),ES_P2a_0!$A$10:$AQ$10,0),FALSE)),":",VLOOKUP($A18,ES_P2a_0!$A$10:$AQ$100,MATCH(FIXED(V$6,0,TRUE),ES_P2a_0!$A$10:$AQ$10,0),FALSE))</f>
        <v>:</v>
      </c>
      <c r="W18" s="232" t="str">
        <f>IF(ISNA(VLOOKUP($A18,ES_P2a_0!$A$10:$AQ$100,MATCH(FIXED(W$6,0,TRUE),ES_P2a_0!$A$10:$AQ$10,0),FALSE)),":",VLOOKUP($A18,ES_P2a_0!$A$10:$AQ$100,MATCH(FIXED(W$6,0,TRUE),ES_P2a_0!$A$10:$AQ$10,0),FALSE))</f>
        <v>:</v>
      </c>
    </row>
    <row r="19" spans="1:23">
      <c r="A19" s="230" t="str">
        <f>lookup!Z14</f>
        <v>Spain</v>
      </c>
      <c r="B19" s="232" t="str">
        <f>VLOOKUP(A19,lookup!$Z$2:$AA$77,2,FALSE)</f>
        <v>Ισπανία</v>
      </c>
      <c r="C19" s="232">
        <f>IF(ISNA(VLOOKUP($A19,ES_P2a_0!$A$10:$AQ$100,MATCH(FIXED(C$6,0,TRUE),ES_P2a_0!$A$10:$AQ$10,0),FALSE)),":",VLOOKUP($A19,ES_P2a_0!$A$10:$AQ$100,MATCH(FIXED(C$6,0,TRUE),ES_P2a_0!$A$10:$AQ$10,0),FALSE))</f>
        <v>96.5</v>
      </c>
      <c r="D19" s="232">
        <f>IF(ISNA(VLOOKUP($A19,ES_P2a_0!$A$10:$AQ$100,MATCH(FIXED(D$6,0,TRUE),ES_P2a_0!$A$10:$AQ$10,0),FALSE)),":",VLOOKUP($A19,ES_P2a_0!$A$10:$AQ$100,MATCH(FIXED(D$6,0,TRUE),ES_P2a_0!$A$10:$AQ$10,0),FALSE))</f>
        <v>97.5</v>
      </c>
      <c r="E19" s="232">
        <f>IF(ISNA(VLOOKUP($A19,ES_P2a_0!$A$10:$AQ$100,MATCH(FIXED(E$6,0,TRUE),ES_P2a_0!$A$10:$AQ$10,0),FALSE)),":",VLOOKUP($A19,ES_P2a_0!$A$10:$AQ$100,MATCH(FIXED(E$6,0,TRUE),ES_P2a_0!$A$10:$AQ$10,0),FALSE))</f>
        <v>97.8</v>
      </c>
      <c r="F19" s="232">
        <f>IF(ISNA(VLOOKUP($A19,ES_P2a_0!$A$10:$AQ$100,MATCH(FIXED(F$6,0,TRUE),ES_P2a_0!$A$10:$AQ$10,0),FALSE)),":",VLOOKUP($A19,ES_P2a_0!$A$10:$AQ$100,MATCH(FIXED(F$6,0,TRUE),ES_P2a_0!$A$10:$AQ$10,0),FALSE))</f>
        <v>97.6</v>
      </c>
      <c r="G19" s="232">
        <f>IF(ISNA(VLOOKUP($A19,ES_P2a_0!$A$10:$AQ$100,MATCH(FIXED(G$6,0,TRUE),ES_P2a_0!$A$10:$AQ$10,0),FALSE)),":",VLOOKUP($A19,ES_P2a_0!$A$10:$AQ$100,MATCH(FIXED(G$6,0,TRUE),ES_P2a_0!$A$10:$AQ$10,0),FALSE))</f>
        <v>97.7</v>
      </c>
      <c r="H19" s="232">
        <f>IF(ISNA(VLOOKUP($A19,ES_P2a_0!$A$10:$AQ$100,MATCH(FIXED(H$6,0,TRUE),ES_P2a_0!$A$10:$AQ$10,0),FALSE)),":",VLOOKUP($A19,ES_P2a_0!$A$10:$AQ$100,MATCH(FIXED(H$6,0,TRUE),ES_P2a_0!$A$10:$AQ$10,0),FALSE))</f>
        <v>97.7</v>
      </c>
      <c r="I19" s="232">
        <f>IF(ISNA(VLOOKUP($A19,ES_P2a_0!$A$10:$AQ$100,MATCH(FIXED(I$6,0,TRUE),ES_P2a_0!$A$10:$AQ$10,0),FALSE)),":",VLOOKUP($A19,ES_P2a_0!$A$10:$AQ$100,MATCH(FIXED(I$6,0,TRUE),ES_P2a_0!$A$10:$AQ$10,0),FALSE))</f>
        <v>97.8</v>
      </c>
      <c r="J19" s="232">
        <f>IF(ISNA(VLOOKUP($A19,ES_P2a_0!$A$10:$AQ$100,MATCH(FIXED(J$6,0,TRUE),ES_P2a_0!$A$10:$AQ$10,0),FALSE)),":",VLOOKUP($A19,ES_P2a_0!$A$10:$AQ$100,MATCH(FIXED(J$6,0,TRUE),ES_P2a_0!$A$10:$AQ$10,0),FALSE))</f>
        <v>98.2</v>
      </c>
      <c r="K19" s="232">
        <f>IF(ISNA(VLOOKUP($A19,ES_P2a_0!$A$10:$AQ$100,MATCH(FIXED(K$6,0,TRUE),ES_P2a_0!$A$10:$AQ$10,0),FALSE)),":",VLOOKUP($A19,ES_P2a_0!$A$10:$AQ$100,MATCH(FIXED(K$6,0,TRUE),ES_P2a_0!$A$10:$AQ$10,0),FALSE))</f>
        <v>98.9</v>
      </c>
      <c r="L19" s="232">
        <f>IF(ISNA(VLOOKUP($A19,ES_P2a_0!$A$10:$AQ$100,MATCH(FIXED(L$6,0,TRUE),ES_P2a_0!$A$10:$AQ$10,0),FALSE)),":",VLOOKUP($A19,ES_P2a_0!$A$10:$AQ$100,MATCH(FIXED(L$6,0,TRUE),ES_P2a_0!$A$10:$AQ$10,0),FALSE))</f>
        <v>99.4</v>
      </c>
      <c r="M19" s="232">
        <f>IF(ISNA(VLOOKUP($A19,ES_P2a_0!$A$10:$AQ$100,MATCH(FIXED(M$6,0,TRUE),ES_P2a_0!$A$10:$AQ$10,0),FALSE)),":",VLOOKUP($A19,ES_P2a_0!$A$10:$AQ$100,MATCH(FIXED(M$6,0,TRUE),ES_P2a_0!$A$10:$AQ$10,0),FALSE))</f>
        <v>100</v>
      </c>
      <c r="N19" s="232">
        <f>IF(ISNA(VLOOKUP($A19,ES_P2a_0!$A$10:$AQ$100,MATCH(FIXED(N$6,0,TRUE),ES_P2a_0!$A$10:$AQ$10,0),FALSE)),":",VLOOKUP($A19,ES_P2a_0!$A$10:$AQ$100,MATCH(FIXED(N$6,0,TRUE),ES_P2a_0!$A$10:$AQ$10,0),FALSE))</f>
        <v>100.9</v>
      </c>
      <c r="O19" s="232">
        <f>IF(ISNA(VLOOKUP($A19,ES_P2a_0!$A$10:$AQ$100,MATCH(FIXED(O$6,0,TRUE),ES_P2a_0!$A$10:$AQ$10,0),FALSE)),":",VLOOKUP($A19,ES_P2a_0!$A$10:$AQ$100,MATCH(FIXED(O$6,0,TRUE),ES_P2a_0!$A$10:$AQ$10,0),FALSE))</f>
        <v>102.2</v>
      </c>
      <c r="P19" s="232">
        <f>IF(ISNA(VLOOKUP($A19,ES_P2a_0!$A$10:$AQ$100,MATCH(FIXED(P$6,0,TRUE),ES_P2a_0!$A$10:$AQ$10,0),FALSE)),":",VLOOKUP($A19,ES_P2a_0!$A$10:$AQ$100,MATCH(FIXED(P$6,0,TRUE),ES_P2a_0!$A$10:$AQ$10,0),FALSE))</f>
        <v>103</v>
      </c>
      <c r="Q19" s="232">
        <f>IF(ISNA(VLOOKUP($A19,ES_P2a_0!$A$10:$AQ$100,MATCH(FIXED(Q$6,0,TRUE),ES_P2a_0!$A$10:$AQ$10,0),FALSE)),":",VLOOKUP($A19,ES_P2a_0!$A$10:$AQ$100,MATCH(FIXED(Q$6,0,TRUE),ES_P2a_0!$A$10:$AQ$10,0),FALSE))</f>
        <v>105.4</v>
      </c>
      <c r="R19" s="232">
        <f>IF(ISNA(VLOOKUP($A19,ES_P2a_0!$A$10:$AQ$100,MATCH(FIXED(R$6,0,TRUE),ES_P2a_0!$A$10:$AQ$10,0),FALSE)),":",VLOOKUP($A19,ES_P2a_0!$A$10:$AQ$100,MATCH(FIXED(R$6,0,TRUE),ES_P2a_0!$A$10:$AQ$10,0),FALSE))</f>
        <v>107.4</v>
      </c>
      <c r="S19" s="232">
        <f>IF(ISNA(VLOOKUP($A19,ES_P2a_0!$A$10:$AQ$100,MATCH(FIXED(S$6,0,TRUE),ES_P2a_0!$A$10:$AQ$10,0),FALSE)),":",VLOOKUP($A19,ES_P2a_0!$A$10:$AQ$100,MATCH(FIXED(S$6,0,TRUE),ES_P2a_0!$A$10:$AQ$10,0),FALSE))</f>
        <v>109.1</v>
      </c>
      <c r="T19" s="232">
        <f>IF(ISNA(VLOOKUP($A19,ES_P2a_0!$A$10:$AQ$100,MATCH(FIXED(T$6,0,TRUE),ES_P2a_0!$A$10:$AQ$10,0),FALSE)),":",VLOOKUP($A19,ES_P2a_0!$A$10:$AQ$100,MATCH(FIXED(T$6,0,TRUE),ES_P2a_0!$A$10:$AQ$10,0),FALSE))</f>
        <v>112.9</v>
      </c>
      <c r="U19" s="232">
        <f>IF(ISNA(VLOOKUP($A19,ES_P2a_0!$A$10:$AQ$100,MATCH(FIXED(U$6,0,TRUE),ES_P2a_0!$A$10:$AQ$10,0),FALSE)),":",VLOOKUP($A19,ES_P2a_0!$A$10:$AQ$100,MATCH(FIXED(U$6,0,TRUE),ES_P2a_0!$A$10:$AQ$10,0),FALSE))</f>
        <v>115</v>
      </c>
      <c r="V19" s="232" t="str">
        <f>IF(ISNA(VLOOKUP($A19,ES_P2a_0!$A$10:$AQ$100,MATCH(FIXED(V$6,0,TRUE),ES_P2a_0!$A$10:$AQ$10,0),FALSE)),":",VLOOKUP($A19,ES_P2a_0!$A$10:$AQ$100,MATCH(FIXED(V$6,0,TRUE),ES_P2a_0!$A$10:$AQ$10,0),FALSE))</f>
        <v>:</v>
      </c>
      <c r="W19" s="232" t="str">
        <f>IF(ISNA(VLOOKUP($A19,ES_P2a_0!$A$10:$AQ$100,MATCH(FIXED(W$6,0,TRUE),ES_P2a_0!$A$10:$AQ$10,0),FALSE)),":",VLOOKUP($A19,ES_P2a_0!$A$10:$AQ$100,MATCH(FIXED(W$6,0,TRUE),ES_P2a_0!$A$10:$AQ$10,0),FALSE))</f>
        <v>:</v>
      </c>
    </row>
    <row r="20" spans="1:23">
      <c r="A20" s="230" t="str">
        <f>lookup!Z15</f>
        <v>France</v>
      </c>
      <c r="B20" s="232" t="str">
        <f>VLOOKUP(A20,lookup!$Z$2:$AA$77,2,FALSE)</f>
        <v>Γαλλία</v>
      </c>
      <c r="C20" s="232">
        <f>IF(ISNA(VLOOKUP($A20,ES_P2a_0!$A$10:$AQ$100,MATCH(FIXED(C$6,0,TRUE),ES_P2a_0!$A$10:$AQ$10,0),FALSE)),":",VLOOKUP($A20,ES_P2a_0!$A$10:$AQ$100,MATCH(FIXED(C$6,0,TRUE),ES_P2a_0!$A$10:$AQ$10,0),FALSE))</f>
        <v>84.5</v>
      </c>
      <c r="D20" s="232">
        <f>IF(ISNA(VLOOKUP($A20,ES_P2a_0!$A$10:$AQ$100,MATCH(FIXED(D$6,0,TRUE),ES_P2a_0!$A$10:$AQ$10,0),FALSE)),":",VLOOKUP($A20,ES_P2a_0!$A$10:$AQ$100,MATCH(FIXED(D$6,0,TRUE),ES_P2a_0!$A$10:$AQ$10,0),FALSE))</f>
        <v>84.8</v>
      </c>
      <c r="E20" s="232">
        <f>IF(ISNA(VLOOKUP($A20,ES_P2a_0!$A$10:$AQ$100,MATCH(FIXED(E$6,0,TRUE),ES_P2a_0!$A$10:$AQ$10,0),FALSE)),":",VLOOKUP($A20,ES_P2a_0!$A$10:$AQ$100,MATCH(FIXED(E$6,0,TRUE),ES_P2a_0!$A$10:$AQ$10,0),FALSE))</f>
        <v>86.6</v>
      </c>
      <c r="F20" s="232">
        <f>IF(ISNA(VLOOKUP($A20,ES_P2a_0!$A$10:$AQ$100,MATCH(FIXED(F$6,0,TRUE),ES_P2a_0!$A$10:$AQ$10,0),FALSE)),":",VLOOKUP($A20,ES_P2a_0!$A$10:$AQ$100,MATCH(FIXED(F$6,0,TRUE),ES_P2a_0!$A$10:$AQ$10,0),FALSE))</f>
        <v>88.7</v>
      </c>
      <c r="G20" s="232">
        <f>IF(ISNA(VLOOKUP($A20,ES_P2a_0!$A$10:$AQ$100,MATCH(FIXED(G$6,0,TRUE),ES_P2a_0!$A$10:$AQ$10,0),FALSE)),":",VLOOKUP($A20,ES_P2a_0!$A$10:$AQ$100,MATCH(FIXED(G$6,0,TRUE),ES_P2a_0!$A$10:$AQ$10,0),FALSE))</f>
        <v>90.2</v>
      </c>
      <c r="H20" s="232">
        <f>IF(ISNA(VLOOKUP($A20,ES_P2a_0!$A$10:$AQ$100,MATCH(FIXED(H$6,0,TRUE),ES_P2a_0!$A$10:$AQ$10,0),FALSE)),":",VLOOKUP($A20,ES_P2a_0!$A$10:$AQ$100,MATCH(FIXED(H$6,0,TRUE),ES_P2a_0!$A$10:$AQ$10,0),FALSE))</f>
        <v>93.3</v>
      </c>
      <c r="I20" s="232">
        <f>IF(ISNA(VLOOKUP($A20,ES_P2a_0!$A$10:$AQ$100,MATCH(FIXED(I$6,0,TRUE),ES_P2a_0!$A$10:$AQ$10,0),FALSE)),":",VLOOKUP($A20,ES_P2a_0!$A$10:$AQ$100,MATCH(FIXED(I$6,0,TRUE),ES_P2a_0!$A$10:$AQ$10,0),FALSE))</f>
        <v>94.2</v>
      </c>
      <c r="J20" s="232">
        <f>IF(ISNA(VLOOKUP($A20,ES_P2a_0!$A$10:$AQ$100,MATCH(FIXED(J$6,0,TRUE),ES_P2a_0!$A$10:$AQ$10,0),FALSE)),":",VLOOKUP($A20,ES_P2a_0!$A$10:$AQ$100,MATCH(FIXED(J$6,0,TRUE),ES_P2a_0!$A$10:$AQ$10,0),FALSE))</f>
        <v>97.1</v>
      </c>
      <c r="K20" s="232">
        <f>IF(ISNA(VLOOKUP($A20,ES_P2a_0!$A$10:$AQ$100,MATCH(FIXED(K$6,0,TRUE),ES_P2a_0!$A$10:$AQ$10,0),FALSE)),":",VLOOKUP($A20,ES_P2a_0!$A$10:$AQ$100,MATCH(FIXED(K$6,0,TRUE),ES_P2a_0!$A$10:$AQ$10,0),FALSE))</f>
        <v>98</v>
      </c>
      <c r="L20" s="232">
        <f>IF(ISNA(VLOOKUP($A20,ES_P2a_0!$A$10:$AQ$100,MATCH(FIXED(L$6,0,TRUE),ES_P2a_0!$A$10:$AQ$10,0),FALSE)),":",VLOOKUP($A20,ES_P2a_0!$A$10:$AQ$100,MATCH(FIXED(L$6,0,TRUE),ES_P2a_0!$A$10:$AQ$10,0),FALSE))</f>
        <v>98.5</v>
      </c>
      <c r="M20" s="232">
        <f>IF(ISNA(VLOOKUP($A20,ES_P2a_0!$A$10:$AQ$100,MATCH(FIXED(M$6,0,TRUE),ES_P2a_0!$A$10:$AQ$10,0),FALSE)),":",VLOOKUP($A20,ES_P2a_0!$A$10:$AQ$100,MATCH(FIXED(M$6,0,TRUE),ES_P2a_0!$A$10:$AQ$10,0),FALSE))</f>
        <v>100</v>
      </c>
      <c r="N20" s="232">
        <f>IF(ISNA(VLOOKUP($A20,ES_P2a_0!$A$10:$AQ$100,MATCH(FIXED(N$6,0,TRUE),ES_P2a_0!$A$10:$AQ$10,0),FALSE)),":",VLOOKUP($A20,ES_P2a_0!$A$10:$AQ$100,MATCH(FIXED(N$6,0,TRUE),ES_P2a_0!$A$10:$AQ$10,0),FALSE))</f>
        <v>102.9</v>
      </c>
      <c r="O20" s="232">
        <f>IF(ISNA(VLOOKUP($A20,ES_P2a_0!$A$10:$AQ$100,MATCH(FIXED(O$6,0,TRUE),ES_P2a_0!$A$10:$AQ$10,0),FALSE)),":",VLOOKUP($A20,ES_P2a_0!$A$10:$AQ$100,MATCH(FIXED(O$6,0,TRUE),ES_P2a_0!$A$10:$AQ$10,0),FALSE))</f>
        <v>103</v>
      </c>
      <c r="P20" s="232">
        <f>IF(ISNA(VLOOKUP($A20,ES_P2a_0!$A$10:$AQ$100,MATCH(FIXED(P$6,0,TRUE),ES_P2a_0!$A$10:$AQ$10,0),FALSE)),":",VLOOKUP($A20,ES_P2a_0!$A$10:$AQ$100,MATCH(FIXED(P$6,0,TRUE),ES_P2a_0!$A$10:$AQ$10,0),FALSE))</f>
        <v>101.9</v>
      </c>
      <c r="Q20" s="232">
        <f>IF(ISNA(VLOOKUP($A20,ES_P2a_0!$A$10:$AQ$100,MATCH(FIXED(Q$6,0,TRUE),ES_P2a_0!$A$10:$AQ$10,0),FALSE)),":",VLOOKUP($A20,ES_P2a_0!$A$10:$AQ$100,MATCH(FIXED(Q$6,0,TRUE),ES_P2a_0!$A$10:$AQ$10,0),FALSE))</f>
        <v>101.3</v>
      </c>
      <c r="R20" s="232">
        <f>IF(ISNA(VLOOKUP($A20,ES_P2a_0!$A$10:$AQ$100,MATCH(FIXED(R$6,0,TRUE),ES_P2a_0!$A$10:$AQ$10,0),FALSE)),":",VLOOKUP($A20,ES_P2a_0!$A$10:$AQ$100,MATCH(FIXED(R$6,0,TRUE),ES_P2a_0!$A$10:$AQ$10,0),FALSE))</f>
        <v>102.5</v>
      </c>
      <c r="S20" s="232">
        <f>IF(ISNA(VLOOKUP($A20,ES_P2a_0!$A$10:$AQ$100,MATCH(FIXED(S$6,0,TRUE),ES_P2a_0!$A$10:$AQ$10,0),FALSE)),":",VLOOKUP($A20,ES_P2a_0!$A$10:$AQ$100,MATCH(FIXED(S$6,0,TRUE),ES_P2a_0!$A$10:$AQ$10,0),FALSE))</f>
        <v>103.8</v>
      </c>
      <c r="T20" s="232">
        <f>IF(ISNA(VLOOKUP($A20,ES_P2a_0!$A$10:$AQ$100,MATCH(FIXED(T$6,0,TRUE),ES_P2a_0!$A$10:$AQ$10,0),FALSE)),":",VLOOKUP($A20,ES_P2a_0!$A$10:$AQ$100,MATCH(FIXED(T$6,0,TRUE),ES_P2a_0!$A$10:$AQ$10,0),FALSE))</f>
        <v>104</v>
      </c>
      <c r="U20" s="232">
        <f>IF(ISNA(VLOOKUP($A20,ES_P2a_0!$A$10:$AQ$100,MATCH(FIXED(U$6,0,TRUE),ES_P2a_0!$A$10:$AQ$10,0),FALSE)),":",VLOOKUP($A20,ES_P2a_0!$A$10:$AQ$100,MATCH(FIXED(U$6,0,TRUE),ES_P2a_0!$A$10:$AQ$10,0),FALSE))</f>
        <v>104.5</v>
      </c>
      <c r="V20" s="232" t="str">
        <f>IF(ISNA(VLOOKUP($A20,ES_P2a_0!$A$10:$AQ$100,MATCH(FIXED(V$6,0,TRUE),ES_P2a_0!$A$10:$AQ$10,0),FALSE)),":",VLOOKUP($A20,ES_P2a_0!$A$10:$AQ$100,MATCH(FIXED(V$6,0,TRUE),ES_P2a_0!$A$10:$AQ$10,0),FALSE))</f>
        <v>:</v>
      </c>
      <c r="W20" s="232" t="str">
        <f>IF(ISNA(VLOOKUP($A20,ES_P2a_0!$A$10:$AQ$100,MATCH(FIXED(W$6,0,TRUE),ES_P2a_0!$A$10:$AQ$10,0),FALSE)),":",VLOOKUP($A20,ES_P2a_0!$A$10:$AQ$100,MATCH(FIXED(W$6,0,TRUE),ES_P2a_0!$A$10:$AQ$10,0),FALSE))</f>
        <v>:</v>
      </c>
    </row>
    <row r="21" spans="1:23">
      <c r="A21" s="230" t="str">
        <f>lookup!Z16</f>
        <v>Croatia</v>
      </c>
      <c r="B21" s="232" t="str">
        <f>VLOOKUP(A21,lookup!$Z$2:$AA$77,2,FALSE)</f>
        <v>Κροατία</v>
      </c>
      <c r="C21" s="232" t="str">
        <f>IF(ISNA(VLOOKUP($A21,ES_P2a_0!$A$10:$AQ$100,MATCH(FIXED(C$6,0,TRUE),ES_P2a_0!$A$10:$AQ$10,0),FALSE)),":",VLOOKUP($A21,ES_P2a_0!$A$10:$AQ$100,MATCH(FIXED(C$6,0,TRUE),ES_P2a_0!$A$10:$AQ$10,0),FALSE))</f>
        <v>:</v>
      </c>
      <c r="D21" s="232" t="str">
        <f>IF(ISNA(VLOOKUP($A21,ES_P2a_0!$A$10:$AQ$100,MATCH(FIXED(D$6,0,TRUE),ES_P2a_0!$A$10:$AQ$10,0),FALSE)),":",VLOOKUP($A21,ES_P2a_0!$A$10:$AQ$100,MATCH(FIXED(D$6,0,TRUE),ES_P2a_0!$A$10:$AQ$10,0),FALSE))</f>
        <v>:</v>
      </c>
      <c r="E21" s="232" t="str">
        <f>IF(ISNA(VLOOKUP($A21,ES_P2a_0!$A$10:$AQ$100,MATCH(FIXED(E$6,0,TRUE),ES_P2a_0!$A$10:$AQ$10,0),FALSE)),":",VLOOKUP($A21,ES_P2a_0!$A$10:$AQ$100,MATCH(FIXED(E$6,0,TRUE),ES_P2a_0!$A$10:$AQ$10,0),FALSE))</f>
        <v>:</v>
      </c>
      <c r="F21" s="232" t="str">
        <f>IF(ISNA(VLOOKUP($A21,ES_P2a_0!$A$10:$AQ$100,MATCH(FIXED(F$6,0,TRUE),ES_P2a_0!$A$10:$AQ$10,0),FALSE)),":",VLOOKUP($A21,ES_P2a_0!$A$10:$AQ$100,MATCH(FIXED(F$6,0,TRUE),ES_P2a_0!$A$10:$AQ$10,0),FALSE))</f>
        <v>:</v>
      </c>
      <c r="G21" s="232" t="str">
        <f>IF(ISNA(VLOOKUP($A21,ES_P2a_0!$A$10:$AQ$100,MATCH(FIXED(G$6,0,TRUE),ES_P2a_0!$A$10:$AQ$10,0),FALSE)),":",VLOOKUP($A21,ES_P2a_0!$A$10:$AQ$100,MATCH(FIXED(G$6,0,TRUE),ES_P2a_0!$A$10:$AQ$10,0),FALSE))</f>
        <v>:</v>
      </c>
      <c r="H21" s="232" t="str">
        <f>IF(ISNA(VLOOKUP($A21,ES_P2a_0!$A$10:$AQ$100,MATCH(FIXED(H$6,0,TRUE),ES_P2a_0!$A$10:$AQ$10,0),FALSE)),":",VLOOKUP($A21,ES_P2a_0!$A$10:$AQ$100,MATCH(FIXED(H$6,0,TRUE),ES_P2a_0!$A$10:$AQ$10,0),FALSE))</f>
        <v>:</v>
      </c>
      <c r="I21" s="232" t="str">
        <f>IF(ISNA(VLOOKUP($A21,ES_P2a_0!$A$10:$AQ$100,MATCH(FIXED(I$6,0,TRUE),ES_P2a_0!$A$10:$AQ$10,0),FALSE)),":",VLOOKUP($A21,ES_P2a_0!$A$10:$AQ$100,MATCH(FIXED(I$6,0,TRUE),ES_P2a_0!$A$10:$AQ$10,0),FALSE))</f>
        <v>:</v>
      </c>
      <c r="J21" s="232" t="str">
        <f>IF(ISNA(VLOOKUP($A21,ES_P2a_0!$A$10:$AQ$100,MATCH(FIXED(J$6,0,TRUE),ES_P2a_0!$A$10:$AQ$10,0),FALSE)),":",VLOOKUP($A21,ES_P2a_0!$A$10:$AQ$100,MATCH(FIXED(J$6,0,TRUE),ES_P2a_0!$A$10:$AQ$10,0),FALSE))</f>
        <v>:</v>
      </c>
      <c r="K21" s="232" t="str">
        <f>IF(ISNA(VLOOKUP($A21,ES_P2a_0!$A$10:$AQ$100,MATCH(FIXED(K$6,0,TRUE),ES_P2a_0!$A$10:$AQ$10,0),FALSE)),":",VLOOKUP($A21,ES_P2a_0!$A$10:$AQ$100,MATCH(FIXED(K$6,0,TRUE),ES_P2a_0!$A$10:$AQ$10,0),FALSE))</f>
        <v>:</v>
      </c>
      <c r="L21" s="232" t="str">
        <f>IF(ISNA(VLOOKUP($A21,ES_P2a_0!$A$10:$AQ$100,MATCH(FIXED(L$6,0,TRUE),ES_P2a_0!$A$10:$AQ$10,0),FALSE)),":",VLOOKUP($A21,ES_P2a_0!$A$10:$AQ$100,MATCH(FIXED(L$6,0,TRUE),ES_P2a_0!$A$10:$AQ$10,0),FALSE))</f>
        <v>:</v>
      </c>
      <c r="M21" s="232" t="str">
        <f>IF(ISNA(VLOOKUP($A21,ES_P2a_0!$A$10:$AQ$100,MATCH(FIXED(M$6,0,TRUE),ES_P2a_0!$A$10:$AQ$10,0),FALSE)),":",VLOOKUP($A21,ES_P2a_0!$A$10:$AQ$100,MATCH(FIXED(M$6,0,TRUE),ES_P2a_0!$A$10:$AQ$10,0),FALSE))</f>
        <v>:</v>
      </c>
      <c r="N21" s="232" t="str">
        <f>IF(ISNA(VLOOKUP($A21,ES_P2a_0!$A$10:$AQ$100,MATCH(FIXED(N$6,0,TRUE),ES_P2a_0!$A$10:$AQ$10,0),FALSE)),":",VLOOKUP($A21,ES_P2a_0!$A$10:$AQ$100,MATCH(FIXED(N$6,0,TRUE),ES_P2a_0!$A$10:$AQ$10,0),FALSE))</f>
        <v>:</v>
      </c>
      <c r="O21" s="232" t="str">
        <f>IF(ISNA(VLOOKUP($A21,ES_P2a_0!$A$10:$AQ$100,MATCH(FIXED(O$6,0,TRUE),ES_P2a_0!$A$10:$AQ$10,0),FALSE)),":",VLOOKUP($A21,ES_P2a_0!$A$10:$AQ$100,MATCH(FIXED(O$6,0,TRUE),ES_P2a_0!$A$10:$AQ$10,0),FALSE))</f>
        <v>:</v>
      </c>
      <c r="P21" s="232" t="str">
        <f>IF(ISNA(VLOOKUP($A21,ES_P2a_0!$A$10:$AQ$100,MATCH(FIXED(P$6,0,TRUE),ES_P2a_0!$A$10:$AQ$10,0),FALSE)),":",VLOOKUP($A21,ES_P2a_0!$A$10:$AQ$100,MATCH(FIXED(P$6,0,TRUE),ES_P2a_0!$A$10:$AQ$10,0),FALSE))</f>
        <v>:</v>
      </c>
      <c r="Q21" s="232" t="str">
        <f>IF(ISNA(VLOOKUP($A21,ES_P2a_0!$A$10:$AQ$100,MATCH(FIXED(Q$6,0,TRUE),ES_P2a_0!$A$10:$AQ$10,0),FALSE)),":",VLOOKUP($A21,ES_P2a_0!$A$10:$AQ$100,MATCH(FIXED(Q$6,0,TRUE),ES_P2a_0!$A$10:$AQ$10,0),FALSE))</f>
        <v>:</v>
      </c>
      <c r="R21" s="232" t="str">
        <f>IF(ISNA(VLOOKUP($A21,ES_P2a_0!$A$10:$AQ$100,MATCH(FIXED(R$6,0,TRUE),ES_P2a_0!$A$10:$AQ$10,0),FALSE)),":",VLOOKUP($A21,ES_P2a_0!$A$10:$AQ$100,MATCH(FIXED(R$6,0,TRUE),ES_P2a_0!$A$10:$AQ$10,0),FALSE))</f>
        <v>:</v>
      </c>
      <c r="S21" s="232" t="str">
        <f>IF(ISNA(VLOOKUP($A21,ES_P2a_0!$A$10:$AQ$100,MATCH(FIXED(S$6,0,TRUE),ES_P2a_0!$A$10:$AQ$10,0),FALSE)),":",VLOOKUP($A21,ES_P2a_0!$A$10:$AQ$100,MATCH(FIXED(S$6,0,TRUE),ES_P2a_0!$A$10:$AQ$10,0),FALSE))</f>
        <v>:</v>
      </c>
      <c r="T21" s="232" t="str">
        <f>IF(ISNA(VLOOKUP($A21,ES_P2a_0!$A$10:$AQ$100,MATCH(FIXED(T$6,0,TRUE),ES_P2a_0!$A$10:$AQ$10,0),FALSE)),":",VLOOKUP($A21,ES_P2a_0!$A$10:$AQ$100,MATCH(FIXED(T$6,0,TRUE),ES_P2a_0!$A$10:$AQ$10,0),FALSE))</f>
        <v>:</v>
      </c>
      <c r="U21" s="232" t="str">
        <f>IF(ISNA(VLOOKUP($A21,ES_P2a_0!$A$10:$AQ$100,MATCH(FIXED(U$6,0,TRUE),ES_P2a_0!$A$10:$AQ$10,0),FALSE)),":",VLOOKUP($A21,ES_P2a_0!$A$10:$AQ$100,MATCH(FIXED(U$6,0,TRUE),ES_P2a_0!$A$10:$AQ$10,0),FALSE))</f>
        <v>:</v>
      </c>
      <c r="V21" s="232" t="str">
        <f>IF(ISNA(VLOOKUP($A21,ES_P2a_0!$A$10:$AQ$100,MATCH(FIXED(V$6,0,TRUE),ES_P2a_0!$A$10:$AQ$10,0),FALSE)),":",VLOOKUP($A21,ES_P2a_0!$A$10:$AQ$100,MATCH(FIXED(V$6,0,TRUE),ES_P2a_0!$A$10:$AQ$10,0),FALSE))</f>
        <v>:</v>
      </c>
      <c r="W21" s="232" t="str">
        <f>IF(ISNA(VLOOKUP($A21,ES_P2a_0!$A$10:$AQ$100,MATCH(FIXED(W$6,0,TRUE),ES_P2a_0!$A$10:$AQ$10,0),FALSE)),":",VLOOKUP($A21,ES_P2a_0!$A$10:$AQ$100,MATCH(FIXED(W$6,0,TRUE),ES_P2a_0!$A$10:$AQ$10,0),FALSE))</f>
        <v>:</v>
      </c>
    </row>
    <row r="22" spans="1:23">
      <c r="A22" s="230" t="str">
        <f>lookup!Z17</f>
        <v>Italy</v>
      </c>
      <c r="B22" s="232" t="str">
        <f>VLOOKUP(A22,lookup!$Z$2:$AA$77,2,FALSE)</f>
        <v>Ιταλία</v>
      </c>
      <c r="C22" s="232">
        <f>IF(ISNA(VLOOKUP($A22,ES_P2a_0!$A$10:$AQ$100,MATCH(FIXED(C$6,0,TRUE),ES_P2a_0!$A$10:$AQ$10,0),FALSE)),":",VLOOKUP($A22,ES_P2a_0!$A$10:$AQ$100,MATCH(FIXED(C$6,0,TRUE),ES_P2a_0!$A$10:$AQ$10,0),FALSE))</f>
        <v>94.7</v>
      </c>
      <c r="D22" s="232">
        <f>IF(ISNA(VLOOKUP($A22,ES_P2a_0!$A$10:$AQ$100,MATCH(FIXED(D$6,0,TRUE),ES_P2a_0!$A$10:$AQ$10,0),FALSE)),":",VLOOKUP($A22,ES_P2a_0!$A$10:$AQ$100,MATCH(FIXED(D$6,0,TRUE),ES_P2a_0!$A$10:$AQ$10,0),FALSE))</f>
        <v>94.5</v>
      </c>
      <c r="E22" s="232">
        <f>IF(ISNA(VLOOKUP($A22,ES_P2a_0!$A$10:$AQ$100,MATCH(FIXED(E$6,0,TRUE),ES_P2a_0!$A$10:$AQ$10,0),FALSE)),":",VLOOKUP($A22,ES_P2a_0!$A$10:$AQ$100,MATCH(FIXED(E$6,0,TRUE),ES_P2a_0!$A$10:$AQ$10,0),FALSE))</f>
        <v>96.5</v>
      </c>
      <c r="F22" s="232">
        <f>IF(ISNA(VLOOKUP($A22,ES_P2a_0!$A$10:$AQ$100,MATCH(FIXED(F$6,0,TRUE),ES_P2a_0!$A$10:$AQ$10,0),FALSE)),":",VLOOKUP($A22,ES_P2a_0!$A$10:$AQ$100,MATCH(FIXED(F$6,0,TRUE),ES_P2a_0!$A$10:$AQ$10,0),FALSE))</f>
        <v>96.1</v>
      </c>
      <c r="G22" s="232">
        <f>IF(ISNA(VLOOKUP($A22,ES_P2a_0!$A$10:$AQ$100,MATCH(FIXED(G$6,0,TRUE),ES_P2a_0!$A$10:$AQ$10,0),FALSE)),":",VLOOKUP($A22,ES_P2a_0!$A$10:$AQ$100,MATCH(FIXED(G$6,0,TRUE),ES_P2a_0!$A$10:$AQ$10,0),FALSE))</f>
        <v>96.6</v>
      </c>
      <c r="H22" s="232">
        <f>IF(ISNA(VLOOKUP($A22,ES_P2a_0!$A$10:$AQ$100,MATCH(FIXED(H$6,0,TRUE),ES_P2a_0!$A$10:$AQ$10,0),FALSE)),":",VLOOKUP($A22,ES_P2a_0!$A$10:$AQ$100,MATCH(FIXED(H$6,0,TRUE),ES_P2a_0!$A$10:$AQ$10,0),FALSE))</f>
        <v>99</v>
      </c>
      <c r="I22" s="232">
        <f>IF(ISNA(VLOOKUP($A22,ES_P2a_0!$A$10:$AQ$100,MATCH(FIXED(I$6,0,TRUE),ES_P2a_0!$A$10:$AQ$10,0),FALSE)),":",VLOOKUP($A22,ES_P2a_0!$A$10:$AQ$100,MATCH(FIXED(I$6,0,TRUE),ES_P2a_0!$A$10:$AQ$10,0),FALSE))</f>
        <v>99.8</v>
      </c>
      <c r="J22" s="232">
        <f>IF(ISNA(VLOOKUP($A22,ES_P2a_0!$A$10:$AQ$100,MATCH(FIXED(J$6,0,TRUE),ES_P2a_0!$A$10:$AQ$10,0),FALSE)),":",VLOOKUP($A22,ES_P2a_0!$A$10:$AQ$100,MATCH(FIXED(J$6,0,TRUE),ES_P2a_0!$A$10:$AQ$10,0),FALSE))</f>
        <v>99.2</v>
      </c>
      <c r="K22" s="232">
        <f>IF(ISNA(VLOOKUP($A22,ES_P2a_0!$A$10:$AQ$100,MATCH(FIXED(K$6,0,TRUE),ES_P2a_0!$A$10:$AQ$10,0),FALSE)),":",VLOOKUP($A22,ES_P2a_0!$A$10:$AQ$100,MATCH(FIXED(K$6,0,TRUE),ES_P2a_0!$A$10:$AQ$10,0),FALSE))</f>
        <v>98</v>
      </c>
      <c r="L22" s="232">
        <f>IF(ISNA(VLOOKUP($A22,ES_P2a_0!$A$10:$AQ$100,MATCH(FIXED(L$6,0,TRUE),ES_P2a_0!$A$10:$AQ$10,0),FALSE)),":",VLOOKUP($A22,ES_P2a_0!$A$10:$AQ$100,MATCH(FIXED(L$6,0,TRUE),ES_P2a_0!$A$10:$AQ$10,0),FALSE))</f>
        <v>99.2</v>
      </c>
      <c r="M22" s="232">
        <f>IF(ISNA(VLOOKUP($A22,ES_P2a_0!$A$10:$AQ$100,MATCH(FIXED(M$6,0,TRUE),ES_P2a_0!$A$10:$AQ$10,0),FALSE)),":",VLOOKUP($A22,ES_P2a_0!$A$10:$AQ$100,MATCH(FIXED(M$6,0,TRUE),ES_P2a_0!$A$10:$AQ$10,0),FALSE))</f>
        <v>100</v>
      </c>
      <c r="N22" s="232">
        <f>IF(ISNA(VLOOKUP($A22,ES_P2a_0!$A$10:$AQ$100,MATCH(FIXED(N$6,0,TRUE),ES_P2a_0!$A$10:$AQ$10,0),FALSE)),":",VLOOKUP($A22,ES_P2a_0!$A$10:$AQ$100,MATCH(FIXED(N$6,0,TRUE),ES_P2a_0!$A$10:$AQ$10,0),FALSE))</f>
        <v>100.4</v>
      </c>
      <c r="O22" s="232">
        <f>IF(ISNA(VLOOKUP($A22,ES_P2a_0!$A$10:$AQ$100,MATCH(FIXED(O$6,0,TRUE),ES_P2a_0!$A$10:$AQ$10,0),FALSE)),":",VLOOKUP($A22,ES_P2a_0!$A$10:$AQ$100,MATCH(FIXED(O$6,0,TRUE),ES_P2a_0!$A$10:$AQ$10,0),FALSE))</f>
        <v>100.8</v>
      </c>
      <c r="P22" s="232">
        <f>IF(ISNA(VLOOKUP($A22,ES_P2a_0!$A$10:$AQ$100,MATCH(FIXED(P$6,0,TRUE),ES_P2a_0!$A$10:$AQ$10,0),FALSE)),":",VLOOKUP($A22,ES_P2a_0!$A$10:$AQ$100,MATCH(FIXED(P$6,0,TRUE),ES_P2a_0!$A$10:$AQ$10,0),FALSE))</f>
        <v>100.1</v>
      </c>
      <c r="Q22" s="232">
        <f>IF(ISNA(VLOOKUP($A22,ES_P2a_0!$A$10:$AQ$100,MATCH(FIXED(Q$6,0,TRUE),ES_P2a_0!$A$10:$AQ$10,0),FALSE)),":",VLOOKUP($A22,ES_P2a_0!$A$10:$AQ$100,MATCH(FIXED(Q$6,0,TRUE),ES_P2a_0!$A$10:$AQ$10,0),FALSE))</f>
        <v>97.9</v>
      </c>
      <c r="R22" s="232">
        <f>IF(ISNA(VLOOKUP($A22,ES_P2a_0!$A$10:$AQ$100,MATCH(FIXED(R$6,0,TRUE),ES_P2a_0!$A$10:$AQ$10,0),FALSE)),":",VLOOKUP($A22,ES_P2a_0!$A$10:$AQ$100,MATCH(FIXED(R$6,0,TRUE),ES_P2a_0!$A$10:$AQ$10,0),FALSE))</f>
        <v>100.2</v>
      </c>
      <c r="S22" s="232">
        <f>IF(ISNA(VLOOKUP($A22,ES_P2a_0!$A$10:$AQ$100,MATCH(FIXED(S$6,0,TRUE),ES_P2a_0!$A$10:$AQ$10,0),FALSE)),":",VLOOKUP($A22,ES_P2a_0!$A$10:$AQ$100,MATCH(FIXED(S$6,0,TRUE),ES_P2a_0!$A$10:$AQ$10,0),FALSE))</f>
        <v>100.4</v>
      </c>
      <c r="T22" s="232">
        <f>IF(ISNA(VLOOKUP($A22,ES_P2a_0!$A$10:$AQ$100,MATCH(FIXED(T$6,0,TRUE),ES_P2a_0!$A$10:$AQ$10,0),FALSE)),":",VLOOKUP($A22,ES_P2a_0!$A$10:$AQ$100,MATCH(FIXED(T$6,0,TRUE),ES_P2a_0!$A$10:$AQ$10,0),FALSE))</f>
        <v>99.4</v>
      </c>
      <c r="U22" s="232">
        <f>IF(ISNA(VLOOKUP($A22,ES_P2a_0!$A$10:$AQ$100,MATCH(FIXED(U$6,0,TRUE),ES_P2a_0!$A$10:$AQ$10,0),FALSE)),":",VLOOKUP($A22,ES_P2a_0!$A$10:$AQ$100,MATCH(FIXED(U$6,0,TRUE),ES_P2a_0!$A$10:$AQ$10,0),FALSE))</f>
        <v>99.6</v>
      </c>
      <c r="V22" s="232" t="str">
        <f>IF(ISNA(VLOOKUP($A22,ES_P2a_0!$A$10:$AQ$100,MATCH(FIXED(V$6,0,TRUE),ES_P2a_0!$A$10:$AQ$10,0),FALSE)),":",VLOOKUP($A22,ES_P2a_0!$A$10:$AQ$100,MATCH(FIXED(V$6,0,TRUE),ES_P2a_0!$A$10:$AQ$10,0),FALSE))</f>
        <v>:</v>
      </c>
      <c r="W22" s="232" t="str">
        <f>IF(ISNA(VLOOKUP($A22,ES_P2a_0!$A$10:$AQ$100,MATCH(FIXED(W$6,0,TRUE),ES_P2a_0!$A$10:$AQ$10,0),FALSE)),":",VLOOKUP($A22,ES_P2a_0!$A$10:$AQ$100,MATCH(FIXED(W$6,0,TRUE),ES_P2a_0!$A$10:$AQ$10,0),FALSE))</f>
        <v>:</v>
      </c>
    </row>
    <row r="23" spans="1:23">
      <c r="A23" s="230" t="str">
        <f>lookup!Z18</f>
        <v>Cyprus</v>
      </c>
      <c r="B23" s="232" t="str">
        <f>VLOOKUP(A23,lookup!$Z$2:$AA$77,2,FALSE)</f>
        <v>Κύπρος</v>
      </c>
      <c r="C23" s="232">
        <f>IF(ISNA(VLOOKUP($A23,ES_P2a_0!$A$10:$AQ$100,MATCH(FIXED(C$6,0,TRUE),ES_P2a_0!$A$10:$AQ$10,0),FALSE)),":",VLOOKUP($A23,ES_P2a_0!$A$10:$AQ$100,MATCH(FIXED(C$6,0,TRUE),ES_P2a_0!$A$10:$AQ$10,0),FALSE))</f>
        <v>85.4</v>
      </c>
      <c r="D23" s="232">
        <f>IF(ISNA(VLOOKUP($A23,ES_P2a_0!$A$10:$AQ$100,MATCH(FIXED(D$6,0,TRUE),ES_P2a_0!$A$10:$AQ$10,0),FALSE)),":",VLOOKUP($A23,ES_P2a_0!$A$10:$AQ$100,MATCH(FIXED(D$6,0,TRUE),ES_P2a_0!$A$10:$AQ$10,0),FALSE))</f>
        <v>86.5</v>
      </c>
      <c r="E23" s="232">
        <f>IF(ISNA(VLOOKUP($A23,ES_P2a_0!$A$10:$AQ$100,MATCH(FIXED(E$6,0,TRUE),ES_P2a_0!$A$10:$AQ$10,0),FALSE)),":",VLOOKUP($A23,ES_P2a_0!$A$10:$AQ$100,MATCH(FIXED(E$6,0,TRUE),ES_P2a_0!$A$10:$AQ$10,0),FALSE))</f>
        <v>87.6</v>
      </c>
      <c r="F23" s="232">
        <f>IF(ISNA(VLOOKUP($A23,ES_P2a_0!$A$10:$AQ$100,MATCH(FIXED(F$6,0,TRUE),ES_P2a_0!$A$10:$AQ$10,0),FALSE)),":",VLOOKUP($A23,ES_P2a_0!$A$10:$AQ$100,MATCH(FIXED(F$6,0,TRUE),ES_P2a_0!$A$10:$AQ$10,0),FALSE))</f>
        <v>90.3</v>
      </c>
      <c r="G23" s="232">
        <f>IF(ISNA(VLOOKUP($A23,ES_P2a_0!$A$10:$AQ$100,MATCH(FIXED(G$6,0,TRUE),ES_P2a_0!$A$10:$AQ$10,0),FALSE)),":",VLOOKUP($A23,ES_P2a_0!$A$10:$AQ$100,MATCH(FIXED(G$6,0,TRUE),ES_P2a_0!$A$10:$AQ$10,0),FALSE))</f>
        <v>92.6</v>
      </c>
      <c r="H23" s="232">
        <f>IF(ISNA(VLOOKUP($A23,ES_P2a_0!$A$10:$AQ$100,MATCH(FIXED(H$6,0,TRUE),ES_P2a_0!$A$10:$AQ$10,0),FALSE)),":",VLOOKUP($A23,ES_P2a_0!$A$10:$AQ$100,MATCH(FIXED(H$6,0,TRUE),ES_P2a_0!$A$10:$AQ$10,0),FALSE))</f>
        <v>95.3</v>
      </c>
      <c r="I23" s="232">
        <f>IF(ISNA(VLOOKUP($A23,ES_P2a_0!$A$10:$AQ$100,MATCH(FIXED(I$6,0,TRUE),ES_P2a_0!$A$10:$AQ$10,0),FALSE)),":",VLOOKUP($A23,ES_P2a_0!$A$10:$AQ$100,MATCH(FIXED(I$6,0,TRUE),ES_P2a_0!$A$10:$AQ$10,0),FALSE))</f>
        <v>95.8</v>
      </c>
      <c r="J23" s="232">
        <f>IF(ISNA(VLOOKUP($A23,ES_P2a_0!$A$10:$AQ$100,MATCH(FIXED(J$6,0,TRUE),ES_P2a_0!$A$10:$AQ$10,0),FALSE)),":",VLOOKUP($A23,ES_P2a_0!$A$10:$AQ$100,MATCH(FIXED(J$6,0,TRUE),ES_P2a_0!$A$10:$AQ$10,0),FALSE))</f>
        <v>97.2</v>
      </c>
      <c r="K23" s="232">
        <f>IF(ISNA(VLOOKUP($A23,ES_P2a_0!$A$10:$AQ$100,MATCH(FIXED(K$6,0,TRUE),ES_P2a_0!$A$10:$AQ$10,0),FALSE)),":",VLOOKUP($A23,ES_P2a_0!$A$10:$AQ$100,MATCH(FIXED(K$6,0,TRUE),ES_P2a_0!$A$10:$AQ$10,0),FALSE))</f>
        <v>96</v>
      </c>
      <c r="L23" s="232">
        <f>IF(ISNA(VLOOKUP($A23,ES_P2a_0!$A$10:$AQ$100,MATCH(FIXED(L$6,0,TRUE),ES_P2a_0!$A$10:$AQ$10,0),FALSE)),":",VLOOKUP($A23,ES_P2a_0!$A$10:$AQ$100,MATCH(FIXED(L$6,0,TRUE),ES_P2a_0!$A$10:$AQ$10,0),FALSE))</f>
        <v>98.1</v>
      </c>
      <c r="M23" s="232">
        <f>IF(ISNA(VLOOKUP($A23,ES_P2a_0!$A$10:$AQ$100,MATCH(FIXED(M$6,0,TRUE),ES_P2a_0!$A$10:$AQ$10,0),FALSE)),":",VLOOKUP($A23,ES_P2a_0!$A$10:$AQ$100,MATCH(FIXED(M$6,0,TRUE),ES_P2a_0!$A$10:$AQ$10,0),FALSE))</f>
        <v>100</v>
      </c>
      <c r="N23" s="232">
        <f>IF(ISNA(VLOOKUP($A23,ES_P2a_0!$A$10:$AQ$100,MATCH(FIXED(N$6,0,TRUE),ES_P2a_0!$A$10:$AQ$10,0),FALSE)),":",VLOOKUP($A23,ES_P2a_0!$A$10:$AQ$100,MATCH(FIXED(N$6,0,TRUE),ES_P2a_0!$A$10:$AQ$10,0),FALSE))</f>
        <v>101.5</v>
      </c>
      <c r="O23" s="232">
        <f>IF(ISNA(VLOOKUP($A23,ES_P2a_0!$A$10:$AQ$100,MATCH(FIXED(O$6,0,TRUE),ES_P2a_0!$A$10:$AQ$10,0),FALSE)),":",VLOOKUP($A23,ES_P2a_0!$A$10:$AQ$100,MATCH(FIXED(O$6,0,TRUE),ES_P2a_0!$A$10:$AQ$10,0),FALSE))</f>
        <v>103.7</v>
      </c>
      <c r="P23" s="232">
        <f>IF(ISNA(VLOOKUP($A23,ES_P2a_0!$A$10:$AQ$100,MATCH(FIXED(P$6,0,TRUE),ES_P2a_0!$A$10:$AQ$10,0),FALSE)),":",VLOOKUP($A23,ES_P2a_0!$A$10:$AQ$100,MATCH(FIXED(P$6,0,TRUE),ES_P2a_0!$A$10:$AQ$10,0),FALSE))</f>
        <v>105.6</v>
      </c>
      <c r="Q23" s="232">
        <f>IF(ISNA(VLOOKUP($A23,ES_P2a_0!$A$10:$AQ$100,MATCH(FIXED(Q$6,0,TRUE),ES_P2a_0!$A$10:$AQ$10,0),FALSE)),":",VLOOKUP($A23,ES_P2a_0!$A$10:$AQ$100,MATCH(FIXED(Q$6,0,TRUE),ES_P2a_0!$A$10:$AQ$10,0),FALSE))</f>
        <v>104.7</v>
      </c>
      <c r="R23" s="232">
        <f>IF(ISNA(VLOOKUP($A23,ES_P2a_0!$A$10:$AQ$100,MATCH(FIXED(R$6,0,TRUE),ES_P2a_0!$A$10:$AQ$10,0),FALSE)),":",VLOOKUP($A23,ES_P2a_0!$A$10:$AQ$100,MATCH(FIXED(R$6,0,TRUE),ES_P2a_0!$A$10:$AQ$10,0),FALSE))</f>
        <v>105.8</v>
      </c>
      <c r="S23" s="232">
        <f>IF(ISNA(VLOOKUP($A23,ES_P2a_0!$A$10:$AQ$100,MATCH(FIXED(S$6,0,TRUE),ES_P2a_0!$A$10:$AQ$10,0),FALSE)),":",VLOOKUP($A23,ES_P2a_0!$A$10:$AQ$100,MATCH(FIXED(S$6,0,TRUE),ES_P2a_0!$A$10:$AQ$10,0),FALSE))</f>
        <v>105.7</v>
      </c>
      <c r="T23" s="232">
        <f>IF(ISNA(VLOOKUP($A23,ES_P2a_0!$A$10:$AQ$100,MATCH(FIXED(T$6,0,TRUE),ES_P2a_0!$A$10:$AQ$10,0),FALSE)),":",VLOOKUP($A23,ES_P2a_0!$A$10:$AQ$100,MATCH(FIXED(T$6,0,TRUE),ES_P2a_0!$A$10:$AQ$10,0),FALSE))</f>
        <v>106.9</v>
      </c>
      <c r="U23" s="232">
        <f>IF(ISNA(VLOOKUP($A23,ES_P2a_0!$A$10:$AQ$100,MATCH(FIXED(U$6,0,TRUE),ES_P2a_0!$A$10:$AQ$10,0),FALSE)),":",VLOOKUP($A23,ES_P2a_0!$A$10:$AQ$100,MATCH(FIXED(U$6,0,TRUE),ES_P2a_0!$A$10:$AQ$10,0),FALSE))</f>
        <v>107.4</v>
      </c>
      <c r="V23" s="232" t="str">
        <f>IF(ISNA(VLOOKUP($A23,ES_P2a_0!$A$10:$AQ$100,MATCH(FIXED(V$6,0,TRUE),ES_P2a_0!$A$10:$AQ$10,0),FALSE)),":",VLOOKUP($A23,ES_P2a_0!$A$10:$AQ$100,MATCH(FIXED(V$6,0,TRUE),ES_P2a_0!$A$10:$AQ$10,0),FALSE))</f>
        <v>:</v>
      </c>
      <c r="W23" s="232" t="str">
        <f>IF(ISNA(VLOOKUP($A23,ES_P2a_0!$A$10:$AQ$100,MATCH(FIXED(W$6,0,TRUE),ES_P2a_0!$A$10:$AQ$10,0),FALSE)),":",VLOOKUP($A23,ES_P2a_0!$A$10:$AQ$100,MATCH(FIXED(W$6,0,TRUE),ES_P2a_0!$A$10:$AQ$10,0),FALSE))</f>
        <v>:</v>
      </c>
    </row>
    <row r="24" spans="1:23">
      <c r="A24" s="230" t="str">
        <f>lookup!Z19</f>
        <v>Latvia</v>
      </c>
      <c r="B24" s="232" t="str">
        <f>VLOOKUP(A24,lookup!$Z$2:$AA$77,2,FALSE)</f>
        <v>Λετονία</v>
      </c>
      <c r="C24" s="232" t="str">
        <f>IF(ISNA(VLOOKUP($A24,ES_P2a_0!$A$10:$AQ$100,MATCH(FIXED(C$6,0,TRUE),ES_P2a_0!$A$10:$AQ$10,0),FALSE)),":",VLOOKUP($A24,ES_P2a_0!$A$10:$AQ$100,MATCH(FIXED(C$6,0,TRUE),ES_P2a_0!$A$10:$AQ$10,0),FALSE))</f>
        <v>:</v>
      </c>
      <c r="D24" s="232" t="str">
        <f>IF(ISNA(VLOOKUP($A24,ES_P2a_0!$A$10:$AQ$100,MATCH(FIXED(D$6,0,TRUE),ES_P2a_0!$A$10:$AQ$10,0),FALSE)),":",VLOOKUP($A24,ES_P2a_0!$A$10:$AQ$100,MATCH(FIXED(D$6,0,TRUE),ES_P2a_0!$A$10:$AQ$10,0),FALSE))</f>
        <v>:</v>
      </c>
      <c r="E24" s="232" t="str">
        <f>IF(ISNA(VLOOKUP($A24,ES_P2a_0!$A$10:$AQ$100,MATCH(FIXED(E$6,0,TRUE),ES_P2a_0!$A$10:$AQ$10,0),FALSE)),":",VLOOKUP($A24,ES_P2a_0!$A$10:$AQ$100,MATCH(FIXED(E$6,0,TRUE),ES_P2a_0!$A$10:$AQ$10,0),FALSE))</f>
        <v>:</v>
      </c>
      <c r="F24" s="232" t="str">
        <f>IF(ISNA(VLOOKUP($A24,ES_P2a_0!$A$10:$AQ$100,MATCH(FIXED(F$6,0,TRUE),ES_P2a_0!$A$10:$AQ$10,0),FALSE)),":",VLOOKUP($A24,ES_P2a_0!$A$10:$AQ$100,MATCH(FIXED(F$6,0,TRUE),ES_P2a_0!$A$10:$AQ$10,0),FALSE))</f>
        <v>:</v>
      </c>
      <c r="G24" s="232" t="str">
        <f>IF(ISNA(VLOOKUP($A24,ES_P2a_0!$A$10:$AQ$100,MATCH(FIXED(G$6,0,TRUE),ES_P2a_0!$A$10:$AQ$10,0),FALSE)),":",VLOOKUP($A24,ES_P2a_0!$A$10:$AQ$100,MATCH(FIXED(G$6,0,TRUE),ES_P2a_0!$A$10:$AQ$10,0),FALSE))</f>
        <v>:</v>
      </c>
      <c r="H24" s="232">
        <f>IF(ISNA(VLOOKUP($A24,ES_P2a_0!$A$10:$AQ$100,MATCH(FIXED(H$6,0,TRUE),ES_P2a_0!$A$10:$AQ$10,0),FALSE)),":",VLOOKUP($A24,ES_P2a_0!$A$10:$AQ$100,MATCH(FIXED(H$6,0,TRUE),ES_P2a_0!$A$10:$AQ$10,0),FALSE))</f>
        <v>71.400000000000006</v>
      </c>
      <c r="I24" s="232">
        <f>IF(ISNA(VLOOKUP($A24,ES_P2a_0!$A$10:$AQ$100,MATCH(FIXED(I$6,0,TRUE),ES_P2a_0!$A$10:$AQ$10,0),FALSE)),":",VLOOKUP($A24,ES_P2a_0!$A$10:$AQ$100,MATCH(FIXED(I$6,0,TRUE),ES_P2a_0!$A$10:$AQ$10,0),FALSE))</f>
        <v>76</v>
      </c>
      <c r="J24" s="232">
        <f>IF(ISNA(VLOOKUP($A24,ES_P2a_0!$A$10:$AQ$100,MATCH(FIXED(J$6,0,TRUE),ES_P2a_0!$A$10:$AQ$10,0),FALSE)),":",VLOOKUP($A24,ES_P2a_0!$A$10:$AQ$100,MATCH(FIXED(J$6,0,TRUE),ES_P2a_0!$A$10:$AQ$10,0),FALSE))</f>
        <v>80.7</v>
      </c>
      <c r="K24" s="232">
        <f>IF(ISNA(VLOOKUP($A24,ES_P2a_0!$A$10:$AQ$100,MATCH(FIXED(K$6,0,TRUE),ES_P2a_0!$A$10:$AQ$10,0),FALSE)),":",VLOOKUP($A24,ES_P2a_0!$A$10:$AQ$100,MATCH(FIXED(K$6,0,TRUE),ES_P2a_0!$A$10:$AQ$10,0),FALSE))</f>
        <v>85.8</v>
      </c>
      <c r="L24" s="232">
        <f>IF(ISNA(VLOOKUP($A24,ES_P2a_0!$A$10:$AQ$100,MATCH(FIXED(L$6,0,TRUE),ES_P2a_0!$A$10:$AQ$10,0),FALSE)),":",VLOOKUP($A24,ES_P2a_0!$A$10:$AQ$100,MATCH(FIXED(L$6,0,TRUE),ES_P2a_0!$A$10:$AQ$10,0),FALSE))</f>
        <v>93.8</v>
      </c>
      <c r="M24" s="232">
        <f>IF(ISNA(VLOOKUP($A24,ES_P2a_0!$A$10:$AQ$100,MATCH(FIXED(M$6,0,TRUE),ES_P2a_0!$A$10:$AQ$10,0),FALSE)),":",VLOOKUP($A24,ES_P2a_0!$A$10:$AQ$100,MATCH(FIXED(M$6,0,TRUE),ES_P2a_0!$A$10:$AQ$10,0),FALSE))</f>
        <v>100</v>
      </c>
      <c r="N24" s="232">
        <f>IF(ISNA(VLOOKUP($A24,ES_P2a_0!$A$10:$AQ$100,MATCH(FIXED(N$6,0,TRUE),ES_P2a_0!$A$10:$AQ$10,0),FALSE)),":",VLOOKUP($A24,ES_P2a_0!$A$10:$AQ$100,MATCH(FIXED(N$6,0,TRUE),ES_P2a_0!$A$10:$AQ$10,0),FALSE))</f>
        <v>106.8</v>
      </c>
      <c r="O24" s="232">
        <f>IF(ISNA(VLOOKUP($A24,ES_P2a_0!$A$10:$AQ$100,MATCH(FIXED(O$6,0,TRUE),ES_P2a_0!$A$10:$AQ$10,0),FALSE)),":",VLOOKUP($A24,ES_P2a_0!$A$10:$AQ$100,MATCH(FIXED(O$6,0,TRUE),ES_P2a_0!$A$10:$AQ$10,0),FALSE))</f>
        <v>134.6</v>
      </c>
      <c r="P24" s="232">
        <f>IF(ISNA(VLOOKUP($A24,ES_P2a_0!$A$10:$AQ$100,MATCH(FIXED(P$6,0,TRUE),ES_P2a_0!$A$10:$AQ$10,0),FALSE)),":",VLOOKUP($A24,ES_P2a_0!$A$10:$AQ$100,MATCH(FIXED(P$6,0,TRUE),ES_P2a_0!$A$10:$AQ$10,0),FALSE))</f>
        <v>123.8</v>
      </c>
      <c r="Q24" s="232">
        <f>IF(ISNA(VLOOKUP($A24,ES_P2a_0!$A$10:$AQ$100,MATCH(FIXED(Q$6,0,TRUE),ES_P2a_0!$A$10:$AQ$10,0),FALSE)),":",VLOOKUP($A24,ES_P2a_0!$A$10:$AQ$100,MATCH(FIXED(Q$6,0,TRUE),ES_P2a_0!$A$10:$AQ$10,0),FALSE))</f>
        <v>122</v>
      </c>
      <c r="R24" s="232">
        <f>IF(ISNA(VLOOKUP($A24,ES_P2a_0!$A$10:$AQ$100,MATCH(FIXED(R$6,0,TRUE),ES_P2a_0!$A$10:$AQ$10,0),FALSE)),":",VLOOKUP($A24,ES_P2a_0!$A$10:$AQ$100,MATCH(FIXED(R$6,0,TRUE),ES_P2a_0!$A$10:$AQ$10,0),FALSE))</f>
        <v>130.19999999999999</v>
      </c>
      <c r="S24" s="232">
        <f>IF(ISNA(VLOOKUP($A24,ES_P2a_0!$A$10:$AQ$100,MATCH(FIXED(S$6,0,TRUE),ES_P2a_0!$A$10:$AQ$10,0),FALSE)),":",VLOOKUP($A24,ES_P2a_0!$A$10:$AQ$100,MATCH(FIXED(S$6,0,TRUE),ES_P2a_0!$A$10:$AQ$10,0),FALSE))</f>
        <v>133.9</v>
      </c>
      <c r="T24" s="232">
        <f>IF(ISNA(VLOOKUP($A24,ES_P2a_0!$A$10:$AQ$100,MATCH(FIXED(T$6,0,TRUE),ES_P2a_0!$A$10:$AQ$10,0),FALSE)),":",VLOOKUP($A24,ES_P2a_0!$A$10:$AQ$100,MATCH(FIXED(T$6,0,TRUE),ES_P2a_0!$A$10:$AQ$10,0),FALSE))</f>
        <v>140.1</v>
      </c>
      <c r="U24" s="232">
        <f>IF(ISNA(VLOOKUP($A24,ES_P2a_0!$A$10:$AQ$100,MATCH(FIXED(U$6,0,TRUE),ES_P2a_0!$A$10:$AQ$10,0),FALSE)),":",VLOOKUP($A24,ES_P2a_0!$A$10:$AQ$100,MATCH(FIXED(U$6,0,TRUE),ES_P2a_0!$A$10:$AQ$10,0),FALSE))</f>
        <v>143.1</v>
      </c>
      <c r="V24" s="232" t="str">
        <f>IF(ISNA(VLOOKUP($A24,ES_P2a_0!$A$10:$AQ$100,MATCH(FIXED(V$6,0,TRUE),ES_P2a_0!$A$10:$AQ$10,0),FALSE)),":",VLOOKUP($A24,ES_P2a_0!$A$10:$AQ$100,MATCH(FIXED(V$6,0,TRUE),ES_P2a_0!$A$10:$AQ$10,0),FALSE))</f>
        <v>:</v>
      </c>
      <c r="W24" s="232" t="str">
        <f>IF(ISNA(VLOOKUP($A24,ES_P2a_0!$A$10:$AQ$100,MATCH(FIXED(W$6,0,TRUE),ES_P2a_0!$A$10:$AQ$10,0),FALSE)),":",VLOOKUP($A24,ES_P2a_0!$A$10:$AQ$100,MATCH(FIXED(W$6,0,TRUE),ES_P2a_0!$A$10:$AQ$10,0),FALSE))</f>
        <v>:</v>
      </c>
    </row>
    <row r="25" spans="1:23">
      <c r="A25" s="230" t="str">
        <f>lookup!Z20</f>
        <v>Lithuania</v>
      </c>
      <c r="B25" s="232" t="str">
        <f>VLOOKUP(A25,lookup!$Z$2:$AA$77,2,FALSE)</f>
        <v>Λιθουανία</v>
      </c>
      <c r="C25" s="232">
        <f>IF(ISNA(VLOOKUP($A25,ES_P2a_0!$A$10:$AQ$100,MATCH(FIXED(C$6,0,TRUE),ES_P2a_0!$A$10:$AQ$10,0),FALSE)),":",VLOOKUP($A25,ES_P2a_0!$A$10:$AQ$100,MATCH(FIXED(C$6,0,TRUE),ES_P2a_0!$A$10:$AQ$10,0),FALSE))</f>
        <v>58.3</v>
      </c>
      <c r="D25" s="232">
        <f>IF(ISNA(VLOOKUP($A25,ES_P2a_0!$A$10:$AQ$100,MATCH(FIXED(D$6,0,TRUE),ES_P2a_0!$A$10:$AQ$10,0),FALSE)),":",VLOOKUP($A25,ES_P2a_0!$A$10:$AQ$100,MATCH(FIXED(D$6,0,TRUE),ES_P2a_0!$A$10:$AQ$10,0),FALSE))</f>
        <v>60.9</v>
      </c>
      <c r="E25" s="232">
        <f>IF(ISNA(VLOOKUP($A25,ES_P2a_0!$A$10:$AQ$100,MATCH(FIXED(E$6,0,TRUE),ES_P2a_0!$A$10:$AQ$10,0),FALSE)),":",VLOOKUP($A25,ES_P2a_0!$A$10:$AQ$100,MATCH(FIXED(E$6,0,TRUE),ES_P2a_0!$A$10:$AQ$10,0),FALSE))</f>
        <v>65.400000000000006</v>
      </c>
      <c r="F25" s="232">
        <f>IF(ISNA(VLOOKUP($A25,ES_P2a_0!$A$10:$AQ$100,MATCH(FIXED(F$6,0,TRUE),ES_P2a_0!$A$10:$AQ$10,0),FALSE)),":",VLOOKUP($A25,ES_P2a_0!$A$10:$AQ$100,MATCH(FIXED(F$6,0,TRUE),ES_P2a_0!$A$10:$AQ$10,0),FALSE))</f>
        <v>68.900000000000006</v>
      </c>
      <c r="G25" s="232">
        <f>IF(ISNA(VLOOKUP($A25,ES_P2a_0!$A$10:$AQ$100,MATCH(FIXED(G$6,0,TRUE),ES_P2a_0!$A$10:$AQ$10,0),FALSE)),":",VLOOKUP($A25,ES_P2a_0!$A$10:$AQ$100,MATCH(FIXED(G$6,0,TRUE),ES_P2a_0!$A$10:$AQ$10,0),FALSE))</f>
        <v>71.900000000000006</v>
      </c>
      <c r="H25" s="232">
        <f>IF(ISNA(VLOOKUP($A25,ES_P2a_0!$A$10:$AQ$100,MATCH(FIXED(H$6,0,TRUE),ES_P2a_0!$A$10:$AQ$10,0),FALSE)),":",VLOOKUP($A25,ES_P2a_0!$A$10:$AQ$100,MATCH(FIXED(H$6,0,TRUE),ES_P2a_0!$A$10:$AQ$10,0),FALSE))</f>
        <v>72.7</v>
      </c>
      <c r="I25" s="232">
        <f>IF(ISNA(VLOOKUP($A25,ES_P2a_0!$A$10:$AQ$100,MATCH(FIXED(I$6,0,TRUE),ES_P2a_0!$A$10:$AQ$10,0),FALSE)),":",VLOOKUP($A25,ES_P2a_0!$A$10:$AQ$100,MATCH(FIXED(I$6,0,TRUE),ES_P2a_0!$A$10:$AQ$10,0),FALSE))</f>
        <v>81.3</v>
      </c>
      <c r="J25" s="232">
        <f>IF(ISNA(VLOOKUP($A25,ES_P2a_0!$A$10:$AQ$100,MATCH(FIXED(J$6,0,TRUE),ES_P2a_0!$A$10:$AQ$10,0),FALSE)),":",VLOOKUP($A25,ES_P2a_0!$A$10:$AQ$100,MATCH(FIXED(J$6,0,TRUE),ES_P2a_0!$A$10:$AQ$10,0),FALSE))</f>
        <v>85.2</v>
      </c>
      <c r="K25" s="232">
        <f>IF(ISNA(VLOOKUP($A25,ES_P2a_0!$A$10:$AQ$100,MATCH(FIXED(K$6,0,TRUE),ES_P2a_0!$A$10:$AQ$10,0),FALSE)),":",VLOOKUP($A25,ES_P2a_0!$A$10:$AQ$100,MATCH(FIXED(K$6,0,TRUE),ES_P2a_0!$A$10:$AQ$10,0),FALSE))</f>
        <v>92.7</v>
      </c>
      <c r="L25" s="232">
        <f>IF(ISNA(VLOOKUP($A25,ES_P2a_0!$A$10:$AQ$100,MATCH(FIXED(L$6,0,TRUE),ES_P2a_0!$A$10:$AQ$10,0),FALSE)),":",VLOOKUP($A25,ES_P2a_0!$A$10:$AQ$100,MATCH(FIXED(L$6,0,TRUE),ES_P2a_0!$A$10:$AQ$10,0),FALSE))</f>
        <v>98.3</v>
      </c>
      <c r="M25" s="232">
        <f>IF(ISNA(VLOOKUP($A25,ES_P2a_0!$A$10:$AQ$100,MATCH(FIXED(M$6,0,TRUE),ES_P2a_0!$A$10:$AQ$10,0),FALSE)),":",VLOOKUP($A25,ES_P2a_0!$A$10:$AQ$100,MATCH(FIXED(M$6,0,TRUE),ES_P2a_0!$A$10:$AQ$10,0),FALSE))</f>
        <v>100</v>
      </c>
      <c r="N25" s="232">
        <f>IF(ISNA(VLOOKUP($A25,ES_P2a_0!$A$10:$AQ$100,MATCH(FIXED(N$6,0,TRUE),ES_P2a_0!$A$10:$AQ$10,0),FALSE)),":",VLOOKUP($A25,ES_P2a_0!$A$10:$AQ$100,MATCH(FIXED(N$6,0,TRUE),ES_P2a_0!$A$10:$AQ$10,0),FALSE))</f>
        <v>106.7</v>
      </c>
      <c r="O25" s="232">
        <f>IF(ISNA(VLOOKUP($A25,ES_P2a_0!$A$10:$AQ$100,MATCH(FIXED(O$6,0,TRUE),ES_P2a_0!$A$10:$AQ$10,0),FALSE)),":",VLOOKUP($A25,ES_P2a_0!$A$10:$AQ$100,MATCH(FIXED(O$6,0,TRUE),ES_P2a_0!$A$10:$AQ$10,0),FALSE))</f>
        <v>112.8</v>
      </c>
      <c r="P25" s="232">
        <f>IF(ISNA(VLOOKUP($A25,ES_P2a_0!$A$10:$AQ$100,MATCH(FIXED(P$6,0,TRUE),ES_P2a_0!$A$10:$AQ$10,0),FALSE)),":",VLOOKUP($A25,ES_P2a_0!$A$10:$AQ$100,MATCH(FIXED(P$6,0,TRUE),ES_P2a_0!$A$10:$AQ$10,0),FALSE))</f>
        <v>115</v>
      </c>
      <c r="Q25" s="232">
        <f>IF(ISNA(VLOOKUP($A25,ES_P2a_0!$A$10:$AQ$100,MATCH(FIXED(Q$6,0,TRUE),ES_P2a_0!$A$10:$AQ$10,0),FALSE)),":",VLOOKUP($A25,ES_P2a_0!$A$10:$AQ$100,MATCH(FIXED(Q$6,0,TRUE),ES_P2a_0!$A$10:$AQ$10,0),FALSE))</f>
        <v>107.5</v>
      </c>
      <c r="R25" s="232">
        <f>IF(ISNA(VLOOKUP($A25,ES_P2a_0!$A$10:$AQ$100,MATCH(FIXED(R$6,0,TRUE),ES_P2a_0!$A$10:$AQ$10,0),FALSE)),":",VLOOKUP($A25,ES_P2a_0!$A$10:$AQ$100,MATCH(FIXED(R$6,0,TRUE),ES_P2a_0!$A$10:$AQ$10,0),FALSE))</f>
        <v>122.6</v>
      </c>
      <c r="S25" s="232">
        <f>IF(ISNA(VLOOKUP($A25,ES_P2a_0!$A$10:$AQ$100,MATCH(FIXED(S$6,0,TRUE),ES_P2a_0!$A$10:$AQ$10,0),FALSE)),":",VLOOKUP($A25,ES_P2a_0!$A$10:$AQ$100,MATCH(FIXED(S$6,0,TRUE),ES_P2a_0!$A$10:$AQ$10,0),FALSE))</f>
        <v>131.19999999999999</v>
      </c>
      <c r="T25" s="232">
        <f>IF(ISNA(VLOOKUP($A25,ES_P2a_0!$A$10:$AQ$100,MATCH(FIXED(T$6,0,TRUE),ES_P2a_0!$A$10:$AQ$10,0),FALSE)),":",VLOOKUP($A25,ES_P2a_0!$A$10:$AQ$100,MATCH(FIXED(T$6,0,TRUE),ES_P2a_0!$A$10:$AQ$10,0),FALSE))</f>
        <v>133.69999999999999</v>
      </c>
      <c r="U25" s="232">
        <f>IF(ISNA(VLOOKUP($A25,ES_P2a_0!$A$10:$AQ$100,MATCH(FIXED(U$6,0,TRUE),ES_P2a_0!$A$10:$AQ$10,0),FALSE)),":",VLOOKUP($A25,ES_P2a_0!$A$10:$AQ$100,MATCH(FIXED(U$6,0,TRUE),ES_P2a_0!$A$10:$AQ$10,0),FALSE))</f>
        <v>137.5</v>
      </c>
      <c r="V25" s="232" t="str">
        <f>IF(ISNA(VLOOKUP($A25,ES_P2a_0!$A$10:$AQ$100,MATCH(FIXED(V$6,0,TRUE),ES_P2a_0!$A$10:$AQ$10,0),FALSE)),":",VLOOKUP($A25,ES_P2a_0!$A$10:$AQ$100,MATCH(FIXED(V$6,0,TRUE),ES_P2a_0!$A$10:$AQ$10,0),FALSE))</f>
        <v>:</v>
      </c>
      <c r="W25" s="232" t="str">
        <f>IF(ISNA(VLOOKUP($A25,ES_P2a_0!$A$10:$AQ$100,MATCH(FIXED(W$6,0,TRUE),ES_P2a_0!$A$10:$AQ$10,0),FALSE)),":",VLOOKUP($A25,ES_P2a_0!$A$10:$AQ$100,MATCH(FIXED(W$6,0,TRUE),ES_P2a_0!$A$10:$AQ$10,0),FALSE))</f>
        <v>:</v>
      </c>
    </row>
    <row r="26" spans="1:23">
      <c r="A26" s="230" t="str">
        <f>lookup!Z21</f>
        <v>Luxembourg</v>
      </c>
      <c r="B26" s="232" t="str">
        <f>VLOOKUP(A26,lookup!$Z$2:$AA$77,2,FALSE)</f>
        <v>Λουξεμβούργο</v>
      </c>
      <c r="C26" s="232" t="str">
        <f>IF(ISNA(VLOOKUP($A26,ES_P2a_0!$A$10:$AQ$100,MATCH(FIXED(C$6,0,TRUE),ES_P2a_0!$A$10:$AQ$10,0),FALSE)),":",VLOOKUP($A26,ES_P2a_0!$A$10:$AQ$100,MATCH(FIXED(C$6,0,TRUE),ES_P2a_0!$A$10:$AQ$10,0),FALSE))</f>
        <v>:</v>
      </c>
      <c r="D26" s="232" t="str">
        <f>IF(ISNA(VLOOKUP($A26,ES_P2a_0!$A$10:$AQ$100,MATCH(FIXED(D$6,0,TRUE),ES_P2a_0!$A$10:$AQ$10,0),FALSE)),":",VLOOKUP($A26,ES_P2a_0!$A$10:$AQ$100,MATCH(FIXED(D$6,0,TRUE),ES_P2a_0!$A$10:$AQ$10,0),FALSE))</f>
        <v>:</v>
      </c>
      <c r="E26" s="232" t="str">
        <f>IF(ISNA(VLOOKUP($A26,ES_P2a_0!$A$10:$AQ$100,MATCH(FIXED(E$6,0,TRUE),ES_P2a_0!$A$10:$AQ$10,0),FALSE)),":",VLOOKUP($A26,ES_P2a_0!$A$10:$AQ$100,MATCH(FIXED(E$6,0,TRUE),ES_P2a_0!$A$10:$AQ$10,0),FALSE))</f>
        <v>:</v>
      </c>
      <c r="F26" s="232" t="str">
        <f>IF(ISNA(VLOOKUP($A26,ES_P2a_0!$A$10:$AQ$100,MATCH(FIXED(F$6,0,TRUE),ES_P2a_0!$A$10:$AQ$10,0),FALSE)),":",VLOOKUP($A26,ES_P2a_0!$A$10:$AQ$100,MATCH(FIXED(F$6,0,TRUE),ES_P2a_0!$A$10:$AQ$10,0),FALSE))</f>
        <v>:</v>
      </c>
      <c r="G26" s="232" t="str">
        <f>IF(ISNA(VLOOKUP($A26,ES_P2a_0!$A$10:$AQ$100,MATCH(FIXED(G$6,0,TRUE),ES_P2a_0!$A$10:$AQ$10,0),FALSE)),":",VLOOKUP($A26,ES_P2a_0!$A$10:$AQ$100,MATCH(FIXED(G$6,0,TRUE),ES_P2a_0!$A$10:$AQ$10,0),FALSE))</f>
        <v>:</v>
      </c>
      <c r="H26" s="232" t="str">
        <f>IF(ISNA(VLOOKUP($A26,ES_P2a_0!$A$10:$AQ$100,MATCH(FIXED(H$6,0,TRUE),ES_P2a_0!$A$10:$AQ$10,0),FALSE)),":",VLOOKUP($A26,ES_P2a_0!$A$10:$AQ$100,MATCH(FIXED(H$6,0,TRUE),ES_P2a_0!$A$10:$AQ$10,0),FALSE))</f>
        <v>:</v>
      </c>
      <c r="I26" s="232" t="str">
        <f>IF(ISNA(VLOOKUP($A26,ES_P2a_0!$A$10:$AQ$100,MATCH(FIXED(I$6,0,TRUE),ES_P2a_0!$A$10:$AQ$10,0),FALSE)),":",VLOOKUP($A26,ES_P2a_0!$A$10:$AQ$100,MATCH(FIXED(I$6,0,TRUE),ES_P2a_0!$A$10:$AQ$10,0),FALSE))</f>
        <v>:</v>
      </c>
      <c r="J26" s="232">
        <f>IF(ISNA(VLOOKUP($A26,ES_P2a_0!$A$10:$AQ$100,MATCH(FIXED(J$6,0,TRUE),ES_P2a_0!$A$10:$AQ$10,0),FALSE)),":",VLOOKUP($A26,ES_P2a_0!$A$10:$AQ$100,MATCH(FIXED(J$6,0,TRUE),ES_P2a_0!$A$10:$AQ$10,0),FALSE))</f>
        <v>93.1</v>
      </c>
      <c r="K26" s="232">
        <f>IF(ISNA(VLOOKUP($A26,ES_P2a_0!$A$10:$AQ$100,MATCH(FIXED(K$6,0,TRUE),ES_P2a_0!$A$10:$AQ$10,0),FALSE)),":",VLOOKUP($A26,ES_P2a_0!$A$10:$AQ$100,MATCH(FIXED(K$6,0,TRUE),ES_P2a_0!$A$10:$AQ$10,0),FALSE))</f>
        <v>94.5</v>
      </c>
      <c r="L26" s="232">
        <f>IF(ISNA(VLOOKUP($A26,ES_P2a_0!$A$10:$AQ$100,MATCH(FIXED(L$6,0,TRUE),ES_P2a_0!$A$10:$AQ$10,0),FALSE)),":",VLOOKUP($A26,ES_P2a_0!$A$10:$AQ$100,MATCH(FIXED(L$6,0,TRUE),ES_P2a_0!$A$10:$AQ$10,0),FALSE))</f>
        <v>96.6</v>
      </c>
      <c r="M26" s="232">
        <f>IF(ISNA(VLOOKUP($A26,ES_P2a_0!$A$10:$AQ$100,MATCH(FIXED(M$6,0,TRUE),ES_P2a_0!$A$10:$AQ$10,0),FALSE)),":",VLOOKUP($A26,ES_P2a_0!$A$10:$AQ$100,MATCH(FIXED(M$6,0,TRUE),ES_P2a_0!$A$10:$AQ$10,0),FALSE))</f>
        <v>100</v>
      </c>
      <c r="N26" s="232">
        <f>IF(ISNA(VLOOKUP($A26,ES_P2a_0!$A$10:$AQ$100,MATCH(FIXED(N$6,0,TRUE),ES_P2a_0!$A$10:$AQ$10,0),FALSE)),":",VLOOKUP($A26,ES_P2a_0!$A$10:$AQ$100,MATCH(FIXED(N$6,0,TRUE),ES_P2a_0!$A$10:$AQ$10,0),FALSE))</f>
        <v>101.4</v>
      </c>
      <c r="O26" s="232">
        <f>IF(ISNA(VLOOKUP($A26,ES_P2a_0!$A$10:$AQ$100,MATCH(FIXED(O$6,0,TRUE),ES_P2a_0!$A$10:$AQ$10,0),FALSE)),":",VLOOKUP($A26,ES_P2a_0!$A$10:$AQ$100,MATCH(FIXED(O$6,0,TRUE),ES_P2a_0!$A$10:$AQ$10,0),FALSE))</f>
        <v>103</v>
      </c>
      <c r="P26" s="232">
        <f>IF(ISNA(VLOOKUP($A26,ES_P2a_0!$A$10:$AQ$100,MATCH(FIXED(P$6,0,TRUE),ES_P2a_0!$A$10:$AQ$10,0),FALSE)),":",VLOOKUP($A26,ES_P2a_0!$A$10:$AQ$100,MATCH(FIXED(P$6,0,TRUE),ES_P2a_0!$A$10:$AQ$10,0),FALSE))</f>
        <v>96.5</v>
      </c>
      <c r="Q26" s="232">
        <f>IF(ISNA(VLOOKUP($A26,ES_P2a_0!$A$10:$AQ$100,MATCH(FIXED(Q$6,0,TRUE),ES_P2a_0!$A$10:$AQ$10,0),FALSE)),":",VLOOKUP($A26,ES_P2a_0!$A$10:$AQ$100,MATCH(FIXED(Q$6,0,TRUE),ES_P2a_0!$A$10:$AQ$10,0),FALSE))</f>
        <v>94.1</v>
      </c>
      <c r="R26" s="232">
        <f>IF(ISNA(VLOOKUP($A26,ES_P2a_0!$A$10:$AQ$100,MATCH(FIXED(R$6,0,TRUE),ES_P2a_0!$A$10:$AQ$10,0),FALSE)),":",VLOOKUP($A26,ES_P2a_0!$A$10:$AQ$100,MATCH(FIXED(R$6,0,TRUE),ES_P2a_0!$A$10:$AQ$10,0),FALSE))</f>
        <v>95.2</v>
      </c>
      <c r="S26" s="232">
        <f>IF(ISNA(VLOOKUP($A26,ES_P2a_0!$A$10:$AQ$100,MATCH(FIXED(S$6,0,TRUE),ES_P2a_0!$A$10:$AQ$10,0),FALSE)),":",VLOOKUP($A26,ES_P2a_0!$A$10:$AQ$100,MATCH(FIXED(S$6,0,TRUE),ES_P2a_0!$A$10:$AQ$10,0),FALSE))</f>
        <v>94.3</v>
      </c>
      <c r="T26" s="232">
        <f>IF(ISNA(VLOOKUP($A26,ES_P2a_0!$A$10:$AQ$100,MATCH(FIXED(T$6,0,TRUE),ES_P2a_0!$A$10:$AQ$10,0),FALSE)),":",VLOOKUP($A26,ES_P2a_0!$A$10:$AQ$100,MATCH(FIXED(T$6,0,TRUE),ES_P2a_0!$A$10:$AQ$10,0),FALSE))</f>
        <v>92.3</v>
      </c>
      <c r="U26" s="232" t="str">
        <f>IF(ISNA(VLOOKUP($A26,ES_P2a_0!$A$10:$AQ$100,MATCH(FIXED(U$6,0,TRUE),ES_P2a_0!$A$10:$AQ$10,0),FALSE)),":",VLOOKUP($A26,ES_P2a_0!$A$10:$AQ$100,MATCH(FIXED(U$6,0,TRUE),ES_P2a_0!$A$10:$AQ$10,0),FALSE))</f>
        <v>:</v>
      </c>
      <c r="V26" s="232" t="str">
        <f>IF(ISNA(VLOOKUP($A26,ES_P2a_0!$A$10:$AQ$100,MATCH(FIXED(V$6,0,TRUE),ES_P2a_0!$A$10:$AQ$10,0),FALSE)),":",VLOOKUP($A26,ES_P2a_0!$A$10:$AQ$100,MATCH(FIXED(V$6,0,TRUE),ES_P2a_0!$A$10:$AQ$10,0),FALSE))</f>
        <v>:</v>
      </c>
      <c r="W26" s="232" t="str">
        <f>IF(ISNA(VLOOKUP($A26,ES_P2a_0!$A$10:$AQ$100,MATCH(FIXED(W$6,0,TRUE),ES_P2a_0!$A$10:$AQ$10,0),FALSE)),":",VLOOKUP($A26,ES_P2a_0!$A$10:$AQ$100,MATCH(FIXED(W$6,0,TRUE),ES_P2a_0!$A$10:$AQ$10,0),FALSE))</f>
        <v>:</v>
      </c>
    </row>
    <row r="27" spans="1:23">
      <c r="A27" s="230" t="str">
        <f>lookup!Z22</f>
        <v>Hungary</v>
      </c>
      <c r="B27" s="232" t="str">
        <f>VLOOKUP(A27,lookup!$Z$2:$AA$77,2,FALSE)</f>
        <v>Ουγγαρία</v>
      </c>
      <c r="C27" s="232">
        <f>IF(ISNA(VLOOKUP($A27,ES_P2a_0!$A$10:$AQ$100,MATCH(FIXED(C$6,0,TRUE),ES_P2a_0!$A$10:$AQ$10,0),FALSE)),":",VLOOKUP($A27,ES_P2a_0!$A$10:$AQ$100,MATCH(FIXED(C$6,0,TRUE),ES_P2a_0!$A$10:$AQ$10,0),FALSE))</f>
        <v>72.7</v>
      </c>
      <c r="D27" s="232">
        <f>IF(ISNA(VLOOKUP($A27,ES_P2a_0!$A$10:$AQ$100,MATCH(FIXED(D$6,0,TRUE),ES_P2a_0!$A$10:$AQ$10,0),FALSE)),":",VLOOKUP($A27,ES_P2a_0!$A$10:$AQ$100,MATCH(FIXED(D$6,0,TRUE),ES_P2a_0!$A$10:$AQ$10,0),FALSE))</f>
        <v>73</v>
      </c>
      <c r="E27" s="232">
        <f>IF(ISNA(VLOOKUP($A27,ES_P2a_0!$A$10:$AQ$100,MATCH(FIXED(E$6,0,TRUE),ES_P2a_0!$A$10:$AQ$10,0),FALSE)),":",VLOOKUP($A27,ES_P2a_0!$A$10:$AQ$100,MATCH(FIXED(E$6,0,TRUE),ES_P2a_0!$A$10:$AQ$10,0),FALSE))</f>
        <v>74.3</v>
      </c>
      <c r="F27" s="232">
        <f>IF(ISNA(VLOOKUP($A27,ES_P2a_0!$A$10:$AQ$100,MATCH(FIXED(F$6,0,TRUE),ES_P2a_0!$A$10:$AQ$10,0),FALSE)),":",VLOOKUP($A27,ES_P2a_0!$A$10:$AQ$100,MATCH(FIXED(F$6,0,TRUE),ES_P2a_0!$A$10:$AQ$10,0),FALSE))</f>
        <v>76.2</v>
      </c>
      <c r="G27" s="232">
        <f>IF(ISNA(VLOOKUP($A27,ES_P2a_0!$A$10:$AQ$100,MATCH(FIXED(G$6,0,TRUE),ES_P2a_0!$A$10:$AQ$10,0),FALSE)),":",VLOOKUP($A27,ES_P2a_0!$A$10:$AQ$100,MATCH(FIXED(G$6,0,TRUE),ES_P2a_0!$A$10:$AQ$10,0),FALSE))</f>
        <v>75.8</v>
      </c>
      <c r="H27" s="232">
        <f>IF(ISNA(VLOOKUP($A27,ES_P2a_0!$A$10:$AQ$100,MATCH(FIXED(H$6,0,TRUE),ES_P2a_0!$A$10:$AQ$10,0),FALSE)),":",VLOOKUP($A27,ES_P2a_0!$A$10:$AQ$100,MATCH(FIXED(H$6,0,TRUE),ES_P2a_0!$A$10:$AQ$10,0),FALSE))</f>
        <v>78.5</v>
      </c>
      <c r="I27" s="232">
        <f>IF(ISNA(VLOOKUP($A27,ES_P2a_0!$A$10:$AQ$100,MATCH(FIXED(I$6,0,TRUE),ES_P2a_0!$A$10:$AQ$10,0),FALSE)),":",VLOOKUP($A27,ES_P2a_0!$A$10:$AQ$100,MATCH(FIXED(I$6,0,TRUE),ES_P2a_0!$A$10:$AQ$10,0),FALSE))</f>
        <v>83.2</v>
      </c>
      <c r="J27" s="232">
        <f>IF(ISNA(VLOOKUP($A27,ES_P2a_0!$A$10:$AQ$100,MATCH(FIXED(J$6,0,TRUE),ES_P2a_0!$A$10:$AQ$10,0),FALSE)),":",VLOOKUP($A27,ES_P2a_0!$A$10:$AQ$100,MATCH(FIXED(J$6,0,TRUE),ES_P2a_0!$A$10:$AQ$10,0),FALSE))</f>
        <v>86.5</v>
      </c>
      <c r="K27" s="232">
        <f>IF(ISNA(VLOOKUP($A27,ES_P2a_0!$A$10:$AQ$100,MATCH(FIXED(K$6,0,TRUE),ES_P2a_0!$A$10:$AQ$10,0),FALSE)),":",VLOOKUP($A27,ES_P2a_0!$A$10:$AQ$100,MATCH(FIXED(K$6,0,TRUE),ES_P2a_0!$A$10:$AQ$10,0),FALSE))</f>
        <v>91</v>
      </c>
      <c r="L27" s="232">
        <f>IF(ISNA(VLOOKUP($A27,ES_P2a_0!$A$10:$AQ$100,MATCH(FIXED(L$6,0,TRUE),ES_P2a_0!$A$10:$AQ$10,0),FALSE)),":",VLOOKUP($A27,ES_P2a_0!$A$10:$AQ$100,MATCH(FIXED(L$6,0,TRUE),ES_P2a_0!$A$10:$AQ$10,0),FALSE))</f>
        <v>95.9</v>
      </c>
      <c r="M27" s="232">
        <f>IF(ISNA(VLOOKUP($A27,ES_P2a_0!$A$10:$AQ$100,MATCH(FIXED(M$6,0,TRUE),ES_P2a_0!$A$10:$AQ$10,0),FALSE)),":",VLOOKUP($A27,ES_P2a_0!$A$10:$AQ$100,MATCH(FIXED(M$6,0,TRUE),ES_P2a_0!$A$10:$AQ$10,0),FALSE))</f>
        <v>100</v>
      </c>
      <c r="N27" s="232">
        <f>IF(ISNA(VLOOKUP($A27,ES_P2a_0!$A$10:$AQ$100,MATCH(FIXED(N$6,0,TRUE),ES_P2a_0!$A$10:$AQ$10,0),FALSE)),":",VLOOKUP($A27,ES_P2a_0!$A$10:$AQ$100,MATCH(FIXED(N$6,0,TRUE),ES_P2a_0!$A$10:$AQ$10,0),FALSE))</f>
        <v>103.6</v>
      </c>
      <c r="O27" s="232">
        <f>IF(ISNA(VLOOKUP($A27,ES_P2a_0!$A$10:$AQ$100,MATCH(FIXED(O$6,0,TRUE),ES_P2a_0!$A$10:$AQ$10,0),FALSE)),":",VLOOKUP($A27,ES_P2a_0!$A$10:$AQ$100,MATCH(FIXED(O$6,0,TRUE),ES_P2a_0!$A$10:$AQ$10,0),FALSE))</f>
        <v>103.3</v>
      </c>
      <c r="P27" s="232">
        <f>IF(ISNA(VLOOKUP($A27,ES_P2a_0!$A$10:$AQ$100,MATCH(FIXED(P$6,0,TRUE),ES_P2a_0!$A$10:$AQ$10,0),FALSE)),":",VLOOKUP($A27,ES_P2a_0!$A$10:$AQ$100,MATCH(FIXED(P$6,0,TRUE),ES_P2a_0!$A$10:$AQ$10,0),FALSE))</f>
        <v>105.9</v>
      </c>
      <c r="Q27" s="232">
        <f>IF(ISNA(VLOOKUP($A27,ES_P2a_0!$A$10:$AQ$100,MATCH(FIXED(Q$6,0,TRUE),ES_P2a_0!$A$10:$AQ$10,0),FALSE)),":",VLOOKUP($A27,ES_P2a_0!$A$10:$AQ$100,MATCH(FIXED(Q$6,0,TRUE),ES_P2a_0!$A$10:$AQ$10,0),FALSE))</f>
        <v>102.1</v>
      </c>
      <c r="R27" s="232">
        <f>IF(ISNA(VLOOKUP($A27,ES_P2a_0!$A$10:$AQ$100,MATCH(FIXED(R$6,0,TRUE),ES_P2a_0!$A$10:$AQ$10,0),FALSE)),":",VLOOKUP($A27,ES_P2a_0!$A$10:$AQ$100,MATCH(FIXED(R$6,0,TRUE),ES_P2a_0!$A$10:$AQ$10,0),FALSE))</f>
        <v>102.7</v>
      </c>
      <c r="S27" s="232">
        <f>IF(ISNA(VLOOKUP($A27,ES_P2a_0!$A$10:$AQ$100,MATCH(FIXED(S$6,0,TRUE),ES_P2a_0!$A$10:$AQ$10,0),FALSE)),":",VLOOKUP($A27,ES_P2a_0!$A$10:$AQ$100,MATCH(FIXED(S$6,0,TRUE),ES_P2a_0!$A$10:$AQ$10,0),FALSE))</f>
        <v>103.1</v>
      </c>
      <c r="T27" s="232">
        <f>IF(ISNA(VLOOKUP($A27,ES_P2a_0!$A$10:$AQ$100,MATCH(FIXED(T$6,0,TRUE),ES_P2a_0!$A$10:$AQ$10,0),FALSE)),":",VLOOKUP($A27,ES_P2a_0!$A$10:$AQ$100,MATCH(FIXED(T$6,0,TRUE),ES_P2a_0!$A$10:$AQ$10,0),FALSE))</f>
        <v>106</v>
      </c>
      <c r="U27" s="232">
        <f>IF(ISNA(VLOOKUP($A27,ES_P2a_0!$A$10:$AQ$100,MATCH(FIXED(U$6,0,TRUE),ES_P2a_0!$A$10:$AQ$10,0),FALSE)),":",VLOOKUP($A27,ES_P2a_0!$A$10:$AQ$100,MATCH(FIXED(U$6,0,TRUE),ES_P2a_0!$A$10:$AQ$10,0),FALSE))</f>
        <v>107</v>
      </c>
      <c r="V27" s="232" t="str">
        <f>IF(ISNA(VLOOKUP($A27,ES_P2a_0!$A$10:$AQ$100,MATCH(FIXED(V$6,0,TRUE),ES_P2a_0!$A$10:$AQ$10,0),FALSE)),":",VLOOKUP($A27,ES_P2a_0!$A$10:$AQ$100,MATCH(FIXED(V$6,0,TRUE),ES_P2a_0!$A$10:$AQ$10,0),FALSE))</f>
        <v>:</v>
      </c>
      <c r="W27" s="232" t="str">
        <f>IF(ISNA(VLOOKUP($A27,ES_P2a_0!$A$10:$AQ$100,MATCH(FIXED(W$6,0,TRUE),ES_P2a_0!$A$10:$AQ$10,0),FALSE)),":",VLOOKUP($A27,ES_P2a_0!$A$10:$AQ$100,MATCH(FIXED(W$6,0,TRUE),ES_P2a_0!$A$10:$AQ$10,0),FALSE))</f>
        <v>:</v>
      </c>
    </row>
    <row r="28" spans="1:23">
      <c r="A28" s="230" t="str">
        <f>lookup!Z23</f>
        <v>Malta</v>
      </c>
      <c r="B28" s="232" t="str">
        <f>VLOOKUP(A28,lookup!$Z$2:$AA$77,2,FALSE)</f>
        <v>Μάλτα</v>
      </c>
      <c r="C28" s="232" t="str">
        <f>IF(ISNA(VLOOKUP($A28,ES_P2a_0!$A$10:$AQ$100,MATCH(FIXED(C$6,0,TRUE),ES_P2a_0!$A$10:$AQ$10,0),FALSE)),":",VLOOKUP($A28,ES_P2a_0!$A$10:$AQ$100,MATCH(FIXED(C$6,0,TRUE),ES_P2a_0!$A$10:$AQ$10,0),FALSE))</f>
        <v>:</v>
      </c>
      <c r="D28" s="232" t="str">
        <f>IF(ISNA(VLOOKUP($A28,ES_P2a_0!$A$10:$AQ$100,MATCH(FIXED(D$6,0,TRUE),ES_P2a_0!$A$10:$AQ$10,0),FALSE)),":",VLOOKUP($A28,ES_P2a_0!$A$10:$AQ$100,MATCH(FIXED(D$6,0,TRUE),ES_P2a_0!$A$10:$AQ$10,0),FALSE))</f>
        <v>:</v>
      </c>
      <c r="E28" s="232" t="str">
        <f>IF(ISNA(VLOOKUP($A28,ES_P2a_0!$A$10:$AQ$100,MATCH(FIXED(E$6,0,TRUE),ES_P2a_0!$A$10:$AQ$10,0),FALSE)),":",VLOOKUP($A28,ES_P2a_0!$A$10:$AQ$100,MATCH(FIXED(E$6,0,TRUE),ES_P2a_0!$A$10:$AQ$10,0),FALSE))</f>
        <v>:</v>
      </c>
      <c r="F28" s="232" t="str">
        <f>IF(ISNA(VLOOKUP($A28,ES_P2a_0!$A$10:$AQ$100,MATCH(FIXED(F$6,0,TRUE),ES_P2a_0!$A$10:$AQ$10,0),FALSE)),":",VLOOKUP($A28,ES_P2a_0!$A$10:$AQ$100,MATCH(FIXED(F$6,0,TRUE),ES_P2a_0!$A$10:$AQ$10,0),FALSE))</f>
        <v>:</v>
      </c>
      <c r="G28" s="232" t="str">
        <f>IF(ISNA(VLOOKUP($A28,ES_P2a_0!$A$10:$AQ$100,MATCH(FIXED(G$6,0,TRUE),ES_P2a_0!$A$10:$AQ$10,0),FALSE)),":",VLOOKUP($A28,ES_P2a_0!$A$10:$AQ$100,MATCH(FIXED(G$6,0,TRUE),ES_P2a_0!$A$10:$AQ$10,0),FALSE))</f>
        <v>:</v>
      </c>
      <c r="H28" s="232">
        <f>IF(ISNA(VLOOKUP($A28,ES_P2a_0!$A$10:$AQ$100,MATCH(FIXED(H$6,0,TRUE),ES_P2a_0!$A$10:$AQ$10,0),FALSE)),":",VLOOKUP($A28,ES_P2a_0!$A$10:$AQ$100,MATCH(FIXED(H$6,0,TRUE),ES_P2a_0!$A$10:$AQ$10,0),FALSE))</f>
        <v>89.8</v>
      </c>
      <c r="I28" s="232">
        <f>IF(ISNA(VLOOKUP($A28,ES_P2a_0!$A$10:$AQ$100,MATCH(FIXED(I$6,0,TRUE),ES_P2a_0!$A$10:$AQ$10,0),FALSE)),":",VLOOKUP($A28,ES_P2a_0!$A$10:$AQ$100,MATCH(FIXED(I$6,0,TRUE),ES_P2a_0!$A$10:$AQ$10,0),FALSE))</f>
        <v>93.8</v>
      </c>
      <c r="J28" s="232">
        <f>IF(ISNA(VLOOKUP($A28,ES_P2a_0!$A$10:$AQ$100,MATCH(FIXED(J$6,0,TRUE),ES_P2a_0!$A$10:$AQ$10,0),FALSE)),":",VLOOKUP($A28,ES_P2a_0!$A$10:$AQ$100,MATCH(FIXED(J$6,0,TRUE),ES_P2a_0!$A$10:$AQ$10,0),FALSE))</f>
        <v>93.5</v>
      </c>
      <c r="K28" s="232">
        <f>IF(ISNA(VLOOKUP($A28,ES_P2a_0!$A$10:$AQ$100,MATCH(FIXED(K$6,0,TRUE),ES_P2a_0!$A$10:$AQ$10,0),FALSE)),":",VLOOKUP($A28,ES_P2a_0!$A$10:$AQ$100,MATCH(FIXED(K$6,0,TRUE),ES_P2a_0!$A$10:$AQ$10,0),FALSE))</f>
        <v>95.8</v>
      </c>
      <c r="L28" s="232">
        <f>IF(ISNA(VLOOKUP($A28,ES_P2a_0!$A$10:$AQ$100,MATCH(FIXED(L$6,0,TRUE),ES_P2a_0!$A$10:$AQ$10,0),FALSE)),":",VLOOKUP($A28,ES_P2a_0!$A$10:$AQ$100,MATCH(FIXED(L$6,0,TRUE),ES_P2a_0!$A$10:$AQ$10,0),FALSE))</f>
        <v>104.4</v>
      </c>
      <c r="M28" s="232">
        <f>IF(ISNA(VLOOKUP($A28,ES_P2a_0!$A$10:$AQ$100,MATCH(FIXED(M$6,0,TRUE),ES_P2a_0!$A$10:$AQ$10,0),FALSE)),":",VLOOKUP($A28,ES_P2a_0!$A$10:$AQ$100,MATCH(FIXED(M$6,0,TRUE),ES_P2a_0!$A$10:$AQ$10,0),FALSE))</f>
        <v>100</v>
      </c>
      <c r="N28" s="232">
        <f>IF(ISNA(VLOOKUP($A28,ES_P2a_0!$A$10:$AQ$100,MATCH(FIXED(N$6,0,TRUE),ES_P2a_0!$A$10:$AQ$10,0),FALSE)),":",VLOOKUP($A28,ES_P2a_0!$A$10:$AQ$100,MATCH(FIXED(N$6,0,TRUE),ES_P2a_0!$A$10:$AQ$10,0),FALSE))</f>
        <v>101.2</v>
      </c>
      <c r="O28" s="232">
        <f>IF(ISNA(VLOOKUP($A28,ES_P2a_0!$A$10:$AQ$100,MATCH(FIXED(O$6,0,TRUE),ES_P2a_0!$A$10:$AQ$10,0),FALSE)),":",VLOOKUP($A28,ES_P2a_0!$A$10:$AQ$100,MATCH(FIXED(O$6,0,TRUE),ES_P2a_0!$A$10:$AQ$10,0),FALSE))</f>
        <v>100.9</v>
      </c>
      <c r="P28" s="232">
        <f>IF(ISNA(VLOOKUP($A28,ES_P2a_0!$A$10:$AQ$100,MATCH(FIXED(P$6,0,TRUE),ES_P2a_0!$A$10:$AQ$10,0),FALSE)),":",VLOOKUP($A28,ES_P2a_0!$A$10:$AQ$100,MATCH(FIXED(P$6,0,TRUE),ES_P2a_0!$A$10:$AQ$10,0),FALSE))</f>
        <v>100.8</v>
      </c>
      <c r="Q28" s="232">
        <f>IF(ISNA(VLOOKUP($A28,ES_P2a_0!$A$10:$AQ$100,MATCH(FIXED(Q$6,0,TRUE),ES_P2a_0!$A$10:$AQ$10,0),FALSE)),":",VLOOKUP($A28,ES_P2a_0!$A$10:$AQ$100,MATCH(FIXED(Q$6,0,TRUE),ES_P2a_0!$A$10:$AQ$10,0),FALSE))</f>
        <v>95.8</v>
      </c>
      <c r="R28" s="232">
        <f>IF(ISNA(VLOOKUP($A28,ES_P2a_0!$A$10:$AQ$100,MATCH(FIXED(R$6,0,TRUE),ES_P2a_0!$A$10:$AQ$10,0),FALSE)),":",VLOOKUP($A28,ES_P2a_0!$A$10:$AQ$100,MATCH(FIXED(R$6,0,TRUE),ES_P2a_0!$A$10:$AQ$10,0),FALSE))</f>
        <v>99.2</v>
      </c>
      <c r="S28" s="232">
        <f>IF(ISNA(VLOOKUP($A28,ES_P2a_0!$A$10:$AQ$100,MATCH(FIXED(S$6,0,TRUE),ES_P2a_0!$A$10:$AQ$10,0),FALSE)),":",VLOOKUP($A28,ES_P2a_0!$A$10:$AQ$100,MATCH(FIXED(S$6,0,TRUE),ES_P2a_0!$A$10:$AQ$10,0),FALSE))</f>
        <v>92.9</v>
      </c>
      <c r="T28" s="232">
        <f>IF(ISNA(VLOOKUP($A28,ES_P2a_0!$A$10:$AQ$100,MATCH(FIXED(T$6,0,TRUE),ES_P2a_0!$A$10:$AQ$10,0),FALSE)),":",VLOOKUP($A28,ES_P2a_0!$A$10:$AQ$100,MATCH(FIXED(T$6,0,TRUE),ES_P2a_0!$A$10:$AQ$10,0),FALSE))</f>
        <v>94.9</v>
      </c>
      <c r="U28" s="232" t="str">
        <f>IF(ISNA(VLOOKUP($A28,ES_P2a_0!$A$10:$AQ$100,MATCH(FIXED(U$6,0,TRUE),ES_P2a_0!$A$10:$AQ$10,0),FALSE)),":",VLOOKUP($A28,ES_P2a_0!$A$10:$AQ$100,MATCH(FIXED(U$6,0,TRUE),ES_P2a_0!$A$10:$AQ$10,0),FALSE))</f>
        <v>:</v>
      </c>
      <c r="V28" s="232" t="str">
        <f>IF(ISNA(VLOOKUP($A28,ES_P2a_0!$A$10:$AQ$100,MATCH(FIXED(V$6,0,TRUE),ES_P2a_0!$A$10:$AQ$10,0),FALSE)),":",VLOOKUP($A28,ES_P2a_0!$A$10:$AQ$100,MATCH(FIXED(V$6,0,TRUE),ES_P2a_0!$A$10:$AQ$10,0),FALSE))</f>
        <v>:</v>
      </c>
      <c r="W28" s="232" t="str">
        <f>IF(ISNA(VLOOKUP($A28,ES_P2a_0!$A$10:$AQ$100,MATCH(FIXED(W$6,0,TRUE),ES_P2a_0!$A$10:$AQ$10,0),FALSE)),":",VLOOKUP($A28,ES_P2a_0!$A$10:$AQ$100,MATCH(FIXED(W$6,0,TRUE),ES_P2a_0!$A$10:$AQ$10,0),FALSE))</f>
        <v>:</v>
      </c>
    </row>
    <row r="29" spans="1:23">
      <c r="A29" s="230" t="str">
        <f>lookup!Z24</f>
        <v>Netherlands</v>
      </c>
      <c r="B29" s="232" t="str">
        <f>VLOOKUP(A29,lookup!$Z$2:$AA$77,2,FALSE)</f>
        <v>Ολλανδία</v>
      </c>
      <c r="C29" s="232">
        <f>IF(ISNA(VLOOKUP($A29,ES_P2a_0!$A$10:$AQ$100,MATCH(FIXED(C$6,0,TRUE),ES_P2a_0!$A$10:$AQ$10,0),FALSE)),":",VLOOKUP($A29,ES_P2a_0!$A$10:$AQ$100,MATCH(FIXED(C$6,0,TRUE),ES_P2a_0!$A$10:$AQ$10,0),FALSE))</f>
        <v>84.8</v>
      </c>
      <c r="D29" s="232">
        <f>IF(ISNA(VLOOKUP($A29,ES_P2a_0!$A$10:$AQ$100,MATCH(FIXED(D$6,0,TRUE),ES_P2a_0!$A$10:$AQ$10,0),FALSE)),":",VLOOKUP($A29,ES_P2a_0!$A$10:$AQ$100,MATCH(FIXED(D$6,0,TRUE),ES_P2a_0!$A$10:$AQ$10,0),FALSE))</f>
        <v>85.5</v>
      </c>
      <c r="E29" s="232">
        <f>IF(ISNA(VLOOKUP($A29,ES_P2a_0!$A$10:$AQ$100,MATCH(FIXED(E$6,0,TRUE),ES_P2a_0!$A$10:$AQ$10,0),FALSE)),":",VLOOKUP($A29,ES_P2a_0!$A$10:$AQ$100,MATCH(FIXED(E$6,0,TRUE),ES_P2a_0!$A$10:$AQ$10,0),FALSE))</f>
        <v>87</v>
      </c>
      <c r="F29" s="232">
        <f>IF(ISNA(VLOOKUP($A29,ES_P2a_0!$A$10:$AQ$100,MATCH(FIXED(F$6,0,TRUE),ES_P2a_0!$A$10:$AQ$10,0),FALSE)),":",VLOOKUP($A29,ES_P2a_0!$A$10:$AQ$100,MATCH(FIXED(F$6,0,TRUE),ES_P2a_0!$A$10:$AQ$10,0),FALSE))</f>
        <v>88.8</v>
      </c>
      <c r="G29" s="232">
        <f>IF(ISNA(VLOOKUP($A29,ES_P2a_0!$A$10:$AQ$100,MATCH(FIXED(G$6,0,TRUE),ES_P2a_0!$A$10:$AQ$10,0),FALSE)),":",VLOOKUP($A29,ES_P2a_0!$A$10:$AQ$100,MATCH(FIXED(G$6,0,TRUE),ES_P2a_0!$A$10:$AQ$10,0),FALSE))</f>
        <v>90.8</v>
      </c>
      <c r="H29" s="232">
        <f>IF(ISNA(VLOOKUP($A29,ES_P2a_0!$A$10:$AQ$100,MATCH(FIXED(H$6,0,TRUE),ES_P2a_0!$A$10:$AQ$10,0),FALSE)),":",VLOOKUP($A29,ES_P2a_0!$A$10:$AQ$100,MATCH(FIXED(H$6,0,TRUE),ES_P2a_0!$A$10:$AQ$10,0),FALSE))</f>
        <v>92.5</v>
      </c>
      <c r="I29" s="232">
        <f>IF(ISNA(VLOOKUP($A29,ES_P2a_0!$A$10:$AQ$100,MATCH(FIXED(I$6,0,TRUE),ES_P2a_0!$A$10:$AQ$10,0),FALSE)),":",VLOOKUP($A29,ES_P2a_0!$A$10:$AQ$100,MATCH(FIXED(I$6,0,TRUE),ES_P2a_0!$A$10:$AQ$10,0),FALSE))</f>
        <v>93.1</v>
      </c>
      <c r="J29" s="232">
        <f>IF(ISNA(VLOOKUP($A29,ES_P2a_0!$A$10:$AQ$100,MATCH(FIXED(J$6,0,TRUE),ES_P2a_0!$A$10:$AQ$10,0),FALSE)),":",VLOOKUP($A29,ES_P2a_0!$A$10:$AQ$100,MATCH(FIXED(J$6,0,TRUE),ES_P2a_0!$A$10:$AQ$10,0),FALSE))</f>
        <v>93.7</v>
      </c>
      <c r="K29" s="232">
        <f>IF(ISNA(VLOOKUP($A29,ES_P2a_0!$A$10:$AQ$100,MATCH(FIXED(K$6,0,TRUE),ES_P2a_0!$A$10:$AQ$10,0),FALSE)),":",VLOOKUP($A29,ES_P2a_0!$A$10:$AQ$100,MATCH(FIXED(K$6,0,TRUE),ES_P2a_0!$A$10:$AQ$10,0),FALSE))</f>
        <v>95</v>
      </c>
      <c r="L29" s="232">
        <f>IF(ISNA(VLOOKUP($A29,ES_P2a_0!$A$10:$AQ$100,MATCH(FIXED(L$6,0,TRUE),ES_P2a_0!$A$10:$AQ$10,0),FALSE)),":",VLOOKUP($A29,ES_P2a_0!$A$10:$AQ$100,MATCH(FIXED(L$6,0,TRUE),ES_P2a_0!$A$10:$AQ$10,0),FALSE))</f>
        <v>98.1</v>
      </c>
      <c r="M29" s="232">
        <f>IF(ISNA(VLOOKUP($A29,ES_P2a_0!$A$10:$AQ$100,MATCH(FIXED(M$6,0,TRUE),ES_P2a_0!$A$10:$AQ$10,0),FALSE)),":",VLOOKUP($A29,ES_P2a_0!$A$10:$AQ$100,MATCH(FIXED(M$6,0,TRUE),ES_P2a_0!$A$10:$AQ$10,0),FALSE))</f>
        <v>100</v>
      </c>
      <c r="N29" s="232">
        <f>IF(ISNA(VLOOKUP($A29,ES_P2a_0!$A$10:$AQ$100,MATCH(FIXED(N$6,0,TRUE),ES_P2a_0!$A$10:$AQ$10,0),FALSE)),":",VLOOKUP($A29,ES_P2a_0!$A$10:$AQ$100,MATCH(FIXED(N$6,0,TRUE),ES_P2a_0!$A$10:$AQ$10,0),FALSE))</f>
        <v>101.8</v>
      </c>
      <c r="O29" s="232">
        <f>IF(ISNA(VLOOKUP($A29,ES_P2a_0!$A$10:$AQ$100,MATCH(FIXED(O$6,0,TRUE),ES_P2a_0!$A$10:$AQ$10,0),FALSE)),":",VLOOKUP($A29,ES_P2a_0!$A$10:$AQ$100,MATCH(FIXED(O$6,0,TRUE),ES_P2a_0!$A$10:$AQ$10,0),FALSE))</f>
        <v>103.4</v>
      </c>
      <c r="P29" s="232">
        <f>IF(ISNA(VLOOKUP($A29,ES_P2a_0!$A$10:$AQ$100,MATCH(FIXED(P$6,0,TRUE),ES_P2a_0!$A$10:$AQ$10,0),FALSE)),":",VLOOKUP($A29,ES_P2a_0!$A$10:$AQ$100,MATCH(FIXED(P$6,0,TRUE),ES_P2a_0!$A$10:$AQ$10,0),FALSE))</f>
        <v>103.5</v>
      </c>
      <c r="Q29" s="232">
        <f>IF(ISNA(VLOOKUP($A29,ES_P2a_0!$A$10:$AQ$100,MATCH(FIXED(Q$6,0,TRUE),ES_P2a_0!$A$10:$AQ$10,0),FALSE)),":",VLOOKUP($A29,ES_P2a_0!$A$10:$AQ$100,MATCH(FIXED(Q$6,0,TRUE),ES_P2a_0!$A$10:$AQ$10,0),FALSE))</f>
        <v>101</v>
      </c>
      <c r="R29" s="232">
        <f>IF(ISNA(VLOOKUP($A29,ES_P2a_0!$A$10:$AQ$100,MATCH(FIXED(R$6,0,TRUE),ES_P2a_0!$A$10:$AQ$10,0),FALSE)),":",VLOOKUP($A29,ES_P2a_0!$A$10:$AQ$100,MATCH(FIXED(R$6,0,TRUE),ES_P2a_0!$A$10:$AQ$10,0),FALSE))</f>
        <v>103.1</v>
      </c>
      <c r="S29" s="232">
        <f>IF(ISNA(VLOOKUP($A29,ES_P2a_0!$A$10:$AQ$100,MATCH(FIXED(S$6,0,TRUE),ES_P2a_0!$A$10:$AQ$10,0),FALSE)),":",VLOOKUP($A29,ES_P2a_0!$A$10:$AQ$100,MATCH(FIXED(S$6,0,TRUE),ES_P2a_0!$A$10:$AQ$10,0),FALSE))</f>
        <v>103.3</v>
      </c>
      <c r="T29" s="232">
        <f>IF(ISNA(VLOOKUP($A29,ES_P2a_0!$A$10:$AQ$100,MATCH(FIXED(T$6,0,TRUE),ES_P2a_0!$A$10:$AQ$10,0),FALSE)),":",VLOOKUP($A29,ES_P2a_0!$A$10:$AQ$100,MATCH(FIXED(T$6,0,TRUE),ES_P2a_0!$A$10:$AQ$10,0),FALSE))</f>
        <v>102</v>
      </c>
      <c r="U29" s="232">
        <f>IF(ISNA(VLOOKUP($A29,ES_P2a_0!$A$10:$AQ$100,MATCH(FIXED(U$6,0,TRUE),ES_P2a_0!$A$10:$AQ$10,0),FALSE)),":",VLOOKUP($A29,ES_P2a_0!$A$10:$AQ$100,MATCH(FIXED(U$6,0,TRUE),ES_P2a_0!$A$10:$AQ$10,0),FALSE))</f>
        <v>102.5</v>
      </c>
      <c r="V29" s="232" t="str">
        <f>IF(ISNA(VLOOKUP($A29,ES_P2a_0!$A$10:$AQ$100,MATCH(FIXED(V$6,0,TRUE),ES_P2a_0!$A$10:$AQ$10,0),FALSE)),":",VLOOKUP($A29,ES_P2a_0!$A$10:$AQ$100,MATCH(FIXED(V$6,0,TRUE),ES_P2a_0!$A$10:$AQ$10,0),FALSE))</f>
        <v>:</v>
      </c>
      <c r="W29" s="232" t="str">
        <f>IF(ISNA(VLOOKUP($A29,ES_P2a_0!$A$10:$AQ$100,MATCH(FIXED(W$6,0,TRUE),ES_P2a_0!$A$10:$AQ$10,0),FALSE)),":",VLOOKUP($A29,ES_P2a_0!$A$10:$AQ$100,MATCH(FIXED(W$6,0,TRUE),ES_P2a_0!$A$10:$AQ$10,0),FALSE))</f>
        <v>:</v>
      </c>
    </row>
    <row r="30" spans="1:23">
      <c r="A30" s="230" t="str">
        <f>lookup!Z25</f>
        <v>Austria</v>
      </c>
      <c r="B30" s="232" t="str">
        <f>VLOOKUP(A30,lookup!$Z$2:$AA$77,2,FALSE)</f>
        <v>Αυστρία</v>
      </c>
      <c r="C30" s="232">
        <f>IF(ISNA(VLOOKUP($A30,ES_P2a_0!$A$10:$AQ$100,MATCH(FIXED(C$6,0,TRUE),ES_P2a_0!$A$10:$AQ$10,0),FALSE)),":",VLOOKUP($A30,ES_P2a_0!$A$10:$AQ$100,MATCH(FIXED(C$6,0,TRUE),ES_P2a_0!$A$10:$AQ$10,0),FALSE))</f>
        <v>84.5</v>
      </c>
      <c r="D30" s="232">
        <f>IF(ISNA(VLOOKUP($A30,ES_P2a_0!$A$10:$AQ$100,MATCH(FIXED(D$6,0,TRUE),ES_P2a_0!$A$10:$AQ$10,0),FALSE)),":",VLOOKUP($A30,ES_P2a_0!$A$10:$AQ$100,MATCH(FIXED(D$6,0,TRUE),ES_P2a_0!$A$10:$AQ$10,0),FALSE))</f>
        <v>84.6</v>
      </c>
      <c r="E30" s="232">
        <f>IF(ISNA(VLOOKUP($A30,ES_P2a_0!$A$10:$AQ$100,MATCH(FIXED(E$6,0,TRUE),ES_P2a_0!$A$10:$AQ$10,0),FALSE)),":",VLOOKUP($A30,ES_P2a_0!$A$10:$AQ$100,MATCH(FIXED(E$6,0,TRUE),ES_P2a_0!$A$10:$AQ$10,0),FALSE))</f>
        <v>85.6</v>
      </c>
      <c r="F30" s="232">
        <f>IF(ISNA(VLOOKUP($A30,ES_P2a_0!$A$10:$AQ$100,MATCH(FIXED(F$6,0,TRUE),ES_P2a_0!$A$10:$AQ$10,0),FALSE)),":",VLOOKUP($A30,ES_P2a_0!$A$10:$AQ$100,MATCH(FIXED(F$6,0,TRUE),ES_P2a_0!$A$10:$AQ$10,0),FALSE))</f>
        <v>89</v>
      </c>
      <c r="G30" s="232">
        <f>IF(ISNA(VLOOKUP($A30,ES_P2a_0!$A$10:$AQ$100,MATCH(FIXED(G$6,0,TRUE),ES_P2a_0!$A$10:$AQ$10,0),FALSE)),":",VLOOKUP($A30,ES_P2a_0!$A$10:$AQ$100,MATCH(FIXED(G$6,0,TRUE),ES_P2a_0!$A$10:$AQ$10,0),FALSE))</f>
        <v>90.5</v>
      </c>
      <c r="H30" s="232">
        <f>IF(ISNA(VLOOKUP($A30,ES_P2a_0!$A$10:$AQ$100,MATCH(FIXED(H$6,0,TRUE),ES_P2a_0!$A$10:$AQ$10,0),FALSE)),":",VLOOKUP($A30,ES_P2a_0!$A$10:$AQ$100,MATCH(FIXED(H$6,0,TRUE),ES_P2a_0!$A$10:$AQ$10,0),FALSE))</f>
        <v>92.9</v>
      </c>
      <c r="I30" s="232">
        <f>IF(ISNA(VLOOKUP($A30,ES_P2a_0!$A$10:$AQ$100,MATCH(FIXED(I$6,0,TRUE),ES_P2a_0!$A$10:$AQ$10,0),FALSE)),":",VLOOKUP($A30,ES_P2a_0!$A$10:$AQ$100,MATCH(FIXED(I$6,0,TRUE),ES_P2a_0!$A$10:$AQ$10,0),FALSE))</f>
        <v>93.8</v>
      </c>
      <c r="J30" s="232">
        <f>IF(ISNA(VLOOKUP($A30,ES_P2a_0!$A$10:$AQ$100,MATCH(FIXED(J$6,0,TRUE),ES_P2a_0!$A$10:$AQ$10,0),FALSE)),":",VLOOKUP($A30,ES_P2a_0!$A$10:$AQ$100,MATCH(FIXED(J$6,0,TRUE),ES_P2a_0!$A$10:$AQ$10,0),FALSE))</f>
        <v>95.6</v>
      </c>
      <c r="K30" s="232">
        <f>IF(ISNA(VLOOKUP($A30,ES_P2a_0!$A$10:$AQ$100,MATCH(FIXED(K$6,0,TRUE),ES_P2a_0!$A$10:$AQ$10,0),FALSE)),":",VLOOKUP($A30,ES_P2a_0!$A$10:$AQ$100,MATCH(FIXED(K$6,0,TRUE),ES_P2a_0!$A$10:$AQ$10,0),FALSE))</f>
        <v>96.3</v>
      </c>
      <c r="L30" s="232">
        <f>IF(ISNA(VLOOKUP($A30,ES_P2a_0!$A$10:$AQ$100,MATCH(FIXED(L$6,0,TRUE),ES_P2a_0!$A$10:$AQ$10,0),FALSE)),":",VLOOKUP($A30,ES_P2a_0!$A$10:$AQ$100,MATCH(FIXED(L$6,0,TRUE),ES_P2a_0!$A$10:$AQ$10,0),FALSE))</f>
        <v>97.8</v>
      </c>
      <c r="M30" s="232">
        <f>IF(ISNA(VLOOKUP($A30,ES_P2a_0!$A$10:$AQ$100,MATCH(FIXED(M$6,0,TRUE),ES_P2a_0!$A$10:$AQ$10,0),FALSE)),":",VLOOKUP($A30,ES_P2a_0!$A$10:$AQ$100,MATCH(FIXED(M$6,0,TRUE),ES_P2a_0!$A$10:$AQ$10,0),FALSE))</f>
        <v>100</v>
      </c>
      <c r="N30" s="232">
        <f>IF(ISNA(VLOOKUP($A30,ES_P2a_0!$A$10:$AQ$100,MATCH(FIXED(N$6,0,TRUE),ES_P2a_0!$A$10:$AQ$10,0),FALSE)),":",VLOOKUP($A30,ES_P2a_0!$A$10:$AQ$100,MATCH(FIXED(N$6,0,TRUE),ES_P2a_0!$A$10:$AQ$10,0),FALSE))</f>
        <v>103.3</v>
      </c>
      <c r="O30" s="232">
        <f>IF(ISNA(VLOOKUP($A30,ES_P2a_0!$A$10:$AQ$100,MATCH(FIXED(O$6,0,TRUE),ES_P2a_0!$A$10:$AQ$10,0),FALSE)),":",VLOOKUP($A30,ES_P2a_0!$A$10:$AQ$100,MATCH(FIXED(O$6,0,TRUE),ES_P2a_0!$A$10:$AQ$10,0),FALSE))</f>
        <v>105.6</v>
      </c>
      <c r="P30" s="232">
        <f>IF(ISNA(VLOOKUP($A30,ES_P2a_0!$A$10:$AQ$100,MATCH(FIXED(P$6,0,TRUE),ES_P2a_0!$A$10:$AQ$10,0),FALSE)),":",VLOOKUP($A30,ES_P2a_0!$A$10:$AQ$100,MATCH(FIXED(P$6,0,TRUE),ES_P2a_0!$A$10:$AQ$10,0),FALSE))</f>
        <v>106.1</v>
      </c>
      <c r="Q30" s="232">
        <f>IF(ISNA(VLOOKUP($A30,ES_P2a_0!$A$10:$AQ$100,MATCH(FIXED(Q$6,0,TRUE),ES_P2a_0!$A$10:$AQ$10,0),FALSE)),":",VLOOKUP($A30,ES_P2a_0!$A$10:$AQ$100,MATCH(FIXED(Q$6,0,TRUE),ES_P2a_0!$A$10:$AQ$10,0),FALSE))</f>
        <v>105.8</v>
      </c>
      <c r="R30" s="232">
        <f>IF(ISNA(VLOOKUP($A30,ES_P2a_0!$A$10:$AQ$100,MATCH(FIXED(R$6,0,TRUE),ES_P2a_0!$A$10:$AQ$10,0),FALSE)),":",VLOOKUP($A30,ES_P2a_0!$A$10:$AQ$100,MATCH(FIXED(R$6,0,TRUE),ES_P2a_0!$A$10:$AQ$10,0),FALSE))</f>
        <v>107.8</v>
      </c>
      <c r="S30" s="232">
        <f>IF(ISNA(VLOOKUP($A30,ES_P2a_0!$A$10:$AQ$100,MATCH(FIXED(S$6,0,TRUE),ES_P2a_0!$A$10:$AQ$10,0),FALSE)),":",VLOOKUP($A30,ES_P2a_0!$A$10:$AQ$100,MATCH(FIXED(S$6,0,TRUE),ES_P2a_0!$A$10:$AQ$10,0),FALSE))</f>
        <v>108.4</v>
      </c>
      <c r="T30" s="232">
        <f>IF(ISNA(VLOOKUP($A30,ES_P2a_0!$A$10:$AQ$100,MATCH(FIXED(T$6,0,TRUE),ES_P2a_0!$A$10:$AQ$10,0),FALSE)),":",VLOOKUP($A30,ES_P2a_0!$A$10:$AQ$100,MATCH(FIXED(T$6,0,TRUE),ES_P2a_0!$A$10:$AQ$10,0),FALSE))</f>
        <v>109.3</v>
      </c>
      <c r="U30" s="232">
        <f>IF(ISNA(VLOOKUP($A30,ES_P2a_0!$A$10:$AQ$100,MATCH(FIXED(U$6,0,TRUE),ES_P2a_0!$A$10:$AQ$10,0),FALSE)),":",VLOOKUP($A30,ES_P2a_0!$A$10:$AQ$100,MATCH(FIXED(U$6,0,TRUE),ES_P2a_0!$A$10:$AQ$10,0),FALSE))</f>
        <v>110.6</v>
      </c>
      <c r="V30" s="232" t="str">
        <f>IF(ISNA(VLOOKUP($A30,ES_P2a_0!$A$10:$AQ$100,MATCH(FIXED(V$6,0,TRUE),ES_P2a_0!$A$10:$AQ$10,0),FALSE)),":",VLOOKUP($A30,ES_P2a_0!$A$10:$AQ$100,MATCH(FIXED(V$6,0,TRUE),ES_P2a_0!$A$10:$AQ$10,0),FALSE))</f>
        <v>:</v>
      </c>
      <c r="W30" s="232" t="str">
        <f>IF(ISNA(VLOOKUP($A30,ES_P2a_0!$A$10:$AQ$100,MATCH(FIXED(W$6,0,TRUE),ES_P2a_0!$A$10:$AQ$10,0),FALSE)),":",VLOOKUP($A30,ES_P2a_0!$A$10:$AQ$100,MATCH(FIXED(W$6,0,TRUE),ES_P2a_0!$A$10:$AQ$10,0),FALSE))</f>
        <v>:</v>
      </c>
    </row>
    <row r="31" spans="1:23">
      <c r="A31" s="230" t="str">
        <f>lookup!Z26</f>
        <v>Poland</v>
      </c>
      <c r="B31" s="232" t="str">
        <f>VLOOKUP(A31,lookup!$Z$2:$AA$77,2,FALSE)</f>
        <v>Πολωνία</v>
      </c>
      <c r="C31" s="232">
        <f>IF(ISNA(VLOOKUP($A31,ES_P2a_0!$A$10:$AQ$100,MATCH(FIXED(C$6,0,TRUE),ES_P2a_0!$A$10:$AQ$10,0),FALSE)),":",VLOOKUP($A31,ES_P2a_0!$A$10:$AQ$100,MATCH(FIXED(C$6,0,TRUE),ES_P2a_0!$A$10:$AQ$10,0),FALSE))</f>
        <v>62.7</v>
      </c>
      <c r="D31" s="232">
        <f>IF(ISNA(VLOOKUP($A31,ES_P2a_0!$A$10:$AQ$100,MATCH(FIXED(D$6,0,TRUE),ES_P2a_0!$A$10:$AQ$10,0),FALSE)),":",VLOOKUP($A31,ES_P2a_0!$A$10:$AQ$100,MATCH(FIXED(D$6,0,TRUE),ES_P2a_0!$A$10:$AQ$10,0),FALSE))</f>
        <v>65.8</v>
      </c>
      <c r="E31" s="232">
        <f>IF(ISNA(VLOOKUP($A31,ES_P2a_0!$A$10:$AQ$100,MATCH(FIXED(E$6,0,TRUE),ES_P2a_0!$A$10:$AQ$10,0),FALSE)),":",VLOOKUP($A31,ES_P2a_0!$A$10:$AQ$100,MATCH(FIXED(E$6,0,TRUE),ES_P2a_0!$A$10:$AQ$10,0),FALSE))</f>
        <v>69.5</v>
      </c>
      <c r="F31" s="232">
        <f>IF(ISNA(VLOOKUP($A31,ES_P2a_0!$A$10:$AQ$100,MATCH(FIXED(F$6,0,TRUE),ES_P2a_0!$A$10:$AQ$10,0),FALSE)),":",VLOOKUP($A31,ES_P2a_0!$A$10:$AQ$100,MATCH(FIXED(F$6,0,TRUE),ES_P2a_0!$A$10:$AQ$10,0),FALSE))</f>
        <v>72.099999999999994</v>
      </c>
      <c r="G31" s="232">
        <f>IF(ISNA(VLOOKUP($A31,ES_P2a_0!$A$10:$AQ$100,MATCH(FIXED(G$6,0,TRUE),ES_P2a_0!$A$10:$AQ$10,0),FALSE)),":",VLOOKUP($A31,ES_P2a_0!$A$10:$AQ$100,MATCH(FIXED(G$6,0,TRUE),ES_P2a_0!$A$10:$AQ$10,0),FALSE))</f>
        <v>158.4</v>
      </c>
      <c r="H31" s="232">
        <f>IF(ISNA(VLOOKUP($A31,ES_P2a_0!$A$10:$AQ$100,MATCH(FIXED(H$6,0,TRUE),ES_P2a_0!$A$10:$AQ$10,0),FALSE)),":",VLOOKUP($A31,ES_P2a_0!$A$10:$AQ$100,MATCH(FIXED(H$6,0,TRUE),ES_P2a_0!$A$10:$AQ$10,0),FALSE))</f>
        <v>83.1</v>
      </c>
      <c r="I31" s="232">
        <f>IF(ISNA(VLOOKUP($A31,ES_P2a_0!$A$10:$AQ$100,MATCH(FIXED(I$6,0,TRUE),ES_P2a_0!$A$10:$AQ$10,0),FALSE)),":",VLOOKUP($A31,ES_P2a_0!$A$10:$AQ$100,MATCH(FIXED(I$6,0,TRUE),ES_P2a_0!$A$10:$AQ$10,0),FALSE))</f>
        <v>85.9</v>
      </c>
      <c r="J31" s="232">
        <f>IF(ISNA(VLOOKUP($A31,ES_P2a_0!$A$10:$AQ$100,MATCH(FIXED(J$6,0,TRUE),ES_P2a_0!$A$10:$AQ$10,0),FALSE)),":",VLOOKUP($A31,ES_P2a_0!$A$10:$AQ$100,MATCH(FIXED(J$6,0,TRUE),ES_P2a_0!$A$10:$AQ$10,0),FALSE))</f>
        <v>90.1</v>
      </c>
      <c r="K31" s="232">
        <f>IF(ISNA(VLOOKUP($A31,ES_P2a_0!$A$10:$AQ$100,MATCH(FIXED(K$6,0,TRUE),ES_P2a_0!$A$10:$AQ$10,0),FALSE)),":",VLOOKUP($A31,ES_P2a_0!$A$10:$AQ$100,MATCH(FIXED(K$6,0,TRUE),ES_P2a_0!$A$10:$AQ$10,0),FALSE))</f>
        <v>94.4</v>
      </c>
      <c r="L31" s="232">
        <f>IF(ISNA(VLOOKUP($A31,ES_P2a_0!$A$10:$AQ$100,MATCH(FIXED(L$6,0,TRUE),ES_P2a_0!$A$10:$AQ$10,0),FALSE)),":",VLOOKUP($A31,ES_P2a_0!$A$10:$AQ$100,MATCH(FIXED(L$6,0,TRUE),ES_P2a_0!$A$10:$AQ$10,0),FALSE))</f>
        <v>98.3</v>
      </c>
      <c r="M31" s="232">
        <f>IF(ISNA(VLOOKUP($A31,ES_P2a_0!$A$10:$AQ$100,MATCH(FIXED(M$6,0,TRUE),ES_P2a_0!$A$10:$AQ$10,0),FALSE)),":",VLOOKUP($A31,ES_P2a_0!$A$10:$AQ$100,MATCH(FIXED(M$6,0,TRUE),ES_P2a_0!$A$10:$AQ$10,0),FALSE))</f>
        <v>100</v>
      </c>
      <c r="N31" s="232">
        <f>IF(ISNA(VLOOKUP($A31,ES_P2a_0!$A$10:$AQ$100,MATCH(FIXED(N$6,0,TRUE),ES_P2a_0!$A$10:$AQ$10,0),FALSE)),":",VLOOKUP($A31,ES_P2a_0!$A$10:$AQ$100,MATCH(FIXED(N$6,0,TRUE),ES_P2a_0!$A$10:$AQ$10,0),FALSE))</f>
        <v>102.9</v>
      </c>
      <c r="O31" s="232">
        <f>IF(ISNA(VLOOKUP($A31,ES_P2a_0!$A$10:$AQ$100,MATCH(FIXED(O$6,0,TRUE),ES_P2a_0!$A$10:$AQ$10,0),FALSE)),":",VLOOKUP($A31,ES_P2a_0!$A$10:$AQ$100,MATCH(FIXED(O$6,0,TRUE),ES_P2a_0!$A$10:$AQ$10,0),FALSE))</f>
        <v>105.3</v>
      </c>
      <c r="P31" s="232">
        <f>IF(ISNA(VLOOKUP($A31,ES_P2a_0!$A$10:$AQ$100,MATCH(FIXED(P$6,0,TRUE),ES_P2a_0!$A$10:$AQ$10,0),FALSE)),":",VLOOKUP($A31,ES_P2a_0!$A$10:$AQ$100,MATCH(FIXED(P$6,0,TRUE),ES_P2a_0!$A$10:$AQ$10,0),FALSE))</f>
        <v>107</v>
      </c>
      <c r="Q31" s="232">
        <f>IF(ISNA(VLOOKUP($A31,ES_P2a_0!$A$10:$AQ$100,MATCH(FIXED(Q$6,0,TRUE),ES_P2a_0!$A$10:$AQ$10,0),FALSE)),":",VLOOKUP($A31,ES_P2a_0!$A$10:$AQ$100,MATCH(FIXED(Q$6,0,TRUE),ES_P2a_0!$A$10:$AQ$10,0),FALSE))</f>
        <v>109.2</v>
      </c>
      <c r="R31" s="232">
        <f>IF(ISNA(VLOOKUP($A31,ES_P2a_0!$A$10:$AQ$100,MATCH(FIXED(R$6,0,TRUE),ES_P2a_0!$A$10:$AQ$10,0),FALSE)),":",VLOOKUP($A31,ES_P2a_0!$A$10:$AQ$100,MATCH(FIXED(R$6,0,TRUE),ES_P2a_0!$A$10:$AQ$10,0),FALSE))</f>
        <v>116.8</v>
      </c>
      <c r="S31" s="232">
        <f>IF(ISNA(VLOOKUP($A31,ES_P2a_0!$A$10:$AQ$100,MATCH(FIXED(S$6,0,TRUE),ES_P2a_0!$A$10:$AQ$10,0),FALSE)),":",VLOOKUP($A31,ES_P2a_0!$A$10:$AQ$100,MATCH(FIXED(S$6,0,TRUE),ES_P2a_0!$A$10:$AQ$10,0),FALSE))</f>
        <v>121.7</v>
      </c>
      <c r="T31" s="232">
        <f>IF(ISNA(VLOOKUP($A31,ES_P2a_0!$A$10:$AQ$100,MATCH(FIXED(T$6,0,TRUE),ES_P2a_0!$A$10:$AQ$10,0),FALSE)),":",VLOOKUP($A31,ES_P2a_0!$A$10:$AQ$100,MATCH(FIXED(T$6,0,TRUE),ES_P2a_0!$A$10:$AQ$10,0),FALSE))</f>
        <v>124.3</v>
      </c>
      <c r="U31" s="232">
        <f>IF(ISNA(VLOOKUP($A31,ES_P2a_0!$A$10:$AQ$100,MATCH(FIXED(U$6,0,TRUE),ES_P2a_0!$A$10:$AQ$10,0),FALSE)),":",VLOOKUP($A31,ES_P2a_0!$A$10:$AQ$100,MATCH(FIXED(U$6,0,TRUE),ES_P2a_0!$A$10:$AQ$10,0),FALSE))</f>
        <v>126.6</v>
      </c>
      <c r="V31" s="232" t="str">
        <f>IF(ISNA(VLOOKUP($A31,ES_P2a_0!$A$10:$AQ$100,MATCH(FIXED(V$6,0,TRUE),ES_P2a_0!$A$10:$AQ$10,0),FALSE)),":",VLOOKUP($A31,ES_P2a_0!$A$10:$AQ$100,MATCH(FIXED(V$6,0,TRUE),ES_P2a_0!$A$10:$AQ$10,0),FALSE))</f>
        <v>:</v>
      </c>
      <c r="W31" s="232" t="str">
        <f>IF(ISNA(VLOOKUP($A31,ES_P2a_0!$A$10:$AQ$100,MATCH(FIXED(W$6,0,TRUE),ES_P2a_0!$A$10:$AQ$10,0),FALSE)),":",VLOOKUP($A31,ES_P2a_0!$A$10:$AQ$100,MATCH(FIXED(W$6,0,TRUE),ES_P2a_0!$A$10:$AQ$10,0),FALSE))</f>
        <v>:</v>
      </c>
    </row>
    <row r="32" spans="1:23">
      <c r="A32" s="230" t="str">
        <f>lookup!Z27</f>
        <v>Portugal</v>
      </c>
      <c r="B32" s="232" t="str">
        <f>VLOOKUP(A32,lookup!$Z$2:$AA$77,2,FALSE)</f>
        <v>Πορτογαλία</v>
      </c>
      <c r="C32" s="232">
        <f>IF(ISNA(VLOOKUP($A32,ES_P2a_0!$A$10:$AQ$100,MATCH(FIXED(C$6,0,TRUE),ES_P2a_0!$A$10:$AQ$10,0),FALSE)),":",VLOOKUP($A32,ES_P2a_0!$A$10:$AQ$100,MATCH(FIXED(C$6,0,TRUE),ES_P2a_0!$A$10:$AQ$10,0),FALSE))</f>
        <v>87.4</v>
      </c>
      <c r="D32" s="232">
        <f>IF(ISNA(VLOOKUP($A32,ES_P2a_0!$A$10:$AQ$100,MATCH(FIXED(D$6,0,TRUE),ES_P2a_0!$A$10:$AQ$10,0),FALSE)),":",VLOOKUP($A32,ES_P2a_0!$A$10:$AQ$100,MATCH(FIXED(D$6,0,TRUE),ES_P2a_0!$A$10:$AQ$10,0),FALSE))</f>
        <v>89</v>
      </c>
      <c r="E32" s="232">
        <f>IF(ISNA(VLOOKUP($A32,ES_P2a_0!$A$10:$AQ$100,MATCH(FIXED(E$6,0,TRUE),ES_P2a_0!$A$10:$AQ$10,0),FALSE)),":",VLOOKUP($A32,ES_P2a_0!$A$10:$AQ$100,MATCH(FIXED(E$6,0,TRUE),ES_P2a_0!$A$10:$AQ$10,0),FALSE))</f>
        <v>90.5</v>
      </c>
      <c r="F32" s="232">
        <f>IF(ISNA(VLOOKUP($A32,ES_P2a_0!$A$10:$AQ$100,MATCH(FIXED(F$6,0,TRUE),ES_P2a_0!$A$10:$AQ$10,0),FALSE)),":",VLOOKUP($A32,ES_P2a_0!$A$10:$AQ$100,MATCH(FIXED(F$6,0,TRUE),ES_P2a_0!$A$10:$AQ$10,0),FALSE))</f>
        <v>92</v>
      </c>
      <c r="G32" s="232">
        <f>IF(ISNA(VLOOKUP($A32,ES_P2a_0!$A$10:$AQ$100,MATCH(FIXED(G$6,0,TRUE),ES_P2a_0!$A$10:$AQ$10,0),FALSE)),":",VLOOKUP($A32,ES_P2a_0!$A$10:$AQ$100,MATCH(FIXED(G$6,0,TRUE),ES_P2a_0!$A$10:$AQ$10,0),FALSE))</f>
        <v>94.6</v>
      </c>
      <c r="H32" s="232">
        <f>IF(ISNA(VLOOKUP($A32,ES_P2a_0!$A$10:$AQ$100,MATCH(FIXED(H$6,0,TRUE),ES_P2a_0!$A$10:$AQ$10,0),FALSE)),":",VLOOKUP($A32,ES_P2a_0!$A$10:$AQ$100,MATCH(FIXED(H$6,0,TRUE),ES_P2a_0!$A$10:$AQ$10,0),FALSE))</f>
        <v>95.8</v>
      </c>
      <c r="I32" s="232">
        <f>IF(ISNA(VLOOKUP($A32,ES_P2a_0!$A$10:$AQ$100,MATCH(FIXED(I$6,0,TRUE),ES_P2a_0!$A$10:$AQ$10,0),FALSE)),":",VLOOKUP($A32,ES_P2a_0!$A$10:$AQ$100,MATCH(FIXED(I$6,0,TRUE),ES_P2a_0!$A$10:$AQ$10,0),FALSE))</f>
        <v>96.9</v>
      </c>
      <c r="J32" s="232">
        <f>IF(ISNA(VLOOKUP($A32,ES_P2a_0!$A$10:$AQ$100,MATCH(FIXED(J$6,0,TRUE),ES_P2a_0!$A$10:$AQ$10,0),FALSE)),":",VLOOKUP($A32,ES_P2a_0!$A$10:$AQ$100,MATCH(FIXED(J$6,0,TRUE),ES_P2a_0!$A$10:$AQ$10,0),FALSE))</f>
        <v>97.6</v>
      </c>
      <c r="K32" s="232">
        <f>IF(ISNA(VLOOKUP($A32,ES_P2a_0!$A$10:$AQ$100,MATCH(FIXED(K$6,0,TRUE),ES_P2a_0!$A$10:$AQ$10,0),FALSE)),":",VLOOKUP($A32,ES_P2a_0!$A$10:$AQ$100,MATCH(FIXED(K$6,0,TRUE),ES_P2a_0!$A$10:$AQ$10,0),FALSE))</f>
        <v>97.6</v>
      </c>
      <c r="L32" s="232">
        <f>IF(ISNA(VLOOKUP($A32,ES_P2a_0!$A$10:$AQ$100,MATCH(FIXED(L$6,0,TRUE),ES_P2a_0!$A$10:$AQ$10,0),FALSE)),":",VLOOKUP($A32,ES_P2a_0!$A$10:$AQ$100,MATCH(FIXED(L$6,0,TRUE),ES_P2a_0!$A$10:$AQ$10,0),FALSE))</f>
        <v>98.9</v>
      </c>
      <c r="M32" s="232">
        <f>IF(ISNA(VLOOKUP($A32,ES_P2a_0!$A$10:$AQ$100,MATCH(FIXED(M$6,0,TRUE),ES_P2a_0!$A$10:$AQ$10,0),FALSE)),":",VLOOKUP($A32,ES_P2a_0!$A$10:$AQ$100,MATCH(FIXED(M$6,0,TRUE),ES_P2a_0!$A$10:$AQ$10,0),FALSE))</f>
        <v>100</v>
      </c>
      <c r="N32" s="232">
        <f>IF(ISNA(VLOOKUP($A32,ES_P2a_0!$A$10:$AQ$100,MATCH(FIXED(N$6,0,TRUE),ES_P2a_0!$A$10:$AQ$10,0),FALSE)),":",VLOOKUP($A32,ES_P2a_0!$A$10:$AQ$100,MATCH(FIXED(N$6,0,TRUE),ES_P2a_0!$A$10:$AQ$10,0),FALSE))</f>
        <v>101.4</v>
      </c>
      <c r="O32" s="232">
        <f>IF(ISNA(VLOOKUP($A32,ES_P2a_0!$A$10:$AQ$100,MATCH(FIXED(O$6,0,TRUE),ES_P2a_0!$A$10:$AQ$10,0),FALSE)),":",VLOOKUP($A32,ES_P2a_0!$A$10:$AQ$100,MATCH(FIXED(O$6,0,TRUE),ES_P2a_0!$A$10:$AQ$10,0),FALSE))</f>
        <v>103.2</v>
      </c>
      <c r="P32" s="232">
        <f>IF(ISNA(VLOOKUP($A32,ES_P2a_0!$A$10:$AQ$100,MATCH(FIXED(P$6,0,TRUE),ES_P2a_0!$A$10:$AQ$10,0),FALSE)),":",VLOOKUP($A32,ES_P2a_0!$A$10:$AQ$100,MATCH(FIXED(P$6,0,TRUE),ES_P2a_0!$A$10:$AQ$10,0),FALSE))</f>
        <v>103.4</v>
      </c>
      <c r="Q32" s="232">
        <f>IF(ISNA(VLOOKUP($A32,ES_P2a_0!$A$10:$AQ$100,MATCH(FIXED(Q$6,0,TRUE),ES_P2a_0!$A$10:$AQ$10,0),FALSE)),":",VLOOKUP($A32,ES_P2a_0!$A$10:$AQ$100,MATCH(FIXED(Q$6,0,TRUE),ES_P2a_0!$A$10:$AQ$10,0),FALSE))</f>
        <v>103.3</v>
      </c>
      <c r="R32" s="232">
        <f>IF(ISNA(VLOOKUP($A32,ES_P2a_0!$A$10:$AQ$100,MATCH(FIXED(R$6,0,TRUE),ES_P2a_0!$A$10:$AQ$10,0),FALSE)),":",VLOOKUP($A32,ES_P2a_0!$A$10:$AQ$100,MATCH(FIXED(R$6,0,TRUE),ES_P2a_0!$A$10:$AQ$10,0),FALSE))</f>
        <v>107.1</v>
      </c>
      <c r="S32" s="232">
        <f>IF(ISNA(VLOOKUP($A32,ES_P2a_0!$A$10:$AQ$100,MATCH(FIXED(S$6,0,TRUE),ES_P2a_0!$A$10:$AQ$10,0),FALSE)),":",VLOOKUP($A32,ES_P2a_0!$A$10:$AQ$100,MATCH(FIXED(S$6,0,TRUE),ES_P2a_0!$A$10:$AQ$10,0),FALSE))</f>
        <v>108.5</v>
      </c>
      <c r="T32" s="232">
        <f>IF(ISNA(VLOOKUP($A32,ES_P2a_0!$A$10:$AQ$100,MATCH(FIXED(T$6,0,TRUE),ES_P2a_0!$A$10:$AQ$10,0),FALSE)),":",VLOOKUP($A32,ES_P2a_0!$A$10:$AQ$100,MATCH(FIXED(T$6,0,TRUE),ES_P2a_0!$A$10:$AQ$10,0),FALSE))</f>
        <v>109</v>
      </c>
      <c r="U32" s="232">
        <f>IF(ISNA(VLOOKUP($A32,ES_P2a_0!$A$10:$AQ$100,MATCH(FIXED(U$6,0,TRUE),ES_P2a_0!$A$10:$AQ$10,0),FALSE)),":",VLOOKUP($A32,ES_P2a_0!$A$10:$AQ$100,MATCH(FIXED(U$6,0,TRUE),ES_P2a_0!$A$10:$AQ$10,0),FALSE))</f>
        <v>109.8</v>
      </c>
      <c r="V32" s="232" t="str">
        <f>IF(ISNA(VLOOKUP($A32,ES_P2a_0!$A$10:$AQ$100,MATCH(FIXED(V$6,0,TRUE),ES_P2a_0!$A$10:$AQ$10,0),FALSE)),":",VLOOKUP($A32,ES_P2a_0!$A$10:$AQ$100,MATCH(FIXED(V$6,0,TRUE),ES_P2a_0!$A$10:$AQ$10,0),FALSE))</f>
        <v>:</v>
      </c>
      <c r="W32" s="232" t="str">
        <f>IF(ISNA(VLOOKUP($A32,ES_P2a_0!$A$10:$AQ$100,MATCH(FIXED(W$6,0,TRUE),ES_P2a_0!$A$10:$AQ$10,0),FALSE)),":",VLOOKUP($A32,ES_P2a_0!$A$10:$AQ$100,MATCH(FIXED(W$6,0,TRUE),ES_P2a_0!$A$10:$AQ$10,0),FALSE))</f>
        <v>:</v>
      </c>
    </row>
    <row r="33" spans="1:23">
      <c r="A33" s="230" t="str">
        <f>lookup!Z28</f>
        <v>Romania</v>
      </c>
      <c r="B33" s="232" t="str">
        <f>VLOOKUP(A33,lookup!$Z$2:$AA$77,2,FALSE)</f>
        <v>Ρουμανία</v>
      </c>
      <c r="C33" s="232" t="str">
        <f>IF(ISNA(VLOOKUP($A33,ES_P2a_0!$A$10:$AQ$100,MATCH(FIXED(C$6,0,TRUE),ES_P2a_0!$A$10:$AQ$10,0),FALSE)),":",VLOOKUP($A33,ES_P2a_0!$A$10:$AQ$100,MATCH(FIXED(C$6,0,TRUE),ES_P2a_0!$A$10:$AQ$10,0),FALSE))</f>
        <v>:</v>
      </c>
      <c r="D33" s="232">
        <f>IF(ISNA(VLOOKUP($A33,ES_P2a_0!$A$10:$AQ$100,MATCH(FIXED(D$6,0,TRUE),ES_P2a_0!$A$10:$AQ$10,0),FALSE)),":",VLOOKUP($A33,ES_P2a_0!$A$10:$AQ$100,MATCH(FIXED(D$6,0,TRUE),ES_P2a_0!$A$10:$AQ$10,0),FALSE))</f>
        <v>65.400000000000006</v>
      </c>
      <c r="E33" s="232">
        <f>IF(ISNA(VLOOKUP($A33,ES_P2a_0!$A$10:$AQ$100,MATCH(FIXED(E$6,0,TRUE),ES_P2a_0!$A$10:$AQ$10,0),FALSE)),":",VLOOKUP($A33,ES_P2a_0!$A$10:$AQ$100,MATCH(FIXED(E$6,0,TRUE),ES_P2a_0!$A$10:$AQ$10,0),FALSE))</f>
        <v>61.8</v>
      </c>
      <c r="F33" s="232">
        <f>IF(ISNA(VLOOKUP($A33,ES_P2a_0!$A$10:$AQ$100,MATCH(FIXED(F$6,0,TRUE),ES_P2a_0!$A$10:$AQ$10,0),FALSE)),":",VLOOKUP($A33,ES_P2a_0!$A$10:$AQ$100,MATCH(FIXED(F$6,0,TRUE),ES_P2a_0!$A$10:$AQ$10,0),FALSE))</f>
        <v>62.4</v>
      </c>
      <c r="G33" s="232">
        <f>IF(ISNA(VLOOKUP($A33,ES_P2a_0!$A$10:$AQ$100,MATCH(FIXED(G$6,0,TRUE),ES_P2a_0!$A$10:$AQ$10,0),FALSE)),":",VLOOKUP($A33,ES_P2a_0!$A$10:$AQ$100,MATCH(FIXED(G$6,0,TRUE),ES_P2a_0!$A$10:$AQ$10,0),FALSE))</f>
        <v>63.2</v>
      </c>
      <c r="H33" s="232">
        <f>IF(ISNA(VLOOKUP($A33,ES_P2a_0!$A$10:$AQ$100,MATCH(FIXED(H$6,0,TRUE),ES_P2a_0!$A$10:$AQ$10,0),FALSE)),":",VLOOKUP($A33,ES_P2a_0!$A$10:$AQ$100,MATCH(FIXED(H$6,0,TRUE),ES_P2a_0!$A$10:$AQ$10,0),FALSE))</f>
        <v>65.2</v>
      </c>
      <c r="I33" s="232">
        <f>IF(ISNA(VLOOKUP($A33,ES_P2a_0!$A$10:$AQ$100,MATCH(FIXED(I$6,0,TRUE),ES_P2a_0!$A$10:$AQ$10,0),FALSE)),":",VLOOKUP($A33,ES_P2a_0!$A$10:$AQ$100,MATCH(FIXED(I$6,0,TRUE),ES_P2a_0!$A$10:$AQ$10,0),FALSE))</f>
        <v>69.599999999999994</v>
      </c>
      <c r="J33" s="232">
        <f>IF(ISNA(VLOOKUP($A33,ES_P2a_0!$A$10:$AQ$100,MATCH(FIXED(J$6,0,TRUE),ES_P2a_0!$A$10:$AQ$10,0),FALSE)),":",VLOOKUP($A33,ES_P2a_0!$A$10:$AQ$100,MATCH(FIXED(J$6,0,TRUE),ES_P2a_0!$A$10:$AQ$10,0),FALSE))</f>
        <v>80.8</v>
      </c>
      <c r="K33" s="232">
        <f>IF(ISNA(VLOOKUP($A33,ES_P2a_0!$A$10:$AQ$100,MATCH(FIXED(K$6,0,TRUE),ES_P2a_0!$A$10:$AQ$10,0),FALSE)),":",VLOOKUP($A33,ES_P2a_0!$A$10:$AQ$100,MATCH(FIXED(K$6,0,TRUE),ES_P2a_0!$A$10:$AQ$10,0),FALSE))</f>
        <v>86.4</v>
      </c>
      <c r="L33" s="232">
        <f>IF(ISNA(VLOOKUP($A33,ES_P2a_0!$A$10:$AQ$100,MATCH(FIXED(L$6,0,TRUE),ES_P2a_0!$A$10:$AQ$10,0),FALSE)),":",VLOOKUP($A33,ES_P2a_0!$A$10:$AQ$100,MATCH(FIXED(L$6,0,TRUE),ES_P2a_0!$A$10:$AQ$10,0),FALSE))</f>
        <v>94.9</v>
      </c>
      <c r="M33" s="232">
        <f>IF(ISNA(VLOOKUP($A33,ES_P2a_0!$A$10:$AQ$100,MATCH(FIXED(M$6,0,TRUE),ES_P2a_0!$A$10:$AQ$10,0),FALSE)),":",VLOOKUP($A33,ES_P2a_0!$A$10:$AQ$100,MATCH(FIXED(M$6,0,TRUE),ES_P2a_0!$A$10:$AQ$10,0),FALSE))</f>
        <v>100</v>
      </c>
      <c r="N33" s="232">
        <f>IF(ISNA(VLOOKUP($A33,ES_P2a_0!$A$10:$AQ$100,MATCH(FIXED(N$6,0,TRUE),ES_P2a_0!$A$10:$AQ$10,0),FALSE)),":",VLOOKUP($A33,ES_P2a_0!$A$10:$AQ$100,MATCH(FIXED(N$6,0,TRUE),ES_P2a_0!$A$10:$AQ$10,0),FALSE))</f>
        <v>106.2</v>
      </c>
      <c r="O33" s="232">
        <f>IF(ISNA(VLOOKUP($A33,ES_P2a_0!$A$10:$AQ$100,MATCH(FIXED(O$6,0,TRUE),ES_P2a_0!$A$10:$AQ$10,0),FALSE)),":",VLOOKUP($A33,ES_P2a_0!$A$10:$AQ$100,MATCH(FIXED(O$6,0,TRUE),ES_P2a_0!$A$10:$AQ$10,0),FALSE))</f>
        <v>112</v>
      </c>
      <c r="P33" s="232">
        <f>IF(ISNA(VLOOKUP($A33,ES_P2a_0!$A$10:$AQ$100,MATCH(FIXED(P$6,0,TRUE),ES_P2a_0!$A$10:$AQ$10,0),FALSE)),":",VLOOKUP($A33,ES_P2a_0!$A$10:$AQ$100,MATCH(FIXED(P$6,0,TRUE),ES_P2a_0!$A$10:$AQ$10,0),FALSE))</f>
        <v>120.2</v>
      </c>
      <c r="Q33" s="232">
        <f>IF(ISNA(VLOOKUP($A33,ES_P2a_0!$A$10:$AQ$100,MATCH(FIXED(Q$6,0,TRUE),ES_P2a_0!$A$10:$AQ$10,0),FALSE)),":",VLOOKUP($A33,ES_P2a_0!$A$10:$AQ$100,MATCH(FIXED(Q$6,0,TRUE),ES_P2a_0!$A$10:$AQ$10,0),FALSE))</f>
        <v>115.2</v>
      </c>
      <c r="R33" s="232">
        <f>IF(ISNA(VLOOKUP($A33,ES_P2a_0!$A$10:$AQ$100,MATCH(FIXED(R$6,0,TRUE),ES_P2a_0!$A$10:$AQ$10,0),FALSE)),":",VLOOKUP($A33,ES_P2a_0!$A$10:$AQ$100,MATCH(FIXED(R$6,0,TRUE),ES_P2a_0!$A$10:$AQ$10,0),FALSE))</f>
        <v>114.6</v>
      </c>
      <c r="S33" s="232">
        <f>IF(ISNA(VLOOKUP($A33,ES_P2a_0!$A$10:$AQ$100,MATCH(FIXED(S$6,0,TRUE),ES_P2a_0!$A$10:$AQ$10,0),FALSE)),":",VLOOKUP($A33,ES_P2a_0!$A$10:$AQ$100,MATCH(FIXED(S$6,0,TRUE),ES_P2a_0!$A$10:$AQ$10,0),FALSE))</f>
        <v>116.2</v>
      </c>
      <c r="T33" s="232">
        <f>IF(ISNA(VLOOKUP($A33,ES_P2a_0!$A$10:$AQ$100,MATCH(FIXED(T$6,0,TRUE),ES_P2a_0!$A$10:$AQ$10,0),FALSE)),":",VLOOKUP($A33,ES_P2a_0!$A$10:$AQ$100,MATCH(FIXED(T$6,0,TRUE),ES_P2a_0!$A$10:$AQ$10,0),FALSE))</f>
        <v>115.8</v>
      </c>
      <c r="U33" s="232">
        <f>IF(ISNA(VLOOKUP($A33,ES_P2a_0!$A$10:$AQ$100,MATCH(FIXED(U$6,0,TRUE),ES_P2a_0!$A$10:$AQ$10,0),FALSE)),":",VLOOKUP($A33,ES_P2a_0!$A$10:$AQ$100,MATCH(FIXED(U$6,0,TRUE),ES_P2a_0!$A$10:$AQ$10,0),FALSE))</f>
        <v>120.5</v>
      </c>
      <c r="V33" s="232" t="str">
        <f>IF(ISNA(VLOOKUP($A33,ES_P2a_0!$A$10:$AQ$100,MATCH(FIXED(V$6,0,TRUE),ES_P2a_0!$A$10:$AQ$10,0),FALSE)),":",VLOOKUP($A33,ES_P2a_0!$A$10:$AQ$100,MATCH(FIXED(V$6,0,TRUE),ES_P2a_0!$A$10:$AQ$10,0),FALSE))</f>
        <v>:</v>
      </c>
      <c r="W33" s="232" t="str">
        <f>IF(ISNA(VLOOKUP($A33,ES_P2a_0!$A$10:$AQ$100,MATCH(FIXED(W$6,0,TRUE),ES_P2a_0!$A$10:$AQ$10,0),FALSE)),":",VLOOKUP($A33,ES_P2a_0!$A$10:$AQ$100,MATCH(FIXED(W$6,0,TRUE),ES_P2a_0!$A$10:$AQ$10,0),FALSE))</f>
        <v>:</v>
      </c>
    </row>
    <row r="34" spans="1:23">
      <c r="A34" s="230" t="str">
        <f>lookup!Z29</f>
        <v>Slovenia</v>
      </c>
      <c r="B34" s="232" t="str">
        <f>VLOOKUP(A34,lookup!$Z$2:$AA$77,2,FALSE)</f>
        <v>Σλοβενία</v>
      </c>
      <c r="C34" s="232" t="str">
        <f>IF(ISNA(VLOOKUP($A34,ES_P2a_0!$A$10:$AQ$100,MATCH(FIXED(C$6,0,TRUE),ES_P2a_0!$A$10:$AQ$10,0),FALSE)),":",VLOOKUP($A34,ES_P2a_0!$A$10:$AQ$100,MATCH(FIXED(C$6,0,TRUE),ES_P2a_0!$A$10:$AQ$10,0),FALSE))</f>
        <v>:</v>
      </c>
      <c r="D34" s="232" t="str">
        <f>IF(ISNA(VLOOKUP($A34,ES_P2a_0!$A$10:$AQ$100,MATCH(FIXED(D$6,0,TRUE),ES_P2a_0!$A$10:$AQ$10,0),FALSE)),":",VLOOKUP($A34,ES_P2a_0!$A$10:$AQ$100,MATCH(FIXED(D$6,0,TRUE),ES_P2a_0!$A$10:$AQ$10,0),FALSE))</f>
        <v>:</v>
      </c>
      <c r="E34" s="232" t="str">
        <f>IF(ISNA(VLOOKUP($A34,ES_P2a_0!$A$10:$AQ$100,MATCH(FIXED(E$6,0,TRUE),ES_P2a_0!$A$10:$AQ$10,0),FALSE)),":",VLOOKUP($A34,ES_P2a_0!$A$10:$AQ$100,MATCH(FIXED(E$6,0,TRUE),ES_P2a_0!$A$10:$AQ$10,0),FALSE))</f>
        <v>:</v>
      </c>
      <c r="F34" s="232" t="str">
        <f>IF(ISNA(VLOOKUP($A34,ES_P2a_0!$A$10:$AQ$100,MATCH(FIXED(F$6,0,TRUE),ES_P2a_0!$A$10:$AQ$10,0),FALSE)),":",VLOOKUP($A34,ES_P2a_0!$A$10:$AQ$100,MATCH(FIXED(F$6,0,TRUE),ES_P2a_0!$A$10:$AQ$10,0),FALSE))</f>
        <v>:</v>
      </c>
      <c r="G34" s="232" t="str">
        <f>IF(ISNA(VLOOKUP($A34,ES_P2a_0!$A$10:$AQ$100,MATCH(FIXED(G$6,0,TRUE),ES_P2a_0!$A$10:$AQ$10,0),FALSE)),":",VLOOKUP($A34,ES_P2a_0!$A$10:$AQ$100,MATCH(FIXED(G$6,0,TRUE),ES_P2a_0!$A$10:$AQ$10,0),FALSE))</f>
        <v>:</v>
      </c>
      <c r="H34" s="232">
        <f>IF(ISNA(VLOOKUP($A34,ES_P2a_0!$A$10:$AQ$100,MATCH(FIXED(H$6,0,TRUE),ES_P2a_0!$A$10:$AQ$10,0),FALSE)),":",VLOOKUP($A34,ES_P2a_0!$A$10:$AQ$100,MATCH(FIXED(H$6,0,TRUE),ES_P2a_0!$A$10:$AQ$10,0),FALSE))</f>
        <v>84.5</v>
      </c>
      <c r="I34" s="232">
        <f>IF(ISNA(VLOOKUP($A34,ES_P2a_0!$A$10:$AQ$100,MATCH(FIXED(I$6,0,TRUE),ES_P2a_0!$A$10:$AQ$10,0),FALSE)),":",VLOOKUP($A34,ES_P2a_0!$A$10:$AQ$100,MATCH(FIXED(I$6,0,TRUE),ES_P2a_0!$A$10:$AQ$10,0),FALSE))</f>
        <v>87.3</v>
      </c>
      <c r="J34" s="232">
        <f>IF(ISNA(VLOOKUP($A34,ES_P2a_0!$A$10:$AQ$100,MATCH(FIXED(J$6,0,TRUE),ES_P2a_0!$A$10:$AQ$10,0),FALSE)),":",VLOOKUP($A34,ES_P2a_0!$A$10:$AQ$100,MATCH(FIXED(J$6,0,TRUE),ES_P2a_0!$A$10:$AQ$10,0),FALSE))</f>
        <v>87.9</v>
      </c>
      <c r="K34" s="232">
        <f>IF(ISNA(VLOOKUP($A34,ES_P2a_0!$A$10:$AQ$100,MATCH(FIXED(K$6,0,TRUE),ES_P2a_0!$A$10:$AQ$10,0),FALSE)),":",VLOOKUP($A34,ES_P2a_0!$A$10:$AQ$100,MATCH(FIXED(K$6,0,TRUE),ES_P2a_0!$A$10:$AQ$10,0),FALSE))</f>
        <v>90.6</v>
      </c>
      <c r="L34" s="232">
        <f>IF(ISNA(VLOOKUP($A34,ES_P2a_0!$A$10:$AQ$100,MATCH(FIXED(L$6,0,TRUE),ES_P2a_0!$A$10:$AQ$10,0),FALSE)),":",VLOOKUP($A34,ES_P2a_0!$A$10:$AQ$100,MATCH(FIXED(L$6,0,TRUE),ES_P2a_0!$A$10:$AQ$10,0),FALSE))</f>
        <v>93.5</v>
      </c>
      <c r="M34" s="232">
        <f>IF(ISNA(VLOOKUP($A34,ES_P2a_0!$A$10:$AQ$100,MATCH(FIXED(M$6,0,TRUE),ES_P2a_0!$A$10:$AQ$10,0),FALSE)),":",VLOOKUP($A34,ES_P2a_0!$A$10:$AQ$100,MATCH(FIXED(M$6,0,TRUE),ES_P2a_0!$A$10:$AQ$10,0),FALSE))</f>
        <v>100</v>
      </c>
      <c r="N34" s="232">
        <f>IF(ISNA(VLOOKUP($A34,ES_P2a_0!$A$10:$AQ$100,MATCH(FIXED(N$6,0,TRUE),ES_P2a_0!$A$10:$AQ$10,0),FALSE)),":",VLOOKUP($A34,ES_P2a_0!$A$10:$AQ$100,MATCH(FIXED(N$6,0,TRUE),ES_P2a_0!$A$10:$AQ$10,0),FALSE))</f>
        <v>106.1</v>
      </c>
      <c r="O34" s="232">
        <f>IF(ISNA(VLOOKUP($A34,ES_P2a_0!$A$10:$AQ$100,MATCH(FIXED(O$6,0,TRUE),ES_P2a_0!$A$10:$AQ$10,0),FALSE)),":",VLOOKUP($A34,ES_P2a_0!$A$10:$AQ$100,MATCH(FIXED(O$6,0,TRUE),ES_P2a_0!$A$10:$AQ$10,0),FALSE))</f>
        <v>110.6</v>
      </c>
      <c r="P34" s="232">
        <f>IF(ISNA(VLOOKUP($A34,ES_P2a_0!$A$10:$AQ$100,MATCH(FIXED(P$6,0,TRUE),ES_P2a_0!$A$10:$AQ$10,0),FALSE)),":",VLOOKUP($A34,ES_P2a_0!$A$10:$AQ$100,MATCH(FIXED(P$6,0,TRUE),ES_P2a_0!$A$10:$AQ$10,0),FALSE))</f>
        <v>110.5</v>
      </c>
      <c r="Q34" s="232">
        <f>IF(ISNA(VLOOKUP($A34,ES_P2a_0!$A$10:$AQ$100,MATCH(FIXED(Q$6,0,TRUE),ES_P2a_0!$A$10:$AQ$10,0),FALSE)),":",VLOOKUP($A34,ES_P2a_0!$A$10:$AQ$100,MATCH(FIXED(Q$6,0,TRUE),ES_P2a_0!$A$10:$AQ$10,0),FALSE))</f>
        <v>110.2</v>
      </c>
      <c r="R34" s="232">
        <f>IF(ISNA(VLOOKUP($A34,ES_P2a_0!$A$10:$AQ$100,MATCH(FIXED(R$6,0,TRUE),ES_P2a_0!$A$10:$AQ$10,0),FALSE)),":",VLOOKUP($A34,ES_P2a_0!$A$10:$AQ$100,MATCH(FIXED(R$6,0,TRUE),ES_P2a_0!$A$10:$AQ$10,0),FALSE))</f>
        <v>113.3</v>
      </c>
      <c r="S34" s="232">
        <f>IF(ISNA(VLOOKUP($A34,ES_P2a_0!$A$10:$AQ$100,MATCH(FIXED(S$6,0,TRUE),ES_P2a_0!$A$10:$AQ$10,0),FALSE)),":",VLOOKUP($A34,ES_P2a_0!$A$10:$AQ$100,MATCH(FIXED(S$6,0,TRUE),ES_P2a_0!$A$10:$AQ$10,0),FALSE))</f>
        <v>117.7</v>
      </c>
      <c r="T34" s="232">
        <f>IF(ISNA(VLOOKUP($A34,ES_P2a_0!$A$10:$AQ$100,MATCH(FIXED(T$6,0,TRUE),ES_P2a_0!$A$10:$AQ$10,0),FALSE)),":",VLOOKUP($A34,ES_P2a_0!$A$10:$AQ$100,MATCH(FIXED(T$6,0,TRUE),ES_P2a_0!$A$10:$AQ$10,0),FALSE))</f>
        <v>117.2</v>
      </c>
      <c r="U34" s="232">
        <f>IF(ISNA(VLOOKUP($A34,ES_P2a_0!$A$10:$AQ$100,MATCH(FIXED(U$6,0,TRUE),ES_P2a_0!$A$10:$AQ$10,0),FALSE)),":",VLOOKUP($A34,ES_P2a_0!$A$10:$AQ$100,MATCH(FIXED(U$6,0,TRUE),ES_P2a_0!$A$10:$AQ$10,0),FALSE))</f>
        <v>117.4</v>
      </c>
      <c r="V34" s="232" t="str">
        <f>IF(ISNA(VLOOKUP($A34,ES_P2a_0!$A$10:$AQ$100,MATCH(FIXED(V$6,0,TRUE),ES_P2a_0!$A$10:$AQ$10,0),FALSE)),":",VLOOKUP($A34,ES_P2a_0!$A$10:$AQ$100,MATCH(FIXED(V$6,0,TRUE),ES_P2a_0!$A$10:$AQ$10,0),FALSE))</f>
        <v>:</v>
      </c>
      <c r="W34" s="232" t="str">
        <f>IF(ISNA(VLOOKUP($A34,ES_P2a_0!$A$10:$AQ$100,MATCH(FIXED(W$6,0,TRUE),ES_P2a_0!$A$10:$AQ$10,0),FALSE)),":",VLOOKUP($A34,ES_P2a_0!$A$10:$AQ$100,MATCH(FIXED(W$6,0,TRUE),ES_P2a_0!$A$10:$AQ$10,0),FALSE))</f>
        <v>:</v>
      </c>
    </row>
    <row r="35" spans="1:23">
      <c r="A35" s="230" t="str">
        <f>lookup!Z30</f>
        <v>Slovakia</v>
      </c>
      <c r="B35" s="232" t="str">
        <f>VLOOKUP(A35,lookup!$Z$2:$AA$77,2,FALSE)</f>
        <v>Σλοβακία</v>
      </c>
      <c r="C35" s="232">
        <f>IF(ISNA(VLOOKUP($A35,ES_P2a_0!$A$10:$AQ$100,MATCH(FIXED(C$6,0,TRUE),ES_P2a_0!$A$10:$AQ$10,0),FALSE)),":",VLOOKUP($A35,ES_P2a_0!$A$10:$AQ$100,MATCH(FIXED(C$6,0,TRUE),ES_P2a_0!$A$10:$AQ$10,0),FALSE))</f>
        <v>63</v>
      </c>
      <c r="D35" s="232">
        <f>IF(ISNA(VLOOKUP($A35,ES_P2a_0!$A$10:$AQ$100,MATCH(FIXED(D$6,0,TRUE),ES_P2a_0!$A$10:$AQ$10,0),FALSE)),":",VLOOKUP($A35,ES_P2a_0!$A$10:$AQ$100,MATCH(FIXED(D$6,0,TRUE),ES_P2a_0!$A$10:$AQ$10,0),FALSE))</f>
        <v>67.2</v>
      </c>
      <c r="E35" s="232">
        <f>IF(ISNA(VLOOKUP($A35,ES_P2a_0!$A$10:$AQ$100,MATCH(FIXED(E$6,0,TRUE),ES_P2a_0!$A$10:$AQ$10,0),FALSE)),":",VLOOKUP($A35,ES_P2a_0!$A$10:$AQ$100,MATCH(FIXED(E$6,0,TRUE),ES_P2a_0!$A$10:$AQ$10,0),FALSE))</f>
        <v>70.599999999999994</v>
      </c>
      <c r="F35" s="232">
        <f>IF(ISNA(VLOOKUP($A35,ES_P2a_0!$A$10:$AQ$100,MATCH(FIXED(F$6,0,TRUE),ES_P2a_0!$A$10:$AQ$10,0),FALSE)),":",VLOOKUP($A35,ES_P2a_0!$A$10:$AQ$100,MATCH(FIXED(F$6,0,TRUE),ES_P2a_0!$A$10:$AQ$10,0),FALSE))</f>
        <v>74.3</v>
      </c>
      <c r="G35" s="232">
        <f>IF(ISNA(VLOOKUP($A35,ES_P2a_0!$A$10:$AQ$100,MATCH(FIXED(G$6,0,TRUE),ES_P2a_0!$A$10:$AQ$10,0),FALSE)),":",VLOOKUP($A35,ES_P2a_0!$A$10:$AQ$100,MATCH(FIXED(G$6,0,TRUE),ES_P2a_0!$A$10:$AQ$10,0),FALSE))</f>
        <v>76.5</v>
      </c>
      <c r="H35" s="232">
        <f>IF(ISNA(VLOOKUP($A35,ES_P2a_0!$A$10:$AQ$100,MATCH(FIXED(H$6,0,TRUE),ES_P2a_0!$A$10:$AQ$10,0),FALSE)),":",VLOOKUP($A35,ES_P2a_0!$A$10:$AQ$100,MATCH(FIXED(H$6,0,TRUE),ES_P2a_0!$A$10:$AQ$10,0),FALSE))</f>
        <v>79.099999999999994</v>
      </c>
      <c r="I35" s="232">
        <f>IF(ISNA(VLOOKUP($A35,ES_P2a_0!$A$10:$AQ$100,MATCH(FIXED(I$6,0,TRUE),ES_P2a_0!$A$10:$AQ$10,0),FALSE)),":",VLOOKUP($A35,ES_P2a_0!$A$10:$AQ$100,MATCH(FIXED(I$6,0,TRUE),ES_P2a_0!$A$10:$AQ$10,0),FALSE))</f>
        <v>82.1</v>
      </c>
      <c r="J35" s="232">
        <f>IF(ISNA(VLOOKUP($A35,ES_P2a_0!$A$10:$AQ$100,MATCH(FIXED(J$6,0,TRUE),ES_P2a_0!$A$10:$AQ$10,0),FALSE)),":",VLOOKUP($A35,ES_P2a_0!$A$10:$AQ$100,MATCH(FIXED(J$6,0,TRUE),ES_P2a_0!$A$10:$AQ$10,0),FALSE))</f>
        <v>88.1</v>
      </c>
      <c r="K35" s="232">
        <f>IF(ISNA(VLOOKUP($A35,ES_P2a_0!$A$10:$AQ$100,MATCH(FIXED(K$6,0,TRUE),ES_P2a_0!$A$10:$AQ$10,0),FALSE)),":",VLOOKUP($A35,ES_P2a_0!$A$10:$AQ$100,MATCH(FIXED(K$6,0,TRUE),ES_P2a_0!$A$10:$AQ$10,0),FALSE))</f>
        <v>94.3</v>
      </c>
      <c r="L35" s="232">
        <f>IF(ISNA(VLOOKUP($A35,ES_P2a_0!$A$10:$AQ$100,MATCH(FIXED(L$6,0,TRUE),ES_P2a_0!$A$10:$AQ$10,0),FALSE)),":",VLOOKUP($A35,ES_P2a_0!$A$10:$AQ$100,MATCH(FIXED(L$6,0,TRUE),ES_P2a_0!$A$10:$AQ$10,0),FALSE))</f>
        <v>96.8</v>
      </c>
      <c r="M35" s="232">
        <f>IF(ISNA(VLOOKUP($A35,ES_P2a_0!$A$10:$AQ$100,MATCH(FIXED(M$6,0,TRUE),ES_P2a_0!$A$10:$AQ$10,0),FALSE)),":",VLOOKUP($A35,ES_P2a_0!$A$10:$AQ$100,MATCH(FIXED(M$6,0,TRUE),ES_P2a_0!$A$10:$AQ$10,0),FALSE))</f>
        <v>100</v>
      </c>
      <c r="N35" s="232">
        <f>IF(ISNA(VLOOKUP($A35,ES_P2a_0!$A$10:$AQ$100,MATCH(FIXED(N$6,0,TRUE),ES_P2a_0!$A$10:$AQ$10,0),FALSE)),":",VLOOKUP($A35,ES_P2a_0!$A$10:$AQ$100,MATCH(FIXED(N$6,0,TRUE),ES_P2a_0!$A$10:$AQ$10,0),FALSE))</f>
        <v>105.8</v>
      </c>
      <c r="O35" s="232">
        <f>IF(ISNA(VLOOKUP($A35,ES_P2a_0!$A$10:$AQ$100,MATCH(FIXED(O$6,0,TRUE),ES_P2a_0!$A$10:$AQ$10,0),FALSE)),":",VLOOKUP($A35,ES_P2a_0!$A$10:$AQ$100,MATCH(FIXED(O$6,0,TRUE),ES_P2a_0!$A$10:$AQ$10,0),FALSE))</f>
        <v>113.5</v>
      </c>
      <c r="P35" s="232">
        <f>IF(ISNA(VLOOKUP($A35,ES_P2a_0!$A$10:$AQ$100,MATCH(FIXED(P$6,0,TRUE),ES_P2a_0!$A$10:$AQ$10,0),FALSE)),":",VLOOKUP($A35,ES_P2a_0!$A$10:$AQ$100,MATCH(FIXED(P$6,0,TRUE),ES_P2a_0!$A$10:$AQ$10,0),FALSE))</f>
        <v>116.1</v>
      </c>
      <c r="Q35" s="232">
        <f>IF(ISNA(VLOOKUP($A35,ES_P2a_0!$A$10:$AQ$100,MATCH(FIXED(Q$6,0,TRUE),ES_P2a_0!$A$10:$AQ$10,0),FALSE)),":",VLOOKUP($A35,ES_P2a_0!$A$10:$AQ$100,MATCH(FIXED(Q$6,0,TRUE),ES_P2a_0!$A$10:$AQ$10,0),FALSE))</f>
        <v>113.4</v>
      </c>
      <c r="R35" s="232">
        <f>IF(ISNA(VLOOKUP($A35,ES_P2a_0!$A$10:$AQ$100,MATCH(FIXED(R$6,0,TRUE),ES_P2a_0!$A$10:$AQ$10,0),FALSE)),":",VLOOKUP($A35,ES_P2a_0!$A$10:$AQ$100,MATCH(FIXED(R$6,0,TRUE),ES_P2a_0!$A$10:$AQ$10,0),FALSE))</f>
        <v>118.5</v>
      </c>
      <c r="S35" s="232">
        <f>IF(ISNA(VLOOKUP($A35,ES_P2a_0!$A$10:$AQ$100,MATCH(FIXED(S$6,0,TRUE),ES_P2a_0!$A$10:$AQ$10,0),FALSE)),":",VLOOKUP($A35,ES_P2a_0!$A$10:$AQ$100,MATCH(FIXED(S$6,0,TRUE),ES_P2a_0!$A$10:$AQ$10,0),FALSE))</f>
        <v>120.8</v>
      </c>
      <c r="T35" s="232">
        <f>IF(ISNA(VLOOKUP($A35,ES_P2a_0!$A$10:$AQ$100,MATCH(FIXED(T$6,0,TRUE),ES_P2a_0!$A$10:$AQ$10,0),FALSE)),":",VLOOKUP($A35,ES_P2a_0!$A$10:$AQ$100,MATCH(FIXED(T$6,0,TRUE),ES_P2a_0!$A$10:$AQ$10,0),FALSE))</f>
        <v>123.2</v>
      </c>
      <c r="U35" s="232">
        <f>IF(ISNA(VLOOKUP($A35,ES_P2a_0!$A$10:$AQ$100,MATCH(FIXED(U$6,0,TRUE),ES_P2a_0!$A$10:$AQ$10,0),FALSE)),":",VLOOKUP($A35,ES_P2a_0!$A$10:$AQ$100,MATCH(FIXED(U$6,0,TRUE),ES_P2a_0!$A$10:$AQ$10,0),FALSE))</f>
        <v>126.7</v>
      </c>
      <c r="V35" s="232" t="str">
        <f>IF(ISNA(VLOOKUP($A35,ES_P2a_0!$A$10:$AQ$100,MATCH(FIXED(V$6,0,TRUE),ES_P2a_0!$A$10:$AQ$10,0),FALSE)),":",VLOOKUP($A35,ES_P2a_0!$A$10:$AQ$100,MATCH(FIXED(V$6,0,TRUE),ES_P2a_0!$A$10:$AQ$10,0),FALSE))</f>
        <v>:</v>
      </c>
      <c r="W35" s="232" t="str">
        <f>IF(ISNA(VLOOKUP($A35,ES_P2a_0!$A$10:$AQ$100,MATCH(FIXED(W$6,0,TRUE),ES_P2a_0!$A$10:$AQ$10,0),FALSE)),":",VLOOKUP($A35,ES_P2a_0!$A$10:$AQ$100,MATCH(FIXED(W$6,0,TRUE),ES_P2a_0!$A$10:$AQ$10,0),FALSE))</f>
        <v>:</v>
      </c>
    </row>
    <row r="36" spans="1:23">
      <c r="A36" s="230" t="str">
        <f>lookup!Z31</f>
        <v>Finland</v>
      </c>
      <c r="B36" s="232" t="str">
        <f>VLOOKUP(A36,lookup!$Z$2:$AA$77,2,FALSE)</f>
        <v>Φινλανδία</v>
      </c>
      <c r="C36" s="232">
        <f>IF(ISNA(VLOOKUP($A36,ES_P2a_0!$A$10:$AQ$100,MATCH(FIXED(C$6,0,TRUE),ES_P2a_0!$A$10:$AQ$10,0),FALSE)),":",VLOOKUP($A36,ES_P2a_0!$A$10:$AQ$100,MATCH(FIXED(C$6,0,TRUE),ES_P2a_0!$A$10:$AQ$10,0),FALSE))</f>
        <v>78.099999999999994</v>
      </c>
      <c r="D36" s="232">
        <f>IF(ISNA(VLOOKUP($A36,ES_P2a_0!$A$10:$AQ$100,MATCH(FIXED(D$6,0,TRUE),ES_P2a_0!$A$10:$AQ$10,0),FALSE)),":",VLOOKUP($A36,ES_P2a_0!$A$10:$AQ$100,MATCH(FIXED(D$6,0,TRUE),ES_P2a_0!$A$10:$AQ$10,0),FALSE))</f>
        <v>79.8</v>
      </c>
      <c r="E36" s="232">
        <f>IF(ISNA(VLOOKUP($A36,ES_P2a_0!$A$10:$AQ$100,MATCH(FIXED(E$6,0,TRUE),ES_P2a_0!$A$10:$AQ$10,0),FALSE)),":",VLOOKUP($A36,ES_P2a_0!$A$10:$AQ$100,MATCH(FIXED(E$6,0,TRUE),ES_P2a_0!$A$10:$AQ$10,0),FALSE))</f>
        <v>82.2</v>
      </c>
      <c r="F36" s="232">
        <f>IF(ISNA(VLOOKUP($A36,ES_P2a_0!$A$10:$AQ$100,MATCH(FIXED(F$6,0,TRUE),ES_P2a_0!$A$10:$AQ$10,0),FALSE)),":",VLOOKUP($A36,ES_P2a_0!$A$10:$AQ$100,MATCH(FIXED(F$6,0,TRUE),ES_P2a_0!$A$10:$AQ$10,0),FALSE))</f>
        <v>85.2</v>
      </c>
      <c r="G36" s="232">
        <f>IF(ISNA(VLOOKUP($A36,ES_P2a_0!$A$10:$AQ$100,MATCH(FIXED(G$6,0,TRUE),ES_P2a_0!$A$10:$AQ$10,0),FALSE)),":",VLOOKUP($A36,ES_P2a_0!$A$10:$AQ$100,MATCH(FIXED(G$6,0,TRUE),ES_P2a_0!$A$10:$AQ$10,0),FALSE))</f>
        <v>86.2</v>
      </c>
      <c r="H36" s="232">
        <f>IF(ISNA(VLOOKUP($A36,ES_P2a_0!$A$10:$AQ$100,MATCH(FIXED(H$6,0,TRUE),ES_P2a_0!$A$10:$AQ$10,0),FALSE)),":",VLOOKUP($A36,ES_P2a_0!$A$10:$AQ$100,MATCH(FIXED(H$6,0,TRUE),ES_P2a_0!$A$10:$AQ$10,0),FALSE))</f>
        <v>89.7</v>
      </c>
      <c r="I36" s="232">
        <f>IF(ISNA(VLOOKUP($A36,ES_P2a_0!$A$10:$AQ$100,MATCH(FIXED(I$6,0,TRUE),ES_P2a_0!$A$10:$AQ$10,0),FALSE)),":",VLOOKUP($A36,ES_P2a_0!$A$10:$AQ$100,MATCH(FIXED(I$6,0,TRUE),ES_P2a_0!$A$10:$AQ$10,0),FALSE))</f>
        <v>91.4</v>
      </c>
      <c r="J36" s="232">
        <f>IF(ISNA(VLOOKUP($A36,ES_P2a_0!$A$10:$AQ$100,MATCH(FIXED(J$6,0,TRUE),ES_P2a_0!$A$10:$AQ$10,0),FALSE)),":",VLOOKUP($A36,ES_P2a_0!$A$10:$AQ$100,MATCH(FIXED(J$6,0,TRUE),ES_P2a_0!$A$10:$AQ$10,0),FALSE))</f>
        <v>92.6</v>
      </c>
      <c r="K36" s="232">
        <f>IF(ISNA(VLOOKUP($A36,ES_P2a_0!$A$10:$AQ$100,MATCH(FIXED(K$6,0,TRUE),ES_P2a_0!$A$10:$AQ$10,0),FALSE)),":",VLOOKUP($A36,ES_P2a_0!$A$10:$AQ$100,MATCH(FIXED(K$6,0,TRUE),ES_P2a_0!$A$10:$AQ$10,0),FALSE))</f>
        <v>94.8</v>
      </c>
      <c r="L36" s="232">
        <f>IF(ISNA(VLOOKUP($A36,ES_P2a_0!$A$10:$AQ$100,MATCH(FIXED(L$6,0,TRUE),ES_P2a_0!$A$10:$AQ$10,0),FALSE)),":",VLOOKUP($A36,ES_P2a_0!$A$10:$AQ$100,MATCH(FIXED(L$6,0,TRUE),ES_P2a_0!$A$10:$AQ$10,0),FALSE))</f>
        <v>98.1</v>
      </c>
      <c r="M36" s="232">
        <f>IF(ISNA(VLOOKUP($A36,ES_P2a_0!$A$10:$AQ$100,MATCH(FIXED(M$6,0,TRUE),ES_P2a_0!$A$10:$AQ$10,0),FALSE)),":",VLOOKUP($A36,ES_P2a_0!$A$10:$AQ$100,MATCH(FIXED(M$6,0,TRUE),ES_P2a_0!$A$10:$AQ$10,0),FALSE))</f>
        <v>100</v>
      </c>
      <c r="N36" s="232">
        <f>IF(ISNA(VLOOKUP($A36,ES_P2a_0!$A$10:$AQ$100,MATCH(FIXED(N$6,0,TRUE),ES_P2a_0!$A$10:$AQ$10,0),FALSE)),":",VLOOKUP($A36,ES_P2a_0!$A$10:$AQ$100,MATCH(FIXED(N$6,0,TRUE),ES_P2a_0!$A$10:$AQ$10,0),FALSE))</f>
        <v>102.9</v>
      </c>
      <c r="O36" s="232">
        <f>IF(ISNA(VLOOKUP($A36,ES_P2a_0!$A$10:$AQ$100,MATCH(FIXED(O$6,0,TRUE),ES_P2a_0!$A$10:$AQ$10,0),FALSE)),":",VLOOKUP($A36,ES_P2a_0!$A$10:$AQ$100,MATCH(FIXED(O$6,0,TRUE),ES_P2a_0!$A$10:$AQ$10,0),FALSE))</f>
        <v>106.3</v>
      </c>
      <c r="P36" s="232">
        <f>IF(ISNA(VLOOKUP($A36,ES_P2a_0!$A$10:$AQ$100,MATCH(FIXED(P$6,0,TRUE),ES_P2a_0!$A$10:$AQ$10,0),FALSE)),":",VLOOKUP($A36,ES_P2a_0!$A$10:$AQ$100,MATCH(FIXED(P$6,0,TRUE),ES_P2a_0!$A$10:$AQ$10,0),FALSE))</f>
        <v>105</v>
      </c>
      <c r="Q36" s="232">
        <f>IF(ISNA(VLOOKUP($A36,ES_P2a_0!$A$10:$AQ$100,MATCH(FIXED(Q$6,0,TRUE),ES_P2a_0!$A$10:$AQ$10,0),FALSE)),":",VLOOKUP($A36,ES_P2a_0!$A$10:$AQ$100,MATCH(FIXED(Q$6,0,TRUE),ES_P2a_0!$A$10:$AQ$10,0),FALSE))</f>
        <v>99.5</v>
      </c>
      <c r="R36" s="232">
        <f>IF(ISNA(VLOOKUP($A36,ES_P2a_0!$A$10:$AQ$100,MATCH(FIXED(R$6,0,TRUE),ES_P2a_0!$A$10:$AQ$10,0),FALSE)),":",VLOOKUP($A36,ES_P2a_0!$A$10:$AQ$100,MATCH(FIXED(R$6,0,TRUE),ES_P2a_0!$A$10:$AQ$10,0),FALSE))</f>
        <v>102.7</v>
      </c>
      <c r="S36" s="232">
        <f>IF(ISNA(VLOOKUP($A36,ES_P2a_0!$A$10:$AQ$100,MATCH(FIXED(S$6,0,TRUE),ES_P2a_0!$A$10:$AQ$10,0),FALSE)),":",VLOOKUP($A36,ES_P2a_0!$A$10:$AQ$100,MATCH(FIXED(S$6,0,TRUE),ES_P2a_0!$A$10:$AQ$10,0),FALSE))</f>
        <v>104.2</v>
      </c>
      <c r="T36" s="232">
        <f>IF(ISNA(VLOOKUP($A36,ES_P2a_0!$A$10:$AQ$100,MATCH(FIXED(T$6,0,TRUE),ES_P2a_0!$A$10:$AQ$10,0),FALSE)),":",VLOOKUP($A36,ES_P2a_0!$A$10:$AQ$100,MATCH(FIXED(T$6,0,TRUE),ES_P2a_0!$A$10:$AQ$10,0),FALSE))</f>
        <v>103</v>
      </c>
      <c r="U36" s="232">
        <f>IF(ISNA(VLOOKUP($A36,ES_P2a_0!$A$10:$AQ$100,MATCH(FIXED(U$6,0,TRUE),ES_P2a_0!$A$10:$AQ$10,0),FALSE)),":",VLOOKUP($A36,ES_P2a_0!$A$10:$AQ$100,MATCH(FIXED(U$6,0,TRUE),ES_P2a_0!$A$10:$AQ$10,0),FALSE))</f>
        <v>103.5</v>
      </c>
      <c r="V36" s="232" t="str">
        <f>IF(ISNA(VLOOKUP($A36,ES_P2a_0!$A$10:$AQ$100,MATCH(FIXED(V$6,0,TRUE),ES_P2a_0!$A$10:$AQ$10,0),FALSE)),":",VLOOKUP($A36,ES_P2a_0!$A$10:$AQ$100,MATCH(FIXED(V$6,0,TRUE),ES_P2a_0!$A$10:$AQ$10,0),FALSE))</f>
        <v>:</v>
      </c>
      <c r="W36" s="232" t="str">
        <f>IF(ISNA(VLOOKUP($A36,ES_P2a_0!$A$10:$AQ$100,MATCH(FIXED(W$6,0,TRUE),ES_P2a_0!$A$10:$AQ$10,0),FALSE)),":",VLOOKUP($A36,ES_P2a_0!$A$10:$AQ$100,MATCH(FIXED(W$6,0,TRUE),ES_P2a_0!$A$10:$AQ$10,0),FALSE))</f>
        <v>:</v>
      </c>
    </row>
    <row r="37" spans="1:23">
      <c r="A37" s="230" t="str">
        <f>lookup!Z32</f>
        <v>Sweden</v>
      </c>
      <c r="B37" s="232" t="str">
        <f>VLOOKUP(A37,lookup!$Z$2:$AA$77,2,FALSE)</f>
        <v>Σουηδία</v>
      </c>
      <c r="C37" s="232">
        <f>IF(ISNA(VLOOKUP($A37,ES_P2a_0!$A$10:$AQ$100,MATCH(FIXED(C$6,0,TRUE),ES_P2a_0!$A$10:$AQ$10,0),FALSE)),":",VLOOKUP($A37,ES_P2a_0!$A$10:$AQ$100,MATCH(FIXED(C$6,0,TRUE),ES_P2a_0!$A$10:$AQ$10,0),FALSE))</f>
        <v>75.900000000000006</v>
      </c>
      <c r="D37" s="232">
        <f>IF(ISNA(VLOOKUP($A37,ES_P2a_0!$A$10:$AQ$100,MATCH(FIXED(D$6,0,TRUE),ES_P2a_0!$A$10:$AQ$10,0),FALSE)),":",VLOOKUP($A37,ES_P2a_0!$A$10:$AQ$100,MATCH(FIXED(D$6,0,TRUE),ES_P2a_0!$A$10:$AQ$10,0),FALSE))</f>
        <v>77.2</v>
      </c>
      <c r="E37" s="232">
        <f>IF(ISNA(VLOOKUP($A37,ES_P2a_0!$A$10:$AQ$100,MATCH(FIXED(E$6,0,TRUE),ES_P2a_0!$A$10:$AQ$10,0),FALSE)),":",VLOOKUP($A37,ES_P2a_0!$A$10:$AQ$100,MATCH(FIXED(E$6,0,TRUE),ES_P2a_0!$A$10:$AQ$10,0),FALSE))</f>
        <v>80</v>
      </c>
      <c r="F37" s="232">
        <f>IF(ISNA(VLOOKUP($A37,ES_P2a_0!$A$10:$AQ$100,MATCH(FIXED(F$6,0,TRUE),ES_P2a_0!$A$10:$AQ$10,0),FALSE)),":",VLOOKUP($A37,ES_P2a_0!$A$10:$AQ$100,MATCH(FIXED(F$6,0,TRUE),ES_P2a_0!$A$10:$AQ$10,0),FALSE))</f>
        <v>82.1</v>
      </c>
      <c r="G37" s="232">
        <f>IF(ISNA(VLOOKUP($A37,ES_P2a_0!$A$10:$AQ$100,MATCH(FIXED(G$6,0,TRUE),ES_P2a_0!$A$10:$AQ$10,0),FALSE)),":",VLOOKUP($A37,ES_P2a_0!$A$10:$AQ$100,MATCH(FIXED(G$6,0,TRUE),ES_P2a_0!$A$10:$AQ$10,0),FALSE))</f>
        <v>83.7</v>
      </c>
      <c r="H37" s="232">
        <f>IF(ISNA(VLOOKUP($A37,ES_P2a_0!$A$10:$AQ$100,MATCH(FIXED(H$6,0,TRUE),ES_P2a_0!$A$10:$AQ$10,0),FALSE)),":",VLOOKUP($A37,ES_P2a_0!$A$10:$AQ$100,MATCH(FIXED(H$6,0,TRUE),ES_P2a_0!$A$10:$AQ$10,0),FALSE))</f>
        <v>86.6</v>
      </c>
      <c r="I37" s="232">
        <f>IF(ISNA(VLOOKUP($A37,ES_P2a_0!$A$10:$AQ$100,MATCH(FIXED(I$6,0,TRUE),ES_P2a_0!$A$10:$AQ$10,0),FALSE)),":",VLOOKUP($A37,ES_P2a_0!$A$10:$AQ$100,MATCH(FIXED(I$6,0,TRUE),ES_P2a_0!$A$10:$AQ$10,0),FALSE))</f>
        <v>87.1</v>
      </c>
      <c r="J37" s="232">
        <f>IF(ISNA(VLOOKUP($A37,ES_P2a_0!$A$10:$AQ$100,MATCH(FIXED(J$6,0,TRUE),ES_P2a_0!$A$10:$AQ$10,0),FALSE)),":",VLOOKUP($A37,ES_P2a_0!$A$10:$AQ$100,MATCH(FIXED(J$6,0,TRUE),ES_P2a_0!$A$10:$AQ$10,0),FALSE))</f>
        <v>90.5</v>
      </c>
      <c r="K37" s="232">
        <f>IF(ISNA(VLOOKUP($A37,ES_P2a_0!$A$10:$AQ$100,MATCH(FIXED(K$6,0,TRUE),ES_P2a_0!$A$10:$AQ$10,0),FALSE)),":",VLOOKUP($A37,ES_P2a_0!$A$10:$AQ$100,MATCH(FIXED(K$6,0,TRUE),ES_P2a_0!$A$10:$AQ$10,0),FALSE))</f>
        <v>94</v>
      </c>
      <c r="L37" s="232">
        <f>IF(ISNA(VLOOKUP($A37,ES_P2a_0!$A$10:$AQ$100,MATCH(FIXED(L$6,0,TRUE),ES_P2a_0!$A$10:$AQ$10,0),FALSE)),":",VLOOKUP($A37,ES_P2a_0!$A$10:$AQ$100,MATCH(FIXED(L$6,0,TRUE),ES_P2a_0!$A$10:$AQ$10,0),FALSE))</f>
        <v>97.2</v>
      </c>
      <c r="M37" s="232">
        <f>IF(ISNA(VLOOKUP($A37,ES_P2a_0!$A$10:$AQ$100,MATCH(FIXED(M$6,0,TRUE),ES_P2a_0!$A$10:$AQ$10,0),FALSE)),":",VLOOKUP($A37,ES_P2a_0!$A$10:$AQ$100,MATCH(FIXED(M$6,0,TRUE),ES_P2a_0!$A$10:$AQ$10,0),FALSE))</f>
        <v>100</v>
      </c>
      <c r="N37" s="232">
        <f>IF(ISNA(VLOOKUP($A37,ES_P2a_0!$A$10:$AQ$100,MATCH(FIXED(N$6,0,TRUE),ES_P2a_0!$A$10:$AQ$10,0),FALSE)),":",VLOOKUP($A37,ES_P2a_0!$A$10:$AQ$100,MATCH(FIXED(N$6,0,TRUE),ES_P2a_0!$A$10:$AQ$10,0),FALSE))</f>
        <v>102.9</v>
      </c>
      <c r="O37" s="232">
        <f>IF(ISNA(VLOOKUP($A37,ES_P2a_0!$A$10:$AQ$100,MATCH(FIXED(O$6,0,TRUE),ES_P2a_0!$A$10:$AQ$10,0),FALSE)),":",VLOOKUP($A37,ES_P2a_0!$A$10:$AQ$100,MATCH(FIXED(O$6,0,TRUE),ES_P2a_0!$A$10:$AQ$10,0),FALSE))</f>
        <v>103.2</v>
      </c>
      <c r="P37" s="232">
        <f>IF(ISNA(VLOOKUP($A37,ES_P2a_0!$A$10:$AQ$100,MATCH(FIXED(P$6,0,TRUE),ES_P2a_0!$A$10:$AQ$10,0),FALSE)),":",VLOOKUP($A37,ES_P2a_0!$A$10:$AQ$100,MATCH(FIXED(P$6,0,TRUE),ES_P2a_0!$A$10:$AQ$10,0),FALSE))</f>
        <v>101.3</v>
      </c>
      <c r="Q37" s="232">
        <f>IF(ISNA(VLOOKUP($A37,ES_P2a_0!$A$10:$AQ$100,MATCH(FIXED(Q$6,0,TRUE),ES_P2a_0!$A$10:$AQ$10,0),FALSE)),":",VLOOKUP($A37,ES_P2a_0!$A$10:$AQ$100,MATCH(FIXED(Q$6,0,TRUE),ES_P2a_0!$A$10:$AQ$10,0),FALSE))</f>
        <v>99</v>
      </c>
      <c r="R37" s="232">
        <f>IF(ISNA(VLOOKUP($A37,ES_P2a_0!$A$10:$AQ$100,MATCH(FIXED(R$6,0,TRUE),ES_P2a_0!$A$10:$AQ$10,0),FALSE)),":",VLOOKUP($A37,ES_P2a_0!$A$10:$AQ$100,MATCH(FIXED(R$6,0,TRUE),ES_P2a_0!$A$10:$AQ$10,0),FALSE))</f>
        <v>102.9</v>
      </c>
      <c r="S37" s="232">
        <f>IF(ISNA(VLOOKUP($A37,ES_P2a_0!$A$10:$AQ$100,MATCH(FIXED(S$6,0,TRUE),ES_P2a_0!$A$10:$AQ$10,0),FALSE)),":",VLOOKUP($A37,ES_P2a_0!$A$10:$AQ$100,MATCH(FIXED(S$6,0,TRUE),ES_P2a_0!$A$10:$AQ$10,0),FALSE))</f>
        <v>103.8</v>
      </c>
      <c r="T37" s="232">
        <f>IF(ISNA(VLOOKUP($A37,ES_P2a_0!$A$10:$AQ$100,MATCH(FIXED(T$6,0,TRUE),ES_P2a_0!$A$10:$AQ$10,0),FALSE)),":",VLOOKUP($A37,ES_P2a_0!$A$10:$AQ$100,MATCH(FIXED(T$6,0,TRUE),ES_P2a_0!$A$10:$AQ$10,0),FALSE))</f>
        <v>105</v>
      </c>
      <c r="U37" s="232">
        <f>IF(ISNA(VLOOKUP($A37,ES_P2a_0!$A$10:$AQ$100,MATCH(FIXED(U$6,0,TRUE),ES_P2a_0!$A$10:$AQ$10,0),FALSE)),":",VLOOKUP($A37,ES_P2a_0!$A$10:$AQ$100,MATCH(FIXED(U$6,0,TRUE),ES_P2a_0!$A$10:$AQ$10,0),FALSE))</f>
        <v>106.3</v>
      </c>
      <c r="V37" s="232" t="str">
        <f>IF(ISNA(VLOOKUP($A37,ES_P2a_0!$A$10:$AQ$100,MATCH(FIXED(V$6,0,TRUE),ES_P2a_0!$A$10:$AQ$10,0),FALSE)),":",VLOOKUP($A37,ES_P2a_0!$A$10:$AQ$100,MATCH(FIXED(V$6,0,TRUE),ES_P2a_0!$A$10:$AQ$10,0),FALSE))</f>
        <v>:</v>
      </c>
      <c r="W37" s="232" t="str">
        <f>IF(ISNA(VLOOKUP($A37,ES_P2a_0!$A$10:$AQ$100,MATCH(FIXED(W$6,0,TRUE),ES_P2a_0!$A$10:$AQ$10,0),FALSE)),":",VLOOKUP($A37,ES_P2a_0!$A$10:$AQ$100,MATCH(FIXED(W$6,0,TRUE),ES_P2a_0!$A$10:$AQ$10,0),FALSE))</f>
        <v>:</v>
      </c>
    </row>
    <row r="38" spans="1:23">
      <c r="A38" s="230" t="str">
        <f>lookup!Z33</f>
        <v>United Kingdom</v>
      </c>
      <c r="B38" s="232" t="str">
        <f>VLOOKUP(A38,lookup!$Z$2:$AA$77,2,FALSE)</f>
        <v>Ηνωμένο Βασίλειο</v>
      </c>
      <c r="C38" s="232">
        <f>IF(ISNA(VLOOKUP($A38,ES_P2a_0!$A$10:$AQ$100,MATCH(FIXED(C$6,0,TRUE),ES_P2a_0!$A$10:$AQ$10,0),FALSE)),":",VLOOKUP($A38,ES_P2a_0!$A$10:$AQ$100,MATCH(FIXED(C$6,0,TRUE),ES_P2a_0!$A$10:$AQ$10,0),FALSE))</f>
        <v>77.599999999999994</v>
      </c>
      <c r="D38" s="232">
        <f>IF(ISNA(VLOOKUP($A38,ES_P2a_0!$A$10:$AQ$100,MATCH(FIXED(D$6,0,TRUE),ES_P2a_0!$A$10:$AQ$10,0),FALSE)),":",VLOOKUP($A38,ES_P2a_0!$A$10:$AQ$100,MATCH(FIXED(D$6,0,TRUE),ES_P2a_0!$A$10:$AQ$10,0),FALSE))</f>
        <v>79.599999999999994</v>
      </c>
      <c r="E38" s="232">
        <f>IF(ISNA(VLOOKUP($A38,ES_P2a_0!$A$10:$AQ$100,MATCH(FIXED(E$6,0,TRUE),ES_P2a_0!$A$10:$AQ$10,0),FALSE)),":",VLOOKUP($A38,ES_P2a_0!$A$10:$AQ$100,MATCH(FIXED(E$6,0,TRUE),ES_P2a_0!$A$10:$AQ$10,0),FALSE))</f>
        <v>81.7</v>
      </c>
      <c r="F38" s="232">
        <f>IF(ISNA(VLOOKUP($A38,ES_P2a_0!$A$10:$AQ$100,MATCH(FIXED(F$6,0,TRUE),ES_P2a_0!$A$10:$AQ$10,0),FALSE)),":",VLOOKUP($A38,ES_P2a_0!$A$10:$AQ$100,MATCH(FIXED(F$6,0,TRUE),ES_P2a_0!$A$10:$AQ$10,0),FALSE))</f>
        <v>83.9</v>
      </c>
      <c r="G38" s="232">
        <f>IF(ISNA(VLOOKUP($A38,ES_P2a_0!$A$10:$AQ$100,MATCH(FIXED(G$6,0,TRUE),ES_P2a_0!$A$10:$AQ$10,0),FALSE)),":",VLOOKUP($A38,ES_P2a_0!$A$10:$AQ$100,MATCH(FIXED(G$6,0,TRUE),ES_P2a_0!$A$10:$AQ$10,0),FALSE))</f>
        <v>85.6</v>
      </c>
      <c r="H38" s="232">
        <f>IF(ISNA(VLOOKUP($A38,ES_P2a_0!$A$10:$AQ$100,MATCH(FIXED(H$6,0,TRUE),ES_P2a_0!$A$10:$AQ$10,0),FALSE)),":",VLOOKUP($A38,ES_P2a_0!$A$10:$AQ$100,MATCH(FIXED(H$6,0,TRUE),ES_P2a_0!$A$10:$AQ$10,0),FALSE))</f>
        <v>89.2</v>
      </c>
      <c r="I38" s="232">
        <f>IF(ISNA(VLOOKUP($A38,ES_P2a_0!$A$10:$AQ$100,MATCH(FIXED(I$6,0,TRUE),ES_P2a_0!$A$10:$AQ$10,0),FALSE)),":",VLOOKUP($A38,ES_P2a_0!$A$10:$AQ$100,MATCH(FIXED(I$6,0,TRUE),ES_P2a_0!$A$10:$AQ$10,0),FALSE))</f>
        <v>90.2</v>
      </c>
      <c r="J38" s="232">
        <f>IF(ISNA(VLOOKUP($A38,ES_P2a_0!$A$10:$AQ$100,MATCH(FIXED(J$6,0,TRUE),ES_P2a_0!$A$10:$AQ$10,0),FALSE)),":",VLOOKUP($A38,ES_P2a_0!$A$10:$AQ$100,MATCH(FIXED(J$6,0,TRUE),ES_P2a_0!$A$10:$AQ$10,0),FALSE))</f>
        <v>92.6</v>
      </c>
      <c r="K38" s="232">
        <f>IF(ISNA(VLOOKUP($A38,ES_P2a_0!$A$10:$AQ$100,MATCH(FIXED(K$6,0,TRUE),ES_P2a_0!$A$10:$AQ$10,0),FALSE)),":",VLOOKUP($A38,ES_P2a_0!$A$10:$AQ$100,MATCH(FIXED(K$6,0,TRUE),ES_P2a_0!$A$10:$AQ$10,0),FALSE))</f>
        <v>95.9</v>
      </c>
      <c r="L38" s="232">
        <f>IF(ISNA(VLOOKUP($A38,ES_P2a_0!$A$10:$AQ$100,MATCH(FIXED(L$6,0,TRUE),ES_P2a_0!$A$10:$AQ$10,0),FALSE)),":",VLOOKUP($A38,ES_P2a_0!$A$10:$AQ$100,MATCH(FIXED(L$6,0,TRUE),ES_P2a_0!$A$10:$AQ$10,0),FALSE))</f>
        <v>98</v>
      </c>
      <c r="M38" s="232">
        <f>IF(ISNA(VLOOKUP($A38,ES_P2a_0!$A$10:$AQ$100,MATCH(FIXED(M$6,0,TRUE),ES_P2a_0!$A$10:$AQ$10,0),FALSE)),":",VLOOKUP($A38,ES_P2a_0!$A$10:$AQ$100,MATCH(FIXED(M$6,0,TRUE),ES_P2a_0!$A$10:$AQ$10,0),FALSE))</f>
        <v>100</v>
      </c>
      <c r="N38" s="232">
        <f>IF(ISNA(VLOOKUP($A38,ES_P2a_0!$A$10:$AQ$100,MATCH(FIXED(N$6,0,TRUE),ES_P2a_0!$A$10:$AQ$10,0),FALSE)),":",VLOOKUP($A38,ES_P2a_0!$A$10:$AQ$100,MATCH(FIXED(N$6,0,TRUE),ES_P2a_0!$A$10:$AQ$10,0),FALSE))</f>
        <v>102.2</v>
      </c>
      <c r="O38" s="232">
        <f>IF(ISNA(VLOOKUP($A38,ES_P2a_0!$A$10:$AQ$100,MATCH(FIXED(O$6,0,TRUE),ES_P2a_0!$A$10:$AQ$10,0),FALSE)),":",VLOOKUP($A38,ES_P2a_0!$A$10:$AQ$100,MATCH(FIXED(O$6,0,TRUE),ES_P2a_0!$A$10:$AQ$10,0),FALSE))</f>
        <v>104.8</v>
      </c>
      <c r="P38" s="232">
        <f>IF(ISNA(VLOOKUP($A38,ES_P2a_0!$A$10:$AQ$100,MATCH(FIXED(P$6,0,TRUE),ES_P2a_0!$A$10:$AQ$10,0),FALSE)),":",VLOOKUP($A38,ES_P2a_0!$A$10:$AQ$100,MATCH(FIXED(P$6,0,TRUE),ES_P2a_0!$A$10:$AQ$10,0),FALSE))</f>
        <v>103.6</v>
      </c>
      <c r="Q38" s="232">
        <f>IF(ISNA(VLOOKUP($A38,ES_P2a_0!$A$10:$AQ$100,MATCH(FIXED(Q$6,0,TRUE),ES_P2a_0!$A$10:$AQ$10,0),FALSE)),":",VLOOKUP($A38,ES_P2a_0!$A$10:$AQ$100,MATCH(FIXED(Q$6,0,TRUE),ES_P2a_0!$A$10:$AQ$10,0),FALSE))</f>
        <v>101.2</v>
      </c>
      <c r="R38" s="232">
        <f>IF(ISNA(VLOOKUP($A38,ES_P2a_0!$A$10:$AQ$100,MATCH(FIXED(R$6,0,TRUE),ES_P2a_0!$A$10:$AQ$10,0),FALSE)),":",VLOOKUP($A38,ES_P2a_0!$A$10:$AQ$100,MATCH(FIXED(R$6,0,TRUE),ES_P2a_0!$A$10:$AQ$10,0),FALSE))</f>
        <v>102.3</v>
      </c>
      <c r="S38" s="232">
        <f>IF(ISNA(VLOOKUP($A38,ES_P2a_0!$A$10:$AQ$100,MATCH(FIXED(S$6,0,TRUE),ES_P2a_0!$A$10:$AQ$10,0),FALSE)),":",VLOOKUP($A38,ES_P2a_0!$A$10:$AQ$100,MATCH(FIXED(S$6,0,TRUE),ES_P2a_0!$A$10:$AQ$10,0),FALSE))</f>
        <v>102.9</v>
      </c>
      <c r="T38" s="232">
        <f>IF(ISNA(VLOOKUP($A38,ES_P2a_0!$A$10:$AQ$100,MATCH(FIXED(T$6,0,TRUE),ES_P2a_0!$A$10:$AQ$10,0),FALSE)),":",VLOOKUP($A38,ES_P2a_0!$A$10:$AQ$100,MATCH(FIXED(T$6,0,TRUE),ES_P2a_0!$A$10:$AQ$10,0),FALSE))</f>
        <v>101</v>
      </c>
      <c r="U38" s="232">
        <f>IF(ISNA(VLOOKUP($A38,ES_P2a_0!$A$10:$AQ$100,MATCH(FIXED(U$6,0,TRUE),ES_P2a_0!$A$10:$AQ$10,0),FALSE)),":",VLOOKUP($A38,ES_P2a_0!$A$10:$AQ$100,MATCH(FIXED(U$6,0,TRUE),ES_P2a_0!$A$10:$AQ$10,0),FALSE))</f>
        <v>100.8</v>
      </c>
      <c r="V38" s="232" t="str">
        <f>IF(ISNA(VLOOKUP($A38,ES_P2a_0!$A$10:$AQ$100,MATCH(FIXED(V$6,0,TRUE),ES_P2a_0!$A$10:$AQ$10,0),FALSE)),":",VLOOKUP($A38,ES_P2a_0!$A$10:$AQ$100,MATCH(FIXED(V$6,0,TRUE),ES_P2a_0!$A$10:$AQ$10,0),FALSE))</f>
        <v>:</v>
      </c>
      <c r="W38" s="232" t="str">
        <f>IF(ISNA(VLOOKUP($A38,ES_P2a_0!$A$10:$AQ$100,MATCH(FIXED(W$6,0,TRUE),ES_P2a_0!$A$10:$AQ$10,0),FALSE)),":",VLOOKUP($A38,ES_P2a_0!$A$10:$AQ$100,MATCH(FIXED(W$6,0,TRUE),ES_P2a_0!$A$10:$AQ$10,0),FALSE))</f>
        <v>:</v>
      </c>
    </row>
    <row r="39" spans="1:23">
      <c r="A39" s="230" t="str">
        <f>lookup!Z34</f>
        <v>United States</v>
      </c>
      <c r="B39" s="232" t="str">
        <f>VLOOKUP(A39,lookup!$Z$2:$AA$77,2,FALSE)</f>
        <v>Ηνωμένες Πολιτείες</v>
      </c>
      <c r="C39" s="232">
        <f>IF(ISNA(VLOOKUP($A39,ES_P2a_0!$A$10:$AQ$100,MATCH(FIXED(C$6,0,TRUE),ES_P2a_0!$A$10:$AQ$10,0),FALSE)),":",VLOOKUP($A39,ES_P2a_0!$A$10:$AQ$100,MATCH(FIXED(C$6,0,TRUE),ES_P2a_0!$A$10:$AQ$10,0),FALSE))</f>
        <v>78.3</v>
      </c>
      <c r="D39" s="232">
        <f>IF(ISNA(VLOOKUP($A39,ES_P2a_0!$A$10:$AQ$100,MATCH(FIXED(D$6,0,TRUE),ES_P2a_0!$A$10:$AQ$10,0),FALSE)),":",VLOOKUP($A39,ES_P2a_0!$A$10:$AQ$100,MATCH(FIXED(D$6,0,TRUE),ES_P2a_0!$A$10:$AQ$10,0),FALSE))</f>
        <v>80.3</v>
      </c>
      <c r="E39" s="232">
        <f>IF(ISNA(VLOOKUP($A39,ES_P2a_0!$A$10:$AQ$100,MATCH(FIXED(E$6,0,TRUE),ES_P2a_0!$A$10:$AQ$10,0),FALSE)),":",VLOOKUP($A39,ES_P2a_0!$A$10:$AQ$100,MATCH(FIXED(E$6,0,TRUE),ES_P2a_0!$A$10:$AQ$10,0),FALSE))</f>
        <v>81.5</v>
      </c>
      <c r="F39" s="232">
        <f>IF(ISNA(VLOOKUP($A39,ES_P2a_0!$A$10:$AQ$100,MATCH(FIXED(F$6,0,TRUE),ES_P2a_0!$A$10:$AQ$10,0),FALSE)),":",VLOOKUP($A39,ES_P2a_0!$A$10:$AQ$100,MATCH(FIXED(F$6,0,TRUE),ES_P2a_0!$A$10:$AQ$10,0),FALSE))</f>
        <v>83.3</v>
      </c>
      <c r="G39" s="232">
        <f>IF(ISNA(VLOOKUP($A39,ES_P2a_0!$A$10:$AQ$100,MATCH(FIXED(G$6,0,TRUE),ES_P2a_0!$A$10:$AQ$10,0),FALSE)),":",VLOOKUP($A39,ES_P2a_0!$A$10:$AQ$100,MATCH(FIXED(G$6,0,TRUE),ES_P2a_0!$A$10:$AQ$10,0),FALSE))</f>
        <v>85.6</v>
      </c>
      <c r="H39" s="232">
        <f>IF(ISNA(VLOOKUP($A39,ES_P2a_0!$A$10:$AQ$100,MATCH(FIXED(H$6,0,TRUE),ES_P2a_0!$A$10:$AQ$10,0),FALSE)),":",VLOOKUP($A39,ES_P2a_0!$A$10:$AQ$100,MATCH(FIXED(H$6,0,TRUE),ES_P2a_0!$A$10:$AQ$10,0),FALSE))</f>
        <v>87.9</v>
      </c>
      <c r="I39" s="232">
        <f>IF(ISNA(VLOOKUP($A39,ES_P2a_0!$A$10:$AQ$100,MATCH(FIXED(I$6,0,TRUE),ES_P2a_0!$A$10:$AQ$10,0),FALSE)),":",VLOOKUP($A39,ES_P2a_0!$A$10:$AQ$100,MATCH(FIXED(I$6,0,TRUE),ES_P2a_0!$A$10:$AQ$10,0),FALSE))</f>
        <v>89.9</v>
      </c>
      <c r="J39" s="232">
        <f>IF(ISNA(VLOOKUP($A39,ES_P2a_0!$A$10:$AQ$100,MATCH(FIXED(J$6,0,TRUE),ES_P2a_0!$A$10:$AQ$10,0),FALSE)),":",VLOOKUP($A39,ES_P2a_0!$A$10:$AQ$100,MATCH(FIXED(J$6,0,TRUE),ES_P2a_0!$A$10:$AQ$10,0),FALSE))</f>
        <v>92.6</v>
      </c>
      <c r="K39" s="232">
        <f>IF(ISNA(VLOOKUP($A39,ES_P2a_0!$A$10:$AQ$100,MATCH(FIXED(K$6,0,TRUE),ES_P2a_0!$A$10:$AQ$10,0),FALSE)),":",VLOOKUP($A39,ES_P2a_0!$A$10:$AQ$100,MATCH(FIXED(K$6,0,TRUE),ES_P2a_0!$A$10:$AQ$10,0),FALSE))</f>
        <v>95.8</v>
      </c>
      <c r="L39" s="232">
        <f>IF(ISNA(VLOOKUP($A39,ES_P2a_0!$A$10:$AQ$100,MATCH(FIXED(L$6,0,TRUE),ES_P2a_0!$A$10:$AQ$10,0),FALSE)),":",VLOOKUP($A39,ES_P2a_0!$A$10:$AQ$100,MATCH(FIXED(L$6,0,TRUE),ES_P2a_0!$A$10:$AQ$10,0),FALSE))</f>
        <v>98.3</v>
      </c>
      <c r="M39" s="232">
        <f>IF(ISNA(VLOOKUP($A39,ES_P2a_0!$A$10:$AQ$100,MATCH(FIXED(M$6,0,TRUE),ES_P2a_0!$A$10:$AQ$10,0),FALSE)),":",VLOOKUP($A39,ES_P2a_0!$A$10:$AQ$100,MATCH(FIXED(M$6,0,TRUE),ES_P2a_0!$A$10:$AQ$10,0),FALSE))</f>
        <v>100</v>
      </c>
      <c r="N39" s="232">
        <f>IF(ISNA(VLOOKUP($A39,ES_P2a_0!$A$10:$AQ$100,MATCH(FIXED(N$6,0,TRUE),ES_P2a_0!$A$10:$AQ$10,0),FALSE)),":",VLOOKUP($A39,ES_P2a_0!$A$10:$AQ$100,MATCH(FIXED(N$6,0,TRUE),ES_P2a_0!$A$10:$AQ$10,0),FALSE))</f>
        <v>100.9</v>
      </c>
      <c r="O39" s="232">
        <f>IF(ISNA(VLOOKUP($A39,ES_P2a_0!$A$10:$AQ$100,MATCH(FIXED(O$6,0,TRUE),ES_P2a_0!$A$10:$AQ$10,0),FALSE)),":",VLOOKUP($A39,ES_P2a_0!$A$10:$AQ$100,MATCH(FIXED(O$6,0,TRUE),ES_P2a_0!$A$10:$AQ$10,0),FALSE))</f>
        <v>101.9</v>
      </c>
      <c r="P39" s="232">
        <f>IF(ISNA(VLOOKUP($A39,ES_P2a_0!$A$10:$AQ$100,MATCH(FIXED(P$6,0,TRUE),ES_P2a_0!$A$10:$AQ$10,0),FALSE)),":",VLOOKUP($A39,ES_P2a_0!$A$10:$AQ$100,MATCH(FIXED(P$6,0,TRUE),ES_P2a_0!$A$10:$AQ$10,0),FALSE))</f>
        <v>102.6</v>
      </c>
      <c r="Q39" s="232">
        <f>IF(ISNA(VLOOKUP($A39,ES_P2a_0!$A$10:$AQ$100,MATCH(FIXED(Q$6,0,TRUE),ES_P2a_0!$A$10:$AQ$10,0),FALSE)),":",VLOOKUP($A39,ES_P2a_0!$A$10:$AQ$100,MATCH(FIXED(Q$6,0,TRUE),ES_P2a_0!$A$10:$AQ$10,0),FALSE))</f>
        <v>104.9</v>
      </c>
      <c r="R39" s="232" t="str">
        <f>IF(ISNA(VLOOKUP($A39,ES_P2a_0!$A$10:$AQ$100,MATCH(FIXED(R$6,0,TRUE),ES_P2a_0!$A$10:$AQ$10,0),FALSE)),":",VLOOKUP($A39,ES_P2a_0!$A$10:$AQ$100,MATCH(FIXED(R$6,0,TRUE),ES_P2a_0!$A$10:$AQ$10,0),FALSE))</f>
        <v>:</v>
      </c>
      <c r="S39" s="232" t="str">
        <f>IF(ISNA(VLOOKUP($A39,ES_P2a_0!$A$10:$AQ$100,MATCH(FIXED(S$6,0,TRUE),ES_P2a_0!$A$10:$AQ$10,0),FALSE)),":",VLOOKUP($A39,ES_P2a_0!$A$10:$AQ$100,MATCH(FIXED(S$6,0,TRUE),ES_P2a_0!$A$10:$AQ$10,0),FALSE))</f>
        <v>:</v>
      </c>
      <c r="T39" s="232" t="str">
        <f>IF(ISNA(VLOOKUP($A39,ES_P2a_0!$A$10:$AQ$100,MATCH(FIXED(T$6,0,TRUE),ES_P2a_0!$A$10:$AQ$10,0),FALSE)),":",VLOOKUP($A39,ES_P2a_0!$A$10:$AQ$100,MATCH(FIXED(T$6,0,TRUE),ES_P2a_0!$A$10:$AQ$10,0),FALSE))</f>
        <v>:</v>
      </c>
      <c r="U39" s="232" t="str">
        <f>IF(ISNA(VLOOKUP($A39,ES_P2a_0!$A$10:$AQ$100,MATCH(FIXED(U$6,0,TRUE),ES_P2a_0!$A$10:$AQ$10,0),FALSE)),":",VLOOKUP($A39,ES_P2a_0!$A$10:$AQ$100,MATCH(FIXED(U$6,0,TRUE),ES_P2a_0!$A$10:$AQ$10,0),FALSE))</f>
        <v>:</v>
      </c>
      <c r="V39" s="232" t="str">
        <f>IF(ISNA(VLOOKUP($A39,ES_P2a_0!$A$10:$AQ$100,MATCH(FIXED(V$6,0,TRUE),ES_P2a_0!$A$10:$AQ$10,0),FALSE)),":",VLOOKUP($A39,ES_P2a_0!$A$10:$AQ$100,MATCH(FIXED(V$6,0,TRUE),ES_P2a_0!$A$10:$AQ$10,0),FALSE))</f>
        <v>:</v>
      </c>
      <c r="W39" s="232" t="str">
        <f>IF(ISNA(VLOOKUP($A39,ES_P2a_0!$A$10:$AQ$100,MATCH(FIXED(W$6,0,TRUE),ES_P2a_0!$A$10:$AQ$10,0),FALSE)),":",VLOOKUP($A39,ES_P2a_0!$A$10:$AQ$100,MATCH(FIXED(W$6,0,TRUE),ES_P2a_0!$A$10:$AQ$10,0),FALSE))</f>
        <v>:</v>
      </c>
    </row>
    <row r="40" spans="1:23">
      <c r="A40" s="230" t="str">
        <f>lookup!Z35</f>
        <v>Japan</v>
      </c>
      <c r="B40" s="232" t="str">
        <f>VLOOKUP(A40,lookup!$Z$2:$AA$77,2,FALSE)</f>
        <v>Ιαπωνία</v>
      </c>
      <c r="C40" s="232" t="str">
        <f>IF(ISNA(VLOOKUP($A40,ES_P2a_0!$A$10:$AQ$100,MATCH(FIXED(C$6,0,TRUE),ES_P2a_0!$A$10:$AQ$10,0),FALSE)),":",VLOOKUP($A40,ES_P2a_0!$A$10:$AQ$100,MATCH(FIXED(C$6,0,TRUE),ES_P2a_0!$A$10:$AQ$10,0),FALSE))</f>
        <v>:</v>
      </c>
      <c r="D40" s="232" t="str">
        <f>IF(ISNA(VLOOKUP($A40,ES_P2a_0!$A$10:$AQ$100,MATCH(FIXED(D$6,0,TRUE),ES_P2a_0!$A$10:$AQ$10,0),FALSE)),":",VLOOKUP($A40,ES_P2a_0!$A$10:$AQ$100,MATCH(FIXED(D$6,0,TRUE),ES_P2a_0!$A$10:$AQ$10,0),FALSE))</f>
        <v>:</v>
      </c>
      <c r="E40" s="232" t="str">
        <f>IF(ISNA(VLOOKUP($A40,ES_P2a_0!$A$10:$AQ$100,MATCH(FIXED(E$6,0,TRUE),ES_P2a_0!$A$10:$AQ$10,0),FALSE)),":",VLOOKUP($A40,ES_P2a_0!$A$10:$AQ$100,MATCH(FIXED(E$6,0,TRUE),ES_P2a_0!$A$10:$AQ$10,0),FALSE))</f>
        <v>:</v>
      </c>
      <c r="F40" s="232" t="str">
        <f>IF(ISNA(VLOOKUP($A40,ES_P2a_0!$A$10:$AQ$100,MATCH(FIXED(F$6,0,TRUE),ES_P2a_0!$A$10:$AQ$10,0),FALSE)),":",VLOOKUP($A40,ES_P2a_0!$A$10:$AQ$100,MATCH(FIXED(F$6,0,TRUE),ES_P2a_0!$A$10:$AQ$10,0),FALSE))</f>
        <v>:</v>
      </c>
      <c r="G40" s="232" t="str">
        <f>IF(ISNA(VLOOKUP($A40,ES_P2a_0!$A$10:$AQ$100,MATCH(FIXED(G$6,0,TRUE),ES_P2a_0!$A$10:$AQ$10,0),FALSE)),":",VLOOKUP($A40,ES_P2a_0!$A$10:$AQ$100,MATCH(FIXED(G$6,0,TRUE),ES_P2a_0!$A$10:$AQ$10,0),FALSE))</f>
        <v>:</v>
      </c>
      <c r="H40" s="232" t="str">
        <f>IF(ISNA(VLOOKUP($A40,ES_P2a_0!$A$10:$AQ$100,MATCH(FIXED(H$6,0,TRUE),ES_P2a_0!$A$10:$AQ$10,0),FALSE)),":",VLOOKUP($A40,ES_P2a_0!$A$10:$AQ$100,MATCH(FIXED(H$6,0,TRUE),ES_P2a_0!$A$10:$AQ$10,0),FALSE))</f>
        <v>:</v>
      </c>
      <c r="I40" s="232" t="str">
        <f>IF(ISNA(VLOOKUP($A40,ES_P2a_0!$A$10:$AQ$100,MATCH(FIXED(I$6,0,TRUE),ES_P2a_0!$A$10:$AQ$10,0),FALSE)),":",VLOOKUP($A40,ES_P2a_0!$A$10:$AQ$100,MATCH(FIXED(I$6,0,TRUE),ES_P2a_0!$A$10:$AQ$10,0),FALSE))</f>
        <v>:</v>
      </c>
      <c r="J40" s="232" t="str">
        <f>IF(ISNA(VLOOKUP($A40,ES_P2a_0!$A$10:$AQ$100,MATCH(FIXED(J$6,0,TRUE),ES_P2a_0!$A$10:$AQ$10,0),FALSE)),":",VLOOKUP($A40,ES_P2a_0!$A$10:$AQ$100,MATCH(FIXED(J$6,0,TRUE),ES_P2a_0!$A$10:$AQ$10,0),FALSE))</f>
        <v>:</v>
      </c>
      <c r="K40" s="232" t="str">
        <f>IF(ISNA(VLOOKUP($A40,ES_P2a_0!$A$10:$AQ$100,MATCH(FIXED(K$6,0,TRUE),ES_P2a_0!$A$10:$AQ$10,0),FALSE)),":",VLOOKUP($A40,ES_P2a_0!$A$10:$AQ$100,MATCH(FIXED(K$6,0,TRUE),ES_P2a_0!$A$10:$AQ$10,0),FALSE))</f>
        <v>:</v>
      </c>
      <c r="L40" s="232" t="str">
        <f>IF(ISNA(VLOOKUP($A40,ES_P2a_0!$A$10:$AQ$100,MATCH(FIXED(L$6,0,TRUE),ES_P2a_0!$A$10:$AQ$10,0),FALSE)),":",VLOOKUP($A40,ES_P2a_0!$A$10:$AQ$100,MATCH(FIXED(L$6,0,TRUE),ES_P2a_0!$A$10:$AQ$10,0),FALSE))</f>
        <v>:</v>
      </c>
      <c r="M40" s="232" t="str">
        <f>IF(ISNA(VLOOKUP($A40,ES_P2a_0!$A$10:$AQ$100,MATCH(FIXED(M$6,0,TRUE),ES_P2a_0!$A$10:$AQ$10,0),FALSE)),":",VLOOKUP($A40,ES_P2a_0!$A$10:$AQ$100,MATCH(FIXED(M$6,0,TRUE),ES_P2a_0!$A$10:$AQ$10,0),FALSE))</f>
        <v>:</v>
      </c>
      <c r="N40" s="232" t="str">
        <f>IF(ISNA(VLOOKUP($A40,ES_P2a_0!$A$10:$AQ$100,MATCH(FIXED(N$6,0,TRUE),ES_P2a_0!$A$10:$AQ$10,0),FALSE)),":",VLOOKUP($A40,ES_P2a_0!$A$10:$AQ$100,MATCH(FIXED(N$6,0,TRUE),ES_P2a_0!$A$10:$AQ$10,0),FALSE))</f>
        <v>:</v>
      </c>
      <c r="O40" s="232" t="str">
        <f>IF(ISNA(VLOOKUP($A40,ES_P2a_0!$A$10:$AQ$100,MATCH(FIXED(O$6,0,TRUE),ES_P2a_0!$A$10:$AQ$10,0),FALSE)),":",VLOOKUP($A40,ES_P2a_0!$A$10:$AQ$100,MATCH(FIXED(O$6,0,TRUE),ES_P2a_0!$A$10:$AQ$10,0),FALSE))</f>
        <v>:</v>
      </c>
      <c r="P40" s="232" t="str">
        <f>IF(ISNA(VLOOKUP($A40,ES_P2a_0!$A$10:$AQ$100,MATCH(FIXED(P$6,0,TRUE),ES_P2a_0!$A$10:$AQ$10,0),FALSE)),":",VLOOKUP($A40,ES_P2a_0!$A$10:$AQ$100,MATCH(FIXED(P$6,0,TRUE),ES_P2a_0!$A$10:$AQ$10,0),FALSE))</f>
        <v>:</v>
      </c>
      <c r="Q40" s="232" t="str">
        <f>IF(ISNA(VLOOKUP($A40,ES_P2a_0!$A$10:$AQ$100,MATCH(FIXED(Q$6,0,TRUE),ES_P2a_0!$A$10:$AQ$10,0),FALSE)),":",VLOOKUP($A40,ES_P2a_0!$A$10:$AQ$100,MATCH(FIXED(Q$6,0,TRUE),ES_P2a_0!$A$10:$AQ$10,0),FALSE))</f>
        <v>:</v>
      </c>
      <c r="R40" s="232" t="str">
        <f>IF(ISNA(VLOOKUP($A40,ES_P2a_0!$A$10:$AQ$100,MATCH(FIXED(R$6,0,TRUE),ES_P2a_0!$A$10:$AQ$10,0),FALSE)),":",VLOOKUP($A40,ES_P2a_0!$A$10:$AQ$100,MATCH(FIXED(R$6,0,TRUE),ES_P2a_0!$A$10:$AQ$10,0),FALSE))</f>
        <v>:</v>
      </c>
      <c r="S40" s="232" t="str">
        <f>IF(ISNA(VLOOKUP($A40,ES_P2a_0!$A$10:$AQ$100,MATCH(FIXED(S$6,0,TRUE),ES_P2a_0!$A$10:$AQ$10,0),FALSE)),":",VLOOKUP($A40,ES_P2a_0!$A$10:$AQ$100,MATCH(FIXED(S$6,0,TRUE),ES_P2a_0!$A$10:$AQ$10,0),FALSE))</f>
        <v>:</v>
      </c>
      <c r="T40" s="232" t="str">
        <f>IF(ISNA(VLOOKUP($A40,ES_P2a_0!$A$10:$AQ$100,MATCH(FIXED(T$6,0,TRUE),ES_P2a_0!$A$10:$AQ$10,0),FALSE)),":",VLOOKUP($A40,ES_P2a_0!$A$10:$AQ$100,MATCH(FIXED(T$6,0,TRUE),ES_P2a_0!$A$10:$AQ$10,0),FALSE))</f>
        <v>:</v>
      </c>
      <c r="U40" s="232" t="str">
        <f>IF(ISNA(VLOOKUP($A40,ES_P2a_0!$A$10:$AQ$100,MATCH(FIXED(U$6,0,TRUE),ES_P2a_0!$A$10:$AQ$10,0),FALSE)),":",VLOOKUP($A40,ES_P2a_0!$A$10:$AQ$100,MATCH(FIXED(U$6,0,TRUE),ES_P2a_0!$A$10:$AQ$10,0),FALSE))</f>
        <v>:</v>
      </c>
      <c r="V40" s="232" t="str">
        <f>IF(ISNA(VLOOKUP($A40,ES_P2a_0!$A$10:$AQ$100,MATCH(FIXED(V$6,0,TRUE),ES_P2a_0!$A$10:$AQ$10,0),FALSE)),":",VLOOKUP($A40,ES_P2a_0!$A$10:$AQ$100,MATCH(FIXED(V$6,0,TRUE),ES_P2a_0!$A$10:$AQ$10,0),FALSE))</f>
        <v>:</v>
      </c>
      <c r="W40" s="232" t="str">
        <f>IF(ISNA(VLOOKUP($A40,ES_P2a_0!$A$10:$AQ$100,MATCH(FIXED(W$6,0,TRUE),ES_P2a_0!$A$10:$AQ$10,0),FALSE)),":",VLOOKUP($A40,ES_P2a_0!$A$10:$AQ$100,MATCH(FIXED(W$6,0,TRUE),ES_P2a_0!$A$10:$AQ$10,0),FALSE))</f>
        <v>:</v>
      </c>
    </row>
    <row r="41" spans="1:23">
      <c r="B41" s="232"/>
      <c r="C41" s="232"/>
      <c r="D41" s="232"/>
      <c r="E41" s="232"/>
      <c r="F41" s="232"/>
      <c r="G41" s="232"/>
      <c r="H41" s="232"/>
      <c r="I41" s="232"/>
      <c r="J41" s="232"/>
      <c r="K41" s="232"/>
      <c r="L41" s="232"/>
      <c r="M41" s="232"/>
      <c r="N41" s="232"/>
      <c r="O41" s="232"/>
      <c r="P41" s="232"/>
      <c r="Q41" s="232"/>
      <c r="R41" s="232"/>
      <c r="S41" s="232"/>
      <c r="T41" s="232"/>
      <c r="U41" s="232"/>
      <c r="V41" s="232"/>
      <c r="W41" s="232"/>
    </row>
    <row r="42" spans="1:23">
      <c r="B42" s="232"/>
      <c r="C42" s="232">
        <f>C6</f>
        <v>1995</v>
      </c>
      <c r="D42" s="232">
        <f t="shared" ref="D42:W42" si="0">D6</f>
        <v>1996</v>
      </c>
      <c r="E42" s="232">
        <f t="shared" si="0"/>
        <v>1997</v>
      </c>
      <c r="F42" s="232">
        <f t="shared" si="0"/>
        <v>1998</v>
      </c>
      <c r="G42" s="232">
        <f t="shared" si="0"/>
        <v>1999</v>
      </c>
      <c r="H42" s="232">
        <f t="shared" si="0"/>
        <v>2000</v>
      </c>
      <c r="I42" s="232">
        <f t="shared" si="0"/>
        <v>2001</v>
      </c>
      <c r="J42" s="232">
        <f t="shared" si="0"/>
        <v>2002</v>
      </c>
      <c r="K42" s="232">
        <f t="shared" si="0"/>
        <v>2003</v>
      </c>
      <c r="L42" s="232">
        <f t="shared" si="0"/>
        <v>2004</v>
      </c>
      <c r="M42" s="232">
        <f t="shared" si="0"/>
        <v>2005</v>
      </c>
      <c r="N42" s="232">
        <f t="shared" si="0"/>
        <v>2006</v>
      </c>
      <c r="O42" s="232">
        <f t="shared" si="0"/>
        <v>2007</v>
      </c>
      <c r="P42" s="232">
        <f t="shared" si="0"/>
        <v>2008</v>
      </c>
      <c r="Q42" s="232">
        <f t="shared" si="0"/>
        <v>2009</v>
      </c>
      <c r="R42" s="232">
        <f t="shared" si="0"/>
        <v>2010</v>
      </c>
      <c r="S42" s="232">
        <f t="shared" si="0"/>
        <v>2011</v>
      </c>
      <c r="T42" s="232">
        <f t="shared" si="0"/>
        <v>2012</v>
      </c>
      <c r="U42" s="232">
        <f t="shared" si="0"/>
        <v>2013</v>
      </c>
      <c r="V42" s="232">
        <f t="shared" si="0"/>
        <v>2014</v>
      </c>
      <c r="W42" s="232">
        <f t="shared" si="0"/>
        <v>2015</v>
      </c>
    </row>
    <row r="43" spans="1:23">
      <c r="A43" s="230" t="str">
        <f>lookup!Z2</f>
        <v>European Union (28 countries)</v>
      </c>
      <c r="B43" s="232" t="str">
        <f>VLOOKUP(A43,lookup!$Z$2:$AA$77,2,FALSE)</f>
        <v>ΕΕ (28 χώρες)</v>
      </c>
      <c r="C43" s="232" t="str">
        <f>IF(ISNA(VLOOKUP($A43,ES_P2a_0!$A$10:$AQ$100,MATCH(FIXED(C$6,0,TRUE),ES_P2a_0!$A$10:$AQ$10,0)+1,FALSE)),"",VLOOKUP($A43,ES_P2a_0!$A$10:$AQ$100,MATCH(FIXED(C$6,0,TRUE),ES_P2a_0!$A$10:$AQ$10,0)+1,FALSE))</f>
        <v/>
      </c>
      <c r="D43" s="232" t="str">
        <f>IF(ISNA(VLOOKUP($A43,ES_P2a_0!$A$10:$AQ$100,MATCH(FIXED(D$6,0,TRUE),ES_P2a_0!$A$10:$AQ$10,0)+1,FALSE)),"",VLOOKUP($A43,ES_P2a_0!$A$10:$AQ$100,MATCH(FIXED(D$6,0,TRUE),ES_P2a_0!$A$10:$AQ$10,0)+1,FALSE))</f>
        <v/>
      </c>
      <c r="E43" s="232" t="str">
        <f>IF(ISNA(VLOOKUP($A43,ES_P2a_0!$A$10:$AQ$100,MATCH(FIXED(E$6,0,TRUE),ES_P2a_0!$A$10:$AQ$10,0)+1,FALSE)),"",VLOOKUP($A43,ES_P2a_0!$A$10:$AQ$100,MATCH(FIXED(E$6,0,TRUE),ES_P2a_0!$A$10:$AQ$10,0)+1,FALSE))</f>
        <v/>
      </c>
      <c r="F43" s="232" t="str">
        <f>IF(ISNA(VLOOKUP($A43,ES_P2a_0!$A$10:$AQ$100,MATCH(FIXED(F$6,0,TRUE),ES_P2a_0!$A$10:$AQ$10,0)+1,FALSE)),"",VLOOKUP($A43,ES_P2a_0!$A$10:$AQ$100,MATCH(FIXED(F$6,0,TRUE),ES_P2a_0!$A$10:$AQ$10,0)+1,FALSE))</f>
        <v/>
      </c>
      <c r="G43" s="232" t="str">
        <f>IF(ISNA(VLOOKUP($A43,ES_P2a_0!$A$10:$AQ$100,MATCH(FIXED(G$6,0,TRUE),ES_P2a_0!$A$10:$AQ$10,0)+1,FALSE)),"",VLOOKUP($A43,ES_P2a_0!$A$10:$AQ$100,MATCH(FIXED(G$6,0,TRUE),ES_P2a_0!$A$10:$AQ$10,0)+1,FALSE))</f>
        <v/>
      </c>
      <c r="H43" s="232" t="str">
        <f>IF(ISNA(VLOOKUP($A43,ES_P2a_0!$A$10:$AQ$100,MATCH(FIXED(H$6,0,TRUE),ES_P2a_0!$A$10:$AQ$10,0)+1,FALSE)),"",VLOOKUP($A43,ES_P2a_0!$A$10:$AQ$100,MATCH(FIXED(H$6,0,TRUE),ES_P2a_0!$A$10:$AQ$10,0)+1,FALSE))</f>
        <v/>
      </c>
      <c r="I43" s="232" t="str">
        <f>IF(ISNA(VLOOKUP($A43,ES_P2a_0!$A$10:$AQ$100,MATCH(FIXED(I$6,0,TRUE),ES_P2a_0!$A$10:$AQ$10,0)+1,FALSE)),"",VLOOKUP($A43,ES_P2a_0!$A$10:$AQ$100,MATCH(FIXED(I$6,0,TRUE),ES_P2a_0!$A$10:$AQ$10,0)+1,FALSE))</f>
        <v/>
      </c>
      <c r="J43" s="232" t="str">
        <f>IF(ISNA(VLOOKUP($A43,ES_P2a_0!$A$10:$AQ$100,MATCH(FIXED(J$6,0,TRUE),ES_P2a_0!$A$10:$AQ$10,0)+1,FALSE)),"",VLOOKUP($A43,ES_P2a_0!$A$10:$AQ$100,MATCH(FIXED(J$6,0,TRUE),ES_P2a_0!$A$10:$AQ$10,0)+1,FALSE))</f>
        <v/>
      </c>
      <c r="K43" s="232" t="str">
        <f>IF(ISNA(VLOOKUP($A43,ES_P2a_0!$A$10:$AQ$100,MATCH(FIXED(K$6,0,TRUE),ES_P2a_0!$A$10:$AQ$10,0)+1,FALSE)),"",VLOOKUP($A43,ES_P2a_0!$A$10:$AQ$100,MATCH(FIXED(K$6,0,TRUE),ES_P2a_0!$A$10:$AQ$10,0)+1,FALSE))</f>
        <v/>
      </c>
      <c r="L43" s="232" t="str">
        <f>IF(ISNA(VLOOKUP($A43,ES_P2a_0!$A$10:$AQ$100,MATCH(FIXED(L$6,0,TRUE),ES_P2a_0!$A$10:$AQ$10,0)+1,FALSE)),"",VLOOKUP($A43,ES_P2a_0!$A$10:$AQ$100,MATCH(FIXED(L$6,0,TRUE),ES_P2a_0!$A$10:$AQ$10,0)+1,FALSE))</f>
        <v/>
      </c>
      <c r="M43" s="232" t="str">
        <f>IF(ISNA(VLOOKUP($A43,ES_P2a_0!$A$10:$AQ$100,MATCH(FIXED(M$6,0,TRUE),ES_P2a_0!$A$10:$AQ$10,0)+1,FALSE)),"",VLOOKUP($A43,ES_P2a_0!$A$10:$AQ$100,MATCH(FIXED(M$6,0,TRUE),ES_P2a_0!$A$10:$AQ$10,0)+1,FALSE))</f>
        <v/>
      </c>
      <c r="N43" s="232" t="str">
        <f>IF(ISNA(VLOOKUP($A43,ES_P2a_0!$A$10:$AQ$100,MATCH(FIXED(N$6,0,TRUE),ES_P2a_0!$A$10:$AQ$10,0)+1,FALSE)),"",VLOOKUP($A43,ES_P2a_0!$A$10:$AQ$100,MATCH(FIXED(N$6,0,TRUE),ES_P2a_0!$A$10:$AQ$10,0)+1,FALSE))</f>
        <v/>
      </c>
      <c r="O43" s="232" t="str">
        <f>IF(ISNA(VLOOKUP($A43,ES_P2a_0!$A$10:$AQ$100,MATCH(FIXED(O$6,0,TRUE),ES_P2a_0!$A$10:$AQ$10,0)+1,FALSE)),"",VLOOKUP($A43,ES_P2a_0!$A$10:$AQ$100,MATCH(FIXED(O$6,0,TRUE),ES_P2a_0!$A$10:$AQ$10,0)+1,FALSE))</f>
        <v/>
      </c>
      <c r="P43" s="232" t="str">
        <f>IF(ISNA(VLOOKUP($A43,ES_P2a_0!$A$10:$AQ$100,MATCH(FIXED(P$6,0,TRUE),ES_P2a_0!$A$10:$AQ$10,0)+1,FALSE)),"",VLOOKUP($A43,ES_P2a_0!$A$10:$AQ$100,MATCH(FIXED(P$6,0,TRUE),ES_P2a_0!$A$10:$AQ$10,0)+1,FALSE))</f>
        <v/>
      </c>
      <c r="Q43" s="232" t="str">
        <f>IF(ISNA(VLOOKUP($A43,ES_P2a_0!$A$10:$AQ$100,MATCH(FIXED(Q$6,0,TRUE),ES_P2a_0!$A$10:$AQ$10,0)+1,FALSE)),"",VLOOKUP($A43,ES_P2a_0!$A$10:$AQ$100,MATCH(FIXED(Q$6,0,TRUE),ES_P2a_0!$A$10:$AQ$10,0)+1,FALSE))</f>
        <v/>
      </c>
      <c r="R43" s="232" t="str">
        <f>IF(ISNA(VLOOKUP($A43,ES_P2a_0!$A$10:$AQ$100,MATCH(FIXED(R$6,0,TRUE),ES_P2a_0!$A$10:$AQ$10,0)+1,FALSE)),"",VLOOKUP($A43,ES_P2a_0!$A$10:$AQ$100,MATCH(FIXED(R$6,0,TRUE),ES_P2a_0!$A$10:$AQ$10,0)+1,FALSE))</f>
        <v/>
      </c>
      <c r="S43" s="232" t="str">
        <f>IF(ISNA(VLOOKUP($A43,ES_P2a_0!$A$10:$AQ$100,MATCH(FIXED(S$6,0,TRUE),ES_P2a_0!$A$10:$AQ$10,0)+1,FALSE)),"",VLOOKUP($A43,ES_P2a_0!$A$10:$AQ$100,MATCH(FIXED(S$6,0,TRUE),ES_P2a_0!$A$10:$AQ$10,0)+1,FALSE))</f>
        <v/>
      </c>
      <c r="T43" s="232" t="str">
        <f>IF(ISNA(VLOOKUP($A43,ES_P2a_0!$A$10:$AQ$100,MATCH(FIXED(T$6,0,TRUE),ES_P2a_0!$A$10:$AQ$10,0)+1,FALSE)),"",VLOOKUP($A43,ES_P2a_0!$A$10:$AQ$100,MATCH(FIXED(T$6,0,TRUE),ES_P2a_0!$A$10:$AQ$10,0)+1,FALSE))</f>
        <v/>
      </c>
      <c r="U43" s="232" t="str">
        <f>IF(ISNA(VLOOKUP($A43,ES_P2a_0!$A$10:$AQ$100,MATCH(FIXED(U$6,0,TRUE),ES_P2a_0!$A$10:$AQ$10,0)+1,FALSE)),"",VLOOKUP($A43,ES_P2a_0!$A$10:$AQ$100,MATCH(FIXED(U$6,0,TRUE),ES_P2a_0!$A$10:$AQ$10,0)+1,FALSE))</f>
        <v/>
      </c>
      <c r="V43" s="232" t="str">
        <f>IF(ISNA(VLOOKUP($A43,ES_P2a_0!$A$10:$AQ$100,MATCH(FIXED(V$6,0,TRUE),ES_P2a_0!$A$10:$AQ$10,0)+1,FALSE)),"",VLOOKUP($A43,ES_P2a_0!$A$10:$AQ$100,MATCH(FIXED(V$6,0,TRUE),ES_P2a_0!$A$10:$AQ$10,0)+1,FALSE))</f>
        <v/>
      </c>
      <c r="W43" s="232" t="str">
        <f>IF(ISNA(VLOOKUP($A43,ES_P2a_0!$A$10:$AQ$100,MATCH(FIXED(W$6,0,TRUE),ES_P2a_0!$A$10:$AQ$10,0)+1,FALSE)),"",VLOOKUP($A43,ES_P2a_0!$A$10:$AQ$100,MATCH(FIXED(W$6,0,TRUE),ES_P2a_0!$A$10:$AQ$10,0)+1,FALSE))</f>
        <v/>
      </c>
    </row>
    <row r="44" spans="1:23">
      <c r="A44" s="230" t="str">
        <f>lookup!Z3</f>
        <v>European Union (27 countries)</v>
      </c>
      <c r="B44" s="232" t="str">
        <f>VLOOKUP(A44,lookup!$Z$2:$AA$77,2,FALSE)</f>
        <v>ΕΕ (27 χώρες)</v>
      </c>
      <c r="C44" s="232" t="str">
        <f>IF(ISNA(VLOOKUP($A44,ES_P2a_0!$A$10:$AQ$100,MATCH(FIXED(C$6,0,TRUE),ES_P2a_0!$A$10:$AQ$10,0)+1,FALSE)),"",VLOOKUP($A44,ES_P2a_0!$A$10:$AQ$100,MATCH(FIXED(C$6,0,TRUE),ES_P2a_0!$A$10:$AQ$10,0)+1,FALSE))</f>
        <v/>
      </c>
      <c r="D44" s="232" t="str">
        <f>IF(ISNA(VLOOKUP($A44,ES_P2a_0!$A$10:$AQ$100,MATCH(FIXED(D$6,0,TRUE),ES_P2a_0!$A$10:$AQ$10,0)+1,FALSE)),"",VLOOKUP($A44,ES_P2a_0!$A$10:$AQ$100,MATCH(FIXED(D$6,0,TRUE),ES_P2a_0!$A$10:$AQ$10,0)+1,FALSE))</f>
        <v/>
      </c>
      <c r="E44" s="232" t="str">
        <f>IF(ISNA(VLOOKUP($A44,ES_P2a_0!$A$10:$AQ$100,MATCH(FIXED(E$6,0,TRUE),ES_P2a_0!$A$10:$AQ$10,0)+1,FALSE)),"",VLOOKUP($A44,ES_P2a_0!$A$10:$AQ$100,MATCH(FIXED(E$6,0,TRUE),ES_P2a_0!$A$10:$AQ$10,0)+1,FALSE))</f>
        <v/>
      </c>
      <c r="F44" s="232" t="str">
        <f>IF(ISNA(VLOOKUP($A44,ES_P2a_0!$A$10:$AQ$100,MATCH(FIXED(F$6,0,TRUE),ES_P2a_0!$A$10:$AQ$10,0)+1,FALSE)),"",VLOOKUP($A44,ES_P2a_0!$A$10:$AQ$100,MATCH(FIXED(F$6,0,TRUE),ES_P2a_0!$A$10:$AQ$10,0)+1,FALSE))</f>
        <v/>
      </c>
      <c r="G44" s="232" t="str">
        <f>IF(ISNA(VLOOKUP($A44,ES_P2a_0!$A$10:$AQ$100,MATCH(FIXED(G$6,0,TRUE),ES_P2a_0!$A$10:$AQ$10,0)+1,FALSE)),"",VLOOKUP($A44,ES_P2a_0!$A$10:$AQ$100,MATCH(FIXED(G$6,0,TRUE),ES_P2a_0!$A$10:$AQ$10,0)+1,FALSE))</f>
        <v/>
      </c>
      <c r="H44" s="232" t="str">
        <f>IF(ISNA(VLOOKUP($A44,ES_P2a_0!$A$10:$AQ$100,MATCH(FIXED(H$6,0,TRUE),ES_P2a_0!$A$10:$AQ$10,0)+1,FALSE)),"",VLOOKUP($A44,ES_P2a_0!$A$10:$AQ$100,MATCH(FIXED(H$6,0,TRUE),ES_P2a_0!$A$10:$AQ$10,0)+1,FALSE))</f>
        <v/>
      </c>
      <c r="I44" s="232" t="str">
        <f>IF(ISNA(VLOOKUP($A44,ES_P2a_0!$A$10:$AQ$100,MATCH(FIXED(I$6,0,TRUE),ES_P2a_0!$A$10:$AQ$10,0)+1,FALSE)),"",VLOOKUP($A44,ES_P2a_0!$A$10:$AQ$100,MATCH(FIXED(I$6,0,TRUE),ES_P2a_0!$A$10:$AQ$10,0)+1,FALSE))</f>
        <v/>
      </c>
      <c r="J44" s="232" t="str">
        <f>IF(ISNA(VLOOKUP($A44,ES_P2a_0!$A$10:$AQ$100,MATCH(FIXED(J$6,0,TRUE),ES_P2a_0!$A$10:$AQ$10,0)+1,FALSE)),"",VLOOKUP($A44,ES_P2a_0!$A$10:$AQ$100,MATCH(FIXED(J$6,0,TRUE),ES_P2a_0!$A$10:$AQ$10,0)+1,FALSE))</f>
        <v/>
      </c>
      <c r="K44" s="232" t="str">
        <f>IF(ISNA(VLOOKUP($A44,ES_P2a_0!$A$10:$AQ$100,MATCH(FIXED(K$6,0,TRUE),ES_P2a_0!$A$10:$AQ$10,0)+1,FALSE)),"",VLOOKUP($A44,ES_P2a_0!$A$10:$AQ$100,MATCH(FIXED(K$6,0,TRUE),ES_P2a_0!$A$10:$AQ$10,0)+1,FALSE))</f>
        <v/>
      </c>
      <c r="L44" s="232" t="str">
        <f>IF(ISNA(VLOOKUP($A44,ES_P2a_0!$A$10:$AQ$100,MATCH(FIXED(L$6,0,TRUE),ES_P2a_0!$A$10:$AQ$10,0)+1,FALSE)),"",VLOOKUP($A44,ES_P2a_0!$A$10:$AQ$100,MATCH(FIXED(L$6,0,TRUE),ES_P2a_0!$A$10:$AQ$10,0)+1,FALSE))</f>
        <v/>
      </c>
      <c r="M44" s="232" t="str">
        <f>IF(ISNA(VLOOKUP($A44,ES_P2a_0!$A$10:$AQ$100,MATCH(FIXED(M$6,0,TRUE),ES_P2a_0!$A$10:$AQ$10,0)+1,FALSE)),"",VLOOKUP($A44,ES_P2a_0!$A$10:$AQ$100,MATCH(FIXED(M$6,0,TRUE),ES_P2a_0!$A$10:$AQ$10,0)+1,FALSE))</f>
        <v/>
      </c>
      <c r="N44" s="232" t="str">
        <f>IF(ISNA(VLOOKUP($A44,ES_P2a_0!$A$10:$AQ$100,MATCH(FIXED(N$6,0,TRUE),ES_P2a_0!$A$10:$AQ$10,0)+1,FALSE)),"",VLOOKUP($A44,ES_P2a_0!$A$10:$AQ$100,MATCH(FIXED(N$6,0,TRUE),ES_P2a_0!$A$10:$AQ$10,0)+1,FALSE))</f>
        <v/>
      </c>
      <c r="O44" s="232" t="str">
        <f>IF(ISNA(VLOOKUP($A44,ES_P2a_0!$A$10:$AQ$100,MATCH(FIXED(O$6,0,TRUE),ES_P2a_0!$A$10:$AQ$10,0)+1,FALSE)),"",VLOOKUP($A44,ES_P2a_0!$A$10:$AQ$100,MATCH(FIXED(O$6,0,TRUE),ES_P2a_0!$A$10:$AQ$10,0)+1,FALSE))</f>
        <v/>
      </c>
      <c r="P44" s="232" t="str">
        <f>IF(ISNA(VLOOKUP($A44,ES_P2a_0!$A$10:$AQ$100,MATCH(FIXED(P$6,0,TRUE),ES_P2a_0!$A$10:$AQ$10,0)+1,FALSE)),"",VLOOKUP($A44,ES_P2a_0!$A$10:$AQ$100,MATCH(FIXED(P$6,0,TRUE),ES_P2a_0!$A$10:$AQ$10,0)+1,FALSE))</f>
        <v/>
      </c>
      <c r="Q44" s="232" t="str">
        <f>IF(ISNA(VLOOKUP($A44,ES_P2a_0!$A$10:$AQ$100,MATCH(FIXED(Q$6,0,TRUE),ES_P2a_0!$A$10:$AQ$10,0)+1,FALSE)),"",VLOOKUP($A44,ES_P2a_0!$A$10:$AQ$100,MATCH(FIXED(Q$6,0,TRUE),ES_P2a_0!$A$10:$AQ$10,0)+1,FALSE))</f>
        <v/>
      </c>
      <c r="R44" s="232" t="str">
        <f>IF(ISNA(VLOOKUP($A44,ES_P2a_0!$A$10:$AQ$100,MATCH(FIXED(R$6,0,TRUE),ES_P2a_0!$A$10:$AQ$10,0)+1,FALSE)),"",VLOOKUP($A44,ES_P2a_0!$A$10:$AQ$100,MATCH(FIXED(R$6,0,TRUE),ES_P2a_0!$A$10:$AQ$10,0)+1,FALSE))</f>
        <v/>
      </c>
      <c r="S44" s="232" t="str">
        <f>IF(ISNA(VLOOKUP($A44,ES_P2a_0!$A$10:$AQ$100,MATCH(FIXED(S$6,0,TRUE),ES_P2a_0!$A$10:$AQ$10,0)+1,FALSE)),"",VLOOKUP($A44,ES_P2a_0!$A$10:$AQ$100,MATCH(FIXED(S$6,0,TRUE),ES_P2a_0!$A$10:$AQ$10,0)+1,FALSE))</f>
        <v/>
      </c>
      <c r="T44" s="232" t="str">
        <f>IF(ISNA(VLOOKUP($A44,ES_P2a_0!$A$10:$AQ$100,MATCH(FIXED(T$6,0,TRUE),ES_P2a_0!$A$10:$AQ$10,0)+1,FALSE)),"",VLOOKUP($A44,ES_P2a_0!$A$10:$AQ$100,MATCH(FIXED(T$6,0,TRUE),ES_P2a_0!$A$10:$AQ$10,0)+1,FALSE))</f>
        <v/>
      </c>
      <c r="U44" s="232" t="str">
        <f>IF(ISNA(VLOOKUP($A44,ES_P2a_0!$A$10:$AQ$100,MATCH(FIXED(U$6,0,TRUE),ES_P2a_0!$A$10:$AQ$10,0)+1,FALSE)),"",VLOOKUP($A44,ES_P2a_0!$A$10:$AQ$100,MATCH(FIXED(U$6,0,TRUE),ES_P2a_0!$A$10:$AQ$10,0)+1,FALSE))</f>
        <v/>
      </c>
      <c r="V44" s="232" t="str">
        <f>IF(ISNA(VLOOKUP($A44,ES_P2a_0!$A$10:$AQ$100,MATCH(FIXED(V$6,0,TRUE),ES_P2a_0!$A$10:$AQ$10,0)+1,FALSE)),"",VLOOKUP($A44,ES_P2a_0!$A$10:$AQ$100,MATCH(FIXED(V$6,0,TRUE),ES_P2a_0!$A$10:$AQ$10,0)+1,FALSE))</f>
        <v/>
      </c>
      <c r="W44" s="232" t="str">
        <f>IF(ISNA(VLOOKUP($A44,ES_P2a_0!$A$10:$AQ$100,MATCH(FIXED(W$6,0,TRUE),ES_P2a_0!$A$10:$AQ$10,0)+1,FALSE)),"",VLOOKUP($A44,ES_P2a_0!$A$10:$AQ$100,MATCH(FIXED(W$6,0,TRUE),ES_P2a_0!$A$10:$AQ$10,0)+1,FALSE))</f>
        <v/>
      </c>
    </row>
    <row r="45" spans="1:23">
      <c r="A45" s="230" t="str">
        <f>lookup!Z4</f>
        <v>European Union (15 countries)</v>
      </c>
      <c r="B45" s="232" t="str">
        <f>VLOOKUP(A45,lookup!$Z$2:$AA$77,2,FALSE)</f>
        <v>ΕΕ (15 χώρες)</v>
      </c>
      <c r="C45" s="232" t="str">
        <f>IF(ISNA(VLOOKUP($A45,ES_P2a_0!$A$10:$AQ$100,MATCH(FIXED(C$6,0,TRUE),ES_P2a_0!$A$10:$AQ$10,0)+1,FALSE)),"",VLOOKUP($A45,ES_P2a_0!$A$10:$AQ$100,MATCH(FIXED(C$6,0,TRUE),ES_P2a_0!$A$10:$AQ$10,0)+1,FALSE))</f>
        <v/>
      </c>
      <c r="D45" s="232" t="str">
        <f>IF(ISNA(VLOOKUP($A45,ES_P2a_0!$A$10:$AQ$100,MATCH(FIXED(D$6,0,TRUE),ES_P2a_0!$A$10:$AQ$10,0)+1,FALSE)),"",VLOOKUP($A45,ES_P2a_0!$A$10:$AQ$100,MATCH(FIXED(D$6,0,TRUE),ES_P2a_0!$A$10:$AQ$10,0)+1,FALSE))</f>
        <v/>
      </c>
      <c r="E45" s="232" t="str">
        <f>IF(ISNA(VLOOKUP($A45,ES_P2a_0!$A$10:$AQ$100,MATCH(FIXED(E$6,0,TRUE),ES_P2a_0!$A$10:$AQ$10,0)+1,FALSE)),"",VLOOKUP($A45,ES_P2a_0!$A$10:$AQ$100,MATCH(FIXED(E$6,0,TRUE),ES_P2a_0!$A$10:$AQ$10,0)+1,FALSE))</f>
        <v/>
      </c>
      <c r="F45" s="232" t="str">
        <f>IF(ISNA(VLOOKUP($A45,ES_P2a_0!$A$10:$AQ$100,MATCH(FIXED(F$6,0,TRUE),ES_P2a_0!$A$10:$AQ$10,0)+1,FALSE)),"",VLOOKUP($A45,ES_P2a_0!$A$10:$AQ$100,MATCH(FIXED(F$6,0,TRUE),ES_P2a_0!$A$10:$AQ$10,0)+1,FALSE))</f>
        <v/>
      </c>
      <c r="G45" s="232" t="str">
        <f>IF(ISNA(VLOOKUP($A45,ES_P2a_0!$A$10:$AQ$100,MATCH(FIXED(G$6,0,TRUE),ES_P2a_0!$A$10:$AQ$10,0)+1,FALSE)),"",VLOOKUP($A45,ES_P2a_0!$A$10:$AQ$100,MATCH(FIXED(G$6,0,TRUE),ES_P2a_0!$A$10:$AQ$10,0)+1,FALSE))</f>
        <v/>
      </c>
      <c r="H45" s="232" t="str">
        <f>IF(ISNA(VLOOKUP($A45,ES_P2a_0!$A$10:$AQ$100,MATCH(FIXED(H$6,0,TRUE),ES_P2a_0!$A$10:$AQ$10,0)+1,FALSE)),"",VLOOKUP($A45,ES_P2a_0!$A$10:$AQ$100,MATCH(FIXED(H$6,0,TRUE),ES_P2a_0!$A$10:$AQ$10,0)+1,FALSE))</f>
        <v/>
      </c>
      <c r="I45" s="232" t="str">
        <f>IF(ISNA(VLOOKUP($A45,ES_P2a_0!$A$10:$AQ$100,MATCH(FIXED(I$6,0,TRUE),ES_P2a_0!$A$10:$AQ$10,0)+1,FALSE)),"",VLOOKUP($A45,ES_P2a_0!$A$10:$AQ$100,MATCH(FIXED(I$6,0,TRUE),ES_P2a_0!$A$10:$AQ$10,0)+1,FALSE))</f>
        <v/>
      </c>
      <c r="J45" s="232" t="str">
        <f>IF(ISNA(VLOOKUP($A45,ES_P2a_0!$A$10:$AQ$100,MATCH(FIXED(J$6,0,TRUE),ES_P2a_0!$A$10:$AQ$10,0)+1,FALSE)),"",VLOOKUP($A45,ES_P2a_0!$A$10:$AQ$100,MATCH(FIXED(J$6,0,TRUE),ES_P2a_0!$A$10:$AQ$10,0)+1,FALSE))</f>
        <v/>
      </c>
      <c r="K45" s="232" t="str">
        <f>IF(ISNA(VLOOKUP($A45,ES_P2a_0!$A$10:$AQ$100,MATCH(FIXED(K$6,0,TRUE),ES_P2a_0!$A$10:$AQ$10,0)+1,FALSE)),"",VLOOKUP($A45,ES_P2a_0!$A$10:$AQ$100,MATCH(FIXED(K$6,0,TRUE),ES_P2a_0!$A$10:$AQ$10,0)+1,FALSE))</f>
        <v/>
      </c>
      <c r="L45" s="232" t="str">
        <f>IF(ISNA(VLOOKUP($A45,ES_P2a_0!$A$10:$AQ$100,MATCH(FIXED(L$6,0,TRUE),ES_P2a_0!$A$10:$AQ$10,0)+1,FALSE)),"",VLOOKUP($A45,ES_P2a_0!$A$10:$AQ$100,MATCH(FIXED(L$6,0,TRUE),ES_P2a_0!$A$10:$AQ$10,0)+1,FALSE))</f>
        <v/>
      </c>
      <c r="M45" s="232" t="str">
        <f>IF(ISNA(VLOOKUP($A45,ES_P2a_0!$A$10:$AQ$100,MATCH(FIXED(M$6,0,TRUE),ES_P2a_0!$A$10:$AQ$10,0)+1,FALSE)),"",VLOOKUP($A45,ES_P2a_0!$A$10:$AQ$100,MATCH(FIXED(M$6,0,TRUE),ES_P2a_0!$A$10:$AQ$10,0)+1,FALSE))</f>
        <v/>
      </c>
      <c r="N45" s="232" t="str">
        <f>IF(ISNA(VLOOKUP($A45,ES_P2a_0!$A$10:$AQ$100,MATCH(FIXED(N$6,0,TRUE),ES_P2a_0!$A$10:$AQ$10,0)+1,FALSE)),"",VLOOKUP($A45,ES_P2a_0!$A$10:$AQ$100,MATCH(FIXED(N$6,0,TRUE),ES_P2a_0!$A$10:$AQ$10,0)+1,FALSE))</f>
        <v/>
      </c>
      <c r="O45" s="232" t="str">
        <f>IF(ISNA(VLOOKUP($A45,ES_P2a_0!$A$10:$AQ$100,MATCH(FIXED(O$6,0,TRUE),ES_P2a_0!$A$10:$AQ$10,0)+1,FALSE)),"",VLOOKUP($A45,ES_P2a_0!$A$10:$AQ$100,MATCH(FIXED(O$6,0,TRUE),ES_P2a_0!$A$10:$AQ$10,0)+1,FALSE))</f>
        <v/>
      </c>
      <c r="P45" s="232" t="str">
        <f>IF(ISNA(VLOOKUP($A45,ES_P2a_0!$A$10:$AQ$100,MATCH(FIXED(P$6,0,TRUE),ES_P2a_0!$A$10:$AQ$10,0)+1,FALSE)),"",VLOOKUP($A45,ES_P2a_0!$A$10:$AQ$100,MATCH(FIXED(P$6,0,TRUE),ES_P2a_0!$A$10:$AQ$10,0)+1,FALSE))</f>
        <v/>
      </c>
      <c r="Q45" s="232" t="str">
        <f>IF(ISNA(VLOOKUP($A45,ES_P2a_0!$A$10:$AQ$100,MATCH(FIXED(Q$6,0,TRUE),ES_P2a_0!$A$10:$AQ$10,0)+1,FALSE)),"",VLOOKUP($A45,ES_P2a_0!$A$10:$AQ$100,MATCH(FIXED(Q$6,0,TRUE),ES_P2a_0!$A$10:$AQ$10,0)+1,FALSE))</f>
        <v/>
      </c>
      <c r="R45" s="232" t="str">
        <f>IF(ISNA(VLOOKUP($A45,ES_P2a_0!$A$10:$AQ$100,MATCH(FIXED(R$6,0,TRUE),ES_P2a_0!$A$10:$AQ$10,0)+1,FALSE)),"",VLOOKUP($A45,ES_P2a_0!$A$10:$AQ$100,MATCH(FIXED(R$6,0,TRUE),ES_P2a_0!$A$10:$AQ$10,0)+1,FALSE))</f>
        <v/>
      </c>
      <c r="S45" s="232" t="str">
        <f>IF(ISNA(VLOOKUP($A45,ES_P2a_0!$A$10:$AQ$100,MATCH(FIXED(S$6,0,TRUE),ES_P2a_0!$A$10:$AQ$10,0)+1,FALSE)),"",VLOOKUP($A45,ES_P2a_0!$A$10:$AQ$100,MATCH(FIXED(S$6,0,TRUE),ES_P2a_0!$A$10:$AQ$10,0)+1,FALSE))</f>
        <v/>
      </c>
      <c r="T45" s="232" t="str">
        <f>IF(ISNA(VLOOKUP($A45,ES_P2a_0!$A$10:$AQ$100,MATCH(FIXED(T$6,0,TRUE),ES_P2a_0!$A$10:$AQ$10,0)+1,FALSE)),"",VLOOKUP($A45,ES_P2a_0!$A$10:$AQ$100,MATCH(FIXED(T$6,0,TRUE),ES_P2a_0!$A$10:$AQ$10,0)+1,FALSE))</f>
        <v/>
      </c>
      <c r="U45" s="232" t="str">
        <f>IF(ISNA(VLOOKUP($A45,ES_P2a_0!$A$10:$AQ$100,MATCH(FIXED(U$6,0,TRUE),ES_P2a_0!$A$10:$AQ$10,0)+1,FALSE)),"",VLOOKUP($A45,ES_P2a_0!$A$10:$AQ$100,MATCH(FIXED(U$6,0,TRUE),ES_P2a_0!$A$10:$AQ$10,0)+1,FALSE))</f>
        <v/>
      </c>
      <c r="V45" s="232" t="str">
        <f>IF(ISNA(VLOOKUP($A45,ES_P2a_0!$A$10:$AQ$100,MATCH(FIXED(V$6,0,TRUE),ES_P2a_0!$A$10:$AQ$10,0)+1,FALSE)),"",VLOOKUP($A45,ES_P2a_0!$A$10:$AQ$100,MATCH(FIXED(V$6,0,TRUE),ES_P2a_0!$A$10:$AQ$10,0)+1,FALSE))</f>
        <v/>
      </c>
      <c r="W45" s="232" t="str">
        <f>IF(ISNA(VLOOKUP($A45,ES_P2a_0!$A$10:$AQ$100,MATCH(FIXED(W$6,0,TRUE),ES_P2a_0!$A$10:$AQ$10,0)+1,FALSE)),"",VLOOKUP($A45,ES_P2a_0!$A$10:$AQ$100,MATCH(FIXED(W$6,0,TRUE),ES_P2a_0!$A$10:$AQ$10,0)+1,FALSE))</f>
        <v/>
      </c>
    </row>
    <row r="46" spans="1:23">
      <c r="A46" s="230" t="str">
        <f>lookup!Z5</f>
        <v>Euro area (EA11-2000, EA12-2006, EA13-2007, EA15-2008, EA16-2010, EA17-2013, EA18)</v>
      </c>
      <c r="B46" s="232" t="str">
        <f>VLOOKUP(A46,lookup!$Z$2:$AA$77,2,FALSE)</f>
        <v>Ευροχώρος</v>
      </c>
      <c r="C46" s="232" t="str">
        <f>IF(ISNA(VLOOKUP($A46,ES_P2a_0!$A$10:$AQ$100,MATCH(FIXED(C$6,0,TRUE),ES_P2a_0!$A$10:$AQ$10,0)+1,FALSE)),"",VLOOKUP($A46,ES_P2a_0!$A$10:$AQ$100,MATCH(FIXED(C$6,0,TRUE),ES_P2a_0!$A$10:$AQ$10,0)+1,FALSE))</f>
        <v/>
      </c>
      <c r="D46" s="232" t="str">
        <f>IF(ISNA(VLOOKUP($A46,ES_P2a_0!$A$10:$AQ$100,MATCH(FIXED(D$6,0,TRUE),ES_P2a_0!$A$10:$AQ$10,0)+1,FALSE)),"",VLOOKUP($A46,ES_P2a_0!$A$10:$AQ$100,MATCH(FIXED(D$6,0,TRUE),ES_P2a_0!$A$10:$AQ$10,0)+1,FALSE))</f>
        <v/>
      </c>
      <c r="E46" s="232" t="str">
        <f>IF(ISNA(VLOOKUP($A46,ES_P2a_0!$A$10:$AQ$100,MATCH(FIXED(E$6,0,TRUE),ES_P2a_0!$A$10:$AQ$10,0)+1,FALSE)),"",VLOOKUP($A46,ES_P2a_0!$A$10:$AQ$100,MATCH(FIXED(E$6,0,TRUE),ES_P2a_0!$A$10:$AQ$10,0)+1,FALSE))</f>
        <v/>
      </c>
      <c r="F46" s="232" t="str">
        <f>IF(ISNA(VLOOKUP($A46,ES_P2a_0!$A$10:$AQ$100,MATCH(FIXED(F$6,0,TRUE),ES_P2a_0!$A$10:$AQ$10,0)+1,FALSE)),"",VLOOKUP($A46,ES_P2a_0!$A$10:$AQ$100,MATCH(FIXED(F$6,0,TRUE),ES_P2a_0!$A$10:$AQ$10,0)+1,FALSE))</f>
        <v/>
      </c>
      <c r="G46" s="232" t="str">
        <f>IF(ISNA(VLOOKUP($A46,ES_P2a_0!$A$10:$AQ$100,MATCH(FIXED(G$6,0,TRUE),ES_P2a_0!$A$10:$AQ$10,0)+1,FALSE)),"",VLOOKUP($A46,ES_P2a_0!$A$10:$AQ$100,MATCH(FIXED(G$6,0,TRUE),ES_P2a_0!$A$10:$AQ$10,0)+1,FALSE))</f>
        <v/>
      </c>
      <c r="H46" s="232" t="str">
        <f>IF(ISNA(VLOOKUP($A46,ES_P2a_0!$A$10:$AQ$100,MATCH(FIXED(H$6,0,TRUE),ES_P2a_0!$A$10:$AQ$10,0)+1,FALSE)),"",VLOOKUP($A46,ES_P2a_0!$A$10:$AQ$100,MATCH(FIXED(H$6,0,TRUE),ES_P2a_0!$A$10:$AQ$10,0)+1,FALSE))</f>
        <v/>
      </c>
      <c r="I46" s="232" t="str">
        <f>IF(ISNA(VLOOKUP($A46,ES_P2a_0!$A$10:$AQ$100,MATCH(FIXED(I$6,0,TRUE),ES_P2a_0!$A$10:$AQ$10,0)+1,FALSE)),"",VLOOKUP($A46,ES_P2a_0!$A$10:$AQ$100,MATCH(FIXED(I$6,0,TRUE),ES_P2a_0!$A$10:$AQ$10,0)+1,FALSE))</f>
        <v/>
      </c>
      <c r="J46" s="232" t="str">
        <f>IF(ISNA(VLOOKUP($A46,ES_P2a_0!$A$10:$AQ$100,MATCH(FIXED(J$6,0,TRUE),ES_P2a_0!$A$10:$AQ$10,0)+1,FALSE)),"",VLOOKUP($A46,ES_P2a_0!$A$10:$AQ$100,MATCH(FIXED(J$6,0,TRUE),ES_P2a_0!$A$10:$AQ$10,0)+1,FALSE))</f>
        <v/>
      </c>
      <c r="K46" s="232" t="str">
        <f>IF(ISNA(VLOOKUP($A46,ES_P2a_0!$A$10:$AQ$100,MATCH(FIXED(K$6,0,TRUE),ES_P2a_0!$A$10:$AQ$10,0)+1,FALSE)),"",VLOOKUP($A46,ES_P2a_0!$A$10:$AQ$100,MATCH(FIXED(K$6,0,TRUE),ES_P2a_0!$A$10:$AQ$10,0)+1,FALSE))</f>
        <v/>
      </c>
      <c r="L46" s="232" t="str">
        <f>IF(ISNA(VLOOKUP($A46,ES_P2a_0!$A$10:$AQ$100,MATCH(FIXED(L$6,0,TRUE),ES_P2a_0!$A$10:$AQ$10,0)+1,FALSE)),"",VLOOKUP($A46,ES_P2a_0!$A$10:$AQ$100,MATCH(FIXED(L$6,0,TRUE),ES_P2a_0!$A$10:$AQ$10,0)+1,FALSE))</f>
        <v/>
      </c>
      <c r="M46" s="232" t="str">
        <f>IF(ISNA(VLOOKUP($A46,ES_P2a_0!$A$10:$AQ$100,MATCH(FIXED(M$6,0,TRUE),ES_P2a_0!$A$10:$AQ$10,0)+1,FALSE)),"",VLOOKUP($A46,ES_P2a_0!$A$10:$AQ$100,MATCH(FIXED(M$6,0,TRUE),ES_P2a_0!$A$10:$AQ$10,0)+1,FALSE))</f>
        <v/>
      </c>
      <c r="N46" s="232" t="str">
        <f>IF(ISNA(VLOOKUP($A46,ES_P2a_0!$A$10:$AQ$100,MATCH(FIXED(N$6,0,TRUE),ES_P2a_0!$A$10:$AQ$10,0)+1,FALSE)),"",VLOOKUP($A46,ES_P2a_0!$A$10:$AQ$100,MATCH(FIXED(N$6,0,TRUE),ES_P2a_0!$A$10:$AQ$10,0)+1,FALSE))</f>
        <v/>
      </c>
      <c r="O46" s="232" t="str">
        <f>IF(ISNA(VLOOKUP($A46,ES_P2a_0!$A$10:$AQ$100,MATCH(FIXED(O$6,0,TRUE),ES_P2a_0!$A$10:$AQ$10,0)+1,FALSE)),"",VLOOKUP($A46,ES_P2a_0!$A$10:$AQ$100,MATCH(FIXED(O$6,0,TRUE),ES_P2a_0!$A$10:$AQ$10,0)+1,FALSE))</f>
        <v/>
      </c>
      <c r="P46" s="232" t="str">
        <f>IF(ISNA(VLOOKUP($A46,ES_P2a_0!$A$10:$AQ$100,MATCH(FIXED(P$6,0,TRUE),ES_P2a_0!$A$10:$AQ$10,0)+1,FALSE)),"",VLOOKUP($A46,ES_P2a_0!$A$10:$AQ$100,MATCH(FIXED(P$6,0,TRUE),ES_P2a_0!$A$10:$AQ$10,0)+1,FALSE))</f>
        <v/>
      </c>
      <c r="Q46" s="232" t="str">
        <f>IF(ISNA(VLOOKUP($A46,ES_P2a_0!$A$10:$AQ$100,MATCH(FIXED(Q$6,0,TRUE),ES_P2a_0!$A$10:$AQ$10,0)+1,FALSE)),"",VLOOKUP($A46,ES_P2a_0!$A$10:$AQ$100,MATCH(FIXED(Q$6,0,TRUE),ES_P2a_0!$A$10:$AQ$10,0)+1,FALSE))</f>
        <v/>
      </c>
      <c r="R46" s="232" t="str">
        <f>IF(ISNA(VLOOKUP($A46,ES_P2a_0!$A$10:$AQ$100,MATCH(FIXED(R$6,0,TRUE),ES_P2a_0!$A$10:$AQ$10,0)+1,FALSE)),"",VLOOKUP($A46,ES_P2a_0!$A$10:$AQ$100,MATCH(FIXED(R$6,0,TRUE),ES_P2a_0!$A$10:$AQ$10,0)+1,FALSE))</f>
        <v/>
      </c>
      <c r="S46" s="232" t="str">
        <f>IF(ISNA(VLOOKUP($A46,ES_P2a_0!$A$10:$AQ$100,MATCH(FIXED(S$6,0,TRUE),ES_P2a_0!$A$10:$AQ$10,0)+1,FALSE)),"",VLOOKUP($A46,ES_P2a_0!$A$10:$AQ$100,MATCH(FIXED(S$6,0,TRUE),ES_P2a_0!$A$10:$AQ$10,0)+1,FALSE))</f>
        <v/>
      </c>
      <c r="T46" s="232" t="str">
        <f>IF(ISNA(VLOOKUP($A46,ES_P2a_0!$A$10:$AQ$100,MATCH(FIXED(T$6,0,TRUE),ES_P2a_0!$A$10:$AQ$10,0)+1,FALSE)),"",VLOOKUP($A46,ES_P2a_0!$A$10:$AQ$100,MATCH(FIXED(T$6,0,TRUE),ES_P2a_0!$A$10:$AQ$10,0)+1,FALSE))</f>
        <v/>
      </c>
      <c r="U46" s="232" t="str">
        <f>IF(ISNA(VLOOKUP($A46,ES_P2a_0!$A$10:$AQ$100,MATCH(FIXED(U$6,0,TRUE),ES_P2a_0!$A$10:$AQ$10,0)+1,FALSE)),"",VLOOKUP($A46,ES_P2a_0!$A$10:$AQ$100,MATCH(FIXED(U$6,0,TRUE),ES_P2a_0!$A$10:$AQ$10,0)+1,FALSE))</f>
        <v/>
      </c>
      <c r="V46" s="232" t="str">
        <f>IF(ISNA(VLOOKUP($A46,ES_P2a_0!$A$10:$AQ$100,MATCH(FIXED(V$6,0,TRUE),ES_P2a_0!$A$10:$AQ$10,0)+1,FALSE)),"",VLOOKUP($A46,ES_P2a_0!$A$10:$AQ$100,MATCH(FIXED(V$6,0,TRUE),ES_P2a_0!$A$10:$AQ$10,0)+1,FALSE))</f>
        <v/>
      </c>
      <c r="W46" s="232" t="str">
        <f>IF(ISNA(VLOOKUP($A46,ES_P2a_0!$A$10:$AQ$100,MATCH(FIXED(W$6,0,TRUE),ES_P2a_0!$A$10:$AQ$10,0)+1,FALSE)),"",VLOOKUP($A46,ES_P2a_0!$A$10:$AQ$100,MATCH(FIXED(W$6,0,TRUE),ES_P2a_0!$A$10:$AQ$10,0)+1,FALSE))</f>
        <v/>
      </c>
    </row>
    <row r="47" spans="1:23">
      <c r="A47" s="230" t="str">
        <f>lookup!Z6</f>
        <v>Belgium</v>
      </c>
      <c r="B47" s="232" t="str">
        <f>VLOOKUP(A47,lookup!$Z$2:$AA$77,2,FALSE)</f>
        <v>Βέλγιο</v>
      </c>
      <c r="C47" s="232" t="str">
        <f>IF(ISNA(VLOOKUP($A47,ES_P2a_0!$A$10:$AQ$100,MATCH(FIXED(C$6,0,TRUE),ES_P2a_0!$A$10:$AQ$10,0)+1,FALSE)),"",VLOOKUP($A47,ES_P2a_0!$A$10:$AQ$100,MATCH(FIXED(C$6,0,TRUE),ES_P2a_0!$A$10:$AQ$10,0)+1,FALSE))</f>
        <v>e</v>
      </c>
      <c r="D47" s="232" t="str">
        <f>IF(ISNA(VLOOKUP($A47,ES_P2a_0!$A$10:$AQ$100,MATCH(FIXED(D$6,0,TRUE),ES_P2a_0!$A$10:$AQ$10,0)+1,FALSE)),"",VLOOKUP($A47,ES_P2a_0!$A$10:$AQ$100,MATCH(FIXED(D$6,0,TRUE),ES_P2a_0!$A$10:$AQ$10,0)+1,FALSE))</f>
        <v>e</v>
      </c>
      <c r="E47" s="232" t="str">
        <f>IF(ISNA(VLOOKUP($A47,ES_P2a_0!$A$10:$AQ$100,MATCH(FIXED(E$6,0,TRUE),ES_P2a_0!$A$10:$AQ$10,0)+1,FALSE)),"",VLOOKUP($A47,ES_P2a_0!$A$10:$AQ$100,MATCH(FIXED(E$6,0,TRUE),ES_P2a_0!$A$10:$AQ$10,0)+1,FALSE))</f>
        <v>e</v>
      </c>
      <c r="F47" s="232" t="str">
        <f>IF(ISNA(VLOOKUP($A47,ES_P2a_0!$A$10:$AQ$100,MATCH(FIXED(F$6,0,TRUE),ES_P2a_0!$A$10:$AQ$10,0)+1,FALSE)),"",VLOOKUP($A47,ES_P2a_0!$A$10:$AQ$100,MATCH(FIXED(F$6,0,TRUE),ES_P2a_0!$A$10:$AQ$10,0)+1,FALSE))</f>
        <v>e</v>
      </c>
      <c r="G47" s="232" t="str">
        <f>IF(ISNA(VLOOKUP($A47,ES_P2a_0!$A$10:$AQ$100,MATCH(FIXED(G$6,0,TRUE),ES_P2a_0!$A$10:$AQ$10,0)+1,FALSE)),"",VLOOKUP($A47,ES_P2a_0!$A$10:$AQ$100,MATCH(FIXED(G$6,0,TRUE),ES_P2a_0!$A$10:$AQ$10,0)+1,FALSE))</f>
        <v/>
      </c>
      <c r="H47" s="232" t="str">
        <f>IF(ISNA(VLOOKUP($A47,ES_P2a_0!$A$10:$AQ$100,MATCH(FIXED(H$6,0,TRUE),ES_P2a_0!$A$10:$AQ$10,0)+1,FALSE)),"",VLOOKUP($A47,ES_P2a_0!$A$10:$AQ$100,MATCH(FIXED(H$6,0,TRUE),ES_P2a_0!$A$10:$AQ$10,0)+1,FALSE))</f>
        <v/>
      </c>
      <c r="I47" s="232" t="str">
        <f>IF(ISNA(VLOOKUP($A47,ES_P2a_0!$A$10:$AQ$100,MATCH(FIXED(I$6,0,TRUE),ES_P2a_0!$A$10:$AQ$10,0)+1,FALSE)),"",VLOOKUP($A47,ES_P2a_0!$A$10:$AQ$100,MATCH(FIXED(I$6,0,TRUE),ES_P2a_0!$A$10:$AQ$10,0)+1,FALSE))</f>
        <v/>
      </c>
      <c r="J47" s="232" t="str">
        <f>IF(ISNA(VLOOKUP($A47,ES_P2a_0!$A$10:$AQ$100,MATCH(FIXED(J$6,0,TRUE),ES_P2a_0!$A$10:$AQ$10,0)+1,FALSE)),"",VLOOKUP($A47,ES_P2a_0!$A$10:$AQ$100,MATCH(FIXED(J$6,0,TRUE),ES_P2a_0!$A$10:$AQ$10,0)+1,FALSE))</f>
        <v/>
      </c>
      <c r="K47" s="232" t="str">
        <f>IF(ISNA(VLOOKUP($A47,ES_P2a_0!$A$10:$AQ$100,MATCH(FIXED(K$6,0,TRUE),ES_P2a_0!$A$10:$AQ$10,0)+1,FALSE)),"",VLOOKUP($A47,ES_P2a_0!$A$10:$AQ$100,MATCH(FIXED(K$6,0,TRUE),ES_P2a_0!$A$10:$AQ$10,0)+1,FALSE))</f>
        <v/>
      </c>
      <c r="L47" s="232" t="str">
        <f>IF(ISNA(VLOOKUP($A47,ES_P2a_0!$A$10:$AQ$100,MATCH(FIXED(L$6,0,TRUE),ES_P2a_0!$A$10:$AQ$10,0)+1,FALSE)),"",VLOOKUP($A47,ES_P2a_0!$A$10:$AQ$100,MATCH(FIXED(L$6,0,TRUE),ES_P2a_0!$A$10:$AQ$10,0)+1,FALSE))</f>
        <v/>
      </c>
      <c r="M47" s="232" t="str">
        <f>IF(ISNA(VLOOKUP($A47,ES_P2a_0!$A$10:$AQ$100,MATCH(FIXED(M$6,0,TRUE),ES_P2a_0!$A$10:$AQ$10,0)+1,FALSE)),"",VLOOKUP($A47,ES_P2a_0!$A$10:$AQ$100,MATCH(FIXED(M$6,0,TRUE),ES_P2a_0!$A$10:$AQ$10,0)+1,FALSE))</f>
        <v/>
      </c>
      <c r="N47" s="232" t="str">
        <f>IF(ISNA(VLOOKUP($A47,ES_P2a_0!$A$10:$AQ$100,MATCH(FIXED(N$6,0,TRUE),ES_P2a_0!$A$10:$AQ$10,0)+1,FALSE)),"",VLOOKUP($A47,ES_P2a_0!$A$10:$AQ$100,MATCH(FIXED(N$6,0,TRUE),ES_P2a_0!$A$10:$AQ$10,0)+1,FALSE))</f>
        <v/>
      </c>
      <c r="O47" s="232" t="str">
        <f>IF(ISNA(VLOOKUP($A47,ES_P2a_0!$A$10:$AQ$100,MATCH(FIXED(O$6,0,TRUE),ES_P2a_0!$A$10:$AQ$10,0)+1,FALSE)),"",VLOOKUP($A47,ES_P2a_0!$A$10:$AQ$100,MATCH(FIXED(O$6,0,TRUE),ES_P2a_0!$A$10:$AQ$10,0)+1,FALSE))</f>
        <v/>
      </c>
      <c r="P47" s="232" t="str">
        <f>IF(ISNA(VLOOKUP($A47,ES_P2a_0!$A$10:$AQ$100,MATCH(FIXED(P$6,0,TRUE),ES_P2a_0!$A$10:$AQ$10,0)+1,FALSE)),"",VLOOKUP($A47,ES_P2a_0!$A$10:$AQ$100,MATCH(FIXED(P$6,0,TRUE),ES_P2a_0!$A$10:$AQ$10,0)+1,FALSE))</f>
        <v/>
      </c>
      <c r="Q47" s="232" t="str">
        <f>IF(ISNA(VLOOKUP($A47,ES_P2a_0!$A$10:$AQ$100,MATCH(FIXED(Q$6,0,TRUE),ES_P2a_0!$A$10:$AQ$10,0)+1,FALSE)),"",VLOOKUP($A47,ES_P2a_0!$A$10:$AQ$100,MATCH(FIXED(Q$6,0,TRUE),ES_P2a_0!$A$10:$AQ$10,0)+1,FALSE))</f>
        <v/>
      </c>
      <c r="R47" s="232" t="str">
        <f>IF(ISNA(VLOOKUP($A47,ES_P2a_0!$A$10:$AQ$100,MATCH(FIXED(R$6,0,TRUE),ES_P2a_0!$A$10:$AQ$10,0)+1,FALSE)),"",VLOOKUP($A47,ES_P2a_0!$A$10:$AQ$100,MATCH(FIXED(R$6,0,TRUE),ES_P2a_0!$A$10:$AQ$10,0)+1,FALSE))</f>
        <v/>
      </c>
      <c r="S47" s="232" t="str">
        <f>IF(ISNA(VLOOKUP($A47,ES_P2a_0!$A$10:$AQ$100,MATCH(FIXED(S$6,0,TRUE),ES_P2a_0!$A$10:$AQ$10,0)+1,FALSE)),"",VLOOKUP($A47,ES_P2a_0!$A$10:$AQ$100,MATCH(FIXED(S$6,0,TRUE),ES_P2a_0!$A$10:$AQ$10,0)+1,FALSE))</f>
        <v/>
      </c>
      <c r="T47" s="232" t="str">
        <f>IF(ISNA(VLOOKUP($A47,ES_P2a_0!$A$10:$AQ$100,MATCH(FIXED(T$6,0,TRUE),ES_P2a_0!$A$10:$AQ$10,0)+1,FALSE)),"",VLOOKUP($A47,ES_P2a_0!$A$10:$AQ$100,MATCH(FIXED(T$6,0,TRUE),ES_P2a_0!$A$10:$AQ$10,0)+1,FALSE))</f>
        <v/>
      </c>
      <c r="U47" s="232" t="str">
        <f>IF(ISNA(VLOOKUP($A47,ES_P2a_0!$A$10:$AQ$100,MATCH(FIXED(U$6,0,TRUE),ES_P2a_0!$A$10:$AQ$10,0)+1,FALSE)),"",VLOOKUP($A47,ES_P2a_0!$A$10:$AQ$100,MATCH(FIXED(U$6,0,TRUE),ES_P2a_0!$A$10:$AQ$10,0)+1,FALSE))</f>
        <v/>
      </c>
      <c r="V47" s="232" t="str">
        <f>IF(ISNA(VLOOKUP($A47,ES_P2a_0!$A$10:$AQ$100,MATCH(FIXED(V$6,0,TRUE),ES_P2a_0!$A$10:$AQ$10,0)+1,FALSE)),"",VLOOKUP($A47,ES_P2a_0!$A$10:$AQ$100,MATCH(FIXED(V$6,0,TRUE),ES_P2a_0!$A$10:$AQ$10,0)+1,FALSE))</f>
        <v/>
      </c>
      <c r="W47" s="232" t="str">
        <f>IF(ISNA(VLOOKUP($A47,ES_P2a_0!$A$10:$AQ$100,MATCH(FIXED(W$6,0,TRUE),ES_P2a_0!$A$10:$AQ$10,0)+1,FALSE)),"",VLOOKUP($A47,ES_P2a_0!$A$10:$AQ$100,MATCH(FIXED(W$6,0,TRUE),ES_P2a_0!$A$10:$AQ$10,0)+1,FALSE))</f>
        <v/>
      </c>
    </row>
    <row r="48" spans="1:23">
      <c r="A48" s="230" t="str">
        <f>lookup!Z7</f>
        <v>Bulgaria</v>
      </c>
      <c r="B48" s="232" t="str">
        <f>VLOOKUP(A48,lookup!$Z$2:$AA$77,2,FALSE)</f>
        <v>Βουλγαρία</v>
      </c>
      <c r="C48" s="232" t="str">
        <f>IF(ISNA(VLOOKUP($A48,ES_P2a_0!$A$10:$AQ$100,MATCH(FIXED(C$6,0,TRUE),ES_P2a_0!$A$10:$AQ$10,0)+1,FALSE)),"",VLOOKUP($A48,ES_P2a_0!$A$10:$AQ$100,MATCH(FIXED(C$6,0,TRUE),ES_P2a_0!$A$10:$AQ$10,0)+1,FALSE))</f>
        <v/>
      </c>
      <c r="D48" s="232" t="str">
        <f>IF(ISNA(VLOOKUP($A48,ES_P2a_0!$A$10:$AQ$100,MATCH(FIXED(D$6,0,TRUE),ES_P2a_0!$A$10:$AQ$10,0)+1,FALSE)),"",VLOOKUP($A48,ES_P2a_0!$A$10:$AQ$100,MATCH(FIXED(D$6,0,TRUE),ES_P2a_0!$A$10:$AQ$10,0)+1,FALSE))</f>
        <v/>
      </c>
      <c r="E48" s="232" t="str">
        <f>IF(ISNA(VLOOKUP($A48,ES_P2a_0!$A$10:$AQ$100,MATCH(FIXED(E$6,0,TRUE),ES_P2a_0!$A$10:$AQ$10,0)+1,FALSE)),"",VLOOKUP($A48,ES_P2a_0!$A$10:$AQ$100,MATCH(FIXED(E$6,0,TRUE),ES_P2a_0!$A$10:$AQ$10,0)+1,FALSE))</f>
        <v/>
      </c>
      <c r="F48" s="232" t="str">
        <f>IF(ISNA(VLOOKUP($A48,ES_P2a_0!$A$10:$AQ$100,MATCH(FIXED(F$6,0,TRUE),ES_P2a_0!$A$10:$AQ$10,0)+1,FALSE)),"",VLOOKUP($A48,ES_P2a_0!$A$10:$AQ$100,MATCH(FIXED(F$6,0,TRUE),ES_P2a_0!$A$10:$AQ$10,0)+1,FALSE))</f>
        <v/>
      </c>
      <c r="G48" s="232" t="str">
        <f>IF(ISNA(VLOOKUP($A48,ES_P2a_0!$A$10:$AQ$100,MATCH(FIXED(G$6,0,TRUE),ES_P2a_0!$A$10:$AQ$10,0)+1,FALSE)),"",VLOOKUP($A48,ES_P2a_0!$A$10:$AQ$100,MATCH(FIXED(G$6,0,TRUE),ES_P2a_0!$A$10:$AQ$10,0)+1,FALSE))</f>
        <v/>
      </c>
      <c r="H48" s="232" t="str">
        <f>IF(ISNA(VLOOKUP($A48,ES_P2a_0!$A$10:$AQ$100,MATCH(FIXED(H$6,0,TRUE),ES_P2a_0!$A$10:$AQ$10,0)+1,FALSE)),"",VLOOKUP($A48,ES_P2a_0!$A$10:$AQ$100,MATCH(FIXED(H$6,0,TRUE),ES_P2a_0!$A$10:$AQ$10,0)+1,FALSE))</f>
        <v/>
      </c>
      <c r="I48" s="232" t="str">
        <f>IF(ISNA(VLOOKUP($A48,ES_P2a_0!$A$10:$AQ$100,MATCH(FIXED(I$6,0,TRUE),ES_P2a_0!$A$10:$AQ$10,0)+1,FALSE)),"",VLOOKUP($A48,ES_P2a_0!$A$10:$AQ$100,MATCH(FIXED(I$6,0,TRUE),ES_P2a_0!$A$10:$AQ$10,0)+1,FALSE))</f>
        <v/>
      </c>
      <c r="J48" s="232" t="str">
        <f>IF(ISNA(VLOOKUP($A48,ES_P2a_0!$A$10:$AQ$100,MATCH(FIXED(J$6,0,TRUE),ES_P2a_0!$A$10:$AQ$10,0)+1,FALSE)),"",VLOOKUP($A48,ES_P2a_0!$A$10:$AQ$100,MATCH(FIXED(J$6,0,TRUE),ES_P2a_0!$A$10:$AQ$10,0)+1,FALSE))</f>
        <v/>
      </c>
      <c r="K48" s="232" t="str">
        <f>IF(ISNA(VLOOKUP($A48,ES_P2a_0!$A$10:$AQ$100,MATCH(FIXED(K$6,0,TRUE),ES_P2a_0!$A$10:$AQ$10,0)+1,FALSE)),"",VLOOKUP($A48,ES_P2a_0!$A$10:$AQ$100,MATCH(FIXED(K$6,0,TRUE),ES_P2a_0!$A$10:$AQ$10,0)+1,FALSE))</f>
        <v/>
      </c>
      <c r="L48" s="232" t="str">
        <f>IF(ISNA(VLOOKUP($A48,ES_P2a_0!$A$10:$AQ$100,MATCH(FIXED(L$6,0,TRUE),ES_P2a_0!$A$10:$AQ$10,0)+1,FALSE)),"",VLOOKUP($A48,ES_P2a_0!$A$10:$AQ$100,MATCH(FIXED(L$6,0,TRUE),ES_P2a_0!$A$10:$AQ$10,0)+1,FALSE))</f>
        <v/>
      </c>
      <c r="M48" s="232" t="str">
        <f>IF(ISNA(VLOOKUP($A48,ES_P2a_0!$A$10:$AQ$100,MATCH(FIXED(M$6,0,TRUE),ES_P2a_0!$A$10:$AQ$10,0)+1,FALSE)),"",VLOOKUP($A48,ES_P2a_0!$A$10:$AQ$100,MATCH(FIXED(M$6,0,TRUE),ES_P2a_0!$A$10:$AQ$10,0)+1,FALSE))</f>
        <v/>
      </c>
      <c r="N48" s="232" t="str">
        <f>IF(ISNA(VLOOKUP($A48,ES_P2a_0!$A$10:$AQ$100,MATCH(FIXED(N$6,0,TRUE),ES_P2a_0!$A$10:$AQ$10,0)+1,FALSE)),"",VLOOKUP($A48,ES_P2a_0!$A$10:$AQ$100,MATCH(FIXED(N$6,0,TRUE),ES_P2a_0!$A$10:$AQ$10,0)+1,FALSE))</f>
        <v/>
      </c>
      <c r="O48" s="232" t="str">
        <f>IF(ISNA(VLOOKUP($A48,ES_P2a_0!$A$10:$AQ$100,MATCH(FIXED(O$6,0,TRUE),ES_P2a_0!$A$10:$AQ$10,0)+1,FALSE)),"",VLOOKUP($A48,ES_P2a_0!$A$10:$AQ$100,MATCH(FIXED(O$6,0,TRUE),ES_P2a_0!$A$10:$AQ$10,0)+1,FALSE))</f>
        <v/>
      </c>
      <c r="P48" s="232" t="str">
        <f>IF(ISNA(VLOOKUP($A48,ES_P2a_0!$A$10:$AQ$100,MATCH(FIXED(P$6,0,TRUE),ES_P2a_0!$A$10:$AQ$10,0)+1,FALSE)),"",VLOOKUP($A48,ES_P2a_0!$A$10:$AQ$100,MATCH(FIXED(P$6,0,TRUE),ES_P2a_0!$A$10:$AQ$10,0)+1,FALSE))</f>
        <v/>
      </c>
      <c r="Q48" s="232" t="str">
        <f>IF(ISNA(VLOOKUP($A48,ES_P2a_0!$A$10:$AQ$100,MATCH(FIXED(Q$6,0,TRUE),ES_P2a_0!$A$10:$AQ$10,0)+1,FALSE)),"",VLOOKUP($A48,ES_P2a_0!$A$10:$AQ$100,MATCH(FIXED(Q$6,0,TRUE),ES_P2a_0!$A$10:$AQ$10,0)+1,FALSE))</f>
        <v/>
      </c>
      <c r="R48" s="232" t="str">
        <f>IF(ISNA(VLOOKUP($A48,ES_P2a_0!$A$10:$AQ$100,MATCH(FIXED(R$6,0,TRUE),ES_P2a_0!$A$10:$AQ$10,0)+1,FALSE)),"",VLOOKUP($A48,ES_P2a_0!$A$10:$AQ$100,MATCH(FIXED(R$6,0,TRUE),ES_P2a_0!$A$10:$AQ$10,0)+1,FALSE))</f>
        <v/>
      </c>
      <c r="S48" s="232" t="str">
        <f>IF(ISNA(VLOOKUP($A48,ES_P2a_0!$A$10:$AQ$100,MATCH(FIXED(S$6,0,TRUE),ES_P2a_0!$A$10:$AQ$10,0)+1,FALSE)),"",VLOOKUP($A48,ES_P2a_0!$A$10:$AQ$100,MATCH(FIXED(S$6,0,TRUE),ES_P2a_0!$A$10:$AQ$10,0)+1,FALSE))</f>
        <v/>
      </c>
      <c r="T48" s="232" t="str">
        <f>IF(ISNA(VLOOKUP($A48,ES_P2a_0!$A$10:$AQ$100,MATCH(FIXED(T$6,0,TRUE),ES_P2a_0!$A$10:$AQ$10,0)+1,FALSE)),"",VLOOKUP($A48,ES_P2a_0!$A$10:$AQ$100,MATCH(FIXED(T$6,0,TRUE),ES_P2a_0!$A$10:$AQ$10,0)+1,FALSE))</f>
        <v/>
      </c>
      <c r="U48" s="232" t="str">
        <f>IF(ISNA(VLOOKUP($A48,ES_P2a_0!$A$10:$AQ$100,MATCH(FIXED(U$6,0,TRUE),ES_P2a_0!$A$10:$AQ$10,0)+1,FALSE)),"",VLOOKUP($A48,ES_P2a_0!$A$10:$AQ$100,MATCH(FIXED(U$6,0,TRUE),ES_P2a_0!$A$10:$AQ$10,0)+1,FALSE))</f>
        <v/>
      </c>
      <c r="V48" s="232" t="str">
        <f>IF(ISNA(VLOOKUP($A48,ES_P2a_0!$A$10:$AQ$100,MATCH(FIXED(V$6,0,TRUE),ES_P2a_0!$A$10:$AQ$10,0)+1,FALSE)),"",VLOOKUP($A48,ES_P2a_0!$A$10:$AQ$100,MATCH(FIXED(V$6,0,TRUE),ES_P2a_0!$A$10:$AQ$10,0)+1,FALSE))</f>
        <v/>
      </c>
      <c r="W48" s="232" t="str">
        <f>IF(ISNA(VLOOKUP($A48,ES_P2a_0!$A$10:$AQ$100,MATCH(FIXED(W$6,0,TRUE),ES_P2a_0!$A$10:$AQ$10,0)+1,FALSE)),"",VLOOKUP($A48,ES_P2a_0!$A$10:$AQ$100,MATCH(FIXED(W$6,0,TRUE),ES_P2a_0!$A$10:$AQ$10,0)+1,FALSE))</f>
        <v/>
      </c>
    </row>
    <row r="49" spans="1:23">
      <c r="A49" s="230" t="str">
        <f>lookup!Z8</f>
        <v>Czech Republic</v>
      </c>
      <c r="B49" s="232" t="str">
        <f>VLOOKUP(A49,lookup!$Z$2:$AA$77,2,FALSE)</f>
        <v>Τσεχία</v>
      </c>
      <c r="C49" s="232" t="str">
        <f>IF(ISNA(VLOOKUP($A49,ES_P2a_0!$A$10:$AQ$100,MATCH(FIXED(C$6,0,TRUE),ES_P2a_0!$A$10:$AQ$10,0)+1,FALSE)),"",VLOOKUP($A49,ES_P2a_0!$A$10:$AQ$100,MATCH(FIXED(C$6,0,TRUE),ES_P2a_0!$A$10:$AQ$10,0)+1,FALSE))</f>
        <v/>
      </c>
      <c r="D49" s="232" t="str">
        <f>IF(ISNA(VLOOKUP($A49,ES_P2a_0!$A$10:$AQ$100,MATCH(FIXED(D$6,0,TRUE),ES_P2a_0!$A$10:$AQ$10,0)+1,FALSE)),"",VLOOKUP($A49,ES_P2a_0!$A$10:$AQ$100,MATCH(FIXED(D$6,0,TRUE),ES_P2a_0!$A$10:$AQ$10,0)+1,FALSE))</f>
        <v/>
      </c>
      <c r="E49" s="232" t="str">
        <f>IF(ISNA(VLOOKUP($A49,ES_P2a_0!$A$10:$AQ$100,MATCH(FIXED(E$6,0,TRUE),ES_P2a_0!$A$10:$AQ$10,0)+1,FALSE)),"",VLOOKUP($A49,ES_P2a_0!$A$10:$AQ$100,MATCH(FIXED(E$6,0,TRUE),ES_P2a_0!$A$10:$AQ$10,0)+1,FALSE))</f>
        <v/>
      </c>
      <c r="F49" s="232" t="str">
        <f>IF(ISNA(VLOOKUP($A49,ES_P2a_0!$A$10:$AQ$100,MATCH(FIXED(F$6,0,TRUE),ES_P2a_0!$A$10:$AQ$10,0)+1,FALSE)),"",VLOOKUP($A49,ES_P2a_0!$A$10:$AQ$100,MATCH(FIXED(F$6,0,TRUE),ES_P2a_0!$A$10:$AQ$10,0)+1,FALSE))</f>
        <v/>
      </c>
      <c r="G49" s="232" t="str">
        <f>IF(ISNA(VLOOKUP($A49,ES_P2a_0!$A$10:$AQ$100,MATCH(FIXED(G$6,0,TRUE),ES_P2a_0!$A$10:$AQ$10,0)+1,FALSE)),"",VLOOKUP($A49,ES_P2a_0!$A$10:$AQ$100,MATCH(FIXED(G$6,0,TRUE),ES_P2a_0!$A$10:$AQ$10,0)+1,FALSE))</f>
        <v/>
      </c>
      <c r="H49" s="232" t="str">
        <f>IF(ISNA(VLOOKUP($A49,ES_P2a_0!$A$10:$AQ$100,MATCH(FIXED(H$6,0,TRUE),ES_P2a_0!$A$10:$AQ$10,0)+1,FALSE)),"",VLOOKUP($A49,ES_P2a_0!$A$10:$AQ$100,MATCH(FIXED(H$6,0,TRUE),ES_P2a_0!$A$10:$AQ$10,0)+1,FALSE))</f>
        <v/>
      </c>
      <c r="I49" s="232" t="str">
        <f>IF(ISNA(VLOOKUP($A49,ES_P2a_0!$A$10:$AQ$100,MATCH(FIXED(I$6,0,TRUE),ES_P2a_0!$A$10:$AQ$10,0)+1,FALSE)),"",VLOOKUP($A49,ES_P2a_0!$A$10:$AQ$100,MATCH(FIXED(I$6,0,TRUE),ES_P2a_0!$A$10:$AQ$10,0)+1,FALSE))</f>
        <v/>
      </c>
      <c r="J49" s="232" t="str">
        <f>IF(ISNA(VLOOKUP($A49,ES_P2a_0!$A$10:$AQ$100,MATCH(FIXED(J$6,0,TRUE),ES_P2a_0!$A$10:$AQ$10,0)+1,FALSE)),"",VLOOKUP($A49,ES_P2a_0!$A$10:$AQ$100,MATCH(FIXED(J$6,0,TRUE),ES_P2a_0!$A$10:$AQ$10,0)+1,FALSE))</f>
        <v/>
      </c>
      <c r="K49" s="232" t="str">
        <f>IF(ISNA(VLOOKUP($A49,ES_P2a_0!$A$10:$AQ$100,MATCH(FIXED(K$6,0,TRUE),ES_P2a_0!$A$10:$AQ$10,0)+1,FALSE)),"",VLOOKUP($A49,ES_P2a_0!$A$10:$AQ$100,MATCH(FIXED(K$6,0,TRUE),ES_P2a_0!$A$10:$AQ$10,0)+1,FALSE))</f>
        <v/>
      </c>
      <c r="L49" s="232" t="str">
        <f>IF(ISNA(VLOOKUP($A49,ES_P2a_0!$A$10:$AQ$100,MATCH(FIXED(L$6,0,TRUE),ES_P2a_0!$A$10:$AQ$10,0)+1,FALSE)),"",VLOOKUP($A49,ES_P2a_0!$A$10:$AQ$100,MATCH(FIXED(L$6,0,TRUE),ES_P2a_0!$A$10:$AQ$10,0)+1,FALSE))</f>
        <v/>
      </c>
      <c r="M49" s="232" t="str">
        <f>IF(ISNA(VLOOKUP($A49,ES_P2a_0!$A$10:$AQ$100,MATCH(FIXED(M$6,0,TRUE),ES_P2a_0!$A$10:$AQ$10,0)+1,FALSE)),"",VLOOKUP($A49,ES_P2a_0!$A$10:$AQ$100,MATCH(FIXED(M$6,0,TRUE),ES_P2a_0!$A$10:$AQ$10,0)+1,FALSE))</f>
        <v/>
      </c>
      <c r="N49" s="232" t="str">
        <f>IF(ISNA(VLOOKUP($A49,ES_P2a_0!$A$10:$AQ$100,MATCH(FIXED(N$6,0,TRUE),ES_P2a_0!$A$10:$AQ$10,0)+1,FALSE)),"",VLOOKUP($A49,ES_P2a_0!$A$10:$AQ$100,MATCH(FIXED(N$6,0,TRUE),ES_P2a_0!$A$10:$AQ$10,0)+1,FALSE))</f>
        <v/>
      </c>
      <c r="O49" s="232" t="str">
        <f>IF(ISNA(VLOOKUP($A49,ES_P2a_0!$A$10:$AQ$100,MATCH(FIXED(O$6,0,TRUE),ES_P2a_0!$A$10:$AQ$10,0)+1,FALSE)),"",VLOOKUP($A49,ES_P2a_0!$A$10:$AQ$100,MATCH(FIXED(O$6,0,TRUE),ES_P2a_0!$A$10:$AQ$10,0)+1,FALSE))</f>
        <v/>
      </c>
      <c r="P49" s="232" t="str">
        <f>IF(ISNA(VLOOKUP($A49,ES_P2a_0!$A$10:$AQ$100,MATCH(FIXED(P$6,0,TRUE),ES_P2a_0!$A$10:$AQ$10,0)+1,FALSE)),"",VLOOKUP($A49,ES_P2a_0!$A$10:$AQ$100,MATCH(FIXED(P$6,0,TRUE),ES_P2a_0!$A$10:$AQ$10,0)+1,FALSE))</f>
        <v/>
      </c>
      <c r="Q49" s="232" t="str">
        <f>IF(ISNA(VLOOKUP($A49,ES_P2a_0!$A$10:$AQ$100,MATCH(FIXED(Q$6,0,TRUE),ES_P2a_0!$A$10:$AQ$10,0)+1,FALSE)),"",VLOOKUP($A49,ES_P2a_0!$A$10:$AQ$100,MATCH(FIXED(Q$6,0,TRUE),ES_P2a_0!$A$10:$AQ$10,0)+1,FALSE))</f>
        <v/>
      </c>
      <c r="R49" s="232" t="str">
        <f>IF(ISNA(VLOOKUP($A49,ES_P2a_0!$A$10:$AQ$100,MATCH(FIXED(R$6,0,TRUE),ES_P2a_0!$A$10:$AQ$10,0)+1,FALSE)),"",VLOOKUP($A49,ES_P2a_0!$A$10:$AQ$100,MATCH(FIXED(R$6,0,TRUE),ES_P2a_0!$A$10:$AQ$10,0)+1,FALSE))</f>
        <v/>
      </c>
      <c r="S49" s="232" t="str">
        <f>IF(ISNA(VLOOKUP($A49,ES_P2a_0!$A$10:$AQ$100,MATCH(FIXED(S$6,0,TRUE),ES_P2a_0!$A$10:$AQ$10,0)+1,FALSE)),"",VLOOKUP($A49,ES_P2a_0!$A$10:$AQ$100,MATCH(FIXED(S$6,0,TRUE),ES_P2a_0!$A$10:$AQ$10,0)+1,FALSE))</f>
        <v/>
      </c>
      <c r="T49" s="232" t="str">
        <f>IF(ISNA(VLOOKUP($A49,ES_P2a_0!$A$10:$AQ$100,MATCH(FIXED(T$6,0,TRUE),ES_P2a_0!$A$10:$AQ$10,0)+1,FALSE)),"",VLOOKUP($A49,ES_P2a_0!$A$10:$AQ$100,MATCH(FIXED(T$6,0,TRUE),ES_P2a_0!$A$10:$AQ$10,0)+1,FALSE))</f>
        <v/>
      </c>
      <c r="U49" s="232" t="str">
        <f>IF(ISNA(VLOOKUP($A49,ES_P2a_0!$A$10:$AQ$100,MATCH(FIXED(U$6,0,TRUE),ES_P2a_0!$A$10:$AQ$10,0)+1,FALSE)),"",VLOOKUP($A49,ES_P2a_0!$A$10:$AQ$100,MATCH(FIXED(U$6,0,TRUE),ES_P2a_0!$A$10:$AQ$10,0)+1,FALSE))</f>
        <v/>
      </c>
      <c r="V49" s="232" t="str">
        <f>IF(ISNA(VLOOKUP($A49,ES_P2a_0!$A$10:$AQ$100,MATCH(FIXED(V$6,0,TRUE),ES_P2a_0!$A$10:$AQ$10,0)+1,FALSE)),"",VLOOKUP($A49,ES_P2a_0!$A$10:$AQ$100,MATCH(FIXED(V$6,0,TRUE),ES_P2a_0!$A$10:$AQ$10,0)+1,FALSE))</f>
        <v/>
      </c>
      <c r="W49" s="232" t="str">
        <f>IF(ISNA(VLOOKUP($A49,ES_P2a_0!$A$10:$AQ$100,MATCH(FIXED(W$6,0,TRUE),ES_P2a_0!$A$10:$AQ$10,0)+1,FALSE)),"",VLOOKUP($A49,ES_P2a_0!$A$10:$AQ$100,MATCH(FIXED(W$6,0,TRUE),ES_P2a_0!$A$10:$AQ$10,0)+1,FALSE))</f>
        <v/>
      </c>
    </row>
    <row r="50" spans="1:23">
      <c r="A50" s="230" t="str">
        <f>lookup!Z9</f>
        <v>Denmark</v>
      </c>
      <c r="B50" s="232" t="str">
        <f>VLOOKUP(A50,lookup!$Z$2:$AA$77,2,FALSE)</f>
        <v>Δανία</v>
      </c>
      <c r="C50" s="232" t="str">
        <f>IF(ISNA(VLOOKUP($A50,ES_P2a_0!$A$10:$AQ$100,MATCH(FIXED(C$6,0,TRUE),ES_P2a_0!$A$10:$AQ$10,0)+1,FALSE)),"",VLOOKUP($A50,ES_P2a_0!$A$10:$AQ$100,MATCH(FIXED(C$6,0,TRUE),ES_P2a_0!$A$10:$AQ$10,0)+1,FALSE))</f>
        <v/>
      </c>
      <c r="D50" s="232" t="str">
        <f>IF(ISNA(VLOOKUP($A50,ES_P2a_0!$A$10:$AQ$100,MATCH(FIXED(D$6,0,TRUE),ES_P2a_0!$A$10:$AQ$10,0)+1,FALSE)),"",VLOOKUP($A50,ES_P2a_0!$A$10:$AQ$100,MATCH(FIXED(D$6,0,TRUE),ES_P2a_0!$A$10:$AQ$10,0)+1,FALSE))</f>
        <v/>
      </c>
      <c r="E50" s="232" t="str">
        <f>IF(ISNA(VLOOKUP($A50,ES_P2a_0!$A$10:$AQ$100,MATCH(FIXED(E$6,0,TRUE),ES_P2a_0!$A$10:$AQ$10,0)+1,FALSE)),"",VLOOKUP($A50,ES_P2a_0!$A$10:$AQ$100,MATCH(FIXED(E$6,0,TRUE),ES_P2a_0!$A$10:$AQ$10,0)+1,FALSE))</f>
        <v/>
      </c>
      <c r="F50" s="232" t="str">
        <f>IF(ISNA(VLOOKUP($A50,ES_P2a_0!$A$10:$AQ$100,MATCH(FIXED(F$6,0,TRUE),ES_P2a_0!$A$10:$AQ$10,0)+1,FALSE)),"",VLOOKUP($A50,ES_P2a_0!$A$10:$AQ$100,MATCH(FIXED(F$6,0,TRUE),ES_P2a_0!$A$10:$AQ$10,0)+1,FALSE))</f>
        <v/>
      </c>
      <c r="G50" s="232" t="str">
        <f>IF(ISNA(VLOOKUP($A50,ES_P2a_0!$A$10:$AQ$100,MATCH(FIXED(G$6,0,TRUE),ES_P2a_0!$A$10:$AQ$10,0)+1,FALSE)),"",VLOOKUP($A50,ES_P2a_0!$A$10:$AQ$100,MATCH(FIXED(G$6,0,TRUE),ES_P2a_0!$A$10:$AQ$10,0)+1,FALSE))</f>
        <v/>
      </c>
      <c r="H50" s="232" t="str">
        <f>IF(ISNA(VLOOKUP($A50,ES_P2a_0!$A$10:$AQ$100,MATCH(FIXED(H$6,0,TRUE),ES_P2a_0!$A$10:$AQ$10,0)+1,FALSE)),"",VLOOKUP($A50,ES_P2a_0!$A$10:$AQ$100,MATCH(FIXED(H$6,0,TRUE),ES_P2a_0!$A$10:$AQ$10,0)+1,FALSE))</f>
        <v/>
      </c>
      <c r="I50" s="232" t="str">
        <f>IF(ISNA(VLOOKUP($A50,ES_P2a_0!$A$10:$AQ$100,MATCH(FIXED(I$6,0,TRUE),ES_P2a_0!$A$10:$AQ$10,0)+1,FALSE)),"",VLOOKUP($A50,ES_P2a_0!$A$10:$AQ$100,MATCH(FIXED(I$6,0,TRUE),ES_P2a_0!$A$10:$AQ$10,0)+1,FALSE))</f>
        <v/>
      </c>
      <c r="J50" s="232" t="str">
        <f>IF(ISNA(VLOOKUP($A50,ES_P2a_0!$A$10:$AQ$100,MATCH(FIXED(J$6,0,TRUE),ES_P2a_0!$A$10:$AQ$10,0)+1,FALSE)),"",VLOOKUP($A50,ES_P2a_0!$A$10:$AQ$100,MATCH(FIXED(J$6,0,TRUE),ES_P2a_0!$A$10:$AQ$10,0)+1,FALSE))</f>
        <v/>
      </c>
      <c r="K50" s="232" t="str">
        <f>IF(ISNA(VLOOKUP($A50,ES_P2a_0!$A$10:$AQ$100,MATCH(FIXED(K$6,0,TRUE),ES_P2a_0!$A$10:$AQ$10,0)+1,FALSE)),"",VLOOKUP($A50,ES_P2a_0!$A$10:$AQ$100,MATCH(FIXED(K$6,0,TRUE),ES_P2a_0!$A$10:$AQ$10,0)+1,FALSE))</f>
        <v/>
      </c>
      <c r="L50" s="232" t="str">
        <f>IF(ISNA(VLOOKUP($A50,ES_P2a_0!$A$10:$AQ$100,MATCH(FIXED(L$6,0,TRUE),ES_P2a_0!$A$10:$AQ$10,0)+1,FALSE)),"",VLOOKUP($A50,ES_P2a_0!$A$10:$AQ$100,MATCH(FIXED(L$6,0,TRUE),ES_P2a_0!$A$10:$AQ$10,0)+1,FALSE))</f>
        <v/>
      </c>
      <c r="M50" s="232" t="str">
        <f>IF(ISNA(VLOOKUP($A50,ES_P2a_0!$A$10:$AQ$100,MATCH(FIXED(M$6,0,TRUE),ES_P2a_0!$A$10:$AQ$10,0)+1,FALSE)),"",VLOOKUP($A50,ES_P2a_0!$A$10:$AQ$100,MATCH(FIXED(M$6,0,TRUE),ES_P2a_0!$A$10:$AQ$10,0)+1,FALSE))</f>
        <v/>
      </c>
      <c r="N50" s="232" t="str">
        <f>IF(ISNA(VLOOKUP($A50,ES_P2a_0!$A$10:$AQ$100,MATCH(FIXED(N$6,0,TRUE),ES_P2a_0!$A$10:$AQ$10,0)+1,FALSE)),"",VLOOKUP($A50,ES_P2a_0!$A$10:$AQ$100,MATCH(FIXED(N$6,0,TRUE),ES_P2a_0!$A$10:$AQ$10,0)+1,FALSE))</f>
        <v/>
      </c>
      <c r="O50" s="232" t="str">
        <f>IF(ISNA(VLOOKUP($A50,ES_P2a_0!$A$10:$AQ$100,MATCH(FIXED(O$6,0,TRUE),ES_P2a_0!$A$10:$AQ$10,0)+1,FALSE)),"",VLOOKUP($A50,ES_P2a_0!$A$10:$AQ$100,MATCH(FIXED(O$6,0,TRUE),ES_P2a_0!$A$10:$AQ$10,0)+1,FALSE))</f>
        <v/>
      </c>
      <c r="P50" s="232" t="str">
        <f>IF(ISNA(VLOOKUP($A50,ES_P2a_0!$A$10:$AQ$100,MATCH(FIXED(P$6,0,TRUE),ES_P2a_0!$A$10:$AQ$10,0)+1,FALSE)),"",VLOOKUP($A50,ES_P2a_0!$A$10:$AQ$100,MATCH(FIXED(P$6,0,TRUE),ES_P2a_0!$A$10:$AQ$10,0)+1,FALSE))</f>
        <v/>
      </c>
      <c r="Q50" s="232" t="str">
        <f>IF(ISNA(VLOOKUP($A50,ES_P2a_0!$A$10:$AQ$100,MATCH(FIXED(Q$6,0,TRUE),ES_P2a_0!$A$10:$AQ$10,0)+1,FALSE)),"",VLOOKUP($A50,ES_P2a_0!$A$10:$AQ$100,MATCH(FIXED(Q$6,0,TRUE),ES_P2a_0!$A$10:$AQ$10,0)+1,FALSE))</f>
        <v/>
      </c>
      <c r="R50" s="232" t="str">
        <f>IF(ISNA(VLOOKUP($A50,ES_P2a_0!$A$10:$AQ$100,MATCH(FIXED(R$6,0,TRUE),ES_P2a_0!$A$10:$AQ$10,0)+1,FALSE)),"",VLOOKUP($A50,ES_P2a_0!$A$10:$AQ$100,MATCH(FIXED(R$6,0,TRUE),ES_P2a_0!$A$10:$AQ$10,0)+1,FALSE))</f>
        <v/>
      </c>
      <c r="S50" s="232" t="str">
        <f>IF(ISNA(VLOOKUP($A50,ES_P2a_0!$A$10:$AQ$100,MATCH(FIXED(S$6,0,TRUE),ES_P2a_0!$A$10:$AQ$10,0)+1,FALSE)),"",VLOOKUP($A50,ES_P2a_0!$A$10:$AQ$100,MATCH(FIXED(S$6,0,TRUE),ES_P2a_0!$A$10:$AQ$10,0)+1,FALSE))</f>
        <v/>
      </c>
      <c r="T50" s="232" t="str">
        <f>IF(ISNA(VLOOKUP($A50,ES_P2a_0!$A$10:$AQ$100,MATCH(FIXED(T$6,0,TRUE),ES_P2a_0!$A$10:$AQ$10,0)+1,FALSE)),"",VLOOKUP($A50,ES_P2a_0!$A$10:$AQ$100,MATCH(FIXED(T$6,0,TRUE),ES_P2a_0!$A$10:$AQ$10,0)+1,FALSE))</f>
        <v/>
      </c>
      <c r="U50" s="232" t="str">
        <f>IF(ISNA(VLOOKUP($A50,ES_P2a_0!$A$10:$AQ$100,MATCH(FIXED(U$6,0,TRUE),ES_P2a_0!$A$10:$AQ$10,0)+1,FALSE)),"",VLOOKUP($A50,ES_P2a_0!$A$10:$AQ$100,MATCH(FIXED(U$6,0,TRUE),ES_P2a_0!$A$10:$AQ$10,0)+1,FALSE))</f>
        <v/>
      </c>
      <c r="V50" s="232" t="str">
        <f>IF(ISNA(VLOOKUP($A50,ES_P2a_0!$A$10:$AQ$100,MATCH(FIXED(V$6,0,TRUE),ES_P2a_0!$A$10:$AQ$10,0)+1,FALSE)),"",VLOOKUP($A50,ES_P2a_0!$A$10:$AQ$100,MATCH(FIXED(V$6,0,TRUE),ES_P2a_0!$A$10:$AQ$10,0)+1,FALSE))</f>
        <v/>
      </c>
      <c r="W50" s="232" t="str">
        <f>IF(ISNA(VLOOKUP($A50,ES_P2a_0!$A$10:$AQ$100,MATCH(FIXED(W$6,0,TRUE),ES_P2a_0!$A$10:$AQ$10,0)+1,FALSE)),"",VLOOKUP($A50,ES_P2a_0!$A$10:$AQ$100,MATCH(FIXED(W$6,0,TRUE),ES_P2a_0!$A$10:$AQ$10,0)+1,FALSE))</f>
        <v/>
      </c>
    </row>
    <row r="51" spans="1:23">
      <c r="A51" s="230" t="str">
        <f>lookup!Z10</f>
        <v>Germany (until 1990 former territory of the FRG)</v>
      </c>
      <c r="B51" s="232" t="str">
        <f>VLOOKUP(A51,lookup!$Z$2:$AA$77,2,FALSE)</f>
        <v>Γερμανία</v>
      </c>
      <c r="C51" s="232" t="str">
        <f>IF(ISNA(VLOOKUP($A51,ES_P2a_0!$A$10:$AQ$100,MATCH(FIXED(C$6,0,TRUE),ES_P2a_0!$A$10:$AQ$10,0)+1,FALSE)),"",VLOOKUP($A51,ES_P2a_0!$A$10:$AQ$100,MATCH(FIXED(C$6,0,TRUE),ES_P2a_0!$A$10:$AQ$10,0)+1,FALSE))</f>
        <v/>
      </c>
      <c r="D51" s="232" t="str">
        <f>IF(ISNA(VLOOKUP($A51,ES_P2a_0!$A$10:$AQ$100,MATCH(FIXED(D$6,0,TRUE),ES_P2a_0!$A$10:$AQ$10,0)+1,FALSE)),"",VLOOKUP($A51,ES_P2a_0!$A$10:$AQ$100,MATCH(FIXED(D$6,0,TRUE),ES_P2a_0!$A$10:$AQ$10,0)+1,FALSE))</f>
        <v/>
      </c>
      <c r="E51" s="232" t="str">
        <f>IF(ISNA(VLOOKUP($A51,ES_P2a_0!$A$10:$AQ$100,MATCH(FIXED(E$6,0,TRUE),ES_P2a_0!$A$10:$AQ$10,0)+1,FALSE)),"",VLOOKUP($A51,ES_P2a_0!$A$10:$AQ$100,MATCH(FIXED(E$6,0,TRUE),ES_P2a_0!$A$10:$AQ$10,0)+1,FALSE))</f>
        <v/>
      </c>
      <c r="F51" s="232" t="str">
        <f>IF(ISNA(VLOOKUP($A51,ES_P2a_0!$A$10:$AQ$100,MATCH(FIXED(F$6,0,TRUE),ES_P2a_0!$A$10:$AQ$10,0)+1,FALSE)),"",VLOOKUP($A51,ES_P2a_0!$A$10:$AQ$100,MATCH(FIXED(F$6,0,TRUE),ES_P2a_0!$A$10:$AQ$10,0)+1,FALSE))</f>
        <v/>
      </c>
      <c r="G51" s="232" t="str">
        <f>IF(ISNA(VLOOKUP($A51,ES_P2a_0!$A$10:$AQ$100,MATCH(FIXED(G$6,0,TRUE),ES_P2a_0!$A$10:$AQ$10,0)+1,FALSE)),"",VLOOKUP($A51,ES_P2a_0!$A$10:$AQ$100,MATCH(FIXED(G$6,0,TRUE),ES_P2a_0!$A$10:$AQ$10,0)+1,FALSE))</f>
        <v/>
      </c>
      <c r="H51" s="232" t="str">
        <f>IF(ISNA(VLOOKUP($A51,ES_P2a_0!$A$10:$AQ$100,MATCH(FIXED(H$6,0,TRUE),ES_P2a_0!$A$10:$AQ$10,0)+1,FALSE)),"",VLOOKUP($A51,ES_P2a_0!$A$10:$AQ$100,MATCH(FIXED(H$6,0,TRUE),ES_P2a_0!$A$10:$AQ$10,0)+1,FALSE))</f>
        <v/>
      </c>
      <c r="I51" s="232" t="str">
        <f>IF(ISNA(VLOOKUP($A51,ES_P2a_0!$A$10:$AQ$100,MATCH(FIXED(I$6,0,TRUE),ES_P2a_0!$A$10:$AQ$10,0)+1,FALSE)),"",VLOOKUP($A51,ES_P2a_0!$A$10:$AQ$100,MATCH(FIXED(I$6,0,TRUE),ES_P2a_0!$A$10:$AQ$10,0)+1,FALSE))</f>
        <v/>
      </c>
      <c r="J51" s="232" t="str">
        <f>IF(ISNA(VLOOKUP($A51,ES_P2a_0!$A$10:$AQ$100,MATCH(FIXED(J$6,0,TRUE),ES_P2a_0!$A$10:$AQ$10,0)+1,FALSE)),"",VLOOKUP($A51,ES_P2a_0!$A$10:$AQ$100,MATCH(FIXED(J$6,0,TRUE),ES_P2a_0!$A$10:$AQ$10,0)+1,FALSE))</f>
        <v/>
      </c>
      <c r="K51" s="232" t="str">
        <f>IF(ISNA(VLOOKUP($A51,ES_P2a_0!$A$10:$AQ$100,MATCH(FIXED(K$6,0,TRUE),ES_P2a_0!$A$10:$AQ$10,0)+1,FALSE)),"",VLOOKUP($A51,ES_P2a_0!$A$10:$AQ$100,MATCH(FIXED(K$6,0,TRUE),ES_P2a_0!$A$10:$AQ$10,0)+1,FALSE))</f>
        <v/>
      </c>
      <c r="L51" s="232" t="str">
        <f>IF(ISNA(VLOOKUP($A51,ES_P2a_0!$A$10:$AQ$100,MATCH(FIXED(L$6,0,TRUE),ES_P2a_0!$A$10:$AQ$10,0)+1,FALSE)),"",VLOOKUP($A51,ES_P2a_0!$A$10:$AQ$100,MATCH(FIXED(L$6,0,TRUE),ES_P2a_0!$A$10:$AQ$10,0)+1,FALSE))</f>
        <v/>
      </c>
      <c r="M51" s="232" t="str">
        <f>IF(ISNA(VLOOKUP($A51,ES_P2a_0!$A$10:$AQ$100,MATCH(FIXED(M$6,0,TRUE),ES_P2a_0!$A$10:$AQ$10,0)+1,FALSE)),"",VLOOKUP($A51,ES_P2a_0!$A$10:$AQ$100,MATCH(FIXED(M$6,0,TRUE),ES_P2a_0!$A$10:$AQ$10,0)+1,FALSE))</f>
        <v/>
      </c>
      <c r="N51" s="232" t="str">
        <f>IF(ISNA(VLOOKUP($A51,ES_P2a_0!$A$10:$AQ$100,MATCH(FIXED(N$6,0,TRUE),ES_P2a_0!$A$10:$AQ$10,0)+1,FALSE)),"",VLOOKUP($A51,ES_P2a_0!$A$10:$AQ$100,MATCH(FIXED(N$6,0,TRUE),ES_P2a_0!$A$10:$AQ$10,0)+1,FALSE))</f>
        <v/>
      </c>
      <c r="O51" s="232" t="str">
        <f>IF(ISNA(VLOOKUP($A51,ES_P2a_0!$A$10:$AQ$100,MATCH(FIXED(O$6,0,TRUE),ES_P2a_0!$A$10:$AQ$10,0)+1,FALSE)),"",VLOOKUP($A51,ES_P2a_0!$A$10:$AQ$100,MATCH(FIXED(O$6,0,TRUE),ES_P2a_0!$A$10:$AQ$10,0)+1,FALSE))</f>
        <v/>
      </c>
      <c r="P51" s="232" t="str">
        <f>IF(ISNA(VLOOKUP($A51,ES_P2a_0!$A$10:$AQ$100,MATCH(FIXED(P$6,0,TRUE),ES_P2a_0!$A$10:$AQ$10,0)+1,FALSE)),"",VLOOKUP($A51,ES_P2a_0!$A$10:$AQ$100,MATCH(FIXED(P$6,0,TRUE),ES_P2a_0!$A$10:$AQ$10,0)+1,FALSE))</f>
        <v/>
      </c>
      <c r="Q51" s="232" t="str">
        <f>IF(ISNA(VLOOKUP($A51,ES_P2a_0!$A$10:$AQ$100,MATCH(FIXED(Q$6,0,TRUE),ES_P2a_0!$A$10:$AQ$10,0)+1,FALSE)),"",VLOOKUP($A51,ES_P2a_0!$A$10:$AQ$100,MATCH(FIXED(Q$6,0,TRUE),ES_P2a_0!$A$10:$AQ$10,0)+1,FALSE))</f>
        <v/>
      </c>
      <c r="R51" s="232" t="str">
        <f>IF(ISNA(VLOOKUP($A51,ES_P2a_0!$A$10:$AQ$100,MATCH(FIXED(R$6,0,TRUE),ES_P2a_0!$A$10:$AQ$10,0)+1,FALSE)),"",VLOOKUP($A51,ES_P2a_0!$A$10:$AQ$100,MATCH(FIXED(R$6,0,TRUE),ES_P2a_0!$A$10:$AQ$10,0)+1,FALSE))</f>
        <v/>
      </c>
      <c r="S51" s="232" t="str">
        <f>IF(ISNA(VLOOKUP($A51,ES_P2a_0!$A$10:$AQ$100,MATCH(FIXED(S$6,0,TRUE),ES_P2a_0!$A$10:$AQ$10,0)+1,FALSE)),"",VLOOKUP($A51,ES_P2a_0!$A$10:$AQ$100,MATCH(FIXED(S$6,0,TRUE),ES_P2a_0!$A$10:$AQ$10,0)+1,FALSE))</f>
        <v/>
      </c>
      <c r="T51" s="232" t="str">
        <f>IF(ISNA(VLOOKUP($A51,ES_P2a_0!$A$10:$AQ$100,MATCH(FIXED(T$6,0,TRUE),ES_P2a_0!$A$10:$AQ$10,0)+1,FALSE)),"",VLOOKUP($A51,ES_P2a_0!$A$10:$AQ$100,MATCH(FIXED(T$6,0,TRUE),ES_P2a_0!$A$10:$AQ$10,0)+1,FALSE))</f>
        <v/>
      </c>
      <c r="U51" s="232" t="str">
        <f>IF(ISNA(VLOOKUP($A51,ES_P2a_0!$A$10:$AQ$100,MATCH(FIXED(U$6,0,TRUE),ES_P2a_0!$A$10:$AQ$10,0)+1,FALSE)),"",VLOOKUP($A51,ES_P2a_0!$A$10:$AQ$100,MATCH(FIXED(U$6,0,TRUE),ES_P2a_0!$A$10:$AQ$10,0)+1,FALSE))</f>
        <v/>
      </c>
      <c r="V51" s="232" t="str">
        <f>IF(ISNA(VLOOKUP($A51,ES_P2a_0!$A$10:$AQ$100,MATCH(FIXED(V$6,0,TRUE),ES_P2a_0!$A$10:$AQ$10,0)+1,FALSE)),"",VLOOKUP($A51,ES_P2a_0!$A$10:$AQ$100,MATCH(FIXED(V$6,0,TRUE),ES_P2a_0!$A$10:$AQ$10,0)+1,FALSE))</f>
        <v/>
      </c>
      <c r="W51" s="232" t="str">
        <f>IF(ISNA(VLOOKUP($A51,ES_P2a_0!$A$10:$AQ$100,MATCH(FIXED(W$6,0,TRUE),ES_P2a_0!$A$10:$AQ$10,0)+1,FALSE)),"",VLOOKUP($A51,ES_P2a_0!$A$10:$AQ$100,MATCH(FIXED(W$6,0,TRUE),ES_P2a_0!$A$10:$AQ$10,0)+1,FALSE))</f>
        <v/>
      </c>
    </row>
    <row r="52" spans="1:23">
      <c r="A52" s="230" t="str">
        <f>lookup!Z11</f>
        <v>Estonia</v>
      </c>
      <c r="B52" s="232" t="str">
        <f>VLOOKUP(A52,lookup!$Z$2:$AA$77,2,FALSE)</f>
        <v>Εσθονία</v>
      </c>
      <c r="C52" s="232" t="str">
        <f>IF(ISNA(VLOOKUP($A52,ES_P2a_0!$A$10:$AQ$100,MATCH(FIXED(C$6,0,TRUE),ES_P2a_0!$A$10:$AQ$10,0)+1,FALSE)),"",VLOOKUP($A52,ES_P2a_0!$A$10:$AQ$100,MATCH(FIXED(C$6,0,TRUE),ES_P2a_0!$A$10:$AQ$10,0)+1,FALSE))</f>
        <v/>
      </c>
      <c r="D52" s="232" t="str">
        <f>IF(ISNA(VLOOKUP($A52,ES_P2a_0!$A$10:$AQ$100,MATCH(FIXED(D$6,0,TRUE),ES_P2a_0!$A$10:$AQ$10,0)+1,FALSE)),"",VLOOKUP($A52,ES_P2a_0!$A$10:$AQ$100,MATCH(FIXED(D$6,0,TRUE),ES_P2a_0!$A$10:$AQ$10,0)+1,FALSE))</f>
        <v/>
      </c>
      <c r="E52" s="232" t="str">
        <f>IF(ISNA(VLOOKUP($A52,ES_P2a_0!$A$10:$AQ$100,MATCH(FIXED(E$6,0,TRUE),ES_P2a_0!$A$10:$AQ$10,0)+1,FALSE)),"",VLOOKUP($A52,ES_P2a_0!$A$10:$AQ$100,MATCH(FIXED(E$6,0,TRUE),ES_P2a_0!$A$10:$AQ$10,0)+1,FALSE))</f>
        <v/>
      </c>
      <c r="F52" s="232" t="str">
        <f>IF(ISNA(VLOOKUP($A52,ES_P2a_0!$A$10:$AQ$100,MATCH(FIXED(F$6,0,TRUE),ES_P2a_0!$A$10:$AQ$10,0)+1,FALSE)),"",VLOOKUP($A52,ES_P2a_0!$A$10:$AQ$100,MATCH(FIXED(F$6,0,TRUE),ES_P2a_0!$A$10:$AQ$10,0)+1,FALSE))</f>
        <v/>
      </c>
      <c r="G52" s="232" t="str">
        <f>IF(ISNA(VLOOKUP($A52,ES_P2a_0!$A$10:$AQ$100,MATCH(FIXED(G$6,0,TRUE),ES_P2a_0!$A$10:$AQ$10,0)+1,FALSE)),"",VLOOKUP($A52,ES_P2a_0!$A$10:$AQ$100,MATCH(FIXED(G$6,0,TRUE),ES_P2a_0!$A$10:$AQ$10,0)+1,FALSE))</f>
        <v/>
      </c>
      <c r="H52" s="232" t="str">
        <f>IF(ISNA(VLOOKUP($A52,ES_P2a_0!$A$10:$AQ$100,MATCH(FIXED(H$6,0,TRUE),ES_P2a_0!$A$10:$AQ$10,0)+1,FALSE)),"",VLOOKUP($A52,ES_P2a_0!$A$10:$AQ$100,MATCH(FIXED(H$6,0,TRUE),ES_P2a_0!$A$10:$AQ$10,0)+1,FALSE))</f>
        <v/>
      </c>
      <c r="I52" s="232" t="str">
        <f>IF(ISNA(VLOOKUP($A52,ES_P2a_0!$A$10:$AQ$100,MATCH(FIXED(I$6,0,TRUE),ES_P2a_0!$A$10:$AQ$10,0)+1,FALSE)),"",VLOOKUP($A52,ES_P2a_0!$A$10:$AQ$100,MATCH(FIXED(I$6,0,TRUE),ES_P2a_0!$A$10:$AQ$10,0)+1,FALSE))</f>
        <v/>
      </c>
      <c r="J52" s="232" t="str">
        <f>IF(ISNA(VLOOKUP($A52,ES_P2a_0!$A$10:$AQ$100,MATCH(FIXED(J$6,0,TRUE),ES_P2a_0!$A$10:$AQ$10,0)+1,FALSE)),"",VLOOKUP($A52,ES_P2a_0!$A$10:$AQ$100,MATCH(FIXED(J$6,0,TRUE),ES_P2a_0!$A$10:$AQ$10,0)+1,FALSE))</f>
        <v/>
      </c>
      <c r="K52" s="232" t="str">
        <f>IF(ISNA(VLOOKUP($A52,ES_P2a_0!$A$10:$AQ$100,MATCH(FIXED(K$6,0,TRUE),ES_P2a_0!$A$10:$AQ$10,0)+1,FALSE)),"",VLOOKUP($A52,ES_P2a_0!$A$10:$AQ$100,MATCH(FIXED(K$6,0,TRUE),ES_P2a_0!$A$10:$AQ$10,0)+1,FALSE))</f>
        <v/>
      </c>
      <c r="L52" s="232" t="str">
        <f>IF(ISNA(VLOOKUP($A52,ES_P2a_0!$A$10:$AQ$100,MATCH(FIXED(L$6,0,TRUE),ES_P2a_0!$A$10:$AQ$10,0)+1,FALSE)),"",VLOOKUP($A52,ES_P2a_0!$A$10:$AQ$100,MATCH(FIXED(L$6,0,TRUE),ES_P2a_0!$A$10:$AQ$10,0)+1,FALSE))</f>
        <v/>
      </c>
      <c r="M52" s="232" t="str">
        <f>IF(ISNA(VLOOKUP($A52,ES_P2a_0!$A$10:$AQ$100,MATCH(FIXED(M$6,0,TRUE),ES_P2a_0!$A$10:$AQ$10,0)+1,FALSE)),"",VLOOKUP($A52,ES_P2a_0!$A$10:$AQ$100,MATCH(FIXED(M$6,0,TRUE),ES_P2a_0!$A$10:$AQ$10,0)+1,FALSE))</f>
        <v/>
      </c>
      <c r="N52" s="232" t="str">
        <f>IF(ISNA(VLOOKUP($A52,ES_P2a_0!$A$10:$AQ$100,MATCH(FIXED(N$6,0,TRUE),ES_P2a_0!$A$10:$AQ$10,0)+1,FALSE)),"",VLOOKUP($A52,ES_P2a_0!$A$10:$AQ$100,MATCH(FIXED(N$6,0,TRUE),ES_P2a_0!$A$10:$AQ$10,0)+1,FALSE))</f>
        <v/>
      </c>
      <c r="O52" s="232" t="str">
        <f>IF(ISNA(VLOOKUP($A52,ES_P2a_0!$A$10:$AQ$100,MATCH(FIXED(O$6,0,TRUE),ES_P2a_0!$A$10:$AQ$10,0)+1,FALSE)),"",VLOOKUP($A52,ES_P2a_0!$A$10:$AQ$100,MATCH(FIXED(O$6,0,TRUE),ES_P2a_0!$A$10:$AQ$10,0)+1,FALSE))</f>
        <v/>
      </c>
      <c r="P52" s="232" t="str">
        <f>IF(ISNA(VLOOKUP($A52,ES_P2a_0!$A$10:$AQ$100,MATCH(FIXED(P$6,0,TRUE),ES_P2a_0!$A$10:$AQ$10,0)+1,FALSE)),"",VLOOKUP($A52,ES_P2a_0!$A$10:$AQ$100,MATCH(FIXED(P$6,0,TRUE),ES_P2a_0!$A$10:$AQ$10,0)+1,FALSE))</f>
        <v/>
      </c>
      <c r="Q52" s="232" t="str">
        <f>IF(ISNA(VLOOKUP($A52,ES_P2a_0!$A$10:$AQ$100,MATCH(FIXED(Q$6,0,TRUE),ES_P2a_0!$A$10:$AQ$10,0)+1,FALSE)),"",VLOOKUP($A52,ES_P2a_0!$A$10:$AQ$100,MATCH(FIXED(Q$6,0,TRUE),ES_P2a_0!$A$10:$AQ$10,0)+1,FALSE))</f>
        <v/>
      </c>
      <c r="R52" s="232" t="str">
        <f>IF(ISNA(VLOOKUP($A52,ES_P2a_0!$A$10:$AQ$100,MATCH(FIXED(R$6,0,TRUE),ES_P2a_0!$A$10:$AQ$10,0)+1,FALSE)),"",VLOOKUP($A52,ES_P2a_0!$A$10:$AQ$100,MATCH(FIXED(R$6,0,TRUE),ES_P2a_0!$A$10:$AQ$10,0)+1,FALSE))</f>
        <v/>
      </c>
      <c r="S52" s="232" t="str">
        <f>IF(ISNA(VLOOKUP($A52,ES_P2a_0!$A$10:$AQ$100,MATCH(FIXED(S$6,0,TRUE),ES_P2a_0!$A$10:$AQ$10,0)+1,FALSE)),"",VLOOKUP($A52,ES_P2a_0!$A$10:$AQ$100,MATCH(FIXED(S$6,0,TRUE),ES_P2a_0!$A$10:$AQ$10,0)+1,FALSE))</f>
        <v/>
      </c>
      <c r="T52" s="232" t="str">
        <f>IF(ISNA(VLOOKUP($A52,ES_P2a_0!$A$10:$AQ$100,MATCH(FIXED(T$6,0,TRUE),ES_P2a_0!$A$10:$AQ$10,0)+1,FALSE)),"",VLOOKUP($A52,ES_P2a_0!$A$10:$AQ$100,MATCH(FIXED(T$6,0,TRUE),ES_P2a_0!$A$10:$AQ$10,0)+1,FALSE))</f>
        <v/>
      </c>
      <c r="U52" s="232" t="str">
        <f>IF(ISNA(VLOOKUP($A52,ES_P2a_0!$A$10:$AQ$100,MATCH(FIXED(U$6,0,TRUE),ES_P2a_0!$A$10:$AQ$10,0)+1,FALSE)),"",VLOOKUP($A52,ES_P2a_0!$A$10:$AQ$100,MATCH(FIXED(U$6,0,TRUE),ES_P2a_0!$A$10:$AQ$10,0)+1,FALSE))</f>
        <v/>
      </c>
      <c r="V52" s="232" t="str">
        <f>IF(ISNA(VLOOKUP($A52,ES_P2a_0!$A$10:$AQ$100,MATCH(FIXED(V$6,0,TRUE),ES_P2a_0!$A$10:$AQ$10,0)+1,FALSE)),"",VLOOKUP($A52,ES_P2a_0!$A$10:$AQ$100,MATCH(FIXED(V$6,0,TRUE),ES_P2a_0!$A$10:$AQ$10,0)+1,FALSE))</f>
        <v/>
      </c>
      <c r="W52" s="232" t="str">
        <f>IF(ISNA(VLOOKUP($A52,ES_P2a_0!$A$10:$AQ$100,MATCH(FIXED(W$6,0,TRUE),ES_P2a_0!$A$10:$AQ$10,0)+1,FALSE)),"",VLOOKUP($A52,ES_P2a_0!$A$10:$AQ$100,MATCH(FIXED(W$6,0,TRUE),ES_P2a_0!$A$10:$AQ$10,0)+1,FALSE))</f>
        <v/>
      </c>
    </row>
    <row r="53" spans="1:23">
      <c r="A53" s="230" t="str">
        <f>lookup!Z12</f>
        <v>Ireland</v>
      </c>
      <c r="B53" s="232" t="str">
        <f>VLOOKUP(A53,lookup!$Z$2:$AA$77,2,FALSE)</f>
        <v>Ιρλανδία</v>
      </c>
      <c r="C53" s="232" t="str">
        <f>IF(ISNA(VLOOKUP($A53,ES_P2a_0!$A$10:$AQ$100,MATCH(FIXED(C$6,0,TRUE),ES_P2a_0!$A$10:$AQ$10,0)+1,FALSE)),"",VLOOKUP($A53,ES_P2a_0!$A$10:$AQ$100,MATCH(FIXED(C$6,0,TRUE),ES_P2a_0!$A$10:$AQ$10,0)+1,FALSE))</f>
        <v/>
      </c>
      <c r="D53" s="232" t="str">
        <f>IF(ISNA(VLOOKUP($A53,ES_P2a_0!$A$10:$AQ$100,MATCH(FIXED(D$6,0,TRUE),ES_P2a_0!$A$10:$AQ$10,0)+1,FALSE)),"",VLOOKUP($A53,ES_P2a_0!$A$10:$AQ$100,MATCH(FIXED(D$6,0,TRUE),ES_P2a_0!$A$10:$AQ$10,0)+1,FALSE))</f>
        <v/>
      </c>
      <c r="E53" s="232" t="str">
        <f>IF(ISNA(VLOOKUP($A53,ES_P2a_0!$A$10:$AQ$100,MATCH(FIXED(E$6,0,TRUE),ES_P2a_0!$A$10:$AQ$10,0)+1,FALSE)),"",VLOOKUP($A53,ES_P2a_0!$A$10:$AQ$100,MATCH(FIXED(E$6,0,TRUE),ES_P2a_0!$A$10:$AQ$10,0)+1,FALSE))</f>
        <v/>
      </c>
      <c r="F53" s="232" t="str">
        <f>IF(ISNA(VLOOKUP($A53,ES_P2a_0!$A$10:$AQ$100,MATCH(FIXED(F$6,0,TRUE),ES_P2a_0!$A$10:$AQ$10,0)+1,FALSE)),"",VLOOKUP($A53,ES_P2a_0!$A$10:$AQ$100,MATCH(FIXED(F$6,0,TRUE),ES_P2a_0!$A$10:$AQ$10,0)+1,FALSE))</f>
        <v/>
      </c>
      <c r="G53" s="232" t="str">
        <f>IF(ISNA(VLOOKUP($A53,ES_P2a_0!$A$10:$AQ$100,MATCH(FIXED(G$6,0,TRUE),ES_P2a_0!$A$10:$AQ$10,0)+1,FALSE)),"",VLOOKUP($A53,ES_P2a_0!$A$10:$AQ$100,MATCH(FIXED(G$6,0,TRUE),ES_P2a_0!$A$10:$AQ$10,0)+1,FALSE))</f>
        <v/>
      </c>
      <c r="H53" s="232" t="str">
        <f>IF(ISNA(VLOOKUP($A53,ES_P2a_0!$A$10:$AQ$100,MATCH(FIXED(H$6,0,TRUE),ES_P2a_0!$A$10:$AQ$10,0)+1,FALSE)),"",VLOOKUP($A53,ES_P2a_0!$A$10:$AQ$100,MATCH(FIXED(H$6,0,TRUE),ES_P2a_0!$A$10:$AQ$10,0)+1,FALSE))</f>
        <v>p</v>
      </c>
      <c r="I53" s="232" t="str">
        <f>IF(ISNA(VLOOKUP($A53,ES_P2a_0!$A$10:$AQ$100,MATCH(FIXED(I$6,0,TRUE),ES_P2a_0!$A$10:$AQ$10,0)+1,FALSE)),"",VLOOKUP($A53,ES_P2a_0!$A$10:$AQ$100,MATCH(FIXED(I$6,0,TRUE),ES_P2a_0!$A$10:$AQ$10,0)+1,FALSE))</f>
        <v>p</v>
      </c>
      <c r="J53" s="232" t="str">
        <f>IF(ISNA(VLOOKUP($A53,ES_P2a_0!$A$10:$AQ$100,MATCH(FIXED(J$6,0,TRUE),ES_P2a_0!$A$10:$AQ$10,0)+1,FALSE)),"",VLOOKUP($A53,ES_P2a_0!$A$10:$AQ$100,MATCH(FIXED(J$6,0,TRUE),ES_P2a_0!$A$10:$AQ$10,0)+1,FALSE))</f>
        <v>p</v>
      </c>
      <c r="K53" s="232" t="str">
        <f>IF(ISNA(VLOOKUP($A53,ES_P2a_0!$A$10:$AQ$100,MATCH(FIXED(K$6,0,TRUE),ES_P2a_0!$A$10:$AQ$10,0)+1,FALSE)),"",VLOOKUP($A53,ES_P2a_0!$A$10:$AQ$100,MATCH(FIXED(K$6,0,TRUE),ES_P2a_0!$A$10:$AQ$10,0)+1,FALSE))</f>
        <v>p</v>
      </c>
      <c r="L53" s="232" t="str">
        <f>IF(ISNA(VLOOKUP($A53,ES_P2a_0!$A$10:$AQ$100,MATCH(FIXED(L$6,0,TRUE),ES_P2a_0!$A$10:$AQ$10,0)+1,FALSE)),"",VLOOKUP($A53,ES_P2a_0!$A$10:$AQ$100,MATCH(FIXED(L$6,0,TRUE),ES_P2a_0!$A$10:$AQ$10,0)+1,FALSE))</f>
        <v>p</v>
      </c>
      <c r="M53" s="232" t="str">
        <f>IF(ISNA(VLOOKUP($A53,ES_P2a_0!$A$10:$AQ$100,MATCH(FIXED(M$6,0,TRUE),ES_P2a_0!$A$10:$AQ$10,0)+1,FALSE)),"",VLOOKUP($A53,ES_P2a_0!$A$10:$AQ$100,MATCH(FIXED(M$6,0,TRUE),ES_P2a_0!$A$10:$AQ$10,0)+1,FALSE))</f>
        <v>p</v>
      </c>
      <c r="N53" s="232" t="str">
        <f>IF(ISNA(VLOOKUP($A53,ES_P2a_0!$A$10:$AQ$100,MATCH(FIXED(N$6,0,TRUE),ES_P2a_0!$A$10:$AQ$10,0)+1,FALSE)),"",VLOOKUP($A53,ES_P2a_0!$A$10:$AQ$100,MATCH(FIXED(N$6,0,TRUE),ES_P2a_0!$A$10:$AQ$10,0)+1,FALSE))</f>
        <v>p</v>
      </c>
      <c r="O53" s="232" t="str">
        <f>IF(ISNA(VLOOKUP($A53,ES_P2a_0!$A$10:$AQ$100,MATCH(FIXED(O$6,0,TRUE),ES_P2a_0!$A$10:$AQ$10,0)+1,FALSE)),"",VLOOKUP($A53,ES_P2a_0!$A$10:$AQ$100,MATCH(FIXED(O$6,0,TRUE),ES_P2a_0!$A$10:$AQ$10,0)+1,FALSE))</f>
        <v>p</v>
      </c>
      <c r="P53" s="232" t="str">
        <f>IF(ISNA(VLOOKUP($A53,ES_P2a_0!$A$10:$AQ$100,MATCH(FIXED(P$6,0,TRUE),ES_P2a_0!$A$10:$AQ$10,0)+1,FALSE)),"",VLOOKUP($A53,ES_P2a_0!$A$10:$AQ$100,MATCH(FIXED(P$6,0,TRUE),ES_P2a_0!$A$10:$AQ$10,0)+1,FALSE))</f>
        <v>p</v>
      </c>
      <c r="Q53" s="232" t="str">
        <f>IF(ISNA(VLOOKUP($A53,ES_P2a_0!$A$10:$AQ$100,MATCH(FIXED(Q$6,0,TRUE),ES_P2a_0!$A$10:$AQ$10,0)+1,FALSE)),"",VLOOKUP($A53,ES_P2a_0!$A$10:$AQ$100,MATCH(FIXED(Q$6,0,TRUE),ES_P2a_0!$A$10:$AQ$10,0)+1,FALSE))</f>
        <v>p</v>
      </c>
      <c r="R53" s="232" t="str">
        <f>IF(ISNA(VLOOKUP($A53,ES_P2a_0!$A$10:$AQ$100,MATCH(FIXED(R$6,0,TRUE),ES_P2a_0!$A$10:$AQ$10,0)+1,FALSE)),"",VLOOKUP($A53,ES_P2a_0!$A$10:$AQ$100,MATCH(FIXED(R$6,0,TRUE),ES_P2a_0!$A$10:$AQ$10,0)+1,FALSE))</f>
        <v>p</v>
      </c>
      <c r="S53" s="232" t="str">
        <f>IF(ISNA(VLOOKUP($A53,ES_P2a_0!$A$10:$AQ$100,MATCH(FIXED(S$6,0,TRUE),ES_P2a_0!$A$10:$AQ$10,0)+1,FALSE)),"",VLOOKUP($A53,ES_P2a_0!$A$10:$AQ$100,MATCH(FIXED(S$6,0,TRUE),ES_P2a_0!$A$10:$AQ$10,0)+1,FALSE))</f>
        <v>p</v>
      </c>
      <c r="T53" s="232" t="str">
        <f>IF(ISNA(VLOOKUP($A53,ES_P2a_0!$A$10:$AQ$100,MATCH(FIXED(T$6,0,TRUE),ES_P2a_0!$A$10:$AQ$10,0)+1,FALSE)),"",VLOOKUP($A53,ES_P2a_0!$A$10:$AQ$100,MATCH(FIXED(T$6,0,TRUE),ES_P2a_0!$A$10:$AQ$10,0)+1,FALSE))</f>
        <v>p</v>
      </c>
      <c r="U53" s="232" t="str">
        <f>IF(ISNA(VLOOKUP($A53,ES_P2a_0!$A$10:$AQ$100,MATCH(FIXED(U$6,0,TRUE),ES_P2a_0!$A$10:$AQ$10,0)+1,FALSE)),"",VLOOKUP($A53,ES_P2a_0!$A$10:$AQ$100,MATCH(FIXED(U$6,0,TRUE),ES_P2a_0!$A$10:$AQ$10,0)+1,FALSE))</f>
        <v>p</v>
      </c>
      <c r="V53" s="232" t="str">
        <f>IF(ISNA(VLOOKUP($A53,ES_P2a_0!$A$10:$AQ$100,MATCH(FIXED(V$6,0,TRUE),ES_P2a_0!$A$10:$AQ$10,0)+1,FALSE)),"",VLOOKUP($A53,ES_P2a_0!$A$10:$AQ$100,MATCH(FIXED(V$6,0,TRUE),ES_P2a_0!$A$10:$AQ$10,0)+1,FALSE))</f>
        <v/>
      </c>
      <c r="W53" s="232" t="str">
        <f>IF(ISNA(VLOOKUP($A53,ES_P2a_0!$A$10:$AQ$100,MATCH(FIXED(W$6,0,TRUE),ES_P2a_0!$A$10:$AQ$10,0)+1,FALSE)),"",VLOOKUP($A53,ES_P2a_0!$A$10:$AQ$100,MATCH(FIXED(W$6,0,TRUE),ES_P2a_0!$A$10:$AQ$10,0)+1,FALSE))</f>
        <v/>
      </c>
    </row>
    <row r="54" spans="1:23">
      <c r="A54" s="230" t="str">
        <f>lookup!Z13</f>
        <v>Greece</v>
      </c>
      <c r="B54" s="232" t="str">
        <f>VLOOKUP(A54,lookup!$Z$2:$AA$77,2,FALSE)</f>
        <v>Ελλάδα</v>
      </c>
      <c r="C54" s="232" t="str">
        <f>IF(ISNA(VLOOKUP($A54,ES_P2a_0!$A$10:$AQ$100,MATCH(FIXED(C$6,0,TRUE),ES_P2a_0!$A$10:$AQ$10,0)+1,FALSE)),"",VLOOKUP($A54,ES_P2a_0!$A$10:$AQ$100,MATCH(FIXED(C$6,0,TRUE),ES_P2a_0!$A$10:$AQ$10,0)+1,FALSE))</f>
        <v/>
      </c>
      <c r="D54" s="232" t="str">
        <f>IF(ISNA(VLOOKUP($A54,ES_P2a_0!$A$10:$AQ$100,MATCH(FIXED(D$6,0,TRUE),ES_P2a_0!$A$10:$AQ$10,0)+1,FALSE)),"",VLOOKUP($A54,ES_P2a_0!$A$10:$AQ$100,MATCH(FIXED(D$6,0,TRUE),ES_P2a_0!$A$10:$AQ$10,0)+1,FALSE))</f>
        <v/>
      </c>
      <c r="E54" s="232" t="str">
        <f>IF(ISNA(VLOOKUP($A54,ES_P2a_0!$A$10:$AQ$100,MATCH(FIXED(E$6,0,TRUE),ES_P2a_0!$A$10:$AQ$10,0)+1,FALSE)),"",VLOOKUP($A54,ES_P2a_0!$A$10:$AQ$100,MATCH(FIXED(E$6,0,TRUE),ES_P2a_0!$A$10:$AQ$10,0)+1,FALSE))</f>
        <v/>
      </c>
      <c r="F54" s="232" t="str">
        <f>IF(ISNA(VLOOKUP($A54,ES_P2a_0!$A$10:$AQ$100,MATCH(FIXED(F$6,0,TRUE),ES_P2a_0!$A$10:$AQ$10,0)+1,FALSE)),"",VLOOKUP($A54,ES_P2a_0!$A$10:$AQ$100,MATCH(FIXED(F$6,0,TRUE),ES_P2a_0!$A$10:$AQ$10,0)+1,FALSE))</f>
        <v/>
      </c>
      <c r="G54" s="232" t="str">
        <f>IF(ISNA(VLOOKUP($A54,ES_P2a_0!$A$10:$AQ$100,MATCH(FIXED(G$6,0,TRUE),ES_P2a_0!$A$10:$AQ$10,0)+1,FALSE)),"",VLOOKUP($A54,ES_P2a_0!$A$10:$AQ$100,MATCH(FIXED(G$6,0,TRUE),ES_P2a_0!$A$10:$AQ$10,0)+1,FALSE))</f>
        <v/>
      </c>
      <c r="H54" s="232" t="str">
        <f>IF(ISNA(VLOOKUP($A54,ES_P2a_0!$A$10:$AQ$100,MATCH(FIXED(H$6,0,TRUE),ES_P2a_0!$A$10:$AQ$10,0)+1,FALSE)),"",VLOOKUP($A54,ES_P2a_0!$A$10:$AQ$100,MATCH(FIXED(H$6,0,TRUE),ES_P2a_0!$A$10:$AQ$10,0)+1,FALSE))</f>
        <v/>
      </c>
      <c r="I54" s="232" t="str">
        <f>IF(ISNA(VLOOKUP($A54,ES_P2a_0!$A$10:$AQ$100,MATCH(FIXED(I$6,0,TRUE),ES_P2a_0!$A$10:$AQ$10,0)+1,FALSE)),"",VLOOKUP($A54,ES_P2a_0!$A$10:$AQ$100,MATCH(FIXED(I$6,0,TRUE),ES_P2a_0!$A$10:$AQ$10,0)+1,FALSE))</f>
        <v/>
      </c>
      <c r="J54" s="232" t="str">
        <f>IF(ISNA(VLOOKUP($A54,ES_P2a_0!$A$10:$AQ$100,MATCH(FIXED(J$6,0,TRUE),ES_P2a_0!$A$10:$AQ$10,0)+1,FALSE)),"",VLOOKUP($A54,ES_P2a_0!$A$10:$AQ$100,MATCH(FIXED(J$6,0,TRUE),ES_P2a_0!$A$10:$AQ$10,0)+1,FALSE))</f>
        <v/>
      </c>
      <c r="K54" s="232" t="str">
        <f>IF(ISNA(VLOOKUP($A54,ES_P2a_0!$A$10:$AQ$100,MATCH(FIXED(K$6,0,TRUE),ES_P2a_0!$A$10:$AQ$10,0)+1,FALSE)),"",VLOOKUP($A54,ES_P2a_0!$A$10:$AQ$100,MATCH(FIXED(K$6,0,TRUE),ES_P2a_0!$A$10:$AQ$10,0)+1,FALSE))</f>
        <v/>
      </c>
      <c r="L54" s="232" t="str">
        <f>IF(ISNA(VLOOKUP($A54,ES_P2a_0!$A$10:$AQ$100,MATCH(FIXED(L$6,0,TRUE),ES_P2a_0!$A$10:$AQ$10,0)+1,FALSE)),"",VLOOKUP($A54,ES_P2a_0!$A$10:$AQ$100,MATCH(FIXED(L$6,0,TRUE),ES_P2a_0!$A$10:$AQ$10,0)+1,FALSE))</f>
        <v/>
      </c>
      <c r="M54" s="232" t="str">
        <f>IF(ISNA(VLOOKUP($A54,ES_P2a_0!$A$10:$AQ$100,MATCH(FIXED(M$6,0,TRUE),ES_P2a_0!$A$10:$AQ$10,0)+1,FALSE)),"",VLOOKUP($A54,ES_P2a_0!$A$10:$AQ$100,MATCH(FIXED(M$6,0,TRUE),ES_P2a_0!$A$10:$AQ$10,0)+1,FALSE))</f>
        <v>b</v>
      </c>
      <c r="N54" s="232" t="str">
        <f>IF(ISNA(VLOOKUP($A54,ES_P2a_0!$A$10:$AQ$100,MATCH(FIXED(N$6,0,TRUE),ES_P2a_0!$A$10:$AQ$10,0)+1,FALSE)),"",VLOOKUP($A54,ES_P2a_0!$A$10:$AQ$100,MATCH(FIXED(N$6,0,TRUE),ES_P2a_0!$A$10:$AQ$10,0)+1,FALSE))</f>
        <v/>
      </c>
      <c r="O54" s="232" t="str">
        <f>IF(ISNA(VLOOKUP($A54,ES_P2a_0!$A$10:$AQ$100,MATCH(FIXED(O$6,0,TRUE),ES_P2a_0!$A$10:$AQ$10,0)+1,FALSE)),"",VLOOKUP($A54,ES_P2a_0!$A$10:$AQ$100,MATCH(FIXED(O$6,0,TRUE),ES_P2a_0!$A$10:$AQ$10,0)+1,FALSE))</f>
        <v/>
      </c>
      <c r="P54" s="232" t="str">
        <f>IF(ISNA(VLOOKUP($A54,ES_P2a_0!$A$10:$AQ$100,MATCH(FIXED(P$6,0,TRUE),ES_P2a_0!$A$10:$AQ$10,0)+1,FALSE)),"",VLOOKUP($A54,ES_P2a_0!$A$10:$AQ$100,MATCH(FIXED(P$6,0,TRUE),ES_P2a_0!$A$10:$AQ$10,0)+1,FALSE))</f>
        <v>p</v>
      </c>
      <c r="Q54" s="232" t="str">
        <f>IF(ISNA(VLOOKUP($A54,ES_P2a_0!$A$10:$AQ$100,MATCH(FIXED(Q$6,0,TRUE),ES_P2a_0!$A$10:$AQ$10,0)+1,FALSE)),"",VLOOKUP($A54,ES_P2a_0!$A$10:$AQ$100,MATCH(FIXED(Q$6,0,TRUE),ES_P2a_0!$A$10:$AQ$10,0)+1,FALSE))</f>
        <v>p</v>
      </c>
      <c r="R54" s="232" t="str">
        <f>IF(ISNA(VLOOKUP($A54,ES_P2a_0!$A$10:$AQ$100,MATCH(FIXED(R$6,0,TRUE),ES_P2a_0!$A$10:$AQ$10,0)+1,FALSE)),"",VLOOKUP($A54,ES_P2a_0!$A$10:$AQ$100,MATCH(FIXED(R$6,0,TRUE),ES_P2a_0!$A$10:$AQ$10,0)+1,FALSE))</f>
        <v>p</v>
      </c>
      <c r="S54" s="232" t="str">
        <f>IF(ISNA(VLOOKUP($A54,ES_P2a_0!$A$10:$AQ$100,MATCH(FIXED(S$6,0,TRUE),ES_P2a_0!$A$10:$AQ$10,0)+1,FALSE)),"",VLOOKUP($A54,ES_P2a_0!$A$10:$AQ$100,MATCH(FIXED(S$6,0,TRUE),ES_P2a_0!$A$10:$AQ$10,0)+1,FALSE))</f>
        <v>p</v>
      </c>
      <c r="T54" s="232" t="str">
        <f>IF(ISNA(VLOOKUP($A54,ES_P2a_0!$A$10:$AQ$100,MATCH(FIXED(T$6,0,TRUE),ES_P2a_0!$A$10:$AQ$10,0)+1,FALSE)),"",VLOOKUP($A54,ES_P2a_0!$A$10:$AQ$100,MATCH(FIXED(T$6,0,TRUE),ES_P2a_0!$A$10:$AQ$10,0)+1,FALSE))</f>
        <v>p</v>
      </c>
      <c r="U54" s="232" t="str">
        <f>IF(ISNA(VLOOKUP($A54,ES_P2a_0!$A$10:$AQ$100,MATCH(FIXED(U$6,0,TRUE),ES_P2a_0!$A$10:$AQ$10,0)+1,FALSE)),"",VLOOKUP($A54,ES_P2a_0!$A$10:$AQ$100,MATCH(FIXED(U$6,0,TRUE),ES_P2a_0!$A$10:$AQ$10,0)+1,FALSE))</f>
        <v/>
      </c>
      <c r="V54" s="232" t="str">
        <f>IF(ISNA(VLOOKUP($A54,ES_P2a_0!$A$10:$AQ$100,MATCH(FIXED(V$6,0,TRUE),ES_P2a_0!$A$10:$AQ$10,0)+1,FALSE)),"",VLOOKUP($A54,ES_P2a_0!$A$10:$AQ$100,MATCH(FIXED(V$6,0,TRUE),ES_P2a_0!$A$10:$AQ$10,0)+1,FALSE))</f>
        <v/>
      </c>
      <c r="W54" s="232" t="str">
        <f>IF(ISNA(VLOOKUP($A54,ES_P2a_0!$A$10:$AQ$100,MATCH(FIXED(W$6,0,TRUE),ES_P2a_0!$A$10:$AQ$10,0)+1,FALSE)),"",VLOOKUP($A54,ES_P2a_0!$A$10:$AQ$100,MATCH(FIXED(W$6,0,TRUE),ES_P2a_0!$A$10:$AQ$10,0)+1,FALSE))</f>
        <v/>
      </c>
    </row>
    <row r="55" spans="1:23">
      <c r="A55" s="230" t="str">
        <f>lookup!Z14</f>
        <v>Spain</v>
      </c>
      <c r="B55" s="232" t="str">
        <f>VLOOKUP(A55,lookup!$Z$2:$AA$77,2,FALSE)</f>
        <v>Ισπανία</v>
      </c>
      <c r="C55" s="232" t="str">
        <f>IF(ISNA(VLOOKUP($A55,ES_P2a_0!$A$10:$AQ$100,MATCH(FIXED(C$6,0,TRUE),ES_P2a_0!$A$10:$AQ$10,0)+1,FALSE)),"",VLOOKUP($A55,ES_P2a_0!$A$10:$AQ$100,MATCH(FIXED(C$6,0,TRUE),ES_P2a_0!$A$10:$AQ$10,0)+1,FALSE))</f>
        <v/>
      </c>
      <c r="D55" s="232" t="str">
        <f>IF(ISNA(VLOOKUP($A55,ES_P2a_0!$A$10:$AQ$100,MATCH(FIXED(D$6,0,TRUE),ES_P2a_0!$A$10:$AQ$10,0)+1,FALSE)),"",VLOOKUP($A55,ES_P2a_0!$A$10:$AQ$100,MATCH(FIXED(D$6,0,TRUE),ES_P2a_0!$A$10:$AQ$10,0)+1,FALSE))</f>
        <v/>
      </c>
      <c r="E55" s="232" t="str">
        <f>IF(ISNA(VLOOKUP($A55,ES_P2a_0!$A$10:$AQ$100,MATCH(FIXED(E$6,0,TRUE),ES_P2a_0!$A$10:$AQ$10,0)+1,FALSE)),"",VLOOKUP($A55,ES_P2a_0!$A$10:$AQ$100,MATCH(FIXED(E$6,0,TRUE),ES_P2a_0!$A$10:$AQ$10,0)+1,FALSE))</f>
        <v/>
      </c>
      <c r="F55" s="232" t="str">
        <f>IF(ISNA(VLOOKUP($A55,ES_P2a_0!$A$10:$AQ$100,MATCH(FIXED(F$6,0,TRUE),ES_P2a_0!$A$10:$AQ$10,0)+1,FALSE)),"",VLOOKUP($A55,ES_P2a_0!$A$10:$AQ$100,MATCH(FIXED(F$6,0,TRUE),ES_P2a_0!$A$10:$AQ$10,0)+1,FALSE))</f>
        <v/>
      </c>
      <c r="G55" s="232" t="str">
        <f>IF(ISNA(VLOOKUP($A55,ES_P2a_0!$A$10:$AQ$100,MATCH(FIXED(G$6,0,TRUE),ES_P2a_0!$A$10:$AQ$10,0)+1,FALSE)),"",VLOOKUP($A55,ES_P2a_0!$A$10:$AQ$100,MATCH(FIXED(G$6,0,TRUE),ES_P2a_0!$A$10:$AQ$10,0)+1,FALSE))</f>
        <v/>
      </c>
      <c r="H55" s="232" t="str">
        <f>IF(ISNA(VLOOKUP($A55,ES_P2a_0!$A$10:$AQ$100,MATCH(FIXED(H$6,0,TRUE),ES_P2a_0!$A$10:$AQ$10,0)+1,FALSE)),"",VLOOKUP($A55,ES_P2a_0!$A$10:$AQ$100,MATCH(FIXED(H$6,0,TRUE),ES_P2a_0!$A$10:$AQ$10,0)+1,FALSE))</f>
        <v/>
      </c>
      <c r="I55" s="232" t="str">
        <f>IF(ISNA(VLOOKUP($A55,ES_P2a_0!$A$10:$AQ$100,MATCH(FIXED(I$6,0,TRUE),ES_P2a_0!$A$10:$AQ$10,0)+1,FALSE)),"",VLOOKUP($A55,ES_P2a_0!$A$10:$AQ$100,MATCH(FIXED(I$6,0,TRUE),ES_P2a_0!$A$10:$AQ$10,0)+1,FALSE))</f>
        <v/>
      </c>
      <c r="J55" s="232" t="str">
        <f>IF(ISNA(VLOOKUP($A55,ES_P2a_0!$A$10:$AQ$100,MATCH(FIXED(J$6,0,TRUE),ES_P2a_0!$A$10:$AQ$10,0)+1,FALSE)),"",VLOOKUP($A55,ES_P2a_0!$A$10:$AQ$100,MATCH(FIXED(J$6,0,TRUE),ES_P2a_0!$A$10:$AQ$10,0)+1,FALSE))</f>
        <v/>
      </c>
      <c r="K55" s="232" t="str">
        <f>IF(ISNA(VLOOKUP($A55,ES_P2a_0!$A$10:$AQ$100,MATCH(FIXED(K$6,0,TRUE),ES_P2a_0!$A$10:$AQ$10,0)+1,FALSE)),"",VLOOKUP($A55,ES_P2a_0!$A$10:$AQ$100,MATCH(FIXED(K$6,0,TRUE),ES_P2a_0!$A$10:$AQ$10,0)+1,FALSE))</f>
        <v/>
      </c>
      <c r="L55" s="232" t="str">
        <f>IF(ISNA(VLOOKUP($A55,ES_P2a_0!$A$10:$AQ$100,MATCH(FIXED(L$6,0,TRUE),ES_P2a_0!$A$10:$AQ$10,0)+1,FALSE)),"",VLOOKUP($A55,ES_P2a_0!$A$10:$AQ$100,MATCH(FIXED(L$6,0,TRUE),ES_P2a_0!$A$10:$AQ$10,0)+1,FALSE))</f>
        <v/>
      </c>
      <c r="M55" s="232" t="str">
        <f>IF(ISNA(VLOOKUP($A55,ES_P2a_0!$A$10:$AQ$100,MATCH(FIXED(M$6,0,TRUE),ES_P2a_0!$A$10:$AQ$10,0)+1,FALSE)),"",VLOOKUP($A55,ES_P2a_0!$A$10:$AQ$100,MATCH(FIXED(M$6,0,TRUE),ES_P2a_0!$A$10:$AQ$10,0)+1,FALSE))</f>
        <v/>
      </c>
      <c r="N55" s="232" t="str">
        <f>IF(ISNA(VLOOKUP($A55,ES_P2a_0!$A$10:$AQ$100,MATCH(FIXED(N$6,0,TRUE),ES_P2a_0!$A$10:$AQ$10,0)+1,FALSE)),"",VLOOKUP($A55,ES_P2a_0!$A$10:$AQ$100,MATCH(FIXED(N$6,0,TRUE),ES_P2a_0!$A$10:$AQ$10,0)+1,FALSE))</f>
        <v/>
      </c>
      <c r="O55" s="232" t="str">
        <f>IF(ISNA(VLOOKUP($A55,ES_P2a_0!$A$10:$AQ$100,MATCH(FIXED(O$6,0,TRUE),ES_P2a_0!$A$10:$AQ$10,0)+1,FALSE)),"",VLOOKUP($A55,ES_P2a_0!$A$10:$AQ$100,MATCH(FIXED(O$6,0,TRUE),ES_P2a_0!$A$10:$AQ$10,0)+1,FALSE))</f>
        <v/>
      </c>
      <c r="P55" s="232" t="str">
        <f>IF(ISNA(VLOOKUP($A55,ES_P2a_0!$A$10:$AQ$100,MATCH(FIXED(P$6,0,TRUE),ES_P2a_0!$A$10:$AQ$10,0)+1,FALSE)),"",VLOOKUP($A55,ES_P2a_0!$A$10:$AQ$100,MATCH(FIXED(P$6,0,TRUE),ES_P2a_0!$A$10:$AQ$10,0)+1,FALSE))</f>
        <v/>
      </c>
      <c r="Q55" s="232" t="str">
        <f>IF(ISNA(VLOOKUP($A55,ES_P2a_0!$A$10:$AQ$100,MATCH(FIXED(Q$6,0,TRUE),ES_P2a_0!$A$10:$AQ$10,0)+1,FALSE)),"",VLOOKUP($A55,ES_P2a_0!$A$10:$AQ$100,MATCH(FIXED(Q$6,0,TRUE),ES_P2a_0!$A$10:$AQ$10,0)+1,FALSE))</f>
        <v/>
      </c>
      <c r="R55" s="232" t="str">
        <f>IF(ISNA(VLOOKUP($A55,ES_P2a_0!$A$10:$AQ$100,MATCH(FIXED(R$6,0,TRUE),ES_P2a_0!$A$10:$AQ$10,0)+1,FALSE)),"",VLOOKUP($A55,ES_P2a_0!$A$10:$AQ$100,MATCH(FIXED(R$6,0,TRUE),ES_P2a_0!$A$10:$AQ$10,0)+1,FALSE))</f>
        <v/>
      </c>
      <c r="S55" s="232" t="str">
        <f>IF(ISNA(VLOOKUP($A55,ES_P2a_0!$A$10:$AQ$100,MATCH(FIXED(S$6,0,TRUE),ES_P2a_0!$A$10:$AQ$10,0)+1,FALSE)),"",VLOOKUP($A55,ES_P2a_0!$A$10:$AQ$100,MATCH(FIXED(S$6,0,TRUE),ES_P2a_0!$A$10:$AQ$10,0)+1,FALSE))</f>
        <v/>
      </c>
      <c r="T55" s="232" t="str">
        <f>IF(ISNA(VLOOKUP($A55,ES_P2a_0!$A$10:$AQ$100,MATCH(FIXED(T$6,0,TRUE),ES_P2a_0!$A$10:$AQ$10,0)+1,FALSE)),"",VLOOKUP($A55,ES_P2a_0!$A$10:$AQ$100,MATCH(FIXED(T$6,0,TRUE),ES_P2a_0!$A$10:$AQ$10,0)+1,FALSE))</f>
        <v/>
      </c>
      <c r="U55" s="232" t="str">
        <f>IF(ISNA(VLOOKUP($A55,ES_P2a_0!$A$10:$AQ$100,MATCH(FIXED(U$6,0,TRUE),ES_P2a_0!$A$10:$AQ$10,0)+1,FALSE)),"",VLOOKUP($A55,ES_P2a_0!$A$10:$AQ$100,MATCH(FIXED(U$6,0,TRUE),ES_P2a_0!$A$10:$AQ$10,0)+1,FALSE))</f>
        <v/>
      </c>
      <c r="V55" s="232" t="str">
        <f>IF(ISNA(VLOOKUP($A55,ES_P2a_0!$A$10:$AQ$100,MATCH(FIXED(V$6,0,TRUE),ES_P2a_0!$A$10:$AQ$10,0)+1,FALSE)),"",VLOOKUP($A55,ES_P2a_0!$A$10:$AQ$100,MATCH(FIXED(V$6,0,TRUE),ES_P2a_0!$A$10:$AQ$10,0)+1,FALSE))</f>
        <v/>
      </c>
      <c r="W55" s="232" t="str">
        <f>IF(ISNA(VLOOKUP($A55,ES_P2a_0!$A$10:$AQ$100,MATCH(FIXED(W$6,0,TRUE),ES_P2a_0!$A$10:$AQ$10,0)+1,FALSE)),"",VLOOKUP($A55,ES_P2a_0!$A$10:$AQ$100,MATCH(FIXED(W$6,0,TRUE),ES_P2a_0!$A$10:$AQ$10,0)+1,FALSE))</f>
        <v/>
      </c>
    </row>
    <row r="56" spans="1:23">
      <c r="A56" s="230" t="str">
        <f>lookup!Z15</f>
        <v>France</v>
      </c>
      <c r="B56" s="232" t="str">
        <f>VLOOKUP(A56,lookup!$Z$2:$AA$77,2,FALSE)</f>
        <v>Γαλλία</v>
      </c>
      <c r="C56" s="232" t="str">
        <f>IF(ISNA(VLOOKUP($A56,ES_P2a_0!$A$10:$AQ$100,MATCH(FIXED(C$6,0,TRUE),ES_P2a_0!$A$10:$AQ$10,0)+1,FALSE)),"",VLOOKUP($A56,ES_P2a_0!$A$10:$AQ$100,MATCH(FIXED(C$6,0,TRUE),ES_P2a_0!$A$10:$AQ$10,0)+1,FALSE))</f>
        <v/>
      </c>
      <c r="D56" s="232" t="str">
        <f>IF(ISNA(VLOOKUP($A56,ES_P2a_0!$A$10:$AQ$100,MATCH(FIXED(D$6,0,TRUE),ES_P2a_0!$A$10:$AQ$10,0)+1,FALSE)),"",VLOOKUP($A56,ES_P2a_0!$A$10:$AQ$100,MATCH(FIXED(D$6,0,TRUE),ES_P2a_0!$A$10:$AQ$10,0)+1,FALSE))</f>
        <v/>
      </c>
      <c r="E56" s="232" t="str">
        <f>IF(ISNA(VLOOKUP($A56,ES_P2a_0!$A$10:$AQ$100,MATCH(FIXED(E$6,0,TRUE),ES_P2a_0!$A$10:$AQ$10,0)+1,FALSE)),"",VLOOKUP($A56,ES_P2a_0!$A$10:$AQ$100,MATCH(FIXED(E$6,0,TRUE),ES_P2a_0!$A$10:$AQ$10,0)+1,FALSE))</f>
        <v/>
      </c>
      <c r="F56" s="232" t="str">
        <f>IF(ISNA(VLOOKUP($A56,ES_P2a_0!$A$10:$AQ$100,MATCH(FIXED(F$6,0,TRUE),ES_P2a_0!$A$10:$AQ$10,0)+1,FALSE)),"",VLOOKUP($A56,ES_P2a_0!$A$10:$AQ$100,MATCH(FIXED(F$6,0,TRUE),ES_P2a_0!$A$10:$AQ$10,0)+1,FALSE))</f>
        <v/>
      </c>
      <c r="G56" s="232" t="str">
        <f>IF(ISNA(VLOOKUP($A56,ES_P2a_0!$A$10:$AQ$100,MATCH(FIXED(G$6,0,TRUE),ES_P2a_0!$A$10:$AQ$10,0)+1,FALSE)),"",VLOOKUP($A56,ES_P2a_0!$A$10:$AQ$100,MATCH(FIXED(G$6,0,TRUE),ES_P2a_0!$A$10:$AQ$10,0)+1,FALSE))</f>
        <v/>
      </c>
      <c r="H56" s="232" t="str">
        <f>IF(ISNA(VLOOKUP($A56,ES_P2a_0!$A$10:$AQ$100,MATCH(FIXED(H$6,0,TRUE),ES_P2a_0!$A$10:$AQ$10,0)+1,FALSE)),"",VLOOKUP($A56,ES_P2a_0!$A$10:$AQ$100,MATCH(FIXED(H$6,0,TRUE),ES_P2a_0!$A$10:$AQ$10,0)+1,FALSE))</f>
        <v/>
      </c>
      <c r="I56" s="232" t="str">
        <f>IF(ISNA(VLOOKUP($A56,ES_P2a_0!$A$10:$AQ$100,MATCH(FIXED(I$6,0,TRUE),ES_P2a_0!$A$10:$AQ$10,0)+1,FALSE)),"",VLOOKUP($A56,ES_P2a_0!$A$10:$AQ$100,MATCH(FIXED(I$6,0,TRUE),ES_P2a_0!$A$10:$AQ$10,0)+1,FALSE))</f>
        <v/>
      </c>
      <c r="J56" s="232" t="str">
        <f>IF(ISNA(VLOOKUP($A56,ES_P2a_0!$A$10:$AQ$100,MATCH(FIXED(J$6,0,TRUE),ES_P2a_0!$A$10:$AQ$10,0)+1,FALSE)),"",VLOOKUP($A56,ES_P2a_0!$A$10:$AQ$100,MATCH(FIXED(J$6,0,TRUE),ES_P2a_0!$A$10:$AQ$10,0)+1,FALSE))</f>
        <v/>
      </c>
      <c r="K56" s="232" t="str">
        <f>IF(ISNA(VLOOKUP($A56,ES_P2a_0!$A$10:$AQ$100,MATCH(FIXED(K$6,0,TRUE),ES_P2a_0!$A$10:$AQ$10,0)+1,FALSE)),"",VLOOKUP($A56,ES_P2a_0!$A$10:$AQ$100,MATCH(FIXED(K$6,0,TRUE),ES_P2a_0!$A$10:$AQ$10,0)+1,FALSE))</f>
        <v/>
      </c>
      <c r="L56" s="232" t="str">
        <f>IF(ISNA(VLOOKUP($A56,ES_P2a_0!$A$10:$AQ$100,MATCH(FIXED(L$6,0,TRUE),ES_P2a_0!$A$10:$AQ$10,0)+1,FALSE)),"",VLOOKUP($A56,ES_P2a_0!$A$10:$AQ$100,MATCH(FIXED(L$6,0,TRUE),ES_P2a_0!$A$10:$AQ$10,0)+1,FALSE))</f>
        <v/>
      </c>
      <c r="M56" s="232" t="str">
        <f>IF(ISNA(VLOOKUP($A56,ES_P2a_0!$A$10:$AQ$100,MATCH(FIXED(M$6,0,TRUE),ES_P2a_0!$A$10:$AQ$10,0)+1,FALSE)),"",VLOOKUP($A56,ES_P2a_0!$A$10:$AQ$100,MATCH(FIXED(M$6,0,TRUE),ES_P2a_0!$A$10:$AQ$10,0)+1,FALSE))</f>
        <v/>
      </c>
      <c r="N56" s="232" t="str">
        <f>IF(ISNA(VLOOKUP($A56,ES_P2a_0!$A$10:$AQ$100,MATCH(FIXED(N$6,0,TRUE),ES_P2a_0!$A$10:$AQ$10,0)+1,FALSE)),"",VLOOKUP($A56,ES_P2a_0!$A$10:$AQ$100,MATCH(FIXED(N$6,0,TRUE),ES_P2a_0!$A$10:$AQ$10,0)+1,FALSE))</f>
        <v/>
      </c>
      <c r="O56" s="232" t="str">
        <f>IF(ISNA(VLOOKUP($A56,ES_P2a_0!$A$10:$AQ$100,MATCH(FIXED(O$6,0,TRUE),ES_P2a_0!$A$10:$AQ$10,0)+1,FALSE)),"",VLOOKUP($A56,ES_P2a_0!$A$10:$AQ$100,MATCH(FIXED(O$6,0,TRUE),ES_P2a_0!$A$10:$AQ$10,0)+1,FALSE))</f>
        <v/>
      </c>
      <c r="P56" s="232" t="str">
        <f>IF(ISNA(VLOOKUP($A56,ES_P2a_0!$A$10:$AQ$100,MATCH(FIXED(P$6,0,TRUE),ES_P2a_0!$A$10:$AQ$10,0)+1,FALSE)),"",VLOOKUP($A56,ES_P2a_0!$A$10:$AQ$100,MATCH(FIXED(P$6,0,TRUE),ES_P2a_0!$A$10:$AQ$10,0)+1,FALSE))</f>
        <v/>
      </c>
      <c r="Q56" s="232" t="str">
        <f>IF(ISNA(VLOOKUP($A56,ES_P2a_0!$A$10:$AQ$100,MATCH(FIXED(Q$6,0,TRUE),ES_P2a_0!$A$10:$AQ$10,0)+1,FALSE)),"",VLOOKUP($A56,ES_P2a_0!$A$10:$AQ$100,MATCH(FIXED(Q$6,0,TRUE),ES_P2a_0!$A$10:$AQ$10,0)+1,FALSE))</f>
        <v/>
      </c>
      <c r="R56" s="232" t="str">
        <f>IF(ISNA(VLOOKUP($A56,ES_P2a_0!$A$10:$AQ$100,MATCH(FIXED(R$6,0,TRUE),ES_P2a_0!$A$10:$AQ$10,0)+1,FALSE)),"",VLOOKUP($A56,ES_P2a_0!$A$10:$AQ$100,MATCH(FIXED(R$6,0,TRUE),ES_P2a_0!$A$10:$AQ$10,0)+1,FALSE))</f>
        <v/>
      </c>
      <c r="S56" s="232" t="str">
        <f>IF(ISNA(VLOOKUP($A56,ES_P2a_0!$A$10:$AQ$100,MATCH(FIXED(S$6,0,TRUE),ES_P2a_0!$A$10:$AQ$10,0)+1,FALSE)),"",VLOOKUP($A56,ES_P2a_0!$A$10:$AQ$100,MATCH(FIXED(S$6,0,TRUE),ES_P2a_0!$A$10:$AQ$10,0)+1,FALSE))</f>
        <v/>
      </c>
      <c r="T56" s="232" t="str">
        <f>IF(ISNA(VLOOKUP($A56,ES_P2a_0!$A$10:$AQ$100,MATCH(FIXED(T$6,0,TRUE),ES_P2a_0!$A$10:$AQ$10,0)+1,FALSE)),"",VLOOKUP($A56,ES_P2a_0!$A$10:$AQ$100,MATCH(FIXED(T$6,0,TRUE),ES_P2a_0!$A$10:$AQ$10,0)+1,FALSE))</f>
        <v/>
      </c>
      <c r="U56" s="232" t="str">
        <f>IF(ISNA(VLOOKUP($A56,ES_P2a_0!$A$10:$AQ$100,MATCH(FIXED(U$6,0,TRUE),ES_P2a_0!$A$10:$AQ$10,0)+1,FALSE)),"",VLOOKUP($A56,ES_P2a_0!$A$10:$AQ$100,MATCH(FIXED(U$6,0,TRUE),ES_P2a_0!$A$10:$AQ$10,0)+1,FALSE))</f>
        <v/>
      </c>
      <c r="V56" s="232" t="str">
        <f>IF(ISNA(VLOOKUP($A56,ES_P2a_0!$A$10:$AQ$100,MATCH(FIXED(V$6,0,TRUE),ES_P2a_0!$A$10:$AQ$10,0)+1,FALSE)),"",VLOOKUP($A56,ES_P2a_0!$A$10:$AQ$100,MATCH(FIXED(V$6,0,TRUE),ES_P2a_0!$A$10:$AQ$10,0)+1,FALSE))</f>
        <v/>
      </c>
      <c r="W56" s="232" t="str">
        <f>IF(ISNA(VLOOKUP($A56,ES_P2a_0!$A$10:$AQ$100,MATCH(FIXED(W$6,0,TRUE),ES_P2a_0!$A$10:$AQ$10,0)+1,FALSE)),"",VLOOKUP($A56,ES_P2a_0!$A$10:$AQ$100,MATCH(FIXED(W$6,0,TRUE),ES_P2a_0!$A$10:$AQ$10,0)+1,FALSE))</f>
        <v/>
      </c>
    </row>
    <row r="57" spans="1:23">
      <c r="A57" s="230" t="str">
        <f>lookup!Z16</f>
        <v>Croatia</v>
      </c>
      <c r="B57" s="232" t="str">
        <f>VLOOKUP(A57,lookup!$Z$2:$AA$77,2,FALSE)</f>
        <v>Κροατία</v>
      </c>
      <c r="C57" s="232" t="str">
        <f>IF(ISNA(VLOOKUP($A57,ES_P2a_0!$A$10:$AQ$100,MATCH(FIXED(C$6,0,TRUE),ES_P2a_0!$A$10:$AQ$10,0)+1,FALSE)),"",VLOOKUP($A57,ES_P2a_0!$A$10:$AQ$100,MATCH(FIXED(C$6,0,TRUE),ES_P2a_0!$A$10:$AQ$10,0)+1,FALSE))</f>
        <v/>
      </c>
      <c r="D57" s="232" t="str">
        <f>IF(ISNA(VLOOKUP($A57,ES_P2a_0!$A$10:$AQ$100,MATCH(FIXED(D$6,0,TRUE),ES_P2a_0!$A$10:$AQ$10,0)+1,FALSE)),"",VLOOKUP($A57,ES_P2a_0!$A$10:$AQ$100,MATCH(FIXED(D$6,0,TRUE),ES_P2a_0!$A$10:$AQ$10,0)+1,FALSE))</f>
        <v/>
      </c>
      <c r="E57" s="232" t="str">
        <f>IF(ISNA(VLOOKUP($A57,ES_P2a_0!$A$10:$AQ$100,MATCH(FIXED(E$6,0,TRUE),ES_P2a_0!$A$10:$AQ$10,0)+1,FALSE)),"",VLOOKUP($A57,ES_P2a_0!$A$10:$AQ$100,MATCH(FIXED(E$6,0,TRUE),ES_P2a_0!$A$10:$AQ$10,0)+1,FALSE))</f>
        <v/>
      </c>
      <c r="F57" s="232" t="str">
        <f>IF(ISNA(VLOOKUP($A57,ES_P2a_0!$A$10:$AQ$100,MATCH(FIXED(F$6,0,TRUE),ES_P2a_0!$A$10:$AQ$10,0)+1,FALSE)),"",VLOOKUP($A57,ES_P2a_0!$A$10:$AQ$100,MATCH(FIXED(F$6,0,TRUE),ES_P2a_0!$A$10:$AQ$10,0)+1,FALSE))</f>
        <v/>
      </c>
      <c r="G57" s="232" t="str">
        <f>IF(ISNA(VLOOKUP($A57,ES_P2a_0!$A$10:$AQ$100,MATCH(FIXED(G$6,0,TRUE),ES_P2a_0!$A$10:$AQ$10,0)+1,FALSE)),"",VLOOKUP($A57,ES_P2a_0!$A$10:$AQ$100,MATCH(FIXED(G$6,0,TRUE),ES_P2a_0!$A$10:$AQ$10,0)+1,FALSE))</f>
        <v/>
      </c>
      <c r="H57" s="232" t="str">
        <f>IF(ISNA(VLOOKUP($A57,ES_P2a_0!$A$10:$AQ$100,MATCH(FIXED(H$6,0,TRUE),ES_P2a_0!$A$10:$AQ$10,0)+1,FALSE)),"",VLOOKUP($A57,ES_P2a_0!$A$10:$AQ$100,MATCH(FIXED(H$6,0,TRUE),ES_P2a_0!$A$10:$AQ$10,0)+1,FALSE))</f>
        <v/>
      </c>
      <c r="I57" s="232" t="str">
        <f>IF(ISNA(VLOOKUP($A57,ES_P2a_0!$A$10:$AQ$100,MATCH(FIXED(I$6,0,TRUE),ES_P2a_0!$A$10:$AQ$10,0)+1,FALSE)),"",VLOOKUP($A57,ES_P2a_0!$A$10:$AQ$100,MATCH(FIXED(I$6,0,TRUE),ES_P2a_0!$A$10:$AQ$10,0)+1,FALSE))</f>
        <v/>
      </c>
      <c r="J57" s="232" t="str">
        <f>IF(ISNA(VLOOKUP($A57,ES_P2a_0!$A$10:$AQ$100,MATCH(FIXED(J$6,0,TRUE),ES_P2a_0!$A$10:$AQ$10,0)+1,FALSE)),"",VLOOKUP($A57,ES_P2a_0!$A$10:$AQ$100,MATCH(FIXED(J$6,0,TRUE),ES_P2a_0!$A$10:$AQ$10,0)+1,FALSE))</f>
        <v/>
      </c>
      <c r="K57" s="232" t="str">
        <f>IF(ISNA(VLOOKUP($A57,ES_P2a_0!$A$10:$AQ$100,MATCH(FIXED(K$6,0,TRUE),ES_P2a_0!$A$10:$AQ$10,0)+1,FALSE)),"",VLOOKUP($A57,ES_P2a_0!$A$10:$AQ$100,MATCH(FIXED(K$6,0,TRUE),ES_P2a_0!$A$10:$AQ$10,0)+1,FALSE))</f>
        <v/>
      </c>
      <c r="L57" s="232" t="str">
        <f>IF(ISNA(VLOOKUP($A57,ES_P2a_0!$A$10:$AQ$100,MATCH(FIXED(L$6,0,TRUE),ES_P2a_0!$A$10:$AQ$10,0)+1,FALSE)),"",VLOOKUP($A57,ES_P2a_0!$A$10:$AQ$100,MATCH(FIXED(L$6,0,TRUE),ES_P2a_0!$A$10:$AQ$10,0)+1,FALSE))</f>
        <v/>
      </c>
      <c r="M57" s="232" t="str">
        <f>IF(ISNA(VLOOKUP($A57,ES_P2a_0!$A$10:$AQ$100,MATCH(FIXED(M$6,0,TRUE),ES_P2a_0!$A$10:$AQ$10,0)+1,FALSE)),"",VLOOKUP($A57,ES_P2a_0!$A$10:$AQ$100,MATCH(FIXED(M$6,0,TRUE),ES_P2a_0!$A$10:$AQ$10,0)+1,FALSE))</f>
        <v/>
      </c>
      <c r="N57" s="232" t="str">
        <f>IF(ISNA(VLOOKUP($A57,ES_P2a_0!$A$10:$AQ$100,MATCH(FIXED(N$6,0,TRUE),ES_P2a_0!$A$10:$AQ$10,0)+1,FALSE)),"",VLOOKUP($A57,ES_P2a_0!$A$10:$AQ$100,MATCH(FIXED(N$6,0,TRUE),ES_P2a_0!$A$10:$AQ$10,0)+1,FALSE))</f>
        <v/>
      </c>
      <c r="O57" s="232" t="str">
        <f>IF(ISNA(VLOOKUP($A57,ES_P2a_0!$A$10:$AQ$100,MATCH(FIXED(O$6,0,TRUE),ES_P2a_0!$A$10:$AQ$10,0)+1,FALSE)),"",VLOOKUP($A57,ES_P2a_0!$A$10:$AQ$100,MATCH(FIXED(O$6,0,TRUE),ES_P2a_0!$A$10:$AQ$10,0)+1,FALSE))</f>
        <v/>
      </c>
      <c r="P57" s="232" t="str">
        <f>IF(ISNA(VLOOKUP($A57,ES_P2a_0!$A$10:$AQ$100,MATCH(FIXED(P$6,0,TRUE),ES_P2a_0!$A$10:$AQ$10,0)+1,FALSE)),"",VLOOKUP($A57,ES_P2a_0!$A$10:$AQ$100,MATCH(FIXED(P$6,0,TRUE),ES_P2a_0!$A$10:$AQ$10,0)+1,FALSE))</f>
        <v/>
      </c>
      <c r="Q57" s="232" t="str">
        <f>IF(ISNA(VLOOKUP($A57,ES_P2a_0!$A$10:$AQ$100,MATCH(FIXED(Q$6,0,TRUE),ES_P2a_0!$A$10:$AQ$10,0)+1,FALSE)),"",VLOOKUP($A57,ES_P2a_0!$A$10:$AQ$100,MATCH(FIXED(Q$6,0,TRUE),ES_P2a_0!$A$10:$AQ$10,0)+1,FALSE))</f>
        <v/>
      </c>
      <c r="R57" s="232" t="str">
        <f>IF(ISNA(VLOOKUP($A57,ES_P2a_0!$A$10:$AQ$100,MATCH(FIXED(R$6,0,TRUE),ES_P2a_0!$A$10:$AQ$10,0)+1,FALSE)),"",VLOOKUP($A57,ES_P2a_0!$A$10:$AQ$100,MATCH(FIXED(R$6,0,TRUE),ES_P2a_0!$A$10:$AQ$10,0)+1,FALSE))</f>
        <v/>
      </c>
      <c r="S57" s="232" t="str">
        <f>IF(ISNA(VLOOKUP($A57,ES_P2a_0!$A$10:$AQ$100,MATCH(FIXED(S$6,0,TRUE),ES_P2a_0!$A$10:$AQ$10,0)+1,FALSE)),"",VLOOKUP($A57,ES_P2a_0!$A$10:$AQ$100,MATCH(FIXED(S$6,0,TRUE),ES_P2a_0!$A$10:$AQ$10,0)+1,FALSE))</f>
        <v/>
      </c>
      <c r="T57" s="232" t="str">
        <f>IF(ISNA(VLOOKUP($A57,ES_P2a_0!$A$10:$AQ$100,MATCH(FIXED(T$6,0,TRUE),ES_P2a_0!$A$10:$AQ$10,0)+1,FALSE)),"",VLOOKUP($A57,ES_P2a_0!$A$10:$AQ$100,MATCH(FIXED(T$6,0,TRUE),ES_P2a_0!$A$10:$AQ$10,0)+1,FALSE))</f>
        <v/>
      </c>
      <c r="U57" s="232" t="str">
        <f>IF(ISNA(VLOOKUP($A57,ES_P2a_0!$A$10:$AQ$100,MATCH(FIXED(U$6,0,TRUE),ES_P2a_0!$A$10:$AQ$10,0)+1,FALSE)),"",VLOOKUP($A57,ES_P2a_0!$A$10:$AQ$100,MATCH(FIXED(U$6,0,TRUE),ES_P2a_0!$A$10:$AQ$10,0)+1,FALSE))</f>
        <v/>
      </c>
      <c r="V57" s="232" t="str">
        <f>IF(ISNA(VLOOKUP($A57,ES_P2a_0!$A$10:$AQ$100,MATCH(FIXED(V$6,0,TRUE),ES_P2a_0!$A$10:$AQ$10,0)+1,FALSE)),"",VLOOKUP($A57,ES_P2a_0!$A$10:$AQ$100,MATCH(FIXED(V$6,0,TRUE),ES_P2a_0!$A$10:$AQ$10,0)+1,FALSE))</f>
        <v/>
      </c>
      <c r="W57" s="232" t="str">
        <f>IF(ISNA(VLOOKUP($A57,ES_P2a_0!$A$10:$AQ$100,MATCH(FIXED(W$6,0,TRUE),ES_P2a_0!$A$10:$AQ$10,0)+1,FALSE)),"",VLOOKUP($A57,ES_P2a_0!$A$10:$AQ$100,MATCH(FIXED(W$6,0,TRUE),ES_P2a_0!$A$10:$AQ$10,0)+1,FALSE))</f>
        <v/>
      </c>
    </row>
    <row r="58" spans="1:23">
      <c r="A58" s="230" t="str">
        <f>lookup!Z17</f>
        <v>Italy</v>
      </c>
      <c r="B58" s="232" t="str">
        <f>VLOOKUP(A58,lookup!$Z$2:$AA$77,2,FALSE)</f>
        <v>Ιταλία</v>
      </c>
      <c r="C58" s="232" t="str">
        <f>IF(ISNA(VLOOKUP($A58,ES_P2a_0!$A$10:$AQ$100,MATCH(FIXED(C$6,0,TRUE),ES_P2a_0!$A$10:$AQ$10,0)+1,FALSE)),"",VLOOKUP($A58,ES_P2a_0!$A$10:$AQ$100,MATCH(FIXED(C$6,0,TRUE),ES_P2a_0!$A$10:$AQ$10,0)+1,FALSE))</f>
        <v/>
      </c>
      <c r="D58" s="232" t="str">
        <f>IF(ISNA(VLOOKUP($A58,ES_P2a_0!$A$10:$AQ$100,MATCH(FIXED(D$6,0,TRUE),ES_P2a_0!$A$10:$AQ$10,0)+1,FALSE)),"",VLOOKUP($A58,ES_P2a_0!$A$10:$AQ$100,MATCH(FIXED(D$6,0,TRUE),ES_P2a_0!$A$10:$AQ$10,0)+1,FALSE))</f>
        <v/>
      </c>
      <c r="E58" s="232" t="str">
        <f>IF(ISNA(VLOOKUP($A58,ES_P2a_0!$A$10:$AQ$100,MATCH(FIXED(E$6,0,TRUE),ES_P2a_0!$A$10:$AQ$10,0)+1,FALSE)),"",VLOOKUP($A58,ES_P2a_0!$A$10:$AQ$100,MATCH(FIXED(E$6,0,TRUE),ES_P2a_0!$A$10:$AQ$10,0)+1,FALSE))</f>
        <v/>
      </c>
      <c r="F58" s="232" t="str">
        <f>IF(ISNA(VLOOKUP($A58,ES_P2a_0!$A$10:$AQ$100,MATCH(FIXED(F$6,0,TRUE),ES_P2a_0!$A$10:$AQ$10,0)+1,FALSE)),"",VLOOKUP($A58,ES_P2a_0!$A$10:$AQ$100,MATCH(FIXED(F$6,0,TRUE),ES_P2a_0!$A$10:$AQ$10,0)+1,FALSE))</f>
        <v/>
      </c>
      <c r="G58" s="232" t="str">
        <f>IF(ISNA(VLOOKUP($A58,ES_P2a_0!$A$10:$AQ$100,MATCH(FIXED(G$6,0,TRUE),ES_P2a_0!$A$10:$AQ$10,0)+1,FALSE)),"",VLOOKUP($A58,ES_P2a_0!$A$10:$AQ$100,MATCH(FIXED(G$6,0,TRUE),ES_P2a_0!$A$10:$AQ$10,0)+1,FALSE))</f>
        <v/>
      </c>
      <c r="H58" s="232" t="str">
        <f>IF(ISNA(VLOOKUP($A58,ES_P2a_0!$A$10:$AQ$100,MATCH(FIXED(H$6,0,TRUE),ES_P2a_0!$A$10:$AQ$10,0)+1,FALSE)),"",VLOOKUP($A58,ES_P2a_0!$A$10:$AQ$100,MATCH(FIXED(H$6,0,TRUE),ES_P2a_0!$A$10:$AQ$10,0)+1,FALSE))</f>
        <v/>
      </c>
      <c r="I58" s="232" t="str">
        <f>IF(ISNA(VLOOKUP($A58,ES_P2a_0!$A$10:$AQ$100,MATCH(FIXED(I$6,0,TRUE),ES_P2a_0!$A$10:$AQ$10,0)+1,FALSE)),"",VLOOKUP($A58,ES_P2a_0!$A$10:$AQ$100,MATCH(FIXED(I$6,0,TRUE),ES_P2a_0!$A$10:$AQ$10,0)+1,FALSE))</f>
        <v/>
      </c>
      <c r="J58" s="232" t="str">
        <f>IF(ISNA(VLOOKUP($A58,ES_P2a_0!$A$10:$AQ$100,MATCH(FIXED(J$6,0,TRUE),ES_P2a_0!$A$10:$AQ$10,0)+1,FALSE)),"",VLOOKUP($A58,ES_P2a_0!$A$10:$AQ$100,MATCH(FIXED(J$6,0,TRUE),ES_P2a_0!$A$10:$AQ$10,0)+1,FALSE))</f>
        <v/>
      </c>
      <c r="K58" s="232" t="str">
        <f>IF(ISNA(VLOOKUP($A58,ES_P2a_0!$A$10:$AQ$100,MATCH(FIXED(K$6,0,TRUE),ES_P2a_0!$A$10:$AQ$10,0)+1,FALSE)),"",VLOOKUP($A58,ES_P2a_0!$A$10:$AQ$100,MATCH(FIXED(K$6,0,TRUE),ES_P2a_0!$A$10:$AQ$10,0)+1,FALSE))</f>
        <v/>
      </c>
      <c r="L58" s="232" t="str">
        <f>IF(ISNA(VLOOKUP($A58,ES_P2a_0!$A$10:$AQ$100,MATCH(FIXED(L$6,0,TRUE),ES_P2a_0!$A$10:$AQ$10,0)+1,FALSE)),"",VLOOKUP($A58,ES_P2a_0!$A$10:$AQ$100,MATCH(FIXED(L$6,0,TRUE),ES_P2a_0!$A$10:$AQ$10,0)+1,FALSE))</f>
        <v/>
      </c>
      <c r="M58" s="232" t="str">
        <f>IF(ISNA(VLOOKUP($A58,ES_P2a_0!$A$10:$AQ$100,MATCH(FIXED(M$6,0,TRUE),ES_P2a_0!$A$10:$AQ$10,0)+1,FALSE)),"",VLOOKUP($A58,ES_P2a_0!$A$10:$AQ$100,MATCH(FIXED(M$6,0,TRUE),ES_P2a_0!$A$10:$AQ$10,0)+1,FALSE))</f>
        <v/>
      </c>
      <c r="N58" s="232" t="str">
        <f>IF(ISNA(VLOOKUP($A58,ES_P2a_0!$A$10:$AQ$100,MATCH(FIXED(N$6,0,TRUE),ES_P2a_0!$A$10:$AQ$10,0)+1,FALSE)),"",VLOOKUP($A58,ES_P2a_0!$A$10:$AQ$100,MATCH(FIXED(N$6,0,TRUE),ES_P2a_0!$A$10:$AQ$10,0)+1,FALSE))</f>
        <v/>
      </c>
      <c r="O58" s="232" t="str">
        <f>IF(ISNA(VLOOKUP($A58,ES_P2a_0!$A$10:$AQ$100,MATCH(FIXED(O$6,0,TRUE),ES_P2a_0!$A$10:$AQ$10,0)+1,FALSE)),"",VLOOKUP($A58,ES_P2a_0!$A$10:$AQ$100,MATCH(FIXED(O$6,0,TRUE),ES_P2a_0!$A$10:$AQ$10,0)+1,FALSE))</f>
        <v/>
      </c>
      <c r="P58" s="232" t="str">
        <f>IF(ISNA(VLOOKUP($A58,ES_P2a_0!$A$10:$AQ$100,MATCH(FIXED(P$6,0,TRUE),ES_P2a_0!$A$10:$AQ$10,0)+1,FALSE)),"",VLOOKUP($A58,ES_P2a_0!$A$10:$AQ$100,MATCH(FIXED(P$6,0,TRUE),ES_P2a_0!$A$10:$AQ$10,0)+1,FALSE))</f>
        <v/>
      </c>
      <c r="Q58" s="232" t="str">
        <f>IF(ISNA(VLOOKUP($A58,ES_P2a_0!$A$10:$AQ$100,MATCH(FIXED(Q$6,0,TRUE),ES_P2a_0!$A$10:$AQ$10,0)+1,FALSE)),"",VLOOKUP($A58,ES_P2a_0!$A$10:$AQ$100,MATCH(FIXED(Q$6,0,TRUE),ES_P2a_0!$A$10:$AQ$10,0)+1,FALSE))</f>
        <v/>
      </c>
      <c r="R58" s="232" t="str">
        <f>IF(ISNA(VLOOKUP($A58,ES_P2a_0!$A$10:$AQ$100,MATCH(FIXED(R$6,0,TRUE),ES_P2a_0!$A$10:$AQ$10,0)+1,FALSE)),"",VLOOKUP($A58,ES_P2a_0!$A$10:$AQ$100,MATCH(FIXED(R$6,0,TRUE),ES_P2a_0!$A$10:$AQ$10,0)+1,FALSE))</f>
        <v/>
      </c>
      <c r="S58" s="232" t="str">
        <f>IF(ISNA(VLOOKUP($A58,ES_P2a_0!$A$10:$AQ$100,MATCH(FIXED(S$6,0,TRUE),ES_P2a_0!$A$10:$AQ$10,0)+1,FALSE)),"",VLOOKUP($A58,ES_P2a_0!$A$10:$AQ$100,MATCH(FIXED(S$6,0,TRUE),ES_P2a_0!$A$10:$AQ$10,0)+1,FALSE))</f>
        <v/>
      </c>
      <c r="T58" s="232" t="str">
        <f>IF(ISNA(VLOOKUP($A58,ES_P2a_0!$A$10:$AQ$100,MATCH(FIXED(T$6,0,TRUE),ES_P2a_0!$A$10:$AQ$10,0)+1,FALSE)),"",VLOOKUP($A58,ES_P2a_0!$A$10:$AQ$100,MATCH(FIXED(T$6,0,TRUE),ES_P2a_0!$A$10:$AQ$10,0)+1,FALSE))</f>
        <v/>
      </c>
      <c r="U58" s="232" t="str">
        <f>IF(ISNA(VLOOKUP($A58,ES_P2a_0!$A$10:$AQ$100,MATCH(FIXED(U$6,0,TRUE),ES_P2a_0!$A$10:$AQ$10,0)+1,FALSE)),"",VLOOKUP($A58,ES_P2a_0!$A$10:$AQ$100,MATCH(FIXED(U$6,0,TRUE),ES_P2a_0!$A$10:$AQ$10,0)+1,FALSE))</f>
        <v/>
      </c>
      <c r="V58" s="232" t="str">
        <f>IF(ISNA(VLOOKUP($A58,ES_P2a_0!$A$10:$AQ$100,MATCH(FIXED(V$6,0,TRUE),ES_P2a_0!$A$10:$AQ$10,0)+1,FALSE)),"",VLOOKUP($A58,ES_P2a_0!$A$10:$AQ$100,MATCH(FIXED(V$6,0,TRUE),ES_P2a_0!$A$10:$AQ$10,0)+1,FALSE))</f>
        <v/>
      </c>
      <c r="W58" s="232" t="str">
        <f>IF(ISNA(VLOOKUP($A58,ES_P2a_0!$A$10:$AQ$100,MATCH(FIXED(W$6,0,TRUE),ES_P2a_0!$A$10:$AQ$10,0)+1,FALSE)),"",VLOOKUP($A58,ES_P2a_0!$A$10:$AQ$100,MATCH(FIXED(W$6,0,TRUE),ES_P2a_0!$A$10:$AQ$10,0)+1,FALSE))</f>
        <v/>
      </c>
    </row>
    <row r="59" spans="1:23">
      <c r="A59" s="230" t="str">
        <f>lookup!Z18</f>
        <v>Cyprus</v>
      </c>
      <c r="B59" s="232" t="str">
        <f>VLOOKUP(A59,lookup!$Z$2:$AA$77,2,FALSE)</f>
        <v>Κύπρος</v>
      </c>
      <c r="C59" s="232" t="str">
        <f>IF(ISNA(VLOOKUP($A59,ES_P2a_0!$A$10:$AQ$100,MATCH(FIXED(C$6,0,TRUE),ES_P2a_0!$A$10:$AQ$10,0)+1,FALSE)),"",VLOOKUP($A59,ES_P2a_0!$A$10:$AQ$100,MATCH(FIXED(C$6,0,TRUE),ES_P2a_0!$A$10:$AQ$10,0)+1,FALSE))</f>
        <v/>
      </c>
      <c r="D59" s="232" t="str">
        <f>IF(ISNA(VLOOKUP($A59,ES_P2a_0!$A$10:$AQ$100,MATCH(FIXED(D$6,0,TRUE),ES_P2a_0!$A$10:$AQ$10,0)+1,FALSE)),"",VLOOKUP($A59,ES_P2a_0!$A$10:$AQ$100,MATCH(FIXED(D$6,0,TRUE),ES_P2a_0!$A$10:$AQ$10,0)+1,FALSE))</f>
        <v/>
      </c>
      <c r="E59" s="232" t="str">
        <f>IF(ISNA(VLOOKUP($A59,ES_P2a_0!$A$10:$AQ$100,MATCH(FIXED(E$6,0,TRUE),ES_P2a_0!$A$10:$AQ$10,0)+1,FALSE)),"",VLOOKUP($A59,ES_P2a_0!$A$10:$AQ$100,MATCH(FIXED(E$6,0,TRUE),ES_P2a_0!$A$10:$AQ$10,0)+1,FALSE))</f>
        <v/>
      </c>
      <c r="F59" s="232" t="str">
        <f>IF(ISNA(VLOOKUP($A59,ES_P2a_0!$A$10:$AQ$100,MATCH(FIXED(F$6,0,TRUE),ES_P2a_0!$A$10:$AQ$10,0)+1,FALSE)),"",VLOOKUP($A59,ES_P2a_0!$A$10:$AQ$100,MATCH(FIXED(F$6,0,TRUE),ES_P2a_0!$A$10:$AQ$10,0)+1,FALSE))</f>
        <v/>
      </c>
      <c r="G59" s="232" t="str">
        <f>IF(ISNA(VLOOKUP($A59,ES_P2a_0!$A$10:$AQ$100,MATCH(FIXED(G$6,0,TRUE),ES_P2a_0!$A$10:$AQ$10,0)+1,FALSE)),"",VLOOKUP($A59,ES_P2a_0!$A$10:$AQ$100,MATCH(FIXED(G$6,0,TRUE),ES_P2a_0!$A$10:$AQ$10,0)+1,FALSE))</f>
        <v/>
      </c>
      <c r="H59" s="232" t="str">
        <f>IF(ISNA(VLOOKUP($A59,ES_P2a_0!$A$10:$AQ$100,MATCH(FIXED(H$6,0,TRUE),ES_P2a_0!$A$10:$AQ$10,0)+1,FALSE)),"",VLOOKUP($A59,ES_P2a_0!$A$10:$AQ$100,MATCH(FIXED(H$6,0,TRUE),ES_P2a_0!$A$10:$AQ$10,0)+1,FALSE))</f>
        <v/>
      </c>
      <c r="I59" s="232" t="str">
        <f>IF(ISNA(VLOOKUP($A59,ES_P2a_0!$A$10:$AQ$100,MATCH(FIXED(I$6,0,TRUE),ES_P2a_0!$A$10:$AQ$10,0)+1,FALSE)),"",VLOOKUP($A59,ES_P2a_0!$A$10:$AQ$100,MATCH(FIXED(I$6,0,TRUE),ES_P2a_0!$A$10:$AQ$10,0)+1,FALSE))</f>
        <v/>
      </c>
      <c r="J59" s="232" t="str">
        <f>IF(ISNA(VLOOKUP($A59,ES_P2a_0!$A$10:$AQ$100,MATCH(FIXED(J$6,0,TRUE),ES_P2a_0!$A$10:$AQ$10,0)+1,FALSE)),"",VLOOKUP($A59,ES_P2a_0!$A$10:$AQ$100,MATCH(FIXED(J$6,0,TRUE),ES_P2a_0!$A$10:$AQ$10,0)+1,FALSE))</f>
        <v/>
      </c>
      <c r="K59" s="232" t="str">
        <f>IF(ISNA(VLOOKUP($A59,ES_P2a_0!$A$10:$AQ$100,MATCH(FIXED(K$6,0,TRUE),ES_P2a_0!$A$10:$AQ$10,0)+1,FALSE)),"",VLOOKUP($A59,ES_P2a_0!$A$10:$AQ$100,MATCH(FIXED(K$6,0,TRUE),ES_P2a_0!$A$10:$AQ$10,0)+1,FALSE))</f>
        <v/>
      </c>
      <c r="L59" s="232" t="str">
        <f>IF(ISNA(VLOOKUP($A59,ES_P2a_0!$A$10:$AQ$100,MATCH(FIXED(L$6,0,TRUE),ES_P2a_0!$A$10:$AQ$10,0)+1,FALSE)),"",VLOOKUP($A59,ES_P2a_0!$A$10:$AQ$100,MATCH(FIXED(L$6,0,TRUE),ES_P2a_0!$A$10:$AQ$10,0)+1,FALSE))</f>
        <v/>
      </c>
      <c r="M59" s="232" t="str">
        <f>IF(ISNA(VLOOKUP($A59,ES_P2a_0!$A$10:$AQ$100,MATCH(FIXED(M$6,0,TRUE),ES_P2a_0!$A$10:$AQ$10,0)+1,FALSE)),"",VLOOKUP($A59,ES_P2a_0!$A$10:$AQ$100,MATCH(FIXED(M$6,0,TRUE),ES_P2a_0!$A$10:$AQ$10,0)+1,FALSE))</f>
        <v/>
      </c>
      <c r="N59" s="232" t="str">
        <f>IF(ISNA(VLOOKUP($A59,ES_P2a_0!$A$10:$AQ$100,MATCH(FIXED(N$6,0,TRUE),ES_P2a_0!$A$10:$AQ$10,0)+1,FALSE)),"",VLOOKUP($A59,ES_P2a_0!$A$10:$AQ$100,MATCH(FIXED(N$6,0,TRUE),ES_P2a_0!$A$10:$AQ$10,0)+1,FALSE))</f>
        <v/>
      </c>
      <c r="O59" s="232" t="str">
        <f>IF(ISNA(VLOOKUP($A59,ES_P2a_0!$A$10:$AQ$100,MATCH(FIXED(O$6,0,TRUE),ES_P2a_0!$A$10:$AQ$10,0)+1,FALSE)),"",VLOOKUP($A59,ES_P2a_0!$A$10:$AQ$100,MATCH(FIXED(O$6,0,TRUE),ES_P2a_0!$A$10:$AQ$10,0)+1,FALSE))</f>
        <v/>
      </c>
      <c r="P59" s="232" t="str">
        <f>IF(ISNA(VLOOKUP($A59,ES_P2a_0!$A$10:$AQ$100,MATCH(FIXED(P$6,0,TRUE),ES_P2a_0!$A$10:$AQ$10,0)+1,FALSE)),"",VLOOKUP($A59,ES_P2a_0!$A$10:$AQ$100,MATCH(FIXED(P$6,0,TRUE),ES_P2a_0!$A$10:$AQ$10,0)+1,FALSE))</f>
        <v/>
      </c>
      <c r="Q59" s="232" t="str">
        <f>IF(ISNA(VLOOKUP($A59,ES_P2a_0!$A$10:$AQ$100,MATCH(FIXED(Q$6,0,TRUE),ES_P2a_0!$A$10:$AQ$10,0)+1,FALSE)),"",VLOOKUP($A59,ES_P2a_0!$A$10:$AQ$100,MATCH(FIXED(Q$6,0,TRUE),ES_P2a_0!$A$10:$AQ$10,0)+1,FALSE))</f>
        <v/>
      </c>
      <c r="R59" s="232" t="str">
        <f>IF(ISNA(VLOOKUP($A59,ES_P2a_0!$A$10:$AQ$100,MATCH(FIXED(R$6,0,TRUE),ES_P2a_0!$A$10:$AQ$10,0)+1,FALSE)),"",VLOOKUP($A59,ES_P2a_0!$A$10:$AQ$100,MATCH(FIXED(R$6,0,TRUE),ES_P2a_0!$A$10:$AQ$10,0)+1,FALSE))</f>
        <v/>
      </c>
      <c r="S59" s="232" t="str">
        <f>IF(ISNA(VLOOKUP($A59,ES_P2a_0!$A$10:$AQ$100,MATCH(FIXED(S$6,0,TRUE),ES_P2a_0!$A$10:$AQ$10,0)+1,FALSE)),"",VLOOKUP($A59,ES_P2a_0!$A$10:$AQ$100,MATCH(FIXED(S$6,0,TRUE),ES_P2a_0!$A$10:$AQ$10,0)+1,FALSE))</f>
        <v/>
      </c>
      <c r="T59" s="232" t="str">
        <f>IF(ISNA(VLOOKUP($A59,ES_P2a_0!$A$10:$AQ$100,MATCH(FIXED(T$6,0,TRUE),ES_P2a_0!$A$10:$AQ$10,0)+1,FALSE)),"",VLOOKUP($A59,ES_P2a_0!$A$10:$AQ$100,MATCH(FIXED(T$6,0,TRUE),ES_P2a_0!$A$10:$AQ$10,0)+1,FALSE))</f>
        <v/>
      </c>
      <c r="U59" s="232" t="str">
        <f>IF(ISNA(VLOOKUP($A59,ES_P2a_0!$A$10:$AQ$100,MATCH(FIXED(U$6,0,TRUE),ES_P2a_0!$A$10:$AQ$10,0)+1,FALSE)),"",VLOOKUP($A59,ES_P2a_0!$A$10:$AQ$100,MATCH(FIXED(U$6,0,TRUE),ES_P2a_0!$A$10:$AQ$10,0)+1,FALSE))</f>
        <v/>
      </c>
      <c r="V59" s="232" t="str">
        <f>IF(ISNA(VLOOKUP($A59,ES_P2a_0!$A$10:$AQ$100,MATCH(FIXED(V$6,0,TRUE),ES_P2a_0!$A$10:$AQ$10,0)+1,FALSE)),"",VLOOKUP($A59,ES_P2a_0!$A$10:$AQ$100,MATCH(FIXED(V$6,0,TRUE),ES_P2a_0!$A$10:$AQ$10,0)+1,FALSE))</f>
        <v/>
      </c>
      <c r="W59" s="232" t="str">
        <f>IF(ISNA(VLOOKUP($A59,ES_P2a_0!$A$10:$AQ$100,MATCH(FIXED(W$6,0,TRUE),ES_P2a_0!$A$10:$AQ$10,0)+1,FALSE)),"",VLOOKUP($A59,ES_P2a_0!$A$10:$AQ$100,MATCH(FIXED(W$6,0,TRUE),ES_P2a_0!$A$10:$AQ$10,0)+1,FALSE))</f>
        <v/>
      </c>
    </row>
    <row r="60" spans="1:23">
      <c r="A60" s="230" t="str">
        <f>lookup!Z19</f>
        <v>Latvia</v>
      </c>
      <c r="B60" s="232" t="str">
        <f>VLOOKUP(A60,lookup!$Z$2:$AA$77,2,FALSE)</f>
        <v>Λετονία</v>
      </c>
      <c r="C60" s="232" t="str">
        <f>IF(ISNA(VLOOKUP($A60,ES_P2a_0!$A$10:$AQ$100,MATCH(FIXED(C$6,0,TRUE),ES_P2a_0!$A$10:$AQ$10,0)+1,FALSE)),"",VLOOKUP($A60,ES_P2a_0!$A$10:$AQ$100,MATCH(FIXED(C$6,0,TRUE),ES_P2a_0!$A$10:$AQ$10,0)+1,FALSE))</f>
        <v/>
      </c>
      <c r="D60" s="232" t="str">
        <f>IF(ISNA(VLOOKUP($A60,ES_P2a_0!$A$10:$AQ$100,MATCH(FIXED(D$6,0,TRUE),ES_P2a_0!$A$10:$AQ$10,0)+1,FALSE)),"",VLOOKUP($A60,ES_P2a_0!$A$10:$AQ$100,MATCH(FIXED(D$6,0,TRUE),ES_P2a_0!$A$10:$AQ$10,0)+1,FALSE))</f>
        <v/>
      </c>
      <c r="E60" s="232" t="str">
        <f>IF(ISNA(VLOOKUP($A60,ES_P2a_0!$A$10:$AQ$100,MATCH(FIXED(E$6,0,TRUE),ES_P2a_0!$A$10:$AQ$10,0)+1,FALSE)),"",VLOOKUP($A60,ES_P2a_0!$A$10:$AQ$100,MATCH(FIXED(E$6,0,TRUE),ES_P2a_0!$A$10:$AQ$10,0)+1,FALSE))</f>
        <v/>
      </c>
      <c r="F60" s="232" t="str">
        <f>IF(ISNA(VLOOKUP($A60,ES_P2a_0!$A$10:$AQ$100,MATCH(FIXED(F$6,0,TRUE),ES_P2a_0!$A$10:$AQ$10,0)+1,FALSE)),"",VLOOKUP($A60,ES_P2a_0!$A$10:$AQ$100,MATCH(FIXED(F$6,0,TRUE),ES_P2a_0!$A$10:$AQ$10,0)+1,FALSE))</f>
        <v/>
      </c>
      <c r="G60" s="232" t="str">
        <f>IF(ISNA(VLOOKUP($A60,ES_P2a_0!$A$10:$AQ$100,MATCH(FIXED(G$6,0,TRUE),ES_P2a_0!$A$10:$AQ$10,0)+1,FALSE)),"",VLOOKUP($A60,ES_P2a_0!$A$10:$AQ$100,MATCH(FIXED(G$6,0,TRUE),ES_P2a_0!$A$10:$AQ$10,0)+1,FALSE))</f>
        <v/>
      </c>
      <c r="H60" s="232" t="str">
        <f>IF(ISNA(VLOOKUP($A60,ES_P2a_0!$A$10:$AQ$100,MATCH(FIXED(H$6,0,TRUE),ES_P2a_0!$A$10:$AQ$10,0)+1,FALSE)),"",VLOOKUP($A60,ES_P2a_0!$A$10:$AQ$100,MATCH(FIXED(H$6,0,TRUE),ES_P2a_0!$A$10:$AQ$10,0)+1,FALSE))</f>
        <v/>
      </c>
      <c r="I60" s="232" t="str">
        <f>IF(ISNA(VLOOKUP($A60,ES_P2a_0!$A$10:$AQ$100,MATCH(FIXED(I$6,0,TRUE),ES_P2a_0!$A$10:$AQ$10,0)+1,FALSE)),"",VLOOKUP($A60,ES_P2a_0!$A$10:$AQ$100,MATCH(FIXED(I$6,0,TRUE),ES_P2a_0!$A$10:$AQ$10,0)+1,FALSE))</f>
        <v/>
      </c>
      <c r="J60" s="232" t="str">
        <f>IF(ISNA(VLOOKUP($A60,ES_P2a_0!$A$10:$AQ$100,MATCH(FIXED(J$6,0,TRUE),ES_P2a_0!$A$10:$AQ$10,0)+1,FALSE)),"",VLOOKUP($A60,ES_P2a_0!$A$10:$AQ$100,MATCH(FIXED(J$6,0,TRUE),ES_P2a_0!$A$10:$AQ$10,0)+1,FALSE))</f>
        <v/>
      </c>
      <c r="K60" s="232" t="str">
        <f>IF(ISNA(VLOOKUP($A60,ES_P2a_0!$A$10:$AQ$100,MATCH(FIXED(K$6,0,TRUE),ES_P2a_0!$A$10:$AQ$10,0)+1,FALSE)),"",VLOOKUP($A60,ES_P2a_0!$A$10:$AQ$100,MATCH(FIXED(K$6,0,TRUE),ES_P2a_0!$A$10:$AQ$10,0)+1,FALSE))</f>
        <v/>
      </c>
      <c r="L60" s="232" t="str">
        <f>IF(ISNA(VLOOKUP($A60,ES_P2a_0!$A$10:$AQ$100,MATCH(FIXED(L$6,0,TRUE),ES_P2a_0!$A$10:$AQ$10,0)+1,FALSE)),"",VLOOKUP($A60,ES_P2a_0!$A$10:$AQ$100,MATCH(FIXED(L$6,0,TRUE),ES_P2a_0!$A$10:$AQ$10,0)+1,FALSE))</f>
        <v/>
      </c>
      <c r="M60" s="232" t="str">
        <f>IF(ISNA(VLOOKUP($A60,ES_P2a_0!$A$10:$AQ$100,MATCH(FIXED(M$6,0,TRUE),ES_P2a_0!$A$10:$AQ$10,0)+1,FALSE)),"",VLOOKUP($A60,ES_P2a_0!$A$10:$AQ$100,MATCH(FIXED(M$6,0,TRUE),ES_P2a_0!$A$10:$AQ$10,0)+1,FALSE))</f>
        <v/>
      </c>
      <c r="N60" s="232" t="str">
        <f>IF(ISNA(VLOOKUP($A60,ES_P2a_0!$A$10:$AQ$100,MATCH(FIXED(N$6,0,TRUE),ES_P2a_0!$A$10:$AQ$10,0)+1,FALSE)),"",VLOOKUP($A60,ES_P2a_0!$A$10:$AQ$100,MATCH(FIXED(N$6,0,TRUE),ES_P2a_0!$A$10:$AQ$10,0)+1,FALSE))</f>
        <v/>
      </c>
      <c r="O60" s="232" t="str">
        <f>IF(ISNA(VLOOKUP($A60,ES_P2a_0!$A$10:$AQ$100,MATCH(FIXED(O$6,0,TRUE),ES_P2a_0!$A$10:$AQ$10,0)+1,FALSE)),"",VLOOKUP($A60,ES_P2a_0!$A$10:$AQ$100,MATCH(FIXED(O$6,0,TRUE),ES_P2a_0!$A$10:$AQ$10,0)+1,FALSE))</f>
        <v>b</v>
      </c>
      <c r="P60" s="232" t="str">
        <f>IF(ISNA(VLOOKUP($A60,ES_P2a_0!$A$10:$AQ$100,MATCH(FIXED(P$6,0,TRUE),ES_P2a_0!$A$10:$AQ$10,0)+1,FALSE)),"",VLOOKUP($A60,ES_P2a_0!$A$10:$AQ$100,MATCH(FIXED(P$6,0,TRUE),ES_P2a_0!$A$10:$AQ$10,0)+1,FALSE))</f>
        <v>b</v>
      </c>
      <c r="Q60" s="232" t="str">
        <f>IF(ISNA(VLOOKUP($A60,ES_P2a_0!$A$10:$AQ$100,MATCH(FIXED(Q$6,0,TRUE),ES_P2a_0!$A$10:$AQ$10,0)+1,FALSE)),"",VLOOKUP($A60,ES_P2a_0!$A$10:$AQ$100,MATCH(FIXED(Q$6,0,TRUE),ES_P2a_0!$A$10:$AQ$10,0)+1,FALSE))</f>
        <v>b</v>
      </c>
      <c r="R60" s="232" t="str">
        <f>IF(ISNA(VLOOKUP($A60,ES_P2a_0!$A$10:$AQ$100,MATCH(FIXED(R$6,0,TRUE),ES_P2a_0!$A$10:$AQ$10,0)+1,FALSE)),"",VLOOKUP($A60,ES_P2a_0!$A$10:$AQ$100,MATCH(FIXED(R$6,0,TRUE),ES_P2a_0!$A$10:$AQ$10,0)+1,FALSE))</f>
        <v>b</v>
      </c>
      <c r="S60" s="232" t="str">
        <f>IF(ISNA(VLOOKUP($A60,ES_P2a_0!$A$10:$AQ$100,MATCH(FIXED(S$6,0,TRUE),ES_P2a_0!$A$10:$AQ$10,0)+1,FALSE)),"",VLOOKUP($A60,ES_P2a_0!$A$10:$AQ$100,MATCH(FIXED(S$6,0,TRUE),ES_P2a_0!$A$10:$AQ$10,0)+1,FALSE))</f>
        <v>b</v>
      </c>
      <c r="T60" s="232" t="str">
        <f>IF(ISNA(VLOOKUP($A60,ES_P2a_0!$A$10:$AQ$100,MATCH(FIXED(T$6,0,TRUE),ES_P2a_0!$A$10:$AQ$10,0)+1,FALSE)),"",VLOOKUP($A60,ES_P2a_0!$A$10:$AQ$100,MATCH(FIXED(T$6,0,TRUE),ES_P2a_0!$A$10:$AQ$10,0)+1,FALSE))</f>
        <v>b</v>
      </c>
      <c r="U60" s="232" t="str">
        <f>IF(ISNA(VLOOKUP($A60,ES_P2a_0!$A$10:$AQ$100,MATCH(FIXED(U$6,0,TRUE),ES_P2a_0!$A$10:$AQ$10,0)+1,FALSE)),"",VLOOKUP($A60,ES_P2a_0!$A$10:$AQ$100,MATCH(FIXED(U$6,0,TRUE),ES_P2a_0!$A$10:$AQ$10,0)+1,FALSE))</f>
        <v>b</v>
      </c>
      <c r="V60" s="232" t="str">
        <f>IF(ISNA(VLOOKUP($A60,ES_P2a_0!$A$10:$AQ$100,MATCH(FIXED(V$6,0,TRUE),ES_P2a_0!$A$10:$AQ$10,0)+1,FALSE)),"",VLOOKUP($A60,ES_P2a_0!$A$10:$AQ$100,MATCH(FIXED(V$6,0,TRUE),ES_P2a_0!$A$10:$AQ$10,0)+1,FALSE))</f>
        <v/>
      </c>
      <c r="W60" s="232" t="str">
        <f>IF(ISNA(VLOOKUP($A60,ES_P2a_0!$A$10:$AQ$100,MATCH(FIXED(W$6,0,TRUE),ES_P2a_0!$A$10:$AQ$10,0)+1,FALSE)),"",VLOOKUP($A60,ES_P2a_0!$A$10:$AQ$100,MATCH(FIXED(W$6,0,TRUE),ES_P2a_0!$A$10:$AQ$10,0)+1,FALSE))</f>
        <v/>
      </c>
    </row>
    <row r="61" spans="1:23">
      <c r="A61" s="230" t="str">
        <f>lookup!Z20</f>
        <v>Lithuania</v>
      </c>
      <c r="B61" s="232" t="str">
        <f>VLOOKUP(A61,lookup!$Z$2:$AA$77,2,FALSE)</f>
        <v>Λιθουανία</v>
      </c>
      <c r="C61" s="232" t="str">
        <f>IF(ISNA(VLOOKUP($A61,ES_P2a_0!$A$10:$AQ$100,MATCH(FIXED(C$6,0,TRUE),ES_P2a_0!$A$10:$AQ$10,0)+1,FALSE)),"",VLOOKUP($A61,ES_P2a_0!$A$10:$AQ$100,MATCH(FIXED(C$6,0,TRUE),ES_P2a_0!$A$10:$AQ$10,0)+1,FALSE))</f>
        <v/>
      </c>
      <c r="D61" s="232" t="str">
        <f>IF(ISNA(VLOOKUP($A61,ES_P2a_0!$A$10:$AQ$100,MATCH(FIXED(D$6,0,TRUE),ES_P2a_0!$A$10:$AQ$10,0)+1,FALSE)),"",VLOOKUP($A61,ES_P2a_0!$A$10:$AQ$100,MATCH(FIXED(D$6,0,TRUE),ES_P2a_0!$A$10:$AQ$10,0)+1,FALSE))</f>
        <v/>
      </c>
      <c r="E61" s="232" t="str">
        <f>IF(ISNA(VLOOKUP($A61,ES_P2a_0!$A$10:$AQ$100,MATCH(FIXED(E$6,0,TRUE),ES_P2a_0!$A$10:$AQ$10,0)+1,FALSE)),"",VLOOKUP($A61,ES_P2a_0!$A$10:$AQ$100,MATCH(FIXED(E$6,0,TRUE),ES_P2a_0!$A$10:$AQ$10,0)+1,FALSE))</f>
        <v/>
      </c>
      <c r="F61" s="232" t="str">
        <f>IF(ISNA(VLOOKUP($A61,ES_P2a_0!$A$10:$AQ$100,MATCH(FIXED(F$6,0,TRUE),ES_P2a_0!$A$10:$AQ$10,0)+1,FALSE)),"",VLOOKUP($A61,ES_P2a_0!$A$10:$AQ$100,MATCH(FIXED(F$6,0,TRUE),ES_P2a_0!$A$10:$AQ$10,0)+1,FALSE))</f>
        <v/>
      </c>
      <c r="G61" s="232" t="str">
        <f>IF(ISNA(VLOOKUP($A61,ES_P2a_0!$A$10:$AQ$100,MATCH(FIXED(G$6,0,TRUE),ES_P2a_0!$A$10:$AQ$10,0)+1,FALSE)),"",VLOOKUP($A61,ES_P2a_0!$A$10:$AQ$100,MATCH(FIXED(G$6,0,TRUE),ES_P2a_0!$A$10:$AQ$10,0)+1,FALSE))</f>
        <v/>
      </c>
      <c r="H61" s="232" t="str">
        <f>IF(ISNA(VLOOKUP($A61,ES_P2a_0!$A$10:$AQ$100,MATCH(FIXED(H$6,0,TRUE),ES_P2a_0!$A$10:$AQ$10,0)+1,FALSE)),"",VLOOKUP($A61,ES_P2a_0!$A$10:$AQ$100,MATCH(FIXED(H$6,0,TRUE),ES_P2a_0!$A$10:$AQ$10,0)+1,FALSE))</f>
        <v/>
      </c>
      <c r="I61" s="232" t="str">
        <f>IF(ISNA(VLOOKUP($A61,ES_P2a_0!$A$10:$AQ$100,MATCH(FIXED(I$6,0,TRUE),ES_P2a_0!$A$10:$AQ$10,0)+1,FALSE)),"",VLOOKUP($A61,ES_P2a_0!$A$10:$AQ$100,MATCH(FIXED(I$6,0,TRUE),ES_P2a_0!$A$10:$AQ$10,0)+1,FALSE))</f>
        <v/>
      </c>
      <c r="J61" s="232" t="str">
        <f>IF(ISNA(VLOOKUP($A61,ES_P2a_0!$A$10:$AQ$100,MATCH(FIXED(J$6,0,TRUE),ES_P2a_0!$A$10:$AQ$10,0)+1,FALSE)),"",VLOOKUP($A61,ES_P2a_0!$A$10:$AQ$100,MATCH(FIXED(J$6,0,TRUE),ES_P2a_0!$A$10:$AQ$10,0)+1,FALSE))</f>
        <v/>
      </c>
      <c r="K61" s="232" t="str">
        <f>IF(ISNA(VLOOKUP($A61,ES_P2a_0!$A$10:$AQ$100,MATCH(FIXED(K$6,0,TRUE),ES_P2a_0!$A$10:$AQ$10,0)+1,FALSE)),"",VLOOKUP($A61,ES_P2a_0!$A$10:$AQ$100,MATCH(FIXED(K$6,0,TRUE),ES_P2a_0!$A$10:$AQ$10,0)+1,FALSE))</f>
        <v/>
      </c>
      <c r="L61" s="232" t="str">
        <f>IF(ISNA(VLOOKUP($A61,ES_P2a_0!$A$10:$AQ$100,MATCH(FIXED(L$6,0,TRUE),ES_P2a_0!$A$10:$AQ$10,0)+1,FALSE)),"",VLOOKUP($A61,ES_P2a_0!$A$10:$AQ$100,MATCH(FIXED(L$6,0,TRUE),ES_P2a_0!$A$10:$AQ$10,0)+1,FALSE))</f>
        <v/>
      </c>
      <c r="M61" s="232" t="str">
        <f>IF(ISNA(VLOOKUP($A61,ES_P2a_0!$A$10:$AQ$100,MATCH(FIXED(M$6,0,TRUE),ES_P2a_0!$A$10:$AQ$10,0)+1,FALSE)),"",VLOOKUP($A61,ES_P2a_0!$A$10:$AQ$100,MATCH(FIXED(M$6,0,TRUE),ES_P2a_0!$A$10:$AQ$10,0)+1,FALSE))</f>
        <v/>
      </c>
      <c r="N61" s="232" t="str">
        <f>IF(ISNA(VLOOKUP($A61,ES_P2a_0!$A$10:$AQ$100,MATCH(FIXED(N$6,0,TRUE),ES_P2a_0!$A$10:$AQ$10,0)+1,FALSE)),"",VLOOKUP($A61,ES_P2a_0!$A$10:$AQ$100,MATCH(FIXED(N$6,0,TRUE),ES_P2a_0!$A$10:$AQ$10,0)+1,FALSE))</f>
        <v/>
      </c>
      <c r="O61" s="232" t="str">
        <f>IF(ISNA(VLOOKUP($A61,ES_P2a_0!$A$10:$AQ$100,MATCH(FIXED(O$6,0,TRUE),ES_P2a_0!$A$10:$AQ$10,0)+1,FALSE)),"",VLOOKUP($A61,ES_P2a_0!$A$10:$AQ$100,MATCH(FIXED(O$6,0,TRUE),ES_P2a_0!$A$10:$AQ$10,0)+1,FALSE))</f>
        <v/>
      </c>
      <c r="P61" s="232" t="str">
        <f>IF(ISNA(VLOOKUP($A61,ES_P2a_0!$A$10:$AQ$100,MATCH(FIXED(P$6,0,TRUE),ES_P2a_0!$A$10:$AQ$10,0)+1,FALSE)),"",VLOOKUP($A61,ES_P2a_0!$A$10:$AQ$100,MATCH(FIXED(P$6,0,TRUE),ES_P2a_0!$A$10:$AQ$10,0)+1,FALSE))</f>
        <v/>
      </c>
      <c r="Q61" s="232" t="str">
        <f>IF(ISNA(VLOOKUP($A61,ES_P2a_0!$A$10:$AQ$100,MATCH(FIXED(Q$6,0,TRUE),ES_P2a_0!$A$10:$AQ$10,0)+1,FALSE)),"",VLOOKUP($A61,ES_P2a_0!$A$10:$AQ$100,MATCH(FIXED(Q$6,0,TRUE),ES_P2a_0!$A$10:$AQ$10,0)+1,FALSE))</f>
        <v/>
      </c>
      <c r="R61" s="232" t="str">
        <f>IF(ISNA(VLOOKUP($A61,ES_P2a_0!$A$10:$AQ$100,MATCH(FIXED(R$6,0,TRUE),ES_P2a_0!$A$10:$AQ$10,0)+1,FALSE)),"",VLOOKUP($A61,ES_P2a_0!$A$10:$AQ$100,MATCH(FIXED(R$6,0,TRUE),ES_P2a_0!$A$10:$AQ$10,0)+1,FALSE))</f>
        <v/>
      </c>
      <c r="S61" s="232" t="str">
        <f>IF(ISNA(VLOOKUP($A61,ES_P2a_0!$A$10:$AQ$100,MATCH(FIXED(S$6,0,TRUE),ES_P2a_0!$A$10:$AQ$10,0)+1,FALSE)),"",VLOOKUP($A61,ES_P2a_0!$A$10:$AQ$100,MATCH(FIXED(S$6,0,TRUE),ES_P2a_0!$A$10:$AQ$10,0)+1,FALSE))</f>
        <v/>
      </c>
      <c r="T61" s="232" t="str">
        <f>IF(ISNA(VLOOKUP($A61,ES_P2a_0!$A$10:$AQ$100,MATCH(FIXED(T$6,0,TRUE),ES_P2a_0!$A$10:$AQ$10,0)+1,FALSE)),"",VLOOKUP($A61,ES_P2a_0!$A$10:$AQ$100,MATCH(FIXED(T$6,0,TRUE),ES_P2a_0!$A$10:$AQ$10,0)+1,FALSE))</f>
        <v/>
      </c>
      <c r="U61" s="232" t="str">
        <f>IF(ISNA(VLOOKUP($A61,ES_P2a_0!$A$10:$AQ$100,MATCH(FIXED(U$6,0,TRUE),ES_P2a_0!$A$10:$AQ$10,0)+1,FALSE)),"",VLOOKUP($A61,ES_P2a_0!$A$10:$AQ$100,MATCH(FIXED(U$6,0,TRUE),ES_P2a_0!$A$10:$AQ$10,0)+1,FALSE))</f>
        <v/>
      </c>
      <c r="V61" s="232" t="str">
        <f>IF(ISNA(VLOOKUP($A61,ES_P2a_0!$A$10:$AQ$100,MATCH(FIXED(V$6,0,TRUE),ES_P2a_0!$A$10:$AQ$10,0)+1,FALSE)),"",VLOOKUP($A61,ES_P2a_0!$A$10:$AQ$100,MATCH(FIXED(V$6,0,TRUE),ES_P2a_0!$A$10:$AQ$10,0)+1,FALSE))</f>
        <v/>
      </c>
      <c r="W61" s="232" t="str">
        <f>IF(ISNA(VLOOKUP($A61,ES_P2a_0!$A$10:$AQ$100,MATCH(FIXED(W$6,0,TRUE),ES_P2a_0!$A$10:$AQ$10,0)+1,FALSE)),"",VLOOKUP($A61,ES_P2a_0!$A$10:$AQ$100,MATCH(FIXED(W$6,0,TRUE),ES_P2a_0!$A$10:$AQ$10,0)+1,FALSE))</f>
        <v/>
      </c>
    </row>
    <row r="62" spans="1:23">
      <c r="A62" s="230" t="str">
        <f>lookup!Z21</f>
        <v>Luxembourg</v>
      </c>
      <c r="B62" s="232" t="str">
        <f>VLOOKUP(A62,lookup!$Z$2:$AA$77,2,FALSE)</f>
        <v>Λουξεμβούργο</v>
      </c>
      <c r="C62" s="232" t="str">
        <f>IF(ISNA(VLOOKUP($A62,ES_P2a_0!$A$10:$AQ$100,MATCH(FIXED(C$6,0,TRUE),ES_P2a_0!$A$10:$AQ$10,0)+1,FALSE)),"",VLOOKUP($A62,ES_P2a_0!$A$10:$AQ$100,MATCH(FIXED(C$6,0,TRUE),ES_P2a_0!$A$10:$AQ$10,0)+1,FALSE))</f>
        <v/>
      </c>
      <c r="D62" s="232" t="str">
        <f>IF(ISNA(VLOOKUP($A62,ES_P2a_0!$A$10:$AQ$100,MATCH(FIXED(D$6,0,TRUE),ES_P2a_0!$A$10:$AQ$10,0)+1,FALSE)),"",VLOOKUP($A62,ES_P2a_0!$A$10:$AQ$100,MATCH(FIXED(D$6,0,TRUE),ES_P2a_0!$A$10:$AQ$10,0)+1,FALSE))</f>
        <v/>
      </c>
      <c r="E62" s="232" t="str">
        <f>IF(ISNA(VLOOKUP($A62,ES_P2a_0!$A$10:$AQ$100,MATCH(FIXED(E$6,0,TRUE),ES_P2a_0!$A$10:$AQ$10,0)+1,FALSE)),"",VLOOKUP($A62,ES_P2a_0!$A$10:$AQ$100,MATCH(FIXED(E$6,0,TRUE),ES_P2a_0!$A$10:$AQ$10,0)+1,FALSE))</f>
        <v/>
      </c>
      <c r="F62" s="232" t="str">
        <f>IF(ISNA(VLOOKUP($A62,ES_P2a_0!$A$10:$AQ$100,MATCH(FIXED(F$6,0,TRUE),ES_P2a_0!$A$10:$AQ$10,0)+1,FALSE)),"",VLOOKUP($A62,ES_P2a_0!$A$10:$AQ$100,MATCH(FIXED(F$6,0,TRUE),ES_P2a_0!$A$10:$AQ$10,0)+1,FALSE))</f>
        <v/>
      </c>
      <c r="G62" s="232" t="str">
        <f>IF(ISNA(VLOOKUP($A62,ES_P2a_0!$A$10:$AQ$100,MATCH(FIXED(G$6,0,TRUE),ES_P2a_0!$A$10:$AQ$10,0)+1,FALSE)),"",VLOOKUP($A62,ES_P2a_0!$A$10:$AQ$100,MATCH(FIXED(G$6,0,TRUE),ES_P2a_0!$A$10:$AQ$10,0)+1,FALSE))</f>
        <v/>
      </c>
      <c r="H62" s="232" t="str">
        <f>IF(ISNA(VLOOKUP($A62,ES_P2a_0!$A$10:$AQ$100,MATCH(FIXED(H$6,0,TRUE),ES_P2a_0!$A$10:$AQ$10,0)+1,FALSE)),"",VLOOKUP($A62,ES_P2a_0!$A$10:$AQ$100,MATCH(FIXED(H$6,0,TRUE),ES_P2a_0!$A$10:$AQ$10,0)+1,FALSE))</f>
        <v/>
      </c>
      <c r="I62" s="232" t="str">
        <f>IF(ISNA(VLOOKUP($A62,ES_P2a_0!$A$10:$AQ$100,MATCH(FIXED(I$6,0,TRUE),ES_P2a_0!$A$10:$AQ$10,0)+1,FALSE)),"",VLOOKUP($A62,ES_P2a_0!$A$10:$AQ$100,MATCH(FIXED(I$6,0,TRUE),ES_P2a_0!$A$10:$AQ$10,0)+1,FALSE))</f>
        <v/>
      </c>
      <c r="J62" s="232" t="str">
        <f>IF(ISNA(VLOOKUP($A62,ES_P2a_0!$A$10:$AQ$100,MATCH(FIXED(J$6,0,TRUE),ES_P2a_0!$A$10:$AQ$10,0)+1,FALSE)),"",VLOOKUP($A62,ES_P2a_0!$A$10:$AQ$100,MATCH(FIXED(J$6,0,TRUE),ES_P2a_0!$A$10:$AQ$10,0)+1,FALSE))</f>
        <v/>
      </c>
      <c r="K62" s="232" t="str">
        <f>IF(ISNA(VLOOKUP($A62,ES_P2a_0!$A$10:$AQ$100,MATCH(FIXED(K$6,0,TRUE),ES_P2a_0!$A$10:$AQ$10,0)+1,FALSE)),"",VLOOKUP($A62,ES_P2a_0!$A$10:$AQ$100,MATCH(FIXED(K$6,0,TRUE),ES_P2a_0!$A$10:$AQ$10,0)+1,FALSE))</f>
        <v/>
      </c>
      <c r="L62" s="232" t="str">
        <f>IF(ISNA(VLOOKUP($A62,ES_P2a_0!$A$10:$AQ$100,MATCH(FIXED(L$6,0,TRUE),ES_P2a_0!$A$10:$AQ$10,0)+1,FALSE)),"",VLOOKUP($A62,ES_P2a_0!$A$10:$AQ$100,MATCH(FIXED(L$6,0,TRUE),ES_P2a_0!$A$10:$AQ$10,0)+1,FALSE))</f>
        <v/>
      </c>
      <c r="M62" s="232" t="str">
        <f>IF(ISNA(VLOOKUP($A62,ES_P2a_0!$A$10:$AQ$100,MATCH(FIXED(M$6,0,TRUE),ES_P2a_0!$A$10:$AQ$10,0)+1,FALSE)),"",VLOOKUP($A62,ES_P2a_0!$A$10:$AQ$100,MATCH(FIXED(M$6,0,TRUE),ES_P2a_0!$A$10:$AQ$10,0)+1,FALSE))</f>
        <v/>
      </c>
      <c r="N62" s="232" t="str">
        <f>IF(ISNA(VLOOKUP($A62,ES_P2a_0!$A$10:$AQ$100,MATCH(FIXED(N$6,0,TRUE),ES_P2a_0!$A$10:$AQ$10,0)+1,FALSE)),"",VLOOKUP($A62,ES_P2a_0!$A$10:$AQ$100,MATCH(FIXED(N$6,0,TRUE),ES_P2a_0!$A$10:$AQ$10,0)+1,FALSE))</f>
        <v/>
      </c>
      <c r="O62" s="232" t="str">
        <f>IF(ISNA(VLOOKUP($A62,ES_P2a_0!$A$10:$AQ$100,MATCH(FIXED(O$6,0,TRUE),ES_P2a_0!$A$10:$AQ$10,0)+1,FALSE)),"",VLOOKUP($A62,ES_P2a_0!$A$10:$AQ$100,MATCH(FIXED(O$6,0,TRUE),ES_P2a_0!$A$10:$AQ$10,0)+1,FALSE))</f>
        <v/>
      </c>
      <c r="P62" s="232" t="str">
        <f>IF(ISNA(VLOOKUP($A62,ES_P2a_0!$A$10:$AQ$100,MATCH(FIXED(P$6,0,TRUE),ES_P2a_0!$A$10:$AQ$10,0)+1,FALSE)),"",VLOOKUP($A62,ES_P2a_0!$A$10:$AQ$100,MATCH(FIXED(P$6,0,TRUE),ES_P2a_0!$A$10:$AQ$10,0)+1,FALSE))</f>
        <v/>
      </c>
      <c r="Q62" s="232" t="str">
        <f>IF(ISNA(VLOOKUP($A62,ES_P2a_0!$A$10:$AQ$100,MATCH(FIXED(Q$6,0,TRUE),ES_P2a_0!$A$10:$AQ$10,0)+1,FALSE)),"",VLOOKUP($A62,ES_P2a_0!$A$10:$AQ$100,MATCH(FIXED(Q$6,0,TRUE),ES_P2a_0!$A$10:$AQ$10,0)+1,FALSE))</f>
        <v/>
      </c>
      <c r="R62" s="232" t="str">
        <f>IF(ISNA(VLOOKUP($A62,ES_P2a_0!$A$10:$AQ$100,MATCH(FIXED(R$6,0,TRUE),ES_P2a_0!$A$10:$AQ$10,0)+1,FALSE)),"",VLOOKUP($A62,ES_P2a_0!$A$10:$AQ$100,MATCH(FIXED(R$6,0,TRUE),ES_P2a_0!$A$10:$AQ$10,0)+1,FALSE))</f>
        <v/>
      </c>
      <c r="S62" s="232" t="str">
        <f>IF(ISNA(VLOOKUP($A62,ES_P2a_0!$A$10:$AQ$100,MATCH(FIXED(S$6,0,TRUE),ES_P2a_0!$A$10:$AQ$10,0)+1,FALSE)),"",VLOOKUP($A62,ES_P2a_0!$A$10:$AQ$100,MATCH(FIXED(S$6,0,TRUE),ES_P2a_0!$A$10:$AQ$10,0)+1,FALSE))</f>
        <v/>
      </c>
      <c r="T62" s="232" t="str">
        <f>IF(ISNA(VLOOKUP($A62,ES_P2a_0!$A$10:$AQ$100,MATCH(FIXED(T$6,0,TRUE),ES_P2a_0!$A$10:$AQ$10,0)+1,FALSE)),"",VLOOKUP($A62,ES_P2a_0!$A$10:$AQ$100,MATCH(FIXED(T$6,0,TRUE),ES_P2a_0!$A$10:$AQ$10,0)+1,FALSE))</f>
        <v/>
      </c>
      <c r="U62" s="232" t="str">
        <f>IF(ISNA(VLOOKUP($A62,ES_P2a_0!$A$10:$AQ$100,MATCH(FIXED(U$6,0,TRUE),ES_P2a_0!$A$10:$AQ$10,0)+1,FALSE)),"",VLOOKUP($A62,ES_P2a_0!$A$10:$AQ$100,MATCH(FIXED(U$6,0,TRUE),ES_P2a_0!$A$10:$AQ$10,0)+1,FALSE))</f>
        <v/>
      </c>
      <c r="V62" s="232" t="str">
        <f>IF(ISNA(VLOOKUP($A62,ES_P2a_0!$A$10:$AQ$100,MATCH(FIXED(V$6,0,TRUE),ES_P2a_0!$A$10:$AQ$10,0)+1,FALSE)),"",VLOOKUP($A62,ES_P2a_0!$A$10:$AQ$100,MATCH(FIXED(V$6,0,TRUE),ES_P2a_0!$A$10:$AQ$10,0)+1,FALSE))</f>
        <v/>
      </c>
      <c r="W62" s="232" t="str">
        <f>IF(ISNA(VLOOKUP($A62,ES_P2a_0!$A$10:$AQ$100,MATCH(FIXED(W$6,0,TRUE),ES_P2a_0!$A$10:$AQ$10,0)+1,FALSE)),"",VLOOKUP($A62,ES_P2a_0!$A$10:$AQ$100,MATCH(FIXED(W$6,0,TRUE),ES_P2a_0!$A$10:$AQ$10,0)+1,FALSE))</f>
        <v/>
      </c>
    </row>
    <row r="63" spans="1:23">
      <c r="A63" s="230" t="str">
        <f>lookup!Z22</f>
        <v>Hungary</v>
      </c>
      <c r="B63" s="232" t="str">
        <f>VLOOKUP(A63,lookup!$Z$2:$AA$77,2,FALSE)</f>
        <v>Ουγγαρία</v>
      </c>
      <c r="C63" s="232" t="str">
        <f>IF(ISNA(VLOOKUP($A63,ES_P2a_0!$A$10:$AQ$100,MATCH(FIXED(C$6,0,TRUE),ES_P2a_0!$A$10:$AQ$10,0)+1,FALSE)),"",VLOOKUP($A63,ES_P2a_0!$A$10:$AQ$100,MATCH(FIXED(C$6,0,TRUE),ES_P2a_0!$A$10:$AQ$10,0)+1,FALSE))</f>
        <v/>
      </c>
      <c r="D63" s="232" t="str">
        <f>IF(ISNA(VLOOKUP($A63,ES_P2a_0!$A$10:$AQ$100,MATCH(FIXED(D$6,0,TRUE),ES_P2a_0!$A$10:$AQ$10,0)+1,FALSE)),"",VLOOKUP($A63,ES_P2a_0!$A$10:$AQ$100,MATCH(FIXED(D$6,0,TRUE),ES_P2a_0!$A$10:$AQ$10,0)+1,FALSE))</f>
        <v/>
      </c>
      <c r="E63" s="232" t="str">
        <f>IF(ISNA(VLOOKUP($A63,ES_P2a_0!$A$10:$AQ$100,MATCH(FIXED(E$6,0,TRUE),ES_P2a_0!$A$10:$AQ$10,0)+1,FALSE)),"",VLOOKUP($A63,ES_P2a_0!$A$10:$AQ$100,MATCH(FIXED(E$6,0,TRUE),ES_P2a_0!$A$10:$AQ$10,0)+1,FALSE))</f>
        <v/>
      </c>
      <c r="F63" s="232" t="str">
        <f>IF(ISNA(VLOOKUP($A63,ES_P2a_0!$A$10:$AQ$100,MATCH(FIXED(F$6,0,TRUE),ES_P2a_0!$A$10:$AQ$10,0)+1,FALSE)),"",VLOOKUP($A63,ES_P2a_0!$A$10:$AQ$100,MATCH(FIXED(F$6,0,TRUE),ES_P2a_0!$A$10:$AQ$10,0)+1,FALSE))</f>
        <v/>
      </c>
      <c r="G63" s="232" t="str">
        <f>IF(ISNA(VLOOKUP($A63,ES_P2a_0!$A$10:$AQ$100,MATCH(FIXED(G$6,0,TRUE),ES_P2a_0!$A$10:$AQ$10,0)+1,FALSE)),"",VLOOKUP($A63,ES_P2a_0!$A$10:$AQ$100,MATCH(FIXED(G$6,0,TRUE),ES_P2a_0!$A$10:$AQ$10,0)+1,FALSE))</f>
        <v/>
      </c>
      <c r="H63" s="232" t="str">
        <f>IF(ISNA(VLOOKUP($A63,ES_P2a_0!$A$10:$AQ$100,MATCH(FIXED(H$6,0,TRUE),ES_P2a_0!$A$10:$AQ$10,0)+1,FALSE)),"",VLOOKUP($A63,ES_P2a_0!$A$10:$AQ$100,MATCH(FIXED(H$6,0,TRUE),ES_P2a_0!$A$10:$AQ$10,0)+1,FALSE))</f>
        <v/>
      </c>
      <c r="I63" s="232" t="str">
        <f>IF(ISNA(VLOOKUP($A63,ES_P2a_0!$A$10:$AQ$100,MATCH(FIXED(I$6,0,TRUE),ES_P2a_0!$A$10:$AQ$10,0)+1,FALSE)),"",VLOOKUP($A63,ES_P2a_0!$A$10:$AQ$100,MATCH(FIXED(I$6,0,TRUE),ES_P2a_0!$A$10:$AQ$10,0)+1,FALSE))</f>
        <v/>
      </c>
      <c r="J63" s="232" t="str">
        <f>IF(ISNA(VLOOKUP($A63,ES_P2a_0!$A$10:$AQ$100,MATCH(FIXED(J$6,0,TRUE),ES_P2a_0!$A$10:$AQ$10,0)+1,FALSE)),"",VLOOKUP($A63,ES_P2a_0!$A$10:$AQ$100,MATCH(FIXED(J$6,0,TRUE),ES_P2a_0!$A$10:$AQ$10,0)+1,FALSE))</f>
        <v/>
      </c>
      <c r="K63" s="232" t="str">
        <f>IF(ISNA(VLOOKUP($A63,ES_P2a_0!$A$10:$AQ$100,MATCH(FIXED(K$6,0,TRUE),ES_P2a_0!$A$10:$AQ$10,0)+1,FALSE)),"",VLOOKUP($A63,ES_P2a_0!$A$10:$AQ$100,MATCH(FIXED(K$6,0,TRUE),ES_P2a_0!$A$10:$AQ$10,0)+1,FALSE))</f>
        <v/>
      </c>
      <c r="L63" s="232" t="str">
        <f>IF(ISNA(VLOOKUP($A63,ES_P2a_0!$A$10:$AQ$100,MATCH(FIXED(L$6,0,TRUE),ES_P2a_0!$A$10:$AQ$10,0)+1,FALSE)),"",VLOOKUP($A63,ES_P2a_0!$A$10:$AQ$100,MATCH(FIXED(L$6,0,TRUE),ES_P2a_0!$A$10:$AQ$10,0)+1,FALSE))</f>
        <v/>
      </c>
      <c r="M63" s="232" t="str">
        <f>IF(ISNA(VLOOKUP($A63,ES_P2a_0!$A$10:$AQ$100,MATCH(FIXED(M$6,0,TRUE),ES_P2a_0!$A$10:$AQ$10,0)+1,FALSE)),"",VLOOKUP($A63,ES_P2a_0!$A$10:$AQ$100,MATCH(FIXED(M$6,0,TRUE),ES_P2a_0!$A$10:$AQ$10,0)+1,FALSE))</f>
        <v/>
      </c>
      <c r="N63" s="232" t="str">
        <f>IF(ISNA(VLOOKUP($A63,ES_P2a_0!$A$10:$AQ$100,MATCH(FIXED(N$6,0,TRUE),ES_P2a_0!$A$10:$AQ$10,0)+1,FALSE)),"",VLOOKUP($A63,ES_P2a_0!$A$10:$AQ$100,MATCH(FIXED(N$6,0,TRUE),ES_P2a_0!$A$10:$AQ$10,0)+1,FALSE))</f>
        <v/>
      </c>
      <c r="O63" s="232" t="str">
        <f>IF(ISNA(VLOOKUP($A63,ES_P2a_0!$A$10:$AQ$100,MATCH(FIXED(O$6,0,TRUE),ES_P2a_0!$A$10:$AQ$10,0)+1,FALSE)),"",VLOOKUP($A63,ES_P2a_0!$A$10:$AQ$100,MATCH(FIXED(O$6,0,TRUE),ES_P2a_0!$A$10:$AQ$10,0)+1,FALSE))</f>
        <v/>
      </c>
      <c r="P63" s="232" t="str">
        <f>IF(ISNA(VLOOKUP($A63,ES_P2a_0!$A$10:$AQ$100,MATCH(FIXED(P$6,0,TRUE),ES_P2a_0!$A$10:$AQ$10,0)+1,FALSE)),"",VLOOKUP($A63,ES_P2a_0!$A$10:$AQ$100,MATCH(FIXED(P$6,0,TRUE),ES_P2a_0!$A$10:$AQ$10,0)+1,FALSE))</f>
        <v/>
      </c>
      <c r="Q63" s="232" t="str">
        <f>IF(ISNA(VLOOKUP($A63,ES_P2a_0!$A$10:$AQ$100,MATCH(FIXED(Q$6,0,TRUE),ES_P2a_0!$A$10:$AQ$10,0)+1,FALSE)),"",VLOOKUP($A63,ES_P2a_0!$A$10:$AQ$100,MATCH(FIXED(Q$6,0,TRUE),ES_P2a_0!$A$10:$AQ$10,0)+1,FALSE))</f>
        <v/>
      </c>
      <c r="R63" s="232" t="str">
        <f>IF(ISNA(VLOOKUP($A63,ES_P2a_0!$A$10:$AQ$100,MATCH(FIXED(R$6,0,TRUE),ES_P2a_0!$A$10:$AQ$10,0)+1,FALSE)),"",VLOOKUP($A63,ES_P2a_0!$A$10:$AQ$100,MATCH(FIXED(R$6,0,TRUE),ES_P2a_0!$A$10:$AQ$10,0)+1,FALSE))</f>
        <v/>
      </c>
      <c r="S63" s="232" t="str">
        <f>IF(ISNA(VLOOKUP($A63,ES_P2a_0!$A$10:$AQ$100,MATCH(FIXED(S$6,0,TRUE),ES_P2a_0!$A$10:$AQ$10,0)+1,FALSE)),"",VLOOKUP($A63,ES_P2a_0!$A$10:$AQ$100,MATCH(FIXED(S$6,0,TRUE),ES_P2a_0!$A$10:$AQ$10,0)+1,FALSE))</f>
        <v/>
      </c>
      <c r="T63" s="232" t="str">
        <f>IF(ISNA(VLOOKUP($A63,ES_P2a_0!$A$10:$AQ$100,MATCH(FIXED(T$6,0,TRUE),ES_P2a_0!$A$10:$AQ$10,0)+1,FALSE)),"",VLOOKUP($A63,ES_P2a_0!$A$10:$AQ$100,MATCH(FIXED(T$6,0,TRUE),ES_P2a_0!$A$10:$AQ$10,0)+1,FALSE))</f>
        <v/>
      </c>
      <c r="U63" s="232" t="str">
        <f>IF(ISNA(VLOOKUP($A63,ES_P2a_0!$A$10:$AQ$100,MATCH(FIXED(U$6,0,TRUE),ES_P2a_0!$A$10:$AQ$10,0)+1,FALSE)),"",VLOOKUP($A63,ES_P2a_0!$A$10:$AQ$100,MATCH(FIXED(U$6,0,TRUE),ES_P2a_0!$A$10:$AQ$10,0)+1,FALSE))</f>
        <v/>
      </c>
      <c r="V63" s="232" t="str">
        <f>IF(ISNA(VLOOKUP($A63,ES_P2a_0!$A$10:$AQ$100,MATCH(FIXED(V$6,0,TRUE),ES_P2a_0!$A$10:$AQ$10,0)+1,FALSE)),"",VLOOKUP($A63,ES_P2a_0!$A$10:$AQ$100,MATCH(FIXED(V$6,0,TRUE),ES_P2a_0!$A$10:$AQ$10,0)+1,FALSE))</f>
        <v/>
      </c>
      <c r="W63" s="232" t="str">
        <f>IF(ISNA(VLOOKUP($A63,ES_P2a_0!$A$10:$AQ$100,MATCH(FIXED(W$6,0,TRUE),ES_P2a_0!$A$10:$AQ$10,0)+1,FALSE)),"",VLOOKUP($A63,ES_P2a_0!$A$10:$AQ$100,MATCH(FIXED(W$6,0,TRUE),ES_P2a_0!$A$10:$AQ$10,0)+1,FALSE))</f>
        <v/>
      </c>
    </row>
    <row r="64" spans="1:23">
      <c r="A64" s="230" t="str">
        <f>lookup!Z23</f>
        <v>Malta</v>
      </c>
      <c r="B64" s="232" t="str">
        <f>VLOOKUP(A64,lookup!$Z$2:$AA$77,2,FALSE)</f>
        <v>Μάλτα</v>
      </c>
      <c r="C64" s="232" t="str">
        <f>IF(ISNA(VLOOKUP($A64,ES_P2a_0!$A$10:$AQ$100,MATCH(FIXED(C$6,0,TRUE),ES_P2a_0!$A$10:$AQ$10,0)+1,FALSE)),"",VLOOKUP($A64,ES_P2a_0!$A$10:$AQ$100,MATCH(FIXED(C$6,0,TRUE),ES_P2a_0!$A$10:$AQ$10,0)+1,FALSE))</f>
        <v/>
      </c>
      <c r="D64" s="232" t="str">
        <f>IF(ISNA(VLOOKUP($A64,ES_P2a_0!$A$10:$AQ$100,MATCH(FIXED(D$6,0,TRUE),ES_P2a_0!$A$10:$AQ$10,0)+1,FALSE)),"",VLOOKUP($A64,ES_P2a_0!$A$10:$AQ$100,MATCH(FIXED(D$6,0,TRUE),ES_P2a_0!$A$10:$AQ$10,0)+1,FALSE))</f>
        <v/>
      </c>
      <c r="E64" s="232" t="str">
        <f>IF(ISNA(VLOOKUP($A64,ES_P2a_0!$A$10:$AQ$100,MATCH(FIXED(E$6,0,TRUE),ES_P2a_0!$A$10:$AQ$10,0)+1,FALSE)),"",VLOOKUP($A64,ES_P2a_0!$A$10:$AQ$100,MATCH(FIXED(E$6,0,TRUE),ES_P2a_0!$A$10:$AQ$10,0)+1,FALSE))</f>
        <v/>
      </c>
      <c r="F64" s="232" t="str">
        <f>IF(ISNA(VLOOKUP($A64,ES_P2a_0!$A$10:$AQ$100,MATCH(FIXED(F$6,0,TRUE),ES_P2a_0!$A$10:$AQ$10,0)+1,FALSE)),"",VLOOKUP($A64,ES_P2a_0!$A$10:$AQ$100,MATCH(FIXED(F$6,0,TRUE),ES_P2a_0!$A$10:$AQ$10,0)+1,FALSE))</f>
        <v/>
      </c>
      <c r="G64" s="232" t="str">
        <f>IF(ISNA(VLOOKUP($A64,ES_P2a_0!$A$10:$AQ$100,MATCH(FIXED(G$6,0,TRUE),ES_P2a_0!$A$10:$AQ$10,0)+1,FALSE)),"",VLOOKUP($A64,ES_P2a_0!$A$10:$AQ$100,MATCH(FIXED(G$6,0,TRUE),ES_P2a_0!$A$10:$AQ$10,0)+1,FALSE))</f>
        <v/>
      </c>
      <c r="H64" s="232" t="str">
        <f>IF(ISNA(VLOOKUP($A64,ES_P2a_0!$A$10:$AQ$100,MATCH(FIXED(H$6,0,TRUE),ES_P2a_0!$A$10:$AQ$10,0)+1,FALSE)),"",VLOOKUP($A64,ES_P2a_0!$A$10:$AQ$100,MATCH(FIXED(H$6,0,TRUE),ES_P2a_0!$A$10:$AQ$10,0)+1,FALSE))</f>
        <v>e</v>
      </c>
      <c r="I64" s="232" t="str">
        <f>IF(ISNA(VLOOKUP($A64,ES_P2a_0!$A$10:$AQ$100,MATCH(FIXED(I$6,0,TRUE),ES_P2a_0!$A$10:$AQ$10,0)+1,FALSE)),"",VLOOKUP($A64,ES_P2a_0!$A$10:$AQ$100,MATCH(FIXED(I$6,0,TRUE),ES_P2a_0!$A$10:$AQ$10,0)+1,FALSE))</f>
        <v>e</v>
      </c>
      <c r="J64" s="232" t="str">
        <f>IF(ISNA(VLOOKUP($A64,ES_P2a_0!$A$10:$AQ$100,MATCH(FIXED(J$6,0,TRUE),ES_P2a_0!$A$10:$AQ$10,0)+1,FALSE)),"",VLOOKUP($A64,ES_P2a_0!$A$10:$AQ$100,MATCH(FIXED(J$6,0,TRUE),ES_P2a_0!$A$10:$AQ$10,0)+1,FALSE))</f>
        <v>e</v>
      </c>
      <c r="K64" s="232" t="str">
        <f>IF(ISNA(VLOOKUP($A64,ES_P2a_0!$A$10:$AQ$100,MATCH(FIXED(K$6,0,TRUE),ES_P2a_0!$A$10:$AQ$10,0)+1,FALSE)),"",VLOOKUP($A64,ES_P2a_0!$A$10:$AQ$100,MATCH(FIXED(K$6,0,TRUE),ES_P2a_0!$A$10:$AQ$10,0)+1,FALSE))</f>
        <v>e</v>
      </c>
      <c r="L64" s="232" t="str">
        <f>IF(ISNA(VLOOKUP($A64,ES_P2a_0!$A$10:$AQ$100,MATCH(FIXED(L$6,0,TRUE),ES_P2a_0!$A$10:$AQ$10,0)+1,FALSE)),"",VLOOKUP($A64,ES_P2a_0!$A$10:$AQ$100,MATCH(FIXED(L$6,0,TRUE),ES_P2a_0!$A$10:$AQ$10,0)+1,FALSE))</f>
        <v>e</v>
      </c>
      <c r="M64" s="232" t="str">
        <f>IF(ISNA(VLOOKUP($A64,ES_P2a_0!$A$10:$AQ$100,MATCH(FIXED(M$6,0,TRUE),ES_P2a_0!$A$10:$AQ$10,0)+1,FALSE)),"",VLOOKUP($A64,ES_P2a_0!$A$10:$AQ$100,MATCH(FIXED(M$6,0,TRUE),ES_P2a_0!$A$10:$AQ$10,0)+1,FALSE))</f>
        <v>e</v>
      </c>
      <c r="N64" s="232" t="str">
        <f>IF(ISNA(VLOOKUP($A64,ES_P2a_0!$A$10:$AQ$100,MATCH(FIXED(N$6,0,TRUE),ES_P2a_0!$A$10:$AQ$10,0)+1,FALSE)),"",VLOOKUP($A64,ES_P2a_0!$A$10:$AQ$100,MATCH(FIXED(N$6,0,TRUE),ES_P2a_0!$A$10:$AQ$10,0)+1,FALSE))</f>
        <v>e</v>
      </c>
      <c r="O64" s="232" t="str">
        <f>IF(ISNA(VLOOKUP($A64,ES_P2a_0!$A$10:$AQ$100,MATCH(FIXED(O$6,0,TRUE),ES_P2a_0!$A$10:$AQ$10,0)+1,FALSE)),"",VLOOKUP($A64,ES_P2a_0!$A$10:$AQ$100,MATCH(FIXED(O$6,0,TRUE),ES_P2a_0!$A$10:$AQ$10,0)+1,FALSE))</f>
        <v>e</v>
      </c>
      <c r="P64" s="232" t="str">
        <f>IF(ISNA(VLOOKUP($A64,ES_P2a_0!$A$10:$AQ$100,MATCH(FIXED(P$6,0,TRUE),ES_P2a_0!$A$10:$AQ$10,0)+1,FALSE)),"",VLOOKUP($A64,ES_P2a_0!$A$10:$AQ$100,MATCH(FIXED(P$6,0,TRUE),ES_P2a_0!$A$10:$AQ$10,0)+1,FALSE))</f>
        <v>e</v>
      </c>
      <c r="Q64" s="232" t="str">
        <f>IF(ISNA(VLOOKUP($A64,ES_P2a_0!$A$10:$AQ$100,MATCH(FIXED(Q$6,0,TRUE),ES_P2a_0!$A$10:$AQ$10,0)+1,FALSE)),"",VLOOKUP($A64,ES_P2a_0!$A$10:$AQ$100,MATCH(FIXED(Q$6,0,TRUE),ES_P2a_0!$A$10:$AQ$10,0)+1,FALSE))</f>
        <v>e</v>
      </c>
      <c r="R64" s="232" t="str">
        <f>IF(ISNA(VLOOKUP($A64,ES_P2a_0!$A$10:$AQ$100,MATCH(FIXED(R$6,0,TRUE),ES_P2a_0!$A$10:$AQ$10,0)+1,FALSE)),"",VLOOKUP($A64,ES_P2a_0!$A$10:$AQ$100,MATCH(FIXED(R$6,0,TRUE),ES_P2a_0!$A$10:$AQ$10,0)+1,FALSE))</f>
        <v/>
      </c>
      <c r="S64" s="232" t="str">
        <f>IF(ISNA(VLOOKUP($A64,ES_P2a_0!$A$10:$AQ$100,MATCH(FIXED(S$6,0,TRUE),ES_P2a_0!$A$10:$AQ$10,0)+1,FALSE)),"",VLOOKUP($A64,ES_P2a_0!$A$10:$AQ$100,MATCH(FIXED(S$6,0,TRUE),ES_P2a_0!$A$10:$AQ$10,0)+1,FALSE))</f>
        <v/>
      </c>
      <c r="T64" s="232" t="str">
        <f>IF(ISNA(VLOOKUP($A64,ES_P2a_0!$A$10:$AQ$100,MATCH(FIXED(T$6,0,TRUE),ES_P2a_0!$A$10:$AQ$10,0)+1,FALSE)),"",VLOOKUP($A64,ES_P2a_0!$A$10:$AQ$100,MATCH(FIXED(T$6,0,TRUE),ES_P2a_0!$A$10:$AQ$10,0)+1,FALSE))</f>
        <v/>
      </c>
      <c r="U64" s="232" t="str">
        <f>IF(ISNA(VLOOKUP($A64,ES_P2a_0!$A$10:$AQ$100,MATCH(FIXED(U$6,0,TRUE),ES_P2a_0!$A$10:$AQ$10,0)+1,FALSE)),"",VLOOKUP($A64,ES_P2a_0!$A$10:$AQ$100,MATCH(FIXED(U$6,0,TRUE),ES_P2a_0!$A$10:$AQ$10,0)+1,FALSE))</f>
        <v/>
      </c>
      <c r="V64" s="232" t="str">
        <f>IF(ISNA(VLOOKUP($A64,ES_P2a_0!$A$10:$AQ$100,MATCH(FIXED(V$6,0,TRUE),ES_P2a_0!$A$10:$AQ$10,0)+1,FALSE)),"",VLOOKUP($A64,ES_P2a_0!$A$10:$AQ$100,MATCH(FIXED(V$6,0,TRUE),ES_P2a_0!$A$10:$AQ$10,0)+1,FALSE))</f>
        <v/>
      </c>
      <c r="W64" s="232" t="str">
        <f>IF(ISNA(VLOOKUP($A64,ES_P2a_0!$A$10:$AQ$100,MATCH(FIXED(W$6,0,TRUE),ES_P2a_0!$A$10:$AQ$10,0)+1,FALSE)),"",VLOOKUP($A64,ES_P2a_0!$A$10:$AQ$100,MATCH(FIXED(W$6,0,TRUE),ES_P2a_0!$A$10:$AQ$10,0)+1,FALSE))</f>
        <v/>
      </c>
    </row>
    <row r="65" spans="1:23">
      <c r="A65" s="230" t="str">
        <f>lookup!Z24</f>
        <v>Netherlands</v>
      </c>
      <c r="B65" s="232" t="str">
        <f>VLOOKUP(A65,lookup!$Z$2:$AA$77,2,FALSE)</f>
        <v>Ολλανδία</v>
      </c>
      <c r="C65" s="232" t="str">
        <f>IF(ISNA(VLOOKUP($A65,ES_P2a_0!$A$10:$AQ$100,MATCH(FIXED(C$6,0,TRUE),ES_P2a_0!$A$10:$AQ$10,0)+1,FALSE)),"",VLOOKUP($A65,ES_P2a_0!$A$10:$AQ$100,MATCH(FIXED(C$6,0,TRUE),ES_P2a_0!$A$10:$AQ$10,0)+1,FALSE))</f>
        <v/>
      </c>
      <c r="D65" s="232" t="str">
        <f>IF(ISNA(VLOOKUP($A65,ES_P2a_0!$A$10:$AQ$100,MATCH(FIXED(D$6,0,TRUE),ES_P2a_0!$A$10:$AQ$10,0)+1,FALSE)),"",VLOOKUP($A65,ES_P2a_0!$A$10:$AQ$100,MATCH(FIXED(D$6,0,TRUE),ES_P2a_0!$A$10:$AQ$10,0)+1,FALSE))</f>
        <v/>
      </c>
      <c r="E65" s="232" t="str">
        <f>IF(ISNA(VLOOKUP($A65,ES_P2a_0!$A$10:$AQ$100,MATCH(FIXED(E$6,0,TRUE),ES_P2a_0!$A$10:$AQ$10,0)+1,FALSE)),"",VLOOKUP($A65,ES_P2a_0!$A$10:$AQ$100,MATCH(FIXED(E$6,0,TRUE),ES_P2a_0!$A$10:$AQ$10,0)+1,FALSE))</f>
        <v/>
      </c>
      <c r="F65" s="232" t="str">
        <f>IF(ISNA(VLOOKUP($A65,ES_P2a_0!$A$10:$AQ$100,MATCH(FIXED(F$6,0,TRUE),ES_P2a_0!$A$10:$AQ$10,0)+1,FALSE)),"",VLOOKUP($A65,ES_P2a_0!$A$10:$AQ$100,MATCH(FIXED(F$6,0,TRUE),ES_P2a_0!$A$10:$AQ$10,0)+1,FALSE))</f>
        <v/>
      </c>
      <c r="G65" s="232" t="str">
        <f>IF(ISNA(VLOOKUP($A65,ES_P2a_0!$A$10:$AQ$100,MATCH(FIXED(G$6,0,TRUE),ES_P2a_0!$A$10:$AQ$10,0)+1,FALSE)),"",VLOOKUP($A65,ES_P2a_0!$A$10:$AQ$100,MATCH(FIXED(G$6,0,TRUE),ES_P2a_0!$A$10:$AQ$10,0)+1,FALSE))</f>
        <v/>
      </c>
      <c r="H65" s="232" t="str">
        <f>IF(ISNA(VLOOKUP($A65,ES_P2a_0!$A$10:$AQ$100,MATCH(FIXED(H$6,0,TRUE),ES_P2a_0!$A$10:$AQ$10,0)+1,FALSE)),"",VLOOKUP($A65,ES_P2a_0!$A$10:$AQ$100,MATCH(FIXED(H$6,0,TRUE),ES_P2a_0!$A$10:$AQ$10,0)+1,FALSE))</f>
        <v/>
      </c>
      <c r="I65" s="232" t="str">
        <f>IF(ISNA(VLOOKUP($A65,ES_P2a_0!$A$10:$AQ$100,MATCH(FIXED(I$6,0,TRUE),ES_P2a_0!$A$10:$AQ$10,0)+1,FALSE)),"",VLOOKUP($A65,ES_P2a_0!$A$10:$AQ$100,MATCH(FIXED(I$6,0,TRUE),ES_P2a_0!$A$10:$AQ$10,0)+1,FALSE))</f>
        <v/>
      </c>
      <c r="J65" s="232" t="str">
        <f>IF(ISNA(VLOOKUP($A65,ES_P2a_0!$A$10:$AQ$100,MATCH(FIXED(J$6,0,TRUE),ES_P2a_0!$A$10:$AQ$10,0)+1,FALSE)),"",VLOOKUP($A65,ES_P2a_0!$A$10:$AQ$100,MATCH(FIXED(J$6,0,TRUE),ES_P2a_0!$A$10:$AQ$10,0)+1,FALSE))</f>
        <v/>
      </c>
      <c r="K65" s="232" t="str">
        <f>IF(ISNA(VLOOKUP($A65,ES_P2a_0!$A$10:$AQ$100,MATCH(FIXED(K$6,0,TRUE),ES_P2a_0!$A$10:$AQ$10,0)+1,FALSE)),"",VLOOKUP($A65,ES_P2a_0!$A$10:$AQ$100,MATCH(FIXED(K$6,0,TRUE),ES_P2a_0!$A$10:$AQ$10,0)+1,FALSE))</f>
        <v/>
      </c>
      <c r="L65" s="232" t="str">
        <f>IF(ISNA(VLOOKUP($A65,ES_P2a_0!$A$10:$AQ$100,MATCH(FIXED(L$6,0,TRUE),ES_P2a_0!$A$10:$AQ$10,0)+1,FALSE)),"",VLOOKUP($A65,ES_P2a_0!$A$10:$AQ$100,MATCH(FIXED(L$6,0,TRUE),ES_P2a_0!$A$10:$AQ$10,0)+1,FALSE))</f>
        <v/>
      </c>
      <c r="M65" s="232" t="str">
        <f>IF(ISNA(VLOOKUP($A65,ES_P2a_0!$A$10:$AQ$100,MATCH(FIXED(M$6,0,TRUE),ES_P2a_0!$A$10:$AQ$10,0)+1,FALSE)),"",VLOOKUP($A65,ES_P2a_0!$A$10:$AQ$100,MATCH(FIXED(M$6,0,TRUE),ES_P2a_0!$A$10:$AQ$10,0)+1,FALSE))</f>
        <v/>
      </c>
      <c r="N65" s="232" t="str">
        <f>IF(ISNA(VLOOKUP($A65,ES_P2a_0!$A$10:$AQ$100,MATCH(FIXED(N$6,0,TRUE),ES_P2a_0!$A$10:$AQ$10,0)+1,FALSE)),"",VLOOKUP($A65,ES_P2a_0!$A$10:$AQ$100,MATCH(FIXED(N$6,0,TRUE),ES_P2a_0!$A$10:$AQ$10,0)+1,FALSE))</f>
        <v/>
      </c>
      <c r="O65" s="232" t="str">
        <f>IF(ISNA(VLOOKUP($A65,ES_P2a_0!$A$10:$AQ$100,MATCH(FIXED(O$6,0,TRUE),ES_P2a_0!$A$10:$AQ$10,0)+1,FALSE)),"",VLOOKUP($A65,ES_P2a_0!$A$10:$AQ$100,MATCH(FIXED(O$6,0,TRUE),ES_P2a_0!$A$10:$AQ$10,0)+1,FALSE))</f>
        <v/>
      </c>
      <c r="P65" s="232" t="str">
        <f>IF(ISNA(VLOOKUP($A65,ES_P2a_0!$A$10:$AQ$100,MATCH(FIXED(P$6,0,TRUE),ES_P2a_0!$A$10:$AQ$10,0)+1,FALSE)),"",VLOOKUP($A65,ES_P2a_0!$A$10:$AQ$100,MATCH(FIXED(P$6,0,TRUE),ES_P2a_0!$A$10:$AQ$10,0)+1,FALSE))</f>
        <v/>
      </c>
      <c r="Q65" s="232" t="str">
        <f>IF(ISNA(VLOOKUP($A65,ES_P2a_0!$A$10:$AQ$100,MATCH(FIXED(Q$6,0,TRUE),ES_P2a_0!$A$10:$AQ$10,0)+1,FALSE)),"",VLOOKUP($A65,ES_P2a_0!$A$10:$AQ$100,MATCH(FIXED(Q$6,0,TRUE),ES_P2a_0!$A$10:$AQ$10,0)+1,FALSE))</f>
        <v/>
      </c>
      <c r="R65" s="232" t="str">
        <f>IF(ISNA(VLOOKUP($A65,ES_P2a_0!$A$10:$AQ$100,MATCH(FIXED(R$6,0,TRUE),ES_P2a_0!$A$10:$AQ$10,0)+1,FALSE)),"",VLOOKUP($A65,ES_P2a_0!$A$10:$AQ$100,MATCH(FIXED(R$6,0,TRUE),ES_P2a_0!$A$10:$AQ$10,0)+1,FALSE))</f>
        <v/>
      </c>
      <c r="S65" s="232" t="str">
        <f>IF(ISNA(VLOOKUP($A65,ES_P2a_0!$A$10:$AQ$100,MATCH(FIXED(S$6,0,TRUE),ES_P2a_0!$A$10:$AQ$10,0)+1,FALSE)),"",VLOOKUP($A65,ES_P2a_0!$A$10:$AQ$100,MATCH(FIXED(S$6,0,TRUE),ES_P2a_0!$A$10:$AQ$10,0)+1,FALSE))</f>
        <v/>
      </c>
      <c r="T65" s="232" t="str">
        <f>IF(ISNA(VLOOKUP($A65,ES_P2a_0!$A$10:$AQ$100,MATCH(FIXED(T$6,0,TRUE),ES_P2a_0!$A$10:$AQ$10,0)+1,FALSE)),"",VLOOKUP($A65,ES_P2a_0!$A$10:$AQ$100,MATCH(FIXED(T$6,0,TRUE),ES_P2a_0!$A$10:$AQ$10,0)+1,FALSE))</f>
        <v/>
      </c>
      <c r="U65" s="232" t="str">
        <f>IF(ISNA(VLOOKUP($A65,ES_P2a_0!$A$10:$AQ$100,MATCH(FIXED(U$6,0,TRUE),ES_P2a_0!$A$10:$AQ$10,0)+1,FALSE)),"",VLOOKUP($A65,ES_P2a_0!$A$10:$AQ$100,MATCH(FIXED(U$6,0,TRUE),ES_P2a_0!$A$10:$AQ$10,0)+1,FALSE))</f>
        <v/>
      </c>
      <c r="V65" s="232" t="str">
        <f>IF(ISNA(VLOOKUP($A65,ES_P2a_0!$A$10:$AQ$100,MATCH(FIXED(V$6,0,TRUE),ES_P2a_0!$A$10:$AQ$10,0)+1,FALSE)),"",VLOOKUP($A65,ES_P2a_0!$A$10:$AQ$100,MATCH(FIXED(V$6,0,TRUE),ES_P2a_0!$A$10:$AQ$10,0)+1,FALSE))</f>
        <v/>
      </c>
      <c r="W65" s="232" t="str">
        <f>IF(ISNA(VLOOKUP($A65,ES_P2a_0!$A$10:$AQ$100,MATCH(FIXED(W$6,0,TRUE),ES_P2a_0!$A$10:$AQ$10,0)+1,FALSE)),"",VLOOKUP($A65,ES_P2a_0!$A$10:$AQ$100,MATCH(FIXED(W$6,0,TRUE),ES_P2a_0!$A$10:$AQ$10,0)+1,FALSE))</f>
        <v/>
      </c>
    </row>
    <row r="66" spans="1:23">
      <c r="A66" s="230" t="str">
        <f>lookup!Z25</f>
        <v>Austria</v>
      </c>
      <c r="B66" s="232" t="str">
        <f>VLOOKUP(A66,lookup!$Z$2:$AA$77,2,FALSE)</f>
        <v>Αυστρία</v>
      </c>
      <c r="C66" s="232" t="str">
        <f>IF(ISNA(VLOOKUP($A66,ES_P2a_0!$A$10:$AQ$100,MATCH(FIXED(C$6,0,TRUE),ES_P2a_0!$A$10:$AQ$10,0)+1,FALSE)),"",VLOOKUP($A66,ES_P2a_0!$A$10:$AQ$100,MATCH(FIXED(C$6,0,TRUE),ES_P2a_0!$A$10:$AQ$10,0)+1,FALSE))</f>
        <v/>
      </c>
      <c r="D66" s="232" t="str">
        <f>IF(ISNA(VLOOKUP($A66,ES_P2a_0!$A$10:$AQ$100,MATCH(FIXED(D$6,0,TRUE),ES_P2a_0!$A$10:$AQ$10,0)+1,FALSE)),"",VLOOKUP($A66,ES_P2a_0!$A$10:$AQ$100,MATCH(FIXED(D$6,0,TRUE),ES_P2a_0!$A$10:$AQ$10,0)+1,FALSE))</f>
        <v/>
      </c>
      <c r="E66" s="232" t="str">
        <f>IF(ISNA(VLOOKUP($A66,ES_P2a_0!$A$10:$AQ$100,MATCH(FIXED(E$6,0,TRUE),ES_P2a_0!$A$10:$AQ$10,0)+1,FALSE)),"",VLOOKUP($A66,ES_P2a_0!$A$10:$AQ$100,MATCH(FIXED(E$6,0,TRUE),ES_P2a_0!$A$10:$AQ$10,0)+1,FALSE))</f>
        <v/>
      </c>
      <c r="F66" s="232" t="str">
        <f>IF(ISNA(VLOOKUP($A66,ES_P2a_0!$A$10:$AQ$100,MATCH(FIXED(F$6,0,TRUE),ES_P2a_0!$A$10:$AQ$10,0)+1,FALSE)),"",VLOOKUP($A66,ES_P2a_0!$A$10:$AQ$100,MATCH(FIXED(F$6,0,TRUE),ES_P2a_0!$A$10:$AQ$10,0)+1,FALSE))</f>
        <v/>
      </c>
      <c r="G66" s="232" t="str">
        <f>IF(ISNA(VLOOKUP($A66,ES_P2a_0!$A$10:$AQ$100,MATCH(FIXED(G$6,0,TRUE),ES_P2a_0!$A$10:$AQ$10,0)+1,FALSE)),"",VLOOKUP($A66,ES_P2a_0!$A$10:$AQ$100,MATCH(FIXED(G$6,0,TRUE),ES_P2a_0!$A$10:$AQ$10,0)+1,FALSE))</f>
        <v/>
      </c>
      <c r="H66" s="232" t="str">
        <f>IF(ISNA(VLOOKUP($A66,ES_P2a_0!$A$10:$AQ$100,MATCH(FIXED(H$6,0,TRUE),ES_P2a_0!$A$10:$AQ$10,0)+1,FALSE)),"",VLOOKUP($A66,ES_P2a_0!$A$10:$AQ$100,MATCH(FIXED(H$6,0,TRUE),ES_P2a_0!$A$10:$AQ$10,0)+1,FALSE))</f>
        <v/>
      </c>
      <c r="I66" s="232" t="str">
        <f>IF(ISNA(VLOOKUP($A66,ES_P2a_0!$A$10:$AQ$100,MATCH(FIXED(I$6,0,TRUE),ES_P2a_0!$A$10:$AQ$10,0)+1,FALSE)),"",VLOOKUP($A66,ES_P2a_0!$A$10:$AQ$100,MATCH(FIXED(I$6,0,TRUE),ES_P2a_0!$A$10:$AQ$10,0)+1,FALSE))</f>
        <v/>
      </c>
      <c r="J66" s="232" t="str">
        <f>IF(ISNA(VLOOKUP($A66,ES_P2a_0!$A$10:$AQ$100,MATCH(FIXED(J$6,0,TRUE),ES_P2a_0!$A$10:$AQ$10,0)+1,FALSE)),"",VLOOKUP($A66,ES_P2a_0!$A$10:$AQ$100,MATCH(FIXED(J$6,0,TRUE),ES_P2a_0!$A$10:$AQ$10,0)+1,FALSE))</f>
        <v/>
      </c>
      <c r="K66" s="232" t="str">
        <f>IF(ISNA(VLOOKUP($A66,ES_P2a_0!$A$10:$AQ$100,MATCH(FIXED(K$6,0,TRUE),ES_P2a_0!$A$10:$AQ$10,0)+1,FALSE)),"",VLOOKUP($A66,ES_P2a_0!$A$10:$AQ$100,MATCH(FIXED(K$6,0,TRUE),ES_P2a_0!$A$10:$AQ$10,0)+1,FALSE))</f>
        <v/>
      </c>
      <c r="L66" s="232" t="str">
        <f>IF(ISNA(VLOOKUP($A66,ES_P2a_0!$A$10:$AQ$100,MATCH(FIXED(L$6,0,TRUE),ES_P2a_0!$A$10:$AQ$10,0)+1,FALSE)),"",VLOOKUP($A66,ES_P2a_0!$A$10:$AQ$100,MATCH(FIXED(L$6,0,TRUE),ES_P2a_0!$A$10:$AQ$10,0)+1,FALSE))</f>
        <v/>
      </c>
      <c r="M66" s="232" t="str">
        <f>IF(ISNA(VLOOKUP($A66,ES_P2a_0!$A$10:$AQ$100,MATCH(FIXED(M$6,0,TRUE),ES_P2a_0!$A$10:$AQ$10,0)+1,FALSE)),"",VLOOKUP($A66,ES_P2a_0!$A$10:$AQ$100,MATCH(FIXED(M$6,0,TRUE),ES_P2a_0!$A$10:$AQ$10,0)+1,FALSE))</f>
        <v/>
      </c>
      <c r="N66" s="232" t="str">
        <f>IF(ISNA(VLOOKUP($A66,ES_P2a_0!$A$10:$AQ$100,MATCH(FIXED(N$6,0,TRUE),ES_P2a_0!$A$10:$AQ$10,0)+1,FALSE)),"",VLOOKUP($A66,ES_P2a_0!$A$10:$AQ$100,MATCH(FIXED(N$6,0,TRUE),ES_P2a_0!$A$10:$AQ$10,0)+1,FALSE))</f>
        <v/>
      </c>
      <c r="O66" s="232" t="str">
        <f>IF(ISNA(VLOOKUP($A66,ES_P2a_0!$A$10:$AQ$100,MATCH(FIXED(O$6,0,TRUE),ES_P2a_0!$A$10:$AQ$10,0)+1,FALSE)),"",VLOOKUP($A66,ES_P2a_0!$A$10:$AQ$100,MATCH(FIXED(O$6,0,TRUE),ES_P2a_0!$A$10:$AQ$10,0)+1,FALSE))</f>
        <v/>
      </c>
      <c r="P66" s="232" t="str">
        <f>IF(ISNA(VLOOKUP($A66,ES_P2a_0!$A$10:$AQ$100,MATCH(FIXED(P$6,0,TRUE),ES_P2a_0!$A$10:$AQ$10,0)+1,FALSE)),"",VLOOKUP($A66,ES_P2a_0!$A$10:$AQ$100,MATCH(FIXED(P$6,0,TRUE),ES_P2a_0!$A$10:$AQ$10,0)+1,FALSE))</f>
        <v/>
      </c>
      <c r="Q66" s="232" t="str">
        <f>IF(ISNA(VLOOKUP($A66,ES_P2a_0!$A$10:$AQ$100,MATCH(FIXED(Q$6,0,TRUE),ES_P2a_0!$A$10:$AQ$10,0)+1,FALSE)),"",VLOOKUP($A66,ES_P2a_0!$A$10:$AQ$100,MATCH(FIXED(Q$6,0,TRUE),ES_P2a_0!$A$10:$AQ$10,0)+1,FALSE))</f>
        <v/>
      </c>
      <c r="R66" s="232" t="str">
        <f>IF(ISNA(VLOOKUP($A66,ES_P2a_0!$A$10:$AQ$100,MATCH(FIXED(R$6,0,TRUE),ES_P2a_0!$A$10:$AQ$10,0)+1,FALSE)),"",VLOOKUP($A66,ES_P2a_0!$A$10:$AQ$100,MATCH(FIXED(R$6,0,TRUE),ES_P2a_0!$A$10:$AQ$10,0)+1,FALSE))</f>
        <v/>
      </c>
      <c r="S66" s="232" t="str">
        <f>IF(ISNA(VLOOKUP($A66,ES_P2a_0!$A$10:$AQ$100,MATCH(FIXED(S$6,0,TRUE),ES_P2a_0!$A$10:$AQ$10,0)+1,FALSE)),"",VLOOKUP($A66,ES_P2a_0!$A$10:$AQ$100,MATCH(FIXED(S$6,0,TRUE),ES_P2a_0!$A$10:$AQ$10,0)+1,FALSE))</f>
        <v/>
      </c>
      <c r="T66" s="232" t="str">
        <f>IF(ISNA(VLOOKUP($A66,ES_P2a_0!$A$10:$AQ$100,MATCH(FIXED(T$6,0,TRUE),ES_P2a_0!$A$10:$AQ$10,0)+1,FALSE)),"",VLOOKUP($A66,ES_P2a_0!$A$10:$AQ$100,MATCH(FIXED(T$6,0,TRUE),ES_P2a_0!$A$10:$AQ$10,0)+1,FALSE))</f>
        <v/>
      </c>
      <c r="U66" s="232" t="str">
        <f>IF(ISNA(VLOOKUP($A66,ES_P2a_0!$A$10:$AQ$100,MATCH(FIXED(U$6,0,TRUE),ES_P2a_0!$A$10:$AQ$10,0)+1,FALSE)),"",VLOOKUP($A66,ES_P2a_0!$A$10:$AQ$100,MATCH(FIXED(U$6,0,TRUE),ES_P2a_0!$A$10:$AQ$10,0)+1,FALSE))</f>
        <v/>
      </c>
      <c r="V66" s="232" t="str">
        <f>IF(ISNA(VLOOKUP($A66,ES_P2a_0!$A$10:$AQ$100,MATCH(FIXED(V$6,0,TRUE),ES_P2a_0!$A$10:$AQ$10,0)+1,FALSE)),"",VLOOKUP($A66,ES_P2a_0!$A$10:$AQ$100,MATCH(FIXED(V$6,0,TRUE),ES_P2a_0!$A$10:$AQ$10,0)+1,FALSE))</f>
        <v/>
      </c>
      <c r="W66" s="232" t="str">
        <f>IF(ISNA(VLOOKUP($A66,ES_P2a_0!$A$10:$AQ$100,MATCH(FIXED(W$6,0,TRUE),ES_P2a_0!$A$10:$AQ$10,0)+1,FALSE)),"",VLOOKUP($A66,ES_P2a_0!$A$10:$AQ$100,MATCH(FIXED(W$6,0,TRUE),ES_P2a_0!$A$10:$AQ$10,0)+1,FALSE))</f>
        <v/>
      </c>
    </row>
    <row r="67" spans="1:23">
      <c r="A67" s="230" t="str">
        <f>lookup!Z26</f>
        <v>Poland</v>
      </c>
      <c r="B67" s="232" t="str">
        <f>VLOOKUP(A67,lookup!$Z$2:$AA$77,2,FALSE)</f>
        <v>Πολωνία</v>
      </c>
      <c r="C67" s="232" t="str">
        <f>IF(ISNA(VLOOKUP($A67,ES_P2a_0!$A$10:$AQ$100,MATCH(FIXED(C$6,0,TRUE),ES_P2a_0!$A$10:$AQ$10,0)+1,FALSE)),"",VLOOKUP($A67,ES_P2a_0!$A$10:$AQ$100,MATCH(FIXED(C$6,0,TRUE),ES_P2a_0!$A$10:$AQ$10,0)+1,FALSE))</f>
        <v/>
      </c>
      <c r="D67" s="232" t="str">
        <f>IF(ISNA(VLOOKUP($A67,ES_P2a_0!$A$10:$AQ$100,MATCH(FIXED(D$6,0,TRUE),ES_P2a_0!$A$10:$AQ$10,0)+1,FALSE)),"",VLOOKUP($A67,ES_P2a_0!$A$10:$AQ$100,MATCH(FIXED(D$6,0,TRUE),ES_P2a_0!$A$10:$AQ$10,0)+1,FALSE))</f>
        <v/>
      </c>
      <c r="E67" s="232" t="str">
        <f>IF(ISNA(VLOOKUP($A67,ES_P2a_0!$A$10:$AQ$100,MATCH(FIXED(E$6,0,TRUE),ES_P2a_0!$A$10:$AQ$10,0)+1,FALSE)),"",VLOOKUP($A67,ES_P2a_0!$A$10:$AQ$100,MATCH(FIXED(E$6,0,TRUE),ES_P2a_0!$A$10:$AQ$10,0)+1,FALSE))</f>
        <v/>
      </c>
      <c r="F67" s="232" t="str">
        <f>IF(ISNA(VLOOKUP($A67,ES_P2a_0!$A$10:$AQ$100,MATCH(FIXED(F$6,0,TRUE),ES_P2a_0!$A$10:$AQ$10,0)+1,FALSE)),"",VLOOKUP($A67,ES_P2a_0!$A$10:$AQ$100,MATCH(FIXED(F$6,0,TRUE),ES_P2a_0!$A$10:$AQ$10,0)+1,FALSE))</f>
        <v/>
      </c>
      <c r="G67" s="232" t="str">
        <f>IF(ISNA(VLOOKUP($A67,ES_P2a_0!$A$10:$AQ$100,MATCH(FIXED(G$6,0,TRUE),ES_P2a_0!$A$10:$AQ$10,0)+1,FALSE)),"",VLOOKUP($A67,ES_P2a_0!$A$10:$AQ$100,MATCH(FIXED(G$6,0,TRUE),ES_P2a_0!$A$10:$AQ$10,0)+1,FALSE))</f>
        <v>b</v>
      </c>
      <c r="H67" s="232" t="str">
        <f>IF(ISNA(VLOOKUP($A67,ES_P2a_0!$A$10:$AQ$100,MATCH(FIXED(H$6,0,TRUE),ES_P2a_0!$A$10:$AQ$10,0)+1,FALSE)),"",VLOOKUP($A67,ES_P2a_0!$A$10:$AQ$100,MATCH(FIXED(H$6,0,TRUE),ES_P2a_0!$A$10:$AQ$10,0)+1,FALSE))</f>
        <v/>
      </c>
      <c r="I67" s="232" t="str">
        <f>IF(ISNA(VLOOKUP($A67,ES_P2a_0!$A$10:$AQ$100,MATCH(FIXED(I$6,0,TRUE),ES_P2a_0!$A$10:$AQ$10,0)+1,FALSE)),"",VLOOKUP($A67,ES_P2a_0!$A$10:$AQ$100,MATCH(FIXED(I$6,0,TRUE),ES_P2a_0!$A$10:$AQ$10,0)+1,FALSE))</f>
        <v/>
      </c>
      <c r="J67" s="232" t="str">
        <f>IF(ISNA(VLOOKUP($A67,ES_P2a_0!$A$10:$AQ$100,MATCH(FIXED(J$6,0,TRUE),ES_P2a_0!$A$10:$AQ$10,0)+1,FALSE)),"",VLOOKUP($A67,ES_P2a_0!$A$10:$AQ$100,MATCH(FIXED(J$6,0,TRUE),ES_P2a_0!$A$10:$AQ$10,0)+1,FALSE))</f>
        <v/>
      </c>
      <c r="K67" s="232" t="str">
        <f>IF(ISNA(VLOOKUP($A67,ES_P2a_0!$A$10:$AQ$100,MATCH(FIXED(K$6,0,TRUE),ES_P2a_0!$A$10:$AQ$10,0)+1,FALSE)),"",VLOOKUP($A67,ES_P2a_0!$A$10:$AQ$100,MATCH(FIXED(K$6,0,TRUE),ES_P2a_0!$A$10:$AQ$10,0)+1,FALSE))</f>
        <v/>
      </c>
      <c r="L67" s="232" t="str">
        <f>IF(ISNA(VLOOKUP($A67,ES_P2a_0!$A$10:$AQ$100,MATCH(FIXED(L$6,0,TRUE),ES_P2a_0!$A$10:$AQ$10,0)+1,FALSE)),"",VLOOKUP($A67,ES_P2a_0!$A$10:$AQ$100,MATCH(FIXED(L$6,0,TRUE),ES_P2a_0!$A$10:$AQ$10,0)+1,FALSE))</f>
        <v/>
      </c>
      <c r="M67" s="232" t="str">
        <f>IF(ISNA(VLOOKUP($A67,ES_P2a_0!$A$10:$AQ$100,MATCH(FIXED(M$6,0,TRUE),ES_P2a_0!$A$10:$AQ$10,0)+1,FALSE)),"",VLOOKUP($A67,ES_P2a_0!$A$10:$AQ$100,MATCH(FIXED(M$6,0,TRUE),ES_P2a_0!$A$10:$AQ$10,0)+1,FALSE))</f>
        <v/>
      </c>
      <c r="N67" s="232" t="str">
        <f>IF(ISNA(VLOOKUP($A67,ES_P2a_0!$A$10:$AQ$100,MATCH(FIXED(N$6,0,TRUE),ES_P2a_0!$A$10:$AQ$10,0)+1,FALSE)),"",VLOOKUP($A67,ES_P2a_0!$A$10:$AQ$100,MATCH(FIXED(N$6,0,TRUE),ES_P2a_0!$A$10:$AQ$10,0)+1,FALSE))</f>
        <v/>
      </c>
      <c r="O67" s="232" t="str">
        <f>IF(ISNA(VLOOKUP($A67,ES_P2a_0!$A$10:$AQ$100,MATCH(FIXED(O$6,0,TRUE),ES_P2a_0!$A$10:$AQ$10,0)+1,FALSE)),"",VLOOKUP($A67,ES_P2a_0!$A$10:$AQ$100,MATCH(FIXED(O$6,0,TRUE),ES_P2a_0!$A$10:$AQ$10,0)+1,FALSE))</f>
        <v/>
      </c>
      <c r="P67" s="232" t="str">
        <f>IF(ISNA(VLOOKUP($A67,ES_P2a_0!$A$10:$AQ$100,MATCH(FIXED(P$6,0,TRUE),ES_P2a_0!$A$10:$AQ$10,0)+1,FALSE)),"",VLOOKUP($A67,ES_P2a_0!$A$10:$AQ$100,MATCH(FIXED(P$6,0,TRUE),ES_P2a_0!$A$10:$AQ$10,0)+1,FALSE))</f>
        <v/>
      </c>
      <c r="Q67" s="232" t="str">
        <f>IF(ISNA(VLOOKUP($A67,ES_P2a_0!$A$10:$AQ$100,MATCH(FIXED(Q$6,0,TRUE),ES_P2a_0!$A$10:$AQ$10,0)+1,FALSE)),"",VLOOKUP($A67,ES_P2a_0!$A$10:$AQ$100,MATCH(FIXED(Q$6,0,TRUE),ES_P2a_0!$A$10:$AQ$10,0)+1,FALSE))</f>
        <v/>
      </c>
      <c r="R67" s="232" t="str">
        <f>IF(ISNA(VLOOKUP($A67,ES_P2a_0!$A$10:$AQ$100,MATCH(FIXED(R$6,0,TRUE),ES_P2a_0!$A$10:$AQ$10,0)+1,FALSE)),"",VLOOKUP($A67,ES_P2a_0!$A$10:$AQ$100,MATCH(FIXED(R$6,0,TRUE),ES_P2a_0!$A$10:$AQ$10,0)+1,FALSE))</f>
        <v/>
      </c>
      <c r="S67" s="232" t="str">
        <f>IF(ISNA(VLOOKUP($A67,ES_P2a_0!$A$10:$AQ$100,MATCH(FIXED(S$6,0,TRUE),ES_P2a_0!$A$10:$AQ$10,0)+1,FALSE)),"",VLOOKUP($A67,ES_P2a_0!$A$10:$AQ$100,MATCH(FIXED(S$6,0,TRUE),ES_P2a_0!$A$10:$AQ$10,0)+1,FALSE))</f>
        <v/>
      </c>
      <c r="T67" s="232" t="str">
        <f>IF(ISNA(VLOOKUP($A67,ES_P2a_0!$A$10:$AQ$100,MATCH(FIXED(T$6,0,TRUE),ES_P2a_0!$A$10:$AQ$10,0)+1,FALSE)),"",VLOOKUP($A67,ES_P2a_0!$A$10:$AQ$100,MATCH(FIXED(T$6,0,TRUE),ES_P2a_0!$A$10:$AQ$10,0)+1,FALSE))</f>
        <v>b</v>
      </c>
      <c r="U67" s="232" t="str">
        <f>IF(ISNA(VLOOKUP($A67,ES_P2a_0!$A$10:$AQ$100,MATCH(FIXED(U$6,0,TRUE),ES_P2a_0!$A$10:$AQ$10,0)+1,FALSE)),"",VLOOKUP($A67,ES_P2a_0!$A$10:$AQ$100,MATCH(FIXED(U$6,0,TRUE),ES_P2a_0!$A$10:$AQ$10,0)+1,FALSE))</f>
        <v/>
      </c>
      <c r="V67" s="232" t="str">
        <f>IF(ISNA(VLOOKUP($A67,ES_P2a_0!$A$10:$AQ$100,MATCH(FIXED(V$6,0,TRUE),ES_P2a_0!$A$10:$AQ$10,0)+1,FALSE)),"",VLOOKUP($A67,ES_P2a_0!$A$10:$AQ$100,MATCH(FIXED(V$6,0,TRUE),ES_P2a_0!$A$10:$AQ$10,0)+1,FALSE))</f>
        <v/>
      </c>
      <c r="W67" s="232" t="str">
        <f>IF(ISNA(VLOOKUP($A67,ES_P2a_0!$A$10:$AQ$100,MATCH(FIXED(W$6,0,TRUE),ES_P2a_0!$A$10:$AQ$10,0)+1,FALSE)),"",VLOOKUP($A67,ES_P2a_0!$A$10:$AQ$100,MATCH(FIXED(W$6,0,TRUE),ES_P2a_0!$A$10:$AQ$10,0)+1,FALSE))</f>
        <v/>
      </c>
    </row>
    <row r="68" spans="1:23">
      <c r="A68" s="230" t="str">
        <f>lookup!Z27</f>
        <v>Portugal</v>
      </c>
      <c r="B68" s="232" t="str">
        <f>VLOOKUP(A68,lookup!$Z$2:$AA$77,2,FALSE)</f>
        <v>Πορτογαλία</v>
      </c>
      <c r="C68" s="232" t="str">
        <f>IF(ISNA(VLOOKUP($A68,ES_P2a_0!$A$10:$AQ$100,MATCH(FIXED(C$6,0,TRUE),ES_P2a_0!$A$10:$AQ$10,0)+1,FALSE)),"",VLOOKUP($A68,ES_P2a_0!$A$10:$AQ$100,MATCH(FIXED(C$6,0,TRUE),ES_P2a_0!$A$10:$AQ$10,0)+1,FALSE))</f>
        <v/>
      </c>
      <c r="D68" s="232" t="str">
        <f>IF(ISNA(VLOOKUP($A68,ES_P2a_0!$A$10:$AQ$100,MATCH(FIXED(D$6,0,TRUE),ES_P2a_0!$A$10:$AQ$10,0)+1,FALSE)),"",VLOOKUP($A68,ES_P2a_0!$A$10:$AQ$100,MATCH(FIXED(D$6,0,TRUE),ES_P2a_0!$A$10:$AQ$10,0)+1,FALSE))</f>
        <v/>
      </c>
      <c r="E68" s="232" t="str">
        <f>IF(ISNA(VLOOKUP($A68,ES_P2a_0!$A$10:$AQ$100,MATCH(FIXED(E$6,0,TRUE),ES_P2a_0!$A$10:$AQ$10,0)+1,FALSE)),"",VLOOKUP($A68,ES_P2a_0!$A$10:$AQ$100,MATCH(FIXED(E$6,0,TRUE),ES_P2a_0!$A$10:$AQ$10,0)+1,FALSE))</f>
        <v/>
      </c>
      <c r="F68" s="232" t="str">
        <f>IF(ISNA(VLOOKUP($A68,ES_P2a_0!$A$10:$AQ$100,MATCH(FIXED(F$6,0,TRUE),ES_P2a_0!$A$10:$AQ$10,0)+1,FALSE)),"",VLOOKUP($A68,ES_P2a_0!$A$10:$AQ$100,MATCH(FIXED(F$6,0,TRUE),ES_P2a_0!$A$10:$AQ$10,0)+1,FALSE))</f>
        <v/>
      </c>
      <c r="G68" s="232" t="str">
        <f>IF(ISNA(VLOOKUP($A68,ES_P2a_0!$A$10:$AQ$100,MATCH(FIXED(G$6,0,TRUE),ES_P2a_0!$A$10:$AQ$10,0)+1,FALSE)),"",VLOOKUP($A68,ES_P2a_0!$A$10:$AQ$100,MATCH(FIXED(G$6,0,TRUE),ES_P2a_0!$A$10:$AQ$10,0)+1,FALSE))</f>
        <v/>
      </c>
      <c r="H68" s="232" t="str">
        <f>IF(ISNA(VLOOKUP($A68,ES_P2a_0!$A$10:$AQ$100,MATCH(FIXED(H$6,0,TRUE),ES_P2a_0!$A$10:$AQ$10,0)+1,FALSE)),"",VLOOKUP($A68,ES_P2a_0!$A$10:$AQ$100,MATCH(FIXED(H$6,0,TRUE),ES_P2a_0!$A$10:$AQ$10,0)+1,FALSE))</f>
        <v/>
      </c>
      <c r="I68" s="232" t="str">
        <f>IF(ISNA(VLOOKUP($A68,ES_P2a_0!$A$10:$AQ$100,MATCH(FIXED(I$6,0,TRUE),ES_P2a_0!$A$10:$AQ$10,0)+1,FALSE)),"",VLOOKUP($A68,ES_P2a_0!$A$10:$AQ$100,MATCH(FIXED(I$6,0,TRUE),ES_P2a_0!$A$10:$AQ$10,0)+1,FALSE))</f>
        <v/>
      </c>
      <c r="J68" s="232" t="str">
        <f>IF(ISNA(VLOOKUP($A68,ES_P2a_0!$A$10:$AQ$100,MATCH(FIXED(J$6,0,TRUE),ES_P2a_0!$A$10:$AQ$10,0)+1,FALSE)),"",VLOOKUP($A68,ES_P2a_0!$A$10:$AQ$100,MATCH(FIXED(J$6,0,TRUE),ES_P2a_0!$A$10:$AQ$10,0)+1,FALSE))</f>
        <v/>
      </c>
      <c r="K68" s="232" t="str">
        <f>IF(ISNA(VLOOKUP($A68,ES_P2a_0!$A$10:$AQ$100,MATCH(FIXED(K$6,0,TRUE),ES_P2a_0!$A$10:$AQ$10,0)+1,FALSE)),"",VLOOKUP($A68,ES_P2a_0!$A$10:$AQ$100,MATCH(FIXED(K$6,0,TRUE),ES_P2a_0!$A$10:$AQ$10,0)+1,FALSE))</f>
        <v/>
      </c>
      <c r="L68" s="232" t="str">
        <f>IF(ISNA(VLOOKUP($A68,ES_P2a_0!$A$10:$AQ$100,MATCH(FIXED(L$6,0,TRUE),ES_P2a_0!$A$10:$AQ$10,0)+1,FALSE)),"",VLOOKUP($A68,ES_P2a_0!$A$10:$AQ$100,MATCH(FIXED(L$6,0,TRUE),ES_P2a_0!$A$10:$AQ$10,0)+1,FALSE))</f>
        <v/>
      </c>
      <c r="M68" s="232" t="str">
        <f>IF(ISNA(VLOOKUP($A68,ES_P2a_0!$A$10:$AQ$100,MATCH(FIXED(M$6,0,TRUE),ES_P2a_0!$A$10:$AQ$10,0)+1,FALSE)),"",VLOOKUP($A68,ES_P2a_0!$A$10:$AQ$100,MATCH(FIXED(M$6,0,TRUE),ES_P2a_0!$A$10:$AQ$10,0)+1,FALSE))</f>
        <v/>
      </c>
      <c r="N68" s="232" t="str">
        <f>IF(ISNA(VLOOKUP($A68,ES_P2a_0!$A$10:$AQ$100,MATCH(FIXED(N$6,0,TRUE),ES_P2a_0!$A$10:$AQ$10,0)+1,FALSE)),"",VLOOKUP($A68,ES_P2a_0!$A$10:$AQ$100,MATCH(FIXED(N$6,0,TRUE),ES_P2a_0!$A$10:$AQ$10,0)+1,FALSE))</f>
        <v/>
      </c>
      <c r="O68" s="232" t="str">
        <f>IF(ISNA(VLOOKUP($A68,ES_P2a_0!$A$10:$AQ$100,MATCH(FIXED(O$6,0,TRUE),ES_P2a_0!$A$10:$AQ$10,0)+1,FALSE)),"",VLOOKUP($A68,ES_P2a_0!$A$10:$AQ$100,MATCH(FIXED(O$6,0,TRUE),ES_P2a_0!$A$10:$AQ$10,0)+1,FALSE))</f>
        <v/>
      </c>
      <c r="P68" s="232" t="str">
        <f>IF(ISNA(VLOOKUP($A68,ES_P2a_0!$A$10:$AQ$100,MATCH(FIXED(P$6,0,TRUE),ES_P2a_0!$A$10:$AQ$10,0)+1,FALSE)),"",VLOOKUP($A68,ES_P2a_0!$A$10:$AQ$100,MATCH(FIXED(P$6,0,TRUE),ES_P2a_0!$A$10:$AQ$10,0)+1,FALSE))</f>
        <v/>
      </c>
      <c r="Q68" s="232" t="str">
        <f>IF(ISNA(VLOOKUP($A68,ES_P2a_0!$A$10:$AQ$100,MATCH(FIXED(Q$6,0,TRUE),ES_P2a_0!$A$10:$AQ$10,0)+1,FALSE)),"",VLOOKUP($A68,ES_P2a_0!$A$10:$AQ$100,MATCH(FIXED(Q$6,0,TRUE),ES_P2a_0!$A$10:$AQ$10,0)+1,FALSE))</f>
        <v/>
      </c>
      <c r="R68" s="232" t="str">
        <f>IF(ISNA(VLOOKUP($A68,ES_P2a_0!$A$10:$AQ$100,MATCH(FIXED(R$6,0,TRUE),ES_P2a_0!$A$10:$AQ$10,0)+1,FALSE)),"",VLOOKUP($A68,ES_P2a_0!$A$10:$AQ$100,MATCH(FIXED(R$6,0,TRUE),ES_P2a_0!$A$10:$AQ$10,0)+1,FALSE))</f>
        <v/>
      </c>
      <c r="S68" s="232" t="str">
        <f>IF(ISNA(VLOOKUP($A68,ES_P2a_0!$A$10:$AQ$100,MATCH(FIXED(S$6,0,TRUE),ES_P2a_0!$A$10:$AQ$10,0)+1,FALSE)),"",VLOOKUP($A68,ES_P2a_0!$A$10:$AQ$100,MATCH(FIXED(S$6,0,TRUE),ES_P2a_0!$A$10:$AQ$10,0)+1,FALSE))</f>
        <v>p</v>
      </c>
      <c r="T68" s="232" t="str">
        <f>IF(ISNA(VLOOKUP($A68,ES_P2a_0!$A$10:$AQ$100,MATCH(FIXED(T$6,0,TRUE),ES_P2a_0!$A$10:$AQ$10,0)+1,FALSE)),"",VLOOKUP($A68,ES_P2a_0!$A$10:$AQ$100,MATCH(FIXED(T$6,0,TRUE),ES_P2a_0!$A$10:$AQ$10,0)+1,FALSE))</f>
        <v>p</v>
      </c>
      <c r="U68" s="232" t="str">
        <f>IF(ISNA(VLOOKUP($A68,ES_P2a_0!$A$10:$AQ$100,MATCH(FIXED(U$6,0,TRUE),ES_P2a_0!$A$10:$AQ$10,0)+1,FALSE)),"",VLOOKUP($A68,ES_P2a_0!$A$10:$AQ$100,MATCH(FIXED(U$6,0,TRUE),ES_P2a_0!$A$10:$AQ$10,0)+1,FALSE))</f>
        <v/>
      </c>
      <c r="V68" s="232" t="str">
        <f>IF(ISNA(VLOOKUP($A68,ES_P2a_0!$A$10:$AQ$100,MATCH(FIXED(V$6,0,TRUE),ES_P2a_0!$A$10:$AQ$10,0)+1,FALSE)),"",VLOOKUP($A68,ES_P2a_0!$A$10:$AQ$100,MATCH(FIXED(V$6,0,TRUE),ES_P2a_0!$A$10:$AQ$10,0)+1,FALSE))</f>
        <v/>
      </c>
      <c r="W68" s="232" t="str">
        <f>IF(ISNA(VLOOKUP($A68,ES_P2a_0!$A$10:$AQ$100,MATCH(FIXED(W$6,0,TRUE),ES_P2a_0!$A$10:$AQ$10,0)+1,FALSE)),"",VLOOKUP($A68,ES_P2a_0!$A$10:$AQ$100,MATCH(FIXED(W$6,0,TRUE),ES_P2a_0!$A$10:$AQ$10,0)+1,FALSE))</f>
        <v/>
      </c>
    </row>
    <row r="69" spans="1:23">
      <c r="A69" s="230" t="str">
        <f>lookup!Z28</f>
        <v>Romania</v>
      </c>
      <c r="B69" s="232" t="str">
        <f>VLOOKUP(A69,lookup!$Z$2:$AA$77,2,FALSE)</f>
        <v>Ρουμανία</v>
      </c>
      <c r="C69" s="232" t="str">
        <f>IF(ISNA(VLOOKUP($A69,ES_P2a_0!$A$10:$AQ$100,MATCH(FIXED(C$6,0,TRUE),ES_P2a_0!$A$10:$AQ$10,0)+1,FALSE)),"",VLOOKUP($A69,ES_P2a_0!$A$10:$AQ$100,MATCH(FIXED(C$6,0,TRUE),ES_P2a_0!$A$10:$AQ$10,0)+1,FALSE))</f>
        <v/>
      </c>
      <c r="D69" s="232" t="str">
        <f>IF(ISNA(VLOOKUP($A69,ES_P2a_0!$A$10:$AQ$100,MATCH(FIXED(D$6,0,TRUE),ES_P2a_0!$A$10:$AQ$10,0)+1,FALSE)),"",VLOOKUP($A69,ES_P2a_0!$A$10:$AQ$100,MATCH(FIXED(D$6,0,TRUE),ES_P2a_0!$A$10:$AQ$10,0)+1,FALSE))</f>
        <v/>
      </c>
      <c r="E69" s="232" t="str">
        <f>IF(ISNA(VLOOKUP($A69,ES_P2a_0!$A$10:$AQ$100,MATCH(FIXED(E$6,0,TRUE),ES_P2a_0!$A$10:$AQ$10,0)+1,FALSE)),"",VLOOKUP($A69,ES_P2a_0!$A$10:$AQ$100,MATCH(FIXED(E$6,0,TRUE),ES_P2a_0!$A$10:$AQ$10,0)+1,FALSE))</f>
        <v/>
      </c>
      <c r="F69" s="232" t="str">
        <f>IF(ISNA(VLOOKUP($A69,ES_P2a_0!$A$10:$AQ$100,MATCH(FIXED(F$6,0,TRUE),ES_P2a_0!$A$10:$AQ$10,0)+1,FALSE)),"",VLOOKUP($A69,ES_P2a_0!$A$10:$AQ$100,MATCH(FIXED(F$6,0,TRUE),ES_P2a_0!$A$10:$AQ$10,0)+1,FALSE))</f>
        <v/>
      </c>
      <c r="G69" s="232" t="str">
        <f>IF(ISNA(VLOOKUP($A69,ES_P2a_0!$A$10:$AQ$100,MATCH(FIXED(G$6,0,TRUE),ES_P2a_0!$A$10:$AQ$10,0)+1,FALSE)),"",VLOOKUP($A69,ES_P2a_0!$A$10:$AQ$100,MATCH(FIXED(G$6,0,TRUE),ES_P2a_0!$A$10:$AQ$10,0)+1,FALSE))</f>
        <v/>
      </c>
      <c r="H69" s="232" t="str">
        <f>IF(ISNA(VLOOKUP($A69,ES_P2a_0!$A$10:$AQ$100,MATCH(FIXED(H$6,0,TRUE),ES_P2a_0!$A$10:$AQ$10,0)+1,FALSE)),"",VLOOKUP($A69,ES_P2a_0!$A$10:$AQ$100,MATCH(FIXED(H$6,0,TRUE),ES_P2a_0!$A$10:$AQ$10,0)+1,FALSE))</f>
        <v/>
      </c>
      <c r="I69" s="232" t="str">
        <f>IF(ISNA(VLOOKUP($A69,ES_P2a_0!$A$10:$AQ$100,MATCH(FIXED(I$6,0,TRUE),ES_P2a_0!$A$10:$AQ$10,0)+1,FALSE)),"",VLOOKUP($A69,ES_P2a_0!$A$10:$AQ$100,MATCH(FIXED(I$6,0,TRUE),ES_P2a_0!$A$10:$AQ$10,0)+1,FALSE))</f>
        <v/>
      </c>
      <c r="J69" s="232" t="str">
        <f>IF(ISNA(VLOOKUP($A69,ES_P2a_0!$A$10:$AQ$100,MATCH(FIXED(J$6,0,TRUE),ES_P2a_0!$A$10:$AQ$10,0)+1,FALSE)),"",VLOOKUP($A69,ES_P2a_0!$A$10:$AQ$100,MATCH(FIXED(J$6,0,TRUE),ES_P2a_0!$A$10:$AQ$10,0)+1,FALSE))</f>
        <v/>
      </c>
      <c r="K69" s="232" t="str">
        <f>IF(ISNA(VLOOKUP($A69,ES_P2a_0!$A$10:$AQ$100,MATCH(FIXED(K$6,0,TRUE),ES_P2a_0!$A$10:$AQ$10,0)+1,FALSE)),"",VLOOKUP($A69,ES_P2a_0!$A$10:$AQ$100,MATCH(FIXED(K$6,0,TRUE),ES_P2a_0!$A$10:$AQ$10,0)+1,FALSE))</f>
        <v/>
      </c>
      <c r="L69" s="232" t="str">
        <f>IF(ISNA(VLOOKUP($A69,ES_P2a_0!$A$10:$AQ$100,MATCH(FIXED(L$6,0,TRUE),ES_P2a_0!$A$10:$AQ$10,0)+1,FALSE)),"",VLOOKUP($A69,ES_P2a_0!$A$10:$AQ$100,MATCH(FIXED(L$6,0,TRUE),ES_P2a_0!$A$10:$AQ$10,0)+1,FALSE))</f>
        <v/>
      </c>
      <c r="M69" s="232" t="str">
        <f>IF(ISNA(VLOOKUP($A69,ES_P2a_0!$A$10:$AQ$100,MATCH(FIXED(M$6,0,TRUE),ES_P2a_0!$A$10:$AQ$10,0)+1,FALSE)),"",VLOOKUP($A69,ES_P2a_0!$A$10:$AQ$100,MATCH(FIXED(M$6,0,TRUE),ES_P2a_0!$A$10:$AQ$10,0)+1,FALSE))</f>
        <v/>
      </c>
      <c r="N69" s="232" t="str">
        <f>IF(ISNA(VLOOKUP($A69,ES_P2a_0!$A$10:$AQ$100,MATCH(FIXED(N$6,0,TRUE),ES_P2a_0!$A$10:$AQ$10,0)+1,FALSE)),"",VLOOKUP($A69,ES_P2a_0!$A$10:$AQ$100,MATCH(FIXED(N$6,0,TRUE),ES_P2a_0!$A$10:$AQ$10,0)+1,FALSE))</f>
        <v/>
      </c>
      <c r="O69" s="232" t="str">
        <f>IF(ISNA(VLOOKUP($A69,ES_P2a_0!$A$10:$AQ$100,MATCH(FIXED(O$6,0,TRUE),ES_P2a_0!$A$10:$AQ$10,0)+1,FALSE)),"",VLOOKUP($A69,ES_P2a_0!$A$10:$AQ$100,MATCH(FIXED(O$6,0,TRUE),ES_P2a_0!$A$10:$AQ$10,0)+1,FALSE))</f>
        <v/>
      </c>
      <c r="P69" s="232" t="str">
        <f>IF(ISNA(VLOOKUP($A69,ES_P2a_0!$A$10:$AQ$100,MATCH(FIXED(P$6,0,TRUE),ES_P2a_0!$A$10:$AQ$10,0)+1,FALSE)),"",VLOOKUP($A69,ES_P2a_0!$A$10:$AQ$100,MATCH(FIXED(P$6,0,TRUE),ES_P2a_0!$A$10:$AQ$10,0)+1,FALSE))</f>
        <v/>
      </c>
      <c r="Q69" s="232" t="str">
        <f>IF(ISNA(VLOOKUP($A69,ES_P2a_0!$A$10:$AQ$100,MATCH(FIXED(Q$6,0,TRUE),ES_P2a_0!$A$10:$AQ$10,0)+1,FALSE)),"",VLOOKUP($A69,ES_P2a_0!$A$10:$AQ$100,MATCH(FIXED(Q$6,0,TRUE),ES_P2a_0!$A$10:$AQ$10,0)+1,FALSE))</f>
        <v/>
      </c>
      <c r="R69" s="232" t="str">
        <f>IF(ISNA(VLOOKUP($A69,ES_P2a_0!$A$10:$AQ$100,MATCH(FIXED(R$6,0,TRUE),ES_P2a_0!$A$10:$AQ$10,0)+1,FALSE)),"",VLOOKUP($A69,ES_P2a_0!$A$10:$AQ$100,MATCH(FIXED(R$6,0,TRUE),ES_P2a_0!$A$10:$AQ$10,0)+1,FALSE))</f>
        <v/>
      </c>
      <c r="S69" s="232" t="str">
        <f>IF(ISNA(VLOOKUP($A69,ES_P2a_0!$A$10:$AQ$100,MATCH(FIXED(S$6,0,TRUE),ES_P2a_0!$A$10:$AQ$10,0)+1,FALSE)),"",VLOOKUP($A69,ES_P2a_0!$A$10:$AQ$100,MATCH(FIXED(S$6,0,TRUE),ES_P2a_0!$A$10:$AQ$10,0)+1,FALSE))</f>
        <v/>
      </c>
      <c r="T69" s="232" t="str">
        <f>IF(ISNA(VLOOKUP($A69,ES_P2a_0!$A$10:$AQ$100,MATCH(FIXED(T$6,0,TRUE),ES_P2a_0!$A$10:$AQ$10,0)+1,FALSE)),"",VLOOKUP($A69,ES_P2a_0!$A$10:$AQ$100,MATCH(FIXED(T$6,0,TRUE),ES_P2a_0!$A$10:$AQ$10,0)+1,FALSE))</f>
        <v/>
      </c>
      <c r="U69" s="232" t="str">
        <f>IF(ISNA(VLOOKUP($A69,ES_P2a_0!$A$10:$AQ$100,MATCH(FIXED(U$6,0,TRUE),ES_P2a_0!$A$10:$AQ$10,0)+1,FALSE)),"",VLOOKUP($A69,ES_P2a_0!$A$10:$AQ$100,MATCH(FIXED(U$6,0,TRUE),ES_P2a_0!$A$10:$AQ$10,0)+1,FALSE))</f>
        <v/>
      </c>
      <c r="V69" s="232" t="str">
        <f>IF(ISNA(VLOOKUP($A69,ES_P2a_0!$A$10:$AQ$100,MATCH(FIXED(V$6,0,TRUE),ES_P2a_0!$A$10:$AQ$10,0)+1,FALSE)),"",VLOOKUP($A69,ES_P2a_0!$A$10:$AQ$100,MATCH(FIXED(V$6,0,TRUE),ES_P2a_0!$A$10:$AQ$10,0)+1,FALSE))</f>
        <v/>
      </c>
      <c r="W69" s="232" t="str">
        <f>IF(ISNA(VLOOKUP($A69,ES_P2a_0!$A$10:$AQ$100,MATCH(FIXED(W$6,0,TRUE),ES_P2a_0!$A$10:$AQ$10,0)+1,FALSE)),"",VLOOKUP($A69,ES_P2a_0!$A$10:$AQ$100,MATCH(FIXED(W$6,0,TRUE),ES_P2a_0!$A$10:$AQ$10,0)+1,FALSE))</f>
        <v/>
      </c>
    </row>
    <row r="70" spans="1:23">
      <c r="A70" s="230" t="str">
        <f>lookup!Z29</f>
        <v>Slovenia</v>
      </c>
      <c r="B70" s="232" t="str">
        <f>VLOOKUP(A70,lookup!$Z$2:$AA$77,2,FALSE)</f>
        <v>Σλοβενία</v>
      </c>
      <c r="C70" s="232" t="str">
        <f>IF(ISNA(VLOOKUP($A70,ES_P2a_0!$A$10:$AQ$100,MATCH(FIXED(C$6,0,TRUE),ES_P2a_0!$A$10:$AQ$10,0)+1,FALSE)),"",VLOOKUP($A70,ES_P2a_0!$A$10:$AQ$100,MATCH(FIXED(C$6,0,TRUE),ES_P2a_0!$A$10:$AQ$10,0)+1,FALSE))</f>
        <v/>
      </c>
      <c r="D70" s="232" t="str">
        <f>IF(ISNA(VLOOKUP($A70,ES_P2a_0!$A$10:$AQ$100,MATCH(FIXED(D$6,0,TRUE),ES_P2a_0!$A$10:$AQ$10,0)+1,FALSE)),"",VLOOKUP($A70,ES_P2a_0!$A$10:$AQ$100,MATCH(FIXED(D$6,0,TRUE),ES_P2a_0!$A$10:$AQ$10,0)+1,FALSE))</f>
        <v/>
      </c>
      <c r="E70" s="232" t="str">
        <f>IF(ISNA(VLOOKUP($A70,ES_P2a_0!$A$10:$AQ$100,MATCH(FIXED(E$6,0,TRUE),ES_P2a_0!$A$10:$AQ$10,0)+1,FALSE)),"",VLOOKUP($A70,ES_P2a_0!$A$10:$AQ$100,MATCH(FIXED(E$6,0,TRUE),ES_P2a_0!$A$10:$AQ$10,0)+1,FALSE))</f>
        <v/>
      </c>
      <c r="F70" s="232" t="str">
        <f>IF(ISNA(VLOOKUP($A70,ES_P2a_0!$A$10:$AQ$100,MATCH(FIXED(F$6,0,TRUE),ES_P2a_0!$A$10:$AQ$10,0)+1,FALSE)),"",VLOOKUP($A70,ES_P2a_0!$A$10:$AQ$100,MATCH(FIXED(F$6,0,TRUE),ES_P2a_0!$A$10:$AQ$10,0)+1,FALSE))</f>
        <v/>
      </c>
      <c r="G70" s="232" t="str">
        <f>IF(ISNA(VLOOKUP($A70,ES_P2a_0!$A$10:$AQ$100,MATCH(FIXED(G$6,0,TRUE),ES_P2a_0!$A$10:$AQ$10,0)+1,FALSE)),"",VLOOKUP($A70,ES_P2a_0!$A$10:$AQ$100,MATCH(FIXED(G$6,0,TRUE),ES_P2a_0!$A$10:$AQ$10,0)+1,FALSE))</f>
        <v/>
      </c>
      <c r="H70" s="232" t="str">
        <f>IF(ISNA(VLOOKUP($A70,ES_P2a_0!$A$10:$AQ$100,MATCH(FIXED(H$6,0,TRUE),ES_P2a_0!$A$10:$AQ$10,0)+1,FALSE)),"",VLOOKUP($A70,ES_P2a_0!$A$10:$AQ$100,MATCH(FIXED(H$6,0,TRUE),ES_P2a_0!$A$10:$AQ$10,0)+1,FALSE))</f>
        <v/>
      </c>
      <c r="I70" s="232" t="str">
        <f>IF(ISNA(VLOOKUP($A70,ES_P2a_0!$A$10:$AQ$100,MATCH(FIXED(I$6,0,TRUE),ES_P2a_0!$A$10:$AQ$10,0)+1,FALSE)),"",VLOOKUP($A70,ES_P2a_0!$A$10:$AQ$100,MATCH(FIXED(I$6,0,TRUE),ES_P2a_0!$A$10:$AQ$10,0)+1,FALSE))</f>
        <v/>
      </c>
      <c r="J70" s="232" t="str">
        <f>IF(ISNA(VLOOKUP($A70,ES_P2a_0!$A$10:$AQ$100,MATCH(FIXED(J$6,0,TRUE),ES_P2a_0!$A$10:$AQ$10,0)+1,FALSE)),"",VLOOKUP($A70,ES_P2a_0!$A$10:$AQ$100,MATCH(FIXED(J$6,0,TRUE),ES_P2a_0!$A$10:$AQ$10,0)+1,FALSE))</f>
        <v/>
      </c>
      <c r="K70" s="232" t="str">
        <f>IF(ISNA(VLOOKUP($A70,ES_P2a_0!$A$10:$AQ$100,MATCH(FIXED(K$6,0,TRUE),ES_P2a_0!$A$10:$AQ$10,0)+1,FALSE)),"",VLOOKUP($A70,ES_P2a_0!$A$10:$AQ$100,MATCH(FIXED(K$6,0,TRUE),ES_P2a_0!$A$10:$AQ$10,0)+1,FALSE))</f>
        <v/>
      </c>
      <c r="L70" s="232" t="str">
        <f>IF(ISNA(VLOOKUP($A70,ES_P2a_0!$A$10:$AQ$100,MATCH(FIXED(L$6,0,TRUE),ES_P2a_0!$A$10:$AQ$10,0)+1,FALSE)),"",VLOOKUP($A70,ES_P2a_0!$A$10:$AQ$100,MATCH(FIXED(L$6,0,TRUE),ES_P2a_0!$A$10:$AQ$10,0)+1,FALSE))</f>
        <v/>
      </c>
      <c r="M70" s="232" t="str">
        <f>IF(ISNA(VLOOKUP($A70,ES_P2a_0!$A$10:$AQ$100,MATCH(FIXED(M$6,0,TRUE),ES_P2a_0!$A$10:$AQ$10,0)+1,FALSE)),"",VLOOKUP($A70,ES_P2a_0!$A$10:$AQ$100,MATCH(FIXED(M$6,0,TRUE),ES_P2a_0!$A$10:$AQ$10,0)+1,FALSE))</f>
        <v/>
      </c>
      <c r="N70" s="232" t="str">
        <f>IF(ISNA(VLOOKUP($A70,ES_P2a_0!$A$10:$AQ$100,MATCH(FIXED(N$6,0,TRUE),ES_P2a_0!$A$10:$AQ$10,0)+1,FALSE)),"",VLOOKUP($A70,ES_P2a_0!$A$10:$AQ$100,MATCH(FIXED(N$6,0,TRUE),ES_P2a_0!$A$10:$AQ$10,0)+1,FALSE))</f>
        <v/>
      </c>
      <c r="O70" s="232" t="str">
        <f>IF(ISNA(VLOOKUP($A70,ES_P2a_0!$A$10:$AQ$100,MATCH(FIXED(O$6,0,TRUE),ES_P2a_0!$A$10:$AQ$10,0)+1,FALSE)),"",VLOOKUP($A70,ES_P2a_0!$A$10:$AQ$100,MATCH(FIXED(O$6,0,TRUE),ES_P2a_0!$A$10:$AQ$10,0)+1,FALSE))</f>
        <v/>
      </c>
      <c r="P70" s="232" t="str">
        <f>IF(ISNA(VLOOKUP($A70,ES_P2a_0!$A$10:$AQ$100,MATCH(FIXED(P$6,0,TRUE),ES_P2a_0!$A$10:$AQ$10,0)+1,FALSE)),"",VLOOKUP($A70,ES_P2a_0!$A$10:$AQ$100,MATCH(FIXED(P$6,0,TRUE),ES_P2a_0!$A$10:$AQ$10,0)+1,FALSE))</f>
        <v/>
      </c>
      <c r="Q70" s="232" t="str">
        <f>IF(ISNA(VLOOKUP($A70,ES_P2a_0!$A$10:$AQ$100,MATCH(FIXED(Q$6,0,TRUE),ES_P2a_0!$A$10:$AQ$10,0)+1,FALSE)),"",VLOOKUP($A70,ES_P2a_0!$A$10:$AQ$100,MATCH(FIXED(Q$6,0,TRUE),ES_P2a_0!$A$10:$AQ$10,0)+1,FALSE))</f>
        <v/>
      </c>
      <c r="R70" s="232" t="str">
        <f>IF(ISNA(VLOOKUP($A70,ES_P2a_0!$A$10:$AQ$100,MATCH(FIXED(R$6,0,TRUE),ES_P2a_0!$A$10:$AQ$10,0)+1,FALSE)),"",VLOOKUP($A70,ES_P2a_0!$A$10:$AQ$100,MATCH(FIXED(R$6,0,TRUE),ES_P2a_0!$A$10:$AQ$10,0)+1,FALSE))</f>
        <v/>
      </c>
      <c r="S70" s="232" t="str">
        <f>IF(ISNA(VLOOKUP($A70,ES_P2a_0!$A$10:$AQ$100,MATCH(FIXED(S$6,0,TRUE),ES_P2a_0!$A$10:$AQ$10,0)+1,FALSE)),"",VLOOKUP($A70,ES_P2a_0!$A$10:$AQ$100,MATCH(FIXED(S$6,0,TRUE),ES_P2a_0!$A$10:$AQ$10,0)+1,FALSE))</f>
        <v/>
      </c>
      <c r="T70" s="232" t="str">
        <f>IF(ISNA(VLOOKUP($A70,ES_P2a_0!$A$10:$AQ$100,MATCH(FIXED(T$6,0,TRUE),ES_P2a_0!$A$10:$AQ$10,0)+1,FALSE)),"",VLOOKUP($A70,ES_P2a_0!$A$10:$AQ$100,MATCH(FIXED(T$6,0,TRUE),ES_P2a_0!$A$10:$AQ$10,0)+1,FALSE))</f>
        <v/>
      </c>
      <c r="U70" s="232" t="str">
        <f>IF(ISNA(VLOOKUP($A70,ES_P2a_0!$A$10:$AQ$100,MATCH(FIXED(U$6,0,TRUE),ES_P2a_0!$A$10:$AQ$10,0)+1,FALSE)),"",VLOOKUP($A70,ES_P2a_0!$A$10:$AQ$100,MATCH(FIXED(U$6,0,TRUE),ES_P2a_0!$A$10:$AQ$10,0)+1,FALSE))</f>
        <v/>
      </c>
      <c r="V70" s="232" t="str">
        <f>IF(ISNA(VLOOKUP($A70,ES_P2a_0!$A$10:$AQ$100,MATCH(FIXED(V$6,0,TRUE),ES_P2a_0!$A$10:$AQ$10,0)+1,FALSE)),"",VLOOKUP($A70,ES_P2a_0!$A$10:$AQ$100,MATCH(FIXED(V$6,0,TRUE),ES_P2a_0!$A$10:$AQ$10,0)+1,FALSE))</f>
        <v/>
      </c>
      <c r="W70" s="232" t="str">
        <f>IF(ISNA(VLOOKUP($A70,ES_P2a_0!$A$10:$AQ$100,MATCH(FIXED(W$6,0,TRUE),ES_P2a_0!$A$10:$AQ$10,0)+1,FALSE)),"",VLOOKUP($A70,ES_P2a_0!$A$10:$AQ$100,MATCH(FIXED(W$6,0,TRUE),ES_P2a_0!$A$10:$AQ$10,0)+1,FALSE))</f>
        <v/>
      </c>
    </row>
    <row r="71" spans="1:23">
      <c r="A71" s="230" t="str">
        <f>lookup!Z30</f>
        <v>Slovakia</v>
      </c>
      <c r="B71" s="232" t="str">
        <f>VLOOKUP(A71,lookup!$Z$2:$AA$77,2,FALSE)</f>
        <v>Σλοβακία</v>
      </c>
      <c r="C71" s="232" t="str">
        <f>IF(ISNA(VLOOKUP($A71,ES_P2a_0!$A$10:$AQ$100,MATCH(FIXED(C$6,0,TRUE),ES_P2a_0!$A$10:$AQ$10,0)+1,FALSE)),"",VLOOKUP($A71,ES_P2a_0!$A$10:$AQ$100,MATCH(FIXED(C$6,0,TRUE),ES_P2a_0!$A$10:$AQ$10,0)+1,FALSE))</f>
        <v/>
      </c>
      <c r="D71" s="232" t="str">
        <f>IF(ISNA(VLOOKUP($A71,ES_P2a_0!$A$10:$AQ$100,MATCH(FIXED(D$6,0,TRUE),ES_P2a_0!$A$10:$AQ$10,0)+1,FALSE)),"",VLOOKUP($A71,ES_P2a_0!$A$10:$AQ$100,MATCH(FIXED(D$6,0,TRUE),ES_P2a_0!$A$10:$AQ$10,0)+1,FALSE))</f>
        <v/>
      </c>
      <c r="E71" s="232" t="str">
        <f>IF(ISNA(VLOOKUP($A71,ES_P2a_0!$A$10:$AQ$100,MATCH(FIXED(E$6,0,TRUE),ES_P2a_0!$A$10:$AQ$10,0)+1,FALSE)),"",VLOOKUP($A71,ES_P2a_0!$A$10:$AQ$100,MATCH(FIXED(E$6,0,TRUE),ES_P2a_0!$A$10:$AQ$10,0)+1,FALSE))</f>
        <v/>
      </c>
      <c r="F71" s="232" t="str">
        <f>IF(ISNA(VLOOKUP($A71,ES_P2a_0!$A$10:$AQ$100,MATCH(FIXED(F$6,0,TRUE),ES_P2a_0!$A$10:$AQ$10,0)+1,FALSE)),"",VLOOKUP($A71,ES_P2a_0!$A$10:$AQ$100,MATCH(FIXED(F$6,0,TRUE),ES_P2a_0!$A$10:$AQ$10,0)+1,FALSE))</f>
        <v/>
      </c>
      <c r="G71" s="232" t="str">
        <f>IF(ISNA(VLOOKUP($A71,ES_P2a_0!$A$10:$AQ$100,MATCH(FIXED(G$6,0,TRUE),ES_P2a_0!$A$10:$AQ$10,0)+1,FALSE)),"",VLOOKUP($A71,ES_P2a_0!$A$10:$AQ$100,MATCH(FIXED(G$6,0,TRUE),ES_P2a_0!$A$10:$AQ$10,0)+1,FALSE))</f>
        <v/>
      </c>
      <c r="H71" s="232" t="str">
        <f>IF(ISNA(VLOOKUP($A71,ES_P2a_0!$A$10:$AQ$100,MATCH(FIXED(H$6,0,TRUE),ES_P2a_0!$A$10:$AQ$10,0)+1,FALSE)),"",VLOOKUP($A71,ES_P2a_0!$A$10:$AQ$100,MATCH(FIXED(H$6,0,TRUE),ES_P2a_0!$A$10:$AQ$10,0)+1,FALSE))</f>
        <v/>
      </c>
      <c r="I71" s="232" t="str">
        <f>IF(ISNA(VLOOKUP($A71,ES_P2a_0!$A$10:$AQ$100,MATCH(FIXED(I$6,0,TRUE),ES_P2a_0!$A$10:$AQ$10,0)+1,FALSE)),"",VLOOKUP($A71,ES_P2a_0!$A$10:$AQ$100,MATCH(FIXED(I$6,0,TRUE),ES_P2a_0!$A$10:$AQ$10,0)+1,FALSE))</f>
        <v/>
      </c>
      <c r="J71" s="232" t="str">
        <f>IF(ISNA(VLOOKUP($A71,ES_P2a_0!$A$10:$AQ$100,MATCH(FIXED(J$6,0,TRUE),ES_P2a_0!$A$10:$AQ$10,0)+1,FALSE)),"",VLOOKUP($A71,ES_P2a_0!$A$10:$AQ$100,MATCH(FIXED(J$6,0,TRUE),ES_P2a_0!$A$10:$AQ$10,0)+1,FALSE))</f>
        <v/>
      </c>
      <c r="K71" s="232" t="str">
        <f>IF(ISNA(VLOOKUP($A71,ES_P2a_0!$A$10:$AQ$100,MATCH(FIXED(K$6,0,TRUE),ES_P2a_0!$A$10:$AQ$10,0)+1,FALSE)),"",VLOOKUP($A71,ES_P2a_0!$A$10:$AQ$100,MATCH(FIXED(K$6,0,TRUE),ES_P2a_0!$A$10:$AQ$10,0)+1,FALSE))</f>
        <v/>
      </c>
      <c r="L71" s="232" t="str">
        <f>IF(ISNA(VLOOKUP($A71,ES_P2a_0!$A$10:$AQ$100,MATCH(FIXED(L$6,0,TRUE),ES_P2a_0!$A$10:$AQ$10,0)+1,FALSE)),"",VLOOKUP($A71,ES_P2a_0!$A$10:$AQ$100,MATCH(FIXED(L$6,0,TRUE),ES_P2a_0!$A$10:$AQ$10,0)+1,FALSE))</f>
        <v/>
      </c>
      <c r="M71" s="232" t="str">
        <f>IF(ISNA(VLOOKUP($A71,ES_P2a_0!$A$10:$AQ$100,MATCH(FIXED(M$6,0,TRUE),ES_P2a_0!$A$10:$AQ$10,0)+1,FALSE)),"",VLOOKUP($A71,ES_P2a_0!$A$10:$AQ$100,MATCH(FIXED(M$6,0,TRUE),ES_P2a_0!$A$10:$AQ$10,0)+1,FALSE))</f>
        <v/>
      </c>
      <c r="N71" s="232" t="str">
        <f>IF(ISNA(VLOOKUP($A71,ES_P2a_0!$A$10:$AQ$100,MATCH(FIXED(N$6,0,TRUE),ES_P2a_0!$A$10:$AQ$10,0)+1,FALSE)),"",VLOOKUP($A71,ES_P2a_0!$A$10:$AQ$100,MATCH(FIXED(N$6,0,TRUE),ES_P2a_0!$A$10:$AQ$10,0)+1,FALSE))</f>
        <v/>
      </c>
      <c r="O71" s="232" t="str">
        <f>IF(ISNA(VLOOKUP($A71,ES_P2a_0!$A$10:$AQ$100,MATCH(FIXED(O$6,0,TRUE),ES_P2a_0!$A$10:$AQ$10,0)+1,FALSE)),"",VLOOKUP($A71,ES_P2a_0!$A$10:$AQ$100,MATCH(FIXED(O$6,0,TRUE),ES_P2a_0!$A$10:$AQ$10,0)+1,FALSE))</f>
        <v/>
      </c>
      <c r="P71" s="232" t="str">
        <f>IF(ISNA(VLOOKUP($A71,ES_P2a_0!$A$10:$AQ$100,MATCH(FIXED(P$6,0,TRUE),ES_P2a_0!$A$10:$AQ$10,0)+1,FALSE)),"",VLOOKUP($A71,ES_P2a_0!$A$10:$AQ$100,MATCH(FIXED(P$6,0,TRUE),ES_P2a_0!$A$10:$AQ$10,0)+1,FALSE))</f>
        <v/>
      </c>
      <c r="Q71" s="232" t="str">
        <f>IF(ISNA(VLOOKUP($A71,ES_P2a_0!$A$10:$AQ$100,MATCH(FIXED(Q$6,0,TRUE),ES_P2a_0!$A$10:$AQ$10,0)+1,FALSE)),"",VLOOKUP($A71,ES_P2a_0!$A$10:$AQ$100,MATCH(FIXED(Q$6,0,TRUE),ES_P2a_0!$A$10:$AQ$10,0)+1,FALSE))</f>
        <v/>
      </c>
      <c r="R71" s="232" t="str">
        <f>IF(ISNA(VLOOKUP($A71,ES_P2a_0!$A$10:$AQ$100,MATCH(FIXED(R$6,0,TRUE),ES_P2a_0!$A$10:$AQ$10,0)+1,FALSE)),"",VLOOKUP($A71,ES_P2a_0!$A$10:$AQ$100,MATCH(FIXED(R$6,0,TRUE),ES_P2a_0!$A$10:$AQ$10,0)+1,FALSE))</f>
        <v/>
      </c>
      <c r="S71" s="232" t="str">
        <f>IF(ISNA(VLOOKUP($A71,ES_P2a_0!$A$10:$AQ$100,MATCH(FIXED(S$6,0,TRUE),ES_P2a_0!$A$10:$AQ$10,0)+1,FALSE)),"",VLOOKUP($A71,ES_P2a_0!$A$10:$AQ$100,MATCH(FIXED(S$6,0,TRUE),ES_P2a_0!$A$10:$AQ$10,0)+1,FALSE))</f>
        <v/>
      </c>
      <c r="T71" s="232" t="str">
        <f>IF(ISNA(VLOOKUP($A71,ES_P2a_0!$A$10:$AQ$100,MATCH(FIXED(T$6,0,TRUE),ES_P2a_0!$A$10:$AQ$10,0)+1,FALSE)),"",VLOOKUP($A71,ES_P2a_0!$A$10:$AQ$100,MATCH(FIXED(T$6,0,TRUE),ES_P2a_0!$A$10:$AQ$10,0)+1,FALSE))</f>
        <v/>
      </c>
      <c r="U71" s="232" t="str">
        <f>IF(ISNA(VLOOKUP($A71,ES_P2a_0!$A$10:$AQ$100,MATCH(FIXED(U$6,0,TRUE),ES_P2a_0!$A$10:$AQ$10,0)+1,FALSE)),"",VLOOKUP($A71,ES_P2a_0!$A$10:$AQ$100,MATCH(FIXED(U$6,0,TRUE),ES_P2a_0!$A$10:$AQ$10,0)+1,FALSE))</f>
        <v/>
      </c>
      <c r="V71" s="232" t="str">
        <f>IF(ISNA(VLOOKUP($A71,ES_P2a_0!$A$10:$AQ$100,MATCH(FIXED(V$6,0,TRUE),ES_P2a_0!$A$10:$AQ$10,0)+1,FALSE)),"",VLOOKUP($A71,ES_P2a_0!$A$10:$AQ$100,MATCH(FIXED(V$6,0,TRUE),ES_P2a_0!$A$10:$AQ$10,0)+1,FALSE))</f>
        <v/>
      </c>
      <c r="W71" s="232" t="str">
        <f>IF(ISNA(VLOOKUP($A71,ES_P2a_0!$A$10:$AQ$100,MATCH(FIXED(W$6,0,TRUE),ES_P2a_0!$A$10:$AQ$10,0)+1,FALSE)),"",VLOOKUP($A71,ES_P2a_0!$A$10:$AQ$100,MATCH(FIXED(W$6,0,TRUE),ES_P2a_0!$A$10:$AQ$10,0)+1,FALSE))</f>
        <v/>
      </c>
    </row>
    <row r="72" spans="1:23">
      <c r="A72" s="230" t="str">
        <f>lookup!Z31</f>
        <v>Finland</v>
      </c>
      <c r="B72" s="232" t="str">
        <f>VLOOKUP(A72,lookup!$Z$2:$AA$77,2,FALSE)</f>
        <v>Φινλανδία</v>
      </c>
      <c r="C72" s="232" t="str">
        <f>IF(ISNA(VLOOKUP($A72,ES_P2a_0!$A$10:$AQ$100,MATCH(FIXED(C$6,0,TRUE),ES_P2a_0!$A$10:$AQ$10,0)+1,FALSE)),"",VLOOKUP($A72,ES_P2a_0!$A$10:$AQ$100,MATCH(FIXED(C$6,0,TRUE),ES_P2a_0!$A$10:$AQ$10,0)+1,FALSE))</f>
        <v/>
      </c>
      <c r="D72" s="232" t="str">
        <f>IF(ISNA(VLOOKUP($A72,ES_P2a_0!$A$10:$AQ$100,MATCH(FIXED(D$6,0,TRUE),ES_P2a_0!$A$10:$AQ$10,0)+1,FALSE)),"",VLOOKUP($A72,ES_P2a_0!$A$10:$AQ$100,MATCH(FIXED(D$6,0,TRUE),ES_P2a_0!$A$10:$AQ$10,0)+1,FALSE))</f>
        <v/>
      </c>
      <c r="E72" s="232" t="str">
        <f>IF(ISNA(VLOOKUP($A72,ES_P2a_0!$A$10:$AQ$100,MATCH(FIXED(E$6,0,TRUE),ES_P2a_0!$A$10:$AQ$10,0)+1,FALSE)),"",VLOOKUP($A72,ES_P2a_0!$A$10:$AQ$100,MATCH(FIXED(E$6,0,TRUE),ES_P2a_0!$A$10:$AQ$10,0)+1,FALSE))</f>
        <v/>
      </c>
      <c r="F72" s="232" t="str">
        <f>IF(ISNA(VLOOKUP($A72,ES_P2a_0!$A$10:$AQ$100,MATCH(FIXED(F$6,0,TRUE),ES_P2a_0!$A$10:$AQ$10,0)+1,FALSE)),"",VLOOKUP($A72,ES_P2a_0!$A$10:$AQ$100,MATCH(FIXED(F$6,0,TRUE),ES_P2a_0!$A$10:$AQ$10,0)+1,FALSE))</f>
        <v/>
      </c>
      <c r="G72" s="232" t="str">
        <f>IF(ISNA(VLOOKUP($A72,ES_P2a_0!$A$10:$AQ$100,MATCH(FIXED(G$6,0,TRUE),ES_P2a_0!$A$10:$AQ$10,0)+1,FALSE)),"",VLOOKUP($A72,ES_P2a_0!$A$10:$AQ$100,MATCH(FIXED(G$6,0,TRUE),ES_P2a_0!$A$10:$AQ$10,0)+1,FALSE))</f>
        <v/>
      </c>
      <c r="H72" s="232" t="str">
        <f>IF(ISNA(VLOOKUP($A72,ES_P2a_0!$A$10:$AQ$100,MATCH(FIXED(H$6,0,TRUE),ES_P2a_0!$A$10:$AQ$10,0)+1,FALSE)),"",VLOOKUP($A72,ES_P2a_0!$A$10:$AQ$100,MATCH(FIXED(H$6,0,TRUE),ES_P2a_0!$A$10:$AQ$10,0)+1,FALSE))</f>
        <v/>
      </c>
      <c r="I72" s="232" t="str">
        <f>IF(ISNA(VLOOKUP($A72,ES_P2a_0!$A$10:$AQ$100,MATCH(FIXED(I$6,0,TRUE),ES_P2a_0!$A$10:$AQ$10,0)+1,FALSE)),"",VLOOKUP($A72,ES_P2a_0!$A$10:$AQ$100,MATCH(FIXED(I$6,0,TRUE),ES_P2a_0!$A$10:$AQ$10,0)+1,FALSE))</f>
        <v/>
      </c>
      <c r="J72" s="232" t="str">
        <f>IF(ISNA(VLOOKUP($A72,ES_P2a_0!$A$10:$AQ$100,MATCH(FIXED(J$6,0,TRUE),ES_P2a_0!$A$10:$AQ$10,0)+1,FALSE)),"",VLOOKUP($A72,ES_P2a_0!$A$10:$AQ$100,MATCH(FIXED(J$6,0,TRUE),ES_P2a_0!$A$10:$AQ$10,0)+1,FALSE))</f>
        <v/>
      </c>
      <c r="K72" s="232" t="str">
        <f>IF(ISNA(VLOOKUP($A72,ES_P2a_0!$A$10:$AQ$100,MATCH(FIXED(K$6,0,TRUE),ES_P2a_0!$A$10:$AQ$10,0)+1,FALSE)),"",VLOOKUP($A72,ES_P2a_0!$A$10:$AQ$100,MATCH(FIXED(K$6,0,TRUE),ES_P2a_0!$A$10:$AQ$10,0)+1,FALSE))</f>
        <v/>
      </c>
      <c r="L72" s="232" t="str">
        <f>IF(ISNA(VLOOKUP($A72,ES_P2a_0!$A$10:$AQ$100,MATCH(FIXED(L$6,0,TRUE),ES_P2a_0!$A$10:$AQ$10,0)+1,FALSE)),"",VLOOKUP($A72,ES_P2a_0!$A$10:$AQ$100,MATCH(FIXED(L$6,0,TRUE),ES_P2a_0!$A$10:$AQ$10,0)+1,FALSE))</f>
        <v/>
      </c>
      <c r="M72" s="232" t="str">
        <f>IF(ISNA(VLOOKUP($A72,ES_P2a_0!$A$10:$AQ$100,MATCH(FIXED(M$6,0,TRUE),ES_P2a_0!$A$10:$AQ$10,0)+1,FALSE)),"",VLOOKUP($A72,ES_P2a_0!$A$10:$AQ$100,MATCH(FIXED(M$6,0,TRUE),ES_P2a_0!$A$10:$AQ$10,0)+1,FALSE))</f>
        <v/>
      </c>
      <c r="N72" s="232" t="str">
        <f>IF(ISNA(VLOOKUP($A72,ES_P2a_0!$A$10:$AQ$100,MATCH(FIXED(N$6,0,TRUE),ES_P2a_0!$A$10:$AQ$10,0)+1,FALSE)),"",VLOOKUP($A72,ES_P2a_0!$A$10:$AQ$100,MATCH(FIXED(N$6,0,TRUE),ES_P2a_0!$A$10:$AQ$10,0)+1,FALSE))</f>
        <v/>
      </c>
      <c r="O72" s="232" t="str">
        <f>IF(ISNA(VLOOKUP($A72,ES_P2a_0!$A$10:$AQ$100,MATCH(FIXED(O$6,0,TRUE),ES_P2a_0!$A$10:$AQ$10,0)+1,FALSE)),"",VLOOKUP($A72,ES_P2a_0!$A$10:$AQ$100,MATCH(FIXED(O$6,0,TRUE),ES_P2a_0!$A$10:$AQ$10,0)+1,FALSE))</f>
        <v/>
      </c>
      <c r="P72" s="232" t="str">
        <f>IF(ISNA(VLOOKUP($A72,ES_P2a_0!$A$10:$AQ$100,MATCH(FIXED(P$6,0,TRUE),ES_P2a_0!$A$10:$AQ$10,0)+1,FALSE)),"",VLOOKUP($A72,ES_P2a_0!$A$10:$AQ$100,MATCH(FIXED(P$6,0,TRUE),ES_P2a_0!$A$10:$AQ$10,0)+1,FALSE))</f>
        <v/>
      </c>
      <c r="Q72" s="232" t="str">
        <f>IF(ISNA(VLOOKUP($A72,ES_P2a_0!$A$10:$AQ$100,MATCH(FIXED(Q$6,0,TRUE),ES_P2a_0!$A$10:$AQ$10,0)+1,FALSE)),"",VLOOKUP($A72,ES_P2a_0!$A$10:$AQ$100,MATCH(FIXED(Q$6,0,TRUE),ES_P2a_0!$A$10:$AQ$10,0)+1,FALSE))</f>
        <v/>
      </c>
      <c r="R72" s="232" t="str">
        <f>IF(ISNA(VLOOKUP($A72,ES_P2a_0!$A$10:$AQ$100,MATCH(FIXED(R$6,0,TRUE),ES_P2a_0!$A$10:$AQ$10,0)+1,FALSE)),"",VLOOKUP($A72,ES_P2a_0!$A$10:$AQ$100,MATCH(FIXED(R$6,0,TRUE),ES_P2a_0!$A$10:$AQ$10,0)+1,FALSE))</f>
        <v/>
      </c>
      <c r="S72" s="232" t="str">
        <f>IF(ISNA(VLOOKUP($A72,ES_P2a_0!$A$10:$AQ$100,MATCH(FIXED(S$6,0,TRUE),ES_P2a_0!$A$10:$AQ$10,0)+1,FALSE)),"",VLOOKUP($A72,ES_P2a_0!$A$10:$AQ$100,MATCH(FIXED(S$6,0,TRUE),ES_P2a_0!$A$10:$AQ$10,0)+1,FALSE))</f>
        <v/>
      </c>
      <c r="T72" s="232" t="str">
        <f>IF(ISNA(VLOOKUP($A72,ES_P2a_0!$A$10:$AQ$100,MATCH(FIXED(T$6,0,TRUE),ES_P2a_0!$A$10:$AQ$10,0)+1,FALSE)),"",VLOOKUP($A72,ES_P2a_0!$A$10:$AQ$100,MATCH(FIXED(T$6,0,TRUE),ES_P2a_0!$A$10:$AQ$10,0)+1,FALSE))</f>
        <v/>
      </c>
      <c r="U72" s="232" t="str">
        <f>IF(ISNA(VLOOKUP($A72,ES_P2a_0!$A$10:$AQ$100,MATCH(FIXED(U$6,0,TRUE),ES_P2a_0!$A$10:$AQ$10,0)+1,FALSE)),"",VLOOKUP($A72,ES_P2a_0!$A$10:$AQ$100,MATCH(FIXED(U$6,0,TRUE),ES_P2a_0!$A$10:$AQ$10,0)+1,FALSE))</f>
        <v/>
      </c>
      <c r="V72" s="232" t="str">
        <f>IF(ISNA(VLOOKUP($A72,ES_P2a_0!$A$10:$AQ$100,MATCH(FIXED(V$6,0,TRUE),ES_P2a_0!$A$10:$AQ$10,0)+1,FALSE)),"",VLOOKUP($A72,ES_P2a_0!$A$10:$AQ$100,MATCH(FIXED(V$6,0,TRUE),ES_P2a_0!$A$10:$AQ$10,0)+1,FALSE))</f>
        <v/>
      </c>
      <c r="W72" s="232" t="str">
        <f>IF(ISNA(VLOOKUP($A72,ES_P2a_0!$A$10:$AQ$100,MATCH(FIXED(W$6,0,TRUE),ES_P2a_0!$A$10:$AQ$10,0)+1,FALSE)),"",VLOOKUP($A72,ES_P2a_0!$A$10:$AQ$100,MATCH(FIXED(W$6,0,TRUE),ES_P2a_0!$A$10:$AQ$10,0)+1,FALSE))</f>
        <v/>
      </c>
    </row>
    <row r="73" spans="1:23">
      <c r="A73" s="230" t="str">
        <f>lookup!Z32</f>
        <v>Sweden</v>
      </c>
      <c r="B73" s="232" t="str">
        <f>VLOOKUP(A73,lookup!$Z$2:$AA$77,2,FALSE)</f>
        <v>Σουηδία</v>
      </c>
      <c r="C73" s="232" t="str">
        <f>IF(ISNA(VLOOKUP($A73,ES_P2a_0!$A$10:$AQ$100,MATCH(FIXED(C$6,0,TRUE),ES_P2a_0!$A$10:$AQ$10,0)+1,FALSE)),"",VLOOKUP($A73,ES_P2a_0!$A$10:$AQ$100,MATCH(FIXED(C$6,0,TRUE),ES_P2a_0!$A$10:$AQ$10,0)+1,FALSE))</f>
        <v/>
      </c>
      <c r="D73" s="232" t="str">
        <f>IF(ISNA(VLOOKUP($A73,ES_P2a_0!$A$10:$AQ$100,MATCH(FIXED(D$6,0,TRUE),ES_P2a_0!$A$10:$AQ$10,0)+1,FALSE)),"",VLOOKUP($A73,ES_P2a_0!$A$10:$AQ$100,MATCH(FIXED(D$6,0,TRUE),ES_P2a_0!$A$10:$AQ$10,0)+1,FALSE))</f>
        <v/>
      </c>
      <c r="E73" s="232" t="str">
        <f>IF(ISNA(VLOOKUP($A73,ES_P2a_0!$A$10:$AQ$100,MATCH(FIXED(E$6,0,TRUE),ES_P2a_0!$A$10:$AQ$10,0)+1,FALSE)),"",VLOOKUP($A73,ES_P2a_0!$A$10:$AQ$100,MATCH(FIXED(E$6,0,TRUE),ES_P2a_0!$A$10:$AQ$10,0)+1,FALSE))</f>
        <v/>
      </c>
      <c r="F73" s="232" t="str">
        <f>IF(ISNA(VLOOKUP($A73,ES_P2a_0!$A$10:$AQ$100,MATCH(FIXED(F$6,0,TRUE),ES_P2a_0!$A$10:$AQ$10,0)+1,FALSE)),"",VLOOKUP($A73,ES_P2a_0!$A$10:$AQ$100,MATCH(FIXED(F$6,0,TRUE),ES_P2a_0!$A$10:$AQ$10,0)+1,FALSE))</f>
        <v/>
      </c>
      <c r="G73" s="232" t="str">
        <f>IF(ISNA(VLOOKUP($A73,ES_P2a_0!$A$10:$AQ$100,MATCH(FIXED(G$6,0,TRUE),ES_P2a_0!$A$10:$AQ$10,0)+1,FALSE)),"",VLOOKUP($A73,ES_P2a_0!$A$10:$AQ$100,MATCH(FIXED(G$6,0,TRUE),ES_P2a_0!$A$10:$AQ$10,0)+1,FALSE))</f>
        <v/>
      </c>
      <c r="H73" s="232" t="str">
        <f>IF(ISNA(VLOOKUP($A73,ES_P2a_0!$A$10:$AQ$100,MATCH(FIXED(H$6,0,TRUE),ES_P2a_0!$A$10:$AQ$10,0)+1,FALSE)),"",VLOOKUP($A73,ES_P2a_0!$A$10:$AQ$100,MATCH(FIXED(H$6,0,TRUE),ES_P2a_0!$A$10:$AQ$10,0)+1,FALSE))</f>
        <v/>
      </c>
      <c r="I73" s="232" t="str">
        <f>IF(ISNA(VLOOKUP($A73,ES_P2a_0!$A$10:$AQ$100,MATCH(FIXED(I$6,0,TRUE),ES_P2a_0!$A$10:$AQ$10,0)+1,FALSE)),"",VLOOKUP($A73,ES_P2a_0!$A$10:$AQ$100,MATCH(FIXED(I$6,0,TRUE),ES_P2a_0!$A$10:$AQ$10,0)+1,FALSE))</f>
        <v/>
      </c>
      <c r="J73" s="232" t="str">
        <f>IF(ISNA(VLOOKUP($A73,ES_P2a_0!$A$10:$AQ$100,MATCH(FIXED(J$6,0,TRUE),ES_P2a_0!$A$10:$AQ$10,0)+1,FALSE)),"",VLOOKUP($A73,ES_P2a_0!$A$10:$AQ$100,MATCH(FIXED(J$6,0,TRUE),ES_P2a_0!$A$10:$AQ$10,0)+1,FALSE))</f>
        <v/>
      </c>
      <c r="K73" s="232" t="str">
        <f>IF(ISNA(VLOOKUP($A73,ES_P2a_0!$A$10:$AQ$100,MATCH(FIXED(K$6,0,TRUE),ES_P2a_0!$A$10:$AQ$10,0)+1,FALSE)),"",VLOOKUP($A73,ES_P2a_0!$A$10:$AQ$100,MATCH(FIXED(K$6,0,TRUE),ES_P2a_0!$A$10:$AQ$10,0)+1,FALSE))</f>
        <v/>
      </c>
      <c r="L73" s="232" t="str">
        <f>IF(ISNA(VLOOKUP($A73,ES_P2a_0!$A$10:$AQ$100,MATCH(FIXED(L$6,0,TRUE),ES_P2a_0!$A$10:$AQ$10,0)+1,FALSE)),"",VLOOKUP($A73,ES_P2a_0!$A$10:$AQ$100,MATCH(FIXED(L$6,0,TRUE),ES_P2a_0!$A$10:$AQ$10,0)+1,FALSE))</f>
        <v/>
      </c>
      <c r="M73" s="232" t="str">
        <f>IF(ISNA(VLOOKUP($A73,ES_P2a_0!$A$10:$AQ$100,MATCH(FIXED(M$6,0,TRUE),ES_P2a_0!$A$10:$AQ$10,0)+1,FALSE)),"",VLOOKUP($A73,ES_P2a_0!$A$10:$AQ$100,MATCH(FIXED(M$6,0,TRUE),ES_P2a_0!$A$10:$AQ$10,0)+1,FALSE))</f>
        <v/>
      </c>
      <c r="N73" s="232" t="str">
        <f>IF(ISNA(VLOOKUP($A73,ES_P2a_0!$A$10:$AQ$100,MATCH(FIXED(N$6,0,TRUE),ES_P2a_0!$A$10:$AQ$10,0)+1,FALSE)),"",VLOOKUP($A73,ES_P2a_0!$A$10:$AQ$100,MATCH(FIXED(N$6,0,TRUE),ES_P2a_0!$A$10:$AQ$10,0)+1,FALSE))</f>
        <v/>
      </c>
      <c r="O73" s="232" t="str">
        <f>IF(ISNA(VLOOKUP($A73,ES_P2a_0!$A$10:$AQ$100,MATCH(FIXED(O$6,0,TRUE),ES_P2a_0!$A$10:$AQ$10,0)+1,FALSE)),"",VLOOKUP($A73,ES_P2a_0!$A$10:$AQ$100,MATCH(FIXED(O$6,0,TRUE),ES_P2a_0!$A$10:$AQ$10,0)+1,FALSE))</f>
        <v/>
      </c>
      <c r="P73" s="232" t="str">
        <f>IF(ISNA(VLOOKUP($A73,ES_P2a_0!$A$10:$AQ$100,MATCH(FIXED(P$6,0,TRUE),ES_P2a_0!$A$10:$AQ$10,0)+1,FALSE)),"",VLOOKUP($A73,ES_P2a_0!$A$10:$AQ$100,MATCH(FIXED(P$6,0,TRUE),ES_P2a_0!$A$10:$AQ$10,0)+1,FALSE))</f>
        <v/>
      </c>
      <c r="Q73" s="232" t="str">
        <f>IF(ISNA(VLOOKUP($A73,ES_P2a_0!$A$10:$AQ$100,MATCH(FIXED(Q$6,0,TRUE),ES_P2a_0!$A$10:$AQ$10,0)+1,FALSE)),"",VLOOKUP($A73,ES_P2a_0!$A$10:$AQ$100,MATCH(FIXED(Q$6,0,TRUE),ES_P2a_0!$A$10:$AQ$10,0)+1,FALSE))</f>
        <v/>
      </c>
      <c r="R73" s="232" t="str">
        <f>IF(ISNA(VLOOKUP($A73,ES_P2a_0!$A$10:$AQ$100,MATCH(FIXED(R$6,0,TRUE),ES_P2a_0!$A$10:$AQ$10,0)+1,FALSE)),"",VLOOKUP($A73,ES_P2a_0!$A$10:$AQ$100,MATCH(FIXED(R$6,0,TRUE),ES_P2a_0!$A$10:$AQ$10,0)+1,FALSE))</f>
        <v/>
      </c>
      <c r="S73" s="232" t="str">
        <f>IF(ISNA(VLOOKUP($A73,ES_P2a_0!$A$10:$AQ$100,MATCH(FIXED(S$6,0,TRUE),ES_P2a_0!$A$10:$AQ$10,0)+1,FALSE)),"",VLOOKUP($A73,ES_P2a_0!$A$10:$AQ$100,MATCH(FIXED(S$6,0,TRUE),ES_P2a_0!$A$10:$AQ$10,0)+1,FALSE))</f>
        <v/>
      </c>
      <c r="T73" s="232" t="str">
        <f>IF(ISNA(VLOOKUP($A73,ES_P2a_0!$A$10:$AQ$100,MATCH(FIXED(T$6,0,TRUE),ES_P2a_0!$A$10:$AQ$10,0)+1,FALSE)),"",VLOOKUP($A73,ES_P2a_0!$A$10:$AQ$100,MATCH(FIXED(T$6,0,TRUE),ES_P2a_0!$A$10:$AQ$10,0)+1,FALSE))</f>
        <v/>
      </c>
      <c r="U73" s="232" t="str">
        <f>IF(ISNA(VLOOKUP($A73,ES_P2a_0!$A$10:$AQ$100,MATCH(FIXED(U$6,0,TRUE),ES_P2a_0!$A$10:$AQ$10,0)+1,FALSE)),"",VLOOKUP($A73,ES_P2a_0!$A$10:$AQ$100,MATCH(FIXED(U$6,0,TRUE),ES_P2a_0!$A$10:$AQ$10,0)+1,FALSE))</f>
        <v/>
      </c>
      <c r="V73" s="232" t="str">
        <f>IF(ISNA(VLOOKUP($A73,ES_P2a_0!$A$10:$AQ$100,MATCH(FIXED(V$6,0,TRUE),ES_P2a_0!$A$10:$AQ$10,0)+1,FALSE)),"",VLOOKUP($A73,ES_P2a_0!$A$10:$AQ$100,MATCH(FIXED(V$6,0,TRUE),ES_P2a_0!$A$10:$AQ$10,0)+1,FALSE))</f>
        <v/>
      </c>
      <c r="W73" s="232" t="str">
        <f>IF(ISNA(VLOOKUP($A73,ES_P2a_0!$A$10:$AQ$100,MATCH(FIXED(W$6,0,TRUE),ES_P2a_0!$A$10:$AQ$10,0)+1,FALSE)),"",VLOOKUP($A73,ES_P2a_0!$A$10:$AQ$100,MATCH(FIXED(W$6,0,TRUE),ES_P2a_0!$A$10:$AQ$10,0)+1,FALSE))</f>
        <v/>
      </c>
    </row>
    <row r="74" spans="1:23">
      <c r="A74" s="230" t="str">
        <f>lookup!Z33</f>
        <v>United Kingdom</v>
      </c>
      <c r="B74" s="232" t="str">
        <f>VLOOKUP(A74,lookup!$Z$2:$AA$77,2,FALSE)</f>
        <v>Ηνωμένο Βασίλειο</v>
      </c>
      <c r="C74" s="232" t="str">
        <f>IF(ISNA(VLOOKUP($A74,ES_P2a_0!$A$10:$AQ$100,MATCH(FIXED(C$6,0,TRUE),ES_P2a_0!$A$10:$AQ$10,0)+1,FALSE)),"",VLOOKUP($A74,ES_P2a_0!$A$10:$AQ$100,MATCH(FIXED(C$6,0,TRUE),ES_P2a_0!$A$10:$AQ$10,0)+1,FALSE))</f>
        <v/>
      </c>
      <c r="D74" s="232" t="str">
        <f>IF(ISNA(VLOOKUP($A74,ES_P2a_0!$A$10:$AQ$100,MATCH(FIXED(D$6,0,TRUE),ES_P2a_0!$A$10:$AQ$10,0)+1,FALSE)),"",VLOOKUP($A74,ES_P2a_0!$A$10:$AQ$100,MATCH(FIXED(D$6,0,TRUE),ES_P2a_0!$A$10:$AQ$10,0)+1,FALSE))</f>
        <v/>
      </c>
      <c r="E74" s="232" t="str">
        <f>IF(ISNA(VLOOKUP($A74,ES_P2a_0!$A$10:$AQ$100,MATCH(FIXED(E$6,0,TRUE),ES_P2a_0!$A$10:$AQ$10,0)+1,FALSE)),"",VLOOKUP($A74,ES_P2a_0!$A$10:$AQ$100,MATCH(FIXED(E$6,0,TRUE),ES_P2a_0!$A$10:$AQ$10,0)+1,FALSE))</f>
        <v/>
      </c>
      <c r="F74" s="232" t="str">
        <f>IF(ISNA(VLOOKUP($A74,ES_P2a_0!$A$10:$AQ$100,MATCH(FIXED(F$6,0,TRUE),ES_P2a_0!$A$10:$AQ$10,0)+1,FALSE)),"",VLOOKUP($A74,ES_P2a_0!$A$10:$AQ$100,MATCH(FIXED(F$6,0,TRUE),ES_P2a_0!$A$10:$AQ$10,0)+1,FALSE))</f>
        <v/>
      </c>
      <c r="G74" s="232" t="str">
        <f>IF(ISNA(VLOOKUP($A74,ES_P2a_0!$A$10:$AQ$100,MATCH(FIXED(G$6,0,TRUE),ES_P2a_0!$A$10:$AQ$10,0)+1,FALSE)),"",VLOOKUP($A74,ES_P2a_0!$A$10:$AQ$100,MATCH(FIXED(G$6,0,TRUE),ES_P2a_0!$A$10:$AQ$10,0)+1,FALSE))</f>
        <v/>
      </c>
      <c r="H74" s="232" t="str">
        <f>IF(ISNA(VLOOKUP($A74,ES_P2a_0!$A$10:$AQ$100,MATCH(FIXED(H$6,0,TRUE),ES_P2a_0!$A$10:$AQ$10,0)+1,FALSE)),"",VLOOKUP($A74,ES_P2a_0!$A$10:$AQ$100,MATCH(FIXED(H$6,0,TRUE),ES_P2a_0!$A$10:$AQ$10,0)+1,FALSE))</f>
        <v/>
      </c>
      <c r="I74" s="232" t="str">
        <f>IF(ISNA(VLOOKUP($A74,ES_P2a_0!$A$10:$AQ$100,MATCH(FIXED(I$6,0,TRUE),ES_P2a_0!$A$10:$AQ$10,0)+1,FALSE)),"",VLOOKUP($A74,ES_P2a_0!$A$10:$AQ$100,MATCH(FIXED(I$6,0,TRUE),ES_P2a_0!$A$10:$AQ$10,0)+1,FALSE))</f>
        <v/>
      </c>
      <c r="J74" s="232" t="str">
        <f>IF(ISNA(VLOOKUP($A74,ES_P2a_0!$A$10:$AQ$100,MATCH(FIXED(J$6,0,TRUE),ES_P2a_0!$A$10:$AQ$10,0)+1,FALSE)),"",VLOOKUP($A74,ES_P2a_0!$A$10:$AQ$100,MATCH(FIXED(J$6,0,TRUE),ES_P2a_0!$A$10:$AQ$10,0)+1,FALSE))</f>
        <v/>
      </c>
      <c r="K74" s="232" t="str">
        <f>IF(ISNA(VLOOKUP($A74,ES_P2a_0!$A$10:$AQ$100,MATCH(FIXED(K$6,0,TRUE),ES_P2a_0!$A$10:$AQ$10,0)+1,FALSE)),"",VLOOKUP($A74,ES_P2a_0!$A$10:$AQ$100,MATCH(FIXED(K$6,0,TRUE),ES_P2a_0!$A$10:$AQ$10,0)+1,FALSE))</f>
        <v/>
      </c>
      <c r="L74" s="232" t="str">
        <f>IF(ISNA(VLOOKUP($A74,ES_P2a_0!$A$10:$AQ$100,MATCH(FIXED(L$6,0,TRUE),ES_P2a_0!$A$10:$AQ$10,0)+1,FALSE)),"",VLOOKUP($A74,ES_P2a_0!$A$10:$AQ$100,MATCH(FIXED(L$6,0,TRUE),ES_P2a_0!$A$10:$AQ$10,0)+1,FALSE))</f>
        <v/>
      </c>
      <c r="M74" s="232" t="str">
        <f>IF(ISNA(VLOOKUP($A74,ES_P2a_0!$A$10:$AQ$100,MATCH(FIXED(M$6,0,TRUE),ES_P2a_0!$A$10:$AQ$10,0)+1,FALSE)),"",VLOOKUP($A74,ES_P2a_0!$A$10:$AQ$100,MATCH(FIXED(M$6,0,TRUE),ES_P2a_0!$A$10:$AQ$10,0)+1,FALSE))</f>
        <v/>
      </c>
      <c r="N74" s="232" t="str">
        <f>IF(ISNA(VLOOKUP($A74,ES_P2a_0!$A$10:$AQ$100,MATCH(FIXED(N$6,0,TRUE),ES_P2a_0!$A$10:$AQ$10,0)+1,FALSE)),"",VLOOKUP($A74,ES_P2a_0!$A$10:$AQ$100,MATCH(FIXED(N$6,0,TRUE),ES_P2a_0!$A$10:$AQ$10,0)+1,FALSE))</f>
        <v/>
      </c>
      <c r="O74" s="232" t="str">
        <f>IF(ISNA(VLOOKUP($A74,ES_P2a_0!$A$10:$AQ$100,MATCH(FIXED(O$6,0,TRUE),ES_P2a_0!$A$10:$AQ$10,0)+1,FALSE)),"",VLOOKUP($A74,ES_P2a_0!$A$10:$AQ$100,MATCH(FIXED(O$6,0,TRUE),ES_P2a_0!$A$10:$AQ$10,0)+1,FALSE))</f>
        <v/>
      </c>
      <c r="P74" s="232" t="str">
        <f>IF(ISNA(VLOOKUP($A74,ES_P2a_0!$A$10:$AQ$100,MATCH(FIXED(P$6,0,TRUE),ES_P2a_0!$A$10:$AQ$10,0)+1,FALSE)),"",VLOOKUP($A74,ES_P2a_0!$A$10:$AQ$100,MATCH(FIXED(P$6,0,TRUE),ES_P2a_0!$A$10:$AQ$10,0)+1,FALSE))</f>
        <v/>
      </c>
      <c r="Q74" s="232" t="str">
        <f>IF(ISNA(VLOOKUP($A74,ES_P2a_0!$A$10:$AQ$100,MATCH(FIXED(Q$6,0,TRUE),ES_P2a_0!$A$10:$AQ$10,0)+1,FALSE)),"",VLOOKUP($A74,ES_P2a_0!$A$10:$AQ$100,MATCH(FIXED(Q$6,0,TRUE),ES_P2a_0!$A$10:$AQ$10,0)+1,FALSE))</f>
        <v/>
      </c>
      <c r="R74" s="232" t="str">
        <f>IF(ISNA(VLOOKUP($A74,ES_P2a_0!$A$10:$AQ$100,MATCH(FIXED(R$6,0,TRUE),ES_P2a_0!$A$10:$AQ$10,0)+1,FALSE)),"",VLOOKUP($A74,ES_P2a_0!$A$10:$AQ$100,MATCH(FIXED(R$6,0,TRUE),ES_P2a_0!$A$10:$AQ$10,0)+1,FALSE))</f>
        <v/>
      </c>
      <c r="S74" s="232" t="str">
        <f>IF(ISNA(VLOOKUP($A74,ES_P2a_0!$A$10:$AQ$100,MATCH(FIXED(S$6,0,TRUE),ES_P2a_0!$A$10:$AQ$10,0)+1,FALSE)),"",VLOOKUP($A74,ES_P2a_0!$A$10:$AQ$100,MATCH(FIXED(S$6,0,TRUE),ES_P2a_0!$A$10:$AQ$10,0)+1,FALSE))</f>
        <v/>
      </c>
      <c r="T74" s="232" t="str">
        <f>IF(ISNA(VLOOKUP($A74,ES_P2a_0!$A$10:$AQ$100,MATCH(FIXED(T$6,0,TRUE),ES_P2a_0!$A$10:$AQ$10,0)+1,FALSE)),"",VLOOKUP($A74,ES_P2a_0!$A$10:$AQ$100,MATCH(FIXED(T$6,0,TRUE),ES_P2a_0!$A$10:$AQ$10,0)+1,FALSE))</f>
        <v/>
      </c>
      <c r="U74" s="232" t="str">
        <f>IF(ISNA(VLOOKUP($A74,ES_P2a_0!$A$10:$AQ$100,MATCH(FIXED(U$6,0,TRUE),ES_P2a_0!$A$10:$AQ$10,0)+1,FALSE)),"",VLOOKUP($A74,ES_P2a_0!$A$10:$AQ$100,MATCH(FIXED(U$6,0,TRUE),ES_P2a_0!$A$10:$AQ$10,0)+1,FALSE))</f>
        <v/>
      </c>
      <c r="V74" s="232" t="str">
        <f>IF(ISNA(VLOOKUP($A74,ES_P2a_0!$A$10:$AQ$100,MATCH(FIXED(V$6,0,TRUE),ES_P2a_0!$A$10:$AQ$10,0)+1,FALSE)),"",VLOOKUP($A74,ES_P2a_0!$A$10:$AQ$100,MATCH(FIXED(V$6,0,TRUE),ES_P2a_0!$A$10:$AQ$10,0)+1,FALSE))</f>
        <v/>
      </c>
      <c r="W74" s="232" t="str">
        <f>IF(ISNA(VLOOKUP($A74,ES_P2a_0!$A$10:$AQ$100,MATCH(FIXED(W$6,0,TRUE),ES_P2a_0!$A$10:$AQ$10,0)+1,FALSE)),"",VLOOKUP($A74,ES_P2a_0!$A$10:$AQ$100,MATCH(FIXED(W$6,0,TRUE),ES_P2a_0!$A$10:$AQ$10,0)+1,FALSE))</f>
        <v/>
      </c>
    </row>
    <row r="75" spans="1:23">
      <c r="A75" s="230" t="str">
        <f>lookup!Z34</f>
        <v>United States</v>
      </c>
      <c r="B75" s="232" t="str">
        <f>VLOOKUP(A75,lookup!$Z$2:$AA$77,2,FALSE)</f>
        <v>Ηνωμένες Πολιτείες</v>
      </c>
      <c r="C75" s="232" t="str">
        <f>IF(ISNA(VLOOKUP($A75,ES_P2a_0!$A$10:$AQ$100,MATCH(FIXED(C$6,0,TRUE),ES_P2a_0!$A$10:$AQ$10,0)+1,FALSE)),"",VLOOKUP($A75,ES_P2a_0!$A$10:$AQ$100,MATCH(FIXED(C$6,0,TRUE),ES_P2a_0!$A$10:$AQ$10,0)+1,FALSE))</f>
        <v>e</v>
      </c>
      <c r="D75" s="232" t="str">
        <f>IF(ISNA(VLOOKUP($A75,ES_P2a_0!$A$10:$AQ$100,MATCH(FIXED(D$6,0,TRUE),ES_P2a_0!$A$10:$AQ$10,0)+1,FALSE)),"",VLOOKUP($A75,ES_P2a_0!$A$10:$AQ$100,MATCH(FIXED(D$6,0,TRUE),ES_P2a_0!$A$10:$AQ$10,0)+1,FALSE))</f>
        <v>e</v>
      </c>
      <c r="E75" s="232" t="str">
        <f>IF(ISNA(VLOOKUP($A75,ES_P2a_0!$A$10:$AQ$100,MATCH(FIXED(E$6,0,TRUE),ES_P2a_0!$A$10:$AQ$10,0)+1,FALSE)),"",VLOOKUP($A75,ES_P2a_0!$A$10:$AQ$100,MATCH(FIXED(E$6,0,TRUE),ES_P2a_0!$A$10:$AQ$10,0)+1,FALSE))</f>
        <v>e</v>
      </c>
      <c r="F75" s="232" t="str">
        <f>IF(ISNA(VLOOKUP($A75,ES_P2a_0!$A$10:$AQ$100,MATCH(FIXED(F$6,0,TRUE),ES_P2a_0!$A$10:$AQ$10,0)+1,FALSE)),"",VLOOKUP($A75,ES_P2a_0!$A$10:$AQ$100,MATCH(FIXED(F$6,0,TRUE),ES_P2a_0!$A$10:$AQ$10,0)+1,FALSE))</f>
        <v>e</v>
      </c>
      <c r="G75" s="232" t="str">
        <f>IF(ISNA(VLOOKUP($A75,ES_P2a_0!$A$10:$AQ$100,MATCH(FIXED(G$6,0,TRUE),ES_P2a_0!$A$10:$AQ$10,0)+1,FALSE)),"",VLOOKUP($A75,ES_P2a_0!$A$10:$AQ$100,MATCH(FIXED(G$6,0,TRUE),ES_P2a_0!$A$10:$AQ$10,0)+1,FALSE))</f>
        <v>e</v>
      </c>
      <c r="H75" s="232" t="str">
        <f>IF(ISNA(VLOOKUP($A75,ES_P2a_0!$A$10:$AQ$100,MATCH(FIXED(H$6,0,TRUE),ES_P2a_0!$A$10:$AQ$10,0)+1,FALSE)),"",VLOOKUP($A75,ES_P2a_0!$A$10:$AQ$100,MATCH(FIXED(H$6,0,TRUE),ES_P2a_0!$A$10:$AQ$10,0)+1,FALSE))</f>
        <v>e</v>
      </c>
      <c r="I75" s="232" t="str">
        <f>IF(ISNA(VLOOKUP($A75,ES_P2a_0!$A$10:$AQ$100,MATCH(FIXED(I$6,0,TRUE),ES_P2a_0!$A$10:$AQ$10,0)+1,FALSE)),"",VLOOKUP($A75,ES_P2a_0!$A$10:$AQ$100,MATCH(FIXED(I$6,0,TRUE),ES_P2a_0!$A$10:$AQ$10,0)+1,FALSE))</f>
        <v>e</v>
      </c>
      <c r="J75" s="232" t="str">
        <f>IF(ISNA(VLOOKUP($A75,ES_P2a_0!$A$10:$AQ$100,MATCH(FIXED(J$6,0,TRUE),ES_P2a_0!$A$10:$AQ$10,0)+1,FALSE)),"",VLOOKUP($A75,ES_P2a_0!$A$10:$AQ$100,MATCH(FIXED(J$6,0,TRUE),ES_P2a_0!$A$10:$AQ$10,0)+1,FALSE))</f>
        <v>e</v>
      </c>
      <c r="K75" s="232" t="str">
        <f>IF(ISNA(VLOOKUP($A75,ES_P2a_0!$A$10:$AQ$100,MATCH(FIXED(K$6,0,TRUE),ES_P2a_0!$A$10:$AQ$10,0)+1,FALSE)),"",VLOOKUP($A75,ES_P2a_0!$A$10:$AQ$100,MATCH(FIXED(K$6,0,TRUE),ES_P2a_0!$A$10:$AQ$10,0)+1,FALSE))</f>
        <v>e</v>
      </c>
      <c r="L75" s="232" t="str">
        <f>IF(ISNA(VLOOKUP($A75,ES_P2a_0!$A$10:$AQ$100,MATCH(FIXED(L$6,0,TRUE),ES_P2a_0!$A$10:$AQ$10,0)+1,FALSE)),"",VLOOKUP($A75,ES_P2a_0!$A$10:$AQ$100,MATCH(FIXED(L$6,0,TRUE),ES_P2a_0!$A$10:$AQ$10,0)+1,FALSE))</f>
        <v>e</v>
      </c>
      <c r="M75" s="232" t="str">
        <f>IF(ISNA(VLOOKUP($A75,ES_P2a_0!$A$10:$AQ$100,MATCH(FIXED(M$6,0,TRUE),ES_P2a_0!$A$10:$AQ$10,0)+1,FALSE)),"",VLOOKUP($A75,ES_P2a_0!$A$10:$AQ$100,MATCH(FIXED(M$6,0,TRUE),ES_P2a_0!$A$10:$AQ$10,0)+1,FALSE))</f>
        <v>e</v>
      </c>
      <c r="N75" s="232" t="str">
        <f>IF(ISNA(VLOOKUP($A75,ES_P2a_0!$A$10:$AQ$100,MATCH(FIXED(N$6,0,TRUE),ES_P2a_0!$A$10:$AQ$10,0)+1,FALSE)),"",VLOOKUP($A75,ES_P2a_0!$A$10:$AQ$100,MATCH(FIXED(N$6,0,TRUE),ES_P2a_0!$A$10:$AQ$10,0)+1,FALSE))</f>
        <v>e</v>
      </c>
      <c r="O75" s="232" t="str">
        <f>IF(ISNA(VLOOKUP($A75,ES_P2a_0!$A$10:$AQ$100,MATCH(FIXED(O$6,0,TRUE),ES_P2a_0!$A$10:$AQ$10,0)+1,FALSE)),"",VLOOKUP($A75,ES_P2a_0!$A$10:$AQ$100,MATCH(FIXED(O$6,0,TRUE),ES_P2a_0!$A$10:$AQ$10,0)+1,FALSE))</f>
        <v>e</v>
      </c>
      <c r="P75" s="232" t="str">
        <f>IF(ISNA(VLOOKUP($A75,ES_P2a_0!$A$10:$AQ$100,MATCH(FIXED(P$6,0,TRUE),ES_P2a_0!$A$10:$AQ$10,0)+1,FALSE)),"",VLOOKUP($A75,ES_P2a_0!$A$10:$AQ$100,MATCH(FIXED(P$6,0,TRUE),ES_P2a_0!$A$10:$AQ$10,0)+1,FALSE))</f>
        <v>e</v>
      </c>
      <c r="Q75" s="232" t="str">
        <f>IF(ISNA(VLOOKUP($A75,ES_P2a_0!$A$10:$AQ$100,MATCH(FIXED(Q$6,0,TRUE),ES_P2a_0!$A$10:$AQ$10,0)+1,FALSE)),"",VLOOKUP($A75,ES_P2a_0!$A$10:$AQ$100,MATCH(FIXED(Q$6,0,TRUE),ES_P2a_0!$A$10:$AQ$10,0)+1,FALSE))</f>
        <v>e</v>
      </c>
      <c r="R75" s="232" t="str">
        <f>IF(ISNA(VLOOKUP($A75,ES_P2a_0!$A$10:$AQ$100,MATCH(FIXED(R$6,0,TRUE),ES_P2a_0!$A$10:$AQ$10,0)+1,FALSE)),"",VLOOKUP($A75,ES_P2a_0!$A$10:$AQ$100,MATCH(FIXED(R$6,0,TRUE),ES_P2a_0!$A$10:$AQ$10,0)+1,FALSE))</f>
        <v/>
      </c>
      <c r="S75" s="232" t="str">
        <f>IF(ISNA(VLOOKUP($A75,ES_P2a_0!$A$10:$AQ$100,MATCH(FIXED(S$6,0,TRUE),ES_P2a_0!$A$10:$AQ$10,0)+1,FALSE)),"",VLOOKUP($A75,ES_P2a_0!$A$10:$AQ$100,MATCH(FIXED(S$6,0,TRUE),ES_P2a_0!$A$10:$AQ$10,0)+1,FALSE))</f>
        <v/>
      </c>
      <c r="T75" s="232" t="str">
        <f>IF(ISNA(VLOOKUP($A75,ES_P2a_0!$A$10:$AQ$100,MATCH(FIXED(T$6,0,TRUE),ES_P2a_0!$A$10:$AQ$10,0)+1,FALSE)),"",VLOOKUP($A75,ES_P2a_0!$A$10:$AQ$100,MATCH(FIXED(T$6,0,TRUE),ES_P2a_0!$A$10:$AQ$10,0)+1,FALSE))</f>
        <v/>
      </c>
      <c r="U75" s="232" t="str">
        <f>IF(ISNA(VLOOKUP($A75,ES_P2a_0!$A$10:$AQ$100,MATCH(FIXED(U$6,0,TRUE),ES_P2a_0!$A$10:$AQ$10,0)+1,FALSE)),"",VLOOKUP($A75,ES_P2a_0!$A$10:$AQ$100,MATCH(FIXED(U$6,0,TRUE),ES_P2a_0!$A$10:$AQ$10,0)+1,FALSE))</f>
        <v/>
      </c>
      <c r="V75" s="232" t="str">
        <f>IF(ISNA(VLOOKUP($A75,ES_P2a_0!$A$10:$AQ$100,MATCH(FIXED(V$6,0,TRUE),ES_P2a_0!$A$10:$AQ$10,0)+1,FALSE)),"",VLOOKUP($A75,ES_P2a_0!$A$10:$AQ$100,MATCH(FIXED(V$6,0,TRUE),ES_P2a_0!$A$10:$AQ$10,0)+1,FALSE))</f>
        <v/>
      </c>
      <c r="W75" s="232" t="str">
        <f>IF(ISNA(VLOOKUP($A75,ES_P2a_0!$A$10:$AQ$100,MATCH(FIXED(W$6,0,TRUE),ES_P2a_0!$A$10:$AQ$10,0)+1,FALSE)),"",VLOOKUP($A75,ES_P2a_0!$A$10:$AQ$100,MATCH(FIXED(W$6,0,TRUE),ES_P2a_0!$A$10:$AQ$10,0)+1,FALSE))</f>
        <v/>
      </c>
    </row>
    <row r="76" spans="1:23">
      <c r="A76" s="230" t="str">
        <f>lookup!Z35</f>
        <v>Japan</v>
      </c>
      <c r="B76" s="232" t="str">
        <f>VLOOKUP(A76,lookup!$Z$2:$AA$77,2,FALSE)</f>
        <v>Ιαπωνία</v>
      </c>
      <c r="C76" s="232" t="str">
        <f>IF(ISNA(VLOOKUP($A76,ES_P2a_0!$A$10:$AQ$100,MATCH(FIXED(C$6,0,TRUE),ES_P2a_0!$A$10:$AQ$10,0)+1,FALSE)),"",VLOOKUP($A76,ES_P2a_0!$A$10:$AQ$100,MATCH(FIXED(C$6,0,TRUE),ES_P2a_0!$A$10:$AQ$10,0)+1,FALSE))</f>
        <v/>
      </c>
      <c r="D76" s="232" t="str">
        <f>IF(ISNA(VLOOKUP($A76,ES_P2a_0!$A$10:$AQ$100,MATCH(FIXED(D$6,0,TRUE),ES_P2a_0!$A$10:$AQ$10,0)+1,FALSE)),"",VLOOKUP($A76,ES_P2a_0!$A$10:$AQ$100,MATCH(FIXED(D$6,0,TRUE),ES_P2a_0!$A$10:$AQ$10,0)+1,FALSE))</f>
        <v/>
      </c>
      <c r="E76" s="232" t="str">
        <f>IF(ISNA(VLOOKUP($A76,ES_P2a_0!$A$10:$AQ$100,MATCH(FIXED(E$6,0,TRUE),ES_P2a_0!$A$10:$AQ$10,0)+1,FALSE)),"",VLOOKUP($A76,ES_P2a_0!$A$10:$AQ$100,MATCH(FIXED(E$6,0,TRUE),ES_P2a_0!$A$10:$AQ$10,0)+1,FALSE))</f>
        <v/>
      </c>
      <c r="F76" s="232" t="str">
        <f>IF(ISNA(VLOOKUP($A76,ES_P2a_0!$A$10:$AQ$100,MATCH(FIXED(F$6,0,TRUE),ES_P2a_0!$A$10:$AQ$10,0)+1,FALSE)),"",VLOOKUP($A76,ES_P2a_0!$A$10:$AQ$100,MATCH(FIXED(F$6,0,TRUE),ES_P2a_0!$A$10:$AQ$10,0)+1,FALSE))</f>
        <v/>
      </c>
      <c r="G76" s="232" t="str">
        <f>IF(ISNA(VLOOKUP($A76,ES_P2a_0!$A$10:$AQ$100,MATCH(FIXED(G$6,0,TRUE),ES_P2a_0!$A$10:$AQ$10,0)+1,FALSE)),"",VLOOKUP($A76,ES_P2a_0!$A$10:$AQ$100,MATCH(FIXED(G$6,0,TRUE),ES_P2a_0!$A$10:$AQ$10,0)+1,FALSE))</f>
        <v/>
      </c>
      <c r="H76" s="232" t="str">
        <f>IF(ISNA(VLOOKUP($A76,ES_P2a_0!$A$10:$AQ$100,MATCH(FIXED(H$6,0,TRUE),ES_P2a_0!$A$10:$AQ$10,0)+1,FALSE)),"",VLOOKUP($A76,ES_P2a_0!$A$10:$AQ$100,MATCH(FIXED(H$6,0,TRUE),ES_P2a_0!$A$10:$AQ$10,0)+1,FALSE))</f>
        <v/>
      </c>
      <c r="I76" s="232" t="str">
        <f>IF(ISNA(VLOOKUP($A76,ES_P2a_0!$A$10:$AQ$100,MATCH(FIXED(I$6,0,TRUE),ES_P2a_0!$A$10:$AQ$10,0)+1,FALSE)),"",VLOOKUP($A76,ES_P2a_0!$A$10:$AQ$100,MATCH(FIXED(I$6,0,TRUE),ES_P2a_0!$A$10:$AQ$10,0)+1,FALSE))</f>
        <v/>
      </c>
      <c r="J76" s="232" t="str">
        <f>IF(ISNA(VLOOKUP($A76,ES_P2a_0!$A$10:$AQ$100,MATCH(FIXED(J$6,0,TRUE),ES_P2a_0!$A$10:$AQ$10,0)+1,FALSE)),"",VLOOKUP($A76,ES_P2a_0!$A$10:$AQ$100,MATCH(FIXED(J$6,0,TRUE),ES_P2a_0!$A$10:$AQ$10,0)+1,FALSE))</f>
        <v/>
      </c>
      <c r="K76" s="232" t="str">
        <f>IF(ISNA(VLOOKUP($A76,ES_P2a_0!$A$10:$AQ$100,MATCH(FIXED(K$6,0,TRUE),ES_P2a_0!$A$10:$AQ$10,0)+1,FALSE)),"",VLOOKUP($A76,ES_P2a_0!$A$10:$AQ$100,MATCH(FIXED(K$6,0,TRUE),ES_P2a_0!$A$10:$AQ$10,0)+1,FALSE))</f>
        <v/>
      </c>
      <c r="L76" s="232" t="str">
        <f>IF(ISNA(VLOOKUP($A76,ES_P2a_0!$A$10:$AQ$100,MATCH(FIXED(L$6,0,TRUE),ES_P2a_0!$A$10:$AQ$10,0)+1,FALSE)),"",VLOOKUP($A76,ES_P2a_0!$A$10:$AQ$100,MATCH(FIXED(L$6,0,TRUE),ES_P2a_0!$A$10:$AQ$10,0)+1,FALSE))</f>
        <v/>
      </c>
      <c r="M76" s="232" t="str">
        <f>IF(ISNA(VLOOKUP($A76,ES_P2a_0!$A$10:$AQ$100,MATCH(FIXED(M$6,0,TRUE),ES_P2a_0!$A$10:$AQ$10,0)+1,FALSE)),"",VLOOKUP($A76,ES_P2a_0!$A$10:$AQ$100,MATCH(FIXED(M$6,0,TRUE),ES_P2a_0!$A$10:$AQ$10,0)+1,FALSE))</f>
        <v/>
      </c>
      <c r="N76" s="232" t="str">
        <f>IF(ISNA(VLOOKUP($A76,ES_P2a_0!$A$10:$AQ$100,MATCH(FIXED(N$6,0,TRUE),ES_P2a_0!$A$10:$AQ$10,0)+1,FALSE)),"",VLOOKUP($A76,ES_P2a_0!$A$10:$AQ$100,MATCH(FIXED(N$6,0,TRUE),ES_P2a_0!$A$10:$AQ$10,0)+1,FALSE))</f>
        <v/>
      </c>
      <c r="O76" s="232" t="str">
        <f>IF(ISNA(VLOOKUP($A76,ES_P2a_0!$A$10:$AQ$100,MATCH(FIXED(O$6,0,TRUE),ES_P2a_0!$A$10:$AQ$10,0)+1,FALSE)),"",VLOOKUP($A76,ES_P2a_0!$A$10:$AQ$100,MATCH(FIXED(O$6,0,TRUE),ES_P2a_0!$A$10:$AQ$10,0)+1,FALSE))</f>
        <v/>
      </c>
      <c r="P76" s="232" t="str">
        <f>IF(ISNA(VLOOKUP($A76,ES_P2a_0!$A$10:$AQ$100,MATCH(FIXED(P$6,0,TRUE),ES_P2a_0!$A$10:$AQ$10,0)+1,FALSE)),"",VLOOKUP($A76,ES_P2a_0!$A$10:$AQ$100,MATCH(FIXED(P$6,0,TRUE),ES_P2a_0!$A$10:$AQ$10,0)+1,FALSE))</f>
        <v/>
      </c>
      <c r="Q76" s="232" t="str">
        <f>IF(ISNA(VLOOKUP($A76,ES_P2a_0!$A$10:$AQ$100,MATCH(FIXED(Q$6,0,TRUE),ES_P2a_0!$A$10:$AQ$10,0)+1,FALSE)),"",VLOOKUP($A76,ES_P2a_0!$A$10:$AQ$100,MATCH(FIXED(Q$6,0,TRUE),ES_P2a_0!$A$10:$AQ$10,0)+1,FALSE))</f>
        <v/>
      </c>
      <c r="R76" s="232" t="str">
        <f>IF(ISNA(VLOOKUP($A76,ES_P2a_0!$A$10:$AQ$100,MATCH(FIXED(R$6,0,TRUE),ES_P2a_0!$A$10:$AQ$10,0)+1,FALSE)),"",VLOOKUP($A76,ES_P2a_0!$A$10:$AQ$100,MATCH(FIXED(R$6,0,TRUE),ES_P2a_0!$A$10:$AQ$10,0)+1,FALSE))</f>
        <v/>
      </c>
      <c r="S76" s="232" t="str">
        <f>IF(ISNA(VLOOKUP($A76,ES_P2a_0!$A$10:$AQ$100,MATCH(FIXED(S$6,0,TRUE),ES_P2a_0!$A$10:$AQ$10,0)+1,FALSE)),"",VLOOKUP($A76,ES_P2a_0!$A$10:$AQ$100,MATCH(FIXED(S$6,0,TRUE),ES_P2a_0!$A$10:$AQ$10,0)+1,FALSE))</f>
        <v/>
      </c>
      <c r="T76" s="232" t="str">
        <f>IF(ISNA(VLOOKUP($A76,ES_P2a_0!$A$10:$AQ$100,MATCH(FIXED(T$6,0,TRUE),ES_P2a_0!$A$10:$AQ$10,0)+1,FALSE)),"",VLOOKUP($A76,ES_P2a_0!$A$10:$AQ$100,MATCH(FIXED(T$6,0,TRUE),ES_P2a_0!$A$10:$AQ$10,0)+1,FALSE))</f>
        <v/>
      </c>
      <c r="U76" s="232" t="str">
        <f>IF(ISNA(VLOOKUP($A76,ES_P2a_0!$A$10:$AQ$100,MATCH(FIXED(U$6,0,TRUE),ES_P2a_0!$A$10:$AQ$10,0)+1,FALSE)),"",VLOOKUP($A76,ES_P2a_0!$A$10:$AQ$100,MATCH(FIXED(U$6,0,TRUE),ES_P2a_0!$A$10:$AQ$10,0)+1,FALSE))</f>
        <v/>
      </c>
      <c r="V76" s="232" t="str">
        <f>IF(ISNA(VLOOKUP($A76,ES_P2a_0!$A$10:$AQ$100,MATCH(FIXED(V$6,0,TRUE),ES_P2a_0!$A$10:$AQ$10,0)+1,FALSE)),"",VLOOKUP($A76,ES_P2a_0!$A$10:$AQ$100,MATCH(FIXED(V$6,0,TRUE),ES_P2a_0!$A$10:$AQ$10,0)+1,FALSE))</f>
        <v/>
      </c>
      <c r="W76" s="232" t="str">
        <f>IF(ISNA(VLOOKUP($A76,ES_P2a_0!$A$10:$AQ$100,MATCH(FIXED(W$6,0,TRUE),ES_P2a_0!$A$10:$AQ$10,0)+1,FALSE)),"",VLOOKUP($A76,ES_P2a_0!$A$10:$AQ$100,MATCH(FIXED(W$6,0,TRUE),ES_P2a_0!$A$10:$AQ$10,0)+1,FALSE))</f>
        <v/>
      </c>
    </row>
    <row r="77" spans="1:23">
      <c r="B77" s="232"/>
      <c r="C77" s="232"/>
      <c r="D77" s="232"/>
      <c r="E77" s="232"/>
      <c r="F77" s="232"/>
      <c r="G77" s="232"/>
      <c r="H77" s="232"/>
      <c r="I77" s="232"/>
      <c r="J77" s="232"/>
      <c r="K77" s="232"/>
      <c r="L77" s="232"/>
      <c r="M77" s="232"/>
      <c r="N77" s="232"/>
      <c r="O77" s="232"/>
      <c r="P77" s="232"/>
      <c r="Q77" s="232"/>
      <c r="R77" s="232"/>
      <c r="S77" s="232"/>
      <c r="T77" s="232"/>
      <c r="U77" s="232"/>
      <c r="V77" s="232"/>
      <c r="W77" s="232"/>
    </row>
    <row r="78" spans="1:23">
      <c r="B78" s="232"/>
      <c r="C78" s="232"/>
      <c r="D78" s="232"/>
      <c r="E78" s="232"/>
      <c r="F78" s="232"/>
      <c r="G78" s="232"/>
      <c r="H78" s="232"/>
      <c r="I78" s="232"/>
      <c r="J78" s="232"/>
      <c r="K78" s="232"/>
      <c r="L78" s="232"/>
      <c r="M78" s="232"/>
      <c r="N78" s="232"/>
      <c r="O78" s="232"/>
      <c r="P78" s="232"/>
      <c r="Q78" s="232"/>
      <c r="R78" s="232"/>
      <c r="S78" s="232"/>
      <c r="T78" s="232"/>
      <c r="U78" s="232"/>
      <c r="V78" s="232"/>
      <c r="W78" s="232"/>
    </row>
    <row r="79" spans="1:23">
      <c r="B79" s="232"/>
      <c r="C79" s="232"/>
      <c r="D79" s="232"/>
      <c r="E79" s="232"/>
      <c r="F79" s="232"/>
      <c r="G79" s="232"/>
      <c r="H79" s="232"/>
      <c r="I79" s="232"/>
      <c r="J79" s="232"/>
      <c r="K79" s="232"/>
      <c r="L79" s="232"/>
      <c r="M79" s="232"/>
      <c r="N79" s="232"/>
      <c r="O79" s="232"/>
      <c r="P79" s="232"/>
      <c r="Q79" s="232"/>
      <c r="R79" s="232"/>
      <c r="S79" s="232"/>
      <c r="T79" s="232"/>
      <c r="U79" s="232"/>
      <c r="V79" s="232"/>
      <c r="W79" s="232"/>
    </row>
    <row r="80" spans="1:23">
      <c r="B80" s="232"/>
      <c r="C80" s="232"/>
      <c r="D80" s="232"/>
      <c r="E80" s="232"/>
      <c r="F80" s="232"/>
      <c r="G80" s="232"/>
      <c r="H80" s="232"/>
      <c r="I80" s="232"/>
      <c r="J80" s="232"/>
      <c r="K80" s="232"/>
      <c r="L80" s="232"/>
      <c r="M80" s="232"/>
      <c r="N80" s="232"/>
      <c r="O80" s="232"/>
      <c r="P80" s="232"/>
      <c r="Q80" s="232"/>
      <c r="R80" s="232"/>
      <c r="S80" s="232"/>
      <c r="T80" s="232"/>
      <c r="U80" s="232"/>
      <c r="V80" s="232"/>
      <c r="W80" s="232"/>
    </row>
    <row r="81" spans="2:23">
      <c r="B81" s="232"/>
      <c r="C81" s="232"/>
      <c r="D81" s="232"/>
      <c r="E81" s="232"/>
      <c r="F81" s="232"/>
      <c r="G81" s="232"/>
      <c r="H81" s="232"/>
      <c r="I81" s="232"/>
      <c r="J81" s="232"/>
      <c r="K81" s="232"/>
      <c r="L81" s="232"/>
      <c r="M81" s="232"/>
      <c r="N81" s="232"/>
      <c r="O81" s="232"/>
      <c r="P81" s="232"/>
      <c r="Q81" s="232"/>
      <c r="R81" s="232"/>
      <c r="S81" s="232"/>
      <c r="T81" s="232"/>
      <c r="U81" s="232"/>
      <c r="V81" s="232"/>
      <c r="W81" s="232"/>
    </row>
    <row r="82" spans="2:23">
      <c r="B82" s="232"/>
      <c r="C82" s="232"/>
      <c r="D82" s="232"/>
      <c r="E82" s="232"/>
      <c r="F82" s="232"/>
      <c r="G82" s="232"/>
      <c r="H82" s="232"/>
      <c r="I82" s="232"/>
      <c r="J82" s="232"/>
      <c r="K82" s="232"/>
      <c r="L82" s="232"/>
      <c r="M82" s="232"/>
      <c r="N82" s="232"/>
      <c r="O82" s="232"/>
      <c r="P82" s="232"/>
      <c r="Q82" s="232"/>
      <c r="R82" s="232"/>
      <c r="S82" s="232"/>
      <c r="T82" s="232"/>
      <c r="U82" s="232"/>
      <c r="V82" s="232"/>
      <c r="W82" s="232"/>
    </row>
    <row r="83" spans="2:23">
      <c r="B83" s="232"/>
      <c r="C83" s="232"/>
      <c r="D83" s="232"/>
      <c r="E83" s="232"/>
      <c r="F83" s="232"/>
      <c r="G83" s="232"/>
      <c r="H83" s="232"/>
      <c r="I83" s="232"/>
      <c r="J83" s="232"/>
      <c r="K83" s="232"/>
      <c r="L83" s="232"/>
      <c r="M83" s="232"/>
      <c r="N83" s="232"/>
      <c r="O83" s="232"/>
      <c r="P83" s="232"/>
      <c r="Q83" s="232"/>
      <c r="R83" s="232"/>
      <c r="S83" s="232"/>
      <c r="T83" s="232"/>
      <c r="U83" s="232"/>
      <c r="V83" s="232"/>
      <c r="W83" s="232"/>
    </row>
    <row r="84" spans="2:23">
      <c r="B84" s="232"/>
      <c r="C84" s="232"/>
      <c r="D84" s="232"/>
      <c r="E84" s="232"/>
      <c r="F84" s="232"/>
      <c r="G84" s="232"/>
      <c r="H84" s="232"/>
      <c r="I84" s="232"/>
      <c r="J84" s="232"/>
      <c r="K84" s="232"/>
      <c r="L84" s="232"/>
      <c r="M84" s="232"/>
      <c r="N84" s="232"/>
      <c r="O84" s="232"/>
      <c r="P84" s="232"/>
      <c r="Q84" s="232"/>
      <c r="R84" s="232"/>
      <c r="S84" s="232"/>
      <c r="T84" s="232"/>
      <c r="U84" s="232"/>
      <c r="V84" s="232"/>
      <c r="W84" s="232"/>
    </row>
  </sheetData>
  <pageMargins left="0.7" right="0.7" top="0.75" bottom="0.75" header="0.3" footer="0.3"/>
  <pageSetup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B1:AJ51"/>
  <sheetViews>
    <sheetView topLeftCell="B23" workbookViewId="0">
      <selection activeCell="A14" sqref="A14"/>
    </sheetView>
  </sheetViews>
  <sheetFormatPr defaultColWidth="9.125" defaultRowHeight="12.75"/>
  <cols>
    <col min="1" max="1" width="9.125" style="230"/>
    <col min="2" max="2" width="5.125" style="230" bestFit="1" customWidth="1"/>
    <col min="3" max="3" width="6" style="230" customWidth="1"/>
    <col min="4" max="4" width="6.125" style="230" bestFit="1" customWidth="1"/>
    <col min="5" max="5" width="6" style="230" customWidth="1"/>
    <col min="6" max="8" width="6.125" style="230" bestFit="1" customWidth="1"/>
    <col min="9" max="10" width="5.125" style="230" bestFit="1" customWidth="1"/>
    <col min="11" max="12" width="6.125" style="230" bestFit="1" customWidth="1"/>
    <col min="13" max="13" width="5.125" style="230" bestFit="1" customWidth="1"/>
    <col min="14" max="18" width="6.125" style="230" bestFit="1" customWidth="1"/>
    <col min="19" max="21" width="5.125" style="230" bestFit="1" customWidth="1"/>
    <col min="22" max="22" width="6.125" style="230" bestFit="1" customWidth="1"/>
    <col min="23" max="23" width="5.125" style="230" bestFit="1" customWidth="1"/>
    <col min="24" max="26" width="6.125" style="230" bestFit="1" customWidth="1"/>
    <col min="27" max="31" width="5.125" style="230" bestFit="1" customWidth="1"/>
    <col min="32" max="35" width="6.125" style="230" bestFit="1" customWidth="1"/>
    <col min="36" max="36" width="6.125" style="230" customWidth="1"/>
    <col min="37" max="16384" width="9.125" style="230"/>
  </cols>
  <sheetData>
    <row r="1" spans="2:36" ht="30.75" thickBot="1">
      <c r="B1" s="233" t="s">
        <v>121</v>
      </c>
    </row>
    <row r="2" spans="2:36" ht="13.5" thickTop="1">
      <c r="B2" s="234" t="s">
        <v>263</v>
      </c>
    </row>
    <row r="3" spans="2:36">
      <c r="B3" s="234" t="s">
        <v>262</v>
      </c>
    </row>
    <row r="7" spans="2:36" ht="87.75">
      <c r="B7" s="235" t="str">
        <f t="array" ref="B7:AJ28">TRANSPOSE(ES_P2a_1!B6:W40)</f>
        <v/>
      </c>
      <c r="C7" s="236" t="str">
        <v>ΕΕ (28 χώρες)</v>
      </c>
      <c r="D7" s="236" t="str">
        <v>ΕΕ (27 χώρες)</v>
      </c>
      <c r="E7" s="236" t="str">
        <v>ΕΕ (15 χώρες)</v>
      </c>
      <c r="F7" s="236" t="str">
        <v>Ευροχώρος</v>
      </c>
      <c r="G7" s="236" t="str">
        <v>Βέλγιο</v>
      </c>
      <c r="H7" s="236" t="str">
        <v>Βουλγαρία</v>
      </c>
      <c r="I7" s="236" t="str">
        <v>Τσεχία</v>
      </c>
      <c r="J7" s="236" t="str">
        <v>Δανία</v>
      </c>
      <c r="K7" s="236" t="str">
        <v>Γερμανία</v>
      </c>
      <c r="L7" s="236" t="str">
        <v>Εσθονία</v>
      </c>
      <c r="M7" s="236" t="str">
        <v>Ιρλανδία</v>
      </c>
      <c r="N7" s="236" t="str">
        <v>Ελλάδα</v>
      </c>
      <c r="O7" s="236" t="str">
        <v>Ισπανία</v>
      </c>
      <c r="P7" s="236" t="str">
        <v>Γαλλία</v>
      </c>
      <c r="Q7" s="236" t="str">
        <v>Κροατία</v>
      </c>
      <c r="R7" s="236" t="str">
        <v>Ιταλία</v>
      </c>
      <c r="S7" s="236" t="str">
        <v>Κύπρος</v>
      </c>
      <c r="T7" s="236" t="str">
        <v>Λετονία</v>
      </c>
      <c r="U7" s="236" t="str">
        <v>Λιθουανία</v>
      </c>
      <c r="V7" s="236" t="str">
        <v>Λουξεμβούργο</v>
      </c>
      <c r="W7" s="236" t="str">
        <v>Ουγγαρία</v>
      </c>
      <c r="X7" s="236" t="str">
        <v>Μάλτα</v>
      </c>
      <c r="Y7" s="236" t="str">
        <v>Ολλανδία</v>
      </c>
      <c r="Z7" s="236" t="str">
        <v>Αυστρία</v>
      </c>
      <c r="AA7" s="236" t="str">
        <v>Πολωνία</v>
      </c>
      <c r="AB7" s="236" t="str">
        <v>Πορτογαλία</v>
      </c>
      <c r="AC7" s="236" t="str">
        <v>Ρουμανία</v>
      </c>
      <c r="AD7" s="236" t="str">
        <v>Σλοβενία</v>
      </c>
      <c r="AE7" s="236" t="str">
        <v>Σλοβακία</v>
      </c>
      <c r="AF7" s="236" t="str">
        <v>Φινλανδία</v>
      </c>
      <c r="AG7" s="236" t="str">
        <v>Σουηδία</v>
      </c>
      <c r="AH7" s="236" t="str">
        <v>Ηνωμένο Βασίλειο</v>
      </c>
      <c r="AI7" s="236" t="str">
        <v>Ηνωμένες Πολιτείες</v>
      </c>
      <c r="AJ7" s="236" t="str">
        <v>Ιαπωνία</v>
      </c>
    </row>
    <row r="8" spans="2:36">
      <c r="B8" s="231">
        <v>1995</v>
      </c>
      <c r="C8" s="237" t="str">
        <v>:</v>
      </c>
      <c r="D8" s="237">
        <v>83.6</v>
      </c>
      <c r="E8" s="237">
        <v>86.4</v>
      </c>
      <c r="F8" s="237">
        <v>89.1</v>
      </c>
      <c r="G8" s="237">
        <v>87.9</v>
      </c>
      <c r="H8" s="237">
        <v>72.900000000000006</v>
      </c>
      <c r="I8" s="237">
        <v>70.599999999999994</v>
      </c>
      <c r="J8" s="237">
        <v>88.1</v>
      </c>
      <c r="K8" s="237">
        <v>85.4</v>
      </c>
      <c r="L8" s="237" t="str">
        <v>:</v>
      </c>
      <c r="M8" s="237" t="str">
        <v>:</v>
      </c>
      <c r="N8" s="237" t="str">
        <v>:</v>
      </c>
      <c r="O8" s="237">
        <v>96.5</v>
      </c>
      <c r="P8" s="237">
        <v>84.5</v>
      </c>
      <c r="Q8" s="237" t="str">
        <v>:</v>
      </c>
      <c r="R8" s="237">
        <v>94.7</v>
      </c>
      <c r="S8" s="237">
        <v>85.4</v>
      </c>
      <c r="T8" s="237" t="str">
        <v>:</v>
      </c>
      <c r="U8" s="237">
        <v>58.3</v>
      </c>
      <c r="V8" s="237" t="str">
        <v>:</v>
      </c>
      <c r="W8" s="237">
        <v>72.7</v>
      </c>
      <c r="X8" s="237" t="str">
        <v>:</v>
      </c>
      <c r="Y8" s="237">
        <v>84.8</v>
      </c>
      <c r="Z8" s="237">
        <v>84.5</v>
      </c>
      <c r="AA8" s="237">
        <v>62.7</v>
      </c>
      <c r="AB8" s="237">
        <v>87.4</v>
      </c>
      <c r="AC8" s="237" t="str">
        <v>:</v>
      </c>
      <c r="AD8" s="237" t="str">
        <v>:</v>
      </c>
      <c r="AE8" s="237">
        <v>63</v>
      </c>
      <c r="AF8" s="237">
        <v>78.099999999999994</v>
      </c>
      <c r="AG8" s="237">
        <v>75.900000000000006</v>
      </c>
      <c r="AH8" s="237">
        <v>77.599999999999994</v>
      </c>
      <c r="AI8" s="237">
        <v>78.3</v>
      </c>
      <c r="AJ8" s="534" t="str">
        <v>:</v>
      </c>
    </row>
    <row r="9" spans="2:36">
      <c r="B9" s="231">
        <v>1996</v>
      </c>
      <c r="C9" s="237" t="str">
        <v>:</v>
      </c>
      <c r="D9" s="237">
        <v>84.7</v>
      </c>
      <c r="E9" s="237">
        <v>87.7</v>
      </c>
      <c r="F9" s="237">
        <v>90.1</v>
      </c>
      <c r="G9" s="237">
        <v>90.4</v>
      </c>
      <c r="H9" s="237">
        <v>64.7</v>
      </c>
      <c r="I9" s="237">
        <v>73.599999999999994</v>
      </c>
      <c r="J9" s="237">
        <v>90.2</v>
      </c>
      <c r="K9" s="237">
        <v>87.2</v>
      </c>
      <c r="L9" s="237" t="str">
        <v>:</v>
      </c>
      <c r="M9" s="237" t="str">
        <v>:</v>
      </c>
      <c r="N9" s="237" t="str">
        <v>:</v>
      </c>
      <c r="O9" s="237">
        <v>97.5</v>
      </c>
      <c r="P9" s="237">
        <v>84.8</v>
      </c>
      <c r="Q9" s="237" t="str">
        <v>:</v>
      </c>
      <c r="R9" s="237">
        <v>94.5</v>
      </c>
      <c r="S9" s="237">
        <v>86.5</v>
      </c>
      <c r="T9" s="237" t="str">
        <v>:</v>
      </c>
      <c r="U9" s="237">
        <v>60.9</v>
      </c>
      <c r="V9" s="237" t="str">
        <v>:</v>
      </c>
      <c r="W9" s="237">
        <v>73</v>
      </c>
      <c r="X9" s="237" t="str">
        <v>:</v>
      </c>
      <c r="Y9" s="237">
        <v>85.5</v>
      </c>
      <c r="Z9" s="237">
        <v>84.6</v>
      </c>
      <c r="AA9" s="237">
        <v>65.8</v>
      </c>
      <c r="AB9" s="237">
        <v>89</v>
      </c>
      <c r="AC9" s="237">
        <v>65.400000000000006</v>
      </c>
      <c r="AD9" s="237" t="str">
        <v>:</v>
      </c>
      <c r="AE9" s="237">
        <v>67.2</v>
      </c>
      <c r="AF9" s="237">
        <v>79.8</v>
      </c>
      <c r="AG9" s="237">
        <v>77.2</v>
      </c>
      <c r="AH9" s="237">
        <v>79.599999999999994</v>
      </c>
      <c r="AI9" s="237">
        <v>80.3</v>
      </c>
      <c r="AJ9" s="534" t="str">
        <v>:</v>
      </c>
    </row>
    <row r="10" spans="2:36">
      <c r="B10" s="231">
        <v>1997</v>
      </c>
      <c r="C10" s="237" t="str">
        <v>:</v>
      </c>
      <c r="D10" s="237">
        <v>86.6</v>
      </c>
      <c r="E10" s="237">
        <v>89.5</v>
      </c>
      <c r="F10" s="237">
        <v>91.9</v>
      </c>
      <c r="G10" s="237">
        <v>92.3</v>
      </c>
      <c r="H10" s="237">
        <v>65.7</v>
      </c>
      <c r="I10" s="237">
        <v>73.3</v>
      </c>
      <c r="J10" s="237">
        <v>91.1</v>
      </c>
      <c r="K10" s="237">
        <v>89.2</v>
      </c>
      <c r="L10" s="237" t="str">
        <v>:</v>
      </c>
      <c r="M10" s="237" t="str">
        <v>:</v>
      </c>
      <c r="N10" s="237" t="str">
        <v>:</v>
      </c>
      <c r="O10" s="237">
        <v>97.8</v>
      </c>
      <c r="P10" s="237">
        <v>86.6</v>
      </c>
      <c r="Q10" s="237" t="str">
        <v>:</v>
      </c>
      <c r="R10" s="237">
        <v>96.5</v>
      </c>
      <c r="S10" s="237">
        <v>87.6</v>
      </c>
      <c r="T10" s="237" t="str">
        <v>:</v>
      </c>
      <c r="U10" s="237">
        <v>65.400000000000006</v>
      </c>
      <c r="V10" s="237" t="str">
        <v>:</v>
      </c>
      <c r="W10" s="237">
        <v>74.3</v>
      </c>
      <c r="X10" s="237" t="str">
        <v>:</v>
      </c>
      <c r="Y10" s="237">
        <v>87</v>
      </c>
      <c r="Z10" s="237">
        <v>85.6</v>
      </c>
      <c r="AA10" s="237">
        <v>69.5</v>
      </c>
      <c r="AB10" s="237">
        <v>90.5</v>
      </c>
      <c r="AC10" s="237">
        <v>61.8</v>
      </c>
      <c r="AD10" s="237" t="str">
        <v>:</v>
      </c>
      <c r="AE10" s="237">
        <v>70.599999999999994</v>
      </c>
      <c r="AF10" s="237">
        <v>82.2</v>
      </c>
      <c r="AG10" s="237">
        <v>80</v>
      </c>
      <c r="AH10" s="237">
        <v>81.7</v>
      </c>
      <c r="AI10" s="237">
        <v>81.5</v>
      </c>
      <c r="AJ10" s="534" t="str">
        <v>:</v>
      </c>
    </row>
    <row r="11" spans="2:36">
      <c r="B11" s="231">
        <v>1998</v>
      </c>
      <c r="C11" s="237" t="str">
        <v>:</v>
      </c>
      <c r="D11" s="237">
        <v>88</v>
      </c>
      <c r="E11" s="237">
        <v>90.7</v>
      </c>
      <c r="F11" s="237">
        <v>92.8</v>
      </c>
      <c r="G11" s="237">
        <v>91.8</v>
      </c>
      <c r="H11" s="237">
        <v>72</v>
      </c>
      <c r="I11" s="237">
        <v>73.599999999999994</v>
      </c>
      <c r="J11" s="237">
        <v>90.4</v>
      </c>
      <c r="K11" s="237">
        <v>90.2</v>
      </c>
      <c r="L11" s="237" t="str">
        <v>:</v>
      </c>
      <c r="M11" s="237">
        <v>79.7</v>
      </c>
      <c r="N11" s="237" t="str">
        <v>:</v>
      </c>
      <c r="O11" s="237">
        <v>97.6</v>
      </c>
      <c r="P11" s="237">
        <v>88.7</v>
      </c>
      <c r="Q11" s="237" t="str">
        <v>:</v>
      </c>
      <c r="R11" s="237">
        <v>96.1</v>
      </c>
      <c r="S11" s="237">
        <v>90.3</v>
      </c>
      <c r="T11" s="237" t="str">
        <v>:</v>
      </c>
      <c r="U11" s="237">
        <v>68.900000000000006</v>
      </c>
      <c r="V11" s="237" t="str">
        <v>:</v>
      </c>
      <c r="W11" s="237">
        <v>76.2</v>
      </c>
      <c r="X11" s="237" t="str">
        <v>:</v>
      </c>
      <c r="Y11" s="237">
        <v>88.8</v>
      </c>
      <c r="Z11" s="237">
        <v>89</v>
      </c>
      <c r="AA11" s="237">
        <v>72.099999999999994</v>
      </c>
      <c r="AB11" s="237">
        <v>92</v>
      </c>
      <c r="AC11" s="237">
        <v>62.4</v>
      </c>
      <c r="AD11" s="237" t="str">
        <v>:</v>
      </c>
      <c r="AE11" s="237">
        <v>74.3</v>
      </c>
      <c r="AF11" s="237">
        <v>85.2</v>
      </c>
      <c r="AG11" s="237">
        <v>82.1</v>
      </c>
      <c r="AH11" s="237">
        <v>83.9</v>
      </c>
      <c r="AI11" s="237">
        <v>83.3</v>
      </c>
      <c r="AJ11" s="534" t="str">
        <v>:</v>
      </c>
    </row>
    <row r="12" spans="2:36">
      <c r="B12" s="231">
        <v>1999</v>
      </c>
      <c r="C12" s="237" t="str">
        <v>:</v>
      </c>
      <c r="D12" s="237">
        <v>89.7</v>
      </c>
      <c r="E12" s="237">
        <v>91.9</v>
      </c>
      <c r="F12" s="237">
        <v>93.9</v>
      </c>
      <c r="G12" s="237">
        <v>93.2</v>
      </c>
      <c r="H12" s="237">
        <v>75.8</v>
      </c>
      <c r="I12" s="237">
        <v>75.900000000000006</v>
      </c>
      <c r="J12" s="237">
        <v>91.6</v>
      </c>
      <c r="K12" s="237">
        <v>91</v>
      </c>
      <c r="L12" s="237" t="str">
        <v>:</v>
      </c>
      <c r="M12" s="237">
        <v>83.5</v>
      </c>
      <c r="N12" s="237" t="str">
        <v>:</v>
      </c>
      <c r="O12" s="237">
        <v>97.7</v>
      </c>
      <c r="P12" s="237">
        <v>90.2</v>
      </c>
      <c r="Q12" s="237" t="str">
        <v>:</v>
      </c>
      <c r="R12" s="237">
        <v>96.6</v>
      </c>
      <c r="S12" s="237">
        <v>92.6</v>
      </c>
      <c r="T12" s="237" t="str">
        <v>:</v>
      </c>
      <c r="U12" s="237">
        <v>71.900000000000006</v>
      </c>
      <c r="V12" s="237" t="str">
        <v>:</v>
      </c>
      <c r="W12" s="237">
        <v>75.8</v>
      </c>
      <c r="X12" s="237" t="str">
        <v>:</v>
      </c>
      <c r="Y12" s="237">
        <v>90.8</v>
      </c>
      <c r="Z12" s="237">
        <v>90.5</v>
      </c>
      <c r="AA12" s="237">
        <v>158.4</v>
      </c>
      <c r="AB12" s="237">
        <v>94.6</v>
      </c>
      <c r="AC12" s="237">
        <v>63.2</v>
      </c>
      <c r="AD12" s="237" t="str">
        <v>:</v>
      </c>
      <c r="AE12" s="237">
        <v>76.5</v>
      </c>
      <c r="AF12" s="237">
        <v>86.2</v>
      </c>
      <c r="AG12" s="237">
        <v>83.7</v>
      </c>
      <c r="AH12" s="237">
        <v>85.6</v>
      </c>
      <c r="AI12" s="237">
        <v>85.6</v>
      </c>
      <c r="AJ12" s="534" t="str">
        <v>:</v>
      </c>
    </row>
    <row r="13" spans="2:36">
      <c r="B13" s="231">
        <v>2000</v>
      </c>
      <c r="C13" s="237">
        <v>92.4</v>
      </c>
      <c r="D13" s="237">
        <v>92.4</v>
      </c>
      <c r="E13" s="237">
        <v>93.8</v>
      </c>
      <c r="F13" s="237">
        <v>95.3</v>
      </c>
      <c r="G13" s="237">
        <v>94</v>
      </c>
      <c r="H13" s="237">
        <v>83.6</v>
      </c>
      <c r="I13" s="237">
        <v>79.5</v>
      </c>
      <c r="J13" s="237">
        <v>93.5</v>
      </c>
      <c r="K13" s="237">
        <v>93.5</v>
      </c>
      <c r="L13" s="237">
        <v>75.8</v>
      </c>
      <c r="M13" s="237">
        <v>88.9</v>
      </c>
      <c r="N13" s="237">
        <v>88.6</v>
      </c>
      <c r="O13" s="237">
        <v>97.7</v>
      </c>
      <c r="P13" s="237">
        <v>93.3</v>
      </c>
      <c r="Q13" s="237" t="str">
        <v>:</v>
      </c>
      <c r="R13" s="237">
        <v>99</v>
      </c>
      <c r="S13" s="237">
        <v>95.3</v>
      </c>
      <c r="T13" s="237">
        <v>71.400000000000006</v>
      </c>
      <c r="U13" s="237">
        <v>72.7</v>
      </c>
      <c r="V13" s="237" t="str">
        <v>:</v>
      </c>
      <c r="W13" s="237">
        <v>78.5</v>
      </c>
      <c r="X13" s="237">
        <v>89.8</v>
      </c>
      <c r="Y13" s="237">
        <v>92.5</v>
      </c>
      <c r="Z13" s="237">
        <v>92.9</v>
      </c>
      <c r="AA13" s="237">
        <v>83.1</v>
      </c>
      <c r="AB13" s="237">
        <v>95.8</v>
      </c>
      <c r="AC13" s="237">
        <v>65.2</v>
      </c>
      <c r="AD13" s="237">
        <v>84.5</v>
      </c>
      <c r="AE13" s="237">
        <v>79.099999999999994</v>
      </c>
      <c r="AF13" s="237">
        <v>89.7</v>
      </c>
      <c r="AG13" s="237">
        <v>86.6</v>
      </c>
      <c r="AH13" s="237">
        <v>89.2</v>
      </c>
      <c r="AI13" s="237">
        <v>87.9</v>
      </c>
      <c r="AJ13" s="534" t="str">
        <v>:</v>
      </c>
    </row>
    <row r="14" spans="2:36">
      <c r="B14" s="231">
        <v>2001</v>
      </c>
      <c r="C14" s="237">
        <v>94</v>
      </c>
      <c r="D14" s="237">
        <v>94</v>
      </c>
      <c r="E14" s="237">
        <v>94.9</v>
      </c>
      <c r="F14" s="237">
        <v>96.4</v>
      </c>
      <c r="G14" s="237">
        <v>93.8</v>
      </c>
      <c r="H14" s="237">
        <v>87.1</v>
      </c>
      <c r="I14" s="237">
        <v>85.7</v>
      </c>
      <c r="J14" s="237">
        <v>93</v>
      </c>
      <c r="K14" s="237">
        <v>95.8</v>
      </c>
      <c r="L14" s="237">
        <v>80.2</v>
      </c>
      <c r="M14" s="237">
        <v>90.9</v>
      </c>
      <c r="N14" s="237">
        <v>92.1</v>
      </c>
      <c r="O14" s="237">
        <v>97.8</v>
      </c>
      <c r="P14" s="237">
        <v>94.2</v>
      </c>
      <c r="Q14" s="237" t="str">
        <v>:</v>
      </c>
      <c r="R14" s="237">
        <v>99.8</v>
      </c>
      <c r="S14" s="237">
        <v>95.8</v>
      </c>
      <c r="T14" s="237">
        <v>76</v>
      </c>
      <c r="U14" s="237">
        <v>81.3</v>
      </c>
      <c r="V14" s="237" t="str">
        <v>:</v>
      </c>
      <c r="W14" s="237">
        <v>83.2</v>
      </c>
      <c r="X14" s="237">
        <v>93.8</v>
      </c>
      <c r="Y14" s="237">
        <v>93.1</v>
      </c>
      <c r="Z14" s="237">
        <v>93.8</v>
      </c>
      <c r="AA14" s="237">
        <v>85.9</v>
      </c>
      <c r="AB14" s="237">
        <v>96.9</v>
      </c>
      <c r="AC14" s="237">
        <v>69.599999999999994</v>
      </c>
      <c r="AD14" s="237">
        <v>87.3</v>
      </c>
      <c r="AE14" s="237">
        <v>82.1</v>
      </c>
      <c r="AF14" s="237">
        <v>91.4</v>
      </c>
      <c r="AG14" s="237">
        <v>87.1</v>
      </c>
      <c r="AH14" s="237">
        <v>90.2</v>
      </c>
      <c r="AI14" s="237">
        <v>89.9</v>
      </c>
      <c r="AJ14" s="534" t="str">
        <v>:</v>
      </c>
    </row>
    <row r="15" spans="2:36">
      <c r="B15" s="231">
        <v>2002</v>
      </c>
      <c r="C15" s="237">
        <v>95.6</v>
      </c>
      <c r="D15" s="237">
        <v>95.6</v>
      </c>
      <c r="E15" s="237">
        <v>96.2</v>
      </c>
      <c r="F15" s="237">
        <v>97.4</v>
      </c>
      <c r="G15" s="237">
        <v>95.6</v>
      </c>
      <c r="H15" s="237">
        <v>91</v>
      </c>
      <c r="I15" s="237">
        <v>87.1</v>
      </c>
      <c r="J15" s="237">
        <v>93.8</v>
      </c>
      <c r="K15" s="237">
        <v>97.1</v>
      </c>
      <c r="L15" s="237">
        <v>83.9</v>
      </c>
      <c r="M15" s="237">
        <v>95.3</v>
      </c>
      <c r="N15" s="237">
        <v>93.8</v>
      </c>
      <c r="O15" s="237">
        <v>98.2</v>
      </c>
      <c r="P15" s="237">
        <v>97.1</v>
      </c>
      <c r="Q15" s="237" t="str">
        <v>:</v>
      </c>
      <c r="R15" s="237">
        <v>99.2</v>
      </c>
      <c r="S15" s="237">
        <v>97.2</v>
      </c>
      <c r="T15" s="237">
        <v>80.7</v>
      </c>
      <c r="U15" s="237">
        <v>85.2</v>
      </c>
      <c r="V15" s="237">
        <v>93.1</v>
      </c>
      <c r="W15" s="237">
        <v>86.5</v>
      </c>
      <c r="X15" s="237">
        <v>93.5</v>
      </c>
      <c r="Y15" s="237">
        <v>93.7</v>
      </c>
      <c r="Z15" s="237">
        <v>95.6</v>
      </c>
      <c r="AA15" s="237">
        <v>90.1</v>
      </c>
      <c r="AB15" s="237">
        <v>97.6</v>
      </c>
      <c r="AC15" s="237">
        <v>80.8</v>
      </c>
      <c r="AD15" s="237">
        <v>87.9</v>
      </c>
      <c r="AE15" s="237">
        <v>88.1</v>
      </c>
      <c r="AF15" s="237">
        <v>92.6</v>
      </c>
      <c r="AG15" s="237">
        <v>90.5</v>
      </c>
      <c r="AH15" s="237">
        <v>92.6</v>
      </c>
      <c r="AI15" s="237">
        <v>92.6</v>
      </c>
      <c r="AJ15" s="534" t="str">
        <v>:</v>
      </c>
    </row>
    <row r="16" spans="2:36">
      <c r="B16" s="231">
        <v>2003</v>
      </c>
      <c r="C16" s="237">
        <v>97.1</v>
      </c>
      <c r="D16" s="237">
        <v>97.1</v>
      </c>
      <c r="E16" s="237">
        <v>97.4</v>
      </c>
      <c r="F16" s="237">
        <v>97.9</v>
      </c>
      <c r="G16" s="237">
        <v>96.8</v>
      </c>
      <c r="H16" s="237">
        <v>93.8</v>
      </c>
      <c r="I16" s="237">
        <v>91.6</v>
      </c>
      <c r="J16" s="237">
        <v>95.5</v>
      </c>
      <c r="K16" s="237">
        <v>98</v>
      </c>
      <c r="L16" s="237">
        <v>89.3</v>
      </c>
      <c r="M16" s="237">
        <v>97.9</v>
      </c>
      <c r="N16" s="237">
        <v>98.5</v>
      </c>
      <c r="O16" s="237">
        <v>98.9</v>
      </c>
      <c r="P16" s="237">
        <v>98</v>
      </c>
      <c r="Q16" s="237" t="str">
        <v>:</v>
      </c>
      <c r="R16" s="237">
        <v>98</v>
      </c>
      <c r="S16" s="237">
        <v>96</v>
      </c>
      <c r="T16" s="237">
        <v>85.8</v>
      </c>
      <c r="U16" s="237">
        <v>92.7</v>
      </c>
      <c r="V16" s="237">
        <v>94.5</v>
      </c>
      <c r="W16" s="237">
        <v>91</v>
      </c>
      <c r="X16" s="237">
        <v>95.8</v>
      </c>
      <c r="Y16" s="237">
        <v>95</v>
      </c>
      <c r="Z16" s="237">
        <v>96.3</v>
      </c>
      <c r="AA16" s="237">
        <v>94.4</v>
      </c>
      <c r="AB16" s="237">
        <v>97.6</v>
      </c>
      <c r="AC16" s="237">
        <v>86.4</v>
      </c>
      <c r="AD16" s="237">
        <v>90.6</v>
      </c>
      <c r="AE16" s="237">
        <v>94.3</v>
      </c>
      <c r="AF16" s="237">
        <v>94.8</v>
      </c>
      <c r="AG16" s="237">
        <v>94</v>
      </c>
      <c r="AH16" s="237">
        <v>95.9</v>
      </c>
      <c r="AI16" s="237">
        <v>95.8</v>
      </c>
      <c r="AJ16" s="534" t="str">
        <v>:</v>
      </c>
    </row>
    <row r="17" spans="2:36">
      <c r="B17" s="231">
        <v>2004</v>
      </c>
      <c r="C17" s="237">
        <v>98.7</v>
      </c>
      <c r="D17" s="237">
        <v>98.7</v>
      </c>
      <c r="E17" s="237">
        <v>98.8</v>
      </c>
      <c r="F17" s="237">
        <v>99</v>
      </c>
      <c r="G17" s="237">
        <v>99.2</v>
      </c>
      <c r="H17" s="237">
        <v>96.3</v>
      </c>
      <c r="I17" s="237">
        <v>95.6</v>
      </c>
      <c r="J17" s="237">
        <v>98.3</v>
      </c>
      <c r="K17" s="237">
        <v>98.8</v>
      </c>
      <c r="L17" s="237">
        <v>94.3</v>
      </c>
      <c r="M17" s="237">
        <v>99.3</v>
      </c>
      <c r="N17" s="237">
        <v>101.3</v>
      </c>
      <c r="O17" s="237">
        <v>99.4</v>
      </c>
      <c r="P17" s="237">
        <v>98.5</v>
      </c>
      <c r="Q17" s="237" t="str">
        <v>:</v>
      </c>
      <c r="R17" s="237">
        <v>99.2</v>
      </c>
      <c r="S17" s="237">
        <v>98.1</v>
      </c>
      <c r="T17" s="237">
        <v>93.8</v>
      </c>
      <c r="U17" s="237">
        <v>98.3</v>
      </c>
      <c r="V17" s="237">
        <v>96.6</v>
      </c>
      <c r="W17" s="237">
        <v>95.9</v>
      </c>
      <c r="X17" s="237">
        <v>104.4</v>
      </c>
      <c r="Y17" s="237">
        <v>98.1</v>
      </c>
      <c r="Z17" s="237">
        <v>97.8</v>
      </c>
      <c r="AA17" s="237">
        <v>98.3</v>
      </c>
      <c r="AB17" s="237">
        <v>98.9</v>
      </c>
      <c r="AC17" s="237">
        <v>94.9</v>
      </c>
      <c r="AD17" s="237">
        <v>93.5</v>
      </c>
      <c r="AE17" s="237">
        <v>96.8</v>
      </c>
      <c r="AF17" s="237">
        <v>98.1</v>
      </c>
      <c r="AG17" s="237">
        <v>97.2</v>
      </c>
      <c r="AH17" s="237">
        <v>98</v>
      </c>
      <c r="AI17" s="237">
        <v>98.3</v>
      </c>
      <c r="AJ17" s="534" t="str">
        <v>:</v>
      </c>
    </row>
    <row r="18" spans="2:36">
      <c r="B18" s="231">
        <v>2005</v>
      </c>
      <c r="C18" s="237">
        <v>100</v>
      </c>
      <c r="D18" s="237">
        <v>100</v>
      </c>
      <c r="E18" s="237">
        <v>100</v>
      </c>
      <c r="F18" s="237">
        <v>100</v>
      </c>
      <c r="G18" s="237">
        <v>100</v>
      </c>
      <c r="H18" s="237">
        <v>100</v>
      </c>
      <c r="I18" s="237">
        <v>100</v>
      </c>
      <c r="J18" s="237">
        <v>100</v>
      </c>
      <c r="K18" s="237">
        <v>100</v>
      </c>
      <c r="L18" s="237">
        <v>100</v>
      </c>
      <c r="M18" s="237">
        <v>100</v>
      </c>
      <c r="N18" s="237">
        <v>100</v>
      </c>
      <c r="O18" s="237">
        <v>100</v>
      </c>
      <c r="P18" s="237">
        <v>100</v>
      </c>
      <c r="Q18" s="237" t="str">
        <v>:</v>
      </c>
      <c r="R18" s="237">
        <v>100</v>
      </c>
      <c r="S18" s="237">
        <v>100</v>
      </c>
      <c r="T18" s="237">
        <v>100</v>
      </c>
      <c r="U18" s="237">
        <v>100</v>
      </c>
      <c r="V18" s="237">
        <v>100</v>
      </c>
      <c r="W18" s="237">
        <v>100</v>
      </c>
      <c r="X18" s="237">
        <v>100</v>
      </c>
      <c r="Y18" s="237">
        <v>100</v>
      </c>
      <c r="Z18" s="237">
        <v>100</v>
      </c>
      <c r="AA18" s="237">
        <v>100</v>
      </c>
      <c r="AB18" s="237">
        <v>100</v>
      </c>
      <c r="AC18" s="237">
        <v>100</v>
      </c>
      <c r="AD18" s="237">
        <v>100</v>
      </c>
      <c r="AE18" s="237">
        <v>100</v>
      </c>
      <c r="AF18" s="237">
        <v>100</v>
      </c>
      <c r="AG18" s="237">
        <v>100</v>
      </c>
      <c r="AH18" s="237">
        <v>100</v>
      </c>
      <c r="AI18" s="237">
        <v>100</v>
      </c>
      <c r="AJ18" s="534" t="str">
        <v>:</v>
      </c>
    </row>
    <row r="19" spans="2:36">
      <c r="B19" s="231">
        <v>2006</v>
      </c>
      <c r="C19" s="237">
        <v>102.1</v>
      </c>
      <c r="D19" s="237">
        <v>102.1</v>
      </c>
      <c r="E19" s="237">
        <v>102.2</v>
      </c>
      <c r="F19" s="237">
        <v>102.2</v>
      </c>
      <c r="G19" s="237">
        <v>100.9</v>
      </c>
      <c r="H19" s="237">
        <v>103.4</v>
      </c>
      <c r="I19" s="237">
        <v>106.7</v>
      </c>
      <c r="J19" s="237">
        <v>100.9</v>
      </c>
      <c r="K19" s="237">
        <v>103.6</v>
      </c>
      <c r="L19" s="237">
        <v>105.1</v>
      </c>
      <c r="M19" s="237">
        <v>101.1</v>
      </c>
      <c r="N19" s="237">
        <v>105</v>
      </c>
      <c r="O19" s="237">
        <v>100.9</v>
      </c>
      <c r="P19" s="237">
        <v>102.9</v>
      </c>
      <c r="Q19" s="237" t="str">
        <v>:</v>
      </c>
      <c r="R19" s="237">
        <v>100.4</v>
      </c>
      <c r="S19" s="237">
        <v>101.5</v>
      </c>
      <c r="T19" s="237">
        <v>106.8</v>
      </c>
      <c r="U19" s="237">
        <v>106.7</v>
      </c>
      <c r="V19" s="237">
        <v>101.4</v>
      </c>
      <c r="W19" s="237">
        <v>103.6</v>
      </c>
      <c r="X19" s="237">
        <v>101.2</v>
      </c>
      <c r="Y19" s="237">
        <v>101.8</v>
      </c>
      <c r="Z19" s="237">
        <v>103.3</v>
      </c>
      <c r="AA19" s="237">
        <v>102.9</v>
      </c>
      <c r="AB19" s="237">
        <v>101.4</v>
      </c>
      <c r="AC19" s="237">
        <v>106.2</v>
      </c>
      <c r="AD19" s="237">
        <v>106.1</v>
      </c>
      <c r="AE19" s="237">
        <v>105.8</v>
      </c>
      <c r="AF19" s="237">
        <v>102.9</v>
      </c>
      <c r="AG19" s="237">
        <v>102.9</v>
      </c>
      <c r="AH19" s="237">
        <v>102.2</v>
      </c>
      <c r="AI19" s="237">
        <v>100.9</v>
      </c>
      <c r="AJ19" s="534" t="str">
        <v>:</v>
      </c>
    </row>
    <row r="20" spans="2:36">
      <c r="B20" s="231">
        <v>2007</v>
      </c>
      <c r="C20" s="237">
        <v>103.6</v>
      </c>
      <c r="D20" s="237">
        <v>103.6</v>
      </c>
      <c r="E20" s="237">
        <v>103.6</v>
      </c>
      <c r="F20" s="237">
        <v>103.4</v>
      </c>
      <c r="G20" s="237">
        <v>101.9</v>
      </c>
      <c r="H20" s="237">
        <v>106.6</v>
      </c>
      <c r="I20" s="237">
        <v>111.4</v>
      </c>
      <c r="J20" s="237">
        <v>101.4</v>
      </c>
      <c r="K20" s="237">
        <v>105.4</v>
      </c>
      <c r="L20" s="237">
        <v>112</v>
      </c>
      <c r="M20" s="237">
        <v>102.4</v>
      </c>
      <c r="N20" s="237">
        <v>108.7</v>
      </c>
      <c r="O20" s="237">
        <v>102.2</v>
      </c>
      <c r="P20" s="237">
        <v>103</v>
      </c>
      <c r="Q20" s="237" t="str">
        <v>:</v>
      </c>
      <c r="R20" s="237">
        <v>100.8</v>
      </c>
      <c r="S20" s="237">
        <v>103.7</v>
      </c>
      <c r="T20" s="237">
        <v>134.6</v>
      </c>
      <c r="U20" s="237">
        <v>112.8</v>
      </c>
      <c r="V20" s="237">
        <v>103</v>
      </c>
      <c r="W20" s="237">
        <v>103.3</v>
      </c>
      <c r="X20" s="237">
        <v>100.9</v>
      </c>
      <c r="Y20" s="237">
        <v>103.4</v>
      </c>
      <c r="Z20" s="237">
        <v>105.6</v>
      </c>
      <c r="AA20" s="237">
        <v>105.3</v>
      </c>
      <c r="AB20" s="237">
        <v>103.2</v>
      </c>
      <c r="AC20" s="237">
        <v>112</v>
      </c>
      <c r="AD20" s="237">
        <v>110.6</v>
      </c>
      <c r="AE20" s="237">
        <v>113.5</v>
      </c>
      <c r="AF20" s="237">
        <v>106.3</v>
      </c>
      <c r="AG20" s="237">
        <v>103.2</v>
      </c>
      <c r="AH20" s="237">
        <v>104.8</v>
      </c>
      <c r="AI20" s="237">
        <v>101.9</v>
      </c>
      <c r="AJ20" s="534" t="str">
        <v>:</v>
      </c>
    </row>
    <row r="21" spans="2:36">
      <c r="B21" s="231">
        <v>2008</v>
      </c>
      <c r="C21" s="237">
        <v>103.2</v>
      </c>
      <c r="D21" s="237">
        <v>103.1</v>
      </c>
      <c r="E21" s="237">
        <v>103.2</v>
      </c>
      <c r="F21" s="237">
        <v>103.3</v>
      </c>
      <c r="G21" s="237">
        <v>101.4</v>
      </c>
      <c r="H21" s="237">
        <v>108</v>
      </c>
      <c r="I21" s="237">
        <v>111.8</v>
      </c>
      <c r="J21" s="237">
        <v>99.5</v>
      </c>
      <c r="K21" s="237">
        <v>105.3</v>
      </c>
      <c r="L21" s="237">
        <v>108.8</v>
      </c>
      <c r="M21" s="237">
        <v>102</v>
      </c>
      <c r="N21" s="237">
        <v>111.9</v>
      </c>
      <c r="O21" s="237">
        <v>103</v>
      </c>
      <c r="P21" s="237">
        <v>101.9</v>
      </c>
      <c r="Q21" s="237" t="str">
        <v>:</v>
      </c>
      <c r="R21" s="237">
        <v>100.1</v>
      </c>
      <c r="S21" s="237">
        <v>105.6</v>
      </c>
      <c r="T21" s="237">
        <v>123.8</v>
      </c>
      <c r="U21" s="237">
        <v>115</v>
      </c>
      <c r="V21" s="237">
        <v>96.5</v>
      </c>
      <c r="W21" s="237">
        <v>105.9</v>
      </c>
      <c r="X21" s="237">
        <v>100.8</v>
      </c>
      <c r="Y21" s="237">
        <v>103.5</v>
      </c>
      <c r="Z21" s="237">
        <v>106.1</v>
      </c>
      <c r="AA21" s="237">
        <v>107</v>
      </c>
      <c r="AB21" s="237">
        <v>103.4</v>
      </c>
      <c r="AC21" s="237">
        <v>120.2</v>
      </c>
      <c r="AD21" s="237">
        <v>110.5</v>
      </c>
      <c r="AE21" s="237">
        <v>116.1</v>
      </c>
      <c r="AF21" s="237">
        <v>105</v>
      </c>
      <c r="AG21" s="237">
        <v>101.3</v>
      </c>
      <c r="AH21" s="237">
        <v>103.6</v>
      </c>
      <c r="AI21" s="237">
        <v>102.6</v>
      </c>
      <c r="AJ21" s="534" t="str">
        <v>:</v>
      </c>
    </row>
    <row r="22" spans="2:36">
      <c r="B22" s="231">
        <v>2009</v>
      </c>
      <c r="C22" s="237">
        <v>101.6</v>
      </c>
      <c r="D22" s="237">
        <v>101.6</v>
      </c>
      <c r="E22" s="237">
        <v>101.7</v>
      </c>
      <c r="F22" s="237">
        <v>102</v>
      </c>
      <c r="G22" s="237">
        <v>99.9</v>
      </c>
      <c r="H22" s="237">
        <v>106.9</v>
      </c>
      <c r="I22" s="237">
        <v>110.1</v>
      </c>
      <c r="J22" s="237">
        <v>96.9</v>
      </c>
      <c r="K22" s="237">
        <v>102.7</v>
      </c>
      <c r="L22" s="237">
        <v>111.6</v>
      </c>
      <c r="M22" s="237">
        <v>105.4</v>
      </c>
      <c r="N22" s="237">
        <v>106.5</v>
      </c>
      <c r="O22" s="237">
        <v>105.4</v>
      </c>
      <c r="P22" s="237">
        <v>101.3</v>
      </c>
      <c r="Q22" s="237" t="str">
        <v>:</v>
      </c>
      <c r="R22" s="237">
        <v>97.9</v>
      </c>
      <c r="S22" s="237">
        <v>104.7</v>
      </c>
      <c r="T22" s="237">
        <v>122</v>
      </c>
      <c r="U22" s="237">
        <v>107.5</v>
      </c>
      <c r="V22" s="237">
        <v>94.1</v>
      </c>
      <c r="W22" s="237">
        <v>102.1</v>
      </c>
      <c r="X22" s="237">
        <v>95.8</v>
      </c>
      <c r="Y22" s="237">
        <v>101</v>
      </c>
      <c r="Z22" s="237">
        <v>105.8</v>
      </c>
      <c r="AA22" s="237">
        <v>109.2</v>
      </c>
      <c r="AB22" s="237">
        <v>103.3</v>
      </c>
      <c r="AC22" s="237">
        <v>115.2</v>
      </c>
      <c r="AD22" s="237">
        <v>110.2</v>
      </c>
      <c r="AE22" s="237">
        <v>113.4</v>
      </c>
      <c r="AF22" s="237">
        <v>99.5</v>
      </c>
      <c r="AG22" s="237">
        <v>99</v>
      </c>
      <c r="AH22" s="237">
        <v>101.2</v>
      </c>
      <c r="AI22" s="237">
        <v>104.9</v>
      </c>
      <c r="AJ22" s="534" t="str">
        <v>:</v>
      </c>
    </row>
    <row r="23" spans="2:36">
      <c r="B23" s="231">
        <v>2010</v>
      </c>
      <c r="C23" s="237">
        <v>104</v>
      </c>
      <c r="D23" s="237">
        <v>104</v>
      </c>
      <c r="E23" s="237">
        <v>103.6</v>
      </c>
      <c r="F23" s="237">
        <v>104</v>
      </c>
      <c r="G23" s="237">
        <v>101.3</v>
      </c>
      <c r="H23" s="237">
        <v>111.7</v>
      </c>
      <c r="I23" s="237">
        <v>111.9</v>
      </c>
      <c r="J23" s="237">
        <v>102</v>
      </c>
      <c r="K23" s="237">
        <v>104.5</v>
      </c>
      <c r="L23" s="237">
        <v>118</v>
      </c>
      <c r="M23" s="237">
        <v>109.4</v>
      </c>
      <c r="N23" s="237">
        <v>102.9</v>
      </c>
      <c r="O23" s="237">
        <v>107.4</v>
      </c>
      <c r="P23" s="237">
        <v>102.5</v>
      </c>
      <c r="Q23" s="237" t="str">
        <v>:</v>
      </c>
      <c r="R23" s="237">
        <v>100.2</v>
      </c>
      <c r="S23" s="237">
        <v>105.8</v>
      </c>
      <c r="T23" s="237">
        <v>130.19999999999999</v>
      </c>
      <c r="U23" s="237">
        <v>122.6</v>
      </c>
      <c r="V23" s="237">
        <v>95.2</v>
      </c>
      <c r="W23" s="237">
        <v>102.7</v>
      </c>
      <c r="X23" s="237">
        <v>99.2</v>
      </c>
      <c r="Y23" s="237">
        <v>103.1</v>
      </c>
      <c r="Z23" s="237">
        <v>107.8</v>
      </c>
      <c r="AA23" s="237">
        <v>116.8</v>
      </c>
      <c r="AB23" s="237">
        <v>107.1</v>
      </c>
      <c r="AC23" s="237">
        <v>114.6</v>
      </c>
      <c r="AD23" s="237">
        <v>113.3</v>
      </c>
      <c r="AE23" s="237">
        <v>118.5</v>
      </c>
      <c r="AF23" s="237">
        <v>102.7</v>
      </c>
      <c r="AG23" s="237">
        <v>102.9</v>
      </c>
      <c r="AH23" s="237">
        <v>102.3</v>
      </c>
      <c r="AI23" s="237" t="str">
        <v>:</v>
      </c>
      <c r="AJ23" s="534" t="str">
        <v>:</v>
      </c>
    </row>
    <row r="24" spans="2:36">
      <c r="B24" s="231">
        <v>2011</v>
      </c>
      <c r="C24" s="237">
        <v>105.4</v>
      </c>
      <c r="D24" s="237">
        <v>105.4</v>
      </c>
      <c r="E24" s="237">
        <v>104.9</v>
      </c>
      <c r="F24" s="237">
        <v>105.4</v>
      </c>
      <c r="G24" s="237">
        <v>100.9</v>
      </c>
      <c r="H24" s="237">
        <v>116.4</v>
      </c>
      <c r="I24" s="237">
        <v>114</v>
      </c>
      <c r="J24" s="237">
        <v>102.1</v>
      </c>
      <c r="K24" s="237">
        <v>106.4</v>
      </c>
      <c r="L24" s="237">
        <v>117.2</v>
      </c>
      <c r="M24" s="237">
        <v>113.8</v>
      </c>
      <c r="N24" s="237">
        <v>100.2</v>
      </c>
      <c r="O24" s="237">
        <v>109.1</v>
      </c>
      <c r="P24" s="237">
        <v>103.8</v>
      </c>
      <c r="Q24" s="237" t="str">
        <v>:</v>
      </c>
      <c r="R24" s="237">
        <v>100.4</v>
      </c>
      <c r="S24" s="237">
        <v>105.7</v>
      </c>
      <c r="T24" s="237">
        <v>133.9</v>
      </c>
      <c r="U24" s="237">
        <v>131.19999999999999</v>
      </c>
      <c r="V24" s="237">
        <v>94.3</v>
      </c>
      <c r="W24" s="237">
        <v>103.1</v>
      </c>
      <c r="X24" s="237">
        <v>92.9</v>
      </c>
      <c r="Y24" s="237">
        <v>103.3</v>
      </c>
      <c r="Z24" s="237">
        <v>108.4</v>
      </c>
      <c r="AA24" s="237">
        <v>121.7</v>
      </c>
      <c r="AB24" s="237">
        <v>108.5</v>
      </c>
      <c r="AC24" s="237">
        <v>116.2</v>
      </c>
      <c r="AD24" s="237">
        <v>117.7</v>
      </c>
      <c r="AE24" s="237">
        <v>120.8</v>
      </c>
      <c r="AF24" s="237">
        <v>104.2</v>
      </c>
      <c r="AG24" s="237">
        <v>103.8</v>
      </c>
      <c r="AH24" s="237">
        <v>102.9</v>
      </c>
      <c r="AI24" s="237" t="str">
        <v>:</v>
      </c>
      <c r="AJ24" s="534" t="str">
        <v>:</v>
      </c>
    </row>
    <row r="25" spans="2:36">
      <c r="B25" s="231">
        <v>2012</v>
      </c>
      <c r="C25" s="237">
        <v>105.7</v>
      </c>
      <c r="D25" s="237">
        <v>105.7</v>
      </c>
      <c r="E25" s="237">
        <v>105.2</v>
      </c>
      <c r="F25" s="237">
        <v>106.2</v>
      </c>
      <c r="G25" s="237">
        <v>100.7</v>
      </c>
      <c r="H25" s="237">
        <v>120.1</v>
      </c>
      <c r="I25" s="237">
        <v>112.9</v>
      </c>
      <c r="J25" s="237">
        <v>102.2</v>
      </c>
      <c r="K25" s="237">
        <v>106.9</v>
      </c>
      <c r="L25" s="237">
        <v>121.9</v>
      </c>
      <c r="M25" s="237">
        <v>114.3</v>
      </c>
      <c r="N25" s="237">
        <v>101.9</v>
      </c>
      <c r="O25" s="237">
        <v>112.9</v>
      </c>
      <c r="P25" s="237">
        <v>104</v>
      </c>
      <c r="Q25" s="237" t="str">
        <v>:</v>
      </c>
      <c r="R25" s="237">
        <v>99.4</v>
      </c>
      <c r="S25" s="237">
        <v>106.9</v>
      </c>
      <c r="T25" s="237">
        <v>140.1</v>
      </c>
      <c r="U25" s="237">
        <v>133.69999999999999</v>
      </c>
      <c r="V25" s="237">
        <v>92.3</v>
      </c>
      <c r="W25" s="237">
        <v>106</v>
      </c>
      <c r="X25" s="237">
        <v>94.9</v>
      </c>
      <c r="Y25" s="237">
        <v>102</v>
      </c>
      <c r="Z25" s="237">
        <v>109.3</v>
      </c>
      <c r="AA25" s="237">
        <v>124.3</v>
      </c>
      <c r="AB25" s="237">
        <v>109</v>
      </c>
      <c r="AC25" s="237">
        <v>115.8</v>
      </c>
      <c r="AD25" s="237">
        <v>117.2</v>
      </c>
      <c r="AE25" s="237">
        <v>123.2</v>
      </c>
      <c r="AF25" s="237">
        <v>103</v>
      </c>
      <c r="AG25" s="237">
        <v>105</v>
      </c>
      <c r="AH25" s="237">
        <v>101</v>
      </c>
      <c r="AI25" s="237" t="str">
        <v>:</v>
      </c>
      <c r="AJ25" s="534" t="str">
        <v>:</v>
      </c>
    </row>
    <row r="26" spans="2:36">
      <c r="B26" s="231">
        <v>2013</v>
      </c>
      <c r="C26" s="237">
        <v>106.4</v>
      </c>
      <c r="D26" s="237">
        <v>106.4</v>
      </c>
      <c r="E26" s="237">
        <v>105.8</v>
      </c>
      <c r="F26" s="237">
        <v>107</v>
      </c>
      <c r="G26" s="237">
        <v>101.2</v>
      </c>
      <c r="H26" s="237">
        <v>121.6</v>
      </c>
      <c r="I26" s="237">
        <v>112.7</v>
      </c>
      <c r="J26" s="237">
        <v>103.9</v>
      </c>
      <c r="K26" s="237">
        <v>107.2</v>
      </c>
      <c r="L26" s="237">
        <v>123.8</v>
      </c>
      <c r="M26" s="237">
        <v>110.7</v>
      </c>
      <c r="N26" s="237">
        <v>102</v>
      </c>
      <c r="O26" s="237">
        <v>115</v>
      </c>
      <c r="P26" s="237">
        <v>104.5</v>
      </c>
      <c r="Q26" s="237" t="str">
        <v>:</v>
      </c>
      <c r="R26" s="237">
        <v>99.6</v>
      </c>
      <c r="S26" s="237">
        <v>107.4</v>
      </c>
      <c r="T26" s="237">
        <v>143.1</v>
      </c>
      <c r="U26" s="237">
        <v>137.5</v>
      </c>
      <c r="V26" s="237" t="str">
        <v>:</v>
      </c>
      <c r="W26" s="237">
        <v>107</v>
      </c>
      <c r="X26" s="237" t="str">
        <v>:</v>
      </c>
      <c r="Y26" s="237">
        <v>102.5</v>
      </c>
      <c r="Z26" s="237">
        <v>110.6</v>
      </c>
      <c r="AA26" s="237">
        <v>126.6</v>
      </c>
      <c r="AB26" s="237">
        <v>109.8</v>
      </c>
      <c r="AC26" s="237">
        <v>120.5</v>
      </c>
      <c r="AD26" s="237">
        <v>117.4</v>
      </c>
      <c r="AE26" s="237">
        <v>126.7</v>
      </c>
      <c r="AF26" s="237">
        <v>103.5</v>
      </c>
      <c r="AG26" s="237">
        <v>106.3</v>
      </c>
      <c r="AH26" s="237">
        <v>100.8</v>
      </c>
      <c r="AI26" s="237" t="str">
        <v>:</v>
      </c>
      <c r="AJ26" s="534" t="str">
        <v>:</v>
      </c>
    </row>
    <row r="27" spans="2:36">
      <c r="B27" s="231">
        <v>2014</v>
      </c>
      <c r="C27" s="237" t="str">
        <v>:</v>
      </c>
      <c r="D27" s="237" t="str">
        <v>:</v>
      </c>
      <c r="E27" s="237" t="str">
        <v>:</v>
      </c>
      <c r="F27" s="237" t="str">
        <v>:</v>
      </c>
      <c r="G27" s="237" t="str">
        <v>:</v>
      </c>
      <c r="H27" s="237" t="str">
        <v>:</v>
      </c>
      <c r="I27" s="237" t="str">
        <v>:</v>
      </c>
      <c r="J27" s="237" t="str">
        <v>:</v>
      </c>
      <c r="K27" s="237" t="str">
        <v>:</v>
      </c>
      <c r="L27" s="237" t="str">
        <v>:</v>
      </c>
      <c r="M27" s="237" t="str">
        <v>:</v>
      </c>
      <c r="N27" s="237" t="str">
        <v>:</v>
      </c>
      <c r="O27" s="237" t="str">
        <v>:</v>
      </c>
      <c r="P27" s="237" t="str">
        <v>:</v>
      </c>
      <c r="Q27" s="237" t="str">
        <v>:</v>
      </c>
      <c r="R27" s="237" t="str">
        <v>:</v>
      </c>
      <c r="S27" s="237" t="str">
        <v>:</v>
      </c>
      <c r="T27" s="237" t="str">
        <v>:</v>
      </c>
      <c r="U27" s="237" t="str">
        <v>:</v>
      </c>
      <c r="V27" s="237" t="str">
        <v>:</v>
      </c>
      <c r="W27" s="237" t="str">
        <v>:</v>
      </c>
      <c r="X27" s="237" t="str">
        <v>:</v>
      </c>
      <c r="Y27" s="237" t="str">
        <v>:</v>
      </c>
      <c r="Z27" s="237" t="str">
        <v>:</v>
      </c>
      <c r="AA27" s="237" t="str">
        <v>:</v>
      </c>
      <c r="AB27" s="237" t="str">
        <v>:</v>
      </c>
      <c r="AC27" s="237" t="str">
        <v>:</v>
      </c>
      <c r="AD27" s="237" t="str">
        <v>:</v>
      </c>
      <c r="AE27" s="237" t="str">
        <v>:</v>
      </c>
      <c r="AF27" s="237" t="str">
        <v>:</v>
      </c>
      <c r="AG27" s="237" t="str">
        <v>:</v>
      </c>
      <c r="AH27" s="237" t="str">
        <v>:</v>
      </c>
      <c r="AI27" s="237" t="str">
        <v>:</v>
      </c>
      <c r="AJ27" s="534" t="str">
        <v>:</v>
      </c>
    </row>
    <row r="28" spans="2:36">
      <c r="B28" s="231">
        <v>2015</v>
      </c>
      <c r="C28" s="237" t="str">
        <v>:</v>
      </c>
      <c r="D28" s="237" t="str">
        <v>:</v>
      </c>
      <c r="E28" s="237" t="str">
        <v>:</v>
      </c>
      <c r="F28" s="237" t="str">
        <v>:</v>
      </c>
      <c r="G28" s="237" t="str">
        <v>:</v>
      </c>
      <c r="H28" s="237" t="str">
        <v>:</v>
      </c>
      <c r="I28" s="237" t="str">
        <v>:</v>
      </c>
      <c r="J28" s="237" t="str">
        <v>:</v>
      </c>
      <c r="K28" s="237" t="str">
        <v>:</v>
      </c>
      <c r="L28" s="237" t="str">
        <v>:</v>
      </c>
      <c r="M28" s="237" t="str">
        <v>:</v>
      </c>
      <c r="N28" s="237" t="str">
        <v>:</v>
      </c>
      <c r="O28" s="237" t="str">
        <v>:</v>
      </c>
      <c r="P28" s="237" t="str">
        <v>:</v>
      </c>
      <c r="Q28" s="237" t="str">
        <v>:</v>
      </c>
      <c r="R28" s="237" t="str">
        <v>:</v>
      </c>
      <c r="S28" s="237" t="str">
        <v>:</v>
      </c>
      <c r="T28" s="237" t="str">
        <v>:</v>
      </c>
      <c r="U28" s="237" t="str">
        <v>:</v>
      </c>
      <c r="V28" s="237" t="str">
        <v>:</v>
      </c>
      <c r="W28" s="237" t="str">
        <v>:</v>
      </c>
      <c r="X28" s="237" t="str">
        <v>:</v>
      </c>
      <c r="Y28" s="237" t="str">
        <v>:</v>
      </c>
      <c r="Z28" s="237" t="str">
        <v>:</v>
      </c>
      <c r="AA28" s="237" t="str">
        <v>:</v>
      </c>
      <c r="AB28" s="237" t="str">
        <v>:</v>
      </c>
      <c r="AC28" s="237" t="str">
        <v>:</v>
      </c>
      <c r="AD28" s="237" t="str">
        <v>:</v>
      </c>
      <c r="AE28" s="237" t="str">
        <v>:</v>
      </c>
      <c r="AF28" s="237" t="str">
        <v>:</v>
      </c>
      <c r="AG28" s="237" t="str">
        <v>:</v>
      </c>
      <c r="AH28" s="237" t="str">
        <v>:</v>
      </c>
      <c r="AI28" s="237" t="str">
        <v>:</v>
      </c>
      <c r="AJ28" s="534" t="str">
        <v>:</v>
      </c>
    </row>
    <row r="30" spans="2:36" ht="87.75">
      <c r="B30" s="230">
        <f t="array" ref="B30:AJ51">TRANSPOSE(ES_P2a_1!B42:W76)</f>
        <v>0</v>
      </c>
      <c r="C30" s="236" t="str">
        <v>ΕΕ (28 χώρες)</v>
      </c>
      <c r="D30" s="236" t="str">
        <v>ΕΕ (27 χώρες)</v>
      </c>
      <c r="E30" s="236" t="str">
        <v>ΕΕ (15 χώρες)</v>
      </c>
      <c r="F30" s="236" t="str">
        <v>Ευροχώρος</v>
      </c>
      <c r="G30" s="236" t="str">
        <v>Βέλγιο</v>
      </c>
      <c r="H30" s="236" t="str">
        <v>Βουλγαρία</v>
      </c>
      <c r="I30" s="236" t="str">
        <v>Τσεχία</v>
      </c>
      <c r="J30" s="236" t="str">
        <v>Δανία</v>
      </c>
      <c r="K30" s="236" t="str">
        <v>Γερμανία</v>
      </c>
      <c r="L30" s="236" t="str">
        <v>Εσθονία</v>
      </c>
      <c r="M30" s="236" t="str">
        <v>Ιρλανδία</v>
      </c>
      <c r="N30" s="236" t="str">
        <v>Ελλάδα</v>
      </c>
      <c r="O30" s="236" t="str">
        <v>Ισπανία</v>
      </c>
      <c r="P30" s="236" t="str">
        <v>Γαλλία</v>
      </c>
      <c r="Q30" s="236" t="str">
        <v>Κροατία</v>
      </c>
      <c r="R30" s="236" t="str">
        <v>Ιταλία</v>
      </c>
      <c r="S30" s="236" t="str">
        <v>Κύπρος</v>
      </c>
      <c r="T30" s="236" t="str">
        <v>Λετονία</v>
      </c>
      <c r="U30" s="236" t="str">
        <v>Λιθουανία</v>
      </c>
      <c r="V30" s="236" t="str">
        <v>Λουξεμβούργο</v>
      </c>
      <c r="W30" s="236" t="str">
        <v>Ουγγαρία</v>
      </c>
      <c r="X30" s="236" t="str">
        <v>Μάλτα</v>
      </c>
      <c r="Y30" s="236" t="str">
        <v>Ολλανδία</v>
      </c>
      <c r="Z30" s="236" t="str">
        <v>Αυστρία</v>
      </c>
      <c r="AA30" s="236" t="str">
        <v>Πολωνία</v>
      </c>
      <c r="AB30" s="236" t="str">
        <v>Πορτογαλία</v>
      </c>
      <c r="AC30" s="236" t="str">
        <v>Ρουμανία</v>
      </c>
      <c r="AD30" s="236" t="str">
        <v>Σλοβενία</v>
      </c>
      <c r="AE30" s="236" t="str">
        <v>Σλοβακία</v>
      </c>
      <c r="AF30" s="236" t="str">
        <v>Φινλανδία</v>
      </c>
      <c r="AG30" s="236" t="str">
        <v>Σουηδία</v>
      </c>
      <c r="AH30" s="236" t="str">
        <v>Ηνωμένο Βασίλειο</v>
      </c>
      <c r="AI30" s="236" t="str">
        <v>Ηνωμένες Πολιτείες</v>
      </c>
      <c r="AJ30" s="236" t="str">
        <v>Ιαπωνία</v>
      </c>
    </row>
    <row r="31" spans="2:36">
      <c r="B31" s="231">
        <v>1995</v>
      </c>
      <c r="C31" s="237" t="str">
        <v/>
      </c>
      <c r="D31" s="237" t="str">
        <v/>
      </c>
      <c r="E31" s="237" t="str">
        <v/>
      </c>
      <c r="F31" s="237" t="str">
        <v/>
      </c>
      <c r="G31" s="237" t="str">
        <v>e</v>
      </c>
      <c r="H31" s="237" t="str">
        <v/>
      </c>
      <c r="I31" s="237" t="str">
        <v/>
      </c>
      <c r="J31" s="237" t="str">
        <v/>
      </c>
      <c r="K31" s="237" t="str">
        <v/>
      </c>
      <c r="L31" s="237" t="str">
        <v/>
      </c>
      <c r="M31" s="237" t="str">
        <v/>
      </c>
      <c r="N31" s="237" t="str">
        <v/>
      </c>
      <c r="O31" s="237" t="str">
        <v/>
      </c>
      <c r="P31" s="237" t="str">
        <v/>
      </c>
      <c r="Q31" s="237" t="str">
        <v/>
      </c>
      <c r="R31" s="237" t="str">
        <v/>
      </c>
      <c r="S31" s="237" t="str">
        <v/>
      </c>
      <c r="T31" s="237" t="str">
        <v/>
      </c>
      <c r="U31" s="237" t="str">
        <v/>
      </c>
      <c r="V31" s="237" t="str">
        <v/>
      </c>
      <c r="W31" s="237" t="str">
        <v/>
      </c>
      <c r="X31" s="237" t="str">
        <v/>
      </c>
      <c r="Y31" s="237" t="str">
        <v/>
      </c>
      <c r="Z31" s="237" t="str">
        <v/>
      </c>
      <c r="AA31" s="237" t="str">
        <v/>
      </c>
      <c r="AB31" s="237" t="str">
        <v/>
      </c>
      <c r="AC31" s="237" t="str">
        <v/>
      </c>
      <c r="AD31" s="237" t="str">
        <v/>
      </c>
      <c r="AE31" s="237" t="str">
        <v/>
      </c>
      <c r="AF31" s="237" t="str">
        <v/>
      </c>
      <c r="AG31" s="237" t="str">
        <v/>
      </c>
      <c r="AH31" s="237" t="str">
        <v/>
      </c>
      <c r="AI31" s="237" t="str">
        <v>e</v>
      </c>
      <c r="AJ31" s="534" t="str">
        <v/>
      </c>
    </row>
    <row r="32" spans="2:36">
      <c r="B32" s="231">
        <v>1996</v>
      </c>
      <c r="C32" s="237" t="str">
        <v/>
      </c>
      <c r="D32" s="237" t="str">
        <v/>
      </c>
      <c r="E32" s="237" t="str">
        <v/>
      </c>
      <c r="F32" s="237" t="str">
        <v/>
      </c>
      <c r="G32" s="237" t="str">
        <v>e</v>
      </c>
      <c r="H32" s="237" t="str">
        <v/>
      </c>
      <c r="I32" s="237" t="str">
        <v/>
      </c>
      <c r="J32" s="237" t="str">
        <v/>
      </c>
      <c r="K32" s="237" t="str">
        <v/>
      </c>
      <c r="L32" s="237" t="str">
        <v/>
      </c>
      <c r="M32" s="237" t="str">
        <v/>
      </c>
      <c r="N32" s="237" t="str">
        <v/>
      </c>
      <c r="O32" s="237" t="str">
        <v/>
      </c>
      <c r="P32" s="237" t="str">
        <v/>
      </c>
      <c r="Q32" s="237" t="str">
        <v/>
      </c>
      <c r="R32" s="237" t="str">
        <v/>
      </c>
      <c r="S32" s="237" t="str">
        <v/>
      </c>
      <c r="T32" s="237" t="str">
        <v/>
      </c>
      <c r="U32" s="237" t="str">
        <v/>
      </c>
      <c r="V32" s="237" t="str">
        <v/>
      </c>
      <c r="W32" s="237" t="str">
        <v/>
      </c>
      <c r="X32" s="237" t="str">
        <v/>
      </c>
      <c r="Y32" s="237" t="str">
        <v/>
      </c>
      <c r="Z32" s="237" t="str">
        <v/>
      </c>
      <c r="AA32" s="237" t="str">
        <v/>
      </c>
      <c r="AB32" s="237" t="str">
        <v/>
      </c>
      <c r="AC32" s="237" t="str">
        <v/>
      </c>
      <c r="AD32" s="237" t="str">
        <v/>
      </c>
      <c r="AE32" s="237" t="str">
        <v/>
      </c>
      <c r="AF32" s="237" t="str">
        <v/>
      </c>
      <c r="AG32" s="237" t="str">
        <v/>
      </c>
      <c r="AH32" s="237" t="str">
        <v/>
      </c>
      <c r="AI32" s="237" t="str">
        <v>e</v>
      </c>
      <c r="AJ32" s="534" t="str">
        <v/>
      </c>
    </row>
    <row r="33" spans="2:36">
      <c r="B33" s="231">
        <v>1997</v>
      </c>
      <c r="C33" s="237" t="str">
        <v/>
      </c>
      <c r="D33" s="237" t="str">
        <v/>
      </c>
      <c r="E33" s="237" t="str">
        <v/>
      </c>
      <c r="F33" s="237" t="str">
        <v/>
      </c>
      <c r="G33" s="237" t="str">
        <v>e</v>
      </c>
      <c r="H33" s="237" t="str">
        <v/>
      </c>
      <c r="I33" s="237" t="str">
        <v/>
      </c>
      <c r="J33" s="237" t="str">
        <v/>
      </c>
      <c r="K33" s="237" t="str">
        <v/>
      </c>
      <c r="L33" s="237" t="str">
        <v/>
      </c>
      <c r="M33" s="237" t="str">
        <v/>
      </c>
      <c r="N33" s="237" t="str">
        <v/>
      </c>
      <c r="O33" s="237" t="str">
        <v/>
      </c>
      <c r="P33" s="237" t="str">
        <v/>
      </c>
      <c r="Q33" s="237" t="str">
        <v/>
      </c>
      <c r="R33" s="237" t="str">
        <v/>
      </c>
      <c r="S33" s="237" t="str">
        <v/>
      </c>
      <c r="T33" s="237" t="str">
        <v/>
      </c>
      <c r="U33" s="237" t="str">
        <v/>
      </c>
      <c r="V33" s="237" t="str">
        <v/>
      </c>
      <c r="W33" s="237" t="str">
        <v/>
      </c>
      <c r="X33" s="237" t="str">
        <v/>
      </c>
      <c r="Y33" s="237" t="str">
        <v/>
      </c>
      <c r="Z33" s="237" t="str">
        <v/>
      </c>
      <c r="AA33" s="237" t="str">
        <v/>
      </c>
      <c r="AB33" s="237" t="str">
        <v/>
      </c>
      <c r="AC33" s="237" t="str">
        <v/>
      </c>
      <c r="AD33" s="237" t="str">
        <v/>
      </c>
      <c r="AE33" s="237" t="str">
        <v/>
      </c>
      <c r="AF33" s="237" t="str">
        <v/>
      </c>
      <c r="AG33" s="237" t="str">
        <v/>
      </c>
      <c r="AH33" s="237" t="str">
        <v/>
      </c>
      <c r="AI33" s="237" t="str">
        <v>e</v>
      </c>
      <c r="AJ33" s="534" t="str">
        <v/>
      </c>
    </row>
    <row r="34" spans="2:36">
      <c r="B34" s="231">
        <v>1998</v>
      </c>
      <c r="C34" s="237" t="str">
        <v/>
      </c>
      <c r="D34" s="237" t="str">
        <v/>
      </c>
      <c r="E34" s="237" t="str">
        <v/>
      </c>
      <c r="F34" s="237" t="str">
        <v/>
      </c>
      <c r="G34" s="237" t="str">
        <v>e</v>
      </c>
      <c r="H34" s="237" t="str">
        <v/>
      </c>
      <c r="I34" s="237" t="str">
        <v/>
      </c>
      <c r="J34" s="237" t="str">
        <v/>
      </c>
      <c r="K34" s="237" t="str">
        <v/>
      </c>
      <c r="L34" s="237" t="str">
        <v/>
      </c>
      <c r="M34" s="237" t="str">
        <v/>
      </c>
      <c r="N34" s="237" t="str">
        <v/>
      </c>
      <c r="O34" s="237" t="str">
        <v/>
      </c>
      <c r="P34" s="237" t="str">
        <v/>
      </c>
      <c r="Q34" s="237" t="str">
        <v/>
      </c>
      <c r="R34" s="237" t="str">
        <v/>
      </c>
      <c r="S34" s="237" t="str">
        <v/>
      </c>
      <c r="T34" s="237" t="str">
        <v/>
      </c>
      <c r="U34" s="237" t="str">
        <v/>
      </c>
      <c r="V34" s="237" t="str">
        <v/>
      </c>
      <c r="W34" s="237" t="str">
        <v/>
      </c>
      <c r="X34" s="237" t="str">
        <v/>
      </c>
      <c r="Y34" s="237" t="str">
        <v/>
      </c>
      <c r="Z34" s="237" t="str">
        <v/>
      </c>
      <c r="AA34" s="237" t="str">
        <v/>
      </c>
      <c r="AB34" s="237" t="str">
        <v/>
      </c>
      <c r="AC34" s="237" t="str">
        <v/>
      </c>
      <c r="AD34" s="237" t="str">
        <v/>
      </c>
      <c r="AE34" s="237" t="str">
        <v/>
      </c>
      <c r="AF34" s="237" t="str">
        <v/>
      </c>
      <c r="AG34" s="237" t="str">
        <v/>
      </c>
      <c r="AH34" s="237" t="str">
        <v/>
      </c>
      <c r="AI34" s="237" t="str">
        <v>e</v>
      </c>
      <c r="AJ34" s="534" t="str">
        <v/>
      </c>
    </row>
    <row r="35" spans="2:36">
      <c r="B35" s="231">
        <v>1999</v>
      </c>
      <c r="C35" s="237" t="str">
        <v/>
      </c>
      <c r="D35" s="237" t="str">
        <v/>
      </c>
      <c r="E35" s="237" t="str">
        <v/>
      </c>
      <c r="F35" s="237" t="str">
        <v/>
      </c>
      <c r="G35" s="237" t="str">
        <v/>
      </c>
      <c r="H35" s="237" t="str">
        <v/>
      </c>
      <c r="I35" s="237" t="str">
        <v/>
      </c>
      <c r="J35" s="237" t="str">
        <v/>
      </c>
      <c r="K35" s="237" t="str">
        <v/>
      </c>
      <c r="L35" s="237" t="str">
        <v/>
      </c>
      <c r="M35" s="237" t="str">
        <v/>
      </c>
      <c r="N35" s="237" t="str">
        <v/>
      </c>
      <c r="O35" s="237" t="str">
        <v/>
      </c>
      <c r="P35" s="237" t="str">
        <v/>
      </c>
      <c r="Q35" s="237" t="str">
        <v/>
      </c>
      <c r="R35" s="237" t="str">
        <v/>
      </c>
      <c r="S35" s="237" t="str">
        <v/>
      </c>
      <c r="T35" s="237" t="str">
        <v/>
      </c>
      <c r="U35" s="237" t="str">
        <v/>
      </c>
      <c r="V35" s="237" t="str">
        <v/>
      </c>
      <c r="W35" s="237" t="str">
        <v/>
      </c>
      <c r="X35" s="237" t="str">
        <v/>
      </c>
      <c r="Y35" s="237" t="str">
        <v/>
      </c>
      <c r="Z35" s="237" t="str">
        <v/>
      </c>
      <c r="AA35" s="237" t="str">
        <v>b</v>
      </c>
      <c r="AB35" s="237" t="str">
        <v/>
      </c>
      <c r="AC35" s="237" t="str">
        <v/>
      </c>
      <c r="AD35" s="237" t="str">
        <v/>
      </c>
      <c r="AE35" s="237" t="str">
        <v/>
      </c>
      <c r="AF35" s="237" t="str">
        <v/>
      </c>
      <c r="AG35" s="237" t="str">
        <v/>
      </c>
      <c r="AH35" s="237" t="str">
        <v/>
      </c>
      <c r="AI35" s="237" t="str">
        <v>e</v>
      </c>
      <c r="AJ35" s="534" t="str">
        <v/>
      </c>
    </row>
    <row r="36" spans="2:36">
      <c r="B36" s="231">
        <v>2000</v>
      </c>
      <c r="C36" s="237" t="str">
        <v/>
      </c>
      <c r="D36" s="237" t="str">
        <v/>
      </c>
      <c r="E36" s="237" t="str">
        <v/>
      </c>
      <c r="F36" s="237" t="str">
        <v/>
      </c>
      <c r="G36" s="237" t="str">
        <v/>
      </c>
      <c r="H36" s="237" t="str">
        <v/>
      </c>
      <c r="I36" s="237" t="str">
        <v/>
      </c>
      <c r="J36" s="237" t="str">
        <v/>
      </c>
      <c r="K36" s="237" t="str">
        <v/>
      </c>
      <c r="L36" s="237" t="str">
        <v/>
      </c>
      <c r="M36" s="237" t="str">
        <v>p</v>
      </c>
      <c r="N36" s="237" t="str">
        <v/>
      </c>
      <c r="O36" s="237" t="str">
        <v/>
      </c>
      <c r="P36" s="237" t="str">
        <v/>
      </c>
      <c r="Q36" s="237" t="str">
        <v/>
      </c>
      <c r="R36" s="237" t="str">
        <v/>
      </c>
      <c r="S36" s="237" t="str">
        <v/>
      </c>
      <c r="T36" s="237" t="str">
        <v/>
      </c>
      <c r="U36" s="237" t="str">
        <v/>
      </c>
      <c r="V36" s="237" t="str">
        <v/>
      </c>
      <c r="W36" s="237" t="str">
        <v/>
      </c>
      <c r="X36" s="237" t="str">
        <v>e</v>
      </c>
      <c r="Y36" s="237" t="str">
        <v/>
      </c>
      <c r="Z36" s="237" t="str">
        <v/>
      </c>
      <c r="AA36" s="237" t="str">
        <v/>
      </c>
      <c r="AB36" s="237" t="str">
        <v/>
      </c>
      <c r="AC36" s="237" t="str">
        <v/>
      </c>
      <c r="AD36" s="237" t="str">
        <v/>
      </c>
      <c r="AE36" s="237" t="str">
        <v/>
      </c>
      <c r="AF36" s="237" t="str">
        <v/>
      </c>
      <c r="AG36" s="237" t="str">
        <v/>
      </c>
      <c r="AH36" s="237" t="str">
        <v/>
      </c>
      <c r="AI36" s="237" t="str">
        <v>e</v>
      </c>
      <c r="AJ36" s="534" t="str">
        <v/>
      </c>
    </row>
    <row r="37" spans="2:36">
      <c r="B37" s="231">
        <v>2001</v>
      </c>
      <c r="C37" s="237" t="str">
        <v/>
      </c>
      <c r="D37" s="237" t="str">
        <v/>
      </c>
      <c r="E37" s="237" t="str">
        <v/>
      </c>
      <c r="F37" s="237" t="str">
        <v/>
      </c>
      <c r="G37" s="237" t="str">
        <v/>
      </c>
      <c r="H37" s="237" t="str">
        <v/>
      </c>
      <c r="I37" s="237" t="str">
        <v/>
      </c>
      <c r="J37" s="237" t="str">
        <v/>
      </c>
      <c r="K37" s="237" t="str">
        <v/>
      </c>
      <c r="L37" s="237" t="str">
        <v/>
      </c>
      <c r="M37" s="237" t="str">
        <v>p</v>
      </c>
      <c r="N37" s="237" t="str">
        <v/>
      </c>
      <c r="O37" s="237" t="str">
        <v/>
      </c>
      <c r="P37" s="237" t="str">
        <v/>
      </c>
      <c r="Q37" s="237" t="str">
        <v/>
      </c>
      <c r="R37" s="237" t="str">
        <v/>
      </c>
      <c r="S37" s="237" t="str">
        <v/>
      </c>
      <c r="T37" s="237" t="str">
        <v/>
      </c>
      <c r="U37" s="237" t="str">
        <v/>
      </c>
      <c r="V37" s="237" t="str">
        <v/>
      </c>
      <c r="W37" s="237" t="str">
        <v/>
      </c>
      <c r="X37" s="237" t="str">
        <v>e</v>
      </c>
      <c r="Y37" s="237" t="str">
        <v/>
      </c>
      <c r="Z37" s="237" t="str">
        <v/>
      </c>
      <c r="AA37" s="237" t="str">
        <v/>
      </c>
      <c r="AB37" s="237" t="str">
        <v/>
      </c>
      <c r="AC37" s="237" t="str">
        <v/>
      </c>
      <c r="AD37" s="237" t="str">
        <v/>
      </c>
      <c r="AE37" s="237" t="str">
        <v/>
      </c>
      <c r="AF37" s="237" t="str">
        <v/>
      </c>
      <c r="AG37" s="237" t="str">
        <v/>
      </c>
      <c r="AH37" s="237" t="str">
        <v/>
      </c>
      <c r="AI37" s="237" t="str">
        <v>e</v>
      </c>
      <c r="AJ37" s="534" t="str">
        <v/>
      </c>
    </row>
    <row r="38" spans="2:36">
      <c r="B38" s="231">
        <v>2002</v>
      </c>
      <c r="C38" s="237" t="str">
        <v/>
      </c>
      <c r="D38" s="237" t="str">
        <v/>
      </c>
      <c r="E38" s="237" t="str">
        <v/>
      </c>
      <c r="F38" s="237" t="str">
        <v/>
      </c>
      <c r="G38" s="237" t="str">
        <v/>
      </c>
      <c r="H38" s="237" t="str">
        <v/>
      </c>
      <c r="I38" s="237" t="str">
        <v/>
      </c>
      <c r="J38" s="237" t="str">
        <v/>
      </c>
      <c r="K38" s="237" t="str">
        <v/>
      </c>
      <c r="L38" s="237" t="str">
        <v/>
      </c>
      <c r="M38" s="237" t="str">
        <v>p</v>
      </c>
      <c r="N38" s="237" t="str">
        <v/>
      </c>
      <c r="O38" s="237" t="str">
        <v/>
      </c>
      <c r="P38" s="237" t="str">
        <v/>
      </c>
      <c r="Q38" s="237" t="str">
        <v/>
      </c>
      <c r="R38" s="237" t="str">
        <v/>
      </c>
      <c r="S38" s="237" t="str">
        <v/>
      </c>
      <c r="T38" s="237" t="str">
        <v/>
      </c>
      <c r="U38" s="237" t="str">
        <v/>
      </c>
      <c r="V38" s="237" t="str">
        <v/>
      </c>
      <c r="W38" s="237" t="str">
        <v/>
      </c>
      <c r="X38" s="237" t="str">
        <v>e</v>
      </c>
      <c r="Y38" s="237" t="str">
        <v/>
      </c>
      <c r="Z38" s="237" t="str">
        <v/>
      </c>
      <c r="AA38" s="237" t="str">
        <v/>
      </c>
      <c r="AB38" s="237" t="str">
        <v/>
      </c>
      <c r="AC38" s="237" t="str">
        <v/>
      </c>
      <c r="AD38" s="237" t="str">
        <v/>
      </c>
      <c r="AE38" s="237" t="str">
        <v/>
      </c>
      <c r="AF38" s="237" t="str">
        <v/>
      </c>
      <c r="AG38" s="237" t="str">
        <v/>
      </c>
      <c r="AH38" s="237" t="str">
        <v/>
      </c>
      <c r="AI38" s="237" t="str">
        <v>e</v>
      </c>
      <c r="AJ38" s="534" t="str">
        <v/>
      </c>
    </row>
    <row r="39" spans="2:36">
      <c r="B39" s="231">
        <v>2003</v>
      </c>
      <c r="C39" s="237" t="str">
        <v/>
      </c>
      <c r="D39" s="237" t="str">
        <v/>
      </c>
      <c r="E39" s="237" t="str">
        <v/>
      </c>
      <c r="F39" s="237" t="str">
        <v/>
      </c>
      <c r="G39" s="237" t="str">
        <v/>
      </c>
      <c r="H39" s="237" t="str">
        <v/>
      </c>
      <c r="I39" s="237" t="str">
        <v/>
      </c>
      <c r="J39" s="237" t="str">
        <v/>
      </c>
      <c r="K39" s="237" t="str">
        <v/>
      </c>
      <c r="L39" s="237" t="str">
        <v/>
      </c>
      <c r="M39" s="237" t="str">
        <v>p</v>
      </c>
      <c r="N39" s="237" t="str">
        <v/>
      </c>
      <c r="O39" s="237" t="str">
        <v/>
      </c>
      <c r="P39" s="237" t="str">
        <v/>
      </c>
      <c r="Q39" s="237" t="str">
        <v/>
      </c>
      <c r="R39" s="237" t="str">
        <v/>
      </c>
      <c r="S39" s="237" t="str">
        <v/>
      </c>
      <c r="T39" s="237" t="str">
        <v/>
      </c>
      <c r="U39" s="237" t="str">
        <v/>
      </c>
      <c r="V39" s="237" t="str">
        <v/>
      </c>
      <c r="W39" s="237" t="str">
        <v/>
      </c>
      <c r="X39" s="237" t="str">
        <v>e</v>
      </c>
      <c r="Y39" s="237" t="str">
        <v/>
      </c>
      <c r="Z39" s="237" t="str">
        <v/>
      </c>
      <c r="AA39" s="237" t="str">
        <v/>
      </c>
      <c r="AB39" s="237" t="str">
        <v/>
      </c>
      <c r="AC39" s="237" t="str">
        <v/>
      </c>
      <c r="AD39" s="237" t="str">
        <v/>
      </c>
      <c r="AE39" s="237" t="str">
        <v/>
      </c>
      <c r="AF39" s="237" t="str">
        <v/>
      </c>
      <c r="AG39" s="237" t="str">
        <v/>
      </c>
      <c r="AH39" s="237" t="str">
        <v/>
      </c>
      <c r="AI39" s="237" t="str">
        <v>e</v>
      </c>
      <c r="AJ39" s="534" t="str">
        <v/>
      </c>
    </row>
    <row r="40" spans="2:36">
      <c r="B40" s="231">
        <v>2004</v>
      </c>
      <c r="C40" s="237" t="str">
        <v/>
      </c>
      <c r="D40" s="237" t="str">
        <v/>
      </c>
      <c r="E40" s="237" t="str">
        <v/>
      </c>
      <c r="F40" s="237" t="str">
        <v/>
      </c>
      <c r="G40" s="237" t="str">
        <v/>
      </c>
      <c r="H40" s="237" t="str">
        <v/>
      </c>
      <c r="I40" s="237" t="str">
        <v/>
      </c>
      <c r="J40" s="237" t="str">
        <v/>
      </c>
      <c r="K40" s="237" t="str">
        <v/>
      </c>
      <c r="L40" s="237" t="str">
        <v/>
      </c>
      <c r="M40" s="237" t="str">
        <v>p</v>
      </c>
      <c r="N40" s="237" t="str">
        <v/>
      </c>
      <c r="O40" s="237" t="str">
        <v/>
      </c>
      <c r="P40" s="237" t="str">
        <v/>
      </c>
      <c r="Q40" s="237" t="str">
        <v/>
      </c>
      <c r="R40" s="237" t="str">
        <v/>
      </c>
      <c r="S40" s="237" t="str">
        <v/>
      </c>
      <c r="T40" s="237" t="str">
        <v/>
      </c>
      <c r="U40" s="237" t="str">
        <v/>
      </c>
      <c r="V40" s="237" t="str">
        <v/>
      </c>
      <c r="W40" s="237" t="str">
        <v/>
      </c>
      <c r="X40" s="237" t="str">
        <v>e</v>
      </c>
      <c r="Y40" s="237" t="str">
        <v/>
      </c>
      <c r="Z40" s="237" t="str">
        <v/>
      </c>
      <c r="AA40" s="237" t="str">
        <v/>
      </c>
      <c r="AB40" s="237" t="str">
        <v/>
      </c>
      <c r="AC40" s="237" t="str">
        <v/>
      </c>
      <c r="AD40" s="237" t="str">
        <v/>
      </c>
      <c r="AE40" s="237" t="str">
        <v/>
      </c>
      <c r="AF40" s="237" t="str">
        <v/>
      </c>
      <c r="AG40" s="237" t="str">
        <v/>
      </c>
      <c r="AH40" s="237" t="str">
        <v/>
      </c>
      <c r="AI40" s="237" t="str">
        <v>e</v>
      </c>
      <c r="AJ40" s="534" t="str">
        <v/>
      </c>
    </row>
    <row r="41" spans="2:36">
      <c r="B41" s="231">
        <v>2005</v>
      </c>
      <c r="C41" s="237" t="str">
        <v/>
      </c>
      <c r="D41" s="237" t="str">
        <v/>
      </c>
      <c r="E41" s="237" t="str">
        <v/>
      </c>
      <c r="F41" s="237" t="str">
        <v/>
      </c>
      <c r="G41" s="237" t="str">
        <v/>
      </c>
      <c r="H41" s="237" t="str">
        <v/>
      </c>
      <c r="I41" s="237" t="str">
        <v/>
      </c>
      <c r="J41" s="237" t="str">
        <v/>
      </c>
      <c r="K41" s="237" t="str">
        <v/>
      </c>
      <c r="L41" s="237" t="str">
        <v/>
      </c>
      <c r="M41" s="237" t="str">
        <v>p</v>
      </c>
      <c r="N41" s="237" t="str">
        <v>b</v>
      </c>
      <c r="O41" s="237" t="str">
        <v/>
      </c>
      <c r="P41" s="237" t="str">
        <v/>
      </c>
      <c r="Q41" s="237" t="str">
        <v/>
      </c>
      <c r="R41" s="237" t="str">
        <v/>
      </c>
      <c r="S41" s="237" t="str">
        <v/>
      </c>
      <c r="T41" s="237" t="str">
        <v/>
      </c>
      <c r="U41" s="237" t="str">
        <v/>
      </c>
      <c r="V41" s="237" t="str">
        <v/>
      </c>
      <c r="W41" s="237" t="str">
        <v/>
      </c>
      <c r="X41" s="237" t="str">
        <v>e</v>
      </c>
      <c r="Y41" s="237" t="str">
        <v/>
      </c>
      <c r="Z41" s="237" t="str">
        <v/>
      </c>
      <c r="AA41" s="237" t="str">
        <v/>
      </c>
      <c r="AB41" s="237" t="str">
        <v/>
      </c>
      <c r="AC41" s="237" t="str">
        <v/>
      </c>
      <c r="AD41" s="237" t="str">
        <v/>
      </c>
      <c r="AE41" s="237" t="str">
        <v/>
      </c>
      <c r="AF41" s="237" t="str">
        <v/>
      </c>
      <c r="AG41" s="237" t="str">
        <v/>
      </c>
      <c r="AH41" s="237" t="str">
        <v/>
      </c>
      <c r="AI41" s="237" t="str">
        <v>e</v>
      </c>
      <c r="AJ41" s="534" t="str">
        <v/>
      </c>
    </row>
    <row r="42" spans="2:36">
      <c r="B42" s="231">
        <v>2006</v>
      </c>
      <c r="C42" s="237" t="str">
        <v/>
      </c>
      <c r="D42" s="237" t="str">
        <v/>
      </c>
      <c r="E42" s="237" t="str">
        <v/>
      </c>
      <c r="F42" s="237" t="str">
        <v/>
      </c>
      <c r="G42" s="237" t="str">
        <v/>
      </c>
      <c r="H42" s="237" t="str">
        <v/>
      </c>
      <c r="I42" s="237" t="str">
        <v/>
      </c>
      <c r="J42" s="237" t="str">
        <v/>
      </c>
      <c r="K42" s="237" t="str">
        <v/>
      </c>
      <c r="L42" s="237" t="str">
        <v/>
      </c>
      <c r="M42" s="237" t="str">
        <v>p</v>
      </c>
      <c r="N42" s="237" t="str">
        <v/>
      </c>
      <c r="O42" s="237" t="str">
        <v/>
      </c>
      <c r="P42" s="237" t="str">
        <v/>
      </c>
      <c r="Q42" s="237" t="str">
        <v/>
      </c>
      <c r="R42" s="237" t="str">
        <v/>
      </c>
      <c r="S42" s="237" t="str">
        <v/>
      </c>
      <c r="T42" s="237" t="str">
        <v/>
      </c>
      <c r="U42" s="237" t="str">
        <v/>
      </c>
      <c r="V42" s="237" t="str">
        <v/>
      </c>
      <c r="W42" s="237" t="str">
        <v/>
      </c>
      <c r="X42" s="237" t="str">
        <v>e</v>
      </c>
      <c r="Y42" s="237" t="str">
        <v/>
      </c>
      <c r="Z42" s="237" t="str">
        <v/>
      </c>
      <c r="AA42" s="237" t="str">
        <v/>
      </c>
      <c r="AB42" s="237" t="str">
        <v/>
      </c>
      <c r="AC42" s="237" t="str">
        <v/>
      </c>
      <c r="AD42" s="237" t="str">
        <v/>
      </c>
      <c r="AE42" s="237" t="str">
        <v/>
      </c>
      <c r="AF42" s="237" t="str">
        <v/>
      </c>
      <c r="AG42" s="237" t="str">
        <v/>
      </c>
      <c r="AH42" s="237" t="str">
        <v/>
      </c>
      <c r="AI42" s="237" t="str">
        <v>e</v>
      </c>
      <c r="AJ42" s="534" t="str">
        <v/>
      </c>
    </row>
    <row r="43" spans="2:36">
      <c r="B43" s="231">
        <v>2007</v>
      </c>
      <c r="C43" s="237" t="str">
        <v/>
      </c>
      <c r="D43" s="237" t="str">
        <v/>
      </c>
      <c r="E43" s="237" t="str">
        <v/>
      </c>
      <c r="F43" s="237" t="str">
        <v/>
      </c>
      <c r="G43" s="237" t="str">
        <v/>
      </c>
      <c r="H43" s="237" t="str">
        <v/>
      </c>
      <c r="I43" s="237" t="str">
        <v/>
      </c>
      <c r="J43" s="237" t="str">
        <v/>
      </c>
      <c r="K43" s="237" t="str">
        <v/>
      </c>
      <c r="L43" s="237" t="str">
        <v/>
      </c>
      <c r="M43" s="237" t="str">
        <v>p</v>
      </c>
      <c r="N43" s="237" t="str">
        <v/>
      </c>
      <c r="O43" s="237" t="str">
        <v/>
      </c>
      <c r="P43" s="237" t="str">
        <v/>
      </c>
      <c r="Q43" s="237" t="str">
        <v/>
      </c>
      <c r="R43" s="237" t="str">
        <v/>
      </c>
      <c r="S43" s="237" t="str">
        <v/>
      </c>
      <c r="T43" s="237" t="str">
        <v>b</v>
      </c>
      <c r="U43" s="237" t="str">
        <v/>
      </c>
      <c r="V43" s="237" t="str">
        <v/>
      </c>
      <c r="W43" s="237" t="str">
        <v/>
      </c>
      <c r="X43" s="237" t="str">
        <v>e</v>
      </c>
      <c r="Y43" s="237" t="str">
        <v/>
      </c>
      <c r="Z43" s="237" t="str">
        <v/>
      </c>
      <c r="AA43" s="237" t="str">
        <v/>
      </c>
      <c r="AB43" s="237" t="str">
        <v/>
      </c>
      <c r="AC43" s="237" t="str">
        <v/>
      </c>
      <c r="AD43" s="237" t="str">
        <v/>
      </c>
      <c r="AE43" s="237" t="str">
        <v/>
      </c>
      <c r="AF43" s="237" t="str">
        <v/>
      </c>
      <c r="AG43" s="237" t="str">
        <v/>
      </c>
      <c r="AH43" s="237" t="str">
        <v/>
      </c>
      <c r="AI43" s="237" t="str">
        <v>e</v>
      </c>
      <c r="AJ43" s="534" t="str">
        <v/>
      </c>
    </row>
    <row r="44" spans="2:36">
      <c r="B44" s="231">
        <v>2008</v>
      </c>
      <c r="C44" s="237" t="str">
        <v/>
      </c>
      <c r="D44" s="237" t="str">
        <v/>
      </c>
      <c r="E44" s="237" t="str">
        <v/>
      </c>
      <c r="F44" s="237" t="str">
        <v/>
      </c>
      <c r="G44" s="237" t="str">
        <v/>
      </c>
      <c r="H44" s="237" t="str">
        <v/>
      </c>
      <c r="I44" s="237" t="str">
        <v/>
      </c>
      <c r="J44" s="237" t="str">
        <v/>
      </c>
      <c r="K44" s="237" t="str">
        <v/>
      </c>
      <c r="L44" s="237" t="str">
        <v/>
      </c>
      <c r="M44" s="237" t="str">
        <v>p</v>
      </c>
      <c r="N44" s="237" t="str">
        <v>p</v>
      </c>
      <c r="O44" s="237" t="str">
        <v/>
      </c>
      <c r="P44" s="237" t="str">
        <v/>
      </c>
      <c r="Q44" s="237" t="str">
        <v/>
      </c>
      <c r="R44" s="237" t="str">
        <v/>
      </c>
      <c r="S44" s="237" t="str">
        <v/>
      </c>
      <c r="T44" s="237" t="str">
        <v>b</v>
      </c>
      <c r="U44" s="237" t="str">
        <v/>
      </c>
      <c r="V44" s="237" t="str">
        <v/>
      </c>
      <c r="W44" s="237" t="str">
        <v/>
      </c>
      <c r="X44" s="237" t="str">
        <v>e</v>
      </c>
      <c r="Y44" s="237" t="str">
        <v/>
      </c>
      <c r="Z44" s="237" t="str">
        <v/>
      </c>
      <c r="AA44" s="237" t="str">
        <v/>
      </c>
      <c r="AB44" s="237" t="str">
        <v/>
      </c>
      <c r="AC44" s="237" t="str">
        <v/>
      </c>
      <c r="AD44" s="237" t="str">
        <v/>
      </c>
      <c r="AE44" s="237" t="str">
        <v/>
      </c>
      <c r="AF44" s="237" t="str">
        <v/>
      </c>
      <c r="AG44" s="237" t="str">
        <v/>
      </c>
      <c r="AH44" s="237" t="str">
        <v/>
      </c>
      <c r="AI44" s="237" t="str">
        <v>e</v>
      </c>
      <c r="AJ44" s="534" t="str">
        <v/>
      </c>
    </row>
    <row r="45" spans="2:36">
      <c r="B45" s="231">
        <v>2009</v>
      </c>
      <c r="C45" s="237" t="str">
        <v/>
      </c>
      <c r="D45" s="237" t="str">
        <v/>
      </c>
      <c r="E45" s="237" t="str">
        <v/>
      </c>
      <c r="F45" s="237" t="str">
        <v/>
      </c>
      <c r="G45" s="237" t="str">
        <v/>
      </c>
      <c r="H45" s="237" t="str">
        <v/>
      </c>
      <c r="I45" s="237" t="str">
        <v/>
      </c>
      <c r="J45" s="237" t="str">
        <v/>
      </c>
      <c r="K45" s="237" t="str">
        <v/>
      </c>
      <c r="L45" s="237" t="str">
        <v/>
      </c>
      <c r="M45" s="237" t="str">
        <v>p</v>
      </c>
      <c r="N45" s="237" t="str">
        <v>p</v>
      </c>
      <c r="O45" s="237" t="str">
        <v/>
      </c>
      <c r="P45" s="237" t="str">
        <v/>
      </c>
      <c r="Q45" s="237" t="str">
        <v/>
      </c>
      <c r="R45" s="237" t="str">
        <v/>
      </c>
      <c r="S45" s="237" t="str">
        <v/>
      </c>
      <c r="T45" s="237" t="str">
        <v>b</v>
      </c>
      <c r="U45" s="237" t="str">
        <v/>
      </c>
      <c r="V45" s="237" t="str">
        <v/>
      </c>
      <c r="W45" s="237" t="str">
        <v/>
      </c>
      <c r="X45" s="237" t="str">
        <v>e</v>
      </c>
      <c r="Y45" s="237" t="str">
        <v/>
      </c>
      <c r="Z45" s="237" t="str">
        <v/>
      </c>
      <c r="AA45" s="237" t="str">
        <v/>
      </c>
      <c r="AB45" s="237" t="str">
        <v/>
      </c>
      <c r="AC45" s="237" t="str">
        <v/>
      </c>
      <c r="AD45" s="237" t="str">
        <v/>
      </c>
      <c r="AE45" s="237" t="str">
        <v/>
      </c>
      <c r="AF45" s="237" t="str">
        <v/>
      </c>
      <c r="AG45" s="237" t="str">
        <v/>
      </c>
      <c r="AH45" s="237" t="str">
        <v/>
      </c>
      <c r="AI45" s="237" t="str">
        <v>e</v>
      </c>
      <c r="AJ45" s="534" t="str">
        <v/>
      </c>
    </row>
    <row r="46" spans="2:36">
      <c r="B46" s="231">
        <v>2010</v>
      </c>
      <c r="C46" s="237" t="str">
        <v/>
      </c>
      <c r="D46" s="237" t="str">
        <v/>
      </c>
      <c r="E46" s="237" t="str">
        <v/>
      </c>
      <c r="F46" s="237" t="str">
        <v/>
      </c>
      <c r="G46" s="237" t="str">
        <v/>
      </c>
      <c r="H46" s="237" t="str">
        <v/>
      </c>
      <c r="I46" s="237" t="str">
        <v/>
      </c>
      <c r="J46" s="237" t="str">
        <v/>
      </c>
      <c r="K46" s="237" t="str">
        <v/>
      </c>
      <c r="L46" s="237" t="str">
        <v/>
      </c>
      <c r="M46" s="237" t="str">
        <v>p</v>
      </c>
      <c r="N46" s="237" t="str">
        <v>p</v>
      </c>
      <c r="O46" s="237" t="str">
        <v/>
      </c>
      <c r="P46" s="237" t="str">
        <v/>
      </c>
      <c r="Q46" s="237" t="str">
        <v/>
      </c>
      <c r="R46" s="237" t="str">
        <v/>
      </c>
      <c r="S46" s="237" t="str">
        <v/>
      </c>
      <c r="T46" s="237" t="str">
        <v>b</v>
      </c>
      <c r="U46" s="237" t="str">
        <v/>
      </c>
      <c r="V46" s="237" t="str">
        <v/>
      </c>
      <c r="W46" s="237" t="str">
        <v/>
      </c>
      <c r="X46" s="237" t="str">
        <v/>
      </c>
      <c r="Y46" s="237" t="str">
        <v/>
      </c>
      <c r="Z46" s="237" t="str">
        <v/>
      </c>
      <c r="AA46" s="237" t="str">
        <v/>
      </c>
      <c r="AB46" s="237" t="str">
        <v/>
      </c>
      <c r="AC46" s="237" t="str">
        <v/>
      </c>
      <c r="AD46" s="237" t="str">
        <v/>
      </c>
      <c r="AE46" s="237" t="str">
        <v/>
      </c>
      <c r="AF46" s="237" t="str">
        <v/>
      </c>
      <c r="AG46" s="237" t="str">
        <v/>
      </c>
      <c r="AH46" s="237" t="str">
        <v/>
      </c>
      <c r="AI46" s="237" t="str">
        <v/>
      </c>
      <c r="AJ46" s="534" t="str">
        <v/>
      </c>
    </row>
    <row r="47" spans="2:36">
      <c r="B47" s="231">
        <v>2011</v>
      </c>
      <c r="C47" s="237" t="str">
        <v/>
      </c>
      <c r="D47" s="237" t="str">
        <v/>
      </c>
      <c r="E47" s="237" t="str">
        <v/>
      </c>
      <c r="F47" s="237" t="str">
        <v/>
      </c>
      <c r="G47" s="237" t="str">
        <v/>
      </c>
      <c r="H47" s="237" t="str">
        <v/>
      </c>
      <c r="I47" s="237" t="str">
        <v/>
      </c>
      <c r="J47" s="237" t="str">
        <v/>
      </c>
      <c r="K47" s="237" t="str">
        <v/>
      </c>
      <c r="L47" s="237" t="str">
        <v/>
      </c>
      <c r="M47" s="237" t="str">
        <v>p</v>
      </c>
      <c r="N47" s="237" t="str">
        <v>p</v>
      </c>
      <c r="O47" s="237" t="str">
        <v/>
      </c>
      <c r="P47" s="237" t="str">
        <v/>
      </c>
      <c r="Q47" s="237" t="str">
        <v/>
      </c>
      <c r="R47" s="237" t="str">
        <v/>
      </c>
      <c r="S47" s="237" t="str">
        <v/>
      </c>
      <c r="T47" s="237" t="str">
        <v>b</v>
      </c>
      <c r="U47" s="237" t="str">
        <v/>
      </c>
      <c r="V47" s="237" t="str">
        <v/>
      </c>
      <c r="W47" s="237" t="str">
        <v/>
      </c>
      <c r="X47" s="237" t="str">
        <v/>
      </c>
      <c r="Y47" s="237" t="str">
        <v/>
      </c>
      <c r="Z47" s="237" t="str">
        <v/>
      </c>
      <c r="AA47" s="237" t="str">
        <v/>
      </c>
      <c r="AB47" s="237" t="str">
        <v>p</v>
      </c>
      <c r="AC47" s="237" t="str">
        <v/>
      </c>
      <c r="AD47" s="237" t="str">
        <v/>
      </c>
      <c r="AE47" s="237" t="str">
        <v/>
      </c>
      <c r="AF47" s="237" t="str">
        <v/>
      </c>
      <c r="AG47" s="237" t="str">
        <v/>
      </c>
      <c r="AH47" s="237" t="str">
        <v/>
      </c>
      <c r="AI47" s="237" t="str">
        <v/>
      </c>
      <c r="AJ47" s="534" t="str">
        <v/>
      </c>
    </row>
    <row r="48" spans="2:36">
      <c r="B48" s="231">
        <v>2012</v>
      </c>
      <c r="C48" s="237" t="str">
        <v/>
      </c>
      <c r="D48" s="237" t="str">
        <v/>
      </c>
      <c r="E48" s="237" t="str">
        <v/>
      </c>
      <c r="F48" s="237" t="str">
        <v/>
      </c>
      <c r="G48" s="237" t="str">
        <v/>
      </c>
      <c r="H48" s="237" t="str">
        <v/>
      </c>
      <c r="I48" s="237" t="str">
        <v/>
      </c>
      <c r="J48" s="237" t="str">
        <v/>
      </c>
      <c r="K48" s="237" t="str">
        <v/>
      </c>
      <c r="L48" s="237" t="str">
        <v/>
      </c>
      <c r="M48" s="237" t="str">
        <v>p</v>
      </c>
      <c r="N48" s="237" t="str">
        <v>p</v>
      </c>
      <c r="O48" s="237" t="str">
        <v/>
      </c>
      <c r="P48" s="237" t="str">
        <v/>
      </c>
      <c r="Q48" s="237" t="str">
        <v/>
      </c>
      <c r="R48" s="237" t="str">
        <v/>
      </c>
      <c r="S48" s="237" t="str">
        <v/>
      </c>
      <c r="T48" s="237" t="str">
        <v>b</v>
      </c>
      <c r="U48" s="237" t="str">
        <v/>
      </c>
      <c r="V48" s="237" t="str">
        <v/>
      </c>
      <c r="W48" s="237" t="str">
        <v/>
      </c>
      <c r="X48" s="237" t="str">
        <v/>
      </c>
      <c r="Y48" s="237" t="str">
        <v/>
      </c>
      <c r="Z48" s="237" t="str">
        <v/>
      </c>
      <c r="AA48" s="237" t="str">
        <v>b</v>
      </c>
      <c r="AB48" s="237" t="str">
        <v>p</v>
      </c>
      <c r="AC48" s="237" t="str">
        <v/>
      </c>
      <c r="AD48" s="237" t="str">
        <v/>
      </c>
      <c r="AE48" s="237" t="str">
        <v/>
      </c>
      <c r="AF48" s="237" t="str">
        <v/>
      </c>
      <c r="AG48" s="237" t="str">
        <v/>
      </c>
      <c r="AH48" s="237" t="str">
        <v/>
      </c>
      <c r="AI48" s="237" t="str">
        <v/>
      </c>
      <c r="AJ48" s="534" t="str">
        <v/>
      </c>
    </row>
    <row r="49" spans="2:36">
      <c r="B49" s="231">
        <v>2013</v>
      </c>
      <c r="C49" s="237" t="str">
        <v/>
      </c>
      <c r="D49" s="237" t="str">
        <v/>
      </c>
      <c r="E49" s="237" t="str">
        <v/>
      </c>
      <c r="F49" s="237" t="str">
        <v/>
      </c>
      <c r="G49" s="237" t="str">
        <v/>
      </c>
      <c r="H49" s="237" t="str">
        <v/>
      </c>
      <c r="I49" s="237" t="str">
        <v/>
      </c>
      <c r="J49" s="237" t="str">
        <v/>
      </c>
      <c r="K49" s="237" t="str">
        <v/>
      </c>
      <c r="L49" s="237" t="str">
        <v/>
      </c>
      <c r="M49" s="237" t="str">
        <v>p</v>
      </c>
      <c r="N49" s="237" t="str">
        <v/>
      </c>
      <c r="O49" s="237" t="str">
        <v/>
      </c>
      <c r="P49" s="237" t="str">
        <v/>
      </c>
      <c r="Q49" s="237" t="str">
        <v/>
      </c>
      <c r="R49" s="237" t="str">
        <v/>
      </c>
      <c r="S49" s="237" t="str">
        <v/>
      </c>
      <c r="T49" s="237" t="str">
        <v>b</v>
      </c>
      <c r="U49" s="237" t="str">
        <v/>
      </c>
      <c r="V49" s="237" t="str">
        <v/>
      </c>
      <c r="W49" s="237" t="str">
        <v/>
      </c>
      <c r="X49" s="237" t="str">
        <v/>
      </c>
      <c r="Y49" s="237" t="str">
        <v/>
      </c>
      <c r="Z49" s="237" t="str">
        <v/>
      </c>
      <c r="AA49" s="237" t="str">
        <v/>
      </c>
      <c r="AB49" s="237" t="str">
        <v/>
      </c>
      <c r="AC49" s="237" t="str">
        <v/>
      </c>
      <c r="AD49" s="237" t="str">
        <v/>
      </c>
      <c r="AE49" s="237" t="str">
        <v/>
      </c>
      <c r="AF49" s="237" t="str">
        <v/>
      </c>
      <c r="AG49" s="237" t="str">
        <v/>
      </c>
      <c r="AH49" s="237" t="str">
        <v/>
      </c>
      <c r="AI49" s="237" t="str">
        <v/>
      </c>
      <c r="AJ49" s="534" t="str">
        <v/>
      </c>
    </row>
    <row r="50" spans="2:36">
      <c r="B50" s="231">
        <v>2014</v>
      </c>
      <c r="C50" s="237" t="str">
        <v/>
      </c>
      <c r="D50" s="237" t="str">
        <v/>
      </c>
      <c r="E50" s="237" t="str">
        <v/>
      </c>
      <c r="F50" s="237" t="str">
        <v/>
      </c>
      <c r="G50" s="237" t="str">
        <v/>
      </c>
      <c r="H50" s="237" t="str">
        <v/>
      </c>
      <c r="I50" s="237" t="str">
        <v/>
      </c>
      <c r="J50" s="237" t="str">
        <v/>
      </c>
      <c r="K50" s="237" t="str">
        <v/>
      </c>
      <c r="L50" s="237" t="str">
        <v/>
      </c>
      <c r="M50" s="237" t="str">
        <v/>
      </c>
      <c r="N50" s="237" t="str">
        <v/>
      </c>
      <c r="O50" s="237" t="str">
        <v/>
      </c>
      <c r="P50" s="237" t="str">
        <v/>
      </c>
      <c r="Q50" s="237" t="str">
        <v/>
      </c>
      <c r="R50" s="237" t="str">
        <v/>
      </c>
      <c r="S50" s="237" t="str">
        <v/>
      </c>
      <c r="T50" s="237" t="str">
        <v/>
      </c>
      <c r="U50" s="237" t="str">
        <v/>
      </c>
      <c r="V50" s="237" t="str">
        <v/>
      </c>
      <c r="W50" s="237" t="str">
        <v/>
      </c>
      <c r="X50" s="237" t="str">
        <v/>
      </c>
      <c r="Y50" s="237" t="str">
        <v/>
      </c>
      <c r="Z50" s="237" t="str">
        <v/>
      </c>
      <c r="AA50" s="237" t="str">
        <v/>
      </c>
      <c r="AB50" s="237" t="str">
        <v/>
      </c>
      <c r="AC50" s="237" t="str">
        <v/>
      </c>
      <c r="AD50" s="237" t="str">
        <v/>
      </c>
      <c r="AE50" s="237" t="str">
        <v/>
      </c>
      <c r="AF50" s="237" t="str">
        <v/>
      </c>
      <c r="AG50" s="237" t="str">
        <v/>
      </c>
      <c r="AH50" s="237" t="str">
        <v/>
      </c>
      <c r="AI50" s="237" t="str">
        <v/>
      </c>
      <c r="AJ50" s="534" t="str">
        <v/>
      </c>
    </row>
    <row r="51" spans="2:36">
      <c r="B51" s="231">
        <v>2015</v>
      </c>
      <c r="C51" s="237" t="str">
        <v/>
      </c>
      <c r="D51" s="237" t="str">
        <v/>
      </c>
      <c r="E51" s="237" t="str">
        <v/>
      </c>
      <c r="F51" s="237" t="str">
        <v/>
      </c>
      <c r="G51" s="237" t="str">
        <v/>
      </c>
      <c r="H51" s="237" t="str">
        <v/>
      </c>
      <c r="I51" s="237" t="str">
        <v/>
      </c>
      <c r="J51" s="237" t="str">
        <v/>
      </c>
      <c r="K51" s="237" t="str">
        <v/>
      </c>
      <c r="L51" s="237" t="str">
        <v/>
      </c>
      <c r="M51" s="237" t="str">
        <v/>
      </c>
      <c r="N51" s="237" t="str">
        <v/>
      </c>
      <c r="O51" s="237" t="str">
        <v/>
      </c>
      <c r="P51" s="237" t="str">
        <v/>
      </c>
      <c r="Q51" s="237" t="str">
        <v/>
      </c>
      <c r="R51" s="237" t="str">
        <v/>
      </c>
      <c r="S51" s="237" t="str">
        <v/>
      </c>
      <c r="T51" s="237" t="str">
        <v/>
      </c>
      <c r="U51" s="237" t="str">
        <v/>
      </c>
      <c r="V51" s="237" t="str">
        <v/>
      </c>
      <c r="W51" s="237" t="str">
        <v/>
      </c>
      <c r="X51" s="237" t="str">
        <v/>
      </c>
      <c r="Y51" s="237" t="str">
        <v/>
      </c>
      <c r="Z51" s="237" t="str">
        <v/>
      </c>
      <c r="AA51" s="237" t="str">
        <v/>
      </c>
      <c r="AB51" s="237" t="str">
        <v/>
      </c>
      <c r="AC51" s="237" t="str">
        <v/>
      </c>
      <c r="AD51" s="237" t="str">
        <v/>
      </c>
      <c r="AE51" s="237" t="str">
        <v/>
      </c>
      <c r="AF51" s="237" t="str">
        <v/>
      </c>
      <c r="AG51" s="237" t="str">
        <v/>
      </c>
      <c r="AH51" s="237" t="str">
        <v/>
      </c>
      <c r="AI51" s="237" t="str">
        <v/>
      </c>
      <c r="AJ51" s="534" t="str">
        <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M58"/>
  <sheetViews>
    <sheetView zoomScale="79" zoomScaleNormal="79" workbookViewId="0">
      <selection activeCell="A14" sqref="A14"/>
    </sheetView>
  </sheetViews>
  <sheetFormatPr defaultColWidth="9.125" defaultRowHeight="15"/>
  <cols>
    <col min="1" max="16384" width="9.125" style="409"/>
  </cols>
  <sheetData>
    <row r="1" spans="1:39">
      <c r="A1" s="375" t="s">
        <v>287</v>
      </c>
    </row>
    <row r="3" spans="1:39">
      <c r="A3" s="375" t="s">
        <v>288</v>
      </c>
      <c r="B3" s="376">
        <v>41901.472291666665</v>
      </c>
    </row>
    <row r="4" spans="1:39">
      <c r="A4" s="375" t="s">
        <v>289</v>
      </c>
      <c r="B4" s="376">
        <v>41911.374420868058</v>
      </c>
    </row>
    <row r="5" spans="1:39">
      <c r="A5" s="375" t="s">
        <v>519</v>
      </c>
      <c r="B5" s="375" t="s">
        <v>231</v>
      </c>
    </row>
    <row r="7" spans="1:39">
      <c r="A7" s="375" t="s">
        <v>290</v>
      </c>
      <c r="B7" s="375" t="s">
        <v>318</v>
      </c>
    </row>
    <row r="8" spans="1:39">
      <c r="A8" s="375" t="s">
        <v>292</v>
      </c>
      <c r="B8" s="375" t="s">
        <v>567</v>
      </c>
    </row>
    <row r="10" spans="1:39">
      <c r="A10" s="377" t="s">
        <v>294</v>
      </c>
      <c r="B10" s="377" t="s">
        <v>214</v>
      </c>
      <c r="C10" s="377" t="s">
        <v>295</v>
      </c>
      <c r="D10" s="377" t="s">
        <v>215</v>
      </c>
      <c r="E10" s="377" t="s">
        <v>295</v>
      </c>
      <c r="F10" s="377" t="s">
        <v>216</v>
      </c>
      <c r="G10" s="377" t="s">
        <v>295</v>
      </c>
      <c r="H10" s="377" t="s">
        <v>217</v>
      </c>
      <c r="I10" s="377" t="s">
        <v>295</v>
      </c>
      <c r="J10" s="377" t="s">
        <v>218</v>
      </c>
      <c r="K10" s="377" t="s">
        <v>295</v>
      </c>
      <c r="L10" s="377" t="s">
        <v>219</v>
      </c>
      <c r="M10" s="377" t="s">
        <v>295</v>
      </c>
      <c r="N10" s="377" t="s">
        <v>220</v>
      </c>
      <c r="O10" s="377" t="s">
        <v>295</v>
      </c>
      <c r="P10" s="377" t="s">
        <v>221</v>
      </c>
      <c r="Q10" s="377" t="s">
        <v>295</v>
      </c>
      <c r="R10" s="377" t="s">
        <v>222</v>
      </c>
      <c r="S10" s="377" t="s">
        <v>295</v>
      </c>
      <c r="T10" s="377" t="s">
        <v>223</v>
      </c>
      <c r="U10" s="377" t="s">
        <v>295</v>
      </c>
      <c r="V10" s="377" t="s">
        <v>224</v>
      </c>
      <c r="W10" s="377" t="s">
        <v>295</v>
      </c>
      <c r="X10" s="377" t="s">
        <v>225</v>
      </c>
      <c r="Y10" s="377" t="s">
        <v>295</v>
      </c>
      <c r="Z10" s="377" t="s">
        <v>226</v>
      </c>
      <c r="AA10" s="377" t="s">
        <v>295</v>
      </c>
      <c r="AB10" s="377" t="s">
        <v>227</v>
      </c>
      <c r="AC10" s="377" t="s">
        <v>295</v>
      </c>
      <c r="AD10" s="377" t="s">
        <v>228</v>
      </c>
      <c r="AE10" s="377" t="s">
        <v>295</v>
      </c>
      <c r="AF10" s="377" t="s">
        <v>229</v>
      </c>
      <c r="AG10" s="377" t="s">
        <v>295</v>
      </c>
      <c r="AH10" s="377" t="s">
        <v>230</v>
      </c>
      <c r="AI10" s="377" t="s">
        <v>295</v>
      </c>
      <c r="AJ10" s="377" t="s">
        <v>296</v>
      </c>
      <c r="AK10" s="377" t="s">
        <v>295</v>
      </c>
      <c r="AL10" s="377" t="s">
        <v>297</v>
      </c>
      <c r="AM10" s="377" t="s">
        <v>295</v>
      </c>
    </row>
    <row r="11" spans="1:39">
      <c r="A11" s="377" t="s">
        <v>558</v>
      </c>
      <c r="B11" s="378" t="s">
        <v>126</v>
      </c>
      <c r="C11" s="378" t="s">
        <v>125</v>
      </c>
      <c r="D11" s="378" t="s">
        <v>126</v>
      </c>
      <c r="E11" s="378" t="s">
        <v>125</v>
      </c>
      <c r="F11" s="378" t="s">
        <v>126</v>
      </c>
      <c r="G11" s="378" t="s">
        <v>125</v>
      </c>
      <c r="H11" s="378" t="s">
        <v>126</v>
      </c>
      <c r="I11" s="378" t="s">
        <v>125</v>
      </c>
      <c r="J11" s="378" t="s">
        <v>126</v>
      </c>
      <c r="K11" s="378" t="s">
        <v>125</v>
      </c>
      <c r="L11" s="378" t="s">
        <v>126</v>
      </c>
      <c r="M11" s="378" t="s">
        <v>125</v>
      </c>
      <c r="N11" s="379">
        <v>1.7</v>
      </c>
      <c r="O11" s="378" t="s">
        <v>125</v>
      </c>
      <c r="P11" s="379">
        <v>1.7</v>
      </c>
      <c r="Q11" s="378" t="s">
        <v>125</v>
      </c>
      <c r="R11" s="379">
        <v>1.6</v>
      </c>
      <c r="S11" s="378" t="s">
        <v>125</v>
      </c>
      <c r="T11" s="379">
        <v>1.7</v>
      </c>
      <c r="U11" s="378" t="s">
        <v>125</v>
      </c>
      <c r="V11" s="379">
        <v>1.3</v>
      </c>
      <c r="W11" s="378" t="s">
        <v>125</v>
      </c>
      <c r="X11" s="379">
        <v>2.1</v>
      </c>
      <c r="Y11" s="378" t="s">
        <v>125</v>
      </c>
      <c r="Z11" s="379">
        <v>1.5</v>
      </c>
      <c r="AA11" s="378" t="s">
        <v>125</v>
      </c>
      <c r="AB11" s="379">
        <v>-0.4</v>
      </c>
      <c r="AC11" s="378" t="s">
        <v>125</v>
      </c>
      <c r="AD11" s="379">
        <v>-1.5</v>
      </c>
      <c r="AE11" s="378" t="s">
        <v>125</v>
      </c>
      <c r="AF11" s="379">
        <v>2.4</v>
      </c>
      <c r="AG11" s="378" t="s">
        <v>125</v>
      </c>
      <c r="AH11" s="379">
        <v>1.3</v>
      </c>
      <c r="AI11" s="378" t="s">
        <v>125</v>
      </c>
      <c r="AJ11" s="379">
        <v>0.3</v>
      </c>
      <c r="AK11" s="378" t="s">
        <v>125</v>
      </c>
      <c r="AL11" s="379">
        <v>0.6</v>
      </c>
      <c r="AM11" s="378" t="s">
        <v>125</v>
      </c>
    </row>
    <row r="12" spans="1:39">
      <c r="A12" s="377" t="s">
        <v>298</v>
      </c>
      <c r="B12" s="378" t="s">
        <v>126</v>
      </c>
      <c r="C12" s="378" t="s">
        <v>125</v>
      </c>
      <c r="D12" s="379">
        <v>1.4</v>
      </c>
      <c r="E12" s="378" t="s">
        <v>125</v>
      </c>
      <c r="F12" s="379">
        <v>2.2000000000000002</v>
      </c>
      <c r="G12" s="378" t="s">
        <v>125</v>
      </c>
      <c r="H12" s="379">
        <v>1.6</v>
      </c>
      <c r="I12" s="378" t="s">
        <v>125</v>
      </c>
      <c r="J12" s="379">
        <v>2</v>
      </c>
      <c r="K12" s="378" t="s">
        <v>125</v>
      </c>
      <c r="L12" s="379">
        <v>3</v>
      </c>
      <c r="M12" s="378" t="s">
        <v>125</v>
      </c>
      <c r="N12" s="379">
        <v>1.7</v>
      </c>
      <c r="O12" s="378" t="s">
        <v>125</v>
      </c>
      <c r="P12" s="379">
        <v>1.7</v>
      </c>
      <c r="Q12" s="378" t="s">
        <v>125</v>
      </c>
      <c r="R12" s="379">
        <v>1.6</v>
      </c>
      <c r="S12" s="378" t="s">
        <v>125</v>
      </c>
      <c r="T12" s="379">
        <v>1.7</v>
      </c>
      <c r="U12" s="378" t="s">
        <v>125</v>
      </c>
      <c r="V12" s="379">
        <v>1.3</v>
      </c>
      <c r="W12" s="378" t="s">
        <v>125</v>
      </c>
      <c r="X12" s="379">
        <v>2.1</v>
      </c>
      <c r="Y12" s="378" t="s">
        <v>125</v>
      </c>
      <c r="Z12" s="379">
        <v>1.5</v>
      </c>
      <c r="AA12" s="378" t="s">
        <v>125</v>
      </c>
      <c r="AB12" s="379">
        <v>-0.5</v>
      </c>
      <c r="AC12" s="378" t="s">
        <v>125</v>
      </c>
      <c r="AD12" s="379">
        <v>-1.5</v>
      </c>
      <c r="AE12" s="378" t="s">
        <v>125</v>
      </c>
      <c r="AF12" s="379">
        <v>2.4</v>
      </c>
      <c r="AG12" s="378" t="s">
        <v>125</v>
      </c>
      <c r="AH12" s="379">
        <v>1.3</v>
      </c>
      <c r="AI12" s="378" t="s">
        <v>125</v>
      </c>
      <c r="AJ12" s="379">
        <v>0.3</v>
      </c>
      <c r="AK12" s="378" t="s">
        <v>125</v>
      </c>
      <c r="AL12" s="379">
        <v>0.6</v>
      </c>
      <c r="AM12" s="378" t="s">
        <v>125</v>
      </c>
    </row>
    <row r="13" spans="1:39">
      <c r="A13" s="377" t="s">
        <v>300</v>
      </c>
      <c r="B13" s="378" t="s">
        <v>126</v>
      </c>
      <c r="C13" s="378" t="s">
        <v>125</v>
      </c>
      <c r="D13" s="379">
        <v>1.4</v>
      </c>
      <c r="E13" s="378" t="s">
        <v>125</v>
      </c>
      <c r="F13" s="379">
        <v>2.1</v>
      </c>
      <c r="G13" s="378" t="s">
        <v>125</v>
      </c>
      <c r="H13" s="379">
        <v>1.3</v>
      </c>
      <c r="I13" s="378" t="s">
        <v>125</v>
      </c>
      <c r="J13" s="379">
        <v>1.3</v>
      </c>
      <c r="K13" s="378" t="s">
        <v>125</v>
      </c>
      <c r="L13" s="379">
        <v>2.2000000000000002</v>
      </c>
      <c r="M13" s="378" t="s">
        <v>125</v>
      </c>
      <c r="N13" s="379">
        <v>1.2</v>
      </c>
      <c r="O13" s="378" t="s">
        <v>125</v>
      </c>
      <c r="P13" s="379">
        <v>1.4</v>
      </c>
      <c r="Q13" s="378" t="s">
        <v>125</v>
      </c>
      <c r="R13" s="379">
        <v>1.2</v>
      </c>
      <c r="S13" s="378" t="s">
        <v>125</v>
      </c>
      <c r="T13" s="379">
        <v>1.4</v>
      </c>
      <c r="U13" s="378" t="s">
        <v>125</v>
      </c>
      <c r="V13" s="379">
        <v>1.3</v>
      </c>
      <c r="W13" s="378" t="s">
        <v>125</v>
      </c>
      <c r="X13" s="379">
        <v>2.2000000000000002</v>
      </c>
      <c r="Y13" s="378" t="s">
        <v>125</v>
      </c>
      <c r="Z13" s="379">
        <v>1.4</v>
      </c>
      <c r="AA13" s="378" t="s">
        <v>125</v>
      </c>
      <c r="AB13" s="379">
        <v>-0.4</v>
      </c>
      <c r="AC13" s="378" t="s">
        <v>125</v>
      </c>
      <c r="AD13" s="379">
        <v>-1.5</v>
      </c>
      <c r="AE13" s="378" t="s">
        <v>125</v>
      </c>
      <c r="AF13" s="379">
        <v>1.9</v>
      </c>
      <c r="AG13" s="378" t="s">
        <v>125</v>
      </c>
      <c r="AH13" s="379">
        <v>1.2</v>
      </c>
      <c r="AI13" s="378" t="s">
        <v>125</v>
      </c>
      <c r="AJ13" s="379">
        <v>0.3</v>
      </c>
      <c r="AK13" s="378" t="s">
        <v>125</v>
      </c>
      <c r="AL13" s="379">
        <v>0.6</v>
      </c>
      <c r="AM13" s="378" t="s">
        <v>125</v>
      </c>
    </row>
    <row r="14" spans="1:39">
      <c r="A14" s="377" t="s">
        <v>565</v>
      </c>
      <c r="B14" s="378" t="s">
        <v>126</v>
      </c>
      <c r="C14" s="378" t="s">
        <v>125</v>
      </c>
      <c r="D14" s="379">
        <v>1.1000000000000001</v>
      </c>
      <c r="E14" s="378" t="s">
        <v>125</v>
      </c>
      <c r="F14" s="379">
        <v>1.9</v>
      </c>
      <c r="G14" s="378" t="s">
        <v>125</v>
      </c>
      <c r="H14" s="379">
        <v>1</v>
      </c>
      <c r="I14" s="378" t="s">
        <v>125</v>
      </c>
      <c r="J14" s="379">
        <v>1.2</v>
      </c>
      <c r="K14" s="378" t="s">
        <v>125</v>
      </c>
      <c r="L14" s="379">
        <v>1.5</v>
      </c>
      <c r="M14" s="378" t="s">
        <v>125</v>
      </c>
      <c r="N14" s="379">
        <v>1.2</v>
      </c>
      <c r="O14" s="378" t="s">
        <v>125</v>
      </c>
      <c r="P14" s="379">
        <v>1</v>
      </c>
      <c r="Q14" s="378" t="s">
        <v>125</v>
      </c>
      <c r="R14" s="379">
        <v>0.5</v>
      </c>
      <c r="S14" s="378" t="s">
        <v>125</v>
      </c>
      <c r="T14" s="379">
        <v>1.1000000000000001</v>
      </c>
      <c r="U14" s="378" t="s">
        <v>125</v>
      </c>
      <c r="V14" s="379">
        <v>1</v>
      </c>
      <c r="W14" s="378" t="s">
        <v>125</v>
      </c>
      <c r="X14" s="379">
        <v>2.2000000000000002</v>
      </c>
      <c r="Y14" s="378" t="s">
        <v>125</v>
      </c>
      <c r="Z14" s="379">
        <v>1.2</v>
      </c>
      <c r="AA14" s="378" t="s">
        <v>125</v>
      </c>
      <c r="AB14" s="379">
        <v>-0.1</v>
      </c>
      <c r="AC14" s="378" t="s">
        <v>125</v>
      </c>
      <c r="AD14" s="379">
        <v>-1.3</v>
      </c>
      <c r="AE14" s="378" t="s">
        <v>125</v>
      </c>
      <c r="AF14" s="379">
        <v>2</v>
      </c>
      <c r="AG14" s="378" t="s">
        <v>125</v>
      </c>
      <c r="AH14" s="379">
        <v>1.3</v>
      </c>
      <c r="AI14" s="378" t="s">
        <v>125</v>
      </c>
      <c r="AJ14" s="379">
        <v>0.8</v>
      </c>
      <c r="AK14" s="378" t="s">
        <v>125</v>
      </c>
      <c r="AL14" s="379">
        <v>0.7</v>
      </c>
      <c r="AM14" s="378" t="s">
        <v>125</v>
      </c>
    </row>
    <row r="15" spans="1:39">
      <c r="A15" s="377" t="s">
        <v>185</v>
      </c>
      <c r="B15" s="378" t="s">
        <v>126</v>
      </c>
      <c r="C15" s="378" t="s">
        <v>125</v>
      </c>
      <c r="D15" s="379">
        <v>2.8</v>
      </c>
      <c r="E15" s="378" t="s">
        <v>302</v>
      </c>
      <c r="F15" s="379">
        <v>2.2000000000000002</v>
      </c>
      <c r="G15" s="378" t="s">
        <v>302</v>
      </c>
      <c r="H15" s="379">
        <v>-0.5</v>
      </c>
      <c r="I15" s="378" t="s">
        <v>302</v>
      </c>
      <c r="J15" s="379">
        <v>1.5</v>
      </c>
      <c r="K15" s="378" t="s">
        <v>125</v>
      </c>
      <c r="L15" s="379">
        <v>0.8</v>
      </c>
      <c r="M15" s="378" t="s">
        <v>125</v>
      </c>
      <c r="N15" s="379">
        <v>-0.2</v>
      </c>
      <c r="O15" s="378" t="s">
        <v>125</v>
      </c>
      <c r="P15" s="379">
        <v>1.9</v>
      </c>
      <c r="Q15" s="378" t="s">
        <v>125</v>
      </c>
      <c r="R15" s="379">
        <v>1.2</v>
      </c>
      <c r="S15" s="378" t="s">
        <v>125</v>
      </c>
      <c r="T15" s="379">
        <v>2.5</v>
      </c>
      <c r="U15" s="378" t="s">
        <v>125</v>
      </c>
      <c r="V15" s="379">
        <v>0.8</v>
      </c>
      <c r="W15" s="378" t="s">
        <v>125</v>
      </c>
      <c r="X15" s="379">
        <v>0.9</v>
      </c>
      <c r="Y15" s="378" t="s">
        <v>125</v>
      </c>
      <c r="Z15" s="379">
        <v>0.9</v>
      </c>
      <c r="AA15" s="378" t="s">
        <v>125</v>
      </c>
      <c r="AB15" s="379">
        <v>-0.4</v>
      </c>
      <c r="AC15" s="378" t="s">
        <v>125</v>
      </c>
      <c r="AD15" s="379">
        <v>-1.5</v>
      </c>
      <c r="AE15" s="378" t="s">
        <v>125</v>
      </c>
      <c r="AF15" s="379">
        <v>1.4</v>
      </c>
      <c r="AG15" s="378" t="s">
        <v>125</v>
      </c>
      <c r="AH15" s="379">
        <v>-0.4</v>
      </c>
      <c r="AI15" s="378" t="s">
        <v>125</v>
      </c>
      <c r="AJ15" s="379">
        <v>-0.2</v>
      </c>
      <c r="AK15" s="378" t="s">
        <v>125</v>
      </c>
      <c r="AL15" s="379">
        <v>0.5</v>
      </c>
      <c r="AM15" s="378" t="s">
        <v>125</v>
      </c>
    </row>
    <row r="16" spans="1:39">
      <c r="A16" s="377" t="s">
        <v>186</v>
      </c>
      <c r="B16" s="378" t="s">
        <v>126</v>
      </c>
      <c r="C16" s="378" t="s">
        <v>125</v>
      </c>
      <c r="D16" s="379">
        <v>-11.3</v>
      </c>
      <c r="E16" s="378" t="s">
        <v>125</v>
      </c>
      <c r="F16" s="379">
        <v>1.6</v>
      </c>
      <c r="G16" s="378" t="s">
        <v>125</v>
      </c>
      <c r="H16" s="379">
        <v>9.6</v>
      </c>
      <c r="I16" s="378" t="s">
        <v>125</v>
      </c>
      <c r="J16" s="379">
        <v>5.3</v>
      </c>
      <c r="K16" s="378" t="s">
        <v>125</v>
      </c>
      <c r="L16" s="379">
        <v>10.199999999999999</v>
      </c>
      <c r="M16" s="378" t="s">
        <v>125</v>
      </c>
      <c r="N16" s="379">
        <v>4.2</v>
      </c>
      <c r="O16" s="378" t="s">
        <v>125</v>
      </c>
      <c r="P16" s="379">
        <v>4.4000000000000004</v>
      </c>
      <c r="Q16" s="378" t="s">
        <v>125</v>
      </c>
      <c r="R16" s="379">
        <v>3.1</v>
      </c>
      <c r="S16" s="378" t="s">
        <v>125</v>
      </c>
      <c r="T16" s="379">
        <v>2.6</v>
      </c>
      <c r="U16" s="378" t="s">
        <v>125</v>
      </c>
      <c r="V16" s="379">
        <v>3.9</v>
      </c>
      <c r="W16" s="378" t="s">
        <v>125</v>
      </c>
      <c r="X16" s="379">
        <v>3.4</v>
      </c>
      <c r="Y16" s="378" t="s">
        <v>125</v>
      </c>
      <c r="Z16" s="379">
        <v>3.1</v>
      </c>
      <c r="AA16" s="378" t="s">
        <v>125</v>
      </c>
      <c r="AB16" s="379">
        <v>1.3</v>
      </c>
      <c r="AC16" s="378" t="s">
        <v>125</v>
      </c>
      <c r="AD16" s="379">
        <v>-1.1000000000000001</v>
      </c>
      <c r="AE16" s="378" t="s">
        <v>125</v>
      </c>
      <c r="AF16" s="379">
        <v>4.5</v>
      </c>
      <c r="AG16" s="378" t="s">
        <v>125</v>
      </c>
      <c r="AH16" s="379">
        <v>4.2</v>
      </c>
      <c r="AI16" s="378" t="s">
        <v>125</v>
      </c>
      <c r="AJ16" s="379">
        <v>3.1</v>
      </c>
      <c r="AK16" s="378" t="s">
        <v>125</v>
      </c>
      <c r="AL16" s="379">
        <v>1.3</v>
      </c>
      <c r="AM16" s="378" t="s">
        <v>125</v>
      </c>
    </row>
    <row r="17" spans="1:39">
      <c r="A17" s="377" t="s">
        <v>187</v>
      </c>
      <c r="B17" s="378" t="s">
        <v>126</v>
      </c>
      <c r="C17" s="378" t="s">
        <v>125</v>
      </c>
      <c r="D17" s="379">
        <v>4.3</v>
      </c>
      <c r="E17" s="378" t="s">
        <v>125</v>
      </c>
      <c r="F17" s="379">
        <v>-0.4</v>
      </c>
      <c r="G17" s="378" t="s">
        <v>125</v>
      </c>
      <c r="H17" s="379">
        <v>0.5</v>
      </c>
      <c r="I17" s="378" t="s">
        <v>125</v>
      </c>
      <c r="J17" s="379">
        <v>3.1</v>
      </c>
      <c r="K17" s="378" t="s">
        <v>125</v>
      </c>
      <c r="L17" s="379">
        <v>4.8</v>
      </c>
      <c r="M17" s="378" t="s">
        <v>125</v>
      </c>
      <c r="N17" s="379">
        <v>7.8</v>
      </c>
      <c r="O17" s="378" t="s">
        <v>125</v>
      </c>
      <c r="P17" s="379">
        <v>1.6</v>
      </c>
      <c r="Q17" s="378" t="s">
        <v>125</v>
      </c>
      <c r="R17" s="379">
        <v>5.2</v>
      </c>
      <c r="S17" s="378" t="s">
        <v>125</v>
      </c>
      <c r="T17" s="379">
        <v>4.4000000000000004</v>
      </c>
      <c r="U17" s="378" t="s">
        <v>125</v>
      </c>
      <c r="V17" s="379">
        <v>4.5999999999999996</v>
      </c>
      <c r="W17" s="378" t="s">
        <v>125</v>
      </c>
      <c r="X17" s="379">
        <v>6.7</v>
      </c>
      <c r="Y17" s="378" t="s">
        <v>125</v>
      </c>
      <c r="Z17" s="379">
        <v>4.4000000000000004</v>
      </c>
      <c r="AA17" s="378" t="s">
        <v>125</v>
      </c>
      <c r="AB17" s="379">
        <v>0.4</v>
      </c>
      <c r="AC17" s="378" t="s">
        <v>125</v>
      </c>
      <c r="AD17" s="379">
        <v>-1.5</v>
      </c>
      <c r="AE17" s="378" t="s">
        <v>125</v>
      </c>
      <c r="AF17" s="379">
        <v>1.7</v>
      </c>
      <c r="AG17" s="378" t="s">
        <v>125</v>
      </c>
      <c r="AH17" s="379">
        <v>1.8</v>
      </c>
      <c r="AI17" s="378" t="s">
        <v>125</v>
      </c>
      <c r="AJ17" s="379">
        <v>-0.9</v>
      </c>
      <c r="AK17" s="378" t="s">
        <v>125</v>
      </c>
      <c r="AL17" s="379">
        <v>-0.2</v>
      </c>
      <c r="AM17" s="378" t="s">
        <v>125</v>
      </c>
    </row>
    <row r="18" spans="1:39">
      <c r="A18" s="377" t="s">
        <v>188</v>
      </c>
      <c r="B18" s="379">
        <v>1.6</v>
      </c>
      <c r="C18" s="378" t="s">
        <v>125</v>
      </c>
      <c r="D18" s="379">
        <v>2.4</v>
      </c>
      <c r="E18" s="378" t="s">
        <v>125</v>
      </c>
      <c r="F18" s="379">
        <v>1</v>
      </c>
      <c r="G18" s="378" t="s">
        <v>125</v>
      </c>
      <c r="H18" s="379">
        <v>-0.7</v>
      </c>
      <c r="I18" s="378" t="s">
        <v>125</v>
      </c>
      <c r="J18" s="379">
        <v>1.3</v>
      </c>
      <c r="K18" s="378" t="s">
        <v>125</v>
      </c>
      <c r="L18" s="379">
        <v>2.1</v>
      </c>
      <c r="M18" s="378" t="s">
        <v>125</v>
      </c>
      <c r="N18" s="379">
        <v>-0.5</v>
      </c>
      <c r="O18" s="378" t="s">
        <v>125</v>
      </c>
      <c r="P18" s="379">
        <v>0.8</v>
      </c>
      <c r="Q18" s="378" t="s">
        <v>125</v>
      </c>
      <c r="R18" s="379">
        <v>1.8</v>
      </c>
      <c r="S18" s="378" t="s">
        <v>125</v>
      </c>
      <c r="T18" s="379">
        <v>2.9</v>
      </c>
      <c r="U18" s="378" t="s">
        <v>125</v>
      </c>
      <c r="V18" s="379">
        <v>1.7</v>
      </c>
      <c r="W18" s="378" t="s">
        <v>125</v>
      </c>
      <c r="X18" s="379">
        <v>0.9</v>
      </c>
      <c r="Y18" s="378" t="s">
        <v>125</v>
      </c>
      <c r="Z18" s="379">
        <v>0.6</v>
      </c>
      <c r="AA18" s="378" t="s">
        <v>125</v>
      </c>
      <c r="AB18" s="379">
        <v>-1.9</v>
      </c>
      <c r="AC18" s="378" t="s">
        <v>125</v>
      </c>
      <c r="AD18" s="379">
        <v>-2.5</v>
      </c>
      <c r="AE18" s="378" t="s">
        <v>125</v>
      </c>
      <c r="AF18" s="379">
        <v>5.2</v>
      </c>
      <c r="AG18" s="378" t="s">
        <v>125</v>
      </c>
      <c r="AH18" s="379">
        <v>0.2</v>
      </c>
      <c r="AI18" s="378" t="s">
        <v>125</v>
      </c>
      <c r="AJ18" s="379">
        <v>0.1</v>
      </c>
      <c r="AK18" s="378" t="s">
        <v>125</v>
      </c>
      <c r="AL18" s="379">
        <v>1.6</v>
      </c>
      <c r="AM18" s="378" t="s">
        <v>125</v>
      </c>
    </row>
    <row r="19" spans="1:39">
      <c r="A19" s="377" t="s">
        <v>520</v>
      </c>
      <c r="B19" s="379">
        <v>2.4</v>
      </c>
      <c r="C19" s="378" t="s">
        <v>125</v>
      </c>
      <c r="D19" s="379">
        <v>2</v>
      </c>
      <c r="E19" s="378" t="s">
        <v>125</v>
      </c>
      <c r="F19" s="379">
        <v>2.2999999999999998</v>
      </c>
      <c r="G19" s="378" t="s">
        <v>125</v>
      </c>
      <c r="H19" s="379">
        <v>1.1000000000000001</v>
      </c>
      <c r="I19" s="378" t="s">
        <v>125</v>
      </c>
      <c r="J19" s="379">
        <v>0.9</v>
      </c>
      <c r="K19" s="378" t="s">
        <v>125</v>
      </c>
      <c r="L19" s="379">
        <v>2.7</v>
      </c>
      <c r="M19" s="378" t="s">
        <v>125</v>
      </c>
      <c r="N19" s="379">
        <v>2.5</v>
      </c>
      <c r="O19" s="378" t="s">
        <v>125</v>
      </c>
      <c r="P19" s="379">
        <v>1.4</v>
      </c>
      <c r="Q19" s="378" t="s">
        <v>125</v>
      </c>
      <c r="R19" s="379">
        <v>0.9</v>
      </c>
      <c r="S19" s="378" t="s">
        <v>125</v>
      </c>
      <c r="T19" s="379">
        <v>0.8</v>
      </c>
      <c r="U19" s="378" t="s">
        <v>125</v>
      </c>
      <c r="V19" s="379">
        <v>1.2</v>
      </c>
      <c r="W19" s="378" t="s">
        <v>125</v>
      </c>
      <c r="X19" s="379">
        <v>3.6</v>
      </c>
      <c r="Y19" s="378" t="s">
        <v>125</v>
      </c>
      <c r="Z19" s="379">
        <v>1.7</v>
      </c>
      <c r="AA19" s="378" t="s">
        <v>125</v>
      </c>
      <c r="AB19" s="379">
        <v>-0.1</v>
      </c>
      <c r="AC19" s="378" t="s">
        <v>125</v>
      </c>
      <c r="AD19" s="379">
        <v>-2.5</v>
      </c>
      <c r="AE19" s="378" t="s">
        <v>125</v>
      </c>
      <c r="AF19" s="379">
        <v>1.8</v>
      </c>
      <c r="AG19" s="378" t="s">
        <v>125</v>
      </c>
      <c r="AH19" s="379">
        <v>1.8</v>
      </c>
      <c r="AI19" s="378" t="s">
        <v>125</v>
      </c>
      <c r="AJ19" s="379">
        <v>0.4</v>
      </c>
      <c r="AK19" s="378" t="s">
        <v>125</v>
      </c>
      <c r="AL19" s="379">
        <v>0.3</v>
      </c>
      <c r="AM19" s="378" t="s">
        <v>125</v>
      </c>
    </row>
    <row r="20" spans="1:39">
      <c r="A20" s="377" t="s">
        <v>190</v>
      </c>
      <c r="B20" s="378" t="s">
        <v>126</v>
      </c>
      <c r="C20" s="378" t="s">
        <v>125</v>
      </c>
      <c r="D20" s="378" t="s">
        <v>126</v>
      </c>
      <c r="E20" s="378" t="s">
        <v>125</v>
      </c>
      <c r="F20" s="378" t="s">
        <v>126</v>
      </c>
      <c r="G20" s="378" t="s">
        <v>125</v>
      </c>
      <c r="H20" s="378" t="s">
        <v>126</v>
      </c>
      <c r="I20" s="378" t="s">
        <v>125</v>
      </c>
      <c r="J20" s="378" t="s">
        <v>126</v>
      </c>
      <c r="K20" s="378" t="s">
        <v>125</v>
      </c>
      <c r="L20" s="378" t="s">
        <v>126</v>
      </c>
      <c r="M20" s="378" t="s">
        <v>125</v>
      </c>
      <c r="N20" s="379">
        <v>5.8</v>
      </c>
      <c r="O20" s="378" t="s">
        <v>125</v>
      </c>
      <c r="P20" s="379">
        <v>4.5999999999999996</v>
      </c>
      <c r="Q20" s="378" t="s">
        <v>125</v>
      </c>
      <c r="R20" s="379">
        <v>6.4</v>
      </c>
      <c r="S20" s="378" t="s">
        <v>125</v>
      </c>
      <c r="T20" s="379">
        <v>5.6</v>
      </c>
      <c r="U20" s="378" t="s">
        <v>125</v>
      </c>
      <c r="V20" s="379">
        <v>6</v>
      </c>
      <c r="W20" s="378" t="s">
        <v>125</v>
      </c>
      <c r="X20" s="379">
        <v>5.0999999999999996</v>
      </c>
      <c r="Y20" s="378" t="s">
        <v>125</v>
      </c>
      <c r="Z20" s="379">
        <v>6.6</v>
      </c>
      <c r="AA20" s="378" t="s">
        <v>125</v>
      </c>
      <c r="AB20" s="379">
        <v>-2.8</v>
      </c>
      <c r="AC20" s="378" t="s">
        <v>125</v>
      </c>
      <c r="AD20" s="379">
        <v>2.5</v>
      </c>
      <c r="AE20" s="378" t="s">
        <v>125</v>
      </c>
      <c r="AF20" s="379">
        <v>5.8</v>
      </c>
      <c r="AG20" s="378" t="s">
        <v>125</v>
      </c>
      <c r="AH20" s="379">
        <v>-0.7</v>
      </c>
      <c r="AI20" s="378" t="s">
        <v>125</v>
      </c>
      <c r="AJ20" s="379">
        <v>4.0999999999999996</v>
      </c>
      <c r="AK20" s="378" t="s">
        <v>125</v>
      </c>
      <c r="AL20" s="379">
        <v>1.5</v>
      </c>
      <c r="AM20" s="378" t="s">
        <v>125</v>
      </c>
    </row>
    <row r="21" spans="1:39">
      <c r="A21" s="377" t="s">
        <v>191</v>
      </c>
      <c r="B21" s="378" t="s">
        <v>126</v>
      </c>
      <c r="C21" s="378" t="s">
        <v>125</v>
      </c>
      <c r="D21" s="378" t="s">
        <v>126</v>
      </c>
      <c r="E21" s="378" t="s">
        <v>125</v>
      </c>
      <c r="F21" s="378" t="s">
        <v>126</v>
      </c>
      <c r="G21" s="378" t="s">
        <v>125</v>
      </c>
      <c r="H21" s="378" t="s">
        <v>126</v>
      </c>
      <c r="I21" s="378" t="s">
        <v>125</v>
      </c>
      <c r="J21" s="379">
        <v>4.8</v>
      </c>
      <c r="K21" s="378" t="s">
        <v>125</v>
      </c>
      <c r="L21" s="379">
        <v>6.4</v>
      </c>
      <c r="M21" s="378" t="s">
        <v>301</v>
      </c>
      <c r="N21" s="379">
        <v>2.2999999999999998</v>
      </c>
      <c r="O21" s="378" t="s">
        <v>301</v>
      </c>
      <c r="P21" s="379">
        <v>4.8</v>
      </c>
      <c r="Q21" s="378" t="s">
        <v>301</v>
      </c>
      <c r="R21" s="379">
        <v>2.8</v>
      </c>
      <c r="S21" s="378" t="s">
        <v>301</v>
      </c>
      <c r="T21" s="379">
        <v>1.4</v>
      </c>
      <c r="U21" s="378" t="s">
        <v>301</v>
      </c>
      <c r="V21" s="379">
        <v>0.7</v>
      </c>
      <c r="W21" s="378" t="s">
        <v>301</v>
      </c>
      <c r="X21" s="379">
        <v>1.1000000000000001</v>
      </c>
      <c r="Y21" s="378" t="s">
        <v>301</v>
      </c>
      <c r="Z21" s="379">
        <v>1.3</v>
      </c>
      <c r="AA21" s="378" t="s">
        <v>301</v>
      </c>
      <c r="AB21" s="379">
        <v>-0.4</v>
      </c>
      <c r="AC21" s="378" t="s">
        <v>301</v>
      </c>
      <c r="AD21" s="379">
        <v>3.4</v>
      </c>
      <c r="AE21" s="378" t="s">
        <v>301</v>
      </c>
      <c r="AF21" s="379">
        <v>3.7</v>
      </c>
      <c r="AG21" s="378" t="s">
        <v>301</v>
      </c>
      <c r="AH21" s="379">
        <v>4</v>
      </c>
      <c r="AI21" s="378" t="s">
        <v>301</v>
      </c>
      <c r="AJ21" s="379">
        <v>0.5</v>
      </c>
      <c r="AK21" s="378" t="s">
        <v>301</v>
      </c>
      <c r="AL21" s="379">
        <v>-3.1</v>
      </c>
      <c r="AM21" s="378" t="s">
        <v>301</v>
      </c>
    </row>
    <row r="22" spans="1:39">
      <c r="A22" s="377" t="s">
        <v>192</v>
      </c>
      <c r="B22" s="378" t="s">
        <v>126</v>
      </c>
      <c r="C22" s="378" t="s">
        <v>125</v>
      </c>
      <c r="D22" s="378" t="s">
        <v>126</v>
      </c>
      <c r="E22" s="378" t="s">
        <v>125</v>
      </c>
      <c r="F22" s="378" t="s">
        <v>126</v>
      </c>
      <c r="G22" s="378" t="s">
        <v>125</v>
      </c>
      <c r="H22" s="378" t="s">
        <v>126</v>
      </c>
      <c r="I22" s="378" t="s">
        <v>125</v>
      </c>
      <c r="J22" s="378" t="s">
        <v>126</v>
      </c>
      <c r="K22" s="378" t="s">
        <v>125</v>
      </c>
      <c r="L22" s="378" t="s">
        <v>126</v>
      </c>
      <c r="M22" s="378" t="s">
        <v>125</v>
      </c>
      <c r="N22" s="379">
        <v>4</v>
      </c>
      <c r="O22" s="378" t="s">
        <v>125</v>
      </c>
      <c r="P22" s="379">
        <v>1.7</v>
      </c>
      <c r="Q22" s="378" t="s">
        <v>125</v>
      </c>
      <c r="R22" s="379">
        <v>5</v>
      </c>
      <c r="S22" s="378" t="s">
        <v>125</v>
      </c>
      <c r="T22" s="379">
        <v>2.9</v>
      </c>
      <c r="U22" s="378" t="s">
        <v>125</v>
      </c>
      <c r="V22" s="379">
        <v>-1.3</v>
      </c>
      <c r="W22" s="378" t="s">
        <v>266</v>
      </c>
      <c r="X22" s="379">
        <v>5</v>
      </c>
      <c r="Y22" s="378" t="s">
        <v>125</v>
      </c>
      <c r="Z22" s="379">
        <v>3.5</v>
      </c>
      <c r="AA22" s="378" t="s">
        <v>125</v>
      </c>
      <c r="AB22" s="379">
        <v>3</v>
      </c>
      <c r="AC22" s="378" t="s">
        <v>301</v>
      </c>
      <c r="AD22" s="379">
        <v>-4.9000000000000004</v>
      </c>
      <c r="AE22" s="378" t="s">
        <v>301</v>
      </c>
      <c r="AF22" s="379">
        <v>-3.3</v>
      </c>
      <c r="AG22" s="378" t="s">
        <v>301</v>
      </c>
      <c r="AH22" s="379">
        <v>-2.7</v>
      </c>
      <c r="AI22" s="378" t="s">
        <v>301</v>
      </c>
      <c r="AJ22" s="379">
        <v>1.7</v>
      </c>
      <c r="AK22" s="378" t="s">
        <v>301</v>
      </c>
      <c r="AL22" s="379">
        <v>0.1</v>
      </c>
      <c r="AM22" s="378" t="s">
        <v>125</v>
      </c>
    </row>
    <row r="23" spans="1:39">
      <c r="A23" s="377" t="s">
        <v>193</v>
      </c>
      <c r="B23" s="378" t="s">
        <v>126</v>
      </c>
      <c r="C23" s="378" t="s">
        <v>125</v>
      </c>
      <c r="D23" s="379">
        <v>1.1000000000000001</v>
      </c>
      <c r="E23" s="378" t="s">
        <v>125</v>
      </c>
      <c r="F23" s="379">
        <v>0.3</v>
      </c>
      <c r="G23" s="378" t="s">
        <v>125</v>
      </c>
      <c r="H23" s="379">
        <v>-0.2</v>
      </c>
      <c r="I23" s="378" t="s">
        <v>125</v>
      </c>
      <c r="J23" s="379">
        <v>0.1</v>
      </c>
      <c r="K23" s="378" t="s">
        <v>125</v>
      </c>
      <c r="L23" s="379">
        <v>0</v>
      </c>
      <c r="M23" s="378" t="s">
        <v>125</v>
      </c>
      <c r="N23" s="379">
        <v>0.1</v>
      </c>
      <c r="O23" s="378" t="s">
        <v>125</v>
      </c>
      <c r="P23" s="379">
        <v>0.4</v>
      </c>
      <c r="Q23" s="378" t="s">
        <v>125</v>
      </c>
      <c r="R23" s="379">
        <v>0.7</v>
      </c>
      <c r="S23" s="378" t="s">
        <v>125</v>
      </c>
      <c r="T23" s="379">
        <v>0.5</v>
      </c>
      <c r="U23" s="378" t="s">
        <v>125</v>
      </c>
      <c r="V23" s="379">
        <v>0.6</v>
      </c>
      <c r="W23" s="378" t="s">
        <v>125</v>
      </c>
      <c r="X23" s="379">
        <v>0.9</v>
      </c>
      <c r="Y23" s="378" t="s">
        <v>125</v>
      </c>
      <c r="Z23" s="379">
        <v>1.3</v>
      </c>
      <c r="AA23" s="378" t="s">
        <v>125</v>
      </c>
      <c r="AB23" s="379">
        <v>0.7</v>
      </c>
      <c r="AC23" s="378" t="s">
        <v>125</v>
      </c>
      <c r="AD23" s="379">
        <v>2.4</v>
      </c>
      <c r="AE23" s="378" t="s">
        <v>125</v>
      </c>
      <c r="AF23" s="379">
        <v>1.9</v>
      </c>
      <c r="AG23" s="378" t="s">
        <v>125</v>
      </c>
      <c r="AH23" s="379">
        <v>1.6</v>
      </c>
      <c r="AI23" s="378" t="s">
        <v>125</v>
      </c>
      <c r="AJ23" s="379">
        <v>3.5</v>
      </c>
      <c r="AK23" s="378" t="s">
        <v>125</v>
      </c>
      <c r="AL23" s="379">
        <v>1.9</v>
      </c>
      <c r="AM23" s="378" t="s">
        <v>125</v>
      </c>
    </row>
    <row r="24" spans="1:39">
      <c r="A24" s="377" t="s">
        <v>194</v>
      </c>
      <c r="B24" s="379">
        <v>2.6</v>
      </c>
      <c r="C24" s="378" t="s">
        <v>125</v>
      </c>
      <c r="D24" s="379">
        <v>0.4</v>
      </c>
      <c r="E24" s="378" t="s">
        <v>125</v>
      </c>
      <c r="F24" s="379">
        <v>2.1</v>
      </c>
      <c r="G24" s="378" t="s">
        <v>125</v>
      </c>
      <c r="H24" s="379">
        <v>2.5</v>
      </c>
      <c r="I24" s="378" t="s">
        <v>125</v>
      </c>
      <c r="J24" s="379">
        <v>1.6</v>
      </c>
      <c r="K24" s="378" t="s">
        <v>125</v>
      </c>
      <c r="L24" s="379">
        <v>3.5</v>
      </c>
      <c r="M24" s="378" t="s">
        <v>125</v>
      </c>
      <c r="N24" s="379">
        <v>0.9</v>
      </c>
      <c r="O24" s="378" t="s">
        <v>125</v>
      </c>
      <c r="P24" s="379">
        <v>3</v>
      </c>
      <c r="Q24" s="378" t="s">
        <v>125</v>
      </c>
      <c r="R24" s="379">
        <v>1</v>
      </c>
      <c r="S24" s="378" t="s">
        <v>125</v>
      </c>
      <c r="T24" s="379">
        <v>0.5</v>
      </c>
      <c r="U24" s="378" t="s">
        <v>125</v>
      </c>
      <c r="V24" s="379">
        <v>1.5</v>
      </c>
      <c r="W24" s="378" t="s">
        <v>125</v>
      </c>
      <c r="X24" s="379">
        <v>2.9</v>
      </c>
      <c r="Y24" s="378" t="s">
        <v>125</v>
      </c>
      <c r="Z24" s="379">
        <v>0.1</v>
      </c>
      <c r="AA24" s="378" t="s">
        <v>125</v>
      </c>
      <c r="AB24" s="379">
        <v>-1</v>
      </c>
      <c r="AC24" s="378" t="s">
        <v>125</v>
      </c>
      <c r="AD24" s="379">
        <v>-0.6</v>
      </c>
      <c r="AE24" s="378" t="s">
        <v>125</v>
      </c>
      <c r="AF24" s="379">
        <v>1.2</v>
      </c>
      <c r="AG24" s="378" t="s">
        <v>125</v>
      </c>
      <c r="AH24" s="379">
        <v>1.2</v>
      </c>
      <c r="AI24" s="378" t="s">
        <v>125</v>
      </c>
      <c r="AJ24" s="379">
        <v>0.2</v>
      </c>
      <c r="AK24" s="378" t="s">
        <v>125</v>
      </c>
      <c r="AL24" s="379">
        <v>0.4</v>
      </c>
      <c r="AM24" s="378" t="s">
        <v>125</v>
      </c>
    </row>
    <row r="25" spans="1:39">
      <c r="A25" s="377" t="s">
        <v>559</v>
      </c>
      <c r="B25" s="378" t="s">
        <v>126</v>
      </c>
      <c r="C25" s="378" t="s">
        <v>125</v>
      </c>
      <c r="D25" s="378" t="s">
        <v>126</v>
      </c>
      <c r="E25" s="378" t="s">
        <v>125</v>
      </c>
      <c r="F25" s="378" t="s">
        <v>126</v>
      </c>
      <c r="G25" s="378" t="s">
        <v>125</v>
      </c>
      <c r="H25" s="378" t="s">
        <v>126</v>
      </c>
      <c r="I25" s="378" t="s">
        <v>125</v>
      </c>
      <c r="J25" s="378" t="s">
        <v>126</v>
      </c>
      <c r="K25" s="378" t="s">
        <v>125</v>
      </c>
      <c r="L25" s="378" t="s">
        <v>126</v>
      </c>
      <c r="M25" s="378" t="s">
        <v>125</v>
      </c>
      <c r="N25" s="378" t="s">
        <v>126</v>
      </c>
      <c r="O25" s="378" t="s">
        <v>125</v>
      </c>
      <c r="P25" s="378" t="s">
        <v>126</v>
      </c>
      <c r="Q25" s="378" t="s">
        <v>125</v>
      </c>
      <c r="R25" s="378" t="s">
        <v>126</v>
      </c>
      <c r="S25" s="378" t="s">
        <v>125</v>
      </c>
      <c r="T25" s="378" t="s">
        <v>126</v>
      </c>
      <c r="U25" s="378" t="s">
        <v>125</v>
      </c>
      <c r="V25" s="378" t="s">
        <v>126</v>
      </c>
      <c r="W25" s="378" t="s">
        <v>125</v>
      </c>
      <c r="X25" s="378" t="s">
        <v>126</v>
      </c>
      <c r="Y25" s="378" t="s">
        <v>125</v>
      </c>
      <c r="Z25" s="378" t="s">
        <v>126</v>
      </c>
      <c r="AA25" s="378" t="s">
        <v>125</v>
      </c>
      <c r="AB25" s="378" t="s">
        <v>126</v>
      </c>
      <c r="AC25" s="378" t="s">
        <v>125</v>
      </c>
      <c r="AD25" s="378" t="s">
        <v>126</v>
      </c>
      <c r="AE25" s="378" t="s">
        <v>125</v>
      </c>
      <c r="AF25" s="378" t="s">
        <v>126</v>
      </c>
      <c r="AG25" s="378" t="s">
        <v>125</v>
      </c>
      <c r="AH25" s="378" t="s">
        <v>126</v>
      </c>
      <c r="AI25" s="378" t="s">
        <v>125</v>
      </c>
      <c r="AJ25" s="378" t="s">
        <v>126</v>
      </c>
      <c r="AK25" s="378" t="s">
        <v>125</v>
      </c>
      <c r="AL25" s="378" t="s">
        <v>126</v>
      </c>
      <c r="AM25" s="378" t="s">
        <v>125</v>
      </c>
    </row>
    <row r="26" spans="1:39">
      <c r="A26" s="377" t="s">
        <v>195</v>
      </c>
      <c r="B26" s="379">
        <v>3</v>
      </c>
      <c r="C26" s="378" t="s">
        <v>125</v>
      </c>
      <c r="D26" s="379">
        <v>-0.2</v>
      </c>
      <c r="E26" s="378" t="s">
        <v>125</v>
      </c>
      <c r="F26" s="379">
        <v>2.1</v>
      </c>
      <c r="G26" s="378" t="s">
        <v>125</v>
      </c>
      <c r="H26" s="379">
        <v>-0.4</v>
      </c>
      <c r="I26" s="378" t="s">
        <v>125</v>
      </c>
      <c r="J26" s="379">
        <v>0.6</v>
      </c>
      <c r="K26" s="378" t="s">
        <v>125</v>
      </c>
      <c r="L26" s="379">
        <v>2.5</v>
      </c>
      <c r="M26" s="378" t="s">
        <v>125</v>
      </c>
      <c r="N26" s="379">
        <v>0.8</v>
      </c>
      <c r="O26" s="378" t="s">
        <v>125</v>
      </c>
      <c r="P26" s="379">
        <v>-0.6</v>
      </c>
      <c r="Q26" s="378" t="s">
        <v>125</v>
      </c>
      <c r="R26" s="379">
        <v>-1.2</v>
      </c>
      <c r="S26" s="378" t="s">
        <v>125</v>
      </c>
      <c r="T26" s="379">
        <v>1.3</v>
      </c>
      <c r="U26" s="378" t="s">
        <v>125</v>
      </c>
      <c r="V26" s="379">
        <v>0.8</v>
      </c>
      <c r="W26" s="378" t="s">
        <v>125</v>
      </c>
      <c r="X26" s="379">
        <v>0.4</v>
      </c>
      <c r="Y26" s="378" t="s">
        <v>125</v>
      </c>
      <c r="Z26" s="379">
        <v>0.3</v>
      </c>
      <c r="AA26" s="378" t="s">
        <v>125</v>
      </c>
      <c r="AB26" s="379">
        <v>-0.7</v>
      </c>
      <c r="AC26" s="378" t="s">
        <v>125</v>
      </c>
      <c r="AD26" s="379">
        <v>-2.2000000000000002</v>
      </c>
      <c r="AE26" s="378" t="s">
        <v>125</v>
      </c>
      <c r="AF26" s="379">
        <v>2.4</v>
      </c>
      <c r="AG26" s="378" t="s">
        <v>125</v>
      </c>
      <c r="AH26" s="379">
        <v>0.2</v>
      </c>
      <c r="AI26" s="378" t="s">
        <v>125</v>
      </c>
      <c r="AJ26" s="379">
        <v>-1</v>
      </c>
      <c r="AK26" s="378" t="s">
        <v>125</v>
      </c>
      <c r="AL26" s="379">
        <v>0.1</v>
      </c>
      <c r="AM26" s="378" t="s">
        <v>125</v>
      </c>
    </row>
    <row r="27" spans="1:39" s="544" customFormat="1">
      <c r="A27" s="542" t="s">
        <v>196</v>
      </c>
      <c r="B27" s="542" t="s">
        <v>126</v>
      </c>
      <c r="C27" s="542" t="s">
        <v>125</v>
      </c>
      <c r="D27" s="543">
        <v>1.3</v>
      </c>
      <c r="E27" s="542" t="s">
        <v>125</v>
      </c>
      <c r="F27" s="543">
        <v>1.3</v>
      </c>
      <c r="G27" s="542" t="s">
        <v>125</v>
      </c>
      <c r="H27" s="543">
        <v>3</v>
      </c>
      <c r="I27" s="542" t="s">
        <v>125</v>
      </c>
      <c r="J27" s="543">
        <v>2.5</v>
      </c>
      <c r="K27" s="542" t="s">
        <v>125</v>
      </c>
      <c r="L27" s="543">
        <v>2.9</v>
      </c>
      <c r="M27" s="542" t="s">
        <v>125</v>
      </c>
      <c r="N27" s="543">
        <v>0.5</v>
      </c>
      <c r="O27" s="542" t="s">
        <v>125</v>
      </c>
      <c r="P27" s="543">
        <v>1.5</v>
      </c>
      <c r="Q27" s="542" t="s">
        <v>125</v>
      </c>
      <c r="R27" s="543">
        <v>-1.3</v>
      </c>
      <c r="S27" s="542" t="s">
        <v>125</v>
      </c>
      <c r="T27" s="543">
        <v>2.2999999999999998</v>
      </c>
      <c r="U27" s="542" t="s">
        <v>125</v>
      </c>
      <c r="V27" s="543">
        <v>1.9</v>
      </c>
      <c r="W27" s="542" t="s">
        <v>125</v>
      </c>
      <c r="X27" s="543">
        <v>1.5</v>
      </c>
      <c r="Y27" s="542" t="s">
        <v>125</v>
      </c>
      <c r="Z27" s="543">
        <v>2.2000000000000002</v>
      </c>
      <c r="AA27" s="542" t="s">
        <v>125</v>
      </c>
      <c r="AB27" s="543">
        <v>1.9</v>
      </c>
      <c r="AC27" s="542" t="s">
        <v>125</v>
      </c>
      <c r="AD27" s="543">
        <v>-0.9</v>
      </c>
      <c r="AE27" s="542" t="s">
        <v>125</v>
      </c>
      <c r="AF27" s="543">
        <v>1.1000000000000001</v>
      </c>
      <c r="AG27" s="542" t="s">
        <v>125</v>
      </c>
      <c r="AH27" s="543">
        <v>-0.1</v>
      </c>
      <c r="AI27" s="542" t="s">
        <v>125</v>
      </c>
      <c r="AJ27" s="543">
        <v>1.1000000000000001</v>
      </c>
      <c r="AK27" s="542" t="s">
        <v>125</v>
      </c>
      <c r="AL27" s="543">
        <v>0.5</v>
      </c>
      <c r="AM27" s="542" t="s">
        <v>125</v>
      </c>
    </row>
    <row r="28" spans="1:39">
      <c r="A28" s="377" t="s">
        <v>197</v>
      </c>
      <c r="B28" s="378" t="s">
        <v>126</v>
      </c>
      <c r="C28" s="378" t="s">
        <v>125</v>
      </c>
      <c r="D28" s="378" t="s">
        <v>126</v>
      </c>
      <c r="E28" s="378" t="s">
        <v>125</v>
      </c>
      <c r="F28" s="378" t="s">
        <v>126</v>
      </c>
      <c r="G28" s="378" t="s">
        <v>125</v>
      </c>
      <c r="H28" s="378" t="s">
        <v>126</v>
      </c>
      <c r="I28" s="378" t="s">
        <v>125</v>
      </c>
      <c r="J28" s="378" t="s">
        <v>126</v>
      </c>
      <c r="K28" s="378" t="s">
        <v>125</v>
      </c>
      <c r="L28" s="378" t="s">
        <v>126</v>
      </c>
      <c r="M28" s="378" t="s">
        <v>125</v>
      </c>
      <c r="N28" s="379">
        <v>6.5</v>
      </c>
      <c r="O28" s="378" t="s">
        <v>125</v>
      </c>
      <c r="P28" s="379">
        <v>6.2</v>
      </c>
      <c r="Q28" s="378" t="s">
        <v>125</v>
      </c>
      <c r="R28" s="379">
        <v>6.3</v>
      </c>
      <c r="S28" s="378" t="s">
        <v>125</v>
      </c>
      <c r="T28" s="379">
        <v>9.3000000000000007</v>
      </c>
      <c r="U28" s="378" t="s">
        <v>125</v>
      </c>
      <c r="V28" s="379">
        <v>6.6</v>
      </c>
      <c r="W28" s="378" t="s">
        <v>125</v>
      </c>
      <c r="X28" s="379">
        <v>6.8</v>
      </c>
      <c r="Y28" s="378" t="s">
        <v>125</v>
      </c>
      <c r="Z28" s="379">
        <v>26.1</v>
      </c>
      <c r="AA28" s="378" t="s">
        <v>266</v>
      </c>
      <c r="AB28" s="379">
        <v>-8</v>
      </c>
      <c r="AC28" s="378" t="s">
        <v>266</v>
      </c>
      <c r="AD28" s="379">
        <v>-1.5</v>
      </c>
      <c r="AE28" s="378" t="s">
        <v>266</v>
      </c>
      <c r="AF28" s="379">
        <v>6.7</v>
      </c>
      <c r="AG28" s="378" t="s">
        <v>266</v>
      </c>
      <c r="AH28" s="379">
        <v>2.9</v>
      </c>
      <c r="AI28" s="378" t="s">
        <v>266</v>
      </c>
      <c r="AJ28" s="379">
        <v>4.7</v>
      </c>
      <c r="AK28" s="378" t="s">
        <v>266</v>
      </c>
      <c r="AL28" s="379">
        <v>2.1</v>
      </c>
      <c r="AM28" s="378" t="s">
        <v>266</v>
      </c>
    </row>
    <row r="29" spans="1:39">
      <c r="A29" s="377" t="s">
        <v>198</v>
      </c>
      <c r="B29" s="378" t="s">
        <v>126</v>
      </c>
      <c r="C29" s="378" t="s">
        <v>125</v>
      </c>
      <c r="D29" s="379">
        <v>4.4000000000000004</v>
      </c>
      <c r="E29" s="378" t="s">
        <v>125</v>
      </c>
      <c r="F29" s="379">
        <v>7.4</v>
      </c>
      <c r="G29" s="378" t="s">
        <v>125</v>
      </c>
      <c r="H29" s="379">
        <v>5.3</v>
      </c>
      <c r="I29" s="378" t="s">
        <v>125</v>
      </c>
      <c r="J29" s="379">
        <v>4.3</v>
      </c>
      <c r="K29" s="378" t="s">
        <v>125</v>
      </c>
      <c r="L29" s="379">
        <v>1.2</v>
      </c>
      <c r="M29" s="378" t="s">
        <v>125</v>
      </c>
      <c r="N29" s="379">
        <v>11.8</v>
      </c>
      <c r="O29" s="378" t="s">
        <v>125</v>
      </c>
      <c r="P29" s="379">
        <v>4.8</v>
      </c>
      <c r="Q29" s="378" t="s">
        <v>125</v>
      </c>
      <c r="R29" s="379">
        <v>8.9</v>
      </c>
      <c r="S29" s="378" t="s">
        <v>125</v>
      </c>
      <c r="T29" s="379">
        <v>6</v>
      </c>
      <c r="U29" s="378" t="s">
        <v>125</v>
      </c>
      <c r="V29" s="379">
        <v>1.7</v>
      </c>
      <c r="W29" s="378" t="s">
        <v>125</v>
      </c>
      <c r="X29" s="379">
        <v>6.7</v>
      </c>
      <c r="Y29" s="378" t="s">
        <v>125</v>
      </c>
      <c r="Z29" s="379">
        <v>5.7</v>
      </c>
      <c r="AA29" s="378" t="s">
        <v>125</v>
      </c>
      <c r="AB29" s="379">
        <v>1.9</v>
      </c>
      <c r="AC29" s="378" t="s">
        <v>125</v>
      </c>
      <c r="AD29" s="379">
        <v>-6.5</v>
      </c>
      <c r="AE29" s="378" t="s">
        <v>125</v>
      </c>
      <c r="AF29" s="379">
        <v>14</v>
      </c>
      <c r="AG29" s="378" t="s">
        <v>125</v>
      </c>
      <c r="AH29" s="379">
        <v>7</v>
      </c>
      <c r="AI29" s="378" t="s">
        <v>125</v>
      </c>
      <c r="AJ29" s="379">
        <v>1.9</v>
      </c>
      <c r="AK29" s="378" t="s">
        <v>125</v>
      </c>
      <c r="AL29" s="379">
        <v>2.9</v>
      </c>
      <c r="AM29" s="378" t="s">
        <v>125</v>
      </c>
    </row>
    <row r="30" spans="1:39">
      <c r="A30" s="377" t="s">
        <v>199</v>
      </c>
      <c r="B30" s="378" t="s">
        <v>126</v>
      </c>
      <c r="C30" s="378" t="s">
        <v>125</v>
      </c>
      <c r="D30" s="378" t="s">
        <v>126</v>
      </c>
      <c r="E30" s="378" t="s">
        <v>125</v>
      </c>
      <c r="F30" s="378" t="s">
        <v>126</v>
      </c>
      <c r="G30" s="378" t="s">
        <v>125</v>
      </c>
      <c r="H30" s="378" t="s">
        <v>126</v>
      </c>
      <c r="I30" s="378" t="s">
        <v>125</v>
      </c>
      <c r="J30" s="378" t="s">
        <v>126</v>
      </c>
      <c r="K30" s="378" t="s">
        <v>125</v>
      </c>
      <c r="L30" s="378" t="s">
        <v>126</v>
      </c>
      <c r="M30" s="378" t="s">
        <v>125</v>
      </c>
      <c r="N30" s="378" t="s">
        <v>126</v>
      </c>
      <c r="O30" s="378" t="s">
        <v>125</v>
      </c>
      <c r="P30" s="378" t="s">
        <v>126</v>
      </c>
      <c r="Q30" s="378" t="s">
        <v>125</v>
      </c>
      <c r="R30" s="379">
        <v>1.4</v>
      </c>
      <c r="S30" s="378" t="s">
        <v>125</v>
      </c>
      <c r="T30" s="379">
        <v>2.2000000000000002</v>
      </c>
      <c r="U30" s="378" t="s">
        <v>125</v>
      </c>
      <c r="V30" s="379">
        <v>3.6</v>
      </c>
      <c r="W30" s="378" t="s">
        <v>125</v>
      </c>
      <c r="X30" s="379">
        <v>1.4</v>
      </c>
      <c r="Y30" s="378" t="s">
        <v>125</v>
      </c>
      <c r="Z30" s="379">
        <v>1.5</v>
      </c>
      <c r="AA30" s="378" t="s">
        <v>125</v>
      </c>
      <c r="AB30" s="379">
        <v>-6.3</v>
      </c>
      <c r="AC30" s="378" t="s">
        <v>125</v>
      </c>
      <c r="AD30" s="379">
        <v>-2.4</v>
      </c>
      <c r="AE30" s="378" t="s">
        <v>125</v>
      </c>
      <c r="AF30" s="379">
        <v>1.1000000000000001</v>
      </c>
      <c r="AG30" s="378" t="s">
        <v>125</v>
      </c>
      <c r="AH30" s="379">
        <v>-0.9</v>
      </c>
      <c r="AI30" s="378" t="s">
        <v>125</v>
      </c>
      <c r="AJ30" s="379">
        <v>-2.1</v>
      </c>
      <c r="AK30" s="378" t="s">
        <v>125</v>
      </c>
      <c r="AL30" s="378" t="s">
        <v>126</v>
      </c>
      <c r="AM30" s="378" t="s">
        <v>125</v>
      </c>
    </row>
    <row r="31" spans="1:39">
      <c r="A31" s="377" t="s">
        <v>200</v>
      </c>
      <c r="B31" s="378" t="s">
        <v>126</v>
      </c>
      <c r="C31" s="378" t="s">
        <v>125</v>
      </c>
      <c r="D31" s="379">
        <v>0.4</v>
      </c>
      <c r="E31" s="378" t="s">
        <v>125</v>
      </c>
      <c r="F31" s="379">
        <v>1.8</v>
      </c>
      <c r="G31" s="378" t="s">
        <v>125</v>
      </c>
      <c r="H31" s="379">
        <v>2.5</v>
      </c>
      <c r="I31" s="378" t="s">
        <v>125</v>
      </c>
      <c r="J31" s="379">
        <v>-0.5</v>
      </c>
      <c r="K31" s="378" t="s">
        <v>125</v>
      </c>
      <c r="L31" s="379">
        <v>3.6</v>
      </c>
      <c r="M31" s="378" t="s">
        <v>125</v>
      </c>
      <c r="N31" s="379">
        <v>5.9</v>
      </c>
      <c r="O31" s="378" t="s">
        <v>125</v>
      </c>
      <c r="P31" s="379">
        <v>4</v>
      </c>
      <c r="Q31" s="378" t="s">
        <v>125</v>
      </c>
      <c r="R31" s="379">
        <v>5.3</v>
      </c>
      <c r="S31" s="378" t="s">
        <v>125</v>
      </c>
      <c r="T31" s="379">
        <v>5.4</v>
      </c>
      <c r="U31" s="378" t="s">
        <v>125</v>
      </c>
      <c r="V31" s="379">
        <v>4.2</v>
      </c>
      <c r="W31" s="378" t="s">
        <v>125</v>
      </c>
      <c r="X31" s="379">
        <v>3.6</v>
      </c>
      <c r="Y31" s="378" t="s">
        <v>125</v>
      </c>
      <c r="Z31" s="379">
        <v>-0.3</v>
      </c>
      <c r="AA31" s="378" t="s">
        <v>125</v>
      </c>
      <c r="AB31" s="379">
        <v>2.6</v>
      </c>
      <c r="AC31" s="378" t="s">
        <v>125</v>
      </c>
      <c r="AD31" s="379">
        <v>-3.6</v>
      </c>
      <c r="AE31" s="378" t="s">
        <v>125</v>
      </c>
      <c r="AF31" s="379">
        <v>0.5</v>
      </c>
      <c r="AG31" s="378" t="s">
        <v>125</v>
      </c>
      <c r="AH31" s="379">
        <v>0.4</v>
      </c>
      <c r="AI31" s="378" t="s">
        <v>125</v>
      </c>
      <c r="AJ31" s="379">
        <v>2.9</v>
      </c>
      <c r="AK31" s="378" t="s">
        <v>125</v>
      </c>
      <c r="AL31" s="379">
        <v>1</v>
      </c>
      <c r="AM31" s="378" t="s">
        <v>125</v>
      </c>
    </row>
    <row r="32" spans="1:39">
      <c r="A32" s="377" t="s">
        <v>201</v>
      </c>
      <c r="B32" s="378" t="s">
        <v>126</v>
      </c>
      <c r="C32" s="378" t="s">
        <v>125</v>
      </c>
      <c r="D32" s="378" t="s">
        <v>126</v>
      </c>
      <c r="E32" s="378" t="s">
        <v>125</v>
      </c>
      <c r="F32" s="378" t="s">
        <v>126</v>
      </c>
      <c r="G32" s="378" t="s">
        <v>125</v>
      </c>
      <c r="H32" s="378" t="s">
        <v>126</v>
      </c>
      <c r="I32" s="378" t="s">
        <v>125</v>
      </c>
      <c r="J32" s="378" t="s">
        <v>126</v>
      </c>
      <c r="K32" s="378" t="s">
        <v>125</v>
      </c>
      <c r="L32" s="378" t="s">
        <v>126</v>
      </c>
      <c r="M32" s="378" t="s">
        <v>125</v>
      </c>
      <c r="N32" s="379">
        <v>4.5</v>
      </c>
      <c r="O32" s="378" t="s">
        <v>302</v>
      </c>
      <c r="P32" s="379">
        <v>-0.4</v>
      </c>
      <c r="Q32" s="378" t="s">
        <v>302</v>
      </c>
      <c r="R32" s="379">
        <v>2.5</v>
      </c>
      <c r="S32" s="378" t="s">
        <v>302</v>
      </c>
      <c r="T32" s="379">
        <v>8.9</v>
      </c>
      <c r="U32" s="378" t="s">
        <v>302</v>
      </c>
      <c r="V32" s="379">
        <v>-4.2</v>
      </c>
      <c r="W32" s="378" t="s">
        <v>302</v>
      </c>
      <c r="X32" s="379">
        <v>1.2</v>
      </c>
      <c r="Y32" s="378" t="s">
        <v>302</v>
      </c>
      <c r="Z32" s="379">
        <v>-0.3</v>
      </c>
      <c r="AA32" s="378" t="s">
        <v>302</v>
      </c>
      <c r="AB32" s="379">
        <v>-0.1</v>
      </c>
      <c r="AC32" s="378" t="s">
        <v>302</v>
      </c>
      <c r="AD32" s="379">
        <v>-4.9000000000000004</v>
      </c>
      <c r="AE32" s="378" t="s">
        <v>302</v>
      </c>
      <c r="AF32" s="379">
        <v>3.5</v>
      </c>
      <c r="AG32" s="378" t="s">
        <v>125</v>
      </c>
      <c r="AH32" s="379">
        <v>-6.3</v>
      </c>
      <c r="AI32" s="378" t="s">
        <v>125</v>
      </c>
      <c r="AJ32" s="379">
        <v>2.2000000000000002</v>
      </c>
      <c r="AK32" s="378" t="s">
        <v>125</v>
      </c>
      <c r="AL32" s="378" t="s">
        <v>126</v>
      </c>
      <c r="AM32" s="378" t="s">
        <v>125</v>
      </c>
    </row>
    <row r="33" spans="1:39">
      <c r="A33" s="377" t="s">
        <v>202</v>
      </c>
      <c r="B33" s="378" t="s">
        <v>126</v>
      </c>
      <c r="C33" s="378" t="s">
        <v>125</v>
      </c>
      <c r="D33" s="379">
        <v>0.9</v>
      </c>
      <c r="E33" s="378" t="s">
        <v>125</v>
      </c>
      <c r="F33" s="379">
        <v>1.8</v>
      </c>
      <c r="G33" s="378" t="s">
        <v>125</v>
      </c>
      <c r="H33" s="379">
        <v>2.1</v>
      </c>
      <c r="I33" s="378" t="s">
        <v>125</v>
      </c>
      <c r="J33" s="379">
        <v>2.2999999999999998</v>
      </c>
      <c r="K33" s="378" t="s">
        <v>125</v>
      </c>
      <c r="L33" s="379">
        <v>1.8</v>
      </c>
      <c r="M33" s="378" t="s">
        <v>125</v>
      </c>
      <c r="N33" s="379">
        <v>0.7</v>
      </c>
      <c r="O33" s="378" t="s">
        <v>125</v>
      </c>
      <c r="P33" s="379">
        <v>0.7</v>
      </c>
      <c r="Q33" s="378" t="s">
        <v>125</v>
      </c>
      <c r="R33" s="379">
        <v>1.4</v>
      </c>
      <c r="S33" s="378" t="s">
        <v>125</v>
      </c>
      <c r="T33" s="379">
        <v>3.3</v>
      </c>
      <c r="U33" s="378" t="s">
        <v>125</v>
      </c>
      <c r="V33" s="379">
        <v>2</v>
      </c>
      <c r="W33" s="378" t="s">
        <v>125</v>
      </c>
      <c r="X33" s="379">
        <v>1.8</v>
      </c>
      <c r="Y33" s="378" t="s">
        <v>125</v>
      </c>
      <c r="Z33" s="379">
        <v>1.6</v>
      </c>
      <c r="AA33" s="378" t="s">
        <v>125</v>
      </c>
      <c r="AB33" s="379">
        <v>0.1</v>
      </c>
      <c r="AC33" s="378" t="s">
        <v>125</v>
      </c>
      <c r="AD33" s="379">
        <v>-2.4</v>
      </c>
      <c r="AE33" s="378" t="s">
        <v>125</v>
      </c>
      <c r="AF33" s="379">
        <v>2.1</v>
      </c>
      <c r="AG33" s="378" t="s">
        <v>125</v>
      </c>
      <c r="AH33" s="379">
        <v>0.2</v>
      </c>
      <c r="AI33" s="378" t="s">
        <v>125</v>
      </c>
      <c r="AJ33" s="379">
        <v>-1.2</v>
      </c>
      <c r="AK33" s="378" t="s">
        <v>125</v>
      </c>
      <c r="AL33" s="379">
        <v>0.5</v>
      </c>
      <c r="AM33" s="378" t="s">
        <v>125</v>
      </c>
    </row>
    <row r="34" spans="1:39">
      <c r="A34" s="377" t="s">
        <v>203</v>
      </c>
      <c r="B34" s="378" t="s">
        <v>126</v>
      </c>
      <c r="C34" s="378" t="s">
        <v>125</v>
      </c>
      <c r="D34" s="379">
        <v>0.2</v>
      </c>
      <c r="E34" s="378" t="s">
        <v>125</v>
      </c>
      <c r="F34" s="379">
        <v>1.1000000000000001</v>
      </c>
      <c r="G34" s="378" t="s">
        <v>125</v>
      </c>
      <c r="H34" s="379">
        <v>4</v>
      </c>
      <c r="I34" s="378" t="s">
        <v>125</v>
      </c>
      <c r="J34" s="379">
        <v>1.7</v>
      </c>
      <c r="K34" s="378" t="s">
        <v>125</v>
      </c>
      <c r="L34" s="379">
        <v>2.7</v>
      </c>
      <c r="M34" s="378" t="s">
        <v>125</v>
      </c>
      <c r="N34" s="379">
        <v>0.9</v>
      </c>
      <c r="O34" s="378" t="s">
        <v>125</v>
      </c>
      <c r="P34" s="379">
        <v>1.9</v>
      </c>
      <c r="Q34" s="378" t="s">
        <v>125</v>
      </c>
      <c r="R34" s="379">
        <v>0.7</v>
      </c>
      <c r="S34" s="378" t="s">
        <v>125</v>
      </c>
      <c r="T34" s="379">
        <v>1.6</v>
      </c>
      <c r="U34" s="378" t="s">
        <v>125</v>
      </c>
      <c r="V34" s="379">
        <v>2.2000000000000002</v>
      </c>
      <c r="W34" s="378" t="s">
        <v>125</v>
      </c>
      <c r="X34" s="379">
        <v>3.3</v>
      </c>
      <c r="Y34" s="378" t="s">
        <v>125</v>
      </c>
      <c r="Z34" s="379">
        <v>2.2000000000000002</v>
      </c>
      <c r="AA34" s="378" t="s">
        <v>125</v>
      </c>
      <c r="AB34" s="379">
        <v>0.5</v>
      </c>
      <c r="AC34" s="378" t="s">
        <v>125</v>
      </c>
      <c r="AD34" s="379">
        <v>-0.2</v>
      </c>
      <c r="AE34" s="378" t="s">
        <v>125</v>
      </c>
      <c r="AF34" s="379">
        <v>1.9</v>
      </c>
      <c r="AG34" s="378" t="s">
        <v>125</v>
      </c>
      <c r="AH34" s="379">
        <v>0.5</v>
      </c>
      <c r="AI34" s="378" t="s">
        <v>125</v>
      </c>
      <c r="AJ34" s="379">
        <v>0.9</v>
      </c>
      <c r="AK34" s="378" t="s">
        <v>125</v>
      </c>
      <c r="AL34" s="379">
        <v>1.1000000000000001</v>
      </c>
      <c r="AM34" s="378" t="s">
        <v>125</v>
      </c>
    </row>
    <row r="35" spans="1:39">
      <c r="A35" s="377" t="s">
        <v>204</v>
      </c>
      <c r="B35" s="378" t="s">
        <v>126</v>
      </c>
      <c r="C35" s="378" t="s">
        <v>125</v>
      </c>
      <c r="D35" s="379">
        <v>5</v>
      </c>
      <c r="E35" s="378" t="s">
        <v>125</v>
      </c>
      <c r="F35" s="379">
        <v>5.6</v>
      </c>
      <c r="G35" s="378" t="s">
        <v>125</v>
      </c>
      <c r="H35" s="379">
        <v>3.8</v>
      </c>
      <c r="I35" s="378" t="s">
        <v>125</v>
      </c>
      <c r="J35" s="379">
        <v>119.8</v>
      </c>
      <c r="K35" s="378" t="s">
        <v>266</v>
      </c>
      <c r="L35" s="379">
        <v>-47.5</v>
      </c>
      <c r="M35" s="378" t="s">
        <v>125</v>
      </c>
      <c r="N35" s="379">
        <v>3.4</v>
      </c>
      <c r="O35" s="378" t="s">
        <v>125</v>
      </c>
      <c r="P35" s="379">
        <v>4.9000000000000004</v>
      </c>
      <c r="Q35" s="378" t="s">
        <v>125</v>
      </c>
      <c r="R35" s="379">
        <v>4.8</v>
      </c>
      <c r="S35" s="378" t="s">
        <v>125</v>
      </c>
      <c r="T35" s="379">
        <v>4.0999999999999996</v>
      </c>
      <c r="U35" s="378" t="s">
        <v>125</v>
      </c>
      <c r="V35" s="379">
        <v>1.7</v>
      </c>
      <c r="W35" s="378" t="s">
        <v>125</v>
      </c>
      <c r="X35" s="379">
        <v>2.9</v>
      </c>
      <c r="Y35" s="378" t="s">
        <v>125</v>
      </c>
      <c r="Z35" s="379">
        <v>2.2999999999999998</v>
      </c>
      <c r="AA35" s="378" t="s">
        <v>125</v>
      </c>
      <c r="AB35" s="379">
        <v>1.7</v>
      </c>
      <c r="AC35" s="378" t="s">
        <v>125</v>
      </c>
      <c r="AD35" s="379">
        <v>2</v>
      </c>
      <c r="AE35" s="378" t="s">
        <v>125</v>
      </c>
      <c r="AF35" s="379">
        <v>7</v>
      </c>
      <c r="AG35" s="378" t="s">
        <v>125</v>
      </c>
      <c r="AH35" s="379">
        <v>4.2</v>
      </c>
      <c r="AI35" s="378" t="s">
        <v>125</v>
      </c>
      <c r="AJ35" s="379">
        <v>2.1</v>
      </c>
      <c r="AK35" s="378" t="s">
        <v>266</v>
      </c>
      <c r="AL35" s="379">
        <v>1.8</v>
      </c>
      <c r="AM35" s="378" t="s">
        <v>125</v>
      </c>
    </row>
    <row r="36" spans="1:39">
      <c r="A36" s="377" t="s">
        <v>205</v>
      </c>
      <c r="B36" s="378" t="s">
        <v>126</v>
      </c>
      <c r="C36" s="378" t="s">
        <v>125</v>
      </c>
      <c r="D36" s="379">
        <v>1.9</v>
      </c>
      <c r="E36" s="378" t="s">
        <v>125</v>
      </c>
      <c r="F36" s="379">
        <v>1.7</v>
      </c>
      <c r="G36" s="378" t="s">
        <v>125</v>
      </c>
      <c r="H36" s="379">
        <v>1.6</v>
      </c>
      <c r="I36" s="378" t="s">
        <v>125</v>
      </c>
      <c r="J36" s="379">
        <v>2.9</v>
      </c>
      <c r="K36" s="378" t="s">
        <v>125</v>
      </c>
      <c r="L36" s="379">
        <v>1.3</v>
      </c>
      <c r="M36" s="378" t="s">
        <v>125</v>
      </c>
      <c r="N36" s="379">
        <v>1.1000000000000001</v>
      </c>
      <c r="O36" s="378" t="s">
        <v>125</v>
      </c>
      <c r="P36" s="379">
        <v>0.7</v>
      </c>
      <c r="Q36" s="378" t="s">
        <v>125</v>
      </c>
      <c r="R36" s="379">
        <v>0</v>
      </c>
      <c r="S36" s="378" t="s">
        <v>125</v>
      </c>
      <c r="T36" s="379">
        <v>1.3</v>
      </c>
      <c r="U36" s="378" t="s">
        <v>125</v>
      </c>
      <c r="V36" s="379">
        <v>1.1000000000000001</v>
      </c>
      <c r="W36" s="378" t="s">
        <v>125</v>
      </c>
      <c r="X36" s="379">
        <v>1.4</v>
      </c>
      <c r="Y36" s="378" t="s">
        <v>125</v>
      </c>
      <c r="Z36" s="379">
        <v>1.7</v>
      </c>
      <c r="AA36" s="378" t="s">
        <v>125</v>
      </c>
      <c r="AB36" s="379">
        <v>0.2</v>
      </c>
      <c r="AC36" s="378" t="s">
        <v>125</v>
      </c>
      <c r="AD36" s="379">
        <v>-0.2</v>
      </c>
      <c r="AE36" s="378" t="s">
        <v>125</v>
      </c>
      <c r="AF36" s="379">
        <v>3.7</v>
      </c>
      <c r="AG36" s="378" t="s">
        <v>125</v>
      </c>
      <c r="AH36" s="379">
        <v>1.3</v>
      </c>
      <c r="AI36" s="378" t="s">
        <v>301</v>
      </c>
      <c r="AJ36" s="379">
        <v>0.5</v>
      </c>
      <c r="AK36" s="378" t="s">
        <v>301</v>
      </c>
      <c r="AL36" s="379">
        <v>0.7</v>
      </c>
      <c r="AM36" s="378" t="s">
        <v>125</v>
      </c>
    </row>
    <row r="37" spans="1:39">
      <c r="A37" s="377" t="s">
        <v>206</v>
      </c>
      <c r="B37" s="378" t="s">
        <v>126</v>
      </c>
      <c r="C37" s="378" t="s">
        <v>125</v>
      </c>
      <c r="D37" s="379">
        <v>4.5</v>
      </c>
      <c r="E37" s="378" t="s">
        <v>125</v>
      </c>
      <c r="F37" s="379">
        <v>-5.6</v>
      </c>
      <c r="G37" s="378" t="s">
        <v>125</v>
      </c>
      <c r="H37" s="379">
        <v>1</v>
      </c>
      <c r="I37" s="378" t="s">
        <v>125</v>
      </c>
      <c r="J37" s="379">
        <v>1.4</v>
      </c>
      <c r="K37" s="378" t="s">
        <v>125</v>
      </c>
      <c r="L37" s="379">
        <v>3</v>
      </c>
      <c r="M37" s="378" t="s">
        <v>125</v>
      </c>
      <c r="N37" s="379">
        <v>6.8</v>
      </c>
      <c r="O37" s="378" t="s">
        <v>125</v>
      </c>
      <c r="P37" s="379">
        <v>16</v>
      </c>
      <c r="Q37" s="378" t="s">
        <v>125</v>
      </c>
      <c r="R37" s="379">
        <v>7</v>
      </c>
      <c r="S37" s="378" t="s">
        <v>125</v>
      </c>
      <c r="T37" s="379">
        <v>9.8000000000000007</v>
      </c>
      <c r="U37" s="378" t="s">
        <v>125</v>
      </c>
      <c r="V37" s="379">
        <v>5.4</v>
      </c>
      <c r="W37" s="378" t="s">
        <v>125</v>
      </c>
      <c r="X37" s="379">
        <v>6.2</v>
      </c>
      <c r="Y37" s="378" t="s">
        <v>125</v>
      </c>
      <c r="Z37" s="379">
        <v>5.4</v>
      </c>
      <c r="AA37" s="378" t="s">
        <v>125</v>
      </c>
      <c r="AB37" s="379">
        <v>7.3</v>
      </c>
      <c r="AC37" s="378" t="s">
        <v>125</v>
      </c>
      <c r="AD37" s="379">
        <v>-4.2</v>
      </c>
      <c r="AE37" s="378" t="s">
        <v>125</v>
      </c>
      <c r="AF37" s="379">
        <v>-0.5</v>
      </c>
      <c r="AG37" s="378" t="s">
        <v>125</v>
      </c>
      <c r="AH37" s="379">
        <v>1.4</v>
      </c>
      <c r="AI37" s="378" t="s">
        <v>125</v>
      </c>
      <c r="AJ37" s="379">
        <v>-0.3</v>
      </c>
      <c r="AK37" s="378" t="s">
        <v>125</v>
      </c>
      <c r="AL37" s="379">
        <v>4</v>
      </c>
      <c r="AM37" s="378" t="s">
        <v>125</v>
      </c>
    </row>
    <row r="38" spans="1:39">
      <c r="A38" s="377" t="s">
        <v>207</v>
      </c>
      <c r="B38" s="378" t="s">
        <v>126</v>
      </c>
      <c r="C38" s="378" t="s">
        <v>125</v>
      </c>
      <c r="D38" s="378" t="s">
        <v>126</v>
      </c>
      <c r="E38" s="378" t="s">
        <v>125</v>
      </c>
      <c r="F38" s="378" t="s">
        <v>126</v>
      </c>
      <c r="G38" s="378" t="s">
        <v>125</v>
      </c>
      <c r="H38" s="378" t="s">
        <v>126</v>
      </c>
      <c r="I38" s="378" t="s">
        <v>125</v>
      </c>
      <c r="J38" s="378" t="s">
        <v>126</v>
      </c>
      <c r="K38" s="378" t="s">
        <v>125</v>
      </c>
      <c r="L38" s="378" t="s">
        <v>126</v>
      </c>
      <c r="M38" s="378" t="s">
        <v>125</v>
      </c>
      <c r="N38" s="379">
        <v>3.2</v>
      </c>
      <c r="O38" s="378" t="s">
        <v>125</v>
      </c>
      <c r="P38" s="379">
        <v>0.8</v>
      </c>
      <c r="Q38" s="378" t="s">
        <v>125</v>
      </c>
      <c r="R38" s="379">
        <v>3</v>
      </c>
      <c r="S38" s="378" t="s">
        <v>125</v>
      </c>
      <c r="T38" s="379">
        <v>3.2</v>
      </c>
      <c r="U38" s="378" t="s">
        <v>125</v>
      </c>
      <c r="V38" s="379">
        <v>6.9</v>
      </c>
      <c r="W38" s="378" t="s">
        <v>125</v>
      </c>
      <c r="X38" s="379">
        <v>6.1</v>
      </c>
      <c r="Y38" s="378" t="s">
        <v>125</v>
      </c>
      <c r="Z38" s="379">
        <v>4.3</v>
      </c>
      <c r="AA38" s="378" t="s">
        <v>125</v>
      </c>
      <c r="AB38" s="379">
        <v>-0.1</v>
      </c>
      <c r="AC38" s="378" t="s">
        <v>125</v>
      </c>
      <c r="AD38" s="379">
        <v>-0.2</v>
      </c>
      <c r="AE38" s="378" t="s">
        <v>125</v>
      </c>
      <c r="AF38" s="379">
        <v>2.8</v>
      </c>
      <c r="AG38" s="378" t="s">
        <v>125</v>
      </c>
      <c r="AH38" s="379">
        <v>3.9</v>
      </c>
      <c r="AI38" s="378" t="s">
        <v>125</v>
      </c>
      <c r="AJ38" s="379">
        <v>-0.4</v>
      </c>
      <c r="AK38" s="378" t="s">
        <v>125</v>
      </c>
      <c r="AL38" s="379">
        <v>0.2</v>
      </c>
      <c r="AM38" s="378" t="s">
        <v>125</v>
      </c>
    </row>
    <row r="39" spans="1:39">
      <c r="A39" s="377" t="s">
        <v>208</v>
      </c>
      <c r="B39" s="378" t="s">
        <v>126</v>
      </c>
      <c r="C39" s="378" t="s">
        <v>125</v>
      </c>
      <c r="D39" s="379">
        <v>6.7</v>
      </c>
      <c r="E39" s="378" t="s">
        <v>125</v>
      </c>
      <c r="F39" s="379">
        <v>4.9000000000000004</v>
      </c>
      <c r="G39" s="378" t="s">
        <v>125</v>
      </c>
      <c r="H39" s="379">
        <v>5.3</v>
      </c>
      <c r="I39" s="378" t="s">
        <v>125</v>
      </c>
      <c r="J39" s="379">
        <v>3</v>
      </c>
      <c r="K39" s="378" t="s">
        <v>125</v>
      </c>
      <c r="L39" s="379">
        <v>3.4</v>
      </c>
      <c r="M39" s="378" t="s">
        <v>125</v>
      </c>
      <c r="N39" s="379">
        <v>3.7</v>
      </c>
      <c r="O39" s="378" t="s">
        <v>125</v>
      </c>
      <c r="P39" s="379">
        <v>7.3</v>
      </c>
      <c r="Q39" s="378" t="s">
        <v>125</v>
      </c>
      <c r="R39" s="379">
        <v>7.1</v>
      </c>
      <c r="S39" s="378" t="s">
        <v>125</v>
      </c>
      <c r="T39" s="379">
        <v>2.6</v>
      </c>
      <c r="U39" s="378" t="s">
        <v>125</v>
      </c>
      <c r="V39" s="379">
        <v>3.3</v>
      </c>
      <c r="W39" s="378" t="s">
        <v>125</v>
      </c>
      <c r="X39" s="379">
        <v>5.8</v>
      </c>
      <c r="Y39" s="378" t="s">
        <v>125</v>
      </c>
      <c r="Z39" s="379">
        <v>7.2</v>
      </c>
      <c r="AA39" s="378" t="s">
        <v>125</v>
      </c>
      <c r="AB39" s="379">
        <v>2.2999999999999998</v>
      </c>
      <c r="AC39" s="378" t="s">
        <v>125</v>
      </c>
      <c r="AD39" s="379">
        <v>-2.2999999999999998</v>
      </c>
      <c r="AE39" s="378" t="s">
        <v>125</v>
      </c>
      <c r="AF39" s="379">
        <v>4.4000000000000004</v>
      </c>
      <c r="AG39" s="378" t="s">
        <v>125</v>
      </c>
      <c r="AH39" s="379">
        <v>2</v>
      </c>
      <c r="AI39" s="378" t="s">
        <v>125</v>
      </c>
      <c r="AJ39" s="379">
        <v>2</v>
      </c>
      <c r="AK39" s="378" t="s">
        <v>125</v>
      </c>
      <c r="AL39" s="379">
        <v>2.8</v>
      </c>
      <c r="AM39" s="378" t="s">
        <v>125</v>
      </c>
    </row>
    <row r="40" spans="1:39">
      <c r="A40" s="377" t="s">
        <v>209</v>
      </c>
      <c r="B40" s="379">
        <v>2.1</v>
      </c>
      <c r="C40" s="378" t="s">
        <v>125</v>
      </c>
      <c r="D40" s="379">
        <v>2.2000000000000002</v>
      </c>
      <c r="E40" s="378" t="s">
        <v>125</v>
      </c>
      <c r="F40" s="379">
        <v>3</v>
      </c>
      <c r="G40" s="378" t="s">
        <v>125</v>
      </c>
      <c r="H40" s="379">
        <v>3.7</v>
      </c>
      <c r="I40" s="378" t="s">
        <v>125</v>
      </c>
      <c r="J40" s="379">
        <v>1.2</v>
      </c>
      <c r="K40" s="378" t="s">
        <v>125</v>
      </c>
      <c r="L40" s="379">
        <v>4</v>
      </c>
      <c r="M40" s="378" t="s">
        <v>125</v>
      </c>
      <c r="N40" s="379">
        <v>2</v>
      </c>
      <c r="O40" s="378" t="s">
        <v>125</v>
      </c>
      <c r="P40" s="379">
        <v>1.3</v>
      </c>
      <c r="Q40" s="378" t="s">
        <v>125</v>
      </c>
      <c r="R40" s="379">
        <v>2.4</v>
      </c>
      <c r="S40" s="378" t="s">
        <v>125</v>
      </c>
      <c r="T40" s="379">
        <v>3.4</v>
      </c>
      <c r="U40" s="378" t="s">
        <v>125</v>
      </c>
      <c r="V40" s="379">
        <v>2</v>
      </c>
      <c r="W40" s="378" t="s">
        <v>125</v>
      </c>
      <c r="X40" s="379">
        <v>2.9</v>
      </c>
      <c r="Y40" s="378" t="s">
        <v>125</v>
      </c>
      <c r="Z40" s="379">
        <v>3.2</v>
      </c>
      <c r="AA40" s="378" t="s">
        <v>125</v>
      </c>
      <c r="AB40" s="379">
        <v>-1.2</v>
      </c>
      <c r="AC40" s="378" t="s">
        <v>125</v>
      </c>
      <c r="AD40" s="379">
        <v>-5.2</v>
      </c>
      <c r="AE40" s="378" t="s">
        <v>125</v>
      </c>
      <c r="AF40" s="379">
        <v>3.2</v>
      </c>
      <c r="AG40" s="378" t="s">
        <v>125</v>
      </c>
      <c r="AH40" s="379">
        <v>1.5</v>
      </c>
      <c r="AI40" s="378" t="s">
        <v>125</v>
      </c>
      <c r="AJ40" s="379">
        <v>-1.2</v>
      </c>
      <c r="AK40" s="378" t="s">
        <v>125</v>
      </c>
      <c r="AL40" s="379">
        <v>0.5</v>
      </c>
      <c r="AM40" s="378" t="s">
        <v>125</v>
      </c>
    </row>
    <row r="41" spans="1:39">
      <c r="A41" s="377" t="s">
        <v>210</v>
      </c>
      <c r="B41" s="379">
        <v>2</v>
      </c>
      <c r="C41" s="378" t="s">
        <v>125</v>
      </c>
      <c r="D41" s="379">
        <v>1.6</v>
      </c>
      <c r="E41" s="378" t="s">
        <v>125</v>
      </c>
      <c r="F41" s="379">
        <v>3.7</v>
      </c>
      <c r="G41" s="378" t="s">
        <v>125</v>
      </c>
      <c r="H41" s="379">
        <v>2.6</v>
      </c>
      <c r="I41" s="378" t="s">
        <v>125</v>
      </c>
      <c r="J41" s="379">
        <v>2</v>
      </c>
      <c r="K41" s="378" t="s">
        <v>125</v>
      </c>
      <c r="L41" s="379">
        <v>3.4</v>
      </c>
      <c r="M41" s="378" t="s">
        <v>125</v>
      </c>
      <c r="N41" s="379">
        <v>0.6</v>
      </c>
      <c r="O41" s="378" t="s">
        <v>125</v>
      </c>
      <c r="P41" s="379">
        <v>3.9</v>
      </c>
      <c r="Q41" s="378" t="s">
        <v>125</v>
      </c>
      <c r="R41" s="379">
        <v>3.8</v>
      </c>
      <c r="S41" s="378" t="s">
        <v>125</v>
      </c>
      <c r="T41" s="379">
        <v>3.4</v>
      </c>
      <c r="U41" s="378" t="s">
        <v>125</v>
      </c>
      <c r="V41" s="379">
        <v>2.9</v>
      </c>
      <c r="W41" s="378" t="s">
        <v>125</v>
      </c>
      <c r="X41" s="379">
        <v>2.9</v>
      </c>
      <c r="Y41" s="378" t="s">
        <v>125</v>
      </c>
      <c r="Z41" s="379">
        <v>0.2</v>
      </c>
      <c r="AA41" s="378" t="s">
        <v>125</v>
      </c>
      <c r="AB41" s="379">
        <v>-1.8</v>
      </c>
      <c r="AC41" s="378" t="s">
        <v>125</v>
      </c>
      <c r="AD41" s="379">
        <v>-2.2000000000000002</v>
      </c>
      <c r="AE41" s="378" t="s">
        <v>125</v>
      </c>
      <c r="AF41" s="379">
        <v>3.9</v>
      </c>
      <c r="AG41" s="378" t="s">
        <v>125</v>
      </c>
      <c r="AH41" s="379">
        <v>0.9</v>
      </c>
      <c r="AI41" s="378" t="s">
        <v>125</v>
      </c>
      <c r="AJ41" s="379">
        <v>1.1000000000000001</v>
      </c>
      <c r="AK41" s="378" t="s">
        <v>125</v>
      </c>
      <c r="AL41" s="379">
        <v>1.3</v>
      </c>
      <c r="AM41" s="378" t="s">
        <v>125</v>
      </c>
    </row>
    <row r="42" spans="1:39">
      <c r="A42" s="377" t="s">
        <v>211</v>
      </c>
      <c r="B42" s="379">
        <v>2.2000000000000002</v>
      </c>
      <c r="C42" s="378" t="s">
        <v>125</v>
      </c>
      <c r="D42" s="379">
        <v>2.6</v>
      </c>
      <c r="E42" s="378" t="s">
        <v>125</v>
      </c>
      <c r="F42" s="379">
        <v>2.6</v>
      </c>
      <c r="G42" s="378" t="s">
        <v>125</v>
      </c>
      <c r="H42" s="379">
        <v>2.8</v>
      </c>
      <c r="I42" s="378" t="s">
        <v>125</v>
      </c>
      <c r="J42" s="379">
        <v>2</v>
      </c>
      <c r="K42" s="378" t="s">
        <v>125</v>
      </c>
      <c r="L42" s="379">
        <v>4.0999999999999996</v>
      </c>
      <c r="M42" s="378" t="s">
        <v>125</v>
      </c>
      <c r="N42" s="379">
        <v>1.2</v>
      </c>
      <c r="O42" s="378" t="s">
        <v>125</v>
      </c>
      <c r="P42" s="379">
        <v>2.6</v>
      </c>
      <c r="Q42" s="378" t="s">
        <v>125</v>
      </c>
      <c r="R42" s="379">
        <v>3.6</v>
      </c>
      <c r="S42" s="378" t="s">
        <v>125</v>
      </c>
      <c r="T42" s="379">
        <v>2.2999999999999998</v>
      </c>
      <c r="U42" s="378" t="s">
        <v>125</v>
      </c>
      <c r="V42" s="379">
        <v>2</v>
      </c>
      <c r="W42" s="378" t="s">
        <v>125</v>
      </c>
      <c r="X42" s="379">
        <v>2.2000000000000002</v>
      </c>
      <c r="Y42" s="378" t="s">
        <v>125</v>
      </c>
      <c r="Z42" s="379">
        <v>2.6</v>
      </c>
      <c r="AA42" s="378" t="s">
        <v>125</v>
      </c>
      <c r="AB42" s="379">
        <v>-1.2</v>
      </c>
      <c r="AC42" s="378" t="s">
        <v>125</v>
      </c>
      <c r="AD42" s="379">
        <v>-2.2999999999999998</v>
      </c>
      <c r="AE42" s="378" t="s">
        <v>125</v>
      </c>
      <c r="AF42" s="379">
        <v>1.1000000000000001</v>
      </c>
      <c r="AG42" s="378" t="s">
        <v>125</v>
      </c>
      <c r="AH42" s="379">
        <v>0.6</v>
      </c>
      <c r="AI42" s="378" t="s">
        <v>125</v>
      </c>
      <c r="AJ42" s="379">
        <v>-1.8</v>
      </c>
      <c r="AK42" s="378" t="s">
        <v>125</v>
      </c>
      <c r="AL42" s="379">
        <v>-0.2</v>
      </c>
      <c r="AM42" s="378" t="s">
        <v>125</v>
      </c>
    </row>
    <row r="43" spans="1:39">
      <c r="A43" s="377" t="s">
        <v>212</v>
      </c>
      <c r="B43" s="379">
        <v>0.2</v>
      </c>
      <c r="C43" s="378" t="s">
        <v>302</v>
      </c>
      <c r="D43" s="379">
        <v>2.5</v>
      </c>
      <c r="E43" s="378" t="s">
        <v>302</v>
      </c>
      <c r="F43" s="379">
        <v>1.5</v>
      </c>
      <c r="G43" s="378" t="s">
        <v>302</v>
      </c>
      <c r="H43" s="379">
        <v>2.2999999999999998</v>
      </c>
      <c r="I43" s="378" t="s">
        <v>302</v>
      </c>
      <c r="J43" s="379">
        <v>2.7</v>
      </c>
      <c r="K43" s="378" t="s">
        <v>302</v>
      </c>
      <c r="L43" s="379">
        <v>2.7</v>
      </c>
      <c r="M43" s="378" t="s">
        <v>302</v>
      </c>
      <c r="N43" s="379">
        <v>2.2999999999999998</v>
      </c>
      <c r="O43" s="378" t="s">
        <v>302</v>
      </c>
      <c r="P43" s="379">
        <v>3.1</v>
      </c>
      <c r="Q43" s="378" t="s">
        <v>302</v>
      </c>
      <c r="R43" s="379">
        <v>3.4</v>
      </c>
      <c r="S43" s="378" t="s">
        <v>302</v>
      </c>
      <c r="T43" s="379">
        <v>2.6</v>
      </c>
      <c r="U43" s="378" t="s">
        <v>302</v>
      </c>
      <c r="V43" s="379">
        <v>1.8</v>
      </c>
      <c r="W43" s="378" t="s">
        <v>302</v>
      </c>
      <c r="X43" s="379">
        <v>0.9</v>
      </c>
      <c r="Y43" s="378" t="s">
        <v>302</v>
      </c>
      <c r="Z43" s="379">
        <v>1</v>
      </c>
      <c r="AA43" s="378" t="s">
        <v>302</v>
      </c>
      <c r="AB43" s="379">
        <v>0.6</v>
      </c>
      <c r="AC43" s="378" t="s">
        <v>302</v>
      </c>
      <c r="AD43" s="379">
        <v>2.2000000000000002</v>
      </c>
      <c r="AE43" s="378" t="s">
        <v>302</v>
      </c>
      <c r="AF43" s="378" t="s">
        <v>126</v>
      </c>
      <c r="AG43" s="378" t="s">
        <v>125</v>
      </c>
      <c r="AH43" s="378" t="s">
        <v>126</v>
      </c>
      <c r="AI43" s="378" t="s">
        <v>125</v>
      </c>
      <c r="AJ43" s="378" t="s">
        <v>126</v>
      </c>
      <c r="AK43" s="378" t="s">
        <v>125</v>
      </c>
      <c r="AL43" s="378" t="s">
        <v>126</v>
      </c>
      <c r="AM43" s="378" t="s">
        <v>125</v>
      </c>
    </row>
    <row r="44" spans="1:39">
      <c r="A44" s="377" t="s">
        <v>213</v>
      </c>
      <c r="B44" s="378" t="s">
        <v>126</v>
      </c>
      <c r="C44" s="378" t="s">
        <v>125</v>
      </c>
      <c r="D44" s="378" t="s">
        <v>126</v>
      </c>
      <c r="E44" s="378" t="s">
        <v>125</v>
      </c>
      <c r="F44" s="378" t="s">
        <v>126</v>
      </c>
      <c r="G44" s="378" t="s">
        <v>125</v>
      </c>
      <c r="H44" s="378" t="s">
        <v>126</v>
      </c>
      <c r="I44" s="378" t="s">
        <v>125</v>
      </c>
      <c r="J44" s="378" t="s">
        <v>126</v>
      </c>
      <c r="K44" s="378" t="s">
        <v>125</v>
      </c>
      <c r="L44" s="378" t="s">
        <v>126</v>
      </c>
      <c r="M44" s="378" t="s">
        <v>125</v>
      </c>
      <c r="N44" s="378" t="s">
        <v>126</v>
      </c>
      <c r="O44" s="378" t="s">
        <v>125</v>
      </c>
      <c r="P44" s="378" t="s">
        <v>126</v>
      </c>
      <c r="Q44" s="378" t="s">
        <v>125</v>
      </c>
      <c r="R44" s="378" t="s">
        <v>126</v>
      </c>
      <c r="S44" s="378" t="s">
        <v>125</v>
      </c>
      <c r="T44" s="378" t="s">
        <v>126</v>
      </c>
      <c r="U44" s="378" t="s">
        <v>125</v>
      </c>
      <c r="V44" s="378" t="s">
        <v>126</v>
      </c>
      <c r="W44" s="378" t="s">
        <v>125</v>
      </c>
      <c r="X44" s="378" t="s">
        <v>126</v>
      </c>
      <c r="Y44" s="378" t="s">
        <v>125</v>
      </c>
      <c r="Z44" s="378" t="s">
        <v>126</v>
      </c>
      <c r="AA44" s="378" t="s">
        <v>125</v>
      </c>
      <c r="AB44" s="378" t="s">
        <v>126</v>
      </c>
      <c r="AC44" s="378" t="s">
        <v>125</v>
      </c>
      <c r="AD44" s="378" t="s">
        <v>126</v>
      </c>
      <c r="AE44" s="378" t="s">
        <v>125</v>
      </c>
      <c r="AF44" s="378" t="s">
        <v>126</v>
      </c>
      <c r="AG44" s="378" t="s">
        <v>125</v>
      </c>
      <c r="AH44" s="378" t="s">
        <v>126</v>
      </c>
      <c r="AI44" s="378" t="s">
        <v>125</v>
      </c>
      <c r="AJ44" s="378" t="s">
        <v>126</v>
      </c>
      <c r="AK44" s="378" t="s">
        <v>125</v>
      </c>
      <c r="AL44" s="378" t="s">
        <v>126</v>
      </c>
      <c r="AM44" s="378" t="s">
        <v>125</v>
      </c>
    </row>
    <row r="46" spans="1:39">
      <c r="A46" s="375" t="s">
        <v>303</v>
      </c>
      <c r="E46" s="375" t="s">
        <v>521</v>
      </c>
    </row>
    <row r="47" spans="1:39">
      <c r="A47" s="375" t="s">
        <v>266</v>
      </c>
      <c r="B47" s="375" t="s">
        <v>522</v>
      </c>
      <c r="E47" s="375" t="s">
        <v>126</v>
      </c>
      <c r="F47" s="375" t="s">
        <v>305</v>
      </c>
    </row>
    <row r="48" spans="1:39">
      <c r="A48" s="375" t="s">
        <v>268</v>
      </c>
      <c r="B48" s="375" t="s">
        <v>306</v>
      </c>
    </row>
    <row r="49" spans="1:2">
      <c r="A49" s="375" t="s">
        <v>267</v>
      </c>
      <c r="B49" s="375" t="s">
        <v>523</v>
      </c>
    </row>
    <row r="50" spans="1:2">
      <c r="A50" s="375" t="s">
        <v>302</v>
      </c>
      <c r="B50" s="375" t="s">
        <v>307</v>
      </c>
    </row>
    <row r="51" spans="1:2">
      <c r="A51" s="375" t="s">
        <v>299</v>
      </c>
      <c r="B51" s="375" t="s">
        <v>312</v>
      </c>
    </row>
    <row r="52" spans="1:2">
      <c r="A52" s="375" t="s">
        <v>315</v>
      </c>
      <c r="B52" s="375" t="s">
        <v>316</v>
      </c>
    </row>
    <row r="53" spans="1:2">
      <c r="A53" s="375" t="s">
        <v>310</v>
      </c>
      <c r="B53" s="375" t="s">
        <v>311</v>
      </c>
    </row>
    <row r="54" spans="1:2">
      <c r="A54" s="375" t="s">
        <v>301</v>
      </c>
      <c r="B54" s="375" t="s">
        <v>304</v>
      </c>
    </row>
    <row r="55" spans="1:2">
      <c r="A55" s="375" t="s">
        <v>308</v>
      </c>
      <c r="B55" s="375" t="s">
        <v>309</v>
      </c>
    </row>
    <row r="56" spans="1:2">
      <c r="A56" s="375" t="s">
        <v>286</v>
      </c>
      <c r="B56" s="375" t="s">
        <v>313</v>
      </c>
    </row>
    <row r="57" spans="1:2">
      <c r="A57" s="375" t="s">
        <v>317</v>
      </c>
      <c r="B57" s="375" t="s">
        <v>524</v>
      </c>
    </row>
    <row r="58" spans="1:2">
      <c r="A58" s="375" t="s">
        <v>314</v>
      </c>
      <c r="B58" s="375" t="s">
        <v>525</v>
      </c>
    </row>
  </sheetData>
  <pageMargins left="0.75" right="0.75" top="1" bottom="1" header="0.5" footer="0.5"/>
  <pageSetup paperSize="9" firstPageNumber="0" fitToWidth="0" fitToHeight="0" pageOrder="overThenDown"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W84"/>
  <sheetViews>
    <sheetView workbookViewId="0">
      <selection activeCell="A14" sqref="A14"/>
    </sheetView>
  </sheetViews>
  <sheetFormatPr defaultColWidth="9.125" defaultRowHeight="12.75"/>
  <cols>
    <col min="1" max="1" width="29.25" style="230" customWidth="1"/>
    <col min="2" max="2" width="48.875" style="230" customWidth="1"/>
    <col min="3" max="16384" width="9.125" style="230"/>
  </cols>
  <sheetData>
    <row r="1" spans="1:23" ht="30.75" thickBot="1">
      <c r="B1" s="233" t="s">
        <v>121</v>
      </c>
    </row>
    <row r="2" spans="1:23" ht="13.5" thickTop="1">
      <c r="B2" s="234" t="s">
        <v>264</v>
      </c>
    </row>
    <row r="3" spans="1:23">
      <c r="B3" s="234" t="s">
        <v>320</v>
      </c>
    </row>
    <row r="6" spans="1:23">
      <c r="B6" s="230" t="str">
        <f>""</f>
        <v/>
      </c>
      <c r="C6" s="230">
        <v>1995</v>
      </c>
      <c r="D6" s="230">
        <v>1996</v>
      </c>
      <c r="E6" s="230">
        <v>1997</v>
      </c>
      <c r="F6" s="230">
        <v>1998</v>
      </c>
      <c r="G6" s="230">
        <v>1999</v>
      </c>
      <c r="H6" s="230">
        <v>2000</v>
      </c>
      <c r="I6" s="230">
        <v>2001</v>
      </c>
      <c r="J6" s="230">
        <v>2002</v>
      </c>
      <c r="K6" s="230">
        <v>2003</v>
      </c>
      <c r="L6" s="230">
        <v>2004</v>
      </c>
      <c r="M6" s="230">
        <v>2005</v>
      </c>
      <c r="N6" s="230">
        <v>2006</v>
      </c>
      <c r="O6" s="230">
        <v>2007</v>
      </c>
      <c r="P6" s="230">
        <v>2008</v>
      </c>
      <c r="Q6" s="230">
        <v>2009</v>
      </c>
      <c r="R6" s="230">
        <v>2010</v>
      </c>
      <c r="S6" s="230">
        <v>2011</v>
      </c>
      <c r="T6" s="230">
        <v>2012</v>
      </c>
      <c r="U6" s="230">
        <v>2013</v>
      </c>
      <c r="V6" s="230">
        <v>2014</v>
      </c>
      <c r="W6" s="230">
        <v>2015</v>
      </c>
    </row>
    <row r="7" spans="1:23">
      <c r="A7" s="230" t="str">
        <f>lookup!Z2</f>
        <v>European Union (28 countries)</v>
      </c>
      <c r="B7" s="232" t="str">
        <f>VLOOKUP(A7,lookup!$Z$2:$AA$77,2,FALSE)</f>
        <v>ΕΕ (28 χώρες)</v>
      </c>
      <c r="C7" s="232" t="str">
        <f>IF(ISNA(VLOOKUP($A7,ES_P2b_0!$A$10:$AQ$100,MATCH(FIXED(C$6,0,TRUE),ES_P2b_0!$A$10:$AQ$10,0),FALSE)),":",VLOOKUP($A7,ES_P2b_0!$A$10:$AQ$100,MATCH(FIXED(C$6,0,TRUE),ES_P2b_0!$A$10:$AQ$10,0),FALSE))</f>
        <v>:</v>
      </c>
      <c r="D7" s="232" t="str">
        <f>IF(ISNA(VLOOKUP($A7,ES_P2b_0!$A$10:$AQ$100,MATCH(FIXED(D$6,0,TRUE),ES_P2b_0!$A$10:$AQ$10,0),FALSE)),":",VLOOKUP($A7,ES_P2b_0!$A$10:$AQ$100,MATCH(FIXED(D$6,0,TRUE),ES_P2b_0!$A$10:$AQ$10,0),FALSE))</f>
        <v>:</v>
      </c>
      <c r="E7" s="232" t="str">
        <f>IF(ISNA(VLOOKUP($A7,ES_P2b_0!$A$10:$AQ$100,MATCH(FIXED(E$6,0,TRUE),ES_P2b_0!$A$10:$AQ$10,0),FALSE)),":",VLOOKUP($A7,ES_P2b_0!$A$10:$AQ$100,MATCH(FIXED(E$6,0,TRUE),ES_P2b_0!$A$10:$AQ$10,0),FALSE))</f>
        <v>:</v>
      </c>
      <c r="F7" s="232" t="str">
        <f>IF(ISNA(VLOOKUP($A7,ES_P2b_0!$A$10:$AQ$100,MATCH(FIXED(F$6,0,TRUE),ES_P2b_0!$A$10:$AQ$10,0),FALSE)),":",VLOOKUP($A7,ES_P2b_0!$A$10:$AQ$100,MATCH(FIXED(F$6,0,TRUE),ES_P2b_0!$A$10:$AQ$10,0),FALSE))</f>
        <v>:</v>
      </c>
      <c r="G7" s="232" t="str">
        <f>IF(ISNA(VLOOKUP($A7,ES_P2b_0!$A$10:$AQ$100,MATCH(FIXED(G$6,0,TRUE),ES_P2b_0!$A$10:$AQ$10,0),FALSE)),":",VLOOKUP($A7,ES_P2b_0!$A$10:$AQ$100,MATCH(FIXED(G$6,0,TRUE),ES_P2b_0!$A$10:$AQ$10,0),FALSE))</f>
        <v>:</v>
      </c>
      <c r="H7" s="232" t="str">
        <f>IF(ISNA(VLOOKUP($A7,ES_P2b_0!$A$10:$AQ$100,MATCH(FIXED(H$6,0,TRUE),ES_P2b_0!$A$10:$AQ$10,0),FALSE)),":",VLOOKUP($A7,ES_P2b_0!$A$10:$AQ$100,MATCH(FIXED(H$6,0,TRUE),ES_P2b_0!$A$10:$AQ$10,0),FALSE))</f>
        <v>:</v>
      </c>
      <c r="I7" s="232">
        <f>IF(ISNA(VLOOKUP($A7,ES_P2b_0!$A$10:$AQ$100,MATCH(FIXED(I$6,0,TRUE),ES_P2b_0!$A$10:$AQ$10,0),FALSE)),":",VLOOKUP($A7,ES_P2b_0!$A$10:$AQ$100,MATCH(FIXED(I$6,0,TRUE),ES_P2b_0!$A$10:$AQ$10,0),FALSE))</f>
        <v>1.7</v>
      </c>
      <c r="J7" s="232">
        <f>IF(ISNA(VLOOKUP($A7,ES_P2b_0!$A$10:$AQ$100,MATCH(FIXED(J$6,0,TRUE),ES_P2b_0!$A$10:$AQ$10,0),FALSE)),":",VLOOKUP($A7,ES_P2b_0!$A$10:$AQ$100,MATCH(FIXED(J$6,0,TRUE),ES_P2b_0!$A$10:$AQ$10,0),FALSE))</f>
        <v>1.7</v>
      </c>
      <c r="K7" s="232">
        <f>IF(ISNA(VLOOKUP($A7,ES_P2b_0!$A$10:$AQ$100,MATCH(FIXED(K$6,0,TRUE),ES_P2b_0!$A$10:$AQ$10,0),FALSE)),":",VLOOKUP($A7,ES_P2b_0!$A$10:$AQ$100,MATCH(FIXED(K$6,0,TRUE),ES_P2b_0!$A$10:$AQ$10,0),FALSE))</f>
        <v>1.6</v>
      </c>
      <c r="L7" s="232">
        <f>IF(ISNA(VLOOKUP($A7,ES_P2b_0!$A$10:$AQ$100,MATCH(FIXED(L$6,0,TRUE),ES_P2b_0!$A$10:$AQ$10,0),FALSE)),":",VLOOKUP($A7,ES_P2b_0!$A$10:$AQ$100,MATCH(FIXED(L$6,0,TRUE),ES_P2b_0!$A$10:$AQ$10,0),FALSE))</f>
        <v>1.7</v>
      </c>
      <c r="M7" s="232">
        <f>IF(ISNA(VLOOKUP($A7,ES_P2b_0!$A$10:$AQ$100,MATCH(FIXED(M$6,0,TRUE),ES_P2b_0!$A$10:$AQ$10,0),FALSE)),":",VLOOKUP($A7,ES_P2b_0!$A$10:$AQ$100,MATCH(FIXED(M$6,0,TRUE),ES_P2b_0!$A$10:$AQ$10,0),FALSE))</f>
        <v>1.3</v>
      </c>
      <c r="N7" s="232">
        <f>IF(ISNA(VLOOKUP($A7,ES_P2b_0!$A$10:$AQ$100,MATCH(FIXED(N$6,0,TRUE),ES_P2b_0!$A$10:$AQ$10,0),FALSE)),":",VLOOKUP($A7,ES_P2b_0!$A$10:$AQ$100,MATCH(FIXED(N$6,0,TRUE),ES_P2b_0!$A$10:$AQ$10,0),FALSE))</f>
        <v>2.1</v>
      </c>
      <c r="O7" s="232">
        <f>IF(ISNA(VLOOKUP($A7,ES_P2b_0!$A$10:$AQ$100,MATCH(FIXED(O$6,0,TRUE),ES_P2b_0!$A$10:$AQ$10,0),FALSE)),":",VLOOKUP($A7,ES_P2b_0!$A$10:$AQ$100,MATCH(FIXED(O$6,0,TRUE),ES_P2b_0!$A$10:$AQ$10,0),FALSE))</f>
        <v>1.5</v>
      </c>
      <c r="P7" s="232">
        <f>IF(ISNA(VLOOKUP($A7,ES_P2b_0!$A$10:$AQ$100,MATCH(FIXED(P$6,0,TRUE),ES_P2b_0!$A$10:$AQ$10,0),FALSE)),":",VLOOKUP($A7,ES_P2b_0!$A$10:$AQ$100,MATCH(FIXED(P$6,0,TRUE),ES_P2b_0!$A$10:$AQ$10,0),FALSE))</f>
        <v>-0.4</v>
      </c>
      <c r="Q7" s="232">
        <f>IF(ISNA(VLOOKUP($A7,ES_P2b_0!$A$10:$AQ$100,MATCH(FIXED(Q$6,0,TRUE),ES_P2b_0!$A$10:$AQ$10,0),FALSE)),":",VLOOKUP($A7,ES_P2b_0!$A$10:$AQ$100,MATCH(FIXED(Q$6,0,TRUE),ES_P2b_0!$A$10:$AQ$10,0),FALSE))</f>
        <v>-1.5</v>
      </c>
      <c r="R7" s="232">
        <f>IF(ISNA(VLOOKUP($A7,ES_P2b_0!$A$10:$AQ$100,MATCH(FIXED(R$6,0,TRUE),ES_P2b_0!$A$10:$AQ$10,0),FALSE)),":",VLOOKUP($A7,ES_P2b_0!$A$10:$AQ$100,MATCH(FIXED(R$6,0,TRUE),ES_P2b_0!$A$10:$AQ$10,0),FALSE))</f>
        <v>2.4</v>
      </c>
      <c r="S7" s="232">
        <f>IF(ISNA(VLOOKUP($A7,ES_P2b_0!$A$10:$AQ$100,MATCH(FIXED(S$6,0,TRUE),ES_P2b_0!$A$10:$AQ$10,0),FALSE)),":",VLOOKUP($A7,ES_P2b_0!$A$10:$AQ$100,MATCH(FIXED(S$6,0,TRUE),ES_P2b_0!$A$10:$AQ$10,0),FALSE))</f>
        <v>1.3</v>
      </c>
      <c r="T7" s="232">
        <f>IF(ISNA(VLOOKUP($A7,ES_P2b_0!$A$10:$AQ$100,MATCH(FIXED(T$6,0,TRUE),ES_P2b_0!$A$10:$AQ$10,0),FALSE)),":",VLOOKUP($A7,ES_P2b_0!$A$10:$AQ$100,MATCH(FIXED(T$6,0,TRUE),ES_P2b_0!$A$10:$AQ$10,0),FALSE))</f>
        <v>0.3</v>
      </c>
      <c r="U7" s="232">
        <f>IF(ISNA(VLOOKUP($A7,ES_P2b_0!$A$10:$AQ$100,MATCH(FIXED(U$6,0,TRUE),ES_P2b_0!$A$10:$AQ$10,0),FALSE)),":",VLOOKUP($A7,ES_P2b_0!$A$10:$AQ$100,MATCH(FIXED(U$6,0,TRUE),ES_P2b_0!$A$10:$AQ$10,0),FALSE))</f>
        <v>0.6</v>
      </c>
      <c r="V7" s="232" t="str">
        <f>IF(ISNA(VLOOKUP($A7,ES_P2b_0!$A$10:$AQ$100,MATCH(FIXED(V$6,0,TRUE),ES_P2b_0!$A$10:$AQ$10,0),FALSE)),":",VLOOKUP($A7,ES_P2b_0!$A$10:$AQ$100,MATCH(FIXED(V$6,0,TRUE),ES_P2b_0!$A$10:$AQ$10,0),FALSE))</f>
        <v>:</v>
      </c>
      <c r="W7" s="232" t="str">
        <f>IF(ISNA(VLOOKUP($A7,ES_P2b_0!$A$10:$AQ$100,MATCH(FIXED(W$6,0,TRUE),ES_P2b_0!$A$10:$AQ$10,0),FALSE)),":",VLOOKUP($A7,ES_P2b_0!$A$10:$AQ$100,MATCH(FIXED(W$6,0,TRUE),ES_P2b_0!$A$10:$AQ$10,0),FALSE))</f>
        <v>:</v>
      </c>
    </row>
    <row r="8" spans="1:23">
      <c r="A8" s="230" t="str">
        <f>lookup!Z3</f>
        <v>European Union (27 countries)</v>
      </c>
      <c r="B8" s="232" t="str">
        <f>VLOOKUP(A8,lookup!$Z$2:$AA$77,2,FALSE)</f>
        <v>ΕΕ (27 χώρες)</v>
      </c>
      <c r="C8" s="232" t="str">
        <f>IF(ISNA(VLOOKUP($A8,ES_P2b_0!$A$10:$AQ$100,MATCH(FIXED(C$6,0,TRUE),ES_P2b_0!$A$10:$AQ$10,0),FALSE)),":",VLOOKUP($A8,ES_P2b_0!$A$10:$AQ$100,MATCH(FIXED(C$6,0,TRUE),ES_P2b_0!$A$10:$AQ$10,0),FALSE))</f>
        <v>:</v>
      </c>
      <c r="D8" s="232">
        <f>IF(ISNA(VLOOKUP($A8,ES_P2b_0!$A$10:$AQ$100,MATCH(FIXED(D$6,0,TRUE),ES_P2b_0!$A$10:$AQ$10,0),FALSE)),":",VLOOKUP($A8,ES_P2b_0!$A$10:$AQ$100,MATCH(FIXED(D$6,0,TRUE),ES_P2b_0!$A$10:$AQ$10,0),FALSE))</f>
        <v>1.4</v>
      </c>
      <c r="E8" s="232">
        <f>IF(ISNA(VLOOKUP($A8,ES_P2b_0!$A$10:$AQ$100,MATCH(FIXED(E$6,0,TRUE),ES_P2b_0!$A$10:$AQ$10,0),FALSE)),":",VLOOKUP($A8,ES_P2b_0!$A$10:$AQ$100,MATCH(FIXED(E$6,0,TRUE),ES_P2b_0!$A$10:$AQ$10,0),FALSE))</f>
        <v>2.2000000000000002</v>
      </c>
      <c r="F8" s="232">
        <f>IF(ISNA(VLOOKUP($A8,ES_P2b_0!$A$10:$AQ$100,MATCH(FIXED(F$6,0,TRUE),ES_P2b_0!$A$10:$AQ$10,0),FALSE)),":",VLOOKUP($A8,ES_P2b_0!$A$10:$AQ$100,MATCH(FIXED(F$6,0,TRUE),ES_P2b_0!$A$10:$AQ$10,0),FALSE))</f>
        <v>1.6</v>
      </c>
      <c r="G8" s="232">
        <f>IF(ISNA(VLOOKUP($A8,ES_P2b_0!$A$10:$AQ$100,MATCH(FIXED(G$6,0,TRUE),ES_P2b_0!$A$10:$AQ$10,0),FALSE)),":",VLOOKUP($A8,ES_P2b_0!$A$10:$AQ$100,MATCH(FIXED(G$6,0,TRUE),ES_P2b_0!$A$10:$AQ$10,0),FALSE))</f>
        <v>2</v>
      </c>
      <c r="H8" s="232">
        <f>IF(ISNA(VLOOKUP($A8,ES_P2b_0!$A$10:$AQ$100,MATCH(FIXED(H$6,0,TRUE),ES_P2b_0!$A$10:$AQ$10,0),FALSE)),":",VLOOKUP($A8,ES_P2b_0!$A$10:$AQ$100,MATCH(FIXED(H$6,0,TRUE),ES_P2b_0!$A$10:$AQ$10,0),FALSE))</f>
        <v>3</v>
      </c>
      <c r="I8" s="232">
        <f>IF(ISNA(VLOOKUP($A8,ES_P2b_0!$A$10:$AQ$100,MATCH(FIXED(I$6,0,TRUE),ES_P2b_0!$A$10:$AQ$10,0),FALSE)),":",VLOOKUP($A8,ES_P2b_0!$A$10:$AQ$100,MATCH(FIXED(I$6,0,TRUE),ES_P2b_0!$A$10:$AQ$10,0),FALSE))</f>
        <v>1.7</v>
      </c>
      <c r="J8" s="232">
        <f>IF(ISNA(VLOOKUP($A8,ES_P2b_0!$A$10:$AQ$100,MATCH(FIXED(J$6,0,TRUE),ES_P2b_0!$A$10:$AQ$10,0),FALSE)),":",VLOOKUP($A8,ES_P2b_0!$A$10:$AQ$100,MATCH(FIXED(J$6,0,TRUE),ES_P2b_0!$A$10:$AQ$10,0),FALSE))</f>
        <v>1.7</v>
      </c>
      <c r="K8" s="232">
        <f>IF(ISNA(VLOOKUP($A8,ES_P2b_0!$A$10:$AQ$100,MATCH(FIXED(K$6,0,TRUE),ES_P2b_0!$A$10:$AQ$10,0),FALSE)),":",VLOOKUP($A8,ES_P2b_0!$A$10:$AQ$100,MATCH(FIXED(K$6,0,TRUE),ES_P2b_0!$A$10:$AQ$10,0),FALSE))</f>
        <v>1.6</v>
      </c>
      <c r="L8" s="232">
        <f>IF(ISNA(VLOOKUP($A8,ES_P2b_0!$A$10:$AQ$100,MATCH(FIXED(L$6,0,TRUE),ES_P2b_0!$A$10:$AQ$10,0),FALSE)),":",VLOOKUP($A8,ES_P2b_0!$A$10:$AQ$100,MATCH(FIXED(L$6,0,TRUE),ES_P2b_0!$A$10:$AQ$10,0),FALSE))</f>
        <v>1.7</v>
      </c>
      <c r="M8" s="232">
        <f>IF(ISNA(VLOOKUP($A8,ES_P2b_0!$A$10:$AQ$100,MATCH(FIXED(M$6,0,TRUE),ES_P2b_0!$A$10:$AQ$10,0),FALSE)),":",VLOOKUP($A8,ES_P2b_0!$A$10:$AQ$100,MATCH(FIXED(M$6,0,TRUE),ES_P2b_0!$A$10:$AQ$10,0),FALSE))</f>
        <v>1.3</v>
      </c>
      <c r="N8" s="232">
        <f>IF(ISNA(VLOOKUP($A8,ES_P2b_0!$A$10:$AQ$100,MATCH(FIXED(N$6,0,TRUE),ES_P2b_0!$A$10:$AQ$10,0),FALSE)),":",VLOOKUP($A8,ES_P2b_0!$A$10:$AQ$100,MATCH(FIXED(N$6,0,TRUE),ES_P2b_0!$A$10:$AQ$10,0),FALSE))</f>
        <v>2.1</v>
      </c>
      <c r="O8" s="232">
        <f>IF(ISNA(VLOOKUP($A8,ES_P2b_0!$A$10:$AQ$100,MATCH(FIXED(O$6,0,TRUE),ES_P2b_0!$A$10:$AQ$10,0),FALSE)),":",VLOOKUP($A8,ES_P2b_0!$A$10:$AQ$100,MATCH(FIXED(O$6,0,TRUE),ES_P2b_0!$A$10:$AQ$10,0),FALSE))</f>
        <v>1.5</v>
      </c>
      <c r="P8" s="232">
        <f>IF(ISNA(VLOOKUP($A8,ES_P2b_0!$A$10:$AQ$100,MATCH(FIXED(P$6,0,TRUE),ES_P2b_0!$A$10:$AQ$10,0),FALSE)),":",VLOOKUP($A8,ES_P2b_0!$A$10:$AQ$100,MATCH(FIXED(P$6,0,TRUE),ES_P2b_0!$A$10:$AQ$10,0),FALSE))</f>
        <v>-0.5</v>
      </c>
      <c r="Q8" s="232">
        <f>IF(ISNA(VLOOKUP($A8,ES_P2b_0!$A$10:$AQ$100,MATCH(FIXED(Q$6,0,TRUE),ES_P2b_0!$A$10:$AQ$10,0),FALSE)),":",VLOOKUP($A8,ES_P2b_0!$A$10:$AQ$100,MATCH(FIXED(Q$6,0,TRUE),ES_P2b_0!$A$10:$AQ$10,0),FALSE))</f>
        <v>-1.5</v>
      </c>
      <c r="R8" s="232">
        <f>IF(ISNA(VLOOKUP($A8,ES_P2b_0!$A$10:$AQ$100,MATCH(FIXED(R$6,0,TRUE),ES_P2b_0!$A$10:$AQ$10,0),FALSE)),":",VLOOKUP($A8,ES_P2b_0!$A$10:$AQ$100,MATCH(FIXED(R$6,0,TRUE),ES_P2b_0!$A$10:$AQ$10,0),FALSE))</f>
        <v>2.4</v>
      </c>
      <c r="S8" s="232">
        <f>IF(ISNA(VLOOKUP($A8,ES_P2b_0!$A$10:$AQ$100,MATCH(FIXED(S$6,0,TRUE),ES_P2b_0!$A$10:$AQ$10,0),FALSE)),":",VLOOKUP($A8,ES_P2b_0!$A$10:$AQ$100,MATCH(FIXED(S$6,0,TRUE),ES_P2b_0!$A$10:$AQ$10,0),FALSE))</f>
        <v>1.3</v>
      </c>
      <c r="T8" s="232">
        <f>IF(ISNA(VLOOKUP($A8,ES_P2b_0!$A$10:$AQ$100,MATCH(FIXED(T$6,0,TRUE),ES_P2b_0!$A$10:$AQ$10,0),FALSE)),":",VLOOKUP($A8,ES_P2b_0!$A$10:$AQ$100,MATCH(FIXED(T$6,0,TRUE),ES_P2b_0!$A$10:$AQ$10,0),FALSE))</f>
        <v>0.3</v>
      </c>
      <c r="U8" s="232">
        <f>IF(ISNA(VLOOKUP($A8,ES_P2b_0!$A$10:$AQ$100,MATCH(FIXED(U$6,0,TRUE),ES_P2b_0!$A$10:$AQ$10,0),FALSE)),":",VLOOKUP($A8,ES_P2b_0!$A$10:$AQ$100,MATCH(FIXED(U$6,0,TRUE),ES_P2b_0!$A$10:$AQ$10,0),FALSE))</f>
        <v>0.6</v>
      </c>
      <c r="V8" s="232" t="str">
        <f>IF(ISNA(VLOOKUP($A8,ES_P2b_0!$A$10:$AQ$100,MATCH(FIXED(V$6,0,TRUE),ES_P2b_0!$A$10:$AQ$10,0),FALSE)),":",VLOOKUP($A8,ES_P2b_0!$A$10:$AQ$100,MATCH(FIXED(V$6,0,TRUE),ES_P2b_0!$A$10:$AQ$10,0),FALSE))</f>
        <v>:</v>
      </c>
      <c r="W8" s="232" t="str">
        <f>IF(ISNA(VLOOKUP($A8,ES_P2b_0!$A$10:$AQ$100,MATCH(FIXED(W$6,0,TRUE),ES_P2b_0!$A$10:$AQ$10,0),FALSE)),":",VLOOKUP($A8,ES_P2b_0!$A$10:$AQ$100,MATCH(FIXED(W$6,0,TRUE),ES_P2b_0!$A$10:$AQ$10,0),FALSE))</f>
        <v>:</v>
      </c>
    </row>
    <row r="9" spans="1:23">
      <c r="A9" s="230" t="str">
        <f>lookup!Z4</f>
        <v>European Union (15 countries)</v>
      </c>
      <c r="B9" s="232" t="str">
        <f>VLOOKUP(A9,lookup!$Z$2:$AA$77,2,FALSE)</f>
        <v>ΕΕ (15 χώρες)</v>
      </c>
      <c r="C9" s="232" t="str">
        <f>IF(ISNA(VLOOKUP($A9,ES_P2b_0!$A$10:$AQ$100,MATCH(FIXED(C$6,0,TRUE),ES_P2b_0!$A$10:$AQ$10,0),FALSE)),":",VLOOKUP($A9,ES_P2b_0!$A$10:$AQ$100,MATCH(FIXED(C$6,0,TRUE),ES_P2b_0!$A$10:$AQ$10,0),FALSE))</f>
        <v>:</v>
      </c>
      <c r="D9" s="232">
        <f>IF(ISNA(VLOOKUP($A9,ES_P2b_0!$A$10:$AQ$100,MATCH(FIXED(D$6,0,TRUE),ES_P2b_0!$A$10:$AQ$10,0),FALSE)),":",VLOOKUP($A9,ES_P2b_0!$A$10:$AQ$100,MATCH(FIXED(D$6,0,TRUE),ES_P2b_0!$A$10:$AQ$10,0),FALSE))</f>
        <v>1.4</v>
      </c>
      <c r="E9" s="232">
        <f>IF(ISNA(VLOOKUP($A9,ES_P2b_0!$A$10:$AQ$100,MATCH(FIXED(E$6,0,TRUE),ES_P2b_0!$A$10:$AQ$10,0),FALSE)),":",VLOOKUP($A9,ES_P2b_0!$A$10:$AQ$100,MATCH(FIXED(E$6,0,TRUE),ES_P2b_0!$A$10:$AQ$10,0),FALSE))</f>
        <v>2.1</v>
      </c>
      <c r="F9" s="232">
        <f>IF(ISNA(VLOOKUP($A9,ES_P2b_0!$A$10:$AQ$100,MATCH(FIXED(F$6,0,TRUE),ES_P2b_0!$A$10:$AQ$10,0),FALSE)),":",VLOOKUP($A9,ES_P2b_0!$A$10:$AQ$100,MATCH(FIXED(F$6,0,TRUE),ES_P2b_0!$A$10:$AQ$10,0),FALSE))</f>
        <v>1.3</v>
      </c>
      <c r="G9" s="232">
        <f>IF(ISNA(VLOOKUP($A9,ES_P2b_0!$A$10:$AQ$100,MATCH(FIXED(G$6,0,TRUE),ES_P2b_0!$A$10:$AQ$10,0),FALSE)),":",VLOOKUP($A9,ES_P2b_0!$A$10:$AQ$100,MATCH(FIXED(G$6,0,TRUE),ES_P2b_0!$A$10:$AQ$10,0),FALSE))</f>
        <v>1.3</v>
      </c>
      <c r="H9" s="232">
        <f>IF(ISNA(VLOOKUP($A9,ES_P2b_0!$A$10:$AQ$100,MATCH(FIXED(H$6,0,TRUE),ES_P2b_0!$A$10:$AQ$10,0),FALSE)),":",VLOOKUP($A9,ES_P2b_0!$A$10:$AQ$100,MATCH(FIXED(H$6,0,TRUE),ES_P2b_0!$A$10:$AQ$10,0),FALSE))</f>
        <v>2.2000000000000002</v>
      </c>
      <c r="I9" s="232">
        <f>IF(ISNA(VLOOKUP($A9,ES_P2b_0!$A$10:$AQ$100,MATCH(FIXED(I$6,0,TRUE),ES_P2b_0!$A$10:$AQ$10,0),FALSE)),":",VLOOKUP($A9,ES_P2b_0!$A$10:$AQ$100,MATCH(FIXED(I$6,0,TRUE),ES_P2b_0!$A$10:$AQ$10,0),FALSE))</f>
        <v>1.2</v>
      </c>
      <c r="J9" s="232">
        <f>IF(ISNA(VLOOKUP($A9,ES_P2b_0!$A$10:$AQ$100,MATCH(FIXED(J$6,0,TRUE),ES_P2b_0!$A$10:$AQ$10,0),FALSE)),":",VLOOKUP($A9,ES_P2b_0!$A$10:$AQ$100,MATCH(FIXED(J$6,0,TRUE),ES_P2b_0!$A$10:$AQ$10,0),FALSE))</f>
        <v>1.4</v>
      </c>
      <c r="K9" s="232">
        <f>IF(ISNA(VLOOKUP($A9,ES_P2b_0!$A$10:$AQ$100,MATCH(FIXED(K$6,0,TRUE),ES_P2b_0!$A$10:$AQ$10,0),FALSE)),":",VLOOKUP($A9,ES_P2b_0!$A$10:$AQ$100,MATCH(FIXED(K$6,0,TRUE),ES_P2b_0!$A$10:$AQ$10,0),FALSE))</f>
        <v>1.2</v>
      </c>
      <c r="L9" s="232">
        <f>IF(ISNA(VLOOKUP($A9,ES_P2b_0!$A$10:$AQ$100,MATCH(FIXED(L$6,0,TRUE),ES_P2b_0!$A$10:$AQ$10,0),FALSE)),":",VLOOKUP($A9,ES_P2b_0!$A$10:$AQ$100,MATCH(FIXED(L$6,0,TRUE),ES_P2b_0!$A$10:$AQ$10,0),FALSE))</f>
        <v>1.4</v>
      </c>
      <c r="M9" s="232">
        <f>IF(ISNA(VLOOKUP($A9,ES_P2b_0!$A$10:$AQ$100,MATCH(FIXED(M$6,0,TRUE),ES_P2b_0!$A$10:$AQ$10,0),FALSE)),":",VLOOKUP($A9,ES_P2b_0!$A$10:$AQ$100,MATCH(FIXED(M$6,0,TRUE),ES_P2b_0!$A$10:$AQ$10,0),FALSE))</f>
        <v>1.3</v>
      </c>
      <c r="N9" s="232">
        <f>IF(ISNA(VLOOKUP($A9,ES_P2b_0!$A$10:$AQ$100,MATCH(FIXED(N$6,0,TRUE),ES_P2b_0!$A$10:$AQ$10,0),FALSE)),":",VLOOKUP($A9,ES_P2b_0!$A$10:$AQ$100,MATCH(FIXED(N$6,0,TRUE),ES_P2b_0!$A$10:$AQ$10,0),FALSE))</f>
        <v>2.2000000000000002</v>
      </c>
      <c r="O9" s="232">
        <f>IF(ISNA(VLOOKUP($A9,ES_P2b_0!$A$10:$AQ$100,MATCH(FIXED(O$6,0,TRUE),ES_P2b_0!$A$10:$AQ$10,0),FALSE)),":",VLOOKUP($A9,ES_P2b_0!$A$10:$AQ$100,MATCH(FIXED(O$6,0,TRUE),ES_P2b_0!$A$10:$AQ$10,0),FALSE))</f>
        <v>1.4</v>
      </c>
      <c r="P9" s="232">
        <f>IF(ISNA(VLOOKUP($A9,ES_P2b_0!$A$10:$AQ$100,MATCH(FIXED(P$6,0,TRUE),ES_P2b_0!$A$10:$AQ$10,0),FALSE)),":",VLOOKUP($A9,ES_P2b_0!$A$10:$AQ$100,MATCH(FIXED(P$6,0,TRUE),ES_P2b_0!$A$10:$AQ$10,0),FALSE))</f>
        <v>-0.4</v>
      </c>
      <c r="Q9" s="232">
        <f>IF(ISNA(VLOOKUP($A9,ES_P2b_0!$A$10:$AQ$100,MATCH(FIXED(Q$6,0,TRUE),ES_P2b_0!$A$10:$AQ$10,0),FALSE)),":",VLOOKUP($A9,ES_P2b_0!$A$10:$AQ$100,MATCH(FIXED(Q$6,0,TRUE),ES_P2b_0!$A$10:$AQ$10,0),FALSE))</f>
        <v>-1.5</v>
      </c>
      <c r="R9" s="232">
        <f>IF(ISNA(VLOOKUP($A9,ES_P2b_0!$A$10:$AQ$100,MATCH(FIXED(R$6,0,TRUE),ES_P2b_0!$A$10:$AQ$10,0),FALSE)),":",VLOOKUP($A9,ES_P2b_0!$A$10:$AQ$100,MATCH(FIXED(R$6,0,TRUE),ES_P2b_0!$A$10:$AQ$10,0),FALSE))</f>
        <v>1.9</v>
      </c>
      <c r="S9" s="232">
        <f>IF(ISNA(VLOOKUP($A9,ES_P2b_0!$A$10:$AQ$100,MATCH(FIXED(S$6,0,TRUE),ES_P2b_0!$A$10:$AQ$10,0),FALSE)),":",VLOOKUP($A9,ES_P2b_0!$A$10:$AQ$100,MATCH(FIXED(S$6,0,TRUE),ES_P2b_0!$A$10:$AQ$10,0),FALSE))</f>
        <v>1.2</v>
      </c>
      <c r="T9" s="232">
        <f>IF(ISNA(VLOOKUP($A9,ES_P2b_0!$A$10:$AQ$100,MATCH(FIXED(T$6,0,TRUE),ES_P2b_0!$A$10:$AQ$10,0),FALSE)),":",VLOOKUP($A9,ES_P2b_0!$A$10:$AQ$100,MATCH(FIXED(T$6,0,TRUE),ES_P2b_0!$A$10:$AQ$10,0),FALSE))</f>
        <v>0.3</v>
      </c>
      <c r="U9" s="232">
        <f>IF(ISNA(VLOOKUP($A9,ES_P2b_0!$A$10:$AQ$100,MATCH(FIXED(U$6,0,TRUE),ES_P2b_0!$A$10:$AQ$10,0),FALSE)),":",VLOOKUP($A9,ES_P2b_0!$A$10:$AQ$100,MATCH(FIXED(U$6,0,TRUE),ES_P2b_0!$A$10:$AQ$10,0),FALSE))</f>
        <v>0.6</v>
      </c>
      <c r="V9" s="232" t="str">
        <f>IF(ISNA(VLOOKUP($A9,ES_P2b_0!$A$10:$AQ$100,MATCH(FIXED(V$6,0,TRUE),ES_P2b_0!$A$10:$AQ$10,0),FALSE)),":",VLOOKUP($A9,ES_P2b_0!$A$10:$AQ$100,MATCH(FIXED(V$6,0,TRUE),ES_P2b_0!$A$10:$AQ$10,0),FALSE))</f>
        <v>:</v>
      </c>
      <c r="W9" s="232" t="str">
        <f>IF(ISNA(VLOOKUP($A9,ES_P2b_0!$A$10:$AQ$100,MATCH(FIXED(W$6,0,TRUE),ES_P2b_0!$A$10:$AQ$10,0),FALSE)),":",VLOOKUP($A9,ES_P2b_0!$A$10:$AQ$100,MATCH(FIXED(W$6,0,TRUE),ES_P2b_0!$A$10:$AQ$10,0),FALSE))</f>
        <v>:</v>
      </c>
    </row>
    <row r="10" spans="1:23">
      <c r="A10" s="230" t="str">
        <f>lookup!Z5</f>
        <v>Euro area (EA11-2000, EA12-2006, EA13-2007, EA15-2008, EA16-2010, EA17-2013, EA18)</v>
      </c>
      <c r="B10" s="232" t="str">
        <f>VLOOKUP(A10,lookup!$Z$2:$AA$77,2,FALSE)</f>
        <v>Ευροχώρος</v>
      </c>
      <c r="C10" s="232" t="str">
        <f>IF(ISNA(VLOOKUP($A10,ES_P2b_0!$A$10:$AQ$100,MATCH(FIXED(C$6,0,TRUE),ES_P2b_0!$A$10:$AQ$10,0),FALSE)),":",VLOOKUP($A10,ES_P2b_0!$A$10:$AQ$100,MATCH(FIXED(C$6,0,TRUE),ES_P2b_0!$A$10:$AQ$10,0),FALSE))</f>
        <v>:</v>
      </c>
      <c r="D10" s="232">
        <f>IF(ISNA(VLOOKUP($A10,ES_P2b_0!$A$10:$AQ$100,MATCH(FIXED(D$6,0,TRUE),ES_P2b_0!$A$10:$AQ$10,0),FALSE)),":",VLOOKUP($A10,ES_P2b_0!$A$10:$AQ$100,MATCH(FIXED(D$6,0,TRUE),ES_P2b_0!$A$10:$AQ$10,0),FALSE))</f>
        <v>1.1000000000000001</v>
      </c>
      <c r="E10" s="232">
        <f>IF(ISNA(VLOOKUP($A10,ES_P2b_0!$A$10:$AQ$100,MATCH(FIXED(E$6,0,TRUE),ES_P2b_0!$A$10:$AQ$10,0),FALSE)),":",VLOOKUP($A10,ES_P2b_0!$A$10:$AQ$100,MATCH(FIXED(E$6,0,TRUE),ES_P2b_0!$A$10:$AQ$10,0),FALSE))</f>
        <v>1.9</v>
      </c>
      <c r="F10" s="232">
        <f>IF(ISNA(VLOOKUP($A10,ES_P2b_0!$A$10:$AQ$100,MATCH(FIXED(F$6,0,TRUE),ES_P2b_0!$A$10:$AQ$10,0),FALSE)),":",VLOOKUP($A10,ES_P2b_0!$A$10:$AQ$100,MATCH(FIXED(F$6,0,TRUE),ES_P2b_0!$A$10:$AQ$10,0),FALSE))</f>
        <v>1</v>
      </c>
      <c r="G10" s="232">
        <f>IF(ISNA(VLOOKUP($A10,ES_P2b_0!$A$10:$AQ$100,MATCH(FIXED(G$6,0,TRUE),ES_P2b_0!$A$10:$AQ$10,0),FALSE)),":",VLOOKUP($A10,ES_P2b_0!$A$10:$AQ$100,MATCH(FIXED(G$6,0,TRUE),ES_P2b_0!$A$10:$AQ$10,0),FALSE))</f>
        <v>1.2</v>
      </c>
      <c r="H10" s="232">
        <f>IF(ISNA(VLOOKUP($A10,ES_P2b_0!$A$10:$AQ$100,MATCH(FIXED(H$6,0,TRUE),ES_P2b_0!$A$10:$AQ$10,0),FALSE)),":",VLOOKUP($A10,ES_P2b_0!$A$10:$AQ$100,MATCH(FIXED(H$6,0,TRUE),ES_P2b_0!$A$10:$AQ$10,0),FALSE))</f>
        <v>1.5</v>
      </c>
      <c r="I10" s="232">
        <f>IF(ISNA(VLOOKUP($A10,ES_P2b_0!$A$10:$AQ$100,MATCH(FIXED(I$6,0,TRUE),ES_P2b_0!$A$10:$AQ$10,0),FALSE)),":",VLOOKUP($A10,ES_P2b_0!$A$10:$AQ$100,MATCH(FIXED(I$6,0,TRUE),ES_P2b_0!$A$10:$AQ$10,0),FALSE))</f>
        <v>1.2</v>
      </c>
      <c r="J10" s="232">
        <f>IF(ISNA(VLOOKUP($A10,ES_P2b_0!$A$10:$AQ$100,MATCH(FIXED(J$6,0,TRUE),ES_P2b_0!$A$10:$AQ$10,0),FALSE)),":",VLOOKUP($A10,ES_P2b_0!$A$10:$AQ$100,MATCH(FIXED(J$6,0,TRUE),ES_P2b_0!$A$10:$AQ$10,0),FALSE))</f>
        <v>1</v>
      </c>
      <c r="K10" s="232">
        <f>IF(ISNA(VLOOKUP($A10,ES_P2b_0!$A$10:$AQ$100,MATCH(FIXED(K$6,0,TRUE),ES_P2b_0!$A$10:$AQ$10,0),FALSE)),":",VLOOKUP($A10,ES_P2b_0!$A$10:$AQ$100,MATCH(FIXED(K$6,0,TRUE),ES_P2b_0!$A$10:$AQ$10,0),FALSE))</f>
        <v>0.5</v>
      </c>
      <c r="L10" s="232">
        <f>IF(ISNA(VLOOKUP($A10,ES_P2b_0!$A$10:$AQ$100,MATCH(FIXED(L$6,0,TRUE),ES_P2b_0!$A$10:$AQ$10,0),FALSE)),":",VLOOKUP($A10,ES_P2b_0!$A$10:$AQ$100,MATCH(FIXED(L$6,0,TRUE),ES_P2b_0!$A$10:$AQ$10,0),FALSE))</f>
        <v>1.1000000000000001</v>
      </c>
      <c r="M10" s="232">
        <f>IF(ISNA(VLOOKUP($A10,ES_P2b_0!$A$10:$AQ$100,MATCH(FIXED(M$6,0,TRUE),ES_P2b_0!$A$10:$AQ$10,0),FALSE)),":",VLOOKUP($A10,ES_P2b_0!$A$10:$AQ$100,MATCH(FIXED(M$6,0,TRUE),ES_P2b_0!$A$10:$AQ$10,0),FALSE))</f>
        <v>1</v>
      </c>
      <c r="N10" s="232">
        <f>IF(ISNA(VLOOKUP($A10,ES_P2b_0!$A$10:$AQ$100,MATCH(FIXED(N$6,0,TRUE),ES_P2b_0!$A$10:$AQ$10,0),FALSE)),":",VLOOKUP($A10,ES_P2b_0!$A$10:$AQ$100,MATCH(FIXED(N$6,0,TRUE),ES_P2b_0!$A$10:$AQ$10,0),FALSE))</f>
        <v>2.2000000000000002</v>
      </c>
      <c r="O10" s="232">
        <f>IF(ISNA(VLOOKUP($A10,ES_P2b_0!$A$10:$AQ$100,MATCH(FIXED(O$6,0,TRUE),ES_P2b_0!$A$10:$AQ$10,0),FALSE)),":",VLOOKUP($A10,ES_P2b_0!$A$10:$AQ$100,MATCH(FIXED(O$6,0,TRUE),ES_P2b_0!$A$10:$AQ$10,0),FALSE))</f>
        <v>1.2</v>
      </c>
      <c r="P10" s="232">
        <f>IF(ISNA(VLOOKUP($A10,ES_P2b_0!$A$10:$AQ$100,MATCH(FIXED(P$6,0,TRUE),ES_P2b_0!$A$10:$AQ$10,0),FALSE)),":",VLOOKUP($A10,ES_P2b_0!$A$10:$AQ$100,MATCH(FIXED(P$6,0,TRUE),ES_P2b_0!$A$10:$AQ$10,0),FALSE))</f>
        <v>-0.1</v>
      </c>
      <c r="Q10" s="232">
        <f>IF(ISNA(VLOOKUP($A10,ES_P2b_0!$A$10:$AQ$100,MATCH(FIXED(Q$6,0,TRUE),ES_P2b_0!$A$10:$AQ$10,0),FALSE)),":",VLOOKUP($A10,ES_P2b_0!$A$10:$AQ$100,MATCH(FIXED(Q$6,0,TRUE),ES_P2b_0!$A$10:$AQ$10,0),FALSE))</f>
        <v>-1.3</v>
      </c>
      <c r="R10" s="232">
        <f>IF(ISNA(VLOOKUP($A10,ES_P2b_0!$A$10:$AQ$100,MATCH(FIXED(R$6,0,TRUE),ES_P2b_0!$A$10:$AQ$10,0),FALSE)),":",VLOOKUP($A10,ES_P2b_0!$A$10:$AQ$100,MATCH(FIXED(R$6,0,TRUE),ES_P2b_0!$A$10:$AQ$10,0),FALSE))</f>
        <v>2</v>
      </c>
      <c r="S10" s="232">
        <f>IF(ISNA(VLOOKUP($A10,ES_P2b_0!$A$10:$AQ$100,MATCH(FIXED(S$6,0,TRUE),ES_P2b_0!$A$10:$AQ$10,0),FALSE)),":",VLOOKUP($A10,ES_P2b_0!$A$10:$AQ$100,MATCH(FIXED(S$6,0,TRUE),ES_P2b_0!$A$10:$AQ$10,0),FALSE))</f>
        <v>1.3</v>
      </c>
      <c r="T10" s="232">
        <f>IF(ISNA(VLOOKUP($A10,ES_P2b_0!$A$10:$AQ$100,MATCH(FIXED(T$6,0,TRUE),ES_P2b_0!$A$10:$AQ$10,0),FALSE)),":",VLOOKUP($A10,ES_P2b_0!$A$10:$AQ$100,MATCH(FIXED(T$6,0,TRUE),ES_P2b_0!$A$10:$AQ$10,0),FALSE))</f>
        <v>0.8</v>
      </c>
      <c r="U10" s="232">
        <f>IF(ISNA(VLOOKUP($A10,ES_P2b_0!$A$10:$AQ$100,MATCH(FIXED(U$6,0,TRUE),ES_P2b_0!$A$10:$AQ$10,0),FALSE)),":",VLOOKUP($A10,ES_P2b_0!$A$10:$AQ$100,MATCH(FIXED(U$6,0,TRUE),ES_P2b_0!$A$10:$AQ$10,0),FALSE))</f>
        <v>0.7</v>
      </c>
      <c r="V10" s="232" t="str">
        <f>IF(ISNA(VLOOKUP($A10,ES_P2b_0!$A$10:$AQ$100,MATCH(FIXED(V$6,0,TRUE),ES_P2b_0!$A$10:$AQ$10,0),FALSE)),":",VLOOKUP($A10,ES_P2b_0!$A$10:$AQ$100,MATCH(FIXED(V$6,0,TRUE),ES_P2b_0!$A$10:$AQ$10,0),FALSE))</f>
        <v>:</v>
      </c>
      <c r="W10" s="232" t="str">
        <f>IF(ISNA(VLOOKUP($A10,ES_P2b_0!$A$10:$AQ$100,MATCH(FIXED(W$6,0,TRUE),ES_P2b_0!$A$10:$AQ$10,0),FALSE)),":",VLOOKUP($A10,ES_P2b_0!$A$10:$AQ$100,MATCH(FIXED(W$6,0,TRUE),ES_P2b_0!$A$10:$AQ$10,0),FALSE))</f>
        <v>:</v>
      </c>
    </row>
    <row r="11" spans="1:23">
      <c r="A11" s="230" t="str">
        <f>lookup!Z6</f>
        <v>Belgium</v>
      </c>
      <c r="B11" s="232" t="str">
        <f>VLOOKUP(A11,lookup!$Z$2:$AA$77,2,FALSE)</f>
        <v>Βέλγιο</v>
      </c>
      <c r="C11" s="232" t="str">
        <f>IF(ISNA(VLOOKUP($A11,ES_P2b_0!$A$10:$AQ$100,MATCH(FIXED(C$6,0,TRUE),ES_P2b_0!$A$10:$AQ$10,0),FALSE)),":",VLOOKUP($A11,ES_P2b_0!$A$10:$AQ$100,MATCH(FIXED(C$6,0,TRUE),ES_P2b_0!$A$10:$AQ$10,0),FALSE))</f>
        <v>:</v>
      </c>
      <c r="D11" s="232">
        <f>IF(ISNA(VLOOKUP($A11,ES_P2b_0!$A$10:$AQ$100,MATCH(FIXED(D$6,0,TRUE),ES_P2b_0!$A$10:$AQ$10,0),FALSE)),":",VLOOKUP($A11,ES_P2b_0!$A$10:$AQ$100,MATCH(FIXED(D$6,0,TRUE),ES_P2b_0!$A$10:$AQ$10,0),FALSE))</f>
        <v>2.8</v>
      </c>
      <c r="E11" s="232">
        <f>IF(ISNA(VLOOKUP($A11,ES_P2b_0!$A$10:$AQ$100,MATCH(FIXED(E$6,0,TRUE),ES_P2b_0!$A$10:$AQ$10,0),FALSE)),":",VLOOKUP($A11,ES_P2b_0!$A$10:$AQ$100,MATCH(FIXED(E$6,0,TRUE),ES_P2b_0!$A$10:$AQ$10,0),FALSE))</f>
        <v>2.2000000000000002</v>
      </c>
      <c r="F11" s="232">
        <f>IF(ISNA(VLOOKUP($A11,ES_P2b_0!$A$10:$AQ$100,MATCH(FIXED(F$6,0,TRUE),ES_P2b_0!$A$10:$AQ$10,0),FALSE)),":",VLOOKUP($A11,ES_P2b_0!$A$10:$AQ$100,MATCH(FIXED(F$6,0,TRUE),ES_P2b_0!$A$10:$AQ$10,0),FALSE))</f>
        <v>-0.5</v>
      </c>
      <c r="G11" s="232">
        <f>IF(ISNA(VLOOKUP($A11,ES_P2b_0!$A$10:$AQ$100,MATCH(FIXED(G$6,0,TRUE),ES_P2b_0!$A$10:$AQ$10,0),FALSE)),":",VLOOKUP($A11,ES_P2b_0!$A$10:$AQ$100,MATCH(FIXED(G$6,0,TRUE),ES_P2b_0!$A$10:$AQ$10,0),FALSE))</f>
        <v>1.5</v>
      </c>
      <c r="H11" s="232">
        <f>IF(ISNA(VLOOKUP($A11,ES_P2b_0!$A$10:$AQ$100,MATCH(FIXED(H$6,0,TRUE),ES_P2b_0!$A$10:$AQ$10,0),FALSE)),":",VLOOKUP($A11,ES_P2b_0!$A$10:$AQ$100,MATCH(FIXED(H$6,0,TRUE),ES_P2b_0!$A$10:$AQ$10,0),FALSE))</f>
        <v>0.8</v>
      </c>
      <c r="I11" s="232">
        <f>IF(ISNA(VLOOKUP($A11,ES_P2b_0!$A$10:$AQ$100,MATCH(FIXED(I$6,0,TRUE),ES_P2b_0!$A$10:$AQ$10,0),FALSE)),":",VLOOKUP($A11,ES_P2b_0!$A$10:$AQ$100,MATCH(FIXED(I$6,0,TRUE),ES_P2b_0!$A$10:$AQ$10,0),FALSE))</f>
        <v>-0.2</v>
      </c>
      <c r="J11" s="232">
        <f>IF(ISNA(VLOOKUP($A11,ES_P2b_0!$A$10:$AQ$100,MATCH(FIXED(J$6,0,TRUE),ES_P2b_0!$A$10:$AQ$10,0),FALSE)),":",VLOOKUP($A11,ES_P2b_0!$A$10:$AQ$100,MATCH(FIXED(J$6,0,TRUE),ES_P2b_0!$A$10:$AQ$10,0),FALSE))</f>
        <v>1.9</v>
      </c>
      <c r="K11" s="232">
        <f>IF(ISNA(VLOOKUP($A11,ES_P2b_0!$A$10:$AQ$100,MATCH(FIXED(K$6,0,TRUE),ES_P2b_0!$A$10:$AQ$10,0),FALSE)),":",VLOOKUP($A11,ES_P2b_0!$A$10:$AQ$100,MATCH(FIXED(K$6,0,TRUE),ES_P2b_0!$A$10:$AQ$10,0),FALSE))</f>
        <v>1.2</v>
      </c>
      <c r="L11" s="232">
        <f>IF(ISNA(VLOOKUP($A11,ES_P2b_0!$A$10:$AQ$100,MATCH(FIXED(L$6,0,TRUE),ES_P2b_0!$A$10:$AQ$10,0),FALSE)),":",VLOOKUP($A11,ES_P2b_0!$A$10:$AQ$100,MATCH(FIXED(L$6,0,TRUE),ES_P2b_0!$A$10:$AQ$10,0),FALSE))</f>
        <v>2.5</v>
      </c>
      <c r="M11" s="232">
        <f>IF(ISNA(VLOOKUP($A11,ES_P2b_0!$A$10:$AQ$100,MATCH(FIXED(M$6,0,TRUE),ES_P2b_0!$A$10:$AQ$10,0),FALSE)),":",VLOOKUP($A11,ES_P2b_0!$A$10:$AQ$100,MATCH(FIXED(M$6,0,TRUE),ES_P2b_0!$A$10:$AQ$10,0),FALSE))</f>
        <v>0.8</v>
      </c>
      <c r="N11" s="232">
        <f>IF(ISNA(VLOOKUP($A11,ES_P2b_0!$A$10:$AQ$100,MATCH(FIXED(N$6,0,TRUE),ES_P2b_0!$A$10:$AQ$10,0),FALSE)),":",VLOOKUP($A11,ES_P2b_0!$A$10:$AQ$100,MATCH(FIXED(N$6,0,TRUE),ES_P2b_0!$A$10:$AQ$10,0),FALSE))</f>
        <v>0.9</v>
      </c>
      <c r="O11" s="232">
        <f>IF(ISNA(VLOOKUP($A11,ES_P2b_0!$A$10:$AQ$100,MATCH(FIXED(O$6,0,TRUE),ES_P2b_0!$A$10:$AQ$10,0),FALSE)),":",VLOOKUP($A11,ES_P2b_0!$A$10:$AQ$100,MATCH(FIXED(O$6,0,TRUE),ES_P2b_0!$A$10:$AQ$10,0),FALSE))</f>
        <v>0.9</v>
      </c>
      <c r="P11" s="232">
        <f>IF(ISNA(VLOOKUP($A11,ES_P2b_0!$A$10:$AQ$100,MATCH(FIXED(P$6,0,TRUE),ES_P2b_0!$A$10:$AQ$10,0),FALSE)),":",VLOOKUP($A11,ES_P2b_0!$A$10:$AQ$100,MATCH(FIXED(P$6,0,TRUE),ES_P2b_0!$A$10:$AQ$10,0),FALSE))</f>
        <v>-0.4</v>
      </c>
      <c r="Q11" s="232">
        <f>IF(ISNA(VLOOKUP($A11,ES_P2b_0!$A$10:$AQ$100,MATCH(FIXED(Q$6,0,TRUE),ES_P2b_0!$A$10:$AQ$10,0),FALSE)),":",VLOOKUP($A11,ES_P2b_0!$A$10:$AQ$100,MATCH(FIXED(Q$6,0,TRUE),ES_P2b_0!$A$10:$AQ$10,0),FALSE))</f>
        <v>-1.5</v>
      </c>
      <c r="R11" s="232">
        <f>IF(ISNA(VLOOKUP($A11,ES_P2b_0!$A$10:$AQ$100,MATCH(FIXED(R$6,0,TRUE),ES_P2b_0!$A$10:$AQ$10,0),FALSE)),":",VLOOKUP($A11,ES_P2b_0!$A$10:$AQ$100,MATCH(FIXED(R$6,0,TRUE),ES_P2b_0!$A$10:$AQ$10,0),FALSE))</f>
        <v>1.4</v>
      </c>
      <c r="S11" s="232">
        <f>IF(ISNA(VLOOKUP($A11,ES_P2b_0!$A$10:$AQ$100,MATCH(FIXED(S$6,0,TRUE),ES_P2b_0!$A$10:$AQ$10,0),FALSE)),":",VLOOKUP($A11,ES_P2b_0!$A$10:$AQ$100,MATCH(FIXED(S$6,0,TRUE),ES_P2b_0!$A$10:$AQ$10,0),FALSE))</f>
        <v>-0.4</v>
      </c>
      <c r="T11" s="232">
        <f>IF(ISNA(VLOOKUP($A11,ES_P2b_0!$A$10:$AQ$100,MATCH(FIXED(T$6,0,TRUE),ES_P2b_0!$A$10:$AQ$10,0),FALSE)),":",VLOOKUP($A11,ES_P2b_0!$A$10:$AQ$100,MATCH(FIXED(T$6,0,TRUE),ES_P2b_0!$A$10:$AQ$10,0),FALSE))</f>
        <v>-0.2</v>
      </c>
      <c r="U11" s="232">
        <f>IF(ISNA(VLOOKUP($A11,ES_P2b_0!$A$10:$AQ$100,MATCH(FIXED(U$6,0,TRUE),ES_P2b_0!$A$10:$AQ$10,0),FALSE)),":",VLOOKUP($A11,ES_P2b_0!$A$10:$AQ$100,MATCH(FIXED(U$6,0,TRUE),ES_P2b_0!$A$10:$AQ$10,0),FALSE))</f>
        <v>0.5</v>
      </c>
      <c r="V11" s="232" t="str">
        <f>IF(ISNA(VLOOKUP($A11,ES_P2b_0!$A$10:$AQ$100,MATCH(FIXED(V$6,0,TRUE),ES_P2b_0!$A$10:$AQ$10,0),FALSE)),":",VLOOKUP($A11,ES_P2b_0!$A$10:$AQ$100,MATCH(FIXED(V$6,0,TRUE),ES_P2b_0!$A$10:$AQ$10,0),FALSE))</f>
        <v>:</v>
      </c>
      <c r="W11" s="232" t="str">
        <f>IF(ISNA(VLOOKUP($A11,ES_P2b_0!$A$10:$AQ$100,MATCH(FIXED(W$6,0,TRUE),ES_P2b_0!$A$10:$AQ$10,0),FALSE)),":",VLOOKUP($A11,ES_P2b_0!$A$10:$AQ$100,MATCH(FIXED(W$6,0,TRUE),ES_P2b_0!$A$10:$AQ$10,0),FALSE))</f>
        <v>:</v>
      </c>
    </row>
    <row r="12" spans="1:23">
      <c r="A12" s="230" t="str">
        <f>lookup!Z7</f>
        <v>Bulgaria</v>
      </c>
      <c r="B12" s="232" t="str">
        <f>VLOOKUP(A12,lookup!$Z$2:$AA$77,2,FALSE)</f>
        <v>Βουλγαρία</v>
      </c>
      <c r="C12" s="232" t="str">
        <f>IF(ISNA(VLOOKUP($A12,ES_P2b_0!$A$10:$AQ$100,MATCH(FIXED(C$6,0,TRUE),ES_P2b_0!$A$10:$AQ$10,0),FALSE)),":",VLOOKUP($A12,ES_P2b_0!$A$10:$AQ$100,MATCH(FIXED(C$6,0,TRUE),ES_P2b_0!$A$10:$AQ$10,0),FALSE))</f>
        <v>:</v>
      </c>
      <c r="D12" s="232">
        <f>IF(ISNA(VLOOKUP($A12,ES_P2b_0!$A$10:$AQ$100,MATCH(FIXED(D$6,0,TRUE),ES_P2b_0!$A$10:$AQ$10,0),FALSE)),":",VLOOKUP($A12,ES_P2b_0!$A$10:$AQ$100,MATCH(FIXED(D$6,0,TRUE),ES_P2b_0!$A$10:$AQ$10,0),FALSE))</f>
        <v>-11.3</v>
      </c>
      <c r="E12" s="232">
        <f>IF(ISNA(VLOOKUP($A12,ES_P2b_0!$A$10:$AQ$100,MATCH(FIXED(E$6,0,TRUE),ES_P2b_0!$A$10:$AQ$10,0),FALSE)),":",VLOOKUP($A12,ES_P2b_0!$A$10:$AQ$100,MATCH(FIXED(E$6,0,TRUE),ES_P2b_0!$A$10:$AQ$10,0),FALSE))</f>
        <v>1.6</v>
      </c>
      <c r="F12" s="232">
        <f>IF(ISNA(VLOOKUP($A12,ES_P2b_0!$A$10:$AQ$100,MATCH(FIXED(F$6,0,TRUE),ES_P2b_0!$A$10:$AQ$10,0),FALSE)),":",VLOOKUP($A12,ES_P2b_0!$A$10:$AQ$100,MATCH(FIXED(F$6,0,TRUE),ES_P2b_0!$A$10:$AQ$10,0),FALSE))</f>
        <v>9.6</v>
      </c>
      <c r="G12" s="232">
        <f>IF(ISNA(VLOOKUP($A12,ES_P2b_0!$A$10:$AQ$100,MATCH(FIXED(G$6,0,TRUE),ES_P2b_0!$A$10:$AQ$10,0),FALSE)),":",VLOOKUP($A12,ES_P2b_0!$A$10:$AQ$100,MATCH(FIXED(G$6,0,TRUE),ES_P2b_0!$A$10:$AQ$10,0),FALSE))</f>
        <v>5.3</v>
      </c>
      <c r="H12" s="232">
        <f>IF(ISNA(VLOOKUP($A12,ES_P2b_0!$A$10:$AQ$100,MATCH(FIXED(H$6,0,TRUE),ES_P2b_0!$A$10:$AQ$10,0),FALSE)),":",VLOOKUP($A12,ES_P2b_0!$A$10:$AQ$100,MATCH(FIXED(H$6,0,TRUE),ES_P2b_0!$A$10:$AQ$10,0),FALSE))</f>
        <v>10.199999999999999</v>
      </c>
      <c r="I12" s="232">
        <f>IF(ISNA(VLOOKUP($A12,ES_P2b_0!$A$10:$AQ$100,MATCH(FIXED(I$6,0,TRUE),ES_P2b_0!$A$10:$AQ$10,0),FALSE)),":",VLOOKUP($A12,ES_P2b_0!$A$10:$AQ$100,MATCH(FIXED(I$6,0,TRUE),ES_P2b_0!$A$10:$AQ$10,0),FALSE))</f>
        <v>4.2</v>
      </c>
      <c r="J12" s="232">
        <f>IF(ISNA(VLOOKUP($A12,ES_P2b_0!$A$10:$AQ$100,MATCH(FIXED(J$6,0,TRUE),ES_P2b_0!$A$10:$AQ$10,0),FALSE)),":",VLOOKUP($A12,ES_P2b_0!$A$10:$AQ$100,MATCH(FIXED(J$6,0,TRUE),ES_P2b_0!$A$10:$AQ$10,0),FALSE))</f>
        <v>4.4000000000000004</v>
      </c>
      <c r="K12" s="232">
        <f>IF(ISNA(VLOOKUP($A12,ES_P2b_0!$A$10:$AQ$100,MATCH(FIXED(K$6,0,TRUE),ES_P2b_0!$A$10:$AQ$10,0),FALSE)),":",VLOOKUP($A12,ES_P2b_0!$A$10:$AQ$100,MATCH(FIXED(K$6,0,TRUE),ES_P2b_0!$A$10:$AQ$10,0),FALSE))</f>
        <v>3.1</v>
      </c>
      <c r="L12" s="232">
        <f>IF(ISNA(VLOOKUP($A12,ES_P2b_0!$A$10:$AQ$100,MATCH(FIXED(L$6,0,TRUE),ES_P2b_0!$A$10:$AQ$10,0),FALSE)),":",VLOOKUP($A12,ES_P2b_0!$A$10:$AQ$100,MATCH(FIXED(L$6,0,TRUE),ES_P2b_0!$A$10:$AQ$10,0),FALSE))</f>
        <v>2.6</v>
      </c>
      <c r="M12" s="232">
        <f>IF(ISNA(VLOOKUP($A12,ES_P2b_0!$A$10:$AQ$100,MATCH(FIXED(M$6,0,TRUE),ES_P2b_0!$A$10:$AQ$10,0),FALSE)),":",VLOOKUP($A12,ES_P2b_0!$A$10:$AQ$100,MATCH(FIXED(M$6,0,TRUE),ES_P2b_0!$A$10:$AQ$10,0),FALSE))</f>
        <v>3.9</v>
      </c>
      <c r="N12" s="232">
        <f>IF(ISNA(VLOOKUP($A12,ES_P2b_0!$A$10:$AQ$100,MATCH(FIXED(N$6,0,TRUE),ES_P2b_0!$A$10:$AQ$10,0),FALSE)),":",VLOOKUP($A12,ES_P2b_0!$A$10:$AQ$100,MATCH(FIXED(N$6,0,TRUE),ES_P2b_0!$A$10:$AQ$10,0),FALSE))</f>
        <v>3.4</v>
      </c>
      <c r="O12" s="232">
        <f>IF(ISNA(VLOOKUP($A12,ES_P2b_0!$A$10:$AQ$100,MATCH(FIXED(O$6,0,TRUE),ES_P2b_0!$A$10:$AQ$10,0),FALSE)),":",VLOOKUP($A12,ES_P2b_0!$A$10:$AQ$100,MATCH(FIXED(O$6,0,TRUE),ES_P2b_0!$A$10:$AQ$10,0),FALSE))</f>
        <v>3.1</v>
      </c>
      <c r="P12" s="232">
        <f>IF(ISNA(VLOOKUP($A12,ES_P2b_0!$A$10:$AQ$100,MATCH(FIXED(P$6,0,TRUE),ES_P2b_0!$A$10:$AQ$10,0),FALSE)),":",VLOOKUP($A12,ES_P2b_0!$A$10:$AQ$100,MATCH(FIXED(P$6,0,TRUE),ES_P2b_0!$A$10:$AQ$10,0),FALSE))</f>
        <v>1.3</v>
      </c>
      <c r="Q12" s="232">
        <f>IF(ISNA(VLOOKUP($A12,ES_P2b_0!$A$10:$AQ$100,MATCH(FIXED(Q$6,0,TRUE),ES_P2b_0!$A$10:$AQ$10,0),FALSE)),":",VLOOKUP($A12,ES_P2b_0!$A$10:$AQ$100,MATCH(FIXED(Q$6,0,TRUE),ES_P2b_0!$A$10:$AQ$10,0),FALSE))</f>
        <v>-1.1000000000000001</v>
      </c>
      <c r="R12" s="232">
        <f>IF(ISNA(VLOOKUP($A12,ES_P2b_0!$A$10:$AQ$100,MATCH(FIXED(R$6,0,TRUE),ES_P2b_0!$A$10:$AQ$10,0),FALSE)),":",VLOOKUP($A12,ES_P2b_0!$A$10:$AQ$100,MATCH(FIXED(R$6,0,TRUE),ES_P2b_0!$A$10:$AQ$10,0),FALSE))</f>
        <v>4.5</v>
      </c>
      <c r="S12" s="232">
        <f>IF(ISNA(VLOOKUP($A12,ES_P2b_0!$A$10:$AQ$100,MATCH(FIXED(S$6,0,TRUE),ES_P2b_0!$A$10:$AQ$10,0),FALSE)),":",VLOOKUP($A12,ES_P2b_0!$A$10:$AQ$100,MATCH(FIXED(S$6,0,TRUE),ES_P2b_0!$A$10:$AQ$10,0),FALSE))</f>
        <v>4.2</v>
      </c>
      <c r="T12" s="232">
        <f>IF(ISNA(VLOOKUP($A12,ES_P2b_0!$A$10:$AQ$100,MATCH(FIXED(T$6,0,TRUE),ES_P2b_0!$A$10:$AQ$10,0),FALSE)),":",VLOOKUP($A12,ES_P2b_0!$A$10:$AQ$100,MATCH(FIXED(T$6,0,TRUE),ES_P2b_0!$A$10:$AQ$10,0),FALSE))</f>
        <v>3.1</v>
      </c>
      <c r="U12" s="232">
        <f>IF(ISNA(VLOOKUP($A12,ES_P2b_0!$A$10:$AQ$100,MATCH(FIXED(U$6,0,TRUE),ES_P2b_0!$A$10:$AQ$10,0),FALSE)),":",VLOOKUP($A12,ES_P2b_0!$A$10:$AQ$100,MATCH(FIXED(U$6,0,TRUE),ES_P2b_0!$A$10:$AQ$10,0),FALSE))</f>
        <v>1.3</v>
      </c>
      <c r="V12" s="232" t="str">
        <f>IF(ISNA(VLOOKUP($A12,ES_P2b_0!$A$10:$AQ$100,MATCH(FIXED(V$6,0,TRUE),ES_P2b_0!$A$10:$AQ$10,0),FALSE)),":",VLOOKUP($A12,ES_P2b_0!$A$10:$AQ$100,MATCH(FIXED(V$6,0,TRUE),ES_P2b_0!$A$10:$AQ$10,0),FALSE))</f>
        <v>:</v>
      </c>
      <c r="W12" s="232" t="str">
        <f>IF(ISNA(VLOOKUP($A12,ES_P2b_0!$A$10:$AQ$100,MATCH(FIXED(W$6,0,TRUE),ES_P2b_0!$A$10:$AQ$10,0),FALSE)),":",VLOOKUP($A12,ES_P2b_0!$A$10:$AQ$100,MATCH(FIXED(W$6,0,TRUE),ES_P2b_0!$A$10:$AQ$10,0),FALSE))</f>
        <v>:</v>
      </c>
    </row>
    <row r="13" spans="1:23">
      <c r="A13" s="230" t="str">
        <f>lookup!Z8</f>
        <v>Czech Republic</v>
      </c>
      <c r="B13" s="232" t="str">
        <f>VLOOKUP(A13,lookup!$Z$2:$AA$77,2,FALSE)</f>
        <v>Τσεχία</v>
      </c>
      <c r="C13" s="232" t="str">
        <f>IF(ISNA(VLOOKUP($A13,ES_P2b_0!$A$10:$AQ$100,MATCH(FIXED(C$6,0,TRUE),ES_P2b_0!$A$10:$AQ$10,0),FALSE)),":",VLOOKUP($A13,ES_P2b_0!$A$10:$AQ$100,MATCH(FIXED(C$6,0,TRUE),ES_P2b_0!$A$10:$AQ$10,0),FALSE))</f>
        <v>:</v>
      </c>
      <c r="D13" s="232">
        <f>IF(ISNA(VLOOKUP($A13,ES_P2b_0!$A$10:$AQ$100,MATCH(FIXED(D$6,0,TRUE),ES_P2b_0!$A$10:$AQ$10,0),FALSE)),":",VLOOKUP($A13,ES_P2b_0!$A$10:$AQ$100,MATCH(FIXED(D$6,0,TRUE),ES_P2b_0!$A$10:$AQ$10,0),FALSE))</f>
        <v>4.3</v>
      </c>
      <c r="E13" s="232">
        <f>IF(ISNA(VLOOKUP($A13,ES_P2b_0!$A$10:$AQ$100,MATCH(FIXED(E$6,0,TRUE),ES_P2b_0!$A$10:$AQ$10,0),FALSE)),":",VLOOKUP($A13,ES_P2b_0!$A$10:$AQ$100,MATCH(FIXED(E$6,0,TRUE),ES_P2b_0!$A$10:$AQ$10,0),FALSE))</f>
        <v>-0.4</v>
      </c>
      <c r="F13" s="232">
        <f>IF(ISNA(VLOOKUP($A13,ES_P2b_0!$A$10:$AQ$100,MATCH(FIXED(F$6,0,TRUE),ES_P2b_0!$A$10:$AQ$10,0),FALSE)),":",VLOOKUP($A13,ES_P2b_0!$A$10:$AQ$100,MATCH(FIXED(F$6,0,TRUE),ES_P2b_0!$A$10:$AQ$10,0),FALSE))</f>
        <v>0.5</v>
      </c>
      <c r="G13" s="232">
        <f>IF(ISNA(VLOOKUP($A13,ES_P2b_0!$A$10:$AQ$100,MATCH(FIXED(G$6,0,TRUE),ES_P2b_0!$A$10:$AQ$10,0),FALSE)),":",VLOOKUP($A13,ES_P2b_0!$A$10:$AQ$100,MATCH(FIXED(G$6,0,TRUE),ES_P2b_0!$A$10:$AQ$10,0),FALSE))</f>
        <v>3.1</v>
      </c>
      <c r="H13" s="232">
        <f>IF(ISNA(VLOOKUP($A13,ES_P2b_0!$A$10:$AQ$100,MATCH(FIXED(H$6,0,TRUE),ES_P2b_0!$A$10:$AQ$10,0),FALSE)),":",VLOOKUP($A13,ES_P2b_0!$A$10:$AQ$100,MATCH(FIXED(H$6,0,TRUE),ES_P2b_0!$A$10:$AQ$10,0),FALSE))</f>
        <v>4.8</v>
      </c>
      <c r="I13" s="232">
        <f>IF(ISNA(VLOOKUP($A13,ES_P2b_0!$A$10:$AQ$100,MATCH(FIXED(I$6,0,TRUE),ES_P2b_0!$A$10:$AQ$10,0),FALSE)),":",VLOOKUP($A13,ES_P2b_0!$A$10:$AQ$100,MATCH(FIXED(I$6,0,TRUE),ES_P2b_0!$A$10:$AQ$10,0),FALSE))</f>
        <v>7.8</v>
      </c>
      <c r="J13" s="232">
        <f>IF(ISNA(VLOOKUP($A13,ES_P2b_0!$A$10:$AQ$100,MATCH(FIXED(J$6,0,TRUE),ES_P2b_0!$A$10:$AQ$10,0),FALSE)),":",VLOOKUP($A13,ES_P2b_0!$A$10:$AQ$100,MATCH(FIXED(J$6,0,TRUE),ES_P2b_0!$A$10:$AQ$10,0),FALSE))</f>
        <v>1.6</v>
      </c>
      <c r="K13" s="232">
        <f>IF(ISNA(VLOOKUP($A13,ES_P2b_0!$A$10:$AQ$100,MATCH(FIXED(K$6,0,TRUE),ES_P2b_0!$A$10:$AQ$10,0),FALSE)),":",VLOOKUP($A13,ES_P2b_0!$A$10:$AQ$100,MATCH(FIXED(K$6,0,TRUE),ES_P2b_0!$A$10:$AQ$10,0),FALSE))</f>
        <v>5.2</v>
      </c>
      <c r="L13" s="232">
        <f>IF(ISNA(VLOOKUP($A13,ES_P2b_0!$A$10:$AQ$100,MATCH(FIXED(L$6,0,TRUE),ES_P2b_0!$A$10:$AQ$10,0),FALSE)),":",VLOOKUP($A13,ES_P2b_0!$A$10:$AQ$100,MATCH(FIXED(L$6,0,TRUE),ES_P2b_0!$A$10:$AQ$10,0),FALSE))</f>
        <v>4.4000000000000004</v>
      </c>
      <c r="M13" s="232">
        <f>IF(ISNA(VLOOKUP($A13,ES_P2b_0!$A$10:$AQ$100,MATCH(FIXED(M$6,0,TRUE),ES_P2b_0!$A$10:$AQ$10,0),FALSE)),":",VLOOKUP($A13,ES_P2b_0!$A$10:$AQ$100,MATCH(FIXED(M$6,0,TRUE),ES_P2b_0!$A$10:$AQ$10,0),FALSE))</f>
        <v>4.5999999999999996</v>
      </c>
      <c r="N13" s="232">
        <f>IF(ISNA(VLOOKUP($A13,ES_P2b_0!$A$10:$AQ$100,MATCH(FIXED(N$6,0,TRUE),ES_P2b_0!$A$10:$AQ$10,0),FALSE)),":",VLOOKUP($A13,ES_P2b_0!$A$10:$AQ$100,MATCH(FIXED(N$6,0,TRUE),ES_P2b_0!$A$10:$AQ$10,0),FALSE))</f>
        <v>6.7</v>
      </c>
      <c r="O13" s="232">
        <f>IF(ISNA(VLOOKUP($A13,ES_P2b_0!$A$10:$AQ$100,MATCH(FIXED(O$6,0,TRUE),ES_P2b_0!$A$10:$AQ$10,0),FALSE)),":",VLOOKUP($A13,ES_P2b_0!$A$10:$AQ$100,MATCH(FIXED(O$6,0,TRUE),ES_P2b_0!$A$10:$AQ$10,0),FALSE))</f>
        <v>4.4000000000000004</v>
      </c>
      <c r="P13" s="232">
        <f>IF(ISNA(VLOOKUP($A13,ES_P2b_0!$A$10:$AQ$100,MATCH(FIXED(P$6,0,TRUE),ES_P2b_0!$A$10:$AQ$10,0),FALSE)),":",VLOOKUP($A13,ES_P2b_0!$A$10:$AQ$100,MATCH(FIXED(P$6,0,TRUE),ES_P2b_0!$A$10:$AQ$10,0),FALSE))</f>
        <v>0.4</v>
      </c>
      <c r="Q13" s="232">
        <f>IF(ISNA(VLOOKUP($A13,ES_P2b_0!$A$10:$AQ$100,MATCH(FIXED(Q$6,0,TRUE),ES_P2b_0!$A$10:$AQ$10,0),FALSE)),":",VLOOKUP($A13,ES_P2b_0!$A$10:$AQ$100,MATCH(FIXED(Q$6,0,TRUE),ES_P2b_0!$A$10:$AQ$10,0),FALSE))</f>
        <v>-1.5</v>
      </c>
      <c r="R13" s="232">
        <f>IF(ISNA(VLOOKUP($A13,ES_P2b_0!$A$10:$AQ$100,MATCH(FIXED(R$6,0,TRUE),ES_P2b_0!$A$10:$AQ$10,0),FALSE)),":",VLOOKUP($A13,ES_P2b_0!$A$10:$AQ$100,MATCH(FIXED(R$6,0,TRUE),ES_P2b_0!$A$10:$AQ$10,0),FALSE))</f>
        <v>1.7</v>
      </c>
      <c r="S13" s="232">
        <f>IF(ISNA(VLOOKUP($A13,ES_P2b_0!$A$10:$AQ$100,MATCH(FIXED(S$6,0,TRUE),ES_P2b_0!$A$10:$AQ$10,0),FALSE)),":",VLOOKUP($A13,ES_P2b_0!$A$10:$AQ$100,MATCH(FIXED(S$6,0,TRUE),ES_P2b_0!$A$10:$AQ$10,0),FALSE))</f>
        <v>1.8</v>
      </c>
      <c r="T13" s="232">
        <f>IF(ISNA(VLOOKUP($A13,ES_P2b_0!$A$10:$AQ$100,MATCH(FIXED(T$6,0,TRUE),ES_P2b_0!$A$10:$AQ$10,0),FALSE)),":",VLOOKUP($A13,ES_P2b_0!$A$10:$AQ$100,MATCH(FIXED(T$6,0,TRUE),ES_P2b_0!$A$10:$AQ$10,0),FALSE))</f>
        <v>-0.9</v>
      </c>
      <c r="U13" s="232">
        <f>IF(ISNA(VLOOKUP($A13,ES_P2b_0!$A$10:$AQ$100,MATCH(FIXED(U$6,0,TRUE),ES_P2b_0!$A$10:$AQ$10,0),FALSE)),":",VLOOKUP($A13,ES_P2b_0!$A$10:$AQ$100,MATCH(FIXED(U$6,0,TRUE),ES_P2b_0!$A$10:$AQ$10,0),FALSE))</f>
        <v>-0.2</v>
      </c>
      <c r="V13" s="232" t="str">
        <f>IF(ISNA(VLOOKUP($A13,ES_P2b_0!$A$10:$AQ$100,MATCH(FIXED(V$6,0,TRUE),ES_P2b_0!$A$10:$AQ$10,0),FALSE)),":",VLOOKUP($A13,ES_P2b_0!$A$10:$AQ$100,MATCH(FIXED(V$6,0,TRUE),ES_P2b_0!$A$10:$AQ$10,0),FALSE))</f>
        <v>:</v>
      </c>
      <c r="W13" s="232" t="str">
        <f>IF(ISNA(VLOOKUP($A13,ES_P2b_0!$A$10:$AQ$100,MATCH(FIXED(W$6,0,TRUE),ES_P2b_0!$A$10:$AQ$10,0),FALSE)),":",VLOOKUP($A13,ES_P2b_0!$A$10:$AQ$100,MATCH(FIXED(W$6,0,TRUE),ES_P2b_0!$A$10:$AQ$10,0),FALSE))</f>
        <v>:</v>
      </c>
    </row>
    <row r="14" spans="1:23">
      <c r="A14" s="230" t="str">
        <f>lookup!Z9</f>
        <v>Denmark</v>
      </c>
      <c r="B14" s="232" t="str">
        <f>VLOOKUP(A14,lookup!$Z$2:$AA$77,2,FALSE)</f>
        <v>Δανία</v>
      </c>
      <c r="C14" s="232">
        <f>IF(ISNA(VLOOKUP($A14,ES_P2b_0!$A$10:$AQ$100,MATCH(FIXED(C$6,0,TRUE),ES_P2b_0!$A$10:$AQ$10,0),FALSE)),":",VLOOKUP($A14,ES_P2b_0!$A$10:$AQ$100,MATCH(FIXED(C$6,0,TRUE),ES_P2b_0!$A$10:$AQ$10,0),FALSE))</f>
        <v>1.6</v>
      </c>
      <c r="D14" s="232">
        <f>IF(ISNA(VLOOKUP($A14,ES_P2b_0!$A$10:$AQ$100,MATCH(FIXED(D$6,0,TRUE),ES_P2b_0!$A$10:$AQ$10,0),FALSE)),":",VLOOKUP($A14,ES_P2b_0!$A$10:$AQ$100,MATCH(FIXED(D$6,0,TRUE),ES_P2b_0!$A$10:$AQ$10,0),FALSE))</f>
        <v>2.4</v>
      </c>
      <c r="E14" s="232">
        <f>IF(ISNA(VLOOKUP($A14,ES_P2b_0!$A$10:$AQ$100,MATCH(FIXED(E$6,0,TRUE),ES_P2b_0!$A$10:$AQ$10,0),FALSE)),":",VLOOKUP($A14,ES_P2b_0!$A$10:$AQ$100,MATCH(FIXED(E$6,0,TRUE),ES_P2b_0!$A$10:$AQ$10,0),FALSE))</f>
        <v>1</v>
      </c>
      <c r="F14" s="232">
        <f>IF(ISNA(VLOOKUP($A14,ES_P2b_0!$A$10:$AQ$100,MATCH(FIXED(F$6,0,TRUE),ES_P2b_0!$A$10:$AQ$10,0),FALSE)),":",VLOOKUP($A14,ES_P2b_0!$A$10:$AQ$100,MATCH(FIXED(F$6,0,TRUE),ES_P2b_0!$A$10:$AQ$10,0),FALSE))</f>
        <v>-0.7</v>
      </c>
      <c r="G14" s="232">
        <f>IF(ISNA(VLOOKUP($A14,ES_P2b_0!$A$10:$AQ$100,MATCH(FIXED(G$6,0,TRUE),ES_P2b_0!$A$10:$AQ$10,0),FALSE)),":",VLOOKUP($A14,ES_P2b_0!$A$10:$AQ$100,MATCH(FIXED(G$6,0,TRUE),ES_P2b_0!$A$10:$AQ$10,0),FALSE))</f>
        <v>1.3</v>
      </c>
      <c r="H14" s="232">
        <f>IF(ISNA(VLOOKUP($A14,ES_P2b_0!$A$10:$AQ$100,MATCH(FIXED(H$6,0,TRUE),ES_P2b_0!$A$10:$AQ$10,0),FALSE)),":",VLOOKUP($A14,ES_P2b_0!$A$10:$AQ$100,MATCH(FIXED(H$6,0,TRUE),ES_P2b_0!$A$10:$AQ$10,0),FALSE))</f>
        <v>2.1</v>
      </c>
      <c r="I14" s="232">
        <f>IF(ISNA(VLOOKUP($A14,ES_P2b_0!$A$10:$AQ$100,MATCH(FIXED(I$6,0,TRUE),ES_P2b_0!$A$10:$AQ$10,0),FALSE)),":",VLOOKUP($A14,ES_P2b_0!$A$10:$AQ$100,MATCH(FIXED(I$6,0,TRUE),ES_P2b_0!$A$10:$AQ$10,0),FALSE))</f>
        <v>-0.5</v>
      </c>
      <c r="J14" s="232">
        <f>IF(ISNA(VLOOKUP($A14,ES_P2b_0!$A$10:$AQ$100,MATCH(FIXED(J$6,0,TRUE),ES_P2b_0!$A$10:$AQ$10,0),FALSE)),":",VLOOKUP($A14,ES_P2b_0!$A$10:$AQ$100,MATCH(FIXED(J$6,0,TRUE),ES_P2b_0!$A$10:$AQ$10,0),FALSE))</f>
        <v>0.8</v>
      </c>
      <c r="K14" s="232">
        <f>IF(ISNA(VLOOKUP($A14,ES_P2b_0!$A$10:$AQ$100,MATCH(FIXED(K$6,0,TRUE),ES_P2b_0!$A$10:$AQ$10,0),FALSE)),":",VLOOKUP($A14,ES_P2b_0!$A$10:$AQ$100,MATCH(FIXED(K$6,0,TRUE),ES_P2b_0!$A$10:$AQ$10,0),FALSE))</f>
        <v>1.8</v>
      </c>
      <c r="L14" s="232">
        <f>IF(ISNA(VLOOKUP($A14,ES_P2b_0!$A$10:$AQ$100,MATCH(FIXED(L$6,0,TRUE),ES_P2b_0!$A$10:$AQ$10,0),FALSE)),":",VLOOKUP($A14,ES_P2b_0!$A$10:$AQ$100,MATCH(FIXED(L$6,0,TRUE),ES_P2b_0!$A$10:$AQ$10,0),FALSE))</f>
        <v>2.9</v>
      </c>
      <c r="M14" s="232">
        <f>IF(ISNA(VLOOKUP($A14,ES_P2b_0!$A$10:$AQ$100,MATCH(FIXED(M$6,0,TRUE),ES_P2b_0!$A$10:$AQ$10,0),FALSE)),":",VLOOKUP($A14,ES_P2b_0!$A$10:$AQ$100,MATCH(FIXED(M$6,0,TRUE),ES_P2b_0!$A$10:$AQ$10,0),FALSE))</f>
        <v>1.7</v>
      </c>
      <c r="N14" s="232">
        <f>IF(ISNA(VLOOKUP($A14,ES_P2b_0!$A$10:$AQ$100,MATCH(FIXED(N$6,0,TRUE),ES_P2b_0!$A$10:$AQ$10,0),FALSE)),":",VLOOKUP($A14,ES_P2b_0!$A$10:$AQ$100,MATCH(FIXED(N$6,0,TRUE),ES_P2b_0!$A$10:$AQ$10,0),FALSE))</f>
        <v>0.9</v>
      </c>
      <c r="O14" s="232">
        <f>IF(ISNA(VLOOKUP($A14,ES_P2b_0!$A$10:$AQ$100,MATCH(FIXED(O$6,0,TRUE),ES_P2b_0!$A$10:$AQ$10,0),FALSE)),":",VLOOKUP($A14,ES_P2b_0!$A$10:$AQ$100,MATCH(FIXED(O$6,0,TRUE),ES_P2b_0!$A$10:$AQ$10,0),FALSE))</f>
        <v>0.6</v>
      </c>
      <c r="P14" s="232">
        <f>IF(ISNA(VLOOKUP($A14,ES_P2b_0!$A$10:$AQ$100,MATCH(FIXED(P$6,0,TRUE),ES_P2b_0!$A$10:$AQ$10,0),FALSE)),":",VLOOKUP($A14,ES_P2b_0!$A$10:$AQ$100,MATCH(FIXED(P$6,0,TRUE),ES_P2b_0!$A$10:$AQ$10,0),FALSE))</f>
        <v>-1.9</v>
      </c>
      <c r="Q14" s="232">
        <f>IF(ISNA(VLOOKUP($A14,ES_P2b_0!$A$10:$AQ$100,MATCH(FIXED(Q$6,0,TRUE),ES_P2b_0!$A$10:$AQ$10,0),FALSE)),":",VLOOKUP($A14,ES_P2b_0!$A$10:$AQ$100,MATCH(FIXED(Q$6,0,TRUE),ES_P2b_0!$A$10:$AQ$10,0),FALSE))</f>
        <v>-2.5</v>
      </c>
      <c r="R14" s="232">
        <f>IF(ISNA(VLOOKUP($A14,ES_P2b_0!$A$10:$AQ$100,MATCH(FIXED(R$6,0,TRUE),ES_P2b_0!$A$10:$AQ$10,0),FALSE)),":",VLOOKUP($A14,ES_P2b_0!$A$10:$AQ$100,MATCH(FIXED(R$6,0,TRUE),ES_P2b_0!$A$10:$AQ$10,0),FALSE))</f>
        <v>5.2</v>
      </c>
      <c r="S14" s="232">
        <f>IF(ISNA(VLOOKUP($A14,ES_P2b_0!$A$10:$AQ$100,MATCH(FIXED(S$6,0,TRUE),ES_P2b_0!$A$10:$AQ$10,0),FALSE)),":",VLOOKUP($A14,ES_P2b_0!$A$10:$AQ$100,MATCH(FIXED(S$6,0,TRUE),ES_P2b_0!$A$10:$AQ$10,0),FALSE))</f>
        <v>0.2</v>
      </c>
      <c r="T14" s="232">
        <f>IF(ISNA(VLOOKUP($A14,ES_P2b_0!$A$10:$AQ$100,MATCH(FIXED(T$6,0,TRUE),ES_P2b_0!$A$10:$AQ$10,0),FALSE)),":",VLOOKUP($A14,ES_P2b_0!$A$10:$AQ$100,MATCH(FIXED(T$6,0,TRUE),ES_P2b_0!$A$10:$AQ$10,0),FALSE))</f>
        <v>0.1</v>
      </c>
      <c r="U14" s="232">
        <f>IF(ISNA(VLOOKUP($A14,ES_P2b_0!$A$10:$AQ$100,MATCH(FIXED(U$6,0,TRUE),ES_P2b_0!$A$10:$AQ$10,0),FALSE)),":",VLOOKUP($A14,ES_P2b_0!$A$10:$AQ$100,MATCH(FIXED(U$6,0,TRUE),ES_P2b_0!$A$10:$AQ$10,0),FALSE))</f>
        <v>1.6</v>
      </c>
      <c r="V14" s="232" t="str">
        <f>IF(ISNA(VLOOKUP($A14,ES_P2b_0!$A$10:$AQ$100,MATCH(FIXED(V$6,0,TRUE),ES_P2b_0!$A$10:$AQ$10,0),FALSE)),":",VLOOKUP($A14,ES_P2b_0!$A$10:$AQ$100,MATCH(FIXED(V$6,0,TRUE),ES_P2b_0!$A$10:$AQ$10,0),FALSE))</f>
        <v>:</v>
      </c>
      <c r="W14" s="232" t="str">
        <f>IF(ISNA(VLOOKUP($A14,ES_P2b_0!$A$10:$AQ$100,MATCH(FIXED(W$6,0,TRUE),ES_P2b_0!$A$10:$AQ$10,0),FALSE)),":",VLOOKUP($A14,ES_P2b_0!$A$10:$AQ$100,MATCH(FIXED(W$6,0,TRUE),ES_P2b_0!$A$10:$AQ$10,0),FALSE))</f>
        <v>:</v>
      </c>
    </row>
    <row r="15" spans="1:23">
      <c r="A15" s="230" t="str">
        <f>lookup!Z10</f>
        <v>Germany (until 1990 former territory of the FRG)</v>
      </c>
      <c r="B15" s="232" t="str">
        <f>VLOOKUP(A15,lookup!$Z$2:$AA$77,2,FALSE)</f>
        <v>Γερμανία</v>
      </c>
      <c r="C15" s="232">
        <f>IF(ISNA(VLOOKUP($A15,ES_P2b_0!$A$10:$AQ$100,MATCH(FIXED(C$6,0,TRUE),ES_P2b_0!$A$10:$AQ$10,0),FALSE)),":",VLOOKUP($A15,ES_P2b_0!$A$10:$AQ$100,MATCH(FIXED(C$6,0,TRUE),ES_P2b_0!$A$10:$AQ$10,0),FALSE))</f>
        <v>2.4</v>
      </c>
      <c r="D15" s="232">
        <f>IF(ISNA(VLOOKUP($A15,ES_P2b_0!$A$10:$AQ$100,MATCH(FIXED(D$6,0,TRUE),ES_P2b_0!$A$10:$AQ$10,0),FALSE)),":",VLOOKUP($A15,ES_P2b_0!$A$10:$AQ$100,MATCH(FIXED(D$6,0,TRUE),ES_P2b_0!$A$10:$AQ$10,0),FALSE))</f>
        <v>2</v>
      </c>
      <c r="E15" s="232">
        <f>IF(ISNA(VLOOKUP($A15,ES_P2b_0!$A$10:$AQ$100,MATCH(FIXED(E$6,0,TRUE),ES_P2b_0!$A$10:$AQ$10,0),FALSE)),":",VLOOKUP($A15,ES_P2b_0!$A$10:$AQ$100,MATCH(FIXED(E$6,0,TRUE),ES_P2b_0!$A$10:$AQ$10,0),FALSE))</f>
        <v>2.2999999999999998</v>
      </c>
      <c r="F15" s="232">
        <f>IF(ISNA(VLOOKUP($A15,ES_P2b_0!$A$10:$AQ$100,MATCH(FIXED(F$6,0,TRUE),ES_P2b_0!$A$10:$AQ$10,0),FALSE)),":",VLOOKUP($A15,ES_P2b_0!$A$10:$AQ$100,MATCH(FIXED(F$6,0,TRUE),ES_P2b_0!$A$10:$AQ$10,0),FALSE))</f>
        <v>1.1000000000000001</v>
      </c>
      <c r="G15" s="232">
        <f>IF(ISNA(VLOOKUP($A15,ES_P2b_0!$A$10:$AQ$100,MATCH(FIXED(G$6,0,TRUE),ES_P2b_0!$A$10:$AQ$10,0),FALSE)),":",VLOOKUP($A15,ES_P2b_0!$A$10:$AQ$100,MATCH(FIXED(G$6,0,TRUE),ES_P2b_0!$A$10:$AQ$10,0),FALSE))</f>
        <v>0.9</v>
      </c>
      <c r="H15" s="232">
        <f>IF(ISNA(VLOOKUP($A15,ES_P2b_0!$A$10:$AQ$100,MATCH(FIXED(H$6,0,TRUE),ES_P2b_0!$A$10:$AQ$10,0),FALSE)),":",VLOOKUP($A15,ES_P2b_0!$A$10:$AQ$100,MATCH(FIXED(H$6,0,TRUE),ES_P2b_0!$A$10:$AQ$10,0),FALSE))</f>
        <v>2.7</v>
      </c>
      <c r="I15" s="232">
        <f>IF(ISNA(VLOOKUP($A15,ES_P2b_0!$A$10:$AQ$100,MATCH(FIXED(I$6,0,TRUE),ES_P2b_0!$A$10:$AQ$10,0),FALSE)),":",VLOOKUP($A15,ES_P2b_0!$A$10:$AQ$100,MATCH(FIXED(I$6,0,TRUE),ES_P2b_0!$A$10:$AQ$10,0),FALSE))</f>
        <v>2.5</v>
      </c>
      <c r="J15" s="232">
        <f>IF(ISNA(VLOOKUP($A15,ES_P2b_0!$A$10:$AQ$100,MATCH(FIXED(J$6,0,TRUE),ES_P2b_0!$A$10:$AQ$10,0),FALSE)),":",VLOOKUP($A15,ES_P2b_0!$A$10:$AQ$100,MATCH(FIXED(J$6,0,TRUE),ES_P2b_0!$A$10:$AQ$10,0),FALSE))</f>
        <v>1.4</v>
      </c>
      <c r="K15" s="232">
        <f>IF(ISNA(VLOOKUP($A15,ES_P2b_0!$A$10:$AQ$100,MATCH(FIXED(K$6,0,TRUE),ES_P2b_0!$A$10:$AQ$10,0),FALSE)),":",VLOOKUP($A15,ES_P2b_0!$A$10:$AQ$100,MATCH(FIXED(K$6,0,TRUE),ES_P2b_0!$A$10:$AQ$10,0),FALSE))</f>
        <v>0.9</v>
      </c>
      <c r="L15" s="232">
        <f>IF(ISNA(VLOOKUP($A15,ES_P2b_0!$A$10:$AQ$100,MATCH(FIXED(L$6,0,TRUE),ES_P2b_0!$A$10:$AQ$10,0),FALSE)),":",VLOOKUP($A15,ES_P2b_0!$A$10:$AQ$100,MATCH(FIXED(L$6,0,TRUE),ES_P2b_0!$A$10:$AQ$10,0),FALSE))</f>
        <v>0.8</v>
      </c>
      <c r="M15" s="232">
        <f>IF(ISNA(VLOOKUP($A15,ES_P2b_0!$A$10:$AQ$100,MATCH(FIXED(M$6,0,TRUE),ES_P2b_0!$A$10:$AQ$10,0),FALSE)),":",VLOOKUP($A15,ES_P2b_0!$A$10:$AQ$100,MATCH(FIXED(M$6,0,TRUE),ES_P2b_0!$A$10:$AQ$10,0),FALSE))</f>
        <v>1.2</v>
      </c>
      <c r="N15" s="232">
        <f>IF(ISNA(VLOOKUP($A15,ES_P2b_0!$A$10:$AQ$100,MATCH(FIXED(N$6,0,TRUE),ES_P2b_0!$A$10:$AQ$10,0),FALSE)),":",VLOOKUP($A15,ES_P2b_0!$A$10:$AQ$100,MATCH(FIXED(N$6,0,TRUE),ES_P2b_0!$A$10:$AQ$10,0),FALSE))</f>
        <v>3.6</v>
      </c>
      <c r="O15" s="232">
        <f>IF(ISNA(VLOOKUP($A15,ES_P2b_0!$A$10:$AQ$100,MATCH(FIXED(O$6,0,TRUE),ES_P2b_0!$A$10:$AQ$10,0),FALSE)),":",VLOOKUP($A15,ES_P2b_0!$A$10:$AQ$100,MATCH(FIXED(O$6,0,TRUE),ES_P2b_0!$A$10:$AQ$10,0),FALSE))</f>
        <v>1.7</v>
      </c>
      <c r="P15" s="232">
        <f>IF(ISNA(VLOOKUP($A15,ES_P2b_0!$A$10:$AQ$100,MATCH(FIXED(P$6,0,TRUE),ES_P2b_0!$A$10:$AQ$10,0),FALSE)),":",VLOOKUP($A15,ES_P2b_0!$A$10:$AQ$100,MATCH(FIXED(P$6,0,TRUE),ES_P2b_0!$A$10:$AQ$10,0),FALSE))</f>
        <v>-0.1</v>
      </c>
      <c r="Q15" s="232">
        <f>IF(ISNA(VLOOKUP($A15,ES_P2b_0!$A$10:$AQ$100,MATCH(FIXED(Q$6,0,TRUE),ES_P2b_0!$A$10:$AQ$10,0),FALSE)),":",VLOOKUP($A15,ES_P2b_0!$A$10:$AQ$100,MATCH(FIXED(Q$6,0,TRUE),ES_P2b_0!$A$10:$AQ$10,0),FALSE))</f>
        <v>-2.5</v>
      </c>
      <c r="R15" s="232">
        <f>IF(ISNA(VLOOKUP($A15,ES_P2b_0!$A$10:$AQ$100,MATCH(FIXED(R$6,0,TRUE),ES_P2b_0!$A$10:$AQ$10,0),FALSE)),":",VLOOKUP($A15,ES_P2b_0!$A$10:$AQ$100,MATCH(FIXED(R$6,0,TRUE),ES_P2b_0!$A$10:$AQ$10,0),FALSE))</f>
        <v>1.8</v>
      </c>
      <c r="S15" s="232">
        <f>IF(ISNA(VLOOKUP($A15,ES_P2b_0!$A$10:$AQ$100,MATCH(FIXED(S$6,0,TRUE),ES_P2b_0!$A$10:$AQ$10,0),FALSE)),":",VLOOKUP($A15,ES_P2b_0!$A$10:$AQ$100,MATCH(FIXED(S$6,0,TRUE),ES_P2b_0!$A$10:$AQ$10,0),FALSE))</f>
        <v>1.8</v>
      </c>
      <c r="T15" s="232">
        <f>IF(ISNA(VLOOKUP($A15,ES_P2b_0!$A$10:$AQ$100,MATCH(FIXED(T$6,0,TRUE),ES_P2b_0!$A$10:$AQ$10,0),FALSE)),":",VLOOKUP($A15,ES_P2b_0!$A$10:$AQ$100,MATCH(FIXED(T$6,0,TRUE),ES_P2b_0!$A$10:$AQ$10,0),FALSE))</f>
        <v>0.4</v>
      </c>
      <c r="U15" s="232">
        <f>IF(ISNA(VLOOKUP($A15,ES_P2b_0!$A$10:$AQ$100,MATCH(FIXED(U$6,0,TRUE),ES_P2b_0!$A$10:$AQ$10,0),FALSE)),":",VLOOKUP($A15,ES_P2b_0!$A$10:$AQ$100,MATCH(FIXED(U$6,0,TRUE),ES_P2b_0!$A$10:$AQ$10,0),FALSE))</f>
        <v>0.3</v>
      </c>
      <c r="V15" s="232" t="str">
        <f>IF(ISNA(VLOOKUP($A15,ES_P2b_0!$A$10:$AQ$100,MATCH(FIXED(V$6,0,TRUE),ES_P2b_0!$A$10:$AQ$10,0),FALSE)),":",VLOOKUP($A15,ES_P2b_0!$A$10:$AQ$100,MATCH(FIXED(V$6,0,TRUE),ES_P2b_0!$A$10:$AQ$10,0),FALSE))</f>
        <v>:</v>
      </c>
      <c r="W15" s="232" t="str">
        <f>IF(ISNA(VLOOKUP($A15,ES_P2b_0!$A$10:$AQ$100,MATCH(FIXED(W$6,0,TRUE),ES_P2b_0!$A$10:$AQ$10,0),FALSE)),":",VLOOKUP($A15,ES_P2b_0!$A$10:$AQ$100,MATCH(FIXED(W$6,0,TRUE),ES_P2b_0!$A$10:$AQ$10,0),FALSE))</f>
        <v>:</v>
      </c>
    </row>
    <row r="16" spans="1:23">
      <c r="A16" s="230" t="str">
        <f>lookup!Z11</f>
        <v>Estonia</v>
      </c>
      <c r="B16" s="232" t="str">
        <f>VLOOKUP(A16,lookup!$Z$2:$AA$77,2,FALSE)</f>
        <v>Εσθονία</v>
      </c>
      <c r="C16" s="232" t="str">
        <f>IF(ISNA(VLOOKUP($A16,ES_P2b_0!$A$10:$AQ$100,MATCH(FIXED(C$6,0,TRUE),ES_P2b_0!$A$10:$AQ$10,0),FALSE)),":",VLOOKUP($A16,ES_P2b_0!$A$10:$AQ$100,MATCH(FIXED(C$6,0,TRUE),ES_P2b_0!$A$10:$AQ$10,0),FALSE))</f>
        <v>:</v>
      </c>
      <c r="D16" s="232" t="str">
        <f>IF(ISNA(VLOOKUP($A16,ES_P2b_0!$A$10:$AQ$100,MATCH(FIXED(D$6,0,TRUE),ES_P2b_0!$A$10:$AQ$10,0),FALSE)),":",VLOOKUP($A16,ES_P2b_0!$A$10:$AQ$100,MATCH(FIXED(D$6,0,TRUE),ES_P2b_0!$A$10:$AQ$10,0),FALSE))</f>
        <v>:</v>
      </c>
      <c r="E16" s="232" t="str">
        <f>IF(ISNA(VLOOKUP($A16,ES_P2b_0!$A$10:$AQ$100,MATCH(FIXED(E$6,0,TRUE),ES_P2b_0!$A$10:$AQ$10,0),FALSE)),":",VLOOKUP($A16,ES_P2b_0!$A$10:$AQ$100,MATCH(FIXED(E$6,0,TRUE),ES_P2b_0!$A$10:$AQ$10,0),FALSE))</f>
        <v>:</v>
      </c>
      <c r="F16" s="232" t="str">
        <f>IF(ISNA(VLOOKUP($A16,ES_P2b_0!$A$10:$AQ$100,MATCH(FIXED(F$6,0,TRUE),ES_P2b_0!$A$10:$AQ$10,0),FALSE)),":",VLOOKUP($A16,ES_P2b_0!$A$10:$AQ$100,MATCH(FIXED(F$6,0,TRUE),ES_P2b_0!$A$10:$AQ$10,0),FALSE))</f>
        <v>:</v>
      </c>
      <c r="G16" s="232" t="str">
        <f>IF(ISNA(VLOOKUP($A16,ES_P2b_0!$A$10:$AQ$100,MATCH(FIXED(G$6,0,TRUE),ES_P2b_0!$A$10:$AQ$10,0),FALSE)),":",VLOOKUP($A16,ES_P2b_0!$A$10:$AQ$100,MATCH(FIXED(G$6,0,TRUE),ES_P2b_0!$A$10:$AQ$10,0),FALSE))</f>
        <v>:</v>
      </c>
      <c r="H16" s="232" t="str">
        <f>IF(ISNA(VLOOKUP($A16,ES_P2b_0!$A$10:$AQ$100,MATCH(FIXED(H$6,0,TRUE),ES_P2b_0!$A$10:$AQ$10,0),FALSE)),":",VLOOKUP($A16,ES_P2b_0!$A$10:$AQ$100,MATCH(FIXED(H$6,0,TRUE),ES_P2b_0!$A$10:$AQ$10,0),FALSE))</f>
        <v>:</v>
      </c>
      <c r="I16" s="232">
        <f>IF(ISNA(VLOOKUP($A16,ES_P2b_0!$A$10:$AQ$100,MATCH(FIXED(I$6,0,TRUE),ES_P2b_0!$A$10:$AQ$10,0),FALSE)),":",VLOOKUP($A16,ES_P2b_0!$A$10:$AQ$100,MATCH(FIXED(I$6,0,TRUE),ES_P2b_0!$A$10:$AQ$10,0),FALSE))</f>
        <v>5.8</v>
      </c>
      <c r="J16" s="232">
        <f>IF(ISNA(VLOOKUP($A16,ES_P2b_0!$A$10:$AQ$100,MATCH(FIXED(J$6,0,TRUE),ES_P2b_0!$A$10:$AQ$10,0),FALSE)),":",VLOOKUP($A16,ES_P2b_0!$A$10:$AQ$100,MATCH(FIXED(J$6,0,TRUE),ES_P2b_0!$A$10:$AQ$10,0),FALSE))</f>
        <v>4.5999999999999996</v>
      </c>
      <c r="K16" s="232">
        <f>IF(ISNA(VLOOKUP($A16,ES_P2b_0!$A$10:$AQ$100,MATCH(FIXED(K$6,0,TRUE),ES_P2b_0!$A$10:$AQ$10,0),FALSE)),":",VLOOKUP($A16,ES_P2b_0!$A$10:$AQ$100,MATCH(FIXED(K$6,0,TRUE),ES_P2b_0!$A$10:$AQ$10,0),FALSE))</f>
        <v>6.4</v>
      </c>
      <c r="L16" s="232">
        <f>IF(ISNA(VLOOKUP($A16,ES_P2b_0!$A$10:$AQ$100,MATCH(FIXED(L$6,0,TRUE),ES_P2b_0!$A$10:$AQ$10,0),FALSE)),":",VLOOKUP($A16,ES_P2b_0!$A$10:$AQ$100,MATCH(FIXED(L$6,0,TRUE),ES_P2b_0!$A$10:$AQ$10,0),FALSE))</f>
        <v>5.6</v>
      </c>
      <c r="M16" s="232">
        <f>IF(ISNA(VLOOKUP($A16,ES_P2b_0!$A$10:$AQ$100,MATCH(FIXED(M$6,0,TRUE),ES_P2b_0!$A$10:$AQ$10,0),FALSE)),":",VLOOKUP($A16,ES_P2b_0!$A$10:$AQ$100,MATCH(FIXED(M$6,0,TRUE),ES_P2b_0!$A$10:$AQ$10,0),FALSE))</f>
        <v>6</v>
      </c>
      <c r="N16" s="232">
        <f>IF(ISNA(VLOOKUP($A16,ES_P2b_0!$A$10:$AQ$100,MATCH(FIXED(N$6,0,TRUE),ES_P2b_0!$A$10:$AQ$10,0),FALSE)),":",VLOOKUP($A16,ES_P2b_0!$A$10:$AQ$100,MATCH(FIXED(N$6,0,TRUE),ES_P2b_0!$A$10:$AQ$10,0),FALSE))</f>
        <v>5.0999999999999996</v>
      </c>
      <c r="O16" s="232">
        <f>IF(ISNA(VLOOKUP($A16,ES_P2b_0!$A$10:$AQ$100,MATCH(FIXED(O$6,0,TRUE),ES_P2b_0!$A$10:$AQ$10,0),FALSE)),":",VLOOKUP($A16,ES_P2b_0!$A$10:$AQ$100,MATCH(FIXED(O$6,0,TRUE),ES_P2b_0!$A$10:$AQ$10,0),FALSE))</f>
        <v>6.6</v>
      </c>
      <c r="P16" s="232">
        <f>IF(ISNA(VLOOKUP($A16,ES_P2b_0!$A$10:$AQ$100,MATCH(FIXED(P$6,0,TRUE),ES_P2b_0!$A$10:$AQ$10,0),FALSE)),":",VLOOKUP($A16,ES_P2b_0!$A$10:$AQ$100,MATCH(FIXED(P$6,0,TRUE),ES_P2b_0!$A$10:$AQ$10,0),FALSE))</f>
        <v>-2.8</v>
      </c>
      <c r="Q16" s="232">
        <f>IF(ISNA(VLOOKUP($A16,ES_P2b_0!$A$10:$AQ$100,MATCH(FIXED(Q$6,0,TRUE),ES_P2b_0!$A$10:$AQ$10,0),FALSE)),":",VLOOKUP($A16,ES_P2b_0!$A$10:$AQ$100,MATCH(FIXED(Q$6,0,TRUE),ES_P2b_0!$A$10:$AQ$10,0),FALSE))</f>
        <v>2.5</v>
      </c>
      <c r="R16" s="232">
        <f>IF(ISNA(VLOOKUP($A16,ES_P2b_0!$A$10:$AQ$100,MATCH(FIXED(R$6,0,TRUE),ES_P2b_0!$A$10:$AQ$10,0),FALSE)),":",VLOOKUP($A16,ES_P2b_0!$A$10:$AQ$100,MATCH(FIXED(R$6,0,TRUE),ES_P2b_0!$A$10:$AQ$10,0),FALSE))</f>
        <v>5.8</v>
      </c>
      <c r="S16" s="232">
        <f>IF(ISNA(VLOOKUP($A16,ES_P2b_0!$A$10:$AQ$100,MATCH(FIXED(S$6,0,TRUE),ES_P2b_0!$A$10:$AQ$10,0),FALSE)),":",VLOOKUP($A16,ES_P2b_0!$A$10:$AQ$100,MATCH(FIXED(S$6,0,TRUE),ES_P2b_0!$A$10:$AQ$10,0),FALSE))</f>
        <v>-0.7</v>
      </c>
      <c r="T16" s="232">
        <f>IF(ISNA(VLOOKUP($A16,ES_P2b_0!$A$10:$AQ$100,MATCH(FIXED(T$6,0,TRUE),ES_P2b_0!$A$10:$AQ$10,0),FALSE)),":",VLOOKUP($A16,ES_P2b_0!$A$10:$AQ$100,MATCH(FIXED(T$6,0,TRUE),ES_P2b_0!$A$10:$AQ$10,0),FALSE))</f>
        <v>4.0999999999999996</v>
      </c>
      <c r="U16" s="232">
        <f>IF(ISNA(VLOOKUP($A16,ES_P2b_0!$A$10:$AQ$100,MATCH(FIXED(U$6,0,TRUE),ES_P2b_0!$A$10:$AQ$10,0),FALSE)),":",VLOOKUP($A16,ES_P2b_0!$A$10:$AQ$100,MATCH(FIXED(U$6,0,TRUE),ES_P2b_0!$A$10:$AQ$10,0),FALSE))</f>
        <v>1.5</v>
      </c>
      <c r="V16" s="232" t="str">
        <f>IF(ISNA(VLOOKUP($A16,ES_P2b_0!$A$10:$AQ$100,MATCH(FIXED(V$6,0,TRUE),ES_P2b_0!$A$10:$AQ$10,0),FALSE)),":",VLOOKUP($A16,ES_P2b_0!$A$10:$AQ$100,MATCH(FIXED(V$6,0,TRUE),ES_P2b_0!$A$10:$AQ$10,0),FALSE))</f>
        <v>:</v>
      </c>
      <c r="W16" s="232" t="str">
        <f>IF(ISNA(VLOOKUP($A16,ES_P2b_0!$A$10:$AQ$100,MATCH(FIXED(W$6,0,TRUE),ES_P2b_0!$A$10:$AQ$10,0),FALSE)),":",VLOOKUP($A16,ES_P2b_0!$A$10:$AQ$100,MATCH(FIXED(W$6,0,TRUE),ES_P2b_0!$A$10:$AQ$10,0),FALSE))</f>
        <v>:</v>
      </c>
    </row>
    <row r="17" spans="1:23">
      <c r="A17" s="230" t="str">
        <f>lookup!Z12</f>
        <v>Ireland</v>
      </c>
      <c r="B17" s="232" t="str">
        <f>VLOOKUP(A17,lookup!$Z$2:$AA$77,2,FALSE)</f>
        <v>Ιρλανδία</v>
      </c>
      <c r="C17" s="232" t="str">
        <f>IF(ISNA(VLOOKUP($A17,ES_P2b_0!$A$10:$AQ$100,MATCH(FIXED(C$6,0,TRUE),ES_P2b_0!$A$10:$AQ$10,0),FALSE)),":",VLOOKUP($A17,ES_P2b_0!$A$10:$AQ$100,MATCH(FIXED(C$6,0,TRUE),ES_P2b_0!$A$10:$AQ$10,0),FALSE))</f>
        <v>:</v>
      </c>
      <c r="D17" s="232" t="str">
        <f>IF(ISNA(VLOOKUP($A17,ES_P2b_0!$A$10:$AQ$100,MATCH(FIXED(D$6,0,TRUE),ES_P2b_0!$A$10:$AQ$10,0),FALSE)),":",VLOOKUP($A17,ES_P2b_0!$A$10:$AQ$100,MATCH(FIXED(D$6,0,TRUE),ES_P2b_0!$A$10:$AQ$10,0),FALSE))</f>
        <v>:</v>
      </c>
      <c r="E17" s="232" t="str">
        <f>IF(ISNA(VLOOKUP($A17,ES_P2b_0!$A$10:$AQ$100,MATCH(FIXED(E$6,0,TRUE),ES_P2b_0!$A$10:$AQ$10,0),FALSE)),":",VLOOKUP($A17,ES_P2b_0!$A$10:$AQ$100,MATCH(FIXED(E$6,0,TRUE),ES_P2b_0!$A$10:$AQ$10,0),FALSE))</f>
        <v>:</v>
      </c>
      <c r="F17" s="232" t="str">
        <f>IF(ISNA(VLOOKUP($A17,ES_P2b_0!$A$10:$AQ$100,MATCH(FIXED(F$6,0,TRUE),ES_P2b_0!$A$10:$AQ$10,0),FALSE)),":",VLOOKUP($A17,ES_P2b_0!$A$10:$AQ$100,MATCH(FIXED(F$6,0,TRUE),ES_P2b_0!$A$10:$AQ$10,0),FALSE))</f>
        <v>:</v>
      </c>
      <c r="G17" s="232">
        <f>IF(ISNA(VLOOKUP($A17,ES_P2b_0!$A$10:$AQ$100,MATCH(FIXED(G$6,0,TRUE),ES_P2b_0!$A$10:$AQ$10,0),FALSE)),":",VLOOKUP($A17,ES_P2b_0!$A$10:$AQ$100,MATCH(FIXED(G$6,0,TRUE),ES_P2b_0!$A$10:$AQ$10,0),FALSE))</f>
        <v>4.8</v>
      </c>
      <c r="H17" s="232">
        <f>IF(ISNA(VLOOKUP($A17,ES_P2b_0!$A$10:$AQ$100,MATCH(FIXED(H$6,0,TRUE),ES_P2b_0!$A$10:$AQ$10,0),FALSE)),":",VLOOKUP($A17,ES_P2b_0!$A$10:$AQ$100,MATCH(FIXED(H$6,0,TRUE),ES_P2b_0!$A$10:$AQ$10,0),FALSE))</f>
        <v>6.4</v>
      </c>
      <c r="I17" s="232">
        <f>IF(ISNA(VLOOKUP($A17,ES_P2b_0!$A$10:$AQ$100,MATCH(FIXED(I$6,0,TRUE),ES_P2b_0!$A$10:$AQ$10,0),FALSE)),":",VLOOKUP($A17,ES_P2b_0!$A$10:$AQ$100,MATCH(FIXED(I$6,0,TRUE),ES_P2b_0!$A$10:$AQ$10,0),FALSE))</f>
        <v>2.2999999999999998</v>
      </c>
      <c r="J17" s="232">
        <f>IF(ISNA(VLOOKUP($A17,ES_P2b_0!$A$10:$AQ$100,MATCH(FIXED(J$6,0,TRUE),ES_P2b_0!$A$10:$AQ$10,0),FALSE)),":",VLOOKUP($A17,ES_P2b_0!$A$10:$AQ$100,MATCH(FIXED(J$6,0,TRUE),ES_P2b_0!$A$10:$AQ$10,0),FALSE))</f>
        <v>4.8</v>
      </c>
      <c r="K17" s="232">
        <f>IF(ISNA(VLOOKUP($A17,ES_P2b_0!$A$10:$AQ$100,MATCH(FIXED(K$6,0,TRUE),ES_P2b_0!$A$10:$AQ$10,0),FALSE)),":",VLOOKUP($A17,ES_P2b_0!$A$10:$AQ$100,MATCH(FIXED(K$6,0,TRUE),ES_P2b_0!$A$10:$AQ$10,0),FALSE))</f>
        <v>2.8</v>
      </c>
      <c r="L17" s="232">
        <f>IF(ISNA(VLOOKUP($A17,ES_P2b_0!$A$10:$AQ$100,MATCH(FIXED(L$6,0,TRUE),ES_P2b_0!$A$10:$AQ$10,0),FALSE)),":",VLOOKUP($A17,ES_P2b_0!$A$10:$AQ$100,MATCH(FIXED(L$6,0,TRUE),ES_P2b_0!$A$10:$AQ$10,0),FALSE))</f>
        <v>1.4</v>
      </c>
      <c r="M17" s="232">
        <f>IF(ISNA(VLOOKUP($A17,ES_P2b_0!$A$10:$AQ$100,MATCH(FIXED(M$6,0,TRUE),ES_P2b_0!$A$10:$AQ$10,0),FALSE)),":",VLOOKUP($A17,ES_P2b_0!$A$10:$AQ$100,MATCH(FIXED(M$6,0,TRUE),ES_P2b_0!$A$10:$AQ$10,0),FALSE))</f>
        <v>0.7</v>
      </c>
      <c r="N17" s="232">
        <f>IF(ISNA(VLOOKUP($A17,ES_P2b_0!$A$10:$AQ$100,MATCH(FIXED(N$6,0,TRUE),ES_P2b_0!$A$10:$AQ$10,0),FALSE)),":",VLOOKUP($A17,ES_P2b_0!$A$10:$AQ$100,MATCH(FIXED(N$6,0,TRUE),ES_P2b_0!$A$10:$AQ$10,0),FALSE))</f>
        <v>1.1000000000000001</v>
      </c>
      <c r="O17" s="232">
        <f>IF(ISNA(VLOOKUP($A17,ES_P2b_0!$A$10:$AQ$100,MATCH(FIXED(O$6,0,TRUE),ES_P2b_0!$A$10:$AQ$10,0),FALSE)),":",VLOOKUP($A17,ES_P2b_0!$A$10:$AQ$100,MATCH(FIXED(O$6,0,TRUE),ES_P2b_0!$A$10:$AQ$10,0),FALSE))</f>
        <v>1.3</v>
      </c>
      <c r="P17" s="232">
        <f>IF(ISNA(VLOOKUP($A17,ES_P2b_0!$A$10:$AQ$100,MATCH(FIXED(P$6,0,TRUE),ES_P2b_0!$A$10:$AQ$10,0),FALSE)),":",VLOOKUP($A17,ES_P2b_0!$A$10:$AQ$100,MATCH(FIXED(P$6,0,TRUE),ES_P2b_0!$A$10:$AQ$10,0),FALSE))</f>
        <v>-0.4</v>
      </c>
      <c r="Q17" s="232">
        <f>IF(ISNA(VLOOKUP($A17,ES_P2b_0!$A$10:$AQ$100,MATCH(FIXED(Q$6,0,TRUE),ES_P2b_0!$A$10:$AQ$10,0),FALSE)),":",VLOOKUP($A17,ES_P2b_0!$A$10:$AQ$100,MATCH(FIXED(Q$6,0,TRUE),ES_P2b_0!$A$10:$AQ$10,0),FALSE))</f>
        <v>3.4</v>
      </c>
      <c r="R17" s="232">
        <f>IF(ISNA(VLOOKUP($A17,ES_P2b_0!$A$10:$AQ$100,MATCH(FIXED(R$6,0,TRUE),ES_P2b_0!$A$10:$AQ$10,0),FALSE)),":",VLOOKUP($A17,ES_P2b_0!$A$10:$AQ$100,MATCH(FIXED(R$6,0,TRUE),ES_P2b_0!$A$10:$AQ$10,0),FALSE))</f>
        <v>3.7</v>
      </c>
      <c r="S17" s="232">
        <f>IF(ISNA(VLOOKUP($A17,ES_P2b_0!$A$10:$AQ$100,MATCH(FIXED(S$6,0,TRUE),ES_P2b_0!$A$10:$AQ$10,0),FALSE)),":",VLOOKUP($A17,ES_P2b_0!$A$10:$AQ$100,MATCH(FIXED(S$6,0,TRUE),ES_P2b_0!$A$10:$AQ$10,0),FALSE))</f>
        <v>4</v>
      </c>
      <c r="T17" s="232">
        <f>IF(ISNA(VLOOKUP($A17,ES_P2b_0!$A$10:$AQ$100,MATCH(FIXED(T$6,0,TRUE),ES_P2b_0!$A$10:$AQ$10,0),FALSE)),":",VLOOKUP($A17,ES_P2b_0!$A$10:$AQ$100,MATCH(FIXED(T$6,0,TRUE),ES_P2b_0!$A$10:$AQ$10,0),FALSE))</f>
        <v>0.5</v>
      </c>
      <c r="U17" s="232">
        <f>IF(ISNA(VLOOKUP($A17,ES_P2b_0!$A$10:$AQ$100,MATCH(FIXED(U$6,0,TRUE),ES_P2b_0!$A$10:$AQ$10,0),FALSE)),":",VLOOKUP($A17,ES_P2b_0!$A$10:$AQ$100,MATCH(FIXED(U$6,0,TRUE),ES_P2b_0!$A$10:$AQ$10,0),FALSE))</f>
        <v>-3.1</v>
      </c>
      <c r="V17" s="232" t="str">
        <f>IF(ISNA(VLOOKUP($A17,ES_P2b_0!$A$10:$AQ$100,MATCH(FIXED(V$6,0,TRUE),ES_P2b_0!$A$10:$AQ$10,0),FALSE)),":",VLOOKUP($A17,ES_P2b_0!$A$10:$AQ$100,MATCH(FIXED(V$6,0,TRUE),ES_P2b_0!$A$10:$AQ$10,0),FALSE))</f>
        <v>:</v>
      </c>
      <c r="W17" s="232" t="str">
        <f>IF(ISNA(VLOOKUP($A17,ES_P2b_0!$A$10:$AQ$100,MATCH(FIXED(W$6,0,TRUE),ES_P2b_0!$A$10:$AQ$10,0),FALSE)),":",VLOOKUP($A17,ES_P2b_0!$A$10:$AQ$100,MATCH(FIXED(W$6,0,TRUE),ES_P2b_0!$A$10:$AQ$10,0),FALSE))</f>
        <v>:</v>
      </c>
    </row>
    <row r="18" spans="1:23">
      <c r="A18" s="230" t="str">
        <f>lookup!Z13</f>
        <v>Greece</v>
      </c>
      <c r="B18" s="232" t="str">
        <f>VLOOKUP(A18,lookup!$Z$2:$AA$77,2,FALSE)</f>
        <v>Ελλάδα</v>
      </c>
      <c r="C18" s="232" t="str">
        <f>IF(ISNA(VLOOKUP($A18,ES_P2b_0!$A$10:$AQ$100,MATCH(FIXED(C$6,0,TRUE),ES_P2b_0!$A$10:$AQ$10,0),FALSE)),":",VLOOKUP($A18,ES_P2b_0!$A$10:$AQ$100,MATCH(FIXED(C$6,0,TRUE),ES_P2b_0!$A$10:$AQ$10,0),FALSE))</f>
        <v>:</v>
      </c>
      <c r="D18" s="232" t="str">
        <f>IF(ISNA(VLOOKUP($A18,ES_P2b_0!$A$10:$AQ$100,MATCH(FIXED(D$6,0,TRUE),ES_P2b_0!$A$10:$AQ$10,0),FALSE)),":",VLOOKUP($A18,ES_P2b_0!$A$10:$AQ$100,MATCH(FIXED(D$6,0,TRUE),ES_P2b_0!$A$10:$AQ$10,0),FALSE))</f>
        <v>:</v>
      </c>
      <c r="E18" s="232" t="str">
        <f>IF(ISNA(VLOOKUP($A18,ES_P2b_0!$A$10:$AQ$100,MATCH(FIXED(E$6,0,TRUE),ES_P2b_0!$A$10:$AQ$10,0),FALSE)),":",VLOOKUP($A18,ES_P2b_0!$A$10:$AQ$100,MATCH(FIXED(E$6,0,TRUE),ES_P2b_0!$A$10:$AQ$10,0),FALSE))</f>
        <v>:</v>
      </c>
      <c r="F18" s="232" t="str">
        <f>IF(ISNA(VLOOKUP($A18,ES_P2b_0!$A$10:$AQ$100,MATCH(FIXED(F$6,0,TRUE),ES_P2b_0!$A$10:$AQ$10,0),FALSE)),":",VLOOKUP($A18,ES_P2b_0!$A$10:$AQ$100,MATCH(FIXED(F$6,0,TRUE),ES_P2b_0!$A$10:$AQ$10,0),FALSE))</f>
        <v>:</v>
      </c>
      <c r="G18" s="232" t="str">
        <f>IF(ISNA(VLOOKUP($A18,ES_P2b_0!$A$10:$AQ$100,MATCH(FIXED(G$6,0,TRUE),ES_P2b_0!$A$10:$AQ$10,0),FALSE)),":",VLOOKUP($A18,ES_P2b_0!$A$10:$AQ$100,MATCH(FIXED(G$6,0,TRUE),ES_P2b_0!$A$10:$AQ$10,0),FALSE))</f>
        <v>:</v>
      </c>
      <c r="H18" s="232" t="str">
        <f>IF(ISNA(VLOOKUP($A18,ES_P2b_0!$A$10:$AQ$100,MATCH(FIXED(H$6,0,TRUE),ES_P2b_0!$A$10:$AQ$10,0),FALSE)),":",VLOOKUP($A18,ES_P2b_0!$A$10:$AQ$100,MATCH(FIXED(H$6,0,TRUE),ES_P2b_0!$A$10:$AQ$10,0),FALSE))</f>
        <v>:</v>
      </c>
      <c r="I18" s="232">
        <f>IF(ISNA(VLOOKUP($A18,ES_P2b_0!$A$10:$AQ$100,MATCH(FIXED(I$6,0,TRUE),ES_P2b_0!$A$10:$AQ$10,0),FALSE)),":",VLOOKUP($A18,ES_P2b_0!$A$10:$AQ$100,MATCH(FIXED(I$6,0,TRUE),ES_P2b_0!$A$10:$AQ$10,0),FALSE))</f>
        <v>4</v>
      </c>
      <c r="J18" s="232">
        <f>IF(ISNA(VLOOKUP($A18,ES_P2b_0!$A$10:$AQ$100,MATCH(FIXED(J$6,0,TRUE),ES_P2b_0!$A$10:$AQ$10,0),FALSE)),":",VLOOKUP($A18,ES_P2b_0!$A$10:$AQ$100,MATCH(FIXED(J$6,0,TRUE),ES_P2b_0!$A$10:$AQ$10,0),FALSE))</f>
        <v>1.7</v>
      </c>
      <c r="K18" s="232">
        <f>IF(ISNA(VLOOKUP($A18,ES_P2b_0!$A$10:$AQ$100,MATCH(FIXED(K$6,0,TRUE),ES_P2b_0!$A$10:$AQ$10,0),FALSE)),":",VLOOKUP($A18,ES_P2b_0!$A$10:$AQ$100,MATCH(FIXED(K$6,0,TRUE),ES_P2b_0!$A$10:$AQ$10,0),FALSE))</f>
        <v>5</v>
      </c>
      <c r="L18" s="232">
        <f>IF(ISNA(VLOOKUP($A18,ES_P2b_0!$A$10:$AQ$100,MATCH(FIXED(L$6,0,TRUE),ES_P2b_0!$A$10:$AQ$10,0),FALSE)),":",VLOOKUP($A18,ES_P2b_0!$A$10:$AQ$100,MATCH(FIXED(L$6,0,TRUE),ES_P2b_0!$A$10:$AQ$10,0),FALSE))</f>
        <v>2.9</v>
      </c>
      <c r="M18" s="232">
        <f>IF(ISNA(VLOOKUP($A18,ES_P2b_0!$A$10:$AQ$100,MATCH(FIXED(M$6,0,TRUE),ES_P2b_0!$A$10:$AQ$10,0),FALSE)),":",VLOOKUP($A18,ES_P2b_0!$A$10:$AQ$100,MATCH(FIXED(M$6,0,TRUE),ES_P2b_0!$A$10:$AQ$10,0),FALSE))</f>
        <v>-1.3</v>
      </c>
      <c r="N18" s="232">
        <f>IF(ISNA(VLOOKUP($A18,ES_P2b_0!$A$10:$AQ$100,MATCH(FIXED(N$6,0,TRUE),ES_P2b_0!$A$10:$AQ$10,0),FALSE)),":",VLOOKUP($A18,ES_P2b_0!$A$10:$AQ$100,MATCH(FIXED(N$6,0,TRUE),ES_P2b_0!$A$10:$AQ$10,0),FALSE))</f>
        <v>5</v>
      </c>
      <c r="O18" s="232">
        <f>IF(ISNA(VLOOKUP($A18,ES_P2b_0!$A$10:$AQ$100,MATCH(FIXED(O$6,0,TRUE),ES_P2b_0!$A$10:$AQ$10,0),FALSE)),":",VLOOKUP($A18,ES_P2b_0!$A$10:$AQ$100,MATCH(FIXED(O$6,0,TRUE),ES_P2b_0!$A$10:$AQ$10,0),FALSE))</f>
        <v>3.5</v>
      </c>
      <c r="P18" s="232">
        <f>IF(ISNA(VLOOKUP($A18,ES_P2b_0!$A$10:$AQ$100,MATCH(FIXED(P$6,0,TRUE),ES_P2b_0!$A$10:$AQ$10,0),FALSE)),":",VLOOKUP($A18,ES_P2b_0!$A$10:$AQ$100,MATCH(FIXED(P$6,0,TRUE),ES_P2b_0!$A$10:$AQ$10,0),FALSE))</f>
        <v>3</v>
      </c>
      <c r="Q18" s="232">
        <f>IF(ISNA(VLOOKUP($A18,ES_P2b_0!$A$10:$AQ$100,MATCH(FIXED(Q$6,0,TRUE),ES_P2b_0!$A$10:$AQ$10,0),FALSE)),":",VLOOKUP($A18,ES_P2b_0!$A$10:$AQ$100,MATCH(FIXED(Q$6,0,TRUE),ES_P2b_0!$A$10:$AQ$10,0),FALSE))</f>
        <v>-4.9000000000000004</v>
      </c>
      <c r="R18" s="232">
        <f>IF(ISNA(VLOOKUP($A18,ES_P2b_0!$A$10:$AQ$100,MATCH(FIXED(R$6,0,TRUE),ES_P2b_0!$A$10:$AQ$10,0),FALSE)),":",VLOOKUP($A18,ES_P2b_0!$A$10:$AQ$100,MATCH(FIXED(R$6,0,TRUE),ES_P2b_0!$A$10:$AQ$10,0),FALSE))</f>
        <v>-3.3</v>
      </c>
      <c r="S18" s="232">
        <f>IF(ISNA(VLOOKUP($A18,ES_P2b_0!$A$10:$AQ$100,MATCH(FIXED(S$6,0,TRUE),ES_P2b_0!$A$10:$AQ$10,0),FALSE)),":",VLOOKUP($A18,ES_P2b_0!$A$10:$AQ$100,MATCH(FIXED(S$6,0,TRUE),ES_P2b_0!$A$10:$AQ$10,0),FALSE))</f>
        <v>-2.7</v>
      </c>
      <c r="T18" s="232">
        <f>IF(ISNA(VLOOKUP($A18,ES_P2b_0!$A$10:$AQ$100,MATCH(FIXED(T$6,0,TRUE),ES_P2b_0!$A$10:$AQ$10,0),FALSE)),":",VLOOKUP($A18,ES_P2b_0!$A$10:$AQ$100,MATCH(FIXED(T$6,0,TRUE),ES_P2b_0!$A$10:$AQ$10,0),FALSE))</f>
        <v>1.7</v>
      </c>
      <c r="U18" s="232">
        <f>IF(ISNA(VLOOKUP($A18,ES_P2b_0!$A$10:$AQ$100,MATCH(FIXED(U$6,0,TRUE),ES_P2b_0!$A$10:$AQ$10,0),FALSE)),":",VLOOKUP($A18,ES_P2b_0!$A$10:$AQ$100,MATCH(FIXED(U$6,0,TRUE),ES_P2b_0!$A$10:$AQ$10,0),FALSE))</f>
        <v>0.1</v>
      </c>
      <c r="V18" s="232" t="str">
        <f>IF(ISNA(VLOOKUP($A18,ES_P2b_0!$A$10:$AQ$100,MATCH(FIXED(V$6,0,TRUE),ES_P2b_0!$A$10:$AQ$10,0),FALSE)),":",VLOOKUP($A18,ES_P2b_0!$A$10:$AQ$100,MATCH(FIXED(V$6,0,TRUE),ES_P2b_0!$A$10:$AQ$10,0),FALSE))</f>
        <v>:</v>
      </c>
      <c r="W18" s="232" t="str">
        <f>IF(ISNA(VLOOKUP($A18,ES_P2b_0!$A$10:$AQ$100,MATCH(FIXED(W$6,0,TRUE),ES_P2b_0!$A$10:$AQ$10,0),FALSE)),":",VLOOKUP($A18,ES_P2b_0!$A$10:$AQ$100,MATCH(FIXED(W$6,0,TRUE),ES_P2b_0!$A$10:$AQ$10,0),FALSE))</f>
        <v>:</v>
      </c>
    </row>
    <row r="19" spans="1:23">
      <c r="A19" s="230" t="str">
        <f>lookup!Z14</f>
        <v>Spain</v>
      </c>
      <c r="B19" s="232" t="str">
        <f>VLOOKUP(A19,lookup!$Z$2:$AA$77,2,FALSE)</f>
        <v>Ισπανία</v>
      </c>
      <c r="C19" s="232" t="str">
        <f>IF(ISNA(VLOOKUP($A19,ES_P2b_0!$A$10:$AQ$100,MATCH(FIXED(C$6,0,TRUE),ES_P2b_0!$A$10:$AQ$10,0),FALSE)),":",VLOOKUP($A19,ES_P2b_0!$A$10:$AQ$100,MATCH(FIXED(C$6,0,TRUE),ES_P2b_0!$A$10:$AQ$10,0),FALSE))</f>
        <v>:</v>
      </c>
      <c r="D19" s="232">
        <f>IF(ISNA(VLOOKUP($A19,ES_P2b_0!$A$10:$AQ$100,MATCH(FIXED(D$6,0,TRUE),ES_P2b_0!$A$10:$AQ$10,0),FALSE)),":",VLOOKUP($A19,ES_P2b_0!$A$10:$AQ$100,MATCH(FIXED(D$6,0,TRUE),ES_P2b_0!$A$10:$AQ$10,0),FALSE))</f>
        <v>1.1000000000000001</v>
      </c>
      <c r="E19" s="232">
        <f>IF(ISNA(VLOOKUP($A19,ES_P2b_0!$A$10:$AQ$100,MATCH(FIXED(E$6,0,TRUE),ES_P2b_0!$A$10:$AQ$10,0),FALSE)),":",VLOOKUP($A19,ES_P2b_0!$A$10:$AQ$100,MATCH(FIXED(E$6,0,TRUE),ES_P2b_0!$A$10:$AQ$10,0),FALSE))</f>
        <v>0.3</v>
      </c>
      <c r="F19" s="232">
        <f>IF(ISNA(VLOOKUP($A19,ES_P2b_0!$A$10:$AQ$100,MATCH(FIXED(F$6,0,TRUE),ES_P2b_0!$A$10:$AQ$10,0),FALSE)),":",VLOOKUP($A19,ES_P2b_0!$A$10:$AQ$100,MATCH(FIXED(F$6,0,TRUE),ES_P2b_0!$A$10:$AQ$10,0),FALSE))</f>
        <v>-0.2</v>
      </c>
      <c r="G19" s="232">
        <f>IF(ISNA(VLOOKUP($A19,ES_P2b_0!$A$10:$AQ$100,MATCH(FIXED(G$6,0,TRUE),ES_P2b_0!$A$10:$AQ$10,0),FALSE)),":",VLOOKUP($A19,ES_P2b_0!$A$10:$AQ$100,MATCH(FIXED(G$6,0,TRUE),ES_P2b_0!$A$10:$AQ$10,0),FALSE))</f>
        <v>0.1</v>
      </c>
      <c r="H19" s="232">
        <f>IF(ISNA(VLOOKUP($A19,ES_P2b_0!$A$10:$AQ$100,MATCH(FIXED(H$6,0,TRUE),ES_P2b_0!$A$10:$AQ$10,0),FALSE)),":",VLOOKUP($A19,ES_P2b_0!$A$10:$AQ$100,MATCH(FIXED(H$6,0,TRUE),ES_P2b_0!$A$10:$AQ$10,0),FALSE))</f>
        <v>0</v>
      </c>
      <c r="I19" s="232">
        <f>IF(ISNA(VLOOKUP($A19,ES_P2b_0!$A$10:$AQ$100,MATCH(FIXED(I$6,0,TRUE),ES_P2b_0!$A$10:$AQ$10,0),FALSE)),":",VLOOKUP($A19,ES_P2b_0!$A$10:$AQ$100,MATCH(FIXED(I$6,0,TRUE),ES_P2b_0!$A$10:$AQ$10,0),FALSE))</f>
        <v>0.1</v>
      </c>
      <c r="J19" s="232">
        <f>IF(ISNA(VLOOKUP($A19,ES_P2b_0!$A$10:$AQ$100,MATCH(FIXED(J$6,0,TRUE),ES_P2b_0!$A$10:$AQ$10,0),FALSE)),":",VLOOKUP($A19,ES_P2b_0!$A$10:$AQ$100,MATCH(FIXED(J$6,0,TRUE),ES_P2b_0!$A$10:$AQ$10,0),FALSE))</f>
        <v>0.4</v>
      </c>
      <c r="K19" s="232">
        <f>IF(ISNA(VLOOKUP($A19,ES_P2b_0!$A$10:$AQ$100,MATCH(FIXED(K$6,0,TRUE),ES_P2b_0!$A$10:$AQ$10,0),FALSE)),":",VLOOKUP($A19,ES_P2b_0!$A$10:$AQ$100,MATCH(FIXED(K$6,0,TRUE),ES_P2b_0!$A$10:$AQ$10,0),FALSE))</f>
        <v>0.7</v>
      </c>
      <c r="L19" s="232">
        <f>IF(ISNA(VLOOKUP($A19,ES_P2b_0!$A$10:$AQ$100,MATCH(FIXED(L$6,0,TRUE),ES_P2b_0!$A$10:$AQ$10,0),FALSE)),":",VLOOKUP($A19,ES_P2b_0!$A$10:$AQ$100,MATCH(FIXED(L$6,0,TRUE),ES_P2b_0!$A$10:$AQ$10,0),FALSE))</f>
        <v>0.5</v>
      </c>
      <c r="M19" s="232">
        <f>IF(ISNA(VLOOKUP($A19,ES_P2b_0!$A$10:$AQ$100,MATCH(FIXED(M$6,0,TRUE),ES_P2b_0!$A$10:$AQ$10,0),FALSE)),":",VLOOKUP($A19,ES_P2b_0!$A$10:$AQ$100,MATCH(FIXED(M$6,0,TRUE),ES_P2b_0!$A$10:$AQ$10,0),FALSE))</f>
        <v>0.6</v>
      </c>
      <c r="N19" s="232">
        <f>IF(ISNA(VLOOKUP($A19,ES_P2b_0!$A$10:$AQ$100,MATCH(FIXED(N$6,0,TRUE),ES_P2b_0!$A$10:$AQ$10,0),FALSE)),":",VLOOKUP($A19,ES_P2b_0!$A$10:$AQ$100,MATCH(FIXED(N$6,0,TRUE),ES_P2b_0!$A$10:$AQ$10,0),FALSE))</f>
        <v>0.9</v>
      </c>
      <c r="O19" s="232">
        <f>IF(ISNA(VLOOKUP($A19,ES_P2b_0!$A$10:$AQ$100,MATCH(FIXED(O$6,0,TRUE),ES_P2b_0!$A$10:$AQ$10,0),FALSE)),":",VLOOKUP($A19,ES_P2b_0!$A$10:$AQ$100,MATCH(FIXED(O$6,0,TRUE),ES_P2b_0!$A$10:$AQ$10,0),FALSE))</f>
        <v>1.3</v>
      </c>
      <c r="P19" s="232">
        <f>IF(ISNA(VLOOKUP($A19,ES_P2b_0!$A$10:$AQ$100,MATCH(FIXED(P$6,0,TRUE),ES_P2b_0!$A$10:$AQ$10,0),FALSE)),":",VLOOKUP($A19,ES_P2b_0!$A$10:$AQ$100,MATCH(FIXED(P$6,0,TRUE),ES_P2b_0!$A$10:$AQ$10,0),FALSE))</f>
        <v>0.7</v>
      </c>
      <c r="Q19" s="232">
        <f>IF(ISNA(VLOOKUP($A19,ES_P2b_0!$A$10:$AQ$100,MATCH(FIXED(Q$6,0,TRUE),ES_P2b_0!$A$10:$AQ$10,0),FALSE)),":",VLOOKUP($A19,ES_P2b_0!$A$10:$AQ$100,MATCH(FIXED(Q$6,0,TRUE),ES_P2b_0!$A$10:$AQ$10,0),FALSE))</f>
        <v>2.4</v>
      </c>
      <c r="R19" s="232">
        <f>IF(ISNA(VLOOKUP($A19,ES_P2b_0!$A$10:$AQ$100,MATCH(FIXED(R$6,0,TRUE),ES_P2b_0!$A$10:$AQ$10,0),FALSE)),":",VLOOKUP($A19,ES_P2b_0!$A$10:$AQ$100,MATCH(FIXED(R$6,0,TRUE),ES_P2b_0!$A$10:$AQ$10,0),FALSE))</f>
        <v>1.9</v>
      </c>
      <c r="S19" s="232">
        <f>IF(ISNA(VLOOKUP($A19,ES_P2b_0!$A$10:$AQ$100,MATCH(FIXED(S$6,0,TRUE),ES_P2b_0!$A$10:$AQ$10,0),FALSE)),":",VLOOKUP($A19,ES_P2b_0!$A$10:$AQ$100,MATCH(FIXED(S$6,0,TRUE),ES_P2b_0!$A$10:$AQ$10,0),FALSE))</f>
        <v>1.6</v>
      </c>
      <c r="T19" s="232">
        <f>IF(ISNA(VLOOKUP($A19,ES_P2b_0!$A$10:$AQ$100,MATCH(FIXED(T$6,0,TRUE),ES_P2b_0!$A$10:$AQ$10,0),FALSE)),":",VLOOKUP($A19,ES_P2b_0!$A$10:$AQ$100,MATCH(FIXED(T$6,0,TRUE),ES_P2b_0!$A$10:$AQ$10,0),FALSE))</f>
        <v>3.5</v>
      </c>
      <c r="U19" s="232">
        <f>IF(ISNA(VLOOKUP($A19,ES_P2b_0!$A$10:$AQ$100,MATCH(FIXED(U$6,0,TRUE),ES_P2b_0!$A$10:$AQ$10,0),FALSE)),":",VLOOKUP($A19,ES_P2b_0!$A$10:$AQ$100,MATCH(FIXED(U$6,0,TRUE),ES_P2b_0!$A$10:$AQ$10,0),FALSE))</f>
        <v>1.9</v>
      </c>
      <c r="V19" s="232" t="str">
        <f>IF(ISNA(VLOOKUP($A19,ES_P2b_0!$A$10:$AQ$100,MATCH(FIXED(V$6,0,TRUE),ES_P2b_0!$A$10:$AQ$10,0),FALSE)),":",VLOOKUP($A19,ES_P2b_0!$A$10:$AQ$100,MATCH(FIXED(V$6,0,TRUE),ES_P2b_0!$A$10:$AQ$10,0),FALSE))</f>
        <v>:</v>
      </c>
      <c r="W19" s="232" t="str">
        <f>IF(ISNA(VLOOKUP($A19,ES_P2b_0!$A$10:$AQ$100,MATCH(FIXED(W$6,0,TRUE),ES_P2b_0!$A$10:$AQ$10,0),FALSE)),":",VLOOKUP($A19,ES_P2b_0!$A$10:$AQ$100,MATCH(FIXED(W$6,0,TRUE),ES_P2b_0!$A$10:$AQ$10,0),FALSE))</f>
        <v>:</v>
      </c>
    </row>
    <row r="20" spans="1:23">
      <c r="A20" s="230" t="str">
        <f>lookup!Z15</f>
        <v>France</v>
      </c>
      <c r="B20" s="232" t="str">
        <f>VLOOKUP(A20,lookup!$Z$2:$AA$77,2,FALSE)</f>
        <v>Γαλλία</v>
      </c>
      <c r="C20" s="232">
        <f>IF(ISNA(VLOOKUP($A20,ES_P2b_0!$A$10:$AQ$100,MATCH(FIXED(C$6,0,TRUE),ES_P2b_0!$A$10:$AQ$10,0),FALSE)),":",VLOOKUP($A20,ES_P2b_0!$A$10:$AQ$100,MATCH(FIXED(C$6,0,TRUE),ES_P2b_0!$A$10:$AQ$10,0),FALSE))</f>
        <v>2.6</v>
      </c>
      <c r="D20" s="232">
        <f>IF(ISNA(VLOOKUP($A20,ES_P2b_0!$A$10:$AQ$100,MATCH(FIXED(D$6,0,TRUE),ES_P2b_0!$A$10:$AQ$10,0),FALSE)),":",VLOOKUP($A20,ES_P2b_0!$A$10:$AQ$100,MATCH(FIXED(D$6,0,TRUE),ES_P2b_0!$A$10:$AQ$10,0),FALSE))</f>
        <v>0.4</v>
      </c>
      <c r="E20" s="232">
        <f>IF(ISNA(VLOOKUP($A20,ES_P2b_0!$A$10:$AQ$100,MATCH(FIXED(E$6,0,TRUE),ES_P2b_0!$A$10:$AQ$10,0),FALSE)),":",VLOOKUP($A20,ES_P2b_0!$A$10:$AQ$100,MATCH(FIXED(E$6,0,TRUE),ES_P2b_0!$A$10:$AQ$10,0),FALSE))</f>
        <v>2.1</v>
      </c>
      <c r="F20" s="232">
        <f>IF(ISNA(VLOOKUP($A20,ES_P2b_0!$A$10:$AQ$100,MATCH(FIXED(F$6,0,TRUE),ES_P2b_0!$A$10:$AQ$10,0),FALSE)),":",VLOOKUP($A20,ES_P2b_0!$A$10:$AQ$100,MATCH(FIXED(F$6,0,TRUE),ES_P2b_0!$A$10:$AQ$10,0),FALSE))</f>
        <v>2.5</v>
      </c>
      <c r="G20" s="232">
        <f>IF(ISNA(VLOOKUP($A20,ES_P2b_0!$A$10:$AQ$100,MATCH(FIXED(G$6,0,TRUE),ES_P2b_0!$A$10:$AQ$10,0),FALSE)),":",VLOOKUP($A20,ES_P2b_0!$A$10:$AQ$100,MATCH(FIXED(G$6,0,TRUE),ES_P2b_0!$A$10:$AQ$10,0),FALSE))</f>
        <v>1.6</v>
      </c>
      <c r="H20" s="232">
        <f>IF(ISNA(VLOOKUP($A20,ES_P2b_0!$A$10:$AQ$100,MATCH(FIXED(H$6,0,TRUE),ES_P2b_0!$A$10:$AQ$10,0),FALSE)),":",VLOOKUP($A20,ES_P2b_0!$A$10:$AQ$100,MATCH(FIXED(H$6,0,TRUE),ES_P2b_0!$A$10:$AQ$10,0),FALSE))</f>
        <v>3.5</v>
      </c>
      <c r="I20" s="232">
        <f>IF(ISNA(VLOOKUP($A20,ES_P2b_0!$A$10:$AQ$100,MATCH(FIXED(I$6,0,TRUE),ES_P2b_0!$A$10:$AQ$10,0),FALSE)),":",VLOOKUP($A20,ES_P2b_0!$A$10:$AQ$100,MATCH(FIXED(I$6,0,TRUE),ES_P2b_0!$A$10:$AQ$10,0),FALSE))</f>
        <v>0.9</v>
      </c>
      <c r="J20" s="232">
        <f>IF(ISNA(VLOOKUP($A20,ES_P2b_0!$A$10:$AQ$100,MATCH(FIXED(J$6,0,TRUE),ES_P2b_0!$A$10:$AQ$10,0),FALSE)),":",VLOOKUP($A20,ES_P2b_0!$A$10:$AQ$100,MATCH(FIXED(J$6,0,TRUE),ES_P2b_0!$A$10:$AQ$10,0),FALSE))</f>
        <v>3</v>
      </c>
      <c r="K20" s="232">
        <f>IF(ISNA(VLOOKUP($A20,ES_P2b_0!$A$10:$AQ$100,MATCH(FIXED(K$6,0,TRUE),ES_P2b_0!$A$10:$AQ$10,0),FALSE)),":",VLOOKUP($A20,ES_P2b_0!$A$10:$AQ$100,MATCH(FIXED(K$6,0,TRUE),ES_P2b_0!$A$10:$AQ$10,0),FALSE))</f>
        <v>1</v>
      </c>
      <c r="L20" s="232">
        <f>IF(ISNA(VLOOKUP($A20,ES_P2b_0!$A$10:$AQ$100,MATCH(FIXED(L$6,0,TRUE),ES_P2b_0!$A$10:$AQ$10,0),FALSE)),":",VLOOKUP($A20,ES_P2b_0!$A$10:$AQ$100,MATCH(FIXED(L$6,0,TRUE),ES_P2b_0!$A$10:$AQ$10,0),FALSE))</f>
        <v>0.5</v>
      </c>
      <c r="M20" s="232">
        <f>IF(ISNA(VLOOKUP($A20,ES_P2b_0!$A$10:$AQ$100,MATCH(FIXED(M$6,0,TRUE),ES_P2b_0!$A$10:$AQ$10,0),FALSE)),":",VLOOKUP($A20,ES_P2b_0!$A$10:$AQ$100,MATCH(FIXED(M$6,0,TRUE),ES_P2b_0!$A$10:$AQ$10,0),FALSE))</f>
        <v>1.5</v>
      </c>
      <c r="N20" s="232">
        <f>IF(ISNA(VLOOKUP($A20,ES_P2b_0!$A$10:$AQ$100,MATCH(FIXED(N$6,0,TRUE),ES_P2b_0!$A$10:$AQ$10,0),FALSE)),":",VLOOKUP($A20,ES_P2b_0!$A$10:$AQ$100,MATCH(FIXED(N$6,0,TRUE),ES_P2b_0!$A$10:$AQ$10,0),FALSE))</f>
        <v>2.9</v>
      </c>
      <c r="O20" s="232">
        <f>IF(ISNA(VLOOKUP($A20,ES_P2b_0!$A$10:$AQ$100,MATCH(FIXED(O$6,0,TRUE),ES_P2b_0!$A$10:$AQ$10,0),FALSE)),":",VLOOKUP($A20,ES_P2b_0!$A$10:$AQ$100,MATCH(FIXED(O$6,0,TRUE),ES_P2b_0!$A$10:$AQ$10,0),FALSE))</f>
        <v>0.1</v>
      </c>
      <c r="P20" s="232">
        <f>IF(ISNA(VLOOKUP($A20,ES_P2b_0!$A$10:$AQ$100,MATCH(FIXED(P$6,0,TRUE),ES_P2b_0!$A$10:$AQ$10,0),FALSE)),":",VLOOKUP($A20,ES_P2b_0!$A$10:$AQ$100,MATCH(FIXED(P$6,0,TRUE),ES_P2b_0!$A$10:$AQ$10,0),FALSE))</f>
        <v>-1</v>
      </c>
      <c r="Q20" s="232">
        <f>IF(ISNA(VLOOKUP($A20,ES_P2b_0!$A$10:$AQ$100,MATCH(FIXED(Q$6,0,TRUE),ES_P2b_0!$A$10:$AQ$10,0),FALSE)),":",VLOOKUP($A20,ES_P2b_0!$A$10:$AQ$100,MATCH(FIXED(Q$6,0,TRUE),ES_P2b_0!$A$10:$AQ$10,0),FALSE))</f>
        <v>-0.6</v>
      </c>
      <c r="R20" s="232">
        <f>IF(ISNA(VLOOKUP($A20,ES_P2b_0!$A$10:$AQ$100,MATCH(FIXED(R$6,0,TRUE),ES_P2b_0!$A$10:$AQ$10,0),FALSE)),":",VLOOKUP($A20,ES_P2b_0!$A$10:$AQ$100,MATCH(FIXED(R$6,0,TRUE),ES_P2b_0!$A$10:$AQ$10,0),FALSE))</f>
        <v>1.2</v>
      </c>
      <c r="S20" s="232">
        <f>IF(ISNA(VLOOKUP($A20,ES_P2b_0!$A$10:$AQ$100,MATCH(FIXED(S$6,0,TRUE),ES_P2b_0!$A$10:$AQ$10,0),FALSE)),":",VLOOKUP($A20,ES_P2b_0!$A$10:$AQ$100,MATCH(FIXED(S$6,0,TRUE),ES_P2b_0!$A$10:$AQ$10,0),FALSE))</f>
        <v>1.2</v>
      </c>
      <c r="T20" s="232">
        <f>IF(ISNA(VLOOKUP($A20,ES_P2b_0!$A$10:$AQ$100,MATCH(FIXED(T$6,0,TRUE),ES_P2b_0!$A$10:$AQ$10,0),FALSE)),":",VLOOKUP($A20,ES_P2b_0!$A$10:$AQ$100,MATCH(FIXED(T$6,0,TRUE),ES_P2b_0!$A$10:$AQ$10,0),FALSE))</f>
        <v>0.2</v>
      </c>
      <c r="U20" s="232">
        <f>IF(ISNA(VLOOKUP($A20,ES_P2b_0!$A$10:$AQ$100,MATCH(FIXED(U$6,0,TRUE),ES_P2b_0!$A$10:$AQ$10,0),FALSE)),":",VLOOKUP($A20,ES_P2b_0!$A$10:$AQ$100,MATCH(FIXED(U$6,0,TRUE),ES_P2b_0!$A$10:$AQ$10,0),FALSE))</f>
        <v>0.4</v>
      </c>
      <c r="V20" s="232" t="str">
        <f>IF(ISNA(VLOOKUP($A20,ES_P2b_0!$A$10:$AQ$100,MATCH(FIXED(V$6,0,TRUE),ES_P2b_0!$A$10:$AQ$10,0),FALSE)),":",VLOOKUP($A20,ES_P2b_0!$A$10:$AQ$100,MATCH(FIXED(V$6,0,TRUE),ES_P2b_0!$A$10:$AQ$10,0),FALSE))</f>
        <v>:</v>
      </c>
      <c r="W20" s="232" t="str">
        <f>IF(ISNA(VLOOKUP($A20,ES_P2b_0!$A$10:$AQ$100,MATCH(FIXED(W$6,0,TRUE),ES_P2b_0!$A$10:$AQ$10,0),FALSE)),":",VLOOKUP($A20,ES_P2b_0!$A$10:$AQ$100,MATCH(FIXED(W$6,0,TRUE),ES_P2b_0!$A$10:$AQ$10,0),FALSE))</f>
        <v>:</v>
      </c>
    </row>
    <row r="21" spans="1:23">
      <c r="A21" s="230" t="str">
        <f>lookup!Z16</f>
        <v>Croatia</v>
      </c>
      <c r="B21" s="232" t="str">
        <f>VLOOKUP(A21,lookup!$Z$2:$AA$77,2,FALSE)</f>
        <v>Κροατία</v>
      </c>
      <c r="C21" s="232" t="str">
        <f>IF(ISNA(VLOOKUP($A21,ES_P2b_0!$A$10:$AQ$100,MATCH(FIXED(C$6,0,TRUE),ES_P2b_0!$A$10:$AQ$10,0),FALSE)),":",VLOOKUP($A21,ES_P2b_0!$A$10:$AQ$100,MATCH(FIXED(C$6,0,TRUE),ES_P2b_0!$A$10:$AQ$10,0),FALSE))</f>
        <v>:</v>
      </c>
      <c r="D21" s="232" t="str">
        <f>IF(ISNA(VLOOKUP($A21,ES_P2b_0!$A$10:$AQ$100,MATCH(FIXED(D$6,0,TRUE),ES_P2b_0!$A$10:$AQ$10,0),FALSE)),":",VLOOKUP($A21,ES_P2b_0!$A$10:$AQ$100,MATCH(FIXED(D$6,0,TRUE),ES_P2b_0!$A$10:$AQ$10,0),FALSE))</f>
        <v>:</v>
      </c>
      <c r="E21" s="232" t="str">
        <f>IF(ISNA(VLOOKUP($A21,ES_P2b_0!$A$10:$AQ$100,MATCH(FIXED(E$6,0,TRUE),ES_P2b_0!$A$10:$AQ$10,0),FALSE)),":",VLOOKUP($A21,ES_P2b_0!$A$10:$AQ$100,MATCH(FIXED(E$6,0,TRUE),ES_P2b_0!$A$10:$AQ$10,0),FALSE))</f>
        <v>:</v>
      </c>
      <c r="F21" s="232" t="str">
        <f>IF(ISNA(VLOOKUP($A21,ES_P2b_0!$A$10:$AQ$100,MATCH(FIXED(F$6,0,TRUE),ES_P2b_0!$A$10:$AQ$10,0),FALSE)),":",VLOOKUP($A21,ES_P2b_0!$A$10:$AQ$100,MATCH(FIXED(F$6,0,TRUE),ES_P2b_0!$A$10:$AQ$10,0),FALSE))</f>
        <v>:</v>
      </c>
      <c r="G21" s="232" t="str">
        <f>IF(ISNA(VLOOKUP($A21,ES_P2b_0!$A$10:$AQ$100,MATCH(FIXED(G$6,0,TRUE),ES_P2b_0!$A$10:$AQ$10,0),FALSE)),":",VLOOKUP($A21,ES_P2b_0!$A$10:$AQ$100,MATCH(FIXED(G$6,0,TRUE),ES_P2b_0!$A$10:$AQ$10,0),FALSE))</f>
        <v>:</v>
      </c>
      <c r="H21" s="232" t="str">
        <f>IF(ISNA(VLOOKUP($A21,ES_P2b_0!$A$10:$AQ$100,MATCH(FIXED(H$6,0,TRUE),ES_P2b_0!$A$10:$AQ$10,0),FALSE)),":",VLOOKUP($A21,ES_P2b_0!$A$10:$AQ$100,MATCH(FIXED(H$6,0,TRUE),ES_P2b_0!$A$10:$AQ$10,0),FALSE))</f>
        <v>:</v>
      </c>
      <c r="I21" s="232" t="str">
        <f>IF(ISNA(VLOOKUP($A21,ES_P2b_0!$A$10:$AQ$100,MATCH(FIXED(I$6,0,TRUE),ES_P2b_0!$A$10:$AQ$10,0),FALSE)),":",VLOOKUP($A21,ES_P2b_0!$A$10:$AQ$100,MATCH(FIXED(I$6,0,TRUE),ES_P2b_0!$A$10:$AQ$10,0),FALSE))</f>
        <v>:</v>
      </c>
      <c r="J21" s="232" t="str">
        <f>IF(ISNA(VLOOKUP($A21,ES_P2b_0!$A$10:$AQ$100,MATCH(FIXED(J$6,0,TRUE),ES_P2b_0!$A$10:$AQ$10,0),FALSE)),":",VLOOKUP($A21,ES_P2b_0!$A$10:$AQ$100,MATCH(FIXED(J$6,0,TRUE),ES_P2b_0!$A$10:$AQ$10,0),FALSE))</f>
        <v>:</v>
      </c>
      <c r="K21" s="232" t="str">
        <f>IF(ISNA(VLOOKUP($A21,ES_P2b_0!$A$10:$AQ$100,MATCH(FIXED(K$6,0,TRUE),ES_P2b_0!$A$10:$AQ$10,0),FALSE)),":",VLOOKUP($A21,ES_P2b_0!$A$10:$AQ$100,MATCH(FIXED(K$6,0,TRUE),ES_P2b_0!$A$10:$AQ$10,0),FALSE))</f>
        <v>:</v>
      </c>
      <c r="L21" s="232" t="str">
        <f>IF(ISNA(VLOOKUP($A21,ES_P2b_0!$A$10:$AQ$100,MATCH(FIXED(L$6,0,TRUE),ES_P2b_0!$A$10:$AQ$10,0),FALSE)),":",VLOOKUP($A21,ES_P2b_0!$A$10:$AQ$100,MATCH(FIXED(L$6,0,TRUE),ES_P2b_0!$A$10:$AQ$10,0),FALSE))</f>
        <v>:</v>
      </c>
      <c r="M21" s="232" t="str">
        <f>IF(ISNA(VLOOKUP($A21,ES_P2b_0!$A$10:$AQ$100,MATCH(FIXED(M$6,0,TRUE),ES_P2b_0!$A$10:$AQ$10,0),FALSE)),":",VLOOKUP($A21,ES_P2b_0!$A$10:$AQ$100,MATCH(FIXED(M$6,0,TRUE),ES_P2b_0!$A$10:$AQ$10,0),FALSE))</f>
        <v>:</v>
      </c>
      <c r="N21" s="232" t="str">
        <f>IF(ISNA(VLOOKUP($A21,ES_P2b_0!$A$10:$AQ$100,MATCH(FIXED(N$6,0,TRUE),ES_P2b_0!$A$10:$AQ$10,0),FALSE)),":",VLOOKUP($A21,ES_P2b_0!$A$10:$AQ$100,MATCH(FIXED(N$6,0,TRUE),ES_P2b_0!$A$10:$AQ$10,0),FALSE))</f>
        <v>:</v>
      </c>
      <c r="O21" s="232" t="str">
        <f>IF(ISNA(VLOOKUP($A21,ES_P2b_0!$A$10:$AQ$100,MATCH(FIXED(O$6,0,TRUE),ES_P2b_0!$A$10:$AQ$10,0),FALSE)),":",VLOOKUP($A21,ES_P2b_0!$A$10:$AQ$100,MATCH(FIXED(O$6,0,TRUE),ES_P2b_0!$A$10:$AQ$10,0),FALSE))</f>
        <v>:</v>
      </c>
      <c r="P21" s="232" t="str">
        <f>IF(ISNA(VLOOKUP($A21,ES_P2b_0!$A$10:$AQ$100,MATCH(FIXED(P$6,0,TRUE),ES_P2b_0!$A$10:$AQ$10,0),FALSE)),":",VLOOKUP($A21,ES_P2b_0!$A$10:$AQ$100,MATCH(FIXED(P$6,0,TRUE),ES_P2b_0!$A$10:$AQ$10,0),FALSE))</f>
        <v>:</v>
      </c>
      <c r="Q21" s="232" t="str">
        <f>IF(ISNA(VLOOKUP($A21,ES_P2b_0!$A$10:$AQ$100,MATCH(FIXED(Q$6,0,TRUE),ES_P2b_0!$A$10:$AQ$10,0),FALSE)),":",VLOOKUP($A21,ES_P2b_0!$A$10:$AQ$100,MATCH(FIXED(Q$6,0,TRUE),ES_P2b_0!$A$10:$AQ$10,0),FALSE))</f>
        <v>:</v>
      </c>
      <c r="R21" s="232" t="str">
        <f>IF(ISNA(VLOOKUP($A21,ES_P2b_0!$A$10:$AQ$100,MATCH(FIXED(R$6,0,TRUE),ES_P2b_0!$A$10:$AQ$10,0),FALSE)),":",VLOOKUP($A21,ES_P2b_0!$A$10:$AQ$100,MATCH(FIXED(R$6,0,TRUE),ES_P2b_0!$A$10:$AQ$10,0),FALSE))</f>
        <v>:</v>
      </c>
      <c r="S21" s="232" t="str">
        <f>IF(ISNA(VLOOKUP($A21,ES_P2b_0!$A$10:$AQ$100,MATCH(FIXED(S$6,0,TRUE),ES_P2b_0!$A$10:$AQ$10,0),FALSE)),":",VLOOKUP($A21,ES_P2b_0!$A$10:$AQ$100,MATCH(FIXED(S$6,0,TRUE),ES_P2b_0!$A$10:$AQ$10,0),FALSE))</f>
        <v>:</v>
      </c>
      <c r="T21" s="232" t="str">
        <f>IF(ISNA(VLOOKUP($A21,ES_P2b_0!$A$10:$AQ$100,MATCH(FIXED(T$6,0,TRUE),ES_P2b_0!$A$10:$AQ$10,0),FALSE)),":",VLOOKUP($A21,ES_P2b_0!$A$10:$AQ$100,MATCH(FIXED(T$6,0,TRUE),ES_P2b_0!$A$10:$AQ$10,0),FALSE))</f>
        <v>:</v>
      </c>
      <c r="U21" s="232" t="str">
        <f>IF(ISNA(VLOOKUP($A21,ES_P2b_0!$A$10:$AQ$100,MATCH(FIXED(U$6,0,TRUE),ES_P2b_0!$A$10:$AQ$10,0),FALSE)),":",VLOOKUP($A21,ES_P2b_0!$A$10:$AQ$100,MATCH(FIXED(U$6,0,TRUE),ES_P2b_0!$A$10:$AQ$10,0),FALSE))</f>
        <v>:</v>
      </c>
      <c r="V21" s="232" t="str">
        <f>IF(ISNA(VLOOKUP($A21,ES_P2b_0!$A$10:$AQ$100,MATCH(FIXED(V$6,0,TRUE),ES_P2b_0!$A$10:$AQ$10,0),FALSE)),":",VLOOKUP($A21,ES_P2b_0!$A$10:$AQ$100,MATCH(FIXED(V$6,0,TRUE),ES_P2b_0!$A$10:$AQ$10,0),FALSE))</f>
        <v>:</v>
      </c>
      <c r="W21" s="232" t="str">
        <f>IF(ISNA(VLOOKUP($A21,ES_P2b_0!$A$10:$AQ$100,MATCH(FIXED(W$6,0,TRUE),ES_P2b_0!$A$10:$AQ$10,0),FALSE)),":",VLOOKUP($A21,ES_P2b_0!$A$10:$AQ$100,MATCH(FIXED(W$6,0,TRUE),ES_P2b_0!$A$10:$AQ$10,0),FALSE))</f>
        <v>:</v>
      </c>
    </row>
    <row r="22" spans="1:23">
      <c r="A22" s="230" t="str">
        <f>lookup!Z17</f>
        <v>Italy</v>
      </c>
      <c r="B22" s="232" t="str">
        <f>VLOOKUP(A22,lookup!$Z$2:$AA$77,2,FALSE)</f>
        <v>Ιταλία</v>
      </c>
      <c r="C22" s="232">
        <f>IF(ISNA(VLOOKUP($A22,ES_P2b_0!$A$10:$AQ$100,MATCH(FIXED(C$6,0,TRUE),ES_P2b_0!$A$10:$AQ$10,0),FALSE)),":",VLOOKUP($A22,ES_P2b_0!$A$10:$AQ$100,MATCH(FIXED(C$6,0,TRUE),ES_P2b_0!$A$10:$AQ$10,0),FALSE))</f>
        <v>3</v>
      </c>
      <c r="D22" s="232">
        <f>IF(ISNA(VLOOKUP($A22,ES_P2b_0!$A$10:$AQ$100,MATCH(FIXED(D$6,0,TRUE),ES_P2b_0!$A$10:$AQ$10,0),FALSE)),":",VLOOKUP($A22,ES_P2b_0!$A$10:$AQ$100,MATCH(FIXED(D$6,0,TRUE),ES_P2b_0!$A$10:$AQ$10,0),FALSE))</f>
        <v>-0.2</v>
      </c>
      <c r="E22" s="232">
        <f>IF(ISNA(VLOOKUP($A22,ES_P2b_0!$A$10:$AQ$100,MATCH(FIXED(E$6,0,TRUE),ES_P2b_0!$A$10:$AQ$10,0),FALSE)),":",VLOOKUP($A22,ES_P2b_0!$A$10:$AQ$100,MATCH(FIXED(E$6,0,TRUE),ES_P2b_0!$A$10:$AQ$10,0),FALSE))</f>
        <v>2.1</v>
      </c>
      <c r="F22" s="232">
        <f>IF(ISNA(VLOOKUP($A22,ES_P2b_0!$A$10:$AQ$100,MATCH(FIXED(F$6,0,TRUE),ES_P2b_0!$A$10:$AQ$10,0),FALSE)),":",VLOOKUP($A22,ES_P2b_0!$A$10:$AQ$100,MATCH(FIXED(F$6,0,TRUE),ES_P2b_0!$A$10:$AQ$10,0),FALSE))</f>
        <v>-0.4</v>
      </c>
      <c r="G22" s="232">
        <f>IF(ISNA(VLOOKUP($A22,ES_P2b_0!$A$10:$AQ$100,MATCH(FIXED(G$6,0,TRUE),ES_P2b_0!$A$10:$AQ$10,0),FALSE)),":",VLOOKUP($A22,ES_P2b_0!$A$10:$AQ$100,MATCH(FIXED(G$6,0,TRUE),ES_P2b_0!$A$10:$AQ$10,0),FALSE))</f>
        <v>0.6</v>
      </c>
      <c r="H22" s="232">
        <f>IF(ISNA(VLOOKUP($A22,ES_P2b_0!$A$10:$AQ$100,MATCH(FIXED(H$6,0,TRUE),ES_P2b_0!$A$10:$AQ$10,0),FALSE)),":",VLOOKUP($A22,ES_P2b_0!$A$10:$AQ$100,MATCH(FIXED(H$6,0,TRUE),ES_P2b_0!$A$10:$AQ$10,0),FALSE))</f>
        <v>2.5</v>
      </c>
      <c r="I22" s="232">
        <f>IF(ISNA(VLOOKUP($A22,ES_P2b_0!$A$10:$AQ$100,MATCH(FIXED(I$6,0,TRUE),ES_P2b_0!$A$10:$AQ$10,0),FALSE)),":",VLOOKUP($A22,ES_P2b_0!$A$10:$AQ$100,MATCH(FIXED(I$6,0,TRUE),ES_P2b_0!$A$10:$AQ$10,0),FALSE))</f>
        <v>0.8</v>
      </c>
      <c r="J22" s="232">
        <f>IF(ISNA(VLOOKUP($A22,ES_P2b_0!$A$10:$AQ$100,MATCH(FIXED(J$6,0,TRUE),ES_P2b_0!$A$10:$AQ$10,0),FALSE)),":",VLOOKUP($A22,ES_P2b_0!$A$10:$AQ$100,MATCH(FIXED(J$6,0,TRUE),ES_P2b_0!$A$10:$AQ$10,0),FALSE))</f>
        <v>-0.6</v>
      </c>
      <c r="K22" s="232">
        <f>IF(ISNA(VLOOKUP($A22,ES_P2b_0!$A$10:$AQ$100,MATCH(FIXED(K$6,0,TRUE),ES_P2b_0!$A$10:$AQ$10,0),FALSE)),":",VLOOKUP($A22,ES_P2b_0!$A$10:$AQ$100,MATCH(FIXED(K$6,0,TRUE),ES_P2b_0!$A$10:$AQ$10,0),FALSE))</f>
        <v>-1.2</v>
      </c>
      <c r="L22" s="232">
        <f>IF(ISNA(VLOOKUP($A22,ES_P2b_0!$A$10:$AQ$100,MATCH(FIXED(L$6,0,TRUE),ES_P2b_0!$A$10:$AQ$10,0),FALSE)),":",VLOOKUP($A22,ES_P2b_0!$A$10:$AQ$100,MATCH(FIXED(L$6,0,TRUE),ES_P2b_0!$A$10:$AQ$10,0),FALSE))</f>
        <v>1.3</v>
      </c>
      <c r="M22" s="232">
        <f>IF(ISNA(VLOOKUP($A22,ES_P2b_0!$A$10:$AQ$100,MATCH(FIXED(M$6,0,TRUE),ES_P2b_0!$A$10:$AQ$10,0),FALSE)),":",VLOOKUP($A22,ES_P2b_0!$A$10:$AQ$100,MATCH(FIXED(M$6,0,TRUE),ES_P2b_0!$A$10:$AQ$10,0),FALSE))</f>
        <v>0.8</v>
      </c>
      <c r="N22" s="232">
        <f>IF(ISNA(VLOOKUP($A22,ES_P2b_0!$A$10:$AQ$100,MATCH(FIXED(N$6,0,TRUE),ES_P2b_0!$A$10:$AQ$10,0),FALSE)),":",VLOOKUP($A22,ES_P2b_0!$A$10:$AQ$100,MATCH(FIXED(N$6,0,TRUE),ES_P2b_0!$A$10:$AQ$10,0),FALSE))</f>
        <v>0.4</v>
      </c>
      <c r="O22" s="232">
        <f>IF(ISNA(VLOOKUP($A22,ES_P2b_0!$A$10:$AQ$100,MATCH(FIXED(O$6,0,TRUE),ES_P2b_0!$A$10:$AQ$10,0),FALSE)),":",VLOOKUP($A22,ES_P2b_0!$A$10:$AQ$100,MATCH(FIXED(O$6,0,TRUE),ES_P2b_0!$A$10:$AQ$10,0),FALSE))</f>
        <v>0.3</v>
      </c>
      <c r="P22" s="232">
        <f>IF(ISNA(VLOOKUP($A22,ES_P2b_0!$A$10:$AQ$100,MATCH(FIXED(P$6,0,TRUE),ES_P2b_0!$A$10:$AQ$10,0),FALSE)),":",VLOOKUP($A22,ES_P2b_0!$A$10:$AQ$100,MATCH(FIXED(P$6,0,TRUE),ES_P2b_0!$A$10:$AQ$10,0),FALSE))</f>
        <v>-0.7</v>
      </c>
      <c r="Q22" s="232">
        <f>IF(ISNA(VLOOKUP($A22,ES_P2b_0!$A$10:$AQ$100,MATCH(FIXED(Q$6,0,TRUE),ES_P2b_0!$A$10:$AQ$10,0),FALSE)),":",VLOOKUP($A22,ES_P2b_0!$A$10:$AQ$100,MATCH(FIXED(Q$6,0,TRUE),ES_P2b_0!$A$10:$AQ$10,0),FALSE))</f>
        <v>-2.2000000000000002</v>
      </c>
      <c r="R22" s="232">
        <f>IF(ISNA(VLOOKUP($A22,ES_P2b_0!$A$10:$AQ$100,MATCH(FIXED(R$6,0,TRUE),ES_P2b_0!$A$10:$AQ$10,0),FALSE)),":",VLOOKUP($A22,ES_P2b_0!$A$10:$AQ$100,MATCH(FIXED(R$6,0,TRUE),ES_P2b_0!$A$10:$AQ$10,0),FALSE))</f>
        <v>2.4</v>
      </c>
      <c r="S22" s="232">
        <f>IF(ISNA(VLOOKUP($A22,ES_P2b_0!$A$10:$AQ$100,MATCH(FIXED(S$6,0,TRUE),ES_P2b_0!$A$10:$AQ$10,0),FALSE)),":",VLOOKUP($A22,ES_P2b_0!$A$10:$AQ$100,MATCH(FIXED(S$6,0,TRUE),ES_P2b_0!$A$10:$AQ$10,0),FALSE))</f>
        <v>0.2</v>
      </c>
      <c r="T22" s="232">
        <f>IF(ISNA(VLOOKUP($A22,ES_P2b_0!$A$10:$AQ$100,MATCH(FIXED(T$6,0,TRUE),ES_P2b_0!$A$10:$AQ$10,0),FALSE)),":",VLOOKUP($A22,ES_P2b_0!$A$10:$AQ$100,MATCH(FIXED(T$6,0,TRUE),ES_P2b_0!$A$10:$AQ$10,0),FALSE))</f>
        <v>-1</v>
      </c>
      <c r="U22" s="232">
        <f>IF(ISNA(VLOOKUP($A22,ES_P2b_0!$A$10:$AQ$100,MATCH(FIXED(U$6,0,TRUE),ES_P2b_0!$A$10:$AQ$10,0),FALSE)),":",VLOOKUP($A22,ES_P2b_0!$A$10:$AQ$100,MATCH(FIXED(U$6,0,TRUE),ES_P2b_0!$A$10:$AQ$10,0),FALSE))</f>
        <v>0.1</v>
      </c>
      <c r="V22" s="232" t="str">
        <f>IF(ISNA(VLOOKUP($A22,ES_P2b_0!$A$10:$AQ$100,MATCH(FIXED(V$6,0,TRUE),ES_P2b_0!$A$10:$AQ$10,0),FALSE)),":",VLOOKUP($A22,ES_P2b_0!$A$10:$AQ$100,MATCH(FIXED(V$6,0,TRUE),ES_P2b_0!$A$10:$AQ$10,0),FALSE))</f>
        <v>:</v>
      </c>
      <c r="W22" s="232" t="str">
        <f>IF(ISNA(VLOOKUP($A22,ES_P2b_0!$A$10:$AQ$100,MATCH(FIXED(W$6,0,TRUE),ES_P2b_0!$A$10:$AQ$10,0),FALSE)),":",VLOOKUP($A22,ES_P2b_0!$A$10:$AQ$100,MATCH(FIXED(W$6,0,TRUE),ES_P2b_0!$A$10:$AQ$10,0),FALSE))</f>
        <v>:</v>
      </c>
    </row>
    <row r="23" spans="1:23">
      <c r="A23" s="230" t="str">
        <f>lookup!Z18</f>
        <v>Cyprus</v>
      </c>
      <c r="B23" s="232" t="str">
        <f>VLOOKUP(A23,lookup!$Z$2:$AA$77,2,FALSE)</f>
        <v>Κύπρος</v>
      </c>
      <c r="C23" s="232" t="str">
        <f>IF(ISNA(VLOOKUP($A23,ES_P2b_0!$A$10:$AQ$100,MATCH(FIXED(C$6,0,TRUE),ES_P2b_0!$A$10:$AQ$10,0),FALSE)),":",VLOOKUP($A23,ES_P2b_0!$A$10:$AQ$100,MATCH(FIXED(C$6,0,TRUE),ES_P2b_0!$A$10:$AQ$10,0),FALSE))</f>
        <v>:</v>
      </c>
      <c r="D23" s="232">
        <f>IF(ISNA(VLOOKUP($A23,ES_P2b_0!$A$10:$AQ$100,MATCH(FIXED(D$6,0,TRUE),ES_P2b_0!$A$10:$AQ$10,0),FALSE)),":",VLOOKUP($A23,ES_P2b_0!$A$10:$AQ$100,MATCH(FIXED(D$6,0,TRUE),ES_P2b_0!$A$10:$AQ$10,0),FALSE))</f>
        <v>1.3</v>
      </c>
      <c r="E23" s="232">
        <f>IF(ISNA(VLOOKUP($A23,ES_P2b_0!$A$10:$AQ$100,MATCH(FIXED(E$6,0,TRUE),ES_P2b_0!$A$10:$AQ$10,0),FALSE)),":",VLOOKUP($A23,ES_P2b_0!$A$10:$AQ$100,MATCH(FIXED(E$6,0,TRUE),ES_P2b_0!$A$10:$AQ$10,0),FALSE))</f>
        <v>1.3</v>
      </c>
      <c r="F23" s="232">
        <f>IF(ISNA(VLOOKUP($A23,ES_P2b_0!$A$10:$AQ$100,MATCH(FIXED(F$6,0,TRUE),ES_P2b_0!$A$10:$AQ$10,0),FALSE)),":",VLOOKUP($A23,ES_P2b_0!$A$10:$AQ$100,MATCH(FIXED(F$6,0,TRUE),ES_P2b_0!$A$10:$AQ$10,0),FALSE))</f>
        <v>3</v>
      </c>
      <c r="G23" s="232">
        <f>IF(ISNA(VLOOKUP($A23,ES_P2b_0!$A$10:$AQ$100,MATCH(FIXED(G$6,0,TRUE),ES_P2b_0!$A$10:$AQ$10,0),FALSE)),":",VLOOKUP($A23,ES_P2b_0!$A$10:$AQ$100,MATCH(FIXED(G$6,0,TRUE),ES_P2b_0!$A$10:$AQ$10,0),FALSE))</f>
        <v>2.5</v>
      </c>
      <c r="H23" s="232">
        <f>IF(ISNA(VLOOKUP($A23,ES_P2b_0!$A$10:$AQ$100,MATCH(FIXED(H$6,0,TRUE),ES_P2b_0!$A$10:$AQ$10,0),FALSE)),":",VLOOKUP($A23,ES_P2b_0!$A$10:$AQ$100,MATCH(FIXED(H$6,0,TRUE),ES_P2b_0!$A$10:$AQ$10,0),FALSE))</f>
        <v>2.9</v>
      </c>
      <c r="I23" s="232">
        <f>IF(ISNA(VLOOKUP($A23,ES_P2b_0!$A$10:$AQ$100,MATCH(FIXED(I$6,0,TRUE),ES_P2b_0!$A$10:$AQ$10,0),FALSE)),":",VLOOKUP($A23,ES_P2b_0!$A$10:$AQ$100,MATCH(FIXED(I$6,0,TRUE),ES_P2b_0!$A$10:$AQ$10,0),FALSE))</f>
        <v>0.5</v>
      </c>
      <c r="J23" s="232">
        <f>IF(ISNA(VLOOKUP($A23,ES_P2b_0!$A$10:$AQ$100,MATCH(FIXED(J$6,0,TRUE),ES_P2b_0!$A$10:$AQ$10,0),FALSE)),":",VLOOKUP($A23,ES_P2b_0!$A$10:$AQ$100,MATCH(FIXED(J$6,0,TRUE),ES_P2b_0!$A$10:$AQ$10,0),FALSE))</f>
        <v>1.5</v>
      </c>
      <c r="K23" s="232">
        <f>IF(ISNA(VLOOKUP($A23,ES_P2b_0!$A$10:$AQ$100,MATCH(FIXED(K$6,0,TRUE),ES_P2b_0!$A$10:$AQ$10,0),FALSE)),":",VLOOKUP($A23,ES_P2b_0!$A$10:$AQ$100,MATCH(FIXED(K$6,0,TRUE),ES_P2b_0!$A$10:$AQ$10,0),FALSE))</f>
        <v>-1.3</v>
      </c>
      <c r="L23" s="232">
        <f>IF(ISNA(VLOOKUP($A23,ES_P2b_0!$A$10:$AQ$100,MATCH(FIXED(L$6,0,TRUE),ES_P2b_0!$A$10:$AQ$10,0),FALSE)),":",VLOOKUP($A23,ES_P2b_0!$A$10:$AQ$100,MATCH(FIXED(L$6,0,TRUE),ES_P2b_0!$A$10:$AQ$10,0),FALSE))</f>
        <v>2.2999999999999998</v>
      </c>
      <c r="M23" s="232">
        <f>IF(ISNA(VLOOKUP($A23,ES_P2b_0!$A$10:$AQ$100,MATCH(FIXED(M$6,0,TRUE),ES_P2b_0!$A$10:$AQ$10,0),FALSE)),":",VLOOKUP($A23,ES_P2b_0!$A$10:$AQ$100,MATCH(FIXED(M$6,0,TRUE),ES_P2b_0!$A$10:$AQ$10,0),FALSE))</f>
        <v>1.9</v>
      </c>
      <c r="N23" s="232">
        <f>IF(ISNA(VLOOKUP($A23,ES_P2b_0!$A$10:$AQ$100,MATCH(FIXED(N$6,0,TRUE),ES_P2b_0!$A$10:$AQ$10,0),FALSE)),":",VLOOKUP($A23,ES_P2b_0!$A$10:$AQ$100,MATCH(FIXED(N$6,0,TRUE),ES_P2b_0!$A$10:$AQ$10,0),FALSE))</f>
        <v>1.5</v>
      </c>
      <c r="O23" s="232">
        <f>IF(ISNA(VLOOKUP($A23,ES_P2b_0!$A$10:$AQ$100,MATCH(FIXED(O$6,0,TRUE),ES_P2b_0!$A$10:$AQ$10,0),FALSE)),":",VLOOKUP($A23,ES_P2b_0!$A$10:$AQ$100,MATCH(FIXED(O$6,0,TRUE),ES_P2b_0!$A$10:$AQ$10,0),FALSE))</f>
        <v>2.2000000000000002</v>
      </c>
      <c r="P23" s="232">
        <f>IF(ISNA(VLOOKUP($A23,ES_P2b_0!$A$10:$AQ$100,MATCH(FIXED(P$6,0,TRUE),ES_P2b_0!$A$10:$AQ$10,0),FALSE)),":",VLOOKUP($A23,ES_P2b_0!$A$10:$AQ$100,MATCH(FIXED(P$6,0,TRUE),ES_P2b_0!$A$10:$AQ$10,0),FALSE))</f>
        <v>1.9</v>
      </c>
      <c r="Q23" s="232">
        <f>IF(ISNA(VLOOKUP($A23,ES_P2b_0!$A$10:$AQ$100,MATCH(FIXED(Q$6,0,TRUE),ES_P2b_0!$A$10:$AQ$10,0),FALSE)),":",VLOOKUP($A23,ES_P2b_0!$A$10:$AQ$100,MATCH(FIXED(Q$6,0,TRUE),ES_P2b_0!$A$10:$AQ$10,0),FALSE))</f>
        <v>-0.9</v>
      </c>
      <c r="R23" s="232">
        <f>IF(ISNA(VLOOKUP($A23,ES_P2b_0!$A$10:$AQ$100,MATCH(FIXED(R$6,0,TRUE),ES_P2b_0!$A$10:$AQ$10,0),FALSE)),":",VLOOKUP($A23,ES_P2b_0!$A$10:$AQ$100,MATCH(FIXED(R$6,0,TRUE),ES_P2b_0!$A$10:$AQ$10,0),FALSE))</f>
        <v>1.1000000000000001</v>
      </c>
      <c r="S23" s="232">
        <f>IF(ISNA(VLOOKUP($A23,ES_P2b_0!$A$10:$AQ$100,MATCH(FIXED(S$6,0,TRUE),ES_P2b_0!$A$10:$AQ$10,0),FALSE)),":",VLOOKUP($A23,ES_P2b_0!$A$10:$AQ$100,MATCH(FIXED(S$6,0,TRUE),ES_P2b_0!$A$10:$AQ$10,0),FALSE))</f>
        <v>-0.1</v>
      </c>
      <c r="T23" s="232">
        <f>IF(ISNA(VLOOKUP($A23,ES_P2b_0!$A$10:$AQ$100,MATCH(FIXED(T$6,0,TRUE),ES_P2b_0!$A$10:$AQ$10,0),FALSE)),":",VLOOKUP($A23,ES_P2b_0!$A$10:$AQ$100,MATCH(FIXED(T$6,0,TRUE),ES_P2b_0!$A$10:$AQ$10,0),FALSE))</f>
        <v>1.1000000000000001</v>
      </c>
      <c r="U23" s="232">
        <f>IF(ISNA(VLOOKUP($A23,ES_P2b_0!$A$10:$AQ$100,MATCH(FIXED(U$6,0,TRUE),ES_P2b_0!$A$10:$AQ$10,0),FALSE)),":",VLOOKUP($A23,ES_P2b_0!$A$10:$AQ$100,MATCH(FIXED(U$6,0,TRUE),ES_P2b_0!$A$10:$AQ$10,0),FALSE))</f>
        <v>0.5</v>
      </c>
      <c r="V23" s="232" t="str">
        <f>IF(ISNA(VLOOKUP($A23,ES_P2b_0!$A$10:$AQ$100,MATCH(FIXED(V$6,0,TRUE),ES_P2b_0!$A$10:$AQ$10,0),FALSE)),":",VLOOKUP($A23,ES_P2b_0!$A$10:$AQ$100,MATCH(FIXED(V$6,0,TRUE),ES_P2b_0!$A$10:$AQ$10,0),FALSE))</f>
        <v>:</v>
      </c>
      <c r="W23" s="232" t="str">
        <f>IF(ISNA(VLOOKUP($A23,ES_P2b_0!$A$10:$AQ$100,MATCH(FIXED(W$6,0,TRUE),ES_P2b_0!$A$10:$AQ$10,0),FALSE)),":",VLOOKUP($A23,ES_P2b_0!$A$10:$AQ$100,MATCH(FIXED(W$6,0,TRUE),ES_P2b_0!$A$10:$AQ$10,0),FALSE))</f>
        <v>:</v>
      </c>
    </row>
    <row r="24" spans="1:23">
      <c r="A24" s="230" t="str">
        <f>lookup!Z19</f>
        <v>Latvia</v>
      </c>
      <c r="B24" s="232" t="str">
        <f>VLOOKUP(A24,lookup!$Z$2:$AA$77,2,FALSE)</f>
        <v>Λετονία</v>
      </c>
      <c r="C24" s="232" t="str">
        <f>IF(ISNA(VLOOKUP($A24,ES_P2b_0!$A$10:$AQ$100,MATCH(FIXED(C$6,0,TRUE),ES_P2b_0!$A$10:$AQ$10,0),FALSE)),":",VLOOKUP($A24,ES_P2b_0!$A$10:$AQ$100,MATCH(FIXED(C$6,0,TRUE),ES_P2b_0!$A$10:$AQ$10,0),FALSE))</f>
        <v>:</v>
      </c>
      <c r="D24" s="232" t="str">
        <f>IF(ISNA(VLOOKUP($A24,ES_P2b_0!$A$10:$AQ$100,MATCH(FIXED(D$6,0,TRUE),ES_P2b_0!$A$10:$AQ$10,0),FALSE)),":",VLOOKUP($A24,ES_P2b_0!$A$10:$AQ$100,MATCH(FIXED(D$6,0,TRUE),ES_P2b_0!$A$10:$AQ$10,0),FALSE))</f>
        <v>:</v>
      </c>
      <c r="E24" s="232" t="str">
        <f>IF(ISNA(VLOOKUP($A24,ES_P2b_0!$A$10:$AQ$100,MATCH(FIXED(E$6,0,TRUE),ES_P2b_0!$A$10:$AQ$10,0),FALSE)),":",VLOOKUP($A24,ES_P2b_0!$A$10:$AQ$100,MATCH(FIXED(E$6,0,TRUE),ES_P2b_0!$A$10:$AQ$10,0),FALSE))</f>
        <v>:</v>
      </c>
      <c r="F24" s="232" t="str">
        <f>IF(ISNA(VLOOKUP($A24,ES_P2b_0!$A$10:$AQ$100,MATCH(FIXED(F$6,0,TRUE),ES_P2b_0!$A$10:$AQ$10,0),FALSE)),":",VLOOKUP($A24,ES_P2b_0!$A$10:$AQ$100,MATCH(FIXED(F$6,0,TRUE),ES_P2b_0!$A$10:$AQ$10,0),FALSE))</f>
        <v>:</v>
      </c>
      <c r="G24" s="232" t="str">
        <f>IF(ISNA(VLOOKUP($A24,ES_P2b_0!$A$10:$AQ$100,MATCH(FIXED(G$6,0,TRUE),ES_P2b_0!$A$10:$AQ$10,0),FALSE)),":",VLOOKUP($A24,ES_P2b_0!$A$10:$AQ$100,MATCH(FIXED(G$6,0,TRUE),ES_P2b_0!$A$10:$AQ$10,0),FALSE))</f>
        <v>:</v>
      </c>
      <c r="H24" s="232" t="str">
        <f>IF(ISNA(VLOOKUP($A24,ES_P2b_0!$A$10:$AQ$100,MATCH(FIXED(H$6,0,TRUE),ES_P2b_0!$A$10:$AQ$10,0),FALSE)),":",VLOOKUP($A24,ES_P2b_0!$A$10:$AQ$100,MATCH(FIXED(H$6,0,TRUE),ES_P2b_0!$A$10:$AQ$10,0),FALSE))</f>
        <v>:</v>
      </c>
      <c r="I24" s="232">
        <f>IF(ISNA(VLOOKUP($A24,ES_P2b_0!$A$10:$AQ$100,MATCH(FIXED(I$6,0,TRUE),ES_P2b_0!$A$10:$AQ$10,0),FALSE)),":",VLOOKUP($A24,ES_P2b_0!$A$10:$AQ$100,MATCH(FIXED(I$6,0,TRUE),ES_P2b_0!$A$10:$AQ$10,0),FALSE))</f>
        <v>6.5</v>
      </c>
      <c r="J24" s="232">
        <f>IF(ISNA(VLOOKUP($A24,ES_P2b_0!$A$10:$AQ$100,MATCH(FIXED(J$6,0,TRUE),ES_P2b_0!$A$10:$AQ$10,0),FALSE)),":",VLOOKUP($A24,ES_P2b_0!$A$10:$AQ$100,MATCH(FIXED(J$6,0,TRUE),ES_P2b_0!$A$10:$AQ$10,0),FALSE))</f>
        <v>6.2</v>
      </c>
      <c r="K24" s="232">
        <f>IF(ISNA(VLOOKUP($A24,ES_P2b_0!$A$10:$AQ$100,MATCH(FIXED(K$6,0,TRUE),ES_P2b_0!$A$10:$AQ$10,0),FALSE)),":",VLOOKUP($A24,ES_P2b_0!$A$10:$AQ$100,MATCH(FIXED(K$6,0,TRUE),ES_P2b_0!$A$10:$AQ$10,0),FALSE))</f>
        <v>6.3</v>
      </c>
      <c r="L24" s="232">
        <f>IF(ISNA(VLOOKUP($A24,ES_P2b_0!$A$10:$AQ$100,MATCH(FIXED(L$6,0,TRUE),ES_P2b_0!$A$10:$AQ$10,0),FALSE)),":",VLOOKUP($A24,ES_P2b_0!$A$10:$AQ$100,MATCH(FIXED(L$6,0,TRUE),ES_P2b_0!$A$10:$AQ$10,0),FALSE))</f>
        <v>9.3000000000000007</v>
      </c>
      <c r="M24" s="232">
        <f>IF(ISNA(VLOOKUP($A24,ES_P2b_0!$A$10:$AQ$100,MATCH(FIXED(M$6,0,TRUE),ES_P2b_0!$A$10:$AQ$10,0),FALSE)),":",VLOOKUP($A24,ES_P2b_0!$A$10:$AQ$100,MATCH(FIXED(M$6,0,TRUE),ES_P2b_0!$A$10:$AQ$10,0),FALSE))</f>
        <v>6.6</v>
      </c>
      <c r="N24" s="232">
        <f>IF(ISNA(VLOOKUP($A24,ES_P2b_0!$A$10:$AQ$100,MATCH(FIXED(N$6,0,TRUE),ES_P2b_0!$A$10:$AQ$10,0),FALSE)),":",VLOOKUP($A24,ES_P2b_0!$A$10:$AQ$100,MATCH(FIXED(N$6,0,TRUE),ES_P2b_0!$A$10:$AQ$10,0),FALSE))</f>
        <v>6.8</v>
      </c>
      <c r="O24" s="232">
        <f>IF(ISNA(VLOOKUP($A24,ES_P2b_0!$A$10:$AQ$100,MATCH(FIXED(O$6,0,TRUE),ES_P2b_0!$A$10:$AQ$10,0),FALSE)),":",VLOOKUP($A24,ES_P2b_0!$A$10:$AQ$100,MATCH(FIXED(O$6,0,TRUE),ES_P2b_0!$A$10:$AQ$10,0),FALSE))</f>
        <v>26.1</v>
      </c>
      <c r="P24" s="232">
        <f>IF(ISNA(VLOOKUP($A24,ES_P2b_0!$A$10:$AQ$100,MATCH(FIXED(P$6,0,TRUE),ES_P2b_0!$A$10:$AQ$10,0),FALSE)),":",VLOOKUP($A24,ES_P2b_0!$A$10:$AQ$100,MATCH(FIXED(P$6,0,TRUE),ES_P2b_0!$A$10:$AQ$10,0),FALSE))</f>
        <v>-8</v>
      </c>
      <c r="Q24" s="232">
        <f>IF(ISNA(VLOOKUP($A24,ES_P2b_0!$A$10:$AQ$100,MATCH(FIXED(Q$6,0,TRUE),ES_P2b_0!$A$10:$AQ$10,0),FALSE)),":",VLOOKUP($A24,ES_P2b_0!$A$10:$AQ$100,MATCH(FIXED(Q$6,0,TRUE),ES_P2b_0!$A$10:$AQ$10,0),FALSE))</f>
        <v>-1.5</v>
      </c>
      <c r="R24" s="232">
        <f>IF(ISNA(VLOOKUP($A24,ES_P2b_0!$A$10:$AQ$100,MATCH(FIXED(R$6,0,TRUE),ES_P2b_0!$A$10:$AQ$10,0),FALSE)),":",VLOOKUP($A24,ES_P2b_0!$A$10:$AQ$100,MATCH(FIXED(R$6,0,TRUE),ES_P2b_0!$A$10:$AQ$10,0),FALSE))</f>
        <v>6.7</v>
      </c>
      <c r="S24" s="232">
        <f>IF(ISNA(VLOOKUP($A24,ES_P2b_0!$A$10:$AQ$100,MATCH(FIXED(S$6,0,TRUE),ES_P2b_0!$A$10:$AQ$10,0),FALSE)),":",VLOOKUP($A24,ES_P2b_0!$A$10:$AQ$100,MATCH(FIXED(S$6,0,TRUE),ES_P2b_0!$A$10:$AQ$10,0),FALSE))</f>
        <v>2.9</v>
      </c>
      <c r="T24" s="232">
        <f>IF(ISNA(VLOOKUP($A24,ES_P2b_0!$A$10:$AQ$100,MATCH(FIXED(T$6,0,TRUE),ES_P2b_0!$A$10:$AQ$10,0),FALSE)),":",VLOOKUP($A24,ES_P2b_0!$A$10:$AQ$100,MATCH(FIXED(T$6,0,TRUE),ES_P2b_0!$A$10:$AQ$10,0),FALSE))</f>
        <v>4.7</v>
      </c>
      <c r="U24" s="232">
        <f>IF(ISNA(VLOOKUP($A24,ES_P2b_0!$A$10:$AQ$100,MATCH(FIXED(U$6,0,TRUE),ES_P2b_0!$A$10:$AQ$10,0),FALSE)),":",VLOOKUP($A24,ES_P2b_0!$A$10:$AQ$100,MATCH(FIXED(U$6,0,TRUE),ES_P2b_0!$A$10:$AQ$10,0),FALSE))</f>
        <v>2.1</v>
      </c>
      <c r="V24" s="232" t="str">
        <f>IF(ISNA(VLOOKUP($A24,ES_P2b_0!$A$10:$AQ$100,MATCH(FIXED(V$6,0,TRUE),ES_P2b_0!$A$10:$AQ$10,0),FALSE)),":",VLOOKUP($A24,ES_P2b_0!$A$10:$AQ$100,MATCH(FIXED(V$6,0,TRUE),ES_P2b_0!$A$10:$AQ$10,0),FALSE))</f>
        <v>:</v>
      </c>
      <c r="W24" s="232" t="str">
        <f>IF(ISNA(VLOOKUP($A24,ES_P2b_0!$A$10:$AQ$100,MATCH(FIXED(W$6,0,TRUE),ES_P2b_0!$A$10:$AQ$10,0),FALSE)),":",VLOOKUP($A24,ES_P2b_0!$A$10:$AQ$100,MATCH(FIXED(W$6,0,TRUE),ES_P2b_0!$A$10:$AQ$10,0),FALSE))</f>
        <v>:</v>
      </c>
    </row>
    <row r="25" spans="1:23">
      <c r="A25" s="230" t="str">
        <f>lookup!Z20</f>
        <v>Lithuania</v>
      </c>
      <c r="B25" s="232" t="str">
        <f>VLOOKUP(A25,lookup!$Z$2:$AA$77,2,FALSE)</f>
        <v>Λιθουανία</v>
      </c>
      <c r="C25" s="232" t="str">
        <f>IF(ISNA(VLOOKUP($A25,ES_P2b_0!$A$10:$AQ$100,MATCH(FIXED(C$6,0,TRUE),ES_P2b_0!$A$10:$AQ$10,0),FALSE)),":",VLOOKUP($A25,ES_P2b_0!$A$10:$AQ$100,MATCH(FIXED(C$6,0,TRUE),ES_P2b_0!$A$10:$AQ$10,0),FALSE))</f>
        <v>:</v>
      </c>
      <c r="D25" s="232">
        <f>IF(ISNA(VLOOKUP($A25,ES_P2b_0!$A$10:$AQ$100,MATCH(FIXED(D$6,0,TRUE),ES_P2b_0!$A$10:$AQ$10,0),FALSE)),":",VLOOKUP($A25,ES_P2b_0!$A$10:$AQ$100,MATCH(FIXED(D$6,0,TRUE),ES_P2b_0!$A$10:$AQ$10,0),FALSE))</f>
        <v>4.4000000000000004</v>
      </c>
      <c r="E25" s="232">
        <f>IF(ISNA(VLOOKUP($A25,ES_P2b_0!$A$10:$AQ$100,MATCH(FIXED(E$6,0,TRUE),ES_P2b_0!$A$10:$AQ$10,0),FALSE)),":",VLOOKUP($A25,ES_P2b_0!$A$10:$AQ$100,MATCH(FIXED(E$6,0,TRUE),ES_P2b_0!$A$10:$AQ$10,0),FALSE))</f>
        <v>7.4</v>
      </c>
      <c r="F25" s="232">
        <f>IF(ISNA(VLOOKUP($A25,ES_P2b_0!$A$10:$AQ$100,MATCH(FIXED(F$6,0,TRUE),ES_P2b_0!$A$10:$AQ$10,0),FALSE)),":",VLOOKUP($A25,ES_P2b_0!$A$10:$AQ$100,MATCH(FIXED(F$6,0,TRUE),ES_P2b_0!$A$10:$AQ$10,0),FALSE))</f>
        <v>5.3</v>
      </c>
      <c r="G25" s="232">
        <f>IF(ISNA(VLOOKUP($A25,ES_P2b_0!$A$10:$AQ$100,MATCH(FIXED(G$6,0,TRUE),ES_P2b_0!$A$10:$AQ$10,0),FALSE)),":",VLOOKUP($A25,ES_P2b_0!$A$10:$AQ$100,MATCH(FIXED(G$6,0,TRUE),ES_P2b_0!$A$10:$AQ$10,0),FALSE))</f>
        <v>4.3</v>
      </c>
      <c r="H25" s="232">
        <f>IF(ISNA(VLOOKUP($A25,ES_P2b_0!$A$10:$AQ$100,MATCH(FIXED(H$6,0,TRUE),ES_P2b_0!$A$10:$AQ$10,0),FALSE)),":",VLOOKUP($A25,ES_P2b_0!$A$10:$AQ$100,MATCH(FIXED(H$6,0,TRUE),ES_P2b_0!$A$10:$AQ$10,0),FALSE))</f>
        <v>1.2</v>
      </c>
      <c r="I25" s="232">
        <f>IF(ISNA(VLOOKUP($A25,ES_P2b_0!$A$10:$AQ$100,MATCH(FIXED(I$6,0,TRUE),ES_P2b_0!$A$10:$AQ$10,0),FALSE)),":",VLOOKUP($A25,ES_P2b_0!$A$10:$AQ$100,MATCH(FIXED(I$6,0,TRUE),ES_P2b_0!$A$10:$AQ$10,0),FALSE))</f>
        <v>11.8</v>
      </c>
      <c r="J25" s="232">
        <f>IF(ISNA(VLOOKUP($A25,ES_P2b_0!$A$10:$AQ$100,MATCH(FIXED(J$6,0,TRUE),ES_P2b_0!$A$10:$AQ$10,0),FALSE)),":",VLOOKUP($A25,ES_P2b_0!$A$10:$AQ$100,MATCH(FIXED(J$6,0,TRUE),ES_P2b_0!$A$10:$AQ$10,0),FALSE))</f>
        <v>4.8</v>
      </c>
      <c r="K25" s="232">
        <f>IF(ISNA(VLOOKUP($A25,ES_P2b_0!$A$10:$AQ$100,MATCH(FIXED(K$6,0,TRUE),ES_P2b_0!$A$10:$AQ$10,0),FALSE)),":",VLOOKUP($A25,ES_P2b_0!$A$10:$AQ$100,MATCH(FIXED(K$6,0,TRUE),ES_P2b_0!$A$10:$AQ$10,0),FALSE))</f>
        <v>8.9</v>
      </c>
      <c r="L25" s="232">
        <f>IF(ISNA(VLOOKUP($A25,ES_P2b_0!$A$10:$AQ$100,MATCH(FIXED(L$6,0,TRUE),ES_P2b_0!$A$10:$AQ$10,0),FALSE)),":",VLOOKUP($A25,ES_P2b_0!$A$10:$AQ$100,MATCH(FIXED(L$6,0,TRUE),ES_P2b_0!$A$10:$AQ$10,0),FALSE))</f>
        <v>6</v>
      </c>
      <c r="M25" s="232">
        <f>IF(ISNA(VLOOKUP($A25,ES_P2b_0!$A$10:$AQ$100,MATCH(FIXED(M$6,0,TRUE),ES_P2b_0!$A$10:$AQ$10,0),FALSE)),":",VLOOKUP($A25,ES_P2b_0!$A$10:$AQ$100,MATCH(FIXED(M$6,0,TRUE),ES_P2b_0!$A$10:$AQ$10,0),FALSE))</f>
        <v>1.7</v>
      </c>
      <c r="N25" s="232">
        <f>IF(ISNA(VLOOKUP($A25,ES_P2b_0!$A$10:$AQ$100,MATCH(FIXED(N$6,0,TRUE),ES_P2b_0!$A$10:$AQ$10,0),FALSE)),":",VLOOKUP($A25,ES_P2b_0!$A$10:$AQ$100,MATCH(FIXED(N$6,0,TRUE),ES_P2b_0!$A$10:$AQ$10,0),FALSE))</f>
        <v>6.7</v>
      </c>
      <c r="O25" s="232">
        <f>IF(ISNA(VLOOKUP($A25,ES_P2b_0!$A$10:$AQ$100,MATCH(FIXED(O$6,0,TRUE),ES_P2b_0!$A$10:$AQ$10,0),FALSE)),":",VLOOKUP($A25,ES_P2b_0!$A$10:$AQ$100,MATCH(FIXED(O$6,0,TRUE),ES_P2b_0!$A$10:$AQ$10,0),FALSE))</f>
        <v>5.7</v>
      </c>
      <c r="P25" s="232">
        <f>IF(ISNA(VLOOKUP($A25,ES_P2b_0!$A$10:$AQ$100,MATCH(FIXED(P$6,0,TRUE),ES_P2b_0!$A$10:$AQ$10,0),FALSE)),":",VLOOKUP($A25,ES_P2b_0!$A$10:$AQ$100,MATCH(FIXED(P$6,0,TRUE),ES_P2b_0!$A$10:$AQ$10,0),FALSE))</f>
        <v>1.9</v>
      </c>
      <c r="Q25" s="232">
        <f>IF(ISNA(VLOOKUP($A25,ES_P2b_0!$A$10:$AQ$100,MATCH(FIXED(Q$6,0,TRUE),ES_P2b_0!$A$10:$AQ$10,0),FALSE)),":",VLOOKUP($A25,ES_P2b_0!$A$10:$AQ$100,MATCH(FIXED(Q$6,0,TRUE),ES_P2b_0!$A$10:$AQ$10,0),FALSE))</f>
        <v>-6.5</v>
      </c>
      <c r="R25" s="232">
        <f>IF(ISNA(VLOOKUP($A25,ES_P2b_0!$A$10:$AQ$100,MATCH(FIXED(R$6,0,TRUE),ES_P2b_0!$A$10:$AQ$10,0),FALSE)),":",VLOOKUP($A25,ES_P2b_0!$A$10:$AQ$100,MATCH(FIXED(R$6,0,TRUE),ES_P2b_0!$A$10:$AQ$10,0),FALSE))</f>
        <v>14</v>
      </c>
      <c r="S25" s="232">
        <f>IF(ISNA(VLOOKUP($A25,ES_P2b_0!$A$10:$AQ$100,MATCH(FIXED(S$6,0,TRUE),ES_P2b_0!$A$10:$AQ$10,0),FALSE)),":",VLOOKUP($A25,ES_P2b_0!$A$10:$AQ$100,MATCH(FIXED(S$6,0,TRUE),ES_P2b_0!$A$10:$AQ$10,0),FALSE))</f>
        <v>7</v>
      </c>
      <c r="T25" s="232">
        <f>IF(ISNA(VLOOKUP($A25,ES_P2b_0!$A$10:$AQ$100,MATCH(FIXED(T$6,0,TRUE),ES_P2b_0!$A$10:$AQ$10,0),FALSE)),":",VLOOKUP($A25,ES_P2b_0!$A$10:$AQ$100,MATCH(FIXED(T$6,0,TRUE),ES_P2b_0!$A$10:$AQ$10,0),FALSE))</f>
        <v>1.9</v>
      </c>
      <c r="U25" s="232">
        <f>IF(ISNA(VLOOKUP($A25,ES_P2b_0!$A$10:$AQ$100,MATCH(FIXED(U$6,0,TRUE),ES_P2b_0!$A$10:$AQ$10,0),FALSE)),":",VLOOKUP($A25,ES_P2b_0!$A$10:$AQ$100,MATCH(FIXED(U$6,0,TRUE),ES_P2b_0!$A$10:$AQ$10,0),FALSE))</f>
        <v>2.9</v>
      </c>
      <c r="V25" s="232" t="str">
        <f>IF(ISNA(VLOOKUP($A25,ES_P2b_0!$A$10:$AQ$100,MATCH(FIXED(V$6,0,TRUE),ES_P2b_0!$A$10:$AQ$10,0),FALSE)),":",VLOOKUP($A25,ES_P2b_0!$A$10:$AQ$100,MATCH(FIXED(V$6,0,TRUE),ES_P2b_0!$A$10:$AQ$10,0),FALSE))</f>
        <v>:</v>
      </c>
      <c r="W25" s="232" t="str">
        <f>IF(ISNA(VLOOKUP($A25,ES_P2b_0!$A$10:$AQ$100,MATCH(FIXED(W$6,0,TRUE),ES_P2b_0!$A$10:$AQ$10,0),FALSE)),":",VLOOKUP($A25,ES_P2b_0!$A$10:$AQ$100,MATCH(FIXED(W$6,0,TRUE),ES_P2b_0!$A$10:$AQ$10,0),FALSE))</f>
        <v>:</v>
      </c>
    </row>
    <row r="26" spans="1:23">
      <c r="A26" s="230" t="str">
        <f>lookup!Z21</f>
        <v>Luxembourg</v>
      </c>
      <c r="B26" s="232" t="str">
        <f>VLOOKUP(A26,lookup!$Z$2:$AA$77,2,FALSE)</f>
        <v>Λουξεμβούργο</v>
      </c>
      <c r="C26" s="232" t="str">
        <f>IF(ISNA(VLOOKUP($A26,ES_P2b_0!$A$10:$AQ$100,MATCH(FIXED(C$6,0,TRUE),ES_P2b_0!$A$10:$AQ$10,0),FALSE)),":",VLOOKUP($A26,ES_P2b_0!$A$10:$AQ$100,MATCH(FIXED(C$6,0,TRUE),ES_P2b_0!$A$10:$AQ$10,0),FALSE))</f>
        <v>:</v>
      </c>
      <c r="D26" s="232" t="str">
        <f>IF(ISNA(VLOOKUP($A26,ES_P2b_0!$A$10:$AQ$100,MATCH(FIXED(D$6,0,TRUE),ES_P2b_0!$A$10:$AQ$10,0),FALSE)),":",VLOOKUP($A26,ES_P2b_0!$A$10:$AQ$100,MATCH(FIXED(D$6,0,TRUE),ES_P2b_0!$A$10:$AQ$10,0),FALSE))</f>
        <v>:</v>
      </c>
      <c r="E26" s="232" t="str">
        <f>IF(ISNA(VLOOKUP($A26,ES_P2b_0!$A$10:$AQ$100,MATCH(FIXED(E$6,0,TRUE),ES_P2b_0!$A$10:$AQ$10,0),FALSE)),":",VLOOKUP($A26,ES_P2b_0!$A$10:$AQ$100,MATCH(FIXED(E$6,0,TRUE),ES_P2b_0!$A$10:$AQ$10,0),FALSE))</f>
        <v>:</v>
      </c>
      <c r="F26" s="232" t="str">
        <f>IF(ISNA(VLOOKUP($A26,ES_P2b_0!$A$10:$AQ$100,MATCH(FIXED(F$6,0,TRUE),ES_P2b_0!$A$10:$AQ$10,0),FALSE)),":",VLOOKUP($A26,ES_P2b_0!$A$10:$AQ$100,MATCH(FIXED(F$6,0,TRUE),ES_P2b_0!$A$10:$AQ$10,0),FALSE))</f>
        <v>:</v>
      </c>
      <c r="G26" s="232" t="str">
        <f>IF(ISNA(VLOOKUP($A26,ES_P2b_0!$A$10:$AQ$100,MATCH(FIXED(G$6,0,TRUE),ES_P2b_0!$A$10:$AQ$10,0),FALSE)),":",VLOOKUP($A26,ES_P2b_0!$A$10:$AQ$100,MATCH(FIXED(G$6,0,TRUE),ES_P2b_0!$A$10:$AQ$10,0),FALSE))</f>
        <v>:</v>
      </c>
      <c r="H26" s="232" t="str">
        <f>IF(ISNA(VLOOKUP($A26,ES_P2b_0!$A$10:$AQ$100,MATCH(FIXED(H$6,0,TRUE),ES_P2b_0!$A$10:$AQ$10,0),FALSE)),":",VLOOKUP($A26,ES_P2b_0!$A$10:$AQ$100,MATCH(FIXED(H$6,0,TRUE),ES_P2b_0!$A$10:$AQ$10,0),FALSE))</f>
        <v>:</v>
      </c>
      <c r="I26" s="232" t="str">
        <f>IF(ISNA(VLOOKUP($A26,ES_P2b_0!$A$10:$AQ$100,MATCH(FIXED(I$6,0,TRUE),ES_P2b_0!$A$10:$AQ$10,0),FALSE)),":",VLOOKUP($A26,ES_P2b_0!$A$10:$AQ$100,MATCH(FIXED(I$6,0,TRUE),ES_P2b_0!$A$10:$AQ$10,0),FALSE))</f>
        <v>:</v>
      </c>
      <c r="J26" s="232" t="str">
        <f>IF(ISNA(VLOOKUP($A26,ES_P2b_0!$A$10:$AQ$100,MATCH(FIXED(J$6,0,TRUE),ES_P2b_0!$A$10:$AQ$10,0),FALSE)),":",VLOOKUP($A26,ES_P2b_0!$A$10:$AQ$100,MATCH(FIXED(J$6,0,TRUE),ES_P2b_0!$A$10:$AQ$10,0),FALSE))</f>
        <v>:</v>
      </c>
      <c r="K26" s="232">
        <f>IF(ISNA(VLOOKUP($A26,ES_P2b_0!$A$10:$AQ$100,MATCH(FIXED(K$6,0,TRUE),ES_P2b_0!$A$10:$AQ$10,0),FALSE)),":",VLOOKUP($A26,ES_P2b_0!$A$10:$AQ$100,MATCH(FIXED(K$6,0,TRUE),ES_P2b_0!$A$10:$AQ$10,0),FALSE))</f>
        <v>1.4</v>
      </c>
      <c r="L26" s="232">
        <f>IF(ISNA(VLOOKUP($A26,ES_P2b_0!$A$10:$AQ$100,MATCH(FIXED(L$6,0,TRUE),ES_P2b_0!$A$10:$AQ$10,0),FALSE)),":",VLOOKUP($A26,ES_P2b_0!$A$10:$AQ$100,MATCH(FIXED(L$6,0,TRUE),ES_P2b_0!$A$10:$AQ$10,0),FALSE))</f>
        <v>2.2000000000000002</v>
      </c>
      <c r="M26" s="232">
        <f>IF(ISNA(VLOOKUP($A26,ES_P2b_0!$A$10:$AQ$100,MATCH(FIXED(M$6,0,TRUE),ES_P2b_0!$A$10:$AQ$10,0),FALSE)),":",VLOOKUP($A26,ES_P2b_0!$A$10:$AQ$100,MATCH(FIXED(M$6,0,TRUE),ES_P2b_0!$A$10:$AQ$10,0),FALSE))</f>
        <v>3.6</v>
      </c>
      <c r="N26" s="232">
        <f>IF(ISNA(VLOOKUP($A26,ES_P2b_0!$A$10:$AQ$100,MATCH(FIXED(N$6,0,TRUE),ES_P2b_0!$A$10:$AQ$10,0),FALSE)),":",VLOOKUP($A26,ES_P2b_0!$A$10:$AQ$100,MATCH(FIXED(N$6,0,TRUE),ES_P2b_0!$A$10:$AQ$10,0),FALSE))</f>
        <v>1.4</v>
      </c>
      <c r="O26" s="232">
        <f>IF(ISNA(VLOOKUP($A26,ES_P2b_0!$A$10:$AQ$100,MATCH(FIXED(O$6,0,TRUE),ES_P2b_0!$A$10:$AQ$10,0),FALSE)),":",VLOOKUP($A26,ES_P2b_0!$A$10:$AQ$100,MATCH(FIXED(O$6,0,TRUE),ES_P2b_0!$A$10:$AQ$10,0),FALSE))</f>
        <v>1.5</v>
      </c>
      <c r="P26" s="232">
        <f>IF(ISNA(VLOOKUP($A26,ES_P2b_0!$A$10:$AQ$100,MATCH(FIXED(P$6,0,TRUE),ES_P2b_0!$A$10:$AQ$10,0),FALSE)),":",VLOOKUP($A26,ES_P2b_0!$A$10:$AQ$100,MATCH(FIXED(P$6,0,TRUE),ES_P2b_0!$A$10:$AQ$10,0),FALSE))</f>
        <v>-6.3</v>
      </c>
      <c r="Q26" s="232">
        <f>IF(ISNA(VLOOKUP($A26,ES_P2b_0!$A$10:$AQ$100,MATCH(FIXED(Q$6,0,TRUE),ES_P2b_0!$A$10:$AQ$10,0),FALSE)),":",VLOOKUP($A26,ES_P2b_0!$A$10:$AQ$100,MATCH(FIXED(Q$6,0,TRUE),ES_P2b_0!$A$10:$AQ$10,0),FALSE))</f>
        <v>-2.4</v>
      </c>
      <c r="R26" s="232">
        <f>IF(ISNA(VLOOKUP($A26,ES_P2b_0!$A$10:$AQ$100,MATCH(FIXED(R$6,0,TRUE),ES_P2b_0!$A$10:$AQ$10,0),FALSE)),":",VLOOKUP($A26,ES_P2b_0!$A$10:$AQ$100,MATCH(FIXED(R$6,0,TRUE),ES_P2b_0!$A$10:$AQ$10,0),FALSE))</f>
        <v>1.1000000000000001</v>
      </c>
      <c r="S26" s="232">
        <f>IF(ISNA(VLOOKUP($A26,ES_P2b_0!$A$10:$AQ$100,MATCH(FIXED(S$6,0,TRUE),ES_P2b_0!$A$10:$AQ$10,0),FALSE)),":",VLOOKUP($A26,ES_P2b_0!$A$10:$AQ$100,MATCH(FIXED(S$6,0,TRUE),ES_P2b_0!$A$10:$AQ$10,0),FALSE))</f>
        <v>-0.9</v>
      </c>
      <c r="T26" s="232">
        <f>IF(ISNA(VLOOKUP($A26,ES_P2b_0!$A$10:$AQ$100,MATCH(FIXED(T$6,0,TRUE),ES_P2b_0!$A$10:$AQ$10,0),FALSE)),":",VLOOKUP($A26,ES_P2b_0!$A$10:$AQ$100,MATCH(FIXED(T$6,0,TRUE),ES_P2b_0!$A$10:$AQ$10,0),FALSE))</f>
        <v>-2.1</v>
      </c>
      <c r="U26" s="232" t="str">
        <f>IF(ISNA(VLOOKUP($A26,ES_P2b_0!$A$10:$AQ$100,MATCH(FIXED(U$6,0,TRUE),ES_P2b_0!$A$10:$AQ$10,0),FALSE)),":",VLOOKUP($A26,ES_P2b_0!$A$10:$AQ$100,MATCH(FIXED(U$6,0,TRUE),ES_P2b_0!$A$10:$AQ$10,0),FALSE))</f>
        <v>:</v>
      </c>
      <c r="V26" s="232" t="str">
        <f>IF(ISNA(VLOOKUP($A26,ES_P2b_0!$A$10:$AQ$100,MATCH(FIXED(V$6,0,TRUE),ES_P2b_0!$A$10:$AQ$10,0),FALSE)),":",VLOOKUP($A26,ES_P2b_0!$A$10:$AQ$100,MATCH(FIXED(V$6,0,TRUE),ES_P2b_0!$A$10:$AQ$10,0),FALSE))</f>
        <v>:</v>
      </c>
      <c r="W26" s="232" t="str">
        <f>IF(ISNA(VLOOKUP($A26,ES_P2b_0!$A$10:$AQ$100,MATCH(FIXED(W$6,0,TRUE),ES_P2b_0!$A$10:$AQ$10,0),FALSE)),":",VLOOKUP($A26,ES_P2b_0!$A$10:$AQ$100,MATCH(FIXED(W$6,0,TRUE),ES_P2b_0!$A$10:$AQ$10,0),FALSE))</f>
        <v>:</v>
      </c>
    </row>
    <row r="27" spans="1:23">
      <c r="A27" s="230" t="str">
        <f>lookup!Z22</f>
        <v>Hungary</v>
      </c>
      <c r="B27" s="232" t="str">
        <f>VLOOKUP(A27,lookup!$Z$2:$AA$77,2,FALSE)</f>
        <v>Ουγγαρία</v>
      </c>
      <c r="C27" s="232" t="str">
        <f>IF(ISNA(VLOOKUP($A27,ES_P2b_0!$A$10:$AQ$100,MATCH(FIXED(C$6,0,TRUE),ES_P2b_0!$A$10:$AQ$10,0),FALSE)),":",VLOOKUP($A27,ES_P2b_0!$A$10:$AQ$100,MATCH(FIXED(C$6,0,TRUE),ES_P2b_0!$A$10:$AQ$10,0),FALSE))</f>
        <v>:</v>
      </c>
      <c r="D27" s="232">
        <f>IF(ISNA(VLOOKUP($A27,ES_P2b_0!$A$10:$AQ$100,MATCH(FIXED(D$6,0,TRUE),ES_P2b_0!$A$10:$AQ$10,0),FALSE)),":",VLOOKUP($A27,ES_P2b_0!$A$10:$AQ$100,MATCH(FIXED(D$6,0,TRUE),ES_P2b_0!$A$10:$AQ$10,0),FALSE))</f>
        <v>0.4</v>
      </c>
      <c r="E27" s="232">
        <f>IF(ISNA(VLOOKUP($A27,ES_P2b_0!$A$10:$AQ$100,MATCH(FIXED(E$6,0,TRUE),ES_P2b_0!$A$10:$AQ$10,0),FALSE)),":",VLOOKUP($A27,ES_P2b_0!$A$10:$AQ$100,MATCH(FIXED(E$6,0,TRUE),ES_P2b_0!$A$10:$AQ$10,0),FALSE))</f>
        <v>1.8</v>
      </c>
      <c r="F27" s="232">
        <f>IF(ISNA(VLOOKUP($A27,ES_P2b_0!$A$10:$AQ$100,MATCH(FIXED(F$6,0,TRUE),ES_P2b_0!$A$10:$AQ$10,0),FALSE)),":",VLOOKUP($A27,ES_P2b_0!$A$10:$AQ$100,MATCH(FIXED(F$6,0,TRUE),ES_P2b_0!$A$10:$AQ$10,0),FALSE))</f>
        <v>2.5</v>
      </c>
      <c r="G27" s="232">
        <f>IF(ISNA(VLOOKUP($A27,ES_P2b_0!$A$10:$AQ$100,MATCH(FIXED(G$6,0,TRUE),ES_P2b_0!$A$10:$AQ$10,0),FALSE)),":",VLOOKUP($A27,ES_P2b_0!$A$10:$AQ$100,MATCH(FIXED(G$6,0,TRUE),ES_P2b_0!$A$10:$AQ$10,0),FALSE))</f>
        <v>-0.5</v>
      </c>
      <c r="H27" s="232">
        <f>IF(ISNA(VLOOKUP($A27,ES_P2b_0!$A$10:$AQ$100,MATCH(FIXED(H$6,0,TRUE),ES_P2b_0!$A$10:$AQ$10,0),FALSE)),":",VLOOKUP($A27,ES_P2b_0!$A$10:$AQ$100,MATCH(FIXED(H$6,0,TRUE),ES_P2b_0!$A$10:$AQ$10,0),FALSE))</f>
        <v>3.6</v>
      </c>
      <c r="I27" s="232">
        <f>IF(ISNA(VLOOKUP($A27,ES_P2b_0!$A$10:$AQ$100,MATCH(FIXED(I$6,0,TRUE),ES_P2b_0!$A$10:$AQ$10,0),FALSE)),":",VLOOKUP($A27,ES_P2b_0!$A$10:$AQ$100,MATCH(FIXED(I$6,0,TRUE),ES_P2b_0!$A$10:$AQ$10,0),FALSE))</f>
        <v>5.9</v>
      </c>
      <c r="J27" s="232">
        <f>IF(ISNA(VLOOKUP($A27,ES_P2b_0!$A$10:$AQ$100,MATCH(FIXED(J$6,0,TRUE),ES_P2b_0!$A$10:$AQ$10,0),FALSE)),":",VLOOKUP($A27,ES_P2b_0!$A$10:$AQ$100,MATCH(FIXED(J$6,0,TRUE),ES_P2b_0!$A$10:$AQ$10,0),FALSE))</f>
        <v>4</v>
      </c>
      <c r="K27" s="232">
        <f>IF(ISNA(VLOOKUP($A27,ES_P2b_0!$A$10:$AQ$100,MATCH(FIXED(K$6,0,TRUE),ES_P2b_0!$A$10:$AQ$10,0),FALSE)),":",VLOOKUP($A27,ES_P2b_0!$A$10:$AQ$100,MATCH(FIXED(K$6,0,TRUE),ES_P2b_0!$A$10:$AQ$10,0),FALSE))</f>
        <v>5.3</v>
      </c>
      <c r="L27" s="232">
        <f>IF(ISNA(VLOOKUP($A27,ES_P2b_0!$A$10:$AQ$100,MATCH(FIXED(L$6,0,TRUE),ES_P2b_0!$A$10:$AQ$10,0),FALSE)),":",VLOOKUP($A27,ES_P2b_0!$A$10:$AQ$100,MATCH(FIXED(L$6,0,TRUE),ES_P2b_0!$A$10:$AQ$10,0),FALSE))</f>
        <v>5.4</v>
      </c>
      <c r="M27" s="232">
        <f>IF(ISNA(VLOOKUP($A27,ES_P2b_0!$A$10:$AQ$100,MATCH(FIXED(M$6,0,TRUE),ES_P2b_0!$A$10:$AQ$10,0),FALSE)),":",VLOOKUP($A27,ES_P2b_0!$A$10:$AQ$100,MATCH(FIXED(M$6,0,TRUE),ES_P2b_0!$A$10:$AQ$10,0),FALSE))</f>
        <v>4.2</v>
      </c>
      <c r="N27" s="232">
        <f>IF(ISNA(VLOOKUP($A27,ES_P2b_0!$A$10:$AQ$100,MATCH(FIXED(N$6,0,TRUE),ES_P2b_0!$A$10:$AQ$10,0),FALSE)),":",VLOOKUP($A27,ES_P2b_0!$A$10:$AQ$100,MATCH(FIXED(N$6,0,TRUE),ES_P2b_0!$A$10:$AQ$10,0),FALSE))</f>
        <v>3.6</v>
      </c>
      <c r="O27" s="232">
        <f>IF(ISNA(VLOOKUP($A27,ES_P2b_0!$A$10:$AQ$100,MATCH(FIXED(O$6,0,TRUE),ES_P2b_0!$A$10:$AQ$10,0),FALSE)),":",VLOOKUP($A27,ES_P2b_0!$A$10:$AQ$100,MATCH(FIXED(O$6,0,TRUE),ES_P2b_0!$A$10:$AQ$10,0),FALSE))</f>
        <v>-0.3</v>
      </c>
      <c r="P27" s="232">
        <f>IF(ISNA(VLOOKUP($A27,ES_P2b_0!$A$10:$AQ$100,MATCH(FIXED(P$6,0,TRUE),ES_P2b_0!$A$10:$AQ$10,0),FALSE)),":",VLOOKUP($A27,ES_P2b_0!$A$10:$AQ$100,MATCH(FIXED(P$6,0,TRUE),ES_P2b_0!$A$10:$AQ$10,0),FALSE))</f>
        <v>2.6</v>
      </c>
      <c r="Q27" s="232">
        <f>IF(ISNA(VLOOKUP($A27,ES_P2b_0!$A$10:$AQ$100,MATCH(FIXED(Q$6,0,TRUE),ES_P2b_0!$A$10:$AQ$10,0),FALSE)),":",VLOOKUP($A27,ES_P2b_0!$A$10:$AQ$100,MATCH(FIXED(Q$6,0,TRUE),ES_P2b_0!$A$10:$AQ$10,0),FALSE))</f>
        <v>-3.6</v>
      </c>
      <c r="R27" s="232">
        <f>IF(ISNA(VLOOKUP($A27,ES_P2b_0!$A$10:$AQ$100,MATCH(FIXED(R$6,0,TRUE),ES_P2b_0!$A$10:$AQ$10,0),FALSE)),":",VLOOKUP($A27,ES_P2b_0!$A$10:$AQ$100,MATCH(FIXED(R$6,0,TRUE),ES_P2b_0!$A$10:$AQ$10,0),FALSE))</f>
        <v>0.5</v>
      </c>
      <c r="S27" s="232">
        <f>IF(ISNA(VLOOKUP($A27,ES_P2b_0!$A$10:$AQ$100,MATCH(FIXED(S$6,0,TRUE),ES_P2b_0!$A$10:$AQ$10,0),FALSE)),":",VLOOKUP($A27,ES_P2b_0!$A$10:$AQ$100,MATCH(FIXED(S$6,0,TRUE),ES_P2b_0!$A$10:$AQ$10,0),FALSE))</f>
        <v>0.4</v>
      </c>
      <c r="T27" s="232">
        <f>IF(ISNA(VLOOKUP($A27,ES_P2b_0!$A$10:$AQ$100,MATCH(FIXED(T$6,0,TRUE),ES_P2b_0!$A$10:$AQ$10,0),FALSE)),":",VLOOKUP($A27,ES_P2b_0!$A$10:$AQ$100,MATCH(FIXED(T$6,0,TRUE),ES_P2b_0!$A$10:$AQ$10,0),FALSE))</f>
        <v>2.9</v>
      </c>
      <c r="U27" s="232">
        <f>IF(ISNA(VLOOKUP($A27,ES_P2b_0!$A$10:$AQ$100,MATCH(FIXED(U$6,0,TRUE),ES_P2b_0!$A$10:$AQ$10,0),FALSE)),":",VLOOKUP($A27,ES_P2b_0!$A$10:$AQ$100,MATCH(FIXED(U$6,0,TRUE),ES_P2b_0!$A$10:$AQ$10,0),FALSE))</f>
        <v>1</v>
      </c>
      <c r="V27" s="232" t="str">
        <f>IF(ISNA(VLOOKUP($A27,ES_P2b_0!$A$10:$AQ$100,MATCH(FIXED(V$6,0,TRUE),ES_P2b_0!$A$10:$AQ$10,0),FALSE)),":",VLOOKUP($A27,ES_P2b_0!$A$10:$AQ$100,MATCH(FIXED(V$6,0,TRUE),ES_P2b_0!$A$10:$AQ$10,0),FALSE))</f>
        <v>:</v>
      </c>
      <c r="W27" s="232" t="str">
        <f>IF(ISNA(VLOOKUP($A27,ES_P2b_0!$A$10:$AQ$100,MATCH(FIXED(W$6,0,TRUE),ES_P2b_0!$A$10:$AQ$10,0),FALSE)),":",VLOOKUP($A27,ES_P2b_0!$A$10:$AQ$100,MATCH(FIXED(W$6,0,TRUE),ES_P2b_0!$A$10:$AQ$10,0),FALSE))</f>
        <v>:</v>
      </c>
    </row>
    <row r="28" spans="1:23">
      <c r="A28" s="230" t="str">
        <f>lookup!Z23</f>
        <v>Malta</v>
      </c>
      <c r="B28" s="232" t="str">
        <f>VLOOKUP(A28,lookup!$Z$2:$AA$77,2,FALSE)</f>
        <v>Μάλτα</v>
      </c>
      <c r="C28" s="232" t="str">
        <f>IF(ISNA(VLOOKUP($A28,ES_P2b_0!$A$10:$AQ$100,MATCH(FIXED(C$6,0,TRUE),ES_P2b_0!$A$10:$AQ$10,0),FALSE)),":",VLOOKUP($A28,ES_P2b_0!$A$10:$AQ$100,MATCH(FIXED(C$6,0,TRUE),ES_P2b_0!$A$10:$AQ$10,0),FALSE))</f>
        <v>:</v>
      </c>
      <c r="D28" s="232" t="str">
        <f>IF(ISNA(VLOOKUP($A28,ES_P2b_0!$A$10:$AQ$100,MATCH(FIXED(D$6,0,TRUE),ES_P2b_0!$A$10:$AQ$10,0),FALSE)),":",VLOOKUP($A28,ES_P2b_0!$A$10:$AQ$100,MATCH(FIXED(D$6,0,TRUE),ES_P2b_0!$A$10:$AQ$10,0),FALSE))</f>
        <v>:</v>
      </c>
      <c r="E28" s="232" t="str">
        <f>IF(ISNA(VLOOKUP($A28,ES_P2b_0!$A$10:$AQ$100,MATCH(FIXED(E$6,0,TRUE),ES_P2b_0!$A$10:$AQ$10,0),FALSE)),":",VLOOKUP($A28,ES_P2b_0!$A$10:$AQ$100,MATCH(FIXED(E$6,0,TRUE),ES_P2b_0!$A$10:$AQ$10,0),FALSE))</f>
        <v>:</v>
      </c>
      <c r="F28" s="232" t="str">
        <f>IF(ISNA(VLOOKUP($A28,ES_P2b_0!$A$10:$AQ$100,MATCH(FIXED(F$6,0,TRUE),ES_P2b_0!$A$10:$AQ$10,0),FALSE)),":",VLOOKUP($A28,ES_P2b_0!$A$10:$AQ$100,MATCH(FIXED(F$6,0,TRUE),ES_P2b_0!$A$10:$AQ$10,0),FALSE))</f>
        <v>:</v>
      </c>
      <c r="G28" s="232" t="str">
        <f>IF(ISNA(VLOOKUP($A28,ES_P2b_0!$A$10:$AQ$100,MATCH(FIXED(G$6,0,TRUE),ES_P2b_0!$A$10:$AQ$10,0),FALSE)),":",VLOOKUP($A28,ES_P2b_0!$A$10:$AQ$100,MATCH(FIXED(G$6,0,TRUE),ES_P2b_0!$A$10:$AQ$10,0),FALSE))</f>
        <v>:</v>
      </c>
      <c r="H28" s="232" t="str">
        <f>IF(ISNA(VLOOKUP($A28,ES_P2b_0!$A$10:$AQ$100,MATCH(FIXED(H$6,0,TRUE),ES_P2b_0!$A$10:$AQ$10,0),FALSE)),":",VLOOKUP($A28,ES_P2b_0!$A$10:$AQ$100,MATCH(FIXED(H$6,0,TRUE),ES_P2b_0!$A$10:$AQ$10,0),FALSE))</f>
        <v>:</v>
      </c>
      <c r="I28" s="232">
        <f>IF(ISNA(VLOOKUP($A28,ES_P2b_0!$A$10:$AQ$100,MATCH(FIXED(I$6,0,TRUE),ES_P2b_0!$A$10:$AQ$10,0),FALSE)),":",VLOOKUP($A28,ES_P2b_0!$A$10:$AQ$100,MATCH(FIXED(I$6,0,TRUE),ES_P2b_0!$A$10:$AQ$10,0),FALSE))</f>
        <v>4.5</v>
      </c>
      <c r="J28" s="232">
        <f>IF(ISNA(VLOOKUP($A28,ES_P2b_0!$A$10:$AQ$100,MATCH(FIXED(J$6,0,TRUE),ES_P2b_0!$A$10:$AQ$10,0),FALSE)),":",VLOOKUP($A28,ES_P2b_0!$A$10:$AQ$100,MATCH(FIXED(J$6,0,TRUE),ES_P2b_0!$A$10:$AQ$10,0),FALSE))</f>
        <v>-0.4</v>
      </c>
      <c r="K28" s="232">
        <f>IF(ISNA(VLOOKUP($A28,ES_P2b_0!$A$10:$AQ$100,MATCH(FIXED(K$6,0,TRUE),ES_P2b_0!$A$10:$AQ$10,0),FALSE)),":",VLOOKUP($A28,ES_P2b_0!$A$10:$AQ$100,MATCH(FIXED(K$6,0,TRUE),ES_P2b_0!$A$10:$AQ$10,0),FALSE))</f>
        <v>2.5</v>
      </c>
      <c r="L28" s="232">
        <f>IF(ISNA(VLOOKUP($A28,ES_P2b_0!$A$10:$AQ$100,MATCH(FIXED(L$6,0,TRUE),ES_P2b_0!$A$10:$AQ$10,0),FALSE)),":",VLOOKUP($A28,ES_P2b_0!$A$10:$AQ$100,MATCH(FIXED(L$6,0,TRUE),ES_P2b_0!$A$10:$AQ$10,0),FALSE))</f>
        <v>8.9</v>
      </c>
      <c r="M28" s="232">
        <f>IF(ISNA(VLOOKUP($A28,ES_P2b_0!$A$10:$AQ$100,MATCH(FIXED(M$6,0,TRUE),ES_P2b_0!$A$10:$AQ$10,0),FALSE)),":",VLOOKUP($A28,ES_P2b_0!$A$10:$AQ$100,MATCH(FIXED(M$6,0,TRUE),ES_P2b_0!$A$10:$AQ$10,0),FALSE))</f>
        <v>-4.2</v>
      </c>
      <c r="N28" s="232">
        <f>IF(ISNA(VLOOKUP($A28,ES_P2b_0!$A$10:$AQ$100,MATCH(FIXED(N$6,0,TRUE),ES_P2b_0!$A$10:$AQ$10,0),FALSE)),":",VLOOKUP($A28,ES_P2b_0!$A$10:$AQ$100,MATCH(FIXED(N$6,0,TRUE),ES_P2b_0!$A$10:$AQ$10,0),FALSE))</f>
        <v>1.2</v>
      </c>
      <c r="O28" s="232">
        <f>IF(ISNA(VLOOKUP($A28,ES_P2b_0!$A$10:$AQ$100,MATCH(FIXED(O$6,0,TRUE),ES_P2b_0!$A$10:$AQ$10,0),FALSE)),":",VLOOKUP($A28,ES_P2b_0!$A$10:$AQ$100,MATCH(FIXED(O$6,0,TRUE),ES_P2b_0!$A$10:$AQ$10,0),FALSE))</f>
        <v>-0.3</v>
      </c>
      <c r="P28" s="232">
        <f>IF(ISNA(VLOOKUP($A28,ES_P2b_0!$A$10:$AQ$100,MATCH(FIXED(P$6,0,TRUE),ES_P2b_0!$A$10:$AQ$10,0),FALSE)),":",VLOOKUP($A28,ES_P2b_0!$A$10:$AQ$100,MATCH(FIXED(P$6,0,TRUE),ES_P2b_0!$A$10:$AQ$10,0),FALSE))</f>
        <v>-0.1</v>
      </c>
      <c r="Q28" s="232">
        <f>IF(ISNA(VLOOKUP($A28,ES_P2b_0!$A$10:$AQ$100,MATCH(FIXED(Q$6,0,TRUE),ES_P2b_0!$A$10:$AQ$10,0),FALSE)),":",VLOOKUP($A28,ES_P2b_0!$A$10:$AQ$100,MATCH(FIXED(Q$6,0,TRUE),ES_P2b_0!$A$10:$AQ$10,0),FALSE))</f>
        <v>-4.9000000000000004</v>
      </c>
      <c r="R28" s="232">
        <f>IF(ISNA(VLOOKUP($A28,ES_P2b_0!$A$10:$AQ$100,MATCH(FIXED(R$6,0,TRUE),ES_P2b_0!$A$10:$AQ$10,0),FALSE)),":",VLOOKUP($A28,ES_P2b_0!$A$10:$AQ$100,MATCH(FIXED(R$6,0,TRUE),ES_P2b_0!$A$10:$AQ$10,0),FALSE))</f>
        <v>3.5</v>
      </c>
      <c r="S28" s="232">
        <f>IF(ISNA(VLOOKUP($A28,ES_P2b_0!$A$10:$AQ$100,MATCH(FIXED(S$6,0,TRUE),ES_P2b_0!$A$10:$AQ$10,0),FALSE)),":",VLOOKUP($A28,ES_P2b_0!$A$10:$AQ$100,MATCH(FIXED(S$6,0,TRUE),ES_P2b_0!$A$10:$AQ$10,0),FALSE))</f>
        <v>-6.3</v>
      </c>
      <c r="T28" s="232">
        <f>IF(ISNA(VLOOKUP($A28,ES_P2b_0!$A$10:$AQ$100,MATCH(FIXED(T$6,0,TRUE),ES_P2b_0!$A$10:$AQ$10,0),FALSE)),":",VLOOKUP($A28,ES_P2b_0!$A$10:$AQ$100,MATCH(FIXED(T$6,0,TRUE),ES_P2b_0!$A$10:$AQ$10,0),FALSE))</f>
        <v>2.2000000000000002</v>
      </c>
      <c r="U28" s="232" t="str">
        <f>IF(ISNA(VLOOKUP($A28,ES_P2b_0!$A$10:$AQ$100,MATCH(FIXED(U$6,0,TRUE),ES_P2b_0!$A$10:$AQ$10,0),FALSE)),":",VLOOKUP($A28,ES_P2b_0!$A$10:$AQ$100,MATCH(FIXED(U$6,0,TRUE),ES_P2b_0!$A$10:$AQ$10,0),FALSE))</f>
        <v>:</v>
      </c>
      <c r="V28" s="232" t="str">
        <f>IF(ISNA(VLOOKUP($A28,ES_P2b_0!$A$10:$AQ$100,MATCH(FIXED(V$6,0,TRUE),ES_P2b_0!$A$10:$AQ$10,0),FALSE)),":",VLOOKUP($A28,ES_P2b_0!$A$10:$AQ$100,MATCH(FIXED(V$6,0,TRUE),ES_P2b_0!$A$10:$AQ$10,0),FALSE))</f>
        <v>:</v>
      </c>
      <c r="W28" s="232" t="str">
        <f>IF(ISNA(VLOOKUP($A28,ES_P2b_0!$A$10:$AQ$100,MATCH(FIXED(W$6,0,TRUE),ES_P2b_0!$A$10:$AQ$10,0),FALSE)),":",VLOOKUP($A28,ES_P2b_0!$A$10:$AQ$100,MATCH(FIXED(W$6,0,TRUE),ES_P2b_0!$A$10:$AQ$10,0),FALSE))</f>
        <v>:</v>
      </c>
    </row>
    <row r="29" spans="1:23">
      <c r="A29" s="230" t="str">
        <f>lookup!Z24</f>
        <v>Netherlands</v>
      </c>
      <c r="B29" s="232" t="str">
        <f>VLOOKUP(A29,lookup!$Z$2:$AA$77,2,FALSE)</f>
        <v>Ολλανδία</v>
      </c>
      <c r="C29" s="232" t="str">
        <f>IF(ISNA(VLOOKUP($A29,ES_P2b_0!$A$10:$AQ$100,MATCH(FIXED(C$6,0,TRUE),ES_P2b_0!$A$10:$AQ$10,0),FALSE)),":",VLOOKUP($A29,ES_P2b_0!$A$10:$AQ$100,MATCH(FIXED(C$6,0,TRUE),ES_P2b_0!$A$10:$AQ$10,0),FALSE))</f>
        <v>:</v>
      </c>
      <c r="D29" s="232">
        <f>IF(ISNA(VLOOKUP($A29,ES_P2b_0!$A$10:$AQ$100,MATCH(FIXED(D$6,0,TRUE),ES_P2b_0!$A$10:$AQ$10,0),FALSE)),":",VLOOKUP($A29,ES_P2b_0!$A$10:$AQ$100,MATCH(FIXED(D$6,0,TRUE),ES_P2b_0!$A$10:$AQ$10,0),FALSE))</f>
        <v>0.9</v>
      </c>
      <c r="E29" s="232">
        <f>IF(ISNA(VLOOKUP($A29,ES_P2b_0!$A$10:$AQ$100,MATCH(FIXED(E$6,0,TRUE),ES_P2b_0!$A$10:$AQ$10,0),FALSE)),":",VLOOKUP($A29,ES_P2b_0!$A$10:$AQ$100,MATCH(FIXED(E$6,0,TRUE),ES_P2b_0!$A$10:$AQ$10,0),FALSE))</f>
        <v>1.8</v>
      </c>
      <c r="F29" s="232">
        <f>IF(ISNA(VLOOKUP($A29,ES_P2b_0!$A$10:$AQ$100,MATCH(FIXED(F$6,0,TRUE),ES_P2b_0!$A$10:$AQ$10,0),FALSE)),":",VLOOKUP($A29,ES_P2b_0!$A$10:$AQ$100,MATCH(FIXED(F$6,0,TRUE),ES_P2b_0!$A$10:$AQ$10,0),FALSE))</f>
        <v>2.1</v>
      </c>
      <c r="G29" s="232">
        <f>IF(ISNA(VLOOKUP($A29,ES_P2b_0!$A$10:$AQ$100,MATCH(FIXED(G$6,0,TRUE),ES_P2b_0!$A$10:$AQ$10,0),FALSE)),":",VLOOKUP($A29,ES_P2b_0!$A$10:$AQ$100,MATCH(FIXED(G$6,0,TRUE),ES_P2b_0!$A$10:$AQ$10,0),FALSE))</f>
        <v>2.2999999999999998</v>
      </c>
      <c r="H29" s="232">
        <f>IF(ISNA(VLOOKUP($A29,ES_P2b_0!$A$10:$AQ$100,MATCH(FIXED(H$6,0,TRUE),ES_P2b_0!$A$10:$AQ$10,0),FALSE)),":",VLOOKUP($A29,ES_P2b_0!$A$10:$AQ$100,MATCH(FIXED(H$6,0,TRUE),ES_P2b_0!$A$10:$AQ$10,0),FALSE))</f>
        <v>1.8</v>
      </c>
      <c r="I29" s="232">
        <f>IF(ISNA(VLOOKUP($A29,ES_P2b_0!$A$10:$AQ$100,MATCH(FIXED(I$6,0,TRUE),ES_P2b_0!$A$10:$AQ$10,0),FALSE)),":",VLOOKUP($A29,ES_P2b_0!$A$10:$AQ$100,MATCH(FIXED(I$6,0,TRUE),ES_P2b_0!$A$10:$AQ$10,0),FALSE))</f>
        <v>0.7</v>
      </c>
      <c r="J29" s="232">
        <f>IF(ISNA(VLOOKUP($A29,ES_P2b_0!$A$10:$AQ$100,MATCH(FIXED(J$6,0,TRUE),ES_P2b_0!$A$10:$AQ$10,0),FALSE)),":",VLOOKUP($A29,ES_P2b_0!$A$10:$AQ$100,MATCH(FIXED(J$6,0,TRUE),ES_P2b_0!$A$10:$AQ$10,0),FALSE))</f>
        <v>0.7</v>
      </c>
      <c r="K29" s="232">
        <f>IF(ISNA(VLOOKUP($A29,ES_P2b_0!$A$10:$AQ$100,MATCH(FIXED(K$6,0,TRUE),ES_P2b_0!$A$10:$AQ$10,0),FALSE)),":",VLOOKUP($A29,ES_P2b_0!$A$10:$AQ$100,MATCH(FIXED(K$6,0,TRUE),ES_P2b_0!$A$10:$AQ$10,0),FALSE))</f>
        <v>1.4</v>
      </c>
      <c r="L29" s="232">
        <f>IF(ISNA(VLOOKUP($A29,ES_P2b_0!$A$10:$AQ$100,MATCH(FIXED(L$6,0,TRUE),ES_P2b_0!$A$10:$AQ$10,0),FALSE)),":",VLOOKUP($A29,ES_P2b_0!$A$10:$AQ$100,MATCH(FIXED(L$6,0,TRUE),ES_P2b_0!$A$10:$AQ$10,0),FALSE))</f>
        <v>3.3</v>
      </c>
      <c r="M29" s="232">
        <f>IF(ISNA(VLOOKUP($A29,ES_P2b_0!$A$10:$AQ$100,MATCH(FIXED(M$6,0,TRUE),ES_P2b_0!$A$10:$AQ$10,0),FALSE)),":",VLOOKUP($A29,ES_P2b_0!$A$10:$AQ$100,MATCH(FIXED(M$6,0,TRUE),ES_P2b_0!$A$10:$AQ$10,0),FALSE))</f>
        <v>2</v>
      </c>
      <c r="N29" s="232">
        <f>IF(ISNA(VLOOKUP($A29,ES_P2b_0!$A$10:$AQ$100,MATCH(FIXED(N$6,0,TRUE),ES_P2b_0!$A$10:$AQ$10,0),FALSE)),":",VLOOKUP($A29,ES_P2b_0!$A$10:$AQ$100,MATCH(FIXED(N$6,0,TRUE),ES_P2b_0!$A$10:$AQ$10,0),FALSE))</f>
        <v>1.8</v>
      </c>
      <c r="O29" s="232">
        <f>IF(ISNA(VLOOKUP($A29,ES_P2b_0!$A$10:$AQ$100,MATCH(FIXED(O$6,0,TRUE),ES_P2b_0!$A$10:$AQ$10,0),FALSE)),":",VLOOKUP($A29,ES_P2b_0!$A$10:$AQ$100,MATCH(FIXED(O$6,0,TRUE),ES_P2b_0!$A$10:$AQ$10,0),FALSE))</f>
        <v>1.6</v>
      </c>
      <c r="P29" s="232">
        <f>IF(ISNA(VLOOKUP($A29,ES_P2b_0!$A$10:$AQ$100,MATCH(FIXED(P$6,0,TRUE),ES_P2b_0!$A$10:$AQ$10,0),FALSE)),":",VLOOKUP($A29,ES_P2b_0!$A$10:$AQ$100,MATCH(FIXED(P$6,0,TRUE),ES_P2b_0!$A$10:$AQ$10,0),FALSE))</f>
        <v>0.1</v>
      </c>
      <c r="Q29" s="232">
        <f>IF(ISNA(VLOOKUP($A29,ES_P2b_0!$A$10:$AQ$100,MATCH(FIXED(Q$6,0,TRUE),ES_P2b_0!$A$10:$AQ$10,0),FALSE)),":",VLOOKUP($A29,ES_P2b_0!$A$10:$AQ$100,MATCH(FIXED(Q$6,0,TRUE),ES_P2b_0!$A$10:$AQ$10,0),FALSE))</f>
        <v>-2.4</v>
      </c>
      <c r="R29" s="232">
        <f>IF(ISNA(VLOOKUP($A29,ES_P2b_0!$A$10:$AQ$100,MATCH(FIXED(R$6,0,TRUE),ES_P2b_0!$A$10:$AQ$10,0),FALSE)),":",VLOOKUP($A29,ES_P2b_0!$A$10:$AQ$100,MATCH(FIXED(R$6,0,TRUE),ES_P2b_0!$A$10:$AQ$10,0),FALSE))</f>
        <v>2.1</v>
      </c>
      <c r="S29" s="232">
        <f>IF(ISNA(VLOOKUP($A29,ES_P2b_0!$A$10:$AQ$100,MATCH(FIXED(S$6,0,TRUE),ES_P2b_0!$A$10:$AQ$10,0),FALSE)),":",VLOOKUP($A29,ES_P2b_0!$A$10:$AQ$100,MATCH(FIXED(S$6,0,TRUE),ES_P2b_0!$A$10:$AQ$10,0),FALSE))</f>
        <v>0.2</v>
      </c>
      <c r="T29" s="232">
        <f>IF(ISNA(VLOOKUP($A29,ES_P2b_0!$A$10:$AQ$100,MATCH(FIXED(T$6,0,TRUE),ES_P2b_0!$A$10:$AQ$10,0),FALSE)),":",VLOOKUP($A29,ES_P2b_0!$A$10:$AQ$100,MATCH(FIXED(T$6,0,TRUE),ES_P2b_0!$A$10:$AQ$10,0),FALSE))</f>
        <v>-1.2</v>
      </c>
      <c r="U29" s="232">
        <f>IF(ISNA(VLOOKUP($A29,ES_P2b_0!$A$10:$AQ$100,MATCH(FIXED(U$6,0,TRUE),ES_P2b_0!$A$10:$AQ$10,0),FALSE)),":",VLOOKUP($A29,ES_P2b_0!$A$10:$AQ$100,MATCH(FIXED(U$6,0,TRUE),ES_P2b_0!$A$10:$AQ$10,0),FALSE))</f>
        <v>0.5</v>
      </c>
      <c r="V29" s="232" t="str">
        <f>IF(ISNA(VLOOKUP($A29,ES_P2b_0!$A$10:$AQ$100,MATCH(FIXED(V$6,0,TRUE),ES_P2b_0!$A$10:$AQ$10,0),FALSE)),":",VLOOKUP($A29,ES_P2b_0!$A$10:$AQ$100,MATCH(FIXED(V$6,0,TRUE),ES_P2b_0!$A$10:$AQ$10,0),FALSE))</f>
        <v>:</v>
      </c>
      <c r="W29" s="232" t="str">
        <f>IF(ISNA(VLOOKUP($A29,ES_P2b_0!$A$10:$AQ$100,MATCH(FIXED(W$6,0,TRUE),ES_P2b_0!$A$10:$AQ$10,0),FALSE)),":",VLOOKUP($A29,ES_P2b_0!$A$10:$AQ$100,MATCH(FIXED(W$6,0,TRUE),ES_P2b_0!$A$10:$AQ$10,0),FALSE))</f>
        <v>:</v>
      </c>
    </row>
    <row r="30" spans="1:23">
      <c r="A30" s="230" t="str">
        <f>lookup!Z25</f>
        <v>Austria</v>
      </c>
      <c r="B30" s="232" t="str">
        <f>VLOOKUP(A30,lookup!$Z$2:$AA$77,2,FALSE)</f>
        <v>Αυστρία</v>
      </c>
      <c r="C30" s="232" t="str">
        <f>IF(ISNA(VLOOKUP($A30,ES_P2b_0!$A$10:$AQ$100,MATCH(FIXED(C$6,0,TRUE),ES_P2b_0!$A$10:$AQ$10,0),FALSE)),":",VLOOKUP($A30,ES_P2b_0!$A$10:$AQ$100,MATCH(FIXED(C$6,0,TRUE),ES_P2b_0!$A$10:$AQ$10,0),FALSE))</f>
        <v>:</v>
      </c>
      <c r="D30" s="232">
        <f>IF(ISNA(VLOOKUP($A30,ES_P2b_0!$A$10:$AQ$100,MATCH(FIXED(D$6,0,TRUE),ES_P2b_0!$A$10:$AQ$10,0),FALSE)),":",VLOOKUP($A30,ES_P2b_0!$A$10:$AQ$100,MATCH(FIXED(D$6,0,TRUE),ES_P2b_0!$A$10:$AQ$10,0),FALSE))</f>
        <v>0.2</v>
      </c>
      <c r="E30" s="232">
        <f>IF(ISNA(VLOOKUP($A30,ES_P2b_0!$A$10:$AQ$100,MATCH(FIXED(E$6,0,TRUE),ES_P2b_0!$A$10:$AQ$10,0),FALSE)),":",VLOOKUP($A30,ES_P2b_0!$A$10:$AQ$100,MATCH(FIXED(E$6,0,TRUE),ES_P2b_0!$A$10:$AQ$10,0),FALSE))</f>
        <v>1.1000000000000001</v>
      </c>
      <c r="F30" s="232">
        <f>IF(ISNA(VLOOKUP($A30,ES_P2b_0!$A$10:$AQ$100,MATCH(FIXED(F$6,0,TRUE),ES_P2b_0!$A$10:$AQ$10,0),FALSE)),":",VLOOKUP($A30,ES_P2b_0!$A$10:$AQ$100,MATCH(FIXED(F$6,0,TRUE),ES_P2b_0!$A$10:$AQ$10,0),FALSE))</f>
        <v>4</v>
      </c>
      <c r="G30" s="232">
        <f>IF(ISNA(VLOOKUP($A30,ES_P2b_0!$A$10:$AQ$100,MATCH(FIXED(G$6,0,TRUE),ES_P2b_0!$A$10:$AQ$10,0),FALSE)),":",VLOOKUP($A30,ES_P2b_0!$A$10:$AQ$100,MATCH(FIXED(G$6,0,TRUE),ES_P2b_0!$A$10:$AQ$10,0),FALSE))</f>
        <v>1.7</v>
      </c>
      <c r="H30" s="232">
        <f>IF(ISNA(VLOOKUP($A30,ES_P2b_0!$A$10:$AQ$100,MATCH(FIXED(H$6,0,TRUE),ES_P2b_0!$A$10:$AQ$10,0),FALSE)),":",VLOOKUP($A30,ES_P2b_0!$A$10:$AQ$100,MATCH(FIXED(H$6,0,TRUE),ES_P2b_0!$A$10:$AQ$10,0),FALSE))</f>
        <v>2.7</v>
      </c>
      <c r="I30" s="232">
        <f>IF(ISNA(VLOOKUP($A30,ES_P2b_0!$A$10:$AQ$100,MATCH(FIXED(I$6,0,TRUE),ES_P2b_0!$A$10:$AQ$10,0),FALSE)),":",VLOOKUP($A30,ES_P2b_0!$A$10:$AQ$100,MATCH(FIXED(I$6,0,TRUE),ES_P2b_0!$A$10:$AQ$10,0),FALSE))</f>
        <v>0.9</v>
      </c>
      <c r="J30" s="232">
        <f>IF(ISNA(VLOOKUP($A30,ES_P2b_0!$A$10:$AQ$100,MATCH(FIXED(J$6,0,TRUE),ES_P2b_0!$A$10:$AQ$10,0),FALSE)),":",VLOOKUP($A30,ES_P2b_0!$A$10:$AQ$100,MATCH(FIXED(J$6,0,TRUE),ES_P2b_0!$A$10:$AQ$10,0),FALSE))</f>
        <v>1.9</v>
      </c>
      <c r="K30" s="232">
        <f>IF(ISNA(VLOOKUP($A30,ES_P2b_0!$A$10:$AQ$100,MATCH(FIXED(K$6,0,TRUE),ES_P2b_0!$A$10:$AQ$10,0),FALSE)),":",VLOOKUP($A30,ES_P2b_0!$A$10:$AQ$100,MATCH(FIXED(K$6,0,TRUE),ES_P2b_0!$A$10:$AQ$10,0),FALSE))</f>
        <v>0.7</v>
      </c>
      <c r="L30" s="232">
        <f>IF(ISNA(VLOOKUP($A30,ES_P2b_0!$A$10:$AQ$100,MATCH(FIXED(L$6,0,TRUE),ES_P2b_0!$A$10:$AQ$10,0),FALSE)),":",VLOOKUP($A30,ES_P2b_0!$A$10:$AQ$100,MATCH(FIXED(L$6,0,TRUE),ES_P2b_0!$A$10:$AQ$10,0),FALSE))</f>
        <v>1.6</v>
      </c>
      <c r="M30" s="232">
        <f>IF(ISNA(VLOOKUP($A30,ES_P2b_0!$A$10:$AQ$100,MATCH(FIXED(M$6,0,TRUE),ES_P2b_0!$A$10:$AQ$10,0),FALSE)),":",VLOOKUP($A30,ES_P2b_0!$A$10:$AQ$100,MATCH(FIXED(M$6,0,TRUE),ES_P2b_0!$A$10:$AQ$10,0),FALSE))</f>
        <v>2.2000000000000002</v>
      </c>
      <c r="N30" s="232">
        <f>IF(ISNA(VLOOKUP($A30,ES_P2b_0!$A$10:$AQ$100,MATCH(FIXED(N$6,0,TRUE),ES_P2b_0!$A$10:$AQ$10,0),FALSE)),":",VLOOKUP($A30,ES_P2b_0!$A$10:$AQ$100,MATCH(FIXED(N$6,0,TRUE),ES_P2b_0!$A$10:$AQ$10,0),FALSE))</f>
        <v>3.3</v>
      </c>
      <c r="O30" s="232">
        <f>IF(ISNA(VLOOKUP($A30,ES_P2b_0!$A$10:$AQ$100,MATCH(FIXED(O$6,0,TRUE),ES_P2b_0!$A$10:$AQ$10,0),FALSE)),":",VLOOKUP($A30,ES_P2b_0!$A$10:$AQ$100,MATCH(FIXED(O$6,0,TRUE),ES_P2b_0!$A$10:$AQ$10,0),FALSE))</f>
        <v>2.2000000000000002</v>
      </c>
      <c r="P30" s="232">
        <f>IF(ISNA(VLOOKUP($A30,ES_P2b_0!$A$10:$AQ$100,MATCH(FIXED(P$6,0,TRUE),ES_P2b_0!$A$10:$AQ$10,0),FALSE)),":",VLOOKUP($A30,ES_P2b_0!$A$10:$AQ$100,MATCH(FIXED(P$6,0,TRUE),ES_P2b_0!$A$10:$AQ$10,0),FALSE))</f>
        <v>0.5</v>
      </c>
      <c r="Q30" s="232">
        <f>IF(ISNA(VLOOKUP($A30,ES_P2b_0!$A$10:$AQ$100,MATCH(FIXED(Q$6,0,TRUE),ES_P2b_0!$A$10:$AQ$10,0),FALSE)),":",VLOOKUP($A30,ES_P2b_0!$A$10:$AQ$100,MATCH(FIXED(Q$6,0,TRUE),ES_P2b_0!$A$10:$AQ$10,0),FALSE))</f>
        <v>-0.2</v>
      </c>
      <c r="R30" s="232">
        <f>IF(ISNA(VLOOKUP($A30,ES_P2b_0!$A$10:$AQ$100,MATCH(FIXED(R$6,0,TRUE),ES_P2b_0!$A$10:$AQ$10,0),FALSE)),":",VLOOKUP($A30,ES_P2b_0!$A$10:$AQ$100,MATCH(FIXED(R$6,0,TRUE),ES_P2b_0!$A$10:$AQ$10,0),FALSE))</f>
        <v>1.9</v>
      </c>
      <c r="S30" s="232">
        <f>IF(ISNA(VLOOKUP($A30,ES_P2b_0!$A$10:$AQ$100,MATCH(FIXED(S$6,0,TRUE),ES_P2b_0!$A$10:$AQ$10,0),FALSE)),":",VLOOKUP($A30,ES_P2b_0!$A$10:$AQ$100,MATCH(FIXED(S$6,0,TRUE),ES_P2b_0!$A$10:$AQ$10,0),FALSE))</f>
        <v>0.5</v>
      </c>
      <c r="T30" s="232">
        <f>IF(ISNA(VLOOKUP($A30,ES_P2b_0!$A$10:$AQ$100,MATCH(FIXED(T$6,0,TRUE),ES_P2b_0!$A$10:$AQ$10,0),FALSE)),":",VLOOKUP($A30,ES_P2b_0!$A$10:$AQ$100,MATCH(FIXED(T$6,0,TRUE),ES_P2b_0!$A$10:$AQ$10,0),FALSE))</f>
        <v>0.9</v>
      </c>
      <c r="U30" s="232">
        <f>IF(ISNA(VLOOKUP($A30,ES_P2b_0!$A$10:$AQ$100,MATCH(FIXED(U$6,0,TRUE),ES_P2b_0!$A$10:$AQ$10,0),FALSE)),":",VLOOKUP($A30,ES_P2b_0!$A$10:$AQ$100,MATCH(FIXED(U$6,0,TRUE),ES_P2b_0!$A$10:$AQ$10,0),FALSE))</f>
        <v>1.1000000000000001</v>
      </c>
      <c r="V30" s="232" t="str">
        <f>IF(ISNA(VLOOKUP($A30,ES_P2b_0!$A$10:$AQ$100,MATCH(FIXED(V$6,0,TRUE),ES_P2b_0!$A$10:$AQ$10,0),FALSE)),":",VLOOKUP($A30,ES_P2b_0!$A$10:$AQ$100,MATCH(FIXED(V$6,0,TRUE),ES_P2b_0!$A$10:$AQ$10,0),FALSE))</f>
        <v>:</v>
      </c>
      <c r="W30" s="232" t="str">
        <f>IF(ISNA(VLOOKUP($A30,ES_P2b_0!$A$10:$AQ$100,MATCH(FIXED(W$6,0,TRUE),ES_P2b_0!$A$10:$AQ$10,0),FALSE)),":",VLOOKUP($A30,ES_P2b_0!$A$10:$AQ$100,MATCH(FIXED(W$6,0,TRUE),ES_P2b_0!$A$10:$AQ$10,0),FALSE))</f>
        <v>:</v>
      </c>
    </row>
    <row r="31" spans="1:23">
      <c r="A31" s="230" t="str">
        <f>lookup!Z26</f>
        <v>Poland</v>
      </c>
      <c r="B31" s="232" t="str">
        <f>VLOOKUP(A31,lookup!$Z$2:$AA$77,2,FALSE)</f>
        <v>Πολωνία</v>
      </c>
      <c r="C31" s="232" t="str">
        <f>IF(ISNA(VLOOKUP($A31,ES_P2b_0!$A$10:$AQ$100,MATCH(FIXED(C$6,0,TRUE),ES_P2b_0!$A$10:$AQ$10,0),FALSE)),":",VLOOKUP($A31,ES_P2b_0!$A$10:$AQ$100,MATCH(FIXED(C$6,0,TRUE),ES_P2b_0!$A$10:$AQ$10,0),FALSE))</f>
        <v>:</v>
      </c>
      <c r="D31" s="232">
        <f>IF(ISNA(VLOOKUP($A31,ES_P2b_0!$A$10:$AQ$100,MATCH(FIXED(D$6,0,TRUE),ES_P2b_0!$A$10:$AQ$10,0),FALSE)),":",VLOOKUP($A31,ES_P2b_0!$A$10:$AQ$100,MATCH(FIXED(D$6,0,TRUE),ES_P2b_0!$A$10:$AQ$10,0),FALSE))</f>
        <v>5</v>
      </c>
      <c r="E31" s="232">
        <f>IF(ISNA(VLOOKUP($A31,ES_P2b_0!$A$10:$AQ$100,MATCH(FIXED(E$6,0,TRUE),ES_P2b_0!$A$10:$AQ$10,0),FALSE)),":",VLOOKUP($A31,ES_P2b_0!$A$10:$AQ$100,MATCH(FIXED(E$6,0,TRUE),ES_P2b_0!$A$10:$AQ$10,0),FALSE))</f>
        <v>5.6</v>
      </c>
      <c r="F31" s="232">
        <f>IF(ISNA(VLOOKUP($A31,ES_P2b_0!$A$10:$AQ$100,MATCH(FIXED(F$6,0,TRUE),ES_P2b_0!$A$10:$AQ$10,0),FALSE)),":",VLOOKUP($A31,ES_P2b_0!$A$10:$AQ$100,MATCH(FIXED(F$6,0,TRUE),ES_P2b_0!$A$10:$AQ$10,0),FALSE))</f>
        <v>3.8</v>
      </c>
      <c r="G31" s="232">
        <f>IF(ISNA(VLOOKUP($A31,ES_P2b_0!$A$10:$AQ$100,MATCH(FIXED(G$6,0,TRUE),ES_P2b_0!$A$10:$AQ$10,0),FALSE)),":",VLOOKUP($A31,ES_P2b_0!$A$10:$AQ$100,MATCH(FIXED(G$6,0,TRUE),ES_P2b_0!$A$10:$AQ$10,0),FALSE))</f>
        <v>119.8</v>
      </c>
      <c r="H31" s="232">
        <f>IF(ISNA(VLOOKUP($A31,ES_P2b_0!$A$10:$AQ$100,MATCH(FIXED(H$6,0,TRUE),ES_P2b_0!$A$10:$AQ$10,0),FALSE)),":",VLOOKUP($A31,ES_P2b_0!$A$10:$AQ$100,MATCH(FIXED(H$6,0,TRUE),ES_P2b_0!$A$10:$AQ$10,0),FALSE))</f>
        <v>-47.5</v>
      </c>
      <c r="I31" s="232">
        <f>IF(ISNA(VLOOKUP($A31,ES_P2b_0!$A$10:$AQ$100,MATCH(FIXED(I$6,0,TRUE),ES_P2b_0!$A$10:$AQ$10,0),FALSE)),":",VLOOKUP($A31,ES_P2b_0!$A$10:$AQ$100,MATCH(FIXED(I$6,0,TRUE),ES_P2b_0!$A$10:$AQ$10,0),FALSE))</f>
        <v>3.4</v>
      </c>
      <c r="J31" s="232">
        <f>IF(ISNA(VLOOKUP($A31,ES_P2b_0!$A$10:$AQ$100,MATCH(FIXED(J$6,0,TRUE),ES_P2b_0!$A$10:$AQ$10,0),FALSE)),":",VLOOKUP($A31,ES_P2b_0!$A$10:$AQ$100,MATCH(FIXED(J$6,0,TRUE),ES_P2b_0!$A$10:$AQ$10,0),FALSE))</f>
        <v>4.9000000000000004</v>
      </c>
      <c r="K31" s="232">
        <f>IF(ISNA(VLOOKUP($A31,ES_P2b_0!$A$10:$AQ$100,MATCH(FIXED(K$6,0,TRUE),ES_P2b_0!$A$10:$AQ$10,0),FALSE)),":",VLOOKUP($A31,ES_P2b_0!$A$10:$AQ$100,MATCH(FIXED(K$6,0,TRUE),ES_P2b_0!$A$10:$AQ$10,0),FALSE))</f>
        <v>4.8</v>
      </c>
      <c r="L31" s="232">
        <f>IF(ISNA(VLOOKUP($A31,ES_P2b_0!$A$10:$AQ$100,MATCH(FIXED(L$6,0,TRUE),ES_P2b_0!$A$10:$AQ$10,0),FALSE)),":",VLOOKUP($A31,ES_P2b_0!$A$10:$AQ$100,MATCH(FIXED(L$6,0,TRUE),ES_P2b_0!$A$10:$AQ$10,0),FALSE))</f>
        <v>4.0999999999999996</v>
      </c>
      <c r="M31" s="232">
        <f>IF(ISNA(VLOOKUP($A31,ES_P2b_0!$A$10:$AQ$100,MATCH(FIXED(M$6,0,TRUE),ES_P2b_0!$A$10:$AQ$10,0),FALSE)),":",VLOOKUP($A31,ES_P2b_0!$A$10:$AQ$100,MATCH(FIXED(M$6,0,TRUE),ES_P2b_0!$A$10:$AQ$10,0),FALSE))</f>
        <v>1.7</v>
      </c>
      <c r="N31" s="232">
        <f>IF(ISNA(VLOOKUP($A31,ES_P2b_0!$A$10:$AQ$100,MATCH(FIXED(N$6,0,TRUE),ES_P2b_0!$A$10:$AQ$10,0),FALSE)),":",VLOOKUP($A31,ES_P2b_0!$A$10:$AQ$100,MATCH(FIXED(N$6,0,TRUE),ES_P2b_0!$A$10:$AQ$10,0),FALSE))</f>
        <v>2.9</v>
      </c>
      <c r="O31" s="232">
        <f>IF(ISNA(VLOOKUP($A31,ES_P2b_0!$A$10:$AQ$100,MATCH(FIXED(O$6,0,TRUE),ES_P2b_0!$A$10:$AQ$10,0),FALSE)),":",VLOOKUP($A31,ES_P2b_0!$A$10:$AQ$100,MATCH(FIXED(O$6,0,TRUE),ES_P2b_0!$A$10:$AQ$10,0),FALSE))</f>
        <v>2.2999999999999998</v>
      </c>
      <c r="P31" s="232">
        <f>IF(ISNA(VLOOKUP($A31,ES_P2b_0!$A$10:$AQ$100,MATCH(FIXED(P$6,0,TRUE),ES_P2b_0!$A$10:$AQ$10,0),FALSE)),":",VLOOKUP($A31,ES_P2b_0!$A$10:$AQ$100,MATCH(FIXED(P$6,0,TRUE),ES_P2b_0!$A$10:$AQ$10,0),FALSE))</f>
        <v>1.7</v>
      </c>
      <c r="Q31" s="232">
        <f>IF(ISNA(VLOOKUP($A31,ES_P2b_0!$A$10:$AQ$100,MATCH(FIXED(Q$6,0,TRUE),ES_P2b_0!$A$10:$AQ$10,0),FALSE)),":",VLOOKUP($A31,ES_P2b_0!$A$10:$AQ$100,MATCH(FIXED(Q$6,0,TRUE),ES_P2b_0!$A$10:$AQ$10,0),FALSE))</f>
        <v>2</v>
      </c>
      <c r="R31" s="232">
        <f>IF(ISNA(VLOOKUP($A31,ES_P2b_0!$A$10:$AQ$100,MATCH(FIXED(R$6,0,TRUE),ES_P2b_0!$A$10:$AQ$10,0),FALSE)),":",VLOOKUP($A31,ES_P2b_0!$A$10:$AQ$100,MATCH(FIXED(R$6,0,TRUE),ES_P2b_0!$A$10:$AQ$10,0),FALSE))</f>
        <v>7</v>
      </c>
      <c r="S31" s="232">
        <f>IF(ISNA(VLOOKUP($A31,ES_P2b_0!$A$10:$AQ$100,MATCH(FIXED(S$6,0,TRUE),ES_P2b_0!$A$10:$AQ$10,0),FALSE)),":",VLOOKUP($A31,ES_P2b_0!$A$10:$AQ$100,MATCH(FIXED(S$6,0,TRUE),ES_P2b_0!$A$10:$AQ$10,0),FALSE))</f>
        <v>4.2</v>
      </c>
      <c r="T31" s="232">
        <f>IF(ISNA(VLOOKUP($A31,ES_P2b_0!$A$10:$AQ$100,MATCH(FIXED(T$6,0,TRUE),ES_P2b_0!$A$10:$AQ$10,0),FALSE)),":",VLOOKUP($A31,ES_P2b_0!$A$10:$AQ$100,MATCH(FIXED(T$6,0,TRUE),ES_P2b_0!$A$10:$AQ$10,0),FALSE))</f>
        <v>2.1</v>
      </c>
      <c r="U31" s="232">
        <f>IF(ISNA(VLOOKUP($A31,ES_P2b_0!$A$10:$AQ$100,MATCH(FIXED(U$6,0,TRUE),ES_P2b_0!$A$10:$AQ$10,0),FALSE)),":",VLOOKUP($A31,ES_P2b_0!$A$10:$AQ$100,MATCH(FIXED(U$6,0,TRUE),ES_P2b_0!$A$10:$AQ$10,0),FALSE))</f>
        <v>1.8</v>
      </c>
      <c r="V31" s="232" t="str">
        <f>IF(ISNA(VLOOKUP($A31,ES_P2b_0!$A$10:$AQ$100,MATCH(FIXED(V$6,0,TRUE),ES_P2b_0!$A$10:$AQ$10,0),FALSE)),":",VLOOKUP($A31,ES_P2b_0!$A$10:$AQ$100,MATCH(FIXED(V$6,0,TRUE),ES_P2b_0!$A$10:$AQ$10,0),FALSE))</f>
        <v>:</v>
      </c>
      <c r="W31" s="232" t="str">
        <f>IF(ISNA(VLOOKUP($A31,ES_P2b_0!$A$10:$AQ$100,MATCH(FIXED(W$6,0,TRUE),ES_P2b_0!$A$10:$AQ$10,0),FALSE)),":",VLOOKUP($A31,ES_P2b_0!$A$10:$AQ$100,MATCH(FIXED(W$6,0,TRUE),ES_P2b_0!$A$10:$AQ$10,0),FALSE))</f>
        <v>:</v>
      </c>
    </row>
    <row r="32" spans="1:23">
      <c r="A32" s="230" t="str">
        <f>lookup!Z27</f>
        <v>Portugal</v>
      </c>
      <c r="B32" s="232" t="str">
        <f>VLOOKUP(A32,lookup!$Z$2:$AA$77,2,FALSE)</f>
        <v>Πορτογαλία</v>
      </c>
      <c r="C32" s="232" t="str">
        <f>IF(ISNA(VLOOKUP($A32,ES_P2b_0!$A$10:$AQ$100,MATCH(FIXED(C$6,0,TRUE),ES_P2b_0!$A$10:$AQ$10,0),FALSE)),":",VLOOKUP($A32,ES_P2b_0!$A$10:$AQ$100,MATCH(FIXED(C$6,0,TRUE),ES_P2b_0!$A$10:$AQ$10,0),FALSE))</f>
        <v>:</v>
      </c>
      <c r="D32" s="232">
        <f>IF(ISNA(VLOOKUP($A32,ES_P2b_0!$A$10:$AQ$100,MATCH(FIXED(D$6,0,TRUE),ES_P2b_0!$A$10:$AQ$10,0),FALSE)),":",VLOOKUP($A32,ES_P2b_0!$A$10:$AQ$100,MATCH(FIXED(D$6,0,TRUE),ES_P2b_0!$A$10:$AQ$10,0),FALSE))</f>
        <v>1.9</v>
      </c>
      <c r="E32" s="232">
        <f>IF(ISNA(VLOOKUP($A32,ES_P2b_0!$A$10:$AQ$100,MATCH(FIXED(E$6,0,TRUE),ES_P2b_0!$A$10:$AQ$10,0),FALSE)),":",VLOOKUP($A32,ES_P2b_0!$A$10:$AQ$100,MATCH(FIXED(E$6,0,TRUE),ES_P2b_0!$A$10:$AQ$10,0),FALSE))</f>
        <v>1.7</v>
      </c>
      <c r="F32" s="232">
        <f>IF(ISNA(VLOOKUP($A32,ES_P2b_0!$A$10:$AQ$100,MATCH(FIXED(F$6,0,TRUE),ES_P2b_0!$A$10:$AQ$10,0),FALSE)),":",VLOOKUP($A32,ES_P2b_0!$A$10:$AQ$100,MATCH(FIXED(F$6,0,TRUE),ES_P2b_0!$A$10:$AQ$10,0),FALSE))</f>
        <v>1.6</v>
      </c>
      <c r="G32" s="232">
        <f>IF(ISNA(VLOOKUP($A32,ES_P2b_0!$A$10:$AQ$100,MATCH(FIXED(G$6,0,TRUE),ES_P2b_0!$A$10:$AQ$10,0),FALSE)),":",VLOOKUP($A32,ES_P2b_0!$A$10:$AQ$100,MATCH(FIXED(G$6,0,TRUE),ES_P2b_0!$A$10:$AQ$10,0),FALSE))</f>
        <v>2.9</v>
      </c>
      <c r="H32" s="232">
        <f>IF(ISNA(VLOOKUP($A32,ES_P2b_0!$A$10:$AQ$100,MATCH(FIXED(H$6,0,TRUE),ES_P2b_0!$A$10:$AQ$10,0),FALSE)),":",VLOOKUP($A32,ES_P2b_0!$A$10:$AQ$100,MATCH(FIXED(H$6,0,TRUE),ES_P2b_0!$A$10:$AQ$10,0),FALSE))</f>
        <v>1.3</v>
      </c>
      <c r="I32" s="232">
        <f>IF(ISNA(VLOOKUP($A32,ES_P2b_0!$A$10:$AQ$100,MATCH(FIXED(I$6,0,TRUE),ES_P2b_0!$A$10:$AQ$10,0),FALSE)),":",VLOOKUP($A32,ES_P2b_0!$A$10:$AQ$100,MATCH(FIXED(I$6,0,TRUE),ES_P2b_0!$A$10:$AQ$10,0),FALSE))</f>
        <v>1.1000000000000001</v>
      </c>
      <c r="J32" s="232">
        <f>IF(ISNA(VLOOKUP($A32,ES_P2b_0!$A$10:$AQ$100,MATCH(FIXED(J$6,0,TRUE),ES_P2b_0!$A$10:$AQ$10,0),FALSE)),":",VLOOKUP($A32,ES_P2b_0!$A$10:$AQ$100,MATCH(FIXED(J$6,0,TRUE),ES_P2b_0!$A$10:$AQ$10,0),FALSE))</f>
        <v>0.7</v>
      </c>
      <c r="K32" s="232">
        <f>IF(ISNA(VLOOKUP($A32,ES_P2b_0!$A$10:$AQ$100,MATCH(FIXED(K$6,0,TRUE),ES_P2b_0!$A$10:$AQ$10,0),FALSE)),":",VLOOKUP($A32,ES_P2b_0!$A$10:$AQ$100,MATCH(FIXED(K$6,0,TRUE),ES_P2b_0!$A$10:$AQ$10,0),FALSE))</f>
        <v>0</v>
      </c>
      <c r="L32" s="232">
        <f>IF(ISNA(VLOOKUP($A32,ES_P2b_0!$A$10:$AQ$100,MATCH(FIXED(L$6,0,TRUE),ES_P2b_0!$A$10:$AQ$10,0),FALSE)),":",VLOOKUP($A32,ES_P2b_0!$A$10:$AQ$100,MATCH(FIXED(L$6,0,TRUE),ES_P2b_0!$A$10:$AQ$10,0),FALSE))</f>
        <v>1.3</v>
      </c>
      <c r="M32" s="232">
        <f>IF(ISNA(VLOOKUP($A32,ES_P2b_0!$A$10:$AQ$100,MATCH(FIXED(M$6,0,TRUE),ES_P2b_0!$A$10:$AQ$10,0),FALSE)),":",VLOOKUP($A32,ES_P2b_0!$A$10:$AQ$100,MATCH(FIXED(M$6,0,TRUE),ES_P2b_0!$A$10:$AQ$10,0),FALSE))</f>
        <v>1.1000000000000001</v>
      </c>
      <c r="N32" s="232">
        <f>IF(ISNA(VLOOKUP($A32,ES_P2b_0!$A$10:$AQ$100,MATCH(FIXED(N$6,0,TRUE),ES_P2b_0!$A$10:$AQ$10,0),FALSE)),":",VLOOKUP($A32,ES_P2b_0!$A$10:$AQ$100,MATCH(FIXED(N$6,0,TRUE),ES_P2b_0!$A$10:$AQ$10,0),FALSE))</f>
        <v>1.4</v>
      </c>
      <c r="O32" s="232">
        <f>IF(ISNA(VLOOKUP($A32,ES_P2b_0!$A$10:$AQ$100,MATCH(FIXED(O$6,0,TRUE),ES_P2b_0!$A$10:$AQ$10,0),FALSE)),":",VLOOKUP($A32,ES_P2b_0!$A$10:$AQ$100,MATCH(FIXED(O$6,0,TRUE),ES_P2b_0!$A$10:$AQ$10,0),FALSE))</f>
        <v>1.7</v>
      </c>
      <c r="P32" s="232">
        <f>IF(ISNA(VLOOKUP($A32,ES_P2b_0!$A$10:$AQ$100,MATCH(FIXED(P$6,0,TRUE),ES_P2b_0!$A$10:$AQ$10,0),FALSE)),":",VLOOKUP($A32,ES_P2b_0!$A$10:$AQ$100,MATCH(FIXED(P$6,0,TRUE),ES_P2b_0!$A$10:$AQ$10,0),FALSE))</f>
        <v>0.2</v>
      </c>
      <c r="Q32" s="232">
        <f>IF(ISNA(VLOOKUP($A32,ES_P2b_0!$A$10:$AQ$100,MATCH(FIXED(Q$6,0,TRUE),ES_P2b_0!$A$10:$AQ$10,0),FALSE)),":",VLOOKUP($A32,ES_P2b_0!$A$10:$AQ$100,MATCH(FIXED(Q$6,0,TRUE),ES_P2b_0!$A$10:$AQ$10,0),FALSE))</f>
        <v>-0.2</v>
      </c>
      <c r="R32" s="232">
        <f>IF(ISNA(VLOOKUP($A32,ES_P2b_0!$A$10:$AQ$100,MATCH(FIXED(R$6,0,TRUE),ES_P2b_0!$A$10:$AQ$10,0),FALSE)),":",VLOOKUP($A32,ES_P2b_0!$A$10:$AQ$100,MATCH(FIXED(R$6,0,TRUE),ES_P2b_0!$A$10:$AQ$10,0),FALSE))</f>
        <v>3.7</v>
      </c>
      <c r="S32" s="232">
        <f>IF(ISNA(VLOOKUP($A32,ES_P2b_0!$A$10:$AQ$100,MATCH(FIXED(S$6,0,TRUE),ES_P2b_0!$A$10:$AQ$10,0),FALSE)),":",VLOOKUP($A32,ES_P2b_0!$A$10:$AQ$100,MATCH(FIXED(S$6,0,TRUE),ES_P2b_0!$A$10:$AQ$10,0),FALSE))</f>
        <v>1.3</v>
      </c>
      <c r="T32" s="232">
        <f>IF(ISNA(VLOOKUP($A32,ES_P2b_0!$A$10:$AQ$100,MATCH(FIXED(T$6,0,TRUE),ES_P2b_0!$A$10:$AQ$10,0),FALSE)),":",VLOOKUP($A32,ES_P2b_0!$A$10:$AQ$100,MATCH(FIXED(T$6,0,TRUE),ES_P2b_0!$A$10:$AQ$10,0),FALSE))</f>
        <v>0.5</v>
      </c>
      <c r="U32" s="232">
        <f>IF(ISNA(VLOOKUP($A32,ES_P2b_0!$A$10:$AQ$100,MATCH(FIXED(U$6,0,TRUE),ES_P2b_0!$A$10:$AQ$10,0),FALSE)),":",VLOOKUP($A32,ES_P2b_0!$A$10:$AQ$100,MATCH(FIXED(U$6,0,TRUE),ES_P2b_0!$A$10:$AQ$10,0),FALSE))</f>
        <v>0.7</v>
      </c>
      <c r="V32" s="232" t="str">
        <f>IF(ISNA(VLOOKUP($A32,ES_P2b_0!$A$10:$AQ$100,MATCH(FIXED(V$6,0,TRUE),ES_P2b_0!$A$10:$AQ$10,0),FALSE)),":",VLOOKUP($A32,ES_P2b_0!$A$10:$AQ$100,MATCH(FIXED(V$6,0,TRUE),ES_P2b_0!$A$10:$AQ$10,0),FALSE))</f>
        <v>:</v>
      </c>
      <c r="W32" s="232" t="str">
        <f>IF(ISNA(VLOOKUP($A32,ES_P2b_0!$A$10:$AQ$100,MATCH(FIXED(W$6,0,TRUE),ES_P2b_0!$A$10:$AQ$10,0),FALSE)),":",VLOOKUP($A32,ES_P2b_0!$A$10:$AQ$100,MATCH(FIXED(W$6,0,TRUE),ES_P2b_0!$A$10:$AQ$10,0),FALSE))</f>
        <v>:</v>
      </c>
    </row>
    <row r="33" spans="1:23">
      <c r="A33" s="230" t="str">
        <f>lookup!Z28</f>
        <v>Romania</v>
      </c>
      <c r="B33" s="232" t="str">
        <f>VLOOKUP(A33,lookup!$Z$2:$AA$77,2,FALSE)</f>
        <v>Ρουμανία</v>
      </c>
      <c r="C33" s="232" t="str">
        <f>IF(ISNA(VLOOKUP($A33,ES_P2b_0!$A$10:$AQ$100,MATCH(FIXED(C$6,0,TRUE),ES_P2b_0!$A$10:$AQ$10,0),FALSE)),":",VLOOKUP($A33,ES_P2b_0!$A$10:$AQ$100,MATCH(FIXED(C$6,0,TRUE),ES_P2b_0!$A$10:$AQ$10,0),FALSE))</f>
        <v>:</v>
      </c>
      <c r="D33" s="232">
        <f>IF(ISNA(VLOOKUP($A33,ES_P2b_0!$A$10:$AQ$100,MATCH(FIXED(D$6,0,TRUE),ES_P2b_0!$A$10:$AQ$10,0),FALSE)),":",VLOOKUP($A33,ES_P2b_0!$A$10:$AQ$100,MATCH(FIXED(D$6,0,TRUE),ES_P2b_0!$A$10:$AQ$10,0),FALSE))</f>
        <v>4.5</v>
      </c>
      <c r="E33" s="232">
        <f>IF(ISNA(VLOOKUP($A33,ES_P2b_0!$A$10:$AQ$100,MATCH(FIXED(E$6,0,TRUE),ES_P2b_0!$A$10:$AQ$10,0),FALSE)),":",VLOOKUP($A33,ES_P2b_0!$A$10:$AQ$100,MATCH(FIXED(E$6,0,TRUE),ES_P2b_0!$A$10:$AQ$10,0),FALSE))</f>
        <v>-5.6</v>
      </c>
      <c r="F33" s="232">
        <f>IF(ISNA(VLOOKUP($A33,ES_P2b_0!$A$10:$AQ$100,MATCH(FIXED(F$6,0,TRUE),ES_P2b_0!$A$10:$AQ$10,0),FALSE)),":",VLOOKUP($A33,ES_P2b_0!$A$10:$AQ$100,MATCH(FIXED(F$6,0,TRUE),ES_P2b_0!$A$10:$AQ$10,0),FALSE))</f>
        <v>1</v>
      </c>
      <c r="G33" s="232">
        <f>IF(ISNA(VLOOKUP($A33,ES_P2b_0!$A$10:$AQ$100,MATCH(FIXED(G$6,0,TRUE),ES_P2b_0!$A$10:$AQ$10,0),FALSE)),":",VLOOKUP($A33,ES_P2b_0!$A$10:$AQ$100,MATCH(FIXED(G$6,0,TRUE),ES_P2b_0!$A$10:$AQ$10,0),FALSE))</f>
        <v>1.4</v>
      </c>
      <c r="H33" s="232">
        <f>IF(ISNA(VLOOKUP($A33,ES_P2b_0!$A$10:$AQ$100,MATCH(FIXED(H$6,0,TRUE),ES_P2b_0!$A$10:$AQ$10,0),FALSE)),":",VLOOKUP($A33,ES_P2b_0!$A$10:$AQ$100,MATCH(FIXED(H$6,0,TRUE),ES_P2b_0!$A$10:$AQ$10,0),FALSE))</f>
        <v>3</v>
      </c>
      <c r="I33" s="232">
        <f>IF(ISNA(VLOOKUP($A33,ES_P2b_0!$A$10:$AQ$100,MATCH(FIXED(I$6,0,TRUE),ES_P2b_0!$A$10:$AQ$10,0),FALSE)),":",VLOOKUP($A33,ES_P2b_0!$A$10:$AQ$100,MATCH(FIXED(I$6,0,TRUE),ES_P2b_0!$A$10:$AQ$10,0),FALSE))</f>
        <v>6.8</v>
      </c>
      <c r="J33" s="232">
        <f>IF(ISNA(VLOOKUP($A33,ES_P2b_0!$A$10:$AQ$100,MATCH(FIXED(J$6,0,TRUE),ES_P2b_0!$A$10:$AQ$10,0),FALSE)),":",VLOOKUP($A33,ES_P2b_0!$A$10:$AQ$100,MATCH(FIXED(J$6,0,TRUE),ES_P2b_0!$A$10:$AQ$10,0),FALSE))</f>
        <v>16</v>
      </c>
      <c r="K33" s="232">
        <f>IF(ISNA(VLOOKUP($A33,ES_P2b_0!$A$10:$AQ$100,MATCH(FIXED(K$6,0,TRUE),ES_P2b_0!$A$10:$AQ$10,0),FALSE)),":",VLOOKUP($A33,ES_P2b_0!$A$10:$AQ$100,MATCH(FIXED(K$6,0,TRUE),ES_P2b_0!$A$10:$AQ$10,0),FALSE))</f>
        <v>7</v>
      </c>
      <c r="L33" s="232">
        <f>IF(ISNA(VLOOKUP($A33,ES_P2b_0!$A$10:$AQ$100,MATCH(FIXED(L$6,0,TRUE),ES_P2b_0!$A$10:$AQ$10,0),FALSE)),":",VLOOKUP($A33,ES_P2b_0!$A$10:$AQ$100,MATCH(FIXED(L$6,0,TRUE),ES_P2b_0!$A$10:$AQ$10,0),FALSE))</f>
        <v>9.8000000000000007</v>
      </c>
      <c r="M33" s="232">
        <f>IF(ISNA(VLOOKUP($A33,ES_P2b_0!$A$10:$AQ$100,MATCH(FIXED(M$6,0,TRUE),ES_P2b_0!$A$10:$AQ$10,0),FALSE)),":",VLOOKUP($A33,ES_P2b_0!$A$10:$AQ$100,MATCH(FIXED(M$6,0,TRUE),ES_P2b_0!$A$10:$AQ$10,0),FALSE))</f>
        <v>5.4</v>
      </c>
      <c r="N33" s="232">
        <f>IF(ISNA(VLOOKUP($A33,ES_P2b_0!$A$10:$AQ$100,MATCH(FIXED(N$6,0,TRUE),ES_P2b_0!$A$10:$AQ$10,0),FALSE)),":",VLOOKUP($A33,ES_P2b_0!$A$10:$AQ$100,MATCH(FIXED(N$6,0,TRUE),ES_P2b_0!$A$10:$AQ$10,0),FALSE))</f>
        <v>6.2</v>
      </c>
      <c r="O33" s="232">
        <f>IF(ISNA(VLOOKUP($A33,ES_P2b_0!$A$10:$AQ$100,MATCH(FIXED(O$6,0,TRUE),ES_P2b_0!$A$10:$AQ$10,0),FALSE)),":",VLOOKUP($A33,ES_P2b_0!$A$10:$AQ$100,MATCH(FIXED(O$6,0,TRUE),ES_P2b_0!$A$10:$AQ$10,0),FALSE))</f>
        <v>5.4</v>
      </c>
      <c r="P33" s="232">
        <f>IF(ISNA(VLOOKUP($A33,ES_P2b_0!$A$10:$AQ$100,MATCH(FIXED(P$6,0,TRUE),ES_P2b_0!$A$10:$AQ$10,0),FALSE)),":",VLOOKUP($A33,ES_P2b_0!$A$10:$AQ$100,MATCH(FIXED(P$6,0,TRUE),ES_P2b_0!$A$10:$AQ$10,0),FALSE))</f>
        <v>7.3</v>
      </c>
      <c r="Q33" s="232">
        <f>IF(ISNA(VLOOKUP($A33,ES_P2b_0!$A$10:$AQ$100,MATCH(FIXED(Q$6,0,TRUE),ES_P2b_0!$A$10:$AQ$10,0),FALSE)),":",VLOOKUP($A33,ES_P2b_0!$A$10:$AQ$100,MATCH(FIXED(Q$6,0,TRUE),ES_P2b_0!$A$10:$AQ$10,0),FALSE))</f>
        <v>-4.2</v>
      </c>
      <c r="R33" s="232">
        <f>IF(ISNA(VLOOKUP($A33,ES_P2b_0!$A$10:$AQ$100,MATCH(FIXED(R$6,0,TRUE),ES_P2b_0!$A$10:$AQ$10,0),FALSE)),":",VLOOKUP($A33,ES_P2b_0!$A$10:$AQ$100,MATCH(FIXED(R$6,0,TRUE),ES_P2b_0!$A$10:$AQ$10,0),FALSE))</f>
        <v>-0.5</v>
      </c>
      <c r="S33" s="232">
        <f>IF(ISNA(VLOOKUP($A33,ES_P2b_0!$A$10:$AQ$100,MATCH(FIXED(S$6,0,TRUE),ES_P2b_0!$A$10:$AQ$10,0),FALSE)),":",VLOOKUP($A33,ES_P2b_0!$A$10:$AQ$100,MATCH(FIXED(S$6,0,TRUE),ES_P2b_0!$A$10:$AQ$10,0),FALSE))</f>
        <v>1.4</v>
      </c>
      <c r="T33" s="232">
        <f>IF(ISNA(VLOOKUP($A33,ES_P2b_0!$A$10:$AQ$100,MATCH(FIXED(T$6,0,TRUE),ES_P2b_0!$A$10:$AQ$10,0),FALSE)),":",VLOOKUP($A33,ES_P2b_0!$A$10:$AQ$100,MATCH(FIXED(T$6,0,TRUE),ES_P2b_0!$A$10:$AQ$10,0),FALSE))</f>
        <v>-0.3</v>
      </c>
      <c r="U33" s="232">
        <f>IF(ISNA(VLOOKUP($A33,ES_P2b_0!$A$10:$AQ$100,MATCH(FIXED(U$6,0,TRUE),ES_P2b_0!$A$10:$AQ$10,0),FALSE)),":",VLOOKUP($A33,ES_P2b_0!$A$10:$AQ$100,MATCH(FIXED(U$6,0,TRUE),ES_P2b_0!$A$10:$AQ$10,0),FALSE))</f>
        <v>4</v>
      </c>
      <c r="V33" s="232" t="str">
        <f>IF(ISNA(VLOOKUP($A33,ES_P2b_0!$A$10:$AQ$100,MATCH(FIXED(V$6,0,TRUE),ES_P2b_0!$A$10:$AQ$10,0),FALSE)),":",VLOOKUP($A33,ES_P2b_0!$A$10:$AQ$100,MATCH(FIXED(V$6,0,TRUE),ES_P2b_0!$A$10:$AQ$10,0),FALSE))</f>
        <v>:</v>
      </c>
      <c r="W33" s="232" t="str">
        <f>IF(ISNA(VLOOKUP($A33,ES_P2b_0!$A$10:$AQ$100,MATCH(FIXED(W$6,0,TRUE),ES_P2b_0!$A$10:$AQ$10,0),FALSE)),":",VLOOKUP($A33,ES_P2b_0!$A$10:$AQ$100,MATCH(FIXED(W$6,0,TRUE),ES_P2b_0!$A$10:$AQ$10,0),FALSE))</f>
        <v>:</v>
      </c>
    </row>
    <row r="34" spans="1:23">
      <c r="A34" s="230" t="str">
        <f>lookup!Z29</f>
        <v>Slovenia</v>
      </c>
      <c r="B34" s="232" t="str">
        <f>VLOOKUP(A34,lookup!$Z$2:$AA$77,2,FALSE)</f>
        <v>Σλοβενία</v>
      </c>
      <c r="C34" s="232" t="str">
        <f>IF(ISNA(VLOOKUP($A34,ES_P2b_0!$A$10:$AQ$100,MATCH(FIXED(C$6,0,TRUE),ES_P2b_0!$A$10:$AQ$10,0),FALSE)),":",VLOOKUP($A34,ES_P2b_0!$A$10:$AQ$100,MATCH(FIXED(C$6,0,TRUE),ES_P2b_0!$A$10:$AQ$10,0),FALSE))</f>
        <v>:</v>
      </c>
      <c r="D34" s="232" t="str">
        <f>IF(ISNA(VLOOKUP($A34,ES_P2b_0!$A$10:$AQ$100,MATCH(FIXED(D$6,0,TRUE),ES_P2b_0!$A$10:$AQ$10,0),FALSE)),":",VLOOKUP($A34,ES_P2b_0!$A$10:$AQ$100,MATCH(FIXED(D$6,0,TRUE),ES_P2b_0!$A$10:$AQ$10,0),FALSE))</f>
        <v>:</v>
      </c>
      <c r="E34" s="232" t="str">
        <f>IF(ISNA(VLOOKUP($A34,ES_P2b_0!$A$10:$AQ$100,MATCH(FIXED(E$6,0,TRUE),ES_P2b_0!$A$10:$AQ$10,0),FALSE)),":",VLOOKUP($A34,ES_P2b_0!$A$10:$AQ$100,MATCH(FIXED(E$6,0,TRUE),ES_P2b_0!$A$10:$AQ$10,0),FALSE))</f>
        <v>:</v>
      </c>
      <c r="F34" s="232" t="str">
        <f>IF(ISNA(VLOOKUP($A34,ES_P2b_0!$A$10:$AQ$100,MATCH(FIXED(F$6,0,TRUE),ES_P2b_0!$A$10:$AQ$10,0),FALSE)),":",VLOOKUP($A34,ES_P2b_0!$A$10:$AQ$100,MATCH(FIXED(F$6,0,TRUE),ES_P2b_0!$A$10:$AQ$10,0),FALSE))</f>
        <v>:</v>
      </c>
      <c r="G34" s="232" t="str">
        <f>IF(ISNA(VLOOKUP($A34,ES_P2b_0!$A$10:$AQ$100,MATCH(FIXED(G$6,0,TRUE),ES_P2b_0!$A$10:$AQ$10,0),FALSE)),":",VLOOKUP($A34,ES_P2b_0!$A$10:$AQ$100,MATCH(FIXED(G$6,0,TRUE),ES_P2b_0!$A$10:$AQ$10,0),FALSE))</f>
        <v>:</v>
      </c>
      <c r="H34" s="232" t="str">
        <f>IF(ISNA(VLOOKUP($A34,ES_P2b_0!$A$10:$AQ$100,MATCH(FIXED(H$6,0,TRUE),ES_P2b_0!$A$10:$AQ$10,0),FALSE)),":",VLOOKUP($A34,ES_P2b_0!$A$10:$AQ$100,MATCH(FIXED(H$6,0,TRUE),ES_P2b_0!$A$10:$AQ$10,0),FALSE))</f>
        <v>:</v>
      </c>
      <c r="I34" s="232">
        <f>IF(ISNA(VLOOKUP($A34,ES_P2b_0!$A$10:$AQ$100,MATCH(FIXED(I$6,0,TRUE),ES_P2b_0!$A$10:$AQ$10,0),FALSE)),":",VLOOKUP($A34,ES_P2b_0!$A$10:$AQ$100,MATCH(FIXED(I$6,0,TRUE),ES_P2b_0!$A$10:$AQ$10,0),FALSE))</f>
        <v>3.2</v>
      </c>
      <c r="J34" s="232">
        <f>IF(ISNA(VLOOKUP($A34,ES_P2b_0!$A$10:$AQ$100,MATCH(FIXED(J$6,0,TRUE),ES_P2b_0!$A$10:$AQ$10,0),FALSE)),":",VLOOKUP($A34,ES_P2b_0!$A$10:$AQ$100,MATCH(FIXED(J$6,0,TRUE),ES_P2b_0!$A$10:$AQ$10,0),FALSE))</f>
        <v>0.8</v>
      </c>
      <c r="K34" s="232">
        <f>IF(ISNA(VLOOKUP($A34,ES_P2b_0!$A$10:$AQ$100,MATCH(FIXED(K$6,0,TRUE),ES_P2b_0!$A$10:$AQ$10,0),FALSE)),":",VLOOKUP($A34,ES_P2b_0!$A$10:$AQ$100,MATCH(FIXED(K$6,0,TRUE),ES_P2b_0!$A$10:$AQ$10,0),FALSE))</f>
        <v>3</v>
      </c>
      <c r="L34" s="232">
        <f>IF(ISNA(VLOOKUP($A34,ES_P2b_0!$A$10:$AQ$100,MATCH(FIXED(L$6,0,TRUE),ES_P2b_0!$A$10:$AQ$10,0),FALSE)),":",VLOOKUP($A34,ES_P2b_0!$A$10:$AQ$100,MATCH(FIXED(L$6,0,TRUE),ES_P2b_0!$A$10:$AQ$10,0),FALSE))</f>
        <v>3.2</v>
      </c>
      <c r="M34" s="232">
        <f>IF(ISNA(VLOOKUP($A34,ES_P2b_0!$A$10:$AQ$100,MATCH(FIXED(M$6,0,TRUE),ES_P2b_0!$A$10:$AQ$10,0),FALSE)),":",VLOOKUP($A34,ES_P2b_0!$A$10:$AQ$100,MATCH(FIXED(M$6,0,TRUE),ES_P2b_0!$A$10:$AQ$10,0),FALSE))</f>
        <v>6.9</v>
      </c>
      <c r="N34" s="232">
        <f>IF(ISNA(VLOOKUP($A34,ES_P2b_0!$A$10:$AQ$100,MATCH(FIXED(N$6,0,TRUE),ES_P2b_0!$A$10:$AQ$10,0),FALSE)),":",VLOOKUP($A34,ES_P2b_0!$A$10:$AQ$100,MATCH(FIXED(N$6,0,TRUE),ES_P2b_0!$A$10:$AQ$10,0),FALSE))</f>
        <v>6.1</v>
      </c>
      <c r="O34" s="232">
        <f>IF(ISNA(VLOOKUP($A34,ES_P2b_0!$A$10:$AQ$100,MATCH(FIXED(O$6,0,TRUE),ES_P2b_0!$A$10:$AQ$10,0),FALSE)),":",VLOOKUP($A34,ES_P2b_0!$A$10:$AQ$100,MATCH(FIXED(O$6,0,TRUE),ES_P2b_0!$A$10:$AQ$10,0),FALSE))</f>
        <v>4.3</v>
      </c>
      <c r="P34" s="232">
        <f>IF(ISNA(VLOOKUP($A34,ES_P2b_0!$A$10:$AQ$100,MATCH(FIXED(P$6,0,TRUE),ES_P2b_0!$A$10:$AQ$10,0),FALSE)),":",VLOOKUP($A34,ES_P2b_0!$A$10:$AQ$100,MATCH(FIXED(P$6,0,TRUE),ES_P2b_0!$A$10:$AQ$10,0),FALSE))</f>
        <v>-0.1</v>
      </c>
      <c r="Q34" s="232">
        <f>IF(ISNA(VLOOKUP($A34,ES_P2b_0!$A$10:$AQ$100,MATCH(FIXED(Q$6,0,TRUE),ES_P2b_0!$A$10:$AQ$10,0),FALSE)),":",VLOOKUP($A34,ES_P2b_0!$A$10:$AQ$100,MATCH(FIXED(Q$6,0,TRUE),ES_P2b_0!$A$10:$AQ$10,0),FALSE))</f>
        <v>-0.2</v>
      </c>
      <c r="R34" s="232">
        <f>IF(ISNA(VLOOKUP($A34,ES_P2b_0!$A$10:$AQ$100,MATCH(FIXED(R$6,0,TRUE),ES_P2b_0!$A$10:$AQ$10,0),FALSE)),":",VLOOKUP($A34,ES_P2b_0!$A$10:$AQ$100,MATCH(FIXED(R$6,0,TRUE),ES_P2b_0!$A$10:$AQ$10,0),FALSE))</f>
        <v>2.8</v>
      </c>
      <c r="S34" s="232">
        <f>IF(ISNA(VLOOKUP($A34,ES_P2b_0!$A$10:$AQ$100,MATCH(FIXED(S$6,0,TRUE),ES_P2b_0!$A$10:$AQ$10,0),FALSE)),":",VLOOKUP($A34,ES_P2b_0!$A$10:$AQ$100,MATCH(FIXED(S$6,0,TRUE),ES_P2b_0!$A$10:$AQ$10,0),FALSE))</f>
        <v>3.9</v>
      </c>
      <c r="T34" s="232">
        <f>IF(ISNA(VLOOKUP($A34,ES_P2b_0!$A$10:$AQ$100,MATCH(FIXED(T$6,0,TRUE),ES_P2b_0!$A$10:$AQ$10,0),FALSE)),":",VLOOKUP($A34,ES_P2b_0!$A$10:$AQ$100,MATCH(FIXED(T$6,0,TRUE),ES_P2b_0!$A$10:$AQ$10,0),FALSE))</f>
        <v>-0.4</v>
      </c>
      <c r="U34" s="232">
        <f>IF(ISNA(VLOOKUP($A34,ES_P2b_0!$A$10:$AQ$100,MATCH(FIXED(U$6,0,TRUE),ES_P2b_0!$A$10:$AQ$10,0),FALSE)),":",VLOOKUP($A34,ES_P2b_0!$A$10:$AQ$100,MATCH(FIXED(U$6,0,TRUE),ES_P2b_0!$A$10:$AQ$10,0),FALSE))</f>
        <v>0.2</v>
      </c>
      <c r="V34" s="232" t="str">
        <f>IF(ISNA(VLOOKUP($A34,ES_P2b_0!$A$10:$AQ$100,MATCH(FIXED(V$6,0,TRUE),ES_P2b_0!$A$10:$AQ$10,0),FALSE)),":",VLOOKUP($A34,ES_P2b_0!$A$10:$AQ$100,MATCH(FIXED(V$6,0,TRUE),ES_P2b_0!$A$10:$AQ$10,0),FALSE))</f>
        <v>:</v>
      </c>
      <c r="W34" s="232" t="str">
        <f>IF(ISNA(VLOOKUP($A34,ES_P2b_0!$A$10:$AQ$100,MATCH(FIXED(W$6,0,TRUE),ES_P2b_0!$A$10:$AQ$10,0),FALSE)),":",VLOOKUP($A34,ES_P2b_0!$A$10:$AQ$100,MATCH(FIXED(W$6,0,TRUE),ES_P2b_0!$A$10:$AQ$10,0),FALSE))</f>
        <v>:</v>
      </c>
    </row>
    <row r="35" spans="1:23">
      <c r="A35" s="230" t="str">
        <f>lookup!Z30</f>
        <v>Slovakia</v>
      </c>
      <c r="B35" s="232" t="str">
        <f>VLOOKUP(A35,lookup!$Z$2:$AA$77,2,FALSE)</f>
        <v>Σλοβακία</v>
      </c>
      <c r="C35" s="232" t="str">
        <f>IF(ISNA(VLOOKUP($A35,ES_P2b_0!$A$10:$AQ$100,MATCH(FIXED(C$6,0,TRUE),ES_P2b_0!$A$10:$AQ$10,0),FALSE)),":",VLOOKUP($A35,ES_P2b_0!$A$10:$AQ$100,MATCH(FIXED(C$6,0,TRUE),ES_P2b_0!$A$10:$AQ$10,0),FALSE))</f>
        <v>:</v>
      </c>
      <c r="D35" s="232">
        <f>IF(ISNA(VLOOKUP($A35,ES_P2b_0!$A$10:$AQ$100,MATCH(FIXED(D$6,0,TRUE),ES_P2b_0!$A$10:$AQ$10,0),FALSE)),":",VLOOKUP($A35,ES_P2b_0!$A$10:$AQ$100,MATCH(FIXED(D$6,0,TRUE),ES_P2b_0!$A$10:$AQ$10,0),FALSE))</f>
        <v>6.7</v>
      </c>
      <c r="E35" s="232">
        <f>IF(ISNA(VLOOKUP($A35,ES_P2b_0!$A$10:$AQ$100,MATCH(FIXED(E$6,0,TRUE),ES_P2b_0!$A$10:$AQ$10,0),FALSE)),":",VLOOKUP($A35,ES_P2b_0!$A$10:$AQ$100,MATCH(FIXED(E$6,0,TRUE),ES_P2b_0!$A$10:$AQ$10,0),FALSE))</f>
        <v>4.9000000000000004</v>
      </c>
      <c r="F35" s="232">
        <f>IF(ISNA(VLOOKUP($A35,ES_P2b_0!$A$10:$AQ$100,MATCH(FIXED(F$6,0,TRUE),ES_P2b_0!$A$10:$AQ$10,0),FALSE)),":",VLOOKUP($A35,ES_P2b_0!$A$10:$AQ$100,MATCH(FIXED(F$6,0,TRUE),ES_P2b_0!$A$10:$AQ$10,0),FALSE))</f>
        <v>5.3</v>
      </c>
      <c r="G35" s="232">
        <f>IF(ISNA(VLOOKUP($A35,ES_P2b_0!$A$10:$AQ$100,MATCH(FIXED(G$6,0,TRUE),ES_P2b_0!$A$10:$AQ$10,0),FALSE)),":",VLOOKUP($A35,ES_P2b_0!$A$10:$AQ$100,MATCH(FIXED(G$6,0,TRUE),ES_P2b_0!$A$10:$AQ$10,0),FALSE))</f>
        <v>3</v>
      </c>
      <c r="H35" s="232">
        <f>IF(ISNA(VLOOKUP($A35,ES_P2b_0!$A$10:$AQ$100,MATCH(FIXED(H$6,0,TRUE),ES_P2b_0!$A$10:$AQ$10,0),FALSE)),":",VLOOKUP($A35,ES_P2b_0!$A$10:$AQ$100,MATCH(FIXED(H$6,0,TRUE),ES_P2b_0!$A$10:$AQ$10,0),FALSE))</f>
        <v>3.4</v>
      </c>
      <c r="I35" s="232">
        <f>IF(ISNA(VLOOKUP($A35,ES_P2b_0!$A$10:$AQ$100,MATCH(FIXED(I$6,0,TRUE),ES_P2b_0!$A$10:$AQ$10,0),FALSE)),":",VLOOKUP($A35,ES_P2b_0!$A$10:$AQ$100,MATCH(FIXED(I$6,0,TRUE),ES_P2b_0!$A$10:$AQ$10,0),FALSE))</f>
        <v>3.7</v>
      </c>
      <c r="J35" s="232">
        <f>IF(ISNA(VLOOKUP($A35,ES_P2b_0!$A$10:$AQ$100,MATCH(FIXED(J$6,0,TRUE),ES_P2b_0!$A$10:$AQ$10,0),FALSE)),":",VLOOKUP($A35,ES_P2b_0!$A$10:$AQ$100,MATCH(FIXED(J$6,0,TRUE),ES_P2b_0!$A$10:$AQ$10,0),FALSE))</f>
        <v>7.3</v>
      </c>
      <c r="K35" s="232">
        <f>IF(ISNA(VLOOKUP($A35,ES_P2b_0!$A$10:$AQ$100,MATCH(FIXED(K$6,0,TRUE),ES_P2b_0!$A$10:$AQ$10,0),FALSE)),":",VLOOKUP($A35,ES_P2b_0!$A$10:$AQ$100,MATCH(FIXED(K$6,0,TRUE),ES_P2b_0!$A$10:$AQ$10,0),FALSE))</f>
        <v>7.1</v>
      </c>
      <c r="L35" s="232">
        <f>IF(ISNA(VLOOKUP($A35,ES_P2b_0!$A$10:$AQ$100,MATCH(FIXED(L$6,0,TRUE),ES_P2b_0!$A$10:$AQ$10,0),FALSE)),":",VLOOKUP($A35,ES_P2b_0!$A$10:$AQ$100,MATCH(FIXED(L$6,0,TRUE),ES_P2b_0!$A$10:$AQ$10,0),FALSE))</f>
        <v>2.6</v>
      </c>
      <c r="M35" s="232">
        <f>IF(ISNA(VLOOKUP($A35,ES_P2b_0!$A$10:$AQ$100,MATCH(FIXED(M$6,0,TRUE),ES_P2b_0!$A$10:$AQ$10,0),FALSE)),":",VLOOKUP($A35,ES_P2b_0!$A$10:$AQ$100,MATCH(FIXED(M$6,0,TRUE),ES_P2b_0!$A$10:$AQ$10,0),FALSE))</f>
        <v>3.3</v>
      </c>
      <c r="N35" s="232">
        <f>IF(ISNA(VLOOKUP($A35,ES_P2b_0!$A$10:$AQ$100,MATCH(FIXED(N$6,0,TRUE),ES_P2b_0!$A$10:$AQ$10,0),FALSE)),":",VLOOKUP($A35,ES_P2b_0!$A$10:$AQ$100,MATCH(FIXED(N$6,0,TRUE),ES_P2b_0!$A$10:$AQ$10,0),FALSE))</f>
        <v>5.8</v>
      </c>
      <c r="O35" s="232">
        <f>IF(ISNA(VLOOKUP($A35,ES_P2b_0!$A$10:$AQ$100,MATCH(FIXED(O$6,0,TRUE),ES_P2b_0!$A$10:$AQ$10,0),FALSE)),":",VLOOKUP($A35,ES_P2b_0!$A$10:$AQ$100,MATCH(FIXED(O$6,0,TRUE),ES_P2b_0!$A$10:$AQ$10,0),FALSE))</f>
        <v>7.2</v>
      </c>
      <c r="P35" s="232">
        <f>IF(ISNA(VLOOKUP($A35,ES_P2b_0!$A$10:$AQ$100,MATCH(FIXED(P$6,0,TRUE),ES_P2b_0!$A$10:$AQ$10,0),FALSE)),":",VLOOKUP($A35,ES_P2b_0!$A$10:$AQ$100,MATCH(FIXED(P$6,0,TRUE),ES_P2b_0!$A$10:$AQ$10,0),FALSE))</f>
        <v>2.2999999999999998</v>
      </c>
      <c r="Q35" s="232">
        <f>IF(ISNA(VLOOKUP($A35,ES_P2b_0!$A$10:$AQ$100,MATCH(FIXED(Q$6,0,TRUE),ES_P2b_0!$A$10:$AQ$10,0),FALSE)),":",VLOOKUP($A35,ES_P2b_0!$A$10:$AQ$100,MATCH(FIXED(Q$6,0,TRUE),ES_P2b_0!$A$10:$AQ$10,0),FALSE))</f>
        <v>-2.2999999999999998</v>
      </c>
      <c r="R35" s="232">
        <f>IF(ISNA(VLOOKUP($A35,ES_P2b_0!$A$10:$AQ$100,MATCH(FIXED(R$6,0,TRUE),ES_P2b_0!$A$10:$AQ$10,0),FALSE)),":",VLOOKUP($A35,ES_P2b_0!$A$10:$AQ$100,MATCH(FIXED(R$6,0,TRUE),ES_P2b_0!$A$10:$AQ$10,0),FALSE))</f>
        <v>4.4000000000000004</v>
      </c>
      <c r="S35" s="232">
        <f>IF(ISNA(VLOOKUP($A35,ES_P2b_0!$A$10:$AQ$100,MATCH(FIXED(S$6,0,TRUE),ES_P2b_0!$A$10:$AQ$10,0),FALSE)),":",VLOOKUP($A35,ES_P2b_0!$A$10:$AQ$100,MATCH(FIXED(S$6,0,TRUE),ES_P2b_0!$A$10:$AQ$10,0),FALSE))</f>
        <v>2</v>
      </c>
      <c r="T35" s="232">
        <f>IF(ISNA(VLOOKUP($A35,ES_P2b_0!$A$10:$AQ$100,MATCH(FIXED(T$6,0,TRUE),ES_P2b_0!$A$10:$AQ$10,0),FALSE)),":",VLOOKUP($A35,ES_P2b_0!$A$10:$AQ$100,MATCH(FIXED(T$6,0,TRUE),ES_P2b_0!$A$10:$AQ$10,0),FALSE))</f>
        <v>2</v>
      </c>
      <c r="U35" s="232">
        <f>IF(ISNA(VLOOKUP($A35,ES_P2b_0!$A$10:$AQ$100,MATCH(FIXED(U$6,0,TRUE),ES_P2b_0!$A$10:$AQ$10,0),FALSE)),":",VLOOKUP($A35,ES_P2b_0!$A$10:$AQ$100,MATCH(FIXED(U$6,0,TRUE),ES_P2b_0!$A$10:$AQ$10,0),FALSE))</f>
        <v>2.8</v>
      </c>
      <c r="V35" s="232" t="str">
        <f>IF(ISNA(VLOOKUP($A35,ES_P2b_0!$A$10:$AQ$100,MATCH(FIXED(V$6,0,TRUE),ES_P2b_0!$A$10:$AQ$10,0),FALSE)),":",VLOOKUP($A35,ES_P2b_0!$A$10:$AQ$100,MATCH(FIXED(V$6,0,TRUE),ES_P2b_0!$A$10:$AQ$10,0),FALSE))</f>
        <v>:</v>
      </c>
      <c r="W35" s="232" t="str">
        <f>IF(ISNA(VLOOKUP($A35,ES_P2b_0!$A$10:$AQ$100,MATCH(FIXED(W$6,0,TRUE),ES_P2b_0!$A$10:$AQ$10,0),FALSE)),":",VLOOKUP($A35,ES_P2b_0!$A$10:$AQ$100,MATCH(FIXED(W$6,0,TRUE),ES_P2b_0!$A$10:$AQ$10,0),FALSE))</f>
        <v>:</v>
      </c>
    </row>
    <row r="36" spans="1:23">
      <c r="A36" s="230" t="str">
        <f>lookup!Z31</f>
        <v>Finland</v>
      </c>
      <c r="B36" s="232" t="str">
        <f>VLOOKUP(A36,lookup!$Z$2:$AA$77,2,FALSE)</f>
        <v>Φινλανδία</v>
      </c>
      <c r="C36" s="232">
        <f>IF(ISNA(VLOOKUP($A36,ES_P2b_0!$A$10:$AQ$100,MATCH(FIXED(C$6,0,TRUE),ES_P2b_0!$A$10:$AQ$10,0),FALSE)),":",VLOOKUP($A36,ES_P2b_0!$A$10:$AQ$100,MATCH(FIXED(C$6,0,TRUE),ES_P2b_0!$A$10:$AQ$10,0),FALSE))</f>
        <v>2.1</v>
      </c>
      <c r="D36" s="232">
        <f>IF(ISNA(VLOOKUP($A36,ES_P2b_0!$A$10:$AQ$100,MATCH(FIXED(D$6,0,TRUE),ES_P2b_0!$A$10:$AQ$10,0),FALSE)),":",VLOOKUP($A36,ES_P2b_0!$A$10:$AQ$100,MATCH(FIXED(D$6,0,TRUE),ES_P2b_0!$A$10:$AQ$10,0),FALSE))</f>
        <v>2.2000000000000002</v>
      </c>
      <c r="E36" s="232">
        <f>IF(ISNA(VLOOKUP($A36,ES_P2b_0!$A$10:$AQ$100,MATCH(FIXED(E$6,0,TRUE),ES_P2b_0!$A$10:$AQ$10,0),FALSE)),":",VLOOKUP($A36,ES_P2b_0!$A$10:$AQ$100,MATCH(FIXED(E$6,0,TRUE),ES_P2b_0!$A$10:$AQ$10,0),FALSE))</f>
        <v>3</v>
      </c>
      <c r="F36" s="232">
        <f>IF(ISNA(VLOOKUP($A36,ES_P2b_0!$A$10:$AQ$100,MATCH(FIXED(F$6,0,TRUE),ES_P2b_0!$A$10:$AQ$10,0),FALSE)),":",VLOOKUP($A36,ES_P2b_0!$A$10:$AQ$100,MATCH(FIXED(F$6,0,TRUE),ES_P2b_0!$A$10:$AQ$10,0),FALSE))</f>
        <v>3.7</v>
      </c>
      <c r="G36" s="232">
        <f>IF(ISNA(VLOOKUP($A36,ES_P2b_0!$A$10:$AQ$100,MATCH(FIXED(G$6,0,TRUE),ES_P2b_0!$A$10:$AQ$10,0),FALSE)),":",VLOOKUP($A36,ES_P2b_0!$A$10:$AQ$100,MATCH(FIXED(G$6,0,TRUE),ES_P2b_0!$A$10:$AQ$10,0),FALSE))</f>
        <v>1.2</v>
      </c>
      <c r="H36" s="232">
        <f>IF(ISNA(VLOOKUP($A36,ES_P2b_0!$A$10:$AQ$100,MATCH(FIXED(H$6,0,TRUE),ES_P2b_0!$A$10:$AQ$10,0),FALSE)),":",VLOOKUP($A36,ES_P2b_0!$A$10:$AQ$100,MATCH(FIXED(H$6,0,TRUE),ES_P2b_0!$A$10:$AQ$10,0),FALSE))</f>
        <v>4</v>
      </c>
      <c r="I36" s="232">
        <f>IF(ISNA(VLOOKUP($A36,ES_P2b_0!$A$10:$AQ$100,MATCH(FIXED(I$6,0,TRUE),ES_P2b_0!$A$10:$AQ$10,0),FALSE)),":",VLOOKUP($A36,ES_P2b_0!$A$10:$AQ$100,MATCH(FIXED(I$6,0,TRUE),ES_P2b_0!$A$10:$AQ$10,0),FALSE))</f>
        <v>2</v>
      </c>
      <c r="J36" s="232">
        <f>IF(ISNA(VLOOKUP($A36,ES_P2b_0!$A$10:$AQ$100,MATCH(FIXED(J$6,0,TRUE),ES_P2b_0!$A$10:$AQ$10,0),FALSE)),":",VLOOKUP($A36,ES_P2b_0!$A$10:$AQ$100,MATCH(FIXED(J$6,0,TRUE),ES_P2b_0!$A$10:$AQ$10,0),FALSE))</f>
        <v>1.3</v>
      </c>
      <c r="K36" s="232">
        <f>IF(ISNA(VLOOKUP($A36,ES_P2b_0!$A$10:$AQ$100,MATCH(FIXED(K$6,0,TRUE),ES_P2b_0!$A$10:$AQ$10,0),FALSE)),":",VLOOKUP($A36,ES_P2b_0!$A$10:$AQ$100,MATCH(FIXED(K$6,0,TRUE),ES_P2b_0!$A$10:$AQ$10,0),FALSE))</f>
        <v>2.4</v>
      </c>
      <c r="L36" s="232">
        <f>IF(ISNA(VLOOKUP($A36,ES_P2b_0!$A$10:$AQ$100,MATCH(FIXED(L$6,0,TRUE),ES_P2b_0!$A$10:$AQ$10,0),FALSE)),":",VLOOKUP($A36,ES_P2b_0!$A$10:$AQ$100,MATCH(FIXED(L$6,0,TRUE),ES_P2b_0!$A$10:$AQ$10,0),FALSE))</f>
        <v>3.4</v>
      </c>
      <c r="M36" s="232">
        <f>IF(ISNA(VLOOKUP($A36,ES_P2b_0!$A$10:$AQ$100,MATCH(FIXED(M$6,0,TRUE),ES_P2b_0!$A$10:$AQ$10,0),FALSE)),":",VLOOKUP($A36,ES_P2b_0!$A$10:$AQ$100,MATCH(FIXED(M$6,0,TRUE),ES_P2b_0!$A$10:$AQ$10,0),FALSE))</f>
        <v>2</v>
      </c>
      <c r="N36" s="232">
        <f>IF(ISNA(VLOOKUP($A36,ES_P2b_0!$A$10:$AQ$100,MATCH(FIXED(N$6,0,TRUE),ES_P2b_0!$A$10:$AQ$10,0),FALSE)),":",VLOOKUP($A36,ES_P2b_0!$A$10:$AQ$100,MATCH(FIXED(N$6,0,TRUE),ES_P2b_0!$A$10:$AQ$10,0),FALSE))</f>
        <v>2.9</v>
      </c>
      <c r="O36" s="232">
        <f>IF(ISNA(VLOOKUP($A36,ES_P2b_0!$A$10:$AQ$100,MATCH(FIXED(O$6,0,TRUE),ES_P2b_0!$A$10:$AQ$10,0),FALSE)),":",VLOOKUP($A36,ES_P2b_0!$A$10:$AQ$100,MATCH(FIXED(O$6,0,TRUE),ES_P2b_0!$A$10:$AQ$10,0),FALSE))</f>
        <v>3.2</v>
      </c>
      <c r="P36" s="232">
        <f>IF(ISNA(VLOOKUP($A36,ES_P2b_0!$A$10:$AQ$100,MATCH(FIXED(P$6,0,TRUE),ES_P2b_0!$A$10:$AQ$10,0),FALSE)),":",VLOOKUP($A36,ES_P2b_0!$A$10:$AQ$100,MATCH(FIXED(P$6,0,TRUE),ES_P2b_0!$A$10:$AQ$10,0),FALSE))</f>
        <v>-1.2</v>
      </c>
      <c r="Q36" s="232">
        <f>IF(ISNA(VLOOKUP($A36,ES_P2b_0!$A$10:$AQ$100,MATCH(FIXED(Q$6,0,TRUE),ES_P2b_0!$A$10:$AQ$10,0),FALSE)),":",VLOOKUP($A36,ES_P2b_0!$A$10:$AQ$100,MATCH(FIXED(Q$6,0,TRUE),ES_P2b_0!$A$10:$AQ$10,0),FALSE))</f>
        <v>-5.2</v>
      </c>
      <c r="R36" s="232">
        <f>IF(ISNA(VLOOKUP($A36,ES_P2b_0!$A$10:$AQ$100,MATCH(FIXED(R$6,0,TRUE),ES_P2b_0!$A$10:$AQ$10,0),FALSE)),":",VLOOKUP($A36,ES_P2b_0!$A$10:$AQ$100,MATCH(FIXED(R$6,0,TRUE),ES_P2b_0!$A$10:$AQ$10,0),FALSE))</f>
        <v>3.2</v>
      </c>
      <c r="S36" s="232">
        <f>IF(ISNA(VLOOKUP($A36,ES_P2b_0!$A$10:$AQ$100,MATCH(FIXED(S$6,0,TRUE),ES_P2b_0!$A$10:$AQ$10,0),FALSE)),":",VLOOKUP($A36,ES_P2b_0!$A$10:$AQ$100,MATCH(FIXED(S$6,0,TRUE),ES_P2b_0!$A$10:$AQ$10,0),FALSE))</f>
        <v>1.5</v>
      </c>
      <c r="T36" s="232">
        <f>IF(ISNA(VLOOKUP($A36,ES_P2b_0!$A$10:$AQ$100,MATCH(FIXED(T$6,0,TRUE),ES_P2b_0!$A$10:$AQ$10,0),FALSE)),":",VLOOKUP($A36,ES_P2b_0!$A$10:$AQ$100,MATCH(FIXED(T$6,0,TRUE),ES_P2b_0!$A$10:$AQ$10,0),FALSE))</f>
        <v>-1.2</v>
      </c>
      <c r="U36" s="232">
        <f>IF(ISNA(VLOOKUP($A36,ES_P2b_0!$A$10:$AQ$100,MATCH(FIXED(U$6,0,TRUE),ES_P2b_0!$A$10:$AQ$10,0),FALSE)),":",VLOOKUP($A36,ES_P2b_0!$A$10:$AQ$100,MATCH(FIXED(U$6,0,TRUE),ES_P2b_0!$A$10:$AQ$10,0),FALSE))</f>
        <v>0.5</v>
      </c>
      <c r="V36" s="232" t="str">
        <f>IF(ISNA(VLOOKUP($A36,ES_P2b_0!$A$10:$AQ$100,MATCH(FIXED(V$6,0,TRUE),ES_P2b_0!$A$10:$AQ$10,0),FALSE)),":",VLOOKUP($A36,ES_P2b_0!$A$10:$AQ$100,MATCH(FIXED(V$6,0,TRUE),ES_P2b_0!$A$10:$AQ$10,0),FALSE))</f>
        <v>:</v>
      </c>
      <c r="W36" s="232" t="str">
        <f>IF(ISNA(VLOOKUP($A36,ES_P2b_0!$A$10:$AQ$100,MATCH(FIXED(W$6,0,TRUE),ES_P2b_0!$A$10:$AQ$10,0),FALSE)),":",VLOOKUP($A36,ES_P2b_0!$A$10:$AQ$100,MATCH(FIXED(W$6,0,TRUE),ES_P2b_0!$A$10:$AQ$10,0),FALSE))</f>
        <v>:</v>
      </c>
    </row>
    <row r="37" spans="1:23">
      <c r="A37" s="230" t="str">
        <f>lookup!Z32</f>
        <v>Sweden</v>
      </c>
      <c r="B37" s="232" t="str">
        <f>VLOOKUP(A37,lookup!$Z$2:$AA$77,2,FALSE)</f>
        <v>Σουηδία</v>
      </c>
      <c r="C37" s="232">
        <f>IF(ISNA(VLOOKUP($A37,ES_P2b_0!$A$10:$AQ$100,MATCH(FIXED(C$6,0,TRUE),ES_P2b_0!$A$10:$AQ$10,0),FALSE)),":",VLOOKUP($A37,ES_P2b_0!$A$10:$AQ$100,MATCH(FIXED(C$6,0,TRUE),ES_P2b_0!$A$10:$AQ$10,0),FALSE))</f>
        <v>2</v>
      </c>
      <c r="D37" s="232">
        <f>IF(ISNA(VLOOKUP($A37,ES_P2b_0!$A$10:$AQ$100,MATCH(FIXED(D$6,0,TRUE),ES_P2b_0!$A$10:$AQ$10,0),FALSE)),":",VLOOKUP($A37,ES_P2b_0!$A$10:$AQ$100,MATCH(FIXED(D$6,0,TRUE),ES_P2b_0!$A$10:$AQ$10,0),FALSE))</f>
        <v>1.6</v>
      </c>
      <c r="E37" s="232">
        <f>IF(ISNA(VLOOKUP($A37,ES_P2b_0!$A$10:$AQ$100,MATCH(FIXED(E$6,0,TRUE),ES_P2b_0!$A$10:$AQ$10,0),FALSE)),":",VLOOKUP($A37,ES_P2b_0!$A$10:$AQ$100,MATCH(FIXED(E$6,0,TRUE),ES_P2b_0!$A$10:$AQ$10,0),FALSE))</f>
        <v>3.7</v>
      </c>
      <c r="F37" s="232">
        <f>IF(ISNA(VLOOKUP($A37,ES_P2b_0!$A$10:$AQ$100,MATCH(FIXED(F$6,0,TRUE),ES_P2b_0!$A$10:$AQ$10,0),FALSE)),":",VLOOKUP($A37,ES_P2b_0!$A$10:$AQ$100,MATCH(FIXED(F$6,0,TRUE),ES_P2b_0!$A$10:$AQ$10,0),FALSE))</f>
        <v>2.6</v>
      </c>
      <c r="G37" s="232">
        <f>IF(ISNA(VLOOKUP($A37,ES_P2b_0!$A$10:$AQ$100,MATCH(FIXED(G$6,0,TRUE),ES_P2b_0!$A$10:$AQ$10,0),FALSE)),":",VLOOKUP($A37,ES_P2b_0!$A$10:$AQ$100,MATCH(FIXED(G$6,0,TRUE),ES_P2b_0!$A$10:$AQ$10,0),FALSE))</f>
        <v>2</v>
      </c>
      <c r="H37" s="232">
        <f>IF(ISNA(VLOOKUP($A37,ES_P2b_0!$A$10:$AQ$100,MATCH(FIXED(H$6,0,TRUE),ES_P2b_0!$A$10:$AQ$10,0),FALSE)),":",VLOOKUP($A37,ES_P2b_0!$A$10:$AQ$100,MATCH(FIXED(H$6,0,TRUE),ES_P2b_0!$A$10:$AQ$10,0),FALSE))</f>
        <v>3.4</v>
      </c>
      <c r="I37" s="232">
        <f>IF(ISNA(VLOOKUP($A37,ES_P2b_0!$A$10:$AQ$100,MATCH(FIXED(I$6,0,TRUE),ES_P2b_0!$A$10:$AQ$10,0),FALSE)),":",VLOOKUP($A37,ES_P2b_0!$A$10:$AQ$100,MATCH(FIXED(I$6,0,TRUE),ES_P2b_0!$A$10:$AQ$10,0),FALSE))</f>
        <v>0.6</v>
      </c>
      <c r="J37" s="232">
        <f>IF(ISNA(VLOOKUP($A37,ES_P2b_0!$A$10:$AQ$100,MATCH(FIXED(J$6,0,TRUE),ES_P2b_0!$A$10:$AQ$10,0),FALSE)),":",VLOOKUP($A37,ES_P2b_0!$A$10:$AQ$100,MATCH(FIXED(J$6,0,TRUE),ES_P2b_0!$A$10:$AQ$10,0),FALSE))</f>
        <v>3.9</v>
      </c>
      <c r="K37" s="232">
        <f>IF(ISNA(VLOOKUP($A37,ES_P2b_0!$A$10:$AQ$100,MATCH(FIXED(K$6,0,TRUE),ES_P2b_0!$A$10:$AQ$10,0),FALSE)),":",VLOOKUP($A37,ES_P2b_0!$A$10:$AQ$100,MATCH(FIXED(K$6,0,TRUE),ES_P2b_0!$A$10:$AQ$10,0),FALSE))</f>
        <v>3.8</v>
      </c>
      <c r="L37" s="232">
        <f>IF(ISNA(VLOOKUP($A37,ES_P2b_0!$A$10:$AQ$100,MATCH(FIXED(L$6,0,TRUE),ES_P2b_0!$A$10:$AQ$10,0),FALSE)),":",VLOOKUP($A37,ES_P2b_0!$A$10:$AQ$100,MATCH(FIXED(L$6,0,TRUE),ES_P2b_0!$A$10:$AQ$10,0),FALSE))</f>
        <v>3.4</v>
      </c>
      <c r="M37" s="232">
        <f>IF(ISNA(VLOOKUP($A37,ES_P2b_0!$A$10:$AQ$100,MATCH(FIXED(M$6,0,TRUE),ES_P2b_0!$A$10:$AQ$10,0),FALSE)),":",VLOOKUP($A37,ES_P2b_0!$A$10:$AQ$100,MATCH(FIXED(M$6,0,TRUE),ES_P2b_0!$A$10:$AQ$10,0),FALSE))</f>
        <v>2.9</v>
      </c>
      <c r="N37" s="232">
        <f>IF(ISNA(VLOOKUP($A37,ES_P2b_0!$A$10:$AQ$100,MATCH(FIXED(N$6,0,TRUE),ES_P2b_0!$A$10:$AQ$10,0),FALSE)),":",VLOOKUP($A37,ES_P2b_0!$A$10:$AQ$100,MATCH(FIXED(N$6,0,TRUE),ES_P2b_0!$A$10:$AQ$10,0),FALSE))</f>
        <v>2.9</v>
      </c>
      <c r="O37" s="232">
        <f>IF(ISNA(VLOOKUP($A37,ES_P2b_0!$A$10:$AQ$100,MATCH(FIXED(O$6,0,TRUE),ES_P2b_0!$A$10:$AQ$10,0),FALSE)),":",VLOOKUP($A37,ES_P2b_0!$A$10:$AQ$100,MATCH(FIXED(O$6,0,TRUE),ES_P2b_0!$A$10:$AQ$10,0),FALSE))</f>
        <v>0.2</v>
      </c>
      <c r="P37" s="232">
        <f>IF(ISNA(VLOOKUP($A37,ES_P2b_0!$A$10:$AQ$100,MATCH(FIXED(P$6,0,TRUE),ES_P2b_0!$A$10:$AQ$10,0),FALSE)),":",VLOOKUP($A37,ES_P2b_0!$A$10:$AQ$100,MATCH(FIXED(P$6,0,TRUE),ES_P2b_0!$A$10:$AQ$10,0),FALSE))</f>
        <v>-1.8</v>
      </c>
      <c r="Q37" s="232">
        <f>IF(ISNA(VLOOKUP($A37,ES_P2b_0!$A$10:$AQ$100,MATCH(FIXED(Q$6,0,TRUE),ES_P2b_0!$A$10:$AQ$10,0),FALSE)),":",VLOOKUP($A37,ES_P2b_0!$A$10:$AQ$100,MATCH(FIXED(Q$6,0,TRUE),ES_P2b_0!$A$10:$AQ$10,0),FALSE))</f>
        <v>-2.2000000000000002</v>
      </c>
      <c r="R37" s="232">
        <f>IF(ISNA(VLOOKUP($A37,ES_P2b_0!$A$10:$AQ$100,MATCH(FIXED(R$6,0,TRUE),ES_P2b_0!$A$10:$AQ$10,0),FALSE)),":",VLOOKUP($A37,ES_P2b_0!$A$10:$AQ$100,MATCH(FIXED(R$6,0,TRUE),ES_P2b_0!$A$10:$AQ$10,0),FALSE))</f>
        <v>3.9</v>
      </c>
      <c r="S37" s="232">
        <f>IF(ISNA(VLOOKUP($A37,ES_P2b_0!$A$10:$AQ$100,MATCH(FIXED(S$6,0,TRUE),ES_P2b_0!$A$10:$AQ$10,0),FALSE)),":",VLOOKUP($A37,ES_P2b_0!$A$10:$AQ$100,MATCH(FIXED(S$6,0,TRUE),ES_P2b_0!$A$10:$AQ$10,0),FALSE))</f>
        <v>0.9</v>
      </c>
      <c r="T37" s="232">
        <f>IF(ISNA(VLOOKUP($A37,ES_P2b_0!$A$10:$AQ$100,MATCH(FIXED(T$6,0,TRUE),ES_P2b_0!$A$10:$AQ$10,0),FALSE)),":",VLOOKUP($A37,ES_P2b_0!$A$10:$AQ$100,MATCH(FIXED(T$6,0,TRUE),ES_P2b_0!$A$10:$AQ$10,0),FALSE))</f>
        <v>1.1000000000000001</v>
      </c>
      <c r="U37" s="232">
        <f>IF(ISNA(VLOOKUP($A37,ES_P2b_0!$A$10:$AQ$100,MATCH(FIXED(U$6,0,TRUE),ES_P2b_0!$A$10:$AQ$10,0),FALSE)),":",VLOOKUP($A37,ES_P2b_0!$A$10:$AQ$100,MATCH(FIXED(U$6,0,TRUE),ES_P2b_0!$A$10:$AQ$10,0),FALSE))</f>
        <v>1.3</v>
      </c>
      <c r="V37" s="232" t="str">
        <f>IF(ISNA(VLOOKUP($A37,ES_P2b_0!$A$10:$AQ$100,MATCH(FIXED(V$6,0,TRUE),ES_P2b_0!$A$10:$AQ$10,0),FALSE)),":",VLOOKUP($A37,ES_P2b_0!$A$10:$AQ$100,MATCH(FIXED(V$6,0,TRUE),ES_P2b_0!$A$10:$AQ$10,0),FALSE))</f>
        <v>:</v>
      </c>
      <c r="W37" s="232" t="str">
        <f>IF(ISNA(VLOOKUP($A37,ES_P2b_0!$A$10:$AQ$100,MATCH(FIXED(W$6,0,TRUE),ES_P2b_0!$A$10:$AQ$10,0),FALSE)),":",VLOOKUP($A37,ES_P2b_0!$A$10:$AQ$100,MATCH(FIXED(W$6,0,TRUE),ES_P2b_0!$A$10:$AQ$10,0),FALSE))</f>
        <v>:</v>
      </c>
    </row>
    <row r="38" spans="1:23">
      <c r="A38" s="230" t="str">
        <f>lookup!Z33</f>
        <v>United Kingdom</v>
      </c>
      <c r="B38" s="232" t="str">
        <f>VLOOKUP(A38,lookup!$Z$2:$AA$77,2,FALSE)</f>
        <v>Ηνωμένο Βασίλειο</v>
      </c>
      <c r="C38" s="232">
        <f>IF(ISNA(VLOOKUP($A38,ES_P2b_0!$A$10:$AQ$100,MATCH(FIXED(C$6,0,TRUE),ES_P2b_0!$A$10:$AQ$10,0),FALSE)),":",VLOOKUP($A38,ES_P2b_0!$A$10:$AQ$100,MATCH(FIXED(C$6,0,TRUE),ES_P2b_0!$A$10:$AQ$10,0),FALSE))</f>
        <v>2.2000000000000002</v>
      </c>
      <c r="D38" s="232">
        <f>IF(ISNA(VLOOKUP($A38,ES_P2b_0!$A$10:$AQ$100,MATCH(FIXED(D$6,0,TRUE),ES_P2b_0!$A$10:$AQ$10,0),FALSE)),":",VLOOKUP($A38,ES_P2b_0!$A$10:$AQ$100,MATCH(FIXED(D$6,0,TRUE),ES_P2b_0!$A$10:$AQ$10,0),FALSE))</f>
        <v>2.6</v>
      </c>
      <c r="E38" s="232">
        <f>IF(ISNA(VLOOKUP($A38,ES_P2b_0!$A$10:$AQ$100,MATCH(FIXED(E$6,0,TRUE),ES_P2b_0!$A$10:$AQ$10,0),FALSE)),":",VLOOKUP($A38,ES_P2b_0!$A$10:$AQ$100,MATCH(FIXED(E$6,0,TRUE),ES_P2b_0!$A$10:$AQ$10,0),FALSE))</f>
        <v>2.6</v>
      </c>
      <c r="F38" s="232">
        <f>IF(ISNA(VLOOKUP($A38,ES_P2b_0!$A$10:$AQ$100,MATCH(FIXED(F$6,0,TRUE),ES_P2b_0!$A$10:$AQ$10,0),FALSE)),":",VLOOKUP($A38,ES_P2b_0!$A$10:$AQ$100,MATCH(FIXED(F$6,0,TRUE),ES_P2b_0!$A$10:$AQ$10,0),FALSE))</f>
        <v>2.8</v>
      </c>
      <c r="G38" s="232">
        <f>IF(ISNA(VLOOKUP($A38,ES_P2b_0!$A$10:$AQ$100,MATCH(FIXED(G$6,0,TRUE),ES_P2b_0!$A$10:$AQ$10,0),FALSE)),":",VLOOKUP($A38,ES_P2b_0!$A$10:$AQ$100,MATCH(FIXED(G$6,0,TRUE),ES_P2b_0!$A$10:$AQ$10,0),FALSE))</f>
        <v>2</v>
      </c>
      <c r="H38" s="232">
        <f>IF(ISNA(VLOOKUP($A38,ES_P2b_0!$A$10:$AQ$100,MATCH(FIXED(H$6,0,TRUE),ES_P2b_0!$A$10:$AQ$10,0),FALSE)),":",VLOOKUP($A38,ES_P2b_0!$A$10:$AQ$100,MATCH(FIXED(H$6,0,TRUE),ES_P2b_0!$A$10:$AQ$10,0),FALSE))</f>
        <v>4.0999999999999996</v>
      </c>
      <c r="I38" s="232">
        <f>IF(ISNA(VLOOKUP($A38,ES_P2b_0!$A$10:$AQ$100,MATCH(FIXED(I$6,0,TRUE),ES_P2b_0!$A$10:$AQ$10,0),FALSE)),":",VLOOKUP($A38,ES_P2b_0!$A$10:$AQ$100,MATCH(FIXED(I$6,0,TRUE),ES_P2b_0!$A$10:$AQ$10,0),FALSE))</f>
        <v>1.2</v>
      </c>
      <c r="J38" s="232">
        <f>IF(ISNA(VLOOKUP($A38,ES_P2b_0!$A$10:$AQ$100,MATCH(FIXED(J$6,0,TRUE),ES_P2b_0!$A$10:$AQ$10,0),FALSE)),":",VLOOKUP($A38,ES_P2b_0!$A$10:$AQ$100,MATCH(FIXED(J$6,0,TRUE),ES_P2b_0!$A$10:$AQ$10,0),FALSE))</f>
        <v>2.6</v>
      </c>
      <c r="K38" s="232">
        <f>IF(ISNA(VLOOKUP($A38,ES_P2b_0!$A$10:$AQ$100,MATCH(FIXED(K$6,0,TRUE),ES_P2b_0!$A$10:$AQ$10,0),FALSE)),":",VLOOKUP($A38,ES_P2b_0!$A$10:$AQ$100,MATCH(FIXED(K$6,0,TRUE),ES_P2b_0!$A$10:$AQ$10,0),FALSE))</f>
        <v>3.6</v>
      </c>
      <c r="L38" s="232">
        <f>IF(ISNA(VLOOKUP($A38,ES_P2b_0!$A$10:$AQ$100,MATCH(FIXED(L$6,0,TRUE),ES_P2b_0!$A$10:$AQ$10,0),FALSE)),":",VLOOKUP($A38,ES_P2b_0!$A$10:$AQ$100,MATCH(FIXED(L$6,0,TRUE),ES_P2b_0!$A$10:$AQ$10,0),FALSE))</f>
        <v>2.2999999999999998</v>
      </c>
      <c r="M38" s="232">
        <f>IF(ISNA(VLOOKUP($A38,ES_P2b_0!$A$10:$AQ$100,MATCH(FIXED(M$6,0,TRUE),ES_P2b_0!$A$10:$AQ$10,0),FALSE)),":",VLOOKUP($A38,ES_P2b_0!$A$10:$AQ$100,MATCH(FIXED(M$6,0,TRUE),ES_P2b_0!$A$10:$AQ$10,0),FALSE))</f>
        <v>2</v>
      </c>
      <c r="N38" s="232">
        <f>IF(ISNA(VLOOKUP($A38,ES_P2b_0!$A$10:$AQ$100,MATCH(FIXED(N$6,0,TRUE),ES_P2b_0!$A$10:$AQ$10,0),FALSE)),":",VLOOKUP($A38,ES_P2b_0!$A$10:$AQ$100,MATCH(FIXED(N$6,0,TRUE),ES_P2b_0!$A$10:$AQ$10,0),FALSE))</f>
        <v>2.2000000000000002</v>
      </c>
      <c r="O38" s="232">
        <f>IF(ISNA(VLOOKUP($A38,ES_P2b_0!$A$10:$AQ$100,MATCH(FIXED(O$6,0,TRUE),ES_P2b_0!$A$10:$AQ$10,0),FALSE)),":",VLOOKUP($A38,ES_P2b_0!$A$10:$AQ$100,MATCH(FIXED(O$6,0,TRUE),ES_P2b_0!$A$10:$AQ$10,0),FALSE))</f>
        <v>2.6</v>
      </c>
      <c r="P38" s="232">
        <f>IF(ISNA(VLOOKUP($A38,ES_P2b_0!$A$10:$AQ$100,MATCH(FIXED(P$6,0,TRUE),ES_P2b_0!$A$10:$AQ$10,0),FALSE)),":",VLOOKUP($A38,ES_P2b_0!$A$10:$AQ$100,MATCH(FIXED(P$6,0,TRUE),ES_P2b_0!$A$10:$AQ$10,0),FALSE))</f>
        <v>-1.2</v>
      </c>
      <c r="Q38" s="232">
        <f>IF(ISNA(VLOOKUP($A38,ES_P2b_0!$A$10:$AQ$100,MATCH(FIXED(Q$6,0,TRUE),ES_P2b_0!$A$10:$AQ$10,0),FALSE)),":",VLOOKUP($A38,ES_P2b_0!$A$10:$AQ$100,MATCH(FIXED(Q$6,0,TRUE),ES_P2b_0!$A$10:$AQ$10,0),FALSE))</f>
        <v>-2.2999999999999998</v>
      </c>
      <c r="R38" s="232">
        <f>IF(ISNA(VLOOKUP($A38,ES_P2b_0!$A$10:$AQ$100,MATCH(FIXED(R$6,0,TRUE),ES_P2b_0!$A$10:$AQ$10,0),FALSE)),":",VLOOKUP($A38,ES_P2b_0!$A$10:$AQ$100,MATCH(FIXED(R$6,0,TRUE),ES_P2b_0!$A$10:$AQ$10,0),FALSE))</f>
        <v>1.1000000000000001</v>
      </c>
      <c r="S38" s="232">
        <f>IF(ISNA(VLOOKUP($A38,ES_P2b_0!$A$10:$AQ$100,MATCH(FIXED(S$6,0,TRUE),ES_P2b_0!$A$10:$AQ$10,0),FALSE)),":",VLOOKUP($A38,ES_P2b_0!$A$10:$AQ$100,MATCH(FIXED(S$6,0,TRUE),ES_P2b_0!$A$10:$AQ$10,0),FALSE))</f>
        <v>0.6</v>
      </c>
      <c r="T38" s="232">
        <f>IF(ISNA(VLOOKUP($A38,ES_P2b_0!$A$10:$AQ$100,MATCH(FIXED(T$6,0,TRUE),ES_P2b_0!$A$10:$AQ$10,0),FALSE)),":",VLOOKUP($A38,ES_P2b_0!$A$10:$AQ$100,MATCH(FIXED(T$6,0,TRUE),ES_P2b_0!$A$10:$AQ$10,0),FALSE))</f>
        <v>-1.8</v>
      </c>
      <c r="U38" s="232">
        <f>IF(ISNA(VLOOKUP($A38,ES_P2b_0!$A$10:$AQ$100,MATCH(FIXED(U$6,0,TRUE),ES_P2b_0!$A$10:$AQ$10,0),FALSE)),":",VLOOKUP($A38,ES_P2b_0!$A$10:$AQ$100,MATCH(FIXED(U$6,0,TRUE),ES_P2b_0!$A$10:$AQ$10,0),FALSE))</f>
        <v>-0.2</v>
      </c>
      <c r="V38" s="232" t="str">
        <f>IF(ISNA(VLOOKUP($A38,ES_P2b_0!$A$10:$AQ$100,MATCH(FIXED(V$6,0,TRUE),ES_P2b_0!$A$10:$AQ$10,0),FALSE)),":",VLOOKUP($A38,ES_P2b_0!$A$10:$AQ$100,MATCH(FIXED(V$6,0,TRUE),ES_P2b_0!$A$10:$AQ$10,0),FALSE))</f>
        <v>:</v>
      </c>
      <c r="W38" s="232" t="str">
        <f>IF(ISNA(VLOOKUP($A38,ES_P2b_0!$A$10:$AQ$100,MATCH(FIXED(W$6,0,TRUE),ES_P2b_0!$A$10:$AQ$10,0),FALSE)),":",VLOOKUP($A38,ES_P2b_0!$A$10:$AQ$100,MATCH(FIXED(W$6,0,TRUE),ES_P2b_0!$A$10:$AQ$10,0),FALSE))</f>
        <v>:</v>
      </c>
    </row>
    <row r="39" spans="1:23">
      <c r="A39" s="230" t="str">
        <f>lookup!Z34</f>
        <v>United States</v>
      </c>
      <c r="B39" s="232" t="str">
        <f>VLOOKUP(A39,lookup!$Z$2:$AA$77,2,FALSE)</f>
        <v>Ηνωμένες Πολιτείες</v>
      </c>
      <c r="C39" s="232">
        <f>IF(ISNA(VLOOKUP($A39,ES_P2b_0!$A$10:$AQ$100,MATCH(FIXED(C$6,0,TRUE),ES_P2b_0!$A$10:$AQ$10,0),FALSE)),":",VLOOKUP($A39,ES_P2b_0!$A$10:$AQ$100,MATCH(FIXED(C$6,0,TRUE),ES_P2b_0!$A$10:$AQ$10,0),FALSE))</f>
        <v>0.2</v>
      </c>
      <c r="D39" s="232">
        <f>IF(ISNA(VLOOKUP($A39,ES_P2b_0!$A$10:$AQ$100,MATCH(FIXED(D$6,0,TRUE),ES_P2b_0!$A$10:$AQ$10,0),FALSE)),":",VLOOKUP($A39,ES_P2b_0!$A$10:$AQ$100,MATCH(FIXED(D$6,0,TRUE),ES_P2b_0!$A$10:$AQ$10,0),FALSE))</f>
        <v>2.5</v>
      </c>
      <c r="E39" s="232">
        <f>IF(ISNA(VLOOKUP($A39,ES_P2b_0!$A$10:$AQ$100,MATCH(FIXED(E$6,0,TRUE),ES_P2b_0!$A$10:$AQ$10,0),FALSE)),":",VLOOKUP($A39,ES_P2b_0!$A$10:$AQ$100,MATCH(FIXED(E$6,0,TRUE),ES_P2b_0!$A$10:$AQ$10,0),FALSE))</f>
        <v>1.5</v>
      </c>
      <c r="F39" s="232">
        <f>IF(ISNA(VLOOKUP($A39,ES_P2b_0!$A$10:$AQ$100,MATCH(FIXED(F$6,0,TRUE),ES_P2b_0!$A$10:$AQ$10,0),FALSE)),":",VLOOKUP($A39,ES_P2b_0!$A$10:$AQ$100,MATCH(FIXED(F$6,0,TRUE),ES_P2b_0!$A$10:$AQ$10,0),FALSE))</f>
        <v>2.2999999999999998</v>
      </c>
      <c r="G39" s="232">
        <f>IF(ISNA(VLOOKUP($A39,ES_P2b_0!$A$10:$AQ$100,MATCH(FIXED(G$6,0,TRUE),ES_P2b_0!$A$10:$AQ$10,0),FALSE)),":",VLOOKUP($A39,ES_P2b_0!$A$10:$AQ$100,MATCH(FIXED(G$6,0,TRUE),ES_P2b_0!$A$10:$AQ$10,0),FALSE))</f>
        <v>2.7</v>
      </c>
      <c r="H39" s="232">
        <f>IF(ISNA(VLOOKUP($A39,ES_P2b_0!$A$10:$AQ$100,MATCH(FIXED(H$6,0,TRUE),ES_P2b_0!$A$10:$AQ$10,0),FALSE)),":",VLOOKUP($A39,ES_P2b_0!$A$10:$AQ$100,MATCH(FIXED(H$6,0,TRUE),ES_P2b_0!$A$10:$AQ$10,0),FALSE))</f>
        <v>2.7</v>
      </c>
      <c r="I39" s="232">
        <f>IF(ISNA(VLOOKUP($A39,ES_P2b_0!$A$10:$AQ$100,MATCH(FIXED(I$6,0,TRUE),ES_P2b_0!$A$10:$AQ$10,0),FALSE)),":",VLOOKUP($A39,ES_P2b_0!$A$10:$AQ$100,MATCH(FIXED(I$6,0,TRUE),ES_P2b_0!$A$10:$AQ$10,0),FALSE))</f>
        <v>2.2999999999999998</v>
      </c>
      <c r="J39" s="232">
        <f>IF(ISNA(VLOOKUP($A39,ES_P2b_0!$A$10:$AQ$100,MATCH(FIXED(J$6,0,TRUE),ES_P2b_0!$A$10:$AQ$10,0),FALSE)),":",VLOOKUP($A39,ES_P2b_0!$A$10:$AQ$100,MATCH(FIXED(J$6,0,TRUE),ES_P2b_0!$A$10:$AQ$10,0),FALSE))</f>
        <v>3.1</v>
      </c>
      <c r="K39" s="232">
        <f>IF(ISNA(VLOOKUP($A39,ES_P2b_0!$A$10:$AQ$100,MATCH(FIXED(K$6,0,TRUE),ES_P2b_0!$A$10:$AQ$10,0),FALSE)),":",VLOOKUP($A39,ES_P2b_0!$A$10:$AQ$100,MATCH(FIXED(K$6,0,TRUE),ES_P2b_0!$A$10:$AQ$10,0),FALSE))</f>
        <v>3.4</v>
      </c>
      <c r="L39" s="232">
        <f>IF(ISNA(VLOOKUP($A39,ES_P2b_0!$A$10:$AQ$100,MATCH(FIXED(L$6,0,TRUE),ES_P2b_0!$A$10:$AQ$10,0),FALSE)),":",VLOOKUP($A39,ES_P2b_0!$A$10:$AQ$100,MATCH(FIXED(L$6,0,TRUE),ES_P2b_0!$A$10:$AQ$10,0),FALSE))</f>
        <v>2.6</v>
      </c>
      <c r="M39" s="232">
        <f>IF(ISNA(VLOOKUP($A39,ES_P2b_0!$A$10:$AQ$100,MATCH(FIXED(M$6,0,TRUE),ES_P2b_0!$A$10:$AQ$10,0),FALSE)),":",VLOOKUP($A39,ES_P2b_0!$A$10:$AQ$100,MATCH(FIXED(M$6,0,TRUE),ES_P2b_0!$A$10:$AQ$10,0),FALSE))</f>
        <v>1.8</v>
      </c>
      <c r="N39" s="232">
        <f>IF(ISNA(VLOOKUP($A39,ES_P2b_0!$A$10:$AQ$100,MATCH(FIXED(N$6,0,TRUE),ES_P2b_0!$A$10:$AQ$10,0),FALSE)),":",VLOOKUP($A39,ES_P2b_0!$A$10:$AQ$100,MATCH(FIXED(N$6,0,TRUE),ES_P2b_0!$A$10:$AQ$10,0),FALSE))</f>
        <v>0.9</v>
      </c>
      <c r="O39" s="232">
        <f>IF(ISNA(VLOOKUP($A39,ES_P2b_0!$A$10:$AQ$100,MATCH(FIXED(O$6,0,TRUE),ES_P2b_0!$A$10:$AQ$10,0),FALSE)),":",VLOOKUP($A39,ES_P2b_0!$A$10:$AQ$100,MATCH(FIXED(O$6,0,TRUE),ES_P2b_0!$A$10:$AQ$10,0),FALSE))</f>
        <v>1</v>
      </c>
      <c r="P39" s="232">
        <f>IF(ISNA(VLOOKUP($A39,ES_P2b_0!$A$10:$AQ$100,MATCH(FIXED(P$6,0,TRUE),ES_P2b_0!$A$10:$AQ$10,0),FALSE)),":",VLOOKUP($A39,ES_P2b_0!$A$10:$AQ$100,MATCH(FIXED(P$6,0,TRUE),ES_P2b_0!$A$10:$AQ$10,0),FALSE))</f>
        <v>0.6</v>
      </c>
      <c r="Q39" s="232">
        <f>IF(ISNA(VLOOKUP($A39,ES_P2b_0!$A$10:$AQ$100,MATCH(FIXED(Q$6,0,TRUE),ES_P2b_0!$A$10:$AQ$10,0),FALSE)),":",VLOOKUP($A39,ES_P2b_0!$A$10:$AQ$100,MATCH(FIXED(Q$6,0,TRUE),ES_P2b_0!$A$10:$AQ$10,0),FALSE))</f>
        <v>2.2000000000000002</v>
      </c>
      <c r="R39" s="232" t="str">
        <f>IF(ISNA(VLOOKUP($A39,ES_P2b_0!$A$10:$AQ$100,MATCH(FIXED(R$6,0,TRUE),ES_P2b_0!$A$10:$AQ$10,0),FALSE)),":",VLOOKUP($A39,ES_P2b_0!$A$10:$AQ$100,MATCH(FIXED(R$6,0,TRUE),ES_P2b_0!$A$10:$AQ$10,0),FALSE))</f>
        <v>:</v>
      </c>
      <c r="S39" s="232" t="str">
        <f>IF(ISNA(VLOOKUP($A39,ES_P2b_0!$A$10:$AQ$100,MATCH(FIXED(S$6,0,TRUE),ES_P2b_0!$A$10:$AQ$10,0),FALSE)),":",VLOOKUP($A39,ES_P2b_0!$A$10:$AQ$100,MATCH(FIXED(S$6,0,TRUE),ES_P2b_0!$A$10:$AQ$10,0),FALSE))</f>
        <v>:</v>
      </c>
      <c r="T39" s="232" t="str">
        <f>IF(ISNA(VLOOKUP($A39,ES_P2b_0!$A$10:$AQ$100,MATCH(FIXED(T$6,0,TRUE),ES_P2b_0!$A$10:$AQ$10,0),FALSE)),":",VLOOKUP($A39,ES_P2b_0!$A$10:$AQ$100,MATCH(FIXED(T$6,0,TRUE),ES_P2b_0!$A$10:$AQ$10,0),FALSE))</f>
        <v>:</v>
      </c>
      <c r="U39" s="232" t="str">
        <f>IF(ISNA(VLOOKUP($A39,ES_P2b_0!$A$10:$AQ$100,MATCH(FIXED(U$6,0,TRUE),ES_P2b_0!$A$10:$AQ$10,0),FALSE)),":",VLOOKUP($A39,ES_P2b_0!$A$10:$AQ$100,MATCH(FIXED(U$6,0,TRUE),ES_P2b_0!$A$10:$AQ$10,0),FALSE))</f>
        <v>:</v>
      </c>
      <c r="V39" s="232" t="str">
        <f>IF(ISNA(VLOOKUP($A39,ES_P2b_0!$A$10:$AQ$100,MATCH(FIXED(V$6,0,TRUE),ES_P2b_0!$A$10:$AQ$10,0),FALSE)),":",VLOOKUP($A39,ES_P2b_0!$A$10:$AQ$100,MATCH(FIXED(V$6,0,TRUE),ES_P2b_0!$A$10:$AQ$10,0),FALSE))</f>
        <v>:</v>
      </c>
      <c r="W39" s="232" t="str">
        <f>IF(ISNA(VLOOKUP($A39,ES_P2b_0!$A$10:$AQ$100,MATCH(FIXED(W$6,0,TRUE),ES_P2b_0!$A$10:$AQ$10,0),FALSE)),":",VLOOKUP($A39,ES_P2b_0!$A$10:$AQ$100,MATCH(FIXED(W$6,0,TRUE),ES_P2b_0!$A$10:$AQ$10,0),FALSE))</f>
        <v>:</v>
      </c>
    </row>
    <row r="40" spans="1:23">
      <c r="A40" s="230" t="str">
        <f>lookup!Z35</f>
        <v>Japan</v>
      </c>
      <c r="B40" s="232" t="str">
        <f>VLOOKUP(A40,lookup!$Z$2:$AA$77,2,FALSE)</f>
        <v>Ιαπωνία</v>
      </c>
      <c r="C40" s="232" t="str">
        <f>IF(ISNA(VLOOKUP($A40,ES_P2b_0!$A$10:$AQ$100,MATCH(FIXED(C$6,0,TRUE),ES_P2b_0!$A$10:$AQ$10,0),FALSE)),":",VLOOKUP($A40,ES_P2b_0!$A$10:$AQ$100,MATCH(FIXED(C$6,0,TRUE),ES_P2b_0!$A$10:$AQ$10,0),FALSE))</f>
        <v>:</v>
      </c>
      <c r="D40" s="232" t="str">
        <f>IF(ISNA(VLOOKUP($A40,ES_P2b_0!$A$10:$AQ$100,MATCH(FIXED(D$6,0,TRUE),ES_P2b_0!$A$10:$AQ$10,0),FALSE)),":",VLOOKUP($A40,ES_P2b_0!$A$10:$AQ$100,MATCH(FIXED(D$6,0,TRUE),ES_P2b_0!$A$10:$AQ$10,0),FALSE))</f>
        <v>:</v>
      </c>
      <c r="E40" s="232" t="str">
        <f>IF(ISNA(VLOOKUP($A40,ES_P2b_0!$A$10:$AQ$100,MATCH(FIXED(E$6,0,TRUE),ES_P2b_0!$A$10:$AQ$10,0),FALSE)),":",VLOOKUP($A40,ES_P2b_0!$A$10:$AQ$100,MATCH(FIXED(E$6,0,TRUE),ES_P2b_0!$A$10:$AQ$10,0),FALSE))</f>
        <v>:</v>
      </c>
      <c r="F40" s="232" t="str">
        <f>IF(ISNA(VLOOKUP($A40,ES_P2b_0!$A$10:$AQ$100,MATCH(FIXED(F$6,0,TRUE),ES_P2b_0!$A$10:$AQ$10,0),FALSE)),":",VLOOKUP($A40,ES_P2b_0!$A$10:$AQ$100,MATCH(FIXED(F$6,0,TRUE),ES_P2b_0!$A$10:$AQ$10,0),FALSE))</f>
        <v>:</v>
      </c>
      <c r="G40" s="232" t="str">
        <f>IF(ISNA(VLOOKUP($A40,ES_P2b_0!$A$10:$AQ$100,MATCH(FIXED(G$6,0,TRUE),ES_P2b_0!$A$10:$AQ$10,0),FALSE)),":",VLOOKUP($A40,ES_P2b_0!$A$10:$AQ$100,MATCH(FIXED(G$6,0,TRUE),ES_P2b_0!$A$10:$AQ$10,0),FALSE))</f>
        <v>:</v>
      </c>
      <c r="H40" s="232" t="str">
        <f>IF(ISNA(VLOOKUP($A40,ES_P2b_0!$A$10:$AQ$100,MATCH(FIXED(H$6,0,TRUE),ES_P2b_0!$A$10:$AQ$10,0),FALSE)),":",VLOOKUP($A40,ES_P2b_0!$A$10:$AQ$100,MATCH(FIXED(H$6,0,TRUE),ES_P2b_0!$A$10:$AQ$10,0),FALSE))</f>
        <v>:</v>
      </c>
      <c r="I40" s="232" t="str">
        <f>IF(ISNA(VLOOKUP($A40,ES_P2b_0!$A$10:$AQ$100,MATCH(FIXED(I$6,0,TRUE),ES_P2b_0!$A$10:$AQ$10,0),FALSE)),":",VLOOKUP($A40,ES_P2b_0!$A$10:$AQ$100,MATCH(FIXED(I$6,0,TRUE),ES_P2b_0!$A$10:$AQ$10,0),FALSE))</f>
        <v>:</v>
      </c>
      <c r="J40" s="232" t="str">
        <f>IF(ISNA(VLOOKUP($A40,ES_P2b_0!$A$10:$AQ$100,MATCH(FIXED(J$6,0,TRUE),ES_P2b_0!$A$10:$AQ$10,0),FALSE)),":",VLOOKUP($A40,ES_P2b_0!$A$10:$AQ$100,MATCH(FIXED(J$6,0,TRUE),ES_P2b_0!$A$10:$AQ$10,0),FALSE))</f>
        <v>:</v>
      </c>
      <c r="K40" s="232" t="str">
        <f>IF(ISNA(VLOOKUP($A40,ES_P2b_0!$A$10:$AQ$100,MATCH(FIXED(K$6,0,TRUE),ES_P2b_0!$A$10:$AQ$10,0),FALSE)),":",VLOOKUP($A40,ES_P2b_0!$A$10:$AQ$100,MATCH(FIXED(K$6,0,TRUE),ES_P2b_0!$A$10:$AQ$10,0),FALSE))</f>
        <v>:</v>
      </c>
      <c r="L40" s="232" t="str">
        <f>IF(ISNA(VLOOKUP($A40,ES_P2b_0!$A$10:$AQ$100,MATCH(FIXED(L$6,0,TRUE),ES_P2b_0!$A$10:$AQ$10,0),FALSE)),":",VLOOKUP($A40,ES_P2b_0!$A$10:$AQ$100,MATCH(FIXED(L$6,0,TRUE),ES_P2b_0!$A$10:$AQ$10,0),FALSE))</f>
        <v>:</v>
      </c>
      <c r="M40" s="232" t="str">
        <f>IF(ISNA(VLOOKUP($A40,ES_P2b_0!$A$10:$AQ$100,MATCH(FIXED(M$6,0,TRUE),ES_P2b_0!$A$10:$AQ$10,0),FALSE)),":",VLOOKUP($A40,ES_P2b_0!$A$10:$AQ$100,MATCH(FIXED(M$6,0,TRUE),ES_P2b_0!$A$10:$AQ$10,0),FALSE))</f>
        <v>:</v>
      </c>
      <c r="N40" s="232" t="str">
        <f>IF(ISNA(VLOOKUP($A40,ES_P2b_0!$A$10:$AQ$100,MATCH(FIXED(N$6,0,TRUE),ES_P2b_0!$A$10:$AQ$10,0),FALSE)),":",VLOOKUP($A40,ES_P2b_0!$A$10:$AQ$100,MATCH(FIXED(N$6,0,TRUE),ES_P2b_0!$A$10:$AQ$10,0),FALSE))</f>
        <v>:</v>
      </c>
      <c r="O40" s="232" t="str">
        <f>IF(ISNA(VLOOKUP($A40,ES_P2b_0!$A$10:$AQ$100,MATCH(FIXED(O$6,0,TRUE),ES_P2b_0!$A$10:$AQ$10,0),FALSE)),":",VLOOKUP($A40,ES_P2b_0!$A$10:$AQ$100,MATCH(FIXED(O$6,0,TRUE),ES_P2b_0!$A$10:$AQ$10,0),FALSE))</f>
        <v>:</v>
      </c>
      <c r="P40" s="232" t="str">
        <f>IF(ISNA(VLOOKUP($A40,ES_P2b_0!$A$10:$AQ$100,MATCH(FIXED(P$6,0,TRUE),ES_P2b_0!$A$10:$AQ$10,0),FALSE)),":",VLOOKUP($A40,ES_P2b_0!$A$10:$AQ$100,MATCH(FIXED(P$6,0,TRUE),ES_P2b_0!$A$10:$AQ$10,0),FALSE))</f>
        <v>:</v>
      </c>
      <c r="Q40" s="232" t="str">
        <f>IF(ISNA(VLOOKUP($A40,ES_P2b_0!$A$10:$AQ$100,MATCH(FIXED(Q$6,0,TRUE),ES_P2b_0!$A$10:$AQ$10,0),FALSE)),":",VLOOKUP($A40,ES_P2b_0!$A$10:$AQ$100,MATCH(FIXED(Q$6,0,TRUE),ES_P2b_0!$A$10:$AQ$10,0),FALSE))</f>
        <v>:</v>
      </c>
      <c r="R40" s="232" t="str">
        <f>IF(ISNA(VLOOKUP($A40,ES_P2b_0!$A$10:$AQ$100,MATCH(FIXED(R$6,0,TRUE),ES_P2b_0!$A$10:$AQ$10,0),FALSE)),":",VLOOKUP($A40,ES_P2b_0!$A$10:$AQ$100,MATCH(FIXED(R$6,0,TRUE),ES_P2b_0!$A$10:$AQ$10,0),FALSE))</f>
        <v>:</v>
      </c>
      <c r="S40" s="232" t="str">
        <f>IF(ISNA(VLOOKUP($A40,ES_P2b_0!$A$10:$AQ$100,MATCH(FIXED(S$6,0,TRUE),ES_P2b_0!$A$10:$AQ$10,0),FALSE)),":",VLOOKUP($A40,ES_P2b_0!$A$10:$AQ$100,MATCH(FIXED(S$6,0,TRUE),ES_P2b_0!$A$10:$AQ$10,0),FALSE))</f>
        <v>:</v>
      </c>
      <c r="T40" s="232" t="str">
        <f>IF(ISNA(VLOOKUP($A40,ES_P2b_0!$A$10:$AQ$100,MATCH(FIXED(T$6,0,TRUE),ES_P2b_0!$A$10:$AQ$10,0),FALSE)),":",VLOOKUP($A40,ES_P2b_0!$A$10:$AQ$100,MATCH(FIXED(T$6,0,TRUE),ES_P2b_0!$A$10:$AQ$10,0),FALSE))</f>
        <v>:</v>
      </c>
      <c r="U40" s="232" t="str">
        <f>IF(ISNA(VLOOKUP($A40,ES_P2b_0!$A$10:$AQ$100,MATCH(FIXED(U$6,0,TRUE),ES_P2b_0!$A$10:$AQ$10,0),FALSE)),":",VLOOKUP($A40,ES_P2b_0!$A$10:$AQ$100,MATCH(FIXED(U$6,0,TRUE),ES_P2b_0!$A$10:$AQ$10,0),FALSE))</f>
        <v>:</v>
      </c>
      <c r="V40" s="232" t="str">
        <f>IF(ISNA(VLOOKUP($A40,ES_P2b_0!$A$10:$AQ$100,MATCH(FIXED(V$6,0,TRUE),ES_P2b_0!$A$10:$AQ$10,0),FALSE)),":",VLOOKUP($A40,ES_P2b_0!$A$10:$AQ$100,MATCH(FIXED(V$6,0,TRUE),ES_P2b_0!$A$10:$AQ$10,0),FALSE))</f>
        <v>:</v>
      </c>
      <c r="W40" s="232" t="str">
        <f>IF(ISNA(VLOOKUP($A40,ES_P2b_0!$A$10:$AQ$100,MATCH(FIXED(W$6,0,TRUE),ES_P2b_0!$A$10:$AQ$10,0),FALSE)),":",VLOOKUP($A40,ES_P2b_0!$A$10:$AQ$100,MATCH(FIXED(W$6,0,TRUE),ES_P2b_0!$A$10:$AQ$10,0),FALSE))</f>
        <v>:</v>
      </c>
    </row>
    <row r="41" spans="1:23">
      <c r="B41" s="232"/>
      <c r="C41" s="232"/>
      <c r="D41" s="232"/>
      <c r="E41" s="232"/>
      <c r="F41" s="232"/>
      <c r="G41" s="232"/>
      <c r="H41" s="232"/>
      <c r="I41" s="232"/>
      <c r="J41" s="232"/>
      <c r="K41" s="232"/>
      <c r="L41" s="232"/>
      <c r="M41" s="232"/>
      <c r="N41" s="232"/>
      <c r="O41" s="232"/>
      <c r="P41" s="232"/>
      <c r="Q41" s="232"/>
      <c r="R41" s="232"/>
      <c r="S41" s="232"/>
      <c r="T41" s="232"/>
      <c r="U41" s="232"/>
      <c r="V41" s="232"/>
      <c r="W41" s="232"/>
    </row>
    <row r="42" spans="1:23">
      <c r="B42" s="232"/>
      <c r="C42" s="232">
        <f>C6</f>
        <v>1995</v>
      </c>
      <c r="D42" s="232">
        <f t="shared" ref="D42:W42" si="0">D6</f>
        <v>1996</v>
      </c>
      <c r="E42" s="232">
        <f t="shared" si="0"/>
        <v>1997</v>
      </c>
      <c r="F42" s="232">
        <f t="shared" si="0"/>
        <v>1998</v>
      </c>
      <c r="G42" s="232">
        <f t="shared" si="0"/>
        <v>1999</v>
      </c>
      <c r="H42" s="232">
        <f t="shared" si="0"/>
        <v>2000</v>
      </c>
      <c r="I42" s="232">
        <f t="shared" si="0"/>
        <v>2001</v>
      </c>
      <c r="J42" s="232">
        <f t="shared" si="0"/>
        <v>2002</v>
      </c>
      <c r="K42" s="232">
        <f t="shared" si="0"/>
        <v>2003</v>
      </c>
      <c r="L42" s="232">
        <f t="shared" si="0"/>
        <v>2004</v>
      </c>
      <c r="M42" s="232">
        <f t="shared" si="0"/>
        <v>2005</v>
      </c>
      <c r="N42" s="232">
        <f t="shared" si="0"/>
        <v>2006</v>
      </c>
      <c r="O42" s="232">
        <f t="shared" si="0"/>
        <v>2007</v>
      </c>
      <c r="P42" s="232">
        <f t="shared" si="0"/>
        <v>2008</v>
      </c>
      <c r="Q42" s="232">
        <f t="shared" si="0"/>
        <v>2009</v>
      </c>
      <c r="R42" s="232">
        <f t="shared" si="0"/>
        <v>2010</v>
      </c>
      <c r="S42" s="232">
        <f t="shared" si="0"/>
        <v>2011</v>
      </c>
      <c r="T42" s="232">
        <f t="shared" si="0"/>
        <v>2012</v>
      </c>
      <c r="U42" s="232">
        <f t="shared" si="0"/>
        <v>2013</v>
      </c>
      <c r="V42" s="232">
        <f t="shared" si="0"/>
        <v>2014</v>
      </c>
      <c r="W42" s="232">
        <f t="shared" si="0"/>
        <v>2015</v>
      </c>
    </row>
    <row r="43" spans="1:23">
      <c r="A43" s="230" t="str">
        <f>lookup!Z2</f>
        <v>European Union (28 countries)</v>
      </c>
      <c r="B43" s="232" t="str">
        <f>VLOOKUP(A43,lookup!$Z$2:$AA$77,2,FALSE)</f>
        <v>ΕΕ (28 χώρες)</v>
      </c>
      <c r="C43" s="232" t="str">
        <f>IF(ISNA(VLOOKUP($A43,ES_P2b_0!$A$10:$AQ$100,MATCH(FIXED(C$6,0,TRUE),ES_P2b_0!$A$10:$AQ$10,0)+1,FALSE)),"",VLOOKUP($A43,ES_P2b_0!$A$10:$AQ$100,MATCH(FIXED(C$6,0,TRUE),ES_P2b_0!$A$10:$AQ$10,0)+1,FALSE))</f>
        <v/>
      </c>
      <c r="D43" s="232" t="str">
        <f>IF(ISNA(VLOOKUP($A43,ES_P2b_0!$A$10:$AQ$100,MATCH(FIXED(D$6,0,TRUE),ES_P2b_0!$A$10:$AQ$10,0)+1,FALSE)),"",VLOOKUP($A43,ES_P2b_0!$A$10:$AQ$100,MATCH(FIXED(D$6,0,TRUE),ES_P2b_0!$A$10:$AQ$10,0)+1,FALSE))</f>
        <v/>
      </c>
      <c r="E43" s="232" t="str">
        <f>IF(ISNA(VLOOKUP($A43,ES_P2b_0!$A$10:$AQ$100,MATCH(FIXED(E$6,0,TRUE),ES_P2b_0!$A$10:$AQ$10,0)+1,FALSE)),"",VLOOKUP($A43,ES_P2b_0!$A$10:$AQ$100,MATCH(FIXED(E$6,0,TRUE),ES_P2b_0!$A$10:$AQ$10,0)+1,FALSE))</f>
        <v/>
      </c>
      <c r="F43" s="232" t="str">
        <f>IF(ISNA(VLOOKUP($A43,ES_P2b_0!$A$10:$AQ$100,MATCH(FIXED(F$6,0,TRUE),ES_P2b_0!$A$10:$AQ$10,0)+1,FALSE)),"",VLOOKUP($A43,ES_P2b_0!$A$10:$AQ$100,MATCH(FIXED(F$6,0,TRUE),ES_P2b_0!$A$10:$AQ$10,0)+1,FALSE))</f>
        <v/>
      </c>
      <c r="G43" s="232" t="str">
        <f>IF(ISNA(VLOOKUP($A43,ES_P2b_0!$A$10:$AQ$100,MATCH(FIXED(G$6,0,TRUE),ES_P2b_0!$A$10:$AQ$10,0)+1,FALSE)),"",VLOOKUP($A43,ES_P2b_0!$A$10:$AQ$100,MATCH(FIXED(G$6,0,TRUE),ES_P2b_0!$A$10:$AQ$10,0)+1,FALSE))</f>
        <v/>
      </c>
      <c r="H43" s="232" t="str">
        <f>IF(ISNA(VLOOKUP($A43,ES_P2b_0!$A$10:$AQ$100,MATCH(FIXED(H$6,0,TRUE),ES_P2b_0!$A$10:$AQ$10,0)+1,FALSE)),"",VLOOKUP($A43,ES_P2b_0!$A$10:$AQ$100,MATCH(FIXED(H$6,0,TRUE),ES_P2b_0!$A$10:$AQ$10,0)+1,FALSE))</f>
        <v/>
      </c>
      <c r="I43" s="232" t="str">
        <f>IF(ISNA(VLOOKUP($A43,ES_P2b_0!$A$10:$AQ$100,MATCH(FIXED(I$6,0,TRUE),ES_P2b_0!$A$10:$AQ$10,0)+1,FALSE)),"",VLOOKUP($A43,ES_P2b_0!$A$10:$AQ$100,MATCH(FIXED(I$6,0,TRUE),ES_P2b_0!$A$10:$AQ$10,0)+1,FALSE))</f>
        <v/>
      </c>
      <c r="J43" s="232" t="str">
        <f>IF(ISNA(VLOOKUP($A43,ES_P2b_0!$A$10:$AQ$100,MATCH(FIXED(J$6,0,TRUE),ES_P2b_0!$A$10:$AQ$10,0)+1,FALSE)),"",VLOOKUP($A43,ES_P2b_0!$A$10:$AQ$100,MATCH(FIXED(J$6,0,TRUE),ES_P2b_0!$A$10:$AQ$10,0)+1,FALSE))</f>
        <v/>
      </c>
      <c r="K43" s="232" t="str">
        <f>IF(ISNA(VLOOKUP($A43,ES_P2b_0!$A$10:$AQ$100,MATCH(FIXED(K$6,0,TRUE),ES_P2b_0!$A$10:$AQ$10,0)+1,FALSE)),"",VLOOKUP($A43,ES_P2b_0!$A$10:$AQ$100,MATCH(FIXED(K$6,0,TRUE),ES_P2b_0!$A$10:$AQ$10,0)+1,FALSE))</f>
        <v/>
      </c>
      <c r="L43" s="232" t="str">
        <f>IF(ISNA(VLOOKUP($A43,ES_P2b_0!$A$10:$AQ$100,MATCH(FIXED(L$6,0,TRUE),ES_P2b_0!$A$10:$AQ$10,0)+1,FALSE)),"",VLOOKUP($A43,ES_P2b_0!$A$10:$AQ$100,MATCH(FIXED(L$6,0,TRUE),ES_P2b_0!$A$10:$AQ$10,0)+1,FALSE))</f>
        <v/>
      </c>
      <c r="M43" s="232" t="str">
        <f>IF(ISNA(VLOOKUP($A43,ES_P2b_0!$A$10:$AQ$100,MATCH(FIXED(M$6,0,TRUE),ES_P2b_0!$A$10:$AQ$10,0)+1,FALSE)),"",VLOOKUP($A43,ES_P2b_0!$A$10:$AQ$100,MATCH(FIXED(M$6,0,TRUE),ES_P2b_0!$A$10:$AQ$10,0)+1,FALSE))</f>
        <v/>
      </c>
      <c r="N43" s="232" t="str">
        <f>IF(ISNA(VLOOKUP($A43,ES_P2b_0!$A$10:$AQ$100,MATCH(FIXED(N$6,0,TRUE),ES_P2b_0!$A$10:$AQ$10,0)+1,FALSE)),"",VLOOKUP($A43,ES_P2b_0!$A$10:$AQ$100,MATCH(FIXED(N$6,0,TRUE),ES_P2b_0!$A$10:$AQ$10,0)+1,FALSE))</f>
        <v/>
      </c>
      <c r="O43" s="232" t="str">
        <f>IF(ISNA(VLOOKUP($A43,ES_P2b_0!$A$10:$AQ$100,MATCH(FIXED(O$6,0,TRUE),ES_P2b_0!$A$10:$AQ$10,0)+1,FALSE)),"",VLOOKUP($A43,ES_P2b_0!$A$10:$AQ$100,MATCH(FIXED(O$6,0,TRUE),ES_P2b_0!$A$10:$AQ$10,0)+1,FALSE))</f>
        <v/>
      </c>
      <c r="P43" s="232" t="str">
        <f>IF(ISNA(VLOOKUP($A43,ES_P2b_0!$A$10:$AQ$100,MATCH(FIXED(P$6,0,TRUE),ES_P2b_0!$A$10:$AQ$10,0)+1,FALSE)),"",VLOOKUP($A43,ES_P2b_0!$A$10:$AQ$100,MATCH(FIXED(P$6,0,TRUE),ES_P2b_0!$A$10:$AQ$10,0)+1,FALSE))</f>
        <v/>
      </c>
      <c r="Q43" s="232" t="str">
        <f>IF(ISNA(VLOOKUP($A43,ES_P2b_0!$A$10:$AQ$100,MATCH(FIXED(Q$6,0,TRUE),ES_P2b_0!$A$10:$AQ$10,0)+1,FALSE)),"",VLOOKUP($A43,ES_P2b_0!$A$10:$AQ$100,MATCH(FIXED(Q$6,0,TRUE),ES_P2b_0!$A$10:$AQ$10,0)+1,FALSE))</f>
        <v/>
      </c>
      <c r="R43" s="232" t="str">
        <f>IF(ISNA(VLOOKUP($A43,ES_P2b_0!$A$10:$AQ$100,MATCH(FIXED(R$6,0,TRUE),ES_P2b_0!$A$10:$AQ$10,0)+1,FALSE)),"",VLOOKUP($A43,ES_P2b_0!$A$10:$AQ$100,MATCH(FIXED(R$6,0,TRUE),ES_P2b_0!$A$10:$AQ$10,0)+1,FALSE))</f>
        <v/>
      </c>
      <c r="S43" s="232" t="str">
        <f>IF(ISNA(VLOOKUP($A43,ES_P2b_0!$A$10:$AQ$100,MATCH(FIXED(S$6,0,TRUE),ES_P2b_0!$A$10:$AQ$10,0)+1,FALSE)),"",VLOOKUP($A43,ES_P2b_0!$A$10:$AQ$100,MATCH(FIXED(S$6,0,TRUE),ES_P2b_0!$A$10:$AQ$10,0)+1,FALSE))</f>
        <v/>
      </c>
      <c r="T43" s="232" t="str">
        <f>IF(ISNA(VLOOKUP($A43,ES_P2b_0!$A$10:$AQ$100,MATCH(FIXED(T$6,0,TRUE),ES_P2b_0!$A$10:$AQ$10,0)+1,FALSE)),"",VLOOKUP($A43,ES_P2b_0!$A$10:$AQ$100,MATCH(FIXED(T$6,0,TRUE),ES_P2b_0!$A$10:$AQ$10,0)+1,FALSE))</f>
        <v/>
      </c>
      <c r="U43" s="232" t="str">
        <f>IF(ISNA(VLOOKUP($A43,ES_P2b_0!$A$10:$AQ$100,MATCH(FIXED(U$6,0,TRUE),ES_P2b_0!$A$10:$AQ$10,0)+1,FALSE)),"",VLOOKUP($A43,ES_P2b_0!$A$10:$AQ$100,MATCH(FIXED(U$6,0,TRUE),ES_P2b_0!$A$10:$AQ$10,0)+1,FALSE))</f>
        <v/>
      </c>
      <c r="V43" s="232" t="str">
        <f>IF(ISNA(VLOOKUP($A43,ES_P2b_0!$A$10:$AQ$100,MATCH(FIXED(V$6,0,TRUE),ES_P2b_0!$A$10:$AQ$10,0)+1,FALSE)),"",VLOOKUP($A43,ES_P2b_0!$A$10:$AQ$100,MATCH(FIXED(V$6,0,TRUE),ES_P2b_0!$A$10:$AQ$10,0)+1,FALSE))</f>
        <v/>
      </c>
      <c r="W43" s="232" t="str">
        <f>IF(ISNA(VLOOKUP($A43,ES_P2b_0!$A$10:$AQ$100,MATCH(FIXED(W$6,0,TRUE),ES_P2b_0!$A$10:$AQ$10,0)+1,FALSE)),"",VLOOKUP($A43,ES_P2b_0!$A$10:$AQ$100,MATCH(FIXED(W$6,0,TRUE),ES_P2b_0!$A$10:$AQ$10,0)+1,FALSE))</f>
        <v/>
      </c>
    </row>
    <row r="44" spans="1:23">
      <c r="A44" s="230" t="str">
        <f>lookup!Z3</f>
        <v>European Union (27 countries)</v>
      </c>
      <c r="B44" s="232" t="str">
        <f>VLOOKUP(A44,lookup!$Z$2:$AA$77,2,FALSE)</f>
        <v>ΕΕ (27 χώρες)</v>
      </c>
      <c r="C44" s="232" t="str">
        <f>IF(ISNA(VLOOKUP($A44,ES_P2b_0!$A$10:$AQ$100,MATCH(FIXED(C$6,0,TRUE),ES_P2b_0!$A$10:$AQ$10,0)+1,FALSE)),"",VLOOKUP($A44,ES_P2b_0!$A$10:$AQ$100,MATCH(FIXED(C$6,0,TRUE),ES_P2b_0!$A$10:$AQ$10,0)+1,FALSE))</f>
        <v/>
      </c>
      <c r="D44" s="232" t="str">
        <f>IF(ISNA(VLOOKUP($A44,ES_P2b_0!$A$10:$AQ$100,MATCH(FIXED(D$6,0,TRUE),ES_P2b_0!$A$10:$AQ$10,0)+1,FALSE)),"",VLOOKUP($A44,ES_P2b_0!$A$10:$AQ$100,MATCH(FIXED(D$6,0,TRUE),ES_P2b_0!$A$10:$AQ$10,0)+1,FALSE))</f>
        <v/>
      </c>
      <c r="E44" s="232" t="str">
        <f>IF(ISNA(VLOOKUP($A44,ES_P2b_0!$A$10:$AQ$100,MATCH(FIXED(E$6,0,TRUE),ES_P2b_0!$A$10:$AQ$10,0)+1,FALSE)),"",VLOOKUP($A44,ES_P2b_0!$A$10:$AQ$100,MATCH(FIXED(E$6,0,TRUE),ES_P2b_0!$A$10:$AQ$10,0)+1,FALSE))</f>
        <v/>
      </c>
      <c r="F44" s="232" t="str">
        <f>IF(ISNA(VLOOKUP($A44,ES_P2b_0!$A$10:$AQ$100,MATCH(FIXED(F$6,0,TRUE),ES_P2b_0!$A$10:$AQ$10,0)+1,FALSE)),"",VLOOKUP($A44,ES_P2b_0!$A$10:$AQ$100,MATCH(FIXED(F$6,0,TRUE),ES_P2b_0!$A$10:$AQ$10,0)+1,FALSE))</f>
        <v/>
      </c>
      <c r="G44" s="232" t="str">
        <f>IF(ISNA(VLOOKUP($A44,ES_P2b_0!$A$10:$AQ$100,MATCH(FIXED(G$6,0,TRUE),ES_P2b_0!$A$10:$AQ$10,0)+1,FALSE)),"",VLOOKUP($A44,ES_P2b_0!$A$10:$AQ$100,MATCH(FIXED(G$6,0,TRUE),ES_P2b_0!$A$10:$AQ$10,0)+1,FALSE))</f>
        <v/>
      </c>
      <c r="H44" s="232" t="str">
        <f>IF(ISNA(VLOOKUP($A44,ES_P2b_0!$A$10:$AQ$100,MATCH(FIXED(H$6,0,TRUE),ES_P2b_0!$A$10:$AQ$10,0)+1,FALSE)),"",VLOOKUP($A44,ES_P2b_0!$A$10:$AQ$100,MATCH(FIXED(H$6,0,TRUE),ES_P2b_0!$A$10:$AQ$10,0)+1,FALSE))</f>
        <v/>
      </c>
      <c r="I44" s="232" t="str">
        <f>IF(ISNA(VLOOKUP($A44,ES_P2b_0!$A$10:$AQ$100,MATCH(FIXED(I$6,0,TRUE),ES_P2b_0!$A$10:$AQ$10,0)+1,FALSE)),"",VLOOKUP($A44,ES_P2b_0!$A$10:$AQ$100,MATCH(FIXED(I$6,0,TRUE),ES_P2b_0!$A$10:$AQ$10,0)+1,FALSE))</f>
        <v/>
      </c>
      <c r="J44" s="232" t="str">
        <f>IF(ISNA(VLOOKUP($A44,ES_P2b_0!$A$10:$AQ$100,MATCH(FIXED(J$6,0,TRUE),ES_P2b_0!$A$10:$AQ$10,0)+1,FALSE)),"",VLOOKUP($A44,ES_P2b_0!$A$10:$AQ$100,MATCH(FIXED(J$6,0,TRUE),ES_P2b_0!$A$10:$AQ$10,0)+1,FALSE))</f>
        <v/>
      </c>
      <c r="K44" s="232" t="str">
        <f>IF(ISNA(VLOOKUP($A44,ES_P2b_0!$A$10:$AQ$100,MATCH(FIXED(K$6,0,TRUE),ES_P2b_0!$A$10:$AQ$10,0)+1,FALSE)),"",VLOOKUP($A44,ES_P2b_0!$A$10:$AQ$100,MATCH(FIXED(K$6,0,TRUE),ES_P2b_0!$A$10:$AQ$10,0)+1,FALSE))</f>
        <v/>
      </c>
      <c r="L44" s="232" t="str">
        <f>IF(ISNA(VLOOKUP($A44,ES_P2b_0!$A$10:$AQ$100,MATCH(FIXED(L$6,0,TRUE),ES_P2b_0!$A$10:$AQ$10,0)+1,FALSE)),"",VLOOKUP($A44,ES_P2b_0!$A$10:$AQ$100,MATCH(FIXED(L$6,0,TRUE),ES_P2b_0!$A$10:$AQ$10,0)+1,FALSE))</f>
        <v/>
      </c>
      <c r="M44" s="232" t="str">
        <f>IF(ISNA(VLOOKUP($A44,ES_P2b_0!$A$10:$AQ$100,MATCH(FIXED(M$6,0,TRUE),ES_P2b_0!$A$10:$AQ$10,0)+1,FALSE)),"",VLOOKUP($A44,ES_P2b_0!$A$10:$AQ$100,MATCH(FIXED(M$6,0,TRUE),ES_P2b_0!$A$10:$AQ$10,0)+1,FALSE))</f>
        <v/>
      </c>
      <c r="N44" s="232" t="str">
        <f>IF(ISNA(VLOOKUP($A44,ES_P2b_0!$A$10:$AQ$100,MATCH(FIXED(N$6,0,TRUE),ES_P2b_0!$A$10:$AQ$10,0)+1,FALSE)),"",VLOOKUP($A44,ES_P2b_0!$A$10:$AQ$100,MATCH(FIXED(N$6,0,TRUE),ES_P2b_0!$A$10:$AQ$10,0)+1,FALSE))</f>
        <v/>
      </c>
      <c r="O44" s="232" t="str">
        <f>IF(ISNA(VLOOKUP($A44,ES_P2b_0!$A$10:$AQ$100,MATCH(FIXED(O$6,0,TRUE),ES_P2b_0!$A$10:$AQ$10,0)+1,FALSE)),"",VLOOKUP($A44,ES_P2b_0!$A$10:$AQ$100,MATCH(FIXED(O$6,0,TRUE),ES_P2b_0!$A$10:$AQ$10,0)+1,FALSE))</f>
        <v/>
      </c>
      <c r="P44" s="232" t="str">
        <f>IF(ISNA(VLOOKUP($A44,ES_P2b_0!$A$10:$AQ$100,MATCH(FIXED(P$6,0,TRUE),ES_P2b_0!$A$10:$AQ$10,0)+1,FALSE)),"",VLOOKUP($A44,ES_P2b_0!$A$10:$AQ$100,MATCH(FIXED(P$6,0,TRUE),ES_P2b_0!$A$10:$AQ$10,0)+1,FALSE))</f>
        <v/>
      </c>
      <c r="Q44" s="232" t="str">
        <f>IF(ISNA(VLOOKUP($A44,ES_P2b_0!$A$10:$AQ$100,MATCH(FIXED(Q$6,0,TRUE),ES_P2b_0!$A$10:$AQ$10,0)+1,FALSE)),"",VLOOKUP($A44,ES_P2b_0!$A$10:$AQ$100,MATCH(FIXED(Q$6,0,TRUE),ES_P2b_0!$A$10:$AQ$10,0)+1,FALSE))</f>
        <v/>
      </c>
      <c r="R44" s="232" t="str">
        <f>IF(ISNA(VLOOKUP($A44,ES_P2b_0!$A$10:$AQ$100,MATCH(FIXED(R$6,0,TRUE),ES_P2b_0!$A$10:$AQ$10,0)+1,FALSE)),"",VLOOKUP($A44,ES_P2b_0!$A$10:$AQ$100,MATCH(FIXED(R$6,0,TRUE),ES_P2b_0!$A$10:$AQ$10,0)+1,FALSE))</f>
        <v/>
      </c>
      <c r="S44" s="232" t="str">
        <f>IF(ISNA(VLOOKUP($A44,ES_P2b_0!$A$10:$AQ$100,MATCH(FIXED(S$6,0,TRUE),ES_P2b_0!$A$10:$AQ$10,0)+1,FALSE)),"",VLOOKUP($A44,ES_P2b_0!$A$10:$AQ$100,MATCH(FIXED(S$6,0,TRUE),ES_P2b_0!$A$10:$AQ$10,0)+1,FALSE))</f>
        <v/>
      </c>
      <c r="T44" s="232" t="str">
        <f>IF(ISNA(VLOOKUP($A44,ES_P2b_0!$A$10:$AQ$100,MATCH(FIXED(T$6,0,TRUE),ES_P2b_0!$A$10:$AQ$10,0)+1,FALSE)),"",VLOOKUP($A44,ES_P2b_0!$A$10:$AQ$100,MATCH(FIXED(T$6,0,TRUE),ES_P2b_0!$A$10:$AQ$10,0)+1,FALSE))</f>
        <v/>
      </c>
      <c r="U44" s="232" t="str">
        <f>IF(ISNA(VLOOKUP($A44,ES_P2b_0!$A$10:$AQ$100,MATCH(FIXED(U$6,0,TRUE),ES_P2b_0!$A$10:$AQ$10,0)+1,FALSE)),"",VLOOKUP($A44,ES_P2b_0!$A$10:$AQ$100,MATCH(FIXED(U$6,0,TRUE),ES_P2b_0!$A$10:$AQ$10,0)+1,FALSE))</f>
        <v/>
      </c>
      <c r="V44" s="232" t="str">
        <f>IF(ISNA(VLOOKUP($A44,ES_P2b_0!$A$10:$AQ$100,MATCH(FIXED(V$6,0,TRUE),ES_P2b_0!$A$10:$AQ$10,0)+1,FALSE)),"",VLOOKUP($A44,ES_P2b_0!$A$10:$AQ$100,MATCH(FIXED(V$6,0,TRUE),ES_P2b_0!$A$10:$AQ$10,0)+1,FALSE))</f>
        <v/>
      </c>
      <c r="W44" s="232" t="str">
        <f>IF(ISNA(VLOOKUP($A44,ES_P2b_0!$A$10:$AQ$100,MATCH(FIXED(W$6,0,TRUE),ES_P2b_0!$A$10:$AQ$10,0)+1,FALSE)),"",VLOOKUP($A44,ES_P2b_0!$A$10:$AQ$100,MATCH(FIXED(W$6,0,TRUE),ES_P2b_0!$A$10:$AQ$10,0)+1,FALSE))</f>
        <v/>
      </c>
    </row>
    <row r="45" spans="1:23">
      <c r="A45" s="230" t="str">
        <f>lookup!Z4</f>
        <v>European Union (15 countries)</v>
      </c>
      <c r="B45" s="232" t="str">
        <f>VLOOKUP(A45,lookup!$Z$2:$AA$77,2,FALSE)</f>
        <v>ΕΕ (15 χώρες)</v>
      </c>
      <c r="C45" s="232" t="str">
        <f>IF(ISNA(VLOOKUP($A45,ES_P2b_0!$A$10:$AQ$100,MATCH(FIXED(C$6,0,TRUE),ES_P2b_0!$A$10:$AQ$10,0)+1,FALSE)),"",VLOOKUP($A45,ES_P2b_0!$A$10:$AQ$100,MATCH(FIXED(C$6,0,TRUE),ES_P2b_0!$A$10:$AQ$10,0)+1,FALSE))</f>
        <v/>
      </c>
      <c r="D45" s="232" t="str">
        <f>IF(ISNA(VLOOKUP($A45,ES_P2b_0!$A$10:$AQ$100,MATCH(FIXED(D$6,0,TRUE),ES_P2b_0!$A$10:$AQ$10,0)+1,FALSE)),"",VLOOKUP($A45,ES_P2b_0!$A$10:$AQ$100,MATCH(FIXED(D$6,0,TRUE),ES_P2b_0!$A$10:$AQ$10,0)+1,FALSE))</f>
        <v/>
      </c>
      <c r="E45" s="232" t="str">
        <f>IF(ISNA(VLOOKUP($A45,ES_P2b_0!$A$10:$AQ$100,MATCH(FIXED(E$6,0,TRUE),ES_P2b_0!$A$10:$AQ$10,0)+1,FALSE)),"",VLOOKUP($A45,ES_P2b_0!$A$10:$AQ$100,MATCH(FIXED(E$6,0,TRUE),ES_P2b_0!$A$10:$AQ$10,0)+1,FALSE))</f>
        <v/>
      </c>
      <c r="F45" s="232" t="str">
        <f>IF(ISNA(VLOOKUP($A45,ES_P2b_0!$A$10:$AQ$100,MATCH(FIXED(F$6,0,TRUE),ES_P2b_0!$A$10:$AQ$10,0)+1,FALSE)),"",VLOOKUP($A45,ES_P2b_0!$A$10:$AQ$100,MATCH(FIXED(F$6,0,TRUE),ES_P2b_0!$A$10:$AQ$10,0)+1,FALSE))</f>
        <v/>
      </c>
      <c r="G45" s="232" t="str">
        <f>IF(ISNA(VLOOKUP($A45,ES_P2b_0!$A$10:$AQ$100,MATCH(FIXED(G$6,0,TRUE),ES_P2b_0!$A$10:$AQ$10,0)+1,FALSE)),"",VLOOKUP($A45,ES_P2b_0!$A$10:$AQ$100,MATCH(FIXED(G$6,0,TRUE),ES_P2b_0!$A$10:$AQ$10,0)+1,FALSE))</f>
        <v/>
      </c>
      <c r="H45" s="232" t="str">
        <f>IF(ISNA(VLOOKUP($A45,ES_P2b_0!$A$10:$AQ$100,MATCH(FIXED(H$6,0,TRUE),ES_P2b_0!$A$10:$AQ$10,0)+1,FALSE)),"",VLOOKUP($A45,ES_P2b_0!$A$10:$AQ$100,MATCH(FIXED(H$6,0,TRUE),ES_P2b_0!$A$10:$AQ$10,0)+1,FALSE))</f>
        <v/>
      </c>
      <c r="I45" s="232" t="str">
        <f>IF(ISNA(VLOOKUP($A45,ES_P2b_0!$A$10:$AQ$100,MATCH(FIXED(I$6,0,TRUE),ES_P2b_0!$A$10:$AQ$10,0)+1,FALSE)),"",VLOOKUP($A45,ES_P2b_0!$A$10:$AQ$100,MATCH(FIXED(I$6,0,TRUE),ES_P2b_0!$A$10:$AQ$10,0)+1,FALSE))</f>
        <v/>
      </c>
      <c r="J45" s="232" t="str">
        <f>IF(ISNA(VLOOKUP($A45,ES_P2b_0!$A$10:$AQ$100,MATCH(FIXED(J$6,0,TRUE),ES_P2b_0!$A$10:$AQ$10,0)+1,FALSE)),"",VLOOKUP($A45,ES_P2b_0!$A$10:$AQ$100,MATCH(FIXED(J$6,0,TRUE),ES_P2b_0!$A$10:$AQ$10,0)+1,FALSE))</f>
        <v/>
      </c>
      <c r="K45" s="232" t="str">
        <f>IF(ISNA(VLOOKUP($A45,ES_P2b_0!$A$10:$AQ$100,MATCH(FIXED(K$6,0,TRUE),ES_P2b_0!$A$10:$AQ$10,0)+1,FALSE)),"",VLOOKUP($A45,ES_P2b_0!$A$10:$AQ$100,MATCH(FIXED(K$6,0,TRUE),ES_P2b_0!$A$10:$AQ$10,0)+1,FALSE))</f>
        <v/>
      </c>
      <c r="L45" s="232" t="str">
        <f>IF(ISNA(VLOOKUP($A45,ES_P2b_0!$A$10:$AQ$100,MATCH(FIXED(L$6,0,TRUE),ES_P2b_0!$A$10:$AQ$10,0)+1,FALSE)),"",VLOOKUP($A45,ES_P2b_0!$A$10:$AQ$100,MATCH(FIXED(L$6,0,TRUE),ES_P2b_0!$A$10:$AQ$10,0)+1,FALSE))</f>
        <v/>
      </c>
      <c r="M45" s="232" t="str">
        <f>IF(ISNA(VLOOKUP($A45,ES_P2b_0!$A$10:$AQ$100,MATCH(FIXED(M$6,0,TRUE),ES_P2b_0!$A$10:$AQ$10,0)+1,FALSE)),"",VLOOKUP($A45,ES_P2b_0!$A$10:$AQ$100,MATCH(FIXED(M$6,0,TRUE),ES_P2b_0!$A$10:$AQ$10,0)+1,FALSE))</f>
        <v/>
      </c>
      <c r="N45" s="232" t="str">
        <f>IF(ISNA(VLOOKUP($A45,ES_P2b_0!$A$10:$AQ$100,MATCH(FIXED(N$6,0,TRUE),ES_P2b_0!$A$10:$AQ$10,0)+1,FALSE)),"",VLOOKUP($A45,ES_P2b_0!$A$10:$AQ$100,MATCH(FIXED(N$6,0,TRUE),ES_P2b_0!$A$10:$AQ$10,0)+1,FALSE))</f>
        <v/>
      </c>
      <c r="O45" s="232" t="str">
        <f>IF(ISNA(VLOOKUP($A45,ES_P2b_0!$A$10:$AQ$100,MATCH(FIXED(O$6,0,TRUE),ES_P2b_0!$A$10:$AQ$10,0)+1,FALSE)),"",VLOOKUP($A45,ES_P2b_0!$A$10:$AQ$100,MATCH(FIXED(O$6,0,TRUE),ES_P2b_0!$A$10:$AQ$10,0)+1,FALSE))</f>
        <v/>
      </c>
      <c r="P45" s="232" t="str">
        <f>IF(ISNA(VLOOKUP($A45,ES_P2b_0!$A$10:$AQ$100,MATCH(FIXED(P$6,0,TRUE),ES_P2b_0!$A$10:$AQ$10,0)+1,FALSE)),"",VLOOKUP($A45,ES_P2b_0!$A$10:$AQ$100,MATCH(FIXED(P$6,0,TRUE),ES_P2b_0!$A$10:$AQ$10,0)+1,FALSE))</f>
        <v/>
      </c>
      <c r="Q45" s="232" t="str">
        <f>IF(ISNA(VLOOKUP($A45,ES_P2b_0!$A$10:$AQ$100,MATCH(FIXED(Q$6,0,TRUE),ES_P2b_0!$A$10:$AQ$10,0)+1,FALSE)),"",VLOOKUP($A45,ES_P2b_0!$A$10:$AQ$100,MATCH(FIXED(Q$6,0,TRUE),ES_P2b_0!$A$10:$AQ$10,0)+1,FALSE))</f>
        <v/>
      </c>
      <c r="R45" s="232" t="str">
        <f>IF(ISNA(VLOOKUP($A45,ES_P2b_0!$A$10:$AQ$100,MATCH(FIXED(R$6,0,TRUE),ES_P2b_0!$A$10:$AQ$10,0)+1,FALSE)),"",VLOOKUP($A45,ES_P2b_0!$A$10:$AQ$100,MATCH(FIXED(R$6,0,TRUE),ES_P2b_0!$A$10:$AQ$10,0)+1,FALSE))</f>
        <v/>
      </c>
      <c r="S45" s="232" t="str">
        <f>IF(ISNA(VLOOKUP($A45,ES_P2b_0!$A$10:$AQ$100,MATCH(FIXED(S$6,0,TRUE),ES_P2b_0!$A$10:$AQ$10,0)+1,FALSE)),"",VLOOKUP($A45,ES_P2b_0!$A$10:$AQ$100,MATCH(FIXED(S$6,0,TRUE),ES_P2b_0!$A$10:$AQ$10,0)+1,FALSE))</f>
        <v/>
      </c>
      <c r="T45" s="232" t="str">
        <f>IF(ISNA(VLOOKUP($A45,ES_P2b_0!$A$10:$AQ$100,MATCH(FIXED(T$6,0,TRUE),ES_P2b_0!$A$10:$AQ$10,0)+1,FALSE)),"",VLOOKUP($A45,ES_P2b_0!$A$10:$AQ$100,MATCH(FIXED(T$6,0,TRUE),ES_P2b_0!$A$10:$AQ$10,0)+1,FALSE))</f>
        <v/>
      </c>
      <c r="U45" s="232" t="str">
        <f>IF(ISNA(VLOOKUP($A45,ES_P2b_0!$A$10:$AQ$100,MATCH(FIXED(U$6,0,TRUE),ES_P2b_0!$A$10:$AQ$10,0)+1,FALSE)),"",VLOOKUP($A45,ES_P2b_0!$A$10:$AQ$100,MATCH(FIXED(U$6,0,TRUE),ES_P2b_0!$A$10:$AQ$10,0)+1,FALSE))</f>
        <v/>
      </c>
      <c r="V45" s="232" t="str">
        <f>IF(ISNA(VLOOKUP($A45,ES_P2b_0!$A$10:$AQ$100,MATCH(FIXED(V$6,0,TRUE),ES_P2b_0!$A$10:$AQ$10,0)+1,FALSE)),"",VLOOKUP($A45,ES_P2b_0!$A$10:$AQ$100,MATCH(FIXED(V$6,0,TRUE),ES_P2b_0!$A$10:$AQ$10,0)+1,FALSE))</f>
        <v/>
      </c>
      <c r="W45" s="232" t="str">
        <f>IF(ISNA(VLOOKUP($A45,ES_P2b_0!$A$10:$AQ$100,MATCH(FIXED(W$6,0,TRUE),ES_P2b_0!$A$10:$AQ$10,0)+1,FALSE)),"",VLOOKUP($A45,ES_P2b_0!$A$10:$AQ$100,MATCH(FIXED(W$6,0,TRUE),ES_P2b_0!$A$10:$AQ$10,0)+1,FALSE))</f>
        <v/>
      </c>
    </row>
    <row r="46" spans="1:23">
      <c r="A46" s="230" t="str">
        <f>lookup!Z5</f>
        <v>Euro area (EA11-2000, EA12-2006, EA13-2007, EA15-2008, EA16-2010, EA17-2013, EA18)</v>
      </c>
      <c r="B46" s="232" t="str">
        <f>VLOOKUP(A46,lookup!$Z$2:$AA$77,2,FALSE)</f>
        <v>Ευροχώρος</v>
      </c>
      <c r="C46" s="232" t="str">
        <f>IF(ISNA(VLOOKUP($A46,ES_P2b_0!$A$10:$AQ$100,MATCH(FIXED(C$6,0,TRUE),ES_P2b_0!$A$10:$AQ$10,0)+1,FALSE)),"",VLOOKUP($A46,ES_P2b_0!$A$10:$AQ$100,MATCH(FIXED(C$6,0,TRUE),ES_P2b_0!$A$10:$AQ$10,0)+1,FALSE))</f>
        <v/>
      </c>
      <c r="D46" s="232" t="str">
        <f>IF(ISNA(VLOOKUP($A46,ES_P2b_0!$A$10:$AQ$100,MATCH(FIXED(D$6,0,TRUE),ES_P2b_0!$A$10:$AQ$10,0)+1,FALSE)),"",VLOOKUP($A46,ES_P2b_0!$A$10:$AQ$100,MATCH(FIXED(D$6,0,TRUE),ES_P2b_0!$A$10:$AQ$10,0)+1,FALSE))</f>
        <v/>
      </c>
      <c r="E46" s="232" t="str">
        <f>IF(ISNA(VLOOKUP($A46,ES_P2b_0!$A$10:$AQ$100,MATCH(FIXED(E$6,0,TRUE),ES_P2b_0!$A$10:$AQ$10,0)+1,FALSE)),"",VLOOKUP($A46,ES_P2b_0!$A$10:$AQ$100,MATCH(FIXED(E$6,0,TRUE),ES_P2b_0!$A$10:$AQ$10,0)+1,FALSE))</f>
        <v/>
      </c>
      <c r="F46" s="232" t="str">
        <f>IF(ISNA(VLOOKUP($A46,ES_P2b_0!$A$10:$AQ$100,MATCH(FIXED(F$6,0,TRUE),ES_P2b_0!$A$10:$AQ$10,0)+1,FALSE)),"",VLOOKUP($A46,ES_P2b_0!$A$10:$AQ$100,MATCH(FIXED(F$6,0,TRUE),ES_P2b_0!$A$10:$AQ$10,0)+1,FALSE))</f>
        <v/>
      </c>
      <c r="G46" s="232" t="str">
        <f>IF(ISNA(VLOOKUP($A46,ES_P2b_0!$A$10:$AQ$100,MATCH(FIXED(G$6,0,TRUE),ES_P2b_0!$A$10:$AQ$10,0)+1,FALSE)),"",VLOOKUP($A46,ES_P2b_0!$A$10:$AQ$100,MATCH(FIXED(G$6,0,TRUE),ES_P2b_0!$A$10:$AQ$10,0)+1,FALSE))</f>
        <v/>
      </c>
      <c r="H46" s="232" t="str">
        <f>IF(ISNA(VLOOKUP($A46,ES_P2b_0!$A$10:$AQ$100,MATCH(FIXED(H$6,0,TRUE),ES_P2b_0!$A$10:$AQ$10,0)+1,FALSE)),"",VLOOKUP($A46,ES_P2b_0!$A$10:$AQ$100,MATCH(FIXED(H$6,0,TRUE),ES_P2b_0!$A$10:$AQ$10,0)+1,FALSE))</f>
        <v/>
      </c>
      <c r="I46" s="232" t="str">
        <f>IF(ISNA(VLOOKUP($A46,ES_P2b_0!$A$10:$AQ$100,MATCH(FIXED(I$6,0,TRUE),ES_P2b_0!$A$10:$AQ$10,0)+1,FALSE)),"",VLOOKUP($A46,ES_P2b_0!$A$10:$AQ$100,MATCH(FIXED(I$6,0,TRUE),ES_P2b_0!$A$10:$AQ$10,0)+1,FALSE))</f>
        <v/>
      </c>
      <c r="J46" s="232" t="str">
        <f>IF(ISNA(VLOOKUP($A46,ES_P2b_0!$A$10:$AQ$100,MATCH(FIXED(J$6,0,TRUE),ES_P2b_0!$A$10:$AQ$10,0)+1,FALSE)),"",VLOOKUP($A46,ES_P2b_0!$A$10:$AQ$100,MATCH(FIXED(J$6,0,TRUE),ES_P2b_0!$A$10:$AQ$10,0)+1,FALSE))</f>
        <v/>
      </c>
      <c r="K46" s="232" t="str">
        <f>IF(ISNA(VLOOKUP($A46,ES_P2b_0!$A$10:$AQ$100,MATCH(FIXED(K$6,0,TRUE),ES_P2b_0!$A$10:$AQ$10,0)+1,FALSE)),"",VLOOKUP($A46,ES_P2b_0!$A$10:$AQ$100,MATCH(FIXED(K$6,0,TRUE),ES_P2b_0!$A$10:$AQ$10,0)+1,FALSE))</f>
        <v/>
      </c>
      <c r="L46" s="232" t="str">
        <f>IF(ISNA(VLOOKUP($A46,ES_P2b_0!$A$10:$AQ$100,MATCH(FIXED(L$6,0,TRUE),ES_P2b_0!$A$10:$AQ$10,0)+1,FALSE)),"",VLOOKUP($A46,ES_P2b_0!$A$10:$AQ$100,MATCH(FIXED(L$6,0,TRUE),ES_P2b_0!$A$10:$AQ$10,0)+1,FALSE))</f>
        <v/>
      </c>
      <c r="M46" s="232" t="str">
        <f>IF(ISNA(VLOOKUP($A46,ES_P2b_0!$A$10:$AQ$100,MATCH(FIXED(M$6,0,TRUE),ES_P2b_0!$A$10:$AQ$10,0)+1,FALSE)),"",VLOOKUP($A46,ES_P2b_0!$A$10:$AQ$100,MATCH(FIXED(M$6,0,TRUE),ES_P2b_0!$A$10:$AQ$10,0)+1,FALSE))</f>
        <v/>
      </c>
      <c r="N46" s="232" t="str">
        <f>IF(ISNA(VLOOKUP($A46,ES_P2b_0!$A$10:$AQ$100,MATCH(FIXED(N$6,0,TRUE),ES_P2b_0!$A$10:$AQ$10,0)+1,FALSE)),"",VLOOKUP($A46,ES_P2b_0!$A$10:$AQ$100,MATCH(FIXED(N$6,0,TRUE),ES_P2b_0!$A$10:$AQ$10,0)+1,FALSE))</f>
        <v/>
      </c>
      <c r="O46" s="232" t="str">
        <f>IF(ISNA(VLOOKUP($A46,ES_P2b_0!$A$10:$AQ$100,MATCH(FIXED(O$6,0,TRUE),ES_P2b_0!$A$10:$AQ$10,0)+1,FALSE)),"",VLOOKUP($A46,ES_P2b_0!$A$10:$AQ$100,MATCH(FIXED(O$6,0,TRUE),ES_P2b_0!$A$10:$AQ$10,0)+1,FALSE))</f>
        <v/>
      </c>
      <c r="P46" s="232" t="str">
        <f>IF(ISNA(VLOOKUP($A46,ES_P2b_0!$A$10:$AQ$100,MATCH(FIXED(P$6,0,TRUE),ES_P2b_0!$A$10:$AQ$10,0)+1,FALSE)),"",VLOOKUP($A46,ES_P2b_0!$A$10:$AQ$100,MATCH(FIXED(P$6,0,TRUE),ES_P2b_0!$A$10:$AQ$10,0)+1,FALSE))</f>
        <v/>
      </c>
      <c r="Q46" s="232" t="str">
        <f>IF(ISNA(VLOOKUP($A46,ES_P2b_0!$A$10:$AQ$100,MATCH(FIXED(Q$6,0,TRUE),ES_P2b_0!$A$10:$AQ$10,0)+1,FALSE)),"",VLOOKUP($A46,ES_P2b_0!$A$10:$AQ$100,MATCH(FIXED(Q$6,0,TRUE),ES_P2b_0!$A$10:$AQ$10,0)+1,FALSE))</f>
        <v/>
      </c>
      <c r="R46" s="232" t="str">
        <f>IF(ISNA(VLOOKUP($A46,ES_P2b_0!$A$10:$AQ$100,MATCH(FIXED(R$6,0,TRUE),ES_P2b_0!$A$10:$AQ$10,0)+1,FALSE)),"",VLOOKUP($A46,ES_P2b_0!$A$10:$AQ$100,MATCH(FIXED(R$6,0,TRUE),ES_P2b_0!$A$10:$AQ$10,0)+1,FALSE))</f>
        <v/>
      </c>
      <c r="S46" s="232" t="str">
        <f>IF(ISNA(VLOOKUP($A46,ES_P2b_0!$A$10:$AQ$100,MATCH(FIXED(S$6,0,TRUE),ES_P2b_0!$A$10:$AQ$10,0)+1,FALSE)),"",VLOOKUP($A46,ES_P2b_0!$A$10:$AQ$100,MATCH(FIXED(S$6,0,TRUE),ES_P2b_0!$A$10:$AQ$10,0)+1,FALSE))</f>
        <v/>
      </c>
      <c r="T46" s="232" t="str">
        <f>IF(ISNA(VLOOKUP($A46,ES_P2b_0!$A$10:$AQ$100,MATCH(FIXED(T$6,0,TRUE),ES_P2b_0!$A$10:$AQ$10,0)+1,FALSE)),"",VLOOKUP($A46,ES_P2b_0!$A$10:$AQ$100,MATCH(FIXED(T$6,0,TRUE),ES_P2b_0!$A$10:$AQ$10,0)+1,FALSE))</f>
        <v/>
      </c>
      <c r="U46" s="232" t="str">
        <f>IF(ISNA(VLOOKUP($A46,ES_P2b_0!$A$10:$AQ$100,MATCH(FIXED(U$6,0,TRUE),ES_P2b_0!$A$10:$AQ$10,0)+1,FALSE)),"",VLOOKUP($A46,ES_P2b_0!$A$10:$AQ$100,MATCH(FIXED(U$6,0,TRUE),ES_P2b_0!$A$10:$AQ$10,0)+1,FALSE))</f>
        <v/>
      </c>
      <c r="V46" s="232" t="str">
        <f>IF(ISNA(VLOOKUP($A46,ES_P2b_0!$A$10:$AQ$100,MATCH(FIXED(V$6,0,TRUE),ES_P2b_0!$A$10:$AQ$10,0)+1,FALSE)),"",VLOOKUP($A46,ES_P2b_0!$A$10:$AQ$100,MATCH(FIXED(V$6,0,TRUE),ES_P2b_0!$A$10:$AQ$10,0)+1,FALSE))</f>
        <v/>
      </c>
      <c r="W46" s="232" t="str">
        <f>IF(ISNA(VLOOKUP($A46,ES_P2b_0!$A$10:$AQ$100,MATCH(FIXED(W$6,0,TRUE),ES_P2b_0!$A$10:$AQ$10,0)+1,FALSE)),"",VLOOKUP($A46,ES_P2b_0!$A$10:$AQ$100,MATCH(FIXED(W$6,0,TRUE),ES_P2b_0!$A$10:$AQ$10,0)+1,FALSE))</f>
        <v/>
      </c>
    </row>
    <row r="47" spans="1:23">
      <c r="A47" s="230" t="str">
        <f>lookup!Z6</f>
        <v>Belgium</v>
      </c>
      <c r="B47" s="232" t="str">
        <f>VLOOKUP(A47,lookup!$Z$2:$AA$77,2,FALSE)</f>
        <v>Βέλγιο</v>
      </c>
      <c r="C47" s="232" t="str">
        <f>IF(ISNA(VLOOKUP($A47,ES_P2b_0!$A$10:$AQ$100,MATCH(FIXED(C$6,0,TRUE),ES_P2b_0!$A$10:$AQ$10,0)+1,FALSE)),"",VLOOKUP($A47,ES_P2b_0!$A$10:$AQ$100,MATCH(FIXED(C$6,0,TRUE),ES_P2b_0!$A$10:$AQ$10,0)+1,FALSE))</f>
        <v/>
      </c>
      <c r="D47" s="232" t="str">
        <f>IF(ISNA(VLOOKUP($A47,ES_P2b_0!$A$10:$AQ$100,MATCH(FIXED(D$6,0,TRUE),ES_P2b_0!$A$10:$AQ$10,0)+1,FALSE)),"",VLOOKUP($A47,ES_P2b_0!$A$10:$AQ$100,MATCH(FIXED(D$6,0,TRUE),ES_P2b_0!$A$10:$AQ$10,0)+1,FALSE))</f>
        <v>e</v>
      </c>
      <c r="E47" s="232" t="str">
        <f>IF(ISNA(VLOOKUP($A47,ES_P2b_0!$A$10:$AQ$100,MATCH(FIXED(E$6,0,TRUE),ES_P2b_0!$A$10:$AQ$10,0)+1,FALSE)),"",VLOOKUP($A47,ES_P2b_0!$A$10:$AQ$100,MATCH(FIXED(E$6,0,TRUE),ES_P2b_0!$A$10:$AQ$10,0)+1,FALSE))</f>
        <v>e</v>
      </c>
      <c r="F47" s="232" t="str">
        <f>IF(ISNA(VLOOKUP($A47,ES_P2b_0!$A$10:$AQ$100,MATCH(FIXED(F$6,0,TRUE),ES_P2b_0!$A$10:$AQ$10,0)+1,FALSE)),"",VLOOKUP($A47,ES_P2b_0!$A$10:$AQ$100,MATCH(FIXED(F$6,0,TRUE),ES_P2b_0!$A$10:$AQ$10,0)+1,FALSE))</f>
        <v>e</v>
      </c>
      <c r="G47" s="232" t="str">
        <f>IF(ISNA(VLOOKUP($A47,ES_P2b_0!$A$10:$AQ$100,MATCH(FIXED(G$6,0,TRUE),ES_P2b_0!$A$10:$AQ$10,0)+1,FALSE)),"",VLOOKUP($A47,ES_P2b_0!$A$10:$AQ$100,MATCH(FIXED(G$6,0,TRUE),ES_P2b_0!$A$10:$AQ$10,0)+1,FALSE))</f>
        <v/>
      </c>
      <c r="H47" s="232" t="str">
        <f>IF(ISNA(VLOOKUP($A47,ES_P2b_0!$A$10:$AQ$100,MATCH(FIXED(H$6,0,TRUE),ES_P2b_0!$A$10:$AQ$10,0)+1,FALSE)),"",VLOOKUP($A47,ES_P2b_0!$A$10:$AQ$100,MATCH(FIXED(H$6,0,TRUE),ES_P2b_0!$A$10:$AQ$10,0)+1,FALSE))</f>
        <v/>
      </c>
      <c r="I47" s="232" t="str">
        <f>IF(ISNA(VLOOKUP($A47,ES_P2b_0!$A$10:$AQ$100,MATCH(FIXED(I$6,0,TRUE),ES_P2b_0!$A$10:$AQ$10,0)+1,FALSE)),"",VLOOKUP($A47,ES_P2b_0!$A$10:$AQ$100,MATCH(FIXED(I$6,0,TRUE),ES_P2b_0!$A$10:$AQ$10,0)+1,FALSE))</f>
        <v/>
      </c>
      <c r="J47" s="232" t="str">
        <f>IF(ISNA(VLOOKUP($A47,ES_P2b_0!$A$10:$AQ$100,MATCH(FIXED(J$6,0,TRUE),ES_P2b_0!$A$10:$AQ$10,0)+1,FALSE)),"",VLOOKUP($A47,ES_P2b_0!$A$10:$AQ$100,MATCH(FIXED(J$6,0,TRUE),ES_P2b_0!$A$10:$AQ$10,0)+1,FALSE))</f>
        <v/>
      </c>
      <c r="K47" s="232" t="str">
        <f>IF(ISNA(VLOOKUP($A47,ES_P2b_0!$A$10:$AQ$100,MATCH(FIXED(K$6,0,TRUE),ES_P2b_0!$A$10:$AQ$10,0)+1,FALSE)),"",VLOOKUP($A47,ES_P2b_0!$A$10:$AQ$100,MATCH(FIXED(K$6,0,TRUE),ES_P2b_0!$A$10:$AQ$10,0)+1,FALSE))</f>
        <v/>
      </c>
      <c r="L47" s="232" t="str">
        <f>IF(ISNA(VLOOKUP($A47,ES_P2b_0!$A$10:$AQ$100,MATCH(FIXED(L$6,0,TRUE),ES_P2b_0!$A$10:$AQ$10,0)+1,FALSE)),"",VLOOKUP($A47,ES_P2b_0!$A$10:$AQ$100,MATCH(FIXED(L$6,0,TRUE),ES_P2b_0!$A$10:$AQ$10,0)+1,FALSE))</f>
        <v/>
      </c>
      <c r="M47" s="232" t="str">
        <f>IF(ISNA(VLOOKUP($A47,ES_P2b_0!$A$10:$AQ$100,MATCH(FIXED(M$6,0,TRUE),ES_P2b_0!$A$10:$AQ$10,0)+1,FALSE)),"",VLOOKUP($A47,ES_P2b_0!$A$10:$AQ$100,MATCH(FIXED(M$6,0,TRUE),ES_P2b_0!$A$10:$AQ$10,0)+1,FALSE))</f>
        <v/>
      </c>
      <c r="N47" s="232" t="str">
        <f>IF(ISNA(VLOOKUP($A47,ES_P2b_0!$A$10:$AQ$100,MATCH(FIXED(N$6,0,TRUE),ES_P2b_0!$A$10:$AQ$10,0)+1,FALSE)),"",VLOOKUP($A47,ES_P2b_0!$A$10:$AQ$100,MATCH(FIXED(N$6,0,TRUE),ES_P2b_0!$A$10:$AQ$10,0)+1,FALSE))</f>
        <v/>
      </c>
      <c r="O47" s="232" t="str">
        <f>IF(ISNA(VLOOKUP($A47,ES_P2b_0!$A$10:$AQ$100,MATCH(FIXED(O$6,0,TRUE),ES_P2b_0!$A$10:$AQ$10,0)+1,FALSE)),"",VLOOKUP($A47,ES_P2b_0!$A$10:$AQ$100,MATCH(FIXED(O$6,0,TRUE),ES_P2b_0!$A$10:$AQ$10,0)+1,FALSE))</f>
        <v/>
      </c>
      <c r="P47" s="232" t="str">
        <f>IF(ISNA(VLOOKUP($A47,ES_P2b_0!$A$10:$AQ$100,MATCH(FIXED(P$6,0,TRUE),ES_P2b_0!$A$10:$AQ$10,0)+1,FALSE)),"",VLOOKUP($A47,ES_P2b_0!$A$10:$AQ$100,MATCH(FIXED(P$6,0,TRUE),ES_P2b_0!$A$10:$AQ$10,0)+1,FALSE))</f>
        <v/>
      </c>
      <c r="Q47" s="232" t="str">
        <f>IF(ISNA(VLOOKUP($A47,ES_P2b_0!$A$10:$AQ$100,MATCH(FIXED(Q$6,0,TRUE),ES_P2b_0!$A$10:$AQ$10,0)+1,FALSE)),"",VLOOKUP($A47,ES_P2b_0!$A$10:$AQ$100,MATCH(FIXED(Q$6,0,TRUE),ES_P2b_0!$A$10:$AQ$10,0)+1,FALSE))</f>
        <v/>
      </c>
      <c r="R47" s="232" t="str">
        <f>IF(ISNA(VLOOKUP($A47,ES_P2b_0!$A$10:$AQ$100,MATCH(FIXED(R$6,0,TRUE),ES_P2b_0!$A$10:$AQ$10,0)+1,FALSE)),"",VLOOKUP($A47,ES_P2b_0!$A$10:$AQ$100,MATCH(FIXED(R$6,0,TRUE),ES_P2b_0!$A$10:$AQ$10,0)+1,FALSE))</f>
        <v/>
      </c>
      <c r="S47" s="232" t="str">
        <f>IF(ISNA(VLOOKUP($A47,ES_P2b_0!$A$10:$AQ$100,MATCH(FIXED(S$6,0,TRUE),ES_P2b_0!$A$10:$AQ$10,0)+1,FALSE)),"",VLOOKUP($A47,ES_P2b_0!$A$10:$AQ$100,MATCH(FIXED(S$6,0,TRUE),ES_P2b_0!$A$10:$AQ$10,0)+1,FALSE))</f>
        <v/>
      </c>
      <c r="T47" s="232" t="str">
        <f>IF(ISNA(VLOOKUP($A47,ES_P2b_0!$A$10:$AQ$100,MATCH(FIXED(T$6,0,TRUE),ES_P2b_0!$A$10:$AQ$10,0)+1,FALSE)),"",VLOOKUP($A47,ES_P2b_0!$A$10:$AQ$100,MATCH(FIXED(T$6,0,TRUE),ES_P2b_0!$A$10:$AQ$10,0)+1,FALSE))</f>
        <v/>
      </c>
      <c r="U47" s="232" t="str">
        <f>IF(ISNA(VLOOKUP($A47,ES_P2b_0!$A$10:$AQ$100,MATCH(FIXED(U$6,0,TRUE),ES_P2b_0!$A$10:$AQ$10,0)+1,FALSE)),"",VLOOKUP($A47,ES_P2b_0!$A$10:$AQ$100,MATCH(FIXED(U$6,0,TRUE),ES_P2b_0!$A$10:$AQ$10,0)+1,FALSE))</f>
        <v/>
      </c>
      <c r="V47" s="232" t="str">
        <f>IF(ISNA(VLOOKUP($A47,ES_P2b_0!$A$10:$AQ$100,MATCH(FIXED(V$6,0,TRUE),ES_P2b_0!$A$10:$AQ$10,0)+1,FALSE)),"",VLOOKUP($A47,ES_P2b_0!$A$10:$AQ$100,MATCH(FIXED(V$6,0,TRUE),ES_P2b_0!$A$10:$AQ$10,0)+1,FALSE))</f>
        <v/>
      </c>
      <c r="W47" s="232" t="str">
        <f>IF(ISNA(VLOOKUP($A47,ES_P2b_0!$A$10:$AQ$100,MATCH(FIXED(W$6,0,TRUE),ES_P2b_0!$A$10:$AQ$10,0)+1,FALSE)),"",VLOOKUP($A47,ES_P2b_0!$A$10:$AQ$100,MATCH(FIXED(W$6,0,TRUE),ES_P2b_0!$A$10:$AQ$10,0)+1,FALSE))</f>
        <v/>
      </c>
    </row>
    <row r="48" spans="1:23">
      <c r="A48" s="230" t="str">
        <f>lookup!Z7</f>
        <v>Bulgaria</v>
      </c>
      <c r="B48" s="232" t="str">
        <f>VLOOKUP(A48,lookup!$Z$2:$AA$77,2,FALSE)</f>
        <v>Βουλγαρία</v>
      </c>
      <c r="C48" s="232" t="str">
        <f>IF(ISNA(VLOOKUP($A48,ES_P2b_0!$A$10:$AQ$100,MATCH(FIXED(C$6,0,TRUE),ES_P2b_0!$A$10:$AQ$10,0)+1,FALSE)),"",VLOOKUP($A48,ES_P2b_0!$A$10:$AQ$100,MATCH(FIXED(C$6,0,TRUE),ES_P2b_0!$A$10:$AQ$10,0)+1,FALSE))</f>
        <v/>
      </c>
      <c r="D48" s="232" t="str">
        <f>IF(ISNA(VLOOKUP($A48,ES_P2b_0!$A$10:$AQ$100,MATCH(FIXED(D$6,0,TRUE),ES_P2b_0!$A$10:$AQ$10,0)+1,FALSE)),"",VLOOKUP($A48,ES_P2b_0!$A$10:$AQ$100,MATCH(FIXED(D$6,0,TRUE),ES_P2b_0!$A$10:$AQ$10,0)+1,FALSE))</f>
        <v/>
      </c>
      <c r="E48" s="232" t="str">
        <f>IF(ISNA(VLOOKUP($A48,ES_P2b_0!$A$10:$AQ$100,MATCH(FIXED(E$6,0,TRUE),ES_P2b_0!$A$10:$AQ$10,0)+1,FALSE)),"",VLOOKUP($A48,ES_P2b_0!$A$10:$AQ$100,MATCH(FIXED(E$6,0,TRUE),ES_P2b_0!$A$10:$AQ$10,0)+1,FALSE))</f>
        <v/>
      </c>
      <c r="F48" s="232" t="str">
        <f>IF(ISNA(VLOOKUP($A48,ES_P2b_0!$A$10:$AQ$100,MATCH(FIXED(F$6,0,TRUE),ES_P2b_0!$A$10:$AQ$10,0)+1,FALSE)),"",VLOOKUP($A48,ES_P2b_0!$A$10:$AQ$100,MATCH(FIXED(F$6,0,TRUE),ES_P2b_0!$A$10:$AQ$10,0)+1,FALSE))</f>
        <v/>
      </c>
      <c r="G48" s="232" t="str">
        <f>IF(ISNA(VLOOKUP($A48,ES_P2b_0!$A$10:$AQ$100,MATCH(FIXED(G$6,0,TRUE),ES_P2b_0!$A$10:$AQ$10,0)+1,FALSE)),"",VLOOKUP($A48,ES_P2b_0!$A$10:$AQ$100,MATCH(FIXED(G$6,0,TRUE),ES_P2b_0!$A$10:$AQ$10,0)+1,FALSE))</f>
        <v/>
      </c>
      <c r="H48" s="232" t="str">
        <f>IF(ISNA(VLOOKUP($A48,ES_P2b_0!$A$10:$AQ$100,MATCH(FIXED(H$6,0,TRUE),ES_P2b_0!$A$10:$AQ$10,0)+1,FALSE)),"",VLOOKUP($A48,ES_P2b_0!$A$10:$AQ$100,MATCH(FIXED(H$6,0,TRUE),ES_P2b_0!$A$10:$AQ$10,0)+1,FALSE))</f>
        <v/>
      </c>
      <c r="I48" s="232" t="str">
        <f>IF(ISNA(VLOOKUP($A48,ES_P2b_0!$A$10:$AQ$100,MATCH(FIXED(I$6,0,TRUE),ES_P2b_0!$A$10:$AQ$10,0)+1,FALSE)),"",VLOOKUP($A48,ES_P2b_0!$A$10:$AQ$100,MATCH(FIXED(I$6,0,TRUE),ES_P2b_0!$A$10:$AQ$10,0)+1,FALSE))</f>
        <v/>
      </c>
      <c r="J48" s="232" t="str">
        <f>IF(ISNA(VLOOKUP($A48,ES_P2b_0!$A$10:$AQ$100,MATCH(FIXED(J$6,0,TRUE),ES_P2b_0!$A$10:$AQ$10,0)+1,FALSE)),"",VLOOKUP($A48,ES_P2b_0!$A$10:$AQ$100,MATCH(FIXED(J$6,0,TRUE),ES_P2b_0!$A$10:$AQ$10,0)+1,FALSE))</f>
        <v/>
      </c>
      <c r="K48" s="232" t="str">
        <f>IF(ISNA(VLOOKUP($A48,ES_P2b_0!$A$10:$AQ$100,MATCH(FIXED(K$6,0,TRUE),ES_P2b_0!$A$10:$AQ$10,0)+1,FALSE)),"",VLOOKUP($A48,ES_P2b_0!$A$10:$AQ$100,MATCH(FIXED(K$6,0,TRUE),ES_P2b_0!$A$10:$AQ$10,0)+1,FALSE))</f>
        <v/>
      </c>
      <c r="L48" s="232" t="str">
        <f>IF(ISNA(VLOOKUP($A48,ES_P2b_0!$A$10:$AQ$100,MATCH(FIXED(L$6,0,TRUE),ES_P2b_0!$A$10:$AQ$10,0)+1,FALSE)),"",VLOOKUP($A48,ES_P2b_0!$A$10:$AQ$100,MATCH(FIXED(L$6,0,TRUE),ES_P2b_0!$A$10:$AQ$10,0)+1,FALSE))</f>
        <v/>
      </c>
      <c r="M48" s="232" t="str">
        <f>IF(ISNA(VLOOKUP($A48,ES_P2b_0!$A$10:$AQ$100,MATCH(FIXED(M$6,0,TRUE),ES_P2b_0!$A$10:$AQ$10,0)+1,FALSE)),"",VLOOKUP($A48,ES_P2b_0!$A$10:$AQ$100,MATCH(FIXED(M$6,0,TRUE),ES_P2b_0!$A$10:$AQ$10,0)+1,FALSE))</f>
        <v/>
      </c>
      <c r="N48" s="232" t="str">
        <f>IF(ISNA(VLOOKUP($A48,ES_P2b_0!$A$10:$AQ$100,MATCH(FIXED(N$6,0,TRUE),ES_P2b_0!$A$10:$AQ$10,0)+1,FALSE)),"",VLOOKUP($A48,ES_P2b_0!$A$10:$AQ$100,MATCH(FIXED(N$6,0,TRUE),ES_P2b_0!$A$10:$AQ$10,0)+1,FALSE))</f>
        <v/>
      </c>
      <c r="O48" s="232" t="str">
        <f>IF(ISNA(VLOOKUP($A48,ES_P2b_0!$A$10:$AQ$100,MATCH(FIXED(O$6,0,TRUE),ES_P2b_0!$A$10:$AQ$10,0)+1,FALSE)),"",VLOOKUP($A48,ES_P2b_0!$A$10:$AQ$100,MATCH(FIXED(O$6,0,TRUE),ES_P2b_0!$A$10:$AQ$10,0)+1,FALSE))</f>
        <v/>
      </c>
      <c r="P48" s="232" t="str">
        <f>IF(ISNA(VLOOKUP($A48,ES_P2b_0!$A$10:$AQ$100,MATCH(FIXED(P$6,0,TRUE),ES_P2b_0!$A$10:$AQ$10,0)+1,FALSE)),"",VLOOKUP($A48,ES_P2b_0!$A$10:$AQ$100,MATCH(FIXED(P$6,0,TRUE),ES_P2b_0!$A$10:$AQ$10,0)+1,FALSE))</f>
        <v/>
      </c>
      <c r="Q48" s="232" t="str">
        <f>IF(ISNA(VLOOKUP($A48,ES_P2b_0!$A$10:$AQ$100,MATCH(FIXED(Q$6,0,TRUE),ES_P2b_0!$A$10:$AQ$10,0)+1,FALSE)),"",VLOOKUP($A48,ES_P2b_0!$A$10:$AQ$100,MATCH(FIXED(Q$6,0,TRUE),ES_P2b_0!$A$10:$AQ$10,0)+1,FALSE))</f>
        <v/>
      </c>
      <c r="R48" s="232" t="str">
        <f>IF(ISNA(VLOOKUP($A48,ES_P2b_0!$A$10:$AQ$100,MATCH(FIXED(R$6,0,TRUE),ES_P2b_0!$A$10:$AQ$10,0)+1,FALSE)),"",VLOOKUP($A48,ES_P2b_0!$A$10:$AQ$100,MATCH(FIXED(R$6,0,TRUE),ES_P2b_0!$A$10:$AQ$10,0)+1,FALSE))</f>
        <v/>
      </c>
      <c r="S48" s="232" t="str">
        <f>IF(ISNA(VLOOKUP($A48,ES_P2b_0!$A$10:$AQ$100,MATCH(FIXED(S$6,0,TRUE),ES_P2b_0!$A$10:$AQ$10,0)+1,FALSE)),"",VLOOKUP($A48,ES_P2b_0!$A$10:$AQ$100,MATCH(FIXED(S$6,0,TRUE),ES_P2b_0!$A$10:$AQ$10,0)+1,FALSE))</f>
        <v/>
      </c>
      <c r="T48" s="232" t="str">
        <f>IF(ISNA(VLOOKUP($A48,ES_P2b_0!$A$10:$AQ$100,MATCH(FIXED(T$6,0,TRUE),ES_P2b_0!$A$10:$AQ$10,0)+1,FALSE)),"",VLOOKUP($A48,ES_P2b_0!$A$10:$AQ$100,MATCH(FIXED(T$6,0,TRUE),ES_P2b_0!$A$10:$AQ$10,0)+1,FALSE))</f>
        <v/>
      </c>
      <c r="U48" s="232" t="str">
        <f>IF(ISNA(VLOOKUP($A48,ES_P2b_0!$A$10:$AQ$100,MATCH(FIXED(U$6,0,TRUE),ES_P2b_0!$A$10:$AQ$10,0)+1,FALSE)),"",VLOOKUP($A48,ES_P2b_0!$A$10:$AQ$100,MATCH(FIXED(U$6,0,TRUE),ES_P2b_0!$A$10:$AQ$10,0)+1,FALSE))</f>
        <v/>
      </c>
      <c r="V48" s="232" t="str">
        <f>IF(ISNA(VLOOKUP($A48,ES_P2b_0!$A$10:$AQ$100,MATCH(FIXED(V$6,0,TRUE),ES_P2b_0!$A$10:$AQ$10,0)+1,FALSE)),"",VLOOKUP($A48,ES_P2b_0!$A$10:$AQ$100,MATCH(FIXED(V$6,0,TRUE),ES_P2b_0!$A$10:$AQ$10,0)+1,FALSE))</f>
        <v/>
      </c>
      <c r="W48" s="232" t="str">
        <f>IF(ISNA(VLOOKUP($A48,ES_P2b_0!$A$10:$AQ$100,MATCH(FIXED(W$6,0,TRUE),ES_P2b_0!$A$10:$AQ$10,0)+1,FALSE)),"",VLOOKUP($A48,ES_P2b_0!$A$10:$AQ$100,MATCH(FIXED(W$6,0,TRUE),ES_P2b_0!$A$10:$AQ$10,0)+1,FALSE))</f>
        <v/>
      </c>
    </row>
    <row r="49" spans="1:23">
      <c r="A49" s="230" t="str">
        <f>lookup!Z8</f>
        <v>Czech Republic</v>
      </c>
      <c r="B49" s="232" t="str">
        <f>VLOOKUP(A49,lookup!$Z$2:$AA$77,2,FALSE)</f>
        <v>Τσεχία</v>
      </c>
      <c r="C49" s="232" t="str">
        <f>IF(ISNA(VLOOKUP($A49,ES_P2b_0!$A$10:$AQ$100,MATCH(FIXED(C$6,0,TRUE),ES_P2b_0!$A$10:$AQ$10,0)+1,FALSE)),"",VLOOKUP($A49,ES_P2b_0!$A$10:$AQ$100,MATCH(FIXED(C$6,0,TRUE),ES_P2b_0!$A$10:$AQ$10,0)+1,FALSE))</f>
        <v/>
      </c>
      <c r="D49" s="232" t="str">
        <f>IF(ISNA(VLOOKUP($A49,ES_P2b_0!$A$10:$AQ$100,MATCH(FIXED(D$6,0,TRUE),ES_P2b_0!$A$10:$AQ$10,0)+1,FALSE)),"",VLOOKUP($A49,ES_P2b_0!$A$10:$AQ$100,MATCH(FIXED(D$6,0,TRUE),ES_P2b_0!$A$10:$AQ$10,0)+1,FALSE))</f>
        <v/>
      </c>
      <c r="E49" s="232" t="str">
        <f>IF(ISNA(VLOOKUP($A49,ES_P2b_0!$A$10:$AQ$100,MATCH(FIXED(E$6,0,TRUE),ES_P2b_0!$A$10:$AQ$10,0)+1,FALSE)),"",VLOOKUP($A49,ES_P2b_0!$A$10:$AQ$100,MATCH(FIXED(E$6,0,TRUE),ES_P2b_0!$A$10:$AQ$10,0)+1,FALSE))</f>
        <v/>
      </c>
      <c r="F49" s="232" t="str">
        <f>IF(ISNA(VLOOKUP($A49,ES_P2b_0!$A$10:$AQ$100,MATCH(FIXED(F$6,0,TRUE),ES_P2b_0!$A$10:$AQ$10,0)+1,FALSE)),"",VLOOKUP($A49,ES_P2b_0!$A$10:$AQ$100,MATCH(FIXED(F$6,0,TRUE),ES_P2b_0!$A$10:$AQ$10,0)+1,FALSE))</f>
        <v/>
      </c>
      <c r="G49" s="232" t="str">
        <f>IF(ISNA(VLOOKUP($A49,ES_P2b_0!$A$10:$AQ$100,MATCH(FIXED(G$6,0,TRUE),ES_P2b_0!$A$10:$AQ$10,0)+1,FALSE)),"",VLOOKUP($A49,ES_P2b_0!$A$10:$AQ$100,MATCH(FIXED(G$6,0,TRUE),ES_P2b_0!$A$10:$AQ$10,0)+1,FALSE))</f>
        <v/>
      </c>
      <c r="H49" s="232" t="str">
        <f>IF(ISNA(VLOOKUP($A49,ES_P2b_0!$A$10:$AQ$100,MATCH(FIXED(H$6,0,TRUE),ES_P2b_0!$A$10:$AQ$10,0)+1,FALSE)),"",VLOOKUP($A49,ES_P2b_0!$A$10:$AQ$100,MATCH(FIXED(H$6,0,TRUE),ES_P2b_0!$A$10:$AQ$10,0)+1,FALSE))</f>
        <v/>
      </c>
      <c r="I49" s="232" t="str">
        <f>IF(ISNA(VLOOKUP($A49,ES_P2b_0!$A$10:$AQ$100,MATCH(FIXED(I$6,0,TRUE),ES_P2b_0!$A$10:$AQ$10,0)+1,FALSE)),"",VLOOKUP($A49,ES_P2b_0!$A$10:$AQ$100,MATCH(FIXED(I$6,0,TRUE),ES_P2b_0!$A$10:$AQ$10,0)+1,FALSE))</f>
        <v/>
      </c>
      <c r="J49" s="232" t="str">
        <f>IF(ISNA(VLOOKUP($A49,ES_P2b_0!$A$10:$AQ$100,MATCH(FIXED(J$6,0,TRUE),ES_P2b_0!$A$10:$AQ$10,0)+1,FALSE)),"",VLOOKUP($A49,ES_P2b_0!$A$10:$AQ$100,MATCH(FIXED(J$6,0,TRUE),ES_P2b_0!$A$10:$AQ$10,0)+1,FALSE))</f>
        <v/>
      </c>
      <c r="K49" s="232" t="str">
        <f>IF(ISNA(VLOOKUP($A49,ES_P2b_0!$A$10:$AQ$100,MATCH(FIXED(K$6,0,TRUE),ES_P2b_0!$A$10:$AQ$10,0)+1,FALSE)),"",VLOOKUP($A49,ES_P2b_0!$A$10:$AQ$100,MATCH(FIXED(K$6,0,TRUE),ES_P2b_0!$A$10:$AQ$10,0)+1,FALSE))</f>
        <v/>
      </c>
      <c r="L49" s="232" t="str">
        <f>IF(ISNA(VLOOKUP($A49,ES_P2b_0!$A$10:$AQ$100,MATCH(FIXED(L$6,0,TRUE),ES_P2b_0!$A$10:$AQ$10,0)+1,FALSE)),"",VLOOKUP($A49,ES_P2b_0!$A$10:$AQ$100,MATCH(FIXED(L$6,0,TRUE),ES_P2b_0!$A$10:$AQ$10,0)+1,FALSE))</f>
        <v/>
      </c>
      <c r="M49" s="232" t="str">
        <f>IF(ISNA(VLOOKUP($A49,ES_P2b_0!$A$10:$AQ$100,MATCH(FIXED(M$6,0,TRUE),ES_P2b_0!$A$10:$AQ$10,0)+1,FALSE)),"",VLOOKUP($A49,ES_P2b_0!$A$10:$AQ$100,MATCH(FIXED(M$6,0,TRUE),ES_P2b_0!$A$10:$AQ$10,0)+1,FALSE))</f>
        <v/>
      </c>
      <c r="N49" s="232" t="str">
        <f>IF(ISNA(VLOOKUP($A49,ES_P2b_0!$A$10:$AQ$100,MATCH(FIXED(N$6,0,TRUE),ES_P2b_0!$A$10:$AQ$10,0)+1,FALSE)),"",VLOOKUP($A49,ES_P2b_0!$A$10:$AQ$100,MATCH(FIXED(N$6,0,TRUE),ES_P2b_0!$A$10:$AQ$10,0)+1,FALSE))</f>
        <v/>
      </c>
      <c r="O49" s="232" t="str">
        <f>IF(ISNA(VLOOKUP($A49,ES_P2b_0!$A$10:$AQ$100,MATCH(FIXED(O$6,0,TRUE),ES_P2b_0!$A$10:$AQ$10,0)+1,FALSE)),"",VLOOKUP($A49,ES_P2b_0!$A$10:$AQ$100,MATCH(FIXED(O$6,0,TRUE),ES_P2b_0!$A$10:$AQ$10,0)+1,FALSE))</f>
        <v/>
      </c>
      <c r="P49" s="232" t="str">
        <f>IF(ISNA(VLOOKUP($A49,ES_P2b_0!$A$10:$AQ$100,MATCH(FIXED(P$6,0,TRUE),ES_P2b_0!$A$10:$AQ$10,0)+1,FALSE)),"",VLOOKUP($A49,ES_P2b_0!$A$10:$AQ$100,MATCH(FIXED(P$6,0,TRUE),ES_P2b_0!$A$10:$AQ$10,0)+1,FALSE))</f>
        <v/>
      </c>
      <c r="Q49" s="232" t="str">
        <f>IF(ISNA(VLOOKUP($A49,ES_P2b_0!$A$10:$AQ$100,MATCH(FIXED(Q$6,0,TRUE),ES_P2b_0!$A$10:$AQ$10,0)+1,FALSE)),"",VLOOKUP($A49,ES_P2b_0!$A$10:$AQ$100,MATCH(FIXED(Q$6,0,TRUE),ES_P2b_0!$A$10:$AQ$10,0)+1,FALSE))</f>
        <v/>
      </c>
      <c r="R49" s="232" t="str">
        <f>IF(ISNA(VLOOKUP($A49,ES_P2b_0!$A$10:$AQ$100,MATCH(FIXED(R$6,0,TRUE),ES_P2b_0!$A$10:$AQ$10,0)+1,FALSE)),"",VLOOKUP($A49,ES_P2b_0!$A$10:$AQ$100,MATCH(FIXED(R$6,0,TRUE),ES_P2b_0!$A$10:$AQ$10,0)+1,FALSE))</f>
        <v/>
      </c>
      <c r="S49" s="232" t="str">
        <f>IF(ISNA(VLOOKUP($A49,ES_P2b_0!$A$10:$AQ$100,MATCH(FIXED(S$6,0,TRUE),ES_P2b_0!$A$10:$AQ$10,0)+1,FALSE)),"",VLOOKUP($A49,ES_P2b_0!$A$10:$AQ$100,MATCH(FIXED(S$6,0,TRUE),ES_P2b_0!$A$10:$AQ$10,0)+1,FALSE))</f>
        <v/>
      </c>
      <c r="T49" s="232" t="str">
        <f>IF(ISNA(VLOOKUP($A49,ES_P2b_0!$A$10:$AQ$100,MATCH(FIXED(T$6,0,TRUE),ES_P2b_0!$A$10:$AQ$10,0)+1,FALSE)),"",VLOOKUP($A49,ES_P2b_0!$A$10:$AQ$100,MATCH(FIXED(T$6,0,TRUE),ES_P2b_0!$A$10:$AQ$10,0)+1,FALSE))</f>
        <v/>
      </c>
      <c r="U49" s="232" t="str">
        <f>IF(ISNA(VLOOKUP($A49,ES_P2b_0!$A$10:$AQ$100,MATCH(FIXED(U$6,0,TRUE),ES_P2b_0!$A$10:$AQ$10,0)+1,FALSE)),"",VLOOKUP($A49,ES_P2b_0!$A$10:$AQ$100,MATCH(FIXED(U$6,0,TRUE),ES_P2b_0!$A$10:$AQ$10,0)+1,FALSE))</f>
        <v/>
      </c>
      <c r="V49" s="232" t="str">
        <f>IF(ISNA(VLOOKUP($A49,ES_P2b_0!$A$10:$AQ$100,MATCH(FIXED(V$6,0,TRUE),ES_P2b_0!$A$10:$AQ$10,0)+1,FALSE)),"",VLOOKUP($A49,ES_P2b_0!$A$10:$AQ$100,MATCH(FIXED(V$6,0,TRUE),ES_P2b_0!$A$10:$AQ$10,0)+1,FALSE))</f>
        <v/>
      </c>
      <c r="W49" s="232" t="str">
        <f>IF(ISNA(VLOOKUP($A49,ES_P2b_0!$A$10:$AQ$100,MATCH(FIXED(W$6,0,TRUE),ES_P2b_0!$A$10:$AQ$10,0)+1,FALSE)),"",VLOOKUP($A49,ES_P2b_0!$A$10:$AQ$100,MATCH(FIXED(W$6,0,TRUE),ES_P2b_0!$A$10:$AQ$10,0)+1,FALSE))</f>
        <v/>
      </c>
    </row>
    <row r="50" spans="1:23">
      <c r="A50" s="230" t="str">
        <f>lookup!Z9</f>
        <v>Denmark</v>
      </c>
      <c r="B50" s="232" t="str">
        <f>VLOOKUP(A50,lookup!$Z$2:$AA$77,2,FALSE)</f>
        <v>Δανία</v>
      </c>
      <c r="C50" s="232" t="str">
        <f>IF(ISNA(VLOOKUP($A50,ES_P2b_0!$A$10:$AQ$100,MATCH(FIXED(C$6,0,TRUE),ES_P2b_0!$A$10:$AQ$10,0)+1,FALSE)),"",VLOOKUP($A50,ES_P2b_0!$A$10:$AQ$100,MATCH(FIXED(C$6,0,TRUE),ES_P2b_0!$A$10:$AQ$10,0)+1,FALSE))</f>
        <v/>
      </c>
      <c r="D50" s="232" t="str">
        <f>IF(ISNA(VLOOKUP($A50,ES_P2b_0!$A$10:$AQ$100,MATCH(FIXED(D$6,0,TRUE),ES_P2b_0!$A$10:$AQ$10,0)+1,FALSE)),"",VLOOKUP($A50,ES_P2b_0!$A$10:$AQ$100,MATCH(FIXED(D$6,0,TRUE),ES_P2b_0!$A$10:$AQ$10,0)+1,FALSE))</f>
        <v/>
      </c>
      <c r="E50" s="232" t="str">
        <f>IF(ISNA(VLOOKUP($A50,ES_P2b_0!$A$10:$AQ$100,MATCH(FIXED(E$6,0,TRUE),ES_P2b_0!$A$10:$AQ$10,0)+1,FALSE)),"",VLOOKUP($A50,ES_P2b_0!$A$10:$AQ$100,MATCH(FIXED(E$6,0,TRUE),ES_P2b_0!$A$10:$AQ$10,0)+1,FALSE))</f>
        <v/>
      </c>
      <c r="F50" s="232" t="str">
        <f>IF(ISNA(VLOOKUP($A50,ES_P2b_0!$A$10:$AQ$100,MATCH(FIXED(F$6,0,TRUE),ES_P2b_0!$A$10:$AQ$10,0)+1,FALSE)),"",VLOOKUP($A50,ES_P2b_0!$A$10:$AQ$100,MATCH(FIXED(F$6,0,TRUE),ES_P2b_0!$A$10:$AQ$10,0)+1,FALSE))</f>
        <v/>
      </c>
      <c r="G50" s="232" t="str">
        <f>IF(ISNA(VLOOKUP($A50,ES_P2b_0!$A$10:$AQ$100,MATCH(FIXED(G$6,0,TRUE),ES_P2b_0!$A$10:$AQ$10,0)+1,FALSE)),"",VLOOKUP($A50,ES_P2b_0!$A$10:$AQ$100,MATCH(FIXED(G$6,0,TRUE),ES_P2b_0!$A$10:$AQ$10,0)+1,FALSE))</f>
        <v/>
      </c>
      <c r="H50" s="232" t="str">
        <f>IF(ISNA(VLOOKUP($A50,ES_P2b_0!$A$10:$AQ$100,MATCH(FIXED(H$6,0,TRUE),ES_P2b_0!$A$10:$AQ$10,0)+1,FALSE)),"",VLOOKUP($A50,ES_P2b_0!$A$10:$AQ$100,MATCH(FIXED(H$6,0,TRUE),ES_P2b_0!$A$10:$AQ$10,0)+1,FALSE))</f>
        <v/>
      </c>
      <c r="I50" s="232" t="str">
        <f>IF(ISNA(VLOOKUP($A50,ES_P2b_0!$A$10:$AQ$100,MATCH(FIXED(I$6,0,TRUE),ES_P2b_0!$A$10:$AQ$10,0)+1,FALSE)),"",VLOOKUP($A50,ES_P2b_0!$A$10:$AQ$100,MATCH(FIXED(I$6,0,TRUE),ES_P2b_0!$A$10:$AQ$10,0)+1,FALSE))</f>
        <v/>
      </c>
      <c r="J50" s="232" t="str">
        <f>IF(ISNA(VLOOKUP($A50,ES_P2b_0!$A$10:$AQ$100,MATCH(FIXED(J$6,0,TRUE),ES_P2b_0!$A$10:$AQ$10,0)+1,FALSE)),"",VLOOKUP($A50,ES_P2b_0!$A$10:$AQ$100,MATCH(FIXED(J$6,0,TRUE),ES_P2b_0!$A$10:$AQ$10,0)+1,FALSE))</f>
        <v/>
      </c>
      <c r="K50" s="232" t="str">
        <f>IF(ISNA(VLOOKUP($A50,ES_P2b_0!$A$10:$AQ$100,MATCH(FIXED(K$6,0,TRUE),ES_P2b_0!$A$10:$AQ$10,0)+1,FALSE)),"",VLOOKUP($A50,ES_P2b_0!$A$10:$AQ$100,MATCH(FIXED(K$6,0,TRUE),ES_P2b_0!$A$10:$AQ$10,0)+1,FALSE))</f>
        <v/>
      </c>
      <c r="L50" s="232" t="str">
        <f>IF(ISNA(VLOOKUP($A50,ES_P2b_0!$A$10:$AQ$100,MATCH(FIXED(L$6,0,TRUE),ES_P2b_0!$A$10:$AQ$10,0)+1,FALSE)),"",VLOOKUP($A50,ES_P2b_0!$A$10:$AQ$100,MATCH(FIXED(L$6,0,TRUE),ES_P2b_0!$A$10:$AQ$10,0)+1,FALSE))</f>
        <v/>
      </c>
      <c r="M50" s="232" t="str">
        <f>IF(ISNA(VLOOKUP($A50,ES_P2b_0!$A$10:$AQ$100,MATCH(FIXED(M$6,0,TRUE),ES_P2b_0!$A$10:$AQ$10,0)+1,FALSE)),"",VLOOKUP($A50,ES_P2b_0!$A$10:$AQ$100,MATCH(FIXED(M$6,0,TRUE),ES_P2b_0!$A$10:$AQ$10,0)+1,FALSE))</f>
        <v/>
      </c>
      <c r="N50" s="232" t="str">
        <f>IF(ISNA(VLOOKUP($A50,ES_P2b_0!$A$10:$AQ$100,MATCH(FIXED(N$6,0,TRUE),ES_P2b_0!$A$10:$AQ$10,0)+1,FALSE)),"",VLOOKUP($A50,ES_P2b_0!$A$10:$AQ$100,MATCH(FIXED(N$6,0,TRUE),ES_P2b_0!$A$10:$AQ$10,0)+1,FALSE))</f>
        <v/>
      </c>
      <c r="O50" s="232" t="str">
        <f>IF(ISNA(VLOOKUP($A50,ES_P2b_0!$A$10:$AQ$100,MATCH(FIXED(O$6,0,TRUE),ES_P2b_0!$A$10:$AQ$10,0)+1,FALSE)),"",VLOOKUP($A50,ES_P2b_0!$A$10:$AQ$100,MATCH(FIXED(O$6,0,TRUE),ES_P2b_0!$A$10:$AQ$10,0)+1,FALSE))</f>
        <v/>
      </c>
      <c r="P50" s="232" t="str">
        <f>IF(ISNA(VLOOKUP($A50,ES_P2b_0!$A$10:$AQ$100,MATCH(FIXED(P$6,0,TRUE),ES_P2b_0!$A$10:$AQ$10,0)+1,FALSE)),"",VLOOKUP($A50,ES_P2b_0!$A$10:$AQ$100,MATCH(FIXED(P$6,0,TRUE),ES_P2b_0!$A$10:$AQ$10,0)+1,FALSE))</f>
        <v/>
      </c>
      <c r="Q50" s="232" t="str">
        <f>IF(ISNA(VLOOKUP($A50,ES_P2b_0!$A$10:$AQ$100,MATCH(FIXED(Q$6,0,TRUE),ES_P2b_0!$A$10:$AQ$10,0)+1,FALSE)),"",VLOOKUP($A50,ES_P2b_0!$A$10:$AQ$100,MATCH(FIXED(Q$6,0,TRUE),ES_P2b_0!$A$10:$AQ$10,0)+1,FALSE))</f>
        <v/>
      </c>
      <c r="R50" s="232" t="str">
        <f>IF(ISNA(VLOOKUP($A50,ES_P2b_0!$A$10:$AQ$100,MATCH(FIXED(R$6,0,TRUE),ES_P2b_0!$A$10:$AQ$10,0)+1,FALSE)),"",VLOOKUP($A50,ES_P2b_0!$A$10:$AQ$100,MATCH(FIXED(R$6,0,TRUE),ES_P2b_0!$A$10:$AQ$10,0)+1,FALSE))</f>
        <v/>
      </c>
      <c r="S50" s="232" t="str">
        <f>IF(ISNA(VLOOKUP($A50,ES_P2b_0!$A$10:$AQ$100,MATCH(FIXED(S$6,0,TRUE),ES_P2b_0!$A$10:$AQ$10,0)+1,FALSE)),"",VLOOKUP($A50,ES_P2b_0!$A$10:$AQ$100,MATCH(FIXED(S$6,0,TRUE),ES_P2b_0!$A$10:$AQ$10,0)+1,FALSE))</f>
        <v/>
      </c>
      <c r="T50" s="232" t="str">
        <f>IF(ISNA(VLOOKUP($A50,ES_P2b_0!$A$10:$AQ$100,MATCH(FIXED(T$6,0,TRUE),ES_P2b_0!$A$10:$AQ$10,0)+1,FALSE)),"",VLOOKUP($A50,ES_P2b_0!$A$10:$AQ$100,MATCH(FIXED(T$6,0,TRUE),ES_P2b_0!$A$10:$AQ$10,0)+1,FALSE))</f>
        <v/>
      </c>
      <c r="U50" s="232" t="str">
        <f>IF(ISNA(VLOOKUP($A50,ES_P2b_0!$A$10:$AQ$100,MATCH(FIXED(U$6,0,TRUE),ES_P2b_0!$A$10:$AQ$10,0)+1,FALSE)),"",VLOOKUP($A50,ES_P2b_0!$A$10:$AQ$100,MATCH(FIXED(U$6,0,TRUE),ES_P2b_0!$A$10:$AQ$10,0)+1,FALSE))</f>
        <v/>
      </c>
      <c r="V50" s="232" t="str">
        <f>IF(ISNA(VLOOKUP($A50,ES_P2b_0!$A$10:$AQ$100,MATCH(FIXED(V$6,0,TRUE),ES_P2b_0!$A$10:$AQ$10,0)+1,FALSE)),"",VLOOKUP($A50,ES_P2b_0!$A$10:$AQ$100,MATCH(FIXED(V$6,0,TRUE),ES_P2b_0!$A$10:$AQ$10,0)+1,FALSE))</f>
        <v/>
      </c>
      <c r="W50" s="232" t="str">
        <f>IF(ISNA(VLOOKUP($A50,ES_P2b_0!$A$10:$AQ$100,MATCH(FIXED(W$6,0,TRUE),ES_P2b_0!$A$10:$AQ$10,0)+1,FALSE)),"",VLOOKUP($A50,ES_P2b_0!$A$10:$AQ$100,MATCH(FIXED(W$6,0,TRUE),ES_P2b_0!$A$10:$AQ$10,0)+1,FALSE))</f>
        <v/>
      </c>
    </row>
    <row r="51" spans="1:23">
      <c r="A51" s="230" t="str">
        <f>lookup!Z10</f>
        <v>Germany (until 1990 former territory of the FRG)</v>
      </c>
      <c r="B51" s="232" t="str">
        <f>VLOOKUP(A51,lookup!$Z$2:$AA$77,2,FALSE)</f>
        <v>Γερμανία</v>
      </c>
      <c r="C51" s="232" t="str">
        <f>IF(ISNA(VLOOKUP($A51,ES_P2b_0!$A$10:$AQ$100,MATCH(FIXED(C$6,0,TRUE),ES_P2b_0!$A$10:$AQ$10,0)+1,FALSE)),"",VLOOKUP($A51,ES_P2b_0!$A$10:$AQ$100,MATCH(FIXED(C$6,0,TRUE),ES_P2b_0!$A$10:$AQ$10,0)+1,FALSE))</f>
        <v/>
      </c>
      <c r="D51" s="232" t="str">
        <f>IF(ISNA(VLOOKUP($A51,ES_P2b_0!$A$10:$AQ$100,MATCH(FIXED(D$6,0,TRUE),ES_P2b_0!$A$10:$AQ$10,0)+1,FALSE)),"",VLOOKUP($A51,ES_P2b_0!$A$10:$AQ$100,MATCH(FIXED(D$6,0,TRUE),ES_P2b_0!$A$10:$AQ$10,0)+1,FALSE))</f>
        <v/>
      </c>
      <c r="E51" s="232" t="str">
        <f>IF(ISNA(VLOOKUP($A51,ES_P2b_0!$A$10:$AQ$100,MATCH(FIXED(E$6,0,TRUE),ES_P2b_0!$A$10:$AQ$10,0)+1,FALSE)),"",VLOOKUP($A51,ES_P2b_0!$A$10:$AQ$100,MATCH(FIXED(E$6,0,TRUE),ES_P2b_0!$A$10:$AQ$10,0)+1,FALSE))</f>
        <v/>
      </c>
      <c r="F51" s="232" t="str">
        <f>IF(ISNA(VLOOKUP($A51,ES_P2b_0!$A$10:$AQ$100,MATCH(FIXED(F$6,0,TRUE),ES_P2b_0!$A$10:$AQ$10,0)+1,FALSE)),"",VLOOKUP($A51,ES_P2b_0!$A$10:$AQ$100,MATCH(FIXED(F$6,0,TRUE),ES_P2b_0!$A$10:$AQ$10,0)+1,FALSE))</f>
        <v/>
      </c>
      <c r="G51" s="232" t="str">
        <f>IF(ISNA(VLOOKUP($A51,ES_P2b_0!$A$10:$AQ$100,MATCH(FIXED(G$6,0,TRUE),ES_P2b_0!$A$10:$AQ$10,0)+1,FALSE)),"",VLOOKUP($A51,ES_P2b_0!$A$10:$AQ$100,MATCH(FIXED(G$6,0,TRUE),ES_P2b_0!$A$10:$AQ$10,0)+1,FALSE))</f>
        <v/>
      </c>
      <c r="H51" s="232" t="str">
        <f>IF(ISNA(VLOOKUP($A51,ES_P2b_0!$A$10:$AQ$100,MATCH(FIXED(H$6,0,TRUE),ES_P2b_0!$A$10:$AQ$10,0)+1,FALSE)),"",VLOOKUP($A51,ES_P2b_0!$A$10:$AQ$100,MATCH(FIXED(H$6,0,TRUE),ES_P2b_0!$A$10:$AQ$10,0)+1,FALSE))</f>
        <v/>
      </c>
      <c r="I51" s="232" t="str">
        <f>IF(ISNA(VLOOKUP($A51,ES_P2b_0!$A$10:$AQ$100,MATCH(FIXED(I$6,0,TRUE),ES_P2b_0!$A$10:$AQ$10,0)+1,FALSE)),"",VLOOKUP($A51,ES_P2b_0!$A$10:$AQ$100,MATCH(FIXED(I$6,0,TRUE),ES_P2b_0!$A$10:$AQ$10,0)+1,FALSE))</f>
        <v/>
      </c>
      <c r="J51" s="232" t="str">
        <f>IF(ISNA(VLOOKUP($A51,ES_P2b_0!$A$10:$AQ$100,MATCH(FIXED(J$6,0,TRUE),ES_P2b_0!$A$10:$AQ$10,0)+1,FALSE)),"",VLOOKUP($A51,ES_P2b_0!$A$10:$AQ$100,MATCH(FIXED(J$6,0,TRUE),ES_P2b_0!$A$10:$AQ$10,0)+1,FALSE))</f>
        <v/>
      </c>
      <c r="K51" s="232" t="str">
        <f>IF(ISNA(VLOOKUP($A51,ES_P2b_0!$A$10:$AQ$100,MATCH(FIXED(K$6,0,TRUE),ES_P2b_0!$A$10:$AQ$10,0)+1,FALSE)),"",VLOOKUP($A51,ES_P2b_0!$A$10:$AQ$100,MATCH(FIXED(K$6,0,TRUE),ES_P2b_0!$A$10:$AQ$10,0)+1,FALSE))</f>
        <v/>
      </c>
      <c r="L51" s="232" t="str">
        <f>IF(ISNA(VLOOKUP($A51,ES_P2b_0!$A$10:$AQ$100,MATCH(FIXED(L$6,0,TRUE),ES_P2b_0!$A$10:$AQ$10,0)+1,FALSE)),"",VLOOKUP($A51,ES_P2b_0!$A$10:$AQ$100,MATCH(FIXED(L$6,0,TRUE),ES_P2b_0!$A$10:$AQ$10,0)+1,FALSE))</f>
        <v/>
      </c>
      <c r="M51" s="232" t="str">
        <f>IF(ISNA(VLOOKUP($A51,ES_P2b_0!$A$10:$AQ$100,MATCH(FIXED(M$6,0,TRUE),ES_P2b_0!$A$10:$AQ$10,0)+1,FALSE)),"",VLOOKUP($A51,ES_P2b_0!$A$10:$AQ$100,MATCH(FIXED(M$6,0,TRUE),ES_P2b_0!$A$10:$AQ$10,0)+1,FALSE))</f>
        <v/>
      </c>
      <c r="N51" s="232" t="str">
        <f>IF(ISNA(VLOOKUP($A51,ES_P2b_0!$A$10:$AQ$100,MATCH(FIXED(N$6,0,TRUE),ES_P2b_0!$A$10:$AQ$10,0)+1,FALSE)),"",VLOOKUP($A51,ES_P2b_0!$A$10:$AQ$100,MATCH(FIXED(N$6,0,TRUE),ES_P2b_0!$A$10:$AQ$10,0)+1,FALSE))</f>
        <v/>
      </c>
      <c r="O51" s="232" t="str">
        <f>IF(ISNA(VLOOKUP($A51,ES_P2b_0!$A$10:$AQ$100,MATCH(FIXED(O$6,0,TRUE),ES_P2b_0!$A$10:$AQ$10,0)+1,FALSE)),"",VLOOKUP($A51,ES_P2b_0!$A$10:$AQ$100,MATCH(FIXED(O$6,0,TRUE),ES_P2b_0!$A$10:$AQ$10,0)+1,FALSE))</f>
        <v/>
      </c>
      <c r="P51" s="232" t="str">
        <f>IF(ISNA(VLOOKUP($A51,ES_P2b_0!$A$10:$AQ$100,MATCH(FIXED(P$6,0,TRUE),ES_P2b_0!$A$10:$AQ$10,0)+1,FALSE)),"",VLOOKUP($A51,ES_P2b_0!$A$10:$AQ$100,MATCH(FIXED(P$6,0,TRUE),ES_P2b_0!$A$10:$AQ$10,0)+1,FALSE))</f>
        <v/>
      </c>
      <c r="Q51" s="232" t="str">
        <f>IF(ISNA(VLOOKUP($A51,ES_P2b_0!$A$10:$AQ$100,MATCH(FIXED(Q$6,0,TRUE),ES_P2b_0!$A$10:$AQ$10,0)+1,FALSE)),"",VLOOKUP($A51,ES_P2b_0!$A$10:$AQ$100,MATCH(FIXED(Q$6,0,TRUE),ES_P2b_0!$A$10:$AQ$10,0)+1,FALSE))</f>
        <v/>
      </c>
      <c r="R51" s="232" t="str">
        <f>IF(ISNA(VLOOKUP($A51,ES_P2b_0!$A$10:$AQ$100,MATCH(FIXED(R$6,0,TRUE),ES_P2b_0!$A$10:$AQ$10,0)+1,FALSE)),"",VLOOKUP($A51,ES_P2b_0!$A$10:$AQ$100,MATCH(FIXED(R$6,0,TRUE),ES_P2b_0!$A$10:$AQ$10,0)+1,FALSE))</f>
        <v/>
      </c>
      <c r="S51" s="232" t="str">
        <f>IF(ISNA(VLOOKUP($A51,ES_P2b_0!$A$10:$AQ$100,MATCH(FIXED(S$6,0,TRUE),ES_P2b_0!$A$10:$AQ$10,0)+1,FALSE)),"",VLOOKUP($A51,ES_P2b_0!$A$10:$AQ$100,MATCH(FIXED(S$6,0,TRUE),ES_P2b_0!$A$10:$AQ$10,0)+1,FALSE))</f>
        <v/>
      </c>
      <c r="T51" s="232" t="str">
        <f>IF(ISNA(VLOOKUP($A51,ES_P2b_0!$A$10:$AQ$100,MATCH(FIXED(T$6,0,TRUE),ES_P2b_0!$A$10:$AQ$10,0)+1,FALSE)),"",VLOOKUP($A51,ES_P2b_0!$A$10:$AQ$100,MATCH(FIXED(T$6,0,TRUE),ES_P2b_0!$A$10:$AQ$10,0)+1,FALSE))</f>
        <v/>
      </c>
      <c r="U51" s="232" t="str">
        <f>IF(ISNA(VLOOKUP($A51,ES_P2b_0!$A$10:$AQ$100,MATCH(FIXED(U$6,0,TRUE),ES_P2b_0!$A$10:$AQ$10,0)+1,FALSE)),"",VLOOKUP($A51,ES_P2b_0!$A$10:$AQ$100,MATCH(FIXED(U$6,0,TRUE),ES_P2b_0!$A$10:$AQ$10,0)+1,FALSE))</f>
        <v/>
      </c>
      <c r="V51" s="232" t="str">
        <f>IF(ISNA(VLOOKUP($A51,ES_P2b_0!$A$10:$AQ$100,MATCH(FIXED(V$6,0,TRUE),ES_P2b_0!$A$10:$AQ$10,0)+1,FALSE)),"",VLOOKUP($A51,ES_P2b_0!$A$10:$AQ$100,MATCH(FIXED(V$6,0,TRUE),ES_P2b_0!$A$10:$AQ$10,0)+1,FALSE))</f>
        <v/>
      </c>
      <c r="W51" s="232" t="str">
        <f>IF(ISNA(VLOOKUP($A51,ES_P2b_0!$A$10:$AQ$100,MATCH(FIXED(W$6,0,TRUE),ES_P2b_0!$A$10:$AQ$10,0)+1,FALSE)),"",VLOOKUP($A51,ES_P2b_0!$A$10:$AQ$100,MATCH(FIXED(W$6,0,TRUE),ES_P2b_0!$A$10:$AQ$10,0)+1,FALSE))</f>
        <v/>
      </c>
    </row>
    <row r="52" spans="1:23">
      <c r="A52" s="230" t="str">
        <f>lookup!Z11</f>
        <v>Estonia</v>
      </c>
      <c r="B52" s="232" t="str">
        <f>VLOOKUP(A52,lookup!$Z$2:$AA$77,2,FALSE)</f>
        <v>Εσθονία</v>
      </c>
      <c r="C52" s="232" t="str">
        <f>IF(ISNA(VLOOKUP($A52,ES_P2b_0!$A$10:$AQ$100,MATCH(FIXED(C$6,0,TRUE),ES_P2b_0!$A$10:$AQ$10,0)+1,FALSE)),"",VLOOKUP($A52,ES_P2b_0!$A$10:$AQ$100,MATCH(FIXED(C$6,0,TRUE),ES_P2b_0!$A$10:$AQ$10,0)+1,FALSE))</f>
        <v/>
      </c>
      <c r="D52" s="232" t="str">
        <f>IF(ISNA(VLOOKUP($A52,ES_P2b_0!$A$10:$AQ$100,MATCH(FIXED(D$6,0,TRUE),ES_P2b_0!$A$10:$AQ$10,0)+1,FALSE)),"",VLOOKUP($A52,ES_P2b_0!$A$10:$AQ$100,MATCH(FIXED(D$6,0,TRUE),ES_P2b_0!$A$10:$AQ$10,0)+1,FALSE))</f>
        <v/>
      </c>
      <c r="E52" s="232" t="str">
        <f>IF(ISNA(VLOOKUP($A52,ES_P2b_0!$A$10:$AQ$100,MATCH(FIXED(E$6,0,TRUE),ES_P2b_0!$A$10:$AQ$10,0)+1,FALSE)),"",VLOOKUP($A52,ES_P2b_0!$A$10:$AQ$100,MATCH(FIXED(E$6,0,TRUE),ES_P2b_0!$A$10:$AQ$10,0)+1,FALSE))</f>
        <v/>
      </c>
      <c r="F52" s="232" t="str">
        <f>IF(ISNA(VLOOKUP($A52,ES_P2b_0!$A$10:$AQ$100,MATCH(FIXED(F$6,0,TRUE),ES_P2b_0!$A$10:$AQ$10,0)+1,FALSE)),"",VLOOKUP($A52,ES_P2b_0!$A$10:$AQ$100,MATCH(FIXED(F$6,0,TRUE),ES_P2b_0!$A$10:$AQ$10,0)+1,FALSE))</f>
        <v/>
      </c>
      <c r="G52" s="232" t="str">
        <f>IF(ISNA(VLOOKUP($A52,ES_P2b_0!$A$10:$AQ$100,MATCH(FIXED(G$6,0,TRUE),ES_P2b_0!$A$10:$AQ$10,0)+1,FALSE)),"",VLOOKUP($A52,ES_P2b_0!$A$10:$AQ$100,MATCH(FIXED(G$6,0,TRUE),ES_P2b_0!$A$10:$AQ$10,0)+1,FALSE))</f>
        <v/>
      </c>
      <c r="H52" s="232" t="str">
        <f>IF(ISNA(VLOOKUP($A52,ES_P2b_0!$A$10:$AQ$100,MATCH(FIXED(H$6,0,TRUE),ES_P2b_0!$A$10:$AQ$10,0)+1,FALSE)),"",VLOOKUP($A52,ES_P2b_0!$A$10:$AQ$100,MATCH(FIXED(H$6,0,TRUE),ES_P2b_0!$A$10:$AQ$10,0)+1,FALSE))</f>
        <v/>
      </c>
      <c r="I52" s="232" t="str">
        <f>IF(ISNA(VLOOKUP($A52,ES_P2b_0!$A$10:$AQ$100,MATCH(FIXED(I$6,0,TRUE),ES_P2b_0!$A$10:$AQ$10,0)+1,FALSE)),"",VLOOKUP($A52,ES_P2b_0!$A$10:$AQ$100,MATCH(FIXED(I$6,0,TRUE),ES_P2b_0!$A$10:$AQ$10,0)+1,FALSE))</f>
        <v/>
      </c>
      <c r="J52" s="232" t="str">
        <f>IF(ISNA(VLOOKUP($A52,ES_P2b_0!$A$10:$AQ$100,MATCH(FIXED(J$6,0,TRUE),ES_P2b_0!$A$10:$AQ$10,0)+1,FALSE)),"",VLOOKUP($A52,ES_P2b_0!$A$10:$AQ$100,MATCH(FIXED(J$6,0,TRUE),ES_P2b_0!$A$10:$AQ$10,0)+1,FALSE))</f>
        <v/>
      </c>
      <c r="K52" s="232" t="str">
        <f>IF(ISNA(VLOOKUP($A52,ES_P2b_0!$A$10:$AQ$100,MATCH(FIXED(K$6,0,TRUE),ES_P2b_0!$A$10:$AQ$10,0)+1,FALSE)),"",VLOOKUP($A52,ES_P2b_0!$A$10:$AQ$100,MATCH(FIXED(K$6,0,TRUE),ES_P2b_0!$A$10:$AQ$10,0)+1,FALSE))</f>
        <v/>
      </c>
      <c r="L52" s="232" t="str">
        <f>IF(ISNA(VLOOKUP($A52,ES_P2b_0!$A$10:$AQ$100,MATCH(FIXED(L$6,0,TRUE),ES_P2b_0!$A$10:$AQ$10,0)+1,FALSE)),"",VLOOKUP($A52,ES_P2b_0!$A$10:$AQ$100,MATCH(FIXED(L$6,0,TRUE),ES_P2b_0!$A$10:$AQ$10,0)+1,FALSE))</f>
        <v/>
      </c>
      <c r="M52" s="232" t="str">
        <f>IF(ISNA(VLOOKUP($A52,ES_P2b_0!$A$10:$AQ$100,MATCH(FIXED(M$6,0,TRUE),ES_P2b_0!$A$10:$AQ$10,0)+1,FALSE)),"",VLOOKUP($A52,ES_P2b_0!$A$10:$AQ$100,MATCH(FIXED(M$6,0,TRUE),ES_P2b_0!$A$10:$AQ$10,0)+1,FALSE))</f>
        <v/>
      </c>
      <c r="N52" s="232" t="str">
        <f>IF(ISNA(VLOOKUP($A52,ES_P2b_0!$A$10:$AQ$100,MATCH(FIXED(N$6,0,TRUE),ES_P2b_0!$A$10:$AQ$10,0)+1,FALSE)),"",VLOOKUP($A52,ES_P2b_0!$A$10:$AQ$100,MATCH(FIXED(N$6,0,TRUE),ES_P2b_0!$A$10:$AQ$10,0)+1,FALSE))</f>
        <v/>
      </c>
      <c r="O52" s="232" t="str">
        <f>IF(ISNA(VLOOKUP($A52,ES_P2b_0!$A$10:$AQ$100,MATCH(FIXED(O$6,0,TRUE),ES_P2b_0!$A$10:$AQ$10,0)+1,FALSE)),"",VLOOKUP($A52,ES_P2b_0!$A$10:$AQ$100,MATCH(FIXED(O$6,0,TRUE),ES_P2b_0!$A$10:$AQ$10,0)+1,FALSE))</f>
        <v/>
      </c>
      <c r="P52" s="232" t="str">
        <f>IF(ISNA(VLOOKUP($A52,ES_P2b_0!$A$10:$AQ$100,MATCH(FIXED(P$6,0,TRUE),ES_P2b_0!$A$10:$AQ$10,0)+1,FALSE)),"",VLOOKUP($A52,ES_P2b_0!$A$10:$AQ$100,MATCH(FIXED(P$6,0,TRUE),ES_P2b_0!$A$10:$AQ$10,0)+1,FALSE))</f>
        <v/>
      </c>
      <c r="Q52" s="232" t="str">
        <f>IF(ISNA(VLOOKUP($A52,ES_P2b_0!$A$10:$AQ$100,MATCH(FIXED(Q$6,0,TRUE),ES_P2b_0!$A$10:$AQ$10,0)+1,FALSE)),"",VLOOKUP($A52,ES_P2b_0!$A$10:$AQ$100,MATCH(FIXED(Q$6,0,TRUE),ES_P2b_0!$A$10:$AQ$10,0)+1,FALSE))</f>
        <v/>
      </c>
      <c r="R52" s="232" t="str">
        <f>IF(ISNA(VLOOKUP($A52,ES_P2b_0!$A$10:$AQ$100,MATCH(FIXED(R$6,0,TRUE),ES_P2b_0!$A$10:$AQ$10,0)+1,FALSE)),"",VLOOKUP($A52,ES_P2b_0!$A$10:$AQ$100,MATCH(FIXED(R$6,0,TRUE),ES_P2b_0!$A$10:$AQ$10,0)+1,FALSE))</f>
        <v/>
      </c>
      <c r="S52" s="232" t="str">
        <f>IF(ISNA(VLOOKUP($A52,ES_P2b_0!$A$10:$AQ$100,MATCH(FIXED(S$6,0,TRUE),ES_P2b_0!$A$10:$AQ$10,0)+1,FALSE)),"",VLOOKUP($A52,ES_P2b_0!$A$10:$AQ$100,MATCH(FIXED(S$6,0,TRUE),ES_P2b_0!$A$10:$AQ$10,0)+1,FALSE))</f>
        <v/>
      </c>
      <c r="T52" s="232" t="str">
        <f>IF(ISNA(VLOOKUP($A52,ES_P2b_0!$A$10:$AQ$100,MATCH(FIXED(T$6,0,TRUE),ES_P2b_0!$A$10:$AQ$10,0)+1,FALSE)),"",VLOOKUP($A52,ES_P2b_0!$A$10:$AQ$100,MATCH(FIXED(T$6,0,TRUE),ES_P2b_0!$A$10:$AQ$10,0)+1,FALSE))</f>
        <v/>
      </c>
      <c r="U52" s="232" t="str">
        <f>IF(ISNA(VLOOKUP($A52,ES_P2b_0!$A$10:$AQ$100,MATCH(FIXED(U$6,0,TRUE),ES_P2b_0!$A$10:$AQ$10,0)+1,FALSE)),"",VLOOKUP($A52,ES_P2b_0!$A$10:$AQ$100,MATCH(FIXED(U$6,0,TRUE),ES_P2b_0!$A$10:$AQ$10,0)+1,FALSE))</f>
        <v/>
      </c>
      <c r="V52" s="232" t="str">
        <f>IF(ISNA(VLOOKUP($A52,ES_P2b_0!$A$10:$AQ$100,MATCH(FIXED(V$6,0,TRUE),ES_P2b_0!$A$10:$AQ$10,0)+1,FALSE)),"",VLOOKUP($A52,ES_P2b_0!$A$10:$AQ$100,MATCH(FIXED(V$6,0,TRUE),ES_P2b_0!$A$10:$AQ$10,0)+1,FALSE))</f>
        <v/>
      </c>
      <c r="W52" s="232" t="str">
        <f>IF(ISNA(VLOOKUP($A52,ES_P2b_0!$A$10:$AQ$100,MATCH(FIXED(W$6,0,TRUE),ES_P2b_0!$A$10:$AQ$10,0)+1,FALSE)),"",VLOOKUP($A52,ES_P2b_0!$A$10:$AQ$100,MATCH(FIXED(W$6,0,TRUE),ES_P2b_0!$A$10:$AQ$10,0)+1,FALSE))</f>
        <v/>
      </c>
    </row>
    <row r="53" spans="1:23">
      <c r="A53" s="230" t="str">
        <f>lookup!Z12</f>
        <v>Ireland</v>
      </c>
      <c r="B53" s="232" t="str">
        <f>VLOOKUP(A53,lookup!$Z$2:$AA$77,2,FALSE)</f>
        <v>Ιρλανδία</v>
      </c>
      <c r="C53" s="232" t="str">
        <f>IF(ISNA(VLOOKUP($A53,ES_P2b_0!$A$10:$AQ$100,MATCH(FIXED(C$6,0,TRUE),ES_P2b_0!$A$10:$AQ$10,0)+1,FALSE)),"",VLOOKUP($A53,ES_P2b_0!$A$10:$AQ$100,MATCH(FIXED(C$6,0,TRUE),ES_P2b_0!$A$10:$AQ$10,0)+1,FALSE))</f>
        <v/>
      </c>
      <c r="D53" s="232" t="str">
        <f>IF(ISNA(VLOOKUP($A53,ES_P2b_0!$A$10:$AQ$100,MATCH(FIXED(D$6,0,TRUE),ES_P2b_0!$A$10:$AQ$10,0)+1,FALSE)),"",VLOOKUP($A53,ES_P2b_0!$A$10:$AQ$100,MATCH(FIXED(D$6,0,TRUE),ES_P2b_0!$A$10:$AQ$10,0)+1,FALSE))</f>
        <v/>
      </c>
      <c r="E53" s="232" t="str">
        <f>IF(ISNA(VLOOKUP($A53,ES_P2b_0!$A$10:$AQ$100,MATCH(FIXED(E$6,0,TRUE),ES_P2b_0!$A$10:$AQ$10,0)+1,FALSE)),"",VLOOKUP($A53,ES_P2b_0!$A$10:$AQ$100,MATCH(FIXED(E$6,0,TRUE),ES_P2b_0!$A$10:$AQ$10,0)+1,FALSE))</f>
        <v/>
      </c>
      <c r="F53" s="232" t="str">
        <f>IF(ISNA(VLOOKUP($A53,ES_P2b_0!$A$10:$AQ$100,MATCH(FIXED(F$6,0,TRUE),ES_P2b_0!$A$10:$AQ$10,0)+1,FALSE)),"",VLOOKUP($A53,ES_P2b_0!$A$10:$AQ$100,MATCH(FIXED(F$6,0,TRUE),ES_P2b_0!$A$10:$AQ$10,0)+1,FALSE))</f>
        <v/>
      </c>
      <c r="G53" s="232" t="str">
        <f>IF(ISNA(VLOOKUP($A53,ES_P2b_0!$A$10:$AQ$100,MATCH(FIXED(G$6,0,TRUE),ES_P2b_0!$A$10:$AQ$10,0)+1,FALSE)),"",VLOOKUP($A53,ES_P2b_0!$A$10:$AQ$100,MATCH(FIXED(G$6,0,TRUE),ES_P2b_0!$A$10:$AQ$10,0)+1,FALSE))</f>
        <v/>
      </c>
      <c r="H53" s="232" t="str">
        <f>IF(ISNA(VLOOKUP($A53,ES_P2b_0!$A$10:$AQ$100,MATCH(FIXED(H$6,0,TRUE),ES_P2b_0!$A$10:$AQ$10,0)+1,FALSE)),"",VLOOKUP($A53,ES_P2b_0!$A$10:$AQ$100,MATCH(FIXED(H$6,0,TRUE),ES_P2b_0!$A$10:$AQ$10,0)+1,FALSE))</f>
        <v>p</v>
      </c>
      <c r="I53" s="232" t="str">
        <f>IF(ISNA(VLOOKUP($A53,ES_P2b_0!$A$10:$AQ$100,MATCH(FIXED(I$6,0,TRUE),ES_P2b_0!$A$10:$AQ$10,0)+1,FALSE)),"",VLOOKUP($A53,ES_P2b_0!$A$10:$AQ$100,MATCH(FIXED(I$6,0,TRUE),ES_P2b_0!$A$10:$AQ$10,0)+1,FALSE))</f>
        <v>p</v>
      </c>
      <c r="J53" s="232" t="str">
        <f>IF(ISNA(VLOOKUP($A53,ES_P2b_0!$A$10:$AQ$100,MATCH(FIXED(J$6,0,TRUE),ES_P2b_0!$A$10:$AQ$10,0)+1,FALSE)),"",VLOOKUP($A53,ES_P2b_0!$A$10:$AQ$100,MATCH(FIXED(J$6,0,TRUE),ES_P2b_0!$A$10:$AQ$10,0)+1,FALSE))</f>
        <v>p</v>
      </c>
      <c r="K53" s="232" t="str">
        <f>IF(ISNA(VLOOKUP($A53,ES_P2b_0!$A$10:$AQ$100,MATCH(FIXED(K$6,0,TRUE),ES_P2b_0!$A$10:$AQ$10,0)+1,FALSE)),"",VLOOKUP($A53,ES_P2b_0!$A$10:$AQ$100,MATCH(FIXED(K$6,0,TRUE),ES_P2b_0!$A$10:$AQ$10,0)+1,FALSE))</f>
        <v>p</v>
      </c>
      <c r="L53" s="232" t="str">
        <f>IF(ISNA(VLOOKUP($A53,ES_P2b_0!$A$10:$AQ$100,MATCH(FIXED(L$6,0,TRUE),ES_P2b_0!$A$10:$AQ$10,0)+1,FALSE)),"",VLOOKUP($A53,ES_P2b_0!$A$10:$AQ$100,MATCH(FIXED(L$6,0,TRUE),ES_P2b_0!$A$10:$AQ$10,0)+1,FALSE))</f>
        <v>p</v>
      </c>
      <c r="M53" s="232" t="str">
        <f>IF(ISNA(VLOOKUP($A53,ES_P2b_0!$A$10:$AQ$100,MATCH(FIXED(M$6,0,TRUE),ES_P2b_0!$A$10:$AQ$10,0)+1,FALSE)),"",VLOOKUP($A53,ES_P2b_0!$A$10:$AQ$100,MATCH(FIXED(M$6,0,TRUE),ES_P2b_0!$A$10:$AQ$10,0)+1,FALSE))</f>
        <v>p</v>
      </c>
      <c r="N53" s="232" t="str">
        <f>IF(ISNA(VLOOKUP($A53,ES_P2b_0!$A$10:$AQ$100,MATCH(FIXED(N$6,0,TRUE),ES_P2b_0!$A$10:$AQ$10,0)+1,FALSE)),"",VLOOKUP($A53,ES_P2b_0!$A$10:$AQ$100,MATCH(FIXED(N$6,0,TRUE),ES_P2b_0!$A$10:$AQ$10,0)+1,FALSE))</f>
        <v>p</v>
      </c>
      <c r="O53" s="232" t="str">
        <f>IF(ISNA(VLOOKUP($A53,ES_P2b_0!$A$10:$AQ$100,MATCH(FIXED(O$6,0,TRUE),ES_P2b_0!$A$10:$AQ$10,0)+1,FALSE)),"",VLOOKUP($A53,ES_P2b_0!$A$10:$AQ$100,MATCH(FIXED(O$6,0,TRUE),ES_P2b_0!$A$10:$AQ$10,0)+1,FALSE))</f>
        <v>p</v>
      </c>
      <c r="P53" s="232" t="str">
        <f>IF(ISNA(VLOOKUP($A53,ES_P2b_0!$A$10:$AQ$100,MATCH(FIXED(P$6,0,TRUE),ES_P2b_0!$A$10:$AQ$10,0)+1,FALSE)),"",VLOOKUP($A53,ES_P2b_0!$A$10:$AQ$100,MATCH(FIXED(P$6,0,TRUE),ES_P2b_0!$A$10:$AQ$10,0)+1,FALSE))</f>
        <v>p</v>
      </c>
      <c r="Q53" s="232" t="str">
        <f>IF(ISNA(VLOOKUP($A53,ES_P2b_0!$A$10:$AQ$100,MATCH(FIXED(Q$6,0,TRUE),ES_P2b_0!$A$10:$AQ$10,0)+1,FALSE)),"",VLOOKUP($A53,ES_P2b_0!$A$10:$AQ$100,MATCH(FIXED(Q$6,0,TRUE),ES_P2b_0!$A$10:$AQ$10,0)+1,FALSE))</f>
        <v>p</v>
      </c>
      <c r="R53" s="232" t="str">
        <f>IF(ISNA(VLOOKUP($A53,ES_P2b_0!$A$10:$AQ$100,MATCH(FIXED(R$6,0,TRUE),ES_P2b_0!$A$10:$AQ$10,0)+1,FALSE)),"",VLOOKUP($A53,ES_P2b_0!$A$10:$AQ$100,MATCH(FIXED(R$6,0,TRUE),ES_P2b_0!$A$10:$AQ$10,0)+1,FALSE))</f>
        <v>p</v>
      </c>
      <c r="S53" s="232" t="str">
        <f>IF(ISNA(VLOOKUP($A53,ES_P2b_0!$A$10:$AQ$100,MATCH(FIXED(S$6,0,TRUE),ES_P2b_0!$A$10:$AQ$10,0)+1,FALSE)),"",VLOOKUP($A53,ES_P2b_0!$A$10:$AQ$100,MATCH(FIXED(S$6,0,TRUE),ES_P2b_0!$A$10:$AQ$10,0)+1,FALSE))</f>
        <v>p</v>
      </c>
      <c r="T53" s="232" t="str">
        <f>IF(ISNA(VLOOKUP($A53,ES_P2b_0!$A$10:$AQ$100,MATCH(FIXED(T$6,0,TRUE),ES_P2b_0!$A$10:$AQ$10,0)+1,FALSE)),"",VLOOKUP($A53,ES_P2b_0!$A$10:$AQ$100,MATCH(FIXED(T$6,0,TRUE),ES_P2b_0!$A$10:$AQ$10,0)+1,FALSE))</f>
        <v>p</v>
      </c>
      <c r="U53" s="232" t="str">
        <f>IF(ISNA(VLOOKUP($A53,ES_P2b_0!$A$10:$AQ$100,MATCH(FIXED(U$6,0,TRUE),ES_P2b_0!$A$10:$AQ$10,0)+1,FALSE)),"",VLOOKUP($A53,ES_P2b_0!$A$10:$AQ$100,MATCH(FIXED(U$6,0,TRUE),ES_P2b_0!$A$10:$AQ$10,0)+1,FALSE))</f>
        <v>p</v>
      </c>
      <c r="V53" s="232" t="str">
        <f>IF(ISNA(VLOOKUP($A53,ES_P2b_0!$A$10:$AQ$100,MATCH(FIXED(V$6,0,TRUE),ES_P2b_0!$A$10:$AQ$10,0)+1,FALSE)),"",VLOOKUP($A53,ES_P2b_0!$A$10:$AQ$100,MATCH(FIXED(V$6,0,TRUE),ES_P2b_0!$A$10:$AQ$10,0)+1,FALSE))</f>
        <v/>
      </c>
      <c r="W53" s="232" t="str">
        <f>IF(ISNA(VLOOKUP($A53,ES_P2b_0!$A$10:$AQ$100,MATCH(FIXED(W$6,0,TRUE),ES_P2b_0!$A$10:$AQ$10,0)+1,FALSE)),"",VLOOKUP($A53,ES_P2b_0!$A$10:$AQ$100,MATCH(FIXED(W$6,0,TRUE),ES_P2b_0!$A$10:$AQ$10,0)+1,FALSE))</f>
        <v/>
      </c>
    </row>
    <row r="54" spans="1:23">
      <c r="A54" s="230" t="str">
        <f>lookup!Z13</f>
        <v>Greece</v>
      </c>
      <c r="B54" s="232" t="str">
        <f>VLOOKUP(A54,lookup!$Z$2:$AA$77,2,FALSE)</f>
        <v>Ελλάδα</v>
      </c>
      <c r="C54" s="232" t="str">
        <f>IF(ISNA(VLOOKUP($A54,ES_P2b_0!$A$10:$AQ$100,MATCH(FIXED(C$6,0,TRUE),ES_P2b_0!$A$10:$AQ$10,0)+1,FALSE)),"",VLOOKUP($A54,ES_P2b_0!$A$10:$AQ$100,MATCH(FIXED(C$6,0,TRUE),ES_P2b_0!$A$10:$AQ$10,0)+1,FALSE))</f>
        <v/>
      </c>
      <c r="D54" s="232" t="str">
        <f>IF(ISNA(VLOOKUP($A54,ES_P2b_0!$A$10:$AQ$100,MATCH(FIXED(D$6,0,TRUE),ES_P2b_0!$A$10:$AQ$10,0)+1,FALSE)),"",VLOOKUP($A54,ES_P2b_0!$A$10:$AQ$100,MATCH(FIXED(D$6,0,TRUE),ES_P2b_0!$A$10:$AQ$10,0)+1,FALSE))</f>
        <v/>
      </c>
      <c r="E54" s="232" t="str">
        <f>IF(ISNA(VLOOKUP($A54,ES_P2b_0!$A$10:$AQ$100,MATCH(FIXED(E$6,0,TRUE),ES_P2b_0!$A$10:$AQ$10,0)+1,FALSE)),"",VLOOKUP($A54,ES_P2b_0!$A$10:$AQ$100,MATCH(FIXED(E$6,0,TRUE),ES_P2b_0!$A$10:$AQ$10,0)+1,FALSE))</f>
        <v/>
      </c>
      <c r="F54" s="232" t="str">
        <f>IF(ISNA(VLOOKUP($A54,ES_P2b_0!$A$10:$AQ$100,MATCH(FIXED(F$6,0,TRUE),ES_P2b_0!$A$10:$AQ$10,0)+1,FALSE)),"",VLOOKUP($A54,ES_P2b_0!$A$10:$AQ$100,MATCH(FIXED(F$6,0,TRUE),ES_P2b_0!$A$10:$AQ$10,0)+1,FALSE))</f>
        <v/>
      </c>
      <c r="G54" s="232" t="str">
        <f>IF(ISNA(VLOOKUP($A54,ES_P2b_0!$A$10:$AQ$100,MATCH(FIXED(G$6,0,TRUE),ES_P2b_0!$A$10:$AQ$10,0)+1,FALSE)),"",VLOOKUP($A54,ES_P2b_0!$A$10:$AQ$100,MATCH(FIXED(G$6,0,TRUE),ES_P2b_0!$A$10:$AQ$10,0)+1,FALSE))</f>
        <v/>
      </c>
      <c r="H54" s="232" t="str">
        <f>IF(ISNA(VLOOKUP($A54,ES_P2b_0!$A$10:$AQ$100,MATCH(FIXED(H$6,0,TRUE),ES_P2b_0!$A$10:$AQ$10,0)+1,FALSE)),"",VLOOKUP($A54,ES_P2b_0!$A$10:$AQ$100,MATCH(FIXED(H$6,0,TRUE),ES_P2b_0!$A$10:$AQ$10,0)+1,FALSE))</f>
        <v/>
      </c>
      <c r="I54" s="232" t="str">
        <f>IF(ISNA(VLOOKUP($A54,ES_P2b_0!$A$10:$AQ$100,MATCH(FIXED(I$6,0,TRUE),ES_P2b_0!$A$10:$AQ$10,0)+1,FALSE)),"",VLOOKUP($A54,ES_P2b_0!$A$10:$AQ$100,MATCH(FIXED(I$6,0,TRUE),ES_P2b_0!$A$10:$AQ$10,0)+1,FALSE))</f>
        <v/>
      </c>
      <c r="J54" s="232" t="str">
        <f>IF(ISNA(VLOOKUP($A54,ES_P2b_0!$A$10:$AQ$100,MATCH(FIXED(J$6,0,TRUE),ES_P2b_0!$A$10:$AQ$10,0)+1,FALSE)),"",VLOOKUP($A54,ES_P2b_0!$A$10:$AQ$100,MATCH(FIXED(J$6,0,TRUE),ES_P2b_0!$A$10:$AQ$10,0)+1,FALSE))</f>
        <v/>
      </c>
      <c r="K54" s="232" t="str">
        <f>IF(ISNA(VLOOKUP($A54,ES_P2b_0!$A$10:$AQ$100,MATCH(FIXED(K$6,0,TRUE),ES_P2b_0!$A$10:$AQ$10,0)+1,FALSE)),"",VLOOKUP($A54,ES_P2b_0!$A$10:$AQ$100,MATCH(FIXED(K$6,0,TRUE),ES_P2b_0!$A$10:$AQ$10,0)+1,FALSE))</f>
        <v/>
      </c>
      <c r="L54" s="232" t="str">
        <f>IF(ISNA(VLOOKUP($A54,ES_P2b_0!$A$10:$AQ$100,MATCH(FIXED(L$6,0,TRUE),ES_P2b_0!$A$10:$AQ$10,0)+1,FALSE)),"",VLOOKUP($A54,ES_P2b_0!$A$10:$AQ$100,MATCH(FIXED(L$6,0,TRUE),ES_P2b_0!$A$10:$AQ$10,0)+1,FALSE))</f>
        <v/>
      </c>
      <c r="M54" s="232" t="str">
        <f>IF(ISNA(VLOOKUP($A54,ES_P2b_0!$A$10:$AQ$100,MATCH(FIXED(M$6,0,TRUE),ES_P2b_0!$A$10:$AQ$10,0)+1,FALSE)),"",VLOOKUP($A54,ES_P2b_0!$A$10:$AQ$100,MATCH(FIXED(M$6,0,TRUE),ES_P2b_0!$A$10:$AQ$10,0)+1,FALSE))</f>
        <v>b</v>
      </c>
      <c r="N54" s="232" t="str">
        <f>IF(ISNA(VLOOKUP($A54,ES_P2b_0!$A$10:$AQ$100,MATCH(FIXED(N$6,0,TRUE),ES_P2b_0!$A$10:$AQ$10,0)+1,FALSE)),"",VLOOKUP($A54,ES_P2b_0!$A$10:$AQ$100,MATCH(FIXED(N$6,0,TRUE),ES_P2b_0!$A$10:$AQ$10,0)+1,FALSE))</f>
        <v/>
      </c>
      <c r="O54" s="232" t="str">
        <f>IF(ISNA(VLOOKUP($A54,ES_P2b_0!$A$10:$AQ$100,MATCH(FIXED(O$6,0,TRUE),ES_P2b_0!$A$10:$AQ$10,0)+1,FALSE)),"",VLOOKUP($A54,ES_P2b_0!$A$10:$AQ$100,MATCH(FIXED(O$6,0,TRUE),ES_P2b_0!$A$10:$AQ$10,0)+1,FALSE))</f>
        <v/>
      </c>
      <c r="P54" s="232" t="str">
        <f>IF(ISNA(VLOOKUP($A54,ES_P2b_0!$A$10:$AQ$100,MATCH(FIXED(P$6,0,TRUE),ES_P2b_0!$A$10:$AQ$10,0)+1,FALSE)),"",VLOOKUP($A54,ES_P2b_0!$A$10:$AQ$100,MATCH(FIXED(P$6,0,TRUE),ES_P2b_0!$A$10:$AQ$10,0)+1,FALSE))</f>
        <v>p</v>
      </c>
      <c r="Q54" s="232" t="str">
        <f>IF(ISNA(VLOOKUP($A54,ES_P2b_0!$A$10:$AQ$100,MATCH(FIXED(Q$6,0,TRUE),ES_P2b_0!$A$10:$AQ$10,0)+1,FALSE)),"",VLOOKUP($A54,ES_P2b_0!$A$10:$AQ$100,MATCH(FIXED(Q$6,0,TRUE),ES_P2b_0!$A$10:$AQ$10,0)+1,FALSE))</f>
        <v>p</v>
      </c>
      <c r="R54" s="232" t="str">
        <f>IF(ISNA(VLOOKUP($A54,ES_P2b_0!$A$10:$AQ$100,MATCH(FIXED(R$6,0,TRUE),ES_P2b_0!$A$10:$AQ$10,0)+1,FALSE)),"",VLOOKUP($A54,ES_P2b_0!$A$10:$AQ$100,MATCH(FIXED(R$6,0,TRUE),ES_P2b_0!$A$10:$AQ$10,0)+1,FALSE))</f>
        <v>p</v>
      </c>
      <c r="S54" s="232" t="str">
        <f>IF(ISNA(VLOOKUP($A54,ES_P2b_0!$A$10:$AQ$100,MATCH(FIXED(S$6,0,TRUE),ES_P2b_0!$A$10:$AQ$10,0)+1,FALSE)),"",VLOOKUP($A54,ES_P2b_0!$A$10:$AQ$100,MATCH(FIXED(S$6,0,TRUE),ES_P2b_0!$A$10:$AQ$10,0)+1,FALSE))</f>
        <v>p</v>
      </c>
      <c r="T54" s="232" t="str">
        <f>IF(ISNA(VLOOKUP($A54,ES_P2b_0!$A$10:$AQ$100,MATCH(FIXED(T$6,0,TRUE),ES_P2b_0!$A$10:$AQ$10,0)+1,FALSE)),"",VLOOKUP($A54,ES_P2b_0!$A$10:$AQ$100,MATCH(FIXED(T$6,0,TRUE),ES_P2b_0!$A$10:$AQ$10,0)+1,FALSE))</f>
        <v>p</v>
      </c>
      <c r="U54" s="232" t="str">
        <f>IF(ISNA(VLOOKUP($A54,ES_P2b_0!$A$10:$AQ$100,MATCH(FIXED(U$6,0,TRUE),ES_P2b_0!$A$10:$AQ$10,0)+1,FALSE)),"",VLOOKUP($A54,ES_P2b_0!$A$10:$AQ$100,MATCH(FIXED(U$6,0,TRUE),ES_P2b_0!$A$10:$AQ$10,0)+1,FALSE))</f>
        <v/>
      </c>
      <c r="V54" s="232" t="str">
        <f>IF(ISNA(VLOOKUP($A54,ES_P2b_0!$A$10:$AQ$100,MATCH(FIXED(V$6,0,TRUE),ES_P2b_0!$A$10:$AQ$10,0)+1,FALSE)),"",VLOOKUP($A54,ES_P2b_0!$A$10:$AQ$100,MATCH(FIXED(V$6,0,TRUE),ES_P2b_0!$A$10:$AQ$10,0)+1,FALSE))</f>
        <v/>
      </c>
      <c r="W54" s="232" t="str">
        <f>IF(ISNA(VLOOKUP($A54,ES_P2b_0!$A$10:$AQ$100,MATCH(FIXED(W$6,0,TRUE),ES_P2b_0!$A$10:$AQ$10,0)+1,FALSE)),"",VLOOKUP($A54,ES_P2b_0!$A$10:$AQ$100,MATCH(FIXED(W$6,0,TRUE),ES_P2b_0!$A$10:$AQ$10,0)+1,FALSE))</f>
        <v/>
      </c>
    </row>
    <row r="55" spans="1:23">
      <c r="A55" s="230" t="str">
        <f>lookup!Z14</f>
        <v>Spain</v>
      </c>
      <c r="B55" s="232" t="str">
        <f>VLOOKUP(A55,lookup!$Z$2:$AA$77,2,FALSE)</f>
        <v>Ισπανία</v>
      </c>
      <c r="C55" s="232" t="str">
        <f>IF(ISNA(VLOOKUP($A55,ES_P2b_0!$A$10:$AQ$100,MATCH(FIXED(C$6,0,TRUE),ES_P2b_0!$A$10:$AQ$10,0)+1,FALSE)),"",VLOOKUP($A55,ES_P2b_0!$A$10:$AQ$100,MATCH(FIXED(C$6,0,TRUE),ES_P2b_0!$A$10:$AQ$10,0)+1,FALSE))</f>
        <v/>
      </c>
      <c r="D55" s="232" t="str">
        <f>IF(ISNA(VLOOKUP($A55,ES_P2b_0!$A$10:$AQ$100,MATCH(FIXED(D$6,0,TRUE),ES_P2b_0!$A$10:$AQ$10,0)+1,FALSE)),"",VLOOKUP($A55,ES_P2b_0!$A$10:$AQ$100,MATCH(FIXED(D$6,0,TRUE),ES_P2b_0!$A$10:$AQ$10,0)+1,FALSE))</f>
        <v/>
      </c>
      <c r="E55" s="232" t="str">
        <f>IF(ISNA(VLOOKUP($A55,ES_P2b_0!$A$10:$AQ$100,MATCH(FIXED(E$6,0,TRUE),ES_P2b_0!$A$10:$AQ$10,0)+1,FALSE)),"",VLOOKUP($A55,ES_P2b_0!$A$10:$AQ$100,MATCH(FIXED(E$6,0,TRUE),ES_P2b_0!$A$10:$AQ$10,0)+1,FALSE))</f>
        <v/>
      </c>
      <c r="F55" s="232" t="str">
        <f>IF(ISNA(VLOOKUP($A55,ES_P2b_0!$A$10:$AQ$100,MATCH(FIXED(F$6,0,TRUE),ES_P2b_0!$A$10:$AQ$10,0)+1,FALSE)),"",VLOOKUP($A55,ES_P2b_0!$A$10:$AQ$100,MATCH(FIXED(F$6,0,TRUE),ES_P2b_0!$A$10:$AQ$10,0)+1,FALSE))</f>
        <v/>
      </c>
      <c r="G55" s="232" t="str">
        <f>IF(ISNA(VLOOKUP($A55,ES_P2b_0!$A$10:$AQ$100,MATCH(FIXED(G$6,0,TRUE),ES_P2b_0!$A$10:$AQ$10,0)+1,FALSE)),"",VLOOKUP($A55,ES_P2b_0!$A$10:$AQ$100,MATCH(FIXED(G$6,0,TRUE),ES_P2b_0!$A$10:$AQ$10,0)+1,FALSE))</f>
        <v/>
      </c>
      <c r="H55" s="232" t="str">
        <f>IF(ISNA(VLOOKUP($A55,ES_P2b_0!$A$10:$AQ$100,MATCH(FIXED(H$6,0,TRUE),ES_P2b_0!$A$10:$AQ$10,0)+1,FALSE)),"",VLOOKUP($A55,ES_P2b_0!$A$10:$AQ$100,MATCH(FIXED(H$6,0,TRUE),ES_P2b_0!$A$10:$AQ$10,0)+1,FALSE))</f>
        <v/>
      </c>
      <c r="I55" s="232" t="str">
        <f>IF(ISNA(VLOOKUP($A55,ES_P2b_0!$A$10:$AQ$100,MATCH(FIXED(I$6,0,TRUE),ES_P2b_0!$A$10:$AQ$10,0)+1,FALSE)),"",VLOOKUP($A55,ES_P2b_0!$A$10:$AQ$100,MATCH(FIXED(I$6,0,TRUE),ES_P2b_0!$A$10:$AQ$10,0)+1,FALSE))</f>
        <v/>
      </c>
      <c r="J55" s="232" t="str">
        <f>IF(ISNA(VLOOKUP($A55,ES_P2b_0!$A$10:$AQ$100,MATCH(FIXED(J$6,0,TRUE),ES_P2b_0!$A$10:$AQ$10,0)+1,FALSE)),"",VLOOKUP($A55,ES_P2b_0!$A$10:$AQ$100,MATCH(FIXED(J$6,0,TRUE),ES_P2b_0!$A$10:$AQ$10,0)+1,FALSE))</f>
        <v/>
      </c>
      <c r="K55" s="232" t="str">
        <f>IF(ISNA(VLOOKUP($A55,ES_P2b_0!$A$10:$AQ$100,MATCH(FIXED(K$6,0,TRUE),ES_P2b_0!$A$10:$AQ$10,0)+1,FALSE)),"",VLOOKUP($A55,ES_P2b_0!$A$10:$AQ$100,MATCH(FIXED(K$6,0,TRUE),ES_P2b_0!$A$10:$AQ$10,0)+1,FALSE))</f>
        <v/>
      </c>
      <c r="L55" s="232" t="str">
        <f>IF(ISNA(VLOOKUP($A55,ES_P2b_0!$A$10:$AQ$100,MATCH(FIXED(L$6,0,TRUE),ES_P2b_0!$A$10:$AQ$10,0)+1,FALSE)),"",VLOOKUP($A55,ES_P2b_0!$A$10:$AQ$100,MATCH(FIXED(L$6,0,TRUE),ES_P2b_0!$A$10:$AQ$10,0)+1,FALSE))</f>
        <v/>
      </c>
      <c r="M55" s="232" t="str">
        <f>IF(ISNA(VLOOKUP($A55,ES_P2b_0!$A$10:$AQ$100,MATCH(FIXED(M$6,0,TRUE),ES_P2b_0!$A$10:$AQ$10,0)+1,FALSE)),"",VLOOKUP($A55,ES_P2b_0!$A$10:$AQ$100,MATCH(FIXED(M$6,0,TRUE),ES_P2b_0!$A$10:$AQ$10,0)+1,FALSE))</f>
        <v/>
      </c>
      <c r="N55" s="232" t="str">
        <f>IF(ISNA(VLOOKUP($A55,ES_P2b_0!$A$10:$AQ$100,MATCH(FIXED(N$6,0,TRUE),ES_P2b_0!$A$10:$AQ$10,0)+1,FALSE)),"",VLOOKUP($A55,ES_P2b_0!$A$10:$AQ$100,MATCH(FIXED(N$6,0,TRUE),ES_P2b_0!$A$10:$AQ$10,0)+1,FALSE))</f>
        <v/>
      </c>
      <c r="O55" s="232" t="str">
        <f>IF(ISNA(VLOOKUP($A55,ES_P2b_0!$A$10:$AQ$100,MATCH(FIXED(O$6,0,TRUE),ES_P2b_0!$A$10:$AQ$10,0)+1,FALSE)),"",VLOOKUP($A55,ES_P2b_0!$A$10:$AQ$100,MATCH(FIXED(O$6,0,TRUE),ES_P2b_0!$A$10:$AQ$10,0)+1,FALSE))</f>
        <v/>
      </c>
      <c r="P55" s="232" t="str">
        <f>IF(ISNA(VLOOKUP($A55,ES_P2b_0!$A$10:$AQ$100,MATCH(FIXED(P$6,0,TRUE),ES_P2b_0!$A$10:$AQ$10,0)+1,FALSE)),"",VLOOKUP($A55,ES_P2b_0!$A$10:$AQ$100,MATCH(FIXED(P$6,0,TRUE),ES_P2b_0!$A$10:$AQ$10,0)+1,FALSE))</f>
        <v/>
      </c>
      <c r="Q55" s="232" t="str">
        <f>IF(ISNA(VLOOKUP($A55,ES_P2b_0!$A$10:$AQ$100,MATCH(FIXED(Q$6,0,TRUE),ES_P2b_0!$A$10:$AQ$10,0)+1,FALSE)),"",VLOOKUP($A55,ES_P2b_0!$A$10:$AQ$100,MATCH(FIXED(Q$6,0,TRUE),ES_P2b_0!$A$10:$AQ$10,0)+1,FALSE))</f>
        <v/>
      </c>
      <c r="R55" s="232" t="str">
        <f>IF(ISNA(VLOOKUP($A55,ES_P2b_0!$A$10:$AQ$100,MATCH(FIXED(R$6,0,TRUE),ES_P2b_0!$A$10:$AQ$10,0)+1,FALSE)),"",VLOOKUP($A55,ES_P2b_0!$A$10:$AQ$100,MATCH(FIXED(R$6,0,TRUE),ES_P2b_0!$A$10:$AQ$10,0)+1,FALSE))</f>
        <v/>
      </c>
      <c r="S55" s="232" t="str">
        <f>IF(ISNA(VLOOKUP($A55,ES_P2b_0!$A$10:$AQ$100,MATCH(FIXED(S$6,0,TRUE),ES_P2b_0!$A$10:$AQ$10,0)+1,FALSE)),"",VLOOKUP($A55,ES_P2b_0!$A$10:$AQ$100,MATCH(FIXED(S$6,0,TRUE),ES_P2b_0!$A$10:$AQ$10,0)+1,FALSE))</f>
        <v/>
      </c>
      <c r="T55" s="232" t="str">
        <f>IF(ISNA(VLOOKUP($A55,ES_P2b_0!$A$10:$AQ$100,MATCH(FIXED(T$6,0,TRUE),ES_P2b_0!$A$10:$AQ$10,0)+1,FALSE)),"",VLOOKUP($A55,ES_P2b_0!$A$10:$AQ$100,MATCH(FIXED(T$6,0,TRUE),ES_P2b_0!$A$10:$AQ$10,0)+1,FALSE))</f>
        <v/>
      </c>
      <c r="U55" s="232" t="str">
        <f>IF(ISNA(VLOOKUP($A55,ES_P2b_0!$A$10:$AQ$100,MATCH(FIXED(U$6,0,TRUE),ES_P2b_0!$A$10:$AQ$10,0)+1,FALSE)),"",VLOOKUP($A55,ES_P2b_0!$A$10:$AQ$100,MATCH(FIXED(U$6,0,TRUE),ES_P2b_0!$A$10:$AQ$10,0)+1,FALSE))</f>
        <v/>
      </c>
      <c r="V55" s="232" t="str">
        <f>IF(ISNA(VLOOKUP($A55,ES_P2b_0!$A$10:$AQ$100,MATCH(FIXED(V$6,0,TRUE),ES_P2b_0!$A$10:$AQ$10,0)+1,FALSE)),"",VLOOKUP($A55,ES_P2b_0!$A$10:$AQ$100,MATCH(FIXED(V$6,0,TRUE),ES_P2b_0!$A$10:$AQ$10,0)+1,FALSE))</f>
        <v/>
      </c>
      <c r="W55" s="232" t="str">
        <f>IF(ISNA(VLOOKUP($A55,ES_P2b_0!$A$10:$AQ$100,MATCH(FIXED(W$6,0,TRUE),ES_P2b_0!$A$10:$AQ$10,0)+1,FALSE)),"",VLOOKUP($A55,ES_P2b_0!$A$10:$AQ$100,MATCH(FIXED(W$6,0,TRUE),ES_P2b_0!$A$10:$AQ$10,0)+1,FALSE))</f>
        <v/>
      </c>
    </row>
    <row r="56" spans="1:23">
      <c r="A56" s="230" t="str">
        <f>lookup!Z15</f>
        <v>France</v>
      </c>
      <c r="B56" s="232" t="str">
        <f>VLOOKUP(A56,lookup!$Z$2:$AA$77,2,FALSE)</f>
        <v>Γαλλία</v>
      </c>
      <c r="C56" s="232" t="str">
        <f>IF(ISNA(VLOOKUP($A56,ES_P2b_0!$A$10:$AQ$100,MATCH(FIXED(C$6,0,TRUE),ES_P2b_0!$A$10:$AQ$10,0)+1,FALSE)),"",VLOOKUP($A56,ES_P2b_0!$A$10:$AQ$100,MATCH(FIXED(C$6,0,TRUE),ES_P2b_0!$A$10:$AQ$10,0)+1,FALSE))</f>
        <v/>
      </c>
      <c r="D56" s="232" t="str">
        <f>IF(ISNA(VLOOKUP($A56,ES_P2b_0!$A$10:$AQ$100,MATCH(FIXED(D$6,0,TRUE),ES_P2b_0!$A$10:$AQ$10,0)+1,FALSE)),"",VLOOKUP($A56,ES_P2b_0!$A$10:$AQ$100,MATCH(FIXED(D$6,0,TRUE),ES_P2b_0!$A$10:$AQ$10,0)+1,FALSE))</f>
        <v/>
      </c>
      <c r="E56" s="232" t="str">
        <f>IF(ISNA(VLOOKUP($A56,ES_P2b_0!$A$10:$AQ$100,MATCH(FIXED(E$6,0,TRUE),ES_P2b_0!$A$10:$AQ$10,0)+1,FALSE)),"",VLOOKUP($A56,ES_P2b_0!$A$10:$AQ$100,MATCH(FIXED(E$6,0,TRUE),ES_P2b_0!$A$10:$AQ$10,0)+1,FALSE))</f>
        <v/>
      </c>
      <c r="F56" s="232" t="str">
        <f>IF(ISNA(VLOOKUP($A56,ES_P2b_0!$A$10:$AQ$100,MATCH(FIXED(F$6,0,TRUE),ES_P2b_0!$A$10:$AQ$10,0)+1,FALSE)),"",VLOOKUP($A56,ES_P2b_0!$A$10:$AQ$100,MATCH(FIXED(F$6,0,TRUE),ES_P2b_0!$A$10:$AQ$10,0)+1,FALSE))</f>
        <v/>
      </c>
      <c r="G56" s="232" t="str">
        <f>IF(ISNA(VLOOKUP($A56,ES_P2b_0!$A$10:$AQ$100,MATCH(FIXED(G$6,0,TRUE),ES_P2b_0!$A$10:$AQ$10,0)+1,FALSE)),"",VLOOKUP($A56,ES_P2b_0!$A$10:$AQ$100,MATCH(FIXED(G$6,0,TRUE),ES_P2b_0!$A$10:$AQ$10,0)+1,FALSE))</f>
        <v/>
      </c>
      <c r="H56" s="232" t="str">
        <f>IF(ISNA(VLOOKUP($A56,ES_P2b_0!$A$10:$AQ$100,MATCH(FIXED(H$6,0,TRUE),ES_P2b_0!$A$10:$AQ$10,0)+1,FALSE)),"",VLOOKUP($A56,ES_P2b_0!$A$10:$AQ$100,MATCH(FIXED(H$6,0,TRUE),ES_P2b_0!$A$10:$AQ$10,0)+1,FALSE))</f>
        <v/>
      </c>
      <c r="I56" s="232" t="str">
        <f>IF(ISNA(VLOOKUP($A56,ES_P2b_0!$A$10:$AQ$100,MATCH(FIXED(I$6,0,TRUE),ES_P2b_0!$A$10:$AQ$10,0)+1,FALSE)),"",VLOOKUP($A56,ES_P2b_0!$A$10:$AQ$100,MATCH(FIXED(I$6,0,TRUE),ES_P2b_0!$A$10:$AQ$10,0)+1,FALSE))</f>
        <v/>
      </c>
      <c r="J56" s="232" t="str">
        <f>IF(ISNA(VLOOKUP($A56,ES_P2b_0!$A$10:$AQ$100,MATCH(FIXED(J$6,0,TRUE),ES_P2b_0!$A$10:$AQ$10,0)+1,FALSE)),"",VLOOKUP($A56,ES_P2b_0!$A$10:$AQ$100,MATCH(FIXED(J$6,0,TRUE),ES_P2b_0!$A$10:$AQ$10,0)+1,FALSE))</f>
        <v/>
      </c>
      <c r="K56" s="232" t="str">
        <f>IF(ISNA(VLOOKUP($A56,ES_P2b_0!$A$10:$AQ$100,MATCH(FIXED(K$6,0,TRUE),ES_P2b_0!$A$10:$AQ$10,0)+1,FALSE)),"",VLOOKUP($A56,ES_P2b_0!$A$10:$AQ$100,MATCH(FIXED(K$6,0,TRUE),ES_P2b_0!$A$10:$AQ$10,0)+1,FALSE))</f>
        <v/>
      </c>
      <c r="L56" s="232" t="str">
        <f>IF(ISNA(VLOOKUP($A56,ES_P2b_0!$A$10:$AQ$100,MATCH(FIXED(L$6,0,TRUE),ES_P2b_0!$A$10:$AQ$10,0)+1,FALSE)),"",VLOOKUP($A56,ES_P2b_0!$A$10:$AQ$100,MATCH(FIXED(L$6,0,TRUE),ES_P2b_0!$A$10:$AQ$10,0)+1,FALSE))</f>
        <v/>
      </c>
      <c r="M56" s="232" t="str">
        <f>IF(ISNA(VLOOKUP($A56,ES_P2b_0!$A$10:$AQ$100,MATCH(FIXED(M$6,0,TRUE),ES_P2b_0!$A$10:$AQ$10,0)+1,FALSE)),"",VLOOKUP($A56,ES_P2b_0!$A$10:$AQ$100,MATCH(FIXED(M$6,0,TRUE),ES_P2b_0!$A$10:$AQ$10,0)+1,FALSE))</f>
        <v/>
      </c>
      <c r="N56" s="232" t="str">
        <f>IF(ISNA(VLOOKUP($A56,ES_P2b_0!$A$10:$AQ$100,MATCH(FIXED(N$6,0,TRUE),ES_P2b_0!$A$10:$AQ$10,0)+1,FALSE)),"",VLOOKUP($A56,ES_P2b_0!$A$10:$AQ$100,MATCH(FIXED(N$6,0,TRUE),ES_P2b_0!$A$10:$AQ$10,0)+1,FALSE))</f>
        <v/>
      </c>
      <c r="O56" s="232" t="str">
        <f>IF(ISNA(VLOOKUP($A56,ES_P2b_0!$A$10:$AQ$100,MATCH(FIXED(O$6,0,TRUE),ES_P2b_0!$A$10:$AQ$10,0)+1,FALSE)),"",VLOOKUP($A56,ES_P2b_0!$A$10:$AQ$100,MATCH(FIXED(O$6,0,TRUE),ES_P2b_0!$A$10:$AQ$10,0)+1,FALSE))</f>
        <v/>
      </c>
      <c r="P56" s="232" t="str">
        <f>IF(ISNA(VLOOKUP($A56,ES_P2b_0!$A$10:$AQ$100,MATCH(FIXED(P$6,0,TRUE),ES_P2b_0!$A$10:$AQ$10,0)+1,FALSE)),"",VLOOKUP($A56,ES_P2b_0!$A$10:$AQ$100,MATCH(FIXED(P$6,0,TRUE),ES_P2b_0!$A$10:$AQ$10,0)+1,FALSE))</f>
        <v/>
      </c>
      <c r="Q56" s="232" t="str">
        <f>IF(ISNA(VLOOKUP($A56,ES_P2b_0!$A$10:$AQ$100,MATCH(FIXED(Q$6,0,TRUE),ES_P2b_0!$A$10:$AQ$10,0)+1,FALSE)),"",VLOOKUP($A56,ES_P2b_0!$A$10:$AQ$100,MATCH(FIXED(Q$6,0,TRUE),ES_P2b_0!$A$10:$AQ$10,0)+1,FALSE))</f>
        <v/>
      </c>
      <c r="R56" s="232" t="str">
        <f>IF(ISNA(VLOOKUP($A56,ES_P2b_0!$A$10:$AQ$100,MATCH(FIXED(R$6,0,TRUE),ES_P2b_0!$A$10:$AQ$10,0)+1,FALSE)),"",VLOOKUP($A56,ES_P2b_0!$A$10:$AQ$100,MATCH(FIXED(R$6,0,TRUE),ES_P2b_0!$A$10:$AQ$10,0)+1,FALSE))</f>
        <v/>
      </c>
      <c r="S56" s="232" t="str">
        <f>IF(ISNA(VLOOKUP($A56,ES_P2b_0!$A$10:$AQ$100,MATCH(FIXED(S$6,0,TRUE),ES_P2b_0!$A$10:$AQ$10,0)+1,FALSE)),"",VLOOKUP($A56,ES_P2b_0!$A$10:$AQ$100,MATCH(FIXED(S$6,0,TRUE),ES_P2b_0!$A$10:$AQ$10,0)+1,FALSE))</f>
        <v/>
      </c>
      <c r="T56" s="232" t="str">
        <f>IF(ISNA(VLOOKUP($A56,ES_P2b_0!$A$10:$AQ$100,MATCH(FIXED(T$6,0,TRUE),ES_P2b_0!$A$10:$AQ$10,0)+1,FALSE)),"",VLOOKUP($A56,ES_P2b_0!$A$10:$AQ$100,MATCH(FIXED(T$6,0,TRUE),ES_P2b_0!$A$10:$AQ$10,0)+1,FALSE))</f>
        <v/>
      </c>
      <c r="U56" s="232" t="str">
        <f>IF(ISNA(VLOOKUP($A56,ES_P2b_0!$A$10:$AQ$100,MATCH(FIXED(U$6,0,TRUE),ES_P2b_0!$A$10:$AQ$10,0)+1,FALSE)),"",VLOOKUP($A56,ES_P2b_0!$A$10:$AQ$100,MATCH(FIXED(U$6,0,TRUE),ES_P2b_0!$A$10:$AQ$10,0)+1,FALSE))</f>
        <v/>
      </c>
      <c r="V56" s="232" t="str">
        <f>IF(ISNA(VLOOKUP($A56,ES_P2b_0!$A$10:$AQ$100,MATCH(FIXED(V$6,0,TRUE),ES_P2b_0!$A$10:$AQ$10,0)+1,FALSE)),"",VLOOKUP($A56,ES_P2b_0!$A$10:$AQ$100,MATCH(FIXED(V$6,0,TRUE),ES_P2b_0!$A$10:$AQ$10,0)+1,FALSE))</f>
        <v/>
      </c>
      <c r="W56" s="232" t="str">
        <f>IF(ISNA(VLOOKUP($A56,ES_P2b_0!$A$10:$AQ$100,MATCH(FIXED(W$6,0,TRUE),ES_P2b_0!$A$10:$AQ$10,0)+1,FALSE)),"",VLOOKUP($A56,ES_P2b_0!$A$10:$AQ$100,MATCH(FIXED(W$6,0,TRUE),ES_P2b_0!$A$10:$AQ$10,0)+1,FALSE))</f>
        <v/>
      </c>
    </row>
    <row r="57" spans="1:23">
      <c r="A57" s="230" t="str">
        <f>lookup!Z16</f>
        <v>Croatia</v>
      </c>
      <c r="B57" s="232" t="str">
        <f>VLOOKUP(A57,lookup!$Z$2:$AA$77,2,FALSE)</f>
        <v>Κροατία</v>
      </c>
      <c r="C57" s="232" t="str">
        <f>IF(ISNA(VLOOKUP($A57,ES_P2b_0!$A$10:$AQ$100,MATCH(FIXED(C$6,0,TRUE),ES_P2b_0!$A$10:$AQ$10,0)+1,FALSE)),"",VLOOKUP($A57,ES_P2b_0!$A$10:$AQ$100,MATCH(FIXED(C$6,0,TRUE),ES_P2b_0!$A$10:$AQ$10,0)+1,FALSE))</f>
        <v/>
      </c>
      <c r="D57" s="232" t="str">
        <f>IF(ISNA(VLOOKUP($A57,ES_P2b_0!$A$10:$AQ$100,MATCH(FIXED(D$6,0,TRUE),ES_P2b_0!$A$10:$AQ$10,0)+1,FALSE)),"",VLOOKUP($A57,ES_P2b_0!$A$10:$AQ$100,MATCH(FIXED(D$6,0,TRUE),ES_P2b_0!$A$10:$AQ$10,0)+1,FALSE))</f>
        <v/>
      </c>
      <c r="E57" s="232" t="str">
        <f>IF(ISNA(VLOOKUP($A57,ES_P2b_0!$A$10:$AQ$100,MATCH(FIXED(E$6,0,TRUE),ES_P2b_0!$A$10:$AQ$10,0)+1,FALSE)),"",VLOOKUP($A57,ES_P2b_0!$A$10:$AQ$100,MATCH(FIXED(E$6,0,TRUE),ES_P2b_0!$A$10:$AQ$10,0)+1,FALSE))</f>
        <v/>
      </c>
      <c r="F57" s="232" t="str">
        <f>IF(ISNA(VLOOKUP($A57,ES_P2b_0!$A$10:$AQ$100,MATCH(FIXED(F$6,0,TRUE),ES_P2b_0!$A$10:$AQ$10,0)+1,FALSE)),"",VLOOKUP($A57,ES_P2b_0!$A$10:$AQ$100,MATCH(FIXED(F$6,0,TRUE),ES_P2b_0!$A$10:$AQ$10,0)+1,FALSE))</f>
        <v/>
      </c>
      <c r="G57" s="232" t="str">
        <f>IF(ISNA(VLOOKUP($A57,ES_P2b_0!$A$10:$AQ$100,MATCH(FIXED(G$6,0,TRUE),ES_P2b_0!$A$10:$AQ$10,0)+1,FALSE)),"",VLOOKUP($A57,ES_P2b_0!$A$10:$AQ$100,MATCH(FIXED(G$6,0,TRUE),ES_P2b_0!$A$10:$AQ$10,0)+1,FALSE))</f>
        <v/>
      </c>
      <c r="H57" s="232" t="str">
        <f>IF(ISNA(VLOOKUP($A57,ES_P2b_0!$A$10:$AQ$100,MATCH(FIXED(H$6,0,TRUE),ES_P2b_0!$A$10:$AQ$10,0)+1,FALSE)),"",VLOOKUP($A57,ES_P2b_0!$A$10:$AQ$100,MATCH(FIXED(H$6,0,TRUE),ES_P2b_0!$A$10:$AQ$10,0)+1,FALSE))</f>
        <v/>
      </c>
      <c r="I57" s="232" t="str">
        <f>IF(ISNA(VLOOKUP($A57,ES_P2b_0!$A$10:$AQ$100,MATCH(FIXED(I$6,0,TRUE),ES_P2b_0!$A$10:$AQ$10,0)+1,FALSE)),"",VLOOKUP($A57,ES_P2b_0!$A$10:$AQ$100,MATCH(FIXED(I$6,0,TRUE),ES_P2b_0!$A$10:$AQ$10,0)+1,FALSE))</f>
        <v/>
      </c>
      <c r="J57" s="232" t="str">
        <f>IF(ISNA(VLOOKUP($A57,ES_P2b_0!$A$10:$AQ$100,MATCH(FIXED(J$6,0,TRUE),ES_P2b_0!$A$10:$AQ$10,0)+1,FALSE)),"",VLOOKUP($A57,ES_P2b_0!$A$10:$AQ$100,MATCH(FIXED(J$6,0,TRUE),ES_P2b_0!$A$10:$AQ$10,0)+1,FALSE))</f>
        <v/>
      </c>
      <c r="K57" s="232" t="str">
        <f>IF(ISNA(VLOOKUP($A57,ES_P2b_0!$A$10:$AQ$100,MATCH(FIXED(K$6,0,TRUE),ES_P2b_0!$A$10:$AQ$10,0)+1,FALSE)),"",VLOOKUP($A57,ES_P2b_0!$A$10:$AQ$100,MATCH(FIXED(K$6,0,TRUE),ES_P2b_0!$A$10:$AQ$10,0)+1,FALSE))</f>
        <v/>
      </c>
      <c r="L57" s="232" t="str">
        <f>IF(ISNA(VLOOKUP($A57,ES_P2b_0!$A$10:$AQ$100,MATCH(FIXED(L$6,0,TRUE),ES_P2b_0!$A$10:$AQ$10,0)+1,FALSE)),"",VLOOKUP($A57,ES_P2b_0!$A$10:$AQ$100,MATCH(FIXED(L$6,0,TRUE),ES_P2b_0!$A$10:$AQ$10,0)+1,FALSE))</f>
        <v/>
      </c>
      <c r="M57" s="232" t="str">
        <f>IF(ISNA(VLOOKUP($A57,ES_P2b_0!$A$10:$AQ$100,MATCH(FIXED(M$6,0,TRUE),ES_P2b_0!$A$10:$AQ$10,0)+1,FALSE)),"",VLOOKUP($A57,ES_P2b_0!$A$10:$AQ$100,MATCH(FIXED(M$6,0,TRUE),ES_P2b_0!$A$10:$AQ$10,0)+1,FALSE))</f>
        <v/>
      </c>
      <c r="N57" s="232" t="str">
        <f>IF(ISNA(VLOOKUP($A57,ES_P2b_0!$A$10:$AQ$100,MATCH(FIXED(N$6,0,TRUE),ES_P2b_0!$A$10:$AQ$10,0)+1,FALSE)),"",VLOOKUP($A57,ES_P2b_0!$A$10:$AQ$100,MATCH(FIXED(N$6,0,TRUE),ES_P2b_0!$A$10:$AQ$10,0)+1,FALSE))</f>
        <v/>
      </c>
      <c r="O57" s="232" t="str">
        <f>IF(ISNA(VLOOKUP($A57,ES_P2b_0!$A$10:$AQ$100,MATCH(FIXED(O$6,0,TRUE),ES_P2b_0!$A$10:$AQ$10,0)+1,FALSE)),"",VLOOKUP($A57,ES_P2b_0!$A$10:$AQ$100,MATCH(FIXED(O$6,0,TRUE),ES_P2b_0!$A$10:$AQ$10,0)+1,FALSE))</f>
        <v/>
      </c>
      <c r="P57" s="232" t="str">
        <f>IF(ISNA(VLOOKUP($A57,ES_P2b_0!$A$10:$AQ$100,MATCH(FIXED(P$6,0,TRUE),ES_P2b_0!$A$10:$AQ$10,0)+1,FALSE)),"",VLOOKUP($A57,ES_P2b_0!$A$10:$AQ$100,MATCH(FIXED(P$6,0,TRUE),ES_P2b_0!$A$10:$AQ$10,0)+1,FALSE))</f>
        <v/>
      </c>
      <c r="Q57" s="232" t="str">
        <f>IF(ISNA(VLOOKUP($A57,ES_P2b_0!$A$10:$AQ$100,MATCH(FIXED(Q$6,0,TRUE),ES_P2b_0!$A$10:$AQ$10,0)+1,FALSE)),"",VLOOKUP($A57,ES_P2b_0!$A$10:$AQ$100,MATCH(FIXED(Q$6,0,TRUE),ES_P2b_0!$A$10:$AQ$10,0)+1,FALSE))</f>
        <v/>
      </c>
      <c r="R57" s="232" t="str">
        <f>IF(ISNA(VLOOKUP($A57,ES_P2b_0!$A$10:$AQ$100,MATCH(FIXED(R$6,0,TRUE),ES_P2b_0!$A$10:$AQ$10,0)+1,FALSE)),"",VLOOKUP($A57,ES_P2b_0!$A$10:$AQ$100,MATCH(FIXED(R$6,0,TRUE),ES_P2b_0!$A$10:$AQ$10,0)+1,FALSE))</f>
        <v/>
      </c>
      <c r="S57" s="232" t="str">
        <f>IF(ISNA(VLOOKUP($A57,ES_P2b_0!$A$10:$AQ$100,MATCH(FIXED(S$6,0,TRUE),ES_P2b_0!$A$10:$AQ$10,0)+1,FALSE)),"",VLOOKUP($A57,ES_P2b_0!$A$10:$AQ$100,MATCH(FIXED(S$6,0,TRUE),ES_P2b_0!$A$10:$AQ$10,0)+1,FALSE))</f>
        <v/>
      </c>
      <c r="T57" s="232" t="str">
        <f>IF(ISNA(VLOOKUP($A57,ES_P2b_0!$A$10:$AQ$100,MATCH(FIXED(T$6,0,TRUE),ES_P2b_0!$A$10:$AQ$10,0)+1,FALSE)),"",VLOOKUP($A57,ES_P2b_0!$A$10:$AQ$100,MATCH(FIXED(T$6,0,TRUE),ES_P2b_0!$A$10:$AQ$10,0)+1,FALSE))</f>
        <v/>
      </c>
      <c r="U57" s="232" t="str">
        <f>IF(ISNA(VLOOKUP($A57,ES_P2b_0!$A$10:$AQ$100,MATCH(FIXED(U$6,0,TRUE),ES_P2b_0!$A$10:$AQ$10,0)+1,FALSE)),"",VLOOKUP($A57,ES_P2b_0!$A$10:$AQ$100,MATCH(FIXED(U$6,0,TRUE),ES_P2b_0!$A$10:$AQ$10,0)+1,FALSE))</f>
        <v/>
      </c>
      <c r="V57" s="232" t="str">
        <f>IF(ISNA(VLOOKUP($A57,ES_P2b_0!$A$10:$AQ$100,MATCH(FIXED(V$6,0,TRUE),ES_P2b_0!$A$10:$AQ$10,0)+1,FALSE)),"",VLOOKUP($A57,ES_P2b_0!$A$10:$AQ$100,MATCH(FIXED(V$6,0,TRUE),ES_P2b_0!$A$10:$AQ$10,0)+1,FALSE))</f>
        <v/>
      </c>
      <c r="W57" s="232" t="str">
        <f>IF(ISNA(VLOOKUP($A57,ES_P2b_0!$A$10:$AQ$100,MATCH(FIXED(W$6,0,TRUE),ES_P2b_0!$A$10:$AQ$10,0)+1,FALSE)),"",VLOOKUP($A57,ES_P2b_0!$A$10:$AQ$100,MATCH(FIXED(W$6,0,TRUE),ES_P2b_0!$A$10:$AQ$10,0)+1,FALSE))</f>
        <v/>
      </c>
    </row>
    <row r="58" spans="1:23">
      <c r="A58" s="230" t="str">
        <f>lookup!Z17</f>
        <v>Italy</v>
      </c>
      <c r="B58" s="232" t="str">
        <f>VLOOKUP(A58,lookup!$Z$2:$AA$77,2,FALSE)</f>
        <v>Ιταλία</v>
      </c>
      <c r="C58" s="232" t="str">
        <f>IF(ISNA(VLOOKUP($A58,ES_P2b_0!$A$10:$AQ$100,MATCH(FIXED(C$6,0,TRUE),ES_P2b_0!$A$10:$AQ$10,0)+1,FALSE)),"",VLOOKUP($A58,ES_P2b_0!$A$10:$AQ$100,MATCH(FIXED(C$6,0,TRUE),ES_P2b_0!$A$10:$AQ$10,0)+1,FALSE))</f>
        <v/>
      </c>
      <c r="D58" s="232" t="str">
        <f>IF(ISNA(VLOOKUP($A58,ES_P2b_0!$A$10:$AQ$100,MATCH(FIXED(D$6,0,TRUE),ES_P2b_0!$A$10:$AQ$10,0)+1,FALSE)),"",VLOOKUP($A58,ES_P2b_0!$A$10:$AQ$100,MATCH(FIXED(D$6,0,TRUE),ES_P2b_0!$A$10:$AQ$10,0)+1,FALSE))</f>
        <v/>
      </c>
      <c r="E58" s="232" t="str">
        <f>IF(ISNA(VLOOKUP($A58,ES_P2b_0!$A$10:$AQ$100,MATCH(FIXED(E$6,0,TRUE),ES_P2b_0!$A$10:$AQ$10,0)+1,FALSE)),"",VLOOKUP($A58,ES_P2b_0!$A$10:$AQ$100,MATCH(FIXED(E$6,0,TRUE),ES_P2b_0!$A$10:$AQ$10,0)+1,FALSE))</f>
        <v/>
      </c>
      <c r="F58" s="232" t="str">
        <f>IF(ISNA(VLOOKUP($A58,ES_P2b_0!$A$10:$AQ$100,MATCH(FIXED(F$6,0,TRUE),ES_P2b_0!$A$10:$AQ$10,0)+1,FALSE)),"",VLOOKUP($A58,ES_P2b_0!$A$10:$AQ$100,MATCH(FIXED(F$6,0,TRUE),ES_P2b_0!$A$10:$AQ$10,0)+1,FALSE))</f>
        <v/>
      </c>
      <c r="G58" s="232" t="str">
        <f>IF(ISNA(VLOOKUP($A58,ES_P2b_0!$A$10:$AQ$100,MATCH(FIXED(G$6,0,TRUE),ES_P2b_0!$A$10:$AQ$10,0)+1,FALSE)),"",VLOOKUP($A58,ES_P2b_0!$A$10:$AQ$100,MATCH(FIXED(G$6,0,TRUE),ES_P2b_0!$A$10:$AQ$10,0)+1,FALSE))</f>
        <v/>
      </c>
      <c r="H58" s="232" t="str">
        <f>IF(ISNA(VLOOKUP($A58,ES_P2b_0!$A$10:$AQ$100,MATCH(FIXED(H$6,0,TRUE),ES_P2b_0!$A$10:$AQ$10,0)+1,FALSE)),"",VLOOKUP($A58,ES_P2b_0!$A$10:$AQ$100,MATCH(FIXED(H$6,0,TRUE),ES_P2b_0!$A$10:$AQ$10,0)+1,FALSE))</f>
        <v/>
      </c>
      <c r="I58" s="232" t="str">
        <f>IF(ISNA(VLOOKUP($A58,ES_P2b_0!$A$10:$AQ$100,MATCH(FIXED(I$6,0,TRUE),ES_P2b_0!$A$10:$AQ$10,0)+1,FALSE)),"",VLOOKUP($A58,ES_P2b_0!$A$10:$AQ$100,MATCH(FIXED(I$6,0,TRUE),ES_P2b_0!$A$10:$AQ$10,0)+1,FALSE))</f>
        <v/>
      </c>
      <c r="J58" s="232" t="str">
        <f>IF(ISNA(VLOOKUP($A58,ES_P2b_0!$A$10:$AQ$100,MATCH(FIXED(J$6,0,TRUE),ES_P2b_0!$A$10:$AQ$10,0)+1,FALSE)),"",VLOOKUP($A58,ES_P2b_0!$A$10:$AQ$100,MATCH(FIXED(J$6,0,TRUE),ES_P2b_0!$A$10:$AQ$10,0)+1,FALSE))</f>
        <v/>
      </c>
      <c r="K58" s="232" t="str">
        <f>IF(ISNA(VLOOKUP($A58,ES_P2b_0!$A$10:$AQ$100,MATCH(FIXED(K$6,0,TRUE),ES_P2b_0!$A$10:$AQ$10,0)+1,FALSE)),"",VLOOKUP($A58,ES_P2b_0!$A$10:$AQ$100,MATCH(FIXED(K$6,0,TRUE),ES_P2b_0!$A$10:$AQ$10,0)+1,FALSE))</f>
        <v/>
      </c>
      <c r="L58" s="232" t="str">
        <f>IF(ISNA(VLOOKUP($A58,ES_P2b_0!$A$10:$AQ$100,MATCH(FIXED(L$6,0,TRUE),ES_P2b_0!$A$10:$AQ$10,0)+1,FALSE)),"",VLOOKUP($A58,ES_P2b_0!$A$10:$AQ$100,MATCH(FIXED(L$6,0,TRUE),ES_P2b_0!$A$10:$AQ$10,0)+1,FALSE))</f>
        <v/>
      </c>
      <c r="M58" s="232" t="str">
        <f>IF(ISNA(VLOOKUP($A58,ES_P2b_0!$A$10:$AQ$100,MATCH(FIXED(M$6,0,TRUE),ES_P2b_0!$A$10:$AQ$10,0)+1,FALSE)),"",VLOOKUP($A58,ES_P2b_0!$A$10:$AQ$100,MATCH(FIXED(M$6,0,TRUE),ES_P2b_0!$A$10:$AQ$10,0)+1,FALSE))</f>
        <v/>
      </c>
      <c r="N58" s="232" t="str">
        <f>IF(ISNA(VLOOKUP($A58,ES_P2b_0!$A$10:$AQ$100,MATCH(FIXED(N$6,0,TRUE),ES_P2b_0!$A$10:$AQ$10,0)+1,FALSE)),"",VLOOKUP($A58,ES_P2b_0!$A$10:$AQ$100,MATCH(FIXED(N$6,0,TRUE),ES_P2b_0!$A$10:$AQ$10,0)+1,FALSE))</f>
        <v/>
      </c>
      <c r="O58" s="232" t="str">
        <f>IF(ISNA(VLOOKUP($A58,ES_P2b_0!$A$10:$AQ$100,MATCH(FIXED(O$6,0,TRUE),ES_P2b_0!$A$10:$AQ$10,0)+1,FALSE)),"",VLOOKUP($A58,ES_P2b_0!$A$10:$AQ$100,MATCH(FIXED(O$6,0,TRUE),ES_P2b_0!$A$10:$AQ$10,0)+1,FALSE))</f>
        <v/>
      </c>
      <c r="P58" s="232" t="str">
        <f>IF(ISNA(VLOOKUP($A58,ES_P2b_0!$A$10:$AQ$100,MATCH(FIXED(P$6,0,TRUE),ES_P2b_0!$A$10:$AQ$10,0)+1,FALSE)),"",VLOOKUP($A58,ES_P2b_0!$A$10:$AQ$100,MATCH(FIXED(P$6,0,TRUE),ES_P2b_0!$A$10:$AQ$10,0)+1,FALSE))</f>
        <v/>
      </c>
      <c r="Q58" s="232" t="str">
        <f>IF(ISNA(VLOOKUP($A58,ES_P2b_0!$A$10:$AQ$100,MATCH(FIXED(Q$6,0,TRUE),ES_P2b_0!$A$10:$AQ$10,0)+1,FALSE)),"",VLOOKUP($A58,ES_P2b_0!$A$10:$AQ$100,MATCH(FIXED(Q$6,0,TRUE),ES_P2b_0!$A$10:$AQ$10,0)+1,FALSE))</f>
        <v/>
      </c>
      <c r="R58" s="232" t="str">
        <f>IF(ISNA(VLOOKUP($A58,ES_P2b_0!$A$10:$AQ$100,MATCH(FIXED(R$6,0,TRUE),ES_P2b_0!$A$10:$AQ$10,0)+1,FALSE)),"",VLOOKUP($A58,ES_P2b_0!$A$10:$AQ$100,MATCH(FIXED(R$6,0,TRUE),ES_P2b_0!$A$10:$AQ$10,0)+1,FALSE))</f>
        <v/>
      </c>
      <c r="S58" s="232" t="str">
        <f>IF(ISNA(VLOOKUP($A58,ES_P2b_0!$A$10:$AQ$100,MATCH(FIXED(S$6,0,TRUE),ES_P2b_0!$A$10:$AQ$10,0)+1,FALSE)),"",VLOOKUP($A58,ES_P2b_0!$A$10:$AQ$100,MATCH(FIXED(S$6,0,TRUE),ES_P2b_0!$A$10:$AQ$10,0)+1,FALSE))</f>
        <v/>
      </c>
      <c r="T58" s="232" t="str">
        <f>IF(ISNA(VLOOKUP($A58,ES_P2b_0!$A$10:$AQ$100,MATCH(FIXED(T$6,0,TRUE),ES_P2b_0!$A$10:$AQ$10,0)+1,FALSE)),"",VLOOKUP($A58,ES_P2b_0!$A$10:$AQ$100,MATCH(FIXED(T$6,0,TRUE),ES_P2b_0!$A$10:$AQ$10,0)+1,FALSE))</f>
        <v/>
      </c>
      <c r="U58" s="232" t="str">
        <f>IF(ISNA(VLOOKUP($A58,ES_P2b_0!$A$10:$AQ$100,MATCH(FIXED(U$6,0,TRUE),ES_P2b_0!$A$10:$AQ$10,0)+1,FALSE)),"",VLOOKUP($A58,ES_P2b_0!$A$10:$AQ$100,MATCH(FIXED(U$6,0,TRUE),ES_P2b_0!$A$10:$AQ$10,0)+1,FALSE))</f>
        <v/>
      </c>
      <c r="V58" s="232" t="str">
        <f>IF(ISNA(VLOOKUP($A58,ES_P2b_0!$A$10:$AQ$100,MATCH(FIXED(V$6,0,TRUE),ES_P2b_0!$A$10:$AQ$10,0)+1,FALSE)),"",VLOOKUP($A58,ES_P2b_0!$A$10:$AQ$100,MATCH(FIXED(V$6,0,TRUE),ES_P2b_0!$A$10:$AQ$10,0)+1,FALSE))</f>
        <v/>
      </c>
      <c r="W58" s="232" t="str">
        <f>IF(ISNA(VLOOKUP($A58,ES_P2b_0!$A$10:$AQ$100,MATCH(FIXED(W$6,0,TRUE),ES_P2b_0!$A$10:$AQ$10,0)+1,FALSE)),"",VLOOKUP($A58,ES_P2b_0!$A$10:$AQ$100,MATCH(FIXED(W$6,0,TRUE),ES_P2b_0!$A$10:$AQ$10,0)+1,FALSE))</f>
        <v/>
      </c>
    </row>
    <row r="59" spans="1:23">
      <c r="A59" s="230" t="str">
        <f>lookup!Z18</f>
        <v>Cyprus</v>
      </c>
      <c r="B59" s="232" t="str">
        <f>VLOOKUP(A59,lookup!$Z$2:$AA$77,2,FALSE)</f>
        <v>Κύπρος</v>
      </c>
      <c r="C59" s="232" t="str">
        <f>IF(ISNA(VLOOKUP($A59,ES_P2b_0!$A$10:$AQ$100,MATCH(FIXED(C$6,0,TRUE),ES_P2b_0!$A$10:$AQ$10,0)+1,FALSE)),"",VLOOKUP($A59,ES_P2b_0!$A$10:$AQ$100,MATCH(FIXED(C$6,0,TRUE),ES_P2b_0!$A$10:$AQ$10,0)+1,FALSE))</f>
        <v/>
      </c>
      <c r="D59" s="232" t="str">
        <f>IF(ISNA(VLOOKUP($A59,ES_P2b_0!$A$10:$AQ$100,MATCH(FIXED(D$6,0,TRUE),ES_P2b_0!$A$10:$AQ$10,0)+1,FALSE)),"",VLOOKUP($A59,ES_P2b_0!$A$10:$AQ$100,MATCH(FIXED(D$6,0,TRUE),ES_P2b_0!$A$10:$AQ$10,0)+1,FALSE))</f>
        <v/>
      </c>
      <c r="E59" s="232" t="str">
        <f>IF(ISNA(VLOOKUP($A59,ES_P2b_0!$A$10:$AQ$100,MATCH(FIXED(E$6,0,TRUE),ES_P2b_0!$A$10:$AQ$10,0)+1,FALSE)),"",VLOOKUP($A59,ES_P2b_0!$A$10:$AQ$100,MATCH(FIXED(E$6,0,TRUE),ES_P2b_0!$A$10:$AQ$10,0)+1,FALSE))</f>
        <v/>
      </c>
      <c r="F59" s="232" t="str">
        <f>IF(ISNA(VLOOKUP($A59,ES_P2b_0!$A$10:$AQ$100,MATCH(FIXED(F$6,0,TRUE),ES_P2b_0!$A$10:$AQ$10,0)+1,FALSE)),"",VLOOKUP($A59,ES_P2b_0!$A$10:$AQ$100,MATCH(FIXED(F$6,0,TRUE),ES_P2b_0!$A$10:$AQ$10,0)+1,FALSE))</f>
        <v/>
      </c>
      <c r="G59" s="232" t="str">
        <f>IF(ISNA(VLOOKUP($A59,ES_P2b_0!$A$10:$AQ$100,MATCH(FIXED(G$6,0,TRUE),ES_P2b_0!$A$10:$AQ$10,0)+1,FALSE)),"",VLOOKUP($A59,ES_P2b_0!$A$10:$AQ$100,MATCH(FIXED(G$6,0,TRUE),ES_P2b_0!$A$10:$AQ$10,0)+1,FALSE))</f>
        <v/>
      </c>
      <c r="H59" s="232" t="str">
        <f>IF(ISNA(VLOOKUP($A59,ES_P2b_0!$A$10:$AQ$100,MATCH(FIXED(H$6,0,TRUE),ES_P2b_0!$A$10:$AQ$10,0)+1,FALSE)),"",VLOOKUP($A59,ES_P2b_0!$A$10:$AQ$100,MATCH(FIXED(H$6,0,TRUE),ES_P2b_0!$A$10:$AQ$10,0)+1,FALSE))</f>
        <v/>
      </c>
      <c r="I59" s="232" t="str">
        <f>IF(ISNA(VLOOKUP($A59,ES_P2b_0!$A$10:$AQ$100,MATCH(FIXED(I$6,0,TRUE),ES_P2b_0!$A$10:$AQ$10,0)+1,FALSE)),"",VLOOKUP($A59,ES_P2b_0!$A$10:$AQ$100,MATCH(FIXED(I$6,0,TRUE),ES_P2b_0!$A$10:$AQ$10,0)+1,FALSE))</f>
        <v/>
      </c>
      <c r="J59" s="232" t="str">
        <f>IF(ISNA(VLOOKUP($A59,ES_P2b_0!$A$10:$AQ$100,MATCH(FIXED(J$6,0,TRUE),ES_P2b_0!$A$10:$AQ$10,0)+1,FALSE)),"",VLOOKUP($A59,ES_P2b_0!$A$10:$AQ$100,MATCH(FIXED(J$6,0,TRUE),ES_P2b_0!$A$10:$AQ$10,0)+1,FALSE))</f>
        <v/>
      </c>
      <c r="K59" s="232" t="str">
        <f>IF(ISNA(VLOOKUP($A59,ES_P2b_0!$A$10:$AQ$100,MATCH(FIXED(K$6,0,TRUE),ES_P2b_0!$A$10:$AQ$10,0)+1,FALSE)),"",VLOOKUP($A59,ES_P2b_0!$A$10:$AQ$100,MATCH(FIXED(K$6,0,TRUE),ES_P2b_0!$A$10:$AQ$10,0)+1,FALSE))</f>
        <v/>
      </c>
      <c r="L59" s="232" t="str">
        <f>IF(ISNA(VLOOKUP($A59,ES_P2b_0!$A$10:$AQ$100,MATCH(FIXED(L$6,0,TRUE),ES_P2b_0!$A$10:$AQ$10,0)+1,FALSE)),"",VLOOKUP($A59,ES_P2b_0!$A$10:$AQ$100,MATCH(FIXED(L$6,0,TRUE),ES_P2b_0!$A$10:$AQ$10,0)+1,FALSE))</f>
        <v/>
      </c>
      <c r="M59" s="232" t="str">
        <f>IF(ISNA(VLOOKUP($A59,ES_P2b_0!$A$10:$AQ$100,MATCH(FIXED(M$6,0,TRUE),ES_P2b_0!$A$10:$AQ$10,0)+1,FALSE)),"",VLOOKUP($A59,ES_P2b_0!$A$10:$AQ$100,MATCH(FIXED(M$6,0,TRUE),ES_P2b_0!$A$10:$AQ$10,0)+1,FALSE))</f>
        <v/>
      </c>
      <c r="N59" s="232" t="str">
        <f>IF(ISNA(VLOOKUP($A59,ES_P2b_0!$A$10:$AQ$100,MATCH(FIXED(N$6,0,TRUE),ES_P2b_0!$A$10:$AQ$10,0)+1,FALSE)),"",VLOOKUP($A59,ES_P2b_0!$A$10:$AQ$100,MATCH(FIXED(N$6,0,TRUE),ES_P2b_0!$A$10:$AQ$10,0)+1,FALSE))</f>
        <v/>
      </c>
      <c r="O59" s="232" t="str">
        <f>IF(ISNA(VLOOKUP($A59,ES_P2b_0!$A$10:$AQ$100,MATCH(FIXED(O$6,0,TRUE),ES_P2b_0!$A$10:$AQ$10,0)+1,FALSE)),"",VLOOKUP($A59,ES_P2b_0!$A$10:$AQ$100,MATCH(FIXED(O$6,0,TRUE),ES_P2b_0!$A$10:$AQ$10,0)+1,FALSE))</f>
        <v/>
      </c>
      <c r="P59" s="232" t="str">
        <f>IF(ISNA(VLOOKUP($A59,ES_P2b_0!$A$10:$AQ$100,MATCH(FIXED(P$6,0,TRUE),ES_P2b_0!$A$10:$AQ$10,0)+1,FALSE)),"",VLOOKUP($A59,ES_P2b_0!$A$10:$AQ$100,MATCH(FIXED(P$6,0,TRUE),ES_P2b_0!$A$10:$AQ$10,0)+1,FALSE))</f>
        <v/>
      </c>
      <c r="Q59" s="232" t="str">
        <f>IF(ISNA(VLOOKUP($A59,ES_P2b_0!$A$10:$AQ$100,MATCH(FIXED(Q$6,0,TRUE),ES_P2b_0!$A$10:$AQ$10,0)+1,FALSE)),"",VLOOKUP($A59,ES_P2b_0!$A$10:$AQ$100,MATCH(FIXED(Q$6,0,TRUE),ES_P2b_0!$A$10:$AQ$10,0)+1,FALSE))</f>
        <v/>
      </c>
      <c r="R59" s="232" t="str">
        <f>IF(ISNA(VLOOKUP($A59,ES_P2b_0!$A$10:$AQ$100,MATCH(FIXED(R$6,0,TRUE),ES_P2b_0!$A$10:$AQ$10,0)+1,FALSE)),"",VLOOKUP($A59,ES_P2b_0!$A$10:$AQ$100,MATCH(FIXED(R$6,0,TRUE),ES_P2b_0!$A$10:$AQ$10,0)+1,FALSE))</f>
        <v/>
      </c>
      <c r="S59" s="232" t="str">
        <f>IF(ISNA(VLOOKUP($A59,ES_P2b_0!$A$10:$AQ$100,MATCH(FIXED(S$6,0,TRUE),ES_P2b_0!$A$10:$AQ$10,0)+1,FALSE)),"",VLOOKUP($A59,ES_P2b_0!$A$10:$AQ$100,MATCH(FIXED(S$6,0,TRUE),ES_P2b_0!$A$10:$AQ$10,0)+1,FALSE))</f>
        <v/>
      </c>
      <c r="T59" s="232" t="str">
        <f>IF(ISNA(VLOOKUP($A59,ES_P2b_0!$A$10:$AQ$100,MATCH(FIXED(T$6,0,TRUE),ES_P2b_0!$A$10:$AQ$10,0)+1,FALSE)),"",VLOOKUP($A59,ES_P2b_0!$A$10:$AQ$100,MATCH(FIXED(T$6,0,TRUE),ES_P2b_0!$A$10:$AQ$10,0)+1,FALSE))</f>
        <v/>
      </c>
      <c r="U59" s="232" t="str">
        <f>IF(ISNA(VLOOKUP($A59,ES_P2b_0!$A$10:$AQ$100,MATCH(FIXED(U$6,0,TRUE),ES_P2b_0!$A$10:$AQ$10,0)+1,FALSE)),"",VLOOKUP($A59,ES_P2b_0!$A$10:$AQ$100,MATCH(FIXED(U$6,0,TRUE),ES_P2b_0!$A$10:$AQ$10,0)+1,FALSE))</f>
        <v/>
      </c>
      <c r="V59" s="232" t="str">
        <f>IF(ISNA(VLOOKUP($A59,ES_P2b_0!$A$10:$AQ$100,MATCH(FIXED(V$6,0,TRUE),ES_P2b_0!$A$10:$AQ$10,0)+1,FALSE)),"",VLOOKUP($A59,ES_P2b_0!$A$10:$AQ$100,MATCH(FIXED(V$6,0,TRUE),ES_P2b_0!$A$10:$AQ$10,0)+1,FALSE))</f>
        <v/>
      </c>
      <c r="W59" s="232" t="str">
        <f>IF(ISNA(VLOOKUP($A59,ES_P2b_0!$A$10:$AQ$100,MATCH(FIXED(W$6,0,TRUE),ES_P2b_0!$A$10:$AQ$10,0)+1,FALSE)),"",VLOOKUP($A59,ES_P2b_0!$A$10:$AQ$100,MATCH(FIXED(W$6,0,TRUE),ES_P2b_0!$A$10:$AQ$10,0)+1,FALSE))</f>
        <v/>
      </c>
    </row>
    <row r="60" spans="1:23">
      <c r="A60" s="230" t="str">
        <f>lookup!Z19</f>
        <v>Latvia</v>
      </c>
      <c r="B60" s="232" t="str">
        <f>VLOOKUP(A60,lookup!$Z$2:$AA$77,2,FALSE)</f>
        <v>Λετονία</v>
      </c>
      <c r="C60" s="232" t="str">
        <f>IF(ISNA(VLOOKUP($A60,ES_P2b_0!$A$10:$AQ$100,MATCH(FIXED(C$6,0,TRUE),ES_P2b_0!$A$10:$AQ$10,0)+1,FALSE)),"",VLOOKUP($A60,ES_P2b_0!$A$10:$AQ$100,MATCH(FIXED(C$6,0,TRUE),ES_P2b_0!$A$10:$AQ$10,0)+1,FALSE))</f>
        <v/>
      </c>
      <c r="D60" s="232" t="str">
        <f>IF(ISNA(VLOOKUP($A60,ES_P2b_0!$A$10:$AQ$100,MATCH(FIXED(D$6,0,TRUE),ES_P2b_0!$A$10:$AQ$10,0)+1,FALSE)),"",VLOOKUP($A60,ES_P2b_0!$A$10:$AQ$100,MATCH(FIXED(D$6,0,TRUE),ES_P2b_0!$A$10:$AQ$10,0)+1,FALSE))</f>
        <v/>
      </c>
      <c r="E60" s="232" t="str">
        <f>IF(ISNA(VLOOKUP($A60,ES_P2b_0!$A$10:$AQ$100,MATCH(FIXED(E$6,0,TRUE),ES_P2b_0!$A$10:$AQ$10,0)+1,FALSE)),"",VLOOKUP($A60,ES_P2b_0!$A$10:$AQ$100,MATCH(FIXED(E$6,0,TRUE),ES_P2b_0!$A$10:$AQ$10,0)+1,FALSE))</f>
        <v/>
      </c>
      <c r="F60" s="232" t="str">
        <f>IF(ISNA(VLOOKUP($A60,ES_P2b_0!$A$10:$AQ$100,MATCH(FIXED(F$6,0,TRUE),ES_P2b_0!$A$10:$AQ$10,0)+1,FALSE)),"",VLOOKUP($A60,ES_P2b_0!$A$10:$AQ$100,MATCH(FIXED(F$6,0,TRUE),ES_P2b_0!$A$10:$AQ$10,0)+1,FALSE))</f>
        <v/>
      </c>
      <c r="G60" s="232" t="str">
        <f>IF(ISNA(VLOOKUP($A60,ES_P2b_0!$A$10:$AQ$100,MATCH(FIXED(G$6,0,TRUE),ES_P2b_0!$A$10:$AQ$10,0)+1,FALSE)),"",VLOOKUP($A60,ES_P2b_0!$A$10:$AQ$100,MATCH(FIXED(G$6,0,TRUE),ES_P2b_0!$A$10:$AQ$10,0)+1,FALSE))</f>
        <v/>
      </c>
      <c r="H60" s="232" t="str">
        <f>IF(ISNA(VLOOKUP($A60,ES_P2b_0!$A$10:$AQ$100,MATCH(FIXED(H$6,0,TRUE),ES_P2b_0!$A$10:$AQ$10,0)+1,FALSE)),"",VLOOKUP($A60,ES_P2b_0!$A$10:$AQ$100,MATCH(FIXED(H$6,0,TRUE),ES_P2b_0!$A$10:$AQ$10,0)+1,FALSE))</f>
        <v/>
      </c>
      <c r="I60" s="232" t="str">
        <f>IF(ISNA(VLOOKUP($A60,ES_P2b_0!$A$10:$AQ$100,MATCH(FIXED(I$6,0,TRUE),ES_P2b_0!$A$10:$AQ$10,0)+1,FALSE)),"",VLOOKUP($A60,ES_P2b_0!$A$10:$AQ$100,MATCH(FIXED(I$6,0,TRUE),ES_P2b_0!$A$10:$AQ$10,0)+1,FALSE))</f>
        <v/>
      </c>
      <c r="J60" s="232" t="str">
        <f>IF(ISNA(VLOOKUP($A60,ES_P2b_0!$A$10:$AQ$100,MATCH(FIXED(J$6,0,TRUE),ES_P2b_0!$A$10:$AQ$10,0)+1,FALSE)),"",VLOOKUP($A60,ES_P2b_0!$A$10:$AQ$100,MATCH(FIXED(J$6,0,TRUE),ES_P2b_0!$A$10:$AQ$10,0)+1,FALSE))</f>
        <v/>
      </c>
      <c r="K60" s="232" t="str">
        <f>IF(ISNA(VLOOKUP($A60,ES_P2b_0!$A$10:$AQ$100,MATCH(FIXED(K$6,0,TRUE),ES_P2b_0!$A$10:$AQ$10,0)+1,FALSE)),"",VLOOKUP($A60,ES_P2b_0!$A$10:$AQ$100,MATCH(FIXED(K$6,0,TRUE),ES_P2b_0!$A$10:$AQ$10,0)+1,FALSE))</f>
        <v/>
      </c>
      <c r="L60" s="232" t="str">
        <f>IF(ISNA(VLOOKUP($A60,ES_P2b_0!$A$10:$AQ$100,MATCH(FIXED(L$6,0,TRUE),ES_P2b_0!$A$10:$AQ$10,0)+1,FALSE)),"",VLOOKUP($A60,ES_P2b_0!$A$10:$AQ$100,MATCH(FIXED(L$6,0,TRUE),ES_P2b_0!$A$10:$AQ$10,0)+1,FALSE))</f>
        <v/>
      </c>
      <c r="M60" s="232" t="str">
        <f>IF(ISNA(VLOOKUP($A60,ES_P2b_0!$A$10:$AQ$100,MATCH(FIXED(M$6,0,TRUE),ES_P2b_0!$A$10:$AQ$10,0)+1,FALSE)),"",VLOOKUP($A60,ES_P2b_0!$A$10:$AQ$100,MATCH(FIXED(M$6,0,TRUE),ES_P2b_0!$A$10:$AQ$10,0)+1,FALSE))</f>
        <v/>
      </c>
      <c r="N60" s="232" t="str">
        <f>IF(ISNA(VLOOKUP($A60,ES_P2b_0!$A$10:$AQ$100,MATCH(FIXED(N$6,0,TRUE),ES_P2b_0!$A$10:$AQ$10,0)+1,FALSE)),"",VLOOKUP($A60,ES_P2b_0!$A$10:$AQ$100,MATCH(FIXED(N$6,0,TRUE),ES_P2b_0!$A$10:$AQ$10,0)+1,FALSE))</f>
        <v/>
      </c>
      <c r="O60" s="232" t="str">
        <f>IF(ISNA(VLOOKUP($A60,ES_P2b_0!$A$10:$AQ$100,MATCH(FIXED(O$6,0,TRUE),ES_P2b_0!$A$10:$AQ$10,0)+1,FALSE)),"",VLOOKUP($A60,ES_P2b_0!$A$10:$AQ$100,MATCH(FIXED(O$6,0,TRUE),ES_P2b_0!$A$10:$AQ$10,0)+1,FALSE))</f>
        <v>b</v>
      </c>
      <c r="P60" s="232" t="str">
        <f>IF(ISNA(VLOOKUP($A60,ES_P2b_0!$A$10:$AQ$100,MATCH(FIXED(P$6,0,TRUE),ES_P2b_0!$A$10:$AQ$10,0)+1,FALSE)),"",VLOOKUP($A60,ES_P2b_0!$A$10:$AQ$100,MATCH(FIXED(P$6,0,TRUE),ES_P2b_0!$A$10:$AQ$10,0)+1,FALSE))</f>
        <v>b</v>
      </c>
      <c r="Q60" s="232" t="str">
        <f>IF(ISNA(VLOOKUP($A60,ES_P2b_0!$A$10:$AQ$100,MATCH(FIXED(Q$6,0,TRUE),ES_P2b_0!$A$10:$AQ$10,0)+1,FALSE)),"",VLOOKUP($A60,ES_P2b_0!$A$10:$AQ$100,MATCH(FIXED(Q$6,0,TRUE),ES_P2b_0!$A$10:$AQ$10,0)+1,FALSE))</f>
        <v>b</v>
      </c>
      <c r="R60" s="232" t="str">
        <f>IF(ISNA(VLOOKUP($A60,ES_P2b_0!$A$10:$AQ$100,MATCH(FIXED(R$6,0,TRUE),ES_P2b_0!$A$10:$AQ$10,0)+1,FALSE)),"",VLOOKUP($A60,ES_P2b_0!$A$10:$AQ$100,MATCH(FIXED(R$6,0,TRUE),ES_P2b_0!$A$10:$AQ$10,0)+1,FALSE))</f>
        <v>b</v>
      </c>
      <c r="S60" s="232" t="str">
        <f>IF(ISNA(VLOOKUP($A60,ES_P2b_0!$A$10:$AQ$100,MATCH(FIXED(S$6,0,TRUE),ES_P2b_0!$A$10:$AQ$10,0)+1,FALSE)),"",VLOOKUP($A60,ES_P2b_0!$A$10:$AQ$100,MATCH(FIXED(S$6,0,TRUE),ES_P2b_0!$A$10:$AQ$10,0)+1,FALSE))</f>
        <v>b</v>
      </c>
      <c r="T60" s="232" t="str">
        <f>IF(ISNA(VLOOKUP($A60,ES_P2b_0!$A$10:$AQ$100,MATCH(FIXED(T$6,0,TRUE),ES_P2b_0!$A$10:$AQ$10,0)+1,FALSE)),"",VLOOKUP($A60,ES_P2b_0!$A$10:$AQ$100,MATCH(FIXED(T$6,0,TRUE),ES_P2b_0!$A$10:$AQ$10,0)+1,FALSE))</f>
        <v>b</v>
      </c>
      <c r="U60" s="232" t="str">
        <f>IF(ISNA(VLOOKUP($A60,ES_P2b_0!$A$10:$AQ$100,MATCH(FIXED(U$6,0,TRUE),ES_P2b_0!$A$10:$AQ$10,0)+1,FALSE)),"",VLOOKUP($A60,ES_P2b_0!$A$10:$AQ$100,MATCH(FIXED(U$6,0,TRUE),ES_P2b_0!$A$10:$AQ$10,0)+1,FALSE))</f>
        <v>b</v>
      </c>
      <c r="V60" s="232" t="str">
        <f>IF(ISNA(VLOOKUP($A60,ES_P2b_0!$A$10:$AQ$100,MATCH(FIXED(V$6,0,TRUE),ES_P2b_0!$A$10:$AQ$10,0)+1,FALSE)),"",VLOOKUP($A60,ES_P2b_0!$A$10:$AQ$100,MATCH(FIXED(V$6,0,TRUE),ES_P2b_0!$A$10:$AQ$10,0)+1,FALSE))</f>
        <v/>
      </c>
      <c r="W60" s="232" t="str">
        <f>IF(ISNA(VLOOKUP($A60,ES_P2b_0!$A$10:$AQ$100,MATCH(FIXED(W$6,0,TRUE),ES_P2b_0!$A$10:$AQ$10,0)+1,FALSE)),"",VLOOKUP($A60,ES_P2b_0!$A$10:$AQ$100,MATCH(FIXED(W$6,0,TRUE),ES_P2b_0!$A$10:$AQ$10,0)+1,FALSE))</f>
        <v/>
      </c>
    </row>
    <row r="61" spans="1:23">
      <c r="A61" s="230" t="str">
        <f>lookup!Z20</f>
        <v>Lithuania</v>
      </c>
      <c r="B61" s="232" t="str">
        <f>VLOOKUP(A61,lookup!$Z$2:$AA$77,2,FALSE)</f>
        <v>Λιθουανία</v>
      </c>
      <c r="C61" s="232" t="str">
        <f>IF(ISNA(VLOOKUP($A61,ES_P2b_0!$A$10:$AQ$100,MATCH(FIXED(C$6,0,TRUE),ES_P2b_0!$A$10:$AQ$10,0)+1,FALSE)),"",VLOOKUP($A61,ES_P2b_0!$A$10:$AQ$100,MATCH(FIXED(C$6,0,TRUE),ES_P2b_0!$A$10:$AQ$10,0)+1,FALSE))</f>
        <v/>
      </c>
      <c r="D61" s="232" t="str">
        <f>IF(ISNA(VLOOKUP($A61,ES_P2b_0!$A$10:$AQ$100,MATCH(FIXED(D$6,0,TRUE),ES_P2b_0!$A$10:$AQ$10,0)+1,FALSE)),"",VLOOKUP($A61,ES_P2b_0!$A$10:$AQ$100,MATCH(FIXED(D$6,0,TRUE),ES_P2b_0!$A$10:$AQ$10,0)+1,FALSE))</f>
        <v/>
      </c>
      <c r="E61" s="232" t="str">
        <f>IF(ISNA(VLOOKUP($A61,ES_P2b_0!$A$10:$AQ$100,MATCH(FIXED(E$6,0,TRUE),ES_P2b_0!$A$10:$AQ$10,0)+1,FALSE)),"",VLOOKUP($A61,ES_P2b_0!$A$10:$AQ$100,MATCH(FIXED(E$6,0,TRUE),ES_P2b_0!$A$10:$AQ$10,0)+1,FALSE))</f>
        <v/>
      </c>
      <c r="F61" s="232" t="str">
        <f>IF(ISNA(VLOOKUP($A61,ES_P2b_0!$A$10:$AQ$100,MATCH(FIXED(F$6,0,TRUE),ES_P2b_0!$A$10:$AQ$10,0)+1,FALSE)),"",VLOOKUP($A61,ES_P2b_0!$A$10:$AQ$100,MATCH(FIXED(F$6,0,TRUE),ES_P2b_0!$A$10:$AQ$10,0)+1,FALSE))</f>
        <v/>
      </c>
      <c r="G61" s="232" t="str">
        <f>IF(ISNA(VLOOKUP($A61,ES_P2b_0!$A$10:$AQ$100,MATCH(FIXED(G$6,0,TRUE),ES_P2b_0!$A$10:$AQ$10,0)+1,FALSE)),"",VLOOKUP($A61,ES_P2b_0!$A$10:$AQ$100,MATCH(FIXED(G$6,0,TRUE),ES_P2b_0!$A$10:$AQ$10,0)+1,FALSE))</f>
        <v/>
      </c>
      <c r="H61" s="232" t="str">
        <f>IF(ISNA(VLOOKUP($A61,ES_P2b_0!$A$10:$AQ$100,MATCH(FIXED(H$6,0,TRUE),ES_P2b_0!$A$10:$AQ$10,0)+1,FALSE)),"",VLOOKUP($A61,ES_P2b_0!$A$10:$AQ$100,MATCH(FIXED(H$6,0,TRUE),ES_P2b_0!$A$10:$AQ$10,0)+1,FALSE))</f>
        <v/>
      </c>
      <c r="I61" s="232" t="str">
        <f>IF(ISNA(VLOOKUP($A61,ES_P2b_0!$A$10:$AQ$100,MATCH(FIXED(I$6,0,TRUE),ES_P2b_0!$A$10:$AQ$10,0)+1,FALSE)),"",VLOOKUP($A61,ES_P2b_0!$A$10:$AQ$100,MATCH(FIXED(I$6,0,TRUE),ES_P2b_0!$A$10:$AQ$10,0)+1,FALSE))</f>
        <v/>
      </c>
      <c r="J61" s="232" t="str">
        <f>IF(ISNA(VLOOKUP($A61,ES_P2b_0!$A$10:$AQ$100,MATCH(FIXED(J$6,0,TRUE),ES_P2b_0!$A$10:$AQ$10,0)+1,FALSE)),"",VLOOKUP($A61,ES_P2b_0!$A$10:$AQ$100,MATCH(FIXED(J$6,0,TRUE),ES_P2b_0!$A$10:$AQ$10,0)+1,FALSE))</f>
        <v/>
      </c>
      <c r="K61" s="232" t="str">
        <f>IF(ISNA(VLOOKUP($A61,ES_P2b_0!$A$10:$AQ$100,MATCH(FIXED(K$6,0,TRUE),ES_P2b_0!$A$10:$AQ$10,0)+1,FALSE)),"",VLOOKUP($A61,ES_P2b_0!$A$10:$AQ$100,MATCH(FIXED(K$6,0,TRUE),ES_P2b_0!$A$10:$AQ$10,0)+1,FALSE))</f>
        <v/>
      </c>
      <c r="L61" s="232" t="str">
        <f>IF(ISNA(VLOOKUP($A61,ES_P2b_0!$A$10:$AQ$100,MATCH(FIXED(L$6,0,TRUE),ES_P2b_0!$A$10:$AQ$10,0)+1,FALSE)),"",VLOOKUP($A61,ES_P2b_0!$A$10:$AQ$100,MATCH(FIXED(L$6,0,TRUE),ES_P2b_0!$A$10:$AQ$10,0)+1,FALSE))</f>
        <v/>
      </c>
      <c r="M61" s="232" t="str">
        <f>IF(ISNA(VLOOKUP($A61,ES_P2b_0!$A$10:$AQ$100,MATCH(FIXED(M$6,0,TRUE),ES_P2b_0!$A$10:$AQ$10,0)+1,FALSE)),"",VLOOKUP($A61,ES_P2b_0!$A$10:$AQ$100,MATCH(FIXED(M$6,0,TRUE),ES_P2b_0!$A$10:$AQ$10,0)+1,FALSE))</f>
        <v/>
      </c>
      <c r="N61" s="232" t="str">
        <f>IF(ISNA(VLOOKUP($A61,ES_P2b_0!$A$10:$AQ$100,MATCH(FIXED(N$6,0,TRUE),ES_P2b_0!$A$10:$AQ$10,0)+1,FALSE)),"",VLOOKUP($A61,ES_P2b_0!$A$10:$AQ$100,MATCH(FIXED(N$6,0,TRUE),ES_P2b_0!$A$10:$AQ$10,0)+1,FALSE))</f>
        <v/>
      </c>
      <c r="O61" s="232" t="str">
        <f>IF(ISNA(VLOOKUP($A61,ES_P2b_0!$A$10:$AQ$100,MATCH(FIXED(O$6,0,TRUE),ES_P2b_0!$A$10:$AQ$10,0)+1,FALSE)),"",VLOOKUP($A61,ES_P2b_0!$A$10:$AQ$100,MATCH(FIXED(O$6,0,TRUE),ES_P2b_0!$A$10:$AQ$10,0)+1,FALSE))</f>
        <v/>
      </c>
      <c r="P61" s="232" t="str">
        <f>IF(ISNA(VLOOKUP($A61,ES_P2b_0!$A$10:$AQ$100,MATCH(FIXED(P$6,0,TRUE),ES_P2b_0!$A$10:$AQ$10,0)+1,FALSE)),"",VLOOKUP($A61,ES_P2b_0!$A$10:$AQ$100,MATCH(FIXED(P$6,0,TRUE),ES_P2b_0!$A$10:$AQ$10,0)+1,FALSE))</f>
        <v/>
      </c>
      <c r="Q61" s="232" t="str">
        <f>IF(ISNA(VLOOKUP($A61,ES_P2b_0!$A$10:$AQ$100,MATCH(FIXED(Q$6,0,TRUE),ES_P2b_0!$A$10:$AQ$10,0)+1,FALSE)),"",VLOOKUP($A61,ES_P2b_0!$A$10:$AQ$100,MATCH(FIXED(Q$6,0,TRUE),ES_P2b_0!$A$10:$AQ$10,0)+1,FALSE))</f>
        <v/>
      </c>
      <c r="R61" s="232" t="str">
        <f>IF(ISNA(VLOOKUP($A61,ES_P2b_0!$A$10:$AQ$100,MATCH(FIXED(R$6,0,TRUE),ES_P2b_0!$A$10:$AQ$10,0)+1,FALSE)),"",VLOOKUP($A61,ES_P2b_0!$A$10:$AQ$100,MATCH(FIXED(R$6,0,TRUE),ES_P2b_0!$A$10:$AQ$10,0)+1,FALSE))</f>
        <v/>
      </c>
      <c r="S61" s="232" t="str">
        <f>IF(ISNA(VLOOKUP($A61,ES_P2b_0!$A$10:$AQ$100,MATCH(FIXED(S$6,0,TRUE),ES_P2b_0!$A$10:$AQ$10,0)+1,FALSE)),"",VLOOKUP($A61,ES_P2b_0!$A$10:$AQ$100,MATCH(FIXED(S$6,0,TRUE),ES_P2b_0!$A$10:$AQ$10,0)+1,FALSE))</f>
        <v/>
      </c>
      <c r="T61" s="232" t="str">
        <f>IF(ISNA(VLOOKUP($A61,ES_P2b_0!$A$10:$AQ$100,MATCH(FIXED(T$6,0,TRUE),ES_P2b_0!$A$10:$AQ$10,0)+1,FALSE)),"",VLOOKUP($A61,ES_P2b_0!$A$10:$AQ$100,MATCH(FIXED(T$6,0,TRUE),ES_P2b_0!$A$10:$AQ$10,0)+1,FALSE))</f>
        <v/>
      </c>
      <c r="U61" s="232" t="str">
        <f>IF(ISNA(VLOOKUP($A61,ES_P2b_0!$A$10:$AQ$100,MATCH(FIXED(U$6,0,TRUE),ES_P2b_0!$A$10:$AQ$10,0)+1,FALSE)),"",VLOOKUP($A61,ES_P2b_0!$A$10:$AQ$100,MATCH(FIXED(U$6,0,TRUE),ES_P2b_0!$A$10:$AQ$10,0)+1,FALSE))</f>
        <v/>
      </c>
      <c r="V61" s="232" t="str">
        <f>IF(ISNA(VLOOKUP($A61,ES_P2b_0!$A$10:$AQ$100,MATCH(FIXED(V$6,0,TRUE),ES_P2b_0!$A$10:$AQ$10,0)+1,FALSE)),"",VLOOKUP($A61,ES_P2b_0!$A$10:$AQ$100,MATCH(FIXED(V$6,0,TRUE),ES_P2b_0!$A$10:$AQ$10,0)+1,FALSE))</f>
        <v/>
      </c>
      <c r="W61" s="232" t="str">
        <f>IF(ISNA(VLOOKUP($A61,ES_P2b_0!$A$10:$AQ$100,MATCH(FIXED(W$6,0,TRUE),ES_P2b_0!$A$10:$AQ$10,0)+1,FALSE)),"",VLOOKUP($A61,ES_P2b_0!$A$10:$AQ$100,MATCH(FIXED(W$6,0,TRUE),ES_P2b_0!$A$10:$AQ$10,0)+1,FALSE))</f>
        <v/>
      </c>
    </row>
    <row r="62" spans="1:23">
      <c r="A62" s="230" t="str">
        <f>lookup!Z21</f>
        <v>Luxembourg</v>
      </c>
      <c r="B62" s="232" t="str">
        <f>VLOOKUP(A62,lookup!$Z$2:$AA$77,2,FALSE)</f>
        <v>Λουξεμβούργο</v>
      </c>
      <c r="C62" s="232" t="str">
        <f>IF(ISNA(VLOOKUP($A62,ES_P2b_0!$A$10:$AQ$100,MATCH(FIXED(C$6,0,TRUE),ES_P2b_0!$A$10:$AQ$10,0)+1,FALSE)),"",VLOOKUP($A62,ES_P2b_0!$A$10:$AQ$100,MATCH(FIXED(C$6,0,TRUE),ES_P2b_0!$A$10:$AQ$10,0)+1,FALSE))</f>
        <v/>
      </c>
      <c r="D62" s="232" t="str">
        <f>IF(ISNA(VLOOKUP($A62,ES_P2b_0!$A$10:$AQ$100,MATCH(FIXED(D$6,0,TRUE),ES_P2b_0!$A$10:$AQ$10,0)+1,FALSE)),"",VLOOKUP($A62,ES_P2b_0!$A$10:$AQ$100,MATCH(FIXED(D$6,0,TRUE),ES_P2b_0!$A$10:$AQ$10,0)+1,FALSE))</f>
        <v/>
      </c>
      <c r="E62" s="232" t="str">
        <f>IF(ISNA(VLOOKUP($A62,ES_P2b_0!$A$10:$AQ$100,MATCH(FIXED(E$6,0,TRUE),ES_P2b_0!$A$10:$AQ$10,0)+1,FALSE)),"",VLOOKUP($A62,ES_P2b_0!$A$10:$AQ$100,MATCH(FIXED(E$6,0,TRUE),ES_P2b_0!$A$10:$AQ$10,0)+1,FALSE))</f>
        <v/>
      </c>
      <c r="F62" s="232" t="str">
        <f>IF(ISNA(VLOOKUP($A62,ES_P2b_0!$A$10:$AQ$100,MATCH(FIXED(F$6,0,TRUE),ES_P2b_0!$A$10:$AQ$10,0)+1,FALSE)),"",VLOOKUP($A62,ES_P2b_0!$A$10:$AQ$100,MATCH(FIXED(F$6,0,TRUE),ES_P2b_0!$A$10:$AQ$10,0)+1,FALSE))</f>
        <v/>
      </c>
      <c r="G62" s="232" t="str">
        <f>IF(ISNA(VLOOKUP($A62,ES_P2b_0!$A$10:$AQ$100,MATCH(FIXED(G$6,0,TRUE),ES_P2b_0!$A$10:$AQ$10,0)+1,FALSE)),"",VLOOKUP($A62,ES_P2b_0!$A$10:$AQ$100,MATCH(FIXED(G$6,0,TRUE),ES_P2b_0!$A$10:$AQ$10,0)+1,FALSE))</f>
        <v/>
      </c>
      <c r="H62" s="232" t="str">
        <f>IF(ISNA(VLOOKUP($A62,ES_P2b_0!$A$10:$AQ$100,MATCH(FIXED(H$6,0,TRUE),ES_P2b_0!$A$10:$AQ$10,0)+1,FALSE)),"",VLOOKUP($A62,ES_P2b_0!$A$10:$AQ$100,MATCH(FIXED(H$6,0,TRUE),ES_P2b_0!$A$10:$AQ$10,0)+1,FALSE))</f>
        <v/>
      </c>
      <c r="I62" s="232" t="str">
        <f>IF(ISNA(VLOOKUP($A62,ES_P2b_0!$A$10:$AQ$100,MATCH(FIXED(I$6,0,TRUE),ES_P2b_0!$A$10:$AQ$10,0)+1,FALSE)),"",VLOOKUP($A62,ES_P2b_0!$A$10:$AQ$100,MATCH(FIXED(I$6,0,TRUE),ES_P2b_0!$A$10:$AQ$10,0)+1,FALSE))</f>
        <v/>
      </c>
      <c r="J62" s="232" t="str">
        <f>IF(ISNA(VLOOKUP($A62,ES_P2b_0!$A$10:$AQ$100,MATCH(FIXED(J$6,0,TRUE),ES_P2b_0!$A$10:$AQ$10,0)+1,FALSE)),"",VLOOKUP($A62,ES_P2b_0!$A$10:$AQ$100,MATCH(FIXED(J$6,0,TRUE),ES_P2b_0!$A$10:$AQ$10,0)+1,FALSE))</f>
        <v/>
      </c>
      <c r="K62" s="232" t="str">
        <f>IF(ISNA(VLOOKUP($A62,ES_P2b_0!$A$10:$AQ$100,MATCH(FIXED(K$6,0,TRUE),ES_P2b_0!$A$10:$AQ$10,0)+1,FALSE)),"",VLOOKUP($A62,ES_P2b_0!$A$10:$AQ$100,MATCH(FIXED(K$6,0,TRUE),ES_P2b_0!$A$10:$AQ$10,0)+1,FALSE))</f>
        <v/>
      </c>
      <c r="L62" s="232" t="str">
        <f>IF(ISNA(VLOOKUP($A62,ES_P2b_0!$A$10:$AQ$100,MATCH(FIXED(L$6,0,TRUE),ES_P2b_0!$A$10:$AQ$10,0)+1,FALSE)),"",VLOOKUP($A62,ES_P2b_0!$A$10:$AQ$100,MATCH(FIXED(L$6,0,TRUE),ES_P2b_0!$A$10:$AQ$10,0)+1,FALSE))</f>
        <v/>
      </c>
      <c r="M62" s="232" t="str">
        <f>IF(ISNA(VLOOKUP($A62,ES_P2b_0!$A$10:$AQ$100,MATCH(FIXED(M$6,0,TRUE),ES_P2b_0!$A$10:$AQ$10,0)+1,FALSE)),"",VLOOKUP($A62,ES_P2b_0!$A$10:$AQ$100,MATCH(FIXED(M$6,0,TRUE),ES_P2b_0!$A$10:$AQ$10,0)+1,FALSE))</f>
        <v/>
      </c>
      <c r="N62" s="232" t="str">
        <f>IF(ISNA(VLOOKUP($A62,ES_P2b_0!$A$10:$AQ$100,MATCH(FIXED(N$6,0,TRUE),ES_P2b_0!$A$10:$AQ$10,0)+1,FALSE)),"",VLOOKUP($A62,ES_P2b_0!$A$10:$AQ$100,MATCH(FIXED(N$6,0,TRUE),ES_P2b_0!$A$10:$AQ$10,0)+1,FALSE))</f>
        <v/>
      </c>
      <c r="O62" s="232" t="str">
        <f>IF(ISNA(VLOOKUP($A62,ES_P2b_0!$A$10:$AQ$100,MATCH(FIXED(O$6,0,TRUE),ES_P2b_0!$A$10:$AQ$10,0)+1,FALSE)),"",VLOOKUP($A62,ES_P2b_0!$A$10:$AQ$100,MATCH(FIXED(O$6,0,TRUE),ES_P2b_0!$A$10:$AQ$10,0)+1,FALSE))</f>
        <v/>
      </c>
      <c r="P62" s="232" t="str">
        <f>IF(ISNA(VLOOKUP($A62,ES_P2b_0!$A$10:$AQ$100,MATCH(FIXED(P$6,0,TRUE),ES_P2b_0!$A$10:$AQ$10,0)+1,FALSE)),"",VLOOKUP($A62,ES_P2b_0!$A$10:$AQ$100,MATCH(FIXED(P$6,0,TRUE),ES_P2b_0!$A$10:$AQ$10,0)+1,FALSE))</f>
        <v/>
      </c>
      <c r="Q62" s="232" t="str">
        <f>IF(ISNA(VLOOKUP($A62,ES_P2b_0!$A$10:$AQ$100,MATCH(FIXED(Q$6,0,TRUE),ES_P2b_0!$A$10:$AQ$10,0)+1,FALSE)),"",VLOOKUP($A62,ES_P2b_0!$A$10:$AQ$100,MATCH(FIXED(Q$6,0,TRUE),ES_P2b_0!$A$10:$AQ$10,0)+1,FALSE))</f>
        <v/>
      </c>
      <c r="R62" s="232" t="str">
        <f>IF(ISNA(VLOOKUP($A62,ES_P2b_0!$A$10:$AQ$100,MATCH(FIXED(R$6,0,TRUE),ES_P2b_0!$A$10:$AQ$10,0)+1,FALSE)),"",VLOOKUP($A62,ES_P2b_0!$A$10:$AQ$100,MATCH(FIXED(R$6,0,TRUE),ES_P2b_0!$A$10:$AQ$10,0)+1,FALSE))</f>
        <v/>
      </c>
      <c r="S62" s="232" t="str">
        <f>IF(ISNA(VLOOKUP($A62,ES_P2b_0!$A$10:$AQ$100,MATCH(FIXED(S$6,0,TRUE),ES_P2b_0!$A$10:$AQ$10,0)+1,FALSE)),"",VLOOKUP($A62,ES_P2b_0!$A$10:$AQ$100,MATCH(FIXED(S$6,0,TRUE),ES_P2b_0!$A$10:$AQ$10,0)+1,FALSE))</f>
        <v/>
      </c>
      <c r="T62" s="232" t="str">
        <f>IF(ISNA(VLOOKUP($A62,ES_P2b_0!$A$10:$AQ$100,MATCH(FIXED(T$6,0,TRUE),ES_P2b_0!$A$10:$AQ$10,0)+1,FALSE)),"",VLOOKUP($A62,ES_P2b_0!$A$10:$AQ$100,MATCH(FIXED(T$6,0,TRUE),ES_P2b_0!$A$10:$AQ$10,0)+1,FALSE))</f>
        <v/>
      </c>
      <c r="U62" s="232" t="str">
        <f>IF(ISNA(VLOOKUP($A62,ES_P2b_0!$A$10:$AQ$100,MATCH(FIXED(U$6,0,TRUE),ES_P2b_0!$A$10:$AQ$10,0)+1,FALSE)),"",VLOOKUP($A62,ES_P2b_0!$A$10:$AQ$100,MATCH(FIXED(U$6,0,TRUE),ES_P2b_0!$A$10:$AQ$10,0)+1,FALSE))</f>
        <v/>
      </c>
      <c r="V62" s="232" t="str">
        <f>IF(ISNA(VLOOKUP($A62,ES_P2b_0!$A$10:$AQ$100,MATCH(FIXED(V$6,0,TRUE),ES_P2b_0!$A$10:$AQ$10,0)+1,FALSE)),"",VLOOKUP($A62,ES_P2b_0!$A$10:$AQ$100,MATCH(FIXED(V$6,0,TRUE),ES_P2b_0!$A$10:$AQ$10,0)+1,FALSE))</f>
        <v/>
      </c>
      <c r="W62" s="232" t="str">
        <f>IF(ISNA(VLOOKUP($A62,ES_P2b_0!$A$10:$AQ$100,MATCH(FIXED(W$6,0,TRUE),ES_P2b_0!$A$10:$AQ$10,0)+1,FALSE)),"",VLOOKUP($A62,ES_P2b_0!$A$10:$AQ$100,MATCH(FIXED(W$6,0,TRUE),ES_P2b_0!$A$10:$AQ$10,0)+1,FALSE))</f>
        <v/>
      </c>
    </row>
    <row r="63" spans="1:23">
      <c r="A63" s="230" t="str">
        <f>lookup!Z22</f>
        <v>Hungary</v>
      </c>
      <c r="B63" s="232" t="str">
        <f>VLOOKUP(A63,lookup!$Z$2:$AA$77,2,FALSE)</f>
        <v>Ουγγαρία</v>
      </c>
      <c r="C63" s="232" t="str">
        <f>IF(ISNA(VLOOKUP($A63,ES_P2b_0!$A$10:$AQ$100,MATCH(FIXED(C$6,0,TRUE),ES_P2b_0!$A$10:$AQ$10,0)+1,FALSE)),"",VLOOKUP($A63,ES_P2b_0!$A$10:$AQ$100,MATCH(FIXED(C$6,0,TRUE),ES_P2b_0!$A$10:$AQ$10,0)+1,FALSE))</f>
        <v/>
      </c>
      <c r="D63" s="232" t="str">
        <f>IF(ISNA(VLOOKUP($A63,ES_P2b_0!$A$10:$AQ$100,MATCH(FIXED(D$6,0,TRUE),ES_P2b_0!$A$10:$AQ$10,0)+1,FALSE)),"",VLOOKUP($A63,ES_P2b_0!$A$10:$AQ$100,MATCH(FIXED(D$6,0,TRUE),ES_P2b_0!$A$10:$AQ$10,0)+1,FALSE))</f>
        <v/>
      </c>
      <c r="E63" s="232" t="str">
        <f>IF(ISNA(VLOOKUP($A63,ES_P2b_0!$A$10:$AQ$100,MATCH(FIXED(E$6,0,TRUE),ES_P2b_0!$A$10:$AQ$10,0)+1,FALSE)),"",VLOOKUP($A63,ES_P2b_0!$A$10:$AQ$100,MATCH(FIXED(E$6,0,TRUE),ES_P2b_0!$A$10:$AQ$10,0)+1,FALSE))</f>
        <v/>
      </c>
      <c r="F63" s="232" t="str">
        <f>IF(ISNA(VLOOKUP($A63,ES_P2b_0!$A$10:$AQ$100,MATCH(FIXED(F$6,0,TRUE),ES_P2b_0!$A$10:$AQ$10,0)+1,FALSE)),"",VLOOKUP($A63,ES_P2b_0!$A$10:$AQ$100,MATCH(FIXED(F$6,0,TRUE),ES_P2b_0!$A$10:$AQ$10,0)+1,FALSE))</f>
        <v/>
      </c>
      <c r="G63" s="232" t="str">
        <f>IF(ISNA(VLOOKUP($A63,ES_P2b_0!$A$10:$AQ$100,MATCH(FIXED(G$6,0,TRUE),ES_P2b_0!$A$10:$AQ$10,0)+1,FALSE)),"",VLOOKUP($A63,ES_P2b_0!$A$10:$AQ$100,MATCH(FIXED(G$6,0,TRUE),ES_P2b_0!$A$10:$AQ$10,0)+1,FALSE))</f>
        <v/>
      </c>
      <c r="H63" s="232" t="str">
        <f>IF(ISNA(VLOOKUP($A63,ES_P2b_0!$A$10:$AQ$100,MATCH(FIXED(H$6,0,TRUE),ES_P2b_0!$A$10:$AQ$10,0)+1,FALSE)),"",VLOOKUP($A63,ES_P2b_0!$A$10:$AQ$100,MATCH(FIXED(H$6,0,TRUE),ES_P2b_0!$A$10:$AQ$10,0)+1,FALSE))</f>
        <v/>
      </c>
      <c r="I63" s="232" t="str">
        <f>IF(ISNA(VLOOKUP($A63,ES_P2b_0!$A$10:$AQ$100,MATCH(FIXED(I$6,0,TRUE),ES_P2b_0!$A$10:$AQ$10,0)+1,FALSE)),"",VLOOKUP($A63,ES_P2b_0!$A$10:$AQ$100,MATCH(FIXED(I$6,0,TRUE),ES_P2b_0!$A$10:$AQ$10,0)+1,FALSE))</f>
        <v/>
      </c>
      <c r="J63" s="232" t="str">
        <f>IF(ISNA(VLOOKUP($A63,ES_P2b_0!$A$10:$AQ$100,MATCH(FIXED(J$6,0,TRUE),ES_P2b_0!$A$10:$AQ$10,0)+1,FALSE)),"",VLOOKUP($A63,ES_P2b_0!$A$10:$AQ$100,MATCH(FIXED(J$6,0,TRUE),ES_P2b_0!$A$10:$AQ$10,0)+1,FALSE))</f>
        <v/>
      </c>
      <c r="K63" s="232" t="str">
        <f>IF(ISNA(VLOOKUP($A63,ES_P2b_0!$A$10:$AQ$100,MATCH(FIXED(K$6,0,TRUE),ES_P2b_0!$A$10:$AQ$10,0)+1,FALSE)),"",VLOOKUP($A63,ES_P2b_0!$A$10:$AQ$100,MATCH(FIXED(K$6,0,TRUE),ES_P2b_0!$A$10:$AQ$10,0)+1,FALSE))</f>
        <v/>
      </c>
      <c r="L63" s="232" t="str">
        <f>IF(ISNA(VLOOKUP($A63,ES_P2b_0!$A$10:$AQ$100,MATCH(FIXED(L$6,0,TRUE),ES_P2b_0!$A$10:$AQ$10,0)+1,FALSE)),"",VLOOKUP($A63,ES_P2b_0!$A$10:$AQ$100,MATCH(FIXED(L$6,0,TRUE),ES_P2b_0!$A$10:$AQ$10,0)+1,FALSE))</f>
        <v/>
      </c>
      <c r="M63" s="232" t="str">
        <f>IF(ISNA(VLOOKUP($A63,ES_P2b_0!$A$10:$AQ$100,MATCH(FIXED(M$6,0,TRUE),ES_P2b_0!$A$10:$AQ$10,0)+1,FALSE)),"",VLOOKUP($A63,ES_P2b_0!$A$10:$AQ$100,MATCH(FIXED(M$6,0,TRUE),ES_P2b_0!$A$10:$AQ$10,0)+1,FALSE))</f>
        <v/>
      </c>
      <c r="N63" s="232" t="str">
        <f>IF(ISNA(VLOOKUP($A63,ES_P2b_0!$A$10:$AQ$100,MATCH(FIXED(N$6,0,TRUE),ES_P2b_0!$A$10:$AQ$10,0)+1,FALSE)),"",VLOOKUP($A63,ES_P2b_0!$A$10:$AQ$100,MATCH(FIXED(N$6,0,TRUE),ES_P2b_0!$A$10:$AQ$10,0)+1,FALSE))</f>
        <v/>
      </c>
      <c r="O63" s="232" t="str">
        <f>IF(ISNA(VLOOKUP($A63,ES_P2b_0!$A$10:$AQ$100,MATCH(FIXED(O$6,0,TRUE),ES_P2b_0!$A$10:$AQ$10,0)+1,FALSE)),"",VLOOKUP($A63,ES_P2b_0!$A$10:$AQ$100,MATCH(FIXED(O$6,0,TRUE),ES_P2b_0!$A$10:$AQ$10,0)+1,FALSE))</f>
        <v/>
      </c>
      <c r="P63" s="232" t="str">
        <f>IF(ISNA(VLOOKUP($A63,ES_P2b_0!$A$10:$AQ$100,MATCH(FIXED(P$6,0,TRUE),ES_P2b_0!$A$10:$AQ$10,0)+1,FALSE)),"",VLOOKUP($A63,ES_P2b_0!$A$10:$AQ$100,MATCH(FIXED(P$6,0,TRUE),ES_P2b_0!$A$10:$AQ$10,0)+1,FALSE))</f>
        <v/>
      </c>
      <c r="Q63" s="232" t="str">
        <f>IF(ISNA(VLOOKUP($A63,ES_P2b_0!$A$10:$AQ$100,MATCH(FIXED(Q$6,0,TRUE),ES_P2b_0!$A$10:$AQ$10,0)+1,FALSE)),"",VLOOKUP($A63,ES_P2b_0!$A$10:$AQ$100,MATCH(FIXED(Q$6,0,TRUE),ES_P2b_0!$A$10:$AQ$10,0)+1,FALSE))</f>
        <v/>
      </c>
      <c r="R63" s="232" t="str">
        <f>IF(ISNA(VLOOKUP($A63,ES_P2b_0!$A$10:$AQ$100,MATCH(FIXED(R$6,0,TRUE),ES_P2b_0!$A$10:$AQ$10,0)+1,FALSE)),"",VLOOKUP($A63,ES_P2b_0!$A$10:$AQ$100,MATCH(FIXED(R$6,0,TRUE),ES_P2b_0!$A$10:$AQ$10,0)+1,FALSE))</f>
        <v/>
      </c>
      <c r="S63" s="232" t="str">
        <f>IF(ISNA(VLOOKUP($A63,ES_P2b_0!$A$10:$AQ$100,MATCH(FIXED(S$6,0,TRUE),ES_P2b_0!$A$10:$AQ$10,0)+1,FALSE)),"",VLOOKUP($A63,ES_P2b_0!$A$10:$AQ$100,MATCH(FIXED(S$6,0,TRUE),ES_P2b_0!$A$10:$AQ$10,0)+1,FALSE))</f>
        <v/>
      </c>
      <c r="T63" s="232" t="str">
        <f>IF(ISNA(VLOOKUP($A63,ES_P2b_0!$A$10:$AQ$100,MATCH(FIXED(T$6,0,TRUE),ES_P2b_0!$A$10:$AQ$10,0)+1,FALSE)),"",VLOOKUP($A63,ES_P2b_0!$A$10:$AQ$100,MATCH(FIXED(T$6,0,TRUE),ES_P2b_0!$A$10:$AQ$10,0)+1,FALSE))</f>
        <v/>
      </c>
      <c r="U63" s="232" t="str">
        <f>IF(ISNA(VLOOKUP($A63,ES_P2b_0!$A$10:$AQ$100,MATCH(FIXED(U$6,0,TRUE),ES_P2b_0!$A$10:$AQ$10,0)+1,FALSE)),"",VLOOKUP($A63,ES_P2b_0!$A$10:$AQ$100,MATCH(FIXED(U$6,0,TRUE),ES_P2b_0!$A$10:$AQ$10,0)+1,FALSE))</f>
        <v/>
      </c>
      <c r="V63" s="232" t="str">
        <f>IF(ISNA(VLOOKUP($A63,ES_P2b_0!$A$10:$AQ$100,MATCH(FIXED(V$6,0,TRUE),ES_P2b_0!$A$10:$AQ$10,0)+1,FALSE)),"",VLOOKUP($A63,ES_P2b_0!$A$10:$AQ$100,MATCH(FIXED(V$6,0,TRUE),ES_P2b_0!$A$10:$AQ$10,0)+1,FALSE))</f>
        <v/>
      </c>
      <c r="W63" s="232" t="str">
        <f>IF(ISNA(VLOOKUP($A63,ES_P2b_0!$A$10:$AQ$100,MATCH(FIXED(W$6,0,TRUE),ES_P2b_0!$A$10:$AQ$10,0)+1,FALSE)),"",VLOOKUP($A63,ES_P2b_0!$A$10:$AQ$100,MATCH(FIXED(W$6,0,TRUE),ES_P2b_0!$A$10:$AQ$10,0)+1,FALSE))</f>
        <v/>
      </c>
    </row>
    <row r="64" spans="1:23">
      <c r="A64" s="230" t="str">
        <f>lookup!Z23</f>
        <v>Malta</v>
      </c>
      <c r="B64" s="232" t="str">
        <f>VLOOKUP(A64,lookup!$Z$2:$AA$77,2,FALSE)</f>
        <v>Μάλτα</v>
      </c>
      <c r="C64" s="232" t="str">
        <f>IF(ISNA(VLOOKUP($A64,ES_P2b_0!$A$10:$AQ$100,MATCH(FIXED(C$6,0,TRUE),ES_P2b_0!$A$10:$AQ$10,0)+1,FALSE)),"",VLOOKUP($A64,ES_P2b_0!$A$10:$AQ$100,MATCH(FIXED(C$6,0,TRUE),ES_P2b_0!$A$10:$AQ$10,0)+1,FALSE))</f>
        <v/>
      </c>
      <c r="D64" s="232" t="str">
        <f>IF(ISNA(VLOOKUP($A64,ES_P2b_0!$A$10:$AQ$100,MATCH(FIXED(D$6,0,TRUE),ES_P2b_0!$A$10:$AQ$10,0)+1,FALSE)),"",VLOOKUP($A64,ES_P2b_0!$A$10:$AQ$100,MATCH(FIXED(D$6,0,TRUE),ES_P2b_0!$A$10:$AQ$10,0)+1,FALSE))</f>
        <v/>
      </c>
      <c r="E64" s="232" t="str">
        <f>IF(ISNA(VLOOKUP($A64,ES_P2b_0!$A$10:$AQ$100,MATCH(FIXED(E$6,0,TRUE),ES_P2b_0!$A$10:$AQ$10,0)+1,FALSE)),"",VLOOKUP($A64,ES_P2b_0!$A$10:$AQ$100,MATCH(FIXED(E$6,0,TRUE),ES_P2b_0!$A$10:$AQ$10,0)+1,FALSE))</f>
        <v/>
      </c>
      <c r="F64" s="232" t="str">
        <f>IF(ISNA(VLOOKUP($A64,ES_P2b_0!$A$10:$AQ$100,MATCH(FIXED(F$6,0,TRUE),ES_P2b_0!$A$10:$AQ$10,0)+1,FALSE)),"",VLOOKUP($A64,ES_P2b_0!$A$10:$AQ$100,MATCH(FIXED(F$6,0,TRUE),ES_P2b_0!$A$10:$AQ$10,0)+1,FALSE))</f>
        <v/>
      </c>
      <c r="G64" s="232" t="str">
        <f>IF(ISNA(VLOOKUP($A64,ES_P2b_0!$A$10:$AQ$100,MATCH(FIXED(G$6,0,TRUE),ES_P2b_0!$A$10:$AQ$10,0)+1,FALSE)),"",VLOOKUP($A64,ES_P2b_0!$A$10:$AQ$100,MATCH(FIXED(G$6,0,TRUE),ES_P2b_0!$A$10:$AQ$10,0)+1,FALSE))</f>
        <v/>
      </c>
      <c r="H64" s="232" t="str">
        <f>IF(ISNA(VLOOKUP($A64,ES_P2b_0!$A$10:$AQ$100,MATCH(FIXED(H$6,0,TRUE),ES_P2b_0!$A$10:$AQ$10,0)+1,FALSE)),"",VLOOKUP($A64,ES_P2b_0!$A$10:$AQ$100,MATCH(FIXED(H$6,0,TRUE),ES_P2b_0!$A$10:$AQ$10,0)+1,FALSE))</f>
        <v/>
      </c>
      <c r="I64" s="232" t="str">
        <f>IF(ISNA(VLOOKUP($A64,ES_P2b_0!$A$10:$AQ$100,MATCH(FIXED(I$6,0,TRUE),ES_P2b_0!$A$10:$AQ$10,0)+1,FALSE)),"",VLOOKUP($A64,ES_P2b_0!$A$10:$AQ$100,MATCH(FIXED(I$6,0,TRUE),ES_P2b_0!$A$10:$AQ$10,0)+1,FALSE))</f>
        <v>e</v>
      </c>
      <c r="J64" s="232" t="str">
        <f>IF(ISNA(VLOOKUP($A64,ES_P2b_0!$A$10:$AQ$100,MATCH(FIXED(J$6,0,TRUE),ES_P2b_0!$A$10:$AQ$10,0)+1,FALSE)),"",VLOOKUP($A64,ES_P2b_0!$A$10:$AQ$100,MATCH(FIXED(J$6,0,TRUE),ES_P2b_0!$A$10:$AQ$10,0)+1,FALSE))</f>
        <v>e</v>
      </c>
      <c r="K64" s="232" t="str">
        <f>IF(ISNA(VLOOKUP($A64,ES_P2b_0!$A$10:$AQ$100,MATCH(FIXED(K$6,0,TRUE),ES_P2b_0!$A$10:$AQ$10,0)+1,FALSE)),"",VLOOKUP($A64,ES_P2b_0!$A$10:$AQ$100,MATCH(FIXED(K$6,0,TRUE),ES_P2b_0!$A$10:$AQ$10,0)+1,FALSE))</f>
        <v>e</v>
      </c>
      <c r="L64" s="232" t="str">
        <f>IF(ISNA(VLOOKUP($A64,ES_P2b_0!$A$10:$AQ$100,MATCH(FIXED(L$6,0,TRUE),ES_P2b_0!$A$10:$AQ$10,0)+1,FALSE)),"",VLOOKUP($A64,ES_P2b_0!$A$10:$AQ$100,MATCH(FIXED(L$6,0,TRUE),ES_P2b_0!$A$10:$AQ$10,0)+1,FALSE))</f>
        <v>e</v>
      </c>
      <c r="M64" s="232" t="str">
        <f>IF(ISNA(VLOOKUP($A64,ES_P2b_0!$A$10:$AQ$100,MATCH(FIXED(M$6,0,TRUE),ES_P2b_0!$A$10:$AQ$10,0)+1,FALSE)),"",VLOOKUP($A64,ES_P2b_0!$A$10:$AQ$100,MATCH(FIXED(M$6,0,TRUE),ES_P2b_0!$A$10:$AQ$10,0)+1,FALSE))</f>
        <v>e</v>
      </c>
      <c r="N64" s="232" t="str">
        <f>IF(ISNA(VLOOKUP($A64,ES_P2b_0!$A$10:$AQ$100,MATCH(FIXED(N$6,0,TRUE),ES_P2b_0!$A$10:$AQ$10,0)+1,FALSE)),"",VLOOKUP($A64,ES_P2b_0!$A$10:$AQ$100,MATCH(FIXED(N$6,0,TRUE),ES_P2b_0!$A$10:$AQ$10,0)+1,FALSE))</f>
        <v>e</v>
      </c>
      <c r="O64" s="232" t="str">
        <f>IF(ISNA(VLOOKUP($A64,ES_P2b_0!$A$10:$AQ$100,MATCH(FIXED(O$6,0,TRUE),ES_P2b_0!$A$10:$AQ$10,0)+1,FALSE)),"",VLOOKUP($A64,ES_P2b_0!$A$10:$AQ$100,MATCH(FIXED(O$6,0,TRUE),ES_P2b_0!$A$10:$AQ$10,0)+1,FALSE))</f>
        <v>e</v>
      </c>
      <c r="P64" s="232" t="str">
        <f>IF(ISNA(VLOOKUP($A64,ES_P2b_0!$A$10:$AQ$100,MATCH(FIXED(P$6,0,TRUE),ES_P2b_0!$A$10:$AQ$10,0)+1,FALSE)),"",VLOOKUP($A64,ES_P2b_0!$A$10:$AQ$100,MATCH(FIXED(P$6,0,TRUE),ES_P2b_0!$A$10:$AQ$10,0)+1,FALSE))</f>
        <v>e</v>
      </c>
      <c r="Q64" s="232" t="str">
        <f>IF(ISNA(VLOOKUP($A64,ES_P2b_0!$A$10:$AQ$100,MATCH(FIXED(Q$6,0,TRUE),ES_P2b_0!$A$10:$AQ$10,0)+1,FALSE)),"",VLOOKUP($A64,ES_P2b_0!$A$10:$AQ$100,MATCH(FIXED(Q$6,0,TRUE),ES_P2b_0!$A$10:$AQ$10,0)+1,FALSE))</f>
        <v>e</v>
      </c>
      <c r="R64" s="232" t="str">
        <f>IF(ISNA(VLOOKUP($A64,ES_P2b_0!$A$10:$AQ$100,MATCH(FIXED(R$6,0,TRUE),ES_P2b_0!$A$10:$AQ$10,0)+1,FALSE)),"",VLOOKUP($A64,ES_P2b_0!$A$10:$AQ$100,MATCH(FIXED(R$6,0,TRUE),ES_P2b_0!$A$10:$AQ$10,0)+1,FALSE))</f>
        <v/>
      </c>
      <c r="S64" s="232" t="str">
        <f>IF(ISNA(VLOOKUP($A64,ES_P2b_0!$A$10:$AQ$100,MATCH(FIXED(S$6,0,TRUE),ES_P2b_0!$A$10:$AQ$10,0)+1,FALSE)),"",VLOOKUP($A64,ES_P2b_0!$A$10:$AQ$100,MATCH(FIXED(S$6,0,TRUE),ES_P2b_0!$A$10:$AQ$10,0)+1,FALSE))</f>
        <v/>
      </c>
      <c r="T64" s="232" t="str">
        <f>IF(ISNA(VLOOKUP($A64,ES_P2b_0!$A$10:$AQ$100,MATCH(FIXED(T$6,0,TRUE),ES_P2b_0!$A$10:$AQ$10,0)+1,FALSE)),"",VLOOKUP($A64,ES_P2b_0!$A$10:$AQ$100,MATCH(FIXED(T$6,0,TRUE),ES_P2b_0!$A$10:$AQ$10,0)+1,FALSE))</f>
        <v/>
      </c>
      <c r="U64" s="232" t="str">
        <f>IF(ISNA(VLOOKUP($A64,ES_P2b_0!$A$10:$AQ$100,MATCH(FIXED(U$6,0,TRUE),ES_P2b_0!$A$10:$AQ$10,0)+1,FALSE)),"",VLOOKUP($A64,ES_P2b_0!$A$10:$AQ$100,MATCH(FIXED(U$6,0,TRUE),ES_P2b_0!$A$10:$AQ$10,0)+1,FALSE))</f>
        <v/>
      </c>
      <c r="V64" s="232" t="str">
        <f>IF(ISNA(VLOOKUP($A64,ES_P2b_0!$A$10:$AQ$100,MATCH(FIXED(V$6,0,TRUE),ES_P2b_0!$A$10:$AQ$10,0)+1,FALSE)),"",VLOOKUP($A64,ES_P2b_0!$A$10:$AQ$100,MATCH(FIXED(V$6,0,TRUE),ES_P2b_0!$A$10:$AQ$10,0)+1,FALSE))</f>
        <v/>
      </c>
      <c r="W64" s="232" t="str">
        <f>IF(ISNA(VLOOKUP($A64,ES_P2b_0!$A$10:$AQ$100,MATCH(FIXED(W$6,0,TRUE),ES_P2b_0!$A$10:$AQ$10,0)+1,FALSE)),"",VLOOKUP($A64,ES_P2b_0!$A$10:$AQ$100,MATCH(FIXED(W$6,0,TRUE),ES_P2b_0!$A$10:$AQ$10,0)+1,FALSE))</f>
        <v/>
      </c>
    </row>
    <row r="65" spans="1:23">
      <c r="A65" s="230" t="str">
        <f>lookup!Z24</f>
        <v>Netherlands</v>
      </c>
      <c r="B65" s="232" t="str">
        <f>VLOOKUP(A65,lookup!$Z$2:$AA$77,2,FALSE)</f>
        <v>Ολλανδία</v>
      </c>
      <c r="C65" s="232" t="str">
        <f>IF(ISNA(VLOOKUP($A65,ES_P2b_0!$A$10:$AQ$100,MATCH(FIXED(C$6,0,TRUE),ES_P2b_0!$A$10:$AQ$10,0)+1,FALSE)),"",VLOOKUP($A65,ES_P2b_0!$A$10:$AQ$100,MATCH(FIXED(C$6,0,TRUE),ES_P2b_0!$A$10:$AQ$10,0)+1,FALSE))</f>
        <v/>
      </c>
      <c r="D65" s="232" t="str">
        <f>IF(ISNA(VLOOKUP($A65,ES_P2b_0!$A$10:$AQ$100,MATCH(FIXED(D$6,0,TRUE),ES_P2b_0!$A$10:$AQ$10,0)+1,FALSE)),"",VLOOKUP($A65,ES_P2b_0!$A$10:$AQ$100,MATCH(FIXED(D$6,0,TRUE),ES_P2b_0!$A$10:$AQ$10,0)+1,FALSE))</f>
        <v/>
      </c>
      <c r="E65" s="232" t="str">
        <f>IF(ISNA(VLOOKUP($A65,ES_P2b_0!$A$10:$AQ$100,MATCH(FIXED(E$6,0,TRUE),ES_P2b_0!$A$10:$AQ$10,0)+1,FALSE)),"",VLOOKUP($A65,ES_P2b_0!$A$10:$AQ$100,MATCH(FIXED(E$6,0,TRUE),ES_P2b_0!$A$10:$AQ$10,0)+1,FALSE))</f>
        <v/>
      </c>
      <c r="F65" s="232" t="str">
        <f>IF(ISNA(VLOOKUP($A65,ES_P2b_0!$A$10:$AQ$100,MATCH(FIXED(F$6,0,TRUE),ES_P2b_0!$A$10:$AQ$10,0)+1,FALSE)),"",VLOOKUP($A65,ES_P2b_0!$A$10:$AQ$100,MATCH(FIXED(F$6,0,TRUE),ES_P2b_0!$A$10:$AQ$10,0)+1,FALSE))</f>
        <v/>
      </c>
      <c r="G65" s="232" t="str">
        <f>IF(ISNA(VLOOKUP($A65,ES_P2b_0!$A$10:$AQ$100,MATCH(FIXED(G$6,0,TRUE),ES_P2b_0!$A$10:$AQ$10,0)+1,FALSE)),"",VLOOKUP($A65,ES_P2b_0!$A$10:$AQ$100,MATCH(FIXED(G$6,0,TRUE),ES_P2b_0!$A$10:$AQ$10,0)+1,FALSE))</f>
        <v/>
      </c>
      <c r="H65" s="232" t="str">
        <f>IF(ISNA(VLOOKUP($A65,ES_P2b_0!$A$10:$AQ$100,MATCH(FIXED(H$6,0,TRUE),ES_P2b_0!$A$10:$AQ$10,0)+1,FALSE)),"",VLOOKUP($A65,ES_P2b_0!$A$10:$AQ$100,MATCH(FIXED(H$6,0,TRUE),ES_P2b_0!$A$10:$AQ$10,0)+1,FALSE))</f>
        <v/>
      </c>
      <c r="I65" s="232" t="str">
        <f>IF(ISNA(VLOOKUP($A65,ES_P2b_0!$A$10:$AQ$100,MATCH(FIXED(I$6,0,TRUE),ES_P2b_0!$A$10:$AQ$10,0)+1,FALSE)),"",VLOOKUP($A65,ES_P2b_0!$A$10:$AQ$100,MATCH(FIXED(I$6,0,TRUE),ES_P2b_0!$A$10:$AQ$10,0)+1,FALSE))</f>
        <v/>
      </c>
      <c r="J65" s="232" t="str">
        <f>IF(ISNA(VLOOKUP($A65,ES_P2b_0!$A$10:$AQ$100,MATCH(FIXED(J$6,0,TRUE),ES_P2b_0!$A$10:$AQ$10,0)+1,FALSE)),"",VLOOKUP($A65,ES_P2b_0!$A$10:$AQ$100,MATCH(FIXED(J$6,0,TRUE),ES_P2b_0!$A$10:$AQ$10,0)+1,FALSE))</f>
        <v/>
      </c>
      <c r="K65" s="232" t="str">
        <f>IF(ISNA(VLOOKUP($A65,ES_P2b_0!$A$10:$AQ$100,MATCH(FIXED(K$6,0,TRUE),ES_P2b_0!$A$10:$AQ$10,0)+1,FALSE)),"",VLOOKUP($A65,ES_P2b_0!$A$10:$AQ$100,MATCH(FIXED(K$6,0,TRUE),ES_P2b_0!$A$10:$AQ$10,0)+1,FALSE))</f>
        <v/>
      </c>
      <c r="L65" s="232" t="str">
        <f>IF(ISNA(VLOOKUP($A65,ES_P2b_0!$A$10:$AQ$100,MATCH(FIXED(L$6,0,TRUE),ES_P2b_0!$A$10:$AQ$10,0)+1,FALSE)),"",VLOOKUP($A65,ES_P2b_0!$A$10:$AQ$100,MATCH(FIXED(L$6,0,TRUE),ES_P2b_0!$A$10:$AQ$10,0)+1,FALSE))</f>
        <v/>
      </c>
      <c r="M65" s="232" t="str">
        <f>IF(ISNA(VLOOKUP($A65,ES_P2b_0!$A$10:$AQ$100,MATCH(FIXED(M$6,0,TRUE),ES_P2b_0!$A$10:$AQ$10,0)+1,FALSE)),"",VLOOKUP($A65,ES_P2b_0!$A$10:$AQ$100,MATCH(FIXED(M$6,0,TRUE),ES_P2b_0!$A$10:$AQ$10,0)+1,FALSE))</f>
        <v/>
      </c>
      <c r="N65" s="232" t="str">
        <f>IF(ISNA(VLOOKUP($A65,ES_P2b_0!$A$10:$AQ$100,MATCH(FIXED(N$6,0,TRUE),ES_P2b_0!$A$10:$AQ$10,0)+1,FALSE)),"",VLOOKUP($A65,ES_P2b_0!$A$10:$AQ$100,MATCH(FIXED(N$6,0,TRUE),ES_P2b_0!$A$10:$AQ$10,0)+1,FALSE))</f>
        <v/>
      </c>
      <c r="O65" s="232" t="str">
        <f>IF(ISNA(VLOOKUP($A65,ES_P2b_0!$A$10:$AQ$100,MATCH(FIXED(O$6,0,TRUE),ES_P2b_0!$A$10:$AQ$10,0)+1,FALSE)),"",VLOOKUP($A65,ES_P2b_0!$A$10:$AQ$100,MATCH(FIXED(O$6,0,TRUE),ES_P2b_0!$A$10:$AQ$10,0)+1,FALSE))</f>
        <v/>
      </c>
      <c r="P65" s="232" t="str">
        <f>IF(ISNA(VLOOKUP($A65,ES_P2b_0!$A$10:$AQ$100,MATCH(FIXED(P$6,0,TRUE),ES_P2b_0!$A$10:$AQ$10,0)+1,FALSE)),"",VLOOKUP($A65,ES_P2b_0!$A$10:$AQ$100,MATCH(FIXED(P$6,0,TRUE),ES_P2b_0!$A$10:$AQ$10,0)+1,FALSE))</f>
        <v/>
      </c>
      <c r="Q65" s="232" t="str">
        <f>IF(ISNA(VLOOKUP($A65,ES_P2b_0!$A$10:$AQ$100,MATCH(FIXED(Q$6,0,TRUE),ES_P2b_0!$A$10:$AQ$10,0)+1,FALSE)),"",VLOOKUP($A65,ES_P2b_0!$A$10:$AQ$100,MATCH(FIXED(Q$6,0,TRUE),ES_P2b_0!$A$10:$AQ$10,0)+1,FALSE))</f>
        <v/>
      </c>
      <c r="R65" s="232" t="str">
        <f>IF(ISNA(VLOOKUP($A65,ES_P2b_0!$A$10:$AQ$100,MATCH(FIXED(R$6,0,TRUE),ES_P2b_0!$A$10:$AQ$10,0)+1,FALSE)),"",VLOOKUP($A65,ES_P2b_0!$A$10:$AQ$100,MATCH(FIXED(R$6,0,TRUE),ES_P2b_0!$A$10:$AQ$10,0)+1,FALSE))</f>
        <v/>
      </c>
      <c r="S65" s="232" t="str">
        <f>IF(ISNA(VLOOKUP($A65,ES_P2b_0!$A$10:$AQ$100,MATCH(FIXED(S$6,0,TRUE),ES_P2b_0!$A$10:$AQ$10,0)+1,FALSE)),"",VLOOKUP($A65,ES_P2b_0!$A$10:$AQ$100,MATCH(FIXED(S$6,0,TRUE),ES_P2b_0!$A$10:$AQ$10,0)+1,FALSE))</f>
        <v/>
      </c>
      <c r="T65" s="232" t="str">
        <f>IF(ISNA(VLOOKUP($A65,ES_P2b_0!$A$10:$AQ$100,MATCH(FIXED(T$6,0,TRUE),ES_P2b_0!$A$10:$AQ$10,0)+1,FALSE)),"",VLOOKUP($A65,ES_P2b_0!$A$10:$AQ$100,MATCH(FIXED(T$6,0,TRUE),ES_P2b_0!$A$10:$AQ$10,0)+1,FALSE))</f>
        <v/>
      </c>
      <c r="U65" s="232" t="str">
        <f>IF(ISNA(VLOOKUP($A65,ES_P2b_0!$A$10:$AQ$100,MATCH(FIXED(U$6,0,TRUE),ES_P2b_0!$A$10:$AQ$10,0)+1,FALSE)),"",VLOOKUP($A65,ES_P2b_0!$A$10:$AQ$100,MATCH(FIXED(U$6,0,TRUE),ES_P2b_0!$A$10:$AQ$10,0)+1,FALSE))</f>
        <v/>
      </c>
      <c r="V65" s="232" t="str">
        <f>IF(ISNA(VLOOKUP($A65,ES_P2b_0!$A$10:$AQ$100,MATCH(FIXED(V$6,0,TRUE),ES_P2b_0!$A$10:$AQ$10,0)+1,FALSE)),"",VLOOKUP($A65,ES_P2b_0!$A$10:$AQ$100,MATCH(FIXED(V$6,0,TRUE),ES_P2b_0!$A$10:$AQ$10,0)+1,FALSE))</f>
        <v/>
      </c>
      <c r="W65" s="232" t="str">
        <f>IF(ISNA(VLOOKUP($A65,ES_P2b_0!$A$10:$AQ$100,MATCH(FIXED(W$6,0,TRUE),ES_P2b_0!$A$10:$AQ$10,0)+1,FALSE)),"",VLOOKUP($A65,ES_P2b_0!$A$10:$AQ$100,MATCH(FIXED(W$6,0,TRUE),ES_P2b_0!$A$10:$AQ$10,0)+1,FALSE))</f>
        <v/>
      </c>
    </row>
    <row r="66" spans="1:23">
      <c r="A66" s="230" t="str">
        <f>lookup!Z25</f>
        <v>Austria</v>
      </c>
      <c r="B66" s="232" t="str">
        <f>VLOOKUP(A66,lookup!$Z$2:$AA$77,2,FALSE)</f>
        <v>Αυστρία</v>
      </c>
      <c r="C66" s="232" t="str">
        <f>IF(ISNA(VLOOKUP($A66,ES_P2b_0!$A$10:$AQ$100,MATCH(FIXED(C$6,0,TRUE),ES_P2b_0!$A$10:$AQ$10,0)+1,FALSE)),"",VLOOKUP($A66,ES_P2b_0!$A$10:$AQ$100,MATCH(FIXED(C$6,0,TRUE),ES_P2b_0!$A$10:$AQ$10,0)+1,FALSE))</f>
        <v/>
      </c>
      <c r="D66" s="232" t="str">
        <f>IF(ISNA(VLOOKUP($A66,ES_P2b_0!$A$10:$AQ$100,MATCH(FIXED(D$6,0,TRUE),ES_P2b_0!$A$10:$AQ$10,0)+1,FALSE)),"",VLOOKUP($A66,ES_P2b_0!$A$10:$AQ$100,MATCH(FIXED(D$6,0,TRUE),ES_P2b_0!$A$10:$AQ$10,0)+1,FALSE))</f>
        <v/>
      </c>
      <c r="E66" s="232" t="str">
        <f>IF(ISNA(VLOOKUP($A66,ES_P2b_0!$A$10:$AQ$100,MATCH(FIXED(E$6,0,TRUE),ES_P2b_0!$A$10:$AQ$10,0)+1,FALSE)),"",VLOOKUP($A66,ES_P2b_0!$A$10:$AQ$100,MATCH(FIXED(E$6,0,TRUE),ES_P2b_0!$A$10:$AQ$10,0)+1,FALSE))</f>
        <v/>
      </c>
      <c r="F66" s="232" t="str">
        <f>IF(ISNA(VLOOKUP($A66,ES_P2b_0!$A$10:$AQ$100,MATCH(FIXED(F$6,0,TRUE),ES_P2b_0!$A$10:$AQ$10,0)+1,FALSE)),"",VLOOKUP($A66,ES_P2b_0!$A$10:$AQ$100,MATCH(FIXED(F$6,0,TRUE),ES_P2b_0!$A$10:$AQ$10,0)+1,FALSE))</f>
        <v/>
      </c>
      <c r="G66" s="232" t="str">
        <f>IF(ISNA(VLOOKUP($A66,ES_P2b_0!$A$10:$AQ$100,MATCH(FIXED(G$6,0,TRUE),ES_P2b_0!$A$10:$AQ$10,0)+1,FALSE)),"",VLOOKUP($A66,ES_P2b_0!$A$10:$AQ$100,MATCH(FIXED(G$6,0,TRUE),ES_P2b_0!$A$10:$AQ$10,0)+1,FALSE))</f>
        <v/>
      </c>
      <c r="H66" s="232" t="str">
        <f>IF(ISNA(VLOOKUP($A66,ES_P2b_0!$A$10:$AQ$100,MATCH(FIXED(H$6,0,TRUE),ES_P2b_0!$A$10:$AQ$10,0)+1,FALSE)),"",VLOOKUP($A66,ES_P2b_0!$A$10:$AQ$100,MATCH(FIXED(H$6,0,TRUE),ES_P2b_0!$A$10:$AQ$10,0)+1,FALSE))</f>
        <v/>
      </c>
      <c r="I66" s="232" t="str">
        <f>IF(ISNA(VLOOKUP($A66,ES_P2b_0!$A$10:$AQ$100,MATCH(FIXED(I$6,0,TRUE),ES_P2b_0!$A$10:$AQ$10,0)+1,FALSE)),"",VLOOKUP($A66,ES_P2b_0!$A$10:$AQ$100,MATCH(FIXED(I$6,0,TRUE),ES_P2b_0!$A$10:$AQ$10,0)+1,FALSE))</f>
        <v/>
      </c>
      <c r="J66" s="232" t="str">
        <f>IF(ISNA(VLOOKUP($A66,ES_P2b_0!$A$10:$AQ$100,MATCH(FIXED(J$6,0,TRUE),ES_P2b_0!$A$10:$AQ$10,0)+1,FALSE)),"",VLOOKUP($A66,ES_P2b_0!$A$10:$AQ$100,MATCH(FIXED(J$6,0,TRUE),ES_P2b_0!$A$10:$AQ$10,0)+1,FALSE))</f>
        <v/>
      </c>
      <c r="K66" s="232" t="str">
        <f>IF(ISNA(VLOOKUP($A66,ES_P2b_0!$A$10:$AQ$100,MATCH(FIXED(K$6,0,TRUE),ES_P2b_0!$A$10:$AQ$10,0)+1,FALSE)),"",VLOOKUP($A66,ES_P2b_0!$A$10:$AQ$100,MATCH(FIXED(K$6,0,TRUE),ES_P2b_0!$A$10:$AQ$10,0)+1,FALSE))</f>
        <v/>
      </c>
      <c r="L66" s="232" t="str">
        <f>IF(ISNA(VLOOKUP($A66,ES_P2b_0!$A$10:$AQ$100,MATCH(FIXED(L$6,0,TRUE),ES_P2b_0!$A$10:$AQ$10,0)+1,FALSE)),"",VLOOKUP($A66,ES_P2b_0!$A$10:$AQ$100,MATCH(FIXED(L$6,0,TRUE),ES_P2b_0!$A$10:$AQ$10,0)+1,FALSE))</f>
        <v/>
      </c>
      <c r="M66" s="232" t="str">
        <f>IF(ISNA(VLOOKUP($A66,ES_P2b_0!$A$10:$AQ$100,MATCH(FIXED(M$6,0,TRUE),ES_P2b_0!$A$10:$AQ$10,0)+1,FALSE)),"",VLOOKUP($A66,ES_P2b_0!$A$10:$AQ$100,MATCH(FIXED(M$6,0,TRUE),ES_P2b_0!$A$10:$AQ$10,0)+1,FALSE))</f>
        <v/>
      </c>
      <c r="N66" s="232" t="str">
        <f>IF(ISNA(VLOOKUP($A66,ES_P2b_0!$A$10:$AQ$100,MATCH(FIXED(N$6,0,TRUE),ES_P2b_0!$A$10:$AQ$10,0)+1,FALSE)),"",VLOOKUP($A66,ES_P2b_0!$A$10:$AQ$100,MATCH(FIXED(N$6,0,TRUE),ES_P2b_0!$A$10:$AQ$10,0)+1,FALSE))</f>
        <v/>
      </c>
      <c r="O66" s="232" t="str">
        <f>IF(ISNA(VLOOKUP($A66,ES_P2b_0!$A$10:$AQ$100,MATCH(FIXED(O$6,0,TRUE),ES_P2b_0!$A$10:$AQ$10,0)+1,FALSE)),"",VLOOKUP($A66,ES_P2b_0!$A$10:$AQ$100,MATCH(FIXED(O$6,0,TRUE),ES_P2b_0!$A$10:$AQ$10,0)+1,FALSE))</f>
        <v/>
      </c>
      <c r="P66" s="232" t="str">
        <f>IF(ISNA(VLOOKUP($A66,ES_P2b_0!$A$10:$AQ$100,MATCH(FIXED(P$6,0,TRUE),ES_P2b_0!$A$10:$AQ$10,0)+1,FALSE)),"",VLOOKUP($A66,ES_P2b_0!$A$10:$AQ$100,MATCH(FIXED(P$6,0,TRUE),ES_P2b_0!$A$10:$AQ$10,0)+1,FALSE))</f>
        <v/>
      </c>
      <c r="Q66" s="232" t="str">
        <f>IF(ISNA(VLOOKUP($A66,ES_P2b_0!$A$10:$AQ$100,MATCH(FIXED(Q$6,0,TRUE),ES_P2b_0!$A$10:$AQ$10,0)+1,FALSE)),"",VLOOKUP($A66,ES_P2b_0!$A$10:$AQ$100,MATCH(FIXED(Q$6,0,TRUE),ES_P2b_0!$A$10:$AQ$10,0)+1,FALSE))</f>
        <v/>
      </c>
      <c r="R66" s="232" t="str">
        <f>IF(ISNA(VLOOKUP($A66,ES_P2b_0!$A$10:$AQ$100,MATCH(FIXED(R$6,0,TRUE),ES_P2b_0!$A$10:$AQ$10,0)+1,FALSE)),"",VLOOKUP($A66,ES_P2b_0!$A$10:$AQ$100,MATCH(FIXED(R$6,0,TRUE),ES_P2b_0!$A$10:$AQ$10,0)+1,FALSE))</f>
        <v/>
      </c>
      <c r="S66" s="232" t="str">
        <f>IF(ISNA(VLOOKUP($A66,ES_P2b_0!$A$10:$AQ$100,MATCH(FIXED(S$6,0,TRUE),ES_P2b_0!$A$10:$AQ$10,0)+1,FALSE)),"",VLOOKUP($A66,ES_P2b_0!$A$10:$AQ$100,MATCH(FIXED(S$6,0,TRUE),ES_P2b_0!$A$10:$AQ$10,0)+1,FALSE))</f>
        <v/>
      </c>
      <c r="T66" s="232" t="str">
        <f>IF(ISNA(VLOOKUP($A66,ES_P2b_0!$A$10:$AQ$100,MATCH(FIXED(T$6,0,TRUE),ES_P2b_0!$A$10:$AQ$10,0)+1,FALSE)),"",VLOOKUP($A66,ES_P2b_0!$A$10:$AQ$100,MATCH(FIXED(T$6,0,TRUE),ES_P2b_0!$A$10:$AQ$10,0)+1,FALSE))</f>
        <v/>
      </c>
      <c r="U66" s="232" t="str">
        <f>IF(ISNA(VLOOKUP($A66,ES_P2b_0!$A$10:$AQ$100,MATCH(FIXED(U$6,0,TRUE),ES_P2b_0!$A$10:$AQ$10,0)+1,FALSE)),"",VLOOKUP($A66,ES_P2b_0!$A$10:$AQ$100,MATCH(FIXED(U$6,0,TRUE),ES_P2b_0!$A$10:$AQ$10,0)+1,FALSE))</f>
        <v/>
      </c>
      <c r="V66" s="232" t="str">
        <f>IF(ISNA(VLOOKUP($A66,ES_P2b_0!$A$10:$AQ$100,MATCH(FIXED(V$6,0,TRUE),ES_P2b_0!$A$10:$AQ$10,0)+1,FALSE)),"",VLOOKUP($A66,ES_P2b_0!$A$10:$AQ$100,MATCH(FIXED(V$6,0,TRUE),ES_P2b_0!$A$10:$AQ$10,0)+1,FALSE))</f>
        <v/>
      </c>
      <c r="W66" s="232" t="str">
        <f>IF(ISNA(VLOOKUP($A66,ES_P2b_0!$A$10:$AQ$100,MATCH(FIXED(W$6,0,TRUE),ES_P2b_0!$A$10:$AQ$10,0)+1,FALSE)),"",VLOOKUP($A66,ES_P2b_0!$A$10:$AQ$100,MATCH(FIXED(W$6,0,TRUE),ES_P2b_0!$A$10:$AQ$10,0)+1,FALSE))</f>
        <v/>
      </c>
    </row>
    <row r="67" spans="1:23">
      <c r="A67" s="230" t="str">
        <f>lookup!Z26</f>
        <v>Poland</v>
      </c>
      <c r="B67" s="232" t="str">
        <f>VLOOKUP(A67,lookup!$Z$2:$AA$77,2,FALSE)</f>
        <v>Πολωνία</v>
      </c>
      <c r="C67" s="232" t="str">
        <f>IF(ISNA(VLOOKUP($A67,ES_P2b_0!$A$10:$AQ$100,MATCH(FIXED(C$6,0,TRUE),ES_P2b_0!$A$10:$AQ$10,0)+1,FALSE)),"",VLOOKUP($A67,ES_P2b_0!$A$10:$AQ$100,MATCH(FIXED(C$6,0,TRUE),ES_P2b_0!$A$10:$AQ$10,0)+1,FALSE))</f>
        <v/>
      </c>
      <c r="D67" s="232" t="str">
        <f>IF(ISNA(VLOOKUP($A67,ES_P2b_0!$A$10:$AQ$100,MATCH(FIXED(D$6,0,TRUE),ES_P2b_0!$A$10:$AQ$10,0)+1,FALSE)),"",VLOOKUP($A67,ES_P2b_0!$A$10:$AQ$100,MATCH(FIXED(D$6,0,TRUE),ES_P2b_0!$A$10:$AQ$10,0)+1,FALSE))</f>
        <v/>
      </c>
      <c r="E67" s="232" t="str">
        <f>IF(ISNA(VLOOKUP($A67,ES_P2b_0!$A$10:$AQ$100,MATCH(FIXED(E$6,0,TRUE),ES_P2b_0!$A$10:$AQ$10,0)+1,FALSE)),"",VLOOKUP($A67,ES_P2b_0!$A$10:$AQ$100,MATCH(FIXED(E$6,0,TRUE),ES_P2b_0!$A$10:$AQ$10,0)+1,FALSE))</f>
        <v/>
      </c>
      <c r="F67" s="232" t="str">
        <f>IF(ISNA(VLOOKUP($A67,ES_P2b_0!$A$10:$AQ$100,MATCH(FIXED(F$6,0,TRUE),ES_P2b_0!$A$10:$AQ$10,0)+1,FALSE)),"",VLOOKUP($A67,ES_P2b_0!$A$10:$AQ$100,MATCH(FIXED(F$6,0,TRUE),ES_P2b_0!$A$10:$AQ$10,0)+1,FALSE))</f>
        <v/>
      </c>
      <c r="G67" s="232" t="str">
        <f>IF(ISNA(VLOOKUP($A67,ES_P2b_0!$A$10:$AQ$100,MATCH(FIXED(G$6,0,TRUE),ES_P2b_0!$A$10:$AQ$10,0)+1,FALSE)),"",VLOOKUP($A67,ES_P2b_0!$A$10:$AQ$100,MATCH(FIXED(G$6,0,TRUE),ES_P2b_0!$A$10:$AQ$10,0)+1,FALSE))</f>
        <v>b</v>
      </c>
      <c r="H67" s="232" t="str">
        <f>IF(ISNA(VLOOKUP($A67,ES_P2b_0!$A$10:$AQ$100,MATCH(FIXED(H$6,0,TRUE),ES_P2b_0!$A$10:$AQ$10,0)+1,FALSE)),"",VLOOKUP($A67,ES_P2b_0!$A$10:$AQ$100,MATCH(FIXED(H$6,0,TRUE),ES_P2b_0!$A$10:$AQ$10,0)+1,FALSE))</f>
        <v/>
      </c>
      <c r="I67" s="232" t="str">
        <f>IF(ISNA(VLOOKUP($A67,ES_P2b_0!$A$10:$AQ$100,MATCH(FIXED(I$6,0,TRUE),ES_P2b_0!$A$10:$AQ$10,0)+1,FALSE)),"",VLOOKUP($A67,ES_P2b_0!$A$10:$AQ$100,MATCH(FIXED(I$6,0,TRUE),ES_P2b_0!$A$10:$AQ$10,0)+1,FALSE))</f>
        <v/>
      </c>
      <c r="J67" s="232" t="str">
        <f>IF(ISNA(VLOOKUP($A67,ES_P2b_0!$A$10:$AQ$100,MATCH(FIXED(J$6,0,TRUE),ES_P2b_0!$A$10:$AQ$10,0)+1,FALSE)),"",VLOOKUP($A67,ES_P2b_0!$A$10:$AQ$100,MATCH(FIXED(J$6,0,TRUE),ES_P2b_0!$A$10:$AQ$10,0)+1,FALSE))</f>
        <v/>
      </c>
      <c r="K67" s="232" t="str">
        <f>IF(ISNA(VLOOKUP($A67,ES_P2b_0!$A$10:$AQ$100,MATCH(FIXED(K$6,0,TRUE),ES_P2b_0!$A$10:$AQ$10,0)+1,FALSE)),"",VLOOKUP($A67,ES_P2b_0!$A$10:$AQ$100,MATCH(FIXED(K$6,0,TRUE),ES_P2b_0!$A$10:$AQ$10,0)+1,FALSE))</f>
        <v/>
      </c>
      <c r="L67" s="232" t="str">
        <f>IF(ISNA(VLOOKUP($A67,ES_P2b_0!$A$10:$AQ$100,MATCH(FIXED(L$6,0,TRUE),ES_P2b_0!$A$10:$AQ$10,0)+1,FALSE)),"",VLOOKUP($A67,ES_P2b_0!$A$10:$AQ$100,MATCH(FIXED(L$6,0,TRUE),ES_P2b_0!$A$10:$AQ$10,0)+1,FALSE))</f>
        <v/>
      </c>
      <c r="M67" s="232" t="str">
        <f>IF(ISNA(VLOOKUP($A67,ES_P2b_0!$A$10:$AQ$100,MATCH(FIXED(M$6,0,TRUE),ES_P2b_0!$A$10:$AQ$10,0)+1,FALSE)),"",VLOOKUP($A67,ES_P2b_0!$A$10:$AQ$100,MATCH(FIXED(M$6,0,TRUE),ES_P2b_0!$A$10:$AQ$10,0)+1,FALSE))</f>
        <v/>
      </c>
      <c r="N67" s="232" t="str">
        <f>IF(ISNA(VLOOKUP($A67,ES_P2b_0!$A$10:$AQ$100,MATCH(FIXED(N$6,0,TRUE),ES_P2b_0!$A$10:$AQ$10,0)+1,FALSE)),"",VLOOKUP($A67,ES_P2b_0!$A$10:$AQ$100,MATCH(FIXED(N$6,0,TRUE),ES_P2b_0!$A$10:$AQ$10,0)+1,FALSE))</f>
        <v/>
      </c>
      <c r="O67" s="232" t="str">
        <f>IF(ISNA(VLOOKUP($A67,ES_P2b_0!$A$10:$AQ$100,MATCH(FIXED(O$6,0,TRUE),ES_P2b_0!$A$10:$AQ$10,0)+1,FALSE)),"",VLOOKUP($A67,ES_P2b_0!$A$10:$AQ$100,MATCH(FIXED(O$6,0,TRUE),ES_P2b_0!$A$10:$AQ$10,0)+1,FALSE))</f>
        <v/>
      </c>
      <c r="P67" s="232" t="str">
        <f>IF(ISNA(VLOOKUP($A67,ES_P2b_0!$A$10:$AQ$100,MATCH(FIXED(P$6,0,TRUE),ES_P2b_0!$A$10:$AQ$10,0)+1,FALSE)),"",VLOOKUP($A67,ES_P2b_0!$A$10:$AQ$100,MATCH(FIXED(P$6,0,TRUE),ES_P2b_0!$A$10:$AQ$10,0)+1,FALSE))</f>
        <v/>
      </c>
      <c r="Q67" s="232" t="str">
        <f>IF(ISNA(VLOOKUP($A67,ES_P2b_0!$A$10:$AQ$100,MATCH(FIXED(Q$6,0,TRUE),ES_P2b_0!$A$10:$AQ$10,0)+1,FALSE)),"",VLOOKUP($A67,ES_P2b_0!$A$10:$AQ$100,MATCH(FIXED(Q$6,0,TRUE),ES_P2b_0!$A$10:$AQ$10,0)+1,FALSE))</f>
        <v/>
      </c>
      <c r="R67" s="232" t="str">
        <f>IF(ISNA(VLOOKUP($A67,ES_P2b_0!$A$10:$AQ$100,MATCH(FIXED(R$6,0,TRUE),ES_P2b_0!$A$10:$AQ$10,0)+1,FALSE)),"",VLOOKUP($A67,ES_P2b_0!$A$10:$AQ$100,MATCH(FIXED(R$6,0,TRUE),ES_P2b_0!$A$10:$AQ$10,0)+1,FALSE))</f>
        <v/>
      </c>
      <c r="S67" s="232" t="str">
        <f>IF(ISNA(VLOOKUP($A67,ES_P2b_0!$A$10:$AQ$100,MATCH(FIXED(S$6,0,TRUE),ES_P2b_0!$A$10:$AQ$10,0)+1,FALSE)),"",VLOOKUP($A67,ES_P2b_0!$A$10:$AQ$100,MATCH(FIXED(S$6,0,TRUE),ES_P2b_0!$A$10:$AQ$10,0)+1,FALSE))</f>
        <v/>
      </c>
      <c r="T67" s="232" t="str">
        <f>IF(ISNA(VLOOKUP($A67,ES_P2b_0!$A$10:$AQ$100,MATCH(FIXED(T$6,0,TRUE),ES_P2b_0!$A$10:$AQ$10,0)+1,FALSE)),"",VLOOKUP($A67,ES_P2b_0!$A$10:$AQ$100,MATCH(FIXED(T$6,0,TRUE),ES_P2b_0!$A$10:$AQ$10,0)+1,FALSE))</f>
        <v>b</v>
      </c>
      <c r="U67" s="232" t="str">
        <f>IF(ISNA(VLOOKUP($A67,ES_P2b_0!$A$10:$AQ$100,MATCH(FIXED(U$6,0,TRUE),ES_P2b_0!$A$10:$AQ$10,0)+1,FALSE)),"",VLOOKUP($A67,ES_P2b_0!$A$10:$AQ$100,MATCH(FIXED(U$6,0,TRUE),ES_P2b_0!$A$10:$AQ$10,0)+1,FALSE))</f>
        <v/>
      </c>
      <c r="V67" s="232" t="str">
        <f>IF(ISNA(VLOOKUP($A67,ES_P2b_0!$A$10:$AQ$100,MATCH(FIXED(V$6,0,TRUE),ES_P2b_0!$A$10:$AQ$10,0)+1,FALSE)),"",VLOOKUP($A67,ES_P2b_0!$A$10:$AQ$100,MATCH(FIXED(V$6,0,TRUE),ES_P2b_0!$A$10:$AQ$10,0)+1,FALSE))</f>
        <v/>
      </c>
      <c r="W67" s="232" t="str">
        <f>IF(ISNA(VLOOKUP($A67,ES_P2b_0!$A$10:$AQ$100,MATCH(FIXED(W$6,0,TRUE),ES_P2b_0!$A$10:$AQ$10,0)+1,FALSE)),"",VLOOKUP($A67,ES_P2b_0!$A$10:$AQ$100,MATCH(FIXED(W$6,0,TRUE),ES_P2b_0!$A$10:$AQ$10,0)+1,FALSE))</f>
        <v/>
      </c>
    </row>
    <row r="68" spans="1:23">
      <c r="A68" s="230" t="str">
        <f>lookup!Z27</f>
        <v>Portugal</v>
      </c>
      <c r="B68" s="232" t="str">
        <f>VLOOKUP(A68,lookup!$Z$2:$AA$77,2,FALSE)</f>
        <v>Πορτογαλία</v>
      </c>
      <c r="C68" s="232" t="str">
        <f>IF(ISNA(VLOOKUP($A68,ES_P2b_0!$A$10:$AQ$100,MATCH(FIXED(C$6,0,TRUE),ES_P2b_0!$A$10:$AQ$10,0)+1,FALSE)),"",VLOOKUP($A68,ES_P2b_0!$A$10:$AQ$100,MATCH(FIXED(C$6,0,TRUE),ES_P2b_0!$A$10:$AQ$10,0)+1,FALSE))</f>
        <v/>
      </c>
      <c r="D68" s="232" t="str">
        <f>IF(ISNA(VLOOKUP($A68,ES_P2b_0!$A$10:$AQ$100,MATCH(FIXED(D$6,0,TRUE),ES_P2b_0!$A$10:$AQ$10,0)+1,FALSE)),"",VLOOKUP($A68,ES_P2b_0!$A$10:$AQ$100,MATCH(FIXED(D$6,0,TRUE),ES_P2b_0!$A$10:$AQ$10,0)+1,FALSE))</f>
        <v/>
      </c>
      <c r="E68" s="232" t="str">
        <f>IF(ISNA(VLOOKUP($A68,ES_P2b_0!$A$10:$AQ$100,MATCH(FIXED(E$6,0,TRUE),ES_P2b_0!$A$10:$AQ$10,0)+1,FALSE)),"",VLOOKUP($A68,ES_P2b_0!$A$10:$AQ$100,MATCH(FIXED(E$6,0,TRUE),ES_P2b_0!$A$10:$AQ$10,0)+1,FALSE))</f>
        <v/>
      </c>
      <c r="F68" s="232" t="str">
        <f>IF(ISNA(VLOOKUP($A68,ES_P2b_0!$A$10:$AQ$100,MATCH(FIXED(F$6,0,TRUE),ES_P2b_0!$A$10:$AQ$10,0)+1,FALSE)),"",VLOOKUP($A68,ES_P2b_0!$A$10:$AQ$100,MATCH(FIXED(F$6,0,TRUE),ES_P2b_0!$A$10:$AQ$10,0)+1,FALSE))</f>
        <v/>
      </c>
      <c r="G68" s="232" t="str">
        <f>IF(ISNA(VLOOKUP($A68,ES_P2b_0!$A$10:$AQ$100,MATCH(FIXED(G$6,0,TRUE),ES_P2b_0!$A$10:$AQ$10,0)+1,FALSE)),"",VLOOKUP($A68,ES_P2b_0!$A$10:$AQ$100,MATCH(FIXED(G$6,0,TRUE),ES_P2b_0!$A$10:$AQ$10,0)+1,FALSE))</f>
        <v/>
      </c>
      <c r="H68" s="232" t="str">
        <f>IF(ISNA(VLOOKUP($A68,ES_P2b_0!$A$10:$AQ$100,MATCH(FIXED(H$6,0,TRUE),ES_P2b_0!$A$10:$AQ$10,0)+1,FALSE)),"",VLOOKUP($A68,ES_P2b_0!$A$10:$AQ$100,MATCH(FIXED(H$6,0,TRUE),ES_P2b_0!$A$10:$AQ$10,0)+1,FALSE))</f>
        <v/>
      </c>
      <c r="I68" s="232" t="str">
        <f>IF(ISNA(VLOOKUP($A68,ES_P2b_0!$A$10:$AQ$100,MATCH(FIXED(I$6,0,TRUE),ES_P2b_0!$A$10:$AQ$10,0)+1,FALSE)),"",VLOOKUP($A68,ES_P2b_0!$A$10:$AQ$100,MATCH(FIXED(I$6,0,TRUE),ES_P2b_0!$A$10:$AQ$10,0)+1,FALSE))</f>
        <v/>
      </c>
      <c r="J68" s="232" t="str">
        <f>IF(ISNA(VLOOKUP($A68,ES_P2b_0!$A$10:$AQ$100,MATCH(FIXED(J$6,0,TRUE),ES_P2b_0!$A$10:$AQ$10,0)+1,FALSE)),"",VLOOKUP($A68,ES_P2b_0!$A$10:$AQ$100,MATCH(FIXED(J$6,0,TRUE),ES_P2b_0!$A$10:$AQ$10,0)+1,FALSE))</f>
        <v/>
      </c>
      <c r="K68" s="232" t="str">
        <f>IF(ISNA(VLOOKUP($A68,ES_P2b_0!$A$10:$AQ$100,MATCH(FIXED(K$6,0,TRUE),ES_P2b_0!$A$10:$AQ$10,0)+1,FALSE)),"",VLOOKUP($A68,ES_P2b_0!$A$10:$AQ$100,MATCH(FIXED(K$6,0,TRUE),ES_P2b_0!$A$10:$AQ$10,0)+1,FALSE))</f>
        <v/>
      </c>
      <c r="L68" s="232" t="str">
        <f>IF(ISNA(VLOOKUP($A68,ES_P2b_0!$A$10:$AQ$100,MATCH(FIXED(L$6,0,TRUE),ES_P2b_0!$A$10:$AQ$10,0)+1,FALSE)),"",VLOOKUP($A68,ES_P2b_0!$A$10:$AQ$100,MATCH(FIXED(L$6,0,TRUE),ES_P2b_0!$A$10:$AQ$10,0)+1,FALSE))</f>
        <v/>
      </c>
      <c r="M68" s="232" t="str">
        <f>IF(ISNA(VLOOKUP($A68,ES_P2b_0!$A$10:$AQ$100,MATCH(FIXED(M$6,0,TRUE),ES_P2b_0!$A$10:$AQ$10,0)+1,FALSE)),"",VLOOKUP($A68,ES_P2b_0!$A$10:$AQ$100,MATCH(FIXED(M$6,0,TRUE),ES_P2b_0!$A$10:$AQ$10,0)+1,FALSE))</f>
        <v/>
      </c>
      <c r="N68" s="232" t="str">
        <f>IF(ISNA(VLOOKUP($A68,ES_P2b_0!$A$10:$AQ$100,MATCH(FIXED(N$6,0,TRUE),ES_P2b_0!$A$10:$AQ$10,0)+1,FALSE)),"",VLOOKUP($A68,ES_P2b_0!$A$10:$AQ$100,MATCH(FIXED(N$6,0,TRUE),ES_P2b_0!$A$10:$AQ$10,0)+1,FALSE))</f>
        <v/>
      </c>
      <c r="O68" s="232" t="str">
        <f>IF(ISNA(VLOOKUP($A68,ES_P2b_0!$A$10:$AQ$100,MATCH(FIXED(O$6,0,TRUE),ES_P2b_0!$A$10:$AQ$10,0)+1,FALSE)),"",VLOOKUP($A68,ES_P2b_0!$A$10:$AQ$100,MATCH(FIXED(O$6,0,TRUE),ES_P2b_0!$A$10:$AQ$10,0)+1,FALSE))</f>
        <v/>
      </c>
      <c r="P68" s="232" t="str">
        <f>IF(ISNA(VLOOKUP($A68,ES_P2b_0!$A$10:$AQ$100,MATCH(FIXED(P$6,0,TRUE),ES_P2b_0!$A$10:$AQ$10,0)+1,FALSE)),"",VLOOKUP($A68,ES_P2b_0!$A$10:$AQ$100,MATCH(FIXED(P$6,0,TRUE),ES_P2b_0!$A$10:$AQ$10,0)+1,FALSE))</f>
        <v/>
      </c>
      <c r="Q68" s="232" t="str">
        <f>IF(ISNA(VLOOKUP($A68,ES_P2b_0!$A$10:$AQ$100,MATCH(FIXED(Q$6,0,TRUE),ES_P2b_0!$A$10:$AQ$10,0)+1,FALSE)),"",VLOOKUP($A68,ES_P2b_0!$A$10:$AQ$100,MATCH(FIXED(Q$6,0,TRUE),ES_P2b_0!$A$10:$AQ$10,0)+1,FALSE))</f>
        <v/>
      </c>
      <c r="R68" s="232" t="str">
        <f>IF(ISNA(VLOOKUP($A68,ES_P2b_0!$A$10:$AQ$100,MATCH(FIXED(R$6,0,TRUE),ES_P2b_0!$A$10:$AQ$10,0)+1,FALSE)),"",VLOOKUP($A68,ES_P2b_0!$A$10:$AQ$100,MATCH(FIXED(R$6,0,TRUE),ES_P2b_0!$A$10:$AQ$10,0)+1,FALSE))</f>
        <v/>
      </c>
      <c r="S68" s="232" t="str">
        <f>IF(ISNA(VLOOKUP($A68,ES_P2b_0!$A$10:$AQ$100,MATCH(FIXED(S$6,0,TRUE),ES_P2b_0!$A$10:$AQ$10,0)+1,FALSE)),"",VLOOKUP($A68,ES_P2b_0!$A$10:$AQ$100,MATCH(FIXED(S$6,0,TRUE),ES_P2b_0!$A$10:$AQ$10,0)+1,FALSE))</f>
        <v>p</v>
      </c>
      <c r="T68" s="232" t="str">
        <f>IF(ISNA(VLOOKUP($A68,ES_P2b_0!$A$10:$AQ$100,MATCH(FIXED(T$6,0,TRUE),ES_P2b_0!$A$10:$AQ$10,0)+1,FALSE)),"",VLOOKUP($A68,ES_P2b_0!$A$10:$AQ$100,MATCH(FIXED(T$6,0,TRUE),ES_P2b_0!$A$10:$AQ$10,0)+1,FALSE))</f>
        <v>p</v>
      </c>
      <c r="U68" s="232" t="str">
        <f>IF(ISNA(VLOOKUP($A68,ES_P2b_0!$A$10:$AQ$100,MATCH(FIXED(U$6,0,TRUE),ES_P2b_0!$A$10:$AQ$10,0)+1,FALSE)),"",VLOOKUP($A68,ES_P2b_0!$A$10:$AQ$100,MATCH(FIXED(U$6,0,TRUE),ES_P2b_0!$A$10:$AQ$10,0)+1,FALSE))</f>
        <v/>
      </c>
      <c r="V68" s="232" t="str">
        <f>IF(ISNA(VLOOKUP($A68,ES_P2b_0!$A$10:$AQ$100,MATCH(FIXED(V$6,0,TRUE),ES_P2b_0!$A$10:$AQ$10,0)+1,FALSE)),"",VLOOKUP($A68,ES_P2b_0!$A$10:$AQ$100,MATCH(FIXED(V$6,0,TRUE),ES_P2b_0!$A$10:$AQ$10,0)+1,FALSE))</f>
        <v/>
      </c>
      <c r="W68" s="232" t="str">
        <f>IF(ISNA(VLOOKUP($A68,ES_P2b_0!$A$10:$AQ$100,MATCH(FIXED(W$6,0,TRUE),ES_P2b_0!$A$10:$AQ$10,0)+1,FALSE)),"",VLOOKUP($A68,ES_P2b_0!$A$10:$AQ$100,MATCH(FIXED(W$6,0,TRUE),ES_P2b_0!$A$10:$AQ$10,0)+1,FALSE))</f>
        <v/>
      </c>
    </row>
    <row r="69" spans="1:23">
      <c r="A69" s="230" t="str">
        <f>lookup!Z28</f>
        <v>Romania</v>
      </c>
      <c r="B69" s="232" t="str">
        <f>VLOOKUP(A69,lookup!$Z$2:$AA$77,2,FALSE)</f>
        <v>Ρουμανία</v>
      </c>
      <c r="C69" s="232" t="str">
        <f>IF(ISNA(VLOOKUP($A69,ES_P2b_0!$A$10:$AQ$100,MATCH(FIXED(C$6,0,TRUE),ES_P2b_0!$A$10:$AQ$10,0)+1,FALSE)),"",VLOOKUP($A69,ES_P2b_0!$A$10:$AQ$100,MATCH(FIXED(C$6,0,TRUE),ES_P2b_0!$A$10:$AQ$10,0)+1,FALSE))</f>
        <v/>
      </c>
      <c r="D69" s="232" t="str">
        <f>IF(ISNA(VLOOKUP($A69,ES_P2b_0!$A$10:$AQ$100,MATCH(FIXED(D$6,0,TRUE),ES_P2b_0!$A$10:$AQ$10,0)+1,FALSE)),"",VLOOKUP($A69,ES_P2b_0!$A$10:$AQ$100,MATCH(FIXED(D$6,0,TRUE),ES_P2b_0!$A$10:$AQ$10,0)+1,FALSE))</f>
        <v/>
      </c>
      <c r="E69" s="232" t="str">
        <f>IF(ISNA(VLOOKUP($A69,ES_P2b_0!$A$10:$AQ$100,MATCH(FIXED(E$6,0,TRUE),ES_P2b_0!$A$10:$AQ$10,0)+1,FALSE)),"",VLOOKUP($A69,ES_P2b_0!$A$10:$AQ$100,MATCH(FIXED(E$6,0,TRUE),ES_P2b_0!$A$10:$AQ$10,0)+1,FALSE))</f>
        <v/>
      </c>
      <c r="F69" s="232" t="str">
        <f>IF(ISNA(VLOOKUP($A69,ES_P2b_0!$A$10:$AQ$100,MATCH(FIXED(F$6,0,TRUE),ES_P2b_0!$A$10:$AQ$10,0)+1,FALSE)),"",VLOOKUP($A69,ES_P2b_0!$A$10:$AQ$100,MATCH(FIXED(F$6,0,TRUE),ES_P2b_0!$A$10:$AQ$10,0)+1,FALSE))</f>
        <v/>
      </c>
      <c r="G69" s="232" t="str">
        <f>IF(ISNA(VLOOKUP($A69,ES_P2b_0!$A$10:$AQ$100,MATCH(FIXED(G$6,0,TRUE),ES_P2b_0!$A$10:$AQ$10,0)+1,FALSE)),"",VLOOKUP($A69,ES_P2b_0!$A$10:$AQ$100,MATCH(FIXED(G$6,0,TRUE),ES_P2b_0!$A$10:$AQ$10,0)+1,FALSE))</f>
        <v/>
      </c>
      <c r="H69" s="232" t="str">
        <f>IF(ISNA(VLOOKUP($A69,ES_P2b_0!$A$10:$AQ$100,MATCH(FIXED(H$6,0,TRUE),ES_P2b_0!$A$10:$AQ$10,0)+1,FALSE)),"",VLOOKUP($A69,ES_P2b_0!$A$10:$AQ$100,MATCH(FIXED(H$6,0,TRUE),ES_P2b_0!$A$10:$AQ$10,0)+1,FALSE))</f>
        <v/>
      </c>
      <c r="I69" s="232" t="str">
        <f>IF(ISNA(VLOOKUP($A69,ES_P2b_0!$A$10:$AQ$100,MATCH(FIXED(I$6,0,TRUE),ES_P2b_0!$A$10:$AQ$10,0)+1,FALSE)),"",VLOOKUP($A69,ES_P2b_0!$A$10:$AQ$100,MATCH(FIXED(I$6,0,TRUE),ES_P2b_0!$A$10:$AQ$10,0)+1,FALSE))</f>
        <v/>
      </c>
      <c r="J69" s="232" t="str">
        <f>IF(ISNA(VLOOKUP($A69,ES_P2b_0!$A$10:$AQ$100,MATCH(FIXED(J$6,0,TRUE),ES_P2b_0!$A$10:$AQ$10,0)+1,FALSE)),"",VLOOKUP($A69,ES_P2b_0!$A$10:$AQ$100,MATCH(FIXED(J$6,0,TRUE),ES_P2b_0!$A$10:$AQ$10,0)+1,FALSE))</f>
        <v/>
      </c>
      <c r="K69" s="232" t="str">
        <f>IF(ISNA(VLOOKUP($A69,ES_P2b_0!$A$10:$AQ$100,MATCH(FIXED(K$6,0,TRUE),ES_P2b_0!$A$10:$AQ$10,0)+1,FALSE)),"",VLOOKUP($A69,ES_P2b_0!$A$10:$AQ$100,MATCH(FIXED(K$6,0,TRUE),ES_P2b_0!$A$10:$AQ$10,0)+1,FALSE))</f>
        <v/>
      </c>
      <c r="L69" s="232" t="str">
        <f>IF(ISNA(VLOOKUP($A69,ES_P2b_0!$A$10:$AQ$100,MATCH(FIXED(L$6,0,TRUE),ES_P2b_0!$A$10:$AQ$10,0)+1,FALSE)),"",VLOOKUP($A69,ES_P2b_0!$A$10:$AQ$100,MATCH(FIXED(L$6,0,TRUE),ES_P2b_0!$A$10:$AQ$10,0)+1,FALSE))</f>
        <v/>
      </c>
      <c r="M69" s="232" t="str">
        <f>IF(ISNA(VLOOKUP($A69,ES_P2b_0!$A$10:$AQ$100,MATCH(FIXED(M$6,0,TRUE),ES_P2b_0!$A$10:$AQ$10,0)+1,FALSE)),"",VLOOKUP($A69,ES_P2b_0!$A$10:$AQ$100,MATCH(FIXED(M$6,0,TRUE),ES_P2b_0!$A$10:$AQ$10,0)+1,FALSE))</f>
        <v/>
      </c>
      <c r="N69" s="232" t="str">
        <f>IF(ISNA(VLOOKUP($A69,ES_P2b_0!$A$10:$AQ$100,MATCH(FIXED(N$6,0,TRUE),ES_P2b_0!$A$10:$AQ$10,0)+1,FALSE)),"",VLOOKUP($A69,ES_P2b_0!$A$10:$AQ$100,MATCH(FIXED(N$6,0,TRUE),ES_P2b_0!$A$10:$AQ$10,0)+1,FALSE))</f>
        <v/>
      </c>
      <c r="O69" s="232" t="str">
        <f>IF(ISNA(VLOOKUP($A69,ES_P2b_0!$A$10:$AQ$100,MATCH(FIXED(O$6,0,TRUE),ES_P2b_0!$A$10:$AQ$10,0)+1,FALSE)),"",VLOOKUP($A69,ES_P2b_0!$A$10:$AQ$100,MATCH(FIXED(O$6,0,TRUE),ES_P2b_0!$A$10:$AQ$10,0)+1,FALSE))</f>
        <v/>
      </c>
      <c r="P69" s="232" t="str">
        <f>IF(ISNA(VLOOKUP($A69,ES_P2b_0!$A$10:$AQ$100,MATCH(FIXED(P$6,0,TRUE),ES_P2b_0!$A$10:$AQ$10,0)+1,FALSE)),"",VLOOKUP($A69,ES_P2b_0!$A$10:$AQ$100,MATCH(FIXED(P$6,0,TRUE),ES_P2b_0!$A$10:$AQ$10,0)+1,FALSE))</f>
        <v/>
      </c>
      <c r="Q69" s="232" t="str">
        <f>IF(ISNA(VLOOKUP($A69,ES_P2b_0!$A$10:$AQ$100,MATCH(FIXED(Q$6,0,TRUE),ES_P2b_0!$A$10:$AQ$10,0)+1,FALSE)),"",VLOOKUP($A69,ES_P2b_0!$A$10:$AQ$100,MATCH(FIXED(Q$6,0,TRUE),ES_P2b_0!$A$10:$AQ$10,0)+1,FALSE))</f>
        <v/>
      </c>
      <c r="R69" s="232" t="str">
        <f>IF(ISNA(VLOOKUP($A69,ES_P2b_0!$A$10:$AQ$100,MATCH(FIXED(R$6,0,TRUE),ES_P2b_0!$A$10:$AQ$10,0)+1,FALSE)),"",VLOOKUP($A69,ES_P2b_0!$A$10:$AQ$100,MATCH(FIXED(R$6,0,TRUE),ES_P2b_0!$A$10:$AQ$10,0)+1,FALSE))</f>
        <v/>
      </c>
      <c r="S69" s="232" t="str">
        <f>IF(ISNA(VLOOKUP($A69,ES_P2b_0!$A$10:$AQ$100,MATCH(FIXED(S$6,0,TRUE),ES_P2b_0!$A$10:$AQ$10,0)+1,FALSE)),"",VLOOKUP($A69,ES_P2b_0!$A$10:$AQ$100,MATCH(FIXED(S$6,0,TRUE),ES_P2b_0!$A$10:$AQ$10,0)+1,FALSE))</f>
        <v/>
      </c>
      <c r="T69" s="232" t="str">
        <f>IF(ISNA(VLOOKUP($A69,ES_P2b_0!$A$10:$AQ$100,MATCH(FIXED(T$6,0,TRUE),ES_P2b_0!$A$10:$AQ$10,0)+1,FALSE)),"",VLOOKUP($A69,ES_P2b_0!$A$10:$AQ$100,MATCH(FIXED(T$6,0,TRUE),ES_P2b_0!$A$10:$AQ$10,0)+1,FALSE))</f>
        <v/>
      </c>
      <c r="U69" s="232" t="str">
        <f>IF(ISNA(VLOOKUP($A69,ES_P2b_0!$A$10:$AQ$100,MATCH(FIXED(U$6,0,TRUE),ES_P2b_0!$A$10:$AQ$10,0)+1,FALSE)),"",VLOOKUP($A69,ES_P2b_0!$A$10:$AQ$100,MATCH(FIXED(U$6,0,TRUE),ES_P2b_0!$A$10:$AQ$10,0)+1,FALSE))</f>
        <v/>
      </c>
      <c r="V69" s="232" t="str">
        <f>IF(ISNA(VLOOKUP($A69,ES_P2b_0!$A$10:$AQ$100,MATCH(FIXED(V$6,0,TRUE),ES_P2b_0!$A$10:$AQ$10,0)+1,FALSE)),"",VLOOKUP($A69,ES_P2b_0!$A$10:$AQ$100,MATCH(FIXED(V$6,0,TRUE),ES_P2b_0!$A$10:$AQ$10,0)+1,FALSE))</f>
        <v/>
      </c>
      <c r="W69" s="232" t="str">
        <f>IF(ISNA(VLOOKUP($A69,ES_P2b_0!$A$10:$AQ$100,MATCH(FIXED(W$6,0,TRUE),ES_P2b_0!$A$10:$AQ$10,0)+1,FALSE)),"",VLOOKUP($A69,ES_P2b_0!$A$10:$AQ$100,MATCH(FIXED(W$6,0,TRUE),ES_P2b_0!$A$10:$AQ$10,0)+1,FALSE))</f>
        <v/>
      </c>
    </row>
    <row r="70" spans="1:23">
      <c r="A70" s="230" t="str">
        <f>lookup!Z29</f>
        <v>Slovenia</v>
      </c>
      <c r="B70" s="232" t="str">
        <f>VLOOKUP(A70,lookup!$Z$2:$AA$77,2,FALSE)</f>
        <v>Σλοβενία</v>
      </c>
      <c r="C70" s="232" t="str">
        <f>IF(ISNA(VLOOKUP($A70,ES_P2b_0!$A$10:$AQ$100,MATCH(FIXED(C$6,0,TRUE),ES_P2b_0!$A$10:$AQ$10,0)+1,FALSE)),"",VLOOKUP($A70,ES_P2b_0!$A$10:$AQ$100,MATCH(FIXED(C$6,0,TRUE),ES_P2b_0!$A$10:$AQ$10,0)+1,FALSE))</f>
        <v/>
      </c>
      <c r="D70" s="232" t="str">
        <f>IF(ISNA(VLOOKUP($A70,ES_P2b_0!$A$10:$AQ$100,MATCH(FIXED(D$6,0,TRUE),ES_P2b_0!$A$10:$AQ$10,0)+1,FALSE)),"",VLOOKUP($A70,ES_P2b_0!$A$10:$AQ$100,MATCH(FIXED(D$6,0,TRUE),ES_P2b_0!$A$10:$AQ$10,0)+1,FALSE))</f>
        <v/>
      </c>
      <c r="E70" s="232" t="str">
        <f>IF(ISNA(VLOOKUP($A70,ES_P2b_0!$A$10:$AQ$100,MATCH(FIXED(E$6,0,TRUE),ES_P2b_0!$A$10:$AQ$10,0)+1,FALSE)),"",VLOOKUP($A70,ES_P2b_0!$A$10:$AQ$100,MATCH(FIXED(E$6,0,TRUE),ES_P2b_0!$A$10:$AQ$10,0)+1,FALSE))</f>
        <v/>
      </c>
      <c r="F70" s="232" t="str">
        <f>IF(ISNA(VLOOKUP($A70,ES_P2b_0!$A$10:$AQ$100,MATCH(FIXED(F$6,0,TRUE),ES_P2b_0!$A$10:$AQ$10,0)+1,FALSE)),"",VLOOKUP($A70,ES_P2b_0!$A$10:$AQ$100,MATCH(FIXED(F$6,0,TRUE),ES_P2b_0!$A$10:$AQ$10,0)+1,FALSE))</f>
        <v/>
      </c>
      <c r="G70" s="232" t="str">
        <f>IF(ISNA(VLOOKUP($A70,ES_P2b_0!$A$10:$AQ$100,MATCH(FIXED(G$6,0,TRUE),ES_P2b_0!$A$10:$AQ$10,0)+1,FALSE)),"",VLOOKUP($A70,ES_P2b_0!$A$10:$AQ$100,MATCH(FIXED(G$6,0,TRUE),ES_P2b_0!$A$10:$AQ$10,0)+1,FALSE))</f>
        <v/>
      </c>
      <c r="H70" s="232" t="str">
        <f>IF(ISNA(VLOOKUP($A70,ES_P2b_0!$A$10:$AQ$100,MATCH(FIXED(H$6,0,TRUE),ES_P2b_0!$A$10:$AQ$10,0)+1,FALSE)),"",VLOOKUP($A70,ES_P2b_0!$A$10:$AQ$100,MATCH(FIXED(H$6,0,TRUE),ES_P2b_0!$A$10:$AQ$10,0)+1,FALSE))</f>
        <v/>
      </c>
      <c r="I70" s="232" t="str">
        <f>IF(ISNA(VLOOKUP($A70,ES_P2b_0!$A$10:$AQ$100,MATCH(FIXED(I$6,0,TRUE),ES_P2b_0!$A$10:$AQ$10,0)+1,FALSE)),"",VLOOKUP($A70,ES_P2b_0!$A$10:$AQ$100,MATCH(FIXED(I$6,0,TRUE),ES_P2b_0!$A$10:$AQ$10,0)+1,FALSE))</f>
        <v/>
      </c>
      <c r="J70" s="232" t="str">
        <f>IF(ISNA(VLOOKUP($A70,ES_P2b_0!$A$10:$AQ$100,MATCH(FIXED(J$6,0,TRUE),ES_P2b_0!$A$10:$AQ$10,0)+1,FALSE)),"",VLOOKUP($A70,ES_P2b_0!$A$10:$AQ$100,MATCH(FIXED(J$6,0,TRUE),ES_P2b_0!$A$10:$AQ$10,0)+1,FALSE))</f>
        <v/>
      </c>
      <c r="K70" s="232" t="str">
        <f>IF(ISNA(VLOOKUP($A70,ES_P2b_0!$A$10:$AQ$100,MATCH(FIXED(K$6,0,TRUE),ES_P2b_0!$A$10:$AQ$10,0)+1,FALSE)),"",VLOOKUP($A70,ES_P2b_0!$A$10:$AQ$100,MATCH(FIXED(K$6,0,TRUE),ES_P2b_0!$A$10:$AQ$10,0)+1,FALSE))</f>
        <v/>
      </c>
      <c r="L70" s="232" t="str">
        <f>IF(ISNA(VLOOKUP($A70,ES_P2b_0!$A$10:$AQ$100,MATCH(FIXED(L$6,0,TRUE),ES_P2b_0!$A$10:$AQ$10,0)+1,FALSE)),"",VLOOKUP($A70,ES_P2b_0!$A$10:$AQ$100,MATCH(FIXED(L$6,0,TRUE),ES_P2b_0!$A$10:$AQ$10,0)+1,FALSE))</f>
        <v/>
      </c>
      <c r="M70" s="232" t="str">
        <f>IF(ISNA(VLOOKUP($A70,ES_P2b_0!$A$10:$AQ$100,MATCH(FIXED(M$6,0,TRUE),ES_P2b_0!$A$10:$AQ$10,0)+1,FALSE)),"",VLOOKUP($A70,ES_P2b_0!$A$10:$AQ$100,MATCH(FIXED(M$6,0,TRUE),ES_P2b_0!$A$10:$AQ$10,0)+1,FALSE))</f>
        <v/>
      </c>
      <c r="N70" s="232" t="str">
        <f>IF(ISNA(VLOOKUP($A70,ES_P2b_0!$A$10:$AQ$100,MATCH(FIXED(N$6,0,TRUE),ES_P2b_0!$A$10:$AQ$10,0)+1,FALSE)),"",VLOOKUP($A70,ES_P2b_0!$A$10:$AQ$100,MATCH(FIXED(N$6,0,TRUE),ES_P2b_0!$A$10:$AQ$10,0)+1,FALSE))</f>
        <v/>
      </c>
      <c r="O70" s="232" t="str">
        <f>IF(ISNA(VLOOKUP($A70,ES_P2b_0!$A$10:$AQ$100,MATCH(FIXED(O$6,0,TRUE),ES_P2b_0!$A$10:$AQ$10,0)+1,FALSE)),"",VLOOKUP($A70,ES_P2b_0!$A$10:$AQ$100,MATCH(FIXED(O$6,0,TRUE),ES_P2b_0!$A$10:$AQ$10,0)+1,FALSE))</f>
        <v/>
      </c>
      <c r="P70" s="232" t="str">
        <f>IF(ISNA(VLOOKUP($A70,ES_P2b_0!$A$10:$AQ$100,MATCH(FIXED(P$6,0,TRUE),ES_P2b_0!$A$10:$AQ$10,0)+1,FALSE)),"",VLOOKUP($A70,ES_P2b_0!$A$10:$AQ$100,MATCH(FIXED(P$6,0,TRUE),ES_P2b_0!$A$10:$AQ$10,0)+1,FALSE))</f>
        <v/>
      </c>
      <c r="Q70" s="232" t="str">
        <f>IF(ISNA(VLOOKUP($A70,ES_P2b_0!$A$10:$AQ$100,MATCH(FIXED(Q$6,0,TRUE),ES_P2b_0!$A$10:$AQ$10,0)+1,FALSE)),"",VLOOKUP($A70,ES_P2b_0!$A$10:$AQ$100,MATCH(FIXED(Q$6,0,TRUE),ES_P2b_0!$A$10:$AQ$10,0)+1,FALSE))</f>
        <v/>
      </c>
      <c r="R70" s="232" t="str">
        <f>IF(ISNA(VLOOKUP($A70,ES_P2b_0!$A$10:$AQ$100,MATCH(FIXED(R$6,0,TRUE),ES_P2b_0!$A$10:$AQ$10,0)+1,FALSE)),"",VLOOKUP($A70,ES_P2b_0!$A$10:$AQ$100,MATCH(FIXED(R$6,0,TRUE),ES_P2b_0!$A$10:$AQ$10,0)+1,FALSE))</f>
        <v/>
      </c>
      <c r="S70" s="232" t="str">
        <f>IF(ISNA(VLOOKUP($A70,ES_P2b_0!$A$10:$AQ$100,MATCH(FIXED(S$6,0,TRUE),ES_P2b_0!$A$10:$AQ$10,0)+1,FALSE)),"",VLOOKUP($A70,ES_P2b_0!$A$10:$AQ$100,MATCH(FIXED(S$6,0,TRUE),ES_P2b_0!$A$10:$AQ$10,0)+1,FALSE))</f>
        <v/>
      </c>
      <c r="T70" s="232" t="str">
        <f>IF(ISNA(VLOOKUP($A70,ES_P2b_0!$A$10:$AQ$100,MATCH(FIXED(T$6,0,TRUE),ES_P2b_0!$A$10:$AQ$10,0)+1,FALSE)),"",VLOOKUP($A70,ES_P2b_0!$A$10:$AQ$100,MATCH(FIXED(T$6,0,TRUE),ES_P2b_0!$A$10:$AQ$10,0)+1,FALSE))</f>
        <v/>
      </c>
      <c r="U70" s="232" t="str">
        <f>IF(ISNA(VLOOKUP($A70,ES_P2b_0!$A$10:$AQ$100,MATCH(FIXED(U$6,0,TRUE),ES_P2b_0!$A$10:$AQ$10,0)+1,FALSE)),"",VLOOKUP($A70,ES_P2b_0!$A$10:$AQ$100,MATCH(FIXED(U$6,0,TRUE),ES_P2b_0!$A$10:$AQ$10,0)+1,FALSE))</f>
        <v/>
      </c>
      <c r="V70" s="232" t="str">
        <f>IF(ISNA(VLOOKUP($A70,ES_P2b_0!$A$10:$AQ$100,MATCH(FIXED(V$6,0,TRUE),ES_P2b_0!$A$10:$AQ$10,0)+1,FALSE)),"",VLOOKUP($A70,ES_P2b_0!$A$10:$AQ$100,MATCH(FIXED(V$6,0,TRUE),ES_P2b_0!$A$10:$AQ$10,0)+1,FALSE))</f>
        <v/>
      </c>
      <c r="W70" s="232" t="str">
        <f>IF(ISNA(VLOOKUP($A70,ES_P2b_0!$A$10:$AQ$100,MATCH(FIXED(W$6,0,TRUE),ES_P2b_0!$A$10:$AQ$10,0)+1,FALSE)),"",VLOOKUP($A70,ES_P2b_0!$A$10:$AQ$100,MATCH(FIXED(W$6,0,TRUE),ES_P2b_0!$A$10:$AQ$10,0)+1,FALSE))</f>
        <v/>
      </c>
    </row>
    <row r="71" spans="1:23">
      <c r="A71" s="230" t="str">
        <f>lookup!Z30</f>
        <v>Slovakia</v>
      </c>
      <c r="B71" s="232" t="str">
        <f>VLOOKUP(A71,lookup!$Z$2:$AA$77,2,FALSE)</f>
        <v>Σλοβακία</v>
      </c>
      <c r="C71" s="232" t="str">
        <f>IF(ISNA(VLOOKUP($A71,ES_P2b_0!$A$10:$AQ$100,MATCH(FIXED(C$6,0,TRUE),ES_P2b_0!$A$10:$AQ$10,0)+1,FALSE)),"",VLOOKUP($A71,ES_P2b_0!$A$10:$AQ$100,MATCH(FIXED(C$6,0,TRUE),ES_P2b_0!$A$10:$AQ$10,0)+1,FALSE))</f>
        <v/>
      </c>
      <c r="D71" s="232" t="str">
        <f>IF(ISNA(VLOOKUP($A71,ES_P2b_0!$A$10:$AQ$100,MATCH(FIXED(D$6,0,TRUE),ES_P2b_0!$A$10:$AQ$10,0)+1,FALSE)),"",VLOOKUP($A71,ES_P2b_0!$A$10:$AQ$100,MATCH(FIXED(D$6,0,TRUE),ES_P2b_0!$A$10:$AQ$10,0)+1,FALSE))</f>
        <v/>
      </c>
      <c r="E71" s="232" t="str">
        <f>IF(ISNA(VLOOKUP($A71,ES_P2b_0!$A$10:$AQ$100,MATCH(FIXED(E$6,0,TRUE),ES_P2b_0!$A$10:$AQ$10,0)+1,FALSE)),"",VLOOKUP($A71,ES_P2b_0!$A$10:$AQ$100,MATCH(FIXED(E$6,0,TRUE),ES_P2b_0!$A$10:$AQ$10,0)+1,FALSE))</f>
        <v/>
      </c>
      <c r="F71" s="232" t="str">
        <f>IF(ISNA(VLOOKUP($A71,ES_P2b_0!$A$10:$AQ$100,MATCH(FIXED(F$6,0,TRUE),ES_P2b_0!$A$10:$AQ$10,0)+1,FALSE)),"",VLOOKUP($A71,ES_P2b_0!$A$10:$AQ$100,MATCH(FIXED(F$6,0,TRUE),ES_P2b_0!$A$10:$AQ$10,0)+1,FALSE))</f>
        <v/>
      </c>
      <c r="G71" s="232" t="str">
        <f>IF(ISNA(VLOOKUP($A71,ES_P2b_0!$A$10:$AQ$100,MATCH(FIXED(G$6,0,TRUE),ES_P2b_0!$A$10:$AQ$10,0)+1,FALSE)),"",VLOOKUP($A71,ES_P2b_0!$A$10:$AQ$100,MATCH(FIXED(G$6,0,TRUE),ES_P2b_0!$A$10:$AQ$10,0)+1,FALSE))</f>
        <v/>
      </c>
      <c r="H71" s="232" t="str">
        <f>IF(ISNA(VLOOKUP($A71,ES_P2b_0!$A$10:$AQ$100,MATCH(FIXED(H$6,0,TRUE),ES_P2b_0!$A$10:$AQ$10,0)+1,FALSE)),"",VLOOKUP($A71,ES_P2b_0!$A$10:$AQ$100,MATCH(FIXED(H$6,0,TRUE),ES_P2b_0!$A$10:$AQ$10,0)+1,FALSE))</f>
        <v/>
      </c>
      <c r="I71" s="232" t="str">
        <f>IF(ISNA(VLOOKUP($A71,ES_P2b_0!$A$10:$AQ$100,MATCH(FIXED(I$6,0,TRUE),ES_P2b_0!$A$10:$AQ$10,0)+1,FALSE)),"",VLOOKUP($A71,ES_P2b_0!$A$10:$AQ$100,MATCH(FIXED(I$6,0,TRUE),ES_P2b_0!$A$10:$AQ$10,0)+1,FALSE))</f>
        <v/>
      </c>
      <c r="J71" s="232" t="str">
        <f>IF(ISNA(VLOOKUP($A71,ES_P2b_0!$A$10:$AQ$100,MATCH(FIXED(J$6,0,TRUE),ES_P2b_0!$A$10:$AQ$10,0)+1,FALSE)),"",VLOOKUP($A71,ES_P2b_0!$A$10:$AQ$100,MATCH(FIXED(J$6,0,TRUE),ES_P2b_0!$A$10:$AQ$10,0)+1,FALSE))</f>
        <v/>
      </c>
      <c r="K71" s="232" t="str">
        <f>IF(ISNA(VLOOKUP($A71,ES_P2b_0!$A$10:$AQ$100,MATCH(FIXED(K$6,0,TRUE),ES_P2b_0!$A$10:$AQ$10,0)+1,FALSE)),"",VLOOKUP($A71,ES_P2b_0!$A$10:$AQ$100,MATCH(FIXED(K$6,0,TRUE),ES_P2b_0!$A$10:$AQ$10,0)+1,FALSE))</f>
        <v/>
      </c>
      <c r="L71" s="232" t="str">
        <f>IF(ISNA(VLOOKUP($A71,ES_P2b_0!$A$10:$AQ$100,MATCH(FIXED(L$6,0,TRUE),ES_P2b_0!$A$10:$AQ$10,0)+1,FALSE)),"",VLOOKUP($A71,ES_P2b_0!$A$10:$AQ$100,MATCH(FIXED(L$6,0,TRUE),ES_P2b_0!$A$10:$AQ$10,0)+1,FALSE))</f>
        <v/>
      </c>
      <c r="M71" s="232" t="str">
        <f>IF(ISNA(VLOOKUP($A71,ES_P2b_0!$A$10:$AQ$100,MATCH(FIXED(M$6,0,TRUE),ES_P2b_0!$A$10:$AQ$10,0)+1,FALSE)),"",VLOOKUP($A71,ES_P2b_0!$A$10:$AQ$100,MATCH(FIXED(M$6,0,TRUE),ES_P2b_0!$A$10:$AQ$10,0)+1,FALSE))</f>
        <v/>
      </c>
      <c r="N71" s="232" t="str">
        <f>IF(ISNA(VLOOKUP($A71,ES_P2b_0!$A$10:$AQ$100,MATCH(FIXED(N$6,0,TRUE),ES_P2b_0!$A$10:$AQ$10,0)+1,FALSE)),"",VLOOKUP($A71,ES_P2b_0!$A$10:$AQ$100,MATCH(FIXED(N$6,0,TRUE),ES_P2b_0!$A$10:$AQ$10,0)+1,FALSE))</f>
        <v/>
      </c>
      <c r="O71" s="232" t="str">
        <f>IF(ISNA(VLOOKUP($A71,ES_P2b_0!$A$10:$AQ$100,MATCH(FIXED(O$6,0,TRUE),ES_P2b_0!$A$10:$AQ$10,0)+1,FALSE)),"",VLOOKUP($A71,ES_P2b_0!$A$10:$AQ$100,MATCH(FIXED(O$6,0,TRUE),ES_P2b_0!$A$10:$AQ$10,0)+1,FALSE))</f>
        <v/>
      </c>
      <c r="P71" s="232" t="str">
        <f>IF(ISNA(VLOOKUP($A71,ES_P2b_0!$A$10:$AQ$100,MATCH(FIXED(P$6,0,TRUE),ES_P2b_0!$A$10:$AQ$10,0)+1,FALSE)),"",VLOOKUP($A71,ES_P2b_0!$A$10:$AQ$100,MATCH(FIXED(P$6,0,TRUE),ES_P2b_0!$A$10:$AQ$10,0)+1,FALSE))</f>
        <v/>
      </c>
      <c r="Q71" s="232" t="str">
        <f>IF(ISNA(VLOOKUP($A71,ES_P2b_0!$A$10:$AQ$100,MATCH(FIXED(Q$6,0,TRUE),ES_P2b_0!$A$10:$AQ$10,0)+1,FALSE)),"",VLOOKUP($A71,ES_P2b_0!$A$10:$AQ$100,MATCH(FIXED(Q$6,0,TRUE),ES_P2b_0!$A$10:$AQ$10,0)+1,FALSE))</f>
        <v/>
      </c>
      <c r="R71" s="232" t="str">
        <f>IF(ISNA(VLOOKUP($A71,ES_P2b_0!$A$10:$AQ$100,MATCH(FIXED(R$6,0,TRUE),ES_P2b_0!$A$10:$AQ$10,0)+1,FALSE)),"",VLOOKUP($A71,ES_P2b_0!$A$10:$AQ$100,MATCH(FIXED(R$6,0,TRUE),ES_P2b_0!$A$10:$AQ$10,0)+1,FALSE))</f>
        <v/>
      </c>
      <c r="S71" s="232" t="str">
        <f>IF(ISNA(VLOOKUP($A71,ES_P2b_0!$A$10:$AQ$100,MATCH(FIXED(S$6,0,TRUE),ES_P2b_0!$A$10:$AQ$10,0)+1,FALSE)),"",VLOOKUP($A71,ES_P2b_0!$A$10:$AQ$100,MATCH(FIXED(S$6,0,TRUE),ES_P2b_0!$A$10:$AQ$10,0)+1,FALSE))</f>
        <v/>
      </c>
      <c r="T71" s="232" t="str">
        <f>IF(ISNA(VLOOKUP($A71,ES_P2b_0!$A$10:$AQ$100,MATCH(FIXED(T$6,0,TRUE),ES_P2b_0!$A$10:$AQ$10,0)+1,FALSE)),"",VLOOKUP($A71,ES_P2b_0!$A$10:$AQ$100,MATCH(FIXED(T$6,0,TRUE),ES_P2b_0!$A$10:$AQ$10,0)+1,FALSE))</f>
        <v/>
      </c>
      <c r="U71" s="232" t="str">
        <f>IF(ISNA(VLOOKUP($A71,ES_P2b_0!$A$10:$AQ$100,MATCH(FIXED(U$6,0,TRUE),ES_P2b_0!$A$10:$AQ$10,0)+1,FALSE)),"",VLOOKUP($A71,ES_P2b_0!$A$10:$AQ$100,MATCH(FIXED(U$6,0,TRUE),ES_P2b_0!$A$10:$AQ$10,0)+1,FALSE))</f>
        <v/>
      </c>
      <c r="V71" s="232" t="str">
        <f>IF(ISNA(VLOOKUP($A71,ES_P2b_0!$A$10:$AQ$100,MATCH(FIXED(V$6,0,TRUE),ES_P2b_0!$A$10:$AQ$10,0)+1,FALSE)),"",VLOOKUP($A71,ES_P2b_0!$A$10:$AQ$100,MATCH(FIXED(V$6,0,TRUE),ES_P2b_0!$A$10:$AQ$10,0)+1,FALSE))</f>
        <v/>
      </c>
      <c r="W71" s="232" t="str">
        <f>IF(ISNA(VLOOKUP($A71,ES_P2b_0!$A$10:$AQ$100,MATCH(FIXED(W$6,0,TRUE),ES_P2b_0!$A$10:$AQ$10,0)+1,FALSE)),"",VLOOKUP($A71,ES_P2b_0!$A$10:$AQ$100,MATCH(FIXED(W$6,0,TRUE),ES_P2b_0!$A$10:$AQ$10,0)+1,FALSE))</f>
        <v/>
      </c>
    </row>
    <row r="72" spans="1:23">
      <c r="A72" s="230" t="str">
        <f>lookup!Z31</f>
        <v>Finland</v>
      </c>
      <c r="B72" s="232" t="str">
        <f>VLOOKUP(A72,lookup!$Z$2:$AA$77,2,FALSE)</f>
        <v>Φινλανδία</v>
      </c>
      <c r="C72" s="232" t="str">
        <f>IF(ISNA(VLOOKUP($A72,ES_P2b_0!$A$10:$AQ$100,MATCH(FIXED(C$6,0,TRUE),ES_P2b_0!$A$10:$AQ$10,0)+1,FALSE)),"",VLOOKUP($A72,ES_P2b_0!$A$10:$AQ$100,MATCH(FIXED(C$6,0,TRUE),ES_P2b_0!$A$10:$AQ$10,0)+1,FALSE))</f>
        <v/>
      </c>
      <c r="D72" s="232" t="str">
        <f>IF(ISNA(VLOOKUP($A72,ES_P2b_0!$A$10:$AQ$100,MATCH(FIXED(D$6,0,TRUE),ES_P2b_0!$A$10:$AQ$10,0)+1,FALSE)),"",VLOOKUP($A72,ES_P2b_0!$A$10:$AQ$100,MATCH(FIXED(D$6,0,TRUE),ES_P2b_0!$A$10:$AQ$10,0)+1,FALSE))</f>
        <v/>
      </c>
      <c r="E72" s="232" t="str">
        <f>IF(ISNA(VLOOKUP($A72,ES_P2b_0!$A$10:$AQ$100,MATCH(FIXED(E$6,0,TRUE),ES_P2b_0!$A$10:$AQ$10,0)+1,FALSE)),"",VLOOKUP($A72,ES_P2b_0!$A$10:$AQ$100,MATCH(FIXED(E$6,0,TRUE),ES_P2b_0!$A$10:$AQ$10,0)+1,FALSE))</f>
        <v/>
      </c>
      <c r="F72" s="232" t="str">
        <f>IF(ISNA(VLOOKUP($A72,ES_P2b_0!$A$10:$AQ$100,MATCH(FIXED(F$6,0,TRUE),ES_P2b_0!$A$10:$AQ$10,0)+1,FALSE)),"",VLOOKUP($A72,ES_P2b_0!$A$10:$AQ$100,MATCH(FIXED(F$6,0,TRUE),ES_P2b_0!$A$10:$AQ$10,0)+1,FALSE))</f>
        <v/>
      </c>
      <c r="G72" s="232" t="str">
        <f>IF(ISNA(VLOOKUP($A72,ES_P2b_0!$A$10:$AQ$100,MATCH(FIXED(G$6,0,TRUE),ES_P2b_0!$A$10:$AQ$10,0)+1,FALSE)),"",VLOOKUP($A72,ES_P2b_0!$A$10:$AQ$100,MATCH(FIXED(G$6,0,TRUE),ES_P2b_0!$A$10:$AQ$10,0)+1,FALSE))</f>
        <v/>
      </c>
      <c r="H72" s="232" t="str">
        <f>IF(ISNA(VLOOKUP($A72,ES_P2b_0!$A$10:$AQ$100,MATCH(FIXED(H$6,0,TRUE),ES_P2b_0!$A$10:$AQ$10,0)+1,FALSE)),"",VLOOKUP($A72,ES_P2b_0!$A$10:$AQ$100,MATCH(FIXED(H$6,0,TRUE),ES_P2b_0!$A$10:$AQ$10,0)+1,FALSE))</f>
        <v/>
      </c>
      <c r="I72" s="232" t="str">
        <f>IF(ISNA(VLOOKUP($A72,ES_P2b_0!$A$10:$AQ$100,MATCH(FIXED(I$6,0,TRUE),ES_P2b_0!$A$10:$AQ$10,0)+1,FALSE)),"",VLOOKUP($A72,ES_P2b_0!$A$10:$AQ$100,MATCH(FIXED(I$6,0,TRUE),ES_P2b_0!$A$10:$AQ$10,0)+1,FALSE))</f>
        <v/>
      </c>
      <c r="J72" s="232" t="str">
        <f>IF(ISNA(VLOOKUP($A72,ES_P2b_0!$A$10:$AQ$100,MATCH(FIXED(J$6,0,TRUE),ES_P2b_0!$A$10:$AQ$10,0)+1,FALSE)),"",VLOOKUP($A72,ES_P2b_0!$A$10:$AQ$100,MATCH(FIXED(J$6,0,TRUE),ES_P2b_0!$A$10:$AQ$10,0)+1,FALSE))</f>
        <v/>
      </c>
      <c r="K72" s="232" t="str">
        <f>IF(ISNA(VLOOKUP($A72,ES_P2b_0!$A$10:$AQ$100,MATCH(FIXED(K$6,0,TRUE),ES_P2b_0!$A$10:$AQ$10,0)+1,FALSE)),"",VLOOKUP($A72,ES_P2b_0!$A$10:$AQ$100,MATCH(FIXED(K$6,0,TRUE),ES_P2b_0!$A$10:$AQ$10,0)+1,FALSE))</f>
        <v/>
      </c>
      <c r="L72" s="232" t="str">
        <f>IF(ISNA(VLOOKUP($A72,ES_P2b_0!$A$10:$AQ$100,MATCH(FIXED(L$6,0,TRUE),ES_P2b_0!$A$10:$AQ$10,0)+1,FALSE)),"",VLOOKUP($A72,ES_P2b_0!$A$10:$AQ$100,MATCH(FIXED(L$6,0,TRUE),ES_P2b_0!$A$10:$AQ$10,0)+1,FALSE))</f>
        <v/>
      </c>
      <c r="M72" s="232" t="str">
        <f>IF(ISNA(VLOOKUP($A72,ES_P2b_0!$A$10:$AQ$100,MATCH(FIXED(M$6,0,TRUE),ES_P2b_0!$A$10:$AQ$10,0)+1,FALSE)),"",VLOOKUP($A72,ES_P2b_0!$A$10:$AQ$100,MATCH(FIXED(M$6,0,TRUE),ES_P2b_0!$A$10:$AQ$10,0)+1,FALSE))</f>
        <v/>
      </c>
      <c r="N72" s="232" t="str">
        <f>IF(ISNA(VLOOKUP($A72,ES_P2b_0!$A$10:$AQ$100,MATCH(FIXED(N$6,0,TRUE),ES_P2b_0!$A$10:$AQ$10,0)+1,FALSE)),"",VLOOKUP($A72,ES_P2b_0!$A$10:$AQ$100,MATCH(FIXED(N$6,0,TRUE),ES_P2b_0!$A$10:$AQ$10,0)+1,FALSE))</f>
        <v/>
      </c>
      <c r="O72" s="232" t="str">
        <f>IF(ISNA(VLOOKUP($A72,ES_P2b_0!$A$10:$AQ$100,MATCH(FIXED(O$6,0,TRUE),ES_P2b_0!$A$10:$AQ$10,0)+1,FALSE)),"",VLOOKUP($A72,ES_P2b_0!$A$10:$AQ$100,MATCH(FIXED(O$6,0,TRUE),ES_P2b_0!$A$10:$AQ$10,0)+1,FALSE))</f>
        <v/>
      </c>
      <c r="P72" s="232" t="str">
        <f>IF(ISNA(VLOOKUP($A72,ES_P2b_0!$A$10:$AQ$100,MATCH(FIXED(P$6,0,TRUE),ES_P2b_0!$A$10:$AQ$10,0)+1,FALSE)),"",VLOOKUP($A72,ES_P2b_0!$A$10:$AQ$100,MATCH(FIXED(P$6,0,TRUE),ES_P2b_0!$A$10:$AQ$10,0)+1,FALSE))</f>
        <v/>
      </c>
      <c r="Q72" s="232" t="str">
        <f>IF(ISNA(VLOOKUP($A72,ES_P2b_0!$A$10:$AQ$100,MATCH(FIXED(Q$6,0,TRUE),ES_P2b_0!$A$10:$AQ$10,0)+1,FALSE)),"",VLOOKUP($A72,ES_P2b_0!$A$10:$AQ$100,MATCH(FIXED(Q$6,0,TRUE),ES_P2b_0!$A$10:$AQ$10,0)+1,FALSE))</f>
        <v/>
      </c>
      <c r="R72" s="232" t="str">
        <f>IF(ISNA(VLOOKUP($A72,ES_P2b_0!$A$10:$AQ$100,MATCH(FIXED(R$6,0,TRUE),ES_P2b_0!$A$10:$AQ$10,0)+1,FALSE)),"",VLOOKUP($A72,ES_P2b_0!$A$10:$AQ$100,MATCH(FIXED(R$6,0,TRUE),ES_P2b_0!$A$10:$AQ$10,0)+1,FALSE))</f>
        <v/>
      </c>
      <c r="S72" s="232" t="str">
        <f>IF(ISNA(VLOOKUP($A72,ES_P2b_0!$A$10:$AQ$100,MATCH(FIXED(S$6,0,TRUE),ES_P2b_0!$A$10:$AQ$10,0)+1,FALSE)),"",VLOOKUP($A72,ES_P2b_0!$A$10:$AQ$100,MATCH(FIXED(S$6,0,TRUE),ES_P2b_0!$A$10:$AQ$10,0)+1,FALSE))</f>
        <v/>
      </c>
      <c r="T72" s="232" t="str">
        <f>IF(ISNA(VLOOKUP($A72,ES_P2b_0!$A$10:$AQ$100,MATCH(FIXED(T$6,0,TRUE),ES_P2b_0!$A$10:$AQ$10,0)+1,FALSE)),"",VLOOKUP($A72,ES_P2b_0!$A$10:$AQ$100,MATCH(FIXED(T$6,0,TRUE),ES_P2b_0!$A$10:$AQ$10,0)+1,FALSE))</f>
        <v/>
      </c>
      <c r="U72" s="232" t="str">
        <f>IF(ISNA(VLOOKUP($A72,ES_P2b_0!$A$10:$AQ$100,MATCH(FIXED(U$6,0,TRUE),ES_P2b_0!$A$10:$AQ$10,0)+1,FALSE)),"",VLOOKUP($A72,ES_P2b_0!$A$10:$AQ$100,MATCH(FIXED(U$6,0,TRUE),ES_P2b_0!$A$10:$AQ$10,0)+1,FALSE))</f>
        <v/>
      </c>
      <c r="V72" s="232" t="str">
        <f>IF(ISNA(VLOOKUP($A72,ES_P2b_0!$A$10:$AQ$100,MATCH(FIXED(V$6,0,TRUE),ES_P2b_0!$A$10:$AQ$10,0)+1,FALSE)),"",VLOOKUP($A72,ES_P2b_0!$A$10:$AQ$100,MATCH(FIXED(V$6,0,TRUE),ES_P2b_0!$A$10:$AQ$10,0)+1,FALSE))</f>
        <v/>
      </c>
      <c r="W72" s="232" t="str">
        <f>IF(ISNA(VLOOKUP($A72,ES_P2b_0!$A$10:$AQ$100,MATCH(FIXED(W$6,0,TRUE),ES_P2b_0!$A$10:$AQ$10,0)+1,FALSE)),"",VLOOKUP($A72,ES_P2b_0!$A$10:$AQ$100,MATCH(FIXED(W$6,0,TRUE),ES_P2b_0!$A$10:$AQ$10,0)+1,FALSE))</f>
        <v/>
      </c>
    </row>
    <row r="73" spans="1:23">
      <c r="A73" s="230" t="str">
        <f>lookup!Z32</f>
        <v>Sweden</v>
      </c>
      <c r="B73" s="232" t="str">
        <f>VLOOKUP(A73,lookup!$Z$2:$AA$77,2,FALSE)</f>
        <v>Σουηδία</v>
      </c>
      <c r="C73" s="232" t="str">
        <f>IF(ISNA(VLOOKUP($A73,ES_P2b_0!$A$10:$AQ$100,MATCH(FIXED(C$6,0,TRUE),ES_P2b_0!$A$10:$AQ$10,0)+1,FALSE)),"",VLOOKUP($A73,ES_P2b_0!$A$10:$AQ$100,MATCH(FIXED(C$6,0,TRUE),ES_P2b_0!$A$10:$AQ$10,0)+1,FALSE))</f>
        <v/>
      </c>
      <c r="D73" s="232" t="str">
        <f>IF(ISNA(VLOOKUP($A73,ES_P2b_0!$A$10:$AQ$100,MATCH(FIXED(D$6,0,TRUE),ES_P2b_0!$A$10:$AQ$10,0)+1,FALSE)),"",VLOOKUP($A73,ES_P2b_0!$A$10:$AQ$100,MATCH(FIXED(D$6,0,TRUE),ES_P2b_0!$A$10:$AQ$10,0)+1,FALSE))</f>
        <v/>
      </c>
      <c r="E73" s="232" t="str">
        <f>IF(ISNA(VLOOKUP($A73,ES_P2b_0!$A$10:$AQ$100,MATCH(FIXED(E$6,0,TRUE),ES_P2b_0!$A$10:$AQ$10,0)+1,FALSE)),"",VLOOKUP($A73,ES_P2b_0!$A$10:$AQ$100,MATCH(FIXED(E$6,0,TRUE),ES_P2b_0!$A$10:$AQ$10,0)+1,FALSE))</f>
        <v/>
      </c>
      <c r="F73" s="232" t="str">
        <f>IF(ISNA(VLOOKUP($A73,ES_P2b_0!$A$10:$AQ$100,MATCH(FIXED(F$6,0,TRUE),ES_P2b_0!$A$10:$AQ$10,0)+1,FALSE)),"",VLOOKUP($A73,ES_P2b_0!$A$10:$AQ$100,MATCH(FIXED(F$6,0,TRUE),ES_P2b_0!$A$10:$AQ$10,0)+1,FALSE))</f>
        <v/>
      </c>
      <c r="G73" s="232" t="str">
        <f>IF(ISNA(VLOOKUP($A73,ES_P2b_0!$A$10:$AQ$100,MATCH(FIXED(G$6,0,TRUE),ES_P2b_0!$A$10:$AQ$10,0)+1,FALSE)),"",VLOOKUP($A73,ES_P2b_0!$A$10:$AQ$100,MATCH(FIXED(G$6,0,TRUE),ES_P2b_0!$A$10:$AQ$10,0)+1,FALSE))</f>
        <v/>
      </c>
      <c r="H73" s="232" t="str">
        <f>IF(ISNA(VLOOKUP($A73,ES_P2b_0!$A$10:$AQ$100,MATCH(FIXED(H$6,0,TRUE),ES_P2b_0!$A$10:$AQ$10,0)+1,FALSE)),"",VLOOKUP($A73,ES_P2b_0!$A$10:$AQ$100,MATCH(FIXED(H$6,0,TRUE),ES_P2b_0!$A$10:$AQ$10,0)+1,FALSE))</f>
        <v/>
      </c>
      <c r="I73" s="232" t="str">
        <f>IF(ISNA(VLOOKUP($A73,ES_P2b_0!$A$10:$AQ$100,MATCH(FIXED(I$6,0,TRUE),ES_P2b_0!$A$10:$AQ$10,0)+1,FALSE)),"",VLOOKUP($A73,ES_P2b_0!$A$10:$AQ$100,MATCH(FIXED(I$6,0,TRUE),ES_P2b_0!$A$10:$AQ$10,0)+1,FALSE))</f>
        <v/>
      </c>
      <c r="J73" s="232" t="str">
        <f>IF(ISNA(VLOOKUP($A73,ES_P2b_0!$A$10:$AQ$100,MATCH(FIXED(J$6,0,TRUE),ES_P2b_0!$A$10:$AQ$10,0)+1,FALSE)),"",VLOOKUP($A73,ES_P2b_0!$A$10:$AQ$100,MATCH(FIXED(J$6,0,TRUE),ES_P2b_0!$A$10:$AQ$10,0)+1,FALSE))</f>
        <v/>
      </c>
      <c r="K73" s="232" t="str">
        <f>IF(ISNA(VLOOKUP($A73,ES_P2b_0!$A$10:$AQ$100,MATCH(FIXED(K$6,0,TRUE),ES_P2b_0!$A$10:$AQ$10,0)+1,FALSE)),"",VLOOKUP($A73,ES_P2b_0!$A$10:$AQ$100,MATCH(FIXED(K$6,0,TRUE),ES_P2b_0!$A$10:$AQ$10,0)+1,FALSE))</f>
        <v/>
      </c>
      <c r="L73" s="232" t="str">
        <f>IF(ISNA(VLOOKUP($A73,ES_P2b_0!$A$10:$AQ$100,MATCH(FIXED(L$6,0,TRUE),ES_P2b_0!$A$10:$AQ$10,0)+1,FALSE)),"",VLOOKUP($A73,ES_P2b_0!$A$10:$AQ$100,MATCH(FIXED(L$6,0,TRUE),ES_P2b_0!$A$10:$AQ$10,0)+1,FALSE))</f>
        <v/>
      </c>
      <c r="M73" s="232" t="str">
        <f>IF(ISNA(VLOOKUP($A73,ES_P2b_0!$A$10:$AQ$100,MATCH(FIXED(M$6,0,TRUE),ES_P2b_0!$A$10:$AQ$10,0)+1,FALSE)),"",VLOOKUP($A73,ES_P2b_0!$A$10:$AQ$100,MATCH(FIXED(M$6,0,TRUE),ES_P2b_0!$A$10:$AQ$10,0)+1,FALSE))</f>
        <v/>
      </c>
      <c r="N73" s="232" t="str">
        <f>IF(ISNA(VLOOKUP($A73,ES_P2b_0!$A$10:$AQ$100,MATCH(FIXED(N$6,0,TRUE),ES_P2b_0!$A$10:$AQ$10,0)+1,FALSE)),"",VLOOKUP($A73,ES_P2b_0!$A$10:$AQ$100,MATCH(FIXED(N$6,0,TRUE),ES_P2b_0!$A$10:$AQ$10,0)+1,FALSE))</f>
        <v/>
      </c>
      <c r="O73" s="232" t="str">
        <f>IF(ISNA(VLOOKUP($A73,ES_P2b_0!$A$10:$AQ$100,MATCH(FIXED(O$6,0,TRUE),ES_P2b_0!$A$10:$AQ$10,0)+1,FALSE)),"",VLOOKUP($A73,ES_P2b_0!$A$10:$AQ$100,MATCH(FIXED(O$6,0,TRUE),ES_P2b_0!$A$10:$AQ$10,0)+1,FALSE))</f>
        <v/>
      </c>
      <c r="P73" s="232" t="str">
        <f>IF(ISNA(VLOOKUP($A73,ES_P2b_0!$A$10:$AQ$100,MATCH(FIXED(P$6,0,TRUE),ES_P2b_0!$A$10:$AQ$10,0)+1,FALSE)),"",VLOOKUP($A73,ES_P2b_0!$A$10:$AQ$100,MATCH(FIXED(P$6,0,TRUE),ES_P2b_0!$A$10:$AQ$10,0)+1,FALSE))</f>
        <v/>
      </c>
      <c r="Q73" s="232" t="str">
        <f>IF(ISNA(VLOOKUP($A73,ES_P2b_0!$A$10:$AQ$100,MATCH(FIXED(Q$6,0,TRUE),ES_P2b_0!$A$10:$AQ$10,0)+1,FALSE)),"",VLOOKUP($A73,ES_P2b_0!$A$10:$AQ$100,MATCH(FIXED(Q$6,0,TRUE),ES_P2b_0!$A$10:$AQ$10,0)+1,FALSE))</f>
        <v/>
      </c>
      <c r="R73" s="232" t="str">
        <f>IF(ISNA(VLOOKUP($A73,ES_P2b_0!$A$10:$AQ$100,MATCH(FIXED(R$6,0,TRUE),ES_P2b_0!$A$10:$AQ$10,0)+1,FALSE)),"",VLOOKUP($A73,ES_P2b_0!$A$10:$AQ$100,MATCH(FIXED(R$6,0,TRUE),ES_P2b_0!$A$10:$AQ$10,0)+1,FALSE))</f>
        <v/>
      </c>
      <c r="S73" s="232" t="str">
        <f>IF(ISNA(VLOOKUP($A73,ES_P2b_0!$A$10:$AQ$100,MATCH(FIXED(S$6,0,TRUE),ES_P2b_0!$A$10:$AQ$10,0)+1,FALSE)),"",VLOOKUP($A73,ES_P2b_0!$A$10:$AQ$100,MATCH(FIXED(S$6,0,TRUE),ES_P2b_0!$A$10:$AQ$10,0)+1,FALSE))</f>
        <v/>
      </c>
      <c r="T73" s="232" t="str">
        <f>IF(ISNA(VLOOKUP($A73,ES_P2b_0!$A$10:$AQ$100,MATCH(FIXED(T$6,0,TRUE),ES_P2b_0!$A$10:$AQ$10,0)+1,FALSE)),"",VLOOKUP($A73,ES_P2b_0!$A$10:$AQ$100,MATCH(FIXED(T$6,0,TRUE),ES_P2b_0!$A$10:$AQ$10,0)+1,FALSE))</f>
        <v/>
      </c>
      <c r="U73" s="232" t="str">
        <f>IF(ISNA(VLOOKUP($A73,ES_P2b_0!$A$10:$AQ$100,MATCH(FIXED(U$6,0,TRUE),ES_P2b_0!$A$10:$AQ$10,0)+1,FALSE)),"",VLOOKUP($A73,ES_P2b_0!$A$10:$AQ$100,MATCH(FIXED(U$6,0,TRUE),ES_P2b_0!$A$10:$AQ$10,0)+1,FALSE))</f>
        <v/>
      </c>
      <c r="V73" s="232" t="str">
        <f>IF(ISNA(VLOOKUP($A73,ES_P2b_0!$A$10:$AQ$100,MATCH(FIXED(V$6,0,TRUE),ES_P2b_0!$A$10:$AQ$10,0)+1,FALSE)),"",VLOOKUP($A73,ES_P2b_0!$A$10:$AQ$100,MATCH(FIXED(V$6,0,TRUE),ES_P2b_0!$A$10:$AQ$10,0)+1,FALSE))</f>
        <v/>
      </c>
      <c r="W73" s="232" t="str">
        <f>IF(ISNA(VLOOKUP($A73,ES_P2b_0!$A$10:$AQ$100,MATCH(FIXED(W$6,0,TRUE),ES_P2b_0!$A$10:$AQ$10,0)+1,FALSE)),"",VLOOKUP($A73,ES_P2b_0!$A$10:$AQ$100,MATCH(FIXED(W$6,0,TRUE),ES_P2b_0!$A$10:$AQ$10,0)+1,FALSE))</f>
        <v/>
      </c>
    </row>
    <row r="74" spans="1:23">
      <c r="A74" s="230" t="str">
        <f>lookup!Z33</f>
        <v>United Kingdom</v>
      </c>
      <c r="B74" s="232" t="str">
        <f>VLOOKUP(A74,lookup!$Z$2:$AA$77,2,FALSE)</f>
        <v>Ηνωμένο Βασίλειο</v>
      </c>
      <c r="C74" s="232" t="str">
        <f>IF(ISNA(VLOOKUP($A74,ES_P2b_0!$A$10:$AQ$100,MATCH(FIXED(C$6,0,TRUE),ES_P2b_0!$A$10:$AQ$10,0)+1,FALSE)),"",VLOOKUP($A74,ES_P2b_0!$A$10:$AQ$100,MATCH(FIXED(C$6,0,TRUE),ES_P2b_0!$A$10:$AQ$10,0)+1,FALSE))</f>
        <v/>
      </c>
      <c r="D74" s="232" t="str">
        <f>IF(ISNA(VLOOKUP($A74,ES_P2b_0!$A$10:$AQ$100,MATCH(FIXED(D$6,0,TRUE),ES_P2b_0!$A$10:$AQ$10,0)+1,FALSE)),"",VLOOKUP($A74,ES_P2b_0!$A$10:$AQ$100,MATCH(FIXED(D$6,0,TRUE),ES_P2b_0!$A$10:$AQ$10,0)+1,FALSE))</f>
        <v/>
      </c>
      <c r="E74" s="232" t="str">
        <f>IF(ISNA(VLOOKUP($A74,ES_P2b_0!$A$10:$AQ$100,MATCH(FIXED(E$6,0,TRUE),ES_P2b_0!$A$10:$AQ$10,0)+1,FALSE)),"",VLOOKUP($A74,ES_P2b_0!$A$10:$AQ$100,MATCH(FIXED(E$6,0,TRUE),ES_P2b_0!$A$10:$AQ$10,0)+1,FALSE))</f>
        <v/>
      </c>
      <c r="F74" s="232" t="str">
        <f>IF(ISNA(VLOOKUP($A74,ES_P2b_0!$A$10:$AQ$100,MATCH(FIXED(F$6,0,TRUE),ES_P2b_0!$A$10:$AQ$10,0)+1,FALSE)),"",VLOOKUP($A74,ES_P2b_0!$A$10:$AQ$100,MATCH(FIXED(F$6,0,TRUE),ES_P2b_0!$A$10:$AQ$10,0)+1,FALSE))</f>
        <v/>
      </c>
      <c r="G74" s="232" t="str">
        <f>IF(ISNA(VLOOKUP($A74,ES_P2b_0!$A$10:$AQ$100,MATCH(FIXED(G$6,0,TRUE),ES_P2b_0!$A$10:$AQ$10,0)+1,FALSE)),"",VLOOKUP($A74,ES_P2b_0!$A$10:$AQ$100,MATCH(FIXED(G$6,0,TRUE),ES_P2b_0!$A$10:$AQ$10,0)+1,FALSE))</f>
        <v/>
      </c>
      <c r="H74" s="232" t="str">
        <f>IF(ISNA(VLOOKUP($A74,ES_P2b_0!$A$10:$AQ$100,MATCH(FIXED(H$6,0,TRUE),ES_P2b_0!$A$10:$AQ$10,0)+1,FALSE)),"",VLOOKUP($A74,ES_P2b_0!$A$10:$AQ$100,MATCH(FIXED(H$6,0,TRUE),ES_P2b_0!$A$10:$AQ$10,0)+1,FALSE))</f>
        <v/>
      </c>
      <c r="I74" s="232" t="str">
        <f>IF(ISNA(VLOOKUP($A74,ES_P2b_0!$A$10:$AQ$100,MATCH(FIXED(I$6,0,TRUE),ES_P2b_0!$A$10:$AQ$10,0)+1,FALSE)),"",VLOOKUP($A74,ES_P2b_0!$A$10:$AQ$100,MATCH(FIXED(I$6,0,TRUE),ES_P2b_0!$A$10:$AQ$10,0)+1,FALSE))</f>
        <v/>
      </c>
      <c r="J74" s="232" t="str">
        <f>IF(ISNA(VLOOKUP($A74,ES_P2b_0!$A$10:$AQ$100,MATCH(FIXED(J$6,0,TRUE),ES_P2b_0!$A$10:$AQ$10,0)+1,FALSE)),"",VLOOKUP($A74,ES_P2b_0!$A$10:$AQ$100,MATCH(FIXED(J$6,0,TRUE),ES_P2b_0!$A$10:$AQ$10,0)+1,FALSE))</f>
        <v/>
      </c>
      <c r="K74" s="232" t="str">
        <f>IF(ISNA(VLOOKUP($A74,ES_P2b_0!$A$10:$AQ$100,MATCH(FIXED(K$6,0,TRUE),ES_P2b_0!$A$10:$AQ$10,0)+1,FALSE)),"",VLOOKUP($A74,ES_P2b_0!$A$10:$AQ$100,MATCH(FIXED(K$6,0,TRUE),ES_P2b_0!$A$10:$AQ$10,0)+1,FALSE))</f>
        <v/>
      </c>
      <c r="L74" s="232" t="str">
        <f>IF(ISNA(VLOOKUP($A74,ES_P2b_0!$A$10:$AQ$100,MATCH(FIXED(L$6,0,TRUE),ES_P2b_0!$A$10:$AQ$10,0)+1,FALSE)),"",VLOOKUP($A74,ES_P2b_0!$A$10:$AQ$100,MATCH(FIXED(L$6,0,TRUE),ES_P2b_0!$A$10:$AQ$10,0)+1,FALSE))</f>
        <v/>
      </c>
      <c r="M74" s="232" t="str">
        <f>IF(ISNA(VLOOKUP($A74,ES_P2b_0!$A$10:$AQ$100,MATCH(FIXED(M$6,0,TRUE),ES_P2b_0!$A$10:$AQ$10,0)+1,FALSE)),"",VLOOKUP($A74,ES_P2b_0!$A$10:$AQ$100,MATCH(FIXED(M$6,0,TRUE),ES_P2b_0!$A$10:$AQ$10,0)+1,FALSE))</f>
        <v/>
      </c>
      <c r="N74" s="232" t="str">
        <f>IF(ISNA(VLOOKUP($A74,ES_P2b_0!$A$10:$AQ$100,MATCH(FIXED(N$6,0,TRUE),ES_P2b_0!$A$10:$AQ$10,0)+1,FALSE)),"",VLOOKUP($A74,ES_P2b_0!$A$10:$AQ$100,MATCH(FIXED(N$6,0,TRUE),ES_P2b_0!$A$10:$AQ$10,0)+1,FALSE))</f>
        <v/>
      </c>
      <c r="O74" s="232" t="str">
        <f>IF(ISNA(VLOOKUP($A74,ES_P2b_0!$A$10:$AQ$100,MATCH(FIXED(O$6,0,TRUE),ES_P2b_0!$A$10:$AQ$10,0)+1,FALSE)),"",VLOOKUP($A74,ES_P2b_0!$A$10:$AQ$100,MATCH(FIXED(O$6,0,TRUE),ES_P2b_0!$A$10:$AQ$10,0)+1,FALSE))</f>
        <v/>
      </c>
      <c r="P74" s="232" t="str">
        <f>IF(ISNA(VLOOKUP($A74,ES_P2b_0!$A$10:$AQ$100,MATCH(FIXED(P$6,0,TRUE),ES_P2b_0!$A$10:$AQ$10,0)+1,FALSE)),"",VLOOKUP($A74,ES_P2b_0!$A$10:$AQ$100,MATCH(FIXED(P$6,0,TRUE),ES_P2b_0!$A$10:$AQ$10,0)+1,FALSE))</f>
        <v/>
      </c>
      <c r="Q74" s="232" t="str">
        <f>IF(ISNA(VLOOKUP($A74,ES_P2b_0!$A$10:$AQ$100,MATCH(FIXED(Q$6,0,TRUE),ES_P2b_0!$A$10:$AQ$10,0)+1,FALSE)),"",VLOOKUP($A74,ES_P2b_0!$A$10:$AQ$100,MATCH(FIXED(Q$6,0,TRUE),ES_P2b_0!$A$10:$AQ$10,0)+1,FALSE))</f>
        <v/>
      </c>
      <c r="R74" s="232" t="str">
        <f>IF(ISNA(VLOOKUP($A74,ES_P2b_0!$A$10:$AQ$100,MATCH(FIXED(R$6,0,TRUE),ES_P2b_0!$A$10:$AQ$10,0)+1,FALSE)),"",VLOOKUP($A74,ES_P2b_0!$A$10:$AQ$100,MATCH(FIXED(R$6,0,TRUE),ES_P2b_0!$A$10:$AQ$10,0)+1,FALSE))</f>
        <v/>
      </c>
      <c r="S74" s="232" t="str">
        <f>IF(ISNA(VLOOKUP($A74,ES_P2b_0!$A$10:$AQ$100,MATCH(FIXED(S$6,0,TRUE),ES_P2b_0!$A$10:$AQ$10,0)+1,FALSE)),"",VLOOKUP($A74,ES_P2b_0!$A$10:$AQ$100,MATCH(FIXED(S$6,0,TRUE),ES_P2b_0!$A$10:$AQ$10,0)+1,FALSE))</f>
        <v/>
      </c>
      <c r="T74" s="232" t="str">
        <f>IF(ISNA(VLOOKUP($A74,ES_P2b_0!$A$10:$AQ$100,MATCH(FIXED(T$6,0,TRUE),ES_P2b_0!$A$10:$AQ$10,0)+1,FALSE)),"",VLOOKUP($A74,ES_P2b_0!$A$10:$AQ$100,MATCH(FIXED(T$6,0,TRUE),ES_P2b_0!$A$10:$AQ$10,0)+1,FALSE))</f>
        <v/>
      </c>
      <c r="U74" s="232" t="str">
        <f>IF(ISNA(VLOOKUP($A74,ES_P2b_0!$A$10:$AQ$100,MATCH(FIXED(U$6,0,TRUE),ES_P2b_0!$A$10:$AQ$10,0)+1,FALSE)),"",VLOOKUP($A74,ES_P2b_0!$A$10:$AQ$100,MATCH(FIXED(U$6,0,TRUE),ES_P2b_0!$A$10:$AQ$10,0)+1,FALSE))</f>
        <v/>
      </c>
      <c r="V74" s="232" t="str">
        <f>IF(ISNA(VLOOKUP($A74,ES_P2b_0!$A$10:$AQ$100,MATCH(FIXED(V$6,0,TRUE),ES_P2b_0!$A$10:$AQ$10,0)+1,FALSE)),"",VLOOKUP($A74,ES_P2b_0!$A$10:$AQ$100,MATCH(FIXED(V$6,0,TRUE),ES_P2b_0!$A$10:$AQ$10,0)+1,FALSE))</f>
        <v/>
      </c>
      <c r="W74" s="232" t="str">
        <f>IF(ISNA(VLOOKUP($A74,ES_P2b_0!$A$10:$AQ$100,MATCH(FIXED(W$6,0,TRUE),ES_P2b_0!$A$10:$AQ$10,0)+1,FALSE)),"",VLOOKUP($A74,ES_P2b_0!$A$10:$AQ$100,MATCH(FIXED(W$6,0,TRUE),ES_P2b_0!$A$10:$AQ$10,0)+1,FALSE))</f>
        <v/>
      </c>
    </row>
    <row r="75" spans="1:23">
      <c r="A75" s="230" t="str">
        <f>lookup!Z34</f>
        <v>United States</v>
      </c>
      <c r="B75" s="232" t="str">
        <f>VLOOKUP(A75,lookup!$Z$2:$AA$77,2,FALSE)</f>
        <v>Ηνωμένες Πολιτείες</v>
      </c>
      <c r="C75" s="232" t="str">
        <f>IF(ISNA(VLOOKUP($A75,ES_P2b_0!$A$10:$AQ$100,MATCH(FIXED(C$6,0,TRUE),ES_P2b_0!$A$10:$AQ$10,0)+1,FALSE)),"",VLOOKUP($A75,ES_P2b_0!$A$10:$AQ$100,MATCH(FIXED(C$6,0,TRUE),ES_P2b_0!$A$10:$AQ$10,0)+1,FALSE))</f>
        <v>e</v>
      </c>
      <c r="D75" s="232" t="str">
        <f>IF(ISNA(VLOOKUP($A75,ES_P2b_0!$A$10:$AQ$100,MATCH(FIXED(D$6,0,TRUE),ES_P2b_0!$A$10:$AQ$10,0)+1,FALSE)),"",VLOOKUP($A75,ES_P2b_0!$A$10:$AQ$100,MATCH(FIXED(D$6,0,TRUE),ES_P2b_0!$A$10:$AQ$10,0)+1,FALSE))</f>
        <v>e</v>
      </c>
      <c r="E75" s="232" t="str">
        <f>IF(ISNA(VLOOKUP($A75,ES_P2b_0!$A$10:$AQ$100,MATCH(FIXED(E$6,0,TRUE),ES_P2b_0!$A$10:$AQ$10,0)+1,FALSE)),"",VLOOKUP($A75,ES_P2b_0!$A$10:$AQ$100,MATCH(FIXED(E$6,0,TRUE),ES_P2b_0!$A$10:$AQ$10,0)+1,FALSE))</f>
        <v>e</v>
      </c>
      <c r="F75" s="232" t="str">
        <f>IF(ISNA(VLOOKUP($A75,ES_P2b_0!$A$10:$AQ$100,MATCH(FIXED(F$6,0,TRUE),ES_P2b_0!$A$10:$AQ$10,0)+1,FALSE)),"",VLOOKUP($A75,ES_P2b_0!$A$10:$AQ$100,MATCH(FIXED(F$6,0,TRUE),ES_P2b_0!$A$10:$AQ$10,0)+1,FALSE))</f>
        <v>e</v>
      </c>
      <c r="G75" s="232" t="str">
        <f>IF(ISNA(VLOOKUP($A75,ES_P2b_0!$A$10:$AQ$100,MATCH(FIXED(G$6,0,TRUE),ES_P2b_0!$A$10:$AQ$10,0)+1,FALSE)),"",VLOOKUP($A75,ES_P2b_0!$A$10:$AQ$100,MATCH(FIXED(G$6,0,TRUE),ES_P2b_0!$A$10:$AQ$10,0)+1,FALSE))</f>
        <v>e</v>
      </c>
      <c r="H75" s="232" t="str">
        <f>IF(ISNA(VLOOKUP($A75,ES_P2b_0!$A$10:$AQ$100,MATCH(FIXED(H$6,0,TRUE),ES_P2b_0!$A$10:$AQ$10,0)+1,FALSE)),"",VLOOKUP($A75,ES_P2b_0!$A$10:$AQ$100,MATCH(FIXED(H$6,0,TRUE),ES_P2b_0!$A$10:$AQ$10,0)+1,FALSE))</f>
        <v>e</v>
      </c>
      <c r="I75" s="232" t="str">
        <f>IF(ISNA(VLOOKUP($A75,ES_P2b_0!$A$10:$AQ$100,MATCH(FIXED(I$6,0,TRUE),ES_P2b_0!$A$10:$AQ$10,0)+1,FALSE)),"",VLOOKUP($A75,ES_P2b_0!$A$10:$AQ$100,MATCH(FIXED(I$6,0,TRUE),ES_P2b_0!$A$10:$AQ$10,0)+1,FALSE))</f>
        <v>e</v>
      </c>
      <c r="J75" s="232" t="str">
        <f>IF(ISNA(VLOOKUP($A75,ES_P2b_0!$A$10:$AQ$100,MATCH(FIXED(J$6,0,TRUE),ES_P2b_0!$A$10:$AQ$10,0)+1,FALSE)),"",VLOOKUP($A75,ES_P2b_0!$A$10:$AQ$100,MATCH(FIXED(J$6,0,TRUE),ES_P2b_0!$A$10:$AQ$10,0)+1,FALSE))</f>
        <v>e</v>
      </c>
      <c r="K75" s="232" t="str">
        <f>IF(ISNA(VLOOKUP($A75,ES_P2b_0!$A$10:$AQ$100,MATCH(FIXED(K$6,0,TRUE),ES_P2b_0!$A$10:$AQ$10,0)+1,FALSE)),"",VLOOKUP($A75,ES_P2b_0!$A$10:$AQ$100,MATCH(FIXED(K$6,0,TRUE),ES_P2b_0!$A$10:$AQ$10,0)+1,FALSE))</f>
        <v>e</v>
      </c>
      <c r="L75" s="232" t="str">
        <f>IF(ISNA(VLOOKUP($A75,ES_P2b_0!$A$10:$AQ$100,MATCH(FIXED(L$6,0,TRUE),ES_P2b_0!$A$10:$AQ$10,0)+1,FALSE)),"",VLOOKUP($A75,ES_P2b_0!$A$10:$AQ$100,MATCH(FIXED(L$6,0,TRUE),ES_P2b_0!$A$10:$AQ$10,0)+1,FALSE))</f>
        <v>e</v>
      </c>
      <c r="M75" s="232" t="str">
        <f>IF(ISNA(VLOOKUP($A75,ES_P2b_0!$A$10:$AQ$100,MATCH(FIXED(M$6,0,TRUE),ES_P2b_0!$A$10:$AQ$10,0)+1,FALSE)),"",VLOOKUP($A75,ES_P2b_0!$A$10:$AQ$100,MATCH(FIXED(M$6,0,TRUE),ES_P2b_0!$A$10:$AQ$10,0)+1,FALSE))</f>
        <v>e</v>
      </c>
      <c r="N75" s="232" t="str">
        <f>IF(ISNA(VLOOKUP($A75,ES_P2b_0!$A$10:$AQ$100,MATCH(FIXED(N$6,0,TRUE),ES_P2b_0!$A$10:$AQ$10,0)+1,FALSE)),"",VLOOKUP($A75,ES_P2b_0!$A$10:$AQ$100,MATCH(FIXED(N$6,0,TRUE),ES_P2b_0!$A$10:$AQ$10,0)+1,FALSE))</f>
        <v>e</v>
      </c>
      <c r="O75" s="232" t="str">
        <f>IF(ISNA(VLOOKUP($A75,ES_P2b_0!$A$10:$AQ$100,MATCH(FIXED(O$6,0,TRUE),ES_P2b_0!$A$10:$AQ$10,0)+1,FALSE)),"",VLOOKUP($A75,ES_P2b_0!$A$10:$AQ$100,MATCH(FIXED(O$6,0,TRUE),ES_P2b_0!$A$10:$AQ$10,0)+1,FALSE))</f>
        <v>e</v>
      </c>
      <c r="P75" s="232" t="str">
        <f>IF(ISNA(VLOOKUP($A75,ES_P2b_0!$A$10:$AQ$100,MATCH(FIXED(P$6,0,TRUE),ES_P2b_0!$A$10:$AQ$10,0)+1,FALSE)),"",VLOOKUP($A75,ES_P2b_0!$A$10:$AQ$100,MATCH(FIXED(P$6,0,TRUE),ES_P2b_0!$A$10:$AQ$10,0)+1,FALSE))</f>
        <v>e</v>
      </c>
      <c r="Q75" s="232" t="str">
        <f>IF(ISNA(VLOOKUP($A75,ES_P2b_0!$A$10:$AQ$100,MATCH(FIXED(Q$6,0,TRUE),ES_P2b_0!$A$10:$AQ$10,0)+1,FALSE)),"",VLOOKUP($A75,ES_P2b_0!$A$10:$AQ$100,MATCH(FIXED(Q$6,0,TRUE),ES_P2b_0!$A$10:$AQ$10,0)+1,FALSE))</f>
        <v>e</v>
      </c>
      <c r="R75" s="232" t="str">
        <f>IF(ISNA(VLOOKUP($A75,ES_P2b_0!$A$10:$AQ$100,MATCH(FIXED(R$6,0,TRUE),ES_P2b_0!$A$10:$AQ$10,0)+1,FALSE)),"",VLOOKUP($A75,ES_P2b_0!$A$10:$AQ$100,MATCH(FIXED(R$6,0,TRUE),ES_P2b_0!$A$10:$AQ$10,0)+1,FALSE))</f>
        <v/>
      </c>
      <c r="S75" s="232" t="str">
        <f>IF(ISNA(VLOOKUP($A75,ES_P2b_0!$A$10:$AQ$100,MATCH(FIXED(S$6,0,TRUE),ES_P2b_0!$A$10:$AQ$10,0)+1,FALSE)),"",VLOOKUP($A75,ES_P2b_0!$A$10:$AQ$100,MATCH(FIXED(S$6,0,TRUE),ES_P2b_0!$A$10:$AQ$10,0)+1,FALSE))</f>
        <v/>
      </c>
      <c r="T75" s="232" t="str">
        <f>IF(ISNA(VLOOKUP($A75,ES_P2b_0!$A$10:$AQ$100,MATCH(FIXED(T$6,0,TRUE),ES_P2b_0!$A$10:$AQ$10,0)+1,FALSE)),"",VLOOKUP($A75,ES_P2b_0!$A$10:$AQ$100,MATCH(FIXED(T$6,0,TRUE),ES_P2b_0!$A$10:$AQ$10,0)+1,FALSE))</f>
        <v/>
      </c>
      <c r="U75" s="232" t="str">
        <f>IF(ISNA(VLOOKUP($A75,ES_P2b_0!$A$10:$AQ$100,MATCH(FIXED(U$6,0,TRUE),ES_P2b_0!$A$10:$AQ$10,0)+1,FALSE)),"",VLOOKUP($A75,ES_P2b_0!$A$10:$AQ$100,MATCH(FIXED(U$6,0,TRUE),ES_P2b_0!$A$10:$AQ$10,0)+1,FALSE))</f>
        <v/>
      </c>
      <c r="V75" s="232" t="str">
        <f>IF(ISNA(VLOOKUP($A75,ES_P2b_0!$A$10:$AQ$100,MATCH(FIXED(V$6,0,TRUE),ES_P2b_0!$A$10:$AQ$10,0)+1,FALSE)),"",VLOOKUP($A75,ES_P2b_0!$A$10:$AQ$100,MATCH(FIXED(V$6,0,TRUE),ES_P2b_0!$A$10:$AQ$10,0)+1,FALSE))</f>
        <v/>
      </c>
      <c r="W75" s="232" t="str">
        <f>IF(ISNA(VLOOKUP($A75,ES_P2b_0!$A$10:$AQ$100,MATCH(FIXED(W$6,0,TRUE),ES_P2b_0!$A$10:$AQ$10,0)+1,FALSE)),"",VLOOKUP($A75,ES_P2b_0!$A$10:$AQ$100,MATCH(FIXED(W$6,0,TRUE),ES_P2b_0!$A$10:$AQ$10,0)+1,FALSE))</f>
        <v/>
      </c>
    </row>
    <row r="76" spans="1:23">
      <c r="A76" s="230" t="str">
        <f>lookup!Z35</f>
        <v>Japan</v>
      </c>
      <c r="B76" s="232" t="str">
        <f>VLOOKUP(A76,lookup!$Z$2:$AA$77,2,FALSE)</f>
        <v>Ιαπωνία</v>
      </c>
      <c r="C76" s="232" t="str">
        <f>IF(ISNA(VLOOKUP($A76,ES_P2b_0!$A$10:$AQ$100,MATCH(FIXED(C$6,0,TRUE),ES_P2b_0!$A$10:$AQ$10,0)+1,FALSE)),"",VLOOKUP($A76,ES_P2b_0!$A$10:$AQ$100,MATCH(FIXED(C$6,0,TRUE),ES_P2b_0!$A$10:$AQ$10,0)+1,FALSE))</f>
        <v/>
      </c>
      <c r="D76" s="232" t="str">
        <f>IF(ISNA(VLOOKUP($A76,ES_P2b_0!$A$10:$AQ$100,MATCH(FIXED(D$6,0,TRUE),ES_P2b_0!$A$10:$AQ$10,0)+1,FALSE)),"",VLOOKUP($A76,ES_P2b_0!$A$10:$AQ$100,MATCH(FIXED(D$6,0,TRUE),ES_P2b_0!$A$10:$AQ$10,0)+1,FALSE))</f>
        <v/>
      </c>
      <c r="E76" s="232" t="str">
        <f>IF(ISNA(VLOOKUP($A76,ES_P2b_0!$A$10:$AQ$100,MATCH(FIXED(E$6,0,TRUE),ES_P2b_0!$A$10:$AQ$10,0)+1,FALSE)),"",VLOOKUP($A76,ES_P2b_0!$A$10:$AQ$100,MATCH(FIXED(E$6,0,TRUE),ES_P2b_0!$A$10:$AQ$10,0)+1,FALSE))</f>
        <v/>
      </c>
      <c r="F76" s="232" t="str">
        <f>IF(ISNA(VLOOKUP($A76,ES_P2b_0!$A$10:$AQ$100,MATCH(FIXED(F$6,0,TRUE),ES_P2b_0!$A$10:$AQ$10,0)+1,FALSE)),"",VLOOKUP($A76,ES_P2b_0!$A$10:$AQ$100,MATCH(FIXED(F$6,0,TRUE),ES_P2b_0!$A$10:$AQ$10,0)+1,FALSE))</f>
        <v/>
      </c>
      <c r="G76" s="232" t="str">
        <f>IF(ISNA(VLOOKUP($A76,ES_P2b_0!$A$10:$AQ$100,MATCH(FIXED(G$6,0,TRUE),ES_P2b_0!$A$10:$AQ$10,0)+1,FALSE)),"",VLOOKUP($A76,ES_P2b_0!$A$10:$AQ$100,MATCH(FIXED(G$6,0,TRUE),ES_P2b_0!$A$10:$AQ$10,0)+1,FALSE))</f>
        <v/>
      </c>
      <c r="H76" s="232" t="str">
        <f>IF(ISNA(VLOOKUP($A76,ES_P2b_0!$A$10:$AQ$100,MATCH(FIXED(H$6,0,TRUE),ES_P2b_0!$A$10:$AQ$10,0)+1,FALSE)),"",VLOOKUP($A76,ES_P2b_0!$A$10:$AQ$100,MATCH(FIXED(H$6,0,TRUE),ES_P2b_0!$A$10:$AQ$10,0)+1,FALSE))</f>
        <v/>
      </c>
      <c r="I76" s="232" t="str">
        <f>IF(ISNA(VLOOKUP($A76,ES_P2b_0!$A$10:$AQ$100,MATCH(FIXED(I$6,0,TRUE),ES_P2b_0!$A$10:$AQ$10,0)+1,FALSE)),"",VLOOKUP($A76,ES_P2b_0!$A$10:$AQ$100,MATCH(FIXED(I$6,0,TRUE),ES_P2b_0!$A$10:$AQ$10,0)+1,FALSE))</f>
        <v/>
      </c>
      <c r="J76" s="232" t="str">
        <f>IF(ISNA(VLOOKUP($A76,ES_P2b_0!$A$10:$AQ$100,MATCH(FIXED(J$6,0,TRUE),ES_P2b_0!$A$10:$AQ$10,0)+1,FALSE)),"",VLOOKUP($A76,ES_P2b_0!$A$10:$AQ$100,MATCH(FIXED(J$6,0,TRUE),ES_P2b_0!$A$10:$AQ$10,0)+1,FALSE))</f>
        <v/>
      </c>
      <c r="K76" s="232" t="str">
        <f>IF(ISNA(VLOOKUP($A76,ES_P2b_0!$A$10:$AQ$100,MATCH(FIXED(K$6,0,TRUE),ES_P2b_0!$A$10:$AQ$10,0)+1,FALSE)),"",VLOOKUP($A76,ES_P2b_0!$A$10:$AQ$100,MATCH(FIXED(K$6,0,TRUE),ES_P2b_0!$A$10:$AQ$10,0)+1,FALSE))</f>
        <v/>
      </c>
      <c r="L76" s="232" t="str">
        <f>IF(ISNA(VLOOKUP($A76,ES_P2b_0!$A$10:$AQ$100,MATCH(FIXED(L$6,0,TRUE),ES_P2b_0!$A$10:$AQ$10,0)+1,FALSE)),"",VLOOKUP($A76,ES_P2b_0!$A$10:$AQ$100,MATCH(FIXED(L$6,0,TRUE),ES_P2b_0!$A$10:$AQ$10,0)+1,FALSE))</f>
        <v/>
      </c>
      <c r="M76" s="232" t="str">
        <f>IF(ISNA(VLOOKUP($A76,ES_P2b_0!$A$10:$AQ$100,MATCH(FIXED(M$6,0,TRUE),ES_P2b_0!$A$10:$AQ$10,0)+1,FALSE)),"",VLOOKUP($A76,ES_P2b_0!$A$10:$AQ$100,MATCH(FIXED(M$6,0,TRUE),ES_P2b_0!$A$10:$AQ$10,0)+1,FALSE))</f>
        <v/>
      </c>
      <c r="N76" s="232" t="str">
        <f>IF(ISNA(VLOOKUP($A76,ES_P2b_0!$A$10:$AQ$100,MATCH(FIXED(N$6,0,TRUE),ES_P2b_0!$A$10:$AQ$10,0)+1,FALSE)),"",VLOOKUP($A76,ES_P2b_0!$A$10:$AQ$100,MATCH(FIXED(N$6,0,TRUE),ES_P2b_0!$A$10:$AQ$10,0)+1,FALSE))</f>
        <v/>
      </c>
      <c r="O76" s="232" t="str">
        <f>IF(ISNA(VLOOKUP($A76,ES_P2b_0!$A$10:$AQ$100,MATCH(FIXED(O$6,0,TRUE),ES_P2b_0!$A$10:$AQ$10,0)+1,FALSE)),"",VLOOKUP($A76,ES_P2b_0!$A$10:$AQ$100,MATCH(FIXED(O$6,0,TRUE),ES_P2b_0!$A$10:$AQ$10,0)+1,FALSE))</f>
        <v/>
      </c>
      <c r="P76" s="232" t="str">
        <f>IF(ISNA(VLOOKUP($A76,ES_P2b_0!$A$10:$AQ$100,MATCH(FIXED(P$6,0,TRUE),ES_P2b_0!$A$10:$AQ$10,0)+1,FALSE)),"",VLOOKUP($A76,ES_P2b_0!$A$10:$AQ$100,MATCH(FIXED(P$6,0,TRUE),ES_P2b_0!$A$10:$AQ$10,0)+1,FALSE))</f>
        <v/>
      </c>
      <c r="Q76" s="232" t="str">
        <f>IF(ISNA(VLOOKUP($A76,ES_P2b_0!$A$10:$AQ$100,MATCH(FIXED(Q$6,0,TRUE),ES_P2b_0!$A$10:$AQ$10,0)+1,FALSE)),"",VLOOKUP($A76,ES_P2b_0!$A$10:$AQ$100,MATCH(FIXED(Q$6,0,TRUE),ES_P2b_0!$A$10:$AQ$10,0)+1,FALSE))</f>
        <v/>
      </c>
      <c r="R76" s="232" t="str">
        <f>IF(ISNA(VLOOKUP($A76,ES_P2b_0!$A$10:$AQ$100,MATCH(FIXED(R$6,0,TRUE),ES_P2b_0!$A$10:$AQ$10,0)+1,FALSE)),"",VLOOKUP($A76,ES_P2b_0!$A$10:$AQ$100,MATCH(FIXED(R$6,0,TRUE),ES_P2b_0!$A$10:$AQ$10,0)+1,FALSE))</f>
        <v/>
      </c>
      <c r="S76" s="232" t="str">
        <f>IF(ISNA(VLOOKUP($A76,ES_P2b_0!$A$10:$AQ$100,MATCH(FIXED(S$6,0,TRUE),ES_P2b_0!$A$10:$AQ$10,0)+1,FALSE)),"",VLOOKUP($A76,ES_P2b_0!$A$10:$AQ$100,MATCH(FIXED(S$6,0,TRUE),ES_P2b_0!$A$10:$AQ$10,0)+1,FALSE))</f>
        <v/>
      </c>
      <c r="T76" s="232" t="str">
        <f>IF(ISNA(VLOOKUP($A76,ES_P2b_0!$A$10:$AQ$100,MATCH(FIXED(T$6,0,TRUE),ES_P2b_0!$A$10:$AQ$10,0)+1,FALSE)),"",VLOOKUP($A76,ES_P2b_0!$A$10:$AQ$100,MATCH(FIXED(T$6,0,TRUE),ES_P2b_0!$A$10:$AQ$10,0)+1,FALSE))</f>
        <v/>
      </c>
      <c r="U76" s="232" t="str">
        <f>IF(ISNA(VLOOKUP($A76,ES_P2b_0!$A$10:$AQ$100,MATCH(FIXED(U$6,0,TRUE),ES_P2b_0!$A$10:$AQ$10,0)+1,FALSE)),"",VLOOKUP($A76,ES_P2b_0!$A$10:$AQ$100,MATCH(FIXED(U$6,0,TRUE),ES_P2b_0!$A$10:$AQ$10,0)+1,FALSE))</f>
        <v/>
      </c>
      <c r="V76" s="232" t="str">
        <f>IF(ISNA(VLOOKUP($A76,ES_P2b_0!$A$10:$AQ$100,MATCH(FIXED(V$6,0,TRUE),ES_P2b_0!$A$10:$AQ$10,0)+1,FALSE)),"",VLOOKUP($A76,ES_P2b_0!$A$10:$AQ$100,MATCH(FIXED(V$6,0,TRUE),ES_P2b_0!$A$10:$AQ$10,0)+1,FALSE))</f>
        <v/>
      </c>
      <c r="W76" s="232" t="str">
        <f>IF(ISNA(VLOOKUP($A76,ES_P2b_0!$A$10:$AQ$100,MATCH(FIXED(W$6,0,TRUE),ES_P2b_0!$A$10:$AQ$10,0)+1,FALSE)),"",VLOOKUP($A76,ES_P2b_0!$A$10:$AQ$100,MATCH(FIXED(W$6,0,TRUE),ES_P2b_0!$A$10:$AQ$10,0)+1,FALSE))</f>
        <v/>
      </c>
    </row>
    <row r="77" spans="1:23">
      <c r="B77" s="232"/>
      <c r="C77" s="232"/>
      <c r="D77" s="232"/>
      <c r="E77" s="232"/>
      <c r="F77" s="232"/>
      <c r="G77" s="232"/>
      <c r="H77" s="232"/>
      <c r="I77" s="232"/>
      <c r="J77" s="232"/>
      <c r="K77" s="232"/>
      <c r="L77" s="232"/>
      <c r="M77" s="232"/>
      <c r="N77" s="232"/>
      <c r="O77" s="232"/>
      <c r="P77" s="232"/>
      <c r="Q77" s="232"/>
      <c r="R77" s="232"/>
      <c r="S77" s="232"/>
      <c r="T77" s="232"/>
      <c r="U77" s="232"/>
      <c r="V77" s="232"/>
      <c r="W77" s="232"/>
    </row>
    <row r="78" spans="1:23">
      <c r="B78" s="232"/>
      <c r="C78" s="232"/>
      <c r="D78" s="232"/>
      <c r="E78" s="232"/>
      <c r="F78" s="232"/>
      <c r="G78" s="232"/>
      <c r="H78" s="232"/>
      <c r="I78" s="232"/>
      <c r="J78" s="232"/>
      <c r="K78" s="232"/>
      <c r="L78" s="232"/>
      <c r="M78" s="232"/>
      <c r="N78" s="232"/>
      <c r="O78" s="232"/>
      <c r="P78" s="232"/>
      <c r="Q78" s="232"/>
      <c r="R78" s="232"/>
      <c r="S78" s="232"/>
      <c r="T78" s="232"/>
      <c r="U78" s="232"/>
      <c r="V78" s="232"/>
      <c r="W78" s="232"/>
    </row>
    <row r="79" spans="1:23">
      <c r="B79" s="232"/>
      <c r="C79" s="232"/>
      <c r="D79" s="232"/>
      <c r="E79" s="232"/>
      <c r="F79" s="232"/>
      <c r="G79" s="232"/>
      <c r="H79" s="232"/>
      <c r="I79" s="232"/>
      <c r="J79" s="232"/>
      <c r="K79" s="232"/>
      <c r="L79" s="232"/>
      <c r="M79" s="232"/>
      <c r="N79" s="232"/>
      <c r="O79" s="232"/>
      <c r="P79" s="232"/>
      <c r="Q79" s="232"/>
      <c r="R79" s="232"/>
      <c r="S79" s="232"/>
      <c r="T79" s="232"/>
      <c r="U79" s="232"/>
      <c r="V79" s="232"/>
      <c r="W79" s="232"/>
    </row>
    <row r="80" spans="1:23">
      <c r="B80" s="232"/>
      <c r="C80" s="232"/>
      <c r="D80" s="232"/>
      <c r="E80" s="232"/>
      <c r="F80" s="232"/>
      <c r="G80" s="232"/>
      <c r="H80" s="232"/>
      <c r="I80" s="232"/>
      <c r="J80" s="232"/>
      <c r="K80" s="232"/>
      <c r="L80" s="232"/>
      <c r="M80" s="232"/>
      <c r="N80" s="232"/>
      <c r="O80" s="232"/>
      <c r="P80" s="232"/>
      <c r="Q80" s="232"/>
      <c r="R80" s="232"/>
      <c r="S80" s="232"/>
      <c r="T80" s="232"/>
      <c r="U80" s="232"/>
      <c r="V80" s="232"/>
      <c r="W80" s="232"/>
    </row>
    <row r="81" spans="2:23">
      <c r="B81" s="232"/>
      <c r="C81" s="232"/>
      <c r="D81" s="232"/>
      <c r="E81" s="232"/>
      <c r="F81" s="232"/>
      <c r="G81" s="232"/>
      <c r="H81" s="232"/>
      <c r="I81" s="232"/>
      <c r="J81" s="232"/>
      <c r="K81" s="232"/>
      <c r="L81" s="232"/>
      <c r="M81" s="232"/>
      <c r="N81" s="232"/>
      <c r="O81" s="232"/>
      <c r="P81" s="232"/>
      <c r="Q81" s="232"/>
      <c r="R81" s="232"/>
      <c r="S81" s="232"/>
      <c r="T81" s="232"/>
      <c r="U81" s="232"/>
      <c r="V81" s="232"/>
      <c r="W81" s="232"/>
    </row>
    <row r="82" spans="2:23">
      <c r="B82" s="232"/>
      <c r="C82" s="232"/>
      <c r="D82" s="232"/>
      <c r="E82" s="232"/>
      <c r="F82" s="232"/>
      <c r="G82" s="232"/>
      <c r="H82" s="232"/>
      <c r="I82" s="232"/>
      <c r="J82" s="232"/>
      <c r="K82" s="232"/>
      <c r="L82" s="232"/>
      <c r="M82" s="232"/>
      <c r="N82" s="232"/>
      <c r="O82" s="232"/>
      <c r="P82" s="232"/>
      <c r="Q82" s="232"/>
      <c r="R82" s="232"/>
      <c r="S82" s="232"/>
      <c r="T82" s="232"/>
      <c r="U82" s="232"/>
      <c r="V82" s="232"/>
      <c r="W82" s="232"/>
    </row>
    <row r="83" spans="2:23">
      <c r="B83" s="232"/>
      <c r="C83" s="232"/>
      <c r="D83" s="232"/>
      <c r="E83" s="232"/>
      <c r="F83" s="232"/>
      <c r="G83" s="232"/>
      <c r="H83" s="232"/>
      <c r="I83" s="232"/>
      <c r="J83" s="232"/>
      <c r="K83" s="232"/>
      <c r="L83" s="232"/>
      <c r="M83" s="232"/>
      <c r="N83" s="232"/>
      <c r="O83" s="232"/>
      <c r="P83" s="232"/>
      <c r="Q83" s="232"/>
      <c r="R83" s="232"/>
      <c r="S83" s="232"/>
      <c r="T83" s="232"/>
      <c r="U83" s="232"/>
      <c r="V83" s="232"/>
      <c r="W83" s="232"/>
    </row>
    <row r="84" spans="2:23">
      <c r="B84" s="232"/>
      <c r="C84" s="232"/>
      <c r="D84" s="232"/>
      <c r="E84" s="232"/>
      <c r="F84" s="232"/>
      <c r="G84" s="232"/>
      <c r="H84" s="232"/>
      <c r="I84" s="232"/>
      <c r="J84" s="232"/>
      <c r="K84" s="232"/>
      <c r="L84" s="232"/>
      <c r="M84" s="232"/>
      <c r="N84" s="232"/>
      <c r="O84" s="232"/>
      <c r="P84" s="232"/>
      <c r="Q84" s="232"/>
      <c r="R84" s="232"/>
      <c r="S84" s="232"/>
      <c r="T84" s="232"/>
      <c r="U84" s="232"/>
      <c r="V84" s="232"/>
      <c r="W84" s="232"/>
    </row>
  </sheetData>
  <pageMargins left="0.7" right="0.7" top="0.75" bottom="0.75" header="0.3" footer="0.3"/>
  <pageSetup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1:AJ51"/>
  <sheetViews>
    <sheetView topLeftCell="A4" workbookViewId="0">
      <selection activeCell="A14" sqref="A14"/>
    </sheetView>
  </sheetViews>
  <sheetFormatPr defaultColWidth="9.125" defaultRowHeight="12.75"/>
  <cols>
    <col min="1" max="1" width="9.125" style="230"/>
    <col min="2" max="2" width="5.125" style="230" bestFit="1" customWidth="1"/>
    <col min="3" max="3" width="6" style="230" customWidth="1"/>
    <col min="4" max="4" width="6.125" style="230" bestFit="1" customWidth="1"/>
    <col min="5" max="5" width="6" style="230" customWidth="1"/>
    <col min="6" max="8" width="6.125" style="230" bestFit="1" customWidth="1"/>
    <col min="9" max="10" width="5.125" style="230" bestFit="1" customWidth="1"/>
    <col min="11" max="12" width="6.125" style="230" bestFit="1" customWidth="1"/>
    <col min="13" max="13" width="5.125" style="230" bestFit="1" customWidth="1"/>
    <col min="14" max="18" width="6.125" style="230" bestFit="1" customWidth="1"/>
    <col min="19" max="21" width="5.125" style="230" bestFit="1" customWidth="1"/>
    <col min="22" max="22" width="6.125" style="230" bestFit="1" customWidth="1"/>
    <col min="23" max="23" width="5.125" style="230" bestFit="1" customWidth="1"/>
    <col min="24" max="26" width="6.125" style="230" bestFit="1" customWidth="1"/>
    <col min="27" max="31" width="5.125" style="230" bestFit="1" customWidth="1"/>
    <col min="32" max="35" width="6.125" style="230" bestFit="1" customWidth="1"/>
    <col min="36" max="36" width="6.125" style="230" customWidth="1"/>
    <col min="37" max="16384" width="9.125" style="230"/>
  </cols>
  <sheetData>
    <row r="1" spans="2:36" ht="30.75" thickBot="1">
      <c r="B1" s="233" t="s">
        <v>121</v>
      </c>
    </row>
    <row r="2" spans="2:36" ht="13.5" thickTop="1">
      <c r="B2" s="234" t="s">
        <v>263</v>
      </c>
    </row>
    <row r="3" spans="2:36">
      <c r="B3" s="234" t="s">
        <v>320</v>
      </c>
    </row>
    <row r="7" spans="2:36" ht="87.75">
      <c r="B7" s="235" t="str">
        <f t="array" ref="B7:AJ28">TRANSPOSE(ES_P2b_1!B6:W40)</f>
        <v/>
      </c>
      <c r="C7" s="236" t="str">
        <v>ΕΕ (28 χώρες)</v>
      </c>
      <c r="D7" s="236" t="str">
        <v>ΕΕ (27 χώρες)</v>
      </c>
      <c r="E7" s="236" t="str">
        <v>ΕΕ (15 χώρες)</v>
      </c>
      <c r="F7" s="236" t="str">
        <v>Ευροχώρος</v>
      </c>
      <c r="G7" s="236" t="str">
        <v>Βέλγιο</v>
      </c>
      <c r="H7" s="236" t="str">
        <v>Βουλγαρία</v>
      </c>
      <c r="I7" s="236" t="str">
        <v>Τσεχία</v>
      </c>
      <c r="J7" s="236" t="str">
        <v>Δανία</v>
      </c>
      <c r="K7" s="236" t="str">
        <v>Γερμανία</v>
      </c>
      <c r="L7" s="236" t="str">
        <v>Εσθονία</v>
      </c>
      <c r="M7" s="236" t="str">
        <v>Ιρλανδία</v>
      </c>
      <c r="N7" s="236" t="str">
        <v>Ελλάδα</v>
      </c>
      <c r="O7" s="236" t="str">
        <v>Ισπανία</v>
      </c>
      <c r="P7" s="236" t="str">
        <v>Γαλλία</v>
      </c>
      <c r="Q7" s="236" t="str">
        <v>Κροατία</v>
      </c>
      <c r="R7" s="236" t="str">
        <v>Ιταλία</v>
      </c>
      <c r="S7" s="236" t="str">
        <v>Κύπρος</v>
      </c>
      <c r="T7" s="236" t="str">
        <v>Λετονία</v>
      </c>
      <c r="U7" s="236" t="str">
        <v>Λιθουανία</v>
      </c>
      <c r="V7" s="236" t="str">
        <v>Λουξεμβούργο</v>
      </c>
      <c r="W7" s="236" t="str">
        <v>Ουγγαρία</v>
      </c>
      <c r="X7" s="236" t="str">
        <v>Μάλτα</v>
      </c>
      <c r="Y7" s="236" t="str">
        <v>Ολλανδία</v>
      </c>
      <c r="Z7" s="236" t="str">
        <v>Αυστρία</v>
      </c>
      <c r="AA7" s="236" t="str">
        <v>Πολωνία</v>
      </c>
      <c r="AB7" s="236" t="str">
        <v>Πορτογαλία</v>
      </c>
      <c r="AC7" s="236" t="str">
        <v>Ρουμανία</v>
      </c>
      <c r="AD7" s="236" t="str">
        <v>Σλοβενία</v>
      </c>
      <c r="AE7" s="236" t="str">
        <v>Σλοβακία</v>
      </c>
      <c r="AF7" s="236" t="str">
        <v>Φινλανδία</v>
      </c>
      <c r="AG7" s="236" t="str">
        <v>Σουηδία</v>
      </c>
      <c r="AH7" s="236" t="str">
        <v>Ηνωμένο Βασίλειο</v>
      </c>
      <c r="AI7" s="236" t="str">
        <v>Ηνωμένες Πολιτείες</v>
      </c>
      <c r="AJ7" s="236" t="str">
        <v>Ιαπωνία</v>
      </c>
    </row>
    <row r="8" spans="2:36">
      <c r="B8" s="231">
        <v>1995</v>
      </c>
      <c r="C8" s="237" t="str">
        <v>:</v>
      </c>
      <c r="D8" s="237" t="str">
        <v>:</v>
      </c>
      <c r="E8" s="237" t="str">
        <v>:</v>
      </c>
      <c r="F8" s="237" t="str">
        <v>:</v>
      </c>
      <c r="G8" s="237" t="str">
        <v>:</v>
      </c>
      <c r="H8" s="237" t="str">
        <v>:</v>
      </c>
      <c r="I8" s="237" t="str">
        <v>:</v>
      </c>
      <c r="J8" s="237">
        <v>1.6</v>
      </c>
      <c r="K8" s="237">
        <v>2.4</v>
      </c>
      <c r="L8" s="237" t="str">
        <v>:</v>
      </c>
      <c r="M8" s="237" t="str">
        <v>:</v>
      </c>
      <c r="N8" s="237" t="str">
        <v>:</v>
      </c>
      <c r="O8" s="237" t="str">
        <v>:</v>
      </c>
      <c r="P8" s="237">
        <v>2.6</v>
      </c>
      <c r="Q8" s="237" t="str">
        <v>:</v>
      </c>
      <c r="R8" s="237">
        <v>3</v>
      </c>
      <c r="S8" s="237" t="str">
        <v>:</v>
      </c>
      <c r="T8" s="237" t="str">
        <v>:</v>
      </c>
      <c r="U8" s="237" t="str">
        <v>:</v>
      </c>
      <c r="V8" s="237" t="str">
        <v>:</v>
      </c>
      <c r="W8" s="237" t="str">
        <v>:</v>
      </c>
      <c r="X8" s="237" t="str">
        <v>:</v>
      </c>
      <c r="Y8" s="237" t="str">
        <v>:</v>
      </c>
      <c r="Z8" s="237" t="str">
        <v>:</v>
      </c>
      <c r="AA8" s="237" t="str">
        <v>:</v>
      </c>
      <c r="AB8" s="237" t="str">
        <v>:</v>
      </c>
      <c r="AC8" s="237" t="str">
        <v>:</v>
      </c>
      <c r="AD8" s="237" t="str">
        <v>:</v>
      </c>
      <c r="AE8" s="237" t="str">
        <v>:</v>
      </c>
      <c r="AF8" s="237">
        <v>2.1</v>
      </c>
      <c r="AG8" s="237">
        <v>2</v>
      </c>
      <c r="AH8" s="237">
        <v>2.2000000000000002</v>
      </c>
      <c r="AI8" s="237">
        <v>0.2</v>
      </c>
      <c r="AJ8" s="534" t="str">
        <v>:</v>
      </c>
    </row>
    <row r="9" spans="2:36">
      <c r="B9" s="231">
        <v>1996</v>
      </c>
      <c r="C9" s="237" t="str">
        <v>:</v>
      </c>
      <c r="D9" s="237">
        <v>1.4</v>
      </c>
      <c r="E9" s="237">
        <v>1.4</v>
      </c>
      <c r="F9" s="237">
        <v>1.1000000000000001</v>
      </c>
      <c r="G9" s="237">
        <v>2.8</v>
      </c>
      <c r="H9" s="237">
        <v>-11.3</v>
      </c>
      <c r="I9" s="237">
        <v>4.3</v>
      </c>
      <c r="J9" s="237">
        <v>2.4</v>
      </c>
      <c r="K9" s="237">
        <v>2</v>
      </c>
      <c r="L9" s="237" t="str">
        <v>:</v>
      </c>
      <c r="M9" s="237" t="str">
        <v>:</v>
      </c>
      <c r="N9" s="237" t="str">
        <v>:</v>
      </c>
      <c r="O9" s="237">
        <v>1.1000000000000001</v>
      </c>
      <c r="P9" s="237">
        <v>0.4</v>
      </c>
      <c r="Q9" s="237" t="str">
        <v>:</v>
      </c>
      <c r="R9" s="237">
        <v>-0.2</v>
      </c>
      <c r="S9" s="237">
        <v>1.3</v>
      </c>
      <c r="T9" s="237" t="str">
        <v>:</v>
      </c>
      <c r="U9" s="237">
        <v>4.4000000000000004</v>
      </c>
      <c r="V9" s="237" t="str">
        <v>:</v>
      </c>
      <c r="W9" s="237">
        <v>0.4</v>
      </c>
      <c r="X9" s="237" t="str">
        <v>:</v>
      </c>
      <c r="Y9" s="237">
        <v>0.9</v>
      </c>
      <c r="Z9" s="237">
        <v>0.2</v>
      </c>
      <c r="AA9" s="237">
        <v>5</v>
      </c>
      <c r="AB9" s="237">
        <v>1.9</v>
      </c>
      <c r="AC9" s="237">
        <v>4.5</v>
      </c>
      <c r="AD9" s="237" t="str">
        <v>:</v>
      </c>
      <c r="AE9" s="237">
        <v>6.7</v>
      </c>
      <c r="AF9" s="237">
        <v>2.2000000000000002</v>
      </c>
      <c r="AG9" s="237">
        <v>1.6</v>
      </c>
      <c r="AH9" s="237">
        <v>2.6</v>
      </c>
      <c r="AI9" s="237">
        <v>2.5</v>
      </c>
      <c r="AJ9" s="534" t="str">
        <v>:</v>
      </c>
    </row>
    <row r="10" spans="2:36">
      <c r="B10" s="231">
        <v>1997</v>
      </c>
      <c r="C10" s="237" t="str">
        <v>:</v>
      </c>
      <c r="D10" s="237">
        <v>2.2000000000000002</v>
      </c>
      <c r="E10" s="237">
        <v>2.1</v>
      </c>
      <c r="F10" s="237">
        <v>1.9</v>
      </c>
      <c r="G10" s="237">
        <v>2.2000000000000002</v>
      </c>
      <c r="H10" s="237">
        <v>1.6</v>
      </c>
      <c r="I10" s="237">
        <v>-0.4</v>
      </c>
      <c r="J10" s="237">
        <v>1</v>
      </c>
      <c r="K10" s="237">
        <v>2.2999999999999998</v>
      </c>
      <c r="L10" s="237" t="str">
        <v>:</v>
      </c>
      <c r="M10" s="237" t="str">
        <v>:</v>
      </c>
      <c r="N10" s="237" t="str">
        <v>:</v>
      </c>
      <c r="O10" s="237">
        <v>0.3</v>
      </c>
      <c r="P10" s="237">
        <v>2.1</v>
      </c>
      <c r="Q10" s="237" t="str">
        <v>:</v>
      </c>
      <c r="R10" s="237">
        <v>2.1</v>
      </c>
      <c r="S10" s="237">
        <v>1.3</v>
      </c>
      <c r="T10" s="237" t="str">
        <v>:</v>
      </c>
      <c r="U10" s="237">
        <v>7.4</v>
      </c>
      <c r="V10" s="237" t="str">
        <v>:</v>
      </c>
      <c r="W10" s="237">
        <v>1.8</v>
      </c>
      <c r="X10" s="237" t="str">
        <v>:</v>
      </c>
      <c r="Y10" s="237">
        <v>1.8</v>
      </c>
      <c r="Z10" s="237">
        <v>1.1000000000000001</v>
      </c>
      <c r="AA10" s="237">
        <v>5.6</v>
      </c>
      <c r="AB10" s="237">
        <v>1.7</v>
      </c>
      <c r="AC10" s="237">
        <v>-5.6</v>
      </c>
      <c r="AD10" s="237" t="str">
        <v>:</v>
      </c>
      <c r="AE10" s="237">
        <v>4.9000000000000004</v>
      </c>
      <c r="AF10" s="237">
        <v>3</v>
      </c>
      <c r="AG10" s="237">
        <v>3.7</v>
      </c>
      <c r="AH10" s="237">
        <v>2.6</v>
      </c>
      <c r="AI10" s="237">
        <v>1.5</v>
      </c>
      <c r="AJ10" s="534" t="str">
        <v>:</v>
      </c>
    </row>
    <row r="11" spans="2:36">
      <c r="B11" s="231">
        <v>1998</v>
      </c>
      <c r="C11" s="237" t="str">
        <v>:</v>
      </c>
      <c r="D11" s="237">
        <v>1.6</v>
      </c>
      <c r="E11" s="237">
        <v>1.3</v>
      </c>
      <c r="F11" s="237">
        <v>1</v>
      </c>
      <c r="G11" s="237">
        <v>-0.5</v>
      </c>
      <c r="H11" s="237">
        <v>9.6</v>
      </c>
      <c r="I11" s="237">
        <v>0.5</v>
      </c>
      <c r="J11" s="237">
        <v>-0.7</v>
      </c>
      <c r="K11" s="237">
        <v>1.1000000000000001</v>
      </c>
      <c r="L11" s="237" t="str">
        <v>:</v>
      </c>
      <c r="M11" s="237" t="str">
        <v>:</v>
      </c>
      <c r="N11" s="237" t="str">
        <v>:</v>
      </c>
      <c r="O11" s="237">
        <v>-0.2</v>
      </c>
      <c r="P11" s="237">
        <v>2.5</v>
      </c>
      <c r="Q11" s="237" t="str">
        <v>:</v>
      </c>
      <c r="R11" s="237">
        <v>-0.4</v>
      </c>
      <c r="S11" s="237">
        <v>3</v>
      </c>
      <c r="T11" s="237" t="str">
        <v>:</v>
      </c>
      <c r="U11" s="237">
        <v>5.3</v>
      </c>
      <c r="V11" s="237" t="str">
        <v>:</v>
      </c>
      <c r="W11" s="237">
        <v>2.5</v>
      </c>
      <c r="X11" s="237" t="str">
        <v>:</v>
      </c>
      <c r="Y11" s="237">
        <v>2.1</v>
      </c>
      <c r="Z11" s="237">
        <v>4</v>
      </c>
      <c r="AA11" s="237">
        <v>3.8</v>
      </c>
      <c r="AB11" s="237">
        <v>1.6</v>
      </c>
      <c r="AC11" s="237">
        <v>1</v>
      </c>
      <c r="AD11" s="237" t="str">
        <v>:</v>
      </c>
      <c r="AE11" s="237">
        <v>5.3</v>
      </c>
      <c r="AF11" s="237">
        <v>3.7</v>
      </c>
      <c r="AG11" s="237">
        <v>2.6</v>
      </c>
      <c r="AH11" s="237">
        <v>2.8</v>
      </c>
      <c r="AI11" s="237">
        <v>2.2999999999999998</v>
      </c>
      <c r="AJ11" s="534" t="str">
        <v>:</v>
      </c>
    </row>
    <row r="12" spans="2:36">
      <c r="B12" s="231">
        <v>1999</v>
      </c>
      <c r="C12" s="237" t="str">
        <v>:</v>
      </c>
      <c r="D12" s="237">
        <v>2</v>
      </c>
      <c r="E12" s="237">
        <v>1.3</v>
      </c>
      <c r="F12" s="237">
        <v>1.2</v>
      </c>
      <c r="G12" s="237">
        <v>1.5</v>
      </c>
      <c r="H12" s="237">
        <v>5.3</v>
      </c>
      <c r="I12" s="237">
        <v>3.1</v>
      </c>
      <c r="J12" s="237">
        <v>1.3</v>
      </c>
      <c r="K12" s="237">
        <v>0.9</v>
      </c>
      <c r="L12" s="237" t="str">
        <v>:</v>
      </c>
      <c r="M12" s="237">
        <v>4.8</v>
      </c>
      <c r="N12" s="237" t="str">
        <v>:</v>
      </c>
      <c r="O12" s="237">
        <v>0.1</v>
      </c>
      <c r="P12" s="237">
        <v>1.6</v>
      </c>
      <c r="Q12" s="237" t="str">
        <v>:</v>
      </c>
      <c r="R12" s="237">
        <v>0.6</v>
      </c>
      <c r="S12" s="237">
        <v>2.5</v>
      </c>
      <c r="T12" s="237" t="str">
        <v>:</v>
      </c>
      <c r="U12" s="237">
        <v>4.3</v>
      </c>
      <c r="V12" s="237" t="str">
        <v>:</v>
      </c>
      <c r="W12" s="237">
        <v>-0.5</v>
      </c>
      <c r="X12" s="237" t="str">
        <v>:</v>
      </c>
      <c r="Y12" s="237">
        <v>2.2999999999999998</v>
      </c>
      <c r="Z12" s="237">
        <v>1.7</v>
      </c>
      <c r="AA12" s="237">
        <v>119.8</v>
      </c>
      <c r="AB12" s="237">
        <v>2.9</v>
      </c>
      <c r="AC12" s="237">
        <v>1.4</v>
      </c>
      <c r="AD12" s="237" t="str">
        <v>:</v>
      </c>
      <c r="AE12" s="237">
        <v>3</v>
      </c>
      <c r="AF12" s="237">
        <v>1.2</v>
      </c>
      <c r="AG12" s="237">
        <v>2</v>
      </c>
      <c r="AH12" s="237">
        <v>2</v>
      </c>
      <c r="AI12" s="237">
        <v>2.7</v>
      </c>
      <c r="AJ12" s="534" t="str">
        <v>:</v>
      </c>
    </row>
    <row r="13" spans="2:36">
      <c r="B13" s="231">
        <v>2000</v>
      </c>
      <c r="C13" s="237" t="str">
        <v>:</v>
      </c>
      <c r="D13" s="237">
        <v>3</v>
      </c>
      <c r="E13" s="237">
        <v>2.2000000000000002</v>
      </c>
      <c r="F13" s="237">
        <v>1.5</v>
      </c>
      <c r="G13" s="237">
        <v>0.8</v>
      </c>
      <c r="H13" s="237">
        <v>10.199999999999999</v>
      </c>
      <c r="I13" s="237">
        <v>4.8</v>
      </c>
      <c r="J13" s="237">
        <v>2.1</v>
      </c>
      <c r="K13" s="237">
        <v>2.7</v>
      </c>
      <c r="L13" s="237" t="str">
        <v>:</v>
      </c>
      <c r="M13" s="237">
        <v>6.4</v>
      </c>
      <c r="N13" s="237" t="str">
        <v>:</v>
      </c>
      <c r="O13" s="237">
        <v>0</v>
      </c>
      <c r="P13" s="237">
        <v>3.5</v>
      </c>
      <c r="Q13" s="237" t="str">
        <v>:</v>
      </c>
      <c r="R13" s="237">
        <v>2.5</v>
      </c>
      <c r="S13" s="237">
        <v>2.9</v>
      </c>
      <c r="T13" s="237" t="str">
        <v>:</v>
      </c>
      <c r="U13" s="237">
        <v>1.2</v>
      </c>
      <c r="V13" s="237" t="str">
        <v>:</v>
      </c>
      <c r="W13" s="237">
        <v>3.6</v>
      </c>
      <c r="X13" s="237" t="str">
        <v>:</v>
      </c>
      <c r="Y13" s="237">
        <v>1.8</v>
      </c>
      <c r="Z13" s="237">
        <v>2.7</v>
      </c>
      <c r="AA13" s="237">
        <v>-47.5</v>
      </c>
      <c r="AB13" s="237">
        <v>1.3</v>
      </c>
      <c r="AC13" s="237">
        <v>3</v>
      </c>
      <c r="AD13" s="237" t="str">
        <v>:</v>
      </c>
      <c r="AE13" s="237">
        <v>3.4</v>
      </c>
      <c r="AF13" s="237">
        <v>4</v>
      </c>
      <c r="AG13" s="237">
        <v>3.4</v>
      </c>
      <c r="AH13" s="237">
        <v>4.0999999999999996</v>
      </c>
      <c r="AI13" s="237">
        <v>2.7</v>
      </c>
      <c r="AJ13" s="534" t="str">
        <v>:</v>
      </c>
    </row>
    <row r="14" spans="2:36">
      <c r="B14" s="231">
        <v>2001</v>
      </c>
      <c r="C14" s="237">
        <v>1.7</v>
      </c>
      <c r="D14" s="237">
        <v>1.7</v>
      </c>
      <c r="E14" s="237">
        <v>1.2</v>
      </c>
      <c r="F14" s="237">
        <v>1.2</v>
      </c>
      <c r="G14" s="237">
        <v>-0.2</v>
      </c>
      <c r="H14" s="237">
        <v>4.2</v>
      </c>
      <c r="I14" s="237">
        <v>7.8</v>
      </c>
      <c r="J14" s="237">
        <v>-0.5</v>
      </c>
      <c r="K14" s="237">
        <v>2.5</v>
      </c>
      <c r="L14" s="237">
        <v>5.8</v>
      </c>
      <c r="M14" s="237">
        <v>2.2999999999999998</v>
      </c>
      <c r="N14" s="237">
        <v>4</v>
      </c>
      <c r="O14" s="237">
        <v>0.1</v>
      </c>
      <c r="P14" s="237">
        <v>0.9</v>
      </c>
      <c r="Q14" s="237" t="str">
        <v>:</v>
      </c>
      <c r="R14" s="237">
        <v>0.8</v>
      </c>
      <c r="S14" s="237">
        <v>0.5</v>
      </c>
      <c r="T14" s="237">
        <v>6.5</v>
      </c>
      <c r="U14" s="237">
        <v>11.8</v>
      </c>
      <c r="V14" s="237" t="str">
        <v>:</v>
      </c>
      <c r="W14" s="237">
        <v>5.9</v>
      </c>
      <c r="X14" s="237">
        <v>4.5</v>
      </c>
      <c r="Y14" s="237">
        <v>0.7</v>
      </c>
      <c r="Z14" s="237">
        <v>0.9</v>
      </c>
      <c r="AA14" s="237">
        <v>3.4</v>
      </c>
      <c r="AB14" s="237">
        <v>1.1000000000000001</v>
      </c>
      <c r="AC14" s="237">
        <v>6.8</v>
      </c>
      <c r="AD14" s="237">
        <v>3.2</v>
      </c>
      <c r="AE14" s="237">
        <v>3.7</v>
      </c>
      <c r="AF14" s="237">
        <v>2</v>
      </c>
      <c r="AG14" s="237">
        <v>0.6</v>
      </c>
      <c r="AH14" s="237">
        <v>1.2</v>
      </c>
      <c r="AI14" s="237">
        <v>2.2999999999999998</v>
      </c>
      <c r="AJ14" s="534" t="str">
        <v>:</v>
      </c>
    </row>
    <row r="15" spans="2:36">
      <c r="B15" s="231">
        <v>2002</v>
      </c>
      <c r="C15" s="237">
        <v>1.7</v>
      </c>
      <c r="D15" s="237">
        <v>1.7</v>
      </c>
      <c r="E15" s="237">
        <v>1.4</v>
      </c>
      <c r="F15" s="237">
        <v>1</v>
      </c>
      <c r="G15" s="237">
        <v>1.9</v>
      </c>
      <c r="H15" s="237">
        <v>4.4000000000000004</v>
      </c>
      <c r="I15" s="237">
        <v>1.6</v>
      </c>
      <c r="J15" s="237">
        <v>0.8</v>
      </c>
      <c r="K15" s="237">
        <v>1.4</v>
      </c>
      <c r="L15" s="237">
        <v>4.5999999999999996</v>
      </c>
      <c r="M15" s="237">
        <v>4.8</v>
      </c>
      <c r="N15" s="237">
        <v>1.7</v>
      </c>
      <c r="O15" s="237">
        <v>0.4</v>
      </c>
      <c r="P15" s="237">
        <v>3</v>
      </c>
      <c r="Q15" s="237" t="str">
        <v>:</v>
      </c>
      <c r="R15" s="237">
        <v>-0.6</v>
      </c>
      <c r="S15" s="237">
        <v>1.5</v>
      </c>
      <c r="T15" s="237">
        <v>6.2</v>
      </c>
      <c r="U15" s="237">
        <v>4.8</v>
      </c>
      <c r="V15" s="237" t="str">
        <v>:</v>
      </c>
      <c r="W15" s="237">
        <v>4</v>
      </c>
      <c r="X15" s="237">
        <v>-0.4</v>
      </c>
      <c r="Y15" s="237">
        <v>0.7</v>
      </c>
      <c r="Z15" s="237">
        <v>1.9</v>
      </c>
      <c r="AA15" s="237">
        <v>4.9000000000000004</v>
      </c>
      <c r="AB15" s="237">
        <v>0.7</v>
      </c>
      <c r="AC15" s="237">
        <v>16</v>
      </c>
      <c r="AD15" s="237">
        <v>0.8</v>
      </c>
      <c r="AE15" s="237">
        <v>7.3</v>
      </c>
      <c r="AF15" s="237">
        <v>1.3</v>
      </c>
      <c r="AG15" s="237">
        <v>3.9</v>
      </c>
      <c r="AH15" s="237">
        <v>2.6</v>
      </c>
      <c r="AI15" s="237">
        <v>3.1</v>
      </c>
      <c r="AJ15" s="534" t="str">
        <v>:</v>
      </c>
    </row>
    <row r="16" spans="2:36">
      <c r="B16" s="231">
        <v>2003</v>
      </c>
      <c r="C16" s="237">
        <v>1.6</v>
      </c>
      <c r="D16" s="237">
        <v>1.6</v>
      </c>
      <c r="E16" s="237">
        <v>1.2</v>
      </c>
      <c r="F16" s="237">
        <v>0.5</v>
      </c>
      <c r="G16" s="237">
        <v>1.2</v>
      </c>
      <c r="H16" s="237">
        <v>3.1</v>
      </c>
      <c r="I16" s="237">
        <v>5.2</v>
      </c>
      <c r="J16" s="237">
        <v>1.8</v>
      </c>
      <c r="K16" s="237">
        <v>0.9</v>
      </c>
      <c r="L16" s="237">
        <v>6.4</v>
      </c>
      <c r="M16" s="237">
        <v>2.8</v>
      </c>
      <c r="N16" s="237">
        <v>5</v>
      </c>
      <c r="O16" s="237">
        <v>0.7</v>
      </c>
      <c r="P16" s="237">
        <v>1</v>
      </c>
      <c r="Q16" s="237" t="str">
        <v>:</v>
      </c>
      <c r="R16" s="237">
        <v>-1.2</v>
      </c>
      <c r="S16" s="237">
        <v>-1.3</v>
      </c>
      <c r="T16" s="237">
        <v>6.3</v>
      </c>
      <c r="U16" s="237">
        <v>8.9</v>
      </c>
      <c r="V16" s="237">
        <v>1.4</v>
      </c>
      <c r="W16" s="237">
        <v>5.3</v>
      </c>
      <c r="X16" s="237">
        <v>2.5</v>
      </c>
      <c r="Y16" s="237">
        <v>1.4</v>
      </c>
      <c r="Z16" s="237">
        <v>0.7</v>
      </c>
      <c r="AA16" s="237">
        <v>4.8</v>
      </c>
      <c r="AB16" s="237">
        <v>0</v>
      </c>
      <c r="AC16" s="237">
        <v>7</v>
      </c>
      <c r="AD16" s="237">
        <v>3</v>
      </c>
      <c r="AE16" s="237">
        <v>7.1</v>
      </c>
      <c r="AF16" s="237">
        <v>2.4</v>
      </c>
      <c r="AG16" s="237">
        <v>3.8</v>
      </c>
      <c r="AH16" s="237">
        <v>3.6</v>
      </c>
      <c r="AI16" s="237">
        <v>3.4</v>
      </c>
      <c r="AJ16" s="534" t="str">
        <v>:</v>
      </c>
    </row>
    <row r="17" spans="2:36">
      <c r="B17" s="231">
        <v>2004</v>
      </c>
      <c r="C17" s="237">
        <v>1.7</v>
      </c>
      <c r="D17" s="237">
        <v>1.7</v>
      </c>
      <c r="E17" s="237">
        <v>1.4</v>
      </c>
      <c r="F17" s="237">
        <v>1.1000000000000001</v>
      </c>
      <c r="G17" s="237">
        <v>2.5</v>
      </c>
      <c r="H17" s="237">
        <v>2.6</v>
      </c>
      <c r="I17" s="237">
        <v>4.4000000000000004</v>
      </c>
      <c r="J17" s="237">
        <v>2.9</v>
      </c>
      <c r="K17" s="237">
        <v>0.8</v>
      </c>
      <c r="L17" s="237">
        <v>5.6</v>
      </c>
      <c r="M17" s="237">
        <v>1.4</v>
      </c>
      <c r="N17" s="237">
        <v>2.9</v>
      </c>
      <c r="O17" s="237">
        <v>0.5</v>
      </c>
      <c r="P17" s="237">
        <v>0.5</v>
      </c>
      <c r="Q17" s="237" t="str">
        <v>:</v>
      </c>
      <c r="R17" s="237">
        <v>1.3</v>
      </c>
      <c r="S17" s="237">
        <v>2.2999999999999998</v>
      </c>
      <c r="T17" s="237">
        <v>9.3000000000000007</v>
      </c>
      <c r="U17" s="237">
        <v>6</v>
      </c>
      <c r="V17" s="237">
        <v>2.2000000000000002</v>
      </c>
      <c r="W17" s="237">
        <v>5.4</v>
      </c>
      <c r="X17" s="237">
        <v>8.9</v>
      </c>
      <c r="Y17" s="237">
        <v>3.3</v>
      </c>
      <c r="Z17" s="237">
        <v>1.6</v>
      </c>
      <c r="AA17" s="237">
        <v>4.0999999999999996</v>
      </c>
      <c r="AB17" s="237">
        <v>1.3</v>
      </c>
      <c r="AC17" s="237">
        <v>9.8000000000000007</v>
      </c>
      <c r="AD17" s="237">
        <v>3.2</v>
      </c>
      <c r="AE17" s="237">
        <v>2.6</v>
      </c>
      <c r="AF17" s="237">
        <v>3.4</v>
      </c>
      <c r="AG17" s="237">
        <v>3.4</v>
      </c>
      <c r="AH17" s="237">
        <v>2.2999999999999998</v>
      </c>
      <c r="AI17" s="237">
        <v>2.6</v>
      </c>
      <c r="AJ17" s="534" t="str">
        <v>:</v>
      </c>
    </row>
    <row r="18" spans="2:36">
      <c r="B18" s="231">
        <v>2005</v>
      </c>
      <c r="C18" s="237">
        <v>1.3</v>
      </c>
      <c r="D18" s="237">
        <v>1.3</v>
      </c>
      <c r="E18" s="237">
        <v>1.3</v>
      </c>
      <c r="F18" s="237">
        <v>1</v>
      </c>
      <c r="G18" s="237">
        <v>0.8</v>
      </c>
      <c r="H18" s="237">
        <v>3.9</v>
      </c>
      <c r="I18" s="237">
        <v>4.5999999999999996</v>
      </c>
      <c r="J18" s="237">
        <v>1.7</v>
      </c>
      <c r="K18" s="237">
        <v>1.2</v>
      </c>
      <c r="L18" s="237">
        <v>6</v>
      </c>
      <c r="M18" s="237">
        <v>0.7</v>
      </c>
      <c r="N18" s="237">
        <v>-1.3</v>
      </c>
      <c r="O18" s="237">
        <v>0.6</v>
      </c>
      <c r="P18" s="237">
        <v>1.5</v>
      </c>
      <c r="Q18" s="237" t="str">
        <v>:</v>
      </c>
      <c r="R18" s="237">
        <v>0.8</v>
      </c>
      <c r="S18" s="237">
        <v>1.9</v>
      </c>
      <c r="T18" s="237">
        <v>6.6</v>
      </c>
      <c r="U18" s="237">
        <v>1.7</v>
      </c>
      <c r="V18" s="237">
        <v>3.6</v>
      </c>
      <c r="W18" s="237">
        <v>4.2</v>
      </c>
      <c r="X18" s="237">
        <v>-4.2</v>
      </c>
      <c r="Y18" s="237">
        <v>2</v>
      </c>
      <c r="Z18" s="237">
        <v>2.2000000000000002</v>
      </c>
      <c r="AA18" s="237">
        <v>1.7</v>
      </c>
      <c r="AB18" s="237">
        <v>1.1000000000000001</v>
      </c>
      <c r="AC18" s="237">
        <v>5.4</v>
      </c>
      <c r="AD18" s="237">
        <v>6.9</v>
      </c>
      <c r="AE18" s="237">
        <v>3.3</v>
      </c>
      <c r="AF18" s="237">
        <v>2</v>
      </c>
      <c r="AG18" s="237">
        <v>2.9</v>
      </c>
      <c r="AH18" s="237">
        <v>2</v>
      </c>
      <c r="AI18" s="237">
        <v>1.8</v>
      </c>
      <c r="AJ18" s="534" t="str">
        <v>:</v>
      </c>
    </row>
    <row r="19" spans="2:36">
      <c r="B19" s="231">
        <v>2006</v>
      </c>
      <c r="C19" s="237">
        <v>2.1</v>
      </c>
      <c r="D19" s="237">
        <v>2.1</v>
      </c>
      <c r="E19" s="237">
        <v>2.2000000000000002</v>
      </c>
      <c r="F19" s="237">
        <v>2.2000000000000002</v>
      </c>
      <c r="G19" s="237">
        <v>0.9</v>
      </c>
      <c r="H19" s="237">
        <v>3.4</v>
      </c>
      <c r="I19" s="237">
        <v>6.7</v>
      </c>
      <c r="J19" s="237">
        <v>0.9</v>
      </c>
      <c r="K19" s="237">
        <v>3.6</v>
      </c>
      <c r="L19" s="237">
        <v>5.0999999999999996</v>
      </c>
      <c r="M19" s="237">
        <v>1.1000000000000001</v>
      </c>
      <c r="N19" s="237">
        <v>5</v>
      </c>
      <c r="O19" s="237">
        <v>0.9</v>
      </c>
      <c r="P19" s="237">
        <v>2.9</v>
      </c>
      <c r="Q19" s="237" t="str">
        <v>:</v>
      </c>
      <c r="R19" s="237">
        <v>0.4</v>
      </c>
      <c r="S19" s="237">
        <v>1.5</v>
      </c>
      <c r="T19" s="237">
        <v>6.8</v>
      </c>
      <c r="U19" s="237">
        <v>6.7</v>
      </c>
      <c r="V19" s="237">
        <v>1.4</v>
      </c>
      <c r="W19" s="237">
        <v>3.6</v>
      </c>
      <c r="X19" s="237">
        <v>1.2</v>
      </c>
      <c r="Y19" s="237">
        <v>1.8</v>
      </c>
      <c r="Z19" s="237">
        <v>3.3</v>
      </c>
      <c r="AA19" s="237">
        <v>2.9</v>
      </c>
      <c r="AB19" s="237">
        <v>1.4</v>
      </c>
      <c r="AC19" s="237">
        <v>6.2</v>
      </c>
      <c r="AD19" s="237">
        <v>6.1</v>
      </c>
      <c r="AE19" s="237">
        <v>5.8</v>
      </c>
      <c r="AF19" s="237">
        <v>2.9</v>
      </c>
      <c r="AG19" s="237">
        <v>2.9</v>
      </c>
      <c r="AH19" s="237">
        <v>2.2000000000000002</v>
      </c>
      <c r="AI19" s="237">
        <v>0.9</v>
      </c>
      <c r="AJ19" s="534" t="str">
        <v>:</v>
      </c>
    </row>
    <row r="20" spans="2:36">
      <c r="B20" s="231">
        <v>2007</v>
      </c>
      <c r="C20" s="237">
        <v>1.5</v>
      </c>
      <c r="D20" s="237">
        <v>1.5</v>
      </c>
      <c r="E20" s="237">
        <v>1.4</v>
      </c>
      <c r="F20" s="237">
        <v>1.2</v>
      </c>
      <c r="G20" s="237">
        <v>0.9</v>
      </c>
      <c r="H20" s="237">
        <v>3.1</v>
      </c>
      <c r="I20" s="237">
        <v>4.4000000000000004</v>
      </c>
      <c r="J20" s="237">
        <v>0.6</v>
      </c>
      <c r="K20" s="237">
        <v>1.7</v>
      </c>
      <c r="L20" s="237">
        <v>6.6</v>
      </c>
      <c r="M20" s="237">
        <v>1.3</v>
      </c>
      <c r="N20" s="237">
        <v>3.5</v>
      </c>
      <c r="O20" s="237">
        <v>1.3</v>
      </c>
      <c r="P20" s="237">
        <v>0.1</v>
      </c>
      <c r="Q20" s="237" t="str">
        <v>:</v>
      </c>
      <c r="R20" s="237">
        <v>0.3</v>
      </c>
      <c r="S20" s="237">
        <v>2.2000000000000002</v>
      </c>
      <c r="T20" s="237">
        <v>26.1</v>
      </c>
      <c r="U20" s="237">
        <v>5.7</v>
      </c>
      <c r="V20" s="237">
        <v>1.5</v>
      </c>
      <c r="W20" s="237">
        <v>-0.3</v>
      </c>
      <c r="X20" s="237">
        <v>-0.3</v>
      </c>
      <c r="Y20" s="237">
        <v>1.6</v>
      </c>
      <c r="Z20" s="237">
        <v>2.2000000000000002</v>
      </c>
      <c r="AA20" s="237">
        <v>2.2999999999999998</v>
      </c>
      <c r="AB20" s="237">
        <v>1.7</v>
      </c>
      <c r="AC20" s="237">
        <v>5.4</v>
      </c>
      <c r="AD20" s="237">
        <v>4.3</v>
      </c>
      <c r="AE20" s="237">
        <v>7.2</v>
      </c>
      <c r="AF20" s="237">
        <v>3.2</v>
      </c>
      <c r="AG20" s="237">
        <v>0.2</v>
      </c>
      <c r="AH20" s="237">
        <v>2.6</v>
      </c>
      <c r="AI20" s="237">
        <v>1</v>
      </c>
      <c r="AJ20" s="534" t="str">
        <v>:</v>
      </c>
    </row>
    <row r="21" spans="2:36">
      <c r="B21" s="231">
        <v>2008</v>
      </c>
      <c r="C21" s="237">
        <v>-0.4</v>
      </c>
      <c r="D21" s="237">
        <v>-0.5</v>
      </c>
      <c r="E21" s="237">
        <v>-0.4</v>
      </c>
      <c r="F21" s="237">
        <v>-0.1</v>
      </c>
      <c r="G21" s="237">
        <v>-0.4</v>
      </c>
      <c r="H21" s="237">
        <v>1.3</v>
      </c>
      <c r="I21" s="237">
        <v>0.4</v>
      </c>
      <c r="J21" s="237">
        <v>-1.9</v>
      </c>
      <c r="K21" s="237">
        <v>-0.1</v>
      </c>
      <c r="L21" s="237">
        <v>-2.8</v>
      </c>
      <c r="M21" s="237">
        <v>-0.4</v>
      </c>
      <c r="N21" s="237">
        <v>3</v>
      </c>
      <c r="O21" s="237">
        <v>0.7</v>
      </c>
      <c r="P21" s="237">
        <v>-1</v>
      </c>
      <c r="Q21" s="237" t="str">
        <v>:</v>
      </c>
      <c r="R21" s="237">
        <v>-0.7</v>
      </c>
      <c r="S21" s="237">
        <v>1.9</v>
      </c>
      <c r="T21" s="237">
        <v>-8</v>
      </c>
      <c r="U21" s="237">
        <v>1.9</v>
      </c>
      <c r="V21" s="237">
        <v>-6.3</v>
      </c>
      <c r="W21" s="237">
        <v>2.6</v>
      </c>
      <c r="X21" s="237">
        <v>-0.1</v>
      </c>
      <c r="Y21" s="237">
        <v>0.1</v>
      </c>
      <c r="Z21" s="237">
        <v>0.5</v>
      </c>
      <c r="AA21" s="237">
        <v>1.7</v>
      </c>
      <c r="AB21" s="237">
        <v>0.2</v>
      </c>
      <c r="AC21" s="237">
        <v>7.3</v>
      </c>
      <c r="AD21" s="237">
        <v>-0.1</v>
      </c>
      <c r="AE21" s="237">
        <v>2.2999999999999998</v>
      </c>
      <c r="AF21" s="237">
        <v>-1.2</v>
      </c>
      <c r="AG21" s="237">
        <v>-1.8</v>
      </c>
      <c r="AH21" s="237">
        <v>-1.2</v>
      </c>
      <c r="AI21" s="237">
        <v>0.6</v>
      </c>
      <c r="AJ21" s="534" t="str">
        <v>:</v>
      </c>
    </row>
    <row r="22" spans="2:36">
      <c r="B22" s="231">
        <v>2009</v>
      </c>
      <c r="C22" s="237">
        <v>-1.5</v>
      </c>
      <c r="D22" s="237">
        <v>-1.5</v>
      </c>
      <c r="E22" s="237">
        <v>-1.5</v>
      </c>
      <c r="F22" s="237">
        <v>-1.3</v>
      </c>
      <c r="G22" s="237">
        <v>-1.5</v>
      </c>
      <c r="H22" s="237">
        <v>-1.1000000000000001</v>
      </c>
      <c r="I22" s="237">
        <v>-1.5</v>
      </c>
      <c r="J22" s="237">
        <v>-2.5</v>
      </c>
      <c r="K22" s="237">
        <v>-2.5</v>
      </c>
      <c r="L22" s="237">
        <v>2.5</v>
      </c>
      <c r="M22" s="237">
        <v>3.4</v>
      </c>
      <c r="N22" s="237">
        <v>-4.9000000000000004</v>
      </c>
      <c r="O22" s="237">
        <v>2.4</v>
      </c>
      <c r="P22" s="237">
        <v>-0.6</v>
      </c>
      <c r="Q22" s="237" t="str">
        <v>:</v>
      </c>
      <c r="R22" s="237">
        <v>-2.2000000000000002</v>
      </c>
      <c r="S22" s="237">
        <v>-0.9</v>
      </c>
      <c r="T22" s="237">
        <v>-1.5</v>
      </c>
      <c r="U22" s="237">
        <v>-6.5</v>
      </c>
      <c r="V22" s="237">
        <v>-2.4</v>
      </c>
      <c r="W22" s="237">
        <v>-3.6</v>
      </c>
      <c r="X22" s="237">
        <v>-4.9000000000000004</v>
      </c>
      <c r="Y22" s="237">
        <v>-2.4</v>
      </c>
      <c r="Z22" s="237">
        <v>-0.2</v>
      </c>
      <c r="AA22" s="237">
        <v>2</v>
      </c>
      <c r="AB22" s="237">
        <v>-0.2</v>
      </c>
      <c r="AC22" s="237">
        <v>-4.2</v>
      </c>
      <c r="AD22" s="237">
        <v>-0.2</v>
      </c>
      <c r="AE22" s="237">
        <v>-2.2999999999999998</v>
      </c>
      <c r="AF22" s="237">
        <v>-5.2</v>
      </c>
      <c r="AG22" s="237">
        <v>-2.2000000000000002</v>
      </c>
      <c r="AH22" s="237">
        <v>-2.2999999999999998</v>
      </c>
      <c r="AI22" s="237">
        <v>2.2000000000000002</v>
      </c>
      <c r="AJ22" s="534" t="str">
        <v>:</v>
      </c>
    </row>
    <row r="23" spans="2:36">
      <c r="B23" s="231">
        <v>2010</v>
      </c>
      <c r="C23" s="237">
        <v>2.4</v>
      </c>
      <c r="D23" s="237">
        <v>2.4</v>
      </c>
      <c r="E23" s="237">
        <v>1.9</v>
      </c>
      <c r="F23" s="237">
        <v>2</v>
      </c>
      <c r="G23" s="237">
        <v>1.4</v>
      </c>
      <c r="H23" s="237">
        <v>4.5</v>
      </c>
      <c r="I23" s="237">
        <v>1.7</v>
      </c>
      <c r="J23" s="237">
        <v>5.2</v>
      </c>
      <c r="K23" s="237">
        <v>1.8</v>
      </c>
      <c r="L23" s="237">
        <v>5.8</v>
      </c>
      <c r="M23" s="237">
        <v>3.7</v>
      </c>
      <c r="N23" s="237">
        <v>-3.3</v>
      </c>
      <c r="O23" s="237">
        <v>1.9</v>
      </c>
      <c r="P23" s="237">
        <v>1.2</v>
      </c>
      <c r="Q23" s="237" t="str">
        <v>:</v>
      </c>
      <c r="R23" s="237">
        <v>2.4</v>
      </c>
      <c r="S23" s="237">
        <v>1.1000000000000001</v>
      </c>
      <c r="T23" s="237">
        <v>6.7</v>
      </c>
      <c r="U23" s="237">
        <v>14</v>
      </c>
      <c r="V23" s="237">
        <v>1.1000000000000001</v>
      </c>
      <c r="W23" s="237">
        <v>0.5</v>
      </c>
      <c r="X23" s="237">
        <v>3.5</v>
      </c>
      <c r="Y23" s="237">
        <v>2.1</v>
      </c>
      <c r="Z23" s="237">
        <v>1.9</v>
      </c>
      <c r="AA23" s="237">
        <v>7</v>
      </c>
      <c r="AB23" s="237">
        <v>3.7</v>
      </c>
      <c r="AC23" s="237">
        <v>-0.5</v>
      </c>
      <c r="AD23" s="237">
        <v>2.8</v>
      </c>
      <c r="AE23" s="237">
        <v>4.4000000000000004</v>
      </c>
      <c r="AF23" s="237">
        <v>3.2</v>
      </c>
      <c r="AG23" s="237">
        <v>3.9</v>
      </c>
      <c r="AH23" s="237">
        <v>1.1000000000000001</v>
      </c>
      <c r="AI23" s="237" t="str">
        <v>:</v>
      </c>
      <c r="AJ23" s="534" t="str">
        <v>:</v>
      </c>
    </row>
    <row r="24" spans="2:36">
      <c r="B24" s="231">
        <v>2011</v>
      </c>
      <c r="C24" s="237">
        <v>1.3</v>
      </c>
      <c r="D24" s="237">
        <v>1.3</v>
      </c>
      <c r="E24" s="237">
        <v>1.2</v>
      </c>
      <c r="F24" s="237">
        <v>1.3</v>
      </c>
      <c r="G24" s="237">
        <v>-0.4</v>
      </c>
      <c r="H24" s="237">
        <v>4.2</v>
      </c>
      <c r="I24" s="237">
        <v>1.8</v>
      </c>
      <c r="J24" s="237">
        <v>0.2</v>
      </c>
      <c r="K24" s="237">
        <v>1.8</v>
      </c>
      <c r="L24" s="237">
        <v>-0.7</v>
      </c>
      <c r="M24" s="237">
        <v>4</v>
      </c>
      <c r="N24" s="237">
        <v>-2.7</v>
      </c>
      <c r="O24" s="237">
        <v>1.6</v>
      </c>
      <c r="P24" s="237">
        <v>1.2</v>
      </c>
      <c r="Q24" s="237" t="str">
        <v>:</v>
      </c>
      <c r="R24" s="237">
        <v>0.2</v>
      </c>
      <c r="S24" s="237">
        <v>-0.1</v>
      </c>
      <c r="T24" s="237">
        <v>2.9</v>
      </c>
      <c r="U24" s="237">
        <v>7</v>
      </c>
      <c r="V24" s="237">
        <v>-0.9</v>
      </c>
      <c r="W24" s="237">
        <v>0.4</v>
      </c>
      <c r="X24" s="237">
        <v>-6.3</v>
      </c>
      <c r="Y24" s="237">
        <v>0.2</v>
      </c>
      <c r="Z24" s="237">
        <v>0.5</v>
      </c>
      <c r="AA24" s="237">
        <v>4.2</v>
      </c>
      <c r="AB24" s="237">
        <v>1.3</v>
      </c>
      <c r="AC24" s="237">
        <v>1.4</v>
      </c>
      <c r="AD24" s="237">
        <v>3.9</v>
      </c>
      <c r="AE24" s="237">
        <v>2</v>
      </c>
      <c r="AF24" s="237">
        <v>1.5</v>
      </c>
      <c r="AG24" s="237">
        <v>0.9</v>
      </c>
      <c r="AH24" s="237">
        <v>0.6</v>
      </c>
      <c r="AI24" s="237" t="str">
        <v>:</v>
      </c>
      <c r="AJ24" s="534" t="str">
        <v>:</v>
      </c>
    </row>
    <row r="25" spans="2:36">
      <c r="B25" s="231">
        <v>2012</v>
      </c>
      <c r="C25" s="237">
        <v>0.3</v>
      </c>
      <c r="D25" s="237">
        <v>0.3</v>
      </c>
      <c r="E25" s="237">
        <v>0.3</v>
      </c>
      <c r="F25" s="237">
        <v>0.8</v>
      </c>
      <c r="G25" s="237">
        <v>-0.2</v>
      </c>
      <c r="H25" s="237">
        <v>3.1</v>
      </c>
      <c r="I25" s="237">
        <v>-0.9</v>
      </c>
      <c r="J25" s="237">
        <v>0.1</v>
      </c>
      <c r="K25" s="237">
        <v>0.4</v>
      </c>
      <c r="L25" s="237">
        <v>4.0999999999999996</v>
      </c>
      <c r="M25" s="237">
        <v>0.5</v>
      </c>
      <c r="N25" s="237">
        <v>1.7</v>
      </c>
      <c r="O25" s="237">
        <v>3.5</v>
      </c>
      <c r="P25" s="237">
        <v>0.2</v>
      </c>
      <c r="Q25" s="237" t="str">
        <v>:</v>
      </c>
      <c r="R25" s="237">
        <v>-1</v>
      </c>
      <c r="S25" s="237">
        <v>1.1000000000000001</v>
      </c>
      <c r="T25" s="237">
        <v>4.7</v>
      </c>
      <c r="U25" s="237">
        <v>1.9</v>
      </c>
      <c r="V25" s="237">
        <v>-2.1</v>
      </c>
      <c r="W25" s="237">
        <v>2.9</v>
      </c>
      <c r="X25" s="237">
        <v>2.2000000000000002</v>
      </c>
      <c r="Y25" s="237">
        <v>-1.2</v>
      </c>
      <c r="Z25" s="237">
        <v>0.9</v>
      </c>
      <c r="AA25" s="237">
        <v>2.1</v>
      </c>
      <c r="AB25" s="237">
        <v>0.5</v>
      </c>
      <c r="AC25" s="237">
        <v>-0.3</v>
      </c>
      <c r="AD25" s="237">
        <v>-0.4</v>
      </c>
      <c r="AE25" s="237">
        <v>2</v>
      </c>
      <c r="AF25" s="237">
        <v>-1.2</v>
      </c>
      <c r="AG25" s="237">
        <v>1.1000000000000001</v>
      </c>
      <c r="AH25" s="237">
        <v>-1.8</v>
      </c>
      <c r="AI25" s="237" t="str">
        <v>:</v>
      </c>
      <c r="AJ25" s="534" t="str">
        <v>:</v>
      </c>
    </row>
    <row r="26" spans="2:36">
      <c r="B26" s="231">
        <v>2013</v>
      </c>
      <c r="C26" s="237">
        <v>0.6</v>
      </c>
      <c r="D26" s="237">
        <v>0.6</v>
      </c>
      <c r="E26" s="237">
        <v>0.6</v>
      </c>
      <c r="F26" s="237">
        <v>0.7</v>
      </c>
      <c r="G26" s="237">
        <v>0.5</v>
      </c>
      <c r="H26" s="237">
        <v>1.3</v>
      </c>
      <c r="I26" s="237">
        <v>-0.2</v>
      </c>
      <c r="J26" s="237">
        <v>1.6</v>
      </c>
      <c r="K26" s="237">
        <v>0.3</v>
      </c>
      <c r="L26" s="237">
        <v>1.5</v>
      </c>
      <c r="M26" s="237">
        <v>-3.1</v>
      </c>
      <c r="N26" s="237">
        <v>0.1</v>
      </c>
      <c r="O26" s="237">
        <v>1.9</v>
      </c>
      <c r="P26" s="237">
        <v>0.4</v>
      </c>
      <c r="Q26" s="237" t="str">
        <v>:</v>
      </c>
      <c r="R26" s="237">
        <v>0.1</v>
      </c>
      <c r="S26" s="237">
        <v>0.5</v>
      </c>
      <c r="T26" s="237">
        <v>2.1</v>
      </c>
      <c r="U26" s="237">
        <v>2.9</v>
      </c>
      <c r="V26" s="237" t="str">
        <v>:</v>
      </c>
      <c r="W26" s="237">
        <v>1</v>
      </c>
      <c r="X26" s="237" t="str">
        <v>:</v>
      </c>
      <c r="Y26" s="237">
        <v>0.5</v>
      </c>
      <c r="Z26" s="237">
        <v>1.1000000000000001</v>
      </c>
      <c r="AA26" s="237">
        <v>1.8</v>
      </c>
      <c r="AB26" s="237">
        <v>0.7</v>
      </c>
      <c r="AC26" s="237">
        <v>4</v>
      </c>
      <c r="AD26" s="237">
        <v>0.2</v>
      </c>
      <c r="AE26" s="237">
        <v>2.8</v>
      </c>
      <c r="AF26" s="237">
        <v>0.5</v>
      </c>
      <c r="AG26" s="237">
        <v>1.3</v>
      </c>
      <c r="AH26" s="237">
        <v>-0.2</v>
      </c>
      <c r="AI26" s="237" t="str">
        <v>:</v>
      </c>
      <c r="AJ26" s="534" t="str">
        <v>:</v>
      </c>
    </row>
    <row r="27" spans="2:36">
      <c r="B27" s="231">
        <v>2014</v>
      </c>
      <c r="C27" s="237" t="str">
        <v>:</v>
      </c>
      <c r="D27" s="237" t="str">
        <v>:</v>
      </c>
      <c r="E27" s="237" t="str">
        <v>:</v>
      </c>
      <c r="F27" s="237" t="str">
        <v>:</v>
      </c>
      <c r="G27" s="237" t="str">
        <v>:</v>
      </c>
      <c r="H27" s="237" t="str">
        <v>:</v>
      </c>
      <c r="I27" s="237" t="str">
        <v>:</v>
      </c>
      <c r="J27" s="237" t="str">
        <v>:</v>
      </c>
      <c r="K27" s="237" t="str">
        <v>:</v>
      </c>
      <c r="L27" s="237" t="str">
        <v>:</v>
      </c>
      <c r="M27" s="237" t="str">
        <v>:</v>
      </c>
      <c r="N27" s="237" t="str">
        <v>:</v>
      </c>
      <c r="O27" s="237" t="str">
        <v>:</v>
      </c>
      <c r="P27" s="237" t="str">
        <v>:</v>
      </c>
      <c r="Q27" s="237" t="str">
        <v>:</v>
      </c>
      <c r="R27" s="237" t="str">
        <v>:</v>
      </c>
      <c r="S27" s="237" t="str">
        <v>:</v>
      </c>
      <c r="T27" s="237" t="str">
        <v>:</v>
      </c>
      <c r="U27" s="237" t="str">
        <v>:</v>
      </c>
      <c r="V27" s="237" t="str">
        <v>:</v>
      </c>
      <c r="W27" s="237" t="str">
        <v>:</v>
      </c>
      <c r="X27" s="237" t="str">
        <v>:</v>
      </c>
      <c r="Y27" s="237" t="str">
        <v>:</v>
      </c>
      <c r="Z27" s="237" t="str">
        <v>:</v>
      </c>
      <c r="AA27" s="237" t="str">
        <v>:</v>
      </c>
      <c r="AB27" s="237" t="str">
        <v>:</v>
      </c>
      <c r="AC27" s="237" t="str">
        <v>:</v>
      </c>
      <c r="AD27" s="237" t="str">
        <v>:</v>
      </c>
      <c r="AE27" s="237" t="str">
        <v>:</v>
      </c>
      <c r="AF27" s="237" t="str">
        <v>:</v>
      </c>
      <c r="AG27" s="237" t="str">
        <v>:</v>
      </c>
      <c r="AH27" s="237" t="str">
        <v>:</v>
      </c>
      <c r="AI27" s="237" t="str">
        <v>:</v>
      </c>
      <c r="AJ27" s="534" t="str">
        <v>:</v>
      </c>
    </row>
    <row r="28" spans="2:36">
      <c r="B28" s="231">
        <v>2015</v>
      </c>
      <c r="C28" s="237" t="str">
        <v>:</v>
      </c>
      <c r="D28" s="237" t="str">
        <v>:</v>
      </c>
      <c r="E28" s="237" t="str">
        <v>:</v>
      </c>
      <c r="F28" s="237" t="str">
        <v>:</v>
      </c>
      <c r="G28" s="237" t="str">
        <v>:</v>
      </c>
      <c r="H28" s="237" t="str">
        <v>:</v>
      </c>
      <c r="I28" s="237" t="str">
        <v>:</v>
      </c>
      <c r="J28" s="237" t="str">
        <v>:</v>
      </c>
      <c r="K28" s="237" t="str">
        <v>:</v>
      </c>
      <c r="L28" s="237" t="str">
        <v>:</v>
      </c>
      <c r="M28" s="237" t="str">
        <v>:</v>
      </c>
      <c r="N28" s="237" t="str">
        <v>:</v>
      </c>
      <c r="O28" s="237" t="str">
        <v>:</v>
      </c>
      <c r="P28" s="237" t="str">
        <v>:</v>
      </c>
      <c r="Q28" s="237" t="str">
        <v>:</v>
      </c>
      <c r="R28" s="237" t="str">
        <v>:</v>
      </c>
      <c r="S28" s="237" t="str">
        <v>:</v>
      </c>
      <c r="T28" s="237" t="str">
        <v>:</v>
      </c>
      <c r="U28" s="237" t="str">
        <v>:</v>
      </c>
      <c r="V28" s="237" t="str">
        <v>:</v>
      </c>
      <c r="W28" s="237" t="str">
        <v>:</v>
      </c>
      <c r="X28" s="237" t="str">
        <v>:</v>
      </c>
      <c r="Y28" s="237" t="str">
        <v>:</v>
      </c>
      <c r="Z28" s="237" t="str">
        <v>:</v>
      </c>
      <c r="AA28" s="237" t="str">
        <v>:</v>
      </c>
      <c r="AB28" s="237" t="str">
        <v>:</v>
      </c>
      <c r="AC28" s="237" t="str">
        <v>:</v>
      </c>
      <c r="AD28" s="237" t="str">
        <v>:</v>
      </c>
      <c r="AE28" s="237" t="str">
        <v>:</v>
      </c>
      <c r="AF28" s="237" t="str">
        <v>:</v>
      </c>
      <c r="AG28" s="237" t="str">
        <v>:</v>
      </c>
      <c r="AH28" s="237" t="str">
        <v>:</v>
      </c>
      <c r="AI28" s="237" t="str">
        <v>:</v>
      </c>
      <c r="AJ28" s="534" t="str">
        <v>:</v>
      </c>
    </row>
    <row r="30" spans="2:36" ht="87.75">
      <c r="B30" s="230">
        <f t="array" ref="B30:AJ51">TRANSPOSE(ES_P2b_1!B42:W76)</f>
        <v>0</v>
      </c>
      <c r="C30" s="236" t="str">
        <v>ΕΕ (28 χώρες)</v>
      </c>
      <c r="D30" s="236" t="str">
        <v>ΕΕ (27 χώρες)</v>
      </c>
      <c r="E30" s="236" t="str">
        <v>ΕΕ (15 χώρες)</v>
      </c>
      <c r="F30" s="236" t="str">
        <v>Ευροχώρος</v>
      </c>
      <c r="G30" s="236" t="str">
        <v>Βέλγιο</v>
      </c>
      <c r="H30" s="236" t="str">
        <v>Βουλγαρία</v>
      </c>
      <c r="I30" s="236" t="str">
        <v>Τσεχία</v>
      </c>
      <c r="J30" s="236" t="str">
        <v>Δανία</v>
      </c>
      <c r="K30" s="236" t="str">
        <v>Γερμανία</v>
      </c>
      <c r="L30" s="236" t="str">
        <v>Εσθονία</v>
      </c>
      <c r="M30" s="236" t="str">
        <v>Ιρλανδία</v>
      </c>
      <c r="N30" s="236" t="str">
        <v>Ελλάδα</v>
      </c>
      <c r="O30" s="236" t="str">
        <v>Ισπανία</v>
      </c>
      <c r="P30" s="236" t="str">
        <v>Γαλλία</v>
      </c>
      <c r="Q30" s="236" t="str">
        <v>Κροατία</v>
      </c>
      <c r="R30" s="236" t="str">
        <v>Ιταλία</v>
      </c>
      <c r="S30" s="236" t="str">
        <v>Κύπρος</v>
      </c>
      <c r="T30" s="236" t="str">
        <v>Λετονία</v>
      </c>
      <c r="U30" s="236" t="str">
        <v>Λιθουανία</v>
      </c>
      <c r="V30" s="236" t="str">
        <v>Λουξεμβούργο</v>
      </c>
      <c r="W30" s="236" t="str">
        <v>Ουγγαρία</v>
      </c>
      <c r="X30" s="236" t="str">
        <v>Μάλτα</v>
      </c>
      <c r="Y30" s="236" t="str">
        <v>Ολλανδία</v>
      </c>
      <c r="Z30" s="236" t="str">
        <v>Αυστρία</v>
      </c>
      <c r="AA30" s="236" t="str">
        <v>Πολωνία</v>
      </c>
      <c r="AB30" s="236" t="str">
        <v>Πορτογαλία</v>
      </c>
      <c r="AC30" s="236" t="str">
        <v>Ρουμανία</v>
      </c>
      <c r="AD30" s="236" t="str">
        <v>Σλοβενία</v>
      </c>
      <c r="AE30" s="236" t="str">
        <v>Σλοβακία</v>
      </c>
      <c r="AF30" s="236" t="str">
        <v>Φινλανδία</v>
      </c>
      <c r="AG30" s="236" t="str">
        <v>Σουηδία</v>
      </c>
      <c r="AH30" s="236" t="str">
        <v>Ηνωμένο Βασίλειο</v>
      </c>
      <c r="AI30" s="236" t="str">
        <v>Ηνωμένες Πολιτείες</v>
      </c>
      <c r="AJ30" s="236" t="str">
        <v>Ιαπωνία</v>
      </c>
    </row>
    <row r="31" spans="2:36">
      <c r="B31" s="231">
        <v>1995</v>
      </c>
      <c r="C31" s="237" t="str">
        <v/>
      </c>
      <c r="D31" s="237" t="str">
        <v/>
      </c>
      <c r="E31" s="237" t="str">
        <v/>
      </c>
      <c r="F31" s="237" t="str">
        <v/>
      </c>
      <c r="G31" s="237" t="str">
        <v/>
      </c>
      <c r="H31" s="237" t="str">
        <v/>
      </c>
      <c r="I31" s="237" t="str">
        <v/>
      </c>
      <c r="J31" s="237" t="str">
        <v/>
      </c>
      <c r="K31" s="237" t="str">
        <v/>
      </c>
      <c r="L31" s="237" t="str">
        <v/>
      </c>
      <c r="M31" s="237" t="str">
        <v/>
      </c>
      <c r="N31" s="237" t="str">
        <v/>
      </c>
      <c r="O31" s="237" t="str">
        <v/>
      </c>
      <c r="P31" s="237" t="str">
        <v/>
      </c>
      <c r="Q31" s="237" t="str">
        <v/>
      </c>
      <c r="R31" s="237" t="str">
        <v/>
      </c>
      <c r="S31" s="237" t="str">
        <v/>
      </c>
      <c r="T31" s="237" t="str">
        <v/>
      </c>
      <c r="U31" s="237" t="str">
        <v/>
      </c>
      <c r="V31" s="237" t="str">
        <v/>
      </c>
      <c r="W31" s="237" t="str">
        <v/>
      </c>
      <c r="X31" s="237" t="str">
        <v/>
      </c>
      <c r="Y31" s="237" t="str">
        <v/>
      </c>
      <c r="Z31" s="237" t="str">
        <v/>
      </c>
      <c r="AA31" s="237" t="str">
        <v/>
      </c>
      <c r="AB31" s="237" t="str">
        <v/>
      </c>
      <c r="AC31" s="237" t="str">
        <v/>
      </c>
      <c r="AD31" s="237" t="str">
        <v/>
      </c>
      <c r="AE31" s="237" t="str">
        <v/>
      </c>
      <c r="AF31" s="237" t="str">
        <v/>
      </c>
      <c r="AG31" s="237" t="str">
        <v/>
      </c>
      <c r="AH31" s="237" t="str">
        <v/>
      </c>
      <c r="AI31" s="237" t="str">
        <v>e</v>
      </c>
      <c r="AJ31" s="534" t="str">
        <v/>
      </c>
    </row>
    <row r="32" spans="2:36">
      <c r="B32" s="231">
        <v>1996</v>
      </c>
      <c r="C32" s="237" t="str">
        <v/>
      </c>
      <c r="D32" s="237" t="str">
        <v/>
      </c>
      <c r="E32" s="237" t="str">
        <v/>
      </c>
      <c r="F32" s="237" t="str">
        <v/>
      </c>
      <c r="G32" s="237" t="str">
        <v>e</v>
      </c>
      <c r="H32" s="237" t="str">
        <v/>
      </c>
      <c r="I32" s="237" t="str">
        <v/>
      </c>
      <c r="J32" s="237" t="str">
        <v/>
      </c>
      <c r="K32" s="237" t="str">
        <v/>
      </c>
      <c r="L32" s="237" t="str">
        <v/>
      </c>
      <c r="M32" s="237" t="str">
        <v/>
      </c>
      <c r="N32" s="237" t="str">
        <v/>
      </c>
      <c r="O32" s="237" t="str">
        <v/>
      </c>
      <c r="P32" s="237" t="str">
        <v/>
      </c>
      <c r="Q32" s="237" t="str">
        <v/>
      </c>
      <c r="R32" s="237" t="str">
        <v/>
      </c>
      <c r="S32" s="237" t="str">
        <v/>
      </c>
      <c r="T32" s="237" t="str">
        <v/>
      </c>
      <c r="U32" s="237" t="str">
        <v/>
      </c>
      <c r="V32" s="237" t="str">
        <v/>
      </c>
      <c r="W32" s="237" t="str">
        <v/>
      </c>
      <c r="X32" s="237" t="str">
        <v/>
      </c>
      <c r="Y32" s="237" t="str">
        <v/>
      </c>
      <c r="Z32" s="237" t="str">
        <v/>
      </c>
      <c r="AA32" s="237" t="str">
        <v/>
      </c>
      <c r="AB32" s="237" t="str">
        <v/>
      </c>
      <c r="AC32" s="237" t="str">
        <v/>
      </c>
      <c r="AD32" s="237" t="str">
        <v/>
      </c>
      <c r="AE32" s="237" t="str">
        <v/>
      </c>
      <c r="AF32" s="237" t="str">
        <v/>
      </c>
      <c r="AG32" s="237" t="str">
        <v/>
      </c>
      <c r="AH32" s="237" t="str">
        <v/>
      </c>
      <c r="AI32" s="237" t="str">
        <v>e</v>
      </c>
      <c r="AJ32" s="534" t="str">
        <v/>
      </c>
    </row>
    <row r="33" spans="2:36">
      <c r="B33" s="231">
        <v>1997</v>
      </c>
      <c r="C33" s="237" t="str">
        <v/>
      </c>
      <c r="D33" s="237" t="str">
        <v/>
      </c>
      <c r="E33" s="237" t="str">
        <v/>
      </c>
      <c r="F33" s="237" t="str">
        <v/>
      </c>
      <c r="G33" s="237" t="str">
        <v>e</v>
      </c>
      <c r="H33" s="237" t="str">
        <v/>
      </c>
      <c r="I33" s="237" t="str">
        <v/>
      </c>
      <c r="J33" s="237" t="str">
        <v/>
      </c>
      <c r="K33" s="237" t="str">
        <v/>
      </c>
      <c r="L33" s="237" t="str">
        <v/>
      </c>
      <c r="M33" s="237" t="str">
        <v/>
      </c>
      <c r="N33" s="237" t="str">
        <v/>
      </c>
      <c r="O33" s="237" t="str">
        <v/>
      </c>
      <c r="P33" s="237" t="str">
        <v/>
      </c>
      <c r="Q33" s="237" t="str">
        <v/>
      </c>
      <c r="R33" s="237" t="str">
        <v/>
      </c>
      <c r="S33" s="237" t="str">
        <v/>
      </c>
      <c r="T33" s="237" t="str">
        <v/>
      </c>
      <c r="U33" s="237" t="str">
        <v/>
      </c>
      <c r="V33" s="237" t="str">
        <v/>
      </c>
      <c r="W33" s="237" t="str">
        <v/>
      </c>
      <c r="X33" s="237" t="str">
        <v/>
      </c>
      <c r="Y33" s="237" t="str">
        <v/>
      </c>
      <c r="Z33" s="237" t="str">
        <v/>
      </c>
      <c r="AA33" s="237" t="str">
        <v/>
      </c>
      <c r="AB33" s="237" t="str">
        <v/>
      </c>
      <c r="AC33" s="237" t="str">
        <v/>
      </c>
      <c r="AD33" s="237" t="str">
        <v/>
      </c>
      <c r="AE33" s="237" t="str">
        <v/>
      </c>
      <c r="AF33" s="237" t="str">
        <v/>
      </c>
      <c r="AG33" s="237" t="str">
        <v/>
      </c>
      <c r="AH33" s="237" t="str">
        <v/>
      </c>
      <c r="AI33" s="237" t="str">
        <v>e</v>
      </c>
      <c r="AJ33" s="534" t="str">
        <v/>
      </c>
    </row>
    <row r="34" spans="2:36">
      <c r="B34" s="231">
        <v>1998</v>
      </c>
      <c r="C34" s="237" t="str">
        <v/>
      </c>
      <c r="D34" s="237" t="str">
        <v/>
      </c>
      <c r="E34" s="237" t="str">
        <v/>
      </c>
      <c r="F34" s="237" t="str">
        <v/>
      </c>
      <c r="G34" s="237" t="str">
        <v>e</v>
      </c>
      <c r="H34" s="237" t="str">
        <v/>
      </c>
      <c r="I34" s="237" t="str">
        <v/>
      </c>
      <c r="J34" s="237" t="str">
        <v/>
      </c>
      <c r="K34" s="237" t="str">
        <v/>
      </c>
      <c r="L34" s="237" t="str">
        <v/>
      </c>
      <c r="M34" s="237" t="str">
        <v/>
      </c>
      <c r="N34" s="237" t="str">
        <v/>
      </c>
      <c r="O34" s="237" t="str">
        <v/>
      </c>
      <c r="P34" s="237" t="str">
        <v/>
      </c>
      <c r="Q34" s="237" t="str">
        <v/>
      </c>
      <c r="R34" s="237" t="str">
        <v/>
      </c>
      <c r="S34" s="237" t="str">
        <v/>
      </c>
      <c r="T34" s="237" t="str">
        <v/>
      </c>
      <c r="U34" s="237" t="str">
        <v/>
      </c>
      <c r="V34" s="237" t="str">
        <v/>
      </c>
      <c r="W34" s="237" t="str">
        <v/>
      </c>
      <c r="X34" s="237" t="str">
        <v/>
      </c>
      <c r="Y34" s="237" t="str">
        <v/>
      </c>
      <c r="Z34" s="237" t="str">
        <v/>
      </c>
      <c r="AA34" s="237" t="str">
        <v/>
      </c>
      <c r="AB34" s="237" t="str">
        <v/>
      </c>
      <c r="AC34" s="237" t="str">
        <v/>
      </c>
      <c r="AD34" s="237" t="str">
        <v/>
      </c>
      <c r="AE34" s="237" t="str">
        <v/>
      </c>
      <c r="AF34" s="237" t="str">
        <v/>
      </c>
      <c r="AG34" s="237" t="str">
        <v/>
      </c>
      <c r="AH34" s="237" t="str">
        <v/>
      </c>
      <c r="AI34" s="237" t="str">
        <v>e</v>
      </c>
      <c r="AJ34" s="534" t="str">
        <v/>
      </c>
    </row>
    <row r="35" spans="2:36">
      <c r="B35" s="231">
        <v>1999</v>
      </c>
      <c r="C35" s="237" t="str">
        <v/>
      </c>
      <c r="D35" s="237" t="str">
        <v/>
      </c>
      <c r="E35" s="237" t="str">
        <v/>
      </c>
      <c r="F35" s="237" t="str">
        <v/>
      </c>
      <c r="G35" s="237" t="str">
        <v/>
      </c>
      <c r="H35" s="237" t="str">
        <v/>
      </c>
      <c r="I35" s="237" t="str">
        <v/>
      </c>
      <c r="J35" s="237" t="str">
        <v/>
      </c>
      <c r="K35" s="237" t="str">
        <v/>
      </c>
      <c r="L35" s="237" t="str">
        <v/>
      </c>
      <c r="M35" s="237" t="str">
        <v/>
      </c>
      <c r="N35" s="237" t="str">
        <v/>
      </c>
      <c r="O35" s="237" t="str">
        <v/>
      </c>
      <c r="P35" s="237" t="str">
        <v/>
      </c>
      <c r="Q35" s="237" t="str">
        <v/>
      </c>
      <c r="R35" s="237" t="str">
        <v/>
      </c>
      <c r="S35" s="237" t="str">
        <v/>
      </c>
      <c r="T35" s="237" t="str">
        <v/>
      </c>
      <c r="U35" s="237" t="str">
        <v/>
      </c>
      <c r="V35" s="237" t="str">
        <v/>
      </c>
      <c r="W35" s="237" t="str">
        <v/>
      </c>
      <c r="X35" s="237" t="str">
        <v/>
      </c>
      <c r="Y35" s="237" t="str">
        <v/>
      </c>
      <c r="Z35" s="237" t="str">
        <v/>
      </c>
      <c r="AA35" s="237" t="str">
        <v>b</v>
      </c>
      <c r="AB35" s="237" t="str">
        <v/>
      </c>
      <c r="AC35" s="237" t="str">
        <v/>
      </c>
      <c r="AD35" s="237" t="str">
        <v/>
      </c>
      <c r="AE35" s="237" t="str">
        <v/>
      </c>
      <c r="AF35" s="237" t="str">
        <v/>
      </c>
      <c r="AG35" s="237" t="str">
        <v/>
      </c>
      <c r="AH35" s="237" t="str">
        <v/>
      </c>
      <c r="AI35" s="237" t="str">
        <v>e</v>
      </c>
      <c r="AJ35" s="534" t="str">
        <v/>
      </c>
    </row>
    <row r="36" spans="2:36">
      <c r="B36" s="231">
        <v>2000</v>
      </c>
      <c r="C36" s="237" t="str">
        <v/>
      </c>
      <c r="D36" s="237" t="str">
        <v/>
      </c>
      <c r="E36" s="237" t="str">
        <v/>
      </c>
      <c r="F36" s="237" t="str">
        <v/>
      </c>
      <c r="G36" s="237" t="str">
        <v/>
      </c>
      <c r="H36" s="237" t="str">
        <v/>
      </c>
      <c r="I36" s="237" t="str">
        <v/>
      </c>
      <c r="J36" s="237" t="str">
        <v/>
      </c>
      <c r="K36" s="237" t="str">
        <v/>
      </c>
      <c r="L36" s="237" t="str">
        <v/>
      </c>
      <c r="M36" s="237" t="str">
        <v>p</v>
      </c>
      <c r="N36" s="237" t="str">
        <v/>
      </c>
      <c r="O36" s="237" t="str">
        <v/>
      </c>
      <c r="P36" s="237" t="str">
        <v/>
      </c>
      <c r="Q36" s="237" t="str">
        <v/>
      </c>
      <c r="R36" s="237" t="str">
        <v/>
      </c>
      <c r="S36" s="237" t="str">
        <v/>
      </c>
      <c r="T36" s="237" t="str">
        <v/>
      </c>
      <c r="U36" s="237" t="str">
        <v/>
      </c>
      <c r="V36" s="237" t="str">
        <v/>
      </c>
      <c r="W36" s="237" t="str">
        <v/>
      </c>
      <c r="X36" s="237" t="str">
        <v/>
      </c>
      <c r="Y36" s="237" t="str">
        <v/>
      </c>
      <c r="Z36" s="237" t="str">
        <v/>
      </c>
      <c r="AA36" s="237" t="str">
        <v/>
      </c>
      <c r="AB36" s="237" t="str">
        <v/>
      </c>
      <c r="AC36" s="237" t="str">
        <v/>
      </c>
      <c r="AD36" s="237" t="str">
        <v/>
      </c>
      <c r="AE36" s="237" t="str">
        <v/>
      </c>
      <c r="AF36" s="237" t="str">
        <v/>
      </c>
      <c r="AG36" s="237" t="str">
        <v/>
      </c>
      <c r="AH36" s="237" t="str">
        <v/>
      </c>
      <c r="AI36" s="237" t="str">
        <v>e</v>
      </c>
      <c r="AJ36" s="534" t="str">
        <v/>
      </c>
    </row>
    <row r="37" spans="2:36">
      <c r="B37" s="231">
        <v>2001</v>
      </c>
      <c r="C37" s="237" t="str">
        <v/>
      </c>
      <c r="D37" s="237" t="str">
        <v/>
      </c>
      <c r="E37" s="237" t="str">
        <v/>
      </c>
      <c r="F37" s="237" t="str">
        <v/>
      </c>
      <c r="G37" s="237" t="str">
        <v/>
      </c>
      <c r="H37" s="237" t="str">
        <v/>
      </c>
      <c r="I37" s="237" t="str">
        <v/>
      </c>
      <c r="J37" s="237" t="str">
        <v/>
      </c>
      <c r="K37" s="237" t="str">
        <v/>
      </c>
      <c r="L37" s="237" t="str">
        <v/>
      </c>
      <c r="M37" s="237" t="str">
        <v>p</v>
      </c>
      <c r="N37" s="237" t="str">
        <v/>
      </c>
      <c r="O37" s="237" t="str">
        <v/>
      </c>
      <c r="P37" s="237" t="str">
        <v/>
      </c>
      <c r="Q37" s="237" t="str">
        <v/>
      </c>
      <c r="R37" s="237" t="str">
        <v/>
      </c>
      <c r="S37" s="237" t="str">
        <v/>
      </c>
      <c r="T37" s="237" t="str">
        <v/>
      </c>
      <c r="U37" s="237" t="str">
        <v/>
      </c>
      <c r="V37" s="237" t="str">
        <v/>
      </c>
      <c r="W37" s="237" t="str">
        <v/>
      </c>
      <c r="X37" s="237" t="str">
        <v>e</v>
      </c>
      <c r="Y37" s="237" t="str">
        <v/>
      </c>
      <c r="Z37" s="237" t="str">
        <v/>
      </c>
      <c r="AA37" s="237" t="str">
        <v/>
      </c>
      <c r="AB37" s="237" t="str">
        <v/>
      </c>
      <c r="AC37" s="237" t="str">
        <v/>
      </c>
      <c r="AD37" s="237" t="str">
        <v/>
      </c>
      <c r="AE37" s="237" t="str">
        <v/>
      </c>
      <c r="AF37" s="237" t="str">
        <v/>
      </c>
      <c r="AG37" s="237" t="str">
        <v/>
      </c>
      <c r="AH37" s="237" t="str">
        <v/>
      </c>
      <c r="AI37" s="237" t="str">
        <v>e</v>
      </c>
      <c r="AJ37" s="534" t="str">
        <v/>
      </c>
    </row>
    <row r="38" spans="2:36">
      <c r="B38" s="231">
        <v>2002</v>
      </c>
      <c r="C38" s="237" t="str">
        <v/>
      </c>
      <c r="D38" s="237" t="str">
        <v/>
      </c>
      <c r="E38" s="237" t="str">
        <v/>
      </c>
      <c r="F38" s="237" t="str">
        <v/>
      </c>
      <c r="G38" s="237" t="str">
        <v/>
      </c>
      <c r="H38" s="237" t="str">
        <v/>
      </c>
      <c r="I38" s="237" t="str">
        <v/>
      </c>
      <c r="J38" s="237" t="str">
        <v/>
      </c>
      <c r="K38" s="237" t="str">
        <v/>
      </c>
      <c r="L38" s="237" t="str">
        <v/>
      </c>
      <c r="M38" s="237" t="str">
        <v>p</v>
      </c>
      <c r="N38" s="237" t="str">
        <v/>
      </c>
      <c r="O38" s="237" t="str">
        <v/>
      </c>
      <c r="P38" s="237" t="str">
        <v/>
      </c>
      <c r="Q38" s="237" t="str">
        <v/>
      </c>
      <c r="R38" s="237" t="str">
        <v/>
      </c>
      <c r="S38" s="237" t="str">
        <v/>
      </c>
      <c r="T38" s="237" t="str">
        <v/>
      </c>
      <c r="U38" s="237" t="str">
        <v/>
      </c>
      <c r="V38" s="237" t="str">
        <v/>
      </c>
      <c r="W38" s="237" t="str">
        <v/>
      </c>
      <c r="X38" s="237" t="str">
        <v>e</v>
      </c>
      <c r="Y38" s="237" t="str">
        <v/>
      </c>
      <c r="Z38" s="237" t="str">
        <v/>
      </c>
      <c r="AA38" s="237" t="str">
        <v/>
      </c>
      <c r="AB38" s="237" t="str">
        <v/>
      </c>
      <c r="AC38" s="237" t="str">
        <v/>
      </c>
      <c r="AD38" s="237" t="str">
        <v/>
      </c>
      <c r="AE38" s="237" t="str">
        <v/>
      </c>
      <c r="AF38" s="237" t="str">
        <v/>
      </c>
      <c r="AG38" s="237" t="str">
        <v/>
      </c>
      <c r="AH38" s="237" t="str">
        <v/>
      </c>
      <c r="AI38" s="237" t="str">
        <v>e</v>
      </c>
      <c r="AJ38" s="534" t="str">
        <v/>
      </c>
    </row>
    <row r="39" spans="2:36">
      <c r="B39" s="231">
        <v>2003</v>
      </c>
      <c r="C39" s="237" t="str">
        <v/>
      </c>
      <c r="D39" s="237" t="str">
        <v/>
      </c>
      <c r="E39" s="237" t="str">
        <v/>
      </c>
      <c r="F39" s="237" t="str">
        <v/>
      </c>
      <c r="G39" s="237" t="str">
        <v/>
      </c>
      <c r="H39" s="237" t="str">
        <v/>
      </c>
      <c r="I39" s="237" t="str">
        <v/>
      </c>
      <c r="J39" s="237" t="str">
        <v/>
      </c>
      <c r="K39" s="237" t="str">
        <v/>
      </c>
      <c r="L39" s="237" t="str">
        <v/>
      </c>
      <c r="M39" s="237" t="str">
        <v>p</v>
      </c>
      <c r="N39" s="237" t="str">
        <v/>
      </c>
      <c r="O39" s="237" t="str">
        <v/>
      </c>
      <c r="P39" s="237" t="str">
        <v/>
      </c>
      <c r="Q39" s="237" t="str">
        <v/>
      </c>
      <c r="R39" s="237" t="str">
        <v/>
      </c>
      <c r="S39" s="237" t="str">
        <v/>
      </c>
      <c r="T39" s="237" t="str">
        <v/>
      </c>
      <c r="U39" s="237" t="str">
        <v/>
      </c>
      <c r="V39" s="237" t="str">
        <v/>
      </c>
      <c r="W39" s="237" t="str">
        <v/>
      </c>
      <c r="X39" s="237" t="str">
        <v>e</v>
      </c>
      <c r="Y39" s="237" t="str">
        <v/>
      </c>
      <c r="Z39" s="237" t="str">
        <v/>
      </c>
      <c r="AA39" s="237" t="str">
        <v/>
      </c>
      <c r="AB39" s="237" t="str">
        <v/>
      </c>
      <c r="AC39" s="237" t="str">
        <v/>
      </c>
      <c r="AD39" s="237" t="str">
        <v/>
      </c>
      <c r="AE39" s="237" t="str">
        <v/>
      </c>
      <c r="AF39" s="237" t="str">
        <v/>
      </c>
      <c r="AG39" s="237" t="str">
        <v/>
      </c>
      <c r="AH39" s="237" t="str">
        <v/>
      </c>
      <c r="AI39" s="237" t="str">
        <v>e</v>
      </c>
      <c r="AJ39" s="534" t="str">
        <v/>
      </c>
    </row>
    <row r="40" spans="2:36">
      <c r="B40" s="231">
        <v>2004</v>
      </c>
      <c r="C40" s="237" t="str">
        <v/>
      </c>
      <c r="D40" s="237" t="str">
        <v/>
      </c>
      <c r="E40" s="237" t="str">
        <v/>
      </c>
      <c r="F40" s="237" t="str">
        <v/>
      </c>
      <c r="G40" s="237" t="str">
        <v/>
      </c>
      <c r="H40" s="237" t="str">
        <v/>
      </c>
      <c r="I40" s="237" t="str">
        <v/>
      </c>
      <c r="J40" s="237" t="str">
        <v/>
      </c>
      <c r="K40" s="237" t="str">
        <v/>
      </c>
      <c r="L40" s="237" t="str">
        <v/>
      </c>
      <c r="M40" s="237" t="str">
        <v>p</v>
      </c>
      <c r="N40" s="237" t="str">
        <v/>
      </c>
      <c r="O40" s="237" t="str">
        <v/>
      </c>
      <c r="P40" s="237" t="str">
        <v/>
      </c>
      <c r="Q40" s="237" t="str">
        <v/>
      </c>
      <c r="R40" s="237" t="str">
        <v/>
      </c>
      <c r="S40" s="237" t="str">
        <v/>
      </c>
      <c r="T40" s="237" t="str">
        <v/>
      </c>
      <c r="U40" s="237" t="str">
        <v/>
      </c>
      <c r="V40" s="237" t="str">
        <v/>
      </c>
      <c r="W40" s="237" t="str">
        <v/>
      </c>
      <c r="X40" s="237" t="str">
        <v>e</v>
      </c>
      <c r="Y40" s="237" t="str">
        <v/>
      </c>
      <c r="Z40" s="237" t="str">
        <v/>
      </c>
      <c r="AA40" s="237" t="str">
        <v/>
      </c>
      <c r="AB40" s="237" t="str">
        <v/>
      </c>
      <c r="AC40" s="237" t="str">
        <v/>
      </c>
      <c r="AD40" s="237" t="str">
        <v/>
      </c>
      <c r="AE40" s="237" t="str">
        <v/>
      </c>
      <c r="AF40" s="237" t="str">
        <v/>
      </c>
      <c r="AG40" s="237" t="str">
        <v/>
      </c>
      <c r="AH40" s="237" t="str">
        <v/>
      </c>
      <c r="AI40" s="237" t="str">
        <v>e</v>
      </c>
      <c r="AJ40" s="534" t="str">
        <v/>
      </c>
    </row>
    <row r="41" spans="2:36">
      <c r="B41" s="231">
        <v>2005</v>
      </c>
      <c r="C41" s="237" t="str">
        <v/>
      </c>
      <c r="D41" s="237" t="str">
        <v/>
      </c>
      <c r="E41" s="237" t="str">
        <v/>
      </c>
      <c r="F41" s="237" t="str">
        <v/>
      </c>
      <c r="G41" s="237" t="str">
        <v/>
      </c>
      <c r="H41" s="237" t="str">
        <v/>
      </c>
      <c r="I41" s="237" t="str">
        <v/>
      </c>
      <c r="J41" s="237" t="str">
        <v/>
      </c>
      <c r="K41" s="237" t="str">
        <v/>
      </c>
      <c r="L41" s="237" t="str">
        <v/>
      </c>
      <c r="M41" s="237" t="str">
        <v>p</v>
      </c>
      <c r="N41" s="237" t="str">
        <v>b</v>
      </c>
      <c r="O41" s="237" t="str">
        <v/>
      </c>
      <c r="P41" s="237" t="str">
        <v/>
      </c>
      <c r="Q41" s="237" t="str">
        <v/>
      </c>
      <c r="R41" s="237" t="str">
        <v/>
      </c>
      <c r="S41" s="237" t="str">
        <v/>
      </c>
      <c r="T41" s="237" t="str">
        <v/>
      </c>
      <c r="U41" s="237" t="str">
        <v/>
      </c>
      <c r="V41" s="237" t="str">
        <v/>
      </c>
      <c r="W41" s="237" t="str">
        <v/>
      </c>
      <c r="X41" s="237" t="str">
        <v>e</v>
      </c>
      <c r="Y41" s="237" t="str">
        <v/>
      </c>
      <c r="Z41" s="237" t="str">
        <v/>
      </c>
      <c r="AA41" s="237" t="str">
        <v/>
      </c>
      <c r="AB41" s="237" t="str">
        <v/>
      </c>
      <c r="AC41" s="237" t="str">
        <v/>
      </c>
      <c r="AD41" s="237" t="str">
        <v/>
      </c>
      <c r="AE41" s="237" t="str">
        <v/>
      </c>
      <c r="AF41" s="237" t="str">
        <v/>
      </c>
      <c r="AG41" s="237" t="str">
        <v/>
      </c>
      <c r="AH41" s="237" t="str">
        <v/>
      </c>
      <c r="AI41" s="237" t="str">
        <v>e</v>
      </c>
      <c r="AJ41" s="534" t="str">
        <v/>
      </c>
    </row>
    <row r="42" spans="2:36">
      <c r="B42" s="231">
        <v>2006</v>
      </c>
      <c r="C42" s="237" t="str">
        <v/>
      </c>
      <c r="D42" s="237" t="str">
        <v/>
      </c>
      <c r="E42" s="237" t="str">
        <v/>
      </c>
      <c r="F42" s="237" t="str">
        <v/>
      </c>
      <c r="G42" s="237" t="str">
        <v/>
      </c>
      <c r="H42" s="237" t="str">
        <v/>
      </c>
      <c r="I42" s="237" t="str">
        <v/>
      </c>
      <c r="J42" s="237" t="str">
        <v/>
      </c>
      <c r="K42" s="237" t="str">
        <v/>
      </c>
      <c r="L42" s="237" t="str">
        <v/>
      </c>
      <c r="M42" s="237" t="str">
        <v>p</v>
      </c>
      <c r="N42" s="237" t="str">
        <v/>
      </c>
      <c r="O42" s="237" t="str">
        <v/>
      </c>
      <c r="P42" s="237" t="str">
        <v/>
      </c>
      <c r="Q42" s="237" t="str">
        <v/>
      </c>
      <c r="R42" s="237" t="str">
        <v/>
      </c>
      <c r="S42" s="237" t="str">
        <v/>
      </c>
      <c r="T42" s="237" t="str">
        <v/>
      </c>
      <c r="U42" s="237" t="str">
        <v/>
      </c>
      <c r="V42" s="237" t="str">
        <v/>
      </c>
      <c r="W42" s="237" t="str">
        <v/>
      </c>
      <c r="X42" s="237" t="str">
        <v>e</v>
      </c>
      <c r="Y42" s="237" t="str">
        <v/>
      </c>
      <c r="Z42" s="237" t="str">
        <v/>
      </c>
      <c r="AA42" s="237" t="str">
        <v/>
      </c>
      <c r="AB42" s="237" t="str">
        <v/>
      </c>
      <c r="AC42" s="237" t="str">
        <v/>
      </c>
      <c r="AD42" s="237" t="str">
        <v/>
      </c>
      <c r="AE42" s="237" t="str">
        <v/>
      </c>
      <c r="AF42" s="237" t="str">
        <v/>
      </c>
      <c r="AG42" s="237" t="str">
        <v/>
      </c>
      <c r="AH42" s="237" t="str">
        <v/>
      </c>
      <c r="AI42" s="237" t="str">
        <v>e</v>
      </c>
      <c r="AJ42" s="534" t="str">
        <v/>
      </c>
    </row>
    <row r="43" spans="2:36">
      <c r="B43" s="231">
        <v>2007</v>
      </c>
      <c r="C43" s="237" t="str">
        <v/>
      </c>
      <c r="D43" s="237" t="str">
        <v/>
      </c>
      <c r="E43" s="237" t="str">
        <v/>
      </c>
      <c r="F43" s="237" t="str">
        <v/>
      </c>
      <c r="G43" s="237" t="str">
        <v/>
      </c>
      <c r="H43" s="237" t="str">
        <v/>
      </c>
      <c r="I43" s="237" t="str">
        <v/>
      </c>
      <c r="J43" s="237" t="str">
        <v/>
      </c>
      <c r="K43" s="237" t="str">
        <v/>
      </c>
      <c r="L43" s="237" t="str">
        <v/>
      </c>
      <c r="M43" s="237" t="str">
        <v>p</v>
      </c>
      <c r="N43" s="237" t="str">
        <v/>
      </c>
      <c r="O43" s="237" t="str">
        <v/>
      </c>
      <c r="P43" s="237" t="str">
        <v/>
      </c>
      <c r="Q43" s="237" t="str">
        <v/>
      </c>
      <c r="R43" s="237" t="str">
        <v/>
      </c>
      <c r="S43" s="237" t="str">
        <v/>
      </c>
      <c r="T43" s="237" t="str">
        <v>b</v>
      </c>
      <c r="U43" s="237" t="str">
        <v/>
      </c>
      <c r="V43" s="237" t="str">
        <v/>
      </c>
      <c r="W43" s="237" t="str">
        <v/>
      </c>
      <c r="X43" s="237" t="str">
        <v>e</v>
      </c>
      <c r="Y43" s="237" t="str">
        <v/>
      </c>
      <c r="Z43" s="237" t="str">
        <v/>
      </c>
      <c r="AA43" s="237" t="str">
        <v/>
      </c>
      <c r="AB43" s="237" t="str">
        <v/>
      </c>
      <c r="AC43" s="237" t="str">
        <v/>
      </c>
      <c r="AD43" s="237" t="str">
        <v/>
      </c>
      <c r="AE43" s="237" t="str">
        <v/>
      </c>
      <c r="AF43" s="237" t="str">
        <v/>
      </c>
      <c r="AG43" s="237" t="str">
        <v/>
      </c>
      <c r="AH43" s="237" t="str">
        <v/>
      </c>
      <c r="AI43" s="237" t="str">
        <v>e</v>
      </c>
      <c r="AJ43" s="534" t="str">
        <v/>
      </c>
    </row>
    <row r="44" spans="2:36">
      <c r="B44" s="231">
        <v>2008</v>
      </c>
      <c r="C44" s="237" t="str">
        <v/>
      </c>
      <c r="D44" s="237" t="str">
        <v/>
      </c>
      <c r="E44" s="237" t="str">
        <v/>
      </c>
      <c r="F44" s="237" t="str">
        <v/>
      </c>
      <c r="G44" s="237" t="str">
        <v/>
      </c>
      <c r="H44" s="237" t="str">
        <v/>
      </c>
      <c r="I44" s="237" t="str">
        <v/>
      </c>
      <c r="J44" s="237" t="str">
        <v/>
      </c>
      <c r="K44" s="237" t="str">
        <v/>
      </c>
      <c r="L44" s="237" t="str">
        <v/>
      </c>
      <c r="M44" s="237" t="str">
        <v>p</v>
      </c>
      <c r="N44" s="237" t="str">
        <v>p</v>
      </c>
      <c r="O44" s="237" t="str">
        <v/>
      </c>
      <c r="P44" s="237" t="str">
        <v/>
      </c>
      <c r="Q44" s="237" t="str">
        <v/>
      </c>
      <c r="R44" s="237" t="str">
        <v/>
      </c>
      <c r="S44" s="237" t="str">
        <v/>
      </c>
      <c r="T44" s="237" t="str">
        <v>b</v>
      </c>
      <c r="U44" s="237" t="str">
        <v/>
      </c>
      <c r="V44" s="237" t="str">
        <v/>
      </c>
      <c r="W44" s="237" t="str">
        <v/>
      </c>
      <c r="X44" s="237" t="str">
        <v>e</v>
      </c>
      <c r="Y44" s="237" t="str">
        <v/>
      </c>
      <c r="Z44" s="237" t="str">
        <v/>
      </c>
      <c r="AA44" s="237" t="str">
        <v/>
      </c>
      <c r="AB44" s="237" t="str">
        <v/>
      </c>
      <c r="AC44" s="237" t="str">
        <v/>
      </c>
      <c r="AD44" s="237" t="str">
        <v/>
      </c>
      <c r="AE44" s="237" t="str">
        <v/>
      </c>
      <c r="AF44" s="237" t="str">
        <v/>
      </c>
      <c r="AG44" s="237" t="str">
        <v/>
      </c>
      <c r="AH44" s="237" t="str">
        <v/>
      </c>
      <c r="AI44" s="237" t="str">
        <v>e</v>
      </c>
      <c r="AJ44" s="534" t="str">
        <v/>
      </c>
    </row>
    <row r="45" spans="2:36">
      <c r="B45" s="231">
        <v>2009</v>
      </c>
      <c r="C45" s="237" t="str">
        <v/>
      </c>
      <c r="D45" s="237" t="str">
        <v/>
      </c>
      <c r="E45" s="237" t="str">
        <v/>
      </c>
      <c r="F45" s="237" t="str">
        <v/>
      </c>
      <c r="G45" s="237" t="str">
        <v/>
      </c>
      <c r="H45" s="237" t="str">
        <v/>
      </c>
      <c r="I45" s="237" t="str">
        <v/>
      </c>
      <c r="J45" s="237" t="str">
        <v/>
      </c>
      <c r="K45" s="237" t="str">
        <v/>
      </c>
      <c r="L45" s="237" t="str">
        <v/>
      </c>
      <c r="M45" s="237" t="str">
        <v>p</v>
      </c>
      <c r="N45" s="237" t="str">
        <v>p</v>
      </c>
      <c r="O45" s="237" t="str">
        <v/>
      </c>
      <c r="P45" s="237" t="str">
        <v/>
      </c>
      <c r="Q45" s="237" t="str">
        <v/>
      </c>
      <c r="R45" s="237" t="str">
        <v/>
      </c>
      <c r="S45" s="237" t="str">
        <v/>
      </c>
      <c r="T45" s="237" t="str">
        <v>b</v>
      </c>
      <c r="U45" s="237" t="str">
        <v/>
      </c>
      <c r="V45" s="237" t="str">
        <v/>
      </c>
      <c r="W45" s="237" t="str">
        <v/>
      </c>
      <c r="X45" s="237" t="str">
        <v>e</v>
      </c>
      <c r="Y45" s="237" t="str">
        <v/>
      </c>
      <c r="Z45" s="237" t="str">
        <v/>
      </c>
      <c r="AA45" s="237" t="str">
        <v/>
      </c>
      <c r="AB45" s="237" t="str">
        <v/>
      </c>
      <c r="AC45" s="237" t="str">
        <v/>
      </c>
      <c r="AD45" s="237" t="str">
        <v/>
      </c>
      <c r="AE45" s="237" t="str">
        <v/>
      </c>
      <c r="AF45" s="237" t="str">
        <v/>
      </c>
      <c r="AG45" s="237" t="str">
        <v/>
      </c>
      <c r="AH45" s="237" t="str">
        <v/>
      </c>
      <c r="AI45" s="237" t="str">
        <v>e</v>
      </c>
      <c r="AJ45" s="534" t="str">
        <v/>
      </c>
    </row>
    <row r="46" spans="2:36">
      <c r="B46" s="231">
        <v>2010</v>
      </c>
      <c r="C46" s="237" t="str">
        <v/>
      </c>
      <c r="D46" s="237" t="str">
        <v/>
      </c>
      <c r="E46" s="237" t="str">
        <v/>
      </c>
      <c r="F46" s="237" t="str">
        <v/>
      </c>
      <c r="G46" s="237" t="str">
        <v/>
      </c>
      <c r="H46" s="237" t="str">
        <v/>
      </c>
      <c r="I46" s="237" t="str">
        <v/>
      </c>
      <c r="J46" s="237" t="str">
        <v/>
      </c>
      <c r="K46" s="237" t="str">
        <v/>
      </c>
      <c r="L46" s="237" t="str">
        <v/>
      </c>
      <c r="M46" s="237" t="str">
        <v>p</v>
      </c>
      <c r="N46" s="237" t="str">
        <v>p</v>
      </c>
      <c r="O46" s="237" t="str">
        <v/>
      </c>
      <c r="P46" s="237" t="str">
        <v/>
      </c>
      <c r="Q46" s="237" t="str">
        <v/>
      </c>
      <c r="R46" s="237" t="str">
        <v/>
      </c>
      <c r="S46" s="237" t="str">
        <v/>
      </c>
      <c r="T46" s="237" t="str">
        <v>b</v>
      </c>
      <c r="U46" s="237" t="str">
        <v/>
      </c>
      <c r="V46" s="237" t="str">
        <v/>
      </c>
      <c r="W46" s="237" t="str">
        <v/>
      </c>
      <c r="X46" s="237" t="str">
        <v/>
      </c>
      <c r="Y46" s="237" t="str">
        <v/>
      </c>
      <c r="Z46" s="237" t="str">
        <v/>
      </c>
      <c r="AA46" s="237" t="str">
        <v/>
      </c>
      <c r="AB46" s="237" t="str">
        <v/>
      </c>
      <c r="AC46" s="237" t="str">
        <v/>
      </c>
      <c r="AD46" s="237" t="str">
        <v/>
      </c>
      <c r="AE46" s="237" t="str">
        <v/>
      </c>
      <c r="AF46" s="237" t="str">
        <v/>
      </c>
      <c r="AG46" s="237" t="str">
        <v/>
      </c>
      <c r="AH46" s="237" t="str">
        <v/>
      </c>
      <c r="AI46" s="237" t="str">
        <v/>
      </c>
      <c r="AJ46" s="534" t="str">
        <v/>
      </c>
    </row>
    <row r="47" spans="2:36">
      <c r="B47" s="231">
        <v>2011</v>
      </c>
      <c r="C47" s="237" t="str">
        <v/>
      </c>
      <c r="D47" s="237" t="str">
        <v/>
      </c>
      <c r="E47" s="237" t="str">
        <v/>
      </c>
      <c r="F47" s="237" t="str">
        <v/>
      </c>
      <c r="G47" s="237" t="str">
        <v/>
      </c>
      <c r="H47" s="237" t="str">
        <v/>
      </c>
      <c r="I47" s="237" t="str">
        <v/>
      </c>
      <c r="J47" s="237" t="str">
        <v/>
      </c>
      <c r="K47" s="237" t="str">
        <v/>
      </c>
      <c r="L47" s="237" t="str">
        <v/>
      </c>
      <c r="M47" s="237" t="str">
        <v>p</v>
      </c>
      <c r="N47" s="237" t="str">
        <v>p</v>
      </c>
      <c r="O47" s="237" t="str">
        <v/>
      </c>
      <c r="P47" s="237" t="str">
        <v/>
      </c>
      <c r="Q47" s="237" t="str">
        <v/>
      </c>
      <c r="R47" s="237" t="str">
        <v/>
      </c>
      <c r="S47" s="237" t="str">
        <v/>
      </c>
      <c r="T47" s="237" t="str">
        <v>b</v>
      </c>
      <c r="U47" s="237" t="str">
        <v/>
      </c>
      <c r="V47" s="237" t="str">
        <v/>
      </c>
      <c r="W47" s="237" t="str">
        <v/>
      </c>
      <c r="X47" s="237" t="str">
        <v/>
      </c>
      <c r="Y47" s="237" t="str">
        <v/>
      </c>
      <c r="Z47" s="237" t="str">
        <v/>
      </c>
      <c r="AA47" s="237" t="str">
        <v/>
      </c>
      <c r="AB47" s="237" t="str">
        <v>p</v>
      </c>
      <c r="AC47" s="237" t="str">
        <v/>
      </c>
      <c r="AD47" s="237" t="str">
        <v/>
      </c>
      <c r="AE47" s="237" t="str">
        <v/>
      </c>
      <c r="AF47" s="237" t="str">
        <v/>
      </c>
      <c r="AG47" s="237" t="str">
        <v/>
      </c>
      <c r="AH47" s="237" t="str">
        <v/>
      </c>
      <c r="AI47" s="237" t="str">
        <v/>
      </c>
      <c r="AJ47" s="534" t="str">
        <v/>
      </c>
    </row>
    <row r="48" spans="2:36">
      <c r="B48" s="231">
        <v>2012</v>
      </c>
      <c r="C48" s="237" t="str">
        <v/>
      </c>
      <c r="D48" s="237" t="str">
        <v/>
      </c>
      <c r="E48" s="237" t="str">
        <v/>
      </c>
      <c r="F48" s="237" t="str">
        <v/>
      </c>
      <c r="G48" s="237" t="str">
        <v/>
      </c>
      <c r="H48" s="237" t="str">
        <v/>
      </c>
      <c r="I48" s="237" t="str">
        <v/>
      </c>
      <c r="J48" s="237" t="str">
        <v/>
      </c>
      <c r="K48" s="237" t="str">
        <v/>
      </c>
      <c r="L48" s="237" t="str">
        <v/>
      </c>
      <c r="M48" s="237" t="str">
        <v>p</v>
      </c>
      <c r="N48" s="237" t="str">
        <v>p</v>
      </c>
      <c r="O48" s="237" t="str">
        <v/>
      </c>
      <c r="P48" s="237" t="str">
        <v/>
      </c>
      <c r="Q48" s="237" t="str">
        <v/>
      </c>
      <c r="R48" s="237" t="str">
        <v/>
      </c>
      <c r="S48" s="237" t="str">
        <v/>
      </c>
      <c r="T48" s="237" t="str">
        <v>b</v>
      </c>
      <c r="U48" s="237" t="str">
        <v/>
      </c>
      <c r="V48" s="237" t="str">
        <v/>
      </c>
      <c r="W48" s="237" t="str">
        <v/>
      </c>
      <c r="X48" s="237" t="str">
        <v/>
      </c>
      <c r="Y48" s="237" t="str">
        <v/>
      </c>
      <c r="Z48" s="237" t="str">
        <v/>
      </c>
      <c r="AA48" s="237" t="str">
        <v>b</v>
      </c>
      <c r="AB48" s="237" t="str">
        <v>p</v>
      </c>
      <c r="AC48" s="237" t="str">
        <v/>
      </c>
      <c r="AD48" s="237" t="str">
        <v/>
      </c>
      <c r="AE48" s="237" t="str">
        <v/>
      </c>
      <c r="AF48" s="237" t="str">
        <v/>
      </c>
      <c r="AG48" s="237" t="str">
        <v/>
      </c>
      <c r="AH48" s="237" t="str">
        <v/>
      </c>
      <c r="AI48" s="237" t="str">
        <v/>
      </c>
      <c r="AJ48" s="534" t="str">
        <v/>
      </c>
    </row>
    <row r="49" spans="2:36">
      <c r="B49" s="231">
        <v>2013</v>
      </c>
      <c r="C49" s="237" t="str">
        <v/>
      </c>
      <c r="D49" s="237" t="str">
        <v/>
      </c>
      <c r="E49" s="237" t="str">
        <v/>
      </c>
      <c r="F49" s="237" t="str">
        <v/>
      </c>
      <c r="G49" s="237" t="str">
        <v/>
      </c>
      <c r="H49" s="237" t="str">
        <v/>
      </c>
      <c r="I49" s="237" t="str">
        <v/>
      </c>
      <c r="J49" s="237" t="str">
        <v/>
      </c>
      <c r="K49" s="237" t="str">
        <v/>
      </c>
      <c r="L49" s="237" t="str">
        <v/>
      </c>
      <c r="M49" s="237" t="str">
        <v>p</v>
      </c>
      <c r="N49" s="237" t="str">
        <v/>
      </c>
      <c r="O49" s="237" t="str">
        <v/>
      </c>
      <c r="P49" s="237" t="str">
        <v/>
      </c>
      <c r="Q49" s="237" t="str">
        <v/>
      </c>
      <c r="R49" s="237" t="str">
        <v/>
      </c>
      <c r="S49" s="237" t="str">
        <v/>
      </c>
      <c r="T49" s="237" t="str">
        <v>b</v>
      </c>
      <c r="U49" s="237" t="str">
        <v/>
      </c>
      <c r="V49" s="237" t="str">
        <v/>
      </c>
      <c r="W49" s="237" t="str">
        <v/>
      </c>
      <c r="X49" s="237" t="str">
        <v/>
      </c>
      <c r="Y49" s="237" t="str">
        <v/>
      </c>
      <c r="Z49" s="237" t="str">
        <v/>
      </c>
      <c r="AA49" s="237" t="str">
        <v/>
      </c>
      <c r="AB49" s="237" t="str">
        <v/>
      </c>
      <c r="AC49" s="237" t="str">
        <v/>
      </c>
      <c r="AD49" s="237" t="str">
        <v/>
      </c>
      <c r="AE49" s="237" t="str">
        <v/>
      </c>
      <c r="AF49" s="237" t="str">
        <v/>
      </c>
      <c r="AG49" s="237" t="str">
        <v/>
      </c>
      <c r="AH49" s="237" t="str">
        <v/>
      </c>
      <c r="AI49" s="237" t="str">
        <v/>
      </c>
      <c r="AJ49" s="534" t="str">
        <v/>
      </c>
    </row>
    <row r="50" spans="2:36">
      <c r="B50" s="231">
        <v>2014</v>
      </c>
      <c r="C50" s="237" t="str">
        <v/>
      </c>
      <c r="D50" s="237" t="str">
        <v/>
      </c>
      <c r="E50" s="237" t="str">
        <v/>
      </c>
      <c r="F50" s="237" t="str">
        <v/>
      </c>
      <c r="G50" s="237" t="str">
        <v/>
      </c>
      <c r="H50" s="237" t="str">
        <v/>
      </c>
      <c r="I50" s="237" t="str">
        <v/>
      </c>
      <c r="J50" s="237" t="str">
        <v/>
      </c>
      <c r="K50" s="237" t="str">
        <v/>
      </c>
      <c r="L50" s="237" t="str">
        <v/>
      </c>
      <c r="M50" s="237" t="str">
        <v/>
      </c>
      <c r="N50" s="237" t="str">
        <v/>
      </c>
      <c r="O50" s="237" t="str">
        <v/>
      </c>
      <c r="P50" s="237" t="str">
        <v/>
      </c>
      <c r="Q50" s="237" t="str">
        <v/>
      </c>
      <c r="R50" s="237" t="str">
        <v/>
      </c>
      <c r="S50" s="237" t="str">
        <v/>
      </c>
      <c r="T50" s="237" t="str">
        <v/>
      </c>
      <c r="U50" s="237" t="str">
        <v/>
      </c>
      <c r="V50" s="237" t="str">
        <v/>
      </c>
      <c r="W50" s="237" t="str">
        <v/>
      </c>
      <c r="X50" s="237" t="str">
        <v/>
      </c>
      <c r="Y50" s="237" t="str">
        <v/>
      </c>
      <c r="Z50" s="237" t="str">
        <v/>
      </c>
      <c r="AA50" s="237" t="str">
        <v/>
      </c>
      <c r="AB50" s="237" t="str">
        <v/>
      </c>
      <c r="AC50" s="237" t="str">
        <v/>
      </c>
      <c r="AD50" s="237" t="str">
        <v/>
      </c>
      <c r="AE50" s="237" t="str">
        <v/>
      </c>
      <c r="AF50" s="237" t="str">
        <v/>
      </c>
      <c r="AG50" s="237" t="str">
        <v/>
      </c>
      <c r="AH50" s="237" t="str">
        <v/>
      </c>
      <c r="AI50" s="237" t="str">
        <v/>
      </c>
      <c r="AJ50" s="534" t="str">
        <v/>
      </c>
    </row>
    <row r="51" spans="2:36">
      <c r="B51" s="231">
        <v>2015</v>
      </c>
      <c r="C51" s="237" t="str">
        <v/>
      </c>
      <c r="D51" s="237" t="str">
        <v/>
      </c>
      <c r="E51" s="237" t="str">
        <v/>
      </c>
      <c r="F51" s="237" t="str">
        <v/>
      </c>
      <c r="G51" s="237" t="str">
        <v/>
      </c>
      <c r="H51" s="237" t="str">
        <v/>
      </c>
      <c r="I51" s="237" t="str">
        <v/>
      </c>
      <c r="J51" s="237" t="str">
        <v/>
      </c>
      <c r="K51" s="237" t="str">
        <v/>
      </c>
      <c r="L51" s="237" t="str">
        <v/>
      </c>
      <c r="M51" s="237" t="str">
        <v/>
      </c>
      <c r="N51" s="237" t="str">
        <v/>
      </c>
      <c r="O51" s="237" t="str">
        <v/>
      </c>
      <c r="P51" s="237" t="str">
        <v/>
      </c>
      <c r="Q51" s="237" t="str">
        <v/>
      </c>
      <c r="R51" s="237" t="str">
        <v/>
      </c>
      <c r="S51" s="237" t="str">
        <v/>
      </c>
      <c r="T51" s="237" t="str">
        <v/>
      </c>
      <c r="U51" s="237" t="str">
        <v/>
      </c>
      <c r="V51" s="237" t="str">
        <v/>
      </c>
      <c r="W51" s="237" t="str">
        <v/>
      </c>
      <c r="X51" s="237" t="str">
        <v/>
      </c>
      <c r="Y51" s="237" t="str">
        <v/>
      </c>
      <c r="Z51" s="237" t="str">
        <v/>
      </c>
      <c r="AA51" s="237" t="str">
        <v/>
      </c>
      <c r="AB51" s="237" t="str">
        <v/>
      </c>
      <c r="AC51" s="237" t="str">
        <v/>
      </c>
      <c r="AD51" s="237" t="str">
        <v/>
      </c>
      <c r="AE51" s="237" t="str">
        <v/>
      </c>
      <c r="AF51" s="237" t="str">
        <v/>
      </c>
      <c r="AG51" s="237" t="str">
        <v/>
      </c>
      <c r="AH51" s="237" t="str">
        <v/>
      </c>
      <c r="AI51" s="237" t="str">
        <v/>
      </c>
      <c r="AJ51" s="534" t="str">
        <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M58"/>
  <sheetViews>
    <sheetView workbookViewId="0">
      <selection activeCell="A14" sqref="A14"/>
    </sheetView>
  </sheetViews>
  <sheetFormatPr defaultColWidth="21.375" defaultRowHeight="15"/>
  <cols>
    <col min="1" max="16384" width="21.375" style="409"/>
  </cols>
  <sheetData>
    <row r="1" spans="1:39">
      <c r="A1" s="375" t="s">
        <v>287</v>
      </c>
    </row>
    <row r="3" spans="1:39">
      <c r="A3" s="375" t="s">
        <v>288</v>
      </c>
      <c r="B3" s="376">
        <v>41901.472291666665</v>
      </c>
    </row>
    <row r="4" spans="1:39">
      <c r="A4" s="375" t="s">
        <v>289</v>
      </c>
      <c r="B4" s="376">
        <v>41911.374420821761</v>
      </c>
    </row>
    <row r="5" spans="1:39">
      <c r="A5" s="375" t="s">
        <v>519</v>
      </c>
      <c r="B5" s="375" t="s">
        <v>231</v>
      </c>
    </row>
    <row r="7" spans="1:39">
      <c r="A7" s="375" t="s">
        <v>290</v>
      </c>
      <c r="B7" s="375" t="s">
        <v>318</v>
      </c>
    </row>
    <row r="8" spans="1:39">
      <c r="A8" s="375" t="s">
        <v>292</v>
      </c>
      <c r="B8" s="375" t="s">
        <v>319</v>
      </c>
    </row>
    <row r="10" spans="1:39">
      <c r="A10" s="377" t="s">
        <v>294</v>
      </c>
      <c r="B10" s="377" t="s">
        <v>214</v>
      </c>
      <c r="C10" s="377" t="s">
        <v>295</v>
      </c>
      <c r="D10" s="377" t="s">
        <v>215</v>
      </c>
      <c r="E10" s="377" t="s">
        <v>295</v>
      </c>
      <c r="F10" s="377" t="s">
        <v>216</v>
      </c>
      <c r="G10" s="377" t="s">
        <v>295</v>
      </c>
      <c r="H10" s="377" t="s">
        <v>217</v>
      </c>
      <c r="I10" s="377" t="s">
        <v>295</v>
      </c>
      <c r="J10" s="377" t="s">
        <v>218</v>
      </c>
      <c r="K10" s="377" t="s">
        <v>295</v>
      </c>
      <c r="L10" s="377" t="s">
        <v>219</v>
      </c>
      <c r="M10" s="377" t="s">
        <v>295</v>
      </c>
      <c r="N10" s="377" t="s">
        <v>220</v>
      </c>
      <c r="O10" s="377" t="s">
        <v>295</v>
      </c>
      <c r="P10" s="377" t="s">
        <v>221</v>
      </c>
      <c r="Q10" s="377" t="s">
        <v>295</v>
      </c>
      <c r="R10" s="377" t="s">
        <v>222</v>
      </c>
      <c r="S10" s="377" t="s">
        <v>295</v>
      </c>
      <c r="T10" s="377" t="s">
        <v>223</v>
      </c>
      <c r="U10" s="377" t="s">
        <v>295</v>
      </c>
      <c r="V10" s="377" t="s">
        <v>224</v>
      </c>
      <c r="W10" s="377" t="s">
        <v>295</v>
      </c>
      <c r="X10" s="377" t="s">
        <v>225</v>
      </c>
      <c r="Y10" s="377" t="s">
        <v>295</v>
      </c>
      <c r="Z10" s="377" t="s">
        <v>226</v>
      </c>
      <c r="AA10" s="377" t="s">
        <v>295</v>
      </c>
      <c r="AB10" s="377" t="s">
        <v>227</v>
      </c>
      <c r="AC10" s="377" t="s">
        <v>295</v>
      </c>
      <c r="AD10" s="377" t="s">
        <v>228</v>
      </c>
      <c r="AE10" s="377" t="s">
        <v>295</v>
      </c>
      <c r="AF10" s="377" t="s">
        <v>229</v>
      </c>
      <c r="AG10" s="377" t="s">
        <v>295</v>
      </c>
      <c r="AH10" s="377" t="s">
        <v>230</v>
      </c>
      <c r="AI10" s="377" t="s">
        <v>295</v>
      </c>
      <c r="AJ10" s="377" t="s">
        <v>296</v>
      </c>
      <c r="AK10" s="377" t="s">
        <v>295</v>
      </c>
      <c r="AL10" s="377" t="s">
        <v>297</v>
      </c>
      <c r="AM10" s="377" t="s">
        <v>295</v>
      </c>
    </row>
    <row r="11" spans="1:39">
      <c r="A11" s="377" t="s">
        <v>558</v>
      </c>
      <c r="B11" s="378" t="s">
        <v>126</v>
      </c>
      <c r="C11" s="378" t="s">
        <v>125</v>
      </c>
      <c r="D11" s="378" t="s">
        <v>126</v>
      </c>
      <c r="E11" s="378" t="s">
        <v>125</v>
      </c>
      <c r="F11" s="378" t="s">
        <v>126</v>
      </c>
      <c r="G11" s="378" t="s">
        <v>125</v>
      </c>
      <c r="H11" s="378" t="s">
        <v>126</v>
      </c>
      <c r="I11" s="378" t="s">
        <v>125</v>
      </c>
      <c r="J11" s="378" t="s">
        <v>126</v>
      </c>
      <c r="K11" s="378" t="s">
        <v>125</v>
      </c>
      <c r="L11" s="379">
        <v>27.9</v>
      </c>
      <c r="M11" s="378" t="s">
        <v>125</v>
      </c>
      <c r="N11" s="379">
        <v>28.4</v>
      </c>
      <c r="O11" s="378" t="s">
        <v>125</v>
      </c>
      <c r="P11" s="379">
        <v>28.9</v>
      </c>
      <c r="Q11" s="378" t="s">
        <v>125</v>
      </c>
      <c r="R11" s="379">
        <v>29.3</v>
      </c>
      <c r="S11" s="378" t="s">
        <v>125</v>
      </c>
      <c r="T11" s="379">
        <v>29.8</v>
      </c>
      <c r="U11" s="378" t="s">
        <v>125</v>
      </c>
      <c r="V11" s="379">
        <v>30.2</v>
      </c>
      <c r="W11" s="378" t="s">
        <v>125</v>
      </c>
      <c r="X11" s="379">
        <v>30.9</v>
      </c>
      <c r="Y11" s="378" t="s">
        <v>125</v>
      </c>
      <c r="Z11" s="379">
        <v>31.3</v>
      </c>
      <c r="AA11" s="378" t="s">
        <v>125</v>
      </c>
      <c r="AB11" s="379">
        <v>31.2</v>
      </c>
      <c r="AC11" s="378" t="s">
        <v>125</v>
      </c>
      <c r="AD11" s="379">
        <v>30.7</v>
      </c>
      <c r="AE11" s="378" t="s">
        <v>125</v>
      </c>
      <c r="AF11" s="379">
        <v>31.4</v>
      </c>
      <c r="AG11" s="378" t="s">
        <v>125</v>
      </c>
      <c r="AH11" s="379">
        <v>31.8</v>
      </c>
      <c r="AI11" s="378" t="s">
        <v>125</v>
      </c>
      <c r="AJ11" s="379">
        <v>31.9</v>
      </c>
      <c r="AK11" s="378" t="s">
        <v>125</v>
      </c>
      <c r="AL11" s="379">
        <v>32.1</v>
      </c>
      <c r="AM11" s="378" t="s">
        <v>125</v>
      </c>
    </row>
    <row r="12" spans="1:39">
      <c r="A12" s="377" t="s">
        <v>298</v>
      </c>
      <c r="B12" s="379">
        <v>25.3</v>
      </c>
      <c r="C12" s="378" t="s">
        <v>125</v>
      </c>
      <c r="D12" s="379">
        <v>25.7</v>
      </c>
      <c r="E12" s="378" t="s">
        <v>125</v>
      </c>
      <c r="F12" s="379">
        <v>26.3</v>
      </c>
      <c r="G12" s="378" t="s">
        <v>125</v>
      </c>
      <c r="H12" s="379">
        <v>26.7</v>
      </c>
      <c r="I12" s="378" t="s">
        <v>125</v>
      </c>
      <c r="J12" s="379">
        <v>27.2</v>
      </c>
      <c r="K12" s="378" t="s">
        <v>125</v>
      </c>
      <c r="L12" s="379">
        <v>28</v>
      </c>
      <c r="M12" s="378" t="s">
        <v>125</v>
      </c>
      <c r="N12" s="379">
        <v>28.5</v>
      </c>
      <c r="O12" s="378" t="s">
        <v>125</v>
      </c>
      <c r="P12" s="379">
        <v>29</v>
      </c>
      <c r="Q12" s="378" t="s">
        <v>125</v>
      </c>
      <c r="R12" s="379">
        <v>29.4</v>
      </c>
      <c r="S12" s="378" t="s">
        <v>125</v>
      </c>
      <c r="T12" s="379">
        <v>29.9</v>
      </c>
      <c r="U12" s="378" t="s">
        <v>125</v>
      </c>
      <c r="V12" s="379">
        <v>30.3</v>
      </c>
      <c r="W12" s="378" t="s">
        <v>125</v>
      </c>
      <c r="X12" s="379">
        <v>31</v>
      </c>
      <c r="Y12" s="378" t="s">
        <v>125</v>
      </c>
      <c r="Z12" s="379">
        <v>31.4</v>
      </c>
      <c r="AA12" s="378" t="s">
        <v>125</v>
      </c>
      <c r="AB12" s="379">
        <v>31.3</v>
      </c>
      <c r="AC12" s="378" t="s">
        <v>125</v>
      </c>
      <c r="AD12" s="379">
        <v>30.8</v>
      </c>
      <c r="AE12" s="378" t="s">
        <v>125</v>
      </c>
      <c r="AF12" s="379">
        <v>31.5</v>
      </c>
      <c r="AG12" s="378" t="s">
        <v>125</v>
      </c>
      <c r="AH12" s="379">
        <v>31.9</v>
      </c>
      <c r="AI12" s="378" t="s">
        <v>125</v>
      </c>
      <c r="AJ12" s="379">
        <v>32.1</v>
      </c>
      <c r="AK12" s="378" t="s">
        <v>125</v>
      </c>
      <c r="AL12" s="379">
        <v>32.200000000000003</v>
      </c>
      <c r="AM12" s="378" t="s">
        <v>125</v>
      </c>
    </row>
    <row r="13" spans="1:39">
      <c r="A13" s="377" t="s">
        <v>300</v>
      </c>
      <c r="B13" s="379">
        <v>31.7</v>
      </c>
      <c r="C13" s="378" t="s">
        <v>125</v>
      </c>
      <c r="D13" s="379">
        <v>32.200000000000003</v>
      </c>
      <c r="E13" s="378" t="s">
        <v>125</v>
      </c>
      <c r="F13" s="379">
        <v>32.799999999999997</v>
      </c>
      <c r="G13" s="378" t="s">
        <v>125</v>
      </c>
      <c r="H13" s="379">
        <v>33.299999999999997</v>
      </c>
      <c r="I13" s="378" t="s">
        <v>125</v>
      </c>
      <c r="J13" s="379">
        <v>33.700000000000003</v>
      </c>
      <c r="K13" s="378" t="s">
        <v>125</v>
      </c>
      <c r="L13" s="379">
        <v>34.4</v>
      </c>
      <c r="M13" s="378" t="s">
        <v>125</v>
      </c>
      <c r="N13" s="379">
        <v>34.799999999999997</v>
      </c>
      <c r="O13" s="378" t="s">
        <v>125</v>
      </c>
      <c r="P13" s="379">
        <v>35.299999999999997</v>
      </c>
      <c r="Q13" s="378" t="s">
        <v>125</v>
      </c>
      <c r="R13" s="379">
        <v>35.700000000000003</v>
      </c>
      <c r="S13" s="378" t="s">
        <v>125</v>
      </c>
      <c r="T13" s="379">
        <v>36.200000000000003</v>
      </c>
      <c r="U13" s="378" t="s">
        <v>125</v>
      </c>
      <c r="V13" s="379">
        <v>36.700000000000003</v>
      </c>
      <c r="W13" s="378" t="s">
        <v>125</v>
      </c>
      <c r="X13" s="379">
        <v>37.5</v>
      </c>
      <c r="Y13" s="378" t="s">
        <v>125</v>
      </c>
      <c r="Z13" s="379">
        <v>38</v>
      </c>
      <c r="AA13" s="378" t="s">
        <v>125</v>
      </c>
      <c r="AB13" s="379">
        <v>37.9</v>
      </c>
      <c r="AC13" s="378" t="s">
        <v>125</v>
      </c>
      <c r="AD13" s="379">
        <v>37.299999999999997</v>
      </c>
      <c r="AE13" s="378" t="s">
        <v>125</v>
      </c>
      <c r="AF13" s="379">
        <v>38</v>
      </c>
      <c r="AG13" s="378" t="s">
        <v>125</v>
      </c>
      <c r="AH13" s="379">
        <v>38.5</v>
      </c>
      <c r="AI13" s="378" t="s">
        <v>125</v>
      </c>
      <c r="AJ13" s="379">
        <v>38.6</v>
      </c>
      <c r="AK13" s="378" t="s">
        <v>125</v>
      </c>
      <c r="AL13" s="379">
        <v>38.799999999999997</v>
      </c>
      <c r="AM13" s="378" t="s">
        <v>125</v>
      </c>
    </row>
    <row r="14" spans="1:39">
      <c r="A14" s="377" t="s">
        <v>565</v>
      </c>
      <c r="B14" s="379">
        <v>32.5</v>
      </c>
      <c r="C14" s="378" t="s">
        <v>125</v>
      </c>
      <c r="D14" s="379">
        <v>32.9</v>
      </c>
      <c r="E14" s="378" t="s">
        <v>125</v>
      </c>
      <c r="F14" s="379">
        <v>33.5</v>
      </c>
      <c r="G14" s="378" t="s">
        <v>125</v>
      </c>
      <c r="H14" s="379">
        <v>33.9</v>
      </c>
      <c r="I14" s="378" t="s">
        <v>125</v>
      </c>
      <c r="J14" s="379">
        <v>34.200000000000003</v>
      </c>
      <c r="K14" s="378" t="s">
        <v>125</v>
      </c>
      <c r="L14" s="379">
        <v>34.799999999999997</v>
      </c>
      <c r="M14" s="378" t="s">
        <v>125</v>
      </c>
      <c r="N14" s="379">
        <v>34.5</v>
      </c>
      <c r="O14" s="378" t="s">
        <v>125</v>
      </c>
      <c r="P14" s="379">
        <v>34.799999999999997</v>
      </c>
      <c r="Q14" s="378" t="s">
        <v>125</v>
      </c>
      <c r="R14" s="379">
        <v>35</v>
      </c>
      <c r="S14" s="378" t="s">
        <v>125</v>
      </c>
      <c r="T14" s="379">
        <v>35.4</v>
      </c>
      <c r="U14" s="378" t="s">
        <v>125</v>
      </c>
      <c r="V14" s="379">
        <v>35.799999999999997</v>
      </c>
      <c r="W14" s="378" t="s">
        <v>125</v>
      </c>
      <c r="X14" s="379">
        <v>36.5</v>
      </c>
      <c r="Y14" s="378" t="s">
        <v>125</v>
      </c>
      <c r="Z14" s="379">
        <v>36.9</v>
      </c>
      <c r="AA14" s="378" t="s">
        <v>125</v>
      </c>
      <c r="AB14" s="379">
        <v>36.700000000000003</v>
      </c>
      <c r="AC14" s="378" t="s">
        <v>125</v>
      </c>
      <c r="AD14" s="379">
        <v>35.9</v>
      </c>
      <c r="AE14" s="378" t="s">
        <v>125</v>
      </c>
      <c r="AF14" s="379">
        <v>36.6</v>
      </c>
      <c r="AG14" s="378" t="s">
        <v>125</v>
      </c>
      <c r="AH14" s="379">
        <v>36.9</v>
      </c>
      <c r="AI14" s="378" t="s">
        <v>125</v>
      </c>
      <c r="AJ14" s="379">
        <v>37.200000000000003</v>
      </c>
      <c r="AK14" s="378" t="s">
        <v>125</v>
      </c>
      <c r="AL14" s="379">
        <v>37.5</v>
      </c>
      <c r="AM14" s="378" t="s">
        <v>125</v>
      </c>
    </row>
    <row r="15" spans="1:39">
      <c r="A15" s="377" t="s">
        <v>185</v>
      </c>
      <c r="B15" s="379">
        <v>39.9</v>
      </c>
      <c r="C15" s="378" t="s">
        <v>302</v>
      </c>
      <c r="D15" s="379">
        <v>41</v>
      </c>
      <c r="E15" s="378" t="s">
        <v>302</v>
      </c>
      <c r="F15" s="379">
        <v>41.9</v>
      </c>
      <c r="G15" s="378" t="s">
        <v>302</v>
      </c>
      <c r="H15" s="379">
        <v>41.7</v>
      </c>
      <c r="I15" s="378" t="s">
        <v>302</v>
      </c>
      <c r="J15" s="379">
        <v>42.3</v>
      </c>
      <c r="K15" s="378" t="s">
        <v>125</v>
      </c>
      <c r="L15" s="379">
        <v>42.6</v>
      </c>
      <c r="M15" s="378" t="s">
        <v>125</v>
      </c>
      <c r="N15" s="379">
        <v>42.6</v>
      </c>
      <c r="O15" s="378" t="s">
        <v>125</v>
      </c>
      <c r="P15" s="379">
        <v>43.4</v>
      </c>
      <c r="Q15" s="378" t="s">
        <v>125</v>
      </c>
      <c r="R15" s="379">
        <v>43.9</v>
      </c>
      <c r="S15" s="378" t="s">
        <v>125</v>
      </c>
      <c r="T15" s="379">
        <v>45</v>
      </c>
      <c r="U15" s="378" t="s">
        <v>125</v>
      </c>
      <c r="V15" s="379">
        <v>45.4</v>
      </c>
      <c r="W15" s="378" t="s">
        <v>125</v>
      </c>
      <c r="X15" s="379">
        <v>45.8</v>
      </c>
      <c r="Y15" s="378" t="s">
        <v>125</v>
      </c>
      <c r="Z15" s="379">
        <v>46.2</v>
      </c>
      <c r="AA15" s="378" t="s">
        <v>125</v>
      </c>
      <c r="AB15" s="379">
        <v>46</v>
      </c>
      <c r="AC15" s="378" t="s">
        <v>125</v>
      </c>
      <c r="AD15" s="379">
        <v>45.3</v>
      </c>
      <c r="AE15" s="378" t="s">
        <v>125</v>
      </c>
      <c r="AF15" s="379">
        <v>45.9</v>
      </c>
      <c r="AG15" s="378" t="s">
        <v>125</v>
      </c>
      <c r="AH15" s="379">
        <v>45.8</v>
      </c>
      <c r="AI15" s="378" t="s">
        <v>125</v>
      </c>
      <c r="AJ15" s="379">
        <v>45.7</v>
      </c>
      <c r="AK15" s="378" t="s">
        <v>125</v>
      </c>
      <c r="AL15" s="379">
        <v>45.9</v>
      </c>
      <c r="AM15" s="378" t="s">
        <v>125</v>
      </c>
    </row>
    <row r="16" spans="1:39">
      <c r="A16" s="377" t="s">
        <v>186</v>
      </c>
      <c r="B16" s="379">
        <v>2.9</v>
      </c>
      <c r="C16" s="378" t="s">
        <v>125</v>
      </c>
      <c r="D16" s="379">
        <v>2.6</v>
      </c>
      <c r="E16" s="378" t="s">
        <v>125</v>
      </c>
      <c r="F16" s="379">
        <v>2.6</v>
      </c>
      <c r="G16" s="378" t="s">
        <v>125</v>
      </c>
      <c r="H16" s="379">
        <v>2.9</v>
      </c>
      <c r="I16" s="378" t="s">
        <v>125</v>
      </c>
      <c r="J16" s="379">
        <v>3</v>
      </c>
      <c r="K16" s="378" t="s">
        <v>125</v>
      </c>
      <c r="L16" s="379">
        <v>3.4</v>
      </c>
      <c r="M16" s="378" t="s">
        <v>125</v>
      </c>
      <c r="N16" s="379">
        <v>3.5</v>
      </c>
      <c r="O16" s="378" t="s">
        <v>125</v>
      </c>
      <c r="P16" s="379">
        <v>3.6</v>
      </c>
      <c r="Q16" s="378" t="s">
        <v>125</v>
      </c>
      <c r="R16" s="379">
        <v>3.8</v>
      </c>
      <c r="S16" s="378" t="s">
        <v>125</v>
      </c>
      <c r="T16" s="379">
        <v>3.9</v>
      </c>
      <c r="U16" s="378" t="s">
        <v>125</v>
      </c>
      <c r="V16" s="379">
        <v>4</v>
      </c>
      <c r="W16" s="378" t="s">
        <v>125</v>
      </c>
      <c r="X16" s="379">
        <v>4.0999999999999996</v>
      </c>
      <c r="Y16" s="378" t="s">
        <v>125</v>
      </c>
      <c r="Z16" s="379">
        <v>4.3</v>
      </c>
      <c r="AA16" s="378" t="s">
        <v>125</v>
      </c>
      <c r="AB16" s="379">
        <v>4.3</v>
      </c>
      <c r="AC16" s="378" t="s">
        <v>125</v>
      </c>
      <c r="AD16" s="379">
        <v>4.3</v>
      </c>
      <c r="AE16" s="378" t="s">
        <v>125</v>
      </c>
      <c r="AF16" s="379">
        <v>4.5</v>
      </c>
      <c r="AG16" s="378" t="s">
        <v>125</v>
      </c>
      <c r="AH16" s="379">
        <v>4.7</v>
      </c>
      <c r="AI16" s="378" t="s">
        <v>125</v>
      </c>
      <c r="AJ16" s="379">
        <v>4.8</v>
      </c>
      <c r="AK16" s="378" t="s">
        <v>125</v>
      </c>
      <c r="AL16" s="379">
        <v>4.9000000000000004</v>
      </c>
      <c r="AM16" s="378" t="s">
        <v>125</v>
      </c>
    </row>
    <row r="17" spans="1:39">
      <c r="A17" s="377" t="s">
        <v>187</v>
      </c>
      <c r="B17" s="379">
        <v>8.1999999999999993</v>
      </c>
      <c r="C17" s="378" t="s">
        <v>125</v>
      </c>
      <c r="D17" s="379">
        <v>8.6</v>
      </c>
      <c r="E17" s="378" t="s">
        <v>125</v>
      </c>
      <c r="F17" s="379">
        <v>8.5</v>
      </c>
      <c r="G17" s="378" t="s">
        <v>125</v>
      </c>
      <c r="H17" s="379">
        <v>8.6</v>
      </c>
      <c r="I17" s="378" t="s">
        <v>125</v>
      </c>
      <c r="J17" s="379">
        <v>8.8000000000000007</v>
      </c>
      <c r="K17" s="378" t="s">
        <v>125</v>
      </c>
      <c r="L17" s="379">
        <v>9.3000000000000007</v>
      </c>
      <c r="M17" s="378" t="s">
        <v>125</v>
      </c>
      <c r="N17" s="379">
        <v>10</v>
      </c>
      <c r="O17" s="378" t="s">
        <v>125</v>
      </c>
      <c r="P17" s="379">
        <v>10.1</v>
      </c>
      <c r="Q17" s="378" t="s">
        <v>125</v>
      </c>
      <c r="R17" s="379">
        <v>10.7</v>
      </c>
      <c r="S17" s="378" t="s">
        <v>125</v>
      </c>
      <c r="T17" s="379">
        <v>11.1</v>
      </c>
      <c r="U17" s="378" t="s">
        <v>125</v>
      </c>
      <c r="V17" s="379">
        <v>11.7</v>
      </c>
      <c r="W17" s="378" t="s">
        <v>125</v>
      </c>
      <c r="X17" s="379">
        <v>12.4</v>
      </c>
      <c r="Y17" s="378" t="s">
        <v>125</v>
      </c>
      <c r="Z17" s="379">
        <v>13</v>
      </c>
      <c r="AA17" s="378" t="s">
        <v>125</v>
      </c>
      <c r="AB17" s="379">
        <v>13</v>
      </c>
      <c r="AC17" s="378" t="s">
        <v>125</v>
      </c>
      <c r="AD17" s="379">
        <v>12.8</v>
      </c>
      <c r="AE17" s="378" t="s">
        <v>125</v>
      </c>
      <c r="AF17" s="379">
        <v>13</v>
      </c>
      <c r="AG17" s="378" t="s">
        <v>125</v>
      </c>
      <c r="AH17" s="379">
        <v>13.3</v>
      </c>
      <c r="AI17" s="378" t="s">
        <v>125</v>
      </c>
      <c r="AJ17" s="379">
        <v>13.2</v>
      </c>
      <c r="AK17" s="378" t="s">
        <v>125</v>
      </c>
      <c r="AL17" s="379">
        <v>13.1</v>
      </c>
      <c r="AM17" s="378" t="s">
        <v>125</v>
      </c>
    </row>
    <row r="18" spans="1:39">
      <c r="A18" s="377" t="s">
        <v>188</v>
      </c>
      <c r="B18" s="379">
        <v>45.3</v>
      </c>
      <c r="C18" s="378" t="s">
        <v>125</v>
      </c>
      <c r="D18" s="379">
        <v>46.4</v>
      </c>
      <c r="E18" s="378" t="s">
        <v>125</v>
      </c>
      <c r="F18" s="379">
        <v>46.8</v>
      </c>
      <c r="G18" s="378" t="s">
        <v>125</v>
      </c>
      <c r="H18" s="379">
        <v>46.5</v>
      </c>
      <c r="I18" s="378" t="s">
        <v>125</v>
      </c>
      <c r="J18" s="379">
        <v>47.1</v>
      </c>
      <c r="K18" s="378" t="s">
        <v>125</v>
      </c>
      <c r="L18" s="379">
        <v>48.1</v>
      </c>
      <c r="M18" s="378" t="s">
        <v>125</v>
      </c>
      <c r="N18" s="379">
        <v>47.8</v>
      </c>
      <c r="O18" s="378" t="s">
        <v>125</v>
      </c>
      <c r="P18" s="379">
        <v>48.2</v>
      </c>
      <c r="Q18" s="378" t="s">
        <v>125</v>
      </c>
      <c r="R18" s="379">
        <v>49.1</v>
      </c>
      <c r="S18" s="378" t="s">
        <v>125</v>
      </c>
      <c r="T18" s="379">
        <v>50.5</v>
      </c>
      <c r="U18" s="378" t="s">
        <v>125</v>
      </c>
      <c r="V18" s="379">
        <v>51.4</v>
      </c>
      <c r="W18" s="378" t="s">
        <v>125</v>
      </c>
      <c r="X18" s="379">
        <v>51.9</v>
      </c>
      <c r="Y18" s="378" t="s">
        <v>125</v>
      </c>
      <c r="Z18" s="379">
        <v>52.2</v>
      </c>
      <c r="AA18" s="378" t="s">
        <v>125</v>
      </c>
      <c r="AB18" s="379">
        <v>51.1</v>
      </c>
      <c r="AC18" s="378" t="s">
        <v>125</v>
      </c>
      <c r="AD18" s="379">
        <v>49.8</v>
      </c>
      <c r="AE18" s="378" t="s">
        <v>125</v>
      </c>
      <c r="AF18" s="379">
        <v>52.4</v>
      </c>
      <c r="AG18" s="378" t="s">
        <v>125</v>
      </c>
      <c r="AH18" s="379">
        <v>52.5</v>
      </c>
      <c r="AI18" s="378" t="s">
        <v>125</v>
      </c>
      <c r="AJ18" s="379">
        <v>52.6</v>
      </c>
      <c r="AK18" s="378" t="s">
        <v>125</v>
      </c>
      <c r="AL18" s="379">
        <v>53.4</v>
      </c>
      <c r="AM18" s="378" t="s">
        <v>125</v>
      </c>
    </row>
    <row r="19" spans="1:39">
      <c r="A19" s="377" t="s">
        <v>520</v>
      </c>
      <c r="B19" s="379">
        <v>34.1</v>
      </c>
      <c r="C19" s="378" t="s">
        <v>125</v>
      </c>
      <c r="D19" s="379">
        <v>34.799999999999997</v>
      </c>
      <c r="E19" s="378" t="s">
        <v>125</v>
      </c>
      <c r="F19" s="379">
        <v>35.6</v>
      </c>
      <c r="G19" s="378" t="s">
        <v>125</v>
      </c>
      <c r="H19" s="379">
        <v>36</v>
      </c>
      <c r="I19" s="378" t="s">
        <v>125</v>
      </c>
      <c r="J19" s="379">
        <v>36.299999999999997</v>
      </c>
      <c r="K19" s="378" t="s">
        <v>125</v>
      </c>
      <c r="L19" s="379">
        <v>37.299999999999997</v>
      </c>
      <c r="M19" s="378" t="s">
        <v>125</v>
      </c>
      <c r="N19" s="379">
        <v>38.200000000000003</v>
      </c>
      <c r="O19" s="378" t="s">
        <v>125</v>
      </c>
      <c r="P19" s="379">
        <v>38.700000000000003</v>
      </c>
      <c r="Q19" s="378" t="s">
        <v>125</v>
      </c>
      <c r="R19" s="379">
        <v>39.1</v>
      </c>
      <c r="S19" s="378" t="s">
        <v>125</v>
      </c>
      <c r="T19" s="379">
        <v>39.4</v>
      </c>
      <c r="U19" s="378" t="s">
        <v>125</v>
      </c>
      <c r="V19" s="379">
        <v>39.9</v>
      </c>
      <c r="W19" s="378" t="s">
        <v>125</v>
      </c>
      <c r="X19" s="379">
        <v>41.3</v>
      </c>
      <c r="Y19" s="378" t="s">
        <v>125</v>
      </c>
      <c r="Z19" s="379">
        <v>42</v>
      </c>
      <c r="AA19" s="378" t="s">
        <v>125</v>
      </c>
      <c r="AB19" s="379">
        <v>42</v>
      </c>
      <c r="AC19" s="378" t="s">
        <v>125</v>
      </c>
      <c r="AD19" s="379">
        <v>40.9</v>
      </c>
      <c r="AE19" s="378" t="s">
        <v>125</v>
      </c>
      <c r="AF19" s="379">
        <v>41.7</v>
      </c>
      <c r="AG19" s="378" t="s">
        <v>125</v>
      </c>
      <c r="AH19" s="379">
        <v>42.4</v>
      </c>
      <c r="AI19" s="378" t="s">
        <v>125</v>
      </c>
      <c r="AJ19" s="379">
        <v>42.6</v>
      </c>
      <c r="AK19" s="378" t="s">
        <v>125</v>
      </c>
      <c r="AL19" s="379">
        <v>42.8</v>
      </c>
      <c r="AM19" s="378" t="s">
        <v>125</v>
      </c>
    </row>
    <row r="20" spans="1:39">
      <c r="A20" s="377" t="s">
        <v>190</v>
      </c>
      <c r="B20" s="378" t="s">
        <v>126</v>
      </c>
      <c r="C20" s="378" t="s">
        <v>125</v>
      </c>
      <c r="D20" s="378" t="s">
        <v>126</v>
      </c>
      <c r="E20" s="378" t="s">
        <v>125</v>
      </c>
      <c r="F20" s="378" t="s">
        <v>126</v>
      </c>
      <c r="G20" s="378" t="s">
        <v>125</v>
      </c>
      <c r="H20" s="378" t="s">
        <v>126</v>
      </c>
      <c r="I20" s="378" t="s">
        <v>125</v>
      </c>
      <c r="J20" s="378" t="s">
        <v>126</v>
      </c>
      <c r="K20" s="378" t="s">
        <v>125</v>
      </c>
      <c r="L20" s="379">
        <v>7</v>
      </c>
      <c r="M20" s="378" t="s">
        <v>125</v>
      </c>
      <c r="N20" s="379">
        <v>7.4</v>
      </c>
      <c r="O20" s="378" t="s">
        <v>125</v>
      </c>
      <c r="P20" s="379">
        <v>7.7</v>
      </c>
      <c r="Q20" s="378" t="s">
        <v>125</v>
      </c>
      <c r="R20" s="379">
        <v>8.1999999999999993</v>
      </c>
      <c r="S20" s="378" t="s">
        <v>125</v>
      </c>
      <c r="T20" s="379">
        <v>8.6999999999999993</v>
      </c>
      <c r="U20" s="378" t="s">
        <v>125</v>
      </c>
      <c r="V20" s="379">
        <v>9.1999999999999993</v>
      </c>
      <c r="W20" s="378" t="s">
        <v>125</v>
      </c>
      <c r="X20" s="379">
        <v>9.6999999999999993</v>
      </c>
      <c r="Y20" s="378" t="s">
        <v>125</v>
      </c>
      <c r="Z20" s="379">
        <v>10.3</v>
      </c>
      <c r="AA20" s="378" t="s">
        <v>125</v>
      </c>
      <c r="AB20" s="379">
        <v>10</v>
      </c>
      <c r="AC20" s="378" t="s">
        <v>125</v>
      </c>
      <c r="AD20" s="379">
        <v>10.3</v>
      </c>
      <c r="AE20" s="378" t="s">
        <v>125</v>
      </c>
      <c r="AF20" s="379">
        <v>10.9</v>
      </c>
      <c r="AG20" s="378" t="s">
        <v>125</v>
      </c>
      <c r="AH20" s="379">
        <v>10.8</v>
      </c>
      <c r="AI20" s="378" t="s">
        <v>125</v>
      </c>
      <c r="AJ20" s="379">
        <v>11.2</v>
      </c>
      <c r="AK20" s="378" t="s">
        <v>125</v>
      </c>
      <c r="AL20" s="379">
        <v>11.4</v>
      </c>
      <c r="AM20" s="378" t="s">
        <v>125</v>
      </c>
    </row>
    <row r="21" spans="1:39">
      <c r="A21" s="377" t="s">
        <v>191</v>
      </c>
      <c r="B21" s="378" t="s">
        <v>126</v>
      </c>
      <c r="C21" s="378" t="s">
        <v>125</v>
      </c>
      <c r="D21" s="378" t="s">
        <v>126</v>
      </c>
      <c r="E21" s="378" t="s">
        <v>125</v>
      </c>
      <c r="F21" s="378" t="s">
        <v>126</v>
      </c>
      <c r="G21" s="378" t="s">
        <v>125</v>
      </c>
      <c r="H21" s="379">
        <v>35.1</v>
      </c>
      <c r="I21" s="378" t="s">
        <v>125</v>
      </c>
      <c r="J21" s="379">
        <v>36.799999999999997</v>
      </c>
      <c r="K21" s="378" t="s">
        <v>125</v>
      </c>
      <c r="L21" s="379">
        <v>39.200000000000003</v>
      </c>
      <c r="M21" s="378" t="s">
        <v>301</v>
      </c>
      <c r="N21" s="379">
        <v>40.1</v>
      </c>
      <c r="O21" s="378" t="s">
        <v>301</v>
      </c>
      <c r="P21" s="379">
        <v>42</v>
      </c>
      <c r="Q21" s="378" t="s">
        <v>301</v>
      </c>
      <c r="R21" s="379">
        <v>43.2</v>
      </c>
      <c r="S21" s="378" t="s">
        <v>301</v>
      </c>
      <c r="T21" s="379">
        <v>43.8</v>
      </c>
      <c r="U21" s="378" t="s">
        <v>301</v>
      </c>
      <c r="V21" s="379">
        <v>44.1</v>
      </c>
      <c r="W21" s="378" t="s">
        <v>301</v>
      </c>
      <c r="X21" s="379">
        <v>44.6</v>
      </c>
      <c r="Y21" s="378" t="s">
        <v>301</v>
      </c>
      <c r="Z21" s="379">
        <v>45.1</v>
      </c>
      <c r="AA21" s="378" t="s">
        <v>301</v>
      </c>
      <c r="AB21" s="379">
        <v>45</v>
      </c>
      <c r="AC21" s="378" t="s">
        <v>301</v>
      </c>
      <c r="AD21" s="379">
        <v>46.5</v>
      </c>
      <c r="AE21" s="378" t="s">
        <v>301</v>
      </c>
      <c r="AF21" s="379">
        <v>48.2</v>
      </c>
      <c r="AG21" s="378" t="s">
        <v>301</v>
      </c>
      <c r="AH21" s="379">
        <v>50.1</v>
      </c>
      <c r="AI21" s="378" t="s">
        <v>301</v>
      </c>
      <c r="AJ21" s="379">
        <v>50.4</v>
      </c>
      <c r="AK21" s="378" t="s">
        <v>301</v>
      </c>
      <c r="AL21" s="379">
        <v>48.8</v>
      </c>
      <c r="AM21" s="378" t="s">
        <v>301</v>
      </c>
    </row>
    <row r="22" spans="1:39">
      <c r="A22" s="377" t="s">
        <v>192</v>
      </c>
      <c r="B22" s="378" t="s">
        <v>126</v>
      </c>
      <c r="C22" s="378" t="s">
        <v>125</v>
      </c>
      <c r="D22" s="378" t="s">
        <v>126</v>
      </c>
      <c r="E22" s="378" t="s">
        <v>125</v>
      </c>
      <c r="F22" s="378" t="s">
        <v>126</v>
      </c>
      <c r="G22" s="378" t="s">
        <v>125</v>
      </c>
      <c r="H22" s="378" t="s">
        <v>126</v>
      </c>
      <c r="I22" s="378" t="s">
        <v>125</v>
      </c>
      <c r="J22" s="378" t="s">
        <v>126</v>
      </c>
      <c r="K22" s="378" t="s">
        <v>125</v>
      </c>
      <c r="L22" s="379">
        <v>17.600000000000001</v>
      </c>
      <c r="M22" s="378" t="s">
        <v>125</v>
      </c>
      <c r="N22" s="379">
        <v>18.3</v>
      </c>
      <c r="O22" s="378" t="s">
        <v>125</v>
      </c>
      <c r="P22" s="379">
        <v>18.600000000000001</v>
      </c>
      <c r="Q22" s="378" t="s">
        <v>125</v>
      </c>
      <c r="R22" s="379">
        <v>19.5</v>
      </c>
      <c r="S22" s="378" t="s">
        <v>125</v>
      </c>
      <c r="T22" s="379">
        <v>20.100000000000001</v>
      </c>
      <c r="U22" s="378" t="s">
        <v>125</v>
      </c>
      <c r="V22" s="379">
        <v>19.8</v>
      </c>
      <c r="W22" s="378" t="s">
        <v>266</v>
      </c>
      <c r="X22" s="379">
        <v>20.8</v>
      </c>
      <c r="Y22" s="378" t="s">
        <v>125</v>
      </c>
      <c r="Z22" s="379">
        <v>21.5</v>
      </c>
      <c r="AA22" s="378" t="s">
        <v>125</v>
      </c>
      <c r="AB22" s="379">
        <v>22.2</v>
      </c>
      <c r="AC22" s="378" t="s">
        <v>301</v>
      </c>
      <c r="AD22" s="379">
        <v>21.1</v>
      </c>
      <c r="AE22" s="378" t="s">
        <v>301</v>
      </c>
      <c r="AF22" s="379">
        <v>20.399999999999999</v>
      </c>
      <c r="AG22" s="378" t="s">
        <v>301</v>
      </c>
      <c r="AH22" s="379">
        <v>19.899999999999999</v>
      </c>
      <c r="AI22" s="378" t="s">
        <v>301</v>
      </c>
      <c r="AJ22" s="379">
        <v>20.2</v>
      </c>
      <c r="AK22" s="378" t="s">
        <v>301</v>
      </c>
      <c r="AL22" s="379">
        <v>20.2</v>
      </c>
      <c r="AM22" s="378" t="s">
        <v>125</v>
      </c>
    </row>
    <row r="23" spans="1:39">
      <c r="A23" s="377" t="s">
        <v>193</v>
      </c>
      <c r="B23" s="379">
        <v>26.9</v>
      </c>
      <c r="C23" s="378" t="s">
        <v>125</v>
      </c>
      <c r="D23" s="379">
        <v>27.2</v>
      </c>
      <c r="E23" s="378" t="s">
        <v>125</v>
      </c>
      <c r="F23" s="379">
        <v>27.3</v>
      </c>
      <c r="G23" s="378" t="s">
        <v>125</v>
      </c>
      <c r="H23" s="379">
        <v>27.2</v>
      </c>
      <c r="I23" s="378" t="s">
        <v>125</v>
      </c>
      <c r="J23" s="379">
        <v>27.3</v>
      </c>
      <c r="K23" s="378" t="s">
        <v>125</v>
      </c>
      <c r="L23" s="379">
        <v>27.3</v>
      </c>
      <c r="M23" s="378" t="s">
        <v>125</v>
      </c>
      <c r="N23" s="379">
        <v>27.3</v>
      </c>
      <c r="O23" s="378" t="s">
        <v>125</v>
      </c>
      <c r="P23" s="379">
        <v>27.4</v>
      </c>
      <c r="Q23" s="378" t="s">
        <v>125</v>
      </c>
      <c r="R23" s="379">
        <v>27.6</v>
      </c>
      <c r="S23" s="378" t="s">
        <v>125</v>
      </c>
      <c r="T23" s="379">
        <v>27.7</v>
      </c>
      <c r="U23" s="378" t="s">
        <v>125</v>
      </c>
      <c r="V23" s="379">
        <v>27.9</v>
      </c>
      <c r="W23" s="378" t="s">
        <v>125</v>
      </c>
      <c r="X23" s="379">
        <v>28.1</v>
      </c>
      <c r="Y23" s="378" t="s">
        <v>125</v>
      </c>
      <c r="Z23" s="379">
        <v>28.5</v>
      </c>
      <c r="AA23" s="378" t="s">
        <v>125</v>
      </c>
      <c r="AB23" s="379">
        <v>28.7</v>
      </c>
      <c r="AC23" s="378" t="s">
        <v>125</v>
      </c>
      <c r="AD23" s="379">
        <v>29.4</v>
      </c>
      <c r="AE23" s="378" t="s">
        <v>125</v>
      </c>
      <c r="AF23" s="379">
        <v>30</v>
      </c>
      <c r="AG23" s="378" t="s">
        <v>125</v>
      </c>
      <c r="AH23" s="379">
        <v>30.4</v>
      </c>
      <c r="AI23" s="378" t="s">
        <v>125</v>
      </c>
      <c r="AJ23" s="379">
        <v>31.5</v>
      </c>
      <c r="AK23" s="378" t="s">
        <v>125</v>
      </c>
      <c r="AL23" s="379">
        <v>32.1</v>
      </c>
      <c r="AM23" s="378" t="s">
        <v>125</v>
      </c>
    </row>
    <row r="24" spans="1:39">
      <c r="A24" s="377" t="s">
        <v>194</v>
      </c>
      <c r="B24" s="379">
        <v>36.9</v>
      </c>
      <c r="C24" s="378" t="s">
        <v>125</v>
      </c>
      <c r="D24" s="379">
        <v>37</v>
      </c>
      <c r="E24" s="378" t="s">
        <v>125</v>
      </c>
      <c r="F24" s="379">
        <v>37.799999999999997</v>
      </c>
      <c r="G24" s="378" t="s">
        <v>125</v>
      </c>
      <c r="H24" s="379">
        <v>38.700000000000003</v>
      </c>
      <c r="I24" s="378" t="s">
        <v>125</v>
      </c>
      <c r="J24" s="379">
        <v>39.299999999999997</v>
      </c>
      <c r="K24" s="378" t="s">
        <v>125</v>
      </c>
      <c r="L24" s="379">
        <v>40.700000000000003</v>
      </c>
      <c r="M24" s="378" t="s">
        <v>125</v>
      </c>
      <c r="N24" s="379">
        <v>41.1</v>
      </c>
      <c r="O24" s="378" t="s">
        <v>125</v>
      </c>
      <c r="P24" s="379">
        <v>42.3</v>
      </c>
      <c r="Q24" s="378" t="s">
        <v>125</v>
      </c>
      <c r="R24" s="379">
        <v>42.7</v>
      </c>
      <c r="S24" s="378" t="s">
        <v>125</v>
      </c>
      <c r="T24" s="379">
        <v>43</v>
      </c>
      <c r="U24" s="378" t="s">
        <v>125</v>
      </c>
      <c r="V24" s="379">
        <v>43.6</v>
      </c>
      <c r="W24" s="378" t="s">
        <v>125</v>
      </c>
      <c r="X24" s="379">
        <v>44.9</v>
      </c>
      <c r="Y24" s="378" t="s">
        <v>125</v>
      </c>
      <c r="Z24" s="379">
        <v>44.9</v>
      </c>
      <c r="AA24" s="378" t="s">
        <v>125</v>
      </c>
      <c r="AB24" s="379">
        <v>44.4</v>
      </c>
      <c r="AC24" s="378" t="s">
        <v>125</v>
      </c>
      <c r="AD24" s="379">
        <v>44.2</v>
      </c>
      <c r="AE24" s="378" t="s">
        <v>125</v>
      </c>
      <c r="AF24" s="379">
        <v>44.7</v>
      </c>
      <c r="AG24" s="378" t="s">
        <v>125</v>
      </c>
      <c r="AH24" s="379">
        <v>45.3</v>
      </c>
      <c r="AI24" s="378" t="s">
        <v>125</v>
      </c>
      <c r="AJ24" s="379">
        <v>45.4</v>
      </c>
      <c r="AK24" s="378" t="s">
        <v>125</v>
      </c>
      <c r="AL24" s="379">
        <v>45.6</v>
      </c>
      <c r="AM24" s="378" t="s">
        <v>125</v>
      </c>
    </row>
    <row r="25" spans="1:39">
      <c r="A25" s="377" t="s">
        <v>559</v>
      </c>
      <c r="B25" s="378" t="s">
        <v>126</v>
      </c>
      <c r="C25" s="378" t="s">
        <v>125</v>
      </c>
      <c r="D25" s="378" t="s">
        <v>126</v>
      </c>
      <c r="E25" s="378" t="s">
        <v>125</v>
      </c>
      <c r="F25" s="378" t="s">
        <v>126</v>
      </c>
      <c r="G25" s="378" t="s">
        <v>125</v>
      </c>
      <c r="H25" s="378" t="s">
        <v>126</v>
      </c>
      <c r="I25" s="378" t="s">
        <v>125</v>
      </c>
      <c r="J25" s="378" t="s">
        <v>126</v>
      </c>
      <c r="K25" s="378" t="s">
        <v>125</v>
      </c>
      <c r="L25" s="378" t="s">
        <v>126</v>
      </c>
      <c r="M25" s="378" t="s">
        <v>125</v>
      </c>
      <c r="N25" s="378" t="s">
        <v>126</v>
      </c>
      <c r="O25" s="378" t="s">
        <v>125</v>
      </c>
      <c r="P25" s="378" t="s">
        <v>126</v>
      </c>
      <c r="Q25" s="378" t="s">
        <v>125</v>
      </c>
      <c r="R25" s="378" t="s">
        <v>126</v>
      </c>
      <c r="S25" s="378" t="s">
        <v>125</v>
      </c>
      <c r="T25" s="378" t="s">
        <v>126</v>
      </c>
      <c r="U25" s="378" t="s">
        <v>125</v>
      </c>
      <c r="V25" s="378" t="s">
        <v>126</v>
      </c>
      <c r="W25" s="378" t="s">
        <v>125</v>
      </c>
      <c r="X25" s="378" t="s">
        <v>126</v>
      </c>
      <c r="Y25" s="378" t="s">
        <v>125</v>
      </c>
      <c r="Z25" s="378" t="s">
        <v>126</v>
      </c>
      <c r="AA25" s="378" t="s">
        <v>125</v>
      </c>
      <c r="AB25" s="378" t="s">
        <v>126</v>
      </c>
      <c r="AC25" s="378" t="s">
        <v>125</v>
      </c>
      <c r="AD25" s="378" t="s">
        <v>126</v>
      </c>
      <c r="AE25" s="378" t="s">
        <v>125</v>
      </c>
      <c r="AF25" s="378" t="s">
        <v>126</v>
      </c>
      <c r="AG25" s="378" t="s">
        <v>125</v>
      </c>
      <c r="AH25" s="378" t="s">
        <v>126</v>
      </c>
      <c r="AI25" s="378" t="s">
        <v>125</v>
      </c>
      <c r="AJ25" s="378" t="s">
        <v>126</v>
      </c>
      <c r="AK25" s="378" t="s">
        <v>125</v>
      </c>
      <c r="AL25" s="378" t="s">
        <v>126</v>
      </c>
      <c r="AM25" s="378" t="s">
        <v>125</v>
      </c>
    </row>
    <row r="26" spans="1:39">
      <c r="A26" s="377" t="s">
        <v>195</v>
      </c>
      <c r="B26" s="379">
        <v>30.7</v>
      </c>
      <c r="C26" s="378" t="s">
        <v>125</v>
      </c>
      <c r="D26" s="379">
        <v>30.6</v>
      </c>
      <c r="E26" s="378" t="s">
        <v>125</v>
      </c>
      <c r="F26" s="379">
        <v>31.2</v>
      </c>
      <c r="G26" s="378" t="s">
        <v>125</v>
      </c>
      <c r="H26" s="379">
        <v>31.1</v>
      </c>
      <c r="I26" s="378" t="s">
        <v>125</v>
      </c>
      <c r="J26" s="379">
        <v>31.3</v>
      </c>
      <c r="K26" s="378" t="s">
        <v>125</v>
      </c>
      <c r="L26" s="379">
        <v>32</v>
      </c>
      <c r="M26" s="378" t="s">
        <v>125</v>
      </c>
      <c r="N26" s="379">
        <v>32.299999999999997</v>
      </c>
      <c r="O26" s="378" t="s">
        <v>125</v>
      </c>
      <c r="P26" s="379">
        <v>32.1</v>
      </c>
      <c r="Q26" s="378" t="s">
        <v>125</v>
      </c>
      <c r="R26" s="379">
        <v>31.7</v>
      </c>
      <c r="S26" s="378" t="s">
        <v>125</v>
      </c>
      <c r="T26" s="379">
        <v>32.1</v>
      </c>
      <c r="U26" s="378" t="s">
        <v>125</v>
      </c>
      <c r="V26" s="379">
        <v>32.4</v>
      </c>
      <c r="W26" s="378" t="s">
        <v>125</v>
      </c>
      <c r="X26" s="379">
        <v>32.5</v>
      </c>
      <c r="Y26" s="378" t="s">
        <v>125</v>
      </c>
      <c r="Z26" s="379">
        <v>32.6</v>
      </c>
      <c r="AA26" s="378" t="s">
        <v>125</v>
      </c>
      <c r="AB26" s="379">
        <v>32.4</v>
      </c>
      <c r="AC26" s="378" t="s">
        <v>125</v>
      </c>
      <c r="AD26" s="379">
        <v>31.7</v>
      </c>
      <c r="AE26" s="378" t="s">
        <v>125</v>
      </c>
      <c r="AF26" s="379">
        <v>32.5</v>
      </c>
      <c r="AG26" s="378" t="s">
        <v>125</v>
      </c>
      <c r="AH26" s="379">
        <v>32.5</v>
      </c>
      <c r="AI26" s="378" t="s">
        <v>125</v>
      </c>
      <c r="AJ26" s="379">
        <v>32.200000000000003</v>
      </c>
      <c r="AK26" s="378" t="s">
        <v>125</v>
      </c>
      <c r="AL26" s="379">
        <v>32.200000000000003</v>
      </c>
      <c r="AM26" s="378" t="s">
        <v>125</v>
      </c>
    </row>
    <row r="27" spans="1:39">
      <c r="A27" s="377" t="s">
        <v>196</v>
      </c>
      <c r="B27" s="379">
        <v>17.100000000000001</v>
      </c>
      <c r="C27" s="378" t="s">
        <v>125</v>
      </c>
      <c r="D27" s="379">
        <v>17.399999999999999</v>
      </c>
      <c r="E27" s="378" t="s">
        <v>125</v>
      </c>
      <c r="F27" s="379">
        <v>17.600000000000001</v>
      </c>
      <c r="G27" s="378" t="s">
        <v>125</v>
      </c>
      <c r="H27" s="379">
        <v>18.100000000000001</v>
      </c>
      <c r="I27" s="378" t="s">
        <v>125</v>
      </c>
      <c r="J27" s="379">
        <v>18.600000000000001</v>
      </c>
      <c r="K27" s="378" t="s">
        <v>125</v>
      </c>
      <c r="L27" s="379">
        <v>19.100000000000001</v>
      </c>
      <c r="M27" s="378" t="s">
        <v>125</v>
      </c>
      <c r="N27" s="379">
        <v>19.2</v>
      </c>
      <c r="O27" s="378" t="s">
        <v>125</v>
      </c>
      <c r="P27" s="379">
        <v>19.5</v>
      </c>
      <c r="Q27" s="378" t="s">
        <v>125</v>
      </c>
      <c r="R27" s="379">
        <v>19.3</v>
      </c>
      <c r="S27" s="378" t="s">
        <v>125</v>
      </c>
      <c r="T27" s="379">
        <v>19.7</v>
      </c>
      <c r="U27" s="378" t="s">
        <v>125</v>
      </c>
      <c r="V27" s="379">
        <v>20.100000000000001</v>
      </c>
      <c r="W27" s="378" t="s">
        <v>125</v>
      </c>
      <c r="X27" s="379">
        <v>20.399999999999999</v>
      </c>
      <c r="Y27" s="378" t="s">
        <v>125</v>
      </c>
      <c r="Z27" s="379">
        <v>20.8</v>
      </c>
      <c r="AA27" s="378" t="s">
        <v>125</v>
      </c>
      <c r="AB27" s="379">
        <v>21.2</v>
      </c>
      <c r="AC27" s="378" t="s">
        <v>125</v>
      </c>
      <c r="AD27" s="379">
        <v>21</v>
      </c>
      <c r="AE27" s="378" t="s">
        <v>125</v>
      </c>
      <c r="AF27" s="379">
        <v>21.3</v>
      </c>
      <c r="AG27" s="378" t="s">
        <v>125</v>
      </c>
      <c r="AH27" s="379">
        <v>21.2</v>
      </c>
      <c r="AI27" s="378" t="s">
        <v>125</v>
      </c>
      <c r="AJ27" s="379">
        <v>21.5</v>
      </c>
      <c r="AK27" s="378" t="s">
        <v>125</v>
      </c>
      <c r="AL27" s="379">
        <v>21.6</v>
      </c>
      <c r="AM27" s="378" t="s">
        <v>125</v>
      </c>
    </row>
    <row r="28" spans="1:39">
      <c r="A28" s="377" t="s">
        <v>197</v>
      </c>
      <c r="B28" s="378" t="s">
        <v>126</v>
      </c>
      <c r="C28" s="378" t="s">
        <v>125</v>
      </c>
      <c r="D28" s="378" t="s">
        <v>126</v>
      </c>
      <c r="E28" s="378" t="s">
        <v>125</v>
      </c>
      <c r="F28" s="378" t="s">
        <v>126</v>
      </c>
      <c r="G28" s="378" t="s">
        <v>125</v>
      </c>
      <c r="H28" s="378" t="s">
        <v>126</v>
      </c>
      <c r="I28" s="378" t="s">
        <v>125</v>
      </c>
      <c r="J28" s="378" t="s">
        <v>126</v>
      </c>
      <c r="K28" s="378" t="s">
        <v>125</v>
      </c>
      <c r="L28" s="379">
        <v>4.2</v>
      </c>
      <c r="M28" s="378" t="s">
        <v>125</v>
      </c>
      <c r="N28" s="379">
        <v>4.5</v>
      </c>
      <c r="O28" s="378" t="s">
        <v>125</v>
      </c>
      <c r="P28" s="379">
        <v>4.7</v>
      </c>
      <c r="Q28" s="378" t="s">
        <v>125</v>
      </c>
      <c r="R28" s="379">
        <v>5</v>
      </c>
      <c r="S28" s="378" t="s">
        <v>125</v>
      </c>
      <c r="T28" s="379">
        <v>5.5</v>
      </c>
      <c r="U28" s="378" t="s">
        <v>125</v>
      </c>
      <c r="V28" s="379">
        <v>5.9</v>
      </c>
      <c r="W28" s="378" t="s">
        <v>125</v>
      </c>
      <c r="X28" s="379">
        <v>6.3</v>
      </c>
      <c r="Y28" s="378" t="s">
        <v>125</v>
      </c>
      <c r="Z28" s="379">
        <v>7.9</v>
      </c>
      <c r="AA28" s="378" t="s">
        <v>266</v>
      </c>
      <c r="AB28" s="379">
        <v>7.3</v>
      </c>
      <c r="AC28" s="378" t="s">
        <v>266</v>
      </c>
      <c r="AD28" s="379">
        <v>7.2</v>
      </c>
      <c r="AE28" s="378" t="s">
        <v>266</v>
      </c>
      <c r="AF28" s="379">
        <v>7.6</v>
      </c>
      <c r="AG28" s="378" t="s">
        <v>266</v>
      </c>
      <c r="AH28" s="379">
        <v>7.9</v>
      </c>
      <c r="AI28" s="378" t="s">
        <v>266</v>
      </c>
      <c r="AJ28" s="379">
        <v>8.1999999999999993</v>
      </c>
      <c r="AK28" s="378" t="s">
        <v>266</v>
      </c>
      <c r="AL28" s="379">
        <v>8.4</v>
      </c>
      <c r="AM28" s="378" t="s">
        <v>266</v>
      </c>
    </row>
    <row r="29" spans="1:39">
      <c r="A29" s="377" t="s">
        <v>198</v>
      </c>
      <c r="B29" s="379">
        <v>4.5</v>
      </c>
      <c r="C29" s="378" t="s">
        <v>125</v>
      </c>
      <c r="D29" s="379">
        <v>4.7</v>
      </c>
      <c r="E29" s="378" t="s">
        <v>125</v>
      </c>
      <c r="F29" s="379">
        <v>5</v>
      </c>
      <c r="G29" s="378" t="s">
        <v>125</v>
      </c>
      <c r="H29" s="379">
        <v>5.3</v>
      </c>
      <c r="I29" s="378" t="s">
        <v>125</v>
      </c>
      <c r="J29" s="379">
        <v>5.5</v>
      </c>
      <c r="K29" s="378" t="s">
        <v>125</v>
      </c>
      <c r="L29" s="379">
        <v>5.6</v>
      </c>
      <c r="M29" s="378" t="s">
        <v>125</v>
      </c>
      <c r="N29" s="379">
        <v>6.2</v>
      </c>
      <c r="O29" s="378" t="s">
        <v>125</v>
      </c>
      <c r="P29" s="379">
        <v>6.5</v>
      </c>
      <c r="Q29" s="378" t="s">
        <v>125</v>
      </c>
      <c r="R29" s="379">
        <v>7.1</v>
      </c>
      <c r="S29" s="378" t="s">
        <v>125</v>
      </c>
      <c r="T29" s="379">
        <v>7.5</v>
      </c>
      <c r="U29" s="378" t="s">
        <v>125</v>
      </c>
      <c r="V29" s="379">
        <v>7.7</v>
      </c>
      <c r="W29" s="378" t="s">
        <v>125</v>
      </c>
      <c r="X29" s="379">
        <v>8.1999999999999993</v>
      </c>
      <c r="Y29" s="378" t="s">
        <v>125</v>
      </c>
      <c r="Z29" s="379">
        <v>8.6999999999999993</v>
      </c>
      <c r="AA29" s="378" t="s">
        <v>125</v>
      </c>
      <c r="AB29" s="379">
        <v>8.8000000000000007</v>
      </c>
      <c r="AC29" s="378" t="s">
        <v>125</v>
      </c>
      <c r="AD29" s="379">
        <v>8.3000000000000007</v>
      </c>
      <c r="AE29" s="378" t="s">
        <v>125</v>
      </c>
      <c r="AF29" s="379">
        <v>9.4</v>
      </c>
      <c r="AG29" s="378" t="s">
        <v>125</v>
      </c>
      <c r="AH29" s="379">
        <v>10.1</v>
      </c>
      <c r="AI29" s="378" t="s">
        <v>125</v>
      </c>
      <c r="AJ29" s="379">
        <v>10.3</v>
      </c>
      <c r="AK29" s="378" t="s">
        <v>125</v>
      </c>
      <c r="AL29" s="379">
        <v>10.6</v>
      </c>
      <c r="AM29" s="378" t="s">
        <v>125</v>
      </c>
    </row>
    <row r="30" spans="1:39">
      <c r="A30" s="377" t="s">
        <v>199</v>
      </c>
      <c r="B30" s="378" t="s">
        <v>126</v>
      </c>
      <c r="C30" s="378" t="s">
        <v>125</v>
      </c>
      <c r="D30" s="378" t="s">
        <v>126</v>
      </c>
      <c r="E30" s="378" t="s">
        <v>125</v>
      </c>
      <c r="F30" s="378" t="s">
        <v>126</v>
      </c>
      <c r="G30" s="378" t="s">
        <v>125</v>
      </c>
      <c r="H30" s="378" t="s">
        <v>126</v>
      </c>
      <c r="I30" s="378" t="s">
        <v>125</v>
      </c>
      <c r="J30" s="378" t="s">
        <v>126</v>
      </c>
      <c r="K30" s="378" t="s">
        <v>125</v>
      </c>
      <c r="L30" s="378" t="s">
        <v>126</v>
      </c>
      <c r="M30" s="378" t="s">
        <v>125</v>
      </c>
      <c r="N30" s="378" t="s">
        <v>126</v>
      </c>
      <c r="O30" s="378" t="s">
        <v>125</v>
      </c>
      <c r="P30" s="379">
        <v>58.7</v>
      </c>
      <c r="Q30" s="378" t="s">
        <v>125</v>
      </c>
      <c r="R30" s="379">
        <v>59.6</v>
      </c>
      <c r="S30" s="378" t="s">
        <v>125</v>
      </c>
      <c r="T30" s="379">
        <v>60.9</v>
      </c>
      <c r="U30" s="378" t="s">
        <v>125</v>
      </c>
      <c r="V30" s="379">
        <v>63.1</v>
      </c>
      <c r="W30" s="378" t="s">
        <v>125</v>
      </c>
      <c r="X30" s="379">
        <v>63.9</v>
      </c>
      <c r="Y30" s="378" t="s">
        <v>125</v>
      </c>
      <c r="Z30" s="379">
        <v>64.900000000000006</v>
      </c>
      <c r="AA30" s="378" t="s">
        <v>125</v>
      </c>
      <c r="AB30" s="379">
        <v>60.8</v>
      </c>
      <c r="AC30" s="378" t="s">
        <v>125</v>
      </c>
      <c r="AD30" s="379">
        <v>59.4</v>
      </c>
      <c r="AE30" s="378" t="s">
        <v>125</v>
      </c>
      <c r="AF30" s="379">
        <v>60</v>
      </c>
      <c r="AG30" s="378" t="s">
        <v>125</v>
      </c>
      <c r="AH30" s="379">
        <v>59.5</v>
      </c>
      <c r="AI30" s="378" t="s">
        <v>125</v>
      </c>
      <c r="AJ30" s="379">
        <v>58.2</v>
      </c>
      <c r="AK30" s="378" t="s">
        <v>125</v>
      </c>
      <c r="AL30" s="378" t="s">
        <v>126</v>
      </c>
      <c r="AM30" s="378" t="s">
        <v>125</v>
      </c>
    </row>
    <row r="31" spans="1:39">
      <c r="A31" s="377" t="s">
        <v>200</v>
      </c>
      <c r="B31" s="379">
        <v>7.8</v>
      </c>
      <c r="C31" s="378" t="s">
        <v>125</v>
      </c>
      <c r="D31" s="379">
        <v>7.8</v>
      </c>
      <c r="E31" s="378" t="s">
        <v>125</v>
      </c>
      <c r="F31" s="379">
        <v>8</v>
      </c>
      <c r="G31" s="378" t="s">
        <v>125</v>
      </c>
      <c r="H31" s="379">
        <v>8.1999999999999993</v>
      </c>
      <c r="I31" s="378" t="s">
        <v>125</v>
      </c>
      <c r="J31" s="379">
        <v>8.1</v>
      </c>
      <c r="K31" s="378" t="s">
        <v>125</v>
      </c>
      <c r="L31" s="379">
        <v>8.4</v>
      </c>
      <c r="M31" s="378" t="s">
        <v>125</v>
      </c>
      <c r="N31" s="379">
        <v>8.9</v>
      </c>
      <c r="O31" s="378" t="s">
        <v>125</v>
      </c>
      <c r="P31" s="379">
        <v>9.3000000000000007</v>
      </c>
      <c r="Q31" s="378" t="s">
        <v>125</v>
      </c>
      <c r="R31" s="379">
        <v>9.6999999999999993</v>
      </c>
      <c r="S31" s="378" t="s">
        <v>125</v>
      </c>
      <c r="T31" s="379">
        <v>10.3</v>
      </c>
      <c r="U31" s="378" t="s">
        <v>125</v>
      </c>
      <c r="V31" s="379">
        <v>10.7</v>
      </c>
      <c r="W31" s="378" t="s">
        <v>125</v>
      </c>
      <c r="X31" s="379">
        <v>11.1</v>
      </c>
      <c r="Y31" s="378" t="s">
        <v>125</v>
      </c>
      <c r="Z31" s="379">
        <v>11.1</v>
      </c>
      <c r="AA31" s="378" t="s">
        <v>125</v>
      </c>
      <c r="AB31" s="379">
        <v>11.3</v>
      </c>
      <c r="AC31" s="378" t="s">
        <v>125</v>
      </c>
      <c r="AD31" s="379">
        <v>10.9</v>
      </c>
      <c r="AE31" s="378" t="s">
        <v>125</v>
      </c>
      <c r="AF31" s="379">
        <v>11</v>
      </c>
      <c r="AG31" s="378" t="s">
        <v>125</v>
      </c>
      <c r="AH31" s="379">
        <v>11</v>
      </c>
      <c r="AI31" s="378" t="s">
        <v>125</v>
      </c>
      <c r="AJ31" s="379">
        <v>11.3</v>
      </c>
      <c r="AK31" s="378" t="s">
        <v>125</v>
      </c>
      <c r="AL31" s="379">
        <v>11.5</v>
      </c>
      <c r="AM31" s="378" t="s">
        <v>125</v>
      </c>
    </row>
    <row r="32" spans="1:39">
      <c r="A32" s="377" t="s">
        <v>201</v>
      </c>
      <c r="B32" s="378" t="s">
        <v>126</v>
      </c>
      <c r="C32" s="378" t="s">
        <v>125</v>
      </c>
      <c r="D32" s="378" t="s">
        <v>126</v>
      </c>
      <c r="E32" s="378" t="s">
        <v>125</v>
      </c>
      <c r="F32" s="378" t="s">
        <v>126</v>
      </c>
      <c r="G32" s="378" t="s">
        <v>125</v>
      </c>
      <c r="H32" s="378" t="s">
        <v>126</v>
      </c>
      <c r="I32" s="378" t="s">
        <v>125</v>
      </c>
      <c r="J32" s="378" t="s">
        <v>126</v>
      </c>
      <c r="K32" s="378" t="s">
        <v>125</v>
      </c>
      <c r="L32" s="379">
        <v>13.7</v>
      </c>
      <c r="M32" s="378" t="s">
        <v>302</v>
      </c>
      <c r="N32" s="379">
        <v>14.3</v>
      </c>
      <c r="O32" s="378" t="s">
        <v>302</v>
      </c>
      <c r="P32" s="379">
        <v>14.3</v>
      </c>
      <c r="Q32" s="378" t="s">
        <v>302</v>
      </c>
      <c r="R32" s="379">
        <v>14.6</v>
      </c>
      <c r="S32" s="378" t="s">
        <v>302</v>
      </c>
      <c r="T32" s="379">
        <v>16</v>
      </c>
      <c r="U32" s="378" t="s">
        <v>302</v>
      </c>
      <c r="V32" s="379">
        <v>15.3</v>
      </c>
      <c r="W32" s="378" t="s">
        <v>302</v>
      </c>
      <c r="X32" s="379">
        <v>15.5</v>
      </c>
      <c r="Y32" s="378" t="s">
        <v>302</v>
      </c>
      <c r="Z32" s="379">
        <v>15.4</v>
      </c>
      <c r="AA32" s="378" t="s">
        <v>302</v>
      </c>
      <c r="AB32" s="379">
        <v>15.4</v>
      </c>
      <c r="AC32" s="378" t="s">
        <v>302</v>
      </c>
      <c r="AD32" s="379">
        <v>14.6</v>
      </c>
      <c r="AE32" s="378" t="s">
        <v>302</v>
      </c>
      <c r="AF32" s="379">
        <v>15.2</v>
      </c>
      <c r="AG32" s="378" t="s">
        <v>125</v>
      </c>
      <c r="AH32" s="379">
        <v>14.2</v>
      </c>
      <c r="AI32" s="378" t="s">
        <v>125</v>
      </c>
      <c r="AJ32" s="379">
        <v>14.5</v>
      </c>
      <c r="AK32" s="378" t="s">
        <v>125</v>
      </c>
      <c r="AL32" s="378" t="s">
        <v>126</v>
      </c>
      <c r="AM32" s="378" t="s">
        <v>125</v>
      </c>
    </row>
    <row r="33" spans="1:39">
      <c r="A33" s="377" t="s">
        <v>202</v>
      </c>
      <c r="B33" s="379">
        <v>37.9</v>
      </c>
      <c r="C33" s="378" t="s">
        <v>125</v>
      </c>
      <c r="D33" s="379">
        <v>38.200000000000003</v>
      </c>
      <c r="E33" s="378" t="s">
        <v>125</v>
      </c>
      <c r="F33" s="379">
        <v>38.9</v>
      </c>
      <c r="G33" s="378" t="s">
        <v>125</v>
      </c>
      <c r="H33" s="379">
        <v>39.700000000000003</v>
      </c>
      <c r="I33" s="378" t="s">
        <v>125</v>
      </c>
      <c r="J33" s="379">
        <v>40.6</v>
      </c>
      <c r="K33" s="378" t="s">
        <v>125</v>
      </c>
      <c r="L33" s="379">
        <v>41.3</v>
      </c>
      <c r="M33" s="378" t="s">
        <v>125</v>
      </c>
      <c r="N33" s="379">
        <v>41.6</v>
      </c>
      <c r="O33" s="378" t="s">
        <v>125</v>
      </c>
      <c r="P33" s="379">
        <v>41.8</v>
      </c>
      <c r="Q33" s="378" t="s">
        <v>125</v>
      </c>
      <c r="R33" s="379">
        <v>42.4</v>
      </c>
      <c r="S33" s="378" t="s">
        <v>125</v>
      </c>
      <c r="T33" s="379">
        <v>43.8</v>
      </c>
      <c r="U33" s="378" t="s">
        <v>125</v>
      </c>
      <c r="V33" s="379">
        <v>44.7</v>
      </c>
      <c r="W33" s="378" t="s">
        <v>125</v>
      </c>
      <c r="X33" s="379">
        <v>45.5</v>
      </c>
      <c r="Y33" s="378" t="s">
        <v>125</v>
      </c>
      <c r="Z33" s="379">
        <v>46.2</v>
      </c>
      <c r="AA33" s="378" t="s">
        <v>125</v>
      </c>
      <c r="AB33" s="379">
        <v>46.2</v>
      </c>
      <c r="AC33" s="378" t="s">
        <v>125</v>
      </c>
      <c r="AD33" s="379">
        <v>45.1</v>
      </c>
      <c r="AE33" s="378" t="s">
        <v>125</v>
      </c>
      <c r="AF33" s="379">
        <v>46</v>
      </c>
      <c r="AG33" s="378" t="s">
        <v>125</v>
      </c>
      <c r="AH33" s="379">
        <v>46.1</v>
      </c>
      <c r="AI33" s="378" t="s">
        <v>125</v>
      </c>
      <c r="AJ33" s="379">
        <v>45.6</v>
      </c>
      <c r="AK33" s="378" t="s">
        <v>125</v>
      </c>
      <c r="AL33" s="379">
        <v>45.8</v>
      </c>
      <c r="AM33" s="378" t="s">
        <v>125</v>
      </c>
    </row>
    <row r="34" spans="1:39">
      <c r="A34" s="377" t="s">
        <v>203</v>
      </c>
      <c r="B34" s="379">
        <v>30.5</v>
      </c>
      <c r="C34" s="378" t="s">
        <v>125</v>
      </c>
      <c r="D34" s="379">
        <v>30.5</v>
      </c>
      <c r="E34" s="378" t="s">
        <v>125</v>
      </c>
      <c r="F34" s="379">
        <v>30.9</v>
      </c>
      <c r="G34" s="378" t="s">
        <v>125</v>
      </c>
      <c r="H34" s="379">
        <v>32.1</v>
      </c>
      <c r="I34" s="378" t="s">
        <v>125</v>
      </c>
      <c r="J34" s="379">
        <v>32.700000000000003</v>
      </c>
      <c r="K34" s="378" t="s">
        <v>125</v>
      </c>
      <c r="L34" s="379">
        <v>33.5</v>
      </c>
      <c r="M34" s="378" t="s">
        <v>125</v>
      </c>
      <c r="N34" s="379">
        <v>33.799999999999997</v>
      </c>
      <c r="O34" s="378" t="s">
        <v>125</v>
      </c>
      <c r="P34" s="379">
        <v>34.5</v>
      </c>
      <c r="Q34" s="378" t="s">
        <v>125</v>
      </c>
      <c r="R34" s="379">
        <v>34.700000000000003</v>
      </c>
      <c r="S34" s="378" t="s">
        <v>125</v>
      </c>
      <c r="T34" s="379">
        <v>35.299999999999997</v>
      </c>
      <c r="U34" s="378" t="s">
        <v>125</v>
      </c>
      <c r="V34" s="379">
        <v>36.1</v>
      </c>
      <c r="W34" s="378" t="s">
        <v>125</v>
      </c>
      <c r="X34" s="379">
        <v>37.299999999999997</v>
      </c>
      <c r="Y34" s="378" t="s">
        <v>125</v>
      </c>
      <c r="Z34" s="379">
        <v>38.1</v>
      </c>
      <c r="AA34" s="378" t="s">
        <v>125</v>
      </c>
      <c r="AB34" s="379">
        <v>38.299999999999997</v>
      </c>
      <c r="AC34" s="378" t="s">
        <v>125</v>
      </c>
      <c r="AD34" s="379">
        <v>38.200000000000003</v>
      </c>
      <c r="AE34" s="378" t="s">
        <v>125</v>
      </c>
      <c r="AF34" s="379">
        <v>38.9</v>
      </c>
      <c r="AG34" s="378" t="s">
        <v>125</v>
      </c>
      <c r="AH34" s="379">
        <v>39.1</v>
      </c>
      <c r="AI34" s="378" t="s">
        <v>125</v>
      </c>
      <c r="AJ34" s="379">
        <v>39.5</v>
      </c>
      <c r="AK34" s="378" t="s">
        <v>125</v>
      </c>
      <c r="AL34" s="379">
        <v>39.9</v>
      </c>
      <c r="AM34" s="378" t="s">
        <v>125</v>
      </c>
    </row>
    <row r="35" spans="1:39">
      <c r="A35" s="377" t="s">
        <v>204</v>
      </c>
      <c r="B35" s="379">
        <v>5.2</v>
      </c>
      <c r="C35" s="378" t="s">
        <v>125</v>
      </c>
      <c r="D35" s="379">
        <v>5.5</v>
      </c>
      <c r="E35" s="378" t="s">
        <v>125</v>
      </c>
      <c r="F35" s="379">
        <v>5.8</v>
      </c>
      <c r="G35" s="378" t="s">
        <v>125</v>
      </c>
      <c r="H35" s="379">
        <v>6</v>
      </c>
      <c r="I35" s="378" t="s">
        <v>125</v>
      </c>
      <c r="J35" s="379">
        <v>13.2</v>
      </c>
      <c r="K35" s="378" t="s">
        <v>266</v>
      </c>
      <c r="L35" s="379">
        <v>6.9</v>
      </c>
      <c r="M35" s="378" t="s">
        <v>125</v>
      </c>
      <c r="N35" s="379">
        <v>7.2</v>
      </c>
      <c r="O35" s="378" t="s">
        <v>125</v>
      </c>
      <c r="P35" s="379">
        <v>7.5</v>
      </c>
      <c r="Q35" s="378" t="s">
        <v>125</v>
      </c>
      <c r="R35" s="379">
        <v>7.9</v>
      </c>
      <c r="S35" s="378" t="s">
        <v>125</v>
      </c>
      <c r="T35" s="379">
        <v>8.1999999999999993</v>
      </c>
      <c r="U35" s="378" t="s">
        <v>125</v>
      </c>
      <c r="V35" s="379">
        <v>8.4</v>
      </c>
      <c r="W35" s="378" t="s">
        <v>125</v>
      </c>
      <c r="X35" s="379">
        <v>8.6</v>
      </c>
      <c r="Y35" s="378" t="s">
        <v>125</v>
      </c>
      <c r="Z35" s="379">
        <v>8.8000000000000007</v>
      </c>
      <c r="AA35" s="378" t="s">
        <v>125</v>
      </c>
      <c r="AB35" s="379">
        <v>9</v>
      </c>
      <c r="AC35" s="378" t="s">
        <v>125</v>
      </c>
      <c r="AD35" s="379">
        <v>9.1</v>
      </c>
      <c r="AE35" s="378" t="s">
        <v>125</v>
      </c>
      <c r="AF35" s="379">
        <v>9.8000000000000007</v>
      </c>
      <c r="AG35" s="378" t="s">
        <v>125</v>
      </c>
      <c r="AH35" s="379">
        <v>10.199999999999999</v>
      </c>
      <c r="AI35" s="378" t="s">
        <v>125</v>
      </c>
      <c r="AJ35" s="379">
        <v>10.4</v>
      </c>
      <c r="AK35" s="378" t="s">
        <v>266</v>
      </c>
      <c r="AL35" s="379">
        <v>10.6</v>
      </c>
      <c r="AM35" s="378" t="s">
        <v>125</v>
      </c>
    </row>
    <row r="36" spans="1:39">
      <c r="A36" s="377" t="s">
        <v>205</v>
      </c>
      <c r="B36" s="379">
        <v>13.6</v>
      </c>
      <c r="C36" s="378" t="s">
        <v>125</v>
      </c>
      <c r="D36" s="379">
        <v>13.9</v>
      </c>
      <c r="E36" s="378" t="s">
        <v>125</v>
      </c>
      <c r="F36" s="379">
        <v>14.1</v>
      </c>
      <c r="G36" s="378" t="s">
        <v>125</v>
      </c>
      <c r="H36" s="379">
        <v>14.3</v>
      </c>
      <c r="I36" s="378" t="s">
        <v>125</v>
      </c>
      <c r="J36" s="379">
        <v>14.8</v>
      </c>
      <c r="K36" s="378" t="s">
        <v>125</v>
      </c>
      <c r="L36" s="379">
        <v>15</v>
      </c>
      <c r="M36" s="378" t="s">
        <v>125</v>
      </c>
      <c r="N36" s="379">
        <v>15.1</v>
      </c>
      <c r="O36" s="378" t="s">
        <v>125</v>
      </c>
      <c r="P36" s="379">
        <v>15.2</v>
      </c>
      <c r="Q36" s="378" t="s">
        <v>125</v>
      </c>
      <c r="R36" s="379">
        <v>15.2</v>
      </c>
      <c r="S36" s="378" t="s">
        <v>125</v>
      </c>
      <c r="T36" s="379">
        <v>15.4</v>
      </c>
      <c r="U36" s="378" t="s">
        <v>125</v>
      </c>
      <c r="V36" s="379">
        <v>15.6</v>
      </c>
      <c r="W36" s="378" t="s">
        <v>125</v>
      </c>
      <c r="X36" s="379">
        <v>15.8</v>
      </c>
      <c r="Y36" s="378" t="s">
        <v>125</v>
      </c>
      <c r="Z36" s="379">
        <v>16.100000000000001</v>
      </c>
      <c r="AA36" s="378" t="s">
        <v>125</v>
      </c>
      <c r="AB36" s="379">
        <v>16.100000000000001</v>
      </c>
      <c r="AC36" s="378" t="s">
        <v>125</v>
      </c>
      <c r="AD36" s="379">
        <v>16.100000000000001</v>
      </c>
      <c r="AE36" s="378" t="s">
        <v>125</v>
      </c>
      <c r="AF36" s="379">
        <v>16.7</v>
      </c>
      <c r="AG36" s="378" t="s">
        <v>125</v>
      </c>
      <c r="AH36" s="379">
        <v>16.899999999999999</v>
      </c>
      <c r="AI36" s="378" t="s">
        <v>301</v>
      </c>
      <c r="AJ36" s="379">
        <v>17</v>
      </c>
      <c r="AK36" s="378" t="s">
        <v>301</v>
      </c>
      <c r="AL36" s="379">
        <v>17.100000000000001</v>
      </c>
      <c r="AM36" s="378" t="s">
        <v>125</v>
      </c>
    </row>
    <row r="37" spans="1:39">
      <c r="A37" s="377" t="s">
        <v>206</v>
      </c>
      <c r="B37" s="378" t="s">
        <v>126</v>
      </c>
      <c r="C37" s="378" t="s">
        <v>125</v>
      </c>
      <c r="D37" s="379">
        <v>3</v>
      </c>
      <c r="E37" s="378" t="s">
        <v>125</v>
      </c>
      <c r="F37" s="379">
        <v>2.9</v>
      </c>
      <c r="G37" s="378" t="s">
        <v>125</v>
      </c>
      <c r="H37" s="379">
        <v>2.9</v>
      </c>
      <c r="I37" s="378" t="s">
        <v>125</v>
      </c>
      <c r="J37" s="379">
        <v>2.9</v>
      </c>
      <c r="K37" s="378" t="s">
        <v>125</v>
      </c>
      <c r="L37" s="379">
        <v>3</v>
      </c>
      <c r="M37" s="378" t="s">
        <v>125</v>
      </c>
      <c r="N37" s="379">
        <v>3.2</v>
      </c>
      <c r="O37" s="378" t="s">
        <v>125</v>
      </c>
      <c r="P37" s="379">
        <v>3.8</v>
      </c>
      <c r="Q37" s="378" t="s">
        <v>125</v>
      </c>
      <c r="R37" s="379">
        <v>4</v>
      </c>
      <c r="S37" s="378" t="s">
        <v>125</v>
      </c>
      <c r="T37" s="379">
        <v>4.4000000000000004</v>
      </c>
      <c r="U37" s="378" t="s">
        <v>125</v>
      </c>
      <c r="V37" s="379">
        <v>4.5999999999999996</v>
      </c>
      <c r="W37" s="378" t="s">
        <v>125</v>
      </c>
      <c r="X37" s="379">
        <v>4.9000000000000004</v>
      </c>
      <c r="Y37" s="378" t="s">
        <v>125</v>
      </c>
      <c r="Z37" s="379">
        <v>5.2</v>
      </c>
      <c r="AA37" s="378" t="s">
        <v>125</v>
      </c>
      <c r="AB37" s="379">
        <v>5.6</v>
      </c>
      <c r="AC37" s="378" t="s">
        <v>125</v>
      </c>
      <c r="AD37" s="379">
        <v>5.4</v>
      </c>
      <c r="AE37" s="378" t="s">
        <v>125</v>
      </c>
      <c r="AF37" s="379">
        <v>5.3</v>
      </c>
      <c r="AG37" s="378" t="s">
        <v>125</v>
      </c>
      <c r="AH37" s="379">
        <v>5.4</v>
      </c>
      <c r="AI37" s="378" t="s">
        <v>125</v>
      </c>
      <c r="AJ37" s="379">
        <v>5.4</v>
      </c>
      <c r="AK37" s="378" t="s">
        <v>125</v>
      </c>
      <c r="AL37" s="379">
        <v>5.6</v>
      </c>
      <c r="AM37" s="378" t="s">
        <v>125</v>
      </c>
    </row>
    <row r="38" spans="1:39">
      <c r="A38" s="377" t="s">
        <v>207</v>
      </c>
      <c r="B38" s="378" t="s">
        <v>126</v>
      </c>
      <c r="C38" s="378" t="s">
        <v>125</v>
      </c>
      <c r="D38" s="378" t="s">
        <v>126</v>
      </c>
      <c r="E38" s="378" t="s">
        <v>125</v>
      </c>
      <c r="F38" s="378" t="s">
        <v>126</v>
      </c>
      <c r="G38" s="378" t="s">
        <v>125</v>
      </c>
      <c r="H38" s="378" t="s">
        <v>126</v>
      </c>
      <c r="I38" s="378" t="s">
        <v>125</v>
      </c>
      <c r="J38" s="378" t="s">
        <v>126</v>
      </c>
      <c r="K38" s="378" t="s">
        <v>125</v>
      </c>
      <c r="L38" s="379">
        <v>15.4</v>
      </c>
      <c r="M38" s="378" t="s">
        <v>125</v>
      </c>
      <c r="N38" s="379">
        <v>15.9</v>
      </c>
      <c r="O38" s="378" t="s">
        <v>125</v>
      </c>
      <c r="P38" s="379">
        <v>16</v>
      </c>
      <c r="Q38" s="378" t="s">
        <v>125</v>
      </c>
      <c r="R38" s="379">
        <v>16.5</v>
      </c>
      <c r="S38" s="378" t="s">
        <v>125</v>
      </c>
      <c r="T38" s="379">
        <v>17</v>
      </c>
      <c r="U38" s="378" t="s">
        <v>125</v>
      </c>
      <c r="V38" s="379">
        <v>18.2</v>
      </c>
      <c r="W38" s="378" t="s">
        <v>125</v>
      </c>
      <c r="X38" s="379">
        <v>19.3</v>
      </c>
      <c r="Y38" s="378" t="s">
        <v>125</v>
      </c>
      <c r="Z38" s="379">
        <v>20.100000000000001</v>
      </c>
      <c r="AA38" s="378" t="s">
        <v>125</v>
      </c>
      <c r="AB38" s="379">
        <v>20.100000000000001</v>
      </c>
      <c r="AC38" s="378" t="s">
        <v>125</v>
      </c>
      <c r="AD38" s="379">
        <v>20.100000000000001</v>
      </c>
      <c r="AE38" s="378" t="s">
        <v>125</v>
      </c>
      <c r="AF38" s="379">
        <v>20.6</v>
      </c>
      <c r="AG38" s="378" t="s">
        <v>125</v>
      </c>
      <c r="AH38" s="379">
        <v>21.4</v>
      </c>
      <c r="AI38" s="378" t="s">
        <v>125</v>
      </c>
      <c r="AJ38" s="379">
        <v>21.3</v>
      </c>
      <c r="AK38" s="378" t="s">
        <v>125</v>
      </c>
      <c r="AL38" s="379">
        <v>21.4</v>
      </c>
      <c r="AM38" s="378" t="s">
        <v>125</v>
      </c>
    </row>
    <row r="39" spans="1:39">
      <c r="A39" s="377" t="s">
        <v>208</v>
      </c>
      <c r="B39" s="379">
        <v>6.6</v>
      </c>
      <c r="C39" s="378" t="s">
        <v>125</v>
      </c>
      <c r="D39" s="379">
        <v>7</v>
      </c>
      <c r="E39" s="378" t="s">
        <v>125</v>
      </c>
      <c r="F39" s="379">
        <v>7.3</v>
      </c>
      <c r="G39" s="378" t="s">
        <v>125</v>
      </c>
      <c r="H39" s="379">
        <v>7.7</v>
      </c>
      <c r="I39" s="378" t="s">
        <v>125</v>
      </c>
      <c r="J39" s="379">
        <v>8</v>
      </c>
      <c r="K39" s="378" t="s">
        <v>125</v>
      </c>
      <c r="L39" s="379">
        <v>8.1999999999999993</v>
      </c>
      <c r="M39" s="378" t="s">
        <v>125</v>
      </c>
      <c r="N39" s="379">
        <v>8.5</v>
      </c>
      <c r="O39" s="378" t="s">
        <v>125</v>
      </c>
      <c r="P39" s="379">
        <v>9.1999999999999993</v>
      </c>
      <c r="Q39" s="378" t="s">
        <v>125</v>
      </c>
      <c r="R39" s="379">
        <v>9.8000000000000007</v>
      </c>
      <c r="S39" s="378" t="s">
        <v>125</v>
      </c>
      <c r="T39" s="379">
        <v>10.1</v>
      </c>
      <c r="U39" s="378" t="s">
        <v>125</v>
      </c>
      <c r="V39" s="379">
        <v>10.4</v>
      </c>
      <c r="W39" s="378" t="s">
        <v>125</v>
      </c>
      <c r="X39" s="379">
        <v>11</v>
      </c>
      <c r="Y39" s="378" t="s">
        <v>125</v>
      </c>
      <c r="Z39" s="379">
        <v>11.8</v>
      </c>
      <c r="AA39" s="378" t="s">
        <v>125</v>
      </c>
      <c r="AB39" s="379">
        <v>12.1</v>
      </c>
      <c r="AC39" s="378" t="s">
        <v>125</v>
      </c>
      <c r="AD39" s="379">
        <v>11.8</v>
      </c>
      <c r="AE39" s="378" t="s">
        <v>125</v>
      </c>
      <c r="AF39" s="379">
        <v>12.3</v>
      </c>
      <c r="AG39" s="378" t="s">
        <v>125</v>
      </c>
      <c r="AH39" s="379">
        <v>12.6</v>
      </c>
      <c r="AI39" s="378" t="s">
        <v>125</v>
      </c>
      <c r="AJ39" s="379">
        <v>12.8</v>
      </c>
      <c r="AK39" s="378" t="s">
        <v>125</v>
      </c>
      <c r="AL39" s="379">
        <v>13.2</v>
      </c>
      <c r="AM39" s="378" t="s">
        <v>125</v>
      </c>
    </row>
    <row r="40" spans="1:39">
      <c r="A40" s="377" t="s">
        <v>209</v>
      </c>
      <c r="B40" s="379">
        <v>30</v>
      </c>
      <c r="C40" s="378" t="s">
        <v>125</v>
      </c>
      <c r="D40" s="379">
        <v>30.6</v>
      </c>
      <c r="E40" s="378" t="s">
        <v>125</v>
      </c>
      <c r="F40" s="379">
        <v>31.6</v>
      </c>
      <c r="G40" s="378" t="s">
        <v>125</v>
      </c>
      <c r="H40" s="379">
        <v>32.700000000000003</v>
      </c>
      <c r="I40" s="378" t="s">
        <v>125</v>
      </c>
      <c r="J40" s="379">
        <v>33.1</v>
      </c>
      <c r="K40" s="378" t="s">
        <v>125</v>
      </c>
      <c r="L40" s="379">
        <v>34.4</v>
      </c>
      <c r="M40" s="378" t="s">
        <v>125</v>
      </c>
      <c r="N40" s="379">
        <v>35.1</v>
      </c>
      <c r="O40" s="378" t="s">
        <v>125</v>
      </c>
      <c r="P40" s="379">
        <v>35.6</v>
      </c>
      <c r="Q40" s="378" t="s">
        <v>125</v>
      </c>
      <c r="R40" s="379">
        <v>36.4</v>
      </c>
      <c r="S40" s="378" t="s">
        <v>125</v>
      </c>
      <c r="T40" s="379">
        <v>37.700000000000003</v>
      </c>
      <c r="U40" s="378" t="s">
        <v>125</v>
      </c>
      <c r="V40" s="379">
        <v>38.4</v>
      </c>
      <c r="W40" s="378" t="s">
        <v>125</v>
      </c>
      <c r="X40" s="379">
        <v>39.5</v>
      </c>
      <c r="Y40" s="378" t="s">
        <v>125</v>
      </c>
      <c r="Z40" s="379">
        <v>40.799999999999997</v>
      </c>
      <c r="AA40" s="378" t="s">
        <v>125</v>
      </c>
      <c r="AB40" s="379">
        <v>40.299999999999997</v>
      </c>
      <c r="AC40" s="378" t="s">
        <v>125</v>
      </c>
      <c r="AD40" s="379">
        <v>38.200000000000003</v>
      </c>
      <c r="AE40" s="378" t="s">
        <v>125</v>
      </c>
      <c r="AF40" s="379">
        <v>39.4</v>
      </c>
      <c r="AG40" s="378" t="s">
        <v>125</v>
      </c>
      <c r="AH40" s="379">
        <v>40</v>
      </c>
      <c r="AI40" s="378" t="s">
        <v>125</v>
      </c>
      <c r="AJ40" s="379">
        <v>39.5</v>
      </c>
      <c r="AK40" s="378" t="s">
        <v>125</v>
      </c>
      <c r="AL40" s="379">
        <v>39.700000000000003</v>
      </c>
      <c r="AM40" s="378" t="s">
        <v>125</v>
      </c>
    </row>
    <row r="41" spans="1:39">
      <c r="A41" s="377" t="s">
        <v>210</v>
      </c>
      <c r="B41" s="379">
        <v>32.4</v>
      </c>
      <c r="C41" s="378" t="s">
        <v>125</v>
      </c>
      <c r="D41" s="379">
        <v>33</v>
      </c>
      <c r="E41" s="378" t="s">
        <v>125</v>
      </c>
      <c r="F41" s="379">
        <v>34.200000000000003</v>
      </c>
      <c r="G41" s="378" t="s">
        <v>125</v>
      </c>
      <c r="H41" s="379">
        <v>35.1</v>
      </c>
      <c r="I41" s="378" t="s">
        <v>125</v>
      </c>
      <c r="J41" s="379">
        <v>35.799999999999997</v>
      </c>
      <c r="K41" s="378" t="s">
        <v>125</v>
      </c>
      <c r="L41" s="379">
        <v>37</v>
      </c>
      <c r="M41" s="378" t="s">
        <v>125</v>
      </c>
      <c r="N41" s="379">
        <v>37.200000000000003</v>
      </c>
      <c r="O41" s="378" t="s">
        <v>125</v>
      </c>
      <c r="P41" s="379">
        <v>38.700000000000003</v>
      </c>
      <c r="Q41" s="378" t="s">
        <v>125</v>
      </c>
      <c r="R41" s="379">
        <v>40.200000000000003</v>
      </c>
      <c r="S41" s="378" t="s">
        <v>125</v>
      </c>
      <c r="T41" s="379">
        <v>41.5</v>
      </c>
      <c r="U41" s="378" t="s">
        <v>125</v>
      </c>
      <c r="V41" s="379">
        <v>42.7</v>
      </c>
      <c r="W41" s="378" t="s">
        <v>125</v>
      </c>
      <c r="X41" s="379">
        <v>44</v>
      </c>
      <c r="Y41" s="378" t="s">
        <v>125</v>
      </c>
      <c r="Z41" s="379">
        <v>44.1</v>
      </c>
      <c r="AA41" s="378" t="s">
        <v>125</v>
      </c>
      <c r="AB41" s="379">
        <v>43.3</v>
      </c>
      <c r="AC41" s="378" t="s">
        <v>125</v>
      </c>
      <c r="AD41" s="379">
        <v>42.3</v>
      </c>
      <c r="AE41" s="378" t="s">
        <v>125</v>
      </c>
      <c r="AF41" s="379">
        <v>44</v>
      </c>
      <c r="AG41" s="378" t="s">
        <v>125</v>
      </c>
      <c r="AH41" s="379">
        <v>44.4</v>
      </c>
      <c r="AI41" s="378" t="s">
        <v>125</v>
      </c>
      <c r="AJ41" s="379">
        <v>44.9</v>
      </c>
      <c r="AK41" s="378" t="s">
        <v>125</v>
      </c>
      <c r="AL41" s="379">
        <v>45.5</v>
      </c>
      <c r="AM41" s="378" t="s">
        <v>125</v>
      </c>
    </row>
    <row r="42" spans="1:39">
      <c r="A42" s="377" t="s">
        <v>211</v>
      </c>
      <c r="B42" s="379">
        <v>30.2</v>
      </c>
      <c r="C42" s="378" t="s">
        <v>125</v>
      </c>
      <c r="D42" s="379">
        <v>31</v>
      </c>
      <c r="E42" s="378" t="s">
        <v>125</v>
      </c>
      <c r="F42" s="379">
        <v>31.8</v>
      </c>
      <c r="G42" s="378" t="s">
        <v>125</v>
      </c>
      <c r="H42" s="379">
        <v>32.6</v>
      </c>
      <c r="I42" s="378" t="s">
        <v>125</v>
      </c>
      <c r="J42" s="379">
        <v>33.299999999999997</v>
      </c>
      <c r="K42" s="378" t="s">
        <v>125</v>
      </c>
      <c r="L42" s="379">
        <v>34.700000000000003</v>
      </c>
      <c r="M42" s="378" t="s">
        <v>125</v>
      </c>
      <c r="N42" s="379">
        <v>35.1</v>
      </c>
      <c r="O42" s="378" t="s">
        <v>125</v>
      </c>
      <c r="P42" s="379">
        <v>36</v>
      </c>
      <c r="Q42" s="378" t="s">
        <v>125</v>
      </c>
      <c r="R42" s="379">
        <v>37.299999999999997</v>
      </c>
      <c r="S42" s="378" t="s">
        <v>125</v>
      </c>
      <c r="T42" s="379">
        <v>38.1</v>
      </c>
      <c r="U42" s="378" t="s">
        <v>125</v>
      </c>
      <c r="V42" s="379">
        <v>38.9</v>
      </c>
      <c r="W42" s="378" t="s">
        <v>125</v>
      </c>
      <c r="X42" s="379">
        <v>39.700000000000003</v>
      </c>
      <c r="Y42" s="378" t="s">
        <v>125</v>
      </c>
      <c r="Z42" s="379">
        <v>40.799999999999997</v>
      </c>
      <c r="AA42" s="378" t="s">
        <v>125</v>
      </c>
      <c r="AB42" s="379">
        <v>40.299999999999997</v>
      </c>
      <c r="AC42" s="378" t="s">
        <v>125</v>
      </c>
      <c r="AD42" s="379">
        <v>39.299999999999997</v>
      </c>
      <c r="AE42" s="378" t="s">
        <v>125</v>
      </c>
      <c r="AF42" s="379">
        <v>39.799999999999997</v>
      </c>
      <c r="AG42" s="378" t="s">
        <v>125</v>
      </c>
      <c r="AH42" s="379">
        <v>40</v>
      </c>
      <c r="AI42" s="378" t="s">
        <v>125</v>
      </c>
      <c r="AJ42" s="379">
        <v>39.299999999999997</v>
      </c>
      <c r="AK42" s="378" t="s">
        <v>125</v>
      </c>
      <c r="AL42" s="379">
        <v>39.200000000000003</v>
      </c>
      <c r="AM42" s="378" t="s">
        <v>125</v>
      </c>
    </row>
    <row r="43" spans="1:39">
      <c r="A43" s="377" t="s">
        <v>212</v>
      </c>
      <c r="B43" s="379">
        <v>32.200000000000003</v>
      </c>
      <c r="C43" s="378" t="s">
        <v>302</v>
      </c>
      <c r="D43" s="379">
        <v>33</v>
      </c>
      <c r="E43" s="378" t="s">
        <v>302</v>
      </c>
      <c r="F43" s="379">
        <v>33.5</v>
      </c>
      <c r="G43" s="378" t="s">
        <v>302</v>
      </c>
      <c r="H43" s="379">
        <v>34.299999999999997</v>
      </c>
      <c r="I43" s="378" t="s">
        <v>302</v>
      </c>
      <c r="J43" s="379">
        <v>35.200000000000003</v>
      </c>
      <c r="K43" s="378" t="s">
        <v>302</v>
      </c>
      <c r="L43" s="379">
        <v>36.1</v>
      </c>
      <c r="M43" s="378" t="s">
        <v>302</v>
      </c>
      <c r="N43" s="379">
        <v>37</v>
      </c>
      <c r="O43" s="378" t="s">
        <v>302</v>
      </c>
      <c r="P43" s="379">
        <v>38.1</v>
      </c>
      <c r="Q43" s="378" t="s">
        <v>302</v>
      </c>
      <c r="R43" s="379">
        <v>39.4</v>
      </c>
      <c r="S43" s="378" t="s">
        <v>302</v>
      </c>
      <c r="T43" s="379">
        <v>40.4</v>
      </c>
      <c r="U43" s="378" t="s">
        <v>302</v>
      </c>
      <c r="V43" s="379">
        <v>41.1</v>
      </c>
      <c r="W43" s="378" t="s">
        <v>302</v>
      </c>
      <c r="X43" s="379">
        <v>41.5</v>
      </c>
      <c r="Y43" s="378" t="s">
        <v>302</v>
      </c>
      <c r="Z43" s="379">
        <v>41.9</v>
      </c>
      <c r="AA43" s="378" t="s">
        <v>302</v>
      </c>
      <c r="AB43" s="379">
        <v>42.2</v>
      </c>
      <c r="AC43" s="378" t="s">
        <v>302</v>
      </c>
      <c r="AD43" s="379">
        <v>43.1</v>
      </c>
      <c r="AE43" s="378" t="s">
        <v>302</v>
      </c>
      <c r="AF43" s="378" t="s">
        <v>126</v>
      </c>
      <c r="AG43" s="378" t="s">
        <v>125</v>
      </c>
      <c r="AH43" s="378" t="s">
        <v>126</v>
      </c>
      <c r="AI43" s="378" t="s">
        <v>125</v>
      </c>
      <c r="AJ43" s="378" t="s">
        <v>126</v>
      </c>
      <c r="AK43" s="378" t="s">
        <v>125</v>
      </c>
      <c r="AL43" s="378" t="s">
        <v>126</v>
      </c>
      <c r="AM43" s="378" t="s">
        <v>125</v>
      </c>
    </row>
    <row r="44" spans="1:39">
      <c r="A44" s="377" t="s">
        <v>213</v>
      </c>
      <c r="B44" s="378" t="s">
        <v>126</v>
      </c>
      <c r="C44" s="378" t="s">
        <v>125</v>
      </c>
      <c r="D44" s="378" t="s">
        <v>126</v>
      </c>
      <c r="E44" s="378" t="s">
        <v>125</v>
      </c>
      <c r="F44" s="378" t="s">
        <v>126</v>
      </c>
      <c r="G44" s="378" t="s">
        <v>125</v>
      </c>
      <c r="H44" s="378" t="s">
        <v>126</v>
      </c>
      <c r="I44" s="378" t="s">
        <v>125</v>
      </c>
      <c r="J44" s="378" t="s">
        <v>126</v>
      </c>
      <c r="K44" s="378" t="s">
        <v>125</v>
      </c>
      <c r="L44" s="378" t="s">
        <v>126</v>
      </c>
      <c r="M44" s="378" t="s">
        <v>125</v>
      </c>
      <c r="N44" s="378" t="s">
        <v>126</v>
      </c>
      <c r="O44" s="378" t="s">
        <v>125</v>
      </c>
      <c r="P44" s="378" t="s">
        <v>126</v>
      </c>
      <c r="Q44" s="378" t="s">
        <v>125</v>
      </c>
      <c r="R44" s="378" t="s">
        <v>126</v>
      </c>
      <c r="S44" s="378" t="s">
        <v>125</v>
      </c>
      <c r="T44" s="378" t="s">
        <v>126</v>
      </c>
      <c r="U44" s="378" t="s">
        <v>125</v>
      </c>
      <c r="V44" s="378" t="s">
        <v>126</v>
      </c>
      <c r="W44" s="378" t="s">
        <v>125</v>
      </c>
      <c r="X44" s="378" t="s">
        <v>126</v>
      </c>
      <c r="Y44" s="378" t="s">
        <v>125</v>
      </c>
      <c r="Z44" s="378" t="s">
        <v>126</v>
      </c>
      <c r="AA44" s="378" t="s">
        <v>125</v>
      </c>
      <c r="AB44" s="378" t="s">
        <v>126</v>
      </c>
      <c r="AC44" s="378" t="s">
        <v>125</v>
      </c>
      <c r="AD44" s="378" t="s">
        <v>126</v>
      </c>
      <c r="AE44" s="378" t="s">
        <v>125</v>
      </c>
      <c r="AF44" s="378" t="s">
        <v>126</v>
      </c>
      <c r="AG44" s="378" t="s">
        <v>125</v>
      </c>
      <c r="AH44" s="378" t="s">
        <v>126</v>
      </c>
      <c r="AI44" s="378" t="s">
        <v>125</v>
      </c>
      <c r="AJ44" s="378" t="s">
        <v>126</v>
      </c>
      <c r="AK44" s="378" t="s">
        <v>125</v>
      </c>
      <c r="AL44" s="378" t="s">
        <v>126</v>
      </c>
      <c r="AM44" s="378" t="s">
        <v>125</v>
      </c>
    </row>
    <row r="46" spans="1:39">
      <c r="A46" s="375" t="s">
        <v>303</v>
      </c>
      <c r="E46" s="375" t="s">
        <v>521</v>
      </c>
    </row>
    <row r="47" spans="1:39">
      <c r="A47" s="375" t="s">
        <v>266</v>
      </c>
      <c r="B47" s="375" t="s">
        <v>522</v>
      </c>
      <c r="E47" s="375" t="s">
        <v>126</v>
      </c>
      <c r="F47" s="375" t="s">
        <v>305</v>
      </c>
    </row>
    <row r="48" spans="1:39">
      <c r="A48" s="375" t="s">
        <v>268</v>
      </c>
      <c r="B48" s="375" t="s">
        <v>306</v>
      </c>
    </row>
    <row r="49" spans="1:2">
      <c r="A49" s="375" t="s">
        <v>267</v>
      </c>
      <c r="B49" s="375" t="s">
        <v>523</v>
      </c>
    </row>
    <row r="50" spans="1:2">
      <c r="A50" s="375" t="s">
        <v>302</v>
      </c>
      <c r="B50" s="375" t="s">
        <v>307</v>
      </c>
    </row>
    <row r="51" spans="1:2">
      <c r="A51" s="375" t="s">
        <v>299</v>
      </c>
      <c r="B51" s="375" t="s">
        <v>312</v>
      </c>
    </row>
    <row r="52" spans="1:2">
      <c r="A52" s="375" t="s">
        <v>315</v>
      </c>
      <c r="B52" s="375" t="s">
        <v>316</v>
      </c>
    </row>
    <row r="53" spans="1:2">
      <c r="A53" s="375" t="s">
        <v>310</v>
      </c>
      <c r="B53" s="375" t="s">
        <v>311</v>
      </c>
    </row>
    <row r="54" spans="1:2">
      <c r="A54" s="375" t="s">
        <v>301</v>
      </c>
      <c r="B54" s="375" t="s">
        <v>304</v>
      </c>
    </row>
    <row r="55" spans="1:2">
      <c r="A55" s="375" t="s">
        <v>308</v>
      </c>
      <c r="B55" s="375" t="s">
        <v>309</v>
      </c>
    </row>
    <row r="56" spans="1:2">
      <c r="A56" s="375" t="s">
        <v>286</v>
      </c>
      <c r="B56" s="375" t="s">
        <v>313</v>
      </c>
    </row>
    <row r="57" spans="1:2">
      <c r="A57" s="375" t="s">
        <v>317</v>
      </c>
      <c r="B57" s="375" t="s">
        <v>524</v>
      </c>
    </row>
    <row r="58" spans="1:2">
      <c r="A58" s="375" t="s">
        <v>314</v>
      </c>
      <c r="B58" s="375" t="s">
        <v>525</v>
      </c>
    </row>
  </sheetData>
  <pageMargins left="0.75" right="0.75" top="1" bottom="1" header="0.5" footer="0.5"/>
  <pageSetup paperSize="9" firstPageNumber="0" fitToWidth="0" fitToHeight="0" pageOrder="overThenDown" orientation="portrait"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W84"/>
  <sheetViews>
    <sheetView topLeftCell="A15" workbookViewId="0">
      <selection activeCell="A14" sqref="A14"/>
    </sheetView>
  </sheetViews>
  <sheetFormatPr defaultColWidth="9.125" defaultRowHeight="12.75"/>
  <cols>
    <col min="1" max="1" width="29.25" style="230" customWidth="1"/>
    <col min="2" max="2" width="48.875" style="230" customWidth="1"/>
    <col min="3" max="16384" width="9.125" style="230"/>
  </cols>
  <sheetData>
    <row r="1" spans="1:23" ht="30.75" thickBot="1">
      <c r="B1" s="233" t="s">
        <v>121</v>
      </c>
    </row>
    <row r="2" spans="1:23" ht="13.5" thickTop="1">
      <c r="B2" s="234" t="s">
        <v>264</v>
      </c>
    </row>
    <row r="3" spans="1:23">
      <c r="B3" s="234" t="s">
        <v>401</v>
      </c>
    </row>
    <row r="6" spans="1:23">
      <c r="B6" s="230" t="str">
        <f>""</f>
        <v/>
      </c>
      <c r="C6" s="230">
        <v>1995</v>
      </c>
      <c r="D6" s="230">
        <v>1996</v>
      </c>
      <c r="E6" s="230">
        <v>1997</v>
      </c>
      <c r="F6" s="230">
        <v>1998</v>
      </c>
      <c r="G6" s="230">
        <v>1999</v>
      </c>
      <c r="H6" s="230">
        <v>2000</v>
      </c>
      <c r="I6" s="230">
        <v>2001</v>
      </c>
      <c r="J6" s="230">
        <v>2002</v>
      </c>
      <c r="K6" s="230">
        <v>2003</v>
      </c>
      <c r="L6" s="230">
        <v>2004</v>
      </c>
      <c r="M6" s="230">
        <v>2005</v>
      </c>
      <c r="N6" s="230">
        <v>2006</v>
      </c>
      <c r="O6" s="230">
        <v>2007</v>
      </c>
      <c r="P6" s="230">
        <v>2008</v>
      </c>
      <c r="Q6" s="230">
        <v>2009</v>
      </c>
      <c r="R6" s="230">
        <v>2010</v>
      </c>
      <c r="S6" s="230">
        <v>2011</v>
      </c>
      <c r="T6" s="230">
        <v>2012</v>
      </c>
      <c r="U6" s="230">
        <v>2013</v>
      </c>
      <c r="V6" s="230">
        <v>2014</v>
      </c>
      <c r="W6" s="230">
        <v>2015</v>
      </c>
    </row>
    <row r="7" spans="1:23">
      <c r="A7" s="230" t="str">
        <f>lookup!Z2</f>
        <v>European Union (28 countries)</v>
      </c>
      <c r="B7" s="232" t="str">
        <f>VLOOKUP(A7,lookup!$Z$2:$AA$77,2,FALSE)</f>
        <v>ΕΕ (28 χώρες)</v>
      </c>
      <c r="C7" s="232" t="str">
        <f>IF(ISNA(VLOOKUP($A7,ES_P2c_0!$A$10:$AQ$100,MATCH(FIXED(C$6,0,TRUE),ES_P2c_0!$A$10:$AQ$10,0),FALSE)),":",VLOOKUP($A7,ES_P2c_0!$A$10:$AQ$100,MATCH(FIXED(C$6,0,TRUE),ES_P2c_0!$A$10:$AQ$10,0),FALSE))</f>
        <v>:</v>
      </c>
      <c r="D7" s="232" t="str">
        <f>IF(ISNA(VLOOKUP($A7,ES_P2c_0!$A$10:$AQ$100,MATCH(FIXED(D$6,0,TRUE),ES_P2c_0!$A$10:$AQ$10,0),FALSE)),":",VLOOKUP($A7,ES_P2c_0!$A$10:$AQ$100,MATCH(FIXED(D$6,0,TRUE),ES_P2c_0!$A$10:$AQ$10,0),FALSE))</f>
        <v>:</v>
      </c>
      <c r="E7" s="232" t="str">
        <f>IF(ISNA(VLOOKUP($A7,ES_P2c_0!$A$10:$AQ$100,MATCH(FIXED(E$6,0,TRUE),ES_P2c_0!$A$10:$AQ$10,0),FALSE)),":",VLOOKUP($A7,ES_P2c_0!$A$10:$AQ$100,MATCH(FIXED(E$6,0,TRUE),ES_P2c_0!$A$10:$AQ$10,0),FALSE))</f>
        <v>:</v>
      </c>
      <c r="F7" s="232" t="str">
        <f>IF(ISNA(VLOOKUP($A7,ES_P2c_0!$A$10:$AQ$100,MATCH(FIXED(F$6,0,TRUE),ES_P2c_0!$A$10:$AQ$10,0),FALSE)),":",VLOOKUP($A7,ES_P2c_0!$A$10:$AQ$100,MATCH(FIXED(F$6,0,TRUE),ES_P2c_0!$A$10:$AQ$10,0),FALSE))</f>
        <v>:</v>
      </c>
      <c r="G7" s="232" t="str">
        <f>IF(ISNA(VLOOKUP($A7,ES_P2c_0!$A$10:$AQ$100,MATCH(FIXED(G$6,0,TRUE),ES_P2c_0!$A$10:$AQ$10,0),FALSE)),":",VLOOKUP($A7,ES_P2c_0!$A$10:$AQ$100,MATCH(FIXED(G$6,0,TRUE),ES_P2c_0!$A$10:$AQ$10,0),FALSE))</f>
        <v>:</v>
      </c>
      <c r="H7" s="232">
        <f>IF(ISNA(VLOOKUP($A7,ES_P2c_0!$A$10:$AQ$100,MATCH(FIXED(H$6,0,TRUE),ES_P2c_0!$A$10:$AQ$10,0),FALSE)),":",VLOOKUP($A7,ES_P2c_0!$A$10:$AQ$100,MATCH(FIXED(H$6,0,TRUE),ES_P2c_0!$A$10:$AQ$10,0),FALSE))</f>
        <v>27.9</v>
      </c>
      <c r="I7" s="232">
        <f>IF(ISNA(VLOOKUP($A7,ES_P2c_0!$A$10:$AQ$100,MATCH(FIXED(I$6,0,TRUE),ES_P2c_0!$A$10:$AQ$10,0),FALSE)),":",VLOOKUP($A7,ES_P2c_0!$A$10:$AQ$100,MATCH(FIXED(I$6,0,TRUE),ES_P2c_0!$A$10:$AQ$10,0),FALSE))</f>
        <v>28.4</v>
      </c>
      <c r="J7" s="232">
        <f>IF(ISNA(VLOOKUP($A7,ES_P2c_0!$A$10:$AQ$100,MATCH(FIXED(J$6,0,TRUE),ES_P2c_0!$A$10:$AQ$10,0),FALSE)),":",VLOOKUP($A7,ES_P2c_0!$A$10:$AQ$100,MATCH(FIXED(J$6,0,TRUE),ES_P2c_0!$A$10:$AQ$10,0),FALSE))</f>
        <v>28.9</v>
      </c>
      <c r="K7" s="232">
        <f>IF(ISNA(VLOOKUP($A7,ES_P2c_0!$A$10:$AQ$100,MATCH(FIXED(K$6,0,TRUE),ES_P2c_0!$A$10:$AQ$10,0),FALSE)),":",VLOOKUP($A7,ES_P2c_0!$A$10:$AQ$100,MATCH(FIXED(K$6,0,TRUE),ES_P2c_0!$A$10:$AQ$10,0),FALSE))</f>
        <v>29.3</v>
      </c>
      <c r="L7" s="232">
        <f>IF(ISNA(VLOOKUP($A7,ES_P2c_0!$A$10:$AQ$100,MATCH(FIXED(L$6,0,TRUE),ES_P2c_0!$A$10:$AQ$10,0),FALSE)),":",VLOOKUP($A7,ES_P2c_0!$A$10:$AQ$100,MATCH(FIXED(L$6,0,TRUE),ES_P2c_0!$A$10:$AQ$10,0),FALSE))</f>
        <v>29.8</v>
      </c>
      <c r="M7" s="232">
        <f>IF(ISNA(VLOOKUP($A7,ES_P2c_0!$A$10:$AQ$100,MATCH(FIXED(M$6,0,TRUE),ES_P2c_0!$A$10:$AQ$10,0),FALSE)),":",VLOOKUP($A7,ES_P2c_0!$A$10:$AQ$100,MATCH(FIXED(M$6,0,TRUE),ES_P2c_0!$A$10:$AQ$10,0),FALSE))</f>
        <v>30.2</v>
      </c>
      <c r="N7" s="232">
        <f>IF(ISNA(VLOOKUP($A7,ES_P2c_0!$A$10:$AQ$100,MATCH(FIXED(N$6,0,TRUE),ES_P2c_0!$A$10:$AQ$10,0),FALSE)),":",VLOOKUP($A7,ES_P2c_0!$A$10:$AQ$100,MATCH(FIXED(N$6,0,TRUE),ES_P2c_0!$A$10:$AQ$10,0),FALSE))</f>
        <v>30.9</v>
      </c>
      <c r="O7" s="232">
        <f>IF(ISNA(VLOOKUP($A7,ES_P2c_0!$A$10:$AQ$100,MATCH(FIXED(O$6,0,TRUE),ES_P2c_0!$A$10:$AQ$10,0),FALSE)),":",VLOOKUP($A7,ES_P2c_0!$A$10:$AQ$100,MATCH(FIXED(O$6,0,TRUE),ES_P2c_0!$A$10:$AQ$10,0),FALSE))</f>
        <v>31.3</v>
      </c>
      <c r="P7" s="232">
        <f>IF(ISNA(VLOOKUP($A7,ES_P2c_0!$A$10:$AQ$100,MATCH(FIXED(P$6,0,TRUE),ES_P2c_0!$A$10:$AQ$10,0),FALSE)),":",VLOOKUP($A7,ES_P2c_0!$A$10:$AQ$100,MATCH(FIXED(P$6,0,TRUE),ES_P2c_0!$A$10:$AQ$10,0),FALSE))</f>
        <v>31.2</v>
      </c>
      <c r="Q7" s="232">
        <f>IF(ISNA(VLOOKUP($A7,ES_P2c_0!$A$10:$AQ$100,MATCH(FIXED(Q$6,0,TRUE),ES_P2c_0!$A$10:$AQ$10,0),FALSE)),":",VLOOKUP($A7,ES_P2c_0!$A$10:$AQ$100,MATCH(FIXED(Q$6,0,TRUE),ES_P2c_0!$A$10:$AQ$10,0),FALSE))</f>
        <v>30.7</v>
      </c>
      <c r="R7" s="232">
        <f>IF(ISNA(VLOOKUP($A7,ES_P2c_0!$A$10:$AQ$100,MATCH(FIXED(R$6,0,TRUE),ES_P2c_0!$A$10:$AQ$10,0),FALSE)),":",VLOOKUP($A7,ES_P2c_0!$A$10:$AQ$100,MATCH(FIXED(R$6,0,TRUE),ES_P2c_0!$A$10:$AQ$10,0),FALSE))</f>
        <v>31.4</v>
      </c>
      <c r="S7" s="232">
        <f>IF(ISNA(VLOOKUP($A7,ES_P2c_0!$A$10:$AQ$100,MATCH(FIXED(S$6,0,TRUE),ES_P2c_0!$A$10:$AQ$10,0),FALSE)),":",VLOOKUP($A7,ES_P2c_0!$A$10:$AQ$100,MATCH(FIXED(S$6,0,TRUE),ES_P2c_0!$A$10:$AQ$10,0),FALSE))</f>
        <v>31.8</v>
      </c>
      <c r="T7" s="232">
        <f>IF(ISNA(VLOOKUP($A7,ES_P2c_0!$A$10:$AQ$100,MATCH(FIXED(T$6,0,TRUE),ES_P2c_0!$A$10:$AQ$10,0),FALSE)),":",VLOOKUP($A7,ES_P2c_0!$A$10:$AQ$100,MATCH(FIXED(T$6,0,TRUE),ES_P2c_0!$A$10:$AQ$10,0),FALSE))</f>
        <v>31.9</v>
      </c>
      <c r="U7" s="232">
        <f>IF(ISNA(VLOOKUP($A7,ES_P2c_0!$A$10:$AQ$100,MATCH(FIXED(U$6,0,TRUE),ES_P2c_0!$A$10:$AQ$10,0),FALSE)),":",VLOOKUP($A7,ES_P2c_0!$A$10:$AQ$100,MATCH(FIXED(U$6,0,TRUE),ES_P2c_0!$A$10:$AQ$10,0),FALSE))</f>
        <v>32.1</v>
      </c>
      <c r="V7" s="232" t="str">
        <f>IF(ISNA(VLOOKUP($A7,ES_P2c_0!$A$10:$AQ$100,MATCH(FIXED(V$6,0,TRUE),ES_P2c_0!$A$10:$AQ$10,0),FALSE)),":",VLOOKUP($A7,ES_P2c_0!$A$10:$AQ$100,MATCH(FIXED(V$6,0,TRUE),ES_P2c_0!$A$10:$AQ$10,0),FALSE))</f>
        <v>:</v>
      </c>
      <c r="W7" s="232" t="str">
        <f>IF(ISNA(VLOOKUP($A7,ES_P2c_0!$A$10:$AQ$100,MATCH(FIXED(W$6,0,TRUE),ES_P2c_0!$A$10:$AQ$10,0),FALSE)),":",VLOOKUP($A7,ES_P2c_0!$A$10:$AQ$100,MATCH(FIXED(W$6,0,TRUE),ES_P2c_0!$A$10:$AQ$10,0),FALSE))</f>
        <v>:</v>
      </c>
    </row>
    <row r="8" spans="1:23">
      <c r="A8" s="230" t="str">
        <f>lookup!Z3</f>
        <v>European Union (27 countries)</v>
      </c>
      <c r="B8" s="232" t="str">
        <f>VLOOKUP(A8,lookup!$Z$2:$AA$77,2,FALSE)</f>
        <v>ΕΕ (27 χώρες)</v>
      </c>
      <c r="C8" s="232">
        <f>IF(ISNA(VLOOKUP($A8,ES_P2c_0!$A$10:$AQ$100,MATCH(FIXED(C$6,0,TRUE),ES_P2c_0!$A$10:$AQ$10,0),FALSE)),":",VLOOKUP($A8,ES_P2c_0!$A$10:$AQ$100,MATCH(FIXED(C$6,0,TRUE),ES_P2c_0!$A$10:$AQ$10,0),FALSE))</f>
        <v>25.3</v>
      </c>
      <c r="D8" s="232">
        <f>IF(ISNA(VLOOKUP($A8,ES_P2c_0!$A$10:$AQ$100,MATCH(FIXED(D$6,0,TRUE),ES_P2c_0!$A$10:$AQ$10,0),FALSE)),":",VLOOKUP($A8,ES_P2c_0!$A$10:$AQ$100,MATCH(FIXED(D$6,0,TRUE),ES_P2c_0!$A$10:$AQ$10,0),FALSE))</f>
        <v>25.7</v>
      </c>
      <c r="E8" s="232">
        <f>IF(ISNA(VLOOKUP($A8,ES_P2c_0!$A$10:$AQ$100,MATCH(FIXED(E$6,0,TRUE),ES_P2c_0!$A$10:$AQ$10,0),FALSE)),":",VLOOKUP($A8,ES_P2c_0!$A$10:$AQ$100,MATCH(FIXED(E$6,0,TRUE),ES_P2c_0!$A$10:$AQ$10,0),FALSE))</f>
        <v>26.3</v>
      </c>
      <c r="F8" s="232">
        <f>IF(ISNA(VLOOKUP($A8,ES_P2c_0!$A$10:$AQ$100,MATCH(FIXED(F$6,0,TRUE),ES_P2c_0!$A$10:$AQ$10,0),FALSE)),":",VLOOKUP($A8,ES_P2c_0!$A$10:$AQ$100,MATCH(FIXED(F$6,0,TRUE),ES_P2c_0!$A$10:$AQ$10,0),FALSE))</f>
        <v>26.7</v>
      </c>
      <c r="G8" s="232">
        <f>IF(ISNA(VLOOKUP($A8,ES_P2c_0!$A$10:$AQ$100,MATCH(FIXED(G$6,0,TRUE),ES_P2c_0!$A$10:$AQ$10,0),FALSE)),":",VLOOKUP($A8,ES_P2c_0!$A$10:$AQ$100,MATCH(FIXED(G$6,0,TRUE),ES_P2c_0!$A$10:$AQ$10,0),FALSE))</f>
        <v>27.2</v>
      </c>
      <c r="H8" s="232">
        <f>IF(ISNA(VLOOKUP($A8,ES_P2c_0!$A$10:$AQ$100,MATCH(FIXED(H$6,0,TRUE),ES_P2c_0!$A$10:$AQ$10,0),FALSE)),":",VLOOKUP($A8,ES_P2c_0!$A$10:$AQ$100,MATCH(FIXED(H$6,0,TRUE),ES_P2c_0!$A$10:$AQ$10,0),FALSE))</f>
        <v>28</v>
      </c>
      <c r="I8" s="232">
        <f>IF(ISNA(VLOOKUP($A8,ES_P2c_0!$A$10:$AQ$100,MATCH(FIXED(I$6,0,TRUE),ES_P2c_0!$A$10:$AQ$10,0),FALSE)),":",VLOOKUP($A8,ES_P2c_0!$A$10:$AQ$100,MATCH(FIXED(I$6,0,TRUE),ES_P2c_0!$A$10:$AQ$10,0),FALSE))</f>
        <v>28.5</v>
      </c>
      <c r="J8" s="232">
        <f>IF(ISNA(VLOOKUP($A8,ES_P2c_0!$A$10:$AQ$100,MATCH(FIXED(J$6,0,TRUE),ES_P2c_0!$A$10:$AQ$10,0),FALSE)),":",VLOOKUP($A8,ES_P2c_0!$A$10:$AQ$100,MATCH(FIXED(J$6,0,TRUE),ES_P2c_0!$A$10:$AQ$10,0),FALSE))</f>
        <v>29</v>
      </c>
      <c r="K8" s="232">
        <f>IF(ISNA(VLOOKUP($A8,ES_P2c_0!$A$10:$AQ$100,MATCH(FIXED(K$6,0,TRUE),ES_P2c_0!$A$10:$AQ$10,0),FALSE)),":",VLOOKUP($A8,ES_P2c_0!$A$10:$AQ$100,MATCH(FIXED(K$6,0,TRUE),ES_P2c_0!$A$10:$AQ$10,0),FALSE))</f>
        <v>29.4</v>
      </c>
      <c r="L8" s="232">
        <f>IF(ISNA(VLOOKUP($A8,ES_P2c_0!$A$10:$AQ$100,MATCH(FIXED(L$6,0,TRUE),ES_P2c_0!$A$10:$AQ$10,0),FALSE)),":",VLOOKUP($A8,ES_P2c_0!$A$10:$AQ$100,MATCH(FIXED(L$6,0,TRUE),ES_P2c_0!$A$10:$AQ$10,0),FALSE))</f>
        <v>29.9</v>
      </c>
      <c r="M8" s="232">
        <f>IF(ISNA(VLOOKUP($A8,ES_P2c_0!$A$10:$AQ$100,MATCH(FIXED(M$6,0,TRUE),ES_P2c_0!$A$10:$AQ$10,0),FALSE)),":",VLOOKUP($A8,ES_P2c_0!$A$10:$AQ$100,MATCH(FIXED(M$6,0,TRUE),ES_P2c_0!$A$10:$AQ$10,0),FALSE))</f>
        <v>30.3</v>
      </c>
      <c r="N8" s="232">
        <f>IF(ISNA(VLOOKUP($A8,ES_P2c_0!$A$10:$AQ$100,MATCH(FIXED(N$6,0,TRUE),ES_P2c_0!$A$10:$AQ$10,0),FALSE)),":",VLOOKUP($A8,ES_P2c_0!$A$10:$AQ$100,MATCH(FIXED(N$6,0,TRUE),ES_P2c_0!$A$10:$AQ$10,0),FALSE))</f>
        <v>31</v>
      </c>
      <c r="O8" s="232">
        <f>IF(ISNA(VLOOKUP($A8,ES_P2c_0!$A$10:$AQ$100,MATCH(FIXED(O$6,0,TRUE),ES_P2c_0!$A$10:$AQ$10,0),FALSE)),":",VLOOKUP($A8,ES_P2c_0!$A$10:$AQ$100,MATCH(FIXED(O$6,0,TRUE),ES_P2c_0!$A$10:$AQ$10,0),FALSE))</f>
        <v>31.4</v>
      </c>
      <c r="P8" s="232">
        <f>IF(ISNA(VLOOKUP($A8,ES_P2c_0!$A$10:$AQ$100,MATCH(FIXED(P$6,0,TRUE),ES_P2c_0!$A$10:$AQ$10,0),FALSE)),":",VLOOKUP($A8,ES_P2c_0!$A$10:$AQ$100,MATCH(FIXED(P$6,0,TRUE),ES_P2c_0!$A$10:$AQ$10,0),FALSE))</f>
        <v>31.3</v>
      </c>
      <c r="Q8" s="232">
        <f>IF(ISNA(VLOOKUP($A8,ES_P2c_0!$A$10:$AQ$100,MATCH(FIXED(Q$6,0,TRUE),ES_P2c_0!$A$10:$AQ$10,0),FALSE)),":",VLOOKUP($A8,ES_P2c_0!$A$10:$AQ$100,MATCH(FIXED(Q$6,0,TRUE),ES_P2c_0!$A$10:$AQ$10,0),FALSE))</f>
        <v>30.8</v>
      </c>
      <c r="R8" s="232">
        <f>IF(ISNA(VLOOKUP($A8,ES_P2c_0!$A$10:$AQ$100,MATCH(FIXED(R$6,0,TRUE),ES_P2c_0!$A$10:$AQ$10,0),FALSE)),":",VLOOKUP($A8,ES_P2c_0!$A$10:$AQ$100,MATCH(FIXED(R$6,0,TRUE),ES_P2c_0!$A$10:$AQ$10,0),FALSE))</f>
        <v>31.5</v>
      </c>
      <c r="S8" s="232">
        <f>IF(ISNA(VLOOKUP($A8,ES_P2c_0!$A$10:$AQ$100,MATCH(FIXED(S$6,0,TRUE),ES_P2c_0!$A$10:$AQ$10,0),FALSE)),":",VLOOKUP($A8,ES_P2c_0!$A$10:$AQ$100,MATCH(FIXED(S$6,0,TRUE),ES_P2c_0!$A$10:$AQ$10,0),FALSE))</f>
        <v>31.9</v>
      </c>
      <c r="T8" s="232">
        <f>IF(ISNA(VLOOKUP($A8,ES_P2c_0!$A$10:$AQ$100,MATCH(FIXED(T$6,0,TRUE),ES_P2c_0!$A$10:$AQ$10,0),FALSE)),":",VLOOKUP($A8,ES_P2c_0!$A$10:$AQ$100,MATCH(FIXED(T$6,0,TRUE),ES_P2c_0!$A$10:$AQ$10,0),FALSE))</f>
        <v>32.1</v>
      </c>
      <c r="U8" s="232">
        <f>IF(ISNA(VLOOKUP($A8,ES_P2c_0!$A$10:$AQ$100,MATCH(FIXED(U$6,0,TRUE),ES_P2c_0!$A$10:$AQ$10,0),FALSE)),":",VLOOKUP($A8,ES_P2c_0!$A$10:$AQ$100,MATCH(FIXED(U$6,0,TRUE),ES_P2c_0!$A$10:$AQ$10,0),FALSE))</f>
        <v>32.200000000000003</v>
      </c>
      <c r="V8" s="232" t="str">
        <f>IF(ISNA(VLOOKUP($A8,ES_P2c_0!$A$10:$AQ$100,MATCH(FIXED(V$6,0,TRUE),ES_P2c_0!$A$10:$AQ$10,0),FALSE)),":",VLOOKUP($A8,ES_P2c_0!$A$10:$AQ$100,MATCH(FIXED(V$6,0,TRUE),ES_P2c_0!$A$10:$AQ$10,0),FALSE))</f>
        <v>:</v>
      </c>
      <c r="W8" s="232" t="str">
        <f>IF(ISNA(VLOOKUP($A8,ES_P2c_0!$A$10:$AQ$100,MATCH(FIXED(W$6,0,TRUE),ES_P2c_0!$A$10:$AQ$10,0),FALSE)),":",VLOOKUP($A8,ES_P2c_0!$A$10:$AQ$100,MATCH(FIXED(W$6,0,TRUE),ES_P2c_0!$A$10:$AQ$10,0),FALSE))</f>
        <v>:</v>
      </c>
    </row>
    <row r="9" spans="1:23">
      <c r="A9" s="230" t="str">
        <f>lookup!Z4</f>
        <v>European Union (15 countries)</v>
      </c>
      <c r="B9" s="232" t="str">
        <f>VLOOKUP(A9,lookup!$Z$2:$AA$77,2,FALSE)</f>
        <v>ΕΕ (15 χώρες)</v>
      </c>
      <c r="C9" s="232">
        <f>IF(ISNA(VLOOKUP($A9,ES_P2c_0!$A$10:$AQ$100,MATCH(FIXED(C$6,0,TRUE),ES_P2c_0!$A$10:$AQ$10,0),FALSE)),":",VLOOKUP($A9,ES_P2c_0!$A$10:$AQ$100,MATCH(FIXED(C$6,0,TRUE),ES_P2c_0!$A$10:$AQ$10,0),FALSE))</f>
        <v>31.7</v>
      </c>
      <c r="D9" s="232">
        <f>IF(ISNA(VLOOKUP($A9,ES_P2c_0!$A$10:$AQ$100,MATCH(FIXED(D$6,0,TRUE),ES_P2c_0!$A$10:$AQ$10,0),FALSE)),":",VLOOKUP($A9,ES_P2c_0!$A$10:$AQ$100,MATCH(FIXED(D$6,0,TRUE),ES_P2c_0!$A$10:$AQ$10,0),FALSE))</f>
        <v>32.200000000000003</v>
      </c>
      <c r="E9" s="232">
        <f>IF(ISNA(VLOOKUP($A9,ES_P2c_0!$A$10:$AQ$100,MATCH(FIXED(E$6,0,TRUE),ES_P2c_0!$A$10:$AQ$10,0),FALSE)),":",VLOOKUP($A9,ES_P2c_0!$A$10:$AQ$100,MATCH(FIXED(E$6,0,TRUE),ES_P2c_0!$A$10:$AQ$10,0),FALSE))</f>
        <v>32.799999999999997</v>
      </c>
      <c r="F9" s="232">
        <f>IF(ISNA(VLOOKUP($A9,ES_P2c_0!$A$10:$AQ$100,MATCH(FIXED(F$6,0,TRUE),ES_P2c_0!$A$10:$AQ$10,0),FALSE)),":",VLOOKUP($A9,ES_P2c_0!$A$10:$AQ$100,MATCH(FIXED(F$6,0,TRUE),ES_P2c_0!$A$10:$AQ$10,0),FALSE))</f>
        <v>33.299999999999997</v>
      </c>
      <c r="G9" s="232">
        <f>IF(ISNA(VLOOKUP($A9,ES_P2c_0!$A$10:$AQ$100,MATCH(FIXED(G$6,0,TRUE),ES_P2c_0!$A$10:$AQ$10,0),FALSE)),":",VLOOKUP($A9,ES_P2c_0!$A$10:$AQ$100,MATCH(FIXED(G$6,0,TRUE),ES_P2c_0!$A$10:$AQ$10,0),FALSE))</f>
        <v>33.700000000000003</v>
      </c>
      <c r="H9" s="232">
        <f>IF(ISNA(VLOOKUP($A9,ES_P2c_0!$A$10:$AQ$100,MATCH(FIXED(H$6,0,TRUE),ES_P2c_0!$A$10:$AQ$10,0),FALSE)),":",VLOOKUP($A9,ES_P2c_0!$A$10:$AQ$100,MATCH(FIXED(H$6,0,TRUE),ES_P2c_0!$A$10:$AQ$10,0),FALSE))</f>
        <v>34.4</v>
      </c>
      <c r="I9" s="232">
        <f>IF(ISNA(VLOOKUP($A9,ES_P2c_0!$A$10:$AQ$100,MATCH(FIXED(I$6,0,TRUE),ES_P2c_0!$A$10:$AQ$10,0),FALSE)),":",VLOOKUP($A9,ES_P2c_0!$A$10:$AQ$100,MATCH(FIXED(I$6,0,TRUE),ES_P2c_0!$A$10:$AQ$10,0),FALSE))</f>
        <v>34.799999999999997</v>
      </c>
      <c r="J9" s="232">
        <f>IF(ISNA(VLOOKUP($A9,ES_P2c_0!$A$10:$AQ$100,MATCH(FIXED(J$6,0,TRUE),ES_P2c_0!$A$10:$AQ$10,0),FALSE)),":",VLOOKUP($A9,ES_P2c_0!$A$10:$AQ$100,MATCH(FIXED(J$6,0,TRUE),ES_P2c_0!$A$10:$AQ$10,0),FALSE))</f>
        <v>35.299999999999997</v>
      </c>
      <c r="K9" s="232">
        <f>IF(ISNA(VLOOKUP($A9,ES_P2c_0!$A$10:$AQ$100,MATCH(FIXED(K$6,0,TRUE),ES_P2c_0!$A$10:$AQ$10,0),FALSE)),":",VLOOKUP($A9,ES_P2c_0!$A$10:$AQ$100,MATCH(FIXED(K$6,0,TRUE),ES_P2c_0!$A$10:$AQ$10,0),FALSE))</f>
        <v>35.700000000000003</v>
      </c>
      <c r="L9" s="232">
        <f>IF(ISNA(VLOOKUP($A9,ES_P2c_0!$A$10:$AQ$100,MATCH(FIXED(L$6,0,TRUE),ES_P2c_0!$A$10:$AQ$10,0),FALSE)),":",VLOOKUP($A9,ES_P2c_0!$A$10:$AQ$100,MATCH(FIXED(L$6,0,TRUE),ES_P2c_0!$A$10:$AQ$10,0),FALSE))</f>
        <v>36.200000000000003</v>
      </c>
      <c r="M9" s="232">
        <f>IF(ISNA(VLOOKUP($A9,ES_P2c_0!$A$10:$AQ$100,MATCH(FIXED(M$6,0,TRUE),ES_P2c_0!$A$10:$AQ$10,0),FALSE)),":",VLOOKUP($A9,ES_P2c_0!$A$10:$AQ$100,MATCH(FIXED(M$6,0,TRUE),ES_P2c_0!$A$10:$AQ$10,0),FALSE))</f>
        <v>36.700000000000003</v>
      </c>
      <c r="N9" s="232">
        <f>IF(ISNA(VLOOKUP($A9,ES_P2c_0!$A$10:$AQ$100,MATCH(FIXED(N$6,0,TRUE),ES_P2c_0!$A$10:$AQ$10,0),FALSE)),":",VLOOKUP($A9,ES_P2c_0!$A$10:$AQ$100,MATCH(FIXED(N$6,0,TRUE),ES_P2c_0!$A$10:$AQ$10,0),FALSE))</f>
        <v>37.5</v>
      </c>
      <c r="O9" s="232">
        <f>IF(ISNA(VLOOKUP($A9,ES_P2c_0!$A$10:$AQ$100,MATCH(FIXED(O$6,0,TRUE),ES_P2c_0!$A$10:$AQ$10,0),FALSE)),":",VLOOKUP($A9,ES_P2c_0!$A$10:$AQ$100,MATCH(FIXED(O$6,0,TRUE),ES_P2c_0!$A$10:$AQ$10,0),FALSE))</f>
        <v>38</v>
      </c>
      <c r="P9" s="232">
        <f>IF(ISNA(VLOOKUP($A9,ES_P2c_0!$A$10:$AQ$100,MATCH(FIXED(P$6,0,TRUE),ES_P2c_0!$A$10:$AQ$10,0),FALSE)),":",VLOOKUP($A9,ES_P2c_0!$A$10:$AQ$100,MATCH(FIXED(P$6,0,TRUE),ES_P2c_0!$A$10:$AQ$10,0),FALSE))</f>
        <v>37.9</v>
      </c>
      <c r="Q9" s="232">
        <f>IF(ISNA(VLOOKUP($A9,ES_P2c_0!$A$10:$AQ$100,MATCH(FIXED(Q$6,0,TRUE),ES_P2c_0!$A$10:$AQ$10,0),FALSE)),":",VLOOKUP($A9,ES_P2c_0!$A$10:$AQ$100,MATCH(FIXED(Q$6,0,TRUE),ES_P2c_0!$A$10:$AQ$10,0),FALSE))</f>
        <v>37.299999999999997</v>
      </c>
      <c r="R9" s="232">
        <f>IF(ISNA(VLOOKUP($A9,ES_P2c_0!$A$10:$AQ$100,MATCH(FIXED(R$6,0,TRUE),ES_P2c_0!$A$10:$AQ$10,0),FALSE)),":",VLOOKUP($A9,ES_P2c_0!$A$10:$AQ$100,MATCH(FIXED(R$6,0,TRUE),ES_P2c_0!$A$10:$AQ$10,0),FALSE))</f>
        <v>38</v>
      </c>
      <c r="S9" s="232">
        <f>IF(ISNA(VLOOKUP($A9,ES_P2c_0!$A$10:$AQ$100,MATCH(FIXED(S$6,0,TRUE),ES_P2c_0!$A$10:$AQ$10,0),FALSE)),":",VLOOKUP($A9,ES_P2c_0!$A$10:$AQ$100,MATCH(FIXED(S$6,0,TRUE),ES_P2c_0!$A$10:$AQ$10,0),FALSE))</f>
        <v>38.5</v>
      </c>
      <c r="T9" s="232">
        <f>IF(ISNA(VLOOKUP($A9,ES_P2c_0!$A$10:$AQ$100,MATCH(FIXED(T$6,0,TRUE),ES_P2c_0!$A$10:$AQ$10,0),FALSE)),":",VLOOKUP($A9,ES_P2c_0!$A$10:$AQ$100,MATCH(FIXED(T$6,0,TRUE),ES_P2c_0!$A$10:$AQ$10,0),FALSE))</f>
        <v>38.6</v>
      </c>
      <c r="U9" s="232">
        <f>IF(ISNA(VLOOKUP($A9,ES_P2c_0!$A$10:$AQ$100,MATCH(FIXED(U$6,0,TRUE),ES_P2c_0!$A$10:$AQ$10,0),FALSE)),":",VLOOKUP($A9,ES_P2c_0!$A$10:$AQ$100,MATCH(FIXED(U$6,0,TRUE),ES_P2c_0!$A$10:$AQ$10,0),FALSE))</f>
        <v>38.799999999999997</v>
      </c>
      <c r="V9" s="232" t="str">
        <f>IF(ISNA(VLOOKUP($A9,ES_P2c_0!$A$10:$AQ$100,MATCH(FIXED(V$6,0,TRUE),ES_P2c_0!$A$10:$AQ$10,0),FALSE)),":",VLOOKUP($A9,ES_P2c_0!$A$10:$AQ$100,MATCH(FIXED(V$6,0,TRUE),ES_P2c_0!$A$10:$AQ$10,0),FALSE))</f>
        <v>:</v>
      </c>
      <c r="W9" s="232" t="str">
        <f>IF(ISNA(VLOOKUP($A9,ES_P2c_0!$A$10:$AQ$100,MATCH(FIXED(W$6,0,TRUE),ES_P2c_0!$A$10:$AQ$10,0),FALSE)),":",VLOOKUP($A9,ES_P2c_0!$A$10:$AQ$100,MATCH(FIXED(W$6,0,TRUE),ES_P2c_0!$A$10:$AQ$10,0),FALSE))</f>
        <v>:</v>
      </c>
    </row>
    <row r="10" spans="1:23">
      <c r="A10" s="230" t="str">
        <f>lookup!Z5</f>
        <v>Euro area (EA11-2000, EA12-2006, EA13-2007, EA15-2008, EA16-2010, EA17-2013, EA18)</v>
      </c>
      <c r="B10" s="232" t="str">
        <f>VLOOKUP(A10,lookup!$Z$2:$AA$77,2,FALSE)</f>
        <v>Ευροχώρος</v>
      </c>
      <c r="C10" s="232">
        <f>IF(ISNA(VLOOKUP($A10,ES_P2c_0!$A$10:$AQ$100,MATCH(FIXED(C$6,0,TRUE),ES_P2c_0!$A$10:$AQ$10,0),FALSE)),":",VLOOKUP($A10,ES_P2c_0!$A$10:$AQ$100,MATCH(FIXED(C$6,0,TRUE),ES_P2c_0!$A$10:$AQ$10,0),FALSE))</f>
        <v>32.5</v>
      </c>
      <c r="D10" s="232">
        <f>IF(ISNA(VLOOKUP($A10,ES_P2c_0!$A$10:$AQ$100,MATCH(FIXED(D$6,0,TRUE),ES_P2c_0!$A$10:$AQ$10,0),FALSE)),":",VLOOKUP($A10,ES_P2c_0!$A$10:$AQ$100,MATCH(FIXED(D$6,0,TRUE),ES_P2c_0!$A$10:$AQ$10,0),FALSE))</f>
        <v>32.9</v>
      </c>
      <c r="E10" s="232">
        <f>IF(ISNA(VLOOKUP($A10,ES_P2c_0!$A$10:$AQ$100,MATCH(FIXED(E$6,0,TRUE),ES_P2c_0!$A$10:$AQ$10,0),FALSE)),":",VLOOKUP($A10,ES_P2c_0!$A$10:$AQ$100,MATCH(FIXED(E$6,0,TRUE),ES_P2c_0!$A$10:$AQ$10,0),FALSE))</f>
        <v>33.5</v>
      </c>
      <c r="F10" s="232">
        <f>IF(ISNA(VLOOKUP($A10,ES_P2c_0!$A$10:$AQ$100,MATCH(FIXED(F$6,0,TRUE),ES_P2c_0!$A$10:$AQ$10,0),FALSE)),":",VLOOKUP($A10,ES_P2c_0!$A$10:$AQ$100,MATCH(FIXED(F$6,0,TRUE),ES_P2c_0!$A$10:$AQ$10,0),FALSE))</f>
        <v>33.9</v>
      </c>
      <c r="G10" s="232">
        <f>IF(ISNA(VLOOKUP($A10,ES_P2c_0!$A$10:$AQ$100,MATCH(FIXED(G$6,0,TRUE),ES_P2c_0!$A$10:$AQ$10,0),FALSE)),":",VLOOKUP($A10,ES_P2c_0!$A$10:$AQ$100,MATCH(FIXED(G$6,0,TRUE),ES_P2c_0!$A$10:$AQ$10,0),FALSE))</f>
        <v>34.200000000000003</v>
      </c>
      <c r="H10" s="232">
        <f>IF(ISNA(VLOOKUP($A10,ES_P2c_0!$A$10:$AQ$100,MATCH(FIXED(H$6,0,TRUE),ES_P2c_0!$A$10:$AQ$10,0),FALSE)),":",VLOOKUP($A10,ES_P2c_0!$A$10:$AQ$100,MATCH(FIXED(H$6,0,TRUE),ES_P2c_0!$A$10:$AQ$10,0),FALSE))</f>
        <v>34.799999999999997</v>
      </c>
      <c r="I10" s="232">
        <f>IF(ISNA(VLOOKUP($A10,ES_P2c_0!$A$10:$AQ$100,MATCH(FIXED(I$6,0,TRUE),ES_P2c_0!$A$10:$AQ$10,0),FALSE)),":",VLOOKUP($A10,ES_P2c_0!$A$10:$AQ$100,MATCH(FIXED(I$6,0,TRUE),ES_P2c_0!$A$10:$AQ$10,0),FALSE))</f>
        <v>34.5</v>
      </c>
      <c r="J10" s="232">
        <f>IF(ISNA(VLOOKUP($A10,ES_P2c_0!$A$10:$AQ$100,MATCH(FIXED(J$6,0,TRUE),ES_P2c_0!$A$10:$AQ$10,0),FALSE)),":",VLOOKUP($A10,ES_P2c_0!$A$10:$AQ$100,MATCH(FIXED(J$6,0,TRUE),ES_P2c_0!$A$10:$AQ$10,0),FALSE))</f>
        <v>34.799999999999997</v>
      </c>
      <c r="K10" s="232">
        <f>IF(ISNA(VLOOKUP($A10,ES_P2c_0!$A$10:$AQ$100,MATCH(FIXED(K$6,0,TRUE),ES_P2c_0!$A$10:$AQ$10,0),FALSE)),":",VLOOKUP($A10,ES_P2c_0!$A$10:$AQ$100,MATCH(FIXED(K$6,0,TRUE),ES_P2c_0!$A$10:$AQ$10,0),FALSE))</f>
        <v>35</v>
      </c>
      <c r="L10" s="232">
        <f>IF(ISNA(VLOOKUP($A10,ES_P2c_0!$A$10:$AQ$100,MATCH(FIXED(L$6,0,TRUE),ES_P2c_0!$A$10:$AQ$10,0),FALSE)),":",VLOOKUP($A10,ES_P2c_0!$A$10:$AQ$100,MATCH(FIXED(L$6,0,TRUE),ES_P2c_0!$A$10:$AQ$10,0),FALSE))</f>
        <v>35.4</v>
      </c>
      <c r="M10" s="232">
        <f>IF(ISNA(VLOOKUP($A10,ES_P2c_0!$A$10:$AQ$100,MATCH(FIXED(M$6,0,TRUE),ES_P2c_0!$A$10:$AQ$10,0),FALSE)),":",VLOOKUP($A10,ES_P2c_0!$A$10:$AQ$100,MATCH(FIXED(M$6,0,TRUE),ES_P2c_0!$A$10:$AQ$10,0),FALSE))</f>
        <v>35.799999999999997</v>
      </c>
      <c r="N10" s="232">
        <f>IF(ISNA(VLOOKUP($A10,ES_P2c_0!$A$10:$AQ$100,MATCH(FIXED(N$6,0,TRUE),ES_P2c_0!$A$10:$AQ$10,0),FALSE)),":",VLOOKUP($A10,ES_P2c_0!$A$10:$AQ$100,MATCH(FIXED(N$6,0,TRUE),ES_P2c_0!$A$10:$AQ$10,0),FALSE))</f>
        <v>36.5</v>
      </c>
      <c r="O10" s="232">
        <f>IF(ISNA(VLOOKUP($A10,ES_P2c_0!$A$10:$AQ$100,MATCH(FIXED(O$6,0,TRUE),ES_P2c_0!$A$10:$AQ$10,0),FALSE)),":",VLOOKUP($A10,ES_P2c_0!$A$10:$AQ$100,MATCH(FIXED(O$6,0,TRUE),ES_P2c_0!$A$10:$AQ$10,0),FALSE))</f>
        <v>36.9</v>
      </c>
      <c r="P10" s="232">
        <f>IF(ISNA(VLOOKUP($A10,ES_P2c_0!$A$10:$AQ$100,MATCH(FIXED(P$6,0,TRUE),ES_P2c_0!$A$10:$AQ$10,0),FALSE)),":",VLOOKUP($A10,ES_P2c_0!$A$10:$AQ$100,MATCH(FIXED(P$6,0,TRUE),ES_P2c_0!$A$10:$AQ$10,0),FALSE))</f>
        <v>36.700000000000003</v>
      </c>
      <c r="Q10" s="232">
        <f>IF(ISNA(VLOOKUP($A10,ES_P2c_0!$A$10:$AQ$100,MATCH(FIXED(Q$6,0,TRUE),ES_P2c_0!$A$10:$AQ$10,0),FALSE)),":",VLOOKUP($A10,ES_P2c_0!$A$10:$AQ$100,MATCH(FIXED(Q$6,0,TRUE),ES_P2c_0!$A$10:$AQ$10,0),FALSE))</f>
        <v>35.9</v>
      </c>
      <c r="R10" s="232">
        <f>IF(ISNA(VLOOKUP($A10,ES_P2c_0!$A$10:$AQ$100,MATCH(FIXED(R$6,0,TRUE),ES_P2c_0!$A$10:$AQ$10,0),FALSE)),":",VLOOKUP($A10,ES_P2c_0!$A$10:$AQ$100,MATCH(FIXED(R$6,0,TRUE),ES_P2c_0!$A$10:$AQ$10,0),FALSE))</f>
        <v>36.6</v>
      </c>
      <c r="S10" s="232">
        <f>IF(ISNA(VLOOKUP($A10,ES_P2c_0!$A$10:$AQ$100,MATCH(FIXED(S$6,0,TRUE),ES_P2c_0!$A$10:$AQ$10,0),FALSE)),":",VLOOKUP($A10,ES_P2c_0!$A$10:$AQ$100,MATCH(FIXED(S$6,0,TRUE),ES_P2c_0!$A$10:$AQ$10,0),FALSE))</f>
        <v>36.9</v>
      </c>
      <c r="T10" s="232">
        <f>IF(ISNA(VLOOKUP($A10,ES_P2c_0!$A$10:$AQ$100,MATCH(FIXED(T$6,0,TRUE),ES_P2c_0!$A$10:$AQ$10,0),FALSE)),":",VLOOKUP($A10,ES_P2c_0!$A$10:$AQ$100,MATCH(FIXED(T$6,0,TRUE),ES_P2c_0!$A$10:$AQ$10,0),FALSE))</f>
        <v>37.200000000000003</v>
      </c>
      <c r="U10" s="232">
        <f>IF(ISNA(VLOOKUP($A10,ES_P2c_0!$A$10:$AQ$100,MATCH(FIXED(U$6,0,TRUE),ES_P2c_0!$A$10:$AQ$10,0),FALSE)),":",VLOOKUP($A10,ES_P2c_0!$A$10:$AQ$100,MATCH(FIXED(U$6,0,TRUE),ES_P2c_0!$A$10:$AQ$10,0),FALSE))</f>
        <v>37.5</v>
      </c>
      <c r="V10" s="232" t="str">
        <f>IF(ISNA(VLOOKUP($A10,ES_P2c_0!$A$10:$AQ$100,MATCH(FIXED(V$6,0,TRUE),ES_P2c_0!$A$10:$AQ$10,0),FALSE)),":",VLOOKUP($A10,ES_P2c_0!$A$10:$AQ$100,MATCH(FIXED(V$6,0,TRUE),ES_P2c_0!$A$10:$AQ$10,0),FALSE))</f>
        <v>:</v>
      </c>
      <c r="W10" s="232" t="str">
        <f>IF(ISNA(VLOOKUP($A10,ES_P2c_0!$A$10:$AQ$100,MATCH(FIXED(W$6,0,TRUE),ES_P2c_0!$A$10:$AQ$10,0),FALSE)),":",VLOOKUP($A10,ES_P2c_0!$A$10:$AQ$100,MATCH(FIXED(W$6,0,TRUE),ES_P2c_0!$A$10:$AQ$10,0),FALSE))</f>
        <v>:</v>
      </c>
    </row>
    <row r="11" spans="1:23">
      <c r="A11" s="230" t="str">
        <f>lookup!Z6</f>
        <v>Belgium</v>
      </c>
      <c r="B11" s="232" t="str">
        <f>VLOOKUP(A11,lookup!$Z$2:$AA$77,2,FALSE)</f>
        <v>Βέλγιο</v>
      </c>
      <c r="C11" s="232">
        <f>IF(ISNA(VLOOKUP($A11,ES_P2c_0!$A$10:$AQ$100,MATCH(FIXED(C$6,0,TRUE),ES_P2c_0!$A$10:$AQ$10,0),FALSE)),":",VLOOKUP($A11,ES_P2c_0!$A$10:$AQ$100,MATCH(FIXED(C$6,0,TRUE),ES_P2c_0!$A$10:$AQ$10,0),FALSE))</f>
        <v>39.9</v>
      </c>
      <c r="D11" s="232">
        <f>IF(ISNA(VLOOKUP($A11,ES_P2c_0!$A$10:$AQ$100,MATCH(FIXED(D$6,0,TRUE),ES_P2c_0!$A$10:$AQ$10,0),FALSE)),":",VLOOKUP($A11,ES_P2c_0!$A$10:$AQ$100,MATCH(FIXED(D$6,0,TRUE),ES_P2c_0!$A$10:$AQ$10,0),FALSE))</f>
        <v>41</v>
      </c>
      <c r="E11" s="232">
        <f>IF(ISNA(VLOOKUP($A11,ES_P2c_0!$A$10:$AQ$100,MATCH(FIXED(E$6,0,TRUE),ES_P2c_0!$A$10:$AQ$10,0),FALSE)),":",VLOOKUP($A11,ES_P2c_0!$A$10:$AQ$100,MATCH(FIXED(E$6,0,TRUE),ES_P2c_0!$A$10:$AQ$10,0),FALSE))</f>
        <v>41.9</v>
      </c>
      <c r="F11" s="232">
        <f>IF(ISNA(VLOOKUP($A11,ES_P2c_0!$A$10:$AQ$100,MATCH(FIXED(F$6,0,TRUE),ES_P2c_0!$A$10:$AQ$10,0),FALSE)),":",VLOOKUP($A11,ES_P2c_0!$A$10:$AQ$100,MATCH(FIXED(F$6,0,TRUE),ES_P2c_0!$A$10:$AQ$10,0),FALSE))</f>
        <v>41.7</v>
      </c>
      <c r="G11" s="232">
        <f>IF(ISNA(VLOOKUP($A11,ES_P2c_0!$A$10:$AQ$100,MATCH(FIXED(G$6,0,TRUE),ES_P2c_0!$A$10:$AQ$10,0),FALSE)),":",VLOOKUP($A11,ES_P2c_0!$A$10:$AQ$100,MATCH(FIXED(G$6,0,TRUE),ES_P2c_0!$A$10:$AQ$10,0),FALSE))</f>
        <v>42.3</v>
      </c>
      <c r="H11" s="232">
        <f>IF(ISNA(VLOOKUP($A11,ES_P2c_0!$A$10:$AQ$100,MATCH(FIXED(H$6,0,TRUE),ES_P2c_0!$A$10:$AQ$10,0),FALSE)),":",VLOOKUP($A11,ES_P2c_0!$A$10:$AQ$100,MATCH(FIXED(H$6,0,TRUE),ES_P2c_0!$A$10:$AQ$10,0),FALSE))</f>
        <v>42.6</v>
      </c>
      <c r="I11" s="232">
        <f>IF(ISNA(VLOOKUP($A11,ES_P2c_0!$A$10:$AQ$100,MATCH(FIXED(I$6,0,TRUE),ES_P2c_0!$A$10:$AQ$10,0),FALSE)),":",VLOOKUP($A11,ES_P2c_0!$A$10:$AQ$100,MATCH(FIXED(I$6,0,TRUE),ES_P2c_0!$A$10:$AQ$10,0),FALSE))</f>
        <v>42.6</v>
      </c>
      <c r="J11" s="232">
        <f>IF(ISNA(VLOOKUP($A11,ES_P2c_0!$A$10:$AQ$100,MATCH(FIXED(J$6,0,TRUE),ES_P2c_0!$A$10:$AQ$10,0),FALSE)),":",VLOOKUP($A11,ES_P2c_0!$A$10:$AQ$100,MATCH(FIXED(J$6,0,TRUE),ES_P2c_0!$A$10:$AQ$10,0),FALSE))</f>
        <v>43.4</v>
      </c>
      <c r="K11" s="232">
        <f>IF(ISNA(VLOOKUP($A11,ES_P2c_0!$A$10:$AQ$100,MATCH(FIXED(K$6,0,TRUE),ES_P2c_0!$A$10:$AQ$10,0),FALSE)),":",VLOOKUP($A11,ES_P2c_0!$A$10:$AQ$100,MATCH(FIXED(K$6,0,TRUE),ES_P2c_0!$A$10:$AQ$10,0),FALSE))</f>
        <v>43.9</v>
      </c>
      <c r="L11" s="232">
        <f>IF(ISNA(VLOOKUP($A11,ES_P2c_0!$A$10:$AQ$100,MATCH(FIXED(L$6,0,TRUE),ES_P2c_0!$A$10:$AQ$10,0),FALSE)),":",VLOOKUP($A11,ES_P2c_0!$A$10:$AQ$100,MATCH(FIXED(L$6,0,TRUE),ES_P2c_0!$A$10:$AQ$10,0),FALSE))</f>
        <v>45</v>
      </c>
      <c r="M11" s="232">
        <f>IF(ISNA(VLOOKUP($A11,ES_P2c_0!$A$10:$AQ$100,MATCH(FIXED(M$6,0,TRUE),ES_P2c_0!$A$10:$AQ$10,0),FALSE)),":",VLOOKUP($A11,ES_P2c_0!$A$10:$AQ$100,MATCH(FIXED(M$6,0,TRUE),ES_P2c_0!$A$10:$AQ$10,0),FALSE))</f>
        <v>45.4</v>
      </c>
      <c r="N11" s="232">
        <f>IF(ISNA(VLOOKUP($A11,ES_P2c_0!$A$10:$AQ$100,MATCH(FIXED(N$6,0,TRUE),ES_P2c_0!$A$10:$AQ$10,0),FALSE)),":",VLOOKUP($A11,ES_P2c_0!$A$10:$AQ$100,MATCH(FIXED(N$6,0,TRUE),ES_P2c_0!$A$10:$AQ$10,0),FALSE))</f>
        <v>45.8</v>
      </c>
      <c r="O11" s="232">
        <f>IF(ISNA(VLOOKUP($A11,ES_P2c_0!$A$10:$AQ$100,MATCH(FIXED(O$6,0,TRUE),ES_P2c_0!$A$10:$AQ$10,0),FALSE)),":",VLOOKUP($A11,ES_P2c_0!$A$10:$AQ$100,MATCH(FIXED(O$6,0,TRUE),ES_P2c_0!$A$10:$AQ$10,0),FALSE))</f>
        <v>46.2</v>
      </c>
      <c r="P11" s="232">
        <f>IF(ISNA(VLOOKUP($A11,ES_P2c_0!$A$10:$AQ$100,MATCH(FIXED(P$6,0,TRUE),ES_P2c_0!$A$10:$AQ$10,0),FALSE)),":",VLOOKUP($A11,ES_P2c_0!$A$10:$AQ$100,MATCH(FIXED(P$6,0,TRUE),ES_P2c_0!$A$10:$AQ$10,0),FALSE))</f>
        <v>46</v>
      </c>
      <c r="Q11" s="232">
        <f>IF(ISNA(VLOOKUP($A11,ES_P2c_0!$A$10:$AQ$100,MATCH(FIXED(Q$6,0,TRUE),ES_P2c_0!$A$10:$AQ$10,0),FALSE)),":",VLOOKUP($A11,ES_P2c_0!$A$10:$AQ$100,MATCH(FIXED(Q$6,0,TRUE),ES_P2c_0!$A$10:$AQ$10,0),FALSE))</f>
        <v>45.3</v>
      </c>
      <c r="R11" s="232">
        <f>IF(ISNA(VLOOKUP($A11,ES_P2c_0!$A$10:$AQ$100,MATCH(FIXED(R$6,0,TRUE),ES_P2c_0!$A$10:$AQ$10,0),FALSE)),":",VLOOKUP($A11,ES_P2c_0!$A$10:$AQ$100,MATCH(FIXED(R$6,0,TRUE),ES_P2c_0!$A$10:$AQ$10,0),FALSE))</f>
        <v>45.9</v>
      </c>
      <c r="S11" s="232">
        <f>IF(ISNA(VLOOKUP($A11,ES_P2c_0!$A$10:$AQ$100,MATCH(FIXED(S$6,0,TRUE),ES_P2c_0!$A$10:$AQ$10,0),FALSE)),":",VLOOKUP($A11,ES_P2c_0!$A$10:$AQ$100,MATCH(FIXED(S$6,0,TRUE),ES_P2c_0!$A$10:$AQ$10,0),FALSE))</f>
        <v>45.8</v>
      </c>
      <c r="T11" s="232">
        <f>IF(ISNA(VLOOKUP($A11,ES_P2c_0!$A$10:$AQ$100,MATCH(FIXED(T$6,0,TRUE),ES_P2c_0!$A$10:$AQ$10,0),FALSE)),":",VLOOKUP($A11,ES_P2c_0!$A$10:$AQ$100,MATCH(FIXED(T$6,0,TRUE),ES_P2c_0!$A$10:$AQ$10,0),FALSE))</f>
        <v>45.7</v>
      </c>
      <c r="U11" s="232">
        <f>IF(ISNA(VLOOKUP($A11,ES_P2c_0!$A$10:$AQ$100,MATCH(FIXED(U$6,0,TRUE),ES_P2c_0!$A$10:$AQ$10,0),FALSE)),":",VLOOKUP($A11,ES_P2c_0!$A$10:$AQ$100,MATCH(FIXED(U$6,0,TRUE),ES_P2c_0!$A$10:$AQ$10,0),FALSE))</f>
        <v>45.9</v>
      </c>
      <c r="V11" s="232" t="str">
        <f>IF(ISNA(VLOOKUP($A11,ES_P2c_0!$A$10:$AQ$100,MATCH(FIXED(V$6,0,TRUE),ES_P2c_0!$A$10:$AQ$10,0),FALSE)),":",VLOOKUP($A11,ES_P2c_0!$A$10:$AQ$100,MATCH(FIXED(V$6,0,TRUE),ES_P2c_0!$A$10:$AQ$10,0),FALSE))</f>
        <v>:</v>
      </c>
      <c r="W11" s="232" t="str">
        <f>IF(ISNA(VLOOKUP($A11,ES_P2c_0!$A$10:$AQ$100,MATCH(FIXED(W$6,0,TRUE),ES_P2c_0!$A$10:$AQ$10,0),FALSE)),":",VLOOKUP($A11,ES_P2c_0!$A$10:$AQ$100,MATCH(FIXED(W$6,0,TRUE),ES_P2c_0!$A$10:$AQ$10,0),FALSE))</f>
        <v>:</v>
      </c>
    </row>
    <row r="12" spans="1:23">
      <c r="A12" s="230" t="str">
        <f>lookup!Z7</f>
        <v>Bulgaria</v>
      </c>
      <c r="B12" s="232" t="str">
        <f>VLOOKUP(A12,lookup!$Z$2:$AA$77,2,FALSE)</f>
        <v>Βουλγαρία</v>
      </c>
      <c r="C12" s="232">
        <f>IF(ISNA(VLOOKUP($A12,ES_P2c_0!$A$10:$AQ$100,MATCH(FIXED(C$6,0,TRUE),ES_P2c_0!$A$10:$AQ$10,0),FALSE)),":",VLOOKUP($A12,ES_P2c_0!$A$10:$AQ$100,MATCH(FIXED(C$6,0,TRUE),ES_P2c_0!$A$10:$AQ$10,0),FALSE))</f>
        <v>2.9</v>
      </c>
      <c r="D12" s="232">
        <f>IF(ISNA(VLOOKUP($A12,ES_P2c_0!$A$10:$AQ$100,MATCH(FIXED(D$6,0,TRUE),ES_P2c_0!$A$10:$AQ$10,0),FALSE)),":",VLOOKUP($A12,ES_P2c_0!$A$10:$AQ$100,MATCH(FIXED(D$6,0,TRUE),ES_P2c_0!$A$10:$AQ$10,0),FALSE))</f>
        <v>2.6</v>
      </c>
      <c r="E12" s="232">
        <f>IF(ISNA(VLOOKUP($A12,ES_P2c_0!$A$10:$AQ$100,MATCH(FIXED(E$6,0,TRUE),ES_P2c_0!$A$10:$AQ$10,0),FALSE)),":",VLOOKUP($A12,ES_P2c_0!$A$10:$AQ$100,MATCH(FIXED(E$6,0,TRUE),ES_P2c_0!$A$10:$AQ$10,0),FALSE))</f>
        <v>2.6</v>
      </c>
      <c r="F12" s="232">
        <f>IF(ISNA(VLOOKUP($A12,ES_P2c_0!$A$10:$AQ$100,MATCH(FIXED(F$6,0,TRUE),ES_P2c_0!$A$10:$AQ$10,0),FALSE)),":",VLOOKUP($A12,ES_P2c_0!$A$10:$AQ$100,MATCH(FIXED(F$6,0,TRUE),ES_P2c_0!$A$10:$AQ$10,0),FALSE))</f>
        <v>2.9</v>
      </c>
      <c r="G12" s="232">
        <f>IF(ISNA(VLOOKUP($A12,ES_P2c_0!$A$10:$AQ$100,MATCH(FIXED(G$6,0,TRUE),ES_P2c_0!$A$10:$AQ$10,0),FALSE)),":",VLOOKUP($A12,ES_P2c_0!$A$10:$AQ$100,MATCH(FIXED(G$6,0,TRUE),ES_P2c_0!$A$10:$AQ$10,0),FALSE))</f>
        <v>3</v>
      </c>
      <c r="H12" s="232">
        <f>IF(ISNA(VLOOKUP($A12,ES_P2c_0!$A$10:$AQ$100,MATCH(FIXED(H$6,0,TRUE),ES_P2c_0!$A$10:$AQ$10,0),FALSE)),":",VLOOKUP($A12,ES_P2c_0!$A$10:$AQ$100,MATCH(FIXED(H$6,0,TRUE),ES_P2c_0!$A$10:$AQ$10,0),FALSE))</f>
        <v>3.4</v>
      </c>
      <c r="I12" s="232">
        <f>IF(ISNA(VLOOKUP($A12,ES_P2c_0!$A$10:$AQ$100,MATCH(FIXED(I$6,0,TRUE),ES_P2c_0!$A$10:$AQ$10,0),FALSE)),":",VLOOKUP($A12,ES_P2c_0!$A$10:$AQ$100,MATCH(FIXED(I$6,0,TRUE),ES_P2c_0!$A$10:$AQ$10,0),FALSE))</f>
        <v>3.5</v>
      </c>
      <c r="J12" s="232">
        <f>IF(ISNA(VLOOKUP($A12,ES_P2c_0!$A$10:$AQ$100,MATCH(FIXED(J$6,0,TRUE),ES_P2c_0!$A$10:$AQ$10,0),FALSE)),":",VLOOKUP($A12,ES_P2c_0!$A$10:$AQ$100,MATCH(FIXED(J$6,0,TRUE),ES_P2c_0!$A$10:$AQ$10,0),FALSE))</f>
        <v>3.6</v>
      </c>
      <c r="K12" s="232">
        <f>IF(ISNA(VLOOKUP($A12,ES_P2c_0!$A$10:$AQ$100,MATCH(FIXED(K$6,0,TRUE),ES_P2c_0!$A$10:$AQ$10,0),FALSE)),":",VLOOKUP($A12,ES_P2c_0!$A$10:$AQ$100,MATCH(FIXED(K$6,0,TRUE),ES_P2c_0!$A$10:$AQ$10,0),FALSE))</f>
        <v>3.8</v>
      </c>
      <c r="L12" s="232">
        <f>IF(ISNA(VLOOKUP($A12,ES_P2c_0!$A$10:$AQ$100,MATCH(FIXED(L$6,0,TRUE),ES_P2c_0!$A$10:$AQ$10,0),FALSE)),":",VLOOKUP($A12,ES_P2c_0!$A$10:$AQ$100,MATCH(FIXED(L$6,0,TRUE),ES_P2c_0!$A$10:$AQ$10,0),FALSE))</f>
        <v>3.9</v>
      </c>
      <c r="M12" s="232">
        <f>IF(ISNA(VLOOKUP($A12,ES_P2c_0!$A$10:$AQ$100,MATCH(FIXED(M$6,0,TRUE),ES_P2c_0!$A$10:$AQ$10,0),FALSE)),":",VLOOKUP($A12,ES_P2c_0!$A$10:$AQ$100,MATCH(FIXED(M$6,0,TRUE),ES_P2c_0!$A$10:$AQ$10,0),FALSE))</f>
        <v>4</v>
      </c>
      <c r="N12" s="232">
        <f>IF(ISNA(VLOOKUP($A12,ES_P2c_0!$A$10:$AQ$100,MATCH(FIXED(N$6,0,TRUE),ES_P2c_0!$A$10:$AQ$10,0),FALSE)),":",VLOOKUP($A12,ES_P2c_0!$A$10:$AQ$100,MATCH(FIXED(N$6,0,TRUE),ES_P2c_0!$A$10:$AQ$10,0),FALSE))</f>
        <v>4.0999999999999996</v>
      </c>
      <c r="O12" s="232">
        <f>IF(ISNA(VLOOKUP($A12,ES_P2c_0!$A$10:$AQ$100,MATCH(FIXED(O$6,0,TRUE),ES_P2c_0!$A$10:$AQ$10,0),FALSE)),":",VLOOKUP($A12,ES_P2c_0!$A$10:$AQ$100,MATCH(FIXED(O$6,0,TRUE),ES_P2c_0!$A$10:$AQ$10,0),FALSE))</f>
        <v>4.3</v>
      </c>
      <c r="P12" s="232">
        <f>IF(ISNA(VLOOKUP($A12,ES_P2c_0!$A$10:$AQ$100,MATCH(FIXED(P$6,0,TRUE),ES_P2c_0!$A$10:$AQ$10,0),FALSE)),":",VLOOKUP($A12,ES_P2c_0!$A$10:$AQ$100,MATCH(FIXED(P$6,0,TRUE),ES_P2c_0!$A$10:$AQ$10,0),FALSE))</f>
        <v>4.3</v>
      </c>
      <c r="Q12" s="232">
        <f>IF(ISNA(VLOOKUP($A12,ES_P2c_0!$A$10:$AQ$100,MATCH(FIXED(Q$6,0,TRUE),ES_P2c_0!$A$10:$AQ$10,0),FALSE)),":",VLOOKUP($A12,ES_P2c_0!$A$10:$AQ$100,MATCH(FIXED(Q$6,0,TRUE),ES_P2c_0!$A$10:$AQ$10,0),FALSE))</f>
        <v>4.3</v>
      </c>
      <c r="R12" s="232">
        <f>IF(ISNA(VLOOKUP($A12,ES_P2c_0!$A$10:$AQ$100,MATCH(FIXED(R$6,0,TRUE),ES_P2c_0!$A$10:$AQ$10,0),FALSE)),":",VLOOKUP($A12,ES_P2c_0!$A$10:$AQ$100,MATCH(FIXED(R$6,0,TRUE),ES_P2c_0!$A$10:$AQ$10,0),FALSE))</f>
        <v>4.5</v>
      </c>
      <c r="S12" s="232">
        <f>IF(ISNA(VLOOKUP($A12,ES_P2c_0!$A$10:$AQ$100,MATCH(FIXED(S$6,0,TRUE),ES_P2c_0!$A$10:$AQ$10,0),FALSE)),":",VLOOKUP($A12,ES_P2c_0!$A$10:$AQ$100,MATCH(FIXED(S$6,0,TRUE),ES_P2c_0!$A$10:$AQ$10,0),FALSE))</f>
        <v>4.7</v>
      </c>
      <c r="T12" s="232">
        <f>IF(ISNA(VLOOKUP($A12,ES_P2c_0!$A$10:$AQ$100,MATCH(FIXED(T$6,0,TRUE),ES_P2c_0!$A$10:$AQ$10,0),FALSE)),":",VLOOKUP($A12,ES_P2c_0!$A$10:$AQ$100,MATCH(FIXED(T$6,0,TRUE),ES_P2c_0!$A$10:$AQ$10,0),FALSE))</f>
        <v>4.8</v>
      </c>
      <c r="U12" s="232">
        <f>IF(ISNA(VLOOKUP($A12,ES_P2c_0!$A$10:$AQ$100,MATCH(FIXED(U$6,0,TRUE),ES_P2c_0!$A$10:$AQ$10,0),FALSE)),":",VLOOKUP($A12,ES_P2c_0!$A$10:$AQ$100,MATCH(FIXED(U$6,0,TRUE),ES_P2c_0!$A$10:$AQ$10,0),FALSE))</f>
        <v>4.9000000000000004</v>
      </c>
      <c r="V12" s="232" t="str">
        <f>IF(ISNA(VLOOKUP($A12,ES_P2c_0!$A$10:$AQ$100,MATCH(FIXED(V$6,0,TRUE),ES_P2c_0!$A$10:$AQ$10,0),FALSE)),":",VLOOKUP($A12,ES_P2c_0!$A$10:$AQ$100,MATCH(FIXED(V$6,0,TRUE),ES_P2c_0!$A$10:$AQ$10,0),FALSE))</f>
        <v>:</v>
      </c>
      <c r="W12" s="232" t="str">
        <f>IF(ISNA(VLOOKUP($A12,ES_P2c_0!$A$10:$AQ$100,MATCH(FIXED(W$6,0,TRUE),ES_P2c_0!$A$10:$AQ$10,0),FALSE)),":",VLOOKUP($A12,ES_P2c_0!$A$10:$AQ$100,MATCH(FIXED(W$6,0,TRUE),ES_P2c_0!$A$10:$AQ$10,0),FALSE))</f>
        <v>:</v>
      </c>
    </row>
    <row r="13" spans="1:23">
      <c r="A13" s="230" t="str">
        <f>lookup!Z8</f>
        <v>Czech Republic</v>
      </c>
      <c r="B13" s="232" t="str">
        <f>VLOOKUP(A13,lookup!$Z$2:$AA$77,2,FALSE)</f>
        <v>Τσεχία</v>
      </c>
      <c r="C13" s="232">
        <f>IF(ISNA(VLOOKUP($A13,ES_P2c_0!$A$10:$AQ$100,MATCH(FIXED(C$6,0,TRUE),ES_P2c_0!$A$10:$AQ$10,0),FALSE)),":",VLOOKUP($A13,ES_P2c_0!$A$10:$AQ$100,MATCH(FIXED(C$6,0,TRUE),ES_P2c_0!$A$10:$AQ$10,0),FALSE))</f>
        <v>8.1999999999999993</v>
      </c>
      <c r="D13" s="232">
        <f>IF(ISNA(VLOOKUP($A13,ES_P2c_0!$A$10:$AQ$100,MATCH(FIXED(D$6,0,TRUE),ES_P2c_0!$A$10:$AQ$10,0),FALSE)),":",VLOOKUP($A13,ES_P2c_0!$A$10:$AQ$100,MATCH(FIXED(D$6,0,TRUE),ES_P2c_0!$A$10:$AQ$10,0),FALSE))</f>
        <v>8.6</v>
      </c>
      <c r="E13" s="232">
        <f>IF(ISNA(VLOOKUP($A13,ES_P2c_0!$A$10:$AQ$100,MATCH(FIXED(E$6,0,TRUE),ES_P2c_0!$A$10:$AQ$10,0),FALSE)),":",VLOOKUP($A13,ES_P2c_0!$A$10:$AQ$100,MATCH(FIXED(E$6,0,TRUE),ES_P2c_0!$A$10:$AQ$10,0),FALSE))</f>
        <v>8.5</v>
      </c>
      <c r="F13" s="232">
        <f>IF(ISNA(VLOOKUP($A13,ES_P2c_0!$A$10:$AQ$100,MATCH(FIXED(F$6,0,TRUE),ES_P2c_0!$A$10:$AQ$10,0),FALSE)),":",VLOOKUP($A13,ES_P2c_0!$A$10:$AQ$100,MATCH(FIXED(F$6,0,TRUE),ES_P2c_0!$A$10:$AQ$10,0),FALSE))</f>
        <v>8.6</v>
      </c>
      <c r="G13" s="232">
        <f>IF(ISNA(VLOOKUP($A13,ES_P2c_0!$A$10:$AQ$100,MATCH(FIXED(G$6,0,TRUE),ES_P2c_0!$A$10:$AQ$10,0),FALSE)),":",VLOOKUP($A13,ES_P2c_0!$A$10:$AQ$100,MATCH(FIXED(G$6,0,TRUE),ES_P2c_0!$A$10:$AQ$10,0),FALSE))</f>
        <v>8.8000000000000007</v>
      </c>
      <c r="H13" s="232">
        <f>IF(ISNA(VLOOKUP($A13,ES_P2c_0!$A$10:$AQ$100,MATCH(FIXED(H$6,0,TRUE),ES_P2c_0!$A$10:$AQ$10,0),FALSE)),":",VLOOKUP($A13,ES_P2c_0!$A$10:$AQ$100,MATCH(FIXED(H$6,0,TRUE),ES_P2c_0!$A$10:$AQ$10,0),FALSE))</f>
        <v>9.3000000000000007</v>
      </c>
      <c r="I13" s="232">
        <f>IF(ISNA(VLOOKUP($A13,ES_P2c_0!$A$10:$AQ$100,MATCH(FIXED(I$6,0,TRUE),ES_P2c_0!$A$10:$AQ$10,0),FALSE)),":",VLOOKUP($A13,ES_P2c_0!$A$10:$AQ$100,MATCH(FIXED(I$6,0,TRUE),ES_P2c_0!$A$10:$AQ$10,0),FALSE))</f>
        <v>10</v>
      </c>
      <c r="J13" s="232">
        <f>IF(ISNA(VLOOKUP($A13,ES_P2c_0!$A$10:$AQ$100,MATCH(FIXED(J$6,0,TRUE),ES_P2c_0!$A$10:$AQ$10,0),FALSE)),":",VLOOKUP($A13,ES_P2c_0!$A$10:$AQ$100,MATCH(FIXED(J$6,0,TRUE),ES_P2c_0!$A$10:$AQ$10,0),FALSE))</f>
        <v>10.1</v>
      </c>
      <c r="K13" s="232">
        <f>IF(ISNA(VLOOKUP($A13,ES_P2c_0!$A$10:$AQ$100,MATCH(FIXED(K$6,0,TRUE),ES_P2c_0!$A$10:$AQ$10,0),FALSE)),":",VLOOKUP($A13,ES_P2c_0!$A$10:$AQ$100,MATCH(FIXED(K$6,0,TRUE),ES_P2c_0!$A$10:$AQ$10,0),FALSE))</f>
        <v>10.7</v>
      </c>
      <c r="L13" s="232">
        <f>IF(ISNA(VLOOKUP($A13,ES_P2c_0!$A$10:$AQ$100,MATCH(FIXED(L$6,0,TRUE),ES_P2c_0!$A$10:$AQ$10,0),FALSE)),":",VLOOKUP($A13,ES_P2c_0!$A$10:$AQ$100,MATCH(FIXED(L$6,0,TRUE),ES_P2c_0!$A$10:$AQ$10,0),FALSE))</f>
        <v>11.1</v>
      </c>
      <c r="M13" s="232">
        <f>IF(ISNA(VLOOKUP($A13,ES_P2c_0!$A$10:$AQ$100,MATCH(FIXED(M$6,0,TRUE),ES_P2c_0!$A$10:$AQ$10,0),FALSE)),":",VLOOKUP($A13,ES_P2c_0!$A$10:$AQ$100,MATCH(FIXED(M$6,0,TRUE),ES_P2c_0!$A$10:$AQ$10,0),FALSE))</f>
        <v>11.7</v>
      </c>
      <c r="N13" s="232">
        <f>IF(ISNA(VLOOKUP($A13,ES_P2c_0!$A$10:$AQ$100,MATCH(FIXED(N$6,0,TRUE),ES_P2c_0!$A$10:$AQ$10,0),FALSE)),":",VLOOKUP($A13,ES_P2c_0!$A$10:$AQ$100,MATCH(FIXED(N$6,0,TRUE),ES_P2c_0!$A$10:$AQ$10,0),FALSE))</f>
        <v>12.4</v>
      </c>
      <c r="O13" s="232">
        <f>IF(ISNA(VLOOKUP($A13,ES_P2c_0!$A$10:$AQ$100,MATCH(FIXED(O$6,0,TRUE),ES_P2c_0!$A$10:$AQ$10,0),FALSE)),":",VLOOKUP($A13,ES_P2c_0!$A$10:$AQ$100,MATCH(FIXED(O$6,0,TRUE),ES_P2c_0!$A$10:$AQ$10,0),FALSE))</f>
        <v>13</v>
      </c>
      <c r="P13" s="232">
        <f>IF(ISNA(VLOOKUP($A13,ES_P2c_0!$A$10:$AQ$100,MATCH(FIXED(P$6,0,TRUE),ES_P2c_0!$A$10:$AQ$10,0),FALSE)),":",VLOOKUP($A13,ES_P2c_0!$A$10:$AQ$100,MATCH(FIXED(P$6,0,TRUE),ES_P2c_0!$A$10:$AQ$10,0),FALSE))</f>
        <v>13</v>
      </c>
      <c r="Q13" s="232">
        <f>IF(ISNA(VLOOKUP($A13,ES_P2c_0!$A$10:$AQ$100,MATCH(FIXED(Q$6,0,TRUE),ES_P2c_0!$A$10:$AQ$10,0),FALSE)),":",VLOOKUP($A13,ES_P2c_0!$A$10:$AQ$100,MATCH(FIXED(Q$6,0,TRUE),ES_P2c_0!$A$10:$AQ$10,0),FALSE))</f>
        <v>12.8</v>
      </c>
      <c r="R13" s="232">
        <f>IF(ISNA(VLOOKUP($A13,ES_P2c_0!$A$10:$AQ$100,MATCH(FIXED(R$6,0,TRUE),ES_P2c_0!$A$10:$AQ$10,0),FALSE)),":",VLOOKUP($A13,ES_P2c_0!$A$10:$AQ$100,MATCH(FIXED(R$6,0,TRUE),ES_P2c_0!$A$10:$AQ$10,0),FALSE))</f>
        <v>13</v>
      </c>
      <c r="S13" s="232">
        <f>IF(ISNA(VLOOKUP($A13,ES_P2c_0!$A$10:$AQ$100,MATCH(FIXED(S$6,0,TRUE),ES_P2c_0!$A$10:$AQ$10,0),FALSE)),":",VLOOKUP($A13,ES_P2c_0!$A$10:$AQ$100,MATCH(FIXED(S$6,0,TRUE),ES_P2c_0!$A$10:$AQ$10,0),FALSE))</f>
        <v>13.3</v>
      </c>
      <c r="T13" s="232">
        <f>IF(ISNA(VLOOKUP($A13,ES_P2c_0!$A$10:$AQ$100,MATCH(FIXED(T$6,0,TRUE),ES_P2c_0!$A$10:$AQ$10,0),FALSE)),":",VLOOKUP($A13,ES_P2c_0!$A$10:$AQ$100,MATCH(FIXED(T$6,0,TRUE),ES_P2c_0!$A$10:$AQ$10,0),FALSE))</f>
        <v>13.2</v>
      </c>
      <c r="U13" s="232">
        <f>IF(ISNA(VLOOKUP($A13,ES_P2c_0!$A$10:$AQ$100,MATCH(FIXED(U$6,0,TRUE),ES_P2c_0!$A$10:$AQ$10,0),FALSE)),":",VLOOKUP($A13,ES_P2c_0!$A$10:$AQ$100,MATCH(FIXED(U$6,0,TRUE),ES_P2c_0!$A$10:$AQ$10,0),FALSE))</f>
        <v>13.1</v>
      </c>
      <c r="V13" s="232" t="str">
        <f>IF(ISNA(VLOOKUP($A13,ES_P2c_0!$A$10:$AQ$100,MATCH(FIXED(V$6,0,TRUE),ES_P2c_0!$A$10:$AQ$10,0),FALSE)),":",VLOOKUP($A13,ES_P2c_0!$A$10:$AQ$100,MATCH(FIXED(V$6,0,TRUE),ES_P2c_0!$A$10:$AQ$10,0),FALSE))</f>
        <v>:</v>
      </c>
      <c r="W13" s="232" t="str">
        <f>IF(ISNA(VLOOKUP($A13,ES_P2c_0!$A$10:$AQ$100,MATCH(FIXED(W$6,0,TRUE),ES_P2c_0!$A$10:$AQ$10,0),FALSE)),":",VLOOKUP($A13,ES_P2c_0!$A$10:$AQ$100,MATCH(FIXED(W$6,0,TRUE),ES_P2c_0!$A$10:$AQ$10,0),FALSE))</f>
        <v>:</v>
      </c>
    </row>
    <row r="14" spans="1:23">
      <c r="A14" s="230" t="str">
        <f>lookup!Z9</f>
        <v>Denmark</v>
      </c>
      <c r="B14" s="232" t="str">
        <f>VLOOKUP(A14,lookup!$Z$2:$AA$77,2,FALSE)</f>
        <v>Δανία</v>
      </c>
      <c r="C14" s="232">
        <f>IF(ISNA(VLOOKUP($A14,ES_P2c_0!$A$10:$AQ$100,MATCH(FIXED(C$6,0,TRUE),ES_P2c_0!$A$10:$AQ$10,0),FALSE)),":",VLOOKUP($A14,ES_P2c_0!$A$10:$AQ$100,MATCH(FIXED(C$6,0,TRUE),ES_P2c_0!$A$10:$AQ$10,0),FALSE))</f>
        <v>45.3</v>
      </c>
      <c r="D14" s="232">
        <f>IF(ISNA(VLOOKUP($A14,ES_P2c_0!$A$10:$AQ$100,MATCH(FIXED(D$6,0,TRUE),ES_P2c_0!$A$10:$AQ$10,0),FALSE)),":",VLOOKUP($A14,ES_P2c_0!$A$10:$AQ$100,MATCH(FIXED(D$6,0,TRUE),ES_P2c_0!$A$10:$AQ$10,0),FALSE))</f>
        <v>46.4</v>
      </c>
      <c r="E14" s="232">
        <f>IF(ISNA(VLOOKUP($A14,ES_P2c_0!$A$10:$AQ$100,MATCH(FIXED(E$6,0,TRUE),ES_P2c_0!$A$10:$AQ$10,0),FALSE)),":",VLOOKUP($A14,ES_P2c_0!$A$10:$AQ$100,MATCH(FIXED(E$6,0,TRUE),ES_P2c_0!$A$10:$AQ$10,0),FALSE))</f>
        <v>46.8</v>
      </c>
      <c r="F14" s="232">
        <f>IF(ISNA(VLOOKUP($A14,ES_P2c_0!$A$10:$AQ$100,MATCH(FIXED(F$6,0,TRUE),ES_P2c_0!$A$10:$AQ$10,0),FALSE)),":",VLOOKUP($A14,ES_P2c_0!$A$10:$AQ$100,MATCH(FIXED(F$6,0,TRUE),ES_P2c_0!$A$10:$AQ$10,0),FALSE))</f>
        <v>46.5</v>
      </c>
      <c r="G14" s="232">
        <f>IF(ISNA(VLOOKUP($A14,ES_P2c_0!$A$10:$AQ$100,MATCH(FIXED(G$6,0,TRUE),ES_P2c_0!$A$10:$AQ$10,0),FALSE)),":",VLOOKUP($A14,ES_P2c_0!$A$10:$AQ$100,MATCH(FIXED(G$6,0,TRUE),ES_P2c_0!$A$10:$AQ$10,0),FALSE))</f>
        <v>47.1</v>
      </c>
      <c r="H14" s="232">
        <f>IF(ISNA(VLOOKUP($A14,ES_P2c_0!$A$10:$AQ$100,MATCH(FIXED(H$6,0,TRUE),ES_P2c_0!$A$10:$AQ$10,0),FALSE)),":",VLOOKUP($A14,ES_P2c_0!$A$10:$AQ$100,MATCH(FIXED(H$6,0,TRUE),ES_P2c_0!$A$10:$AQ$10,0),FALSE))</f>
        <v>48.1</v>
      </c>
      <c r="I14" s="232">
        <f>IF(ISNA(VLOOKUP($A14,ES_P2c_0!$A$10:$AQ$100,MATCH(FIXED(I$6,0,TRUE),ES_P2c_0!$A$10:$AQ$10,0),FALSE)),":",VLOOKUP($A14,ES_P2c_0!$A$10:$AQ$100,MATCH(FIXED(I$6,0,TRUE),ES_P2c_0!$A$10:$AQ$10,0),FALSE))</f>
        <v>47.8</v>
      </c>
      <c r="J14" s="232">
        <f>IF(ISNA(VLOOKUP($A14,ES_P2c_0!$A$10:$AQ$100,MATCH(FIXED(J$6,0,TRUE),ES_P2c_0!$A$10:$AQ$10,0),FALSE)),":",VLOOKUP($A14,ES_P2c_0!$A$10:$AQ$100,MATCH(FIXED(J$6,0,TRUE),ES_P2c_0!$A$10:$AQ$10,0),FALSE))</f>
        <v>48.2</v>
      </c>
      <c r="K14" s="232">
        <f>IF(ISNA(VLOOKUP($A14,ES_P2c_0!$A$10:$AQ$100,MATCH(FIXED(K$6,0,TRUE),ES_P2c_0!$A$10:$AQ$10,0),FALSE)),":",VLOOKUP($A14,ES_P2c_0!$A$10:$AQ$100,MATCH(FIXED(K$6,0,TRUE),ES_P2c_0!$A$10:$AQ$10,0),FALSE))</f>
        <v>49.1</v>
      </c>
      <c r="L14" s="232">
        <f>IF(ISNA(VLOOKUP($A14,ES_P2c_0!$A$10:$AQ$100,MATCH(FIXED(L$6,0,TRUE),ES_P2c_0!$A$10:$AQ$10,0),FALSE)),":",VLOOKUP($A14,ES_P2c_0!$A$10:$AQ$100,MATCH(FIXED(L$6,0,TRUE),ES_P2c_0!$A$10:$AQ$10,0),FALSE))</f>
        <v>50.5</v>
      </c>
      <c r="M14" s="232">
        <f>IF(ISNA(VLOOKUP($A14,ES_P2c_0!$A$10:$AQ$100,MATCH(FIXED(M$6,0,TRUE),ES_P2c_0!$A$10:$AQ$10,0),FALSE)),":",VLOOKUP($A14,ES_P2c_0!$A$10:$AQ$100,MATCH(FIXED(M$6,0,TRUE),ES_P2c_0!$A$10:$AQ$10,0),FALSE))</f>
        <v>51.4</v>
      </c>
      <c r="N14" s="232">
        <f>IF(ISNA(VLOOKUP($A14,ES_P2c_0!$A$10:$AQ$100,MATCH(FIXED(N$6,0,TRUE),ES_P2c_0!$A$10:$AQ$10,0),FALSE)),":",VLOOKUP($A14,ES_P2c_0!$A$10:$AQ$100,MATCH(FIXED(N$6,0,TRUE),ES_P2c_0!$A$10:$AQ$10,0),FALSE))</f>
        <v>51.9</v>
      </c>
      <c r="O14" s="232">
        <f>IF(ISNA(VLOOKUP($A14,ES_P2c_0!$A$10:$AQ$100,MATCH(FIXED(O$6,0,TRUE),ES_P2c_0!$A$10:$AQ$10,0),FALSE)),":",VLOOKUP($A14,ES_P2c_0!$A$10:$AQ$100,MATCH(FIXED(O$6,0,TRUE),ES_P2c_0!$A$10:$AQ$10,0),FALSE))</f>
        <v>52.2</v>
      </c>
      <c r="P14" s="232">
        <f>IF(ISNA(VLOOKUP($A14,ES_P2c_0!$A$10:$AQ$100,MATCH(FIXED(P$6,0,TRUE),ES_P2c_0!$A$10:$AQ$10,0),FALSE)),":",VLOOKUP($A14,ES_P2c_0!$A$10:$AQ$100,MATCH(FIXED(P$6,0,TRUE),ES_P2c_0!$A$10:$AQ$10,0),FALSE))</f>
        <v>51.1</v>
      </c>
      <c r="Q14" s="232">
        <f>IF(ISNA(VLOOKUP($A14,ES_P2c_0!$A$10:$AQ$100,MATCH(FIXED(Q$6,0,TRUE),ES_P2c_0!$A$10:$AQ$10,0),FALSE)),":",VLOOKUP($A14,ES_P2c_0!$A$10:$AQ$100,MATCH(FIXED(Q$6,0,TRUE),ES_P2c_0!$A$10:$AQ$10,0),FALSE))</f>
        <v>49.8</v>
      </c>
      <c r="R14" s="232">
        <f>IF(ISNA(VLOOKUP($A14,ES_P2c_0!$A$10:$AQ$100,MATCH(FIXED(R$6,0,TRUE),ES_P2c_0!$A$10:$AQ$10,0),FALSE)),":",VLOOKUP($A14,ES_P2c_0!$A$10:$AQ$100,MATCH(FIXED(R$6,0,TRUE),ES_P2c_0!$A$10:$AQ$10,0),FALSE))</f>
        <v>52.4</v>
      </c>
      <c r="S14" s="232">
        <f>IF(ISNA(VLOOKUP($A14,ES_P2c_0!$A$10:$AQ$100,MATCH(FIXED(S$6,0,TRUE),ES_P2c_0!$A$10:$AQ$10,0),FALSE)),":",VLOOKUP($A14,ES_P2c_0!$A$10:$AQ$100,MATCH(FIXED(S$6,0,TRUE),ES_P2c_0!$A$10:$AQ$10,0),FALSE))</f>
        <v>52.5</v>
      </c>
      <c r="T14" s="232">
        <f>IF(ISNA(VLOOKUP($A14,ES_P2c_0!$A$10:$AQ$100,MATCH(FIXED(T$6,0,TRUE),ES_P2c_0!$A$10:$AQ$10,0),FALSE)),":",VLOOKUP($A14,ES_P2c_0!$A$10:$AQ$100,MATCH(FIXED(T$6,0,TRUE),ES_P2c_0!$A$10:$AQ$10,0),FALSE))</f>
        <v>52.6</v>
      </c>
      <c r="U14" s="232">
        <f>IF(ISNA(VLOOKUP($A14,ES_P2c_0!$A$10:$AQ$100,MATCH(FIXED(U$6,0,TRUE),ES_P2c_0!$A$10:$AQ$10,0),FALSE)),":",VLOOKUP($A14,ES_P2c_0!$A$10:$AQ$100,MATCH(FIXED(U$6,0,TRUE),ES_P2c_0!$A$10:$AQ$10,0),FALSE))</f>
        <v>53.4</v>
      </c>
      <c r="V14" s="232" t="str">
        <f>IF(ISNA(VLOOKUP($A14,ES_P2c_0!$A$10:$AQ$100,MATCH(FIXED(V$6,0,TRUE),ES_P2c_0!$A$10:$AQ$10,0),FALSE)),":",VLOOKUP($A14,ES_P2c_0!$A$10:$AQ$100,MATCH(FIXED(V$6,0,TRUE),ES_P2c_0!$A$10:$AQ$10,0),FALSE))</f>
        <v>:</v>
      </c>
      <c r="W14" s="232" t="str">
        <f>IF(ISNA(VLOOKUP($A14,ES_P2c_0!$A$10:$AQ$100,MATCH(FIXED(W$6,0,TRUE),ES_P2c_0!$A$10:$AQ$10,0),FALSE)),":",VLOOKUP($A14,ES_P2c_0!$A$10:$AQ$100,MATCH(FIXED(W$6,0,TRUE),ES_P2c_0!$A$10:$AQ$10,0),FALSE))</f>
        <v>:</v>
      </c>
    </row>
    <row r="15" spans="1:23">
      <c r="A15" s="230" t="str">
        <f>lookup!Z10</f>
        <v>Germany (until 1990 former territory of the FRG)</v>
      </c>
      <c r="B15" s="232" t="str">
        <f>VLOOKUP(A15,lookup!$Z$2:$AA$77,2,FALSE)</f>
        <v>Γερμανία</v>
      </c>
      <c r="C15" s="232">
        <f>IF(ISNA(VLOOKUP($A15,ES_P2c_0!$A$10:$AQ$100,MATCH(FIXED(C$6,0,TRUE),ES_P2c_0!$A$10:$AQ$10,0),FALSE)),":",VLOOKUP($A15,ES_P2c_0!$A$10:$AQ$100,MATCH(FIXED(C$6,0,TRUE),ES_P2c_0!$A$10:$AQ$10,0),FALSE))</f>
        <v>34.1</v>
      </c>
      <c r="D15" s="232">
        <f>IF(ISNA(VLOOKUP($A15,ES_P2c_0!$A$10:$AQ$100,MATCH(FIXED(D$6,0,TRUE),ES_P2c_0!$A$10:$AQ$10,0),FALSE)),":",VLOOKUP($A15,ES_P2c_0!$A$10:$AQ$100,MATCH(FIXED(D$6,0,TRUE),ES_P2c_0!$A$10:$AQ$10,0),FALSE))</f>
        <v>34.799999999999997</v>
      </c>
      <c r="E15" s="232">
        <f>IF(ISNA(VLOOKUP($A15,ES_P2c_0!$A$10:$AQ$100,MATCH(FIXED(E$6,0,TRUE),ES_P2c_0!$A$10:$AQ$10,0),FALSE)),":",VLOOKUP($A15,ES_P2c_0!$A$10:$AQ$100,MATCH(FIXED(E$6,0,TRUE),ES_P2c_0!$A$10:$AQ$10,0),FALSE))</f>
        <v>35.6</v>
      </c>
      <c r="F15" s="232">
        <f>IF(ISNA(VLOOKUP($A15,ES_P2c_0!$A$10:$AQ$100,MATCH(FIXED(F$6,0,TRUE),ES_P2c_0!$A$10:$AQ$10,0),FALSE)),":",VLOOKUP($A15,ES_P2c_0!$A$10:$AQ$100,MATCH(FIXED(F$6,0,TRUE),ES_P2c_0!$A$10:$AQ$10,0),FALSE))</f>
        <v>36</v>
      </c>
      <c r="G15" s="232">
        <f>IF(ISNA(VLOOKUP($A15,ES_P2c_0!$A$10:$AQ$100,MATCH(FIXED(G$6,0,TRUE),ES_P2c_0!$A$10:$AQ$10,0),FALSE)),":",VLOOKUP($A15,ES_P2c_0!$A$10:$AQ$100,MATCH(FIXED(G$6,0,TRUE),ES_P2c_0!$A$10:$AQ$10,0),FALSE))</f>
        <v>36.299999999999997</v>
      </c>
      <c r="H15" s="232">
        <f>IF(ISNA(VLOOKUP($A15,ES_P2c_0!$A$10:$AQ$100,MATCH(FIXED(H$6,0,TRUE),ES_P2c_0!$A$10:$AQ$10,0),FALSE)),":",VLOOKUP($A15,ES_P2c_0!$A$10:$AQ$100,MATCH(FIXED(H$6,0,TRUE),ES_P2c_0!$A$10:$AQ$10,0),FALSE))</f>
        <v>37.299999999999997</v>
      </c>
      <c r="I15" s="232">
        <f>IF(ISNA(VLOOKUP($A15,ES_P2c_0!$A$10:$AQ$100,MATCH(FIXED(I$6,0,TRUE),ES_P2c_0!$A$10:$AQ$10,0),FALSE)),":",VLOOKUP($A15,ES_P2c_0!$A$10:$AQ$100,MATCH(FIXED(I$6,0,TRUE),ES_P2c_0!$A$10:$AQ$10,0),FALSE))</f>
        <v>38.200000000000003</v>
      </c>
      <c r="J15" s="232">
        <f>IF(ISNA(VLOOKUP($A15,ES_P2c_0!$A$10:$AQ$100,MATCH(FIXED(J$6,0,TRUE),ES_P2c_0!$A$10:$AQ$10,0),FALSE)),":",VLOOKUP($A15,ES_P2c_0!$A$10:$AQ$100,MATCH(FIXED(J$6,0,TRUE),ES_P2c_0!$A$10:$AQ$10,0),FALSE))</f>
        <v>38.700000000000003</v>
      </c>
      <c r="K15" s="232">
        <f>IF(ISNA(VLOOKUP($A15,ES_P2c_0!$A$10:$AQ$100,MATCH(FIXED(K$6,0,TRUE),ES_P2c_0!$A$10:$AQ$10,0),FALSE)),":",VLOOKUP($A15,ES_P2c_0!$A$10:$AQ$100,MATCH(FIXED(K$6,0,TRUE),ES_P2c_0!$A$10:$AQ$10,0),FALSE))</f>
        <v>39.1</v>
      </c>
      <c r="L15" s="232">
        <f>IF(ISNA(VLOOKUP($A15,ES_P2c_0!$A$10:$AQ$100,MATCH(FIXED(L$6,0,TRUE),ES_P2c_0!$A$10:$AQ$10,0),FALSE)),":",VLOOKUP($A15,ES_P2c_0!$A$10:$AQ$100,MATCH(FIXED(L$6,0,TRUE),ES_P2c_0!$A$10:$AQ$10,0),FALSE))</f>
        <v>39.4</v>
      </c>
      <c r="M15" s="232">
        <f>IF(ISNA(VLOOKUP($A15,ES_P2c_0!$A$10:$AQ$100,MATCH(FIXED(M$6,0,TRUE),ES_P2c_0!$A$10:$AQ$10,0),FALSE)),":",VLOOKUP($A15,ES_P2c_0!$A$10:$AQ$100,MATCH(FIXED(M$6,0,TRUE),ES_P2c_0!$A$10:$AQ$10,0),FALSE))</f>
        <v>39.9</v>
      </c>
      <c r="N15" s="232">
        <f>IF(ISNA(VLOOKUP($A15,ES_P2c_0!$A$10:$AQ$100,MATCH(FIXED(N$6,0,TRUE),ES_P2c_0!$A$10:$AQ$10,0),FALSE)),":",VLOOKUP($A15,ES_P2c_0!$A$10:$AQ$100,MATCH(FIXED(N$6,0,TRUE),ES_P2c_0!$A$10:$AQ$10,0),FALSE))</f>
        <v>41.3</v>
      </c>
      <c r="O15" s="232">
        <f>IF(ISNA(VLOOKUP($A15,ES_P2c_0!$A$10:$AQ$100,MATCH(FIXED(O$6,0,TRUE),ES_P2c_0!$A$10:$AQ$10,0),FALSE)),":",VLOOKUP($A15,ES_P2c_0!$A$10:$AQ$100,MATCH(FIXED(O$6,0,TRUE),ES_P2c_0!$A$10:$AQ$10,0),FALSE))</f>
        <v>42</v>
      </c>
      <c r="P15" s="232">
        <f>IF(ISNA(VLOOKUP($A15,ES_P2c_0!$A$10:$AQ$100,MATCH(FIXED(P$6,0,TRUE),ES_P2c_0!$A$10:$AQ$10,0),FALSE)),":",VLOOKUP($A15,ES_P2c_0!$A$10:$AQ$100,MATCH(FIXED(P$6,0,TRUE),ES_P2c_0!$A$10:$AQ$10,0),FALSE))</f>
        <v>42</v>
      </c>
      <c r="Q15" s="232">
        <f>IF(ISNA(VLOOKUP($A15,ES_P2c_0!$A$10:$AQ$100,MATCH(FIXED(Q$6,0,TRUE),ES_P2c_0!$A$10:$AQ$10,0),FALSE)),":",VLOOKUP($A15,ES_P2c_0!$A$10:$AQ$100,MATCH(FIXED(Q$6,0,TRUE),ES_P2c_0!$A$10:$AQ$10,0),FALSE))</f>
        <v>40.9</v>
      </c>
      <c r="R15" s="232">
        <f>IF(ISNA(VLOOKUP($A15,ES_P2c_0!$A$10:$AQ$100,MATCH(FIXED(R$6,0,TRUE),ES_P2c_0!$A$10:$AQ$10,0),FALSE)),":",VLOOKUP($A15,ES_P2c_0!$A$10:$AQ$100,MATCH(FIXED(R$6,0,TRUE),ES_P2c_0!$A$10:$AQ$10,0),FALSE))</f>
        <v>41.7</v>
      </c>
      <c r="S15" s="232">
        <f>IF(ISNA(VLOOKUP($A15,ES_P2c_0!$A$10:$AQ$100,MATCH(FIXED(S$6,0,TRUE),ES_P2c_0!$A$10:$AQ$10,0),FALSE)),":",VLOOKUP($A15,ES_P2c_0!$A$10:$AQ$100,MATCH(FIXED(S$6,0,TRUE),ES_P2c_0!$A$10:$AQ$10,0),FALSE))</f>
        <v>42.4</v>
      </c>
      <c r="T15" s="232">
        <f>IF(ISNA(VLOOKUP($A15,ES_P2c_0!$A$10:$AQ$100,MATCH(FIXED(T$6,0,TRUE),ES_P2c_0!$A$10:$AQ$10,0),FALSE)),":",VLOOKUP($A15,ES_P2c_0!$A$10:$AQ$100,MATCH(FIXED(T$6,0,TRUE),ES_P2c_0!$A$10:$AQ$10,0),FALSE))</f>
        <v>42.6</v>
      </c>
      <c r="U15" s="232">
        <f>IF(ISNA(VLOOKUP($A15,ES_P2c_0!$A$10:$AQ$100,MATCH(FIXED(U$6,0,TRUE),ES_P2c_0!$A$10:$AQ$10,0),FALSE)),":",VLOOKUP($A15,ES_P2c_0!$A$10:$AQ$100,MATCH(FIXED(U$6,0,TRUE),ES_P2c_0!$A$10:$AQ$10,0),FALSE))</f>
        <v>42.8</v>
      </c>
      <c r="V15" s="232" t="str">
        <f>IF(ISNA(VLOOKUP($A15,ES_P2c_0!$A$10:$AQ$100,MATCH(FIXED(V$6,0,TRUE),ES_P2c_0!$A$10:$AQ$10,0),FALSE)),":",VLOOKUP($A15,ES_P2c_0!$A$10:$AQ$100,MATCH(FIXED(V$6,0,TRUE),ES_P2c_0!$A$10:$AQ$10,0),FALSE))</f>
        <v>:</v>
      </c>
      <c r="W15" s="232" t="str">
        <f>IF(ISNA(VLOOKUP($A15,ES_P2c_0!$A$10:$AQ$100,MATCH(FIXED(W$6,0,TRUE),ES_P2c_0!$A$10:$AQ$10,0),FALSE)),":",VLOOKUP($A15,ES_P2c_0!$A$10:$AQ$100,MATCH(FIXED(W$6,0,TRUE),ES_P2c_0!$A$10:$AQ$10,0),FALSE))</f>
        <v>:</v>
      </c>
    </row>
    <row r="16" spans="1:23">
      <c r="A16" s="230" t="str">
        <f>lookup!Z11</f>
        <v>Estonia</v>
      </c>
      <c r="B16" s="232" t="str">
        <f>VLOOKUP(A16,lookup!$Z$2:$AA$77,2,FALSE)</f>
        <v>Εσθονία</v>
      </c>
      <c r="C16" s="232" t="str">
        <f>IF(ISNA(VLOOKUP($A16,ES_P2c_0!$A$10:$AQ$100,MATCH(FIXED(C$6,0,TRUE),ES_P2c_0!$A$10:$AQ$10,0),FALSE)),":",VLOOKUP($A16,ES_P2c_0!$A$10:$AQ$100,MATCH(FIXED(C$6,0,TRUE),ES_P2c_0!$A$10:$AQ$10,0),FALSE))</f>
        <v>:</v>
      </c>
      <c r="D16" s="232" t="str">
        <f>IF(ISNA(VLOOKUP($A16,ES_P2c_0!$A$10:$AQ$100,MATCH(FIXED(D$6,0,TRUE),ES_P2c_0!$A$10:$AQ$10,0),FALSE)),":",VLOOKUP($A16,ES_P2c_0!$A$10:$AQ$100,MATCH(FIXED(D$6,0,TRUE),ES_P2c_0!$A$10:$AQ$10,0),FALSE))</f>
        <v>:</v>
      </c>
      <c r="E16" s="232" t="str">
        <f>IF(ISNA(VLOOKUP($A16,ES_P2c_0!$A$10:$AQ$100,MATCH(FIXED(E$6,0,TRUE),ES_P2c_0!$A$10:$AQ$10,0),FALSE)),":",VLOOKUP($A16,ES_P2c_0!$A$10:$AQ$100,MATCH(FIXED(E$6,0,TRUE),ES_P2c_0!$A$10:$AQ$10,0),FALSE))</f>
        <v>:</v>
      </c>
      <c r="F16" s="232" t="str">
        <f>IF(ISNA(VLOOKUP($A16,ES_P2c_0!$A$10:$AQ$100,MATCH(FIXED(F$6,0,TRUE),ES_P2c_0!$A$10:$AQ$10,0),FALSE)),":",VLOOKUP($A16,ES_P2c_0!$A$10:$AQ$100,MATCH(FIXED(F$6,0,TRUE),ES_P2c_0!$A$10:$AQ$10,0),FALSE))</f>
        <v>:</v>
      </c>
      <c r="G16" s="232" t="str">
        <f>IF(ISNA(VLOOKUP($A16,ES_P2c_0!$A$10:$AQ$100,MATCH(FIXED(G$6,0,TRUE),ES_P2c_0!$A$10:$AQ$10,0),FALSE)),":",VLOOKUP($A16,ES_P2c_0!$A$10:$AQ$100,MATCH(FIXED(G$6,0,TRUE),ES_P2c_0!$A$10:$AQ$10,0),FALSE))</f>
        <v>:</v>
      </c>
      <c r="H16" s="232">
        <f>IF(ISNA(VLOOKUP($A16,ES_P2c_0!$A$10:$AQ$100,MATCH(FIXED(H$6,0,TRUE),ES_P2c_0!$A$10:$AQ$10,0),FALSE)),":",VLOOKUP($A16,ES_P2c_0!$A$10:$AQ$100,MATCH(FIXED(H$6,0,TRUE),ES_P2c_0!$A$10:$AQ$10,0),FALSE))</f>
        <v>7</v>
      </c>
      <c r="I16" s="232">
        <f>IF(ISNA(VLOOKUP($A16,ES_P2c_0!$A$10:$AQ$100,MATCH(FIXED(I$6,0,TRUE),ES_P2c_0!$A$10:$AQ$10,0),FALSE)),":",VLOOKUP($A16,ES_P2c_0!$A$10:$AQ$100,MATCH(FIXED(I$6,0,TRUE),ES_P2c_0!$A$10:$AQ$10,0),FALSE))</f>
        <v>7.4</v>
      </c>
      <c r="J16" s="232">
        <f>IF(ISNA(VLOOKUP($A16,ES_P2c_0!$A$10:$AQ$100,MATCH(FIXED(J$6,0,TRUE),ES_P2c_0!$A$10:$AQ$10,0),FALSE)),":",VLOOKUP($A16,ES_P2c_0!$A$10:$AQ$100,MATCH(FIXED(J$6,0,TRUE),ES_P2c_0!$A$10:$AQ$10,0),FALSE))</f>
        <v>7.7</v>
      </c>
      <c r="K16" s="232">
        <f>IF(ISNA(VLOOKUP($A16,ES_P2c_0!$A$10:$AQ$100,MATCH(FIXED(K$6,0,TRUE),ES_P2c_0!$A$10:$AQ$10,0),FALSE)),":",VLOOKUP($A16,ES_P2c_0!$A$10:$AQ$100,MATCH(FIXED(K$6,0,TRUE),ES_P2c_0!$A$10:$AQ$10,0),FALSE))</f>
        <v>8.1999999999999993</v>
      </c>
      <c r="L16" s="232">
        <f>IF(ISNA(VLOOKUP($A16,ES_P2c_0!$A$10:$AQ$100,MATCH(FIXED(L$6,0,TRUE),ES_P2c_0!$A$10:$AQ$10,0),FALSE)),":",VLOOKUP($A16,ES_P2c_0!$A$10:$AQ$100,MATCH(FIXED(L$6,0,TRUE),ES_P2c_0!$A$10:$AQ$10,0),FALSE))</f>
        <v>8.6999999999999993</v>
      </c>
      <c r="M16" s="232">
        <f>IF(ISNA(VLOOKUP($A16,ES_P2c_0!$A$10:$AQ$100,MATCH(FIXED(M$6,0,TRUE),ES_P2c_0!$A$10:$AQ$10,0),FALSE)),":",VLOOKUP($A16,ES_P2c_0!$A$10:$AQ$100,MATCH(FIXED(M$6,0,TRUE),ES_P2c_0!$A$10:$AQ$10,0),FALSE))</f>
        <v>9.1999999999999993</v>
      </c>
      <c r="N16" s="232">
        <f>IF(ISNA(VLOOKUP($A16,ES_P2c_0!$A$10:$AQ$100,MATCH(FIXED(N$6,0,TRUE),ES_P2c_0!$A$10:$AQ$10,0),FALSE)),":",VLOOKUP($A16,ES_P2c_0!$A$10:$AQ$100,MATCH(FIXED(N$6,0,TRUE),ES_P2c_0!$A$10:$AQ$10,0),FALSE))</f>
        <v>9.6999999999999993</v>
      </c>
      <c r="O16" s="232">
        <f>IF(ISNA(VLOOKUP($A16,ES_P2c_0!$A$10:$AQ$100,MATCH(FIXED(O$6,0,TRUE),ES_P2c_0!$A$10:$AQ$10,0),FALSE)),":",VLOOKUP($A16,ES_P2c_0!$A$10:$AQ$100,MATCH(FIXED(O$6,0,TRUE),ES_P2c_0!$A$10:$AQ$10,0),FALSE))</f>
        <v>10.3</v>
      </c>
      <c r="P16" s="232">
        <f>IF(ISNA(VLOOKUP($A16,ES_P2c_0!$A$10:$AQ$100,MATCH(FIXED(P$6,0,TRUE),ES_P2c_0!$A$10:$AQ$10,0),FALSE)),":",VLOOKUP($A16,ES_P2c_0!$A$10:$AQ$100,MATCH(FIXED(P$6,0,TRUE),ES_P2c_0!$A$10:$AQ$10,0),FALSE))</f>
        <v>10</v>
      </c>
      <c r="Q16" s="232">
        <f>IF(ISNA(VLOOKUP($A16,ES_P2c_0!$A$10:$AQ$100,MATCH(FIXED(Q$6,0,TRUE),ES_P2c_0!$A$10:$AQ$10,0),FALSE)),":",VLOOKUP($A16,ES_P2c_0!$A$10:$AQ$100,MATCH(FIXED(Q$6,0,TRUE),ES_P2c_0!$A$10:$AQ$10,0),FALSE))</f>
        <v>10.3</v>
      </c>
      <c r="R16" s="232">
        <f>IF(ISNA(VLOOKUP($A16,ES_P2c_0!$A$10:$AQ$100,MATCH(FIXED(R$6,0,TRUE),ES_P2c_0!$A$10:$AQ$10,0),FALSE)),":",VLOOKUP($A16,ES_P2c_0!$A$10:$AQ$100,MATCH(FIXED(R$6,0,TRUE),ES_P2c_0!$A$10:$AQ$10,0),FALSE))</f>
        <v>10.9</v>
      </c>
      <c r="S16" s="232">
        <f>IF(ISNA(VLOOKUP($A16,ES_P2c_0!$A$10:$AQ$100,MATCH(FIXED(S$6,0,TRUE),ES_P2c_0!$A$10:$AQ$10,0),FALSE)),":",VLOOKUP($A16,ES_P2c_0!$A$10:$AQ$100,MATCH(FIXED(S$6,0,TRUE),ES_P2c_0!$A$10:$AQ$10,0),FALSE))</f>
        <v>10.8</v>
      </c>
      <c r="T16" s="232">
        <f>IF(ISNA(VLOOKUP($A16,ES_P2c_0!$A$10:$AQ$100,MATCH(FIXED(T$6,0,TRUE),ES_P2c_0!$A$10:$AQ$10,0),FALSE)),":",VLOOKUP($A16,ES_P2c_0!$A$10:$AQ$100,MATCH(FIXED(T$6,0,TRUE),ES_P2c_0!$A$10:$AQ$10,0),FALSE))</f>
        <v>11.2</v>
      </c>
      <c r="U16" s="232">
        <f>IF(ISNA(VLOOKUP($A16,ES_P2c_0!$A$10:$AQ$100,MATCH(FIXED(U$6,0,TRUE),ES_P2c_0!$A$10:$AQ$10,0),FALSE)),":",VLOOKUP($A16,ES_P2c_0!$A$10:$AQ$100,MATCH(FIXED(U$6,0,TRUE),ES_P2c_0!$A$10:$AQ$10,0),FALSE))</f>
        <v>11.4</v>
      </c>
      <c r="V16" s="232" t="str">
        <f>IF(ISNA(VLOOKUP($A16,ES_P2c_0!$A$10:$AQ$100,MATCH(FIXED(V$6,0,TRUE),ES_P2c_0!$A$10:$AQ$10,0),FALSE)),":",VLOOKUP($A16,ES_P2c_0!$A$10:$AQ$100,MATCH(FIXED(V$6,0,TRUE),ES_P2c_0!$A$10:$AQ$10,0),FALSE))</f>
        <v>:</v>
      </c>
      <c r="W16" s="232" t="str">
        <f>IF(ISNA(VLOOKUP($A16,ES_P2c_0!$A$10:$AQ$100,MATCH(FIXED(W$6,0,TRUE),ES_P2c_0!$A$10:$AQ$10,0),FALSE)),":",VLOOKUP($A16,ES_P2c_0!$A$10:$AQ$100,MATCH(FIXED(W$6,0,TRUE),ES_P2c_0!$A$10:$AQ$10,0),FALSE))</f>
        <v>:</v>
      </c>
    </row>
    <row r="17" spans="1:23">
      <c r="A17" s="230" t="str">
        <f>lookup!Z12</f>
        <v>Ireland</v>
      </c>
      <c r="B17" s="232" t="str">
        <f>VLOOKUP(A17,lookup!$Z$2:$AA$77,2,FALSE)</f>
        <v>Ιρλανδία</v>
      </c>
      <c r="C17" s="232" t="str">
        <f>IF(ISNA(VLOOKUP($A17,ES_P2c_0!$A$10:$AQ$100,MATCH(FIXED(C$6,0,TRUE),ES_P2c_0!$A$10:$AQ$10,0),FALSE)),":",VLOOKUP($A17,ES_P2c_0!$A$10:$AQ$100,MATCH(FIXED(C$6,0,TRUE),ES_P2c_0!$A$10:$AQ$10,0),FALSE))</f>
        <v>:</v>
      </c>
      <c r="D17" s="232" t="str">
        <f>IF(ISNA(VLOOKUP($A17,ES_P2c_0!$A$10:$AQ$100,MATCH(FIXED(D$6,0,TRUE),ES_P2c_0!$A$10:$AQ$10,0),FALSE)),":",VLOOKUP($A17,ES_P2c_0!$A$10:$AQ$100,MATCH(FIXED(D$6,0,TRUE),ES_P2c_0!$A$10:$AQ$10,0),FALSE))</f>
        <v>:</v>
      </c>
      <c r="E17" s="232" t="str">
        <f>IF(ISNA(VLOOKUP($A17,ES_P2c_0!$A$10:$AQ$100,MATCH(FIXED(E$6,0,TRUE),ES_P2c_0!$A$10:$AQ$10,0),FALSE)),":",VLOOKUP($A17,ES_P2c_0!$A$10:$AQ$100,MATCH(FIXED(E$6,0,TRUE),ES_P2c_0!$A$10:$AQ$10,0),FALSE))</f>
        <v>:</v>
      </c>
      <c r="F17" s="232">
        <f>IF(ISNA(VLOOKUP($A17,ES_P2c_0!$A$10:$AQ$100,MATCH(FIXED(F$6,0,TRUE),ES_P2c_0!$A$10:$AQ$10,0),FALSE)),":",VLOOKUP($A17,ES_P2c_0!$A$10:$AQ$100,MATCH(FIXED(F$6,0,TRUE),ES_P2c_0!$A$10:$AQ$10,0),FALSE))</f>
        <v>35.1</v>
      </c>
      <c r="G17" s="232">
        <f>IF(ISNA(VLOOKUP($A17,ES_P2c_0!$A$10:$AQ$100,MATCH(FIXED(G$6,0,TRUE),ES_P2c_0!$A$10:$AQ$10,0),FALSE)),":",VLOOKUP($A17,ES_P2c_0!$A$10:$AQ$100,MATCH(FIXED(G$6,0,TRUE),ES_P2c_0!$A$10:$AQ$10,0),FALSE))</f>
        <v>36.799999999999997</v>
      </c>
      <c r="H17" s="232">
        <f>IF(ISNA(VLOOKUP($A17,ES_P2c_0!$A$10:$AQ$100,MATCH(FIXED(H$6,0,TRUE),ES_P2c_0!$A$10:$AQ$10,0),FALSE)),":",VLOOKUP($A17,ES_P2c_0!$A$10:$AQ$100,MATCH(FIXED(H$6,0,TRUE),ES_P2c_0!$A$10:$AQ$10,0),FALSE))</f>
        <v>39.200000000000003</v>
      </c>
      <c r="I17" s="232">
        <f>IF(ISNA(VLOOKUP($A17,ES_P2c_0!$A$10:$AQ$100,MATCH(FIXED(I$6,0,TRUE),ES_P2c_0!$A$10:$AQ$10,0),FALSE)),":",VLOOKUP($A17,ES_P2c_0!$A$10:$AQ$100,MATCH(FIXED(I$6,0,TRUE),ES_P2c_0!$A$10:$AQ$10,0),FALSE))</f>
        <v>40.1</v>
      </c>
      <c r="J17" s="232">
        <f>IF(ISNA(VLOOKUP($A17,ES_P2c_0!$A$10:$AQ$100,MATCH(FIXED(J$6,0,TRUE),ES_P2c_0!$A$10:$AQ$10,0),FALSE)),":",VLOOKUP($A17,ES_P2c_0!$A$10:$AQ$100,MATCH(FIXED(J$6,0,TRUE),ES_P2c_0!$A$10:$AQ$10,0),FALSE))</f>
        <v>42</v>
      </c>
      <c r="K17" s="232">
        <f>IF(ISNA(VLOOKUP($A17,ES_P2c_0!$A$10:$AQ$100,MATCH(FIXED(K$6,0,TRUE),ES_P2c_0!$A$10:$AQ$10,0),FALSE)),":",VLOOKUP($A17,ES_P2c_0!$A$10:$AQ$100,MATCH(FIXED(K$6,0,TRUE),ES_P2c_0!$A$10:$AQ$10,0),FALSE))</f>
        <v>43.2</v>
      </c>
      <c r="L17" s="232">
        <f>IF(ISNA(VLOOKUP($A17,ES_P2c_0!$A$10:$AQ$100,MATCH(FIXED(L$6,0,TRUE),ES_P2c_0!$A$10:$AQ$10,0),FALSE)),":",VLOOKUP($A17,ES_P2c_0!$A$10:$AQ$100,MATCH(FIXED(L$6,0,TRUE),ES_P2c_0!$A$10:$AQ$10,0),FALSE))</f>
        <v>43.8</v>
      </c>
      <c r="M17" s="232">
        <f>IF(ISNA(VLOOKUP($A17,ES_P2c_0!$A$10:$AQ$100,MATCH(FIXED(M$6,0,TRUE),ES_P2c_0!$A$10:$AQ$10,0),FALSE)),":",VLOOKUP($A17,ES_P2c_0!$A$10:$AQ$100,MATCH(FIXED(M$6,0,TRUE),ES_P2c_0!$A$10:$AQ$10,0),FALSE))</f>
        <v>44.1</v>
      </c>
      <c r="N17" s="232">
        <f>IF(ISNA(VLOOKUP($A17,ES_P2c_0!$A$10:$AQ$100,MATCH(FIXED(N$6,0,TRUE),ES_P2c_0!$A$10:$AQ$10,0),FALSE)),":",VLOOKUP($A17,ES_P2c_0!$A$10:$AQ$100,MATCH(FIXED(N$6,0,TRUE),ES_P2c_0!$A$10:$AQ$10,0),FALSE))</f>
        <v>44.6</v>
      </c>
      <c r="O17" s="232">
        <f>IF(ISNA(VLOOKUP($A17,ES_P2c_0!$A$10:$AQ$100,MATCH(FIXED(O$6,0,TRUE),ES_P2c_0!$A$10:$AQ$10,0),FALSE)),":",VLOOKUP($A17,ES_P2c_0!$A$10:$AQ$100,MATCH(FIXED(O$6,0,TRUE),ES_P2c_0!$A$10:$AQ$10,0),FALSE))</f>
        <v>45.1</v>
      </c>
      <c r="P17" s="232">
        <f>IF(ISNA(VLOOKUP($A17,ES_P2c_0!$A$10:$AQ$100,MATCH(FIXED(P$6,0,TRUE),ES_P2c_0!$A$10:$AQ$10,0),FALSE)),":",VLOOKUP($A17,ES_P2c_0!$A$10:$AQ$100,MATCH(FIXED(P$6,0,TRUE),ES_P2c_0!$A$10:$AQ$10,0),FALSE))</f>
        <v>45</v>
      </c>
      <c r="Q17" s="232">
        <f>IF(ISNA(VLOOKUP($A17,ES_P2c_0!$A$10:$AQ$100,MATCH(FIXED(Q$6,0,TRUE),ES_P2c_0!$A$10:$AQ$10,0),FALSE)),":",VLOOKUP($A17,ES_P2c_0!$A$10:$AQ$100,MATCH(FIXED(Q$6,0,TRUE),ES_P2c_0!$A$10:$AQ$10,0),FALSE))</f>
        <v>46.5</v>
      </c>
      <c r="R17" s="232">
        <f>IF(ISNA(VLOOKUP($A17,ES_P2c_0!$A$10:$AQ$100,MATCH(FIXED(R$6,0,TRUE),ES_P2c_0!$A$10:$AQ$10,0),FALSE)),":",VLOOKUP($A17,ES_P2c_0!$A$10:$AQ$100,MATCH(FIXED(R$6,0,TRUE),ES_P2c_0!$A$10:$AQ$10,0),FALSE))</f>
        <v>48.2</v>
      </c>
      <c r="S17" s="232">
        <f>IF(ISNA(VLOOKUP($A17,ES_P2c_0!$A$10:$AQ$100,MATCH(FIXED(S$6,0,TRUE),ES_P2c_0!$A$10:$AQ$10,0),FALSE)),":",VLOOKUP($A17,ES_P2c_0!$A$10:$AQ$100,MATCH(FIXED(S$6,0,TRUE),ES_P2c_0!$A$10:$AQ$10,0),FALSE))</f>
        <v>50.1</v>
      </c>
      <c r="T17" s="232">
        <f>IF(ISNA(VLOOKUP($A17,ES_P2c_0!$A$10:$AQ$100,MATCH(FIXED(T$6,0,TRUE),ES_P2c_0!$A$10:$AQ$10,0),FALSE)),":",VLOOKUP($A17,ES_P2c_0!$A$10:$AQ$100,MATCH(FIXED(T$6,0,TRUE),ES_P2c_0!$A$10:$AQ$10,0),FALSE))</f>
        <v>50.4</v>
      </c>
      <c r="U17" s="232">
        <f>IF(ISNA(VLOOKUP($A17,ES_P2c_0!$A$10:$AQ$100,MATCH(FIXED(U$6,0,TRUE),ES_P2c_0!$A$10:$AQ$10,0),FALSE)),":",VLOOKUP($A17,ES_P2c_0!$A$10:$AQ$100,MATCH(FIXED(U$6,0,TRUE),ES_P2c_0!$A$10:$AQ$10,0),FALSE))</f>
        <v>48.8</v>
      </c>
      <c r="V17" s="232" t="str">
        <f>IF(ISNA(VLOOKUP($A17,ES_P2c_0!$A$10:$AQ$100,MATCH(FIXED(V$6,0,TRUE),ES_P2c_0!$A$10:$AQ$10,0),FALSE)),":",VLOOKUP($A17,ES_P2c_0!$A$10:$AQ$100,MATCH(FIXED(V$6,0,TRUE),ES_P2c_0!$A$10:$AQ$10,0),FALSE))</f>
        <v>:</v>
      </c>
      <c r="W17" s="232" t="str">
        <f>IF(ISNA(VLOOKUP($A17,ES_P2c_0!$A$10:$AQ$100,MATCH(FIXED(W$6,0,TRUE),ES_P2c_0!$A$10:$AQ$10,0),FALSE)),":",VLOOKUP($A17,ES_P2c_0!$A$10:$AQ$100,MATCH(FIXED(W$6,0,TRUE),ES_P2c_0!$A$10:$AQ$10,0),FALSE))</f>
        <v>:</v>
      </c>
    </row>
    <row r="18" spans="1:23">
      <c r="A18" s="230" t="str">
        <f>lookup!Z13</f>
        <v>Greece</v>
      </c>
      <c r="B18" s="232" t="str">
        <f>VLOOKUP(A18,lookup!$Z$2:$AA$77,2,FALSE)</f>
        <v>Ελλάδα</v>
      </c>
      <c r="C18" s="232" t="str">
        <f>IF(ISNA(VLOOKUP($A18,ES_P2c_0!$A$10:$AQ$100,MATCH(FIXED(C$6,0,TRUE),ES_P2c_0!$A$10:$AQ$10,0),FALSE)),":",VLOOKUP($A18,ES_P2c_0!$A$10:$AQ$100,MATCH(FIXED(C$6,0,TRUE),ES_P2c_0!$A$10:$AQ$10,0),FALSE))</f>
        <v>:</v>
      </c>
      <c r="D18" s="232" t="str">
        <f>IF(ISNA(VLOOKUP($A18,ES_P2c_0!$A$10:$AQ$100,MATCH(FIXED(D$6,0,TRUE),ES_P2c_0!$A$10:$AQ$10,0),FALSE)),":",VLOOKUP($A18,ES_P2c_0!$A$10:$AQ$100,MATCH(FIXED(D$6,0,TRUE),ES_P2c_0!$A$10:$AQ$10,0),FALSE))</f>
        <v>:</v>
      </c>
      <c r="E18" s="232" t="str">
        <f>IF(ISNA(VLOOKUP($A18,ES_P2c_0!$A$10:$AQ$100,MATCH(FIXED(E$6,0,TRUE),ES_P2c_0!$A$10:$AQ$10,0),FALSE)),":",VLOOKUP($A18,ES_P2c_0!$A$10:$AQ$100,MATCH(FIXED(E$6,0,TRUE),ES_P2c_0!$A$10:$AQ$10,0),FALSE))</f>
        <v>:</v>
      </c>
      <c r="F18" s="232" t="str">
        <f>IF(ISNA(VLOOKUP($A18,ES_P2c_0!$A$10:$AQ$100,MATCH(FIXED(F$6,0,TRUE),ES_P2c_0!$A$10:$AQ$10,0),FALSE)),":",VLOOKUP($A18,ES_P2c_0!$A$10:$AQ$100,MATCH(FIXED(F$6,0,TRUE),ES_P2c_0!$A$10:$AQ$10,0),FALSE))</f>
        <v>:</v>
      </c>
      <c r="G18" s="232" t="str">
        <f>IF(ISNA(VLOOKUP($A18,ES_P2c_0!$A$10:$AQ$100,MATCH(FIXED(G$6,0,TRUE),ES_P2c_0!$A$10:$AQ$10,0),FALSE)),":",VLOOKUP($A18,ES_P2c_0!$A$10:$AQ$100,MATCH(FIXED(G$6,0,TRUE),ES_P2c_0!$A$10:$AQ$10,0),FALSE))</f>
        <v>:</v>
      </c>
      <c r="H18" s="232">
        <f>IF(ISNA(VLOOKUP($A18,ES_P2c_0!$A$10:$AQ$100,MATCH(FIXED(H$6,0,TRUE),ES_P2c_0!$A$10:$AQ$10,0),FALSE)),":",VLOOKUP($A18,ES_P2c_0!$A$10:$AQ$100,MATCH(FIXED(H$6,0,TRUE),ES_P2c_0!$A$10:$AQ$10,0),FALSE))</f>
        <v>17.600000000000001</v>
      </c>
      <c r="I18" s="232">
        <f>IF(ISNA(VLOOKUP($A18,ES_P2c_0!$A$10:$AQ$100,MATCH(FIXED(I$6,0,TRUE),ES_P2c_0!$A$10:$AQ$10,0),FALSE)),":",VLOOKUP($A18,ES_P2c_0!$A$10:$AQ$100,MATCH(FIXED(I$6,0,TRUE),ES_P2c_0!$A$10:$AQ$10,0),FALSE))</f>
        <v>18.3</v>
      </c>
      <c r="J18" s="232">
        <f>IF(ISNA(VLOOKUP($A18,ES_P2c_0!$A$10:$AQ$100,MATCH(FIXED(J$6,0,TRUE),ES_P2c_0!$A$10:$AQ$10,0),FALSE)),":",VLOOKUP($A18,ES_P2c_0!$A$10:$AQ$100,MATCH(FIXED(J$6,0,TRUE),ES_P2c_0!$A$10:$AQ$10,0),FALSE))</f>
        <v>18.600000000000001</v>
      </c>
      <c r="K18" s="232">
        <f>IF(ISNA(VLOOKUP($A18,ES_P2c_0!$A$10:$AQ$100,MATCH(FIXED(K$6,0,TRUE),ES_P2c_0!$A$10:$AQ$10,0),FALSE)),":",VLOOKUP($A18,ES_P2c_0!$A$10:$AQ$100,MATCH(FIXED(K$6,0,TRUE),ES_P2c_0!$A$10:$AQ$10,0),FALSE))</f>
        <v>19.5</v>
      </c>
      <c r="L18" s="232">
        <f>IF(ISNA(VLOOKUP($A18,ES_P2c_0!$A$10:$AQ$100,MATCH(FIXED(L$6,0,TRUE),ES_P2c_0!$A$10:$AQ$10,0),FALSE)),":",VLOOKUP($A18,ES_P2c_0!$A$10:$AQ$100,MATCH(FIXED(L$6,0,TRUE),ES_P2c_0!$A$10:$AQ$10,0),FALSE))</f>
        <v>20.100000000000001</v>
      </c>
      <c r="M18" s="232">
        <f>IF(ISNA(VLOOKUP($A18,ES_P2c_0!$A$10:$AQ$100,MATCH(FIXED(M$6,0,TRUE),ES_P2c_0!$A$10:$AQ$10,0),FALSE)),":",VLOOKUP($A18,ES_P2c_0!$A$10:$AQ$100,MATCH(FIXED(M$6,0,TRUE),ES_P2c_0!$A$10:$AQ$10,0),FALSE))</f>
        <v>19.8</v>
      </c>
      <c r="N18" s="232">
        <f>IF(ISNA(VLOOKUP($A18,ES_P2c_0!$A$10:$AQ$100,MATCH(FIXED(N$6,0,TRUE),ES_P2c_0!$A$10:$AQ$10,0),FALSE)),":",VLOOKUP($A18,ES_P2c_0!$A$10:$AQ$100,MATCH(FIXED(N$6,0,TRUE),ES_P2c_0!$A$10:$AQ$10,0),FALSE))</f>
        <v>20.8</v>
      </c>
      <c r="O18" s="232">
        <f>IF(ISNA(VLOOKUP($A18,ES_P2c_0!$A$10:$AQ$100,MATCH(FIXED(O$6,0,TRUE),ES_P2c_0!$A$10:$AQ$10,0),FALSE)),":",VLOOKUP($A18,ES_P2c_0!$A$10:$AQ$100,MATCH(FIXED(O$6,0,TRUE),ES_P2c_0!$A$10:$AQ$10,0),FALSE))</f>
        <v>21.5</v>
      </c>
      <c r="P18" s="232">
        <f>IF(ISNA(VLOOKUP($A18,ES_P2c_0!$A$10:$AQ$100,MATCH(FIXED(P$6,0,TRUE),ES_P2c_0!$A$10:$AQ$10,0),FALSE)),":",VLOOKUP($A18,ES_P2c_0!$A$10:$AQ$100,MATCH(FIXED(P$6,0,TRUE),ES_P2c_0!$A$10:$AQ$10,0),FALSE))</f>
        <v>22.2</v>
      </c>
      <c r="Q18" s="232">
        <f>IF(ISNA(VLOOKUP($A18,ES_P2c_0!$A$10:$AQ$100,MATCH(FIXED(Q$6,0,TRUE),ES_P2c_0!$A$10:$AQ$10,0),FALSE)),":",VLOOKUP($A18,ES_P2c_0!$A$10:$AQ$100,MATCH(FIXED(Q$6,0,TRUE),ES_P2c_0!$A$10:$AQ$10,0),FALSE))</f>
        <v>21.1</v>
      </c>
      <c r="R18" s="232">
        <f>IF(ISNA(VLOOKUP($A18,ES_P2c_0!$A$10:$AQ$100,MATCH(FIXED(R$6,0,TRUE),ES_P2c_0!$A$10:$AQ$10,0),FALSE)),":",VLOOKUP($A18,ES_P2c_0!$A$10:$AQ$100,MATCH(FIXED(R$6,0,TRUE),ES_P2c_0!$A$10:$AQ$10,0),FALSE))</f>
        <v>20.399999999999999</v>
      </c>
      <c r="S18" s="232">
        <f>IF(ISNA(VLOOKUP($A18,ES_P2c_0!$A$10:$AQ$100,MATCH(FIXED(S$6,0,TRUE),ES_P2c_0!$A$10:$AQ$10,0),FALSE)),":",VLOOKUP($A18,ES_P2c_0!$A$10:$AQ$100,MATCH(FIXED(S$6,0,TRUE),ES_P2c_0!$A$10:$AQ$10,0),FALSE))</f>
        <v>19.899999999999999</v>
      </c>
      <c r="T18" s="232">
        <f>IF(ISNA(VLOOKUP($A18,ES_P2c_0!$A$10:$AQ$100,MATCH(FIXED(T$6,0,TRUE),ES_P2c_0!$A$10:$AQ$10,0),FALSE)),":",VLOOKUP($A18,ES_P2c_0!$A$10:$AQ$100,MATCH(FIXED(T$6,0,TRUE),ES_P2c_0!$A$10:$AQ$10,0),FALSE))</f>
        <v>20.2</v>
      </c>
      <c r="U18" s="232">
        <f>IF(ISNA(VLOOKUP($A18,ES_P2c_0!$A$10:$AQ$100,MATCH(FIXED(U$6,0,TRUE),ES_P2c_0!$A$10:$AQ$10,0),FALSE)),":",VLOOKUP($A18,ES_P2c_0!$A$10:$AQ$100,MATCH(FIXED(U$6,0,TRUE),ES_P2c_0!$A$10:$AQ$10,0),FALSE))</f>
        <v>20.2</v>
      </c>
      <c r="V18" s="232" t="str">
        <f>IF(ISNA(VLOOKUP($A18,ES_P2c_0!$A$10:$AQ$100,MATCH(FIXED(V$6,0,TRUE),ES_P2c_0!$A$10:$AQ$10,0),FALSE)),":",VLOOKUP($A18,ES_P2c_0!$A$10:$AQ$100,MATCH(FIXED(V$6,0,TRUE),ES_P2c_0!$A$10:$AQ$10,0),FALSE))</f>
        <v>:</v>
      </c>
      <c r="W18" s="232" t="str">
        <f>IF(ISNA(VLOOKUP($A18,ES_P2c_0!$A$10:$AQ$100,MATCH(FIXED(W$6,0,TRUE),ES_P2c_0!$A$10:$AQ$10,0),FALSE)),":",VLOOKUP($A18,ES_P2c_0!$A$10:$AQ$100,MATCH(FIXED(W$6,0,TRUE),ES_P2c_0!$A$10:$AQ$10,0),FALSE))</f>
        <v>:</v>
      </c>
    </row>
    <row r="19" spans="1:23">
      <c r="A19" s="230" t="str">
        <f>lookup!Z14</f>
        <v>Spain</v>
      </c>
      <c r="B19" s="232" t="str">
        <f>VLOOKUP(A19,lookup!$Z$2:$AA$77,2,FALSE)</f>
        <v>Ισπανία</v>
      </c>
      <c r="C19" s="232">
        <f>IF(ISNA(VLOOKUP($A19,ES_P2c_0!$A$10:$AQ$100,MATCH(FIXED(C$6,0,TRUE),ES_P2c_0!$A$10:$AQ$10,0),FALSE)),":",VLOOKUP($A19,ES_P2c_0!$A$10:$AQ$100,MATCH(FIXED(C$6,0,TRUE),ES_P2c_0!$A$10:$AQ$10,0),FALSE))</f>
        <v>26.9</v>
      </c>
      <c r="D19" s="232">
        <f>IF(ISNA(VLOOKUP($A19,ES_P2c_0!$A$10:$AQ$100,MATCH(FIXED(D$6,0,TRUE),ES_P2c_0!$A$10:$AQ$10,0),FALSE)),":",VLOOKUP($A19,ES_P2c_0!$A$10:$AQ$100,MATCH(FIXED(D$6,0,TRUE),ES_P2c_0!$A$10:$AQ$10,0),FALSE))</f>
        <v>27.2</v>
      </c>
      <c r="E19" s="232">
        <f>IF(ISNA(VLOOKUP($A19,ES_P2c_0!$A$10:$AQ$100,MATCH(FIXED(E$6,0,TRUE),ES_P2c_0!$A$10:$AQ$10,0),FALSE)),":",VLOOKUP($A19,ES_P2c_0!$A$10:$AQ$100,MATCH(FIXED(E$6,0,TRUE),ES_P2c_0!$A$10:$AQ$10,0),FALSE))</f>
        <v>27.3</v>
      </c>
      <c r="F19" s="232">
        <f>IF(ISNA(VLOOKUP($A19,ES_P2c_0!$A$10:$AQ$100,MATCH(FIXED(F$6,0,TRUE),ES_P2c_0!$A$10:$AQ$10,0),FALSE)),":",VLOOKUP($A19,ES_P2c_0!$A$10:$AQ$100,MATCH(FIXED(F$6,0,TRUE),ES_P2c_0!$A$10:$AQ$10,0),FALSE))</f>
        <v>27.2</v>
      </c>
      <c r="G19" s="232">
        <f>IF(ISNA(VLOOKUP($A19,ES_P2c_0!$A$10:$AQ$100,MATCH(FIXED(G$6,0,TRUE),ES_P2c_0!$A$10:$AQ$10,0),FALSE)),":",VLOOKUP($A19,ES_P2c_0!$A$10:$AQ$100,MATCH(FIXED(G$6,0,TRUE),ES_P2c_0!$A$10:$AQ$10,0),FALSE))</f>
        <v>27.3</v>
      </c>
      <c r="H19" s="232">
        <f>IF(ISNA(VLOOKUP($A19,ES_P2c_0!$A$10:$AQ$100,MATCH(FIXED(H$6,0,TRUE),ES_P2c_0!$A$10:$AQ$10,0),FALSE)),":",VLOOKUP($A19,ES_P2c_0!$A$10:$AQ$100,MATCH(FIXED(H$6,0,TRUE),ES_P2c_0!$A$10:$AQ$10,0),FALSE))</f>
        <v>27.3</v>
      </c>
      <c r="I19" s="232">
        <f>IF(ISNA(VLOOKUP($A19,ES_P2c_0!$A$10:$AQ$100,MATCH(FIXED(I$6,0,TRUE),ES_P2c_0!$A$10:$AQ$10,0),FALSE)),":",VLOOKUP($A19,ES_P2c_0!$A$10:$AQ$100,MATCH(FIXED(I$6,0,TRUE),ES_P2c_0!$A$10:$AQ$10,0),FALSE))</f>
        <v>27.3</v>
      </c>
      <c r="J19" s="232">
        <f>IF(ISNA(VLOOKUP($A19,ES_P2c_0!$A$10:$AQ$100,MATCH(FIXED(J$6,0,TRUE),ES_P2c_0!$A$10:$AQ$10,0),FALSE)),":",VLOOKUP($A19,ES_P2c_0!$A$10:$AQ$100,MATCH(FIXED(J$6,0,TRUE),ES_P2c_0!$A$10:$AQ$10,0),FALSE))</f>
        <v>27.4</v>
      </c>
      <c r="K19" s="232">
        <f>IF(ISNA(VLOOKUP($A19,ES_P2c_0!$A$10:$AQ$100,MATCH(FIXED(K$6,0,TRUE),ES_P2c_0!$A$10:$AQ$10,0),FALSE)),":",VLOOKUP($A19,ES_P2c_0!$A$10:$AQ$100,MATCH(FIXED(K$6,0,TRUE),ES_P2c_0!$A$10:$AQ$10,0),FALSE))</f>
        <v>27.6</v>
      </c>
      <c r="L19" s="232">
        <f>IF(ISNA(VLOOKUP($A19,ES_P2c_0!$A$10:$AQ$100,MATCH(FIXED(L$6,0,TRUE),ES_P2c_0!$A$10:$AQ$10,0),FALSE)),":",VLOOKUP($A19,ES_P2c_0!$A$10:$AQ$100,MATCH(FIXED(L$6,0,TRUE),ES_P2c_0!$A$10:$AQ$10,0),FALSE))</f>
        <v>27.7</v>
      </c>
      <c r="M19" s="232">
        <f>IF(ISNA(VLOOKUP($A19,ES_P2c_0!$A$10:$AQ$100,MATCH(FIXED(M$6,0,TRUE),ES_P2c_0!$A$10:$AQ$10,0),FALSE)),":",VLOOKUP($A19,ES_P2c_0!$A$10:$AQ$100,MATCH(FIXED(M$6,0,TRUE),ES_P2c_0!$A$10:$AQ$10,0),FALSE))</f>
        <v>27.9</v>
      </c>
      <c r="N19" s="232">
        <f>IF(ISNA(VLOOKUP($A19,ES_P2c_0!$A$10:$AQ$100,MATCH(FIXED(N$6,0,TRUE),ES_P2c_0!$A$10:$AQ$10,0),FALSE)),":",VLOOKUP($A19,ES_P2c_0!$A$10:$AQ$100,MATCH(FIXED(N$6,0,TRUE),ES_P2c_0!$A$10:$AQ$10,0),FALSE))</f>
        <v>28.1</v>
      </c>
      <c r="O19" s="232">
        <f>IF(ISNA(VLOOKUP($A19,ES_P2c_0!$A$10:$AQ$100,MATCH(FIXED(O$6,0,TRUE),ES_P2c_0!$A$10:$AQ$10,0),FALSE)),":",VLOOKUP($A19,ES_P2c_0!$A$10:$AQ$100,MATCH(FIXED(O$6,0,TRUE),ES_P2c_0!$A$10:$AQ$10,0),FALSE))</f>
        <v>28.5</v>
      </c>
      <c r="P19" s="232">
        <f>IF(ISNA(VLOOKUP($A19,ES_P2c_0!$A$10:$AQ$100,MATCH(FIXED(P$6,0,TRUE),ES_P2c_0!$A$10:$AQ$10,0),FALSE)),":",VLOOKUP($A19,ES_P2c_0!$A$10:$AQ$100,MATCH(FIXED(P$6,0,TRUE),ES_P2c_0!$A$10:$AQ$10,0),FALSE))</f>
        <v>28.7</v>
      </c>
      <c r="Q19" s="232">
        <f>IF(ISNA(VLOOKUP($A19,ES_P2c_0!$A$10:$AQ$100,MATCH(FIXED(Q$6,0,TRUE),ES_P2c_0!$A$10:$AQ$10,0),FALSE)),":",VLOOKUP($A19,ES_P2c_0!$A$10:$AQ$100,MATCH(FIXED(Q$6,0,TRUE),ES_P2c_0!$A$10:$AQ$10,0),FALSE))</f>
        <v>29.4</v>
      </c>
      <c r="R19" s="232">
        <f>IF(ISNA(VLOOKUP($A19,ES_P2c_0!$A$10:$AQ$100,MATCH(FIXED(R$6,0,TRUE),ES_P2c_0!$A$10:$AQ$10,0),FALSE)),":",VLOOKUP($A19,ES_P2c_0!$A$10:$AQ$100,MATCH(FIXED(R$6,0,TRUE),ES_P2c_0!$A$10:$AQ$10,0),FALSE))</f>
        <v>30</v>
      </c>
      <c r="S19" s="232">
        <f>IF(ISNA(VLOOKUP($A19,ES_P2c_0!$A$10:$AQ$100,MATCH(FIXED(S$6,0,TRUE),ES_P2c_0!$A$10:$AQ$10,0),FALSE)),":",VLOOKUP($A19,ES_P2c_0!$A$10:$AQ$100,MATCH(FIXED(S$6,0,TRUE),ES_P2c_0!$A$10:$AQ$10,0),FALSE))</f>
        <v>30.4</v>
      </c>
      <c r="T19" s="232">
        <f>IF(ISNA(VLOOKUP($A19,ES_P2c_0!$A$10:$AQ$100,MATCH(FIXED(T$6,0,TRUE),ES_P2c_0!$A$10:$AQ$10,0),FALSE)),":",VLOOKUP($A19,ES_P2c_0!$A$10:$AQ$100,MATCH(FIXED(T$6,0,TRUE),ES_P2c_0!$A$10:$AQ$10,0),FALSE))</f>
        <v>31.5</v>
      </c>
      <c r="U19" s="232">
        <f>IF(ISNA(VLOOKUP($A19,ES_P2c_0!$A$10:$AQ$100,MATCH(FIXED(U$6,0,TRUE),ES_P2c_0!$A$10:$AQ$10,0),FALSE)),":",VLOOKUP($A19,ES_P2c_0!$A$10:$AQ$100,MATCH(FIXED(U$6,0,TRUE),ES_P2c_0!$A$10:$AQ$10,0),FALSE))</f>
        <v>32.1</v>
      </c>
      <c r="V19" s="232" t="str">
        <f>IF(ISNA(VLOOKUP($A19,ES_P2c_0!$A$10:$AQ$100,MATCH(FIXED(V$6,0,TRUE),ES_P2c_0!$A$10:$AQ$10,0),FALSE)),":",VLOOKUP($A19,ES_P2c_0!$A$10:$AQ$100,MATCH(FIXED(V$6,0,TRUE),ES_P2c_0!$A$10:$AQ$10,0),FALSE))</f>
        <v>:</v>
      </c>
      <c r="W19" s="232" t="str">
        <f>IF(ISNA(VLOOKUP($A19,ES_P2c_0!$A$10:$AQ$100,MATCH(FIXED(W$6,0,TRUE),ES_P2c_0!$A$10:$AQ$10,0),FALSE)),":",VLOOKUP($A19,ES_P2c_0!$A$10:$AQ$100,MATCH(FIXED(W$6,0,TRUE),ES_P2c_0!$A$10:$AQ$10,0),FALSE))</f>
        <v>:</v>
      </c>
    </row>
    <row r="20" spans="1:23">
      <c r="A20" s="230" t="str">
        <f>lookup!Z15</f>
        <v>France</v>
      </c>
      <c r="B20" s="232" t="str">
        <f>VLOOKUP(A20,lookup!$Z$2:$AA$77,2,FALSE)</f>
        <v>Γαλλία</v>
      </c>
      <c r="C20" s="232">
        <f>IF(ISNA(VLOOKUP($A20,ES_P2c_0!$A$10:$AQ$100,MATCH(FIXED(C$6,0,TRUE),ES_P2c_0!$A$10:$AQ$10,0),FALSE)),":",VLOOKUP($A20,ES_P2c_0!$A$10:$AQ$100,MATCH(FIXED(C$6,0,TRUE),ES_P2c_0!$A$10:$AQ$10,0),FALSE))</f>
        <v>36.9</v>
      </c>
      <c r="D20" s="232">
        <f>IF(ISNA(VLOOKUP($A20,ES_P2c_0!$A$10:$AQ$100,MATCH(FIXED(D$6,0,TRUE),ES_P2c_0!$A$10:$AQ$10,0),FALSE)),":",VLOOKUP($A20,ES_P2c_0!$A$10:$AQ$100,MATCH(FIXED(D$6,0,TRUE),ES_P2c_0!$A$10:$AQ$10,0),FALSE))</f>
        <v>37</v>
      </c>
      <c r="E20" s="232">
        <f>IF(ISNA(VLOOKUP($A20,ES_P2c_0!$A$10:$AQ$100,MATCH(FIXED(E$6,0,TRUE),ES_P2c_0!$A$10:$AQ$10,0),FALSE)),":",VLOOKUP($A20,ES_P2c_0!$A$10:$AQ$100,MATCH(FIXED(E$6,0,TRUE),ES_P2c_0!$A$10:$AQ$10,0),FALSE))</f>
        <v>37.799999999999997</v>
      </c>
      <c r="F20" s="232">
        <f>IF(ISNA(VLOOKUP($A20,ES_P2c_0!$A$10:$AQ$100,MATCH(FIXED(F$6,0,TRUE),ES_P2c_0!$A$10:$AQ$10,0),FALSE)),":",VLOOKUP($A20,ES_P2c_0!$A$10:$AQ$100,MATCH(FIXED(F$6,0,TRUE),ES_P2c_0!$A$10:$AQ$10,0),FALSE))</f>
        <v>38.700000000000003</v>
      </c>
      <c r="G20" s="232">
        <f>IF(ISNA(VLOOKUP($A20,ES_P2c_0!$A$10:$AQ$100,MATCH(FIXED(G$6,0,TRUE),ES_P2c_0!$A$10:$AQ$10,0),FALSE)),":",VLOOKUP($A20,ES_P2c_0!$A$10:$AQ$100,MATCH(FIXED(G$6,0,TRUE),ES_P2c_0!$A$10:$AQ$10,0),FALSE))</f>
        <v>39.299999999999997</v>
      </c>
      <c r="H20" s="232">
        <f>IF(ISNA(VLOOKUP($A20,ES_P2c_0!$A$10:$AQ$100,MATCH(FIXED(H$6,0,TRUE),ES_P2c_0!$A$10:$AQ$10,0),FALSE)),":",VLOOKUP($A20,ES_P2c_0!$A$10:$AQ$100,MATCH(FIXED(H$6,0,TRUE),ES_P2c_0!$A$10:$AQ$10,0),FALSE))</f>
        <v>40.700000000000003</v>
      </c>
      <c r="I20" s="232">
        <f>IF(ISNA(VLOOKUP($A20,ES_P2c_0!$A$10:$AQ$100,MATCH(FIXED(I$6,0,TRUE),ES_P2c_0!$A$10:$AQ$10,0),FALSE)),":",VLOOKUP($A20,ES_P2c_0!$A$10:$AQ$100,MATCH(FIXED(I$6,0,TRUE),ES_P2c_0!$A$10:$AQ$10,0),FALSE))</f>
        <v>41.1</v>
      </c>
      <c r="J20" s="232">
        <f>IF(ISNA(VLOOKUP($A20,ES_P2c_0!$A$10:$AQ$100,MATCH(FIXED(J$6,0,TRUE),ES_P2c_0!$A$10:$AQ$10,0),FALSE)),":",VLOOKUP($A20,ES_P2c_0!$A$10:$AQ$100,MATCH(FIXED(J$6,0,TRUE),ES_P2c_0!$A$10:$AQ$10,0),FALSE))</f>
        <v>42.3</v>
      </c>
      <c r="K20" s="232">
        <f>IF(ISNA(VLOOKUP($A20,ES_P2c_0!$A$10:$AQ$100,MATCH(FIXED(K$6,0,TRUE),ES_P2c_0!$A$10:$AQ$10,0),FALSE)),":",VLOOKUP($A20,ES_P2c_0!$A$10:$AQ$100,MATCH(FIXED(K$6,0,TRUE),ES_P2c_0!$A$10:$AQ$10,0),FALSE))</f>
        <v>42.7</v>
      </c>
      <c r="L20" s="232">
        <f>IF(ISNA(VLOOKUP($A20,ES_P2c_0!$A$10:$AQ$100,MATCH(FIXED(L$6,0,TRUE),ES_P2c_0!$A$10:$AQ$10,0),FALSE)),":",VLOOKUP($A20,ES_P2c_0!$A$10:$AQ$100,MATCH(FIXED(L$6,0,TRUE),ES_P2c_0!$A$10:$AQ$10,0),FALSE))</f>
        <v>43</v>
      </c>
      <c r="M20" s="232">
        <f>IF(ISNA(VLOOKUP($A20,ES_P2c_0!$A$10:$AQ$100,MATCH(FIXED(M$6,0,TRUE),ES_P2c_0!$A$10:$AQ$10,0),FALSE)),":",VLOOKUP($A20,ES_P2c_0!$A$10:$AQ$100,MATCH(FIXED(M$6,0,TRUE),ES_P2c_0!$A$10:$AQ$10,0),FALSE))</f>
        <v>43.6</v>
      </c>
      <c r="N20" s="232">
        <f>IF(ISNA(VLOOKUP($A20,ES_P2c_0!$A$10:$AQ$100,MATCH(FIXED(N$6,0,TRUE),ES_P2c_0!$A$10:$AQ$10,0),FALSE)),":",VLOOKUP($A20,ES_P2c_0!$A$10:$AQ$100,MATCH(FIXED(N$6,0,TRUE),ES_P2c_0!$A$10:$AQ$10,0),FALSE))</f>
        <v>44.9</v>
      </c>
      <c r="O20" s="232">
        <f>IF(ISNA(VLOOKUP($A20,ES_P2c_0!$A$10:$AQ$100,MATCH(FIXED(O$6,0,TRUE),ES_P2c_0!$A$10:$AQ$10,0),FALSE)),":",VLOOKUP($A20,ES_P2c_0!$A$10:$AQ$100,MATCH(FIXED(O$6,0,TRUE),ES_P2c_0!$A$10:$AQ$10,0),FALSE))</f>
        <v>44.9</v>
      </c>
      <c r="P20" s="232">
        <f>IF(ISNA(VLOOKUP($A20,ES_P2c_0!$A$10:$AQ$100,MATCH(FIXED(P$6,0,TRUE),ES_P2c_0!$A$10:$AQ$10,0),FALSE)),":",VLOOKUP($A20,ES_P2c_0!$A$10:$AQ$100,MATCH(FIXED(P$6,0,TRUE),ES_P2c_0!$A$10:$AQ$10,0),FALSE))</f>
        <v>44.4</v>
      </c>
      <c r="Q20" s="232">
        <f>IF(ISNA(VLOOKUP($A20,ES_P2c_0!$A$10:$AQ$100,MATCH(FIXED(Q$6,0,TRUE),ES_P2c_0!$A$10:$AQ$10,0),FALSE)),":",VLOOKUP($A20,ES_P2c_0!$A$10:$AQ$100,MATCH(FIXED(Q$6,0,TRUE),ES_P2c_0!$A$10:$AQ$10,0),FALSE))</f>
        <v>44.2</v>
      </c>
      <c r="R20" s="232">
        <f>IF(ISNA(VLOOKUP($A20,ES_P2c_0!$A$10:$AQ$100,MATCH(FIXED(R$6,0,TRUE),ES_P2c_0!$A$10:$AQ$10,0),FALSE)),":",VLOOKUP($A20,ES_P2c_0!$A$10:$AQ$100,MATCH(FIXED(R$6,0,TRUE),ES_P2c_0!$A$10:$AQ$10,0),FALSE))</f>
        <v>44.7</v>
      </c>
      <c r="S20" s="232">
        <f>IF(ISNA(VLOOKUP($A20,ES_P2c_0!$A$10:$AQ$100,MATCH(FIXED(S$6,0,TRUE),ES_P2c_0!$A$10:$AQ$10,0),FALSE)),":",VLOOKUP($A20,ES_P2c_0!$A$10:$AQ$100,MATCH(FIXED(S$6,0,TRUE),ES_P2c_0!$A$10:$AQ$10,0),FALSE))</f>
        <v>45.3</v>
      </c>
      <c r="T20" s="232">
        <f>IF(ISNA(VLOOKUP($A20,ES_P2c_0!$A$10:$AQ$100,MATCH(FIXED(T$6,0,TRUE),ES_P2c_0!$A$10:$AQ$10,0),FALSE)),":",VLOOKUP($A20,ES_P2c_0!$A$10:$AQ$100,MATCH(FIXED(T$6,0,TRUE),ES_P2c_0!$A$10:$AQ$10,0),FALSE))</f>
        <v>45.4</v>
      </c>
      <c r="U20" s="232">
        <f>IF(ISNA(VLOOKUP($A20,ES_P2c_0!$A$10:$AQ$100,MATCH(FIXED(U$6,0,TRUE),ES_P2c_0!$A$10:$AQ$10,0),FALSE)),":",VLOOKUP($A20,ES_P2c_0!$A$10:$AQ$100,MATCH(FIXED(U$6,0,TRUE),ES_P2c_0!$A$10:$AQ$10,0),FALSE))</f>
        <v>45.6</v>
      </c>
      <c r="V20" s="232" t="str">
        <f>IF(ISNA(VLOOKUP($A20,ES_P2c_0!$A$10:$AQ$100,MATCH(FIXED(V$6,0,TRUE),ES_P2c_0!$A$10:$AQ$10,0),FALSE)),":",VLOOKUP($A20,ES_P2c_0!$A$10:$AQ$100,MATCH(FIXED(V$6,0,TRUE),ES_P2c_0!$A$10:$AQ$10,0),FALSE))</f>
        <v>:</v>
      </c>
      <c r="W20" s="232" t="str">
        <f>IF(ISNA(VLOOKUP($A20,ES_P2c_0!$A$10:$AQ$100,MATCH(FIXED(W$6,0,TRUE),ES_P2c_0!$A$10:$AQ$10,0),FALSE)),":",VLOOKUP($A20,ES_P2c_0!$A$10:$AQ$100,MATCH(FIXED(W$6,0,TRUE),ES_P2c_0!$A$10:$AQ$10,0),FALSE))</f>
        <v>:</v>
      </c>
    </row>
    <row r="21" spans="1:23">
      <c r="A21" s="230" t="str">
        <f>lookup!Z16</f>
        <v>Croatia</v>
      </c>
      <c r="B21" s="232" t="str">
        <f>VLOOKUP(A21,lookup!$Z$2:$AA$77,2,FALSE)</f>
        <v>Κροατία</v>
      </c>
      <c r="C21" s="232" t="str">
        <f>IF(ISNA(VLOOKUP($A21,ES_P2c_0!$A$10:$AQ$100,MATCH(FIXED(C$6,0,TRUE),ES_P2c_0!$A$10:$AQ$10,0),FALSE)),":",VLOOKUP($A21,ES_P2c_0!$A$10:$AQ$100,MATCH(FIXED(C$6,0,TRUE),ES_P2c_0!$A$10:$AQ$10,0),FALSE))</f>
        <v>:</v>
      </c>
      <c r="D21" s="232" t="str">
        <f>IF(ISNA(VLOOKUP($A21,ES_P2c_0!$A$10:$AQ$100,MATCH(FIXED(D$6,0,TRUE),ES_P2c_0!$A$10:$AQ$10,0),FALSE)),":",VLOOKUP($A21,ES_P2c_0!$A$10:$AQ$100,MATCH(FIXED(D$6,0,TRUE),ES_P2c_0!$A$10:$AQ$10,0),FALSE))</f>
        <v>:</v>
      </c>
      <c r="E21" s="232" t="str">
        <f>IF(ISNA(VLOOKUP($A21,ES_P2c_0!$A$10:$AQ$100,MATCH(FIXED(E$6,0,TRUE),ES_P2c_0!$A$10:$AQ$10,0),FALSE)),":",VLOOKUP($A21,ES_P2c_0!$A$10:$AQ$100,MATCH(FIXED(E$6,0,TRUE),ES_P2c_0!$A$10:$AQ$10,0),FALSE))</f>
        <v>:</v>
      </c>
      <c r="F21" s="232" t="str">
        <f>IF(ISNA(VLOOKUP($A21,ES_P2c_0!$A$10:$AQ$100,MATCH(FIXED(F$6,0,TRUE),ES_P2c_0!$A$10:$AQ$10,0),FALSE)),":",VLOOKUP($A21,ES_P2c_0!$A$10:$AQ$100,MATCH(FIXED(F$6,0,TRUE),ES_P2c_0!$A$10:$AQ$10,0),FALSE))</f>
        <v>:</v>
      </c>
      <c r="G21" s="232" t="str">
        <f>IF(ISNA(VLOOKUP($A21,ES_P2c_0!$A$10:$AQ$100,MATCH(FIXED(G$6,0,TRUE),ES_P2c_0!$A$10:$AQ$10,0),FALSE)),":",VLOOKUP($A21,ES_P2c_0!$A$10:$AQ$100,MATCH(FIXED(G$6,0,TRUE),ES_P2c_0!$A$10:$AQ$10,0),FALSE))</f>
        <v>:</v>
      </c>
      <c r="H21" s="232" t="str">
        <f>IF(ISNA(VLOOKUP($A21,ES_P2c_0!$A$10:$AQ$100,MATCH(FIXED(H$6,0,TRUE),ES_P2c_0!$A$10:$AQ$10,0),FALSE)),":",VLOOKUP($A21,ES_P2c_0!$A$10:$AQ$100,MATCH(FIXED(H$6,0,TRUE),ES_P2c_0!$A$10:$AQ$10,0),FALSE))</f>
        <v>:</v>
      </c>
      <c r="I21" s="232" t="str">
        <f>IF(ISNA(VLOOKUP($A21,ES_P2c_0!$A$10:$AQ$100,MATCH(FIXED(I$6,0,TRUE),ES_P2c_0!$A$10:$AQ$10,0),FALSE)),":",VLOOKUP($A21,ES_P2c_0!$A$10:$AQ$100,MATCH(FIXED(I$6,0,TRUE),ES_P2c_0!$A$10:$AQ$10,0),FALSE))</f>
        <v>:</v>
      </c>
      <c r="J21" s="232" t="str">
        <f>IF(ISNA(VLOOKUP($A21,ES_P2c_0!$A$10:$AQ$100,MATCH(FIXED(J$6,0,TRUE),ES_P2c_0!$A$10:$AQ$10,0),FALSE)),":",VLOOKUP($A21,ES_P2c_0!$A$10:$AQ$100,MATCH(FIXED(J$6,0,TRUE),ES_P2c_0!$A$10:$AQ$10,0),FALSE))</f>
        <v>:</v>
      </c>
      <c r="K21" s="232" t="str">
        <f>IF(ISNA(VLOOKUP($A21,ES_P2c_0!$A$10:$AQ$100,MATCH(FIXED(K$6,0,TRUE),ES_P2c_0!$A$10:$AQ$10,0),FALSE)),":",VLOOKUP($A21,ES_P2c_0!$A$10:$AQ$100,MATCH(FIXED(K$6,0,TRUE),ES_P2c_0!$A$10:$AQ$10,0),FALSE))</f>
        <v>:</v>
      </c>
      <c r="L21" s="232" t="str">
        <f>IF(ISNA(VLOOKUP($A21,ES_P2c_0!$A$10:$AQ$100,MATCH(FIXED(L$6,0,TRUE),ES_P2c_0!$A$10:$AQ$10,0),FALSE)),":",VLOOKUP($A21,ES_P2c_0!$A$10:$AQ$100,MATCH(FIXED(L$6,0,TRUE),ES_P2c_0!$A$10:$AQ$10,0),FALSE))</f>
        <v>:</v>
      </c>
      <c r="M21" s="232" t="str">
        <f>IF(ISNA(VLOOKUP($A21,ES_P2c_0!$A$10:$AQ$100,MATCH(FIXED(M$6,0,TRUE),ES_P2c_0!$A$10:$AQ$10,0),FALSE)),":",VLOOKUP($A21,ES_P2c_0!$A$10:$AQ$100,MATCH(FIXED(M$6,0,TRUE),ES_P2c_0!$A$10:$AQ$10,0),FALSE))</f>
        <v>:</v>
      </c>
      <c r="N21" s="232" t="str">
        <f>IF(ISNA(VLOOKUP($A21,ES_P2c_0!$A$10:$AQ$100,MATCH(FIXED(N$6,0,TRUE),ES_P2c_0!$A$10:$AQ$10,0),FALSE)),":",VLOOKUP($A21,ES_P2c_0!$A$10:$AQ$100,MATCH(FIXED(N$6,0,TRUE),ES_P2c_0!$A$10:$AQ$10,0),FALSE))</f>
        <v>:</v>
      </c>
      <c r="O21" s="232" t="str">
        <f>IF(ISNA(VLOOKUP($A21,ES_P2c_0!$A$10:$AQ$100,MATCH(FIXED(O$6,0,TRUE),ES_P2c_0!$A$10:$AQ$10,0),FALSE)),":",VLOOKUP($A21,ES_P2c_0!$A$10:$AQ$100,MATCH(FIXED(O$6,0,TRUE),ES_P2c_0!$A$10:$AQ$10,0),FALSE))</f>
        <v>:</v>
      </c>
      <c r="P21" s="232" t="str">
        <f>IF(ISNA(VLOOKUP($A21,ES_P2c_0!$A$10:$AQ$100,MATCH(FIXED(P$6,0,TRUE),ES_P2c_0!$A$10:$AQ$10,0),FALSE)),":",VLOOKUP($A21,ES_P2c_0!$A$10:$AQ$100,MATCH(FIXED(P$6,0,TRUE),ES_P2c_0!$A$10:$AQ$10,0),FALSE))</f>
        <v>:</v>
      </c>
      <c r="Q21" s="232" t="str">
        <f>IF(ISNA(VLOOKUP($A21,ES_P2c_0!$A$10:$AQ$100,MATCH(FIXED(Q$6,0,TRUE),ES_P2c_0!$A$10:$AQ$10,0),FALSE)),":",VLOOKUP($A21,ES_P2c_0!$A$10:$AQ$100,MATCH(FIXED(Q$6,0,TRUE),ES_P2c_0!$A$10:$AQ$10,0),FALSE))</f>
        <v>:</v>
      </c>
      <c r="R21" s="232" t="str">
        <f>IF(ISNA(VLOOKUP($A21,ES_P2c_0!$A$10:$AQ$100,MATCH(FIXED(R$6,0,TRUE),ES_P2c_0!$A$10:$AQ$10,0),FALSE)),":",VLOOKUP($A21,ES_P2c_0!$A$10:$AQ$100,MATCH(FIXED(R$6,0,TRUE),ES_P2c_0!$A$10:$AQ$10,0),FALSE))</f>
        <v>:</v>
      </c>
      <c r="S21" s="232" t="str">
        <f>IF(ISNA(VLOOKUP($A21,ES_P2c_0!$A$10:$AQ$100,MATCH(FIXED(S$6,0,TRUE),ES_P2c_0!$A$10:$AQ$10,0),FALSE)),":",VLOOKUP($A21,ES_P2c_0!$A$10:$AQ$100,MATCH(FIXED(S$6,0,TRUE),ES_P2c_0!$A$10:$AQ$10,0),FALSE))</f>
        <v>:</v>
      </c>
      <c r="T21" s="232" t="str">
        <f>IF(ISNA(VLOOKUP($A21,ES_P2c_0!$A$10:$AQ$100,MATCH(FIXED(T$6,0,TRUE),ES_P2c_0!$A$10:$AQ$10,0),FALSE)),":",VLOOKUP($A21,ES_P2c_0!$A$10:$AQ$100,MATCH(FIXED(T$6,0,TRUE),ES_P2c_0!$A$10:$AQ$10,0),FALSE))</f>
        <v>:</v>
      </c>
      <c r="U21" s="232" t="str">
        <f>IF(ISNA(VLOOKUP($A21,ES_P2c_0!$A$10:$AQ$100,MATCH(FIXED(U$6,0,TRUE),ES_P2c_0!$A$10:$AQ$10,0),FALSE)),":",VLOOKUP($A21,ES_P2c_0!$A$10:$AQ$100,MATCH(FIXED(U$6,0,TRUE),ES_P2c_0!$A$10:$AQ$10,0),FALSE))</f>
        <v>:</v>
      </c>
      <c r="V21" s="232" t="str">
        <f>IF(ISNA(VLOOKUP($A21,ES_P2c_0!$A$10:$AQ$100,MATCH(FIXED(V$6,0,TRUE),ES_P2c_0!$A$10:$AQ$10,0),FALSE)),":",VLOOKUP($A21,ES_P2c_0!$A$10:$AQ$100,MATCH(FIXED(V$6,0,TRUE),ES_P2c_0!$A$10:$AQ$10,0),FALSE))</f>
        <v>:</v>
      </c>
      <c r="W21" s="232" t="str">
        <f>IF(ISNA(VLOOKUP($A21,ES_P2c_0!$A$10:$AQ$100,MATCH(FIXED(W$6,0,TRUE),ES_P2c_0!$A$10:$AQ$10,0),FALSE)),":",VLOOKUP($A21,ES_P2c_0!$A$10:$AQ$100,MATCH(FIXED(W$6,0,TRUE),ES_P2c_0!$A$10:$AQ$10,0),FALSE))</f>
        <v>:</v>
      </c>
    </row>
    <row r="22" spans="1:23">
      <c r="A22" s="230" t="str">
        <f>lookup!Z17</f>
        <v>Italy</v>
      </c>
      <c r="B22" s="232" t="str">
        <f>VLOOKUP(A22,lookup!$Z$2:$AA$77,2,FALSE)</f>
        <v>Ιταλία</v>
      </c>
      <c r="C22" s="232">
        <f>IF(ISNA(VLOOKUP($A22,ES_P2c_0!$A$10:$AQ$100,MATCH(FIXED(C$6,0,TRUE),ES_P2c_0!$A$10:$AQ$10,0),FALSE)),":",VLOOKUP($A22,ES_P2c_0!$A$10:$AQ$100,MATCH(FIXED(C$6,0,TRUE),ES_P2c_0!$A$10:$AQ$10,0),FALSE))</f>
        <v>30.7</v>
      </c>
      <c r="D22" s="232">
        <f>IF(ISNA(VLOOKUP($A22,ES_P2c_0!$A$10:$AQ$100,MATCH(FIXED(D$6,0,TRUE),ES_P2c_0!$A$10:$AQ$10,0),FALSE)),":",VLOOKUP($A22,ES_P2c_0!$A$10:$AQ$100,MATCH(FIXED(D$6,0,TRUE),ES_P2c_0!$A$10:$AQ$10,0),FALSE))</f>
        <v>30.6</v>
      </c>
      <c r="E22" s="232">
        <f>IF(ISNA(VLOOKUP($A22,ES_P2c_0!$A$10:$AQ$100,MATCH(FIXED(E$6,0,TRUE),ES_P2c_0!$A$10:$AQ$10,0),FALSE)),":",VLOOKUP($A22,ES_P2c_0!$A$10:$AQ$100,MATCH(FIXED(E$6,0,TRUE),ES_P2c_0!$A$10:$AQ$10,0),FALSE))</f>
        <v>31.2</v>
      </c>
      <c r="F22" s="232">
        <f>IF(ISNA(VLOOKUP($A22,ES_P2c_0!$A$10:$AQ$100,MATCH(FIXED(F$6,0,TRUE),ES_P2c_0!$A$10:$AQ$10,0),FALSE)),":",VLOOKUP($A22,ES_P2c_0!$A$10:$AQ$100,MATCH(FIXED(F$6,0,TRUE),ES_P2c_0!$A$10:$AQ$10,0),FALSE))</f>
        <v>31.1</v>
      </c>
      <c r="G22" s="232">
        <f>IF(ISNA(VLOOKUP($A22,ES_P2c_0!$A$10:$AQ$100,MATCH(FIXED(G$6,0,TRUE),ES_P2c_0!$A$10:$AQ$10,0),FALSE)),":",VLOOKUP($A22,ES_P2c_0!$A$10:$AQ$100,MATCH(FIXED(G$6,0,TRUE),ES_P2c_0!$A$10:$AQ$10,0),FALSE))</f>
        <v>31.3</v>
      </c>
      <c r="H22" s="232">
        <f>IF(ISNA(VLOOKUP($A22,ES_P2c_0!$A$10:$AQ$100,MATCH(FIXED(H$6,0,TRUE),ES_P2c_0!$A$10:$AQ$10,0),FALSE)),":",VLOOKUP($A22,ES_P2c_0!$A$10:$AQ$100,MATCH(FIXED(H$6,0,TRUE),ES_P2c_0!$A$10:$AQ$10,0),FALSE))</f>
        <v>32</v>
      </c>
      <c r="I22" s="232">
        <f>IF(ISNA(VLOOKUP($A22,ES_P2c_0!$A$10:$AQ$100,MATCH(FIXED(I$6,0,TRUE),ES_P2c_0!$A$10:$AQ$10,0),FALSE)),":",VLOOKUP($A22,ES_P2c_0!$A$10:$AQ$100,MATCH(FIXED(I$6,0,TRUE),ES_P2c_0!$A$10:$AQ$10,0),FALSE))</f>
        <v>32.299999999999997</v>
      </c>
      <c r="J22" s="232">
        <f>IF(ISNA(VLOOKUP($A22,ES_P2c_0!$A$10:$AQ$100,MATCH(FIXED(J$6,0,TRUE),ES_P2c_0!$A$10:$AQ$10,0),FALSE)),":",VLOOKUP($A22,ES_P2c_0!$A$10:$AQ$100,MATCH(FIXED(J$6,0,TRUE),ES_P2c_0!$A$10:$AQ$10,0),FALSE))</f>
        <v>32.1</v>
      </c>
      <c r="K22" s="232">
        <f>IF(ISNA(VLOOKUP($A22,ES_P2c_0!$A$10:$AQ$100,MATCH(FIXED(K$6,0,TRUE),ES_P2c_0!$A$10:$AQ$10,0),FALSE)),":",VLOOKUP($A22,ES_P2c_0!$A$10:$AQ$100,MATCH(FIXED(K$6,0,TRUE),ES_P2c_0!$A$10:$AQ$10,0),FALSE))</f>
        <v>31.7</v>
      </c>
      <c r="L22" s="232">
        <f>IF(ISNA(VLOOKUP($A22,ES_P2c_0!$A$10:$AQ$100,MATCH(FIXED(L$6,0,TRUE),ES_P2c_0!$A$10:$AQ$10,0),FALSE)),":",VLOOKUP($A22,ES_P2c_0!$A$10:$AQ$100,MATCH(FIXED(L$6,0,TRUE),ES_P2c_0!$A$10:$AQ$10,0),FALSE))</f>
        <v>32.1</v>
      </c>
      <c r="M22" s="232">
        <f>IF(ISNA(VLOOKUP($A22,ES_P2c_0!$A$10:$AQ$100,MATCH(FIXED(M$6,0,TRUE),ES_P2c_0!$A$10:$AQ$10,0),FALSE)),":",VLOOKUP($A22,ES_P2c_0!$A$10:$AQ$100,MATCH(FIXED(M$6,0,TRUE),ES_P2c_0!$A$10:$AQ$10,0),FALSE))</f>
        <v>32.4</v>
      </c>
      <c r="N22" s="232">
        <f>IF(ISNA(VLOOKUP($A22,ES_P2c_0!$A$10:$AQ$100,MATCH(FIXED(N$6,0,TRUE),ES_P2c_0!$A$10:$AQ$10,0),FALSE)),":",VLOOKUP($A22,ES_P2c_0!$A$10:$AQ$100,MATCH(FIXED(N$6,0,TRUE),ES_P2c_0!$A$10:$AQ$10,0),FALSE))</f>
        <v>32.5</v>
      </c>
      <c r="O22" s="232">
        <f>IF(ISNA(VLOOKUP($A22,ES_P2c_0!$A$10:$AQ$100,MATCH(FIXED(O$6,0,TRUE),ES_P2c_0!$A$10:$AQ$10,0),FALSE)),":",VLOOKUP($A22,ES_P2c_0!$A$10:$AQ$100,MATCH(FIXED(O$6,0,TRUE),ES_P2c_0!$A$10:$AQ$10,0),FALSE))</f>
        <v>32.6</v>
      </c>
      <c r="P22" s="232">
        <f>IF(ISNA(VLOOKUP($A22,ES_P2c_0!$A$10:$AQ$100,MATCH(FIXED(P$6,0,TRUE),ES_P2c_0!$A$10:$AQ$10,0),FALSE)),":",VLOOKUP($A22,ES_P2c_0!$A$10:$AQ$100,MATCH(FIXED(P$6,0,TRUE),ES_P2c_0!$A$10:$AQ$10,0),FALSE))</f>
        <v>32.4</v>
      </c>
      <c r="Q22" s="232">
        <f>IF(ISNA(VLOOKUP($A22,ES_P2c_0!$A$10:$AQ$100,MATCH(FIXED(Q$6,0,TRUE),ES_P2c_0!$A$10:$AQ$10,0),FALSE)),":",VLOOKUP($A22,ES_P2c_0!$A$10:$AQ$100,MATCH(FIXED(Q$6,0,TRUE),ES_P2c_0!$A$10:$AQ$10,0),FALSE))</f>
        <v>31.7</v>
      </c>
      <c r="R22" s="232">
        <f>IF(ISNA(VLOOKUP($A22,ES_P2c_0!$A$10:$AQ$100,MATCH(FIXED(R$6,0,TRUE),ES_P2c_0!$A$10:$AQ$10,0),FALSE)),":",VLOOKUP($A22,ES_P2c_0!$A$10:$AQ$100,MATCH(FIXED(R$6,0,TRUE),ES_P2c_0!$A$10:$AQ$10,0),FALSE))</f>
        <v>32.5</v>
      </c>
      <c r="S22" s="232">
        <f>IF(ISNA(VLOOKUP($A22,ES_P2c_0!$A$10:$AQ$100,MATCH(FIXED(S$6,0,TRUE),ES_P2c_0!$A$10:$AQ$10,0),FALSE)),":",VLOOKUP($A22,ES_P2c_0!$A$10:$AQ$100,MATCH(FIXED(S$6,0,TRUE),ES_P2c_0!$A$10:$AQ$10,0),FALSE))</f>
        <v>32.5</v>
      </c>
      <c r="T22" s="232">
        <f>IF(ISNA(VLOOKUP($A22,ES_P2c_0!$A$10:$AQ$100,MATCH(FIXED(T$6,0,TRUE),ES_P2c_0!$A$10:$AQ$10,0),FALSE)),":",VLOOKUP($A22,ES_P2c_0!$A$10:$AQ$100,MATCH(FIXED(T$6,0,TRUE),ES_P2c_0!$A$10:$AQ$10,0),FALSE))</f>
        <v>32.200000000000003</v>
      </c>
      <c r="U22" s="232">
        <f>IF(ISNA(VLOOKUP($A22,ES_P2c_0!$A$10:$AQ$100,MATCH(FIXED(U$6,0,TRUE),ES_P2c_0!$A$10:$AQ$10,0),FALSE)),":",VLOOKUP($A22,ES_P2c_0!$A$10:$AQ$100,MATCH(FIXED(U$6,0,TRUE),ES_P2c_0!$A$10:$AQ$10,0),FALSE))</f>
        <v>32.200000000000003</v>
      </c>
      <c r="V22" s="232" t="str">
        <f>IF(ISNA(VLOOKUP($A22,ES_P2c_0!$A$10:$AQ$100,MATCH(FIXED(V$6,0,TRUE),ES_P2c_0!$A$10:$AQ$10,0),FALSE)),":",VLOOKUP($A22,ES_P2c_0!$A$10:$AQ$100,MATCH(FIXED(V$6,0,TRUE),ES_P2c_0!$A$10:$AQ$10,0),FALSE))</f>
        <v>:</v>
      </c>
      <c r="W22" s="232" t="str">
        <f>IF(ISNA(VLOOKUP($A22,ES_P2c_0!$A$10:$AQ$100,MATCH(FIXED(W$6,0,TRUE),ES_P2c_0!$A$10:$AQ$10,0),FALSE)),":",VLOOKUP($A22,ES_P2c_0!$A$10:$AQ$100,MATCH(FIXED(W$6,0,TRUE),ES_P2c_0!$A$10:$AQ$10,0),FALSE))</f>
        <v>:</v>
      </c>
    </row>
    <row r="23" spans="1:23">
      <c r="A23" s="230" t="str">
        <f>lookup!Z18</f>
        <v>Cyprus</v>
      </c>
      <c r="B23" s="232" t="str">
        <f>VLOOKUP(A23,lookup!$Z$2:$AA$77,2,FALSE)</f>
        <v>Κύπρος</v>
      </c>
      <c r="C23" s="232">
        <f>IF(ISNA(VLOOKUP($A23,ES_P2c_0!$A$10:$AQ$100,MATCH(FIXED(C$6,0,TRUE),ES_P2c_0!$A$10:$AQ$10,0),FALSE)),":",VLOOKUP($A23,ES_P2c_0!$A$10:$AQ$100,MATCH(FIXED(C$6,0,TRUE),ES_P2c_0!$A$10:$AQ$10,0),FALSE))</f>
        <v>17.100000000000001</v>
      </c>
      <c r="D23" s="232">
        <f>IF(ISNA(VLOOKUP($A23,ES_P2c_0!$A$10:$AQ$100,MATCH(FIXED(D$6,0,TRUE),ES_P2c_0!$A$10:$AQ$10,0),FALSE)),":",VLOOKUP($A23,ES_P2c_0!$A$10:$AQ$100,MATCH(FIXED(D$6,0,TRUE),ES_P2c_0!$A$10:$AQ$10,0),FALSE))</f>
        <v>17.399999999999999</v>
      </c>
      <c r="E23" s="232">
        <f>IF(ISNA(VLOOKUP($A23,ES_P2c_0!$A$10:$AQ$100,MATCH(FIXED(E$6,0,TRUE),ES_P2c_0!$A$10:$AQ$10,0),FALSE)),":",VLOOKUP($A23,ES_P2c_0!$A$10:$AQ$100,MATCH(FIXED(E$6,0,TRUE),ES_P2c_0!$A$10:$AQ$10,0),FALSE))</f>
        <v>17.600000000000001</v>
      </c>
      <c r="F23" s="232">
        <f>IF(ISNA(VLOOKUP($A23,ES_P2c_0!$A$10:$AQ$100,MATCH(FIXED(F$6,0,TRUE),ES_P2c_0!$A$10:$AQ$10,0),FALSE)),":",VLOOKUP($A23,ES_P2c_0!$A$10:$AQ$100,MATCH(FIXED(F$6,0,TRUE),ES_P2c_0!$A$10:$AQ$10,0),FALSE))</f>
        <v>18.100000000000001</v>
      </c>
      <c r="G23" s="232">
        <f>IF(ISNA(VLOOKUP($A23,ES_P2c_0!$A$10:$AQ$100,MATCH(FIXED(G$6,0,TRUE),ES_P2c_0!$A$10:$AQ$10,0),FALSE)),":",VLOOKUP($A23,ES_P2c_0!$A$10:$AQ$100,MATCH(FIXED(G$6,0,TRUE),ES_P2c_0!$A$10:$AQ$10,0),FALSE))</f>
        <v>18.600000000000001</v>
      </c>
      <c r="H23" s="232">
        <f>IF(ISNA(VLOOKUP($A23,ES_P2c_0!$A$10:$AQ$100,MATCH(FIXED(H$6,0,TRUE),ES_P2c_0!$A$10:$AQ$10,0),FALSE)),":",VLOOKUP($A23,ES_P2c_0!$A$10:$AQ$100,MATCH(FIXED(H$6,0,TRUE),ES_P2c_0!$A$10:$AQ$10,0),FALSE))</f>
        <v>19.100000000000001</v>
      </c>
      <c r="I23" s="232">
        <f>IF(ISNA(VLOOKUP($A23,ES_P2c_0!$A$10:$AQ$100,MATCH(FIXED(I$6,0,TRUE),ES_P2c_0!$A$10:$AQ$10,0),FALSE)),":",VLOOKUP($A23,ES_P2c_0!$A$10:$AQ$100,MATCH(FIXED(I$6,0,TRUE),ES_P2c_0!$A$10:$AQ$10,0),FALSE))</f>
        <v>19.2</v>
      </c>
      <c r="J23" s="232">
        <f>IF(ISNA(VLOOKUP($A23,ES_P2c_0!$A$10:$AQ$100,MATCH(FIXED(J$6,0,TRUE),ES_P2c_0!$A$10:$AQ$10,0),FALSE)),":",VLOOKUP($A23,ES_P2c_0!$A$10:$AQ$100,MATCH(FIXED(J$6,0,TRUE),ES_P2c_0!$A$10:$AQ$10,0),FALSE))</f>
        <v>19.5</v>
      </c>
      <c r="K23" s="232">
        <f>IF(ISNA(VLOOKUP($A23,ES_P2c_0!$A$10:$AQ$100,MATCH(FIXED(K$6,0,TRUE),ES_P2c_0!$A$10:$AQ$10,0),FALSE)),":",VLOOKUP($A23,ES_P2c_0!$A$10:$AQ$100,MATCH(FIXED(K$6,0,TRUE),ES_P2c_0!$A$10:$AQ$10,0),FALSE))</f>
        <v>19.3</v>
      </c>
      <c r="L23" s="232">
        <f>IF(ISNA(VLOOKUP($A23,ES_P2c_0!$A$10:$AQ$100,MATCH(FIXED(L$6,0,TRUE),ES_P2c_0!$A$10:$AQ$10,0),FALSE)),":",VLOOKUP($A23,ES_P2c_0!$A$10:$AQ$100,MATCH(FIXED(L$6,0,TRUE),ES_P2c_0!$A$10:$AQ$10,0),FALSE))</f>
        <v>19.7</v>
      </c>
      <c r="M23" s="232">
        <f>IF(ISNA(VLOOKUP($A23,ES_P2c_0!$A$10:$AQ$100,MATCH(FIXED(M$6,0,TRUE),ES_P2c_0!$A$10:$AQ$10,0),FALSE)),":",VLOOKUP($A23,ES_P2c_0!$A$10:$AQ$100,MATCH(FIXED(M$6,0,TRUE),ES_P2c_0!$A$10:$AQ$10,0),FALSE))</f>
        <v>20.100000000000001</v>
      </c>
      <c r="N23" s="232">
        <f>IF(ISNA(VLOOKUP($A23,ES_P2c_0!$A$10:$AQ$100,MATCH(FIXED(N$6,0,TRUE),ES_P2c_0!$A$10:$AQ$10,0),FALSE)),":",VLOOKUP($A23,ES_P2c_0!$A$10:$AQ$100,MATCH(FIXED(N$6,0,TRUE),ES_P2c_0!$A$10:$AQ$10,0),FALSE))</f>
        <v>20.399999999999999</v>
      </c>
      <c r="O23" s="232">
        <f>IF(ISNA(VLOOKUP($A23,ES_P2c_0!$A$10:$AQ$100,MATCH(FIXED(O$6,0,TRUE),ES_P2c_0!$A$10:$AQ$10,0),FALSE)),":",VLOOKUP($A23,ES_P2c_0!$A$10:$AQ$100,MATCH(FIXED(O$6,0,TRUE),ES_P2c_0!$A$10:$AQ$10,0),FALSE))</f>
        <v>20.8</v>
      </c>
      <c r="P23" s="232">
        <f>IF(ISNA(VLOOKUP($A23,ES_P2c_0!$A$10:$AQ$100,MATCH(FIXED(P$6,0,TRUE),ES_P2c_0!$A$10:$AQ$10,0),FALSE)),":",VLOOKUP($A23,ES_P2c_0!$A$10:$AQ$100,MATCH(FIXED(P$6,0,TRUE),ES_P2c_0!$A$10:$AQ$10,0),FALSE))</f>
        <v>21.2</v>
      </c>
      <c r="Q23" s="232">
        <f>IF(ISNA(VLOOKUP($A23,ES_P2c_0!$A$10:$AQ$100,MATCH(FIXED(Q$6,0,TRUE),ES_P2c_0!$A$10:$AQ$10,0),FALSE)),":",VLOOKUP($A23,ES_P2c_0!$A$10:$AQ$100,MATCH(FIXED(Q$6,0,TRUE),ES_P2c_0!$A$10:$AQ$10,0),FALSE))</f>
        <v>21</v>
      </c>
      <c r="R23" s="232">
        <f>IF(ISNA(VLOOKUP($A23,ES_P2c_0!$A$10:$AQ$100,MATCH(FIXED(R$6,0,TRUE),ES_P2c_0!$A$10:$AQ$10,0),FALSE)),":",VLOOKUP($A23,ES_P2c_0!$A$10:$AQ$100,MATCH(FIXED(R$6,0,TRUE),ES_P2c_0!$A$10:$AQ$10,0),FALSE))</f>
        <v>21.3</v>
      </c>
      <c r="S23" s="232">
        <f>IF(ISNA(VLOOKUP($A23,ES_P2c_0!$A$10:$AQ$100,MATCH(FIXED(S$6,0,TRUE),ES_P2c_0!$A$10:$AQ$10,0),FALSE)),":",VLOOKUP($A23,ES_P2c_0!$A$10:$AQ$100,MATCH(FIXED(S$6,0,TRUE),ES_P2c_0!$A$10:$AQ$10,0),FALSE))</f>
        <v>21.2</v>
      </c>
      <c r="T23" s="232">
        <f>IF(ISNA(VLOOKUP($A23,ES_P2c_0!$A$10:$AQ$100,MATCH(FIXED(T$6,0,TRUE),ES_P2c_0!$A$10:$AQ$10,0),FALSE)),":",VLOOKUP($A23,ES_P2c_0!$A$10:$AQ$100,MATCH(FIXED(T$6,0,TRUE),ES_P2c_0!$A$10:$AQ$10,0),FALSE))</f>
        <v>21.5</v>
      </c>
      <c r="U23" s="232">
        <f>IF(ISNA(VLOOKUP($A23,ES_P2c_0!$A$10:$AQ$100,MATCH(FIXED(U$6,0,TRUE),ES_P2c_0!$A$10:$AQ$10,0),FALSE)),":",VLOOKUP($A23,ES_P2c_0!$A$10:$AQ$100,MATCH(FIXED(U$6,0,TRUE),ES_P2c_0!$A$10:$AQ$10,0),FALSE))</f>
        <v>21.6</v>
      </c>
      <c r="V23" s="232" t="str">
        <f>IF(ISNA(VLOOKUP($A23,ES_P2c_0!$A$10:$AQ$100,MATCH(FIXED(V$6,0,TRUE),ES_P2c_0!$A$10:$AQ$10,0),FALSE)),":",VLOOKUP($A23,ES_P2c_0!$A$10:$AQ$100,MATCH(FIXED(V$6,0,TRUE),ES_P2c_0!$A$10:$AQ$10,0),FALSE))</f>
        <v>:</v>
      </c>
      <c r="W23" s="232" t="str">
        <f>IF(ISNA(VLOOKUP($A23,ES_P2c_0!$A$10:$AQ$100,MATCH(FIXED(W$6,0,TRUE),ES_P2c_0!$A$10:$AQ$10,0),FALSE)),":",VLOOKUP($A23,ES_P2c_0!$A$10:$AQ$100,MATCH(FIXED(W$6,0,TRUE),ES_P2c_0!$A$10:$AQ$10,0),FALSE))</f>
        <v>:</v>
      </c>
    </row>
    <row r="24" spans="1:23">
      <c r="A24" s="230" t="str">
        <f>lookup!Z19</f>
        <v>Latvia</v>
      </c>
      <c r="B24" s="232" t="str">
        <f>VLOOKUP(A24,lookup!$Z$2:$AA$77,2,FALSE)</f>
        <v>Λετονία</v>
      </c>
      <c r="C24" s="232" t="str">
        <f>IF(ISNA(VLOOKUP($A24,ES_P2c_0!$A$10:$AQ$100,MATCH(FIXED(C$6,0,TRUE),ES_P2c_0!$A$10:$AQ$10,0),FALSE)),":",VLOOKUP($A24,ES_P2c_0!$A$10:$AQ$100,MATCH(FIXED(C$6,0,TRUE),ES_P2c_0!$A$10:$AQ$10,0),FALSE))</f>
        <v>:</v>
      </c>
      <c r="D24" s="232" t="str">
        <f>IF(ISNA(VLOOKUP($A24,ES_P2c_0!$A$10:$AQ$100,MATCH(FIXED(D$6,0,TRUE),ES_P2c_0!$A$10:$AQ$10,0),FALSE)),":",VLOOKUP($A24,ES_P2c_0!$A$10:$AQ$100,MATCH(FIXED(D$6,0,TRUE),ES_P2c_0!$A$10:$AQ$10,0),FALSE))</f>
        <v>:</v>
      </c>
      <c r="E24" s="232" t="str">
        <f>IF(ISNA(VLOOKUP($A24,ES_P2c_0!$A$10:$AQ$100,MATCH(FIXED(E$6,0,TRUE),ES_P2c_0!$A$10:$AQ$10,0),FALSE)),":",VLOOKUP($A24,ES_P2c_0!$A$10:$AQ$100,MATCH(FIXED(E$6,0,TRUE),ES_P2c_0!$A$10:$AQ$10,0),FALSE))</f>
        <v>:</v>
      </c>
      <c r="F24" s="232" t="str">
        <f>IF(ISNA(VLOOKUP($A24,ES_P2c_0!$A$10:$AQ$100,MATCH(FIXED(F$6,0,TRUE),ES_P2c_0!$A$10:$AQ$10,0),FALSE)),":",VLOOKUP($A24,ES_P2c_0!$A$10:$AQ$100,MATCH(FIXED(F$6,0,TRUE),ES_P2c_0!$A$10:$AQ$10,0),FALSE))</f>
        <v>:</v>
      </c>
      <c r="G24" s="232" t="str">
        <f>IF(ISNA(VLOOKUP($A24,ES_P2c_0!$A$10:$AQ$100,MATCH(FIXED(G$6,0,TRUE),ES_P2c_0!$A$10:$AQ$10,0),FALSE)),":",VLOOKUP($A24,ES_P2c_0!$A$10:$AQ$100,MATCH(FIXED(G$6,0,TRUE),ES_P2c_0!$A$10:$AQ$10,0),FALSE))</f>
        <v>:</v>
      </c>
      <c r="H24" s="232">
        <f>IF(ISNA(VLOOKUP($A24,ES_P2c_0!$A$10:$AQ$100,MATCH(FIXED(H$6,0,TRUE),ES_P2c_0!$A$10:$AQ$10,0),FALSE)),":",VLOOKUP($A24,ES_P2c_0!$A$10:$AQ$100,MATCH(FIXED(H$6,0,TRUE),ES_P2c_0!$A$10:$AQ$10,0),FALSE))</f>
        <v>4.2</v>
      </c>
      <c r="I24" s="232">
        <f>IF(ISNA(VLOOKUP($A24,ES_P2c_0!$A$10:$AQ$100,MATCH(FIXED(I$6,0,TRUE),ES_P2c_0!$A$10:$AQ$10,0),FALSE)),":",VLOOKUP($A24,ES_P2c_0!$A$10:$AQ$100,MATCH(FIXED(I$6,0,TRUE),ES_P2c_0!$A$10:$AQ$10,0),FALSE))</f>
        <v>4.5</v>
      </c>
      <c r="J24" s="232">
        <f>IF(ISNA(VLOOKUP($A24,ES_P2c_0!$A$10:$AQ$100,MATCH(FIXED(J$6,0,TRUE),ES_P2c_0!$A$10:$AQ$10,0),FALSE)),":",VLOOKUP($A24,ES_P2c_0!$A$10:$AQ$100,MATCH(FIXED(J$6,0,TRUE),ES_P2c_0!$A$10:$AQ$10,0),FALSE))</f>
        <v>4.7</v>
      </c>
      <c r="K24" s="232">
        <f>IF(ISNA(VLOOKUP($A24,ES_P2c_0!$A$10:$AQ$100,MATCH(FIXED(K$6,0,TRUE),ES_P2c_0!$A$10:$AQ$10,0),FALSE)),":",VLOOKUP($A24,ES_P2c_0!$A$10:$AQ$100,MATCH(FIXED(K$6,0,TRUE),ES_P2c_0!$A$10:$AQ$10,0),FALSE))</f>
        <v>5</v>
      </c>
      <c r="L24" s="232">
        <f>IF(ISNA(VLOOKUP($A24,ES_P2c_0!$A$10:$AQ$100,MATCH(FIXED(L$6,0,TRUE),ES_P2c_0!$A$10:$AQ$10,0),FALSE)),":",VLOOKUP($A24,ES_P2c_0!$A$10:$AQ$100,MATCH(FIXED(L$6,0,TRUE),ES_P2c_0!$A$10:$AQ$10,0),FALSE))</f>
        <v>5.5</v>
      </c>
      <c r="M24" s="232">
        <f>IF(ISNA(VLOOKUP($A24,ES_P2c_0!$A$10:$AQ$100,MATCH(FIXED(M$6,0,TRUE),ES_P2c_0!$A$10:$AQ$10,0),FALSE)),":",VLOOKUP($A24,ES_P2c_0!$A$10:$AQ$100,MATCH(FIXED(M$6,0,TRUE),ES_P2c_0!$A$10:$AQ$10,0),FALSE))</f>
        <v>5.9</v>
      </c>
      <c r="N24" s="232">
        <f>IF(ISNA(VLOOKUP($A24,ES_P2c_0!$A$10:$AQ$100,MATCH(FIXED(N$6,0,TRUE),ES_P2c_0!$A$10:$AQ$10,0),FALSE)),":",VLOOKUP($A24,ES_P2c_0!$A$10:$AQ$100,MATCH(FIXED(N$6,0,TRUE),ES_P2c_0!$A$10:$AQ$10,0),FALSE))</f>
        <v>6.3</v>
      </c>
      <c r="O24" s="232">
        <f>IF(ISNA(VLOOKUP($A24,ES_P2c_0!$A$10:$AQ$100,MATCH(FIXED(O$6,0,TRUE),ES_P2c_0!$A$10:$AQ$10,0),FALSE)),":",VLOOKUP($A24,ES_P2c_0!$A$10:$AQ$100,MATCH(FIXED(O$6,0,TRUE),ES_P2c_0!$A$10:$AQ$10,0),FALSE))</f>
        <v>7.9</v>
      </c>
      <c r="P24" s="232">
        <f>IF(ISNA(VLOOKUP($A24,ES_P2c_0!$A$10:$AQ$100,MATCH(FIXED(P$6,0,TRUE),ES_P2c_0!$A$10:$AQ$10,0),FALSE)),":",VLOOKUP($A24,ES_P2c_0!$A$10:$AQ$100,MATCH(FIXED(P$6,0,TRUE),ES_P2c_0!$A$10:$AQ$10,0),FALSE))</f>
        <v>7.3</v>
      </c>
      <c r="Q24" s="232">
        <f>IF(ISNA(VLOOKUP($A24,ES_P2c_0!$A$10:$AQ$100,MATCH(FIXED(Q$6,0,TRUE),ES_P2c_0!$A$10:$AQ$10,0),FALSE)),":",VLOOKUP($A24,ES_P2c_0!$A$10:$AQ$100,MATCH(FIXED(Q$6,0,TRUE),ES_P2c_0!$A$10:$AQ$10,0),FALSE))</f>
        <v>7.2</v>
      </c>
      <c r="R24" s="232">
        <f>IF(ISNA(VLOOKUP($A24,ES_P2c_0!$A$10:$AQ$100,MATCH(FIXED(R$6,0,TRUE),ES_P2c_0!$A$10:$AQ$10,0),FALSE)),":",VLOOKUP($A24,ES_P2c_0!$A$10:$AQ$100,MATCH(FIXED(R$6,0,TRUE),ES_P2c_0!$A$10:$AQ$10,0),FALSE))</f>
        <v>7.6</v>
      </c>
      <c r="S24" s="232">
        <f>IF(ISNA(VLOOKUP($A24,ES_P2c_0!$A$10:$AQ$100,MATCH(FIXED(S$6,0,TRUE),ES_P2c_0!$A$10:$AQ$10,0),FALSE)),":",VLOOKUP($A24,ES_P2c_0!$A$10:$AQ$100,MATCH(FIXED(S$6,0,TRUE),ES_P2c_0!$A$10:$AQ$10,0),FALSE))</f>
        <v>7.9</v>
      </c>
      <c r="T24" s="232">
        <f>IF(ISNA(VLOOKUP($A24,ES_P2c_0!$A$10:$AQ$100,MATCH(FIXED(T$6,0,TRUE),ES_P2c_0!$A$10:$AQ$10,0),FALSE)),":",VLOOKUP($A24,ES_P2c_0!$A$10:$AQ$100,MATCH(FIXED(T$6,0,TRUE),ES_P2c_0!$A$10:$AQ$10,0),FALSE))</f>
        <v>8.1999999999999993</v>
      </c>
      <c r="U24" s="232">
        <f>IF(ISNA(VLOOKUP($A24,ES_P2c_0!$A$10:$AQ$100,MATCH(FIXED(U$6,0,TRUE),ES_P2c_0!$A$10:$AQ$10,0),FALSE)),":",VLOOKUP($A24,ES_P2c_0!$A$10:$AQ$100,MATCH(FIXED(U$6,0,TRUE),ES_P2c_0!$A$10:$AQ$10,0),FALSE))</f>
        <v>8.4</v>
      </c>
      <c r="V24" s="232" t="str">
        <f>IF(ISNA(VLOOKUP($A24,ES_P2c_0!$A$10:$AQ$100,MATCH(FIXED(V$6,0,TRUE),ES_P2c_0!$A$10:$AQ$10,0),FALSE)),":",VLOOKUP($A24,ES_P2c_0!$A$10:$AQ$100,MATCH(FIXED(V$6,0,TRUE),ES_P2c_0!$A$10:$AQ$10,0),FALSE))</f>
        <v>:</v>
      </c>
      <c r="W24" s="232" t="str">
        <f>IF(ISNA(VLOOKUP($A24,ES_P2c_0!$A$10:$AQ$100,MATCH(FIXED(W$6,0,TRUE),ES_P2c_0!$A$10:$AQ$10,0),FALSE)),":",VLOOKUP($A24,ES_P2c_0!$A$10:$AQ$100,MATCH(FIXED(W$6,0,TRUE),ES_P2c_0!$A$10:$AQ$10,0),FALSE))</f>
        <v>:</v>
      </c>
    </row>
    <row r="25" spans="1:23">
      <c r="A25" s="230" t="str">
        <f>lookup!Z20</f>
        <v>Lithuania</v>
      </c>
      <c r="B25" s="232" t="str">
        <f>VLOOKUP(A25,lookup!$Z$2:$AA$77,2,FALSE)</f>
        <v>Λιθουανία</v>
      </c>
      <c r="C25" s="232">
        <f>IF(ISNA(VLOOKUP($A25,ES_P2c_0!$A$10:$AQ$100,MATCH(FIXED(C$6,0,TRUE),ES_P2c_0!$A$10:$AQ$10,0),FALSE)),":",VLOOKUP($A25,ES_P2c_0!$A$10:$AQ$100,MATCH(FIXED(C$6,0,TRUE),ES_P2c_0!$A$10:$AQ$10,0),FALSE))</f>
        <v>4.5</v>
      </c>
      <c r="D25" s="232">
        <f>IF(ISNA(VLOOKUP($A25,ES_P2c_0!$A$10:$AQ$100,MATCH(FIXED(D$6,0,TRUE),ES_P2c_0!$A$10:$AQ$10,0),FALSE)),":",VLOOKUP($A25,ES_P2c_0!$A$10:$AQ$100,MATCH(FIXED(D$6,0,TRUE),ES_P2c_0!$A$10:$AQ$10,0),FALSE))</f>
        <v>4.7</v>
      </c>
      <c r="E25" s="232">
        <f>IF(ISNA(VLOOKUP($A25,ES_P2c_0!$A$10:$AQ$100,MATCH(FIXED(E$6,0,TRUE),ES_P2c_0!$A$10:$AQ$10,0),FALSE)),":",VLOOKUP($A25,ES_P2c_0!$A$10:$AQ$100,MATCH(FIXED(E$6,0,TRUE),ES_P2c_0!$A$10:$AQ$10,0),FALSE))</f>
        <v>5</v>
      </c>
      <c r="F25" s="232">
        <f>IF(ISNA(VLOOKUP($A25,ES_P2c_0!$A$10:$AQ$100,MATCH(FIXED(F$6,0,TRUE),ES_P2c_0!$A$10:$AQ$10,0),FALSE)),":",VLOOKUP($A25,ES_P2c_0!$A$10:$AQ$100,MATCH(FIXED(F$6,0,TRUE),ES_P2c_0!$A$10:$AQ$10,0),FALSE))</f>
        <v>5.3</v>
      </c>
      <c r="G25" s="232">
        <f>IF(ISNA(VLOOKUP($A25,ES_P2c_0!$A$10:$AQ$100,MATCH(FIXED(G$6,0,TRUE),ES_P2c_0!$A$10:$AQ$10,0),FALSE)),":",VLOOKUP($A25,ES_P2c_0!$A$10:$AQ$100,MATCH(FIXED(G$6,0,TRUE),ES_P2c_0!$A$10:$AQ$10,0),FALSE))</f>
        <v>5.5</v>
      </c>
      <c r="H25" s="232">
        <f>IF(ISNA(VLOOKUP($A25,ES_P2c_0!$A$10:$AQ$100,MATCH(FIXED(H$6,0,TRUE),ES_P2c_0!$A$10:$AQ$10,0),FALSE)),":",VLOOKUP($A25,ES_P2c_0!$A$10:$AQ$100,MATCH(FIXED(H$6,0,TRUE),ES_P2c_0!$A$10:$AQ$10,0),FALSE))</f>
        <v>5.6</v>
      </c>
      <c r="I25" s="232">
        <f>IF(ISNA(VLOOKUP($A25,ES_P2c_0!$A$10:$AQ$100,MATCH(FIXED(I$6,0,TRUE),ES_P2c_0!$A$10:$AQ$10,0),FALSE)),":",VLOOKUP($A25,ES_P2c_0!$A$10:$AQ$100,MATCH(FIXED(I$6,0,TRUE),ES_P2c_0!$A$10:$AQ$10,0),FALSE))</f>
        <v>6.2</v>
      </c>
      <c r="J25" s="232">
        <f>IF(ISNA(VLOOKUP($A25,ES_P2c_0!$A$10:$AQ$100,MATCH(FIXED(J$6,0,TRUE),ES_P2c_0!$A$10:$AQ$10,0),FALSE)),":",VLOOKUP($A25,ES_P2c_0!$A$10:$AQ$100,MATCH(FIXED(J$6,0,TRUE),ES_P2c_0!$A$10:$AQ$10,0),FALSE))</f>
        <v>6.5</v>
      </c>
      <c r="K25" s="232">
        <f>IF(ISNA(VLOOKUP($A25,ES_P2c_0!$A$10:$AQ$100,MATCH(FIXED(K$6,0,TRUE),ES_P2c_0!$A$10:$AQ$10,0),FALSE)),":",VLOOKUP($A25,ES_P2c_0!$A$10:$AQ$100,MATCH(FIXED(K$6,0,TRUE),ES_P2c_0!$A$10:$AQ$10,0),FALSE))</f>
        <v>7.1</v>
      </c>
      <c r="L25" s="232">
        <f>IF(ISNA(VLOOKUP($A25,ES_P2c_0!$A$10:$AQ$100,MATCH(FIXED(L$6,0,TRUE),ES_P2c_0!$A$10:$AQ$10,0),FALSE)),":",VLOOKUP($A25,ES_P2c_0!$A$10:$AQ$100,MATCH(FIXED(L$6,0,TRUE),ES_P2c_0!$A$10:$AQ$10,0),FALSE))</f>
        <v>7.5</v>
      </c>
      <c r="M25" s="232">
        <f>IF(ISNA(VLOOKUP($A25,ES_P2c_0!$A$10:$AQ$100,MATCH(FIXED(M$6,0,TRUE),ES_P2c_0!$A$10:$AQ$10,0),FALSE)),":",VLOOKUP($A25,ES_P2c_0!$A$10:$AQ$100,MATCH(FIXED(M$6,0,TRUE),ES_P2c_0!$A$10:$AQ$10,0),FALSE))</f>
        <v>7.7</v>
      </c>
      <c r="N25" s="232">
        <f>IF(ISNA(VLOOKUP($A25,ES_P2c_0!$A$10:$AQ$100,MATCH(FIXED(N$6,0,TRUE),ES_P2c_0!$A$10:$AQ$10,0),FALSE)),":",VLOOKUP($A25,ES_P2c_0!$A$10:$AQ$100,MATCH(FIXED(N$6,0,TRUE),ES_P2c_0!$A$10:$AQ$10,0),FALSE))</f>
        <v>8.1999999999999993</v>
      </c>
      <c r="O25" s="232">
        <f>IF(ISNA(VLOOKUP($A25,ES_P2c_0!$A$10:$AQ$100,MATCH(FIXED(O$6,0,TRUE),ES_P2c_0!$A$10:$AQ$10,0),FALSE)),":",VLOOKUP($A25,ES_P2c_0!$A$10:$AQ$100,MATCH(FIXED(O$6,0,TRUE),ES_P2c_0!$A$10:$AQ$10,0),FALSE))</f>
        <v>8.6999999999999993</v>
      </c>
      <c r="P25" s="232">
        <f>IF(ISNA(VLOOKUP($A25,ES_P2c_0!$A$10:$AQ$100,MATCH(FIXED(P$6,0,TRUE),ES_P2c_0!$A$10:$AQ$10,0),FALSE)),":",VLOOKUP($A25,ES_P2c_0!$A$10:$AQ$100,MATCH(FIXED(P$6,0,TRUE),ES_P2c_0!$A$10:$AQ$10,0),FALSE))</f>
        <v>8.8000000000000007</v>
      </c>
      <c r="Q25" s="232">
        <f>IF(ISNA(VLOOKUP($A25,ES_P2c_0!$A$10:$AQ$100,MATCH(FIXED(Q$6,0,TRUE),ES_P2c_0!$A$10:$AQ$10,0),FALSE)),":",VLOOKUP($A25,ES_P2c_0!$A$10:$AQ$100,MATCH(FIXED(Q$6,0,TRUE),ES_P2c_0!$A$10:$AQ$10,0),FALSE))</f>
        <v>8.3000000000000007</v>
      </c>
      <c r="R25" s="232">
        <f>IF(ISNA(VLOOKUP($A25,ES_P2c_0!$A$10:$AQ$100,MATCH(FIXED(R$6,0,TRUE),ES_P2c_0!$A$10:$AQ$10,0),FALSE)),":",VLOOKUP($A25,ES_P2c_0!$A$10:$AQ$100,MATCH(FIXED(R$6,0,TRUE),ES_P2c_0!$A$10:$AQ$10,0),FALSE))</f>
        <v>9.4</v>
      </c>
      <c r="S25" s="232">
        <f>IF(ISNA(VLOOKUP($A25,ES_P2c_0!$A$10:$AQ$100,MATCH(FIXED(S$6,0,TRUE),ES_P2c_0!$A$10:$AQ$10,0),FALSE)),":",VLOOKUP($A25,ES_P2c_0!$A$10:$AQ$100,MATCH(FIXED(S$6,0,TRUE),ES_P2c_0!$A$10:$AQ$10,0),FALSE))</f>
        <v>10.1</v>
      </c>
      <c r="T25" s="232">
        <f>IF(ISNA(VLOOKUP($A25,ES_P2c_0!$A$10:$AQ$100,MATCH(FIXED(T$6,0,TRUE),ES_P2c_0!$A$10:$AQ$10,0),FALSE)),":",VLOOKUP($A25,ES_P2c_0!$A$10:$AQ$100,MATCH(FIXED(T$6,0,TRUE),ES_P2c_0!$A$10:$AQ$10,0),FALSE))</f>
        <v>10.3</v>
      </c>
      <c r="U25" s="232">
        <f>IF(ISNA(VLOOKUP($A25,ES_P2c_0!$A$10:$AQ$100,MATCH(FIXED(U$6,0,TRUE),ES_P2c_0!$A$10:$AQ$10,0),FALSE)),":",VLOOKUP($A25,ES_P2c_0!$A$10:$AQ$100,MATCH(FIXED(U$6,0,TRUE),ES_P2c_0!$A$10:$AQ$10,0),FALSE))</f>
        <v>10.6</v>
      </c>
      <c r="V25" s="232" t="str">
        <f>IF(ISNA(VLOOKUP($A25,ES_P2c_0!$A$10:$AQ$100,MATCH(FIXED(V$6,0,TRUE),ES_P2c_0!$A$10:$AQ$10,0),FALSE)),":",VLOOKUP($A25,ES_P2c_0!$A$10:$AQ$100,MATCH(FIXED(V$6,0,TRUE),ES_P2c_0!$A$10:$AQ$10,0),FALSE))</f>
        <v>:</v>
      </c>
      <c r="W25" s="232" t="str">
        <f>IF(ISNA(VLOOKUP($A25,ES_P2c_0!$A$10:$AQ$100,MATCH(FIXED(W$6,0,TRUE),ES_P2c_0!$A$10:$AQ$10,0),FALSE)),":",VLOOKUP($A25,ES_P2c_0!$A$10:$AQ$100,MATCH(FIXED(W$6,0,TRUE),ES_P2c_0!$A$10:$AQ$10,0),FALSE))</f>
        <v>:</v>
      </c>
    </row>
    <row r="26" spans="1:23">
      <c r="A26" s="230" t="str">
        <f>lookup!Z21</f>
        <v>Luxembourg</v>
      </c>
      <c r="B26" s="232" t="str">
        <f>VLOOKUP(A26,lookup!$Z$2:$AA$77,2,FALSE)</f>
        <v>Λουξεμβούργο</v>
      </c>
      <c r="C26" s="232" t="str">
        <f>IF(ISNA(VLOOKUP($A26,ES_P2c_0!$A$10:$AQ$100,MATCH(FIXED(C$6,0,TRUE),ES_P2c_0!$A$10:$AQ$10,0),FALSE)),":",VLOOKUP($A26,ES_P2c_0!$A$10:$AQ$100,MATCH(FIXED(C$6,0,TRUE),ES_P2c_0!$A$10:$AQ$10,0),FALSE))</f>
        <v>:</v>
      </c>
      <c r="D26" s="232" t="str">
        <f>IF(ISNA(VLOOKUP($A26,ES_P2c_0!$A$10:$AQ$100,MATCH(FIXED(D$6,0,TRUE),ES_P2c_0!$A$10:$AQ$10,0),FALSE)),":",VLOOKUP($A26,ES_P2c_0!$A$10:$AQ$100,MATCH(FIXED(D$6,0,TRUE),ES_P2c_0!$A$10:$AQ$10,0),FALSE))</f>
        <v>:</v>
      </c>
      <c r="E26" s="232" t="str">
        <f>IF(ISNA(VLOOKUP($A26,ES_P2c_0!$A$10:$AQ$100,MATCH(FIXED(E$6,0,TRUE),ES_P2c_0!$A$10:$AQ$10,0),FALSE)),":",VLOOKUP($A26,ES_P2c_0!$A$10:$AQ$100,MATCH(FIXED(E$6,0,TRUE),ES_P2c_0!$A$10:$AQ$10,0),FALSE))</f>
        <v>:</v>
      </c>
      <c r="F26" s="232" t="str">
        <f>IF(ISNA(VLOOKUP($A26,ES_P2c_0!$A$10:$AQ$100,MATCH(FIXED(F$6,0,TRUE),ES_P2c_0!$A$10:$AQ$10,0),FALSE)),":",VLOOKUP($A26,ES_P2c_0!$A$10:$AQ$100,MATCH(FIXED(F$6,0,TRUE),ES_P2c_0!$A$10:$AQ$10,0),FALSE))</f>
        <v>:</v>
      </c>
      <c r="G26" s="232" t="str">
        <f>IF(ISNA(VLOOKUP($A26,ES_P2c_0!$A$10:$AQ$100,MATCH(FIXED(G$6,0,TRUE),ES_P2c_0!$A$10:$AQ$10,0),FALSE)),":",VLOOKUP($A26,ES_P2c_0!$A$10:$AQ$100,MATCH(FIXED(G$6,0,TRUE),ES_P2c_0!$A$10:$AQ$10,0),FALSE))</f>
        <v>:</v>
      </c>
      <c r="H26" s="232" t="str">
        <f>IF(ISNA(VLOOKUP($A26,ES_P2c_0!$A$10:$AQ$100,MATCH(FIXED(H$6,0,TRUE),ES_P2c_0!$A$10:$AQ$10,0),FALSE)),":",VLOOKUP($A26,ES_P2c_0!$A$10:$AQ$100,MATCH(FIXED(H$6,0,TRUE),ES_P2c_0!$A$10:$AQ$10,0),FALSE))</f>
        <v>:</v>
      </c>
      <c r="I26" s="232" t="str">
        <f>IF(ISNA(VLOOKUP($A26,ES_P2c_0!$A$10:$AQ$100,MATCH(FIXED(I$6,0,TRUE),ES_P2c_0!$A$10:$AQ$10,0),FALSE)),":",VLOOKUP($A26,ES_P2c_0!$A$10:$AQ$100,MATCH(FIXED(I$6,0,TRUE),ES_P2c_0!$A$10:$AQ$10,0),FALSE))</f>
        <v>:</v>
      </c>
      <c r="J26" s="232">
        <f>IF(ISNA(VLOOKUP($A26,ES_P2c_0!$A$10:$AQ$100,MATCH(FIXED(J$6,0,TRUE),ES_P2c_0!$A$10:$AQ$10,0),FALSE)),":",VLOOKUP($A26,ES_P2c_0!$A$10:$AQ$100,MATCH(FIXED(J$6,0,TRUE),ES_P2c_0!$A$10:$AQ$10,0),FALSE))</f>
        <v>58.7</v>
      </c>
      <c r="K26" s="232">
        <f>IF(ISNA(VLOOKUP($A26,ES_P2c_0!$A$10:$AQ$100,MATCH(FIXED(K$6,0,TRUE),ES_P2c_0!$A$10:$AQ$10,0),FALSE)),":",VLOOKUP($A26,ES_P2c_0!$A$10:$AQ$100,MATCH(FIXED(K$6,0,TRUE),ES_P2c_0!$A$10:$AQ$10,0),FALSE))</f>
        <v>59.6</v>
      </c>
      <c r="L26" s="232">
        <f>IF(ISNA(VLOOKUP($A26,ES_P2c_0!$A$10:$AQ$100,MATCH(FIXED(L$6,0,TRUE),ES_P2c_0!$A$10:$AQ$10,0),FALSE)),":",VLOOKUP($A26,ES_P2c_0!$A$10:$AQ$100,MATCH(FIXED(L$6,0,TRUE),ES_P2c_0!$A$10:$AQ$10,0),FALSE))</f>
        <v>60.9</v>
      </c>
      <c r="M26" s="232">
        <f>IF(ISNA(VLOOKUP($A26,ES_P2c_0!$A$10:$AQ$100,MATCH(FIXED(M$6,0,TRUE),ES_P2c_0!$A$10:$AQ$10,0),FALSE)),":",VLOOKUP($A26,ES_P2c_0!$A$10:$AQ$100,MATCH(FIXED(M$6,0,TRUE),ES_P2c_0!$A$10:$AQ$10,0),FALSE))</f>
        <v>63.1</v>
      </c>
      <c r="N26" s="232">
        <f>IF(ISNA(VLOOKUP($A26,ES_P2c_0!$A$10:$AQ$100,MATCH(FIXED(N$6,0,TRUE),ES_P2c_0!$A$10:$AQ$10,0),FALSE)),":",VLOOKUP($A26,ES_P2c_0!$A$10:$AQ$100,MATCH(FIXED(N$6,0,TRUE),ES_P2c_0!$A$10:$AQ$10,0),FALSE))</f>
        <v>63.9</v>
      </c>
      <c r="O26" s="232">
        <f>IF(ISNA(VLOOKUP($A26,ES_P2c_0!$A$10:$AQ$100,MATCH(FIXED(O$6,0,TRUE),ES_P2c_0!$A$10:$AQ$10,0),FALSE)),":",VLOOKUP($A26,ES_P2c_0!$A$10:$AQ$100,MATCH(FIXED(O$6,0,TRUE),ES_P2c_0!$A$10:$AQ$10,0),FALSE))</f>
        <v>64.900000000000006</v>
      </c>
      <c r="P26" s="232">
        <f>IF(ISNA(VLOOKUP($A26,ES_P2c_0!$A$10:$AQ$100,MATCH(FIXED(P$6,0,TRUE),ES_P2c_0!$A$10:$AQ$10,0),FALSE)),":",VLOOKUP($A26,ES_P2c_0!$A$10:$AQ$100,MATCH(FIXED(P$6,0,TRUE),ES_P2c_0!$A$10:$AQ$10,0),FALSE))</f>
        <v>60.8</v>
      </c>
      <c r="Q26" s="232">
        <f>IF(ISNA(VLOOKUP($A26,ES_P2c_0!$A$10:$AQ$100,MATCH(FIXED(Q$6,0,TRUE),ES_P2c_0!$A$10:$AQ$10,0),FALSE)),":",VLOOKUP($A26,ES_P2c_0!$A$10:$AQ$100,MATCH(FIXED(Q$6,0,TRUE),ES_P2c_0!$A$10:$AQ$10,0),FALSE))</f>
        <v>59.4</v>
      </c>
      <c r="R26" s="232">
        <f>IF(ISNA(VLOOKUP($A26,ES_P2c_0!$A$10:$AQ$100,MATCH(FIXED(R$6,0,TRUE),ES_P2c_0!$A$10:$AQ$10,0),FALSE)),":",VLOOKUP($A26,ES_P2c_0!$A$10:$AQ$100,MATCH(FIXED(R$6,0,TRUE),ES_P2c_0!$A$10:$AQ$10,0),FALSE))</f>
        <v>60</v>
      </c>
      <c r="S26" s="232">
        <f>IF(ISNA(VLOOKUP($A26,ES_P2c_0!$A$10:$AQ$100,MATCH(FIXED(S$6,0,TRUE),ES_P2c_0!$A$10:$AQ$10,0),FALSE)),":",VLOOKUP($A26,ES_P2c_0!$A$10:$AQ$100,MATCH(FIXED(S$6,0,TRUE),ES_P2c_0!$A$10:$AQ$10,0),FALSE))</f>
        <v>59.5</v>
      </c>
      <c r="T26" s="232">
        <f>IF(ISNA(VLOOKUP($A26,ES_P2c_0!$A$10:$AQ$100,MATCH(FIXED(T$6,0,TRUE),ES_P2c_0!$A$10:$AQ$10,0),FALSE)),":",VLOOKUP($A26,ES_P2c_0!$A$10:$AQ$100,MATCH(FIXED(T$6,0,TRUE),ES_P2c_0!$A$10:$AQ$10,0),FALSE))</f>
        <v>58.2</v>
      </c>
      <c r="U26" s="232" t="str">
        <f>IF(ISNA(VLOOKUP($A26,ES_P2c_0!$A$10:$AQ$100,MATCH(FIXED(U$6,0,TRUE),ES_P2c_0!$A$10:$AQ$10,0),FALSE)),":",VLOOKUP($A26,ES_P2c_0!$A$10:$AQ$100,MATCH(FIXED(U$6,0,TRUE),ES_P2c_0!$A$10:$AQ$10,0),FALSE))</f>
        <v>:</v>
      </c>
      <c r="V26" s="232" t="str">
        <f>IF(ISNA(VLOOKUP($A26,ES_P2c_0!$A$10:$AQ$100,MATCH(FIXED(V$6,0,TRUE),ES_P2c_0!$A$10:$AQ$10,0),FALSE)),":",VLOOKUP($A26,ES_P2c_0!$A$10:$AQ$100,MATCH(FIXED(V$6,0,TRUE),ES_P2c_0!$A$10:$AQ$10,0),FALSE))</f>
        <v>:</v>
      </c>
      <c r="W26" s="232" t="str">
        <f>IF(ISNA(VLOOKUP($A26,ES_P2c_0!$A$10:$AQ$100,MATCH(FIXED(W$6,0,TRUE),ES_P2c_0!$A$10:$AQ$10,0),FALSE)),":",VLOOKUP($A26,ES_P2c_0!$A$10:$AQ$100,MATCH(FIXED(W$6,0,TRUE),ES_P2c_0!$A$10:$AQ$10,0),FALSE))</f>
        <v>:</v>
      </c>
    </row>
    <row r="27" spans="1:23">
      <c r="A27" s="230" t="str">
        <f>lookup!Z22</f>
        <v>Hungary</v>
      </c>
      <c r="B27" s="232" t="str">
        <f>VLOOKUP(A27,lookup!$Z$2:$AA$77,2,FALSE)</f>
        <v>Ουγγαρία</v>
      </c>
      <c r="C27" s="232">
        <f>IF(ISNA(VLOOKUP($A27,ES_P2c_0!$A$10:$AQ$100,MATCH(FIXED(C$6,0,TRUE),ES_P2c_0!$A$10:$AQ$10,0),FALSE)),":",VLOOKUP($A27,ES_P2c_0!$A$10:$AQ$100,MATCH(FIXED(C$6,0,TRUE),ES_P2c_0!$A$10:$AQ$10,0),FALSE))</f>
        <v>7.8</v>
      </c>
      <c r="D27" s="232">
        <f>IF(ISNA(VLOOKUP($A27,ES_P2c_0!$A$10:$AQ$100,MATCH(FIXED(D$6,0,TRUE),ES_P2c_0!$A$10:$AQ$10,0),FALSE)),":",VLOOKUP($A27,ES_P2c_0!$A$10:$AQ$100,MATCH(FIXED(D$6,0,TRUE),ES_P2c_0!$A$10:$AQ$10,0),FALSE))</f>
        <v>7.8</v>
      </c>
      <c r="E27" s="232">
        <f>IF(ISNA(VLOOKUP($A27,ES_P2c_0!$A$10:$AQ$100,MATCH(FIXED(E$6,0,TRUE),ES_P2c_0!$A$10:$AQ$10,0),FALSE)),":",VLOOKUP($A27,ES_P2c_0!$A$10:$AQ$100,MATCH(FIXED(E$6,0,TRUE),ES_P2c_0!$A$10:$AQ$10,0),FALSE))</f>
        <v>8</v>
      </c>
      <c r="F27" s="232">
        <f>IF(ISNA(VLOOKUP($A27,ES_P2c_0!$A$10:$AQ$100,MATCH(FIXED(F$6,0,TRUE),ES_P2c_0!$A$10:$AQ$10,0),FALSE)),":",VLOOKUP($A27,ES_P2c_0!$A$10:$AQ$100,MATCH(FIXED(F$6,0,TRUE),ES_P2c_0!$A$10:$AQ$10,0),FALSE))</f>
        <v>8.1999999999999993</v>
      </c>
      <c r="G27" s="232">
        <f>IF(ISNA(VLOOKUP($A27,ES_P2c_0!$A$10:$AQ$100,MATCH(FIXED(G$6,0,TRUE),ES_P2c_0!$A$10:$AQ$10,0),FALSE)),":",VLOOKUP($A27,ES_P2c_0!$A$10:$AQ$100,MATCH(FIXED(G$6,0,TRUE),ES_P2c_0!$A$10:$AQ$10,0),FALSE))</f>
        <v>8.1</v>
      </c>
      <c r="H27" s="232">
        <f>IF(ISNA(VLOOKUP($A27,ES_P2c_0!$A$10:$AQ$100,MATCH(FIXED(H$6,0,TRUE),ES_P2c_0!$A$10:$AQ$10,0),FALSE)),":",VLOOKUP($A27,ES_P2c_0!$A$10:$AQ$100,MATCH(FIXED(H$6,0,TRUE),ES_P2c_0!$A$10:$AQ$10,0),FALSE))</f>
        <v>8.4</v>
      </c>
      <c r="I27" s="232">
        <f>IF(ISNA(VLOOKUP($A27,ES_P2c_0!$A$10:$AQ$100,MATCH(FIXED(I$6,0,TRUE),ES_P2c_0!$A$10:$AQ$10,0),FALSE)),":",VLOOKUP($A27,ES_P2c_0!$A$10:$AQ$100,MATCH(FIXED(I$6,0,TRUE),ES_P2c_0!$A$10:$AQ$10,0),FALSE))</f>
        <v>8.9</v>
      </c>
      <c r="J27" s="232">
        <f>IF(ISNA(VLOOKUP($A27,ES_P2c_0!$A$10:$AQ$100,MATCH(FIXED(J$6,0,TRUE),ES_P2c_0!$A$10:$AQ$10,0),FALSE)),":",VLOOKUP($A27,ES_P2c_0!$A$10:$AQ$100,MATCH(FIXED(J$6,0,TRUE),ES_P2c_0!$A$10:$AQ$10,0),FALSE))</f>
        <v>9.3000000000000007</v>
      </c>
      <c r="K27" s="232">
        <f>IF(ISNA(VLOOKUP($A27,ES_P2c_0!$A$10:$AQ$100,MATCH(FIXED(K$6,0,TRUE),ES_P2c_0!$A$10:$AQ$10,0),FALSE)),":",VLOOKUP($A27,ES_P2c_0!$A$10:$AQ$100,MATCH(FIXED(K$6,0,TRUE),ES_P2c_0!$A$10:$AQ$10,0),FALSE))</f>
        <v>9.6999999999999993</v>
      </c>
      <c r="L27" s="232">
        <f>IF(ISNA(VLOOKUP($A27,ES_P2c_0!$A$10:$AQ$100,MATCH(FIXED(L$6,0,TRUE),ES_P2c_0!$A$10:$AQ$10,0),FALSE)),":",VLOOKUP($A27,ES_P2c_0!$A$10:$AQ$100,MATCH(FIXED(L$6,0,TRUE),ES_P2c_0!$A$10:$AQ$10,0),FALSE))</f>
        <v>10.3</v>
      </c>
      <c r="M27" s="232">
        <f>IF(ISNA(VLOOKUP($A27,ES_P2c_0!$A$10:$AQ$100,MATCH(FIXED(M$6,0,TRUE),ES_P2c_0!$A$10:$AQ$10,0),FALSE)),":",VLOOKUP($A27,ES_P2c_0!$A$10:$AQ$100,MATCH(FIXED(M$6,0,TRUE),ES_P2c_0!$A$10:$AQ$10,0),FALSE))</f>
        <v>10.7</v>
      </c>
      <c r="N27" s="232">
        <f>IF(ISNA(VLOOKUP($A27,ES_P2c_0!$A$10:$AQ$100,MATCH(FIXED(N$6,0,TRUE),ES_P2c_0!$A$10:$AQ$10,0),FALSE)),":",VLOOKUP($A27,ES_P2c_0!$A$10:$AQ$100,MATCH(FIXED(N$6,0,TRUE),ES_P2c_0!$A$10:$AQ$10,0),FALSE))</f>
        <v>11.1</v>
      </c>
      <c r="O27" s="232">
        <f>IF(ISNA(VLOOKUP($A27,ES_P2c_0!$A$10:$AQ$100,MATCH(FIXED(O$6,0,TRUE),ES_P2c_0!$A$10:$AQ$10,0),FALSE)),":",VLOOKUP($A27,ES_P2c_0!$A$10:$AQ$100,MATCH(FIXED(O$6,0,TRUE),ES_P2c_0!$A$10:$AQ$10,0),FALSE))</f>
        <v>11.1</v>
      </c>
      <c r="P27" s="232">
        <f>IF(ISNA(VLOOKUP($A27,ES_P2c_0!$A$10:$AQ$100,MATCH(FIXED(P$6,0,TRUE),ES_P2c_0!$A$10:$AQ$10,0),FALSE)),":",VLOOKUP($A27,ES_P2c_0!$A$10:$AQ$100,MATCH(FIXED(P$6,0,TRUE),ES_P2c_0!$A$10:$AQ$10,0),FALSE))</f>
        <v>11.3</v>
      </c>
      <c r="Q27" s="232">
        <f>IF(ISNA(VLOOKUP($A27,ES_P2c_0!$A$10:$AQ$100,MATCH(FIXED(Q$6,0,TRUE),ES_P2c_0!$A$10:$AQ$10,0),FALSE)),":",VLOOKUP($A27,ES_P2c_0!$A$10:$AQ$100,MATCH(FIXED(Q$6,0,TRUE),ES_P2c_0!$A$10:$AQ$10,0),FALSE))</f>
        <v>10.9</v>
      </c>
      <c r="R27" s="232">
        <f>IF(ISNA(VLOOKUP($A27,ES_P2c_0!$A$10:$AQ$100,MATCH(FIXED(R$6,0,TRUE),ES_P2c_0!$A$10:$AQ$10,0),FALSE)),":",VLOOKUP($A27,ES_P2c_0!$A$10:$AQ$100,MATCH(FIXED(R$6,0,TRUE),ES_P2c_0!$A$10:$AQ$10,0),FALSE))</f>
        <v>11</v>
      </c>
      <c r="S27" s="232">
        <f>IF(ISNA(VLOOKUP($A27,ES_P2c_0!$A$10:$AQ$100,MATCH(FIXED(S$6,0,TRUE),ES_P2c_0!$A$10:$AQ$10,0),FALSE)),":",VLOOKUP($A27,ES_P2c_0!$A$10:$AQ$100,MATCH(FIXED(S$6,0,TRUE),ES_P2c_0!$A$10:$AQ$10,0),FALSE))</f>
        <v>11</v>
      </c>
      <c r="T27" s="232">
        <f>IF(ISNA(VLOOKUP($A27,ES_P2c_0!$A$10:$AQ$100,MATCH(FIXED(T$6,0,TRUE),ES_P2c_0!$A$10:$AQ$10,0),FALSE)),":",VLOOKUP($A27,ES_P2c_0!$A$10:$AQ$100,MATCH(FIXED(T$6,0,TRUE),ES_P2c_0!$A$10:$AQ$10,0),FALSE))</f>
        <v>11.3</v>
      </c>
      <c r="U27" s="232">
        <f>IF(ISNA(VLOOKUP($A27,ES_P2c_0!$A$10:$AQ$100,MATCH(FIXED(U$6,0,TRUE),ES_P2c_0!$A$10:$AQ$10,0),FALSE)),":",VLOOKUP($A27,ES_P2c_0!$A$10:$AQ$100,MATCH(FIXED(U$6,0,TRUE),ES_P2c_0!$A$10:$AQ$10,0),FALSE))</f>
        <v>11.5</v>
      </c>
      <c r="V27" s="232" t="str">
        <f>IF(ISNA(VLOOKUP($A27,ES_P2c_0!$A$10:$AQ$100,MATCH(FIXED(V$6,0,TRUE),ES_P2c_0!$A$10:$AQ$10,0),FALSE)),":",VLOOKUP($A27,ES_P2c_0!$A$10:$AQ$100,MATCH(FIXED(V$6,0,TRUE),ES_P2c_0!$A$10:$AQ$10,0),FALSE))</f>
        <v>:</v>
      </c>
      <c r="W27" s="232" t="str">
        <f>IF(ISNA(VLOOKUP($A27,ES_P2c_0!$A$10:$AQ$100,MATCH(FIXED(W$6,0,TRUE),ES_P2c_0!$A$10:$AQ$10,0),FALSE)),":",VLOOKUP($A27,ES_P2c_0!$A$10:$AQ$100,MATCH(FIXED(W$6,0,TRUE),ES_P2c_0!$A$10:$AQ$10,0),FALSE))</f>
        <v>:</v>
      </c>
    </row>
    <row r="28" spans="1:23">
      <c r="A28" s="230" t="str">
        <f>lookup!Z23</f>
        <v>Malta</v>
      </c>
      <c r="B28" s="232" t="str">
        <f>VLOOKUP(A28,lookup!$Z$2:$AA$77,2,FALSE)</f>
        <v>Μάλτα</v>
      </c>
      <c r="C28" s="232" t="str">
        <f>IF(ISNA(VLOOKUP($A28,ES_P2c_0!$A$10:$AQ$100,MATCH(FIXED(C$6,0,TRUE),ES_P2c_0!$A$10:$AQ$10,0),FALSE)),":",VLOOKUP($A28,ES_P2c_0!$A$10:$AQ$100,MATCH(FIXED(C$6,0,TRUE),ES_P2c_0!$A$10:$AQ$10,0),FALSE))</f>
        <v>:</v>
      </c>
      <c r="D28" s="232" t="str">
        <f>IF(ISNA(VLOOKUP($A28,ES_P2c_0!$A$10:$AQ$100,MATCH(FIXED(D$6,0,TRUE),ES_P2c_0!$A$10:$AQ$10,0),FALSE)),":",VLOOKUP($A28,ES_P2c_0!$A$10:$AQ$100,MATCH(FIXED(D$6,0,TRUE),ES_P2c_0!$A$10:$AQ$10,0),FALSE))</f>
        <v>:</v>
      </c>
      <c r="E28" s="232" t="str">
        <f>IF(ISNA(VLOOKUP($A28,ES_P2c_0!$A$10:$AQ$100,MATCH(FIXED(E$6,0,TRUE),ES_P2c_0!$A$10:$AQ$10,0),FALSE)),":",VLOOKUP($A28,ES_P2c_0!$A$10:$AQ$100,MATCH(FIXED(E$6,0,TRUE),ES_P2c_0!$A$10:$AQ$10,0),FALSE))</f>
        <v>:</v>
      </c>
      <c r="F28" s="232" t="str">
        <f>IF(ISNA(VLOOKUP($A28,ES_P2c_0!$A$10:$AQ$100,MATCH(FIXED(F$6,0,TRUE),ES_P2c_0!$A$10:$AQ$10,0),FALSE)),":",VLOOKUP($A28,ES_P2c_0!$A$10:$AQ$100,MATCH(FIXED(F$6,0,TRUE),ES_P2c_0!$A$10:$AQ$10,0),FALSE))</f>
        <v>:</v>
      </c>
      <c r="G28" s="232" t="str">
        <f>IF(ISNA(VLOOKUP($A28,ES_P2c_0!$A$10:$AQ$100,MATCH(FIXED(G$6,0,TRUE),ES_P2c_0!$A$10:$AQ$10,0),FALSE)),":",VLOOKUP($A28,ES_P2c_0!$A$10:$AQ$100,MATCH(FIXED(G$6,0,TRUE),ES_P2c_0!$A$10:$AQ$10,0),FALSE))</f>
        <v>:</v>
      </c>
      <c r="H28" s="232">
        <f>IF(ISNA(VLOOKUP($A28,ES_P2c_0!$A$10:$AQ$100,MATCH(FIXED(H$6,0,TRUE),ES_P2c_0!$A$10:$AQ$10,0),FALSE)),":",VLOOKUP($A28,ES_P2c_0!$A$10:$AQ$100,MATCH(FIXED(H$6,0,TRUE),ES_P2c_0!$A$10:$AQ$10,0),FALSE))</f>
        <v>13.7</v>
      </c>
      <c r="I28" s="232">
        <f>IF(ISNA(VLOOKUP($A28,ES_P2c_0!$A$10:$AQ$100,MATCH(FIXED(I$6,0,TRUE),ES_P2c_0!$A$10:$AQ$10,0),FALSE)),":",VLOOKUP($A28,ES_P2c_0!$A$10:$AQ$100,MATCH(FIXED(I$6,0,TRUE),ES_P2c_0!$A$10:$AQ$10,0),FALSE))</f>
        <v>14.3</v>
      </c>
      <c r="J28" s="232">
        <f>IF(ISNA(VLOOKUP($A28,ES_P2c_0!$A$10:$AQ$100,MATCH(FIXED(J$6,0,TRUE),ES_P2c_0!$A$10:$AQ$10,0),FALSE)),":",VLOOKUP($A28,ES_P2c_0!$A$10:$AQ$100,MATCH(FIXED(J$6,0,TRUE),ES_P2c_0!$A$10:$AQ$10,0),FALSE))</f>
        <v>14.3</v>
      </c>
      <c r="K28" s="232">
        <f>IF(ISNA(VLOOKUP($A28,ES_P2c_0!$A$10:$AQ$100,MATCH(FIXED(K$6,0,TRUE),ES_P2c_0!$A$10:$AQ$10,0),FALSE)),":",VLOOKUP($A28,ES_P2c_0!$A$10:$AQ$100,MATCH(FIXED(K$6,0,TRUE),ES_P2c_0!$A$10:$AQ$10,0),FALSE))</f>
        <v>14.6</v>
      </c>
      <c r="L28" s="232">
        <f>IF(ISNA(VLOOKUP($A28,ES_P2c_0!$A$10:$AQ$100,MATCH(FIXED(L$6,0,TRUE),ES_P2c_0!$A$10:$AQ$10,0),FALSE)),":",VLOOKUP($A28,ES_P2c_0!$A$10:$AQ$100,MATCH(FIXED(L$6,0,TRUE),ES_P2c_0!$A$10:$AQ$10,0),FALSE))</f>
        <v>16</v>
      </c>
      <c r="M28" s="232">
        <f>IF(ISNA(VLOOKUP($A28,ES_P2c_0!$A$10:$AQ$100,MATCH(FIXED(M$6,0,TRUE),ES_P2c_0!$A$10:$AQ$10,0),FALSE)),":",VLOOKUP($A28,ES_P2c_0!$A$10:$AQ$100,MATCH(FIXED(M$6,0,TRUE),ES_P2c_0!$A$10:$AQ$10,0),FALSE))</f>
        <v>15.3</v>
      </c>
      <c r="N28" s="232">
        <f>IF(ISNA(VLOOKUP($A28,ES_P2c_0!$A$10:$AQ$100,MATCH(FIXED(N$6,0,TRUE),ES_P2c_0!$A$10:$AQ$10,0),FALSE)),":",VLOOKUP($A28,ES_P2c_0!$A$10:$AQ$100,MATCH(FIXED(N$6,0,TRUE),ES_P2c_0!$A$10:$AQ$10,0),FALSE))</f>
        <v>15.5</v>
      </c>
      <c r="O28" s="232">
        <f>IF(ISNA(VLOOKUP($A28,ES_P2c_0!$A$10:$AQ$100,MATCH(FIXED(O$6,0,TRUE),ES_P2c_0!$A$10:$AQ$10,0),FALSE)),":",VLOOKUP($A28,ES_P2c_0!$A$10:$AQ$100,MATCH(FIXED(O$6,0,TRUE),ES_P2c_0!$A$10:$AQ$10,0),FALSE))</f>
        <v>15.4</v>
      </c>
      <c r="P28" s="232">
        <f>IF(ISNA(VLOOKUP($A28,ES_P2c_0!$A$10:$AQ$100,MATCH(FIXED(P$6,0,TRUE),ES_P2c_0!$A$10:$AQ$10,0),FALSE)),":",VLOOKUP($A28,ES_P2c_0!$A$10:$AQ$100,MATCH(FIXED(P$6,0,TRUE),ES_P2c_0!$A$10:$AQ$10,0),FALSE))</f>
        <v>15.4</v>
      </c>
      <c r="Q28" s="232">
        <f>IF(ISNA(VLOOKUP($A28,ES_P2c_0!$A$10:$AQ$100,MATCH(FIXED(Q$6,0,TRUE),ES_P2c_0!$A$10:$AQ$10,0),FALSE)),":",VLOOKUP($A28,ES_P2c_0!$A$10:$AQ$100,MATCH(FIXED(Q$6,0,TRUE),ES_P2c_0!$A$10:$AQ$10,0),FALSE))</f>
        <v>14.6</v>
      </c>
      <c r="R28" s="232">
        <f>IF(ISNA(VLOOKUP($A28,ES_P2c_0!$A$10:$AQ$100,MATCH(FIXED(R$6,0,TRUE),ES_P2c_0!$A$10:$AQ$10,0),FALSE)),":",VLOOKUP($A28,ES_P2c_0!$A$10:$AQ$100,MATCH(FIXED(R$6,0,TRUE),ES_P2c_0!$A$10:$AQ$10,0),FALSE))</f>
        <v>15.2</v>
      </c>
      <c r="S28" s="232">
        <f>IF(ISNA(VLOOKUP($A28,ES_P2c_0!$A$10:$AQ$100,MATCH(FIXED(S$6,0,TRUE),ES_P2c_0!$A$10:$AQ$10,0),FALSE)),":",VLOOKUP($A28,ES_P2c_0!$A$10:$AQ$100,MATCH(FIXED(S$6,0,TRUE),ES_P2c_0!$A$10:$AQ$10,0),FALSE))</f>
        <v>14.2</v>
      </c>
      <c r="T28" s="232">
        <f>IF(ISNA(VLOOKUP($A28,ES_P2c_0!$A$10:$AQ$100,MATCH(FIXED(T$6,0,TRUE),ES_P2c_0!$A$10:$AQ$10,0),FALSE)),":",VLOOKUP($A28,ES_P2c_0!$A$10:$AQ$100,MATCH(FIXED(T$6,0,TRUE),ES_P2c_0!$A$10:$AQ$10,0),FALSE))</f>
        <v>14.5</v>
      </c>
      <c r="U28" s="232" t="str">
        <f>IF(ISNA(VLOOKUP($A28,ES_P2c_0!$A$10:$AQ$100,MATCH(FIXED(U$6,0,TRUE),ES_P2c_0!$A$10:$AQ$10,0),FALSE)),":",VLOOKUP($A28,ES_P2c_0!$A$10:$AQ$100,MATCH(FIXED(U$6,0,TRUE),ES_P2c_0!$A$10:$AQ$10,0),FALSE))</f>
        <v>:</v>
      </c>
      <c r="V28" s="232" t="str">
        <f>IF(ISNA(VLOOKUP($A28,ES_P2c_0!$A$10:$AQ$100,MATCH(FIXED(V$6,0,TRUE),ES_P2c_0!$A$10:$AQ$10,0),FALSE)),":",VLOOKUP($A28,ES_P2c_0!$A$10:$AQ$100,MATCH(FIXED(V$6,0,TRUE),ES_P2c_0!$A$10:$AQ$10,0),FALSE))</f>
        <v>:</v>
      </c>
      <c r="W28" s="232" t="str">
        <f>IF(ISNA(VLOOKUP($A28,ES_P2c_0!$A$10:$AQ$100,MATCH(FIXED(W$6,0,TRUE),ES_P2c_0!$A$10:$AQ$10,0),FALSE)),":",VLOOKUP($A28,ES_P2c_0!$A$10:$AQ$100,MATCH(FIXED(W$6,0,TRUE),ES_P2c_0!$A$10:$AQ$10,0),FALSE))</f>
        <v>:</v>
      </c>
    </row>
    <row r="29" spans="1:23">
      <c r="A29" s="230" t="str">
        <f>lookup!Z24</f>
        <v>Netherlands</v>
      </c>
      <c r="B29" s="232" t="str">
        <f>VLOOKUP(A29,lookup!$Z$2:$AA$77,2,FALSE)</f>
        <v>Ολλανδία</v>
      </c>
      <c r="C29" s="232">
        <f>IF(ISNA(VLOOKUP($A29,ES_P2c_0!$A$10:$AQ$100,MATCH(FIXED(C$6,0,TRUE),ES_P2c_0!$A$10:$AQ$10,0),FALSE)),":",VLOOKUP($A29,ES_P2c_0!$A$10:$AQ$100,MATCH(FIXED(C$6,0,TRUE),ES_P2c_0!$A$10:$AQ$10,0),FALSE))</f>
        <v>37.9</v>
      </c>
      <c r="D29" s="232">
        <f>IF(ISNA(VLOOKUP($A29,ES_P2c_0!$A$10:$AQ$100,MATCH(FIXED(D$6,0,TRUE),ES_P2c_0!$A$10:$AQ$10,0),FALSE)),":",VLOOKUP($A29,ES_P2c_0!$A$10:$AQ$100,MATCH(FIXED(D$6,0,TRUE),ES_P2c_0!$A$10:$AQ$10,0),FALSE))</f>
        <v>38.200000000000003</v>
      </c>
      <c r="E29" s="232">
        <f>IF(ISNA(VLOOKUP($A29,ES_P2c_0!$A$10:$AQ$100,MATCH(FIXED(E$6,0,TRUE),ES_P2c_0!$A$10:$AQ$10,0),FALSE)),":",VLOOKUP($A29,ES_P2c_0!$A$10:$AQ$100,MATCH(FIXED(E$6,0,TRUE),ES_P2c_0!$A$10:$AQ$10,0),FALSE))</f>
        <v>38.9</v>
      </c>
      <c r="F29" s="232">
        <f>IF(ISNA(VLOOKUP($A29,ES_P2c_0!$A$10:$AQ$100,MATCH(FIXED(F$6,0,TRUE),ES_P2c_0!$A$10:$AQ$10,0),FALSE)),":",VLOOKUP($A29,ES_P2c_0!$A$10:$AQ$100,MATCH(FIXED(F$6,0,TRUE),ES_P2c_0!$A$10:$AQ$10,0),FALSE))</f>
        <v>39.700000000000003</v>
      </c>
      <c r="G29" s="232">
        <f>IF(ISNA(VLOOKUP($A29,ES_P2c_0!$A$10:$AQ$100,MATCH(FIXED(G$6,0,TRUE),ES_P2c_0!$A$10:$AQ$10,0),FALSE)),":",VLOOKUP($A29,ES_P2c_0!$A$10:$AQ$100,MATCH(FIXED(G$6,0,TRUE),ES_P2c_0!$A$10:$AQ$10,0),FALSE))</f>
        <v>40.6</v>
      </c>
      <c r="H29" s="232">
        <f>IF(ISNA(VLOOKUP($A29,ES_P2c_0!$A$10:$AQ$100,MATCH(FIXED(H$6,0,TRUE),ES_P2c_0!$A$10:$AQ$10,0),FALSE)),":",VLOOKUP($A29,ES_P2c_0!$A$10:$AQ$100,MATCH(FIXED(H$6,0,TRUE),ES_P2c_0!$A$10:$AQ$10,0),FALSE))</f>
        <v>41.3</v>
      </c>
      <c r="I29" s="232">
        <f>IF(ISNA(VLOOKUP($A29,ES_P2c_0!$A$10:$AQ$100,MATCH(FIXED(I$6,0,TRUE),ES_P2c_0!$A$10:$AQ$10,0),FALSE)),":",VLOOKUP($A29,ES_P2c_0!$A$10:$AQ$100,MATCH(FIXED(I$6,0,TRUE),ES_P2c_0!$A$10:$AQ$10,0),FALSE))</f>
        <v>41.6</v>
      </c>
      <c r="J29" s="232">
        <f>IF(ISNA(VLOOKUP($A29,ES_P2c_0!$A$10:$AQ$100,MATCH(FIXED(J$6,0,TRUE),ES_P2c_0!$A$10:$AQ$10,0),FALSE)),":",VLOOKUP($A29,ES_P2c_0!$A$10:$AQ$100,MATCH(FIXED(J$6,0,TRUE),ES_P2c_0!$A$10:$AQ$10,0),FALSE))</f>
        <v>41.8</v>
      </c>
      <c r="K29" s="232">
        <f>IF(ISNA(VLOOKUP($A29,ES_P2c_0!$A$10:$AQ$100,MATCH(FIXED(K$6,0,TRUE),ES_P2c_0!$A$10:$AQ$10,0),FALSE)),":",VLOOKUP($A29,ES_P2c_0!$A$10:$AQ$100,MATCH(FIXED(K$6,0,TRUE),ES_P2c_0!$A$10:$AQ$10,0),FALSE))</f>
        <v>42.4</v>
      </c>
      <c r="L29" s="232">
        <f>IF(ISNA(VLOOKUP($A29,ES_P2c_0!$A$10:$AQ$100,MATCH(FIXED(L$6,0,TRUE),ES_P2c_0!$A$10:$AQ$10,0),FALSE)),":",VLOOKUP($A29,ES_P2c_0!$A$10:$AQ$100,MATCH(FIXED(L$6,0,TRUE),ES_P2c_0!$A$10:$AQ$10,0),FALSE))</f>
        <v>43.8</v>
      </c>
      <c r="M29" s="232">
        <f>IF(ISNA(VLOOKUP($A29,ES_P2c_0!$A$10:$AQ$100,MATCH(FIXED(M$6,0,TRUE),ES_P2c_0!$A$10:$AQ$10,0),FALSE)),":",VLOOKUP($A29,ES_P2c_0!$A$10:$AQ$100,MATCH(FIXED(M$6,0,TRUE),ES_P2c_0!$A$10:$AQ$10,0),FALSE))</f>
        <v>44.7</v>
      </c>
      <c r="N29" s="232">
        <f>IF(ISNA(VLOOKUP($A29,ES_P2c_0!$A$10:$AQ$100,MATCH(FIXED(N$6,0,TRUE),ES_P2c_0!$A$10:$AQ$10,0),FALSE)),":",VLOOKUP($A29,ES_P2c_0!$A$10:$AQ$100,MATCH(FIXED(N$6,0,TRUE),ES_P2c_0!$A$10:$AQ$10,0),FALSE))</f>
        <v>45.5</v>
      </c>
      <c r="O29" s="232">
        <f>IF(ISNA(VLOOKUP($A29,ES_P2c_0!$A$10:$AQ$100,MATCH(FIXED(O$6,0,TRUE),ES_P2c_0!$A$10:$AQ$10,0),FALSE)),":",VLOOKUP($A29,ES_P2c_0!$A$10:$AQ$100,MATCH(FIXED(O$6,0,TRUE),ES_P2c_0!$A$10:$AQ$10,0),FALSE))</f>
        <v>46.2</v>
      </c>
      <c r="P29" s="232">
        <f>IF(ISNA(VLOOKUP($A29,ES_P2c_0!$A$10:$AQ$100,MATCH(FIXED(P$6,0,TRUE),ES_P2c_0!$A$10:$AQ$10,0),FALSE)),":",VLOOKUP($A29,ES_P2c_0!$A$10:$AQ$100,MATCH(FIXED(P$6,0,TRUE),ES_P2c_0!$A$10:$AQ$10,0),FALSE))</f>
        <v>46.2</v>
      </c>
      <c r="Q29" s="232">
        <f>IF(ISNA(VLOOKUP($A29,ES_P2c_0!$A$10:$AQ$100,MATCH(FIXED(Q$6,0,TRUE),ES_P2c_0!$A$10:$AQ$10,0),FALSE)),":",VLOOKUP($A29,ES_P2c_0!$A$10:$AQ$100,MATCH(FIXED(Q$6,0,TRUE),ES_P2c_0!$A$10:$AQ$10,0),FALSE))</f>
        <v>45.1</v>
      </c>
      <c r="R29" s="232">
        <f>IF(ISNA(VLOOKUP($A29,ES_P2c_0!$A$10:$AQ$100,MATCH(FIXED(R$6,0,TRUE),ES_P2c_0!$A$10:$AQ$10,0),FALSE)),":",VLOOKUP($A29,ES_P2c_0!$A$10:$AQ$100,MATCH(FIXED(R$6,0,TRUE),ES_P2c_0!$A$10:$AQ$10,0),FALSE))</f>
        <v>46</v>
      </c>
      <c r="S29" s="232">
        <f>IF(ISNA(VLOOKUP($A29,ES_P2c_0!$A$10:$AQ$100,MATCH(FIXED(S$6,0,TRUE),ES_P2c_0!$A$10:$AQ$10,0),FALSE)),":",VLOOKUP($A29,ES_P2c_0!$A$10:$AQ$100,MATCH(FIXED(S$6,0,TRUE),ES_P2c_0!$A$10:$AQ$10,0),FALSE))</f>
        <v>46.1</v>
      </c>
      <c r="T29" s="232">
        <f>IF(ISNA(VLOOKUP($A29,ES_P2c_0!$A$10:$AQ$100,MATCH(FIXED(T$6,0,TRUE),ES_P2c_0!$A$10:$AQ$10,0),FALSE)),":",VLOOKUP($A29,ES_P2c_0!$A$10:$AQ$100,MATCH(FIXED(T$6,0,TRUE),ES_P2c_0!$A$10:$AQ$10,0),FALSE))</f>
        <v>45.6</v>
      </c>
      <c r="U29" s="232">
        <f>IF(ISNA(VLOOKUP($A29,ES_P2c_0!$A$10:$AQ$100,MATCH(FIXED(U$6,0,TRUE),ES_P2c_0!$A$10:$AQ$10,0),FALSE)),":",VLOOKUP($A29,ES_P2c_0!$A$10:$AQ$100,MATCH(FIXED(U$6,0,TRUE),ES_P2c_0!$A$10:$AQ$10,0),FALSE))</f>
        <v>45.8</v>
      </c>
      <c r="V29" s="232" t="str">
        <f>IF(ISNA(VLOOKUP($A29,ES_P2c_0!$A$10:$AQ$100,MATCH(FIXED(V$6,0,TRUE),ES_P2c_0!$A$10:$AQ$10,0),FALSE)),":",VLOOKUP($A29,ES_P2c_0!$A$10:$AQ$100,MATCH(FIXED(V$6,0,TRUE),ES_P2c_0!$A$10:$AQ$10,0),FALSE))</f>
        <v>:</v>
      </c>
      <c r="W29" s="232" t="str">
        <f>IF(ISNA(VLOOKUP($A29,ES_P2c_0!$A$10:$AQ$100,MATCH(FIXED(W$6,0,TRUE),ES_P2c_0!$A$10:$AQ$10,0),FALSE)),":",VLOOKUP($A29,ES_P2c_0!$A$10:$AQ$100,MATCH(FIXED(W$6,0,TRUE),ES_P2c_0!$A$10:$AQ$10,0),FALSE))</f>
        <v>:</v>
      </c>
    </row>
    <row r="30" spans="1:23">
      <c r="A30" s="230" t="str">
        <f>lookup!Z25</f>
        <v>Austria</v>
      </c>
      <c r="B30" s="232" t="str">
        <f>VLOOKUP(A30,lookup!$Z$2:$AA$77,2,FALSE)</f>
        <v>Αυστρία</v>
      </c>
      <c r="C30" s="232">
        <f>IF(ISNA(VLOOKUP($A30,ES_P2c_0!$A$10:$AQ$100,MATCH(FIXED(C$6,0,TRUE),ES_P2c_0!$A$10:$AQ$10,0),FALSE)),":",VLOOKUP($A30,ES_P2c_0!$A$10:$AQ$100,MATCH(FIXED(C$6,0,TRUE),ES_P2c_0!$A$10:$AQ$10,0),FALSE))</f>
        <v>30.5</v>
      </c>
      <c r="D30" s="232">
        <f>IF(ISNA(VLOOKUP($A30,ES_P2c_0!$A$10:$AQ$100,MATCH(FIXED(D$6,0,TRUE),ES_P2c_0!$A$10:$AQ$10,0),FALSE)),":",VLOOKUP($A30,ES_P2c_0!$A$10:$AQ$100,MATCH(FIXED(D$6,0,TRUE),ES_P2c_0!$A$10:$AQ$10,0),FALSE))</f>
        <v>30.5</v>
      </c>
      <c r="E30" s="232">
        <f>IF(ISNA(VLOOKUP($A30,ES_P2c_0!$A$10:$AQ$100,MATCH(FIXED(E$6,0,TRUE),ES_P2c_0!$A$10:$AQ$10,0),FALSE)),":",VLOOKUP($A30,ES_P2c_0!$A$10:$AQ$100,MATCH(FIXED(E$6,0,TRUE),ES_P2c_0!$A$10:$AQ$10,0),FALSE))</f>
        <v>30.9</v>
      </c>
      <c r="F30" s="232">
        <f>IF(ISNA(VLOOKUP($A30,ES_P2c_0!$A$10:$AQ$100,MATCH(FIXED(F$6,0,TRUE),ES_P2c_0!$A$10:$AQ$10,0),FALSE)),":",VLOOKUP($A30,ES_P2c_0!$A$10:$AQ$100,MATCH(FIXED(F$6,0,TRUE),ES_P2c_0!$A$10:$AQ$10,0),FALSE))</f>
        <v>32.1</v>
      </c>
      <c r="G30" s="232">
        <f>IF(ISNA(VLOOKUP($A30,ES_P2c_0!$A$10:$AQ$100,MATCH(FIXED(G$6,0,TRUE),ES_P2c_0!$A$10:$AQ$10,0),FALSE)),":",VLOOKUP($A30,ES_P2c_0!$A$10:$AQ$100,MATCH(FIXED(G$6,0,TRUE),ES_P2c_0!$A$10:$AQ$10,0),FALSE))</f>
        <v>32.700000000000003</v>
      </c>
      <c r="H30" s="232">
        <f>IF(ISNA(VLOOKUP($A30,ES_P2c_0!$A$10:$AQ$100,MATCH(FIXED(H$6,0,TRUE),ES_P2c_0!$A$10:$AQ$10,0),FALSE)),":",VLOOKUP($A30,ES_P2c_0!$A$10:$AQ$100,MATCH(FIXED(H$6,0,TRUE),ES_P2c_0!$A$10:$AQ$10,0),FALSE))</f>
        <v>33.5</v>
      </c>
      <c r="I30" s="232">
        <f>IF(ISNA(VLOOKUP($A30,ES_P2c_0!$A$10:$AQ$100,MATCH(FIXED(I$6,0,TRUE),ES_P2c_0!$A$10:$AQ$10,0),FALSE)),":",VLOOKUP($A30,ES_P2c_0!$A$10:$AQ$100,MATCH(FIXED(I$6,0,TRUE),ES_P2c_0!$A$10:$AQ$10,0),FALSE))</f>
        <v>33.799999999999997</v>
      </c>
      <c r="J30" s="232">
        <f>IF(ISNA(VLOOKUP($A30,ES_P2c_0!$A$10:$AQ$100,MATCH(FIXED(J$6,0,TRUE),ES_P2c_0!$A$10:$AQ$10,0),FALSE)),":",VLOOKUP($A30,ES_P2c_0!$A$10:$AQ$100,MATCH(FIXED(J$6,0,TRUE),ES_P2c_0!$A$10:$AQ$10,0),FALSE))</f>
        <v>34.5</v>
      </c>
      <c r="K30" s="232">
        <f>IF(ISNA(VLOOKUP($A30,ES_P2c_0!$A$10:$AQ$100,MATCH(FIXED(K$6,0,TRUE),ES_P2c_0!$A$10:$AQ$10,0),FALSE)),":",VLOOKUP($A30,ES_P2c_0!$A$10:$AQ$100,MATCH(FIXED(K$6,0,TRUE),ES_P2c_0!$A$10:$AQ$10,0),FALSE))</f>
        <v>34.700000000000003</v>
      </c>
      <c r="L30" s="232">
        <f>IF(ISNA(VLOOKUP($A30,ES_P2c_0!$A$10:$AQ$100,MATCH(FIXED(L$6,0,TRUE),ES_P2c_0!$A$10:$AQ$10,0),FALSE)),":",VLOOKUP($A30,ES_P2c_0!$A$10:$AQ$100,MATCH(FIXED(L$6,0,TRUE),ES_P2c_0!$A$10:$AQ$10,0),FALSE))</f>
        <v>35.299999999999997</v>
      </c>
      <c r="M30" s="232">
        <f>IF(ISNA(VLOOKUP($A30,ES_P2c_0!$A$10:$AQ$100,MATCH(FIXED(M$6,0,TRUE),ES_P2c_0!$A$10:$AQ$10,0),FALSE)),":",VLOOKUP($A30,ES_P2c_0!$A$10:$AQ$100,MATCH(FIXED(M$6,0,TRUE),ES_P2c_0!$A$10:$AQ$10,0),FALSE))</f>
        <v>36.1</v>
      </c>
      <c r="N30" s="232">
        <f>IF(ISNA(VLOOKUP($A30,ES_P2c_0!$A$10:$AQ$100,MATCH(FIXED(N$6,0,TRUE),ES_P2c_0!$A$10:$AQ$10,0),FALSE)),":",VLOOKUP($A30,ES_P2c_0!$A$10:$AQ$100,MATCH(FIXED(N$6,0,TRUE),ES_P2c_0!$A$10:$AQ$10,0),FALSE))</f>
        <v>37.299999999999997</v>
      </c>
      <c r="O30" s="232">
        <f>IF(ISNA(VLOOKUP($A30,ES_P2c_0!$A$10:$AQ$100,MATCH(FIXED(O$6,0,TRUE),ES_P2c_0!$A$10:$AQ$10,0),FALSE)),":",VLOOKUP($A30,ES_P2c_0!$A$10:$AQ$100,MATCH(FIXED(O$6,0,TRUE),ES_P2c_0!$A$10:$AQ$10,0),FALSE))</f>
        <v>38.1</v>
      </c>
      <c r="P30" s="232">
        <f>IF(ISNA(VLOOKUP($A30,ES_P2c_0!$A$10:$AQ$100,MATCH(FIXED(P$6,0,TRUE),ES_P2c_0!$A$10:$AQ$10,0),FALSE)),":",VLOOKUP($A30,ES_P2c_0!$A$10:$AQ$100,MATCH(FIXED(P$6,0,TRUE),ES_P2c_0!$A$10:$AQ$10,0),FALSE))</f>
        <v>38.299999999999997</v>
      </c>
      <c r="Q30" s="232">
        <f>IF(ISNA(VLOOKUP($A30,ES_P2c_0!$A$10:$AQ$100,MATCH(FIXED(Q$6,0,TRUE),ES_P2c_0!$A$10:$AQ$10,0),FALSE)),":",VLOOKUP($A30,ES_P2c_0!$A$10:$AQ$100,MATCH(FIXED(Q$6,0,TRUE),ES_P2c_0!$A$10:$AQ$10,0),FALSE))</f>
        <v>38.200000000000003</v>
      </c>
      <c r="R30" s="232">
        <f>IF(ISNA(VLOOKUP($A30,ES_P2c_0!$A$10:$AQ$100,MATCH(FIXED(R$6,0,TRUE),ES_P2c_0!$A$10:$AQ$10,0),FALSE)),":",VLOOKUP($A30,ES_P2c_0!$A$10:$AQ$100,MATCH(FIXED(R$6,0,TRUE),ES_P2c_0!$A$10:$AQ$10,0),FALSE))</f>
        <v>38.9</v>
      </c>
      <c r="S30" s="232">
        <f>IF(ISNA(VLOOKUP($A30,ES_P2c_0!$A$10:$AQ$100,MATCH(FIXED(S$6,0,TRUE),ES_P2c_0!$A$10:$AQ$10,0),FALSE)),":",VLOOKUP($A30,ES_P2c_0!$A$10:$AQ$100,MATCH(FIXED(S$6,0,TRUE),ES_P2c_0!$A$10:$AQ$10,0),FALSE))</f>
        <v>39.1</v>
      </c>
      <c r="T30" s="232">
        <f>IF(ISNA(VLOOKUP($A30,ES_P2c_0!$A$10:$AQ$100,MATCH(FIXED(T$6,0,TRUE),ES_P2c_0!$A$10:$AQ$10,0),FALSE)),":",VLOOKUP($A30,ES_P2c_0!$A$10:$AQ$100,MATCH(FIXED(T$6,0,TRUE),ES_P2c_0!$A$10:$AQ$10,0),FALSE))</f>
        <v>39.5</v>
      </c>
      <c r="U30" s="232">
        <f>IF(ISNA(VLOOKUP($A30,ES_P2c_0!$A$10:$AQ$100,MATCH(FIXED(U$6,0,TRUE),ES_P2c_0!$A$10:$AQ$10,0),FALSE)),":",VLOOKUP($A30,ES_P2c_0!$A$10:$AQ$100,MATCH(FIXED(U$6,0,TRUE),ES_P2c_0!$A$10:$AQ$10,0),FALSE))</f>
        <v>39.9</v>
      </c>
      <c r="V30" s="232" t="str">
        <f>IF(ISNA(VLOOKUP($A30,ES_P2c_0!$A$10:$AQ$100,MATCH(FIXED(V$6,0,TRUE),ES_P2c_0!$A$10:$AQ$10,0),FALSE)),":",VLOOKUP($A30,ES_P2c_0!$A$10:$AQ$100,MATCH(FIXED(V$6,0,TRUE),ES_P2c_0!$A$10:$AQ$10,0),FALSE))</f>
        <v>:</v>
      </c>
      <c r="W30" s="232" t="str">
        <f>IF(ISNA(VLOOKUP($A30,ES_P2c_0!$A$10:$AQ$100,MATCH(FIXED(W$6,0,TRUE),ES_P2c_0!$A$10:$AQ$10,0),FALSE)),":",VLOOKUP($A30,ES_P2c_0!$A$10:$AQ$100,MATCH(FIXED(W$6,0,TRUE),ES_P2c_0!$A$10:$AQ$10,0),FALSE))</f>
        <v>:</v>
      </c>
    </row>
    <row r="31" spans="1:23">
      <c r="A31" s="230" t="str">
        <f>lookup!Z26</f>
        <v>Poland</v>
      </c>
      <c r="B31" s="232" t="str">
        <f>VLOOKUP(A31,lookup!$Z$2:$AA$77,2,FALSE)</f>
        <v>Πολωνία</v>
      </c>
      <c r="C31" s="232">
        <f>IF(ISNA(VLOOKUP($A31,ES_P2c_0!$A$10:$AQ$100,MATCH(FIXED(C$6,0,TRUE),ES_P2c_0!$A$10:$AQ$10,0),FALSE)),":",VLOOKUP($A31,ES_P2c_0!$A$10:$AQ$100,MATCH(FIXED(C$6,0,TRUE),ES_P2c_0!$A$10:$AQ$10,0),FALSE))</f>
        <v>5.2</v>
      </c>
      <c r="D31" s="232">
        <f>IF(ISNA(VLOOKUP($A31,ES_P2c_0!$A$10:$AQ$100,MATCH(FIXED(D$6,0,TRUE),ES_P2c_0!$A$10:$AQ$10,0),FALSE)),":",VLOOKUP($A31,ES_P2c_0!$A$10:$AQ$100,MATCH(FIXED(D$6,0,TRUE),ES_P2c_0!$A$10:$AQ$10,0),FALSE))</f>
        <v>5.5</v>
      </c>
      <c r="E31" s="232">
        <f>IF(ISNA(VLOOKUP($A31,ES_P2c_0!$A$10:$AQ$100,MATCH(FIXED(E$6,0,TRUE),ES_P2c_0!$A$10:$AQ$10,0),FALSE)),":",VLOOKUP($A31,ES_P2c_0!$A$10:$AQ$100,MATCH(FIXED(E$6,0,TRUE),ES_P2c_0!$A$10:$AQ$10,0),FALSE))</f>
        <v>5.8</v>
      </c>
      <c r="F31" s="232">
        <f>IF(ISNA(VLOOKUP($A31,ES_P2c_0!$A$10:$AQ$100,MATCH(FIXED(F$6,0,TRUE),ES_P2c_0!$A$10:$AQ$10,0),FALSE)),":",VLOOKUP($A31,ES_P2c_0!$A$10:$AQ$100,MATCH(FIXED(F$6,0,TRUE),ES_P2c_0!$A$10:$AQ$10,0),FALSE))</f>
        <v>6</v>
      </c>
      <c r="G31" s="232">
        <f>IF(ISNA(VLOOKUP($A31,ES_P2c_0!$A$10:$AQ$100,MATCH(FIXED(G$6,0,TRUE),ES_P2c_0!$A$10:$AQ$10,0),FALSE)),":",VLOOKUP($A31,ES_P2c_0!$A$10:$AQ$100,MATCH(FIXED(G$6,0,TRUE),ES_P2c_0!$A$10:$AQ$10,0),FALSE))</f>
        <v>13.2</v>
      </c>
      <c r="H31" s="232">
        <f>IF(ISNA(VLOOKUP($A31,ES_P2c_0!$A$10:$AQ$100,MATCH(FIXED(H$6,0,TRUE),ES_P2c_0!$A$10:$AQ$10,0),FALSE)),":",VLOOKUP($A31,ES_P2c_0!$A$10:$AQ$100,MATCH(FIXED(H$6,0,TRUE),ES_P2c_0!$A$10:$AQ$10,0),FALSE))</f>
        <v>6.9</v>
      </c>
      <c r="I31" s="232">
        <f>IF(ISNA(VLOOKUP($A31,ES_P2c_0!$A$10:$AQ$100,MATCH(FIXED(I$6,0,TRUE),ES_P2c_0!$A$10:$AQ$10,0),FALSE)),":",VLOOKUP($A31,ES_P2c_0!$A$10:$AQ$100,MATCH(FIXED(I$6,0,TRUE),ES_P2c_0!$A$10:$AQ$10,0),FALSE))</f>
        <v>7.2</v>
      </c>
      <c r="J31" s="232">
        <f>IF(ISNA(VLOOKUP($A31,ES_P2c_0!$A$10:$AQ$100,MATCH(FIXED(J$6,0,TRUE),ES_P2c_0!$A$10:$AQ$10,0),FALSE)),":",VLOOKUP($A31,ES_P2c_0!$A$10:$AQ$100,MATCH(FIXED(J$6,0,TRUE),ES_P2c_0!$A$10:$AQ$10,0),FALSE))</f>
        <v>7.5</v>
      </c>
      <c r="K31" s="232">
        <f>IF(ISNA(VLOOKUP($A31,ES_P2c_0!$A$10:$AQ$100,MATCH(FIXED(K$6,0,TRUE),ES_P2c_0!$A$10:$AQ$10,0),FALSE)),":",VLOOKUP($A31,ES_P2c_0!$A$10:$AQ$100,MATCH(FIXED(K$6,0,TRUE),ES_P2c_0!$A$10:$AQ$10,0),FALSE))</f>
        <v>7.9</v>
      </c>
      <c r="L31" s="232">
        <f>IF(ISNA(VLOOKUP($A31,ES_P2c_0!$A$10:$AQ$100,MATCH(FIXED(L$6,0,TRUE),ES_P2c_0!$A$10:$AQ$10,0),FALSE)),":",VLOOKUP($A31,ES_P2c_0!$A$10:$AQ$100,MATCH(FIXED(L$6,0,TRUE),ES_P2c_0!$A$10:$AQ$10,0),FALSE))</f>
        <v>8.1999999999999993</v>
      </c>
      <c r="M31" s="232">
        <f>IF(ISNA(VLOOKUP($A31,ES_P2c_0!$A$10:$AQ$100,MATCH(FIXED(M$6,0,TRUE),ES_P2c_0!$A$10:$AQ$10,0),FALSE)),":",VLOOKUP($A31,ES_P2c_0!$A$10:$AQ$100,MATCH(FIXED(M$6,0,TRUE),ES_P2c_0!$A$10:$AQ$10,0),FALSE))</f>
        <v>8.4</v>
      </c>
      <c r="N31" s="232">
        <f>IF(ISNA(VLOOKUP($A31,ES_P2c_0!$A$10:$AQ$100,MATCH(FIXED(N$6,0,TRUE),ES_P2c_0!$A$10:$AQ$10,0),FALSE)),":",VLOOKUP($A31,ES_P2c_0!$A$10:$AQ$100,MATCH(FIXED(N$6,0,TRUE),ES_P2c_0!$A$10:$AQ$10,0),FALSE))</f>
        <v>8.6</v>
      </c>
      <c r="O31" s="232">
        <f>IF(ISNA(VLOOKUP($A31,ES_P2c_0!$A$10:$AQ$100,MATCH(FIXED(O$6,0,TRUE),ES_P2c_0!$A$10:$AQ$10,0),FALSE)),":",VLOOKUP($A31,ES_P2c_0!$A$10:$AQ$100,MATCH(FIXED(O$6,0,TRUE),ES_P2c_0!$A$10:$AQ$10,0),FALSE))</f>
        <v>8.8000000000000007</v>
      </c>
      <c r="P31" s="232">
        <f>IF(ISNA(VLOOKUP($A31,ES_P2c_0!$A$10:$AQ$100,MATCH(FIXED(P$6,0,TRUE),ES_P2c_0!$A$10:$AQ$10,0),FALSE)),":",VLOOKUP($A31,ES_P2c_0!$A$10:$AQ$100,MATCH(FIXED(P$6,0,TRUE),ES_P2c_0!$A$10:$AQ$10,0),FALSE))</f>
        <v>9</v>
      </c>
      <c r="Q31" s="232">
        <f>IF(ISNA(VLOOKUP($A31,ES_P2c_0!$A$10:$AQ$100,MATCH(FIXED(Q$6,0,TRUE),ES_P2c_0!$A$10:$AQ$10,0),FALSE)),":",VLOOKUP($A31,ES_P2c_0!$A$10:$AQ$100,MATCH(FIXED(Q$6,0,TRUE),ES_P2c_0!$A$10:$AQ$10,0),FALSE))</f>
        <v>9.1</v>
      </c>
      <c r="R31" s="232">
        <f>IF(ISNA(VLOOKUP($A31,ES_P2c_0!$A$10:$AQ$100,MATCH(FIXED(R$6,0,TRUE),ES_P2c_0!$A$10:$AQ$10,0),FALSE)),":",VLOOKUP($A31,ES_P2c_0!$A$10:$AQ$100,MATCH(FIXED(R$6,0,TRUE),ES_P2c_0!$A$10:$AQ$10,0),FALSE))</f>
        <v>9.8000000000000007</v>
      </c>
      <c r="S31" s="232">
        <f>IF(ISNA(VLOOKUP($A31,ES_P2c_0!$A$10:$AQ$100,MATCH(FIXED(S$6,0,TRUE),ES_P2c_0!$A$10:$AQ$10,0),FALSE)),":",VLOOKUP($A31,ES_P2c_0!$A$10:$AQ$100,MATCH(FIXED(S$6,0,TRUE),ES_P2c_0!$A$10:$AQ$10,0),FALSE))</f>
        <v>10.199999999999999</v>
      </c>
      <c r="T31" s="232">
        <f>IF(ISNA(VLOOKUP($A31,ES_P2c_0!$A$10:$AQ$100,MATCH(FIXED(T$6,0,TRUE),ES_P2c_0!$A$10:$AQ$10,0),FALSE)),":",VLOOKUP($A31,ES_P2c_0!$A$10:$AQ$100,MATCH(FIXED(T$6,0,TRUE),ES_P2c_0!$A$10:$AQ$10,0),FALSE))</f>
        <v>10.4</v>
      </c>
      <c r="U31" s="232">
        <f>IF(ISNA(VLOOKUP($A31,ES_P2c_0!$A$10:$AQ$100,MATCH(FIXED(U$6,0,TRUE),ES_P2c_0!$A$10:$AQ$10,0),FALSE)),":",VLOOKUP($A31,ES_P2c_0!$A$10:$AQ$100,MATCH(FIXED(U$6,0,TRUE),ES_P2c_0!$A$10:$AQ$10,0),FALSE))</f>
        <v>10.6</v>
      </c>
      <c r="V31" s="232" t="str">
        <f>IF(ISNA(VLOOKUP($A31,ES_P2c_0!$A$10:$AQ$100,MATCH(FIXED(V$6,0,TRUE),ES_P2c_0!$A$10:$AQ$10,0),FALSE)),":",VLOOKUP($A31,ES_P2c_0!$A$10:$AQ$100,MATCH(FIXED(V$6,0,TRUE),ES_P2c_0!$A$10:$AQ$10,0),FALSE))</f>
        <v>:</v>
      </c>
      <c r="W31" s="232" t="str">
        <f>IF(ISNA(VLOOKUP($A31,ES_P2c_0!$A$10:$AQ$100,MATCH(FIXED(W$6,0,TRUE),ES_P2c_0!$A$10:$AQ$10,0),FALSE)),":",VLOOKUP($A31,ES_P2c_0!$A$10:$AQ$100,MATCH(FIXED(W$6,0,TRUE),ES_P2c_0!$A$10:$AQ$10,0),FALSE))</f>
        <v>:</v>
      </c>
    </row>
    <row r="32" spans="1:23">
      <c r="A32" s="230" t="str">
        <f>lookup!Z27</f>
        <v>Portugal</v>
      </c>
      <c r="B32" s="232" t="str">
        <f>VLOOKUP(A32,lookup!$Z$2:$AA$77,2,FALSE)</f>
        <v>Πορτογαλία</v>
      </c>
      <c r="C32" s="232">
        <f>IF(ISNA(VLOOKUP($A32,ES_P2c_0!$A$10:$AQ$100,MATCH(FIXED(C$6,0,TRUE),ES_P2c_0!$A$10:$AQ$10,0),FALSE)),":",VLOOKUP($A32,ES_P2c_0!$A$10:$AQ$100,MATCH(FIXED(C$6,0,TRUE),ES_P2c_0!$A$10:$AQ$10,0),FALSE))</f>
        <v>13.6</v>
      </c>
      <c r="D32" s="232">
        <f>IF(ISNA(VLOOKUP($A32,ES_P2c_0!$A$10:$AQ$100,MATCH(FIXED(D$6,0,TRUE),ES_P2c_0!$A$10:$AQ$10,0),FALSE)),":",VLOOKUP($A32,ES_P2c_0!$A$10:$AQ$100,MATCH(FIXED(D$6,0,TRUE),ES_P2c_0!$A$10:$AQ$10,0),FALSE))</f>
        <v>13.9</v>
      </c>
      <c r="E32" s="232">
        <f>IF(ISNA(VLOOKUP($A32,ES_P2c_0!$A$10:$AQ$100,MATCH(FIXED(E$6,0,TRUE),ES_P2c_0!$A$10:$AQ$10,0),FALSE)),":",VLOOKUP($A32,ES_P2c_0!$A$10:$AQ$100,MATCH(FIXED(E$6,0,TRUE),ES_P2c_0!$A$10:$AQ$10,0),FALSE))</f>
        <v>14.1</v>
      </c>
      <c r="F32" s="232">
        <f>IF(ISNA(VLOOKUP($A32,ES_P2c_0!$A$10:$AQ$100,MATCH(FIXED(F$6,0,TRUE),ES_P2c_0!$A$10:$AQ$10,0),FALSE)),":",VLOOKUP($A32,ES_P2c_0!$A$10:$AQ$100,MATCH(FIXED(F$6,0,TRUE),ES_P2c_0!$A$10:$AQ$10,0),FALSE))</f>
        <v>14.3</v>
      </c>
      <c r="G32" s="232">
        <f>IF(ISNA(VLOOKUP($A32,ES_P2c_0!$A$10:$AQ$100,MATCH(FIXED(G$6,0,TRUE),ES_P2c_0!$A$10:$AQ$10,0),FALSE)),":",VLOOKUP($A32,ES_P2c_0!$A$10:$AQ$100,MATCH(FIXED(G$6,0,TRUE),ES_P2c_0!$A$10:$AQ$10,0),FALSE))</f>
        <v>14.8</v>
      </c>
      <c r="H32" s="232">
        <f>IF(ISNA(VLOOKUP($A32,ES_P2c_0!$A$10:$AQ$100,MATCH(FIXED(H$6,0,TRUE),ES_P2c_0!$A$10:$AQ$10,0),FALSE)),":",VLOOKUP($A32,ES_P2c_0!$A$10:$AQ$100,MATCH(FIXED(H$6,0,TRUE),ES_P2c_0!$A$10:$AQ$10,0),FALSE))</f>
        <v>15</v>
      </c>
      <c r="I32" s="232">
        <f>IF(ISNA(VLOOKUP($A32,ES_P2c_0!$A$10:$AQ$100,MATCH(FIXED(I$6,0,TRUE),ES_P2c_0!$A$10:$AQ$10,0),FALSE)),":",VLOOKUP($A32,ES_P2c_0!$A$10:$AQ$100,MATCH(FIXED(I$6,0,TRUE),ES_P2c_0!$A$10:$AQ$10,0),FALSE))</f>
        <v>15.1</v>
      </c>
      <c r="J32" s="232">
        <f>IF(ISNA(VLOOKUP($A32,ES_P2c_0!$A$10:$AQ$100,MATCH(FIXED(J$6,0,TRUE),ES_P2c_0!$A$10:$AQ$10,0),FALSE)),":",VLOOKUP($A32,ES_P2c_0!$A$10:$AQ$100,MATCH(FIXED(J$6,0,TRUE),ES_P2c_0!$A$10:$AQ$10,0),FALSE))</f>
        <v>15.2</v>
      </c>
      <c r="K32" s="232">
        <f>IF(ISNA(VLOOKUP($A32,ES_P2c_0!$A$10:$AQ$100,MATCH(FIXED(K$6,0,TRUE),ES_P2c_0!$A$10:$AQ$10,0),FALSE)),":",VLOOKUP($A32,ES_P2c_0!$A$10:$AQ$100,MATCH(FIXED(K$6,0,TRUE),ES_P2c_0!$A$10:$AQ$10,0),FALSE))</f>
        <v>15.2</v>
      </c>
      <c r="L32" s="232">
        <f>IF(ISNA(VLOOKUP($A32,ES_P2c_0!$A$10:$AQ$100,MATCH(FIXED(L$6,0,TRUE),ES_P2c_0!$A$10:$AQ$10,0),FALSE)),":",VLOOKUP($A32,ES_P2c_0!$A$10:$AQ$100,MATCH(FIXED(L$6,0,TRUE),ES_P2c_0!$A$10:$AQ$10,0),FALSE))</f>
        <v>15.4</v>
      </c>
      <c r="M32" s="232">
        <f>IF(ISNA(VLOOKUP($A32,ES_P2c_0!$A$10:$AQ$100,MATCH(FIXED(M$6,0,TRUE),ES_P2c_0!$A$10:$AQ$10,0),FALSE)),":",VLOOKUP($A32,ES_P2c_0!$A$10:$AQ$100,MATCH(FIXED(M$6,0,TRUE),ES_P2c_0!$A$10:$AQ$10,0),FALSE))</f>
        <v>15.6</v>
      </c>
      <c r="N32" s="232">
        <f>IF(ISNA(VLOOKUP($A32,ES_P2c_0!$A$10:$AQ$100,MATCH(FIXED(N$6,0,TRUE),ES_P2c_0!$A$10:$AQ$10,0),FALSE)),":",VLOOKUP($A32,ES_P2c_0!$A$10:$AQ$100,MATCH(FIXED(N$6,0,TRUE),ES_P2c_0!$A$10:$AQ$10,0),FALSE))</f>
        <v>15.8</v>
      </c>
      <c r="O32" s="232">
        <f>IF(ISNA(VLOOKUP($A32,ES_P2c_0!$A$10:$AQ$100,MATCH(FIXED(O$6,0,TRUE),ES_P2c_0!$A$10:$AQ$10,0),FALSE)),":",VLOOKUP($A32,ES_P2c_0!$A$10:$AQ$100,MATCH(FIXED(O$6,0,TRUE),ES_P2c_0!$A$10:$AQ$10,0),FALSE))</f>
        <v>16.100000000000001</v>
      </c>
      <c r="P32" s="232">
        <f>IF(ISNA(VLOOKUP($A32,ES_P2c_0!$A$10:$AQ$100,MATCH(FIXED(P$6,0,TRUE),ES_P2c_0!$A$10:$AQ$10,0),FALSE)),":",VLOOKUP($A32,ES_P2c_0!$A$10:$AQ$100,MATCH(FIXED(P$6,0,TRUE),ES_P2c_0!$A$10:$AQ$10,0),FALSE))</f>
        <v>16.100000000000001</v>
      </c>
      <c r="Q32" s="232">
        <f>IF(ISNA(VLOOKUP($A32,ES_P2c_0!$A$10:$AQ$100,MATCH(FIXED(Q$6,0,TRUE),ES_P2c_0!$A$10:$AQ$10,0),FALSE)),":",VLOOKUP($A32,ES_P2c_0!$A$10:$AQ$100,MATCH(FIXED(Q$6,0,TRUE),ES_P2c_0!$A$10:$AQ$10,0),FALSE))</f>
        <v>16.100000000000001</v>
      </c>
      <c r="R32" s="232">
        <f>IF(ISNA(VLOOKUP($A32,ES_P2c_0!$A$10:$AQ$100,MATCH(FIXED(R$6,0,TRUE),ES_P2c_0!$A$10:$AQ$10,0),FALSE)),":",VLOOKUP($A32,ES_P2c_0!$A$10:$AQ$100,MATCH(FIXED(R$6,0,TRUE),ES_P2c_0!$A$10:$AQ$10,0),FALSE))</f>
        <v>16.7</v>
      </c>
      <c r="S32" s="232">
        <f>IF(ISNA(VLOOKUP($A32,ES_P2c_0!$A$10:$AQ$100,MATCH(FIXED(S$6,0,TRUE),ES_P2c_0!$A$10:$AQ$10,0),FALSE)),":",VLOOKUP($A32,ES_P2c_0!$A$10:$AQ$100,MATCH(FIXED(S$6,0,TRUE),ES_P2c_0!$A$10:$AQ$10,0),FALSE))</f>
        <v>16.899999999999999</v>
      </c>
      <c r="T32" s="232">
        <f>IF(ISNA(VLOOKUP($A32,ES_P2c_0!$A$10:$AQ$100,MATCH(FIXED(T$6,0,TRUE),ES_P2c_0!$A$10:$AQ$10,0),FALSE)),":",VLOOKUP($A32,ES_P2c_0!$A$10:$AQ$100,MATCH(FIXED(T$6,0,TRUE),ES_P2c_0!$A$10:$AQ$10,0),FALSE))</f>
        <v>17</v>
      </c>
      <c r="U32" s="232">
        <f>IF(ISNA(VLOOKUP($A32,ES_P2c_0!$A$10:$AQ$100,MATCH(FIXED(U$6,0,TRUE),ES_P2c_0!$A$10:$AQ$10,0),FALSE)),":",VLOOKUP($A32,ES_P2c_0!$A$10:$AQ$100,MATCH(FIXED(U$6,0,TRUE),ES_P2c_0!$A$10:$AQ$10,0),FALSE))</f>
        <v>17.100000000000001</v>
      </c>
      <c r="V32" s="232" t="str">
        <f>IF(ISNA(VLOOKUP($A32,ES_P2c_0!$A$10:$AQ$100,MATCH(FIXED(V$6,0,TRUE),ES_P2c_0!$A$10:$AQ$10,0),FALSE)),":",VLOOKUP($A32,ES_P2c_0!$A$10:$AQ$100,MATCH(FIXED(V$6,0,TRUE),ES_P2c_0!$A$10:$AQ$10,0),FALSE))</f>
        <v>:</v>
      </c>
      <c r="W32" s="232" t="str">
        <f>IF(ISNA(VLOOKUP($A32,ES_P2c_0!$A$10:$AQ$100,MATCH(FIXED(W$6,0,TRUE),ES_P2c_0!$A$10:$AQ$10,0),FALSE)),":",VLOOKUP($A32,ES_P2c_0!$A$10:$AQ$100,MATCH(FIXED(W$6,0,TRUE),ES_P2c_0!$A$10:$AQ$10,0),FALSE))</f>
        <v>:</v>
      </c>
    </row>
    <row r="33" spans="1:23">
      <c r="A33" s="230" t="str">
        <f>lookup!Z28</f>
        <v>Romania</v>
      </c>
      <c r="B33" s="232" t="str">
        <f>VLOOKUP(A33,lookup!$Z$2:$AA$77,2,FALSE)</f>
        <v>Ρουμανία</v>
      </c>
      <c r="C33" s="232" t="str">
        <f>IF(ISNA(VLOOKUP($A33,ES_P2c_0!$A$10:$AQ$100,MATCH(FIXED(C$6,0,TRUE),ES_P2c_0!$A$10:$AQ$10,0),FALSE)),":",VLOOKUP($A33,ES_P2c_0!$A$10:$AQ$100,MATCH(FIXED(C$6,0,TRUE),ES_P2c_0!$A$10:$AQ$10,0),FALSE))</f>
        <v>:</v>
      </c>
      <c r="D33" s="232">
        <f>IF(ISNA(VLOOKUP($A33,ES_P2c_0!$A$10:$AQ$100,MATCH(FIXED(D$6,0,TRUE),ES_P2c_0!$A$10:$AQ$10,0),FALSE)),":",VLOOKUP($A33,ES_P2c_0!$A$10:$AQ$100,MATCH(FIXED(D$6,0,TRUE),ES_P2c_0!$A$10:$AQ$10,0),FALSE))</f>
        <v>3</v>
      </c>
      <c r="E33" s="232">
        <f>IF(ISNA(VLOOKUP($A33,ES_P2c_0!$A$10:$AQ$100,MATCH(FIXED(E$6,0,TRUE),ES_P2c_0!$A$10:$AQ$10,0),FALSE)),":",VLOOKUP($A33,ES_P2c_0!$A$10:$AQ$100,MATCH(FIXED(E$6,0,TRUE),ES_P2c_0!$A$10:$AQ$10,0),FALSE))</f>
        <v>2.9</v>
      </c>
      <c r="F33" s="232">
        <f>IF(ISNA(VLOOKUP($A33,ES_P2c_0!$A$10:$AQ$100,MATCH(FIXED(F$6,0,TRUE),ES_P2c_0!$A$10:$AQ$10,0),FALSE)),":",VLOOKUP($A33,ES_P2c_0!$A$10:$AQ$100,MATCH(FIXED(F$6,0,TRUE),ES_P2c_0!$A$10:$AQ$10,0),FALSE))</f>
        <v>2.9</v>
      </c>
      <c r="G33" s="232">
        <f>IF(ISNA(VLOOKUP($A33,ES_P2c_0!$A$10:$AQ$100,MATCH(FIXED(G$6,0,TRUE),ES_P2c_0!$A$10:$AQ$10,0),FALSE)),":",VLOOKUP($A33,ES_P2c_0!$A$10:$AQ$100,MATCH(FIXED(G$6,0,TRUE),ES_P2c_0!$A$10:$AQ$10,0),FALSE))</f>
        <v>2.9</v>
      </c>
      <c r="H33" s="232">
        <f>IF(ISNA(VLOOKUP($A33,ES_P2c_0!$A$10:$AQ$100,MATCH(FIXED(H$6,0,TRUE),ES_P2c_0!$A$10:$AQ$10,0),FALSE)),":",VLOOKUP($A33,ES_P2c_0!$A$10:$AQ$100,MATCH(FIXED(H$6,0,TRUE),ES_P2c_0!$A$10:$AQ$10,0),FALSE))</f>
        <v>3</v>
      </c>
      <c r="I33" s="232">
        <f>IF(ISNA(VLOOKUP($A33,ES_P2c_0!$A$10:$AQ$100,MATCH(FIXED(I$6,0,TRUE),ES_P2c_0!$A$10:$AQ$10,0),FALSE)),":",VLOOKUP($A33,ES_P2c_0!$A$10:$AQ$100,MATCH(FIXED(I$6,0,TRUE),ES_P2c_0!$A$10:$AQ$10,0),FALSE))</f>
        <v>3.2</v>
      </c>
      <c r="J33" s="232">
        <f>IF(ISNA(VLOOKUP($A33,ES_P2c_0!$A$10:$AQ$100,MATCH(FIXED(J$6,0,TRUE),ES_P2c_0!$A$10:$AQ$10,0),FALSE)),":",VLOOKUP($A33,ES_P2c_0!$A$10:$AQ$100,MATCH(FIXED(J$6,0,TRUE),ES_P2c_0!$A$10:$AQ$10,0),FALSE))</f>
        <v>3.8</v>
      </c>
      <c r="K33" s="232">
        <f>IF(ISNA(VLOOKUP($A33,ES_P2c_0!$A$10:$AQ$100,MATCH(FIXED(K$6,0,TRUE),ES_P2c_0!$A$10:$AQ$10,0),FALSE)),":",VLOOKUP($A33,ES_P2c_0!$A$10:$AQ$100,MATCH(FIXED(K$6,0,TRUE),ES_P2c_0!$A$10:$AQ$10,0),FALSE))</f>
        <v>4</v>
      </c>
      <c r="L33" s="232">
        <f>IF(ISNA(VLOOKUP($A33,ES_P2c_0!$A$10:$AQ$100,MATCH(FIXED(L$6,0,TRUE),ES_P2c_0!$A$10:$AQ$10,0),FALSE)),":",VLOOKUP($A33,ES_P2c_0!$A$10:$AQ$100,MATCH(FIXED(L$6,0,TRUE),ES_P2c_0!$A$10:$AQ$10,0),FALSE))</f>
        <v>4.4000000000000004</v>
      </c>
      <c r="M33" s="232">
        <f>IF(ISNA(VLOOKUP($A33,ES_P2c_0!$A$10:$AQ$100,MATCH(FIXED(M$6,0,TRUE),ES_P2c_0!$A$10:$AQ$10,0),FALSE)),":",VLOOKUP($A33,ES_P2c_0!$A$10:$AQ$100,MATCH(FIXED(M$6,0,TRUE),ES_P2c_0!$A$10:$AQ$10,0),FALSE))</f>
        <v>4.5999999999999996</v>
      </c>
      <c r="N33" s="232">
        <f>IF(ISNA(VLOOKUP($A33,ES_P2c_0!$A$10:$AQ$100,MATCH(FIXED(N$6,0,TRUE),ES_P2c_0!$A$10:$AQ$10,0),FALSE)),":",VLOOKUP($A33,ES_P2c_0!$A$10:$AQ$100,MATCH(FIXED(N$6,0,TRUE),ES_P2c_0!$A$10:$AQ$10,0),FALSE))</f>
        <v>4.9000000000000004</v>
      </c>
      <c r="O33" s="232">
        <f>IF(ISNA(VLOOKUP($A33,ES_P2c_0!$A$10:$AQ$100,MATCH(FIXED(O$6,0,TRUE),ES_P2c_0!$A$10:$AQ$10,0),FALSE)),":",VLOOKUP($A33,ES_P2c_0!$A$10:$AQ$100,MATCH(FIXED(O$6,0,TRUE),ES_P2c_0!$A$10:$AQ$10,0),FALSE))</f>
        <v>5.2</v>
      </c>
      <c r="P33" s="232">
        <f>IF(ISNA(VLOOKUP($A33,ES_P2c_0!$A$10:$AQ$100,MATCH(FIXED(P$6,0,TRUE),ES_P2c_0!$A$10:$AQ$10,0),FALSE)),":",VLOOKUP($A33,ES_P2c_0!$A$10:$AQ$100,MATCH(FIXED(P$6,0,TRUE),ES_P2c_0!$A$10:$AQ$10,0),FALSE))</f>
        <v>5.6</v>
      </c>
      <c r="Q33" s="232">
        <f>IF(ISNA(VLOOKUP($A33,ES_P2c_0!$A$10:$AQ$100,MATCH(FIXED(Q$6,0,TRUE),ES_P2c_0!$A$10:$AQ$10,0),FALSE)),":",VLOOKUP($A33,ES_P2c_0!$A$10:$AQ$100,MATCH(FIXED(Q$6,0,TRUE),ES_P2c_0!$A$10:$AQ$10,0),FALSE))</f>
        <v>5.4</v>
      </c>
      <c r="R33" s="232">
        <f>IF(ISNA(VLOOKUP($A33,ES_P2c_0!$A$10:$AQ$100,MATCH(FIXED(R$6,0,TRUE),ES_P2c_0!$A$10:$AQ$10,0),FALSE)),":",VLOOKUP($A33,ES_P2c_0!$A$10:$AQ$100,MATCH(FIXED(R$6,0,TRUE),ES_P2c_0!$A$10:$AQ$10,0),FALSE))</f>
        <v>5.3</v>
      </c>
      <c r="S33" s="232">
        <f>IF(ISNA(VLOOKUP($A33,ES_P2c_0!$A$10:$AQ$100,MATCH(FIXED(S$6,0,TRUE),ES_P2c_0!$A$10:$AQ$10,0),FALSE)),":",VLOOKUP($A33,ES_P2c_0!$A$10:$AQ$100,MATCH(FIXED(S$6,0,TRUE),ES_P2c_0!$A$10:$AQ$10,0),FALSE))</f>
        <v>5.4</v>
      </c>
      <c r="T33" s="232">
        <f>IF(ISNA(VLOOKUP($A33,ES_P2c_0!$A$10:$AQ$100,MATCH(FIXED(T$6,0,TRUE),ES_P2c_0!$A$10:$AQ$10,0),FALSE)),":",VLOOKUP($A33,ES_P2c_0!$A$10:$AQ$100,MATCH(FIXED(T$6,0,TRUE),ES_P2c_0!$A$10:$AQ$10,0),FALSE))</f>
        <v>5.4</v>
      </c>
      <c r="U33" s="232">
        <f>IF(ISNA(VLOOKUP($A33,ES_P2c_0!$A$10:$AQ$100,MATCH(FIXED(U$6,0,TRUE),ES_P2c_0!$A$10:$AQ$10,0),FALSE)),":",VLOOKUP($A33,ES_P2c_0!$A$10:$AQ$100,MATCH(FIXED(U$6,0,TRUE),ES_P2c_0!$A$10:$AQ$10,0),FALSE))</f>
        <v>5.6</v>
      </c>
      <c r="V33" s="232" t="str">
        <f>IF(ISNA(VLOOKUP($A33,ES_P2c_0!$A$10:$AQ$100,MATCH(FIXED(V$6,0,TRUE),ES_P2c_0!$A$10:$AQ$10,0),FALSE)),":",VLOOKUP($A33,ES_P2c_0!$A$10:$AQ$100,MATCH(FIXED(V$6,0,TRUE),ES_P2c_0!$A$10:$AQ$10,0),FALSE))</f>
        <v>:</v>
      </c>
      <c r="W33" s="232" t="str">
        <f>IF(ISNA(VLOOKUP($A33,ES_P2c_0!$A$10:$AQ$100,MATCH(FIXED(W$6,0,TRUE),ES_P2c_0!$A$10:$AQ$10,0),FALSE)),":",VLOOKUP($A33,ES_P2c_0!$A$10:$AQ$100,MATCH(FIXED(W$6,0,TRUE),ES_P2c_0!$A$10:$AQ$10,0),FALSE))</f>
        <v>:</v>
      </c>
    </row>
    <row r="34" spans="1:23">
      <c r="A34" s="230" t="str">
        <f>lookup!Z29</f>
        <v>Slovenia</v>
      </c>
      <c r="B34" s="232" t="str">
        <f>VLOOKUP(A34,lookup!$Z$2:$AA$77,2,FALSE)</f>
        <v>Σλοβενία</v>
      </c>
      <c r="C34" s="232" t="str">
        <f>IF(ISNA(VLOOKUP($A34,ES_P2c_0!$A$10:$AQ$100,MATCH(FIXED(C$6,0,TRUE),ES_P2c_0!$A$10:$AQ$10,0),FALSE)),":",VLOOKUP($A34,ES_P2c_0!$A$10:$AQ$100,MATCH(FIXED(C$6,0,TRUE),ES_P2c_0!$A$10:$AQ$10,0),FALSE))</f>
        <v>:</v>
      </c>
      <c r="D34" s="232" t="str">
        <f>IF(ISNA(VLOOKUP($A34,ES_P2c_0!$A$10:$AQ$100,MATCH(FIXED(D$6,0,TRUE),ES_P2c_0!$A$10:$AQ$10,0),FALSE)),":",VLOOKUP($A34,ES_P2c_0!$A$10:$AQ$100,MATCH(FIXED(D$6,0,TRUE),ES_P2c_0!$A$10:$AQ$10,0),FALSE))</f>
        <v>:</v>
      </c>
      <c r="E34" s="232" t="str">
        <f>IF(ISNA(VLOOKUP($A34,ES_P2c_0!$A$10:$AQ$100,MATCH(FIXED(E$6,0,TRUE),ES_P2c_0!$A$10:$AQ$10,0),FALSE)),":",VLOOKUP($A34,ES_P2c_0!$A$10:$AQ$100,MATCH(FIXED(E$6,0,TRUE),ES_P2c_0!$A$10:$AQ$10,0),FALSE))</f>
        <v>:</v>
      </c>
      <c r="F34" s="232" t="str">
        <f>IF(ISNA(VLOOKUP($A34,ES_P2c_0!$A$10:$AQ$100,MATCH(FIXED(F$6,0,TRUE),ES_P2c_0!$A$10:$AQ$10,0),FALSE)),":",VLOOKUP($A34,ES_P2c_0!$A$10:$AQ$100,MATCH(FIXED(F$6,0,TRUE),ES_P2c_0!$A$10:$AQ$10,0),FALSE))</f>
        <v>:</v>
      </c>
      <c r="G34" s="232" t="str">
        <f>IF(ISNA(VLOOKUP($A34,ES_P2c_0!$A$10:$AQ$100,MATCH(FIXED(G$6,0,TRUE),ES_P2c_0!$A$10:$AQ$10,0),FALSE)),":",VLOOKUP($A34,ES_P2c_0!$A$10:$AQ$100,MATCH(FIXED(G$6,0,TRUE),ES_P2c_0!$A$10:$AQ$10,0),FALSE))</f>
        <v>:</v>
      </c>
      <c r="H34" s="232">
        <f>IF(ISNA(VLOOKUP($A34,ES_P2c_0!$A$10:$AQ$100,MATCH(FIXED(H$6,0,TRUE),ES_P2c_0!$A$10:$AQ$10,0),FALSE)),":",VLOOKUP($A34,ES_P2c_0!$A$10:$AQ$100,MATCH(FIXED(H$6,0,TRUE),ES_P2c_0!$A$10:$AQ$10,0),FALSE))</f>
        <v>15.4</v>
      </c>
      <c r="I34" s="232">
        <f>IF(ISNA(VLOOKUP($A34,ES_P2c_0!$A$10:$AQ$100,MATCH(FIXED(I$6,0,TRUE),ES_P2c_0!$A$10:$AQ$10,0),FALSE)),":",VLOOKUP($A34,ES_P2c_0!$A$10:$AQ$100,MATCH(FIXED(I$6,0,TRUE),ES_P2c_0!$A$10:$AQ$10,0),FALSE))</f>
        <v>15.9</v>
      </c>
      <c r="J34" s="232">
        <f>IF(ISNA(VLOOKUP($A34,ES_P2c_0!$A$10:$AQ$100,MATCH(FIXED(J$6,0,TRUE),ES_P2c_0!$A$10:$AQ$10,0),FALSE)),":",VLOOKUP($A34,ES_P2c_0!$A$10:$AQ$100,MATCH(FIXED(J$6,0,TRUE),ES_P2c_0!$A$10:$AQ$10,0),FALSE))</f>
        <v>16</v>
      </c>
      <c r="K34" s="232">
        <f>IF(ISNA(VLOOKUP($A34,ES_P2c_0!$A$10:$AQ$100,MATCH(FIXED(K$6,0,TRUE),ES_P2c_0!$A$10:$AQ$10,0),FALSE)),":",VLOOKUP($A34,ES_P2c_0!$A$10:$AQ$100,MATCH(FIXED(K$6,0,TRUE),ES_P2c_0!$A$10:$AQ$10,0),FALSE))</f>
        <v>16.5</v>
      </c>
      <c r="L34" s="232">
        <f>IF(ISNA(VLOOKUP($A34,ES_P2c_0!$A$10:$AQ$100,MATCH(FIXED(L$6,0,TRUE),ES_P2c_0!$A$10:$AQ$10,0),FALSE)),":",VLOOKUP($A34,ES_P2c_0!$A$10:$AQ$100,MATCH(FIXED(L$6,0,TRUE),ES_P2c_0!$A$10:$AQ$10,0),FALSE))</f>
        <v>17</v>
      </c>
      <c r="M34" s="232">
        <f>IF(ISNA(VLOOKUP($A34,ES_P2c_0!$A$10:$AQ$100,MATCH(FIXED(M$6,0,TRUE),ES_P2c_0!$A$10:$AQ$10,0),FALSE)),":",VLOOKUP($A34,ES_P2c_0!$A$10:$AQ$100,MATCH(FIXED(M$6,0,TRUE),ES_P2c_0!$A$10:$AQ$10,0),FALSE))</f>
        <v>18.2</v>
      </c>
      <c r="N34" s="232">
        <f>IF(ISNA(VLOOKUP($A34,ES_P2c_0!$A$10:$AQ$100,MATCH(FIXED(N$6,0,TRUE),ES_P2c_0!$A$10:$AQ$10,0),FALSE)),":",VLOOKUP($A34,ES_P2c_0!$A$10:$AQ$100,MATCH(FIXED(N$6,0,TRUE),ES_P2c_0!$A$10:$AQ$10,0),FALSE))</f>
        <v>19.3</v>
      </c>
      <c r="O34" s="232">
        <f>IF(ISNA(VLOOKUP($A34,ES_P2c_0!$A$10:$AQ$100,MATCH(FIXED(O$6,0,TRUE),ES_P2c_0!$A$10:$AQ$10,0),FALSE)),":",VLOOKUP($A34,ES_P2c_0!$A$10:$AQ$100,MATCH(FIXED(O$6,0,TRUE),ES_P2c_0!$A$10:$AQ$10,0),FALSE))</f>
        <v>20.100000000000001</v>
      </c>
      <c r="P34" s="232">
        <f>IF(ISNA(VLOOKUP($A34,ES_P2c_0!$A$10:$AQ$100,MATCH(FIXED(P$6,0,TRUE),ES_P2c_0!$A$10:$AQ$10,0),FALSE)),":",VLOOKUP($A34,ES_P2c_0!$A$10:$AQ$100,MATCH(FIXED(P$6,0,TRUE),ES_P2c_0!$A$10:$AQ$10,0),FALSE))</f>
        <v>20.100000000000001</v>
      </c>
      <c r="Q34" s="232">
        <f>IF(ISNA(VLOOKUP($A34,ES_P2c_0!$A$10:$AQ$100,MATCH(FIXED(Q$6,0,TRUE),ES_P2c_0!$A$10:$AQ$10,0),FALSE)),":",VLOOKUP($A34,ES_P2c_0!$A$10:$AQ$100,MATCH(FIXED(Q$6,0,TRUE),ES_P2c_0!$A$10:$AQ$10,0),FALSE))</f>
        <v>20.100000000000001</v>
      </c>
      <c r="R34" s="232">
        <f>IF(ISNA(VLOOKUP($A34,ES_P2c_0!$A$10:$AQ$100,MATCH(FIXED(R$6,0,TRUE),ES_P2c_0!$A$10:$AQ$10,0),FALSE)),":",VLOOKUP($A34,ES_P2c_0!$A$10:$AQ$100,MATCH(FIXED(R$6,0,TRUE),ES_P2c_0!$A$10:$AQ$10,0),FALSE))</f>
        <v>20.6</v>
      </c>
      <c r="S34" s="232">
        <f>IF(ISNA(VLOOKUP($A34,ES_P2c_0!$A$10:$AQ$100,MATCH(FIXED(S$6,0,TRUE),ES_P2c_0!$A$10:$AQ$10,0),FALSE)),":",VLOOKUP($A34,ES_P2c_0!$A$10:$AQ$100,MATCH(FIXED(S$6,0,TRUE),ES_P2c_0!$A$10:$AQ$10,0),FALSE))</f>
        <v>21.4</v>
      </c>
      <c r="T34" s="232">
        <f>IF(ISNA(VLOOKUP($A34,ES_P2c_0!$A$10:$AQ$100,MATCH(FIXED(T$6,0,TRUE),ES_P2c_0!$A$10:$AQ$10,0),FALSE)),":",VLOOKUP($A34,ES_P2c_0!$A$10:$AQ$100,MATCH(FIXED(T$6,0,TRUE),ES_P2c_0!$A$10:$AQ$10,0),FALSE))</f>
        <v>21.3</v>
      </c>
      <c r="U34" s="232">
        <f>IF(ISNA(VLOOKUP($A34,ES_P2c_0!$A$10:$AQ$100,MATCH(FIXED(U$6,0,TRUE),ES_P2c_0!$A$10:$AQ$10,0),FALSE)),":",VLOOKUP($A34,ES_P2c_0!$A$10:$AQ$100,MATCH(FIXED(U$6,0,TRUE),ES_P2c_0!$A$10:$AQ$10,0),FALSE))</f>
        <v>21.4</v>
      </c>
      <c r="V34" s="232" t="str">
        <f>IF(ISNA(VLOOKUP($A34,ES_P2c_0!$A$10:$AQ$100,MATCH(FIXED(V$6,0,TRUE),ES_P2c_0!$A$10:$AQ$10,0),FALSE)),":",VLOOKUP($A34,ES_P2c_0!$A$10:$AQ$100,MATCH(FIXED(V$6,0,TRUE),ES_P2c_0!$A$10:$AQ$10,0),FALSE))</f>
        <v>:</v>
      </c>
      <c r="W34" s="232" t="str">
        <f>IF(ISNA(VLOOKUP($A34,ES_P2c_0!$A$10:$AQ$100,MATCH(FIXED(W$6,0,TRUE),ES_P2c_0!$A$10:$AQ$10,0),FALSE)),":",VLOOKUP($A34,ES_P2c_0!$A$10:$AQ$100,MATCH(FIXED(W$6,0,TRUE),ES_P2c_0!$A$10:$AQ$10,0),FALSE))</f>
        <v>:</v>
      </c>
    </row>
    <row r="35" spans="1:23">
      <c r="A35" s="230" t="str">
        <f>lookup!Z30</f>
        <v>Slovakia</v>
      </c>
      <c r="B35" s="232" t="str">
        <f>VLOOKUP(A35,lookup!$Z$2:$AA$77,2,FALSE)</f>
        <v>Σλοβακία</v>
      </c>
      <c r="C35" s="232">
        <f>IF(ISNA(VLOOKUP($A35,ES_P2c_0!$A$10:$AQ$100,MATCH(FIXED(C$6,0,TRUE),ES_P2c_0!$A$10:$AQ$10,0),FALSE)),":",VLOOKUP($A35,ES_P2c_0!$A$10:$AQ$100,MATCH(FIXED(C$6,0,TRUE),ES_P2c_0!$A$10:$AQ$10,0),FALSE))</f>
        <v>6.6</v>
      </c>
      <c r="D35" s="232">
        <f>IF(ISNA(VLOOKUP($A35,ES_P2c_0!$A$10:$AQ$100,MATCH(FIXED(D$6,0,TRUE),ES_P2c_0!$A$10:$AQ$10,0),FALSE)),":",VLOOKUP($A35,ES_P2c_0!$A$10:$AQ$100,MATCH(FIXED(D$6,0,TRUE),ES_P2c_0!$A$10:$AQ$10,0),FALSE))</f>
        <v>7</v>
      </c>
      <c r="E35" s="232">
        <f>IF(ISNA(VLOOKUP($A35,ES_P2c_0!$A$10:$AQ$100,MATCH(FIXED(E$6,0,TRUE),ES_P2c_0!$A$10:$AQ$10,0),FALSE)),":",VLOOKUP($A35,ES_P2c_0!$A$10:$AQ$100,MATCH(FIXED(E$6,0,TRUE),ES_P2c_0!$A$10:$AQ$10,0),FALSE))</f>
        <v>7.3</v>
      </c>
      <c r="F35" s="232">
        <f>IF(ISNA(VLOOKUP($A35,ES_P2c_0!$A$10:$AQ$100,MATCH(FIXED(F$6,0,TRUE),ES_P2c_0!$A$10:$AQ$10,0),FALSE)),":",VLOOKUP($A35,ES_P2c_0!$A$10:$AQ$100,MATCH(FIXED(F$6,0,TRUE),ES_P2c_0!$A$10:$AQ$10,0),FALSE))</f>
        <v>7.7</v>
      </c>
      <c r="G35" s="232">
        <f>IF(ISNA(VLOOKUP($A35,ES_P2c_0!$A$10:$AQ$100,MATCH(FIXED(G$6,0,TRUE),ES_P2c_0!$A$10:$AQ$10,0),FALSE)),":",VLOOKUP($A35,ES_P2c_0!$A$10:$AQ$100,MATCH(FIXED(G$6,0,TRUE),ES_P2c_0!$A$10:$AQ$10,0),FALSE))</f>
        <v>8</v>
      </c>
      <c r="H35" s="232">
        <f>IF(ISNA(VLOOKUP($A35,ES_P2c_0!$A$10:$AQ$100,MATCH(FIXED(H$6,0,TRUE),ES_P2c_0!$A$10:$AQ$10,0),FALSE)),":",VLOOKUP($A35,ES_P2c_0!$A$10:$AQ$100,MATCH(FIXED(H$6,0,TRUE),ES_P2c_0!$A$10:$AQ$10,0),FALSE))</f>
        <v>8.1999999999999993</v>
      </c>
      <c r="I35" s="232">
        <f>IF(ISNA(VLOOKUP($A35,ES_P2c_0!$A$10:$AQ$100,MATCH(FIXED(I$6,0,TRUE),ES_P2c_0!$A$10:$AQ$10,0),FALSE)),":",VLOOKUP($A35,ES_P2c_0!$A$10:$AQ$100,MATCH(FIXED(I$6,0,TRUE),ES_P2c_0!$A$10:$AQ$10,0),FALSE))</f>
        <v>8.5</v>
      </c>
      <c r="J35" s="232">
        <f>IF(ISNA(VLOOKUP($A35,ES_P2c_0!$A$10:$AQ$100,MATCH(FIXED(J$6,0,TRUE),ES_P2c_0!$A$10:$AQ$10,0),FALSE)),":",VLOOKUP($A35,ES_P2c_0!$A$10:$AQ$100,MATCH(FIXED(J$6,0,TRUE),ES_P2c_0!$A$10:$AQ$10,0),FALSE))</f>
        <v>9.1999999999999993</v>
      </c>
      <c r="K35" s="232">
        <f>IF(ISNA(VLOOKUP($A35,ES_P2c_0!$A$10:$AQ$100,MATCH(FIXED(K$6,0,TRUE),ES_P2c_0!$A$10:$AQ$10,0),FALSE)),":",VLOOKUP($A35,ES_P2c_0!$A$10:$AQ$100,MATCH(FIXED(K$6,0,TRUE),ES_P2c_0!$A$10:$AQ$10,0),FALSE))</f>
        <v>9.8000000000000007</v>
      </c>
      <c r="L35" s="232">
        <f>IF(ISNA(VLOOKUP($A35,ES_P2c_0!$A$10:$AQ$100,MATCH(FIXED(L$6,0,TRUE),ES_P2c_0!$A$10:$AQ$10,0),FALSE)),":",VLOOKUP($A35,ES_P2c_0!$A$10:$AQ$100,MATCH(FIXED(L$6,0,TRUE),ES_P2c_0!$A$10:$AQ$10,0),FALSE))</f>
        <v>10.1</v>
      </c>
      <c r="M35" s="232">
        <f>IF(ISNA(VLOOKUP($A35,ES_P2c_0!$A$10:$AQ$100,MATCH(FIXED(M$6,0,TRUE),ES_P2c_0!$A$10:$AQ$10,0),FALSE)),":",VLOOKUP($A35,ES_P2c_0!$A$10:$AQ$100,MATCH(FIXED(M$6,0,TRUE),ES_P2c_0!$A$10:$AQ$10,0),FALSE))</f>
        <v>10.4</v>
      </c>
      <c r="N35" s="232">
        <f>IF(ISNA(VLOOKUP($A35,ES_P2c_0!$A$10:$AQ$100,MATCH(FIXED(N$6,0,TRUE),ES_P2c_0!$A$10:$AQ$10,0),FALSE)),":",VLOOKUP($A35,ES_P2c_0!$A$10:$AQ$100,MATCH(FIXED(N$6,0,TRUE),ES_P2c_0!$A$10:$AQ$10,0),FALSE))</f>
        <v>11</v>
      </c>
      <c r="O35" s="232">
        <f>IF(ISNA(VLOOKUP($A35,ES_P2c_0!$A$10:$AQ$100,MATCH(FIXED(O$6,0,TRUE),ES_P2c_0!$A$10:$AQ$10,0),FALSE)),":",VLOOKUP($A35,ES_P2c_0!$A$10:$AQ$100,MATCH(FIXED(O$6,0,TRUE),ES_P2c_0!$A$10:$AQ$10,0),FALSE))</f>
        <v>11.8</v>
      </c>
      <c r="P35" s="232">
        <f>IF(ISNA(VLOOKUP($A35,ES_P2c_0!$A$10:$AQ$100,MATCH(FIXED(P$6,0,TRUE),ES_P2c_0!$A$10:$AQ$10,0),FALSE)),":",VLOOKUP($A35,ES_P2c_0!$A$10:$AQ$100,MATCH(FIXED(P$6,0,TRUE),ES_P2c_0!$A$10:$AQ$10,0),FALSE))</f>
        <v>12.1</v>
      </c>
      <c r="Q35" s="232">
        <f>IF(ISNA(VLOOKUP($A35,ES_P2c_0!$A$10:$AQ$100,MATCH(FIXED(Q$6,0,TRUE),ES_P2c_0!$A$10:$AQ$10,0),FALSE)),":",VLOOKUP($A35,ES_P2c_0!$A$10:$AQ$100,MATCH(FIXED(Q$6,0,TRUE),ES_P2c_0!$A$10:$AQ$10,0),FALSE))</f>
        <v>11.8</v>
      </c>
      <c r="R35" s="232">
        <f>IF(ISNA(VLOOKUP($A35,ES_P2c_0!$A$10:$AQ$100,MATCH(FIXED(R$6,0,TRUE),ES_P2c_0!$A$10:$AQ$10,0),FALSE)),":",VLOOKUP($A35,ES_P2c_0!$A$10:$AQ$100,MATCH(FIXED(R$6,0,TRUE),ES_P2c_0!$A$10:$AQ$10,0),FALSE))</f>
        <v>12.3</v>
      </c>
      <c r="S35" s="232">
        <f>IF(ISNA(VLOOKUP($A35,ES_P2c_0!$A$10:$AQ$100,MATCH(FIXED(S$6,0,TRUE),ES_P2c_0!$A$10:$AQ$10,0),FALSE)),":",VLOOKUP($A35,ES_P2c_0!$A$10:$AQ$100,MATCH(FIXED(S$6,0,TRUE),ES_P2c_0!$A$10:$AQ$10,0),FALSE))</f>
        <v>12.6</v>
      </c>
      <c r="T35" s="232">
        <f>IF(ISNA(VLOOKUP($A35,ES_P2c_0!$A$10:$AQ$100,MATCH(FIXED(T$6,0,TRUE),ES_P2c_0!$A$10:$AQ$10,0),FALSE)),":",VLOOKUP($A35,ES_P2c_0!$A$10:$AQ$100,MATCH(FIXED(T$6,0,TRUE),ES_P2c_0!$A$10:$AQ$10,0),FALSE))</f>
        <v>12.8</v>
      </c>
      <c r="U35" s="232">
        <f>IF(ISNA(VLOOKUP($A35,ES_P2c_0!$A$10:$AQ$100,MATCH(FIXED(U$6,0,TRUE),ES_P2c_0!$A$10:$AQ$10,0),FALSE)),":",VLOOKUP($A35,ES_P2c_0!$A$10:$AQ$100,MATCH(FIXED(U$6,0,TRUE),ES_P2c_0!$A$10:$AQ$10,0),FALSE))</f>
        <v>13.2</v>
      </c>
      <c r="V35" s="232" t="str">
        <f>IF(ISNA(VLOOKUP($A35,ES_P2c_0!$A$10:$AQ$100,MATCH(FIXED(V$6,0,TRUE),ES_P2c_0!$A$10:$AQ$10,0),FALSE)),":",VLOOKUP($A35,ES_P2c_0!$A$10:$AQ$100,MATCH(FIXED(V$6,0,TRUE),ES_P2c_0!$A$10:$AQ$10,0),FALSE))</f>
        <v>:</v>
      </c>
      <c r="W35" s="232" t="str">
        <f>IF(ISNA(VLOOKUP($A35,ES_P2c_0!$A$10:$AQ$100,MATCH(FIXED(W$6,0,TRUE),ES_P2c_0!$A$10:$AQ$10,0),FALSE)),":",VLOOKUP($A35,ES_P2c_0!$A$10:$AQ$100,MATCH(FIXED(W$6,0,TRUE),ES_P2c_0!$A$10:$AQ$10,0),FALSE))</f>
        <v>:</v>
      </c>
    </row>
    <row r="36" spans="1:23">
      <c r="A36" s="230" t="str">
        <f>lookup!Z31</f>
        <v>Finland</v>
      </c>
      <c r="B36" s="232" t="str">
        <f>VLOOKUP(A36,lookup!$Z$2:$AA$77,2,FALSE)</f>
        <v>Φινλανδία</v>
      </c>
      <c r="C36" s="232">
        <f>IF(ISNA(VLOOKUP($A36,ES_P2c_0!$A$10:$AQ$100,MATCH(FIXED(C$6,0,TRUE),ES_P2c_0!$A$10:$AQ$10,0),FALSE)),":",VLOOKUP($A36,ES_P2c_0!$A$10:$AQ$100,MATCH(FIXED(C$6,0,TRUE),ES_P2c_0!$A$10:$AQ$10,0),FALSE))</f>
        <v>30</v>
      </c>
      <c r="D36" s="232">
        <f>IF(ISNA(VLOOKUP($A36,ES_P2c_0!$A$10:$AQ$100,MATCH(FIXED(D$6,0,TRUE),ES_P2c_0!$A$10:$AQ$10,0),FALSE)),":",VLOOKUP($A36,ES_P2c_0!$A$10:$AQ$100,MATCH(FIXED(D$6,0,TRUE),ES_P2c_0!$A$10:$AQ$10,0),FALSE))</f>
        <v>30.6</v>
      </c>
      <c r="E36" s="232">
        <f>IF(ISNA(VLOOKUP($A36,ES_P2c_0!$A$10:$AQ$100,MATCH(FIXED(E$6,0,TRUE),ES_P2c_0!$A$10:$AQ$10,0),FALSE)),":",VLOOKUP($A36,ES_P2c_0!$A$10:$AQ$100,MATCH(FIXED(E$6,0,TRUE),ES_P2c_0!$A$10:$AQ$10,0),FALSE))</f>
        <v>31.6</v>
      </c>
      <c r="F36" s="232">
        <f>IF(ISNA(VLOOKUP($A36,ES_P2c_0!$A$10:$AQ$100,MATCH(FIXED(F$6,0,TRUE),ES_P2c_0!$A$10:$AQ$10,0),FALSE)),":",VLOOKUP($A36,ES_P2c_0!$A$10:$AQ$100,MATCH(FIXED(F$6,0,TRUE),ES_P2c_0!$A$10:$AQ$10,0),FALSE))</f>
        <v>32.700000000000003</v>
      </c>
      <c r="G36" s="232">
        <f>IF(ISNA(VLOOKUP($A36,ES_P2c_0!$A$10:$AQ$100,MATCH(FIXED(G$6,0,TRUE),ES_P2c_0!$A$10:$AQ$10,0),FALSE)),":",VLOOKUP($A36,ES_P2c_0!$A$10:$AQ$100,MATCH(FIXED(G$6,0,TRUE),ES_P2c_0!$A$10:$AQ$10,0),FALSE))</f>
        <v>33.1</v>
      </c>
      <c r="H36" s="232">
        <f>IF(ISNA(VLOOKUP($A36,ES_P2c_0!$A$10:$AQ$100,MATCH(FIXED(H$6,0,TRUE),ES_P2c_0!$A$10:$AQ$10,0),FALSE)),":",VLOOKUP($A36,ES_P2c_0!$A$10:$AQ$100,MATCH(FIXED(H$6,0,TRUE),ES_P2c_0!$A$10:$AQ$10,0),FALSE))</f>
        <v>34.4</v>
      </c>
      <c r="I36" s="232">
        <f>IF(ISNA(VLOOKUP($A36,ES_P2c_0!$A$10:$AQ$100,MATCH(FIXED(I$6,0,TRUE),ES_P2c_0!$A$10:$AQ$10,0),FALSE)),":",VLOOKUP($A36,ES_P2c_0!$A$10:$AQ$100,MATCH(FIXED(I$6,0,TRUE),ES_P2c_0!$A$10:$AQ$10,0),FALSE))</f>
        <v>35.1</v>
      </c>
      <c r="J36" s="232">
        <f>IF(ISNA(VLOOKUP($A36,ES_P2c_0!$A$10:$AQ$100,MATCH(FIXED(J$6,0,TRUE),ES_P2c_0!$A$10:$AQ$10,0),FALSE)),":",VLOOKUP($A36,ES_P2c_0!$A$10:$AQ$100,MATCH(FIXED(J$6,0,TRUE),ES_P2c_0!$A$10:$AQ$10,0),FALSE))</f>
        <v>35.6</v>
      </c>
      <c r="K36" s="232">
        <f>IF(ISNA(VLOOKUP($A36,ES_P2c_0!$A$10:$AQ$100,MATCH(FIXED(K$6,0,TRUE),ES_P2c_0!$A$10:$AQ$10,0),FALSE)),":",VLOOKUP($A36,ES_P2c_0!$A$10:$AQ$100,MATCH(FIXED(K$6,0,TRUE),ES_P2c_0!$A$10:$AQ$10,0),FALSE))</f>
        <v>36.4</v>
      </c>
      <c r="L36" s="232">
        <f>IF(ISNA(VLOOKUP($A36,ES_P2c_0!$A$10:$AQ$100,MATCH(FIXED(L$6,0,TRUE),ES_P2c_0!$A$10:$AQ$10,0),FALSE)),":",VLOOKUP($A36,ES_P2c_0!$A$10:$AQ$100,MATCH(FIXED(L$6,0,TRUE),ES_P2c_0!$A$10:$AQ$10,0),FALSE))</f>
        <v>37.700000000000003</v>
      </c>
      <c r="M36" s="232">
        <f>IF(ISNA(VLOOKUP($A36,ES_P2c_0!$A$10:$AQ$100,MATCH(FIXED(M$6,0,TRUE),ES_P2c_0!$A$10:$AQ$10,0),FALSE)),":",VLOOKUP($A36,ES_P2c_0!$A$10:$AQ$100,MATCH(FIXED(M$6,0,TRUE),ES_P2c_0!$A$10:$AQ$10,0),FALSE))</f>
        <v>38.4</v>
      </c>
      <c r="N36" s="232">
        <f>IF(ISNA(VLOOKUP($A36,ES_P2c_0!$A$10:$AQ$100,MATCH(FIXED(N$6,0,TRUE),ES_P2c_0!$A$10:$AQ$10,0),FALSE)),":",VLOOKUP($A36,ES_P2c_0!$A$10:$AQ$100,MATCH(FIXED(N$6,0,TRUE),ES_P2c_0!$A$10:$AQ$10,0),FALSE))</f>
        <v>39.5</v>
      </c>
      <c r="O36" s="232">
        <f>IF(ISNA(VLOOKUP($A36,ES_P2c_0!$A$10:$AQ$100,MATCH(FIXED(O$6,0,TRUE),ES_P2c_0!$A$10:$AQ$10,0),FALSE)),":",VLOOKUP($A36,ES_P2c_0!$A$10:$AQ$100,MATCH(FIXED(O$6,0,TRUE),ES_P2c_0!$A$10:$AQ$10,0),FALSE))</f>
        <v>40.799999999999997</v>
      </c>
      <c r="P36" s="232">
        <f>IF(ISNA(VLOOKUP($A36,ES_P2c_0!$A$10:$AQ$100,MATCH(FIXED(P$6,0,TRUE),ES_P2c_0!$A$10:$AQ$10,0),FALSE)),":",VLOOKUP($A36,ES_P2c_0!$A$10:$AQ$100,MATCH(FIXED(P$6,0,TRUE),ES_P2c_0!$A$10:$AQ$10,0),FALSE))</f>
        <v>40.299999999999997</v>
      </c>
      <c r="Q36" s="232">
        <f>IF(ISNA(VLOOKUP($A36,ES_P2c_0!$A$10:$AQ$100,MATCH(FIXED(Q$6,0,TRUE),ES_P2c_0!$A$10:$AQ$10,0),FALSE)),":",VLOOKUP($A36,ES_P2c_0!$A$10:$AQ$100,MATCH(FIXED(Q$6,0,TRUE),ES_P2c_0!$A$10:$AQ$10,0),FALSE))</f>
        <v>38.200000000000003</v>
      </c>
      <c r="R36" s="232">
        <f>IF(ISNA(VLOOKUP($A36,ES_P2c_0!$A$10:$AQ$100,MATCH(FIXED(R$6,0,TRUE),ES_P2c_0!$A$10:$AQ$10,0),FALSE)),":",VLOOKUP($A36,ES_P2c_0!$A$10:$AQ$100,MATCH(FIXED(R$6,0,TRUE),ES_P2c_0!$A$10:$AQ$10,0),FALSE))</f>
        <v>39.4</v>
      </c>
      <c r="S36" s="232">
        <f>IF(ISNA(VLOOKUP($A36,ES_P2c_0!$A$10:$AQ$100,MATCH(FIXED(S$6,0,TRUE),ES_P2c_0!$A$10:$AQ$10,0),FALSE)),":",VLOOKUP($A36,ES_P2c_0!$A$10:$AQ$100,MATCH(FIXED(S$6,0,TRUE),ES_P2c_0!$A$10:$AQ$10,0),FALSE))</f>
        <v>40</v>
      </c>
      <c r="T36" s="232">
        <f>IF(ISNA(VLOOKUP($A36,ES_P2c_0!$A$10:$AQ$100,MATCH(FIXED(T$6,0,TRUE),ES_P2c_0!$A$10:$AQ$10,0),FALSE)),":",VLOOKUP($A36,ES_P2c_0!$A$10:$AQ$100,MATCH(FIXED(T$6,0,TRUE),ES_P2c_0!$A$10:$AQ$10,0),FALSE))</f>
        <v>39.5</v>
      </c>
      <c r="U36" s="232">
        <f>IF(ISNA(VLOOKUP($A36,ES_P2c_0!$A$10:$AQ$100,MATCH(FIXED(U$6,0,TRUE),ES_P2c_0!$A$10:$AQ$10,0),FALSE)),":",VLOOKUP($A36,ES_P2c_0!$A$10:$AQ$100,MATCH(FIXED(U$6,0,TRUE),ES_P2c_0!$A$10:$AQ$10,0),FALSE))</f>
        <v>39.700000000000003</v>
      </c>
      <c r="V36" s="232" t="str">
        <f>IF(ISNA(VLOOKUP($A36,ES_P2c_0!$A$10:$AQ$100,MATCH(FIXED(V$6,0,TRUE),ES_P2c_0!$A$10:$AQ$10,0),FALSE)),":",VLOOKUP($A36,ES_P2c_0!$A$10:$AQ$100,MATCH(FIXED(V$6,0,TRUE),ES_P2c_0!$A$10:$AQ$10,0),FALSE))</f>
        <v>:</v>
      </c>
      <c r="W36" s="232" t="str">
        <f>IF(ISNA(VLOOKUP($A36,ES_P2c_0!$A$10:$AQ$100,MATCH(FIXED(W$6,0,TRUE),ES_P2c_0!$A$10:$AQ$10,0),FALSE)),":",VLOOKUP($A36,ES_P2c_0!$A$10:$AQ$100,MATCH(FIXED(W$6,0,TRUE),ES_P2c_0!$A$10:$AQ$10,0),FALSE))</f>
        <v>:</v>
      </c>
    </row>
    <row r="37" spans="1:23">
      <c r="A37" s="230" t="str">
        <f>lookup!Z32</f>
        <v>Sweden</v>
      </c>
      <c r="B37" s="232" t="str">
        <f>VLOOKUP(A37,lookup!$Z$2:$AA$77,2,FALSE)</f>
        <v>Σουηδία</v>
      </c>
      <c r="C37" s="232">
        <f>IF(ISNA(VLOOKUP($A37,ES_P2c_0!$A$10:$AQ$100,MATCH(FIXED(C$6,0,TRUE),ES_P2c_0!$A$10:$AQ$10,0),FALSE)),":",VLOOKUP($A37,ES_P2c_0!$A$10:$AQ$100,MATCH(FIXED(C$6,0,TRUE),ES_P2c_0!$A$10:$AQ$10,0),FALSE))</f>
        <v>32.4</v>
      </c>
      <c r="D37" s="232">
        <f>IF(ISNA(VLOOKUP($A37,ES_P2c_0!$A$10:$AQ$100,MATCH(FIXED(D$6,0,TRUE),ES_P2c_0!$A$10:$AQ$10,0),FALSE)),":",VLOOKUP($A37,ES_P2c_0!$A$10:$AQ$100,MATCH(FIXED(D$6,0,TRUE),ES_P2c_0!$A$10:$AQ$10,0),FALSE))</f>
        <v>33</v>
      </c>
      <c r="E37" s="232">
        <f>IF(ISNA(VLOOKUP($A37,ES_P2c_0!$A$10:$AQ$100,MATCH(FIXED(E$6,0,TRUE),ES_P2c_0!$A$10:$AQ$10,0),FALSE)),":",VLOOKUP($A37,ES_P2c_0!$A$10:$AQ$100,MATCH(FIXED(E$6,0,TRUE),ES_P2c_0!$A$10:$AQ$10,0),FALSE))</f>
        <v>34.200000000000003</v>
      </c>
      <c r="F37" s="232">
        <f>IF(ISNA(VLOOKUP($A37,ES_P2c_0!$A$10:$AQ$100,MATCH(FIXED(F$6,0,TRUE),ES_P2c_0!$A$10:$AQ$10,0),FALSE)),":",VLOOKUP($A37,ES_P2c_0!$A$10:$AQ$100,MATCH(FIXED(F$6,0,TRUE),ES_P2c_0!$A$10:$AQ$10,0),FALSE))</f>
        <v>35.1</v>
      </c>
      <c r="G37" s="232">
        <f>IF(ISNA(VLOOKUP($A37,ES_P2c_0!$A$10:$AQ$100,MATCH(FIXED(G$6,0,TRUE),ES_P2c_0!$A$10:$AQ$10,0),FALSE)),":",VLOOKUP($A37,ES_P2c_0!$A$10:$AQ$100,MATCH(FIXED(G$6,0,TRUE),ES_P2c_0!$A$10:$AQ$10,0),FALSE))</f>
        <v>35.799999999999997</v>
      </c>
      <c r="H37" s="232">
        <f>IF(ISNA(VLOOKUP($A37,ES_P2c_0!$A$10:$AQ$100,MATCH(FIXED(H$6,0,TRUE),ES_P2c_0!$A$10:$AQ$10,0),FALSE)),":",VLOOKUP($A37,ES_P2c_0!$A$10:$AQ$100,MATCH(FIXED(H$6,0,TRUE),ES_P2c_0!$A$10:$AQ$10,0),FALSE))</f>
        <v>37</v>
      </c>
      <c r="I37" s="232">
        <f>IF(ISNA(VLOOKUP($A37,ES_P2c_0!$A$10:$AQ$100,MATCH(FIXED(I$6,0,TRUE),ES_P2c_0!$A$10:$AQ$10,0),FALSE)),":",VLOOKUP($A37,ES_P2c_0!$A$10:$AQ$100,MATCH(FIXED(I$6,0,TRUE),ES_P2c_0!$A$10:$AQ$10,0),FALSE))</f>
        <v>37.200000000000003</v>
      </c>
      <c r="J37" s="232">
        <f>IF(ISNA(VLOOKUP($A37,ES_P2c_0!$A$10:$AQ$100,MATCH(FIXED(J$6,0,TRUE),ES_P2c_0!$A$10:$AQ$10,0),FALSE)),":",VLOOKUP($A37,ES_P2c_0!$A$10:$AQ$100,MATCH(FIXED(J$6,0,TRUE),ES_P2c_0!$A$10:$AQ$10,0),FALSE))</f>
        <v>38.700000000000003</v>
      </c>
      <c r="K37" s="232">
        <f>IF(ISNA(VLOOKUP($A37,ES_P2c_0!$A$10:$AQ$100,MATCH(FIXED(K$6,0,TRUE),ES_P2c_0!$A$10:$AQ$10,0),FALSE)),":",VLOOKUP($A37,ES_P2c_0!$A$10:$AQ$100,MATCH(FIXED(K$6,0,TRUE),ES_P2c_0!$A$10:$AQ$10,0),FALSE))</f>
        <v>40.200000000000003</v>
      </c>
      <c r="L37" s="232">
        <f>IF(ISNA(VLOOKUP($A37,ES_P2c_0!$A$10:$AQ$100,MATCH(FIXED(L$6,0,TRUE),ES_P2c_0!$A$10:$AQ$10,0),FALSE)),":",VLOOKUP($A37,ES_P2c_0!$A$10:$AQ$100,MATCH(FIXED(L$6,0,TRUE),ES_P2c_0!$A$10:$AQ$10,0),FALSE))</f>
        <v>41.5</v>
      </c>
      <c r="M37" s="232">
        <f>IF(ISNA(VLOOKUP($A37,ES_P2c_0!$A$10:$AQ$100,MATCH(FIXED(M$6,0,TRUE),ES_P2c_0!$A$10:$AQ$10,0),FALSE)),":",VLOOKUP($A37,ES_P2c_0!$A$10:$AQ$100,MATCH(FIXED(M$6,0,TRUE),ES_P2c_0!$A$10:$AQ$10,0),FALSE))</f>
        <v>42.7</v>
      </c>
      <c r="N37" s="232">
        <f>IF(ISNA(VLOOKUP($A37,ES_P2c_0!$A$10:$AQ$100,MATCH(FIXED(N$6,0,TRUE),ES_P2c_0!$A$10:$AQ$10,0),FALSE)),":",VLOOKUP($A37,ES_P2c_0!$A$10:$AQ$100,MATCH(FIXED(N$6,0,TRUE),ES_P2c_0!$A$10:$AQ$10,0),FALSE))</f>
        <v>44</v>
      </c>
      <c r="O37" s="232">
        <f>IF(ISNA(VLOOKUP($A37,ES_P2c_0!$A$10:$AQ$100,MATCH(FIXED(O$6,0,TRUE),ES_P2c_0!$A$10:$AQ$10,0),FALSE)),":",VLOOKUP($A37,ES_P2c_0!$A$10:$AQ$100,MATCH(FIXED(O$6,0,TRUE),ES_P2c_0!$A$10:$AQ$10,0),FALSE))</f>
        <v>44.1</v>
      </c>
      <c r="P37" s="232">
        <f>IF(ISNA(VLOOKUP($A37,ES_P2c_0!$A$10:$AQ$100,MATCH(FIXED(P$6,0,TRUE),ES_P2c_0!$A$10:$AQ$10,0),FALSE)),":",VLOOKUP($A37,ES_P2c_0!$A$10:$AQ$100,MATCH(FIXED(P$6,0,TRUE),ES_P2c_0!$A$10:$AQ$10,0),FALSE))</f>
        <v>43.3</v>
      </c>
      <c r="Q37" s="232">
        <f>IF(ISNA(VLOOKUP($A37,ES_P2c_0!$A$10:$AQ$100,MATCH(FIXED(Q$6,0,TRUE),ES_P2c_0!$A$10:$AQ$10,0),FALSE)),":",VLOOKUP($A37,ES_P2c_0!$A$10:$AQ$100,MATCH(FIXED(Q$6,0,TRUE),ES_P2c_0!$A$10:$AQ$10,0),FALSE))</f>
        <v>42.3</v>
      </c>
      <c r="R37" s="232">
        <f>IF(ISNA(VLOOKUP($A37,ES_P2c_0!$A$10:$AQ$100,MATCH(FIXED(R$6,0,TRUE),ES_P2c_0!$A$10:$AQ$10,0),FALSE)),":",VLOOKUP($A37,ES_P2c_0!$A$10:$AQ$100,MATCH(FIXED(R$6,0,TRUE),ES_P2c_0!$A$10:$AQ$10,0),FALSE))</f>
        <v>44</v>
      </c>
      <c r="S37" s="232">
        <f>IF(ISNA(VLOOKUP($A37,ES_P2c_0!$A$10:$AQ$100,MATCH(FIXED(S$6,0,TRUE),ES_P2c_0!$A$10:$AQ$10,0),FALSE)),":",VLOOKUP($A37,ES_P2c_0!$A$10:$AQ$100,MATCH(FIXED(S$6,0,TRUE),ES_P2c_0!$A$10:$AQ$10,0),FALSE))</f>
        <v>44.4</v>
      </c>
      <c r="T37" s="232">
        <f>IF(ISNA(VLOOKUP($A37,ES_P2c_0!$A$10:$AQ$100,MATCH(FIXED(T$6,0,TRUE),ES_P2c_0!$A$10:$AQ$10,0),FALSE)),":",VLOOKUP($A37,ES_P2c_0!$A$10:$AQ$100,MATCH(FIXED(T$6,0,TRUE),ES_P2c_0!$A$10:$AQ$10,0),FALSE))</f>
        <v>44.9</v>
      </c>
      <c r="U37" s="232">
        <f>IF(ISNA(VLOOKUP($A37,ES_P2c_0!$A$10:$AQ$100,MATCH(FIXED(U$6,0,TRUE),ES_P2c_0!$A$10:$AQ$10,0),FALSE)),":",VLOOKUP($A37,ES_P2c_0!$A$10:$AQ$100,MATCH(FIXED(U$6,0,TRUE),ES_P2c_0!$A$10:$AQ$10,0),FALSE))</f>
        <v>45.5</v>
      </c>
      <c r="V37" s="232" t="str">
        <f>IF(ISNA(VLOOKUP($A37,ES_P2c_0!$A$10:$AQ$100,MATCH(FIXED(V$6,0,TRUE),ES_P2c_0!$A$10:$AQ$10,0),FALSE)),":",VLOOKUP($A37,ES_P2c_0!$A$10:$AQ$100,MATCH(FIXED(V$6,0,TRUE),ES_P2c_0!$A$10:$AQ$10,0),FALSE))</f>
        <v>:</v>
      </c>
      <c r="W37" s="232" t="str">
        <f>IF(ISNA(VLOOKUP($A37,ES_P2c_0!$A$10:$AQ$100,MATCH(FIXED(W$6,0,TRUE),ES_P2c_0!$A$10:$AQ$10,0),FALSE)),":",VLOOKUP($A37,ES_P2c_0!$A$10:$AQ$100,MATCH(FIXED(W$6,0,TRUE),ES_P2c_0!$A$10:$AQ$10,0),FALSE))</f>
        <v>:</v>
      </c>
    </row>
    <row r="38" spans="1:23">
      <c r="A38" s="230" t="str">
        <f>lookup!Z33</f>
        <v>United Kingdom</v>
      </c>
      <c r="B38" s="232" t="str">
        <f>VLOOKUP(A38,lookup!$Z$2:$AA$77,2,FALSE)</f>
        <v>Ηνωμένο Βασίλειο</v>
      </c>
      <c r="C38" s="232">
        <f>IF(ISNA(VLOOKUP($A38,ES_P2c_0!$A$10:$AQ$100,MATCH(FIXED(C$6,0,TRUE),ES_P2c_0!$A$10:$AQ$10,0),FALSE)),":",VLOOKUP($A38,ES_P2c_0!$A$10:$AQ$100,MATCH(FIXED(C$6,0,TRUE),ES_P2c_0!$A$10:$AQ$10,0),FALSE))</f>
        <v>30.2</v>
      </c>
      <c r="D38" s="232">
        <f>IF(ISNA(VLOOKUP($A38,ES_P2c_0!$A$10:$AQ$100,MATCH(FIXED(D$6,0,TRUE),ES_P2c_0!$A$10:$AQ$10,0),FALSE)),":",VLOOKUP($A38,ES_P2c_0!$A$10:$AQ$100,MATCH(FIXED(D$6,0,TRUE),ES_P2c_0!$A$10:$AQ$10,0),FALSE))</f>
        <v>31</v>
      </c>
      <c r="E38" s="232">
        <f>IF(ISNA(VLOOKUP($A38,ES_P2c_0!$A$10:$AQ$100,MATCH(FIXED(E$6,0,TRUE),ES_P2c_0!$A$10:$AQ$10,0),FALSE)),":",VLOOKUP($A38,ES_P2c_0!$A$10:$AQ$100,MATCH(FIXED(E$6,0,TRUE),ES_P2c_0!$A$10:$AQ$10,0),FALSE))</f>
        <v>31.8</v>
      </c>
      <c r="F38" s="232">
        <f>IF(ISNA(VLOOKUP($A38,ES_P2c_0!$A$10:$AQ$100,MATCH(FIXED(F$6,0,TRUE),ES_P2c_0!$A$10:$AQ$10,0),FALSE)),":",VLOOKUP($A38,ES_P2c_0!$A$10:$AQ$100,MATCH(FIXED(F$6,0,TRUE),ES_P2c_0!$A$10:$AQ$10,0),FALSE))</f>
        <v>32.6</v>
      </c>
      <c r="G38" s="232">
        <f>IF(ISNA(VLOOKUP($A38,ES_P2c_0!$A$10:$AQ$100,MATCH(FIXED(G$6,0,TRUE),ES_P2c_0!$A$10:$AQ$10,0),FALSE)),":",VLOOKUP($A38,ES_P2c_0!$A$10:$AQ$100,MATCH(FIXED(G$6,0,TRUE),ES_P2c_0!$A$10:$AQ$10,0),FALSE))</f>
        <v>33.299999999999997</v>
      </c>
      <c r="H38" s="232">
        <f>IF(ISNA(VLOOKUP($A38,ES_P2c_0!$A$10:$AQ$100,MATCH(FIXED(H$6,0,TRUE),ES_P2c_0!$A$10:$AQ$10,0),FALSE)),":",VLOOKUP($A38,ES_P2c_0!$A$10:$AQ$100,MATCH(FIXED(H$6,0,TRUE),ES_P2c_0!$A$10:$AQ$10,0),FALSE))</f>
        <v>34.700000000000003</v>
      </c>
      <c r="I38" s="232">
        <f>IF(ISNA(VLOOKUP($A38,ES_P2c_0!$A$10:$AQ$100,MATCH(FIXED(I$6,0,TRUE),ES_P2c_0!$A$10:$AQ$10,0),FALSE)),":",VLOOKUP($A38,ES_P2c_0!$A$10:$AQ$100,MATCH(FIXED(I$6,0,TRUE),ES_P2c_0!$A$10:$AQ$10,0),FALSE))</f>
        <v>35.1</v>
      </c>
      <c r="J38" s="232">
        <f>IF(ISNA(VLOOKUP($A38,ES_P2c_0!$A$10:$AQ$100,MATCH(FIXED(J$6,0,TRUE),ES_P2c_0!$A$10:$AQ$10,0),FALSE)),":",VLOOKUP($A38,ES_P2c_0!$A$10:$AQ$100,MATCH(FIXED(J$6,0,TRUE),ES_P2c_0!$A$10:$AQ$10,0),FALSE))</f>
        <v>36</v>
      </c>
      <c r="K38" s="232">
        <f>IF(ISNA(VLOOKUP($A38,ES_P2c_0!$A$10:$AQ$100,MATCH(FIXED(K$6,0,TRUE),ES_P2c_0!$A$10:$AQ$10,0),FALSE)),":",VLOOKUP($A38,ES_P2c_0!$A$10:$AQ$100,MATCH(FIXED(K$6,0,TRUE),ES_P2c_0!$A$10:$AQ$10,0),FALSE))</f>
        <v>37.299999999999997</v>
      </c>
      <c r="L38" s="232">
        <f>IF(ISNA(VLOOKUP($A38,ES_P2c_0!$A$10:$AQ$100,MATCH(FIXED(L$6,0,TRUE),ES_P2c_0!$A$10:$AQ$10,0),FALSE)),":",VLOOKUP($A38,ES_P2c_0!$A$10:$AQ$100,MATCH(FIXED(L$6,0,TRUE),ES_P2c_0!$A$10:$AQ$10,0),FALSE))</f>
        <v>38.1</v>
      </c>
      <c r="M38" s="232">
        <f>IF(ISNA(VLOOKUP($A38,ES_P2c_0!$A$10:$AQ$100,MATCH(FIXED(M$6,0,TRUE),ES_P2c_0!$A$10:$AQ$10,0),FALSE)),":",VLOOKUP($A38,ES_P2c_0!$A$10:$AQ$100,MATCH(FIXED(M$6,0,TRUE),ES_P2c_0!$A$10:$AQ$10,0),FALSE))</f>
        <v>38.9</v>
      </c>
      <c r="N38" s="232">
        <f>IF(ISNA(VLOOKUP($A38,ES_P2c_0!$A$10:$AQ$100,MATCH(FIXED(N$6,0,TRUE),ES_P2c_0!$A$10:$AQ$10,0),FALSE)),":",VLOOKUP($A38,ES_P2c_0!$A$10:$AQ$100,MATCH(FIXED(N$6,0,TRUE),ES_P2c_0!$A$10:$AQ$10,0),FALSE))</f>
        <v>39.700000000000003</v>
      </c>
      <c r="O38" s="232">
        <f>IF(ISNA(VLOOKUP($A38,ES_P2c_0!$A$10:$AQ$100,MATCH(FIXED(O$6,0,TRUE),ES_P2c_0!$A$10:$AQ$10,0),FALSE)),":",VLOOKUP($A38,ES_P2c_0!$A$10:$AQ$100,MATCH(FIXED(O$6,0,TRUE),ES_P2c_0!$A$10:$AQ$10,0),FALSE))</f>
        <v>40.799999999999997</v>
      </c>
      <c r="P38" s="232">
        <f>IF(ISNA(VLOOKUP($A38,ES_P2c_0!$A$10:$AQ$100,MATCH(FIXED(P$6,0,TRUE),ES_P2c_0!$A$10:$AQ$10,0),FALSE)),":",VLOOKUP($A38,ES_P2c_0!$A$10:$AQ$100,MATCH(FIXED(P$6,0,TRUE),ES_P2c_0!$A$10:$AQ$10,0),FALSE))</f>
        <v>40.299999999999997</v>
      </c>
      <c r="Q38" s="232">
        <f>IF(ISNA(VLOOKUP($A38,ES_P2c_0!$A$10:$AQ$100,MATCH(FIXED(Q$6,0,TRUE),ES_P2c_0!$A$10:$AQ$10,0),FALSE)),":",VLOOKUP($A38,ES_P2c_0!$A$10:$AQ$100,MATCH(FIXED(Q$6,0,TRUE),ES_P2c_0!$A$10:$AQ$10,0),FALSE))</f>
        <v>39.299999999999997</v>
      </c>
      <c r="R38" s="232">
        <f>IF(ISNA(VLOOKUP($A38,ES_P2c_0!$A$10:$AQ$100,MATCH(FIXED(R$6,0,TRUE),ES_P2c_0!$A$10:$AQ$10,0),FALSE)),":",VLOOKUP($A38,ES_P2c_0!$A$10:$AQ$100,MATCH(FIXED(R$6,0,TRUE),ES_P2c_0!$A$10:$AQ$10,0),FALSE))</f>
        <v>39.799999999999997</v>
      </c>
      <c r="S38" s="232">
        <f>IF(ISNA(VLOOKUP($A38,ES_P2c_0!$A$10:$AQ$100,MATCH(FIXED(S$6,0,TRUE),ES_P2c_0!$A$10:$AQ$10,0),FALSE)),":",VLOOKUP($A38,ES_P2c_0!$A$10:$AQ$100,MATCH(FIXED(S$6,0,TRUE),ES_P2c_0!$A$10:$AQ$10,0),FALSE))</f>
        <v>40</v>
      </c>
      <c r="T38" s="232">
        <f>IF(ISNA(VLOOKUP($A38,ES_P2c_0!$A$10:$AQ$100,MATCH(FIXED(T$6,0,TRUE),ES_P2c_0!$A$10:$AQ$10,0),FALSE)),":",VLOOKUP($A38,ES_P2c_0!$A$10:$AQ$100,MATCH(FIXED(T$6,0,TRUE),ES_P2c_0!$A$10:$AQ$10,0),FALSE))</f>
        <v>39.299999999999997</v>
      </c>
      <c r="U38" s="232">
        <f>IF(ISNA(VLOOKUP($A38,ES_P2c_0!$A$10:$AQ$100,MATCH(FIXED(U$6,0,TRUE),ES_P2c_0!$A$10:$AQ$10,0),FALSE)),":",VLOOKUP($A38,ES_P2c_0!$A$10:$AQ$100,MATCH(FIXED(U$6,0,TRUE),ES_P2c_0!$A$10:$AQ$10,0),FALSE))</f>
        <v>39.200000000000003</v>
      </c>
      <c r="V38" s="232" t="str">
        <f>IF(ISNA(VLOOKUP($A38,ES_P2c_0!$A$10:$AQ$100,MATCH(FIXED(V$6,0,TRUE),ES_P2c_0!$A$10:$AQ$10,0),FALSE)),":",VLOOKUP($A38,ES_P2c_0!$A$10:$AQ$100,MATCH(FIXED(V$6,0,TRUE),ES_P2c_0!$A$10:$AQ$10,0),FALSE))</f>
        <v>:</v>
      </c>
      <c r="W38" s="232" t="str">
        <f>IF(ISNA(VLOOKUP($A38,ES_P2c_0!$A$10:$AQ$100,MATCH(FIXED(W$6,0,TRUE),ES_P2c_0!$A$10:$AQ$10,0),FALSE)),":",VLOOKUP($A38,ES_P2c_0!$A$10:$AQ$100,MATCH(FIXED(W$6,0,TRUE),ES_P2c_0!$A$10:$AQ$10,0),FALSE))</f>
        <v>:</v>
      </c>
    </row>
    <row r="39" spans="1:23">
      <c r="A39" s="230" t="str">
        <f>lookup!Z34</f>
        <v>United States</v>
      </c>
      <c r="B39" s="232" t="str">
        <f>VLOOKUP(A39,lookup!$Z$2:$AA$77,2,FALSE)</f>
        <v>Ηνωμένες Πολιτείες</v>
      </c>
      <c r="C39" s="232">
        <f>IF(ISNA(VLOOKUP($A39,ES_P2c_0!$A$10:$AQ$100,MATCH(FIXED(C$6,0,TRUE),ES_P2c_0!$A$10:$AQ$10,0),FALSE)),":",VLOOKUP($A39,ES_P2c_0!$A$10:$AQ$100,MATCH(FIXED(C$6,0,TRUE),ES_P2c_0!$A$10:$AQ$10,0),FALSE))</f>
        <v>32.200000000000003</v>
      </c>
      <c r="D39" s="232">
        <f>IF(ISNA(VLOOKUP($A39,ES_P2c_0!$A$10:$AQ$100,MATCH(FIXED(D$6,0,TRUE),ES_P2c_0!$A$10:$AQ$10,0),FALSE)),":",VLOOKUP($A39,ES_P2c_0!$A$10:$AQ$100,MATCH(FIXED(D$6,0,TRUE),ES_P2c_0!$A$10:$AQ$10,0),FALSE))</f>
        <v>33</v>
      </c>
      <c r="E39" s="232">
        <f>IF(ISNA(VLOOKUP($A39,ES_P2c_0!$A$10:$AQ$100,MATCH(FIXED(E$6,0,TRUE),ES_P2c_0!$A$10:$AQ$10,0),FALSE)),":",VLOOKUP($A39,ES_P2c_0!$A$10:$AQ$100,MATCH(FIXED(E$6,0,TRUE),ES_P2c_0!$A$10:$AQ$10,0),FALSE))</f>
        <v>33.5</v>
      </c>
      <c r="F39" s="232">
        <f>IF(ISNA(VLOOKUP($A39,ES_P2c_0!$A$10:$AQ$100,MATCH(FIXED(F$6,0,TRUE),ES_P2c_0!$A$10:$AQ$10,0),FALSE)),":",VLOOKUP($A39,ES_P2c_0!$A$10:$AQ$100,MATCH(FIXED(F$6,0,TRUE),ES_P2c_0!$A$10:$AQ$10,0),FALSE))</f>
        <v>34.299999999999997</v>
      </c>
      <c r="G39" s="232">
        <f>IF(ISNA(VLOOKUP($A39,ES_P2c_0!$A$10:$AQ$100,MATCH(FIXED(G$6,0,TRUE),ES_P2c_0!$A$10:$AQ$10,0),FALSE)),":",VLOOKUP($A39,ES_P2c_0!$A$10:$AQ$100,MATCH(FIXED(G$6,0,TRUE),ES_P2c_0!$A$10:$AQ$10,0),FALSE))</f>
        <v>35.200000000000003</v>
      </c>
      <c r="H39" s="232">
        <f>IF(ISNA(VLOOKUP($A39,ES_P2c_0!$A$10:$AQ$100,MATCH(FIXED(H$6,0,TRUE),ES_P2c_0!$A$10:$AQ$10,0),FALSE)),":",VLOOKUP($A39,ES_P2c_0!$A$10:$AQ$100,MATCH(FIXED(H$6,0,TRUE),ES_P2c_0!$A$10:$AQ$10,0),FALSE))</f>
        <v>36.1</v>
      </c>
      <c r="I39" s="232">
        <f>IF(ISNA(VLOOKUP($A39,ES_P2c_0!$A$10:$AQ$100,MATCH(FIXED(I$6,0,TRUE),ES_P2c_0!$A$10:$AQ$10,0),FALSE)),":",VLOOKUP($A39,ES_P2c_0!$A$10:$AQ$100,MATCH(FIXED(I$6,0,TRUE),ES_P2c_0!$A$10:$AQ$10,0),FALSE))</f>
        <v>37</v>
      </c>
      <c r="J39" s="232">
        <f>IF(ISNA(VLOOKUP($A39,ES_P2c_0!$A$10:$AQ$100,MATCH(FIXED(J$6,0,TRUE),ES_P2c_0!$A$10:$AQ$10,0),FALSE)),":",VLOOKUP($A39,ES_P2c_0!$A$10:$AQ$100,MATCH(FIXED(J$6,0,TRUE),ES_P2c_0!$A$10:$AQ$10,0),FALSE))</f>
        <v>38.1</v>
      </c>
      <c r="K39" s="232">
        <f>IF(ISNA(VLOOKUP($A39,ES_P2c_0!$A$10:$AQ$100,MATCH(FIXED(K$6,0,TRUE),ES_P2c_0!$A$10:$AQ$10,0),FALSE)),":",VLOOKUP($A39,ES_P2c_0!$A$10:$AQ$100,MATCH(FIXED(K$6,0,TRUE),ES_P2c_0!$A$10:$AQ$10,0),FALSE))</f>
        <v>39.4</v>
      </c>
      <c r="L39" s="232">
        <f>IF(ISNA(VLOOKUP($A39,ES_P2c_0!$A$10:$AQ$100,MATCH(FIXED(L$6,0,TRUE),ES_P2c_0!$A$10:$AQ$10,0),FALSE)),":",VLOOKUP($A39,ES_P2c_0!$A$10:$AQ$100,MATCH(FIXED(L$6,0,TRUE),ES_P2c_0!$A$10:$AQ$10,0),FALSE))</f>
        <v>40.4</v>
      </c>
      <c r="M39" s="232">
        <f>IF(ISNA(VLOOKUP($A39,ES_P2c_0!$A$10:$AQ$100,MATCH(FIXED(M$6,0,TRUE),ES_P2c_0!$A$10:$AQ$10,0),FALSE)),":",VLOOKUP($A39,ES_P2c_0!$A$10:$AQ$100,MATCH(FIXED(M$6,0,TRUE),ES_P2c_0!$A$10:$AQ$10,0),FALSE))</f>
        <v>41.1</v>
      </c>
      <c r="N39" s="232">
        <f>IF(ISNA(VLOOKUP($A39,ES_P2c_0!$A$10:$AQ$100,MATCH(FIXED(N$6,0,TRUE),ES_P2c_0!$A$10:$AQ$10,0),FALSE)),":",VLOOKUP($A39,ES_P2c_0!$A$10:$AQ$100,MATCH(FIXED(N$6,0,TRUE),ES_P2c_0!$A$10:$AQ$10,0),FALSE))</f>
        <v>41.5</v>
      </c>
      <c r="O39" s="232">
        <f>IF(ISNA(VLOOKUP($A39,ES_P2c_0!$A$10:$AQ$100,MATCH(FIXED(O$6,0,TRUE),ES_P2c_0!$A$10:$AQ$10,0),FALSE)),":",VLOOKUP($A39,ES_P2c_0!$A$10:$AQ$100,MATCH(FIXED(O$6,0,TRUE),ES_P2c_0!$A$10:$AQ$10,0),FALSE))</f>
        <v>41.9</v>
      </c>
      <c r="P39" s="232">
        <f>IF(ISNA(VLOOKUP($A39,ES_P2c_0!$A$10:$AQ$100,MATCH(FIXED(P$6,0,TRUE),ES_P2c_0!$A$10:$AQ$10,0),FALSE)),":",VLOOKUP($A39,ES_P2c_0!$A$10:$AQ$100,MATCH(FIXED(P$6,0,TRUE),ES_P2c_0!$A$10:$AQ$10,0),FALSE))</f>
        <v>42.2</v>
      </c>
      <c r="Q39" s="232">
        <f>IF(ISNA(VLOOKUP($A39,ES_P2c_0!$A$10:$AQ$100,MATCH(FIXED(Q$6,0,TRUE),ES_P2c_0!$A$10:$AQ$10,0),FALSE)),":",VLOOKUP($A39,ES_P2c_0!$A$10:$AQ$100,MATCH(FIXED(Q$6,0,TRUE),ES_P2c_0!$A$10:$AQ$10,0),FALSE))</f>
        <v>43.1</v>
      </c>
      <c r="R39" s="232" t="str">
        <f>IF(ISNA(VLOOKUP($A39,ES_P2c_0!$A$10:$AQ$100,MATCH(FIXED(R$6,0,TRUE),ES_P2c_0!$A$10:$AQ$10,0),FALSE)),":",VLOOKUP($A39,ES_P2c_0!$A$10:$AQ$100,MATCH(FIXED(R$6,0,TRUE),ES_P2c_0!$A$10:$AQ$10,0),FALSE))</f>
        <v>:</v>
      </c>
      <c r="S39" s="232" t="str">
        <f>IF(ISNA(VLOOKUP($A39,ES_P2c_0!$A$10:$AQ$100,MATCH(FIXED(S$6,0,TRUE),ES_P2c_0!$A$10:$AQ$10,0),FALSE)),":",VLOOKUP($A39,ES_P2c_0!$A$10:$AQ$100,MATCH(FIXED(S$6,0,TRUE),ES_P2c_0!$A$10:$AQ$10,0),FALSE))</f>
        <v>:</v>
      </c>
      <c r="T39" s="232" t="str">
        <f>IF(ISNA(VLOOKUP($A39,ES_P2c_0!$A$10:$AQ$100,MATCH(FIXED(T$6,0,TRUE),ES_P2c_0!$A$10:$AQ$10,0),FALSE)),":",VLOOKUP($A39,ES_P2c_0!$A$10:$AQ$100,MATCH(FIXED(T$6,0,TRUE),ES_P2c_0!$A$10:$AQ$10,0),FALSE))</f>
        <v>:</v>
      </c>
      <c r="U39" s="232" t="str">
        <f>IF(ISNA(VLOOKUP($A39,ES_P2c_0!$A$10:$AQ$100,MATCH(FIXED(U$6,0,TRUE),ES_P2c_0!$A$10:$AQ$10,0),FALSE)),":",VLOOKUP($A39,ES_P2c_0!$A$10:$AQ$100,MATCH(FIXED(U$6,0,TRUE),ES_P2c_0!$A$10:$AQ$10,0),FALSE))</f>
        <v>:</v>
      </c>
      <c r="V39" s="232" t="str">
        <f>IF(ISNA(VLOOKUP($A39,ES_P2c_0!$A$10:$AQ$100,MATCH(FIXED(V$6,0,TRUE),ES_P2c_0!$A$10:$AQ$10,0),FALSE)),":",VLOOKUP($A39,ES_P2c_0!$A$10:$AQ$100,MATCH(FIXED(V$6,0,TRUE),ES_P2c_0!$A$10:$AQ$10,0),FALSE))</f>
        <v>:</v>
      </c>
      <c r="W39" s="232" t="str">
        <f>IF(ISNA(VLOOKUP($A39,ES_P2c_0!$A$10:$AQ$100,MATCH(FIXED(W$6,0,TRUE),ES_P2c_0!$A$10:$AQ$10,0),FALSE)),":",VLOOKUP($A39,ES_P2c_0!$A$10:$AQ$100,MATCH(FIXED(W$6,0,TRUE),ES_P2c_0!$A$10:$AQ$10,0),FALSE))</f>
        <v>:</v>
      </c>
    </row>
    <row r="40" spans="1:23">
      <c r="A40" s="230" t="str">
        <f>lookup!Z35</f>
        <v>Japan</v>
      </c>
      <c r="B40" s="232" t="str">
        <f>VLOOKUP(A40,lookup!$Z$2:$AA$77,2,FALSE)</f>
        <v>Ιαπωνία</v>
      </c>
      <c r="C40" s="232" t="str">
        <f>IF(ISNA(VLOOKUP($A40,ES_P2c_0!$A$10:$AQ$100,MATCH(FIXED(C$6,0,TRUE),ES_P2c_0!$A$10:$AQ$10,0),FALSE)),":",VLOOKUP($A40,ES_P2c_0!$A$10:$AQ$100,MATCH(FIXED(C$6,0,TRUE),ES_P2c_0!$A$10:$AQ$10,0),FALSE))</f>
        <v>:</v>
      </c>
      <c r="D40" s="232" t="str">
        <f>IF(ISNA(VLOOKUP($A40,ES_P2c_0!$A$10:$AQ$100,MATCH(FIXED(D$6,0,TRUE),ES_P2c_0!$A$10:$AQ$10,0),FALSE)),":",VLOOKUP($A40,ES_P2c_0!$A$10:$AQ$100,MATCH(FIXED(D$6,0,TRUE),ES_P2c_0!$A$10:$AQ$10,0),FALSE))</f>
        <v>:</v>
      </c>
      <c r="E40" s="232" t="str">
        <f>IF(ISNA(VLOOKUP($A40,ES_P2c_0!$A$10:$AQ$100,MATCH(FIXED(E$6,0,TRUE),ES_P2c_0!$A$10:$AQ$10,0),FALSE)),":",VLOOKUP($A40,ES_P2c_0!$A$10:$AQ$100,MATCH(FIXED(E$6,0,TRUE),ES_P2c_0!$A$10:$AQ$10,0),FALSE))</f>
        <v>:</v>
      </c>
      <c r="F40" s="232" t="str">
        <f>IF(ISNA(VLOOKUP($A40,ES_P2c_0!$A$10:$AQ$100,MATCH(FIXED(F$6,0,TRUE),ES_P2c_0!$A$10:$AQ$10,0),FALSE)),":",VLOOKUP($A40,ES_P2c_0!$A$10:$AQ$100,MATCH(FIXED(F$6,0,TRUE),ES_P2c_0!$A$10:$AQ$10,0),FALSE))</f>
        <v>:</v>
      </c>
      <c r="G40" s="232" t="str">
        <f>IF(ISNA(VLOOKUP($A40,ES_P2c_0!$A$10:$AQ$100,MATCH(FIXED(G$6,0,TRUE),ES_P2c_0!$A$10:$AQ$10,0),FALSE)),":",VLOOKUP($A40,ES_P2c_0!$A$10:$AQ$100,MATCH(FIXED(G$6,0,TRUE),ES_P2c_0!$A$10:$AQ$10,0),FALSE))</f>
        <v>:</v>
      </c>
      <c r="H40" s="232" t="str">
        <f>IF(ISNA(VLOOKUP($A40,ES_P2c_0!$A$10:$AQ$100,MATCH(FIXED(H$6,0,TRUE),ES_P2c_0!$A$10:$AQ$10,0),FALSE)),":",VLOOKUP($A40,ES_P2c_0!$A$10:$AQ$100,MATCH(FIXED(H$6,0,TRUE),ES_P2c_0!$A$10:$AQ$10,0),FALSE))</f>
        <v>:</v>
      </c>
      <c r="I40" s="232" t="str">
        <f>IF(ISNA(VLOOKUP($A40,ES_P2c_0!$A$10:$AQ$100,MATCH(FIXED(I$6,0,TRUE),ES_P2c_0!$A$10:$AQ$10,0),FALSE)),":",VLOOKUP($A40,ES_P2c_0!$A$10:$AQ$100,MATCH(FIXED(I$6,0,TRUE),ES_P2c_0!$A$10:$AQ$10,0),FALSE))</f>
        <v>:</v>
      </c>
      <c r="J40" s="232" t="str">
        <f>IF(ISNA(VLOOKUP($A40,ES_P2c_0!$A$10:$AQ$100,MATCH(FIXED(J$6,0,TRUE),ES_P2c_0!$A$10:$AQ$10,0),FALSE)),":",VLOOKUP($A40,ES_P2c_0!$A$10:$AQ$100,MATCH(FIXED(J$6,0,TRUE),ES_P2c_0!$A$10:$AQ$10,0),FALSE))</f>
        <v>:</v>
      </c>
      <c r="K40" s="232" t="str">
        <f>IF(ISNA(VLOOKUP($A40,ES_P2c_0!$A$10:$AQ$100,MATCH(FIXED(K$6,0,TRUE),ES_P2c_0!$A$10:$AQ$10,0),FALSE)),":",VLOOKUP($A40,ES_P2c_0!$A$10:$AQ$100,MATCH(FIXED(K$6,0,TRUE),ES_P2c_0!$A$10:$AQ$10,0),FALSE))</f>
        <v>:</v>
      </c>
      <c r="L40" s="232" t="str">
        <f>IF(ISNA(VLOOKUP($A40,ES_P2c_0!$A$10:$AQ$100,MATCH(FIXED(L$6,0,TRUE),ES_P2c_0!$A$10:$AQ$10,0),FALSE)),":",VLOOKUP($A40,ES_P2c_0!$A$10:$AQ$100,MATCH(FIXED(L$6,0,TRUE),ES_P2c_0!$A$10:$AQ$10,0),FALSE))</f>
        <v>:</v>
      </c>
      <c r="M40" s="232" t="str">
        <f>IF(ISNA(VLOOKUP($A40,ES_P2c_0!$A$10:$AQ$100,MATCH(FIXED(M$6,0,TRUE),ES_P2c_0!$A$10:$AQ$10,0),FALSE)),":",VLOOKUP($A40,ES_P2c_0!$A$10:$AQ$100,MATCH(FIXED(M$6,0,TRUE),ES_P2c_0!$A$10:$AQ$10,0),FALSE))</f>
        <v>:</v>
      </c>
      <c r="N40" s="232" t="str">
        <f>IF(ISNA(VLOOKUP($A40,ES_P2c_0!$A$10:$AQ$100,MATCH(FIXED(N$6,0,TRUE),ES_P2c_0!$A$10:$AQ$10,0),FALSE)),":",VLOOKUP($A40,ES_P2c_0!$A$10:$AQ$100,MATCH(FIXED(N$6,0,TRUE),ES_P2c_0!$A$10:$AQ$10,0),FALSE))</f>
        <v>:</v>
      </c>
      <c r="O40" s="232" t="str">
        <f>IF(ISNA(VLOOKUP($A40,ES_P2c_0!$A$10:$AQ$100,MATCH(FIXED(O$6,0,TRUE),ES_P2c_0!$A$10:$AQ$10,0),FALSE)),":",VLOOKUP($A40,ES_P2c_0!$A$10:$AQ$100,MATCH(FIXED(O$6,0,TRUE),ES_P2c_0!$A$10:$AQ$10,0),FALSE))</f>
        <v>:</v>
      </c>
      <c r="P40" s="232" t="str">
        <f>IF(ISNA(VLOOKUP($A40,ES_P2c_0!$A$10:$AQ$100,MATCH(FIXED(P$6,0,TRUE),ES_P2c_0!$A$10:$AQ$10,0),FALSE)),":",VLOOKUP($A40,ES_P2c_0!$A$10:$AQ$100,MATCH(FIXED(P$6,0,TRUE),ES_P2c_0!$A$10:$AQ$10,0),FALSE))</f>
        <v>:</v>
      </c>
      <c r="Q40" s="232" t="str">
        <f>IF(ISNA(VLOOKUP($A40,ES_P2c_0!$A$10:$AQ$100,MATCH(FIXED(Q$6,0,TRUE),ES_P2c_0!$A$10:$AQ$10,0),FALSE)),":",VLOOKUP($A40,ES_P2c_0!$A$10:$AQ$100,MATCH(FIXED(Q$6,0,TRUE),ES_P2c_0!$A$10:$AQ$10,0),FALSE))</f>
        <v>:</v>
      </c>
      <c r="R40" s="232" t="str">
        <f>IF(ISNA(VLOOKUP($A40,ES_P2c_0!$A$10:$AQ$100,MATCH(FIXED(R$6,0,TRUE),ES_P2c_0!$A$10:$AQ$10,0),FALSE)),":",VLOOKUP($A40,ES_P2c_0!$A$10:$AQ$100,MATCH(FIXED(R$6,0,TRUE),ES_P2c_0!$A$10:$AQ$10,0),FALSE))</f>
        <v>:</v>
      </c>
      <c r="S40" s="232" t="str">
        <f>IF(ISNA(VLOOKUP($A40,ES_P2c_0!$A$10:$AQ$100,MATCH(FIXED(S$6,0,TRUE),ES_P2c_0!$A$10:$AQ$10,0),FALSE)),":",VLOOKUP($A40,ES_P2c_0!$A$10:$AQ$100,MATCH(FIXED(S$6,0,TRUE),ES_P2c_0!$A$10:$AQ$10,0),FALSE))</f>
        <v>:</v>
      </c>
      <c r="T40" s="232" t="str">
        <f>IF(ISNA(VLOOKUP($A40,ES_P2c_0!$A$10:$AQ$100,MATCH(FIXED(T$6,0,TRUE),ES_P2c_0!$A$10:$AQ$10,0),FALSE)),":",VLOOKUP($A40,ES_P2c_0!$A$10:$AQ$100,MATCH(FIXED(T$6,0,TRUE),ES_P2c_0!$A$10:$AQ$10,0),FALSE))</f>
        <v>:</v>
      </c>
      <c r="U40" s="232" t="str">
        <f>IF(ISNA(VLOOKUP($A40,ES_P2c_0!$A$10:$AQ$100,MATCH(FIXED(U$6,0,TRUE),ES_P2c_0!$A$10:$AQ$10,0),FALSE)),":",VLOOKUP($A40,ES_P2c_0!$A$10:$AQ$100,MATCH(FIXED(U$6,0,TRUE),ES_P2c_0!$A$10:$AQ$10,0),FALSE))</f>
        <v>:</v>
      </c>
      <c r="V40" s="232" t="str">
        <f>IF(ISNA(VLOOKUP($A40,ES_P2c_0!$A$10:$AQ$100,MATCH(FIXED(V$6,0,TRUE),ES_P2c_0!$A$10:$AQ$10,0),FALSE)),":",VLOOKUP($A40,ES_P2c_0!$A$10:$AQ$100,MATCH(FIXED(V$6,0,TRUE),ES_P2c_0!$A$10:$AQ$10,0),FALSE))</f>
        <v>:</v>
      </c>
      <c r="W40" s="232" t="str">
        <f>IF(ISNA(VLOOKUP($A40,ES_P2c_0!$A$10:$AQ$100,MATCH(FIXED(W$6,0,TRUE),ES_P2c_0!$A$10:$AQ$10,0),FALSE)),":",VLOOKUP($A40,ES_P2c_0!$A$10:$AQ$100,MATCH(FIXED(W$6,0,TRUE),ES_P2c_0!$A$10:$AQ$10,0),FALSE))</f>
        <v>:</v>
      </c>
    </row>
    <row r="41" spans="1:23">
      <c r="B41" s="232"/>
      <c r="C41" s="232"/>
      <c r="D41" s="232"/>
      <c r="E41" s="232"/>
      <c r="F41" s="232"/>
      <c r="G41" s="232"/>
      <c r="H41" s="232"/>
      <c r="I41" s="232"/>
      <c r="J41" s="232"/>
      <c r="K41" s="232"/>
      <c r="L41" s="232"/>
      <c r="M41" s="232"/>
      <c r="N41" s="232"/>
      <c r="O41" s="232"/>
      <c r="P41" s="232"/>
      <c r="Q41" s="232"/>
      <c r="R41" s="232"/>
      <c r="S41" s="232"/>
      <c r="T41" s="232"/>
      <c r="U41" s="232"/>
      <c r="V41" s="232"/>
      <c r="W41" s="232"/>
    </row>
    <row r="42" spans="1:23">
      <c r="B42" s="232"/>
      <c r="C42" s="232">
        <f>C6</f>
        <v>1995</v>
      </c>
      <c r="D42" s="232">
        <f t="shared" ref="D42:W42" si="0">D6</f>
        <v>1996</v>
      </c>
      <c r="E42" s="232">
        <f t="shared" si="0"/>
        <v>1997</v>
      </c>
      <c r="F42" s="232">
        <f t="shared" si="0"/>
        <v>1998</v>
      </c>
      <c r="G42" s="232">
        <f t="shared" si="0"/>
        <v>1999</v>
      </c>
      <c r="H42" s="232">
        <f t="shared" si="0"/>
        <v>2000</v>
      </c>
      <c r="I42" s="232">
        <f t="shared" si="0"/>
        <v>2001</v>
      </c>
      <c r="J42" s="232">
        <f t="shared" si="0"/>
        <v>2002</v>
      </c>
      <c r="K42" s="232">
        <f t="shared" si="0"/>
        <v>2003</v>
      </c>
      <c r="L42" s="232">
        <f t="shared" si="0"/>
        <v>2004</v>
      </c>
      <c r="M42" s="232">
        <f t="shared" si="0"/>
        <v>2005</v>
      </c>
      <c r="N42" s="232">
        <f t="shared" si="0"/>
        <v>2006</v>
      </c>
      <c r="O42" s="232">
        <f t="shared" si="0"/>
        <v>2007</v>
      </c>
      <c r="P42" s="232">
        <f t="shared" si="0"/>
        <v>2008</v>
      </c>
      <c r="Q42" s="232">
        <f t="shared" si="0"/>
        <v>2009</v>
      </c>
      <c r="R42" s="232">
        <f t="shared" si="0"/>
        <v>2010</v>
      </c>
      <c r="S42" s="232">
        <f t="shared" si="0"/>
        <v>2011</v>
      </c>
      <c r="T42" s="232">
        <f t="shared" si="0"/>
        <v>2012</v>
      </c>
      <c r="U42" s="232">
        <f t="shared" si="0"/>
        <v>2013</v>
      </c>
      <c r="V42" s="232">
        <f t="shared" si="0"/>
        <v>2014</v>
      </c>
      <c r="W42" s="232">
        <f t="shared" si="0"/>
        <v>2015</v>
      </c>
    </row>
    <row r="43" spans="1:23">
      <c r="A43" s="230" t="str">
        <f>lookup!Z2</f>
        <v>European Union (28 countries)</v>
      </c>
      <c r="B43" s="232" t="str">
        <f>VLOOKUP(A43,lookup!$Z$2:$AA$77,2,FALSE)</f>
        <v>ΕΕ (28 χώρες)</v>
      </c>
      <c r="C43" s="232" t="str">
        <f>IF(ISNA(VLOOKUP($A43,ES_P2c_0!$A$10:$AQ$100,MATCH(FIXED(C$6,0,TRUE),ES_P2c_0!$A$10:$AQ$10,0)+1,FALSE)),"",VLOOKUP($A43,ES_P2c_0!$A$10:$AQ$100,MATCH(FIXED(C$6,0,TRUE),ES_P2c_0!$A$10:$AQ$10,0)+1,FALSE))</f>
        <v/>
      </c>
      <c r="D43" s="232" t="str">
        <f>IF(ISNA(VLOOKUP($A43,ES_P2c_0!$A$10:$AQ$100,MATCH(FIXED(D$6,0,TRUE),ES_P2c_0!$A$10:$AQ$10,0)+1,FALSE)),"",VLOOKUP($A43,ES_P2c_0!$A$10:$AQ$100,MATCH(FIXED(D$6,0,TRUE),ES_P2c_0!$A$10:$AQ$10,0)+1,FALSE))</f>
        <v/>
      </c>
      <c r="E43" s="232" t="str">
        <f>IF(ISNA(VLOOKUP($A43,ES_P2c_0!$A$10:$AQ$100,MATCH(FIXED(E$6,0,TRUE),ES_P2c_0!$A$10:$AQ$10,0)+1,FALSE)),"",VLOOKUP($A43,ES_P2c_0!$A$10:$AQ$100,MATCH(FIXED(E$6,0,TRUE),ES_P2c_0!$A$10:$AQ$10,0)+1,FALSE))</f>
        <v/>
      </c>
      <c r="F43" s="232" t="str">
        <f>IF(ISNA(VLOOKUP($A43,ES_P2c_0!$A$10:$AQ$100,MATCH(FIXED(F$6,0,TRUE),ES_P2c_0!$A$10:$AQ$10,0)+1,FALSE)),"",VLOOKUP($A43,ES_P2c_0!$A$10:$AQ$100,MATCH(FIXED(F$6,0,TRUE),ES_P2c_0!$A$10:$AQ$10,0)+1,FALSE))</f>
        <v/>
      </c>
      <c r="G43" s="232" t="str">
        <f>IF(ISNA(VLOOKUP($A43,ES_P2c_0!$A$10:$AQ$100,MATCH(FIXED(G$6,0,TRUE),ES_P2c_0!$A$10:$AQ$10,0)+1,FALSE)),"",VLOOKUP($A43,ES_P2c_0!$A$10:$AQ$100,MATCH(FIXED(G$6,0,TRUE),ES_P2c_0!$A$10:$AQ$10,0)+1,FALSE))</f>
        <v/>
      </c>
      <c r="H43" s="232" t="str">
        <f>IF(ISNA(VLOOKUP($A43,ES_P2c_0!$A$10:$AQ$100,MATCH(FIXED(H$6,0,TRUE),ES_P2c_0!$A$10:$AQ$10,0)+1,FALSE)),"",VLOOKUP($A43,ES_P2c_0!$A$10:$AQ$100,MATCH(FIXED(H$6,0,TRUE),ES_P2c_0!$A$10:$AQ$10,0)+1,FALSE))</f>
        <v/>
      </c>
      <c r="I43" s="232" t="str">
        <f>IF(ISNA(VLOOKUP($A43,ES_P2c_0!$A$10:$AQ$100,MATCH(FIXED(I$6,0,TRUE),ES_P2c_0!$A$10:$AQ$10,0)+1,FALSE)),"",VLOOKUP($A43,ES_P2c_0!$A$10:$AQ$100,MATCH(FIXED(I$6,0,TRUE),ES_P2c_0!$A$10:$AQ$10,0)+1,FALSE))</f>
        <v/>
      </c>
      <c r="J43" s="232" t="str">
        <f>IF(ISNA(VLOOKUP($A43,ES_P2c_0!$A$10:$AQ$100,MATCH(FIXED(J$6,0,TRUE),ES_P2c_0!$A$10:$AQ$10,0)+1,FALSE)),"",VLOOKUP($A43,ES_P2c_0!$A$10:$AQ$100,MATCH(FIXED(J$6,0,TRUE),ES_P2c_0!$A$10:$AQ$10,0)+1,FALSE))</f>
        <v/>
      </c>
      <c r="K43" s="232" t="str">
        <f>IF(ISNA(VLOOKUP($A43,ES_P2c_0!$A$10:$AQ$100,MATCH(FIXED(K$6,0,TRUE),ES_P2c_0!$A$10:$AQ$10,0)+1,FALSE)),"",VLOOKUP($A43,ES_P2c_0!$A$10:$AQ$100,MATCH(FIXED(K$6,0,TRUE),ES_P2c_0!$A$10:$AQ$10,0)+1,FALSE))</f>
        <v/>
      </c>
      <c r="L43" s="232" t="str">
        <f>IF(ISNA(VLOOKUP($A43,ES_P2c_0!$A$10:$AQ$100,MATCH(FIXED(L$6,0,TRUE),ES_P2c_0!$A$10:$AQ$10,0)+1,FALSE)),"",VLOOKUP($A43,ES_P2c_0!$A$10:$AQ$100,MATCH(FIXED(L$6,0,TRUE),ES_P2c_0!$A$10:$AQ$10,0)+1,FALSE))</f>
        <v/>
      </c>
      <c r="M43" s="232" t="str">
        <f>IF(ISNA(VLOOKUP($A43,ES_P2c_0!$A$10:$AQ$100,MATCH(FIXED(M$6,0,TRUE),ES_P2c_0!$A$10:$AQ$10,0)+1,FALSE)),"",VLOOKUP($A43,ES_P2c_0!$A$10:$AQ$100,MATCH(FIXED(M$6,0,TRUE),ES_P2c_0!$A$10:$AQ$10,0)+1,FALSE))</f>
        <v/>
      </c>
      <c r="N43" s="232" t="str">
        <f>IF(ISNA(VLOOKUP($A43,ES_P2c_0!$A$10:$AQ$100,MATCH(FIXED(N$6,0,TRUE),ES_P2c_0!$A$10:$AQ$10,0)+1,FALSE)),"",VLOOKUP($A43,ES_P2c_0!$A$10:$AQ$100,MATCH(FIXED(N$6,0,TRUE),ES_P2c_0!$A$10:$AQ$10,0)+1,FALSE))</f>
        <v/>
      </c>
      <c r="O43" s="232" t="str">
        <f>IF(ISNA(VLOOKUP($A43,ES_P2c_0!$A$10:$AQ$100,MATCH(FIXED(O$6,0,TRUE),ES_P2c_0!$A$10:$AQ$10,0)+1,FALSE)),"",VLOOKUP($A43,ES_P2c_0!$A$10:$AQ$100,MATCH(FIXED(O$6,0,TRUE),ES_P2c_0!$A$10:$AQ$10,0)+1,FALSE))</f>
        <v/>
      </c>
      <c r="P43" s="232" t="str">
        <f>IF(ISNA(VLOOKUP($A43,ES_P2c_0!$A$10:$AQ$100,MATCH(FIXED(P$6,0,TRUE),ES_P2c_0!$A$10:$AQ$10,0)+1,FALSE)),"",VLOOKUP($A43,ES_P2c_0!$A$10:$AQ$100,MATCH(FIXED(P$6,0,TRUE),ES_P2c_0!$A$10:$AQ$10,0)+1,FALSE))</f>
        <v/>
      </c>
      <c r="Q43" s="232" t="str">
        <f>IF(ISNA(VLOOKUP($A43,ES_P2c_0!$A$10:$AQ$100,MATCH(FIXED(Q$6,0,TRUE),ES_P2c_0!$A$10:$AQ$10,0)+1,FALSE)),"",VLOOKUP($A43,ES_P2c_0!$A$10:$AQ$100,MATCH(FIXED(Q$6,0,TRUE),ES_P2c_0!$A$10:$AQ$10,0)+1,FALSE))</f>
        <v/>
      </c>
      <c r="R43" s="232" t="str">
        <f>IF(ISNA(VLOOKUP($A43,ES_P2c_0!$A$10:$AQ$100,MATCH(FIXED(R$6,0,TRUE),ES_P2c_0!$A$10:$AQ$10,0)+1,FALSE)),"",VLOOKUP($A43,ES_P2c_0!$A$10:$AQ$100,MATCH(FIXED(R$6,0,TRUE),ES_P2c_0!$A$10:$AQ$10,0)+1,FALSE))</f>
        <v/>
      </c>
      <c r="S43" s="232" t="str">
        <f>IF(ISNA(VLOOKUP($A43,ES_P2c_0!$A$10:$AQ$100,MATCH(FIXED(S$6,0,TRUE),ES_P2c_0!$A$10:$AQ$10,0)+1,FALSE)),"",VLOOKUP($A43,ES_P2c_0!$A$10:$AQ$100,MATCH(FIXED(S$6,0,TRUE),ES_P2c_0!$A$10:$AQ$10,0)+1,FALSE))</f>
        <v/>
      </c>
      <c r="T43" s="232" t="str">
        <f>IF(ISNA(VLOOKUP($A43,ES_P2c_0!$A$10:$AQ$100,MATCH(FIXED(T$6,0,TRUE),ES_P2c_0!$A$10:$AQ$10,0)+1,FALSE)),"",VLOOKUP($A43,ES_P2c_0!$A$10:$AQ$100,MATCH(FIXED(T$6,0,TRUE),ES_P2c_0!$A$10:$AQ$10,0)+1,FALSE))</f>
        <v/>
      </c>
      <c r="U43" s="232" t="str">
        <f>IF(ISNA(VLOOKUP($A43,ES_P2c_0!$A$10:$AQ$100,MATCH(FIXED(U$6,0,TRUE),ES_P2c_0!$A$10:$AQ$10,0)+1,FALSE)),"",VLOOKUP($A43,ES_P2c_0!$A$10:$AQ$100,MATCH(FIXED(U$6,0,TRUE),ES_P2c_0!$A$10:$AQ$10,0)+1,FALSE))</f>
        <v/>
      </c>
      <c r="V43" s="232" t="str">
        <f>IF(ISNA(VLOOKUP($A43,ES_P2c_0!$A$10:$AQ$100,MATCH(FIXED(V$6,0,TRUE),ES_P2c_0!$A$10:$AQ$10,0)+1,FALSE)),"",VLOOKUP($A43,ES_P2c_0!$A$10:$AQ$100,MATCH(FIXED(V$6,0,TRUE),ES_P2c_0!$A$10:$AQ$10,0)+1,FALSE))</f>
        <v/>
      </c>
      <c r="W43" s="232" t="str">
        <f>IF(ISNA(VLOOKUP($A43,ES_P2c_0!$A$10:$AQ$100,MATCH(FIXED(W$6,0,TRUE),ES_P2c_0!$A$10:$AQ$10,0)+1,FALSE)),"",VLOOKUP($A43,ES_P2c_0!$A$10:$AQ$100,MATCH(FIXED(W$6,0,TRUE),ES_P2c_0!$A$10:$AQ$10,0)+1,FALSE))</f>
        <v/>
      </c>
    </row>
    <row r="44" spans="1:23">
      <c r="A44" s="230" t="str">
        <f>lookup!Z3</f>
        <v>European Union (27 countries)</v>
      </c>
      <c r="B44" s="232" t="str">
        <f>VLOOKUP(A44,lookup!$Z$2:$AA$77,2,FALSE)</f>
        <v>ΕΕ (27 χώρες)</v>
      </c>
      <c r="C44" s="232" t="str">
        <f>IF(ISNA(VLOOKUP($A44,ES_P2c_0!$A$10:$AQ$100,MATCH(FIXED(C$6,0,TRUE),ES_P2c_0!$A$10:$AQ$10,0)+1,FALSE)),"",VLOOKUP($A44,ES_P2c_0!$A$10:$AQ$100,MATCH(FIXED(C$6,0,TRUE),ES_P2c_0!$A$10:$AQ$10,0)+1,FALSE))</f>
        <v/>
      </c>
      <c r="D44" s="232" t="str">
        <f>IF(ISNA(VLOOKUP($A44,ES_P2c_0!$A$10:$AQ$100,MATCH(FIXED(D$6,0,TRUE),ES_P2c_0!$A$10:$AQ$10,0)+1,FALSE)),"",VLOOKUP($A44,ES_P2c_0!$A$10:$AQ$100,MATCH(FIXED(D$6,0,TRUE),ES_P2c_0!$A$10:$AQ$10,0)+1,FALSE))</f>
        <v/>
      </c>
      <c r="E44" s="232" t="str">
        <f>IF(ISNA(VLOOKUP($A44,ES_P2c_0!$A$10:$AQ$100,MATCH(FIXED(E$6,0,TRUE),ES_P2c_0!$A$10:$AQ$10,0)+1,FALSE)),"",VLOOKUP($A44,ES_P2c_0!$A$10:$AQ$100,MATCH(FIXED(E$6,0,TRUE),ES_P2c_0!$A$10:$AQ$10,0)+1,FALSE))</f>
        <v/>
      </c>
      <c r="F44" s="232" t="str">
        <f>IF(ISNA(VLOOKUP($A44,ES_P2c_0!$A$10:$AQ$100,MATCH(FIXED(F$6,0,TRUE),ES_P2c_0!$A$10:$AQ$10,0)+1,FALSE)),"",VLOOKUP($A44,ES_P2c_0!$A$10:$AQ$100,MATCH(FIXED(F$6,0,TRUE),ES_P2c_0!$A$10:$AQ$10,0)+1,FALSE))</f>
        <v/>
      </c>
      <c r="G44" s="232" t="str">
        <f>IF(ISNA(VLOOKUP($A44,ES_P2c_0!$A$10:$AQ$100,MATCH(FIXED(G$6,0,TRUE),ES_P2c_0!$A$10:$AQ$10,0)+1,FALSE)),"",VLOOKUP($A44,ES_P2c_0!$A$10:$AQ$100,MATCH(FIXED(G$6,0,TRUE),ES_P2c_0!$A$10:$AQ$10,0)+1,FALSE))</f>
        <v/>
      </c>
      <c r="H44" s="232" t="str">
        <f>IF(ISNA(VLOOKUP($A44,ES_P2c_0!$A$10:$AQ$100,MATCH(FIXED(H$6,0,TRUE),ES_P2c_0!$A$10:$AQ$10,0)+1,FALSE)),"",VLOOKUP($A44,ES_P2c_0!$A$10:$AQ$100,MATCH(FIXED(H$6,0,TRUE),ES_P2c_0!$A$10:$AQ$10,0)+1,FALSE))</f>
        <v/>
      </c>
      <c r="I44" s="232" t="str">
        <f>IF(ISNA(VLOOKUP($A44,ES_P2c_0!$A$10:$AQ$100,MATCH(FIXED(I$6,0,TRUE),ES_P2c_0!$A$10:$AQ$10,0)+1,FALSE)),"",VLOOKUP($A44,ES_P2c_0!$A$10:$AQ$100,MATCH(FIXED(I$6,0,TRUE),ES_P2c_0!$A$10:$AQ$10,0)+1,FALSE))</f>
        <v/>
      </c>
      <c r="J44" s="232" t="str">
        <f>IF(ISNA(VLOOKUP($A44,ES_P2c_0!$A$10:$AQ$100,MATCH(FIXED(J$6,0,TRUE),ES_P2c_0!$A$10:$AQ$10,0)+1,FALSE)),"",VLOOKUP($A44,ES_P2c_0!$A$10:$AQ$100,MATCH(FIXED(J$6,0,TRUE),ES_P2c_0!$A$10:$AQ$10,0)+1,FALSE))</f>
        <v/>
      </c>
      <c r="K44" s="232" t="str">
        <f>IF(ISNA(VLOOKUP($A44,ES_P2c_0!$A$10:$AQ$100,MATCH(FIXED(K$6,0,TRUE),ES_P2c_0!$A$10:$AQ$10,0)+1,FALSE)),"",VLOOKUP($A44,ES_P2c_0!$A$10:$AQ$100,MATCH(FIXED(K$6,0,TRUE),ES_P2c_0!$A$10:$AQ$10,0)+1,FALSE))</f>
        <v/>
      </c>
      <c r="L44" s="232" t="str">
        <f>IF(ISNA(VLOOKUP($A44,ES_P2c_0!$A$10:$AQ$100,MATCH(FIXED(L$6,0,TRUE),ES_P2c_0!$A$10:$AQ$10,0)+1,FALSE)),"",VLOOKUP($A44,ES_P2c_0!$A$10:$AQ$100,MATCH(FIXED(L$6,0,TRUE),ES_P2c_0!$A$10:$AQ$10,0)+1,FALSE))</f>
        <v/>
      </c>
      <c r="M44" s="232" t="str">
        <f>IF(ISNA(VLOOKUP($A44,ES_P2c_0!$A$10:$AQ$100,MATCH(FIXED(M$6,0,TRUE),ES_P2c_0!$A$10:$AQ$10,0)+1,FALSE)),"",VLOOKUP($A44,ES_P2c_0!$A$10:$AQ$100,MATCH(FIXED(M$6,0,TRUE),ES_P2c_0!$A$10:$AQ$10,0)+1,FALSE))</f>
        <v/>
      </c>
      <c r="N44" s="232" t="str">
        <f>IF(ISNA(VLOOKUP($A44,ES_P2c_0!$A$10:$AQ$100,MATCH(FIXED(N$6,0,TRUE),ES_P2c_0!$A$10:$AQ$10,0)+1,FALSE)),"",VLOOKUP($A44,ES_P2c_0!$A$10:$AQ$100,MATCH(FIXED(N$6,0,TRUE),ES_P2c_0!$A$10:$AQ$10,0)+1,FALSE))</f>
        <v/>
      </c>
      <c r="O44" s="232" t="str">
        <f>IF(ISNA(VLOOKUP($A44,ES_P2c_0!$A$10:$AQ$100,MATCH(FIXED(O$6,0,TRUE),ES_P2c_0!$A$10:$AQ$10,0)+1,FALSE)),"",VLOOKUP($A44,ES_P2c_0!$A$10:$AQ$100,MATCH(FIXED(O$6,0,TRUE),ES_P2c_0!$A$10:$AQ$10,0)+1,FALSE))</f>
        <v/>
      </c>
      <c r="P44" s="232" t="str">
        <f>IF(ISNA(VLOOKUP($A44,ES_P2c_0!$A$10:$AQ$100,MATCH(FIXED(P$6,0,TRUE),ES_P2c_0!$A$10:$AQ$10,0)+1,FALSE)),"",VLOOKUP($A44,ES_P2c_0!$A$10:$AQ$100,MATCH(FIXED(P$6,0,TRUE),ES_P2c_0!$A$10:$AQ$10,0)+1,FALSE))</f>
        <v/>
      </c>
      <c r="Q44" s="232" t="str">
        <f>IF(ISNA(VLOOKUP($A44,ES_P2c_0!$A$10:$AQ$100,MATCH(FIXED(Q$6,0,TRUE),ES_P2c_0!$A$10:$AQ$10,0)+1,FALSE)),"",VLOOKUP($A44,ES_P2c_0!$A$10:$AQ$100,MATCH(FIXED(Q$6,0,TRUE),ES_P2c_0!$A$10:$AQ$10,0)+1,FALSE))</f>
        <v/>
      </c>
      <c r="R44" s="232" t="str">
        <f>IF(ISNA(VLOOKUP($A44,ES_P2c_0!$A$10:$AQ$100,MATCH(FIXED(R$6,0,TRUE),ES_P2c_0!$A$10:$AQ$10,0)+1,FALSE)),"",VLOOKUP($A44,ES_P2c_0!$A$10:$AQ$100,MATCH(FIXED(R$6,0,TRUE),ES_P2c_0!$A$10:$AQ$10,0)+1,FALSE))</f>
        <v/>
      </c>
      <c r="S44" s="232" t="str">
        <f>IF(ISNA(VLOOKUP($A44,ES_P2c_0!$A$10:$AQ$100,MATCH(FIXED(S$6,0,TRUE),ES_P2c_0!$A$10:$AQ$10,0)+1,FALSE)),"",VLOOKUP($A44,ES_P2c_0!$A$10:$AQ$100,MATCH(FIXED(S$6,0,TRUE),ES_P2c_0!$A$10:$AQ$10,0)+1,FALSE))</f>
        <v/>
      </c>
      <c r="T44" s="232" t="str">
        <f>IF(ISNA(VLOOKUP($A44,ES_P2c_0!$A$10:$AQ$100,MATCH(FIXED(T$6,0,TRUE),ES_P2c_0!$A$10:$AQ$10,0)+1,FALSE)),"",VLOOKUP($A44,ES_P2c_0!$A$10:$AQ$100,MATCH(FIXED(T$6,0,TRUE),ES_P2c_0!$A$10:$AQ$10,0)+1,FALSE))</f>
        <v/>
      </c>
      <c r="U44" s="232" t="str">
        <f>IF(ISNA(VLOOKUP($A44,ES_P2c_0!$A$10:$AQ$100,MATCH(FIXED(U$6,0,TRUE),ES_P2c_0!$A$10:$AQ$10,0)+1,FALSE)),"",VLOOKUP($A44,ES_P2c_0!$A$10:$AQ$100,MATCH(FIXED(U$6,0,TRUE),ES_P2c_0!$A$10:$AQ$10,0)+1,FALSE))</f>
        <v/>
      </c>
      <c r="V44" s="232" t="str">
        <f>IF(ISNA(VLOOKUP($A44,ES_P2c_0!$A$10:$AQ$100,MATCH(FIXED(V$6,0,TRUE),ES_P2c_0!$A$10:$AQ$10,0)+1,FALSE)),"",VLOOKUP($A44,ES_P2c_0!$A$10:$AQ$100,MATCH(FIXED(V$6,0,TRUE),ES_P2c_0!$A$10:$AQ$10,0)+1,FALSE))</f>
        <v/>
      </c>
      <c r="W44" s="232" t="str">
        <f>IF(ISNA(VLOOKUP($A44,ES_P2c_0!$A$10:$AQ$100,MATCH(FIXED(W$6,0,TRUE),ES_P2c_0!$A$10:$AQ$10,0)+1,FALSE)),"",VLOOKUP($A44,ES_P2c_0!$A$10:$AQ$100,MATCH(FIXED(W$6,0,TRUE),ES_P2c_0!$A$10:$AQ$10,0)+1,FALSE))</f>
        <v/>
      </c>
    </row>
    <row r="45" spans="1:23">
      <c r="A45" s="230" t="str">
        <f>lookup!Z4</f>
        <v>European Union (15 countries)</v>
      </c>
      <c r="B45" s="232" t="str">
        <f>VLOOKUP(A45,lookup!$Z$2:$AA$77,2,FALSE)</f>
        <v>ΕΕ (15 χώρες)</v>
      </c>
      <c r="C45" s="232" t="str">
        <f>IF(ISNA(VLOOKUP($A45,ES_P2c_0!$A$10:$AQ$100,MATCH(FIXED(C$6,0,TRUE),ES_P2c_0!$A$10:$AQ$10,0)+1,FALSE)),"",VLOOKUP($A45,ES_P2c_0!$A$10:$AQ$100,MATCH(FIXED(C$6,0,TRUE),ES_P2c_0!$A$10:$AQ$10,0)+1,FALSE))</f>
        <v/>
      </c>
      <c r="D45" s="232" t="str">
        <f>IF(ISNA(VLOOKUP($A45,ES_P2c_0!$A$10:$AQ$100,MATCH(FIXED(D$6,0,TRUE),ES_P2c_0!$A$10:$AQ$10,0)+1,FALSE)),"",VLOOKUP($A45,ES_P2c_0!$A$10:$AQ$100,MATCH(FIXED(D$6,0,TRUE),ES_P2c_0!$A$10:$AQ$10,0)+1,FALSE))</f>
        <v/>
      </c>
      <c r="E45" s="232" t="str">
        <f>IF(ISNA(VLOOKUP($A45,ES_P2c_0!$A$10:$AQ$100,MATCH(FIXED(E$6,0,TRUE),ES_P2c_0!$A$10:$AQ$10,0)+1,FALSE)),"",VLOOKUP($A45,ES_P2c_0!$A$10:$AQ$100,MATCH(FIXED(E$6,0,TRUE),ES_P2c_0!$A$10:$AQ$10,0)+1,FALSE))</f>
        <v/>
      </c>
      <c r="F45" s="232" t="str">
        <f>IF(ISNA(VLOOKUP($A45,ES_P2c_0!$A$10:$AQ$100,MATCH(FIXED(F$6,0,TRUE),ES_P2c_0!$A$10:$AQ$10,0)+1,FALSE)),"",VLOOKUP($A45,ES_P2c_0!$A$10:$AQ$100,MATCH(FIXED(F$6,0,TRUE),ES_P2c_0!$A$10:$AQ$10,0)+1,FALSE))</f>
        <v/>
      </c>
      <c r="G45" s="232" t="str">
        <f>IF(ISNA(VLOOKUP($A45,ES_P2c_0!$A$10:$AQ$100,MATCH(FIXED(G$6,0,TRUE),ES_P2c_0!$A$10:$AQ$10,0)+1,FALSE)),"",VLOOKUP($A45,ES_P2c_0!$A$10:$AQ$100,MATCH(FIXED(G$6,0,TRUE),ES_P2c_0!$A$10:$AQ$10,0)+1,FALSE))</f>
        <v/>
      </c>
      <c r="H45" s="232" t="str">
        <f>IF(ISNA(VLOOKUP($A45,ES_P2c_0!$A$10:$AQ$100,MATCH(FIXED(H$6,0,TRUE),ES_P2c_0!$A$10:$AQ$10,0)+1,FALSE)),"",VLOOKUP($A45,ES_P2c_0!$A$10:$AQ$100,MATCH(FIXED(H$6,0,TRUE),ES_P2c_0!$A$10:$AQ$10,0)+1,FALSE))</f>
        <v/>
      </c>
      <c r="I45" s="232" t="str">
        <f>IF(ISNA(VLOOKUP($A45,ES_P2c_0!$A$10:$AQ$100,MATCH(FIXED(I$6,0,TRUE),ES_P2c_0!$A$10:$AQ$10,0)+1,FALSE)),"",VLOOKUP($A45,ES_P2c_0!$A$10:$AQ$100,MATCH(FIXED(I$6,0,TRUE),ES_P2c_0!$A$10:$AQ$10,0)+1,FALSE))</f>
        <v/>
      </c>
      <c r="J45" s="232" t="str">
        <f>IF(ISNA(VLOOKUP($A45,ES_P2c_0!$A$10:$AQ$100,MATCH(FIXED(J$6,0,TRUE),ES_P2c_0!$A$10:$AQ$10,0)+1,FALSE)),"",VLOOKUP($A45,ES_P2c_0!$A$10:$AQ$100,MATCH(FIXED(J$6,0,TRUE),ES_P2c_0!$A$10:$AQ$10,0)+1,FALSE))</f>
        <v/>
      </c>
      <c r="K45" s="232" t="str">
        <f>IF(ISNA(VLOOKUP($A45,ES_P2c_0!$A$10:$AQ$100,MATCH(FIXED(K$6,0,TRUE),ES_P2c_0!$A$10:$AQ$10,0)+1,FALSE)),"",VLOOKUP($A45,ES_P2c_0!$A$10:$AQ$100,MATCH(FIXED(K$6,0,TRUE),ES_P2c_0!$A$10:$AQ$10,0)+1,FALSE))</f>
        <v/>
      </c>
      <c r="L45" s="232" t="str">
        <f>IF(ISNA(VLOOKUP($A45,ES_P2c_0!$A$10:$AQ$100,MATCH(FIXED(L$6,0,TRUE),ES_P2c_0!$A$10:$AQ$10,0)+1,FALSE)),"",VLOOKUP($A45,ES_P2c_0!$A$10:$AQ$100,MATCH(FIXED(L$6,0,TRUE),ES_P2c_0!$A$10:$AQ$10,0)+1,FALSE))</f>
        <v/>
      </c>
      <c r="M45" s="232" t="str">
        <f>IF(ISNA(VLOOKUP($A45,ES_P2c_0!$A$10:$AQ$100,MATCH(FIXED(M$6,0,TRUE),ES_P2c_0!$A$10:$AQ$10,0)+1,FALSE)),"",VLOOKUP($A45,ES_P2c_0!$A$10:$AQ$100,MATCH(FIXED(M$6,0,TRUE),ES_P2c_0!$A$10:$AQ$10,0)+1,FALSE))</f>
        <v/>
      </c>
      <c r="N45" s="232" t="str">
        <f>IF(ISNA(VLOOKUP($A45,ES_P2c_0!$A$10:$AQ$100,MATCH(FIXED(N$6,0,TRUE),ES_P2c_0!$A$10:$AQ$10,0)+1,FALSE)),"",VLOOKUP($A45,ES_P2c_0!$A$10:$AQ$100,MATCH(FIXED(N$6,0,TRUE),ES_P2c_0!$A$10:$AQ$10,0)+1,FALSE))</f>
        <v/>
      </c>
      <c r="O45" s="232" t="str">
        <f>IF(ISNA(VLOOKUP($A45,ES_P2c_0!$A$10:$AQ$100,MATCH(FIXED(O$6,0,TRUE),ES_P2c_0!$A$10:$AQ$10,0)+1,FALSE)),"",VLOOKUP($A45,ES_P2c_0!$A$10:$AQ$100,MATCH(FIXED(O$6,0,TRUE),ES_P2c_0!$A$10:$AQ$10,0)+1,FALSE))</f>
        <v/>
      </c>
      <c r="P45" s="232" t="str">
        <f>IF(ISNA(VLOOKUP($A45,ES_P2c_0!$A$10:$AQ$100,MATCH(FIXED(P$6,0,TRUE),ES_P2c_0!$A$10:$AQ$10,0)+1,FALSE)),"",VLOOKUP($A45,ES_P2c_0!$A$10:$AQ$100,MATCH(FIXED(P$6,0,TRUE),ES_P2c_0!$A$10:$AQ$10,0)+1,FALSE))</f>
        <v/>
      </c>
      <c r="Q45" s="232" t="str">
        <f>IF(ISNA(VLOOKUP($A45,ES_P2c_0!$A$10:$AQ$100,MATCH(FIXED(Q$6,0,TRUE),ES_P2c_0!$A$10:$AQ$10,0)+1,FALSE)),"",VLOOKUP($A45,ES_P2c_0!$A$10:$AQ$100,MATCH(FIXED(Q$6,0,TRUE),ES_P2c_0!$A$10:$AQ$10,0)+1,FALSE))</f>
        <v/>
      </c>
      <c r="R45" s="232" t="str">
        <f>IF(ISNA(VLOOKUP($A45,ES_P2c_0!$A$10:$AQ$100,MATCH(FIXED(R$6,0,TRUE),ES_P2c_0!$A$10:$AQ$10,0)+1,FALSE)),"",VLOOKUP($A45,ES_P2c_0!$A$10:$AQ$100,MATCH(FIXED(R$6,0,TRUE),ES_P2c_0!$A$10:$AQ$10,0)+1,FALSE))</f>
        <v/>
      </c>
      <c r="S45" s="232" t="str">
        <f>IF(ISNA(VLOOKUP($A45,ES_P2c_0!$A$10:$AQ$100,MATCH(FIXED(S$6,0,TRUE),ES_P2c_0!$A$10:$AQ$10,0)+1,FALSE)),"",VLOOKUP($A45,ES_P2c_0!$A$10:$AQ$100,MATCH(FIXED(S$6,0,TRUE),ES_P2c_0!$A$10:$AQ$10,0)+1,FALSE))</f>
        <v/>
      </c>
      <c r="T45" s="232" t="str">
        <f>IF(ISNA(VLOOKUP($A45,ES_P2c_0!$A$10:$AQ$100,MATCH(FIXED(T$6,0,TRUE),ES_P2c_0!$A$10:$AQ$10,0)+1,FALSE)),"",VLOOKUP($A45,ES_P2c_0!$A$10:$AQ$100,MATCH(FIXED(T$6,0,TRUE),ES_P2c_0!$A$10:$AQ$10,0)+1,FALSE))</f>
        <v/>
      </c>
      <c r="U45" s="232" t="str">
        <f>IF(ISNA(VLOOKUP($A45,ES_P2c_0!$A$10:$AQ$100,MATCH(FIXED(U$6,0,TRUE),ES_P2c_0!$A$10:$AQ$10,0)+1,FALSE)),"",VLOOKUP($A45,ES_P2c_0!$A$10:$AQ$100,MATCH(FIXED(U$6,0,TRUE),ES_P2c_0!$A$10:$AQ$10,0)+1,FALSE))</f>
        <v/>
      </c>
      <c r="V45" s="232" t="str">
        <f>IF(ISNA(VLOOKUP($A45,ES_P2c_0!$A$10:$AQ$100,MATCH(FIXED(V$6,0,TRUE),ES_P2c_0!$A$10:$AQ$10,0)+1,FALSE)),"",VLOOKUP($A45,ES_P2c_0!$A$10:$AQ$100,MATCH(FIXED(V$6,0,TRUE),ES_P2c_0!$A$10:$AQ$10,0)+1,FALSE))</f>
        <v/>
      </c>
      <c r="W45" s="232" t="str">
        <f>IF(ISNA(VLOOKUP($A45,ES_P2c_0!$A$10:$AQ$100,MATCH(FIXED(W$6,0,TRUE),ES_P2c_0!$A$10:$AQ$10,0)+1,FALSE)),"",VLOOKUP($A45,ES_P2c_0!$A$10:$AQ$100,MATCH(FIXED(W$6,0,TRUE),ES_P2c_0!$A$10:$AQ$10,0)+1,FALSE))</f>
        <v/>
      </c>
    </row>
    <row r="46" spans="1:23">
      <c r="A46" s="230" t="str">
        <f>lookup!Z5</f>
        <v>Euro area (EA11-2000, EA12-2006, EA13-2007, EA15-2008, EA16-2010, EA17-2013, EA18)</v>
      </c>
      <c r="B46" s="232" t="str">
        <f>VLOOKUP(A46,lookup!$Z$2:$AA$77,2,FALSE)</f>
        <v>Ευροχώρος</v>
      </c>
      <c r="C46" s="232" t="str">
        <f>IF(ISNA(VLOOKUP($A46,ES_P2c_0!$A$10:$AQ$100,MATCH(FIXED(C$6,0,TRUE),ES_P2c_0!$A$10:$AQ$10,0)+1,FALSE)),"",VLOOKUP($A46,ES_P2c_0!$A$10:$AQ$100,MATCH(FIXED(C$6,0,TRUE),ES_P2c_0!$A$10:$AQ$10,0)+1,FALSE))</f>
        <v/>
      </c>
      <c r="D46" s="232" t="str">
        <f>IF(ISNA(VLOOKUP($A46,ES_P2c_0!$A$10:$AQ$100,MATCH(FIXED(D$6,0,TRUE),ES_P2c_0!$A$10:$AQ$10,0)+1,FALSE)),"",VLOOKUP($A46,ES_P2c_0!$A$10:$AQ$100,MATCH(FIXED(D$6,0,TRUE),ES_P2c_0!$A$10:$AQ$10,0)+1,FALSE))</f>
        <v/>
      </c>
      <c r="E46" s="232" t="str">
        <f>IF(ISNA(VLOOKUP($A46,ES_P2c_0!$A$10:$AQ$100,MATCH(FIXED(E$6,0,TRUE),ES_P2c_0!$A$10:$AQ$10,0)+1,FALSE)),"",VLOOKUP($A46,ES_P2c_0!$A$10:$AQ$100,MATCH(FIXED(E$6,0,TRUE),ES_P2c_0!$A$10:$AQ$10,0)+1,FALSE))</f>
        <v/>
      </c>
      <c r="F46" s="232" t="str">
        <f>IF(ISNA(VLOOKUP($A46,ES_P2c_0!$A$10:$AQ$100,MATCH(FIXED(F$6,0,TRUE),ES_P2c_0!$A$10:$AQ$10,0)+1,FALSE)),"",VLOOKUP($A46,ES_P2c_0!$A$10:$AQ$100,MATCH(FIXED(F$6,0,TRUE),ES_P2c_0!$A$10:$AQ$10,0)+1,FALSE))</f>
        <v/>
      </c>
      <c r="G46" s="232" t="str">
        <f>IF(ISNA(VLOOKUP($A46,ES_P2c_0!$A$10:$AQ$100,MATCH(FIXED(G$6,0,TRUE),ES_P2c_0!$A$10:$AQ$10,0)+1,FALSE)),"",VLOOKUP($A46,ES_P2c_0!$A$10:$AQ$100,MATCH(FIXED(G$6,0,TRUE),ES_P2c_0!$A$10:$AQ$10,0)+1,FALSE))</f>
        <v/>
      </c>
      <c r="H46" s="232" t="str">
        <f>IF(ISNA(VLOOKUP($A46,ES_P2c_0!$A$10:$AQ$100,MATCH(FIXED(H$6,0,TRUE),ES_P2c_0!$A$10:$AQ$10,0)+1,FALSE)),"",VLOOKUP($A46,ES_P2c_0!$A$10:$AQ$100,MATCH(FIXED(H$6,0,TRUE),ES_P2c_0!$A$10:$AQ$10,0)+1,FALSE))</f>
        <v/>
      </c>
      <c r="I46" s="232" t="str">
        <f>IF(ISNA(VLOOKUP($A46,ES_P2c_0!$A$10:$AQ$100,MATCH(FIXED(I$6,0,TRUE),ES_P2c_0!$A$10:$AQ$10,0)+1,FALSE)),"",VLOOKUP($A46,ES_P2c_0!$A$10:$AQ$100,MATCH(FIXED(I$6,0,TRUE),ES_P2c_0!$A$10:$AQ$10,0)+1,FALSE))</f>
        <v/>
      </c>
      <c r="J46" s="232" t="str">
        <f>IF(ISNA(VLOOKUP($A46,ES_P2c_0!$A$10:$AQ$100,MATCH(FIXED(J$6,0,TRUE),ES_P2c_0!$A$10:$AQ$10,0)+1,FALSE)),"",VLOOKUP($A46,ES_P2c_0!$A$10:$AQ$100,MATCH(FIXED(J$6,0,TRUE),ES_P2c_0!$A$10:$AQ$10,0)+1,FALSE))</f>
        <v/>
      </c>
      <c r="K46" s="232" t="str">
        <f>IF(ISNA(VLOOKUP($A46,ES_P2c_0!$A$10:$AQ$100,MATCH(FIXED(K$6,0,TRUE),ES_P2c_0!$A$10:$AQ$10,0)+1,FALSE)),"",VLOOKUP($A46,ES_P2c_0!$A$10:$AQ$100,MATCH(FIXED(K$6,0,TRUE),ES_P2c_0!$A$10:$AQ$10,0)+1,FALSE))</f>
        <v/>
      </c>
      <c r="L46" s="232" t="str">
        <f>IF(ISNA(VLOOKUP($A46,ES_P2c_0!$A$10:$AQ$100,MATCH(FIXED(L$6,0,TRUE),ES_P2c_0!$A$10:$AQ$10,0)+1,FALSE)),"",VLOOKUP($A46,ES_P2c_0!$A$10:$AQ$100,MATCH(FIXED(L$6,0,TRUE),ES_P2c_0!$A$10:$AQ$10,0)+1,FALSE))</f>
        <v/>
      </c>
      <c r="M46" s="232" t="str">
        <f>IF(ISNA(VLOOKUP($A46,ES_P2c_0!$A$10:$AQ$100,MATCH(FIXED(M$6,0,TRUE),ES_P2c_0!$A$10:$AQ$10,0)+1,FALSE)),"",VLOOKUP($A46,ES_P2c_0!$A$10:$AQ$100,MATCH(FIXED(M$6,0,TRUE),ES_P2c_0!$A$10:$AQ$10,0)+1,FALSE))</f>
        <v/>
      </c>
      <c r="N46" s="232" t="str">
        <f>IF(ISNA(VLOOKUP($A46,ES_P2c_0!$A$10:$AQ$100,MATCH(FIXED(N$6,0,TRUE),ES_P2c_0!$A$10:$AQ$10,0)+1,FALSE)),"",VLOOKUP($A46,ES_P2c_0!$A$10:$AQ$100,MATCH(FIXED(N$6,0,TRUE),ES_P2c_0!$A$10:$AQ$10,0)+1,FALSE))</f>
        <v/>
      </c>
      <c r="O46" s="232" t="str">
        <f>IF(ISNA(VLOOKUP($A46,ES_P2c_0!$A$10:$AQ$100,MATCH(FIXED(O$6,0,TRUE),ES_P2c_0!$A$10:$AQ$10,0)+1,FALSE)),"",VLOOKUP($A46,ES_P2c_0!$A$10:$AQ$100,MATCH(FIXED(O$6,0,TRUE),ES_P2c_0!$A$10:$AQ$10,0)+1,FALSE))</f>
        <v/>
      </c>
      <c r="P46" s="232" t="str">
        <f>IF(ISNA(VLOOKUP($A46,ES_P2c_0!$A$10:$AQ$100,MATCH(FIXED(P$6,0,TRUE),ES_P2c_0!$A$10:$AQ$10,0)+1,FALSE)),"",VLOOKUP($A46,ES_P2c_0!$A$10:$AQ$100,MATCH(FIXED(P$6,0,TRUE),ES_P2c_0!$A$10:$AQ$10,0)+1,FALSE))</f>
        <v/>
      </c>
      <c r="Q46" s="232" t="str">
        <f>IF(ISNA(VLOOKUP($A46,ES_P2c_0!$A$10:$AQ$100,MATCH(FIXED(Q$6,0,TRUE),ES_P2c_0!$A$10:$AQ$10,0)+1,FALSE)),"",VLOOKUP($A46,ES_P2c_0!$A$10:$AQ$100,MATCH(FIXED(Q$6,0,TRUE),ES_P2c_0!$A$10:$AQ$10,0)+1,FALSE))</f>
        <v/>
      </c>
      <c r="R46" s="232" t="str">
        <f>IF(ISNA(VLOOKUP($A46,ES_P2c_0!$A$10:$AQ$100,MATCH(FIXED(R$6,0,TRUE),ES_P2c_0!$A$10:$AQ$10,0)+1,FALSE)),"",VLOOKUP($A46,ES_P2c_0!$A$10:$AQ$100,MATCH(FIXED(R$6,0,TRUE),ES_P2c_0!$A$10:$AQ$10,0)+1,FALSE))</f>
        <v/>
      </c>
      <c r="S46" s="232" t="str">
        <f>IF(ISNA(VLOOKUP($A46,ES_P2c_0!$A$10:$AQ$100,MATCH(FIXED(S$6,0,TRUE),ES_P2c_0!$A$10:$AQ$10,0)+1,FALSE)),"",VLOOKUP($A46,ES_P2c_0!$A$10:$AQ$100,MATCH(FIXED(S$6,0,TRUE),ES_P2c_0!$A$10:$AQ$10,0)+1,FALSE))</f>
        <v/>
      </c>
      <c r="T46" s="232" t="str">
        <f>IF(ISNA(VLOOKUP($A46,ES_P2c_0!$A$10:$AQ$100,MATCH(FIXED(T$6,0,TRUE),ES_P2c_0!$A$10:$AQ$10,0)+1,FALSE)),"",VLOOKUP($A46,ES_P2c_0!$A$10:$AQ$100,MATCH(FIXED(T$6,0,TRUE),ES_P2c_0!$A$10:$AQ$10,0)+1,FALSE))</f>
        <v/>
      </c>
      <c r="U46" s="232" t="str">
        <f>IF(ISNA(VLOOKUP($A46,ES_P2c_0!$A$10:$AQ$100,MATCH(FIXED(U$6,0,TRUE),ES_P2c_0!$A$10:$AQ$10,0)+1,FALSE)),"",VLOOKUP($A46,ES_P2c_0!$A$10:$AQ$100,MATCH(FIXED(U$6,0,TRUE),ES_P2c_0!$A$10:$AQ$10,0)+1,FALSE))</f>
        <v/>
      </c>
      <c r="V46" s="232" t="str">
        <f>IF(ISNA(VLOOKUP($A46,ES_P2c_0!$A$10:$AQ$100,MATCH(FIXED(V$6,0,TRUE),ES_P2c_0!$A$10:$AQ$10,0)+1,FALSE)),"",VLOOKUP($A46,ES_P2c_0!$A$10:$AQ$100,MATCH(FIXED(V$6,0,TRUE),ES_P2c_0!$A$10:$AQ$10,0)+1,FALSE))</f>
        <v/>
      </c>
      <c r="W46" s="232" t="str">
        <f>IF(ISNA(VLOOKUP($A46,ES_P2c_0!$A$10:$AQ$100,MATCH(FIXED(W$6,0,TRUE),ES_P2c_0!$A$10:$AQ$10,0)+1,FALSE)),"",VLOOKUP($A46,ES_P2c_0!$A$10:$AQ$100,MATCH(FIXED(W$6,0,TRUE),ES_P2c_0!$A$10:$AQ$10,0)+1,FALSE))</f>
        <v/>
      </c>
    </row>
    <row r="47" spans="1:23">
      <c r="A47" s="230" t="str">
        <f>lookup!Z6</f>
        <v>Belgium</v>
      </c>
      <c r="B47" s="232" t="str">
        <f>VLOOKUP(A47,lookup!$Z$2:$AA$77,2,FALSE)</f>
        <v>Βέλγιο</v>
      </c>
      <c r="C47" s="232" t="str">
        <f>IF(ISNA(VLOOKUP($A47,ES_P2c_0!$A$10:$AQ$100,MATCH(FIXED(C$6,0,TRUE),ES_P2c_0!$A$10:$AQ$10,0)+1,FALSE)),"",VLOOKUP($A47,ES_P2c_0!$A$10:$AQ$100,MATCH(FIXED(C$6,0,TRUE),ES_P2c_0!$A$10:$AQ$10,0)+1,FALSE))</f>
        <v>e</v>
      </c>
      <c r="D47" s="232" t="str">
        <f>IF(ISNA(VLOOKUP($A47,ES_P2c_0!$A$10:$AQ$100,MATCH(FIXED(D$6,0,TRUE),ES_P2c_0!$A$10:$AQ$10,0)+1,FALSE)),"",VLOOKUP($A47,ES_P2c_0!$A$10:$AQ$100,MATCH(FIXED(D$6,0,TRUE),ES_P2c_0!$A$10:$AQ$10,0)+1,FALSE))</f>
        <v>e</v>
      </c>
      <c r="E47" s="232" t="str">
        <f>IF(ISNA(VLOOKUP($A47,ES_P2c_0!$A$10:$AQ$100,MATCH(FIXED(E$6,0,TRUE),ES_P2c_0!$A$10:$AQ$10,0)+1,FALSE)),"",VLOOKUP($A47,ES_P2c_0!$A$10:$AQ$100,MATCH(FIXED(E$6,0,TRUE),ES_P2c_0!$A$10:$AQ$10,0)+1,FALSE))</f>
        <v>e</v>
      </c>
      <c r="F47" s="232" t="str">
        <f>IF(ISNA(VLOOKUP($A47,ES_P2c_0!$A$10:$AQ$100,MATCH(FIXED(F$6,0,TRUE),ES_P2c_0!$A$10:$AQ$10,0)+1,FALSE)),"",VLOOKUP($A47,ES_P2c_0!$A$10:$AQ$100,MATCH(FIXED(F$6,0,TRUE),ES_P2c_0!$A$10:$AQ$10,0)+1,FALSE))</f>
        <v>e</v>
      </c>
      <c r="G47" s="232" t="str">
        <f>IF(ISNA(VLOOKUP($A47,ES_P2c_0!$A$10:$AQ$100,MATCH(FIXED(G$6,0,TRUE),ES_P2c_0!$A$10:$AQ$10,0)+1,FALSE)),"",VLOOKUP($A47,ES_P2c_0!$A$10:$AQ$100,MATCH(FIXED(G$6,0,TRUE),ES_P2c_0!$A$10:$AQ$10,0)+1,FALSE))</f>
        <v/>
      </c>
      <c r="H47" s="232" t="str">
        <f>IF(ISNA(VLOOKUP($A47,ES_P2c_0!$A$10:$AQ$100,MATCH(FIXED(H$6,0,TRUE),ES_P2c_0!$A$10:$AQ$10,0)+1,FALSE)),"",VLOOKUP($A47,ES_P2c_0!$A$10:$AQ$100,MATCH(FIXED(H$6,0,TRUE),ES_P2c_0!$A$10:$AQ$10,0)+1,FALSE))</f>
        <v/>
      </c>
      <c r="I47" s="232" t="str">
        <f>IF(ISNA(VLOOKUP($A47,ES_P2c_0!$A$10:$AQ$100,MATCH(FIXED(I$6,0,TRUE),ES_P2c_0!$A$10:$AQ$10,0)+1,FALSE)),"",VLOOKUP($A47,ES_P2c_0!$A$10:$AQ$100,MATCH(FIXED(I$6,0,TRUE),ES_P2c_0!$A$10:$AQ$10,0)+1,FALSE))</f>
        <v/>
      </c>
      <c r="J47" s="232" t="str">
        <f>IF(ISNA(VLOOKUP($A47,ES_P2c_0!$A$10:$AQ$100,MATCH(FIXED(J$6,0,TRUE),ES_P2c_0!$A$10:$AQ$10,0)+1,FALSE)),"",VLOOKUP($A47,ES_P2c_0!$A$10:$AQ$100,MATCH(FIXED(J$6,0,TRUE),ES_P2c_0!$A$10:$AQ$10,0)+1,FALSE))</f>
        <v/>
      </c>
      <c r="K47" s="232" t="str">
        <f>IF(ISNA(VLOOKUP($A47,ES_P2c_0!$A$10:$AQ$100,MATCH(FIXED(K$6,0,TRUE),ES_P2c_0!$A$10:$AQ$10,0)+1,FALSE)),"",VLOOKUP($A47,ES_P2c_0!$A$10:$AQ$100,MATCH(FIXED(K$6,0,TRUE),ES_P2c_0!$A$10:$AQ$10,0)+1,FALSE))</f>
        <v/>
      </c>
      <c r="L47" s="232" t="str">
        <f>IF(ISNA(VLOOKUP($A47,ES_P2c_0!$A$10:$AQ$100,MATCH(FIXED(L$6,0,TRUE),ES_P2c_0!$A$10:$AQ$10,0)+1,FALSE)),"",VLOOKUP($A47,ES_P2c_0!$A$10:$AQ$100,MATCH(FIXED(L$6,0,TRUE),ES_P2c_0!$A$10:$AQ$10,0)+1,FALSE))</f>
        <v/>
      </c>
      <c r="M47" s="232" t="str">
        <f>IF(ISNA(VLOOKUP($A47,ES_P2c_0!$A$10:$AQ$100,MATCH(FIXED(M$6,0,TRUE),ES_P2c_0!$A$10:$AQ$10,0)+1,FALSE)),"",VLOOKUP($A47,ES_P2c_0!$A$10:$AQ$100,MATCH(FIXED(M$6,0,TRUE),ES_P2c_0!$A$10:$AQ$10,0)+1,FALSE))</f>
        <v/>
      </c>
      <c r="N47" s="232" t="str">
        <f>IF(ISNA(VLOOKUP($A47,ES_P2c_0!$A$10:$AQ$100,MATCH(FIXED(N$6,0,TRUE),ES_P2c_0!$A$10:$AQ$10,0)+1,FALSE)),"",VLOOKUP($A47,ES_P2c_0!$A$10:$AQ$100,MATCH(FIXED(N$6,0,TRUE),ES_P2c_0!$A$10:$AQ$10,0)+1,FALSE))</f>
        <v/>
      </c>
      <c r="O47" s="232" t="str">
        <f>IF(ISNA(VLOOKUP($A47,ES_P2c_0!$A$10:$AQ$100,MATCH(FIXED(O$6,0,TRUE),ES_P2c_0!$A$10:$AQ$10,0)+1,FALSE)),"",VLOOKUP($A47,ES_P2c_0!$A$10:$AQ$100,MATCH(FIXED(O$6,0,TRUE),ES_P2c_0!$A$10:$AQ$10,0)+1,FALSE))</f>
        <v/>
      </c>
      <c r="P47" s="232" t="str">
        <f>IF(ISNA(VLOOKUP($A47,ES_P2c_0!$A$10:$AQ$100,MATCH(FIXED(P$6,0,TRUE),ES_P2c_0!$A$10:$AQ$10,0)+1,FALSE)),"",VLOOKUP($A47,ES_P2c_0!$A$10:$AQ$100,MATCH(FIXED(P$6,0,TRUE),ES_P2c_0!$A$10:$AQ$10,0)+1,FALSE))</f>
        <v/>
      </c>
      <c r="Q47" s="232" t="str">
        <f>IF(ISNA(VLOOKUP($A47,ES_P2c_0!$A$10:$AQ$100,MATCH(FIXED(Q$6,0,TRUE),ES_P2c_0!$A$10:$AQ$10,0)+1,FALSE)),"",VLOOKUP($A47,ES_P2c_0!$A$10:$AQ$100,MATCH(FIXED(Q$6,0,TRUE),ES_P2c_0!$A$10:$AQ$10,0)+1,FALSE))</f>
        <v/>
      </c>
      <c r="R47" s="232" t="str">
        <f>IF(ISNA(VLOOKUP($A47,ES_P2c_0!$A$10:$AQ$100,MATCH(FIXED(R$6,0,TRUE),ES_P2c_0!$A$10:$AQ$10,0)+1,FALSE)),"",VLOOKUP($A47,ES_P2c_0!$A$10:$AQ$100,MATCH(FIXED(R$6,0,TRUE),ES_P2c_0!$A$10:$AQ$10,0)+1,FALSE))</f>
        <v/>
      </c>
      <c r="S47" s="232" t="str">
        <f>IF(ISNA(VLOOKUP($A47,ES_P2c_0!$A$10:$AQ$100,MATCH(FIXED(S$6,0,TRUE),ES_P2c_0!$A$10:$AQ$10,0)+1,FALSE)),"",VLOOKUP($A47,ES_P2c_0!$A$10:$AQ$100,MATCH(FIXED(S$6,0,TRUE),ES_P2c_0!$A$10:$AQ$10,0)+1,FALSE))</f>
        <v/>
      </c>
      <c r="T47" s="232" t="str">
        <f>IF(ISNA(VLOOKUP($A47,ES_P2c_0!$A$10:$AQ$100,MATCH(FIXED(T$6,0,TRUE),ES_P2c_0!$A$10:$AQ$10,0)+1,FALSE)),"",VLOOKUP($A47,ES_P2c_0!$A$10:$AQ$100,MATCH(FIXED(T$6,0,TRUE),ES_P2c_0!$A$10:$AQ$10,0)+1,FALSE))</f>
        <v/>
      </c>
      <c r="U47" s="232" t="str">
        <f>IF(ISNA(VLOOKUP($A47,ES_P2c_0!$A$10:$AQ$100,MATCH(FIXED(U$6,0,TRUE),ES_P2c_0!$A$10:$AQ$10,0)+1,FALSE)),"",VLOOKUP($A47,ES_P2c_0!$A$10:$AQ$100,MATCH(FIXED(U$6,0,TRUE),ES_P2c_0!$A$10:$AQ$10,0)+1,FALSE))</f>
        <v/>
      </c>
      <c r="V47" s="232" t="str">
        <f>IF(ISNA(VLOOKUP($A47,ES_P2c_0!$A$10:$AQ$100,MATCH(FIXED(V$6,0,TRUE),ES_P2c_0!$A$10:$AQ$10,0)+1,FALSE)),"",VLOOKUP($A47,ES_P2c_0!$A$10:$AQ$100,MATCH(FIXED(V$6,0,TRUE),ES_P2c_0!$A$10:$AQ$10,0)+1,FALSE))</f>
        <v/>
      </c>
      <c r="W47" s="232" t="str">
        <f>IF(ISNA(VLOOKUP($A47,ES_P2c_0!$A$10:$AQ$100,MATCH(FIXED(W$6,0,TRUE),ES_P2c_0!$A$10:$AQ$10,0)+1,FALSE)),"",VLOOKUP($A47,ES_P2c_0!$A$10:$AQ$100,MATCH(FIXED(W$6,0,TRUE),ES_P2c_0!$A$10:$AQ$10,0)+1,FALSE))</f>
        <v/>
      </c>
    </row>
    <row r="48" spans="1:23">
      <c r="A48" s="230" t="str">
        <f>lookup!Z7</f>
        <v>Bulgaria</v>
      </c>
      <c r="B48" s="232" t="str">
        <f>VLOOKUP(A48,lookup!$Z$2:$AA$77,2,FALSE)</f>
        <v>Βουλγαρία</v>
      </c>
      <c r="C48" s="232" t="str">
        <f>IF(ISNA(VLOOKUP($A48,ES_P2c_0!$A$10:$AQ$100,MATCH(FIXED(C$6,0,TRUE),ES_P2c_0!$A$10:$AQ$10,0)+1,FALSE)),"",VLOOKUP($A48,ES_P2c_0!$A$10:$AQ$100,MATCH(FIXED(C$6,0,TRUE),ES_P2c_0!$A$10:$AQ$10,0)+1,FALSE))</f>
        <v/>
      </c>
      <c r="D48" s="232" t="str">
        <f>IF(ISNA(VLOOKUP($A48,ES_P2c_0!$A$10:$AQ$100,MATCH(FIXED(D$6,0,TRUE),ES_P2c_0!$A$10:$AQ$10,0)+1,FALSE)),"",VLOOKUP($A48,ES_P2c_0!$A$10:$AQ$100,MATCH(FIXED(D$6,0,TRUE),ES_P2c_0!$A$10:$AQ$10,0)+1,FALSE))</f>
        <v/>
      </c>
      <c r="E48" s="232" t="str">
        <f>IF(ISNA(VLOOKUP($A48,ES_P2c_0!$A$10:$AQ$100,MATCH(FIXED(E$6,0,TRUE),ES_P2c_0!$A$10:$AQ$10,0)+1,FALSE)),"",VLOOKUP($A48,ES_P2c_0!$A$10:$AQ$100,MATCH(FIXED(E$6,0,TRUE),ES_P2c_0!$A$10:$AQ$10,0)+1,FALSE))</f>
        <v/>
      </c>
      <c r="F48" s="232" t="str">
        <f>IF(ISNA(VLOOKUP($A48,ES_P2c_0!$A$10:$AQ$100,MATCH(FIXED(F$6,0,TRUE),ES_P2c_0!$A$10:$AQ$10,0)+1,FALSE)),"",VLOOKUP($A48,ES_P2c_0!$A$10:$AQ$100,MATCH(FIXED(F$6,0,TRUE),ES_P2c_0!$A$10:$AQ$10,0)+1,FALSE))</f>
        <v/>
      </c>
      <c r="G48" s="232" t="str">
        <f>IF(ISNA(VLOOKUP($A48,ES_P2c_0!$A$10:$AQ$100,MATCH(FIXED(G$6,0,TRUE),ES_P2c_0!$A$10:$AQ$10,0)+1,FALSE)),"",VLOOKUP($A48,ES_P2c_0!$A$10:$AQ$100,MATCH(FIXED(G$6,0,TRUE),ES_P2c_0!$A$10:$AQ$10,0)+1,FALSE))</f>
        <v/>
      </c>
      <c r="H48" s="232" t="str">
        <f>IF(ISNA(VLOOKUP($A48,ES_P2c_0!$A$10:$AQ$100,MATCH(FIXED(H$6,0,TRUE),ES_P2c_0!$A$10:$AQ$10,0)+1,FALSE)),"",VLOOKUP($A48,ES_P2c_0!$A$10:$AQ$100,MATCH(FIXED(H$6,0,TRUE),ES_P2c_0!$A$10:$AQ$10,0)+1,FALSE))</f>
        <v/>
      </c>
      <c r="I48" s="232" t="str">
        <f>IF(ISNA(VLOOKUP($A48,ES_P2c_0!$A$10:$AQ$100,MATCH(FIXED(I$6,0,TRUE),ES_P2c_0!$A$10:$AQ$10,0)+1,FALSE)),"",VLOOKUP($A48,ES_P2c_0!$A$10:$AQ$100,MATCH(FIXED(I$6,0,TRUE),ES_P2c_0!$A$10:$AQ$10,0)+1,FALSE))</f>
        <v/>
      </c>
      <c r="J48" s="232" t="str">
        <f>IF(ISNA(VLOOKUP($A48,ES_P2c_0!$A$10:$AQ$100,MATCH(FIXED(J$6,0,TRUE),ES_P2c_0!$A$10:$AQ$10,0)+1,FALSE)),"",VLOOKUP($A48,ES_P2c_0!$A$10:$AQ$100,MATCH(FIXED(J$6,0,TRUE),ES_P2c_0!$A$10:$AQ$10,0)+1,FALSE))</f>
        <v/>
      </c>
      <c r="K48" s="232" t="str">
        <f>IF(ISNA(VLOOKUP($A48,ES_P2c_0!$A$10:$AQ$100,MATCH(FIXED(K$6,0,TRUE),ES_P2c_0!$A$10:$AQ$10,0)+1,FALSE)),"",VLOOKUP($A48,ES_P2c_0!$A$10:$AQ$100,MATCH(FIXED(K$6,0,TRUE),ES_P2c_0!$A$10:$AQ$10,0)+1,FALSE))</f>
        <v/>
      </c>
      <c r="L48" s="232" t="str">
        <f>IF(ISNA(VLOOKUP($A48,ES_P2c_0!$A$10:$AQ$100,MATCH(FIXED(L$6,0,TRUE),ES_P2c_0!$A$10:$AQ$10,0)+1,FALSE)),"",VLOOKUP($A48,ES_P2c_0!$A$10:$AQ$100,MATCH(FIXED(L$6,0,TRUE),ES_P2c_0!$A$10:$AQ$10,0)+1,FALSE))</f>
        <v/>
      </c>
      <c r="M48" s="232" t="str">
        <f>IF(ISNA(VLOOKUP($A48,ES_P2c_0!$A$10:$AQ$100,MATCH(FIXED(M$6,0,TRUE),ES_P2c_0!$A$10:$AQ$10,0)+1,FALSE)),"",VLOOKUP($A48,ES_P2c_0!$A$10:$AQ$100,MATCH(FIXED(M$6,0,TRUE),ES_P2c_0!$A$10:$AQ$10,0)+1,FALSE))</f>
        <v/>
      </c>
      <c r="N48" s="232" t="str">
        <f>IF(ISNA(VLOOKUP($A48,ES_P2c_0!$A$10:$AQ$100,MATCH(FIXED(N$6,0,TRUE),ES_P2c_0!$A$10:$AQ$10,0)+1,FALSE)),"",VLOOKUP($A48,ES_P2c_0!$A$10:$AQ$100,MATCH(FIXED(N$6,0,TRUE),ES_P2c_0!$A$10:$AQ$10,0)+1,FALSE))</f>
        <v/>
      </c>
      <c r="O48" s="232" t="str">
        <f>IF(ISNA(VLOOKUP($A48,ES_P2c_0!$A$10:$AQ$100,MATCH(FIXED(O$6,0,TRUE),ES_P2c_0!$A$10:$AQ$10,0)+1,FALSE)),"",VLOOKUP($A48,ES_P2c_0!$A$10:$AQ$100,MATCH(FIXED(O$6,0,TRUE),ES_P2c_0!$A$10:$AQ$10,0)+1,FALSE))</f>
        <v/>
      </c>
      <c r="P48" s="232" t="str">
        <f>IF(ISNA(VLOOKUP($A48,ES_P2c_0!$A$10:$AQ$100,MATCH(FIXED(P$6,0,TRUE),ES_P2c_0!$A$10:$AQ$10,0)+1,FALSE)),"",VLOOKUP($A48,ES_P2c_0!$A$10:$AQ$100,MATCH(FIXED(P$6,0,TRUE),ES_P2c_0!$A$10:$AQ$10,0)+1,FALSE))</f>
        <v/>
      </c>
      <c r="Q48" s="232" t="str">
        <f>IF(ISNA(VLOOKUP($A48,ES_P2c_0!$A$10:$AQ$100,MATCH(FIXED(Q$6,0,TRUE),ES_P2c_0!$A$10:$AQ$10,0)+1,FALSE)),"",VLOOKUP($A48,ES_P2c_0!$A$10:$AQ$100,MATCH(FIXED(Q$6,0,TRUE),ES_P2c_0!$A$10:$AQ$10,0)+1,FALSE))</f>
        <v/>
      </c>
      <c r="R48" s="232" t="str">
        <f>IF(ISNA(VLOOKUP($A48,ES_P2c_0!$A$10:$AQ$100,MATCH(FIXED(R$6,0,TRUE),ES_P2c_0!$A$10:$AQ$10,0)+1,FALSE)),"",VLOOKUP($A48,ES_P2c_0!$A$10:$AQ$100,MATCH(FIXED(R$6,0,TRUE),ES_P2c_0!$A$10:$AQ$10,0)+1,FALSE))</f>
        <v/>
      </c>
      <c r="S48" s="232" t="str">
        <f>IF(ISNA(VLOOKUP($A48,ES_P2c_0!$A$10:$AQ$100,MATCH(FIXED(S$6,0,TRUE),ES_P2c_0!$A$10:$AQ$10,0)+1,FALSE)),"",VLOOKUP($A48,ES_P2c_0!$A$10:$AQ$100,MATCH(FIXED(S$6,0,TRUE),ES_P2c_0!$A$10:$AQ$10,0)+1,FALSE))</f>
        <v/>
      </c>
      <c r="T48" s="232" t="str">
        <f>IF(ISNA(VLOOKUP($A48,ES_P2c_0!$A$10:$AQ$100,MATCH(FIXED(T$6,0,TRUE),ES_P2c_0!$A$10:$AQ$10,0)+1,FALSE)),"",VLOOKUP($A48,ES_P2c_0!$A$10:$AQ$100,MATCH(FIXED(T$6,0,TRUE),ES_P2c_0!$A$10:$AQ$10,0)+1,FALSE))</f>
        <v/>
      </c>
      <c r="U48" s="232" t="str">
        <f>IF(ISNA(VLOOKUP($A48,ES_P2c_0!$A$10:$AQ$100,MATCH(FIXED(U$6,0,TRUE),ES_P2c_0!$A$10:$AQ$10,0)+1,FALSE)),"",VLOOKUP($A48,ES_P2c_0!$A$10:$AQ$100,MATCH(FIXED(U$6,0,TRUE),ES_P2c_0!$A$10:$AQ$10,0)+1,FALSE))</f>
        <v/>
      </c>
      <c r="V48" s="232" t="str">
        <f>IF(ISNA(VLOOKUP($A48,ES_P2c_0!$A$10:$AQ$100,MATCH(FIXED(V$6,0,TRUE),ES_P2c_0!$A$10:$AQ$10,0)+1,FALSE)),"",VLOOKUP($A48,ES_P2c_0!$A$10:$AQ$100,MATCH(FIXED(V$6,0,TRUE),ES_P2c_0!$A$10:$AQ$10,0)+1,FALSE))</f>
        <v/>
      </c>
      <c r="W48" s="232" t="str">
        <f>IF(ISNA(VLOOKUP($A48,ES_P2c_0!$A$10:$AQ$100,MATCH(FIXED(W$6,0,TRUE),ES_P2c_0!$A$10:$AQ$10,0)+1,FALSE)),"",VLOOKUP($A48,ES_P2c_0!$A$10:$AQ$100,MATCH(FIXED(W$6,0,TRUE),ES_P2c_0!$A$10:$AQ$10,0)+1,FALSE))</f>
        <v/>
      </c>
    </row>
    <row r="49" spans="1:23">
      <c r="A49" s="230" t="str">
        <f>lookup!Z8</f>
        <v>Czech Republic</v>
      </c>
      <c r="B49" s="232" t="str">
        <f>VLOOKUP(A49,lookup!$Z$2:$AA$77,2,FALSE)</f>
        <v>Τσεχία</v>
      </c>
      <c r="C49" s="232" t="str">
        <f>IF(ISNA(VLOOKUP($A49,ES_P2c_0!$A$10:$AQ$100,MATCH(FIXED(C$6,0,TRUE),ES_P2c_0!$A$10:$AQ$10,0)+1,FALSE)),"",VLOOKUP($A49,ES_P2c_0!$A$10:$AQ$100,MATCH(FIXED(C$6,0,TRUE),ES_P2c_0!$A$10:$AQ$10,0)+1,FALSE))</f>
        <v/>
      </c>
      <c r="D49" s="232" t="str">
        <f>IF(ISNA(VLOOKUP($A49,ES_P2c_0!$A$10:$AQ$100,MATCH(FIXED(D$6,0,TRUE),ES_P2c_0!$A$10:$AQ$10,0)+1,FALSE)),"",VLOOKUP($A49,ES_P2c_0!$A$10:$AQ$100,MATCH(FIXED(D$6,0,TRUE),ES_P2c_0!$A$10:$AQ$10,0)+1,FALSE))</f>
        <v/>
      </c>
      <c r="E49" s="232" t="str">
        <f>IF(ISNA(VLOOKUP($A49,ES_P2c_0!$A$10:$AQ$100,MATCH(FIXED(E$6,0,TRUE),ES_P2c_0!$A$10:$AQ$10,0)+1,FALSE)),"",VLOOKUP($A49,ES_P2c_0!$A$10:$AQ$100,MATCH(FIXED(E$6,0,TRUE),ES_P2c_0!$A$10:$AQ$10,0)+1,FALSE))</f>
        <v/>
      </c>
      <c r="F49" s="232" t="str">
        <f>IF(ISNA(VLOOKUP($A49,ES_P2c_0!$A$10:$AQ$100,MATCH(FIXED(F$6,0,TRUE),ES_P2c_0!$A$10:$AQ$10,0)+1,FALSE)),"",VLOOKUP($A49,ES_P2c_0!$A$10:$AQ$100,MATCH(FIXED(F$6,0,TRUE),ES_P2c_0!$A$10:$AQ$10,0)+1,FALSE))</f>
        <v/>
      </c>
      <c r="G49" s="232" t="str">
        <f>IF(ISNA(VLOOKUP($A49,ES_P2c_0!$A$10:$AQ$100,MATCH(FIXED(G$6,0,TRUE),ES_P2c_0!$A$10:$AQ$10,0)+1,FALSE)),"",VLOOKUP($A49,ES_P2c_0!$A$10:$AQ$100,MATCH(FIXED(G$6,0,TRUE),ES_P2c_0!$A$10:$AQ$10,0)+1,FALSE))</f>
        <v/>
      </c>
      <c r="H49" s="232" t="str">
        <f>IF(ISNA(VLOOKUP($A49,ES_P2c_0!$A$10:$AQ$100,MATCH(FIXED(H$6,0,TRUE),ES_P2c_0!$A$10:$AQ$10,0)+1,FALSE)),"",VLOOKUP($A49,ES_P2c_0!$A$10:$AQ$100,MATCH(FIXED(H$6,0,TRUE),ES_P2c_0!$A$10:$AQ$10,0)+1,FALSE))</f>
        <v/>
      </c>
      <c r="I49" s="232" t="str">
        <f>IF(ISNA(VLOOKUP($A49,ES_P2c_0!$A$10:$AQ$100,MATCH(FIXED(I$6,0,TRUE),ES_P2c_0!$A$10:$AQ$10,0)+1,FALSE)),"",VLOOKUP($A49,ES_P2c_0!$A$10:$AQ$100,MATCH(FIXED(I$6,0,TRUE),ES_P2c_0!$A$10:$AQ$10,0)+1,FALSE))</f>
        <v/>
      </c>
      <c r="J49" s="232" t="str">
        <f>IF(ISNA(VLOOKUP($A49,ES_P2c_0!$A$10:$AQ$100,MATCH(FIXED(J$6,0,TRUE),ES_P2c_0!$A$10:$AQ$10,0)+1,FALSE)),"",VLOOKUP($A49,ES_P2c_0!$A$10:$AQ$100,MATCH(FIXED(J$6,0,TRUE),ES_P2c_0!$A$10:$AQ$10,0)+1,FALSE))</f>
        <v/>
      </c>
      <c r="K49" s="232" t="str">
        <f>IF(ISNA(VLOOKUP($A49,ES_P2c_0!$A$10:$AQ$100,MATCH(FIXED(K$6,0,TRUE),ES_P2c_0!$A$10:$AQ$10,0)+1,FALSE)),"",VLOOKUP($A49,ES_P2c_0!$A$10:$AQ$100,MATCH(FIXED(K$6,0,TRUE),ES_P2c_0!$A$10:$AQ$10,0)+1,FALSE))</f>
        <v/>
      </c>
      <c r="L49" s="232" t="str">
        <f>IF(ISNA(VLOOKUP($A49,ES_P2c_0!$A$10:$AQ$100,MATCH(FIXED(L$6,0,TRUE),ES_P2c_0!$A$10:$AQ$10,0)+1,FALSE)),"",VLOOKUP($A49,ES_P2c_0!$A$10:$AQ$100,MATCH(FIXED(L$6,0,TRUE),ES_P2c_0!$A$10:$AQ$10,0)+1,FALSE))</f>
        <v/>
      </c>
      <c r="M49" s="232" t="str">
        <f>IF(ISNA(VLOOKUP($A49,ES_P2c_0!$A$10:$AQ$100,MATCH(FIXED(M$6,0,TRUE),ES_P2c_0!$A$10:$AQ$10,0)+1,FALSE)),"",VLOOKUP($A49,ES_P2c_0!$A$10:$AQ$100,MATCH(FIXED(M$6,0,TRUE),ES_P2c_0!$A$10:$AQ$10,0)+1,FALSE))</f>
        <v/>
      </c>
      <c r="N49" s="232" t="str">
        <f>IF(ISNA(VLOOKUP($A49,ES_P2c_0!$A$10:$AQ$100,MATCH(FIXED(N$6,0,TRUE),ES_P2c_0!$A$10:$AQ$10,0)+1,FALSE)),"",VLOOKUP($A49,ES_P2c_0!$A$10:$AQ$100,MATCH(FIXED(N$6,0,TRUE),ES_P2c_0!$A$10:$AQ$10,0)+1,FALSE))</f>
        <v/>
      </c>
      <c r="O49" s="232" t="str">
        <f>IF(ISNA(VLOOKUP($A49,ES_P2c_0!$A$10:$AQ$100,MATCH(FIXED(O$6,0,TRUE),ES_P2c_0!$A$10:$AQ$10,0)+1,FALSE)),"",VLOOKUP($A49,ES_P2c_0!$A$10:$AQ$100,MATCH(FIXED(O$6,0,TRUE),ES_P2c_0!$A$10:$AQ$10,0)+1,FALSE))</f>
        <v/>
      </c>
      <c r="P49" s="232" t="str">
        <f>IF(ISNA(VLOOKUP($A49,ES_P2c_0!$A$10:$AQ$100,MATCH(FIXED(P$6,0,TRUE),ES_P2c_0!$A$10:$AQ$10,0)+1,FALSE)),"",VLOOKUP($A49,ES_P2c_0!$A$10:$AQ$100,MATCH(FIXED(P$6,0,TRUE),ES_P2c_0!$A$10:$AQ$10,0)+1,FALSE))</f>
        <v/>
      </c>
      <c r="Q49" s="232" t="str">
        <f>IF(ISNA(VLOOKUP($A49,ES_P2c_0!$A$10:$AQ$100,MATCH(FIXED(Q$6,0,TRUE),ES_P2c_0!$A$10:$AQ$10,0)+1,FALSE)),"",VLOOKUP($A49,ES_P2c_0!$A$10:$AQ$100,MATCH(FIXED(Q$6,0,TRUE),ES_P2c_0!$A$10:$AQ$10,0)+1,FALSE))</f>
        <v/>
      </c>
      <c r="R49" s="232" t="str">
        <f>IF(ISNA(VLOOKUP($A49,ES_P2c_0!$A$10:$AQ$100,MATCH(FIXED(R$6,0,TRUE),ES_P2c_0!$A$10:$AQ$10,0)+1,FALSE)),"",VLOOKUP($A49,ES_P2c_0!$A$10:$AQ$100,MATCH(FIXED(R$6,0,TRUE),ES_P2c_0!$A$10:$AQ$10,0)+1,FALSE))</f>
        <v/>
      </c>
      <c r="S49" s="232" t="str">
        <f>IF(ISNA(VLOOKUP($A49,ES_P2c_0!$A$10:$AQ$100,MATCH(FIXED(S$6,0,TRUE),ES_P2c_0!$A$10:$AQ$10,0)+1,FALSE)),"",VLOOKUP($A49,ES_P2c_0!$A$10:$AQ$100,MATCH(FIXED(S$6,0,TRUE),ES_P2c_0!$A$10:$AQ$10,0)+1,FALSE))</f>
        <v/>
      </c>
      <c r="T49" s="232" t="str">
        <f>IF(ISNA(VLOOKUP($A49,ES_P2c_0!$A$10:$AQ$100,MATCH(FIXED(T$6,0,TRUE),ES_P2c_0!$A$10:$AQ$10,0)+1,FALSE)),"",VLOOKUP($A49,ES_P2c_0!$A$10:$AQ$100,MATCH(FIXED(T$6,0,TRUE),ES_P2c_0!$A$10:$AQ$10,0)+1,FALSE))</f>
        <v/>
      </c>
      <c r="U49" s="232" t="str">
        <f>IF(ISNA(VLOOKUP($A49,ES_P2c_0!$A$10:$AQ$100,MATCH(FIXED(U$6,0,TRUE),ES_P2c_0!$A$10:$AQ$10,0)+1,FALSE)),"",VLOOKUP($A49,ES_P2c_0!$A$10:$AQ$100,MATCH(FIXED(U$6,0,TRUE),ES_P2c_0!$A$10:$AQ$10,0)+1,FALSE))</f>
        <v/>
      </c>
      <c r="V49" s="232" t="str">
        <f>IF(ISNA(VLOOKUP($A49,ES_P2c_0!$A$10:$AQ$100,MATCH(FIXED(V$6,0,TRUE),ES_P2c_0!$A$10:$AQ$10,0)+1,FALSE)),"",VLOOKUP($A49,ES_P2c_0!$A$10:$AQ$100,MATCH(FIXED(V$6,0,TRUE),ES_P2c_0!$A$10:$AQ$10,0)+1,FALSE))</f>
        <v/>
      </c>
      <c r="W49" s="232" t="str">
        <f>IF(ISNA(VLOOKUP($A49,ES_P2c_0!$A$10:$AQ$100,MATCH(FIXED(W$6,0,TRUE),ES_P2c_0!$A$10:$AQ$10,0)+1,FALSE)),"",VLOOKUP($A49,ES_P2c_0!$A$10:$AQ$100,MATCH(FIXED(W$6,0,TRUE),ES_P2c_0!$A$10:$AQ$10,0)+1,FALSE))</f>
        <v/>
      </c>
    </row>
    <row r="50" spans="1:23">
      <c r="A50" s="230" t="str">
        <f>lookup!Z9</f>
        <v>Denmark</v>
      </c>
      <c r="B50" s="232" t="str">
        <f>VLOOKUP(A50,lookup!$Z$2:$AA$77,2,FALSE)</f>
        <v>Δανία</v>
      </c>
      <c r="C50" s="232" t="str">
        <f>IF(ISNA(VLOOKUP($A50,ES_P2c_0!$A$10:$AQ$100,MATCH(FIXED(C$6,0,TRUE),ES_P2c_0!$A$10:$AQ$10,0)+1,FALSE)),"",VLOOKUP($A50,ES_P2c_0!$A$10:$AQ$100,MATCH(FIXED(C$6,0,TRUE),ES_P2c_0!$A$10:$AQ$10,0)+1,FALSE))</f>
        <v/>
      </c>
      <c r="D50" s="232" t="str">
        <f>IF(ISNA(VLOOKUP($A50,ES_P2c_0!$A$10:$AQ$100,MATCH(FIXED(D$6,0,TRUE),ES_P2c_0!$A$10:$AQ$10,0)+1,FALSE)),"",VLOOKUP($A50,ES_P2c_0!$A$10:$AQ$100,MATCH(FIXED(D$6,0,TRUE),ES_P2c_0!$A$10:$AQ$10,0)+1,FALSE))</f>
        <v/>
      </c>
      <c r="E50" s="232" t="str">
        <f>IF(ISNA(VLOOKUP($A50,ES_P2c_0!$A$10:$AQ$100,MATCH(FIXED(E$6,0,TRUE),ES_P2c_0!$A$10:$AQ$10,0)+1,FALSE)),"",VLOOKUP($A50,ES_P2c_0!$A$10:$AQ$100,MATCH(FIXED(E$6,0,TRUE),ES_P2c_0!$A$10:$AQ$10,0)+1,FALSE))</f>
        <v/>
      </c>
      <c r="F50" s="232" t="str">
        <f>IF(ISNA(VLOOKUP($A50,ES_P2c_0!$A$10:$AQ$100,MATCH(FIXED(F$6,0,TRUE),ES_P2c_0!$A$10:$AQ$10,0)+1,FALSE)),"",VLOOKUP($A50,ES_P2c_0!$A$10:$AQ$100,MATCH(FIXED(F$6,0,TRUE),ES_P2c_0!$A$10:$AQ$10,0)+1,FALSE))</f>
        <v/>
      </c>
      <c r="G50" s="232" t="str">
        <f>IF(ISNA(VLOOKUP($A50,ES_P2c_0!$A$10:$AQ$100,MATCH(FIXED(G$6,0,TRUE),ES_P2c_0!$A$10:$AQ$10,0)+1,FALSE)),"",VLOOKUP($A50,ES_P2c_0!$A$10:$AQ$100,MATCH(FIXED(G$6,0,TRUE),ES_P2c_0!$A$10:$AQ$10,0)+1,FALSE))</f>
        <v/>
      </c>
      <c r="H50" s="232" t="str">
        <f>IF(ISNA(VLOOKUP($A50,ES_P2c_0!$A$10:$AQ$100,MATCH(FIXED(H$6,0,TRUE),ES_P2c_0!$A$10:$AQ$10,0)+1,FALSE)),"",VLOOKUP($A50,ES_P2c_0!$A$10:$AQ$100,MATCH(FIXED(H$6,0,TRUE),ES_P2c_0!$A$10:$AQ$10,0)+1,FALSE))</f>
        <v/>
      </c>
      <c r="I50" s="232" t="str">
        <f>IF(ISNA(VLOOKUP($A50,ES_P2c_0!$A$10:$AQ$100,MATCH(FIXED(I$6,0,TRUE),ES_P2c_0!$A$10:$AQ$10,0)+1,FALSE)),"",VLOOKUP($A50,ES_P2c_0!$A$10:$AQ$100,MATCH(FIXED(I$6,0,TRUE),ES_P2c_0!$A$10:$AQ$10,0)+1,FALSE))</f>
        <v/>
      </c>
      <c r="J50" s="232" t="str">
        <f>IF(ISNA(VLOOKUP($A50,ES_P2c_0!$A$10:$AQ$100,MATCH(FIXED(J$6,0,TRUE),ES_P2c_0!$A$10:$AQ$10,0)+1,FALSE)),"",VLOOKUP($A50,ES_P2c_0!$A$10:$AQ$100,MATCH(FIXED(J$6,0,TRUE),ES_P2c_0!$A$10:$AQ$10,0)+1,FALSE))</f>
        <v/>
      </c>
      <c r="K50" s="232" t="str">
        <f>IF(ISNA(VLOOKUP($A50,ES_P2c_0!$A$10:$AQ$100,MATCH(FIXED(K$6,0,TRUE),ES_P2c_0!$A$10:$AQ$10,0)+1,FALSE)),"",VLOOKUP($A50,ES_P2c_0!$A$10:$AQ$100,MATCH(FIXED(K$6,0,TRUE),ES_P2c_0!$A$10:$AQ$10,0)+1,FALSE))</f>
        <v/>
      </c>
      <c r="L50" s="232" t="str">
        <f>IF(ISNA(VLOOKUP($A50,ES_P2c_0!$A$10:$AQ$100,MATCH(FIXED(L$6,0,TRUE),ES_P2c_0!$A$10:$AQ$10,0)+1,FALSE)),"",VLOOKUP($A50,ES_P2c_0!$A$10:$AQ$100,MATCH(FIXED(L$6,0,TRUE),ES_P2c_0!$A$10:$AQ$10,0)+1,FALSE))</f>
        <v/>
      </c>
      <c r="M50" s="232" t="str">
        <f>IF(ISNA(VLOOKUP($A50,ES_P2c_0!$A$10:$AQ$100,MATCH(FIXED(M$6,0,TRUE),ES_P2c_0!$A$10:$AQ$10,0)+1,FALSE)),"",VLOOKUP($A50,ES_P2c_0!$A$10:$AQ$100,MATCH(FIXED(M$6,0,TRUE),ES_P2c_0!$A$10:$AQ$10,0)+1,FALSE))</f>
        <v/>
      </c>
      <c r="N50" s="232" t="str">
        <f>IF(ISNA(VLOOKUP($A50,ES_P2c_0!$A$10:$AQ$100,MATCH(FIXED(N$6,0,TRUE),ES_P2c_0!$A$10:$AQ$10,0)+1,FALSE)),"",VLOOKUP($A50,ES_P2c_0!$A$10:$AQ$100,MATCH(FIXED(N$6,0,TRUE),ES_P2c_0!$A$10:$AQ$10,0)+1,FALSE))</f>
        <v/>
      </c>
      <c r="O50" s="232" t="str">
        <f>IF(ISNA(VLOOKUP($A50,ES_P2c_0!$A$10:$AQ$100,MATCH(FIXED(O$6,0,TRUE),ES_P2c_0!$A$10:$AQ$10,0)+1,FALSE)),"",VLOOKUP($A50,ES_P2c_0!$A$10:$AQ$100,MATCH(FIXED(O$6,0,TRUE),ES_P2c_0!$A$10:$AQ$10,0)+1,FALSE))</f>
        <v/>
      </c>
      <c r="P50" s="232" t="str">
        <f>IF(ISNA(VLOOKUP($A50,ES_P2c_0!$A$10:$AQ$100,MATCH(FIXED(P$6,0,TRUE),ES_P2c_0!$A$10:$AQ$10,0)+1,FALSE)),"",VLOOKUP($A50,ES_P2c_0!$A$10:$AQ$100,MATCH(FIXED(P$6,0,TRUE),ES_P2c_0!$A$10:$AQ$10,0)+1,FALSE))</f>
        <v/>
      </c>
      <c r="Q50" s="232" t="str">
        <f>IF(ISNA(VLOOKUP($A50,ES_P2c_0!$A$10:$AQ$100,MATCH(FIXED(Q$6,0,TRUE),ES_P2c_0!$A$10:$AQ$10,0)+1,FALSE)),"",VLOOKUP($A50,ES_P2c_0!$A$10:$AQ$100,MATCH(FIXED(Q$6,0,TRUE),ES_P2c_0!$A$10:$AQ$10,0)+1,FALSE))</f>
        <v/>
      </c>
      <c r="R50" s="232" t="str">
        <f>IF(ISNA(VLOOKUP($A50,ES_P2c_0!$A$10:$AQ$100,MATCH(FIXED(R$6,0,TRUE),ES_P2c_0!$A$10:$AQ$10,0)+1,FALSE)),"",VLOOKUP($A50,ES_P2c_0!$A$10:$AQ$100,MATCH(FIXED(R$6,0,TRUE),ES_P2c_0!$A$10:$AQ$10,0)+1,FALSE))</f>
        <v/>
      </c>
      <c r="S50" s="232" t="str">
        <f>IF(ISNA(VLOOKUP($A50,ES_P2c_0!$A$10:$AQ$100,MATCH(FIXED(S$6,0,TRUE),ES_P2c_0!$A$10:$AQ$10,0)+1,FALSE)),"",VLOOKUP($A50,ES_P2c_0!$A$10:$AQ$100,MATCH(FIXED(S$6,0,TRUE),ES_P2c_0!$A$10:$AQ$10,0)+1,FALSE))</f>
        <v/>
      </c>
      <c r="T50" s="232" t="str">
        <f>IF(ISNA(VLOOKUP($A50,ES_P2c_0!$A$10:$AQ$100,MATCH(FIXED(T$6,0,TRUE),ES_P2c_0!$A$10:$AQ$10,0)+1,FALSE)),"",VLOOKUP($A50,ES_P2c_0!$A$10:$AQ$100,MATCH(FIXED(T$6,0,TRUE),ES_P2c_0!$A$10:$AQ$10,0)+1,FALSE))</f>
        <v/>
      </c>
      <c r="U50" s="232" t="str">
        <f>IF(ISNA(VLOOKUP($A50,ES_P2c_0!$A$10:$AQ$100,MATCH(FIXED(U$6,0,TRUE),ES_P2c_0!$A$10:$AQ$10,0)+1,FALSE)),"",VLOOKUP($A50,ES_P2c_0!$A$10:$AQ$100,MATCH(FIXED(U$6,0,TRUE),ES_P2c_0!$A$10:$AQ$10,0)+1,FALSE))</f>
        <v/>
      </c>
      <c r="V50" s="232" t="str">
        <f>IF(ISNA(VLOOKUP($A50,ES_P2c_0!$A$10:$AQ$100,MATCH(FIXED(V$6,0,TRUE),ES_P2c_0!$A$10:$AQ$10,0)+1,FALSE)),"",VLOOKUP($A50,ES_P2c_0!$A$10:$AQ$100,MATCH(FIXED(V$6,0,TRUE),ES_P2c_0!$A$10:$AQ$10,0)+1,FALSE))</f>
        <v/>
      </c>
      <c r="W50" s="232" t="str">
        <f>IF(ISNA(VLOOKUP($A50,ES_P2c_0!$A$10:$AQ$100,MATCH(FIXED(W$6,0,TRUE),ES_P2c_0!$A$10:$AQ$10,0)+1,FALSE)),"",VLOOKUP($A50,ES_P2c_0!$A$10:$AQ$100,MATCH(FIXED(W$6,0,TRUE),ES_P2c_0!$A$10:$AQ$10,0)+1,FALSE))</f>
        <v/>
      </c>
    </row>
    <row r="51" spans="1:23">
      <c r="A51" s="230" t="str">
        <f>lookup!Z10</f>
        <v>Germany (until 1990 former territory of the FRG)</v>
      </c>
      <c r="B51" s="232" t="str">
        <f>VLOOKUP(A51,lookup!$Z$2:$AA$77,2,FALSE)</f>
        <v>Γερμανία</v>
      </c>
      <c r="C51" s="232" t="str">
        <f>IF(ISNA(VLOOKUP($A51,ES_P2c_0!$A$10:$AQ$100,MATCH(FIXED(C$6,0,TRUE),ES_P2c_0!$A$10:$AQ$10,0)+1,FALSE)),"",VLOOKUP($A51,ES_P2c_0!$A$10:$AQ$100,MATCH(FIXED(C$6,0,TRUE),ES_P2c_0!$A$10:$AQ$10,0)+1,FALSE))</f>
        <v/>
      </c>
      <c r="D51" s="232" t="str">
        <f>IF(ISNA(VLOOKUP($A51,ES_P2c_0!$A$10:$AQ$100,MATCH(FIXED(D$6,0,TRUE),ES_P2c_0!$A$10:$AQ$10,0)+1,FALSE)),"",VLOOKUP($A51,ES_P2c_0!$A$10:$AQ$100,MATCH(FIXED(D$6,0,TRUE),ES_P2c_0!$A$10:$AQ$10,0)+1,FALSE))</f>
        <v/>
      </c>
      <c r="E51" s="232" t="str">
        <f>IF(ISNA(VLOOKUP($A51,ES_P2c_0!$A$10:$AQ$100,MATCH(FIXED(E$6,0,TRUE),ES_P2c_0!$A$10:$AQ$10,0)+1,FALSE)),"",VLOOKUP($A51,ES_P2c_0!$A$10:$AQ$100,MATCH(FIXED(E$6,0,TRUE),ES_P2c_0!$A$10:$AQ$10,0)+1,FALSE))</f>
        <v/>
      </c>
      <c r="F51" s="232" t="str">
        <f>IF(ISNA(VLOOKUP($A51,ES_P2c_0!$A$10:$AQ$100,MATCH(FIXED(F$6,0,TRUE),ES_P2c_0!$A$10:$AQ$10,0)+1,FALSE)),"",VLOOKUP($A51,ES_P2c_0!$A$10:$AQ$100,MATCH(FIXED(F$6,0,TRUE),ES_P2c_0!$A$10:$AQ$10,0)+1,FALSE))</f>
        <v/>
      </c>
      <c r="G51" s="232" t="str">
        <f>IF(ISNA(VLOOKUP($A51,ES_P2c_0!$A$10:$AQ$100,MATCH(FIXED(G$6,0,TRUE),ES_P2c_0!$A$10:$AQ$10,0)+1,FALSE)),"",VLOOKUP($A51,ES_P2c_0!$A$10:$AQ$100,MATCH(FIXED(G$6,0,TRUE),ES_P2c_0!$A$10:$AQ$10,0)+1,FALSE))</f>
        <v/>
      </c>
      <c r="H51" s="232" t="str">
        <f>IF(ISNA(VLOOKUP($A51,ES_P2c_0!$A$10:$AQ$100,MATCH(FIXED(H$6,0,TRUE),ES_P2c_0!$A$10:$AQ$10,0)+1,FALSE)),"",VLOOKUP($A51,ES_P2c_0!$A$10:$AQ$100,MATCH(FIXED(H$6,0,TRUE),ES_P2c_0!$A$10:$AQ$10,0)+1,FALSE))</f>
        <v/>
      </c>
      <c r="I51" s="232" t="str">
        <f>IF(ISNA(VLOOKUP($A51,ES_P2c_0!$A$10:$AQ$100,MATCH(FIXED(I$6,0,TRUE),ES_P2c_0!$A$10:$AQ$10,0)+1,FALSE)),"",VLOOKUP($A51,ES_P2c_0!$A$10:$AQ$100,MATCH(FIXED(I$6,0,TRUE),ES_P2c_0!$A$10:$AQ$10,0)+1,FALSE))</f>
        <v/>
      </c>
      <c r="J51" s="232" t="str">
        <f>IF(ISNA(VLOOKUP($A51,ES_P2c_0!$A$10:$AQ$100,MATCH(FIXED(J$6,0,TRUE),ES_P2c_0!$A$10:$AQ$10,0)+1,FALSE)),"",VLOOKUP($A51,ES_P2c_0!$A$10:$AQ$100,MATCH(FIXED(J$6,0,TRUE),ES_P2c_0!$A$10:$AQ$10,0)+1,FALSE))</f>
        <v/>
      </c>
      <c r="K51" s="232" t="str">
        <f>IF(ISNA(VLOOKUP($A51,ES_P2c_0!$A$10:$AQ$100,MATCH(FIXED(K$6,0,TRUE),ES_P2c_0!$A$10:$AQ$10,0)+1,FALSE)),"",VLOOKUP($A51,ES_P2c_0!$A$10:$AQ$100,MATCH(FIXED(K$6,0,TRUE),ES_P2c_0!$A$10:$AQ$10,0)+1,FALSE))</f>
        <v/>
      </c>
      <c r="L51" s="232" t="str">
        <f>IF(ISNA(VLOOKUP($A51,ES_P2c_0!$A$10:$AQ$100,MATCH(FIXED(L$6,0,TRUE),ES_P2c_0!$A$10:$AQ$10,0)+1,FALSE)),"",VLOOKUP($A51,ES_P2c_0!$A$10:$AQ$100,MATCH(FIXED(L$6,0,TRUE),ES_P2c_0!$A$10:$AQ$10,0)+1,FALSE))</f>
        <v/>
      </c>
      <c r="M51" s="232" t="str">
        <f>IF(ISNA(VLOOKUP($A51,ES_P2c_0!$A$10:$AQ$100,MATCH(FIXED(M$6,0,TRUE),ES_P2c_0!$A$10:$AQ$10,0)+1,FALSE)),"",VLOOKUP($A51,ES_P2c_0!$A$10:$AQ$100,MATCH(FIXED(M$6,0,TRUE),ES_P2c_0!$A$10:$AQ$10,0)+1,FALSE))</f>
        <v/>
      </c>
      <c r="N51" s="232" t="str">
        <f>IF(ISNA(VLOOKUP($A51,ES_P2c_0!$A$10:$AQ$100,MATCH(FIXED(N$6,0,TRUE),ES_P2c_0!$A$10:$AQ$10,0)+1,FALSE)),"",VLOOKUP($A51,ES_P2c_0!$A$10:$AQ$100,MATCH(FIXED(N$6,0,TRUE),ES_P2c_0!$A$10:$AQ$10,0)+1,FALSE))</f>
        <v/>
      </c>
      <c r="O51" s="232" t="str">
        <f>IF(ISNA(VLOOKUP($A51,ES_P2c_0!$A$10:$AQ$100,MATCH(FIXED(O$6,0,TRUE),ES_P2c_0!$A$10:$AQ$10,0)+1,FALSE)),"",VLOOKUP($A51,ES_P2c_0!$A$10:$AQ$100,MATCH(FIXED(O$6,0,TRUE),ES_P2c_0!$A$10:$AQ$10,0)+1,FALSE))</f>
        <v/>
      </c>
      <c r="P51" s="232" t="str">
        <f>IF(ISNA(VLOOKUP($A51,ES_P2c_0!$A$10:$AQ$100,MATCH(FIXED(P$6,0,TRUE),ES_P2c_0!$A$10:$AQ$10,0)+1,FALSE)),"",VLOOKUP($A51,ES_P2c_0!$A$10:$AQ$100,MATCH(FIXED(P$6,0,TRUE),ES_P2c_0!$A$10:$AQ$10,0)+1,FALSE))</f>
        <v/>
      </c>
      <c r="Q51" s="232" t="str">
        <f>IF(ISNA(VLOOKUP($A51,ES_P2c_0!$A$10:$AQ$100,MATCH(FIXED(Q$6,0,TRUE),ES_P2c_0!$A$10:$AQ$10,0)+1,FALSE)),"",VLOOKUP($A51,ES_P2c_0!$A$10:$AQ$100,MATCH(FIXED(Q$6,0,TRUE),ES_P2c_0!$A$10:$AQ$10,0)+1,FALSE))</f>
        <v/>
      </c>
      <c r="R51" s="232" t="str">
        <f>IF(ISNA(VLOOKUP($A51,ES_P2c_0!$A$10:$AQ$100,MATCH(FIXED(R$6,0,TRUE),ES_P2c_0!$A$10:$AQ$10,0)+1,FALSE)),"",VLOOKUP($A51,ES_P2c_0!$A$10:$AQ$100,MATCH(FIXED(R$6,0,TRUE),ES_P2c_0!$A$10:$AQ$10,0)+1,FALSE))</f>
        <v/>
      </c>
      <c r="S51" s="232" t="str">
        <f>IF(ISNA(VLOOKUP($A51,ES_P2c_0!$A$10:$AQ$100,MATCH(FIXED(S$6,0,TRUE),ES_P2c_0!$A$10:$AQ$10,0)+1,FALSE)),"",VLOOKUP($A51,ES_P2c_0!$A$10:$AQ$100,MATCH(FIXED(S$6,0,TRUE),ES_P2c_0!$A$10:$AQ$10,0)+1,FALSE))</f>
        <v/>
      </c>
      <c r="T51" s="232" t="str">
        <f>IF(ISNA(VLOOKUP($A51,ES_P2c_0!$A$10:$AQ$100,MATCH(FIXED(T$6,0,TRUE),ES_P2c_0!$A$10:$AQ$10,0)+1,FALSE)),"",VLOOKUP($A51,ES_P2c_0!$A$10:$AQ$100,MATCH(FIXED(T$6,0,TRUE),ES_P2c_0!$A$10:$AQ$10,0)+1,FALSE))</f>
        <v/>
      </c>
      <c r="U51" s="232" t="str">
        <f>IF(ISNA(VLOOKUP($A51,ES_P2c_0!$A$10:$AQ$100,MATCH(FIXED(U$6,0,TRUE),ES_P2c_0!$A$10:$AQ$10,0)+1,FALSE)),"",VLOOKUP($A51,ES_P2c_0!$A$10:$AQ$100,MATCH(FIXED(U$6,0,TRUE),ES_P2c_0!$A$10:$AQ$10,0)+1,FALSE))</f>
        <v/>
      </c>
      <c r="V51" s="232" t="str">
        <f>IF(ISNA(VLOOKUP($A51,ES_P2c_0!$A$10:$AQ$100,MATCH(FIXED(V$6,0,TRUE),ES_P2c_0!$A$10:$AQ$10,0)+1,FALSE)),"",VLOOKUP($A51,ES_P2c_0!$A$10:$AQ$100,MATCH(FIXED(V$6,0,TRUE),ES_P2c_0!$A$10:$AQ$10,0)+1,FALSE))</f>
        <v/>
      </c>
      <c r="W51" s="232" t="str">
        <f>IF(ISNA(VLOOKUP($A51,ES_P2c_0!$A$10:$AQ$100,MATCH(FIXED(W$6,0,TRUE),ES_P2c_0!$A$10:$AQ$10,0)+1,FALSE)),"",VLOOKUP($A51,ES_P2c_0!$A$10:$AQ$100,MATCH(FIXED(W$6,0,TRUE),ES_P2c_0!$A$10:$AQ$10,0)+1,FALSE))</f>
        <v/>
      </c>
    </row>
    <row r="52" spans="1:23">
      <c r="A52" s="230" t="str">
        <f>lookup!Z11</f>
        <v>Estonia</v>
      </c>
      <c r="B52" s="232" t="str">
        <f>VLOOKUP(A52,lookup!$Z$2:$AA$77,2,FALSE)</f>
        <v>Εσθονία</v>
      </c>
      <c r="C52" s="232" t="str">
        <f>IF(ISNA(VLOOKUP($A52,ES_P2c_0!$A$10:$AQ$100,MATCH(FIXED(C$6,0,TRUE),ES_P2c_0!$A$10:$AQ$10,0)+1,FALSE)),"",VLOOKUP($A52,ES_P2c_0!$A$10:$AQ$100,MATCH(FIXED(C$6,0,TRUE),ES_P2c_0!$A$10:$AQ$10,0)+1,FALSE))</f>
        <v/>
      </c>
      <c r="D52" s="232" t="str">
        <f>IF(ISNA(VLOOKUP($A52,ES_P2c_0!$A$10:$AQ$100,MATCH(FIXED(D$6,0,TRUE),ES_P2c_0!$A$10:$AQ$10,0)+1,FALSE)),"",VLOOKUP($A52,ES_P2c_0!$A$10:$AQ$100,MATCH(FIXED(D$6,0,TRUE),ES_P2c_0!$A$10:$AQ$10,0)+1,FALSE))</f>
        <v/>
      </c>
      <c r="E52" s="232" t="str">
        <f>IF(ISNA(VLOOKUP($A52,ES_P2c_0!$A$10:$AQ$100,MATCH(FIXED(E$6,0,TRUE),ES_P2c_0!$A$10:$AQ$10,0)+1,FALSE)),"",VLOOKUP($A52,ES_P2c_0!$A$10:$AQ$100,MATCH(FIXED(E$6,0,TRUE),ES_P2c_0!$A$10:$AQ$10,0)+1,FALSE))</f>
        <v/>
      </c>
      <c r="F52" s="232" t="str">
        <f>IF(ISNA(VLOOKUP($A52,ES_P2c_0!$A$10:$AQ$100,MATCH(FIXED(F$6,0,TRUE),ES_P2c_0!$A$10:$AQ$10,0)+1,FALSE)),"",VLOOKUP($A52,ES_P2c_0!$A$10:$AQ$100,MATCH(FIXED(F$6,0,TRUE),ES_P2c_0!$A$10:$AQ$10,0)+1,FALSE))</f>
        <v/>
      </c>
      <c r="G52" s="232" t="str">
        <f>IF(ISNA(VLOOKUP($A52,ES_P2c_0!$A$10:$AQ$100,MATCH(FIXED(G$6,0,TRUE),ES_P2c_0!$A$10:$AQ$10,0)+1,FALSE)),"",VLOOKUP($A52,ES_P2c_0!$A$10:$AQ$100,MATCH(FIXED(G$6,0,TRUE),ES_P2c_0!$A$10:$AQ$10,0)+1,FALSE))</f>
        <v/>
      </c>
      <c r="H52" s="232" t="str">
        <f>IF(ISNA(VLOOKUP($A52,ES_P2c_0!$A$10:$AQ$100,MATCH(FIXED(H$6,0,TRUE),ES_P2c_0!$A$10:$AQ$10,0)+1,FALSE)),"",VLOOKUP($A52,ES_P2c_0!$A$10:$AQ$100,MATCH(FIXED(H$6,0,TRUE),ES_P2c_0!$A$10:$AQ$10,0)+1,FALSE))</f>
        <v/>
      </c>
      <c r="I52" s="232" t="str">
        <f>IF(ISNA(VLOOKUP($A52,ES_P2c_0!$A$10:$AQ$100,MATCH(FIXED(I$6,0,TRUE),ES_P2c_0!$A$10:$AQ$10,0)+1,FALSE)),"",VLOOKUP($A52,ES_P2c_0!$A$10:$AQ$100,MATCH(FIXED(I$6,0,TRUE),ES_P2c_0!$A$10:$AQ$10,0)+1,FALSE))</f>
        <v/>
      </c>
      <c r="J52" s="232" t="str">
        <f>IF(ISNA(VLOOKUP($A52,ES_P2c_0!$A$10:$AQ$100,MATCH(FIXED(J$6,0,TRUE),ES_P2c_0!$A$10:$AQ$10,0)+1,FALSE)),"",VLOOKUP($A52,ES_P2c_0!$A$10:$AQ$100,MATCH(FIXED(J$6,0,TRUE),ES_P2c_0!$A$10:$AQ$10,0)+1,FALSE))</f>
        <v/>
      </c>
      <c r="K52" s="232" t="str">
        <f>IF(ISNA(VLOOKUP($A52,ES_P2c_0!$A$10:$AQ$100,MATCH(FIXED(K$6,0,TRUE),ES_P2c_0!$A$10:$AQ$10,0)+1,FALSE)),"",VLOOKUP($A52,ES_P2c_0!$A$10:$AQ$100,MATCH(FIXED(K$6,0,TRUE),ES_P2c_0!$A$10:$AQ$10,0)+1,FALSE))</f>
        <v/>
      </c>
      <c r="L52" s="232" t="str">
        <f>IF(ISNA(VLOOKUP($A52,ES_P2c_0!$A$10:$AQ$100,MATCH(FIXED(L$6,0,TRUE),ES_P2c_0!$A$10:$AQ$10,0)+1,FALSE)),"",VLOOKUP($A52,ES_P2c_0!$A$10:$AQ$100,MATCH(FIXED(L$6,0,TRUE),ES_P2c_0!$A$10:$AQ$10,0)+1,FALSE))</f>
        <v/>
      </c>
      <c r="M52" s="232" t="str">
        <f>IF(ISNA(VLOOKUP($A52,ES_P2c_0!$A$10:$AQ$100,MATCH(FIXED(M$6,0,TRUE),ES_P2c_0!$A$10:$AQ$10,0)+1,FALSE)),"",VLOOKUP($A52,ES_P2c_0!$A$10:$AQ$100,MATCH(FIXED(M$6,0,TRUE),ES_P2c_0!$A$10:$AQ$10,0)+1,FALSE))</f>
        <v/>
      </c>
      <c r="N52" s="232" t="str">
        <f>IF(ISNA(VLOOKUP($A52,ES_P2c_0!$A$10:$AQ$100,MATCH(FIXED(N$6,0,TRUE),ES_P2c_0!$A$10:$AQ$10,0)+1,FALSE)),"",VLOOKUP($A52,ES_P2c_0!$A$10:$AQ$100,MATCH(FIXED(N$6,0,TRUE),ES_P2c_0!$A$10:$AQ$10,0)+1,FALSE))</f>
        <v/>
      </c>
      <c r="O52" s="232" t="str">
        <f>IF(ISNA(VLOOKUP($A52,ES_P2c_0!$A$10:$AQ$100,MATCH(FIXED(O$6,0,TRUE),ES_P2c_0!$A$10:$AQ$10,0)+1,FALSE)),"",VLOOKUP($A52,ES_P2c_0!$A$10:$AQ$100,MATCH(FIXED(O$6,0,TRUE),ES_P2c_0!$A$10:$AQ$10,0)+1,FALSE))</f>
        <v/>
      </c>
      <c r="P52" s="232" t="str">
        <f>IF(ISNA(VLOOKUP($A52,ES_P2c_0!$A$10:$AQ$100,MATCH(FIXED(P$6,0,TRUE),ES_P2c_0!$A$10:$AQ$10,0)+1,FALSE)),"",VLOOKUP($A52,ES_P2c_0!$A$10:$AQ$100,MATCH(FIXED(P$6,0,TRUE),ES_P2c_0!$A$10:$AQ$10,0)+1,FALSE))</f>
        <v/>
      </c>
      <c r="Q52" s="232" t="str">
        <f>IF(ISNA(VLOOKUP($A52,ES_P2c_0!$A$10:$AQ$100,MATCH(FIXED(Q$6,0,TRUE),ES_P2c_0!$A$10:$AQ$10,0)+1,FALSE)),"",VLOOKUP($A52,ES_P2c_0!$A$10:$AQ$100,MATCH(FIXED(Q$6,0,TRUE),ES_P2c_0!$A$10:$AQ$10,0)+1,FALSE))</f>
        <v/>
      </c>
      <c r="R52" s="232" t="str">
        <f>IF(ISNA(VLOOKUP($A52,ES_P2c_0!$A$10:$AQ$100,MATCH(FIXED(R$6,0,TRUE),ES_P2c_0!$A$10:$AQ$10,0)+1,FALSE)),"",VLOOKUP($A52,ES_P2c_0!$A$10:$AQ$100,MATCH(FIXED(R$6,0,TRUE),ES_P2c_0!$A$10:$AQ$10,0)+1,FALSE))</f>
        <v/>
      </c>
      <c r="S52" s="232" t="str">
        <f>IF(ISNA(VLOOKUP($A52,ES_P2c_0!$A$10:$AQ$100,MATCH(FIXED(S$6,0,TRUE),ES_P2c_0!$A$10:$AQ$10,0)+1,FALSE)),"",VLOOKUP($A52,ES_P2c_0!$A$10:$AQ$100,MATCH(FIXED(S$6,0,TRUE),ES_P2c_0!$A$10:$AQ$10,0)+1,FALSE))</f>
        <v/>
      </c>
      <c r="T52" s="232" t="str">
        <f>IF(ISNA(VLOOKUP($A52,ES_P2c_0!$A$10:$AQ$100,MATCH(FIXED(T$6,0,TRUE),ES_P2c_0!$A$10:$AQ$10,0)+1,FALSE)),"",VLOOKUP($A52,ES_P2c_0!$A$10:$AQ$100,MATCH(FIXED(T$6,0,TRUE),ES_P2c_0!$A$10:$AQ$10,0)+1,FALSE))</f>
        <v/>
      </c>
      <c r="U52" s="232" t="str">
        <f>IF(ISNA(VLOOKUP($A52,ES_P2c_0!$A$10:$AQ$100,MATCH(FIXED(U$6,0,TRUE),ES_P2c_0!$A$10:$AQ$10,0)+1,FALSE)),"",VLOOKUP($A52,ES_P2c_0!$A$10:$AQ$100,MATCH(FIXED(U$6,0,TRUE),ES_P2c_0!$A$10:$AQ$10,0)+1,FALSE))</f>
        <v/>
      </c>
      <c r="V52" s="232" t="str">
        <f>IF(ISNA(VLOOKUP($A52,ES_P2c_0!$A$10:$AQ$100,MATCH(FIXED(V$6,0,TRUE),ES_P2c_0!$A$10:$AQ$10,0)+1,FALSE)),"",VLOOKUP($A52,ES_P2c_0!$A$10:$AQ$100,MATCH(FIXED(V$6,0,TRUE),ES_P2c_0!$A$10:$AQ$10,0)+1,FALSE))</f>
        <v/>
      </c>
      <c r="W52" s="232" t="str">
        <f>IF(ISNA(VLOOKUP($A52,ES_P2c_0!$A$10:$AQ$100,MATCH(FIXED(W$6,0,TRUE),ES_P2c_0!$A$10:$AQ$10,0)+1,FALSE)),"",VLOOKUP($A52,ES_P2c_0!$A$10:$AQ$100,MATCH(FIXED(W$6,0,TRUE),ES_P2c_0!$A$10:$AQ$10,0)+1,FALSE))</f>
        <v/>
      </c>
    </row>
    <row r="53" spans="1:23">
      <c r="A53" s="230" t="str">
        <f>lookup!Z12</f>
        <v>Ireland</v>
      </c>
      <c r="B53" s="232" t="str">
        <f>VLOOKUP(A53,lookup!$Z$2:$AA$77,2,FALSE)</f>
        <v>Ιρλανδία</v>
      </c>
      <c r="C53" s="232" t="str">
        <f>IF(ISNA(VLOOKUP($A53,ES_P2c_0!$A$10:$AQ$100,MATCH(FIXED(C$6,0,TRUE),ES_P2c_0!$A$10:$AQ$10,0)+1,FALSE)),"",VLOOKUP($A53,ES_P2c_0!$A$10:$AQ$100,MATCH(FIXED(C$6,0,TRUE),ES_P2c_0!$A$10:$AQ$10,0)+1,FALSE))</f>
        <v/>
      </c>
      <c r="D53" s="232" t="str">
        <f>IF(ISNA(VLOOKUP($A53,ES_P2c_0!$A$10:$AQ$100,MATCH(FIXED(D$6,0,TRUE),ES_P2c_0!$A$10:$AQ$10,0)+1,FALSE)),"",VLOOKUP($A53,ES_P2c_0!$A$10:$AQ$100,MATCH(FIXED(D$6,0,TRUE),ES_P2c_0!$A$10:$AQ$10,0)+1,FALSE))</f>
        <v/>
      </c>
      <c r="E53" s="232" t="str">
        <f>IF(ISNA(VLOOKUP($A53,ES_P2c_0!$A$10:$AQ$100,MATCH(FIXED(E$6,0,TRUE),ES_P2c_0!$A$10:$AQ$10,0)+1,FALSE)),"",VLOOKUP($A53,ES_P2c_0!$A$10:$AQ$100,MATCH(FIXED(E$6,0,TRUE),ES_P2c_0!$A$10:$AQ$10,0)+1,FALSE))</f>
        <v/>
      </c>
      <c r="F53" s="232" t="str">
        <f>IF(ISNA(VLOOKUP($A53,ES_P2c_0!$A$10:$AQ$100,MATCH(FIXED(F$6,0,TRUE),ES_P2c_0!$A$10:$AQ$10,0)+1,FALSE)),"",VLOOKUP($A53,ES_P2c_0!$A$10:$AQ$100,MATCH(FIXED(F$6,0,TRUE),ES_P2c_0!$A$10:$AQ$10,0)+1,FALSE))</f>
        <v/>
      </c>
      <c r="G53" s="232" t="str">
        <f>IF(ISNA(VLOOKUP($A53,ES_P2c_0!$A$10:$AQ$100,MATCH(FIXED(G$6,0,TRUE),ES_P2c_0!$A$10:$AQ$10,0)+1,FALSE)),"",VLOOKUP($A53,ES_P2c_0!$A$10:$AQ$100,MATCH(FIXED(G$6,0,TRUE),ES_P2c_0!$A$10:$AQ$10,0)+1,FALSE))</f>
        <v/>
      </c>
      <c r="H53" s="232" t="str">
        <f>IF(ISNA(VLOOKUP($A53,ES_P2c_0!$A$10:$AQ$100,MATCH(FIXED(H$6,0,TRUE),ES_P2c_0!$A$10:$AQ$10,0)+1,FALSE)),"",VLOOKUP($A53,ES_P2c_0!$A$10:$AQ$100,MATCH(FIXED(H$6,0,TRUE),ES_P2c_0!$A$10:$AQ$10,0)+1,FALSE))</f>
        <v>p</v>
      </c>
      <c r="I53" s="232" t="str">
        <f>IF(ISNA(VLOOKUP($A53,ES_P2c_0!$A$10:$AQ$100,MATCH(FIXED(I$6,0,TRUE),ES_P2c_0!$A$10:$AQ$10,0)+1,FALSE)),"",VLOOKUP($A53,ES_P2c_0!$A$10:$AQ$100,MATCH(FIXED(I$6,0,TRUE),ES_P2c_0!$A$10:$AQ$10,0)+1,FALSE))</f>
        <v>p</v>
      </c>
      <c r="J53" s="232" t="str">
        <f>IF(ISNA(VLOOKUP($A53,ES_P2c_0!$A$10:$AQ$100,MATCH(FIXED(J$6,0,TRUE),ES_P2c_0!$A$10:$AQ$10,0)+1,FALSE)),"",VLOOKUP($A53,ES_P2c_0!$A$10:$AQ$100,MATCH(FIXED(J$6,0,TRUE),ES_P2c_0!$A$10:$AQ$10,0)+1,FALSE))</f>
        <v>p</v>
      </c>
      <c r="K53" s="232" t="str">
        <f>IF(ISNA(VLOOKUP($A53,ES_P2c_0!$A$10:$AQ$100,MATCH(FIXED(K$6,0,TRUE),ES_P2c_0!$A$10:$AQ$10,0)+1,FALSE)),"",VLOOKUP($A53,ES_P2c_0!$A$10:$AQ$100,MATCH(FIXED(K$6,0,TRUE),ES_P2c_0!$A$10:$AQ$10,0)+1,FALSE))</f>
        <v>p</v>
      </c>
      <c r="L53" s="232" t="str">
        <f>IF(ISNA(VLOOKUP($A53,ES_P2c_0!$A$10:$AQ$100,MATCH(FIXED(L$6,0,TRUE),ES_P2c_0!$A$10:$AQ$10,0)+1,FALSE)),"",VLOOKUP($A53,ES_P2c_0!$A$10:$AQ$100,MATCH(FIXED(L$6,0,TRUE),ES_P2c_0!$A$10:$AQ$10,0)+1,FALSE))</f>
        <v>p</v>
      </c>
      <c r="M53" s="232" t="str">
        <f>IF(ISNA(VLOOKUP($A53,ES_P2c_0!$A$10:$AQ$100,MATCH(FIXED(M$6,0,TRUE),ES_P2c_0!$A$10:$AQ$10,0)+1,FALSE)),"",VLOOKUP($A53,ES_P2c_0!$A$10:$AQ$100,MATCH(FIXED(M$6,0,TRUE),ES_P2c_0!$A$10:$AQ$10,0)+1,FALSE))</f>
        <v>p</v>
      </c>
      <c r="N53" s="232" t="str">
        <f>IF(ISNA(VLOOKUP($A53,ES_P2c_0!$A$10:$AQ$100,MATCH(FIXED(N$6,0,TRUE),ES_P2c_0!$A$10:$AQ$10,0)+1,FALSE)),"",VLOOKUP($A53,ES_P2c_0!$A$10:$AQ$100,MATCH(FIXED(N$6,0,TRUE),ES_P2c_0!$A$10:$AQ$10,0)+1,FALSE))</f>
        <v>p</v>
      </c>
      <c r="O53" s="232" t="str">
        <f>IF(ISNA(VLOOKUP($A53,ES_P2c_0!$A$10:$AQ$100,MATCH(FIXED(O$6,0,TRUE),ES_P2c_0!$A$10:$AQ$10,0)+1,FALSE)),"",VLOOKUP($A53,ES_P2c_0!$A$10:$AQ$100,MATCH(FIXED(O$6,0,TRUE),ES_P2c_0!$A$10:$AQ$10,0)+1,FALSE))</f>
        <v>p</v>
      </c>
      <c r="P53" s="232" t="str">
        <f>IF(ISNA(VLOOKUP($A53,ES_P2c_0!$A$10:$AQ$100,MATCH(FIXED(P$6,0,TRUE),ES_P2c_0!$A$10:$AQ$10,0)+1,FALSE)),"",VLOOKUP($A53,ES_P2c_0!$A$10:$AQ$100,MATCH(FIXED(P$6,0,TRUE),ES_P2c_0!$A$10:$AQ$10,0)+1,FALSE))</f>
        <v>p</v>
      </c>
      <c r="Q53" s="232" t="str">
        <f>IF(ISNA(VLOOKUP($A53,ES_P2c_0!$A$10:$AQ$100,MATCH(FIXED(Q$6,0,TRUE),ES_P2c_0!$A$10:$AQ$10,0)+1,FALSE)),"",VLOOKUP($A53,ES_P2c_0!$A$10:$AQ$100,MATCH(FIXED(Q$6,0,TRUE),ES_P2c_0!$A$10:$AQ$10,0)+1,FALSE))</f>
        <v>p</v>
      </c>
      <c r="R53" s="232" t="str">
        <f>IF(ISNA(VLOOKUP($A53,ES_P2c_0!$A$10:$AQ$100,MATCH(FIXED(R$6,0,TRUE),ES_P2c_0!$A$10:$AQ$10,0)+1,FALSE)),"",VLOOKUP($A53,ES_P2c_0!$A$10:$AQ$100,MATCH(FIXED(R$6,0,TRUE),ES_P2c_0!$A$10:$AQ$10,0)+1,FALSE))</f>
        <v>p</v>
      </c>
      <c r="S53" s="232" t="str">
        <f>IF(ISNA(VLOOKUP($A53,ES_P2c_0!$A$10:$AQ$100,MATCH(FIXED(S$6,0,TRUE),ES_P2c_0!$A$10:$AQ$10,0)+1,FALSE)),"",VLOOKUP($A53,ES_P2c_0!$A$10:$AQ$100,MATCH(FIXED(S$6,0,TRUE),ES_P2c_0!$A$10:$AQ$10,0)+1,FALSE))</f>
        <v>p</v>
      </c>
      <c r="T53" s="232" t="str">
        <f>IF(ISNA(VLOOKUP($A53,ES_P2c_0!$A$10:$AQ$100,MATCH(FIXED(T$6,0,TRUE),ES_P2c_0!$A$10:$AQ$10,0)+1,FALSE)),"",VLOOKUP($A53,ES_P2c_0!$A$10:$AQ$100,MATCH(FIXED(T$6,0,TRUE),ES_P2c_0!$A$10:$AQ$10,0)+1,FALSE))</f>
        <v>p</v>
      </c>
      <c r="U53" s="232" t="str">
        <f>IF(ISNA(VLOOKUP($A53,ES_P2c_0!$A$10:$AQ$100,MATCH(FIXED(U$6,0,TRUE),ES_P2c_0!$A$10:$AQ$10,0)+1,FALSE)),"",VLOOKUP($A53,ES_P2c_0!$A$10:$AQ$100,MATCH(FIXED(U$6,0,TRUE),ES_P2c_0!$A$10:$AQ$10,0)+1,FALSE))</f>
        <v>p</v>
      </c>
      <c r="V53" s="232" t="str">
        <f>IF(ISNA(VLOOKUP($A53,ES_P2c_0!$A$10:$AQ$100,MATCH(FIXED(V$6,0,TRUE),ES_P2c_0!$A$10:$AQ$10,0)+1,FALSE)),"",VLOOKUP($A53,ES_P2c_0!$A$10:$AQ$100,MATCH(FIXED(V$6,0,TRUE),ES_P2c_0!$A$10:$AQ$10,0)+1,FALSE))</f>
        <v/>
      </c>
      <c r="W53" s="232" t="str">
        <f>IF(ISNA(VLOOKUP($A53,ES_P2c_0!$A$10:$AQ$100,MATCH(FIXED(W$6,0,TRUE),ES_P2c_0!$A$10:$AQ$10,0)+1,FALSE)),"",VLOOKUP($A53,ES_P2c_0!$A$10:$AQ$100,MATCH(FIXED(W$6,0,TRUE),ES_P2c_0!$A$10:$AQ$10,0)+1,FALSE))</f>
        <v/>
      </c>
    </row>
    <row r="54" spans="1:23">
      <c r="A54" s="230" t="str">
        <f>lookup!Z13</f>
        <v>Greece</v>
      </c>
      <c r="B54" s="232" t="str">
        <f>VLOOKUP(A54,lookup!$Z$2:$AA$77,2,FALSE)</f>
        <v>Ελλάδα</v>
      </c>
      <c r="C54" s="232" t="str">
        <f>IF(ISNA(VLOOKUP($A54,ES_P2c_0!$A$10:$AQ$100,MATCH(FIXED(C$6,0,TRUE),ES_P2c_0!$A$10:$AQ$10,0)+1,FALSE)),"",VLOOKUP($A54,ES_P2c_0!$A$10:$AQ$100,MATCH(FIXED(C$6,0,TRUE),ES_P2c_0!$A$10:$AQ$10,0)+1,FALSE))</f>
        <v/>
      </c>
      <c r="D54" s="232" t="str">
        <f>IF(ISNA(VLOOKUP($A54,ES_P2c_0!$A$10:$AQ$100,MATCH(FIXED(D$6,0,TRUE),ES_P2c_0!$A$10:$AQ$10,0)+1,FALSE)),"",VLOOKUP($A54,ES_P2c_0!$A$10:$AQ$100,MATCH(FIXED(D$6,0,TRUE),ES_P2c_0!$A$10:$AQ$10,0)+1,FALSE))</f>
        <v/>
      </c>
      <c r="E54" s="232" t="str">
        <f>IF(ISNA(VLOOKUP($A54,ES_P2c_0!$A$10:$AQ$100,MATCH(FIXED(E$6,0,TRUE),ES_P2c_0!$A$10:$AQ$10,0)+1,FALSE)),"",VLOOKUP($A54,ES_P2c_0!$A$10:$AQ$100,MATCH(FIXED(E$6,0,TRUE),ES_P2c_0!$A$10:$AQ$10,0)+1,FALSE))</f>
        <v/>
      </c>
      <c r="F54" s="232" t="str">
        <f>IF(ISNA(VLOOKUP($A54,ES_P2c_0!$A$10:$AQ$100,MATCH(FIXED(F$6,0,TRUE),ES_P2c_0!$A$10:$AQ$10,0)+1,FALSE)),"",VLOOKUP($A54,ES_P2c_0!$A$10:$AQ$100,MATCH(FIXED(F$6,0,TRUE),ES_P2c_0!$A$10:$AQ$10,0)+1,FALSE))</f>
        <v/>
      </c>
      <c r="G54" s="232" t="str">
        <f>IF(ISNA(VLOOKUP($A54,ES_P2c_0!$A$10:$AQ$100,MATCH(FIXED(G$6,0,TRUE),ES_P2c_0!$A$10:$AQ$10,0)+1,FALSE)),"",VLOOKUP($A54,ES_P2c_0!$A$10:$AQ$100,MATCH(FIXED(G$6,0,TRUE),ES_P2c_0!$A$10:$AQ$10,0)+1,FALSE))</f>
        <v/>
      </c>
      <c r="H54" s="232" t="str">
        <f>IF(ISNA(VLOOKUP($A54,ES_P2c_0!$A$10:$AQ$100,MATCH(FIXED(H$6,0,TRUE),ES_P2c_0!$A$10:$AQ$10,0)+1,FALSE)),"",VLOOKUP($A54,ES_P2c_0!$A$10:$AQ$100,MATCH(FIXED(H$6,0,TRUE),ES_P2c_0!$A$10:$AQ$10,0)+1,FALSE))</f>
        <v/>
      </c>
      <c r="I54" s="232" t="str">
        <f>IF(ISNA(VLOOKUP($A54,ES_P2c_0!$A$10:$AQ$100,MATCH(FIXED(I$6,0,TRUE),ES_P2c_0!$A$10:$AQ$10,0)+1,FALSE)),"",VLOOKUP($A54,ES_P2c_0!$A$10:$AQ$100,MATCH(FIXED(I$6,0,TRUE),ES_P2c_0!$A$10:$AQ$10,0)+1,FALSE))</f>
        <v/>
      </c>
      <c r="J54" s="232" t="str">
        <f>IF(ISNA(VLOOKUP($A54,ES_P2c_0!$A$10:$AQ$100,MATCH(FIXED(J$6,0,TRUE),ES_P2c_0!$A$10:$AQ$10,0)+1,FALSE)),"",VLOOKUP($A54,ES_P2c_0!$A$10:$AQ$100,MATCH(FIXED(J$6,0,TRUE),ES_P2c_0!$A$10:$AQ$10,0)+1,FALSE))</f>
        <v/>
      </c>
      <c r="K54" s="232" t="str">
        <f>IF(ISNA(VLOOKUP($A54,ES_P2c_0!$A$10:$AQ$100,MATCH(FIXED(K$6,0,TRUE),ES_P2c_0!$A$10:$AQ$10,0)+1,FALSE)),"",VLOOKUP($A54,ES_P2c_0!$A$10:$AQ$100,MATCH(FIXED(K$6,0,TRUE),ES_P2c_0!$A$10:$AQ$10,0)+1,FALSE))</f>
        <v/>
      </c>
      <c r="L54" s="232" t="str">
        <f>IF(ISNA(VLOOKUP($A54,ES_P2c_0!$A$10:$AQ$100,MATCH(FIXED(L$6,0,TRUE),ES_P2c_0!$A$10:$AQ$10,0)+1,FALSE)),"",VLOOKUP($A54,ES_P2c_0!$A$10:$AQ$100,MATCH(FIXED(L$6,0,TRUE),ES_P2c_0!$A$10:$AQ$10,0)+1,FALSE))</f>
        <v/>
      </c>
      <c r="M54" s="232" t="str">
        <f>IF(ISNA(VLOOKUP($A54,ES_P2c_0!$A$10:$AQ$100,MATCH(FIXED(M$6,0,TRUE),ES_P2c_0!$A$10:$AQ$10,0)+1,FALSE)),"",VLOOKUP($A54,ES_P2c_0!$A$10:$AQ$100,MATCH(FIXED(M$6,0,TRUE),ES_P2c_0!$A$10:$AQ$10,0)+1,FALSE))</f>
        <v>b</v>
      </c>
      <c r="N54" s="232" t="str">
        <f>IF(ISNA(VLOOKUP($A54,ES_P2c_0!$A$10:$AQ$100,MATCH(FIXED(N$6,0,TRUE),ES_P2c_0!$A$10:$AQ$10,0)+1,FALSE)),"",VLOOKUP($A54,ES_P2c_0!$A$10:$AQ$100,MATCH(FIXED(N$6,0,TRUE),ES_P2c_0!$A$10:$AQ$10,0)+1,FALSE))</f>
        <v/>
      </c>
      <c r="O54" s="232" t="str">
        <f>IF(ISNA(VLOOKUP($A54,ES_P2c_0!$A$10:$AQ$100,MATCH(FIXED(O$6,0,TRUE),ES_P2c_0!$A$10:$AQ$10,0)+1,FALSE)),"",VLOOKUP($A54,ES_P2c_0!$A$10:$AQ$100,MATCH(FIXED(O$6,0,TRUE),ES_P2c_0!$A$10:$AQ$10,0)+1,FALSE))</f>
        <v/>
      </c>
      <c r="P54" s="232" t="str">
        <f>IF(ISNA(VLOOKUP($A54,ES_P2c_0!$A$10:$AQ$100,MATCH(FIXED(P$6,0,TRUE),ES_P2c_0!$A$10:$AQ$10,0)+1,FALSE)),"",VLOOKUP($A54,ES_P2c_0!$A$10:$AQ$100,MATCH(FIXED(P$6,0,TRUE),ES_P2c_0!$A$10:$AQ$10,0)+1,FALSE))</f>
        <v>p</v>
      </c>
      <c r="Q54" s="232" t="str">
        <f>IF(ISNA(VLOOKUP($A54,ES_P2c_0!$A$10:$AQ$100,MATCH(FIXED(Q$6,0,TRUE),ES_P2c_0!$A$10:$AQ$10,0)+1,FALSE)),"",VLOOKUP($A54,ES_P2c_0!$A$10:$AQ$100,MATCH(FIXED(Q$6,0,TRUE),ES_P2c_0!$A$10:$AQ$10,0)+1,FALSE))</f>
        <v>p</v>
      </c>
      <c r="R54" s="232" t="str">
        <f>IF(ISNA(VLOOKUP($A54,ES_P2c_0!$A$10:$AQ$100,MATCH(FIXED(R$6,0,TRUE),ES_P2c_0!$A$10:$AQ$10,0)+1,FALSE)),"",VLOOKUP($A54,ES_P2c_0!$A$10:$AQ$100,MATCH(FIXED(R$6,0,TRUE),ES_P2c_0!$A$10:$AQ$10,0)+1,FALSE))</f>
        <v>p</v>
      </c>
      <c r="S54" s="232" t="str">
        <f>IF(ISNA(VLOOKUP($A54,ES_P2c_0!$A$10:$AQ$100,MATCH(FIXED(S$6,0,TRUE),ES_P2c_0!$A$10:$AQ$10,0)+1,FALSE)),"",VLOOKUP($A54,ES_P2c_0!$A$10:$AQ$100,MATCH(FIXED(S$6,0,TRUE),ES_P2c_0!$A$10:$AQ$10,0)+1,FALSE))</f>
        <v>p</v>
      </c>
      <c r="T54" s="232" t="str">
        <f>IF(ISNA(VLOOKUP($A54,ES_P2c_0!$A$10:$AQ$100,MATCH(FIXED(T$6,0,TRUE),ES_P2c_0!$A$10:$AQ$10,0)+1,FALSE)),"",VLOOKUP($A54,ES_P2c_0!$A$10:$AQ$100,MATCH(FIXED(T$6,0,TRUE),ES_P2c_0!$A$10:$AQ$10,0)+1,FALSE))</f>
        <v>p</v>
      </c>
      <c r="U54" s="232" t="str">
        <f>IF(ISNA(VLOOKUP($A54,ES_P2c_0!$A$10:$AQ$100,MATCH(FIXED(U$6,0,TRUE),ES_P2c_0!$A$10:$AQ$10,0)+1,FALSE)),"",VLOOKUP($A54,ES_P2c_0!$A$10:$AQ$100,MATCH(FIXED(U$6,0,TRUE),ES_P2c_0!$A$10:$AQ$10,0)+1,FALSE))</f>
        <v/>
      </c>
      <c r="V54" s="232" t="str">
        <f>IF(ISNA(VLOOKUP($A54,ES_P2c_0!$A$10:$AQ$100,MATCH(FIXED(V$6,0,TRUE),ES_P2c_0!$A$10:$AQ$10,0)+1,FALSE)),"",VLOOKUP($A54,ES_P2c_0!$A$10:$AQ$100,MATCH(FIXED(V$6,0,TRUE),ES_P2c_0!$A$10:$AQ$10,0)+1,FALSE))</f>
        <v/>
      </c>
      <c r="W54" s="232" t="str">
        <f>IF(ISNA(VLOOKUP($A54,ES_P2c_0!$A$10:$AQ$100,MATCH(FIXED(W$6,0,TRUE),ES_P2c_0!$A$10:$AQ$10,0)+1,FALSE)),"",VLOOKUP($A54,ES_P2c_0!$A$10:$AQ$100,MATCH(FIXED(W$6,0,TRUE),ES_P2c_0!$A$10:$AQ$10,0)+1,FALSE))</f>
        <v/>
      </c>
    </row>
    <row r="55" spans="1:23">
      <c r="A55" s="230" t="str">
        <f>lookup!Z14</f>
        <v>Spain</v>
      </c>
      <c r="B55" s="232" t="str">
        <f>VLOOKUP(A55,lookup!$Z$2:$AA$77,2,FALSE)</f>
        <v>Ισπανία</v>
      </c>
      <c r="C55" s="232" t="str">
        <f>IF(ISNA(VLOOKUP($A55,ES_P2c_0!$A$10:$AQ$100,MATCH(FIXED(C$6,0,TRUE),ES_P2c_0!$A$10:$AQ$10,0)+1,FALSE)),"",VLOOKUP($A55,ES_P2c_0!$A$10:$AQ$100,MATCH(FIXED(C$6,0,TRUE),ES_P2c_0!$A$10:$AQ$10,0)+1,FALSE))</f>
        <v/>
      </c>
      <c r="D55" s="232" t="str">
        <f>IF(ISNA(VLOOKUP($A55,ES_P2c_0!$A$10:$AQ$100,MATCH(FIXED(D$6,0,TRUE),ES_P2c_0!$A$10:$AQ$10,0)+1,FALSE)),"",VLOOKUP($A55,ES_P2c_0!$A$10:$AQ$100,MATCH(FIXED(D$6,0,TRUE),ES_P2c_0!$A$10:$AQ$10,0)+1,FALSE))</f>
        <v/>
      </c>
      <c r="E55" s="232" t="str">
        <f>IF(ISNA(VLOOKUP($A55,ES_P2c_0!$A$10:$AQ$100,MATCH(FIXED(E$6,0,TRUE),ES_P2c_0!$A$10:$AQ$10,0)+1,FALSE)),"",VLOOKUP($A55,ES_P2c_0!$A$10:$AQ$100,MATCH(FIXED(E$6,0,TRUE),ES_P2c_0!$A$10:$AQ$10,0)+1,FALSE))</f>
        <v/>
      </c>
      <c r="F55" s="232" t="str">
        <f>IF(ISNA(VLOOKUP($A55,ES_P2c_0!$A$10:$AQ$100,MATCH(FIXED(F$6,0,TRUE),ES_P2c_0!$A$10:$AQ$10,0)+1,FALSE)),"",VLOOKUP($A55,ES_P2c_0!$A$10:$AQ$100,MATCH(FIXED(F$6,0,TRUE),ES_P2c_0!$A$10:$AQ$10,0)+1,FALSE))</f>
        <v/>
      </c>
      <c r="G55" s="232" t="str">
        <f>IF(ISNA(VLOOKUP($A55,ES_P2c_0!$A$10:$AQ$100,MATCH(FIXED(G$6,0,TRUE),ES_P2c_0!$A$10:$AQ$10,0)+1,FALSE)),"",VLOOKUP($A55,ES_P2c_0!$A$10:$AQ$100,MATCH(FIXED(G$6,0,TRUE),ES_P2c_0!$A$10:$AQ$10,0)+1,FALSE))</f>
        <v/>
      </c>
      <c r="H55" s="232" t="str">
        <f>IF(ISNA(VLOOKUP($A55,ES_P2c_0!$A$10:$AQ$100,MATCH(FIXED(H$6,0,TRUE),ES_P2c_0!$A$10:$AQ$10,0)+1,FALSE)),"",VLOOKUP($A55,ES_P2c_0!$A$10:$AQ$100,MATCH(FIXED(H$6,0,TRUE),ES_P2c_0!$A$10:$AQ$10,0)+1,FALSE))</f>
        <v/>
      </c>
      <c r="I55" s="232" t="str">
        <f>IF(ISNA(VLOOKUP($A55,ES_P2c_0!$A$10:$AQ$100,MATCH(FIXED(I$6,0,TRUE),ES_P2c_0!$A$10:$AQ$10,0)+1,FALSE)),"",VLOOKUP($A55,ES_P2c_0!$A$10:$AQ$100,MATCH(FIXED(I$6,0,TRUE),ES_P2c_0!$A$10:$AQ$10,0)+1,FALSE))</f>
        <v/>
      </c>
      <c r="J55" s="232" t="str">
        <f>IF(ISNA(VLOOKUP($A55,ES_P2c_0!$A$10:$AQ$100,MATCH(FIXED(J$6,0,TRUE),ES_P2c_0!$A$10:$AQ$10,0)+1,FALSE)),"",VLOOKUP($A55,ES_P2c_0!$A$10:$AQ$100,MATCH(FIXED(J$6,0,TRUE),ES_P2c_0!$A$10:$AQ$10,0)+1,FALSE))</f>
        <v/>
      </c>
      <c r="K55" s="232" t="str">
        <f>IF(ISNA(VLOOKUP($A55,ES_P2c_0!$A$10:$AQ$100,MATCH(FIXED(K$6,0,TRUE),ES_P2c_0!$A$10:$AQ$10,0)+1,FALSE)),"",VLOOKUP($A55,ES_P2c_0!$A$10:$AQ$100,MATCH(FIXED(K$6,0,TRUE),ES_P2c_0!$A$10:$AQ$10,0)+1,FALSE))</f>
        <v/>
      </c>
      <c r="L55" s="232" t="str">
        <f>IF(ISNA(VLOOKUP($A55,ES_P2c_0!$A$10:$AQ$100,MATCH(FIXED(L$6,0,TRUE),ES_P2c_0!$A$10:$AQ$10,0)+1,FALSE)),"",VLOOKUP($A55,ES_P2c_0!$A$10:$AQ$100,MATCH(FIXED(L$6,0,TRUE),ES_P2c_0!$A$10:$AQ$10,0)+1,FALSE))</f>
        <v/>
      </c>
      <c r="M55" s="232" t="str">
        <f>IF(ISNA(VLOOKUP($A55,ES_P2c_0!$A$10:$AQ$100,MATCH(FIXED(M$6,0,TRUE),ES_P2c_0!$A$10:$AQ$10,0)+1,FALSE)),"",VLOOKUP($A55,ES_P2c_0!$A$10:$AQ$100,MATCH(FIXED(M$6,0,TRUE),ES_P2c_0!$A$10:$AQ$10,0)+1,FALSE))</f>
        <v/>
      </c>
      <c r="N55" s="232" t="str">
        <f>IF(ISNA(VLOOKUP($A55,ES_P2c_0!$A$10:$AQ$100,MATCH(FIXED(N$6,0,TRUE),ES_P2c_0!$A$10:$AQ$10,0)+1,FALSE)),"",VLOOKUP($A55,ES_P2c_0!$A$10:$AQ$100,MATCH(FIXED(N$6,0,TRUE),ES_P2c_0!$A$10:$AQ$10,0)+1,FALSE))</f>
        <v/>
      </c>
      <c r="O55" s="232" t="str">
        <f>IF(ISNA(VLOOKUP($A55,ES_P2c_0!$A$10:$AQ$100,MATCH(FIXED(O$6,0,TRUE),ES_P2c_0!$A$10:$AQ$10,0)+1,FALSE)),"",VLOOKUP($A55,ES_P2c_0!$A$10:$AQ$100,MATCH(FIXED(O$6,0,TRUE),ES_P2c_0!$A$10:$AQ$10,0)+1,FALSE))</f>
        <v/>
      </c>
      <c r="P55" s="232" t="str">
        <f>IF(ISNA(VLOOKUP($A55,ES_P2c_0!$A$10:$AQ$100,MATCH(FIXED(P$6,0,TRUE),ES_P2c_0!$A$10:$AQ$10,0)+1,FALSE)),"",VLOOKUP($A55,ES_P2c_0!$A$10:$AQ$100,MATCH(FIXED(P$6,0,TRUE),ES_P2c_0!$A$10:$AQ$10,0)+1,FALSE))</f>
        <v/>
      </c>
      <c r="Q55" s="232" t="str">
        <f>IF(ISNA(VLOOKUP($A55,ES_P2c_0!$A$10:$AQ$100,MATCH(FIXED(Q$6,0,TRUE),ES_P2c_0!$A$10:$AQ$10,0)+1,FALSE)),"",VLOOKUP($A55,ES_P2c_0!$A$10:$AQ$100,MATCH(FIXED(Q$6,0,TRUE),ES_P2c_0!$A$10:$AQ$10,0)+1,FALSE))</f>
        <v/>
      </c>
      <c r="R55" s="232" t="str">
        <f>IF(ISNA(VLOOKUP($A55,ES_P2c_0!$A$10:$AQ$100,MATCH(FIXED(R$6,0,TRUE),ES_P2c_0!$A$10:$AQ$10,0)+1,FALSE)),"",VLOOKUP($A55,ES_P2c_0!$A$10:$AQ$100,MATCH(FIXED(R$6,0,TRUE),ES_P2c_0!$A$10:$AQ$10,0)+1,FALSE))</f>
        <v/>
      </c>
      <c r="S55" s="232" t="str">
        <f>IF(ISNA(VLOOKUP($A55,ES_P2c_0!$A$10:$AQ$100,MATCH(FIXED(S$6,0,TRUE),ES_P2c_0!$A$10:$AQ$10,0)+1,FALSE)),"",VLOOKUP($A55,ES_P2c_0!$A$10:$AQ$100,MATCH(FIXED(S$6,0,TRUE),ES_P2c_0!$A$10:$AQ$10,0)+1,FALSE))</f>
        <v/>
      </c>
      <c r="T55" s="232" t="str">
        <f>IF(ISNA(VLOOKUP($A55,ES_P2c_0!$A$10:$AQ$100,MATCH(FIXED(T$6,0,TRUE),ES_P2c_0!$A$10:$AQ$10,0)+1,FALSE)),"",VLOOKUP($A55,ES_P2c_0!$A$10:$AQ$100,MATCH(FIXED(T$6,0,TRUE),ES_P2c_0!$A$10:$AQ$10,0)+1,FALSE))</f>
        <v/>
      </c>
      <c r="U55" s="232" t="str">
        <f>IF(ISNA(VLOOKUP($A55,ES_P2c_0!$A$10:$AQ$100,MATCH(FIXED(U$6,0,TRUE),ES_P2c_0!$A$10:$AQ$10,0)+1,FALSE)),"",VLOOKUP($A55,ES_P2c_0!$A$10:$AQ$100,MATCH(FIXED(U$6,0,TRUE),ES_P2c_0!$A$10:$AQ$10,0)+1,FALSE))</f>
        <v/>
      </c>
      <c r="V55" s="232" t="str">
        <f>IF(ISNA(VLOOKUP($A55,ES_P2c_0!$A$10:$AQ$100,MATCH(FIXED(V$6,0,TRUE),ES_P2c_0!$A$10:$AQ$10,0)+1,FALSE)),"",VLOOKUP($A55,ES_P2c_0!$A$10:$AQ$100,MATCH(FIXED(V$6,0,TRUE),ES_P2c_0!$A$10:$AQ$10,0)+1,FALSE))</f>
        <v/>
      </c>
      <c r="W55" s="232" t="str">
        <f>IF(ISNA(VLOOKUP($A55,ES_P2c_0!$A$10:$AQ$100,MATCH(FIXED(W$6,0,TRUE),ES_P2c_0!$A$10:$AQ$10,0)+1,FALSE)),"",VLOOKUP($A55,ES_P2c_0!$A$10:$AQ$100,MATCH(FIXED(W$6,0,TRUE),ES_P2c_0!$A$10:$AQ$10,0)+1,FALSE))</f>
        <v/>
      </c>
    </row>
    <row r="56" spans="1:23">
      <c r="A56" s="230" t="str">
        <f>lookup!Z15</f>
        <v>France</v>
      </c>
      <c r="B56" s="232" t="str">
        <f>VLOOKUP(A56,lookup!$Z$2:$AA$77,2,FALSE)</f>
        <v>Γαλλία</v>
      </c>
      <c r="C56" s="232" t="str">
        <f>IF(ISNA(VLOOKUP($A56,ES_P2c_0!$A$10:$AQ$100,MATCH(FIXED(C$6,0,TRUE),ES_P2c_0!$A$10:$AQ$10,0)+1,FALSE)),"",VLOOKUP($A56,ES_P2c_0!$A$10:$AQ$100,MATCH(FIXED(C$6,0,TRUE),ES_P2c_0!$A$10:$AQ$10,0)+1,FALSE))</f>
        <v/>
      </c>
      <c r="D56" s="232" t="str">
        <f>IF(ISNA(VLOOKUP($A56,ES_P2c_0!$A$10:$AQ$100,MATCH(FIXED(D$6,0,TRUE),ES_P2c_0!$A$10:$AQ$10,0)+1,FALSE)),"",VLOOKUP($A56,ES_P2c_0!$A$10:$AQ$100,MATCH(FIXED(D$6,0,TRUE),ES_P2c_0!$A$10:$AQ$10,0)+1,FALSE))</f>
        <v/>
      </c>
      <c r="E56" s="232" t="str">
        <f>IF(ISNA(VLOOKUP($A56,ES_P2c_0!$A$10:$AQ$100,MATCH(FIXED(E$6,0,TRUE),ES_P2c_0!$A$10:$AQ$10,0)+1,FALSE)),"",VLOOKUP($A56,ES_P2c_0!$A$10:$AQ$100,MATCH(FIXED(E$6,0,TRUE),ES_P2c_0!$A$10:$AQ$10,0)+1,FALSE))</f>
        <v/>
      </c>
      <c r="F56" s="232" t="str">
        <f>IF(ISNA(VLOOKUP($A56,ES_P2c_0!$A$10:$AQ$100,MATCH(FIXED(F$6,0,TRUE),ES_P2c_0!$A$10:$AQ$10,0)+1,FALSE)),"",VLOOKUP($A56,ES_P2c_0!$A$10:$AQ$100,MATCH(FIXED(F$6,0,TRUE),ES_P2c_0!$A$10:$AQ$10,0)+1,FALSE))</f>
        <v/>
      </c>
      <c r="G56" s="232" t="str">
        <f>IF(ISNA(VLOOKUP($A56,ES_P2c_0!$A$10:$AQ$100,MATCH(FIXED(G$6,0,TRUE),ES_P2c_0!$A$10:$AQ$10,0)+1,FALSE)),"",VLOOKUP($A56,ES_P2c_0!$A$10:$AQ$100,MATCH(FIXED(G$6,0,TRUE),ES_P2c_0!$A$10:$AQ$10,0)+1,FALSE))</f>
        <v/>
      </c>
      <c r="H56" s="232" t="str">
        <f>IF(ISNA(VLOOKUP($A56,ES_P2c_0!$A$10:$AQ$100,MATCH(FIXED(H$6,0,TRUE),ES_P2c_0!$A$10:$AQ$10,0)+1,FALSE)),"",VLOOKUP($A56,ES_P2c_0!$A$10:$AQ$100,MATCH(FIXED(H$6,0,TRUE),ES_P2c_0!$A$10:$AQ$10,0)+1,FALSE))</f>
        <v/>
      </c>
      <c r="I56" s="232" t="str">
        <f>IF(ISNA(VLOOKUP($A56,ES_P2c_0!$A$10:$AQ$100,MATCH(FIXED(I$6,0,TRUE),ES_P2c_0!$A$10:$AQ$10,0)+1,FALSE)),"",VLOOKUP($A56,ES_P2c_0!$A$10:$AQ$100,MATCH(FIXED(I$6,0,TRUE),ES_P2c_0!$A$10:$AQ$10,0)+1,FALSE))</f>
        <v/>
      </c>
      <c r="J56" s="232" t="str">
        <f>IF(ISNA(VLOOKUP($A56,ES_P2c_0!$A$10:$AQ$100,MATCH(FIXED(J$6,0,TRUE),ES_P2c_0!$A$10:$AQ$10,0)+1,FALSE)),"",VLOOKUP($A56,ES_P2c_0!$A$10:$AQ$100,MATCH(FIXED(J$6,0,TRUE),ES_P2c_0!$A$10:$AQ$10,0)+1,FALSE))</f>
        <v/>
      </c>
      <c r="K56" s="232" t="str">
        <f>IF(ISNA(VLOOKUP($A56,ES_P2c_0!$A$10:$AQ$100,MATCH(FIXED(K$6,0,TRUE),ES_P2c_0!$A$10:$AQ$10,0)+1,FALSE)),"",VLOOKUP($A56,ES_P2c_0!$A$10:$AQ$100,MATCH(FIXED(K$6,0,TRUE),ES_P2c_0!$A$10:$AQ$10,0)+1,FALSE))</f>
        <v/>
      </c>
      <c r="L56" s="232" t="str">
        <f>IF(ISNA(VLOOKUP($A56,ES_P2c_0!$A$10:$AQ$100,MATCH(FIXED(L$6,0,TRUE),ES_P2c_0!$A$10:$AQ$10,0)+1,FALSE)),"",VLOOKUP($A56,ES_P2c_0!$A$10:$AQ$100,MATCH(FIXED(L$6,0,TRUE),ES_P2c_0!$A$10:$AQ$10,0)+1,FALSE))</f>
        <v/>
      </c>
      <c r="M56" s="232" t="str">
        <f>IF(ISNA(VLOOKUP($A56,ES_P2c_0!$A$10:$AQ$100,MATCH(FIXED(M$6,0,TRUE),ES_P2c_0!$A$10:$AQ$10,0)+1,FALSE)),"",VLOOKUP($A56,ES_P2c_0!$A$10:$AQ$100,MATCH(FIXED(M$6,0,TRUE),ES_P2c_0!$A$10:$AQ$10,0)+1,FALSE))</f>
        <v/>
      </c>
      <c r="N56" s="232" t="str">
        <f>IF(ISNA(VLOOKUP($A56,ES_P2c_0!$A$10:$AQ$100,MATCH(FIXED(N$6,0,TRUE),ES_P2c_0!$A$10:$AQ$10,0)+1,FALSE)),"",VLOOKUP($A56,ES_P2c_0!$A$10:$AQ$100,MATCH(FIXED(N$6,0,TRUE),ES_P2c_0!$A$10:$AQ$10,0)+1,FALSE))</f>
        <v/>
      </c>
      <c r="O56" s="232" t="str">
        <f>IF(ISNA(VLOOKUP($A56,ES_P2c_0!$A$10:$AQ$100,MATCH(FIXED(O$6,0,TRUE),ES_P2c_0!$A$10:$AQ$10,0)+1,FALSE)),"",VLOOKUP($A56,ES_P2c_0!$A$10:$AQ$100,MATCH(FIXED(O$6,0,TRUE),ES_P2c_0!$A$10:$AQ$10,0)+1,FALSE))</f>
        <v/>
      </c>
      <c r="P56" s="232" t="str">
        <f>IF(ISNA(VLOOKUP($A56,ES_P2c_0!$A$10:$AQ$100,MATCH(FIXED(P$6,0,TRUE),ES_P2c_0!$A$10:$AQ$10,0)+1,FALSE)),"",VLOOKUP($A56,ES_P2c_0!$A$10:$AQ$100,MATCH(FIXED(P$6,0,TRUE),ES_P2c_0!$A$10:$AQ$10,0)+1,FALSE))</f>
        <v/>
      </c>
      <c r="Q56" s="232" t="str">
        <f>IF(ISNA(VLOOKUP($A56,ES_P2c_0!$A$10:$AQ$100,MATCH(FIXED(Q$6,0,TRUE),ES_P2c_0!$A$10:$AQ$10,0)+1,FALSE)),"",VLOOKUP($A56,ES_P2c_0!$A$10:$AQ$100,MATCH(FIXED(Q$6,0,TRUE),ES_P2c_0!$A$10:$AQ$10,0)+1,FALSE))</f>
        <v/>
      </c>
      <c r="R56" s="232" t="str">
        <f>IF(ISNA(VLOOKUP($A56,ES_P2c_0!$A$10:$AQ$100,MATCH(FIXED(R$6,0,TRUE),ES_P2c_0!$A$10:$AQ$10,0)+1,FALSE)),"",VLOOKUP($A56,ES_P2c_0!$A$10:$AQ$100,MATCH(FIXED(R$6,0,TRUE),ES_P2c_0!$A$10:$AQ$10,0)+1,FALSE))</f>
        <v/>
      </c>
      <c r="S56" s="232" t="str">
        <f>IF(ISNA(VLOOKUP($A56,ES_P2c_0!$A$10:$AQ$100,MATCH(FIXED(S$6,0,TRUE),ES_P2c_0!$A$10:$AQ$10,0)+1,FALSE)),"",VLOOKUP($A56,ES_P2c_0!$A$10:$AQ$100,MATCH(FIXED(S$6,0,TRUE),ES_P2c_0!$A$10:$AQ$10,0)+1,FALSE))</f>
        <v/>
      </c>
      <c r="T56" s="232" t="str">
        <f>IF(ISNA(VLOOKUP($A56,ES_P2c_0!$A$10:$AQ$100,MATCH(FIXED(T$6,0,TRUE),ES_P2c_0!$A$10:$AQ$10,0)+1,FALSE)),"",VLOOKUP($A56,ES_P2c_0!$A$10:$AQ$100,MATCH(FIXED(T$6,0,TRUE),ES_P2c_0!$A$10:$AQ$10,0)+1,FALSE))</f>
        <v/>
      </c>
      <c r="U56" s="232" t="str">
        <f>IF(ISNA(VLOOKUP($A56,ES_P2c_0!$A$10:$AQ$100,MATCH(FIXED(U$6,0,TRUE),ES_P2c_0!$A$10:$AQ$10,0)+1,FALSE)),"",VLOOKUP($A56,ES_P2c_0!$A$10:$AQ$100,MATCH(FIXED(U$6,0,TRUE),ES_P2c_0!$A$10:$AQ$10,0)+1,FALSE))</f>
        <v/>
      </c>
      <c r="V56" s="232" t="str">
        <f>IF(ISNA(VLOOKUP($A56,ES_P2c_0!$A$10:$AQ$100,MATCH(FIXED(V$6,0,TRUE),ES_P2c_0!$A$10:$AQ$10,0)+1,FALSE)),"",VLOOKUP($A56,ES_P2c_0!$A$10:$AQ$100,MATCH(FIXED(V$6,0,TRUE),ES_P2c_0!$A$10:$AQ$10,0)+1,FALSE))</f>
        <v/>
      </c>
      <c r="W56" s="232" t="str">
        <f>IF(ISNA(VLOOKUP($A56,ES_P2c_0!$A$10:$AQ$100,MATCH(FIXED(W$6,0,TRUE),ES_P2c_0!$A$10:$AQ$10,0)+1,FALSE)),"",VLOOKUP($A56,ES_P2c_0!$A$10:$AQ$100,MATCH(FIXED(W$6,0,TRUE),ES_P2c_0!$A$10:$AQ$10,0)+1,FALSE))</f>
        <v/>
      </c>
    </row>
    <row r="57" spans="1:23">
      <c r="A57" s="230" t="str">
        <f>lookup!Z16</f>
        <v>Croatia</v>
      </c>
      <c r="B57" s="232" t="str">
        <f>VLOOKUP(A57,lookup!$Z$2:$AA$77,2,FALSE)</f>
        <v>Κροατία</v>
      </c>
      <c r="C57" s="232" t="str">
        <f>IF(ISNA(VLOOKUP($A57,ES_P2c_0!$A$10:$AQ$100,MATCH(FIXED(C$6,0,TRUE),ES_P2c_0!$A$10:$AQ$10,0)+1,FALSE)),"",VLOOKUP($A57,ES_P2c_0!$A$10:$AQ$100,MATCH(FIXED(C$6,0,TRUE),ES_P2c_0!$A$10:$AQ$10,0)+1,FALSE))</f>
        <v/>
      </c>
      <c r="D57" s="232" t="str">
        <f>IF(ISNA(VLOOKUP($A57,ES_P2c_0!$A$10:$AQ$100,MATCH(FIXED(D$6,0,TRUE),ES_P2c_0!$A$10:$AQ$10,0)+1,FALSE)),"",VLOOKUP($A57,ES_P2c_0!$A$10:$AQ$100,MATCH(FIXED(D$6,0,TRUE),ES_P2c_0!$A$10:$AQ$10,0)+1,FALSE))</f>
        <v/>
      </c>
      <c r="E57" s="232" t="str">
        <f>IF(ISNA(VLOOKUP($A57,ES_P2c_0!$A$10:$AQ$100,MATCH(FIXED(E$6,0,TRUE),ES_P2c_0!$A$10:$AQ$10,0)+1,FALSE)),"",VLOOKUP($A57,ES_P2c_0!$A$10:$AQ$100,MATCH(FIXED(E$6,0,TRUE),ES_P2c_0!$A$10:$AQ$10,0)+1,FALSE))</f>
        <v/>
      </c>
      <c r="F57" s="232" t="str">
        <f>IF(ISNA(VLOOKUP($A57,ES_P2c_0!$A$10:$AQ$100,MATCH(FIXED(F$6,0,TRUE),ES_P2c_0!$A$10:$AQ$10,0)+1,FALSE)),"",VLOOKUP($A57,ES_P2c_0!$A$10:$AQ$100,MATCH(FIXED(F$6,0,TRUE),ES_P2c_0!$A$10:$AQ$10,0)+1,FALSE))</f>
        <v/>
      </c>
      <c r="G57" s="232" t="str">
        <f>IF(ISNA(VLOOKUP($A57,ES_P2c_0!$A$10:$AQ$100,MATCH(FIXED(G$6,0,TRUE),ES_P2c_0!$A$10:$AQ$10,0)+1,FALSE)),"",VLOOKUP($A57,ES_P2c_0!$A$10:$AQ$100,MATCH(FIXED(G$6,0,TRUE),ES_P2c_0!$A$10:$AQ$10,0)+1,FALSE))</f>
        <v/>
      </c>
      <c r="H57" s="232" t="str">
        <f>IF(ISNA(VLOOKUP($A57,ES_P2c_0!$A$10:$AQ$100,MATCH(FIXED(H$6,0,TRUE),ES_P2c_0!$A$10:$AQ$10,0)+1,FALSE)),"",VLOOKUP($A57,ES_P2c_0!$A$10:$AQ$100,MATCH(FIXED(H$6,0,TRUE),ES_P2c_0!$A$10:$AQ$10,0)+1,FALSE))</f>
        <v/>
      </c>
      <c r="I57" s="232" t="str">
        <f>IF(ISNA(VLOOKUP($A57,ES_P2c_0!$A$10:$AQ$100,MATCH(FIXED(I$6,0,TRUE),ES_P2c_0!$A$10:$AQ$10,0)+1,FALSE)),"",VLOOKUP($A57,ES_P2c_0!$A$10:$AQ$100,MATCH(FIXED(I$6,0,TRUE),ES_P2c_0!$A$10:$AQ$10,0)+1,FALSE))</f>
        <v/>
      </c>
      <c r="J57" s="232" t="str">
        <f>IF(ISNA(VLOOKUP($A57,ES_P2c_0!$A$10:$AQ$100,MATCH(FIXED(J$6,0,TRUE),ES_P2c_0!$A$10:$AQ$10,0)+1,FALSE)),"",VLOOKUP($A57,ES_P2c_0!$A$10:$AQ$100,MATCH(FIXED(J$6,0,TRUE),ES_P2c_0!$A$10:$AQ$10,0)+1,FALSE))</f>
        <v/>
      </c>
      <c r="K57" s="232" t="str">
        <f>IF(ISNA(VLOOKUP($A57,ES_P2c_0!$A$10:$AQ$100,MATCH(FIXED(K$6,0,TRUE),ES_P2c_0!$A$10:$AQ$10,0)+1,FALSE)),"",VLOOKUP($A57,ES_P2c_0!$A$10:$AQ$100,MATCH(FIXED(K$6,0,TRUE),ES_P2c_0!$A$10:$AQ$10,0)+1,FALSE))</f>
        <v/>
      </c>
      <c r="L57" s="232" t="str">
        <f>IF(ISNA(VLOOKUP($A57,ES_P2c_0!$A$10:$AQ$100,MATCH(FIXED(L$6,0,TRUE),ES_P2c_0!$A$10:$AQ$10,0)+1,FALSE)),"",VLOOKUP($A57,ES_P2c_0!$A$10:$AQ$100,MATCH(FIXED(L$6,0,TRUE),ES_P2c_0!$A$10:$AQ$10,0)+1,FALSE))</f>
        <v/>
      </c>
      <c r="M57" s="232" t="str">
        <f>IF(ISNA(VLOOKUP($A57,ES_P2c_0!$A$10:$AQ$100,MATCH(FIXED(M$6,0,TRUE),ES_P2c_0!$A$10:$AQ$10,0)+1,FALSE)),"",VLOOKUP($A57,ES_P2c_0!$A$10:$AQ$100,MATCH(FIXED(M$6,0,TRUE),ES_P2c_0!$A$10:$AQ$10,0)+1,FALSE))</f>
        <v/>
      </c>
      <c r="N57" s="232" t="str">
        <f>IF(ISNA(VLOOKUP($A57,ES_P2c_0!$A$10:$AQ$100,MATCH(FIXED(N$6,0,TRUE),ES_P2c_0!$A$10:$AQ$10,0)+1,FALSE)),"",VLOOKUP($A57,ES_P2c_0!$A$10:$AQ$100,MATCH(FIXED(N$6,0,TRUE),ES_P2c_0!$A$10:$AQ$10,0)+1,FALSE))</f>
        <v/>
      </c>
      <c r="O57" s="232" t="str">
        <f>IF(ISNA(VLOOKUP($A57,ES_P2c_0!$A$10:$AQ$100,MATCH(FIXED(O$6,0,TRUE),ES_P2c_0!$A$10:$AQ$10,0)+1,FALSE)),"",VLOOKUP($A57,ES_P2c_0!$A$10:$AQ$100,MATCH(FIXED(O$6,0,TRUE),ES_P2c_0!$A$10:$AQ$10,0)+1,FALSE))</f>
        <v/>
      </c>
      <c r="P57" s="232" t="str">
        <f>IF(ISNA(VLOOKUP($A57,ES_P2c_0!$A$10:$AQ$100,MATCH(FIXED(P$6,0,TRUE),ES_P2c_0!$A$10:$AQ$10,0)+1,FALSE)),"",VLOOKUP($A57,ES_P2c_0!$A$10:$AQ$100,MATCH(FIXED(P$6,0,TRUE),ES_P2c_0!$A$10:$AQ$10,0)+1,FALSE))</f>
        <v/>
      </c>
      <c r="Q57" s="232" t="str">
        <f>IF(ISNA(VLOOKUP($A57,ES_P2c_0!$A$10:$AQ$100,MATCH(FIXED(Q$6,0,TRUE),ES_P2c_0!$A$10:$AQ$10,0)+1,FALSE)),"",VLOOKUP($A57,ES_P2c_0!$A$10:$AQ$100,MATCH(FIXED(Q$6,0,TRUE),ES_P2c_0!$A$10:$AQ$10,0)+1,FALSE))</f>
        <v/>
      </c>
      <c r="R57" s="232" t="str">
        <f>IF(ISNA(VLOOKUP($A57,ES_P2c_0!$A$10:$AQ$100,MATCH(FIXED(R$6,0,TRUE),ES_P2c_0!$A$10:$AQ$10,0)+1,FALSE)),"",VLOOKUP($A57,ES_P2c_0!$A$10:$AQ$100,MATCH(FIXED(R$6,0,TRUE),ES_P2c_0!$A$10:$AQ$10,0)+1,FALSE))</f>
        <v/>
      </c>
      <c r="S57" s="232" t="str">
        <f>IF(ISNA(VLOOKUP($A57,ES_P2c_0!$A$10:$AQ$100,MATCH(FIXED(S$6,0,TRUE),ES_P2c_0!$A$10:$AQ$10,0)+1,FALSE)),"",VLOOKUP($A57,ES_P2c_0!$A$10:$AQ$100,MATCH(FIXED(S$6,0,TRUE),ES_P2c_0!$A$10:$AQ$10,0)+1,FALSE))</f>
        <v/>
      </c>
      <c r="T57" s="232" t="str">
        <f>IF(ISNA(VLOOKUP($A57,ES_P2c_0!$A$10:$AQ$100,MATCH(FIXED(T$6,0,TRUE),ES_P2c_0!$A$10:$AQ$10,0)+1,FALSE)),"",VLOOKUP($A57,ES_P2c_0!$A$10:$AQ$100,MATCH(FIXED(T$6,0,TRUE),ES_P2c_0!$A$10:$AQ$10,0)+1,FALSE))</f>
        <v/>
      </c>
      <c r="U57" s="232" t="str">
        <f>IF(ISNA(VLOOKUP($A57,ES_P2c_0!$A$10:$AQ$100,MATCH(FIXED(U$6,0,TRUE),ES_P2c_0!$A$10:$AQ$10,0)+1,FALSE)),"",VLOOKUP($A57,ES_P2c_0!$A$10:$AQ$100,MATCH(FIXED(U$6,0,TRUE),ES_P2c_0!$A$10:$AQ$10,0)+1,FALSE))</f>
        <v/>
      </c>
      <c r="V57" s="232" t="str">
        <f>IF(ISNA(VLOOKUP($A57,ES_P2c_0!$A$10:$AQ$100,MATCH(FIXED(V$6,0,TRUE),ES_P2c_0!$A$10:$AQ$10,0)+1,FALSE)),"",VLOOKUP($A57,ES_P2c_0!$A$10:$AQ$100,MATCH(FIXED(V$6,0,TRUE),ES_P2c_0!$A$10:$AQ$10,0)+1,FALSE))</f>
        <v/>
      </c>
      <c r="W57" s="232" t="str">
        <f>IF(ISNA(VLOOKUP($A57,ES_P2c_0!$A$10:$AQ$100,MATCH(FIXED(W$6,0,TRUE),ES_P2c_0!$A$10:$AQ$10,0)+1,FALSE)),"",VLOOKUP($A57,ES_P2c_0!$A$10:$AQ$100,MATCH(FIXED(W$6,0,TRUE),ES_P2c_0!$A$10:$AQ$10,0)+1,FALSE))</f>
        <v/>
      </c>
    </row>
    <row r="58" spans="1:23">
      <c r="A58" s="230" t="str">
        <f>lookup!Z17</f>
        <v>Italy</v>
      </c>
      <c r="B58" s="232" t="str">
        <f>VLOOKUP(A58,lookup!$Z$2:$AA$77,2,FALSE)</f>
        <v>Ιταλία</v>
      </c>
      <c r="C58" s="232" t="str">
        <f>IF(ISNA(VLOOKUP($A58,ES_P2c_0!$A$10:$AQ$100,MATCH(FIXED(C$6,0,TRUE),ES_P2c_0!$A$10:$AQ$10,0)+1,FALSE)),"",VLOOKUP($A58,ES_P2c_0!$A$10:$AQ$100,MATCH(FIXED(C$6,0,TRUE),ES_P2c_0!$A$10:$AQ$10,0)+1,FALSE))</f>
        <v/>
      </c>
      <c r="D58" s="232" t="str">
        <f>IF(ISNA(VLOOKUP($A58,ES_P2c_0!$A$10:$AQ$100,MATCH(FIXED(D$6,0,TRUE),ES_P2c_0!$A$10:$AQ$10,0)+1,FALSE)),"",VLOOKUP($A58,ES_P2c_0!$A$10:$AQ$100,MATCH(FIXED(D$6,0,TRUE),ES_P2c_0!$A$10:$AQ$10,0)+1,FALSE))</f>
        <v/>
      </c>
      <c r="E58" s="232" t="str">
        <f>IF(ISNA(VLOOKUP($A58,ES_P2c_0!$A$10:$AQ$100,MATCH(FIXED(E$6,0,TRUE),ES_P2c_0!$A$10:$AQ$10,0)+1,FALSE)),"",VLOOKUP($A58,ES_P2c_0!$A$10:$AQ$100,MATCH(FIXED(E$6,0,TRUE),ES_P2c_0!$A$10:$AQ$10,0)+1,FALSE))</f>
        <v/>
      </c>
      <c r="F58" s="232" t="str">
        <f>IF(ISNA(VLOOKUP($A58,ES_P2c_0!$A$10:$AQ$100,MATCH(FIXED(F$6,0,TRUE),ES_P2c_0!$A$10:$AQ$10,0)+1,FALSE)),"",VLOOKUP($A58,ES_P2c_0!$A$10:$AQ$100,MATCH(FIXED(F$6,0,TRUE),ES_P2c_0!$A$10:$AQ$10,0)+1,FALSE))</f>
        <v/>
      </c>
      <c r="G58" s="232" t="str">
        <f>IF(ISNA(VLOOKUP($A58,ES_P2c_0!$A$10:$AQ$100,MATCH(FIXED(G$6,0,TRUE),ES_P2c_0!$A$10:$AQ$10,0)+1,FALSE)),"",VLOOKUP($A58,ES_P2c_0!$A$10:$AQ$100,MATCH(FIXED(G$6,0,TRUE),ES_P2c_0!$A$10:$AQ$10,0)+1,FALSE))</f>
        <v/>
      </c>
      <c r="H58" s="232" t="str">
        <f>IF(ISNA(VLOOKUP($A58,ES_P2c_0!$A$10:$AQ$100,MATCH(FIXED(H$6,0,TRUE),ES_P2c_0!$A$10:$AQ$10,0)+1,FALSE)),"",VLOOKUP($A58,ES_P2c_0!$A$10:$AQ$100,MATCH(FIXED(H$6,0,TRUE),ES_P2c_0!$A$10:$AQ$10,0)+1,FALSE))</f>
        <v/>
      </c>
      <c r="I58" s="232" t="str">
        <f>IF(ISNA(VLOOKUP($A58,ES_P2c_0!$A$10:$AQ$100,MATCH(FIXED(I$6,0,TRUE),ES_P2c_0!$A$10:$AQ$10,0)+1,FALSE)),"",VLOOKUP($A58,ES_P2c_0!$A$10:$AQ$100,MATCH(FIXED(I$6,0,TRUE),ES_P2c_0!$A$10:$AQ$10,0)+1,FALSE))</f>
        <v/>
      </c>
      <c r="J58" s="232" t="str">
        <f>IF(ISNA(VLOOKUP($A58,ES_P2c_0!$A$10:$AQ$100,MATCH(FIXED(J$6,0,TRUE),ES_P2c_0!$A$10:$AQ$10,0)+1,FALSE)),"",VLOOKUP($A58,ES_P2c_0!$A$10:$AQ$100,MATCH(FIXED(J$6,0,TRUE),ES_P2c_0!$A$10:$AQ$10,0)+1,FALSE))</f>
        <v/>
      </c>
      <c r="K58" s="232" t="str">
        <f>IF(ISNA(VLOOKUP($A58,ES_P2c_0!$A$10:$AQ$100,MATCH(FIXED(K$6,0,TRUE),ES_P2c_0!$A$10:$AQ$10,0)+1,FALSE)),"",VLOOKUP($A58,ES_P2c_0!$A$10:$AQ$100,MATCH(FIXED(K$6,0,TRUE),ES_P2c_0!$A$10:$AQ$10,0)+1,FALSE))</f>
        <v/>
      </c>
      <c r="L58" s="232" t="str">
        <f>IF(ISNA(VLOOKUP($A58,ES_P2c_0!$A$10:$AQ$100,MATCH(FIXED(L$6,0,TRUE),ES_P2c_0!$A$10:$AQ$10,0)+1,FALSE)),"",VLOOKUP($A58,ES_P2c_0!$A$10:$AQ$100,MATCH(FIXED(L$6,0,TRUE),ES_P2c_0!$A$10:$AQ$10,0)+1,FALSE))</f>
        <v/>
      </c>
      <c r="M58" s="232" t="str">
        <f>IF(ISNA(VLOOKUP($A58,ES_P2c_0!$A$10:$AQ$100,MATCH(FIXED(M$6,0,TRUE),ES_P2c_0!$A$10:$AQ$10,0)+1,FALSE)),"",VLOOKUP($A58,ES_P2c_0!$A$10:$AQ$100,MATCH(FIXED(M$6,0,TRUE),ES_P2c_0!$A$10:$AQ$10,0)+1,FALSE))</f>
        <v/>
      </c>
      <c r="N58" s="232" t="str">
        <f>IF(ISNA(VLOOKUP($A58,ES_P2c_0!$A$10:$AQ$100,MATCH(FIXED(N$6,0,TRUE),ES_P2c_0!$A$10:$AQ$10,0)+1,FALSE)),"",VLOOKUP($A58,ES_P2c_0!$A$10:$AQ$100,MATCH(FIXED(N$6,0,TRUE),ES_P2c_0!$A$10:$AQ$10,0)+1,FALSE))</f>
        <v/>
      </c>
      <c r="O58" s="232" t="str">
        <f>IF(ISNA(VLOOKUP($A58,ES_P2c_0!$A$10:$AQ$100,MATCH(FIXED(O$6,0,TRUE),ES_P2c_0!$A$10:$AQ$10,0)+1,FALSE)),"",VLOOKUP($A58,ES_P2c_0!$A$10:$AQ$100,MATCH(FIXED(O$6,0,TRUE),ES_P2c_0!$A$10:$AQ$10,0)+1,FALSE))</f>
        <v/>
      </c>
      <c r="P58" s="232" t="str">
        <f>IF(ISNA(VLOOKUP($A58,ES_P2c_0!$A$10:$AQ$100,MATCH(FIXED(P$6,0,TRUE),ES_P2c_0!$A$10:$AQ$10,0)+1,FALSE)),"",VLOOKUP($A58,ES_P2c_0!$A$10:$AQ$100,MATCH(FIXED(P$6,0,TRUE),ES_P2c_0!$A$10:$AQ$10,0)+1,FALSE))</f>
        <v/>
      </c>
      <c r="Q58" s="232" t="str">
        <f>IF(ISNA(VLOOKUP($A58,ES_P2c_0!$A$10:$AQ$100,MATCH(FIXED(Q$6,0,TRUE),ES_P2c_0!$A$10:$AQ$10,0)+1,FALSE)),"",VLOOKUP($A58,ES_P2c_0!$A$10:$AQ$100,MATCH(FIXED(Q$6,0,TRUE),ES_P2c_0!$A$10:$AQ$10,0)+1,FALSE))</f>
        <v/>
      </c>
      <c r="R58" s="232" t="str">
        <f>IF(ISNA(VLOOKUP($A58,ES_P2c_0!$A$10:$AQ$100,MATCH(FIXED(R$6,0,TRUE),ES_P2c_0!$A$10:$AQ$10,0)+1,FALSE)),"",VLOOKUP($A58,ES_P2c_0!$A$10:$AQ$100,MATCH(FIXED(R$6,0,TRUE),ES_P2c_0!$A$10:$AQ$10,0)+1,FALSE))</f>
        <v/>
      </c>
      <c r="S58" s="232" t="str">
        <f>IF(ISNA(VLOOKUP($A58,ES_P2c_0!$A$10:$AQ$100,MATCH(FIXED(S$6,0,TRUE),ES_P2c_0!$A$10:$AQ$10,0)+1,FALSE)),"",VLOOKUP($A58,ES_P2c_0!$A$10:$AQ$100,MATCH(FIXED(S$6,0,TRUE),ES_P2c_0!$A$10:$AQ$10,0)+1,FALSE))</f>
        <v/>
      </c>
      <c r="T58" s="232" t="str">
        <f>IF(ISNA(VLOOKUP($A58,ES_P2c_0!$A$10:$AQ$100,MATCH(FIXED(T$6,0,TRUE),ES_P2c_0!$A$10:$AQ$10,0)+1,FALSE)),"",VLOOKUP($A58,ES_P2c_0!$A$10:$AQ$100,MATCH(FIXED(T$6,0,TRUE),ES_P2c_0!$A$10:$AQ$10,0)+1,FALSE))</f>
        <v/>
      </c>
      <c r="U58" s="232" t="str">
        <f>IF(ISNA(VLOOKUP($A58,ES_P2c_0!$A$10:$AQ$100,MATCH(FIXED(U$6,0,TRUE),ES_P2c_0!$A$10:$AQ$10,0)+1,FALSE)),"",VLOOKUP($A58,ES_P2c_0!$A$10:$AQ$100,MATCH(FIXED(U$6,0,TRUE),ES_P2c_0!$A$10:$AQ$10,0)+1,FALSE))</f>
        <v/>
      </c>
      <c r="V58" s="232" t="str">
        <f>IF(ISNA(VLOOKUP($A58,ES_P2c_0!$A$10:$AQ$100,MATCH(FIXED(V$6,0,TRUE),ES_P2c_0!$A$10:$AQ$10,0)+1,FALSE)),"",VLOOKUP($A58,ES_P2c_0!$A$10:$AQ$100,MATCH(FIXED(V$6,0,TRUE),ES_P2c_0!$A$10:$AQ$10,0)+1,FALSE))</f>
        <v/>
      </c>
      <c r="W58" s="232" t="str">
        <f>IF(ISNA(VLOOKUP($A58,ES_P2c_0!$A$10:$AQ$100,MATCH(FIXED(W$6,0,TRUE),ES_P2c_0!$A$10:$AQ$10,0)+1,FALSE)),"",VLOOKUP($A58,ES_P2c_0!$A$10:$AQ$100,MATCH(FIXED(W$6,0,TRUE),ES_P2c_0!$A$10:$AQ$10,0)+1,FALSE))</f>
        <v/>
      </c>
    </row>
    <row r="59" spans="1:23">
      <c r="A59" s="230" t="str">
        <f>lookup!Z18</f>
        <v>Cyprus</v>
      </c>
      <c r="B59" s="232" t="str">
        <f>VLOOKUP(A59,lookup!$Z$2:$AA$77,2,FALSE)</f>
        <v>Κύπρος</v>
      </c>
      <c r="C59" s="232" t="str">
        <f>IF(ISNA(VLOOKUP($A59,ES_P2c_0!$A$10:$AQ$100,MATCH(FIXED(C$6,0,TRUE),ES_P2c_0!$A$10:$AQ$10,0)+1,FALSE)),"",VLOOKUP($A59,ES_P2c_0!$A$10:$AQ$100,MATCH(FIXED(C$6,0,TRUE),ES_P2c_0!$A$10:$AQ$10,0)+1,FALSE))</f>
        <v/>
      </c>
      <c r="D59" s="232" t="str">
        <f>IF(ISNA(VLOOKUP($A59,ES_P2c_0!$A$10:$AQ$100,MATCH(FIXED(D$6,0,TRUE),ES_P2c_0!$A$10:$AQ$10,0)+1,FALSE)),"",VLOOKUP($A59,ES_P2c_0!$A$10:$AQ$100,MATCH(FIXED(D$6,0,TRUE),ES_P2c_0!$A$10:$AQ$10,0)+1,FALSE))</f>
        <v/>
      </c>
      <c r="E59" s="232" t="str">
        <f>IF(ISNA(VLOOKUP($A59,ES_P2c_0!$A$10:$AQ$100,MATCH(FIXED(E$6,0,TRUE),ES_P2c_0!$A$10:$AQ$10,0)+1,FALSE)),"",VLOOKUP($A59,ES_P2c_0!$A$10:$AQ$100,MATCH(FIXED(E$6,0,TRUE),ES_P2c_0!$A$10:$AQ$10,0)+1,FALSE))</f>
        <v/>
      </c>
      <c r="F59" s="232" t="str">
        <f>IF(ISNA(VLOOKUP($A59,ES_P2c_0!$A$10:$AQ$100,MATCH(FIXED(F$6,0,TRUE),ES_P2c_0!$A$10:$AQ$10,0)+1,FALSE)),"",VLOOKUP($A59,ES_P2c_0!$A$10:$AQ$100,MATCH(FIXED(F$6,0,TRUE),ES_P2c_0!$A$10:$AQ$10,0)+1,FALSE))</f>
        <v/>
      </c>
      <c r="G59" s="232" t="str">
        <f>IF(ISNA(VLOOKUP($A59,ES_P2c_0!$A$10:$AQ$100,MATCH(FIXED(G$6,0,TRUE),ES_P2c_0!$A$10:$AQ$10,0)+1,FALSE)),"",VLOOKUP($A59,ES_P2c_0!$A$10:$AQ$100,MATCH(FIXED(G$6,0,TRUE),ES_P2c_0!$A$10:$AQ$10,0)+1,FALSE))</f>
        <v/>
      </c>
      <c r="H59" s="232" t="str">
        <f>IF(ISNA(VLOOKUP($A59,ES_P2c_0!$A$10:$AQ$100,MATCH(FIXED(H$6,0,TRUE),ES_P2c_0!$A$10:$AQ$10,0)+1,FALSE)),"",VLOOKUP($A59,ES_P2c_0!$A$10:$AQ$100,MATCH(FIXED(H$6,0,TRUE),ES_P2c_0!$A$10:$AQ$10,0)+1,FALSE))</f>
        <v/>
      </c>
      <c r="I59" s="232" t="str">
        <f>IF(ISNA(VLOOKUP($A59,ES_P2c_0!$A$10:$AQ$100,MATCH(FIXED(I$6,0,TRUE),ES_P2c_0!$A$10:$AQ$10,0)+1,FALSE)),"",VLOOKUP($A59,ES_P2c_0!$A$10:$AQ$100,MATCH(FIXED(I$6,0,TRUE),ES_P2c_0!$A$10:$AQ$10,0)+1,FALSE))</f>
        <v/>
      </c>
      <c r="J59" s="232" t="str">
        <f>IF(ISNA(VLOOKUP($A59,ES_P2c_0!$A$10:$AQ$100,MATCH(FIXED(J$6,0,TRUE),ES_P2c_0!$A$10:$AQ$10,0)+1,FALSE)),"",VLOOKUP($A59,ES_P2c_0!$A$10:$AQ$100,MATCH(FIXED(J$6,0,TRUE),ES_P2c_0!$A$10:$AQ$10,0)+1,FALSE))</f>
        <v/>
      </c>
      <c r="K59" s="232" t="str">
        <f>IF(ISNA(VLOOKUP($A59,ES_P2c_0!$A$10:$AQ$100,MATCH(FIXED(K$6,0,TRUE),ES_P2c_0!$A$10:$AQ$10,0)+1,FALSE)),"",VLOOKUP($A59,ES_P2c_0!$A$10:$AQ$100,MATCH(FIXED(K$6,0,TRUE),ES_P2c_0!$A$10:$AQ$10,0)+1,FALSE))</f>
        <v/>
      </c>
      <c r="L59" s="232" t="str">
        <f>IF(ISNA(VLOOKUP($A59,ES_P2c_0!$A$10:$AQ$100,MATCH(FIXED(L$6,0,TRUE),ES_P2c_0!$A$10:$AQ$10,0)+1,FALSE)),"",VLOOKUP($A59,ES_P2c_0!$A$10:$AQ$100,MATCH(FIXED(L$6,0,TRUE),ES_P2c_0!$A$10:$AQ$10,0)+1,FALSE))</f>
        <v/>
      </c>
      <c r="M59" s="232" t="str">
        <f>IF(ISNA(VLOOKUP($A59,ES_P2c_0!$A$10:$AQ$100,MATCH(FIXED(M$6,0,TRUE),ES_P2c_0!$A$10:$AQ$10,0)+1,FALSE)),"",VLOOKUP($A59,ES_P2c_0!$A$10:$AQ$100,MATCH(FIXED(M$6,0,TRUE),ES_P2c_0!$A$10:$AQ$10,0)+1,FALSE))</f>
        <v/>
      </c>
      <c r="N59" s="232" t="str">
        <f>IF(ISNA(VLOOKUP($A59,ES_P2c_0!$A$10:$AQ$100,MATCH(FIXED(N$6,0,TRUE),ES_P2c_0!$A$10:$AQ$10,0)+1,FALSE)),"",VLOOKUP($A59,ES_P2c_0!$A$10:$AQ$100,MATCH(FIXED(N$6,0,TRUE),ES_P2c_0!$A$10:$AQ$10,0)+1,FALSE))</f>
        <v/>
      </c>
      <c r="O59" s="232" t="str">
        <f>IF(ISNA(VLOOKUP($A59,ES_P2c_0!$A$10:$AQ$100,MATCH(FIXED(O$6,0,TRUE),ES_P2c_0!$A$10:$AQ$10,0)+1,FALSE)),"",VLOOKUP($A59,ES_P2c_0!$A$10:$AQ$100,MATCH(FIXED(O$6,0,TRUE),ES_P2c_0!$A$10:$AQ$10,0)+1,FALSE))</f>
        <v/>
      </c>
      <c r="P59" s="232" t="str">
        <f>IF(ISNA(VLOOKUP($A59,ES_P2c_0!$A$10:$AQ$100,MATCH(FIXED(P$6,0,TRUE),ES_P2c_0!$A$10:$AQ$10,0)+1,FALSE)),"",VLOOKUP($A59,ES_P2c_0!$A$10:$AQ$100,MATCH(FIXED(P$6,0,TRUE),ES_P2c_0!$A$10:$AQ$10,0)+1,FALSE))</f>
        <v/>
      </c>
      <c r="Q59" s="232" t="str">
        <f>IF(ISNA(VLOOKUP($A59,ES_P2c_0!$A$10:$AQ$100,MATCH(FIXED(Q$6,0,TRUE),ES_P2c_0!$A$10:$AQ$10,0)+1,FALSE)),"",VLOOKUP($A59,ES_P2c_0!$A$10:$AQ$100,MATCH(FIXED(Q$6,0,TRUE),ES_P2c_0!$A$10:$AQ$10,0)+1,FALSE))</f>
        <v/>
      </c>
      <c r="R59" s="232" t="str">
        <f>IF(ISNA(VLOOKUP($A59,ES_P2c_0!$A$10:$AQ$100,MATCH(FIXED(R$6,0,TRUE),ES_P2c_0!$A$10:$AQ$10,0)+1,FALSE)),"",VLOOKUP($A59,ES_P2c_0!$A$10:$AQ$100,MATCH(FIXED(R$6,0,TRUE),ES_P2c_0!$A$10:$AQ$10,0)+1,FALSE))</f>
        <v/>
      </c>
      <c r="S59" s="232" t="str">
        <f>IF(ISNA(VLOOKUP($A59,ES_P2c_0!$A$10:$AQ$100,MATCH(FIXED(S$6,0,TRUE),ES_P2c_0!$A$10:$AQ$10,0)+1,FALSE)),"",VLOOKUP($A59,ES_P2c_0!$A$10:$AQ$100,MATCH(FIXED(S$6,0,TRUE),ES_P2c_0!$A$10:$AQ$10,0)+1,FALSE))</f>
        <v/>
      </c>
      <c r="T59" s="232" t="str">
        <f>IF(ISNA(VLOOKUP($A59,ES_P2c_0!$A$10:$AQ$100,MATCH(FIXED(T$6,0,TRUE),ES_P2c_0!$A$10:$AQ$10,0)+1,FALSE)),"",VLOOKUP($A59,ES_P2c_0!$A$10:$AQ$100,MATCH(FIXED(T$6,0,TRUE),ES_P2c_0!$A$10:$AQ$10,0)+1,FALSE))</f>
        <v/>
      </c>
      <c r="U59" s="232" t="str">
        <f>IF(ISNA(VLOOKUP($A59,ES_P2c_0!$A$10:$AQ$100,MATCH(FIXED(U$6,0,TRUE),ES_P2c_0!$A$10:$AQ$10,0)+1,FALSE)),"",VLOOKUP($A59,ES_P2c_0!$A$10:$AQ$100,MATCH(FIXED(U$6,0,TRUE),ES_P2c_0!$A$10:$AQ$10,0)+1,FALSE))</f>
        <v/>
      </c>
      <c r="V59" s="232" t="str">
        <f>IF(ISNA(VLOOKUP($A59,ES_P2c_0!$A$10:$AQ$100,MATCH(FIXED(V$6,0,TRUE),ES_P2c_0!$A$10:$AQ$10,0)+1,FALSE)),"",VLOOKUP($A59,ES_P2c_0!$A$10:$AQ$100,MATCH(FIXED(V$6,0,TRUE),ES_P2c_0!$A$10:$AQ$10,0)+1,FALSE))</f>
        <v/>
      </c>
      <c r="W59" s="232" t="str">
        <f>IF(ISNA(VLOOKUP($A59,ES_P2c_0!$A$10:$AQ$100,MATCH(FIXED(W$6,0,TRUE),ES_P2c_0!$A$10:$AQ$10,0)+1,FALSE)),"",VLOOKUP($A59,ES_P2c_0!$A$10:$AQ$100,MATCH(FIXED(W$6,0,TRUE),ES_P2c_0!$A$10:$AQ$10,0)+1,FALSE))</f>
        <v/>
      </c>
    </row>
    <row r="60" spans="1:23">
      <c r="A60" s="230" t="str">
        <f>lookup!Z19</f>
        <v>Latvia</v>
      </c>
      <c r="B60" s="232" t="str">
        <f>VLOOKUP(A60,lookup!$Z$2:$AA$77,2,FALSE)</f>
        <v>Λετονία</v>
      </c>
      <c r="C60" s="232" t="str">
        <f>IF(ISNA(VLOOKUP($A60,ES_P2c_0!$A$10:$AQ$100,MATCH(FIXED(C$6,0,TRUE),ES_P2c_0!$A$10:$AQ$10,0)+1,FALSE)),"",VLOOKUP($A60,ES_P2c_0!$A$10:$AQ$100,MATCH(FIXED(C$6,0,TRUE),ES_P2c_0!$A$10:$AQ$10,0)+1,FALSE))</f>
        <v/>
      </c>
      <c r="D60" s="232" t="str">
        <f>IF(ISNA(VLOOKUP($A60,ES_P2c_0!$A$10:$AQ$100,MATCH(FIXED(D$6,0,TRUE),ES_P2c_0!$A$10:$AQ$10,0)+1,FALSE)),"",VLOOKUP($A60,ES_P2c_0!$A$10:$AQ$100,MATCH(FIXED(D$6,0,TRUE),ES_P2c_0!$A$10:$AQ$10,0)+1,FALSE))</f>
        <v/>
      </c>
      <c r="E60" s="232" t="str">
        <f>IF(ISNA(VLOOKUP($A60,ES_P2c_0!$A$10:$AQ$100,MATCH(FIXED(E$6,0,TRUE),ES_P2c_0!$A$10:$AQ$10,0)+1,FALSE)),"",VLOOKUP($A60,ES_P2c_0!$A$10:$AQ$100,MATCH(FIXED(E$6,0,TRUE),ES_P2c_0!$A$10:$AQ$10,0)+1,FALSE))</f>
        <v/>
      </c>
      <c r="F60" s="232" t="str">
        <f>IF(ISNA(VLOOKUP($A60,ES_P2c_0!$A$10:$AQ$100,MATCH(FIXED(F$6,0,TRUE),ES_P2c_0!$A$10:$AQ$10,0)+1,FALSE)),"",VLOOKUP($A60,ES_P2c_0!$A$10:$AQ$100,MATCH(FIXED(F$6,0,TRUE),ES_P2c_0!$A$10:$AQ$10,0)+1,FALSE))</f>
        <v/>
      </c>
      <c r="G60" s="232" t="str">
        <f>IF(ISNA(VLOOKUP($A60,ES_P2c_0!$A$10:$AQ$100,MATCH(FIXED(G$6,0,TRUE),ES_P2c_0!$A$10:$AQ$10,0)+1,FALSE)),"",VLOOKUP($A60,ES_P2c_0!$A$10:$AQ$100,MATCH(FIXED(G$6,0,TRUE),ES_P2c_0!$A$10:$AQ$10,0)+1,FALSE))</f>
        <v/>
      </c>
      <c r="H60" s="232" t="str">
        <f>IF(ISNA(VLOOKUP($A60,ES_P2c_0!$A$10:$AQ$100,MATCH(FIXED(H$6,0,TRUE),ES_P2c_0!$A$10:$AQ$10,0)+1,FALSE)),"",VLOOKUP($A60,ES_P2c_0!$A$10:$AQ$100,MATCH(FIXED(H$6,0,TRUE),ES_P2c_0!$A$10:$AQ$10,0)+1,FALSE))</f>
        <v/>
      </c>
      <c r="I60" s="232" t="str">
        <f>IF(ISNA(VLOOKUP($A60,ES_P2c_0!$A$10:$AQ$100,MATCH(FIXED(I$6,0,TRUE),ES_P2c_0!$A$10:$AQ$10,0)+1,FALSE)),"",VLOOKUP($A60,ES_P2c_0!$A$10:$AQ$100,MATCH(FIXED(I$6,0,TRUE),ES_P2c_0!$A$10:$AQ$10,0)+1,FALSE))</f>
        <v/>
      </c>
      <c r="J60" s="232" t="str">
        <f>IF(ISNA(VLOOKUP($A60,ES_P2c_0!$A$10:$AQ$100,MATCH(FIXED(J$6,0,TRUE),ES_P2c_0!$A$10:$AQ$10,0)+1,FALSE)),"",VLOOKUP($A60,ES_P2c_0!$A$10:$AQ$100,MATCH(FIXED(J$6,0,TRUE),ES_P2c_0!$A$10:$AQ$10,0)+1,FALSE))</f>
        <v/>
      </c>
      <c r="K60" s="232" t="str">
        <f>IF(ISNA(VLOOKUP($A60,ES_P2c_0!$A$10:$AQ$100,MATCH(FIXED(K$6,0,TRUE),ES_P2c_0!$A$10:$AQ$10,0)+1,FALSE)),"",VLOOKUP($A60,ES_P2c_0!$A$10:$AQ$100,MATCH(FIXED(K$6,0,TRUE),ES_P2c_0!$A$10:$AQ$10,0)+1,FALSE))</f>
        <v/>
      </c>
      <c r="L60" s="232" t="str">
        <f>IF(ISNA(VLOOKUP($A60,ES_P2c_0!$A$10:$AQ$100,MATCH(FIXED(L$6,0,TRUE),ES_P2c_0!$A$10:$AQ$10,0)+1,FALSE)),"",VLOOKUP($A60,ES_P2c_0!$A$10:$AQ$100,MATCH(FIXED(L$6,0,TRUE),ES_P2c_0!$A$10:$AQ$10,0)+1,FALSE))</f>
        <v/>
      </c>
      <c r="M60" s="232" t="str">
        <f>IF(ISNA(VLOOKUP($A60,ES_P2c_0!$A$10:$AQ$100,MATCH(FIXED(M$6,0,TRUE),ES_P2c_0!$A$10:$AQ$10,0)+1,FALSE)),"",VLOOKUP($A60,ES_P2c_0!$A$10:$AQ$100,MATCH(FIXED(M$6,0,TRUE),ES_P2c_0!$A$10:$AQ$10,0)+1,FALSE))</f>
        <v/>
      </c>
      <c r="N60" s="232" t="str">
        <f>IF(ISNA(VLOOKUP($A60,ES_P2c_0!$A$10:$AQ$100,MATCH(FIXED(N$6,0,TRUE),ES_P2c_0!$A$10:$AQ$10,0)+1,FALSE)),"",VLOOKUP($A60,ES_P2c_0!$A$10:$AQ$100,MATCH(FIXED(N$6,0,TRUE),ES_P2c_0!$A$10:$AQ$10,0)+1,FALSE))</f>
        <v/>
      </c>
      <c r="O60" s="232" t="str">
        <f>IF(ISNA(VLOOKUP($A60,ES_P2c_0!$A$10:$AQ$100,MATCH(FIXED(O$6,0,TRUE),ES_P2c_0!$A$10:$AQ$10,0)+1,FALSE)),"",VLOOKUP($A60,ES_P2c_0!$A$10:$AQ$100,MATCH(FIXED(O$6,0,TRUE),ES_P2c_0!$A$10:$AQ$10,0)+1,FALSE))</f>
        <v>b</v>
      </c>
      <c r="P60" s="232" t="str">
        <f>IF(ISNA(VLOOKUP($A60,ES_P2c_0!$A$10:$AQ$100,MATCH(FIXED(P$6,0,TRUE),ES_P2c_0!$A$10:$AQ$10,0)+1,FALSE)),"",VLOOKUP($A60,ES_P2c_0!$A$10:$AQ$100,MATCH(FIXED(P$6,0,TRUE),ES_P2c_0!$A$10:$AQ$10,0)+1,FALSE))</f>
        <v>b</v>
      </c>
      <c r="Q60" s="232" t="str">
        <f>IF(ISNA(VLOOKUP($A60,ES_P2c_0!$A$10:$AQ$100,MATCH(FIXED(Q$6,0,TRUE),ES_P2c_0!$A$10:$AQ$10,0)+1,FALSE)),"",VLOOKUP($A60,ES_P2c_0!$A$10:$AQ$100,MATCH(FIXED(Q$6,0,TRUE),ES_P2c_0!$A$10:$AQ$10,0)+1,FALSE))</f>
        <v>b</v>
      </c>
      <c r="R60" s="232" t="str">
        <f>IF(ISNA(VLOOKUP($A60,ES_P2c_0!$A$10:$AQ$100,MATCH(FIXED(R$6,0,TRUE),ES_P2c_0!$A$10:$AQ$10,0)+1,FALSE)),"",VLOOKUP($A60,ES_P2c_0!$A$10:$AQ$100,MATCH(FIXED(R$6,0,TRUE),ES_P2c_0!$A$10:$AQ$10,0)+1,FALSE))</f>
        <v>b</v>
      </c>
      <c r="S60" s="232" t="str">
        <f>IF(ISNA(VLOOKUP($A60,ES_P2c_0!$A$10:$AQ$100,MATCH(FIXED(S$6,0,TRUE),ES_P2c_0!$A$10:$AQ$10,0)+1,FALSE)),"",VLOOKUP($A60,ES_P2c_0!$A$10:$AQ$100,MATCH(FIXED(S$6,0,TRUE),ES_P2c_0!$A$10:$AQ$10,0)+1,FALSE))</f>
        <v>b</v>
      </c>
      <c r="T60" s="232" t="str">
        <f>IF(ISNA(VLOOKUP($A60,ES_P2c_0!$A$10:$AQ$100,MATCH(FIXED(T$6,0,TRUE),ES_P2c_0!$A$10:$AQ$10,0)+1,FALSE)),"",VLOOKUP($A60,ES_P2c_0!$A$10:$AQ$100,MATCH(FIXED(T$6,0,TRUE),ES_P2c_0!$A$10:$AQ$10,0)+1,FALSE))</f>
        <v>b</v>
      </c>
      <c r="U60" s="232" t="str">
        <f>IF(ISNA(VLOOKUP($A60,ES_P2c_0!$A$10:$AQ$100,MATCH(FIXED(U$6,0,TRUE),ES_P2c_0!$A$10:$AQ$10,0)+1,FALSE)),"",VLOOKUP($A60,ES_P2c_0!$A$10:$AQ$100,MATCH(FIXED(U$6,0,TRUE),ES_P2c_0!$A$10:$AQ$10,0)+1,FALSE))</f>
        <v>b</v>
      </c>
      <c r="V60" s="232" t="str">
        <f>IF(ISNA(VLOOKUP($A60,ES_P2c_0!$A$10:$AQ$100,MATCH(FIXED(V$6,0,TRUE),ES_P2c_0!$A$10:$AQ$10,0)+1,FALSE)),"",VLOOKUP($A60,ES_P2c_0!$A$10:$AQ$100,MATCH(FIXED(V$6,0,TRUE),ES_P2c_0!$A$10:$AQ$10,0)+1,FALSE))</f>
        <v/>
      </c>
      <c r="W60" s="232" t="str">
        <f>IF(ISNA(VLOOKUP($A60,ES_P2c_0!$A$10:$AQ$100,MATCH(FIXED(W$6,0,TRUE),ES_P2c_0!$A$10:$AQ$10,0)+1,FALSE)),"",VLOOKUP($A60,ES_P2c_0!$A$10:$AQ$100,MATCH(FIXED(W$6,0,TRUE),ES_P2c_0!$A$10:$AQ$10,0)+1,FALSE))</f>
        <v/>
      </c>
    </row>
    <row r="61" spans="1:23">
      <c r="A61" s="230" t="str">
        <f>lookup!Z20</f>
        <v>Lithuania</v>
      </c>
      <c r="B61" s="232" t="str">
        <f>VLOOKUP(A61,lookup!$Z$2:$AA$77,2,FALSE)</f>
        <v>Λιθουανία</v>
      </c>
      <c r="C61" s="232" t="str">
        <f>IF(ISNA(VLOOKUP($A61,ES_P2c_0!$A$10:$AQ$100,MATCH(FIXED(C$6,0,TRUE),ES_P2c_0!$A$10:$AQ$10,0)+1,FALSE)),"",VLOOKUP($A61,ES_P2c_0!$A$10:$AQ$100,MATCH(FIXED(C$6,0,TRUE),ES_P2c_0!$A$10:$AQ$10,0)+1,FALSE))</f>
        <v/>
      </c>
      <c r="D61" s="232" t="str">
        <f>IF(ISNA(VLOOKUP($A61,ES_P2c_0!$A$10:$AQ$100,MATCH(FIXED(D$6,0,TRUE),ES_P2c_0!$A$10:$AQ$10,0)+1,FALSE)),"",VLOOKUP($A61,ES_P2c_0!$A$10:$AQ$100,MATCH(FIXED(D$6,0,TRUE),ES_P2c_0!$A$10:$AQ$10,0)+1,FALSE))</f>
        <v/>
      </c>
      <c r="E61" s="232" t="str">
        <f>IF(ISNA(VLOOKUP($A61,ES_P2c_0!$A$10:$AQ$100,MATCH(FIXED(E$6,0,TRUE),ES_P2c_0!$A$10:$AQ$10,0)+1,FALSE)),"",VLOOKUP($A61,ES_P2c_0!$A$10:$AQ$100,MATCH(FIXED(E$6,0,TRUE),ES_P2c_0!$A$10:$AQ$10,0)+1,FALSE))</f>
        <v/>
      </c>
      <c r="F61" s="232" t="str">
        <f>IF(ISNA(VLOOKUP($A61,ES_P2c_0!$A$10:$AQ$100,MATCH(FIXED(F$6,0,TRUE),ES_P2c_0!$A$10:$AQ$10,0)+1,FALSE)),"",VLOOKUP($A61,ES_P2c_0!$A$10:$AQ$100,MATCH(FIXED(F$6,0,TRUE),ES_P2c_0!$A$10:$AQ$10,0)+1,FALSE))</f>
        <v/>
      </c>
      <c r="G61" s="232" t="str">
        <f>IF(ISNA(VLOOKUP($A61,ES_P2c_0!$A$10:$AQ$100,MATCH(FIXED(G$6,0,TRUE),ES_P2c_0!$A$10:$AQ$10,0)+1,FALSE)),"",VLOOKUP($A61,ES_P2c_0!$A$10:$AQ$100,MATCH(FIXED(G$6,0,TRUE),ES_P2c_0!$A$10:$AQ$10,0)+1,FALSE))</f>
        <v/>
      </c>
      <c r="H61" s="232" t="str">
        <f>IF(ISNA(VLOOKUP($A61,ES_P2c_0!$A$10:$AQ$100,MATCH(FIXED(H$6,0,TRUE),ES_P2c_0!$A$10:$AQ$10,0)+1,FALSE)),"",VLOOKUP($A61,ES_P2c_0!$A$10:$AQ$100,MATCH(FIXED(H$6,0,TRUE),ES_P2c_0!$A$10:$AQ$10,0)+1,FALSE))</f>
        <v/>
      </c>
      <c r="I61" s="232" t="str">
        <f>IF(ISNA(VLOOKUP($A61,ES_P2c_0!$A$10:$AQ$100,MATCH(FIXED(I$6,0,TRUE),ES_P2c_0!$A$10:$AQ$10,0)+1,FALSE)),"",VLOOKUP($A61,ES_P2c_0!$A$10:$AQ$100,MATCH(FIXED(I$6,0,TRUE),ES_P2c_0!$A$10:$AQ$10,0)+1,FALSE))</f>
        <v/>
      </c>
      <c r="J61" s="232" t="str">
        <f>IF(ISNA(VLOOKUP($A61,ES_P2c_0!$A$10:$AQ$100,MATCH(FIXED(J$6,0,TRUE),ES_P2c_0!$A$10:$AQ$10,0)+1,FALSE)),"",VLOOKUP($A61,ES_P2c_0!$A$10:$AQ$100,MATCH(FIXED(J$6,0,TRUE),ES_P2c_0!$A$10:$AQ$10,0)+1,FALSE))</f>
        <v/>
      </c>
      <c r="K61" s="232" t="str">
        <f>IF(ISNA(VLOOKUP($A61,ES_P2c_0!$A$10:$AQ$100,MATCH(FIXED(K$6,0,TRUE),ES_P2c_0!$A$10:$AQ$10,0)+1,FALSE)),"",VLOOKUP($A61,ES_P2c_0!$A$10:$AQ$100,MATCH(FIXED(K$6,0,TRUE),ES_P2c_0!$A$10:$AQ$10,0)+1,FALSE))</f>
        <v/>
      </c>
      <c r="L61" s="232" t="str">
        <f>IF(ISNA(VLOOKUP($A61,ES_P2c_0!$A$10:$AQ$100,MATCH(FIXED(L$6,0,TRUE),ES_P2c_0!$A$10:$AQ$10,0)+1,FALSE)),"",VLOOKUP($A61,ES_P2c_0!$A$10:$AQ$100,MATCH(FIXED(L$6,0,TRUE),ES_P2c_0!$A$10:$AQ$10,0)+1,FALSE))</f>
        <v/>
      </c>
      <c r="M61" s="232" t="str">
        <f>IF(ISNA(VLOOKUP($A61,ES_P2c_0!$A$10:$AQ$100,MATCH(FIXED(M$6,0,TRUE),ES_P2c_0!$A$10:$AQ$10,0)+1,FALSE)),"",VLOOKUP($A61,ES_P2c_0!$A$10:$AQ$100,MATCH(FIXED(M$6,0,TRUE),ES_P2c_0!$A$10:$AQ$10,0)+1,FALSE))</f>
        <v/>
      </c>
      <c r="N61" s="232" t="str">
        <f>IF(ISNA(VLOOKUP($A61,ES_P2c_0!$A$10:$AQ$100,MATCH(FIXED(N$6,0,TRUE),ES_P2c_0!$A$10:$AQ$10,0)+1,FALSE)),"",VLOOKUP($A61,ES_P2c_0!$A$10:$AQ$100,MATCH(FIXED(N$6,0,TRUE),ES_P2c_0!$A$10:$AQ$10,0)+1,FALSE))</f>
        <v/>
      </c>
      <c r="O61" s="232" t="str">
        <f>IF(ISNA(VLOOKUP($A61,ES_P2c_0!$A$10:$AQ$100,MATCH(FIXED(O$6,0,TRUE),ES_P2c_0!$A$10:$AQ$10,0)+1,FALSE)),"",VLOOKUP($A61,ES_P2c_0!$A$10:$AQ$100,MATCH(FIXED(O$6,0,TRUE),ES_P2c_0!$A$10:$AQ$10,0)+1,FALSE))</f>
        <v/>
      </c>
      <c r="P61" s="232" t="str">
        <f>IF(ISNA(VLOOKUP($A61,ES_P2c_0!$A$10:$AQ$100,MATCH(FIXED(P$6,0,TRUE),ES_P2c_0!$A$10:$AQ$10,0)+1,FALSE)),"",VLOOKUP($A61,ES_P2c_0!$A$10:$AQ$100,MATCH(FIXED(P$6,0,TRUE),ES_P2c_0!$A$10:$AQ$10,0)+1,FALSE))</f>
        <v/>
      </c>
      <c r="Q61" s="232" t="str">
        <f>IF(ISNA(VLOOKUP($A61,ES_P2c_0!$A$10:$AQ$100,MATCH(FIXED(Q$6,0,TRUE),ES_P2c_0!$A$10:$AQ$10,0)+1,FALSE)),"",VLOOKUP($A61,ES_P2c_0!$A$10:$AQ$100,MATCH(FIXED(Q$6,0,TRUE),ES_P2c_0!$A$10:$AQ$10,0)+1,FALSE))</f>
        <v/>
      </c>
      <c r="R61" s="232" t="str">
        <f>IF(ISNA(VLOOKUP($A61,ES_P2c_0!$A$10:$AQ$100,MATCH(FIXED(R$6,0,TRUE),ES_P2c_0!$A$10:$AQ$10,0)+1,FALSE)),"",VLOOKUP($A61,ES_P2c_0!$A$10:$AQ$100,MATCH(FIXED(R$6,0,TRUE),ES_P2c_0!$A$10:$AQ$10,0)+1,FALSE))</f>
        <v/>
      </c>
      <c r="S61" s="232" t="str">
        <f>IF(ISNA(VLOOKUP($A61,ES_P2c_0!$A$10:$AQ$100,MATCH(FIXED(S$6,0,TRUE),ES_P2c_0!$A$10:$AQ$10,0)+1,FALSE)),"",VLOOKUP($A61,ES_P2c_0!$A$10:$AQ$100,MATCH(FIXED(S$6,0,TRUE),ES_P2c_0!$A$10:$AQ$10,0)+1,FALSE))</f>
        <v/>
      </c>
      <c r="T61" s="232" t="str">
        <f>IF(ISNA(VLOOKUP($A61,ES_P2c_0!$A$10:$AQ$100,MATCH(FIXED(T$6,0,TRUE),ES_P2c_0!$A$10:$AQ$10,0)+1,FALSE)),"",VLOOKUP($A61,ES_P2c_0!$A$10:$AQ$100,MATCH(FIXED(T$6,0,TRUE),ES_P2c_0!$A$10:$AQ$10,0)+1,FALSE))</f>
        <v/>
      </c>
      <c r="U61" s="232" t="str">
        <f>IF(ISNA(VLOOKUP($A61,ES_P2c_0!$A$10:$AQ$100,MATCH(FIXED(U$6,0,TRUE),ES_P2c_0!$A$10:$AQ$10,0)+1,FALSE)),"",VLOOKUP($A61,ES_P2c_0!$A$10:$AQ$100,MATCH(FIXED(U$6,0,TRUE),ES_P2c_0!$A$10:$AQ$10,0)+1,FALSE))</f>
        <v/>
      </c>
      <c r="V61" s="232" t="str">
        <f>IF(ISNA(VLOOKUP($A61,ES_P2c_0!$A$10:$AQ$100,MATCH(FIXED(V$6,0,TRUE),ES_P2c_0!$A$10:$AQ$10,0)+1,FALSE)),"",VLOOKUP($A61,ES_P2c_0!$A$10:$AQ$100,MATCH(FIXED(V$6,0,TRUE),ES_P2c_0!$A$10:$AQ$10,0)+1,FALSE))</f>
        <v/>
      </c>
      <c r="W61" s="232" t="str">
        <f>IF(ISNA(VLOOKUP($A61,ES_P2c_0!$A$10:$AQ$100,MATCH(FIXED(W$6,0,TRUE),ES_P2c_0!$A$10:$AQ$10,0)+1,FALSE)),"",VLOOKUP($A61,ES_P2c_0!$A$10:$AQ$100,MATCH(FIXED(W$6,0,TRUE),ES_P2c_0!$A$10:$AQ$10,0)+1,FALSE))</f>
        <v/>
      </c>
    </row>
    <row r="62" spans="1:23">
      <c r="A62" s="230" t="str">
        <f>lookup!Z21</f>
        <v>Luxembourg</v>
      </c>
      <c r="B62" s="232" t="str">
        <f>VLOOKUP(A62,lookup!$Z$2:$AA$77,2,FALSE)</f>
        <v>Λουξεμβούργο</v>
      </c>
      <c r="C62" s="232" t="str">
        <f>IF(ISNA(VLOOKUP($A62,ES_P2c_0!$A$10:$AQ$100,MATCH(FIXED(C$6,0,TRUE),ES_P2c_0!$A$10:$AQ$10,0)+1,FALSE)),"",VLOOKUP($A62,ES_P2c_0!$A$10:$AQ$100,MATCH(FIXED(C$6,0,TRUE),ES_P2c_0!$A$10:$AQ$10,0)+1,FALSE))</f>
        <v/>
      </c>
      <c r="D62" s="232" t="str">
        <f>IF(ISNA(VLOOKUP($A62,ES_P2c_0!$A$10:$AQ$100,MATCH(FIXED(D$6,0,TRUE),ES_P2c_0!$A$10:$AQ$10,0)+1,FALSE)),"",VLOOKUP($A62,ES_P2c_0!$A$10:$AQ$100,MATCH(FIXED(D$6,0,TRUE),ES_P2c_0!$A$10:$AQ$10,0)+1,FALSE))</f>
        <v/>
      </c>
      <c r="E62" s="232" t="str">
        <f>IF(ISNA(VLOOKUP($A62,ES_P2c_0!$A$10:$AQ$100,MATCH(FIXED(E$6,0,TRUE),ES_P2c_0!$A$10:$AQ$10,0)+1,FALSE)),"",VLOOKUP($A62,ES_P2c_0!$A$10:$AQ$100,MATCH(FIXED(E$6,0,TRUE),ES_P2c_0!$A$10:$AQ$10,0)+1,FALSE))</f>
        <v/>
      </c>
      <c r="F62" s="232" t="str">
        <f>IF(ISNA(VLOOKUP($A62,ES_P2c_0!$A$10:$AQ$100,MATCH(FIXED(F$6,0,TRUE),ES_P2c_0!$A$10:$AQ$10,0)+1,FALSE)),"",VLOOKUP($A62,ES_P2c_0!$A$10:$AQ$100,MATCH(FIXED(F$6,0,TRUE),ES_P2c_0!$A$10:$AQ$10,0)+1,FALSE))</f>
        <v/>
      </c>
      <c r="G62" s="232" t="str">
        <f>IF(ISNA(VLOOKUP($A62,ES_P2c_0!$A$10:$AQ$100,MATCH(FIXED(G$6,0,TRUE),ES_P2c_0!$A$10:$AQ$10,0)+1,FALSE)),"",VLOOKUP($A62,ES_P2c_0!$A$10:$AQ$100,MATCH(FIXED(G$6,0,TRUE),ES_P2c_0!$A$10:$AQ$10,0)+1,FALSE))</f>
        <v/>
      </c>
      <c r="H62" s="232" t="str">
        <f>IF(ISNA(VLOOKUP($A62,ES_P2c_0!$A$10:$AQ$100,MATCH(FIXED(H$6,0,TRUE),ES_P2c_0!$A$10:$AQ$10,0)+1,FALSE)),"",VLOOKUP($A62,ES_P2c_0!$A$10:$AQ$100,MATCH(FIXED(H$6,0,TRUE),ES_P2c_0!$A$10:$AQ$10,0)+1,FALSE))</f>
        <v/>
      </c>
      <c r="I62" s="232" t="str">
        <f>IF(ISNA(VLOOKUP($A62,ES_P2c_0!$A$10:$AQ$100,MATCH(FIXED(I$6,0,TRUE),ES_P2c_0!$A$10:$AQ$10,0)+1,FALSE)),"",VLOOKUP($A62,ES_P2c_0!$A$10:$AQ$100,MATCH(FIXED(I$6,0,TRUE),ES_P2c_0!$A$10:$AQ$10,0)+1,FALSE))</f>
        <v/>
      </c>
      <c r="J62" s="232" t="str">
        <f>IF(ISNA(VLOOKUP($A62,ES_P2c_0!$A$10:$AQ$100,MATCH(FIXED(J$6,0,TRUE),ES_P2c_0!$A$10:$AQ$10,0)+1,FALSE)),"",VLOOKUP($A62,ES_P2c_0!$A$10:$AQ$100,MATCH(FIXED(J$6,0,TRUE),ES_P2c_0!$A$10:$AQ$10,0)+1,FALSE))</f>
        <v/>
      </c>
      <c r="K62" s="232" t="str">
        <f>IF(ISNA(VLOOKUP($A62,ES_P2c_0!$A$10:$AQ$100,MATCH(FIXED(K$6,0,TRUE),ES_P2c_0!$A$10:$AQ$10,0)+1,FALSE)),"",VLOOKUP($A62,ES_P2c_0!$A$10:$AQ$100,MATCH(FIXED(K$6,0,TRUE),ES_P2c_0!$A$10:$AQ$10,0)+1,FALSE))</f>
        <v/>
      </c>
      <c r="L62" s="232" t="str">
        <f>IF(ISNA(VLOOKUP($A62,ES_P2c_0!$A$10:$AQ$100,MATCH(FIXED(L$6,0,TRUE),ES_P2c_0!$A$10:$AQ$10,0)+1,FALSE)),"",VLOOKUP($A62,ES_P2c_0!$A$10:$AQ$100,MATCH(FIXED(L$6,0,TRUE),ES_P2c_0!$A$10:$AQ$10,0)+1,FALSE))</f>
        <v/>
      </c>
      <c r="M62" s="232" t="str">
        <f>IF(ISNA(VLOOKUP($A62,ES_P2c_0!$A$10:$AQ$100,MATCH(FIXED(M$6,0,TRUE),ES_P2c_0!$A$10:$AQ$10,0)+1,FALSE)),"",VLOOKUP($A62,ES_P2c_0!$A$10:$AQ$100,MATCH(FIXED(M$6,0,TRUE),ES_P2c_0!$A$10:$AQ$10,0)+1,FALSE))</f>
        <v/>
      </c>
      <c r="N62" s="232" t="str">
        <f>IF(ISNA(VLOOKUP($A62,ES_P2c_0!$A$10:$AQ$100,MATCH(FIXED(N$6,0,TRUE),ES_P2c_0!$A$10:$AQ$10,0)+1,FALSE)),"",VLOOKUP($A62,ES_P2c_0!$A$10:$AQ$100,MATCH(FIXED(N$6,0,TRUE),ES_P2c_0!$A$10:$AQ$10,0)+1,FALSE))</f>
        <v/>
      </c>
      <c r="O62" s="232" t="str">
        <f>IF(ISNA(VLOOKUP($A62,ES_P2c_0!$A$10:$AQ$100,MATCH(FIXED(O$6,0,TRUE),ES_P2c_0!$A$10:$AQ$10,0)+1,FALSE)),"",VLOOKUP($A62,ES_P2c_0!$A$10:$AQ$100,MATCH(FIXED(O$6,0,TRUE),ES_P2c_0!$A$10:$AQ$10,0)+1,FALSE))</f>
        <v/>
      </c>
      <c r="P62" s="232" t="str">
        <f>IF(ISNA(VLOOKUP($A62,ES_P2c_0!$A$10:$AQ$100,MATCH(FIXED(P$6,0,TRUE),ES_P2c_0!$A$10:$AQ$10,0)+1,FALSE)),"",VLOOKUP($A62,ES_P2c_0!$A$10:$AQ$100,MATCH(FIXED(P$6,0,TRUE),ES_P2c_0!$A$10:$AQ$10,0)+1,FALSE))</f>
        <v/>
      </c>
      <c r="Q62" s="232" t="str">
        <f>IF(ISNA(VLOOKUP($A62,ES_P2c_0!$A$10:$AQ$100,MATCH(FIXED(Q$6,0,TRUE),ES_P2c_0!$A$10:$AQ$10,0)+1,FALSE)),"",VLOOKUP($A62,ES_P2c_0!$A$10:$AQ$100,MATCH(FIXED(Q$6,0,TRUE),ES_P2c_0!$A$10:$AQ$10,0)+1,FALSE))</f>
        <v/>
      </c>
      <c r="R62" s="232" t="str">
        <f>IF(ISNA(VLOOKUP($A62,ES_P2c_0!$A$10:$AQ$100,MATCH(FIXED(R$6,0,TRUE),ES_P2c_0!$A$10:$AQ$10,0)+1,FALSE)),"",VLOOKUP($A62,ES_P2c_0!$A$10:$AQ$100,MATCH(FIXED(R$6,0,TRUE),ES_P2c_0!$A$10:$AQ$10,0)+1,FALSE))</f>
        <v/>
      </c>
      <c r="S62" s="232" t="str">
        <f>IF(ISNA(VLOOKUP($A62,ES_P2c_0!$A$10:$AQ$100,MATCH(FIXED(S$6,0,TRUE),ES_P2c_0!$A$10:$AQ$10,0)+1,FALSE)),"",VLOOKUP($A62,ES_P2c_0!$A$10:$AQ$100,MATCH(FIXED(S$6,0,TRUE),ES_P2c_0!$A$10:$AQ$10,0)+1,FALSE))</f>
        <v/>
      </c>
      <c r="T62" s="232" t="str">
        <f>IF(ISNA(VLOOKUP($A62,ES_P2c_0!$A$10:$AQ$100,MATCH(FIXED(T$6,0,TRUE),ES_P2c_0!$A$10:$AQ$10,0)+1,FALSE)),"",VLOOKUP($A62,ES_P2c_0!$A$10:$AQ$100,MATCH(FIXED(T$6,0,TRUE),ES_P2c_0!$A$10:$AQ$10,0)+1,FALSE))</f>
        <v/>
      </c>
      <c r="U62" s="232" t="str">
        <f>IF(ISNA(VLOOKUP($A62,ES_P2c_0!$A$10:$AQ$100,MATCH(FIXED(U$6,0,TRUE),ES_P2c_0!$A$10:$AQ$10,0)+1,FALSE)),"",VLOOKUP($A62,ES_P2c_0!$A$10:$AQ$100,MATCH(FIXED(U$6,0,TRUE),ES_P2c_0!$A$10:$AQ$10,0)+1,FALSE))</f>
        <v/>
      </c>
      <c r="V62" s="232" t="str">
        <f>IF(ISNA(VLOOKUP($A62,ES_P2c_0!$A$10:$AQ$100,MATCH(FIXED(V$6,0,TRUE),ES_P2c_0!$A$10:$AQ$10,0)+1,FALSE)),"",VLOOKUP($A62,ES_P2c_0!$A$10:$AQ$100,MATCH(FIXED(V$6,0,TRUE),ES_P2c_0!$A$10:$AQ$10,0)+1,FALSE))</f>
        <v/>
      </c>
      <c r="W62" s="232" t="str">
        <f>IF(ISNA(VLOOKUP($A62,ES_P2c_0!$A$10:$AQ$100,MATCH(FIXED(W$6,0,TRUE),ES_P2c_0!$A$10:$AQ$10,0)+1,FALSE)),"",VLOOKUP($A62,ES_P2c_0!$A$10:$AQ$100,MATCH(FIXED(W$6,0,TRUE),ES_P2c_0!$A$10:$AQ$10,0)+1,FALSE))</f>
        <v/>
      </c>
    </row>
    <row r="63" spans="1:23">
      <c r="A63" s="230" t="str">
        <f>lookup!Z22</f>
        <v>Hungary</v>
      </c>
      <c r="B63" s="232" t="str">
        <f>VLOOKUP(A63,lookup!$Z$2:$AA$77,2,FALSE)</f>
        <v>Ουγγαρία</v>
      </c>
      <c r="C63" s="232" t="str">
        <f>IF(ISNA(VLOOKUP($A63,ES_P2c_0!$A$10:$AQ$100,MATCH(FIXED(C$6,0,TRUE),ES_P2c_0!$A$10:$AQ$10,0)+1,FALSE)),"",VLOOKUP($A63,ES_P2c_0!$A$10:$AQ$100,MATCH(FIXED(C$6,0,TRUE),ES_P2c_0!$A$10:$AQ$10,0)+1,FALSE))</f>
        <v/>
      </c>
      <c r="D63" s="232" t="str">
        <f>IF(ISNA(VLOOKUP($A63,ES_P2c_0!$A$10:$AQ$100,MATCH(FIXED(D$6,0,TRUE),ES_P2c_0!$A$10:$AQ$10,0)+1,FALSE)),"",VLOOKUP($A63,ES_P2c_0!$A$10:$AQ$100,MATCH(FIXED(D$6,0,TRUE),ES_P2c_0!$A$10:$AQ$10,0)+1,FALSE))</f>
        <v/>
      </c>
      <c r="E63" s="232" t="str">
        <f>IF(ISNA(VLOOKUP($A63,ES_P2c_0!$A$10:$AQ$100,MATCH(FIXED(E$6,0,TRUE),ES_P2c_0!$A$10:$AQ$10,0)+1,FALSE)),"",VLOOKUP($A63,ES_P2c_0!$A$10:$AQ$100,MATCH(FIXED(E$6,0,TRUE),ES_P2c_0!$A$10:$AQ$10,0)+1,FALSE))</f>
        <v/>
      </c>
      <c r="F63" s="232" t="str">
        <f>IF(ISNA(VLOOKUP($A63,ES_P2c_0!$A$10:$AQ$100,MATCH(FIXED(F$6,0,TRUE),ES_P2c_0!$A$10:$AQ$10,0)+1,FALSE)),"",VLOOKUP($A63,ES_P2c_0!$A$10:$AQ$100,MATCH(FIXED(F$6,0,TRUE),ES_P2c_0!$A$10:$AQ$10,0)+1,FALSE))</f>
        <v/>
      </c>
      <c r="G63" s="232" t="str">
        <f>IF(ISNA(VLOOKUP($A63,ES_P2c_0!$A$10:$AQ$100,MATCH(FIXED(G$6,0,TRUE),ES_P2c_0!$A$10:$AQ$10,0)+1,FALSE)),"",VLOOKUP($A63,ES_P2c_0!$A$10:$AQ$100,MATCH(FIXED(G$6,0,TRUE),ES_P2c_0!$A$10:$AQ$10,0)+1,FALSE))</f>
        <v/>
      </c>
      <c r="H63" s="232" t="str">
        <f>IF(ISNA(VLOOKUP($A63,ES_P2c_0!$A$10:$AQ$100,MATCH(FIXED(H$6,0,TRUE),ES_P2c_0!$A$10:$AQ$10,0)+1,FALSE)),"",VLOOKUP($A63,ES_P2c_0!$A$10:$AQ$100,MATCH(FIXED(H$6,0,TRUE),ES_P2c_0!$A$10:$AQ$10,0)+1,FALSE))</f>
        <v/>
      </c>
      <c r="I63" s="232" t="str">
        <f>IF(ISNA(VLOOKUP($A63,ES_P2c_0!$A$10:$AQ$100,MATCH(FIXED(I$6,0,TRUE),ES_P2c_0!$A$10:$AQ$10,0)+1,FALSE)),"",VLOOKUP($A63,ES_P2c_0!$A$10:$AQ$100,MATCH(FIXED(I$6,0,TRUE),ES_P2c_0!$A$10:$AQ$10,0)+1,FALSE))</f>
        <v/>
      </c>
      <c r="J63" s="232" t="str">
        <f>IF(ISNA(VLOOKUP($A63,ES_P2c_0!$A$10:$AQ$100,MATCH(FIXED(J$6,0,TRUE),ES_P2c_0!$A$10:$AQ$10,0)+1,FALSE)),"",VLOOKUP($A63,ES_P2c_0!$A$10:$AQ$100,MATCH(FIXED(J$6,0,TRUE),ES_P2c_0!$A$10:$AQ$10,0)+1,FALSE))</f>
        <v/>
      </c>
      <c r="K63" s="232" t="str">
        <f>IF(ISNA(VLOOKUP($A63,ES_P2c_0!$A$10:$AQ$100,MATCH(FIXED(K$6,0,TRUE),ES_P2c_0!$A$10:$AQ$10,0)+1,FALSE)),"",VLOOKUP($A63,ES_P2c_0!$A$10:$AQ$100,MATCH(FIXED(K$6,0,TRUE),ES_P2c_0!$A$10:$AQ$10,0)+1,FALSE))</f>
        <v/>
      </c>
      <c r="L63" s="232" t="str">
        <f>IF(ISNA(VLOOKUP($A63,ES_P2c_0!$A$10:$AQ$100,MATCH(FIXED(L$6,0,TRUE),ES_P2c_0!$A$10:$AQ$10,0)+1,FALSE)),"",VLOOKUP($A63,ES_P2c_0!$A$10:$AQ$100,MATCH(FIXED(L$6,0,TRUE),ES_P2c_0!$A$10:$AQ$10,0)+1,FALSE))</f>
        <v/>
      </c>
      <c r="M63" s="232" t="str">
        <f>IF(ISNA(VLOOKUP($A63,ES_P2c_0!$A$10:$AQ$100,MATCH(FIXED(M$6,0,TRUE),ES_P2c_0!$A$10:$AQ$10,0)+1,FALSE)),"",VLOOKUP($A63,ES_P2c_0!$A$10:$AQ$100,MATCH(FIXED(M$6,0,TRUE),ES_P2c_0!$A$10:$AQ$10,0)+1,FALSE))</f>
        <v/>
      </c>
      <c r="N63" s="232" t="str">
        <f>IF(ISNA(VLOOKUP($A63,ES_P2c_0!$A$10:$AQ$100,MATCH(FIXED(N$6,0,TRUE),ES_P2c_0!$A$10:$AQ$10,0)+1,FALSE)),"",VLOOKUP($A63,ES_P2c_0!$A$10:$AQ$100,MATCH(FIXED(N$6,0,TRUE),ES_P2c_0!$A$10:$AQ$10,0)+1,FALSE))</f>
        <v/>
      </c>
      <c r="O63" s="232" t="str">
        <f>IF(ISNA(VLOOKUP($A63,ES_P2c_0!$A$10:$AQ$100,MATCH(FIXED(O$6,0,TRUE),ES_P2c_0!$A$10:$AQ$10,0)+1,FALSE)),"",VLOOKUP($A63,ES_P2c_0!$A$10:$AQ$100,MATCH(FIXED(O$6,0,TRUE),ES_P2c_0!$A$10:$AQ$10,0)+1,FALSE))</f>
        <v/>
      </c>
      <c r="P63" s="232" t="str">
        <f>IF(ISNA(VLOOKUP($A63,ES_P2c_0!$A$10:$AQ$100,MATCH(FIXED(P$6,0,TRUE),ES_P2c_0!$A$10:$AQ$10,0)+1,FALSE)),"",VLOOKUP($A63,ES_P2c_0!$A$10:$AQ$100,MATCH(FIXED(P$6,0,TRUE),ES_P2c_0!$A$10:$AQ$10,0)+1,FALSE))</f>
        <v/>
      </c>
      <c r="Q63" s="232" t="str">
        <f>IF(ISNA(VLOOKUP($A63,ES_P2c_0!$A$10:$AQ$100,MATCH(FIXED(Q$6,0,TRUE),ES_P2c_0!$A$10:$AQ$10,0)+1,FALSE)),"",VLOOKUP($A63,ES_P2c_0!$A$10:$AQ$100,MATCH(FIXED(Q$6,0,TRUE),ES_P2c_0!$A$10:$AQ$10,0)+1,FALSE))</f>
        <v/>
      </c>
      <c r="R63" s="232" t="str">
        <f>IF(ISNA(VLOOKUP($A63,ES_P2c_0!$A$10:$AQ$100,MATCH(FIXED(R$6,0,TRUE),ES_P2c_0!$A$10:$AQ$10,0)+1,FALSE)),"",VLOOKUP($A63,ES_P2c_0!$A$10:$AQ$100,MATCH(FIXED(R$6,0,TRUE),ES_P2c_0!$A$10:$AQ$10,0)+1,FALSE))</f>
        <v/>
      </c>
      <c r="S63" s="232" t="str">
        <f>IF(ISNA(VLOOKUP($A63,ES_P2c_0!$A$10:$AQ$100,MATCH(FIXED(S$6,0,TRUE),ES_P2c_0!$A$10:$AQ$10,0)+1,FALSE)),"",VLOOKUP($A63,ES_P2c_0!$A$10:$AQ$100,MATCH(FIXED(S$6,0,TRUE),ES_P2c_0!$A$10:$AQ$10,0)+1,FALSE))</f>
        <v/>
      </c>
      <c r="T63" s="232" t="str">
        <f>IF(ISNA(VLOOKUP($A63,ES_P2c_0!$A$10:$AQ$100,MATCH(FIXED(T$6,0,TRUE),ES_P2c_0!$A$10:$AQ$10,0)+1,FALSE)),"",VLOOKUP($A63,ES_P2c_0!$A$10:$AQ$100,MATCH(FIXED(T$6,0,TRUE),ES_P2c_0!$A$10:$AQ$10,0)+1,FALSE))</f>
        <v/>
      </c>
      <c r="U63" s="232" t="str">
        <f>IF(ISNA(VLOOKUP($A63,ES_P2c_0!$A$10:$AQ$100,MATCH(FIXED(U$6,0,TRUE),ES_P2c_0!$A$10:$AQ$10,0)+1,FALSE)),"",VLOOKUP($A63,ES_P2c_0!$A$10:$AQ$100,MATCH(FIXED(U$6,0,TRUE),ES_P2c_0!$A$10:$AQ$10,0)+1,FALSE))</f>
        <v/>
      </c>
      <c r="V63" s="232" t="str">
        <f>IF(ISNA(VLOOKUP($A63,ES_P2c_0!$A$10:$AQ$100,MATCH(FIXED(V$6,0,TRUE),ES_P2c_0!$A$10:$AQ$10,0)+1,FALSE)),"",VLOOKUP($A63,ES_P2c_0!$A$10:$AQ$100,MATCH(FIXED(V$6,0,TRUE),ES_P2c_0!$A$10:$AQ$10,0)+1,FALSE))</f>
        <v/>
      </c>
      <c r="W63" s="232" t="str">
        <f>IF(ISNA(VLOOKUP($A63,ES_P2c_0!$A$10:$AQ$100,MATCH(FIXED(W$6,0,TRUE),ES_P2c_0!$A$10:$AQ$10,0)+1,FALSE)),"",VLOOKUP($A63,ES_P2c_0!$A$10:$AQ$100,MATCH(FIXED(W$6,0,TRUE),ES_P2c_0!$A$10:$AQ$10,0)+1,FALSE))</f>
        <v/>
      </c>
    </row>
    <row r="64" spans="1:23">
      <c r="A64" s="230" t="str">
        <f>lookup!Z23</f>
        <v>Malta</v>
      </c>
      <c r="B64" s="232" t="str">
        <f>VLOOKUP(A64,lookup!$Z$2:$AA$77,2,FALSE)</f>
        <v>Μάλτα</v>
      </c>
      <c r="C64" s="232" t="str">
        <f>IF(ISNA(VLOOKUP($A64,ES_P2c_0!$A$10:$AQ$100,MATCH(FIXED(C$6,0,TRUE),ES_P2c_0!$A$10:$AQ$10,0)+1,FALSE)),"",VLOOKUP($A64,ES_P2c_0!$A$10:$AQ$100,MATCH(FIXED(C$6,0,TRUE),ES_P2c_0!$A$10:$AQ$10,0)+1,FALSE))</f>
        <v/>
      </c>
      <c r="D64" s="232" t="str">
        <f>IF(ISNA(VLOOKUP($A64,ES_P2c_0!$A$10:$AQ$100,MATCH(FIXED(D$6,0,TRUE),ES_P2c_0!$A$10:$AQ$10,0)+1,FALSE)),"",VLOOKUP($A64,ES_P2c_0!$A$10:$AQ$100,MATCH(FIXED(D$6,0,TRUE),ES_P2c_0!$A$10:$AQ$10,0)+1,FALSE))</f>
        <v/>
      </c>
      <c r="E64" s="232" t="str">
        <f>IF(ISNA(VLOOKUP($A64,ES_P2c_0!$A$10:$AQ$100,MATCH(FIXED(E$6,0,TRUE),ES_P2c_0!$A$10:$AQ$10,0)+1,FALSE)),"",VLOOKUP($A64,ES_P2c_0!$A$10:$AQ$100,MATCH(FIXED(E$6,0,TRUE),ES_P2c_0!$A$10:$AQ$10,0)+1,FALSE))</f>
        <v/>
      </c>
      <c r="F64" s="232" t="str">
        <f>IF(ISNA(VLOOKUP($A64,ES_P2c_0!$A$10:$AQ$100,MATCH(FIXED(F$6,0,TRUE),ES_P2c_0!$A$10:$AQ$10,0)+1,FALSE)),"",VLOOKUP($A64,ES_P2c_0!$A$10:$AQ$100,MATCH(FIXED(F$6,0,TRUE),ES_P2c_0!$A$10:$AQ$10,0)+1,FALSE))</f>
        <v/>
      </c>
      <c r="G64" s="232" t="str">
        <f>IF(ISNA(VLOOKUP($A64,ES_P2c_0!$A$10:$AQ$100,MATCH(FIXED(G$6,0,TRUE),ES_P2c_0!$A$10:$AQ$10,0)+1,FALSE)),"",VLOOKUP($A64,ES_P2c_0!$A$10:$AQ$100,MATCH(FIXED(G$6,0,TRUE),ES_P2c_0!$A$10:$AQ$10,0)+1,FALSE))</f>
        <v/>
      </c>
      <c r="H64" s="232" t="str">
        <f>IF(ISNA(VLOOKUP($A64,ES_P2c_0!$A$10:$AQ$100,MATCH(FIXED(H$6,0,TRUE),ES_P2c_0!$A$10:$AQ$10,0)+1,FALSE)),"",VLOOKUP($A64,ES_P2c_0!$A$10:$AQ$100,MATCH(FIXED(H$6,0,TRUE),ES_P2c_0!$A$10:$AQ$10,0)+1,FALSE))</f>
        <v>e</v>
      </c>
      <c r="I64" s="232" t="str">
        <f>IF(ISNA(VLOOKUP($A64,ES_P2c_0!$A$10:$AQ$100,MATCH(FIXED(I$6,0,TRUE),ES_P2c_0!$A$10:$AQ$10,0)+1,FALSE)),"",VLOOKUP($A64,ES_P2c_0!$A$10:$AQ$100,MATCH(FIXED(I$6,0,TRUE),ES_P2c_0!$A$10:$AQ$10,0)+1,FALSE))</f>
        <v>e</v>
      </c>
      <c r="J64" s="232" t="str">
        <f>IF(ISNA(VLOOKUP($A64,ES_P2c_0!$A$10:$AQ$100,MATCH(FIXED(J$6,0,TRUE),ES_P2c_0!$A$10:$AQ$10,0)+1,FALSE)),"",VLOOKUP($A64,ES_P2c_0!$A$10:$AQ$100,MATCH(FIXED(J$6,0,TRUE),ES_P2c_0!$A$10:$AQ$10,0)+1,FALSE))</f>
        <v>e</v>
      </c>
      <c r="K64" s="232" t="str">
        <f>IF(ISNA(VLOOKUP($A64,ES_P2c_0!$A$10:$AQ$100,MATCH(FIXED(K$6,0,TRUE),ES_P2c_0!$A$10:$AQ$10,0)+1,FALSE)),"",VLOOKUP($A64,ES_P2c_0!$A$10:$AQ$100,MATCH(FIXED(K$6,0,TRUE),ES_P2c_0!$A$10:$AQ$10,0)+1,FALSE))</f>
        <v>e</v>
      </c>
      <c r="L64" s="232" t="str">
        <f>IF(ISNA(VLOOKUP($A64,ES_P2c_0!$A$10:$AQ$100,MATCH(FIXED(L$6,0,TRUE),ES_P2c_0!$A$10:$AQ$10,0)+1,FALSE)),"",VLOOKUP($A64,ES_P2c_0!$A$10:$AQ$100,MATCH(FIXED(L$6,0,TRUE),ES_P2c_0!$A$10:$AQ$10,0)+1,FALSE))</f>
        <v>e</v>
      </c>
      <c r="M64" s="232" t="str">
        <f>IF(ISNA(VLOOKUP($A64,ES_P2c_0!$A$10:$AQ$100,MATCH(FIXED(M$6,0,TRUE),ES_P2c_0!$A$10:$AQ$10,0)+1,FALSE)),"",VLOOKUP($A64,ES_P2c_0!$A$10:$AQ$100,MATCH(FIXED(M$6,0,TRUE),ES_P2c_0!$A$10:$AQ$10,0)+1,FALSE))</f>
        <v>e</v>
      </c>
      <c r="N64" s="232" t="str">
        <f>IF(ISNA(VLOOKUP($A64,ES_P2c_0!$A$10:$AQ$100,MATCH(FIXED(N$6,0,TRUE),ES_P2c_0!$A$10:$AQ$10,0)+1,FALSE)),"",VLOOKUP($A64,ES_P2c_0!$A$10:$AQ$100,MATCH(FIXED(N$6,0,TRUE),ES_P2c_0!$A$10:$AQ$10,0)+1,FALSE))</f>
        <v>e</v>
      </c>
      <c r="O64" s="232" t="str">
        <f>IF(ISNA(VLOOKUP($A64,ES_P2c_0!$A$10:$AQ$100,MATCH(FIXED(O$6,0,TRUE),ES_P2c_0!$A$10:$AQ$10,0)+1,FALSE)),"",VLOOKUP($A64,ES_P2c_0!$A$10:$AQ$100,MATCH(FIXED(O$6,0,TRUE),ES_P2c_0!$A$10:$AQ$10,0)+1,FALSE))</f>
        <v>e</v>
      </c>
      <c r="P64" s="232" t="str">
        <f>IF(ISNA(VLOOKUP($A64,ES_P2c_0!$A$10:$AQ$100,MATCH(FIXED(P$6,0,TRUE),ES_P2c_0!$A$10:$AQ$10,0)+1,FALSE)),"",VLOOKUP($A64,ES_P2c_0!$A$10:$AQ$100,MATCH(FIXED(P$6,0,TRUE),ES_P2c_0!$A$10:$AQ$10,0)+1,FALSE))</f>
        <v>e</v>
      </c>
      <c r="Q64" s="232" t="str">
        <f>IF(ISNA(VLOOKUP($A64,ES_P2c_0!$A$10:$AQ$100,MATCH(FIXED(Q$6,0,TRUE),ES_P2c_0!$A$10:$AQ$10,0)+1,FALSE)),"",VLOOKUP($A64,ES_P2c_0!$A$10:$AQ$100,MATCH(FIXED(Q$6,0,TRUE),ES_P2c_0!$A$10:$AQ$10,0)+1,FALSE))</f>
        <v>e</v>
      </c>
      <c r="R64" s="232" t="str">
        <f>IF(ISNA(VLOOKUP($A64,ES_P2c_0!$A$10:$AQ$100,MATCH(FIXED(R$6,0,TRUE),ES_P2c_0!$A$10:$AQ$10,0)+1,FALSE)),"",VLOOKUP($A64,ES_P2c_0!$A$10:$AQ$100,MATCH(FIXED(R$6,0,TRUE),ES_P2c_0!$A$10:$AQ$10,0)+1,FALSE))</f>
        <v/>
      </c>
      <c r="S64" s="232" t="str">
        <f>IF(ISNA(VLOOKUP($A64,ES_P2c_0!$A$10:$AQ$100,MATCH(FIXED(S$6,0,TRUE),ES_P2c_0!$A$10:$AQ$10,0)+1,FALSE)),"",VLOOKUP($A64,ES_P2c_0!$A$10:$AQ$100,MATCH(FIXED(S$6,0,TRUE),ES_P2c_0!$A$10:$AQ$10,0)+1,FALSE))</f>
        <v/>
      </c>
      <c r="T64" s="232" t="str">
        <f>IF(ISNA(VLOOKUP($A64,ES_P2c_0!$A$10:$AQ$100,MATCH(FIXED(T$6,0,TRUE),ES_P2c_0!$A$10:$AQ$10,0)+1,FALSE)),"",VLOOKUP($A64,ES_P2c_0!$A$10:$AQ$100,MATCH(FIXED(T$6,0,TRUE),ES_P2c_0!$A$10:$AQ$10,0)+1,FALSE))</f>
        <v/>
      </c>
      <c r="U64" s="232" t="str">
        <f>IF(ISNA(VLOOKUP($A64,ES_P2c_0!$A$10:$AQ$100,MATCH(FIXED(U$6,0,TRUE),ES_P2c_0!$A$10:$AQ$10,0)+1,FALSE)),"",VLOOKUP($A64,ES_P2c_0!$A$10:$AQ$100,MATCH(FIXED(U$6,0,TRUE),ES_P2c_0!$A$10:$AQ$10,0)+1,FALSE))</f>
        <v/>
      </c>
      <c r="V64" s="232" t="str">
        <f>IF(ISNA(VLOOKUP($A64,ES_P2c_0!$A$10:$AQ$100,MATCH(FIXED(V$6,0,TRUE),ES_P2c_0!$A$10:$AQ$10,0)+1,FALSE)),"",VLOOKUP($A64,ES_P2c_0!$A$10:$AQ$100,MATCH(FIXED(V$6,0,TRUE),ES_P2c_0!$A$10:$AQ$10,0)+1,FALSE))</f>
        <v/>
      </c>
      <c r="W64" s="232" t="str">
        <f>IF(ISNA(VLOOKUP($A64,ES_P2c_0!$A$10:$AQ$100,MATCH(FIXED(W$6,0,TRUE),ES_P2c_0!$A$10:$AQ$10,0)+1,FALSE)),"",VLOOKUP($A64,ES_P2c_0!$A$10:$AQ$100,MATCH(FIXED(W$6,0,TRUE),ES_P2c_0!$A$10:$AQ$10,0)+1,FALSE))</f>
        <v/>
      </c>
    </row>
    <row r="65" spans="1:23">
      <c r="A65" s="230" t="str">
        <f>lookup!Z24</f>
        <v>Netherlands</v>
      </c>
      <c r="B65" s="232" t="str">
        <f>VLOOKUP(A65,lookup!$Z$2:$AA$77,2,FALSE)</f>
        <v>Ολλανδία</v>
      </c>
      <c r="C65" s="232" t="str">
        <f>IF(ISNA(VLOOKUP($A65,ES_P2c_0!$A$10:$AQ$100,MATCH(FIXED(C$6,0,TRUE),ES_P2c_0!$A$10:$AQ$10,0)+1,FALSE)),"",VLOOKUP($A65,ES_P2c_0!$A$10:$AQ$100,MATCH(FIXED(C$6,0,TRUE),ES_P2c_0!$A$10:$AQ$10,0)+1,FALSE))</f>
        <v/>
      </c>
      <c r="D65" s="232" t="str">
        <f>IF(ISNA(VLOOKUP($A65,ES_P2c_0!$A$10:$AQ$100,MATCH(FIXED(D$6,0,TRUE),ES_P2c_0!$A$10:$AQ$10,0)+1,FALSE)),"",VLOOKUP($A65,ES_P2c_0!$A$10:$AQ$100,MATCH(FIXED(D$6,0,TRUE),ES_P2c_0!$A$10:$AQ$10,0)+1,FALSE))</f>
        <v/>
      </c>
      <c r="E65" s="232" t="str">
        <f>IF(ISNA(VLOOKUP($A65,ES_P2c_0!$A$10:$AQ$100,MATCH(FIXED(E$6,0,TRUE),ES_P2c_0!$A$10:$AQ$10,0)+1,FALSE)),"",VLOOKUP($A65,ES_P2c_0!$A$10:$AQ$100,MATCH(FIXED(E$6,0,TRUE),ES_P2c_0!$A$10:$AQ$10,0)+1,FALSE))</f>
        <v/>
      </c>
      <c r="F65" s="232" t="str">
        <f>IF(ISNA(VLOOKUP($A65,ES_P2c_0!$A$10:$AQ$100,MATCH(FIXED(F$6,0,TRUE),ES_P2c_0!$A$10:$AQ$10,0)+1,FALSE)),"",VLOOKUP($A65,ES_P2c_0!$A$10:$AQ$100,MATCH(FIXED(F$6,0,TRUE),ES_P2c_0!$A$10:$AQ$10,0)+1,FALSE))</f>
        <v/>
      </c>
      <c r="G65" s="232" t="str">
        <f>IF(ISNA(VLOOKUP($A65,ES_P2c_0!$A$10:$AQ$100,MATCH(FIXED(G$6,0,TRUE),ES_P2c_0!$A$10:$AQ$10,0)+1,FALSE)),"",VLOOKUP($A65,ES_P2c_0!$A$10:$AQ$100,MATCH(FIXED(G$6,0,TRUE),ES_P2c_0!$A$10:$AQ$10,0)+1,FALSE))</f>
        <v/>
      </c>
      <c r="H65" s="232" t="str">
        <f>IF(ISNA(VLOOKUP($A65,ES_P2c_0!$A$10:$AQ$100,MATCH(FIXED(H$6,0,TRUE),ES_P2c_0!$A$10:$AQ$10,0)+1,FALSE)),"",VLOOKUP($A65,ES_P2c_0!$A$10:$AQ$100,MATCH(FIXED(H$6,0,TRUE),ES_P2c_0!$A$10:$AQ$10,0)+1,FALSE))</f>
        <v/>
      </c>
      <c r="I65" s="232" t="str">
        <f>IF(ISNA(VLOOKUP($A65,ES_P2c_0!$A$10:$AQ$100,MATCH(FIXED(I$6,0,TRUE),ES_P2c_0!$A$10:$AQ$10,0)+1,FALSE)),"",VLOOKUP($A65,ES_P2c_0!$A$10:$AQ$100,MATCH(FIXED(I$6,0,TRUE),ES_P2c_0!$A$10:$AQ$10,0)+1,FALSE))</f>
        <v/>
      </c>
      <c r="J65" s="232" t="str">
        <f>IF(ISNA(VLOOKUP($A65,ES_P2c_0!$A$10:$AQ$100,MATCH(FIXED(J$6,0,TRUE),ES_P2c_0!$A$10:$AQ$10,0)+1,FALSE)),"",VLOOKUP($A65,ES_P2c_0!$A$10:$AQ$100,MATCH(FIXED(J$6,0,TRUE),ES_P2c_0!$A$10:$AQ$10,0)+1,FALSE))</f>
        <v/>
      </c>
      <c r="K65" s="232" t="str">
        <f>IF(ISNA(VLOOKUP($A65,ES_P2c_0!$A$10:$AQ$100,MATCH(FIXED(K$6,0,TRUE),ES_P2c_0!$A$10:$AQ$10,0)+1,FALSE)),"",VLOOKUP($A65,ES_P2c_0!$A$10:$AQ$100,MATCH(FIXED(K$6,0,TRUE),ES_P2c_0!$A$10:$AQ$10,0)+1,FALSE))</f>
        <v/>
      </c>
      <c r="L65" s="232" t="str">
        <f>IF(ISNA(VLOOKUP($A65,ES_P2c_0!$A$10:$AQ$100,MATCH(FIXED(L$6,0,TRUE),ES_P2c_0!$A$10:$AQ$10,0)+1,FALSE)),"",VLOOKUP($A65,ES_P2c_0!$A$10:$AQ$100,MATCH(FIXED(L$6,0,TRUE),ES_P2c_0!$A$10:$AQ$10,0)+1,FALSE))</f>
        <v/>
      </c>
      <c r="M65" s="232" t="str">
        <f>IF(ISNA(VLOOKUP($A65,ES_P2c_0!$A$10:$AQ$100,MATCH(FIXED(M$6,0,TRUE),ES_P2c_0!$A$10:$AQ$10,0)+1,FALSE)),"",VLOOKUP($A65,ES_P2c_0!$A$10:$AQ$100,MATCH(FIXED(M$6,0,TRUE),ES_P2c_0!$A$10:$AQ$10,0)+1,FALSE))</f>
        <v/>
      </c>
      <c r="N65" s="232" t="str">
        <f>IF(ISNA(VLOOKUP($A65,ES_P2c_0!$A$10:$AQ$100,MATCH(FIXED(N$6,0,TRUE),ES_P2c_0!$A$10:$AQ$10,0)+1,FALSE)),"",VLOOKUP($A65,ES_P2c_0!$A$10:$AQ$100,MATCH(FIXED(N$6,0,TRUE),ES_P2c_0!$A$10:$AQ$10,0)+1,FALSE))</f>
        <v/>
      </c>
      <c r="O65" s="232" t="str">
        <f>IF(ISNA(VLOOKUP($A65,ES_P2c_0!$A$10:$AQ$100,MATCH(FIXED(O$6,0,TRUE),ES_P2c_0!$A$10:$AQ$10,0)+1,FALSE)),"",VLOOKUP($A65,ES_P2c_0!$A$10:$AQ$100,MATCH(FIXED(O$6,0,TRUE),ES_P2c_0!$A$10:$AQ$10,0)+1,FALSE))</f>
        <v/>
      </c>
      <c r="P65" s="232" t="str">
        <f>IF(ISNA(VLOOKUP($A65,ES_P2c_0!$A$10:$AQ$100,MATCH(FIXED(P$6,0,TRUE),ES_P2c_0!$A$10:$AQ$10,0)+1,FALSE)),"",VLOOKUP($A65,ES_P2c_0!$A$10:$AQ$100,MATCH(FIXED(P$6,0,TRUE),ES_P2c_0!$A$10:$AQ$10,0)+1,FALSE))</f>
        <v/>
      </c>
      <c r="Q65" s="232" t="str">
        <f>IF(ISNA(VLOOKUP($A65,ES_P2c_0!$A$10:$AQ$100,MATCH(FIXED(Q$6,0,TRUE),ES_P2c_0!$A$10:$AQ$10,0)+1,FALSE)),"",VLOOKUP($A65,ES_P2c_0!$A$10:$AQ$100,MATCH(FIXED(Q$6,0,TRUE),ES_P2c_0!$A$10:$AQ$10,0)+1,FALSE))</f>
        <v/>
      </c>
      <c r="R65" s="232" t="str">
        <f>IF(ISNA(VLOOKUP($A65,ES_P2c_0!$A$10:$AQ$100,MATCH(FIXED(R$6,0,TRUE),ES_P2c_0!$A$10:$AQ$10,0)+1,FALSE)),"",VLOOKUP($A65,ES_P2c_0!$A$10:$AQ$100,MATCH(FIXED(R$6,0,TRUE),ES_P2c_0!$A$10:$AQ$10,0)+1,FALSE))</f>
        <v/>
      </c>
      <c r="S65" s="232" t="str">
        <f>IF(ISNA(VLOOKUP($A65,ES_P2c_0!$A$10:$AQ$100,MATCH(FIXED(S$6,0,TRUE),ES_P2c_0!$A$10:$AQ$10,0)+1,FALSE)),"",VLOOKUP($A65,ES_P2c_0!$A$10:$AQ$100,MATCH(FIXED(S$6,0,TRUE),ES_P2c_0!$A$10:$AQ$10,0)+1,FALSE))</f>
        <v/>
      </c>
      <c r="T65" s="232" t="str">
        <f>IF(ISNA(VLOOKUP($A65,ES_P2c_0!$A$10:$AQ$100,MATCH(FIXED(T$6,0,TRUE),ES_P2c_0!$A$10:$AQ$10,0)+1,FALSE)),"",VLOOKUP($A65,ES_P2c_0!$A$10:$AQ$100,MATCH(FIXED(T$6,0,TRUE),ES_P2c_0!$A$10:$AQ$10,0)+1,FALSE))</f>
        <v/>
      </c>
      <c r="U65" s="232" t="str">
        <f>IF(ISNA(VLOOKUP($A65,ES_P2c_0!$A$10:$AQ$100,MATCH(FIXED(U$6,0,TRUE),ES_P2c_0!$A$10:$AQ$10,0)+1,FALSE)),"",VLOOKUP($A65,ES_P2c_0!$A$10:$AQ$100,MATCH(FIXED(U$6,0,TRUE),ES_P2c_0!$A$10:$AQ$10,0)+1,FALSE))</f>
        <v/>
      </c>
      <c r="V65" s="232" t="str">
        <f>IF(ISNA(VLOOKUP($A65,ES_P2c_0!$A$10:$AQ$100,MATCH(FIXED(V$6,0,TRUE),ES_P2c_0!$A$10:$AQ$10,0)+1,FALSE)),"",VLOOKUP($A65,ES_P2c_0!$A$10:$AQ$100,MATCH(FIXED(V$6,0,TRUE),ES_P2c_0!$A$10:$AQ$10,0)+1,FALSE))</f>
        <v/>
      </c>
      <c r="W65" s="232" t="str">
        <f>IF(ISNA(VLOOKUP($A65,ES_P2c_0!$A$10:$AQ$100,MATCH(FIXED(W$6,0,TRUE),ES_P2c_0!$A$10:$AQ$10,0)+1,FALSE)),"",VLOOKUP($A65,ES_P2c_0!$A$10:$AQ$100,MATCH(FIXED(W$6,0,TRUE),ES_P2c_0!$A$10:$AQ$10,0)+1,FALSE))</f>
        <v/>
      </c>
    </row>
    <row r="66" spans="1:23">
      <c r="A66" s="230" t="str">
        <f>lookup!Z25</f>
        <v>Austria</v>
      </c>
      <c r="B66" s="232" t="str">
        <f>VLOOKUP(A66,lookup!$Z$2:$AA$77,2,FALSE)</f>
        <v>Αυστρία</v>
      </c>
      <c r="C66" s="232" t="str">
        <f>IF(ISNA(VLOOKUP($A66,ES_P2c_0!$A$10:$AQ$100,MATCH(FIXED(C$6,0,TRUE),ES_P2c_0!$A$10:$AQ$10,0)+1,FALSE)),"",VLOOKUP($A66,ES_P2c_0!$A$10:$AQ$100,MATCH(FIXED(C$6,0,TRUE),ES_P2c_0!$A$10:$AQ$10,0)+1,FALSE))</f>
        <v/>
      </c>
      <c r="D66" s="232" t="str">
        <f>IF(ISNA(VLOOKUP($A66,ES_P2c_0!$A$10:$AQ$100,MATCH(FIXED(D$6,0,TRUE),ES_P2c_0!$A$10:$AQ$10,0)+1,FALSE)),"",VLOOKUP($A66,ES_P2c_0!$A$10:$AQ$100,MATCH(FIXED(D$6,0,TRUE),ES_P2c_0!$A$10:$AQ$10,0)+1,FALSE))</f>
        <v/>
      </c>
      <c r="E66" s="232" t="str">
        <f>IF(ISNA(VLOOKUP($A66,ES_P2c_0!$A$10:$AQ$100,MATCH(FIXED(E$6,0,TRUE),ES_P2c_0!$A$10:$AQ$10,0)+1,FALSE)),"",VLOOKUP($A66,ES_P2c_0!$A$10:$AQ$100,MATCH(FIXED(E$6,0,TRUE),ES_P2c_0!$A$10:$AQ$10,0)+1,FALSE))</f>
        <v/>
      </c>
      <c r="F66" s="232" t="str">
        <f>IF(ISNA(VLOOKUP($A66,ES_P2c_0!$A$10:$AQ$100,MATCH(FIXED(F$6,0,TRUE),ES_P2c_0!$A$10:$AQ$10,0)+1,FALSE)),"",VLOOKUP($A66,ES_P2c_0!$A$10:$AQ$100,MATCH(FIXED(F$6,0,TRUE),ES_P2c_0!$A$10:$AQ$10,0)+1,FALSE))</f>
        <v/>
      </c>
      <c r="G66" s="232" t="str">
        <f>IF(ISNA(VLOOKUP($A66,ES_P2c_0!$A$10:$AQ$100,MATCH(FIXED(G$6,0,TRUE),ES_P2c_0!$A$10:$AQ$10,0)+1,FALSE)),"",VLOOKUP($A66,ES_P2c_0!$A$10:$AQ$100,MATCH(FIXED(G$6,0,TRUE),ES_P2c_0!$A$10:$AQ$10,0)+1,FALSE))</f>
        <v/>
      </c>
      <c r="H66" s="232" t="str">
        <f>IF(ISNA(VLOOKUP($A66,ES_P2c_0!$A$10:$AQ$100,MATCH(FIXED(H$6,0,TRUE),ES_P2c_0!$A$10:$AQ$10,0)+1,FALSE)),"",VLOOKUP($A66,ES_P2c_0!$A$10:$AQ$100,MATCH(FIXED(H$6,0,TRUE),ES_P2c_0!$A$10:$AQ$10,0)+1,FALSE))</f>
        <v/>
      </c>
      <c r="I66" s="232" t="str">
        <f>IF(ISNA(VLOOKUP($A66,ES_P2c_0!$A$10:$AQ$100,MATCH(FIXED(I$6,0,TRUE),ES_P2c_0!$A$10:$AQ$10,0)+1,FALSE)),"",VLOOKUP($A66,ES_P2c_0!$A$10:$AQ$100,MATCH(FIXED(I$6,0,TRUE),ES_P2c_0!$A$10:$AQ$10,0)+1,FALSE))</f>
        <v/>
      </c>
      <c r="J66" s="232" t="str">
        <f>IF(ISNA(VLOOKUP($A66,ES_P2c_0!$A$10:$AQ$100,MATCH(FIXED(J$6,0,TRUE),ES_P2c_0!$A$10:$AQ$10,0)+1,FALSE)),"",VLOOKUP($A66,ES_P2c_0!$A$10:$AQ$100,MATCH(FIXED(J$6,0,TRUE),ES_P2c_0!$A$10:$AQ$10,0)+1,FALSE))</f>
        <v/>
      </c>
      <c r="K66" s="232" t="str">
        <f>IF(ISNA(VLOOKUP($A66,ES_P2c_0!$A$10:$AQ$100,MATCH(FIXED(K$6,0,TRUE),ES_P2c_0!$A$10:$AQ$10,0)+1,FALSE)),"",VLOOKUP($A66,ES_P2c_0!$A$10:$AQ$100,MATCH(FIXED(K$6,0,TRUE),ES_P2c_0!$A$10:$AQ$10,0)+1,FALSE))</f>
        <v/>
      </c>
      <c r="L66" s="232" t="str">
        <f>IF(ISNA(VLOOKUP($A66,ES_P2c_0!$A$10:$AQ$100,MATCH(FIXED(L$6,0,TRUE),ES_P2c_0!$A$10:$AQ$10,0)+1,FALSE)),"",VLOOKUP($A66,ES_P2c_0!$A$10:$AQ$100,MATCH(FIXED(L$6,0,TRUE),ES_P2c_0!$A$10:$AQ$10,0)+1,FALSE))</f>
        <v/>
      </c>
      <c r="M66" s="232" t="str">
        <f>IF(ISNA(VLOOKUP($A66,ES_P2c_0!$A$10:$AQ$100,MATCH(FIXED(M$6,0,TRUE),ES_P2c_0!$A$10:$AQ$10,0)+1,FALSE)),"",VLOOKUP($A66,ES_P2c_0!$A$10:$AQ$100,MATCH(FIXED(M$6,0,TRUE),ES_P2c_0!$A$10:$AQ$10,0)+1,FALSE))</f>
        <v/>
      </c>
      <c r="N66" s="232" t="str">
        <f>IF(ISNA(VLOOKUP($A66,ES_P2c_0!$A$10:$AQ$100,MATCH(FIXED(N$6,0,TRUE),ES_P2c_0!$A$10:$AQ$10,0)+1,FALSE)),"",VLOOKUP($A66,ES_P2c_0!$A$10:$AQ$100,MATCH(FIXED(N$6,0,TRUE),ES_P2c_0!$A$10:$AQ$10,0)+1,FALSE))</f>
        <v/>
      </c>
      <c r="O66" s="232" t="str">
        <f>IF(ISNA(VLOOKUP($A66,ES_P2c_0!$A$10:$AQ$100,MATCH(FIXED(O$6,0,TRUE),ES_P2c_0!$A$10:$AQ$10,0)+1,FALSE)),"",VLOOKUP($A66,ES_P2c_0!$A$10:$AQ$100,MATCH(FIXED(O$6,0,TRUE),ES_P2c_0!$A$10:$AQ$10,0)+1,FALSE))</f>
        <v/>
      </c>
      <c r="P66" s="232" t="str">
        <f>IF(ISNA(VLOOKUP($A66,ES_P2c_0!$A$10:$AQ$100,MATCH(FIXED(P$6,0,TRUE),ES_P2c_0!$A$10:$AQ$10,0)+1,FALSE)),"",VLOOKUP($A66,ES_P2c_0!$A$10:$AQ$100,MATCH(FIXED(P$6,0,TRUE),ES_P2c_0!$A$10:$AQ$10,0)+1,FALSE))</f>
        <v/>
      </c>
      <c r="Q66" s="232" t="str">
        <f>IF(ISNA(VLOOKUP($A66,ES_P2c_0!$A$10:$AQ$100,MATCH(FIXED(Q$6,0,TRUE),ES_P2c_0!$A$10:$AQ$10,0)+1,FALSE)),"",VLOOKUP($A66,ES_P2c_0!$A$10:$AQ$100,MATCH(FIXED(Q$6,0,TRUE),ES_P2c_0!$A$10:$AQ$10,0)+1,FALSE))</f>
        <v/>
      </c>
      <c r="R66" s="232" t="str">
        <f>IF(ISNA(VLOOKUP($A66,ES_P2c_0!$A$10:$AQ$100,MATCH(FIXED(R$6,0,TRUE),ES_P2c_0!$A$10:$AQ$10,0)+1,FALSE)),"",VLOOKUP($A66,ES_P2c_0!$A$10:$AQ$100,MATCH(FIXED(R$6,0,TRUE),ES_P2c_0!$A$10:$AQ$10,0)+1,FALSE))</f>
        <v/>
      </c>
      <c r="S66" s="232" t="str">
        <f>IF(ISNA(VLOOKUP($A66,ES_P2c_0!$A$10:$AQ$100,MATCH(FIXED(S$6,0,TRUE),ES_P2c_0!$A$10:$AQ$10,0)+1,FALSE)),"",VLOOKUP($A66,ES_P2c_0!$A$10:$AQ$100,MATCH(FIXED(S$6,0,TRUE),ES_P2c_0!$A$10:$AQ$10,0)+1,FALSE))</f>
        <v/>
      </c>
      <c r="T66" s="232" t="str">
        <f>IF(ISNA(VLOOKUP($A66,ES_P2c_0!$A$10:$AQ$100,MATCH(FIXED(T$6,0,TRUE),ES_P2c_0!$A$10:$AQ$10,0)+1,FALSE)),"",VLOOKUP($A66,ES_P2c_0!$A$10:$AQ$100,MATCH(FIXED(T$6,0,TRUE),ES_P2c_0!$A$10:$AQ$10,0)+1,FALSE))</f>
        <v/>
      </c>
      <c r="U66" s="232" t="str">
        <f>IF(ISNA(VLOOKUP($A66,ES_P2c_0!$A$10:$AQ$100,MATCH(FIXED(U$6,0,TRUE),ES_P2c_0!$A$10:$AQ$10,0)+1,FALSE)),"",VLOOKUP($A66,ES_P2c_0!$A$10:$AQ$100,MATCH(FIXED(U$6,0,TRUE),ES_P2c_0!$A$10:$AQ$10,0)+1,FALSE))</f>
        <v/>
      </c>
      <c r="V66" s="232" t="str">
        <f>IF(ISNA(VLOOKUP($A66,ES_P2c_0!$A$10:$AQ$100,MATCH(FIXED(V$6,0,TRUE),ES_P2c_0!$A$10:$AQ$10,0)+1,FALSE)),"",VLOOKUP($A66,ES_P2c_0!$A$10:$AQ$100,MATCH(FIXED(V$6,0,TRUE),ES_P2c_0!$A$10:$AQ$10,0)+1,FALSE))</f>
        <v/>
      </c>
      <c r="W66" s="232" t="str">
        <f>IF(ISNA(VLOOKUP($A66,ES_P2c_0!$A$10:$AQ$100,MATCH(FIXED(W$6,0,TRUE),ES_P2c_0!$A$10:$AQ$10,0)+1,FALSE)),"",VLOOKUP($A66,ES_P2c_0!$A$10:$AQ$100,MATCH(FIXED(W$6,0,TRUE),ES_P2c_0!$A$10:$AQ$10,0)+1,FALSE))</f>
        <v/>
      </c>
    </row>
    <row r="67" spans="1:23">
      <c r="A67" s="230" t="str">
        <f>lookup!Z26</f>
        <v>Poland</v>
      </c>
      <c r="B67" s="232" t="str">
        <f>VLOOKUP(A67,lookup!$Z$2:$AA$77,2,FALSE)</f>
        <v>Πολωνία</v>
      </c>
      <c r="C67" s="232" t="str">
        <f>IF(ISNA(VLOOKUP($A67,ES_P2c_0!$A$10:$AQ$100,MATCH(FIXED(C$6,0,TRUE),ES_P2c_0!$A$10:$AQ$10,0)+1,FALSE)),"",VLOOKUP($A67,ES_P2c_0!$A$10:$AQ$100,MATCH(FIXED(C$6,0,TRUE),ES_P2c_0!$A$10:$AQ$10,0)+1,FALSE))</f>
        <v/>
      </c>
      <c r="D67" s="232" t="str">
        <f>IF(ISNA(VLOOKUP($A67,ES_P2c_0!$A$10:$AQ$100,MATCH(FIXED(D$6,0,TRUE),ES_P2c_0!$A$10:$AQ$10,0)+1,FALSE)),"",VLOOKUP($A67,ES_P2c_0!$A$10:$AQ$100,MATCH(FIXED(D$6,0,TRUE),ES_P2c_0!$A$10:$AQ$10,0)+1,FALSE))</f>
        <v/>
      </c>
      <c r="E67" s="232" t="str">
        <f>IF(ISNA(VLOOKUP($A67,ES_P2c_0!$A$10:$AQ$100,MATCH(FIXED(E$6,0,TRUE),ES_P2c_0!$A$10:$AQ$10,0)+1,FALSE)),"",VLOOKUP($A67,ES_P2c_0!$A$10:$AQ$100,MATCH(FIXED(E$6,0,TRUE),ES_P2c_0!$A$10:$AQ$10,0)+1,FALSE))</f>
        <v/>
      </c>
      <c r="F67" s="232" t="str">
        <f>IF(ISNA(VLOOKUP($A67,ES_P2c_0!$A$10:$AQ$100,MATCH(FIXED(F$6,0,TRUE),ES_P2c_0!$A$10:$AQ$10,0)+1,FALSE)),"",VLOOKUP($A67,ES_P2c_0!$A$10:$AQ$100,MATCH(FIXED(F$6,0,TRUE),ES_P2c_0!$A$10:$AQ$10,0)+1,FALSE))</f>
        <v/>
      </c>
      <c r="G67" s="232" t="str">
        <f>IF(ISNA(VLOOKUP($A67,ES_P2c_0!$A$10:$AQ$100,MATCH(FIXED(G$6,0,TRUE),ES_P2c_0!$A$10:$AQ$10,0)+1,FALSE)),"",VLOOKUP($A67,ES_P2c_0!$A$10:$AQ$100,MATCH(FIXED(G$6,0,TRUE),ES_P2c_0!$A$10:$AQ$10,0)+1,FALSE))</f>
        <v>b</v>
      </c>
      <c r="H67" s="232" t="str">
        <f>IF(ISNA(VLOOKUP($A67,ES_P2c_0!$A$10:$AQ$100,MATCH(FIXED(H$6,0,TRUE),ES_P2c_0!$A$10:$AQ$10,0)+1,FALSE)),"",VLOOKUP($A67,ES_P2c_0!$A$10:$AQ$100,MATCH(FIXED(H$6,0,TRUE),ES_P2c_0!$A$10:$AQ$10,0)+1,FALSE))</f>
        <v/>
      </c>
      <c r="I67" s="232" t="str">
        <f>IF(ISNA(VLOOKUP($A67,ES_P2c_0!$A$10:$AQ$100,MATCH(FIXED(I$6,0,TRUE),ES_P2c_0!$A$10:$AQ$10,0)+1,FALSE)),"",VLOOKUP($A67,ES_P2c_0!$A$10:$AQ$100,MATCH(FIXED(I$6,0,TRUE),ES_P2c_0!$A$10:$AQ$10,0)+1,FALSE))</f>
        <v/>
      </c>
      <c r="J67" s="232" t="str">
        <f>IF(ISNA(VLOOKUP($A67,ES_P2c_0!$A$10:$AQ$100,MATCH(FIXED(J$6,0,TRUE),ES_P2c_0!$A$10:$AQ$10,0)+1,FALSE)),"",VLOOKUP($A67,ES_P2c_0!$A$10:$AQ$100,MATCH(FIXED(J$6,0,TRUE),ES_P2c_0!$A$10:$AQ$10,0)+1,FALSE))</f>
        <v/>
      </c>
      <c r="K67" s="232" t="str">
        <f>IF(ISNA(VLOOKUP($A67,ES_P2c_0!$A$10:$AQ$100,MATCH(FIXED(K$6,0,TRUE),ES_P2c_0!$A$10:$AQ$10,0)+1,FALSE)),"",VLOOKUP($A67,ES_P2c_0!$A$10:$AQ$100,MATCH(FIXED(K$6,0,TRUE),ES_P2c_0!$A$10:$AQ$10,0)+1,FALSE))</f>
        <v/>
      </c>
      <c r="L67" s="232" t="str">
        <f>IF(ISNA(VLOOKUP($A67,ES_P2c_0!$A$10:$AQ$100,MATCH(FIXED(L$6,0,TRUE),ES_P2c_0!$A$10:$AQ$10,0)+1,FALSE)),"",VLOOKUP($A67,ES_P2c_0!$A$10:$AQ$100,MATCH(FIXED(L$6,0,TRUE),ES_P2c_0!$A$10:$AQ$10,0)+1,FALSE))</f>
        <v/>
      </c>
      <c r="M67" s="232" t="str">
        <f>IF(ISNA(VLOOKUP($A67,ES_P2c_0!$A$10:$AQ$100,MATCH(FIXED(M$6,0,TRUE),ES_P2c_0!$A$10:$AQ$10,0)+1,FALSE)),"",VLOOKUP($A67,ES_P2c_0!$A$10:$AQ$100,MATCH(FIXED(M$6,0,TRUE),ES_P2c_0!$A$10:$AQ$10,0)+1,FALSE))</f>
        <v/>
      </c>
      <c r="N67" s="232" t="str">
        <f>IF(ISNA(VLOOKUP($A67,ES_P2c_0!$A$10:$AQ$100,MATCH(FIXED(N$6,0,TRUE),ES_P2c_0!$A$10:$AQ$10,0)+1,FALSE)),"",VLOOKUP($A67,ES_P2c_0!$A$10:$AQ$100,MATCH(FIXED(N$6,0,TRUE),ES_P2c_0!$A$10:$AQ$10,0)+1,FALSE))</f>
        <v/>
      </c>
      <c r="O67" s="232" t="str">
        <f>IF(ISNA(VLOOKUP($A67,ES_P2c_0!$A$10:$AQ$100,MATCH(FIXED(O$6,0,TRUE),ES_P2c_0!$A$10:$AQ$10,0)+1,FALSE)),"",VLOOKUP($A67,ES_P2c_0!$A$10:$AQ$100,MATCH(FIXED(O$6,0,TRUE),ES_P2c_0!$A$10:$AQ$10,0)+1,FALSE))</f>
        <v/>
      </c>
      <c r="P67" s="232" t="str">
        <f>IF(ISNA(VLOOKUP($A67,ES_P2c_0!$A$10:$AQ$100,MATCH(FIXED(P$6,0,TRUE),ES_P2c_0!$A$10:$AQ$10,0)+1,FALSE)),"",VLOOKUP($A67,ES_P2c_0!$A$10:$AQ$100,MATCH(FIXED(P$6,0,TRUE),ES_P2c_0!$A$10:$AQ$10,0)+1,FALSE))</f>
        <v/>
      </c>
      <c r="Q67" s="232" t="str">
        <f>IF(ISNA(VLOOKUP($A67,ES_P2c_0!$A$10:$AQ$100,MATCH(FIXED(Q$6,0,TRUE),ES_P2c_0!$A$10:$AQ$10,0)+1,FALSE)),"",VLOOKUP($A67,ES_P2c_0!$A$10:$AQ$100,MATCH(FIXED(Q$6,0,TRUE),ES_P2c_0!$A$10:$AQ$10,0)+1,FALSE))</f>
        <v/>
      </c>
      <c r="R67" s="232" t="str">
        <f>IF(ISNA(VLOOKUP($A67,ES_P2c_0!$A$10:$AQ$100,MATCH(FIXED(R$6,0,TRUE),ES_P2c_0!$A$10:$AQ$10,0)+1,FALSE)),"",VLOOKUP($A67,ES_P2c_0!$A$10:$AQ$100,MATCH(FIXED(R$6,0,TRUE),ES_P2c_0!$A$10:$AQ$10,0)+1,FALSE))</f>
        <v/>
      </c>
      <c r="S67" s="232" t="str">
        <f>IF(ISNA(VLOOKUP($A67,ES_P2c_0!$A$10:$AQ$100,MATCH(FIXED(S$6,0,TRUE),ES_P2c_0!$A$10:$AQ$10,0)+1,FALSE)),"",VLOOKUP($A67,ES_P2c_0!$A$10:$AQ$100,MATCH(FIXED(S$6,0,TRUE),ES_P2c_0!$A$10:$AQ$10,0)+1,FALSE))</f>
        <v/>
      </c>
      <c r="T67" s="232" t="str">
        <f>IF(ISNA(VLOOKUP($A67,ES_P2c_0!$A$10:$AQ$100,MATCH(FIXED(T$6,0,TRUE),ES_P2c_0!$A$10:$AQ$10,0)+1,FALSE)),"",VLOOKUP($A67,ES_P2c_0!$A$10:$AQ$100,MATCH(FIXED(T$6,0,TRUE),ES_P2c_0!$A$10:$AQ$10,0)+1,FALSE))</f>
        <v>b</v>
      </c>
      <c r="U67" s="232" t="str">
        <f>IF(ISNA(VLOOKUP($A67,ES_P2c_0!$A$10:$AQ$100,MATCH(FIXED(U$6,0,TRUE),ES_P2c_0!$A$10:$AQ$10,0)+1,FALSE)),"",VLOOKUP($A67,ES_P2c_0!$A$10:$AQ$100,MATCH(FIXED(U$6,0,TRUE),ES_P2c_0!$A$10:$AQ$10,0)+1,FALSE))</f>
        <v/>
      </c>
      <c r="V67" s="232" t="str">
        <f>IF(ISNA(VLOOKUP($A67,ES_P2c_0!$A$10:$AQ$100,MATCH(FIXED(V$6,0,TRUE),ES_P2c_0!$A$10:$AQ$10,0)+1,FALSE)),"",VLOOKUP($A67,ES_P2c_0!$A$10:$AQ$100,MATCH(FIXED(V$6,0,TRUE),ES_P2c_0!$A$10:$AQ$10,0)+1,FALSE))</f>
        <v/>
      </c>
      <c r="W67" s="232" t="str">
        <f>IF(ISNA(VLOOKUP($A67,ES_P2c_0!$A$10:$AQ$100,MATCH(FIXED(W$6,0,TRUE),ES_P2c_0!$A$10:$AQ$10,0)+1,FALSE)),"",VLOOKUP($A67,ES_P2c_0!$A$10:$AQ$100,MATCH(FIXED(W$6,0,TRUE),ES_P2c_0!$A$10:$AQ$10,0)+1,FALSE))</f>
        <v/>
      </c>
    </row>
    <row r="68" spans="1:23">
      <c r="A68" s="230" t="str">
        <f>lookup!Z27</f>
        <v>Portugal</v>
      </c>
      <c r="B68" s="232" t="str">
        <f>VLOOKUP(A68,lookup!$Z$2:$AA$77,2,FALSE)</f>
        <v>Πορτογαλία</v>
      </c>
      <c r="C68" s="232" t="str">
        <f>IF(ISNA(VLOOKUP($A68,ES_P2c_0!$A$10:$AQ$100,MATCH(FIXED(C$6,0,TRUE),ES_P2c_0!$A$10:$AQ$10,0)+1,FALSE)),"",VLOOKUP($A68,ES_P2c_0!$A$10:$AQ$100,MATCH(FIXED(C$6,0,TRUE),ES_P2c_0!$A$10:$AQ$10,0)+1,FALSE))</f>
        <v/>
      </c>
      <c r="D68" s="232" t="str">
        <f>IF(ISNA(VLOOKUP($A68,ES_P2c_0!$A$10:$AQ$100,MATCH(FIXED(D$6,0,TRUE),ES_P2c_0!$A$10:$AQ$10,0)+1,FALSE)),"",VLOOKUP($A68,ES_P2c_0!$A$10:$AQ$100,MATCH(FIXED(D$6,0,TRUE),ES_P2c_0!$A$10:$AQ$10,0)+1,FALSE))</f>
        <v/>
      </c>
      <c r="E68" s="232" t="str">
        <f>IF(ISNA(VLOOKUP($A68,ES_P2c_0!$A$10:$AQ$100,MATCH(FIXED(E$6,0,TRUE),ES_P2c_0!$A$10:$AQ$10,0)+1,FALSE)),"",VLOOKUP($A68,ES_P2c_0!$A$10:$AQ$100,MATCH(FIXED(E$6,0,TRUE),ES_P2c_0!$A$10:$AQ$10,0)+1,FALSE))</f>
        <v/>
      </c>
      <c r="F68" s="232" t="str">
        <f>IF(ISNA(VLOOKUP($A68,ES_P2c_0!$A$10:$AQ$100,MATCH(FIXED(F$6,0,TRUE),ES_P2c_0!$A$10:$AQ$10,0)+1,FALSE)),"",VLOOKUP($A68,ES_P2c_0!$A$10:$AQ$100,MATCH(FIXED(F$6,0,TRUE),ES_P2c_0!$A$10:$AQ$10,0)+1,FALSE))</f>
        <v/>
      </c>
      <c r="G68" s="232" t="str">
        <f>IF(ISNA(VLOOKUP($A68,ES_P2c_0!$A$10:$AQ$100,MATCH(FIXED(G$6,0,TRUE),ES_P2c_0!$A$10:$AQ$10,0)+1,FALSE)),"",VLOOKUP($A68,ES_P2c_0!$A$10:$AQ$100,MATCH(FIXED(G$6,0,TRUE),ES_P2c_0!$A$10:$AQ$10,0)+1,FALSE))</f>
        <v/>
      </c>
      <c r="H68" s="232" t="str">
        <f>IF(ISNA(VLOOKUP($A68,ES_P2c_0!$A$10:$AQ$100,MATCH(FIXED(H$6,0,TRUE),ES_P2c_0!$A$10:$AQ$10,0)+1,FALSE)),"",VLOOKUP($A68,ES_P2c_0!$A$10:$AQ$100,MATCH(FIXED(H$6,0,TRUE),ES_P2c_0!$A$10:$AQ$10,0)+1,FALSE))</f>
        <v/>
      </c>
      <c r="I68" s="232" t="str">
        <f>IF(ISNA(VLOOKUP($A68,ES_P2c_0!$A$10:$AQ$100,MATCH(FIXED(I$6,0,TRUE),ES_P2c_0!$A$10:$AQ$10,0)+1,FALSE)),"",VLOOKUP($A68,ES_P2c_0!$A$10:$AQ$100,MATCH(FIXED(I$6,0,TRUE),ES_P2c_0!$A$10:$AQ$10,0)+1,FALSE))</f>
        <v/>
      </c>
      <c r="J68" s="232" t="str">
        <f>IF(ISNA(VLOOKUP($A68,ES_P2c_0!$A$10:$AQ$100,MATCH(FIXED(J$6,0,TRUE),ES_P2c_0!$A$10:$AQ$10,0)+1,FALSE)),"",VLOOKUP($A68,ES_P2c_0!$A$10:$AQ$100,MATCH(FIXED(J$6,0,TRUE),ES_P2c_0!$A$10:$AQ$10,0)+1,FALSE))</f>
        <v/>
      </c>
      <c r="K68" s="232" t="str">
        <f>IF(ISNA(VLOOKUP($A68,ES_P2c_0!$A$10:$AQ$100,MATCH(FIXED(K$6,0,TRUE),ES_P2c_0!$A$10:$AQ$10,0)+1,FALSE)),"",VLOOKUP($A68,ES_P2c_0!$A$10:$AQ$100,MATCH(FIXED(K$6,0,TRUE),ES_P2c_0!$A$10:$AQ$10,0)+1,FALSE))</f>
        <v/>
      </c>
      <c r="L68" s="232" t="str">
        <f>IF(ISNA(VLOOKUP($A68,ES_P2c_0!$A$10:$AQ$100,MATCH(FIXED(L$6,0,TRUE),ES_P2c_0!$A$10:$AQ$10,0)+1,FALSE)),"",VLOOKUP($A68,ES_P2c_0!$A$10:$AQ$100,MATCH(FIXED(L$6,0,TRUE),ES_P2c_0!$A$10:$AQ$10,0)+1,FALSE))</f>
        <v/>
      </c>
      <c r="M68" s="232" t="str">
        <f>IF(ISNA(VLOOKUP($A68,ES_P2c_0!$A$10:$AQ$100,MATCH(FIXED(M$6,0,TRUE),ES_P2c_0!$A$10:$AQ$10,0)+1,FALSE)),"",VLOOKUP($A68,ES_P2c_0!$A$10:$AQ$100,MATCH(FIXED(M$6,0,TRUE),ES_P2c_0!$A$10:$AQ$10,0)+1,FALSE))</f>
        <v/>
      </c>
      <c r="N68" s="232" t="str">
        <f>IF(ISNA(VLOOKUP($A68,ES_P2c_0!$A$10:$AQ$100,MATCH(FIXED(N$6,0,TRUE),ES_P2c_0!$A$10:$AQ$10,0)+1,FALSE)),"",VLOOKUP($A68,ES_P2c_0!$A$10:$AQ$100,MATCH(FIXED(N$6,0,TRUE),ES_P2c_0!$A$10:$AQ$10,0)+1,FALSE))</f>
        <v/>
      </c>
      <c r="O68" s="232" t="str">
        <f>IF(ISNA(VLOOKUP($A68,ES_P2c_0!$A$10:$AQ$100,MATCH(FIXED(O$6,0,TRUE),ES_P2c_0!$A$10:$AQ$10,0)+1,FALSE)),"",VLOOKUP($A68,ES_P2c_0!$A$10:$AQ$100,MATCH(FIXED(O$6,0,TRUE),ES_P2c_0!$A$10:$AQ$10,0)+1,FALSE))</f>
        <v/>
      </c>
      <c r="P68" s="232" t="str">
        <f>IF(ISNA(VLOOKUP($A68,ES_P2c_0!$A$10:$AQ$100,MATCH(FIXED(P$6,0,TRUE),ES_P2c_0!$A$10:$AQ$10,0)+1,FALSE)),"",VLOOKUP($A68,ES_P2c_0!$A$10:$AQ$100,MATCH(FIXED(P$6,0,TRUE),ES_P2c_0!$A$10:$AQ$10,0)+1,FALSE))</f>
        <v/>
      </c>
      <c r="Q68" s="232" t="str">
        <f>IF(ISNA(VLOOKUP($A68,ES_P2c_0!$A$10:$AQ$100,MATCH(FIXED(Q$6,0,TRUE),ES_P2c_0!$A$10:$AQ$10,0)+1,FALSE)),"",VLOOKUP($A68,ES_P2c_0!$A$10:$AQ$100,MATCH(FIXED(Q$6,0,TRUE),ES_P2c_0!$A$10:$AQ$10,0)+1,FALSE))</f>
        <v/>
      </c>
      <c r="R68" s="232" t="str">
        <f>IF(ISNA(VLOOKUP($A68,ES_P2c_0!$A$10:$AQ$100,MATCH(FIXED(R$6,0,TRUE),ES_P2c_0!$A$10:$AQ$10,0)+1,FALSE)),"",VLOOKUP($A68,ES_P2c_0!$A$10:$AQ$100,MATCH(FIXED(R$6,0,TRUE),ES_P2c_0!$A$10:$AQ$10,0)+1,FALSE))</f>
        <v/>
      </c>
      <c r="S68" s="232" t="str">
        <f>IF(ISNA(VLOOKUP($A68,ES_P2c_0!$A$10:$AQ$100,MATCH(FIXED(S$6,0,TRUE),ES_P2c_0!$A$10:$AQ$10,0)+1,FALSE)),"",VLOOKUP($A68,ES_P2c_0!$A$10:$AQ$100,MATCH(FIXED(S$6,0,TRUE),ES_P2c_0!$A$10:$AQ$10,0)+1,FALSE))</f>
        <v>p</v>
      </c>
      <c r="T68" s="232" t="str">
        <f>IF(ISNA(VLOOKUP($A68,ES_P2c_0!$A$10:$AQ$100,MATCH(FIXED(T$6,0,TRUE),ES_P2c_0!$A$10:$AQ$10,0)+1,FALSE)),"",VLOOKUP($A68,ES_P2c_0!$A$10:$AQ$100,MATCH(FIXED(T$6,0,TRUE),ES_P2c_0!$A$10:$AQ$10,0)+1,FALSE))</f>
        <v>p</v>
      </c>
      <c r="U68" s="232" t="str">
        <f>IF(ISNA(VLOOKUP($A68,ES_P2c_0!$A$10:$AQ$100,MATCH(FIXED(U$6,0,TRUE),ES_P2c_0!$A$10:$AQ$10,0)+1,FALSE)),"",VLOOKUP($A68,ES_P2c_0!$A$10:$AQ$100,MATCH(FIXED(U$6,0,TRUE),ES_P2c_0!$A$10:$AQ$10,0)+1,FALSE))</f>
        <v/>
      </c>
      <c r="V68" s="232" t="str">
        <f>IF(ISNA(VLOOKUP($A68,ES_P2c_0!$A$10:$AQ$100,MATCH(FIXED(V$6,0,TRUE),ES_P2c_0!$A$10:$AQ$10,0)+1,FALSE)),"",VLOOKUP($A68,ES_P2c_0!$A$10:$AQ$100,MATCH(FIXED(V$6,0,TRUE),ES_P2c_0!$A$10:$AQ$10,0)+1,FALSE))</f>
        <v/>
      </c>
      <c r="W68" s="232" t="str">
        <f>IF(ISNA(VLOOKUP($A68,ES_P2c_0!$A$10:$AQ$100,MATCH(FIXED(W$6,0,TRUE),ES_P2c_0!$A$10:$AQ$10,0)+1,FALSE)),"",VLOOKUP($A68,ES_P2c_0!$A$10:$AQ$100,MATCH(FIXED(W$6,0,TRUE),ES_P2c_0!$A$10:$AQ$10,0)+1,FALSE))</f>
        <v/>
      </c>
    </row>
    <row r="69" spans="1:23">
      <c r="A69" s="230" t="str">
        <f>lookup!Z28</f>
        <v>Romania</v>
      </c>
      <c r="B69" s="232" t="str">
        <f>VLOOKUP(A69,lookup!$Z$2:$AA$77,2,FALSE)</f>
        <v>Ρουμανία</v>
      </c>
      <c r="C69" s="232" t="str">
        <f>IF(ISNA(VLOOKUP($A69,ES_P2c_0!$A$10:$AQ$100,MATCH(FIXED(C$6,0,TRUE),ES_P2c_0!$A$10:$AQ$10,0)+1,FALSE)),"",VLOOKUP($A69,ES_P2c_0!$A$10:$AQ$100,MATCH(FIXED(C$6,0,TRUE),ES_P2c_0!$A$10:$AQ$10,0)+1,FALSE))</f>
        <v/>
      </c>
      <c r="D69" s="232" t="str">
        <f>IF(ISNA(VLOOKUP($A69,ES_P2c_0!$A$10:$AQ$100,MATCH(FIXED(D$6,0,TRUE),ES_P2c_0!$A$10:$AQ$10,0)+1,FALSE)),"",VLOOKUP($A69,ES_P2c_0!$A$10:$AQ$100,MATCH(FIXED(D$6,0,TRUE),ES_P2c_0!$A$10:$AQ$10,0)+1,FALSE))</f>
        <v/>
      </c>
      <c r="E69" s="232" t="str">
        <f>IF(ISNA(VLOOKUP($A69,ES_P2c_0!$A$10:$AQ$100,MATCH(FIXED(E$6,0,TRUE),ES_P2c_0!$A$10:$AQ$10,0)+1,FALSE)),"",VLOOKUP($A69,ES_P2c_0!$A$10:$AQ$100,MATCH(FIXED(E$6,0,TRUE),ES_P2c_0!$A$10:$AQ$10,0)+1,FALSE))</f>
        <v/>
      </c>
      <c r="F69" s="232" t="str">
        <f>IF(ISNA(VLOOKUP($A69,ES_P2c_0!$A$10:$AQ$100,MATCH(FIXED(F$6,0,TRUE),ES_P2c_0!$A$10:$AQ$10,0)+1,FALSE)),"",VLOOKUP($A69,ES_P2c_0!$A$10:$AQ$100,MATCH(FIXED(F$6,0,TRUE),ES_P2c_0!$A$10:$AQ$10,0)+1,FALSE))</f>
        <v/>
      </c>
      <c r="G69" s="232" t="str">
        <f>IF(ISNA(VLOOKUP($A69,ES_P2c_0!$A$10:$AQ$100,MATCH(FIXED(G$6,0,TRUE),ES_P2c_0!$A$10:$AQ$10,0)+1,FALSE)),"",VLOOKUP($A69,ES_P2c_0!$A$10:$AQ$100,MATCH(FIXED(G$6,0,TRUE),ES_P2c_0!$A$10:$AQ$10,0)+1,FALSE))</f>
        <v/>
      </c>
      <c r="H69" s="232" t="str">
        <f>IF(ISNA(VLOOKUP($A69,ES_P2c_0!$A$10:$AQ$100,MATCH(FIXED(H$6,0,TRUE),ES_P2c_0!$A$10:$AQ$10,0)+1,FALSE)),"",VLOOKUP($A69,ES_P2c_0!$A$10:$AQ$100,MATCH(FIXED(H$6,0,TRUE),ES_P2c_0!$A$10:$AQ$10,0)+1,FALSE))</f>
        <v/>
      </c>
      <c r="I69" s="232" t="str">
        <f>IF(ISNA(VLOOKUP($A69,ES_P2c_0!$A$10:$AQ$100,MATCH(FIXED(I$6,0,TRUE),ES_P2c_0!$A$10:$AQ$10,0)+1,FALSE)),"",VLOOKUP($A69,ES_P2c_0!$A$10:$AQ$100,MATCH(FIXED(I$6,0,TRUE),ES_P2c_0!$A$10:$AQ$10,0)+1,FALSE))</f>
        <v/>
      </c>
      <c r="J69" s="232" t="str">
        <f>IF(ISNA(VLOOKUP($A69,ES_P2c_0!$A$10:$AQ$100,MATCH(FIXED(J$6,0,TRUE),ES_P2c_0!$A$10:$AQ$10,0)+1,FALSE)),"",VLOOKUP($A69,ES_P2c_0!$A$10:$AQ$100,MATCH(FIXED(J$6,0,TRUE),ES_P2c_0!$A$10:$AQ$10,0)+1,FALSE))</f>
        <v/>
      </c>
      <c r="K69" s="232" t="str">
        <f>IF(ISNA(VLOOKUP($A69,ES_P2c_0!$A$10:$AQ$100,MATCH(FIXED(K$6,0,TRUE),ES_P2c_0!$A$10:$AQ$10,0)+1,FALSE)),"",VLOOKUP($A69,ES_P2c_0!$A$10:$AQ$100,MATCH(FIXED(K$6,0,TRUE),ES_P2c_0!$A$10:$AQ$10,0)+1,FALSE))</f>
        <v/>
      </c>
      <c r="L69" s="232" t="str">
        <f>IF(ISNA(VLOOKUP($A69,ES_P2c_0!$A$10:$AQ$100,MATCH(FIXED(L$6,0,TRUE),ES_P2c_0!$A$10:$AQ$10,0)+1,FALSE)),"",VLOOKUP($A69,ES_P2c_0!$A$10:$AQ$100,MATCH(FIXED(L$6,0,TRUE),ES_P2c_0!$A$10:$AQ$10,0)+1,FALSE))</f>
        <v/>
      </c>
      <c r="M69" s="232" t="str">
        <f>IF(ISNA(VLOOKUP($A69,ES_P2c_0!$A$10:$AQ$100,MATCH(FIXED(M$6,0,TRUE),ES_P2c_0!$A$10:$AQ$10,0)+1,FALSE)),"",VLOOKUP($A69,ES_P2c_0!$A$10:$AQ$100,MATCH(FIXED(M$6,0,TRUE),ES_P2c_0!$A$10:$AQ$10,0)+1,FALSE))</f>
        <v/>
      </c>
      <c r="N69" s="232" t="str">
        <f>IF(ISNA(VLOOKUP($A69,ES_P2c_0!$A$10:$AQ$100,MATCH(FIXED(N$6,0,TRUE),ES_P2c_0!$A$10:$AQ$10,0)+1,FALSE)),"",VLOOKUP($A69,ES_P2c_0!$A$10:$AQ$100,MATCH(FIXED(N$6,0,TRUE),ES_P2c_0!$A$10:$AQ$10,0)+1,FALSE))</f>
        <v/>
      </c>
      <c r="O69" s="232" t="str">
        <f>IF(ISNA(VLOOKUP($A69,ES_P2c_0!$A$10:$AQ$100,MATCH(FIXED(O$6,0,TRUE),ES_P2c_0!$A$10:$AQ$10,0)+1,FALSE)),"",VLOOKUP($A69,ES_P2c_0!$A$10:$AQ$100,MATCH(FIXED(O$6,0,TRUE),ES_P2c_0!$A$10:$AQ$10,0)+1,FALSE))</f>
        <v/>
      </c>
      <c r="P69" s="232" t="str">
        <f>IF(ISNA(VLOOKUP($A69,ES_P2c_0!$A$10:$AQ$100,MATCH(FIXED(P$6,0,TRUE),ES_P2c_0!$A$10:$AQ$10,0)+1,FALSE)),"",VLOOKUP($A69,ES_P2c_0!$A$10:$AQ$100,MATCH(FIXED(P$6,0,TRUE),ES_P2c_0!$A$10:$AQ$10,0)+1,FALSE))</f>
        <v/>
      </c>
      <c r="Q69" s="232" t="str">
        <f>IF(ISNA(VLOOKUP($A69,ES_P2c_0!$A$10:$AQ$100,MATCH(FIXED(Q$6,0,TRUE),ES_P2c_0!$A$10:$AQ$10,0)+1,FALSE)),"",VLOOKUP($A69,ES_P2c_0!$A$10:$AQ$100,MATCH(FIXED(Q$6,0,TRUE),ES_P2c_0!$A$10:$AQ$10,0)+1,FALSE))</f>
        <v/>
      </c>
      <c r="R69" s="232" t="str">
        <f>IF(ISNA(VLOOKUP($A69,ES_P2c_0!$A$10:$AQ$100,MATCH(FIXED(R$6,0,TRUE),ES_P2c_0!$A$10:$AQ$10,0)+1,FALSE)),"",VLOOKUP($A69,ES_P2c_0!$A$10:$AQ$100,MATCH(FIXED(R$6,0,TRUE),ES_P2c_0!$A$10:$AQ$10,0)+1,FALSE))</f>
        <v/>
      </c>
      <c r="S69" s="232" t="str">
        <f>IF(ISNA(VLOOKUP($A69,ES_P2c_0!$A$10:$AQ$100,MATCH(FIXED(S$6,0,TRUE),ES_P2c_0!$A$10:$AQ$10,0)+1,FALSE)),"",VLOOKUP($A69,ES_P2c_0!$A$10:$AQ$100,MATCH(FIXED(S$6,0,TRUE),ES_P2c_0!$A$10:$AQ$10,0)+1,FALSE))</f>
        <v/>
      </c>
      <c r="T69" s="232" t="str">
        <f>IF(ISNA(VLOOKUP($A69,ES_P2c_0!$A$10:$AQ$100,MATCH(FIXED(T$6,0,TRUE),ES_P2c_0!$A$10:$AQ$10,0)+1,FALSE)),"",VLOOKUP($A69,ES_P2c_0!$A$10:$AQ$100,MATCH(FIXED(T$6,0,TRUE),ES_P2c_0!$A$10:$AQ$10,0)+1,FALSE))</f>
        <v/>
      </c>
      <c r="U69" s="232" t="str">
        <f>IF(ISNA(VLOOKUP($A69,ES_P2c_0!$A$10:$AQ$100,MATCH(FIXED(U$6,0,TRUE),ES_P2c_0!$A$10:$AQ$10,0)+1,FALSE)),"",VLOOKUP($A69,ES_P2c_0!$A$10:$AQ$100,MATCH(FIXED(U$6,0,TRUE),ES_P2c_0!$A$10:$AQ$10,0)+1,FALSE))</f>
        <v/>
      </c>
      <c r="V69" s="232" t="str">
        <f>IF(ISNA(VLOOKUP($A69,ES_P2c_0!$A$10:$AQ$100,MATCH(FIXED(V$6,0,TRUE),ES_P2c_0!$A$10:$AQ$10,0)+1,FALSE)),"",VLOOKUP($A69,ES_P2c_0!$A$10:$AQ$100,MATCH(FIXED(V$6,0,TRUE),ES_P2c_0!$A$10:$AQ$10,0)+1,FALSE))</f>
        <v/>
      </c>
      <c r="W69" s="232" t="str">
        <f>IF(ISNA(VLOOKUP($A69,ES_P2c_0!$A$10:$AQ$100,MATCH(FIXED(W$6,0,TRUE),ES_P2c_0!$A$10:$AQ$10,0)+1,FALSE)),"",VLOOKUP($A69,ES_P2c_0!$A$10:$AQ$100,MATCH(FIXED(W$6,0,TRUE),ES_P2c_0!$A$10:$AQ$10,0)+1,FALSE))</f>
        <v/>
      </c>
    </row>
    <row r="70" spans="1:23">
      <c r="A70" s="230" t="str">
        <f>lookup!Z29</f>
        <v>Slovenia</v>
      </c>
      <c r="B70" s="232" t="str">
        <f>VLOOKUP(A70,lookup!$Z$2:$AA$77,2,FALSE)</f>
        <v>Σλοβενία</v>
      </c>
      <c r="C70" s="232" t="str">
        <f>IF(ISNA(VLOOKUP($A70,ES_P2c_0!$A$10:$AQ$100,MATCH(FIXED(C$6,0,TRUE),ES_P2c_0!$A$10:$AQ$10,0)+1,FALSE)),"",VLOOKUP($A70,ES_P2c_0!$A$10:$AQ$100,MATCH(FIXED(C$6,0,TRUE),ES_P2c_0!$A$10:$AQ$10,0)+1,FALSE))</f>
        <v/>
      </c>
      <c r="D70" s="232" t="str">
        <f>IF(ISNA(VLOOKUP($A70,ES_P2c_0!$A$10:$AQ$100,MATCH(FIXED(D$6,0,TRUE),ES_P2c_0!$A$10:$AQ$10,0)+1,FALSE)),"",VLOOKUP($A70,ES_P2c_0!$A$10:$AQ$100,MATCH(FIXED(D$6,0,TRUE),ES_P2c_0!$A$10:$AQ$10,0)+1,FALSE))</f>
        <v/>
      </c>
      <c r="E70" s="232" t="str">
        <f>IF(ISNA(VLOOKUP($A70,ES_P2c_0!$A$10:$AQ$100,MATCH(FIXED(E$6,0,TRUE),ES_P2c_0!$A$10:$AQ$10,0)+1,FALSE)),"",VLOOKUP($A70,ES_P2c_0!$A$10:$AQ$100,MATCH(FIXED(E$6,0,TRUE),ES_P2c_0!$A$10:$AQ$10,0)+1,FALSE))</f>
        <v/>
      </c>
      <c r="F70" s="232" t="str">
        <f>IF(ISNA(VLOOKUP($A70,ES_P2c_0!$A$10:$AQ$100,MATCH(FIXED(F$6,0,TRUE),ES_P2c_0!$A$10:$AQ$10,0)+1,FALSE)),"",VLOOKUP($A70,ES_P2c_0!$A$10:$AQ$100,MATCH(FIXED(F$6,0,TRUE),ES_P2c_0!$A$10:$AQ$10,0)+1,FALSE))</f>
        <v/>
      </c>
      <c r="G70" s="232" t="str">
        <f>IF(ISNA(VLOOKUP($A70,ES_P2c_0!$A$10:$AQ$100,MATCH(FIXED(G$6,0,TRUE),ES_P2c_0!$A$10:$AQ$10,0)+1,FALSE)),"",VLOOKUP($A70,ES_P2c_0!$A$10:$AQ$100,MATCH(FIXED(G$6,0,TRUE),ES_P2c_0!$A$10:$AQ$10,0)+1,FALSE))</f>
        <v/>
      </c>
      <c r="H70" s="232" t="str">
        <f>IF(ISNA(VLOOKUP($A70,ES_P2c_0!$A$10:$AQ$100,MATCH(FIXED(H$6,0,TRUE),ES_P2c_0!$A$10:$AQ$10,0)+1,FALSE)),"",VLOOKUP($A70,ES_P2c_0!$A$10:$AQ$100,MATCH(FIXED(H$6,0,TRUE),ES_P2c_0!$A$10:$AQ$10,0)+1,FALSE))</f>
        <v/>
      </c>
      <c r="I70" s="232" t="str">
        <f>IF(ISNA(VLOOKUP($A70,ES_P2c_0!$A$10:$AQ$100,MATCH(FIXED(I$6,0,TRUE),ES_P2c_0!$A$10:$AQ$10,0)+1,FALSE)),"",VLOOKUP($A70,ES_P2c_0!$A$10:$AQ$100,MATCH(FIXED(I$6,0,TRUE),ES_P2c_0!$A$10:$AQ$10,0)+1,FALSE))</f>
        <v/>
      </c>
      <c r="J70" s="232" t="str">
        <f>IF(ISNA(VLOOKUP($A70,ES_P2c_0!$A$10:$AQ$100,MATCH(FIXED(J$6,0,TRUE),ES_P2c_0!$A$10:$AQ$10,0)+1,FALSE)),"",VLOOKUP($A70,ES_P2c_0!$A$10:$AQ$100,MATCH(FIXED(J$6,0,TRUE),ES_P2c_0!$A$10:$AQ$10,0)+1,FALSE))</f>
        <v/>
      </c>
      <c r="K70" s="232" t="str">
        <f>IF(ISNA(VLOOKUP($A70,ES_P2c_0!$A$10:$AQ$100,MATCH(FIXED(K$6,0,TRUE),ES_P2c_0!$A$10:$AQ$10,0)+1,FALSE)),"",VLOOKUP($A70,ES_P2c_0!$A$10:$AQ$100,MATCH(FIXED(K$6,0,TRUE),ES_P2c_0!$A$10:$AQ$10,0)+1,FALSE))</f>
        <v/>
      </c>
      <c r="L70" s="232" t="str">
        <f>IF(ISNA(VLOOKUP($A70,ES_P2c_0!$A$10:$AQ$100,MATCH(FIXED(L$6,0,TRUE),ES_P2c_0!$A$10:$AQ$10,0)+1,FALSE)),"",VLOOKUP($A70,ES_P2c_0!$A$10:$AQ$100,MATCH(FIXED(L$6,0,TRUE),ES_P2c_0!$A$10:$AQ$10,0)+1,FALSE))</f>
        <v/>
      </c>
      <c r="M70" s="232" t="str">
        <f>IF(ISNA(VLOOKUP($A70,ES_P2c_0!$A$10:$AQ$100,MATCH(FIXED(M$6,0,TRUE),ES_P2c_0!$A$10:$AQ$10,0)+1,FALSE)),"",VLOOKUP($A70,ES_P2c_0!$A$10:$AQ$100,MATCH(FIXED(M$6,0,TRUE),ES_P2c_0!$A$10:$AQ$10,0)+1,FALSE))</f>
        <v/>
      </c>
      <c r="N70" s="232" t="str">
        <f>IF(ISNA(VLOOKUP($A70,ES_P2c_0!$A$10:$AQ$100,MATCH(FIXED(N$6,0,TRUE),ES_P2c_0!$A$10:$AQ$10,0)+1,FALSE)),"",VLOOKUP($A70,ES_P2c_0!$A$10:$AQ$100,MATCH(FIXED(N$6,0,TRUE),ES_P2c_0!$A$10:$AQ$10,0)+1,FALSE))</f>
        <v/>
      </c>
      <c r="O70" s="232" t="str">
        <f>IF(ISNA(VLOOKUP($A70,ES_P2c_0!$A$10:$AQ$100,MATCH(FIXED(O$6,0,TRUE),ES_P2c_0!$A$10:$AQ$10,0)+1,FALSE)),"",VLOOKUP($A70,ES_P2c_0!$A$10:$AQ$100,MATCH(FIXED(O$6,0,TRUE),ES_P2c_0!$A$10:$AQ$10,0)+1,FALSE))</f>
        <v/>
      </c>
      <c r="P70" s="232" t="str">
        <f>IF(ISNA(VLOOKUP($A70,ES_P2c_0!$A$10:$AQ$100,MATCH(FIXED(P$6,0,TRUE),ES_P2c_0!$A$10:$AQ$10,0)+1,FALSE)),"",VLOOKUP($A70,ES_P2c_0!$A$10:$AQ$100,MATCH(FIXED(P$6,0,TRUE),ES_P2c_0!$A$10:$AQ$10,0)+1,FALSE))</f>
        <v/>
      </c>
      <c r="Q70" s="232" t="str">
        <f>IF(ISNA(VLOOKUP($A70,ES_P2c_0!$A$10:$AQ$100,MATCH(FIXED(Q$6,0,TRUE),ES_P2c_0!$A$10:$AQ$10,0)+1,FALSE)),"",VLOOKUP($A70,ES_P2c_0!$A$10:$AQ$100,MATCH(FIXED(Q$6,0,TRUE),ES_P2c_0!$A$10:$AQ$10,0)+1,FALSE))</f>
        <v/>
      </c>
      <c r="R70" s="232" t="str">
        <f>IF(ISNA(VLOOKUP($A70,ES_P2c_0!$A$10:$AQ$100,MATCH(FIXED(R$6,0,TRUE),ES_P2c_0!$A$10:$AQ$10,0)+1,FALSE)),"",VLOOKUP($A70,ES_P2c_0!$A$10:$AQ$100,MATCH(FIXED(R$6,0,TRUE),ES_P2c_0!$A$10:$AQ$10,0)+1,FALSE))</f>
        <v/>
      </c>
      <c r="S70" s="232" t="str">
        <f>IF(ISNA(VLOOKUP($A70,ES_P2c_0!$A$10:$AQ$100,MATCH(FIXED(S$6,0,TRUE),ES_P2c_0!$A$10:$AQ$10,0)+1,FALSE)),"",VLOOKUP($A70,ES_P2c_0!$A$10:$AQ$100,MATCH(FIXED(S$6,0,TRUE),ES_P2c_0!$A$10:$AQ$10,0)+1,FALSE))</f>
        <v/>
      </c>
      <c r="T70" s="232" t="str">
        <f>IF(ISNA(VLOOKUP($A70,ES_P2c_0!$A$10:$AQ$100,MATCH(FIXED(T$6,0,TRUE),ES_P2c_0!$A$10:$AQ$10,0)+1,FALSE)),"",VLOOKUP($A70,ES_P2c_0!$A$10:$AQ$100,MATCH(FIXED(T$6,0,TRUE),ES_P2c_0!$A$10:$AQ$10,0)+1,FALSE))</f>
        <v/>
      </c>
      <c r="U70" s="232" t="str">
        <f>IF(ISNA(VLOOKUP($A70,ES_P2c_0!$A$10:$AQ$100,MATCH(FIXED(U$6,0,TRUE),ES_P2c_0!$A$10:$AQ$10,0)+1,FALSE)),"",VLOOKUP($A70,ES_P2c_0!$A$10:$AQ$100,MATCH(FIXED(U$6,0,TRUE),ES_P2c_0!$A$10:$AQ$10,0)+1,FALSE))</f>
        <v/>
      </c>
      <c r="V70" s="232" t="str">
        <f>IF(ISNA(VLOOKUP($A70,ES_P2c_0!$A$10:$AQ$100,MATCH(FIXED(V$6,0,TRUE),ES_P2c_0!$A$10:$AQ$10,0)+1,FALSE)),"",VLOOKUP($A70,ES_P2c_0!$A$10:$AQ$100,MATCH(FIXED(V$6,0,TRUE),ES_P2c_0!$A$10:$AQ$10,0)+1,FALSE))</f>
        <v/>
      </c>
      <c r="W70" s="232" t="str">
        <f>IF(ISNA(VLOOKUP($A70,ES_P2c_0!$A$10:$AQ$100,MATCH(FIXED(W$6,0,TRUE),ES_P2c_0!$A$10:$AQ$10,0)+1,FALSE)),"",VLOOKUP($A70,ES_P2c_0!$A$10:$AQ$100,MATCH(FIXED(W$6,0,TRUE),ES_P2c_0!$A$10:$AQ$10,0)+1,FALSE))</f>
        <v/>
      </c>
    </row>
    <row r="71" spans="1:23">
      <c r="A71" s="230" t="str">
        <f>lookup!Z30</f>
        <v>Slovakia</v>
      </c>
      <c r="B71" s="232" t="str">
        <f>VLOOKUP(A71,lookup!$Z$2:$AA$77,2,FALSE)</f>
        <v>Σλοβακία</v>
      </c>
      <c r="C71" s="232" t="str">
        <f>IF(ISNA(VLOOKUP($A71,ES_P2c_0!$A$10:$AQ$100,MATCH(FIXED(C$6,0,TRUE),ES_P2c_0!$A$10:$AQ$10,0)+1,FALSE)),"",VLOOKUP($A71,ES_P2c_0!$A$10:$AQ$100,MATCH(FIXED(C$6,0,TRUE),ES_P2c_0!$A$10:$AQ$10,0)+1,FALSE))</f>
        <v/>
      </c>
      <c r="D71" s="232" t="str">
        <f>IF(ISNA(VLOOKUP($A71,ES_P2c_0!$A$10:$AQ$100,MATCH(FIXED(D$6,0,TRUE),ES_P2c_0!$A$10:$AQ$10,0)+1,FALSE)),"",VLOOKUP($A71,ES_P2c_0!$A$10:$AQ$100,MATCH(FIXED(D$6,0,TRUE),ES_P2c_0!$A$10:$AQ$10,0)+1,FALSE))</f>
        <v/>
      </c>
      <c r="E71" s="232" t="str">
        <f>IF(ISNA(VLOOKUP($A71,ES_P2c_0!$A$10:$AQ$100,MATCH(FIXED(E$6,0,TRUE),ES_P2c_0!$A$10:$AQ$10,0)+1,FALSE)),"",VLOOKUP($A71,ES_P2c_0!$A$10:$AQ$100,MATCH(FIXED(E$6,0,TRUE),ES_P2c_0!$A$10:$AQ$10,0)+1,FALSE))</f>
        <v/>
      </c>
      <c r="F71" s="232" t="str">
        <f>IF(ISNA(VLOOKUP($A71,ES_P2c_0!$A$10:$AQ$100,MATCH(FIXED(F$6,0,TRUE),ES_P2c_0!$A$10:$AQ$10,0)+1,FALSE)),"",VLOOKUP($A71,ES_P2c_0!$A$10:$AQ$100,MATCH(FIXED(F$6,0,TRUE),ES_P2c_0!$A$10:$AQ$10,0)+1,FALSE))</f>
        <v/>
      </c>
      <c r="G71" s="232" t="str">
        <f>IF(ISNA(VLOOKUP($A71,ES_P2c_0!$A$10:$AQ$100,MATCH(FIXED(G$6,0,TRUE),ES_P2c_0!$A$10:$AQ$10,0)+1,FALSE)),"",VLOOKUP($A71,ES_P2c_0!$A$10:$AQ$100,MATCH(FIXED(G$6,0,TRUE),ES_P2c_0!$A$10:$AQ$10,0)+1,FALSE))</f>
        <v/>
      </c>
      <c r="H71" s="232" t="str">
        <f>IF(ISNA(VLOOKUP($A71,ES_P2c_0!$A$10:$AQ$100,MATCH(FIXED(H$6,0,TRUE),ES_P2c_0!$A$10:$AQ$10,0)+1,FALSE)),"",VLOOKUP($A71,ES_P2c_0!$A$10:$AQ$100,MATCH(FIXED(H$6,0,TRUE),ES_P2c_0!$A$10:$AQ$10,0)+1,FALSE))</f>
        <v/>
      </c>
      <c r="I71" s="232" t="str">
        <f>IF(ISNA(VLOOKUP($A71,ES_P2c_0!$A$10:$AQ$100,MATCH(FIXED(I$6,0,TRUE),ES_P2c_0!$A$10:$AQ$10,0)+1,FALSE)),"",VLOOKUP($A71,ES_P2c_0!$A$10:$AQ$100,MATCH(FIXED(I$6,0,TRUE),ES_P2c_0!$A$10:$AQ$10,0)+1,FALSE))</f>
        <v/>
      </c>
      <c r="J71" s="232" t="str">
        <f>IF(ISNA(VLOOKUP($A71,ES_P2c_0!$A$10:$AQ$100,MATCH(FIXED(J$6,0,TRUE),ES_P2c_0!$A$10:$AQ$10,0)+1,FALSE)),"",VLOOKUP($A71,ES_P2c_0!$A$10:$AQ$100,MATCH(FIXED(J$6,0,TRUE),ES_P2c_0!$A$10:$AQ$10,0)+1,FALSE))</f>
        <v/>
      </c>
      <c r="K71" s="232" t="str">
        <f>IF(ISNA(VLOOKUP($A71,ES_P2c_0!$A$10:$AQ$100,MATCH(FIXED(K$6,0,TRUE),ES_P2c_0!$A$10:$AQ$10,0)+1,FALSE)),"",VLOOKUP($A71,ES_P2c_0!$A$10:$AQ$100,MATCH(FIXED(K$6,0,TRUE),ES_P2c_0!$A$10:$AQ$10,0)+1,FALSE))</f>
        <v/>
      </c>
      <c r="L71" s="232" t="str">
        <f>IF(ISNA(VLOOKUP($A71,ES_P2c_0!$A$10:$AQ$100,MATCH(FIXED(L$6,0,TRUE),ES_P2c_0!$A$10:$AQ$10,0)+1,FALSE)),"",VLOOKUP($A71,ES_P2c_0!$A$10:$AQ$100,MATCH(FIXED(L$6,0,TRUE),ES_P2c_0!$A$10:$AQ$10,0)+1,FALSE))</f>
        <v/>
      </c>
      <c r="M71" s="232" t="str">
        <f>IF(ISNA(VLOOKUP($A71,ES_P2c_0!$A$10:$AQ$100,MATCH(FIXED(M$6,0,TRUE),ES_P2c_0!$A$10:$AQ$10,0)+1,FALSE)),"",VLOOKUP($A71,ES_P2c_0!$A$10:$AQ$100,MATCH(FIXED(M$6,0,TRUE),ES_P2c_0!$A$10:$AQ$10,0)+1,FALSE))</f>
        <v/>
      </c>
      <c r="N71" s="232" t="str">
        <f>IF(ISNA(VLOOKUP($A71,ES_P2c_0!$A$10:$AQ$100,MATCH(FIXED(N$6,0,TRUE),ES_P2c_0!$A$10:$AQ$10,0)+1,FALSE)),"",VLOOKUP($A71,ES_P2c_0!$A$10:$AQ$100,MATCH(FIXED(N$6,0,TRUE),ES_P2c_0!$A$10:$AQ$10,0)+1,FALSE))</f>
        <v/>
      </c>
      <c r="O71" s="232" t="str">
        <f>IF(ISNA(VLOOKUP($A71,ES_P2c_0!$A$10:$AQ$100,MATCH(FIXED(O$6,0,TRUE),ES_P2c_0!$A$10:$AQ$10,0)+1,FALSE)),"",VLOOKUP($A71,ES_P2c_0!$A$10:$AQ$100,MATCH(FIXED(O$6,0,TRUE),ES_P2c_0!$A$10:$AQ$10,0)+1,FALSE))</f>
        <v/>
      </c>
      <c r="P71" s="232" t="str">
        <f>IF(ISNA(VLOOKUP($A71,ES_P2c_0!$A$10:$AQ$100,MATCH(FIXED(P$6,0,TRUE),ES_P2c_0!$A$10:$AQ$10,0)+1,FALSE)),"",VLOOKUP($A71,ES_P2c_0!$A$10:$AQ$100,MATCH(FIXED(P$6,0,TRUE),ES_P2c_0!$A$10:$AQ$10,0)+1,FALSE))</f>
        <v/>
      </c>
      <c r="Q71" s="232" t="str">
        <f>IF(ISNA(VLOOKUP($A71,ES_P2c_0!$A$10:$AQ$100,MATCH(FIXED(Q$6,0,TRUE),ES_P2c_0!$A$10:$AQ$10,0)+1,FALSE)),"",VLOOKUP($A71,ES_P2c_0!$A$10:$AQ$100,MATCH(FIXED(Q$6,0,TRUE),ES_P2c_0!$A$10:$AQ$10,0)+1,FALSE))</f>
        <v/>
      </c>
      <c r="R71" s="232" t="str">
        <f>IF(ISNA(VLOOKUP($A71,ES_P2c_0!$A$10:$AQ$100,MATCH(FIXED(R$6,0,TRUE),ES_P2c_0!$A$10:$AQ$10,0)+1,FALSE)),"",VLOOKUP($A71,ES_P2c_0!$A$10:$AQ$100,MATCH(FIXED(R$6,0,TRUE),ES_P2c_0!$A$10:$AQ$10,0)+1,FALSE))</f>
        <v/>
      </c>
      <c r="S71" s="232" t="str">
        <f>IF(ISNA(VLOOKUP($A71,ES_P2c_0!$A$10:$AQ$100,MATCH(FIXED(S$6,0,TRUE),ES_P2c_0!$A$10:$AQ$10,0)+1,FALSE)),"",VLOOKUP($A71,ES_P2c_0!$A$10:$AQ$100,MATCH(FIXED(S$6,0,TRUE),ES_P2c_0!$A$10:$AQ$10,0)+1,FALSE))</f>
        <v/>
      </c>
      <c r="T71" s="232" t="str">
        <f>IF(ISNA(VLOOKUP($A71,ES_P2c_0!$A$10:$AQ$100,MATCH(FIXED(T$6,0,TRUE),ES_P2c_0!$A$10:$AQ$10,0)+1,FALSE)),"",VLOOKUP($A71,ES_P2c_0!$A$10:$AQ$100,MATCH(FIXED(T$6,0,TRUE),ES_P2c_0!$A$10:$AQ$10,0)+1,FALSE))</f>
        <v/>
      </c>
      <c r="U71" s="232" t="str">
        <f>IF(ISNA(VLOOKUP($A71,ES_P2c_0!$A$10:$AQ$100,MATCH(FIXED(U$6,0,TRUE),ES_P2c_0!$A$10:$AQ$10,0)+1,FALSE)),"",VLOOKUP($A71,ES_P2c_0!$A$10:$AQ$100,MATCH(FIXED(U$6,0,TRUE),ES_P2c_0!$A$10:$AQ$10,0)+1,FALSE))</f>
        <v/>
      </c>
      <c r="V71" s="232" t="str">
        <f>IF(ISNA(VLOOKUP($A71,ES_P2c_0!$A$10:$AQ$100,MATCH(FIXED(V$6,0,TRUE),ES_P2c_0!$A$10:$AQ$10,0)+1,FALSE)),"",VLOOKUP($A71,ES_P2c_0!$A$10:$AQ$100,MATCH(FIXED(V$6,0,TRUE),ES_P2c_0!$A$10:$AQ$10,0)+1,FALSE))</f>
        <v/>
      </c>
      <c r="W71" s="232" t="str">
        <f>IF(ISNA(VLOOKUP($A71,ES_P2c_0!$A$10:$AQ$100,MATCH(FIXED(W$6,0,TRUE),ES_P2c_0!$A$10:$AQ$10,0)+1,FALSE)),"",VLOOKUP($A71,ES_P2c_0!$A$10:$AQ$100,MATCH(FIXED(W$6,0,TRUE),ES_P2c_0!$A$10:$AQ$10,0)+1,FALSE))</f>
        <v/>
      </c>
    </row>
    <row r="72" spans="1:23">
      <c r="A72" s="230" t="str">
        <f>lookup!Z31</f>
        <v>Finland</v>
      </c>
      <c r="B72" s="232" t="str">
        <f>VLOOKUP(A72,lookup!$Z$2:$AA$77,2,FALSE)</f>
        <v>Φινλανδία</v>
      </c>
      <c r="C72" s="232" t="str">
        <f>IF(ISNA(VLOOKUP($A72,ES_P2c_0!$A$10:$AQ$100,MATCH(FIXED(C$6,0,TRUE),ES_P2c_0!$A$10:$AQ$10,0)+1,FALSE)),"",VLOOKUP($A72,ES_P2c_0!$A$10:$AQ$100,MATCH(FIXED(C$6,0,TRUE),ES_P2c_0!$A$10:$AQ$10,0)+1,FALSE))</f>
        <v/>
      </c>
      <c r="D72" s="232" t="str">
        <f>IF(ISNA(VLOOKUP($A72,ES_P2c_0!$A$10:$AQ$100,MATCH(FIXED(D$6,0,TRUE),ES_P2c_0!$A$10:$AQ$10,0)+1,FALSE)),"",VLOOKUP($A72,ES_P2c_0!$A$10:$AQ$100,MATCH(FIXED(D$6,0,TRUE),ES_P2c_0!$A$10:$AQ$10,0)+1,FALSE))</f>
        <v/>
      </c>
      <c r="E72" s="232" t="str">
        <f>IF(ISNA(VLOOKUP($A72,ES_P2c_0!$A$10:$AQ$100,MATCH(FIXED(E$6,0,TRUE),ES_P2c_0!$A$10:$AQ$10,0)+1,FALSE)),"",VLOOKUP($A72,ES_P2c_0!$A$10:$AQ$100,MATCH(FIXED(E$6,0,TRUE),ES_P2c_0!$A$10:$AQ$10,0)+1,FALSE))</f>
        <v/>
      </c>
      <c r="F72" s="232" t="str">
        <f>IF(ISNA(VLOOKUP($A72,ES_P2c_0!$A$10:$AQ$100,MATCH(FIXED(F$6,0,TRUE),ES_P2c_0!$A$10:$AQ$10,0)+1,FALSE)),"",VLOOKUP($A72,ES_P2c_0!$A$10:$AQ$100,MATCH(FIXED(F$6,0,TRUE),ES_P2c_0!$A$10:$AQ$10,0)+1,FALSE))</f>
        <v/>
      </c>
      <c r="G72" s="232" t="str">
        <f>IF(ISNA(VLOOKUP($A72,ES_P2c_0!$A$10:$AQ$100,MATCH(FIXED(G$6,0,TRUE),ES_P2c_0!$A$10:$AQ$10,0)+1,FALSE)),"",VLOOKUP($A72,ES_P2c_0!$A$10:$AQ$100,MATCH(FIXED(G$6,0,TRUE),ES_P2c_0!$A$10:$AQ$10,0)+1,FALSE))</f>
        <v/>
      </c>
      <c r="H72" s="232" t="str">
        <f>IF(ISNA(VLOOKUP($A72,ES_P2c_0!$A$10:$AQ$100,MATCH(FIXED(H$6,0,TRUE),ES_P2c_0!$A$10:$AQ$10,0)+1,FALSE)),"",VLOOKUP($A72,ES_P2c_0!$A$10:$AQ$100,MATCH(FIXED(H$6,0,TRUE),ES_P2c_0!$A$10:$AQ$10,0)+1,FALSE))</f>
        <v/>
      </c>
      <c r="I72" s="232" t="str">
        <f>IF(ISNA(VLOOKUP($A72,ES_P2c_0!$A$10:$AQ$100,MATCH(FIXED(I$6,0,TRUE),ES_P2c_0!$A$10:$AQ$10,0)+1,FALSE)),"",VLOOKUP($A72,ES_P2c_0!$A$10:$AQ$100,MATCH(FIXED(I$6,0,TRUE),ES_P2c_0!$A$10:$AQ$10,0)+1,FALSE))</f>
        <v/>
      </c>
      <c r="J72" s="232" t="str">
        <f>IF(ISNA(VLOOKUP($A72,ES_P2c_0!$A$10:$AQ$100,MATCH(FIXED(J$6,0,TRUE),ES_P2c_0!$A$10:$AQ$10,0)+1,FALSE)),"",VLOOKUP($A72,ES_P2c_0!$A$10:$AQ$100,MATCH(FIXED(J$6,0,TRUE),ES_P2c_0!$A$10:$AQ$10,0)+1,FALSE))</f>
        <v/>
      </c>
      <c r="K72" s="232" t="str">
        <f>IF(ISNA(VLOOKUP($A72,ES_P2c_0!$A$10:$AQ$100,MATCH(FIXED(K$6,0,TRUE),ES_P2c_0!$A$10:$AQ$10,0)+1,FALSE)),"",VLOOKUP($A72,ES_P2c_0!$A$10:$AQ$100,MATCH(FIXED(K$6,0,TRUE),ES_P2c_0!$A$10:$AQ$10,0)+1,FALSE))</f>
        <v/>
      </c>
      <c r="L72" s="232" t="str">
        <f>IF(ISNA(VLOOKUP($A72,ES_P2c_0!$A$10:$AQ$100,MATCH(FIXED(L$6,0,TRUE),ES_P2c_0!$A$10:$AQ$10,0)+1,FALSE)),"",VLOOKUP($A72,ES_P2c_0!$A$10:$AQ$100,MATCH(FIXED(L$6,0,TRUE),ES_P2c_0!$A$10:$AQ$10,0)+1,FALSE))</f>
        <v/>
      </c>
      <c r="M72" s="232" t="str">
        <f>IF(ISNA(VLOOKUP($A72,ES_P2c_0!$A$10:$AQ$100,MATCH(FIXED(M$6,0,TRUE),ES_P2c_0!$A$10:$AQ$10,0)+1,FALSE)),"",VLOOKUP($A72,ES_P2c_0!$A$10:$AQ$100,MATCH(FIXED(M$6,0,TRUE),ES_P2c_0!$A$10:$AQ$10,0)+1,FALSE))</f>
        <v/>
      </c>
      <c r="N72" s="232" t="str">
        <f>IF(ISNA(VLOOKUP($A72,ES_P2c_0!$A$10:$AQ$100,MATCH(FIXED(N$6,0,TRUE),ES_P2c_0!$A$10:$AQ$10,0)+1,FALSE)),"",VLOOKUP($A72,ES_P2c_0!$A$10:$AQ$100,MATCH(FIXED(N$6,0,TRUE),ES_P2c_0!$A$10:$AQ$10,0)+1,FALSE))</f>
        <v/>
      </c>
      <c r="O72" s="232" t="str">
        <f>IF(ISNA(VLOOKUP($A72,ES_P2c_0!$A$10:$AQ$100,MATCH(FIXED(O$6,0,TRUE),ES_P2c_0!$A$10:$AQ$10,0)+1,FALSE)),"",VLOOKUP($A72,ES_P2c_0!$A$10:$AQ$100,MATCH(FIXED(O$6,0,TRUE),ES_P2c_0!$A$10:$AQ$10,0)+1,FALSE))</f>
        <v/>
      </c>
      <c r="P72" s="232" t="str">
        <f>IF(ISNA(VLOOKUP($A72,ES_P2c_0!$A$10:$AQ$100,MATCH(FIXED(P$6,0,TRUE),ES_P2c_0!$A$10:$AQ$10,0)+1,FALSE)),"",VLOOKUP($A72,ES_P2c_0!$A$10:$AQ$100,MATCH(FIXED(P$6,0,TRUE),ES_P2c_0!$A$10:$AQ$10,0)+1,FALSE))</f>
        <v/>
      </c>
      <c r="Q72" s="232" t="str">
        <f>IF(ISNA(VLOOKUP($A72,ES_P2c_0!$A$10:$AQ$100,MATCH(FIXED(Q$6,0,TRUE),ES_P2c_0!$A$10:$AQ$10,0)+1,FALSE)),"",VLOOKUP($A72,ES_P2c_0!$A$10:$AQ$100,MATCH(FIXED(Q$6,0,TRUE),ES_P2c_0!$A$10:$AQ$10,0)+1,FALSE))</f>
        <v/>
      </c>
      <c r="R72" s="232" t="str">
        <f>IF(ISNA(VLOOKUP($A72,ES_P2c_0!$A$10:$AQ$100,MATCH(FIXED(R$6,0,TRUE),ES_P2c_0!$A$10:$AQ$10,0)+1,FALSE)),"",VLOOKUP($A72,ES_P2c_0!$A$10:$AQ$100,MATCH(FIXED(R$6,0,TRUE),ES_P2c_0!$A$10:$AQ$10,0)+1,FALSE))</f>
        <v/>
      </c>
      <c r="S72" s="232" t="str">
        <f>IF(ISNA(VLOOKUP($A72,ES_P2c_0!$A$10:$AQ$100,MATCH(FIXED(S$6,0,TRUE),ES_P2c_0!$A$10:$AQ$10,0)+1,FALSE)),"",VLOOKUP($A72,ES_P2c_0!$A$10:$AQ$100,MATCH(FIXED(S$6,0,TRUE),ES_P2c_0!$A$10:$AQ$10,0)+1,FALSE))</f>
        <v/>
      </c>
      <c r="T72" s="232" t="str">
        <f>IF(ISNA(VLOOKUP($A72,ES_P2c_0!$A$10:$AQ$100,MATCH(FIXED(T$6,0,TRUE),ES_P2c_0!$A$10:$AQ$10,0)+1,FALSE)),"",VLOOKUP($A72,ES_P2c_0!$A$10:$AQ$100,MATCH(FIXED(T$6,0,TRUE),ES_P2c_0!$A$10:$AQ$10,0)+1,FALSE))</f>
        <v/>
      </c>
      <c r="U72" s="232" t="str">
        <f>IF(ISNA(VLOOKUP($A72,ES_P2c_0!$A$10:$AQ$100,MATCH(FIXED(U$6,0,TRUE),ES_P2c_0!$A$10:$AQ$10,0)+1,FALSE)),"",VLOOKUP($A72,ES_P2c_0!$A$10:$AQ$100,MATCH(FIXED(U$6,0,TRUE),ES_P2c_0!$A$10:$AQ$10,0)+1,FALSE))</f>
        <v/>
      </c>
      <c r="V72" s="232" t="str">
        <f>IF(ISNA(VLOOKUP($A72,ES_P2c_0!$A$10:$AQ$100,MATCH(FIXED(V$6,0,TRUE),ES_P2c_0!$A$10:$AQ$10,0)+1,FALSE)),"",VLOOKUP($A72,ES_P2c_0!$A$10:$AQ$100,MATCH(FIXED(V$6,0,TRUE),ES_P2c_0!$A$10:$AQ$10,0)+1,FALSE))</f>
        <v/>
      </c>
      <c r="W72" s="232" t="str">
        <f>IF(ISNA(VLOOKUP($A72,ES_P2c_0!$A$10:$AQ$100,MATCH(FIXED(W$6,0,TRUE),ES_P2c_0!$A$10:$AQ$10,0)+1,FALSE)),"",VLOOKUP($A72,ES_P2c_0!$A$10:$AQ$100,MATCH(FIXED(W$6,0,TRUE),ES_P2c_0!$A$10:$AQ$10,0)+1,FALSE))</f>
        <v/>
      </c>
    </row>
    <row r="73" spans="1:23">
      <c r="A73" s="230" t="str">
        <f>lookup!Z32</f>
        <v>Sweden</v>
      </c>
      <c r="B73" s="232" t="str">
        <f>VLOOKUP(A73,lookup!$Z$2:$AA$77,2,FALSE)</f>
        <v>Σουηδία</v>
      </c>
      <c r="C73" s="232" t="str">
        <f>IF(ISNA(VLOOKUP($A73,ES_P2c_0!$A$10:$AQ$100,MATCH(FIXED(C$6,0,TRUE),ES_P2c_0!$A$10:$AQ$10,0)+1,FALSE)),"",VLOOKUP($A73,ES_P2c_0!$A$10:$AQ$100,MATCH(FIXED(C$6,0,TRUE),ES_P2c_0!$A$10:$AQ$10,0)+1,FALSE))</f>
        <v/>
      </c>
      <c r="D73" s="232" t="str">
        <f>IF(ISNA(VLOOKUP($A73,ES_P2c_0!$A$10:$AQ$100,MATCH(FIXED(D$6,0,TRUE),ES_P2c_0!$A$10:$AQ$10,0)+1,FALSE)),"",VLOOKUP($A73,ES_P2c_0!$A$10:$AQ$100,MATCH(FIXED(D$6,0,TRUE),ES_P2c_0!$A$10:$AQ$10,0)+1,FALSE))</f>
        <v/>
      </c>
      <c r="E73" s="232" t="str">
        <f>IF(ISNA(VLOOKUP($A73,ES_P2c_0!$A$10:$AQ$100,MATCH(FIXED(E$6,0,TRUE),ES_P2c_0!$A$10:$AQ$10,0)+1,FALSE)),"",VLOOKUP($A73,ES_P2c_0!$A$10:$AQ$100,MATCH(FIXED(E$6,0,TRUE),ES_P2c_0!$A$10:$AQ$10,0)+1,FALSE))</f>
        <v/>
      </c>
      <c r="F73" s="232" t="str">
        <f>IF(ISNA(VLOOKUP($A73,ES_P2c_0!$A$10:$AQ$100,MATCH(FIXED(F$6,0,TRUE),ES_P2c_0!$A$10:$AQ$10,0)+1,FALSE)),"",VLOOKUP($A73,ES_P2c_0!$A$10:$AQ$100,MATCH(FIXED(F$6,0,TRUE),ES_P2c_0!$A$10:$AQ$10,0)+1,FALSE))</f>
        <v/>
      </c>
      <c r="G73" s="232" t="str">
        <f>IF(ISNA(VLOOKUP($A73,ES_P2c_0!$A$10:$AQ$100,MATCH(FIXED(G$6,0,TRUE),ES_P2c_0!$A$10:$AQ$10,0)+1,FALSE)),"",VLOOKUP($A73,ES_P2c_0!$A$10:$AQ$100,MATCH(FIXED(G$6,0,TRUE),ES_P2c_0!$A$10:$AQ$10,0)+1,FALSE))</f>
        <v/>
      </c>
      <c r="H73" s="232" t="str">
        <f>IF(ISNA(VLOOKUP($A73,ES_P2c_0!$A$10:$AQ$100,MATCH(FIXED(H$6,0,TRUE),ES_P2c_0!$A$10:$AQ$10,0)+1,FALSE)),"",VLOOKUP($A73,ES_P2c_0!$A$10:$AQ$100,MATCH(FIXED(H$6,0,TRUE),ES_P2c_0!$A$10:$AQ$10,0)+1,FALSE))</f>
        <v/>
      </c>
      <c r="I73" s="232" t="str">
        <f>IF(ISNA(VLOOKUP($A73,ES_P2c_0!$A$10:$AQ$100,MATCH(FIXED(I$6,0,TRUE),ES_P2c_0!$A$10:$AQ$10,0)+1,FALSE)),"",VLOOKUP($A73,ES_P2c_0!$A$10:$AQ$100,MATCH(FIXED(I$6,0,TRUE),ES_P2c_0!$A$10:$AQ$10,0)+1,FALSE))</f>
        <v/>
      </c>
      <c r="J73" s="232" t="str">
        <f>IF(ISNA(VLOOKUP($A73,ES_P2c_0!$A$10:$AQ$100,MATCH(FIXED(J$6,0,TRUE),ES_P2c_0!$A$10:$AQ$10,0)+1,FALSE)),"",VLOOKUP($A73,ES_P2c_0!$A$10:$AQ$100,MATCH(FIXED(J$6,0,TRUE),ES_P2c_0!$A$10:$AQ$10,0)+1,FALSE))</f>
        <v/>
      </c>
      <c r="K73" s="232" t="str">
        <f>IF(ISNA(VLOOKUP($A73,ES_P2c_0!$A$10:$AQ$100,MATCH(FIXED(K$6,0,TRUE),ES_P2c_0!$A$10:$AQ$10,0)+1,FALSE)),"",VLOOKUP($A73,ES_P2c_0!$A$10:$AQ$100,MATCH(FIXED(K$6,0,TRUE),ES_P2c_0!$A$10:$AQ$10,0)+1,FALSE))</f>
        <v/>
      </c>
      <c r="L73" s="232" t="str">
        <f>IF(ISNA(VLOOKUP($A73,ES_P2c_0!$A$10:$AQ$100,MATCH(FIXED(L$6,0,TRUE),ES_P2c_0!$A$10:$AQ$10,0)+1,FALSE)),"",VLOOKUP($A73,ES_P2c_0!$A$10:$AQ$100,MATCH(FIXED(L$6,0,TRUE),ES_P2c_0!$A$10:$AQ$10,0)+1,FALSE))</f>
        <v/>
      </c>
      <c r="M73" s="232" t="str">
        <f>IF(ISNA(VLOOKUP($A73,ES_P2c_0!$A$10:$AQ$100,MATCH(FIXED(M$6,0,TRUE),ES_P2c_0!$A$10:$AQ$10,0)+1,FALSE)),"",VLOOKUP($A73,ES_P2c_0!$A$10:$AQ$100,MATCH(FIXED(M$6,0,TRUE),ES_P2c_0!$A$10:$AQ$10,0)+1,FALSE))</f>
        <v/>
      </c>
      <c r="N73" s="232" t="str">
        <f>IF(ISNA(VLOOKUP($A73,ES_P2c_0!$A$10:$AQ$100,MATCH(FIXED(N$6,0,TRUE),ES_P2c_0!$A$10:$AQ$10,0)+1,FALSE)),"",VLOOKUP($A73,ES_P2c_0!$A$10:$AQ$100,MATCH(FIXED(N$6,0,TRUE),ES_P2c_0!$A$10:$AQ$10,0)+1,FALSE))</f>
        <v/>
      </c>
      <c r="O73" s="232" t="str">
        <f>IF(ISNA(VLOOKUP($A73,ES_P2c_0!$A$10:$AQ$100,MATCH(FIXED(O$6,0,TRUE),ES_P2c_0!$A$10:$AQ$10,0)+1,FALSE)),"",VLOOKUP($A73,ES_P2c_0!$A$10:$AQ$100,MATCH(FIXED(O$6,0,TRUE),ES_P2c_0!$A$10:$AQ$10,0)+1,FALSE))</f>
        <v/>
      </c>
      <c r="P73" s="232" t="str">
        <f>IF(ISNA(VLOOKUP($A73,ES_P2c_0!$A$10:$AQ$100,MATCH(FIXED(P$6,0,TRUE),ES_P2c_0!$A$10:$AQ$10,0)+1,FALSE)),"",VLOOKUP($A73,ES_P2c_0!$A$10:$AQ$100,MATCH(FIXED(P$6,0,TRUE),ES_P2c_0!$A$10:$AQ$10,0)+1,FALSE))</f>
        <v/>
      </c>
      <c r="Q73" s="232" t="str">
        <f>IF(ISNA(VLOOKUP($A73,ES_P2c_0!$A$10:$AQ$100,MATCH(FIXED(Q$6,0,TRUE),ES_P2c_0!$A$10:$AQ$10,0)+1,FALSE)),"",VLOOKUP($A73,ES_P2c_0!$A$10:$AQ$100,MATCH(FIXED(Q$6,0,TRUE),ES_P2c_0!$A$10:$AQ$10,0)+1,FALSE))</f>
        <v/>
      </c>
      <c r="R73" s="232" t="str">
        <f>IF(ISNA(VLOOKUP($A73,ES_P2c_0!$A$10:$AQ$100,MATCH(FIXED(R$6,0,TRUE),ES_P2c_0!$A$10:$AQ$10,0)+1,FALSE)),"",VLOOKUP($A73,ES_P2c_0!$A$10:$AQ$100,MATCH(FIXED(R$6,0,TRUE),ES_P2c_0!$A$10:$AQ$10,0)+1,FALSE))</f>
        <v/>
      </c>
      <c r="S73" s="232" t="str">
        <f>IF(ISNA(VLOOKUP($A73,ES_P2c_0!$A$10:$AQ$100,MATCH(FIXED(S$6,0,TRUE),ES_P2c_0!$A$10:$AQ$10,0)+1,FALSE)),"",VLOOKUP($A73,ES_P2c_0!$A$10:$AQ$100,MATCH(FIXED(S$6,0,TRUE),ES_P2c_0!$A$10:$AQ$10,0)+1,FALSE))</f>
        <v/>
      </c>
      <c r="T73" s="232" t="str">
        <f>IF(ISNA(VLOOKUP($A73,ES_P2c_0!$A$10:$AQ$100,MATCH(FIXED(T$6,0,TRUE),ES_P2c_0!$A$10:$AQ$10,0)+1,FALSE)),"",VLOOKUP($A73,ES_P2c_0!$A$10:$AQ$100,MATCH(FIXED(T$6,0,TRUE),ES_P2c_0!$A$10:$AQ$10,0)+1,FALSE))</f>
        <v/>
      </c>
      <c r="U73" s="232" t="str">
        <f>IF(ISNA(VLOOKUP($A73,ES_P2c_0!$A$10:$AQ$100,MATCH(FIXED(U$6,0,TRUE),ES_P2c_0!$A$10:$AQ$10,0)+1,FALSE)),"",VLOOKUP($A73,ES_P2c_0!$A$10:$AQ$100,MATCH(FIXED(U$6,0,TRUE),ES_P2c_0!$A$10:$AQ$10,0)+1,FALSE))</f>
        <v/>
      </c>
      <c r="V73" s="232" t="str">
        <f>IF(ISNA(VLOOKUP($A73,ES_P2c_0!$A$10:$AQ$100,MATCH(FIXED(V$6,0,TRUE),ES_P2c_0!$A$10:$AQ$10,0)+1,FALSE)),"",VLOOKUP($A73,ES_P2c_0!$A$10:$AQ$100,MATCH(FIXED(V$6,0,TRUE),ES_P2c_0!$A$10:$AQ$10,0)+1,FALSE))</f>
        <v/>
      </c>
      <c r="W73" s="232" t="str">
        <f>IF(ISNA(VLOOKUP($A73,ES_P2c_0!$A$10:$AQ$100,MATCH(FIXED(W$6,0,TRUE),ES_P2c_0!$A$10:$AQ$10,0)+1,FALSE)),"",VLOOKUP($A73,ES_P2c_0!$A$10:$AQ$100,MATCH(FIXED(W$6,0,TRUE),ES_P2c_0!$A$10:$AQ$10,0)+1,FALSE))</f>
        <v/>
      </c>
    </row>
    <row r="74" spans="1:23">
      <c r="A74" s="230" t="str">
        <f>lookup!Z33</f>
        <v>United Kingdom</v>
      </c>
      <c r="B74" s="232" t="str">
        <f>VLOOKUP(A74,lookup!$Z$2:$AA$77,2,FALSE)</f>
        <v>Ηνωμένο Βασίλειο</v>
      </c>
      <c r="C74" s="232" t="str">
        <f>IF(ISNA(VLOOKUP($A74,ES_P2c_0!$A$10:$AQ$100,MATCH(FIXED(C$6,0,TRUE),ES_P2c_0!$A$10:$AQ$10,0)+1,FALSE)),"",VLOOKUP($A74,ES_P2c_0!$A$10:$AQ$100,MATCH(FIXED(C$6,0,TRUE),ES_P2c_0!$A$10:$AQ$10,0)+1,FALSE))</f>
        <v/>
      </c>
      <c r="D74" s="232" t="str">
        <f>IF(ISNA(VLOOKUP($A74,ES_P2c_0!$A$10:$AQ$100,MATCH(FIXED(D$6,0,TRUE),ES_P2c_0!$A$10:$AQ$10,0)+1,FALSE)),"",VLOOKUP($A74,ES_P2c_0!$A$10:$AQ$100,MATCH(FIXED(D$6,0,TRUE),ES_P2c_0!$A$10:$AQ$10,0)+1,FALSE))</f>
        <v/>
      </c>
      <c r="E74" s="232" t="str">
        <f>IF(ISNA(VLOOKUP($A74,ES_P2c_0!$A$10:$AQ$100,MATCH(FIXED(E$6,0,TRUE),ES_P2c_0!$A$10:$AQ$10,0)+1,FALSE)),"",VLOOKUP($A74,ES_P2c_0!$A$10:$AQ$100,MATCH(FIXED(E$6,0,TRUE),ES_P2c_0!$A$10:$AQ$10,0)+1,FALSE))</f>
        <v/>
      </c>
      <c r="F74" s="232" t="str">
        <f>IF(ISNA(VLOOKUP($A74,ES_P2c_0!$A$10:$AQ$100,MATCH(FIXED(F$6,0,TRUE),ES_P2c_0!$A$10:$AQ$10,0)+1,FALSE)),"",VLOOKUP($A74,ES_P2c_0!$A$10:$AQ$100,MATCH(FIXED(F$6,0,TRUE),ES_P2c_0!$A$10:$AQ$10,0)+1,FALSE))</f>
        <v/>
      </c>
      <c r="G74" s="232" t="str">
        <f>IF(ISNA(VLOOKUP($A74,ES_P2c_0!$A$10:$AQ$100,MATCH(FIXED(G$6,0,TRUE),ES_P2c_0!$A$10:$AQ$10,0)+1,FALSE)),"",VLOOKUP($A74,ES_P2c_0!$A$10:$AQ$100,MATCH(FIXED(G$6,0,TRUE),ES_P2c_0!$A$10:$AQ$10,0)+1,FALSE))</f>
        <v/>
      </c>
      <c r="H74" s="232" t="str">
        <f>IF(ISNA(VLOOKUP($A74,ES_P2c_0!$A$10:$AQ$100,MATCH(FIXED(H$6,0,TRUE),ES_P2c_0!$A$10:$AQ$10,0)+1,FALSE)),"",VLOOKUP($A74,ES_P2c_0!$A$10:$AQ$100,MATCH(FIXED(H$6,0,TRUE),ES_P2c_0!$A$10:$AQ$10,0)+1,FALSE))</f>
        <v/>
      </c>
      <c r="I74" s="232" t="str">
        <f>IF(ISNA(VLOOKUP($A74,ES_P2c_0!$A$10:$AQ$100,MATCH(FIXED(I$6,0,TRUE),ES_P2c_0!$A$10:$AQ$10,0)+1,FALSE)),"",VLOOKUP($A74,ES_P2c_0!$A$10:$AQ$100,MATCH(FIXED(I$6,0,TRUE),ES_P2c_0!$A$10:$AQ$10,0)+1,FALSE))</f>
        <v/>
      </c>
      <c r="J74" s="232" t="str">
        <f>IF(ISNA(VLOOKUP($A74,ES_P2c_0!$A$10:$AQ$100,MATCH(FIXED(J$6,0,TRUE),ES_P2c_0!$A$10:$AQ$10,0)+1,FALSE)),"",VLOOKUP($A74,ES_P2c_0!$A$10:$AQ$100,MATCH(FIXED(J$6,0,TRUE),ES_P2c_0!$A$10:$AQ$10,0)+1,FALSE))</f>
        <v/>
      </c>
      <c r="K74" s="232" t="str">
        <f>IF(ISNA(VLOOKUP($A74,ES_P2c_0!$A$10:$AQ$100,MATCH(FIXED(K$6,0,TRUE),ES_P2c_0!$A$10:$AQ$10,0)+1,FALSE)),"",VLOOKUP($A74,ES_P2c_0!$A$10:$AQ$100,MATCH(FIXED(K$6,0,TRUE),ES_P2c_0!$A$10:$AQ$10,0)+1,FALSE))</f>
        <v/>
      </c>
      <c r="L74" s="232" t="str">
        <f>IF(ISNA(VLOOKUP($A74,ES_P2c_0!$A$10:$AQ$100,MATCH(FIXED(L$6,0,TRUE),ES_P2c_0!$A$10:$AQ$10,0)+1,FALSE)),"",VLOOKUP($A74,ES_P2c_0!$A$10:$AQ$100,MATCH(FIXED(L$6,0,TRUE),ES_P2c_0!$A$10:$AQ$10,0)+1,FALSE))</f>
        <v/>
      </c>
      <c r="M74" s="232" t="str">
        <f>IF(ISNA(VLOOKUP($A74,ES_P2c_0!$A$10:$AQ$100,MATCH(FIXED(M$6,0,TRUE),ES_P2c_0!$A$10:$AQ$10,0)+1,FALSE)),"",VLOOKUP($A74,ES_P2c_0!$A$10:$AQ$100,MATCH(FIXED(M$6,0,TRUE),ES_P2c_0!$A$10:$AQ$10,0)+1,FALSE))</f>
        <v/>
      </c>
      <c r="N74" s="232" t="str">
        <f>IF(ISNA(VLOOKUP($A74,ES_P2c_0!$A$10:$AQ$100,MATCH(FIXED(N$6,0,TRUE),ES_P2c_0!$A$10:$AQ$10,0)+1,FALSE)),"",VLOOKUP($A74,ES_P2c_0!$A$10:$AQ$100,MATCH(FIXED(N$6,0,TRUE),ES_P2c_0!$A$10:$AQ$10,0)+1,FALSE))</f>
        <v/>
      </c>
      <c r="O74" s="232" t="str">
        <f>IF(ISNA(VLOOKUP($A74,ES_P2c_0!$A$10:$AQ$100,MATCH(FIXED(O$6,0,TRUE),ES_P2c_0!$A$10:$AQ$10,0)+1,FALSE)),"",VLOOKUP($A74,ES_P2c_0!$A$10:$AQ$100,MATCH(FIXED(O$6,0,TRUE),ES_P2c_0!$A$10:$AQ$10,0)+1,FALSE))</f>
        <v/>
      </c>
      <c r="P74" s="232" t="str">
        <f>IF(ISNA(VLOOKUP($A74,ES_P2c_0!$A$10:$AQ$100,MATCH(FIXED(P$6,0,TRUE),ES_P2c_0!$A$10:$AQ$10,0)+1,FALSE)),"",VLOOKUP($A74,ES_P2c_0!$A$10:$AQ$100,MATCH(FIXED(P$6,0,TRUE),ES_P2c_0!$A$10:$AQ$10,0)+1,FALSE))</f>
        <v/>
      </c>
      <c r="Q74" s="232" t="str">
        <f>IF(ISNA(VLOOKUP($A74,ES_P2c_0!$A$10:$AQ$100,MATCH(FIXED(Q$6,0,TRUE),ES_P2c_0!$A$10:$AQ$10,0)+1,FALSE)),"",VLOOKUP($A74,ES_P2c_0!$A$10:$AQ$100,MATCH(FIXED(Q$6,0,TRUE),ES_P2c_0!$A$10:$AQ$10,0)+1,FALSE))</f>
        <v/>
      </c>
      <c r="R74" s="232" t="str">
        <f>IF(ISNA(VLOOKUP($A74,ES_P2c_0!$A$10:$AQ$100,MATCH(FIXED(R$6,0,TRUE),ES_P2c_0!$A$10:$AQ$10,0)+1,FALSE)),"",VLOOKUP($A74,ES_P2c_0!$A$10:$AQ$100,MATCH(FIXED(R$6,0,TRUE),ES_P2c_0!$A$10:$AQ$10,0)+1,FALSE))</f>
        <v/>
      </c>
      <c r="S74" s="232" t="str">
        <f>IF(ISNA(VLOOKUP($A74,ES_P2c_0!$A$10:$AQ$100,MATCH(FIXED(S$6,0,TRUE),ES_P2c_0!$A$10:$AQ$10,0)+1,FALSE)),"",VLOOKUP($A74,ES_P2c_0!$A$10:$AQ$100,MATCH(FIXED(S$6,0,TRUE),ES_P2c_0!$A$10:$AQ$10,0)+1,FALSE))</f>
        <v/>
      </c>
      <c r="T74" s="232" t="str">
        <f>IF(ISNA(VLOOKUP($A74,ES_P2c_0!$A$10:$AQ$100,MATCH(FIXED(T$6,0,TRUE),ES_P2c_0!$A$10:$AQ$10,0)+1,FALSE)),"",VLOOKUP($A74,ES_P2c_0!$A$10:$AQ$100,MATCH(FIXED(T$6,0,TRUE),ES_P2c_0!$A$10:$AQ$10,0)+1,FALSE))</f>
        <v/>
      </c>
      <c r="U74" s="232" t="str">
        <f>IF(ISNA(VLOOKUP($A74,ES_P2c_0!$A$10:$AQ$100,MATCH(FIXED(U$6,0,TRUE),ES_P2c_0!$A$10:$AQ$10,0)+1,FALSE)),"",VLOOKUP($A74,ES_P2c_0!$A$10:$AQ$100,MATCH(FIXED(U$6,0,TRUE),ES_P2c_0!$A$10:$AQ$10,0)+1,FALSE))</f>
        <v/>
      </c>
      <c r="V74" s="232" t="str">
        <f>IF(ISNA(VLOOKUP($A74,ES_P2c_0!$A$10:$AQ$100,MATCH(FIXED(V$6,0,TRUE),ES_P2c_0!$A$10:$AQ$10,0)+1,FALSE)),"",VLOOKUP($A74,ES_P2c_0!$A$10:$AQ$100,MATCH(FIXED(V$6,0,TRUE),ES_P2c_0!$A$10:$AQ$10,0)+1,FALSE))</f>
        <v/>
      </c>
      <c r="W74" s="232" t="str">
        <f>IF(ISNA(VLOOKUP($A74,ES_P2c_0!$A$10:$AQ$100,MATCH(FIXED(W$6,0,TRUE),ES_P2c_0!$A$10:$AQ$10,0)+1,FALSE)),"",VLOOKUP($A74,ES_P2c_0!$A$10:$AQ$100,MATCH(FIXED(W$6,0,TRUE),ES_P2c_0!$A$10:$AQ$10,0)+1,FALSE))</f>
        <v/>
      </c>
    </row>
    <row r="75" spans="1:23">
      <c r="A75" s="230" t="str">
        <f>lookup!Z34</f>
        <v>United States</v>
      </c>
      <c r="B75" s="232" t="str">
        <f>VLOOKUP(A75,lookup!$Z$2:$AA$77,2,FALSE)</f>
        <v>Ηνωμένες Πολιτείες</v>
      </c>
      <c r="C75" s="232" t="str">
        <f>IF(ISNA(VLOOKUP($A75,ES_P2c_0!$A$10:$AQ$100,MATCH(FIXED(C$6,0,TRUE),ES_P2c_0!$A$10:$AQ$10,0)+1,FALSE)),"",VLOOKUP($A75,ES_P2c_0!$A$10:$AQ$100,MATCH(FIXED(C$6,0,TRUE),ES_P2c_0!$A$10:$AQ$10,0)+1,FALSE))</f>
        <v>e</v>
      </c>
      <c r="D75" s="232" t="str">
        <f>IF(ISNA(VLOOKUP($A75,ES_P2c_0!$A$10:$AQ$100,MATCH(FIXED(D$6,0,TRUE),ES_P2c_0!$A$10:$AQ$10,0)+1,FALSE)),"",VLOOKUP($A75,ES_P2c_0!$A$10:$AQ$100,MATCH(FIXED(D$6,0,TRUE),ES_P2c_0!$A$10:$AQ$10,0)+1,FALSE))</f>
        <v>e</v>
      </c>
      <c r="E75" s="232" t="str">
        <f>IF(ISNA(VLOOKUP($A75,ES_P2c_0!$A$10:$AQ$100,MATCH(FIXED(E$6,0,TRUE),ES_P2c_0!$A$10:$AQ$10,0)+1,FALSE)),"",VLOOKUP($A75,ES_P2c_0!$A$10:$AQ$100,MATCH(FIXED(E$6,0,TRUE),ES_P2c_0!$A$10:$AQ$10,0)+1,FALSE))</f>
        <v>e</v>
      </c>
      <c r="F75" s="232" t="str">
        <f>IF(ISNA(VLOOKUP($A75,ES_P2c_0!$A$10:$AQ$100,MATCH(FIXED(F$6,0,TRUE),ES_P2c_0!$A$10:$AQ$10,0)+1,FALSE)),"",VLOOKUP($A75,ES_P2c_0!$A$10:$AQ$100,MATCH(FIXED(F$6,0,TRUE),ES_P2c_0!$A$10:$AQ$10,0)+1,FALSE))</f>
        <v>e</v>
      </c>
      <c r="G75" s="232" t="str">
        <f>IF(ISNA(VLOOKUP($A75,ES_P2c_0!$A$10:$AQ$100,MATCH(FIXED(G$6,0,TRUE),ES_P2c_0!$A$10:$AQ$10,0)+1,FALSE)),"",VLOOKUP($A75,ES_P2c_0!$A$10:$AQ$100,MATCH(FIXED(G$6,0,TRUE),ES_P2c_0!$A$10:$AQ$10,0)+1,FALSE))</f>
        <v>e</v>
      </c>
      <c r="H75" s="232" t="str">
        <f>IF(ISNA(VLOOKUP($A75,ES_P2c_0!$A$10:$AQ$100,MATCH(FIXED(H$6,0,TRUE),ES_P2c_0!$A$10:$AQ$10,0)+1,FALSE)),"",VLOOKUP($A75,ES_P2c_0!$A$10:$AQ$100,MATCH(FIXED(H$6,0,TRUE),ES_P2c_0!$A$10:$AQ$10,0)+1,FALSE))</f>
        <v>e</v>
      </c>
      <c r="I75" s="232" t="str">
        <f>IF(ISNA(VLOOKUP($A75,ES_P2c_0!$A$10:$AQ$100,MATCH(FIXED(I$6,0,TRUE),ES_P2c_0!$A$10:$AQ$10,0)+1,FALSE)),"",VLOOKUP($A75,ES_P2c_0!$A$10:$AQ$100,MATCH(FIXED(I$6,0,TRUE),ES_P2c_0!$A$10:$AQ$10,0)+1,FALSE))</f>
        <v>e</v>
      </c>
      <c r="J75" s="232" t="str">
        <f>IF(ISNA(VLOOKUP($A75,ES_P2c_0!$A$10:$AQ$100,MATCH(FIXED(J$6,0,TRUE),ES_P2c_0!$A$10:$AQ$10,0)+1,FALSE)),"",VLOOKUP($A75,ES_P2c_0!$A$10:$AQ$100,MATCH(FIXED(J$6,0,TRUE),ES_P2c_0!$A$10:$AQ$10,0)+1,FALSE))</f>
        <v>e</v>
      </c>
      <c r="K75" s="232" t="str">
        <f>IF(ISNA(VLOOKUP($A75,ES_P2c_0!$A$10:$AQ$100,MATCH(FIXED(K$6,0,TRUE),ES_P2c_0!$A$10:$AQ$10,0)+1,FALSE)),"",VLOOKUP($A75,ES_P2c_0!$A$10:$AQ$100,MATCH(FIXED(K$6,0,TRUE),ES_P2c_0!$A$10:$AQ$10,0)+1,FALSE))</f>
        <v>e</v>
      </c>
      <c r="L75" s="232" t="str">
        <f>IF(ISNA(VLOOKUP($A75,ES_P2c_0!$A$10:$AQ$100,MATCH(FIXED(L$6,0,TRUE),ES_P2c_0!$A$10:$AQ$10,0)+1,FALSE)),"",VLOOKUP($A75,ES_P2c_0!$A$10:$AQ$100,MATCH(FIXED(L$6,0,TRUE),ES_P2c_0!$A$10:$AQ$10,0)+1,FALSE))</f>
        <v>e</v>
      </c>
      <c r="M75" s="232" t="str">
        <f>IF(ISNA(VLOOKUP($A75,ES_P2c_0!$A$10:$AQ$100,MATCH(FIXED(M$6,0,TRUE),ES_P2c_0!$A$10:$AQ$10,0)+1,FALSE)),"",VLOOKUP($A75,ES_P2c_0!$A$10:$AQ$100,MATCH(FIXED(M$6,0,TRUE),ES_P2c_0!$A$10:$AQ$10,0)+1,FALSE))</f>
        <v>e</v>
      </c>
      <c r="N75" s="232" t="str">
        <f>IF(ISNA(VLOOKUP($A75,ES_P2c_0!$A$10:$AQ$100,MATCH(FIXED(N$6,0,TRUE),ES_P2c_0!$A$10:$AQ$10,0)+1,FALSE)),"",VLOOKUP($A75,ES_P2c_0!$A$10:$AQ$100,MATCH(FIXED(N$6,0,TRUE),ES_P2c_0!$A$10:$AQ$10,0)+1,FALSE))</f>
        <v>e</v>
      </c>
      <c r="O75" s="232" t="str">
        <f>IF(ISNA(VLOOKUP($A75,ES_P2c_0!$A$10:$AQ$100,MATCH(FIXED(O$6,0,TRUE),ES_P2c_0!$A$10:$AQ$10,0)+1,FALSE)),"",VLOOKUP($A75,ES_P2c_0!$A$10:$AQ$100,MATCH(FIXED(O$6,0,TRUE),ES_P2c_0!$A$10:$AQ$10,0)+1,FALSE))</f>
        <v>e</v>
      </c>
      <c r="P75" s="232" t="str">
        <f>IF(ISNA(VLOOKUP($A75,ES_P2c_0!$A$10:$AQ$100,MATCH(FIXED(P$6,0,TRUE),ES_P2c_0!$A$10:$AQ$10,0)+1,FALSE)),"",VLOOKUP($A75,ES_P2c_0!$A$10:$AQ$100,MATCH(FIXED(P$6,0,TRUE),ES_P2c_0!$A$10:$AQ$10,0)+1,FALSE))</f>
        <v>e</v>
      </c>
      <c r="Q75" s="232" t="str">
        <f>IF(ISNA(VLOOKUP($A75,ES_P2c_0!$A$10:$AQ$100,MATCH(FIXED(Q$6,0,TRUE),ES_P2c_0!$A$10:$AQ$10,0)+1,FALSE)),"",VLOOKUP($A75,ES_P2c_0!$A$10:$AQ$100,MATCH(FIXED(Q$6,0,TRUE),ES_P2c_0!$A$10:$AQ$10,0)+1,FALSE))</f>
        <v>e</v>
      </c>
      <c r="R75" s="232" t="str">
        <f>IF(ISNA(VLOOKUP($A75,ES_P2c_0!$A$10:$AQ$100,MATCH(FIXED(R$6,0,TRUE),ES_P2c_0!$A$10:$AQ$10,0)+1,FALSE)),"",VLOOKUP($A75,ES_P2c_0!$A$10:$AQ$100,MATCH(FIXED(R$6,0,TRUE),ES_P2c_0!$A$10:$AQ$10,0)+1,FALSE))</f>
        <v/>
      </c>
      <c r="S75" s="232" t="str">
        <f>IF(ISNA(VLOOKUP($A75,ES_P2c_0!$A$10:$AQ$100,MATCH(FIXED(S$6,0,TRUE),ES_P2c_0!$A$10:$AQ$10,0)+1,FALSE)),"",VLOOKUP($A75,ES_P2c_0!$A$10:$AQ$100,MATCH(FIXED(S$6,0,TRUE),ES_P2c_0!$A$10:$AQ$10,0)+1,FALSE))</f>
        <v/>
      </c>
      <c r="T75" s="232" t="str">
        <f>IF(ISNA(VLOOKUP($A75,ES_P2c_0!$A$10:$AQ$100,MATCH(FIXED(T$6,0,TRUE),ES_P2c_0!$A$10:$AQ$10,0)+1,FALSE)),"",VLOOKUP($A75,ES_P2c_0!$A$10:$AQ$100,MATCH(FIXED(T$6,0,TRUE),ES_P2c_0!$A$10:$AQ$10,0)+1,FALSE))</f>
        <v/>
      </c>
      <c r="U75" s="232" t="str">
        <f>IF(ISNA(VLOOKUP($A75,ES_P2c_0!$A$10:$AQ$100,MATCH(FIXED(U$6,0,TRUE),ES_P2c_0!$A$10:$AQ$10,0)+1,FALSE)),"",VLOOKUP($A75,ES_P2c_0!$A$10:$AQ$100,MATCH(FIXED(U$6,0,TRUE),ES_P2c_0!$A$10:$AQ$10,0)+1,FALSE))</f>
        <v/>
      </c>
      <c r="V75" s="232" t="str">
        <f>IF(ISNA(VLOOKUP($A75,ES_P2c_0!$A$10:$AQ$100,MATCH(FIXED(V$6,0,TRUE),ES_P2c_0!$A$10:$AQ$10,0)+1,FALSE)),"",VLOOKUP($A75,ES_P2c_0!$A$10:$AQ$100,MATCH(FIXED(V$6,0,TRUE),ES_P2c_0!$A$10:$AQ$10,0)+1,FALSE))</f>
        <v/>
      </c>
      <c r="W75" s="232" t="str">
        <f>IF(ISNA(VLOOKUP($A75,ES_P2c_0!$A$10:$AQ$100,MATCH(FIXED(W$6,0,TRUE),ES_P2c_0!$A$10:$AQ$10,0)+1,FALSE)),"",VLOOKUP($A75,ES_P2c_0!$A$10:$AQ$100,MATCH(FIXED(W$6,0,TRUE),ES_P2c_0!$A$10:$AQ$10,0)+1,FALSE))</f>
        <v/>
      </c>
    </row>
    <row r="76" spans="1:23">
      <c r="A76" s="230" t="str">
        <f>lookup!Z35</f>
        <v>Japan</v>
      </c>
      <c r="B76" s="232" t="str">
        <f>VLOOKUP(A76,lookup!$Z$2:$AA$77,2,FALSE)</f>
        <v>Ιαπωνία</v>
      </c>
      <c r="C76" s="232" t="str">
        <f>IF(ISNA(VLOOKUP($A76,ES_P2c_0!$A$10:$AQ$100,MATCH(FIXED(C$6,0,TRUE),ES_P2c_0!$A$10:$AQ$10,0)+1,FALSE)),"",VLOOKUP($A76,ES_P2c_0!$A$10:$AQ$100,MATCH(FIXED(C$6,0,TRUE),ES_P2c_0!$A$10:$AQ$10,0)+1,FALSE))</f>
        <v/>
      </c>
      <c r="D76" s="232" t="str">
        <f>IF(ISNA(VLOOKUP($A76,ES_P2c_0!$A$10:$AQ$100,MATCH(FIXED(D$6,0,TRUE),ES_P2c_0!$A$10:$AQ$10,0)+1,FALSE)),"",VLOOKUP($A76,ES_P2c_0!$A$10:$AQ$100,MATCH(FIXED(D$6,0,TRUE),ES_P2c_0!$A$10:$AQ$10,0)+1,FALSE))</f>
        <v/>
      </c>
      <c r="E76" s="232" t="str">
        <f>IF(ISNA(VLOOKUP($A76,ES_P2c_0!$A$10:$AQ$100,MATCH(FIXED(E$6,0,TRUE),ES_P2c_0!$A$10:$AQ$10,0)+1,FALSE)),"",VLOOKUP($A76,ES_P2c_0!$A$10:$AQ$100,MATCH(FIXED(E$6,0,TRUE),ES_P2c_0!$A$10:$AQ$10,0)+1,FALSE))</f>
        <v/>
      </c>
      <c r="F76" s="232" t="str">
        <f>IF(ISNA(VLOOKUP($A76,ES_P2c_0!$A$10:$AQ$100,MATCH(FIXED(F$6,0,TRUE),ES_P2c_0!$A$10:$AQ$10,0)+1,FALSE)),"",VLOOKUP($A76,ES_P2c_0!$A$10:$AQ$100,MATCH(FIXED(F$6,0,TRUE),ES_P2c_0!$A$10:$AQ$10,0)+1,FALSE))</f>
        <v/>
      </c>
      <c r="G76" s="232" t="str">
        <f>IF(ISNA(VLOOKUP($A76,ES_P2c_0!$A$10:$AQ$100,MATCH(FIXED(G$6,0,TRUE),ES_P2c_0!$A$10:$AQ$10,0)+1,FALSE)),"",VLOOKUP($A76,ES_P2c_0!$A$10:$AQ$100,MATCH(FIXED(G$6,0,TRUE),ES_P2c_0!$A$10:$AQ$10,0)+1,FALSE))</f>
        <v/>
      </c>
      <c r="H76" s="232" t="str">
        <f>IF(ISNA(VLOOKUP($A76,ES_P2c_0!$A$10:$AQ$100,MATCH(FIXED(H$6,0,TRUE),ES_P2c_0!$A$10:$AQ$10,0)+1,FALSE)),"",VLOOKUP($A76,ES_P2c_0!$A$10:$AQ$100,MATCH(FIXED(H$6,0,TRUE),ES_P2c_0!$A$10:$AQ$10,0)+1,FALSE))</f>
        <v/>
      </c>
      <c r="I76" s="232" t="str">
        <f>IF(ISNA(VLOOKUP($A76,ES_P2c_0!$A$10:$AQ$100,MATCH(FIXED(I$6,0,TRUE),ES_P2c_0!$A$10:$AQ$10,0)+1,FALSE)),"",VLOOKUP($A76,ES_P2c_0!$A$10:$AQ$100,MATCH(FIXED(I$6,0,TRUE),ES_P2c_0!$A$10:$AQ$10,0)+1,FALSE))</f>
        <v/>
      </c>
      <c r="J76" s="232" t="str">
        <f>IF(ISNA(VLOOKUP($A76,ES_P2c_0!$A$10:$AQ$100,MATCH(FIXED(J$6,0,TRUE),ES_P2c_0!$A$10:$AQ$10,0)+1,FALSE)),"",VLOOKUP($A76,ES_P2c_0!$A$10:$AQ$100,MATCH(FIXED(J$6,0,TRUE),ES_P2c_0!$A$10:$AQ$10,0)+1,FALSE))</f>
        <v/>
      </c>
      <c r="K76" s="232" t="str">
        <f>IF(ISNA(VLOOKUP($A76,ES_P2c_0!$A$10:$AQ$100,MATCH(FIXED(K$6,0,TRUE),ES_P2c_0!$A$10:$AQ$10,0)+1,FALSE)),"",VLOOKUP($A76,ES_P2c_0!$A$10:$AQ$100,MATCH(FIXED(K$6,0,TRUE),ES_P2c_0!$A$10:$AQ$10,0)+1,FALSE))</f>
        <v/>
      </c>
      <c r="L76" s="232" t="str">
        <f>IF(ISNA(VLOOKUP($A76,ES_P2c_0!$A$10:$AQ$100,MATCH(FIXED(L$6,0,TRUE),ES_P2c_0!$A$10:$AQ$10,0)+1,FALSE)),"",VLOOKUP($A76,ES_P2c_0!$A$10:$AQ$100,MATCH(FIXED(L$6,0,TRUE),ES_P2c_0!$A$10:$AQ$10,0)+1,FALSE))</f>
        <v/>
      </c>
      <c r="M76" s="232" t="str">
        <f>IF(ISNA(VLOOKUP($A76,ES_P2c_0!$A$10:$AQ$100,MATCH(FIXED(M$6,0,TRUE),ES_P2c_0!$A$10:$AQ$10,0)+1,FALSE)),"",VLOOKUP($A76,ES_P2c_0!$A$10:$AQ$100,MATCH(FIXED(M$6,0,TRUE),ES_P2c_0!$A$10:$AQ$10,0)+1,FALSE))</f>
        <v/>
      </c>
      <c r="N76" s="232" t="str">
        <f>IF(ISNA(VLOOKUP($A76,ES_P2c_0!$A$10:$AQ$100,MATCH(FIXED(N$6,0,TRUE),ES_P2c_0!$A$10:$AQ$10,0)+1,FALSE)),"",VLOOKUP($A76,ES_P2c_0!$A$10:$AQ$100,MATCH(FIXED(N$6,0,TRUE),ES_P2c_0!$A$10:$AQ$10,0)+1,FALSE))</f>
        <v/>
      </c>
      <c r="O76" s="232" t="str">
        <f>IF(ISNA(VLOOKUP($A76,ES_P2c_0!$A$10:$AQ$100,MATCH(FIXED(O$6,0,TRUE),ES_P2c_0!$A$10:$AQ$10,0)+1,FALSE)),"",VLOOKUP($A76,ES_P2c_0!$A$10:$AQ$100,MATCH(FIXED(O$6,0,TRUE),ES_P2c_0!$A$10:$AQ$10,0)+1,FALSE))</f>
        <v/>
      </c>
      <c r="P76" s="232" t="str">
        <f>IF(ISNA(VLOOKUP($A76,ES_P2c_0!$A$10:$AQ$100,MATCH(FIXED(P$6,0,TRUE),ES_P2c_0!$A$10:$AQ$10,0)+1,FALSE)),"",VLOOKUP($A76,ES_P2c_0!$A$10:$AQ$100,MATCH(FIXED(P$6,0,TRUE),ES_P2c_0!$A$10:$AQ$10,0)+1,FALSE))</f>
        <v/>
      </c>
      <c r="Q76" s="232" t="str">
        <f>IF(ISNA(VLOOKUP($A76,ES_P2c_0!$A$10:$AQ$100,MATCH(FIXED(Q$6,0,TRUE),ES_P2c_0!$A$10:$AQ$10,0)+1,FALSE)),"",VLOOKUP($A76,ES_P2c_0!$A$10:$AQ$100,MATCH(FIXED(Q$6,0,TRUE),ES_P2c_0!$A$10:$AQ$10,0)+1,FALSE))</f>
        <v/>
      </c>
      <c r="R76" s="232" t="str">
        <f>IF(ISNA(VLOOKUP($A76,ES_P2c_0!$A$10:$AQ$100,MATCH(FIXED(R$6,0,TRUE),ES_P2c_0!$A$10:$AQ$10,0)+1,FALSE)),"",VLOOKUP($A76,ES_P2c_0!$A$10:$AQ$100,MATCH(FIXED(R$6,0,TRUE),ES_P2c_0!$A$10:$AQ$10,0)+1,FALSE))</f>
        <v/>
      </c>
      <c r="S76" s="232" t="str">
        <f>IF(ISNA(VLOOKUP($A76,ES_P2c_0!$A$10:$AQ$100,MATCH(FIXED(S$6,0,TRUE),ES_P2c_0!$A$10:$AQ$10,0)+1,FALSE)),"",VLOOKUP($A76,ES_P2c_0!$A$10:$AQ$100,MATCH(FIXED(S$6,0,TRUE),ES_P2c_0!$A$10:$AQ$10,0)+1,FALSE))</f>
        <v/>
      </c>
      <c r="T76" s="232" t="str">
        <f>IF(ISNA(VLOOKUP($A76,ES_P2c_0!$A$10:$AQ$100,MATCH(FIXED(T$6,0,TRUE),ES_P2c_0!$A$10:$AQ$10,0)+1,FALSE)),"",VLOOKUP($A76,ES_P2c_0!$A$10:$AQ$100,MATCH(FIXED(T$6,0,TRUE),ES_P2c_0!$A$10:$AQ$10,0)+1,FALSE))</f>
        <v/>
      </c>
      <c r="U76" s="232" t="str">
        <f>IF(ISNA(VLOOKUP($A76,ES_P2c_0!$A$10:$AQ$100,MATCH(FIXED(U$6,0,TRUE),ES_P2c_0!$A$10:$AQ$10,0)+1,FALSE)),"",VLOOKUP($A76,ES_P2c_0!$A$10:$AQ$100,MATCH(FIXED(U$6,0,TRUE),ES_P2c_0!$A$10:$AQ$10,0)+1,FALSE))</f>
        <v/>
      </c>
      <c r="V76" s="232" t="str">
        <f>IF(ISNA(VLOOKUP($A76,ES_P2c_0!$A$10:$AQ$100,MATCH(FIXED(V$6,0,TRUE),ES_P2c_0!$A$10:$AQ$10,0)+1,FALSE)),"",VLOOKUP($A76,ES_P2c_0!$A$10:$AQ$100,MATCH(FIXED(V$6,0,TRUE),ES_P2c_0!$A$10:$AQ$10,0)+1,FALSE))</f>
        <v/>
      </c>
      <c r="W76" s="232" t="str">
        <f>IF(ISNA(VLOOKUP($A76,ES_P2c_0!$A$10:$AQ$100,MATCH(FIXED(W$6,0,TRUE),ES_P2c_0!$A$10:$AQ$10,0)+1,FALSE)),"",VLOOKUP($A76,ES_P2c_0!$A$10:$AQ$100,MATCH(FIXED(W$6,0,TRUE),ES_P2c_0!$A$10:$AQ$10,0)+1,FALSE))</f>
        <v/>
      </c>
    </row>
    <row r="77" spans="1:23">
      <c r="B77" s="232"/>
      <c r="C77" s="232"/>
      <c r="D77" s="232"/>
      <c r="E77" s="232"/>
      <c r="F77" s="232"/>
      <c r="G77" s="232"/>
      <c r="H77" s="232"/>
      <c r="I77" s="232"/>
      <c r="J77" s="232"/>
      <c r="K77" s="232"/>
      <c r="L77" s="232"/>
      <c r="M77" s="232"/>
      <c r="N77" s="232"/>
      <c r="O77" s="232"/>
      <c r="P77" s="232"/>
      <c r="Q77" s="232"/>
      <c r="R77" s="232"/>
      <c r="S77" s="232"/>
      <c r="T77" s="232"/>
      <c r="U77" s="232"/>
      <c r="V77" s="232"/>
      <c r="W77" s="232"/>
    </row>
    <row r="78" spans="1:23">
      <c r="B78" s="232"/>
      <c r="C78" s="232"/>
      <c r="D78" s="232"/>
      <c r="E78" s="232"/>
      <c r="F78" s="232"/>
      <c r="G78" s="232"/>
      <c r="H78" s="232"/>
      <c r="I78" s="232"/>
      <c r="J78" s="232"/>
      <c r="K78" s="232"/>
      <c r="L78" s="232"/>
      <c r="M78" s="232"/>
      <c r="N78" s="232"/>
      <c r="O78" s="232"/>
      <c r="P78" s="232"/>
      <c r="Q78" s="232"/>
      <c r="R78" s="232"/>
      <c r="S78" s="232"/>
      <c r="T78" s="232"/>
      <c r="U78" s="232"/>
      <c r="V78" s="232"/>
      <c r="W78" s="232"/>
    </row>
    <row r="79" spans="1:23">
      <c r="B79" s="232"/>
      <c r="C79" s="232"/>
      <c r="D79" s="232"/>
      <c r="E79" s="232"/>
      <c r="F79" s="232"/>
      <c r="G79" s="232"/>
      <c r="H79" s="232"/>
      <c r="I79" s="232"/>
      <c r="J79" s="232"/>
      <c r="K79" s="232"/>
      <c r="L79" s="232"/>
      <c r="M79" s="232"/>
      <c r="N79" s="232"/>
      <c r="O79" s="232"/>
      <c r="P79" s="232"/>
      <c r="Q79" s="232"/>
      <c r="R79" s="232"/>
      <c r="S79" s="232"/>
      <c r="T79" s="232"/>
      <c r="U79" s="232"/>
      <c r="V79" s="232"/>
      <c r="W79" s="232"/>
    </row>
    <row r="80" spans="1:23">
      <c r="B80" s="232"/>
      <c r="C80" s="232"/>
      <c r="D80" s="232"/>
      <c r="E80" s="232"/>
      <c r="F80" s="232"/>
      <c r="G80" s="232"/>
      <c r="H80" s="232"/>
      <c r="I80" s="232"/>
      <c r="J80" s="232"/>
      <c r="K80" s="232"/>
      <c r="L80" s="232"/>
      <c r="M80" s="232"/>
      <c r="N80" s="232"/>
      <c r="O80" s="232"/>
      <c r="P80" s="232"/>
      <c r="Q80" s="232"/>
      <c r="R80" s="232"/>
      <c r="S80" s="232"/>
      <c r="T80" s="232"/>
      <c r="U80" s="232"/>
      <c r="V80" s="232"/>
      <c r="W80" s="232"/>
    </row>
    <row r="81" spans="2:23">
      <c r="B81" s="232"/>
      <c r="C81" s="232"/>
      <c r="D81" s="232"/>
      <c r="E81" s="232"/>
      <c r="F81" s="232"/>
      <c r="G81" s="232"/>
      <c r="H81" s="232"/>
      <c r="I81" s="232"/>
      <c r="J81" s="232"/>
      <c r="K81" s="232"/>
      <c r="L81" s="232"/>
      <c r="M81" s="232"/>
      <c r="N81" s="232"/>
      <c r="O81" s="232"/>
      <c r="P81" s="232"/>
      <c r="Q81" s="232"/>
      <c r="R81" s="232"/>
      <c r="S81" s="232"/>
      <c r="T81" s="232"/>
      <c r="U81" s="232"/>
      <c r="V81" s="232"/>
      <c r="W81" s="232"/>
    </row>
    <row r="82" spans="2:23">
      <c r="B82" s="232"/>
      <c r="C82" s="232"/>
      <c r="D82" s="232"/>
      <c r="E82" s="232"/>
      <c r="F82" s="232"/>
      <c r="G82" s="232"/>
      <c r="H82" s="232"/>
      <c r="I82" s="232"/>
      <c r="J82" s="232"/>
      <c r="K82" s="232"/>
      <c r="L82" s="232"/>
      <c r="M82" s="232"/>
      <c r="N82" s="232"/>
      <c r="O82" s="232"/>
      <c r="P82" s="232"/>
      <c r="Q82" s="232"/>
      <c r="R82" s="232"/>
      <c r="S82" s="232"/>
      <c r="T82" s="232"/>
      <c r="U82" s="232"/>
      <c r="V82" s="232"/>
      <c r="W82" s="232"/>
    </row>
    <row r="83" spans="2:23">
      <c r="B83" s="232"/>
      <c r="C83" s="232"/>
      <c r="D83" s="232"/>
      <c r="E83" s="232"/>
      <c r="F83" s="232"/>
      <c r="G83" s="232"/>
      <c r="H83" s="232"/>
      <c r="I83" s="232"/>
      <c r="J83" s="232"/>
      <c r="K83" s="232"/>
      <c r="L83" s="232"/>
      <c r="M83" s="232"/>
      <c r="N83" s="232"/>
      <c r="O83" s="232"/>
      <c r="P83" s="232"/>
      <c r="Q83" s="232"/>
      <c r="R83" s="232"/>
      <c r="S83" s="232"/>
      <c r="T83" s="232"/>
      <c r="U83" s="232"/>
      <c r="V83" s="232"/>
      <c r="W83" s="232"/>
    </row>
    <row r="84" spans="2:23">
      <c r="B84" s="232"/>
      <c r="C84" s="232"/>
      <c r="D84" s="232"/>
      <c r="E84" s="232"/>
      <c r="F84" s="232"/>
      <c r="G84" s="232"/>
      <c r="H84" s="232"/>
      <c r="I84" s="232"/>
      <c r="J84" s="232"/>
      <c r="K84" s="232"/>
      <c r="L84" s="232"/>
      <c r="M84" s="232"/>
      <c r="N84" s="232"/>
      <c r="O84" s="232"/>
      <c r="P84" s="232"/>
      <c r="Q84" s="232"/>
      <c r="R84" s="232"/>
      <c r="S84" s="232"/>
      <c r="T84" s="232"/>
      <c r="U84" s="232"/>
      <c r="V84" s="232"/>
      <c r="W84" s="232"/>
    </row>
  </sheetData>
  <pageMargins left="0.7" right="0.7" top="0.75" bottom="0.75" header="0.3" footer="0.3"/>
  <pageSetup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B1:AJ51"/>
  <sheetViews>
    <sheetView topLeftCell="A22" workbookViewId="0">
      <selection activeCell="X57" sqref="X57"/>
    </sheetView>
  </sheetViews>
  <sheetFormatPr defaultColWidth="9.125" defaultRowHeight="12.75"/>
  <cols>
    <col min="1" max="1" width="9.125" style="230"/>
    <col min="2" max="2" width="5.125" style="230" bestFit="1" customWidth="1"/>
    <col min="3" max="3" width="6" style="230" customWidth="1"/>
    <col min="4" max="4" width="6.125" style="230" bestFit="1" customWidth="1"/>
    <col min="5" max="5" width="6" style="230" customWidth="1"/>
    <col min="6" max="8" width="6.125" style="230" bestFit="1" customWidth="1"/>
    <col min="9" max="10" width="5.125" style="230" bestFit="1" customWidth="1"/>
    <col min="11" max="12" width="6.125" style="230" bestFit="1" customWidth="1"/>
    <col min="13" max="13" width="5.125" style="230" bestFit="1" customWidth="1"/>
    <col min="14" max="18" width="6.125" style="230" bestFit="1" customWidth="1"/>
    <col min="19" max="21" width="5.125" style="230" bestFit="1" customWidth="1"/>
    <col min="22" max="22" width="6.125" style="230" bestFit="1" customWidth="1"/>
    <col min="23" max="23" width="5.125" style="230" bestFit="1" customWidth="1"/>
    <col min="24" max="26" width="6.125" style="230" bestFit="1" customWidth="1"/>
    <col min="27" max="31" width="5.125" style="230" bestFit="1" customWidth="1"/>
    <col min="32" max="35" width="6.125" style="230" bestFit="1" customWidth="1"/>
    <col min="36" max="36" width="6.125" style="230" customWidth="1"/>
    <col min="37" max="16384" width="9.125" style="230"/>
  </cols>
  <sheetData>
    <row r="1" spans="2:36" ht="30.75" thickBot="1">
      <c r="B1" s="233" t="s">
        <v>121</v>
      </c>
    </row>
    <row r="2" spans="2:36" ht="13.5" thickTop="1">
      <c r="B2" s="234" t="s">
        <v>263</v>
      </c>
    </row>
    <row r="3" spans="2:36">
      <c r="B3" s="234" t="s">
        <v>401</v>
      </c>
    </row>
    <row r="7" spans="2:36" ht="87.75">
      <c r="B7" s="235" t="str">
        <f t="array" ref="B7:AJ28">TRANSPOSE(ES_P2c_1!B6:W40)</f>
        <v/>
      </c>
      <c r="C7" s="236" t="str">
        <v>ΕΕ (28 χώρες)</v>
      </c>
      <c r="D7" s="236" t="str">
        <v>ΕΕ (27 χώρες)</v>
      </c>
      <c r="E7" s="236" t="str">
        <v>ΕΕ (15 χώρες)</v>
      </c>
      <c r="F7" s="236" t="str">
        <v>Ευροχώρος</v>
      </c>
      <c r="G7" s="236" t="str">
        <v>Βέλγιο</v>
      </c>
      <c r="H7" s="236" t="str">
        <v>Βουλγαρία</v>
      </c>
      <c r="I7" s="236" t="str">
        <v>Τσεχία</v>
      </c>
      <c r="J7" s="236" t="str">
        <v>Δανία</v>
      </c>
      <c r="K7" s="236" t="str">
        <v>Γερμανία</v>
      </c>
      <c r="L7" s="236" t="str">
        <v>Εσθονία</v>
      </c>
      <c r="M7" s="236" t="str">
        <v>Ιρλανδία</v>
      </c>
      <c r="N7" s="236" t="str">
        <v>Ελλάδα</v>
      </c>
      <c r="O7" s="236" t="str">
        <v>Ισπανία</v>
      </c>
      <c r="P7" s="236" t="str">
        <v>Γαλλία</v>
      </c>
      <c r="Q7" s="236" t="str">
        <v>Κροατία</v>
      </c>
      <c r="R7" s="236" t="str">
        <v>Ιταλία</v>
      </c>
      <c r="S7" s="236" t="str">
        <v>Κύπρος</v>
      </c>
      <c r="T7" s="236" t="str">
        <v>Λετονία</v>
      </c>
      <c r="U7" s="236" t="str">
        <v>Λιθουανία</v>
      </c>
      <c r="V7" s="236" t="str">
        <v>Λουξεμβούργο</v>
      </c>
      <c r="W7" s="236" t="str">
        <v>Ουγγαρία</v>
      </c>
      <c r="X7" s="236" t="str">
        <v>Μάλτα</v>
      </c>
      <c r="Y7" s="236" t="str">
        <v>Ολλανδία</v>
      </c>
      <c r="Z7" s="236" t="str">
        <v>Αυστρία</v>
      </c>
      <c r="AA7" s="236" t="str">
        <v>Πολωνία</v>
      </c>
      <c r="AB7" s="236" t="str">
        <v>Πορτογαλία</v>
      </c>
      <c r="AC7" s="236" t="str">
        <v>Ρουμανία</v>
      </c>
      <c r="AD7" s="236" t="str">
        <v>Σλοβενία</v>
      </c>
      <c r="AE7" s="236" t="str">
        <v>Σλοβακία</v>
      </c>
      <c r="AF7" s="236" t="str">
        <v>Φινλανδία</v>
      </c>
      <c r="AG7" s="236" t="str">
        <v>Σουηδία</v>
      </c>
      <c r="AH7" s="236" t="str">
        <v>Ηνωμένο Βασίλειο</v>
      </c>
      <c r="AI7" s="236" t="str">
        <v>Ηνωμένες Πολιτείες</v>
      </c>
      <c r="AJ7" s="236" t="str">
        <v>Ιαπωνία</v>
      </c>
    </row>
    <row r="8" spans="2:36">
      <c r="B8" s="231">
        <v>1995</v>
      </c>
      <c r="C8" s="237" t="str">
        <v>:</v>
      </c>
      <c r="D8" s="237">
        <v>25.3</v>
      </c>
      <c r="E8" s="237">
        <v>31.7</v>
      </c>
      <c r="F8" s="237">
        <v>32.5</v>
      </c>
      <c r="G8" s="237">
        <v>39.9</v>
      </c>
      <c r="H8" s="237">
        <v>2.9</v>
      </c>
      <c r="I8" s="237">
        <v>8.1999999999999993</v>
      </c>
      <c r="J8" s="237">
        <v>45.3</v>
      </c>
      <c r="K8" s="237">
        <v>34.1</v>
      </c>
      <c r="L8" s="237" t="str">
        <v>:</v>
      </c>
      <c r="M8" s="237" t="str">
        <v>:</v>
      </c>
      <c r="N8" s="237" t="str">
        <v>:</v>
      </c>
      <c r="O8" s="237">
        <v>26.9</v>
      </c>
      <c r="P8" s="237">
        <v>36.9</v>
      </c>
      <c r="Q8" s="237" t="str">
        <v>:</v>
      </c>
      <c r="R8" s="237">
        <v>30.7</v>
      </c>
      <c r="S8" s="237">
        <v>17.100000000000001</v>
      </c>
      <c r="T8" s="237" t="str">
        <v>:</v>
      </c>
      <c r="U8" s="237">
        <v>4.5</v>
      </c>
      <c r="V8" s="237" t="str">
        <v>:</v>
      </c>
      <c r="W8" s="237">
        <v>7.8</v>
      </c>
      <c r="X8" s="237" t="str">
        <v>:</v>
      </c>
      <c r="Y8" s="237">
        <v>37.9</v>
      </c>
      <c r="Z8" s="237">
        <v>30.5</v>
      </c>
      <c r="AA8" s="237">
        <v>5.2</v>
      </c>
      <c r="AB8" s="237">
        <v>13.6</v>
      </c>
      <c r="AC8" s="237" t="str">
        <v>:</v>
      </c>
      <c r="AD8" s="237" t="str">
        <v>:</v>
      </c>
      <c r="AE8" s="237">
        <v>6.6</v>
      </c>
      <c r="AF8" s="237">
        <v>30</v>
      </c>
      <c r="AG8" s="237">
        <v>32.4</v>
      </c>
      <c r="AH8" s="237">
        <v>30.2</v>
      </c>
      <c r="AI8" s="237">
        <v>32.200000000000003</v>
      </c>
      <c r="AJ8" s="534" t="str">
        <v>:</v>
      </c>
    </row>
    <row r="9" spans="2:36">
      <c r="B9" s="231">
        <v>1996</v>
      </c>
      <c r="C9" s="237" t="str">
        <v>:</v>
      </c>
      <c r="D9" s="237">
        <v>25.7</v>
      </c>
      <c r="E9" s="237">
        <v>32.200000000000003</v>
      </c>
      <c r="F9" s="237">
        <v>32.9</v>
      </c>
      <c r="G9" s="237">
        <v>41</v>
      </c>
      <c r="H9" s="237">
        <v>2.6</v>
      </c>
      <c r="I9" s="237">
        <v>8.6</v>
      </c>
      <c r="J9" s="237">
        <v>46.4</v>
      </c>
      <c r="K9" s="237">
        <v>34.799999999999997</v>
      </c>
      <c r="L9" s="237" t="str">
        <v>:</v>
      </c>
      <c r="M9" s="237" t="str">
        <v>:</v>
      </c>
      <c r="N9" s="237" t="str">
        <v>:</v>
      </c>
      <c r="O9" s="237">
        <v>27.2</v>
      </c>
      <c r="P9" s="237">
        <v>37</v>
      </c>
      <c r="Q9" s="237" t="str">
        <v>:</v>
      </c>
      <c r="R9" s="237">
        <v>30.6</v>
      </c>
      <c r="S9" s="237">
        <v>17.399999999999999</v>
      </c>
      <c r="T9" s="237" t="str">
        <v>:</v>
      </c>
      <c r="U9" s="237">
        <v>4.7</v>
      </c>
      <c r="V9" s="237" t="str">
        <v>:</v>
      </c>
      <c r="W9" s="237">
        <v>7.8</v>
      </c>
      <c r="X9" s="237" t="str">
        <v>:</v>
      </c>
      <c r="Y9" s="237">
        <v>38.200000000000003</v>
      </c>
      <c r="Z9" s="237">
        <v>30.5</v>
      </c>
      <c r="AA9" s="237">
        <v>5.5</v>
      </c>
      <c r="AB9" s="237">
        <v>13.9</v>
      </c>
      <c r="AC9" s="237">
        <v>3</v>
      </c>
      <c r="AD9" s="237" t="str">
        <v>:</v>
      </c>
      <c r="AE9" s="237">
        <v>7</v>
      </c>
      <c r="AF9" s="237">
        <v>30.6</v>
      </c>
      <c r="AG9" s="237">
        <v>33</v>
      </c>
      <c r="AH9" s="237">
        <v>31</v>
      </c>
      <c r="AI9" s="237">
        <v>33</v>
      </c>
      <c r="AJ9" s="534" t="str">
        <v>:</v>
      </c>
    </row>
    <row r="10" spans="2:36">
      <c r="B10" s="231">
        <v>1997</v>
      </c>
      <c r="C10" s="237" t="str">
        <v>:</v>
      </c>
      <c r="D10" s="237">
        <v>26.3</v>
      </c>
      <c r="E10" s="237">
        <v>32.799999999999997</v>
      </c>
      <c r="F10" s="237">
        <v>33.5</v>
      </c>
      <c r="G10" s="237">
        <v>41.9</v>
      </c>
      <c r="H10" s="237">
        <v>2.6</v>
      </c>
      <c r="I10" s="237">
        <v>8.5</v>
      </c>
      <c r="J10" s="237">
        <v>46.8</v>
      </c>
      <c r="K10" s="237">
        <v>35.6</v>
      </c>
      <c r="L10" s="237" t="str">
        <v>:</v>
      </c>
      <c r="M10" s="237" t="str">
        <v>:</v>
      </c>
      <c r="N10" s="237" t="str">
        <v>:</v>
      </c>
      <c r="O10" s="237">
        <v>27.3</v>
      </c>
      <c r="P10" s="237">
        <v>37.799999999999997</v>
      </c>
      <c r="Q10" s="237" t="str">
        <v>:</v>
      </c>
      <c r="R10" s="237">
        <v>31.2</v>
      </c>
      <c r="S10" s="237">
        <v>17.600000000000001</v>
      </c>
      <c r="T10" s="237" t="str">
        <v>:</v>
      </c>
      <c r="U10" s="237">
        <v>5</v>
      </c>
      <c r="V10" s="237" t="str">
        <v>:</v>
      </c>
      <c r="W10" s="237">
        <v>8</v>
      </c>
      <c r="X10" s="237" t="str">
        <v>:</v>
      </c>
      <c r="Y10" s="237">
        <v>38.9</v>
      </c>
      <c r="Z10" s="237">
        <v>30.9</v>
      </c>
      <c r="AA10" s="237">
        <v>5.8</v>
      </c>
      <c r="AB10" s="237">
        <v>14.1</v>
      </c>
      <c r="AC10" s="237">
        <v>2.9</v>
      </c>
      <c r="AD10" s="237" t="str">
        <v>:</v>
      </c>
      <c r="AE10" s="237">
        <v>7.3</v>
      </c>
      <c r="AF10" s="237">
        <v>31.6</v>
      </c>
      <c r="AG10" s="237">
        <v>34.200000000000003</v>
      </c>
      <c r="AH10" s="237">
        <v>31.8</v>
      </c>
      <c r="AI10" s="237">
        <v>33.5</v>
      </c>
      <c r="AJ10" s="534" t="str">
        <v>:</v>
      </c>
    </row>
    <row r="11" spans="2:36">
      <c r="B11" s="231">
        <v>1998</v>
      </c>
      <c r="C11" s="237" t="str">
        <v>:</v>
      </c>
      <c r="D11" s="237">
        <v>26.7</v>
      </c>
      <c r="E11" s="237">
        <v>33.299999999999997</v>
      </c>
      <c r="F11" s="237">
        <v>33.9</v>
      </c>
      <c r="G11" s="237">
        <v>41.7</v>
      </c>
      <c r="H11" s="237">
        <v>2.9</v>
      </c>
      <c r="I11" s="237">
        <v>8.6</v>
      </c>
      <c r="J11" s="237">
        <v>46.5</v>
      </c>
      <c r="K11" s="237">
        <v>36</v>
      </c>
      <c r="L11" s="237" t="str">
        <v>:</v>
      </c>
      <c r="M11" s="237">
        <v>35.1</v>
      </c>
      <c r="N11" s="237" t="str">
        <v>:</v>
      </c>
      <c r="O11" s="237">
        <v>27.2</v>
      </c>
      <c r="P11" s="237">
        <v>38.700000000000003</v>
      </c>
      <c r="Q11" s="237" t="str">
        <v>:</v>
      </c>
      <c r="R11" s="237">
        <v>31.1</v>
      </c>
      <c r="S11" s="237">
        <v>18.100000000000001</v>
      </c>
      <c r="T11" s="237" t="str">
        <v>:</v>
      </c>
      <c r="U11" s="237">
        <v>5.3</v>
      </c>
      <c r="V11" s="237" t="str">
        <v>:</v>
      </c>
      <c r="W11" s="237">
        <v>8.1999999999999993</v>
      </c>
      <c r="X11" s="237" t="str">
        <v>:</v>
      </c>
      <c r="Y11" s="237">
        <v>39.700000000000003</v>
      </c>
      <c r="Z11" s="237">
        <v>32.1</v>
      </c>
      <c r="AA11" s="237">
        <v>6</v>
      </c>
      <c r="AB11" s="237">
        <v>14.3</v>
      </c>
      <c r="AC11" s="237">
        <v>2.9</v>
      </c>
      <c r="AD11" s="237" t="str">
        <v>:</v>
      </c>
      <c r="AE11" s="237">
        <v>7.7</v>
      </c>
      <c r="AF11" s="237">
        <v>32.700000000000003</v>
      </c>
      <c r="AG11" s="237">
        <v>35.1</v>
      </c>
      <c r="AH11" s="237">
        <v>32.6</v>
      </c>
      <c r="AI11" s="237">
        <v>34.299999999999997</v>
      </c>
      <c r="AJ11" s="534" t="str">
        <v>:</v>
      </c>
    </row>
    <row r="12" spans="2:36">
      <c r="B12" s="231">
        <v>1999</v>
      </c>
      <c r="C12" s="237" t="str">
        <v>:</v>
      </c>
      <c r="D12" s="237">
        <v>27.2</v>
      </c>
      <c r="E12" s="237">
        <v>33.700000000000003</v>
      </c>
      <c r="F12" s="237">
        <v>34.200000000000003</v>
      </c>
      <c r="G12" s="237">
        <v>42.3</v>
      </c>
      <c r="H12" s="237">
        <v>3</v>
      </c>
      <c r="I12" s="237">
        <v>8.8000000000000007</v>
      </c>
      <c r="J12" s="237">
        <v>47.1</v>
      </c>
      <c r="K12" s="237">
        <v>36.299999999999997</v>
      </c>
      <c r="L12" s="237" t="str">
        <v>:</v>
      </c>
      <c r="M12" s="237">
        <v>36.799999999999997</v>
      </c>
      <c r="N12" s="237" t="str">
        <v>:</v>
      </c>
      <c r="O12" s="237">
        <v>27.3</v>
      </c>
      <c r="P12" s="237">
        <v>39.299999999999997</v>
      </c>
      <c r="Q12" s="237" t="str">
        <v>:</v>
      </c>
      <c r="R12" s="237">
        <v>31.3</v>
      </c>
      <c r="S12" s="237">
        <v>18.600000000000001</v>
      </c>
      <c r="T12" s="237" t="str">
        <v>:</v>
      </c>
      <c r="U12" s="237">
        <v>5.5</v>
      </c>
      <c r="V12" s="237" t="str">
        <v>:</v>
      </c>
      <c r="W12" s="237">
        <v>8.1</v>
      </c>
      <c r="X12" s="237" t="str">
        <v>:</v>
      </c>
      <c r="Y12" s="237">
        <v>40.6</v>
      </c>
      <c r="Z12" s="237">
        <v>32.700000000000003</v>
      </c>
      <c r="AA12" s="237">
        <v>13.2</v>
      </c>
      <c r="AB12" s="237">
        <v>14.8</v>
      </c>
      <c r="AC12" s="237">
        <v>2.9</v>
      </c>
      <c r="AD12" s="237" t="str">
        <v>:</v>
      </c>
      <c r="AE12" s="237">
        <v>8</v>
      </c>
      <c r="AF12" s="237">
        <v>33.1</v>
      </c>
      <c r="AG12" s="237">
        <v>35.799999999999997</v>
      </c>
      <c r="AH12" s="237">
        <v>33.299999999999997</v>
      </c>
      <c r="AI12" s="237">
        <v>35.200000000000003</v>
      </c>
      <c r="AJ12" s="534" t="str">
        <v>:</v>
      </c>
    </row>
    <row r="13" spans="2:36">
      <c r="B13" s="231">
        <v>2000</v>
      </c>
      <c r="C13" s="237">
        <v>27.9</v>
      </c>
      <c r="D13" s="237">
        <v>28</v>
      </c>
      <c r="E13" s="237">
        <v>34.4</v>
      </c>
      <c r="F13" s="237">
        <v>34.799999999999997</v>
      </c>
      <c r="G13" s="237">
        <v>42.6</v>
      </c>
      <c r="H13" s="237">
        <v>3.4</v>
      </c>
      <c r="I13" s="237">
        <v>9.3000000000000007</v>
      </c>
      <c r="J13" s="237">
        <v>48.1</v>
      </c>
      <c r="K13" s="237">
        <v>37.299999999999997</v>
      </c>
      <c r="L13" s="237">
        <v>7</v>
      </c>
      <c r="M13" s="237">
        <v>39.200000000000003</v>
      </c>
      <c r="N13" s="237">
        <v>17.600000000000001</v>
      </c>
      <c r="O13" s="237">
        <v>27.3</v>
      </c>
      <c r="P13" s="237">
        <v>40.700000000000003</v>
      </c>
      <c r="Q13" s="237" t="str">
        <v>:</v>
      </c>
      <c r="R13" s="237">
        <v>32</v>
      </c>
      <c r="S13" s="237">
        <v>19.100000000000001</v>
      </c>
      <c r="T13" s="237">
        <v>4.2</v>
      </c>
      <c r="U13" s="237">
        <v>5.6</v>
      </c>
      <c r="V13" s="237" t="str">
        <v>:</v>
      </c>
      <c r="W13" s="237">
        <v>8.4</v>
      </c>
      <c r="X13" s="237">
        <v>13.7</v>
      </c>
      <c r="Y13" s="237">
        <v>41.3</v>
      </c>
      <c r="Z13" s="237">
        <v>33.5</v>
      </c>
      <c r="AA13" s="237">
        <v>6.9</v>
      </c>
      <c r="AB13" s="237">
        <v>15</v>
      </c>
      <c r="AC13" s="237">
        <v>3</v>
      </c>
      <c r="AD13" s="237">
        <v>15.4</v>
      </c>
      <c r="AE13" s="237">
        <v>8.1999999999999993</v>
      </c>
      <c r="AF13" s="237">
        <v>34.4</v>
      </c>
      <c r="AG13" s="237">
        <v>37</v>
      </c>
      <c r="AH13" s="237">
        <v>34.700000000000003</v>
      </c>
      <c r="AI13" s="237">
        <v>36.1</v>
      </c>
      <c r="AJ13" s="534" t="str">
        <v>:</v>
      </c>
    </row>
    <row r="14" spans="2:36">
      <c r="B14" s="231">
        <v>2001</v>
      </c>
      <c r="C14" s="237">
        <v>28.4</v>
      </c>
      <c r="D14" s="237">
        <v>28.5</v>
      </c>
      <c r="E14" s="237">
        <v>34.799999999999997</v>
      </c>
      <c r="F14" s="237">
        <v>34.5</v>
      </c>
      <c r="G14" s="237">
        <v>42.6</v>
      </c>
      <c r="H14" s="237">
        <v>3.5</v>
      </c>
      <c r="I14" s="237">
        <v>10</v>
      </c>
      <c r="J14" s="237">
        <v>47.8</v>
      </c>
      <c r="K14" s="237">
        <v>38.200000000000003</v>
      </c>
      <c r="L14" s="237">
        <v>7.4</v>
      </c>
      <c r="M14" s="237">
        <v>40.1</v>
      </c>
      <c r="N14" s="237">
        <v>18.3</v>
      </c>
      <c r="O14" s="237">
        <v>27.3</v>
      </c>
      <c r="P14" s="237">
        <v>41.1</v>
      </c>
      <c r="Q14" s="237" t="str">
        <v>:</v>
      </c>
      <c r="R14" s="237">
        <v>32.299999999999997</v>
      </c>
      <c r="S14" s="237">
        <v>19.2</v>
      </c>
      <c r="T14" s="237">
        <v>4.5</v>
      </c>
      <c r="U14" s="237">
        <v>6.2</v>
      </c>
      <c r="V14" s="237" t="str">
        <v>:</v>
      </c>
      <c r="W14" s="237">
        <v>8.9</v>
      </c>
      <c r="X14" s="237">
        <v>14.3</v>
      </c>
      <c r="Y14" s="237">
        <v>41.6</v>
      </c>
      <c r="Z14" s="237">
        <v>33.799999999999997</v>
      </c>
      <c r="AA14" s="237">
        <v>7.2</v>
      </c>
      <c r="AB14" s="237">
        <v>15.1</v>
      </c>
      <c r="AC14" s="237">
        <v>3.2</v>
      </c>
      <c r="AD14" s="237">
        <v>15.9</v>
      </c>
      <c r="AE14" s="237">
        <v>8.5</v>
      </c>
      <c r="AF14" s="237">
        <v>35.1</v>
      </c>
      <c r="AG14" s="237">
        <v>37.200000000000003</v>
      </c>
      <c r="AH14" s="237">
        <v>35.1</v>
      </c>
      <c r="AI14" s="237">
        <v>37</v>
      </c>
      <c r="AJ14" s="534" t="str">
        <v>:</v>
      </c>
    </row>
    <row r="15" spans="2:36">
      <c r="B15" s="231">
        <v>2002</v>
      </c>
      <c r="C15" s="237">
        <v>28.9</v>
      </c>
      <c r="D15" s="237">
        <v>29</v>
      </c>
      <c r="E15" s="237">
        <v>35.299999999999997</v>
      </c>
      <c r="F15" s="237">
        <v>34.799999999999997</v>
      </c>
      <c r="G15" s="237">
        <v>43.4</v>
      </c>
      <c r="H15" s="237">
        <v>3.6</v>
      </c>
      <c r="I15" s="237">
        <v>10.1</v>
      </c>
      <c r="J15" s="237">
        <v>48.2</v>
      </c>
      <c r="K15" s="237">
        <v>38.700000000000003</v>
      </c>
      <c r="L15" s="237">
        <v>7.7</v>
      </c>
      <c r="M15" s="237">
        <v>42</v>
      </c>
      <c r="N15" s="237">
        <v>18.600000000000001</v>
      </c>
      <c r="O15" s="237">
        <v>27.4</v>
      </c>
      <c r="P15" s="237">
        <v>42.3</v>
      </c>
      <c r="Q15" s="237" t="str">
        <v>:</v>
      </c>
      <c r="R15" s="237">
        <v>32.1</v>
      </c>
      <c r="S15" s="237">
        <v>19.5</v>
      </c>
      <c r="T15" s="237">
        <v>4.7</v>
      </c>
      <c r="U15" s="237">
        <v>6.5</v>
      </c>
      <c r="V15" s="237">
        <v>58.7</v>
      </c>
      <c r="W15" s="237">
        <v>9.3000000000000007</v>
      </c>
      <c r="X15" s="237">
        <v>14.3</v>
      </c>
      <c r="Y15" s="237">
        <v>41.8</v>
      </c>
      <c r="Z15" s="237">
        <v>34.5</v>
      </c>
      <c r="AA15" s="237">
        <v>7.5</v>
      </c>
      <c r="AB15" s="237">
        <v>15.2</v>
      </c>
      <c r="AC15" s="237">
        <v>3.8</v>
      </c>
      <c r="AD15" s="237">
        <v>16</v>
      </c>
      <c r="AE15" s="237">
        <v>9.1999999999999993</v>
      </c>
      <c r="AF15" s="237">
        <v>35.6</v>
      </c>
      <c r="AG15" s="237">
        <v>38.700000000000003</v>
      </c>
      <c r="AH15" s="237">
        <v>36</v>
      </c>
      <c r="AI15" s="237">
        <v>38.1</v>
      </c>
      <c r="AJ15" s="534" t="str">
        <v>:</v>
      </c>
    </row>
    <row r="16" spans="2:36">
      <c r="B16" s="231">
        <v>2003</v>
      </c>
      <c r="C16" s="237">
        <v>29.3</v>
      </c>
      <c r="D16" s="237">
        <v>29.4</v>
      </c>
      <c r="E16" s="237">
        <v>35.700000000000003</v>
      </c>
      <c r="F16" s="237">
        <v>35</v>
      </c>
      <c r="G16" s="237">
        <v>43.9</v>
      </c>
      <c r="H16" s="237">
        <v>3.8</v>
      </c>
      <c r="I16" s="237">
        <v>10.7</v>
      </c>
      <c r="J16" s="237">
        <v>49.1</v>
      </c>
      <c r="K16" s="237">
        <v>39.1</v>
      </c>
      <c r="L16" s="237">
        <v>8.1999999999999993</v>
      </c>
      <c r="M16" s="237">
        <v>43.2</v>
      </c>
      <c r="N16" s="237">
        <v>19.5</v>
      </c>
      <c r="O16" s="237">
        <v>27.6</v>
      </c>
      <c r="P16" s="237">
        <v>42.7</v>
      </c>
      <c r="Q16" s="237" t="str">
        <v>:</v>
      </c>
      <c r="R16" s="237">
        <v>31.7</v>
      </c>
      <c r="S16" s="237">
        <v>19.3</v>
      </c>
      <c r="T16" s="237">
        <v>5</v>
      </c>
      <c r="U16" s="237">
        <v>7.1</v>
      </c>
      <c r="V16" s="237">
        <v>59.6</v>
      </c>
      <c r="W16" s="237">
        <v>9.6999999999999993</v>
      </c>
      <c r="X16" s="237">
        <v>14.6</v>
      </c>
      <c r="Y16" s="237">
        <v>42.4</v>
      </c>
      <c r="Z16" s="237">
        <v>34.700000000000003</v>
      </c>
      <c r="AA16" s="237">
        <v>7.9</v>
      </c>
      <c r="AB16" s="237">
        <v>15.2</v>
      </c>
      <c r="AC16" s="237">
        <v>4</v>
      </c>
      <c r="AD16" s="237">
        <v>16.5</v>
      </c>
      <c r="AE16" s="237">
        <v>9.8000000000000007</v>
      </c>
      <c r="AF16" s="237">
        <v>36.4</v>
      </c>
      <c r="AG16" s="237">
        <v>40.200000000000003</v>
      </c>
      <c r="AH16" s="237">
        <v>37.299999999999997</v>
      </c>
      <c r="AI16" s="237">
        <v>39.4</v>
      </c>
      <c r="AJ16" s="534" t="str">
        <v>:</v>
      </c>
    </row>
    <row r="17" spans="2:36">
      <c r="B17" s="231">
        <v>2004</v>
      </c>
      <c r="C17" s="237">
        <v>29.8</v>
      </c>
      <c r="D17" s="237">
        <v>29.9</v>
      </c>
      <c r="E17" s="237">
        <v>36.200000000000003</v>
      </c>
      <c r="F17" s="237">
        <v>35.4</v>
      </c>
      <c r="G17" s="237">
        <v>45</v>
      </c>
      <c r="H17" s="237">
        <v>3.9</v>
      </c>
      <c r="I17" s="237">
        <v>11.1</v>
      </c>
      <c r="J17" s="237">
        <v>50.5</v>
      </c>
      <c r="K17" s="237">
        <v>39.4</v>
      </c>
      <c r="L17" s="237">
        <v>8.6999999999999993</v>
      </c>
      <c r="M17" s="237">
        <v>43.8</v>
      </c>
      <c r="N17" s="237">
        <v>20.100000000000001</v>
      </c>
      <c r="O17" s="237">
        <v>27.7</v>
      </c>
      <c r="P17" s="237">
        <v>43</v>
      </c>
      <c r="Q17" s="237" t="str">
        <v>:</v>
      </c>
      <c r="R17" s="237">
        <v>32.1</v>
      </c>
      <c r="S17" s="237">
        <v>19.7</v>
      </c>
      <c r="T17" s="237">
        <v>5.5</v>
      </c>
      <c r="U17" s="237">
        <v>7.5</v>
      </c>
      <c r="V17" s="237">
        <v>60.9</v>
      </c>
      <c r="W17" s="237">
        <v>10.3</v>
      </c>
      <c r="X17" s="237">
        <v>16</v>
      </c>
      <c r="Y17" s="237">
        <v>43.8</v>
      </c>
      <c r="Z17" s="237">
        <v>35.299999999999997</v>
      </c>
      <c r="AA17" s="237">
        <v>8.1999999999999993</v>
      </c>
      <c r="AB17" s="237">
        <v>15.4</v>
      </c>
      <c r="AC17" s="237">
        <v>4.4000000000000004</v>
      </c>
      <c r="AD17" s="237">
        <v>17</v>
      </c>
      <c r="AE17" s="237">
        <v>10.1</v>
      </c>
      <c r="AF17" s="237">
        <v>37.700000000000003</v>
      </c>
      <c r="AG17" s="237">
        <v>41.5</v>
      </c>
      <c r="AH17" s="237">
        <v>38.1</v>
      </c>
      <c r="AI17" s="237">
        <v>40.4</v>
      </c>
      <c r="AJ17" s="534" t="str">
        <v>:</v>
      </c>
    </row>
    <row r="18" spans="2:36">
      <c r="B18" s="231">
        <v>2005</v>
      </c>
      <c r="C18" s="237">
        <v>30.2</v>
      </c>
      <c r="D18" s="237">
        <v>30.3</v>
      </c>
      <c r="E18" s="237">
        <v>36.700000000000003</v>
      </c>
      <c r="F18" s="237">
        <v>35.799999999999997</v>
      </c>
      <c r="G18" s="237">
        <v>45.4</v>
      </c>
      <c r="H18" s="237">
        <v>4</v>
      </c>
      <c r="I18" s="237">
        <v>11.7</v>
      </c>
      <c r="J18" s="237">
        <v>51.4</v>
      </c>
      <c r="K18" s="237">
        <v>39.9</v>
      </c>
      <c r="L18" s="237">
        <v>9.1999999999999993</v>
      </c>
      <c r="M18" s="237">
        <v>44.1</v>
      </c>
      <c r="N18" s="237">
        <v>19.8</v>
      </c>
      <c r="O18" s="237">
        <v>27.9</v>
      </c>
      <c r="P18" s="237">
        <v>43.6</v>
      </c>
      <c r="Q18" s="237" t="str">
        <v>:</v>
      </c>
      <c r="R18" s="237">
        <v>32.4</v>
      </c>
      <c r="S18" s="237">
        <v>20.100000000000001</v>
      </c>
      <c r="T18" s="237">
        <v>5.9</v>
      </c>
      <c r="U18" s="237">
        <v>7.7</v>
      </c>
      <c r="V18" s="237">
        <v>63.1</v>
      </c>
      <c r="W18" s="237">
        <v>10.7</v>
      </c>
      <c r="X18" s="237">
        <v>15.3</v>
      </c>
      <c r="Y18" s="237">
        <v>44.7</v>
      </c>
      <c r="Z18" s="237">
        <v>36.1</v>
      </c>
      <c r="AA18" s="237">
        <v>8.4</v>
      </c>
      <c r="AB18" s="237">
        <v>15.6</v>
      </c>
      <c r="AC18" s="237">
        <v>4.5999999999999996</v>
      </c>
      <c r="AD18" s="237">
        <v>18.2</v>
      </c>
      <c r="AE18" s="237">
        <v>10.4</v>
      </c>
      <c r="AF18" s="237">
        <v>38.4</v>
      </c>
      <c r="AG18" s="237">
        <v>42.7</v>
      </c>
      <c r="AH18" s="237">
        <v>38.9</v>
      </c>
      <c r="AI18" s="237">
        <v>41.1</v>
      </c>
      <c r="AJ18" s="534" t="str">
        <v>:</v>
      </c>
    </row>
    <row r="19" spans="2:36">
      <c r="B19" s="231">
        <v>2006</v>
      </c>
      <c r="C19" s="237">
        <v>30.9</v>
      </c>
      <c r="D19" s="237">
        <v>31</v>
      </c>
      <c r="E19" s="237">
        <v>37.5</v>
      </c>
      <c r="F19" s="237">
        <v>36.5</v>
      </c>
      <c r="G19" s="237">
        <v>45.8</v>
      </c>
      <c r="H19" s="237">
        <v>4.0999999999999996</v>
      </c>
      <c r="I19" s="237">
        <v>12.4</v>
      </c>
      <c r="J19" s="237">
        <v>51.9</v>
      </c>
      <c r="K19" s="237">
        <v>41.3</v>
      </c>
      <c r="L19" s="237">
        <v>9.6999999999999993</v>
      </c>
      <c r="M19" s="237">
        <v>44.6</v>
      </c>
      <c r="N19" s="237">
        <v>20.8</v>
      </c>
      <c r="O19" s="237">
        <v>28.1</v>
      </c>
      <c r="P19" s="237">
        <v>44.9</v>
      </c>
      <c r="Q19" s="237" t="str">
        <v>:</v>
      </c>
      <c r="R19" s="237">
        <v>32.5</v>
      </c>
      <c r="S19" s="237">
        <v>20.399999999999999</v>
      </c>
      <c r="T19" s="237">
        <v>6.3</v>
      </c>
      <c r="U19" s="237">
        <v>8.1999999999999993</v>
      </c>
      <c r="V19" s="237">
        <v>63.9</v>
      </c>
      <c r="W19" s="237">
        <v>11.1</v>
      </c>
      <c r="X19" s="237">
        <v>15.5</v>
      </c>
      <c r="Y19" s="237">
        <v>45.5</v>
      </c>
      <c r="Z19" s="237">
        <v>37.299999999999997</v>
      </c>
      <c r="AA19" s="237">
        <v>8.6</v>
      </c>
      <c r="AB19" s="237">
        <v>15.8</v>
      </c>
      <c r="AC19" s="237">
        <v>4.9000000000000004</v>
      </c>
      <c r="AD19" s="237">
        <v>19.3</v>
      </c>
      <c r="AE19" s="237">
        <v>11</v>
      </c>
      <c r="AF19" s="237">
        <v>39.5</v>
      </c>
      <c r="AG19" s="237">
        <v>44</v>
      </c>
      <c r="AH19" s="237">
        <v>39.700000000000003</v>
      </c>
      <c r="AI19" s="237">
        <v>41.5</v>
      </c>
      <c r="AJ19" s="534" t="str">
        <v>:</v>
      </c>
    </row>
    <row r="20" spans="2:36">
      <c r="B20" s="231">
        <v>2007</v>
      </c>
      <c r="C20" s="237">
        <v>31.3</v>
      </c>
      <c r="D20" s="237">
        <v>31.4</v>
      </c>
      <c r="E20" s="237">
        <v>38</v>
      </c>
      <c r="F20" s="237">
        <v>36.9</v>
      </c>
      <c r="G20" s="237">
        <v>46.2</v>
      </c>
      <c r="H20" s="237">
        <v>4.3</v>
      </c>
      <c r="I20" s="237">
        <v>13</v>
      </c>
      <c r="J20" s="237">
        <v>52.2</v>
      </c>
      <c r="K20" s="237">
        <v>42</v>
      </c>
      <c r="L20" s="237">
        <v>10.3</v>
      </c>
      <c r="M20" s="237">
        <v>45.1</v>
      </c>
      <c r="N20" s="237">
        <v>21.5</v>
      </c>
      <c r="O20" s="237">
        <v>28.5</v>
      </c>
      <c r="P20" s="237">
        <v>44.9</v>
      </c>
      <c r="Q20" s="237" t="str">
        <v>:</v>
      </c>
      <c r="R20" s="237">
        <v>32.6</v>
      </c>
      <c r="S20" s="237">
        <v>20.8</v>
      </c>
      <c r="T20" s="237">
        <v>7.9</v>
      </c>
      <c r="U20" s="237">
        <v>8.6999999999999993</v>
      </c>
      <c r="V20" s="237">
        <v>64.900000000000006</v>
      </c>
      <c r="W20" s="237">
        <v>11.1</v>
      </c>
      <c r="X20" s="237">
        <v>15.4</v>
      </c>
      <c r="Y20" s="237">
        <v>46.2</v>
      </c>
      <c r="Z20" s="237">
        <v>38.1</v>
      </c>
      <c r="AA20" s="237">
        <v>8.8000000000000007</v>
      </c>
      <c r="AB20" s="237">
        <v>16.100000000000001</v>
      </c>
      <c r="AC20" s="237">
        <v>5.2</v>
      </c>
      <c r="AD20" s="237">
        <v>20.100000000000001</v>
      </c>
      <c r="AE20" s="237">
        <v>11.8</v>
      </c>
      <c r="AF20" s="237">
        <v>40.799999999999997</v>
      </c>
      <c r="AG20" s="237">
        <v>44.1</v>
      </c>
      <c r="AH20" s="237">
        <v>40.799999999999997</v>
      </c>
      <c r="AI20" s="237">
        <v>41.9</v>
      </c>
      <c r="AJ20" s="534" t="str">
        <v>:</v>
      </c>
    </row>
    <row r="21" spans="2:36">
      <c r="B21" s="231">
        <v>2008</v>
      </c>
      <c r="C21" s="237">
        <v>31.2</v>
      </c>
      <c r="D21" s="237">
        <v>31.3</v>
      </c>
      <c r="E21" s="237">
        <v>37.9</v>
      </c>
      <c r="F21" s="237">
        <v>36.700000000000003</v>
      </c>
      <c r="G21" s="237">
        <v>46</v>
      </c>
      <c r="H21" s="237">
        <v>4.3</v>
      </c>
      <c r="I21" s="237">
        <v>13</v>
      </c>
      <c r="J21" s="237">
        <v>51.1</v>
      </c>
      <c r="K21" s="237">
        <v>42</v>
      </c>
      <c r="L21" s="237">
        <v>10</v>
      </c>
      <c r="M21" s="237">
        <v>45</v>
      </c>
      <c r="N21" s="237">
        <v>22.2</v>
      </c>
      <c r="O21" s="237">
        <v>28.7</v>
      </c>
      <c r="P21" s="237">
        <v>44.4</v>
      </c>
      <c r="Q21" s="237" t="str">
        <v>:</v>
      </c>
      <c r="R21" s="237">
        <v>32.4</v>
      </c>
      <c r="S21" s="237">
        <v>21.2</v>
      </c>
      <c r="T21" s="237">
        <v>7.3</v>
      </c>
      <c r="U21" s="237">
        <v>8.8000000000000007</v>
      </c>
      <c r="V21" s="237">
        <v>60.8</v>
      </c>
      <c r="W21" s="237">
        <v>11.3</v>
      </c>
      <c r="X21" s="237">
        <v>15.4</v>
      </c>
      <c r="Y21" s="237">
        <v>46.2</v>
      </c>
      <c r="Z21" s="237">
        <v>38.299999999999997</v>
      </c>
      <c r="AA21" s="237">
        <v>9</v>
      </c>
      <c r="AB21" s="237">
        <v>16.100000000000001</v>
      </c>
      <c r="AC21" s="237">
        <v>5.6</v>
      </c>
      <c r="AD21" s="237">
        <v>20.100000000000001</v>
      </c>
      <c r="AE21" s="237">
        <v>12.1</v>
      </c>
      <c r="AF21" s="237">
        <v>40.299999999999997</v>
      </c>
      <c r="AG21" s="237">
        <v>43.3</v>
      </c>
      <c r="AH21" s="237">
        <v>40.299999999999997</v>
      </c>
      <c r="AI21" s="237">
        <v>42.2</v>
      </c>
      <c r="AJ21" s="534" t="str">
        <v>:</v>
      </c>
    </row>
    <row r="22" spans="2:36">
      <c r="B22" s="231">
        <v>2009</v>
      </c>
      <c r="C22" s="237">
        <v>30.7</v>
      </c>
      <c r="D22" s="237">
        <v>30.8</v>
      </c>
      <c r="E22" s="237">
        <v>37.299999999999997</v>
      </c>
      <c r="F22" s="237">
        <v>35.9</v>
      </c>
      <c r="G22" s="237">
        <v>45.3</v>
      </c>
      <c r="H22" s="237">
        <v>4.3</v>
      </c>
      <c r="I22" s="237">
        <v>12.8</v>
      </c>
      <c r="J22" s="237">
        <v>49.8</v>
      </c>
      <c r="K22" s="237">
        <v>40.9</v>
      </c>
      <c r="L22" s="237">
        <v>10.3</v>
      </c>
      <c r="M22" s="237">
        <v>46.5</v>
      </c>
      <c r="N22" s="237">
        <v>21.1</v>
      </c>
      <c r="O22" s="237">
        <v>29.4</v>
      </c>
      <c r="P22" s="237">
        <v>44.2</v>
      </c>
      <c r="Q22" s="237" t="str">
        <v>:</v>
      </c>
      <c r="R22" s="237">
        <v>31.7</v>
      </c>
      <c r="S22" s="237">
        <v>21</v>
      </c>
      <c r="T22" s="237">
        <v>7.2</v>
      </c>
      <c r="U22" s="237">
        <v>8.3000000000000007</v>
      </c>
      <c r="V22" s="237">
        <v>59.4</v>
      </c>
      <c r="W22" s="237">
        <v>10.9</v>
      </c>
      <c r="X22" s="237">
        <v>14.6</v>
      </c>
      <c r="Y22" s="237">
        <v>45.1</v>
      </c>
      <c r="Z22" s="237">
        <v>38.200000000000003</v>
      </c>
      <c r="AA22" s="237">
        <v>9.1</v>
      </c>
      <c r="AB22" s="237">
        <v>16.100000000000001</v>
      </c>
      <c r="AC22" s="237">
        <v>5.4</v>
      </c>
      <c r="AD22" s="237">
        <v>20.100000000000001</v>
      </c>
      <c r="AE22" s="237">
        <v>11.8</v>
      </c>
      <c r="AF22" s="237">
        <v>38.200000000000003</v>
      </c>
      <c r="AG22" s="237">
        <v>42.3</v>
      </c>
      <c r="AH22" s="237">
        <v>39.299999999999997</v>
      </c>
      <c r="AI22" s="237">
        <v>43.1</v>
      </c>
      <c r="AJ22" s="534" t="str">
        <v>:</v>
      </c>
    </row>
    <row r="23" spans="2:36">
      <c r="B23" s="231">
        <v>2010</v>
      </c>
      <c r="C23" s="237">
        <v>31.4</v>
      </c>
      <c r="D23" s="237">
        <v>31.5</v>
      </c>
      <c r="E23" s="237">
        <v>38</v>
      </c>
      <c r="F23" s="237">
        <v>36.6</v>
      </c>
      <c r="G23" s="237">
        <v>45.9</v>
      </c>
      <c r="H23" s="237">
        <v>4.5</v>
      </c>
      <c r="I23" s="237">
        <v>13</v>
      </c>
      <c r="J23" s="237">
        <v>52.4</v>
      </c>
      <c r="K23" s="237">
        <v>41.7</v>
      </c>
      <c r="L23" s="237">
        <v>10.9</v>
      </c>
      <c r="M23" s="237">
        <v>48.2</v>
      </c>
      <c r="N23" s="237">
        <v>20.399999999999999</v>
      </c>
      <c r="O23" s="237">
        <v>30</v>
      </c>
      <c r="P23" s="237">
        <v>44.7</v>
      </c>
      <c r="Q23" s="237" t="str">
        <v>:</v>
      </c>
      <c r="R23" s="237">
        <v>32.5</v>
      </c>
      <c r="S23" s="237">
        <v>21.3</v>
      </c>
      <c r="T23" s="237">
        <v>7.6</v>
      </c>
      <c r="U23" s="237">
        <v>9.4</v>
      </c>
      <c r="V23" s="237">
        <v>60</v>
      </c>
      <c r="W23" s="237">
        <v>11</v>
      </c>
      <c r="X23" s="237">
        <v>15.2</v>
      </c>
      <c r="Y23" s="237">
        <v>46</v>
      </c>
      <c r="Z23" s="237">
        <v>38.9</v>
      </c>
      <c r="AA23" s="237">
        <v>9.8000000000000007</v>
      </c>
      <c r="AB23" s="237">
        <v>16.7</v>
      </c>
      <c r="AC23" s="237">
        <v>5.3</v>
      </c>
      <c r="AD23" s="237">
        <v>20.6</v>
      </c>
      <c r="AE23" s="237">
        <v>12.3</v>
      </c>
      <c r="AF23" s="237">
        <v>39.4</v>
      </c>
      <c r="AG23" s="237">
        <v>44</v>
      </c>
      <c r="AH23" s="237">
        <v>39.799999999999997</v>
      </c>
      <c r="AI23" s="237" t="str">
        <v>:</v>
      </c>
      <c r="AJ23" s="534" t="str">
        <v>:</v>
      </c>
    </row>
    <row r="24" spans="2:36">
      <c r="B24" s="231">
        <v>2011</v>
      </c>
      <c r="C24" s="237">
        <v>31.8</v>
      </c>
      <c r="D24" s="237">
        <v>31.9</v>
      </c>
      <c r="E24" s="237">
        <v>38.5</v>
      </c>
      <c r="F24" s="237">
        <v>36.9</v>
      </c>
      <c r="G24" s="237">
        <v>45.8</v>
      </c>
      <c r="H24" s="237">
        <v>4.7</v>
      </c>
      <c r="I24" s="237">
        <v>13.3</v>
      </c>
      <c r="J24" s="237">
        <v>52.5</v>
      </c>
      <c r="K24" s="237">
        <v>42.4</v>
      </c>
      <c r="L24" s="237">
        <v>10.8</v>
      </c>
      <c r="M24" s="237">
        <v>50.1</v>
      </c>
      <c r="N24" s="237">
        <v>19.899999999999999</v>
      </c>
      <c r="O24" s="237">
        <v>30.4</v>
      </c>
      <c r="P24" s="237">
        <v>45.3</v>
      </c>
      <c r="Q24" s="237" t="str">
        <v>:</v>
      </c>
      <c r="R24" s="237">
        <v>32.5</v>
      </c>
      <c r="S24" s="237">
        <v>21.2</v>
      </c>
      <c r="T24" s="237">
        <v>7.9</v>
      </c>
      <c r="U24" s="237">
        <v>10.1</v>
      </c>
      <c r="V24" s="237">
        <v>59.5</v>
      </c>
      <c r="W24" s="237">
        <v>11</v>
      </c>
      <c r="X24" s="237">
        <v>14.2</v>
      </c>
      <c r="Y24" s="237">
        <v>46.1</v>
      </c>
      <c r="Z24" s="237">
        <v>39.1</v>
      </c>
      <c r="AA24" s="237">
        <v>10.199999999999999</v>
      </c>
      <c r="AB24" s="237">
        <v>16.899999999999999</v>
      </c>
      <c r="AC24" s="237">
        <v>5.4</v>
      </c>
      <c r="AD24" s="237">
        <v>21.4</v>
      </c>
      <c r="AE24" s="237">
        <v>12.6</v>
      </c>
      <c r="AF24" s="237">
        <v>40</v>
      </c>
      <c r="AG24" s="237">
        <v>44.4</v>
      </c>
      <c r="AH24" s="237">
        <v>40</v>
      </c>
      <c r="AI24" s="237" t="str">
        <v>:</v>
      </c>
      <c r="AJ24" s="534" t="str">
        <v>:</v>
      </c>
    </row>
    <row r="25" spans="2:36">
      <c r="B25" s="231">
        <v>2012</v>
      </c>
      <c r="C25" s="237">
        <v>31.9</v>
      </c>
      <c r="D25" s="237">
        <v>32.1</v>
      </c>
      <c r="E25" s="237">
        <v>38.6</v>
      </c>
      <c r="F25" s="237">
        <v>37.200000000000003</v>
      </c>
      <c r="G25" s="237">
        <v>45.7</v>
      </c>
      <c r="H25" s="237">
        <v>4.8</v>
      </c>
      <c r="I25" s="237">
        <v>13.2</v>
      </c>
      <c r="J25" s="237">
        <v>52.6</v>
      </c>
      <c r="K25" s="237">
        <v>42.6</v>
      </c>
      <c r="L25" s="237">
        <v>11.2</v>
      </c>
      <c r="M25" s="237">
        <v>50.4</v>
      </c>
      <c r="N25" s="237">
        <v>20.2</v>
      </c>
      <c r="O25" s="237">
        <v>31.5</v>
      </c>
      <c r="P25" s="237">
        <v>45.4</v>
      </c>
      <c r="Q25" s="237" t="str">
        <v>:</v>
      </c>
      <c r="R25" s="237">
        <v>32.200000000000003</v>
      </c>
      <c r="S25" s="237">
        <v>21.5</v>
      </c>
      <c r="T25" s="237">
        <v>8.1999999999999993</v>
      </c>
      <c r="U25" s="237">
        <v>10.3</v>
      </c>
      <c r="V25" s="237">
        <v>58.2</v>
      </c>
      <c r="W25" s="237">
        <v>11.3</v>
      </c>
      <c r="X25" s="237">
        <v>14.5</v>
      </c>
      <c r="Y25" s="237">
        <v>45.6</v>
      </c>
      <c r="Z25" s="237">
        <v>39.5</v>
      </c>
      <c r="AA25" s="237">
        <v>10.4</v>
      </c>
      <c r="AB25" s="237">
        <v>17</v>
      </c>
      <c r="AC25" s="237">
        <v>5.4</v>
      </c>
      <c r="AD25" s="237">
        <v>21.3</v>
      </c>
      <c r="AE25" s="237">
        <v>12.8</v>
      </c>
      <c r="AF25" s="237">
        <v>39.5</v>
      </c>
      <c r="AG25" s="237">
        <v>44.9</v>
      </c>
      <c r="AH25" s="237">
        <v>39.299999999999997</v>
      </c>
      <c r="AI25" s="237" t="str">
        <v>:</v>
      </c>
      <c r="AJ25" s="534" t="str">
        <v>:</v>
      </c>
    </row>
    <row r="26" spans="2:36">
      <c r="B26" s="231">
        <v>2013</v>
      </c>
      <c r="C26" s="237">
        <v>32.1</v>
      </c>
      <c r="D26" s="237">
        <v>32.200000000000003</v>
      </c>
      <c r="E26" s="237">
        <v>38.799999999999997</v>
      </c>
      <c r="F26" s="237">
        <v>37.5</v>
      </c>
      <c r="G26" s="237">
        <v>45.9</v>
      </c>
      <c r="H26" s="237">
        <v>4.9000000000000004</v>
      </c>
      <c r="I26" s="237">
        <v>13.1</v>
      </c>
      <c r="J26" s="237">
        <v>53.4</v>
      </c>
      <c r="K26" s="237">
        <v>42.8</v>
      </c>
      <c r="L26" s="237">
        <v>11.4</v>
      </c>
      <c r="M26" s="237">
        <v>48.8</v>
      </c>
      <c r="N26" s="237">
        <v>20.2</v>
      </c>
      <c r="O26" s="237">
        <v>32.1</v>
      </c>
      <c r="P26" s="237">
        <v>45.6</v>
      </c>
      <c r="Q26" s="237" t="str">
        <v>:</v>
      </c>
      <c r="R26" s="237">
        <v>32.200000000000003</v>
      </c>
      <c r="S26" s="237">
        <v>21.6</v>
      </c>
      <c r="T26" s="237">
        <v>8.4</v>
      </c>
      <c r="U26" s="237">
        <v>10.6</v>
      </c>
      <c r="V26" s="237" t="str">
        <v>:</v>
      </c>
      <c r="W26" s="237">
        <v>11.5</v>
      </c>
      <c r="X26" s="237" t="str">
        <v>:</v>
      </c>
      <c r="Y26" s="237">
        <v>45.8</v>
      </c>
      <c r="Z26" s="237">
        <v>39.9</v>
      </c>
      <c r="AA26" s="237">
        <v>10.6</v>
      </c>
      <c r="AB26" s="237">
        <v>17.100000000000001</v>
      </c>
      <c r="AC26" s="237">
        <v>5.6</v>
      </c>
      <c r="AD26" s="237">
        <v>21.4</v>
      </c>
      <c r="AE26" s="237">
        <v>13.2</v>
      </c>
      <c r="AF26" s="237">
        <v>39.700000000000003</v>
      </c>
      <c r="AG26" s="237">
        <v>45.5</v>
      </c>
      <c r="AH26" s="237">
        <v>39.200000000000003</v>
      </c>
      <c r="AI26" s="237" t="str">
        <v>:</v>
      </c>
      <c r="AJ26" s="534" t="str">
        <v>:</v>
      </c>
    </row>
    <row r="27" spans="2:36">
      <c r="B27" s="231">
        <v>2014</v>
      </c>
      <c r="C27" s="237" t="str">
        <v>:</v>
      </c>
      <c r="D27" s="237" t="str">
        <v>:</v>
      </c>
      <c r="E27" s="237" t="str">
        <v>:</v>
      </c>
      <c r="F27" s="237" t="str">
        <v>:</v>
      </c>
      <c r="G27" s="237" t="str">
        <v>:</v>
      </c>
      <c r="H27" s="237" t="str">
        <v>:</v>
      </c>
      <c r="I27" s="237" t="str">
        <v>:</v>
      </c>
      <c r="J27" s="237" t="str">
        <v>:</v>
      </c>
      <c r="K27" s="237" t="str">
        <v>:</v>
      </c>
      <c r="L27" s="237" t="str">
        <v>:</v>
      </c>
      <c r="M27" s="237" t="str">
        <v>:</v>
      </c>
      <c r="N27" s="237" t="str">
        <v>:</v>
      </c>
      <c r="O27" s="237" t="str">
        <v>:</v>
      </c>
      <c r="P27" s="237" t="str">
        <v>:</v>
      </c>
      <c r="Q27" s="237" t="str">
        <v>:</v>
      </c>
      <c r="R27" s="237" t="str">
        <v>:</v>
      </c>
      <c r="S27" s="237" t="str">
        <v>:</v>
      </c>
      <c r="T27" s="237" t="str">
        <v>:</v>
      </c>
      <c r="U27" s="237" t="str">
        <v>:</v>
      </c>
      <c r="V27" s="237" t="str">
        <v>:</v>
      </c>
      <c r="W27" s="237" t="str">
        <v>:</v>
      </c>
      <c r="X27" s="237" t="str">
        <v>:</v>
      </c>
      <c r="Y27" s="237" t="str">
        <v>:</v>
      </c>
      <c r="Z27" s="237" t="str">
        <v>:</v>
      </c>
      <c r="AA27" s="237" t="str">
        <v>:</v>
      </c>
      <c r="AB27" s="237" t="str">
        <v>:</v>
      </c>
      <c r="AC27" s="237" t="str">
        <v>:</v>
      </c>
      <c r="AD27" s="237" t="str">
        <v>:</v>
      </c>
      <c r="AE27" s="237" t="str">
        <v>:</v>
      </c>
      <c r="AF27" s="237" t="str">
        <v>:</v>
      </c>
      <c r="AG27" s="237" t="str">
        <v>:</v>
      </c>
      <c r="AH27" s="237" t="str">
        <v>:</v>
      </c>
      <c r="AI27" s="237" t="str">
        <v>:</v>
      </c>
      <c r="AJ27" s="534" t="str">
        <v>:</v>
      </c>
    </row>
    <row r="28" spans="2:36">
      <c r="B28" s="231">
        <v>2015</v>
      </c>
      <c r="C28" s="237" t="str">
        <v>:</v>
      </c>
      <c r="D28" s="237" t="str">
        <v>:</v>
      </c>
      <c r="E28" s="237" t="str">
        <v>:</v>
      </c>
      <c r="F28" s="237" t="str">
        <v>:</v>
      </c>
      <c r="G28" s="237" t="str">
        <v>:</v>
      </c>
      <c r="H28" s="237" t="str">
        <v>:</v>
      </c>
      <c r="I28" s="237" t="str">
        <v>:</v>
      </c>
      <c r="J28" s="237" t="str">
        <v>:</v>
      </c>
      <c r="K28" s="237" t="str">
        <v>:</v>
      </c>
      <c r="L28" s="237" t="str">
        <v>:</v>
      </c>
      <c r="M28" s="237" t="str">
        <v>:</v>
      </c>
      <c r="N28" s="237" t="str">
        <v>:</v>
      </c>
      <c r="O28" s="237" t="str">
        <v>:</v>
      </c>
      <c r="P28" s="237" t="str">
        <v>:</v>
      </c>
      <c r="Q28" s="237" t="str">
        <v>:</v>
      </c>
      <c r="R28" s="237" t="str">
        <v>:</v>
      </c>
      <c r="S28" s="237" t="str">
        <v>:</v>
      </c>
      <c r="T28" s="237" t="str">
        <v>:</v>
      </c>
      <c r="U28" s="237" t="str">
        <v>:</v>
      </c>
      <c r="V28" s="237" t="str">
        <v>:</v>
      </c>
      <c r="W28" s="237" t="str">
        <v>:</v>
      </c>
      <c r="X28" s="237" t="str">
        <v>:</v>
      </c>
      <c r="Y28" s="237" t="str">
        <v>:</v>
      </c>
      <c r="Z28" s="237" t="str">
        <v>:</v>
      </c>
      <c r="AA28" s="237" t="str">
        <v>:</v>
      </c>
      <c r="AB28" s="237" t="str">
        <v>:</v>
      </c>
      <c r="AC28" s="237" t="str">
        <v>:</v>
      </c>
      <c r="AD28" s="237" t="str">
        <v>:</v>
      </c>
      <c r="AE28" s="237" t="str">
        <v>:</v>
      </c>
      <c r="AF28" s="237" t="str">
        <v>:</v>
      </c>
      <c r="AG28" s="237" t="str">
        <v>:</v>
      </c>
      <c r="AH28" s="237" t="str">
        <v>:</v>
      </c>
      <c r="AI28" s="237" t="str">
        <v>:</v>
      </c>
      <c r="AJ28" s="534" t="str">
        <v>:</v>
      </c>
    </row>
    <row r="30" spans="2:36" ht="87.75">
      <c r="B30" s="230">
        <f t="array" ref="B30:AJ51">TRANSPOSE(ES_P2c_1!B42:W76)</f>
        <v>0</v>
      </c>
      <c r="C30" s="236" t="str">
        <v>ΕΕ (28 χώρες)</v>
      </c>
      <c r="D30" s="236" t="str">
        <v>ΕΕ (27 χώρες)</v>
      </c>
      <c r="E30" s="236" t="str">
        <v>ΕΕ (15 χώρες)</v>
      </c>
      <c r="F30" s="236" t="str">
        <v>Ευροχώρος</v>
      </c>
      <c r="G30" s="236" t="str">
        <v>Βέλγιο</v>
      </c>
      <c r="H30" s="236" t="str">
        <v>Βουλγαρία</v>
      </c>
      <c r="I30" s="236" t="str">
        <v>Τσεχία</v>
      </c>
      <c r="J30" s="236" t="str">
        <v>Δανία</v>
      </c>
      <c r="K30" s="236" t="str">
        <v>Γερμανία</v>
      </c>
      <c r="L30" s="236" t="str">
        <v>Εσθονία</v>
      </c>
      <c r="M30" s="236" t="str">
        <v>Ιρλανδία</v>
      </c>
      <c r="N30" s="236" t="str">
        <v>Ελλάδα</v>
      </c>
      <c r="O30" s="236" t="str">
        <v>Ισπανία</v>
      </c>
      <c r="P30" s="236" t="str">
        <v>Γαλλία</v>
      </c>
      <c r="Q30" s="236" t="str">
        <v>Κροατία</v>
      </c>
      <c r="R30" s="236" t="str">
        <v>Ιταλία</v>
      </c>
      <c r="S30" s="236" t="str">
        <v>Κύπρος</v>
      </c>
      <c r="T30" s="236" t="str">
        <v>Λετονία</v>
      </c>
      <c r="U30" s="236" t="str">
        <v>Λιθουανία</v>
      </c>
      <c r="V30" s="236" t="str">
        <v>Λουξεμβούργο</v>
      </c>
      <c r="W30" s="236" t="str">
        <v>Ουγγαρία</v>
      </c>
      <c r="X30" s="236" t="str">
        <v>Μάλτα</v>
      </c>
      <c r="Y30" s="236" t="str">
        <v>Ολλανδία</v>
      </c>
      <c r="Z30" s="236" t="str">
        <v>Αυστρία</v>
      </c>
      <c r="AA30" s="236" t="str">
        <v>Πολωνία</v>
      </c>
      <c r="AB30" s="236" t="str">
        <v>Πορτογαλία</v>
      </c>
      <c r="AC30" s="236" t="str">
        <v>Ρουμανία</v>
      </c>
      <c r="AD30" s="236" t="str">
        <v>Σλοβενία</v>
      </c>
      <c r="AE30" s="236" t="str">
        <v>Σλοβακία</v>
      </c>
      <c r="AF30" s="236" t="str">
        <v>Φινλανδία</v>
      </c>
      <c r="AG30" s="236" t="str">
        <v>Σουηδία</v>
      </c>
      <c r="AH30" s="236" t="str">
        <v>Ηνωμένο Βασίλειο</v>
      </c>
      <c r="AI30" s="236" t="str">
        <v>Ηνωμένες Πολιτείες</v>
      </c>
      <c r="AJ30" s="236" t="str">
        <v>Ιαπωνία</v>
      </c>
    </row>
    <row r="31" spans="2:36">
      <c r="B31" s="231">
        <v>1995</v>
      </c>
      <c r="C31" s="237" t="str">
        <v/>
      </c>
      <c r="D31" s="237" t="str">
        <v/>
      </c>
      <c r="E31" s="237" t="str">
        <v/>
      </c>
      <c r="F31" s="237" t="str">
        <v/>
      </c>
      <c r="G31" s="237" t="str">
        <v>e</v>
      </c>
      <c r="H31" s="237" t="str">
        <v/>
      </c>
      <c r="I31" s="237" t="str">
        <v/>
      </c>
      <c r="J31" s="237" t="str">
        <v/>
      </c>
      <c r="K31" s="237" t="str">
        <v/>
      </c>
      <c r="L31" s="237" t="str">
        <v/>
      </c>
      <c r="M31" s="237" t="str">
        <v/>
      </c>
      <c r="N31" s="237" t="str">
        <v/>
      </c>
      <c r="O31" s="237" t="str">
        <v/>
      </c>
      <c r="P31" s="237" t="str">
        <v/>
      </c>
      <c r="Q31" s="237" t="str">
        <v/>
      </c>
      <c r="R31" s="237" t="str">
        <v/>
      </c>
      <c r="S31" s="237" t="str">
        <v/>
      </c>
      <c r="T31" s="237" t="str">
        <v/>
      </c>
      <c r="U31" s="237" t="str">
        <v/>
      </c>
      <c r="V31" s="237" t="str">
        <v/>
      </c>
      <c r="W31" s="237" t="str">
        <v/>
      </c>
      <c r="X31" s="237" t="str">
        <v/>
      </c>
      <c r="Y31" s="237" t="str">
        <v/>
      </c>
      <c r="Z31" s="237" t="str">
        <v/>
      </c>
      <c r="AA31" s="237" t="str">
        <v/>
      </c>
      <c r="AB31" s="237" t="str">
        <v/>
      </c>
      <c r="AC31" s="237" t="str">
        <v/>
      </c>
      <c r="AD31" s="237" t="str">
        <v/>
      </c>
      <c r="AE31" s="237" t="str">
        <v/>
      </c>
      <c r="AF31" s="237" t="str">
        <v/>
      </c>
      <c r="AG31" s="237" t="str">
        <v/>
      </c>
      <c r="AH31" s="237" t="str">
        <v/>
      </c>
      <c r="AI31" s="237" t="str">
        <v>e</v>
      </c>
      <c r="AJ31" s="534" t="str">
        <v/>
      </c>
    </row>
    <row r="32" spans="2:36">
      <c r="B32" s="231">
        <v>1996</v>
      </c>
      <c r="C32" s="237" t="str">
        <v/>
      </c>
      <c r="D32" s="237" t="str">
        <v/>
      </c>
      <c r="E32" s="237" t="str">
        <v/>
      </c>
      <c r="F32" s="237" t="str">
        <v/>
      </c>
      <c r="G32" s="237" t="str">
        <v>e</v>
      </c>
      <c r="H32" s="237" t="str">
        <v/>
      </c>
      <c r="I32" s="237" t="str">
        <v/>
      </c>
      <c r="J32" s="237" t="str">
        <v/>
      </c>
      <c r="K32" s="237" t="str">
        <v/>
      </c>
      <c r="L32" s="237" t="str">
        <v/>
      </c>
      <c r="M32" s="237" t="str">
        <v/>
      </c>
      <c r="N32" s="237" t="str">
        <v/>
      </c>
      <c r="O32" s="237" t="str">
        <v/>
      </c>
      <c r="P32" s="237" t="str">
        <v/>
      </c>
      <c r="Q32" s="237" t="str">
        <v/>
      </c>
      <c r="R32" s="237" t="str">
        <v/>
      </c>
      <c r="S32" s="237" t="str">
        <v/>
      </c>
      <c r="T32" s="237" t="str">
        <v/>
      </c>
      <c r="U32" s="237" t="str">
        <v/>
      </c>
      <c r="V32" s="237" t="str">
        <v/>
      </c>
      <c r="W32" s="237" t="str">
        <v/>
      </c>
      <c r="X32" s="237" t="str">
        <v/>
      </c>
      <c r="Y32" s="237" t="str">
        <v/>
      </c>
      <c r="Z32" s="237" t="str">
        <v/>
      </c>
      <c r="AA32" s="237" t="str">
        <v/>
      </c>
      <c r="AB32" s="237" t="str">
        <v/>
      </c>
      <c r="AC32" s="237" t="str">
        <v/>
      </c>
      <c r="AD32" s="237" t="str">
        <v/>
      </c>
      <c r="AE32" s="237" t="str">
        <v/>
      </c>
      <c r="AF32" s="237" t="str">
        <v/>
      </c>
      <c r="AG32" s="237" t="str">
        <v/>
      </c>
      <c r="AH32" s="237" t="str">
        <v/>
      </c>
      <c r="AI32" s="237" t="str">
        <v>e</v>
      </c>
      <c r="AJ32" s="534" t="str">
        <v/>
      </c>
    </row>
    <row r="33" spans="2:36">
      <c r="B33" s="231">
        <v>1997</v>
      </c>
      <c r="C33" s="237" t="str">
        <v/>
      </c>
      <c r="D33" s="237" t="str">
        <v/>
      </c>
      <c r="E33" s="237" t="str">
        <v/>
      </c>
      <c r="F33" s="237" t="str">
        <v/>
      </c>
      <c r="G33" s="237" t="str">
        <v>e</v>
      </c>
      <c r="H33" s="237" t="str">
        <v/>
      </c>
      <c r="I33" s="237" t="str">
        <v/>
      </c>
      <c r="J33" s="237" t="str">
        <v/>
      </c>
      <c r="K33" s="237" t="str">
        <v/>
      </c>
      <c r="L33" s="237" t="str">
        <v/>
      </c>
      <c r="M33" s="237" t="str">
        <v/>
      </c>
      <c r="N33" s="237" t="str">
        <v/>
      </c>
      <c r="O33" s="237" t="str">
        <v/>
      </c>
      <c r="P33" s="237" t="str">
        <v/>
      </c>
      <c r="Q33" s="237" t="str">
        <v/>
      </c>
      <c r="R33" s="237" t="str">
        <v/>
      </c>
      <c r="S33" s="237" t="str">
        <v/>
      </c>
      <c r="T33" s="237" t="str">
        <v/>
      </c>
      <c r="U33" s="237" t="str">
        <v/>
      </c>
      <c r="V33" s="237" t="str">
        <v/>
      </c>
      <c r="W33" s="237" t="str">
        <v/>
      </c>
      <c r="X33" s="237" t="str">
        <v/>
      </c>
      <c r="Y33" s="237" t="str">
        <v/>
      </c>
      <c r="Z33" s="237" t="str">
        <v/>
      </c>
      <c r="AA33" s="237" t="str">
        <v/>
      </c>
      <c r="AB33" s="237" t="str">
        <v/>
      </c>
      <c r="AC33" s="237" t="str">
        <v/>
      </c>
      <c r="AD33" s="237" t="str">
        <v/>
      </c>
      <c r="AE33" s="237" t="str">
        <v/>
      </c>
      <c r="AF33" s="237" t="str">
        <v/>
      </c>
      <c r="AG33" s="237" t="str">
        <v/>
      </c>
      <c r="AH33" s="237" t="str">
        <v/>
      </c>
      <c r="AI33" s="237" t="str">
        <v>e</v>
      </c>
      <c r="AJ33" s="534" t="str">
        <v/>
      </c>
    </row>
    <row r="34" spans="2:36">
      <c r="B34" s="231">
        <v>1998</v>
      </c>
      <c r="C34" s="237" t="str">
        <v/>
      </c>
      <c r="D34" s="237" t="str">
        <v/>
      </c>
      <c r="E34" s="237" t="str">
        <v/>
      </c>
      <c r="F34" s="237" t="str">
        <v/>
      </c>
      <c r="G34" s="237" t="str">
        <v>e</v>
      </c>
      <c r="H34" s="237" t="str">
        <v/>
      </c>
      <c r="I34" s="237" t="str">
        <v/>
      </c>
      <c r="J34" s="237" t="str">
        <v/>
      </c>
      <c r="K34" s="237" t="str">
        <v/>
      </c>
      <c r="L34" s="237" t="str">
        <v/>
      </c>
      <c r="M34" s="237" t="str">
        <v/>
      </c>
      <c r="N34" s="237" t="str">
        <v/>
      </c>
      <c r="O34" s="237" t="str">
        <v/>
      </c>
      <c r="P34" s="237" t="str">
        <v/>
      </c>
      <c r="Q34" s="237" t="str">
        <v/>
      </c>
      <c r="R34" s="237" t="str">
        <v/>
      </c>
      <c r="S34" s="237" t="str">
        <v/>
      </c>
      <c r="T34" s="237" t="str">
        <v/>
      </c>
      <c r="U34" s="237" t="str">
        <v/>
      </c>
      <c r="V34" s="237" t="str">
        <v/>
      </c>
      <c r="W34" s="237" t="str">
        <v/>
      </c>
      <c r="X34" s="237" t="str">
        <v/>
      </c>
      <c r="Y34" s="237" t="str">
        <v/>
      </c>
      <c r="Z34" s="237" t="str">
        <v/>
      </c>
      <c r="AA34" s="237" t="str">
        <v/>
      </c>
      <c r="AB34" s="237" t="str">
        <v/>
      </c>
      <c r="AC34" s="237" t="str">
        <v/>
      </c>
      <c r="AD34" s="237" t="str">
        <v/>
      </c>
      <c r="AE34" s="237" t="str">
        <v/>
      </c>
      <c r="AF34" s="237" t="str">
        <v/>
      </c>
      <c r="AG34" s="237" t="str">
        <v/>
      </c>
      <c r="AH34" s="237" t="str">
        <v/>
      </c>
      <c r="AI34" s="237" t="str">
        <v>e</v>
      </c>
      <c r="AJ34" s="534" t="str">
        <v/>
      </c>
    </row>
    <row r="35" spans="2:36">
      <c r="B35" s="231">
        <v>1999</v>
      </c>
      <c r="C35" s="237" t="str">
        <v/>
      </c>
      <c r="D35" s="237" t="str">
        <v/>
      </c>
      <c r="E35" s="237" t="str">
        <v/>
      </c>
      <c r="F35" s="237" t="str">
        <v/>
      </c>
      <c r="G35" s="237" t="str">
        <v/>
      </c>
      <c r="H35" s="237" t="str">
        <v/>
      </c>
      <c r="I35" s="237" t="str">
        <v/>
      </c>
      <c r="J35" s="237" t="str">
        <v/>
      </c>
      <c r="K35" s="237" t="str">
        <v/>
      </c>
      <c r="L35" s="237" t="str">
        <v/>
      </c>
      <c r="M35" s="237" t="str">
        <v/>
      </c>
      <c r="N35" s="237" t="str">
        <v/>
      </c>
      <c r="O35" s="237" t="str">
        <v/>
      </c>
      <c r="P35" s="237" t="str">
        <v/>
      </c>
      <c r="Q35" s="237" t="str">
        <v/>
      </c>
      <c r="R35" s="237" t="str">
        <v/>
      </c>
      <c r="S35" s="237" t="str">
        <v/>
      </c>
      <c r="T35" s="237" t="str">
        <v/>
      </c>
      <c r="U35" s="237" t="str">
        <v/>
      </c>
      <c r="V35" s="237" t="str">
        <v/>
      </c>
      <c r="W35" s="237" t="str">
        <v/>
      </c>
      <c r="X35" s="237" t="str">
        <v/>
      </c>
      <c r="Y35" s="237" t="str">
        <v/>
      </c>
      <c r="Z35" s="237" t="str">
        <v/>
      </c>
      <c r="AA35" s="237" t="str">
        <v>b</v>
      </c>
      <c r="AB35" s="237" t="str">
        <v/>
      </c>
      <c r="AC35" s="237" t="str">
        <v/>
      </c>
      <c r="AD35" s="237" t="str">
        <v/>
      </c>
      <c r="AE35" s="237" t="str">
        <v/>
      </c>
      <c r="AF35" s="237" t="str">
        <v/>
      </c>
      <c r="AG35" s="237" t="str">
        <v/>
      </c>
      <c r="AH35" s="237" t="str">
        <v/>
      </c>
      <c r="AI35" s="237" t="str">
        <v>e</v>
      </c>
      <c r="AJ35" s="534" t="str">
        <v/>
      </c>
    </row>
    <row r="36" spans="2:36">
      <c r="B36" s="231">
        <v>2000</v>
      </c>
      <c r="C36" s="237" t="str">
        <v/>
      </c>
      <c r="D36" s="237" t="str">
        <v/>
      </c>
      <c r="E36" s="237" t="str">
        <v/>
      </c>
      <c r="F36" s="237" t="str">
        <v/>
      </c>
      <c r="G36" s="237" t="str">
        <v/>
      </c>
      <c r="H36" s="237" t="str">
        <v/>
      </c>
      <c r="I36" s="237" t="str">
        <v/>
      </c>
      <c r="J36" s="237" t="str">
        <v/>
      </c>
      <c r="K36" s="237" t="str">
        <v/>
      </c>
      <c r="L36" s="237" t="str">
        <v/>
      </c>
      <c r="M36" s="237" t="str">
        <v>p</v>
      </c>
      <c r="N36" s="237" t="str">
        <v/>
      </c>
      <c r="O36" s="237" t="str">
        <v/>
      </c>
      <c r="P36" s="237" t="str">
        <v/>
      </c>
      <c r="Q36" s="237" t="str">
        <v/>
      </c>
      <c r="R36" s="237" t="str">
        <v/>
      </c>
      <c r="S36" s="237" t="str">
        <v/>
      </c>
      <c r="T36" s="237" t="str">
        <v/>
      </c>
      <c r="U36" s="237" t="str">
        <v/>
      </c>
      <c r="V36" s="237" t="str">
        <v/>
      </c>
      <c r="W36" s="237" t="str">
        <v/>
      </c>
      <c r="X36" s="237" t="str">
        <v>e</v>
      </c>
      <c r="Y36" s="237" t="str">
        <v/>
      </c>
      <c r="Z36" s="237" t="str">
        <v/>
      </c>
      <c r="AA36" s="237" t="str">
        <v/>
      </c>
      <c r="AB36" s="237" t="str">
        <v/>
      </c>
      <c r="AC36" s="237" t="str">
        <v/>
      </c>
      <c r="AD36" s="237" t="str">
        <v/>
      </c>
      <c r="AE36" s="237" t="str">
        <v/>
      </c>
      <c r="AF36" s="237" t="str">
        <v/>
      </c>
      <c r="AG36" s="237" t="str">
        <v/>
      </c>
      <c r="AH36" s="237" t="str">
        <v/>
      </c>
      <c r="AI36" s="237" t="str">
        <v>e</v>
      </c>
      <c r="AJ36" s="534" t="str">
        <v/>
      </c>
    </row>
    <row r="37" spans="2:36">
      <c r="B37" s="231">
        <v>2001</v>
      </c>
      <c r="C37" s="237" t="str">
        <v/>
      </c>
      <c r="D37" s="237" t="str">
        <v/>
      </c>
      <c r="E37" s="237" t="str">
        <v/>
      </c>
      <c r="F37" s="237" t="str">
        <v/>
      </c>
      <c r="G37" s="237" t="str">
        <v/>
      </c>
      <c r="H37" s="237" t="str">
        <v/>
      </c>
      <c r="I37" s="237" t="str">
        <v/>
      </c>
      <c r="J37" s="237" t="str">
        <v/>
      </c>
      <c r="K37" s="237" t="str">
        <v/>
      </c>
      <c r="L37" s="237" t="str">
        <v/>
      </c>
      <c r="M37" s="237" t="str">
        <v>p</v>
      </c>
      <c r="N37" s="237" t="str">
        <v/>
      </c>
      <c r="O37" s="237" t="str">
        <v/>
      </c>
      <c r="P37" s="237" t="str">
        <v/>
      </c>
      <c r="Q37" s="237" t="str">
        <v/>
      </c>
      <c r="R37" s="237" t="str">
        <v/>
      </c>
      <c r="S37" s="237" t="str">
        <v/>
      </c>
      <c r="T37" s="237" t="str">
        <v/>
      </c>
      <c r="U37" s="237" t="str">
        <v/>
      </c>
      <c r="V37" s="237" t="str">
        <v/>
      </c>
      <c r="W37" s="237" t="str">
        <v/>
      </c>
      <c r="X37" s="237" t="str">
        <v>e</v>
      </c>
      <c r="Y37" s="237" t="str">
        <v/>
      </c>
      <c r="Z37" s="237" t="str">
        <v/>
      </c>
      <c r="AA37" s="237" t="str">
        <v/>
      </c>
      <c r="AB37" s="237" t="str">
        <v/>
      </c>
      <c r="AC37" s="237" t="str">
        <v/>
      </c>
      <c r="AD37" s="237" t="str">
        <v/>
      </c>
      <c r="AE37" s="237" t="str">
        <v/>
      </c>
      <c r="AF37" s="237" t="str">
        <v/>
      </c>
      <c r="AG37" s="237" t="str">
        <v/>
      </c>
      <c r="AH37" s="237" t="str">
        <v/>
      </c>
      <c r="AI37" s="237" t="str">
        <v>e</v>
      </c>
      <c r="AJ37" s="534" t="str">
        <v/>
      </c>
    </row>
    <row r="38" spans="2:36">
      <c r="B38" s="231">
        <v>2002</v>
      </c>
      <c r="C38" s="237" t="str">
        <v/>
      </c>
      <c r="D38" s="237" t="str">
        <v/>
      </c>
      <c r="E38" s="237" t="str">
        <v/>
      </c>
      <c r="F38" s="237" t="str">
        <v/>
      </c>
      <c r="G38" s="237" t="str">
        <v/>
      </c>
      <c r="H38" s="237" t="str">
        <v/>
      </c>
      <c r="I38" s="237" t="str">
        <v/>
      </c>
      <c r="J38" s="237" t="str">
        <v/>
      </c>
      <c r="K38" s="237" t="str">
        <v/>
      </c>
      <c r="L38" s="237" t="str">
        <v/>
      </c>
      <c r="M38" s="237" t="str">
        <v>p</v>
      </c>
      <c r="N38" s="237" t="str">
        <v/>
      </c>
      <c r="O38" s="237" t="str">
        <v/>
      </c>
      <c r="P38" s="237" t="str">
        <v/>
      </c>
      <c r="Q38" s="237" t="str">
        <v/>
      </c>
      <c r="R38" s="237" t="str">
        <v/>
      </c>
      <c r="S38" s="237" t="str">
        <v/>
      </c>
      <c r="T38" s="237" t="str">
        <v/>
      </c>
      <c r="U38" s="237" t="str">
        <v/>
      </c>
      <c r="V38" s="237" t="str">
        <v/>
      </c>
      <c r="W38" s="237" t="str">
        <v/>
      </c>
      <c r="X38" s="237" t="str">
        <v>e</v>
      </c>
      <c r="Y38" s="237" t="str">
        <v/>
      </c>
      <c r="Z38" s="237" t="str">
        <v/>
      </c>
      <c r="AA38" s="237" t="str">
        <v/>
      </c>
      <c r="AB38" s="237" t="str">
        <v/>
      </c>
      <c r="AC38" s="237" t="str">
        <v/>
      </c>
      <c r="AD38" s="237" t="str">
        <v/>
      </c>
      <c r="AE38" s="237" t="str">
        <v/>
      </c>
      <c r="AF38" s="237" t="str">
        <v/>
      </c>
      <c r="AG38" s="237" t="str">
        <v/>
      </c>
      <c r="AH38" s="237" t="str">
        <v/>
      </c>
      <c r="AI38" s="237" t="str">
        <v>e</v>
      </c>
      <c r="AJ38" s="534" t="str">
        <v/>
      </c>
    </row>
    <row r="39" spans="2:36">
      <c r="B39" s="231">
        <v>2003</v>
      </c>
      <c r="C39" s="237" t="str">
        <v/>
      </c>
      <c r="D39" s="237" t="str">
        <v/>
      </c>
      <c r="E39" s="237" t="str">
        <v/>
      </c>
      <c r="F39" s="237" t="str">
        <v/>
      </c>
      <c r="G39" s="237" t="str">
        <v/>
      </c>
      <c r="H39" s="237" t="str">
        <v/>
      </c>
      <c r="I39" s="237" t="str">
        <v/>
      </c>
      <c r="J39" s="237" t="str">
        <v/>
      </c>
      <c r="K39" s="237" t="str">
        <v/>
      </c>
      <c r="L39" s="237" t="str">
        <v/>
      </c>
      <c r="M39" s="237" t="str">
        <v>p</v>
      </c>
      <c r="N39" s="237" t="str">
        <v/>
      </c>
      <c r="O39" s="237" t="str">
        <v/>
      </c>
      <c r="P39" s="237" t="str">
        <v/>
      </c>
      <c r="Q39" s="237" t="str">
        <v/>
      </c>
      <c r="R39" s="237" t="str">
        <v/>
      </c>
      <c r="S39" s="237" t="str">
        <v/>
      </c>
      <c r="T39" s="237" t="str">
        <v/>
      </c>
      <c r="U39" s="237" t="str">
        <v/>
      </c>
      <c r="V39" s="237" t="str">
        <v/>
      </c>
      <c r="W39" s="237" t="str">
        <v/>
      </c>
      <c r="X39" s="237" t="str">
        <v>e</v>
      </c>
      <c r="Y39" s="237" t="str">
        <v/>
      </c>
      <c r="Z39" s="237" t="str">
        <v/>
      </c>
      <c r="AA39" s="237" t="str">
        <v/>
      </c>
      <c r="AB39" s="237" t="str">
        <v/>
      </c>
      <c r="AC39" s="237" t="str">
        <v/>
      </c>
      <c r="AD39" s="237" t="str">
        <v/>
      </c>
      <c r="AE39" s="237" t="str">
        <v/>
      </c>
      <c r="AF39" s="237" t="str">
        <v/>
      </c>
      <c r="AG39" s="237" t="str">
        <v/>
      </c>
      <c r="AH39" s="237" t="str">
        <v/>
      </c>
      <c r="AI39" s="237" t="str">
        <v>e</v>
      </c>
      <c r="AJ39" s="534" t="str">
        <v/>
      </c>
    </row>
    <row r="40" spans="2:36">
      <c r="B40" s="231">
        <v>2004</v>
      </c>
      <c r="C40" s="237" t="str">
        <v/>
      </c>
      <c r="D40" s="237" t="str">
        <v/>
      </c>
      <c r="E40" s="237" t="str">
        <v/>
      </c>
      <c r="F40" s="237" t="str">
        <v/>
      </c>
      <c r="G40" s="237" t="str">
        <v/>
      </c>
      <c r="H40" s="237" t="str">
        <v/>
      </c>
      <c r="I40" s="237" t="str">
        <v/>
      </c>
      <c r="J40" s="237" t="str">
        <v/>
      </c>
      <c r="K40" s="237" t="str">
        <v/>
      </c>
      <c r="L40" s="237" t="str">
        <v/>
      </c>
      <c r="M40" s="237" t="str">
        <v>p</v>
      </c>
      <c r="N40" s="237" t="str">
        <v/>
      </c>
      <c r="O40" s="237" t="str">
        <v/>
      </c>
      <c r="P40" s="237" t="str">
        <v/>
      </c>
      <c r="Q40" s="237" t="str">
        <v/>
      </c>
      <c r="R40" s="237" t="str">
        <v/>
      </c>
      <c r="S40" s="237" t="str">
        <v/>
      </c>
      <c r="T40" s="237" t="str">
        <v/>
      </c>
      <c r="U40" s="237" t="str">
        <v/>
      </c>
      <c r="V40" s="237" t="str">
        <v/>
      </c>
      <c r="W40" s="237" t="str">
        <v/>
      </c>
      <c r="X40" s="237" t="str">
        <v>e</v>
      </c>
      <c r="Y40" s="237" t="str">
        <v/>
      </c>
      <c r="Z40" s="237" t="str">
        <v/>
      </c>
      <c r="AA40" s="237" t="str">
        <v/>
      </c>
      <c r="AB40" s="237" t="str">
        <v/>
      </c>
      <c r="AC40" s="237" t="str">
        <v/>
      </c>
      <c r="AD40" s="237" t="str">
        <v/>
      </c>
      <c r="AE40" s="237" t="str">
        <v/>
      </c>
      <c r="AF40" s="237" t="str">
        <v/>
      </c>
      <c r="AG40" s="237" t="str">
        <v/>
      </c>
      <c r="AH40" s="237" t="str">
        <v/>
      </c>
      <c r="AI40" s="237" t="str">
        <v>e</v>
      </c>
      <c r="AJ40" s="534" t="str">
        <v/>
      </c>
    </row>
    <row r="41" spans="2:36">
      <c r="B41" s="231">
        <v>2005</v>
      </c>
      <c r="C41" s="237" t="str">
        <v/>
      </c>
      <c r="D41" s="237" t="str">
        <v/>
      </c>
      <c r="E41" s="237" t="str">
        <v/>
      </c>
      <c r="F41" s="237" t="str">
        <v/>
      </c>
      <c r="G41" s="237" t="str">
        <v/>
      </c>
      <c r="H41" s="237" t="str">
        <v/>
      </c>
      <c r="I41" s="237" t="str">
        <v/>
      </c>
      <c r="J41" s="237" t="str">
        <v/>
      </c>
      <c r="K41" s="237" t="str">
        <v/>
      </c>
      <c r="L41" s="237" t="str">
        <v/>
      </c>
      <c r="M41" s="237" t="str">
        <v>p</v>
      </c>
      <c r="N41" s="237" t="str">
        <v>b</v>
      </c>
      <c r="O41" s="237" t="str">
        <v/>
      </c>
      <c r="P41" s="237" t="str">
        <v/>
      </c>
      <c r="Q41" s="237" t="str">
        <v/>
      </c>
      <c r="R41" s="237" t="str">
        <v/>
      </c>
      <c r="S41" s="237" t="str">
        <v/>
      </c>
      <c r="T41" s="237" t="str">
        <v/>
      </c>
      <c r="U41" s="237" t="str">
        <v/>
      </c>
      <c r="V41" s="237" t="str">
        <v/>
      </c>
      <c r="W41" s="237" t="str">
        <v/>
      </c>
      <c r="X41" s="237" t="str">
        <v>e</v>
      </c>
      <c r="Y41" s="237" t="str">
        <v/>
      </c>
      <c r="Z41" s="237" t="str">
        <v/>
      </c>
      <c r="AA41" s="237" t="str">
        <v/>
      </c>
      <c r="AB41" s="237" t="str">
        <v/>
      </c>
      <c r="AC41" s="237" t="str">
        <v/>
      </c>
      <c r="AD41" s="237" t="str">
        <v/>
      </c>
      <c r="AE41" s="237" t="str">
        <v/>
      </c>
      <c r="AF41" s="237" t="str">
        <v/>
      </c>
      <c r="AG41" s="237" t="str">
        <v/>
      </c>
      <c r="AH41" s="237" t="str">
        <v/>
      </c>
      <c r="AI41" s="237" t="str">
        <v>e</v>
      </c>
      <c r="AJ41" s="534" t="str">
        <v/>
      </c>
    </row>
    <row r="42" spans="2:36">
      <c r="B42" s="231">
        <v>2006</v>
      </c>
      <c r="C42" s="237" t="str">
        <v/>
      </c>
      <c r="D42" s="237" t="str">
        <v/>
      </c>
      <c r="E42" s="237" t="str">
        <v/>
      </c>
      <c r="F42" s="237" t="str">
        <v/>
      </c>
      <c r="G42" s="237" t="str">
        <v/>
      </c>
      <c r="H42" s="237" t="str">
        <v/>
      </c>
      <c r="I42" s="237" t="str">
        <v/>
      </c>
      <c r="J42" s="237" t="str">
        <v/>
      </c>
      <c r="K42" s="237" t="str">
        <v/>
      </c>
      <c r="L42" s="237" t="str">
        <v/>
      </c>
      <c r="M42" s="237" t="str">
        <v>p</v>
      </c>
      <c r="N42" s="237" t="str">
        <v/>
      </c>
      <c r="O42" s="237" t="str">
        <v/>
      </c>
      <c r="P42" s="237" t="str">
        <v/>
      </c>
      <c r="Q42" s="237" t="str">
        <v/>
      </c>
      <c r="R42" s="237" t="str">
        <v/>
      </c>
      <c r="S42" s="237" t="str">
        <v/>
      </c>
      <c r="T42" s="237" t="str">
        <v/>
      </c>
      <c r="U42" s="237" t="str">
        <v/>
      </c>
      <c r="V42" s="237" t="str">
        <v/>
      </c>
      <c r="W42" s="237" t="str">
        <v/>
      </c>
      <c r="X42" s="237" t="str">
        <v>e</v>
      </c>
      <c r="Y42" s="237" t="str">
        <v/>
      </c>
      <c r="Z42" s="237" t="str">
        <v/>
      </c>
      <c r="AA42" s="237" t="str">
        <v/>
      </c>
      <c r="AB42" s="237" t="str">
        <v/>
      </c>
      <c r="AC42" s="237" t="str">
        <v/>
      </c>
      <c r="AD42" s="237" t="str">
        <v/>
      </c>
      <c r="AE42" s="237" t="str">
        <v/>
      </c>
      <c r="AF42" s="237" t="str">
        <v/>
      </c>
      <c r="AG42" s="237" t="str">
        <v/>
      </c>
      <c r="AH42" s="237" t="str">
        <v/>
      </c>
      <c r="AI42" s="237" t="str">
        <v>e</v>
      </c>
      <c r="AJ42" s="534" t="str">
        <v/>
      </c>
    </row>
    <row r="43" spans="2:36">
      <c r="B43" s="231">
        <v>2007</v>
      </c>
      <c r="C43" s="237" t="str">
        <v/>
      </c>
      <c r="D43" s="237" t="str">
        <v/>
      </c>
      <c r="E43" s="237" t="str">
        <v/>
      </c>
      <c r="F43" s="237" t="str">
        <v/>
      </c>
      <c r="G43" s="237" t="str">
        <v/>
      </c>
      <c r="H43" s="237" t="str">
        <v/>
      </c>
      <c r="I43" s="237" t="str">
        <v/>
      </c>
      <c r="J43" s="237" t="str">
        <v/>
      </c>
      <c r="K43" s="237" t="str">
        <v/>
      </c>
      <c r="L43" s="237" t="str">
        <v/>
      </c>
      <c r="M43" s="237" t="str">
        <v>p</v>
      </c>
      <c r="N43" s="237" t="str">
        <v/>
      </c>
      <c r="O43" s="237" t="str">
        <v/>
      </c>
      <c r="P43" s="237" t="str">
        <v/>
      </c>
      <c r="Q43" s="237" t="str">
        <v/>
      </c>
      <c r="R43" s="237" t="str">
        <v/>
      </c>
      <c r="S43" s="237" t="str">
        <v/>
      </c>
      <c r="T43" s="237" t="str">
        <v>b</v>
      </c>
      <c r="U43" s="237" t="str">
        <v/>
      </c>
      <c r="V43" s="237" t="str">
        <v/>
      </c>
      <c r="W43" s="237" t="str">
        <v/>
      </c>
      <c r="X43" s="237" t="str">
        <v>e</v>
      </c>
      <c r="Y43" s="237" t="str">
        <v/>
      </c>
      <c r="Z43" s="237" t="str">
        <v/>
      </c>
      <c r="AA43" s="237" t="str">
        <v/>
      </c>
      <c r="AB43" s="237" t="str">
        <v/>
      </c>
      <c r="AC43" s="237" t="str">
        <v/>
      </c>
      <c r="AD43" s="237" t="str">
        <v/>
      </c>
      <c r="AE43" s="237" t="str">
        <v/>
      </c>
      <c r="AF43" s="237" t="str">
        <v/>
      </c>
      <c r="AG43" s="237" t="str">
        <v/>
      </c>
      <c r="AH43" s="237" t="str">
        <v/>
      </c>
      <c r="AI43" s="237" t="str">
        <v>e</v>
      </c>
      <c r="AJ43" s="534" t="str">
        <v/>
      </c>
    </row>
    <row r="44" spans="2:36">
      <c r="B44" s="231">
        <v>2008</v>
      </c>
      <c r="C44" s="237" t="str">
        <v/>
      </c>
      <c r="D44" s="237" t="str">
        <v/>
      </c>
      <c r="E44" s="237" t="str">
        <v/>
      </c>
      <c r="F44" s="237" t="str">
        <v/>
      </c>
      <c r="G44" s="237" t="str">
        <v/>
      </c>
      <c r="H44" s="237" t="str">
        <v/>
      </c>
      <c r="I44" s="237" t="str">
        <v/>
      </c>
      <c r="J44" s="237" t="str">
        <v/>
      </c>
      <c r="K44" s="237" t="str">
        <v/>
      </c>
      <c r="L44" s="237" t="str">
        <v/>
      </c>
      <c r="M44" s="237" t="str">
        <v>p</v>
      </c>
      <c r="N44" s="237" t="str">
        <v>p</v>
      </c>
      <c r="O44" s="237" t="str">
        <v/>
      </c>
      <c r="P44" s="237" t="str">
        <v/>
      </c>
      <c r="Q44" s="237" t="str">
        <v/>
      </c>
      <c r="R44" s="237" t="str">
        <v/>
      </c>
      <c r="S44" s="237" t="str">
        <v/>
      </c>
      <c r="T44" s="237" t="str">
        <v>b</v>
      </c>
      <c r="U44" s="237" t="str">
        <v/>
      </c>
      <c r="V44" s="237" t="str">
        <v/>
      </c>
      <c r="W44" s="237" t="str">
        <v/>
      </c>
      <c r="X44" s="237" t="str">
        <v>e</v>
      </c>
      <c r="Y44" s="237" t="str">
        <v/>
      </c>
      <c r="Z44" s="237" t="str">
        <v/>
      </c>
      <c r="AA44" s="237" t="str">
        <v/>
      </c>
      <c r="AB44" s="237" t="str">
        <v/>
      </c>
      <c r="AC44" s="237" t="str">
        <v/>
      </c>
      <c r="AD44" s="237" t="str">
        <v/>
      </c>
      <c r="AE44" s="237" t="str">
        <v/>
      </c>
      <c r="AF44" s="237" t="str">
        <v/>
      </c>
      <c r="AG44" s="237" t="str">
        <v/>
      </c>
      <c r="AH44" s="237" t="str">
        <v/>
      </c>
      <c r="AI44" s="237" t="str">
        <v>e</v>
      </c>
      <c r="AJ44" s="534" t="str">
        <v/>
      </c>
    </row>
    <row r="45" spans="2:36">
      <c r="B45" s="231">
        <v>2009</v>
      </c>
      <c r="C45" s="237" t="str">
        <v/>
      </c>
      <c r="D45" s="237" t="str">
        <v/>
      </c>
      <c r="E45" s="237" t="str">
        <v/>
      </c>
      <c r="F45" s="237" t="str">
        <v/>
      </c>
      <c r="G45" s="237" t="str">
        <v/>
      </c>
      <c r="H45" s="237" t="str">
        <v/>
      </c>
      <c r="I45" s="237" t="str">
        <v/>
      </c>
      <c r="J45" s="237" t="str">
        <v/>
      </c>
      <c r="K45" s="237" t="str">
        <v/>
      </c>
      <c r="L45" s="237" t="str">
        <v/>
      </c>
      <c r="M45" s="237" t="str">
        <v>p</v>
      </c>
      <c r="N45" s="237" t="str">
        <v>p</v>
      </c>
      <c r="O45" s="237" t="str">
        <v/>
      </c>
      <c r="P45" s="237" t="str">
        <v/>
      </c>
      <c r="Q45" s="237" t="str">
        <v/>
      </c>
      <c r="R45" s="237" t="str">
        <v/>
      </c>
      <c r="S45" s="237" t="str">
        <v/>
      </c>
      <c r="T45" s="237" t="str">
        <v>b</v>
      </c>
      <c r="U45" s="237" t="str">
        <v/>
      </c>
      <c r="V45" s="237" t="str">
        <v/>
      </c>
      <c r="W45" s="237" t="str">
        <v/>
      </c>
      <c r="X45" s="237" t="str">
        <v>e</v>
      </c>
      <c r="Y45" s="237" t="str">
        <v/>
      </c>
      <c r="Z45" s="237" t="str">
        <v/>
      </c>
      <c r="AA45" s="237" t="str">
        <v/>
      </c>
      <c r="AB45" s="237" t="str">
        <v/>
      </c>
      <c r="AC45" s="237" t="str">
        <v/>
      </c>
      <c r="AD45" s="237" t="str">
        <v/>
      </c>
      <c r="AE45" s="237" t="str">
        <v/>
      </c>
      <c r="AF45" s="237" t="str">
        <v/>
      </c>
      <c r="AG45" s="237" t="str">
        <v/>
      </c>
      <c r="AH45" s="237" t="str">
        <v/>
      </c>
      <c r="AI45" s="237" t="str">
        <v>e</v>
      </c>
      <c r="AJ45" s="534" t="str">
        <v/>
      </c>
    </row>
    <row r="46" spans="2:36">
      <c r="B46" s="231">
        <v>2010</v>
      </c>
      <c r="C46" s="237" t="str">
        <v/>
      </c>
      <c r="D46" s="237" t="str">
        <v/>
      </c>
      <c r="E46" s="237" t="str">
        <v/>
      </c>
      <c r="F46" s="237" t="str">
        <v/>
      </c>
      <c r="G46" s="237" t="str">
        <v/>
      </c>
      <c r="H46" s="237" t="str">
        <v/>
      </c>
      <c r="I46" s="237" t="str">
        <v/>
      </c>
      <c r="J46" s="237" t="str">
        <v/>
      </c>
      <c r="K46" s="237" t="str">
        <v/>
      </c>
      <c r="L46" s="237" t="str">
        <v/>
      </c>
      <c r="M46" s="237" t="str">
        <v>p</v>
      </c>
      <c r="N46" s="237" t="str">
        <v>p</v>
      </c>
      <c r="O46" s="237" t="str">
        <v/>
      </c>
      <c r="P46" s="237" t="str">
        <v/>
      </c>
      <c r="Q46" s="237" t="str">
        <v/>
      </c>
      <c r="R46" s="237" t="str">
        <v/>
      </c>
      <c r="S46" s="237" t="str">
        <v/>
      </c>
      <c r="T46" s="237" t="str">
        <v>b</v>
      </c>
      <c r="U46" s="237" t="str">
        <v/>
      </c>
      <c r="V46" s="237" t="str">
        <v/>
      </c>
      <c r="W46" s="237" t="str">
        <v/>
      </c>
      <c r="X46" s="237" t="str">
        <v/>
      </c>
      <c r="Y46" s="237" t="str">
        <v/>
      </c>
      <c r="Z46" s="237" t="str">
        <v/>
      </c>
      <c r="AA46" s="237" t="str">
        <v/>
      </c>
      <c r="AB46" s="237" t="str">
        <v/>
      </c>
      <c r="AC46" s="237" t="str">
        <v/>
      </c>
      <c r="AD46" s="237" t="str">
        <v/>
      </c>
      <c r="AE46" s="237" t="str">
        <v/>
      </c>
      <c r="AF46" s="237" t="str">
        <v/>
      </c>
      <c r="AG46" s="237" t="str">
        <v/>
      </c>
      <c r="AH46" s="237" t="str">
        <v/>
      </c>
      <c r="AI46" s="237" t="str">
        <v/>
      </c>
      <c r="AJ46" s="534" t="str">
        <v/>
      </c>
    </row>
    <row r="47" spans="2:36">
      <c r="B47" s="231">
        <v>2011</v>
      </c>
      <c r="C47" s="237" t="str">
        <v/>
      </c>
      <c r="D47" s="237" t="str">
        <v/>
      </c>
      <c r="E47" s="237" t="str">
        <v/>
      </c>
      <c r="F47" s="237" t="str">
        <v/>
      </c>
      <c r="G47" s="237" t="str">
        <v/>
      </c>
      <c r="H47" s="237" t="str">
        <v/>
      </c>
      <c r="I47" s="237" t="str">
        <v/>
      </c>
      <c r="J47" s="237" t="str">
        <v/>
      </c>
      <c r="K47" s="237" t="str">
        <v/>
      </c>
      <c r="L47" s="237" t="str">
        <v/>
      </c>
      <c r="M47" s="237" t="str">
        <v>p</v>
      </c>
      <c r="N47" s="237" t="str">
        <v>p</v>
      </c>
      <c r="O47" s="237" t="str">
        <v/>
      </c>
      <c r="P47" s="237" t="str">
        <v/>
      </c>
      <c r="Q47" s="237" t="str">
        <v/>
      </c>
      <c r="R47" s="237" t="str">
        <v/>
      </c>
      <c r="S47" s="237" t="str">
        <v/>
      </c>
      <c r="T47" s="237" t="str">
        <v>b</v>
      </c>
      <c r="U47" s="237" t="str">
        <v/>
      </c>
      <c r="V47" s="237" t="str">
        <v/>
      </c>
      <c r="W47" s="237" t="str">
        <v/>
      </c>
      <c r="X47" s="237" t="str">
        <v/>
      </c>
      <c r="Y47" s="237" t="str">
        <v/>
      </c>
      <c r="Z47" s="237" t="str">
        <v/>
      </c>
      <c r="AA47" s="237" t="str">
        <v/>
      </c>
      <c r="AB47" s="237" t="str">
        <v>p</v>
      </c>
      <c r="AC47" s="237" t="str">
        <v/>
      </c>
      <c r="AD47" s="237" t="str">
        <v/>
      </c>
      <c r="AE47" s="237" t="str">
        <v/>
      </c>
      <c r="AF47" s="237" t="str">
        <v/>
      </c>
      <c r="AG47" s="237" t="str">
        <v/>
      </c>
      <c r="AH47" s="237" t="str">
        <v/>
      </c>
      <c r="AI47" s="237" t="str">
        <v/>
      </c>
      <c r="AJ47" s="534" t="str">
        <v/>
      </c>
    </row>
    <row r="48" spans="2:36">
      <c r="B48" s="231">
        <v>2012</v>
      </c>
      <c r="C48" s="237" t="str">
        <v/>
      </c>
      <c r="D48" s="237" t="str">
        <v/>
      </c>
      <c r="E48" s="237" t="str">
        <v/>
      </c>
      <c r="F48" s="237" t="str">
        <v/>
      </c>
      <c r="G48" s="237" t="str">
        <v/>
      </c>
      <c r="H48" s="237" t="str">
        <v/>
      </c>
      <c r="I48" s="237" t="str">
        <v/>
      </c>
      <c r="J48" s="237" t="str">
        <v/>
      </c>
      <c r="K48" s="237" t="str">
        <v/>
      </c>
      <c r="L48" s="237" t="str">
        <v/>
      </c>
      <c r="M48" s="237" t="str">
        <v>p</v>
      </c>
      <c r="N48" s="237" t="str">
        <v>p</v>
      </c>
      <c r="O48" s="237" t="str">
        <v/>
      </c>
      <c r="P48" s="237" t="str">
        <v/>
      </c>
      <c r="Q48" s="237" t="str">
        <v/>
      </c>
      <c r="R48" s="237" t="str">
        <v/>
      </c>
      <c r="S48" s="237" t="str">
        <v/>
      </c>
      <c r="T48" s="237" t="str">
        <v>b</v>
      </c>
      <c r="U48" s="237" t="str">
        <v/>
      </c>
      <c r="V48" s="237" t="str">
        <v/>
      </c>
      <c r="W48" s="237" t="str">
        <v/>
      </c>
      <c r="X48" s="237" t="str">
        <v/>
      </c>
      <c r="Y48" s="237" t="str">
        <v/>
      </c>
      <c r="Z48" s="237" t="str">
        <v/>
      </c>
      <c r="AA48" s="237" t="str">
        <v>b</v>
      </c>
      <c r="AB48" s="237" t="str">
        <v>p</v>
      </c>
      <c r="AC48" s="237" t="str">
        <v/>
      </c>
      <c r="AD48" s="237" t="str">
        <v/>
      </c>
      <c r="AE48" s="237" t="str">
        <v/>
      </c>
      <c r="AF48" s="237" t="str">
        <v/>
      </c>
      <c r="AG48" s="237" t="str">
        <v/>
      </c>
      <c r="AH48" s="237" t="str">
        <v/>
      </c>
      <c r="AI48" s="237" t="str">
        <v/>
      </c>
      <c r="AJ48" s="534" t="str">
        <v/>
      </c>
    </row>
    <row r="49" spans="2:36">
      <c r="B49" s="231">
        <v>2013</v>
      </c>
      <c r="C49" s="237" t="str">
        <v/>
      </c>
      <c r="D49" s="237" t="str">
        <v/>
      </c>
      <c r="E49" s="237" t="str">
        <v/>
      </c>
      <c r="F49" s="237" t="str">
        <v/>
      </c>
      <c r="G49" s="237" t="str">
        <v/>
      </c>
      <c r="H49" s="237" t="str">
        <v/>
      </c>
      <c r="I49" s="237" t="str">
        <v/>
      </c>
      <c r="J49" s="237" t="str">
        <v/>
      </c>
      <c r="K49" s="237" t="str">
        <v/>
      </c>
      <c r="L49" s="237" t="str">
        <v/>
      </c>
      <c r="M49" s="237" t="str">
        <v>p</v>
      </c>
      <c r="N49" s="237" t="str">
        <v/>
      </c>
      <c r="O49" s="237" t="str">
        <v/>
      </c>
      <c r="P49" s="237" t="str">
        <v/>
      </c>
      <c r="Q49" s="237" t="str">
        <v/>
      </c>
      <c r="R49" s="237" t="str">
        <v/>
      </c>
      <c r="S49" s="237" t="str">
        <v/>
      </c>
      <c r="T49" s="237" t="str">
        <v>b</v>
      </c>
      <c r="U49" s="237" t="str">
        <v/>
      </c>
      <c r="V49" s="237" t="str">
        <v/>
      </c>
      <c r="W49" s="237" t="str">
        <v/>
      </c>
      <c r="X49" s="237" t="str">
        <v/>
      </c>
      <c r="Y49" s="237" t="str">
        <v/>
      </c>
      <c r="Z49" s="237" t="str">
        <v/>
      </c>
      <c r="AA49" s="237" t="str">
        <v/>
      </c>
      <c r="AB49" s="237" t="str">
        <v/>
      </c>
      <c r="AC49" s="237" t="str">
        <v/>
      </c>
      <c r="AD49" s="237" t="str">
        <v/>
      </c>
      <c r="AE49" s="237" t="str">
        <v/>
      </c>
      <c r="AF49" s="237" t="str">
        <v/>
      </c>
      <c r="AG49" s="237" t="str">
        <v/>
      </c>
      <c r="AH49" s="237" t="str">
        <v/>
      </c>
      <c r="AI49" s="237" t="str">
        <v/>
      </c>
      <c r="AJ49" s="534" t="str">
        <v/>
      </c>
    </row>
    <row r="50" spans="2:36">
      <c r="B50" s="231">
        <v>2014</v>
      </c>
      <c r="C50" s="237" t="str">
        <v/>
      </c>
      <c r="D50" s="237" t="str">
        <v/>
      </c>
      <c r="E50" s="237" t="str">
        <v/>
      </c>
      <c r="F50" s="237" t="str">
        <v/>
      </c>
      <c r="G50" s="237" t="str">
        <v/>
      </c>
      <c r="H50" s="237" t="str">
        <v/>
      </c>
      <c r="I50" s="237" t="str">
        <v/>
      </c>
      <c r="J50" s="237" t="str">
        <v/>
      </c>
      <c r="K50" s="237" t="str">
        <v/>
      </c>
      <c r="L50" s="237" t="str">
        <v/>
      </c>
      <c r="M50" s="237" t="str">
        <v/>
      </c>
      <c r="N50" s="237" t="str">
        <v/>
      </c>
      <c r="O50" s="237" t="str">
        <v/>
      </c>
      <c r="P50" s="237" t="str">
        <v/>
      </c>
      <c r="Q50" s="237" t="str">
        <v/>
      </c>
      <c r="R50" s="237" t="str">
        <v/>
      </c>
      <c r="S50" s="237" t="str">
        <v/>
      </c>
      <c r="T50" s="237" t="str">
        <v/>
      </c>
      <c r="U50" s="237" t="str">
        <v/>
      </c>
      <c r="V50" s="237" t="str">
        <v/>
      </c>
      <c r="W50" s="237" t="str">
        <v/>
      </c>
      <c r="X50" s="237" t="str">
        <v/>
      </c>
      <c r="Y50" s="237" t="str">
        <v/>
      </c>
      <c r="Z50" s="237" t="str">
        <v/>
      </c>
      <c r="AA50" s="237" t="str">
        <v/>
      </c>
      <c r="AB50" s="237" t="str">
        <v/>
      </c>
      <c r="AC50" s="237" t="str">
        <v/>
      </c>
      <c r="AD50" s="237" t="str">
        <v/>
      </c>
      <c r="AE50" s="237" t="str">
        <v/>
      </c>
      <c r="AF50" s="237" t="str">
        <v/>
      </c>
      <c r="AG50" s="237" t="str">
        <v/>
      </c>
      <c r="AH50" s="237" t="str">
        <v/>
      </c>
      <c r="AI50" s="237" t="str">
        <v/>
      </c>
      <c r="AJ50" s="534" t="str">
        <v/>
      </c>
    </row>
    <row r="51" spans="2:36">
      <c r="B51" s="231">
        <v>2015</v>
      </c>
      <c r="C51" s="237" t="str">
        <v/>
      </c>
      <c r="D51" s="237" t="str">
        <v/>
      </c>
      <c r="E51" s="237" t="str">
        <v/>
      </c>
      <c r="F51" s="237" t="str">
        <v/>
      </c>
      <c r="G51" s="237" t="str">
        <v/>
      </c>
      <c r="H51" s="237" t="str">
        <v/>
      </c>
      <c r="I51" s="237" t="str">
        <v/>
      </c>
      <c r="J51" s="237" t="str">
        <v/>
      </c>
      <c r="K51" s="237" t="str">
        <v/>
      </c>
      <c r="L51" s="237" t="str">
        <v/>
      </c>
      <c r="M51" s="237" t="str">
        <v/>
      </c>
      <c r="N51" s="237" t="str">
        <v/>
      </c>
      <c r="O51" s="237" t="str">
        <v/>
      </c>
      <c r="P51" s="237" t="str">
        <v/>
      </c>
      <c r="Q51" s="237" t="str">
        <v/>
      </c>
      <c r="R51" s="237" t="str">
        <v/>
      </c>
      <c r="S51" s="237" t="str">
        <v/>
      </c>
      <c r="T51" s="237" t="str">
        <v/>
      </c>
      <c r="U51" s="237" t="str">
        <v/>
      </c>
      <c r="V51" s="237" t="str">
        <v/>
      </c>
      <c r="W51" s="237" t="str">
        <v/>
      </c>
      <c r="X51" s="237" t="str">
        <v/>
      </c>
      <c r="Y51" s="237" t="str">
        <v/>
      </c>
      <c r="Z51" s="237" t="str">
        <v/>
      </c>
      <c r="AA51" s="237" t="str">
        <v/>
      </c>
      <c r="AB51" s="237" t="str">
        <v/>
      </c>
      <c r="AC51" s="237" t="str">
        <v/>
      </c>
      <c r="AD51" s="237" t="str">
        <v/>
      </c>
      <c r="AE51" s="237" t="str">
        <v/>
      </c>
      <c r="AF51" s="237" t="str">
        <v/>
      </c>
      <c r="AG51" s="237" t="str">
        <v/>
      </c>
      <c r="AH51" s="237" t="str">
        <v/>
      </c>
      <c r="AI51" s="237" t="str">
        <v/>
      </c>
      <c r="AJ51" s="534" t="str">
        <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AM56"/>
  <sheetViews>
    <sheetView workbookViewId="0">
      <selection activeCell="X57" sqref="X57"/>
    </sheetView>
  </sheetViews>
  <sheetFormatPr defaultColWidth="9.125" defaultRowHeight="15"/>
  <cols>
    <col min="1" max="16384" width="9.125" style="409"/>
  </cols>
  <sheetData>
    <row r="1" spans="1:39">
      <c r="A1" s="375" t="s">
        <v>402</v>
      </c>
    </row>
    <row r="3" spans="1:39">
      <c r="A3" s="375" t="s">
        <v>288</v>
      </c>
      <c r="B3" s="376">
        <v>41898.416145833333</v>
      </c>
    </row>
    <row r="4" spans="1:39">
      <c r="A4" s="375" t="s">
        <v>289</v>
      </c>
      <c r="B4" s="376">
        <v>41911.399221747684</v>
      </c>
    </row>
    <row r="5" spans="1:39">
      <c r="A5" s="375" t="s">
        <v>519</v>
      </c>
      <c r="B5" s="375" t="s">
        <v>231</v>
      </c>
    </row>
    <row r="6" spans="1:39">
      <c r="A6" s="375" t="s">
        <v>568</v>
      </c>
      <c r="B6" s="375" t="s">
        <v>569</v>
      </c>
    </row>
    <row r="7" spans="1:39">
      <c r="A7" s="375" t="s">
        <v>290</v>
      </c>
      <c r="B7" s="375" t="s">
        <v>403</v>
      </c>
    </row>
    <row r="8" spans="1:39">
      <c r="A8" s="375" t="s">
        <v>292</v>
      </c>
      <c r="B8" s="375" t="s">
        <v>293</v>
      </c>
    </row>
    <row r="10" spans="1:39">
      <c r="A10" s="377" t="s">
        <v>294</v>
      </c>
      <c r="B10" s="377" t="s">
        <v>214</v>
      </c>
      <c r="C10" s="377" t="s">
        <v>295</v>
      </c>
      <c r="D10" s="377" t="s">
        <v>215</v>
      </c>
      <c r="E10" s="377" t="s">
        <v>295</v>
      </c>
      <c r="F10" s="377" t="s">
        <v>216</v>
      </c>
      <c r="G10" s="377" t="s">
        <v>295</v>
      </c>
      <c r="H10" s="377" t="s">
        <v>217</v>
      </c>
      <c r="I10" s="377" t="s">
        <v>295</v>
      </c>
      <c r="J10" s="377" t="s">
        <v>218</v>
      </c>
      <c r="K10" s="377" t="s">
        <v>295</v>
      </c>
      <c r="L10" s="377" t="s">
        <v>219</v>
      </c>
      <c r="M10" s="377" t="s">
        <v>295</v>
      </c>
      <c r="N10" s="377" t="s">
        <v>220</v>
      </c>
      <c r="O10" s="377" t="s">
        <v>295</v>
      </c>
      <c r="P10" s="377" t="s">
        <v>221</v>
      </c>
      <c r="Q10" s="377" t="s">
        <v>295</v>
      </c>
      <c r="R10" s="377" t="s">
        <v>222</v>
      </c>
      <c r="S10" s="377" t="s">
        <v>295</v>
      </c>
      <c r="T10" s="377" t="s">
        <v>223</v>
      </c>
      <c r="U10" s="377" t="s">
        <v>295</v>
      </c>
      <c r="V10" s="377" t="s">
        <v>224</v>
      </c>
      <c r="W10" s="377" t="s">
        <v>295</v>
      </c>
      <c r="X10" s="377" t="s">
        <v>225</v>
      </c>
      <c r="Y10" s="377" t="s">
        <v>295</v>
      </c>
      <c r="Z10" s="377" t="s">
        <v>226</v>
      </c>
      <c r="AA10" s="377" t="s">
        <v>295</v>
      </c>
      <c r="AB10" s="377" t="s">
        <v>227</v>
      </c>
      <c r="AC10" s="377" t="s">
        <v>295</v>
      </c>
      <c r="AD10" s="377" t="s">
        <v>228</v>
      </c>
      <c r="AE10" s="377" t="s">
        <v>295</v>
      </c>
      <c r="AF10" s="377" t="s">
        <v>229</v>
      </c>
      <c r="AG10" s="377" t="s">
        <v>295</v>
      </c>
      <c r="AH10" s="377" t="s">
        <v>230</v>
      </c>
      <c r="AI10" s="377" t="s">
        <v>295</v>
      </c>
      <c r="AJ10" s="377" t="s">
        <v>296</v>
      </c>
      <c r="AK10" s="377" t="s">
        <v>295</v>
      </c>
      <c r="AL10" s="377" t="s">
        <v>297</v>
      </c>
      <c r="AM10" s="377" t="s">
        <v>295</v>
      </c>
    </row>
    <row r="11" spans="1:39">
      <c r="A11" s="377" t="s">
        <v>558</v>
      </c>
      <c r="B11" s="378" t="s">
        <v>126</v>
      </c>
      <c r="C11" s="378" t="s">
        <v>125</v>
      </c>
      <c r="D11" s="378" t="s">
        <v>126</v>
      </c>
      <c r="E11" s="378" t="s">
        <v>125</v>
      </c>
      <c r="F11" s="378" t="s">
        <v>126</v>
      </c>
      <c r="G11" s="378" t="s">
        <v>125</v>
      </c>
      <c r="H11" s="378" t="s">
        <v>126</v>
      </c>
      <c r="I11" s="378" t="s">
        <v>125</v>
      </c>
      <c r="J11" s="378" t="s">
        <v>126</v>
      </c>
      <c r="K11" s="378" t="s">
        <v>125</v>
      </c>
      <c r="L11" s="379">
        <v>103.7</v>
      </c>
      <c r="M11" s="378" t="s">
        <v>125</v>
      </c>
      <c r="N11" s="379">
        <v>103.8</v>
      </c>
      <c r="O11" s="378" t="s">
        <v>125</v>
      </c>
      <c r="P11" s="379">
        <v>102.6</v>
      </c>
      <c r="Q11" s="378" t="s">
        <v>125</v>
      </c>
      <c r="R11" s="379">
        <v>102.3</v>
      </c>
      <c r="S11" s="378" t="s">
        <v>125</v>
      </c>
      <c r="T11" s="379">
        <v>100.8</v>
      </c>
      <c r="U11" s="378" t="s">
        <v>125</v>
      </c>
      <c r="V11" s="379">
        <v>100</v>
      </c>
      <c r="W11" s="378" t="s">
        <v>125</v>
      </c>
      <c r="X11" s="379">
        <v>98.9</v>
      </c>
      <c r="Y11" s="378" t="s">
        <v>125</v>
      </c>
      <c r="Z11" s="379">
        <v>98</v>
      </c>
      <c r="AA11" s="378" t="s">
        <v>125</v>
      </c>
      <c r="AB11" s="379">
        <v>99</v>
      </c>
      <c r="AC11" s="378" t="s">
        <v>125</v>
      </c>
      <c r="AD11" s="379">
        <v>102.2</v>
      </c>
      <c r="AE11" s="378" t="s">
        <v>125</v>
      </c>
      <c r="AF11" s="379">
        <v>100.7</v>
      </c>
      <c r="AG11" s="378" t="s">
        <v>125</v>
      </c>
      <c r="AH11" s="379">
        <v>100</v>
      </c>
      <c r="AI11" s="378" t="s">
        <v>125</v>
      </c>
      <c r="AJ11" s="379">
        <v>100.7</v>
      </c>
      <c r="AK11" s="378" t="s">
        <v>125</v>
      </c>
      <c r="AL11" s="379">
        <v>100.3</v>
      </c>
      <c r="AM11" s="378" t="s">
        <v>125</v>
      </c>
    </row>
    <row r="12" spans="1:39">
      <c r="A12" s="377" t="s">
        <v>298</v>
      </c>
      <c r="B12" s="378" t="s">
        <v>126</v>
      </c>
      <c r="C12" s="378" t="s">
        <v>125</v>
      </c>
      <c r="D12" s="378" t="s">
        <v>126</v>
      </c>
      <c r="E12" s="378" t="s">
        <v>125</v>
      </c>
      <c r="F12" s="378" t="s">
        <v>126</v>
      </c>
      <c r="G12" s="378" t="s">
        <v>125</v>
      </c>
      <c r="H12" s="378" t="s">
        <v>126</v>
      </c>
      <c r="I12" s="378" t="s">
        <v>125</v>
      </c>
      <c r="J12" s="378" t="s">
        <v>126</v>
      </c>
      <c r="K12" s="378" t="s">
        <v>125</v>
      </c>
      <c r="L12" s="379">
        <v>103.7</v>
      </c>
      <c r="M12" s="378" t="s">
        <v>125</v>
      </c>
      <c r="N12" s="379">
        <v>103.8</v>
      </c>
      <c r="O12" s="378" t="s">
        <v>125</v>
      </c>
      <c r="P12" s="379">
        <v>102.6</v>
      </c>
      <c r="Q12" s="378" t="s">
        <v>125</v>
      </c>
      <c r="R12" s="379">
        <v>102.3</v>
      </c>
      <c r="S12" s="378" t="s">
        <v>125</v>
      </c>
      <c r="T12" s="379">
        <v>100.8</v>
      </c>
      <c r="U12" s="378" t="s">
        <v>125</v>
      </c>
      <c r="V12" s="379">
        <v>100</v>
      </c>
      <c r="W12" s="378" t="s">
        <v>125</v>
      </c>
      <c r="X12" s="379">
        <v>98.9</v>
      </c>
      <c r="Y12" s="378" t="s">
        <v>125</v>
      </c>
      <c r="Z12" s="379">
        <v>98</v>
      </c>
      <c r="AA12" s="378" t="s">
        <v>125</v>
      </c>
      <c r="AB12" s="379">
        <v>99</v>
      </c>
      <c r="AC12" s="378" t="s">
        <v>125</v>
      </c>
      <c r="AD12" s="379">
        <v>102.2</v>
      </c>
      <c r="AE12" s="378" t="s">
        <v>125</v>
      </c>
      <c r="AF12" s="379">
        <v>100.7</v>
      </c>
      <c r="AG12" s="378" t="s">
        <v>125</v>
      </c>
      <c r="AH12" s="379">
        <v>100</v>
      </c>
      <c r="AI12" s="378" t="s">
        <v>125</v>
      </c>
      <c r="AJ12" s="379">
        <v>100.7</v>
      </c>
      <c r="AK12" s="378" t="s">
        <v>125</v>
      </c>
      <c r="AL12" s="379">
        <v>100.4</v>
      </c>
      <c r="AM12" s="378" t="s">
        <v>125</v>
      </c>
    </row>
    <row r="13" spans="1:39">
      <c r="A13" s="377" t="s">
        <v>300</v>
      </c>
      <c r="B13" s="378" t="s">
        <v>126</v>
      </c>
      <c r="C13" s="378" t="s">
        <v>125</v>
      </c>
      <c r="D13" s="378" t="s">
        <v>126</v>
      </c>
      <c r="E13" s="378" t="s">
        <v>125</v>
      </c>
      <c r="F13" s="378" t="s">
        <v>126</v>
      </c>
      <c r="G13" s="378" t="s">
        <v>125</v>
      </c>
      <c r="H13" s="378" t="s">
        <v>126</v>
      </c>
      <c r="I13" s="378" t="s">
        <v>125</v>
      </c>
      <c r="J13" s="378" t="s">
        <v>126</v>
      </c>
      <c r="K13" s="378" t="s">
        <v>125</v>
      </c>
      <c r="L13" s="379">
        <v>102.2</v>
      </c>
      <c r="M13" s="378" t="s">
        <v>125</v>
      </c>
      <c r="N13" s="379">
        <v>102.4</v>
      </c>
      <c r="O13" s="378" t="s">
        <v>125</v>
      </c>
      <c r="P13" s="379">
        <v>102</v>
      </c>
      <c r="Q13" s="378" t="s">
        <v>125</v>
      </c>
      <c r="R13" s="379">
        <v>101.6</v>
      </c>
      <c r="S13" s="378" t="s">
        <v>125</v>
      </c>
      <c r="T13" s="379">
        <v>100.6</v>
      </c>
      <c r="U13" s="378" t="s">
        <v>125</v>
      </c>
      <c r="V13" s="379">
        <v>100</v>
      </c>
      <c r="W13" s="378" t="s">
        <v>125</v>
      </c>
      <c r="X13" s="379">
        <v>99.2</v>
      </c>
      <c r="Y13" s="378" t="s">
        <v>125</v>
      </c>
      <c r="Z13" s="379">
        <v>98.4</v>
      </c>
      <c r="AA13" s="378" t="s">
        <v>125</v>
      </c>
      <c r="AB13" s="379">
        <v>99.6</v>
      </c>
      <c r="AC13" s="378" t="s">
        <v>125</v>
      </c>
      <c r="AD13" s="379">
        <v>102.8</v>
      </c>
      <c r="AE13" s="378" t="s">
        <v>125</v>
      </c>
      <c r="AF13" s="379">
        <v>101.3</v>
      </c>
      <c r="AG13" s="378" t="s">
        <v>125</v>
      </c>
      <c r="AH13" s="379">
        <v>100.8</v>
      </c>
      <c r="AI13" s="378" t="s">
        <v>125</v>
      </c>
      <c r="AJ13" s="379">
        <v>101.7</v>
      </c>
      <c r="AK13" s="378" t="s">
        <v>125</v>
      </c>
      <c r="AL13" s="379">
        <v>101.4</v>
      </c>
      <c r="AM13" s="378" t="s">
        <v>125</v>
      </c>
    </row>
    <row r="14" spans="1:39">
      <c r="A14" s="377" t="s">
        <v>565</v>
      </c>
      <c r="B14" s="378" t="s">
        <v>126</v>
      </c>
      <c r="C14" s="378" t="s">
        <v>125</v>
      </c>
      <c r="D14" s="378" t="s">
        <v>126</v>
      </c>
      <c r="E14" s="378" t="s">
        <v>125</v>
      </c>
      <c r="F14" s="378" t="s">
        <v>126</v>
      </c>
      <c r="G14" s="378" t="s">
        <v>125</v>
      </c>
      <c r="H14" s="378" t="s">
        <v>126</v>
      </c>
      <c r="I14" s="378" t="s">
        <v>125</v>
      </c>
      <c r="J14" s="378" t="s">
        <v>126</v>
      </c>
      <c r="K14" s="378" t="s">
        <v>125</v>
      </c>
      <c r="L14" s="379">
        <v>102.5</v>
      </c>
      <c r="M14" s="378" t="s">
        <v>125</v>
      </c>
      <c r="N14" s="379">
        <v>102.2</v>
      </c>
      <c r="O14" s="378" t="s">
        <v>125</v>
      </c>
      <c r="P14" s="379">
        <v>102</v>
      </c>
      <c r="Q14" s="378" t="s">
        <v>125</v>
      </c>
      <c r="R14" s="379">
        <v>101.9</v>
      </c>
      <c r="S14" s="378" t="s">
        <v>125</v>
      </c>
      <c r="T14" s="379">
        <v>100.7</v>
      </c>
      <c r="U14" s="378" t="s">
        <v>125</v>
      </c>
      <c r="V14" s="379">
        <v>100</v>
      </c>
      <c r="W14" s="378" t="s">
        <v>125</v>
      </c>
      <c r="X14" s="379">
        <v>98.9</v>
      </c>
      <c r="Y14" s="378" t="s">
        <v>125</v>
      </c>
      <c r="Z14" s="379">
        <v>97.9</v>
      </c>
      <c r="AA14" s="378" t="s">
        <v>125</v>
      </c>
      <c r="AB14" s="379">
        <v>99.6</v>
      </c>
      <c r="AC14" s="378" t="s">
        <v>125</v>
      </c>
      <c r="AD14" s="379">
        <v>102.8</v>
      </c>
      <c r="AE14" s="378" t="s">
        <v>125</v>
      </c>
      <c r="AF14" s="379">
        <v>101.4</v>
      </c>
      <c r="AG14" s="378" t="s">
        <v>125</v>
      </c>
      <c r="AH14" s="379">
        <v>101</v>
      </c>
      <c r="AI14" s="378" t="s">
        <v>125</v>
      </c>
      <c r="AJ14" s="379">
        <v>101.6</v>
      </c>
      <c r="AK14" s="378" t="s">
        <v>125</v>
      </c>
      <c r="AL14" s="379">
        <v>101.3</v>
      </c>
      <c r="AM14" s="378" t="s">
        <v>125</v>
      </c>
    </row>
    <row r="15" spans="1:39">
      <c r="A15" s="377" t="s">
        <v>185</v>
      </c>
      <c r="B15" s="379">
        <v>104.1</v>
      </c>
      <c r="C15" s="378" t="s">
        <v>125</v>
      </c>
      <c r="D15" s="379">
        <v>104.1</v>
      </c>
      <c r="E15" s="378" t="s">
        <v>125</v>
      </c>
      <c r="F15" s="379">
        <v>103.5</v>
      </c>
      <c r="G15" s="378" t="s">
        <v>125</v>
      </c>
      <c r="H15" s="379">
        <v>102.7</v>
      </c>
      <c r="I15" s="378" t="s">
        <v>125</v>
      </c>
      <c r="J15" s="379">
        <v>103.8</v>
      </c>
      <c r="K15" s="378" t="s">
        <v>125</v>
      </c>
      <c r="L15" s="379">
        <v>102.2</v>
      </c>
      <c r="M15" s="378" t="s">
        <v>125</v>
      </c>
      <c r="N15" s="379">
        <v>104.4</v>
      </c>
      <c r="O15" s="378" t="s">
        <v>125</v>
      </c>
      <c r="P15" s="379">
        <v>104.7</v>
      </c>
      <c r="Q15" s="378" t="s">
        <v>125</v>
      </c>
      <c r="R15" s="379">
        <v>103.8</v>
      </c>
      <c r="S15" s="378" t="s">
        <v>125</v>
      </c>
      <c r="T15" s="379">
        <v>100.9</v>
      </c>
      <c r="U15" s="378" t="s">
        <v>125</v>
      </c>
      <c r="V15" s="379">
        <v>100</v>
      </c>
      <c r="W15" s="378" t="s">
        <v>125</v>
      </c>
      <c r="X15" s="379">
        <v>99.6</v>
      </c>
      <c r="Y15" s="378" t="s">
        <v>125</v>
      </c>
      <c r="Z15" s="379">
        <v>99.5</v>
      </c>
      <c r="AA15" s="378" t="s">
        <v>125</v>
      </c>
      <c r="AB15" s="379">
        <v>101.6</v>
      </c>
      <c r="AC15" s="378" t="s">
        <v>125</v>
      </c>
      <c r="AD15" s="379">
        <v>104.3</v>
      </c>
      <c r="AE15" s="378" t="s">
        <v>125</v>
      </c>
      <c r="AF15" s="379">
        <v>102</v>
      </c>
      <c r="AG15" s="378" t="s">
        <v>125</v>
      </c>
      <c r="AH15" s="379">
        <v>102.7</v>
      </c>
      <c r="AI15" s="378" t="s">
        <v>125</v>
      </c>
      <c r="AJ15" s="379">
        <v>104.8</v>
      </c>
      <c r="AK15" s="378" t="s">
        <v>125</v>
      </c>
      <c r="AL15" s="379">
        <v>105.2</v>
      </c>
      <c r="AM15" s="378" t="s">
        <v>125</v>
      </c>
    </row>
    <row r="16" spans="1:39">
      <c r="A16" s="377" t="s">
        <v>186</v>
      </c>
      <c r="B16" s="379">
        <v>117.4</v>
      </c>
      <c r="C16" s="378" t="s">
        <v>125</v>
      </c>
      <c r="D16" s="379">
        <v>115</v>
      </c>
      <c r="E16" s="378" t="s">
        <v>125</v>
      </c>
      <c r="F16" s="379">
        <v>99.8</v>
      </c>
      <c r="G16" s="378" t="s">
        <v>125</v>
      </c>
      <c r="H16" s="379">
        <v>115.5</v>
      </c>
      <c r="I16" s="378" t="s">
        <v>125</v>
      </c>
      <c r="J16" s="379">
        <v>111.3</v>
      </c>
      <c r="K16" s="378" t="s">
        <v>125</v>
      </c>
      <c r="L16" s="379">
        <v>105.9</v>
      </c>
      <c r="M16" s="378" t="s">
        <v>125</v>
      </c>
      <c r="N16" s="379">
        <v>107.8</v>
      </c>
      <c r="O16" s="378" t="s">
        <v>125</v>
      </c>
      <c r="P16" s="379">
        <v>104.5</v>
      </c>
      <c r="Q16" s="378" t="s">
        <v>125</v>
      </c>
      <c r="R16" s="379">
        <v>103.8</v>
      </c>
      <c r="S16" s="378" t="s">
        <v>125</v>
      </c>
      <c r="T16" s="379">
        <v>101.7</v>
      </c>
      <c r="U16" s="378" t="s">
        <v>125</v>
      </c>
      <c r="V16" s="379">
        <v>100</v>
      </c>
      <c r="W16" s="378" t="s">
        <v>125</v>
      </c>
      <c r="X16" s="379">
        <v>96.5</v>
      </c>
      <c r="Y16" s="378" t="s">
        <v>125</v>
      </c>
      <c r="Z16" s="379">
        <v>96.6</v>
      </c>
      <c r="AA16" s="378" t="s">
        <v>125</v>
      </c>
      <c r="AB16" s="379">
        <v>100.2</v>
      </c>
      <c r="AC16" s="378" t="s">
        <v>125</v>
      </c>
      <c r="AD16" s="379">
        <v>108</v>
      </c>
      <c r="AE16" s="378" t="s">
        <v>125</v>
      </c>
      <c r="AF16" s="379">
        <v>110.6</v>
      </c>
      <c r="AG16" s="378" t="s">
        <v>125</v>
      </c>
      <c r="AH16" s="379">
        <v>108.1</v>
      </c>
      <c r="AI16" s="378" t="s">
        <v>125</v>
      </c>
      <c r="AJ16" s="379">
        <v>109.5</v>
      </c>
      <c r="AK16" s="378" t="s">
        <v>125</v>
      </c>
      <c r="AL16" s="379">
        <v>116.2</v>
      </c>
      <c r="AM16" s="378" t="s">
        <v>125</v>
      </c>
    </row>
    <row r="17" spans="1:39">
      <c r="A17" s="377" t="s">
        <v>187</v>
      </c>
      <c r="B17" s="379">
        <v>92.5</v>
      </c>
      <c r="C17" s="378" t="s">
        <v>125</v>
      </c>
      <c r="D17" s="379">
        <v>94.8</v>
      </c>
      <c r="E17" s="378" t="s">
        <v>125</v>
      </c>
      <c r="F17" s="379">
        <v>97.2</v>
      </c>
      <c r="G17" s="378" t="s">
        <v>125</v>
      </c>
      <c r="H17" s="379">
        <v>94.9</v>
      </c>
      <c r="I17" s="378" t="s">
        <v>125</v>
      </c>
      <c r="J17" s="379">
        <v>94.6</v>
      </c>
      <c r="K17" s="378" t="s">
        <v>125</v>
      </c>
      <c r="L17" s="379">
        <v>95.8</v>
      </c>
      <c r="M17" s="378" t="s">
        <v>125</v>
      </c>
      <c r="N17" s="379">
        <v>96</v>
      </c>
      <c r="O17" s="378" t="s">
        <v>125</v>
      </c>
      <c r="P17" s="379">
        <v>99.3</v>
      </c>
      <c r="Q17" s="378" t="s">
        <v>125</v>
      </c>
      <c r="R17" s="379">
        <v>101.5</v>
      </c>
      <c r="S17" s="378" t="s">
        <v>125</v>
      </c>
      <c r="T17" s="379">
        <v>100.4</v>
      </c>
      <c r="U17" s="378" t="s">
        <v>125</v>
      </c>
      <c r="V17" s="379">
        <v>100</v>
      </c>
      <c r="W17" s="378" t="s">
        <v>125</v>
      </c>
      <c r="X17" s="379">
        <v>99.9</v>
      </c>
      <c r="Y17" s="378" t="s">
        <v>125</v>
      </c>
      <c r="Z17" s="379">
        <v>99.2</v>
      </c>
      <c r="AA17" s="378" t="s">
        <v>125</v>
      </c>
      <c r="AB17" s="379">
        <v>100.6</v>
      </c>
      <c r="AC17" s="378" t="s">
        <v>125</v>
      </c>
      <c r="AD17" s="379">
        <v>100.6</v>
      </c>
      <c r="AE17" s="378" t="s">
        <v>125</v>
      </c>
      <c r="AF17" s="379">
        <v>101.8</v>
      </c>
      <c r="AG17" s="378" t="s">
        <v>125</v>
      </c>
      <c r="AH17" s="379">
        <v>103.2</v>
      </c>
      <c r="AI17" s="378" t="s">
        <v>125</v>
      </c>
      <c r="AJ17" s="379">
        <v>105</v>
      </c>
      <c r="AK17" s="378" t="s">
        <v>125</v>
      </c>
      <c r="AL17" s="379">
        <v>102.9</v>
      </c>
      <c r="AM17" s="378" t="s">
        <v>125</v>
      </c>
    </row>
    <row r="18" spans="1:39">
      <c r="A18" s="377" t="s">
        <v>188</v>
      </c>
      <c r="B18" s="379">
        <v>99.4</v>
      </c>
      <c r="C18" s="378" t="s">
        <v>125</v>
      </c>
      <c r="D18" s="379">
        <v>99.7</v>
      </c>
      <c r="E18" s="378" t="s">
        <v>125</v>
      </c>
      <c r="F18" s="379">
        <v>99</v>
      </c>
      <c r="G18" s="378" t="s">
        <v>125</v>
      </c>
      <c r="H18" s="379">
        <v>101.1</v>
      </c>
      <c r="I18" s="378" t="s">
        <v>125</v>
      </c>
      <c r="J18" s="379">
        <v>101.6</v>
      </c>
      <c r="K18" s="378" t="s">
        <v>125</v>
      </c>
      <c r="L18" s="379">
        <v>99.1</v>
      </c>
      <c r="M18" s="378" t="s">
        <v>125</v>
      </c>
      <c r="N18" s="379">
        <v>101</v>
      </c>
      <c r="O18" s="378" t="s">
        <v>125</v>
      </c>
      <c r="P18" s="379">
        <v>102</v>
      </c>
      <c r="Q18" s="378" t="s">
        <v>125</v>
      </c>
      <c r="R18" s="379">
        <v>102.6</v>
      </c>
      <c r="S18" s="378" t="s">
        <v>125</v>
      </c>
      <c r="T18" s="379">
        <v>100.7</v>
      </c>
      <c r="U18" s="378" t="s">
        <v>125</v>
      </c>
      <c r="V18" s="379">
        <v>100</v>
      </c>
      <c r="W18" s="378" t="s">
        <v>125</v>
      </c>
      <c r="X18" s="379">
        <v>100.1</v>
      </c>
      <c r="Y18" s="378" t="s">
        <v>125</v>
      </c>
      <c r="Z18" s="379">
        <v>102.5</v>
      </c>
      <c r="AA18" s="378" t="s">
        <v>125</v>
      </c>
      <c r="AB18" s="379">
        <v>104.4</v>
      </c>
      <c r="AC18" s="378" t="s">
        <v>125</v>
      </c>
      <c r="AD18" s="379">
        <v>109.6</v>
      </c>
      <c r="AE18" s="378" t="s">
        <v>125</v>
      </c>
      <c r="AF18" s="379">
        <v>104.7</v>
      </c>
      <c r="AG18" s="378" t="s">
        <v>125</v>
      </c>
      <c r="AH18" s="379">
        <v>103.9</v>
      </c>
      <c r="AI18" s="378" t="s">
        <v>125</v>
      </c>
      <c r="AJ18" s="379">
        <v>103.1</v>
      </c>
      <c r="AK18" s="378" t="s">
        <v>125</v>
      </c>
      <c r="AL18" s="379">
        <v>102.9</v>
      </c>
      <c r="AM18" s="378" t="s">
        <v>125</v>
      </c>
    </row>
    <row r="19" spans="1:39">
      <c r="A19" s="377" t="s">
        <v>520</v>
      </c>
      <c r="B19" s="379">
        <v>105.6</v>
      </c>
      <c r="C19" s="378" t="s">
        <v>125</v>
      </c>
      <c r="D19" s="379">
        <v>105.2</v>
      </c>
      <c r="E19" s="378" t="s">
        <v>125</v>
      </c>
      <c r="F19" s="379">
        <v>103.6</v>
      </c>
      <c r="G19" s="378" t="s">
        <v>125</v>
      </c>
      <c r="H19" s="379">
        <v>103.2</v>
      </c>
      <c r="I19" s="378" t="s">
        <v>125</v>
      </c>
      <c r="J19" s="379">
        <v>103.6</v>
      </c>
      <c r="K19" s="378" t="s">
        <v>125</v>
      </c>
      <c r="L19" s="379">
        <v>104.8</v>
      </c>
      <c r="M19" s="378" t="s">
        <v>125</v>
      </c>
      <c r="N19" s="379">
        <v>104.1</v>
      </c>
      <c r="O19" s="378" t="s">
        <v>125</v>
      </c>
      <c r="P19" s="379">
        <v>103.3</v>
      </c>
      <c r="Q19" s="378" t="s">
        <v>125</v>
      </c>
      <c r="R19" s="379">
        <v>103.1</v>
      </c>
      <c r="S19" s="378" t="s">
        <v>125</v>
      </c>
      <c r="T19" s="379">
        <v>101.5</v>
      </c>
      <c r="U19" s="378" t="s">
        <v>125</v>
      </c>
      <c r="V19" s="379">
        <v>100</v>
      </c>
      <c r="W19" s="378" t="s">
        <v>125</v>
      </c>
      <c r="X19" s="379">
        <v>97.7</v>
      </c>
      <c r="Y19" s="378" t="s">
        <v>125</v>
      </c>
      <c r="Z19" s="379">
        <v>95.4</v>
      </c>
      <c r="AA19" s="378" t="s">
        <v>125</v>
      </c>
      <c r="AB19" s="379">
        <v>96.8</v>
      </c>
      <c r="AC19" s="378" t="s">
        <v>125</v>
      </c>
      <c r="AD19" s="379">
        <v>101</v>
      </c>
      <c r="AE19" s="378" t="s">
        <v>125</v>
      </c>
      <c r="AF19" s="379">
        <v>98.9</v>
      </c>
      <c r="AG19" s="378" t="s">
        <v>125</v>
      </c>
      <c r="AH19" s="379">
        <v>98.7</v>
      </c>
      <c r="AI19" s="378" t="s">
        <v>125</v>
      </c>
      <c r="AJ19" s="379">
        <v>100.3</v>
      </c>
      <c r="AK19" s="378" t="s">
        <v>125</v>
      </c>
      <c r="AL19" s="379">
        <v>100.1</v>
      </c>
      <c r="AM19" s="378" t="s">
        <v>125</v>
      </c>
    </row>
    <row r="20" spans="1:39">
      <c r="A20" s="377" t="s">
        <v>190</v>
      </c>
      <c r="B20" s="379">
        <v>116.8</v>
      </c>
      <c r="C20" s="378" t="s">
        <v>125</v>
      </c>
      <c r="D20" s="379">
        <v>111.6</v>
      </c>
      <c r="E20" s="378" t="s">
        <v>125</v>
      </c>
      <c r="F20" s="379">
        <v>109</v>
      </c>
      <c r="G20" s="378" t="s">
        <v>125</v>
      </c>
      <c r="H20" s="379">
        <v>108.2</v>
      </c>
      <c r="I20" s="378" t="s">
        <v>125</v>
      </c>
      <c r="J20" s="379">
        <v>105.4</v>
      </c>
      <c r="K20" s="378" t="s">
        <v>125</v>
      </c>
      <c r="L20" s="379">
        <v>103.3</v>
      </c>
      <c r="M20" s="378" t="s">
        <v>125</v>
      </c>
      <c r="N20" s="379">
        <v>101</v>
      </c>
      <c r="O20" s="378" t="s">
        <v>125</v>
      </c>
      <c r="P20" s="379">
        <v>100.2</v>
      </c>
      <c r="Q20" s="378" t="s">
        <v>125</v>
      </c>
      <c r="R20" s="379">
        <v>101.1</v>
      </c>
      <c r="S20" s="378" t="s">
        <v>125</v>
      </c>
      <c r="T20" s="379">
        <v>102.1</v>
      </c>
      <c r="U20" s="378" t="s">
        <v>125</v>
      </c>
      <c r="V20" s="379">
        <v>100</v>
      </c>
      <c r="W20" s="378" t="s">
        <v>125</v>
      </c>
      <c r="X20" s="379">
        <v>100.4</v>
      </c>
      <c r="Y20" s="378" t="s">
        <v>125</v>
      </c>
      <c r="Z20" s="379">
        <v>105.4</v>
      </c>
      <c r="AA20" s="378" t="s">
        <v>125</v>
      </c>
      <c r="AB20" s="379">
        <v>114.6</v>
      </c>
      <c r="AC20" s="378" t="s">
        <v>125</v>
      </c>
      <c r="AD20" s="379">
        <v>116.1</v>
      </c>
      <c r="AE20" s="378" t="s">
        <v>125</v>
      </c>
      <c r="AF20" s="379">
        <v>108.8</v>
      </c>
      <c r="AG20" s="378" t="s">
        <v>125</v>
      </c>
      <c r="AH20" s="379">
        <v>104.8</v>
      </c>
      <c r="AI20" s="378" t="s">
        <v>125</v>
      </c>
      <c r="AJ20" s="379">
        <v>105.4</v>
      </c>
      <c r="AK20" s="378" t="s">
        <v>125</v>
      </c>
      <c r="AL20" s="379">
        <v>107.2</v>
      </c>
      <c r="AM20" s="378" t="s">
        <v>125</v>
      </c>
    </row>
    <row r="21" spans="1:39">
      <c r="A21" s="377" t="s">
        <v>191</v>
      </c>
      <c r="B21" s="378" t="s">
        <v>126</v>
      </c>
      <c r="C21" s="378" t="s">
        <v>125</v>
      </c>
      <c r="D21" s="378" t="s">
        <v>126</v>
      </c>
      <c r="E21" s="378" t="s">
        <v>125</v>
      </c>
      <c r="F21" s="378" t="s">
        <v>126</v>
      </c>
      <c r="G21" s="378" t="s">
        <v>125</v>
      </c>
      <c r="H21" s="379">
        <v>105.9</v>
      </c>
      <c r="I21" s="378" t="s">
        <v>125</v>
      </c>
      <c r="J21" s="379">
        <v>102.7</v>
      </c>
      <c r="K21" s="378" t="s">
        <v>125</v>
      </c>
      <c r="L21" s="379">
        <v>99.2</v>
      </c>
      <c r="M21" s="378" t="s">
        <v>301</v>
      </c>
      <c r="N21" s="379">
        <v>99.2</v>
      </c>
      <c r="O21" s="378" t="s">
        <v>301</v>
      </c>
      <c r="P21" s="379">
        <v>95.4</v>
      </c>
      <c r="Q21" s="378" t="s">
        <v>301</v>
      </c>
      <c r="R21" s="379">
        <v>96.2</v>
      </c>
      <c r="S21" s="378" t="s">
        <v>301</v>
      </c>
      <c r="T21" s="379">
        <v>98</v>
      </c>
      <c r="U21" s="378" t="s">
        <v>301</v>
      </c>
      <c r="V21" s="379">
        <v>100</v>
      </c>
      <c r="W21" s="378" t="s">
        <v>301</v>
      </c>
      <c r="X21" s="379">
        <v>100.2</v>
      </c>
      <c r="Y21" s="378" t="s">
        <v>301</v>
      </c>
      <c r="Z21" s="379">
        <v>103.4</v>
      </c>
      <c r="AA21" s="378" t="s">
        <v>301</v>
      </c>
      <c r="AB21" s="379">
        <v>113.7</v>
      </c>
      <c r="AC21" s="378" t="s">
        <v>301</v>
      </c>
      <c r="AD21" s="379">
        <v>115.1</v>
      </c>
      <c r="AE21" s="378" t="s">
        <v>301</v>
      </c>
      <c r="AF21" s="379">
        <v>109.1</v>
      </c>
      <c r="AG21" s="378" t="s">
        <v>301</v>
      </c>
      <c r="AH21" s="379">
        <v>104.1</v>
      </c>
      <c r="AI21" s="378" t="s">
        <v>301</v>
      </c>
      <c r="AJ21" s="379">
        <v>103.4</v>
      </c>
      <c r="AK21" s="378" t="s">
        <v>301</v>
      </c>
      <c r="AL21" s="379">
        <v>104</v>
      </c>
      <c r="AM21" s="378" t="s">
        <v>301</v>
      </c>
    </row>
    <row r="22" spans="1:39">
      <c r="A22" s="377" t="s">
        <v>192</v>
      </c>
      <c r="B22" s="378" t="s">
        <v>126</v>
      </c>
      <c r="C22" s="378" t="s">
        <v>125</v>
      </c>
      <c r="D22" s="378" t="s">
        <v>126</v>
      </c>
      <c r="E22" s="378" t="s">
        <v>125</v>
      </c>
      <c r="F22" s="378" t="s">
        <v>126</v>
      </c>
      <c r="G22" s="378" t="s">
        <v>125</v>
      </c>
      <c r="H22" s="378" t="s">
        <v>126</v>
      </c>
      <c r="I22" s="378" t="s">
        <v>125</v>
      </c>
      <c r="J22" s="378" t="s">
        <v>126</v>
      </c>
      <c r="K22" s="378" t="s">
        <v>125</v>
      </c>
      <c r="L22" s="379">
        <v>97.7</v>
      </c>
      <c r="M22" s="378" t="s">
        <v>125</v>
      </c>
      <c r="N22" s="379">
        <v>94.5</v>
      </c>
      <c r="O22" s="378" t="s">
        <v>125</v>
      </c>
      <c r="P22" s="379">
        <v>100.6</v>
      </c>
      <c r="Q22" s="378" t="s">
        <v>125</v>
      </c>
      <c r="R22" s="379">
        <v>98.3</v>
      </c>
      <c r="S22" s="378" t="s">
        <v>125</v>
      </c>
      <c r="T22" s="379">
        <v>97.6</v>
      </c>
      <c r="U22" s="378" t="s">
        <v>125</v>
      </c>
      <c r="V22" s="379">
        <v>100</v>
      </c>
      <c r="W22" s="378" t="s">
        <v>125</v>
      </c>
      <c r="X22" s="379">
        <v>96.6</v>
      </c>
      <c r="Y22" s="378" t="s">
        <v>125</v>
      </c>
      <c r="Z22" s="379">
        <v>95.9</v>
      </c>
      <c r="AA22" s="378" t="s">
        <v>125</v>
      </c>
      <c r="AB22" s="379">
        <v>96.2</v>
      </c>
      <c r="AC22" s="378" t="s">
        <v>125</v>
      </c>
      <c r="AD22" s="379">
        <v>99.9</v>
      </c>
      <c r="AE22" s="378" t="s">
        <v>125</v>
      </c>
      <c r="AF22" s="379">
        <v>98.6</v>
      </c>
      <c r="AG22" s="378" t="s">
        <v>125</v>
      </c>
      <c r="AH22" s="379">
        <v>95.8</v>
      </c>
      <c r="AI22" s="378" t="s">
        <v>125</v>
      </c>
      <c r="AJ22" s="379">
        <v>91.2</v>
      </c>
      <c r="AK22" s="378" t="s">
        <v>125</v>
      </c>
      <c r="AL22" s="379">
        <v>86.8</v>
      </c>
      <c r="AM22" s="378" t="s">
        <v>125</v>
      </c>
    </row>
    <row r="23" spans="1:39">
      <c r="A23" s="377" t="s">
        <v>193</v>
      </c>
      <c r="B23" s="378" t="s">
        <v>126</v>
      </c>
      <c r="C23" s="378" t="s">
        <v>125</v>
      </c>
      <c r="D23" s="378" t="s">
        <v>126</v>
      </c>
      <c r="E23" s="378" t="s">
        <v>125</v>
      </c>
      <c r="F23" s="378" t="s">
        <v>126</v>
      </c>
      <c r="G23" s="378" t="s">
        <v>125</v>
      </c>
      <c r="H23" s="378" t="s">
        <v>126</v>
      </c>
      <c r="I23" s="378" t="s">
        <v>125</v>
      </c>
      <c r="J23" s="378" t="s">
        <v>126</v>
      </c>
      <c r="K23" s="378" t="s">
        <v>125</v>
      </c>
      <c r="L23" s="379">
        <v>106.3</v>
      </c>
      <c r="M23" s="378" t="s">
        <v>125</v>
      </c>
      <c r="N23" s="379">
        <v>105.2</v>
      </c>
      <c r="O23" s="378" t="s">
        <v>125</v>
      </c>
      <c r="P23" s="379">
        <v>103.9</v>
      </c>
      <c r="Q23" s="378" t="s">
        <v>125</v>
      </c>
      <c r="R23" s="379">
        <v>102.5</v>
      </c>
      <c r="S23" s="378" t="s">
        <v>125</v>
      </c>
      <c r="T23" s="379">
        <v>101</v>
      </c>
      <c r="U23" s="378" t="s">
        <v>125</v>
      </c>
      <c r="V23" s="379">
        <v>100</v>
      </c>
      <c r="W23" s="378" t="s">
        <v>125</v>
      </c>
      <c r="X23" s="379">
        <v>99</v>
      </c>
      <c r="Y23" s="378" t="s">
        <v>125</v>
      </c>
      <c r="Z23" s="379">
        <v>99.9</v>
      </c>
      <c r="AA23" s="378" t="s">
        <v>125</v>
      </c>
      <c r="AB23" s="379">
        <v>103</v>
      </c>
      <c r="AC23" s="378" t="s">
        <v>125</v>
      </c>
      <c r="AD23" s="379">
        <v>104.4</v>
      </c>
      <c r="AE23" s="378" t="s">
        <v>125</v>
      </c>
      <c r="AF23" s="379">
        <v>102.5</v>
      </c>
      <c r="AG23" s="378" t="s">
        <v>125</v>
      </c>
      <c r="AH23" s="379">
        <v>101.5</v>
      </c>
      <c r="AI23" s="378" t="s">
        <v>125</v>
      </c>
      <c r="AJ23" s="379">
        <v>98.5</v>
      </c>
      <c r="AK23" s="378" t="s">
        <v>125</v>
      </c>
      <c r="AL23" s="379">
        <v>96.3</v>
      </c>
      <c r="AM23" s="378" t="s">
        <v>125</v>
      </c>
    </row>
    <row r="24" spans="1:39">
      <c r="A24" s="377" t="s">
        <v>194</v>
      </c>
      <c r="B24" s="379">
        <v>101</v>
      </c>
      <c r="C24" s="378" t="s">
        <v>125</v>
      </c>
      <c r="D24" s="379">
        <v>100.8</v>
      </c>
      <c r="E24" s="378" t="s">
        <v>125</v>
      </c>
      <c r="F24" s="379">
        <v>100</v>
      </c>
      <c r="G24" s="378" t="s">
        <v>125</v>
      </c>
      <c r="H24" s="379">
        <v>98.9</v>
      </c>
      <c r="I24" s="378" t="s">
        <v>125</v>
      </c>
      <c r="J24" s="379">
        <v>99.7</v>
      </c>
      <c r="K24" s="378" t="s">
        <v>125</v>
      </c>
      <c r="L24" s="379">
        <v>99.5</v>
      </c>
      <c r="M24" s="378" t="s">
        <v>125</v>
      </c>
      <c r="N24" s="379">
        <v>99.9</v>
      </c>
      <c r="O24" s="378" t="s">
        <v>125</v>
      </c>
      <c r="P24" s="379">
        <v>100.7</v>
      </c>
      <c r="Q24" s="378" t="s">
        <v>125</v>
      </c>
      <c r="R24" s="379">
        <v>100.7</v>
      </c>
      <c r="S24" s="378" t="s">
        <v>125</v>
      </c>
      <c r="T24" s="379">
        <v>100</v>
      </c>
      <c r="U24" s="378" t="s">
        <v>125</v>
      </c>
      <c r="V24" s="379">
        <v>100</v>
      </c>
      <c r="W24" s="378" t="s">
        <v>125</v>
      </c>
      <c r="X24" s="379">
        <v>99.7</v>
      </c>
      <c r="Y24" s="378" t="s">
        <v>125</v>
      </c>
      <c r="Z24" s="379">
        <v>98.8</v>
      </c>
      <c r="AA24" s="378" t="s">
        <v>125</v>
      </c>
      <c r="AB24" s="379">
        <v>99.4</v>
      </c>
      <c r="AC24" s="378" t="s">
        <v>125</v>
      </c>
      <c r="AD24" s="379">
        <v>102.3</v>
      </c>
      <c r="AE24" s="378" t="s">
        <v>125</v>
      </c>
      <c r="AF24" s="379">
        <v>102.1</v>
      </c>
      <c r="AG24" s="378" t="s">
        <v>125</v>
      </c>
      <c r="AH24" s="379">
        <v>102.1</v>
      </c>
      <c r="AI24" s="378" t="s">
        <v>125</v>
      </c>
      <c r="AJ24" s="379">
        <v>102.6</v>
      </c>
      <c r="AK24" s="378" t="s">
        <v>125</v>
      </c>
      <c r="AL24" s="379">
        <v>102.7</v>
      </c>
      <c r="AM24" s="378" t="s">
        <v>125</v>
      </c>
    </row>
    <row r="25" spans="1:39">
      <c r="A25" s="377" t="s">
        <v>559</v>
      </c>
      <c r="B25" s="378" t="s">
        <v>126</v>
      </c>
      <c r="C25" s="378" t="s">
        <v>125</v>
      </c>
      <c r="D25" s="379">
        <v>97.3</v>
      </c>
      <c r="E25" s="378" t="s">
        <v>125</v>
      </c>
      <c r="F25" s="379">
        <v>99.8</v>
      </c>
      <c r="G25" s="378" t="s">
        <v>125</v>
      </c>
      <c r="H25" s="379">
        <v>105.5</v>
      </c>
      <c r="I25" s="378" t="s">
        <v>125</v>
      </c>
      <c r="J25" s="379">
        <v>108.9</v>
      </c>
      <c r="K25" s="378" t="s">
        <v>125</v>
      </c>
      <c r="L25" s="379">
        <v>106.4</v>
      </c>
      <c r="M25" s="378" t="s">
        <v>125</v>
      </c>
      <c r="N25" s="379">
        <v>100.6</v>
      </c>
      <c r="O25" s="378" t="s">
        <v>125</v>
      </c>
      <c r="P25" s="379">
        <v>102.4</v>
      </c>
      <c r="Q25" s="378" t="s">
        <v>125</v>
      </c>
      <c r="R25" s="379">
        <v>103.6</v>
      </c>
      <c r="S25" s="378" t="s">
        <v>125</v>
      </c>
      <c r="T25" s="379">
        <v>101.4</v>
      </c>
      <c r="U25" s="378" t="s">
        <v>125</v>
      </c>
      <c r="V25" s="379">
        <v>100</v>
      </c>
      <c r="W25" s="378" t="s">
        <v>125</v>
      </c>
      <c r="X25" s="379">
        <v>98.3</v>
      </c>
      <c r="Y25" s="378" t="s">
        <v>125</v>
      </c>
      <c r="Z25" s="379">
        <v>98.6</v>
      </c>
      <c r="AA25" s="378" t="s">
        <v>125</v>
      </c>
      <c r="AB25" s="379">
        <v>98.4</v>
      </c>
      <c r="AC25" s="378" t="s">
        <v>125</v>
      </c>
      <c r="AD25" s="379">
        <v>101.9</v>
      </c>
      <c r="AE25" s="378" t="s">
        <v>125</v>
      </c>
      <c r="AF25" s="379">
        <v>100</v>
      </c>
      <c r="AG25" s="378" t="s">
        <v>125</v>
      </c>
      <c r="AH25" s="379">
        <v>98</v>
      </c>
      <c r="AI25" s="378" t="s">
        <v>125</v>
      </c>
      <c r="AJ25" s="379">
        <v>96.1</v>
      </c>
      <c r="AK25" s="378" t="s">
        <v>125</v>
      </c>
      <c r="AL25" s="379">
        <v>96.7</v>
      </c>
      <c r="AM25" s="378" t="s">
        <v>125</v>
      </c>
    </row>
    <row r="26" spans="1:39">
      <c r="A26" s="377" t="s">
        <v>195</v>
      </c>
      <c r="B26" s="379">
        <v>104.8</v>
      </c>
      <c r="C26" s="378" t="s">
        <v>125</v>
      </c>
      <c r="D26" s="379">
        <v>105.2</v>
      </c>
      <c r="E26" s="378" t="s">
        <v>125</v>
      </c>
      <c r="F26" s="379">
        <v>105.4</v>
      </c>
      <c r="G26" s="378" t="s">
        <v>125</v>
      </c>
      <c r="H26" s="379">
        <v>100.6</v>
      </c>
      <c r="I26" s="378" t="s">
        <v>125</v>
      </c>
      <c r="J26" s="379">
        <v>100</v>
      </c>
      <c r="K26" s="378" t="s">
        <v>125</v>
      </c>
      <c r="L26" s="379">
        <v>98.7</v>
      </c>
      <c r="M26" s="378" t="s">
        <v>125</v>
      </c>
      <c r="N26" s="379">
        <v>98.7</v>
      </c>
      <c r="O26" s="378" t="s">
        <v>125</v>
      </c>
      <c r="P26" s="379">
        <v>98.9</v>
      </c>
      <c r="Q26" s="378" t="s">
        <v>125</v>
      </c>
      <c r="R26" s="379">
        <v>99.8</v>
      </c>
      <c r="S26" s="378" t="s">
        <v>125</v>
      </c>
      <c r="T26" s="379">
        <v>99.5</v>
      </c>
      <c r="U26" s="378" t="s">
        <v>125</v>
      </c>
      <c r="V26" s="379">
        <v>100</v>
      </c>
      <c r="W26" s="378" t="s">
        <v>125</v>
      </c>
      <c r="X26" s="379">
        <v>100.2</v>
      </c>
      <c r="Y26" s="378" t="s">
        <v>125</v>
      </c>
      <c r="Z26" s="379">
        <v>99.5</v>
      </c>
      <c r="AA26" s="378" t="s">
        <v>125</v>
      </c>
      <c r="AB26" s="379">
        <v>101.4</v>
      </c>
      <c r="AC26" s="378" t="s">
        <v>125</v>
      </c>
      <c r="AD26" s="379">
        <v>103.3</v>
      </c>
      <c r="AE26" s="378" t="s">
        <v>125</v>
      </c>
      <c r="AF26" s="379">
        <v>102.7</v>
      </c>
      <c r="AG26" s="378" t="s">
        <v>125</v>
      </c>
      <c r="AH26" s="379">
        <v>102.4</v>
      </c>
      <c r="AI26" s="378" t="s">
        <v>125</v>
      </c>
      <c r="AJ26" s="379">
        <v>103</v>
      </c>
      <c r="AK26" s="378" t="s">
        <v>125</v>
      </c>
      <c r="AL26" s="379">
        <v>102.8</v>
      </c>
      <c r="AM26" s="378" t="s">
        <v>125</v>
      </c>
    </row>
    <row r="27" spans="1:39">
      <c r="A27" s="377" t="s">
        <v>196</v>
      </c>
      <c r="B27" s="379">
        <v>99.4</v>
      </c>
      <c r="C27" s="378" t="s">
        <v>125</v>
      </c>
      <c r="D27" s="379">
        <v>100.4</v>
      </c>
      <c r="E27" s="378" t="s">
        <v>125</v>
      </c>
      <c r="F27" s="379">
        <v>101.7</v>
      </c>
      <c r="G27" s="378" t="s">
        <v>125</v>
      </c>
      <c r="H27" s="379">
        <v>98.2</v>
      </c>
      <c r="I27" s="378" t="s">
        <v>125</v>
      </c>
      <c r="J27" s="379">
        <v>97.1</v>
      </c>
      <c r="K27" s="378" t="s">
        <v>125</v>
      </c>
      <c r="L27" s="379">
        <v>96.6</v>
      </c>
      <c r="M27" s="378" t="s">
        <v>125</v>
      </c>
      <c r="N27" s="379">
        <v>94.7</v>
      </c>
      <c r="O27" s="378" t="s">
        <v>125</v>
      </c>
      <c r="P27" s="379">
        <v>98.2</v>
      </c>
      <c r="Q27" s="378" t="s">
        <v>125</v>
      </c>
      <c r="R27" s="379">
        <v>102.8</v>
      </c>
      <c r="S27" s="378" t="s">
        <v>125</v>
      </c>
      <c r="T27" s="379">
        <v>101.4</v>
      </c>
      <c r="U27" s="378" t="s">
        <v>125</v>
      </c>
      <c r="V27" s="379">
        <v>100</v>
      </c>
      <c r="W27" s="378" t="s">
        <v>125</v>
      </c>
      <c r="X27" s="379">
        <v>97.6</v>
      </c>
      <c r="Y27" s="378" t="s">
        <v>125</v>
      </c>
      <c r="Z27" s="379">
        <v>94.6</v>
      </c>
      <c r="AA27" s="378" t="s">
        <v>125</v>
      </c>
      <c r="AB27" s="379">
        <v>92</v>
      </c>
      <c r="AC27" s="378" t="s">
        <v>125</v>
      </c>
      <c r="AD27" s="379">
        <v>95.7</v>
      </c>
      <c r="AE27" s="378" t="s">
        <v>125</v>
      </c>
      <c r="AF27" s="379">
        <v>94.9</v>
      </c>
      <c r="AG27" s="378" t="s">
        <v>125</v>
      </c>
      <c r="AH27" s="379">
        <v>95.1</v>
      </c>
      <c r="AI27" s="378" t="s">
        <v>125</v>
      </c>
      <c r="AJ27" s="379">
        <v>91.1</v>
      </c>
      <c r="AK27" s="378" t="s">
        <v>125</v>
      </c>
      <c r="AL27" s="379">
        <v>87.1</v>
      </c>
      <c r="AM27" s="378" t="s">
        <v>125</v>
      </c>
    </row>
    <row r="28" spans="1:39">
      <c r="A28" s="377" t="s">
        <v>197</v>
      </c>
      <c r="B28" s="378" t="s">
        <v>126</v>
      </c>
      <c r="C28" s="378" t="s">
        <v>125</v>
      </c>
      <c r="D28" s="378" t="s">
        <v>126</v>
      </c>
      <c r="E28" s="378" t="s">
        <v>125</v>
      </c>
      <c r="F28" s="378" t="s">
        <v>126</v>
      </c>
      <c r="G28" s="378" t="s">
        <v>125</v>
      </c>
      <c r="H28" s="378" t="s">
        <v>126</v>
      </c>
      <c r="I28" s="378" t="s">
        <v>125</v>
      </c>
      <c r="J28" s="378" t="s">
        <v>126</v>
      </c>
      <c r="K28" s="378" t="s">
        <v>125</v>
      </c>
      <c r="L28" s="379">
        <v>102.5</v>
      </c>
      <c r="M28" s="378" t="s">
        <v>125</v>
      </c>
      <c r="N28" s="379">
        <v>98.9</v>
      </c>
      <c r="O28" s="378" t="s">
        <v>125</v>
      </c>
      <c r="P28" s="379">
        <v>94.7</v>
      </c>
      <c r="Q28" s="378" t="s">
        <v>125</v>
      </c>
      <c r="R28" s="379">
        <v>96</v>
      </c>
      <c r="S28" s="378" t="s">
        <v>125</v>
      </c>
      <c r="T28" s="379">
        <v>95.5</v>
      </c>
      <c r="U28" s="378" t="s">
        <v>125</v>
      </c>
      <c r="V28" s="379">
        <v>100</v>
      </c>
      <c r="W28" s="378" t="s">
        <v>125</v>
      </c>
      <c r="X28" s="379">
        <v>104.6</v>
      </c>
      <c r="Y28" s="378" t="s">
        <v>125</v>
      </c>
      <c r="Z28" s="379">
        <v>110.9</v>
      </c>
      <c r="AA28" s="378" t="s">
        <v>266</v>
      </c>
      <c r="AB28" s="379">
        <v>118.5</v>
      </c>
      <c r="AC28" s="378" t="s">
        <v>266</v>
      </c>
      <c r="AD28" s="379">
        <v>110.5</v>
      </c>
      <c r="AE28" s="378" t="s">
        <v>266</v>
      </c>
      <c r="AF28" s="379">
        <v>100.3</v>
      </c>
      <c r="AG28" s="378" t="s">
        <v>266</v>
      </c>
      <c r="AH28" s="379">
        <v>95.7</v>
      </c>
      <c r="AI28" s="378" t="s">
        <v>266</v>
      </c>
      <c r="AJ28" s="379">
        <v>95.8</v>
      </c>
      <c r="AK28" s="378" t="s">
        <v>266</v>
      </c>
      <c r="AL28" s="379">
        <v>97.8</v>
      </c>
      <c r="AM28" s="378" t="s">
        <v>266</v>
      </c>
    </row>
    <row r="29" spans="1:39">
      <c r="A29" s="377" t="s">
        <v>198</v>
      </c>
      <c r="B29" s="378" t="s">
        <v>126</v>
      </c>
      <c r="C29" s="378" t="s">
        <v>125</v>
      </c>
      <c r="D29" s="378" t="s">
        <v>126</v>
      </c>
      <c r="E29" s="378" t="s">
        <v>125</v>
      </c>
      <c r="F29" s="378" t="s">
        <v>126</v>
      </c>
      <c r="G29" s="378" t="s">
        <v>125</v>
      </c>
      <c r="H29" s="378" t="s">
        <v>126</v>
      </c>
      <c r="I29" s="378" t="s">
        <v>125</v>
      </c>
      <c r="J29" s="378" t="s">
        <v>126</v>
      </c>
      <c r="K29" s="378" t="s">
        <v>125</v>
      </c>
      <c r="L29" s="379">
        <v>99.6</v>
      </c>
      <c r="M29" s="378" t="s">
        <v>125</v>
      </c>
      <c r="N29" s="379">
        <v>96.5</v>
      </c>
      <c r="O29" s="378" t="s">
        <v>125</v>
      </c>
      <c r="P29" s="379">
        <v>98</v>
      </c>
      <c r="Q29" s="378" t="s">
        <v>125</v>
      </c>
      <c r="R29" s="379">
        <v>99.8</v>
      </c>
      <c r="S29" s="378" t="s">
        <v>125</v>
      </c>
      <c r="T29" s="379">
        <v>100.6</v>
      </c>
      <c r="U29" s="378" t="s">
        <v>125</v>
      </c>
      <c r="V29" s="379">
        <v>100</v>
      </c>
      <c r="W29" s="378" t="s">
        <v>125</v>
      </c>
      <c r="X29" s="379">
        <v>103.3</v>
      </c>
      <c r="Y29" s="378" t="s">
        <v>125</v>
      </c>
      <c r="Z29" s="379">
        <v>101.4</v>
      </c>
      <c r="AA29" s="378" t="s">
        <v>125</v>
      </c>
      <c r="AB29" s="379">
        <v>102.1</v>
      </c>
      <c r="AC29" s="378" t="s">
        <v>125</v>
      </c>
      <c r="AD29" s="379">
        <v>104.2</v>
      </c>
      <c r="AE29" s="378" t="s">
        <v>125</v>
      </c>
      <c r="AF29" s="379">
        <v>94.7</v>
      </c>
      <c r="AG29" s="378" t="s">
        <v>125</v>
      </c>
      <c r="AH29" s="379">
        <v>90.6</v>
      </c>
      <c r="AI29" s="378" t="s">
        <v>125</v>
      </c>
      <c r="AJ29" s="379">
        <v>89.9</v>
      </c>
      <c r="AK29" s="378" t="s">
        <v>125</v>
      </c>
      <c r="AL29" s="379">
        <v>91.7</v>
      </c>
      <c r="AM29" s="378" t="s">
        <v>125</v>
      </c>
    </row>
    <row r="30" spans="1:39">
      <c r="A30" s="377" t="s">
        <v>199</v>
      </c>
      <c r="B30" s="379">
        <v>104.2</v>
      </c>
      <c r="C30" s="378" t="s">
        <v>125</v>
      </c>
      <c r="D30" s="379">
        <v>104.1</v>
      </c>
      <c r="E30" s="378" t="s">
        <v>125</v>
      </c>
      <c r="F30" s="379">
        <v>106</v>
      </c>
      <c r="G30" s="378" t="s">
        <v>125</v>
      </c>
      <c r="H30" s="379">
        <v>105.3</v>
      </c>
      <c r="I30" s="378" t="s">
        <v>125</v>
      </c>
      <c r="J30" s="379">
        <v>100.7</v>
      </c>
      <c r="K30" s="378" t="s">
        <v>125</v>
      </c>
      <c r="L30" s="379">
        <v>101.2</v>
      </c>
      <c r="M30" s="378" t="s">
        <v>125</v>
      </c>
      <c r="N30" s="379">
        <v>107.7</v>
      </c>
      <c r="O30" s="378" t="s">
        <v>125</v>
      </c>
      <c r="P30" s="379">
        <v>107.8</v>
      </c>
      <c r="Q30" s="378" t="s">
        <v>125</v>
      </c>
      <c r="R30" s="379">
        <v>103.1</v>
      </c>
      <c r="S30" s="378" t="s">
        <v>125</v>
      </c>
      <c r="T30" s="379">
        <v>102.5</v>
      </c>
      <c r="U30" s="378" t="s">
        <v>125</v>
      </c>
      <c r="V30" s="379">
        <v>100</v>
      </c>
      <c r="W30" s="378" t="s">
        <v>125</v>
      </c>
      <c r="X30" s="379">
        <v>94.8</v>
      </c>
      <c r="Y30" s="378" t="s">
        <v>125</v>
      </c>
      <c r="Z30" s="379">
        <v>92.9</v>
      </c>
      <c r="AA30" s="378" t="s">
        <v>125</v>
      </c>
      <c r="AB30" s="379">
        <v>101.2</v>
      </c>
      <c r="AC30" s="378" t="s">
        <v>125</v>
      </c>
      <c r="AD30" s="379">
        <v>109.2</v>
      </c>
      <c r="AE30" s="378" t="s">
        <v>125</v>
      </c>
      <c r="AF30" s="379">
        <v>103.3</v>
      </c>
      <c r="AG30" s="378" t="s">
        <v>125</v>
      </c>
      <c r="AH30" s="379">
        <v>102.5</v>
      </c>
      <c r="AI30" s="378" t="s">
        <v>125</v>
      </c>
      <c r="AJ30" s="379">
        <v>104.2</v>
      </c>
      <c r="AK30" s="378" t="s">
        <v>125</v>
      </c>
      <c r="AL30" s="379">
        <v>103.2</v>
      </c>
      <c r="AM30" s="378" t="s">
        <v>125</v>
      </c>
    </row>
    <row r="31" spans="1:39">
      <c r="A31" s="377" t="s">
        <v>200</v>
      </c>
      <c r="B31" s="379">
        <v>104.7</v>
      </c>
      <c r="C31" s="378" t="s">
        <v>125</v>
      </c>
      <c r="D31" s="379">
        <v>103.8</v>
      </c>
      <c r="E31" s="378" t="s">
        <v>125</v>
      </c>
      <c r="F31" s="379">
        <v>102.4</v>
      </c>
      <c r="G31" s="378" t="s">
        <v>125</v>
      </c>
      <c r="H31" s="379">
        <v>100.7</v>
      </c>
      <c r="I31" s="378" t="s">
        <v>125</v>
      </c>
      <c r="J31" s="379">
        <v>99</v>
      </c>
      <c r="K31" s="378" t="s">
        <v>125</v>
      </c>
      <c r="L31" s="379">
        <v>100.5</v>
      </c>
      <c r="M31" s="378" t="s">
        <v>125</v>
      </c>
      <c r="N31" s="379">
        <v>100.2</v>
      </c>
      <c r="O31" s="378" t="s">
        <v>125</v>
      </c>
      <c r="P31" s="379">
        <v>100.3</v>
      </c>
      <c r="Q31" s="378" t="s">
        <v>125</v>
      </c>
      <c r="R31" s="379">
        <v>100.7</v>
      </c>
      <c r="S31" s="378" t="s">
        <v>125</v>
      </c>
      <c r="T31" s="379">
        <v>99.8</v>
      </c>
      <c r="U31" s="378" t="s">
        <v>125</v>
      </c>
      <c r="V31" s="379">
        <v>100</v>
      </c>
      <c r="W31" s="378" t="s">
        <v>125</v>
      </c>
      <c r="X31" s="379">
        <v>98.6</v>
      </c>
      <c r="Y31" s="378" t="s">
        <v>125</v>
      </c>
      <c r="Z31" s="379">
        <v>99.3</v>
      </c>
      <c r="AA31" s="378" t="s">
        <v>125</v>
      </c>
      <c r="AB31" s="379">
        <v>98.5</v>
      </c>
      <c r="AC31" s="378" t="s">
        <v>125</v>
      </c>
      <c r="AD31" s="379">
        <v>97.8</v>
      </c>
      <c r="AE31" s="378" t="s">
        <v>125</v>
      </c>
      <c r="AF31" s="379">
        <v>94.9</v>
      </c>
      <c r="AG31" s="378" t="s">
        <v>125</v>
      </c>
      <c r="AH31" s="379">
        <v>94.6</v>
      </c>
      <c r="AI31" s="378" t="s">
        <v>125</v>
      </c>
      <c r="AJ31" s="379">
        <v>94</v>
      </c>
      <c r="AK31" s="378" t="s">
        <v>125</v>
      </c>
      <c r="AL31" s="379">
        <v>95.2</v>
      </c>
      <c r="AM31" s="378" t="s">
        <v>125</v>
      </c>
    </row>
    <row r="32" spans="1:39">
      <c r="A32" s="377" t="s">
        <v>201</v>
      </c>
      <c r="B32" s="379">
        <v>104.9</v>
      </c>
      <c r="C32" s="378" t="s">
        <v>125</v>
      </c>
      <c r="D32" s="379">
        <v>104.7</v>
      </c>
      <c r="E32" s="378" t="s">
        <v>125</v>
      </c>
      <c r="F32" s="379">
        <v>102.4</v>
      </c>
      <c r="G32" s="378" t="s">
        <v>125</v>
      </c>
      <c r="H32" s="379">
        <v>101.7</v>
      </c>
      <c r="I32" s="378" t="s">
        <v>125</v>
      </c>
      <c r="J32" s="379">
        <v>99.9</v>
      </c>
      <c r="K32" s="378" t="s">
        <v>125</v>
      </c>
      <c r="L32" s="379">
        <v>96.2</v>
      </c>
      <c r="M32" s="378" t="s">
        <v>125</v>
      </c>
      <c r="N32" s="379">
        <v>100.5</v>
      </c>
      <c r="O32" s="378" t="s">
        <v>125</v>
      </c>
      <c r="P32" s="379">
        <v>100.1</v>
      </c>
      <c r="Q32" s="378" t="s">
        <v>125</v>
      </c>
      <c r="R32" s="379">
        <v>101.8</v>
      </c>
      <c r="S32" s="378" t="s">
        <v>125</v>
      </c>
      <c r="T32" s="379">
        <v>102.9</v>
      </c>
      <c r="U32" s="378" t="s">
        <v>125</v>
      </c>
      <c r="V32" s="379">
        <v>100</v>
      </c>
      <c r="W32" s="378" t="s">
        <v>125</v>
      </c>
      <c r="X32" s="379">
        <v>100.7</v>
      </c>
      <c r="Y32" s="378" t="s">
        <v>125</v>
      </c>
      <c r="Z32" s="379">
        <v>99.2</v>
      </c>
      <c r="AA32" s="378" t="s">
        <v>125</v>
      </c>
      <c r="AB32" s="379">
        <v>99.1</v>
      </c>
      <c r="AC32" s="378" t="s">
        <v>125</v>
      </c>
      <c r="AD32" s="379">
        <v>102.2</v>
      </c>
      <c r="AE32" s="378" t="s">
        <v>125</v>
      </c>
      <c r="AF32" s="379">
        <v>97.7</v>
      </c>
      <c r="AG32" s="378" t="s">
        <v>125</v>
      </c>
      <c r="AH32" s="379">
        <v>98.4</v>
      </c>
      <c r="AI32" s="378" t="s">
        <v>125</v>
      </c>
      <c r="AJ32" s="379">
        <v>100.4</v>
      </c>
      <c r="AK32" s="378" t="s">
        <v>125</v>
      </c>
      <c r="AL32" s="379">
        <v>99.1</v>
      </c>
      <c r="AM32" s="378" t="s">
        <v>125</v>
      </c>
    </row>
    <row r="33" spans="1:39">
      <c r="A33" s="377" t="s">
        <v>202</v>
      </c>
      <c r="B33" s="379">
        <v>105.5</v>
      </c>
      <c r="C33" s="378" t="s">
        <v>125</v>
      </c>
      <c r="D33" s="379">
        <v>104.5</v>
      </c>
      <c r="E33" s="378" t="s">
        <v>125</v>
      </c>
      <c r="F33" s="379">
        <v>103.1</v>
      </c>
      <c r="G33" s="378" t="s">
        <v>125</v>
      </c>
      <c r="H33" s="379">
        <v>103.9</v>
      </c>
      <c r="I33" s="378" t="s">
        <v>125</v>
      </c>
      <c r="J33" s="379">
        <v>103.4</v>
      </c>
      <c r="K33" s="378" t="s">
        <v>125</v>
      </c>
      <c r="L33" s="379">
        <v>102.2</v>
      </c>
      <c r="M33" s="378" t="s">
        <v>125</v>
      </c>
      <c r="N33" s="379">
        <v>102.1</v>
      </c>
      <c r="O33" s="378" t="s">
        <v>125</v>
      </c>
      <c r="P33" s="379">
        <v>103.1</v>
      </c>
      <c r="Q33" s="378" t="s">
        <v>125</v>
      </c>
      <c r="R33" s="379">
        <v>103.4</v>
      </c>
      <c r="S33" s="378" t="s">
        <v>125</v>
      </c>
      <c r="T33" s="379">
        <v>102.9</v>
      </c>
      <c r="U33" s="378" t="s">
        <v>125</v>
      </c>
      <c r="V33" s="379">
        <v>100</v>
      </c>
      <c r="W33" s="378" t="s">
        <v>125</v>
      </c>
      <c r="X33" s="379">
        <v>98.9</v>
      </c>
      <c r="Y33" s="378" t="s">
        <v>125</v>
      </c>
      <c r="Z33" s="379">
        <v>98.7</v>
      </c>
      <c r="AA33" s="378" t="s">
        <v>125</v>
      </c>
      <c r="AB33" s="379">
        <v>99.5</v>
      </c>
      <c r="AC33" s="378" t="s">
        <v>125</v>
      </c>
      <c r="AD33" s="379">
        <v>104.7</v>
      </c>
      <c r="AE33" s="378" t="s">
        <v>125</v>
      </c>
      <c r="AF33" s="379">
        <v>103.2</v>
      </c>
      <c r="AG33" s="378" t="s">
        <v>125</v>
      </c>
      <c r="AH33" s="379">
        <v>103.2</v>
      </c>
      <c r="AI33" s="378" t="s">
        <v>125</v>
      </c>
      <c r="AJ33" s="379">
        <v>104.7</v>
      </c>
      <c r="AK33" s="378" t="s">
        <v>125</v>
      </c>
      <c r="AL33" s="379">
        <v>105.3</v>
      </c>
      <c r="AM33" s="378" t="s">
        <v>125</v>
      </c>
    </row>
    <row r="34" spans="1:39">
      <c r="A34" s="377" t="s">
        <v>203</v>
      </c>
      <c r="B34" s="379">
        <v>109.6</v>
      </c>
      <c r="C34" s="378" t="s">
        <v>125</v>
      </c>
      <c r="D34" s="379">
        <v>107.9</v>
      </c>
      <c r="E34" s="378" t="s">
        <v>125</v>
      </c>
      <c r="F34" s="379">
        <v>107.2</v>
      </c>
      <c r="G34" s="378" t="s">
        <v>125</v>
      </c>
      <c r="H34" s="379">
        <v>106.7</v>
      </c>
      <c r="I34" s="378" t="s">
        <v>125</v>
      </c>
      <c r="J34" s="379">
        <v>106.2</v>
      </c>
      <c r="K34" s="378" t="s">
        <v>125</v>
      </c>
      <c r="L34" s="379">
        <v>104.7</v>
      </c>
      <c r="M34" s="378" t="s">
        <v>125</v>
      </c>
      <c r="N34" s="379">
        <v>103.9</v>
      </c>
      <c r="O34" s="378" t="s">
        <v>125</v>
      </c>
      <c r="P34" s="379">
        <v>102.7</v>
      </c>
      <c r="Q34" s="378" t="s">
        <v>125</v>
      </c>
      <c r="R34" s="379">
        <v>103</v>
      </c>
      <c r="S34" s="378" t="s">
        <v>125</v>
      </c>
      <c r="T34" s="379">
        <v>100.8</v>
      </c>
      <c r="U34" s="378" t="s">
        <v>125</v>
      </c>
      <c r="V34" s="379">
        <v>100</v>
      </c>
      <c r="W34" s="378" t="s">
        <v>125</v>
      </c>
      <c r="X34" s="379">
        <v>99.2</v>
      </c>
      <c r="Y34" s="378" t="s">
        <v>125</v>
      </c>
      <c r="Z34" s="379">
        <v>98.4</v>
      </c>
      <c r="AA34" s="378" t="s">
        <v>125</v>
      </c>
      <c r="AB34" s="379">
        <v>100.3</v>
      </c>
      <c r="AC34" s="378" t="s">
        <v>125</v>
      </c>
      <c r="AD34" s="379">
        <v>103.7</v>
      </c>
      <c r="AE34" s="378" t="s">
        <v>125</v>
      </c>
      <c r="AF34" s="379">
        <v>102.5</v>
      </c>
      <c r="AG34" s="378" t="s">
        <v>125</v>
      </c>
      <c r="AH34" s="379">
        <v>101.2</v>
      </c>
      <c r="AI34" s="378" t="s">
        <v>125</v>
      </c>
      <c r="AJ34" s="379">
        <v>102.5</v>
      </c>
      <c r="AK34" s="378" t="s">
        <v>125</v>
      </c>
      <c r="AL34" s="379">
        <v>103.4</v>
      </c>
      <c r="AM34" s="378" t="s">
        <v>125</v>
      </c>
    </row>
    <row r="35" spans="1:39">
      <c r="A35" s="377" t="s">
        <v>204</v>
      </c>
      <c r="B35" s="378" t="s">
        <v>126</v>
      </c>
      <c r="C35" s="378" t="s">
        <v>125</v>
      </c>
      <c r="D35" s="378" t="s">
        <v>126</v>
      </c>
      <c r="E35" s="378" t="s">
        <v>125</v>
      </c>
      <c r="F35" s="378" t="s">
        <v>126</v>
      </c>
      <c r="G35" s="378" t="s">
        <v>125</v>
      </c>
      <c r="H35" s="378" t="s">
        <v>126</v>
      </c>
      <c r="I35" s="378" t="s">
        <v>125</v>
      </c>
      <c r="J35" s="378" t="s">
        <v>126</v>
      </c>
      <c r="K35" s="378" t="s">
        <v>125</v>
      </c>
      <c r="L35" s="378" t="s">
        <v>126</v>
      </c>
      <c r="M35" s="378" t="s">
        <v>125</v>
      </c>
      <c r="N35" s="378" t="s">
        <v>126</v>
      </c>
      <c r="O35" s="378" t="s">
        <v>125</v>
      </c>
      <c r="P35" s="378" t="s">
        <v>126</v>
      </c>
      <c r="Q35" s="378" t="s">
        <v>125</v>
      </c>
      <c r="R35" s="378" t="s">
        <v>126</v>
      </c>
      <c r="S35" s="378" t="s">
        <v>125</v>
      </c>
      <c r="T35" s="379">
        <v>102.4</v>
      </c>
      <c r="U35" s="378" t="s">
        <v>125</v>
      </c>
      <c r="V35" s="379">
        <v>100</v>
      </c>
      <c r="W35" s="378" t="s">
        <v>125</v>
      </c>
      <c r="X35" s="379">
        <v>97.5</v>
      </c>
      <c r="Y35" s="378" t="s">
        <v>125</v>
      </c>
      <c r="Z35" s="379">
        <v>96.3</v>
      </c>
      <c r="AA35" s="378" t="s">
        <v>125</v>
      </c>
      <c r="AB35" s="379">
        <v>100.1</v>
      </c>
      <c r="AC35" s="378" t="s">
        <v>125</v>
      </c>
      <c r="AD35" s="379">
        <v>98.8</v>
      </c>
      <c r="AE35" s="378" t="s">
        <v>125</v>
      </c>
      <c r="AF35" s="379">
        <v>98.7</v>
      </c>
      <c r="AG35" s="378" t="s">
        <v>266</v>
      </c>
      <c r="AH35" s="379">
        <v>96.8</v>
      </c>
      <c r="AI35" s="378" t="s">
        <v>125</v>
      </c>
      <c r="AJ35" s="379">
        <v>95.9</v>
      </c>
      <c r="AK35" s="378" t="s">
        <v>125</v>
      </c>
      <c r="AL35" s="378" t="s">
        <v>126</v>
      </c>
      <c r="AM35" s="378" t="s">
        <v>125</v>
      </c>
    </row>
    <row r="36" spans="1:39">
      <c r="A36" s="377" t="s">
        <v>205</v>
      </c>
      <c r="B36" s="379">
        <v>98.6</v>
      </c>
      <c r="C36" s="378" t="s">
        <v>125</v>
      </c>
      <c r="D36" s="379">
        <v>100.1</v>
      </c>
      <c r="E36" s="378" t="s">
        <v>125</v>
      </c>
      <c r="F36" s="379">
        <v>100.1</v>
      </c>
      <c r="G36" s="378" t="s">
        <v>125</v>
      </c>
      <c r="H36" s="379">
        <v>99.7</v>
      </c>
      <c r="I36" s="378" t="s">
        <v>125</v>
      </c>
      <c r="J36" s="379">
        <v>98.8</v>
      </c>
      <c r="K36" s="378" t="s">
        <v>125</v>
      </c>
      <c r="L36" s="379">
        <v>99.9</v>
      </c>
      <c r="M36" s="378" t="s">
        <v>125</v>
      </c>
      <c r="N36" s="379">
        <v>100.2</v>
      </c>
      <c r="O36" s="378" t="s">
        <v>125</v>
      </c>
      <c r="P36" s="379">
        <v>99.7</v>
      </c>
      <c r="Q36" s="378" t="s">
        <v>125</v>
      </c>
      <c r="R36" s="379">
        <v>100.5</v>
      </c>
      <c r="S36" s="378" t="s">
        <v>125</v>
      </c>
      <c r="T36" s="379">
        <v>99</v>
      </c>
      <c r="U36" s="378" t="s">
        <v>125</v>
      </c>
      <c r="V36" s="379">
        <v>100</v>
      </c>
      <c r="W36" s="378" t="s">
        <v>125</v>
      </c>
      <c r="X36" s="379">
        <v>98.2</v>
      </c>
      <c r="Y36" s="378" t="s">
        <v>125</v>
      </c>
      <c r="Z36" s="379">
        <v>96.6</v>
      </c>
      <c r="AA36" s="378" t="s">
        <v>125</v>
      </c>
      <c r="AB36" s="379">
        <v>98.4</v>
      </c>
      <c r="AC36" s="378" t="s">
        <v>125</v>
      </c>
      <c r="AD36" s="379">
        <v>100.5</v>
      </c>
      <c r="AE36" s="378" t="s">
        <v>125</v>
      </c>
      <c r="AF36" s="379">
        <v>98.5</v>
      </c>
      <c r="AG36" s="378" t="s">
        <v>125</v>
      </c>
      <c r="AH36" s="379">
        <v>97.4</v>
      </c>
      <c r="AI36" s="378" t="s">
        <v>125</v>
      </c>
      <c r="AJ36" s="379">
        <v>94.7</v>
      </c>
      <c r="AK36" s="378" t="s">
        <v>125</v>
      </c>
      <c r="AL36" s="379">
        <v>94.8</v>
      </c>
      <c r="AM36" s="378" t="s">
        <v>125</v>
      </c>
    </row>
    <row r="37" spans="1:39">
      <c r="A37" s="377" t="s">
        <v>206</v>
      </c>
      <c r="B37" s="379">
        <v>109.3</v>
      </c>
      <c r="C37" s="378" t="s">
        <v>125</v>
      </c>
      <c r="D37" s="379">
        <v>107.9</v>
      </c>
      <c r="E37" s="378" t="s">
        <v>125</v>
      </c>
      <c r="F37" s="379">
        <v>93.3</v>
      </c>
      <c r="G37" s="378" t="s">
        <v>125</v>
      </c>
      <c r="H37" s="379">
        <v>114.1</v>
      </c>
      <c r="I37" s="378" t="s">
        <v>125</v>
      </c>
      <c r="J37" s="379">
        <v>106.5</v>
      </c>
      <c r="K37" s="378" t="s">
        <v>125</v>
      </c>
      <c r="L37" s="379">
        <v>122.6</v>
      </c>
      <c r="M37" s="378" t="s">
        <v>125</v>
      </c>
      <c r="N37" s="379">
        <v>129.1</v>
      </c>
      <c r="O37" s="378" t="s">
        <v>125</v>
      </c>
      <c r="P37" s="379">
        <v>105</v>
      </c>
      <c r="Q37" s="378" t="s">
        <v>125</v>
      </c>
      <c r="R37" s="379">
        <v>102.9</v>
      </c>
      <c r="S37" s="378" t="s">
        <v>125</v>
      </c>
      <c r="T37" s="379">
        <v>91.9</v>
      </c>
      <c r="U37" s="378" t="s">
        <v>125</v>
      </c>
      <c r="V37" s="379">
        <v>100</v>
      </c>
      <c r="W37" s="378" t="s">
        <v>125</v>
      </c>
      <c r="X37" s="379">
        <v>94.9</v>
      </c>
      <c r="Y37" s="378" t="s">
        <v>125</v>
      </c>
      <c r="Z37" s="379">
        <v>96.3</v>
      </c>
      <c r="AA37" s="378" t="s">
        <v>125</v>
      </c>
      <c r="AB37" s="379">
        <v>102.7</v>
      </c>
      <c r="AC37" s="378" t="s">
        <v>125</v>
      </c>
      <c r="AD37" s="379">
        <v>101.4</v>
      </c>
      <c r="AE37" s="378" t="s">
        <v>125</v>
      </c>
      <c r="AF37" s="379">
        <v>93.6</v>
      </c>
      <c r="AG37" s="378" t="s">
        <v>125</v>
      </c>
      <c r="AH37" s="379">
        <v>83.7</v>
      </c>
      <c r="AI37" s="378" t="s">
        <v>125</v>
      </c>
      <c r="AJ37" s="379">
        <v>83.5</v>
      </c>
      <c r="AK37" s="378" t="s">
        <v>125</v>
      </c>
      <c r="AL37" s="379">
        <v>82.7</v>
      </c>
      <c r="AM37" s="378" t="s">
        <v>125</v>
      </c>
    </row>
    <row r="38" spans="1:39">
      <c r="A38" s="377" t="s">
        <v>207</v>
      </c>
      <c r="B38" s="379">
        <v>111.6</v>
      </c>
      <c r="C38" s="378" t="s">
        <v>125</v>
      </c>
      <c r="D38" s="379">
        <v>107.7</v>
      </c>
      <c r="E38" s="378" t="s">
        <v>125</v>
      </c>
      <c r="F38" s="379">
        <v>104.3</v>
      </c>
      <c r="G38" s="378" t="s">
        <v>125</v>
      </c>
      <c r="H38" s="379">
        <v>102.2</v>
      </c>
      <c r="I38" s="378" t="s">
        <v>125</v>
      </c>
      <c r="J38" s="379">
        <v>100.2</v>
      </c>
      <c r="K38" s="378" t="s">
        <v>125</v>
      </c>
      <c r="L38" s="379">
        <v>102.2</v>
      </c>
      <c r="M38" s="378" t="s">
        <v>125</v>
      </c>
      <c r="N38" s="379">
        <v>102.5</v>
      </c>
      <c r="O38" s="378" t="s">
        <v>125</v>
      </c>
      <c r="P38" s="379">
        <v>101</v>
      </c>
      <c r="Q38" s="378" t="s">
        <v>125</v>
      </c>
      <c r="R38" s="379">
        <v>99.9</v>
      </c>
      <c r="S38" s="378" t="s">
        <v>125</v>
      </c>
      <c r="T38" s="379">
        <v>100.2</v>
      </c>
      <c r="U38" s="378" t="s">
        <v>125</v>
      </c>
      <c r="V38" s="379">
        <v>100</v>
      </c>
      <c r="W38" s="378" t="s">
        <v>125</v>
      </c>
      <c r="X38" s="379">
        <v>99</v>
      </c>
      <c r="Y38" s="378" t="s">
        <v>125</v>
      </c>
      <c r="Z38" s="379">
        <v>97.4</v>
      </c>
      <c r="AA38" s="378" t="s">
        <v>125</v>
      </c>
      <c r="AB38" s="379">
        <v>99.5</v>
      </c>
      <c r="AC38" s="378" t="s">
        <v>125</v>
      </c>
      <c r="AD38" s="379">
        <v>104.7</v>
      </c>
      <c r="AE38" s="378" t="s">
        <v>125</v>
      </c>
      <c r="AF38" s="379">
        <v>106.2</v>
      </c>
      <c r="AG38" s="378" t="s">
        <v>125</v>
      </c>
      <c r="AH38" s="379">
        <v>104.2</v>
      </c>
      <c r="AI38" s="378" t="s">
        <v>125</v>
      </c>
      <c r="AJ38" s="379">
        <v>104.8</v>
      </c>
      <c r="AK38" s="378" t="s">
        <v>125</v>
      </c>
      <c r="AL38" s="379">
        <v>102.9</v>
      </c>
      <c r="AM38" s="378" t="s">
        <v>125</v>
      </c>
    </row>
    <row r="39" spans="1:39">
      <c r="A39" s="377" t="s">
        <v>208</v>
      </c>
      <c r="B39" s="379">
        <v>100.5</v>
      </c>
      <c r="C39" s="378" t="s">
        <v>125</v>
      </c>
      <c r="D39" s="379">
        <v>104.1</v>
      </c>
      <c r="E39" s="378" t="s">
        <v>125</v>
      </c>
      <c r="F39" s="379">
        <v>108.6</v>
      </c>
      <c r="G39" s="378" t="s">
        <v>125</v>
      </c>
      <c r="H39" s="379">
        <v>108.3</v>
      </c>
      <c r="I39" s="378" t="s">
        <v>125</v>
      </c>
      <c r="J39" s="379">
        <v>104.8</v>
      </c>
      <c r="K39" s="378" t="s">
        <v>125</v>
      </c>
      <c r="L39" s="379">
        <v>104.9</v>
      </c>
      <c r="M39" s="378" t="s">
        <v>125</v>
      </c>
      <c r="N39" s="379">
        <v>102.6</v>
      </c>
      <c r="O39" s="378" t="s">
        <v>125</v>
      </c>
      <c r="P39" s="379">
        <v>102.9</v>
      </c>
      <c r="Q39" s="378" t="s">
        <v>125</v>
      </c>
      <c r="R39" s="379">
        <v>101.6</v>
      </c>
      <c r="S39" s="378" t="s">
        <v>125</v>
      </c>
      <c r="T39" s="379">
        <v>98.5</v>
      </c>
      <c r="U39" s="378" t="s">
        <v>125</v>
      </c>
      <c r="V39" s="379">
        <v>100</v>
      </c>
      <c r="W39" s="378" t="s">
        <v>125</v>
      </c>
      <c r="X39" s="379">
        <v>98.8</v>
      </c>
      <c r="Y39" s="378" t="s">
        <v>125</v>
      </c>
      <c r="Z39" s="379">
        <v>98.1</v>
      </c>
      <c r="AA39" s="378" t="s">
        <v>125</v>
      </c>
      <c r="AB39" s="379">
        <v>99.7</v>
      </c>
      <c r="AC39" s="378" t="s">
        <v>125</v>
      </c>
      <c r="AD39" s="379">
        <v>106.6</v>
      </c>
      <c r="AE39" s="378" t="s">
        <v>125</v>
      </c>
      <c r="AF39" s="379">
        <v>105.1</v>
      </c>
      <c r="AG39" s="378" t="s">
        <v>125</v>
      </c>
      <c r="AH39" s="379">
        <v>104.2</v>
      </c>
      <c r="AI39" s="378" t="s">
        <v>125</v>
      </c>
      <c r="AJ39" s="379">
        <v>104</v>
      </c>
      <c r="AK39" s="378" t="s">
        <v>125</v>
      </c>
      <c r="AL39" s="379">
        <v>102.5</v>
      </c>
      <c r="AM39" s="378" t="s">
        <v>125</v>
      </c>
    </row>
    <row r="40" spans="1:39">
      <c r="A40" s="377" t="s">
        <v>209</v>
      </c>
      <c r="B40" s="379">
        <v>103.7</v>
      </c>
      <c r="C40" s="378" t="s">
        <v>125</v>
      </c>
      <c r="D40" s="379">
        <v>104.6</v>
      </c>
      <c r="E40" s="378" t="s">
        <v>125</v>
      </c>
      <c r="F40" s="379">
        <v>101.5</v>
      </c>
      <c r="G40" s="378" t="s">
        <v>125</v>
      </c>
      <c r="H40" s="379">
        <v>99.4</v>
      </c>
      <c r="I40" s="378" t="s">
        <v>125</v>
      </c>
      <c r="J40" s="379">
        <v>99.2</v>
      </c>
      <c r="K40" s="378" t="s">
        <v>125</v>
      </c>
      <c r="L40" s="379">
        <v>97.3</v>
      </c>
      <c r="M40" s="378" t="s">
        <v>125</v>
      </c>
      <c r="N40" s="379">
        <v>97.9</v>
      </c>
      <c r="O40" s="378" t="s">
        <v>125</v>
      </c>
      <c r="P40" s="379">
        <v>97.4</v>
      </c>
      <c r="Q40" s="378" t="s">
        <v>125</v>
      </c>
      <c r="R40" s="379">
        <v>98.9</v>
      </c>
      <c r="S40" s="378" t="s">
        <v>125</v>
      </c>
      <c r="T40" s="379">
        <v>98.3</v>
      </c>
      <c r="U40" s="378" t="s">
        <v>125</v>
      </c>
      <c r="V40" s="379">
        <v>100</v>
      </c>
      <c r="W40" s="378" t="s">
        <v>125</v>
      </c>
      <c r="X40" s="379">
        <v>99.5</v>
      </c>
      <c r="Y40" s="378" t="s">
        <v>125</v>
      </c>
      <c r="Z40" s="379">
        <v>97.1</v>
      </c>
      <c r="AA40" s="378" t="s">
        <v>125</v>
      </c>
      <c r="AB40" s="379">
        <v>100.7</v>
      </c>
      <c r="AC40" s="378" t="s">
        <v>125</v>
      </c>
      <c r="AD40" s="379">
        <v>108.1</v>
      </c>
      <c r="AE40" s="378" t="s">
        <v>125</v>
      </c>
      <c r="AF40" s="379">
        <v>106</v>
      </c>
      <c r="AG40" s="378" t="s">
        <v>125</v>
      </c>
      <c r="AH40" s="379">
        <v>105.2</v>
      </c>
      <c r="AI40" s="378" t="s">
        <v>125</v>
      </c>
      <c r="AJ40" s="379">
        <v>106.9</v>
      </c>
      <c r="AK40" s="378" t="s">
        <v>125</v>
      </c>
      <c r="AL40" s="379">
        <v>107.1</v>
      </c>
      <c r="AM40" s="378" t="s">
        <v>125</v>
      </c>
    </row>
    <row r="41" spans="1:39">
      <c r="A41" s="377" t="s">
        <v>210</v>
      </c>
      <c r="B41" s="379">
        <v>97.8</v>
      </c>
      <c r="C41" s="378" t="s">
        <v>125</v>
      </c>
      <c r="D41" s="379">
        <v>101.5</v>
      </c>
      <c r="E41" s="378" t="s">
        <v>125</v>
      </c>
      <c r="F41" s="379">
        <v>100.8</v>
      </c>
      <c r="G41" s="378" t="s">
        <v>125</v>
      </c>
      <c r="H41" s="379">
        <v>100.2</v>
      </c>
      <c r="I41" s="378" t="s">
        <v>125</v>
      </c>
      <c r="J41" s="379">
        <v>98.2</v>
      </c>
      <c r="K41" s="378" t="s">
        <v>125</v>
      </c>
      <c r="L41" s="379">
        <v>101.8</v>
      </c>
      <c r="M41" s="378" t="s">
        <v>125</v>
      </c>
      <c r="N41" s="379">
        <v>104.6</v>
      </c>
      <c r="O41" s="378" t="s">
        <v>125</v>
      </c>
      <c r="P41" s="379">
        <v>103.5</v>
      </c>
      <c r="Q41" s="378" t="s">
        <v>125</v>
      </c>
      <c r="R41" s="379">
        <v>101.9</v>
      </c>
      <c r="S41" s="378" t="s">
        <v>125</v>
      </c>
      <c r="T41" s="379">
        <v>100.7</v>
      </c>
      <c r="U41" s="378" t="s">
        <v>125</v>
      </c>
      <c r="V41" s="379">
        <v>100</v>
      </c>
      <c r="W41" s="378" t="s">
        <v>125</v>
      </c>
      <c r="X41" s="379">
        <v>97.6</v>
      </c>
      <c r="Y41" s="378" t="s">
        <v>125</v>
      </c>
      <c r="Z41" s="379">
        <v>99</v>
      </c>
      <c r="AA41" s="378" t="s">
        <v>125</v>
      </c>
      <c r="AB41" s="379">
        <v>98.9</v>
      </c>
      <c r="AC41" s="378" t="s">
        <v>125</v>
      </c>
      <c r="AD41" s="379">
        <v>101.2</v>
      </c>
      <c r="AE41" s="378" t="s">
        <v>125</v>
      </c>
      <c r="AF41" s="379">
        <v>98.1</v>
      </c>
      <c r="AG41" s="378" t="s">
        <v>125</v>
      </c>
      <c r="AH41" s="379">
        <v>96.9</v>
      </c>
      <c r="AI41" s="378" t="s">
        <v>125</v>
      </c>
      <c r="AJ41" s="379">
        <v>98.7</v>
      </c>
      <c r="AK41" s="378" t="s">
        <v>125</v>
      </c>
      <c r="AL41" s="379">
        <v>98.6</v>
      </c>
      <c r="AM41" s="378" t="s">
        <v>125</v>
      </c>
    </row>
    <row r="42" spans="1:39">
      <c r="A42" s="377" t="s">
        <v>211</v>
      </c>
      <c r="B42" s="379">
        <v>98.5</v>
      </c>
      <c r="C42" s="378" t="s">
        <v>125</v>
      </c>
      <c r="D42" s="379">
        <v>96.6</v>
      </c>
      <c r="E42" s="378" t="s">
        <v>125</v>
      </c>
      <c r="F42" s="379">
        <v>96.4</v>
      </c>
      <c r="G42" s="378" t="s">
        <v>125</v>
      </c>
      <c r="H42" s="379">
        <v>98.5</v>
      </c>
      <c r="I42" s="378" t="s">
        <v>125</v>
      </c>
      <c r="J42" s="379">
        <v>99.6</v>
      </c>
      <c r="K42" s="378" t="s">
        <v>125</v>
      </c>
      <c r="L42" s="379">
        <v>101.1</v>
      </c>
      <c r="M42" s="378" t="s">
        <v>125</v>
      </c>
      <c r="N42" s="379">
        <v>102.6</v>
      </c>
      <c r="O42" s="378" t="s">
        <v>125</v>
      </c>
      <c r="P42" s="379">
        <v>101.4</v>
      </c>
      <c r="Q42" s="378" t="s">
        <v>125</v>
      </c>
      <c r="R42" s="379">
        <v>101</v>
      </c>
      <c r="S42" s="378" t="s">
        <v>125</v>
      </c>
      <c r="T42" s="379">
        <v>100.6</v>
      </c>
      <c r="U42" s="378" t="s">
        <v>125</v>
      </c>
      <c r="V42" s="379">
        <v>100</v>
      </c>
      <c r="W42" s="378" t="s">
        <v>125</v>
      </c>
      <c r="X42" s="379">
        <v>100.5</v>
      </c>
      <c r="Y42" s="378" t="s">
        <v>125</v>
      </c>
      <c r="Z42" s="379">
        <v>100.2</v>
      </c>
      <c r="AA42" s="378" t="s">
        <v>125</v>
      </c>
      <c r="AB42" s="379">
        <v>100.2</v>
      </c>
      <c r="AC42" s="378" t="s">
        <v>125</v>
      </c>
      <c r="AD42" s="379">
        <v>104.2</v>
      </c>
      <c r="AE42" s="378" t="s">
        <v>125</v>
      </c>
      <c r="AF42" s="379">
        <v>102.7</v>
      </c>
      <c r="AG42" s="378" t="s">
        <v>125</v>
      </c>
      <c r="AH42" s="379">
        <v>101.5</v>
      </c>
      <c r="AI42" s="378" t="s">
        <v>125</v>
      </c>
      <c r="AJ42" s="379">
        <v>103</v>
      </c>
      <c r="AK42" s="378" t="s">
        <v>125</v>
      </c>
      <c r="AL42" s="379">
        <v>102.6</v>
      </c>
      <c r="AM42" s="378" t="s">
        <v>125</v>
      </c>
    </row>
    <row r="44" spans="1:39">
      <c r="A44" s="375" t="s">
        <v>303</v>
      </c>
      <c r="E44" s="375" t="s">
        <v>521</v>
      </c>
    </row>
    <row r="45" spans="1:39">
      <c r="A45" s="375" t="s">
        <v>266</v>
      </c>
      <c r="B45" s="375" t="s">
        <v>522</v>
      </c>
      <c r="E45" s="375" t="s">
        <v>126</v>
      </c>
      <c r="F45" s="375" t="s">
        <v>305</v>
      </c>
    </row>
    <row r="46" spans="1:39">
      <c r="A46" s="375" t="s">
        <v>268</v>
      </c>
      <c r="B46" s="375" t="s">
        <v>306</v>
      </c>
    </row>
    <row r="47" spans="1:39">
      <c r="A47" s="375" t="s">
        <v>267</v>
      </c>
      <c r="B47" s="375" t="s">
        <v>523</v>
      </c>
    </row>
    <row r="48" spans="1:39">
      <c r="A48" s="375" t="s">
        <v>302</v>
      </c>
      <c r="B48" s="375" t="s">
        <v>307</v>
      </c>
    </row>
    <row r="49" spans="1:2">
      <c r="A49" s="375" t="s">
        <v>299</v>
      </c>
      <c r="B49" s="375" t="s">
        <v>312</v>
      </c>
    </row>
    <row r="50" spans="1:2">
      <c r="A50" s="375" t="s">
        <v>315</v>
      </c>
      <c r="B50" s="375" t="s">
        <v>316</v>
      </c>
    </row>
    <row r="51" spans="1:2">
      <c r="A51" s="375" t="s">
        <v>310</v>
      </c>
      <c r="B51" s="375" t="s">
        <v>311</v>
      </c>
    </row>
    <row r="52" spans="1:2">
      <c r="A52" s="375" t="s">
        <v>301</v>
      </c>
      <c r="B52" s="375" t="s">
        <v>304</v>
      </c>
    </row>
    <row r="53" spans="1:2">
      <c r="A53" s="375" t="s">
        <v>308</v>
      </c>
      <c r="B53" s="375" t="s">
        <v>309</v>
      </c>
    </row>
    <row r="54" spans="1:2">
      <c r="A54" s="375" t="s">
        <v>286</v>
      </c>
      <c r="B54" s="375" t="s">
        <v>313</v>
      </c>
    </row>
    <row r="55" spans="1:2">
      <c r="A55" s="375" t="s">
        <v>317</v>
      </c>
      <c r="B55" s="375" t="s">
        <v>524</v>
      </c>
    </row>
    <row r="56" spans="1:2">
      <c r="A56" s="375" t="s">
        <v>314</v>
      </c>
      <c r="B56" s="375" t="s">
        <v>525</v>
      </c>
    </row>
  </sheetData>
  <pageMargins left="0.75" right="0.75" top="1" bottom="1" header="0.5" footer="0.5"/>
  <pageSetup paperSize="9" firstPageNumber="0" fitToWidth="0" fitToHeight="0" pageOrder="overThenDown"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S33"/>
  <sheetViews>
    <sheetView topLeftCell="B1" workbookViewId="0">
      <selection activeCell="B36" sqref="A36:X45"/>
    </sheetView>
  </sheetViews>
  <sheetFormatPr defaultColWidth="9.125" defaultRowHeight="12.75"/>
  <cols>
    <col min="1" max="1" width="2.75" style="77" hidden="1" customWidth="1"/>
    <col min="2" max="2" width="23.75" style="77" customWidth="1"/>
    <col min="3" max="22" width="9.125" style="77"/>
    <col min="23" max="23" width="3.75" style="77" customWidth="1"/>
    <col min="24" max="24" width="9.125" style="84"/>
    <col min="25" max="25" width="3.75" style="77" customWidth="1"/>
    <col min="26" max="26" width="9.125" style="84"/>
    <col min="27" max="27" width="5.625" style="77" bestFit="1" customWidth="1"/>
    <col min="28" max="29" width="9.125" style="84"/>
    <col min="30" max="30" width="3.75" style="77" customWidth="1"/>
    <col min="31" max="31" width="9.125" style="77"/>
    <col min="32" max="32" width="13" style="77" bestFit="1" customWidth="1"/>
    <col min="33" max="34" width="9.125" style="77"/>
    <col min="35" max="35" width="12.25" style="77" bestFit="1" customWidth="1"/>
    <col min="36" max="41" width="9.125" style="77"/>
    <col min="42" max="42" width="3.75" style="77" customWidth="1"/>
    <col min="43" max="16384" width="9.125" style="77"/>
  </cols>
  <sheetData>
    <row r="1" spans="1:45" ht="30.75" thickBot="1">
      <c r="B1" s="36" t="s">
        <v>0</v>
      </c>
    </row>
    <row r="2" spans="1:45" ht="13.5" thickTop="1">
      <c r="B2" s="43" t="s">
        <v>143</v>
      </c>
      <c r="C2" s="44"/>
    </row>
    <row r="3" spans="1:45">
      <c r="B3" s="43" t="s">
        <v>329</v>
      </c>
      <c r="C3" s="44"/>
    </row>
    <row r="4" spans="1:45">
      <c r="B4" s="49" t="s">
        <v>144</v>
      </c>
      <c r="C4" s="80"/>
      <c r="D4" s="80"/>
      <c r="E4" s="80"/>
      <c r="F4" s="80"/>
      <c r="G4" s="80"/>
      <c r="H4" s="80"/>
      <c r="I4" s="80"/>
      <c r="J4" s="80"/>
      <c r="K4" s="80"/>
      <c r="L4" s="80"/>
      <c r="M4" s="80"/>
      <c r="N4" s="80"/>
      <c r="O4" s="80"/>
      <c r="P4" s="80"/>
      <c r="Q4" s="80"/>
      <c r="R4" s="80"/>
      <c r="S4" s="80"/>
      <c r="T4" s="80"/>
      <c r="U4" s="80"/>
      <c r="V4" s="80"/>
      <c r="W4" s="80"/>
      <c r="X4" s="81"/>
      <c r="Y4" s="80"/>
      <c r="Z4" s="81"/>
      <c r="AA4" s="80"/>
      <c r="AB4" s="81"/>
      <c r="AC4" s="81"/>
      <c r="AD4" s="80"/>
      <c r="AE4" s="80"/>
      <c r="AF4" s="80"/>
      <c r="AG4" s="80"/>
      <c r="AH4" s="80"/>
      <c r="AI4" s="80"/>
      <c r="AJ4" s="80"/>
      <c r="AK4" s="80"/>
      <c r="AL4" s="80"/>
      <c r="AM4" s="80"/>
      <c r="AN4" s="80"/>
      <c r="AO4" s="80"/>
    </row>
    <row r="5" spans="1:45">
      <c r="B5" s="171" t="s">
        <v>125</v>
      </c>
      <c r="C5" s="99" t="str">
        <f>NA1cT!C5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t="s">
        <v>125</v>
      </c>
      <c r="Y5" s="99" t="s">
        <v>125</v>
      </c>
      <c r="Z5" s="99" t="s">
        <v>125</v>
      </c>
      <c r="AA5" s="99" t="s">
        <v>125</v>
      </c>
      <c r="AB5" s="99" t="s">
        <v>125</v>
      </c>
      <c r="AC5" s="99"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s="78" customFormat="1" ht="253.5" customHeight="1">
      <c r="B6" s="171" t="s">
        <v>125</v>
      </c>
      <c r="C6" s="101" t="str">
        <f>NA1cT!C6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02" t="s">
        <v>133</v>
      </c>
      <c r="Y6" s="102" t="s">
        <v>125</v>
      </c>
      <c r="Z6" s="191" t="s">
        <v>283</v>
      </c>
      <c r="AA6" s="101" t="s">
        <v>284</v>
      </c>
      <c r="AB6" s="101" t="s">
        <v>125</v>
      </c>
      <c r="AC6" s="102" t="s">
        <v>134</v>
      </c>
      <c r="AD6" s="101" t="s">
        <v>125</v>
      </c>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f t="shared" ref="A7:A26" si="0">IF(C7=":",0,1)</f>
        <v>1</v>
      </c>
      <c r="B7" s="105">
        <v>1995</v>
      </c>
      <c r="C7" s="172">
        <f>IF(OR(NA1cT!C7=":",NA1cT!C7=""),":",(NA1cT!C7/NA1cT!$X7*100))</f>
        <v>4.8288936721712226</v>
      </c>
      <c r="D7" s="172">
        <f>IF(OR(NA1cT!D7=":",NA1cT!D7=""),":",(NA1cT!D7/NA1cT!$X7*100))</f>
        <v>0.26416763797548048</v>
      </c>
      <c r="E7" s="172">
        <f>IF(OR(NA1cT!E7=":",NA1cT!E7=""),":",(NA1cT!E7/NA1cT!$X7*100))</f>
        <v>10.546712155114472</v>
      </c>
      <c r="F7" s="172">
        <f>IF(OR(NA1cT!F7=":",NA1cT!F7=""),":",(NA1cT!F7/NA1cT!$X7*100))</f>
        <v>1.5132565928471968</v>
      </c>
      <c r="G7" s="172">
        <f>IF(OR(NA1cT!G7=":",NA1cT!G7=""),":",(NA1cT!G7/NA1cT!$X7*100))</f>
        <v>0.45516807187401626</v>
      </c>
      <c r="H7" s="172">
        <f>IF(OR(NA1cT!H7=":",NA1cT!H7=""),":",(NA1cT!H7/NA1cT!$X7*100))</f>
        <v>9.3069817961130639</v>
      </c>
      <c r="I7" s="172">
        <f>IF(OR(NA1cT!I7=":",NA1cT!I7=""),":",(NA1cT!I7/NA1cT!$X7*100))</f>
        <v>13.912970730282431</v>
      </c>
      <c r="J7" s="172">
        <f>IF(OR(NA1cT!J7=":",NA1cT!J7=""),":",(NA1cT!J7/NA1cT!$X7*100))</f>
        <v>10.216467158418341</v>
      </c>
      <c r="K7" s="172">
        <f>IF(OR(NA1cT!K7=":",NA1cT!K7=""),":",(NA1cT!K7/NA1cT!$X7*100))</f>
        <v>8.5259644316638159</v>
      </c>
      <c r="L7" s="172">
        <f>IF(OR(NA1cT!L7=":",NA1cT!L7=""),":",(NA1cT!L7/NA1cT!$X7*100))</f>
        <v>2.7137092085747425</v>
      </c>
      <c r="M7" s="172">
        <f>IF(OR(NA1cT!M7=":",NA1cT!M7=""),":",(NA1cT!M7/NA1cT!$X7*100))</f>
        <v>4.4752521857993237</v>
      </c>
      <c r="N7" s="172">
        <f>IF(OR(NA1cT!N7=":",NA1cT!N7=""),":",(NA1cT!N7/NA1cT!$X7*100))</f>
        <v>7.6973033064202809</v>
      </c>
      <c r="O7" s="172">
        <f>IF(OR(NA1cT!O7=":",NA1cT!O7=""),":",(NA1cT!O7/NA1cT!$X7*100))</f>
        <v>4.7114858330710083</v>
      </c>
      <c r="P7" s="172">
        <f>IF(OR(NA1cT!P7=":",NA1cT!P7=""),":",(NA1cT!P7/NA1cT!$X7*100))</f>
        <v>0.9941381158594168</v>
      </c>
      <c r="Q7" s="172">
        <f>IF(OR(NA1cT!Q7=":",NA1cT!Q7=""),":",(NA1cT!Q7/NA1cT!$X7*100))</f>
        <v>9.0250895447468498</v>
      </c>
      <c r="R7" s="172">
        <f>IF(OR(NA1cT!R7=":",NA1cT!R7=""),":",(NA1cT!R7/NA1cT!$X7*100))</f>
        <v>4.4142795157352026</v>
      </c>
      <c r="S7" s="172">
        <f>IF(OR(NA1cT!S7=":",NA1cT!S7=""),":",(NA1cT!S7/NA1cT!$X7*100))</f>
        <v>2.9941834908696969</v>
      </c>
      <c r="T7" s="172">
        <f>IF(OR(NA1cT!T7=":",NA1cT!T7=""),":",(NA1cT!T7/NA1cT!$X7*100))</f>
        <v>1.0444760178890977</v>
      </c>
      <c r="U7" s="172">
        <f>IF(OR(NA1cT!U7=":",NA1cT!U7=""),":",(NA1cT!U7/NA1cT!$X7*100))</f>
        <v>2.0140832688157402</v>
      </c>
      <c r="V7" s="172">
        <f>IF(OR(NA1cT!V7=":",NA1cT!V7=""),":",(NA1cT!V7/NA1cT!$X7*100))</f>
        <v>0.34541726575859927</v>
      </c>
      <c r="W7" s="172" t="str">
        <f>IF(OR(NA1cT!W7=":",NA1cT!W7=""),":",(NA1cT!W7/NA1cT!$X7*100))</f>
        <v>:</v>
      </c>
      <c r="X7" s="172">
        <f>IF(OR(NA1cT!X7=":",NA1cT!X7=""),":",(NA1cT!X7/NA1cT!$X7*100))</f>
        <v>100</v>
      </c>
      <c r="Y7" s="172" t="str">
        <f>IF(OR(NA1cT!Y7=":",NA1cT!Y7=""),":",(NA1cT!Y7/NA1cT!$X7*100))</f>
        <v>:</v>
      </c>
      <c r="Z7" s="172">
        <f>IF(OR(NA1cT!Z7=":",NA1cT!Z7=""),":",(NA1cT!Z7/NA1cT!$X7*100))</f>
        <v>4.0871540509958404</v>
      </c>
      <c r="AA7" s="172">
        <f>IF(OR(NA1cT!AA7=":",NA1cT!AA7=""),":",(NA1cT!AA7/NA1cT!$X7*100))</f>
        <v>4.6481026155857492</v>
      </c>
      <c r="AB7" s="172">
        <f>IF(OR(NA1cT!AB7=":",NA1cT!AB7=""),":",(NA1cT!AB7/NA1cT!$X7*100))</f>
        <v>108.73525666658159</v>
      </c>
      <c r="AC7" s="172">
        <f>IF(OR(NA1cT!AC7=":",NA1cT!AC7=""),":",(NA1cT!AC7/NA1cT!$X7*100))</f>
        <v>108.73525666658159</v>
      </c>
      <c r="AD7" s="172" t="str">
        <f>IF(OR(NA1cT!AD7=":",NA1cT!AD7=""),":",(NA1cT!AD7/NA1cT!$X7*100))</f>
        <v>:</v>
      </c>
      <c r="AE7" s="172">
        <f>IF(OR(NA1cT!AE7=":",NA1cT!AE7=""),":",(NA1cT!AE7/NA1cT!$X7*100))</f>
        <v>4.8288936721712226</v>
      </c>
      <c r="AF7" s="172">
        <f>IF(OR(NA1cT!AF7=":",NA1cT!AF7=""),":",(NA1cT!AF7/NA1cT!$X7*100))</f>
        <v>12.779304457811167</v>
      </c>
      <c r="AG7" s="172">
        <f>IF(OR(NA1cT!AG7=":",NA1cT!AG7=""),":",(NA1cT!AG7/NA1cT!$X7*100))</f>
        <v>10.546712155114472</v>
      </c>
      <c r="AH7" s="172">
        <f>IF(OR(NA1cT!AH7=":",NA1cT!AH7=""),":",(NA1cT!AH7/NA1cT!$X7*100))</f>
        <v>9.3069817961130639</v>
      </c>
      <c r="AI7" s="172">
        <f>IF(OR(NA1cT!AI7=":",NA1cT!AI7=""),":",(NA1cT!AI7/NA1cT!$X7*100))</f>
        <v>32.655402320364587</v>
      </c>
      <c r="AJ7" s="172">
        <f>IF(OR(NA1cT!AJ7=":",NA1cT!AJ7=""),":",(NA1cT!AJ7/NA1cT!$X7*100))</f>
        <v>2.7137092085747425</v>
      </c>
      <c r="AK7" s="172">
        <f>IF(OR(NA1cT!AK7=":",NA1cT!AK7=""),":",(NA1cT!AK7/NA1cT!$X7*100))</f>
        <v>4.4752521857993237</v>
      </c>
      <c r="AL7" s="172">
        <f>IF(OR(NA1cT!AL7=":",NA1cT!AL7=""),":",(NA1cT!AL7/NA1cT!$X7*100))</f>
        <v>7.6973033064202809</v>
      </c>
      <c r="AM7" s="172">
        <f>IF(OR(NA1cT!AM7=":",NA1cT!AM7=""),":",(NA1cT!AM7/NA1cT!$X7*100))</f>
        <v>5.7056239489304259</v>
      </c>
      <c r="AN7" s="172">
        <f>IF(OR(NA1cT!AN7=":",NA1cT!AN7=""),":",(NA1cT!AN7/NA1cT!$X7*100))</f>
        <v>16.433552551351749</v>
      </c>
      <c r="AO7" s="172">
        <f>IF(OR(NA1cT!AO7=":",NA1cT!AO7=""),":",(NA1cT!AO7/NA1cT!$X7*100))</f>
        <v>3.4039765524634378</v>
      </c>
      <c r="AP7" s="172" t="str">
        <f>IF(OR(NA1cT!AP7=":",NA1cT!AP7=""),":",(NA1cT!AP7/NA1cT!$X7*100))</f>
        <v>:</v>
      </c>
      <c r="AQ7" s="172">
        <f>IF(OR(NA1cT!AQ7=":",NA1cT!AQ7=""),":",(NA1cT!AQ7/NA1cT!$X7*100))</f>
        <v>5.0930613101467026</v>
      </c>
      <c r="AR7" s="172">
        <f>IF(OR(NA1cT!AR7=":",NA1cT!AR7=""),":",(NA1cT!AR7/NA1cT!$X7*100))</f>
        <v>21.822118615948749</v>
      </c>
      <c r="AS7" s="172">
        <f>IF(OR(NA1cT!AS7=":",NA1cT!AS7=""),":",(NA1cT!AS7/NA1cT!$X7*100))</f>
        <v>73.084820073904552</v>
      </c>
    </row>
    <row r="8" spans="1:45" ht="22.5" customHeight="1">
      <c r="A8" s="77">
        <f t="shared" si="0"/>
        <v>1</v>
      </c>
      <c r="B8" s="105">
        <v>1996</v>
      </c>
      <c r="C8" s="172">
        <f>IF(OR(NA1cT!C8=":",NA1cT!C8=""),":",(NA1cT!C8/NA1cT!$X8*100))</f>
        <v>4.3981786404444483</v>
      </c>
      <c r="D8" s="172">
        <f>IF(OR(NA1cT!D8=":",NA1cT!D8=""),":",(NA1cT!D8/NA1cT!$X8*100))</f>
        <v>0.25707080514902098</v>
      </c>
      <c r="E8" s="172">
        <f>IF(OR(NA1cT!E8=":",NA1cT!E8=""),":",(NA1cT!E8/NA1cT!$X8*100))</f>
        <v>10.342312931082482</v>
      </c>
      <c r="F8" s="172">
        <f>IF(OR(NA1cT!F8=":",NA1cT!F8=""),":",(NA1cT!F8/NA1cT!$X8*100))</f>
        <v>1.530610166315169</v>
      </c>
      <c r="G8" s="172">
        <f>IF(OR(NA1cT!G8=":",NA1cT!G8=""),":",(NA1cT!G8/NA1cT!$X8*100))</f>
        <v>0.45126586661922691</v>
      </c>
      <c r="H8" s="172">
        <f>IF(OR(NA1cT!H8=":",NA1cT!H8=""),":",(NA1cT!H8/NA1cT!$X8*100))</f>
        <v>9.4761757967769054</v>
      </c>
      <c r="I8" s="172">
        <f>IF(OR(NA1cT!I8=":",NA1cT!I8=""),":",(NA1cT!I8/NA1cT!$X8*100))</f>
        <v>13.475100254897992</v>
      </c>
      <c r="J8" s="172">
        <f>IF(OR(NA1cT!J8=":",NA1cT!J8=""),":",(NA1cT!J8/NA1cT!$X8*100))</f>
        <v>9.8981087030621726</v>
      </c>
      <c r="K8" s="172">
        <f>IF(OR(NA1cT!K8=":",NA1cT!K8=""),":",(NA1cT!K8/NA1cT!$X8*100))</f>
        <v>7.9808738234563208</v>
      </c>
      <c r="L8" s="172">
        <f>IF(OR(NA1cT!L8=":",NA1cT!L8=""),":",(NA1cT!L8/NA1cT!$X8*100))</f>
        <v>3.0200727077174205</v>
      </c>
      <c r="M8" s="172">
        <f>IF(OR(NA1cT!M8=":",NA1cT!M8=""),":",(NA1cT!M8/NA1cT!$X8*100))</f>
        <v>4.8194325430182801</v>
      </c>
      <c r="N8" s="172">
        <f>IF(OR(NA1cT!N8=":",NA1cT!N8=""),":",(NA1cT!N8/NA1cT!$X8*100))</f>
        <v>7.9797874175180254</v>
      </c>
      <c r="O8" s="172">
        <f>IF(OR(NA1cT!O8=":",NA1cT!O8=""),":",(NA1cT!O8/NA1cT!$X8*100))</f>
        <v>4.8146795170382406</v>
      </c>
      <c r="P8" s="172">
        <f>IF(OR(NA1cT!P8=":",NA1cT!P8=""),":",(NA1cT!P8/NA1cT!$X8*100))</f>
        <v>1.0649494210135355</v>
      </c>
      <c r="Q8" s="172">
        <f>IF(OR(NA1cT!Q8=":",NA1cT!Q8=""),":",(NA1cT!Q8/NA1cT!$X8*100))</f>
        <v>9.1225506638619294</v>
      </c>
      <c r="R8" s="172">
        <f>IF(OR(NA1cT!R8=":",NA1cT!R8=""),":",(NA1cT!R8/NA1cT!$X8*100))</f>
        <v>4.5906082922649265</v>
      </c>
      <c r="S8" s="172">
        <f>IF(OR(NA1cT!S8=":",NA1cT!S8=""),":",(NA1cT!S8/NA1cT!$X8*100))</f>
        <v>3.1543796418391223</v>
      </c>
      <c r="T8" s="172">
        <f>IF(OR(NA1cT!T8=":",NA1cT!T8=""),":",(NA1cT!T8/NA1cT!$X8*100))</f>
        <v>1.1188623157014177</v>
      </c>
      <c r="U8" s="172">
        <f>IF(OR(NA1cT!U8=":",NA1cT!U8=""),":",(NA1cT!U8/NA1cT!$X8*100))</f>
        <v>2.0897018223101607</v>
      </c>
      <c r="V8" s="172">
        <f>IF(OR(NA1cT!V8=":",NA1cT!V8=""),":",(NA1cT!V8/NA1cT!$X8*100))</f>
        <v>0.41541447065549669</v>
      </c>
      <c r="W8" s="172" t="str">
        <f>IF(OR(NA1cT!W8=":",NA1cT!W8=""),":",(NA1cT!W8/NA1cT!$X8*100))</f>
        <v>:</v>
      </c>
      <c r="X8" s="172">
        <f>IF(OR(NA1cT!X8=":",NA1cT!X8=""),":",(NA1cT!X8/NA1cT!$X8*100))</f>
        <v>100</v>
      </c>
      <c r="Y8" s="172" t="str">
        <f>IF(OR(NA1cT!Y8=":",NA1cT!Y8=""),":",(NA1cT!Y8/NA1cT!$X8*100))</f>
        <v>:</v>
      </c>
      <c r="Z8" s="172">
        <f>IF(OR(NA1cT!Z8=":",NA1cT!Z8=""),":",(NA1cT!Z8/NA1cT!$X8*100))</f>
        <v>3.5848679948884605</v>
      </c>
      <c r="AA8" s="172">
        <f>IF(OR(NA1cT!AA8=":",NA1cT!AA8=""),":",(NA1cT!AA8/NA1cT!$X8*100))</f>
        <v>4.5941391115643837</v>
      </c>
      <c r="AB8" s="172">
        <f>IF(OR(NA1cT!AB8=":",NA1cT!AB8=""),":",(NA1cT!AB8/NA1cT!$X8*100))</f>
        <v>108.17900710645286</v>
      </c>
      <c r="AC8" s="172">
        <f>IF(OR(NA1cT!AC8=":",NA1cT!AC8=""),":",(NA1cT!AC8/NA1cT!$X8*100))</f>
        <v>108.17900710645286</v>
      </c>
      <c r="AD8" s="172" t="str">
        <f>IF(OR(NA1cT!AD8=":",NA1cT!AD8=""),":",(NA1cT!AD8/NA1cT!$X8*100))</f>
        <v>:</v>
      </c>
      <c r="AE8" s="172">
        <f>IF(OR(NA1cT!AE8=":",NA1cT!AE8=""),":",(NA1cT!AE8/NA1cT!$X8*100))</f>
        <v>4.3981786404444483</v>
      </c>
      <c r="AF8" s="172">
        <f>IF(OR(NA1cT!AF8=":",NA1cT!AF8=""),":",(NA1cT!AF8/NA1cT!$X8*100))</f>
        <v>12.5812597691659</v>
      </c>
      <c r="AG8" s="172">
        <f>IF(OR(NA1cT!AG8=":",NA1cT!AG8=""),":",(NA1cT!AG8/NA1cT!$X8*100))</f>
        <v>10.342312931082482</v>
      </c>
      <c r="AH8" s="172">
        <f>IF(OR(NA1cT!AH8=":",NA1cT!AH8=""),":",(NA1cT!AH8/NA1cT!$X8*100))</f>
        <v>9.4761757967769054</v>
      </c>
      <c r="AI8" s="172">
        <f>IF(OR(NA1cT!AI8=":",NA1cT!AI8=""),":",(NA1cT!AI8/NA1cT!$X8*100))</f>
        <v>31.354082781416487</v>
      </c>
      <c r="AJ8" s="172">
        <f>IF(OR(NA1cT!AJ8=":",NA1cT!AJ8=""),":",(NA1cT!AJ8/NA1cT!$X8*100))</f>
        <v>3.0200727077174205</v>
      </c>
      <c r="AK8" s="172">
        <f>IF(OR(NA1cT!AK8=":",NA1cT!AK8=""),":",(NA1cT!AK8/NA1cT!$X8*100))</f>
        <v>4.8194325430182801</v>
      </c>
      <c r="AL8" s="172">
        <f>IF(OR(NA1cT!AL8=":",NA1cT!AL8=""),":",(NA1cT!AL8/NA1cT!$X8*100))</f>
        <v>7.9797874175180254</v>
      </c>
      <c r="AM8" s="172">
        <f>IF(OR(NA1cT!AM8=":",NA1cT!AM8=""),":",(NA1cT!AM8/NA1cT!$X8*100))</f>
        <v>5.8796289380517761</v>
      </c>
      <c r="AN8" s="172">
        <f>IF(OR(NA1cT!AN8=":",NA1cT!AN8=""),":",(NA1cT!AN8/NA1cT!$X8*100))</f>
        <v>16.867538597965975</v>
      </c>
      <c r="AO8" s="172">
        <f>IF(OR(NA1cT!AO8=":",NA1cT!AO8=""),":",(NA1cT!AO8/NA1cT!$X8*100))</f>
        <v>3.6239786086670742</v>
      </c>
      <c r="AP8" s="172" t="str">
        <f>IF(OR(NA1cT!AP8=":",NA1cT!AP8=""),":",(NA1cT!AP8/NA1cT!$X8*100))</f>
        <v>:</v>
      </c>
      <c r="AQ8" s="172">
        <f>IF(OR(NA1cT!AQ8=":",NA1cT!AQ8=""),":",(NA1cT!AQ8/NA1cT!$X8*100))</f>
        <v>4.6552494455934701</v>
      </c>
      <c r="AR8" s="172">
        <f>IF(OR(NA1cT!AR8=":",NA1cT!AR8=""),":",(NA1cT!AR8/NA1cT!$X8*100))</f>
        <v>21.800364760793787</v>
      </c>
      <c r="AS8" s="172">
        <f>IF(OR(NA1cT!AS8=":",NA1cT!AS8=""),":",(NA1cT!AS8/NA1cT!$X8*100))</f>
        <v>73.544521594355032</v>
      </c>
    </row>
    <row r="9" spans="1:45" ht="22.5" customHeight="1">
      <c r="A9" s="77">
        <f t="shared" si="0"/>
        <v>1</v>
      </c>
      <c r="B9" s="105">
        <v>1997</v>
      </c>
      <c r="C9" s="172">
        <f>IF(OR(NA1cT!C9=":",NA1cT!C9=""),":",(NA1cT!C9/NA1cT!$X9*100))</f>
        <v>3.8638756393458658</v>
      </c>
      <c r="D9" s="172">
        <f>IF(OR(NA1cT!D9=":",NA1cT!D9=""),":",(NA1cT!D9/NA1cT!$X9*100))</f>
        <v>0.23347224975095435</v>
      </c>
      <c r="E9" s="172">
        <f>IF(OR(NA1cT!E9=":",NA1cT!E9=""),":",(NA1cT!E9/NA1cT!$X9*100))</f>
        <v>10.166468030776121</v>
      </c>
      <c r="F9" s="172">
        <f>IF(OR(NA1cT!F9=":",NA1cT!F9=""),":",(NA1cT!F9/NA1cT!$X9*100))</f>
        <v>1.5371328989942934</v>
      </c>
      <c r="G9" s="172">
        <f>IF(OR(NA1cT!G9=":",NA1cT!G9=""),":",(NA1cT!G9/NA1cT!$X9*100))</f>
        <v>0.39396833323465891</v>
      </c>
      <c r="H9" s="172">
        <f>IF(OR(NA1cT!H9=":",NA1cT!H9=""),":",(NA1cT!H9/NA1cT!$X9*100))</f>
        <v>9.077874707516159</v>
      </c>
      <c r="I9" s="172">
        <f>IF(OR(NA1cT!I9=":",NA1cT!I9=""),":",(NA1cT!I9/NA1cT!$X9*100))</f>
        <v>13.057456825652602</v>
      </c>
      <c r="J9" s="172">
        <f>IF(OR(NA1cT!J9=":",NA1cT!J9=""),":",(NA1cT!J9/NA1cT!$X9*100))</f>
        <v>9.5933412787689551</v>
      </c>
      <c r="K9" s="172">
        <f>IF(OR(NA1cT!K9=":",NA1cT!K9=""),":",(NA1cT!K9/NA1cT!$X9*100))</f>
        <v>8.179379792680761</v>
      </c>
      <c r="L9" s="172">
        <f>IF(OR(NA1cT!L9=":",NA1cT!L9=""),":",(NA1cT!L9/NA1cT!$X9*100))</f>
        <v>3.2486621036184342</v>
      </c>
      <c r="M9" s="172">
        <f>IF(OR(NA1cT!M9=":",NA1cT!M9=""),":",(NA1cT!M9/NA1cT!$X9*100))</f>
        <v>5.2617489053575062</v>
      </c>
      <c r="N9" s="172">
        <f>IF(OR(NA1cT!N9=":",NA1cT!N9=""),":",(NA1cT!N9/NA1cT!$X9*100))</f>
        <v>8.1064036264135115</v>
      </c>
      <c r="O9" s="172">
        <f>IF(OR(NA1cT!O9=":",NA1cT!O9=""),":",(NA1cT!O9/NA1cT!$X9*100))</f>
        <v>4.8973828970637072</v>
      </c>
      <c r="P9" s="172">
        <f>IF(OR(NA1cT!P9=":",NA1cT!P9=""),":",(NA1cT!P9/NA1cT!$X9*100))</f>
        <v>1.0902664981479242</v>
      </c>
      <c r="Q9" s="172">
        <f>IF(OR(NA1cT!Q9=":",NA1cT!Q9=""),":",(NA1cT!Q9/NA1cT!$X9*100))</f>
        <v>9.386897238746613</v>
      </c>
      <c r="R9" s="172">
        <f>IF(OR(NA1cT!R9=":",NA1cT!R9=""),":",(NA1cT!R9/NA1cT!$X9*100))</f>
        <v>4.835732837730351</v>
      </c>
      <c r="S9" s="172">
        <f>IF(OR(NA1cT!S9=":",NA1cT!S9=""),":",(NA1cT!S9/NA1cT!$X9*100))</f>
        <v>3.2281978876810573</v>
      </c>
      <c r="T9" s="172">
        <f>IF(OR(NA1cT!T9=":",NA1cT!T9=""),":",(NA1cT!T9/NA1cT!$X9*100))</f>
        <v>1.2806223180937133</v>
      </c>
      <c r="U9" s="172">
        <f>IF(OR(NA1cT!U9=":",NA1cT!U9=""),":",(NA1cT!U9/NA1cT!$X9*100))</f>
        <v>2.1304664554176114</v>
      </c>
      <c r="V9" s="172">
        <f>IF(OR(NA1cT!V9=":",NA1cT!V9=""),":",(NA1cT!V9/NA1cT!$X9*100))</f>
        <v>0.4309068865304273</v>
      </c>
      <c r="W9" s="172" t="str">
        <f>IF(OR(NA1cT!W9=":",NA1cT!W9=""),":",(NA1cT!W9/NA1cT!$X9*100))</f>
        <v>:</v>
      </c>
      <c r="X9" s="172">
        <f>IF(OR(NA1cT!X9=":",NA1cT!X9=""),":",(NA1cT!X9/NA1cT!$X9*100))</f>
        <v>100</v>
      </c>
      <c r="Y9" s="172" t="str">
        <f>IF(OR(NA1cT!Y9=":",NA1cT!Y9=""),":",(NA1cT!Y9/NA1cT!$X9*100))</f>
        <v>:</v>
      </c>
      <c r="Z9" s="172">
        <f>IF(OR(NA1cT!Z9=":",NA1cT!Z9=""),":",(NA1cT!Z9/NA1cT!$X9*100))</f>
        <v>2.8038163832136802</v>
      </c>
      <c r="AA9" s="172">
        <f>IF(OR(NA1cT!AA9=":",NA1cT!AA9=""),":",(NA1cT!AA9/NA1cT!$X9*100))</f>
        <v>4.5394521768005287</v>
      </c>
      <c r="AB9" s="172">
        <f>IF(OR(NA1cT!AB9=":",NA1cT!AB9=""),":",(NA1cT!AB9/NA1cT!$X9*100))</f>
        <v>107.34330717174238</v>
      </c>
      <c r="AC9" s="172">
        <f>IF(OR(NA1cT!AC9=":",NA1cT!AC9=""),":",(NA1cT!AC9/NA1cT!$X9*100))</f>
        <v>107.34330717174238</v>
      </c>
      <c r="AD9" s="172" t="str">
        <f>IF(OR(NA1cT!AD9=":",NA1cT!AD9=""),":",(NA1cT!AD9/NA1cT!$X9*100))</f>
        <v>:</v>
      </c>
      <c r="AE9" s="172">
        <f>IF(OR(NA1cT!AE9=":",NA1cT!AE9=""),":",(NA1cT!AE9/NA1cT!$X9*100))</f>
        <v>3.8638756393458658</v>
      </c>
      <c r="AF9" s="172">
        <f>IF(OR(NA1cT!AF9=":",NA1cT!AF9=""),":",(NA1cT!AF9/NA1cT!$X9*100))</f>
        <v>12.331041512756029</v>
      </c>
      <c r="AG9" s="172">
        <f>IF(OR(NA1cT!AG9=":",NA1cT!AG9=""),":",(NA1cT!AG9/NA1cT!$X9*100))</f>
        <v>10.166468030776121</v>
      </c>
      <c r="AH9" s="172">
        <f>IF(OR(NA1cT!AH9=":",NA1cT!AH9=""),":",(NA1cT!AH9/NA1cT!$X9*100))</f>
        <v>9.077874707516159</v>
      </c>
      <c r="AI9" s="172">
        <f>IF(OR(NA1cT!AI9=":",NA1cT!AI9=""),":",(NA1cT!AI9/NA1cT!$X9*100))</f>
        <v>30.830177897102313</v>
      </c>
      <c r="AJ9" s="172">
        <f>IF(OR(NA1cT!AJ9=":",NA1cT!AJ9=""),":",(NA1cT!AJ9/NA1cT!$X9*100))</f>
        <v>3.2486621036184342</v>
      </c>
      <c r="AK9" s="172">
        <f>IF(OR(NA1cT!AK9=":",NA1cT!AK9=""),":",(NA1cT!AK9/NA1cT!$X9*100))</f>
        <v>5.2617489053575062</v>
      </c>
      <c r="AL9" s="172">
        <f>IF(OR(NA1cT!AL9=":",NA1cT!AL9=""),":",(NA1cT!AL9/NA1cT!$X9*100))</f>
        <v>8.1064036264135115</v>
      </c>
      <c r="AM9" s="172">
        <f>IF(OR(NA1cT!AM9=":",NA1cT!AM9=""),":",(NA1cT!AM9/NA1cT!$X9*100))</f>
        <v>5.9876493952116308</v>
      </c>
      <c r="AN9" s="172">
        <f>IF(OR(NA1cT!AN9=":",NA1cT!AN9=""),":",(NA1cT!AN9/NA1cT!$X9*100))</f>
        <v>17.450827964158023</v>
      </c>
      <c r="AO9" s="172">
        <f>IF(OR(NA1cT!AO9=":",NA1cT!AO9=""),":",(NA1cT!AO9/NA1cT!$X9*100))</f>
        <v>3.8419956600417517</v>
      </c>
      <c r="AP9" s="172" t="str">
        <f>IF(OR(NA1cT!AP9=":",NA1cT!AP9=""),":",(NA1cT!AP9/NA1cT!$X9*100))</f>
        <v>:</v>
      </c>
      <c r="AQ9" s="172">
        <f>IF(OR(NA1cT!AQ9=":",NA1cT!AQ9=""),":",(NA1cT!AQ9/NA1cT!$X9*100))</f>
        <v>4.0973478890968194</v>
      </c>
      <c r="AR9" s="172">
        <f>IF(OR(NA1cT!AR9=":",NA1cT!AR9=""),":",(NA1cT!AR9/NA1cT!$X9*100))</f>
        <v>21.175443970521233</v>
      </c>
      <c r="AS9" s="172">
        <f>IF(OR(NA1cT!AS9=":",NA1cT!AS9=""),":",(NA1cT!AS9/NA1cT!$X9*100))</f>
        <v>74.727465551903165</v>
      </c>
    </row>
    <row r="10" spans="1:45" ht="22.5" customHeight="1">
      <c r="A10" s="77">
        <f t="shared" si="0"/>
        <v>1</v>
      </c>
      <c r="B10" s="105">
        <v>1998</v>
      </c>
      <c r="C10" s="172">
        <f>IF(OR(NA1cT!C10=":",NA1cT!C10=""),":",(NA1cT!C10/NA1cT!$X10*100))</f>
        <v>4.0101623107429294</v>
      </c>
      <c r="D10" s="172">
        <f>IF(OR(NA1cT!D10=":",NA1cT!D10=""),":",(NA1cT!D10/NA1cT!$X10*100))</f>
        <v>0.27499269643053564</v>
      </c>
      <c r="E10" s="172">
        <f>IF(OR(NA1cT!E10=":",NA1cT!E10=""),":",(NA1cT!E10/NA1cT!$X10*100))</f>
        <v>9.6882588172120592</v>
      </c>
      <c r="F10" s="172">
        <f>IF(OR(NA1cT!F10=":",NA1cT!F10=""),":",(NA1cT!F10/NA1cT!$X10*100))</f>
        <v>1.5920007285828</v>
      </c>
      <c r="G10" s="172">
        <f>IF(OR(NA1cT!G10=":",NA1cT!G10=""),":",(NA1cT!G10/NA1cT!$X10*100))</f>
        <v>0.48777199143205552</v>
      </c>
      <c r="H10" s="172">
        <f>IF(OR(NA1cT!H10=":",NA1cT!H10=""),":",(NA1cT!H10/NA1cT!$X10*100))</f>
        <v>8.777648593634126</v>
      </c>
      <c r="I10" s="172">
        <f>IF(OR(NA1cT!I10=":",NA1cT!I10=""),":",(NA1cT!I10/NA1cT!$X10*100))</f>
        <v>13.589843366525642</v>
      </c>
      <c r="J10" s="172">
        <f>IF(OR(NA1cT!J10=":",NA1cT!J10=""),":",(NA1cT!J10/NA1cT!$X10*100))</f>
        <v>9.3589772400668494</v>
      </c>
      <c r="K10" s="172">
        <f>IF(OR(NA1cT!K10=":",NA1cT!K10=""),":",(NA1cT!K10/NA1cT!$X10*100))</f>
        <v>8.1909975079156503</v>
      </c>
      <c r="L10" s="172">
        <f>IF(OR(NA1cT!L10=":",NA1cT!L10=""),":",(NA1cT!L10/NA1cT!$X10*100))</f>
        <v>3.6248177064544631</v>
      </c>
      <c r="M10" s="172">
        <f>IF(OR(NA1cT!M10=":",NA1cT!M10=""),":",(NA1cT!M10/NA1cT!$X10*100))</f>
        <v>5.5104988071822172</v>
      </c>
      <c r="N10" s="172">
        <f>IF(OR(NA1cT!N10=":",NA1cT!N10=""),":",(NA1cT!N10/NA1cT!$X10*100))</f>
        <v>8.0651513879147494</v>
      </c>
      <c r="O10" s="172">
        <f>IF(OR(NA1cT!O10=":",NA1cT!O10=""),":",(NA1cT!O10/NA1cT!$X10*100))</f>
        <v>5.0166947178929755</v>
      </c>
      <c r="P10" s="172">
        <f>IF(OR(NA1cT!P10=":",NA1cT!P10=""),":",(NA1cT!P10/NA1cT!$X10*100))</f>
        <v>1.0955945578649684</v>
      </c>
      <c r="Q10" s="172">
        <f>IF(OR(NA1cT!Q10=":",NA1cT!Q10=""),":",(NA1cT!Q10/NA1cT!$X10*100))</f>
        <v>8.9732778064926642</v>
      </c>
      <c r="R10" s="172">
        <f>IF(OR(NA1cT!R10=":",NA1cT!R10=""),":",(NA1cT!R10/NA1cT!$X10*100))</f>
        <v>4.9462019664639012</v>
      </c>
      <c r="S10" s="172">
        <f>IF(OR(NA1cT!S10=":",NA1cT!S10=""),":",(NA1cT!S10/NA1cT!$X10*100))</f>
        <v>3.2275271828801966</v>
      </c>
      <c r="T10" s="172">
        <f>IF(OR(NA1cT!T10=":",NA1cT!T10=""),":",(NA1cT!T10/NA1cT!$X10*100))</f>
        <v>1.277976810723414</v>
      </c>
      <c r="U10" s="172">
        <f>IF(OR(NA1cT!U10=":",NA1cT!U10=""),":",(NA1cT!U10/NA1cT!$X10*100))</f>
        <v>1.8510261071560785</v>
      </c>
      <c r="V10" s="172">
        <f>IF(OR(NA1cT!V10=":",NA1cT!V10=""),":",(NA1cT!V10/NA1cT!$X10*100))</f>
        <v>0.44069797286029067</v>
      </c>
      <c r="W10" s="172" t="str">
        <f>IF(OR(NA1cT!W10=":",NA1cT!W10=""),":",(NA1cT!W10/NA1cT!$X10*100))</f>
        <v>:</v>
      </c>
      <c r="X10" s="172">
        <f>IF(OR(NA1cT!X10=":",NA1cT!X10=""),":",(NA1cT!X10/NA1cT!$X10*100))</f>
        <v>100</v>
      </c>
      <c r="Y10" s="172" t="str">
        <f>IF(OR(NA1cT!Y10=":",NA1cT!Y10=""),":",(NA1cT!Y10/NA1cT!$X10*100))</f>
        <v>:</v>
      </c>
      <c r="Z10" s="172">
        <f>IF(OR(NA1cT!Z10=":",NA1cT!Z10=""),":",(NA1cT!Z10/NA1cT!$X10*100))</f>
        <v>2.2472521428731946</v>
      </c>
      <c r="AA10" s="172">
        <f>IF(OR(NA1cT!AA10=":",NA1cT!AA10=""),":",(NA1cT!AA10/NA1cT!$X10*100))</f>
        <v>4.5654701428897537</v>
      </c>
      <c r="AB10" s="172">
        <f>IF(OR(NA1cT!AB10=":",NA1cT!AB10=""),":",(NA1cT!AB10/NA1cT!$X10*100))</f>
        <v>106.81260400933436</v>
      </c>
      <c r="AC10" s="172">
        <f>IF(OR(NA1cT!AC10=":",NA1cT!AC10=""),":",(NA1cT!AC10/NA1cT!$X10*100))</f>
        <v>106.81260400933436</v>
      </c>
      <c r="AD10" s="172" t="str">
        <f>IF(OR(NA1cT!AD10=":",NA1cT!AD10=""),":",(NA1cT!AD10/NA1cT!$X10*100))</f>
        <v>:</v>
      </c>
      <c r="AE10" s="172">
        <f>IF(OR(NA1cT!AE10=":",NA1cT!AE10=""),":",(NA1cT!AE10/NA1cT!$X10*100))</f>
        <v>4.0101623107429294</v>
      </c>
      <c r="AF10" s="172">
        <f>IF(OR(NA1cT!AF10=":",NA1cT!AF10=""),":",(NA1cT!AF10/NA1cT!$X10*100))</f>
        <v>12.04302423365745</v>
      </c>
      <c r="AG10" s="172">
        <f>IF(OR(NA1cT!AG10=":",NA1cT!AG10=""),":",(NA1cT!AG10/NA1cT!$X10*100))</f>
        <v>9.6882588172120592</v>
      </c>
      <c r="AH10" s="172">
        <f>IF(OR(NA1cT!AH10=":",NA1cT!AH10=""),":",(NA1cT!AH10/NA1cT!$X10*100))</f>
        <v>8.777648593634126</v>
      </c>
      <c r="AI10" s="172">
        <f>IF(OR(NA1cT!AI10=":",NA1cT!AI10=""),":",(NA1cT!AI10/NA1cT!$X10*100))</f>
        <v>31.139818114508145</v>
      </c>
      <c r="AJ10" s="172">
        <f>IF(OR(NA1cT!AJ10=":",NA1cT!AJ10=""),":",(NA1cT!AJ10/NA1cT!$X10*100))</f>
        <v>3.6248177064544631</v>
      </c>
      <c r="AK10" s="172">
        <f>IF(OR(NA1cT!AK10=":",NA1cT!AK10=""),":",(NA1cT!AK10/NA1cT!$X10*100))</f>
        <v>5.5104988071822172</v>
      </c>
      <c r="AL10" s="172">
        <f>IF(OR(NA1cT!AL10=":",NA1cT!AL10=""),":",(NA1cT!AL10/NA1cT!$X10*100))</f>
        <v>8.0651513879147494</v>
      </c>
      <c r="AM10" s="172">
        <f>IF(OR(NA1cT!AM10=":",NA1cT!AM10=""),":",(NA1cT!AM10/NA1cT!$X10*100))</f>
        <v>6.1122892757579441</v>
      </c>
      <c r="AN10" s="172">
        <f>IF(OR(NA1cT!AN10=":",NA1cT!AN10=""),":",(NA1cT!AN10/NA1cT!$X10*100))</f>
        <v>17.147006955836762</v>
      </c>
      <c r="AO10" s="172">
        <f>IF(OR(NA1cT!AO10=":",NA1cT!AO10=""),":",(NA1cT!AO10/NA1cT!$X10*100))</f>
        <v>3.5697008907397834</v>
      </c>
      <c r="AP10" s="172" t="str">
        <f>IF(OR(NA1cT!AP10=":",NA1cT!AP10=""),":",(NA1cT!AP10/NA1cT!$X10*100))</f>
        <v>:</v>
      </c>
      <c r="AQ10" s="172">
        <f>IF(OR(NA1cT!AQ10=":",NA1cT!AQ10=""),":",(NA1cT!AQ10/NA1cT!$X10*100))</f>
        <v>4.2851550071734659</v>
      </c>
      <c r="AR10" s="172">
        <f>IF(OR(NA1cT!AR10=":",NA1cT!AR10=""),":",(NA1cT!AR10/NA1cT!$X10*100))</f>
        <v>20.54568013086104</v>
      </c>
      <c r="AS10" s="172">
        <f>IF(OR(NA1cT!AS10=":",NA1cT!AS10=""),":",(NA1cT!AS10/NA1cT!$X10*100))</f>
        <v>75.169283138394078</v>
      </c>
    </row>
    <row r="11" spans="1:45" ht="22.5" customHeight="1">
      <c r="A11" s="77">
        <f t="shared" si="0"/>
        <v>1</v>
      </c>
      <c r="B11" s="105">
        <v>1999</v>
      </c>
      <c r="C11" s="172">
        <f>IF(OR(NA1cT!C11=":",NA1cT!C11=""),":",(NA1cT!C11/NA1cT!$X11*100))</f>
        <v>3.8897176274900658</v>
      </c>
      <c r="D11" s="172">
        <f>IF(OR(NA1cT!D11=":",NA1cT!D11=""),":",(NA1cT!D11/NA1cT!$X11*100))</f>
        <v>0.27040347102128459</v>
      </c>
      <c r="E11" s="172">
        <f>IF(OR(NA1cT!E11=":",NA1cT!E11=""),":",(NA1cT!E11/NA1cT!$X11*100))</f>
        <v>9.3520217554883747</v>
      </c>
      <c r="F11" s="172">
        <f>IF(OR(NA1cT!F11=":",NA1cT!F11=""),":",(NA1cT!F11/NA1cT!$X11*100))</f>
        <v>1.3656585391611991</v>
      </c>
      <c r="G11" s="172">
        <f>IF(OR(NA1cT!G11=":",NA1cT!G11=""),":",(NA1cT!G11/NA1cT!$X11*100))</f>
        <v>0.61055299600005275</v>
      </c>
      <c r="H11" s="172">
        <f>IF(OR(NA1cT!H11=":",NA1cT!H11=""),":",(NA1cT!H11/NA1cT!$X11*100))</f>
        <v>8.3869079836129767</v>
      </c>
      <c r="I11" s="172">
        <f>IF(OR(NA1cT!I11=":",NA1cT!I11=""),":",(NA1cT!I11/NA1cT!$X11*100))</f>
        <v>13.359119571578812</v>
      </c>
      <c r="J11" s="172">
        <f>IF(OR(NA1cT!J11=":",NA1cT!J11=""),":",(NA1cT!J11/NA1cT!$X11*100))</f>
        <v>8.9283749829485206</v>
      </c>
      <c r="K11" s="172">
        <f>IF(OR(NA1cT!K11=":",NA1cT!K11=""),":",(NA1cT!K11/NA1cT!$X11*100))</f>
        <v>8.5613831280555157</v>
      </c>
      <c r="L11" s="172">
        <f>IF(OR(NA1cT!L11=":",NA1cT!L11=""),":",(NA1cT!L11/NA1cT!$X11*100))</f>
        <v>4.070903354411163</v>
      </c>
      <c r="M11" s="172">
        <f>IF(OR(NA1cT!M11=":",NA1cT!M11=""),":",(NA1cT!M11/NA1cT!$X11*100))</f>
        <v>6.6584379524142685</v>
      </c>
      <c r="N11" s="172">
        <f>IF(OR(NA1cT!N11=":",NA1cT!N11=""),":",(NA1cT!N11/NA1cT!$X11*100))</f>
        <v>7.8998957109477104</v>
      </c>
      <c r="O11" s="172">
        <f>IF(OR(NA1cT!O11=":",NA1cT!O11=""),":",(NA1cT!O11/NA1cT!$X11*100))</f>
        <v>5.0145652642649381</v>
      </c>
      <c r="P11" s="172">
        <f>IF(OR(NA1cT!P11=":",NA1cT!P11=""),":",(NA1cT!P11/NA1cT!$X11*100))</f>
        <v>1.1484996897730722</v>
      </c>
      <c r="Q11" s="172">
        <f>IF(OR(NA1cT!Q11=":",NA1cT!Q11=""),":",(NA1cT!Q11/NA1cT!$X11*100))</f>
        <v>9.0306838633593394</v>
      </c>
      <c r="R11" s="172">
        <f>IF(OR(NA1cT!R11=":",NA1cT!R11=""),":",(NA1cT!R11/NA1cT!$X11*100))</f>
        <v>4.8476807786915908</v>
      </c>
      <c r="S11" s="172">
        <f>IF(OR(NA1cT!S11=":",NA1cT!S11=""),":",(NA1cT!S11/NA1cT!$X11*100))</f>
        <v>3.2160191504622597</v>
      </c>
      <c r="T11" s="172">
        <f>IF(OR(NA1cT!T11=":",NA1cT!T11=""),":",(NA1cT!T11/NA1cT!$X11*100))</f>
        <v>1.1921734806581212</v>
      </c>
      <c r="U11" s="172">
        <f>IF(OR(NA1cT!U11=":",NA1cT!U11=""),":",(NA1cT!U11/NA1cT!$X11*100))</f>
        <v>1.745851539913664</v>
      </c>
      <c r="V11" s="172">
        <f>IF(OR(NA1cT!V11=":",NA1cT!V11=""),":",(NA1cT!V11/NA1cT!$X11*100))</f>
        <v>0.45125916929589488</v>
      </c>
      <c r="W11" s="172" t="str">
        <f>IF(OR(NA1cT!W11=":",NA1cT!W11=""),":",(NA1cT!W11/NA1cT!$X11*100))</f>
        <v>:</v>
      </c>
      <c r="X11" s="172">
        <f>IF(OR(NA1cT!X11=":",NA1cT!X11=""),":",(NA1cT!X11/NA1cT!$X11*100))</f>
        <v>100</v>
      </c>
      <c r="Y11" s="172" t="str">
        <f>IF(OR(NA1cT!Y11=":",NA1cT!Y11=""),":",(NA1cT!Y11/NA1cT!$X11*100))</f>
        <v>:</v>
      </c>
      <c r="Z11" s="172">
        <f>IF(OR(NA1cT!Z11=":",NA1cT!Z11=""),":",(NA1cT!Z11/NA1cT!$X11*100))</f>
        <v>2.1258245215684721</v>
      </c>
      <c r="AA11" s="172">
        <f>IF(OR(NA1cT!AA11=":",NA1cT!AA11=""),":",(NA1cT!AA11/NA1cT!$X11*100))</f>
        <v>4.4377851997553384</v>
      </c>
      <c r="AB11" s="172">
        <f>IF(OR(NA1cT!AB11=":",NA1cT!AB11=""),":",(NA1cT!AB11/NA1cT!$X11*100))</f>
        <v>106.56360972132379</v>
      </c>
      <c r="AC11" s="172">
        <f>IF(OR(NA1cT!AC11=":",NA1cT!AC11=""),":",(NA1cT!AC11/NA1cT!$X11*100))</f>
        <v>106.56360972132379</v>
      </c>
      <c r="AD11" s="172" t="str">
        <f>IF(OR(NA1cT!AD11=":",NA1cT!AD11=""),":",(NA1cT!AD11/NA1cT!$X11*100))</f>
        <v>:</v>
      </c>
      <c r="AE11" s="172">
        <f>IF(OR(NA1cT!AE11=":",NA1cT!AE11=""),":",(NA1cT!AE11/NA1cT!$X11*100))</f>
        <v>3.8897176274900658</v>
      </c>
      <c r="AF11" s="172">
        <f>IF(OR(NA1cT!AF11=":",NA1cT!AF11=""),":",(NA1cT!AF11/NA1cT!$X11*100))</f>
        <v>11.59863676167091</v>
      </c>
      <c r="AG11" s="172">
        <f>IF(OR(NA1cT!AG11=":",NA1cT!AG11=""),":",(NA1cT!AG11/NA1cT!$X11*100))</f>
        <v>9.3520217554883747</v>
      </c>
      <c r="AH11" s="172">
        <f>IF(OR(NA1cT!AH11=":",NA1cT!AH11=""),":",(NA1cT!AH11/NA1cT!$X11*100))</f>
        <v>8.3869079836129767</v>
      </c>
      <c r="AI11" s="172">
        <f>IF(OR(NA1cT!AI11=":",NA1cT!AI11=""),":",(NA1cT!AI11/NA1cT!$X11*100))</f>
        <v>30.848877682582842</v>
      </c>
      <c r="AJ11" s="172">
        <f>IF(OR(NA1cT!AJ11=":",NA1cT!AJ11=""),":",(NA1cT!AJ11/NA1cT!$X11*100))</f>
        <v>4.070903354411163</v>
      </c>
      <c r="AK11" s="172">
        <f>IF(OR(NA1cT!AK11=":",NA1cT!AK11=""),":",(NA1cT!AK11/NA1cT!$X11*100))</f>
        <v>6.6584379524142685</v>
      </c>
      <c r="AL11" s="172">
        <f>IF(OR(NA1cT!AL11=":",NA1cT!AL11=""),":",(NA1cT!AL11/NA1cT!$X11*100))</f>
        <v>7.8998957109477104</v>
      </c>
      <c r="AM11" s="172">
        <f>IF(OR(NA1cT!AM11=":",NA1cT!AM11=""),":",(NA1cT!AM11/NA1cT!$X11*100))</f>
        <v>6.1630649540380107</v>
      </c>
      <c r="AN11" s="172">
        <f>IF(OR(NA1cT!AN11=":",NA1cT!AN11=""),":",(NA1cT!AN11/NA1cT!$X11*100))</f>
        <v>17.094383792513188</v>
      </c>
      <c r="AO11" s="172">
        <f>IF(OR(NA1cT!AO11=":",NA1cT!AO11=""),":",(NA1cT!AO11/NA1cT!$X11*100))</f>
        <v>3.3892841898676798</v>
      </c>
      <c r="AP11" s="172" t="str">
        <f>IF(OR(NA1cT!AP11=":",NA1cT!AP11=""),":",(NA1cT!AP11/NA1cT!$X11*100))</f>
        <v>:</v>
      </c>
      <c r="AQ11" s="172">
        <f>IF(OR(NA1cT!AQ11=":",NA1cT!AQ11=""),":",(NA1cT!AQ11/NA1cT!$X11*100))</f>
        <v>4.1601210985113495</v>
      </c>
      <c r="AR11" s="172">
        <f>IF(OR(NA1cT!AR11=":",NA1cT!AR11=""),":",(NA1cT!AR11/NA1cT!$X11*100))</f>
        <v>19.715141274262603</v>
      </c>
      <c r="AS11" s="172">
        <f>IF(OR(NA1cT!AS11=":",NA1cT!AS11=""),":",(NA1cT!AS11/NA1cT!$X11*100))</f>
        <v>76.124847636774859</v>
      </c>
    </row>
    <row r="12" spans="1:45" ht="22.5" customHeight="1">
      <c r="A12" s="77">
        <f t="shared" si="0"/>
        <v>1</v>
      </c>
      <c r="B12" s="105">
        <v>2000</v>
      </c>
      <c r="C12" s="172">
        <f>IF(OR(NA1cT!C12=":",NA1cT!C12=""),":",(NA1cT!C12/NA1cT!$X12*100))</f>
        <v>3.5808863977031287</v>
      </c>
      <c r="D12" s="172">
        <f>IF(OR(NA1cT!D12=":",NA1cT!D12=""),":",(NA1cT!D12/NA1cT!$X12*100))</f>
        <v>0.28179209959653423</v>
      </c>
      <c r="E12" s="172">
        <f>IF(OR(NA1cT!E12=":",NA1cT!E12=""),":",(NA1cT!E12/NA1cT!$X12*100))</f>
        <v>8.9354475238899571</v>
      </c>
      <c r="F12" s="172">
        <f>IF(OR(NA1cT!F12=":",NA1cT!F12=""),":",(NA1cT!F12/NA1cT!$X12*100))</f>
        <v>1.4418839580951837</v>
      </c>
      <c r="G12" s="172">
        <f>IF(OR(NA1cT!G12=":",NA1cT!G12=""),":",(NA1cT!G12/NA1cT!$X12*100))</f>
        <v>0.60397167355469072</v>
      </c>
      <c r="H12" s="172">
        <f>IF(OR(NA1cT!H12=":",NA1cT!H12=""),":",(NA1cT!H12/NA1cT!$X12*100))</f>
        <v>8.0902757186414256</v>
      </c>
      <c r="I12" s="172">
        <f>IF(OR(NA1cT!I12=":",NA1cT!I12=""),":",(NA1cT!I12/NA1cT!$X12*100))</f>
        <v>13.273369010639799</v>
      </c>
      <c r="J12" s="172">
        <f>IF(OR(NA1cT!J12=":",NA1cT!J12=""),":",(NA1cT!J12/NA1cT!$X12*100))</f>
        <v>8.9487396040596057</v>
      </c>
      <c r="K12" s="172">
        <f>IF(OR(NA1cT!K12=":",NA1cT!K12=""),":",(NA1cT!K12/NA1cT!$X12*100))</f>
        <v>8.9343228094140628</v>
      </c>
      <c r="L12" s="172">
        <f>IF(OR(NA1cT!L12=":",NA1cT!L12=""),":",(NA1cT!L12/NA1cT!$X12*100))</f>
        <v>4.2747329825587457</v>
      </c>
      <c r="M12" s="172">
        <f>IF(OR(NA1cT!M12=":",NA1cT!M12=""),":",(NA1cT!M12/NA1cT!$X12*100))</f>
        <v>6.5862257240605055</v>
      </c>
      <c r="N12" s="172">
        <f>IF(OR(NA1cT!N12=":",NA1cT!N12=""),":",(NA1cT!N12/NA1cT!$X12*100))</f>
        <v>7.8730013312529517</v>
      </c>
      <c r="O12" s="172">
        <f>IF(OR(NA1cT!O12=":",NA1cT!O12=""),":",(NA1cT!O12/NA1cT!$X12*100))</f>
        <v>5.1190868136429906</v>
      </c>
      <c r="P12" s="172">
        <f>IF(OR(NA1cT!P12=":",NA1cT!P12=""),":",(NA1cT!P12/NA1cT!$X12*100))</f>
        <v>1.2755284624335139</v>
      </c>
      <c r="Q12" s="172">
        <f>IF(OR(NA1cT!Q12=":",NA1cT!Q12=""),":",(NA1cT!Q12/NA1cT!$X12*100))</f>
        <v>9.114583865868596</v>
      </c>
      <c r="R12" s="172">
        <f>IF(OR(NA1cT!R12=":",NA1cT!R12=""),":",(NA1cT!R12/NA1cT!$X12*100))</f>
        <v>4.9142865322598785</v>
      </c>
      <c r="S12" s="172">
        <f>IF(OR(NA1cT!S12=":",NA1cT!S12=""),":",(NA1cT!S12/NA1cT!$X12*100))</f>
        <v>3.2295664941422824</v>
      </c>
      <c r="T12" s="172">
        <f>IF(OR(NA1cT!T12=":",NA1cT!T12=""),":",(NA1cT!T12/NA1cT!$X12*100))</f>
        <v>1.2468993666835033</v>
      </c>
      <c r="U12" s="172">
        <f>IF(OR(NA1cT!U12=":",NA1cT!U12=""),":",(NA1cT!U12/NA1cT!$X12*100))</f>
        <v>1.7942263293613869</v>
      </c>
      <c r="V12" s="172">
        <f>IF(OR(NA1cT!V12=":",NA1cT!V12=""),":",(NA1cT!V12/NA1cT!$X12*100))</f>
        <v>0.48107105537071609</v>
      </c>
      <c r="W12" s="172" t="str">
        <f>IF(OR(NA1cT!W12=":",NA1cT!W12=""),":",(NA1cT!W12/NA1cT!$X12*100))</f>
        <v>:</v>
      </c>
      <c r="X12" s="172">
        <f>IF(OR(NA1cT!X12=":",NA1cT!X12=""),":",(NA1cT!X12/NA1cT!$X12*100))</f>
        <v>100</v>
      </c>
      <c r="Y12" s="172" t="str">
        <f>IF(OR(NA1cT!Y12=":",NA1cT!Y12=""),":",(NA1cT!Y12/NA1cT!$X12*100))</f>
        <v>:</v>
      </c>
      <c r="Z12" s="172">
        <f>IF(OR(NA1cT!Z12=":",NA1cT!Z12=""),":",(NA1cT!Z12/NA1cT!$X12*100))</f>
        <v>2.3426780065151642</v>
      </c>
      <c r="AA12" s="172">
        <f>IF(OR(NA1cT!AA12=":",NA1cT!AA12=""),":",(NA1cT!AA12/NA1cT!$X12*100))</f>
        <v>5.441573127912755</v>
      </c>
      <c r="AB12" s="172">
        <f>IF(OR(NA1cT!AB12=":",NA1cT!AB12=""),":",(NA1cT!AB12/NA1cT!$X12*100))</f>
        <v>107.7842511344279</v>
      </c>
      <c r="AC12" s="172">
        <f>IF(OR(NA1cT!AC12=":",NA1cT!AC12=""),":",(NA1cT!AC12/NA1cT!$X12*100))</f>
        <v>107.7842511344279</v>
      </c>
      <c r="AD12" s="172" t="str">
        <f>IF(OR(NA1cT!AD12=":",NA1cT!AD12=""),":",(NA1cT!AD12/NA1cT!$X12*100))</f>
        <v>:</v>
      </c>
      <c r="AE12" s="172">
        <f>IF(OR(NA1cT!AE12=":",NA1cT!AE12=""),":",(NA1cT!AE12/NA1cT!$X12*100))</f>
        <v>3.5808863977031287</v>
      </c>
      <c r="AF12" s="172">
        <f>IF(OR(NA1cT!AF12=":",NA1cT!AF12=""),":",(NA1cT!AF12/NA1cT!$X12*100))</f>
        <v>11.263095255136365</v>
      </c>
      <c r="AG12" s="172">
        <f>IF(OR(NA1cT!AG12=":",NA1cT!AG12=""),":",(NA1cT!AG12/NA1cT!$X12*100))</f>
        <v>8.9354475238899571</v>
      </c>
      <c r="AH12" s="172">
        <f>IF(OR(NA1cT!AH12=":",NA1cT!AH12=""),":",(NA1cT!AH12/NA1cT!$X12*100))</f>
        <v>8.0902757186414256</v>
      </c>
      <c r="AI12" s="172">
        <f>IF(OR(NA1cT!AI12=":",NA1cT!AI12=""),":",(NA1cT!AI12/NA1cT!$X12*100))</f>
        <v>31.156431424113475</v>
      </c>
      <c r="AJ12" s="172">
        <f>IF(OR(NA1cT!AJ12=":",NA1cT!AJ12=""),":",(NA1cT!AJ12/NA1cT!$X12*100))</f>
        <v>4.2747329825587457</v>
      </c>
      <c r="AK12" s="172">
        <f>IF(OR(NA1cT!AK12=":",NA1cT!AK12=""),":",(NA1cT!AK12/NA1cT!$X12*100))</f>
        <v>6.5862257240605055</v>
      </c>
      <c r="AL12" s="172">
        <f>IF(OR(NA1cT!AL12=":",NA1cT!AL12=""),":",(NA1cT!AL12/NA1cT!$X12*100))</f>
        <v>7.8730013312529517</v>
      </c>
      <c r="AM12" s="172">
        <f>IF(OR(NA1cT!AM12=":",NA1cT!AM12=""),":",(NA1cT!AM12/NA1cT!$X12*100))</f>
        <v>6.3946152760765056</v>
      </c>
      <c r="AN12" s="172">
        <f>IF(OR(NA1cT!AN12=":",NA1cT!AN12=""),":",(NA1cT!AN12/NA1cT!$X12*100))</f>
        <v>17.258436892270758</v>
      </c>
      <c r="AO12" s="172">
        <f>IF(OR(NA1cT!AO12=":",NA1cT!AO12=""),":",(NA1cT!AO12/NA1cT!$X12*100))</f>
        <v>3.5221967514156063</v>
      </c>
      <c r="AP12" s="172" t="str">
        <f>IF(OR(NA1cT!AP12=":",NA1cT!AP12=""),":",(NA1cT!AP12/NA1cT!$X12*100))</f>
        <v>:</v>
      </c>
      <c r="AQ12" s="172">
        <f>IF(OR(NA1cT!AQ12=":",NA1cT!AQ12=""),":",(NA1cT!AQ12/NA1cT!$X12*100))</f>
        <v>3.8626784972996631</v>
      </c>
      <c r="AR12" s="172">
        <f>IF(OR(NA1cT!AR12=":",NA1cT!AR12=""),":",(NA1cT!AR12/NA1cT!$X12*100))</f>
        <v>19.07157887418126</v>
      </c>
      <c r="AS12" s="172">
        <f>IF(OR(NA1cT!AS12=":",NA1cT!AS12=""),":",(NA1cT!AS12/NA1cT!$X12*100))</f>
        <v>77.065640381748537</v>
      </c>
    </row>
    <row r="13" spans="1:45" ht="22.5" customHeight="1">
      <c r="A13" s="77">
        <f t="shared" si="0"/>
        <v>1</v>
      </c>
      <c r="B13" s="105">
        <v>2001</v>
      </c>
      <c r="C13" s="172">
        <f>IF(OR(NA1cT!C13=":",NA1cT!C13=""),":",(NA1cT!C13/NA1cT!$X13*100))</f>
        <v>3.5498419525561897</v>
      </c>
      <c r="D13" s="172">
        <f>IF(OR(NA1cT!D13=":",NA1cT!D13=""),":",(NA1cT!D13/NA1cT!$X13*100))</f>
        <v>0.24291505701252644</v>
      </c>
      <c r="E13" s="172">
        <f>IF(OR(NA1cT!E13=":",NA1cT!E13=""),":",(NA1cT!E13/NA1cT!$X13*100))</f>
        <v>8.5457249907690365</v>
      </c>
      <c r="F13" s="172">
        <f>IF(OR(NA1cT!F13=":",NA1cT!F13=""),":",(NA1cT!F13/NA1cT!$X13*100))</f>
        <v>1.5990794797839523</v>
      </c>
      <c r="G13" s="172">
        <f>IF(OR(NA1cT!G13=":",NA1cT!G13=""),":",(NA1cT!G13/NA1cT!$X13*100))</f>
        <v>0.62598809468153416</v>
      </c>
      <c r="H13" s="172">
        <f>IF(OR(NA1cT!H13=":",NA1cT!H13=""),":",(NA1cT!H13/NA1cT!$X13*100))</f>
        <v>8.1424249334273426</v>
      </c>
      <c r="I13" s="172">
        <f>IF(OR(NA1cT!I13=":",NA1cT!I13=""),":",(NA1cT!I13/NA1cT!$X13*100))</f>
        <v>13.995761866915752</v>
      </c>
      <c r="J13" s="172">
        <f>IF(OR(NA1cT!J13=":",NA1cT!J13=""),":",(NA1cT!J13/NA1cT!$X13*100))</f>
        <v>8.108554216522613</v>
      </c>
      <c r="K13" s="172">
        <f>IF(OR(NA1cT!K13=":",NA1cT!K13=""),":",(NA1cT!K13/NA1cT!$X13*100))</f>
        <v>9.0337495456076358</v>
      </c>
      <c r="L13" s="172">
        <f>IF(OR(NA1cT!L13=":",NA1cT!L13=""),":",(NA1cT!L13/NA1cT!$X13*100))</f>
        <v>4.6139549261856896</v>
      </c>
      <c r="M13" s="172">
        <f>IF(OR(NA1cT!M13=":",NA1cT!M13=""),":",(NA1cT!M13/NA1cT!$X13*100))</f>
        <v>6.227345976492769</v>
      </c>
      <c r="N13" s="172">
        <f>IF(OR(NA1cT!N13=":",NA1cT!N13=""),":",(NA1cT!N13/NA1cT!$X13*100))</f>
        <v>7.7846356703491919</v>
      </c>
      <c r="O13" s="172">
        <f>IF(OR(NA1cT!O13=":",NA1cT!O13=""),":",(NA1cT!O13/NA1cT!$X13*100))</f>
        <v>5.6687176737400806</v>
      </c>
      <c r="P13" s="172">
        <f>IF(OR(NA1cT!P13=":",NA1cT!P13=""),":",(NA1cT!P13/NA1cT!$X13*100))</f>
        <v>1.2906174297755086</v>
      </c>
      <c r="Q13" s="172">
        <f>IF(OR(NA1cT!Q13=":",NA1cT!Q13=""),":",(NA1cT!Q13/NA1cT!$X13*100))</f>
        <v>8.7695579537507289</v>
      </c>
      <c r="R13" s="172">
        <f>IF(OR(NA1cT!R13=":",NA1cT!R13=""),":",(NA1cT!R13/NA1cT!$X13*100))</f>
        <v>4.9739386300773871</v>
      </c>
      <c r="S13" s="172">
        <f>IF(OR(NA1cT!S13=":",NA1cT!S13=""),":",(NA1cT!S13/NA1cT!$X13*100))</f>
        <v>3.2365139685698834</v>
      </c>
      <c r="T13" s="172">
        <f>IF(OR(NA1cT!T13=":",NA1cT!T13=""),":",(NA1cT!T13/NA1cT!$X13*100))</f>
        <v>1.323724862919007</v>
      </c>
      <c r="U13" s="172">
        <f>IF(OR(NA1cT!U13=":",NA1cT!U13=""),":",(NA1cT!U13/NA1cT!$X13*100))</f>
        <v>1.7253075317979243</v>
      </c>
      <c r="V13" s="172">
        <f>IF(OR(NA1cT!V13=":",NA1cT!V13=""),":",(NA1cT!V13/NA1cT!$X13*100))</f>
        <v>0.54174064953539869</v>
      </c>
      <c r="W13" s="172" t="str">
        <f>IF(OR(NA1cT!W13=":",NA1cT!W13=""),":",(NA1cT!W13/NA1cT!$X13*100))</f>
        <v>:</v>
      </c>
      <c r="X13" s="172">
        <f>IF(OR(NA1cT!X13=":",NA1cT!X13=""),":",(NA1cT!X13/NA1cT!$X13*100))</f>
        <v>100</v>
      </c>
      <c r="Y13" s="172" t="str">
        <f>IF(OR(NA1cT!Y13=":",NA1cT!Y13=""),":",(NA1cT!Y13/NA1cT!$X13*100))</f>
        <v>:</v>
      </c>
      <c r="Z13" s="172">
        <f>IF(OR(NA1cT!Z13=":",NA1cT!Z13=""),":",(NA1cT!Z13/NA1cT!$X13*100))</f>
        <v>2.487637188329773</v>
      </c>
      <c r="AA13" s="172">
        <f>IF(OR(NA1cT!AA13=":",NA1cT!AA13=""),":",(NA1cT!AA13/NA1cT!$X13*100))</f>
        <v>5.7828285960444727</v>
      </c>
      <c r="AB13" s="172">
        <f>IF(OR(NA1cT!AB13=":",NA1cT!AB13=""),":",(NA1cT!AB13/NA1cT!$X13*100))</f>
        <v>108.27056119484439</v>
      </c>
      <c r="AC13" s="172">
        <f>IF(OR(NA1cT!AC13=":",NA1cT!AC13=""),":",(NA1cT!AC13/NA1cT!$X13*100))</f>
        <v>108.27056119484439</v>
      </c>
      <c r="AD13" s="172" t="str">
        <f>IF(OR(NA1cT!AD13=":",NA1cT!AD13=""),":",(NA1cT!AD13/NA1cT!$X13*100))</f>
        <v>:</v>
      </c>
      <c r="AE13" s="172">
        <f>IF(OR(NA1cT!AE13=":",NA1cT!AE13=""),":",(NA1cT!AE13/NA1cT!$X13*100))</f>
        <v>3.5498419525561897</v>
      </c>
      <c r="AF13" s="172">
        <f>IF(OR(NA1cT!AF13=":",NA1cT!AF13=""),":",(NA1cT!AF13/NA1cT!$X13*100))</f>
        <v>11.013707622247049</v>
      </c>
      <c r="AG13" s="172">
        <f>IF(OR(NA1cT!AG13=":",NA1cT!AG13=""),":",(NA1cT!AG13/NA1cT!$X13*100))</f>
        <v>8.5457249907690365</v>
      </c>
      <c r="AH13" s="172">
        <f>IF(OR(NA1cT!AH13=":",NA1cT!AH13=""),":",(NA1cT!AH13/NA1cT!$X13*100))</f>
        <v>8.1424249334273426</v>
      </c>
      <c r="AI13" s="172">
        <f>IF(OR(NA1cT!AI13=":",NA1cT!AI13=""),":",(NA1cT!AI13/NA1cT!$X13*100))</f>
        <v>31.138065629046004</v>
      </c>
      <c r="AJ13" s="172">
        <f>IF(OR(NA1cT!AJ13=":",NA1cT!AJ13=""),":",(NA1cT!AJ13/NA1cT!$X13*100))</f>
        <v>4.6139549261856896</v>
      </c>
      <c r="AK13" s="172">
        <f>IF(OR(NA1cT!AK13=":",NA1cT!AK13=""),":",(NA1cT!AK13/NA1cT!$X13*100))</f>
        <v>6.227345976492769</v>
      </c>
      <c r="AL13" s="172">
        <f>IF(OR(NA1cT!AL13=":",NA1cT!AL13=""),":",(NA1cT!AL13/NA1cT!$X13*100))</f>
        <v>7.7846356703491919</v>
      </c>
      <c r="AM13" s="172">
        <f>IF(OR(NA1cT!AM13=":",NA1cT!AM13=""),":",(NA1cT!AM13/NA1cT!$X13*100))</f>
        <v>6.9593351035155893</v>
      </c>
      <c r="AN13" s="172">
        <f>IF(OR(NA1cT!AN13=":",NA1cT!AN13=""),":",(NA1cT!AN13/NA1cT!$X13*100))</f>
        <v>16.980010552397999</v>
      </c>
      <c r="AO13" s="172">
        <f>IF(OR(NA1cT!AO13=":",NA1cT!AO13=""),":",(NA1cT!AO13/NA1cT!$X13*100))</f>
        <v>3.5907730442523302</v>
      </c>
      <c r="AP13" s="172" t="str">
        <f>IF(OR(NA1cT!AP13=":",NA1cT!AP13=""),":",(NA1cT!AP13/NA1cT!$X13*100))</f>
        <v>:</v>
      </c>
      <c r="AQ13" s="172">
        <f>IF(OR(NA1cT!AQ13=":",NA1cT!AQ13=""),":",(NA1cT!AQ13/NA1cT!$X13*100))</f>
        <v>3.7927570095687155</v>
      </c>
      <c r="AR13" s="172">
        <f>IF(OR(NA1cT!AR13=":",NA1cT!AR13=""),":",(NA1cT!AR13/NA1cT!$X13*100))</f>
        <v>18.913217498661865</v>
      </c>
      <c r="AS13" s="172">
        <f>IF(OR(NA1cT!AS13=":",NA1cT!AS13=""),":",(NA1cT!AS13/NA1cT!$X13*100))</f>
        <v>77.29412090223957</v>
      </c>
    </row>
    <row r="14" spans="1:45" ht="22.5" customHeight="1">
      <c r="A14" s="77">
        <f t="shared" si="0"/>
        <v>1</v>
      </c>
      <c r="B14" s="105">
        <v>2002</v>
      </c>
      <c r="C14" s="172">
        <f>IF(OR(NA1cT!C14=":",NA1cT!C14=""),":",(NA1cT!C14/NA1cT!$X14*100))</f>
        <v>3.5639188424212822</v>
      </c>
      <c r="D14" s="172">
        <f>IF(OR(NA1cT!D14=":",NA1cT!D14=""),":",(NA1cT!D14/NA1cT!$X14*100))</f>
        <v>0.27140562998150308</v>
      </c>
      <c r="E14" s="172">
        <f>IF(OR(NA1cT!E14=":",NA1cT!E14=""),":",(NA1cT!E14/NA1cT!$X14*100))</f>
        <v>8.5689009226313875</v>
      </c>
      <c r="F14" s="172">
        <f>IF(OR(NA1cT!F14=":",NA1cT!F14=""),":",(NA1cT!F14/NA1cT!$X14*100))</f>
        <v>1.6189221160958591</v>
      </c>
      <c r="G14" s="172">
        <f>IF(OR(NA1cT!G14=":",NA1cT!G14=""),":",(NA1cT!G14/NA1cT!$X14*100))</f>
        <v>0.6516874892070319</v>
      </c>
      <c r="H14" s="172">
        <f>IF(OR(NA1cT!H14=":",NA1cT!H14=""),":",(NA1cT!H14/NA1cT!$X14*100))</f>
        <v>8.7408496409116054</v>
      </c>
      <c r="I14" s="172">
        <f>IF(OR(NA1cT!I14=":",NA1cT!I14=""),":",(NA1cT!I14/NA1cT!$X14*100))</f>
        <v>13.834668814024811</v>
      </c>
      <c r="J14" s="172">
        <f>IF(OR(NA1cT!J14=":",NA1cT!J14=""),":",(NA1cT!J14/NA1cT!$X14*100))</f>
        <v>7.9423316135383297</v>
      </c>
      <c r="K14" s="172">
        <f>IF(OR(NA1cT!K14=":",NA1cT!K14=""),":",(NA1cT!K14/NA1cT!$X14*100))</f>
        <v>8.0661679353502382</v>
      </c>
      <c r="L14" s="172">
        <f>IF(OR(NA1cT!L14=":",NA1cT!L14=""),":",(NA1cT!L14/NA1cT!$X14*100))</f>
        <v>4.5043730566885927</v>
      </c>
      <c r="M14" s="172">
        <f>IF(OR(NA1cT!M14=":",NA1cT!M14=""),":",(NA1cT!M14/NA1cT!$X14*100))</f>
        <v>5.57632833155259</v>
      </c>
      <c r="N14" s="172">
        <f>IF(OR(NA1cT!N14=":",NA1cT!N14=""),":",(NA1cT!N14/NA1cT!$X14*100))</f>
        <v>8.1816007483740147</v>
      </c>
      <c r="O14" s="172">
        <f>IF(OR(NA1cT!O14=":",NA1cT!O14=""),":",(NA1cT!O14/NA1cT!$X14*100))</f>
        <v>5.8192913164050344</v>
      </c>
      <c r="P14" s="172">
        <f>IF(OR(NA1cT!P14=":",NA1cT!P14=""),":",(NA1cT!P14/NA1cT!$X14*100))</f>
        <v>1.2389172956215873</v>
      </c>
      <c r="Q14" s="172">
        <f>IF(OR(NA1cT!Q14=":",NA1cT!Q14=""),":",(NA1cT!Q14/NA1cT!$X14*100))</f>
        <v>9.2029502780083874</v>
      </c>
      <c r="R14" s="172">
        <f>IF(OR(NA1cT!R14=":",NA1cT!R14=""),":",(NA1cT!R14/NA1cT!$X14*100))</f>
        <v>5.168250250950936</v>
      </c>
      <c r="S14" s="172">
        <f>IF(OR(NA1cT!S14=":",NA1cT!S14=""),":",(NA1cT!S14/NA1cT!$X14*100))</f>
        <v>3.372485065302651</v>
      </c>
      <c r="T14" s="172">
        <f>IF(OR(NA1cT!T14=":",NA1cT!T14=""),":",(NA1cT!T14/NA1cT!$X14*100))</f>
        <v>1.3880564900483066</v>
      </c>
      <c r="U14" s="172">
        <f>IF(OR(NA1cT!U14=":",NA1cT!U14=""),":",(NA1cT!U14/NA1cT!$X14*100))</f>
        <v>1.6909521914226959</v>
      </c>
      <c r="V14" s="172">
        <f>IF(OR(NA1cT!V14=":",NA1cT!V14=""),":",(NA1cT!V14/NA1cT!$X14*100))</f>
        <v>0.59803431771358073</v>
      </c>
      <c r="W14" s="172" t="str">
        <f>IF(OR(NA1cT!W14=":",NA1cT!W14=""),":",(NA1cT!W14/NA1cT!$X14*100))</f>
        <v>:</v>
      </c>
      <c r="X14" s="172">
        <f>IF(OR(NA1cT!X14=":",NA1cT!X14=""),":",(NA1cT!X14/NA1cT!$X14*100))</f>
        <v>100</v>
      </c>
      <c r="Y14" s="172" t="str">
        <f>IF(OR(NA1cT!Y14=":",NA1cT!Y14=""),":",(NA1cT!Y14/NA1cT!$X14*100))</f>
        <v>:</v>
      </c>
      <c r="Z14" s="172">
        <f>IF(OR(NA1cT!Z14=":",NA1cT!Z14=""),":",(NA1cT!Z14/NA1cT!$X14*100))</f>
        <v>2.3493809569103163</v>
      </c>
      <c r="AA14" s="172">
        <f>IF(OR(NA1cT!AA14=":",NA1cT!AA14=""),":",(NA1cT!AA14/NA1cT!$X14*100))</f>
        <v>6.6784808303036067</v>
      </c>
      <c r="AB14" s="172">
        <f>IF(OR(NA1cT!AB14=":",NA1cT!AB14=""),":",(NA1cT!AB14/NA1cT!$X14*100))</f>
        <v>109.02786178721394</v>
      </c>
      <c r="AC14" s="172">
        <f>IF(OR(NA1cT!AC14=":",NA1cT!AC14=""),":",(NA1cT!AC14/NA1cT!$X14*100))</f>
        <v>109.02786178721394</v>
      </c>
      <c r="AD14" s="172" t="str">
        <f>IF(OR(NA1cT!AD14=":",NA1cT!AD14=""),":",(NA1cT!AD14/NA1cT!$X14*100))</f>
        <v>:</v>
      </c>
      <c r="AE14" s="172">
        <f>IF(OR(NA1cT!AE14=":",NA1cT!AE14=""),":",(NA1cT!AE14/NA1cT!$X14*100))</f>
        <v>3.5639188424212822</v>
      </c>
      <c r="AF14" s="172">
        <f>IF(OR(NA1cT!AF14=":",NA1cT!AF14=""),":",(NA1cT!AF14/NA1cT!$X14*100))</f>
        <v>11.110916157915781</v>
      </c>
      <c r="AG14" s="172">
        <f>IF(OR(NA1cT!AG14=":",NA1cT!AG14=""),":",(NA1cT!AG14/NA1cT!$X14*100))</f>
        <v>8.5689009226313875</v>
      </c>
      <c r="AH14" s="172">
        <f>IF(OR(NA1cT!AH14=":",NA1cT!AH14=""),":",(NA1cT!AH14/NA1cT!$X14*100))</f>
        <v>8.7408496409116054</v>
      </c>
      <c r="AI14" s="172">
        <f>IF(OR(NA1cT!AI14=":",NA1cT!AI14=""),":",(NA1cT!AI14/NA1cT!$X14*100))</f>
        <v>29.843168362913374</v>
      </c>
      <c r="AJ14" s="172">
        <f>IF(OR(NA1cT!AJ14=":",NA1cT!AJ14=""),":",(NA1cT!AJ14/NA1cT!$X14*100))</f>
        <v>4.5043730566885927</v>
      </c>
      <c r="AK14" s="172">
        <f>IF(OR(NA1cT!AK14=":",NA1cT!AK14=""),":",(NA1cT!AK14/NA1cT!$X14*100))</f>
        <v>5.57632833155259</v>
      </c>
      <c r="AL14" s="172">
        <f>IF(OR(NA1cT!AL14=":",NA1cT!AL14=""),":",(NA1cT!AL14/NA1cT!$X14*100))</f>
        <v>8.1816007483740147</v>
      </c>
      <c r="AM14" s="172">
        <f>IF(OR(NA1cT!AM14=":",NA1cT!AM14=""),":",(NA1cT!AM14/NA1cT!$X14*100))</f>
        <v>7.0582086120266219</v>
      </c>
      <c r="AN14" s="172">
        <f>IF(OR(NA1cT!AN14=":",NA1cT!AN14=""),":",(NA1cT!AN14/NA1cT!$X14*100))</f>
        <v>17.743685594261972</v>
      </c>
      <c r="AO14" s="172">
        <f>IF(OR(NA1cT!AO14=":",NA1cT!AO14=""),":",(NA1cT!AO14/NA1cT!$X14*100))</f>
        <v>3.6770429991845828</v>
      </c>
      <c r="AP14" s="172" t="str">
        <f>IF(OR(NA1cT!AP14=":",NA1cT!AP14=""),":",(NA1cT!AP14/NA1cT!$X14*100))</f>
        <v>:</v>
      </c>
      <c r="AQ14" s="172">
        <f>IF(OR(NA1cT!AQ14=":",NA1cT!AQ14=""),":",(NA1cT!AQ14/NA1cT!$X14*100))</f>
        <v>3.8353244724027844</v>
      </c>
      <c r="AR14" s="172">
        <f>IF(OR(NA1cT!AR14=":",NA1cT!AR14=""),":",(NA1cT!AR14/NA1cT!$X14*100))</f>
        <v>19.580360168845882</v>
      </c>
      <c r="AS14" s="172">
        <f>IF(OR(NA1cT!AS14=":",NA1cT!AS14=""),":",(NA1cT!AS14/NA1cT!$X14*100))</f>
        <v>76.584407705001752</v>
      </c>
    </row>
    <row r="15" spans="1:45" ht="22.5" customHeight="1">
      <c r="A15" s="77">
        <f t="shared" si="0"/>
        <v>1</v>
      </c>
      <c r="B15" s="105">
        <v>2003</v>
      </c>
      <c r="C15" s="172">
        <f>IF(OR(NA1cT!C15=":",NA1cT!C15=""),":",(NA1cT!C15/NA1cT!$X15*100))</f>
        <v>3.0767946678185538</v>
      </c>
      <c r="D15" s="172">
        <f>IF(OR(NA1cT!D15=":",NA1cT!D15=""),":",(NA1cT!D15/NA1cT!$X15*100))</f>
        <v>0.29514236962322449</v>
      </c>
      <c r="E15" s="172">
        <f>IF(OR(NA1cT!E15=":",NA1cT!E15=""),":",(NA1cT!E15/NA1cT!$X15*100))</f>
        <v>8.1948903369699799</v>
      </c>
      <c r="F15" s="172">
        <f>IF(OR(NA1cT!F15=":",NA1cT!F15=""),":",(NA1cT!F15/NA1cT!$X15*100))</f>
        <v>1.6818812701619672</v>
      </c>
      <c r="G15" s="172">
        <f>IF(OR(NA1cT!G15=":",NA1cT!G15=""),":",(NA1cT!G15/NA1cT!$X15*100))</f>
        <v>0.68252748567096699</v>
      </c>
      <c r="H15" s="172">
        <f>IF(OR(NA1cT!H15=":",NA1cT!H15=""),":",(NA1cT!H15/NA1cT!$X15*100))</f>
        <v>9.2388166425877536</v>
      </c>
      <c r="I15" s="172">
        <f>IF(OR(NA1cT!I15=":",NA1cT!I15=""),":",(NA1cT!I15/NA1cT!$X15*100))</f>
        <v>13.974001657271732</v>
      </c>
      <c r="J15" s="172">
        <f>IF(OR(NA1cT!J15=":",NA1cT!J15=""),":",(NA1cT!J15/NA1cT!$X15*100))</f>
        <v>7.5747471714088785</v>
      </c>
      <c r="K15" s="172">
        <f>IF(OR(NA1cT!K15=":",NA1cT!K15=""),":",(NA1cT!K15/NA1cT!$X15*100))</f>
        <v>7.2441532984956343</v>
      </c>
      <c r="L15" s="172">
        <f>IF(OR(NA1cT!L15=":",NA1cT!L15=""),":",(NA1cT!L15/NA1cT!$X15*100))</f>
        <v>4.2448872822894783</v>
      </c>
      <c r="M15" s="172">
        <f>IF(OR(NA1cT!M15=":",NA1cT!M15=""),":",(NA1cT!M15/NA1cT!$X15*100))</f>
        <v>5.3741725472851627</v>
      </c>
      <c r="N15" s="172">
        <f>IF(OR(NA1cT!N15=":",NA1cT!N15=""),":",(NA1cT!N15/NA1cT!$X15*100))</f>
        <v>8.4947653101877467</v>
      </c>
      <c r="O15" s="172">
        <f>IF(OR(NA1cT!O15=":",NA1cT!O15=""),":",(NA1cT!O15/NA1cT!$X15*100))</f>
        <v>5.5287135664814642</v>
      </c>
      <c r="P15" s="172">
        <f>IF(OR(NA1cT!P15=":",NA1cT!P15=""),":",(NA1cT!P15/NA1cT!$X15*100))</f>
        <v>1.2112023308502937</v>
      </c>
      <c r="Q15" s="172">
        <f>IF(OR(NA1cT!Q15=":",NA1cT!Q15=""),":",(NA1cT!Q15/NA1cT!$X15*100))</f>
        <v>10.451223636171203</v>
      </c>
      <c r="R15" s="172">
        <f>IF(OR(NA1cT!R15=":",NA1cT!R15=""),":",(NA1cT!R15/NA1cT!$X15*100))</f>
        <v>5.5447183713648229</v>
      </c>
      <c r="S15" s="172">
        <f>IF(OR(NA1cT!S15=":",NA1cT!S15=""),":",(NA1cT!S15/NA1cT!$X15*100))</f>
        <v>3.5158942340539228</v>
      </c>
      <c r="T15" s="172">
        <f>IF(OR(NA1cT!T15=":",NA1cT!T15=""),":",(NA1cT!T15/NA1cT!$X15*100))</f>
        <v>1.3222033969768128</v>
      </c>
      <c r="U15" s="172">
        <f>IF(OR(NA1cT!U15=":",NA1cT!U15=""),":",(NA1cT!U15/NA1cT!$X15*100))</f>
        <v>1.7027047259779493</v>
      </c>
      <c r="V15" s="172">
        <f>IF(OR(NA1cT!V15=":",NA1cT!V15=""),":",(NA1cT!V15/NA1cT!$X15*100))</f>
        <v>0.64655969835245153</v>
      </c>
      <c r="W15" s="172" t="str">
        <f>IF(OR(NA1cT!W15=":",NA1cT!W15=""),":",(NA1cT!W15/NA1cT!$X15*100))</f>
        <v>:</v>
      </c>
      <c r="X15" s="172">
        <f>IF(OR(NA1cT!X15=":",NA1cT!X15=""),":",(NA1cT!X15/NA1cT!$X15*100))</f>
        <v>100</v>
      </c>
      <c r="Y15" s="172" t="str">
        <f>IF(OR(NA1cT!Y15=":",NA1cT!Y15=""),":",(NA1cT!Y15/NA1cT!$X15*100))</f>
        <v>:</v>
      </c>
      <c r="Z15" s="172">
        <f>IF(OR(NA1cT!Z15=":",NA1cT!Z15=""),":",(NA1cT!Z15/NA1cT!$X15*100))</f>
        <v>1.9671281959056959</v>
      </c>
      <c r="AA15" s="172">
        <f>IF(OR(NA1cT!AA15=":",NA1cT!AA15=""),":",(NA1cT!AA15/NA1cT!$X15*100))</f>
        <v>7.8500986532731121</v>
      </c>
      <c r="AB15" s="172">
        <f>IF(OR(NA1cT!AB15=":",NA1cT!AB15=""),":",(NA1cT!AB15/NA1cT!$X15*100))</f>
        <v>109.81724405864644</v>
      </c>
      <c r="AC15" s="172">
        <f>IF(OR(NA1cT!AC15=":",NA1cT!AC15=""),":",(NA1cT!AC15/NA1cT!$X15*100))</f>
        <v>109.81724405864644</v>
      </c>
      <c r="AD15" s="172" t="str">
        <f>IF(OR(NA1cT!AD15=":",NA1cT!AD15=""),":",(NA1cT!AD15/NA1cT!$X15*100))</f>
        <v>:</v>
      </c>
      <c r="AE15" s="172">
        <f>IF(OR(NA1cT!AE15=":",NA1cT!AE15=""),":",(NA1cT!AE15/NA1cT!$X15*100))</f>
        <v>3.0767946678185538</v>
      </c>
      <c r="AF15" s="172">
        <f>IF(OR(NA1cT!AF15=":",NA1cT!AF15=""),":",(NA1cT!AF15/NA1cT!$X15*100))</f>
        <v>10.854441462426138</v>
      </c>
      <c r="AG15" s="172">
        <f>IF(OR(NA1cT!AG15=":",NA1cT!AG15=""),":",(NA1cT!AG15/NA1cT!$X15*100))</f>
        <v>8.1948903369699799</v>
      </c>
      <c r="AH15" s="172">
        <f>IF(OR(NA1cT!AH15=":",NA1cT!AH15=""),":",(NA1cT!AH15/NA1cT!$X15*100))</f>
        <v>9.2388166425877536</v>
      </c>
      <c r="AI15" s="172">
        <f>IF(OR(NA1cT!AI15=":",NA1cT!AI15=""),":",(NA1cT!AI15/NA1cT!$X15*100))</f>
        <v>28.792902127176244</v>
      </c>
      <c r="AJ15" s="172">
        <f>IF(OR(NA1cT!AJ15=":",NA1cT!AJ15=""),":",(NA1cT!AJ15/NA1cT!$X15*100))</f>
        <v>4.2448872822894783</v>
      </c>
      <c r="AK15" s="172">
        <f>IF(OR(NA1cT!AK15=":",NA1cT!AK15=""),":",(NA1cT!AK15/NA1cT!$X15*100))</f>
        <v>5.3741725472851627</v>
      </c>
      <c r="AL15" s="172">
        <f>IF(OR(NA1cT!AL15=":",NA1cT!AL15=""),":",(NA1cT!AL15/NA1cT!$X15*100))</f>
        <v>8.4947653101877467</v>
      </c>
      <c r="AM15" s="172">
        <f>IF(OR(NA1cT!AM15=":",NA1cT!AM15=""),":",(NA1cT!AM15/NA1cT!$X15*100))</f>
        <v>6.7399158973317581</v>
      </c>
      <c r="AN15" s="172">
        <f>IF(OR(NA1cT!AN15=":",NA1cT!AN15=""),":",(NA1cT!AN15/NA1cT!$X15*100))</f>
        <v>19.511836241589943</v>
      </c>
      <c r="AO15" s="172">
        <f>IF(OR(NA1cT!AO15=":",NA1cT!AO15=""),":",(NA1cT!AO15/NA1cT!$X15*100))</f>
        <v>3.6714678213072136</v>
      </c>
      <c r="AP15" s="172" t="str">
        <f>IF(OR(NA1cT!AP15=":",NA1cT!AP15=""),":",(NA1cT!AP15/NA1cT!$X15*100))</f>
        <v>:</v>
      </c>
      <c r="AQ15" s="172">
        <f>IF(OR(NA1cT!AQ15=":",NA1cT!AQ15=""),":",(NA1cT!AQ15/NA1cT!$X15*100))</f>
        <v>3.3719370374417781</v>
      </c>
      <c r="AR15" s="172">
        <f>IF(OR(NA1cT!AR15=":",NA1cT!AR15=""),":",(NA1cT!AR15/NA1cT!$X15*100))</f>
        <v>19.79811573539067</v>
      </c>
      <c r="AS15" s="172">
        <f>IF(OR(NA1cT!AS15=":",NA1cT!AS15=""),":",(NA1cT!AS15/NA1cT!$X15*100))</f>
        <v>76.829947227167551</v>
      </c>
    </row>
    <row r="16" spans="1:45" ht="22.5" customHeight="1">
      <c r="A16" s="77">
        <f t="shared" si="0"/>
        <v>1</v>
      </c>
      <c r="B16" s="105">
        <v>2004</v>
      </c>
      <c r="C16" s="172">
        <f>IF(OR(NA1cT!C16=":",NA1cT!C16=""),":",(NA1cT!C16/NA1cT!$X16*100))</f>
        <v>2.8075868029760565</v>
      </c>
      <c r="D16" s="172">
        <f>IF(OR(NA1cT!D16=":",NA1cT!D16=""),":",(NA1cT!D16/NA1cT!$X16*100))</f>
        <v>0.32519662773253838</v>
      </c>
      <c r="E16" s="172">
        <f>IF(OR(NA1cT!E16=":",NA1cT!E16=""),":",(NA1cT!E16/NA1cT!$X16*100))</f>
        <v>8.0582621990673058</v>
      </c>
      <c r="F16" s="172">
        <f>IF(OR(NA1cT!F16=":",NA1cT!F16=""),":",(NA1cT!F16/NA1cT!$X16*100))</f>
        <v>1.6119240361127218</v>
      </c>
      <c r="G16" s="172">
        <f>IF(OR(NA1cT!G16=":",NA1cT!G16=""),":",(NA1cT!G16/NA1cT!$X16*100))</f>
        <v>0.70726871578086337</v>
      </c>
      <c r="H16" s="172">
        <f>IF(OR(NA1cT!H16=":",NA1cT!H16=""),":",(NA1cT!H16/NA1cT!$X16*100))</f>
        <v>9.5295952096803322</v>
      </c>
      <c r="I16" s="172">
        <f>IF(OR(NA1cT!I16=":",NA1cT!I16=""),":",(NA1cT!I16/NA1cT!$X16*100))</f>
        <v>14.80215807224142</v>
      </c>
      <c r="J16" s="172">
        <f>IF(OR(NA1cT!J16=":",NA1cT!J16=""),":",(NA1cT!J16/NA1cT!$X16*100))</f>
        <v>7.0535955355958899</v>
      </c>
      <c r="K16" s="172">
        <f>IF(OR(NA1cT!K16=":",NA1cT!K16=""),":",(NA1cT!K16/NA1cT!$X16*100))</f>
        <v>6.8653153951965802</v>
      </c>
      <c r="L16" s="172">
        <f>IF(OR(NA1cT!L16=":",NA1cT!L16=""),":",(NA1cT!L16/NA1cT!$X16*100))</f>
        <v>4.2967333355700088</v>
      </c>
      <c r="M16" s="172">
        <f>IF(OR(NA1cT!M16=":",NA1cT!M16=""),":",(NA1cT!M16/NA1cT!$X16*100))</f>
        <v>5.6402563230014913</v>
      </c>
      <c r="N16" s="172">
        <f>IF(OR(NA1cT!N16=":",NA1cT!N16=""),":",(NA1cT!N16/NA1cT!$X16*100))</f>
        <v>8.9783346034454379</v>
      </c>
      <c r="O16" s="172">
        <f>IF(OR(NA1cT!O16=":",NA1cT!O16=""),":",(NA1cT!O16/NA1cT!$X16*100))</f>
        <v>5.3100271756061792</v>
      </c>
      <c r="P16" s="172">
        <f>IF(OR(NA1cT!P16=":",NA1cT!P16=""),":",(NA1cT!P16/NA1cT!$X16*100))</f>
        <v>1.0955715424592887</v>
      </c>
      <c r="Q16" s="172">
        <f>IF(OR(NA1cT!Q16=":",NA1cT!Q16=""),":",(NA1cT!Q16/NA1cT!$X16*100))</f>
        <v>10.506782718167715</v>
      </c>
      <c r="R16" s="172">
        <f>IF(OR(NA1cT!R16=":",NA1cT!R16=""),":",(NA1cT!R16/NA1cT!$X16*100))</f>
        <v>5.3470122010643379</v>
      </c>
      <c r="S16" s="172">
        <f>IF(OR(NA1cT!S16=":",NA1cT!S16=""),":",(NA1cT!S16/NA1cT!$X16*100))</f>
        <v>3.4113293999798699</v>
      </c>
      <c r="T16" s="172">
        <f>IF(OR(NA1cT!T16=":",NA1cT!T16=""),":",(NA1cT!T16/NA1cT!$X16*100))</f>
        <v>1.2293726604774664</v>
      </c>
      <c r="U16" s="172">
        <f>IF(OR(NA1cT!U16=":",NA1cT!U16=""),":",(NA1cT!U16/NA1cT!$X16*100))</f>
        <v>1.7251956691573644</v>
      </c>
      <c r="V16" s="172">
        <f>IF(OR(NA1cT!V16=":",NA1cT!V16=""),":",(NA1cT!V16/NA1cT!$X16*100))</f>
        <v>0.69840189542264386</v>
      </c>
      <c r="W16" s="172" t="str">
        <f>IF(OR(NA1cT!W16=":",NA1cT!W16=""),":",(NA1cT!W16/NA1cT!$X16*100))</f>
        <v>:</v>
      </c>
      <c r="X16" s="172">
        <f>IF(OR(NA1cT!X16=":",NA1cT!X16=""),":",(NA1cT!X16/NA1cT!$X16*100))</f>
        <v>100</v>
      </c>
      <c r="Y16" s="172" t="str">
        <f>IF(OR(NA1cT!Y16=":",NA1cT!Y16=""),":",(NA1cT!Y16/NA1cT!$X16*100))</f>
        <v>:</v>
      </c>
      <c r="Z16" s="172">
        <f>IF(OR(NA1cT!Z16=":",NA1cT!Z16=""),":",(NA1cT!Z16/NA1cT!$X16*100))</f>
        <v>1.6064122288630178</v>
      </c>
      <c r="AA16" s="172">
        <f>IF(OR(NA1cT!AA16=":",NA1cT!AA16=""),":",(NA1cT!AA16/NA1cT!$X16*100))</f>
        <v>8.3659648298768712</v>
      </c>
      <c r="AB16" s="172">
        <f>IF(OR(NA1cT!AB16=":",NA1cT!AB16=""),":",(NA1cT!AB16/NA1cT!$X16*100))</f>
        <v>109.97245694000438</v>
      </c>
      <c r="AC16" s="172">
        <f>IF(OR(NA1cT!AC16=":",NA1cT!AC16=""),":",(NA1cT!AC16/NA1cT!$X16*100))</f>
        <v>109.97245694000438</v>
      </c>
      <c r="AD16" s="172" t="str">
        <f>IF(OR(NA1cT!AD16=":",NA1cT!AD16=""),":",(NA1cT!AD16/NA1cT!$X16*100))</f>
        <v>:</v>
      </c>
      <c r="AE16" s="172">
        <f>IF(OR(NA1cT!AE16=":",NA1cT!AE16=""),":",(NA1cT!AE16/NA1cT!$X16*100))</f>
        <v>2.8075868029760565</v>
      </c>
      <c r="AF16" s="172">
        <f>IF(OR(NA1cT!AF16=":",NA1cT!AF16=""),":",(NA1cT!AF16/NA1cT!$X16*100))</f>
        <v>10.70265157869343</v>
      </c>
      <c r="AG16" s="172">
        <f>IF(OR(NA1cT!AG16=":",NA1cT!AG16=""),":",(NA1cT!AG16/NA1cT!$X16*100))</f>
        <v>8.0582621990673058</v>
      </c>
      <c r="AH16" s="172">
        <f>IF(OR(NA1cT!AH16=":",NA1cT!AH16=""),":",(NA1cT!AH16/NA1cT!$X16*100))</f>
        <v>9.5295952096803322</v>
      </c>
      <c r="AI16" s="172">
        <f>IF(OR(NA1cT!AI16=":",NA1cT!AI16=""),":",(NA1cT!AI16/NA1cT!$X16*100))</f>
        <v>28.72106900303389</v>
      </c>
      <c r="AJ16" s="172">
        <f>IF(OR(NA1cT!AJ16=":",NA1cT!AJ16=""),":",(NA1cT!AJ16/NA1cT!$X16*100))</f>
        <v>4.2967333355700088</v>
      </c>
      <c r="AK16" s="172">
        <f>IF(OR(NA1cT!AK16=":",NA1cT!AK16=""),":",(NA1cT!AK16/NA1cT!$X16*100))</f>
        <v>5.6402563230014913</v>
      </c>
      <c r="AL16" s="172">
        <f>IF(OR(NA1cT!AL16=":",NA1cT!AL16=""),":",(NA1cT!AL16/NA1cT!$X16*100))</f>
        <v>8.9783346034454379</v>
      </c>
      <c r="AM16" s="172">
        <f>IF(OR(NA1cT!AM16=":",NA1cT!AM16=""),":",(NA1cT!AM16/NA1cT!$X16*100))</f>
        <v>6.4055987180654679</v>
      </c>
      <c r="AN16" s="172">
        <f>IF(OR(NA1cT!AN16=":",NA1cT!AN16=""),":",(NA1cT!AN16/NA1cT!$X16*100))</f>
        <v>19.265124319211928</v>
      </c>
      <c r="AO16" s="172">
        <f>IF(OR(NA1cT!AO16=":",NA1cT!AO16=""),":",(NA1cT!AO16/NA1cT!$X16*100))</f>
        <v>3.6529702250574747</v>
      </c>
      <c r="AP16" s="172" t="str">
        <f>IF(OR(NA1cT!AP16=":",NA1cT!AP16=""),":",(NA1cT!AP16/NA1cT!$X16*100))</f>
        <v>:</v>
      </c>
      <c r="AQ16" s="172">
        <f>IF(OR(NA1cT!AQ16=":",NA1cT!AQ16=""),":",(NA1cT!AQ16/NA1cT!$X16*100))</f>
        <v>3.1327834307085944</v>
      </c>
      <c r="AR16" s="172">
        <f>IF(OR(NA1cT!AR16=":",NA1cT!AR16=""),":",(NA1cT!AR16/NA1cT!$X16*100))</f>
        <v>19.907050160641223</v>
      </c>
      <c r="AS16" s="172">
        <f>IF(OR(NA1cT!AS16=":",NA1cT!AS16=""),":",(NA1cT!AS16/NA1cT!$X16*100))</f>
        <v>76.96008652738567</v>
      </c>
    </row>
    <row r="17" spans="1:45" ht="22.5" customHeight="1">
      <c r="A17" s="77">
        <f t="shared" si="0"/>
        <v>1</v>
      </c>
      <c r="B17" s="105">
        <v>2005</v>
      </c>
      <c r="C17" s="172">
        <f>IF(OR(NA1cT!C17=":",NA1cT!C17=""),":",(NA1cT!C17/NA1cT!$X17*100))</f>
        <v>2.6572575903186686</v>
      </c>
      <c r="D17" s="172">
        <f>IF(OR(NA1cT!D17=":",NA1cT!D17=""),":",(NA1cT!D17/NA1cT!$X17*100))</f>
        <v>0.32493822203812223</v>
      </c>
      <c r="E17" s="172">
        <f>IF(OR(NA1cT!E17=":",NA1cT!E17=""),":",(NA1cT!E17/NA1cT!$X17*100))</f>
        <v>7.6385949904982917</v>
      </c>
      <c r="F17" s="172">
        <f>IF(OR(NA1cT!F17=":",NA1cT!F17=""),":",(NA1cT!F17/NA1cT!$X17*100))</f>
        <v>1.4245447456710485</v>
      </c>
      <c r="G17" s="172">
        <f>IF(OR(NA1cT!G17=":",NA1cT!G17=""),":",(NA1cT!G17/NA1cT!$X17*100))</f>
        <v>0.71302142360094167</v>
      </c>
      <c r="H17" s="172">
        <f>IF(OR(NA1cT!H17=":",NA1cT!H17=""),":",(NA1cT!H17/NA1cT!$X17*100))</f>
        <v>9.9872436654649395</v>
      </c>
      <c r="I17" s="172">
        <f>IF(OR(NA1cT!I17=":",NA1cT!I17=""),":",(NA1cT!I17/NA1cT!$X17*100))</f>
        <v>14.937420553803193</v>
      </c>
      <c r="J17" s="172">
        <f>IF(OR(NA1cT!J17=":",NA1cT!J17=""),":",(NA1cT!J17/NA1cT!$X17*100))</f>
        <v>6.7034800149510536</v>
      </c>
      <c r="K17" s="172">
        <f>IF(OR(NA1cT!K17=":",NA1cT!K17=""),":",(NA1cT!K17/NA1cT!$X17*100))</f>
        <v>6.6258034505772558</v>
      </c>
      <c r="L17" s="172">
        <f>IF(OR(NA1cT!L17=":",NA1cT!L17=""),":",(NA1cT!L17/NA1cT!$X17*100))</f>
        <v>4.1353594657170705</v>
      </c>
      <c r="M17" s="172">
        <f>IF(OR(NA1cT!M17=":",NA1cT!M17=""),":",(NA1cT!M17/NA1cT!$X17*100))</f>
        <v>5.9679870683875862</v>
      </c>
      <c r="N17" s="172">
        <f>IF(OR(NA1cT!N17=":",NA1cT!N17=""),":",(NA1cT!N17/NA1cT!$X17*100))</f>
        <v>9.6354145209483288</v>
      </c>
      <c r="O17" s="172">
        <f>IF(OR(NA1cT!O17=":",NA1cT!O17=""),":",(NA1cT!O17/NA1cT!$X17*100))</f>
        <v>5.2636546336654879</v>
      </c>
      <c r="P17" s="172">
        <f>IF(OR(NA1cT!P17=":",NA1cT!P17=""),":",(NA1cT!P17/NA1cT!$X17*100))</f>
        <v>1.1538377990491548</v>
      </c>
      <c r="Q17" s="172">
        <f>IF(OR(NA1cT!Q17=":",NA1cT!Q17=""),":",(NA1cT!Q17/NA1cT!$X17*100))</f>
        <v>10.47240384622587</v>
      </c>
      <c r="R17" s="172">
        <f>IF(OR(NA1cT!R17=":",NA1cT!R17=""),":",(NA1cT!R17/NA1cT!$X17*100))</f>
        <v>5.3229045492100138</v>
      </c>
      <c r="S17" s="172">
        <f>IF(OR(NA1cT!S17=":",NA1cT!S17=""),":",(NA1cT!S17/NA1cT!$X17*100))</f>
        <v>3.392750536882136</v>
      </c>
      <c r="T17" s="172">
        <f>IF(OR(NA1cT!T17=":",NA1cT!T17=""),":",(NA1cT!T17/NA1cT!$X17*100))</f>
        <v>1.2157093922726425</v>
      </c>
      <c r="U17" s="172">
        <f>IF(OR(NA1cT!U17=":",NA1cT!U17=""),":",(NA1cT!U17/NA1cT!$X17*100))</f>
        <v>1.7036410608656178</v>
      </c>
      <c r="V17" s="172">
        <f>IF(OR(NA1cT!V17=":",NA1cT!V17=""),":",(NA1cT!V17/NA1cT!$X17*100))</f>
        <v>0.72395756477603768</v>
      </c>
      <c r="W17" s="172" t="str">
        <f>IF(OR(NA1cT!W17=":",NA1cT!W17=""),":",(NA1cT!W17/NA1cT!$X17*100))</f>
        <v>:</v>
      </c>
      <c r="X17" s="172">
        <f>IF(OR(NA1cT!X17=":",NA1cT!X17=""),":",(NA1cT!X17/NA1cT!$X17*100))</f>
        <v>100</v>
      </c>
      <c r="Y17" s="172" t="str">
        <f>IF(OR(NA1cT!Y17=":",NA1cT!Y17=""),":",(NA1cT!Y17/NA1cT!$X17*100))</f>
        <v>:</v>
      </c>
      <c r="Z17" s="172">
        <f>IF(OR(NA1cT!Z17=":",NA1cT!Z17=""),":",(NA1cT!Z17/NA1cT!$X17*100))</f>
        <v>1.171065966653758</v>
      </c>
      <c r="AA17" s="172">
        <f>IF(OR(NA1cT!AA17=":",NA1cT!AA17=""),":",(NA1cT!AA17/NA1cT!$X17*100))</f>
        <v>9.1683813687105022</v>
      </c>
      <c r="AB17" s="172">
        <f>IF(OR(NA1cT!AB17=":",NA1cT!AB17=""),":",(NA1cT!AB17/NA1cT!$X17*100))</f>
        <v>110.33944733536427</v>
      </c>
      <c r="AC17" s="172">
        <f>IF(OR(NA1cT!AC17=":",NA1cT!AC17=""),":",(NA1cT!AC17/NA1cT!$X17*100))</f>
        <v>110.33944733536427</v>
      </c>
      <c r="AD17" s="172" t="str">
        <f>IF(OR(NA1cT!AD17=":",NA1cT!AD17=""),":",(NA1cT!AD17/NA1cT!$X17*100))</f>
        <v>:</v>
      </c>
      <c r="AE17" s="172">
        <f>IF(OR(NA1cT!AE17=":",NA1cT!AE17=""),":",(NA1cT!AE17/NA1cT!$X17*100))</f>
        <v>2.6572575903186686</v>
      </c>
      <c r="AF17" s="172">
        <f>IF(OR(NA1cT!AF17=":",NA1cT!AF17=""),":",(NA1cT!AF17/NA1cT!$X17*100))</f>
        <v>10.101099381808405</v>
      </c>
      <c r="AG17" s="172">
        <f>IF(OR(NA1cT!AG17=":",NA1cT!AG17=""),":",(NA1cT!AG17/NA1cT!$X17*100))</f>
        <v>7.6385949904982917</v>
      </c>
      <c r="AH17" s="172">
        <f>IF(OR(NA1cT!AH17=":",NA1cT!AH17=""),":",(NA1cT!AH17/NA1cT!$X17*100))</f>
        <v>9.9872436654649395</v>
      </c>
      <c r="AI17" s="172">
        <f>IF(OR(NA1cT!AI17=":",NA1cT!AI17=""),":",(NA1cT!AI17/NA1cT!$X17*100))</f>
        <v>28.266704019331502</v>
      </c>
      <c r="AJ17" s="172">
        <f>IF(OR(NA1cT!AJ17=":",NA1cT!AJ17=""),":",(NA1cT!AJ17/NA1cT!$X17*100))</f>
        <v>4.1353594657170705</v>
      </c>
      <c r="AK17" s="172">
        <f>IF(OR(NA1cT!AK17=":",NA1cT!AK17=""),":",(NA1cT!AK17/NA1cT!$X17*100))</f>
        <v>5.9679870683875862</v>
      </c>
      <c r="AL17" s="172">
        <f>IF(OR(NA1cT!AL17=":",NA1cT!AL17=""),":",(NA1cT!AL17/NA1cT!$X17*100))</f>
        <v>9.6354145209483288</v>
      </c>
      <c r="AM17" s="172">
        <f>IF(OR(NA1cT!AM17=":",NA1cT!AM17=""),":",(NA1cT!AM17/NA1cT!$X17*100))</f>
        <v>6.417492432714643</v>
      </c>
      <c r="AN17" s="172">
        <f>IF(OR(NA1cT!AN17=":",NA1cT!AN17=""),":",(NA1cT!AN17/NA1cT!$X17*100))</f>
        <v>19.188058932318022</v>
      </c>
      <c r="AO17" s="172">
        <f>IF(OR(NA1cT!AO17=":",NA1cT!AO17=""),":",(NA1cT!AO17/NA1cT!$X17*100))</f>
        <v>3.6433080179142978</v>
      </c>
      <c r="AP17" s="172" t="str">
        <f>IF(OR(NA1cT!AP17=":",NA1cT!AP17=""),":",(NA1cT!AP17/NA1cT!$X17*100))</f>
        <v>:</v>
      </c>
      <c r="AQ17" s="172">
        <f>IF(OR(NA1cT!AQ17=":",NA1cT!AQ17=""),":",(NA1cT!AQ17/NA1cT!$X17*100))</f>
        <v>2.9821958123567907</v>
      </c>
      <c r="AR17" s="172">
        <f>IF(OR(NA1cT!AR17=":",NA1cT!AR17=""),":",(NA1cT!AR17/NA1cT!$X17*100))</f>
        <v>19.763404825235224</v>
      </c>
      <c r="AS17" s="172">
        <f>IF(OR(NA1cT!AS17=":",NA1cT!AS17=""),":",(NA1cT!AS17/NA1cT!$X17*100))</f>
        <v>77.254324457331464</v>
      </c>
    </row>
    <row r="18" spans="1:45" ht="22.5" customHeight="1">
      <c r="A18" s="77">
        <f t="shared" si="0"/>
        <v>1</v>
      </c>
      <c r="B18" s="105">
        <v>2006</v>
      </c>
      <c r="C18" s="172">
        <f>IF(OR(NA1cT!C18=":",NA1cT!C18=""),":",(NA1cT!C18/NA1cT!$X18*100))</f>
        <v>2.2528003036103965</v>
      </c>
      <c r="D18" s="172">
        <f>IF(OR(NA1cT!D18=":",NA1cT!D18=""),":",(NA1cT!D18/NA1cT!$X18*100))</f>
        <v>0.31414467258632528</v>
      </c>
      <c r="E18" s="172">
        <f>IF(OR(NA1cT!E18=":",NA1cT!E18=""),":",(NA1cT!E18/NA1cT!$X18*100))</f>
        <v>6.9268795660157272</v>
      </c>
      <c r="F18" s="172">
        <f>IF(OR(NA1cT!F18=":",NA1cT!F18=""),":",(NA1cT!F18/NA1cT!$X18*100))</f>
        <v>1.3589216249853497</v>
      </c>
      <c r="G18" s="172">
        <f>IF(OR(NA1cT!G18=":",NA1cT!G18=""),":",(NA1cT!G18/NA1cT!$X18*100))</f>
        <v>0.78225720935164667</v>
      </c>
      <c r="H18" s="172">
        <f>IF(OR(NA1cT!H18=":",NA1cT!H18=""),":",(NA1cT!H18/NA1cT!$X18*100))</f>
        <v>10.733799539003332</v>
      </c>
      <c r="I18" s="172">
        <f>IF(OR(NA1cT!I18=":",NA1cT!I18=""),":",(NA1cT!I18/NA1cT!$X18*100))</f>
        <v>15.019575615173823</v>
      </c>
      <c r="J18" s="172">
        <f>IF(OR(NA1cT!J18=":",NA1cT!J18=""),":",(NA1cT!J18/NA1cT!$X18*100))</f>
        <v>6.7242168358662102</v>
      </c>
      <c r="K18" s="172">
        <f>IF(OR(NA1cT!K18=":",NA1cT!K18=""),":",(NA1cT!K18/NA1cT!$X18*100))</f>
        <v>6.4556974388453874</v>
      </c>
      <c r="L18" s="172">
        <f>IF(OR(NA1cT!L18=":",NA1cT!L18=""),":",(NA1cT!L18/NA1cT!$X18*100))</f>
        <v>3.6270001172025426</v>
      </c>
      <c r="M18" s="172">
        <f>IF(OR(NA1cT!M18=":",NA1cT!M18=""),":",(NA1cT!M18/NA1cT!$X18*100))</f>
        <v>6.6227110622457115</v>
      </c>
      <c r="N18" s="172">
        <f>IF(OR(NA1cT!N18=":",NA1cT!N18=""),":",(NA1cT!N18/NA1cT!$X18*100))</f>
        <v>10.007980935053046</v>
      </c>
      <c r="O18" s="172">
        <f>IF(OR(NA1cT!O18=":",NA1cT!O18=""),":",(NA1cT!O18/NA1cT!$X18*100))</f>
        <v>5.3163212912371565</v>
      </c>
      <c r="P18" s="172">
        <f>IF(OR(NA1cT!P18=":",NA1cT!P18=""),":",(NA1cT!P18/NA1cT!$X18*100))</f>
        <v>1.2360682453663139</v>
      </c>
      <c r="Q18" s="172">
        <f>IF(OR(NA1cT!Q18=":",NA1cT!Q18=""),":",(NA1cT!Q18/NA1cT!$X18*100))</f>
        <v>10.423561617841576</v>
      </c>
      <c r="R18" s="172">
        <f>IF(OR(NA1cT!R18=":",NA1cT!R18=""),":",(NA1cT!R18/NA1cT!$X18*100))</f>
        <v>5.2662311569007185</v>
      </c>
      <c r="S18" s="172">
        <f>IF(OR(NA1cT!S18=":",NA1cT!S18=""),":",(NA1cT!S18/NA1cT!$X18*100))</f>
        <v>3.320878237720243</v>
      </c>
      <c r="T18" s="172">
        <f>IF(OR(NA1cT!T18=":",NA1cT!T18=""),":",(NA1cT!T18/NA1cT!$X18*100))</f>
        <v>1.2061397389173834</v>
      </c>
      <c r="U18" s="172">
        <f>IF(OR(NA1cT!U18=":",NA1cT!U18=""),":",(NA1cT!U18/NA1cT!$X18*100))</f>
        <v>1.6925302912762241</v>
      </c>
      <c r="V18" s="172">
        <f>IF(OR(NA1cT!V18=":",NA1cT!V18=""),":",(NA1cT!V18/NA1cT!$X18*100))</f>
        <v>0.71235426421917991</v>
      </c>
      <c r="W18" s="172" t="str">
        <f>IF(OR(NA1cT!W18=":",NA1cT!W18=""),":",(NA1cT!W18/NA1cT!$X18*100))</f>
        <v>:</v>
      </c>
      <c r="X18" s="172">
        <f>IF(OR(NA1cT!X18=":",NA1cT!X18=""),":",(NA1cT!X18/NA1cT!$X18*100))</f>
        <v>100</v>
      </c>
      <c r="Y18" s="172" t="str">
        <f>IF(OR(NA1cT!Y18=":",NA1cT!Y18=""),":",(NA1cT!Y18/NA1cT!$X18*100))</f>
        <v>:</v>
      </c>
      <c r="Z18" s="172">
        <f>IF(OR(NA1cT!Z18=":",NA1cT!Z18=""),":",(NA1cT!Z18/NA1cT!$X18*100))</f>
        <v>1.0382191910792122</v>
      </c>
      <c r="AA18" s="172">
        <f>IF(OR(NA1cT!AA18=":",NA1cT!AA18=""),":",(NA1cT!AA18/NA1cT!$X18*100))</f>
        <v>9.7382755599211954</v>
      </c>
      <c r="AB18" s="172">
        <f>IF(OR(NA1cT!AB18=":",NA1cT!AB18=""),":",(NA1cT!AB18/NA1cT!$X18*100))</f>
        <v>110.7764947510004</v>
      </c>
      <c r="AC18" s="172">
        <f>IF(OR(NA1cT!AC18=":",NA1cT!AC18=""),":",(NA1cT!AC18/NA1cT!$X18*100))</f>
        <v>110.7764947510004</v>
      </c>
      <c r="AD18" s="172" t="str">
        <f>IF(OR(NA1cT!AD18=":",NA1cT!AD18=""),":",(NA1cT!AD18/NA1cT!$X18*100))</f>
        <v>:</v>
      </c>
      <c r="AE18" s="172">
        <f>IF(OR(NA1cT!AE18=":",NA1cT!AE18=""),":",(NA1cT!AE18/NA1cT!$X18*100))</f>
        <v>2.2528003036103965</v>
      </c>
      <c r="AF18" s="172">
        <f>IF(OR(NA1cT!AF18=":",NA1cT!AF18=""),":",(NA1cT!AF18/NA1cT!$X18*100))</f>
        <v>9.3822030729390509</v>
      </c>
      <c r="AG18" s="172">
        <f>IF(OR(NA1cT!AG18=":",NA1cT!AG18=""),":",(NA1cT!AG18/NA1cT!$X18*100))</f>
        <v>6.9268795660157272</v>
      </c>
      <c r="AH18" s="172">
        <f>IF(OR(NA1cT!AH18=":",NA1cT!AH18=""),":",(NA1cT!AH18/NA1cT!$X18*100))</f>
        <v>10.733799539003332</v>
      </c>
      <c r="AI18" s="172">
        <f>IF(OR(NA1cT!AI18=":",NA1cT!AI18=""),":",(NA1cT!AI18/NA1cT!$X18*100))</f>
        <v>28.19948988988542</v>
      </c>
      <c r="AJ18" s="172">
        <f>IF(OR(NA1cT!AJ18=":",NA1cT!AJ18=""),":",(NA1cT!AJ18/NA1cT!$X18*100))</f>
        <v>3.6270001172025426</v>
      </c>
      <c r="AK18" s="172">
        <f>IF(OR(NA1cT!AK18=":",NA1cT!AK18=""),":",(NA1cT!AK18/NA1cT!$X18*100))</f>
        <v>6.6227110622457115</v>
      </c>
      <c r="AL18" s="172">
        <f>IF(OR(NA1cT!AL18=":",NA1cT!AL18=""),":",(NA1cT!AL18/NA1cT!$X18*100))</f>
        <v>10.007980935053046</v>
      </c>
      <c r="AM18" s="172">
        <f>IF(OR(NA1cT!AM18=":",NA1cT!AM18=""),":",(NA1cT!AM18/NA1cT!$X18*100))</f>
        <v>6.5523895366034699</v>
      </c>
      <c r="AN18" s="172">
        <f>IF(OR(NA1cT!AN18=":",NA1cT!AN18=""),":",(NA1cT!AN18/NA1cT!$X18*100))</f>
        <v>19.010671012462538</v>
      </c>
      <c r="AO18" s="172">
        <f>IF(OR(NA1cT!AO18=":",NA1cT!AO18=""),":",(NA1cT!AO18/NA1cT!$X18*100))</f>
        <v>3.6110242944127875</v>
      </c>
      <c r="AP18" s="172" t="str">
        <f>IF(OR(NA1cT!AP18=":",NA1cT!AP18=""),":",(NA1cT!AP18/NA1cT!$X18*100))</f>
        <v>:</v>
      </c>
      <c r="AQ18" s="172">
        <f>IF(OR(NA1cT!AQ18=":",NA1cT!AQ18=""),":",(NA1cT!AQ18/NA1cT!$X18*100))</f>
        <v>2.566944976196722</v>
      </c>
      <c r="AR18" s="172">
        <f>IF(OR(NA1cT!AR18=":",NA1cT!AR18=""),":",(NA1cT!AR18/NA1cT!$X18*100))</f>
        <v>19.801857939356054</v>
      </c>
      <c r="AS18" s="172">
        <f>IF(OR(NA1cT!AS18=":",NA1cT!AS18=""),":",(NA1cT!AS18/NA1cT!$X18*100))</f>
        <v>77.631266847865518</v>
      </c>
    </row>
    <row r="19" spans="1:45" ht="22.5" customHeight="1">
      <c r="A19" s="77">
        <f t="shared" si="0"/>
        <v>1</v>
      </c>
      <c r="B19" s="105">
        <v>2007</v>
      </c>
      <c r="C19" s="172">
        <f>IF(OR(NA1cT!C19=":",NA1cT!C19=""),":",(NA1cT!C19/NA1cT!$X19*100))</f>
        <v>2.078794853878088</v>
      </c>
      <c r="D19" s="172">
        <f>IF(OR(NA1cT!D19=":",NA1cT!D19=""),":",(NA1cT!D19/NA1cT!$X19*100))</f>
        <v>0.31867832627728226</v>
      </c>
      <c r="E19" s="172">
        <f>IF(OR(NA1cT!E19=":",NA1cT!E19=""),":",(NA1cT!E19/NA1cT!$X19*100))</f>
        <v>6.5438237288832264</v>
      </c>
      <c r="F19" s="172">
        <f>IF(OR(NA1cT!F19=":",NA1cT!F19=""),":",(NA1cT!F19/NA1cT!$X19*100))</f>
        <v>1.4758621398331211</v>
      </c>
      <c r="G19" s="172">
        <f>IF(OR(NA1cT!G19=":",NA1cT!G19=""),":",(NA1cT!G19/NA1cT!$X19*100))</f>
        <v>0.7774929096962474</v>
      </c>
      <c r="H19" s="172">
        <f>IF(OR(NA1cT!H19=":",NA1cT!H19=""),":",(NA1cT!H19/NA1cT!$X19*100))</f>
        <v>11.566892905585927</v>
      </c>
      <c r="I19" s="172">
        <f>IF(OR(NA1cT!I19=":",NA1cT!I19=""),":",(NA1cT!I19/NA1cT!$X19*100))</f>
        <v>14.9611189321386</v>
      </c>
      <c r="J19" s="172">
        <f>IF(OR(NA1cT!J19=":",NA1cT!J19=""),":",(NA1cT!J19/NA1cT!$X19*100))</f>
        <v>6.4637366928357114</v>
      </c>
      <c r="K19" s="172">
        <f>IF(OR(NA1cT!K19=":",NA1cT!K19=""),":",(NA1cT!K19/NA1cT!$X19*100))</f>
        <v>6.3744656582679111</v>
      </c>
      <c r="L19" s="172">
        <f>IF(OR(NA1cT!L19=":",NA1cT!L19=""),":",(NA1cT!L19/NA1cT!$X19*100))</f>
        <v>3.7011514036746269</v>
      </c>
      <c r="M19" s="172">
        <f>IF(OR(NA1cT!M19=":",NA1cT!M19=""),":",(NA1cT!M19/NA1cT!$X19*100))</f>
        <v>7.1122040568868439</v>
      </c>
      <c r="N19" s="172">
        <f>IF(OR(NA1cT!N19=":",NA1cT!N19=""),":",(NA1cT!N19/NA1cT!$X19*100))</f>
        <v>10.096297114554647</v>
      </c>
      <c r="O19" s="172">
        <f>IF(OR(NA1cT!O19=":",NA1cT!O19=""),":",(NA1cT!O19/NA1cT!$X19*100))</f>
        <v>5.4788652431254885</v>
      </c>
      <c r="P19" s="172">
        <f>IF(OR(NA1cT!P19=":",NA1cT!P19=""),":",(NA1cT!P19/NA1cT!$X19*100))</f>
        <v>1.2483815610999218</v>
      </c>
      <c r="Q19" s="172">
        <f>IF(OR(NA1cT!Q19=":",NA1cT!Q19=""),":",(NA1cT!Q19/NA1cT!$X19*100))</f>
        <v>9.9466557400632993</v>
      </c>
      <c r="R19" s="172">
        <f>IF(OR(NA1cT!R19=":",NA1cT!R19=""),":",(NA1cT!R19/NA1cT!$X19*100))</f>
        <v>5.0912105922972586</v>
      </c>
      <c r="S19" s="172">
        <f>IF(OR(NA1cT!S19=":",NA1cT!S19=""),":",(NA1cT!S19/NA1cT!$X19*100))</f>
        <v>3.2078486579801884</v>
      </c>
      <c r="T19" s="172">
        <f>IF(OR(NA1cT!T19=":",NA1cT!T19=""),":",(NA1cT!T19/NA1cT!$X19*100))</f>
        <v>1.227187718360804</v>
      </c>
      <c r="U19" s="172">
        <f>IF(OR(NA1cT!U19=":",NA1cT!U19=""),":",(NA1cT!U19/NA1cT!$X19*100))</f>
        <v>1.6333388137613547</v>
      </c>
      <c r="V19" s="172">
        <f>IF(OR(NA1cT!V19=":",NA1cT!V19=""),":",(NA1cT!V19/NA1cT!$X19*100))</f>
        <v>0.69599295079945744</v>
      </c>
      <c r="W19" s="172" t="str">
        <f>IF(OR(NA1cT!W19=":",NA1cT!W19=""),":",(NA1cT!W19/NA1cT!$X19*100))</f>
        <v>:</v>
      </c>
      <c r="X19" s="172">
        <f>IF(OR(NA1cT!X19=":",NA1cT!X19=""),":",(NA1cT!X19/NA1cT!$X19*100))</f>
        <v>100</v>
      </c>
      <c r="Y19" s="172" t="str">
        <f>IF(OR(NA1cT!Y19=":",NA1cT!Y19=""),":",(NA1cT!Y19/NA1cT!$X19*100))</f>
        <v>:</v>
      </c>
      <c r="Z19" s="172">
        <f>IF(OR(NA1cT!Z19=":",NA1cT!Z19=""),":",(NA1cT!Z19/NA1cT!$X19*100))</f>
        <v>1.181845739652267</v>
      </c>
      <c r="AA19" s="172">
        <f>IF(OR(NA1cT!AA19=":",NA1cT!AA19=""),":",(NA1cT!AA19/NA1cT!$X19*100))</f>
        <v>10.406819022565664</v>
      </c>
      <c r="AB19" s="172">
        <f>IF(OR(NA1cT!AB19=":",NA1cT!AB19=""),":",(NA1cT!AB19/NA1cT!$X19*100))</f>
        <v>111.58866476221793</v>
      </c>
      <c r="AC19" s="172">
        <f>IF(OR(NA1cT!AC19=":",NA1cT!AC19=""),":",(NA1cT!AC19/NA1cT!$X19*100))</f>
        <v>111.58866476221793</v>
      </c>
      <c r="AD19" s="172" t="str">
        <f>IF(OR(NA1cT!AD19=":",NA1cT!AD19=""),":",(NA1cT!AD19/NA1cT!$X19*100))</f>
        <v>:</v>
      </c>
      <c r="AE19" s="172">
        <f>IF(OR(NA1cT!AE19=":",NA1cT!AE19=""),":",(NA1cT!AE19/NA1cT!$X19*100))</f>
        <v>2.078794853878088</v>
      </c>
      <c r="AF19" s="172">
        <f>IF(OR(NA1cT!AF19=":",NA1cT!AF19=""),":",(NA1cT!AF19/NA1cT!$X19*100))</f>
        <v>9.1158571046898764</v>
      </c>
      <c r="AG19" s="172">
        <f>IF(OR(NA1cT!AG19=":",NA1cT!AG19=""),":",(NA1cT!AG19/NA1cT!$X19*100))</f>
        <v>6.5438237288832264</v>
      </c>
      <c r="AH19" s="172">
        <f>IF(OR(NA1cT!AH19=":",NA1cT!AH19=""),":",(NA1cT!AH19/NA1cT!$X19*100))</f>
        <v>11.566892905585927</v>
      </c>
      <c r="AI19" s="172">
        <f>IF(OR(NA1cT!AI19=":",NA1cT!AI19=""),":",(NA1cT!AI19/NA1cT!$X19*100))</f>
        <v>27.799321283242222</v>
      </c>
      <c r="AJ19" s="172">
        <f>IF(OR(NA1cT!AJ19=":",NA1cT!AJ19=""),":",(NA1cT!AJ19/NA1cT!$X19*100))</f>
        <v>3.7011514036746269</v>
      </c>
      <c r="AK19" s="172">
        <f>IF(OR(NA1cT!AK19=":",NA1cT!AK19=""),":",(NA1cT!AK19/NA1cT!$X19*100))</f>
        <v>7.1122040568868439</v>
      </c>
      <c r="AL19" s="172">
        <f>IF(OR(NA1cT!AL19=":",NA1cT!AL19=""),":",(NA1cT!AL19/NA1cT!$X19*100))</f>
        <v>10.096297114554647</v>
      </c>
      <c r="AM19" s="172">
        <f>IF(OR(NA1cT!AM19=":",NA1cT!AM19=""),":",(NA1cT!AM19/NA1cT!$X19*100))</f>
        <v>6.7272468042254108</v>
      </c>
      <c r="AN19" s="172">
        <f>IF(OR(NA1cT!AN19=":",NA1cT!AN19=""),":",(NA1cT!AN19/NA1cT!$X19*100))</f>
        <v>18.245714990340748</v>
      </c>
      <c r="AO19" s="172">
        <f>IF(OR(NA1cT!AO19=":",NA1cT!AO19=""),":",(NA1cT!AO19/NA1cT!$X19*100))</f>
        <v>3.5565194829216162</v>
      </c>
      <c r="AP19" s="172" t="str">
        <f>IF(OR(NA1cT!AP19=":",NA1cT!AP19=""),":",(NA1cT!AP19/NA1cT!$X19*100))</f>
        <v>:</v>
      </c>
      <c r="AQ19" s="172">
        <f>IF(OR(NA1cT!AQ19=":",NA1cT!AQ19=""),":",(NA1cT!AQ19/NA1cT!$X19*100))</f>
        <v>2.3974731801553704</v>
      </c>
      <c r="AR19" s="172">
        <f>IF(OR(NA1cT!AR19=":",NA1cT!AR19=""),":",(NA1cT!AR19/NA1cT!$X19*100))</f>
        <v>20.364071683998521</v>
      </c>
      <c r="AS19" s="172">
        <f>IF(OR(NA1cT!AS19=":",NA1cT!AS19=""),":",(NA1cT!AS19/NA1cT!$X19*100))</f>
        <v>77.23845513584611</v>
      </c>
    </row>
    <row r="20" spans="1:45" ht="22.5" customHeight="1">
      <c r="A20" s="77">
        <f t="shared" si="0"/>
        <v>1</v>
      </c>
      <c r="B20" s="105">
        <v>2008</v>
      </c>
      <c r="C20" s="172">
        <f>IF(OR(NA1cT!C20=":",NA1cT!C20=""),":",(NA1cT!C20/NA1cT!$X20*100))</f>
        <v>2.1960803908901747</v>
      </c>
      <c r="D20" s="172">
        <f>IF(OR(NA1cT!D20=":",NA1cT!D20=""),":",(NA1cT!D20/NA1cT!$X20*100))</f>
        <v>0.36922560773214458</v>
      </c>
      <c r="E20" s="172">
        <f>IF(OR(NA1cT!E20=":",NA1cT!E20=""),":",(NA1cT!E20/NA1cT!$X20*100))</f>
        <v>6.231388519088255</v>
      </c>
      <c r="F20" s="172">
        <f>IF(OR(NA1cT!F20=":",NA1cT!F20=""),":",(NA1cT!F20/NA1cT!$X20*100))</f>
        <v>1.2339642350242641</v>
      </c>
      <c r="G20" s="172">
        <f>IF(OR(NA1cT!G20=":",NA1cT!G20=""),":",(NA1cT!G20/NA1cT!$X20*100))</f>
        <v>0.62519109670772333</v>
      </c>
      <c r="H20" s="172">
        <f>IF(OR(NA1cT!H20=":",NA1cT!H20=""),":",(NA1cT!H20/NA1cT!$X20*100))</f>
        <v>11.92068698448503</v>
      </c>
      <c r="I20" s="172">
        <f>IF(OR(NA1cT!I20=":",NA1cT!I20=""),":",(NA1cT!I20/NA1cT!$X20*100))</f>
        <v>14.854802193344064</v>
      </c>
      <c r="J20" s="172">
        <f>IF(OR(NA1cT!J20=":",NA1cT!J20=""),":",(NA1cT!J20/NA1cT!$X20*100))</f>
        <v>6.4560052251937128</v>
      </c>
      <c r="K20" s="172">
        <f>IF(OR(NA1cT!K20=":",NA1cT!K20=""),":",(NA1cT!K20/NA1cT!$X20*100))</f>
        <v>5.9633475027452487</v>
      </c>
      <c r="L20" s="172">
        <f>IF(OR(NA1cT!L20=":",NA1cT!L20=""),":",(NA1cT!L20/NA1cT!$X20*100))</f>
        <v>3.6515680934824277</v>
      </c>
      <c r="M20" s="172">
        <f>IF(OR(NA1cT!M20=":",NA1cT!M20=""),":",(NA1cT!M20/NA1cT!$X20*100))</f>
        <v>6.7388580953026782</v>
      </c>
      <c r="N20" s="172">
        <f>IF(OR(NA1cT!N20=":",NA1cT!N20=""),":",(NA1cT!N20/NA1cT!$X20*100))</f>
        <v>10.255572885622746</v>
      </c>
      <c r="O20" s="172">
        <f>IF(OR(NA1cT!O20=":",NA1cT!O20=""),":",(NA1cT!O20/NA1cT!$X20*100))</f>
        <v>5.7395041062741585</v>
      </c>
      <c r="P20" s="172">
        <f>IF(OR(NA1cT!P20=":",NA1cT!P20=""),":",(NA1cT!P20/NA1cT!$X20*100))</f>
        <v>1.1654371043480225</v>
      </c>
      <c r="Q20" s="172">
        <f>IF(OR(NA1cT!Q20=":",NA1cT!Q20=""),":",(NA1cT!Q20/NA1cT!$X20*100))</f>
        <v>10.022152346756798</v>
      </c>
      <c r="R20" s="172">
        <f>IF(OR(NA1cT!R20=":",NA1cT!R20=""),":",(NA1cT!R20/NA1cT!$X20*100))</f>
        <v>5.355942527627974</v>
      </c>
      <c r="S20" s="172">
        <f>IF(OR(NA1cT!S20=":",NA1cT!S20=""),":",(NA1cT!S20/NA1cT!$X20*100))</f>
        <v>3.3782923657683184</v>
      </c>
      <c r="T20" s="172">
        <f>IF(OR(NA1cT!T20=":",NA1cT!T20=""),":",(NA1cT!T20/NA1cT!$X20*100))</f>
        <v>1.1710287278580633</v>
      </c>
      <c r="U20" s="172">
        <f>IF(OR(NA1cT!U20=":",NA1cT!U20=""),":",(NA1cT!U20/NA1cT!$X20*100))</f>
        <v>1.8702196080390889</v>
      </c>
      <c r="V20" s="172">
        <f>IF(OR(NA1cT!V20=":",NA1cT!V20=""),":",(NA1cT!V20/NA1cT!$X20*100))</f>
        <v>0.80079186906559208</v>
      </c>
      <c r="W20" s="172" t="str">
        <f>IF(OR(NA1cT!W20=":",NA1cT!W20=""),":",(NA1cT!W20/NA1cT!$X20*100))</f>
        <v>:</v>
      </c>
      <c r="X20" s="172">
        <f>IF(OR(NA1cT!X20=":",NA1cT!X20=""),":",(NA1cT!X20/NA1cT!$X20*100))</f>
        <v>100</v>
      </c>
      <c r="Y20" s="172" t="str">
        <f>IF(OR(NA1cT!Y20=":",NA1cT!Y20=""),":",(NA1cT!Y20/NA1cT!$X20*100))</f>
        <v>:</v>
      </c>
      <c r="Z20" s="172">
        <f>IF(OR(NA1cT!Z20=":",NA1cT!Z20=""),":",(NA1cT!Z20/NA1cT!$X20*100))</f>
        <v>1.1596670247685126</v>
      </c>
      <c r="AA20" s="172">
        <f>IF(OR(NA1cT!AA20=":",NA1cT!AA20=""),":",(NA1cT!AA20/NA1cT!$X20*100))</f>
        <v>10.803730445676187</v>
      </c>
      <c r="AB20" s="172">
        <f>IF(OR(NA1cT!AB20=":",NA1cT!AB20=""),":",(NA1cT!AB20/NA1cT!$X20*100))</f>
        <v>111.96345695580119</v>
      </c>
      <c r="AC20" s="172">
        <f>IF(OR(NA1cT!AC20=":",NA1cT!AC20=""),":",(NA1cT!AC20/NA1cT!$X20*100))</f>
        <v>111.96345695580119</v>
      </c>
      <c r="AD20" s="172" t="str">
        <f>IF(OR(NA1cT!AD20=":",NA1cT!AD20=""),":",(NA1cT!AD20/NA1cT!$X20*100))</f>
        <v>:</v>
      </c>
      <c r="AE20" s="172">
        <f>IF(OR(NA1cT!AE20=":",NA1cT!AE20=""),":",(NA1cT!AE20/NA1cT!$X20*100))</f>
        <v>2.1960803908901747</v>
      </c>
      <c r="AF20" s="172">
        <f>IF(OR(NA1cT!AF20=":",NA1cT!AF20=""),":",(NA1cT!AF20/NA1cT!$X20*100))</f>
        <v>8.4597694585523868</v>
      </c>
      <c r="AG20" s="172">
        <f>IF(OR(NA1cT!AG20=":",NA1cT!AG20=""),":",(NA1cT!AG20/NA1cT!$X20*100))</f>
        <v>6.231388519088255</v>
      </c>
      <c r="AH20" s="172">
        <f>IF(OR(NA1cT!AH20=":",NA1cT!AH20=""),":",(NA1cT!AH20/NA1cT!$X20*100))</f>
        <v>11.92068698448503</v>
      </c>
      <c r="AI20" s="172">
        <f>IF(OR(NA1cT!AI20=":",NA1cT!AI20=""),":",(NA1cT!AI20/NA1cT!$X20*100))</f>
        <v>27.274154921283021</v>
      </c>
      <c r="AJ20" s="172">
        <f>IF(OR(NA1cT!AJ20=":",NA1cT!AJ20=""),":",(NA1cT!AJ20/NA1cT!$X20*100))</f>
        <v>3.6515680934824277</v>
      </c>
      <c r="AK20" s="172">
        <f>IF(OR(NA1cT!AK20=":",NA1cT!AK20=""),":",(NA1cT!AK20/NA1cT!$X20*100))</f>
        <v>6.7388580953026782</v>
      </c>
      <c r="AL20" s="172">
        <f>IF(OR(NA1cT!AL20=":",NA1cT!AL20=""),":",(NA1cT!AL20/NA1cT!$X20*100))</f>
        <v>10.255572885622746</v>
      </c>
      <c r="AM20" s="172">
        <f>IF(OR(NA1cT!AM20=":",NA1cT!AM20=""),":",(NA1cT!AM20/NA1cT!$X20*100))</f>
        <v>6.904941210622181</v>
      </c>
      <c r="AN20" s="172">
        <f>IF(OR(NA1cT!AN20=":",NA1cT!AN20=""),":",(NA1cT!AN20/NA1cT!$X20*100))</f>
        <v>18.756387240153092</v>
      </c>
      <c r="AO20" s="172">
        <f>IF(OR(NA1cT!AO20=":",NA1cT!AO20=""),":",(NA1cT!AO20/NA1cT!$X20*100))</f>
        <v>3.842040204962744</v>
      </c>
      <c r="AP20" s="172" t="str">
        <f>IF(OR(NA1cT!AP20=":",NA1cT!AP20=""),":",(NA1cT!AP20/NA1cT!$X20*100))</f>
        <v>:</v>
      </c>
      <c r="AQ20" s="172">
        <f>IF(OR(NA1cT!AQ20=":",NA1cT!AQ20=""),":",(NA1cT!AQ20/NA1cT!$X20*100))</f>
        <v>2.5653059986223194</v>
      </c>
      <c r="AR20" s="172">
        <f>IF(OR(NA1cT!AR20=":",NA1cT!AR20=""),":",(NA1cT!AR20/NA1cT!$X20*100))</f>
        <v>20.01123083530527</v>
      </c>
      <c r="AS20" s="172">
        <f>IF(OR(NA1cT!AS20=":",NA1cT!AS20=""),":",(NA1cT!AS20/NA1cT!$X20*100))</f>
        <v>77.423522651428883</v>
      </c>
    </row>
    <row r="21" spans="1:45" ht="22.5" customHeight="1">
      <c r="A21" s="77">
        <f t="shared" si="0"/>
        <v>1</v>
      </c>
      <c r="B21" s="105">
        <v>2009</v>
      </c>
      <c r="C21" s="172">
        <f>IF(OR(NA1cT!C21=":",NA1cT!C21=""),":",(NA1cT!C21/NA1cT!$X21*100))</f>
        <v>2.2339489151941567</v>
      </c>
      <c r="D21" s="172">
        <f>IF(OR(NA1cT!D21=":",NA1cT!D21=""),":",(NA1cT!D21/NA1cT!$X21*100))</f>
        <v>0.27794197008422095</v>
      </c>
      <c r="E21" s="172">
        <f>IF(OR(NA1cT!E21=":",NA1cT!E21=""),":",(NA1cT!E21/NA1cT!$X21*100))</f>
        <v>6.0387370657240762</v>
      </c>
      <c r="F21" s="172">
        <f>IF(OR(NA1cT!F21=":",NA1cT!F21=""),":",(NA1cT!F21/NA1cT!$X21*100))</f>
        <v>1.58726226760792</v>
      </c>
      <c r="G21" s="172">
        <f>IF(OR(NA1cT!G21=":",NA1cT!G21=""),":",(NA1cT!G21/NA1cT!$X21*100))</f>
        <v>0.66007498911245188</v>
      </c>
      <c r="H21" s="172">
        <f>IF(OR(NA1cT!H21=":",NA1cT!H21=""),":",(NA1cT!H21/NA1cT!$X21*100))</f>
        <v>9.3758853226783394</v>
      </c>
      <c r="I21" s="172">
        <f>IF(OR(NA1cT!I21=":",NA1cT!I21=""),":",(NA1cT!I21/NA1cT!$X21*100))</f>
        <v>14.316599872032446</v>
      </c>
      <c r="J21" s="172">
        <f>IF(OR(NA1cT!J21=":",NA1cT!J21=""),":",(NA1cT!J21/NA1cT!$X21*100))</f>
        <v>6.9190949007478508</v>
      </c>
      <c r="K21" s="172">
        <f>IF(OR(NA1cT!K21=":",NA1cT!K21=""),":",(NA1cT!K21/NA1cT!$X21*100))</f>
        <v>5.5257553221796387</v>
      </c>
      <c r="L21" s="172">
        <f>IF(OR(NA1cT!L21=":",NA1cT!L21=""),":",(NA1cT!L21/NA1cT!$X21*100))</f>
        <v>3.6630502415723916</v>
      </c>
      <c r="M21" s="172">
        <f>IF(OR(NA1cT!M21=":",NA1cT!M21=""),":",(NA1cT!M21/NA1cT!$X21*100))</f>
        <v>7.2877800745097501</v>
      </c>
      <c r="N21" s="172">
        <f>IF(OR(NA1cT!N21=":",NA1cT!N21=""),":",(NA1cT!N21/NA1cT!$X21*100))</f>
        <v>11.414959488990924</v>
      </c>
      <c r="O21" s="172">
        <f>IF(OR(NA1cT!O21=":",NA1cT!O21=""),":",(NA1cT!O21/NA1cT!$X21*100))</f>
        <v>5.6164985258573168</v>
      </c>
      <c r="P21" s="172">
        <f>IF(OR(NA1cT!P21=":",NA1cT!P21=""),":",(NA1cT!P21/NA1cT!$X21*100))</f>
        <v>1.098498546290902</v>
      </c>
      <c r="Q21" s="172">
        <f>IF(OR(NA1cT!Q21=":",NA1cT!Q21=""),":",(NA1cT!Q21/NA1cT!$X21*100))</f>
        <v>10.696868353264874</v>
      </c>
      <c r="R21" s="172">
        <f>IF(OR(NA1cT!R21=":",NA1cT!R21=""),":",(NA1cT!R21/NA1cT!$X21*100))</f>
        <v>5.8021501950208307</v>
      </c>
      <c r="S21" s="172">
        <f>IF(OR(NA1cT!S21=":",NA1cT!S21=""),":",(NA1cT!S21/NA1cT!$X21*100))</f>
        <v>3.5701649032505181</v>
      </c>
      <c r="T21" s="172">
        <f>IF(OR(NA1cT!T21=":",NA1cT!T21=""),":",(NA1cT!T21/NA1cT!$X21*100))</f>
        <v>1.2554099089781401</v>
      </c>
      <c r="U21" s="172">
        <f>IF(OR(NA1cT!U21=":",NA1cT!U21=""),":",(NA1cT!U21/NA1cT!$X21*100))</f>
        <v>1.7420909993910803</v>
      </c>
      <c r="V21" s="172">
        <f>IF(OR(NA1cT!V21=":",NA1cT!V21=""),":",(NA1cT!V21/NA1cT!$X21*100))</f>
        <v>0.91719065015589407</v>
      </c>
      <c r="W21" s="172" t="str">
        <f>IF(OR(NA1cT!W21=":",NA1cT!W21=""),":",(NA1cT!W21/NA1cT!$X21*100))</f>
        <v>:</v>
      </c>
      <c r="X21" s="172">
        <f>IF(OR(NA1cT!X21=":",NA1cT!X21=""),":",(NA1cT!X21/NA1cT!$X21*100))</f>
        <v>100</v>
      </c>
      <c r="Y21" s="172" t="str">
        <f>IF(OR(NA1cT!Y21=":",NA1cT!Y21=""),":",(NA1cT!Y21/NA1cT!$X21*100))</f>
        <v>:</v>
      </c>
      <c r="Z21" s="172">
        <f>IF(OR(NA1cT!Z21=":",NA1cT!Z21=""),":",(NA1cT!Z21/NA1cT!$X21*100))</f>
        <v>0.77979651422687124</v>
      </c>
      <c r="AA21" s="172">
        <f>IF(OR(NA1cT!AA21=":",NA1cT!AA21=""),":",(NA1cT!AA21/NA1cT!$X21*100))</f>
        <v>9.1968980724078744</v>
      </c>
      <c r="AB21" s="172">
        <f>IF(OR(NA1cT!AB21=":",NA1cT!AB21=""),":",(NA1cT!AB21/NA1cT!$X21*100))</f>
        <v>109.97671660301857</v>
      </c>
      <c r="AC21" s="172">
        <f>IF(OR(NA1cT!AC21=":",NA1cT!AC21=""),":",(NA1cT!AC21/NA1cT!$X21*100))</f>
        <v>109.97671660301857</v>
      </c>
      <c r="AD21" s="172" t="str">
        <f>IF(OR(NA1cT!AD21=":",NA1cT!AD21=""),":",(NA1cT!AD21/NA1cT!$X21*100))</f>
        <v>:</v>
      </c>
      <c r="AE21" s="172">
        <f>IF(OR(NA1cT!AE21=":",NA1cT!AE21=""),":",(NA1cT!AE21/NA1cT!$X21*100))</f>
        <v>2.2339489151941567</v>
      </c>
      <c r="AF21" s="172">
        <f>IF(OR(NA1cT!AF21=":",NA1cT!AF21=""),":",(NA1cT!AF21/NA1cT!$X21*100))</f>
        <v>8.5640162925286685</v>
      </c>
      <c r="AG21" s="172">
        <f>IF(OR(NA1cT!AG21=":",NA1cT!AG21=""),":",(NA1cT!AG21/NA1cT!$X21*100))</f>
        <v>6.0387370657240762</v>
      </c>
      <c r="AH21" s="172">
        <f>IF(OR(NA1cT!AH21=":",NA1cT!AH21=""),":",(NA1cT!AH21/NA1cT!$X21*100))</f>
        <v>9.3758853226783394</v>
      </c>
      <c r="AI21" s="172">
        <f>IF(OR(NA1cT!AI21=":",NA1cT!AI21=""),":",(NA1cT!AI21/NA1cT!$X21*100))</f>
        <v>26.761450094959937</v>
      </c>
      <c r="AJ21" s="172">
        <f>IF(OR(NA1cT!AJ21=":",NA1cT!AJ21=""),":",(NA1cT!AJ21/NA1cT!$X21*100))</f>
        <v>3.6630502415723916</v>
      </c>
      <c r="AK21" s="172">
        <f>IF(OR(NA1cT!AK21=":",NA1cT!AK21=""),":",(NA1cT!AK21/NA1cT!$X21*100))</f>
        <v>7.2877800745097501</v>
      </c>
      <c r="AL21" s="172">
        <f>IF(OR(NA1cT!AL21=":",NA1cT!AL21=""),":",(NA1cT!AL21/NA1cT!$X21*100))</f>
        <v>11.414959488990924</v>
      </c>
      <c r="AM21" s="172">
        <f>IF(OR(NA1cT!AM21=":",NA1cT!AM21=""),":",(NA1cT!AM21/NA1cT!$X21*100))</f>
        <v>6.7149970721482193</v>
      </c>
      <c r="AN21" s="172">
        <f>IF(OR(NA1cT!AN21=":",NA1cT!AN21=""),":",(NA1cT!AN21/NA1cT!$X21*100))</f>
        <v>20.069183451536222</v>
      </c>
      <c r="AO21" s="172">
        <f>IF(OR(NA1cT!AO21=":",NA1cT!AO21=""),":",(NA1cT!AO21/NA1cT!$X21*100))</f>
        <v>3.9146915585251145</v>
      </c>
      <c r="AP21" s="172" t="str">
        <f>IF(OR(NA1cT!AP21=":",NA1cT!AP21=""),":",(NA1cT!AP21/NA1cT!$X21*100))</f>
        <v>:</v>
      </c>
      <c r="AQ21" s="172">
        <f>IF(OR(NA1cT!AQ21=":",NA1cT!AQ21=""),":",(NA1cT!AQ21/NA1cT!$X21*100))</f>
        <v>2.5118908852783774</v>
      </c>
      <c r="AR21" s="172">
        <f>IF(OR(NA1cT!AR21=":",NA1cT!AR21=""),":",(NA1cT!AR21/NA1cT!$X21*100))</f>
        <v>17.661959645122788</v>
      </c>
      <c r="AS21" s="172">
        <f>IF(OR(NA1cT!AS21=":",NA1cT!AS21=""),":",(NA1cT!AS21/NA1cT!$X21*100))</f>
        <v>79.826111982242566</v>
      </c>
    </row>
    <row r="22" spans="1:45" ht="22.5" customHeight="1">
      <c r="A22" s="77">
        <f t="shared" si="0"/>
        <v>1</v>
      </c>
      <c r="B22" s="105">
        <v>2010</v>
      </c>
      <c r="C22" s="172">
        <f>IF(OR(NA1cT!C22=":",NA1cT!C22=""),":",(NA1cT!C22/NA1cT!$X22*100))</f>
        <v>2.346298825128196</v>
      </c>
      <c r="D22" s="172">
        <f>IF(OR(NA1cT!D22=":",NA1cT!D22=""),":",(NA1cT!D22/NA1cT!$X22*100))</f>
        <v>0.26731512784879929</v>
      </c>
      <c r="E22" s="172">
        <f>IF(OR(NA1cT!E22=":",NA1cT!E22=""),":",(NA1cT!E22/NA1cT!$X22*100))</f>
        <v>5.7488828139510249</v>
      </c>
      <c r="F22" s="172">
        <f>IF(OR(NA1cT!F22=":",NA1cT!F22=""),":",(NA1cT!F22/NA1cT!$X22*100))</f>
        <v>1.6703176577545356</v>
      </c>
      <c r="G22" s="172">
        <f>IF(OR(NA1cT!G22=":",NA1cT!G22=""),":",(NA1cT!G22/NA1cT!$X22*100))</f>
        <v>0.81520779646157682</v>
      </c>
      <c r="H22" s="172">
        <f>IF(OR(NA1cT!H22=":",NA1cT!H22=""),":",(NA1cT!H22/NA1cT!$X22*100))</f>
        <v>8.0750296610132999</v>
      </c>
      <c r="I22" s="172">
        <f>IF(OR(NA1cT!I22=":",NA1cT!I22=""),":",(NA1cT!I22/NA1cT!$X22*100))</f>
        <v>14.427668034341037</v>
      </c>
      <c r="J22" s="172">
        <f>IF(OR(NA1cT!J22=":",NA1cT!J22=""),":",(NA1cT!J22/NA1cT!$X22*100))</f>
        <v>6.9802777585603559</v>
      </c>
      <c r="K22" s="172">
        <f>IF(OR(NA1cT!K22=":",NA1cT!K22=""),":",(NA1cT!K22/NA1cT!$X22*100))</f>
        <v>5.5413920768278366</v>
      </c>
      <c r="L22" s="172">
        <f>IF(OR(NA1cT!L22=":",NA1cT!L22=""),":",(NA1cT!L22/NA1cT!$X22*100))</f>
        <v>3.8925468971264485</v>
      </c>
      <c r="M22" s="172">
        <f>IF(OR(NA1cT!M22=":",NA1cT!M22=""),":",(NA1cT!M22/NA1cT!$X22*100))</f>
        <v>7.4084642326789876</v>
      </c>
      <c r="N22" s="172">
        <f>IF(OR(NA1cT!N22=":",NA1cT!N22=""),":",(NA1cT!N22/NA1cT!$X22*100))</f>
        <v>11.64267614823933</v>
      </c>
      <c r="O22" s="172">
        <f>IF(OR(NA1cT!O22=":",NA1cT!O22=""),":",(NA1cT!O22/NA1cT!$X22*100))</f>
        <v>6.1373394623670414</v>
      </c>
      <c r="P22" s="172">
        <f>IF(OR(NA1cT!P22=":",NA1cT!P22=""),":",(NA1cT!P22/NA1cT!$X22*100))</f>
        <v>1.1339075977263287</v>
      </c>
      <c r="Q22" s="172">
        <f>IF(OR(NA1cT!Q22=":",NA1cT!Q22=""),":",(NA1cT!Q22/NA1cT!$X22*100))</f>
        <v>10.343878291238569</v>
      </c>
      <c r="R22" s="172">
        <f>IF(OR(NA1cT!R22=":",NA1cT!R22=""),":",(NA1cT!R22/NA1cT!$X22*100))</f>
        <v>5.8973529429495208</v>
      </c>
      <c r="S22" s="172">
        <f>IF(OR(NA1cT!S22=":",NA1cT!S22=""),":",(NA1cT!S22/NA1cT!$X22*100))</f>
        <v>3.6602537254605889</v>
      </c>
      <c r="T22" s="172">
        <f>IF(OR(NA1cT!T22=":",NA1cT!T22=""),":",(NA1cT!T22/NA1cT!$X22*100))</f>
        <v>1.3724013780278561</v>
      </c>
      <c r="U22" s="172">
        <f>IF(OR(NA1cT!U22=":",NA1cT!U22=""),":",(NA1cT!U22/NA1cT!$X22*100))</f>
        <v>1.6508546362036889</v>
      </c>
      <c r="V22" s="172">
        <f>IF(OR(NA1cT!V22=":",NA1cT!V22=""),":",(NA1cT!V22/NA1cT!$X22*100))</f>
        <v>0.98790622957351582</v>
      </c>
      <c r="W22" s="172" t="str">
        <f>IF(OR(NA1cT!W22=":",NA1cT!W22=""),":",(NA1cT!W22/NA1cT!$X22*100))</f>
        <v>:</v>
      </c>
      <c r="X22" s="172">
        <f>IF(OR(NA1cT!X22=":",NA1cT!X22=""),":",(NA1cT!X22/NA1cT!$X22*100))</f>
        <v>100</v>
      </c>
      <c r="Y22" s="172" t="str">
        <f>IF(OR(NA1cT!Y22=":",NA1cT!Y22=""),":",(NA1cT!Y22/NA1cT!$X22*100))</f>
        <v>:</v>
      </c>
      <c r="Z22" s="172">
        <f>IF(OR(NA1cT!Z22=":",NA1cT!Z22=""),":",(NA1cT!Z22/NA1cT!$X22*100))</f>
        <v>0.58963195081769093</v>
      </c>
      <c r="AA22" s="172">
        <f>IF(OR(NA1cT!AA22=":",NA1cT!AA22=""),":",(NA1cT!AA22/NA1cT!$X22*100))</f>
        <v>9.171159476496392</v>
      </c>
      <c r="AB22" s="172">
        <f>IF(OR(NA1cT!AB22=":",NA1cT!AB22=""),":",(NA1cT!AB22/NA1cT!$X22*100))</f>
        <v>109.76076272079263</v>
      </c>
      <c r="AC22" s="172">
        <f>IF(OR(NA1cT!AC22=":",NA1cT!AC22=""),":",(NA1cT!AC22/NA1cT!$X22*100))</f>
        <v>109.76076272079263</v>
      </c>
      <c r="AD22" s="172" t="str">
        <f>IF(OR(NA1cT!AD22=":",NA1cT!AD22=""),":",(NA1cT!AD22/NA1cT!$X22*100))</f>
        <v>:</v>
      </c>
      <c r="AE22" s="172">
        <f>IF(OR(NA1cT!AE22=":",NA1cT!AE22=""),":",(NA1cT!AE22/NA1cT!$X22*100))</f>
        <v>2.346298825128196</v>
      </c>
      <c r="AF22" s="172">
        <f>IF(OR(NA1cT!AF22=":",NA1cT!AF22=""),":",(NA1cT!AF22/NA1cT!$X22*100))</f>
        <v>8.5017233960159384</v>
      </c>
      <c r="AG22" s="172">
        <f>IF(OR(NA1cT!AG22=":",NA1cT!AG22=""),":",(NA1cT!AG22/NA1cT!$X22*100))</f>
        <v>5.7488828139510249</v>
      </c>
      <c r="AH22" s="172">
        <f>IF(OR(NA1cT!AH22=":",NA1cT!AH22=""),":",(NA1cT!AH22/NA1cT!$X22*100))</f>
        <v>8.0750296610132999</v>
      </c>
      <c r="AI22" s="172">
        <f>IF(OR(NA1cT!AI22=":",NA1cT!AI22=""),":",(NA1cT!AI22/NA1cT!$X22*100))</f>
        <v>26.949337869729234</v>
      </c>
      <c r="AJ22" s="172">
        <f>IF(OR(NA1cT!AJ22=":",NA1cT!AJ22=""),":",(NA1cT!AJ22/NA1cT!$X22*100))</f>
        <v>3.8925468971264485</v>
      </c>
      <c r="AK22" s="172">
        <f>IF(OR(NA1cT!AK22=":",NA1cT!AK22=""),":",(NA1cT!AK22/NA1cT!$X22*100))</f>
        <v>7.4084642326789876</v>
      </c>
      <c r="AL22" s="172">
        <f>IF(OR(NA1cT!AL22=":",NA1cT!AL22=""),":",(NA1cT!AL22/NA1cT!$X22*100))</f>
        <v>11.64267614823933</v>
      </c>
      <c r="AM22" s="172">
        <f>IF(OR(NA1cT!AM22=":",NA1cT!AM22=""),":",(NA1cT!AM22/NA1cT!$X22*100))</f>
        <v>7.271247060093371</v>
      </c>
      <c r="AN22" s="172">
        <f>IF(OR(NA1cT!AN22=":",NA1cT!AN22=""),":",(NA1cT!AN22/NA1cT!$X22*100))</f>
        <v>19.901484959648677</v>
      </c>
      <c r="AO22" s="172">
        <f>IF(OR(NA1cT!AO22=":",NA1cT!AO22=""),":",(NA1cT!AO22/NA1cT!$X22*100))</f>
        <v>4.011162243805062</v>
      </c>
      <c r="AP22" s="172" t="str">
        <f>IF(OR(NA1cT!AP22=":",NA1cT!AP22=""),":",(NA1cT!AP22/NA1cT!$X22*100))</f>
        <v>:</v>
      </c>
      <c r="AQ22" s="172">
        <f>IF(OR(NA1cT!AQ22=":",NA1cT!AQ22=""),":",(NA1cT!AQ22/NA1cT!$X22*100))</f>
        <v>2.6136139529769955</v>
      </c>
      <c r="AR22" s="172">
        <f>IF(OR(NA1cT!AR22=":",NA1cT!AR22=""),":",(NA1cT!AR22/NA1cT!$X22*100))</f>
        <v>16.30943792918044</v>
      </c>
      <c r="AS22" s="172">
        <f>IF(OR(NA1cT!AS22=":",NA1cT!AS22=""),":",(NA1cT!AS22/NA1cT!$X22*100))</f>
        <v>81.076919411321114</v>
      </c>
    </row>
    <row r="23" spans="1:45" ht="22.5" customHeight="1">
      <c r="A23" s="77">
        <f t="shared" si="0"/>
        <v>1</v>
      </c>
      <c r="B23" s="105">
        <v>2011</v>
      </c>
      <c r="C23" s="172">
        <f>IF(OR(NA1cT!C23=":",NA1cT!C23=""),":",(NA1cT!C23/NA1cT!$X23*100))</f>
        <v>2.4765225064720839</v>
      </c>
      <c r="D23" s="172">
        <f>IF(OR(NA1cT!D23=":",NA1cT!D23=""),":",(NA1cT!D23/NA1cT!$X23*100))</f>
        <v>0.23431532960412077</v>
      </c>
      <c r="E23" s="172">
        <f>IF(OR(NA1cT!E23=":",NA1cT!E23=""),":",(NA1cT!E23/NA1cT!$X23*100))</f>
        <v>5.4476921388488249</v>
      </c>
      <c r="F23" s="172">
        <f>IF(OR(NA1cT!F23=":",NA1cT!F23=""),":",(NA1cT!F23/NA1cT!$X23*100))</f>
        <v>1.6898447201335698</v>
      </c>
      <c r="G23" s="172">
        <f>IF(OR(NA1cT!G23=":",NA1cT!G23=""),":",(NA1cT!G23/NA1cT!$X23*100))</f>
        <v>0.8507440319506725</v>
      </c>
      <c r="H23" s="172">
        <f>IF(OR(NA1cT!H23=":",NA1cT!H23=""),":",(NA1cT!H23/NA1cT!$X23*100))</f>
        <v>6.6736415309715742</v>
      </c>
      <c r="I23" s="172">
        <f>IF(OR(NA1cT!I23=":",NA1cT!I23=""),":",(NA1cT!I23/NA1cT!$X23*100))</f>
        <v>14.26454456977288</v>
      </c>
      <c r="J23" s="172">
        <f>IF(OR(NA1cT!J23=":",NA1cT!J23=""),":",(NA1cT!J23/NA1cT!$X23*100))</f>
        <v>6.2994946565965675</v>
      </c>
      <c r="K23" s="172">
        <f>IF(OR(NA1cT!K23=":",NA1cT!K23=""),":",(NA1cT!K23/NA1cT!$X23*100))</f>
        <v>5.8574375618726737</v>
      </c>
      <c r="L23" s="172">
        <f>IF(OR(NA1cT!L23=":",NA1cT!L23=""),":",(NA1cT!L23/NA1cT!$X23*100))</f>
        <v>3.9558399725462219</v>
      </c>
      <c r="M23" s="172">
        <f>IF(OR(NA1cT!M23=":",NA1cT!M23=""),":",(NA1cT!M23/NA1cT!$X23*100))</f>
        <v>7.9189779261143496</v>
      </c>
      <c r="N23" s="172">
        <f>IF(OR(NA1cT!N23=":",NA1cT!N23=""),":",(NA1cT!N23/NA1cT!$X23*100))</f>
        <v>11.560057648479097</v>
      </c>
      <c r="O23" s="172">
        <f>IF(OR(NA1cT!O23=":",NA1cT!O23=""),":",(NA1cT!O23/NA1cT!$X23*100))</f>
        <v>6.8529713089068229</v>
      </c>
      <c r="P23" s="172">
        <f>IF(OR(NA1cT!P23=":",NA1cT!P23=""),":",(NA1cT!P23/NA1cT!$X23*100))</f>
        <v>1.1023851027594727</v>
      </c>
      <c r="Q23" s="172">
        <f>IF(OR(NA1cT!Q23=":",NA1cT!Q23=""),":",(NA1cT!Q23/NA1cT!$X23*100))</f>
        <v>10.654885162647485</v>
      </c>
      <c r="R23" s="172">
        <f>IF(OR(NA1cT!R23=":",NA1cT!R23=""),":",(NA1cT!R23/NA1cT!$X23*100))</f>
        <v>6.0856248158095445</v>
      </c>
      <c r="S23" s="172">
        <f>IF(OR(NA1cT!S23=":",NA1cT!S23=""),":",(NA1cT!S23/NA1cT!$X23*100))</f>
        <v>3.7677637593404416</v>
      </c>
      <c r="T23" s="172">
        <f>IF(OR(NA1cT!T23=":",NA1cT!T23=""),":",(NA1cT!T23/NA1cT!$X23*100))</f>
        <v>1.5991492002582708</v>
      </c>
      <c r="U23" s="172">
        <f>IF(OR(NA1cT!U23=":",NA1cT!U23=""),":",(NA1cT!U23/NA1cT!$X23*100))</f>
        <v>1.5818791688323846</v>
      </c>
      <c r="V23" s="172">
        <f>IF(OR(NA1cT!V23=":",NA1cT!V23=""),":",(NA1cT!V23/NA1cT!$X23*100))</f>
        <v>1.1262288880829541</v>
      </c>
      <c r="W23" s="172" t="str">
        <f>IF(OR(NA1cT!W23=":",NA1cT!W23=""),":",(NA1cT!W23/NA1cT!$X23*100))</f>
        <v>:</v>
      </c>
      <c r="X23" s="172">
        <f>IF(OR(NA1cT!X23=":",NA1cT!X23=""),":",(NA1cT!X23/NA1cT!$X23*100))</f>
        <v>100</v>
      </c>
      <c r="Y23" s="172" t="str">
        <f>IF(OR(NA1cT!Y23=":",NA1cT!Y23=""),":",(NA1cT!Y23/NA1cT!$X23*100))</f>
        <v>:</v>
      </c>
      <c r="Z23" s="172">
        <f>IF(OR(NA1cT!Z23=":",NA1cT!Z23=""),":",(NA1cT!Z23/NA1cT!$X23*100))</f>
        <v>0.44606819879700305</v>
      </c>
      <c r="AA23" s="172">
        <f>IF(OR(NA1cT!AA23=":",NA1cT!AA23=""),":",(NA1cT!AA23/NA1cT!$X23*100))</f>
        <v>8.4506163451376786</v>
      </c>
      <c r="AB23" s="172">
        <f>IF(OR(NA1cT!AB23=":",NA1cT!AB23=""),":",(NA1cT!AB23/NA1cT!$X23*100))</f>
        <v>108.89668454393468</v>
      </c>
      <c r="AC23" s="172">
        <f>IF(OR(NA1cT!AC23=":",NA1cT!AC23=""),":",(NA1cT!AC23/NA1cT!$X23*100))</f>
        <v>108.89668454393468</v>
      </c>
      <c r="AD23" s="172" t="str">
        <f>IF(OR(NA1cT!AD23=":",NA1cT!AD23=""),":",(NA1cT!AD23/NA1cT!$X23*100))</f>
        <v>:</v>
      </c>
      <c r="AE23" s="172">
        <f>IF(OR(NA1cT!AE23=":",NA1cT!AE23=""),":",(NA1cT!AE23/NA1cT!$X23*100))</f>
        <v>2.4765225064720839</v>
      </c>
      <c r="AF23" s="172">
        <f>IF(OR(NA1cT!AF23=":",NA1cT!AF23=""),":",(NA1cT!AF23/NA1cT!$X23*100))</f>
        <v>8.2225962205371879</v>
      </c>
      <c r="AG23" s="172">
        <f>IF(OR(NA1cT!AG23=":",NA1cT!AG23=""),":",(NA1cT!AG23/NA1cT!$X23*100))</f>
        <v>5.4476921388488249</v>
      </c>
      <c r="AH23" s="172">
        <f>IF(OR(NA1cT!AH23=":",NA1cT!AH23=""),":",(NA1cT!AH23/NA1cT!$X23*100))</f>
        <v>6.6736415309715742</v>
      </c>
      <c r="AI23" s="172">
        <f>IF(OR(NA1cT!AI23=":",NA1cT!AI23=""),":",(NA1cT!AI23/NA1cT!$X23*100))</f>
        <v>26.421476788242121</v>
      </c>
      <c r="AJ23" s="172">
        <f>IF(OR(NA1cT!AJ23=":",NA1cT!AJ23=""),":",(NA1cT!AJ23/NA1cT!$X23*100))</f>
        <v>3.9558399725462219</v>
      </c>
      <c r="AK23" s="172">
        <f>IF(OR(NA1cT!AK23=":",NA1cT!AK23=""),":",(NA1cT!AK23/NA1cT!$X23*100))</f>
        <v>7.9189779261143496</v>
      </c>
      <c r="AL23" s="172">
        <f>IF(OR(NA1cT!AL23=":",NA1cT!AL23=""),":",(NA1cT!AL23/NA1cT!$X23*100))</f>
        <v>11.560057648479097</v>
      </c>
      <c r="AM23" s="172">
        <f>IF(OR(NA1cT!AM23=":",NA1cT!AM23=""),":",(NA1cT!AM23/NA1cT!$X23*100))</f>
        <v>7.9553564116662967</v>
      </c>
      <c r="AN23" s="172">
        <f>IF(OR(NA1cT!AN23=":",NA1cT!AN23=""),":",(NA1cT!AN23/NA1cT!$X23*100))</f>
        <v>20.508273737797474</v>
      </c>
      <c r="AO23" s="172">
        <f>IF(OR(NA1cT!AO23=":",NA1cT!AO23=""),":",(NA1cT!AO23/NA1cT!$X23*100))</f>
        <v>4.3072572571736094</v>
      </c>
      <c r="AP23" s="172" t="str">
        <f>IF(OR(NA1cT!AP23=":",NA1cT!AP23=""),":",(NA1cT!AP23/NA1cT!$X23*100))</f>
        <v>:</v>
      </c>
      <c r="AQ23" s="172">
        <f>IF(OR(NA1cT!AQ23=":",NA1cT!AQ23=""),":",(NA1cT!AQ23/NA1cT!$X23*100))</f>
        <v>2.7108378360762049</v>
      </c>
      <c r="AR23" s="172">
        <f>IF(OR(NA1cT!AR23=":",NA1cT!AR23=""),":",(NA1cT!AR23/NA1cT!$X23*100))</f>
        <v>14.661922421904642</v>
      </c>
      <c r="AS23" s="172">
        <f>IF(OR(NA1cT!AS23=":",NA1cT!AS23=""),":",(NA1cT!AS23/NA1cT!$X23*100))</f>
        <v>82.627239742019171</v>
      </c>
    </row>
    <row r="24" spans="1:45" ht="22.5" customHeight="1">
      <c r="A24" s="77">
        <f t="shared" si="0"/>
        <v>1</v>
      </c>
      <c r="B24" s="105">
        <v>2012</v>
      </c>
      <c r="C24" s="172">
        <f>IF(OR(NA1cT!C24=":",NA1cT!C24=""),":",(NA1cT!C24/NA1cT!$X24*100))</f>
        <v>2.4665725065559774</v>
      </c>
      <c r="D24" s="172">
        <f>IF(OR(NA1cT!D24=":",NA1cT!D24=""),":",(NA1cT!D24/NA1cT!$X24*100))</f>
        <v>0.1317082770998611</v>
      </c>
      <c r="E24" s="172">
        <f>IF(OR(NA1cT!E24=":",NA1cT!E24=""),":",(NA1cT!E24/NA1cT!$X24*100))</f>
        <v>5.0533589535555912</v>
      </c>
      <c r="F24" s="172">
        <f>IF(OR(NA1cT!F24=":",NA1cT!F24=""),":",(NA1cT!F24/NA1cT!$X24*100))</f>
        <v>2.1121544479999015</v>
      </c>
      <c r="G24" s="172">
        <f>IF(OR(NA1cT!G24=":",NA1cT!G24=""),":",(NA1cT!G24/NA1cT!$X24*100))</f>
        <v>0.97965390271978448</v>
      </c>
      <c r="H24" s="172">
        <f>IF(OR(NA1cT!H24=":",NA1cT!H24=""),":",(NA1cT!H24/NA1cT!$X24*100))</f>
        <v>5.3128506123117241</v>
      </c>
      <c r="I24" s="172">
        <f>IF(OR(NA1cT!I24=":",NA1cT!I24=""),":",(NA1cT!I24/NA1cT!$X24*100))</f>
        <v>13.964105149070333</v>
      </c>
      <c r="J24" s="172">
        <f>IF(OR(NA1cT!J24=":",NA1cT!J24=""),":",(NA1cT!J24/NA1cT!$X24*100))</f>
        <v>6.0762427760897619</v>
      </c>
      <c r="K24" s="172">
        <f>IF(OR(NA1cT!K24=":",NA1cT!K24=""),":",(NA1cT!K24/NA1cT!$X24*100))</f>
        <v>6.3016999843564889</v>
      </c>
      <c r="L24" s="172">
        <f>IF(OR(NA1cT!L24=":",NA1cT!L24=""),":",(NA1cT!L24/NA1cT!$X24*100))</f>
        <v>4.0686587566940497</v>
      </c>
      <c r="M24" s="172">
        <f>IF(OR(NA1cT!M24=":",NA1cT!M24=""),":",(NA1cT!M24/NA1cT!$X24*100))</f>
        <v>8.5955770913945546</v>
      </c>
      <c r="N24" s="172">
        <f>IF(OR(NA1cT!N24=":",NA1cT!N24=""),":",(NA1cT!N24/NA1cT!$X24*100))</f>
        <v>11.752426566607999</v>
      </c>
      <c r="O24" s="172">
        <f>IF(OR(NA1cT!O24=":",NA1cT!O24=""),":",(NA1cT!O24/NA1cT!$X24*100))</f>
        <v>7.1476831622546175</v>
      </c>
      <c r="P24" s="172">
        <f>IF(OR(NA1cT!P24=":",NA1cT!P24=""),":",(NA1cT!P24/NA1cT!$X24*100))</f>
        <v>1.180720689301352</v>
      </c>
      <c r="Q24" s="172">
        <f>IF(OR(NA1cT!Q24=":",NA1cT!Q24=""),":",(NA1cT!Q24/NA1cT!$X24*100))</f>
        <v>10.50660868287798</v>
      </c>
      <c r="R24" s="172">
        <f>IF(OR(NA1cT!R24=":",NA1cT!R24=""),":",(NA1cT!R24/NA1cT!$X24*100))</f>
        <v>6.2889160391973702</v>
      </c>
      <c r="S24" s="172">
        <f>IF(OR(NA1cT!S24=":",NA1cT!S24=""),":",(NA1cT!S24/NA1cT!$X24*100))</f>
        <v>3.8416876601847956</v>
      </c>
      <c r="T24" s="172">
        <f>IF(OR(NA1cT!T24=":",NA1cT!T24=""),":",(NA1cT!T24/NA1cT!$X24*100))</f>
        <v>1.5571181623415253</v>
      </c>
      <c r="U24" s="172">
        <f>IF(OR(NA1cT!U24=":",NA1cT!U24=""),":",(NA1cT!U24/NA1cT!$X24*100))</f>
        <v>1.5719206251573465</v>
      </c>
      <c r="V24" s="172">
        <f>IF(OR(NA1cT!V24=":",NA1cT!V24=""),":",(NA1cT!V24/NA1cT!$X24*100))</f>
        <v>1.0902238143591738</v>
      </c>
      <c r="W24" s="172" t="str">
        <f>IF(OR(NA1cT!W24=":",NA1cT!W24=""),":",(NA1cT!W24/NA1cT!$X24*100))</f>
        <v>:</v>
      </c>
      <c r="X24" s="172">
        <f>IF(OR(NA1cT!X24=":",NA1cT!X24=""),":",(NA1cT!X24/NA1cT!$X24*100))</f>
        <v>100</v>
      </c>
      <c r="Y24" s="172" t="str">
        <f>IF(OR(NA1cT!Y24=":",NA1cT!Y24=""),":",(NA1cT!Y24/NA1cT!$X24*100))</f>
        <v>:</v>
      </c>
      <c r="Z24" s="172">
        <f>IF(OR(NA1cT!Z24=":",NA1cT!Z24=""),":",(NA1cT!Z24/NA1cT!$X24*100))</f>
        <v>0.31696334203725623</v>
      </c>
      <c r="AA24" s="172">
        <f>IF(OR(NA1cT!AA24=":",NA1cT!AA24=""),":",(NA1cT!AA24/NA1cT!$X24*100))</f>
        <v>8.8450322318020831</v>
      </c>
      <c r="AB24" s="172">
        <f>IF(OR(NA1cT!AB24=":",NA1cT!AB24=""),":",(NA1cT!AB24/NA1cT!$X24*100))</f>
        <v>109.16199557383935</v>
      </c>
      <c r="AC24" s="172">
        <f>IF(OR(NA1cT!AC24=":",NA1cT!AC24=""),":",(NA1cT!AC24/NA1cT!$X24*100))</f>
        <v>109.16199557383935</v>
      </c>
      <c r="AD24" s="172" t="str">
        <f>IF(OR(NA1cT!AD24=":",NA1cT!AD24=""),":",(NA1cT!AD24/NA1cT!$X24*100))</f>
        <v>:</v>
      </c>
      <c r="AE24" s="172">
        <f>IF(OR(NA1cT!AE24=":",NA1cT!AE24=""),":",(NA1cT!AE24/NA1cT!$X24*100))</f>
        <v>2.4665725065559774</v>
      </c>
      <c r="AF24" s="172">
        <f>IF(OR(NA1cT!AF24=":",NA1cT!AF24=""),":",(NA1cT!AF24/NA1cT!$X24*100))</f>
        <v>8.2768755813751387</v>
      </c>
      <c r="AG24" s="172">
        <f>IF(OR(NA1cT!AG24=":",NA1cT!AG24=""),":",(NA1cT!AG24/NA1cT!$X24*100))</f>
        <v>5.0533589535555912</v>
      </c>
      <c r="AH24" s="172">
        <f>IF(OR(NA1cT!AH24=":",NA1cT!AH24=""),":",(NA1cT!AH24/NA1cT!$X24*100))</f>
        <v>5.3128506123117241</v>
      </c>
      <c r="AI24" s="172">
        <f>IF(OR(NA1cT!AI24=":",NA1cT!AI24=""),":",(NA1cT!AI24/NA1cT!$X24*100))</f>
        <v>26.34204790951658</v>
      </c>
      <c r="AJ24" s="172">
        <f>IF(OR(NA1cT!AJ24=":",NA1cT!AJ24=""),":",(NA1cT!AJ24/NA1cT!$X24*100))</f>
        <v>4.0686587566940497</v>
      </c>
      <c r="AK24" s="172">
        <f>IF(OR(NA1cT!AK24=":",NA1cT!AK24=""),":",(NA1cT!AK24/NA1cT!$X24*100))</f>
        <v>8.5955770913945546</v>
      </c>
      <c r="AL24" s="172">
        <f>IF(OR(NA1cT!AL24=":",NA1cT!AL24=""),":",(NA1cT!AL24/NA1cT!$X24*100))</f>
        <v>11.752426566607999</v>
      </c>
      <c r="AM24" s="172">
        <f>IF(OR(NA1cT!AM24=":",NA1cT!AM24=""),":",(NA1cT!AM24/NA1cT!$X24*100))</f>
        <v>8.3284038515559686</v>
      </c>
      <c r="AN24" s="172">
        <f>IF(OR(NA1cT!AN24=":",NA1cT!AN24=""),":",(NA1cT!AN24/NA1cT!$X24*100))</f>
        <v>20.637212382260145</v>
      </c>
      <c r="AO24" s="172">
        <f>IF(OR(NA1cT!AO24=":",NA1cT!AO24=""),":",(NA1cT!AO24/NA1cT!$X24*100))</f>
        <v>4.2192626018580457</v>
      </c>
      <c r="AP24" s="172" t="str">
        <f>IF(OR(NA1cT!AP24=":",NA1cT!AP24=""),":",(NA1cT!AP24/NA1cT!$X24*100))</f>
        <v>:</v>
      </c>
      <c r="AQ24" s="172">
        <f>IF(OR(NA1cT!AQ24=":",NA1cT!AQ24=""),":",(NA1cT!AQ24/NA1cT!$X24*100))</f>
        <v>2.5982807836558384</v>
      </c>
      <c r="AR24" s="172">
        <f>IF(OR(NA1cT!AR24=":",NA1cT!AR24=""),":",(NA1cT!AR24/NA1cT!$X24*100))</f>
        <v>13.458017916587004</v>
      </c>
      <c r="AS24" s="172">
        <f>IF(OR(NA1cT!AS24=":",NA1cT!AS24=""),":",(NA1cT!AS24/NA1cT!$X24*100))</f>
        <v>83.943589159887338</v>
      </c>
    </row>
    <row r="25" spans="1:45" ht="22.5" customHeight="1">
      <c r="A25" s="77">
        <f t="shared" si="0"/>
        <v>1</v>
      </c>
      <c r="B25" s="105">
        <v>2013</v>
      </c>
      <c r="C25" s="172">
        <f>IF(OR(NA1cT!C25=":",NA1cT!C25=""),":",(NA1cT!C25/NA1cT!$X25*100))</f>
        <v>2.492583422957825</v>
      </c>
      <c r="D25" s="172">
        <f>IF(OR(NA1cT!D25=":",NA1cT!D25=""),":",(NA1cT!D25/NA1cT!$X25*100))</f>
        <v>0.11133888163070862</v>
      </c>
      <c r="E25" s="172">
        <f>IF(OR(NA1cT!E25=":",NA1cT!E25=""),":",(NA1cT!E25/NA1cT!$X25*100))</f>
        <v>4.9062491729283515</v>
      </c>
      <c r="F25" s="172">
        <f>IF(OR(NA1cT!F25=":",NA1cT!F25=""),":",(NA1cT!F25/NA1cT!$X25*100))</f>
        <v>2.0064457453028348</v>
      </c>
      <c r="G25" s="172">
        <f>IF(OR(NA1cT!G25=":",NA1cT!G25=""),":",(NA1cT!G25/NA1cT!$X25*100))</f>
        <v>1.0821104703060227</v>
      </c>
      <c r="H25" s="172">
        <f>IF(OR(NA1cT!H25=":",NA1cT!H25=""),":",(NA1cT!H25/NA1cT!$X25*100))</f>
        <v>3.5753555505831009</v>
      </c>
      <c r="I25" s="172">
        <f>IF(OR(NA1cT!I25=":",NA1cT!I25=""),":",(NA1cT!I25/NA1cT!$X25*100))</f>
        <v>14.221481968033531</v>
      </c>
      <c r="J25" s="172">
        <f>IF(OR(NA1cT!J25=":",NA1cT!J25=""),":",(NA1cT!J25/NA1cT!$X25*100))</f>
        <v>6.6535658517454532</v>
      </c>
      <c r="K25" s="172">
        <f>IF(OR(NA1cT!K25=":",NA1cT!K25=""),":",(NA1cT!K25/NA1cT!$X25*100))</f>
        <v>6.3117296203530611</v>
      </c>
      <c r="L25" s="172">
        <f>IF(OR(NA1cT!L25=":",NA1cT!L25=""),":",(NA1cT!L25/NA1cT!$X25*100))</f>
        <v>4.6901278321940802</v>
      </c>
      <c r="M25" s="172">
        <f>IF(OR(NA1cT!M25=":",NA1cT!M25=""),":",(NA1cT!M25/NA1cT!$X25*100))</f>
        <v>9.6123770821152839</v>
      </c>
      <c r="N25" s="172">
        <f>IF(OR(NA1cT!N25=":",NA1cT!N25=""),":",(NA1cT!N25/NA1cT!$X25*100))</f>
        <v>11.518311065557009</v>
      </c>
      <c r="O25" s="172">
        <f>IF(OR(NA1cT!O25=":",NA1cT!O25=""),":",(NA1cT!O25/NA1cT!$X25*100))</f>
        <v>7.1200944124843915</v>
      </c>
      <c r="P25" s="172">
        <f>IF(OR(NA1cT!P25=":",NA1cT!P25=""),":",(NA1cT!P25/NA1cT!$X25*100))</f>
        <v>1.1357047131655371</v>
      </c>
      <c r="Q25" s="172">
        <f>IF(OR(NA1cT!Q25=":",NA1cT!Q25=""),":",(NA1cT!Q25/NA1cT!$X25*100))</f>
        <v>10.000228572528471</v>
      </c>
      <c r="R25" s="172">
        <f>IF(OR(NA1cT!R25=":",NA1cT!R25=""),":",(NA1cT!R25/NA1cT!$X25*100))</f>
        <v>6.4938056844784819</v>
      </c>
      <c r="S25" s="172">
        <f>IF(OR(NA1cT!S25=":",NA1cT!S25=""),":",(NA1cT!S25/NA1cT!$X25*100))</f>
        <v>3.9857635405162859</v>
      </c>
      <c r="T25" s="172">
        <f>IF(OR(NA1cT!T25=":",NA1cT!T25=""),":",(NA1cT!T25/NA1cT!$X25*100))</f>
        <v>1.4453001879106788</v>
      </c>
      <c r="U25" s="172">
        <f>IF(OR(NA1cT!U25=":",NA1cT!U25=""),":",(NA1cT!U25/NA1cT!$X25*100))</f>
        <v>1.6216619388243676</v>
      </c>
      <c r="V25" s="172">
        <f>IF(OR(NA1cT!V25=":",NA1cT!V25=""),":",(NA1cT!V25/NA1cT!$X25*100))</f>
        <v>1.0158244370499228</v>
      </c>
      <c r="W25" s="172" t="str">
        <f>IF(OR(NA1cT!W25=":",NA1cT!W25=""),":",(NA1cT!W25/NA1cT!$X25*100))</f>
        <v>:</v>
      </c>
      <c r="X25" s="172">
        <f>IF(OR(NA1cT!X25=":",NA1cT!X25=""),":",(NA1cT!X25/NA1cT!$X25*100))</f>
        <v>100</v>
      </c>
      <c r="Y25" s="172" t="str">
        <f>IF(OR(NA1cT!Y25=":",NA1cT!Y25=""),":",(NA1cT!Y25/NA1cT!$X25*100))</f>
        <v>:</v>
      </c>
      <c r="Z25" s="172">
        <f>IF(OR(NA1cT!Z25=":",NA1cT!Z25=""),":",(NA1cT!Z25/NA1cT!$X25*100))</f>
        <v>0.2207529419690441</v>
      </c>
      <c r="AA25" s="172">
        <f>IF(OR(NA1cT!AA25=":",NA1cT!AA25=""),":",(NA1cT!AA25/NA1cT!$X25*100))</f>
        <v>8.4391383537484703</v>
      </c>
      <c r="AB25" s="172">
        <f>IF(OR(NA1cT!AB25=":",NA1cT!AB25=""),":",(NA1cT!AB25/NA1cT!$X25*100))</f>
        <v>108.65989129571751</v>
      </c>
      <c r="AC25" s="172">
        <f>IF(OR(NA1cT!AC25=":",NA1cT!AC25=""),":",(NA1cT!AC25/NA1cT!$X25*100))</f>
        <v>108.65989129571751</v>
      </c>
      <c r="AD25" s="172" t="str">
        <f>IF(OR(NA1cT!AD25=":",NA1cT!AD25=""),":",(NA1cT!AD25/NA1cT!$X25*100))</f>
        <v>:</v>
      </c>
      <c r="AE25" s="172">
        <f>IF(OR(NA1cT!AE25=":",NA1cT!AE25=""),":",(NA1cT!AE25/NA1cT!$X25*100))</f>
        <v>2.492583422957825</v>
      </c>
      <c r="AF25" s="172">
        <f>IF(OR(NA1cT!AF25=":",NA1cT!AF25=""),":",(NA1cT!AF25/NA1cT!$X25*100))</f>
        <v>8.1061442701679187</v>
      </c>
      <c r="AG25" s="172">
        <f>IF(OR(NA1cT!AG25=":",NA1cT!AG25=""),":",(NA1cT!AG25/NA1cT!$X25*100))</f>
        <v>4.9062491729283515</v>
      </c>
      <c r="AH25" s="172">
        <f>IF(OR(NA1cT!AH25=":",NA1cT!AH25=""),":",(NA1cT!AH25/NA1cT!$X25*100))</f>
        <v>3.5753555505831009</v>
      </c>
      <c r="AI25" s="172">
        <f>IF(OR(NA1cT!AI25=":",NA1cT!AI25=""),":",(NA1cT!AI25/NA1cT!$X25*100))</f>
        <v>27.186777440132044</v>
      </c>
      <c r="AJ25" s="172">
        <f>IF(OR(NA1cT!AJ25=":",NA1cT!AJ25=""),":",(NA1cT!AJ25/NA1cT!$X25*100))</f>
        <v>4.6901278321940802</v>
      </c>
      <c r="AK25" s="172">
        <f>IF(OR(NA1cT!AK25=":",NA1cT!AK25=""),":",(NA1cT!AK25/NA1cT!$X25*100))</f>
        <v>9.6123770821152839</v>
      </c>
      <c r="AL25" s="172">
        <f>IF(OR(NA1cT!AL25=":",NA1cT!AL25=""),":",(NA1cT!AL25/NA1cT!$X25*100))</f>
        <v>11.518311065557009</v>
      </c>
      <c r="AM25" s="172">
        <f>IF(OR(NA1cT!AM25=":",NA1cT!AM25=""),":",(NA1cT!AM25/NA1cT!$X25*100))</f>
        <v>8.2557991256499292</v>
      </c>
      <c r="AN25" s="172">
        <f>IF(OR(NA1cT!AN25=":",NA1cT!AN25=""),":",(NA1cT!AN25/NA1cT!$X25*100))</f>
        <v>20.47979779752324</v>
      </c>
      <c r="AO25" s="172">
        <f>IF(OR(NA1cT!AO25=":",NA1cT!AO25=""),":",(NA1cT!AO25/NA1cT!$X25*100))</f>
        <v>4.0827865637849685</v>
      </c>
      <c r="AP25" s="172" t="str">
        <f>IF(OR(NA1cT!AP25=":",NA1cT!AP25=""),":",(NA1cT!AP25/NA1cT!$X25*100))</f>
        <v>:</v>
      </c>
      <c r="AQ25" s="172">
        <f>IF(OR(NA1cT!AQ25=":",NA1cT!AQ25=""),":",(NA1cT!AQ25/NA1cT!$X25*100))</f>
        <v>2.6039223045885334</v>
      </c>
      <c r="AR25" s="172">
        <f>IF(OR(NA1cT!AR25=":",NA1cT!AR25=""),":",(NA1cT!AR25/NA1cT!$X25*100))</f>
        <v>11.57016093912031</v>
      </c>
      <c r="AS25" s="172">
        <f>IF(OR(NA1cT!AS25=":",NA1cT!AS25=""),":",(NA1cT!AS25/NA1cT!$X25*100))</f>
        <v>85.825976906956555</v>
      </c>
    </row>
    <row r="26" spans="1:45" ht="22.5" customHeight="1">
      <c r="A26" s="77">
        <f t="shared" si="0"/>
        <v>1</v>
      </c>
      <c r="B26" s="105">
        <v>2014</v>
      </c>
      <c r="C26" s="172">
        <f>IF(OR(NA1cT!C26=":",NA1cT!C26=""),":",(NA1cT!C26/NA1cT!$X26*100))</f>
        <v>2.3303683660539853</v>
      </c>
      <c r="D26" s="172">
        <f>IF(OR(NA1cT!D26=":",NA1cT!D26=""),":",(NA1cT!D26/NA1cT!$X26*100))</f>
        <v>0.10948251056332695</v>
      </c>
      <c r="E26" s="172">
        <f>IF(OR(NA1cT!E26=":",NA1cT!E26=""),":",(NA1cT!E26/NA1cT!$X26*100))</f>
        <v>5.0085566734480622</v>
      </c>
      <c r="F26" s="172">
        <f>IF(OR(NA1cT!F26=":",NA1cT!F26=""),":",(NA1cT!F26/NA1cT!$X26*100))</f>
        <v>1.8184824146478133</v>
      </c>
      <c r="G26" s="172">
        <f>IF(OR(NA1cT!G26=":",NA1cT!G26=""),":",(NA1cT!G26/NA1cT!$X26*100))</f>
        <v>1.0761468214103618</v>
      </c>
      <c r="H26" s="172">
        <f>IF(OR(NA1cT!H26=":",NA1cT!H26=""),":",(NA1cT!H26/NA1cT!$X26*100))</f>
        <v>2.7505666587578435</v>
      </c>
      <c r="I26" s="172">
        <f>IF(OR(NA1cT!I26=":",NA1cT!I26=""),":",(NA1cT!I26/NA1cT!$X26*100))</f>
        <v>14.734452852476892</v>
      </c>
      <c r="J26" s="172">
        <f>IF(OR(NA1cT!J26=":",NA1cT!J26=""),":",(NA1cT!J26/NA1cT!$X26*100))</f>
        <v>6.5570873992256073</v>
      </c>
      <c r="K26" s="172">
        <f>IF(OR(NA1cT!K26=":",NA1cT!K26=""),":",(NA1cT!K26/NA1cT!$X26*100))</f>
        <v>6.9808825236886074</v>
      </c>
      <c r="L26" s="172">
        <f>IF(OR(NA1cT!L26=":",NA1cT!L26=""),":",(NA1cT!L26/NA1cT!$X26*100))</f>
        <v>4.664649075424931</v>
      </c>
      <c r="M26" s="172">
        <f>IF(OR(NA1cT!M26=":",NA1cT!M26=""),":",(NA1cT!M26/NA1cT!$X26*100))</f>
        <v>9.3720184157786068</v>
      </c>
      <c r="N26" s="172">
        <f>IF(OR(NA1cT!N26=":",NA1cT!N26=""),":",(NA1cT!N26/NA1cT!$X26*100))</f>
        <v>11.32036538762488</v>
      </c>
      <c r="O26" s="172">
        <f>IF(OR(NA1cT!O26=":",NA1cT!O26=""),":",(NA1cT!O26/NA1cT!$X26*100))</f>
        <v>7.6312780489774896</v>
      </c>
      <c r="P26" s="172">
        <f>IF(OR(NA1cT!P26=":",NA1cT!P26=""),":",(NA1cT!P26/NA1cT!$X26*100))</f>
        <v>1.1229056342791948</v>
      </c>
      <c r="Q26" s="172">
        <f>IF(OR(NA1cT!Q26=":",NA1cT!Q26=""),":",(NA1cT!Q26/NA1cT!$X26*100))</f>
        <v>9.8181517585352189</v>
      </c>
      <c r="R26" s="172">
        <f>IF(OR(NA1cT!R26=":",NA1cT!R26=""),":",(NA1cT!R26/NA1cT!$X26*100))</f>
        <v>6.4922813252495066</v>
      </c>
      <c r="S26" s="172">
        <f>IF(OR(NA1cT!S26=":",NA1cT!S26=""),":",(NA1cT!S26/NA1cT!$X26*100))</f>
        <v>4.085054343710719</v>
      </c>
      <c r="T26" s="172">
        <f>IF(OR(NA1cT!T26=":",NA1cT!T26=""),":",(NA1cT!T26/NA1cT!$X26*100))</f>
        <v>1.4911707245659822</v>
      </c>
      <c r="U26" s="172">
        <f>IF(OR(NA1cT!U26=":",NA1cT!U26=""),":",(NA1cT!U26/NA1cT!$X26*100))</f>
        <v>1.6749246558399926</v>
      </c>
      <c r="V26" s="172">
        <f>IF(OR(NA1cT!V26=":",NA1cT!V26=""),":",(NA1cT!V26/NA1cT!$X26*100))</f>
        <v>0.9612375120525416</v>
      </c>
      <c r="W26" s="172" t="str">
        <f>IF(OR(NA1cT!W26=":",NA1cT!W26=""),":",(NA1cT!W26/NA1cT!$X26*100))</f>
        <v>:</v>
      </c>
      <c r="X26" s="172">
        <f>IF(OR(NA1cT!X26=":",NA1cT!X26=""),":",(NA1cT!X26/NA1cT!$X26*100))</f>
        <v>100</v>
      </c>
      <c r="Y26" s="172" t="str">
        <f>IF(OR(NA1cT!Y26=":",NA1cT!Y26=""),":",(NA1cT!Y26/NA1cT!$X26*100))</f>
        <v>:</v>
      </c>
      <c r="Z26" s="172">
        <f>IF(OR(NA1cT!Z26=":",NA1cT!Z26=""),":",(NA1cT!Z26/NA1cT!$X26*100))</f>
        <v>0.21707195177973759</v>
      </c>
      <c r="AA26" s="172">
        <f>IF(OR(NA1cT!AA26=":",NA1cT!AA26=""),":",(NA1cT!AA26/NA1cT!$X26*100))</f>
        <v>9.5410695084582322</v>
      </c>
      <c r="AB26" s="172">
        <f>IF(OR(NA1cT!AB26=":",NA1cT!AB26=""),":",(NA1cT!AB26/NA1cT!$X26*100))</f>
        <v>109.75814146023797</v>
      </c>
      <c r="AC26" s="172">
        <f>IF(OR(NA1cT!AC26=":",NA1cT!AC26=""),":",(NA1cT!AC26/NA1cT!$X26*100))</f>
        <v>109.75814146023797</v>
      </c>
      <c r="AD26" s="172" t="str">
        <f>IF(OR(NA1cT!AD26=":",NA1cT!AD26=""),":",(NA1cT!AD26/NA1cT!$X26*100))</f>
        <v>:</v>
      </c>
      <c r="AE26" s="172">
        <f>IF(OR(NA1cT!AE26=":",NA1cT!AE26=""),":",(NA1cT!AE26/NA1cT!$X26*100))</f>
        <v>2.3303683660539853</v>
      </c>
      <c r="AF26" s="172">
        <f>IF(OR(NA1cT!AF26=":",NA1cT!AF26=""),":",(NA1cT!AF26/NA1cT!$X26*100))</f>
        <v>8.0126684200695628</v>
      </c>
      <c r="AG26" s="172">
        <f>IF(OR(NA1cT!AG26=":",NA1cT!AG26=""),":",(NA1cT!AG26/NA1cT!$X26*100))</f>
        <v>5.0085566734480622</v>
      </c>
      <c r="AH26" s="172">
        <f>IF(OR(NA1cT!AH26=":",NA1cT!AH26=""),":",(NA1cT!AH26/NA1cT!$X26*100))</f>
        <v>2.7505666587578435</v>
      </c>
      <c r="AI26" s="172">
        <f>IF(OR(NA1cT!AI26=":",NA1cT!AI26=""),":",(NA1cT!AI26/NA1cT!$X26*100))</f>
        <v>28.272422775391103</v>
      </c>
      <c r="AJ26" s="172">
        <f>IF(OR(NA1cT!AJ26=":",NA1cT!AJ26=""),":",(NA1cT!AJ26/NA1cT!$X26*100))</f>
        <v>4.664649075424931</v>
      </c>
      <c r="AK26" s="172">
        <f>IF(OR(NA1cT!AK26=":",NA1cT!AK26=""),":",(NA1cT!AK26/NA1cT!$X26*100))</f>
        <v>9.3720184157786068</v>
      </c>
      <c r="AL26" s="172">
        <f>IF(OR(NA1cT!AL26=":",NA1cT!AL26=""),":",(NA1cT!AL26/NA1cT!$X26*100))</f>
        <v>11.32036538762488</v>
      </c>
      <c r="AM26" s="172">
        <f>IF(OR(NA1cT!AM26=":",NA1cT!AM26=""),":",(NA1cT!AM26/NA1cT!$X26*100))</f>
        <v>8.7541836832566844</v>
      </c>
      <c r="AN26" s="172">
        <f>IF(OR(NA1cT!AN26=":",NA1cT!AN26=""),":",(NA1cT!AN26/NA1cT!$X26*100))</f>
        <v>20.395487427495443</v>
      </c>
      <c r="AO26" s="172">
        <f>IF(OR(NA1cT!AO26=":",NA1cT!AO26=""),":",(NA1cT!AO26/NA1cT!$X26*100))</f>
        <v>4.127332892458516</v>
      </c>
      <c r="AP26" s="172" t="str">
        <f>IF(OR(NA1cT!AP26=":",NA1cT!AP26=""),":",(NA1cT!AP26/NA1cT!$X26*100))</f>
        <v>:</v>
      </c>
      <c r="AQ26" s="172">
        <f>IF(OR(NA1cT!AQ26=":",NA1cT!AQ26=""),":",(NA1cT!AQ26/NA1cT!$X26*100))</f>
        <v>2.4398508766173124</v>
      </c>
      <c r="AR26" s="172">
        <f>IF(OR(NA1cT!AR26=":",NA1cT!AR26=""),":",(NA1cT!AR26/NA1cT!$X26*100))</f>
        <v>10.65375256826408</v>
      </c>
      <c r="AS26" s="172">
        <f>IF(OR(NA1cT!AS26=":",NA1cT!AS26=""),":",(NA1cT!AS26/NA1cT!$X26*100))</f>
        <v>86.906459657430176</v>
      </c>
    </row>
    <row r="27" spans="1:45" ht="22.5" customHeight="1">
      <c r="A27" s="77">
        <f>IF(C27=":",0,1)</f>
        <v>1</v>
      </c>
      <c r="B27" s="105">
        <v>2015</v>
      </c>
      <c r="C27" s="172">
        <f>IF(OR(NA1cT!C27=":",NA1cT!C27=""),":",(NA1cT!C27/NA1cT!$X27*100))</f>
        <v>2.3860652279325172</v>
      </c>
      <c r="D27" s="172">
        <f>IF(OR(NA1cT!D27=":",NA1cT!D27=""),":",(NA1cT!D27/NA1cT!$X27*100))</f>
        <v>0.11259658557781317</v>
      </c>
      <c r="E27" s="172">
        <f>IF(OR(NA1cT!E27=":",NA1cT!E27=""),":",(NA1cT!E27/NA1cT!$X27*100))</f>
        <v>5.074403168825607</v>
      </c>
      <c r="F27" s="172">
        <f>IF(OR(NA1cT!F27=":",NA1cT!F27=""),":",(NA1cT!F27/NA1cT!$X27*100))</f>
        <v>1.683470090744787</v>
      </c>
      <c r="G27" s="172">
        <f>IF(OR(NA1cT!G27=":",NA1cT!G27=""),":",(NA1cT!G27/NA1cT!$X27*100))</f>
        <v>0.98049711266585626</v>
      </c>
      <c r="H27" s="172">
        <f>IF(OR(NA1cT!H27=":",NA1cT!H27=""),":",(NA1cT!H27/NA1cT!$X27*100))</f>
        <v>2.638022128881528</v>
      </c>
      <c r="I27" s="172">
        <f>IF(OR(NA1cT!I27=":",NA1cT!I27=""),":",(NA1cT!I27/NA1cT!$X27*100))</f>
        <v>14.788692481596</v>
      </c>
      <c r="J27" s="172">
        <f>IF(OR(NA1cT!J27=":",NA1cT!J27=""),":",(NA1cT!J27/NA1cT!$X27*100))</f>
        <v>6.6389163523240358</v>
      </c>
      <c r="K27" s="172">
        <f>IF(OR(NA1cT!K27=":",NA1cT!K27=""),":",(NA1cT!K27/NA1cT!$X27*100))</f>
        <v>7.2588273078206766</v>
      </c>
      <c r="L27" s="172">
        <f>IF(OR(NA1cT!L27=":",NA1cT!L27=""),":",(NA1cT!L27/NA1cT!$X27*100))</f>
        <v>4.7342833932630963</v>
      </c>
      <c r="M27" s="172">
        <f>IF(OR(NA1cT!M27=":",NA1cT!M27=""),":",(NA1cT!M27/NA1cT!$X27*100))</f>
        <v>9.3906056159751135</v>
      </c>
      <c r="N27" s="172">
        <f>IF(OR(NA1cT!N27=":",NA1cT!N27=""),":",(NA1cT!N27/NA1cT!$X27*100))</f>
        <v>11.136230533322419</v>
      </c>
      <c r="O27" s="172">
        <f>IF(OR(NA1cT!O27=":",NA1cT!O27=""),":",(NA1cT!O27/NA1cT!$X27*100))</f>
        <v>7.794920558952624</v>
      </c>
      <c r="P27" s="172">
        <f>IF(OR(NA1cT!P27=":",NA1cT!P27=""),":",(NA1cT!P27/NA1cT!$X27*100))</f>
        <v>1.1467471047941711</v>
      </c>
      <c r="Q27" s="172">
        <f>IF(OR(NA1cT!Q27=":",NA1cT!Q27=""),":",(NA1cT!Q27/NA1cT!$X27*100))</f>
        <v>9.7089995402935827</v>
      </c>
      <c r="R27" s="172">
        <f>IF(OR(NA1cT!R27=":",NA1cT!R27=""),":",(NA1cT!R27/NA1cT!$X27*100))</f>
        <v>6.4554745996460881</v>
      </c>
      <c r="S27" s="172">
        <f>IF(OR(NA1cT!S27=":",NA1cT!S27=""),":",(NA1cT!S27/NA1cT!$X27*100))</f>
        <v>4.0591446941692855</v>
      </c>
      <c r="T27" s="172">
        <f>IF(OR(NA1cT!T27=":",NA1cT!T27=""),":",(NA1cT!T27/NA1cT!$X27*100))</f>
        <v>1.4581509726254276</v>
      </c>
      <c r="U27" s="172">
        <f>IF(OR(NA1cT!U27=":",NA1cT!U27=""),":",(NA1cT!U27/NA1cT!$X27*100))</f>
        <v>1.6349805097073622</v>
      </c>
      <c r="V27" s="172">
        <f>IF(OR(NA1cT!V27=":",NA1cT!V27=""),":",(NA1cT!V27/NA1cT!$X27*100))</f>
        <v>0.91872012695453942</v>
      </c>
      <c r="W27" s="172" t="str">
        <f>IF(OR(NA1cT!W27=":",NA1cT!W27=""),":",(NA1cT!W27/NA1cT!$X27*100))</f>
        <v>:</v>
      </c>
      <c r="X27" s="172">
        <f>IF(OR(NA1cT!X27=":",NA1cT!X27=""),":",(NA1cT!X27/NA1cT!$X27*100))</f>
        <v>100</v>
      </c>
      <c r="Y27" s="172" t="str">
        <f>IF(OR(NA1cT!Y27=":",NA1cT!Y27=""),":",(NA1cT!Y27/NA1cT!$X27*100))</f>
        <v>:</v>
      </c>
      <c r="Z27" s="172">
        <f>IF(OR(NA1cT!Z27=":",NA1cT!Z27=""),":",(NA1cT!Z27/NA1cT!$X27*100))</f>
        <v>0.21851798207774706</v>
      </c>
      <c r="AA27" s="172">
        <f>IF(OR(NA1cT!AA27=":",NA1cT!AA27=""),":",(NA1cT!AA27/NA1cT!$X27*100))</f>
        <v>9.4850658387752915</v>
      </c>
      <c r="AB27" s="172">
        <f>IF(OR(NA1cT!AB27=":",NA1cT!AB27=""),":",(NA1cT!AB27/NA1cT!$X27*100))</f>
        <v>109.70358382085304</v>
      </c>
      <c r="AC27" s="172">
        <f>IF(OR(NA1cT!AC27=":",NA1cT!AC27=""),":",(NA1cT!AC27/NA1cT!$X27*100))</f>
        <v>109.70358382085304</v>
      </c>
      <c r="AD27" s="172" t="str">
        <f>IF(OR(NA1cT!AD27=":",NA1cT!AD27=""),":",(NA1cT!AD27/NA1cT!$X27*100))</f>
        <v>:</v>
      </c>
      <c r="AE27" s="172">
        <f>IF(OR(NA1cT!AE27=":",NA1cT!AE27=""),":",(NA1cT!AE27/NA1cT!$X27*100))</f>
        <v>2.3860652279325172</v>
      </c>
      <c r="AF27" s="172">
        <f>IF(OR(NA1cT!AF27=":",NA1cT!AF27=""),":",(NA1cT!AF27/NA1cT!$X27*100))</f>
        <v>7.8509669578140633</v>
      </c>
      <c r="AG27" s="172">
        <f>IF(OR(NA1cT!AG27=":",NA1cT!AG27=""),":",(NA1cT!AG27/NA1cT!$X27*100))</f>
        <v>5.074403168825607</v>
      </c>
      <c r="AH27" s="172">
        <f>IF(OR(NA1cT!AH27=":",NA1cT!AH27=""),":",(NA1cT!AH27/NA1cT!$X27*100))</f>
        <v>2.638022128881528</v>
      </c>
      <c r="AI27" s="172">
        <f>IF(OR(NA1cT!AI27=":",NA1cT!AI27=""),":",(NA1cT!AI27/NA1cT!$X27*100))</f>
        <v>28.686436141740717</v>
      </c>
      <c r="AJ27" s="172">
        <f>IF(OR(NA1cT!AJ27=":",NA1cT!AJ27=""),":",(NA1cT!AJ27/NA1cT!$X27*100))</f>
        <v>4.7342833932630963</v>
      </c>
      <c r="AK27" s="172">
        <f>IF(OR(NA1cT!AK27=":",NA1cT!AK27=""),":",(NA1cT!AK27/NA1cT!$X27*100))</f>
        <v>9.3906056159751135</v>
      </c>
      <c r="AL27" s="172">
        <f>IF(OR(NA1cT!AL27=":",NA1cT!AL27=""),":",(NA1cT!AL27/NA1cT!$X27*100))</f>
        <v>11.136230533322419</v>
      </c>
      <c r="AM27" s="172">
        <f>IF(OR(NA1cT!AM27=":",NA1cT!AM27=""),":",(NA1cT!AM27/NA1cT!$X27*100))</f>
        <v>8.9416676637467951</v>
      </c>
      <c r="AN27" s="172">
        <f>IF(OR(NA1cT!AN27=":",NA1cT!AN27=""),":",(NA1cT!AN27/NA1cT!$X27*100))</f>
        <v>20.223618834108954</v>
      </c>
      <c r="AO27" s="172">
        <f>IF(OR(NA1cT!AO27=":",NA1cT!AO27=""),":",(NA1cT!AO27/NA1cT!$X27*100))</f>
        <v>4.0118516092873282</v>
      </c>
      <c r="AP27" s="172" t="str">
        <f>IF(OR(NA1cT!AP27=":",NA1cT!AP27=""),":",(NA1cT!AP27/NA1cT!$X27*100))</f>
        <v>:</v>
      </c>
      <c r="AQ27" s="172">
        <f>IF(OR(NA1cT!AQ27=":",NA1cT!AQ27=""),":",(NA1cT!AQ27/NA1cT!$X27*100))</f>
        <v>2.4986618135103305</v>
      </c>
      <c r="AR27" s="172">
        <f>IF(OR(NA1cT!AR27=":",NA1cT!AR27=""),":",(NA1cT!AR27/NA1cT!$X27*100))</f>
        <v>10.376392501117779</v>
      </c>
      <c r="AS27" s="172">
        <f>IF(OR(NA1cT!AS27=":",NA1cT!AS27=""),":",(NA1cT!AS27/NA1cT!$X27*100))</f>
        <v>87.124693791444415</v>
      </c>
    </row>
    <row r="28" spans="1:45" ht="15">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76"/>
      <c r="Y28" s="173"/>
      <c r="Z28" s="176"/>
      <c r="AA28" s="173"/>
      <c r="AB28" s="173"/>
      <c r="AC28" s="176"/>
      <c r="AD28" s="173"/>
      <c r="AE28" s="173"/>
      <c r="AF28" s="173"/>
      <c r="AG28" s="173"/>
      <c r="AH28" s="173"/>
      <c r="AI28" s="173"/>
      <c r="AJ28" s="173"/>
      <c r="AK28" s="173"/>
      <c r="AL28" s="173"/>
      <c r="AM28" s="173"/>
      <c r="AN28" s="173"/>
      <c r="AO28" s="173"/>
      <c r="AP28" s="76"/>
      <c r="AQ28" s="76"/>
      <c r="AR28" s="76"/>
      <c r="AS28" s="76"/>
    </row>
    <row r="29" spans="1:45" s="84" customFormat="1" ht="22.5" customHeight="1">
      <c r="B29" s="34" t="str">
        <f>INDEX($B$7:$B$27,$A$28-2)&amp;"-"&amp;INDEX($B$7:$B$27,$A$28)</f>
        <v>2013-2015</v>
      </c>
      <c r="C29" s="175">
        <f>AVERAGE(INDEX(C$7:C$27,$A$28-2),INDEX(C$7:C$27,$A$28-1),INDEX(C$7:C$27,$A$28))</f>
        <v>2.4030056723147761</v>
      </c>
      <c r="D29" s="175">
        <f t="shared" ref="D29:AS29" si="1">AVERAGE(INDEX(D$7:D$27,$A$28-2),INDEX(D$7:D$27,$A$28-1),INDEX(D$7:D$27,$A$28))</f>
        <v>0.11113932592394958</v>
      </c>
      <c r="E29" s="175">
        <f t="shared" si="1"/>
        <v>4.9964030050673403</v>
      </c>
      <c r="F29" s="175">
        <f t="shared" si="1"/>
        <v>1.8361327502318119</v>
      </c>
      <c r="G29" s="175">
        <f t="shared" si="1"/>
        <v>1.0462514681274135</v>
      </c>
      <c r="H29" s="175">
        <f t="shared" si="1"/>
        <v>2.9879814460741572</v>
      </c>
      <c r="I29" s="175">
        <f t="shared" si="1"/>
        <v>14.581542434035475</v>
      </c>
      <c r="J29" s="175">
        <f t="shared" si="1"/>
        <v>6.6165232010983646</v>
      </c>
      <c r="K29" s="175">
        <f t="shared" si="1"/>
        <v>6.8504798172874493</v>
      </c>
      <c r="L29" s="175">
        <f t="shared" si="1"/>
        <v>4.6963534336273698</v>
      </c>
      <c r="M29" s="175">
        <f t="shared" si="1"/>
        <v>9.4583337046230014</v>
      </c>
      <c r="N29" s="175">
        <f t="shared" si="1"/>
        <v>11.324968995501436</v>
      </c>
      <c r="O29" s="175">
        <f t="shared" si="1"/>
        <v>7.5154310068048344</v>
      </c>
      <c r="P29" s="175">
        <f t="shared" si="1"/>
        <v>1.135119150746301</v>
      </c>
      <c r="Q29" s="175">
        <f t="shared" si="1"/>
        <v>9.8424599571190914</v>
      </c>
      <c r="R29" s="175">
        <f t="shared" si="1"/>
        <v>6.4805205364580258</v>
      </c>
      <c r="S29" s="175">
        <f t="shared" si="1"/>
        <v>4.04332085946543</v>
      </c>
      <c r="T29" s="175">
        <f t="shared" si="1"/>
        <v>1.4648739617006961</v>
      </c>
      <c r="U29" s="175">
        <f t="shared" si="1"/>
        <v>1.6438557014572408</v>
      </c>
      <c r="V29" s="175">
        <f t="shared" si="1"/>
        <v>0.96526069201900133</v>
      </c>
      <c r="W29" s="175"/>
      <c r="X29" s="175">
        <f t="shared" si="1"/>
        <v>100</v>
      </c>
      <c r="Y29" s="175"/>
      <c r="Z29" s="175">
        <f t="shared" si="1"/>
        <v>0.21878095860884292</v>
      </c>
      <c r="AA29" s="175">
        <f t="shared" si="1"/>
        <v>9.1550912336606647</v>
      </c>
      <c r="AB29" s="175">
        <f t="shared" si="1"/>
        <v>109.37387219226952</v>
      </c>
      <c r="AC29" s="175">
        <f t="shared" si="1"/>
        <v>109.37387219226952</v>
      </c>
      <c r="AD29" s="175"/>
      <c r="AE29" s="175">
        <f t="shared" si="1"/>
        <v>2.4030056723147761</v>
      </c>
      <c r="AF29" s="175">
        <f t="shared" si="1"/>
        <v>7.9899265493505149</v>
      </c>
      <c r="AG29" s="175">
        <f t="shared" si="1"/>
        <v>4.9964030050673403</v>
      </c>
      <c r="AH29" s="175">
        <f t="shared" si="1"/>
        <v>2.9879814460741572</v>
      </c>
      <c r="AI29" s="175">
        <f t="shared" si="1"/>
        <v>28.04854545242129</v>
      </c>
      <c r="AJ29" s="175">
        <f t="shared" si="1"/>
        <v>4.6963534336273698</v>
      </c>
      <c r="AK29" s="175">
        <f t="shared" si="1"/>
        <v>9.4583337046230014</v>
      </c>
      <c r="AL29" s="175">
        <f t="shared" si="1"/>
        <v>11.324968995501436</v>
      </c>
      <c r="AM29" s="175">
        <f t="shared" si="1"/>
        <v>8.6505501575511357</v>
      </c>
      <c r="AN29" s="175">
        <f t="shared" si="1"/>
        <v>20.366301353042548</v>
      </c>
      <c r="AO29" s="175">
        <f t="shared" si="1"/>
        <v>4.0739903551769379</v>
      </c>
      <c r="AP29" s="175"/>
      <c r="AQ29" s="175">
        <f t="shared" si="1"/>
        <v>2.5141449982387254</v>
      </c>
      <c r="AR29" s="175">
        <f t="shared" si="1"/>
        <v>10.866768669500722</v>
      </c>
      <c r="AS29" s="175">
        <f t="shared" si="1"/>
        <v>86.61904345194371</v>
      </c>
    </row>
    <row r="30" spans="1:45" s="84" customFormat="1" ht="22.5" customHeight="1">
      <c r="B30" s="34" t="str">
        <f>INDEX($B$7:$B$27,1)&amp;"-"&amp;INDEX($B$7:$B$27,$A$28)</f>
        <v>1995-2015</v>
      </c>
      <c r="C30" s="177">
        <f>AVERAGE(C7:C27)</f>
        <v>3.0231975934600865</v>
      </c>
      <c r="D30" s="177">
        <f t="shared" ref="D30:AO30" si="2">AVERAGE(D7:D27)</f>
        <v>0.25182115025315843</v>
      </c>
      <c r="E30" s="177">
        <f t="shared" si="2"/>
        <v>7.4770269740365798</v>
      </c>
      <c r="F30" s="177">
        <f t="shared" si="2"/>
        <v>1.5977914226597851</v>
      </c>
      <c r="G30" s="177">
        <f t="shared" si="2"/>
        <v>0.7148842134303991</v>
      </c>
      <c r="H30" s="177">
        <f t="shared" si="2"/>
        <v>8.1608345515542062</v>
      </c>
      <c r="I30" s="177">
        <f t="shared" si="2"/>
        <v>14.179281542467322</v>
      </c>
      <c r="J30" s="177">
        <f t="shared" si="2"/>
        <v>7.6235883794536408</v>
      </c>
      <c r="K30" s="177">
        <f t="shared" si="2"/>
        <v>7.1799688626367129</v>
      </c>
      <c r="L30" s="177">
        <f t="shared" si="2"/>
        <v>3.9712896149031729</v>
      </c>
      <c r="M30" s="177">
        <f t="shared" si="2"/>
        <v>6.7693933341692185</v>
      </c>
      <c r="N30" s="177">
        <f t="shared" si="2"/>
        <v>9.5905319718011448</v>
      </c>
      <c r="O30" s="177">
        <f t="shared" si="2"/>
        <v>5.8095131204432962</v>
      </c>
      <c r="P30" s="177">
        <f t="shared" si="2"/>
        <v>1.1538037829514041</v>
      </c>
      <c r="Q30" s="177">
        <f t="shared" si="2"/>
        <v>9.8179995943546547</v>
      </c>
      <c r="R30" s="177">
        <f t="shared" si="2"/>
        <v>5.4349811335709823</v>
      </c>
      <c r="S30" s="177">
        <f t="shared" si="2"/>
        <v>3.4693189971792604</v>
      </c>
      <c r="T30" s="177">
        <f t="shared" si="2"/>
        <v>1.3058635158232208</v>
      </c>
      <c r="U30" s="177">
        <f t="shared" si="2"/>
        <v>1.7546456166299564</v>
      </c>
      <c r="V30" s="177">
        <f t="shared" si="2"/>
        <v>0.71428246136115747</v>
      </c>
      <c r="W30" s="177"/>
      <c r="X30" s="177">
        <f t="shared" ref="X30" si="3">AVERAGE(X7:X27)</f>
        <v>100</v>
      </c>
      <c r="Y30" s="177"/>
      <c r="Z30" s="177">
        <f t="shared" ref="Z30:AA30" si="4">AVERAGE(Z7:Z27)</f>
        <v>1.5686548797106057</v>
      </c>
      <c r="AA30" s="177">
        <f t="shared" si="4"/>
        <v>7.6261943575098154</v>
      </c>
      <c r="AB30" s="177"/>
      <c r="AC30" s="177">
        <f t="shared" si="2"/>
        <v>109.19485712444521</v>
      </c>
      <c r="AD30" s="177"/>
      <c r="AE30" s="177">
        <f t="shared" si="2"/>
        <v>3.0231975934600865</v>
      </c>
      <c r="AF30" s="177">
        <f t="shared" si="2"/>
        <v>10.041523760379924</v>
      </c>
      <c r="AG30" s="177">
        <f t="shared" si="2"/>
        <v>7.4770269740365798</v>
      </c>
      <c r="AH30" s="177">
        <f t="shared" si="2"/>
        <v>8.1608345515542062</v>
      </c>
      <c r="AI30" s="177">
        <f t="shared" si="2"/>
        <v>28.982838784557675</v>
      </c>
      <c r="AJ30" s="177">
        <f t="shared" si="2"/>
        <v>3.9712896149031729</v>
      </c>
      <c r="AK30" s="177">
        <f t="shared" si="2"/>
        <v>6.7693933341692185</v>
      </c>
      <c r="AL30" s="177">
        <f t="shared" si="2"/>
        <v>9.5905319718011448</v>
      </c>
      <c r="AM30" s="177">
        <f t="shared" si="2"/>
        <v>6.9633169033947002</v>
      </c>
      <c r="AN30" s="177">
        <f t="shared" si="2"/>
        <v>18.722299725104897</v>
      </c>
      <c r="AO30" s="177">
        <f t="shared" si="2"/>
        <v>3.7747915938143342</v>
      </c>
      <c r="AP30" s="177"/>
      <c r="AQ30" s="177">
        <f t="shared" ref="AQ30:AS30" si="5">AVERAGE(AQ7:AQ27)</f>
        <v>3.2750187437132441</v>
      </c>
      <c r="AR30" s="177">
        <f t="shared" si="5"/>
        <v>17.95053716168097</v>
      </c>
      <c r="AS30" s="177">
        <f t="shared" si="5"/>
        <v>78.774461927745136</v>
      </c>
    </row>
    <row r="31" spans="1:45" ht="22.5" customHeight="1">
      <c r="B31" s="34" t="str">
        <f>INDEX($B$7:$B$27,1)&amp;"-2008"</f>
        <v>1995-2008</v>
      </c>
      <c r="C31" s="177">
        <f ca="1">AVERAGE(OFFSET(C$7,0,0,14,1))</f>
        <v>3.3396278351690762</v>
      </c>
      <c r="D31" s="177">
        <f t="shared" ref="D31:AS31" ca="1" si="6">AVERAGE(OFFSET(D$7,0,0,14,1))</f>
        <v>0.28882467663624833</v>
      </c>
      <c r="E31" s="177">
        <f t="shared" ca="1" si="6"/>
        <v>8.5528347476776183</v>
      </c>
      <c r="F31" s="177">
        <f t="shared" ca="1" si="6"/>
        <v>1.4989744665474376</v>
      </c>
      <c r="G31" s="177">
        <f t="shared" ca="1" si="6"/>
        <v>0.61200952552940391</v>
      </c>
      <c r="H31" s="177">
        <f t="shared" ca="1" si="6"/>
        <v>9.4982981512457805</v>
      </c>
      <c r="I31" s="177">
        <f t="shared" ca="1" si="6"/>
        <v>14.074811961749333</v>
      </c>
      <c r="J31" s="177">
        <f t="shared" ca="1" si="6"/>
        <v>8.1407625909454886</v>
      </c>
      <c r="K31" s="177">
        <f t="shared" ca="1" si="6"/>
        <v>7.6429729798765722</v>
      </c>
      <c r="L31" s="177">
        <f t="shared" ca="1" si="6"/>
        <v>3.8377089817246719</v>
      </c>
      <c r="M31" s="177">
        <f t="shared" ca="1" si="6"/>
        <v>5.8979613984990662</v>
      </c>
      <c r="N31" s="177">
        <f t="shared" ca="1" si="6"/>
        <v>8.6468674692144543</v>
      </c>
      <c r="O31" s="177">
        <f t="shared" ca="1" si="6"/>
        <v>5.2642135749649217</v>
      </c>
      <c r="P31" s="177">
        <f t="shared" ca="1" si="6"/>
        <v>1.1649292895473231</v>
      </c>
      <c r="Q31" s="177">
        <f t="shared" ca="1" si="6"/>
        <v>9.6034550800043981</v>
      </c>
      <c r="R31" s="177">
        <f t="shared" ca="1" si="6"/>
        <v>5.0442141573313775</v>
      </c>
      <c r="S31" s="177">
        <f t="shared" ca="1" si="6"/>
        <v>3.2775618795808446</v>
      </c>
      <c r="T31" s="177">
        <f t="shared" ca="1" si="6"/>
        <v>1.2317452355414109</v>
      </c>
      <c r="U31" s="177">
        <f t="shared" ca="1" si="6"/>
        <v>1.8120889582337758</v>
      </c>
      <c r="V31" s="177">
        <f t="shared" ca="1" si="6"/>
        <v>0.57018571645398342</v>
      </c>
      <c r="W31" s="177"/>
      <c r="X31" s="177">
        <f t="shared" ca="1" si="6"/>
        <v>100</v>
      </c>
      <c r="Y31" s="177"/>
      <c r="Z31" s="177">
        <f t="shared" ca="1" si="6"/>
        <v>2.1537821137298119</v>
      </c>
      <c r="AA31" s="177"/>
      <c r="AB31" s="177">
        <f t="shared" ca="1" si="6"/>
        <v>109.08387311392541</v>
      </c>
      <c r="AC31" s="177">
        <f t="shared" ca="1" si="6"/>
        <v>109.08387311392541</v>
      </c>
      <c r="AD31" s="177"/>
      <c r="AE31" s="177">
        <f t="shared" ca="1" si="6"/>
        <v>3.3396278351690762</v>
      </c>
      <c r="AF31" s="177">
        <f t="shared" ca="1" si="6"/>
        <v>10.95264341639071</v>
      </c>
      <c r="AG31" s="177">
        <f t="shared" ca="1" si="6"/>
        <v>8.5528347476776183</v>
      </c>
      <c r="AH31" s="177">
        <f t="shared" ca="1" si="6"/>
        <v>9.4982981512457805</v>
      </c>
      <c r="AI31" s="177">
        <f t="shared" ca="1" si="6"/>
        <v>29.858547532571389</v>
      </c>
      <c r="AJ31" s="177">
        <f t="shared" ca="1" si="6"/>
        <v>3.8377089817246719</v>
      </c>
      <c r="AK31" s="177">
        <f t="shared" ca="1" si="6"/>
        <v>5.8979613984990662</v>
      </c>
      <c r="AL31" s="177">
        <f t="shared" ca="1" si="6"/>
        <v>8.6468674692144543</v>
      </c>
      <c r="AM31" s="177">
        <f t="shared" ca="1" si="6"/>
        <v>6.4291428645122464</v>
      </c>
      <c r="AN31" s="177">
        <f t="shared" ca="1" si="6"/>
        <v>17.925231116916621</v>
      </c>
      <c r="AO31" s="177">
        <f t="shared" ca="1" si="6"/>
        <v>3.6140199102291697</v>
      </c>
      <c r="AP31" s="177"/>
      <c r="AQ31" s="177">
        <f t="shared" ca="1" si="6"/>
        <v>3.6284525118053246</v>
      </c>
      <c r="AR31" s="177">
        <f t="shared" ca="1" si="6"/>
        <v>20.162116891000242</v>
      </c>
      <c r="AS31" s="177">
        <f t="shared" ca="1" si="6"/>
        <v>76.209479273667625</v>
      </c>
    </row>
    <row r="32" spans="1:45" ht="22.5" customHeight="1">
      <c r="B32" s="34" t="str">
        <f>"2009-"&amp;INDEX($B$7:$B$27,$A$28)</f>
        <v>2009-2015</v>
      </c>
      <c r="C32" s="177">
        <f ca="1">AVERAGE(OFFSET(C$21,0,0,$A$28-SUM($A$7:$A$20),1))</f>
        <v>2.3903371100421063</v>
      </c>
      <c r="D32" s="177">
        <f t="shared" ref="D32:AS32" ca="1" si="7">AVERAGE(OFFSET(D$21,0,0,$A$28-SUM($A$7:$A$20),1))</f>
        <v>0.17781409748697871</v>
      </c>
      <c r="E32" s="177">
        <f t="shared" ca="1" si="7"/>
        <v>5.3254114267545054</v>
      </c>
      <c r="F32" s="177">
        <f t="shared" ca="1" si="7"/>
        <v>1.7954253348844804</v>
      </c>
      <c r="G32" s="177">
        <f t="shared" ca="1" si="7"/>
        <v>0.92063358923238947</v>
      </c>
      <c r="H32" s="177">
        <f t="shared" ca="1" si="7"/>
        <v>5.4859073521710586</v>
      </c>
      <c r="I32" s="177">
        <f t="shared" ca="1" si="7"/>
        <v>14.388220703903302</v>
      </c>
      <c r="J32" s="177">
        <f t="shared" ca="1" si="7"/>
        <v>6.5892399564699478</v>
      </c>
      <c r="K32" s="177">
        <f t="shared" ca="1" si="7"/>
        <v>6.2539606281569968</v>
      </c>
      <c r="L32" s="177">
        <f t="shared" ca="1" si="7"/>
        <v>4.2384508812601736</v>
      </c>
      <c r="M32" s="177">
        <f t="shared" ca="1" si="7"/>
        <v>8.5122572055095187</v>
      </c>
      <c r="N32" s="177">
        <f t="shared" ca="1" si="7"/>
        <v>11.477860976974522</v>
      </c>
      <c r="O32" s="177">
        <f t="shared" ca="1" si="7"/>
        <v>6.9001122114000442</v>
      </c>
      <c r="P32" s="177">
        <f t="shared" ca="1" si="7"/>
        <v>1.1315527697595653</v>
      </c>
      <c r="Q32" s="177">
        <f t="shared" ca="1" si="7"/>
        <v>10.247088623055166</v>
      </c>
      <c r="R32" s="177">
        <f t="shared" ca="1" si="7"/>
        <v>6.2165150860501921</v>
      </c>
      <c r="S32" s="177">
        <f t="shared" ca="1" si="7"/>
        <v>3.8528332323760912</v>
      </c>
      <c r="T32" s="177">
        <f t="shared" ca="1" si="7"/>
        <v>1.4541000763868401</v>
      </c>
      <c r="U32" s="177">
        <f t="shared" ca="1" si="7"/>
        <v>1.6397589334223177</v>
      </c>
      <c r="V32" s="177">
        <f t="shared" ca="1" si="7"/>
        <v>1.0024759511755059</v>
      </c>
      <c r="W32" s="177"/>
      <c r="X32" s="177">
        <f t="shared" ca="1" si="7"/>
        <v>100</v>
      </c>
      <c r="Y32" s="177"/>
      <c r="Z32" s="177">
        <f t="shared" ca="1" si="7"/>
        <v>0.39840041167219287</v>
      </c>
      <c r="AA32" s="177"/>
      <c r="AB32" s="177">
        <f t="shared" ca="1" si="7"/>
        <v>109.41682514548484</v>
      </c>
      <c r="AC32" s="177">
        <f t="shared" ca="1" si="7"/>
        <v>109.41682514548484</v>
      </c>
      <c r="AD32" s="177"/>
      <c r="AE32" s="177">
        <f t="shared" ca="1" si="7"/>
        <v>2.3903371100421063</v>
      </c>
      <c r="AF32" s="177">
        <f t="shared" ca="1" si="7"/>
        <v>8.2192844483583531</v>
      </c>
      <c r="AG32" s="177">
        <f t="shared" ca="1" si="7"/>
        <v>5.3254114267545054</v>
      </c>
      <c r="AH32" s="177">
        <f t="shared" ca="1" si="7"/>
        <v>5.4859073521710586</v>
      </c>
      <c r="AI32" s="177">
        <f t="shared" ca="1" si="7"/>
        <v>27.23142128853025</v>
      </c>
      <c r="AJ32" s="177">
        <f t="shared" ca="1" si="7"/>
        <v>4.2384508812601736</v>
      </c>
      <c r="AK32" s="177">
        <f t="shared" ca="1" si="7"/>
        <v>8.5122572055095187</v>
      </c>
      <c r="AL32" s="177">
        <f t="shared" ca="1" si="7"/>
        <v>11.477860976974522</v>
      </c>
      <c r="AM32" s="177">
        <f t="shared" ca="1" si="7"/>
        <v>8.0316649811596097</v>
      </c>
      <c r="AN32" s="177">
        <f t="shared" ca="1" si="7"/>
        <v>20.316436941481452</v>
      </c>
      <c r="AO32" s="177">
        <f t="shared" ca="1" si="7"/>
        <v>4.0963349609846631</v>
      </c>
      <c r="AP32" s="177"/>
      <c r="AQ32" s="177">
        <f t="shared" ca="1" si="7"/>
        <v>2.5681512075290844</v>
      </c>
      <c r="AR32" s="177">
        <f t="shared" ca="1" si="7"/>
        <v>13.527377703042434</v>
      </c>
      <c r="AS32" s="177">
        <f t="shared" ca="1" si="7"/>
        <v>83.904427235900172</v>
      </c>
    </row>
    <row r="33" spans="2:26" s="77" customFormat="1">
      <c r="B33" s="34"/>
      <c r="X33" s="84"/>
      <c r="Z33" s="84"/>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W84"/>
  <sheetViews>
    <sheetView workbookViewId="0">
      <selection activeCell="X57" sqref="X57"/>
    </sheetView>
  </sheetViews>
  <sheetFormatPr defaultColWidth="9.125" defaultRowHeight="12.75"/>
  <cols>
    <col min="1" max="1" width="29.25" style="230" customWidth="1"/>
    <col min="2" max="2" width="48.875" style="230" customWidth="1"/>
    <col min="3" max="16384" width="9.125" style="230"/>
  </cols>
  <sheetData>
    <row r="1" spans="1:23" ht="30.75" thickBot="1">
      <c r="B1" s="233" t="s">
        <v>167</v>
      </c>
    </row>
    <row r="2" spans="1:23" ht="13.5" thickTop="1">
      <c r="B2" s="234"/>
    </row>
    <row r="3" spans="1:23">
      <c r="B3" s="234" t="s">
        <v>128</v>
      </c>
    </row>
    <row r="6" spans="1:23">
      <c r="B6" s="230" t="str">
        <f>""</f>
        <v/>
      </c>
      <c r="C6" s="230">
        <v>1995</v>
      </c>
      <c r="D6" s="230">
        <v>1996</v>
      </c>
      <c r="E6" s="230">
        <v>1997</v>
      </c>
      <c r="F6" s="230">
        <v>1998</v>
      </c>
      <c r="G6" s="230">
        <v>1999</v>
      </c>
      <c r="H6" s="230">
        <v>2000</v>
      </c>
      <c r="I6" s="230">
        <v>2001</v>
      </c>
      <c r="J6" s="230">
        <v>2002</v>
      </c>
      <c r="K6" s="230">
        <v>2003</v>
      </c>
      <c r="L6" s="230">
        <v>2004</v>
      </c>
      <c r="M6" s="230">
        <v>2005</v>
      </c>
      <c r="N6" s="230">
        <v>2006</v>
      </c>
      <c r="O6" s="230">
        <v>2007</v>
      </c>
      <c r="P6" s="230">
        <v>2008</v>
      </c>
      <c r="Q6" s="230">
        <v>2009</v>
      </c>
      <c r="R6" s="230">
        <v>2010</v>
      </c>
      <c r="S6" s="230">
        <v>2011</v>
      </c>
      <c r="T6" s="230">
        <v>2012</v>
      </c>
      <c r="U6" s="230">
        <v>2013</v>
      </c>
      <c r="V6" s="230">
        <v>2014</v>
      </c>
      <c r="W6" s="230">
        <v>2015</v>
      </c>
    </row>
    <row r="7" spans="1:23">
      <c r="A7" s="230" t="str">
        <f>lookup!Z2</f>
        <v>European Union (28 countries)</v>
      </c>
      <c r="B7" s="232" t="str">
        <f>VLOOKUP(A7,lookup!$Z$2:$AA$77,2,FALSE)</f>
        <v>ΕΕ (28 χώρες)</v>
      </c>
      <c r="C7" s="232" t="str">
        <f>IF(ISNA(VLOOKUP($A7,ES_ULCa_0!$A$10:$AQ$100,MATCH(FIXED(C$6,0,TRUE),ES_ULCa_0!$A$10:$AQ$10,0),FALSE)),":",VLOOKUP($A7,ES_ULCa_0!$A$10:$AQ$100,MATCH(FIXED(C$6,0,TRUE),ES_ULCa_0!$A$10:$AQ$10,0),FALSE))</f>
        <v>:</v>
      </c>
      <c r="D7" s="232" t="str">
        <f>IF(ISNA(VLOOKUP($A7,ES_ULCa_0!$A$10:$AQ$100,MATCH(FIXED(D$6,0,TRUE),ES_ULCa_0!$A$10:$AQ$10,0),FALSE)),":",VLOOKUP($A7,ES_ULCa_0!$A$10:$AQ$100,MATCH(FIXED(D$6,0,TRUE),ES_ULCa_0!$A$10:$AQ$10,0),FALSE))</f>
        <v>:</v>
      </c>
      <c r="E7" s="232" t="str">
        <f>IF(ISNA(VLOOKUP($A7,ES_ULCa_0!$A$10:$AQ$100,MATCH(FIXED(E$6,0,TRUE),ES_ULCa_0!$A$10:$AQ$10,0),FALSE)),":",VLOOKUP($A7,ES_ULCa_0!$A$10:$AQ$100,MATCH(FIXED(E$6,0,TRUE),ES_ULCa_0!$A$10:$AQ$10,0),FALSE))</f>
        <v>:</v>
      </c>
      <c r="F7" s="232" t="str">
        <f>IF(ISNA(VLOOKUP($A7,ES_ULCa_0!$A$10:$AQ$100,MATCH(FIXED(F$6,0,TRUE),ES_ULCa_0!$A$10:$AQ$10,0),FALSE)),":",VLOOKUP($A7,ES_ULCa_0!$A$10:$AQ$100,MATCH(FIXED(F$6,0,TRUE),ES_ULCa_0!$A$10:$AQ$10,0),FALSE))</f>
        <v>:</v>
      </c>
      <c r="G7" s="232" t="str">
        <f>IF(ISNA(VLOOKUP($A7,ES_ULCa_0!$A$10:$AQ$100,MATCH(FIXED(G$6,0,TRUE),ES_ULCa_0!$A$10:$AQ$10,0),FALSE)),":",VLOOKUP($A7,ES_ULCa_0!$A$10:$AQ$100,MATCH(FIXED(G$6,0,TRUE),ES_ULCa_0!$A$10:$AQ$10,0),FALSE))</f>
        <v>:</v>
      </c>
      <c r="H7" s="232">
        <f>IF(ISNA(VLOOKUP($A7,ES_ULCa_0!$A$10:$AQ$100,MATCH(FIXED(H$6,0,TRUE),ES_ULCa_0!$A$10:$AQ$10,0),FALSE)),":",VLOOKUP($A7,ES_ULCa_0!$A$10:$AQ$100,MATCH(FIXED(H$6,0,TRUE),ES_ULCa_0!$A$10:$AQ$10,0),FALSE))</f>
        <v>103.7</v>
      </c>
      <c r="I7" s="232">
        <f>IF(ISNA(VLOOKUP($A7,ES_ULCa_0!$A$10:$AQ$100,MATCH(FIXED(I$6,0,TRUE),ES_ULCa_0!$A$10:$AQ$10,0),FALSE)),":",VLOOKUP($A7,ES_ULCa_0!$A$10:$AQ$100,MATCH(FIXED(I$6,0,TRUE),ES_ULCa_0!$A$10:$AQ$10,0),FALSE))</f>
        <v>103.8</v>
      </c>
      <c r="J7" s="232">
        <f>IF(ISNA(VLOOKUP($A7,ES_ULCa_0!$A$10:$AQ$100,MATCH(FIXED(J$6,0,TRUE),ES_ULCa_0!$A$10:$AQ$10,0),FALSE)),":",VLOOKUP($A7,ES_ULCa_0!$A$10:$AQ$100,MATCH(FIXED(J$6,0,TRUE),ES_ULCa_0!$A$10:$AQ$10,0),FALSE))</f>
        <v>102.6</v>
      </c>
      <c r="K7" s="232">
        <f>IF(ISNA(VLOOKUP($A7,ES_ULCa_0!$A$10:$AQ$100,MATCH(FIXED(K$6,0,TRUE),ES_ULCa_0!$A$10:$AQ$10,0),FALSE)),":",VLOOKUP($A7,ES_ULCa_0!$A$10:$AQ$100,MATCH(FIXED(K$6,0,TRUE),ES_ULCa_0!$A$10:$AQ$10,0),FALSE))</f>
        <v>102.3</v>
      </c>
      <c r="L7" s="232">
        <f>IF(ISNA(VLOOKUP($A7,ES_ULCa_0!$A$10:$AQ$100,MATCH(FIXED(L$6,0,TRUE),ES_ULCa_0!$A$10:$AQ$10,0),FALSE)),":",VLOOKUP($A7,ES_ULCa_0!$A$10:$AQ$100,MATCH(FIXED(L$6,0,TRUE),ES_ULCa_0!$A$10:$AQ$10,0),FALSE))</f>
        <v>100.8</v>
      </c>
      <c r="M7" s="232">
        <f>IF(ISNA(VLOOKUP($A7,ES_ULCa_0!$A$10:$AQ$100,MATCH(FIXED(M$6,0,TRUE),ES_ULCa_0!$A$10:$AQ$10,0),FALSE)),":",VLOOKUP($A7,ES_ULCa_0!$A$10:$AQ$100,MATCH(FIXED(M$6,0,TRUE),ES_ULCa_0!$A$10:$AQ$10,0),FALSE))</f>
        <v>100</v>
      </c>
      <c r="N7" s="232">
        <f>IF(ISNA(VLOOKUP($A7,ES_ULCa_0!$A$10:$AQ$100,MATCH(FIXED(N$6,0,TRUE),ES_ULCa_0!$A$10:$AQ$10,0),FALSE)),":",VLOOKUP($A7,ES_ULCa_0!$A$10:$AQ$100,MATCH(FIXED(N$6,0,TRUE),ES_ULCa_0!$A$10:$AQ$10,0),FALSE))</f>
        <v>98.9</v>
      </c>
      <c r="O7" s="232">
        <f>IF(ISNA(VLOOKUP($A7,ES_ULCa_0!$A$10:$AQ$100,MATCH(FIXED(O$6,0,TRUE),ES_ULCa_0!$A$10:$AQ$10,0),FALSE)),":",VLOOKUP($A7,ES_ULCa_0!$A$10:$AQ$100,MATCH(FIXED(O$6,0,TRUE),ES_ULCa_0!$A$10:$AQ$10,0),FALSE))</f>
        <v>98</v>
      </c>
      <c r="P7" s="232">
        <f>IF(ISNA(VLOOKUP($A7,ES_ULCa_0!$A$10:$AQ$100,MATCH(FIXED(P$6,0,TRUE),ES_ULCa_0!$A$10:$AQ$10,0),FALSE)),":",VLOOKUP($A7,ES_ULCa_0!$A$10:$AQ$100,MATCH(FIXED(P$6,0,TRUE),ES_ULCa_0!$A$10:$AQ$10,0),FALSE))</f>
        <v>99</v>
      </c>
      <c r="Q7" s="232">
        <f>IF(ISNA(VLOOKUP($A7,ES_ULCa_0!$A$10:$AQ$100,MATCH(FIXED(Q$6,0,TRUE),ES_ULCa_0!$A$10:$AQ$10,0),FALSE)),":",VLOOKUP($A7,ES_ULCa_0!$A$10:$AQ$100,MATCH(FIXED(Q$6,0,TRUE),ES_ULCa_0!$A$10:$AQ$10,0),FALSE))</f>
        <v>102.2</v>
      </c>
      <c r="R7" s="232">
        <f>IF(ISNA(VLOOKUP($A7,ES_ULCa_0!$A$10:$AQ$100,MATCH(FIXED(R$6,0,TRUE),ES_ULCa_0!$A$10:$AQ$10,0),FALSE)),":",VLOOKUP($A7,ES_ULCa_0!$A$10:$AQ$100,MATCH(FIXED(R$6,0,TRUE),ES_ULCa_0!$A$10:$AQ$10,0),FALSE))</f>
        <v>100.7</v>
      </c>
      <c r="S7" s="232">
        <f>IF(ISNA(VLOOKUP($A7,ES_ULCa_0!$A$10:$AQ$100,MATCH(FIXED(S$6,0,TRUE),ES_ULCa_0!$A$10:$AQ$10,0),FALSE)),":",VLOOKUP($A7,ES_ULCa_0!$A$10:$AQ$100,MATCH(FIXED(S$6,0,TRUE),ES_ULCa_0!$A$10:$AQ$10,0),FALSE))</f>
        <v>100</v>
      </c>
      <c r="T7" s="232">
        <f>IF(ISNA(VLOOKUP($A7,ES_ULCa_0!$A$10:$AQ$100,MATCH(FIXED(T$6,0,TRUE),ES_ULCa_0!$A$10:$AQ$10,0),FALSE)),":",VLOOKUP($A7,ES_ULCa_0!$A$10:$AQ$100,MATCH(FIXED(T$6,0,TRUE),ES_ULCa_0!$A$10:$AQ$10,0),FALSE))</f>
        <v>100.7</v>
      </c>
      <c r="U7" s="232">
        <f>IF(ISNA(VLOOKUP($A7,ES_ULCa_0!$A$10:$AQ$100,MATCH(FIXED(U$6,0,TRUE),ES_ULCa_0!$A$10:$AQ$10,0),FALSE)),":",VLOOKUP($A7,ES_ULCa_0!$A$10:$AQ$100,MATCH(FIXED(U$6,0,TRUE),ES_ULCa_0!$A$10:$AQ$10,0),FALSE))</f>
        <v>100.3</v>
      </c>
      <c r="V7" s="232" t="str">
        <f>IF(ISNA(VLOOKUP($A7,ES_ULCa_0!$A$10:$AQ$100,MATCH(FIXED(V$6,0,TRUE),ES_ULCa_0!$A$10:$AQ$10,0),FALSE)),":",VLOOKUP($A7,ES_ULCa_0!$A$10:$AQ$100,MATCH(FIXED(V$6,0,TRUE),ES_ULCa_0!$A$10:$AQ$10,0),FALSE))</f>
        <v>:</v>
      </c>
      <c r="W7" s="232" t="str">
        <f>IF(ISNA(VLOOKUP($A7,ES_ULCa_0!$A$10:$AQ$100,MATCH(FIXED(W$6,0,TRUE),ES_ULCa_0!$A$10:$AQ$10,0),FALSE)),":",VLOOKUP($A7,ES_ULCa_0!$A$10:$AQ$100,MATCH(FIXED(W$6,0,TRUE),ES_ULCa_0!$A$10:$AQ$10,0),FALSE))</f>
        <v>:</v>
      </c>
    </row>
    <row r="8" spans="1:23">
      <c r="A8" s="230" t="str">
        <f>lookup!Z3</f>
        <v>European Union (27 countries)</v>
      </c>
      <c r="B8" s="232" t="str">
        <f>VLOOKUP(A8,lookup!$Z$2:$AA$77,2,FALSE)</f>
        <v>ΕΕ (27 χώρες)</v>
      </c>
      <c r="C8" s="232" t="str">
        <f>IF(ISNA(VLOOKUP($A8,ES_ULCa_0!$A$10:$AQ$100,MATCH(FIXED(C$6,0,TRUE),ES_ULCa_0!$A$10:$AQ$10,0),FALSE)),":",VLOOKUP($A8,ES_ULCa_0!$A$10:$AQ$100,MATCH(FIXED(C$6,0,TRUE),ES_ULCa_0!$A$10:$AQ$10,0),FALSE))</f>
        <v>:</v>
      </c>
      <c r="D8" s="232" t="str">
        <f>IF(ISNA(VLOOKUP($A8,ES_ULCa_0!$A$10:$AQ$100,MATCH(FIXED(D$6,0,TRUE),ES_ULCa_0!$A$10:$AQ$10,0),FALSE)),":",VLOOKUP($A8,ES_ULCa_0!$A$10:$AQ$100,MATCH(FIXED(D$6,0,TRUE),ES_ULCa_0!$A$10:$AQ$10,0),FALSE))</f>
        <v>:</v>
      </c>
      <c r="E8" s="232" t="str">
        <f>IF(ISNA(VLOOKUP($A8,ES_ULCa_0!$A$10:$AQ$100,MATCH(FIXED(E$6,0,TRUE),ES_ULCa_0!$A$10:$AQ$10,0),FALSE)),":",VLOOKUP($A8,ES_ULCa_0!$A$10:$AQ$100,MATCH(FIXED(E$6,0,TRUE),ES_ULCa_0!$A$10:$AQ$10,0),FALSE))</f>
        <v>:</v>
      </c>
      <c r="F8" s="232" t="str">
        <f>IF(ISNA(VLOOKUP($A8,ES_ULCa_0!$A$10:$AQ$100,MATCH(FIXED(F$6,0,TRUE),ES_ULCa_0!$A$10:$AQ$10,0),FALSE)),":",VLOOKUP($A8,ES_ULCa_0!$A$10:$AQ$100,MATCH(FIXED(F$6,0,TRUE),ES_ULCa_0!$A$10:$AQ$10,0),FALSE))</f>
        <v>:</v>
      </c>
      <c r="G8" s="232" t="str">
        <f>IF(ISNA(VLOOKUP($A8,ES_ULCa_0!$A$10:$AQ$100,MATCH(FIXED(G$6,0,TRUE),ES_ULCa_0!$A$10:$AQ$10,0),FALSE)),":",VLOOKUP($A8,ES_ULCa_0!$A$10:$AQ$100,MATCH(FIXED(G$6,0,TRUE),ES_ULCa_0!$A$10:$AQ$10,0),FALSE))</f>
        <v>:</v>
      </c>
      <c r="H8" s="232">
        <f>IF(ISNA(VLOOKUP($A8,ES_ULCa_0!$A$10:$AQ$100,MATCH(FIXED(H$6,0,TRUE),ES_ULCa_0!$A$10:$AQ$10,0),FALSE)),":",VLOOKUP($A8,ES_ULCa_0!$A$10:$AQ$100,MATCH(FIXED(H$6,0,TRUE),ES_ULCa_0!$A$10:$AQ$10,0),FALSE))</f>
        <v>103.7</v>
      </c>
      <c r="I8" s="232">
        <f>IF(ISNA(VLOOKUP($A8,ES_ULCa_0!$A$10:$AQ$100,MATCH(FIXED(I$6,0,TRUE),ES_ULCa_0!$A$10:$AQ$10,0),FALSE)),":",VLOOKUP($A8,ES_ULCa_0!$A$10:$AQ$100,MATCH(FIXED(I$6,0,TRUE),ES_ULCa_0!$A$10:$AQ$10,0),FALSE))</f>
        <v>103.8</v>
      </c>
      <c r="J8" s="232">
        <f>IF(ISNA(VLOOKUP($A8,ES_ULCa_0!$A$10:$AQ$100,MATCH(FIXED(J$6,0,TRUE),ES_ULCa_0!$A$10:$AQ$10,0),FALSE)),":",VLOOKUP($A8,ES_ULCa_0!$A$10:$AQ$100,MATCH(FIXED(J$6,0,TRUE),ES_ULCa_0!$A$10:$AQ$10,0),FALSE))</f>
        <v>102.6</v>
      </c>
      <c r="K8" s="232">
        <f>IF(ISNA(VLOOKUP($A8,ES_ULCa_0!$A$10:$AQ$100,MATCH(FIXED(K$6,0,TRUE),ES_ULCa_0!$A$10:$AQ$10,0),FALSE)),":",VLOOKUP($A8,ES_ULCa_0!$A$10:$AQ$100,MATCH(FIXED(K$6,0,TRUE),ES_ULCa_0!$A$10:$AQ$10,0),FALSE))</f>
        <v>102.3</v>
      </c>
      <c r="L8" s="232">
        <f>IF(ISNA(VLOOKUP($A8,ES_ULCa_0!$A$10:$AQ$100,MATCH(FIXED(L$6,0,TRUE),ES_ULCa_0!$A$10:$AQ$10,0),FALSE)),":",VLOOKUP($A8,ES_ULCa_0!$A$10:$AQ$100,MATCH(FIXED(L$6,0,TRUE),ES_ULCa_0!$A$10:$AQ$10,0),FALSE))</f>
        <v>100.8</v>
      </c>
      <c r="M8" s="232">
        <f>IF(ISNA(VLOOKUP($A8,ES_ULCa_0!$A$10:$AQ$100,MATCH(FIXED(M$6,0,TRUE),ES_ULCa_0!$A$10:$AQ$10,0),FALSE)),":",VLOOKUP($A8,ES_ULCa_0!$A$10:$AQ$100,MATCH(FIXED(M$6,0,TRUE),ES_ULCa_0!$A$10:$AQ$10,0),FALSE))</f>
        <v>100</v>
      </c>
      <c r="N8" s="232">
        <f>IF(ISNA(VLOOKUP($A8,ES_ULCa_0!$A$10:$AQ$100,MATCH(FIXED(N$6,0,TRUE),ES_ULCa_0!$A$10:$AQ$10,0),FALSE)),":",VLOOKUP($A8,ES_ULCa_0!$A$10:$AQ$100,MATCH(FIXED(N$6,0,TRUE),ES_ULCa_0!$A$10:$AQ$10,0),FALSE))</f>
        <v>98.9</v>
      </c>
      <c r="O8" s="232">
        <f>IF(ISNA(VLOOKUP($A8,ES_ULCa_0!$A$10:$AQ$100,MATCH(FIXED(O$6,0,TRUE),ES_ULCa_0!$A$10:$AQ$10,0),FALSE)),":",VLOOKUP($A8,ES_ULCa_0!$A$10:$AQ$100,MATCH(FIXED(O$6,0,TRUE),ES_ULCa_0!$A$10:$AQ$10,0),FALSE))</f>
        <v>98</v>
      </c>
      <c r="P8" s="232">
        <f>IF(ISNA(VLOOKUP($A8,ES_ULCa_0!$A$10:$AQ$100,MATCH(FIXED(P$6,0,TRUE),ES_ULCa_0!$A$10:$AQ$10,0),FALSE)),":",VLOOKUP($A8,ES_ULCa_0!$A$10:$AQ$100,MATCH(FIXED(P$6,0,TRUE),ES_ULCa_0!$A$10:$AQ$10,0),FALSE))</f>
        <v>99</v>
      </c>
      <c r="Q8" s="232">
        <f>IF(ISNA(VLOOKUP($A8,ES_ULCa_0!$A$10:$AQ$100,MATCH(FIXED(Q$6,0,TRUE),ES_ULCa_0!$A$10:$AQ$10,0),FALSE)),":",VLOOKUP($A8,ES_ULCa_0!$A$10:$AQ$100,MATCH(FIXED(Q$6,0,TRUE),ES_ULCa_0!$A$10:$AQ$10,0),FALSE))</f>
        <v>102.2</v>
      </c>
      <c r="R8" s="232">
        <f>IF(ISNA(VLOOKUP($A8,ES_ULCa_0!$A$10:$AQ$100,MATCH(FIXED(R$6,0,TRUE),ES_ULCa_0!$A$10:$AQ$10,0),FALSE)),":",VLOOKUP($A8,ES_ULCa_0!$A$10:$AQ$100,MATCH(FIXED(R$6,0,TRUE),ES_ULCa_0!$A$10:$AQ$10,0),FALSE))</f>
        <v>100.7</v>
      </c>
      <c r="S8" s="232">
        <f>IF(ISNA(VLOOKUP($A8,ES_ULCa_0!$A$10:$AQ$100,MATCH(FIXED(S$6,0,TRUE),ES_ULCa_0!$A$10:$AQ$10,0),FALSE)),":",VLOOKUP($A8,ES_ULCa_0!$A$10:$AQ$100,MATCH(FIXED(S$6,0,TRUE),ES_ULCa_0!$A$10:$AQ$10,0),FALSE))</f>
        <v>100</v>
      </c>
      <c r="T8" s="232">
        <f>IF(ISNA(VLOOKUP($A8,ES_ULCa_0!$A$10:$AQ$100,MATCH(FIXED(T$6,0,TRUE),ES_ULCa_0!$A$10:$AQ$10,0),FALSE)),":",VLOOKUP($A8,ES_ULCa_0!$A$10:$AQ$100,MATCH(FIXED(T$6,0,TRUE),ES_ULCa_0!$A$10:$AQ$10,0),FALSE))</f>
        <v>100.7</v>
      </c>
      <c r="U8" s="232">
        <f>IF(ISNA(VLOOKUP($A8,ES_ULCa_0!$A$10:$AQ$100,MATCH(FIXED(U$6,0,TRUE),ES_ULCa_0!$A$10:$AQ$10,0),FALSE)),":",VLOOKUP($A8,ES_ULCa_0!$A$10:$AQ$100,MATCH(FIXED(U$6,0,TRUE),ES_ULCa_0!$A$10:$AQ$10,0),FALSE))</f>
        <v>100.4</v>
      </c>
      <c r="V8" s="232" t="str">
        <f>IF(ISNA(VLOOKUP($A8,ES_ULCa_0!$A$10:$AQ$100,MATCH(FIXED(V$6,0,TRUE),ES_ULCa_0!$A$10:$AQ$10,0),FALSE)),":",VLOOKUP($A8,ES_ULCa_0!$A$10:$AQ$100,MATCH(FIXED(V$6,0,TRUE),ES_ULCa_0!$A$10:$AQ$10,0),FALSE))</f>
        <v>:</v>
      </c>
      <c r="W8" s="232" t="str">
        <f>IF(ISNA(VLOOKUP($A8,ES_ULCa_0!$A$10:$AQ$100,MATCH(FIXED(W$6,0,TRUE),ES_ULCa_0!$A$10:$AQ$10,0),FALSE)),":",VLOOKUP($A8,ES_ULCa_0!$A$10:$AQ$100,MATCH(FIXED(W$6,0,TRUE),ES_ULCa_0!$A$10:$AQ$10,0),FALSE))</f>
        <v>:</v>
      </c>
    </row>
    <row r="9" spans="1:23">
      <c r="A9" s="230" t="str">
        <f>lookup!Z4</f>
        <v>European Union (15 countries)</v>
      </c>
      <c r="B9" s="232" t="str">
        <f>VLOOKUP(A9,lookup!$Z$2:$AA$77,2,FALSE)</f>
        <v>ΕΕ (15 χώρες)</v>
      </c>
      <c r="C9" s="232" t="str">
        <f>IF(ISNA(VLOOKUP($A9,ES_ULCa_0!$A$10:$AQ$100,MATCH(FIXED(C$6,0,TRUE),ES_ULCa_0!$A$10:$AQ$10,0),FALSE)),":",VLOOKUP($A9,ES_ULCa_0!$A$10:$AQ$100,MATCH(FIXED(C$6,0,TRUE),ES_ULCa_0!$A$10:$AQ$10,0),FALSE))</f>
        <v>:</v>
      </c>
      <c r="D9" s="232" t="str">
        <f>IF(ISNA(VLOOKUP($A9,ES_ULCa_0!$A$10:$AQ$100,MATCH(FIXED(D$6,0,TRUE),ES_ULCa_0!$A$10:$AQ$10,0),FALSE)),":",VLOOKUP($A9,ES_ULCa_0!$A$10:$AQ$100,MATCH(FIXED(D$6,0,TRUE),ES_ULCa_0!$A$10:$AQ$10,0),FALSE))</f>
        <v>:</v>
      </c>
      <c r="E9" s="232" t="str">
        <f>IF(ISNA(VLOOKUP($A9,ES_ULCa_0!$A$10:$AQ$100,MATCH(FIXED(E$6,0,TRUE),ES_ULCa_0!$A$10:$AQ$10,0),FALSE)),":",VLOOKUP($A9,ES_ULCa_0!$A$10:$AQ$100,MATCH(FIXED(E$6,0,TRUE),ES_ULCa_0!$A$10:$AQ$10,0),FALSE))</f>
        <v>:</v>
      </c>
      <c r="F9" s="232" t="str">
        <f>IF(ISNA(VLOOKUP($A9,ES_ULCa_0!$A$10:$AQ$100,MATCH(FIXED(F$6,0,TRUE),ES_ULCa_0!$A$10:$AQ$10,0),FALSE)),":",VLOOKUP($A9,ES_ULCa_0!$A$10:$AQ$100,MATCH(FIXED(F$6,0,TRUE),ES_ULCa_0!$A$10:$AQ$10,0),FALSE))</f>
        <v>:</v>
      </c>
      <c r="G9" s="232" t="str">
        <f>IF(ISNA(VLOOKUP($A9,ES_ULCa_0!$A$10:$AQ$100,MATCH(FIXED(G$6,0,TRUE),ES_ULCa_0!$A$10:$AQ$10,0),FALSE)),":",VLOOKUP($A9,ES_ULCa_0!$A$10:$AQ$100,MATCH(FIXED(G$6,0,TRUE),ES_ULCa_0!$A$10:$AQ$10,0),FALSE))</f>
        <v>:</v>
      </c>
      <c r="H9" s="232">
        <f>IF(ISNA(VLOOKUP($A9,ES_ULCa_0!$A$10:$AQ$100,MATCH(FIXED(H$6,0,TRUE),ES_ULCa_0!$A$10:$AQ$10,0),FALSE)),":",VLOOKUP($A9,ES_ULCa_0!$A$10:$AQ$100,MATCH(FIXED(H$6,0,TRUE),ES_ULCa_0!$A$10:$AQ$10,0),FALSE))</f>
        <v>102.2</v>
      </c>
      <c r="I9" s="232">
        <f>IF(ISNA(VLOOKUP($A9,ES_ULCa_0!$A$10:$AQ$100,MATCH(FIXED(I$6,0,TRUE),ES_ULCa_0!$A$10:$AQ$10,0),FALSE)),":",VLOOKUP($A9,ES_ULCa_0!$A$10:$AQ$100,MATCH(FIXED(I$6,0,TRUE),ES_ULCa_0!$A$10:$AQ$10,0),FALSE))</f>
        <v>102.4</v>
      </c>
      <c r="J9" s="232">
        <f>IF(ISNA(VLOOKUP($A9,ES_ULCa_0!$A$10:$AQ$100,MATCH(FIXED(J$6,0,TRUE),ES_ULCa_0!$A$10:$AQ$10,0),FALSE)),":",VLOOKUP($A9,ES_ULCa_0!$A$10:$AQ$100,MATCH(FIXED(J$6,0,TRUE),ES_ULCa_0!$A$10:$AQ$10,0),FALSE))</f>
        <v>102</v>
      </c>
      <c r="K9" s="232">
        <f>IF(ISNA(VLOOKUP($A9,ES_ULCa_0!$A$10:$AQ$100,MATCH(FIXED(K$6,0,TRUE),ES_ULCa_0!$A$10:$AQ$10,0),FALSE)),":",VLOOKUP($A9,ES_ULCa_0!$A$10:$AQ$100,MATCH(FIXED(K$6,0,TRUE),ES_ULCa_0!$A$10:$AQ$10,0),FALSE))</f>
        <v>101.6</v>
      </c>
      <c r="L9" s="232">
        <f>IF(ISNA(VLOOKUP($A9,ES_ULCa_0!$A$10:$AQ$100,MATCH(FIXED(L$6,0,TRUE),ES_ULCa_0!$A$10:$AQ$10,0),FALSE)),":",VLOOKUP($A9,ES_ULCa_0!$A$10:$AQ$100,MATCH(FIXED(L$6,0,TRUE),ES_ULCa_0!$A$10:$AQ$10,0),FALSE))</f>
        <v>100.6</v>
      </c>
      <c r="M9" s="232">
        <f>IF(ISNA(VLOOKUP($A9,ES_ULCa_0!$A$10:$AQ$100,MATCH(FIXED(M$6,0,TRUE),ES_ULCa_0!$A$10:$AQ$10,0),FALSE)),":",VLOOKUP($A9,ES_ULCa_0!$A$10:$AQ$100,MATCH(FIXED(M$6,0,TRUE),ES_ULCa_0!$A$10:$AQ$10,0),FALSE))</f>
        <v>100</v>
      </c>
      <c r="N9" s="232">
        <f>IF(ISNA(VLOOKUP($A9,ES_ULCa_0!$A$10:$AQ$100,MATCH(FIXED(N$6,0,TRUE),ES_ULCa_0!$A$10:$AQ$10,0),FALSE)),":",VLOOKUP($A9,ES_ULCa_0!$A$10:$AQ$100,MATCH(FIXED(N$6,0,TRUE),ES_ULCa_0!$A$10:$AQ$10,0),FALSE))</f>
        <v>99.2</v>
      </c>
      <c r="O9" s="232">
        <f>IF(ISNA(VLOOKUP($A9,ES_ULCa_0!$A$10:$AQ$100,MATCH(FIXED(O$6,0,TRUE),ES_ULCa_0!$A$10:$AQ$10,0),FALSE)),":",VLOOKUP($A9,ES_ULCa_0!$A$10:$AQ$100,MATCH(FIXED(O$6,0,TRUE),ES_ULCa_0!$A$10:$AQ$10,0),FALSE))</f>
        <v>98.4</v>
      </c>
      <c r="P9" s="232">
        <f>IF(ISNA(VLOOKUP($A9,ES_ULCa_0!$A$10:$AQ$100,MATCH(FIXED(P$6,0,TRUE),ES_ULCa_0!$A$10:$AQ$10,0),FALSE)),":",VLOOKUP($A9,ES_ULCa_0!$A$10:$AQ$100,MATCH(FIXED(P$6,0,TRUE),ES_ULCa_0!$A$10:$AQ$10,0),FALSE))</f>
        <v>99.6</v>
      </c>
      <c r="Q9" s="232">
        <f>IF(ISNA(VLOOKUP($A9,ES_ULCa_0!$A$10:$AQ$100,MATCH(FIXED(Q$6,0,TRUE),ES_ULCa_0!$A$10:$AQ$10,0),FALSE)),":",VLOOKUP($A9,ES_ULCa_0!$A$10:$AQ$100,MATCH(FIXED(Q$6,0,TRUE),ES_ULCa_0!$A$10:$AQ$10,0),FALSE))</f>
        <v>102.8</v>
      </c>
      <c r="R9" s="232">
        <f>IF(ISNA(VLOOKUP($A9,ES_ULCa_0!$A$10:$AQ$100,MATCH(FIXED(R$6,0,TRUE),ES_ULCa_0!$A$10:$AQ$10,0),FALSE)),":",VLOOKUP($A9,ES_ULCa_0!$A$10:$AQ$100,MATCH(FIXED(R$6,0,TRUE),ES_ULCa_0!$A$10:$AQ$10,0),FALSE))</f>
        <v>101.3</v>
      </c>
      <c r="S9" s="232">
        <f>IF(ISNA(VLOOKUP($A9,ES_ULCa_0!$A$10:$AQ$100,MATCH(FIXED(S$6,0,TRUE),ES_ULCa_0!$A$10:$AQ$10,0),FALSE)),":",VLOOKUP($A9,ES_ULCa_0!$A$10:$AQ$100,MATCH(FIXED(S$6,0,TRUE),ES_ULCa_0!$A$10:$AQ$10,0),FALSE))</f>
        <v>100.8</v>
      </c>
      <c r="T9" s="232">
        <f>IF(ISNA(VLOOKUP($A9,ES_ULCa_0!$A$10:$AQ$100,MATCH(FIXED(T$6,0,TRUE),ES_ULCa_0!$A$10:$AQ$10,0),FALSE)),":",VLOOKUP($A9,ES_ULCa_0!$A$10:$AQ$100,MATCH(FIXED(T$6,0,TRUE),ES_ULCa_0!$A$10:$AQ$10,0),FALSE))</f>
        <v>101.7</v>
      </c>
      <c r="U9" s="232">
        <f>IF(ISNA(VLOOKUP($A9,ES_ULCa_0!$A$10:$AQ$100,MATCH(FIXED(U$6,0,TRUE),ES_ULCa_0!$A$10:$AQ$10,0),FALSE)),":",VLOOKUP($A9,ES_ULCa_0!$A$10:$AQ$100,MATCH(FIXED(U$6,0,TRUE),ES_ULCa_0!$A$10:$AQ$10,0),FALSE))</f>
        <v>101.4</v>
      </c>
      <c r="V9" s="232" t="str">
        <f>IF(ISNA(VLOOKUP($A9,ES_ULCa_0!$A$10:$AQ$100,MATCH(FIXED(V$6,0,TRUE),ES_ULCa_0!$A$10:$AQ$10,0),FALSE)),":",VLOOKUP($A9,ES_ULCa_0!$A$10:$AQ$100,MATCH(FIXED(V$6,0,TRUE),ES_ULCa_0!$A$10:$AQ$10,0),FALSE))</f>
        <v>:</v>
      </c>
      <c r="W9" s="232" t="str">
        <f>IF(ISNA(VLOOKUP($A9,ES_ULCa_0!$A$10:$AQ$100,MATCH(FIXED(W$6,0,TRUE),ES_ULCa_0!$A$10:$AQ$10,0),FALSE)),":",VLOOKUP($A9,ES_ULCa_0!$A$10:$AQ$100,MATCH(FIXED(W$6,0,TRUE),ES_ULCa_0!$A$10:$AQ$10,0),FALSE))</f>
        <v>:</v>
      </c>
    </row>
    <row r="10" spans="1:23">
      <c r="A10" s="230" t="str">
        <f>lookup!Z5</f>
        <v>Euro area (EA11-2000, EA12-2006, EA13-2007, EA15-2008, EA16-2010, EA17-2013, EA18)</v>
      </c>
      <c r="B10" s="232" t="str">
        <f>VLOOKUP(A10,lookup!$Z$2:$AA$77,2,FALSE)</f>
        <v>Ευροχώρος</v>
      </c>
      <c r="C10" s="232" t="str">
        <f>IF(ISNA(VLOOKUP($A10,ES_ULCa_0!$A$10:$AQ$100,MATCH(FIXED(C$6,0,TRUE),ES_ULCa_0!$A$10:$AQ$10,0),FALSE)),":",VLOOKUP($A10,ES_ULCa_0!$A$10:$AQ$100,MATCH(FIXED(C$6,0,TRUE),ES_ULCa_0!$A$10:$AQ$10,0),FALSE))</f>
        <v>:</v>
      </c>
      <c r="D10" s="232" t="str">
        <f>IF(ISNA(VLOOKUP($A10,ES_ULCa_0!$A$10:$AQ$100,MATCH(FIXED(D$6,0,TRUE),ES_ULCa_0!$A$10:$AQ$10,0),FALSE)),":",VLOOKUP($A10,ES_ULCa_0!$A$10:$AQ$100,MATCH(FIXED(D$6,0,TRUE),ES_ULCa_0!$A$10:$AQ$10,0),FALSE))</f>
        <v>:</v>
      </c>
      <c r="E10" s="232" t="str">
        <f>IF(ISNA(VLOOKUP($A10,ES_ULCa_0!$A$10:$AQ$100,MATCH(FIXED(E$6,0,TRUE),ES_ULCa_0!$A$10:$AQ$10,0),FALSE)),":",VLOOKUP($A10,ES_ULCa_0!$A$10:$AQ$100,MATCH(FIXED(E$6,0,TRUE),ES_ULCa_0!$A$10:$AQ$10,0),FALSE))</f>
        <v>:</v>
      </c>
      <c r="F10" s="232" t="str">
        <f>IF(ISNA(VLOOKUP($A10,ES_ULCa_0!$A$10:$AQ$100,MATCH(FIXED(F$6,0,TRUE),ES_ULCa_0!$A$10:$AQ$10,0),FALSE)),":",VLOOKUP($A10,ES_ULCa_0!$A$10:$AQ$100,MATCH(FIXED(F$6,0,TRUE),ES_ULCa_0!$A$10:$AQ$10,0),FALSE))</f>
        <v>:</v>
      </c>
      <c r="G10" s="232" t="str">
        <f>IF(ISNA(VLOOKUP($A10,ES_ULCa_0!$A$10:$AQ$100,MATCH(FIXED(G$6,0,TRUE),ES_ULCa_0!$A$10:$AQ$10,0),FALSE)),":",VLOOKUP($A10,ES_ULCa_0!$A$10:$AQ$100,MATCH(FIXED(G$6,0,TRUE),ES_ULCa_0!$A$10:$AQ$10,0),FALSE))</f>
        <v>:</v>
      </c>
      <c r="H10" s="232">
        <f>IF(ISNA(VLOOKUP($A10,ES_ULCa_0!$A$10:$AQ$100,MATCH(FIXED(H$6,0,TRUE),ES_ULCa_0!$A$10:$AQ$10,0),FALSE)),":",VLOOKUP($A10,ES_ULCa_0!$A$10:$AQ$100,MATCH(FIXED(H$6,0,TRUE),ES_ULCa_0!$A$10:$AQ$10,0),FALSE))</f>
        <v>102.5</v>
      </c>
      <c r="I10" s="232">
        <f>IF(ISNA(VLOOKUP($A10,ES_ULCa_0!$A$10:$AQ$100,MATCH(FIXED(I$6,0,TRUE),ES_ULCa_0!$A$10:$AQ$10,0),FALSE)),":",VLOOKUP($A10,ES_ULCa_0!$A$10:$AQ$100,MATCH(FIXED(I$6,0,TRUE),ES_ULCa_0!$A$10:$AQ$10,0),FALSE))</f>
        <v>102.2</v>
      </c>
      <c r="J10" s="232">
        <f>IF(ISNA(VLOOKUP($A10,ES_ULCa_0!$A$10:$AQ$100,MATCH(FIXED(J$6,0,TRUE),ES_ULCa_0!$A$10:$AQ$10,0),FALSE)),":",VLOOKUP($A10,ES_ULCa_0!$A$10:$AQ$100,MATCH(FIXED(J$6,0,TRUE),ES_ULCa_0!$A$10:$AQ$10,0),FALSE))</f>
        <v>102</v>
      </c>
      <c r="K10" s="232">
        <f>IF(ISNA(VLOOKUP($A10,ES_ULCa_0!$A$10:$AQ$100,MATCH(FIXED(K$6,0,TRUE),ES_ULCa_0!$A$10:$AQ$10,0),FALSE)),":",VLOOKUP($A10,ES_ULCa_0!$A$10:$AQ$100,MATCH(FIXED(K$6,0,TRUE),ES_ULCa_0!$A$10:$AQ$10,0),FALSE))</f>
        <v>101.9</v>
      </c>
      <c r="L10" s="232">
        <f>IF(ISNA(VLOOKUP($A10,ES_ULCa_0!$A$10:$AQ$100,MATCH(FIXED(L$6,0,TRUE),ES_ULCa_0!$A$10:$AQ$10,0),FALSE)),":",VLOOKUP($A10,ES_ULCa_0!$A$10:$AQ$100,MATCH(FIXED(L$6,0,TRUE),ES_ULCa_0!$A$10:$AQ$10,0),FALSE))</f>
        <v>100.7</v>
      </c>
      <c r="M10" s="232">
        <f>IF(ISNA(VLOOKUP($A10,ES_ULCa_0!$A$10:$AQ$100,MATCH(FIXED(M$6,0,TRUE),ES_ULCa_0!$A$10:$AQ$10,0),FALSE)),":",VLOOKUP($A10,ES_ULCa_0!$A$10:$AQ$100,MATCH(FIXED(M$6,0,TRUE),ES_ULCa_0!$A$10:$AQ$10,0),FALSE))</f>
        <v>100</v>
      </c>
      <c r="N10" s="232">
        <f>IF(ISNA(VLOOKUP($A10,ES_ULCa_0!$A$10:$AQ$100,MATCH(FIXED(N$6,0,TRUE),ES_ULCa_0!$A$10:$AQ$10,0),FALSE)),":",VLOOKUP($A10,ES_ULCa_0!$A$10:$AQ$100,MATCH(FIXED(N$6,0,TRUE),ES_ULCa_0!$A$10:$AQ$10,0),FALSE))</f>
        <v>98.9</v>
      </c>
      <c r="O10" s="232">
        <f>IF(ISNA(VLOOKUP($A10,ES_ULCa_0!$A$10:$AQ$100,MATCH(FIXED(O$6,0,TRUE),ES_ULCa_0!$A$10:$AQ$10,0),FALSE)),":",VLOOKUP($A10,ES_ULCa_0!$A$10:$AQ$100,MATCH(FIXED(O$6,0,TRUE),ES_ULCa_0!$A$10:$AQ$10,0),FALSE))</f>
        <v>97.9</v>
      </c>
      <c r="P10" s="232">
        <f>IF(ISNA(VLOOKUP($A10,ES_ULCa_0!$A$10:$AQ$100,MATCH(FIXED(P$6,0,TRUE),ES_ULCa_0!$A$10:$AQ$10,0),FALSE)),":",VLOOKUP($A10,ES_ULCa_0!$A$10:$AQ$100,MATCH(FIXED(P$6,0,TRUE),ES_ULCa_0!$A$10:$AQ$10,0),FALSE))</f>
        <v>99.6</v>
      </c>
      <c r="Q10" s="232">
        <f>IF(ISNA(VLOOKUP($A10,ES_ULCa_0!$A$10:$AQ$100,MATCH(FIXED(Q$6,0,TRUE),ES_ULCa_0!$A$10:$AQ$10,0),FALSE)),":",VLOOKUP($A10,ES_ULCa_0!$A$10:$AQ$100,MATCH(FIXED(Q$6,0,TRUE),ES_ULCa_0!$A$10:$AQ$10,0),FALSE))</f>
        <v>102.8</v>
      </c>
      <c r="R10" s="232">
        <f>IF(ISNA(VLOOKUP($A10,ES_ULCa_0!$A$10:$AQ$100,MATCH(FIXED(R$6,0,TRUE),ES_ULCa_0!$A$10:$AQ$10,0),FALSE)),":",VLOOKUP($A10,ES_ULCa_0!$A$10:$AQ$100,MATCH(FIXED(R$6,0,TRUE),ES_ULCa_0!$A$10:$AQ$10,0),FALSE))</f>
        <v>101.4</v>
      </c>
      <c r="S10" s="232">
        <f>IF(ISNA(VLOOKUP($A10,ES_ULCa_0!$A$10:$AQ$100,MATCH(FIXED(S$6,0,TRUE),ES_ULCa_0!$A$10:$AQ$10,0),FALSE)),":",VLOOKUP($A10,ES_ULCa_0!$A$10:$AQ$100,MATCH(FIXED(S$6,0,TRUE),ES_ULCa_0!$A$10:$AQ$10,0),FALSE))</f>
        <v>101</v>
      </c>
      <c r="T10" s="232">
        <f>IF(ISNA(VLOOKUP($A10,ES_ULCa_0!$A$10:$AQ$100,MATCH(FIXED(T$6,0,TRUE),ES_ULCa_0!$A$10:$AQ$10,0),FALSE)),":",VLOOKUP($A10,ES_ULCa_0!$A$10:$AQ$100,MATCH(FIXED(T$6,0,TRUE),ES_ULCa_0!$A$10:$AQ$10,0),FALSE))</f>
        <v>101.6</v>
      </c>
      <c r="U10" s="232">
        <f>IF(ISNA(VLOOKUP($A10,ES_ULCa_0!$A$10:$AQ$100,MATCH(FIXED(U$6,0,TRUE),ES_ULCa_0!$A$10:$AQ$10,0),FALSE)),":",VLOOKUP($A10,ES_ULCa_0!$A$10:$AQ$100,MATCH(FIXED(U$6,0,TRUE),ES_ULCa_0!$A$10:$AQ$10,0),FALSE))</f>
        <v>101.3</v>
      </c>
      <c r="V10" s="232" t="str">
        <f>IF(ISNA(VLOOKUP($A10,ES_ULCa_0!$A$10:$AQ$100,MATCH(FIXED(V$6,0,TRUE),ES_ULCa_0!$A$10:$AQ$10,0),FALSE)),":",VLOOKUP($A10,ES_ULCa_0!$A$10:$AQ$100,MATCH(FIXED(V$6,0,TRUE),ES_ULCa_0!$A$10:$AQ$10,0),FALSE))</f>
        <v>:</v>
      </c>
      <c r="W10" s="232" t="str">
        <f>IF(ISNA(VLOOKUP($A10,ES_ULCa_0!$A$10:$AQ$100,MATCH(FIXED(W$6,0,TRUE),ES_ULCa_0!$A$10:$AQ$10,0),FALSE)),":",VLOOKUP($A10,ES_ULCa_0!$A$10:$AQ$100,MATCH(FIXED(W$6,0,TRUE),ES_ULCa_0!$A$10:$AQ$10,0),FALSE))</f>
        <v>:</v>
      </c>
    </row>
    <row r="11" spans="1:23">
      <c r="A11" s="230" t="str">
        <f>lookup!Z6</f>
        <v>Belgium</v>
      </c>
      <c r="B11" s="232" t="str">
        <f>VLOOKUP(A11,lookup!$Z$2:$AA$77,2,FALSE)</f>
        <v>Βέλγιο</v>
      </c>
      <c r="C11" s="232">
        <f>IF(ISNA(VLOOKUP($A11,ES_ULCa_0!$A$10:$AQ$100,MATCH(FIXED(C$6,0,TRUE),ES_ULCa_0!$A$10:$AQ$10,0),FALSE)),":",VLOOKUP($A11,ES_ULCa_0!$A$10:$AQ$100,MATCH(FIXED(C$6,0,TRUE),ES_ULCa_0!$A$10:$AQ$10,0),FALSE))</f>
        <v>104.1</v>
      </c>
      <c r="D11" s="232">
        <f>IF(ISNA(VLOOKUP($A11,ES_ULCa_0!$A$10:$AQ$100,MATCH(FIXED(D$6,0,TRUE),ES_ULCa_0!$A$10:$AQ$10,0),FALSE)),":",VLOOKUP($A11,ES_ULCa_0!$A$10:$AQ$100,MATCH(FIXED(D$6,0,TRUE),ES_ULCa_0!$A$10:$AQ$10,0),FALSE))</f>
        <v>104.1</v>
      </c>
      <c r="E11" s="232">
        <f>IF(ISNA(VLOOKUP($A11,ES_ULCa_0!$A$10:$AQ$100,MATCH(FIXED(E$6,0,TRUE),ES_ULCa_0!$A$10:$AQ$10,0),FALSE)),":",VLOOKUP($A11,ES_ULCa_0!$A$10:$AQ$100,MATCH(FIXED(E$6,0,TRUE),ES_ULCa_0!$A$10:$AQ$10,0),FALSE))</f>
        <v>103.5</v>
      </c>
      <c r="F11" s="232">
        <f>IF(ISNA(VLOOKUP($A11,ES_ULCa_0!$A$10:$AQ$100,MATCH(FIXED(F$6,0,TRUE),ES_ULCa_0!$A$10:$AQ$10,0),FALSE)),":",VLOOKUP($A11,ES_ULCa_0!$A$10:$AQ$100,MATCH(FIXED(F$6,0,TRUE),ES_ULCa_0!$A$10:$AQ$10,0),FALSE))</f>
        <v>102.7</v>
      </c>
      <c r="G11" s="232">
        <f>IF(ISNA(VLOOKUP($A11,ES_ULCa_0!$A$10:$AQ$100,MATCH(FIXED(G$6,0,TRUE),ES_ULCa_0!$A$10:$AQ$10,0),FALSE)),":",VLOOKUP($A11,ES_ULCa_0!$A$10:$AQ$100,MATCH(FIXED(G$6,0,TRUE),ES_ULCa_0!$A$10:$AQ$10,0),FALSE))</f>
        <v>103.8</v>
      </c>
      <c r="H11" s="232">
        <f>IF(ISNA(VLOOKUP($A11,ES_ULCa_0!$A$10:$AQ$100,MATCH(FIXED(H$6,0,TRUE),ES_ULCa_0!$A$10:$AQ$10,0),FALSE)),":",VLOOKUP($A11,ES_ULCa_0!$A$10:$AQ$100,MATCH(FIXED(H$6,0,TRUE),ES_ULCa_0!$A$10:$AQ$10,0),FALSE))</f>
        <v>102.2</v>
      </c>
      <c r="I11" s="232">
        <f>IF(ISNA(VLOOKUP($A11,ES_ULCa_0!$A$10:$AQ$100,MATCH(FIXED(I$6,0,TRUE),ES_ULCa_0!$A$10:$AQ$10,0),FALSE)),":",VLOOKUP($A11,ES_ULCa_0!$A$10:$AQ$100,MATCH(FIXED(I$6,0,TRUE),ES_ULCa_0!$A$10:$AQ$10,0),FALSE))</f>
        <v>104.4</v>
      </c>
      <c r="J11" s="232">
        <f>IF(ISNA(VLOOKUP($A11,ES_ULCa_0!$A$10:$AQ$100,MATCH(FIXED(J$6,0,TRUE),ES_ULCa_0!$A$10:$AQ$10,0),FALSE)),":",VLOOKUP($A11,ES_ULCa_0!$A$10:$AQ$100,MATCH(FIXED(J$6,0,TRUE),ES_ULCa_0!$A$10:$AQ$10,0),FALSE))</f>
        <v>104.7</v>
      </c>
      <c r="K11" s="232">
        <f>IF(ISNA(VLOOKUP($A11,ES_ULCa_0!$A$10:$AQ$100,MATCH(FIXED(K$6,0,TRUE),ES_ULCa_0!$A$10:$AQ$10,0),FALSE)),":",VLOOKUP($A11,ES_ULCa_0!$A$10:$AQ$100,MATCH(FIXED(K$6,0,TRUE),ES_ULCa_0!$A$10:$AQ$10,0),FALSE))</f>
        <v>103.8</v>
      </c>
      <c r="L11" s="232">
        <f>IF(ISNA(VLOOKUP($A11,ES_ULCa_0!$A$10:$AQ$100,MATCH(FIXED(L$6,0,TRUE),ES_ULCa_0!$A$10:$AQ$10,0),FALSE)),":",VLOOKUP($A11,ES_ULCa_0!$A$10:$AQ$100,MATCH(FIXED(L$6,0,TRUE),ES_ULCa_0!$A$10:$AQ$10,0),FALSE))</f>
        <v>100.9</v>
      </c>
      <c r="M11" s="232">
        <f>IF(ISNA(VLOOKUP($A11,ES_ULCa_0!$A$10:$AQ$100,MATCH(FIXED(M$6,0,TRUE),ES_ULCa_0!$A$10:$AQ$10,0),FALSE)),":",VLOOKUP($A11,ES_ULCa_0!$A$10:$AQ$100,MATCH(FIXED(M$6,0,TRUE),ES_ULCa_0!$A$10:$AQ$10,0),FALSE))</f>
        <v>100</v>
      </c>
      <c r="N11" s="232">
        <f>IF(ISNA(VLOOKUP($A11,ES_ULCa_0!$A$10:$AQ$100,MATCH(FIXED(N$6,0,TRUE),ES_ULCa_0!$A$10:$AQ$10,0),FALSE)),":",VLOOKUP($A11,ES_ULCa_0!$A$10:$AQ$100,MATCH(FIXED(N$6,0,TRUE),ES_ULCa_0!$A$10:$AQ$10,0),FALSE))</f>
        <v>99.6</v>
      </c>
      <c r="O11" s="232">
        <f>IF(ISNA(VLOOKUP($A11,ES_ULCa_0!$A$10:$AQ$100,MATCH(FIXED(O$6,0,TRUE),ES_ULCa_0!$A$10:$AQ$10,0),FALSE)),":",VLOOKUP($A11,ES_ULCa_0!$A$10:$AQ$100,MATCH(FIXED(O$6,0,TRUE),ES_ULCa_0!$A$10:$AQ$10,0),FALSE))</f>
        <v>99.5</v>
      </c>
      <c r="P11" s="232">
        <f>IF(ISNA(VLOOKUP($A11,ES_ULCa_0!$A$10:$AQ$100,MATCH(FIXED(P$6,0,TRUE),ES_ULCa_0!$A$10:$AQ$10,0),FALSE)),":",VLOOKUP($A11,ES_ULCa_0!$A$10:$AQ$100,MATCH(FIXED(P$6,0,TRUE),ES_ULCa_0!$A$10:$AQ$10,0),FALSE))</f>
        <v>101.6</v>
      </c>
      <c r="Q11" s="232">
        <f>IF(ISNA(VLOOKUP($A11,ES_ULCa_0!$A$10:$AQ$100,MATCH(FIXED(Q$6,0,TRUE),ES_ULCa_0!$A$10:$AQ$10,0),FALSE)),":",VLOOKUP($A11,ES_ULCa_0!$A$10:$AQ$100,MATCH(FIXED(Q$6,0,TRUE),ES_ULCa_0!$A$10:$AQ$10,0),FALSE))</f>
        <v>104.3</v>
      </c>
      <c r="R11" s="232">
        <f>IF(ISNA(VLOOKUP($A11,ES_ULCa_0!$A$10:$AQ$100,MATCH(FIXED(R$6,0,TRUE),ES_ULCa_0!$A$10:$AQ$10,0),FALSE)),":",VLOOKUP($A11,ES_ULCa_0!$A$10:$AQ$100,MATCH(FIXED(R$6,0,TRUE),ES_ULCa_0!$A$10:$AQ$10,0),FALSE))</f>
        <v>102</v>
      </c>
      <c r="S11" s="232">
        <f>IF(ISNA(VLOOKUP($A11,ES_ULCa_0!$A$10:$AQ$100,MATCH(FIXED(S$6,0,TRUE),ES_ULCa_0!$A$10:$AQ$10,0),FALSE)),":",VLOOKUP($A11,ES_ULCa_0!$A$10:$AQ$100,MATCH(FIXED(S$6,0,TRUE),ES_ULCa_0!$A$10:$AQ$10,0),FALSE))</f>
        <v>102.7</v>
      </c>
      <c r="T11" s="232">
        <f>IF(ISNA(VLOOKUP($A11,ES_ULCa_0!$A$10:$AQ$100,MATCH(FIXED(T$6,0,TRUE),ES_ULCa_0!$A$10:$AQ$10,0),FALSE)),":",VLOOKUP($A11,ES_ULCa_0!$A$10:$AQ$100,MATCH(FIXED(T$6,0,TRUE),ES_ULCa_0!$A$10:$AQ$10,0),FALSE))</f>
        <v>104.8</v>
      </c>
      <c r="U11" s="232">
        <f>IF(ISNA(VLOOKUP($A11,ES_ULCa_0!$A$10:$AQ$100,MATCH(FIXED(U$6,0,TRUE),ES_ULCa_0!$A$10:$AQ$10,0),FALSE)),":",VLOOKUP($A11,ES_ULCa_0!$A$10:$AQ$100,MATCH(FIXED(U$6,0,TRUE),ES_ULCa_0!$A$10:$AQ$10,0),FALSE))</f>
        <v>105.2</v>
      </c>
      <c r="V11" s="232" t="str">
        <f>IF(ISNA(VLOOKUP($A11,ES_ULCa_0!$A$10:$AQ$100,MATCH(FIXED(V$6,0,TRUE),ES_ULCa_0!$A$10:$AQ$10,0),FALSE)),":",VLOOKUP($A11,ES_ULCa_0!$A$10:$AQ$100,MATCH(FIXED(V$6,0,TRUE),ES_ULCa_0!$A$10:$AQ$10,0),FALSE))</f>
        <v>:</v>
      </c>
      <c r="W11" s="232" t="str">
        <f>IF(ISNA(VLOOKUP($A11,ES_ULCa_0!$A$10:$AQ$100,MATCH(FIXED(W$6,0,TRUE),ES_ULCa_0!$A$10:$AQ$10,0),FALSE)),":",VLOOKUP($A11,ES_ULCa_0!$A$10:$AQ$100,MATCH(FIXED(W$6,0,TRUE),ES_ULCa_0!$A$10:$AQ$10,0),FALSE))</f>
        <v>:</v>
      </c>
    </row>
    <row r="12" spans="1:23">
      <c r="A12" s="230" t="str">
        <f>lookup!Z7</f>
        <v>Bulgaria</v>
      </c>
      <c r="B12" s="232" t="str">
        <f>VLOOKUP(A12,lookup!$Z$2:$AA$77,2,FALSE)</f>
        <v>Βουλγαρία</v>
      </c>
      <c r="C12" s="232">
        <f>IF(ISNA(VLOOKUP($A12,ES_ULCa_0!$A$10:$AQ$100,MATCH(FIXED(C$6,0,TRUE),ES_ULCa_0!$A$10:$AQ$10,0),FALSE)),":",VLOOKUP($A12,ES_ULCa_0!$A$10:$AQ$100,MATCH(FIXED(C$6,0,TRUE),ES_ULCa_0!$A$10:$AQ$10,0),FALSE))</f>
        <v>117.4</v>
      </c>
      <c r="D12" s="232">
        <f>IF(ISNA(VLOOKUP($A12,ES_ULCa_0!$A$10:$AQ$100,MATCH(FIXED(D$6,0,TRUE),ES_ULCa_0!$A$10:$AQ$10,0),FALSE)),":",VLOOKUP($A12,ES_ULCa_0!$A$10:$AQ$100,MATCH(FIXED(D$6,0,TRUE),ES_ULCa_0!$A$10:$AQ$10,0),FALSE))</f>
        <v>115</v>
      </c>
      <c r="E12" s="232">
        <f>IF(ISNA(VLOOKUP($A12,ES_ULCa_0!$A$10:$AQ$100,MATCH(FIXED(E$6,0,TRUE),ES_ULCa_0!$A$10:$AQ$10,0),FALSE)),":",VLOOKUP($A12,ES_ULCa_0!$A$10:$AQ$100,MATCH(FIXED(E$6,0,TRUE),ES_ULCa_0!$A$10:$AQ$10,0),FALSE))</f>
        <v>99.8</v>
      </c>
      <c r="F12" s="232">
        <f>IF(ISNA(VLOOKUP($A12,ES_ULCa_0!$A$10:$AQ$100,MATCH(FIXED(F$6,0,TRUE),ES_ULCa_0!$A$10:$AQ$10,0),FALSE)),":",VLOOKUP($A12,ES_ULCa_0!$A$10:$AQ$100,MATCH(FIXED(F$6,0,TRUE),ES_ULCa_0!$A$10:$AQ$10,0),FALSE))</f>
        <v>115.5</v>
      </c>
      <c r="G12" s="232">
        <f>IF(ISNA(VLOOKUP($A12,ES_ULCa_0!$A$10:$AQ$100,MATCH(FIXED(G$6,0,TRUE),ES_ULCa_0!$A$10:$AQ$10,0),FALSE)),":",VLOOKUP($A12,ES_ULCa_0!$A$10:$AQ$100,MATCH(FIXED(G$6,0,TRUE),ES_ULCa_0!$A$10:$AQ$10,0),FALSE))</f>
        <v>111.3</v>
      </c>
      <c r="H12" s="232">
        <f>IF(ISNA(VLOOKUP($A12,ES_ULCa_0!$A$10:$AQ$100,MATCH(FIXED(H$6,0,TRUE),ES_ULCa_0!$A$10:$AQ$10,0),FALSE)),":",VLOOKUP($A12,ES_ULCa_0!$A$10:$AQ$100,MATCH(FIXED(H$6,0,TRUE),ES_ULCa_0!$A$10:$AQ$10,0),FALSE))</f>
        <v>105.9</v>
      </c>
      <c r="I12" s="232">
        <f>IF(ISNA(VLOOKUP($A12,ES_ULCa_0!$A$10:$AQ$100,MATCH(FIXED(I$6,0,TRUE),ES_ULCa_0!$A$10:$AQ$10,0),FALSE)),":",VLOOKUP($A12,ES_ULCa_0!$A$10:$AQ$100,MATCH(FIXED(I$6,0,TRUE),ES_ULCa_0!$A$10:$AQ$10,0),FALSE))</f>
        <v>107.8</v>
      </c>
      <c r="J12" s="232">
        <f>IF(ISNA(VLOOKUP($A12,ES_ULCa_0!$A$10:$AQ$100,MATCH(FIXED(J$6,0,TRUE),ES_ULCa_0!$A$10:$AQ$10,0),FALSE)),":",VLOOKUP($A12,ES_ULCa_0!$A$10:$AQ$100,MATCH(FIXED(J$6,0,TRUE),ES_ULCa_0!$A$10:$AQ$10,0),FALSE))</f>
        <v>104.5</v>
      </c>
      <c r="K12" s="232">
        <f>IF(ISNA(VLOOKUP($A12,ES_ULCa_0!$A$10:$AQ$100,MATCH(FIXED(K$6,0,TRUE),ES_ULCa_0!$A$10:$AQ$10,0),FALSE)),":",VLOOKUP($A12,ES_ULCa_0!$A$10:$AQ$100,MATCH(FIXED(K$6,0,TRUE),ES_ULCa_0!$A$10:$AQ$10,0),FALSE))</f>
        <v>103.8</v>
      </c>
      <c r="L12" s="232">
        <f>IF(ISNA(VLOOKUP($A12,ES_ULCa_0!$A$10:$AQ$100,MATCH(FIXED(L$6,0,TRUE),ES_ULCa_0!$A$10:$AQ$10,0),FALSE)),":",VLOOKUP($A12,ES_ULCa_0!$A$10:$AQ$100,MATCH(FIXED(L$6,0,TRUE),ES_ULCa_0!$A$10:$AQ$10,0),FALSE))</f>
        <v>101.7</v>
      </c>
      <c r="M12" s="232">
        <f>IF(ISNA(VLOOKUP($A12,ES_ULCa_0!$A$10:$AQ$100,MATCH(FIXED(M$6,0,TRUE),ES_ULCa_0!$A$10:$AQ$10,0),FALSE)),":",VLOOKUP($A12,ES_ULCa_0!$A$10:$AQ$100,MATCH(FIXED(M$6,0,TRUE),ES_ULCa_0!$A$10:$AQ$10,0),FALSE))</f>
        <v>100</v>
      </c>
      <c r="N12" s="232">
        <f>IF(ISNA(VLOOKUP($A12,ES_ULCa_0!$A$10:$AQ$100,MATCH(FIXED(N$6,0,TRUE),ES_ULCa_0!$A$10:$AQ$10,0),FALSE)),":",VLOOKUP($A12,ES_ULCa_0!$A$10:$AQ$100,MATCH(FIXED(N$6,0,TRUE),ES_ULCa_0!$A$10:$AQ$10,0),FALSE))</f>
        <v>96.5</v>
      </c>
      <c r="O12" s="232">
        <f>IF(ISNA(VLOOKUP($A12,ES_ULCa_0!$A$10:$AQ$100,MATCH(FIXED(O$6,0,TRUE),ES_ULCa_0!$A$10:$AQ$10,0),FALSE)),":",VLOOKUP($A12,ES_ULCa_0!$A$10:$AQ$100,MATCH(FIXED(O$6,0,TRUE),ES_ULCa_0!$A$10:$AQ$10,0),FALSE))</f>
        <v>96.6</v>
      </c>
      <c r="P12" s="232">
        <f>IF(ISNA(VLOOKUP($A12,ES_ULCa_0!$A$10:$AQ$100,MATCH(FIXED(P$6,0,TRUE),ES_ULCa_0!$A$10:$AQ$10,0),FALSE)),":",VLOOKUP($A12,ES_ULCa_0!$A$10:$AQ$100,MATCH(FIXED(P$6,0,TRUE),ES_ULCa_0!$A$10:$AQ$10,0),FALSE))</f>
        <v>100.2</v>
      </c>
      <c r="Q12" s="232">
        <f>IF(ISNA(VLOOKUP($A12,ES_ULCa_0!$A$10:$AQ$100,MATCH(FIXED(Q$6,0,TRUE),ES_ULCa_0!$A$10:$AQ$10,0),FALSE)),":",VLOOKUP($A12,ES_ULCa_0!$A$10:$AQ$100,MATCH(FIXED(Q$6,0,TRUE),ES_ULCa_0!$A$10:$AQ$10,0),FALSE))</f>
        <v>108</v>
      </c>
      <c r="R12" s="232">
        <f>IF(ISNA(VLOOKUP($A12,ES_ULCa_0!$A$10:$AQ$100,MATCH(FIXED(R$6,0,TRUE),ES_ULCa_0!$A$10:$AQ$10,0),FALSE)),":",VLOOKUP($A12,ES_ULCa_0!$A$10:$AQ$100,MATCH(FIXED(R$6,0,TRUE),ES_ULCa_0!$A$10:$AQ$10,0),FALSE))</f>
        <v>110.6</v>
      </c>
      <c r="S12" s="232">
        <f>IF(ISNA(VLOOKUP($A12,ES_ULCa_0!$A$10:$AQ$100,MATCH(FIXED(S$6,0,TRUE),ES_ULCa_0!$A$10:$AQ$10,0),FALSE)),":",VLOOKUP($A12,ES_ULCa_0!$A$10:$AQ$100,MATCH(FIXED(S$6,0,TRUE),ES_ULCa_0!$A$10:$AQ$10,0),FALSE))</f>
        <v>108.1</v>
      </c>
      <c r="T12" s="232">
        <f>IF(ISNA(VLOOKUP($A12,ES_ULCa_0!$A$10:$AQ$100,MATCH(FIXED(T$6,0,TRUE),ES_ULCa_0!$A$10:$AQ$10,0),FALSE)),":",VLOOKUP($A12,ES_ULCa_0!$A$10:$AQ$100,MATCH(FIXED(T$6,0,TRUE),ES_ULCa_0!$A$10:$AQ$10,0),FALSE))</f>
        <v>109.5</v>
      </c>
      <c r="U12" s="232">
        <f>IF(ISNA(VLOOKUP($A12,ES_ULCa_0!$A$10:$AQ$100,MATCH(FIXED(U$6,0,TRUE),ES_ULCa_0!$A$10:$AQ$10,0),FALSE)),":",VLOOKUP($A12,ES_ULCa_0!$A$10:$AQ$100,MATCH(FIXED(U$6,0,TRUE),ES_ULCa_0!$A$10:$AQ$10,0),FALSE))</f>
        <v>116.2</v>
      </c>
      <c r="V12" s="232" t="str">
        <f>IF(ISNA(VLOOKUP($A12,ES_ULCa_0!$A$10:$AQ$100,MATCH(FIXED(V$6,0,TRUE),ES_ULCa_0!$A$10:$AQ$10,0),FALSE)),":",VLOOKUP($A12,ES_ULCa_0!$A$10:$AQ$100,MATCH(FIXED(V$6,0,TRUE),ES_ULCa_0!$A$10:$AQ$10,0),FALSE))</f>
        <v>:</v>
      </c>
      <c r="W12" s="232" t="str">
        <f>IF(ISNA(VLOOKUP($A12,ES_ULCa_0!$A$10:$AQ$100,MATCH(FIXED(W$6,0,TRUE),ES_ULCa_0!$A$10:$AQ$10,0),FALSE)),":",VLOOKUP($A12,ES_ULCa_0!$A$10:$AQ$100,MATCH(FIXED(W$6,0,TRUE),ES_ULCa_0!$A$10:$AQ$10,0),FALSE))</f>
        <v>:</v>
      </c>
    </row>
    <row r="13" spans="1:23">
      <c r="A13" s="230" t="str">
        <f>lookup!Z8</f>
        <v>Czech Republic</v>
      </c>
      <c r="B13" s="232" t="str">
        <f>VLOOKUP(A13,lookup!$Z$2:$AA$77,2,FALSE)</f>
        <v>Τσεχία</v>
      </c>
      <c r="C13" s="232">
        <f>IF(ISNA(VLOOKUP($A13,ES_ULCa_0!$A$10:$AQ$100,MATCH(FIXED(C$6,0,TRUE),ES_ULCa_0!$A$10:$AQ$10,0),FALSE)),":",VLOOKUP($A13,ES_ULCa_0!$A$10:$AQ$100,MATCH(FIXED(C$6,0,TRUE),ES_ULCa_0!$A$10:$AQ$10,0),FALSE))</f>
        <v>92.5</v>
      </c>
      <c r="D13" s="232">
        <f>IF(ISNA(VLOOKUP($A13,ES_ULCa_0!$A$10:$AQ$100,MATCH(FIXED(D$6,0,TRUE),ES_ULCa_0!$A$10:$AQ$10,0),FALSE)),":",VLOOKUP($A13,ES_ULCa_0!$A$10:$AQ$100,MATCH(FIXED(D$6,0,TRUE),ES_ULCa_0!$A$10:$AQ$10,0),FALSE))</f>
        <v>94.8</v>
      </c>
      <c r="E13" s="232">
        <f>IF(ISNA(VLOOKUP($A13,ES_ULCa_0!$A$10:$AQ$100,MATCH(FIXED(E$6,0,TRUE),ES_ULCa_0!$A$10:$AQ$10,0),FALSE)),":",VLOOKUP($A13,ES_ULCa_0!$A$10:$AQ$100,MATCH(FIXED(E$6,0,TRUE),ES_ULCa_0!$A$10:$AQ$10,0),FALSE))</f>
        <v>97.2</v>
      </c>
      <c r="F13" s="232">
        <f>IF(ISNA(VLOOKUP($A13,ES_ULCa_0!$A$10:$AQ$100,MATCH(FIXED(F$6,0,TRUE),ES_ULCa_0!$A$10:$AQ$10,0),FALSE)),":",VLOOKUP($A13,ES_ULCa_0!$A$10:$AQ$100,MATCH(FIXED(F$6,0,TRUE),ES_ULCa_0!$A$10:$AQ$10,0),FALSE))</f>
        <v>94.9</v>
      </c>
      <c r="G13" s="232">
        <f>IF(ISNA(VLOOKUP($A13,ES_ULCa_0!$A$10:$AQ$100,MATCH(FIXED(G$6,0,TRUE),ES_ULCa_0!$A$10:$AQ$10,0),FALSE)),":",VLOOKUP($A13,ES_ULCa_0!$A$10:$AQ$100,MATCH(FIXED(G$6,0,TRUE),ES_ULCa_0!$A$10:$AQ$10,0),FALSE))</f>
        <v>94.6</v>
      </c>
      <c r="H13" s="232">
        <f>IF(ISNA(VLOOKUP($A13,ES_ULCa_0!$A$10:$AQ$100,MATCH(FIXED(H$6,0,TRUE),ES_ULCa_0!$A$10:$AQ$10,0),FALSE)),":",VLOOKUP($A13,ES_ULCa_0!$A$10:$AQ$100,MATCH(FIXED(H$6,0,TRUE),ES_ULCa_0!$A$10:$AQ$10,0),FALSE))</f>
        <v>95.8</v>
      </c>
      <c r="I13" s="232">
        <f>IF(ISNA(VLOOKUP($A13,ES_ULCa_0!$A$10:$AQ$100,MATCH(FIXED(I$6,0,TRUE),ES_ULCa_0!$A$10:$AQ$10,0),FALSE)),":",VLOOKUP($A13,ES_ULCa_0!$A$10:$AQ$100,MATCH(FIXED(I$6,0,TRUE),ES_ULCa_0!$A$10:$AQ$10,0),FALSE))</f>
        <v>96</v>
      </c>
      <c r="J13" s="232">
        <f>IF(ISNA(VLOOKUP($A13,ES_ULCa_0!$A$10:$AQ$100,MATCH(FIXED(J$6,0,TRUE),ES_ULCa_0!$A$10:$AQ$10,0),FALSE)),":",VLOOKUP($A13,ES_ULCa_0!$A$10:$AQ$100,MATCH(FIXED(J$6,0,TRUE),ES_ULCa_0!$A$10:$AQ$10,0),FALSE))</f>
        <v>99.3</v>
      </c>
      <c r="K13" s="232">
        <f>IF(ISNA(VLOOKUP($A13,ES_ULCa_0!$A$10:$AQ$100,MATCH(FIXED(K$6,0,TRUE),ES_ULCa_0!$A$10:$AQ$10,0),FALSE)),":",VLOOKUP($A13,ES_ULCa_0!$A$10:$AQ$100,MATCH(FIXED(K$6,0,TRUE),ES_ULCa_0!$A$10:$AQ$10,0),FALSE))</f>
        <v>101.5</v>
      </c>
      <c r="L13" s="232">
        <f>IF(ISNA(VLOOKUP($A13,ES_ULCa_0!$A$10:$AQ$100,MATCH(FIXED(L$6,0,TRUE),ES_ULCa_0!$A$10:$AQ$10,0),FALSE)),":",VLOOKUP($A13,ES_ULCa_0!$A$10:$AQ$100,MATCH(FIXED(L$6,0,TRUE),ES_ULCa_0!$A$10:$AQ$10,0),FALSE))</f>
        <v>100.4</v>
      </c>
      <c r="M13" s="232">
        <f>IF(ISNA(VLOOKUP($A13,ES_ULCa_0!$A$10:$AQ$100,MATCH(FIXED(M$6,0,TRUE),ES_ULCa_0!$A$10:$AQ$10,0),FALSE)),":",VLOOKUP($A13,ES_ULCa_0!$A$10:$AQ$100,MATCH(FIXED(M$6,0,TRUE),ES_ULCa_0!$A$10:$AQ$10,0),FALSE))</f>
        <v>100</v>
      </c>
      <c r="N13" s="232">
        <f>IF(ISNA(VLOOKUP($A13,ES_ULCa_0!$A$10:$AQ$100,MATCH(FIXED(N$6,0,TRUE),ES_ULCa_0!$A$10:$AQ$10,0),FALSE)),":",VLOOKUP($A13,ES_ULCa_0!$A$10:$AQ$100,MATCH(FIXED(N$6,0,TRUE),ES_ULCa_0!$A$10:$AQ$10,0),FALSE))</f>
        <v>99.9</v>
      </c>
      <c r="O13" s="232">
        <f>IF(ISNA(VLOOKUP($A13,ES_ULCa_0!$A$10:$AQ$100,MATCH(FIXED(O$6,0,TRUE),ES_ULCa_0!$A$10:$AQ$10,0),FALSE)),":",VLOOKUP($A13,ES_ULCa_0!$A$10:$AQ$100,MATCH(FIXED(O$6,0,TRUE),ES_ULCa_0!$A$10:$AQ$10,0),FALSE))</f>
        <v>99.2</v>
      </c>
      <c r="P13" s="232">
        <f>IF(ISNA(VLOOKUP($A13,ES_ULCa_0!$A$10:$AQ$100,MATCH(FIXED(P$6,0,TRUE),ES_ULCa_0!$A$10:$AQ$10,0),FALSE)),":",VLOOKUP($A13,ES_ULCa_0!$A$10:$AQ$100,MATCH(FIXED(P$6,0,TRUE),ES_ULCa_0!$A$10:$AQ$10,0),FALSE))</f>
        <v>100.6</v>
      </c>
      <c r="Q13" s="232">
        <f>IF(ISNA(VLOOKUP($A13,ES_ULCa_0!$A$10:$AQ$100,MATCH(FIXED(Q$6,0,TRUE),ES_ULCa_0!$A$10:$AQ$10,0),FALSE)),":",VLOOKUP($A13,ES_ULCa_0!$A$10:$AQ$100,MATCH(FIXED(Q$6,0,TRUE),ES_ULCa_0!$A$10:$AQ$10,0),FALSE))</f>
        <v>100.6</v>
      </c>
      <c r="R13" s="232">
        <f>IF(ISNA(VLOOKUP($A13,ES_ULCa_0!$A$10:$AQ$100,MATCH(FIXED(R$6,0,TRUE),ES_ULCa_0!$A$10:$AQ$10,0),FALSE)),":",VLOOKUP($A13,ES_ULCa_0!$A$10:$AQ$100,MATCH(FIXED(R$6,0,TRUE),ES_ULCa_0!$A$10:$AQ$10,0),FALSE))</f>
        <v>101.8</v>
      </c>
      <c r="S13" s="232">
        <f>IF(ISNA(VLOOKUP($A13,ES_ULCa_0!$A$10:$AQ$100,MATCH(FIXED(S$6,0,TRUE),ES_ULCa_0!$A$10:$AQ$10,0),FALSE)),":",VLOOKUP($A13,ES_ULCa_0!$A$10:$AQ$100,MATCH(FIXED(S$6,0,TRUE),ES_ULCa_0!$A$10:$AQ$10,0),FALSE))</f>
        <v>103.2</v>
      </c>
      <c r="T13" s="232">
        <f>IF(ISNA(VLOOKUP($A13,ES_ULCa_0!$A$10:$AQ$100,MATCH(FIXED(T$6,0,TRUE),ES_ULCa_0!$A$10:$AQ$10,0),FALSE)),":",VLOOKUP($A13,ES_ULCa_0!$A$10:$AQ$100,MATCH(FIXED(T$6,0,TRUE),ES_ULCa_0!$A$10:$AQ$10,0),FALSE))</f>
        <v>105</v>
      </c>
      <c r="U13" s="232">
        <f>IF(ISNA(VLOOKUP($A13,ES_ULCa_0!$A$10:$AQ$100,MATCH(FIXED(U$6,0,TRUE),ES_ULCa_0!$A$10:$AQ$10,0),FALSE)),":",VLOOKUP($A13,ES_ULCa_0!$A$10:$AQ$100,MATCH(FIXED(U$6,0,TRUE),ES_ULCa_0!$A$10:$AQ$10,0),FALSE))</f>
        <v>102.9</v>
      </c>
      <c r="V13" s="232" t="str">
        <f>IF(ISNA(VLOOKUP($A13,ES_ULCa_0!$A$10:$AQ$100,MATCH(FIXED(V$6,0,TRUE),ES_ULCa_0!$A$10:$AQ$10,0),FALSE)),":",VLOOKUP($A13,ES_ULCa_0!$A$10:$AQ$100,MATCH(FIXED(V$6,0,TRUE),ES_ULCa_0!$A$10:$AQ$10,0),FALSE))</f>
        <v>:</v>
      </c>
      <c r="W13" s="232" t="str">
        <f>IF(ISNA(VLOOKUP($A13,ES_ULCa_0!$A$10:$AQ$100,MATCH(FIXED(W$6,0,TRUE),ES_ULCa_0!$A$10:$AQ$10,0),FALSE)),":",VLOOKUP($A13,ES_ULCa_0!$A$10:$AQ$100,MATCH(FIXED(W$6,0,TRUE),ES_ULCa_0!$A$10:$AQ$10,0),FALSE))</f>
        <v>:</v>
      </c>
    </row>
    <row r="14" spans="1:23">
      <c r="A14" s="230" t="str">
        <f>lookup!Z9</f>
        <v>Denmark</v>
      </c>
      <c r="B14" s="232" t="str">
        <f>VLOOKUP(A14,lookup!$Z$2:$AA$77,2,FALSE)</f>
        <v>Δανία</v>
      </c>
      <c r="C14" s="232">
        <f>IF(ISNA(VLOOKUP($A14,ES_ULCa_0!$A$10:$AQ$100,MATCH(FIXED(C$6,0,TRUE),ES_ULCa_0!$A$10:$AQ$10,0),FALSE)),":",VLOOKUP($A14,ES_ULCa_0!$A$10:$AQ$100,MATCH(FIXED(C$6,0,TRUE),ES_ULCa_0!$A$10:$AQ$10,0),FALSE))</f>
        <v>99.4</v>
      </c>
      <c r="D14" s="232">
        <f>IF(ISNA(VLOOKUP($A14,ES_ULCa_0!$A$10:$AQ$100,MATCH(FIXED(D$6,0,TRUE),ES_ULCa_0!$A$10:$AQ$10,0),FALSE)),":",VLOOKUP($A14,ES_ULCa_0!$A$10:$AQ$100,MATCH(FIXED(D$6,0,TRUE),ES_ULCa_0!$A$10:$AQ$10,0),FALSE))</f>
        <v>99.7</v>
      </c>
      <c r="E14" s="232">
        <f>IF(ISNA(VLOOKUP($A14,ES_ULCa_0!$A$10:$AQ$100,MATCH(FIXED(E$6,0,TRUE),ES_ULCa_0!$A$10:$AQ$10,0),FALSE)),":",VLOOKUP($A14,ES_ULCa_0!$A$10:$AQ$100,MATCH(FIXED(E$6,0,TRUE),ES_ULCa_0!$A$10:$AQ$10,0),FALSE))</f>
        <v>99</v>
      </c>
      <c r="F14" s="232">
        <f>IF(ISNA(VLOOKUP($A14,ES_ULCa_0!$A$10:$AQ$100,MATCH(FIXED(F$6,0,TRUE),ES_ULCa_0!$A$10:$AQ$10,0),FALSE)),":",VLOOKUP($A14,ES_ULCa_0!$A$10:$AQ$100,MATCH(FIXED(F$6,0,TRUE),ES_ULCa_0!$A$10:$AQ$10,0),FALSE))</f>
        <v>101.1</v>
      </c>
      <c r="G14" s="232">
        <f>IF(ISNA(VLOOKUP($A14,ES_ULCa_0!$A$10:$AQ$100,MATCH(FIXED(G$6,0,TRUE),ES_ULCa_0!$A$10:$AQ$10,0),FALSE)),":",VLOOKUP($A14,ES_ULCa_0!$A$10:$AQ$100,MATCH(FIXED(G$6,0,TRUE),ES_ULCa_0!$A$10:$AQ$10,0),FALSE))</f>
        <v>101.6</v>
      </c>
      <c r="H14" s="232">
        <f>IF(ISNA(VLOOKUP($A14,ES_ULCa_0!$A$10:$AQ$100,MATCH(FIXED(H$6,0,TRUE),ES_ULCa_0!$A$10:$AQ$10,0),FALSE)),":",VLOOKUP($A14,ES_ULCa_0!$A$10:$AQ$100,MATCH(FIXED(H$6,0,TRUE),ES_ULCa_0!$A$10:$AQ$10,0),FALSE))</f>
        <v>99.1</v>
      </c>
      <c r="I14" s="232">
        <f>IF(ISNA(VLOOKUP($A14,ES_ULCa_0!$A$10:$AQ$100,MATCH(FIXED(I$6,0,TRUE),ES_ULCa_0!$A$10:$AQ$10,0),FALSE)),":",VLOOKUP($A14,ES_ULCa_0!$A$10:$AQ$100,MATCH(FIXED(I$6,0,TRUE),ES_ULCa_0!$A$10:$AQ$10,0),FALSE))</f>
        <v>101</v>
      </c>
      <c r="J14" s="232">
        <f>IF(ISNA(VLOOKUP($A14,ES_ULCa_0!$A$10:$AQ$100,MATCH(FIXED(J$6,0,TRUE),ES_ULCa_0!$A$10:$AQ$10,0),FALSE)),":",VLOOKUP($A14,ES_ULCa_0!$A$10:$AQ$100,MATCH(FIXED(J$6,0,TRUE),ES_ULCa_0!$A$10:$AQ$10,0),FALSE))</f>
        <v>102</v>
      </c>
      <c r="K14" s="232">
        <f>IF(ISNA(VLOOKUP($A14,ES_ULCa_0!$A$10:$AQ$100,MATCH(FIXED(K$6,0,TRUE),ES_ULCa_0!$A$10:$AQ$10,0),FALSE)),":",VLOOKUP($A14,ES_ULCa_0!$A$10:$AQ$100,MATCH(FIXED(K$6,0,TRUE),ES_ULCa_0!$A$10:$AQ$10,0),FALSE))</f>
        <v>102.6</v>
      </c>
      <c r="L14" s="232">
        <f>IF(ISNA(VLOOKUP($A14,ES_ULCa_0!$A$10:$AQ$100,MATCH(FIXED(L$6,0,TRUE),ES_ULCa_0!$A$10:$AQ$10,0),FALSE)),":",VLOOKUP($A14,ES_ULCa_0!$A$10:$AQ$100,MATCH(FIXED(L$6,0,TRUE),ES_ULCa_0!$A$10:$AQ$10,0),FALSE))</f>
        <v>100.7</v>
      </c>
      <c r="M14" s="232">
        <f>IF(ISNA(VLOOKUP($A14,ES_ULCa_0!$A$10:$AQ$100,MATCH(FIXED(M$6,0,TRUE),ES_ULCa_0!$A$10:$AQ$10,0),FALSE)),":",VLOOKUP($A14,ES_ULCa_0!$A$10:$AQ$100,MATCH(FIXED(M$6,0,TRUE),ES_ULCa_0!$A$10:$AQ$10,0),FALSE))</f>
        <v>100</v>
      </c>
      <c r="N14" s="232">
        <f>IF(ISNA(VLOOKUP($A14,ES_ULCa_0!$A$10:$AQ$100,MATCH(FIXED(N$6,0,TRUE),ES_ULCa_0!$A$10:$AQ$10,0),FALSE)),":",VLOOKUP($A14,ES_ULCa_0!$A$10:$AQ$100,MATCH(FIXED(N$6,0,TRUE),ES_ULCa_0!$A$10:$AQ$10,0),FALSE))</f>
        <v>100.1</v>
      </c>
      <c r="O14" s="232">
        <f>IF(ISNA(VLOOKUP($A14,ES_ULCa_0!$A$10:$AQ$100,MATCH(FIXED(O$6,0,TRUE),ES_ULCa_0!$A$10:$AQ$10,0),FALSE)),":",VLOOKUP($A14,ES_ULCa_0!$A$10:$AQ$100,MATCH(FIXED(O$6,0,TRUE),ES_ULCa_0!$A$10:$AQ$10,0),FALSE))</f>
        <v>102.5</v>
      </c>
      <c r="P14" s="232">
        <f>IF(ISNA(VLOOKUP($A14,ES_ULCa_0!$A$10:$AQ$100,MATCH(FIXED(P$6,0,TRUE),ES_ULCa_0!$A$10:$AQ$10,0),FALSE)),":",VLOOKUP($A14,ES_ULCa_0!$A$10:$AQ$100,MATCH(FIXED(P$6,0,TRUE),ES_ULCa_0!$A$10:$AQ$10,0),FALSE))</f>
        <v>104.4</v>
      </c>
      <c r="Q14" s="232">
        <f>IF(ISNA(VLOOKUP($A14,ES_ULCa_0!$A$10:$AQ$100,MATCH(FIXED(Q$6,0,TRUE),ES_ULCa_0!$A$10:$AQ$10,0),FALSE)),":",VLOOKUP($A14,ES_ULCa_0!$A$10:$AQ$100,MATCH(FIXED(Q$6,0,TRUE),ES_ULCa_0!$A$10:$AQ$10,0),FALSE))</f>
        <v>109.6</v>
      </c>
      <c r="R14" s="232">
        <f>IF(ISNA(VLOOKUP($A14,ES_ULCa_0!$A$10:$AQ$100,MATCH(FIXED(R$6,0,TRUE),ES_ULCa_0!$A$10:$AQ$10,0),FALSE)),":",VLOOKUP($A14,ES_ULCa_0!$A$10:$AQ$100,MATCH(FIXED(R$6,0,TRUE),ES_ULCa_0!$A$10:$AQ$10,0),FALSE))</f>
        <v>104.7</v>
      </c>
      <c r="S14" s="232">
        <f>IF(ISNA(VLOOKUP($A14,ES_ULCa_0!$A$10:$AQ$100,MATCH(FIXED(S$6,0,TRUE),ES_ULCa_0!$A$10:$AQ$10,0),FALSE)),":",VLOOKUP($A14,ES_ULCa_0!$A$10:$AQ$100,MATCH(FIXED(S$6,0,TRUE),ES_ULCa_0!$A$10:$AQ$10,0),FALSE))</f>
        <v>103.9</v>
      </c>
      <c r="T14" s="232">
        <f>IF(ISNA(VLOOKUP($A14,ES_ULCa_0!$A$10:$AQ$100,MATCH(FIXED(T$6,0,TRUE),ES_ULCa_0!$A$10:$AQ$10,0),FALSE)),":",VLOOKUP($A14,ES_ULCa_0!$A$10:$AQ$100,MATCH(FIXED(T$6,0,TRUE),ES_ULCa_0!$A$10:$AQ$10,0),FALSE))</f>
        <v>103.1</v>
      </c>
      <c r="U14" s="232">
        <f>IF(ISNA(VLOOKUP($A14,ES_ULCa_0!$A$10:$AQ$100,MATCH(FIXED(U$6,0,TRUE),ES_ULCa_0!$A$10:$AQ$10,0),FALSE)),":",VLOOKUP($A14,ES_ULCa_0!$A$10:$AQ$100,MATCH(FIXED(U$6,0,TRUE),ES_ULCa_0!$A$10:$AQ$10,0),FALSE))</f>
        <v>102.9</v>
      </c>
      <c r="V14" s="232" t="str">
        <f>IF(ISNA(VLOOKUP($A14,ES_ULCa_0!$A$10:$AQ$100,MATCH(FIXED(V$6,0,TRUE),ES_ULCa_0!$A$10:$AQ$10,0),FALSE)),":",VLOOKUP($A14,ES_ULCa_0!$A$10:$AQ$100,MATCH(FIXED(V$6,0,TRUE),ES_ULCa_0!$A$10:$AQ$10,0),FALSE))</f>
        <v>:</v>
      </c>
      <c r="W14" s="232" t="str">
        <f>IF(ISNA(VLOOKUP($A14,ES_ULCa_0!$A$10:$AQ$100,MATCH(FIXED(W$6,0,TRUE),ES_ULCa_0!$A$10:$AQ$10,0),FALSE)),":",VLOOKUP($A14,ES_ULCa_0!$A$10:$AQ$100,MATCH(FIXED(W$6,0,TRUE),ES_ULCa_0!$A$10:$AQ$10,0),FALSE))</f>
        <v>:</v>
      </c>
    </row>
    <row r="15" spans="1:23">
      <c r="A15" s="230" t="str">
        <f>lookup!Z10</f>
        <v>Germany (until 1990 former territory of the FRG)</v>
      </c>
      <c r="B15" s="232" t="str">
        <f>VLOOKUP(A15,lookup!$Z$2:$AA$77,2,FALSE)</f>
        <v>Γερμανία</v>
      </c>
      <c r="C15" s="232">
        <f>IF(ISNA(VLOOKUP($A15,ES_ULCa_0!$A$10:$AQ$100,MATCH(FIXED(C$6,0,TRUE),ES_ULCa_0!$A$10:$AQ$10,0),FALSE)),":",VLOOKUP($A15,ES_ULCa_0!$A$10:$AQ$100,MATCH(FIXED(C$6,0,TRUE),ES_ULCa_0!$A$10:$AQ$10,0),FALSE))</f>
        <v>105.6</v>
      </c>
      <c r="D15" s="232">
        <f>IF(ISNA(VLOOKUP($A15,ES_ULCa_0!$A$10:$AQ$100,MATCH(FIXED(D$6,0,TRUE),ES_ULCa_0!$A$10:$AQ$10,0),FALSE)),":",VLOOKUP($A15,ES_ULCa_0!$A$10:$AQ$100,MATCH(FIXED(D$6,0,TRUE),ES_ULCa_0!$A$10:$AQ$10,0),FALSE))</f>
        <v>105.2</v>
      </c>
      <c r="E15" s="232">
        <f>IF(ISNA(VLOOKUP($A15,ES_ULCa_0!$A$10:$AQ$100,MATCH(FIXED(E$6,0,TRUE),ES_ULCa_0!$A$10:$AQ$10,0),FALSE)),":",VLOOKUP($A15,ES_ULCa_0!$A$10:$AQ$100,MATCH(FIXED(E$6,0,TRUE),ES_ULCa_0!$A$10:$AQ$10,0),FALSE))</f>
        <v>103.6</v>
      </c>
      <c r="F15" s="232">
        <f>IF(ISNA(VLOOKUP($A15,ES_ULCa_0!$A$10:$AQ$100,MATCH(FIXED(F$6,0,TRUE),ES_ULCa_0!$A$10:$AQ$10,0),FALSE)),":",VLOOKUP($A15,ES_ULCa_0!$A$10:$AQ$100,MATCH(FIXED(F$6,0,TRUE),ES_ULCa_0!$A$10:$AQ$10,0),FALSE))</f>
        <v>103.2</v>
      </c>
      <c r="G15" s="232">
        <f>IF(ISNA(VLOOKUP($A15,ES_ULCa_0!$A$10:$AQ$100,MATCH(FIXED(G$6,0,TRUE),ES_ULCa_0!$A$10:$AQ$10,0),FALSE)),":",VLOOKUP($A15,ES_ULCa_0!$A$10:$AQ$100,MATCH(FIXED(G$6,0,TRUE),ES_ULCa_0!$A$10:$AQ$10,0),FALSE))</f>
        <v>103.6</v>
      </c>
      <c r="H15" s="232">
        <f>IF(ISNA(VLOOKUP($A15,ES_ULCa_0!$A$10:$AQ$100,MATCH(FIXED(H$6,0,TRUE),ES_ULCa_0!$A$10:$AQ$10,0),FALSE)),":",VLOOKUP($A15,ES_ULCa_0!$A$10:$AQ$100,MATCH(FIXED(H$6,0,TRUE),ES_ULCa_0!$A$10:$AQ$10,0),FALSE))</f>
        <v>104.8</v>
      </c>
      <c r="I15" s="232">
        <f>IF(ISNA(VLOOKUP($A15,ES_ULCa_0!$A$10:$AQ$100,MATCH(FIXED(I$6,0,TRUE),ES_ULCa_0!$A$10:$AQ$10,0),FALSE)),":",VLOOKUP($A15,ES_ULCa_0!$A$10:$AQ$100,MATCH(FIXED(I$6,0,TRUE),ES_ULCa_0!$A$10:$AQ$10,0),FALSE))</f>
        <v>104.1</v>
      </c>
      <c r="J15" s="232">
        <f>IF(ISNA(VLOOKUP($A15,ES_ULCa_0!$A$10:$AQ$100,MATCH(FIXED(J$6,0,TRUE),ES_ULCa_0!$A$10:$AQ$10,0),FALSE)),":",VLOOKUP($A15,ES_ULCa_0!$A$10:$AQ$100,MATCH(FIXED(J$6,0,TRUE),ES_ULCa_0!$A$10:$AQ$10,0),FALSE))</f>
        <v>103.3</v>
      </c>
      <c r="K15" s="232">
        <f>IF(ISNA(VLOOKUP($A15,ES_ULCa_0!$A$10:$AQ$100,MATCH(FIXED(K$6,0,TRUE),ES_ULCa_0!$A$10:$AQ$10,0),FALSE)),":",VLOOKUP($A15,ES_ULCa_0!$A$10:$AQ$100,MATCH(FIXED(K$6,0,TRUE),ES_ULCa_0!$A$10:$AQ$10,0),FALSE))</f>
        <v>103.1</v>
      </c>
      <c r="L15" s="232">
        <f>IF(ISNA(VLOOKUP($A15,ES_ULCa_0!$A$10:$AQ$100,MATCH(FIXED(L$6,0,TRUE),ES_ULCa_0!$A$10:$AQ$10,0),FALSE)),":",VLOOKUP($A15,ES_ULCa_0!$A$10:$AQ$100,MATCH(FIXED(L$6,0,TRUE),ES_ULCa_0!$A$10:$AQ$10,0),FALSE))</f>
        <v>101.5</v>
      </c>
      <c r="M15" s="232">
        <f>IF(ISNA(VLOOKUP($A15,ES_ULCa_0!$A$10:$AQ$100,MATCH(FIXED(M$6,0,TRUE),ES_ULCa_0!$A$10:$AQ$10,0),FALSE)),":",VLOOKUP($A15,ES_ULCa_0!$A$10:$AQ$100,MATCH(FIXED(M$6,0,TRUE),ES_ULCa_0!$A$10:$AQ$10,0),FALSE))</f>
        <v>100</v>
      </c>
      <c r="N15" s="232">
        <f>IF(ISNA(VLOOKUP($A15,ES_ULCa_0!$A$10:$AQ$100,MATCH(FIXED(N$6,0,TRUE),ES_ULCa_0!$A$10:$AQ$10,0),FALSE)),":",VLOOKUP($A15,ES_ULCa_0!$A$10:$AQ$100,MATCH(FIXED(N$6,0,TRUE),ES_ULCa_0!$A$10:$AQ$10,0),FALSE))</f>
        <v>97.7</v>
      </c>
      <c r="O15" s="232">
        <f>IF(ISNA(VLOOKUP($A15,ES_ULCa_0!$A$10:$AQ$100,MATCH(FIXED(O$6,0,TRUE),ES_ULCa_0!$A$10:$AQ$10,0),FALSE)),":",VLOOKUP($A15,ES_ULCa_0!$A$10:$AQ$100,MATCH(FIXED(O$6,0,TRUE),ES_ULCa_0!$A$10:$AQ$10,0),FALSE))</f>
        <v>95.4</v>
      </c>
      <c r="P15" s="232">
        <f>IF(ISNA(VLOOKUP($A15,ES_ULCa_0!$A$10:$AQ$100,MATCH(FIXED(P$6,0,TRUE),ES_ULCa_0!$A$10:$AQ$10,0),FALSE)),":",VLOOKUP($A15,ES_ULCa_0!$A$10:$AQ$100,MATCH(FIXED(P$6,0,TRUE),ES_ULCa_0!$A$10:$AQ$10,0),FALSE))</f>
        <v>96.8</v>
      </c>
      <c r="Q15" s="232">
        <f>IF(ISNA(VLOOKUP($A15,ES_ULCa_0!$A$10:$AQ$100,MATCH(FIXED(Q$6,0,TRUE),ES_ULCa_0!$A$10:$AQ$10,0),FALSE)),":",VLOOKUP($A15,ES_ULCa_0!$A$10:$AQ$100,MATCH(FIXED(Q$6,0,TRUE),ES_ULCa_0!$A$10:$AQ$10,0),FALSE))</f>
        <v>101</v>
      </c>
      <c r="R15" s="232">
        <f>IF(ISNA(VLOOKUP($A15,ES_ULCa_0!$A$10:$AQ$100,MATCH(FIXED(R$6,0,TRUE),ES_ULCa_0!$A$10:$AQ$10,0),FALSE)),":",VLOOKUP($A15,ES_ULCa_0!$A$10:$AQ$100,MATCH(FIXED(R$6,0,TRUE),ES_ULCa_0!$A$10:$AQ$10,0),FALSE))</f>
        <v>98.9</v>
      </c>
      <c r="S15" s="232">
        <f>IF(ISNA(VLOOKUP($A15,ES_ULCa_0!$A$10:$AQ$100,MATCH(FIXED(S$6,0,TRUE),ES_ULCa_0!$A$10:$AQ$10,0),FALSE)),":",VLOOKUP($A15,ES_ULCa_0!$A$10:$AQ$100,MATCH(FIXED(S$6,0,TRUE),ES_ULCa_0!$A$10:$AQ$10,0),FALSE))</f>
        <v>98.7</v>
      </c>
      <c r="T15" s="232">
        <f>IF(ISNA(VLOOKUP($A15,ES_ULCa_0!$A$10:$AQ$100,MATCH(FIXED(T$6,0,TRUE),ES_ULCa_0!$A$10:$AQ$10,0),FALSE)),":",VLOOKUP($A15,ES_ULCa_0!$A$10:$AQ$100,MATCH(FIXED(T$6,0,TRUE),ES_ULCa_0!$A$10:$AQ$10,0),FALSE))</f>
        <v>100.3</v>
      </c>
      <c r="U15" s="232">
        <f>IF(ISNA(VLOOKUP($A15,ES_ULCa_0!$A$10:$AQ$100,MATCH(FIXED(U$6,0,TRUE),ES_ULCa_0!$A$10:$AQ$10,0),FALSE)),":",VLOOKUP($A15,ES_ULCa_0!$A$10:$AQ$100,MATCH(FIXED(U$6,0,TRUE),ES_ULCa_0!$A$10:$AQ$10,0),FALSE))</f>
        <v>100.1</v>
      </c>
      <c r="V15" s="232" t="str">
        <f>IF(ISNA(VLOOKUP($A15,ES_ULCa_0!$A$10:$AQ$100,MATCH(FIXED(V$6,0,TRUE),ES_ULCa_0!$A$10:$AQ$10,0),FALSE)),":",VLOOKUP($A15,ES_ULCa_0!$A$10:$AQ$100,MATCH(FIXED(V$6,0,TRUE),ES_ULCa_0!$A$10:$AQ$10,0),FALSE))</f>
        <v>:</v>
      </c>
      <c r="W15" s="232" t="str">
        <f>IF(ISNA(VLOOKUP($A15,ES_ULCa_0!$A$10:$AQ$100,MATCH(FIXED(W$6,0,TRUE),ES_ULCa_0!$A$10:$AQ$10,0),FALSE)),":",VLOOKUP($A15,ES_ULCa_0!$A$10:$AQ$100,MATCH(FIXED(W$6,0,TRUE),ES_ULCa_0!$A$10:$AQ$10,0),FALSE))</f>
        <v>:</v>
      </c>
    </row>
    <row r="16" spans="1:23">
      <c r="A16" s="230" t="str">
        <f>lookup!Z11</f>
        <v>Estonia</v>
      </c>
      <c r="B16" s="232" t="str">
        <f>VLOOKUP(A16,lookup!$Z$2:$AA$77,2,FALSE)</f>
        <v>Εσθονία</v>
      </c>
      <c r="C16" s="232">
        <f>IF(ISNA(VLOOKUP($A16,ES_ULCa_0!$A$10:$AQ$100,MATCH(FIXED(C$6,0,TRUE),ES_ULCa_0!$A$10:$AQ$10,0),FALSE)),":",VLOOKUP($A16,ES_ULCa_0!$A$10:$AQ$100,MATCH(FIXED(C$6,0,TRUE),ES_ULCa_0!$A$10:$AQ$10,0),FALSE))</f>
        <v>116.8</v>
      </c>
      <c r="D16" s="232">
        <f>IF(ISNA(VLOOKUP($A16,ES_ULCa_0!$A$10:$AQ$100,MATCH(FIXED(D$6,0,TRUE),ES_ULCa_0!$A$10:$AQ$10,0),FALSE)),":",VLOOKUP($A16,ES_ULCa_0!$A$10:$AQ$100,MATCH(FIXED(D$6,0,TRUE),ES_ULCa_0!$A$10:$AQ$10,0),FALSE))</f>
        <v>111.6</v>
      </c>
      <c r="E16" s="232">
        <f>IF(ISNA(VLOOKUP($A16,ES_ULCa_0!$A$10:$AQ$100,MATCH(FIXED(E$6,0,TRUE),ES_ULCa_0!$A$10:$AQ$10,0),FALSE)),":",VLOOKUP($A16,ES_ULCa_0!$A$10:$AQ$100,MATCH(FIXED(E$6,0,TRUE),ES_ULCa_0!$A$10:$AQ$10,0),FALSE))</f>
        <v>109</v>
      </c>
      <c r="F16" s="232">
        <f>IF(ISNA(VLOOKUP($A16,ES_ULCa_0!$A$10:$AQ$100,MATCH(FIXED(F$6,0,TRUE),ES_ULCa_0!$A$10:$AQ$10,0),FALSE)),":",VLOOKUP($A16,ES_ULCa_0!$A$10:$AQ$100,MATCH(FIXED(F$6,0,TRUE),ES_ULCa_0!$A$10:$AQ$10,0),FALSE))</f>
        <v>108.2</v>
      </c>
      <c r="G16" s="232">
        <f>IF(ISNA(VLOOKUP($A16,ES_ULCa_0!$A$10:$AQ$100,MATCH(FIXED(G$6,0,TRUE),ES_ULCa_0!$A$10:$AQ$10,0),FALSE)),":",VLOOKUP($A16,ES_ULCa_0!$A$10:$AQ$100,MATCH(FIXED(G$6,0,TRUE),ES_ULCa_0!$A$10:$AQ$10,0),FALSE))</f>
        <v>105.4</v>
      </c>
      <c r="H16" s="232">
        <f>IF(ISNA(VLOOKUP($A16,ES_ULCa_0!$A$10:$AQ$100,MATCH(FIXED(H$6,0,TRUE),ES_ULCa_0!$A$10:$AQ$10,0),FALSE)),":",VLOOKUP($A16,ES_ULCa_0!$A$10:$AQ$100,MATCH(FIXED(H$6,0,TRUE),ES_ULCa_0!$A$10:$AQ$10,0),FALSE))</f>
        <v>103.3</v>
      </c>
      <c r="I16" s="232">
        <f>IF(ISNA(VLOOKUP($A16,ES_ULCa_0!$A$10:$AQ$100,MATCH(FIXED(I$6,0,TRUE),ES_ULCa_0!$A$10:$AQ$10,0),FALSE)),":",VLOOKUP($A16,ES_ULCa_0!$A$10:$AQ$100,MATCH(FIXED(I$6,0,TRUE),ES_ULCa_0!$A$10:$AQ$10,0),FALSE))</f>
        <v>101</v>
      </c>
      <c r="J16" s="232">
        <f>IF(ISNA(VLOOKUP($A16,ES_ULCa_0!$A$10:$AQ$100,MATCH(FIXED(J$6,0,TRUE),ES_ULCa_0!$A$10:$AQ$10,0),FALSE)),":",VLOOKUP($A16,ES_ULCa_0!$A$10:$AQ$100,MATCH(FIXED(J$6,0,TRUE),ES_ULCa_0!$A$10:$AQ$10,0),FALSE))</f>
        <v>100.2</v>
      </c>
      <c r="K16" s="232">
        <f>IF(ISNA(VLOOKUP($A16,ES_ULCa_0!$A$10:$AQ$100,MATCH(FIXED(K$6,0,TRUE),ES_ULCa_0!$A$10:$AQ$10,0),FALSE)),":",VLOOKUP($A16,ES_ULCa_0!$A$10:$AQ$100,MATCH(FIXED(K$6,0,TRUE),ES_ULCa_0!$A$10:$AQ$10,0),FALSE))</f>
        <v>101.1</v>
      </c>
      <c r="L16" s="232">
        <f>IF(ISNA(VLOOKUP($A16,ES_ULCa_0!$A$10:$AQ$100,MATCH(FIXED(L$6,0,TRUE),ES_ULCa_0!$A$10:$AQ$10,0),FALSE)),":",VLOOKUP($A16,ES_ULCa_0!$A$10:$AQ$100,MATCH(FIXED(L$6,0,TRUE),ES_ULCa_0!$A$10:$AQ$10,0),FALSE))</f>
        <v>102.1</v>
      </c>
      <c r="M16" s="232">
        <f>IF(ISNA(VLOOKUP($A16,ES_ULCa_0!$A$10:$AQ$100,MATCH(FIXED(M$6,0,TRUE),ES_ULCa_0!$A$10:$AQ$10,0),FALSE)),":",VLOOKUP($A16,ES_ULCa_0!$A$10:$AQ$100,MATCH(FIXED(M$6,0,TRUE),ES_ULCa_0!$A$10:$AQ$10,0),FALSE))</f>
        <v>100</v>
      </c>
      <c r="N16" s="232">
        <f>IF(ISNA(VLOOKUP($A16,ES_ULCa_0!$A$10:$AQ$100,MATCH(FIXED(N$6,0,TRUE),ES_ULCa_0!$A$10:$AQ$10,0),FALSE)),":",VLOOKUP($A16,ES_ULCa_0!$A$10:$AQ$100,MATCH(FIXED(N$6,0,TRUE),ES_ULCa_0!$A$10:$AQ$10,0),FALSE))</f>
        <v>100.4</v>
      </c>
      <c r="O16" s="232">
        <f>IF(ISNA(VLOOKUP($A16,ES_ULCa_0!$A$10:$AQ$100,MATCH(FIXED(O$6,0,TRUE),ES_ULCa_0!$A$10:$AQ$10,0),FALSE)),":",VLOOKUP($A16,ES_ULCa_0!$A$10:$AQ$100,MATCH(FIXED(O$6,0,TRUE),ES_ULCa_0!$A$10:$AQ$10,0),FALSE))</f>
        <v>105.4</v>
      </c>
      <c r="P16" s="232">
        <f>IF(ISNA(VLOOKUP($A16,ES_ULCa_0!$A$10:$AQ$100,MATCH(FIXED(P$6,0,TRUE),ES_ULCa_0!$A$10:$AQ$10,0),FALSE)),":",VLOOKUP($A16,ES_ULCa_0!$A$10:$AQ$100,MATCH(FIXED(P$6,0,TRUE),ES_ULCa_0!$A$10:$AQ$10,0),FALSE))</f>
        <v>114.6</v>
      </c>
      <c r="Q16" s="232">
        <f>IF(ISNA(VLOOKUP($A16,ES_ULCa_0!$A$10:$AQ$100,MATCH(FIXED(Q$6,0,TRUE),ES_ULCa_0!$A$10:$AQ$10,0),FALSE)),":",VLOOKUP($A16,ES_ULCa_0!$A$10:$AQ$100,MATCH(FIXED(Q$6,0,TRUE),ES_ULCa_0!$A$10:$AQ$10,0),FALSE))</f>
        <v>116.1</v>
      </c>
      <c r="R16" s="232">
        <f>IF(ISNA(VLOOKUP($A16,ES_ULCa_0!$A$10:$AQ$100,MATCH(FIXED(R$6,0,TRUE),ES_ULCa_0!$A$10:$AQ$10,0),FALSE)),":",VLOOKUP($A16,ES_ULCa_0!$A$10:$AQ$100,MATCH(FIXED(R$6,0,TRUE),ES_ULCa_0!$A$10:$AQ$10,0),FALSE))</f>
        <v>108.8</v>
      </c>
      <c r="S16" s="232">
        <f>IF(ISNA(VLOOKUP($A16,ES_ULCa_0!$A$10:$AQ$100,MATCH(FIXED(S$6,0,TRUE),ES_ULCa_0!$A$10:$AQ$10,0),FALSE)),":",VLOOKUP($A16,ES_ULCa_0!$A$10:$AQ$100,MATCH(FIXED(S$6,0,TRUE),ES_ULCa_0!$A$10:$AQ$10,0),FALSE))</f>
        <v>104.8</v>
      </c>
      <c r="T16" s="232">
        <f>IF(ISNA(VLOOKUP($A16,ES_ULCa_0!$A$10:$AQ$100,MATCH(FIXED(T$6,0,TRUE),ES_ULCa_0!$A$10:$AQ$10,0),FALSE)),":",VLOOKUP($A16,ES_ULCa_0!$A$10:$AQ$100,MATCH(FIXED(T$6,0,TRUE),ES_ULCa_0!$A$10:$AQ$10,0),FALSE))</f>
        <v>105.4</v>
      </c>
      <c r="U16" s="232">
        <f>IF(ISNA(VLOOKUP($A16,ES_ULCa_0!$A$10:$AQ$100,MATCH(FIXED(U$6,0,TRUE),ES_ULCa_0!$A$10:$AQ$10,0),FALSE)),":",VLOOKUP($A16,ES_ULCa_0!$A$10:$AQ$100,MATCH(FIXED(U$6,0,TRUE),ES_ULCa_0!$A$10:$AQ$10,0),FALSE))</f>
        <v>107.2</v>
      </c>
      <c r="V16" s="232" t="str">
        <f>IF(ISNA(VLOOKUP($A16,ES_ULCa_0!$A$10:$AQ$100,MATCH(FIXED(V$6,0,TRUE),ES_ULCa_0!$A$10:$AQ$10,0),FALSE)),":",VLOOKUP($A16,ES_ULCa_0!$A$10:$AQ$100,MATCH(FIXED(V$6,0,TRUE),ES_ULCa_0!$A$10:$AQ$10,0),FALSE))</f>
        <v>:</v>
      </c>
      <c r="W16" s="232" t="str">
        <f>IF(ISNA(VLOOKUP($A16,ES_ULCa_0!$A$10:$AQ$100,MATCH(FIXED(W$6,0,TRUE),ES_ULCa_0!$A$10:$AQ$10,0),FALSE)),":",VLOOKUP($A16,ES_ULCa_0!$A$10:$AQ$100,MATCH(FIXED(W$6,0,TRUE),ES_ULCa_0!$A$10:$AQ$10,0),FALSE))</f>
        <v>:</v>
      </c>
    </row>
    <row r="17" spans="1:23">
      <c r="A17" s="230" t="str">
        <f>lookup!Z12</f>
        <v>Ireland</v>
      </c>
      <c r="B17" s="232" t="str">
        <f>VLOOKUP(A17,lookup!$Z$2:$AA$77,2,FALSE)</f>
        <v>Ιρλανδία</v>
      </c>
      <c r="C17" s="232" t="str">
        <f>IF(ISNA(VLOOKUP($A17,ES_ULCa_0!$A$10:$AQ$100,MATCH(FIXED(C$6,0,TRUE),ES_ULCa_0!$A$10:$AQ$10,0),FALSE)),":",VLOOKUP($A17,ES_ULCa_0!$A$10:$AQ$100,MATCH(FIXED(C$6,0,TRUE),ES_ULCa_0!$A$10:$AQ$10,0),FALSE))</f>
        <v>:</v>
      </c>
      <c r="D17" s="232" t="str">
        <f>IF(ISNA(VLOOKUP($A17,ES_ULCa_0!$A$10:$AQ$100,MATCH(FIXED(D$6,0,TRUE),ES_ULCa_0!$A$10:$AQ$10,0),FALSE)),":",VLOOKUP($A17,ES_ULCa_0!$A$10:$AQ$100,MATCH(FIXED(D$6,0,TRUE),ES_ULCa_0!$A$10:$AQ$10,0),FALSE))</f>
        <v>:</v>
      </c>
      <c r="E17" s="232" t="str">
        <f>IF(ISNA(VLOOKUP($A17,ES_ULCa_0!$A$10:$AQ$100,MATCH(FIXED(E$6,0,TRUE),ES_ULCa_0!$A$10:$AQ$10,0),FALSE)),":",VLOOKUP($A17,ES_ULCa_0!$A$10:$AQ$100,MATCH(FIXED(E$6,0,TRUE),ES_ULCa_0!$A$10:$AQ$10,0),FALSE))</f>
        <v>:</v>
      </c>
      <c r="F17" s="232">
        <f>IF(ISNA(VLOOKUP($A17,ES_ULCa_0!$A$10:$AQ$100,MATCH(FIXED(F$6,0,TRUE),ES_ULCa_0!$A$10:$AQ$10,0),FALSE)),":",VLOOKUP($A17,ES_ULCa_0!$A$10:$AQ$100,MATCH(FIXED(F$6,0,TRUE),ES_ULCa_0!$A$10:$AQ$10,0),FALSE))</f>
        <v>105.9</v>
      </c>
      <c r="G17" s="232">
        <f>IF(ISNA(VLOOKUP($A17,ES_ULCa_0!$A$10:$AQ$100,MATCH(FIXED(G$6,0,TRUE),ES_ULCa_0!$A$10:$AQ$10,0),FALSE)),":",VLOOKUP($A17,ES_ULCa_0!$A$10:$AQ$100,MATCH(FIXED(G$6,0,TRUE),ES_ULCa_0!$A$10:$AQ$10,0),FALSE))</f>
        <v>102.7</v>
      </c>
      <c r="H17" s="232">
        <f>IF(ISNA(VLOOKUP($A17,ES_ULCa_0!$A$10:$AQ$100,MATCH(FIXED(H$6,0,TRUE),ES_ULCa_0!$A$10:$AQ$10,0),FALSE)),":",VLOOKUP($A17,ES_ULCa_0!$A$10:$AQ$100,MATCH(FIXED(H$6,0,TRUE),ES_ULCa_0!$A$10:$AQ$10,0),FALSE))</f>
        <v>99.2</v>
      </c>
      <c r="I17" s="232">
        <f>IF(ISNA(VLOOKUP($A17,ES_ULCa_0!$A$10:$AQ$100,MATCH(FIXED(I$6,0,TRUE),ES_ULCa_0!$A$10:$AQ$10,0),FALSE)),":",VLOOKUP($A17,ES_ULCa_0!$A$10:$AQ$100,MATCH(FIXED(I$6,0,TRUE),ES_ULCa_0!$A$10:$AQ$10,0),FALSE))</f>
        <v>99.2</v>
      </c>
      <c r="J17" s="232">
        <f>IF(ISNA(VLOOKUP($A17,ES_ULCa_0!$A$10:$AQ$100,MATCH(FIXED(J$6,0,TRUE),ES_ULCa_0!$A$10:$AQ$10,0),FALSE)),":",VLOOKUP($A17,ES_ULCa_0!$A$10:$AQ$100,MATCH(FIXED(J$6,0,TRUE),ES_ULCa_0!$A$10:$AQ$10,0),FALSE))</f>
        <v>95.4</v>
      </c>
      <c r="K17" s="232">
        <f>IF(ISNA(VLOOKUP($A17,ES_ULCa_0!$A$10:$AQ$100,MATCH(FIXED(K$6,0,TRUE),ES_ULCa_0!$A$10:$AQ$10,0),FALSE)),":",VLOOKUP($A17,ES_ULCa_0!$A$10:$AQ$100,MATCH(FIXED(K$6,0,TRUE),ES_ULCa_0!$A$10:$AQ$10,0),FALSE))</f>
        <v>96.2</v>
      </c>
      <c r="L17" s="232">
        <f>IF(ISNA(VLOOKUP($A17,ES_ULCa_0!$A$10:$AQ$100,MATCH(FIXED(L$6,0,TRUE),ES_ULCa_0!$A$10:$AQ$10,0),FALSE)),":",VLOOKUP($A17,ES_ULCa_0!$A$10:$AQ$100,MATCH(FIXED(L$6,0,TRUE),ES_ULCa_0!$A$10:$AQ$10,0),FALSE))</f>
        <v>98</v>
      </c>
      <c r="M17" s="232">
        <f>IF(ISNA(VLOOKUP($A17,ES_ULCa_0!$A$10:$AQ$100,MATCH(FIXED(M$6,0,TRUE),ES_ULCa_0!$A$10:$AQ$10,0),FALSE)),":",VLOOKUP($A17,ES_ULCa_0!$A$10:$AQ$100,MATCH(FIXED(M$6,0,TRUE),ES_ULCa_0!$A$10:$AQ$10,0),FALSE))</f>
        <v>100</v>
      </c>
      <c r="N17" s="232">
        <f>IF(ISNA(VLOOKUP($A17,ES_ULCa_0!$A$10:$AQ$100,MATCH(FIXED(N$6,0,TRUE),ES_ULCa_0!$A$10:$AQ$10,0),FALSE)),":",VLOOKUP($A17,ES_ULCa_0!$A$10:$AQ$100,MATCH(FIXED(N$6,0,TRUE),ES_ULCa_0!$A$10:$AQ$10,0),FALSE))</f>
        <v>100.2</v>
      </c>
      <c r="O17" s="232">
        <f>IF(ISNA(VLOOKUP($A17,ES_ULCa_0!$A$10:$AQ$100,MATCH(FIXED(O$6,0,TRUE),ES_ULCa_0!$A$10:$AQ$10,0),FALSE)),":",VLOOKUP($A17,ES_ULCa_0!$A$10:$AQ$100,MATCH(FIXED(O$6,0,TRUE),ES_ULCa_0!$A$10:$AQ$10,0),FALSE))</f>
        <v>103.4</v>
      </c>
      <c r="P17" s="232">
        <f>IF(ISNA(VLOOKUP($A17,ES_ULCa_0!$A$10:$AQ$100,MATCH(FIXED(P$6,0,TRUE),ES_ULCa_0!$A$10:$AQ$10,0),FALSE)),":",VLOOKUP($A17,ES_ULCa_0!$A$10:$AQ$100,MATCH(FIXED(P$6,0,TRUE),ES_ULCa_0!$A$10:$AQ$10,0),FALSE))</f>
        <v>113.7</v>
      </c>
      <c r="Q17" s="232">
        <f>IF(ISNA(VLOOKUP($A17,ES_ULCa_0!$A$10:$AQ$100,MATCH(FIXED(Q$6,0,TRUE),ES_ULCa_0!$A$10:$AQ$10,0),FALSE)),":",VLOOKUP($A17,ES_ULCa_0!$A$10:$AQ$100,MATCH(FIXED(Q$6,0,TRUE),ES_ULCa_0!$A$10:$AQ$10,0),FALSE))</f>
        <v>115.1</v>
      </c>
      <c r="R17" s="232">
        <f>IF(ISNA(VLOOKUP($A17,ES_ULCa_0!$A$10:$AQ$100,MATCH(FIXED(R$6,0,TRUE),ES_ULCa_0!$A$10:$AQ$10,0),FALSE)),":",VLOOKUP($A17,ES_ULCa_0!$A$10:$AQ$100,MATCH(FIXED(R$6,0,TRUE),ES_ULCa_0!$A$10:$AQ$10,0),FALSE))</f>
        <v>109.1</v>
      </c>
      <c r="S17" s="232">
        <f>IF(ISNA(VLOOKUP($A17,ES_ULCa_0!$A$10:$AQ$100,MATCH(FIXED(S$6,0,TRUE),ES_ULCa_0!$A$10:$AQ$10,0),FALSE)),":",VLOOKUP($A17,ES_ULCa_0!$A$10:$AQ$100,MATCH(FIXED(S$6,0,TRUE),ES_ULCa_0!$A$10:$AQ$10,0),FALSE))</f>
        <v>104.1</v>
      </c>
      <c r="T17" s="232">
        <f>IF(ISNA(VLOOKUP($A17,ES_ULCa_0!$A$10:$AQ$100,MATCH(FIXED(T$6,0,TRUE),ES_ULCa_0!$A$10:$AQ$10,0),FALSE)),":",VLOOKUP($A17,ES_ULCa_0!$A$10:$AQ$100,MATCH(FIXED(T$6,0,TRUE),ES_ULCa_0!$A$10:$AQ$10,0),FALSE))</f>
        <v>103.4</v>
      </c>
      <c r="U17" s="232">
        <f>IF(ISNA(VLOOKUP($A17,ES_ULCa_0!$A$10:$AQ$100,MATCH(FIXED(U$6,0,TRUE),ES_ULCa_0!$A$10:$AQ$10,0),FALSE)),":",VLOOKUP($A17,ES_ULCa_0!$A$10:$AQ$100,MATCH(FIXED(U$6,0,TRUE),ES_ULCa_0!$A$10:$AQ$10,0),FALSE))</f>
        <v>104</v>
      </c>
      <c r="V17" s="232" t="str">
        <f>IF(ISNA(VLOOKUP($A17,ES_ULCa_0!$A$10:$AQ$100,MATCH(FIXED(V$6,0,TRUE),ES_ULCa_0!$A$10:$AQ$10,0),FALSE)),":",VLOOKUP($A17,ES_ULCa_0!$A$10:$AQ$100,MATCH(FIXED(V$6,0,TRUE),ES_ULCa_0!$A$10:$AQ$10,0),FALSE))</f>
        <v>:</v>
      </c>
      <c r="W17" s="232" t="str">
        <f>IF(ISNA(VLOOKUP($A17,ES_ULCa_0!$A$10:$AQ$100,MATCH(FIXED(W$6,0,TRUE),ES_ULCa_0!$A$10:$AQ$10,0),FALSE)),":",VLOOKUP($A17,ES_ULCa_0!$A$10:$AQ$100,MATCH(FIXED(W$6,0,TRUE),ES_ULCa_0!$A$10:$AQ$10,0),FALSE))</f>
        <v>:</v>
      </c>
    </row>
    <row r="18" spans="1:23">
      <c r="A18" s="230" t="str">
        <f>lookup!Z13</f>
        <v>Greece</v>
      </c>
      <c r="B18" s="232" t="str">
        <f>VLOOKUP(A18,lookup!$Z$2:$AA$77,2,FALSE)</f>
        <v>Ελλάδα</v>
      </c>
      <c r="C18" s="232" t="str">
        <f>IF(ISNA(VLOOKUP($A18,ES_ULCa_0!$A$10:$AQ$100,MATCH(FIXED(C$6,0,TRUE),ES_ULCa_0!$A$10:$AQ$10,0),FALSE)),":",VLOOKUP($A18,ES_ULCa_0!$A$10:$AQ$100,MATCH(FIXED(C$6,0,TRUE),ES_ULCa_0!$A$10:$AQ$10,0),FALSE))</f>
        <v>:</v>
      </c>
      <c r="D18" s="232" t="str">
        <f>IF(ISNA(VLOOKUP($A18,ES_ULCa_0!$A$10:$AQ$100,MATCH(FIXED(D$6,0,TRUE),ES_ULCa_0!$A$10:$AQ$10,0),FALSE)),":",VLOOKUP($A18,ES_ULCa_0!$A$10:$AQ$100,MATCH(FIXED(D$6,0,TRUE),ES_ULCa_0!$A$10:$AQ$10,0),FALSE))</f>
        <v>:</v>
      </c>
      <c r="E18" s="232" t="str">
        <f>IF(ISNA(VLOOKUP($A18,ES_ULCa_0!$A$10:$AQ$100,MATCH(FIXED(E$6,0,TRUE),ES_ULCa_0!$A$10:$AQ$10,0),FALSE)),":",VLOOKUP($A18,ES_ULCa_0!$A$10:$AQ$100,MATCH(FIXED(E$6,0,TRUE),ES_ULCa_0!$A$10:$AQ$10,0),FALSE))</f>
        <v>:</v>
      </c>
      <c r="F18" s="232" t="str">
        <f>IF(ISNA(VLOOKUP($A18,ES_ULCa_0!$A$10:$AQ$100,MATCH(FIXED(F$6,0,TRUE),ES_ULCa_0!$A$10:$AQ$10,0),FALSE)),":",VLOOKUP($A18,ES_ULCa_0!$A$10:$AQ$100,MATCH(FIXED(F$6,0,TRUE),ES_ULCa_0!$A$10:$AQ$10,0),FALSE))</f>
        <v>:</v>
      </c>
      <c r="G18" s="232" t="str">
        <f>IF(ISNA(VLOOKUP($A18,ES_ULCa_0!$A$10:$AQ$100,MATCH(FIXED(G$6,0,TRUE),ES_ULCa_0!$A$10:$AQ$10,0),FALSE)),":",VLOOKUP($A18,ES_ULCa_0!$A$10:$AQ$100,MATCH(FIXED(G$6,0,TRUE),ES_ULCa_0!$A$10:$AQ$10,0),FALSE))</f>
        <v>:</v>
      </c>
      <c r="H18" s="232">
        <f>IF(ISNA(VLOOKUP($A18,ES_ULCa_0!$A$10:$AQ$100,MATCH(FIXED(H$6,0,TRUE),ES_ULCa_0!$A$10:$AQ$10,0),FALSE)),":",VLOOKUP($A18,ES_ULCa_0!$A$10:$AQ$100,MATCH(FIXED(H$6,0,TRUE),ES_ULCa_0!$A$10:$AQ$10,0),FALSE))</f>
        <v>97.7</v>
      </c>
      <c r="I18" s="232">
        <f>IF(ISNA(VLOOKUP($A18,ES_ULCa_0!$A$10:$AQ$100,MATCH(FIXED(I$6,0,TRUE),ES_ULCa_0!$A$10:$AQ$10,0),FALSE)),":",VLOOKUP($A18,ES_ULCa_0!$A$10:$AQ$100,MATCH(FIXED(I$6,0,TRUE),ES_ULCa_0!$A$10:$AQ$10,0),FALSE))</f>
        <v>94.5</v>
      </c>
      <c r="J18" s="232">
        <f>IF(ISNA(VLOOKUP($A18,ES_ULCa_0!$A$10:$AQ$100,MATCH(FIXED(J$6,0,TRUE),ES_ULCa_0!$A$10:$AQ$10,0),FALSE)),":",VLOOKUP($A18,ES_ULCa_0!$A$10:$AQ$100,MATCH(FIXED(J$6,0,TRUE),ES_ULCa_0!$A$10:$AQ$10,0),FALSE))</f>
        <v>100.6</v>
      </c>
      <c r="K18" s="232">
        <f>IF(ISNA(VLOOKUP($A18,ES_ULCa_0!$A$10:$AQ$100,MATCH(FIXED(K$6,0,TRUE),ES_ULCa_0!$A$10:$AQ$10,0),FALSE)),":",VLOOKUP($A18,ES_ULCa_0!$A$10:$AQ$100,MATCH(FIXED(K$6,0,TRUE),ES_ULCa_0!$A$10:$AQ$10,0),FALSE))</f>
        <v>98.3</v>
      </c>
      <c r="L18" s="232">
        <f>IF(ISNA(VLOOKUP($A18,ES_ULCa_0!$A$10:$AQ$100,MATCH(FIXED(L$6,0,TRUE),ES_ULCa_0!$A$10:$AQ$10,0),FALSE)),":",VLOOKUP($A18,ES_ULCa_0!$A$10:$AQ$100,MATCH(FIXED(L$6,0,TRUE),ES_ULCa_0!$A$10:$AQ$10,0),FALSE))</f>
        <v>97.6</v>
      </c>
      <c r="M18" s="232">
        <f>IF(ISNA(VLOOKUP($A18,ES_ULCa_0!$A$10:$AQ$100,MATCH(FIXED(M$6,0,TRUE),ES_ULCa_0!$A$10:$AQ$10,0),FALSE)),":",VLOOKUP($A18,ES_ULCa_0!$A$10:$AQ$100,MATCH(FIXED(M$6,0,TRUE),ES_ULCa_0!$A$10:$AQ$10,0),FALSE))</f>
        <v>100</v>
      </c>
      <c r="N18" s="232">
        <f>IF(ISNA(VLOOKUP($A18,ES_ULCa_0!$A$10:$AQ$100,MATCH(FIXED(N$6,0,TRUE),ES_ULCa_0!$A$10:$AQ$10,0),FALSE)),":",VLOOKUP($A18,ES_ULCa_0!$A$10:$AQ$100,MATCH(FIXED(N$6,0,TRUE),ES_ULCa_0!$A$10:$AQ$10,0),FALSE))</f>
        <v>96.6</v>
      </c>
      <c r="O18" s="232">
        <f>IF(ISNA(VLOOKUP($A18,ES_ULCa_0!$A$10:$AQ$100,MATCH(FIXED(O$6,0,TRUE),ES_ULCa_0!$A$10:$AQ$10,0),FALSE)),":",VLOOKUP($A18,ES_ULCa_0!$A$10:$AQ$100,MATCH(FIXED(O$6,0,TRUE),ES_ULCa_0!$A$10:$AQ$10,0),FALSE))</f>
        <v>95.9</v>
      </c>
      <c r="P18" s="232">
        <f>IF(ISNA(VLOOKUP($A18,ES_ULCa_0!$A$10:$AQ$100,MATCH(FIXED(P$6,0,TRUE),ES_ULCa_0!$A$10:$AQ$10,0),FALSE)),":",VLOOKUP($A18,ES_ULCa_0!$A$10:$AQ$100,MATCH(FIXED(P$6,0,TRUE),ES_ULCa_0!$A$10:$AQ$10,0),FALSE))</f>
        <v>96.2</v>
      </c>
      <c r="Q18" s="232">
        <f>IF(ISNA(VLOOKUP($A18,ES_ULCa_0!$A$10:$AQ$100,MATCH(FIXED(Q$6,0,TRUE),ES_ULCa_0!$A$10:$AQ$10,0),FALSE)),":",VLOOKUP($A18,ES_ULCa_0!$A$10:$AQ$100,MATCH(FIXED(Q$6,0,TRUE),ES_ULCa_0!$A$10:$AQ$10,0),FALSE))</f>
        <v>99.9</v>
      </c>
      <c r="R18" s="232">
        <f>IF(ISNA(VLOOKUP($A18,ES_ULCa_0!$A$10:$AQ$100,MATCH(FIXED(R$6,0,TRUE),ES_ULCa_0!$A$10:$AQ$10,0),FALSE)),":",VLOOKUP($A18,ES_ULCa_0!$A$10:$AQ$100,MATCH(FIXED(R$6,0,TRUE),ES_ULCa_0!$A$10:$AQ$10,0),FALSE))</f>
        <v>98.6</v>
      </c>
      <c r="S18" s="232">
        <f>IF(ISNA(VLOOKUP($A18,ES_ULCa_0!$A$10:$AQ$100,MATCH(FIXED(S$6,0,TRUE),ES_ULCa_0!$A$10:$AQ$10,0),FALSE)),":",VLOOKUP($A18,ES_ULCa_0!$A$10:$AQ$100,MATCH(FIXED(S$6,0,TRUE),ES_ULCa_0!$A$10:$AQ$10,0),FALSE))</f>
        <v>95.8</v>
      </c>
      <c r="T18" s="232">
        <f>IF(ISNA(VLOOKUP($A18,ES_ULCa_0!$A$10:$AQ$100,MATCH(FIXED(T$6,0,TRUE),ES_ULCa_0!$A$10:$AQ$10,0),FALSE)),":",VLOOKUP($A18,ES_ULCa_0!$A$10:$AQ$100,MATCH(FIXED(T$6,0,TRUE),ES_ULCa_0!$A$10:$AQ$10,0),FALSE))</f>
        <v>91.2</v>
      </c>
      <c r="U18" s="232">
        <f>IF(ISNA(VLOOKUP($A18,ES_ULCa_0!$A$10:$AQ$100,MATCH(FIXED(U$6,0,TRUE),ES_ULCa_0!$A$10:$AQ$10,0),FALSE)),":",VLOOKUP($A18,ES_ULCa_0!$A$10:$AQ$100,MATCH(FIXED(U$6,0,TRUE),ES_ULCa_0!$A$10:$AQ$10,0),FALSE))</f>
        <v>86.8</v>
      </c>
      <c r="V18" s="232" t="str">
        <f>IF(ISNA(VLOOKUP($A18,ES_ULCa_0!$A$10:$AQ$100,MATCH(FIXED(V$6,0,TRUE),ES_ULCa_0!$A$10:$AQ$10,0),FALSE)),":",VLOOKUP($A18,ES_ULCa_0!$A$10:$AQ$100,MATCH(FIXED(V$6,0,TRUE),ES_ULCa_0!$A$10:$AQ$10,0),FALSE))</f>
        <v>:</v>
      </c>
      <c r="W18" s="232" t="str">
        <f>IF(ISNA(VLOOKUP($A18,ES_ULCa_0!$A$10:$AQ$100,MATCH(FIXED(W$6,0,TRUE),ES_ULCa_0!$A$10:$AQ$10,0),FALSE)),":",VLOOKUP($A18,ES_ULCa_0!$A$10:$AQ$100,MATCH(FIXED(W$6,0,TRUE),ES_ULCa_0!$A$10:$AQ$10,0),FALSE))</f>
        <v>:</v>
      </c>
    </row>
    <row r="19" spans="1:23">
      <c r="A19" s="230" t="str">
        <f>lookup!Z14</f>
        <v>Spain</v>
      </c>
      <c r="B19" s="232" t="str">
        <f>VLOOKUP(A19,lookup!$Z$2:$AA$77,2,FALSE)</f>
        <v>Ισπανία</v>
      </c>
      <c r="C19" s="232" t="str">
        <f>IF(ISNA(VLOOKUP($A19,ES_ULCa_0!$A$10:$AQ$100,MATCH(FIXED(C$6,0,TRUE),ES_ULCa_0!$A$10:$AQ$10,0),FALSE)),":",VLOOKUP($A19,ES_ULCa_0!$A$10:$AQ$100,MATCH(FIXED(C$6,0,TRUE),ES_ULCa_0!$A$10:$AQ$10,0),FALSE))</f>
        <v>:</v>
      </c>
      <c r="D19" s="232" t="str">
        <f>IF(ISNA(VLOOKUP($A19,ES_ULCa_0!$A$10:$AQ$100,MATCH(FIXED(D$6,0,TRUE),ES_ULCa_0!$A$10:$AQ$10,0),FALSE)),":",VLOOKUP($A19,ES_ULCa_0!$A$10:$AQ$100,MATCH(FIXED(D$6,0,TRUE),ES_ULCa_0!$A$10:$AQ$10,0),FALSE))</f>
        <v>:</v>
      </c>
      <c r="E19" s="232" t="str">
        <f>IF(ISNA(VLOOKUP($A19,ES_ULCa_0!$A$10:$AQ$100,MATCH(FIXED(E$6,0,TRUE),ES_ULCa_0!$A$10:$AQ$10,0),FALSE)),":",VLOOKUP($A19,ES_ULCa_0!$A$10:$AQ$100,MATCH(FIXED(E$6,0,TRUE),ES_ULCa_0!$A$10:$AQ$10,0),FALSE))</f>
        <v>:</v>
      </c>
      <c r="F19" s="232" t="str">
        <f>IF(ISNA(VLOOKUP($A19,ES_ULCa_0!$A$10:$AQ$100,MATCH(FIXED(F$6,0,TRUE),ES_ULCa_0!$A$10:$AQ$10,0),FALSE)),":",VLOOKUP($A19,ES_ULCa_0!$A$10:$AQ$100,MATCH(FIXED(F$6,0,TRUE),ES_ULCa_0!$A$10:$AQ$10,0),FALSE))</f>
        <v>:</v>
      </c>
      <c r="G19" s="232" t="str">
        <f>IF(ISNA(VLOOKUP($A19,ES_ULCa_0!$A$10:$AQ$100,MATCH(FIXED(G$6,0,TRUE),ES_ULCa_0!$A$10:$AQ$10,0),FALSE)),":",VLOOKUP($A19,ES_ULCa_0!$A$10:$AQ$100,MATCH(FIXED(G$6,0,TRUE),ES_ULCa_0!$A$10:$AQ$10,0),FALSE))</f>
        <v>:</v>
      </c>
      <c r="H19" s="232">
        <f>IF(ISNA(VLOOKUP($A19,ES_ULCa_0!$A$10:$AQ$100,MATCH(FIXED(H$6,0,TRUE),ES_ULCa_0!$A$10:$AQ$10,0),FALSE)),":",VLOOKUP($A19,ES_ULCa_0!$A$10:$AQ$100,MATCH(FIXED(H$6,0,TRUE),ES_ULCa_0!$A$10:$AQ$10,0),FALSE))</f>
        <v>106.3</v>
      </c>
      <c r="I19" s="232">
        <f>IF(ISNA(VLOOKUP($A19,ES_ULCa_0!$A$10:$AQ$100,MATCH(FIXED(I$6,0,TRUE),ES_ULCa_0!$A$10:$AQ$10,0),FALSE)),":",VLOOKUP($A19,ES_ULCa_0!$A$10:$AQ$100,MATCH(FIXED(I$6,0,TRUE),ES_ULCa_0!$A$10:$AQ$10,0),FALSE))</f>
        <v>105.2</v>
      </c>
      <c r="J19" s="232">
        <f>IF(ISNA(VLOOKUP($A19,ES_ULCa_0!$A$10:$AQ$100,MATCH(FIXED(J$6,0,TRUE),ES_ULCa_0!$A$10:$AQ$10,0),FALSE)),":",VLOOKUP($A19,ES_ULCa_0!$A$10:$AQ$100,MATCH(FIXED(J$6,0,TRUE),ES_ULCa_0!$A$10:$AQ$10,0),FALSE))</f>
        <v>103.9</v>
      </c>
      <c r="K19" s="232">
        <f>IF(ISNA(VLOOKUP($A19,ES_ULCa_0!$A$10:$AQ$100,MATCH(FIXED(K$6,0,TRUE),ES_ULCa_0!$A$10:$AQ$10,0),FALSE)),":",VLOOKUP($A19,ES_ULCa_0!$A$10:$AQ$100,MATCH(FIXED(K$6,0,TRUE),ES_ULCa_0!$A$10:$AQ$10,0),FALSE))</f>
        <v>102.5</v>
      </c>
      <c r="L19" s="232">
        <f>IF(ISNA(VLOOKUP($A19,ES_ULCa_0!$A$10:$AQ$100,MATCH(FIXED(L$6,0,TRUE),ES_ULCa_0!$A$10:$AQ$10,0),FALSE)),":",VLOOKUP($A19,ES_ULCa_0!$A$10:$AQ$100,MATCH(FIXED(L$6,0,TRUE),ES_ULCa_0!$A$10:$AQ$10,0),FALSE))</f>
        <v>101</v>
      </c>
      <c r="M19" s="232">
        <f>IF(ISNA(VLOOKUP($A19,ES_ULCa_0!$A$10:$AQ$100,MATCH(FIXED(M$6,0,TRUE),ES_ULCa_0!$A$10:$AQ$10,0),FALSE)),":",VLOOKUP($A19,ES_ULCa_0!$A$10:$AQ$100,MATCH(FIXED(M$6,0,TRUE),ES_ULCa_0!$A$10:$AQ$10,0),FALSE))</f>
        <v>100</v>
      </c>
      <c r="N19" s="232">
        <f>IF(ISNA(VLOOKUP($A19,ES_ULCa_0!$A$10:$AQ$100,MATCH(FIXED(N$6,0,TRUE),ES_ULCa_0!$A$10:$AQ$10,0),FALSE)),":",VLOOKUP($A19,ES_ULCa_0!$A$10:$AQ$100,MATCH(FIXED(N$6,0,TRUE),ES_ULCa_0!$A$10:$AQ$10,0),FALSE))</f>
        <v>99</v>
      </c>
      <c r="O19" s="232">
        <f>IF(ISNA(VLOOKUP($A19,ES_ULCa_0!$A$10:$AQ$100,MATCH(FIXED(O$6,0,TRUE),ES_ULCa_0!$A$10:$AQ$10,0),FALSE)),":",VLOOKUP($A19,ES_ULCa_0!$A$10:$AQ$100,MATCH(FIXED(O$6,0,TRUE),ES_ULCa_0!$A$10:$AQ$10,0),FALSE))</f>
        <v>99.9</v>
      </c>
      <c r="P19" s="232">
        <f>IF(ISNA(VLOOKUP($A19,ES_ULCa_0!$A$10:$AQ$100,MATCH(FIXED(P$6,0,TRUE),ES_ULCa_0!$A$10:$AQ$10,0),FALSE)),":",VLOOKUP($A19,ES_ULCa_0!$A$10:$AQ$100,MATCH(FIXED(P$6,0,TRUE),ES_ULCa_0!$A$10:$AQ$10,0),FALSE))</f>
        <v>103</v>
      </c>
      <c r="Q19" s="232">
        <f>IF(ISNA(VLOOKUP($A19,ES_ULCa_0!$A$10:$AQ$100,MATCH(FIXED(Q$6,0,TRUE),ES_ULCa_0!$A$10:$AQ$10,0),FALSE)),":",VLOOKUP($A19,ES_ULCa_0!$A$10:$AQ$100,MATCH(FIXED(Q$6,0,TRUE),ES_ULCa_0!$A$10:$AQ$10,0),FALSE))</f>
        <v>104.4</v>
      </c>
      <c r="R19" s="232">
        <f>IF(ISNA(VLOOKUP($A19,ES_ULCa_0!$A$10:$AQ$100,MATCH(FIXED(R$6,0,TRUE),ES_ULCa_0!$A$10:$AQ$10,0),FALSE)),":",VLOOKUP($A19,ES_ULCa_0!$A$10:$AQ$100,MATCH(FIXED(R$6,0,TRUE),ES_ULCa_0!$A$10:$AQ$10,0),FALSE))</f>
        <v>102.5</v>
      </c>
      <c r="S19" s="232">
        <f>IF(ISNA(VLOOKUP($A19,ES_ULCa_0!$A$10:$AQ$100,MATCH(FIXED(S$6,0,TRUE),ES_ULCa_0!$A$10:$AQ$10,0),FALSE)),":",VLOOKUP($A19,ES_ULCa_0!$A$10:$AQ$100,MATCH(FIXED(S$6,0,TRUE),ES_ULCa_0!$A$10:$AQ$10,0),FALSE))</f>
        <v>101.5</v>
      </c>
      <c r="T19" s="232">
        <f>IF(ISNA(VLOOKUP($A19,ES_ULCa_0!$A$10:$AQ$100,MATCH(FIXED(T$6,0,TRUE),ES_ULCa_0!$A$10:$AQ$10,0),FALSE)),":",VLOOKUP($A19,ES_ULCa_0!$A$10:$AQ$100,MATCH(FIXED(T$6,0,TRUE),ES_ULCa_0!$A$10:$AQ$10,0),FALSE))</f>
        <v>98.5</v>
      </c>
      <c r="U19" s="232">
        <f>IF(ISNA(VLOOKUP($A19,ES_ULCa_0!$A$10:$AQ$100,MATCH(FIXED(U$6,0,TRUE),ES_ULCa_0!$A$10:$AQ$10,0),FALSE)),":",VLOOKUP($A19,ES_ULCa_0!$A$10:$AQ$100,MATCH(FIXED(U$6,0,TRUE),ES_ULCa_0!$A$10:$AQ$10,0),FALSE))</f>
        <v>96.3</v>
      </c>
      <c r="V19" s="232" t="str">
        <f>IF(ISNA(VLOOKUP($A19,ES_ULCa_0!$A$10:$AQ$100,MATCH(FIXED(V$6,0,TRUE),ES_ULCa_0!$A$10:$AQ$10,0),FALSE)),":",VLOOKUP($A19,ES_ULCa_0!$A$10:$AQ$100,MATCH(FIXED(V$6,0,TRUE),ES_ULCa_0!$A$10:$AQ$10,0),FALSE))</f>
        <v>:</v>
      </c>
      <c r="W19" s="232" t="str">
        <f>IF(ISNA(VLOOKUP($A19,ES_ULCa_0!$A$10:$AQ$100,MATCH(FIXED(W$6,0,TRUE),ES_ULCa_0!$A$10:$AQ$10,0),FALSE)),":",VLOOKUP($A19,ES_ULCa_0!$A$10:$AQ$100,MATCH(FIXED(W$6,0,TRUE),ES_ULCa_0!$A$10:$AQ$10,0),FALSE))</f>
        <v>:</v>
      </c>
    </row>
    <row r="20" spans="1:23">
      <c r="A20" s="230" t="str">
        <f>lookup!Z15</f>
        <v>France</v>
      </c>
      <c r="B20" s="232" t="str">
        <f>VLOOKUP(A20,lookup!$Z$2:$AA$77,2,FALSE)</f>
        <v>Γαλλία</v>
      </c>
      <c r="C20" s="232">
        <f>IF(ISNA(VLOOKUP($A20,ES_ULCa_0!$A$10:$AQ$100,MATCH(FIXED(C$6,0,TRUE),ES_ULCa_0!$A$10:$AQ$10,0),FALSE)),":",VLOOKUP($A20,ES_ULCa_0!$A$10:$AQ$100,MATCH(FIXED(C$6,0,TRUE),ES_ULCa_0!$A$10:$AQ$10,0),FALSE))</f>
        <v>101</v>
      </c>
      <c r="D20" s="232">
        <f>IF(ISNA(VLOOKUP($A20,ES_ULCa_0!$A$10:$AQ$100,MATCH(FIXED(D$6,0,TRUE),ES_ULCa_0!$A$10:$AQ$10,0),FALSE)),":",VLOOKUP($A20,ES_ULCa_0!$A$10:$AQ$100,MATCH(FIXED(D$6,0,TRUE),ES_ULCa_0!$A$10:$AQ$10,0),FALSE))</f>
        <v>100.8</v>
      </c>
      <c r="E20" s="232">
        <f>IF(ISNA(VLOOKUP($A20,ES_ULCa_0!$A$10:$AQ$100,MATCH(FIXED(E$6,0,TRUE),ES_ULCa_0!$A$10:$AQ$10,0),FALSE)),":",VLOOKUP($A20,ES_ULCa_0!$A$10:$AQ$100,MATCH(FIXED(E$6,0,TRUE),ES_ULCa_0!$A$10:$AQ$10,0),FALSE))</f>
        <v>100</v>
      </c>
      <c r="F20" s="232">
        <f>IF(ISNA(VLOOKUP($A20,ES_ULCa_0!$A$10:$AQ$100,MATCH(FIXED(F$6,0,TRUE),ES_ULCa_0!$A$10:$AQ$10,0),FALSE)),":",VLOOKUP($A20,ES_ULCa_0!$A$10:$AQ$100,MATCH(FIXED(F$6,0,TRUE),ES_ULCa_0!$A$10:$AQ$10,0),FALSE))</f>
        <v>98.9</v>
      </c>
      <c r="G20" s="232">
        <f>IF(ISNA(VLOOKUP($A20,ES_ULCa_0!$A$10:$AQ$100,MATCH(FIXED(G$6,0,TRUE),ES_ULCa_0!$A$10:$AQ$10,0),FALSE)),":",VLOOKUP($A20,ES_ULCa_0!$A$10:$AQ$100,MATCH(FIXED(G$6,0,TRUE),ES_ULCa_0!$A$10:$AQ$10,0),FALSE))</f>
        <v>99.7</v>
      </c>
      <c r="H20" s="232">
        <f>IF(ISNA(VLOOKUP($A20,ES_ULCa_0!$A$10:$AQ$100,MATCH(FIXED(H$6,0,TRUE),ES_ULCa_0!$A$10:$AQ$10,0),FALSE)),":",VLOOKUP($A20,ES_ULCa_0!$A$10:$AQ$100,MATCH(FIXED(H$6,0,TRUE),ES_ULCa_0!$A$10:$AQ$10,0),FALSE))</f>
        <v>99.5</v>
      </c>
      <c r="I20" s="232">
        <f>IF(ISNA(VLOOKUP($A20,ES_ULCa_0!$A$10:$AQ$100,MATCH(FIXED(I$6,0,TRUE),ES_ULCa_0!$A$10:$AQ$10,0),FALSE)),":",VLOOKUP($A20,ES_ULCa_0!$A$10:$AQ$100,MATCH(FIXED(I$6,0,TRUE),ES_ULCa_0!$A$10:$AQ$10,0),FALSE))</f>
        <v>99.9</v>
      </c>
      <c r="J20" s="232">
        <f>IF(ISNA(VLOOKUP($A20,ES_ULCa_0!$A$10:$AQ$100,MATCH(FIXED(J$6,0,TRUE),ES_ULCa_0!$A$10:$AQ$10,0),FALSE)),":",VLOOKUP($A20,ES_ULCa_0!$A$10:$AQ$100,MATCH(FIXED(J$6,0,TRUE),ES_ULCa_0!$A$10:$AQ$10,0),FALSE))</f>
        <v>100.7</v>
      </c>
      <c r="K20" s="232">
        <f>IF(ISNA(VLOOKUP($A20,ES_ULCa_0!$A$10:$AQ$100,MATCH(FIXED(K$6,0,TRUE),ES_ULCa_0!$A$10:$AQ$10,0),FALSE)),":",VLOOKUP($A20,ES_ULCa_0!$A$10:$AQ$100,MATCH(FIXED(K$6,0,TRUE),ES_ULCa_0!$A$10:$AQ$10,0),FALSE))</f>
        <v>100.7</v>
      </c>
      <c r="L20" s="232">
        <f>IF(ISNA(VLOOKUP($A20,ES_ULCa_0!$A$10:$AQ$100,MATCH(FIXED(L$6,0,TRUE),ES_ULCa_0!$A$10:$AQ$10,0),FALSE)),":",VLOOKUP($A20,ES_ULCa_0!$A$10:$AQ$100,MATCH(FIXED(L$6,0,TRUE),ES_ULCa_0!$A$10:$AQ$10,0),FALSE))</f>
        <v>100</v>
      </c>
      <c r="M20" s="232">
        <f>IF(ISNA(VLOOKUP($A20,ES_ULCa_0!$A$10:$AQ$100,MATCH(FIXED(M$6,0,TRUE),ES_ULCa_0!$A$10:$AQ$10,0),FALSE)),":",VLOOKUP($A20,ES_ULCa_0!$A$10:$AQ$100,MATCH(FIXED(M$6,0,TRUE),ES_ULCa_0!$A$10:$AQ$10,0),FALSE))</f>
        <v>100</v>
      </c>
      <c r="N20" s="232">
        <f>IF(ISNA(VLOOKUP($A20,ES_ULCa_0!$A$10:$AQ$100,MATCH(FIXED(N$6,0,TRUE),ES_ULCa_0!$A$10:$AQ$10,0),FALSE)),":",VLOOKUP($A20,ES_ULCa_0!$A$10:$AQ$100,MATCH(FIXED(N$6,0,TRUE),ES_ULCa_0!$A$10:$AQ$10,0),FALSE))</f>
        <v>99.7</v>
      </c>
      <c r="O20" s="232">
        <f>IF(ISNA(VLOOKUP($A20,ES_ULCa_0!$A$10:$AQ$100,MATCH(FIXED(O$6,0,TRUE),ES_ULCa_0!$A$10:$AQ$10,0),FALSE)),":",VLOOKUP($A20,ES_ULCa_0!$A$10:$AQ$100,MATCH(FIXED(O$6,0,TRUE),ES_ULCa_0!$A$10:$AQ$10,0),FALSE))</f>
        <v>98.8</v>
      </c>
      <c r="P20" s="232">
        <f>IF(ISNA(VLOOKUP($A20,ES_ULCa_0!$A$10:$AQ$100,MATCH(FIXED(P$6,0,TRUE),ES_ULCa_0!$A$10:$AQ$10,0),FALSE)),":",VLOOKUP($A20,ES_ULCa_0!$A$10:$AQ$100,MATCH(FIXED(P$6,0,TRUE),ES_ULCa_0!$A$10:$AQ$10,0),FALSE))</f>
        <v>99.4</v>
      </c>
      <c r="Q20" s="232">
        <f>IF(ISNA(VLOOKUP($A20,ES_ULCa_0!$A$10:$AQ$100,MATCH(FIXED(Q$6,0,TRUE),ES_ULCa_0!$A$10:$AQ$10,0),FALSE)),":",VLOOKUP($A20,ES_ULCa_0!$A$10:$AQ$100,MATCH(FIXED(Q$6,0,TRUE),ES_ULCa_0!$A$10:$AQ$10,0),FALSE))</f>
        <v>102.3</v>
      </c>
      <c r="R20" s="232">
        <f>IF(ISNA(VLOOKUP($A20,ES_ULCa_0!$A$10:$AQ$100,MATCH(FIXED(R$6,0,TRUE),ES_ULCa_0!$A$10:$AQ$10,0),FALSE)),":",VLOOKUP($A20,ES_ULCa_0!$A$10:$AQ$100,MATCH(FIXED(R$6,0,TRUE),ES_ULCa_0!$A$10:$AQ$10,0),FALSE))</f>
        <v>102.1</v>
      </c>
      <c r="S20" s="232">
        <f>IF(ISNA(VLOOKUP($A20,ES_ULCa_0!$A$10:$AQ$100,MATCH(FIXED(S$6,0,TRUE),ES_ULCa_0!$A$10:$AQ$10,0),FALSE)),":",VLOOKUP($A20,ES_ULCa_0!$A$10:$AQ$100,MATCH(FIXED(S$6,0,TRUE),ES_ULCa_0!$A$10:$AQ$10,0),FALSE))</f>
        <v>102.1</v>
      </c>
      <c r="T20" s="232">
        <f>IF(ISNA(VLOOKUP($A20,ES_ULCa_0!$A$10:$AQ$100,MATCH(FIXED(T$6,0,TRUE),ES_ULCa_0!$A$10:$AQ$10,0),FALSE)),":",VLOOKUP($A20,ES_ULCa_0!$A$10:$AQ$100,MATCH(FIXED(T$6,0,TRUE),ES_ULCa_0!$A$10:$AQ$10,0),FALSE))</f>
        <v>102.6</v>
      </c>
      <c r="U20" s="232">
        <f>IF(ISNA(VLOOKUP($A20,ES_ULCa_0!$A$10:$AQ$100,MATCH(FIXED(U$6,0,TRUE),ES_ULCa_0!$A$10:$AQ$10,0),FALSE)),":",VLOOKUP($A20,ES_ULCa_0!$A$10:$AQ$100,MATCH(FIXED(U$6,0,TRUE),ES_ULCa_0!$A$10:$AQ$10,0),FALSE))</f>
        <v>102.7</v>
      </c>
      <c r="V20" s="232" t="str">
        <f>IF(ISNA(VLOOKUP($A20,ES_ULCa_0!$A$10:$AQ$100,MATCH(FIXED(V$6,0,TRUE),ES_ULCa_0!$A$10:$AQ$10,0),FALSE)),":",VLOOKUP($A20,ES_ULCa_0!$A$10:$AQ$100,MATCH(FIXED(V$6,0,TRUE),ES_ULCa_0!$A$10:$AQ$10,0),FALSE))</f>
        <v>:</v>
      </c>
      <c r="W20" s="232" t="str">
        <f>IF(ISNA(VLOOKUP($A20,ES_ULCa_0!$A$10:$AQ$100,MATCH(FIXED(W$6,0,TRUE),ES_ULCa_0!$A$10:$AQ$10,0),FALSE)),":",VLOOKUP($A20,ES_ULCa_0!$A$10:$AQ$100,MATCH(FIXED(W$6,0,TRUE),ES_ULCa_0!$A$10:$AQ$10,0),FALSE))</f>
        <v>:</v>
      </c>
    </row>
    <row r="21" spans="1:23">
      <c r="A21" s="230" t="str">
        <f>lookup!Z16</f>
        <v>Croatia</v>
      </c>
      <c r="B21" s="232" t="str">
        <f>VLOOKUP(A21,lookup!$Z$2:$AA$77,2,FALSE)</f>
        <v>Κροατία</v>
      </c>
      <c r="C21" s="232" t="str">
        <f>IF(ISNA(VLOOKUP($A21,ES_ULCa_0!$A$10:$AQ$100,MATCH(FIXED(C$6,0,TRUE),ES_ULCa_0!$A$10:$AQ$10,0),FALSE)),":",VLOOKUP($A21,ES_ULCa_0!$A$10:$AQ$100,MATCH(FIXED(C$6,0,TRUE),ES_ULCa_0!$A$10:$AQ$10,0),FALSE))</f>
        <v>:</v>
      </c>
      <c r="D21" s="232">
        <f>IF(ISNA(VLOOKUP($A21,ES_ULCa_0!$A$10:$AQ$100,MATCH(FIXED(D$6,0,TRUE),ES_ULCa_0!$A$10:$AQ$10,0),FALSE)),":",VLOOKUP($A21,ES_ULCa_0!$A$10:$AQ$100,MATCH(FIXED(D$6,0,TRUE),ES_ULCa_0!$A$10:$AQ$10,0),FALSE))</f>
        <v>97.3</v>
      </c>
      <c r="E21" s="232">
        <f>IF(ISNA(VLOOKUP($A21,ES_ULCa_0!$A$10:$AQ$100,MATCH(FIXED(E$6,0,TRUE),ES_ULCa_0!$A$10:$AQ$10,0),FALSE)),":",VLOOKUP($A21,ES_ULCa_0!$A$10:$AQ$100,MATCH(FIXED(E$6,0,TRUE),ES_ULCa_0!$A$10:$AQ$10,0),FALSE))</f>
        <v>99.8</v>
      </c>
      <c r="F21" s="232">
        <f>IF(ISNA(VLOOKUP($A21,ES_ULCa_0!$A$10:$AQ$100,MATCH(FIXED(F$6,0,TRUE),ES_ULCa_0!$A$10:$AQ$10,0),FALSE)),":",VLOOKUP($A21,ES_ULCa_0!$A$10:$AQ$100,MATCH(FIXED(F$6,0,TRUE),ES_ULCa_0!$A$10:$AQ$10,0),FALSE))</f>
        <v>105.5</v>
      </c>
      <c r="G21" s="232">
        <f>IF(ISNA(VLOOKUP($A21,ES_ULCa_0!$A$10:$AQ$100,MATCH(FIXED(G$6,0,TRUE),ES_ULCa_0!$A$10:$AQ$10,0),FALSE)),":",VLOOKUP($A21,ES_ULCa_0!$A$10:$AQ$100,MATCH(FIXED(G$6,0,TRUE),ES_ULCa_0!$A$10:$AQ$10,0),FALSE))</f>
        <v>108.9</v>
      </c>
      <c r="H21" s="232">
        <f>IF(ISNA(VLOOKUP($A21,ES_ULCa_0!$A$10:$AQ$100,MATCH(FIXED(H$6,0,TRUE),ES_ULCa_0!$A$10:$AQ$10,0),FALSE)),":",VLOOKUP($A21,ES_ULCa_0!$A$10:$AQ$100,MATCH(FIXED(H$6,0,TRUE),ES_ULCa_0!$A$10:$AQ$10,0),FALSE))</f>
        <v>106.4</v>
      </c>
      <c r="I21" s="232">
        <f>IF(ISNA(VLOOKUP($A21,ES_ULCa_0!$A$10:$AQ$100,MATCH(FIXED(I$6,0,TRUE),ES_ULCa_0!$A$10:$AQ$10,0),FALSE)),":",VLOOKUP($A21,ES_ULCa_0!$A$10:$AQ$100,MATCH(FIXED(I$6,0,TRUE),ES_ULCa_0!$A$10:$AQ$10,0),FALSE))</f>
        <v>100.6</v>
      </c>
      <c r="J21" s="232">
        <f>IF(ISNA(VLOOKUP($A21,ES_ULCa_0!$A$10:$AQ$100,MATCH(FIXED(J$6,0,TRUE),ES_ULCa_0!$A$10:$AQ$10,0),FALSE)),":",VLOOKUP($A21,ES_ULCa_0!$A$10:$AQ$100,MATCH(FIXED(J$6,0,TRUE),ES_ULCa_0!$A$10:$AQ$10,0),FALSE))</f>
        <v>102.4</v>
      </c>
      <c r="K21" s="232">
        <f>IF(ISNA(VLOOKUP($A21,ES_ULCa_0!$A$10:$AQ$100,MATCH(FIXED(K$6,0,TRUE),ES_ULCa_0!$A$10:$AQ$10,0),FALSE)),":",VLOOKUP($A21,ES_ULCa_0!$A$10:$AQ$100,MATCH(FIXED(K$6,0,TRUE),ES_ULCa_0!$A$10:$AQ$10,0),FALSE))</f>
        <v>103.6</v>
      </c>
      <c r="L21" s="232">
        <f>IF(ISNA(VLOOKUP($A21,ES_ULCa_0!$A$10:$AQ$100,MATCH(FIXED(L$6,0,TRUE),ES_ULCa_0!$A$10:$AQ$10,0),FALSE)),":",VLOOKUP($A21,ES_ULCa_0!$A$10:$AQ$100,MATCH(FIXED(L$6,0,TRUE),ES_ULCa_0!$A$10:$AQ$10,0),FALSE))</f>
        <v>101.4</v>
      </c>
      <c r="M21" s="232">
        <f>IF(ISNA(VLOOKUP($A21,ES_ULCa_0!$A$10:$AQ$100,MATCH(FIXED(M$6,0,TRUE),ES_ULCa_0!$A$10:$AQ$10,0),FALSE)),":",VLOOKUP($A21,ES_ULCa_0!$A$10:$AQ$100,MATCH(FIXED(M$6,0,TRUE),ES_ULCa_0!$A$10:$AQ$10,0),FALSE))</f>
        <v>100</v>
      </c>
      <c r="N21" s="232">
        <f>IF(ISNA(VLOOKUP($A21,ES_ULCa_0!$A$10:$AQ$100,MATCH(FIXED(N$6,0,TRUE),ES_ULCa_0!$A$10:$AQ$10,0),FALSE)),":",VLOOKUP($A21,ES_ULCa_0!$A$10:$AQ$100,MATCH(FIXED(N$6,0,TRUE),ES_ULCa_0!$A$10:$AQ$10,0),FALSE))</f>
        <v>98.3</v>
      </c>
      <c r="O21" s="232">
        <f>IF(ISNA(VLOOKUP($A21,ES_ULCa_0!$A$10:$AQ$100,MATCH(FIXED(O$6,0,TRUE),ES_ULCa_0!$A$10:$AQ$10,0),FALSE)),":",VLOOKUP($A21,ES_ULCa_0!$A$10:$AQ$100,MATCH(FIXED(O$6,0,TRUE),ES_ULCa_0!$A$10:$AQ$10,0),FALSE))</f>
        <v>98.6</v>
      </c>
      <c r="P21" s="232">
        <f>IF(ISNA(VLOOKUP($A21,ES_ULCa_0!$A$10:$AQ$100,MATCH(FIXED(P$6,0,TRUE),ES_ULCa_0!$A$10:$AQ$10,0),FALSE)),":",VLOOKUP($A21,ES_ULCa_0!$A$10:$AQ$100,MATCH(FIXED(P$6,0,TRUE),ES_ULCa_0!$A$10:$AQ$10,0),FALSE))</f>
        <v>98.4</v>
      </c>
      <c r="Q21" s="232">
        <f>IF(ISNA(VLOOKUP($A21,ES_ULCa_0!$A$10:$AQ$100,MATCH(FIXED(Q$6,0,TRUE),ES_ULCa_0!$A$10:$AQ$10,0),FALSE)),":",VLOOKUP($A21,ES_ULCa_0!$A$10:$AQ$100,MATCH(FIXED(Q$6,0,TRUE),ES_ULCa_0!$A$10:$AQ$10,0),FALSE))</f>
        <v>101.9</v>
      </c>
      <c r="R21" s="232">
        <f>IF(ISNA(VLOOKUP($A21,ES_ULCa_0!$A$10:$AQ$100,MATCH(FIXED(R$6,0,TRUE),ES_ULCa_0!$A$10:$AQ$10,0),FALSE)),":",VLOOKUP($A21,ES_ULCa_0!$A$10:$AQ$100,MATCH(FIXED(R$6,0,TRUE),ES_ULCa_0!$A$10:$AQ$10,0),FALSE))</f>
        <v>100</v>
      </c>
      <c r="S21" s="232">
        <f>IF(ISNA(VLOOKUP($A21,ES_ULCa_0!$A$10:$AQ$100,MATCH(FIXED(S$6,0,TRUE),ES_ULCa_0!$A$10:$AQ$10,0),FALSE)),":",VLOOKUP($A21,ES_ULCa_0!$A$10:$AQ$100,MATCH(FIXED(S$6,0,TRUE),ES_ULCa_0!$A$10:$AQ$10,0),FALSE))</f>
        <v>98</v>
      </c>
      <c r="T21" s="232">
        <f>IF(ISNA(VLOOKUP($A21,ES_ULCa_0!$A$10:$AQ$100,MATCH(FIXED(T$6,0,TRUE),ES_ULCa_0!$A$10:$AQ$10,0),FALSE)),":",VLOOKUP($A21,ES_ULCa_0!$A$10:$AQ$100,MATCH(FIXED(T$6,0,TRUE),ES_ULCa_0!$A$10:$AQ$10,0),FALSE))</f>
        <v>96.1</v>
      </c>
      <c r="U21" s="232">
        <f>IF(ISNA(VLOOKUP($A21,ES_ULCa_0!$A$10:$AQ$100,MATCH(FIXED(U$6,0,TRUE),ES_ULCa_0!$A$10:$AQ$10,0),FALSE)),":",VLOOKUP($A21,ES_ULCa_0!$A$10:$AQ$100,MATCH(FIXED(U$6,0,TRUE),ES_ULCa_0!$A$10:$AQ$10,0),FALSE))</f>
        <v>96.7</v>
      </c>
      <c r="V21" s="232" t="str">
        <f>IF(ISNA(VLOOKUP($A21,ES_ULCa_0!$A$10:$AQ$100,MATCH(FIXED(V$6,0,TRUE),ES_ULCa_0!$A$10:$AQ$10,0),FALSE)),":",VLOOKUP($A21,ES_ULCa_0!$A$10:$AQ$100,MATCH(FIXED(V$6,0,TRUE),ES_ULCa_0!$A$10:$AQ$10,0),FALSE))</f>
        <v>:</v>
      </c>
      <c r="W21" s="232" t="str">
        <f>IF(ISNA(VLOOKUP($A21,ES_ULCa_0!$A$10:$AQ$100,MATCH(FIXED(W$6,0,TRUE),ES_ULCa_0!$A$10:$AQ$10,0),FALSE)),":",VLOOKUP($A21,ES_ULCa_0!$A$10:$AQ$100,MATCH(FIXED(W$6,0,TRUE),ES_ULCa_0!$A$10:$AQ$10,0),FALSE))</f>
        <v>:</v>
      </c>
    </row>
    <row r="22" spans="1:23">
      <c r="A22" s="230" t="str">
        <f>lookup!Z17</f>
        <v>Italy</v>
      </c>
      <c r="B22" s="232" t="str">
        <f>VLOOKUP(A22,lookup!$Z$2:$AA$77,2,FALSE)</f>
        <v>Ιταλία</v>
      </c>
      <c r="C22" s="232">
        <f>IF(ISNA(VLOOKUP($A22,ES_ULCa_0!$A$10:$AQ$100,MATCH(FIXED(C$6,0,TRUE),ES_ULCa_0!$A$10:$AQ$10,0),FALSE)),":",VLOOKUP($A22,ES_ULCa_0!$A$10:$AQ$100,MATCH(FIXED(C$6,0,TRUE),ES_ULCa_0!$A$10:$AQ$10,0),FALSE))</f>
        <v>104.8</v>
      </c>
      <c r="D22" s="232">
        <f>IF(ISNA(VLOOKUP($A22,ES_ULCa_0!$A$10:$AQ$100,MATCH(FIXED(D$6,0,TRUE),ES_ULCa_0!$A$10:$AQ$10,0),FALSE)),":",VLOOKUP($A22,ES_ULCa_0!$A$10:$AQ$100,MATCH(FIXED(D$6,0,TRUE),ES_ULCa_0!$A$10:$AQ$10,0),FALSE))</f>
        <v>105.2</v>
      </c>
      <c r="E22" s="232">
        <f>IF(ISNA(VLOOKUP($A22,ES_ULCa_0!$A$10:$AQ$100,MATCH(FIXED(E$6,0,TRUE),ES_ULCa_0!$A$10:$AQ$10,0),FALSE)),":",VLOOKUP($A22,ES_ULCa_0!$A$10:$AQ$100,MATCH(FIXED(E$6,0,TRUE),ES_ULCa_0!$A$10:$AQ$10,0),FALSE))</f>
        <v>105.4</v>
      </c>
      <c r="F22" s="232">
        <f>IF(ISNA(VLOOKUP($A22,ES_ULCa_0!$A$10:$AQ$100,MATCH(FIXED(F$6,0,TRUE),ES_ULCa_0!$A$10:$AQ$10,0),FALSE)),":",VLOOKUP($A22,ES_ULCa_0!$A$10:$AQ$100,MATCH(FIXED(F$6,0,TRUE),ES_ULCa_0!$A$10:$AQ$10,0),FALSE))</f>
        <v>100.6</v>
      </c>
      <c r="G22" s="232">
        <f>IF(ISNA(VLOOKUP($A22,ES_ULCa_0!$A$10:$AQ$100,MATCH(FIXED(G$6,0,TRUE),ES_ULCa_0!$A$10:$AQ$10,0),FALSE)),":",VLOOKUP($A22,ES_ULCa_0!$A$10:$AQ$100,MATCH(FIXED(G$6,0,TRUE),ES_ULCa_0!$A$10:$AQ$10,0),FALSE))</f>
        <v>100</v>
      </c>
      <c r="H22" s="232">
        <f>IF(ISNA(VLOOKUP($A22,ES_ULCa_0!$A$10:$AQ$100,MATCH(FIXED(H$6,0,TRUE),ES_ULCa_0!$A$10:$AQ$10,0),FALSE)),":",VLOOKUP($A22,ES_ULCa_0!$A$10:$AQ$100,MATCH(FIXED(H$6,0,TRUE),ES_ULCa_0!$A$10:$AQ$10,0),FALSE))</f>
        <v>98.7</v>
      </c>
      <c r="I22" s="232">
        <f>IF(ISNA(VLOOKUP($A22,ES_ULCa_0!$A$10:$AQ$100,MATCH(FIXED(I$6,0,TRUE),ES_ULCa_0!$A$10:$AQ$10,0),FALSE)),":",VLOOKUP($A22,ES_ULCa_0!$A$10:$AQ$100,MATCH(FIXED(I$6,0,TRUE),ES_ULCa_0!$A$10:$AQ$10,0),FALSE))</f>
        <v>98.7</v>
      </c>
      <c r="J22" s="232">
        <f>IF(ISNA(VLOOKUP($A22,ES_ULCa_0!$A$10:$AQ$100,MATCH(FIXED(J$6,0,TRUE),ES_ULCa_0!$A$10:$AQ$10,0),FALSE)),":",VLOOKUP($A22,ES_ULCa_0!$A$10:$AQ$100,MATCH(FIXED(J$6,0,TRUE),ES_ULCa_0!$A$10:$AQ$10,0),FALSE))</f>
        <v>98.9</v>
      </c>
      <c r="K22" s="232">
        <f>IF(ISNA(VLOOKUP($A22,ES_ULCa_0!$A$10:$AQ$100,MATCH(FIXED(K$6,0,TRUE),ES_ULCa_0!$A$10:$AQ$10,0),FALSE)),":",VLOOKUP($A22,ES_ULCa_0!$A$10:$AQ$100,MATCH(FIXED(K$6,0,TRUE),ES_ULCa_0!$A$10:$AQ$10,0),FALSE))</f>
        <v>99.8</v>
      </c>
      <c r="L22" s="232">
        <f>IF(ISNA(VLOOKUP($A22,ES_ULCa_0!$A$10:$AQ$100,MATCH(FIXED(L$6,0,TRUE),ES_ULCa_0!$A$10:$AQ$10,0),FALSE)),":",VLOOKUP($A22,ES_ULCa_0!$A$10:$AQ$100,MATCH(FIXED(L$6,0,TRUE),ES_ULCa_0!$A$10:$AQ$10,0),FALSE))</f>
        <v>99.5</v>
      </c>
      <c r="M22" s="232">
        <f>IF(ISNA(VLOOKUP($A22,ES_ULCa_0!$A$10:$AQ$100,MATCH(FIXED(M$6,0,TRUE),ES_ULCa_0!$A$10:$AQ$10,0),FALSE)),":",VLOOKUP($A22,ES_ULCa_0!$A$10:$AQ$100,MATCH(FIXED(M$6,0,TRUE),ES_ULCa_0!$A$10:$AQ$10,0),FALSE))</f>
        <v>100</v>
      </c>
      <c r="N22" s="232">
        <f>IF(ISNA(VLOOKUP($A22,ES_ULCa_0!$A$10:$AQ$100,MATCH(FIXED(N$6,0,TRUE),ES_ULCa_0!$A$10:$AQ$10,0),FALSE)),":",VLOOKUP($A22,ES_ULCa_0!$A$10:$AQ$100,MATCH(FIXED(N$6,0,TRUE),ES_ULCa_0!$A$10:$AQ$10,0),FALSE))</f>
        <v>100.2</v>
      </c>
      <c r="O22" s="232">
        <f>IF(ISNA(VLOOKUP($A22,ES_ULCa_0!$A$10:$AQ$100,MATCH(FIXED(O$6,0,TRUE),ES_ULCa_0!$A$10:$AQ$10,0),FALSE)),":",VLOOKUP($A22,ES_ULCa_0!$A$10:$AQ$100,MATCH(FIXED(O$6,0,TRUE),ES_ULCa_0!$A$10:$AQ$10,0),FALSE))</f>
        <v>99.5</v>
      </c>
      <c r="P22" s="232">
        <f>IF(ISNA(VLOOKUP($A22,ES_ULCa_0!$A$10:$AQ$100,MATCH(FIXED(P$6,0,TRUE),ES_ULCa_0!$A$10:$AQ$10,0),FALSE)),":",VLOOKUP($A22,ES_ULCa_0!$A$10:$AQ$100,MATCH(FIXED(P$6,0,TRUE),ES_ULCa_0!$A$10:$AQ$10,0),FALSE))</f>
        <v>101.4</v>
      </c>
      <c r="Q22" s="232">
        <f>IF(ISNA(VLOOKUP($A22,ES_ULCa_0!$A$10:$AQ$100,MATCH(FIXED(Q$6,0,TRUE),ES_ULCa_0!$A$10:$AQ$10,0),FALSE)),":",VLOOKUP($A22,ES_ULCa_0!$A$10:$AQ$100,MATCH(FIXED(Q$6,0,TRUE),ES_ULCa_0!$A$10:$AQ$10,0),FALSE))</f>
        <v>103.3</v>
      </c>
      <c r="R22" s="232">
        <f>IF(ISNA(VLOOKUP($A22,ES_ULCa_0!$A$10:$AQ$100,MATCH(FIXED(R$6,0,TRUE),ES_ULCa_0!$A$10:$AQ$10,0),FALSE)),":",VLOOKUP($A22,ES_ULCa_0!$A$10:$AQ$100,MATCH(FIXED(R$6,0,TRUE),ES_ULCa_0!$A$10:$AQ$10,0),FALSE))</f>
        <v>102.7</v>
      </c>
      <c r="S22" s="232">
        <f>IF(ISNA(VLOOKUP($A22,ES_ULCa_0!$A$10:$AQ$100,MATCH(FIXED(S$6,0,TRUE),ES_ULCa_0!$A$10:$AQ$10,0),FALSE)),":",VLOOKUP($A22,ES_ULCa_0!$A$10:$AQ$100,MATCH(FIXED(S$6,0,TRUE),ES_ULCa_0!$A$10:$AQ$10,0),FALSE))</f>
        <v>102.4</v>
      </c>
      <c r="T22" s="232">
        <f>IF(ISNA(VLOOKUP($A22,ES_ULCa_0!$A$10:$AQ$100,MATCH(FIXED(T$6,0,TRUE),ES_ULCa_0!$A$10:$AQ$10,0),FALSE)),":",VLOOKUP($A22,ES_ULCa_0!$A$10:$AQ$100,MATCH(FIXED(T$6,0,TRUE),ES_ULCa_0!$A$10:$AQ$10,0),FALSE))</f>
        <v>103</v>
      </c>
      <c r="U22" s="232">
        <f>IF(ISNA(VLOOKUP($A22,ES_ULCa_0!$A$10:$AQ$100,MATCH(FIXED(U$6,0,TRUE),ES_ULCa_0!$A$10:$AQ$10,0),FALSE)),":",VLOOKUP($A22,ES_ULCa_0!$A$10:$AQ$100,MATCH(FIXED(U$6,0,TRUE),ES_ULCa_0!$A$10:$AQ$10,0),FALSE))</f>
        <v>102.8</v>
      </c>
      <c r="V22" s="232" t="str">
        <f>IF(ISNA(VLOOKUP($A22,ES_ULCa_0!$A$10:$AQ$100,MATCH(FIXED(V$6,0,TRUE),ES_ULCa_0!$A$10:$AQ$10,0),FALSE)),":",VLOOKUP($A22,ES_ULCa_0!$A$10:$AQ$100,MATCH(FIXED(V$6,0,TRUE),ES_ULCa_0!$A$10:$AQ$10,0),FALSE))</f>
        <v>:</v>
      </c>
      <c r="W22" s="232" t="str">
        <f>IF(ISNA(VLOOKUP($A22,ES_ULCa_0!$A$10:$AQ$100,MATCH(FIXED(W$6,0,TRUE),ES_ULCa_0!$A$10:$AQ$10,0),FALSE)),":",VLOOKUP($A22,ES_ULCa_0!$A$10:$AQ$100,MATCH(FIXED(W$6,0,TRUE),ES_ULCa_0!$A$10:$AQ$10,0),FALSE))</f>
        <v>:</v>
      </c>
    </row>
    <row r="23" spans="1:23">
      <c r="A23" s="230" t="str">
        <f>lookup!Z18</f>
        <v>Cyprus</v>
      </c>
      <c r="B23" s="232" t="str">
        <f>VLOOKUP(A23,lookup!$Z$2:$AA$77,2,FALSE)</f>
        <v>Κύπρος</v>
      </c>
      <c r="C23" s="232">
        <f>IF(ISNA(VLOOKUP($A23,ES_ULCa_0!$A$10:$AQ$100,MATCH(FIXED(C$6,0,TRUE),ES_ULCa_0!$A$10:$AQ$10,0),FALSE)),":",VLOOKUP($A23,ES_ULCa_0!$A$10:$AQ$100,MATCH(FIXED(C$6,0,TRUE),ES_ULCa_0!$A$10:$AQ$10,0),FALSE))</f>
        <v>99.4</v>
      </c>
      <c r="D23" s="232">
        <f>IF(ISNA(VLOOKUP($A23,ES_ULCa_0!$A$10:$AQ$100,MATCH(FIXED(D$6,0,TRUE),ES_ULCa_0!$A$10:$AQ$10,0),FALSE)),":",VLOOKUP($A23,ES_ULCa_0!$A$10:$AQ$100,MATCH(FIXED(D$6,0,TRUE),ES_ULCa_0!$A$10:$AQ$10,0),FALSE))</f>
        <v>100.4</v>
      </c>
      <c r="E23" s="232">
        <f>IF(ISNA(VLOOKUP($A23,ES_ULCa_0!$A$10:$AQ$100,MATCH(FIXED(E$6,0,TRUE),ES_ULCa_0!$A$10:$AQ$10,0),FALSE)),":",VLOOKUP($A23,ES_ULCa_0!$A$10:$AQ$100,MATCH(FIXED(E$6,0,TRUE),ES_ULCa_0!$A$10:$AQ$10,0),FALSE))</f>
        <v>101.7</v>
      </c>
      <c r="F23" s="232">
        <f>IF(ISNA(VLOOKUP($A23,ES_ULCa_0!$A$10:$AQ$100,MATCH(FIXED(F$6,0,TRUE),ES_ULCa_0!$A$10:$AQ$10,0),FALSE)),":",VLOOKUP($A23,ES_ULCa_0!$A$10:$AQ$100,MATCH(FIXED(F$6,0,TRUE),ES_ULCa_0!$A$10:$AQ$10,0),FALSE))</f>
        <v>98.2</v>
      </c>
      <c r="G23" s="232">
        <f>IF(ISNA(VLOOKUP($A23,ES_ULCa_0!$A$10:$AQ$100,MATCH(FIXED(G$6,0,TRUE),ES_ULCa_0!$A$10:$AQ$10,0),FALSE)),":",VLOOKUP($A23,ES_ULCa_0!$A$10:$AQ$100,MATCH(FIXED(G$6,0,TRUE),ES_ULCa_0!$A$10:$AQ$10,0),FALSE))</f>
        <v>97.1</v>
      </c>
      <c r="H23" s="232">
        <f>IF(ISNA(VLOOKUP($A23,ES_ULCa_0!$A$10:$AQ$100,MATCH(FIXED(H$6,0,TRUE),ES_ULCa_0!$A$10:$AQ$10,0),FALSE)),":",VLOOKUP($A23,ES_ULCa_0!$A$10:$AQ$100,MATCH(FIXED(H$6,0,TRUE),ES_ULCa_0!$A$10:$AQ$10,0),FALSE))</f>
        <v>96.6</v>
      </c>
      <c r="I23" s="232">
        <f>IF(ISNA(VLOOKUP($A23,ES_ULCa_0!$A$10:$AQ$100,MATCH(FIXED(I$6,0,TRUE),ES_ULCa_0!$A$10:$AQ$10,0),FALSE)),":",VLOOKUP($A23,ES_ULCa_0!$A$10:$AQ$100,MATCH(FIXED(I$6,0,TRUE),ES_ULCa_0!$A$10:$AQ$10,0),FALSE))</f>
        <v>94.7</v>
      </c>
      <c r="J23" s="232">
        <f>IF(ISNA(VLOOKUP($A23,ES_ULCa_0!$A$10:$AQ$100,MATCH(FIXED(J$6,0,TRUE),ES_ULCa_0!$A$10:$AQ$10,0),FALSE)),":",VLOOKUP($A23,ES_ULCa_0!$A$10:$AQ$100,MATCH(FIXED(J$6,0,TRUE),ES_ULCa_0!$A$10:$AQ$10,0),FALSE))</f>
        <v>98.2</v>
      </c>
      <c r="K23" s="232">
        <f>IF(ISNA(VLOOKUP($A23,ES_ULCa_0!$A$10:$AQ$100,MATCH(FIXED(K$6,0,TRUE),ES_ULCa_0!$A$10:$AQ$10,0),FALSE)),":",VLOOKUP($A23,ES_ULCa_0!$A$10:$AQ$100,MATCH(FIXED(K$6,0,TRUE),ES_ULCa_0!$A$10:$AQ$10,0),FALSE))</f>
        <v>102.8</v>
      </c>
      <c r="L23" s="232">
        <f>IF(ISNA(VLOOKUP($A23,ES_ULCa_0!$A$10:$AQ$100,MATCH(FIXED(L$6,0,TRUE),ES_ULCa_0!$A$10:$AQ$10,0),FALSE)),":",VLOOKUP($A23,ES_ULCa_0!$A$10:$AQ$100,MATCH(FIXED(L$6,0,TRUE),ES_ULCa_0!$A$10:$AQ$10,0),FALSE))</f>
        <v>101.4</v>
      </c>
      <c r="M23" s="232">
        <f>IF(ISNA(VLOOKUP($A23,ES_ULCa_0!$A$10:$AQ$100,MATCH(FIXED(M$6,0,TRUE),ES_ULCa_0!$A$10:$AQ$10,0),FALSE)),":",VLOOKUP($A23,ES_ULCa_0!$A$10:$AQ$100,MATCH(FIXED(M$6,0,TRUE),ES_ULCa_0!$A$10:$AQ$10,0),FALSE))</f>
        <v>100</v>
      </c>
      <c r="N23" s="232">
        <f>IF(ISNA(VLOOKUP($A23,ES_ULCa_0!$A$10:$AQ$100,MATCH(FIXED(N$6,0,TRUE),ES_ULCa_0!$A$10:$AQ$10,0),FALSE)),":",VLOOKUP($A23,ES_ULCa_0!$A$10:$AQ$100,MATCH(FIXED(N$6,0,TRUE),ES_ULCa_0!$A$10:$AQ$10,0),FALSE))</f>
        <v>97.6</v>
      </c>
      <c r="O23" s="232">
        <f>IF(ISNA(VLOOKUP($A23,ES_ULCa_0!$A$10:$AQ$100,MATCH(FIXED(O$6,0,TRUE),ES_ULCa_0!$A$10:$AQ$10,0),FALSE)),":",VLOOKUP($A23,ES_ULCa_0!$A$10:$AQ$100,MATCH(FIXED(O$6,0,TRUE),ES_ULCa_0!$A$10:$AQ$10,0),FALSE))</f>
        <v>94.6</v>
      </c>
      <c r="P23" s="232">
        <f>IF(ISNA(VLOOKUP($A23,ES_ULCa_0!$A$10:$AQ$100,MATCH(FIXED(P$6,0,TRUE),ES_ULCa_0!$A$10:$AQ$10,0),FALSE)),":",VLOOKUP($A23,ES_ULCa_0!$A$10:$AQ$100,MATCH(FIXED(P$6,0,TRUE),ES_ULCa_0!$A$10:$AQ$10,0),FALSE))</f>
        <v>92</v>
      </c>
      <c r="Q23" s="232">
        <f>IF(ISNA(VLOOKUP($A23,ES_ULCa_0!$A$10:$AQ$100,MATCH(FIXED(Q$6,0,TRUE),ES_ULCa_0!$A$10:$AQ$10,0),FALSE)),":",VLOOKUP($A23,ES_ULCa_0!$A$10:$AQ$100,MATCH(FIXED(Q$6,0,TRUE),ES_ULCa_0!$A$10:$AQ$10,0),FALSE))</f>
        <v>95.7</v>
      </c>
      <c r="R23" s="232">
        <f>IF(ISNA(VLOOKUP($A23,ES_ULCa_0!$A$10:$AQ$100,MATCH(FIXED(R$6,0,TRUE),ES_ULCa_0!$A$10:$AQ$10,0),FALSE)),":",VLOOKUP($A23,ES_ULCa_0!$A$10:$AQ$100,MATCH(FIXED(R$6,0,TRUE),ES_ULCa_0!$A$10:$AQ$10,0),FALSE))</f>
        <v>94.9</v>
      </c>
      <c r="S23" s="232">
        <f>IF(ISNA(VLOOKUP($A23,ES_ULCa_0!$A$10:$AQ$100,MATCH(FIXED(S$6,0,TRUE),ES_ULCa_0!$A$10:$AQ$10,0),FALSE)),":",VLOOKUP($A23,ES_ULCa_0!$A$10:$AQ$100,MATCH(FIXED(S$6,0,TRUE),ES_ULCa_0!$A$10:$AQ$10,0),FALSE))</f>
        <v>95.1</v>
      </c>
      <c r="T23" s="232">
        <f>IF(ISNA(VLOOKUP($A23,ES_ULCa_0!$A$10:$AQ$100,MATCH(FIXED(T$6,0,TRUE),ES_ULCa_0!$A$10:$AQ$10,0),FALSE)),":",VLOOKUP($A23,ES_ULCa_0!$A$10:$AQ$100,MATCH(FIXED(T$6,0,TRUE),ES_ULCa_0!$A$10:$AQ$10,0),FALSE))</f>
        <v>91.1</v>
      </c>
      <c r="U23" s="232">
        <f>IF(ISNA(VLOOKUP($A23,ES_ULCa_0!$A$10:$AQ$100,MATCH(FIXED(U$6,0,TRUE),ES_ULCa_0!$A$10:$AQ$10,0),FALSE)),":",VLOOKUP($A23,ES_ULCa_0!$A$10:$AQ$100,MATCH(FIXED(U$6,0,TRUE),ES_ULCa_0!$A$10:$AQ$10,0),FALSE))</f>
        <v>87.1</v>
      </c>
      <c r="V23" s="232" t="str">
        <f>IF(ISNA(VLOOKUP($A23,ES_ULCa_0!$A$10:$AQ$100,MATCH(FIXED(V$6,0,TRUE),ES_ULCa_0!$A$10:$AQ$10,0),FALSE)),":",VLOOKUP($A23,ES_ULCa_0!$A$10:$AQ$100,MATCH(FIXED(V$6,0,TRUE),ES_ULCa_0!$A$10:$AQ$10,0),FALSE))</f>
        <v>:</v>
      </c>
      <c r="W23" s="232" t="str">
        <f>IF(ISNA(VLOOKUP($A23,ES_ULCa_0!$A$10:$AQ$100,MATCH(FIXED(W$6,0,TRUE),ES_ULCa_0!$A$10:$AQ$10,0),FALSE)),":",VLOOKUP($A23,ES_ULCa_0!$A$10:$AQ$100,MATCH(FIXED(W$6,0,TRUE),ES_ULCa_0!$A$10:$AQ$10,0),FALSE))</f>
        <v>:</v>
      </c>
    </row>
    <row r="24" spans="1:23">
      <c r="A24" s="230" t="str">
        <f>lookup!Z19</f>
        <v>Latvia</v>
      </c>
      <c r="B24" s="232" t="str">
        <f>VLOOKUP(A24,lookup!$Z$2:$AA$77,2,FALSE)</f>
        <v>Λετονία</v>
      </c>
      <c r="C24" s="232" t="str">
        <f>IF(ISNA(VLOOKUP($A24,ES_ULCa_0!$A$10:$AQ$100,MATCH(FIXED(C$6,0,TRUE),ES_ULCa_0!$A$10:$AQ$10,0),FALSE)),":",VLOOKUP($A24,ES_ULCa_0!$A$10:$AQ$100,MATCH(FIXED(C$6,0,TRUE),ES_ULCa_0!$A$10:$AQ$10,0),FALSE))</f>
        <v>:</v>
      </c>
      <c r="D24" s="232" t="str">
        <f>IF(ISNA(VLOOKUP($A24,ES_ULCa_0!$A$10:$AQ$100,MATCH(FIXED(D$6,0,TRUE),ES_ULCa_0!$A$10:$AQ$10,0),FALSE)),":",VLOOKUP($A24,ES_ULCa_0!$A$10:$AQ$100,MATCH(FIXED(D$6,0,TRUE),ES_ULCa_0!$A$10:$AQ$10,0),FALSE))</f>
        <v>:</v>
      </c>
      <c r="E24" s="232" t="str">
        <f>IF(ISNA(VLOOKUP($A24,ES_ULCa_0!$A$10:$AQ$100,MATCH(FIXED(E$6,0,TRUE),ES_ULCa_0!$A$10:$AQ$10,0),FALSE)),":",VLOOKUP($A24,ES_ULCa_0!$A$10:$AQ$100,MATCH(FIXED(E$6,0,TRUE),ES_ULCa_0!$A$10:$AQ$10,0),FALSE))</f>
        <v>:</v>
      </c>
      <c r="F24" s="232" t="str">
        <f>IF(ISNA(VLOOKUP($A24,ES_ULCa_0!$A$10:$AQ$100,MATCH(FIXED(F$6,0,TRUE),ES_ULCa_0!$A$10:$AQ$10,0),FALSE)),":",VLOOKUP($A24,ES_ULCa_0!$A$10:$AQ$100,MATCH(FIXED(F$6,0,TRUE),ES_ULCa_0!$A$10:$AQ$10,0),FALSE))</f>
        <v>:</v>
      </c>
      <c r="G24" s="232" t="str">
        <f>IF(ISNA(VLOOKUP($A24,ES_ULCa_0!$A$10:$AQ$100,MATCH(FIXED(G$6,0,TRUE),ES_ULCa_0!$A$10:$AQ$10,0),FALSE)),":",VLOOKUP($A24,ES_ULCa_0!$A$10:$AQ$100,MATCH(FIXED(G$6,0,TRUE),ES_ULCa_0!$A$10:$AQ$10,0),FALSE))</f>
        <v>:</v>
      </c>
      <c r="H24" s="232">
        <f>IF(ISNA(VLOOKUP($A24,ES_ULCa_0!$A$10:$AQ$100,MATCH(FIXED(H$6,0,TRUE),ES_ULCa_0!$A$10:$AQ$10,0),FALSE)),":",VLOOKUP($A24,ES_ULCa_0!$A$10:$AQ$100,MATCH(FIXED(H$6,0,TRUE),ES_ULCa_0!$A$10:$AQ$10,0),FALSE))</f>
        <v>102.5</v>
      </c>
      <c r="I24" s="232">
        <f>IF(ISNA(VLOOKUP($A24,ES_ULCa_0!$A$10:$AQ$100,MATCH(FIXED(I$6,0,TRUE),ES_ULCa_0!$A$10:$AQ$10,0),FALSE)),":",VLOOKUP($A24,ES_ULCa_0!$A$10:$AQ$100,MATCH(FIXED(I$6,0,TRUE),ES_ULCa_0!$A$10:$AQ$10,0),FALSE))</f>
        <v>98.9</v>
      </c>
      <c r="J24" s="232">
        <f>IF(ISNA(VLOOKUP($A24,ES_ULCa_0!$A$10:$AQ$100,MATCH(FIXED(J$6,0,TRUE),ES_ULCa_0!$A$10:$AQ$10,0),FALSE)),":",VLOOKUP($A24,ES_ULCa_0!$A$10:$AQ$100,MATCH(FIXED(J$6,0,TRUE),ES_ULCa_0!$A$10:$AQ$10,0),FALSE))</f>
        <v>94.7</v>
      </c>
      <c r="K24" s="232">
        <f>IF(ISNA(VLOOKUP($A24,ES_ULCa_0!$A$10:$AQ$100,MATCH(FIXED(K$6,0,TRUE),ES_ULCa_0!$A$10:$AQ$10,0),FALSE)),":",VLOOKUP($A24,ES_ULCa_0!$A$10:$AQ$100,MATCH(FIXED(K$6,0,TRUE),ES_ULCa_0!$A$10:$AQ$10,0),FALSE))</f>
        <v>96</v>
      </c>
      <c r="L24" s="232">
        <f>IF(ISNA(VLOOKUP($A24,ES_ULCa_0!$A$10:$AQ$100,MATCH(FIXED(L$6,0,TRUE),ES_ULCa_0!$A$10:$AQ$10,0),FALSE)),":",VLOOKUP($A24,ES_ULCa_0!$A$10:$AQ$100,MATCH(FIXED(L$6,0,TRUE),ES_ULCa_0!$A$10:$AQ$10,0),FALSE))</f>
        <v>95.5</v>
      </c>
      <c r="M24" s="232">
        <f>IF(ISNA(VLOOKUP($A24,ES_ULCa_0!$A$10:$AQ$100,MATCH(FIXED(M$6,0,TRUE),ES_ULCa_0!$A$10:$AQ$10,0),FALSE)),":",VLOOKUP($A24,ES_ULCa_0!$A$10:$AQ$100,MATCH(FIXED(M$6,0,TRUE),ES_ULCa_0!$A$10:$AQ$10,0),FALSE))</f>
        <v>100</v>
      </c>
      <c r="N24" s="232">
        <f>IF(ISNA(VLOOKUP($A24,ES_ULCa_0!$A$10:$AQ$100,MATCH(FIXED(N$6,0,TRUE),ES_ULCa_0!$A$10:$AQ$10,0),FALSE)),":",VLOOKUP($A24,ES_ULCa_0!$A$10:$AQ$100,MATCH(FIXED(N$6,0,TRUE),ES_ULCa_0!$A$10:$AQ$10,0),FALSE))</f>
        <v>104.6</v>
      </c>
      <c r="O24" s="232">
        <f>IF(ISNA(VLOOKUP($A24,ES_ULCa_0!$A$10:$AQ$100,MATCH(FIXED(O$6,0,TRUE),ES_ULCa_0!$A$10:$AQ$10,0),FALSE)),":",VLOOKUP($A24,ES_ULCa_0!$A$10:$AQ$100,MATCH(FIXED(O$6,0,TRUE),ES_ULCa_0!$A$10:$AQ$10,0),FALSE))</f>
        <v>110.9</v>
      </c>
      <c r="P24" s="232">
        <f>IF(ISNA(VLOOKUP($A24,ES_ULCa_0!$A$10:$AQ$100,MATCH(FIXED(P$6,0,TRUE),ES_ULCa_0!$A$10:$AQ$10,0),FALSE)),":",VLOOKUP($A24,ES_ULCa_0!$A$10:$AQ$100,MATCH(FIXED(P$6,0,TRUE),ES_ULCa_0!$A$10:$AQ$10,0),FALSE))</f>
        <v>118.5</v>
      </c>
      <c r="Q24" s="232">
        <f>IF(ISNA(VLOOKUP($A24,ES_ULCa_0!$A$10:$AQ$100,MATCH(FIXED(Q$6,0,TRUE),ES_ULCa_0!$A$10:$AQ$10,0),FALSE)),":",VLOOKUP($A24,ES_ULCa_0!$A$10:$AQ$100,MATCH(FIXED(Q$6,0,TRUE),ES_ULCa_0!$A$10:$AQ$10,0),FALSE))</f>
        <v>110.5</v>
      </c>
      <c r="R24" s="232">
        <f>IF(ISNA(VLOOKUP($A24,ES_ULCa_0!$A$10:$AQ$100,MATCH(FIXED(R$6,0,TRUE),ES_ULCa_0!$A$10:$AQ$10,0),FALSE)),":",VLOOKUP($A24,ES_ULCa_0!$A$10:$AQ$100,MATCH(FIXED(R$6,0,TRUE),ES_ULCa_0!$A$10:$AQ$10,0),FALSE))</f>
        <v>100.3</v>
      </c>
      <c r="S24" s="232">
        <f>IF(ISNA(VLOOKUP($A24,ES_ULCa_0!$A$10:$AQ$100,MATCH(FIXED(S$6,0,TRUE),ES_ULCa_0!$A$10:$AQ$10,0),FALSE)),":",VLOOKUP($A24,ES_ULCa_0!$A$10:$AQ$100,MATCH(FIXED(S$6,0,TRUE),ES_ULCa_0!$A$10:$AQ$10,0),FALSE))</f>
        <v>95.7</v>
      </c>
      <c r="T24" s="232">
        <f>IF(ISNA(VLOOKUP($A24,ES_ULCa_0!$A$10:$AQ$100,MATCH(FIXED(T$6,0,TRUE),ES_ULCa_0!$A$10:$AQ$10,0),FALSE)),":",VLOOKUP($A24,ES_ULCa_0!$A$10:$AQ$100,MATCH(FIXED(T$6,0,TRUE),ES_ULCa_0!$A$10:$AQ$10,0),FALSE))</f>
        <v>95.8</v>
      </c>
      <c r="U24" s="232">
        <f>IF(ISNA(VLOOKUP($A24,ES_ULCa_0!$A$10:$AQ$100,MATCH(FIXED(U$6,0,TRUE),ES_ULCa_0!$A$10:$AQ$10,0),FALSE)),":",VLOOKUP($A24,ES_ULCa_0!$A$10:$AQ$100,MATCH(FIXED(U$6,0,TRUE),ES_ULCa_0!$A$10:$AQ$10,0),FALSE))</f>
        <v>97.8</v>
      </c>
      <c r="V24" s="232" t="str">
        <f>IF(ISNA(VLOOKUP($A24,ES_ULCa_0!$A$10:$AQ$100,MATCH(FIXED(V$6,0,TRUE),ES_ULCa_0!$A$10:$AQ$10,0),FALSE)),":",VLOOKUP($A24,ES_ULCa_0!$A$10:$AQ$100,MATCH(FIXED(V$6,0,TRUE),ES_ULCa_0!$A$10:$AQ$10,0),FALSE))</f>
        <v>:</v>
      </c>
      <c r="W24" s="232" t="str">
        <f>IF(ISNA(VLOOKUP($A24,ES_ULCa_0!$A$10:$AQ$100,MATCH(FIXED(W$6,0,TRUE),ES_ULCa_0!$A$10:$AQ$10,0),FALSE)),":",VLOOKUP($A24,ES_ULCa_0!$A$10:$AQ$100,MATCH(FIXED(W$6,0,TRUE),ES_ULCa_0!$A$10:$AQ$10,0),FALSE))</f>
        <v>:</v>
      </c>
    </row>
    <row r="25" spans="1:23">
      <c r="A25" s="230" t="str">
        <f>lookup!Z20</f>
        <v>Lithuania</v>
      </c>
      <c r="B25" s="232" t="str">
        <f>VLOOKUP(A25,lookup!$Z$2:$AA$77,2,FALSE)</f>
        <v>Λιθουανία</v>
      </c>
      <c r="C25" s="232" t="str">
        <f>IF(ISNA(VLOOKUP($A25,ES_ULCa_0!$A$10:$AQ$100,MATCH(FIXED(C$6,0,TRUE),ES_ULCa_0!$A$10:$AQ$10,0),FALSE)),":",VLOOKUP($A25,ES_ULCa_0!$A$10:$AQ$100,MATCH(FIXED(C$6,0,TRUE),ES_ULCa_0!$A$10:$AQ$10,0),FALSE))</f>
        <v>:</v>
      </c>
      <c r="D25" s="232" t="str">
        <f>IF(ISNA(VLOOKUP($A25,ES_ULCa_0!$A$10:$AQ$100,MATCH(FIXED(D$6,0,TRUE),ES_ULCa_0!$A$10:$AQ$10,0),FALSE)),":",VLOOKUP($A25,ES_ULCa_0!$A$10:$AQ$100,MATCH(FIXED(D$6,0,TRUE),ES_ULCa_0!$A$10:$AQ$10,0),FALSE))</f>
        <v>:</v>
      </c>
      <c r="E25" s="232" t="str">
        <f>IF(ISNA(VLOOKUP($A25,ES_ULCa_0!$A$10:$AQ$100,MATCH(FIXED(E$6,0,TRUE),ES_ULCa_0!$A$10:$AQ$10,0),FALSE)),":",VLOOKUP($A25,ES_ULCa_0!$A$10:$AQ$100,MATCH(FIXED(E$6,0,TRUE),ES_ULCa_0!$A$10:$AQ$10,0),FALSE))</f>
        <v>:</v>
      </c>
      <c r="F25" s="232" t="str">
        <f>IF(ISNA(VLOOKUP($A25,ES_ULCa_0!$A$10:$AQ$100,MATCH(FIXED(F$6,0,TRUE),ES_ULCa_0!$A$10:$AQ$10,0),FALSE)),":",VLOOKUP($A25,ES_ULCa_0!$A$10:$AQ$100,MATCH(FIXED(F$6,0,TRUE),ES_ULCa_0!$A$10:$AQ$10,0),FALSE))</f>
        <v>:</v>
      </c>
      <c r="G25" s="232" t="str">
        <f>IF(ISNA(VLOOKUP($A25,ES_ULCa_0!$A$10:$AQ$100,MATCH(FIXED(G$6,0,TRUE),ES_ULCa_0!$A$10:$AQ$10,0),FALSE)),":",VLOOKUP($A25,ES_ULCa_0!$A$10:$AQ$100,MATCH(FIXED(G$6,0,TRUE),ES_ULCa_0!$A$10:$AQ$10,0),FALSE))</f>
        <v>:</v>
      </c>
      <c r="H25" s="232">
        <f>IF(ISNA(VLOOKUP($A25,ES_ULCa_0!$A$10:$AQ$100,MATCH(FIXED(H$6,0,TRUE),ES_ULCa_0!$A$10:$AQ$10,0),FALSE)),":",VLOOKUP($A25,ES_ULCa_0!$A$10:$AQ$100,MATCH(FIXED(H$6,0,TRUE),ES_ULCa_0!$A$10:$AQ$10,0),FALSE))</f>
        <v>99.6</v>
      </c>
      <c r="I25" s="232">
        <f>IF(ISNA(VLOOKUP($A25,ES_ULCa_0!$A$10:$AQ$100,MATCH(FIXED(I$6,0,TRUE),ES_ULCa_0!$A$10:$AQ$10,0),FALSE)),":",VLOOKUP($A25,ES_ULCa_0!$A$10:$AQ$100,MATCH(FIXED(I$6,0,TRUE),ES_ULCa_0!$A$10:$AQ$10,0),FALSE))</f>
        <v>96.5</v>
      </c>
      <c r="J25" s="232">
        <f>IF(ISNA(VLOOKUP($A25,ES_ULCa_0!$A$10:$AQ$100,MATCH(FIXED(J$6,0,TRUE),ES_ULCa_0!$A$10:$AQ$10,0),FALSE)),":",VLOOKUP($A25,ES_ULCa_0!$A$10:$AQ$100,MATCH(FIXED(J$6,0,TRUE),ES_ULCa_0!$A$10:$AQ$10,0),FALSE))</f>
        <v>98</v>
      </c>
      <c r="K25" s="232">
        <f>IF(ISNA(VLOOKUP($A25,ES_ULCa_0!$A$10:$AQ$100,MATCH(FIXED(K$6,0,TRUE),ES_ULCa_0!$A$10:$AQ$10,0),FALSE)),":",VLOOKUP($A25,ES_ULCa_0!$A$10:$AQ$100,MATCH(FIXED(K$6,0,TRUE),ES_ULCa_0!$A$10:$AQ$10,0),FALSE))</f>
        <v>99.8</v>
      </c>
      <c r="L25" s="232">
        <f>IF(ISNA(VLOOKUP($A25,ES_ULCa_0!$A$10:$AQ$100,MATCH(FIXED(L$6,0,TRUE),ES_ULCa_0!$A$10:$AQ$10,0),FALSE)),":",VLOOKUP($A25,ES_ULCa_0!$A$10:$AQ$100,MATCH(FIXED(L$6,0,TRUE),ES_ULCa_0!$A$10:$AQ$10,0),FALSE))</f>
        <v>100.6</v>
      </c>
      <c r="M25" s="232">
        <f>IF(ISNA(VLOOKUP($A25,ES_ULCa_0!$A$10:$AQ$100,MATCH(FIXED(M$6,0,TRUE),ES_ULCa_0!$A$10:$AQ$10,0),FALSE)),":",VLOOKUP($A25,ES_ULCa_0!$A$10:$AQ$100,MATCH(FIXED(M$6,0,TRUE),ES_ULCa_0!$A$10:$AQ$10,0),FALSE))</f>
        <v>100</v>
      </c>
      <c r="N25" s="232">
        <f>IF(ISNA(VLOOKUP($A25,ES_ULCa_0!$A$10:$AQ$100,MATCH(FIXED(N$6,0,TRUE),ES_ULCa_0!$A$10:$AQ$10,0),FALSE)),":",VLOOKUP($A25,ES_ULCa_0!$A$10:$AQ$100,MATCH(FIXED(N$6,0,TRUE),ES_ULCa_0!$A$10:$AQ$10,0),FALSE))</f>
        <v>103.3</v>
      </c>
      <c r="O25" s="232">
        <f>IF(ISNA(VLOOKUP($A25,ES_ULCa_0!$A$10:$AQ$100,MATCH(FIXED(O$6,0,TRUE),ES_ULCa_0!$A$10:$AQ$10,0),FALSE)),":",VLOOKUP($A25,ES_ULCa_0!$A$10:$AQ$100,MATCH(FIXED(O$6,0,TRUE),ES_ULCa_0!$A$10:$AQ$10,0),FALSE))</f>
        <v>101.4</v>
      </c>
      <c r="P25" s="232">
        <f>IF(ISNA(VLOOKUP($A25,ES_ULCa_0!$A$10:$AQ$100,MATCH(FIXED(P$6,0,TRUE),ES_ULCa_0!$A$10:$AQ$10,0),FALSE)),":",VLOOKUP($A25,ES_ULCa_0!$A$10:$AQ$100,MATCH(FIXED(P$6,0,TRUE),ES_ULCa_0!$A$10:$AQ$10,0),FALSE))</f>
        <v>102.1</v>
      </c>
      <c r="Q25" s="232">
        <f>IF(ISNA(VLOOKUP($A25,ES_ULCa_0!$A$10:$AQ$100,MATCH(FIXED(Q$6,0,TRUE),ES_ULCa_0!$A$10:$AQ$10,0),FALSE)),":",VLOOKUP($A25,ES_ULCa_0!$A$10:$AQ$100,MATCH(FIXED(Q$6,0,TRUE),ES_ULCa_0!$A$10:$AQ$10,0),FALSE))</f>
        <v>104.2</v>
      </c>
      <c r="R25" s="232">
        <f>IF(ISNA(VLOOKUP($A25,ES_ULCa_0!$A$10:$AQ$100,MATCH(FIXED(R$6,0,TRUE),ES_ULCa_0!$A$10:$AQ$10,0),FALSE)),":",VLOOKUP($A25,ES_ULCa_0!$A$10:$AQ$100,MATCH(FIXED(R$6,0,TRUE),ES_ULCa_0!$A$10:$AQ$10,0),FALSE))</f>
        <v>94.7</v>
      </c>
      <c r="S25" s="232">
        <f>IF(ISNA(VLOOKUP($A25,ES_ULCa_0!$A$10:$AQ$100,MATCH(FIXED(S$6,0,TRUE),ES_ULCa_0!$A$10:$AQ$10,0),FALSE)),":",VLOOKUP($A25,ES_ULCa_0!$A$10:$AQ$100,MATCH(FIXED(S$6,0,TRUE),ES_ULCa_0!$A$10:$AQ$10,0),FALSE))</f>
        <v>90.6</v>
      </c>
      <c r="T25" s="232">
        <f>IF(ISNA(VLOOKUP($A25,ES_ULCa_0!$A$10:$AQ$100,MATCH(FIXED(T$6,0,TRUE),ES_ULCa_0!$A$10:$AQ$10,0),FALSE)),":",VLOOKUP($A25,ES_ULCa_0!$A$10:$AQ$100,MATCH(FIXED(T$6,0,TRUE),ES_ULCa_0!$A$10:$AQ$10,0),FALSE))</f>
        <v>89.9</v>
      </c>
      <c r="U25" s="232">
        <f>IF(ISNA(VLOOKUP($A25,ES_ULCa_0!$A$10:$AQ$100,MATCH(FIXED(U$6,0,TRUE),ES_ULCa_0!$A$10:$AQ$10,0),FALSE)),":",VLOOKUP($A25,ES_ULCa_0!$A$10:$AQ$100,MATCH(FIXED(U$6,0,TRUE),ES_ULCa_0!$A$10:$AQ$10,0),FALSE))</f>
        <v>91.7</v>
      </c>
      <c r="V25" s="232" t="str">
        <f>IF(ISNA(VLOOKUP($A25,ES_ULCa_0!$A$10:$AQ$100,MATCH(FIXED(V$6,0,TRUE),ES_ULCa_0!$A$10:$AQ$10,0),FALSE)),":",VLOOKUP($A25,ES_ULCa_0!$A$10:$AQ$100,MATCH(FIXED(V$6,0,TRUE),ES_ULCa_0!$A$10:$AQ$10,0),FALSE))</f>
        <v>:</v>
      </c>
      <c r="W25" s="232" t="str">
        <f>IF(ISNA(VLOOKUP($A25,ES_ULCa_0!$A$10:$AQ$100,MATCH(FIXED(W$6,0,TRUE),ES_ULCa_0!$A$10:$AQ$10,0),FALSE)),":",VLOOKUP($A25,ES_ULCa_0!$A$10:$AQ$100,MATCH(FIXED(W$6,0,TRUE),ES_ULCa_0!$A$10:$AQ$10,0),FALSE))</f>
        <v>:</v>
      </c>
    </row>
    <row r="26" spans="1:23">
      <c r="A26" s="230" t="str">
        <f>lookup!Z21</f>
        <v>Luxembourg</v>
      </c>
      <c r="B26" s="232" t="str">
        <f>VLOOKUP(A26,lookup!$Z$2:$AA$77,2,FALSE)</f>
        <v>Λουξεμβούργο</v>
      </c>
      <c r="C26" s="232">
        <f>IF(ISNA(VLOOKUP($A26,ES_ULCa_0!$A$10:$AQ$100,MATCH(FIXED(C$6,0,TRUE),ES_ULCa_0!$A$10:$AQ$10,0),FALSE)),":",VLOOKUP($A26,ES_ULCa_0!$A$10:$AQ$100,MATCH(FIXED(C$6,0,TRUE),ES_ULCa_0!$A$10:$AQ$10,0),FALSE))</f>
        <v>104.2</v>
      </c>
      <c r="D26" s="232">
        <f>IF(ISNA(VLOOKUP($A26,ES_ULCa_0!$A$10:$AQ$100,MATCH(FIXED(D$6,0,TRUE),ES_ULCa_0!$A$10:$AQ$10,0),FALSE)),":",VLOOKUP($A26,ES_ULCa_0!$A$10:$AQ$100,MATCH(FIXED(D$6,0,TRUE),ES_ULCa_0!$A$10:$AQ$10,0),FALSE))</f>
        <v>104.1</v>
      </c>
      <c r="E26" s="232">
        <f>IF(ISNA(VLOOKUP($A26,ES_ULCa_0!$A$10:$AQ$100,MATCH(FIXED(E$6,0,TRUE),ES_ULCa_0!$A$10:$AQ$10,0),FALSE)),":",VLOOKUP($A26,ES_ULCa_0!$A$10:$AQ$100,MATCH(FIXED(E$6,0,TRUE),ES_ULCa_0!$A$10:$AQ$10,0),FALSE))</f>
        <v>106</v>
      </c>
      <c r="F26" s="232">
        <f>IF(ISNA(VLOOKUP($A26,ES_ULCa_0!$A$10:$AQ$100,MATCH(FIXED(F$6,0,TRUE),ES_ULCa_0!$A$10:$AQ$10,0),FALSE)),":",VLOOKUP($A26,ES_ULCa_0!$A$10:$AQ$100,MATCH(FIXED(F$6,0,TRUE),ES_ULCa_0!$A$10:$AQ$10,0),FALSE))</f>
        <v>105.3</v>
      </c>
      <c r="G26" s="232">
        <f>IF(ISNA(VLOOKUP($A26,ES_ULCa_0!$A$10:$AQ$100,MATCH(FIXED(G$6,0,TRUE),ES_ULCa_0!$A$10:$AQ$10,0),FALSE)),":",VLOOKUP($A26,ES_ULCa_0!$A$10:$AQ$100,MATCH(FIXED(G$6,0,TRUE),ES_ULCa_0!$A$10:$AQ$10,0),FALSE))</f>
        <v>100.7</v>
      </c>
      <c r="H26" s="232">
        <f>IF(ISNA(VLOOKUP($A26,ES_ULCa_0!$A$10:$AQ$100,MATCH(FIXED(H$6,0,TRUE),ES_ULCa_0!$A$10:$AQ$10,0),FALSE)),":",VLOOKUP($A26,ES_ULCa_0!$A$10:$AQ$100,MATCH(FIXED(H$6,0,TRUE),ES_ULCa_0!$A$10:$AQ$10,0),FALSE))</f>
        <v>101.2</v>
      </c>
      <c r="I26" s="232">
        <f>IF(ISNA(VLOOKUP($A26,ES_ULCa_0!$A$10:$AQ$100,MATCH(FIXED(I$6,0,TRUE),ES_ULCa_0!$A$10:$AQ$10,0),FALSE)),":",VLOOKUP($A26,ES_ULCa_0!$A$10:$AQ$100,MATCH(FIXED(I$6,0,TRUE),ES_ULCa_0!$A$10:$AQ$10,0),FALSE))</f>
        <v>107.7</v>
      </c>
      <c r="J26" s="232">
        <f>IF(ISNA(VLOOKUP($A26,ES_ULCa_0!$A$10:$AQ$100,MATCH(FIXED(J$6,0,TRUE),ES_ULCa_0!$A$10:$AQ$10,0),FALSE)),":",VLOOKUP($A26,ES_ULCa_0!$A$10:$AQ$100,MATCH(FIXED(J$6,0,TRUE),ES_ULCa_0!$A$10:$AQ$10,0),FALSE))</f>
        <v>107.8</v>
      </c>
      <c r="K26" s="232">
        <f>IF(ISNA(VLOOKUP($A26,ES_ULCa_0!$A$10:$AQ$100,MATCH(FIXED(K$6,0,TRUE),ES_ULCa_0!$A$10:$AQ$10,0),FALSE)),":",VLOOKUP($A26,ES_ULCa_0!$A$10:$AQ$100,MATCH(FIXED(K$6,0,TRUE),ES_ULCa_0!$A$10:$AQ$10,0),FALSE))</f>
        <v>103.1</v>
      </c>
      <c r="L26" s="232">
        <f>IF(ISNA(VLOOKUP($A26,ES_ULCa_0!$A$10:$AQ$100,MATCH(FIXED(L$6,0,TRUE),ES_ULCa_0!$A$10:$AQ$10,0),FALSE)),":",VLOOKUP($A26,ES_ULCa_0!$A$10:$AQ$100,MATCH(FIXED(L$6,0,TRUE),ES_ULCa_0!$A$10:$AQ$10,0),FALSE))</f>
        <v>102.5</v>
      </c>
      <c r="M26" s="232">
        <f>IF(ISNA(VLOOKUP($A26,ES_ULCa_0!$A$10:$AQ$100,MATCH(FIXED(M$6,0,TRUE),ES_ULCa_0!$A$10:$AQ$10,0),FALSE)),":",VLOOKUP($A26,ES_ULCa_0!$A$10:$AQ$100,MATCH(FIXED(M$6,0,TRUE),ES_ULCa_0!$A$10:$AQ$10,0),FALSE))</f>
        <v>100</v>
      </c>
      <c r="N26" s="232">
        <f>IF(ISNA(VLOOKUP($A26,ES_ULCa_0!$A$10:$AQ$100,MATCH(FIXED(N$6,0,TRUE),ES_ULCa_0!$A$10:$AQ$10,0),FALSE)),":",VLOOKUP($A26,ES_ULCa_0!$A$10:$AQ$100,MATCH(FIXED(N$6,0,TRUE),ES_ULCa_0!$A$10:$AQ$10,0),FALSE))</f>
        <v>94.8</v>
      </c>
      <c r="O26" s="232">
        <f>IF(ISNA(VLOOKUP($A26,ES_ULCa_0!$A$10:$AQ$100,MATCH(FIXED(O$6,0,TRUE),ES_ULCa_0!$A$10:$AQ$10,0),FALSE)),":",VLOOKUP($A26,ES_ULCa_0!$A$10:$AQ$100,MATCH(FIXED(O$6,0,TRUE),ES_ULCa_0!$A$10:$AQ$10,0),FALSE))</f>
        <v>92.9</v>
      </c>
      <c r="P26" s="232">
        <f>IF(ISNA(VLOOKUP($A26,ES_ULCa_0!$A$10:$AQ$100,MATCH(FIXED(P$6,0,TRUE),ES_ULCa_0!$A$10:$AQ$10,0),FALSE)),":",VLOOKUP($A26,ES_ULCa_0!$A$10:$AQ$100,MATCH(FIXED(P$6,0,TRUE),ES_ULCa_0!$A$10:$AQ$10,0),FALSE))</f>
        <v>101.2</v>
      </c>
      <c r="Q26" s="232">
        <f>IF(ISNA(VLOOKUP($A26,ES_ULCa_0!$A$10:$AQ$100,MATCH(FIXED(Q$6,0,TRUE),ES_ULCa_0!$A$10:$AQ$10,0),FALSE)),":",VLOOKUP($A26,ES_ULCa_0!$A$10:$AQ$100,MATCH(FIXED(Q$6,0,TRUE),ES_ULCa_0!$A$10:$AQ$10,0),FALSE))</f>
        <v>109.2</v>
      </c>
      <c r="R26" s="232">
        <f>IF(ISNA(VLOOKUP($A26,ES_ULCa_0!$A$10:$AQ$100,MATCH(FIXED(R$6,0,TRUE),ES_ULCa_0!$A$10:$AQ$10,0),FALSE)),":",VLOOKUP($A26,ES_ULCa_0!$A$10:$AQ$100,MATCH(FIXED(R$6,0,TRUE),ES_ULCa_0!$A$10:$AQ$10,0),FALSE))</f>
        <v>103.3</v>
      </c>
      <c r="S26" s="232">
        <f>IF(ISNA(VLOOKUP($A26,ES_ULCa_0!$A$10:$AQ$100,MATCH(FIXED(S$6,0,TRUE),ES_ULCa_0!$A$10:$AQ$10,0),FALSE)),":",VLOOKUP($A26,ES_ULCa_0!$A$10:$AQ$100,MATCH(FIXED(S$6,0,TRUE),ES_ULCa_0!$A$10:$AQ$10,0),FALSE))</f>
        <v>102.5</v>
      </c>
      <c r="T26" s="232">
        <f>IF(ISNA(VLOOKUP($A26,ES_ULCa_0!$A$10:$AQ$100,MATCH(FIXED(T$6,0,TRUE),ES_ULCa_0!$A$10:$AQ$10,0),FALSE)),":",VLOOKUP($A26,ES_ULCa_0!$A$10:$AQ$100,MATCH(FIXED(T$6,0,TRUE),ES_ULCa_0!$A$10:$AQ$10,0),FALSE))</f>
        <v>104.2</v>
      </c>
      <c r="U26" s="232">
        <f>IF(ISNA(VLOOKUP($A26,ES_ULCa_0!$A$10:$AQ$100,MATCH(FIXED(U$6,0,TRUE),ES_ULCa_0!$A$10:$AQ$10,0),FALSE)),":",VLOOKUP($A26,ES_ULCa_0!$A$10:$AQ$100,MATCH(FIXED(U$6,0,TRUE),ES_ULCa_0!$A$10:$AQ$10,0),FALSE))</f>
        <v>103.2</v>
      </c>
      <c r="V26" s="232" t="str">
        <f>IF(ISNA(VLOOKUP($A26,ES_ULCa_0!$A$10:$AQ$100,MATCH(FIXED(V$6,0,TRUE),ES_ULCa_0!$A$10:$AQ$10,0),FALSE)),":",VLOOKUP($A26,ES_ULCa_0!$A$10:$AQ$100,MATCH(FIXED(V$6,0,TRUE),ES_ULCa_0!$A$10:$AQ$10,0),FALSE))</f>
        <v>:</v>
      </c>
      <c r="W26" s="232" t="str">
        <f>IF(ISNA(VLOOKUP($A26,ES_ULCa_0!$A$10:$AQ$100,MATCH(FIXED(W$6,0,TRUE),ES_ULCa_0!$A$10:$AQ$10,0),FALSE)),":",VLOOKUP($A26,ES_ULCa_0!$A$10:$AQ$100,MATCH(FIXED(W$6,0,TRUE),ES_ULCa_0!$A$10:$AQ$10,0),FALSE))</f>
        <v>:</v>
      </c>
    </row>
    <row r="27" spans="1:23">
      <c r="A27" s="230" t="str">
        <f>lookup!Z22</f>
        <v>Hungary</v>
      </c>
      <c r="B27" s="232" t="str">
        <f>VLOOKUP(A27,lookup!$Z$2:$AA$77,2,FALSE)</f>
        <v>Ουγγαρία</v>
      </c>
      <c r="C27" s="232">
        <f>IF(ISNA(VLOOKUP($A27,ES_ULCa_0!$A$10:$AQ$100,MATCH(FIXED(C$6,0,TRUE),ES_ULCa_0!$A$10:$AQ$10,0),FALSE)),":",VLOOKUP($A27,ES_ULCa_0!$A$10:$AQ$100,MATCH(FIXED(C$6,0,TRUE),ES_ULCa_0!$A$10:$AQ$10,0),FALSE))</f>
        <v>104.7</v>
      </c>
      <c r="D27" s="232">
        <f>IF(ISNA(VLOOKUP($A27,ES_ULCa_0!$A$10:$AQ$100,MATCH(FIXED(D$6,0,TRUE),ES_ULCa_0!$A$10:$AQ$10,0),FALSE)),":",VLOOKUP($A27,ES_ULCa_0!$A$10:$AQ$100,MATCH(FIXED(D$6,0,TRUE),ES_ULCa_0!$A$10:$AQ$10,0),FALSE))</f>
        <v>103.8</v>
      </c>
      <c r="E27" s="232">
        <f>IF(ISNA(VLOOKUP($A27,ES_ULCa_0!$A$10:$AQ$100,MATCH(FIXED(E$6,0,TRUE),ES_ULCa_0!$A$10:$AQ$10,0),FALSE)),":",VLOOKUP($A27,ES_ULCa_0!$A$10:$AQ$100,MATCH(FIXED(E$6,0,TRUE),ES_ULCa_0!$A$10:$AQ$10,0),FALSE))</f>
        <v>102.4</v>
      </c>
      <c r="F27" s="232">
        <f>IF(ISNA(VLOOKUP($A27,ES_ULCa_0!$A$10:$AQ$100,MATCH(FIXED(F$6,0,TRUE),ES_ULCa_0!$A$10:$AQ$10,0),FALSE)),":",VLOOKUP($A27,ES_ULCa_0!$A$10:$AQ$100,MATCH(FIXED(F$6,0,TRUE),ES_ULCa_0!$A$10:$AQ$10,0),FALSE))</f>
        <v>100.7</v>
      </c>
      <c r="G27" s="232">
        <f>IF(ISNA(VLOOKUP($A27,ES_ULCa_0!$A$10:$AQ$100,MATCH(FIXED(G$6,0,TRUE),ES_ULCa_0!$A$10:$AQ$10,0),FALSE)),":",VLOOKUP($A27,ES_ULCa_0!$A$10:$AQ$100,MATCH(FIXED(G$6,0,TRUE),ES_ULCa_0!$A$10:$AQ$10,0),FALSE))</f>
        <v>99</v>
      </c>
      <c r="H27" s="232">
        <f>IF(ISNA(VLOOKUP($A27,ES_ULCa_0!$A$10:$AQ$100,MATCH(FIXED(H$6,0,TRUE),ES_ULCa_0!$A$10:$AQ$10,0),FALSE)),":",VLOOKUP($A27,ES_ULCa_0!$A$10:$AQ$100,MATCH(FIXED(H$6,0,TRUE),ES_ULCa_0!$A$10:$AQ$10,0),FALSE))</f>
        <v>100.5</v>
      </c>
      <c r="I27" s="232">
        <f>IF(ISNA(VLOOKUP($A27,ES_ULCa_0!$A$10:$AQ$100,MATCH(FIXED(I$6,0,TRUE),ES_ULCa_0!$A$10:$AQ$10,0),FALSE)),":",VLOOKUP($A27,ES_ULCa_0!$A$10:$AQ$100,MATCH(FIXED(I$6,0,TRUE),ES_ULCa_0!$A$10:$AQ$10,0),FALSE))</f>
        <v>100.2</v>
      </c>
      <c r="J27" s="232">
        <f>IF(ISNA(VLOOKUP($A27,ES_ULCa_0!$A$10:$AQ$100,MATCH(FIXED(J$6,0,TRUE),ES_ULCa_0!$A$10:$AQ$10,0),FALSE)),":",VLOOKUP($A27,ES_ULCa_0!$A$10:$AQ$100,MATCH(FIXED(J$6,0,TRUE),ES_ULCa_0!$A$10:$AQ$10,0),FALSE))</f>
        <v>100.3</v>
      </c>
      <c r="K27" s="232">
        <f>IF(ISNA(VLOOKUP($A27,ES_ULCa_0!$A$10:$AQ$100,MATCH(FIXED(K$6,0,TRUE),ES_ULCa_0!$A$10:$AQ$10,0),FALSE)),":",VLOOKUP($A27,ES_ULCa_0!$A$10:$AQ$100,MATCH(FIXED(K$6,0,TRUE),ES_ULCa_0!$A$10:$AQ$10,0),FALSE))</f>
        <v>100.7</v>
      </c>
      <c r="L27" s="232">
        <f>IF(ISNA(VLOOKUP($A27,ES_ULCa_0!$A$10:$AQ$100,MATCH(FIXED(L$6,0,TRUE),ES_ULCa_0!$A$10:$AQ$10,0),FALSE)),":",VLOOKUP($A27,ES_ULCa_0!$A$10:$AQ$100,MATCH(FIXED(L$6,0,TRUE),ES_ULCa_0!$A$10:$AQ$10,0),FALSE))</f>
        <v>99.8</v>
      </c>
      <c r="M27" s="232">
        <f>IF(ISNA(VLOOKUP($A27,ES_ULCa_0!$A$10:$AQ$100,MATCH(FIXED(M$6,0,TRUE),ES_ULCa_0!$A$10:$AQ$10,0),FALSE)),":",VLOOKUP($A27,ES_ULCa_0!$A$10:$AQ$100,MATCH(FIXED(M$6,0,TRUE),ES_ULCa_0!$A$10:$AQ$10,0),FALSE))</f>
        <v>100</v>
      </c>
      <c r="N27" s="232">
        <f>IF(ISNA(VLOOKUP($A27,ES_ULCa_0!$A$10:$AQ$100,MATCH(FIXED(N$6,0,TRUE),ES_ULCa_0!$A$10:$AQ$10,0),FALSE)),":",VLOOKUP($A27,ES_ULCa_0!$A$10:$AQ$100,MATCH(FIXED(N$6,0,TRUE),ES_ULCa_0!$A$10:$AQ$10,0),FALSE))</f>
        <v>98.6</v>
      </c>
      <c r="O27" s="232">
        <f>IF(ISNA(VLOOKUP($A27,ES_ULCa_0!$A$10:$AQ$100,MATCH(FIXED(O$6,0,TRUE),ES_ULCa_0!$A$10:$AQ$10,0),FALSE)),":",VLOOKUP($A27,ES_ULCa_0!$A$10:$AQ$100,MATCH(FIXED(O$6,0,TRUE),ES_ULCa_0!$A$10:$AQ$10,0),FALSE))</f>
        <v>99.3</v>
      </c>
      <c r="P27" s="232">
        <f>IF(ISNA(VLOOKUP($A27,ES_ULCa_0!$A$10:$AQ$100,MATCH(FIXED(P$6,0,TRUE),ES_ULCa_0!$A$10:$AQ$10,0),FALSE)),":",VLOOKUP($A27,ES_ULCa_0!$A$10:$AQ$100,MATCH(FIXED(P$6,0,TRUE),ES_ULCa_0!$A$10:$AQ$10,0),FALSE))</f>
        <v>98.5</v>
      </c>
      <c r="Q27" s="232">
        <f>IF(ISNA(VLOOKUP($A27,ES_ULCa_0!$A$10:$AQ$100,MATCH(FIXED(Q$6,0,TRUE),ES_ULCa_0!$A$10:$AQ$10,0),FALSE)),":",VLOOKUP($A27,ES_ULCa_0!$A$10:$AQ$100,MATCH(FIXED(Q$6,0,TRUE),ES_ULCa_0!$A$10:$AQ$10,0),FALSE))</f>
        <v>97.8</v>
      </c>
      <c r="R27" s="232">
        <f>IF(ISNA(VLOOKUP($A27,ES_ULCa_0!$A$10:$AQ$100,MATCH(FIXED(R$6,0,TRUE),ES_ULCa_0!$A$10:$AQ$10,0),FALSE)),":",VLOOKUP($A27,ES_ULCa_0!$A$10:$AQ$100,MATCH(FIXED(R$6,0,TRUE),ES_ULCa_0!$A$10:$AQ$10,0),FALSE))</f>
        <v>94.9</v>
      </c>
      <c r="S27" s="232">
        <f>IF(ISNA(VLOOKUP($A27,ES_ULCa_0!$A$10:$AQ$100,MATCH(FIXED(S$6,0,TRUE),ES_ULCa_0!$A$10:$AQ$10,0),FALSE)),":",VLOOKUP($A27,ES_ULCa_0!$A$10:$AQ$100,MATCH(FIXED(S$6,0,TRUE),ES_ULCa_0!$A$10:$AQ$10,0),FALSE))</f>
        <v>94.6</v>
      </c>
      <c r="T27" s="232">
        <f>IF(ISNA(VLOOKUP($A27,ES_ULCa_0!$A$10:$AQ$100,MATCH(FIXED(T$6,0,TRUE),ES_ULCa_0!$A$10:$AQ$10,0),FALSE)),":",VLOOKUP($A27,ES_ULCa_0!$A$10:$AQ$100,MATCH(FIXED(T$6,0,TRUE),ES_ULCa_0!$A$10:$AQ$10,0),FALSE))</f>
        <v>94</v>
      </c>
      <c r="U27" s="232">
        <f>IF(ISNA(VLOOKUP($A27,ES_ULCa_0!$A$10:$AQ$100,MATCH(FIXED(U$6,0,TRUE),ES_ULCa_0!$A$10:$AQ$10,0),FALSE)),":",VLOOKUP($A27,ES_ULCa_0!$A$10:$AQ$100,MATCH(FIXED(U$6,0,TRUE),ES_ULCa_0!$A$10:$AQ$10,0),FALSE))</f>
        <v>95.2</v>
      </c>
      <c r="V27" s="232" t="str">
        <f>IF(ISNA(VLOOKUP($A27,ES_ULCa_0!$A$10:$AQ$100,MATCH(FIXED(V$6,0,TRUE),ES_ULCa_0!$A$10:$AQ$10,0),FALSE)),":",VLOOKUP($A27,ES_ULCa_0!$A$10:$AQ$100,MATCH(FIXED(V$6,0,TRUE),ES_ULCa_0!$A$10:$AQ$10,0),FALSE))</f>
        <v>:</v>
      </c>
      <c r="W27" s="232" t="str">
        <f>IF(ISNA(VLOOKUP($A27,ES_ULCa_0!$A$10:$AQ$100,MATCH(FIXED(W$6,0,TRUE),ES_ULCa_0!$A$10:$AQ$10,0),FALSE)),":",VLOOKUP($A27,ES_ULCa_0!$A$10:$AQ$100,MATCH(FIXED(W$6,0,TRUE),ES_ULCa_0!$A$10:$AQ$10,0),FALSE))</f>
        <v>:</v>
      </c>
    </row>
    <row r="28" spans="1:23">
      <c r="A28" s="230" t="str">
        <f>lookup!Z23</f>
        <v>Malta</v>
      </c>
      <c r="B28" s="232" t="str">
        <f>VLOOKUP(A28,lookup!$Z$2:$AA$77,2,FALSE)</f>
        <v>Μάλτα</v>
      </c>
      <c r="C28" s="232">
        <f>IF(ISNA(VLOOKUP($A28,ES_ULCa_0!$A$10:$AQ$100,MATCH(FIXED(C$6,0,TRUE),ES_ULCa_0!$A$10:$AQ$10,0),FALSE)),":",VLOOKUP($A28,ES_ULCa_0!$A$10:$AQ$100,MATCH(FIXED(C$6,0,TRUE),ES_ULCa_0!$A$10:$AQ$10,0),FALSE))</f>
        <v>104.9</v>
      </c>
      <c r="D28" s="232">
        <f>IF(ISNA(VLOOKUP($A28,ES_ULCa_0!$A$10:$AQ$100,MATCH(FIXED(D$6,0,TRUE),ES_ULCa_0!$A$10:$AQ$10,0),FALSE)),":",VLOOKUP($A28,ES_ULCa_0!$A$10:$AQ$100,MATCH(FIXED(D$6,0,TRUE),ES_ULCa_0!$A$10:$AQ$10,0),FALSE))</f>
        <v>104.7</v>
      </c>
      <c r="E28" s="232">
        <f>IF(ISNA(VLOOKUP($A28,ES_ULCa_0!$A$10:$AQ$100,MATCH(FIXED(E$6,0,TRUE),ES_ULCa_0!$A$10:$AQ$10,0),FALSE)),":",VLOOKUP($A28,ES_ULCa_0!$A$10:$AQ$100,MATCH(FIXED(E$6,0,TRUE),ES_ULCa_0!$A$10:$AQ$10,0),FALSE))</f>
        <v>102.4</v>
      </c>
      <c r="F28" s="232">
        <f>IF(ISNA(VLOOKUP($A28,ES_ULCa_0!$A$10:$AQ$100,MATCH(FIXED(F$6,0,TRUE),ES_ULCa_0!$A$10:$AQ$10,0),FALSE)),":",VLOOKUP($A28,ES_ULCa_0!$A$10:$AQ$100,MATCH(FIXED(F$6,0,TRUE),ES_ULCa_0!$A$10:$AQ$10,0),FALSE))</f>
        <v>101.7</v>
      </c>
      <c r="G28" s="232">
        <f>IF(ISNA(VLOOKUP($A28,ES_ULCa_0!$A$10:$AQ$100,MATCH(FIXED(G$6,0,TRUE),ES_ULCa_0!$A$10:$AQ$10,0),FALSE)),":",VLOOKUP($A28,ES_ULCa_0!$A$10:$AQ$100,MATCH(FIXED(G$6,0,TRUE),ES_ULCa_0!$A$10:$AQ$10,0),FALSE))</f>
        <v>99.9</v>
      </c>
      <c r="H28" s="232">
        <f>IF(ISNA(VLOOKUP($A28,ES_ULCa_0!$A$10:$AQ$100,MATCH(FIXED(H$6,0,TRUE),ES_ULCa_0!$A$10:$AQ$10,0),FALSE)),":",VLOOKUP($A28,ES_ULCa_0!$A$10:$AQ$100,MATCH(FIXED(H$6,0,TRUE),ES_ULCa_0!$A$10:$AQ$10,0),FALSE))</f>
        <v>96.2</v>
      </c>
      <c r="I28" s="232">
        <f>IF(ISNA(VLOOKUP($A28,ES_ULCa_0!$A$10:$AQ$100,MATCH(FIXED(I$6,0,TRUE),ES_ULCa_0!$A$10:$AQ$10,0),FALSE)),":",VLOOKUP($A28,ES_ULCa_0!$A$10:$AQ$100,MATCH(FIXED(I$6,0,TRUE),ES_ULCa_0!$A$10:$AQ$10,0),FALSE))</f>
        <v>100.5</v>
      </c>
      <c r="J28" s="232">
        <f>IF(ISNA(VLOOKUP($A28,ES_ULCa_0!$A$10:$AQ$100,MATCH(FIXED(J$6,0,TRUE),ES_ULCa_0!$A$10:$AQ$10,0),FALSE)),":",VLOOKUP($A28,ES_ULCa_0!$A$10:$AQ$100,MATCH(FIXED(J$6,0,TRUE),ES_ULCa_0!$A$10:$AQ$10,0),FALSE))</f>
        <v>100.1</v>
      </c>
      <c r="K28" s="232">
        <f>IF(ISNA(VLOOKUP($A28,ES_ULCa_0!$A$10:$AQ$100,MATCH(FIXED(K$6,0,TRUE),ES_ULCa_0!$A$10:$AQ$10,0),FALSE)),":",VLOOKUP($A28,ES_ULCa_0!$A$10:$AQ$100,MATCH(FIXED(K$6,0,TRUE),ES_ULCa_0!$A$10:$AQ$10,0),FALSE))</f>
        <v>101.8</v>
      </c>
      <c r="L28" s="232">
        <f>IF(ISNA(VLOOKUP($A28,ES_ULCa_0!$A$10:$AQ$100,MATCH(FIXED(L$6,0,TRUE),ES_ULCa_0!$A$10:$AQ$10,0),FALSE)),":",VLOOKUP($A28,ES_ULCa_0!$A$10:$AQ$100,MATCH(FIXED(L$6,0,TRUE),ES_ULCa_0!$A$10:$AQ$10,0),FALSE))</f>
        <v>102.9</v>
      </c>
      <c r="M28" s="232">
        <f>IF(ISNA(VLOOKUP($A28,ES_ULCa_0!$A$10:$AQ$100,MATCH(FIXED(M$6,0,TRUE),ES_ULCa_0!$A$10:$AQ$10,0),FALSE)),":",VLOOKUP($A28,ES_ULCa_0!$A$10:$AQ$100,MATCH(FIXED(M$6,0,TRUE),ES_ULCa_0!$A$10:$AQ$10,0),FALSE))</f>
        <v>100</v>
      </c>
      <c r="N28" s="232">
        <f>IF(ISNA(VLOOKUP($A28,ES_ULCa_0!$A$10:$AQ$100,MATCH(FIXED(N$6,0,TRUE),ES_ULCa_0!$A$10:$AQ$10,0),FALSE)),":",VLOOKUP($A28,ES_ULCa_0!$A$10:$AQ$100,MATCH(FIXED(N$6,0,TRUE),ES_ULCa_0!$A$10:$AQ$10,0),FALSE))</f>
        <v>100.7</v>
      </c>
      <c r="O28" s="232">
        <f>IF(ISNA(VLOOKUP($A28,ES_ULCa_0!$A$10:$AQ$100,MATCH(FIXED(O$6,0,TRUE),ES_ULCa_0!$A$10:$AQ$10,0),FALSE)),":",VLOOKUP($A28,ES_ULCa_0!$A$10:$AQ$100,MATCH(FIXED(O$6,0,TRUE),ES_ULCa_0!$A$10:$AQ$10,0),FALSE))</f>
        <v>99.2</v>
      </c>
      <c r="P28" s="232">
        <f>IF(ISNA(VLOOKUP($A28,ES_ULCa_0!$A$10:$AQ$100,MATCH(FIXED(P$6,0,TRUE),ES_ULCa_0!$A$10:$AQ$10,0),FALSE)),":",VLOOKUP($A28,ES_ULCa_0!$A$10:$AQ$100,MATCH(FIXED(P$6,0,TRUE),ES_ULCa_0!$A$10:$AQ$10,0),FALSE))</f>
        <v>99.1</v>
      </c>
      <c r="Q28" s="232">
        <f>IF(ISNA(VLOOKUP($A28,ES_ULCa_0!$A$10:$AQ$100,MATCH(FIXED(Q$6,0,TRUE),ES_ULCa_0!$A$10:$AQ$10,0),FALSE)),":",VLOOKUP($A28,ES_ULCa_0!$A$10:$AQ$100,MATCH(FIXED(Q$6,0,TRUE),ES_ULCa_0!$A$10:$AQ$10,0),FALSE))</f>
        <v>102.2</v>
      </c>
      <c r="R28" s="232">
        <f>IF(ISNA(VLOOKUP($A28,ES_ULCa_0!$A$10:$AQ$100,MATCH(FIXED(R$6,0,TRUE),ES_ULCa_0!$A$10:$AQ$10,0),FALSE)),":",VLOOKUP($A28,ES_ULCa_0!$A$10:$AQ$100,MATCH(FIXED(R$6,0,TRUE),ES_ULCa_0!$A$10:$AQ$10,0),FALSE))</f>
        <v>97.7</v>
      </c>
      <c r="S28" s="232">
        <f>IF(ISNA(VLOOKUP($A28,ES_ULCa_0!$A$10:$AQ$100,MATCH(FIXED(S$6,0,TRUE),ES_ULCa_0!$A$10:$AQ$10,0),FALSE)),":",VLOOKUP($A28,ES_ULCa_0!$A$10:$AQ$100,MATCH(FIXED(S$6,0,TRUE),ES_ULCa_0!$A$10:$AQ$10,0),FALSE))</f>
        <v>98.4</v>
      </c>
      <c r="T28" s="232">
        <f>IF(ISNA(VLOOKUP($A28,ES_ULCa_0!$A$10:$AQ$100,MATCH(FIXED(T$6,0,TRUE),ES_ULCa_0!$A$10:$AQ$10,0),FALSE)),":",VLOOKUP($A28,ES_ULCa_0!$A$10:$AQ$100,MATCH(FIXED(T$6,0,TRUE),ES_ULCa_0!$A$10:$AQ$10,0),FALSE))</f>
        <v>100.4</v>
      </c>
      <c r="U28" s="232">
        <f>IF(ISNA(VLOOKUP($A28,ES_ULCa_0!$A$10:$AQ$100,MATCH(FIXED(U$6,0,TRUE),ES_ULCa_0!$A$10:$AQ$10,0),FALSE)),":",VLOOKUP($A28,ES_ULCa_0!$A$10:$AQ$100,MATCH(FIXED(U$6,0,TRUE),ES_ULCa_0!$A$10:$AQ$10,0),FALSE))</f>
        <v>99.1</v>
      </c>
      <c r="V28" s="232" t="str">
        <f>IF(ISNA(VLOOKUP($A28,ES_ULCa_0!$A$10:$AQ$100,MATCH(FIXED(V$6,0,TRUE),ES_ULCa_0!$A$10:$AQ$10,0),FALSE)),":",VLOOKUP($A28,ES_ULCa_0!$A$10:$AQ$100,MATCH(FIXED(V$6,0,TRUE),ES_ULCa_0!$A$10:$AQ$10,0),FALSE))</f>
        <v>:</v>
      </c>
      <c r="W28" s="232" t="str">
        <f>IF(ISNA(VLOOKUP($A28,ES_ULCa_0!$A$10:$AQ$100,MATCH(FIXED(W$6,0,TRUE),ES_ULCa_0!$A$10:$AQ$10,0),FALSE)),":",VLOOKUP($A28,ES_ULCa_0!$A$10:$AQ$100,MATCH(FIXED(W$6,0,TRUE),ES_ULCa_0!$A$10:$AQ$10,0),FALSE))</f>
        <v>:</v>
      </c>
    </row>
    <row r="29" spans="1:23">
      <c r="A29" s="230" t="str">
        <f>lookup!Z24</f>
        <v>Netherlands</v>
      </c>
      <c r="B29" s="232" t="str">
        <f>VLOOKUP(A29,lookup!$Z$2:$AA$77,2,FALSE)</f>
        <v>Ολλανδία</v>
      </c>
      <c r="C29" s="232">
        <f>IF(ISNA(VLOOKUP($A29,ES_ULCa_0!$A$10:$AQ$100,MATCH(FIXED(C$6,0,TRUE),ES_ULCa_0!$A$10:$AQ$10,0),FALSE)),":",VLOOKUP($A29,ES_ULCa_0!$A$10:$AQ$100,MATCH(FIXED(C$6,0,TRUE),ES_ULCa_0!$A$10:$AQ$10,0),FALSE))</f>
        <v>105.5</v>
      </c>
      <c r="D29" s="232">
        <f>IF(ISNA(VLOOKUP($A29,ES_ULCa_0!$A$10:$AQ$100,MATCH(FIXED(D$6,0,TRUE),ES_ULCa_0!$A$10:$AQ$10,0),FALSE)),":",VLOOKUP($A29,ES_ULCa_0!$A$10:$AQ$100,MATCH(FIXED(D$6,0,TRUE),ES_ULCa_0!$A$10:$AQ$10,0),FALSE))</f>
        <v>104.5</v>
      </c>
      <c r="E29" s="232">
        <f>IF(ISNA(VLOOKUP($A29,ES_ULCa_0!$A$10:$AQ$100,MATCH(FIXED(E$6,0,TRUE),ES_ULCa_0!$A$10:$AQ$10,0),FALSE)),":",VLOOKUP($A29,ES_ULCa_0!$A$10:$AQ$100,MATCH(FIXED(E$6,0,TRUE),ES_ULCa_0!$A$10:$AQ$10,0),FALSE))</f>
        <v>103.1</v>
      </c>
      <c r="F29" s="232">
        <f>IF(ISNA(VLOOKUP($A29,ES_ULCa_0!$A$10:$AQ$100,MATCH(FIXED(F$6,0,TRUE),ES_ULCa_0!$A$10:$AQ$10,0),FALSE)),":",VLOOKUP($A29,ES_ULCa_0!$A$10:$AQ$100,MATCH(FIXED(F$6,0,TRUE),ES_ULCa_0!$A$10:$AQ$10,0),FALSE))</f>
        <v>103.9</v>
      </c>
      <c r="G29" s="232">
        <f>IF(ISNA(VLOOKUP($A29,ES_ULCa_0!$A$10:$AQ$100,MATCH(FIXED(G$6,0,TRUE),ES_ULCa_0!$A$10:$AQ$10,0),FALSE)),":",VLOOKUP($A29,ES_ULCa_0!$A$10:$AQ$100,MATCH(FIXED(G$6,0,TRUE),ES_ULCa_0!$A$10:$AQ$10,0),FALSE))</f>
        <v>103.4</v>
      </c>
      <c r="H29" s="232">
        <f>IF(ISNA(VLOOKUP($A29,ES_ULCa_0!$A$10:$AQ$100,MATCH(FIXED(H$6,0,TRUE),ES_ULCa_0!$A$10:$AQ$10,0),FALSE)),":",VLOOKUP($A29,ES_ULCa_0!$A$10:$AQ$100,MATCH(FIXED(H$6,0,TRUE),ES_ULCa_0!$A$10:$AQ$10,0),FALSE))</f>
        <v>102.2</v>
      </c>
      <c r="I29" s="232">
        <f>IF(ISNA(VLOOKUP($A29,ES_ULCa_0!$A$10:$AQ$100,MATCH(FIXED(I$6,0,TRUE),ES_ULCa_0!$A$10:$AQ$10,0),FALSE)),":",VLOOKUP($A29,ES_ULCa_0!$A$10:$AQ$100,MATCH(FIXED(I$6,0,TRUE),ES_ULCa_0!$A$10:$AQ$10,0),FALSE))</f>
        <v>102.1</v>
      </c>
      <c r="J29" s="232">
        <f>IF(ISNA(VLOOKUP($A29,ES_ULCa_0!$A$10:$AQ$100,MATCH(FIXED(J$6,0,TRUE),ES_ULCa_0!$A$10:$AQ$10,0),FALSE)),":",VLOOKUP($A29,ES_ULCa_0!$A$10:$AQ$100,MATCH(FIXED(J$6,0,TRUE),ES_ULCa_0!$A$10:$AQ$10,0),FALSE))</f>
        <v>103.1</v>
      </c>
      <c r="K29" s="232">
        <f>IF(ISNA(VLOOKUP($A29,ES_ULCa_0!$A$10:$AQ$100,MATCH(FIXED(K$6,0,TRUE),ES_ULCa_0!$A$10:$AQ$10,0),FALSE)),":",VLOOKUP($A29,ES_ULCa_0!$A$10:$AQ$100,MATCH(FIXED(K$6,0,TRUE),ES_ULCa_0!$A$10:$AQ$10,0),FALSE))</f>
        <v>103.4</v>
      </c>
      <c r="L29" s="232">
        <f>IF(ISNA(VLOOKUP($A29,ES_ULCa_0!$A$10:$AQ$100,MATCH(FIXED(L$6,0,TRUE),ES_ULCa_0!$A$10:$AQ$10,0),FALSE)),":",VLOOKUP($A29,ES_ULCa_0!$A$10:$AQ$100,MATCH(FIXED(L$6,0,TRUE),ES_ULCa_0!$A$10:$AQ$10,0),FALSE))</f>
        <v>102.9</v>
      </c>
      <c r="M29" s="232">
        <f>IF(ISNA(VLOOKUP($A29,ES_ULCa_0!$A$10:$AQ$100,MATCH(FIXED(M$6,0,TRUE),ES_ULCa_0!$A$10:$AQ$10,0),FALSE)),":",VLOOKUP($A29,ES_ULCa_0!$A$10:$AQ$100,MATCH(FIXED(M$6,0,TRUE),ES_ULCa_0!$A$10:$AQ$10,0),FALSE))</f>
        <v>100</v>
      </c>
      <c r="N29" s="232">
        <f>IF(ISNA(VLOOKUP($A29,ES_ULCa_0!$A$10:$AQ$100,MATCH(FIXED(N$6,0,TRUE),ES_ULCa_0!$A$10:$AQ$10,0),FALSE)),":",VLOOKUP($A29,ES_ULCa_0!$A$10:$AQ$100,MATCH(FIXED(N$6,0,TRUE),ES_ULCa_0!$A$10:$AQ$10,0),FALSE))</f>
        <v>98.9</v>
      </c>
      <c r="O29" s="232">
        <f>IF(ISNA(VLOOKUP($A29,ES_ULCa_0!$A$10:$AQ$100,MATCH(FIXED(O$6,0,TRUE),ES_ULCa_0!$A$10:$AQ$10,0),FALSE)),":",VLOOKUP($A29,ES_ULCa_0!$A$10:$AQ$100,MATCH(FIXED(O$6,0,TRUE),ES_ULCa_0!$A$10:$AQ$10,0),FALSE))</f>
        <v>98.7</v>
      </c>
      <c r="P29" s="232">
        <f>IF(ISNA(VLOOKUP($A29,ES_ULCa_0!$A$10:$AQ$100,MATCH(FIXED(P$6,0,TRUE),ES_ULCa_0!$A$10:$AQ$10,0),FALSE)),":",VLOOKUP($A29,ES_ULCa_0!$A$10:$AQ$100,MATCH(FIXED(P$6,0,TRUE),ES_ULCa_0!$A$10:$AQ$10,0),FALSE))</f>
        <v>99.5</v>
      </c>
      <c r="Q29" s="232">
        <f>IF(ISNA(VLOOKUP($A29,ES_ULCa_0!$A$10:$AQ$100,MATCH(FIXED(Q$6,0,TRUE),ES_ULCa_0!$A$10:$AQ$10,0),FALSE)),":",VLOOKUP($A29,ES_ULCa_0!$A$10:$AQ$100,MATCH(FIXED(Q$6,0,TRUE),ES_ULCa_0!$A$10:$AQ$10,0),FALSE))</f>
        <v>104.7</v>
      </c>
      <c r="R29" s="232">
        <f>IF(ISNA(VLOOKUP($A29,ES_ULCa_0!$A$10:$AQ$100,MATCH(FIXED(R$6,0,TRUE),ES_ULCa_0!$A$10:$AQ$10,0),FALSE)),":",VLOOKUP($A29,ES_ULCa_0!$A$10:$AQ$100,MATCH(FIXED(R$6,0,TRUE),ES_ULCa_0!$A$10:$AQ$10,0),FALSE))</f>
        <v>103.2</v>
      </c>
      <c r="S29" s="232">
        <f>IF(ISNA(VLOOKUP($A29,ES_ULCa_0!$A$10:$AQ$100,MATCH(FIXED(S$6,0,TRUE),ES_ULCa_0!$A$10:$AQ$10,0),FALSE)),":",VLOOKUP($A29,ES_ULCa_0!$A$10:$AQ$100,MATCH(FIXED(S$6,0,TRUE),ES_ULCa_0!$A$10:$AQ$10,0),FALSE))</f>
        <v>103.2</v>
      </c>
      <c r="T29" s="232">
        <f>IF(ISNA(VLOOKUP($A29,ES_ULCa_0!$A$10:$AQ$100,MATCH(FIXED(T$6,0,TRUE),ES_ULCa_0!$A$10:$AQ$10,0),FALSE)),":",VLOOKUP($A29,ES_ULCa_0!$A$10:$AQ$100,MATCH(FIXED(T$6,0,TRUE),ES_ULCa_0!$A$10:$AQ$10,0),FALSE))</f>
        <v>104.7</v>
      </c>
      <c r="U29" s="232">
        <f>IF(ISNA(VLOOKUP($A29,ES_ULCa_0!$A$10:$AQ$100,MATCH(FIXED(U$6,0,TRUE),ES_ULCa_0!$A$10:$AQ$10,0),FALSE)),":",VLOOKUP($A29,ES_ULCa_0!$A$10:$AQ$100,MATCH(FIXED(U$6,0,TRUE),ES_ULCa_0!$A$10:$AQ$10,0),FALSE))</f>
        <v>105.3</v>
      </c>
      <c r="V29" s="232" t="str">
        <f>IF(ISNA(VLOOKUP($A29,ES_ULCa_0!$A$10:$AQ$100,MATCH(FIXED(V$6,0,TRUE),ES_ULCa_0!$A$10:$AQ$10,0),FALSE)),":",VLOOKUP($A29,ES_ULCa_0!$A$10:$AQ$100,MATCH(FIXED(V$6,0,TRUE),ES_ULCa_0!$A$10:$AQ$10,0),FALSE))</f>
        <v>:</v>
      </c>
      <c r="W29" s="232" t="str">
        <f>IF(ISNA(VLOOKUP($A29,ES_ULCa_0!$A$10:$AQ$100,MATCH(FIXED(W$6,0,TRUE),ES_ULCa_0!$A$10:$AQ$10,0),FALSE)),":",VLOOKUP($A29,ES_ULCa_0!$A$10:$AQ$100,MATCH(FIXED(W$6,0,TRUE),ES_ULCa_0!$A$10:$AQ$10,0),FALSE))</f>
        <v>:</v>
      </c>
    </row>
    <row r="30" spans="1:23">
      <c r="A30" s="230" t="str">
        <f>lookup!Z25</f>
        <v>Austria</v>
      </c>
      <c r="B30" s="232" t="str">
        <f>VLOOKUP(A30,lookup!$Z$2:$AA$77,2,FALSE)</f>
        <v>Αυστρία</v>
      </c>
      <c r="C30" s="232">
        <f>IF(ISNA(VLOOKUP($A30,ES_ULCa_0!$A$10:$AQ$100,MATCH(FIXED(C$6,0,TRUE),ES_ULCa_0!$A$10:$AQ$10,0),FALSE)),":",VLOOKUP($A30,ES_ULCa_0!$A$10:$AQ$100,MATCH(FIXED(C$6,0,TRUE),ES_ULCa_0!$A$10:$AQ$10,0),FALSE))</f>
        <v>109.6</v>
      </c>
      <c r="D30" s="232">
        <f>IF(ISNA(VLOOKUP($A30,ES_ULCa_0!$A$10:$AQ$100,MATCH(FIXED(D$6,0,TRUE),ES_ULCa_0!$A$10:$AQ$10,0),FALSE)),":",VLOOKUP($A30,ES_ULCa_0!$A$10:$AQ$100,MATCH(FIXED(D$6,0,TRUE),ES_ULCa_0!$A$10:$AQ$10,0),FALSE))</f>
        <v>107.9</v>
      </c>
      <c r="E30" s="232">
        <f>IF(ISNA(VLOOKUP($A30,ES_ULCa_0!$A$10:$AQ$100,MATCH(FIXED(E$6,0,TRUE),ES_ULCa_0!$A$10:$AQ$10,0),FALSE)),":",VLOOKUP($A30,ES_ULCa_0!$A$10:$AQ$100,MATCH(FIXED(E$6,0,TRUE),ES_ULCa_0!$A$10:$AQ$10,0),FALSE))</f>
        <v>107.2</v>
      </c>
      <c r="F30" s="232">
        <f>IF(ISNA(VLOOKUP($A30,ES_ULCa_0!$A$10:$AQ$100,MATCH(FIXED(F$6,0,TRUE),ES_ULCa_0!$A$10:$AQ$10,0),FALSE)),":",VLOOKUP($A30,ES_ULCa_0!$A$10:$AQ$100,MATCH(FIXED(F$6,0,TRUE),ES_ULCa_0!$A$10:$AQ$10,0),FALSE))</f>
        <v>106.7</v>
      </c>
      <c r="G30" s="232">
        <f>IF(ISNA(VLOOKUP($A30,ES_ULCa_0!$A$10:$AQ$100,MATCH(FIXED(G$6,0,TRUE),ES_ULCa_0!$A$10:$AQ$10,0),FALSE)),":",VLOOKUP($A30,ES_ULCa_0!$A$10:$AQ$100,MATCH(FIXED(G$6,0,TRUE),ES_ULCa_0!$A$10:$AQ$10,0),FALSE))</f>
        <v>106.2</v>
      </c>
      <c r="H30" s="232">
        <f>IF(ISNA(VLOOKUP($A30,ES_ULCa_0!$A$10:$AQ$100,MATCH(FIXED(H$6,0,TRUE),ES_ULCa_0!$A$10:$AQ$10,0),FALSE)),":",VLOOKUP($A30,ES_ULCa_0!$A$10:$AQ$100,MATCH(FIXED(H$6,0,TRUE),ES_ULCa_0!$A$10:$AQ$10,0),FALSE))</f>
        <v>104.7</v>
      </c>
      <c r="I30" s="232">
        <f>IF(ISNA(VLOOKUP($A30,ES_ULCa_0!$A$10:$AQ$100,MATCH(FIXED(I$6,0,TRUE),ES_ULCa_0!$A$10:$AQ$10,0),FALSE)),":",VLOOKUP($A30,ES_ULCa_0!$A$10:$AQ$100,MATCH(FIXED(I$6,0,TRUE),ES_ULCa_0!$A$10:$AQ$10,0),FALSE))</f>
        <v>103.9</v>
      </c>
      <c r="J30" s="232">
        <f>IF(ISNA(VLOOKUP($A30,ES_ULCa_0!$A$10:$AQ$100,MATCH(FIXED(J$6,0,TRUE),ES_ULCa_0!$A$10:$AQ$10,0),FALSE)),":",VLOOKUP($A30,ES_ULCa_0!$A$10:$AQ$100,MATCH(FIXED(J$6,0,TRUE),ES_ULCa_0!$A$10:$AQ$10,0),FALSE))</f>
        <v>102.7</v>
      </c>
      <c r="K30" s="232">
        <f>IF(ISNA(VLOOKUP($A30,ES_ULCa_0!$A$10:$AQ$100,MATCH(FIXED(K$6,0,TRUE),ES_ULCa_0!$A$10:$AQ$10,0),FALSE)),":",VLOOKUP($A30,ES_ULCa_0!$A$10:$AQ$100,MATCH(FIXED(K$6,0,TRUE),ES_ULCa_0!$A$10:$AQ$10,0),FALSE))</f>
        <v>103</v>
      </c>
      <c r="L30" s="232">
        <f>IF(ISNA(VLOOKUP($A30,ES_ULCa_0!$A$10:$AQ$100,MATCH(FIXED(L$6,0,TRUE),ES_ULCa_0!$A$10:$AQ$10,0),FALSE)),":",VLOOKUP($A30,ES_ULCa_0!$A$10:$AQ$100,MATCH(FIXED(L$6,0,TRUE),ES_ULCa_0!$A$10:$AQ$10,0),FALSE))</f>
        <v>100.8</v>
      </c>
      <c r="M30" s="232">
        <f>IF(ISNA(VLOOKUP($A30,ES_ULCa_0!$A$10:$AQ$100,MATCH(FIXED(M$6,0,TRUE),ES_ULCa_0!$A$10:$AQ$10,0),FALSE)),":",VLOOKUP($A30,ES_ULCa_0!$A$10:$AQ$100,MATCH(FIXED(M$6,0,TRUE),ES_ULCa_0!$A$10:$AQ$10,0),FALSE))</f>
        <v>100</v>
      </c>
      <c r="N30" s="232">
        <f>IF(ISNA(VLOOKUP($A30,ES_ULCa_0!$A$10:$AQ$100,MATCH(FIXED(N$6,0,TRUE),ES_ULCa_0!$A$10:$AQ$10,0),FALSE)),":",VLOOKUP($A30,ES_ULCa_0!$A$10:$AQ$100,MATCH(FIXED(N$6,0,TRUE),ES_ULCa_0!$A$10:$AQ$10,0),FALSE))</f>
        <v>99.2</v>
      </c>
      <c r="O30" s="232">
        <f>IF(ISNA(VLOOKUP($A30,ES_ULCa_0!$A$10:$AQ$100,MATCH(FIXED(O$6,0,TRUE),ES_ULCa_0!$A$10:$AQ$10,0),FALSE)),":",VLOOKUP($A30,ES_ULCa_0!$A$10:$AQ$100,MATCH(FIXED(O$6,0,TRUE),ES_ULCa_0!$A$10:$AQ$10,0),FALSE))</f>
        <v>98.4</v>
      </c>
      <c r="P30" s="232">
        <f>IF(ISNA(VLOOKUP($A30,ES_ULCa_0!$A$10:$AQ$100,MATCH(FIXED(P$6,0,TRUE),ES_ULCa_0!$A$10:$AQ$10,0),FALSE)),":",VLOOKUP($A30,ES_ULCa_0!$A$10:$AQ$100,MATCH(FIXED(P$6,0,TRUE),ES_ULCa_0!$A$10:$AQ$10,0),FALSE))</f>
        <v>100.3</v>
      </c>
      <c r="Q30" s="232">
        <f>IF(ISNA(VLOOKUP($A30,ES_ULCa_0!$A$10:$AQ$100,MATCH(FIXED(Q$6,0,TRUE),ES_ULCa_0!$A$10:$AQ$10,0),FALSE)),":",VLOOKUP($A30,ES_ULCa_0!$A$10:$AQ$100,MATCH(FIXED(Q$6,0,TRUE),ES_ULCa_0!$A$10:$AQ$10,0),FALSE))</f>
        <v>103.7</v>
      </c>
      <c r="R30" s="232">
        <f>IF(ISNA(VLOOKUP($A30,ES_ULCa_0!$A$10:$AQ$100,MATCH(FIXED(R$6,0,TRUE),ES_ULCa_0!$A$10:$AQ$10,0),FALSE)),":",VLOOKUP($A30,ES_ULCa_0!$A$10:$AQ$100,MATCH(FIXED(R$6,0,TRUE),ES_ULCa_0!$A$10:$AQ$10,0),FALSE))</f>
        <v>102.5</v>
      </c>
      <c r="S30" s="232">
        <f>IF(ISNA(VLOOKUP($A30,ES_ULCa_0!$A$10:$AQ$100,MATCH(FIXED(S$6,0,TRUE),ES_ULCa_0!$A$10:$AQ$10,0),FALSE)),":",VLOOKUP($A30,ES_ULCa_0!$A$10:$AQ$100,MATCH(FIXED(S$6,0,TRUE),ES_ULCa_0!$A$10:$AQ$10,0),FALSE))</f>
        <v>101.2</v>
      </c>
      <c r="T30" s="232">
        <f>IF(ISNA(VLOOKUP($A30,ES_ULCa_0!$A$10:$AQ$100,MATCH(FIXED(T$6,0,TRUE),ES_ULCa_0!$A$10:$AQ$10,0),FALSE)),":",VLOOKUP($A30,ES_ULCa_0!$A$10:$AQ$100,MATCH(FIXED(T$6,0,TRUE),ES_ULCa_0!$A$10:$AQ$10,0),FALSE))</f>
        <v>102.5</v>
      </c>
      <c r="U30" s="232">
        <f>IF(ISNA(VLOOKUP($A30,ES_ULCa_0!$A$10:$AQ$100,MATCH(FIXED(U$6,0,TRUE),ES_ULCa_0!$A$10:$AQ$10,0),FALSE)),":",VLOOKUP($A30,ES_ULCa_0!$A$10:$AQ$100,MATCH(FIXED(U$6,0,TRUE),ES_ULCa_0!$A$10:$AQ$10,0),FALSE))</f>
        <v>103.4</v>
      </c>
      <c r="V30" s="232" t="str">
        <f>IF(ISNA(VLOOKUP($A30,ES_ULCa_0!$A$10:$AQ$100,MATCH(FIXED(V$6,0,TRUE),ES_ULCa_0!$A$10:$AQ$10,0),FALSE)),":",VLOOKUP($A30,ES_ULCa_0!$A$10:$AQ$100,MATCH(FIXED(V$6,0,TRUE),ES_ULCa_0!$A$10:$AQ$10,0),FALSE))</f>
        <v>:</v>
      </c>
      <c r="W30" s="232" t="str">
        <f>IF(ISNA(VLOOKUP($A30,ES_ULCa_0!$A$10:$AQ$100,MATCH(FIXED(W$6,0,TRUE),ES_ULCa_0!$A$10:$AQ$10,0),FALSE)),":",VLOOKUP($A30,ES_ULCa_0!$A$10:$AQ$100,MATCH(FIXED(W$6,0,TRUE),ES_ULCa_0!$A$10:$AQ$10,0),FALSE))</f>
        <v>:</v>
      </c>
    </row>
    <row r="31" spans="1:23">
      <c r="A31" s="230" t="str">
        <f>lookup!Z26</f>
        <v>Poland</v>
      </c>
      <c r="B31" s="232" t="str">
        <f>VLOOKUP(A31,lookup!$Z$2:$AA$77,2,FALSE)</f>
        <v>Πολωνία</v>
      </c>
      <c r="C31" s="232" t="str">
        <f>IF(ISNA(VLOOKUP($A31,ES_ULCa_0!$A$10:$AQ$100,MATCH(FIXED(C$6,0,TRUE),ES_ULCa_0!$A$10:$AQ$10,0),FALSE)),":",VLOOKUP($A31,ES_ULCa_0!$A$10:$AQ$100,MATCH(FIXED(C$6,0,TRUE),ES_ULCa_0!$A$10:$AQ$10,0),FALSE))</f>
        <v>:</v>
      </c>
      <c r="D31" s="232" t="str">
        <f>IF(ISNA(VLOOKUP($A31,ES_ULCa_0!$A$10:$AQ$100,MATCH(FIXED(D$6,0,TRUE),ES_ULCa_0!$A$10:$AQ$10,0),FALSE)),":",VLOOKUP($A31,ES_ULCa_0!$A$10:$AQ$100,MATCH(FIXED(D$6,0,TRUE),ES_ULCa_0!$A$10:$AQ$10,0),FALSE))</f>
        <v>:</v>
      </c>
      <c r="E31" s="232" t="str">
        <f>IF(ISNA(VLOOKUP($A31,ES_ULCa_0!$A$10:$AQ$100,MATCH(FIXED(E$6,0,TRUE),ES_ULCa_0!$A$10:$AQ$10,0),FALSE)),":",VLOOKUP($A31,ES_ULCa_0!$A$10:$AQ$100,MATCH(FIXED(E$6,0,TRUE),ES_ULCa_0!$A$10:$AQ$10,0),FALSE))</f>
        <v>:</v>
      </c>
      <c r="F31" s="232" t="str">
        <f>IF(ISNA(VLOOKUP($A31,ES_ULCa_0!$A$10:$AQ$100,MATCH(FIXED(F$6,0,TRUE),ES_ULCa_0!$A$10:$AQ$10,0),FALSE)),":",VLOOKUP($A31,ES_ULCa_0!$A$10:$AQ$100,MATCH(FIXED(F$6,0,TRUE),ES_ULCa_0!$A$10:$AQ$10,0),FALSE))</f>
        <v>:</v>
      </c>
      <c r="G31" s="232" t="str">
        <f>IF(ISNA(VLOOKUP($A31,ES_ULCa_0!$A$10:$AQ$100,MATCH(FIXED(G$6,0,TRUE),ES_ULCa_0!$A$10:$AQ$10,0),FALSE)),":",VLOOKUP($A31,ES_ULCa_0!$A$10:$AQ$100,MATCH(FIXED(G$6,0,TRUE),ES_ULCa_0!$A$10:$AQ$10,0),FALSE))</f>
        <v>:</v>
      </c>
      <c r="H31" s="232" t="str">
        <f>IF(ISNA(VLOOKUP($A31,ES_ULCa_0!$A$10:$AQ$100,MATCH(FIXED(H$6,0,TRUE),ES_ULCa_0!$A$10:$AQ$10,0),FALSE)),":",VLOOKUP($A31,ES_ULCa_0!$A$10:$AQ$100,MATCH(FIXED(H$6,0,TRUE),ES_ULCa_0!$A$10:$AQ$10,0),FALSE))</f>
        <v>:</v>
      </c>
      <c r="I31" s="232" t="str">
        <f>IF(ISNA(VLOOKUP($A31,ES_ULCa_0!$A$10:$AQ$100,MATCH(FIXED(I$6,0,TRUE),ES_ULCa_0!$A$10:$AQ$10,0),FALSE)),":",VLOOKUP($A31,ES_ULCa_0!$A$10:$AQ$100,MATCH(FIXED(I$6,0,TRUE),ES_ULCa_0!$A$10:$AQ$10,0),FALSE))</f>
        <v>:</v>
      </c>
      <c r="J31" s="232" t="str">
        <f>IF(ISNA(VLOOKUP($A31,ES_ULCa_0!$A$10:$AQ$100,MATCH(FIXED(J$6,0,TRUE),ES_ULCa_0!$A$10:$AQ$10,0),FALSE)),":",VLOOKUP($A31,ES_ULCa_0!$A$10:$AQ$100,MATCH(FIXED(J$6,0,TRUE),ES_ULCa_0!$A$10:$AQ$10,0),FALSE))</f>
        <v>:</v>
      </c>
      <c r="K31" s="232" t="str">
        <f>IF(ISNA(VLOOKUP($A31,ES_ULCa_0!$A$10:$AQ$100,MATCH(FIXED(K$6,0,TRUE),ES_ULCa_0!$A$10:$AQ$10,0),FALSE)),":",VLOOKUP($A31,ES_ULCa_0!$A$10:$AQ$100,MATCH(FIXED(K$6,0,TRUE),ES_ULCa_0!$A$10:$AQ$10,0),FALSE))</f>
        <v>:</v>
      </c>
      <c r="L31" s="232">
        <f>IF(ISNA(VLOOKUP($A31,ES_ULCa_0!$A$10:$AQ$100,MATCH(FIXED(L$6,0,TRUE),ES_ULCa_0!$A$10:$AQ$10,0),FALSE)),":",VLOOKUP($A31,ES_ULCa_0!$A$10:$AQ$100,MATCH(FIXED(L$6,0,TRUE),ES_ULCa_0!$A$10:$AQ$10,0),FALSE))</f>
        <v>102.4</v>
      </c>
      <c r="M31" s="232">
        <f>IF(ISNA(VLOOKUP($A31,ES_ULCa_0!$A$10:$AQ$100,MATCH(FIXED(M$6,0,TRUE),ES_ULCa_0!$A$10:$AQ$10,0),FALSE)),":",VLOOKUP($A31,ES_ULCa_0!$A$10:$AQ$100,MATCH(FIXED(M$6,0,TRUE),ES_ULCa_0!$A$10:$AQ$10,0),FALSE))</f>
        <v>100</v>
      </c>
      <c r="N31" s="232">
        <f>IF(ISNA(VLOOKUP($A31,ES_ULCa_0!$A$10:$AQ$100,MATCH(FIXED(N$6,0,TRUE),ES_ULCa_0!$A$10:$AQ$10,0),FALSE)),":",VLOOKUP($A31,ES_ULCa_0!$A$10:$AQ$100,MATCH(FIXED(N$6,0,TRUE),ES_ULCa_0!$A$10:$AQ$10,0),FALSE))</f>
        <v>97.5</v>
      </c>
      <c r="O31" s="232">
        <f>IF(ISNA(VLOOKUP($A31,ES_ULCa_0!$A$10:$AQ$100,MATCH(FIXED(O$6,0,TRUE),ES_ULCa_0!$A$10:$AQ$10,0),FALSE)),":",VLOOKUP($A31,ES_ULCa_0!$A$10:$AQ$100,MATCH(FIXED(O$6,0,TRUE),ES_ULCa_0!$A$10:$AQ$10,0),FALSE))</f>
        <v>96.3</v>
      </c>
      <c r="P31" s="232">
        <f>IF(ISNA(VLOOKUP($A31,ES_ULCa_0!$A$10:$AQ$100,MATCH(FIXED(P$6,0,TRUE),ES_ULCa_0!$A$10:$AQ$10,0),FALSE)),":",VLOOKUP($A31,ES_ULCa_0!$A$10:$AQ$100,MATCH(FIXED(P$6,0,TRUE),ES_ULCa_0!$A$10:$AQ$10,0),FALSE))</f>
        <v>100.1</v>
      </c>
      <c r="Q31" s="232">
        <f>IF(ISNA(VLOOKUP($A31,ES_ULCa_0!$A$10:$AQ$100,MATCH(FIXED(Q$6,0,TRUE),ES_ULCa_0!$A$10:$AQ$10,0),FALSE)),":",VLOOKUP($A31,ES_ULCa_0!$A$10:$AQ$100,MATCH(FIXED(Q$6,0,TRUE),ES_ULCa_0!$A$10:$AQ$10,0),FALSE))</f>
        <v>98.8</v>
      </c>
      <c r="R31" s="232">
        <f>IF(ISNA(VLOOKUP($A31,ES_ULCa_0!$A$10:$AQ$100,MATCH(FIXED(R$6,0,TRUE),ES_ULCa_0!$A$10:$AQ$10,0),FALSE)),":",VLOOKUP($A31,ES_ULCa_0!$A$10:$AQ$100,MATCH(FIXED(R$6,0,TRUE),ES_ULCa_0!$A$10:$AQ$10,0),FALSE))</f>
        <v>98.7</v>
      </c>
      <c r="S31" s="232">
        <f>IF(ISNA(VLOOKUP($A31,ES_ULCa_0!$A$10:$AQ$100,MATCH(FIXED(S$6,0,TRUE),ES_ULCa_0!$A$10:$AQ$10,0),FALSE)),":",VLOOKUP($A31,ES_ULCa_0!$A$10:$AQ$100,MATCH(FIXED(S$6,0,TRUE),ES_ULCa_0!$A$10:$AQ$10,0),FALSE))</f>
        <v>96.8</v>
      </c>
      <c r="T31" s="232">
        <f>IF(ISNA(VLOOKUP($A31,ES_ULCa_0!$A$10:$AQ$100,MATCH(FIXED(T$6,0,TRUE),ES_ULCa_0!$A$10:$AQ$10,0),FALSE)),":",VLOOKUP($A31,ES_ULCa_0!$A$10:$AQ$100,MATCH(FIXED(T$6,0,TRUE),ES_ULCa_0!$A$10:$AQ$10,0),FALSE))</f>
        <v>95.9</v>
      </c>
      <c r="U31" s="232" t="str">
        <f>IF(ISNA(VLOOKUP($A31,ES_ULCa_0!$A$10:$AQ$100,MATCH(FIXED(U$6,0,TRUE),ES_ULCa_0!$A$10:$AQ$10,0),FALSE)),":",VLOOKUP($A31,ES_ULCa_0!$A$10:$AQ$100,MATCH(FIXED(U$6,0,TRUE),ES_ULCa_0!$A$10:$AQ$10,0),FALSE))</f>
        <v>:</v>
      </c>
      <c r="V31" s="232" t="str">
        <f>IF(ISNA(VLOOKUP($A31,ES_ULCa_0!$A$10:$AQ$100,MATCH(FIXED(V$6,0,TRUE),ES_ULCa_0!$A$10:$AQ$10,0),FALSE)),":",VLOOKUP($A31,ES_ULCa_0!$A$10:$AQ$100,MATCH(FIXED(V$6,0,TRUE),ES_ULCa_0!$A$10:$AQ$10,0),FALSE))</f>
        <v>:</v>
      </c>
      <c r="W31" s="232" t="str">
        <f>IF(ISNA(VLOOKUP($A31,ES_ULCa_0!$A$10:$AQ$100,MATCH(FIXED(W$6,0,TRUE),ES_ULCa_0!$A$10:$AQ$10,0),FALSE)),":",VLOOKUP($A31,ES_ULCa_0!$A$10:$AQ$100,MATCH(FIXED(W$6,0,TRUE),ES_ULCa_0!$A$10:$AQ$10,0),FALSE))</f>
        <v>:</v>
      </c>
    </row>
    <row r="32" spans="1:23">
      <c r="A32" s="230" t="str">
        <f>lookup!Z27</f>
        <v>Portugal</v>
      </c>
      <c r="B32" s="232" t="str">
        <f>VLOOKUP(A32,lookup!$Z$2:$AA$77,2,FALSE)</f>
        <v>Πορτογαλία</v>
      </c>
      <c r="C32" s="232">
        <f>IF(ISNA(VLOOKUP($A32,ES_ULCa_0!$A$10:$AQ$100,MATCH(FIXED(C$6,0,TRUE),ES_ULCa_0!$A$10:$AQ$10,0),FALSE)),":",VLOOKUP($A32,ES_ULCa_0!$A$10:$AQ$100,MATCH(FIXED(C$6,0,TRUE),ES_ULCa_0!$A$10:$AQ$10,0),FALSE))</f>
        <v>98.6</v>
      </c>
      <c r="D32" s="232">
        <f>IF(ISNA(VLOOKUP($A32,ES_ULCa_0!$A$10:$AQ$100,MATCH(FIXED(D$6,0,TRUE),ES_ULCa_0!$A$10:$AQ$10,0),FALSE)),":",VLOOKUP($A32,ES_ULCa_0!$A$10:$AQ$100,MATCH(FIXED(D$6,0,TRUE),ES_ULCa_0!$A$10:$AQ$10,0),FALSE))</f>
        <v>100.1</v>
      </c>
      <c r="E32" s="232">
        <f>IF(ISNA(VLOOKUP($A32,ES_ULCa_0!$A$10:$AQ$100,MATCH(FIXED(E$6,0,TRUE),ES_ULCa_0!$A$10:$AQ$10,0),FALSE)),":",VLOOKUP($A32,ES_ULCa_0!$A$10:$AQ$100,MATCH(FIXED(E$6,0,TRUE),ES_ULCa_0!$A$10:$AQ$10,0),FALSE))</f>
        <v>100.1</v>
      </c>
      <c r="F32" s="232">
        <f>IF(ISNA(VLOOKUP($A32,ES_ULCa_0!$A$10:$AQ$100,MATCH(FIXED(F$6,0,TRUE),ES_ULCa_0!$A$10:$AQ$10,0),FALSE)),":",VLOOKUP($A32,ES_ULCa_0!$A$10:$AQ$100,MATCH(FIXED(F$6,0,TRUE),ES_ULCa_0!$A$10:$AQ$10,0),FALSE))</f>
        <v>99.7</v>
      </c>
      <c r="G32" s="232">
        <f>IF(ISNA(VLOOKUP($A32,ES_ULCa_0!$A$10:$AQ$100,MATCH(FIXED(G$6,0,TRUE),ES_ULCa_0!$A$10:$AQ$10,0),FALSE)),":",VLOOKUP($A32,ES_ULCa_0!$A$10:$AQ$100,MATCH(FIXED(G$6,0,TRUE),ES_ULCa_0!$A$10:$AQ$10,0),FALSE))</f>
        <v>98.8</v>
      </c>
      <c r="H32" s="232">
        <f>IF(ISNA(VLOOKUP($A32,ES_ULCa_0!$A$10:$AQ$100,MATCH(FIXED(H$6,0,TRUE),ES_ULCa_0!$A$10:$AQ$10,0),FALSE)),":",VLOOKUP($A32,ES_ULCa_0!$A$10:$AQ$100,MATCH(FIXED(H$6,0,TRUE),ES_ULCa_0!$A$10:$AQ$10,0),FALSE))</f>
        <v>99.9</v>
      </c>
      <c r="I32" s="232">
        <f>IF(ISNA(VLOOKUP($A32,ES_ULCa_0!$A$10:$AQ$100,MATCH(FIXED(I$6,0,TRUE),ES_ULCa_0!$A$10:$AQ$10,0),FALSE)),":",VLOOKUP($A32,ES_ULCa_0!$A$10:$AQ$100,MATCH(FIXED(I$6,0,TRUE),ES_ULCa_0!$A$10:$AQ$10,0),FALSE))</f>
        <v>100.2</v>
      </c>
      <c r="J32" s="232">
        <f>IF(ISNA(VLOOKUP($A32,ES_ULCa_0!$A$10:$AQ$100,MATCH(FIXED(J$6,0,TRUE),ES_ULCa_0!$A$10:$AQ$10,0),FALSE)),":",VLOOKUP($A32,ES_ULCa_0!$A$10:$AQ$100,MATCH(FIXED(J$6,0,TRUE),ES_ULCa_0!$A$10:$AQ$10,0),FALSE))</f>
        <v>99.7</v>
      </c>
      <c r="K32" s="232">
        <f>IF(ISNA(VLOOKUP($A32,ES_ULCa_0!$A$10:$AQ$100,MATCH(FIXED(K$6,0,TRUE),ES_ULCa_0!$A$10:$AQ$10,0),FALSE)),":",VLOOKUP($A32,ES_ULCa_0!$A$10:$AQ$100,MATCH(FIXED(K$6,0,TRUE),ES_ULCa_0!$A$10:$AQ$10,0),FALSE))</f>
        <v>100.5</v>
      </c>
      <c r="L32" s="232">
        <f>IF(ISNA(VLOOKUP($A32,ES_ULCa_0!$A$10:$AQ$100,MATCH(FIXED(L$6,0,TRUE),ES_ULCa_0!$A$10:$AQ$10,0),FALSE)),":",VLOOKUP($A32,ES_ULCa_0!$A$10:$AQ$100,MATCH(FIXED(L$6,0,TRUE),ES_ULCa_0!$A$10:$AQ$10,0),FALSE))</f>
        <v>99</v>
      </c>
      <c r="M32" s="232">
        <f>IF(ISNA(VLOOKUP($A32,ES_ULCa_0!$A$10:$AQ$100,MATCH(FIXED(M$6,0,TRUE),ES_ULCa_0!$A$10:$AQ$10,0),FALSE)),":",VLOOKUP($A32,ES_ULCa_0!$A$10:$AQ$100,MATCH(FIXED(M$6,0,TRUE),ES_ULCa_0!$A$10:$AQ$10,0),FALSE))</f>
        <v>100</v>
      </c>
      <c r="N32" s="232">
        <f>IF(ISNA(VLOOKUP($A32,ES_ULCa_0!$A$10:$AQ$100,MATCH(FIXED(N$6,0,TRUE),ES_ULCa_0!$A$10:$AQ$10,0),FALSE)),":",VLOOKUP($A32,ES_ULCa_0!$A$10:$AQ$100,MATCH(FIXED(N$6,0,TRUE),ES_ULCa_0!$A$10:$AQ$10,0),FALSE))</f>
        <v>98.2</v>
      </c>
      <c r="O32" s="232">
        <f>IF(ISNA(VLOOKUP($A32,ES_ULCa_0!$A$10:$AQ$100,MATCH(FIXED(O$6,0,TRUE),ES_ULCa_0!$A$10:$AQ$10,0),FALSE)),":",VLOOKUP($A32,ES_ULCa_0!$A$10:$AQ$100,MATCH(FIXED(O$6,0,TRUE),ES_ULCa_0!$A$10:$AQ$10,0),FALSE))</f>
        <v>96.6</v>
      </c>
      <c r="P32" s="232">
        <f>IF(ISNA(VLOOKUP($A32,ES_ULCa_0!$A$10:$AQ$100,MATCH(FIXED(P$6,0,TRUE),ES_ULCa_0!$A$10:$AQ$10,0),FALSE)),":",VLOOKUP($A32,ES_ULCa_0!$A$10:$AQ$100,MATCH(FIXED(P$6,0,TRUE),ES_ULCa_0!$A$10:$AQ$10,0),FALSE))</f>
        <v>98.4</v>
      </c>
      <c r="Q32" s="232">
        <f>IF(ISNA(VLOOKUP($A32,ES_ULCa_0!$A$10:$AQ$100,MATCH(FIXED(Q$6,0,TRUE),ES_ULCa_0!$A$10:$AQ$10,0),FALSE)),":",VLOOKUP($A32,ES_ULCa_0!$A$10:$AQ$100,MATCH(FIXED(Q$6,0,TRUE),ES_ULCa_0!$A$10:$AQ$10,0),FALSE))</f>
        <v>100.5</v>
      </c>
      <c r="R32" s="232">
        <f>IF(ISNA(VLOOKUP($A32,ES_ULCa_0!$A$10:$AQ$100,MATCH(FIXED(R$6,0,TRUE),ES_ULCa_0!$A$10:$AQ$10,0),FALSE)),":",VLOOKUP($A32,ES_ULCa_0!$A$10:$AQ$100,MATCH(FIXED(R$6,0,TRUE),ES_ULCa_0!$A$10:$AQ$10,0),FALSE))</f>
        <v>98.5</v>
      </c>
      <c r="S32" s="232">
        <f>IF(ISNA(VLOOKUP($A32,ES_ULCa_0!$A$10:$AQ$100,MATCH(FIXED(S$6,0,TRUE),ES_ULCa_0!$A$10:$AQ$10,0),FALSE)),":",VLOOKUP($A32,ES_ULCa_0!$A$10:$AQ$100,MATCH(FIXED(S$6,0,TRUE),ES_ULCa_0!$A$10:$AQ$10,0),FALSE))</f>
        <v>97.4</v>
      </c>
      <c r="T32" s="232">
        <f>IF(ISNA(VLOOKUP($A32,ES_ULCa_0!$A$10:$AQ$100,MATCH(FIXED(T$6,0,TRUE),ES_ULCa_0!$A$10:$AQ$10,0),FALSE)),":",VLOOKUP($A32,ES_ULCa_0!$A$10:$AQ$100,MATCH(FIXED(T$6,0,TRUE),ES_ULCa_0!$A$10:$AQ$10,0),FALSE))</f>
        <v>94.7</v>
      </c>
      <c r="U32" s="232">
        <f>IF(ISNA(VLOOKUP($A32,ES_ULCa_0!$A$10:$AQ$100,MATCH(FIXED(U$6,0,TRUE),ES_ULCa_0!$A$10:$AQ$10,0),FALSE)),":",VLOOKUP($A32,ES_ULCa_0!$A$10:$AQ$100,MATCH(FIXED(U$6,0,TRUE),ES_ULCa_0!$A$10:$AQ$10,0),FALSE))</f>
        <v>94.8</v>
      </c>
      <c r="V32" s="232" t="str">
        <f>IF(ISNA(VLOOKUP($A32,ES_ULCa_0!$A$10:$AQ$100,MATCH(FIXED(V$6,0,TRUE),ES_ULCa_0!$A$10:$AQ$10,0),FALSE)),":",VLOOKUP($A32,ES_ULCa_0!$A$10:$AQ$100,MATCH(FIXED(V$6,0,TRUE),ES_ULCa_0!$A$10:$AQ$10,0),FALSE))</f>
        <v>:</v>
      </c>
      <c r="W32" s="232" t="str">
        <f>IF(ISNA(VLOOKUP($A32,ES_ULCa_0!$A$10:$AQ$100,MATCH(FIXED(W$6,0,TRUE),ES_ULCa_0!$A$10:$AQ$10,0),FALSE)),":",VLOOKUP($A32,ES_ULCa_0!$A$10:$AQ$100,MATCH(FIXED(W$6,0,TRUE),ES_ULCa_0!$A$10:$AQ$10,0),FALSE))</f>
        <v>:</v>
      </c>
    </row>
    <row r="33" spans="1:23">
      <c r="A33" s="230" t="str">
        <f>lookup!Z28</f>
        <v>Romania</v>
      </c>
      <c r="B33" s="232" t="str">
        <f>VLOOKUP(A33,lookup!$Z$2:$AA$77,2,FALSE)</f>
        <v>Ρουμανία</v>
      </c>
      <c r="C33" s="232">
        <f>IF(ISNA(VLOOKUP($A33,ES_ULCa_0!$A$10:$AQ$100,MATCH(FIXED(C$6,0,TRUE),ES_ULCa_0!$A$10:$AQ$10,0),FALSE)),":",VLOOKUP($A33,ES_ULCa_0!$A$10:$AQ$100,MATCH(FIXED(C$6,0,TRUE),ES_ULCa_0!$A$10:$AQ$10,0),FALSE))</f>
        <v>109.3</v>
      </c>
      <c r="D33" s="232">
        <f>IF(ISNA(VLOOKUP($A33,ES_ULCa_0!$A$10:$AQ$100,MATCH(FIXED(D$6,0,TRUE),ES_ULCa_0!$A$10:$AQ$10,0),FALSE)),":",VLOOKUP($A33,ES_ULCa_0!$A$10:$AQ$100,MATCH(FIXED(D$6,0,TRUE),ES_ULCa_0!$A$10:$AQ$10,0),FALSE))</f>
        <v>107.9</v>
      </c>
      <c r="E33" s="232">
        <f>IF(ISNA(VLOOKUP($A33,ES_ULCa_0!$A$10:$AQ$100,MATCH(FIXED(E$6,0,TRUE),ES_ULCa_0!$A$10:$AQ$10,0),FALSE)),":",VLOOKUP($A33,ES_ULCa_0!$A$10:$AQ$100,MATCH(FIXED(E$6,0,TRUE),ES_ULCa_0!$A$10:$AQ$10,0),FALSE))</f>
        <v>93.3</v>
      </c>
      <c r="F33" s="232">
        <f>IF(ISNA(VLOOKUP($A33,ES_ULCa_0!$A$10:$AQ$100,MATCH(FIXED(F$6,0,TRUE),ES_ULCa_0!$A$10:$AQ$10,0),FALSE)),":",VLOOKUP($A33,ES_ULCa_0!$A$10:$AQ$100,MATCH(FIXED(F$6,0,TRUE),ES_ULCa_0!$A$10:$AQ$10,0),FALSE))</f>
        <v>114.1</v>
      </c>
      <c r="G33" s="232">
        <f>IF(ISNA(VLOOKUP($A33,ES_ULCa_0!$A$10:$AQ$100,MATCH(FIXED(G$6,0,TRUE),ES_ULCa_0!$A$10:$AQ$10,0),FALSE)),":",VLOOKUP($A33,ES_ULCa_0!$A$10:$AQ$100,MATCH(FIXED(G$6,0,TRUE),ES_ULCa_0!$A$10:$AQ$10,0),FALSE))</f>
        <v>106.5</v>
      </c>
      <c r="H33" s="232">
        <f>IF(ISNA(VLOOKUP($A33,ES_ULCa_0!$A$10:$AQ$100,MATCH(FIXED(H$6,0,TRUE),ES_ULCa_0!$A$10:$AQ$10,0),FALSE)),":",VLOOKUP($A33,ES_ULCa_0!$A$10:$AQ$100,MATCH(FIXED(H$6,0,TRUE),ES_ULCa_0!$A$10:$AQ$10,0),FALSE))</f>
        <v>122.6</v>
      </c>
      <c r="I33" s="232">
        <f>IF(ISNA(VLOOKUP($A33,ES_ULCa_0!$A$10:$AQ$100,MATCH(FIXED(I$6,0,TRUE),ES_ULCa_0!$A$10:$AQ$10,0),FALSE)),":",VLOOKUP($A33,ES_ULCa_0!$A$10:$AQ$100,MATCH(FIXED(I$6,0,TRUE),ES_ULCa_0!$A$10:$AQ$10,0),FALSE))</f>
        <v>129.1</v>
      </c>
      <c r="J33" s="232">
        <f>IF(ISNA(VLOOKUP($A33,ES_ULCa_0!$A$10:$AQ$100,MATCH(FIXED(J$6,0,TRUE),ES_ULCa_0!$A$10:$AQ$10,0),FALSE)),":",VLOOKUP($A33,ES_ULCa_0!$A$10:$AQ$100,MATCH(FIXED(J$6,0,TRUE),ES_ULCa_0!$A$10:$AQ$10,0),FALSE))</f>
        <v>105</v>
      </c>
      <c r="K33" s="232">
        <f>IF(ISNA(VLOOKUP($A33,ES_ULCa_0!$A$10:$AQ$100,MATCH(FIXED(K$6,0,TRUE),ES_ULCa_0!$A$10:$AQ$10,0),FALSE)),":",VLOOKUP($A33,ES_ULCa_0!$A$10:$AQ$100,MATCH(FIXED(K$6,0,TRUE),ES_ULCa_0!$A$10:$AQ$10,0),FALSE))</f>
        <v>102.9</v>
      </c>
      <c r="L33" s="232">
        <f>IF(ISNA(VLOOKUP($A33,ES_ULCa_0!$A$10:$AQ$100,MATCH(FIXED(L$6,0,TRUE),ES_ULCa_0!$A$10:$AQ$10,0),FALSE)),":",VLOOKUP($A33,ES_ULCa_0!$A$10:$AQ$100,MATCH(FIXED(L$6,0,TRUE),ES_ULCa_0!$A$10:$AQ$10,0),FALSE))</f>
        <v>91.9</v>
      </c>
      <c r="M33" s="232">
        <f>IF(ISNA(VLOOKUP($A33,ES_ULCa_0!$A$10:$AQ$100,MATCH(FIXED(M$6,0,TRUE),ES_ULCa_0!$A$10:$AQ$10,0),FALSE)),":",VLOOKUP($A33,ES_ULCa_0!$A$10:$AQ$100,MATCH(FIXED(M$6,0,TRUE),ES_ULCa_0!$A$10:$AQ$10,0),FALSE))</f>
        <v>100</v>
      </c>
      <c r="N33" s="232">
        <f>IF(ISNA(VLOOKUP($A33,ES_ULCa_0!$A$10:$AQ$100,MATCH(FIXED(N$6,0,TRUE),ES_ULCa_0!$A$10:$AQ$10,0),FALSE)),":",VLOOKUP($A33,ES_ULCa_0!$A$10:$AQ$100,MATCH(FIXED(N$6,0,TRUE),ES_ULCa_0!$A$10:$AQ$10,0),FALSE))</f>
        <v>94.9</v>
      </c>
      <c r="O33" s="232">
        <f>IF(ISNA(VLOOKUP($A33,ES_ULCa_0!$A$10:$AQ$100,MATCH(FIXED(O$6,0,TRUE),ES_ULCa_0!$A$10:$AQ$10,0),FALSE)),":",VLOOKUP($A33,ES_ULCa_0!$A$10:$AQ$100,MATCH(FIXED(O$6,0,TRUE),ES_ULCa_0!$A$10:$AQ$10,0),FALSE))</f>
        <v>96.3</v>
      </c>
      <c r="P33" s="232">
        <f>IF(ISNA(VLOOKUP($A33,ES_ULCa_0!$A$10:$AQ$100,MATCH(FIXED(P$6,0,TRUE),ES_ULCa_0!$A$10:$AQ$10,0),FALSE)),":",VLOOKUP($A33,ES_ULCa_0!$A$10:$AQ$100,MATCH(FIXED(P$6,0,TRUE),ES_ULCa_0!$A$10:$AQ$10,0),FALSE))</f>
        <v>102.7</v>
      </c>
      <c r="Q33" s="232">
        <f>IF(ISNA(VLOOKUP($A33,ES_ULCa_0!$A$10:$AQ$100,MATCH(FIXED(Q$6,0,TRUE),ES_ULCa_0!$A$10:$AQ$10,0),FALSE)),":",VLOOKUP($A33,ES_ULCa_0!$A$10:$AQ$100,MATCH(FIXED(Q$6,0,TRUE),ES_ULCa_0!$A$10:$AQ$10,0),FALSE))</f>
        <v>101.4</v>
      </c>
      <c r="R33" s="232">
        <f>IF(ISNA(VLOOKUP($A33,ES_ULCa_0!$A$10:$AQ$100,MATCH(FIXED(R$6,0,TRUE),ES_ULCa_0!$A$10:$AQ$10,0),FALSE)),":",VLOOKUP($A33,ES_ULCa_0!$A$10:$AQ$100,MATCH(FIXED(R$6,0,TRUE),ES_ULCa_0!$A$10:$AQ$10,0),FALSE))</f>
        <v>93.6</v>
      </c>
      <c r="S33" s="232">
        <f>IF(ISNA(VLOOKUP($A33,ES_ULCa_0!$A$10:$AQ$100,MATCH(FIXED(S$6,0,TRUE),ES_ULCa_0!$A$10:$AQ$10,0),FALSE)),":",VLOOKUP($A33,ES_ULCa_0!$A$10:$AQ$100,MATCH(FIXED(S$6,0,TRUE),ES_ULCa_0!$A$10:$AQ$10,0),FALSE))</f>
        <v>83.7</v>
      </c>
      <c r="T33" s="232">
        <f>IF(ISNA(VLOOKUP($A33,ES_ULCa_0!$A$10:$AQ$100,MATCH(FIXED(T$6,0,TRUE),ES_ULCa_0!$A$10:$AQ$10,0),FALSE)),":",VLOOKUP($A33,ES_ULCa_0!$A$10:$AQ$100,MATCH(FIXED(T$6,0,TRUE),ES_ULCa_0!$A$10:$AQ$10,0),FALSE))</f>
        <v>83.5</v>
      </c>
      <c r="U33" s="232">
        <f>IF(ISNA(VLOOKUP($A33,ES_ULCa_0!$A$10:$AQ$100,MATCH(FIXED(U$6,0,TRUE),ES_ULCa_0!$A$10:$AQ$10,0),FALSE)),":",VLOOKUP($A33,ES_ULCa_0!$A$10:$AQ$100,MATCH(FIXED(U$6,0,TRUE),ES_ULCa_0!$A$10:$AQ$10,0),FALSE))</f>
        <v>82.7</v>
      </c>
      <c r="V33" s="232" t="str">
        <f>IF(ISNA(VLOOKUP($A33,ES_ULCa_0!$A$10:$AQ$100,MATCH(FIXED(V$6,0,TRUE),ES_ULCa_0!$A$10:$AQ$10,0),FALSE)),":",VLOOKUP($A33,ES_ULCa_0!$A$10:$AQ$100,MATCH(FIXED(V$6,0,TRUE),ES_ULCa_0!$A$10:$AQ$10,0),FALSE))</f>
        <v>:</v>
      </c>
      <c r="W33" s="232" t="str">
        <f>IF(ISNA(VLOOKUP($A33,ES_ULCa_0!$A$10:$AQ$100,MATCH(FIXED(W$6,0,TRUE),ES_ULCa_0!$A$10:$AQ$10,0),FALSE)),":",VLOOKUP($A33,ES_ULCa_0!$A$10:$AQ$100,MATCH(FIXED(W$6,0,TRUE),ES_ULCa_0!$A$10:$AQ$10,0),FALSE))</f>
        <v>:</v>
      </c>
    </row>
    <row r="34" spans="1:23">
      <c r="A34" s="230" t="str">
        <f>lookup!Z29</f>
        <v>Slovenia</v>
      </c>
      <c r="B34" s="232" t="str">
        <f>VLOOKUP(A34,lookup!$Z$2:$AA$77,2,FALSE)</f>
        <v>Σλοβενία</v>
      </c>
      <c r="C34" s="232">
        <f>IF(ISNA(VLOOKUP($A34,ES_ULCa_0!$A$10:$AQ$100,MATCH(FIXED(C$6,0,TRUE),ES_ULCa_0!$A$10:$AQ$10,0),FALSE)),":",VLOOKUP($A34,ES_ULCa_0!$A$10:$AQ$100,MATCH(FIXED(C$6,0,TRUE),ES_ULCa_0!$A$10:$AQ$10,0),FALSE))</f>
        <v>111.6</v>
      </c>
      <c r="D34" s="232">
        <f>IF(ISNA(VLOOKUP($A34,ES_ULCa_0!$A$10:$AQ$100,MATCH(FIXED(D$6,0,TRUE),ES_ULCa_0!$A$10:$AQ$10,0),FALSE)),":",VLOOKUP($A34,ES_ULCa_0!$A$10:$AQ$100,MATCH(FIXED(D$6,0,TRUE),ES_ULCa_0!$A$10:$AQ$10,0),FALSE))</f>
        <v>107.7</v>
      </c>
      <c r="E34" s="232">
        <f>IF(ISNA(VLOOKUP($A34,ES_ULCa_0!$A$10:$AQ$100,MATCH(FIXED(E$6,0,TRUE),ES_ULCa_0!$A$10:$AQ$10,0),FALSE)),":",VLOOKUP($A34,ES_ULCa_0!$A$10:$AQ$100,MATCH(FIXED(E$6,0,TRUE),ES_ULCa_0!$A$10:$AQ$10,0),FALSE))</f>
        <v>104.3</v>
      </c>
      <c r="F34" s="232">
        <f>IF(ISNA(VLOOKUP($A34,ES_ULCa_0!$A$10:$AQ$100,MATCH(FIXED(F$6,0,TRUE),ES_ULCa_0!$A$10:$AQ$10,0),FALSE)),":",VLOOKUP($A34,ES_ULCa_0!$A$10:$AQ$100,MATCH(FIXED(F$6,0,TRUE),ES_ULCa_0!$A$10:$AQ$10,0),FALSE))</f>
        <v>102.2</v>
      </c>
      <c r="G34" s="232">
        <f>IF(ISNA(VLOOKUP($A34,ES_ULCa_0!$A$10:$AQ$100,MATCH(FIXED(G$6,0,TRUE),ES_ULCa_0!$A$10:$AQ$10,0),FALSE)),":",VLOOKUP($A34,ES_ULCa_0!$A$10:$AQ$100,MATCH(FIXED(G$6,0,TRUE),ES_ULCa_0!$A$10:$AQ$10,0),FALSE))</f>
        <v>100.2</v>
      </c>
      <c r="H34" s="232">
        <f>IF(ISNA(VLOOKUP($A34,ES_ULCa_0!$A$10:$AQ$100,MATCH(FIXED(H$6,0,TRUE),ES_ULCa_0!$A$10:$AQ$10,0),FALSE)),":",VLOOKUP($A34,ES_ULCa_0!$A$10:$AQ$100,MATCH(FIXED(H$6,0,TRUE),ES_ULCa_0!$A$10:$AQ$10,0),FALSE))</f>
        <v>102.2</v>
      </c>
      <c r="I34" s="232">
        <f>IF(ISNA(VLOOKUP($A34,ES_ULCa_0!$A$10:$AQ$100,MATCH(FIXED(I$6,0,TRUE),ES_ULCa_0!$A$10:$AQ$10,0),FALSE)),":",VLOOKUP($A34,ES_ULCa_0!$A$10:$AQ$100,MATCH(FIXED(I$6,0,TRUE),ES_ULCa_0!$A$10:$AQ$10,0),FALSE))</f>
        <v>102.5</v>
      </c>
      <c r="J34" s="232">
        <f>IF(ISNA(VLOOKUP($A34,ES_ULCa_0!$A$10:$AQ$100,MATCH(FIXED(J$6,0,TRUE),ES_ULCa_0!$A$10:$AQ$10,0),FALSE)),":",VLOOKUP($A34,ES_ULCa_0!$A$10:$AQ$100,MATCH(FIXED(J$6,0,TRUE),ES_ULCa_0!$A$10:$AQ$10,0),FALSE))</f>
        <v>101</v>
      </c>
      <c r="K34" s="232">
        <f>IF(ISNA(VLOOKUP($A34,ES_ULCa_0!$A$10:$AQ$100,MATCH(FIXED(K$6,0,TRUE),ES_ULCa_0!$A$10:$AQ$10,0),FALSE)),":",VLOOKUP($A34,ES_ULCa_0!$A$10:$AQ$100,MATCH(FIXED(K$6,0,TRUE),ES_ULCa_0!$A$10:$AQ$10,0),FALSE))</f>
        <v>99.9</v>
      </c>
      <c r="L34" s="232">
        <f>IF(ISNA(VLOOKUP($A34,ES_ULCa_0!$A$10:$AQ$100,MATCH(FIXED(L$6,0,TRUE),ES_ULCa_0!$A$10:$AQ$10,0),FALSE)),":",VLOOKUP($A34,ES_ULCa_0!$A$10:$AQ$100,MATCH(FIXED(L$6,0,TRUE),ES_ULCa_0!$A$10:$AQ$10,0),FALSE))</f>
        <v>100.2</v>
      </c>
      <c r="M34" s="232">
        <f>IF(ISNA(VLOOKUP($A34,ES_ULCa_0!$A$10:$AQ$100,MATCH(FIXED(M$6,0,TRUE),ES_ULCa_0!$A$10:$AQ$10,0),FALSE)),":",VLOOKUP($A34,ES_ULCa_0!$A$10:$AQ$100,MATCH(FIXED(M$6,0,TRUE),ES_ULCa_0!$A$10:$AQ$10,0),FALSE))</f>
        <v>100</v>
      </c>
      <c r="N34" s="232">
        <f>IF(ISNA(VLOOKUP($A34,ES_ULCa_0!$A$10:$AQ$100,MATCH(FIXED(N$6,0,TRUE),ES_ULCa_0!$A$10:$AQ$10,0),FALSE)),":",VLOOKUP($A34,ES_ULCa_0!$A$10:$AQ$100,MATCH(FIXED(N$6,0,TRUE),ES_ULCa_0!$A$10:$AQ$10,0),FALSE))</f>
        <v>99</v>
      </c>
      <c r="O34" s="232">
        <f>IF(ISNA(VLOOKUP($A34,ES_ULCa_0!$A$10:$AQ$100,MATCH(FIXED(O$6,0,TRUE),ES_ULCa_0!$A$10:$AQ$10,0),FALSE)),":",VLOOKUP($A34,ES_ULCa_0!$A$10:$AQ$100,MATCH(FIXED(O$6,0,TRUE),ES_ULCa_0!$A$10:$AQ$10,0),FALSE))</f>
        <v>97.4</v>
      </c>
      <c r="P34" s="232">
        <f>IF(ISNA(VLOOKUP($A34,ES_ULCa_0!$A$10:$AQ$100,MATCH(FIXED(P$6,0,TRUE),ES_ULCa_0!$A$10:$AQ$10,0),FALSE)),":",VLOOKUP($A34,ES_ULCa_0!$A$10:$AQ$100,MATCH(FIXED(P$6,0,TRUE),ES_ULCa_0!$A$10:$AQ$10,0),FALSE))</f>
        <v>99.5</v>
      </c>
      <c r="Q34" s="232">
        <f>IF(ISNA(VLOOKUP($A34,ES_ULCa_0!$A$10:$AQ$100,MATCH(FIXED(Q$6,0,TRUE),ES_ULCa_0!$A$10:$AQ$10,0),FALSE)),":",VLOOKUP($A34,ES_ULCa_0!$A$10:$AQ$100,MATCH(FIXED(Q$6,0,TRUE),ES_ULCa_0!$A$10:$AQ$10,0),FALSE))</f>
        <v>104.7</v>
      </c>
      <c r="R34" s="232">
        <f>IF(ISNA(VLOOKUP($A34,ES_ULCa_0!$A$10:$AQ$100,MATCH(FIXED(R$6,0,TRUE),ES_ULCa_0!$A$10:$AQ$10,0),FALSE)),":",VLOOKUP($A34,ES_ULCa_0!$A$10:$AQ$100,MATCH(FIXED(R$6,0,TRUE),ES_ULCa_0!$A$10:$AQ$10,0),FALSE))</f>
        <v>106.2</v>
      </c>
      <c r="S34" s="232">
        <f>IF(ISNA(VLOOKUP($A34,ES_ULCa_0!$A$10:$AQ$100,MATCH(FIXED(S$6,0,TRUE),ES_ULCa_0!$A$10:$AQ$10,0),FALSE)),":",VLOOKUP($A34,ES_ULCa_0!$A$10:$AQ$100,MATCH(FIXED(S$6,0,TRUE),ES_ULCa_0!$A$10:$AQ$10,0),FALSE))</f>
        <v>104.2</v>
      </c>
      <c r="T34" s="232">
        <f>IF(ISNA(VLOOKUP($A34,ES_ULCa_0!$A$10:$AQ$100,MATCH(FIXED(T$6,0,TRUE),ES_ULCa_0!$A$10:$AQ$10,0),FALSE)),":",VLOOKUP($A34,ES_ULCa_0!$A$10:$AQ$100,MATCH(FIXED(T$6,0,TRUE),ES_ULCa_0!$A$10:$AQ$10,0),FALSE))</f>
        <v>104.8</v>
      </c>
      <c r="U34" s="232">
        <f>IF(ISNA(VLOOKUP($A34,ES_ULCa_0!$A$10:$AQ$100,MATCH(FIXED(U$6,0,TRUE),ES_ULCa_0!$A$10:$AQ$10,0),FALSE)),":",VLOOKUP($A34,ES_ULCa_0!$A$10:$AQ$100,MATCH(FIXED(U$6,0,TRUE),ES_ULCa_0!$A$10:$AQ$10,0),FALSE))</f>
        <v>102.9</v>
      </c>
      <c r="V34" s="232" t="str">
        <f>IF(ISNA(VLOOKUP($A34,ES_ULCa_0!$A$10:$AQ$100,MATCH(FIXED(V$6,0,TRUE),ES_ULCa_0!$A$10:$AQ$10,0),FALSE)),":",VLOOKUP($A34,ES_ULCa_0!$A$10:$AQ$100,MATCH(FIXED(V$6,0,TRUE),ES_ULCa_0!$A$10:$AQ$10,0),FALSE))</f>
        <v>:</v>
      </c>
      <c r="W34" s="232" t="str">
        <f>IF(ISNA(VLOOKUP($A34,ES_ULCa_0!$A$10:$AQ$100,MATCH(FIXED(W$6,0,TRUE),ES_ULCa_0!$A$10:$AQ$10,0),FALSE)),":",VLOOKUP($A34,ES_ULCa_0!$A$10:$AQ$100,MATCH(FIXED(W$6,0,TRUE),ES_ULCa_0!$A$10:$AQ$10,0),FALSE))</f>
        <v>:</v>
      </c>
    </row>
    <row r="35" spans="1:23">
      <c r="A35" s="230" t="str">
        <f>lookup!Z30</f>
        <v>Slovakia</v>
      </c>
      <c r="B35" s="232" t="str">
        <f>VLOOKUP(A35,lookup!$Z$2:$AA$77,2,FALSE)</f>
        <v>Σλοβακία</v>
      </c>
      <c r="C35" s="232">
        <f>IF(ISNA(VLOOKUP($A35,ES_ULCa_0!$A$10:$AQ$100,MATCH(FIXED(C$6,0,TRUE),ES_ULCa_0!$A$10:$AQ$10,0),FALSE)),":",VLOOKUP($A35,ES_ULCa_0!$A$10:$AQ$100,MATCH(FIXED(C$6,0,TRUE),ES_ULCa_0!$A$10:$AQ$10,0),FALSE))</f>
        <v>100.5</v>
      </c>
      <c r="D35" s="232">
        <f>IF(ISNA(VLOOKUP($A35,ES_ULCa_0!$A$10:$AQ$100,MATCH(FIXED(D$6,0,TRUE),ES_ULCa_0!$A$10:$AQ$10,0),FALSE)),":",VLOOKUP($A35,ES_ULCa_0!$A$10:$AQ$100,MATCH(FIXED(D$6,0,TRUE),ES_ULCa_0!$A$10:$AQ$10,0),FALSE))</f>
        <v>104.1</v>
      </c>
      <c r="E35" s="232">
        <f>IF(ISNA(VLOOKUP($A35,ES_ULCa_0!$A$10:$AQ$100,MATCH(FIXED(E$6,0,TRUE),ES_ULCa_0!$A$10:$AQ$10,0),FALSE)),":",VLOOKUP($A35,ES_ULCa_0!$A$10:$AQ$100,MATCH(FIXED(E$6,0,TRUE),ES_ULCa_0!$A$10:$AQ$10,0),FALSE))</f>
        <v>108.6</v>
      </c>
      <c r="F35" s="232">
        <f>IF(ISNA(VLOOKUP($A35,ES_ULCa_0!$A$10:$AQ$100,MATCH(FIXED(F$6,0,TRUE),ES_ULCa_0!$A$10:$AQ$10,0),FALSE)),":",VLOOKUP($A35,ES_ULCa_0!$A$10:$AQ$100,MATCH(FIXED(F$6,0,TRUE),ES_ULCa_0!$A$10:$AQ$10,0),FALSE))</f>
        <v>108.3</v>
      </c>
      <c r="G35" s="232">
        <f>IF(ISNA(VLOOKUP($A35,ES_ULCa_0!$A$10:$AQ$100,MATCH(FIXED(G$6,0,TRUE),ES_ULCa_0!$A$10:$AQ$10,0),FALSE)),":",VLOOKUP($A35,ES_ULCa_0!$A$10:$AQ$100,MATCH(FIXED(G$6,0,TRUE),ES_ULCa_0!$A$10:$AQ$10,0),FALSE))</f>
        <v>104.8</v>
      </c>
      <c r="H35" s="232">
        <f>IF(ISNA(VLOOKUP($A35,ES_ULCa_0!$A$10:$AQ$100,MATCH(FIXED(H$6,0,TRUE),ES_ULCa_0!$A$10:$AQ$10,0),FALSE)),":",VLOOKUP($A35,ES_ULCa_0!$A$10:$AQ$100,MATCH(FIXED(H$6,0,TRUE),ES_ULCa_0!$A$10:$AQ$10,0),FALSE))</f>
        <v>104.9</v>
      </c>
      <c r="I35" s="232">
        <f>IF(ISNA(VLOOKUP($A35,ES_ULCa_0!$A$10:$AQ$100,MATCH(FIXED(I$6,0,TRUE),ES_ULCa_0!$A$10:$AQ$10,0),FALSE)),":",VLOOKUP($A35,ES_ULCa_0!$A$10:$AQ$100,MATCH(FIXED(I$6,0,TRUE),ES_ULCa_0!$A$10:$AQ$10,0),FALSE))</f>
        <v>102.6</v>
      </c>
      <c r="J35" s="232">
        <f>IF(ISNA(VLOOKUP($A35,ES_ULCa_0!$A$10:$AQ$100,MATCH(FIXED(J$6,0,TRUE),ES_ULCa_0!$A$10:$AQ$10,0),FALSE)),":",VLOOKUP($A35,ES_ULCa_0!$A$10:$AQ$100,MATCH(FIXED(J$6,0,TRUE),ES_ULCa_0!$A$10:$AQ$10,0),FALSE))</f>
        <v>102.9</v>
      </c>
      <c r="K35" s="232">
        <f>IF(ISNA(VLOOKUP($A35,ES_ULCa_0!$A$10:$AQ$100,MATCH(FIXED(K$6,0,TRUE),ES_ULCa_0!$A$10:$AQ$10,0),FALSE)),":",VLOOKUP($A35,ES_ULCa_0!$A$10:$AQ$100,MATCH(FIXED(K$6,0,TRUE),ES_ULCa_0!$A$10:$AQ$10,0),FALSE))</f>
        <v>101.6</v>
      </c>
      <c r="L35" s="232">
        <f>IF(ISNA(VLOOKUP($A35,ES_ULCa_0!$A$10:$AQ$100,MATCH(FIXED(L$6,0,TRUE),ES_ULCa_0!$A$10:$AQ$10,0),FALSE)),":",VLOOKUP($A35,ES_ULCa_0!$A$10:$AQ$100,MATCH(FIXED(L$6,0,TRUE),ES_ULCa_0!$A$10:$AQ$10,0),FALSE))</f>
        <v>98.5</v>
      </c>
      <c r="M35" s="232">
        <f>IF(ISNA(VLOOKUP($A35,ES_ULCa_0!$A$10:$AQ$100,MATCH(FIXED(M$6,0,TRUE),ES_ULCa_0!$A$10:$AQ$10,0),FALSE)),":",VLOOKUP($A35,ES_ULCa_0!$A$10:$AQ$100,MATCH(FIXED(M$6,0,TRUE),ES_ULCa_0!$A$10:$AQ$10,0),FALSE))</f>
        <v>100</v>
      </c>
      <c r="N35" s="232">
        <f>IF(ISNA(VLOOKUP($A35,ES_ULCa_0!$A$10:$AQ$100,MATCH(FIXED(N$6,0,TRUE),ES_ULCa_0!$A$10:$AQ$10,0),FALSE)),":",VLOOKUP($A35,ES_ULCa_0!$A$10:$AQ$100,MATCH(FIXED(N$6,0,TRUE),ES_ULCa_0!$A$10:$AQ$10,0),FALSE))</f>
        <v>98.8</v>
      </c>
      <c r="O35" s="232">
        <f>IF(ISNA(VLOOKUP($A35,ES_ULCa_0!$A$10:$AQ$100,MATCH(FIXED(O$6,0,TRUE),ES_ULCa_0!$A$10:$AQ$10,0),FALSE)),":",VLOOKUP($A35,ES_ULCa_0!$A$10:$AQ$100,MATCH(FIXED(O$6,0,TRUE),ES_ULCa_0!$A$10:$AQ$10,0),FALSE))</f>
        <v>98.1</v>
      </c>
      <c r="P35" s="232">
        <f>IF(ISNA(VLOOKUP($A35,ES_ULCa_0!$A$10:$AQ$100,MATCH(FIXED(P$6,0,TRUE),ES_ULCa_0!$A$10:$AQ$10,0),FALSE)),":",VLOOKUP($A35,ES_ULCa_0!$A$10:$AQ$100,MATCH(FIXED(P$6,0,TRUE),ES_ULCa_0!$A$10:$AQ$10,0),FALSE))</f>
        <v>99.7</v>
      </c>
      <c r="Q35" s="232">
        <f>IF(ISNA(VLOOKUP($A35,ES_ULCa_0!$A$10:$AQ$100,MATCH(FIXED(Q$6,0,TRUE),ES_ULCa_0!$A$10:$AQ$10,0),FALSE)),":",VLOOKUP($A35,ES_ULCa_0!$A$10:$AQ$100,MATCH(FIXED(Q$6,0,TRUE),ES_ULCa_0!$A$10:$AQ$10,0),FALSE))</f>
        <v>106.6</v>
      </c>
      <c r="R35" s="232">
        <f>IF(ISNA(VLOOKUP($A35,ES_ULCa_0!$A$10:$AQ$100,MATCH(FIXED(R$6,0,TRUE),ES_ULCa_0!$A$10:$AQ$10,0),FALSE)),":",VLOOKUP($A35,ES_ULCa_0!$A$10:$AQ$100,MATCH(FIXED(R$6,0,TRUE),ES_ULCa_0!$A$10:$AQ$10,0),FALSE))</f>
        <v>105.1</v>
      </c>
      <c r="S35" s="232">
        <f>IF(ISNA(VLOOKUP($A35,ES_ULCa_0!$A$10:$AQ$100,MATCH(FIXED(S$6,0,TRUE),ES_ULCa_0!$A$10:$AQ$10,0),FALSE)),":",VLOOKUP($A35,ES_ULCa_0!$A$10:$AQ$100,MATCH(FIXED(S$6,0,TRUE),ES_ULCa_0!$A$10:$AQ$10,0),FALSE))</f>
        <v>104.2</v>
      </c>
      <c r="T35" s="232">
        <f>IF(ISNA(VLOOKUP($A35,ES_ULCa_0!$A$10:$AQ$100,MATCH(FIXED(T$6,0,TRUE),ES_ULCa_0!$A$10:$AQ$10,0),FALSE)),":",VLOOKUP($A35,ES_ULCa_0!$A$10:$AQ$100,MATCH(FIXED(T$6,0,TRUE),ES_ULCa_0!$A$10:$AQ$10,0),FALSE))</f>
        <v>104</v>
      </c>
      <c r="U35" s="232">
        <f>IF(ISNA(VLOOKUP($A35,ES_ULCa_0!$A$10:$AQ$100,MATCH(FIXED(U$6,0,TRUE),ES_ULCa_0!$A$10:$AQ$10,0),FALSE)),":",VLOOKUP($A35,ES_ULCa_0!$A$10:$AQ$100,MATCH(FIXED(U$6,0,TRUE),ES_ULCa_0!$A$10:$AQ$10,0),FALSE))</f>
        <v>102.5</v>
      </c>
      <c r="V35" s="232" t="str">
        <f>IF(ISNA(VLOOKUP($A35,ES_ULCa_0!$A$10:$AQ$100,MATCH(FIXED(V$6,0,TRUE),ES_ULCa_0!$A$10:$AQ$10,0),FALSE)),":",VLOOKUP($A35,ES_ULCa_0!$A$10:$AQ$100,MATCH(FIXED(V$6,0,TRUE),ES_ULCa_0!$A$10:$AQ$10,0),FALSE))</f>
        <v>:</v>
      </c>
      <c r="W35" s="232" t="str">
        <f>IF(ISNA(VLOOKUP($A35,ES_ULCa_0!$A$10:$AQ$100,MATCH(FIXED(W$6,0,TRUE),ES_ULCa_0!$A$10:$AQ$10,0),FALSE)),":",VLOOKUP($A35,ES_ULCa_0!$A$10:$AQ$100,MATCH(FIXED(W$6,0,TRUE),ES_ULCa_0!$A$10:$AQ$10,0),FALSE))</f>
        <v>:</v>
      </c>
    </row>
    <row r="36" spans="1:23">
      <c r="A36" s="230" t="str">
        <f>lookup!Z31</f>
        <v>Finland</v>
      </c>
      <c r="B36" s="232" t="str">
        <f>VLOOKUP(A36,lookup!$Z$2:$AA$77,2,FALSE)</f>
        <v>Φινλανδία</v>
      </c>
      <c r="C36" s="232">
        <f>IF(ISNA(VLOOKUP($A36,ES_ULCa_0!$A$10:$AQ$100,MATCH(FIXED(C$6,0,TRUE),ES_ULCa_0!$A$10:$AQ$10,0),FALSE)),":",VLOOKUP($A36,ES_ULCa_0!$A$10:$AQ$100,MATCH(FIXED(C$6,0,TRUE),ES_ULCa_0!$A$10:$AQ$10,0),FALSE))</f>
        <v>103.7</v>
      </c>
      <c r="D36" s="232">
        <f>IF(ISNA(VLOOKUP($A36,ES_ULCa_0!$A$10:$AQ$100,MATCH(FIXED(D$6,0,TRUE),ES_ULCa_0!$A$10:$AQ$10,0),FALSE)),":",VLOOKUP($A36,ES_ULCa_0!$A$10:$AQ$100,MATCH(FIXED(D$6,0,TRUE),ES_ULCa_0!$A$10:$AQ$10,0),FALSE))</f>
        <v>104.6</v>
      </c>
      <c r="E36" s="232">
        <f>IF(ISNA(VLOOKUP($A36,ES_ULCa_0!$A$10:$AQ$100,MATCH(FIXED(E$6,0,TRUE),ES_ULCa_0!$A$10:$AQ$10,0),FALSE)),":",VLOOKUP($A36,ES_ULCa_0!$A$10:$AQ$100,MATCH(FIXED(E$6,0,TRUE),ES_ULCa_0!$A$10:$AQ$10,0),FALSE))</f>
        <v>101.5</v>
      </c>
      <c r="F36" s="232">
        <f>IF(ISNA(VLOOKUP($A36,ES_ULCa_0!$A$10:$AQ$100,MATCH(FIXED(F$6,0,TRUE),ES_ULCa_0!$A$10:$AQ$10,0),FALSE)),":",VLOOKUP($A36,ES_ULCa_0!$A$10:$AQ$100,MATCH(FIXED(F$6,0,TRUE),ES_ULCa_0!$A$10:$AQ$10,0),FALSE))</f>
        <v>99.4</v>
      </c>
      <c r="G36" s="232">
        <f>IF(ISNA(VLOOKUP($A36,ES_ULCa_0!$A$10:$AQ$100,MATCH(FIXED(G$6,0,TRUE),ES_ULCa_0!$A$10:$AQ$10,0),FALSE)),":",VLOOKUP($A36,ES_ULCa_0!$A$10:$AQ$100,MATCH(FIXED(G$6,0,TRUE),ES_ULCa_0!$A$10:$AQ$10,0),FALSE))</f>
        <v>99.2</v>
      </c>
      <c r="H36" s="232">
        <f>IF(ISNA(VLOOKUP($A36,ES_ULCa_0!$A$10:$AQ$100,MATCH(FIXED(H$6,0,TRUE),ES_ULCa_0!$A$10:$AQ$10,0),FALSE)),":",VLOOKUP($A36,ES_ULCa_0!$A$10:$AQ$100,MATCH(FIXED(H$6,0,TRUE),ES_ULCa_0!$A$10:$AQ$10,0),FALSE))</f>
        <v>97.3</v>
      </c>
      <c r="I36" s="232">
        <f>IF(ISNA(VLOOKUP($A36,ES_ULCa_0!$A$10:$AQ$100,MATCH(FIXED(I$6,0,TRUE),ES_ULCa_0!$A$10:$AQ$10,0),FALSE)),":",VLOOKUP($A36,ES_ULCa_0!$A$10:$AQ$100,MATCH(FIXED(I$6,0,TRUE),ES_ULCa_0!$A$10:$AQ$10,0),FALSE))</f>
        <v>97.9</v>
      </c>
      <c r="J36" s="232">
        <f>IF(ISNA(VLOOKUP($A36,ES_ULCa_0!$A$10:$AQ$100,MATCH(FIXED(J$6,0,TRUE),ES_ULCa_0!$A$10:$AQ$10,0),FALSE)),":",VLOOKUP($A36,ES_ULCa_0!$A$10:$AQ$100,MATCH(FIXED(J$6,0,TRUE),ES_ULCa_0!$A$10:$AQ$10,0),FALSE))</f>
        <v>97.4</v>
      </c>
      <c r="K36" s="232">
        <f>IF(ISNA(VLOOKUP($A36,ES_ULCa_0!$A$10:$AQ$100,MATCH(FIXED(K$6,0,TRUE),ES_ULCa_0!$A$10:$AQ$10,0),FALSE)),":",VLOOKUP($A36,ES_ULCa_0!$A$10:$AQ$100,MATCH(FIXED(K$6,0,TRUE),ES_ULCa_0!$A$10:$AQ$10,0),FALSE))</f>
        <v>98.9</v>
      </c>
      <c r="L36" s="232">
        <f>IF(ISNA(VLOOKUP($A36,ES_ULCa_0!$A$10:$AQ$100,MATCH(FIXED(L$6,0,TRUE),ES_ULCa_0!$A$10:$AQ$10,0),FALSE)),":",VLOOKUP($A36,ES_ULCa_0!$A$10:$AQ$100,MATCH(FIXED(L$6,0,TRUE),ES_ULCa_0!$A$10:$AQ$10,0),FALSE))</f>
        <v>98.3</v>
      </c>
      <c r="M36" s="232">
        <f>IF(ISNA(VLOOKUP($A36,ES_ULCa_0!$A$10:$AQ$100,MATCH(FIXED(M$6,0,TRUE),ES_ULCa_0!$A$10:$AQ$10,0),FALSE)),":",VLOOKUP($A36,ES_ULCa_0!$A$10:$AQ$100,MATCH(FIXED(M$6,0,TRUE),ES_ULCa_0!$A$10:$AQ$10,0),FALSE))</f>
        <v>100</v>
      </c>
      <c r="N36" s="232">
        <f>IF(ISNA(VLOOKUP($A36,ES_ULCa_0!$A$10:$AQ$100,MATCH(FIXED(N$6,0,TRUE),ES_ULCa_0!$A$10:$AQ$10,0),FALSE)),":",VLOOKUP($A36,ES_ULCa_0!$A$10:$AQ$100,MATCH(FIXED(N$6,0,TRUE),ES_ULCa_0!$A$10:$AQ$10,0),FALSE))</f>
        <v>99.5</v>
      </c>
      <c r="O36" s="232">
        <f>IF(ISNA(VLOOKUP($A36,ES_ULCa_0!$A$10:$AQ$100,MATCH(FIXED(O$6,0,TRUE),ES_ULCa_0!$A$10:$AQ$10,0),FALSE)),":",VLOOKUP($A36,ES_ULCa_0!$A$10:$AQ$100,MATCH(FIXED(O$6,0,TRUE),ES_ULCa_0!$A$10:$AQ$10,0),FALSE))</f>
        <v>97.1</v>
      </c>
      <c r="P36" s="232">
        <f>IF(ISNA(VLOOKUP($A36,ES_ULCa_0!$A$10:$AQ$100,MATCH(FIXED(P$6,0,TRUE),ES_ULCa_0!$A$10:$AQ$10,0),FALSE)),":",VLOOKUP($A36,ES_ULCa_0!$A$10:$AQ$100,MATCH(FIXED(P$6,0,TRUE),ES_ULCa_0!$A$10:$AQ$10,0),FALSE))</f>
        <v>100.7</v>
      </c>
      <c r="Q36" s="232">
        <f>IF(ISNA(VLOOKUP($A36,ES_ULCa_0!$A$10:$AQ$100,MATCH(FIXED(Q$6,0,TRUE),ES_ULCa_0!$A$10:$AQ$10,0),FALSE)),":",VLOOKUP($A36,ES_ULCa_0!$A$10:$AQ$100,MATCH(FIXED(Q$6,0,TRUE),ES_ULCa_0!$A$10:$AQ$10,0),FALSE))</f>
        <v>108.1</v>
      </c>
      <c r="R36" s="232">
        <f>IF(ISNA(VLOOKUP($A36,ES_ULCa_0!$A$10:$AQ$100,MATCH(FIXED(R$6,0,TRUE),ES_ULCa_0!$A$10:$AQ$10,0),FALSE)),":",VLOOKUP($A36,ES_ULCa_0!$A$10:$AQ$100,MATCH(FIXED(R$6,0,TRUE),ES_ULCa_0!$A$10:$AQ$10,0),FALSE))</f>
        <v>106</v>
      </c>
      <c r="S36" s="232">
        <f>IF(ISNA(VLOOKUP($A36,ES_ULCa_0!$A$10:$AQ$100,MATCH(FIXED(S$6,0,TRUE),ES_ULCa_0!$A$10:$AQ$10,0),FALSE)),":",VLOOKUP($A36,ES_ULCa_0!$A$10:$AQ$100,MATCH(FIXED(S$6,0,TRUE),ES_ULCa_0!$A$10:$AQ$10,0),FALSE))</f>
        <v>105.2</v>
      </c>
      <c r="T36" s="232">
        <f>IF(ISNA(VLOOKUP($A36,ES_ULCa_0!$A$10:$AQ$100,MATCH(FIXED(T$6,0,TRUE),ES_ULCa_0!$A$10:$AQ$10,0),FALSE)),":",VLOOKUP($A36,ES_ULCa_0!$A$10:$AQ$100,MATCH(FIXED(T$6,0,TRUE),ES_ULCa_0!$A$10:$AQ$10,0),FALSE))</f>
        <v>106.9</v>
      </c>
      <c r="U36" s="232">
        <f>IF(ISNA(VLOOKUP($A36,ES_ULCa_0!$A$10:$AQ$100,MATCH(FIXED(U$6,0,TRUE),ES_ULCa_0!$A$10:$AQ$10,0),FALSE)),":",VLOOKUP($A36,ES_ULCa_0!$A$10:$AQ$100,MATCH(FIXED(U$6,0,TRUE),ES_ULCa_0!$A$10:$AQ$10,0),FALSE))</f>
        <v>107.1</v>
      </c>
      <c r="V36" s="232" t="str">
        <f>IF(ISNA(VLOOKUP($A36,ES_ULCa_0!$A$10:$AQ$100,MATCH(FIXED(V$6,0,TRUE),ES_ULCa_0!$A$10:$AQ$10,0),FALSE)),":",VLOOKUP($A36,ES_ULCa_0!$A$10:$AQ$100,MATCH(FIXED(V$6,0,TRUE),ES_ULCa_0!$A$10:$AQ$10,0),FALSE))</f>
        <v>:</v>
      </c>
      <c r="W36" s="232" t="str">
        <f>IF(ISNA(VLOOKUP($A36,ES_ULCa_0!$A$10:$AQ$100,MATCH(FIXED(W$6,0,TRUE),ES_ULCa_0!$A$10:$AQ$10,0),FALSE)),":",VLOOKUP($A36,ES_ULCa_0!$A$10:$AQ$100,MATCH(FIXED(W$6,0,TRUE),ES_ULCa_0!$A$10:$AQ$10,0),FALSE))</f>
        <v>:</v>
      </c>
    </row>
    <row r="37" spans="1:23">
      <c r="A37" s="230" t="str">
        <f>lookup!Z32</f>
        <v>Sweden</v>
      </c>
      <c r="B37" s="232" t="str">
        <f>VLOOKUP(A37,lookup!$Z$2:$AA$77,2,FALSE)</f>
        <v>Σουηδία</v>
      </c>
      <c r="C37" s="232">
        <f>IF(ISNA(VLOOKUP($A37,ES_ULCa_0!$A$10:$AQ$100,MATCH(FIXED(C$6,0,TRUE),ES_ULCa_0!$A$10:$AQ$10,0),FALSE)),":",VLOOKUP($A37,ES_ULCa_0!$A$10:$AQ$100,MATCH(FIXED(C$6,0,TRUE),ES_ULCa_0!$A$10:$AQ$10,0),FALSE))</f>
        <v>97.8</v>
      </c>
      <c r="D37" s="232">
        <f>IF(ISNA(VLOOKUP($A37,ES_ULCa_0!$A$10:$AQ$100,MATCH(FIXED(D$6,0,TRUE),ES_ULCa_0!$A$10:$AQ$10,0),FALSE)),":",VLOOKUP($A37,ES_ULCa_0!$A$10:$AQ$100,MATCH(FIXED(D$6,0,TRUE),ES_ULCa_0!$A$10:$AQ$10,0),FALSE))</f>
        <v>101.5</v>
      </c>
      <c r="E37" s="232">
        <f>IF(ISNA(VLOOKUP($A37,ES_ULCa_0!$A$10:$AQ$100,MATCH(FIXED(E$6,0,TRUE),ES_ULCa_0!$A$10:$AQ$10,0),FALSE)),":",VLOOKUP($A37,ES_ULCa_0!$A$10:$AQ$100,MATCH(FIXED(E$6,0,TRUE),ES_ULCa_0!$A$10:$AQ$10,0),FALSE))</f>
        <v>100.8</v>
      </c>
      <c r="F37" s="232">
        <f>IF(ISNA(VLOOKUP($A37,ES_ULCa_0!$A$10:$AQ$100,MATCH(FIXED(F$6,0,TRUE),ES_ULCa_0!$A$10:$AQ$10,0),FALSE)),":",VLOOKUP($A37,ES_ULCa_0!$A$10:$AQ$100,MATCH(FIXED(F$6,0,TRUE),ES_ULCa_0!$A$10:$AQ$10,0),FALSE))</f>
        <v>100.2</v>
      </c>
      <c r="G37" s="232">
        <f>IF(ISNA(VLOOKUP($A37,ES_ULCa_0!$A$10:$AQ$100,MATCH(FIXED(G$6,0,TRUE),ES_ULCa_0!$A$10:$AQ$10,0),FALSE)),":",VLOOKUP($A37,ES_ULCa_0!$A$10:$AQ$100,MATCH(FIXED(G$6,0,TRUE),ES_ULCa_0!$A$10:$AQ$10,0),FALSE))</f>
        <v>98.2</v>
      </c>
      <c r="H37" s="232">
        <f>IF(ISNA(VLOOKUP($A37,ES_ULCa_0!$A$10:$AQ$100,MATCH(FIXED(H$6,0,TRUE),ES_ULCa_0!$A$10:$AQ$10,0),FALSE)),":",VLOOKUP($A37,ES_ULCa_0!$A$10:$AQ$100,MATCH(FIXED(H$6,0,TRUE),ES_ULCa_0!$A$10:$AQ$10,0),FALSE))</f>
        <v>101.8</v>
      </c>
      <c r="I37" s="232">
        <f>IF(ISNA(VLOOKUP($A37,ES_ULCa_0!$A$10:$AQ$100,MATCH(FIXED(I$6,0,TRUE),ES_ULCa_0!$A$10:$AQ$10,0),FALSE)),":",VLOOKUP($A37,ES_ULCa_0!$A$10:$AQ$100,MATCH(FIXED(I$6,0,TRUE),ES_ULCa_0!$A$10:$AQ$10,0),FALSE))</f>
        <v>104.6</v>
      </c>
      <c r="J37" s="232">
        <f>IF(ISNA(VLOOKUP($A37,ES_ULCa_0!$A$10:$AQ$100,MATCH(FIXED(J$6,0,TRUE),ES_ULCa_0!$A$10:$AQ$10,0),FALSE)),":",VLOOKUP($A37,ES_ULCa_0!$A$10:$AQ$100,MATCH(FIXED(J$6,0,TRUE),ES_ULCa_0!$A$10:$AQ$10,0),FALSE))</f>
        <v>103.5</v>
      </c>
      <c r="K37" s="232">
        <f>IF(ISNA(VLOOKUP($A37,ES_ULCa_0!$A$10:$AQ$100,MATCH(FIXED(K$6,0,TRUE),ES_ULCa_0!$A$10:$AQ$10,0),FALSE)),":",VLOOKUP($A37,ES_ULCa_0!$A$10:$AQ$100,MATCH(FIXED(K$6,0,TRUE),ES_ULCa_0!$A$10:$AQ$10,0),FALSE))</f>
        <v>101.9</v>
      </c>
      <c r="L37" s="232">
        <f>IF(ISNA(VLOOKUP($A37,ES_ULCa_0!$A$10:$AQ$100,MATCH(FIXED(L$6,0,TRUE),ES_ULCa_0!$A$10:$AQ$10,0),FALSE)),":",VLOOKUP($A37,ES_ULCa_0!$A$10:$AQ$100,MATCH(FIXED(L$6,0,TRUE),ES_ULCa_0!$A$10:$AQ$10,0),FALSE))</f>
        <v>100.7</v>
      </c>
      <c r="M37" s="232">
        <f>IF(ISNA(VLOOKUP($A37,ES_ULCa_0!$A$10:$AQ$100,MATCH(FIXED(M$6,0,TRUE),ES_ULCa_0!$A$10:$AQ$10,0),FALSE)),":",VLOOKUP($A37,ES_ULCa_0!$A$10:$AQ$100,MATCH(FIXED(M$6,0,TRUE),ES_ULCa_0!$A$10:$AQ$10,0),FALSE))</f>
        <v>100</v>
      </c>
      <c r="N37" s="232">
        <f>IF(ISNA(VLOOKUP($A37,ES_ULCa_0!$A$10:$AQ$100,MATCH(FIXED(N$6,0,TRUE),ES_ULCa_0!$A$10:$AQ$10,0),FALSE)),":",VLOOKUP($A37,ES_ULCa_0!$A$10:$AQ$100,MATCH(FIXED(N$6,0,TRUE),ES_ULCa_0!$A$10:$AQ$10,0),FALSE))</f>
        <v>97.6</v>
      </c>
      <c r="O37" s="232">
        <f>IF(ISNA(VLOOKUP($A37,ES_ULCa_0!$A$10:$AQ$100,MATCH(FIXED(O$6,0,TRUE),ES_ULCa_0!$A$10:$AQ$10,0),FALSE)),":",VLOOKUP($A37,ES_ULCa_0!$A$10:$AQ$100,MATCH(FIXED(O$6,0,TRUE),ES_ULCa_0!$A$10:$AQ$10,0),FALSE))</f>
        <v>99</v>
      </c>
      <c r="P37" s="232">
        <f>IF(ISNA(VLOOKUP($A37,ES_ULCa_0!$A$10:$AQ$100,MATCH(FIXED(P$6,0,TRUE),ES_ULCa_0!$A$10:$AQ$10,0),FALSE)),":",VLOOKUP($A37,ES_ULCa_0!$A$10:$AQ$100,MATCH(FIXED(P$6,0,TRUE),ES_ULCa_0!$A$10:$AQ$10,0),FALSE))</f>
        <v>98.9</v>
      </c>
      <c r="Q37" s="232">
        <f>IF(ISNA(VLOOKUP($A37,ES_ULCa_0!$A$10:$AQ$100,MATCH(FIXED(Q$6,0,TRUE),ES_ULCa_0!$A$10:$AQ$10,0),FALSE)),":",VLOOKUP($A37,ES_ULCa_0!$A$10:$AQ$100,MATCH(FIXED(Q$6,0,TRUE),ES_ULCa_0!$A$10:$AQ$10,0),FALSE))</f>
        <v>101.2</v>
      </c>
      <c r="R37" s="232">
        <f>IF(ISNA(VLOOKUP($A37,ES_ULCa_0!$A$10:$AQ$100,MATCH(FIXED(R$6,0,TRUE),ES_ULCa_0!$A$10:$AQ$10,0),FALSE)),":",VLOOKUP($A37,ES_ULCa_0!$A$10:$AQ$100,MATCH(FIXED(R$6,0,TRUE),ES_ULCa_0!$A$10:$AQ$10,0),FALSE))</f>
        <v>98.1</v>
      </c>
      <c r="S37" s="232">
        <f>IF(ISNA(VLOOKUP($A37,ES_ULCa_0!$A$10:$AQ$100,MATCH(FIXED(S$6,0,TRUE),ES_ULCa_0!$A$10:$AQ$10,0),FALSE)),":",VLOOKUP($A37,ES_ULCa_0!$A$10:$AQ$100,MATCH(FIXED(S$6,0,TRUE),ES_ULCa_0!$A$10:$AQ$10,0),FALSE))</f>
        <v>96.9</v>
      </c>
      <c r="T37" s="232">
        <f>IF(ISNA(VLOOKUP($A37,ES_ULCa_0!$A$10:$AQ$100,MATCH(FIXED(T$6,0,TRUE),ES_ULCa_0!$A$10:$AQ$10,0),FALSE)),":",VLOOKUP($A37,ES_ULCa_0!$A$10:$AQ$100,MATCH(FIXED(T$6,0,TRUE),ES_ULCa_0!$A$10:$AQ$10,0),FALSE))</f>
        <v>98.7</v>
      </c>
      <c r="U37" s="232">
        <f>IF(ISNA(VLOOKUP($A37,ES_ULCa_0!$A$10:$AQ$100,MATCH(FIXED(U$6,0,TRUE),ES_ULCa_0!$A$10:$AQ$10,0),FALSE)),":",VLOOKUP($A37,ES_ULCa_0!$A$10:$AQ$100,MATCH(FIXED(U$6,0,TRUE),ES_ULCa_0!$A$10:$AQ$10,0),FALSE))</f>
        <v>98.6</v>
      </c>
      <c r="V37" s="232" t="str">
        <f>IF(ISNA(VLOOKUP($A37,ES_ULCa_0!$A$10:$AQ$100,MATCH(FIXED(V$6,0,TRUE),ES_ULCa_0!$A$10:$AQ$10,0),FALSE)),":",VLOOKUP($A37,ES_ULCa_0!$A$10:$AQ$100,MATCH(FIXED(V$6,0,TRUE),ES_ULCa_0!$A$10:$AQ$10,0),FALSE))</f>
        <v>:</v>
      </c>
      <c r="W37" s="232" t="str">
        <f>IF(ISNA(VLOOKUP($A37,ES_ULCa_0!$A$10:$AQ$100,MATCH(FIXED(W$6,0,TRUE),ES_ULCa_0!$A$10:$AQ$10,0),FALSE)),":",VLOOKUP($A37,ES_ULCa_0!$A$10:$AQ$100,MATCH(FIXED(W$6,0,TRUE),ES_ULCa_0!$A$10:$AQ$10,0),FALSE))</f>
        <v>:</v>
      </c>
    </row>
    <row r="38" spans="1:23">
      <c r="A38" s="230" t="str">
        <f>lookup!Z33</f>
        <v>United Kingdom</v>
      </c>
      <c r="B38" s="232" t="str">
        <f>VLOOKUP(A38,lookup!$Z$2:$AA$77,2,FALSE)</f>
        <v>Ηνωμένο Βασίλειο</v>
      </c>
      <c r="C38" s="232">
        <f>IF(ISNA(VLOOKUP($A38,ES_ULCa_0!$A$10:$AQ$100,MATCH(FIXED(C$6,0,TRUE),ES_ULCa_0!$A$10:$AQ$10,0),FALSE)),":",VLOOKUP($A38,ES_ULCa_0!$A$10:$AQ$100,MATCH(FIXED(C$6,0,TRUE),ES_ULCa_0!$A$10:$AQ$10,0),FALSE))</f>
        <v>98.5</v>
      </c>
      <c r="D38" s="232">
        <f>IF(ISNA(VLOOKUP($A38,ES_ULCa_0!$A$10:$AQ$100,MATCH(FIXED(D$6,0,TRUE),ES_ULCa_0!$A$10:$AQ$10,0),FALSE)),":",VLOOKUP($A38,ES_ULCa_0!$A$10:$AQ$100,MATCH(FIXED(D$6,0,TRUE),ES_ULCa_0!$A$10:$AQ$10,0),FALSE))</f>
        <v>96.6</v>
      </c>
      <c r="E38" s="232">
        <f>IF(ISNA(VLOOKUP($A38,ES_ULCa_0!$A$10:$AQ$100,MATCH(FIXED(E$6,0,TRUE),ES_ULCa_0!$A$10:$AQ$10,0),FALSE)),":",VLOOKUP($A38,ES_ULCa_0!$A$10:$AQ$100,MATCH(FIXED(E$6,0,TRUE),ES_ULCa_0!$A$10:$AQ$10,0),FALSE))</f>
        <v>96.4</v>
      </c>
      <c r="F38" s="232">
        <f>IF(ISNA(VLOOKUP($A38,ES_ULCa_0!$A$10:$AQ$100,MATCH(FIXED(F$6,0,TRUE),ES_ULCa_0!$A$10:$AQ$10,0),FALSE)),":",VLOOKUP($A38,ES_ULCa_0!$A$10:$AQ$100,MATCH(FIXED(F$6,0,TRUE),ES_ULCa_0!$A$10:$AQ$10,0),FALSE))</f>
        <v>98.5</v>
      </c>
      <c r="G38" s="232">
        <f>IF(ISNA(VLOOKUP($A38,ES_ULCa_0!$A$10:$AQ$100,MATCH(FIXED(G$6,0,TRUE),ES_ULCa_0!$A$10:$AQ$10,0),FALSE)),":",VLOOKUP($A38,ES_ULCa_0!$A$10:$AQ$100,MATCH(FIXED(G$6,0,TRUE),ES_ULCa_0!$A$10:$AQ$10,0),FALSE))</f>
        <v>99.6</v>
      </c>
      <c r="H38" s="232">
        <f>IF(ISNA(VLOOKUP($A38,ES_ULCa_0!$A$10:$AQ$100,MATCH(FIXED(H$6,0,TRUE),ES_ULCa_0!$A$10:$AQ$10,0),FALSE)),":",VLOOKUP($A38,ES_ULCa_0!$A$10:$AQ$100,MATCH(FIXED(H$6,0,TRUE),ES_ULCa_0!$A$10:$AQ$10,0),FALSE))</f>
        <v>101.1</v>
      </c>
      <c r="I38" s="232">
        <f>IF(ISNA(VLOOKUP($A38,ES_ULCa_0!$A$10:$AQ$100,MATCH(FIXED(I$6,0,TRUE),ES_ULCa_0!$A$10:$AQ$10,0),FALSE)),":",VLOOKUP($A38,ES_ULCa_0!$A$10:$AQ$100,MATCH(FIXED(I$6,0,TRUE),ES_ULCa_0!$A$10:$AQ$10,0),FALSE))</f>
        <v>102.6</v>
      </c>
      <c r="J38" s="232">
        <f>IF(ISNA(VLOOKUP($A38,ES_ULCa_0!$A$10:$AQ$100,MATCH(FIXED(J$6,0,TRUE),ES_ULCa_0!$A$10:$AQ$10,0),FALSE)),":",VLOOKUP($A38,ES_ULCa_0!$A$10:$AQ$100,MATCH(FIXED(J$6,0,TRUE),ES_ULCa_0!$A$10:$AQ$10,0),FALSE))</f>
        <v>101.4</v>
      </c>
      <c r="K38" s="232">
        <f>IF(ISNA(VLOOKUP($A38,ES_ULCa_0!$A$10:$AQ$100,MATCH(FIXED(K$6,0,TRUE),ES_ULCa_0!$A$10:$AQ$10,0),FALSE)),":",VLOOKUP($A38,ES_ULCa_0!$A$10:$AQ$100,MATCH(FIXED(K$6,0,TRUE),ES_ULCa_0!$A$10:$AQ$10,0),FALSE))</f>
        <v>101</v>
      </c>
      <c r="L38" s="232">
        <f>IF(ISNA(VLOOKUP($A38,ES_ULCa_0!$A$10:$AQ$100,MATCH(FIXED(L$6,0,TRUE),ES_ULCa_0!$A$10:$AQ$10,0),FALSE)),":",VLOOKUP($A38,ES_ULCa_0!$A$10:$AQ$100,MATCH(FIXED(L$6,0,TRUE),ES_ULCa_0!$A$10:$AQ$10,0),FALSE))</f>
        <v>100.6</v>
      </c>
      <c r="M38" s="232">
        <f>IF(ISNA(VLOOKUP($A38,ES_ULCa_0!$A$10:$AQ$100,MATCH(FIXED(M$6,0,TRUE),ES_ULCa_0!$A$10:$AQ$10,0),FALSE)),":",VLOOKUP($A38,ES_ULCa_0!$A$10:$AQ$100,MATCH(FIXED(M$6,0,TRUE),ES_ULCa_0!$A$10:$AQ$10,0),FALSE))</f>
        <v>100</v>
      </c>
      <c r="N38" s="232">
        <f>IF(ISNA(VLOOKUP($A38,ES_ULCa_0!$A$10:$AQ$100,MATCH(FIXED(N$6,0,TRUE),ES_ULCa_0!$A$10:$AQ$10,0),FALSE)),":",VLOOKUP($A38,ES_ULCa_0!$A$10:$AQ$100,MATCH(FIXED(N$6,0,TRUE),ES_ULCa_0!$A$10:$AQ$10,0),FALSE))</f>
        <v>100.5</v>
      </c>
      <c r="O38" s="232">
        <f>IF(ISNA(VLOOKUP($A38,ES_ULCa_0!$A$10:$AQ$100,MATCH(FIXED(O$6,0,TRUE),ES_ULCa_0!$A$10:$AQ$10,0),FALSE)),":",VLOOKUP($A38,ES_ULCa_0!$A$10:$AQ$100,MATCH(FIXED(O$6,0,TRUE),ES_ULCa_0!$A$10:$AQ$10,0),FALSE))</f>
        <v>100.2</v>
      </c>
      <c r="P38" s="232">
        <f>IF(ISNA(VLOOKUP($A38,ES_ULCa_0!$A$10:$AQ$100,MATCH(FIXED(P$6,0,TRUE),ES_ULCa_0!$A$10:$AQ$10,0),FALSE)),":",VLOOKUP($A38,ES_ULCa_0!$A$10:$AQ$100,MATCH(FIXED(P$6,0,TRUE),ES_ULCa_0!$A$10:$AQ$10,0),FALSE))</f>
        <v>100.2</v>
      </c>
      <c r="Q38" s="232">
        <f>IF(ISNA(VLOOKUP($A38,ES_ULCa_0!$A$10:$AQ$100,MATCH(FIXED(Q$6,0,TRUE),ES_ULCa_0!$A$10:$AQ$10,0),FALSE)),":",VLOOKUP($A38,ES_ULCa_0!$A$10:$AQ$100,MATCH(FIXED(Q$6,0,TRUE),ES_ULCa_0!$A$10:$AQ$10,0),FALSE))</f>
        <v>104.2</v>
      </c>
      <c r="R38" s="232">
        <f>IF(ISNA(VLOOKUP($A38,ES_ULCa_0!$A$10:$AQ$100,MATCH(FIXED(R$6,0,TRUE),ES_ULCa_0!$A$10:$AQ$10,0),FALSE)),":",VLOOKUP($A38,ES_ULCa_0!$A$10:$AQ$100,MATCH(FIXED(R$6,0,TRUE),ES_ULCa_0!$A$10:$AQ$10,0),FALSE))</f>
        <v>102.7</v>
      </c>
      <c r="S38" s="232">
        <f>IF(ISNA(VLOOKUP($A38,ES_ULCa_0!$A$10:$AQ$100,MATCH(FIXED(S$6,0,TRUE),ES_ULCa_0!$A$10:$AQ$10,0),FALSE)),":",VLOOKUP($A38,ES_ULCa_0!$A$10:$AQ$100,MATCH(FIXED(S$6,0,TRUE),ES_ULCa_0!$A$10:$AQ$10,0),FALSE))</f>
        <v>101.5</v>
      </c>
      <c r="T38" s="232">
        <f>IF(ISNA(VLOOKUP($A38,ES_ULCa_0!$A$10:$AQ$100,MATCH(FIXED(T$6,0,TRUE),ES_ULCa_0!$A$10:$AQ$10,0),FALSE)),":",VLOOKUP($A38,ES_ULCa_0!$A$10:$AQ$100,MATCH(FIXED(T$6,0,TRUE),ES_ULCa_0!$A$10:$AQ$10,0),FALSE))</f>
        <v>103</v>
      </c>
      <c r="U38" s="232">
        <f>IF(ISNA(VLOOKUP($A38,ES_ULCa_0!$A$10:$AQ$100,MATCH(FIXED(U$6,0,TRUE),ES_ULCa_0!$A$10:$AQ$10,0),FALSE)),":",VLOOKUP($A38,ES_ULCa_0!$A$10:$AQ$100,MATCH(FIXED(U$6,0,TRUE),ES_ULCa_0!$A$10:$AQ$10,0),FALSE))</f>
        <v>102.6</v>
      </c>
      <c r="V38" s="232" t="str">
        <f>IF(ISNA(VLOOKUP($A38,ES_ULCa_0!$A$10:$AQ$100,MATCH(FIXED(V$6,0,TRUE),ES_ULCa_0!$A$10:$AQ$10,0),FALSE)),":",VLOOKUP($A38,ES_ULCa_0!$A$10:$AQ$100,MATCH(FIXED(V$6,0,TRUE),ES_ULCa_0!$A$10:$AQ$10,0),FALSE))</f>
        <v>:</v>
      </c>
      <c r="W38" s="232" t="str">
        <f>IF(ISNA(VLOOKUP($A38,ES_ULCa_0!$A$10:$AQ$100,MATCH(FIXED(W$6,0,TRUE),ES_ULCa_0!$A$10:$AQ$10,0),FALSE)),":",VLOOKUP($A38,ES_ULCa_0!$A$10:$AQ$100,MATCH(FIXED(W$6,0,TRUE),ES_ULCa_0!$A$10:$AQ$10,0),FALSE))</f>
        <v>:</v>
      </c>
    </row>
    <row r="39" spans="1:23">
      <c r="A39" s="230" t="str">
        <f>lookup!Z34</f>
        <v>United States</v>
      </c>
      <c r="B39" s="232" t="str">
        <f>VLOOKUP(A39,lookup!$Z$2:$AA$77,2,FALSE)</f>
        <v>Ηνωμένες Πολιτείες</v>
      </c>
      <c r="C39" s="232" t="str">
        <f>IF(ISNA(VLOOKUP($A39,ES_ULCa_0!$A$10:$AQ$100,MATCH(FIXED(C$6,0,TRUE),ES_ULCa_0!$A$10:$AQ$10,0),FALSE)),":",VLOOKUP($A39,ES_ULCa_0!$A$10:$AQ$100,MATCH(FIXED(C$6,0,TRUE),ES_ULCa_0!$A$10:$AQ$10,0),FALSE))</f>
        <v>:</v>
      </c>
      <c r="D39" s="232" t="str">
        <f>IF(ISNA(VLOOKUP($A39,ES_ULCa_0!$A$10:$AQ$100,MATCH(FIXED(D$6,0,TRUE),ES_ULCa_0!$A$10:$AQ$10,0),FALSE)),":",VLOOKUP($A39,ES_ULCa_0!$A$10:$AQ$100,MATCH(FIXED(D$6,0,TRUE),ES_ULCa_0!$A$10:$AQ$10,0),FALSE))</f>
        <v>:</v>
      </c>
      <c r="E39" s="232" t="str">
        <f>IF(ISNA(VLOOKUP($A39,ES_ULCa_0!$A$10:$AQ$100,MATCH(FIXED(E$6,0,TRUE),ES_ULCa_0!$A$10:$AQ$10,0),FALSE)),":",VLOOKUP($A39,ES_ULCa_0!$A$10:$AQ$100,MATCH(FIXED(E$6,0,TRUE),ES_ULCa_0!$A$10:$AQ$10,0),FALSE))</f>
        <v>:</v>
      </c>
      <c r="F39" s="232" t="str">
        <f>IF(ISNA(VLOOKUP($A39,ES_ULCa_0!$A$10:$AQ$100,MATCH(FIXED(F$6,0,TRUE),ES_ULCa_0!$A$10:$AQ$10,0),FALSE)),":",VLOOKUP($A39,ES_ULCa_0!$A$10:$AQ$100,MATCH(FIXED(F$6,0,TRUE),ES_ULCa_0!$A$10:$AQ$10,0),FALSE))</f>
        <v>:</v>
      </c>
      <c r="G39" s="232" t="str">
        <f>IF(ISNA(VLOOKUP($A39,ES_ULCa_0!$A$10:$AQ$100,MATCH(FIXED(G$6,0,TRUE),ES_ULCa_0!$A$10:$AQ$10,0),FALSE)),":",VLOOKUP($A39,ES_ULCa_0!$A$10:$AQ$100,MATCH(FIXED(G$6,0,TRUE),ES_ULCa_0!$A$10:$AQ$10,0),FALSE))</f>
        <v>:</v>
      </c>
      <c r="H39" s="232" t="str">
        <f>IF(ISNA(VLOOKUP($A39,ES_ULCa_0!$A$10:$AQ$100,MATCH(FIXED(H$6,0,TRUE),ES_ULCa_0!$A$10:$AQ$10,0),FALSE)),":",VLOOKUP($A39,ES_ULCa_0!$A$10:$AQ$100,MATCH(FIXED(H$6,0,TRUE),ES_ULCa_0!$A$10:$AQ$10,0),FALSE))</f>
        <v>:</v>
      </c>
      <c r="I39" s="232" t="str">
        <f>IF(ISNA(VLOOKUP($A39,ES_ULCa_0!$A$10:$AQ$100,MATCH(FIXED(I$6,0,TRUE),ES_ULCa_0!$A$10:$AQ$10,0),FALSE)),":",VLOOKUP($A39,ES_ULCa_0!$A$10:$AQ$100,MATCH(FIXED(I$6,0,TRUE),ES_ULCa_0!$A$10:$AQ$10,0),FALSE))</f>
        <v>:</v>
      </c>
      <c r="J39" s="232" t="str">
        <f>IF(ISNA(VLOOKUP($A39,ES_ULCa_0!$A$10:$AQ$100,MATCH(FIXED(J$6,0,TRUE),ES_ULCa_0!$A$10:$AQ$10,0),FALSE)),":",VLOOKUP($A39,ES_ULCa_0!$A$10:$AQ$100,MATCH(FIXED(J$6,0,TRUE),ES_ULCa_0!$A$10:$AQ$10,0),FALSE))</f>
        <v>:</v>
      </c>
      <c r="K39" s="232" t="str">
        <f>IF(ISNA(VLOOKUP($A39,ES_ULCa_0!$A$10:$AQ$100,MATCH(FIXED(K$6,0,TRUE),ES_ULCa_0!$A$10:$AQ$10,0),FALSE)),":",VLOOKUP($A39,ES_ULCa_0!$A$10:$AQ$100,MATCH(FIXED(K$6,0,TRUE),ES_ULCa_0!$A$10:$AQ$10,0),FALSE))</f>
        <v>:</v>
      </c>
      <c r="L39" s="232" t="str">
        <f>IF(ISNA(VLOOKUP($A39,ES_ULCa_0!$A$10:$AQ$100,MATCH(FIXED(L$6,0,TRUE),ES_ULCa_0!$A$10:$AQ$10,0),FALSE)),":",VLOOKUP($A39,ES_ULCa_0!$A$10:$AQ$100,MATCH(FIXED(L$6,0,TRUE),ES_ULCa_0!$A$10:$AQ$10,0),FALSE))</f>
        <v>:</v>
      </c>
      <c r="M39" s="232" t="str">
        <f>IF(ISNA(VLOOKUP($A39,ES_ULCa_0!$A$10:$AQ$100,MATCH(FIXED(M$6,0,TRUE),ES_ULCa_0!$A$10:$AQ$10,0),FALSE)),":",VLOOKUP($A39,ES_ULCa_0!$A$10:$AQ$100,MATCH(FIXED(M$6,0,TRUE),ES_ULCa_0!$A$10:$AQ$10,0),FALSE))</f>
        <v>:</v>
      </c>
      <c r="N39" s="232" t="str">
        <f>IF(ISNA(VLOOKUP($A39,ES_ULCa_0!$A$10:$AQ$100,MATCH(FIXED(N$6,0,TRUE),ES_ULCa_0!$A$10:$AQ$10,0),FALSE)),":",VLOOKUP($A39,ES_ULCa_0!$A$10:$AQ$100,MATCH(FIXED(N$6,0,TRUE),ES_ULCa_0!$A$10:$AQ$10,0),FALSE))</f>
        <v>:</v>
      </c>
      <c r="O39" s="232" t="str">
        <f>IF(ISNA(VLOOKUP($A39,ES_ULCa_0!$A$10:$AQ$100,MATCH(FIXED(O$6,0,TRUE),ES_ULCa_0!$A$10:$AQ$10,0),FALSE)),":",VLOOKUP($A39,ES_ULCa_0!$A$10:$AQ$100,MATCH(FIXED(O$6,0,TRUE),ES_ULCa_0!$A$10:$AQ$10,0),FALSE))</f>
        <v>:</v>
      </c>
      <c r="P39" s="232" t="str">
        <f>IF(ISNA(VLOOKUP($A39,ES_ULCa_0!$A$10:$AQ$100,MATCH(FIXED(P$6,0,TRUE),ES_ULCa_0!$A$10:$AQ$10,0),FALSE)),":",VLOOKUP($A39,ES_ULCa_0!$A$10:$AQ$100,MATCH(FIXED(P$6,0,TRUE),ES_ULCa_0!$A$10:$AQ$10,0),FALSE))</f>
        <v>:</v>
      </c>
      <c r="Q39" s="232" t="str">
        <f>IF(ISNA(VLOOKUP($A39,ES_ULCa_0!$A$10:$AQ$100,MATCH(FIXED(Q$6,0,TRUE),ES_ULCa_0!$A$10:$AQ$10,0),FALSE)),":",VLOOKUP($A39,ES_ULCa_0!$A$10:$AQ$100,MATCH(FIXED(Q$6,0,TRUE),ES_ULCa_0!$A$10:$AQ$10,0),FALSE))</f>
        <v>:</v>
      </c>
      <c r="R39" s="232" t="str">
        <f>IF(ISNA(VLOOKUP($A39,ES_ULCa_0!$A$10:$AQ$100,MATCH(FIXED(R$6,0,TRUE),ES_ULCa_0!$A$10:$AQ$10,0),FALSE)),":",VLOOKUP($A39,ES_ULCa_0!$A$10:$AQ$100,MATCH(FIXED(R$6,0,TRUE),ES_ULCa_0!$A$10:$AQ$10,0),FALSE))</f>
        <v>:</v>
      </c>
      <c r="S39" s="232" t="str">
        <f>IF(ISNA(VLOOKUP($A39,ES_ULCa_0!$A$10:$AQ$100,MATCH(FIXED(S$6,0,TRUE),ES_ULCa_0!$A$10:$AQ$10,0),FALSE)),":",VLOOKUP($A39,ES_ULCa_0!$A$10:$AQ$100,MATCH(FIXED(S$6,0,TRUE),ES_ULCa_0!$A$10:$AQ$10,0),FALSE))</f>
        <v>:</v>
      </c>
      <c r="T39" s="232" t="str">
        <f>IF(ISNA(VLOOKUP($A39,ES_ULCa_0!$A$10:$AQ$100,MATCH(FIXED(T$6,0,TRUE),ES_ULCa_0!$A$10:$AQ$10,0),FALSE)),":",VLOOKUP($A39,ES_ULCa_0!$A$10:$AQ$100,MATCH(FIXED(T$6,0,TRUE),ES_ULCa_0!$A$10:$AQ$10,0),FALSE))</f>
        <v>:</v>
      </c>
      <c r="U39" s="232" t="str">
        <f>IF(ISNA(VLOOKUP($A39,ES_ULCa_0!$A$10:$AQ$100,MATCH(FIXED(U$6,0,TRUE),ES_ULCa_0!$A$10:$AQ$10,0),FALSE)),":",VLOOKUP($A39,ES_ULCa_0!$A$10:$AQ$100,MATCH(FIXED(U$6,0,TRUE),ES_ULCa_0!$A$10:$AQ$10,0),FALSE))</f>
        <v>:</v>
      </c>
      <c r="V39" s="232" t="str">
        <f>IF(ISNA(VLOOKUP($A39,ES_ULCa_0!$A$10:$AQ$100,MATCH(FIXED(V$6,0,TRUE),ES_ULCa_0!$A$10:$AQ$10,0),FALSE)),":",VLOOKUP($A39,ES_ULCa_0!$A$10:$AQ$100,MATCH(FIXED(V$6,0,TRUE),ES_ULCa_0!$A$10:$AQ$10,0),FALSE))</f>
        <v>:</v>
      </c>
      <c r="W39" s="232" t="str">
        <f>IF(ISNA(VLOOKUP($A39,ES_ULCa_0!$A$10:$AQ$100,MATCH(FIXED(W$6,0,TRUE),ES_ULCa_0!$A$10:$AQ$10,0),FALSE)),":",VLOOKUP($A39,ES_ULCa_0!$A$10:$AQ$100,MATCH(FIXED(W$6,0,TRUE),ES_ULCa_0!$A$10:$AQ$10,0),FALSE))</f>
        <v>:</v>
      </c>
    </row>
    <row r="40" spans="1:23">
      <c r="A40" s="230" t="str">
        <f>lookup!Z35</f>
        <v>Japan</v>
      </c>
      <c r="B40" s="232" t="str">
        <f>VLOOKUP(A40,lookup!$Z$2:$AA$77,2,FALSE)</f>
        <v>Ιαπωνία</v>
      </c>
      <c r="C40" s="232" t="str">
        <f>IF(ISNA(VLOOKUP($A40,ES_ULCa_0!$A$10:$AQ$100,MATCH(FIXED(C$6,0,TRUE),ES_ULCa_0!$A$10:$AQ$10,0),FALSE)),":",VLOOKUP($A40,ES_ULCa_0!$A$10:$AQ$100,MATCH(FIXED(C$6,0,TRUE),ES_ULCa_0!$A$10:$AQ$10,0),FALSE))</f>
        <v>:</v>
      </c>
      <c r="D40" s="232" t="str">
        <f>IF(ISNA(VLOOKUP($A40,ES_ULCa_0!$A$10:$AQ$100,MATCH(FIXED(D$6,0,TRUE),ES_ULCa_0!$A$10:$AQ$10,0),FALSE)),":",VLOOKUP($A40,ES_ULCa_0!$A$10:$AQ$100,MATCH(FIXED(D$6,0,TRUE),ES_ULCa_0!$A$10:$AQ$10,0),FALSE))</f>
        <v>:</v>
      </c>
      <c r="E40" s="232" t="str">
        <f>IF(ISNA(VLOOKUP($A40,ES_ULCa_0!$A$10:$AQ$100,MATCH(FIXED(E$6,0,TRUE),ES_ULCa_0!$A$10:$AQ$10,0),FALSE)),":",VLOOKUP($A40,ES_ULCa_0!$A$10:$AQ$100,MATCH(FIXED(E$6,0,TRUE),ES_ULCa_0!$A$10:$AQ$10,0),FALSE))</f>
        <v>:</v>
      </c>
      <c r="F40" s="232" t="str">
        <f>IF(ISNA(VLOOKUP($A40,ES_ULCa_0!$A$10:$AQ$100,MATCH(FIXED(F$6,0,TRUE),ES_ULCa_0!$A$10:$AQ$10,0),FALSE)),":",VLOOKUP($A40,ES_ULCa_0!$A$10:$AQ$100,MATCH(FIXED(F$6,0,TRUE),ES_ULCa_0!$A$10:$AQ$10,0),FALSE))</f>
        <v>:</v>
      </c>
      <c r="G40" s="232" t="str">
        <f>IF(ISNA(VLOOKUP($A40,ES_ULCa_0!$A$10:$AQ$100,MATCH(FIXED(G$6,0,TRUE),ES_ULCa_0!$A$10:$AQ$10,0),FALSE)),":",VLOOKUP($A40,ES_ULCa_0!$A$10:$AQ$100,MATCH(FIXED(G$6,0,TRUE),ES_ULCa_0!$A$10:$AQ$10,0),FALSE))</f>
        <v>:</v>
      </c>
      <c r="H40" s="232" t="str">
        <f>IF(ISNA(VLOOKUP($A40,ES_ULCa_0!$A$10:$AQ$100,MATCH(FIXED(H$6,0,TRUE),ES_ULCa_0!$A$10:$AQ$10,0),FALSE)),":",VLOOKUP($A40,ES_ULCa_0!$A$10:$AQ$100,MATCH(FIXED(H$6,0,TRUE),ES_ULCa_0!$A$10:$AQ$10,0),FALSE))</f>
        <v>:</v>
      </c>
      <c r="I40" s="232" t="str">
        <f>IF(ISNA(VLOOKUP($A40,ES_ULCa_0!$A$10:$AQ$100,MATCH(FIXED(I$6,0,TRUE),ES_ULCa_0!$A$10:$AQ$10,0),FALSE)),":",VLOOKUP($A40,ES_ULCa_0!$A$10:$AQ$100,MATCH(FIXED(I$6,0,TRUE),ES_ULCa_0!$A$10:$AQ$10,0),FALSE))</f>
        <v>:</v>
      </c>
      <c r="J40" s="232" t="str">
        <f>IF(ISNA(VLOOKUP($A40,ES_ULCa_0!$A$10:$AQ$100,MATCH(FIXED(J$6,0,TRUE),ES_ULCa_0!$A$10:$AQ$10,0),FALSE)),":",VLOOKUP($A40,ES_ULCa_0!$A$10:$AQ$100,MATCH(FIXED(J$6,0,TRUE),ES_ULCa_0!$A$10:$AQ$10,0),FALSE))</f>
        <v>:</v>
      </c>
      <c r="K40" s="232" t="str">
        <f>IF(ISNA(VLOOKUP($A40,ES_ULCa_0!$A$10:$AQ$100,MATCH(FIXED(K$6,0,TRUE),ES_ULCa_0!$A$10:$AQ$10,0),FALSE)),":",VLOOKUP($A40,ES_ULCa_0!$A$10:$AQ$100,MATCH(FIXED(K$6,0,TRUE),ES_ULCa_0!$A$10:$AQ$10,0),FALSE))</f>
        <v>:</v>
      </c>
      <c r="L40" s="232" t="str">
        <f>IF(ISNA(VLOOKUP($A40,ES_ULCa_0!$A$10:$AQ$100,MATCH(FIXED(L$6,0,TRUE),ES_ULCa_0!$A$10:$AQ$10,0),FALSE)),":",VLOOKUP($A40,ES_ULCa_0!$A$10:$AQ$100,MATCH(FIXED(L$6,0,TRUE),ES_ULCa_0!$A$10:$AQ$10,0),FALSE))</f>
        <v>:</v>
      </c>
      <c r="M40" s="232" t="str">
        <f>IF(ISNA(VLOOKUP($A40,ES_ULCa_0!$A$10:$AQ$100,MATCH(FIXED(M$6,0,TRUE),ES_ULCa_0!$A$10:$AQ$10,0),FALSE)),":",VLOOKUP($A40,ES_ULCa_0!$A$10:$AQ$100,MATCH(FIXED(M$6,0,TRUE),ES_ULCa_0!$A$10:$AQ$10,0),FALSE))</f>
        <v>:</v>
      </c>
      <c r="N40" s="232" t="str">
        <f>IF(ISNA(VLOOKUP($A40,ES_ULCa_0!$A$10:$AQ$100,MATCH(FIXED(N$6,0,TRUE),ES_ULCa_0!$A$10:$AQ$10,0),FALSE)),":",VLOOKUP($A40,ES_ULCa_0!$A$10:$AQ$100,MATCH(FIXED(N$6,0,TRUE),ES_ULCa_0!$A$10:$AQ$10,0),FALSE))</f>
        <v>:</v>
      </c>
      <c r="O40" s="232" t="str">
        <f>IF(ISNA(VLOOKUP($A40,ES_ULCa_0!$A$10:$AQ$100,MATCH(FIXED(O$6,0,TRUE),ES_ULCa_0!$A$10:$AQ$10,0),FALSE)),":",VLOOKUP($A40,ES_ULCa_0!$A$10:$AQ$100,MATCH(FIXED(O$6,0,TRUE),ES_ULCa_0!$A$10:$AQ$10,0),FALSE))</f>
        <v>:</v>
      </c>
      <c r="P40" s="232" t="str">
        <f>IF(ISNA(VLOOKUP($A40,ES_ULCa_0!$A$10:$AQ$100,MATCH(FIXED(P$6,0,TRUE),ES_ULCa_0!$A$10:$AQ$10,0),FALSE)),":",VLOOKUP($A40,ES_ULCa_0!$A$10:$AQ$100,MATCH(FIXED(P$6,0,TRUE),ES_ULCa_0!$A$10:$AQ$10,0),FALSE))</f>
        <v>:</v>
      </c>
      <c r="Q40" s="232" t="str">
        <f>IF(ISNA(VLOOKUP($A40,ES_ULCa_0!$A$10:$AQ$100,MATCH(FIXED(Q$6,0,TRUE),ES_ULCa_0!$A$10:$AQ$10,0),FALSE)),":",VLOOKUP($A40,ES_ULCa_0!$A$10:$AQ$100,MATCH(FIXED(Q$6,0,TRUE),ES_ULCa_0!$A$10:$AQ$10,0),FALSE))</f>
        <v>:</v>
      </c>
      <c r="R40" s="232" t="str">
        <f>IF(ISNA(VLOOKUP($A40,ES_ULCa_0!$A$10:$AQ$100,MATCH(FIXED(R$6,0,TRUE),ES_ULCa_0!$A$10:$AQ$10,0),FALSE)),":",VLOOKUP($A40,ES_ULCa_0!$A$10:$AQ$100,MATCH(FIXED(R$6,0,TRUE),ES_ULCa_0!$A$10:$AQ$10,0),FALSE))</f>
        <v>:</v>
      </c>
      <c r="S40" s="232" t="str">
        <f>IF(ISNA(VLOOKUP($A40,ES_ULCa_0!$A$10:$AQ$100,MATCH(FIXED(S$6,0,TRUE),ES_ULCa_0!$A$10:$AQ$10,0),FALSE)),":",VLOOKUP($A40,ES_ULCa_0!$A$10:$AQ$100,MATCH(FIXED(S$6,0,TRUE),ES_ULCa_0!$A$10:$AQ$10,0),FALSE))</f>
        <v>:</v>
      </c>
      <c r="T40" s="232" t="str">
        <f>IF(ISNA(VLOOKUP($A40,ES_ULCa_0!$A$10:$AQ$100,MATCH(FIXED(T$6,0,TRUE),ES_ULCa_0!$A$10:$AQ$10,0),FALSE)),":",VLOOKUP($A40,ES_ULCa_0!$A$10:$AQ$100,MATCH(FIXED(T$6,0,TRUE),ES_ULCa_0!$A$10:$AQ$10,0),FALSE))</f>
        <v>:</v>
      </c>
      <c r="U40" s="232" t="str">
        <f>IF(ISNA(VLOOKUP($A40,ES_ULCa_0!$A$10:$AQ$100,MATCH(FIXED(U$6,0,TRUE),ES_ULCa_0!$A$10:$AQ$10,0),FALSE)),":",VLOOKUP($A40,ES_ULCa_0!$A$10:$AQ$100,MATCH(FIXED(U$6,0,TRUE),ES_ULCa_0!$A$10:$AQ$10,0),FALSE))</f>
        <v>:</v>
      </c>
      <c r="V40" s="232" t="str">
        <f>IF(ISNA(VLOOKUP($A40,ES_ULCa_0!$A$10:$AQ$100,MATCH(FIXED(V$6,0,TRUE),ES_ULCa_0!$A$10:$AQ$10,0),FALSE)),":",VLOOKUP($A40,ES_ULCa_0!$A$10:$AQ$100,MATCH(FIXED(V$6,0,TRUE),ES_ULCa_0!$A$10:$AQ$10,0),FALSE))</f>
        <v>:</v>
      </c>
      <c r="W40" s="232" t="str">
        <f>IF(ISNA(VLOOKUP($A40,ES_ULCa_0!$A$10:$AQ$100,MATCH(FIXED(W$6,0,TRUE),ES_ULCa_0!$A$10:$AQ$10,0),FALSE)),":",VLOOKUP($A40,ES_ULCa_0!$A$10:$AQ$100,MATCH(FIXED(W$6,0,TRUE),ES_ULCa_0!$A$10:$AQ$10,0),FALSE))</f>
        <v>:</v>
      </c>
    </row>
    <row r="41" spans="1:23">
      <c r="B41" s="232"/>
      <c r="C41" s="232"/>
      <c r="D41" s="232"/>
      <c r="E41" s="232"/>
      <c r="F41" s="232"/>
      <c r="G41" s="232"/>
      <c r="H41" s="232"/>
      <c r="I41" s="232"/>
      <c r="J41" s="232"/>
      <c r="K41" s="232"/>
      <c r="L41" s="232"/>
      <c r="M41" s="232"/>
      <c r="N41" s="232"/>
      <c r="O41" s="232"/>
      <c r="P41" s="232"/>
      <c r="Q41" s="232"/>
      <c r="R41" s="232"/>
      <c r="S41" s="232"/>
      <c r="T41" s="232"/>
      <c r="U41" s="232"/>
      <c r="V41" s="232"/>
      <c r="W41" s="232"/>
    </row>
    <row r="42" spans="1:23">
      <c r="B42" s="232"/>
      <c r="C42" s="232">
        <f>C6</f>
        <v>1995</v>
      </c>
      <c r="D42" s="232">
        <f t="shared" ref="D42:W42" si="0">D6</f>
        <v>1996</v>
      </c>
      <c r="E42" s="232">
        <f t="shared" si="0"/>
        <v>1997</v>
      </c>
      <c r="F42" s="232">
        <f t="shared" si="0"/>
        <v>1998</v>
      </c>
      <c r="G42" s="232">
        <f t="shared" si="0"/>
        <v>1999</v>
      </c>
      <c r="H42" s="232">
        <f t="shared" si="0"/>
        <v>2000</v>
      </c>
      <c r="I42" s="232">
        <f t="shared" si="0"/>
        <v>2001</v>
      </c>
      <c r="J42" s="232">
        <f t="shared" si="0"/>
        <v>2002</v>
      </c>
      <c r="K42" s="232">
        <f t="shared" si="0"/>
        <v>2003</v>
      </c>
      <c r="L42" s="232">
        <f t="shared" si="0"/>
        <v>2004</v>
      </c>
      <c r="M42" s="232">
        <f t="shared" si="0"/>
        <v>2005</v>
      </c>
      <c r="N42" s="232">
        <f t="shared" si="0"/>
        <v>2006</v>
      </c>
      <c r="O42" s="232">
        <f t="shared" si="0"/>
        <v>2007</v>
      </c>
      <c r="P42" s="232">
        <f t="shared" si="0"/>
        <v>2008</v>
      </c>
      <c r="Q42" s="232">
        <f t="shared" si="0"/>
        <v>2009</v>
      </c>
      <c r="R42" s="232">
        <f t="shared" si="0"/>
        <v>2010</v>
      </c>
      <c r="S42" s="232">
        <f t="shared" si="0"/>
        <v>2011</v>
      </c>
      <c r="T42" s="232">
        <f t="shared" si="0"/>
        <v>2012</v>
      </c>
      <c r="U42" s="232">
        <f t="shared" si="0"/>
        <v>2013</v>
      </c>
      <c r="V42" s="232">
        <f t="shared" si="0"/>
        <v>2014</v>
      </c>
      <c r="W42" s="232">
        <f t="shared" si="0"/>
        <v>2015</v>
      </c>
    </row>
    <row r="43" spans="1:23">
      <c r="A43" s="230" t="str">
        <f>lookup!Z2</f>
        <v>European Union (28 countries)</v>
      </c>
      <c r="B43" s="232" t="str">
        <f>VLOOKUP(A43,lookup!$Z$2:$AA$77,2,FALSE)</f>
        <v>ΕΕ (28 χώρες)</v>
      </c>
      <c r="C43" s="232" t="str">
        <f>IF(ISNA(VLOOKUP($A43,ES_ULCa_0!$A$10:$AQ$100,MATCH(FIXED(C$6,0,TRUE),ES_ULCa_0!$A$10:$AQ$10,0)+1,FALSE)),"",VLOOKUP($A43,ES_ULCa_0!$A$10:$AQ$100,MATCH(FIXED(C$6,0,TRUE),ES_ULCa_0!$A$10:$AQ$10,0)+1,FALSE))</f>
        <v/>
      </c>
      <c r="D43" s="232" t="str">
        <f>IF(ISNA(VLOOKUP($A43,ES_ULCa_0!$A$10:$AQ$100,MATCH(FIXED(D$6,0,TRUE),ES_ULCa_0!$A$10:$AQ$10,0)+1,FALSE)),"",VLOOKUP($A43,ES_ULCa_0!$A$10:$AQ$100,MATCH(FIXED(D$6,0,TRUE),ES_ULCa_0!$A$10:$AQ$10,0)+1,FALSE))</f>
        <v/>
      </c>
      <c r="E43" s="232" t="str">
        <f>IF(ISNA(VLOOKUP($A43,ES_ULCa_0!$A$10:$AQ$100,MATCH(FIXED(E$6,0,TRUE),ES_ULCa_0!$A$10:$AQ$10,0)+1,FALSE)),"",VLOOKUP($A43,ES_ULCa_0!$A$10:$AQ$100,MATCH(FIXED(E$6,0,TRUE),ES_ULCa_0!$A$10:$AQ$10,0)+1,FALSE))</f>
        <v/>
      </c>
      <c r="F43" s="232" t="str">
        <f>IF(ISNA(VLOOKUP($A43,ES_ULCa_0!$A$10:$AQ$100,MATCH(FIXED(F$6,0,TRUE),ES_ULCa_0!$A$10:$AQ$10,0)+1,FALSE)),"",VLOOKUP($A43,ES_ULCa_0!$A$10:$AQ$100,MATCH(FIXED(F$6,0,TRUE),ES_ULCa_0!$A$10:$AQ$10,0)+1,FALSE))</f>
        <v/>
      </c>
      <c r="G43" s="232" t="str">
        <f>IF(ISNA(VLOOKUP($A43,ES_ULCa_0!$A$10:$AQ$100,MATCH(FIXED(G$6,0,TRUE),ES_ULCa_0!$A$10:$AQ$10,0)+1,FALSE)),"",VLOOKUP($A43,ES_ULCa_0!$A$10:$AQ$100,MATCH(FIXED(G$6,0,TRUE),ES_ULCa_0!$A$10:$AQ$10,0)+1,FALSE))</f>
        <v/>
      </c>
      <c r="H43" s="232" t="str">
        <f>IF(ISNA(VLOOKUP($A43,ES_ULCa_0!$A$10:$AQ$100,MATCH(FIXED(H$6,0,TRUE),ES_ULCa_0!$A$10:$AQ$10,0)+1,FALSE)),"",VLOOKUP($A43,ES_ULCa_0!$A$10:$AQ$100,MATCH(FIXED(H$6,0,TRUE),ES_ULCa_0!$A$10:$AQ$10,0)+1,FALSE))</f>
        <v/>
      </c>
      <c r="I43" s="232" t="str">
        <f>IF(ISNA(VLOOKUP($A43,ES_ULCa_0!$A$10:$AQ$100,MATCH(FIXED(I$6,0,TRUE),ES_ULCa_0!$A$10:$AQ$10,0)+1,FALSE)),"",VLOOKUP($A43,ES_ULCa_0!$A$10:$AQ$100,MATCH(FIXED(I$6,0,TRUE),ES_ULCa_0!$A$10:$AQ$10,0)+1,FALSE))</f>
        <v/>
      </c>
      <c r="J43" s="232" t="str">
        <f>IF(ISNA(VLOOKUP($A43,ES_ULCa_0!$A$10:$AQ$100,MATCH(FIXED(J$6,0,TRUE),ES_ULCa_0!$A$10:$AQ$10,0)+1,FALSE)),"",VLOOKUP($A43,ES_ULCa_0!$A$10:$AQ$100,MATCH(FIXED(J$6,0,TRUE),ES_ULCa_0!$A$10:$AQ$10,0)+1,FALSE))</f>
        <v/>
      </c>
      <c r="K43" s="232" t="str">
        <f>IF(ISNA(VLOOKUP($A43,ES_ULCa_0!$A$10:$AQ$100,MATCH(FIXED(K$6,0,TRUE),ES_ULCa_0!$A$10:$AQ$10,0)+1,FALSE)),"",VLOOKUP($A43,ES_ULCa_0!$A$10:$AQ$100,MATCH(FIXED(K$6,0,TRUE),ES_ULCa_0!$A$10:$AQ$10,0)+1,FALSE))</f>
        <v/>
      </c>
      <c r="L43" s="232" t="str">
        <f>IF(ISNA(VLOOKUP($A43,ES_ULCa_0!$A$10:$AQ$100,MATCH(FIXED(L$6,0,TRUE),ES_ULCa_0!$A$10:$AQ$10,0)+1,FALSE)),"",VLOOKUP($A43,ES_ULCa_0!$A$10:$AQ$100,MATCH(FIXED(L$6,0,TRUE),ES_ULCa_0!$A$10:$AQ$10,0)+1,FALSE))</f>
        <v/>
      </c>
      <c r="M43" s="232" t="str">
        <f>IF(ISNA(VLOOKUP($A43,ES_ULCa_0!$A$10:$AQ$100,MATCH(FIXED(M$6,0,TRUE),ES_ULCa_0!$A$10:$AQ$10,0)+1,FALSE)),"",VLOOKUP($A43,ES_ULCa_0!$A$10:$AQ$100,MATCH(FIXED(M$6,0,TRUE),ES_ULCa_0!$A$10:$AQ$10,0)+1,FALSE))</f>
        <v/>
      </c>
      <c r="N43" s="232" t="str">
        <f>IF(ISNA(VLOOKUP($A43,ES_ULCa_0!$A$10:$AQ$100,MATCH(FIXED(N$6,0,TRUE),ES_ULCa_0!$A$10:$AQ$10,0)+1,FALSE)),"",VLOOKUP($A43,ES_ULCa_0!$A$10:$AQ$100,MATCH(FIXED(N$6,0,TRUE),ES_ULCa_0!$A$10:$AQ$10,0)+1,FALSE))</f>
        <v/>
      </c>
      <c r="O43" s="232" t="str">
        <f>IF(ISNA(VLOOKUP($A43,ES_ULCa_0!$A$10:$AQ$100,MATCH(FIXED(O$6,0,TRUE),ES_ULCa_0!$A$10:$AQ$10,0)+1,FALSE)),"",VLOOKUP($A43,ES_ULCa_0!$A$10:$AQ$100,MATCH(FIXED(O$6,0,TRUE),ES_ULCa_0!$A$10:$AQ$10,0)+1,FALSE))</f>
        <v/>
      </c>
      <c r="P43" s="232" t="str">
        <f>IF(ISNA(VLOOKUP($A43,ES_ULCa_0!$A$10:$AQ$100,MATCH(FIXED(P$6,0,TRUE),ES_ULCa_0!$A$10:$AQ$10,0)+1,FALSE)),"",VLOOKUP($A43,ES_ULCa_0!$A$10:$AQ$100,MATCH(FIXED(P$6,0,TRUE),ES_ULCa_0!$A$10:$AQ$10,0)+1,FALSE))</f>
        <v/>
      </c>
      <c r="Q43" s="232" t="str">
        <f>IF(ISNA(VLOOKUP($A43,ES_ULCa_0!$A$10:$AQ$100,MATCH(FIXED(Q$6,0,TRUE),ES_ULCa_0!$A$10:$AQ$10,0)+1,FALSE)),"",VLOOKUP($A43,ES_ULCa_0!$A$10:$AQ$100,MATCH(FIXED(Q$6,0,TRUE),ES_ULCa_0!$A$10:$AQ$10,0)+1,FALSE))</f>
        <v/>
      </c>
      <c r="R43" s="232" t="str">
        <f>IF(ISNA(VLOOKUP($A43,ES_ULCa_0!$A$10:$AQ$100,MATCH(FIXED(R$6,0,TRUE),ES_ULCa_0!$A$10:$AQ$10,0)+1,FALSE)),"",VLOOKUP($A43,ES_ULCa_0!$A$10:$AQ$100,MATCH(FIXED(R$6,0,TRUE),ES_ULCa_0!$A$10:$AQ$10,0)+1,FALSE))</f>
        <v/>
      </c>
      <c r="S43" s="232" t="str">
        <f>IF(ISNA(VLOOKUP($A43,ES_ULCa_0!$A$10:$AQ$100,MATCH(FIXED(S$6,0,TRUE),ES_ULCa_0!$A$10:$AQ$10,0)+1,FALSE)),"",VLOOKUP($A43,ES_ULCa_0!$A$10:$AQ$100,MATCH(FIXED(S$6,0,TRUE),ES_ULCa_0!$A$10:$AQ$10,0)+1,FALSE))</f>
        <v/>
      </c>
      <c r="T43" s="232" t="str">
        <f>IF(ISNA(VLOOKUP($A43,ES_ULCa_0!$A$10:$AQ$100,MATCH(FIXED(T$6,0,TRUE),ES_ULCa_0!$A$10:$AQ$10,0)+1,FALSE)),"",VLOOKUP($A43,ES_ULCa_0!$A$10:$AQ$100,MATCH(FIXED(T$6,0,TRUE),ES_ULCa_0!$A$10:$AQ$10,0)+1,FALSE))</f>
        <v/>
      </c>
      <c r="U43" s="232" t="str">
        <f>IF(ISNA(VLOOKUP($A43,ES_ULCa_0!$A$10:$AQ$100,MATCH(FIXED(U$6,0,TRUE),ES_ULCa_0!$A$10:$AQ$10,0)+1,FALSE)),"",VLOOKUP($A43,ES_ULCa_0!$A$10:$AQ$100,MATCH(FIXED(U$6,0,TRUE),ES_ULCa_0!$A$10:$AQ$10,0)+1,FALSE))</f>
        <v/>
      </c>
      <c r="V43" s="232" t="str">
        <f>IF(ISNA(VLOOKUP($A43,ES_ULCa_0!$A$10:$AQ$100,MATCH(FIXED(V$6,0,TRUE),ES_ULCa_0!$A$10:$AQ$10,0)+1,FALSE)),"",VLOOKUP($A43,ES_ULCa_0!$A$10:$AQ$100,MATCH(FIXED(V$6,0,TRUE),ES_ULCa_0!$A$10:$AQ$10,0)+1,FALSE))</f>
        <v/>
      </c>
      <c r="W43" s="232" t="str">
        <f>IF(ISNA(VLOOKUP($A43,ES_ULCa_0!$A$10:$AQ$100,MATCH(FIXED(W$6,0,TRUE),ES_ULCa_0!$A$10:$AQ$10,0)+1,FALSE)),"",VLOOKUP($A43,ES_ULCa_0!$A$10:$AQ$100,MATCH(FIXED(W$6,0,TRUE),ES_ULCa_0!$A$10:$AQ$10,0)+1,FALSE))</f>
        <v/>
      </c>
    </row>
    <row r="44" spans="1:23">
      <c r="A44" s="230" t="str">
        <f>lookup!Z3</f>
        <v>European Union (27 countries)</v>
      </c>
      <c r="B44" s="232" t="str">
        <f>VLOOKUP(A44,lookup!$Z$2:$AA$77,2,FALSE)</f>
        <v>ΕΕ (27 χώρες)</v>
      </c>
      <c r="C44" s="232" t="str">
        <f>IF(ISNA(VLOOKUP($A44,ES_ULCa_0!$A$10:$AQ$100,MATCH(FIXED(C$6,0,TRUE),ES_ULCa_0!$A$10:$AQ$10,0)+1,FALSE)),"",VLOOKUP($A44,ES_ULCa_0!$A$10:$AQ$100,MATCH(FIXED(C$6,0,TRUE),ES_ULCa_0!$A$10:$AQ$10,0)+1,FALSE))</f>
        <v/>
      </c>
      <c r="D44" s="232" t="str">
        <f>IF(ISNA(VLOOKUP($A44,ES_ULCa_0!$A$10:$AQ$100,MATCH(FIXED(D$6,0,TRUE),ES_ULCa_0!$A$10:$AQ$10,0)+1,FALSE)),"",VLOOKUP($A44,ES_ULCa_0!$A$10:$AQ$100,MATCH(FIXED(D$6,0,TRUE),ES_ULCa_0!$A$10:$AQ$10,0)+1,FALSE))</f>
        <v/>
      </c>
      <c r="E44" s="232" t="str">
        <f>IF(ISNA(VLOOKUP($A44,ES_ULCa_0!$A$10:$AQ$100,MATCH(FIXED(E$6,0,TRUE),ES_ULCa_0!$A$10:$AQ$10,0)+1,FALSE)),"",VLOOKUP($A44,ES_ULCa_0!$A$10:$AQ$100,MATCH(FIXED(E$6,0,TRUE),ES_ULCa_0!$A$10:$AQ$10,0)+1,FALSE))</f>
        <v/>
      </c>
      <c r="F44" s="232" t="str">
        <f>IF(ISNA(VLOOKUP($A44,ES_ULCa_0!$A$10:$AQ$100,MATCH(FIXED(F$6,0,TRUE),ES_ULCa_0!$A$10:$AQ$10,0)+1,FALSE)),"",VLOOKUP($A44,ES_ULCa_0!$A$10:$AQ$100,MATCH(FIXED(F$6,0,TRUE),ES_ULCa_0!$A$10:$AQ$10,0)+1,FALSE))</f>
        <v/>
      </c>
      <c r="G44" s="232" t="str">
        <f>IF(ISNA(VLOOKUP($A44,ES_ULCa_0!$A$10:$AQ$100,MATCH(FIXED(G$6,0,TRUE),ES_ULCa_0!$A$10:$AQ$10,0)+1,FALSE)),"",VLOOKUP($A44,ES_ULCa_0!$A$10:$AQ$100,MATCH(FIXED(G$6,0,TRUE),ES_ULCa_0!$A$10:$AQ$10,0)+1,FALSE))</f>
        <v/>
      </c>
      <c r="H44" s="232" t="str">
        <f>IF(ISNA(VLOOKUP($A44,ES_ULCa_0!$A$10:$AQ$100,MATCH(FIXED(H$6,0,TRUE),ES_ULCa_0!$A$10:$AQ$10,0)+1,FALSE)),"",VLOOKUP($A44,ES_ULCa_0!$A$10:$AQ$100,MATCH(FIXED(H$6,0,TRUE),ES_ULCa_0!$A$10:$AQ$10,0)+1,FALSE))</f>
        <v/>
      </c>
      <c r="I44" s="232" t="str">
        <f>IF(ISNA(VLOOKUP($A44,ES_ULCa_0!$A$10:$AQ$100,MATCH(FIXED(I$6,0,TRUE),ES_ULCa_0!$A$10:$AQ$10,0)+1,FALSE)),"",VLOOKUP($A44,ES_ULCa_0!$A$10:$AQ$100,MATCH(FIXED(I$6,0,TRUE),ES_ULCa_0!$A$10:$AQ$10,0)+1,FALSE))</f>
        <v/>
      </c>
      <c r="J44" s="232" t="str">
        <f>IF(ISNA(VLOOKUP($A44,ES_ULCa_0!$A$10:$AQ$100,MATCH(FIXED(J$6,0,TRUE),ES_ULCa_0!$A$10:$AQ$10,0)+1,FALSE)),"",VLOOKUP($A44,ES_ULCa_0!$A$10:$AQ$100,MATCH(FIXED(J$6,0,TRUE),ES_ULCa_0!$A$10:$AQ$10,0)+1,FALSE))</f>
        <v/>
      </c>
      <c r="K44" s="232" t="str">
        <f>IF(ISNA(VLOOKUP($A44,ES_ULCa_0!$A$10:$AQ$100,MATCH(FIXED(K$6,0,TRUE),ES_ULCa_0!$A$10:$AQ$10,0)+1,FALSE)),"",VLOOKUP($A44,ES_ULCa_0!$A$10:$AQ$100,MATCH(FIXED(K$6,0,TRUE),ES_ULCa_0!$A$10:$AQ$10,0)+1,FALSE))</f>
        <v/>
      </c>
      <c r="L44" s="232" t="str">
        <f>IF(ISNA(VLOOKUP($A44,ES_ULCa_0!$A$10:$AQ$100,MATCH(FIXED(L$6,0,TRUE),ES_ULCa_0!$A$10:$AQ$10,0)+1,FALSE)),"",VLOOKUP($A44,ES_ULCa_0!$A$10:$AQ$100,MATCH(FIXED(L$6,0,TRUE),ES_ULCa_0!$A$10:$AQ$10,0)+1,FALSE))</f>
        <v/>
      </c>
      <c r="M44" s="232" t="str">
        <f>IF(ISNA(VLOOKUP($A44,ES_ULCa_0!$A$10:$AQ$100,MATCH(FIXED(M$6,0,TRUE),ES_ULCa_0!$A$10:$AQ$10,0)+1,FALSE)),"",VLOOKUP($A44,ES_ULCa_0!$A$10:$AQ$100,MATCH(FIXED(M$6,0,TRUE),ES_ULCa_0!$A$10:$AQ$10,0)+1,FALSE))</f>
        <v/>
      </c>
      <c r="N44" s="232" t="str">
        <f>IF(ISNA(VLOOKUP($A44,ES_ULCa_0!$A$10:$AQ$100,MATCH(FIXED(N$6,0,TRUE),ES_ULCa_0!$A$10:$AQ$10,0)+1,FALSE)),"",VLOOKUP($A44,ES_ULCa_0!$A$10:$AQ$100,MATCH(FIXED(N$6,0,TRUE),ES_ULCa_0!$A$10:$AQ$10,0)+1,FALSE))</f>
        <v/>
      </c>
      <c r="O44" s="232" t="str">
        <f>IF(ISNA(VLOOKUP($A44,ES_ULCa_0!$A$10:$AQ$100,MATCH(FIXED(O$6,0,TRUE),ES_ULCa_0!$A$10:$AQ$10,0)+1,FALSE)),"",VLOOKUP($A44,ES_ULCa_0!$A$10:$AQ$100,MATCH(FIXED(O$6,0,TRUE),ES_ULCa_0!$A$10:$AQ$10,0)+1,FALSE))</f>
        <v/>
      </c>
      <c r="P44" s="232" t="str">
        <f>IF(ISNA(VLOOKUP($A44,ES_ULCa_0!$A$10:$AQ$100,MATCH(FIXED(P$6,0,TRUE),ES_ULCa_0!$A$10:$AQ$10,0)+1,FALSE)),"",VLOOKUP($A44,ES_ULCa_0!$A$10:$AQ$100,MATCH(FIXED(P$6,0,TRUE),ES_ULCa_0!$A$10:$AQ$10,0)+1,FALSE))</f>
        <v/>
      </c>
      <c r="Q44" s="232" t="str">
        <f>IF(ISNA(VLOOKUP($A44,ES_ULCa_0!$A$10:$AQ$100,MATCH(FIXED(Q$6,0,TRUE),ES_ULCa_0!$A$10:$AQ$10,0)+1,FALSE)),"",VLOOKUP($A44,ES_ULCa_0!$A$10:$AQ$100,MATCH(FIXED(Q$6,0,TRUE),ES_ULCa_0!$A$10:$AQ$10,0)+1,FALSE))</f>
        <v/>
      </c>
      <c r="R44" s="232" t="str">
        <f>IF(ISNA(VLOOKUP($A44,ES_ULCa_0!$A$10:$AQ$100,MATCH(FIXED(R$6,0,TRUE),ES_ULCa_0!$A$10:$AQ$10,0)+1,FALSE)),"",VLOOKUP($A44,ES_ULCa_0!$A$10:$AQ$100,MATCH(FIXED(R$6,0,TRUE),ES_ULCa_0!$A$10:$AQ$10,0)+1,FALSE))</f>
        <v/>
      </c>
      <c r="S44" s="232" t="str">
        <f>IF(ISNA(VLOOKUP($A44,ES_ULCa_0!$A$10:$AQ$100,MATCH(FIXED(S$6,0,TRUE),ES_ULCa_0!$A$10:$AQ$10,0)+1,FALSE)),"",VLOOKUP($A44,ES_ULCa_0!$A$10:$AQ$100,MATCH(FIXED(S$6,0,TRUE),ES_ULCa_0!$A$10:$AQ$10,0)+1,FALSE))</f>
        <v/>
      </c>
      <c r="T44" s="232" t="str">
        <f>IF(ISNA(VLOOKUP($A44,ES_ULCa_0!$A$10:$AQ$100,MATCH(FIXED(T$6,0,TRUE),ES_ULCa_0!$A$10:$AQ$10,0)+1,FALSE)),"",VLOOKUP($A44,ES_ULCa_0!$A$10:$AQ$100,MATCH(FIXED(T$6,0,TRUE),ES_ULCa_0!$A$10:$AQ$10,0)+1,FALSE))</f>
        <v/>
      </c>
      <c r="U44" s="232" t="str">
        <f>IF(ISNA(VLOOKUP($A44,ES_ULCa_0!$A$10:$AQ$100,MATCH(FIXED(U$6,0,TRUE),ES_ULCa_0!$A$10:$AQ$10,0)+1,FALSE)),"",VLOOKUP($A44,ES_ULCa_0!$A$10:$AQ$100,MATCH(FIXED(U$6,0,TRUE),ES_ULCa_0!$A$10:$AQ$10,0)+1,FALSE))</f>
        <v/>
      </c>
      <c r="V44" s="232" t="str">
        <f>IF(ISNA(VLOOKUP($A44,ES_ULCa_0!$A$10:$AQ$100,MATCH(FIXED(V$6,0,TRUE),ES_ULCa_0!$A$10:$AQ$10,0)+1,FALSE)),"",VLOOKUP($A44,ES_ULCa_0!$A$10:$AQ$100,MATCH(FIXED(V$6,0,TRUE),ES_ULCa_0!$A$10:$AQ$10,0)+1,FALSE))</f>
        <v/>
      </c>
      <c r="W44" s="232" t="str">
        <f>IF(ISNA(VLOOKUP($A44,ES_ULCa_0!$A$10:$AQ$100,MATCH(FIXED(W$6,0,TRUE),ES_ULCa_0!$A$10:$AQ$10,0)+1,FALSE)),"",VLOOKUP($A44,ES_ULCa_0!$A$10:$AQ$100,MATCH(FIXED(W$6,0,TRUE),ES_ULCa_0!$A$10:$AQ$10,0)+1,FALSE))</f>
        <v/>
      </c>
    </row>
    <row r="45" spans="1:23">
      <c r="A45" s="230" t="str">
        <f>lookup!Z4</f>
        <v>European Union (15 countries)</v>
      </c>
      <c r="B45" s="232" t="str">
        <f>VLOOKUP(A45,lookup!$Z$2:$AA$77,2,FALSE)</f>
        <v>ΕΕ (15 χώρες)</v>
      </c>
      <c r="C45" s="232" t="str">
        <f>IF(ISNA(VLOOKUP($A45,ES_ULCa_0!$A$10:$AQ$100,MATCH(FIXED(C$6,0,TRUE),ES_ULCa_0!$A$10:$AQ$10,0)+1,FALSE)),"",VLOOKUP($A45,ES_ULCa_0!$A$10:$AQ$100,MATCH(FIXED(C$6,0,TRUE),ES_ULCa_0!$A$10:$AQ$10,0)+1,FALSE))</f>
        <v/>
      </c>
      <c r="D45" s="232" t="str">
        <f>IF(ISNA(VLOOKUP($A45,ES_ULCa_0!$A$10:$AQ$100,MATCH(FIXED(D$6,0,TRUE),ES_ULCa_0!$A$10:$AQ$10,0)+1,FALSE)),"",VLOOKUP($A45,ES_ULCa_0!$A$10:$AQ$100,MATCH(FIXED(D$6,0,TRUE),ES_ULCa_0!$A$10:$AQ$10,0)+1,FALSE))</f>
        <v/>
      </c>
      <c r="E45" s="232" t="str">
        <f>IF(ISNA(VLOOKUP($A45,ES_ULCa_0!$A$10:$AQ$100,MATCH(FIXED(E$6,0,TRUE),ES_ULCa_0!$A$10:$AQ$10,0)+1,FALSE)),"",VLOOKUP($A45,ES_ULCa_0!$A$10:$AQ$100,MATCH(FIXED(E$6,0,TRUE),ES_ULCa_0!$A$10:$AQ$10,0)+1,FALSE))</f>
        <v/>
      </c>
      <c r="F45" s="232" t="str">
        <f>IF(ISNA(VLOOKUP($A45,ES_ULCa_0!$A$10:$AQ$100,MATCH(FIXED(F$6,0,TRUE),ES_ULCa_0!$A$10:$AQ$10,0)+1,FALSE)),"",VLOOKUP($A45,ES_ULCa_0!$A$10:$AQ$100,MATCH(FIXED(F$6,0,TRUE),ES_ULCa_0!$A$10:$AQ$10,0)+1,FALSE))</f>
        <v/>
      </c>
      <c r="G45" s="232" t="str">
        <f>IF(ISNA(VLOOKUP($A45,ES_ULCa_0!$A$10:$AQ$100,MATCH(FIXED(G$6,0,TRUE),ES_ULCa_0!$A$10:$AQ$10,0)+1,FALSE)),"",VLOOKUP($A45,ES_ULCa_0!$A$10:$AQ$100,MATCH(FIXED(G$6,0,TRUE),ES_ULCa_0!$A$10:$AQ$10,0)+1,FALSE))</f>
        <v/>
      </c>
      <c r="H45" s="232" t="str">
        <f>IF(ISNA(VLOOKUP($A45,ES_ULCa_0!$A$10:$AQ$100,MATCH(FIXED(H$6,0,TRUE),ES_ULCa_0!$A$10:$AQ$10,0)+1,FALSE)),"",VLOOKUP($A45,ES_ULCa_0!$A$10:$AQ$100,MATCH(FIXED(H$6,0,TRUE),ES_ULCa_0!$A$10:$AQ$10,0)+1,FALSE))</f>
        <v/>
      </c>
      <c r="I45" s="232" t="str">
        <f>IF(ISNA(VLOOKUP($A45,ES_ULCa_0!$A$10:$AQ$100,MATCH(FIXED(I$6,0,TRUE),ES_ULCa_0!$A$10:$AQ$10,0)+1,FALSE)),"",VLOOKUP($A45,ES_ULCa_0!$A$10:$AQ$100,MATCH(FIXED(I$6,0,TRUE),ES_ULCa_0!$A$10:$AQ$10,0)+1,FALSE))</f>
        <v/>
      </c>
      <c r="J45" s="232" t="str">
        <f>IF(ISNA(VLOOKUP($A45,ES_ULCa_0!$A$10:$AQ$100,MATCH(FIXED(J$6,0,TRUE),ES_ULCa_0!$A$10:$AQ$10,0)+1,FALSE)),"",VLOOKUP($A45,ES_ULCa_0!$A$10:$AQ$100,MATCH(FIXED(J$6,0,TRUE),ES_ULCa_0!$A$10:$AQ$10,0)+1,FALSE))</f>
        <v/>
      </c>
      <c r="K45" s="232" t="str">
        <f>IF(ISNA(VLOOKUP($A45,ES_ULCa_0!$A$10:$AQ$100,MATCH(FIXED(K$6,0,TRUE),ES_ULCa_0!$A$10:$AQ$10,0)+1,FALSE)),"",VLOOKUP($A45,ES_ULCa_0!$A$10:$AQ$100,MATCH(FIXED(K$6,0,TRUE),ES_ULCa_0!$A$10:$AQ$10,0)+1,FALSE))</f>
        <v/>
      </c>
      <c r="L45" s="232" t="str">
        <f>IF(ISNA(VLOOKUP($A45,ES_ULCa_0!$A$10:$AQ$100,MATCH(FIXED(L$6,0,TRUE),ES_ULCa_0!$A$10:$AQ$10,0)+1,FALSE)),"",VLOOKUP($A45,ES_ULCa_0!$A$10:$AQ$100,MATCH(FIXED(L$6,0,TRUE),ES_ULCa_0!$A$10:$AQ$10,0)+1,FALSE))</f>
        <v/>
      </c>
      <c r="M45" s="232" t="str">
        <f>IF(ISNA(VLOOKUP($A45,ES_ULCa_0!$A$10:$AQ$100,MATCH(FIXED(M$6,0,TRUE),ES_ULCa_0!$A$10:$AQ$10,0)+1,FALSE)),"",VLOOKUP($A45,ES_ULCa_0!$A$10:$AQ$100,MATCH(FIXED(M$6,0,TRUE),ES_ULCa_0!$A$10:$AQ$10,0)+1,FALSE))</f>
        <v/>
      </c>
      <c r="N45" s="232" t="str">
        <f>IF(ISNA(VLOOKUP($A45,ES_ULCa_0!$A$10:$AQ$100,MATCH(FIXED(N$6,0,TRUE),ES_ULCa_0!$A$10:$AQ$10,0)+1,FALSE)),"",VLOOKUP($A45,ES_ULCa_0!$A$10:$AQ$100,MATCH(FIXED(N$6,0,TRUE),ES_ULCa_0!$A$10:$AQ$10,0)+1,FALSE))</f>
        <v/>
      </c>
      <c r="O45" s="232" t="str">
        <f>IF(ISNA(VLOOKUP($A45,ES_ULCa_0!$A$10:$AQ$100,MATCH(FIXED(O$6,0,TRUE),ES_ULCa_0!$A$10:$AQ$10,0)+1,FALSE)),"",VLOOKUP($A45,ES_ULCa_0!$A$10:$AQ$100,MATCH(FIXED(O$6,0,TRUE),ES_ULCa_0!$A$10:$AQ$10,0)+1,FALSE))</f>
        <v/>
      </c>
      <c r="P45" s="232" t="str">
        <f>IF(ISNA(VLOOKUP($A45,ES_ULCa_0!$A$10:$AQ$100,MATCH(FIXED(P$6,0,TRUE),ES_ULCa_0!$A$10:$AQ$10,0)+1,FALSE)),"",VLOOKUP($A45,ES_ULCa_0!$A$10:$AQ$100,MATCH(FIXED(P$6,0,TRUE),ES_ULCa_0!$A$10:$AQ$10,0)+1,FALSE))</f>
        <v/>
      </c>
      <c r="Q45" s="232" t="str">
        <f>IF(ISNA(VLOOKUP($A45,ES_ULCa_0!$A$10:$AQ$100,MATCH(FIXED(Q$6,0,TRUE),ES_ULCa_0!$A$10:$AQ$10,0)+1,FALSE)),"",VLOOKUP($A45,ES_ULCa_0!$A$10:$AQ$100,MATCH(FIXED(Q$6,0,TRUE),ES_ULCa_0!$A$10:$AQ$10,0)+1,FALSE))</f>
        <v/>
      </c>
      <c r="R45" s="232" t="str">
        <f>IF(ISNA(VLOOKUP($A45,ES_ULCa_0!$A$10:$AQ$100,MATCH(FIXED(R$6,0,TRUE),ES_ULCa_0!$A$10:$AQ$10,0)+1,FALSE)),"",VLOOKUP($A45,ES_ULCa_0!$A$10:$AQ$100,MATCH(FIXED(R$6,0,TRUE),ES_ULCa_0!$A$10:$AQ$10,0)+1,FALSE))</f>
        <v/>
      </c>
      <c r="S45" s="232" t="str">
        <f>IF(ISNA(VLOOKUP($A45,ES_ULCa_0!$A$10:$AQ$100,MATCH(FIXED(S$6,0,TRUE),ES_ULCa_0!$A$10:$AQ$10,0)+1,FALSE)),"",VLOOKUP($A45,ES_ULCa_0!$A$10:$AQ$100,MATCH(FIXED(S$6,0,TRUE),ES_ULCa_0!$A$10:$AQ$10,0)+1,FALSE))</f>
        <v/>
      </c>
      <c r="T45" s="232" t="str">
        <f>IF(ISNA(VLOOKUP($A45,ES_ULCa_0!$A$10:$AQ$100,MATCH(FIXED(T$6,0,TRUE),ES_ULCa_0!$A$10:$AQ$10,0)+1,FALSE)),"",VLOOKUP($A45,ES_ULCa_0!$A$10:$AQ$100,MATCH(FIXED(T$6,0,TRUE),ES_ULCa_0!$A$10:$AQ$10,0)+1,FALSE))</f>
        <v/>
      </c>
      <c r="U45" s="232" t="str">
        <f>IF(ISNA(VLOOKUP($A45,ES_ULCa_0!$A$10:$AQ$100,MATCH(FIXED(U$6,0,TRUE),ES_ULCa_0!$A$10:$AQ$10,0)+1,FALSE)),"",VLOOKUP($A45,ES_ULCa_0!$A$10:$AQ$100,MATCH(FIXED(U$6,0,TRUE),ES_ULCa_0!$A$10:$AQ$10,0)+1,FALSE))</f>
        <v/>
      </c>
      <c r="V45" s="232" t="str">
        <f>IF(ISNA(VLOOKUP($A45,ES_ULCa_0!$A$10:$AQ$100,MATCH(FIXED(V$6,0,TRUE),ES_ULCa_0!$A$10:$AQ$10,0)+1,FALSE)),"",VLOOKUP($A45,ES_ULCa_0!$A$10:$AQ$100,MATCH(FIXED(V$6,0,TRUE),ES_ULCa_0!$A$10:$AQ$10,0)+1,FALSE))</f>
        <v/>
      </c>
      <c r="W45" s="232" t="str">
        <f>IF(ISNA(VLOOKUP($A45,ES_ULCa_0!$A$10:$AQ$100,MATCH(FIXED(W$6,0,TRUE),ES_ULCa_0!$A$10:$AQ$10,0)+1,FALSE)),"",VLOOKUP($A45,ES_ULCa_0!$A$10:$AQ$100,MATCH(FIXED(W$6,0,TRUE),ES_ULCa_0!$A$10:$AQ$10,0)+1,FALSE))</f>
        <v/>
      </c>
    </row>
    <row r="46" spans="1:23">
      <c r="A46" s="230" t="str">
        <f>lookup!Z5</f>
        <v>Euro area (EA11-2000, EA12-2006, EA13-2007, EA15-2008, EA16-2010, EA17-2013, EA18)</v>
      </c>
      <c r="B46" s="232" t="str">
        <f>VLOOKUP(A46,lookup!$Z$2:$AA$77,2,FALSE)</f>
        <v>Ευροχώρος</v>
      </c>
      <c r="C46" s="232" t="str">
        <f>IF(ISNA(VLOOKUP($A46,ES_ULCa_0!$A$10:$AQ$100,MATCH(FIXED(C$6,0,TRUE),ES_ULCa_0!$A$10:$AQ$10,0)+1,FALSE)),"",VLOOKUP($A46,ES_ULCa_0!$A$10:$AQ$100,MATCH(FIXED(C$6,0,TRUE),ES_ULCa_0!$A$10:$AQ$10,0)+1,FALSE))</f>
        <v/>
      </c>
      <c r="D46" s="232" t="str">
        <f>IF(ISNA(VLOOKUP($A46,ES_ULCa_0!$A$10:$AQ$100,MATCH(FIXED(D$6,0,TRUE),ES_ULCa_0!$A$10:$AQ$10,0)+1,FALSE)),"",VLOOKUP($A46,ES_ULCa_0!$A$10:$AQ$100,MATCH(FIXED(D$6,0,TRUE),ES_ULCa_0!$A$10:$AQ$10,0)+1,FALSE))</f>
        <v/>
      </c>
      <c r="E46" s="232" t="str">
        <f>IF(ISNA(VLOOKUP($A46,ES_ULCa_0!$A$10:$AQ$100,MATCH(FIXED(E$6,0,TRUE),ES_ULCa_0!$A$10:$AQ$10,0)+1,FALSE)),"",VLOOKUP($A46,ES_ULCa_0!$A$10:$AQ$100,MATCH(FIXED(E$6,0,TRUE),ES_ULCa_0!$A$10:$AQ$10,0)+1,FALSE))</f>
        <v/>
      </c>
      <c r="F46" s="232" t="str">
        <f>IF(ISNA(VLOOKUP($A46,ES_ULCa_0!$A$10:$AQ$100,MATCH(FIXED(F$6,0,TRUE),ES_ULCa_0!$A$10:$AQ$10,0)+1,FALSE)),"",VLOOKUP($A46,ES_ULCa_0!$A$10:$AQ$100,MATCH(FIXED(F$6,0,TRUE),ES_ULCa_0!$A$10:$AQ$10,0)+1,FALSE))</f>
        <v/>
      </c>
      <c r="G46" s="232" t="str">
        <f>IF(ISNA(VLOOKUP($A46,ES_ULCa_0!$A$10:$AQ$100,MATCH(FIXED(G$6,0,TRUE),ES_ULCa_0!$A$10:$AQ$10,0)+1,FALSE)),"",VLOOKUP($A46,ES_ULCa_0!$A$10:$AQ$100,MATCH(FIXED(G$6,0,TRUE),ES_ULCa_0!$A$10:$AQ$10,0)+1,FALSE))</f>
        <v/>
      </c>
      <c r="H46" s="232" t="str">
        <f>IF(ISNA(VLOOKUP($A46,ES_ULCa_0!$A$10:$AQ$100,MATCH(FIXED(H$6,0,TRUE),ES_ULCa_0!$A$10:$AQ$10,0)+1,FALSE)),"",VLOOKUP($A46,ES_ULCa_0!$A$10:$AQ$100,MATCH(FIXED(H$6,0,TRUE),ES_ULCa_0!$A$10:$AQ$10,0)+1,FALSE))</f>
        <v/>
      </c>
      <c r="I46" s="232" t="str">
        <f>IF(ISNA(VLOOKUP($A46,ES_ULCa_0!$A$10:$AQ$100,MATCH(FIXED(I$6,0,TRUE),ES_ULCa_0!$A$10:$AQ$10,0)+1,FALSE)),"",VLOOKUP($A46,ES_ULCa_0!$A$10:$AQ$100,MATCH(FIXED(I$6,0,TRUE),ES_ULCa_0!$A$10:$AQ$10,0)+1,FALSE))</f>
        <v/>
      </c>
      <c r="J46" s="232" t="str">
        <f>IF(ISNA(VLOOKUP($A46,ES_ULCa_0!$A$10:$AQ$100,MATCH(FIXED(J$6,0,TRUE),ES_ULCa_0!$A$10:$AQ$10,0)+1,FALSE)),"",VLOOKUP($A46,ES_ULCa_0!$A$10:$AQ$100,MATCH(FIXED(J$6,0,TRUE),ES_ULCa_0!$A$10:$AQ$10,0)+1,FALSE))</f>
        <v/>
      </c>
      <c r="K46" s="232" t="str">
        <f>IF(ISNA(VLOOKUP($A46,ES_ULCa_0!$A$10:$AQ$100,MATCH(FIXED(K$6,0,TRUE),ES_ULCa_0!$A$10:$AQ$10,0)+1,FALSE)),"",VLOOKUP($A46,ES_ULCa_0!$A$10:$AQ$100,MATCH(FIXED(K$6,0,TRUE),ES_ULCa_0!$A$10:$AQ$10,0)+1,FALSE))</f>
        <v/>
      </c>
      <c r="L46" s="232" t="str">
        <f>IF(ISNA(VLOOKUP($A46,ES_ULCa_0!$A$10:$AQ$100,MATCH(FIXED(L$6,0,TRUE),ES_ULCa_0!$A$10:$AQ$10,0)+1,FALSE)),"",VLOOKUP($A46,ES_ULCa_0!$A$10:$AQ$100,MATCH(FIXED(L$6,0,TRUE),ES_ULCa_0!$A$10:$AQ$10,0)+1,FALSE))</f>
        <v/>
      </c>
      <c r="M46" s="232" t="str">
        <f>IF(ISNA(VLOOKUP($A46,ES_ULCa_0!$A$10:$AQ$100,MATCH(FIXED(M$6,0,TRUE),ES_ULCa_0!$A$10:$AQ$10,0)+1,FALSE)),"",VLOOKUP($A46,ES_ULCa_0!$A$10:$AQ$100,MATCH(FIXED(M$6,0,TRUE),ES_ULCa_0!$A$10:$AQ$10,0)+1,FALSE))</f>
        <v/>
      </c>
      <c r="N46" s="232" t="str">
        <f>IF(ISNA(VLOOKUP($A46,ES_ULCa_0!$A$10:$AQ$100,MATCH(FIXED(N$6,0,TRUE),ES_ULCa_0!$A$10:$AQ$10,0)+1,FALSE)),"",VLOOKUP($A46,ES_ULCa_0!$A$10:$AQ$100,MATCH(FIXED(N$6,0,TRUE),ES_ULCa_0!$A$10:$AQ$10,0)+1,FALSE))</f>
        <v/>
      </c>
      <c r="O46" s="232" t="str">
        <f>IF(ISNA(VLOOKUP($A46,ES_ULCa_0!$A$10:$AQ$100,MATCH(FIXED(O$6,0,TRUE),ES_ULCa_0!$A$10:$AQ$10,0)+1,FALSE)),"",VLOOKUP($A46,ES_ULCa_0!$A$10:$AQ$100,MATCH(FIXED(O$6,0,TRUE),ES_ULCa_0!$A$10:$AQ$10,0)+1,FALSE))</f>
        <v/>
      </c>
      <c r="P46" s="232" t="str">
        <f>IF(ISNA(VLOOKUP($A46,ES_ULCa_0!$A$10:$AQ$100,MATCH(FIXED(P$6,0,TRUE),ES_ULCa_0!$A$10:$AQ$10,0)+1,FALSE)),"",VLOOKUP($A46,ES_ULCa_0!$A$10:$AQ$100,MATCH(FIXED(P$6,0,TRUE),ES_ULCa_0!$A$10:$AQ$10,0)+1,FALSE))</f>
        <v/>
      </c>
      <c r="Q46" s="232" t="str">
        <f>IF(ISNA(VLOOKUP($A46,ES_ULCa_0!$A$10:$AQ$100,MATCH(FIXED(Q$6,0,TRUE),ES_ULCa_0!$A$10:$AQ$10,0)+1,FALSE)),"",VLOOKUP($A46,ES_ULCa_0!$A$10:$AQ$100,MATCH(FIXED(Q$6,0,TRUE),ES_ULCa_0!$A$10:$AQ$10,0)+1,FALSE))</f>
        <v/>
      </c>
      <c r="R46" s="232" t="str">
        <f>IF(ISNA(VLOOKUP($A46,ES_ULCa_0!$A$10:$AQ$100,MATCH(FIXED(R$6,0,TRUE),ES_ULCa_0!$A$10:$AQ$10,0)+1,FALSE)),"",VLOOKUP($A46,ES_ULCa_0!$A$10:$AQ$100,MATCH(FIXED(R$6,0,TRUE),ES_ULCa_0!$A$10:$AQ$10,0)+1,FALSE))</f>
        <v/>
      </c>
      <c r="S46" s="232" t="str">
        <f>IF(ISNA(VLOOKUP($A46,ES_ULCa_0!$A$10:$AQ$100,MATCH(FIXED(S$6,0,TRUE),ES_ULCa_0!$A$10:$AQ$10,0)+1,FALSE)),"",VLOOKUP($A46,ES_ULCa_0!$A$10:$AQ$100,MATCH(FIXED(S$6,0,TRUE),ES_ULCa_0!$A$10:$AQ$10,0)+1,FALSE))</f>
        <v/>
      </c>
      <c r="T46" s="232" t="str">
        <f>IF(ISNA(VLOOKUP($A46,ES_ULCa_0!$A$10:$AQ$100,MATCH(FIXED(T$6,0,TRUE),ES_ULCa_0!$A$10:$AQ$10,0)+1,FALSE)),"",VLOOKUP($A46,ES_ULCa_0!$A$10:$AQ$100,MATCH(FIXED(T$6,0,TRUE),ES_ULCa_0!$A$10:$AQ$10,0)+1,FALSE))</f>
        <v/>
      </c>
      <c r="U46" s="232" t="str">
        <f>IF(ISNA(VLOOKUP($A46,ES_ULCa_0!$A$10:$AQ$100,MATCH(FIXED(U$6,0,TRUE),ES_ULCa_0!$A$10:$AQ$10,0)+1,FALSE)),"",VLOOKUP($A46,ES_ULCa_0!$A$10:$AQ$100,MATCH(FIXED(U$6,0,TRUE),ES_ULCa_0!$A$10:$AQ$10,0)+1,FALSE))</f>
        <v/>
      </c>
      <c r="V46" s="232" t="str">
        <f>IF(ISNA(VLOOKUP($A46,ES_ULCa_0!$A$10:$AQ$100,MATCH(FIXED(V$6,0,TRUE),ES_ULCa_0!$A$10:$AQ$10,0)+1,FALSE)),"",VLOOKUP($A46,ES_ULCa_0!$A$10:$AQ$100,MATCH(FIXED(V$6,0,TRUE),ES_ULCa_0!$A$10:$AQ$10,0)+1,FALSE))</f>
        <v/>
      </c>
      <c r="W46" s="232" t="str">
        <f>IF(ISNA(VLOOKUP($A46,ES_ULCa_0!$A$10:$AQ$100,MATCH(FIXED(W$6,0,TRUE),ES_ULCa_0!$A$10:$AQ$10,0)+1,FALSE)),"",VLOOKUP($A46,ES_ULCa_0!$A$10:$AQ$100,MATCH(FIXED(W$6,0,TRUE),ES_ULCa_0!$A$10:$AQ$10,0)+1,FALSE))</f>
        <v/>
      </c>
    </row>
    <row r="47" spans="1:23">
      <c r="A47" s="230" t="str">
        <f>lookup!Z6</f>
        <v>Belgium</v>
      </c>
      <c r="B47" s="232" t="str">
        <f>VLOOKUP(A47,lookup!$Z$2:$AA$77,2,FALSE)</f>
        <v>Βέλγιο</v>
      </c>
      <c r="C47" s="232" t="str">
        <f>IF(ISNA(VLOOKUP($A47,ES_ULCa_0!$A$10:$AQ$100,MATCH(FIXED(C$6,0,TRUE),ES_ULCa_0!$A$10:$AQ$10,0)+1,FALSE)),"",VLOOKUP($A47,ES_ULCa_0!$A$10:$AQ$100,MATCH(FIXED(C$6,0,TRUE),ES_ULCa_0!$A$10:$AQ$10,0)+1,FALSE))</f>
        <v/>
      </c>
      <c r="D47" s="232" t="str">
        <f>IF(ISNA(VLOOKUP($A47,ES_ULCa_0!$A$10:$AQ$100,MATCH(FIXED(D$6,0,TRUE),ES_ULCa_0!$A$10:$AQ$10,0)+1,FALSE)),"",VLOOKUP($A47,ES_ULCa_0!$A$10:$AQ$100,MATCH(FIXED(D$6,0,TRUE),ES_ULCa_0!$A$10:$AQ$10,0)+1,FALSE))</f>
        <v/>
      </c>
      <c r="E47" s="232" t="str">
        <f>IF(ISNA(VLOOKUP($A47,ES_ULCa_0!$A$10:$AQ$100,MATCH(FIXED(E$6,0,TRUE),ES_ULCa_0!$A$10:$AQ$10,0)+1,FALSE)),"",VLOOKUP($A47,ES_ULCa_0!$A$10:$AQ$100,MATCH(FIXED(E$6,0,TRUE),ES_ULCa_0!$A$10:$AQ$10,0)+1,FALSE))</f>
        <v/>
      </c>
      <c r="F47" s="232" t="str">
        <f>IF(ISNA(VLOOKUP($A47,ES_ULCa_0!$A$10:$AQ$100,MATCH(FIXED(F$6,0,TRUE),ES_ULCa_0!$A$10:$AQ$10,0)+1,FALSE)),"",VLOOKUP($A47,ES_ULCa_0!$A$10:$AQ$100,MATCH(FIXED(F$6,0,TRUE),ES_ULCa_0!$A$10:$AQ$10,0)+1,FALSE))</f>
        <v/>
      </c>
      <c r="G47" s="232" t="str">
        <f>IF(ISNA(VLOOKUP($A47,ES_ULCa_0!$A$10:$AQ$100,MATCH(FIXED(G$6,0,TRUE),ES_ULCa_0!$A$10:$AQ$10,0)+1,FALSE)),"",VLOOKUP($A47,ES_ULCa_0!$A$10:$AQ$100,MATCH(FIXED(G$6,0,TRUE),ES_ULCa_0!$A$10:$AQ$10,0)+1,FALSE))</f>
        <v/>
      </c>
      <c r="H47" s="232" t="str">
        <f>IF(ISNA(VLOOKUP($A47,ES_ULCa_0!$A$10:$AQ$100,MATCH(FIXED(H$6,0,TRUE),ES_ULCa_0!$A$10:$AQ$10,0)+1,FALSE)),"",VLOOKUP($A47,ES_ULCa_0!$A$10:$AQ$100,MATCH(FIXED(H$6,0,TRUE),ES_ULCa_0!$A$10:$AQ$10,0)+1,FALSE))</f>
        <v/>
      </c>
      <c r="I47" s="232" t="str">
        <f>IF(ISNA(VLOOKUP($A47,ES_ULCa_0!$A$10:$AQ$100,MATCH(FIXED(I$6,0,TRUE),ES_ULCa_0!$A$10:$AQ$10,0)+1,FALSE)),"",VLOOKUP($A47,ES_ULCa_0!$A$10:$AQ$100,MATCH(FIXED(I$6,0,TRUE),ES_ULCa_0!$A$10:$AQ$10,0)+1,FALSE))</f>
        <v/>
      </c>
      <c r="J47" s="232" t="str">
        <f>IF(ISNA(VLOOKUP($A47,ES_ULCa_0!$A$10:$AQ$100,MATCH(FIXED(J$6,0,TRUE),ES_ULCa_0!$A$10:$AQ$10,0)+1,FALSE)),"",VLOOKUP($A47,ES_ULCa_0!$A$10:$AQ$100,MATCH(FIXED(J$6,0,TRUE),ES_ULCa_0!$A$10:$AQ$10,0)+1,FALSE))</f>
        <v/>
      </c>
      <c r="K47" s="232" t="str">
        <f>IF(ISNA(VLOOKUP($A47,ES_ULCa_0!$A$10:$AQ$100,MATCH(FIXED(K$6,0,TRUE),ES_ULCa_0!$A$10:$AQ$10,0)+1,FALSE)),"",VLOOKUP($A47,ES_ULCa_0!$A$10:$AQ$100,MATCH(FIXED(K$6,0,TRUE),ES_ULCa_0!$A$10:$AQ$10,0)+1,FALSE))</f>
        <v/>
      </c>
      <c r="L47" s="232" t="str">
        <f>IF(ISNA(VLOOKUP($A47,ES_ULCa_0!$A$10:$AQ$100,MATCH(FIXED(L$6,0,TRUE),ES_ULCa_0!$A$10:$AQ$10,0)+1,FALSE)),"",VLOOKUP($A47,ES_ULCa_0!$A$10:$AQ$100,MATCH(FIXED(L$6,0,TRUE),ES_ULCa_0!$A$10:$AQ$10,0)+1,FALSE))</f>
        <v/>
      </c>
      <c r="M47" s="232" t="str">
        <f>IF(ISNA(VLOOKUP($A47,ES_ULCa_0!$A$10:$AQ$100,MATCH(FIXED(M$6,0,TRUE),ES_ULCa_0!$A$10:$AQ$10,0)+1,FALSE)),"",VLOOKUP($A47,ES_ULCa_0!$A$10:$AQ$100,MATCH(FIXED(M$6,0,TRUE),ES_ULCa_0!$A$10:$AQ$10,0)+1,FALSE))</f>
        <v/>
      </c>
      <c r="N47" s="232" t="str">
        <f>IF(ISNA(VLOOKUP($A47,ES_ULCa_0!$A$10:$AQ$100,MATCH(FIXED(N$6,0,TRUE),ES_ULCa_0!$A$10:$AQ$10,0)+1,FALSE)),"",VLOOKUP($A47,ES_ULCa_0!$A$10:$AQ$100,MATCH(FIXED(N$6,0,TRUE),ES_ULCa_0!$A$10:$AQ$10,0)+1,FALSE))</f>
        <v/>
      </c>
      <c r="O47" s="232" t="str">
        <f>IF(ISNA(VLOOKUP($A47,ES_ULCa_0!$A$10:$AQ$100,MATCH(FIXED(O$6,0,TRUE),ES_ULCa_0!$A$10:$AQ$10,0)+1,FALSE)),"",VLOOKUP($A47,ES_ULCa_0!$A$10:$AQ$100,MATCH(FIXED(O$6,0,TRUE),ES_ULCa_0!$A$10:$AQ$10,0)+1,FALSE))</f>
        <v/>
      </c>
      <c r="P47" s="232" t="str">
        <f>IF(ISNA(VLOOKUP($A47,ES_ULCa_0!$A$10:$AQ$100,MATCH(FIXED(P$6,0,TRUE),ES_ULCa_0!$A$10:$AQ$10,0)+1,FALSE)),"",VLOOKUP($A47,ES_ULCa_0!$A$10:$AQ$100,MATCH(FIXED(P$6,0,TRUE),ES_ULCa_0!$A$10:$AQ$10,0)+1,FALSE))</f>
        <v/>
      </c>
      <c r="Q47" s="232" t="str">
        <f>IF(ISNA(VLOOKUP($A47,ES_ULCa_0!$A$10:$AQ$100,MATCH(FIXED(Q$6,0,TRUE),ES_ULCa_0!$A$10:$AQ$10,0)+1,FALSE)),"",VLOOKUP($A47,ES_ULCa_0!$A$10:$AQ$100,MATCH(FIXED(Q$6,0,TRUE),ES_ULCa_0!$A$10:$AQ$10,0)+1,FALSE))</f>
        <v/>
      </c>
      <c r="R47" s="232" t="str">
        <f>IF(ISNA(VLOOKUP($A47,ES_ULCa_0!$A$10:$AQ$100,MATCH(FIXED(R$6,0,TRUE),ES_ULCa_0!$A$10:$AQ$10,0)+1,FALSE)),"",VLOOKUP($A47,ES_ULCa_0!$A$10:$AQ$100,MATCH(FIXED(R$6,0,TRUE),ES_ULCa_0!$A$10:$AQ$10,0)+1,FALSE))</f>
        <v/>
      </c>
      <c r="S47" s="232" t="str">
        <f>IF(ISNA(VLOOKUP($A47,ES_ULCa_0!$A$10:$AQ$100,MATCH(FIXED(S$6,0,TRUE),ES_ULCa_0!$A$10:$AQ$10,0)+1,FALSE)),"",VLOOKUP($A47,ES_ULCa_0!$A$10:$AQ$100,MATCH(FIXED(S$6,0,TRUE),ES_ULCa_0!$A$10:$AQ$10,0)+1,FALSE))</f>
        <v/>
      </c>
      <c r="T47" s="232" t="str">
        <f>IF(ISNA(VLOOKUP($A47,ES_ULCa_0!$A$10:$AQ$100,MATCH(FIXED(T$6,0,TRUE),ES_ULCa_0!$A$10:$AQ$10,0)+1,FALSE)),"",VLOOKUP($A47,ES_ULCa_0!$A$10:$AQ$100,MATCH(FIXED(T$6,0,TRUE),ES_ULCa_0!$A$10:$AQ$10,0)+1,FALSE))</f>
        <v/>
      </c>
      <c r="U47" s="232" t="str">
        <f>IF(ISNA(VLOOKUP($A47,ES_ULCa_0!$A$10:$AQ$100,MATCH(FIXED(U$6,0,TRUE),ES_ULCa_0!$A$10:$AQ$10,0)+1,FALSE)),"",VLOOKUP($A47,ES_ULCa_0!$A$10:$AQ$100,MATCH(FIXED(U$6,0,TRUE),ES_ULCa_0!$A$10:$AQ$10,0)+1,FALSE))</f>
        <v/>
      </c>
      <c r="V47" s="232" t="str">
        <f>IF(ISNA(VLOOKUP($A47,ES_ULCa_0!$A$10:$AQ$100,MATCH(FIXED(V$6,0,TRUE),ES_ULCa_0!$A$10:$AQ$10,0)+1,FALSE)),"",VLOOKUP($A47,ES_ULCa_0!$A$10:$AQ$100,MATCH(FIXED(V$6,0,TRUE),ES_ULCa_0!$A$10:$AQ$10,0)+1,FALSE))</f>
        <v/>
      </c>
      <c r="W47" s="232" t="str">
        <f>IF(ISNA(VLOOKUP($A47,ES_ULCa_0!$A$10:$AQ$100,MATCH(FIXED(W$6,0,TRUE),ES_ULCa_0!$A$10:$AQ$10,0)+1,FALSE)),"",VLOOKUP($A47,ES_ULCa_0!$A$10:$AQ$100,MATCH(FIXED(W$6,0,TRUE),ES_ULCa_0!$A$10:$AQ$10,0)+1,FALSE))</f>
        <v/>
      </c>
    </row>
    <row r="48" spans="1:23">
      <c r="A48" s="230" t="str">
        <f>lookup!Z7</f>
        <v>Bulgaria</v>
      </c>
      <c r="B48" s="232" t="str">
        <f>VLOOKUP(A48,lookup!$Z$2:$AA$77,2,FALSE)</f>
        <v>Βουλγαρία</v>
      </c>
      <c r="C48" s="232" t="str">
        <f>IF(ISNA(VLOOKUP($A48,ES_ULCa_0!$A$10:$AQ$100,MATCH(FIXED(C$6,0,TRUE),ES_ULCa_0!$A$10:$AQ$10,0)+1,FALSE)),"",VLOOKUP($A48,ES_ULCa_0!$A$10:$AQ$100,MATCH(FIXED(C$6,0,TRUE),ES_ULCa_0!$A$10:$AQ$10,0)+1,FALSE))</f>
        <v/>
      </c>
      <c r="D48" s="232" t="str">
        <f>IF(ISNA(VLOOKUP($A48,ES_ULCa_0!$A$10:$AQ$100,MATCH(FIXED(D$6,0,TRUE),ES_ULCa_0!$A$10:$AQ$10,0)+1,FALSE)),"",VLOOKUP($A48,ES_ULCa_0!$A$10:$AQ$100,MATCH(FIXED(D$6,0,TRUE),ES_ULCa_0!$A$10:$AQ$10,0)+1,FALSE))</f>
        <v/>
      </c>
      <c r="E48" s="232" t="str">
        <f>IF(ISNA(VLOOKUP($A48,ES_ULCa_0!$A$10:$AQ$100,MATCH(FIXED(E$6,0,TRUE),ES_ULCa_0!$A$10:$AQ$10,0)+1,FALSE)),"",VLOOKUP($A48,ES_ULCa_0!$A$10:$AQ$100,MATCH(FIXED(E$6,0,TRUE),ES_ULCa_0!$A$10:$AQ$10,0)+1,FALSE))</f>
        <v/>
      </c>
      <c r="F48" s="232" t="str">
        <f>IF(ISNA(VLOOKUP($A48,ES_ULCa_0!$A$10:$AQ$100,MATCH(FIXED(F$6,0,TRUE),ES_ULCa_0!$A$10:$AQ$10,0)+1,FALSE)),"",VLOOKUP($A48,ES_ULCa_0!$A$10:$AQ$100,MATCH(FIXED(F$6,0,TRUE),ES_ULCa_0!$A$10:$AQ$10,0)+1,FALSE))</f>
        <v/>
      </c>
      <c r="G48" s="232" t="str">
        <f>IF(ISNA(VLOOKUP($A48,ES_ULCa_0!$A$10:$AQ$100,MATCH(FIXED(G$6,0,TRUE),ES_ULCa_0!$A$10:$AQ$10,0)+1,FALSE)),"",VLOOKUP($A48,ES_ULCa_0!$A$10:$AQ$100,MATCH(FIXED(G$6,0,TRUE),ES_ULCa_0!$A$10:$AQ$10,0)+1,FALSE))</f>
        <v/>
      </c>
      <c r="H48" s="232" t="str">
        <f>IF(ISNA(VLOOKUP($A48,ES_ULCa_0!$A$10:$AQ$100,MATCH(FIXED(H$6,0,TRUE),ES_ULCa_0!$A$10:$AQ$10,0)+1,FALSE)),"",VLOOKUP($A48,ES_ULCa_0!$A$10:$AQ$100,MATCH(FIXED(H$6,0,TRUE),ES_ULCa_0!$A$10:$AQ$10,0)+1,FALSE))</f>
        <v/>
      </c>
      <c r="I48" s="232" t="str">
        <f>IF(ISNA(VLOOKUP($A48,ES_ULCa_0!$A$10:$AQ$100,MATCH(FIXED(I$6,0,TRUE),ES_ULCa_0!$A$10:$AQ$10,0)+1,FALSE)),"",VLOOKUP($A48,ES_ULCa_0!$A$10:$AQ$100,MATCH(FIXED(I$6,0,TRUE),ES_ULCa_0!$A$10:$AQ$10,0)+1,FALSE))</f>
        <v/>
      </c>
      <c r="J48" s="232" t="str">
        <f>IF(ISNA(VLOOKUP($A48,ES_ULCa_0!$A$10:$AQ$100,MATCH(FIXED(J$6,0,TRUE),ES_ULCa_0!$A$10:$AQ$10,0)+1,FALSE)),"",VLOOKUP($A48,ES_ULCa_0!$A$10:$AQ$100,MATCH(FIXED(J$6,0,TRUE),ES_ULCa_0!$A$10:$AQ$10,0)+1,FALSE))</f>
        <v/>
      </c>
      <c r="K48" s="232" t="str">
        <f>IF(ISNA(VLOOKUP($A48,ES_ULCa_0!$A$10:$AQ$100,MATCH(FIXED(K$6,0,TRUE),ES_ULCa_0!$A$10:$AQ$10,0)+1,FALSE)),"",VLOOKUP($A48,ES_ULCa_0!$A$10:$AQ$100,MATCH(FIXED(K$6,0,TRUE),ES_ULCa_0!$A$10:$AQ$10,0)+1,FALSE))</f>
        <v/>
      </c>
      <c r="L48" s="232" t="str">
        <f>IF(ISNA(VLOOKUP($A48,ES_ULCa_0!$A$10:$AQ$100,MATCH(FIXED(L$6,0,TRUE),ES_ULCa_0!$A$10:$AQ$10,0)+1,FALSE)),"",VLOOKUP($A48,ES_ULCa_0!$A$10:$AQ$100,MATCH(FIXED(L$6,0,TRUE),ES_ULCa_0!$A$10:$AQ$10,0)+1,FALSE))</f>
        <v/>
      </c>
      <c r="M48" s="232" t="str">
        <f>IF(ISNA(VLOOKUP($A48,ES_ULCa_0!$A$10:$AQ$100,MATCH(FIXED(M$6,0,TRUE),ES_ULCa_0!$A$10:$AQ$10,0)+1,FALSE)),"",VLOOKUP($A48,ES_ULCa_0!$A$10:$AQ$100,MATCH(FIXED(M$6,0,TRUE),ES_ULCa_0!$A$10:$AQ$10,0)+1,FALSE))</f>
        <v/>
      </c>
      <c r="N48" s="232" t="str">
        <f>IF(ISNA(VLOOKUP($A48,ES_ULCa_0!$A$10:$AQ$100,MATCH(FIXED(N$6,0,TRUE),ES_ULCa_0!$A$10:$AQ$10,0)+1,FALSE)),"",VLOOKUP($A48,ES_ULCa_0!$A$10:$AQ$100,MATCH(FIXED(N$6,0,TRUE),ES_ULCa_0!$A$10:$AQ$10,0)+1,FALSE))</f>
        <v/>
      </c>
      <c r="O48" s="232" t="str">
        <f>IF(ISNA(VLOOKUP($A48,ES_ULCa_0!$A$10:$AQ$100,MATCH(FIXED(O$6,0,TRUE),ES_ULCa_0!$A$10:$AQ$10,0)+1,FALSE)),"",VLOOKUP($A48,ES_ULCa_0!$A$10:$AQ$100,MATCH(FIXED(O$6,0,TRUE),ES_ULCa_0!$A$10:$AQ$10,0)+1,FALSE))</f>
        <v/>
      </c>
      <c r="P48" s="232" t="str">
        <f>IF(ISNA(VLOOKUP($A48,ES_ULCa_0!$A$10:$AQ$100,MATCH(FIXED(P$6,0,TRUE),ES_ULCa_0!$A$10:$AQ$10,0)+1,FALSE)),"",VLOOKUP($A48,ES_ULCa_0!$A$10:$AQ$100,MATCH(FIXED(P$6,0,TRUE),ES_ULCa_0!$A$10:$AQ$10,0)+1,FALSE))</f>
        <v/>
      </c>
      <c r="Q48" s="232" t="str">
        <f>IF(ISNA(VLOOKUP($A48,ES_ULCa_0!$A$10:$AQ$100,MATCH(FIXED(Q$6,0,TRUE),ES_ULCa_0!$A$10:$AQ$10,0)+1,FALSE)),"",VLOOKUP($A48,ES_ULCa_0!$A$10:$AQ$100,MATCH(FIXED(Q$6,0,TRUE),ES_ULCa_0!$A$10:$AQ$10,0)+1,FALSE))</f>
        <v/>
      </c>
      <c r="R48" s="232" t="str">
        <f>IF(ISNA(VLOOKUP($A48,ES_ULCa_0!$A$10:$AQ$100,MATCH(FIXED(R$6,0,TRUE),ES_ULCa_0!$A$10:$AQ$10,0)+1,FALSE)),"",VLOOKUP($A48,ES_ULCa_0!$A$10:$AQ$100,MATCH(FIXED(R$6,0,TRUE),ES_ULCa_0!$A$10:$AQ$10,0)+1,FALSE))</f>
        <v/>
      </c>
      <c r="S48" s="232" t="str">
        <f>IF(ISNA(VLOOKUP($A48,ES_ULCa_0!$A$10:$AQ$100,MATCH(FIXED(S$6,0,TRUE),ES_ULCa_0!$A$10:$AQ$10,0)+1,FALSE)),"",VLOOKUP($A48,ES_ULCa_0!$A$10:$AQ$100,MATCH(FIXED(S$6,0,TRUE),ES_ULCa_0!$A$10:$AQ$10,0)+1,FALSE))</f>
        <v/>
      </c>
      <c r="T48" s="232" t="str">
        <f>IF(ISNA(VLOOKUP($A48,ES_ULCa_0!$A$10:$AQ$100,MATCH(FIXED(T$6,0,TRUE),ES_ULCa_0!$A$10:$AQ$10,0)+1,FALSE)),"",VLOOKUP($A48,ES_ULCa_0!$A$10:$AQ$100,MATCH(FIXED(T$6,0,TRUE),ES_ULCa_0!$A$10:$AQ$10,0)+1,FALSE))</f>
        <v/>
      </c>
      <c r="U48" s="232" t="str">
        <f>IF(ISNA(VLOOKUP($A48,ES_ULCa_0!$A$10:$AQ$100,MATCH(FIXED(U$6,0,TRUE),ES_ULCa_0!$A$10:$AQ$10,0)+1,FALSE)),"",VLOOKUP($A48,ES_ULCa_0!$A$10:$AQ$100,MATCH(FIXED(U$6,0,TRUE),ES_ULCa_0!$A$10:$AQ$10,0)+1,FALSE))</f>
        <v/>
      </c>
      <c r="V48" s="232" t="str">
        <f>IF(ISNA(VLOOKUP($A48,ES_ULCa_0!$A$10:$AQ$100,MATCH(FIXED(V$6,0,TRUE),ES_ULCa_0!$A$10:$AQ$10,0)+1,FALSE)),"",VLOOKUP($A48,ES_ULCa_0!$A$10:$AQ$100,MATCH(FIXED(V$6,0,TRUE),ES_ULCa_0!$A$10:$AQ$10,0)+1,FALSE))</f>
        <v/>
      </c>
      <c r="W48" s="232" t="str">
        <f>IF(ISNA(VLOOKUP($A48,ES_ULCa_0!$A$10:$AQ$100,MATCH(FIXED(W$6,0,TRUE),ES_ULCa_0!$A$10:$AQ$10,0)+1,FALSE)),"",VLOOKUP($A48,ES_ULCa_0!$A$10:$AQ$100,MATCH(FIXED(W$6,0,TRUE),ES_ULCa_0!$A$10:$AQ$10,0)+1,FALSE))</f>
        <v/>
      </c>
    </row>
    <row r="49" spans="1:23">
      <c r="A49" s="230" t="str">
        <f>lookup!Z8</f>
        <v>Czech Republic</v>
      </c>
      <c r="B49" s="232" t="str">
        <f>VLOOKUP(A49,lookup!$Z$2:$AA$77,2,FALSE)</f>
        <v>Τσεχία</v>
      </c>
      <c r="C49" s="232" t="str">
        <f>IF(ISNA(VLOOKUP($A49,ES_ULCa_0!$A$10:$AQ$100,MATCH(FIXED(C$6,0,TRUE),ES_ULCa_0!$A$10:$AQ$10,0)+1,FALSE)),"",VLOOKUP($A49,ES_ULCa_0!$A$10:$AQ$100,MATCH(FIXED(C$6,0,TRUE),ES_ULCa_0!$A$10:$AQ$10,0)+1,FALSE))</f>
        <v/>
      </c>
      <c r="D49" s="232" t="str">
        <f>IF(ISNA(VLOOKUP($A49,ES_ULCa_0!$A$10:$AQ$100,MATCH(FIXED(D$6,0,TRUE),ES_ULCa_0!$A$10:$AQ$10,0)+1,FALSE)),"",VLOOKUP($A49,ES_ULCa_0!$A$10:$AQ$100,MATCH(FIXED(D$6,0,TRUE),ES_ULCa_0!$A$10:$AQ$10,0)+1,FALSE))</f>
        <v/>
      </c>
      <c r="E49" s="232" t="str">
        <f>IF(ISNA(VLOOKUP($A49,ES_ULCa_0!$A$10:$AQ$100,MATCH(FIXED(E$6,0,TRUE),ES_ULCa_0!$A$10:$AQ$10,0)+1,FALSE)),"",VLOOKUP($A49,ES_ULCa_0!$A$10:$AQ$100,MATCH(FIXED(E$6,0,TRUE),ES_ULCa_0!$A$10:$AQ$10,0)+1,FALSE))</f>
        <v/>
      </c>
      <c r="F49" s="232" t="str">
        <f>IF(ISNA(VLOOKUP($A49,ES_ULCa_0!$A$10:$AQ$100,MATCH(FIXED(F$6,0,TRUE),ES_ULCa_0!$A$10:$AQ$10,0)+1,FALSE)),"",VLOOKUP($A49,ES_ULCa_0!$A$10:$AQ$100,MATCH(FIXED(F$6,0,TRUE),ES_ULCa_0!$A$10:$AQ$10,0)+1,FALSE))</f>
        <v/>
      </c>
      <c r="G49" s="232" t="str">
        <f>IF(ISNA(VLOOKUP($A49,ES_ULCa_0!$A$10:$AQ$100,MATCH(FIXED(G$6,0,TRUE),ES_ULCa_0!$A$10:$AQ$10,0)+1,FALSE)),"",VLOOKUP($A49,ES_ULCa_0!$A$10:$AQ$100,MATCH(FIXED(G$6,0,TRUE),ES_ULCa_0!$A$10:$AQ$10,0)+1,FALSE))</f>
        <v/>
      </c>
      <c r="H49" s="232" t="str">
        <f>IF(ISNA(VLOOKUP($A49,ES_ULCa_0!$A$10:$AQ$100,MATCH(FIXED(H$6,0,TRUE),ES_ULCa_0!$A$10:$AQ$10,0)+1,FALSE)),"",VLOOKUP($A49,ES_ULCa_0!$A$10:$AQ$100,MATCH(FIXED(H$6,0,TRUE),ES_ULCa_0!$A$10:$AQ$10,0)+1,FALSE))</f>
        <v/>
      </c>
      <c r="I49" s="232" t="str">
        <f>IF(ISNA(VLOOKUP($A49,ES_ULCa_0!$A$10:$AQ$100,MATCH(FIXED(I$6,0,TRUE),ES_ULCa_0!$A$10:$AQ$10,0)+1,FALSE)),"",VLOOKUP($A49,ES_ULCa_0!$A$10:$AQ$100,MATCH(FIXED(I$6,0,TRUE),ES_ULCa_0!$A$10:$AQ$10,0)+1,FALSE))</f>
        <v/>
      </c>
      <c r="J49" s="232" t="str">
        <f>IF(ISNA(VLOOKUP($A49,ES_ULCa_0!$A$10:$AQ$100,MATCH(FIXED(J$6,0,TRUE),ES_ULCa_0!$A$10:$AQ$10,0)+1,FALSE)),"",VLOOKUP($A49,ES_ULCa_0!$A$10:$AQ$100,MATCH(FIXED(J$6,0,TRUE),ES_ULCa_0!$A$10:$AQ$10,0)+1,FALSE))</f>
        <v/>
      </c>
      <c r="K49" s="232" t="str">
        <f>IF(ISNA(VLOOKUP($A49,ES_ULCa_0!$A$10:$AQ$100,MATCH(FIXED(K$6,0,TRUE),ES_ULCa_0!$A$10:$AQ$10,0)+1,FALSE)),"",VLOOKUP($A49,ES_ULCa_0!$A$10:$AQ$100,MATCH(FIXED(K$6,0,TRUE),ES_ULCa_0!$A$10:$AQ$10,0)+1,FALSE))</f>
        <v/>
      </c>
      <c r="L49" s="232" t="str">
        <f>IF(ISNA(VLOOKUP($A49,ES_ULCa_0!$A$10:$AQ$100,MATCH(FIXED(L$6,0,TRUE),ES_ULCa_0!$A$10:$AQ$10,0)+1,FALSE)),"",VLOOKUP($A49,ES_ULCa_0!$A$10:$AQ$100,MATCH(FIXED(L$6,0,TRUE),ES_ULCa_0!$A$10:$AQ$10,0)+1,FALSE))</f>
        <v/>
      </c>
      <c r="M49" s="232" t="str">
        <f>IF(ISNA(VLOOKUP($A49,ES_ULCa_0!$A$10:$AQ$100,MATCH(FIXED(M$6,0,TRUE),ES_ULCa_0!$A$10:$AQ$10,0)+1,FALSE)),"",VLOOKUP($A49,ES_ULCa_0!$A$10:$AQ$100,MATCH(FIXED(M$6,0,TRUE),ES_ULCa_0!$A$10:$AQ$10,0)+1,FALSE))</f>
        <v/>
      </c>
      <c r="N49" s="232" t="str">
        <f>IF(ISNA(VLOOKUP($A49,ES_ULCa_0!$A$10:$AQ$100,MATCH(FIXED(N$6,0,TRUE),ES_ULCa_0!$A$10:$AQ$10,0)+1,FALSE)),"",VLOOKUP($A49,ES_ULCa_0!$A$10:$AQ$100,MATCH(FIXED(N$6,0,TRUE),ES_ULCa_0!$A$10:$AQ$10,0)+1,FALSE))</f>
        <v/>
      </c>
      <c r="O49" s="232" t="str">
        <f>IF(ISNA(VLOOKUP($A49,ES_ULCa_0!$A$10:$AQ$100,MATCH(FIXED(O$6,0,TRUE),ES_ULCa_0!$A$10:$AQ$10,0)+1,FALSE)),"",VLOOKUP($A49,ES_ULCa_0!$A$10:$AQ$100,MATCH(FIXED(O$6,0,TRUE),ES_ULCa_0!$A$10:$AQ$10,0)+1,FALSE))</f>
        <v/>
      </c>
      <c r="P49" s="232" t="str">
        <f>IF(ISNA(VLOOKUP($A49,ES_ULCa_0!$A$10:$AQ$100,MATCH(FIXED(P$6,0,TRUE),ES_ULCa_0!$A$10:$AQ$10,0)+1,FALSE)),"",VLOOKUP($A49,ES_ULCa_0!$A$10:$AQ$100,MATCH(FIXED(P$6,0,TRUE),ES_ULCa_0!$A$10:$AQ$10,0)+1,FALSE))</f>
        <v/>
      </c>
      <c r="Q49" s="232" t="str">
        <f>IF(ISNA(VLOOKUP($A49,ES_ULCa_0!$A$10:$AQ$100,MATCH(FIXED(Q$6,0,TRUE),ES_ULCa_0!$A$10:$AQ$10,0)+1,FALSE)),"",VLOOKUP($A49,ES_ULCa_0!$A$10:$AQ$100,MATCH(FIXED(Q$6,0,TRUE),ES_ULCa_0!$A$10:$AQ$10,0)+1,FALSE))</f>
        <v/>
      </c>
      <c r="R49" s="232" t="str">
        <f>IF(ISNA(VLOOKUP($A49,ES_ULCa_0!$A$10:$AQ$100,MATCH(FIXED(R$6,0,TRUE),ES_ULCa_0!$A$10:$AQ$10,0)+1,FALSE)),"",VLOOKUP($A49,ES_ULCa_0!$A$10:$AQ$100,MATCH(FIXED(R$6,0,TRUE),ES_ULCa_0!$A$10:$AQ$10,0)+1,FALSE))</f>
        <v/>
      </c>
      <c r="S49" s="232" t="str">
        <f>IF(ISNA(VLOOKUP($A49,ES_ULCa_0!$A$10:$AQ$100,MATCH(FIXED(S$6,0,TRUE),ES_ULCa_0!$A$10:$AQ$10,0)+1,FALSE)),"",VLOOKUP($A49,ES_ULCa_0!$A$10:$AQ$100,MATCH(FIXED(S$6,0,TRUE),ES_ULCa_0!$A$10:$AQ$10,0)+1,FALSE))</f>
        <v/>
      </c>
      <c r="T49" s="232" t="str">
        <f>IF(ISNA(VLOOKUP($A49,ES_ULCa_0!$A$10:$AQ$100,MATCH(FIXED(T$6,0,TRUE),ES_ULCa_0!$A$10:$AQ$10,0)+1,FALSE)),"",VLOOKUP($A49,ES_ULCa_0!$A$10:$AQ$100,MATCH(FIXED(T$6,0,TRUE),ES_ULCa_0!$A$10:$AQ$10,0)+1,FALSE))</f>
        <v/>
      </c>
      <c r="U49" s="232" t="str">
        <f>IF(ISNA(VLOOKUP($A49,ES_ULCa_0!$A$10:$AQ$100,MATCH(FIXED(U$6,0,TRUE),ES_ULCa_0!$A$10:$AQ$10,0)+1,FALSE)),"",VLOOKUP($A49,ES_ULCa_0!$A$10:$AQ$100,MATCH(FIXED(U$6,0,TRUE),ES_ULCa_0!$A$10:$AQ$10,0)+1,FALSE))</f>
        <v/>
      </c>
      <c r="V49" s="232" t="str">
        <f>IF(ISNA(VLOOKUP($A49,ES_ULCa_0!$A$10:$AQ$100,MATCH(FIXED(V$6,0,TRUE),ES_ULCa_0!$A$10:$AQ$10,0)+1,FALSE)),"",VLOOKUP($A49,ES_ULCa_0!$A$10:$AQ$100,MATCH(FIXED(V$6,0,TRUE),ES_ULCa_0!$A$10:$AQ$10,0)+1,FALSE))</f>
        <v/>
      </c>
      <c r="W49" s="232" t="str">
        <f>IF(ISNA(VLOOKUP($A49,ES_ULCa_0!$A$10:$AQ$100,MATCH(FIXED(W$6,0,TRUE),ES_ULCa_0!$A$10:$AQ$10,0)+1,FALSE)),"",VLOOKUP($A49,ES_ULCa_0!$A$10:$AQ$100,MATCH(FIXED(W$6,0,TRUE),ES_ULCa_0!$A$10:$AQ$10,0)+1,FALSE))</f>
        <v/>
      </c>
    </row>
    <row r="50" spans="1:23">
      <c r="A50" s="230" t="str">
        <f>lookup!Z9</f>
        <v>Denmark</v>
      </c>
      <c r="B50" s="232" t="str">
        <f>VLOOKUP(A50,lookup!$Z$2:$AA$77,2,FALSE)</f>
        <v>Δανία</v>
      </c>
      <c r="C50" s="232" t="str">
        <f>IF(ISNA(VLOOKUP($A50,ES_ULCa_0!$A$10:$AQ$100,MATCH(FIXED(C$6,0,TRUE),ES_ULCa_0!$A$10:$AQ$10,0)+1,FALSE)),"",VLOOKUP($A50,ES_ULCa_0!$A$10:$AQ$100,MATCH(FIXED(C$6,0,TRUE),ES_ULCa_0!$A$10:$AQ$10,0)+1,FALSE))</f>
        <v/>
      </c>
      <c r="D50" s="232" t="str">
        <f>IF(ISNA(VLOOKUP($A50,ES_ULCa_0!$A$10:$AQ$100,MATCH(FIXED(D$6,0,TRUE),ES_ULCa_0!$A$10:$AQ$10,0)+1,FALSE)),"",VLOOKUP($A50,ES_ULCa_0!$A$10:$AQ$100,MATCH(FIXED(D$6,0,TRUE),ES_ULCa_0!$A$10:$AQ$10,0)+1,FALSE))</f>
        <v/>
      </c>
      <c r="E50" s="232" t="str">
        <f>IF(ISNA(VLOOKUP($A50,ES_ULCa_0!$A$10:$AQ$100,MATCH(FIXED(E$6,0,TRUE),ES_ULCa_0!$A$10:$AQ$10,0)+1,FALSE)),"",VLOOKUP($A50,ES_ULCa_0!$A$10:$AQ$100,MATCH(FIXED(E$6,0,TRUE),ES_ULCa_0!$A$10:$AQ$10,0)+1,FALSE))</f>
        <v/>
      </c>
      <c r="F50" s="232" t="str">
        <f>IF(ISNA(VLOOKUP($A50,ES_ULCa_0!$A$10:$AQ$100,MATCH(FIXED(F$6,0,TRUE),ES_ULCa_0!$A$10:$AQ$10,0)+1,FALSE)),"",VLOOKUP($A50,ES_ULCa_0!$A$10:$AQ$100,MATCH(FIXED(F$6,0,TRUE),ES_ULCa_0!$A$10:$AQ$10,0)+1,FALSE))</f>
        <v/>
      </c>
      <c r="G50" s="232" t="str">
        <f>IF(ISNA(VLOOKUP($A50,ES_ULCa_0!$A$10:$AQ$100,MATCH(FIXED(G$6,0,TRUE),ES_ULCa_0!$A$10:$AQ$10,0)+1,FALSE)),"",VLOOKUP($A50,ES_ULCa_0!$A$10:$AQ$100,MATCH(FIXED(G$6,0,TRUE),ES_ULCa_0!$A$10:$AQ$10,0)+1,FALSE))</f>
        <v/>
      </c>
      <c r="H50" s="232" t="str">
        <f>IF(ISNA(VLOOKUP($A50,ES_ULCa_0!$A$10:$AQ$100,MATCH(FIXED(H$6,0,TRUE),ES_ULCa_0!$A$10:$AQ$10,0)+1,FALSE)),"",VLOOKUP($A50,ES_ULCa_0!$A$10:$AQ$100,MATCH(FIXED(H$6,0,TRUE),ES_ULCa_0!$A$10:$AQ$10,0)+1,FALSE))</f>
        <v/>
      </c>
      <c r="I50" s="232" t="str">
        <f>IF(ISNA(VLOOKUP($A50,ES_ULCa_0!$A$10:$AQ$100,MATCH(FIXED(I$6,0,TRUE),ES_ULCa_0!$A$10:$AQ$10,0)+1,FALSE)),"",VLOOKUP($A50,ES_ULCa_0!$A$10:$AQ$100,MATCH(FIXED(I$6,0,TRUE),ES_ULCa_0!$A$10:$AQ$10,0)+1,FALSE))</f>
        <v/>
      </c>
      <c r="J50" s="232" t="str">
        <f>IF(ISNA(VLOOKUP($A50,ES_ULCa_0!$A$10:$AQ$100,MATCH(FIXED(J$6,0,TRUE),ES_ULCa_0!$A$10:$AQ$10,0)+1,FALSE)),"",VLOOKUP($A50,ES_ULCa_0!$A$10:$AQ$100,MATCH(FIXED(J$6,0,TRUE),ES_ULCa_0!$A$10:$AQ$10,0)+1,FALSE))</f>
        <v/>
      </c>
      <c r="K50" s="232" t="str">
        <f>IF(ISNA(VLOOKUP($A50,ES_ULCa_0!$A$10:$AQ$100,MATCH(FIXED(K$6,0,TRUE),ES_ULCa_0!$A$10:$AQ$10,0)+1,FALSE)),"",VLOOKUP($A50,ES_ULCa_0!$A$10:$AQ$100,MATCH(FIXED(K$6,0,TRUE),ES_ULCa_0!$A$10:$AQ$10,0)+1,FALSE))</f>
        <v/>
      </c>
      <c r="L50" s="232" t="str">
        <f>IF(ISNA(VLOOKUP($A50,ES_ULCa_0!$A$10:$AQ$100,MATCH(FIXED(L$6,0,TRUE),ES_ULCa_0!$A$10:$AQ$10,0)+1,FALSE)),"",VLOOKUP($A50,ES_ULCa_0!$A$10:$AQ$100,MATCH(FIXED(L$6,0,TRUE),ES_ULCa_0!$A$10:$AQ$10,0)+1,FALSE))</f>
        <v/>
      </c>
      <c r="M50" s="232" t="str">
        <f>IF(ISNA(VLOOKUP($A50,ES_ULCa_0!$A$10:$AQ$100,MATCH(FIXED(M$6,0,TRUE),ES_ULCa_0!$A$10:$AQ$10,0)+1,FALSE)),"",VLOOKUP($A50,ES_ULCa_0!$A$10:$AQ$100,MATCH(FIXED(M$6,0,TRUE),ES_ULCa_0!$A$10:$AQ$10,0)+1,FALSE))</f>
        <v/>
      </c>
      <c r="N50" s="232" t="str">
        <f>IF(ISNA(VLOOKUP($A50,ES_ULCa_0!$A$10:$AQ$100,MATCH(FIXED(N$6,0,TRUE),ES_ULCa_0!$A$10:$AQ$10,0)+1,FALSE)),"",VLOOKUP($A50,ES_ULCa_0!$A$10:$AQ$100,MATCH(FIXED(N$6,0,TRUE),ES_ULCa_0!$A$10:$AQ$10,0)+1,FALSE))</f>
        <v/>
      </c>
      <c r="O50" s="232" t="str">
        <f>IF(ISNA(VLOOKUP($A50,ES_ULCa_0!$A$10:$AQ$100,MATCH(FIXED(O$6,0,TRUE),ES_ULCa_0!$A$10:$AQ$10,0)+1,FALSE)),"",VLOOKUP($A50,ES_ULCa_0!$A$10:$AQ$100,MATCH(FIXED(O$6,0,TRUE),ES_ULCa_0!$A$10:$AQ$10,0)+1,FALSE))</f>
        <v/>
      </c>
      <c r="P50" s="232" t="str">
        <f>IF(ISNA(VLOOKUP($A50,ES_ULCa_0!$A$10:$AQ$100,MATCH(FIXED(P$6,0,TRUE),ES_ULCa_0!$A$10:$AQ$10,0)+1,FALSE)),"",VLOOKUP($A50,ES_ULCa_0!$A$10:$AQ$100,MATCH(FIXED(P$6,0,TRUE),ES_ULCa_0!$A$10:$AQ$10,0)+1,FALSE))</f>
        <v/>
      </c>
      <c r="Q50" s="232" t="str">
        <f>IF(ISNA(VLOOKUP($A50,ES_ULCa_0!$A$10:$AQ$100,MATCH(FIXED(Q$6,0,TRUE),ES_ULCa_0!$A$10:$AQ$10,0)+1,FALSE)),"",VLOOKUP($A50,ES_ULCa_0!$A$10:$AQ$100,MATCH(FIXED(Q$6,0,TRUE),ES_ULCa_0!$A$10:$AQ$10,0)+1,FALSE))</f>
        <v/>
      </c>
      <c r="R50" s="232" t="str">
        <f>IF(ISNA(VLOOKUP($A50,ES_ULCa_0!$A$10:$AQ$100,MATCH(FIXED(R$6,0,TRUE),ES_ULCa_0!$A$10:$AQ$10,0)+1,FALSE)),"",VLOOKUP($A50,ES_ULCa_0!$A$10:$AQ$100,MATCH(FIXED(R$6,0,TRUE),ES_ULCa_0!$A$10:$AQ$10,0)+1,FALSE))</f>
        <v/>
      </c>
      <c r="S50" s="232" t="str">
        <f>IF(ISNA(VLOOKUP($A50,ES_ULCa_0!$A$10:$AQ$100,MATCH(FIXED(S$6,0,TRUE),ES_ULCa_0!$A$10:$AQ$10,0)+1,FALSE)),"",VLOOKUP($A50,ES_ULCa_0!$A$10:$AQ$100,MATCH(FIXED(S$6,0,TRUE),ES_ULCa_0!$A$10:$AQ$10,0)+1,FALSE))</f>
        <v/>
      </c>
      <c r="T50" s="232" t="str">
        <f>IF(ISNA(VLOOKUP($A50,ES_ULCa_0!$A$10:$AQ$100,MATCH(FIXED(T$6,0,TRUE),ES_ULCa_0!$A$10:$AQ$10,0)+1,FALSE)),"",VLOOKUP($A50,ES_ULCa_0!$A$10:$AQ$100,MATCH(FIXED(T$6,0,TRUE),ES_ULCa_0!$A$10:$AQ$10,0)+1,FALSE))</f>
        <v/>
      </c>
      <c r="U50" s="232" t="str">
        <f>IF(ISNA(VLOOKUP($A50,ES_ULCa_0!$A$10:$AQ$100,MATCH(FIXED(U$6,0,TRUE),ES_ULCa_0!$A$10:$AQ$10,0)+1,FALSE)),"",VLOOKUP($A50,ES_ULCa_0!$A$10:$AQ$100,MATCH(FIXED(U$6,0,TRUE),ES_ULCa_0!$A$10:$AQ$10,0)+1,FALSE))</f>
        <v/>
      </c>
      <c r="V50" s="232" t="str">
        <f>IF(ISNA(VLOOKUP($A50,ES_ULCa_0!$A$10:$AQ$100,MATCH(FIXED(V$6,0,TRUE),ES_ULCa_0!$A$10:$AQ$10,0)+1,FALSE)),"",VLOOKUP($A50,ES_ULCa_0!$A$10:$AQ$100,MATCH(FIXED(V$6,0,TRUE),ES_ULCa_0!$A$10:$AQ$10,0)+1,FALSE))</f>
        <v/>
      </c>
      <c r="W50" s="232" t="str">
        <f>IF(ISNA(VLOOKUP($A50,ES_ULCa_0!$A$10:$AQ$100,MATCH(FIXED(W$6,0,TRUE),ES_ULCa_0!$A$10:$AQ$10,0)+1,FALSE)),"",VLOOKUP($A50,ES_ULCa_0!$A$10:$AQ$100,MATCH(FIXED(W$6,0,TRUE),ES_ULCa_0!$A$10:$AQ$10,0)+1,FALSE))</f>
        <v/>
      </c>
    </row>
    <row r="51" spans="1:23">
      <c r="A51" s="230" t="str">
        <f>lookup!Z10</f>
        <v>Germany (until 1990 former territory of the FRG)</v>
      </c>
      <c r="B51" s="232" t="str">
        <f>VLOOKUP(A51,lookup!$Z$2:$AA$77,2,FALSE)</f>
        <v>Γερμανία</v>
      </c>
      <c r="C51" s="232" t="str">
        <f>IF(ISNA(VLOOKUP($A51,ES_ULCa_0!$A$10:$AQ$100,MATCH(FIXED(C$6,0,TRUE),ES_ULCa_0!$A$10:$AQ$10,0)+1,FALSE)),"",VLOOKUP($A51,ES_ULCa_0!$A$10:$AQ$100,MATCH(FIXED(C$6,0,TRUE),ES_ULCa_0!$A$10:$AQ$10,0)+1,FALSE))</f>
        <v/>
      </c>
      <c r="D51" s="232" t="str">
        <f>IF(ISNA(VLOOKUP($A51,ES_ULCa_0!$A$10:$AQ$100,MATCH(FIXED(D$6,0,TRUE),ES_ULCa_0!$A$10:$AQ$10,0)+1,FALSE)),"",VLOOKUP($A51,ES_ULCa_0!$A$10:$AQ$100,MATCH(FIXED(D$6,0,TRUE),ES_ULCa_0!$A$10:$AQ$10,0)+1,FALSE))</f>
        <v/>
      </c>
      <c r="E51" s="232" t="str">
        <f>IF(ISNA(VLOOKUP($A51,ES_ULCa_0!$A$10:$AQ$100,MATCH(FIXED(E$6,0,TRUE),ES_ULCa_0!$A$10:$AQ$10,0)+1,FALSE)),"",VLOOKUP($A51,ES_ULCa_0!$A$10:$AQ$100,MATCH(FIXED(E$6,0,TRUE),ES_ULCa_0!$A$10:$AQ$10,0)+1,FALSE))</f>
        <v/>
      </c>
      <c r="F51" s="232" t="str">
        <f>IF(ISNA(VLOOKUP($A51,ES_ULCa_0!$A$10:$AQ$100,MATCH(FIXED(F$6,0,TRUE),ES_ULCa_0!$A$10:$AQ$10,0)+1,FALSE)),"",VLOOKUP($A51,ES_ULCa_0!$A$10:$AQ$100,MATCH(FIXED(F$6,0,TRUE),ES_ULCa_0!$A$10:$AQ$10,0)+1,FALSE))</f>
        <v/>
      </c>
      <c r="G51" s="232" t="str">
        <f>IF(ISNA(VLOOKUP($A51,ES_ULCa_0!$A$10:$AQ$100,MATCH(FIXED(G$6,0,TRUE),ES_ULCa_0!$A$10:$AQ$10,0)+1,FALSE)),"",VLOOKUP($A51,ES_ULCa_0!$A$10:$AQ$100,MATCH(FIXED(G$6,0,TRUE),ES_ULCa_0!$A$10:$AQ$10,0)+1,FALSE))</f>
        <v/>
      </c>
      <c r="H51" s="232" t="str">
        <f>IF(ISNA(VLOOKUP($A51,ES_ULCa_0!$A$10:$AQ$100,MATCH(FIXED(H$6,0,TRUE),ES_ULCa_0!$A$10:$AQ$10,0)+1,FALSE)),"",VLOOKUP($A51,ES_ULCa_0!$A$10:$AQ$100,MATCH(FIXED(H$6,0,TRUE),ES_ULCa_0!$A$10:$AQ$10,0)+1,FALSE))</f>
        <v/>
      </c>
      <c r="I51" s="232" t="str">
        <f>IF(ISNA(VLOOKUP($A51,ES_ULCa_0!$A$10:$AQ$100,MATCH(FIXED(I$6,0,TRUE),ES_ULCa_0!$A$10:$AQ$10,0)+1,FALSE)),"",VLOOKUP($A51,ES_ULCa_0!$A$10:$AQ$100,MATCH(FIXED(I$6,0,TRUE),ES_ULCa_0!$A$10:$AQ$10,0)+1,FALSE))</f>
        <v/>
      </c>
      <c r="J51" s="232" t="str">
        <f>IF(ISNA(VLOOKUP($A51,ES_ULCa_0!$A$10:$AQ$100,MATCH(FIXED(J$6,0,TRUE),ES_ULCa_0!$A$10:$AQ$10,0)+1,FALSE)),"",VLOOKUP($A51,ES_ULCa_0!$A$10:$AQ$100,MATCH(FIXED(J$6,0,TRUE),ES_ULCa_0!$A$10:$AQ$10,0)+1,FALSE))</f>
        <v/>
      </c>
      <c r="K51" s="232" t="str">
        <f>IF(ISNA(VLOOKUP($A51,ES_ULCa_0!$A$10:$AQ$100,MATCH(FIXED(K$6,0,TRUE),ES_ULCa_0!$A$10:$AQ$10,0)+1,FALSE)),"",VLOOKUP($A51,ES_ULCa_0!$A$10:$AQ$100,MATCH(FIXED(K$6,0,TRUE),ES_ULCa_0!$A$10:$AQ$10,0)+1,FALSE))</f>
        <v/>
      </c>
      <c r="L51" s="232" t="str">
        <f>IF(ISNA(VLOOKUP($A51,ES_ULCa_0!$A$10:$AQ$100,MATCH(FIXED(L$6,0,TRUE),ES_ULCa_0!$A$10:$AQ$10,0)+1,FALSE)),"",VLOOKUP($A51,ES_ULCa_0!$A$10:$AQ$100,MATCH(FIXED(L$6,0,TRUE),ES_ULCa_0!$A$10:$AQ$10,0)+1,FALSE))</f>
        <v/>
      </c>
      <c r="M51" s="232" t="str">
        <f>IF(ISNA(VLOOKUP($A51,ES_ULCa_0!$A$10:$AQ$100,MATCH(FIXED(M$6,0,TRUE),ES_ULCa_0!$A$10:$AQ$10,0)+1,FALSE)),"",VLOOKUP($A51,ES_ULCa_0!$A$10:$AQ$100,MATCH(FIXED(M$6,0,TRUE),ES_ULCa_0!$A$10:$AQ$10,0)+1,FALSE))</f>
        <v/>
      </c>
      <c r="N51" s="232" t="str">
        <f>IF(ISNA(VLOOKUP($A51,ES_ULCa_0!$A$10:$AQ$100,MATCH(FIXED(N$6,0,TRUE),ES_ULCa_0!$A$10:$AQ$10,0)+1,FALSE)),"",VLOOKUP($A51,ES_ULCa_0!$A$10:$AQ$100,MATCH(FIXED(N$6,0,TRUE),ES_ULCa_0!$A$10:$AQ$10,0)+1,FALSE))</f>
        <v/>
      </c>
      <c r="O51" s="232" t="str">
        <f>IF(ISNA(VLOOKUP($A51,ES_ULCa_0!$A$10:$AQ$100,MATCH(FIXED(O$6,0,TRUE),ES_ULCa_0!$A$10:$AQ$10,0)+1,FALSE)),"",VLOOKUP($A51,ES_ULCa_0!$A$10:$AQ$100,MATCH(FIXED(O$6,0,TRUE),ES_ULCa_0!$A$10:$AQ$10,0)+1,FALSE))</f>
        <v/>
      </c>
      <c r="P51" s="232" t="str">
        <f>IF(ISNA(VLOOKUP($A51,ES_ULCa_0!$A$10:$AQ$100,MATCH(FIXED(P$6,0,TRUE),ES_ULCa_0!$A$10:$AQ$10,0)+1,FALSE)),"",VLOOKUP($A51,ES_ULCa_0!$A$10:$AQ$100,MATCH(FIXED(P$6,0,TRUE),ES_ULCa_0!$A$10:$AQ$10,0)+1,FALSE))</f>
        <v/>
      </c>
      <c r="Q51" s="232" t="str">
        <f>IF(ISNA(VLOOKUP($A51,ES_ULCa_0!$A$10:$AQ$100,MATCH(FIXED(Q$6,0,TRUE),ES_ULCa_0!$A$10:$AQ$10,0)+1,FALSE)),"",VLOOKUP($A51,ES_ULCa_0!$A$10:$AQ$100,MATCH(FIXED(Q$6,0,TRUE),ES_ULCa_0!$A$10:$AQ$10,0)+1,FALSE))</f>
        <v/>
      </c>
      <c r="R51" s="232" t="str">
        <f>IF(ISNA(VLOOKUP($A51,ES_ULCa_0!$A$10:$AQ$100,MATCH(FIXED(R$6,0,TRUE),ES_ULCa_0!$A$10:$AQ$10,0)+1,FALSE)),"",VLOOKUP($A51,ES_ULCa_0!$A$10:$AQ$100,MATCH(FIXED(R$6,0,TRUE),ES_ULCa_0!$A$10:$AQ$10,0)+1,FALSE))</f>
        <v/>
      </c>
      <c r="S51" s="232" t="str">
        <f>IF(ISNA(VLOOKUP($A51,ES_ULCa_0!$A$10:$AQ$100,MATCH(FIXED(S$6,0,TRUE),ES_ULCa_0!$A$10:$AQ$10,0)+1,FALSE)),"",VLOOKUP($A51,ES_ULCa_0!$A$10:$AQ$100,MATCH(FIXED(S$6,0,TRUE),ES_ULCa_0!$A$10:$AQ$10,0)+1,FALSE))</f>
        <v/>
      </c>
      <c r="T51" s="232" t="str">
        <f>IF(ISNA(VLOOKUP($A51,ES_ULCa_0!$A$10:$AQ$100,MATCH(FIXED(T$6,0,TRUE),ES_ULCa_0!$A$10:$AQ$10,0)+1,FALSE)),"",VLOOKUP($A51,ES_ULCa_0!$A$10:$AQ$100,MATCH(FIXED(T$6,0,TRUE),ES_ULCa_0!$A$10:$AQ$10,0)+1,FALSE))</f>
        <v/>
      </c>
      <c r="U51" s="232" t="str">
        <f>IF(ISNA(VLOOKUP($A51,ES_ULCa_0!$A$10:$AQ$100,MATCH(FIXED(U$6,0,TRUE),ES_ULCa_0!$A$10:$AQ$10,0)+1,FALSE)),"",VLOOKUP($A51,ES_ULCa_0!$A$10:$AQ$100,MATCH(FIXED(U$6,0,TRUE),ES_ULCa_0!$A$10:$AQ$10,0)+1,FALSE))</f>
        <v/>
      </c>
      <c r="V51" s="232" t="str">
        <f>IF(ISNA(VLOOKUP($A51,ES_ULCa_0!$A$10:$AQ$100,MATCH(FIXED(V$6,0,TRUE),ES_ULCa_0!$A$10:$AQ$10,0)+1,FALSE)),"",VLOOKUP($A51,ES_ULCa_0!$A$10:$AQ$100,MATCH(FIXED(V$6,0,TRUE),ES_ULCa_0!$A$10:$AQ$10,0)+1,FALSE))</f>
        <v/>
      </c>
      <c r="W51" s="232" t="str">
        <f>IF(ISNA(VLOOKUP($A51,ES_ULCa_0!$A$10:$AQ$100,MATCH(FIXED(W$6,0,TRUE),ES_ULCa_0!$A$10:$AQ$10,0)+1,FALSE)),"",VLOOKUP($A51,ES_ULCa_0!$A$10:$AQ$100,MATCH(FIXED(W$6,0,TRUE),ES_ULCa_0!$A$10:$AQ$10,0)+1,FALSE))</f>
        <v/>
      </c>
    </row>
    <row r="52" spans="1:23">
      <c r="A52" s="230" t="str">
        <f>lookup!Z11</f>
        <v>Estonia</v>
      </c>
      <c r="B52" s="232" t="str">
        <f>VLOOKUP(A52,lookup!$Z$2:$AA$77,2,FALSE)</f>
        <v>Εσθονία</v>
      </c>
      <c r="C52" s="232" t="str">
        <f>IF(ISNA(VLOOKUP($A52,ES_ULCa_0!$A$10:$AQ$100,MATCH(FIXED(C$6,0,TRUE),ES_ULCa_0!$A$10:$AQ$10,0)+1,FALSE)),"",VLOOKUP($A52,ES_ULCa_0!$A$10:$AQ$100,MATCH(FIXED(C$6,0,TRUE),ES_ULCa_0!$A$10:$AQ$10,0)+1,FALSE))</f>
        <v/>
      </c>
      <c r="D52" s="232" t="str">
        <f>IF(ISNA(VLOOKUP($A52,ES_ULCa_0!$A$10:$AQ$100,MATCH(FIXED(D$6,0,TRUE),ES_ULCa_0!$A$10:$AQ$10,0)+1,FALSE)),"",VLOOKUP($A52,ES_ULCa_0!$A$10:$AQ$100,MATCH(FIXED(D$6,0,TRUE),ES_ULCa_0!$A$10:$AQ$10,0)+1,FALSE))</f>
        <v/>
      </c>
      <c r="E52" s="232" t="str">
        <f>IF(ISNA(VLOOKUP($A52,ES_ULCa_0!$A$10:$AQ$100,MATCH(FIXED(E$6,0,TRUE),ES_ULCa_0!$A$10:$AQ$10,0)+1,FALSE)),"",VLOOKUP($A52,ES_ULCa_0!$A$10:$AQ$100,MATCH(FIXED(E$6,0,TRUE),ES_ULCa_0!$A$10:$AQ$10,0)+1,FALSE))</f>
        <v/>
      </c>
      <c r="F52" s="232" t="str">
        <f>IF(ISNA(VLOOKUP($A52,ES_ULCa_0!$A$10:$AQ$100,MATCH(FIXED(F$6,0,TRUE),ES_ULCa_0!$A$10:$AQ$10,0)+1,FALSE)),"",VLOOKUP($A52,ES_ULCa_0!$A$10:$AQ$100,MATCH(FIXED(F$6,0,TRUE),ES_ULCa_0!$A$10:$AQ$10,0)+1,FALSE))</f>
        <v/>
      </c>
      <c r="G52" s="232" t="str">
        <f>IF(ISNA(VLOOKUP($A52,ES_ULCa_0!$A$10:$AQ$100,MATCH(FIXED(G$6,0,TRUE),ES_ULCa_0!$A$10:$AQ$10,0)+1,FALSE)),"",VLOOKUP($A52,ES_ULCa_0!$A$10:$AQ$100,MATCH(FIXED(G$6,0,TRUE),ES_ULCa_0!$A$10:$AQ$10,0)+1,FALSE))</f>
        <v/>
      </c>
      <c r="H52" s="232" t="str">
        <f>IF(ISNA(VLOOKUP($A52,ES_ULCa_0!$A$10:$AQ$100,MATCH(FIXED(H$6,0,TRUE),ES_ULCa_0!$A$10:$AQ$10,0)+1,FALSE)),"",VLOOKUP($A52,ES_ULCa_0!$A$10:$AQ$100,MATCH(FIXED(H$6,0,TRUE),ES_ULCa_0!$A$10:$AQ$10,0)+1,FALSE))</f>
        <v/>
      </c>
      <c r="I52" s="232" t="str">
        <f>IF(ISNA(VLOOKUP($A52,ES_ULCa_0!$A$10:$AQ$100,MATCH(FIXED(I$6,0,TRUE),ES_ULCa_0!$A$10:$AQ$10,0)+1,FALSE)),"",VLOOKUP($A52,ES_ULCa_0!$A$10:$AQ$100,MATCH(FIXED(I$6,0,TRUE),ES_ULCa_0!$A$10:$AQ$10,0)+1,FALSE))</f>
        <v/>
      </c>
      <c r="J52" s="232" t="str">
        <f>IF(ISNA(VLOOKUP($A52,ES_ULCa_0!$A$10:$AQ$100,MATCH(FIXED(J$6,0,TRUE),ES_ULCa_0!$A$10:$AQ$10,0)+1,FALSE)),"",VLOOKUP($A52,ES_ULCa_0!$A$10:$AQ$100,MATCH(FIXED(J$6,0,TRUE),ES_ULCa_0!$A$10:$AQ$10,0)+1,FALSE))</f>
        <v/>
      </c>
      <c r="K52" s="232" t="str">
        <f>IF(ISNA(VLOOKUP($A52,ES_ULCa_0!$A$10:$AQ$100,MATCH(FIXED(K$6,0,TRUE),ES_ULCa_0!$A$10:$AQ$10,0)+1,FALSE)),"",VLOOKUP($A52,ES_ULCa_0!$A$10:$AQ$100,MATCH(FIXED(K$6,0,TRUE),ES_ULCa_0!$A$10:$AQ$10,0)+1,FALSE))</f>
        <v/>
      </c>
      <c r="L52" s="232" t="str">
        <f>IF(ISNA(VLOOKUP($A52,ES_ULCa_0!$A$10:$AQ$100,MATCH(FIXED(L$6,0,TRUE),ES_ULCa_0!$A$10:$AQ$10,0)+1,FALSE)),"",VLOOKUP($A52,ES_ULCa_0!$A$10:$AQ$100,MATCH(FIXED(L$6,0,TRUE),ES_ULCa_0!$A$10:$AQ$10,0)+1,FALSE))</f>
        <v/>
      </c>
      <c r="M52" s="232" t="str">
        <f>IF(ISNA(VLOOKUP($A52,ES_ULCa_0!$A$10:$AQ$100,MATCH(FIXED(M$6,0,TRUE),ES_ULCa_0!$A$10:$AQ$10,0)+1,FALSE)),"",VLOOKUP($A52,ES_ULCa_0!$A$10:$AQ$100,MATCH(FIXED(M$6,0,TRUE),ES_ULCa_0!$A$10:$AQ$10,0)+1,FALSE))</f>
        <v/>
      </c>
      <c r="N52" s="232" t="str">
        <f>IF(ISNA(VLOOKUP($A52,ES_ULCa_0!$A$10:$AQ$100,MATCH(FIXED(N$6,0,TRUE),ES_ULCa_0!$A$10:$AQ$10,0)+1,FALSE)),"",VLOOKUP($A52,ES_ULCa_0!$A$10:$AQ$100,MATCH(FIXED(N$6,0,TRUE),ES_ULCa_0!$A$10:$AQ$10,0)+1,FALSE))</f>
        <v/>
      </c>
      <c r="O52" s="232" t="str">
        <f>IF(ISNA(VLOOKUP($A52,ES_ULCa_0!$A$10:$AQ$100,MATCH(FIXED(O$6,0,TRUE),ES_ULCa_0!$A$10:$AQ$10,0)+1,FALSE)),"",VLOOKUP($A52,ES_ULCa_0!$A$10:$AQ$100,MATCH(FIXED(O$6,0,TRUE),ES_ULCa_0!$A$10:$AQ$10,0)+1,FALSE))</f>
        <v/>
      </c>
      <c r="P52" s="232" t="str">
        <f>IF(ISNA(VLOOKUP($A52,ES_ULCa_0!$A$10:$AQ$100,MATCH(FIXED(P$6,0,TRUE),ES_ULCa_0!$A$10:$AQ$10,0)+1,FALSE)),"",VLOOKUP($A52,ES_ULCa_0!$A$10:$AQ$100,MATCH(FIXED(P$6,0,TRUE),ES_ULCa_0!$A$10:$AQ$10,0)+1,FALSE))</f>
        <v/>
      </c>
      <c r="Q52" s="232" t="str">
        <f>IF(ISNA(VLOOKUP($A52,ES_ULCa_0!$A$10:$AQ$100,MATCH(FIXED(Q$6,0,TRUE),ES_ULCa_0!$A$10:$AQ$10,0)+1,FALSE)),"",VLOOKUP($A52,ES_ULCa_0!$A$10:$AQ$100,MATCH(FIXED(Q$6,0,TRUE),ES_ULCa_0!$A$10:$AQ$10,0)+1,FALSE))</f>
        <v/>
      </c>
      <c r="R52" s="232" t="str">
        <f>IF(ISNA(VLOOKUP($A52,ES_ULCa_0!$A$10:$AQ$100,MATCH(FIXED(R$6,0,TRUE),ES_ULCa_0!$A$10:$AQ$10,0)+1,FALSE)),"",VLOOKUP($A52,ES_ULCa_0!$A$10:$AQ$100,MATCH(FIXED(R$6,0,TRUE),ES_ULCa_0!$A$10:$AQ$10,0)+1,FALSE))</f>
        <v/>
      </c>
      <c r="S52" s="232" t="str">
        <f>IF(ISNA(VLOOKUP($A52,ES_ULCa_0!$A$10:$AQ$100,MATCH(FIXED(S$6,0,TRUE),ES_ULCa_0!$A$10:$AQ$10,0)+1,FALSE)),"",VLOOKUP($A52,ES_ULCa_0!$A$10:$AQ$100,MATCH(FIXED(S$6,0,TRUE),ES_ULCa_0!$A$10:$AQ$10,0)+1,FALSE))</f>
        <v/>
      </c>
      <c r="T52" s="232" t="str">
        <f>IF(ISNA(VLOOKUP($A52,ES_ULCa_0!$A$10:$AQ$100,MATCH(FIXED(T$6,0,TRUE),ES_ULCa_0!$A$10:$AQ$10,0)+1,FALSE)),"",VLOOKUP($A52,ES_ULCa_0!$A$10:$AQ$100,MATCH(FIXED(T$6,0,TRUE),ES_ULCa_0!$A$10:$AQ$10,0)+1,FALSE))</f>
        <v/>
      </c>
      <c r="U52" s="232" t="str">
        <f>IF(ISNA(VLOOKUP($A52,ES_ULCa_0!$A$10:$AQ$100,MATCH(FIXED(U$6,0,TRUE),ES_ULCa_0!$A$10:$AQ$10,0)+1,FALSE)),"",VLOOKUP($A52,ES_ULCa_0!$A$10:$AQ$100,MATCH(FIXED(U$6,0,TRUE),ES_ULCa_0!$A$10:$AQ$10,0)+1,FALSE))</f>
        <v/>
      </c>
      <c r="V52" s="232" t="str">
        <f>IF(ISNA(VLOOKUP($A52,ES_ULCa_0!$A$10:$AQ$100,MATCH(FIXED(V$6,0,TRUE),ES_ULCa_0!$A$10:$AQ$10,0)+1,FALSE)),"",VLOOKUP($A52,ES_ULCa_0!$A$10:$AQ$100,MATCH(FIXED(V$6,0,TRUE),ES_ULCa_0!$A$10:$AQ$10,0)+1,FALSE))</f>
        <v/>
      </c>
      <c r="W52" s="232" t="str">
        <f>IF(ISNA(VLOOKUP($A52,ES_ULCa_0!$A$10:$AQ$100,MATCH(FIXED(W$6,0,TRUE),ES_ULCa_0!$A$10:$AQ$10,0)+1,FALSE)),"",VLOOKUP($A52,ES_ULCa_0!$A$10:$AQ$100,MATCH(FIXED(W$6,0,TRUE),ES_ULCa_0!$A$10:$AQ$10,0)+1,FALSE))</f>
        <v/>
      </c>
    </row>
    <row r="53" spans="1:23">
      <c r="A53" s="230" t="str">
        <f>lookup!Z12</f>
        <v>Ireland</v>
      </c>
      <c r="B53" s="232" t="str">
        <f>VLOOKUP(A53,lookup!$Z$2:$AA$77,2,FALSE)</f>
        <v>Ιρλανδία</v>
      </c>
      <c r="C53" s="232" t="str">
        <f>IF(ISNA(VLOOKUP($A53,ES_ULCa_0!$A$10:$AQ$100,MATCH(FIXED(C$6,0,TRUE),ES_ULCa_0!$A$10:$AQ$10,0)+1,FALSE)),"",VLOOKUP($A53,ES_ULCa_0!$A$10:$AQ$100,MATCH(FIXED(C$6,0,TRUE),ES_ULCa_0!$A$10:$AQ$10,0)+1,FALSE))</f>
        <v/>
      </c>
      <c r="D53" s="232" t="str">
        <f>IF(ISNA(VLOOKUP($A53,ES_ULCa_0!$A$10:$AQ$100,MATCH(FIXED(D$6,0,TRUE),ES_ULCa_0!$A$10:$AQ$10,0)+1,FALSE)),"",VLOOKUP($A53,ES_ULCa_0!$A$10:$AQ$100,MATCH(FIXED(D$6,0,TRUE),ES_ULCa_0!$A$10:$AQ$10,0)+1,FALSE))</f>
        <v/>
      </c>
      <c r="E53" s="232" t="str">
        <f>IF(ISNA(VLOOKUP($A53,ES_ULCa_0!$A$10:$AQ$100,MATCH(FIXED(E$6,0,TRUE),ES_ULCa_0!$A$10:$AQ$10,0)+1,FALSE)),"",VLOOKUP($A53,ES_ULCa_0!$A$10:$AQ$100,MATCH(FIXED(E$6,0,TRUE),ES_ULCa_0!$A$10:$AQ$10,0)+1,FALSE))</f>
        <v/>
      </c>
      <c r="F53" s="232" t="str">
        <f>IF(ISNA(VLOOKUP($A53,ES_ULCa_0!$A$10:$AQ$100,MATCH(FIXED(F$6,0,TRUE),ES_ULCa_0!$A$10:$AQ$10,0)+1,FALSE)),"",VLOOKUP($A53,ES_ULCa_0!$A$10:$AQ$100,MATCH(FIXED(F$6,0,TRUE),ES_ULCa_0!$A$10:$AQ$10,0)+1,FALSE))</f>
        <v/>
      </c>
      <c r="G53" s="232" t="str">
        <f>IF(ISNA(VLOOKUP($A53,ES_ULCa_0!$A$10:$AQ$100,MATCH(FIXED(G$6,0,TRUE),ES_ULCa_0!$A$10:$AQ$10,0)+1,FALSE)),"",VLOOKUP($A53,ES_ULCa_0!$A$10:$AQ$100,MATCH(FIXED(G$6,0,TRUE),ES_ULCa_0!$A$10:$AQ$10,0)+1,FALSE))</f>
        <v/>
      </c>
      <c r="H53" s="232" t="str">
        <f>IF(ISNA(VLOOKUP($A53,ES_ULCa_0!$A$10:$AQ$100,MATCH(FIXED(H$6,0,TRUE),ES_ULCa_0!$A$10:$AQ$10,0)+1,FALSE)),"",VLOOKUP($A53,ES_ULCa_0!$A$10:$AQ$100,MATCH(FIXED(H$6,0,TRUE),ES_ULCa_0!$A$10:$AQ$10,0)+1,FALSE))</f>
        <v>p</v>
      </c>
      <c r="I53" s="232" t="str">
        <f>IF(ISNA(VLOOKUP($A53,ES_ULCa_0!$A$10:$AQ$100,MATCH(FIXED(I$6,0,TRUE),ES_ULCa_0!$A$10:$AQ$10,0)+1,FALSE)),"",VLOOKUP($A53,ES_ULCa_0!$A$10:$AQ$100,MATCH(FIXED(I$6,0,TRUE),ES_ULCa_0!$A$10:$AQ$10,0)+1,FALSE))</f>
        <v>p</v>
      </c>
      <c r="J53" s="232" t="str">
        <f>IF(ISNA(VLOOKUP($A53,ES_ULCa_0!$A$10:$AQ$100,MATCH(FIXED(J$6,0,TRUE),ES_ULCa_0!$A$10:$AQ$10,0)+1,FALSE)),"",VLOOKUP($A53,ES_ULCa_0!$A$10:$AQ$100,MATCH(FIXED(J$6,0,TRUE),ES_ULCa_0!$A$10:$AQ$10,0)+1,FALSE))</f>
        <v>p</v>
      </c>
      <c r="K53" s="232" t="str">
        <f>IF(ISNA(VLOOKUP($A53,ES_ULCa_0!$A$10:$AQ$100,MATCH(FIXED(K$6,0,TRUE),ES_ULCa_0!$A$10:$AQ$10,0)+1,FALSE)),"",VLOOKUP($A53,ES_ULCa_0!$A$10:$AQ$100,MATCH(FIXED(K$6,0,TRUE),ES_ULCa_0!$A$10:$AQ$10,0)+1,FALSE))</f>
        <v>p</v>
      </c>
      <c r="L53" s="232" t="str">
        <f>IF(ISNA(VLOOKUP($A53,ES_ULCa_0!$A$10:$AQ$100,MATCH(FIXED(L$6,0,TRUE),ES_ULCa_0!$A$10:$AQ$10,0)+1,FALSE)),"",VLOOKUP($A53,ES_ULCa_0!$A$10:$AQ$100,MATCH(FIXED(L$6,0,TRUE),ES_ULCa_0!$A$10:$AQ$10,0)+1,FALSE))</f>
        <v>p</v>
      </c>
      <c r="M53" s="232" t="str">
        <f>IF(ISNA(VLOOKUP($A53,ES_ULCa_0!$A$10:$AQ$100,MATCH(FIXED(M$6,0,TRUE),ES_ULCa_0!$A$10:$AQ$10,0)+1,FALSE)),"",VLOOKUP($A53,ES_ULCa_0!$A$10:$AQ$100,MATCH(FIXED(M$6,0,TRUE),ES_ULCa_0!$A$10:$AQ$10,0)+1,FALSE))</f>
        <v>p</v>
      </c>
      <c r="N53" s="232" t="str">
        <f>IF(ISNA(VLOOKUP($A53,ES_ULCa_0!$A$10:$AQ$100,MATCH(FIXED(N$6,0,TRUE),ES_ULCa_0!$A$10:$AQ$10,0)+1,FALSE)),"",VLOOKUP($A53,ES_ULCa_0!$A$10:$AQ$100,MATCH(FIXED(N$6,0,TRUE),ES_ULCa_0!$A$10:$AQ$10,0)+1,FALSE))</f>
        <v>p</v>
      </c>
      <c r="O53" s="232" t="str">
        <f>IF(ISNA(VLOOKUP($A53,ES_ULCa_0!$A$10:$AQ$100,MATCH(FIXED(O$6,0,TRUE),ES_ULCa_0!$A$10:$AQ$10,0)+1,FALSE)),"",VLOOKUP($A53,ES_ULCa_0!$A$10:$AQ$100,MATCH(FIXED(O$6,0,TRUE),ES_ULCa_0!$A$10:$AQ$10,0)+1,FALSE))</f>
        <v>p</v>
      </c>
      <c r="P53" s="232" t="str">
        <f>IF(ISNA(VLOOKUP($A53,ES_ULCa_0!$A$10:$AQ$100,MATCH(FIXED(P$6,0,TRUE),ES_ULCa_0!$A$10:$AQ$10,0)+1,FALSE)),"",VLOOKUP($A53,ES_ULCa_0!$A$10:$AQ$100,MATCH(FIXED(P$6,0,TRUE),ES_ULCa_0!$A$10:$AQ$10,0)+1,FALSE))</f>
        <v>p</v>
      </c>
      <c r="Q53" s="232" t="str">
        <f>IF(ISNA(VLOOKUP($A53,ES_ULCa_0!$A$10:$AQ$100,MATCH(FIXED(Q$6,0,TRUE),ES_ULCa_0!$A$10:$AQ$10,0)+1,FALSE)),"",VLOOKUP($A53,ES_ULCa_0!$A$10:$AQ$100,MATCH(FIXED(Q$6,0,TRUE),ES_ULCa_0!$A$10:$AQ$10,0)+1,FALSE))</f>
        <v>p</v>
      </c>
      <c r="R53" s="232" t="str">
        <f>IF(ISNA(VLOOKUP($A53,ES_ULCa_0!$A$10:$AQ$100,MATCH(FIXED(R$6,0,TRUE),ES_ULCa_0!$A$10:$AQ$10,0)+1,FALSE)),"",VLOOKUP($A53,ES_ULCa_0!$A$10:$AQ$100,MATCH(FIXED(R$6,0,TRUE),ES_ULCa_0!$A$10:$AQ$10,0)+1,FALSE))</f>
        <v>p</v>
      </c>
      <c r="S53" s="232" t="str">
        <f>IF(ISNA(VLOOKUP($A53,ES_ULCa_0!$A$10:$AQ$100,MATCH(FIXED(S$6,0,TRUE),ES_ULCa_0!$A$10:$AQ$10,0)+1,FALSE)),"",VLOOKUP($A53,ES_ULCa_0!$A$10:$AQ$100,MATCH(FIXED(S$6,0,TRUE),ES_ULCa_0!$A$10:$AQ$10,0)+1,FALSE))</f>
        <v>p</v>
      </c>
      <c r="T53" s="232" t="str">
        <f>IF(ISNA(VLOOKUP($A53,ES_ULCa_0!$A$10:$AQ$100,MATCH(FIXED(T$6,0,TRUE),ES_ULCa_0!$A$10:$AQ$10,0)+1,FALSE)),"",VLOOKUP($A53,ES_ULCa_0!$A$10:$AQ$100,MATCH(FIXED(T$6,0,TRUE),ES_ULCa_0!$A$10:$AQ$10,0)+1,FALSE))</f>
        <v>p</v>
      </c>
      <c r="U53" s="232" t="str">
        <f>IF(ISNA(VLOOKUP($A53,ES_ULCa_0!$A$10:$AQ$100,MATCH(FIXED(U$6,0,TRUE),ES_ULCa_0!$A$10:$AQ$10,0)+1,FALSE)),"",VLOOKUP($A53,ES_ULCa_0!$A$10:$AQ$100,MATCH(FIXED(U$6,0,TRUE),ES_ULCa_0!$A$10:$AQ$10,0)+1,FALSE))</f>
        <v>p</v>
      </c>
      <c r="V53" s="232" t="str">
        <f>IF(ISNA(VLOOKUP($A53,ES_ULCa_0!$A$10:$AQ$100,MATCH(FIXED(V$6,0,TRUE),ES_ULCa_0!$A$10:$AQ$10,0)+1,FALSE)),"",VLOOKUP($A53,ES_ULCa_0!$A$10:$AQ$100,MATCH(FIXED(V$6,0,TRUE),ES_ULCa_0!$A$10:$AQ$10,0)+1,FALSE))</f>
        <v/>
      </c>
      <c r="W53" s="232" t="str">
        <f>IF(ISNA(VLOOKUP($A53,ES_ULCa_0!$A$10:$AQ$100,MATCH(FIXED(W$6,0,TRUE),ES_ULCa_0!$A$10:$AQ$10,0)+1,FALSE)),"",VLOOKUP($A53,ES_ULCa_0!$A$10:$AQ$100,MATCH(FIXED(W$6,0,TRUE),ES_ULCa_0!$A$10:$AQ$10,0)+1,FALSE))</f>
        <v/>
      </c>
    </row>
    <row r="54" spans="1:23">
      <c r="A54" s="230" t="str">
        <f>lookup!Z13</f>
        <v>Greece</v>
      </c>
      <c r="B54" s="232" t="str">
        <f>VLOOKUP(A54,lookup!$Z$2:$AA$77,2,FALSE)</f>
        <v>Ελλάδα</v>
      </c>
      <c r="C54" s="232" t="str">
        <f>IF(ISNA(VLOOKUP($A54,ES_ULCa_0!$A$10:$AQ$100,MATCH(FIXED(C$6,0,TRUE),ES_ULCa_0!$A$10:$AQ$10,0)+1,FALSE)),"",VLOOKUP($A54,ES_ULCa_0!$A$10:$AQ$100,MATCH(FIXED(C$6,0,TRUE),ES_ULCa_0!$A$10:$AQ$10,0)+1,FALSE))</f>
        <v/>
      </c>
      <c r="D54" s="232" t="str">
        <f>IF(ISNA(VLOOKUP($A54,ES_ULCa_0!$A$10:$AQ$100,MATCH(FIXED(D$6,0,TRUE),ES_ULCa_0!$A$10:$AQ$10,0)+1,FALSE)),"",VLOOKUP($A54,ES_ULCa_0!$A$10:$AQ$100,MATCH(FIXED(D$6,0,TRUE),ES_ULCa_0!$A$10:$AQ$10,0)+1,FALSE))</f>
        <v/>
      </c>
      <c r="E54" s="232" t="str">
        <f>IF(ISNA(VLOOKUP($A54,ES_ULCa_0!$A$10:$AQ$100,MATCH(FIXED(E$6,0,TRUE),ES_ULCa_0!$A$10:$AQ$10,0)+1,FALSE)),"",VLOOKUP($A54,ES_ULCa_0!$A$10:$AQ$100,MATCH(FIXED(E$6,0,TRUE),ES_ULCa_0!$A$10:$AQ$10,0)+1,FALSE))</f>
        <v/>
      </c>
      <c r="F54" s="232" t="str">
        <f>IF(ISNA(VLOOKUP($A54,ES_ULCa_0!$A$10:$AQ$100,MATCH(FIXED(F$6,0,TRUE),ES_ULCa_0!$A$10:$AQ$10,0)+1,FALSE)),"",VLOOKUP($A54,ES_ULCa_0!$A$10:$AQ$100,MATCH(FIXED(F$6,0,TRUE),ES_ULCa_0!$A$10:$AQ$10,0)+1,FALSE))</f>
        <v/>
      </c>
      <c r="G54" s="232" t="str">
        <f>IF(ISNA(VLOOKUP($A54,ES_ULCa_0!$A$10:$AQ$100,MATCH(FIXED(G$6,0,TRUE),ES_ULCa_0!$A$10:$AQ$10,0)+1,FALSE)),"",VLOOKUP($A54,ES_ULCa_0!$A$10:$AQ$100,MATCH(FIXED(G$6,0,TRUE),ES_ULCa_0!$A$10:$AQ$10,0)+1,FALSE))</f>
        <v/>
      </c>
      <c r="H54" s="232" t="str">
        <f>IF(ISNA(VLOOKUP($A54,ES_ULCa_0!$A$10:$AQ$100,MATCH(FIXED(H$6,0,TRUE),ES_ULCa_0!$A$10:$AQ$10,0)+1,FALSE)),"",VLOOKUP($A54,ES_ULCa_0!$A$10:$AQ$100,MATCH(FIXED(H$6,0,TRUE),ES_ULCa_0!$A$10:$AQ$10,0)+1,FALSE))</f>
        <v/>
      </c>
      <c r="I54" s="232" t="str">
        <f>IF(ISNA(VLOOKUP($A54,ES_ULCa_0!$A$10:$AQ$100,MATCH(FIXED(I$6,0,TRUE),ES_ULCa_0!$A$10:$AQ$10,0)+1,FALSE)),"",VLOOKUP($A54,ES_ULCa_0!$A$10:$AQ$100,MATCH(FIXED(I$6,0,TRUE),ES_ULCa_0!$A$10:$AQ$10,0)+1,FALSE))</f>
        <v/>
      </c>
      <c r="J54" s="232" t="str">
        <f>IF(ISNA(VLOOKUP($A54,ES_ULCa_0!$A$10:$AQ$100,MATCH(FIXED(J$6,0,TRUE),ES_ULCa_0!$A$10:$AQ$10,0)+1,FALSE)),"",VLOOKUP($A54,ES_ULCa_0!$A$10:$AQ$100,MATCH(FIXED(J$6,0,TRUE),ES_ULCa_0!$A$10:$AQ$10,0)+1,FALSE))</f>
        <v/>
      </c>
      <c r="K54" s="232" t="str">
        <f>IF(ISNA(VLOOKUP($A54,ES_ULCa_0!$A$10:$AQ$100,MATCH(FIXED(K$6,0,TRUE),ES_ULCa_0!$A$10:$AQ$10,0)+1,FALSE)),"",VLOOKUP($A54,ES_ULCa_0!$A$10:$AQ$100,MATCH(FIXED(K$6,0,TRUE),ES_ULCa_0!$A$10:$AQ$10,0)+1,FALSE))</f>
        <v/>
      </c>
      <c r="L54" s="232" t="str">
        <f>IF(ISNA(VLOOKUP($A54,ES_ULCa_0!$A$10:$AQ$100,MATCH(FIXED(L$6,0,TRUE),ES_ULCa_0!$A$10:$AQ$10,0)+1,FALSE)),"",VLOOKUP($A54,ES_ULCa_0!$A$10:$AQ$100,MATCH(FIXED(L$6,0,TRUE),ES_ULCa_0!$A$10:$AQ$10,0)+1,FALSE))</f>
        <v/>
      </c>
      <c r="M54" s="232" t="str">
        <f>IF(ISNA(VLOOKUP($A54,ES_ULCa_0!$A$10:$AQ$100,MATCH(FIXED(M$6,0,TRUE),ES_ULCa_0!$A$10:$AQ$10,0)+1,FALSE)),"",VLOOKUP($A54,ES_ULCa_0!$A$10:$AQ$100,MATCH(FIXED(M$6,0,TRUE),ES_ULCa_0!$A$10:$AQ$10,0)+1,FALSE))</f>
        <v/>
      </c>
      <c r="N54" s="232" t="str">
        <f>IF(ISNA(VLOOKUP($A54,ES_ULCa_0!$A$10:$AQ$100,MATCH(FIXED(N$6,0,TRUE),ES_ULCa_0!$A$10:$AQ$10,0)+1,FALSE)),"",VLOOKUP($A54,ES_ULCa_0!$A$10:$AQ$100,MATCH(FIXED(N$6,0,TRUE),ES_ULCa_0!$A$10:$AQ$10,0)+1,FALSE))</f>
        <v/>
      </c>
      <c r="O54" s="232" t="str">
        <f>IF(ISNA(VLOOKUP($A54,ES_ULCa_0!$A$10:$AQ$100,MATCH(FIXED(O$6,0,TRUE),ES_ULCa_0!$A$10:$AQ$10,0)+1,FALSE)),"",VLOOKUP($A54,ES_ULCa_0!$A$10:$AQ$100,MATCH(FIXED(O$6,0,TRUE),ES_ULCa_0!$A$10:$AQ$10,0)+1,FALSE))</f>
        <v/>
      </c>
      <c r="P54" s="232" t="str">
        <f>IF(ISNA(VLOOKUP($A54,ES_ULCa_0!$A$10:$AQ$100,MATCH(FIXED(P$6,0,TRUE),ES_ULCa_0!$A$10:$AQ$10,0)+1,FALSE)),"",VLOOKUP($A54,ES_ULCa_0!$A$10:$AQ$100,MATCH(FIXED(P$6,0,TRUE),ES_ULCa_0!$A$10:$AQ$10,0)+1,FALSE))</f>
        <v/>
      </c>
      <c r="Q54" s="232" t="str">
        <f>IF(ISNA(VLOOKUP($A54,ES_ULCa_0!$A$10:$AQ$100,MATCH(FIXED(Q$6,0,TRUE),ES_ULCa_0!$A$10:$AQ$10,0)+1,FALSE)),"",VLOOKUP($A54,ES_ULCa_0!$A$10:$AQ$100,MATCH(FIXED(Q$6,0,TRUE),ES_ULCa_0!$A$10:$AQ$10,0)+1,FALSE))</f>
        <v/>
      </c>
      <c r="R54" s="232" t="str">
        <f>IF(ISNA(VLOOKUP($A54,ES_ULCa_0!$A$10:$AQ$100,MATCH(FIXED(R$6,0,TRUE),ES_ULCa_0!$A$10:$AQ$10,0)+1,FALSE)),"",VLOOKUP($A54,ES_ULCa_0!$A$10:$AQ$100,MATCH(FIXED(R$6,0,TRUE),ES_ULCa_0!$A$10:$AQ$10,0)+1,FALSE))</f>
        <v/>
      </c>
      <c r="S54" s="232" t="str">
        <f>IF(ISNA(VLOOKUP($A54,ES_ULCa_0!$A$10:$AQ$100,MATCH(FIXED(S$6,0,TRUE),ES_ULCa_0!$A$10:$AQ$10,0)+1,FALSE)),"",VLOOKUP($A54,ES_ULCa_0!$A$10:$AQ$100,MATCH(FIXED(S$6,0,TRUE),ES_ULCa_0!$A$10:$AQ$10,0)+1,FALSE))</f>
        <v/>
      </c>
      <c r="T54" s="232" t="str">
        <f>IF(ISNA(VLOOKUP($A54,ES_ULCa_0!$A$10:$AQ$100,MATCH(FIXED(T$6,0,TRUE),ES_ULCa_0!$A$10:$AQ$10,0)+1,FALSE)),"",VLOOKUP($A54,ES_ULCa_0!$A$10:$AQ$100,MATCH(FIXED(T$6,0,TRUE),ES_ULCa_0!$A$10:$AQ$10,0)+1,FALSE))</f>
        <v/>
      </c>
      <c r="U54" s="232" t="str">
        <f>IF(ISNA(VLOOKUP($A54,ES_ULCa_0!$A$10:$AQ$100,MATCH(FIXED(U$6,0,TRUE),ES_ULCa_0!$A$10:$AQ$10,0)+1,FALSE)),"",VLOOKUP($A54,ES_ULCa_0!$A$10:$AQ$100,MATCH(FIXED(U$6,0,TRUE),ES_ULCa_0!$A$10:$AQ$10,0)+1,FALSE))</f>
        <v/>
      </c>
      <c r="V54" s="232" t="str">
        <f>IF(ISNA(VLOOKUP($A54,ES_ULCa_0!$A$10:$AQ$100,MATCH(FIXED(V$6,0,TRUE),ES_ULCa_0!$A$10:$AQ$10,0)+1,FALSE)),"",VLOOKUP($A54,ES_ULCa_0!$A$10:$AQ$100,MATCH(FIXED(V$6,0,TRUE),ES_ULCa_0!$A$10:$AQ$10,0)+1,FALSE))</f>
        <v/>
      </c>
      <c r="W54" s="232" t="str">
        <f>IF(ISNA(VLOOKUP($A54,ES_ULCa_0!$A$10:$AQ$100,MATCH(FIXED(W$6,0,TRUE),ES_ULCa_0!$A$10:$AQ$10,0)+1,FALSE)),"",VLOOKUP($A54,ES_ULCa_0!$A$10:$AQ$100,MATCH(FIXED(W$6,0,TRUE),ES_ULCa_0!$A$10:$AQ$10,0)+1,FALSE))</f>
        <v/>
      </c>
    </row>
    <row r="55" spans="1:23">
      <c r="A55" s="230" t="str">
        <f>lookup!Z14</f>
        <v>Spain</v>
      </c>
      <c r="B55" s="232" t="str">
        <f>VLOOKUP(A55,lookup!$Z$2:$AA$77,2,FALSE)</f>
        <v>Ισπανία</v>
      </c>
      <c r="C55" s="232" t="str">
        <f>IF(ISNA(VLOOKUP($A55,ES_ULCa_0!$A$10:$AQ$100,MATCH(FIXED(C$6,0,TRUE),ES_ULCa_0!$A$10:$AQ$10,0)+1,FALSE)),"",VLOOKUP($A55,ES_ULCa_0!$A$10:$AQ$100,MATCH(FIXED(C$6,0,TRUE),ES_ULCa_0!$A$10:$AQ$10,0)+1,FALSE))</f>
        <v/>
      </c>
      <c r="D55" s="232" t="str">
        <f>IF(ISNA(VLOOKUP($A55,ES_ULCa_0!$A$10:$AQ$100,MATCH(FIXED(D$6,0,TRUE),ES_ULCa_0!$A$10:$AQ$10,0)+1,FALSE)),"",VLOOKUP($A55,ES_ULCa_0!$A$10:$AQ$100,MATCH(FIXED(D$6,0,TRUE),ES_ULCa_0!$A$10:$AQ$10,0)+1,FALSE))</f>
        <v/>
      </c>
      <c r="E55" s="232" t="str">
        <f>IF(ISNA(VLOOKUP($A55,ES_ULCa_0!$A$10:$AQ$100,MATCH(FIXED(E$6,0,TRUE),ES_ULCa_0!$A$10:$AQ$10,0)+1,FALSE)),"",VLOOKUP($A55,ES_ULCa_0!$A$10:$AQ$100,MATCH(FIXED(E$6,0,TRUE),ES_ULCa_0!$A$10:$AQ$10,0)+1,FALSE))</f>
        <v/>
      </c>
      <c r="F55" s="232" t="str">
        <f>IF(ISNA(VLOOKUP($A55,ES_ULCa_0!$A$10:$AQ$100,MATCH(FIXED(F$6,0,TRUE),ES_ULCa_0!$A$10:$AQ$10,0)+1,FALSE)),"",VLOOKUP($A55,ES_ULCa_0!$A$10:$AQ$100,MATCH(FIXED(F$6,0,TRUE),ES_ULCa_0!$A$10:$AQ$10,0)+1,FALSE))</f>
        <v/>
      </c>
      <c r="G55" s="232" t="str">
        <f>IF(ISNA(VLOOKUP($A55,ES_ULCa_0!$A$10:$AQ$100,MATCH(FIXED(G$6,0,TRUE),ES_ULCa_0!$A$10:$AQ$10,0)+1,FALSE)),"",VLOOKUP($A55,ES_ULCa_0!$A$10:$AQ$100,MATCH(FIXED(G$6,0,TRUE),ES_ULCa_0!$A$10:$AQ$10,0)+1,FALSE))</f>
        <v/>
      </c>
      <c r="H55" s="232" t="str">
        <f>IF(ISNA(VLOOKUP($A55,ES_ULCa_0!$A$10:$AQ$100,MATCH(FIXED(H$6,0,TRUE),ES_ULCa_0!$A$10:$AQ$10,0)+1,FALSE)),"",VLOOKUP($A55,ES_ULCa_0!$A$10:$AQ$100,MATCH(FIXED(H$6,0,TRUE),ES_ULCa_0!$A$10:$AQ$10,0)+1,FALSE))</f>
        <v/>
      </c>
      <c r="I55" s="232" t="str">
        <f>IF(ISNA(VLOOKUP($A55,ES_ULCa_0!$A$10:$AQ$100,MATCH(FIXED(I$6,0,TRUE),ES_ULCa_0!$A$10:$AQ$10,0)+1,FALSE)),"",VLOOKUP($A55,ES_ULCa_0!$A$10:$AQ$100,MATCH(FIXED(I$6,0,TRUE),ES_ULCa_0!$A$10:$AQ$10,0)+1,FALSE))</f>
        <v/>
      </c>
      <c r="J55" s="232" t="str">
        <f>IF(ISNA(VLOOKUP($A55,ES_ULCa_0!$A$10:$AQ$100,MATCH(FIXED(J$6,0,TRUE),ES_ULCa_0!$A$10:$AQ$10,0)+1,FALSE)),"",VLOOKUP($A55,ES_ULCa_0!$A$10:$AQ$100,MATCH(FIXED(J$6,0,TRUE),ES_ULCa_0!$A$10:$AQ$10,0)+1,FALSE))</f>
        <v/>
      </c>
      <c r="K55" s="232" t="str">
        <f>IF(ISNA(VLOOKUP($A55,ES_ULCa_0!$A$10:$AQ$100,MATCH(FIXED(K$6,0,TRUE),ES_ULCa_0!$A$10:$AQ$10,0)+1,FALSE)),"",VLOOKUP($A55,ES_ULCa_0!$A$10:$AQ$100,MATCH(FIXED(K$6,0,TRUE),ES_ULCa_0!$A$10:$AQ$10,0)+1,FALSE))</f>
        <v/>
      </c>
      <c r="L55" s="232" t="str">
        <f>IF(ISNA(VLOOKUP($A55,ES_ULCa_0!$A$10:$AQ$100,MATCH(FIXED(L$6,0,TRUE),ES_ULCa_0!$A$10:$AQ$10,0)+1,FALSE)),"",VLOOKUP($A55,ES_ULCa_0!$A$10:$AQ$100,MATCH(FIXED(L$6,0,TRUE),ES_ULCa_0!$A$10:$AQ$10,0)+1,FALSE))</f>
        <v/>
      </c>
      <c r="M55" s="232" t="str">
        <f>IF(ISNA(VLOOKUP($A55,ES_ULCa_0!$A$10:$AQ$100,MATCH(FIXED(M$6,0,TRUE),ES_ULCa_0!$A$10:$AQ$10,0)+1,FALSE)),"",VLOOKUP($A55,ES_ULCa_0!$A$10:$AQ$100,MATCH(FIXED(M$6,0,TRUE),ES_ULCa_0!$A$10:$AQ$10,0)+1,FALSE))</f>
        <v/>
      </c>
      <c r="N55" s="232" t="str">
        <f>IF(ISNA(VLOOKUP($A55,ES_ULCa_0!$A$10:$AQ$100,MATCH(FIXED(N$6,0,TRUE),ES_ULCa_0!$A$10:$AQ$10,0)+1,FALSE)),"",VLOOKUP($A55,ES_ULCa_0!$A$10:$AQ$100,MATCH(FIXED(N$6,0,TRUE),ES_ULCa_0!$A$10:$AQ$10,0)+1,FALSE))</f>
        <v/>
      </c>
      <c r="O55" s="232" t="str">
        <f>IF(ISNA(VLOOKUP($A55,ES_ULCa_0!$A$10:$AQ$100,MATCH(FIXED(O$6,0,TRUE),ES_ULCa_0!$A$10:$AQ$10,0)+1,FALSE)),"",VLOOKUP($A55,ES_ULCa_0!$A$10:$AQ$100,MATCH(FIXED(O$6,0,TRUE),ES_ULCa_0!$A$10:$AQ$10,0)+1,FALSE))</f>
        <v/>
      </c>
      <c r="P55" s="232" t="str">
        <f>IF(ISNA(VLOOKUP($A55,ES_ULCa_0!$A$10:$AQ$100,MATCH(FIXED(P$6,0,TRUE),ES_ULCa_0!$A$10:$AQ$10,0)+1,FALSE)),"",VLOOKUP($A55,ES_ULCa_0!$A$10:$AQ$100,MATCH(FIXED(P$6,0,TRUE),ES_ULCa_0!$A$10:$AQ$10,0)+1,FALSE))</f>
        <v/>
      </c>
      <c r="Q55" s="232" t="str">
        <f>IF(ISNA(VLOOKUP($A55,ES_ULCa_0!$A$10:$AQ$100,MATCH(FIXED(Q$6,0,TRUE),ES_ULCa_0!$A$10:$AQ$10,0)+1,FALSE)),"",VLOOKUP($A55,ES_ULCa_0!$A$10:$AQ$100,MATCH(FIXED(Q$6,0,TRUE),ES_ULCa_0!$A$10:$AQ$10,0)+1,FALSE))</f>
        <v/>
      </c>
      <c r="R55" s="232" t="str">
        <f>IF(ISNA(VLOOKUP($A55,ES_ULCa_0!$A$10:$AQ$100,MATCH(FIXED(R$6,0,TRUE),ES_ULCa_0!$A$10:$AQ$10,0)+1,FALSE)),"",VLOOKUP($A55,ES_ULCa_0!$A$10:$AQ$100,MATCH(FIXED(R$6,0,TRUE),ES_ULCa_0!$A$10:$AQ$10,0)+1,FALSE))</f>
        <v/>
      </c>
      <c r="S55" s="232" t="str">
        <f>IF(ISNA(VLOOKUP($A55,ES_ULCa_0!$A$10:$AQ$100,MATCH(FIXED(S$6,0,TRUE),ES_ULCa_0!$A$10:$AQ$10,0)+1,FALSE)),"",VLOOKUP($A55,ES_ULCa_0!$A$10:$AQ$100,MATCH(FIXED(S$6,0,TRUE),ES_ULCa_0!$A$10:$AQ$10,0)+1,FALSE))</f>
        <v/>
      </c>
      <c r="T55" s="232" t="str">
        <f>IF(ISNA(VLOOKUP($A55,ES_ULCa_0!$A$10:$AQ$100,MATCH(FIXED(T$6,0,TRUE),ES_ULCa_0!$A$10:$AQ$10,0)+1,FALSE)),"",VLOOKUP($A55,ES_ULCa_0!$A$10:$AQ$100,MATCH(FIXED(T$6,0,TRUE),ES_ULCa_0!$A$10:$AQ$10,0)+1,FALSE))</f>
        <v/>
      </c>
      <c r="U55" s="232" t="str">
        <f>IF(ISNA(VLOOKUP($A55,ES_ULCa_0!$A$10:$AQ$100,MATCH(FIXED(U$6,0,TRUE),ES_ULCa_0!$A$10:$AQ$10,0)+1,FALSE)),"",VLOOKUP($A55,ES_ULCa_0!$A$10:$AQ$100,MATCH(FIXED(U$6,0,TRUE),ES_ULCa_0!$A$10:$AQ$10,0)+1,FALSE))</f>
        <v/>
      </c>
      <c r="V55" s="232" t="str">
        <f>IF(ISNA(VLOOKUP($A55,ES_ULCa_0!$A$10:$AQ$100,MATCH(FIXED(V$6,0,TRUE),ES_ULCa_0!$A$10:$AQ$10,0)+1,FALSE)),"",VLOOKUP($A55,ES_ULCa_0!$A$10:$AQ$100,MATCH(FIXED(V$6,0,TRUE),ES_ULCa_0!$A$10:$AQ$10,0)+1,FALSE))</f>
        <v/>
      </c>
      <c r="W55" s="232" t="str">
        <f>IF(ISNA(VLOOKUP($A55,ES_ULCa_0!$A$10:$AQ$100,MATCH(FIXED(W$6,0,TRUE),ES_ULCa_0!$A$10:$AQ$10,0)+1,FALSE)),"",VLOOKUP($A55,ES_ULCa_0!$A$10:$AQ$100,MATCH(FIXED(W$6,0,TRUE),ES_ULCa_0!$A$10:$AQ$10,0)+1,FALSE))</f>
        <v/>
      </c>
    </row>
    <row r="56" spans="1:23">
      <c r="A56" s="230" t="str">
        <f>lookup!Z15</f>
        <v>France</v>
      </c>
      <c r="B56" s="232" t="str">
        <f>VLOOKUP(A56,lookup!$Z$2:$AA$77,2,FALSE)</f>
        <v>Γαλλία</v>
      </c>
      <c r="C56" s="232" t="str">
        <f>IF(ISNA(VLOOKUP($A56,ES_ULCa_0!$A$10:$AQ$100,MATCH(FIXED(C$6,0,TRUE),ES_ULCa_0!$A$10:$AQ$10,0)+1,FALSE)),"",VLOOKUP($A56,ES_ULCa_0!$A$10:$AQ$100,MATCH(FIXED(C$6,0,TRUE),ES_ULCa_0!$A$10:$AQ$10,0)+1,FALSE))</f>
        <v/>
      </c>
      <c r="D56" s="232" t="str">
        <f>IF(ISNA(VLOOKUP($A56,ES_ULCa_0!$A$10:$AQ$100,MATCH(FIXED(D$6,0,TRUE),ES_ULCa_0!$A$10:$AQ$10,0)+1,FALSE)),"",VLOOKUP($A56,ES_ULCa_0!$A$10:$AQ$100,MATCH(FIXED(D$6,0,TRUE),ES_ULCa_0!$A$10:$AQ$10,0)+1,FALSE))</f>
        <v/>
      </c>
      <c r="E56" s="232" t="str">
        <f>IF(ISNA(VLOOKUP($A56,ES_ULCa_0!$A$10:$AQ$100,MATCH(FIXED(E$6,0,TRUE),ES_ULCa_0!$A$10:$AQ$10,0)+1,FALSE)),"",VLOOKUP($A56,ES_ULCa_0!$A$10:$AQ$100,MATCH(FIXED(E$6,0,TRUE),ES_ULCa_0!$A$10:$AQ$10,0)+1,FALSE))</f>
        <v/>
      </c>
      <c r="F56" s="232" t="str">
        <f>IF(ISNA(VLOOKUP($A56,ES_ULCa_0!$A$10:$AQ$100,MATCH(FIXED(F$6,0,TRUE),ES_ULCa_0!$A$10:$AQ$10,0)+1,FALSE)),"",VLOOKUP($A56,ES_ULCa_0!$A$10:$AQ$100,MATCH(FIXED(F$6,0,TRUE),ES_ULCa_0!$A$10:$AQ$10,0)+1,FALSE))</f>
        <v/>
      </c>
      <c r="G56" s="232" t="str">
        <f>IF(ISNA(VLOOKUP($A56,ES_ULCa_0!$A$10:$AQ$100,MATCH(FIXED(G$6,0,TRUE),ES_ULCa_0!$A$10:$AQ$10,0)+1,FALSE)),"",VLOOKUP($A56,ES_ULCa_0!$A$10:$AQ$100,MATCH(FIXED(G$6,0,TRUE),ES_ULCa_0!$A$10:$AQ$10,0)+1,FALSE))</f>
        <v/>
      </c>
      <c r="H56" s="232" t="str">
        <f>IF(ISNA(VLOOKUP($A56,ES_ULCa_0!$A$10:$AQ$100,MATCH(FIXED(H$6,0,TRUE),ES_ULCa_0!$A$10:$AQ$10,0)+1,FALSE)),"",VLOOKUP($A56,ES_ULCa_0!$A$10:$AQ$100,MATCH(FIXED(H$6,0,TRUE),ES_ULCa_0!$A$10:$AQ$10,0)+1,FALSE))</f>
        <v/>
      </c>
      <c r="I56" s="232" t="str">
        <f>IF(ISNA(VLOOKUP($A56,ES_ULCa_0!$A$10:$AQ$100,MATCH(FIXED(I$6,0,TRUE),ES_ULCa_0!$A$10:$AQ$10,0)+1,FALSE)),"",VLOOKUP($A56,ES_ULCa_0!$A$10:$AQ$100,MATCH(FIXED(I$6,0,TRUE),ES_ULCa_0!$A$10:$AQ$10,0)+1,FALSE))</f>
        <v/>
      </c>
      <c r="J56" s="232" t="str">
        <f>IF(ISNA(VLOOKUP($A56,ES_ULCa_0!$A$10:$AQ$100,MATCH(FIXED(J$6,0,TRUE),ES_ULCa_0!$A$10:$AQ$10,0)+1,FALSE)),"",VLOOKUP($A56,ES_ULCa_0!$A$10:$AQ$100,MATCH(FIXED(J$6,0,TRUE),ES_ULCa_0!$A$10:$AQ$10,0)+1,FALSE))</f>
        <v/>
      </c>
      <c r="K56" s="232" t="str">
        <f>IF(ISNA(VLOOKUP($A56,ES_ULCa_0!$A$10:$AQ$100,MATCH(FIXED(K$6,0,TRUE),ES_ULCa_0!$A$10:$AQ$10,0)+1,FALSE)),"",VLOOKUP($A56,ES_ULCa_0!$A$10:$AQ$100,MATCH(FIXED(K$6,0,TRUE),ES_ULCa_0!$A$10:$AQ$10,0)+1,FALSE))</f>
        <v/>
      </c>
      <c r="L56" s="232" t="str">
        <f>IF(ISNA(VLOOKUP($A56,ES_ULCa_0!$A$10:$AQ$100,MATCH(FIXED(L$6,0,TRUE),ES_ULCa_0!$A$10:$AQ$10,0)+1,FALSE)),"",VLOOKUP($A56,ES_ULCa_0!$A$10:$AQ$100,MATCH(FIXED(L$6,0,TRUE),ES_ULCa_0!$A$10:$AQ$10,0)+1,FALSE))</f>
        <v/>
      </c>
      <c r="M56" s="232" t="str">
        <f>IF(ISNA(VLOOKUP($A56,ES_ULCa_0!$A$10:$AQ$100,MATCH(FIXED(M$6,0,TRUE),ES_ULCa_0!$A$10:$AQ$10,0)+1,FALSE)),"",VLOOKUP($A56,ES_ULCa_0!$A$10:$AQ$100,MATCH(FIXED(M$6,0,TRUE),ES_ULCa_0!$A$10:$AQ$10,0)+1,FALSE))</f>
        <v/>
      </c>
      <c r="N56" s="232" t="str">
        <f>IF(ISNA(VLOOKUP($A56,ES_ULCa_0!$A$10:$AQ$100,MATCH(FIXED(N$6,0,TRUE),ES_ULCa_0!$A$10:$AQ$10,0)+1,FALSE)),"",VLOOKUP($A56,ES_ULCa_0!$A$10:$AQ$100,MATCH(FIXED(N$6,0,TRUE),ES_ULCa_0!$A$10:$AQ$10,0)+1,FALSE))</f>
        <v/>
      </c>
      <c r="O56" s="232" t="str">
        <f>IF(ISNA(VLOOKUP($A56,ES_ULCa_0!$A$10:$AQ$100,MATCH(FIXED(O$6,0,TRUE),ES_ULCa_0!$A$10:$AQ$10,0)+1,FALSE)),"",VLOOKUP($A56,ES_ULCa_0!$A$10:$AQ$100,MATCH(FIXED(O$6,0,TRUE),ES_ULCa_0!$A$10:$AQ$10,0)+1,FALSE))</f>
        <v/>
      </c>
      <c r="P56" s="232" t="str">
        <f>IF(ISNA(VLOOKUP($A56,ES_ULCa_0!$A$10:$AQ$100,MATCH(FIXED(P$6,0,TRUE),ES_ULCa_0!$A$10:$AQ$10,0)+1,FALSE)),"",VLOOKUP($A56,ES_ULCa_0!$A$10:$AQ$100,MATCH(FIXED(P$6,0,TRUE),ES_ULCa_0!$A$10:$AQ$10,0)+1,FALSE))</f>
        <v/>
      </c>
      <c r="Q56" s="232" t="str">
        <f>IF(ISNA(VLOOKUP($A56,ES_ULCa_0!$A$10:$AQ$100,MATCH(FIXED(Q$6,0,TRUE),ES_ULCa_0!$A$10:$AQ$10,0)+1,FALSE)),"",VLOOKUP($A56,ES_ULCa_0!$A$10:$AQ$100,MATCH(FIXED(Q$6,0,TRUE),ES_ULCa_0!$A$10:$AQ$10,0)+1,FALSE))</f>
        <v/>
      </c>
      <c r="R56" s="232" t="str">
        <f>IF(ISNA(VLOOKUP($A56,ES_ULCa_0!$A$10:$AQ$100,MATCH(FIXED(R$6,0,TRUE),ES_ULCa_0!$A$10:$AQ$10,0)+1,FALSE)),"",VLOOKUP($A56,ES_ULCa_0!$A$10:$AQ$100,MATCH(FIXED(R$6,0,TRUE),ES_ULCa_0!$A$10:$AQ$10,0)+1,FALSE))</f>
        <v/>
      </c>
      <c r="S56" s="232" t="str">
        <f>IF(ISNA(VLOOKUP($A56,ES_ULCa_0!$A$10:$AQ$100,MATCH(FIXED(S$6,0,TRUE),ES_ULCa_0!$A$10:$AQ$10,0)+1,FALSE)),"",VLOOKUP($A56,ES_ULCa_0!$A$10:$AQ$100,MATCH(FIXED(S$6,0,TRUE),ES_ULCa_0!$A$10:$AQ$10,0)+1,FALSE))</f>
        <v/>
      </c>
      <c r="T56" s="232" t="str">
        <f>IF(ISNA(VLOOKUP($A56,ES_ULCa_0!$A$10:$AQ$100,MATCH(FIXED(T$6,0,TRUE),ES_ULCa_0!$A$10:$AQ$10,0)+1,FALSE)),"",VLOOKUP($A56,ES_ULCa_0!$A$10:$AQ$100,MATCH(FIXED(T$6,0,TRUE),ES_ULCa_0!$A$10:$AQ$10,0)+1,FALSE))</f>
        <v/>
      </c>
      <c r="U56" s="232" t="str">
        <f>IF(ISNA(VLOOKUP($A56,ES_ULCa_0!$A$10:$AQ$100,MATCH(FIXED(U$6,0,TRUE),ES_ULCa_0!$A$10:$AQ$10,0)+1,FALSE)),"",VLOOKUP($A56,ES_ULCa_0!$A$10:$AQ$100,MATCH(FIXED(U$6,0,TRUE),ES_ULCa_0!$A$10:$AQ$10,0)+1,FALSE))</f>
        <v/>
      </c>
      <c r="V56" s="232" t="str">
        <f>IF(ISNA(VLOOKUP($A56,ES_ULCa_0!$A$10:$AQ$100,MATCH(FIXED(V$6,0,TRUE),ES_ULCa_0!$A$10:$AQ$10,0)+1,FALSE)),"",VLOOKUP($A56,ES_ULCa_0!$A$10:$AQ$100,MATCH(FIXED(V$6,0,TRUE),ES_ULCa_0!$A$10:$AQ$10,0)+1,FALSE))</f>
        <v/>
      </c>
      <c r="W56" s="232" t="str">
        <f>IF(ISNA(VLOOKUP($A56,ES_ULCa_0!$A$10:$AQ$100,MATCH(FIXED(W$6,0,TRUE),ES_ULCa_0!$A$10:$AQ$10,0)+1,FALSE)),"",VLOOKUP($A56,ES_ULCa_0!$A$10:$AQ$100,MATCH(FIXED(W$6,0,TRUE),ES_ULCa_0!$A$10:$AQ$10,0)+1,FALSE))</f>
        <v/>
      </c>
    </row>
    <row r="57" spans="1:23">
      <c r="A57" s="230" t="str">
        <f>lookup!Z16</f>
        <v>Croatia</v>
      </c>
      <c r="B57" s="232" t="str">
        <f>VLOOKUP(A57,lookup!$Z$2:$AA$77,2,FALSE)</f>
        <v>Κροατία</v>
      </c>
      <c r="C57" s="232" t="str">
        <f>IF(ISNA(VLOOKUP($A57,ES_ULCa_0!$A$10:$AQ$100,MATCH(FIXED(C$6,0,TRUE),ES_ULCa_0!$A$10:$AQ$10,0)+1,FALSE)),"",VLOOKUP($A57,ES_ULCa_0!$A$10:$AQ$100,MATCH(FIXED(C$6,0,TRUE),ES_ULCa_0!$A$10:$AQ$10,0)+1,FALSE))</f>
        <v/>
      </c>
      <c r="D57" s="232" t="str">
        <f>IF(ISNA(VLOOKUP($A57,ES_ULCa_0!$A$10:$AQ$100,MATCH(FIXED(D$6,0,TRUE),ES_ULCa_0!$A$10:$AQ$10,0)+1,FALSE)),"",VLOOKUP($A57,ES_ULCa_0!$A$10:$AQ$100,MATCH(FIXED(D$6,0,TRUE),ES_ULCa_0!$A$10:$AQ$10,0)+1,FALSE))</f>
        <v/>
      </c>
      <c r="E57" s="232" t="str">
        <f>IF(ISNA(VLOOKUP($A57,ES_ULCa_0!$A$10:$AQ$100,MATCH(FIXED(E$6,0,TRUE),ES_ULCa_0!$A$10:$AQ$10,0)+1,FALSE)),"",VLOOKUP($A57,ES_ULCa_0!$A$10:$AQ$100,MATCH(FIXED(E$6,0,TRUE),ES_ULCa_0!$A$10:$AQ$10,0)+1,FALSE))</f>
        <v/>
      </c>
      <c r="F57" s="232" t="str">
        <f>IF(ISNA(VLOOKUP($A57,ES_ULCa_0!$A$10:$AQ$100,MATCH(FIXED(F$6,0,TRUE),ES_ULCa_0!$A$10:$AQ$10,0)+1,FALSE)),"",VLOOKUP($A57,ES_ULCa_0!$A$10:$AQ$100,MATCH(FIXED(F$6,0,TRUE),ES_ULCa_0!$A$10:$AQ$10,0)+1,FALSE))</f>
        <v/>
      </c>
      <c r="G57" s="232" t="str">
        <f>IF(ISNA(VLOOKUP($A57,ES_ULCa_0!$A$10:$AQ$100,MATCH(FIXED(G$6,0,TRUE),ES_ULCa_0!$A$10:$AQ$10,0)+1,FALSE)),"",VLOOKUP($A57,ES_ULCa_0!$A$10:$AQ$100,MATCH(FIXED(G$6,0,TRUE),ES_ULCa_0!$A$10:$AQ$10,0)+1,FALSE))</f>
        <v/>
      </c>
      <c r="H57" s="232" t="str">
        <f>IF(ISNA(VLOOKUP($A57,ES_ULCa_0!$A$10:$AQ$100,MATCH(FIXED(H$6,0,TRUE),ES_ULCa_0!$A$10:$AQ$10,0)+1,FALSE)),"",VLOOKUP($A57,ES_ULCa_0!$A$10:$AQ$100,MATCH(FIXED(H$6,0,TRUE),ES_ULCa_0!$A$10:$AQ$10,0)+1,FALSE))</f>
        <v/>
      </c>
      <c r="I57" s="232" t="str">
        <f>IF(ISNA(VLOOKUP($A57,ES_ULCa_0!$A$10:$AQ$100,MATCH(FIXED(I$6,0,TRUE),ES_ULCa_0!$A$10:$AQ$10,0)+1,FALSE)),"",VLOOKUP($A57,ES_ULCa_0!$A$10:$AQ$100,MATCH(FIXED(I$6,0,TRUE),ES_ULCa_0!$A$10:$AQ$10,0)+1,FALSE))</f>
        <v/>
      </c>
      <c r="J57" s="232" t="str">
        <f>IF(ISNA(VLOOKUP($A57,ES_ULCa_0!$A$10:$AQ$100,MATCH(FIXED(J$6,0,TRUE),ES_ULCa_0!$A$10:$AQ$10,0)+1,FALSE)),"",VLOOKUP($A57,ES_ULCa_0!$A$10:$AQ$100,MATCH(FIXED(J$6,0,TRUE),ES_ULCa_0!$A$10:$AQ$10,0)+1,FALSE))</f>
        <v/>
      </c>
      <c r="K57" s="232" t="str">
        <f>IF(ISNA(VLOOKUP($A57,ES_ULCa_0!$A$10:$AQ$100,MATCH(FIXED(K$6,0,TRUE),ES_ULCa_0!$A$10:$AQ$10,0)+1,FALSE)),"",VLOOKUP($A57,ES_ULCa_0!$A$10:$AQ$100,MATCH(FIXED(K$6,0,TRUE),ES_ULCa_0!$A$10:$AQ$10,0)+1,FALSE))</f>
        <v/>
      </c>
      <c r="L57" s="232" t="str">
        <f>IF(ISNA(VLOOKUP($A57,ES_ULCa_0!$A$10:$AQ$100,MATCH(FIXED(L$6,0,TRUE),ES_ULCa_0!$A$10:$AQ$10,0)+1,FALSE)),"",VLOOKUP($A57,ES_ULCa_0!$A$10:$AQ$100,MATCH(FIXED(L$6,0,TRUE),ES_ULCa_0!$A$10:$AQ$10,0)+1,FALSE))</f>
        <v/>
      </c>
      <c r="M57" s="232" t="str">
        <f>IF(ISNA(VLOOKUP($A57,ES_ULCa_0!$A$10:$AQ$100,MATCH(FIXED(M$6,0,TRUE),ES_ULCa_0!$A$10:$AQ$10,0)+1,FALSE)),"",VLOOKUP($A57,ES_ULCa_0!$A$10:$AQ$100,MATCH(FIXED(M$6,0,TRUE),ES_ULCa_0!$A$10:$AQ$10,0)+1,FALSE))</f>
        <v/>
      </c>
      <c r="N57" s="232" t="str">
        <f>IF(ISNA(VLOOKUP($A57,ES_ULCa_0!$A$10:$AQ$100,MATCH(FIXED(N$6,0,TRUE),ES_ULCa_0!$A$10:$AQ$10,0)+1,FALSE)),"",VLOOKUP($A57,ES_ULCa_0!$A$10:$AQ$100,MATCH(FIXED(N$6,0,TRUE),ES_ULCa_0!$A$10:$AQ$10,0)+1,FALSE))</f>
        <v/>
      </c>
      <c r="O57" s="232" t="str">
        <f>IF(ISNA(VLOOKUP($A57,ES_ULCa_0!$A$10:$AQ$100,MATCH(FIXED(O$6,0,TRUE),ES_ULCa_0!$A$10:$AQ$10,0)+1,FALSE)),"",VLOOKUP($A57,ES_ULCa_0!$A$10:$AQ$100,MATCH(FIXED(O$6,0,TRUE),ES_ULCa_0!$A$10:$AQ$10,0)+1,FALSE))</f>
        <v/>
      </c>
      <c r="P57" s="232" t="str">
        <f>IF(ISNA(VLOOKUP($A57,ES_ULCa_0!$A$10:$AQ$100,MATCH(FIXED(P$6,0,TRUE),ES_ULCa_0!$A$10:$AQ$10,0)+1,FALSE)),"",VLOOKUP($A57,ES_ULCa_0!$A$10:$AQ$100,MATCH(FIXED(P$6,0,TRUE),ES_ULCa_0!$A$10:$AQ$10,0)+1,FALSE))</f>
        <v/>
      </c>
      <c r="Q57" s="232" t="str">
        <f>IF(ISNA(VLOOKUP($A57,ES_ULCa_0!$A$10:$AQ$100,MATCH(FIXED(Q$6,0,TRUE),ES_ULCa_0!$A$10:$AQ$10,0)+1,FALSE)),"",VLOOKUP($A57,ES_ULCa_0!$A$10:$AQ$100,MATCH(FIXED(Q$6,0,TRUE),ES_ULCa_0!$A$10:$AQ$10,0)+1,FALSE))</f>
        <v/>
      </c>
      <c r="R57" s="232" t="str">
        <f>IF(ISNA(VLOOKUP($A57,ES_ULCa_0!$A$10:$AQ$100,MATCH(FIXED(R$6,0,TRUE),ES_ULCa_0!$A$10:$AQ$10,0)+1,FALSE)),"",VLOOKUP($A57,ES_ULCa_0!$A$10:$AQ$100,MATCH(FIXED(R$6,0,TRUE),ES_ULCa_0!$A$10:$AQ$10,0)+1,FALSE))</f>
        <v/>
      </c>
      <c r="S57" s="232" t="str">
        <f>IF(ISNA(VLOOKUP($A57,ES_ULCa_0!$A$10:$AQ$100,MATCH(FIXED(S$6,0,TRUE),ES_ULCa_0!$A$10:$AQ$10,0)+1,FALSE)),"",VLOOKUP($A57,ES_ULCa_0!$A$10:$AQ$100,MATCH(FIXED(S$6,0,TRUE),ES_ULCa_0!$A$10:$AQ$10,0)+1,FALSE))</f>
        <v/>
      </c>
      <c r="T57" s="232" t="str">
        <f>IF(ISNA(VLOOKUP($A57,ES_ULCa_0!$A$10:$AQ$100,MATCH(FIXED(T$6,0,TRUE),ES_ULCa_0!$A$10:$AQ$10,0)+1,FALSE)),"",VLOOKUP($A57,ES_ULCa_0!$A$10:$AQ$100,MATCH(FIXED(T$6,0,TRUE),ES_ULCa_0!$A$10:$AQ$10,0)+1,FALSE))</f>
        <v/>
      </c>
      <c r="U57" s="232" t="str">
        <f>IF(ISNA(VLOOKUP($A57,ES_ULCa_0!$A$10:$AQ$100,MATCH(FIXED(U$6,0,TRUE),ES_ULCa_0!$A$10:$AQ$10,0)+1,FALSE)),"",VLOOKUP($A57,ES_ULCa_0!$A$10:$AQ$100,MATCH(FIXED(U$6,0,TRUE),ES_ULCa_0!$A$10:$AQ$10,0)+1,FALSE))</f>
        <v/>
      </c>
      <c r="V57" s="232" t="str">
        <f>IF(ISNA(VLOOKUP($A57,ES_ULCa_0!$A$10:$AQ$100,MATCH(FIXED(V$6,0,TRUE),ES_ULCa_0!$A$10:$AQ$10,0)+1,FALSE)),"",VLOOKUP($A57,ES_ULCa_0!$A$10:$AQ$100,MATCH(FIXED(V$6,0,TRUE),ES_ULCa_0!$A$10:$AQ$10,0)+1,FALSE))</f>
        <v/>
      </c>
      <c r="W57" s="232" t="str">
        <f>IF(ISNA(VLOOKUP($A57,ES_ULCa_0!$A$10:$AQ$100,MATCH(FIXED(W$6,0,TRUE),ES_ULCa_0!$A$10:$AQ$10,0)+1,FALSE)),"",VLOOKUP($A57,ES_ULCa_0!$A$10:$AQ$100,MATCH(FIXED(W$6,0,TRUE),ES_ULCa_0!$A$10:$AQ$10,0)+1,FALSE))</f>
        <v/>
      </c>
    </row>
    <row r="58" spans="1:23">
      <c r="A58" s="230" t="str">
        <f>lookup!Z17</f>
        <v>Italy</v>
      </c>
      <c r="B58" s="232" t="str">
        <f>VLOOKUP(A58,lookup!$Z$2:$AA$77,2,FALSE)</f>
        <v>Ιταλία</v>
      </c>
      <c r="C58" s="232" t="str">
        <f>IF(ISNA(VLOOKUP($A58,ES_ULCa_0!$A$10:$AQ$100,MATCH(FIXED(C$6,0,TRUE),ES_ULCa_0!$A$10:$AQ$10,0)+1,FALSE)),"",VLOOKUP($A58,ES_ULCa_0!$A$10:$AQ$100,MATCH(FIXED(C$6,0,TRUE),ES_ULCa_0!$A$10:$AQ$10,0)+1,FALSE))</f>
        <v/>
      </c>
      <c r="D58" s="232" t="str">
        <f>IF(ISNA(VLOOKUP($A58,ES_ULCa_0!$A$10:$AQ$100,MATCH(FIXED(D$6,0,TRUE),ES_ULCa_0!$A$10:$AQ$10,0)+1,FALSE)),"",VLOOKUP($A58,ES_ULCa_0!$A$10:$AQ$100,MATCH(FIXED(D$6,0,TRUE),ES_ULCa_0!$A$10:$AQ$10,0)+1,FALSE))</f>
        <v/>
      </c>
      <c r="E58" s="232" t="str">
        <f>IF(ISNA(VLOOKUP($A58,ES_ULCa_0!$A$10:$AQ$100,MATCH(FIXED(E$6,0,TRUE),ES_ULCa_0!$A$10:$AQ$10,0)+1,FALSE)),"",VLOOKUP($A58,ES_ULCa_0!$A$10:$AQ$100,MATCH(FIXED(E$6,0,TRUE),ES_ULCa_0!$A$10:$AQ$10,0)+1,FALSE))</f>
        <v/>
      </c>
      <c r="F58" s="232" t="str">
        <f>IF(ISNA(VLOOKUP($A58,ES_ULCa_0!$A$10:$AQ$100,MATCH(FIXED(F$6,0,TRUE),ES_ULCa_0!$A$10:$AQ$10,0)+1,FALSE)),"",VLOOKUP($A58,ES_ULCa_0!$A$10:$AQ$100,MATCH(FIXED(F$6,0,TRUE),ES_ULCa_0!$A$10:$AQ$10,0)+1,FALSE))</f>
        <v/>
      </c>
      <c r="G58" s="232" t="str">
        <f>IF(ISNA(VLOOKUP($A58,ES_ULCa_0!$A$10:$AQ$100,MATCH(FIXED(G$6,0,TRUE),ES_ULCa_0!$A$10:$AQ$10,0)+1,FALSE)),"",VLOOKUP($A58,ES_ULCa_0!$A$10:$AQ$100,MATCH(FIXED(G$6,0,TRUE),ES_ULCa_0!$A$10:$AQ$10,0)+1,FALSE))</f>
        <v/>
      </c>
      <c r="H58" s="232" t="str">
        <f>IF(ISNA(VLOOKUP($A58,ES_ULCa_0!$A$10:$AQ$100,MATCH(FIXED(H$6,0,TRUE),ES_ULCa_0!$A$10:$AQ$10,0)+1,FALSE)),"",VLOOKUP($A58,ES_ULCa_0!$A$10:$AQ$100,MATCH(FIXED(H$6,0,TRUE),ES_ULCa_0!$A$10:$AQ$10,0)+1,FALSE))</f>
        <v/>
      </c>
      <c r="I58" s="232" t="str">
        <f>IF(ISNA(VLOOKUP($A58,ES_ULCa_0!$A$10:$AQ$100,MATCH(FIXED(I$6,0,TRUE),ES_ULCa_0!$A$10:$AQ$10,0)+1,FALSE)),"",VLOOKUP($A58,ES_ULCa_0!$A$10:$AQ$100,MATCH(FIXED(I$6,0,TRUE),ES_ULCa_0!$A$10:$AQ$10,0)+1,FALSE))</f>
        <v/>
      </c>
      <c r="J58" s="232" t="str">
        <f>IF(ISNA(VLOOKUP($A58,ES_ULCa_0!$A$10:$AQ$100,MATCH(FIXED(J$6,0,TRUE),ES_ULCa_0!$A$10:$AQ$10,0)+1,FALSE)),"",VLOOKUP($A58,ES_ULCa_0!$A$10:$AQ$100,MATCH(FIXED(J$6,0,TRUE),ES_ULCa_0!$A$10:$AQ$10,0)+1,FALSE))</f>
        <v/>
      </c>
      <c r="K58" s="232" t="str">
        <f>IF(ISNA(VLOOKUP($A58,ES_ULCa_0!$A$10:$AQ$100,MATCH(FIXED(K$6,0,TRUE),ES_ULCa_0!$A$10:$AQ$10,0)+1,FALSE)),"",VLOOKUP($A58,ES_ULCa_0!$A$10:$AQ$100,MATCH(FIXED(K$6,0,TRUE),ES_ULCa_0!$A$10:$AQ$10,0)+1,FALSE))</f>
        <v/>
      </c>
      <c r="L58" s="232" t="str">
        <f>IF(ISNA(VLOOKUP($A58,ES_ULCa_0!$A$10:$AQ$100,MATCH(FIXED(L$6,0,TRUE),ES_ULCa_0!$A$10:$AQ$10,0)+1,FALSE)),"",VLOOKUP($A58,ES_ULCa_0!$A$10:$AQ$100,MATCH(FIXED(L$6,0,TRUE),ES_ULCa_0!$A$10:$AQ$10,0)+1,FALSE))</f>
        <v/>
      </c>
      <c r="M58" s="232" t="str">
        <f>IF(ISNA(VLOOKUP($A58,ES_ULCa_0!$A$10:$AQ$100,MATCH(FIXED(M$6,0,TRUE),ES_ULCa_0!$A$10:$AQ$10,0)+1,FALSE)),"",VLOOKUP($A58,ES_ULCa_0!$A$10:$AQ$100,MATCH(FIXED(M$6,0,TRUE),ES_ULCa_0!$A$10:$AQ$10,0)+1,FALSE))</f>
        <v/>
      </c>
      <c r="N58" s="232" t="str">
        <f>IF(ISNA(VLOOKUP($A58,ES_ULCa_0!$A$10:$AQ$100,MATCH(FIXED(N$6,0,TRUE),ES_ULCa_0!$A$10:$AQ$10,0)+1,FALSE)),"",VLOOKUP($A58,ES_ULCa_0!$A$10:$AQ$100,MATCH(FIXED(N$6,0,TRUE),ES_ULCa_0!$A$10:$AQ$10,0)+1,FALSE))</f>
        <v/>
      </c>
      <c r="O58" s="232" t="str">
        <f>IF(ISNA(VLOOKUP($A58,ES_ULCa_0!$A$10:$AQ$100,MATCH(FIXED(O$6,0,TRUE),ES_ULCa_0!$A$10:$AQ$10,0)+1,FALSE)),"",VLOOKUP($A58,ES_ULCa_0!$A$10:$AQ$100,MATCH(FIXED(O$6,0,TRUE),ES_ULCa_0!$A$10:$AQ$10,0)+1,FALSE))</f>
        <v/>
      </c>
      <c r="P58" s="232" t="str">
        <f>IF(ISNA(VLOOKUP($A58,ES_ULCa_0!$A$10:$AQ$100,MATCH(FIXED(P$6,0,TRUE),ES_ULCa_0!$A$10:$AQ$10,0)+1,FALSE)),"",VLOOKUP($A58,ES_ULCa_0!$A$10:$AQ$100,MATCH(FIXED(P$6,0,TRUE),ES_ULCa_0!$A$10:$AQ$10,0)+1,FALSE))</f>
        <v/>
      </c>
      <c r="Q58" s="232" t="str">
        <f>IF(ISNA(VLOOKUP($A58,ES_ULCa_0!$A$10:$AQ$100,MATCH(FIXED(Q$6,0,TRUE),ES_ULCa_0!$A$10:$AQ$10,0)+1,FALSE)),"",VLOOKUP($A58,ES_ULCa_0!$A$10:$AQ$100,MATCH(FIXED(Q$6,0,TRUE),ES_ULCa_0!$A$10:$AQ$10,0)+1,FALSE))</f>
        <v/>
      </c>
      <c r="R58" s="232" t="str">
        <f>IF(ISNA(VLOOKUP($A58,ES_ULCa_0!$A$10:$AQ$100,MATCH(FIXED(R$6,0,TRUE),ES_ULCa_0!$A$10:$AQ$10,0)+1,FALSE)),"",VLOOKUP($A58,ES_ULCa_0!$A$10:$AQ$100,MATCH(FIXED(R$6,0,TRUE),ES_ULCa_0!$A$10:$AQ$10,0)+1,FALSE))</f>
        <v/>
      </c>
      <c r="S58" s="232" t="str">
        <f>IF(ISNA(VLOOKUP($A58,ES_ULCa_0!$A$10:$AQ$100,MATCH(FIXED(S$6,0,TRUE),ES_ULCa_0!$A$10:$AQ$10,0)+1,FALSE)),"",VLOOKUP($A58,ES_ULCa_0!$A$10:$AQ$100,MATCH(FIXED(S$6,0,TRUE),ES_ULCa_0!$A$10:$AQ$10,0)+1,FALSE))</f>
        <v/>
      </c>
      <c r="T58" s="232" t="str">
        <f>IF(ISNA(VLOOKUP($A58,ES_ULCa_0!$A$10:$AQ$100,MATCH(FIXED(T$6,0,TRUE),ES_ULCa_0!$A$10:$AQ$10,0)+1,FALSE)),"",VLOOKUP($A58,ES_ULCa_0!$A$10:$AQ$100,MATCH(FIXED(T$6,0,TRUE),ES_ULCa_0!$A$10:$AQ$10,0)+1,FALSE))</f>
        <v/>
      </c>
      <c r="U58" s="232" t="str">
        <f>IF(ISNA(VLOOKUP($A58,ES_ULCa_0!$A$10:$AQ$100,MATCH(FIXED(U$6,0,TRUE),ES_ULCa_0!$A$10:$AQ$10,0)+1,FALSE)),"",VLOOKUP($A58,ES_ULCa_0!$A$10:$AQ$100,MATCH(FIXED(U$6,0,TRUE),ES_ULCa_0!$A$10:$AQ$10,0)+1,FALSE))</f>
        <v/>
      </c>
      <c r="V58" s="232" t="str">
        <f>IF(ISNA(VLOOKUP($A58,ES_ULCa_0!$A$10:$AQ$100,MATCH(FIXED(V$6,0,TRUE),ES_ULCa_0!$A$10:$AQ$10,0)+1,FALSE)),"",VLOOKUP($A58,ES_ULCa_0!$A$10:$AQ$100,MATCH(FIXED(V$6,0,TRUE),ES_ULCa_0!$A$10:$AQ$10,0)+1,FALSE))</f>
        <v/>
      </c>
      <c r="W58" s="232" t="str">
        <f>IF(ISNA(VLOOKUP($A58,ES_ULCa_0!$A$10:$AQ$100,MATCH(FIXED(W$6,0,TRUE),ES_ULCa_0!$A$10:$AQ$10,0)+1,FALSE)),"",VLOOKUP($A58,ES_ULCa_0!$A$10:$AQ$100,MATCH(FIXED(W$6,0,TRUE),ES_ULCa_0!$A$10:$AQ$10,0)+1,FALSE))</f>
        <v/>
      </c>
    </row>
    <row r="59" spans="1:23">
      <c r="A59" s="230" t="str">
        <f>lookup!Z18</f>
        <v>Cyprus</v>
      </c>
      <c r="B59" s="232" t="str">
        <f>VLOOKUP(A59,lookup!$Z$2:$AA$77,2,FALSE)</f>
        <v>Κύπρος</v>
      </c>
      <c r="C59" s="232" t="str">
        <f>IF(ISNA(VLOOKUP($A59,ES_ULCa_0!$A$10:$AQ$100,MATCH(FIXED(C$6,0,TRUE),ES_ULCa_0!$A$10:$AQ$10,0)+1,FALSE)),"",VLOOKUP($A59,ES_ULCa_0!$A$10:$AQ$100,MATCH(FIXED(C$6,0,TRUE),ES_ULCa_0!$A$10:$AQ$10,0)+1,FALSE))</f>
        <v/>
      </c>
      <c r="D59" s="232" t="str">
        <f>IF(ISNA(VLOOKUP($A59,ES_ULCa_0!$A$10:$AQ$100,MATCH(FIXED(D$6,0,TRUE),ES_ULCa_0!$A$10:$AQ$10,0)+1,FALSE)),"",VLOOKUP($A59,ES_ULCa_0!$A$10:$AQ$100,MATCH(FIXED(D$6,0,TRUE),ES_ULCa_0!$A$10:$AQ$10,0)+1,FALSE))</f>
        <v/>
      </c>
      <c r="E59" s="232" t="str">
        <f>IF(ISNA(VLOOKUP($A59,ES_ULCa_0!$A$10:$AQ$100,MATCH(FIXED(E$6,0,TRUE),ES_ULCa_0!$A$10:$AQ$10,0)+1,FALSE)),"",VLOOKUP($A59,ES_ULCa_0!$A$10:$AQ$100,MATCH(FIXED(E$6,0,TRUE),ES_ULCa_0!$A$10:$AQ$10,0)+1,FALSE))</f>
        <v/>
      </c>
      <c r="F59" s="232" t="str">
        <f>IF(ISNA(VLOOKUP($A59,ES_ULCa_0!$A$10:$AQ$100,MATCH(FIXED(F$6,0,TRUE),ES_ULCa_0!$A$10:$AQ$10,0)+1,FALSE)),"",VLOOKUP($A59,ES_ULCa_0!$A$10:$AQ$100,MATCH(FIXED(F$6,0,TRUE),ES_ULCa_0!$A$10:$AQ$10,0)+1,FALSE))</f>
        <v/>
      </c>
      <c r="G59" s="232" t="str">
        <f>IF(ISNA(VLOOKUP($A59,ES_ULCa_0!$A$10:$AQ$100,MATCH(FIXED(G$6,0,TRUE),ES_ULCa_0!$A$10:$AQ$10,0)+1,FALSE)),"",VLOOKUP($A59,ES_ULCa_0!$A$10:$AQ$100,MATCH(FIXED(G$6,0,TRUE),ES_ULCa_0!$A$10:$AQ$10,0)+1,FALSE))</f>
        <v/>
      </c>
      <c r="H59" s="232" t="str">
        <f>IF(ISNA(VLOOKUP($A59,ES_ULCa_0!$A$10:$AQ$100,MATCH(FIXED(H$6,0,TRUE),ES_ULCa_0!$A$10:$AQ$10,0)+1,FALSE)),"",VLOOKUP($A59,ES_ULCa_0!$A$10:$AQ$100,MATCH(FIXED(H$6,0,TRUE),ES_ULCa_0!$A$10:$AQ$10,0)+1,FALSE))</f>
        <v/>
      </c>
      <c r="I59" s="232" t="str">
        <f>IF(ISNA(VLOOKUP($A59,ES_ULCa_0!$A$10:$AQ$100,MATCH(FIXED(I$6,0,TRUE),ES_ULCa_0!$A$10:$AQ$10,0)+1,FALSE)),"",VLOOKUP($A59,ES_ULCa_0!$A$10:$AQ$100,MATCH(FIXED(I$6,0,TRUE),ES_ULCa_0!$A$10:$AQ$10,0)+1,FALSE))</f>
        <v/>
      </c>
      <c r="J59" s="232" t="str">
        <f>IF(ISNA(VLOOKUP($A59,ES_ULCa_0!$A$10:$AQ$100,MATCH(FIXED(J$6,0,TRUE),ES_ULCa_0!$A$10:$AQ$10,0)+1,FALSE)),"",VLOOKUP($A59,ES_ULCa_0!$A$10:$AQ$100,MATCH(FIXED(J$6,0,TRUE),ES_ULCa_0!$A$10:$AQ$10,0)+1,FALSE))</f>
        <v/>
      </c>
      <c r="K59" s="232" t="str">
        <f>IF(ISNA(VLOOKUP($A59,ES_ULCa_0!$A$10:$AQ$100,MATCH(FIXED(K$6,0,TRUE),ES_ULCa_0!$A$10:$AQ$10,0)+1,FALSE)),"",VLOOKUP($A59,ES_ULCa_0!$A$10:$AQ$100,MATCH(FIXED(K$6,0,TRUE),ES_ULCa_0!$A$10:$AQ$10,0)+1,FALSE))</f>
        <v/>
      </c>
      <c r="L59" s="232" t="str">
        <f>IF(ISNA(VLOOKUP($A59,ES_ULCa_0!$A$10:$AQ$100,MATCH(FIXED(L$6,0,TRUE),ES_ULCa_0!$A$10:$AQ$10,0)+1,FALSE)),"",VLOOKUP($A59,ES_ULCa_0!$A$10:$AQ$100,MATCH(FIXED(L$6,0,TRUE),ES_ULCa_0!$A$10:$AQ$10,0)+1,FALSE))</f>
        <v/>
      </c>
      <c r="M59" s="232" t="str">
        <f>IF(ISNA(VLOOKUP($A59,ES_ULCa_0!$A$10:$AQ$100,MATCH(FIXED(M$6,0,TRUE),ES_ULCa_0!$A$10:$AQ$10,0)+1,FALSE)),"",VLOOKUP($A59,ES_ULCa_0!$A$10:$AQ$100,MATCH(FIXED(M$6,0,TRUE),ES_ULCa_0!$A$10:$AQ$10,0)+1,FALSE))</f>
        <v/>
      </c>
      <c r="N59" s="232" t="str">
        <f>IF(ISNA(VLOOKUP($A59,ES_ULCa_0!$A$10:$AQ$100,MATCH(FIXED(N$6,0,TRUE),ES_ULCa_0!$A$10:$AQ$10,0)+1,FALSE)),"",VLOOKUP($A59,ES_ULCa_0!$A$10:$AQ$100,MATCH(FIXED(N$6,0,TRUE),ES_ULCa_0!$A$10:$AQ$10,0)+1,FALSE))</f>
        <v/>
      </c>
      <c r="O59" s="232" t="str">
        <f>IF(ISNA(VLOOKUP($A59,ES_ULCa_0!$A$10:$AQ$100,MATCH(FIXED(O$6,0,TRUE),ES_ULCa_0!$A$10:$AQ$10,0)+1,FALSE)),"",VLOOKUP($A59,ES_ULCa_0!$A$10:$AQ$100,MATCH(FIXED(O$6,0,TRUE),ES_ULCa_0!$A$10:$AQ$10,0)+1,FALSE))</f>
        <v/>
      </c>
      <c r="P59" s="232" t="str">
        <f>IF(ISNA(VLOOKUP($A59,ES_ULCa_0!$A$10:$AQ$100,MATCH(FIXED(P$6,0,TRUE),ES_ULCa_0!$A$10:$AQ$10,0)+1,FALSE)),"",VLOOKUP($A59,ES_ULCa_0!$A$10:$AQ$100,MATCH(FIXED(P$6,0,TRUE),ES_ULCa_0!$A$10:$AQ$10,0)+1,FALSE))</f>
        <v/>
      </c>
      <c r="Q59" s="232" t="str">
        <f>IF(ISNA(VLOOKUP($A59,ES_ULCa_0!$A$10:$AQ$100,MATCH(FIXED(Q$6,0,TRUE),ES_ULCa_0!$A$10:$AQ$10,0)+1,FALSE)),"",VLOOKUP($A59,ES_ULCa_0!$A$10:$AQ$100,MATCH(FIXED(Q$6,0,TRUE),ES_ULCa_0!$A$10:$AQ$10,0)+1,FALSE))</f>
        <v/>
      </c>
      <c r="R59" s="232" t="str">
        <f>IF(ISNA(VLOOKUP($A59,ES_ULCa_0!$A$10:$AQ$100,MATCH(FIXED(R$6,0,TRUE),ES_ULCa_0!$A$10:$AQ$10,0)+1,FALSE)),"",VLOOKUP($A59,ES_ULCa_0!$A$10:$AQ$100,MATCH(FIXED(R$6,0,TRUE),ES_ULCa_0!$A$10:$AQ$10,0)+1,FALSE))</f>
        <v/>
      </c>
      <c r="S59" s="232" t="str">
        <f>IF(ISNA(VLOOKUP($A59,ES_ULCa_0!$A$10:$AQ$100,MATCH(FIXED(S$6,0,TRUE),ES_ULCa_0!$A$10:$AQ$10,0)+1,FALSE)),"",VLOOKUP($A59,ES_ULCa_0!$A$10:$AQ$100,MATCH(FIXED(S$6,0,TRUE),ES_ULCa_0!$A$10:$AQ$10,0)+1,FALSE))</f>
        <v/>
      </c>
      <c r="T59" s="232" t="str">
        <f>IF(ISNA(VLOOKUP($A59,ES_ULCa_0!$A$10:$AQ$100,MATCH(FIXED(T$6,0,TRUE),ES_ULCa_0!$A$10:$AQ$10,0)+1,FALSE)),"",VLOOKUP($A59,ES_ULCa_0!$A$10:$AQ$100,MATCH(FIXED(T$6,0,TRUE),ES_ULCa_0!$A$10:$AQ$10,0)+1,FALSE))</f>
        <v/>
      </c>
      <c r="U59" s="232" t="str">
        <f>IF(ISNA(VLOOKUP($A59,ES_ULCa_0!$A$10:$AQ$100,MATCH(FIXED(U$6,0,TRUE),ES_ULCa_0!$A$10:$AQ$10,0)+1,FALSE)),"",VLOOKUP($A59,ES_ULCa_0!$A$10:$AQ$100,MATCH(FIXED(U$6,0,TRUE),ES_ULCa_0!$A$10:$AQ$10,0)+1,FALSE))</f>
        <v/>
      </c>
      <c r="V59" s="232" t="str">
        <f>IF(ISNA(VLOOKUP($A59,ES_ULCa_0!$A$10:$AQ$100,MATCH(FIXED(V$6,0,TRUE),ES_ULCa_0!$A$10:$AQ$10,0)+1,FALSE)),"",VLOOKUP($A59,ES_ULCa_0!$A$10:$AQ$100,MATCH(FIXED(V$6,0,TRUE),ES_ULCa_0!$A$10:$AQ$10,0)+1,FALSE))</f>
        <v/>
      </c>
      <c r="W59" s="232" t="str">
        <f>IF(ISNA(VLOOKUP($A59,ES_ULCa_0!$A$10:$AQ$100,MATCH(FIXED(W$6,0,TRUE),ES_ULCa_0!$A$10:$AQ$10,0)+1,FALSE)),"",VLOOKUP($A59,ES_ULCa_0!$A$10:$AQ$100,MATCH(FIXED(W$6,0,TRUE),ES_ULCa_0!$A$10:$AQ$10,0)+1,FALSE))</f>
        <v/>
      </c>
    </row>
    <row r="60" spans="1:23">
      <c r="A60" s="230" t="str">
        <f>lookup!Z19</f>
        <v>Latvia</v>
      </c>
      <c r="B60" s="232" t="str">
        <f>VLOOKUP(A60,lookup!$Z$2:$AA$77,2,FALSE)</f>
        <v>Λετονία</v>
      </c>
      <c r="C60" s="232" t="str">
        <f>IF(ISNA(VLOOKUP($A60,ES_ULCa_0!$A$10:$AQ$100,MATCH(FIXED(C$6,0,TRUE),ES_ULCa_0!$A$10:$AQ$10,0)+1,FALSE)),"",VLOOKUP($A60,ES_ULCa_0!$A$10:$AQ$100,MATCH(FIXED(C$6,0,TRUE),ES_ULCa_0!$A$10:$AQ$10,0)+1,FALSE))</f>
        <v/>
      </c>
      <c r="D60" s="232" t="str">
        <f>IF(ISNA(VLOOKUP($A60,ES_ULCa_0!$A$10:$AQ$100,MATCH(FIXED(D$6,0,TRUE),ES_ULCa_0!$A$10:$AQ$10,0)+1,FALSE)),"",VLOOKUP($A60,ES_ULCa_0!$A$10:$AQ$100,MATCH(FIXED(D$6,0,TRUE),ES_ULCa_0!$A$10:$AQ$10,0)+1,FALSE))</f>
        <v/>
      </c>
      <c r="E60" s="232" t="str">
        <f>IF(ISNA(VLOOKUP($A60,ES_ULCa_0!$A$10:$AQ$100,MATCH(FIXED(E$6,0,TRUE),ES_ULCa_0!$A$10:$AQ$10,0)+1,FALSE)),"",VLOOKUP($A60,ES_ULCa_0!$A$10:$AQ$100,MATCH(FIXED(E$6,0,TRUE),ES_ULCa_0!$A$10:$AQ$10,0)+1,FALSE))</f>
        <v/>
      </c>
      <c r="F60" s="232" t="str">
        <f>IF(ISNA(VLOOKUP($A60,ES_ULCa_0!$A$10:$AQ$100,MATCH(FIXED(F$6,0,TRUE),ES_ULCa_0!$A$10:$AQ$10,0)+1,FALSE)),"",VLOOKUP($A60,ES_ULCa_0!$A$10:$AQ$100,MATCH(FIXED(F$6,0,TRUE),ES_ULCa_0!$A$10:$AQ$10,0)+1,FALSE))</f>
        <v/>
      </c>
      <c r="G60" s="232" t="str">
        <f>IF(ISNA(VLOOKUP($A60,ES_ULCa_0!$A$10:$AQ$100,MATCH(FIXED(G$6,0,TRUE),ES_ULCa_0!$A$10:$AQ$10,0)+1,FALSE)),"",VLOOKUP($A60,ES_ULCa_0!$A$10:$AQ$100,MATCH(FIXED(G$6,0,TRUE),ES_ULCa_0!$A$10:$AQ$10,0)+1,FALSE))</f>
        <v/>
      </c>
      <c r="H60" s="232" t="str">
        <f>IF(ISNA(VLOOKUP($A60,ES_ULCa_0!$A$10:$AQ$100,MATCH(FIXED(H$6,0,TRUE),ES_ULCa_0!$A$10:$AQ$10,0)+1,FALSE)),"",VLOOKUP($A60,ES_ULCa_0!$A$10:$AQ$100,MATCH(FIXED(H$6,0,TRUE),ES_ULCa_0!$A$10:$AQ$10,0)+1,FALSE))</f>
        <v/>
      </c>
      <c r="I60" s="232" t="str">
        <f>IF(ISNA(VLOOKUP($A60,ES_ULCa_0!$A$10:$AQ$100,MATCH(FIXED(I$6,0,TRUE),ES_ULCa_0!$A$10:$AQ$10,0)+1,FALSE)),"",VLOOKUP($A60,ES_ULCa_0!$A$10:$AQ$100,MATCH(FIXED(I$6,0,TRUE),ES_ULCa_0!$A$10:$AQ$10,0)+1,FALSE))</f>
        <v/>
      </c>
      <c r="J60" s="232" t="str">
        <f>IF(ISNA(VLOOKUP($A60,ES_ULCa_0!$A$10:$AQ$100,MATCH(FIXED(J$6,0,TRUE),ES_ULCa_0!$A$10:$AQ$10,0)+1,FALSE)),"",VLOOKUP($A60,ES_ULCa_0!$A$10:$AQ$100,MATCH(FIXED(J$6,0,TRUE),ES_ULCa_0!$A$10:$AQ$10,0)+1,FALSE))</f>
        <v/>
      </c>
      <c r="K60" s="232" t="str">
        <f>IF(ISNA(VLOOKUP($A60,ES_ULCa_0!$A$10:$AQ$100,MATCH(FIXED(K$6,0,TRUE),ES_ULCa_0!$A$10:$AQ$10,0)+1,FALSE)),"",VLOOKUP($A60,ES_ULCa_0!$A$10:$AQ$100,MATCH(FIXED(K$6,0,TRUE),ES_ULCa_0!$A$10:$AQ$10,0)+1,FALSE))</f>
        <v/>
      </c>
      <c r="L60" s="232" t="str">
        <f>IF(ISNA(VLOOKUP($A60,ES_ULCa_0!$A$10:$AQ$100,MATCH(FIXED(L$6,0,TRUE),ES_ULCa_0!$A$10:$AQ$10,0)+1,FALSE)),"",VLOOKUP($A60,ES_ULCa_0!$A$10:$AQ$100,MATCH(FIXED(L$6,0,TRUE),ES_ULCa_0!$A$10:$AQ$10,0)+1,FALSE))</f>
        <v/>
      </c>
      <c r="M60" s="232" t="str">
        <f>IF(ISNA(VLOOKUP($A60,ES_ULCa_0!$A$10:$AQ$100,MATCH(FIXED(M$6,0,TRUE),ES_ULCa_0!$A$10:$AQ$10,0)+1,FALSE)),"",VLOOKUP($A60,ES_ULCa_0!$A$10:$AQ$100,MATCH(FIXED(M$6,0,TRUE),ES_ULCa_0!$A$10:$AQ$10,0)+1,FALSE))</f>
        <v/>
      </c>
      <c r="N60" s="232" t="str">
        <f>IF(ISNA(VLOOKUP($A60,ES_ULCa_0!$A$10:$AQ$100,MATCH(FIXED(N$6,0,TRUE),ES_ULCa_0!$A$10:$AQ$10,0)+1,FALSE)),"",VLOOKUP($A60,ES_ULCa_0!$A$10:$AQ$100,MATCH(FIXED(N$6,0,TRUE),ES_ULCa_0!$A$10:$AQ$10,0)+1,FALSE))</f>
        <v/>
      </c>
      <c r="O60" s="232" t="str">
        <f>IF(ISNA(VLOOKUP($A60,ES_ULCa_0!$A$10:$AQ$100,MATCH(FIXED(O$6,0,TRUE),ES_ULCa_0!$A$10:$AQ$10,0)+1,FALSE)),"",VLOOKUP($A60,ES_ULCa_0!$A$10:$AQ$100,MATCH(FIXED(O$6,0,TRUE),ES_ULCa_0!$A$10:$AQ$10,0)+1,FALSE))</f>
        <v>b</v>
      </c>
      <c r="P60" s="232" t="str">
        <f>IF(ISNA(VLOOKUP($A60,ES_ULCa_0!$A$10:$AQ$100,MATCH(FIXED(P$6,0,TRUE),ES_ULCa_0!$A$10:$AQ$10,0)+1,FALSE)),"",VLOOKUP($A60,ES_ULCa_0!$A$10:$AQ$100,MATCH(FIXED(P$6,0,TRUE),ES_ULCa_0!$A$10:$AQ$10,0)+1,FALSE))</f>
        <v>b</v>
      </c>
      <c r="Q60" s="232" t="str">
        <f>IF(ISNA(VLOOKUP($A60,ES_ULCa_0!$A$10:$AQ$100,MATCH(FIXED(Q$6,0,TRUE),ES_ULCa_0!$A$10:$AQ$10,0)+1,FALSE)),"",VLOOKUP($A60,ES_ULCa_0!$A$10:$AQ$100,MATCH(FIXED(Q$6,0,TRUE),ES_ULCa_0!$A$10:$AQ$10,0)+1,FALSE))</f>
        <v>b</v>
      </c>
      <c r="R60" s="232" t="str">
        <f>IF(ISNA(VLOOKUP($A60,ES_ULCa_0!$A$10:$AQ$100,MATCH(FIXED(R$6,0,TRUE),ES_ULCa_0!$A$10:$AQ$10,0)+1,FALSE)),"",VLOOKUP($A60,ES_ULCa_0!$A$10:$AQ$100,MATCH(FIXED(R$6,0,TRUE),ES_ULCa_0!$A$10:$AQ$10,0)+1,FALSE))</f>
        <v>b</v>
      </c>
      <c r="S60" s="232" t="str">
        <f>IF(ISNA(VLOOKUP($A60,ES_ULCa_0!$A$10:$AQ$100,MATCH(FIXED(S$6,0,TRUE),ES_ULCa_0!$A$10:$AQ$10,0)+1,FALSE)),"",VLOOKUP($A60,ES_ULCa_0!$A$10:$AQ$100,MATCH(FIXED(S$6,0,TRUE),ES_ULCa_0!$A$10:$AQ$10,0)+1,FALSE))</f>
        <v>b</v>
      </c>
      <c r="T60" s="232" t="str">
        <f>IF(ISNA(VLOOKUP($A60,ES_ULCa_0!$A$10:$AQ$100,MATCH(FIXED(T$6,0,TRUE),ES_ULCa_0!$A$10:$AQ$10,0)+1,FALSE)),"",VLOOKUP($A60,ES_ULCa_0!$A$10:$AQ$100,MATCH(FIXED(T$6,0,TRUE),ES_ULCa_0!$A$10:$AQ$10,0)+1,FALSE))</f>
        <v>b</v>
      </c>
      <c r="U60" s="232" t="str">
        <f>IF(ISNA(VLOOKUP($A60,ES_ULCa_0!$A$10:$AQ$100,MATCH(FIXED(U$6,0,TRUE),ES_ULCa_0!$A$10:$AQ$10,0)+1,FALSE)),"",VLOOKUP($A60,ES_ULCa_0!$A$10:$AQ$100,MATCH(FIXED(U$6,0,TRUE),ES_ULCa_0!$A$10:$AQ$10,0)+1,FALSE))</f>
        <v>b</v>
      </c>
      <c r="V60" s="232" t="str">
        <f>IF(ISNA(VLOOKUP($A60,ES_ULCa_0!$A$10:$AQ$100,MATCH(FIXED(V$6,0,TRUE),ES_ULCa_0!$A$10:$AQ$10,0)+1,FALSE)),"",VLOOKUP($A60,ES_ULCa_0!$A$10:$AQ$100,MATCH(FIXED(V$6,0,TRUE),ES_ULCa_0!$A$10:$AQ$10,0)+1,FALSE))</f>
        <v/>
      </c>
      <c r="W60" s="232" t="str">
        <f>IF(ISNA(VLOOKUP($A60,ES_ULCa_0!$A$10:$AQ$100,MATCH(FIXED(W$6,0,TRUE),ES_ULCa_0!$A$10:$AQ$10,0)+1,FALSE)),"",VLOOKUP($A60,ES_ULCa_0!$A$10:$AQ$100,MATCH(FIXED(W$6,0,TRUE),ES_ULCa_0!$A$10:$AQ$10,0)+1,FALSE))</f>
        <v/>
      </c>
    </row>
    <row r="61" spans="1:23">
      <c r="A61" s="230" t="str">
        <f>lookup!Z20</f>
        <v>Lithuania</v>
      </c>
      <c r="B61" s="232" t="str">
        <f>VLOOKUP(A61,lookup!$Z$2:$AA$77,2,FALSE)</f>
        <v>Λιθουανία</v>
      </c>
      <c r="C61" s="232" t="str">
        <f>IF(ISNA(VLOOKUP($A61,ES_ULCa_0!$A$10:$AQ$100,MATCH(FIXED(C$6,0,TRUE),ES_ULCa_0!$A$10:$AQ$10,0)+1,FALSE)),"",VLOOKUP($A61,ES_ULCa_0!$A$10:$AQ$100,MATCH(FIXED(C$6,0,TRUE),ES_ULCa_0!$A$10:$AQ$10,0)+1,FALSE))</f>
        <v/>
      </c>
      <c r="D61" s="232" t="str">
        <f>IF(ISNA(VLOOKUP($A61,ES_ULCa_0!$A$10:$AQ$100,MATCH(FIXED(D$6,0,TRUE),ES_ULCa_0!$A$10:$AQ$10,0)+1,FALSE)),"",VLOOKUP($A61,ES_ULCa_0!$A$10:$AQ$100,MATCH(FIXED(D$6,0,TRUE),ES_ULCa_0!$A$10:$AQ$10,0)+1,FALSE))</f>
        <v/>
      </c>
      <c r="E61" s="232" t="str">
        <f>IF(ISNA(VLOOKUP($A61,ES_ULCa_0!$A$10:$AQ$100,MATCH(FIXED(E$6,0,TRUE),ES_ULCa_0!$A$10:$AQ$10,0)+1,FALSE)),"",VLOOKUP($A61,ES_ULCa_0!$A$10:$AQ$100,MATCH(FIXED(E$6,0,TRUE),ES_ULCa_0!$A$10:$AQ$10,0)+1,FALSE))</f>
        <v/>
      </c>
      <c r="F61" s="232" t="str">
        <f>IF(ISNA(VLOOKUP($A61,ES_ULCa_0!$A$10:$AQ$100,MATCH(FIXED(F$6,0,TRUE),ES_ULCa_0!$A$10:$AQ$10,0)+1,FALSE)),"",VLOOKUP($A61,ES_ULCa_0!$A$10:$AQ$100,MATCH(FIXED(F$6,0,TRUE),ES_ULCa_0!$A$10:$AQ$10,0)+1,FALSE))</f>
        <v/>
      </c>
      <c r="G61" s="232" t="str">
        <f>IF(ISNA(VLOOKUP($A61,ES_ULCa_0!$A$10:$AQ$100,MATCH(FIXED(G$6,0,TRUE),ES_ULCa_0!$A$10:$AQ$10,0)+1,FALSE)),"",VLOOKUP($A61,ES_ULCa_0!$A$10:$AQ$100,MATCH(FIXED(G$6,0,TRUE),ES_ULCa_0!$A$10:$AQ$10,0)+1,FALSE))</f>
        <v/>
      </c>
      <c r="H61" s="232" t="str">
        <f>IF(ISNA(VLOOKUP($A61,ES_ULCa_0!$A$10:$AQ$100,MATCH(FIXED(H$6,0,TRUE),ES_ULCa_0!$A$10:$AQ$10,0)+1,FALSE)),"",VLOOKUP($A61,ES_ULCa_0!$A$10:$AQ$100,MATCH(FIXED(H$6,0,TRUE),ES_ULCa_0!$A$10:$AQ$10,0)+1,FALSE))</f>
        <v/>
      </c>
      <c r="I61" s="232" t="str">
        <f>IF(ISNA(VLOOKUP($A61,ES_ULCa_0!$A$10:$AQ$100,MATCH(FIXED(I$6,0,TRUE),ES_ULCa_0!$A$10:$AQ$10,0)+1,FALSE)),"",VLOOKUP($A61,ES_ULCa_0!$A$10:$AQ$100,MATCH(FIXED(I$6,0,TRUE),ES_ULCa_0!$A$10:$AQ$10,0)+1,FALSE))</f>
        <v/>
      </c>
      <c r="J61" s="232" t="str">
        <f>IF(ISNA(VLOOKUP($A61,ES_ULCa_0!$A$10:$AQ$100,MATCH(FIXED(J$6,0,TRUE),ES_ULCa_0!$A$10:$AQ$10,0)+1,FALSE)),"",VLOOKUP($A61,ES_ULCa_0!$A$10:$AQ$100,MATCH(FIXED(J$6,0,TRUE),ES_ULCa_0!$A$10:$AQ$10,0)+1,FALSE))</f>
        <v/>
      </c>
      <c r="K61" s="232" t="str">
        <f>IF(ISNA(VLOOKUP($A61,ES_ULCa_0!$A$10:$AQ$100,MATCH(FIXED(K$6,0,TRUE),ES_ULCa_0!$A$10:$AQ$10,0)+1,FALSE)),"",VLOOKUP($A61,ES_ULCa_0!$A$10:$AQ$100,MATCH(FIXED(K$6,0,TRUE),ES_ULCa_0!$A$10:$AQ$10,0)+1,FALSE))</f>
        <v/>
      </c>
      <c r="L61" s="232" t="str">
        <f>IF(ISNA(VLOOKUP($A61,ES_ULCa_0!$A$10:$AQ$100,MATCH(FIXED(L$6,0,TRUE),ES_ULCa_0!$A$10:$AQ$10,0)+1,FALSE)),"",VLOOKUP($A61,ES_ULCa_0!$A$10:$AQ$100,MATCH(FIXED(L$6,0,TRUE),ES_ULCa_0!$A$10:$AQ$10,0)+1,FALSE))</f>
        <v/>
      </c>
      <c r="M61" s="232" t="str">
        <f>IF(ISNA(VLOOKUP($A61,ES_ULCa_0!$A$10:$AQ$100,MATCH(FIXED(M$6,0,TRUE),ES_ULCa_0!$A$10:$AQ$10,0)+1,FALSE)),"",VLOOKUP($A61,ES_ULCa_0!$A$10:$AQ$100,MATCH(FIXED(M$6,0,TRUE),ES_ULCa_0!$A$10:$AQ$10,0)+1,FALSE))</f>
        <v/>
      </c>
      <c r="N61" s="232" t="str">
        <f>IF(ISNA(VLOOKUP($A61,ES_ULCa_0!$A$10:$AQ$100,MATCH(FIXED(N$6,0,TRUE),ES_ULCa_0!$A$10:$AQ$10,0)+1,FALSE)),"",VLOOKUP($A61,ES_ULCa_0!$A$10:$AQ$100,MATCH(FIXED(N$6,0,TRUE),ES_ULCa_0!$A$10:$AQ$10,0)+1,FALSE))</f>
        <v/>
      </c>
      <c r="O61" s="232" t="str">
        <f>IF(ISNA(VLOOKUP($A61,ES_ULCa_0!$A$10:$AQ$100,MATCH(FIXED(O$6,0,TRUE),ES_ULCa_0!$A$10:$AQ$10,0)+1,FALSE)),"",VLOOKUP($A61,ES_ULCa_0!$A$10:$AQ$100,MATCH(FIXED(O$6,0,TRUE),ES_ULCa_0!$A$10:$AQ$10,0)+1,FALSE))</f>
        <v/>
      </c>
      <c r="P61" s="232" t="str">
        <f>IF(ISNA(VLOOKUP($A61,ES_ULCa_0!$A$10:$AQ$100,MATCH(FIXED(P$6,0,TRUE),ES_ULCa_0!$A$10:$AQ$10,0)+1,FALSE)),"",VLOOKUP($A61,ES_ULCa_0!$A$10:$AQ$100,MATCH(FIXED(P$6,0,TRUE),ES_ULCa_0!$A$10:$AQ$10,0)+1,FALSE))</f>
        <v/>
      </c>
      <c r="Q61" s="232" t="str">
        <f>IF(ISNA(VLOOKUP($A61,ES_ULCa_0!$A$10:$AQ$100,MATCH(FIXED(Q$6,0,TRUE),ES_ULCa_0!$A$10:$AQ$10,0)+1,FALSE)),"",VLOOKUP($A61,ES_ULCa_0!$A$10:$AQ$100,MATCH(FIXED(Q$6,0,TRUE),ES_ULCa_0!$A$10:$AQ$10,0)+1,FALSE))</f>
        <v/>
      </c>
      <c r="R61" s="232" t="str">
        <f>IF(ISNA(VLOOKUP($A61,ES_ULCa_0!$A$10:$AQ$100,MATCH(FIXED(R$6,0,TRUE),ES_ULCa_0!$A$10:$AQ$10,0)+1,FALSE)),"",VLOOKUP($A61,ES_ULCa_0!$A$10:$AQ$100,MATCH(FIXED(R$6,0,TRUE),ES_ULCa_0!$A$10:$AQ$10,0)+1,FALSE))</f>
        <v/>
      </c>
      <c r="S61" s="232" t="str">
        <f>IF(ISNA(VLOOKUP($A61,ES_ULCa_0!$A$10:$AQ$100,MATCH(FIXED(S$6,0,TRUE),ES_ULCa_0!$A$10:$AQ$10,0)+1,FALSE)),"",VLOOKUP($A61,ES_ULCa_0!$A$10:$AQ$100,MATCH(FIXED(S$6,0,TRUE),ES_ULCa_0!$A$10:$AQ$10,0)+1,FALSE))</f>
        <v/>
      </c>
      <c r="T61" s="232" t="str">
        <f>IF(ISNA(VLOOKUP($A61,ES_ULCa_0!$A$10:$AQ$100,MATCH(FIXED(T$6,0,TRUE),ES_ULCa_0!$A$10:$AQ$10,0)+1,FALSE)),"",VLOOKUP($A61,ES_ULCa_0!$A$10:$AQ$100,MATCH(FIXED(T$6,0,TRUE),ES_ULCa_0!$A$10:$AQ$10,0)+1,FALSE))</f>
        <v/>
      </c>
      <c r="U61" s="232" t="str">
        <f>IF(ISNA(VLOOKUP($A61,ES_ULCa_0!$A$10:$AQ$100,MATCH(FIXED(U$6,0,TRUE),ES_ULCa_0!$A$10:$AQ$10,0)+1,FALSE)),"",VLOOKUP($A61,ES_ULCa_0!$A$10:$AQ$100,MATCH(FIXED(U$6,0,TRUE),ES_ULCa_0!$A$10:$AQ$10,0)+1,FALSE))</f>
        <v/>
      </c>
      <c r="V61" s="232" t="str">
        <f>IF(ISNA(VLOOKUP($A61,ES_ULCa_0!$A$10:$AQ$100,MATCH(FIXED(V$6,0,TRUE),ES_ULCa_0!$A$10:$AQ$10,0)+1,FALSE)),"",VLOOKUP($A61,ES_ULCa_0!$A$10:$AQ$100,MATCH(FIXED(V$6,0,TRUE),ES_ULCa_0!$A$10:$AQ$10,0)+1,FALSE))</f>
        <v/>
      </c>
      <c r="W61" s="232" t="str">
        <f>IF(ISNA(VLOOKUP($A61,ES_ULCa_0!$A$10:$AQ$100,MATCH(FIXED(W$6,0,TRUE),ES_ULCa_0!$A$10:$AQ$10,0)+1,FALSE)),"",VLOOKUP($A61,ES_ULCa_0!$A$10:$AQ$100,MATCH(FIXED(W$6,0,TRUE),ES_ULCa_0!$A$10:$AQ$10,0)+1,FALSE))</f>
        <v/>
      </c>
    </row>
    <row r="62" spans="1:23">
      <c r="A62" s="230" t="str">
        <f>lookup!Z21</f>
        <v>Luxembourg</v>
      </c>
      <c r="B62" s="232" t="str">
        <f>VLOOKUP(A62,lookup!$Z$2:$AA$77,2,FALSE)</f>
        <v>Λουξεμβούργο</v>
      </c>
      <c r="C62" s="232" t="str">
        <f>IF(ISNA(VLOOKUP($A62,ES_ULCa_0!$A$10:$AQ$100,MATCH(FIXED(C$6,0,TRUE),ES_ULCa_0!$A$10:$AQ$10,0)+1,FALSE)),"",VLOOKUP($A62,ES_ULCa_0!$A$10:$AQ$100,MATCH(FIXED(C$6,0,TRUE),ES_ULCa_0!$A$10:$AQ$10,0)+1,FALSE))</f>
        <v/>
      </c>
      <c r="D62" s="232" t="str">
        <f>IF(ISNA(VLOOKUP($A62,ES_ULCa_0!$A$10:$AQ$100,MATCH(FIXED(D$6,0,TRUE),ES_ULCa_0!$A$10:$AQ$10,0)+1,FALSE)),"",VLOOKUP($A62,ES_ULCa_0!$A$10:$AQ$100,MATCH(FIXED(D$6,0,TRUE),ES_ULCa_0!$A$10:$AQ$10,0)+1,FALSE))</f>
        <v/>
      </c>
      <c r="E62" s="232" t="str">
        <f>IF(ISNA(VLOOKUP($A62,ES_ULCa_0!$A$10:$AQ$100,MATCH(FIXED(E$6,0,TRUE),ES_ULCa_0!$A$10:$AQ$10,0)+1,FALSE)),"",VLOOKUP($A62,ES_ULCa_0!$A$10:$AQ$100,MATCH(FIXED(E$6,0,TRUE),ES_ULCa_0!$A$10:$AQ$10,0)+1,FALSE))</f>
        <v/>
      </c>
      <c r="F62" s="232" t="str">
        <f>IF(ISNA(VLOOKUP($A62,ES_ULCa_0!$A$10:$AQ$100,MATCH(FIXED(F$6,0,TRUE),ES_ULCa_0!$A$10:$AQ$10,0)+1,FALSE)),"",VLOOKUP($A62,ES_ULCa_0!$A$10:$AQ$100,MATCH(FIXED(F$6,0,TRUE),ES_ULCa_0!$A$10:$AQ$10,0)+1,FALSE))</f>
        <v/>
      </c>
      <c r="G62" s="232" t="str">
        <f>IF(ISNA(VLOOKUP($A62,ES_ULCa_0!$A$10:$AQ$100,MATCH(FIXED(G$6,0,TRUE),ES_ULCa_0!$A$10:$AQ$10,0)+1,FALSE)),"",VLOOKUP($A62,ES_ULCa_0!$A$10:$AQ$100,MATCH(FIXED(G$6,0,TRUE),ES_ULCa_0!$A$10:$AQ$10,0)+1,FALSE))</f>
        <v/>
      </c>
      <c r="H62" s="232" t="str">
        <f>IF(ISNA(VLOOKUP($A62,ES_ULCa_0!$A$10:$AQ$100,MATCH(FIXED(H$6,0,TRUE),ES_ULCa_0!$A$10:$AQ$10,0)+1,FALSE)),"",VLOOKUP($A62,ES_ULCa_0!$A$10:$AQ$100,MATCH(FIXED(H$6,0,TRUE),ES_ULCa_0!$A$10:$AQ$10,0)+1,FALSE))</f>
        <v/>
      </c>
      <c r="I62" s="232" t="str">
        <f>IF(ISNA(VLOOKUP($A62,ES_ULCa_0!$A$10:$AQ$100,MATCH(FIXED(I$6,0,TRUE),ES_ULCa_0!$A$10:$AQ$10,0)+1,FALSE)),"",VLOOKUP($A62,ES_ULCa_0!$A$10:$AQ$100,MATCH(FIXED(I$6,0,TRUE),ES_ULCa_0!$A$10:$AQ$10,0)+1,FALSE))</f>
        <v/>
      </c>
      <c r="J62" s="232" t="str">
        <f>IF(ISNA(VLOOKUP($A62,ES_ULCa_0!$A$10:$AQ$100,MATCH(FIXED(J$6,0,TRUE),ES_ULCa_0!$A$10:$AQ$10,0)+1,FALSE)),"",VLOOKUP($A62,ES_ULCa_0!$A$10:$AQ$100,MATCH(FIXED(J$6,0,TRUE),ES_ULCa_0!$A$10:$AQ$10,0)+1,FALSE))</f>
        <v/>
      </c>
      <c r="K62" s="232" t="str">
        <f>IF(ISNA(VLOOKUP($A62,ES_ULCa_0!$A$10:$AQ$100,MATCH(FIXED(K$6,0,TRUE),ES_ULCa_0!$A$10:$AQ$10,0)+1,FALSE)),"",VLOOKUP($A62,ES_ULCa_0!$A$10:$AQ$100,MATCH(FIXED(K$6,0,TRUE),ES_ULCa_0!$A$10:$AQ$10,0)+1,FALSE))</f>
        <v/>
      </c>
      <c r="L62" s="232" t="str">
        <f>IF(ISNA(VLOOKUP($A62,ES_ULCa_0!$A$10:$AQ$100,MATCH(FIXED(L$6,0,TRUE),ES_ULCa_0!$A$10:$AQ$10,0)+1,FALSE)),"",VLOOKUP($A62,ES_ULCa_0!$A$10:$AQ$100,MATCH(FIXED(L$6,0,TRUE),ES_ULCa_0!$A$10:$AQ$10,0)+1,FALSE))</f>
        <v/>
      </c>
      <c r="M62" s="232" t="str">
        <f>IF(ISNA(VLOOKUP($A62,ES_ULCa_0!$A$10:$AQ$100,MATCH(FIXED(M$6,0,TRUE),ES_ULCa_0!$A$10:$AQ$10,0)+1,FALSE)),"",VLOOKUP($A62,ES_ULCa_0!$A$10:$AQ$100,MATCH(FIXED(M$6,0,TRUE),ES_ULCa_0!$A$10:$AQ$10,0)+1,FALSE))</f>
        <v/>
      </c>
      <c r="N62" s="232" t="str">
        <f>IF(ISNA(VLOOKUP($A62,ES_ULCa_0!$A$10:$AQ$100,MATCH(FIXED(N$6,0,TRUE),ES_ULCa_0!$A$10:$AQ$10,0)+1,FALSE)),"",VLOOKUP($A62,ES_ULCa_0!$A$10:$AQ$100,MATCH(FIXED(N$6,0,TRUE),ES_ULCa_0!$A$10:$AQ$10,0)+1,FALSE))</f>
        <v/>
      </c>
      <c r="O62" s="232" t="str">
        <f>IF(ISNA(VLOOKUP($A62,ES_ULCa_0!$A$10:$AQ$100,MATCH(FIXED(O$6,0,TRUE),ES_ULCa_0!$A$10:$AQ$10,0)+1,FALSE)),"",VLOOKUP($A62,ES_ULCa_0!$A$10:$AQ$100,MATCH(FIXED(O$6,0,TRUE),ES_ULCa_0!$A$10:$AQ$10,0)+1,FALSE))</f>
        <v/>
      </c>
      <c r="P62" s="232" t="str">
        <f>IF(ISNA(VLOOKUP($A62,ES_ULCa_0!$A$10:$AQ$100,MATCH(FIXED(P$6,0,TRUE),ES_ULCa_0!$A$10:$AQ$10,0)+1,FALSE)),"",VLOOKUP($A62,ES_ULCa_0!$A$10:$AQ$100,MATCH(FIXED(P$6,0,TRUE),ES_ULCa_0!$A$10:$AQ$10,0)+1,FALSE))</f>
        <v/>
      </c>
      <c r="Q62" s="232" t="str">
        <f>IF(ISNA(VLOOKUP($A62,ES_ULCa_0!$A$10:$AQ$100,MATCH(FIXED(Q$6,0,TRUE),ES_ULCa_0!$A$10:$AQ$10,0)+1,FALSE)),"",VLOOKUP($A62,ES_ULCa_0!$A$10:$AQ$100,MATCH(FIXED(Q$6,0,TRUE),ES_ULCa_0!$A$10:$AQ$10,0)+1,FALSE))</f>
        <v/>
      </c>
      <c r="R62" s="232" t="str">
        <f>IF(ISNA(VLOOKUP($A62,ES_ULCa_0!$A$10:$AQ$100,MATCH(FIXED(R$6,0,TRUE),ES_ULCa_0!$A$10:$AQ$10,0)+1,FALSE)),"",VLOOKUP($A62,ES_ULCa_0!$A$10:$AQ$100,MATCH(FIXED(R$6,0,TRUE),ES_ULCa_0!$A$10:$AQ$10,0)+1,FALSE))</f>
        <v/>
      </c>
      <c r="S62" s="232" t="str">
        <f>IF(ISNA(VLOOKUP($A62,ES_ULCa_0!$A$10:$AQ$100,MATCH(FIXED(S$6,0,TRUE),ES_ULCa_0!$A$10:$AQ$10,0)+1,FALSE)),"",VLOOKUP($A62,ES_ULCa_0!$A$10:$AQ$100,MATCH(FIXED(S$6,0,TRUE),ES_ULCa_0!$A$10:$AQ$10,0)+1,FALSE))</f>
        <v/>
      </c>
      <c r="T62" s="232" t="str">
        <f>IF(ISNA(VLOOKUP($A62,ES_ULCa_0!$A$10:$AQ$100,MATCH(FIXED(T$6,0,TRUE),ES_ULCa_0!$A$10:$AQ$10,0)+1,FALSE)),"",VLOOKUP($A62,ES_ULCa_0!$A$10:$AQ$100,MATCH(FIXED(T$6,0,TRUE),ES_ULCa_0!$A$10:$AQ$10,0)+1,FALSE))</f>
        <v/>
      </c>
      <c r="U62" s="232" t="str">
        <f>IF(ISNA(VLOOKUP($A62,ES_ULCa_0!$A$10:$AQ$100,MATCH(FIXED(U$6,0,TRUE),ES_ULCa_0!$A$10:$AQ$10,0)+1,FALSE)),"",VLOOKUP($A62,ES_ULCa_0!$A$10:$AQ$100,MATCH(FIXED(U$6,0,TRUE),ES_ULCa_0!$A$10:$AQ$10,0)+1,FALSE))</f>
        <v/>
      </c>
      <c r="V62" s="232" t="str">
        <f>IF(ISNA(VLOOKUP($A62,ES_ULCa_0!$A$10:$AQ$100,MATCH(FIXED(V$6,0,TRUE),ES_ULCa_0!$A$10:$AQ$10,0)+1,FALSE)),"",VLOOKUP($A62,ES_ULCa_0!$A$10:$AQ$100,MATCH(FIXED(V$6,0,TRUE),ES_ULCa_0!$A$10:$AQ$10,0)+1,FALSE))</f>
        <v/>
      </c>
      <c r="W62" s="232" t="str">
        <f>IF(ISNA(VLOOKUP($A62,ES_ULCa_0!$A$10:$AQ$100,MATCH(FIXED(W$6,0,TRUE),ES_ULCa_0!$A$10:$AQ$10,0)+1,FALSE)),"",VLOOKUP($A62,ES_ULCa_0!$A$10:$AQ$100,MATCH(FIXED(W$6,0,TRUE),ES_ULCa_0!$A$10:$AQ$10,0)+1,FALSE))</f>
        <v/>
      </c>
    </row>
    <row r="63" spans="1:23">
      <c r="A63" s="230" t="str">
        <f>lookup!Z22</f>
        <v>Hungary</v>
      </c>
      <c r="B63" s="232" t="str">
        <f>VLOOKUP(A63,lookup!$Z$2:$AA$77,2,FALSE)</f>
        <v>Ουγγαρία</v>
      </c>
      <c r="C63" s="232" t="str">
        <f>IF(ISNA(VLOOKUP($A63,ES_ULCa_0!$A$10:$AQ$100,MATCH(FIXED(C$6,0,TRUE),ES_ULCa_0!$A$10:$AQ$10,0)+1,FALSE)),"",VLOOKUP($A63,ES_ULCa_0!$A$10:$AQ$100,MATCH(FIXED(C$6,0,TRUE),ES_ULCa_0!$A$10:$AQ$10,0)+1,FALSE))</f>
        <v/>
      </c>
      <c r="D63" s="232" t="str">
        <f>IF(ISNA(VLOOKUP($A63,ES_ULCa_0!$A$10:$AQ$100,MATCH(FIXED(D$6,0,TRUE),ES_ULCa_0!$A$10:$AQ$10,0)+1,FALSE)),"",VLOOKUP($A63,ES_ULCa_0!$A$10:$AQ$100,MATCH(FIXED(D$6,0,TRUE),ES_ULCa_0!$A$10:$AQ$10,0)+1,FALSE))</f>
        <v/>
      </c>
      <c r="E63" s="232" t="str">
        <f>IF(ISNA(VLOOKUP($A63,ES_ULCa_0!$A$10:$AQ$100,MATCH(FIXED(E$6,0,TRUE),ES_ULCa_0!$A$10:$AQ$10,0)+1,FALSE)),"",VLOOKUP($A63,ES_ULCa_0!$A$10:$AQ$100,MATCH(FIXED(E$6,0,TRUE),ES_ULCa_0!$A$10:$AQ$10,0)+1,FALSE))</f>
        <v/>
      </c>
      <c r="F63" s="232" t="str">
        <f>IF(ISNA(VLOOKUP($A63,ES_ULCa_0!$A$10:$AQ$100,MATCH(FIXED(F$6,0,TRUE),ES_ULCa_0!$A$10:$AQ$10,0)+1,FALSE)),"",VLOOKUP($A63,ES_ULCa_0!$A$10:$AQ$100,MATCH(FIXED(F$6,0,TRUE),ES_ULCa_0!$A$10:$AQ$10,0)+1,FALSE))</f>
        <v/>
      </c>
      <c r="G63" s="232" t="str">
        <f>IF(ISNA(VLOOKUP($A63,ES_ULCa_0!$A$10:$AQ$100,MATCH(FIXED(G$6,0,TRUE),ES_ULCa_0!$A$10:$AQ$10,0)+1,FALSE)),"",VLOOKUP($A63,ES_ULCa_0!$A$10:$AQ$100,MATCH(FIXED(G$6,0,TRUE),ES_ULCa_0!$A$10:$AQ$10,0)+1,FALSE))</f>
        <v/>
      </c>
      <c r="H63" s="232" t="str">
        <f>IF(ISNA(VLOOKUP($A63,ES_ULCa_0!$A$10:$AQ$100,MATCH(FIXED(H$6,0,TRUE),ES_ULCa_0!$A$10:$AQ$10,0)+1,FALSE)),"",VLOOKUP($A63,ES_ULCa_0!$A$10:$AQ$100,MATCH(FIXED(H$6,0,TRUE),ES_ULCa_0!$A$10:$AQ$10,0)+1,FALSE))</f>
        <v/>
      </c>
      <c r="I63" s="232" t="str">
        <f>IF(ISNA(VLOOKUP($A63,ES_ULCa_0!$A$10:$AQ$100,MATCH(FIXED(I$6,0,TRUE),ES_ULCa_0!$A$10:$AQ$10,0)+1,FALSE)),"",VLOOKUP($A63,ES_ULCa_0!$A$10:$AQ$100,MATCH(FIXED(I$6,0,TRUE),ES_ULCa_0!$A$10:$AQ$10,0)+1,FALSE))</f>
        <v/>
      </c>
      <c r="J63" s="232" t="str">
        <f>IF(ISNA(VLOOKUP($A63,ES_ULCa_0!$A$10:$AQ$100,MATCH(FIXED(J$6,0,TRUE),ES_ULCa_0!$A$10:$AQ$10,0)+1,FALSE)),"",VLOOKUP($A63,ES_ULCa_0!$A$10:$AQ$100,MATCH(FIXED(J$6,0,TRUE),ES_ULCa_0!$A$10:$AQ$10,0)+1,FALSE))</f>
        <v/>
      </c>
      <c r="K63" s="232" t="str">
        <f>IF(ISNA(VLOOKUP($A63,ES_ULCa_0!$A$10:$AQ$100,MATCH(FIXED(K$6,0,TRUE),ES_ULCa_0!$A$10:$AQ$10,0)+1,FALSE)),"",VLOOKUP($A63,ES_ULCa_0!$A$10:$AQ$100,MATCH(FIXED(K$6,0,TRUE),ES_ULCa_0!$A$10:$AQ$10,0)+1,FALSE))</f>
        <v/>
      </c>
      <c r="L63" s="232" t="str">
        <f>IF(ISNA(VLOOKUP($A63,ES_ULCa_0!$A$10:$AQ$100,MATCH(FIXED(L$6,0,TRUE),ES_ULCa_0!$A$10:$AQ$10,0)+1,FALSE)),"",VLOOKUP($A63,ES_ULCa_0!$A$10:$AQ$100,MATCH(FIXED(L$6,0,TRUE),ES_ULCa_0!$A$10:$AQ$10,0)+1,FALSE))</f>
        <v/>
      </c>
      <c r="M63" s="232" t="str">
        <f>IF(ISNA(VLOOKUP($A63,ES_ULCa_0!$A$10:$AQ$100,MATCH(FIXED(M$6,0,TRUE),ES_ULCa_0!$A$10:$AQ$10,0)+1,FALSE)),"",VLOOKUP($A63,ES_ULCa_0!$A$10:$AQ$100,MATCH(FIXED(M$6,0,TRUE),ES_ULCa_0!$A$10:$AQ$10,0)+1,FALSE))</f>
        <v/>
      </c>
      <c r="N63" s="232" t="str">
        <f>IF(ISNA(VLOOKUP($A63,ES_ULCa_0!$A$10:$AQ$100,MATCH(FIXED(N$6,0,TRUE),ES_ULCa_0!$A$10:$AQ$10,0)+1,FALSE)),"",VLOOKUP($A63,ES_ULCa_0!$A$10:$AQ$100,MATCH(FIXED(N$6,0,TRUE),ES_ULCa_0!$A$10:$AQ$10,0)+1,FALSE))</f>
        <v/>
      </c>
      <c r="O63" s="232" t="str">
        <f>IF(ISNA(VLOOKUP($A63,ES_ULCa_0!$A$10:$AQ$100,MATCH(FIXED(O$6,0,TRUE),ES_ULCa_0!$A$10:$AQ$10,0)+1,FALSE)),"",VLOOKUP($A63,ES_ULCa_0!$A$10:$AQ$100,MATCH(FIXED(O$6,0,TRUE),ES_ULCa_0!$A$10:$AQ$10,0)+1,FALSE))</f>
        <v/>
      </c>
      <c r="P63" s="232" t="str">
        <f>IF(ISNA(VLOOKUP($A63,ES_ULCa_0!$A$10:$AQ$100,MATCH(FIXED(P$6,0,TRUE),ES_ULCa_0!$A$10:$AQ$10,0)+1,FALSE)),"",VLOOKUP($A63,ES_ULCa_0!$A$10:$AQ$100,MATCH(FIXED(P$6,0,TRUE),ES_ULCa_0!$A$10:$AQ$10,0)+1,FALSE))</f>
        <v/>
      </c>
      <c r="Q63" s="232" t="str">
        <f>IF(ISNA(VLOOKUP($A63,ES_ULCa_0!$A$10:$AQ$100,MATCH(FIXED(Q$6,0,TRUE),ES_ULCa_0!$A$10:$AQ$10,0)+1,FALSE)),"",VLOOKUP($A63,ES_ULCa_0!$A$10:$AQ$100,MATCH(FIXED(Q$6,0,TRUE),ES_ULCa_0!$A$10:$AQ$10,0)+1,FALSE))</f>
        <v/>
      </c>
      <c r="R63" s="232" t="str">
        <f>IF(ISNA(VLOOKUP($A63,ES_ULCa_0!$A$10:$AQ$100,MATCH(FIXED(R$6,0,TRUE),ES_ULCa_0!$A$10:$AQ$10,0)+1,FALSE)),"",VLOOKUP($A63,ES_ULCa_0!$A$10:$AQ$100,MATCH(FIXED(R$6,0,TRUE),ES_ULCa_0!$A$10:$AQ$10,0)+1,FALSE))</f>
        <v/>
      </c>
      <c r="S63" s="232" t="str">
        <f>IF(ISNA(VLOOKUP($A63,ES_ULCa_0!$A$10:$AQ$100,MATCH(FIXED(S$6,0,TRUE),ES_ULCa_0!$A$10:$AQ$10,0)+1,FALSE)),"",VLOOKUP($A63,ES_ULCa_0!$A$10:$AQ$100,MATCH(FIXED(S$6,0,TRUE),ES_ULCa_0!$A$10:$AQ$10,0)+1,FALSE))</f>
        <v/>
      </c>
      <c r="T63" s="232" t="str">
        <f>IF(ISNA(VLOOKUP($A63,ES_ULCa_0!$A$10:$AQ$100,MATCH(FIXED(T$6,0,TRUE),ES_ULCa_0!$A$10:$AQ$10,0)+1,FALSE)),"",VLOOKUP($A63,ES_ULCa_0!$A$10:$AQ$100,MATCH(FIXED(T$6,0,TRUE),ES_ULCa_0!$A$10:$AQ$10,0)+1,FALSE))</f>
        <v/>
      </c>
      <c r="U63" s="232" t="str">
        <f>IF(ISNA(VLOOKUP($A63,ES_ULCa_0!$A$10:$AQ$100,MATCH(FIXED(U$6,0,TRUE),ES_ULCa_0!$A$10:$AQ$10,0)+1,FALSE)),"",VLOOKUP($A63,ES_ULCa_0!$A$10:$AQ$100,MATCH(FIXED(U$6,0,TRUE),ES_ULCa_0!$A$10:$AQ$10,0)+1,FALSE))</f>
        <v/>
      </c>
      <c r="V63" s="232" t="str">
        <f>IF(ISNA(VLOOKUP($A63,ES_ULCa_0!$A$10:$AQ$100,MATCH(FIXED(V$6,0,TRUE),ES_ULCa_0!$A$10:$AQ$10,0)+1,FALSE)),"",VLOOKUP($A63,ES_ULCa_0!$A$10:$AQ$100,MATCH(FIXED(V$6,0,TRUE),ES_ULCa_0!$A$10:$AQ$10,0)+1,FALSE))</f>
        <v/>
      </c>
      <c r="W63" s="232" t="str">
        <f>IF(ISNA(VLOOKUP($A63,ES_ULCa_0!$A$10:$AQ$100,MATCH(FIXED(W$6,0,TRUE),ES_ULCa_0!$A$10:$AQ$10,0)+1,FALSE)),"",VLOOKUP($A63,ES_ULCa_0!$A$10:$AQ$100,MATCH(FIXED(W$6,0,TRUE),ES_ULCa_0!$A$10:$AQ$10,0)+1,FALSE))</f>
        <v/>
      </c>
    </row>
    <row r="64" spans="1:23">
      <c r="A64" s="230" t="str">
        <f>lookup!Z23</f>
        <v>Malta</v>
      </c>
      <c r="B64" s="232" t="str">
        <f>VLOOKUP(A64,lookup!$Z$2:$AA$77,2,FALSE)</f>
        <v>Μάλτα</v>
      </c>
      <c r="C64" s="232" t="str">
        <f>IF(ISNA(VLOOKUP($A64,ES_ULCa_0!$A$10:$AQ$100,MATCH(FIXED(C$6,0,TRUE),ES_ULCa_0!$A$10:$AQ$10,0)+1,FALSE)),"",VLOOKUP($A64,ES_ULCa_0!$A$10:$AQ$100,MATCH(FIXED(C$6,0,TRUE),ES_ULCa_0!$A$10:$AQ$10,0)+1,FALSE))</f>
        <v/>
      </c>
      <c r="D64" s="232" t="str">
        <f>IF(ISNA(VLOOKUP($A64,ES_ULCa_0!$A$10:$AQ$100,MATCH(FIXED(D$6,0,TRUE),ES_ULCa_0!$A$10:$AQ$10,0)+1,FALSE)),"",VLOOKUP($A64,ES_ULCa_0!$A$10:$AQ$100,MATCH(FIXED(D$6,0,TRUE),ES_ULCa_0!$A$10:$AQ$10,0)+1,FALSE))</f>
        <v/>
      </c>
      <c r="E64" s="232" t="str">
        <f>IF(ISNA(VLOOKUP($A64,ES_ULCa_0!$A$10:$AQ$100,MATCH(FIXED(E$6,0,TRUE),ES_ULCa_0!$A$10:$AQ$10,0)+1,FALSE)),"",VLOOKUP($A64,ES_ULCa_0!$A$10:$AQ$100,MATCH(FIXED(E$6,0,TRUE),ES_ULCa_0!$A$10:$AQ$10,0)+1,FALSE))</f>
        <v/>
      </c>
      <c r="F64" s="232" t="str">
        <f>IF(ISNA(VLOOKUP($A64,ES_ULCa_0!$A$10:$AQ$100,MATCH(FIXED(F$6,0,TRUE),ES_ULCa_0!$A$10:$AQ$10,0)+1,FALSE)),"",VLOOKUP($A64,ES_ULCa_0!$A$10:$AQ$100,MATCH(FIXED(F$6,0,TRUE),ES_ULCa_0!$A$10:$AQ$10,0)+1,FALSE))</f>
        <v/>
      </c>
      <c r="G64" s="232" t="str">
        <f>IF(ISNA(VLOOKUP($A64,ES_ULCa_0!$A$10:$AQ$100,MATCH(FIXED(G$6,0,TRUE),ES_ULCa_0!$A$10:$AQ$10,0)+1,FALSE)),"",VLOOKUP($A64,ES_ULCa_0!$A$10:$AQ$100,MATCH(FIXED(G$6,0,TRUE),ES_ULCa_0!$A$10:$AQ$10,0)+1,FALSE))</f>
        <v/>
      </c>
      <c r="H64" s="232" t="str">
        <f>IF(ISNA(VLOOKUP($A64,ES_ULCa_0!$A$10:$AQ$100,MATCH(FIXED(H$6,0,TRUE),ES_ULCa_0!$A$10:$AQ$10,0)+1,FALSE)),"",VLOOKUP($A64,ES_ULCa_0!$A$10:$AQ$100,MATCH(FIXED(H$6,0,TRUE),ES_ULCa_0!$A$10:$AQ$10,0)+1,FALSE))</f>
        <v/>
      </c>
      <c r="I64" s="232" t="str">
        <f>IF(ISNA(VLOOKUP($A64,ES_ULCa_0!$A$10:$AQ$100,MATCH(FIXED(I$6,0,TRUE),ES_ULCa_0!$A$10:$AQ$10,0)+1,FALSE)),"",VLOOKUP($A64,ES_ULCa_0!$A$10:$AQ$100,MATCH(FIXED(I$6,0,TRUE),ES_ULCa_0!$A$10:$AQ$10,0)+1,FALSE))</f>
        <v/>
      </c>
      <c r="J64" s="232" t="str">
        <f>IF(ISNA(VLOOKUP($A64,ES_ULCa_0!$A$10:$AQ$100,MATCH(FIXED(J$6,0,TRUE),ES_ULCa_0!$A$10:$AQ$10,0)+1,FALSE)),"",VLOOKUP($A64,ES_ULCa_0!$A$10:$AQ$100,MATCH(FIXED(J$6,0,TRUE),ES_ULCa_0!$A$10:$AQ$10,0)+1,FALSE))</f>
        <v/>
      </c>
      <c r="K64" s="232" t="str">
        <f>IF(ISNA(VLOOKUP($A64,ES_ULCa_0!$A$10:$AQ$100,MATCH(FIXED(K$6,0,TRUE),ES_ULCa_0!$A$10:$AQ$10,0)+1,FALSE)),"",VLOOKUP($A64,ES_ULCa_0!$A$10:$AQ$100,MATCH(FIXED(K$6,0,TRUE),ES_ULCa_0!$A$10:$AQ$10,0)+1,FALSE))</f>
        <v/>
      </c>
      <c r="L64" s="232" t="str">
        <f>IF(ISNA(VLOOKUP($A64,ES_ULCa_0!$A$10:$AQ$100,MATCH(FIXED(L$6,0,TRUE),ES_ULCa_0!$A$10:$AQ$10,0)+1,FALSE)),"",VLOOKUP($A64,ES_ULCa_0!$A$10:$AQ$100,MATCH(FIXED(L$6,0,TRUE),ES_ULCa_0!$A$10:$AQ$10,0)+1,FALSE))</f>
        <v/>
      </c>
      <c r="M64" s="232" t="str">
        <f>IF(ISNA(VLOOKUP($A64,ES_ULCa_0!$A$10:$AQ$100,MATCH(FIXED(M$6,0,TRUE),ES_ULCa_0!$A$10:$AQ$10,0)+1,FALSE)),"",VLOOKUP($A64,ES_ULCa_0!$A$10:$AQ$100,MATCH(FIXED(M$6,0,TRUE),ES_ULCa_0!$A$10:$AQ$10,0)+1,FALSE))</f>
        <v/>
      </c>
      <c r="N64" s="232" t="str">
        <f>IF(ISNA(VLOOKUP($A64,ES_ULCa_0!$A$10:$AQ$100,MATCH(FIXED(N$6,0,TRUE),ES_ULCa_0!$A$10:$AQ$10,0)+1,FALSE)),"",VLOOKUP($A64,ES_ULCa_0!$A$10:$AQ$100,MATCH(FIXED(N$6,0,TRUE),ES_ULCa_0!$A$10:$AQ$10,0)+1,FALSE))</f>
        <v/>
      </c>
      <c r="O64" s="232" t="str">
        <f>IF(ISNA(VLOOKUP($A64,ES_ULCa_0!$A$10:$AQ$100,MATCH(FIXED(O$6,0,TRUE),ES_ULCa_0!$A$10:$AQ$10,0)+1,FALSE)),"",VLOOKUP($A64,ES_ULCa_0!$A$10:$AQ$100,MATCH(FIXED(O$6,0,TRUE),ES_ULCa_0!$A$10:$AQ$10,0)+1,FALSE))</f>
        <v/>
      </c>
      <c r="P64" s="232" t="str">
        <f>IF(ISNA(VLOOKUP($A64,ES_ULCa_0!$A$10:$AQ$100,MATCH(FIXED(P$6,0,TRUE),ES_ULCa_0!$A$10:$AQ$10,0)+1,FALSE)),"",VLOOKUP($A64,ES_ULCa_0!$A$10:$AQ$100,MATCH(FIXED(P$6,0,TRUE),ES_ULCa_0!$A$10:$AQ$10,0)+1,FALSE))</f>
        <v/>
      </c>
      <c r="Q64" s="232" t="str">
        <f>IF(ISNA(VLOOKUP($A64,ES_ULCa_0!$A$10:$AQ$100,MATCH(FIXED(Q$6,0,TRUE),ES_ULCa_0!$A$10:$AQ$10,0)+1,FALSE)),"",VLOOKUP($A64,ES_ULCa_0!$A$10:$AQ$100,MATCH(FIXED(Q$6,0,TRUE),ES_ULCa_0!$A$10:$AQ$10,0)+1,FALSE))</f>
        <v/>
      </c>
      <c r="R64" s="232" t="str">
        <f>IF(ISNA(VLOOKUP($A64,ES_ULCa_0!$A$10:$AQ$100,MATCH(FIXED(R$6,0,TRUE),ES_ULCa_0!$A$10:$AQ$10,0)+1,FALSE)),"",VLOOKUP($A64,ES_ULCa_0!$A$10:$AQ$100,MATCH(FIXED(R$6,0,TRUE),ES_ULCa_0!$A$10:$AQ$10,0)+1,FALSE))</f>
        <v/>
      </c>
      <c r="S64" s="232" t="str">
        <f>IF(ISNA(VLOOKUP($A64,ES_ULCa_0!$A$10:$AQ$100,MATCH(FIXED(S$6,0,TRUE),ES_ULCa_0!$A$10:$AQ$10,0)+1,FALSE)),"",VLOOKUP($A64,ES_ULCa_0!$A$10:$AQ$100,MATCH(FIXED(S$6,0,TRUE),ES_ULCa_0!$A$10:$AQ$10,0)+1,FALSE))</f>
        <v/>
      </c>
      <c r="T64" s="232" t="str">
        <f>IF(ISNA(VLOOKUP($A64,ES_ULCa_0!$A$10:$AQ$100,MATCH(FIXED(T$6,0,TRUE),ES_ULCa_0!$A$10:$AQ$10,0)+1,FALSE)),"",VLOOKUP($A64,ES_ULCa_0!$A$10:$AQ$100,MATCH(FIXED(T$6,0,TRUE),ES_ULCa_0!$A$10:$AQ$10,0)+1,FALSE))</f>
        <v/>
      </c>
      <c r="U64" s="232" t="str">
        <f>IF(ISNA(VLOOKUP($A64,ES_ULCa_0!$A$10:$AQ$100,MATCH(FIXED(U$6,0,TRUE),ES_ULCa_0!$A$10:$AQ$10,0)+1,FALSE)),"",VLOOKUP($A64,ES_ULCa_0!$A$10:$AQ$100,MATCH(FIXED(U$6,0,TRUE),ES_ULCa_0!$A$10:$AQ$10,0)+1,FALSE))</f>
        <v/>
      </c>
      <c r="V64" s="232" t="str">
        <f>IF(ISNA(VLOOKUP($A64,ES_ULCa_0!$A$10:$AQ$100,MATCH(FIXED(V$6,0,TRUE),ES_ULCa_0!$A$10:$AQ$10,0)+1,FALSE)),"",VLOOKUP($A64,ES_ULCa_0!$A$10:$AQ$100,MATCH(FIXED(V$6,0,TRUE),ES_ULCa_0!$A$10:$AQ$10,0)+1,FALSE))</f>
        <v/>
      </c>
      <c r="W64" s="232" t="str">
        <f>IF(ISNA(VLOOKUP($A64,ES_ULCa_0!$A$10:$AQ$100,MATCH(FIXED(W$6,0,TRUE),ES_ULCa_0!$A$10:$AQ$10,0)+1,FALSE)),"",VLOOKUP($A64,ES_ULCa_0!$A$10:$AQ$100,MATCH(FIXED(W$6,0,TRUE),ES_ULCa_0!$A$10:$AQ$10,0)+1,FALSE))</f>
        <v/>
      </c>
    </row>
    <row r="65" spans="1:23">
      <c r="A65" s="230" t="str">
        <f>lookup!Z24</f>
        <v>Netherlands</v>
      </c>
      <c r="B65" s="232" t="str">
        <f>VLOOKUP(A65,lookup!$Z$2:$AA$77,2,FALSE)</f>
        <v>Ολλανδία</v>
      </c>
      <c r="C65" s="232" t="str">
        <f>IF(ISNA(VLOOKUP($A65,ES_ULCa_0!$A$10:$AQ$100,MATCH(FIXED(C$6,0,TRUE),ES_ULCa_0!$A$10:$AQ$10,0)+1,FALSE)),"",VLOOKUP($A65,ES_ULCa_0!$A$10:$AQ$100,MATCH(FIXED(C$6,0,TRUE),ES_ULCa_0!$A$10:$AQ$10,0)+1,FALSE))</f>
        <v/>
      </c>
      <c r="D65" s="232" t="str">
        <f>IF(ISNA(VLOOKUP($A65,ES_ULCa_0!$A$10:$AQ$100,MATCH(FIXED(D$6,0,TRUE),ES_ULCa_0!$A$10:$AQ$10,0)+1,FALSE)),"",VLOOKUP($A65,ES_ULCa_0!$A$10:$AQ$100,MATCH(FIXED(D$6,0,TRUE),ES_ULCa_0!$A$10:$AQ$10,0)+1,FALSE))</f>
        <v/>
      </c>
      <c r="E65" s="232" t="str">
        <f>IF(ISNA(VLOOKUP($A65,ES_ULCa_0!$A$10:$AQ$100,MATCH(FIXED(E$6,0,TRUE),ES_ULCa_0!$A$10:$AQ$10,0)+1,FALSE)),"",VLOOKUP($A65,ES_ULCa_0!$A$10:$AQ$100,MATCH(FIXED(E$6,0,TRUE),ES_ULCa_0!$A$10:$AQ$10,0)+1,FALSE))</f>
        <v/>
      </c>
      <c r="F65" s="232" t="str">
        <f>IF(ISNA(VLOOKUP($A65,ES_ULCa_0!$A$10:$AQ$100,MATCH(FIXED(F$6,0,TRUE),ES_ULCa_0!$A$10:$AQ$10,0)+1,FALSE)),"",VLOOKUP($A65,ES_ULCa_0!$A$10:$AQ$100,MATCH(FIXED(F$6,0,TRUE),ES_ULCa_0!$A$10:$AQ$10,0)+1,FALSE))</f>
        <v/>
      </c>
      <c r="G65" s="232" t="str">
        <f>IF(ISNA(VLOOKUP($A65,ES_ULCa_0!$A$10:$AQ$100,MATCH(FIXED(G$6,0,TRUE),ES_ULCa_0!$A$10:$AQ$10,0)+1,FALSE)),"",VLOOKUP($A65,ES_ULCa_0!$A$10:$AQ$100,MATCH(FIXED(G$6,0,TRUE),ES_ULCa_0!$A$10:$AQ$10,0)+1,FALSE))</f>
        <v/>
      </c>
      <c r="H65" s="232" t="str">
        <f>IF(ISNA(VLOOKUP($A65,ES_ULCa_0!$A$10:$AQ$100,MATCH(FIXED(H$6,0,TRUE),ES_ULCa_0!$A$10:$AQ$10,0)+1,FALSE)),"",VLOOKUP($A65,ES_ULCa_0!$A$10:$AQ$100,MATCH(FIXED(H$6,0,TRUE),ES_ULCa_0!$A$10:$AQ$10,0)+1,FALSE))</f>
        <v/>
      </c>
      <c r="I65" s="232" t="str">
        <f>IF(ISNA(VLOOKUP($A65,ES_ULCa_0!$A$10:$AQ$100,MATCH(FIXED(I$6,0,TRUE),ES_ULCa_0!$A$10:$AQ$10,0)+1,FALSE)),"",VLOOKUP($A65,ES_ULCa_0!$A$10:$AQ$100,MATCH(FIXED(I$6,0,TRUE),ES_ULCa_0!$A$10:$AQ$10,0)+1,FALSE))</f>
        <v/>
      </c>
      <c r="J65" s="232" t="str">
        <f>IF(ISNA(VLOOKUP($A65,ES_ULCa_0!$A$10:$AQ$100,MATCH(FIXED(J$6,0,TRUE),ES_ULCa_0!$A$10:$AQ$10,0)+1,FALSE)),"",VLOOKUP($A65,ES_ULCa_0!$A$10:$AQ$100,MATCH(FIXED(J$6,0,TRUE),ES_ULCa_0!$A$10:$AQ$10,0)+1,FALSE))</f>
        <v/>
      </c>
      <c r="K65" s="232" t="str">
        <f>IF(ISNA(VLOOKUP($A65,ES_ULCa_0!$A$10:$AQ$100,MATCH(FIXED(K$6,0,TRUE),ES_ULCa_0!$A$10:$AQ$10,0)+1,FALSE)),"",VLOOKUP($A65,ES_ULCa_0!$A$10:$AQ$100,MATCH(FIXED(K$6,0,TRUE),ES_ULCa_0!$A$10:$AQ$10,0)+1,FALSE))</f>
        <v/>
      </c>
      <c r="L65" s="232" t="str">
        <f>IF(ISNA(VLOOKUP($A65,ES_ULCa_0!$A$10:$AQ$100,MATCH(FIXED(L$6,0,TRUE),ES_ULCa_0!$A$10:$AQ$10,0)+1,FALSE)),"",VLOOKUP($A65,ES_ULCa_0!$A$10:$AQ$100,MATCH(FIXED(L$6,0,TRUE),ES_ULCa_0!$A$10:$AQ$10,0)+1,FALSE))</f>
        <v/>
      </c>
      <c r="M65" s="232" t="str">
        <f>IF(ISNA(VLOOKUP($A65,ES_ULCa_0!$A$10:$AQ$100,MATCH(FIXED(M$6,0,TRUE),ES_ULCa_0!$A$10:$AQ$10,0)+1,FALSE)),"",VLOOKUP($A65,ES_ULCa_0!$A$10:$AQ$100,MATCH(FIXED(M$6,0,TRUE),ES_ULCa_0!$A$10:$AQ$10,0)+1,FALSE))</f>
        <v/>
      </c>
      <c r="N65" s="232" t="str">
        <f>IF(ISNA(VLOOKUP($A65,ES_ULCa_0!$A$10:$AQ$100,MATCH(FIXED(N$6,0,TRUE),ES_ULCa_0!$A$10:$AQ$10,0)+1,FALSE)),"",VLOOKUP($A65,ES_ULCa_0!$A$10:$AQ$100,MATCH(FIXED(N$6,0,TRUE),ES_ULCa_0!$A$10:$AQ$10,0)+1,FALSE))</f>
        <v/>
      </c>
      <c r="O65" s="232" t="str">
        <f>IF(ISNA(VLOOKUP($A65,ES_ULCa_0!$A$10:$AQ$100,MATCH(FIXED(O$6,0,TRUE),ES_ULCa_0!$A$10:$AQ$10,0)+1,FALSE)),"",VLOOKUP($A65,ES_ULCa_0!$A$10:$AQ$100,MATCH(FIXED(O$6,0,TRUE),ES_ULCa_0!$A$10:$AQ$10,0)+1,FALSE))</f>
        <v/>
      </c>
      <c r="P65" s="232" t="str">
        <f>IF(ISNA(VLOOKUP($A65,ES_ULCa_0!$A$10:$AQ$100,MATCH(FIXED(P$6,0,TRUE),ES_ULCa_0!$A$10:$AQ$10,0)+1,FALSE)),"",VLOOKUP($A65,ES_ULCa_0!$A$10:$AQ$100,MATCH(FIXED(P$6,0,TRUE),ES_ULCa_0!$A$10:$AQ$10,0)+1,FALSE))</f>
        <v/>
      </c>
      <c r="Q65" s="232" t="str">
        <f>IF(ISNA(VLOOKUP($A65,ES_ULCa_0!$A$10:$AQ$100,MATCH(FIXED(Q$6,0,TRUE),ES_ULCa_0!$A$10:$AQ$10,0)+1,FALSE)),"",VLOOKUP($A65,ES_ULCa_0!$A$10:$AQ$100,MATCH(FIXED(Q$6,0,TRUE),ES_ULCa_0!$A$10:$AQ$10,0)+1,FALSE))</f>
        <v/>
      </c>
      <c r="R65" s="232" t="str">
        <f>IF(ISNA(VLOOKUP($A65,ES_ULCa_0!$A$10:$AQ$100,MATCH(FIXED(R$6,0,TRUE),ES_ULCa_0!$A$10:$AQ$10,0)+1,FALSE)),"",VLOOKUP($A65,ES_ULCa_0!$A$10:$AQ$100,MATCH(FIXED(R$6,0,TRUE),ES_ULCa_0!$A$10:$AQ$10,0)+1,FALSE))</f>
        <v/>
      </c>
      <c r="S65" s="232" t="str">
        <f>IF(ISNA(VLOOKUP($A65,ES_ULCa_0!$A$10:$AQ$100,MATCH(FIXED(S$6,0,TRUE),ES_ULCa_0!$A$10:$AQ$10,0)+1,FALSE)),"",VLOOKUP($A65,ES_ULCa_0!$A$10:$AQ$100,MATCH(FIXED(S$6,0,TRUE),ES_ULCa_0!$A$10:$AQ$10,0)+1,FALSE))</f>
        <v/>
      </c>
      <c r="T65" s="232" t="str">
        <f>IF(ISNA(VLOOKUP($A65,ES_ULCa_0!$A$10:$AQ$100,MATCH(FIXED(T$6,0,TRUE),ES_ULCa_0!$A$10:$AQ$10,0)+1,FALSE)),"",VLOOKUP($A65,ES_ULCa_0!$A$10:$AQ$100,MATCH(FIXED(T$6,0,TRUE),ES_ULCa_0!$A$10:$AQ$10,0)+1,FALSE))</f>
        <v/>
      </c>
      <c r="U65" s="232" t="str">
        <f>IF(ISNA(VLOOKUP($A65,ES_ULCa_0!$A$10:$AQ$100,MATCH(FIXED(U$6,0,TRUE),ES_ULCa_0!$A$10:$AQ$10,0)+1,FALSE)),"",VLOOKUP($A65,ES_ULCa_0!$A$10:$AQ$100,MATCH(FIXED(U$6,0,TRUE),ES_ULCa_0!$A$10:$AQ$10,0)+1,FALSE))</f>
        <v/>
      </c>
      <c r="V65" s="232" t="str">
        <f>IF(ISNA(VLOOKUP($A65,ES_ULCa_0!$A$10:$AQ$100,MATCH(FIXED(V$6,0,TRUE),ES_ULCa_0!$A$10:$AQ$10,0)+1,FALSE)),"",VLOOKUP($A65,ES_ULCa_0!$A$10:$AQ$100,MATCH(FIXED(V$6,0,TRUE),ES_ULCa_0!$A$10:$AQ$10,0)+1,FALSE))</f>
        <v/>
      </c>
      <c r="W65" s="232" t="str">
        <f>IF(ISNA(VLOOKUP($A65,ES_ULCa_0!$A$10:$AQ$100,MATCH(FIXED(W$6,0,TRUE),ES_ULCa_0!$A$10:$AQ$10,0)+1,FALSE)),"",VLOOKUP($A65,ES_ULCa_0!$A$10:$AQ$100,MATCH(FIXED(W$6,0,TRUE),ES_ULCa_0!$A$10:$AQ$10,0)+1,FALSE))</f>
        <v/>
      </c>
    </row>
    <row r="66" spans="1:23">
      <c r="A66" s="230" t="str">
        <f>lookup!Z25</f>
        <v>Austria</v>
      </c>
      <c r="B66" s="232" t="str">
        <f>VLOOKUP(A66,lookup!$Z$2:$AA$77,2,FALSE)</f>
        <v>Αυστρία</v>
      </c>
      <c r="C66" s="232" t="str">
        <f>IF(ISNA(VLOOKUP($A66,ES_ULCa_0!$A$10:$AQ$100,MATCH(FIXED(C$6,0,TRUE),ES_ULCa_0!$A$10:$AQ$10,0)+1,FALSE)),"",VLOOKUP($A66,ES_ULCa_0!$A$10:$AQ$100,MATCH(FIXED(C$6,0,TRUE),ES_ULCa_0!$A$10:$AQ$10,0)+1,FALSE))</f>
        <v/>
      </c>
      <c r="D66" s="232" t="str">
        <f>IF(ISNA(VLOOKUP($A66,ES_ULCa_0!$A$10:$AQ$100,MATCH(FIXED(D$6,0,TRUE),ES_ULCa_0!$A$10:$AQ$10,0)+1,FALSE)),"",VLOOKUP($A66,ES_ULCa_0!$A$10:$AQ$100,MATCH(FIXED(D$6,0,TRUE),ES_ULCa_0!$A$10:$AQ$10,0)+1,FALSE))</f>
        <v/>
      </c>
      <c r="E66" s="232" t="str">
        <f>IF(ISNA(VLOOKUP($A66,ES_ULCa_0!$A$10:$AQ$100,MATCH(FIXED(E$6,0,TRUE),ES_ULCa_0!$A$10:$AQ$10,0)+1,FALSE)),"",VLOOKUP($A66,ES_ULCa_0!$A$10:$AQ$100,MATCH(FIXED(E$6,0,TRUE),ES_ULCa_0!$A$10:$AQ$10,0)+1,FALSE))</f>
        <v/>
      </c>
      <c r="F66" s="232" t="str">
        <f>IF(ISNA(VLOOKUP($A66,ES_ULCa_0!$A$10:$AQ$100,MATCH(FIXED(F$6,0,TRUE),ES_ULCa_0!$A$10:$AQ$10,0)+1,FALSE)),"",VLOOKUP($A66,ES_ULCa_0!$A$10:$AQ$100,MATCH(FIXED(F$6,0,TRUE),ES_ULCa_0!$A$10:$AQ$10,0)+1,FALSE))</f>
        <v/>
      </c>
      <c r="G66" s="232" t="str">
        <f>IF(ISNA(VLOOKUP($A66,ES_ULCa_0!$A$10:$AQ$100,MATCH(FIXED(G$6,0,TRUE),ES_ULCa_0!$A$10:$AQ$10,0)+1,FALSE)),"",VLOOKUP($A66,ES_ULCa_0!$A$10:$AQ$100,MATCH(FIXED(G$6,0,TRUE),ES_ULCa_0!$A$10:$AQ$10,0)+1,FALSE))</f>
        <v/>
      </c>
      <c r="H66" s="232" t="str">
        <f>IF(ISNA(VLOOKUP($A66,ES_ULCa_0!$A$10:$AQ$100,MATCH(FIXED(H$6,0,TRUE),ES_ULCa_0!$A$10:$AQ$10,0)+1,FALSE)),"",VLOOKUP($A66,ES_ULCa_0!$A$10:$AQ$100,MATCH(FIXED(H$6,0,TRUE),ES_ULCa_0!$A$10:$AQ$10,0)+1,FALSE))</f>
        <v/>
      </c>
      <c r="I66" s="232" t="str">
        <f>IF(ISNA(VLOOKUP($A66,ES_ULCa_0!$A$10:$AQ$100,MATCH(FIXED(I$6,0,TRUE),ES_ULCa_0!$A$10:$AQ$10,0)+1,FALSE)),"",VLOOKUP($A66,ES_ULCa_0!$A$10:$AQ$100,MATCH(FIXED(I$6,0,TRUE),ES_ULCa_0!$A$10:$AQ$10,0)+1,FALSE))</f>
        <v/>
      </c>
      <c r="J66" s="232" t="str">
        <f>IF(ISNA(VLOOKUP($A66,ES_ULCa_0!$A$10:$AQ$100,MATCH(FIXED(J$6,0,TRUE),ES_ULCa_0!$A$10:$AQ$10,0)+1,FALSE)),"",VLOOKUP($A66,ES_ULCa_0!$A$10:$AQ$100,MATCH(FIXED(J$6,0,TRUE),ES_ULCa_0!$A$10:$AQ$10,0)+1,FALSE))</f>
        <v/>
      </c>
      <c r="K66" s="232" t="str">
        <f>IF(ISNA(VLOOKUP($A66,ES_ULCa_0!$A$10:$AQ$100,MATCH(FIXED(K$6,0,TRUE),ES_ULCa_0!$A$10:$AQ$10,0)+1,FALSE)),"",VLOOKUP($A66,ES_ULCa_0!$A$10:$AQ$100,MATCH(FIXED(K$6,0,TRUE),ES_ULCa_0!$A$10:$AQ$10,0)+1,FALSE))</f>
        <v/>
      </c>
      <c r="L66" s="232" t="str">
        <f>IF(ISNA(VLOOKUP($A66,ES_ULCa_0!$A$10:$AQ$100,MATCH(FIXED(L$6,0,TRUE),ES_ULCa_0!$A$10:$AQ$10,0)+1,FALSE)),"",VLOOKUP($A66,ES_ULCa_0!$A$10:$AQ$100,MATCH(FIXED(L$6,0,TRUE),ES_ULCa_0!$A$10:$AQ$10,0)+1,FALSE))</f>
        <v/>
      </c>
      <c r="M66" s="232" t="str">
        <f>IF(ISNA(VLOOKUP($A66,ES_ULCa_0!$A$10:$AQ$100,MATCH(FIXED(M$6,0,TRUE),ES_ULCa_0!$A$10:$AQ$10,0)+1,FALSE)),"",VLOOKUP($A66,ES_ULCa_0!$A$10:$AQ$100,MATCH(FIXED(M$6,0,TRUE),ES_ULCa_0!$A$10:$AQ$10,0)+1,FALSE))</f>
        <v/>
      </c>
      <c r="N66" s="232" t="str">
        <f>IF(ISNA(VLOOKUP($A66,ES_ULCa_0!$A$10:$AQ$100,MATCH(FIXED(N$6,0,TRUE),ES_ULCa_0!$A$10:$AQ$10,0)+1,FALSE)),"",VLOOKUP($A66,ES_ULCa_0!$A$10:$AQ$100,MATCH(FIXED(N$6,0,TRUE),ES_ULCa_0!$A$10:$AQ$10,0)+1,FALSE))</f>
        <v/>
      </c>
      <c r="O66" s="232" t="str">
        <f>IF(ISNA(VLOOKUP($A66,ES_ULCa_0!$A$10:$AQ$100,MATCH(FIXED(O$6,0,TRUE),ES_ULCa_0!$A$10:$AQ$10,0)+1,FALSE)),"",VLOOKUP($A66,ES_ULCa_0!$A$10:$AQ$100,MATCH(FIXED(O$6,0,TRUE),ES_ULCa_0!$A$10:$AQ$10,0)+1,FALSE))</f>
        <v/>
      </c>
      <c r="P66" s="232" t="str">
        <f>IF(ISNA(VLOOKUP($A66,ES_ULCa_0!$A$10:$AQ$100,MATCH(FIXED(P$6,0,TRUE),ES_ULCa_0!$A$10:$AQ$10,0)+1,FALSE)),"",VLOOKUP($A66,ES_ULCa_0!$A$10:$AQ$100,MATCH(FIXED(P$6,0,TRUE),ES_ULCa_0!$A$10:$AQ$10,0)+1,FALSE))</f>
        <v/>
      </c>
      <c r="Q66" s="232" t="str">
        <f>IF(ISNA(VLOOKUP($A66,ES_ULCa_0!$A$10:$AQ$100,MATCH(FIXED(Q$6,0,TRUE),ES_ULCa_0!$A$10:$AQ$10,0)+1,FALSE)),"",VLOOKUP($A66,ES_ULCa_0!$A$10:$AQ$100,MATCH(FIXED(Q$6,0,TRUE),ES_ULCa_0!$A$10:$AQ$10,0)+1,FALSE))</f>
        <v/>
      </c>
      <c r="R66" s="232" t="str">
        <f>IF(ISNA(VLOOKUP($A66,ES_ULCa_0!$A$10:$AQ$100,MATCH(FIXED(R$6,0,TRUE),ES_ULCa_0!$A$10:$AQ$10,0)+1,FALSE)),"",VLOOKUP($A66,ES_ULCa_0!$A$10:$AQ$100,MATCH(FIXED(R$6,0,TRUE),ES_ULCa_0!$A$10:$AQ$10,0)+1,FALSE))</f>
        <v/>
      </c>
      <c r="S66" s="232" t="str">
        <f>IF(ISNA(VLOOKUP($A66,ES_ULCa_0!$A$10:$AQ$100,MATCH(FIXED(S$6,0,TRUE),ES_ULCa_0!$A$10:$AQ$10,0)+1,FALSE)),"",VLOOKUP($A66,ES_ULCa_0!$A$10:$AQ$100,MATCH(FIXED(S$6,0,TRUE),ES_ULCa_0!$A$10:$AQ$10,0)+1,FALSE))</f>
        <v/>
      </c>
      <c r="T66" s="232" t="str">
        <f>IF(ISNA(VLOOKUP($A66,ES_ULCa_0!$A$10:$AQ$100,MATCH(FIXED(T$6,0,TRUE),ES_ULCa_0!$A$10:$AQ$10,0)+1,FALSE)),"",VLOOKUP($A66,ES_ULCa_0!$A$10:$AQ$100,MATCH(FIXED(T$6,0,TRUE),ES_ULCa_0!$A$10:$AQ$10,0)+1,FALSE))</f>
        <v/>
      </c>
      <c r="U66" s="232" t="str">
        <f>IF(ISNA(VLOOKUP($A66,ES_ULCa_0!$A$10:$AQ$100,MATCH(FIXED(U$6,0,TRUE),ES_ULCa_0!$A$10:$AQ$10,0)+1,FALSE)),"",VLOOKUP($A66,ES_ULCa_0!$A$10:$AQ$100,MATCH(FIXED(U$6,0,TRUE),ES_ULCa_0!$A$10:$AQ$10,0)+1,FALSE))</f>
        <v/>
      </c>
      <c r="V66" s="232" t="str">
        <f>IF(ISNA(VLOOKUP($A66,ES_ULCa_0!$A$10:$AQ$100,MATCH(FIXED(V$6,0,TRUE),ES_ULCa_0!$A$10:$AQ$10,0)+1,FALSE)),"",VLOOKUP($A66,ES_ULCa_0!$A$10:$AQ$100,MATCH(FIXED(V$6,0,TRUE),ES_ULCa_0!$A$10:$AQ$10,0)+1,FALSE))</f>
        <v/>
      </c>
      <c r="W66" s="232" t="str">
        <f>IF(ISNA(VLOOKUP($A66,ES_ULCa_0!$A$10:$AQ$100,MATCH(FIXED(W$6,0,TRUE),ES_ULCa_0!$A$10:$AQ$10,0)+1,FALSE)),"",VLOOKUP($A66,ES_ULCa_0!$A$10:$AQ$100,MATCH(FIXED(W$6,0,TRUE),ES_ULCa_0!$A$10:$AQ$10,0)+1,FALSE))</f>
        <v/>
      </c>
    </row>
    <row r="67" spans="1:23">
      <c r="A67" s="230" t="str">
        <f>lookup!Z26</f>
        <v>Poland</v>
      </c>
      <c r="B67" s="232" t="str">
        <f>VLOOKUP(A67,lookup!$Z$2:$AA$77,2,FALSE)</f>
        <v>Πολωνία</v>
      </c>
      <c r="C67" s="232" t="str">
        <f>IF(ISNA(VLOOKUP($A67,ES_ULCa_0!$A$10:$AQ$100,MATCH(FIXED(C$6,0,TRUE),ES_ULCa_0!$A$10:$AQ$10,0)+1,FALSE)),"",VLOOKUP($A67,ES_ULCa_0!$A$10:$AQ$100,MATCH(FIXED(C$6,0,TRUE),ES_ULCa_0!$A$10:$AQ$10,0)+1,FALSE))</f>
        <v/>
      </c>
      <c r="D67" s="232" t="str">
        <f>IF(ISNA(VLOOKUP($A67,ES_ULCa_0!$A$10:$AQ$100,MATCH(FIXED(D$6,0,TRUE),ES_ULCa_0!$A$10:$AQ$10,0)+1,FALSE)),"",VLOOKUP($A67,ES_ULCa_0!$A$10:$AQ$100,MATCH(FIXED(D$6,0,TRUE),ES_ULCa_0!$A$10:$AQ$10,0)+1,FALSE))</f>
        <v/>
      </c>
      <c r="E67" s="232" t="str">
        <f>IF(ISNA(VLOOKUP($A67,ES_ULCa_0!$A$10:$AQ$100,MATCH(FIXED(E$6,0,TRUE),ES_ULCa_0!$A$10:$AQ$10,0)+1,FALSE)),"",VLOOKUP($A67,ES_ULCa_0!$A$10:$AQ$100,MATCH(FIXED(E$6,0,TRUE),ES_ULCa_0!$A$10:$AQ$10,0)+1,FALSE))</f>
        <v/>
      </c>
      <c r="F67" s="232" t="str">
        <f>IF(ISNA(VLOOKUP($A67,ES_ULCa_0!$A$10:$AQ$100,MATCH(FIXED(F$6,0,TRUE),ES_ULCa_0!$A$10:$AQ$10,0)+1,FALSE)),"",VLOOKUP($A67,ES_ULCa_0!$A$10:$AQ$100,MATCH(FIXED(F$6,0,TRUE),ES_ULCa_0!$A$10:$AQ$10,0)+1,FALSE))</f>
        <v/>
      </c>
      <c r="G67" s="232" t="str">
        <f>IF(ISNA(VLOOKUP($A67,ES_ULCa_0!$A$10:$AQ$100,MATCH(FIXED(G$6,0,TRUE),ES_ULCa_0!$A$10:$AQ$10,0)+1,FALSE)),"",VLOOKUP($A67,ES_ULCa_0!$A$10:$AQ$100,MATCH(FIXED(G$6,0,TRUE),ES_ULCa_0!$A$10:$AQ$10,0)+1,FALSE))</f>
        <v/>
      </c>
      <c r="H67" s="232" t="str">
        <f>IF(ISNA(VLOOKUP($A67,ES_ULCa_0!$A$10:$AQ$100,MATCH(FIXED(H$6,0,TRUE),ES_ULCa_0!$A$10:$AQ$10,0)+1,FALSE)),"",VLOOKUP($A67,ES_ULCa_0!$A$10:$AQ$100,MATCH(FIXED(H$6,0,TRUE),ES_ULCa_0!$A$10:$AQ$10,0)+1,FALSE))</f>
        <v/>
      </c>
      <c r="I67" s="232" t="str">
        <f>IF(ISNA(VLOOKUP($A67,ES_ULCa_0!$A$10:$AQ$100,MATCH(FIXED(I$6,0,TRUE),ES_ULCa_0!$A$10:$AQ$10,0)+1,FALSE)),"",VLOOKUP($A67,ES_ULCa_0!$A$10:$AQ$100,MATCH(FIXED(I$6,0,TRUE),ES_ULCa_0!$A$10:$AQ$10,0)+1,FALSE))</f>
        <v/>
      </c>
      <c r="J67" s="232" t="str">
        <f>IF(ISNA(VLOOKUP($A67,ES_ULCa_0!$A$10:$AQ$100,MATCH(FIXED(J$6,0,TRUE),ES_ULCa_0!$A$10:$AQ$10,0)+1,FALSE)),"",VLOOKUP($A67,ES_ULCa_0!$A$10:$AQ$100,MATCH(FIXED(J$6,0,TRUE),ES_ULCa_0!$A$10:$AQ$10,0)+1,FALSE))</f>
        <v/>
      </c>
      <c r="K67" s="232" t="str">
        <f>IF(ISNA(VLOOKUP($A67,ES_ULCa_0!$A$10:$AQ$100,MATCH(FIXED(K$6,0,TRUE),ES_ULCa_0!$A$10:$AQ$10,0)+1,FALSE)),"",VLOOKUP($A67,ES_ULCa_0!$A$10:$AQ$100,MATCH(FIXED(K$6,0,TRUE),ES_ULCa_0!$A$10:$AQ$10,0)+1,FALSE))</f>
        <v/>
      </c>
      <c r="L67" s="232" t="str">
        <f>IF(ISNA(VLOOKUP($A67,ES_ULCa_0!$A$10:$AQ$100,MATCH(FIXED(L$6,0,TRUE),ES_ULCa_0!$A$10:$AQ$10,0)+1,FALSE)),"",VLOOKUP($A67,ES_ULCa_0!$A$10:$AQ$100,MATCH(FIXED(L$6,0,TRUE),ES_ULCa_0!$A$10:$AQ$10,0)+1,FALSE))</f>
        <v/>
      </c>
      <c r="M67" s="232" t="str">
        <f>IF(ISNA(VLOOKUP($A67,ES_ULCa_0!$A$10:$AQ$100,MATCH(FIXED(M$6,0,TRUE),ES_ULCa_0!$A$10:$AQ$10,0)+1,FALSE)),"",VLOOKUP($A67,ES_ULCa_0!$A$10:$AQ$100,MATCH(FIXED(M$6,0,TRUE),ES_ULCa_0!$A$10:$AQ$10,0)+1,FALSE))</f>
        <v/>
      </c>
      <c r="N67" s="232" t="str">
        <f>IF(ISNA(VLOOKUP($A67,ES_ULCa_0!$A$10:$AQ$100,MATCH(FIXED(N$6,0,TRUE),ES_ULCa_0!$A$10:$AQ$10,0)+1,FALSE)),"",VLOOKUP($A67,ES_ULCa_0!$A$10:$AQ$100,MATCH(FIXED(N$6,0,TRUE),ES_ULCa_0!$A$10:$AQ$10,0)+1,FALSE))</f>
        <v/>
      </c>
      <c r="O67" s="232" t="str">
        <f>IF(ISNA(VLOOKUP($A67,ES_ULCa_0!$A$10:$AQ$100,MATCH(FIXED(O$6,0,TRUE),ES_ULCa_0!$A$10:$AQ$10,0)+1,FALSE)),"",VLOOKUP($A67,ES_ULCa_0!$A$10:$AQ$100,MATCH(FIXED(O$6,0,TRUE),ES_ULCa_0!$A$10:$AQ$10,0)+1,FALSE))</f>
        <v/>
      </c>
      <c r="P67" s="232" t="str">
        <f>IF(ISNA(VLOOKUP($A67,ES_ULCa_0!$A$10:$AQ$100,MATCH(FIXED(P$6,0,TRUE),ES_ULCa_0!$A$10:$AQ$10,0)+1,FALSE)),"",VLOOKUP($A67,ES_ULCa_0!$A$10:$AQ$100,MATCH(FIXED(P$6,0,TRUE),ES_ULCa_0!$A$10:$AQ$10,0)+1,FALSE))</f>
        <v/>
      </c>
      <c r="Q67" s="232" t="str">
        <f>IF(ISNA(VLOOKUP($A67,ES_ULCa_0!$A$10:$AQ$100,MATCH(FIXED(Q$6,0,TRUE),ES_ULCa_0!$A$10:$AQ$10,0)+1,FALSE)),"",VLOOKUP($A67,ES_ULCa_0!$A$10:$AQ$100,MATCH(FIXED(Q$6,0,TRUE),ES_ULCa_0!$A$10:$AQ$10,0)+1,FALSE))</f>
        <v/>
      </c>
      <c r="R67" s="232" t="str">
        <f>IF(ISNA(VLOOKUP($A67,ES_ULCa_0!$A$10:$AQ$100,MATCH(FIXED(R$6,0,TRUE),ES_ULCa_0!$A$10:$AQ$10,0)+1,FALSE)),"",VLOOKUP($A67,ES_ULCa_0!$A$10:$AQ$100,MATCH(FIXED(R$6,0,TRUE),ES_ULCa_0!$A$10:$AQ$10,0)+1,FALSE))</f>
        <v>b</v>
      </c>
      <c r="S67" s="232" t="str">
        <f>IF(ISNA(VLOOKUP($A67,ES_ULCa_0!$A$10:$AQ$100,MATCH(FIXED(S$6,0,TRUE),ES_ULCa_0!$A$10:$AQ$10,0)+1,FALSE)),"",VLOOKUP($A67,ES_ULCa_0!$A$10:$AQ$100,MATCH(FIXED(S$6,0,TRUE),ES_ULCa_0!$A$10:$AQ$10,0)+1,FALSE))</f>
        <v/>
      </c>
      <c r="T67" s="232" t="str">
        <f>IF(ISNA(VLOOKUP($A67,ES_ULCa_0!$A$10:$AQ$100,MATCH(FIXED(T$6,0,TRUE),ES_ULCa_0!$A$10:$AQ$10,0)+1,FALSE)),"",VLOOKUP($A67,ES_ULCa_0!$A$10:$AQ$100,MATCH(FIXED(T$6,0,TRUE),ES_ULCa_0!$A$10:$AQ$10,0)+1,FALSE))</f>
        <v/>
      </c>
      <c r="U67" s="232" t="str">
        <f>IF(ISNA(VLOOKUP($A67,ES_ULCa_0!$A$10:$AQ$100,MATCH(FIXED(U$6,0,TRUE),ES_ULCa_0!$A$10:$AQ$10,0)+1,FALSE)),"",VLOOKUP($A67,ES_ULCa_0!$A$10:$AQ$100,MATCH(FIXED(U$6,0,TRUE),ES_ULCa_0!$A$10:$AQ$10,0)+1,FALSE))</f>
        <v/>
      </c>
      <c r="V67" s="232" t="str">
        <f>IF(ISNA(VLOOKUP($A67,ES_ULCa_0!$A$10:$AQ$100,MATCH(FIXED(V$6,0,TRUE),ES_ULCa_0!$A$10:$AQ$10,0)+1,FALSE)),"",VLOOKUP($A67,ES_ULCa_0!$A$10:$AQ$100,MATCH(FIXED(V$6,0,TRUE),ES_ULCa_0!$A$10:$AQ$10,0)+1,FALSE))</f>
        <v/>
      </c>
      <c r="W67" s="232" t="str">
        <f>IF(ISNA(VLOOKUP($A67,ES_ULCa_0!$A$10:$AQ$100,MATCH(FIXED(W$6,0,TRUE),ES_ULCa_0!$A$10:$AQ$10,0)+1,FALSE)),"",VLOOKUP($A67,ES_ULCa_0!$A$10:$AQ$100,MATCH(FIXED(W$6,0,TRUE),ES_ULCa_0!$A$10:$AQ$10,0)+1,FALSE))</f>
        <v/>
      </c>
    </row>
    <row r="68" spans="1:23">
      <c r="A68" s="230" t="str">
        <f>lookup!Z27</f>
        <v>Portugal</v>
      </c>
      <c r="B68" s="232" t="str">
        <f>VLOOKUP(A68,lookup!$Z$2:$AA$77,2,FALSE)</f>
        <v>Πορτογαλία</v>
      </c>
      <c r="C68" s="232" t="str">
        <f>IF(ISNA(VLOOKUP($A68,ES_ULCa_0!$A$10:$AQ$100,MATCH(FIXED(C$6,0,TRUE),ES_ULCa_0!$A$10:$AQ$10,0)+1,FALSE)),"",VLOOKUP($A68,ES_ULCa_0!$A$10:$AQ$100,MATCH(FIXED(C$6,0,TRUE),ES_ULCa_0!$A$10:$AQ$10,0)+1,FALSE))</f>
        <v/>
      </c>
      <c r="D68" s="232" t="str">
        <f>IF(ISNA(VLOOKUP($A68,ES_ULCa_0!$A$10:$AQ$100,MATCH(FIXED(D$6,0,TRUE),ES_ULCa_0!$A$10:$AQ$10,0)+1,FALSE)),"",VLOOKUP($A68,ES_ULCa_0!$A$10:$AQ$100,MATCH(FIXED(D$6,0,TRUE),ES_ULCa_0!$A$10:$AQ$10,0)+1,FALSE))</f>
        <v/>
      </c>
      <c r="E68" s="232" t="str">
        <f>IF(ISNA(VLOOKUP($A68,ES_ULCa_0!$A$10:$AQ$100,MATCH(FIXED(E$6,0,TRUE),ES_ULCa_0!$A$10:$AQ$10,0)+1,FALSE)),"",VLOOKUP($A68,ES_ULCa_0!$A$10:$AQ$100,MATCH(FIXED(E$6,0,TRUE),ES_ULCa_0!$A$10:$AQ$10,0)+1,FALSE))</f>
        <v/>
      </c>
      <c r="F68" s="232" t="str">
        <f>IF(ISNA(VLOOKUP($A68,ES_ULCa_0!$A$10:$AQ$100,MATCH(FIXED(F$6,0,TRUE),ES_ULCa_0!$A$10:$AQ$10,0)+1,FALSE)),"",VLOOKUP($A68,ES_ULCa_0!$A$10:$AQ$100,MATCH(FIXED(F$6,0,TRUE),ES_ULCa_0!$A$10:$AQ$10,0)+1,FALSE))</f>
        <v/>
      </c>
      <c r="G68" s="232" t="str">
        <f>IF(ISNA(VLOOKUP($A68,ES_ULCa_0!$A$10:$AQ$100,MATCH(FIXED(G$6,0,TRUE),ES_ULCa_0!$A$10:$AQ$10,0)+1,FALSE)),"",VLOOKUP($A68,ES_ULCa_0!$A$10:$AQ$100,MATCH(FIXED(G$6,0,TRUE),ES_ULCa_0!$A$10:$AQ$10,0)+1,FALSE))</f>
        <v/>
      </c>
      <c r="H68" s="232" t="str">
        <f>IF(ISNA(VLOOKUP($A68,ES_ULCa_0!$A$10:$AQ$100,MATCH(FIXED(H$6,0,TRUE),ES_ULCa_0!$A$10:$AQ$10,0)+1,FALSE)),"",VLOOKUP($A68,ES_ULCa_0!$A$10:$AQ$100,MATCH(FIXED(H$6,0,TRUE),ES_ULCa_0!$A$10:$AQ$10,0)+1,FALSE))</f>
        <v/>
      </c>
      <c r="I68" s="232" t="str">
        <f>IF(ISNA(VLOOKUP($A68,ES_ULCa_0!$A$10:$AQ$100,MATCH(FIXED(I$6,0,TRUE),ES_ULCa_0!$A$10:$AQ$10,0)+1,FALSE)),"",VLOOKUP($A68,ES_ULCa_0!$A$10:$AQ$100,MATCH(FIXED(I$6,0,TRUE),ES_ULCa_0!$A$10:$AQ$10,0)+1,FALSE))</f>
        <v/>
      </c>
      <c r="J68" s="232" t="str">
        <f>IF(ISNA(VLOOKUP($A68,ES_ULCa_0!$A$10:$AQ$100,MATCH(FIXED(J$6,0,TRUE),ES_ULCa_0!$A$10:$AQ$10,0)+1,FALSE)),"",VLOOKUP($A68,ES_ULCa_0!$A$10:$AQ$100,MATCH(FIXED(J$6,0,TRUE),ES_ULCa_0!$A$10:$AQ$10,0)+1,FALSE))</f>
        <v/>
      </c>
      <c r="K68" s="232" t="str">
        <f>IF(ISNA(VLOOKUP($A68,ES_ULCa_0!$A$10:$AQ$100,MATCH(FIXED(K$6,0,TRUE),ES_ULCa_0!$A$10:$AQ$10,0)+1,FALSE)),"",VLOOKUP($A68,ES_ULCa_0!$A$10:$AQ$100,MATCH(FIXED(K$6,0,TRUE),ES_ULCa_0!$A$10:$AQ$10,0)+1,FALSE))</f>
        <v/>
      </c>
      <c r="L68" s="232" t="str">
        <f>IF(ISNA(VLOOKUP($A68,ES_ULCa_0!$A$10:$AQ$100,MATCH(FIXED(L$6,0,TRUE),ES_ULCa_0!$A$10:$AQ$10,0)+1,FALSE)),"",VLOOKUP($A68,ES_ULCa_0!$A$10:$AQ$100,MATCH(FIXED(L$6,0,TRUE),ES_ULCa_0!$A$10:$AQ$10,0)+1,FALSE))</f>
        <v/>
      </c>
      <c r="M68" s="232" t="str">
        <f>IF(ISNA(VLOOKUP($A68,ES_ULCa_0!$A$10:$AQ$100,MATCH(FIXED(M$6,0,TRUE),ES_ULCa_0!$A$10:$AQ$10,0)+1,FALSE)),"",VLOOKUP($A68,ES_ULCa_0!$A$10:$AQ$100,MATCH(FIXED(M$6,0,TRUE),ES_ULCa_0!$A$10:$AQ$10,0)+1,FALSE))</f>
        <v/>
      </c>
      <c r="N68" s="232" t="str">
        <f>IF(ISNA(VLOOKUP($A68,ES_ULCa_0!$A$10:$AQ$100,MATCH(FIXED(N$6,0,TRUE),ES_ULCa_0!$A$10:$AQ$10,0)+1,FALSE)),"",VLOOKUP($A68,ES_ULCa_0!$A$10:$AQ$100,MATCH(FIXED(N$6,0,TRUE),ES_ULCa_0!$A$10:$AQ$10,0)+1,FALSE))</f>
        <v/>
      </c>
      <c r="O68" s="232" t="str">
        <f>IF(ISNA(VLOOKUP($A68,ES_ULCa_0!$A$10:$AQ$100,MATCH(FIXED(O$6,0,TRUE),ES_ULCa_0!$A$10:$AQ$10,0)+1,FALSE)),"",VLOOKUP($A68,ES_ULCa_0!$A$10:$AQ$100,MATCH(FIXED(O$6,0,TRUE),ES_ULCa_0!$A$10:$AQ$10,0)+1,FALSE))</f>
        <v/>
      </c>
      <c r="P68" s="232" t="str">
        <f>IF(ISNA(VLOOKUP($A68,ES_ULCa_0!$A$10:$AQ$100,MATCH(FIXED(P$6,0,TRUE),ES_ULCa_0!$A$10:$AQ$10,0)+1,FALSE)),"",VLOOKUP($A68,ES_ULCa_0!$A$10:$AQ$100,MATCH(FIXED(P$6,0,TRUE),ES_ULCa_0!$A$10:$AQ$10,0)+1,FALSE))</f>
        <v/>
      </c>
      <c r="Q68" s="232" t="str">
        <f>IF(ISNA(VLOOKUP($A68,ES_ULCa_0!$A$10:$AQ$100,MATCH(FIXED(Q$6,0,TRUE),ES_ULCa_0!$A$10:$AQ$10,0)+1,FALSE)),"",VLOOKUP($A68,ES_ULCa_0!$A$10:$AQ$100,MATCH(FIXED(Q$6,0,TRUE),ES_ULCa_0!$A$10:$AQ$10,0)+1,FALSE))</f>
        <v/>
      </c>
      <c r="R68" s="232" t="str">
        <f>IF(ISNA(VLOOKUP($A68,ES_ULCa_0!$A$10:$AQ$100,MATCH(FIXED(R$6,0,TRUE),ES_ULCa_0!$A$10:$AQ$10,0)+1,FALSE)),"",VLOOKUP($A68,ES_ULCa_0!$A$10:$AQ$100,MATCH(FIXED(R$6,0,TRUE),ES_ULCa_0!$A$10:$AQ$10,0)+1,FALSE))</f>
        <v/>
      </c>
      <c r="S68" s="232" t="str">
        <f>IF(ISNA(VLOOKUP($A68,ES_ULCa_0!$A$10:$AQ$100,MATCH(FIXED(S$6,0,TRUE),ES_ULCa_0!$A$10:$AQ$10,0)+1,FALSE)),"",VLOOKUP($A68,ES_ULCa_0!$A$10:$AQ$100,MATCH(FIXED(S$6,0,TRUE),ES_ULCa_0!$A$10:$AQ$10,0)+1,FALSE))</f>
        <v/>
      </c>
      <c r="T68" s="232" t="str">
        <f>IF(ISNA(VLOOKUP($A68,ES_ULCa_0!$A$10:$AQ$100,MATCH(FIXED(T$6,0,TRUE),ES_ULCa_0!$A$10:$AQ$10,0)+1,FALSE)),"",VLOOKUP($A68,ES_ULCa_0!$A$10:$AQ$100,MATCH(FIXED(T$6,0,TRUE),ES_ULCa_0!$A$10:$AQ$10,0)+1,FALSE))</f>
        <v/>
      </c>
      <c r="U68" s="232" t="str">
        <f>IF(ISNA(VLOOKUP($A68,ES_ULCa_0!$A$10:$AQ$100,MATCH(FIXED(U$6,0,TRUE),ES_ULCa_0!$A$10:$AQ$10,0)+1,FALSE)),"",VLOOKUP($A68,ES_ULCa_0!$A$10:$AQ$100,MATCH(FIXED(U$6,0,TRUE),ES_ULCa_0!$A$10:$AQ$10,0)+1,FALSE))</f>
        <v/>
      </c>
      <c r="V68" s="232" t="str">
        <f>IF(ISNA(VLOOKUP($A68,ES_ULCa_0!$A$10:$AQ$100,MATCH(FIXED(V$6,0,TRUE),ES_ULCa_0!$A$10:$AQ$10,0)+1,FALSE)),"",VLOOKUP($A68,ES_ULCa_0!$A$10:$AQ$100,MATCH(FIXED(V$6,0,TRUE),ES_ULCa_0!$A$10:$AQ$10,0)+1,FALSE))</f>
        <v/>
      </c>
      <c r="W68" s="232" t="str">
        <f>IF(ISNA(VLOOKUP($A68,ES_ULCa_0!$A$10:$AQ$100,MATCH(FIXED(W$6,0,TRUE),ES_ULCa_0!$A$10:$AQ$10,0)+1,FALSE)),"",VLOOKUP($A68,ES_ULCa_0!$A$10:$AQ$100,MATCH(FIXED(W$6,0,TRUE),ES_ULCa_0!$A$10:$AQ$10,0)+1,FALSE))</f>
        <v/>
      </c>
    </row>
    <row r="69" spans="1:23">
      <c r="A69" s="230" t="str">
        <f>lookup!Z28</f>
        <v>Romania</v>
      </c>
      <c r="B69" s="232" t="str">
        <f>VLOOKUP(A69,lookup!$Z$2:$AA$77,2,FALSE)</f>
        <v>Ρουμανία</v>
      </c>
      <c r="C69" s="232" t="str">
        <f>IF(ISNA(VLOOKUP($A69,ES_ULCa_0!$A$10:$AQ$100,MATCH(FIXED(C$6,0,TRUE),ES_ULCa_0!$A$10:$AQ$10,0)+1,FALSE)),"",VLOOKUP($A69,ES_ULCa_0!$A$10:$AQ$100,MATCH(FIXED(C$6,0,TRUE),ES_ULCa_0!$A$10:$AQ$10,0)+1,FALSE))</f>
        <v/>
      </c>
      <c r="D69" s="232" t="str">
        <f>IF(ISNA(VLOOKUP($A69,ES_ULCa_0!$A$10:$AQ$100,MATCH(FIXED(D$6,0,TRUE),ES_ULCa_0!$A$10:$AQ$10,0)+1,FALSE)),"",VLOOKUP($A69,ES_ULCa_0!$A$10:$AQ$100,MATCH(FIXED(D$6,0,TRUE),ES_ULCa_0!$A$10:$AQ$10,0)+1,FALSE))</f>
        <v/>
      </c>
      <c r="E69" s="232" t="str">
        <f>IF(ISNA(VLOOKUP($A69,ES_ULCa_0!$A$10:$AQ$100,MATCH(FIXED(E$6,0,TRUE),ES_ULCa_0!$A$10:$AQ$10,0)+1,FALSE)),"",VLOOKUP($A69,ES_ULCa_0!$A$10:$AQ$100,MATCH(FIXED(E$6,0,TRUE),ES_ULCa_0!$A$10:$AQ$10,0)+1,FALSE))</f>
        <v/>
      </c>
      <c r="F69" s="232" t="str">
        <f>IF(ISNA(VLOOKUP($A69,ES_ULCa_0!$A$10:$AQ$100,MATCH(FIXED(F$6,0,TRUE),ES_ULCa_0!$A$10:$AQ$10,0)+1,FALSE)),"",VLOOKUP($A69,ES_ULCa_0!$A$10:$AQ$100,MATCH(FIXED(F$6,0,TRUE),ES_ULCa_0!$A$10:$AQ$10,0)+1,FALSE))</f>
        <v/>
      </c>
      <c r="G69" s="232" t="str">
        <f>IF(ISNA(VLOOKUP($A69,ES_ULCa_0!$A$10:$AQ$100,MATCH(FIXED(G$6,0,TRUE),ES_ULCa_0!$A$10:$AQ$10,0)+1,FALSE)),"",VLOOKUP($A69,ES_ULCa_0!$A$10:$AQ$100,MATCH(FIXED(G$6,0,TRUE),ES_ULCa_0!$A$10:$AQ$10,0)+1,FALSE))</f>
        <v/>
      </c>
      <c r="H69" s="232" t="str">
        <f>IF(ISNA(VLOOKUP($A69,ES_ULCa_0!$A$10:$AQ$100,MATCH(FIXED(H$6,0,TRUE),ES_ULCa_0!$A$10:$AQ$10,0)+1,FALSE)),"",VLOOKUP($A69,ES_ULCa_0!$A$10:$AQ$100,MATCH(FIXED(H$6,0,TRUE),ES_ULCa_0!$A$10:$AQ$10,0)+1,FALSE))</f>
        <v/>
      </c>
      <c r="I69" s="232" t="str">
        <f>IF(ISNA(VLOOKUP($A69,ES_ULCa_0!$A$10:$AQ$100,MATCH(FIXED(I$6,0,TRUE),ES_ULCa_0!$A$10:$AQ$10,0)+1,FALSE)),"",VLOOKUP($A69,ES_ULCa_0!$A$10:$AQ$100,MATCH(FIXED(I$6,0,TRUE),ES_ULCa_0!$A$10:$AQ$10,0)+1,FALSE))</f>
        <v/>
      </c>
      <c r="J69" s="232" t="str">
        <f>IF(ISNA(VLOOKUP($A69,ES_ULCa_0!$A$10:$AQ$100,MATCH(FIXED(J$6,0,TRUE),ES_ULCa_0!$A$10:$AQ$10,0)+1,FALSE)),"",VLOOKUP($A69,ES_ULCa_0!$A$10:$AQ$100,MATCH(FIXED(J$6,0,TRUE),ES_ULCa_0!$A$10:$AQ$10,0)+1,FALSE))</f>
        <v/>
      </c>
      <c r="K69" s="232" t="str">
        <f>IF(ISNA(VLOOKUP($A69,ES_ULCa_0!$A$10:$AQ$100,MATCH(FIXED(K$6,0,TRUE),ES_ULCa_0!$A$10:$AQ$10,0)+1,FALSE)),"",VLOOKUP($A69,ES_ULCa_0!$A$10:$AQ$100,MATCH(FIXED(K$6,0,TRUE),ES_ULCa_0!$A$10:$AQ$10,0)+1,FALSE))</f>
        <v/>
      </c>
      <c r="L69" s="232" t="str">
        <f>IF(ISNA(VLOOKUP($A69,ES_ULCa_0!$A$10:$AQ$100,MATCH(FIXED(L$6,0,TRUE),ES_ULCa_0!$A$10:$AQ$10,0)+1,FALSE)),"",VLOOKUP($A69,ES_ULCa_0!$A$10:$AQ$100,MATCH(FIXED(L$6,0,TRUE),ES_ULCa_0!$A$10:$AQ$10,0)+1,FALSE))</f>
        <v/>
      </c>
      <c r="M69" s="232" t="str">
        <f>IF(ISNA(VLOOKUP($A69,ES_ULCa_0!$A$10:$AQ$100,MATCH(FIXED(M$6,0,TRUE),ES_ULCa_0!$A$10:$AQ$10,0)+1,FALSE)),"",VLOOKUP($A69,ES_ULCa_0!$A$10:$AQ$100,MATCH(FIXED(M$6,0,TRUE),ES_ULCa_0!$A$10:$AQ$10,0)+1,FALSE))</f>
        <v/>
      </c>
      <c r="N69" s="232" t="str">
        <f>IF(ISNA(VLOOKUP($A69,ES_ULCa_0!$A$10:$AQ$100,MATCH(FIXED(N$6,0,TRUE),ES_ULCa_0!$A$10:$AQ$10,0)+1,FALSE)),"",VLOOKUP($A69,ES_ULCa_0!$A$10:$AQ$100,MATCH(FIXED(N$6,0,TRUE),ES_ULCa_0!$A$10:$AQ$10,0)+1,FALSE))</f>
        <v/>
      </c>
      <c r="O69" s="232" t="str">
        <f>IF(ISNA(VLOOKUP($A69,ES_ULCa_0!$A$10:$AQ$100,MATCH(FIXED(O$6,0,TRUE),ES_ULCa_0!$A$10:$AQ$10,0)+1,FALSE)),"",VLOOKUP($A69,ES_ULCa_0!$A$10:$AQ$100,MATCH(FIXED(O$6,0,TRUE),ES_ULCa_0!$A$10:$AQ$10,0)+1,FALSE))</f>
        <v/>
      </c>
      <c r="P69" s="232" t="str">
        <f>IF(ISNA(VLOOKUP($A69,ES_ULCa_0!$A$10:$AQ$100,MATCH(FIXED(P$6,0,TRUE),ES_ULCa_0!$A$10:$AQ$10,0)+1,FALSE)),"",VLOOKUP($A69,ES_ULCa_0!$A$10:$AQ$100,MATCH(FIXED(P$6,0,TRUE),ES_ULCa_0!$A$10:$AQ$10,0)+1,FALSE))</f>
        <v/>
      </c>
      <c r="Q69" s="232" t="str">
        <f>IF(ISNA(VLOOKUP($A69,ES_ULCa_0!$A$10:$AQ$100,MATCH(FIXED(Q$6,0,TRUE),ES_ULCa_0!$A$10:$AQ$10,0)+1,FALSE)),"",VLOOKUP($A69,ES_ULCa_0!$A$10:$AQ$100,MATCH(FIXED(Q$6,0,TRUE),ES_ULCa_0!$A$10:$AQ$10,0)+1,FALSE))</f>
        <v/>
      </c>
      <c r="R69" s="232" t="str">
        <f>IF(ISNA(VLOOKUP($A69,ES_ULCa_0!$A$10:$AQ$100,MATCH(FIXED(R$6,0,TRUE),ES_ULCa_0!$A$10:$AQ$10,0)+1,FALSE)),"",VLOOKUP($A69,ES_ULCa_0!$A$10:$AQ$100,MATCH(FIXED(R$6,0,TRUE),ES_ULCa_0!$A$10:$AQ$10,0)+1,FALSE))</f>
        <v/>
      </c>
      <c r="S69" s="232" t="str">
        <f>IF(ISNA(VLOOKUP($A69,ES_ULCa_0!$A$10:$AQ$100,MATCH(FIXED(S$6,0,TRUE),ES_ULCa_0!$A$10:$AQ$10,0)+1,FALSE)),"",VLOOKUP($A69,ES_ULCa_0!$A$10:$AQ$100,MATCH(FIXED(S$6,0,TRUE),ES_ULCa_0!$A$10:$AQ$10,0)+1,FALSE))</f>
        <v/>
      </c>
      <c r="T69" s="232" t="str">
        <f>IF(ISNA(VLOOKUP($A69,ES_ULCa_0!$A$10:$AQ$100,MATCH(FIXED(T$6,0,TRUE),ES_ULCa_0!$A$10:$AQ$10,0)+1,FALSE)),"",VLOOKUP($A69,ES_ULCa_0!$A$10:$AQ$100,MATCH(FIXED(T$6,0,TRUE),ES_ULCa_0!$A$10:$AQ$10,0)+1,FALSE))</f>
        <v/>
      </c>
      <c r="U69" s="232" t="str">
        <f>IF(ISNA(VLOOKUP($A69,ES_ULCa_0!$A$10:$AQ$100,MATCH(FIXED(U$6,0,TRUE),ES_ULCa_0!$A$10:$AQ$10,0)+1,FALSE)),"",VLOOKUP($A69,ES_ULCa_0!$A$10:$AQ$100,MATCH(FIXED(U$6,0,TRUE),ES_ULCa_0!$A$10:$AQ$10,0)+1,FALSE))</f>
        <v/>
      </c>
      <c r="V69" s="232" t="str">
        <f>IF(ISNA(VLOOKUP($A69,ES_ULCa_0!$A$10:$AQ$100,MATCH(FIXED(V$6,0,TRUE),ES_ULCa_0!$A$10:$AQ$10,0)+1,FALSE)),"",VLOOKUP($A69,ES_ULCa_0!$A$10:$AQ$100,MATCH(FIXED(V$6,0,TRUE),ES_ULCa_0!$A$10:$AQ$10,0)+1,FALSE))</f>
        <v/>
      </c>
      <c r="W69" s="232" t="str">
        <f>IF(ISNA(VLOOKUP($A69,ES_ULCa_0!$A$10:$AQ$100,MATCH(FIXED(W$6,0,TRUE),ES_ULCa_0!$A$10:$AQ$10,0)+1,FALSE)),"",VLOOKUP($A69,ES_ULCa_0!$A$10:$AQ$100,MATCH(FIXED(W$6,0,TRUE),ES_ULCa_0!$A$10:$AQ$10,0)+1,FALSE))</f>
        <v/>
      </c>
    </row>
    <row r="70" spans="1:23">
      <c r="A70" s="230" t="str">
        <f>lookup!Z29</f>
        <v>Slovenia</v>
      </c>
      <c r="B70" s="232" t="str">
        <f>VLOOKUP(A70,lookup!$Z$2:$AA$77,2,FALSE)</f>
        <v>Σλοβενία</v>
      </c>
      <c r="C70" s="232" t="str">
        <f>IF(ISNA(VLOOKUP($A70,ES_ULCa_0!$A$10:$AQ$100,MATCH(FIXED(C$6,0,TRUE),ES_ULCa_0!$A$10:$AQ$10,0)+1,FALSE)),"",VLOOKUP($A70,ES_ULCa_0!$A$10:$AQ$100,MATCH(FIXED(C$6,0,TRUE),ES_ULCa_0!$A$10:$AQ$10,0)+1,FALSE))</f>
        <v/>
      </c>
      <c r="D70" s="232" t="str">
        <f>IF(ISNA(VLOOKUP($A70,ES_ULCa_0!$A$10:$AQ$100,MATCH(FIXED(D$6,0,TRUE),ES_ULCa_0!$A$10:$AQ$10,0)+1,FALSE)),"",VLOOKUP($A70,ES_ULCa_0!$A$10:$AQ$100,MATCH(FIXED(D$6,0,TRUE),ES_ULCa_0!$A$10:$AQ$10,0)+1,FALSE))</f>
        <v/>
      </c>
      <c r="E70" s="232" t="str">
        <f>IF(ISNA(VLOOKUP($A70,ES_ULCa_0!$A$10:$AQ$100,MATCH(FIXED(E$6,0,TRUE),ES_ULCa_0!$A$10:$AQ$10,0)+1,FALSE)),"",VLOOKUP($A70,ES_ULCa_0!$A$10:$AQ$100,MATCH(FIXED(E$6,0,TRUE),ES_ULCa_0!$A$10:$AQ$10,0)+1,FALSE))</f>
        <v/>
      </c>
      <c r="F70" s="232" t="str">
        <f>IF(ISNA(VLOOKUP($A70,ES_ULCa_0!$A$10:$AQ$100,MATCH(FIXED(F$6,0,TRUE),ES_ULCa_0!$A$10:$AQ$10,0)+1,FALSE)),"",VLOOKUP($A70,ES_ULCa_0!$A$10:$AQ$100,MATCH(FIXED(F$6,0,TRUE),ES_ULCa_0!$A$10:$AQ$10,0)+1,FALSE))</f>
        <v/>
      </c>
      <c r="G70" s="232" t="str">
        <f>IF(ISNA(VLOOKUP($A70,ES_ULCa_0!$A$10:$AQ$100,MATCH(FIXED(G$6,0,TRUE),ES_ULCa_0!$A$10:$AQ$10,0)+1,FALSE)),"",VLOOKUP($A70,ES_ULCa_0!$A$10:$AQ$100,MATCH(FIXED(G$6,0,TRUE),ES_ULCa_0!$A$10:$AQ$10,0)+1,FALSE))</f>
        <v/>
      </c>
      <c r="H70" s="232" t="str">
        <f>IF(ISNA(VLOOKUP($A70,ES_ULCa_0!$A$10:$AQ$100,MATCH(FIXED(H$6,0,TRUE),ES_ULCa_0!$A$10:$AQ$10,0)+1,FALSE)),"",VLOOKUP($A70,ES_ULCa_0!$A$10:$AQ$100,MATCH(FIXED(H$6,0,TRUE),ES_ULCa_0!$A$10:$AQ$10,0)+1,FALSE))</f>
        <v/>
      </c>
      <c r="I70" s="232" t="str">
        <f>IF(ISNA(VLOOKUP($A70,ES_ULCa_0!$A$10:$AQ$100,MATCH(FIXED(I$6,0,TRUE),ES_ULCa_0!$A$10:$AQ$10,0)+1,FALSE)),"",VLOOKUP($A70,ES_ULCa_0!$A$10:$AQ$100,MATCH(FIXED(I$6,0,TRUE),ES_ULCa_0!$A$10:$AQ$10,0)+1,FALSE))</f>
        <v/>
      </c>
      <c r="J70" s="232" t="str">
        <f>IF(ISNA(VLOOKUP($A70,ES_ULCa_0!$A$10:$AQ$100,MATCH(FIXED(J$6,0,TRUE),ES_ULCa_0!$A$10:$AQ$10,0)+1,FALSE)),"",VLOOKUP($A70,ES_ULCa_0!$A$10:$AQ$100,MATCH(FIXED(J$6,0,TRUE),ES_ULCa_0!$A$10:$AQ$10,0)+1,FALSE))</f>
        <v/>
      </c>
      <c r="K70" s="232" t="str">
        <f>IF(ISNA(VLOOKUP($A70,ES_ULCa_0!$A$10:$AQ$100,MATCH(FIXED(K$6,0,TRUE),ES_ULCa_0!$A$10:$AQ$10,0)+1,FALSE)),"",VLOOKUP($A70,ES_ULCa_0!$A$10:$AQ$100,MATCH(FIXED(K$6,0,TRUE),ES_ULCa_0!$A$10:$AQ$10,0)+1,FALSE))</f>
        <v/>
      </c>
      <c r="L70" s="232" t="str">
        <f>IF(ISNA(VLOOKUP($A70,ES_ULCa_0!$A$10:$AQ$100,MATCH(FIXED(L$6,0,TRUE),ES_ULCa_0!$A$10:$AQ$10,0)+1,FALSE)),"",VLOOKUP($A70,ES_ULCa_0!$A$10:$AQ$100,MATCH(FIXED(L$6,0,TRUE),ES_ULCa_0!$A$10:$AQ$10,0)+1,FALSE))</f>
        <v/>
      </c>
      <c r="M70" s="232" t="str">
        <f>IF(ISNA(VLOOKUP($A70,ES_ULCa_0!$A$10:$AQ$100,MATCH(FIXED(M$6,0,TRUE),ES_ULCa_0!$A$10:$AQ$10,0)+1,FALSE)),"",VLOOKUP($A70,ES_ULCa_0!$A$10:$AQ$100,MATCH(FIXED(M$6,0,TRUE),ES_ULCa_0!$A$10:$AQ$10,0)+1,FALSE))</f>
        <v/>
      </c>
      <c r="N70" s="232" t="str">
        <f>IF(ISNA(VLOOKUP($A70,ES_ULCa_0!$A$10:$AQ$100,MATCH(FIXED(N$6,0,TRUE),ES_ULCa_0!$A$10:$AQ$10,0)+1,FALSE)),"",VLOOKUP($A70,ES_ULCa_0!$A$10:$AQ$100,MATCH(FIXED(N$6,0,TRUE),ES_ULCa_0!$A$10:$AQ$10,0)+1,FALSE))</f>
        <v/>
      </c>
      <c r="O70" s="232" t="str">
        <f>IF(ISNA(VLOOKUP($A70,ES_ULCa_0!$A$10:$AQ$100,MATCH(FIXED(O$6,0,TRUE),ES_ULCa_0!$A$10:$AQ$10,0)+1,FALSE)),"",VLOOKUP($A70,ES_ULCa_0!$A$10:$AQ$100,MATCH(FIXED(O$6,0,TRUE),ES_ULCa_0!$A$10:$AQ$10,0)+1,FALSE))</f>
        <v/>
      </c>
      <c r="P70" s="232" t="str">
        <f>IF(ISNA(VLOOKUP($A70,ES_ULCa_0!$A$10:$AQ$100,MATCH(FIXED(P$6,0,TRUE),ES_ULCa_0!$A$10:$AQ$10,0)+1,FALSE)),"",VLOOKUP($A70,ES_ULCa_0!$A$10:$AQ$100,MATCH(FIXED(P$6,0,TRUE),ES_ULCa_0!$A$10:$AQ$10,0)+1,FALSE))</f>
        <v/>
      </c>
      <c r="Q70" s="232" t="str">
        <f>IF(ISNA(VLOOKUP($A70,ES_ULCa_0!$A$10:$AQ$100,MATCH(FIXED(Q$6,0,TRUE),ES_ULCa_0!$A$10:$AQ$10,0)+1,FALSE)),"",VLOOKUP($A70,ES_ULCa_0!$A$10:$AQ$100,MATCH(FIXED(Q$6,0,TRUE),ES_ULCa_0!$A$10:$AQ$10,0)+1,FALSE))</f>
        <v/>
      </c>
      <c r="R70" s="232" t="str">
        <f>IF(ISNA(VLOOKUP($A70,ES_ULCa_0!$A$10:$AQ$100,MATCH(FIXED(R$6,0,TRUE),ES_ULCa_0!$A$10:$AQ$10,0)+1,FALSE)),"",VLOOKUP($A70,ES_ULCa_0!$A$10:$AQ$100,MATCH(FIXED(R$6,0,TRUE),ES_ULCa_0!$A$10:$AQ$10,0)+1,FALSE))</f>
        <v/>
      </c>
      <c r="S70" s="232" t="str">
        <f>IF(ISNA(VLOOKUP($A70,ES_ULCa_0!$A$10:$AQ$100,MATCH(FIXED(S$6,0,TRUE),ES_ULCa_0!$A$10:$AQ$10,0)+1,FALSE)),"",VLOOKUP($A70,ES_ULCa_0!$A$10:$AQ$100,MATCH(FIXED(S$6,0,TRUE),ES_ULCa_0!$A$10:$AQ$10,0)+1,FALSE))</f>
        <v/>
      </c>
      <c r="T70" s="232" t="str">
        <f>IF(ISNA(VLOOKUP($A70,ES_ULCa_0!$A$10:$AQ$100,MATCH(FIXED(T$6,0,TRUE),ES_ULCa_0!$A$10:$AQ$10,0)+1,FALSE)),"",VLOOKUP($A70,ES_ULCa_0!$A$10:$AQ$100,MATCH(FIXED(T$6,0,TRUE),ES_ULCa_0!$A$10:$AQ$10,0)+1,FALSE))</f>
        <v/>
      </c>
      <c r="U70" s="232" t="str">
        <f>IF(ISNA(VLOOKUP($A70,ES_ULCa_0!$A$10:$AQ$100,MATCH(FIXED(U$6,0,TRUE),ES_ULCa_0!$A$10:$AQ$10,0)+1,FALSE)),"",VLOOKUP($A70,ES_ULCa_0!$A$10:$AQ$100,MATCH(FIXED(U$6,0,TRUE),ES_ULCa_0!$A$10:$AQ$10,0)+1,FALSE))</f>
        <v/>
      </c>
      <c r="V70" s="232" t="str">
        <f>IF(ISNA(VLOOKUP($A70,ES_ULCa_0!$A$10:$AQ$100,MATCH(FIXED(V$6,0,TRUE),ES_ULCa_0!$A$10:$AQ$10,0)+1,FALSE)),"",VLOOKUP($A70,ES_ULCa_0!$A$10:$AQ$100,MATCH(FIXED(V$6,0,TRUE),ES_ULCa_0!$A$10:$AQ$10,0)+1,FALSE))</f>
        <v/>
      </c>
      <c r="W70" s="232" t="str">
        <f>IF(ISNA(VLOOKUP($A70,ES_ULCa_0!$A$10:$AQ$100,MATCH(FIXED(W$6,0,TRUE),ES_ULCa_0!$A$10:$AQ$10,0)+1,FALSE)),"",VLOOKUP($A70,ES_ULCa_0!$A$10:$AQ$100,MATCH(FIXED(W$6,0,TRUE),ES_ULCa_0!$A$10:$AQ$10,0)+1,FALSE))</f>
        <v/>
      </c>
    </row>
    <row r="71" spans="1:23">
      <c r="A71" s="230" t="str">
        <f>lookup!Z30</f>
        <v>Slovakia</v>
      </c>
      <c r="B71" s="232" t="str">
        <f>VLOOKUP(A71,lookup!$Z$2:$AA$77,2,FALSE)</f>
        <v>Σλοβακία</v>
      </c>
      <c r="C71" s="232" t="str">
        <f>IF(ISNA(VLOOKUP($A71,ES_ULCa_0!$A$10:$AQ$100,MATCH(FIXED(C$6,0,TRUE),ES_ULCa_0!$A$10:$AQ$10,0)+1,FALSE)),"",VLOOKUP($A71,ES_ULCa_0!$A$10:$AQ$100,MATCH(FIXED(C$6,0,TRUE),ES_ULCa_0!$A$10:$AQ$10,0)+1,FALSE))</f>
        <v/>
      </c>
      <c r="D71" s="232" t="str">
        <f>IF(ISNA(VLOOKUP($A71,ES_ULCa_0!$A$10:$AQ$100,MATCH(FIXED(D$6,0,TRUE),ES_ULCa_0!$A$10:$AQ$10,0)+1,FALSE)),"",VLOOKUP($A71,ES_ULCa_0!$A$10:$AQ$100,MATCH(FIXED(D$6,0,TRUE),ES_ULCa_0!$A$10:$AQ$10,0)+1,FALSE))</f>
        <v/>
      </c>
      <c r="E71" s="232" t="str">
        <f>IF(ISNA(VLOOKUP($A71,ES_ULCa_0!$A$10:$AQ$100,MATCH(FIXED(E$6,0,TRUE),ES_ULCa_0!$A$10:$AQ$10,0)+1,FALSE)),"",VLOOKUP($A71,ES_ULCa_0!$A$10:$AQ$100,MATCH(FIXED(E$6,0,TRUE),ES_ULCa_0!$A$10:$AQ$10,0)+1,FALSE))</f>
        <v/>
      </c>
      <c r="F71" s="232" t="str">
        <f>IF(ISNA(VLOOKUP($A71,ES_ULCa_0!$A$10:$AQ$100,MATCH(FIXED(F$6,0,TRUE),ES_ULCa_0!$A$10:$AQ$10,0)+1,FALSE)),"",VLOOKUP($A71,ES_ULCa_0!$A$10:$AQ$100,MATCH(FIXED(F$6,0,TRUE),ES_ULCa_0!$A$10:$AQ$10,0)+1,FALSE))</f>
        <v/>
      </c>
      <c r="G71" s="232" t="str">
        <f>IF(ISNA(VLOOKUP($A71,ES_ULCa_0!$A$10:$AQ$100,MATCH(FIXED(G$6,0,TRUE),ES_ULCa_0!$A$10:$AQ$10,0)+1,FALSE)),"",VLOOKUP($A71,ES_ULCa_0!$A$10:$AQ$100,MATCH(FIXED(G$6,0,TRUE),ES_ULCa_0!$A$10:$AQ$10,0)+1,FALSE))</f>
        <v/>
      </c>
      <c r="H71" s="232" t="str">
        <f>IF(ISNA(VLOOKUP($A71,ES_ULCa_0!$A$10:$AQ$100,MATCH(FIXED(H$6,0,TRUE),ES_ULCa_0!$A$10:$AQ$10,0)+1,FALSE)),"",VLOOKUP($A71,ES_ULCa_0!$A$10:$AQ$100,MATCH(FIXED(H$6,0,TRUE),ES_ULCa_0!$A$10:$AQ$10,0)+1,FALSE))</f>
        <v/>
      </c>
      <c r="I71" s="232" t="str">
        <f>IF(ISNA(VLOOKUP($A71,ES_ULCa_0!$A$10:$AQ$100,MATCH(FIXED(I$6,0,TRUE),ES_ULCa_0!$A$10:$AQ$10,0)+1,FALSE)),"",VLOOKUP($A71,ES_ULCa_0!$A$10:$AQ$100,MATCH(FIXED(I$6,0,TRUE),ES_ULCa_0!$A$10:$AQ$10,0)+1,FALSE))</f>
        <v/>
      </c>
      <c r="J71" s="232" t="str">
        <f>IF(ISNA(VLOOKUP($A71,ES_ULCa_0!$A$10:$AQ$100,MATCH(FIXED(J$6,0,TRUE),ES_ULCa_0!$A$10:$AQ$10,0)+1,FALSE)),"",VLOOKUP($A71,ES_ULCa_0!$A$10:$AQ$100,MATCH(FIXED(J$6,0,TRUE),ES_ULCa_0!$A$10:$AQ$10,0)+1,FALSE))</f>
        <v/>
      </c>
      <c r="K71" s="232" t="str">
        <f>IF(ISNA(VLOOKUP($A71,ES_ULCa_0!$A$10:$AQ$100,MATCH(FIXED(K$6,0,TRUE),ES_ULCa_0!$A$10:$AQ$10,0)+1,FALSE)),"",VLOOKUP($A71,ES_ULCa_0!$A$10:$AQ$100,MATCH(FIXED(K$6,0,TRUE),ES_ULCa_0!$A$10:$AQ$10,0)+1,FALSE))</f>
        <v/>
      </c>
      <c r="L71" s="232" t="str">
        <f>IF(ISNA(VLOOKUP($A71,ES_ULCa_0!$A$10:$AQ$100,MATCH(FIXED(L$6,0,TRUE),ES_ULCa_0!$A$10:$AQ$10,0)+1,FALSE)),"",VLOOKUP($A71,ES_ULCa_0!$A$10:$AQ$100,MATCH(FIXED(L$6,0,TRUE),ES_ULCa_0!$A$10:$AQ$10,0)+1,FALSE))</f>
        <v/>
      </c>
      <c r="M71" s="232" t="str">
        <f>IF(ISNA(VLOOKUP($A71,ES_ULCa_0!$A$10:$AQ$100,MATCH(FIXED(M$6,0,TRUE),ES_ULCa_0!$A$10:$AQ$10,0)+1,FALSE)),"",VLOOKUP($A71,ES_ULCa_0!$A$10:$AQ$100,MATCH(FIXED(M$6,0,TRUE),ES_ULCa_0!$A$10:$AQ$10,0)+1,FALSE))</f>
        <v/>
      </c>
      <c r="N71" s="232" t="str">
        <f>IF(ISNA(VLOOKUP($A71,ES_ULCa_0!$A$10:$AQ$100,MATCH(FIXED(N$6,0,TRUE),ES_ULCa_0!$A$10:$AQ$10,0)+1,FALSE)),"",VLOOKUP($A71,ES_ULCa_0!$A$10:$AQ$100,MATCH(FIXED(N$6,0,TRUE),ES_ULCa_0!$A$10:$AQ$10,0)+1,FALSE))</f>
        <v/>
      </c>
      <c r="O71" s="232" t="str">
        <f>IF(ISNA(VLOOKUP($A71,ES_ULCa_0!$A$10:$AQ$100,MATCH(FIXED(O$6,0,TRUE),ES_ULCa_0!$A$10:$AQ$10,0)+1,FALSE)),"",VLOOKUP($A71,ES_ULCa_0!$A$10:$AQ$100,MATCH(FIXED(O$6,0,TRUE),ES_ULCa_0!$A$10:$AQ$10,0)+1,FALSE))</f>
        <v/>
      </c>
      <c r="P71" s="232" t="str">
        <f>IF(ISNA(VLOOKUP($A71,ES_ULCa_0!$A$10:$AQ$100,MATCH(FIXED(P$6,0,TRUE),ES_ULCa_0!$A$10:$AQ$10,0)+1,FALSE)),"",VLOOKUP($A71,ES_ULCa_0!$A$10:$AQ$100,MATCH(FIXED(P$6,0,TRUE),ES_ULCa_0!$A$10:$AQ$10,0)+1,FALSE))</f>
        <v/>
      </c>
      <c r="Q71" s="232" t="str">
        <f>IF(ISNA(VLOOKUP($A71,ES_ULCa_0!$A$10:$AQ$100,MATCH(FIXED(Q$6,0,TRUE),ES_ULCa_0!$A$10:$AQ$10,0)+1,FALSE)),"",VLOOKUP($A71,ES_ULCa_0!$A$10:$AQ$100,MATCH(FIXED(Q$6,0,TRUE),ES_ULCa_0!$A$10:$AQ$10,0)+1,FALSE))</f>
        <v/>
      </c>
      <c r="R71" s="232" t="str">
        <f>IF(ISNA(VLOOKUP($A71,ES_ULCa_0!$A$10:$AQ$100,MATCH(FIXED(R$6,0,TRUE),ES_ULCa_0!$A$10:$AQ$10,0)+1,FALSE)),"",VLOOKUP($A71,ES_ULCa_0!$A$10:$AQ$100,MATCH(FIXED(R$6,0,TRUE),ES_ULCa_0!$A$10:$AQ$10,0)+1,FALSE))</f>
        <v/>
      </c>
      <c r="S71" s="232" t="str">
        <f>IF(ISNA(VLOOKUP($A71,ES_ULCa_0!$A$10:$AQ$100,MATCH(FIXED(S$6,0,TRUE),ES_ULCa_0!$A$10:$AQ$10,0)+1,FALSE)),"",VLOOKUP($A71,ES_ULCa_0!$A$10:$AQ$100,MATCH(FIXED(S$6,0,TRUE),ES_ULCa_0!$A$10:$AQ$10,0)+1,FALSE))</f>
        <v/>
      </c>
      <c r="T71" s="232" t="str">
        <f>IF(ISNA(VLOOKUP($A71,ES_ULCa_0!$A$10:$AQ$100,MATCH(FIXED(T$6,0,TRUE),ES_ULCa_0!$A$10:$AQ$10,0)+1,FALSE)),"",VLOOKUP($A71,ES_ULCa_0!$A$10:$AQ$100,MATCH(FIXED(T$6,0,TRUE),ES_ULCa_0!$A$10:$AQ$10,0)+1,FALSE))</f>
        <v/>
      </c>
      <c r="U71" s="232" t="str">
        <f>IF(ISNA(VLOOKUP($A71,ES_ULCa_0!$A$10:$AQ$100,MATCH(FIXED(U$6,0,TRUE),ES_ULCa_0!$A$10:$AQ$10,0)+1,FALSE)),"",VLOOKUP($A71,ES_ULCa_0!$A$10:$AQ$100,MATCH(FIXED(U$6,0,TRUE),ES_ULCa_0!$A$10:$AQ$10,0)+1,FALSE))</f>
        <v/>
      </c>
      <c r="V71" s="232" t="str">
        <f>IF(ISNA(VLOOKUP($A71,ES_ULCa_0!$A$10:$AQ$100,MATCH(FIXED(V$6,0,TRUE),ES_ULCa_0!$A$10:$AQ$10,0)+1,FALSE)),"",VLOOKUP($A71,ES_ULCa_0!$A$10:$AQ$100,MATCH(FIXED(V$6,0,TRUE),ES_ULCa_0!$A$10:$AQ$10,0)+1,FALSE))</f>
        <v/>
      </c>
      <c r="W71" s="232" t="str">
        <f>IF(ISNA(VLOOKUP($A71,ES_ULCa_0!$A$10:$AQ$100,MATCH(FIXED(W$6,0,TRUE),ES_ULCa_0!$A$10:$AQ$10,0)+1,FALSE)),"",VLOOKUP($A71,ES_ULCa_0!$A$10:$AQ$100,MATCH(FIXED(W$6,0,TRUE),ES_ULCa_0!$A$10:$AQ$10,0)+1,FALSE))</f>
        <v/>
      </c>
    </row>
    <row r="72" spans="1:23">
      <c r="A72" s="230" t="str">
        <f>lookup!Z31</f>
        <v>Finland</v>
      </c>
      <c r="B72" s="232" t="str">
        <f>VLOOKUP(A72,lookup!$Z$2:$AA$77,2,FALSE)</f>
        <v>Φινλανδία</v>
      </c>
      <c r="C72" s="232" t="str">
        <f>IF(ISNA(VLOOKUP($A72,ES_ULCa_0!$A$10:$AQ$100,MATCH(FIXED(C$6,0,TRUE),ES_ULCa_0!$A$10:$AQ$10,0)+1,FALSE)),"",VLOOKUP($A72,ES_ULCa_0!$A$10:$AQ$100,MATCH(FIXED(C$6,0,TRUE),ES_ULCa_0!$A$10:$AQ$10,0)+1,FALSE))</f>
        <v/>
      </c>
      <c r="D72" s="232" t="str">
        <f>IF(ISNA(VLOOKUP($A72,ES_ULCa_0!$A$10:$AQ$100,MATCH(FIXED(D$6,0,TRUE),ES_ULCa_0!$A$10:$AQ$10,0)+1,FALSE)),"",VLOOKUP($A72,ES_ULCa_0!$A$10:$AQ$100,MATCH(FIXED(D$6,0,TRUE),ES_ULCa_0!$A$10:$AQ$10,0)+1,FALSE))</f>
        <v/>
      </c>
      <c r="E72" s="232" t="str">
        <f>IF(ISNA(VLOOKUP($A72,ES_ULCa_0!$A$10:$AQ$100,MATCH(FIXED(E$6,0,TRUE),ES_ULCa_0!$A$10:$AQ$10,0)+1,FALSE)),"",VLOOKUP($A72,ES_ULCa_0!$A$10:$AQ$100,MATCH(FIXED(E$6,0,TRUE),ES_ULCa_0!$A$10:$AQ$10,0)+1,FALSE))</f>
        <v/>
      </c>
      <c r="F72" s="232" t="str">
        <f>IF(ISNA(VLOOKUP($A72,ES_ULCa_0!$A$10:$AQ$100,MATCH(FIXED(F$6,0,TRUE),ES_ULCa_0!$A$10:$AQ$10,0)+1,FALSE)),"",VLOOKUP($A72,ES_ULCa_0!$A$10:$AQ$100,MATCH(FIXED(F$6,0,TRUE),ES_ULCa_0!$A$10:$AQ$10,0)+1,FALSE))</f>
        <v/>
      </c>
      <c r="G72" s="232" t="str">
        <f>IF(ISNA(VLOOKUP($A72,ES_ULCa_0!$A$10:$AQ$100,MATCH(FIXED(G$6,0,TRUE),ES_ULCa_0!$A$10:$AQ$10,0)+1,FALSE)),"",VLOOKUP($A72,ES_ULCa_0!$A$10:$AQ$100,MATCH(FIXED(G$6,0,TRUE),ES_ULCa_0!$A$10:$AQ$10,0)+1,FALSE))</f>
        <v/>
      </c>
      <c r="H72" s="232" t="str">
        <f>IF(ISNA(VLOOKUP($A72,ES_ULCa_0!$A$10:$AQ$100,MATCH(FIXED(H$6,0,TRUE),ES_ULCa_0!$A$10:$AQ$10,0)+1,FALSE)),"",VLOOKUP($A72,ES_ULCa_0!$A$10:$AQ$100,MATCH(FIXED(H$6,0,TRUE),ES_ULCa_0!$A$10:$AQ$10,0)+1,FALSE))</f>
        <v/>
      </c>
      <c r="I72" s="232" t="str">
        <f>IF(ISNA(VLOOKUP($A72,ES_ULCa_0!$A$10:$AQ$100,MATCH(FIXED(I$6,0,TRUE),ES_ULCa_0!$A$10:$AQ$10,0)+1,FALSE)),"",VLOOKUP($A72,ES_ULCa_0!$A$10:$AQ$100,MATCH(FIXED(I$6,0,TRUE),ES_ULCa_0!$A$10:$AQ$10,0)+1,FALSE))</f>
        <v/>
      </c>
      <c r="J72" s="232" t="str">
        <f>IF(ISNA(VLOOKUP($A72,ES_ULCa_0!$A$10:$AQ$100,MATCH(FIXED(J$6,0,TRUE),ES_ULCa_0!$A$10:$AQ$10,0)+1,FALSE)),"",VLOOKUP($A72,ES_ULCa_0!$A$10:$AQ$100,MATCH(FIXED(J$6,0,TRUE),ES_ULCa_0!$A$10:$AQ$10,0)+1,FALSE))</f>
        <v/>
      </c>
      <c r="K72" s="232" t="str">
        <f>IF(ISNA(VLOOKUP($A72,ES_ULCa_0!$A$10:$AQ$100,MATCH(FIXED(K$6,0,TRUE),ES_ULCa_0!$A$10:$AQ$10,0)+1,FALSE)),"",VLOOKUP($A72,ES_ULCa_0!$A$10:$AQ$100,MATCH(FIXED(K$6,0,TRUE),ES_ULCa_0!$A$10:$AQ$10,0)+1,FALSE))</f>
        <v/>
      </c>
      <c r="L72" s="232" t="str">
        <f>IF(ISNA(VLOOKUP($A72,ES_ULCa_0!$A$10:$AQ$100,MATCH(FIXED(L$6,0,TRUE),ES_ULCa_0!$A$10:$AQ$10,0)+1,FALSE)),"",VLOOKUP($A72,ES_ULCa_0!$A$10:$AQ$100,MATCH(FIXED(L$6,0,TRUE),ES_ULCa_0!$A$10:$AQ$10,0)+1,FALSE))</f>
        <v/>
      </c>
      <c r="M72" s="232" t="str">
        <f>IF(ISNA(VLOOKUP($A72,ES_ULCa_0!$A$10:$AQ$100,MATCH(FIXED(M$6,0,TRUE),ES_ULCa_0!$A$10:$AQ$10,0)+1,FALSE)),"",VLOOKUP($A72,ES_ULCa_0!$A$10:$AQ$100,MATCH(FIXED(M$6,0,TRUE),ES_ULCa_0!$A$10:$AQ$10,0)+1,FALSE))</f>
        <v/>
      </c>
      <c r="N72" s="232" t="str">
        <f>IF(ISNA(VLOOKUP($A72,ES_ULCa_0!$A$10:$AQ$100,MATCH(FIXED(N$6,0,TRUE),ES_ULCa_0!$A$10:$AQ$10,0)+1,FALSE)),"",VLOOKUP($A72,ES_ULCa_0!$A$10:$AQ$100,MATCH(FIXED(N$6,0,TRUE),ES_ULCa_0!$A$10:$AQ$10,0)+1,FALSE))</f>
        <v/>
      </c>
      <c r="O72" s="232" t="str">
        <f>IF(ISNA(VLOOKUP($A72,ES_ULCa_0!$A$10:$AQ$100,MATCH(FIXED(O$6,0,TRUE),ES_ULCa_0!$A$10:$AQ$10,0)+1,FALSE)),"",VLOOKUP($A72,ES_ULCa_0!$A$10:$AQ$100,MATCH(FIXED(O$6,0,TRUE),ES_ULCa_0!$A$10:$AQ$10,0)+1,FALSE))</f>
        <v/>
      </c>
      <c r="P72" s="232" t="str">
        <f>IF(ISNA(VLOOKUP($A72,ES_ULCa_0!$A$10:$AQ$100,MATCH(FIXED(P$6,0,TRUE),ES_ULCa_0!$A$10:$AQ$10,0)+1,FALSE)),"",VLOOKUP($A72,ES_ULCa_0!$A$10:$AQ$100,MATCH(FIXED(P$6,0,TRUE),ES_ULCa_0!$A$10:$AQ$10,0)+1,FALSE))</f>
        <v/>
      </c>
      <c r="Q72" s="232" t="str">
        <f>IF(ISNA(VLOOKUP($A72,ES_ULCa_0!$A$10:$AQ$100,MATCH(FIXED(Q$6,0,TRUE),ES_ULCa_0!$A$10:$AQ$10,0)+1,FALSE)),"",VLOOKUP($A72,ES_ULCa_0!$A$10:$AQ$100,MATCH(FIXED(Q$6,0,TRUE),ES_ULCa_0!$A$10:$AQ$10,0)+1,FALSE))</f>
        <v/>
      </c>
      <c r="R72" s="232" t="str">
        <f>IF(ISNA(VLOOKUP($A72,ES_ULCa_0!$A$10:$AQ$100,MATCH(FIXED(R$6,0,TRUE),ES_ULCa_0!$A$10:$AQ$10,0)+1,FALSE)),"",VLOOKUP($A72,ES_ULCa_0!$A$10:$AQ$100,MATCH(FIXED(R$6,0,TRUE),ES_ULCa_0!$A$10:$AQ$10,0)+1,FALSE))</f>
        <v/>
      </c>
      <c r="S72" s="232" t="str">
        <f>IF(ISNA(VLOOKUP($A72,ES_ULCa_0!$A$10:$AQ$100,MATCH(FIXED(S$6,0,TRUE),ES_ULCa_0!$A$10:$AQ$10,0)+1,FALSE)),"",VLOOKUP($A72,ES_ULCa_0!$A$10:$AQ$100,MATCH(FIXED(S$6,0,TRUE),ES_ULCa_0!$A$10:$AQ$10,0)+1,FALSE))</f>
        <v/>
      </c>
      <c r="T72" s="232" t="str">
        <f>IF(ISNA(VLOOKUP($A72,ES_ULCa_0!$A$10:$AQ$100,MATCH(FIXED(T$6,0,TRUE),ES_ULCa_0!$A$10:$AQ$10,0)+1,FALSE)),"",VLOOKUP($A72,ES_ULCa_0!$A$10:$AQ$100,MATCH(FIXED(T$6,0,TRUE),ES_ULCa_0!$A$10:$AQ$10,0)+1,FALSE))</f>
        <v/>
      </c>
      <c r="U72" s="232" t="str">
        <f>IF(ISNA(VLOOKUP($A72,ES_ULCa_0!$A$10:$AQ$100,MATCH(FIXED(U$6,0,TRUE),ES_ULCa_0!$A$10:$AQ$10,0)+1,FALSE)),"",VLOOKUP($A72,ES_ULCa_0!$A$10:$AQ$100,MATCH(FIXED(U$6,0,TRUE),ES_ULCa_0!$A$10:$AQ$10,0)+1,FALSE))</f>
        <v/>
      </c>
      <c r="V72" s="232" t="str">
        <f>IF(ISNA(VLOOKUP($A72,ES_ULCa_0!$A$10:$AQ$100,MATCH(FIXED(V$6,0,TRUE),ES_ULCa_0!$A$10:$AQ$10,0)+1,FALSE)),"",VLOOKUP($A72,ES_ULCa_0!$A$10:$AQ$100,MATCH(FIXED(V$6,0,TRUE),ES_ULCa_0!$A$10:$AQ$10,0)+1,FALSE))</f>
        <v/>
      </c>
      <c r="W72" s="232" t="str">
        <f>IF(ISNA(VLOOKUP($A72,ES_ULCa_0!$A$10:$AQ$100,MATCH(FIXED(W$6,0,TRUE),ES_ULCa_0!$A$10:$AQ$10,0)+1,FALSE)),"",VLOOKUP($A72,ES_ULCa_0!$A$10:$AQ$100,MATCH(FIXED(W$6,0,TRUE),ES_ULCa_0!$A$10:$AQ$10,0)+1,FALSE))</f>
        <v/>
      </c>
    </row>
    <row r="73" spans="1:23">
      <c r="A73" s="230" t="str">
        <f>lookup!Z32</f>
        <v>Sweden</v>
      </c>
      <c r="B73" s="232" t="str">
        <f>VLOOKUP(A73,lookup!$Z$2:$AA$77,2,FALSE)</f>
        <v>Σουηδία</v>
      </c>
      <c r="C73" s="232" t="str">
        <f>IF(ISNA(VLOOKUP($A73,ES_ULCa_0!$A$10:$AQ$100,MATCH(FIXED(C$6,0,TRUE),ES_ULCa_0!$A$10:$AQ$10,0)+1,FALSE)),"",VLOOKUP($A73,ES_ULCa_0!$A$10:$AQ$100,MATCH(FIXED(C$6,0,TRUE),ES_ULCa_0!$A$10:$AQ$10,0)+1,FALSE))</f>
        <v/>
      </c>
      <c r="D73" s="232" t="str">
        <f>IF(ISNA(VLOOKUP($A73,ES_ULCa_0!$A$10:$AQ$100,MATCH(FIXED(D$6,0,TRUE),ES_ULCa_0!$A$10:$AQ$10,0)+1,FALSE)),"",VLOOKUP($A73,ES_ULCa_0!$A$10:$AQ$100,MATCH(FIXED(D$6,0,TRUE),ES_ULCa_0!$A$10:$AQ$10,0)+1,FALSE))</f>
        <v/>
      </c>
      <c r="E73" s="232" t="str">
        <f>IF(ISNA(VLOOKUP($A73,ES_ULCa_0!$A$10:$AQ$100,MATCH(FIXED(E$6,0,TRUE),ES_ULCa_0!$A$10:$AQ$10,0)+1,FALSE)),"",VLOOKUP($A73,ES_ULCa_0!$A$10:$AQ$100,MATCH(FIXED(E$6,0,TRUE),ES_ULCa_0!$A$10:$AQ$10,0)+1,FALSE))</f>
        <v/>
      </c>
      <c r="F73" s="232" t="str">
        <f>IF(ISNA(VLOOKUP($A73,ES_ULCa_0!$A$10:$AQ$100,MATCH(FIXED(F$6,0,TRUE),ES_ULCa_0!$A$10:$AQ$10,0)+1,FALSE)),"",VLOOKUP($A73,ES_ULCa_0!$A$10:$AQ$100,MATCH(FIXED(F$6,0,TRUE),ES_ULCa_0!$A$10:$AQ$10,0)+1,FALSE))</f>
        <v/>
      </c>
      <c r="G73" s="232" t="str">
        <f>IF(ISNA(VLOOKUP($A73,ES_ULCa_0!$A$10:$AQ$100,MATCH(FIXED(G$6,0,TRUE),ES_ULCa_0!$A$10:$AQ$10,0)+1,FALSE)),"",VLOOKUP($A73,ES_ULCa_0!$A$10:$AQ$100,MATCH(FIXED(G$6,0,TRUE),ES_ULCa_0!$A$10:$AQ$10,0)+1,FALSE))</f>
        <v/>
      </c>
      <c r="H73" s="232" t="str">
        <f>IF(ISNA(VLOOKUP($A73,ES_ULCa_0!$A$10:$AQ$100,MATCH(FIXED(H$6,0,TRUE),ES_ULCa_0!$A$10:$AQ$10,0)+1,FALSE)),"",VLOOKUP($A73,ES_ULCa_0!$A$10:$AQ$100,MATCH(FIXED(H$6,0,TRUE),ES_ULCa_0!$A$10:$AQ$10,0)+1,FALSE))</f>
        <v/>
      </c>
      <c r="I73" s="232" t="str">
        <f>IF(ISNA(VLOOKUP($A73,ES_ULCa_0!$A$10:$AQ$100,MATCH(FIXED(I$6,0,TRUE),ES_ULCa_0!$A$10:$AQ$10,0)+1,FALSE)),"",VLOOKUP($A73,ES_ULCa_0!$A$10:$AQ$100,MATCH(FIXED(I$6,0,TRUE),ES_ULCa_0!$A$10:$AQ$10,0)+1,FALSE))</f>
        <v/>
      </c>
      <c r="J73" s="232" t="str">
        <f>IF(ISNA(VLOOKUP($A73,ES_ULCa_0!$A$10:$AQ$100,MATCH(FIXED(J$6,0,TRUE),ES_ULCa_0!$A$10:$AQ$10,0)+1,FALSE)),"",VLOOKUP($A73,ES_ULCa_0!$A$10:$AQ$100,MATCH(FIXED(J$6,0,TRUE),ES_ULCa_0!$A$10:$AQ$10,0)+1,FALSE))</f>
        <v/>
      </c>
      <c r="K73" s="232" t="str">
        <f>IF(ISNA(VLOOKUP($A73,ES_ULCa_0!$A$10:$AQ$100,MATCH(FIXED(K$6,0,TRUE),ES_ULCa_0!$A$10:$AQ$10,0)+1,FALSE)),"",VLOOKUP($A73,ES_ULCa_0!$A$10:$AQ$100,MATCH(FIXED(K$6,0,TRUE),ES_ULCa_0!$A$10:$AQ$10,0)+1,FALSE))</f>
        <v/>
      </c>
      <c r="L73" s="232" t="str">
        <f>IF(ISNA(VLOOKUP($A73,ES_ULCa_0!$A$10:$AQ$100,MATCH(FIXED(L$6,0,TRUE),ES_ULCa_0!$A$10:$AQ$10,0)+1,FALSE)),"",VLOOKUP($A73,ES_ULCa_0!$A$10:$AQ$100,MATCH(FIXED(L$6,0,TRUE),ES_ULCa_0!$A$10:$AQ$10,0)+1,FALSE))</f>
        <v/>
      </c>
      <c r="M73" s="232" t="str">
        <f>IF(ISNA(VLOOKUP($A73,ES_ULCa_0!$A$10:$AQ$100,MATCH(FIXED(M$6,0,TRUE),ES_ULCa_0!$A$10:$AQ$10,0)+1,FALSE)),"",VLOOKUP($A73,ES_ULCa_0!$A$10:$AQ$100,MATCH(FIXED(M$6,0,TRUE),ES_ULCa_0!$A$10:$AQ$10,0)+1,FALSE))</f>
        <v/>
      </c>
      <c r="N73" s="232" t="str">
        <f>IF(ISNA(VLOOKUP($A73,ES_ULCa_0!$A$10:$AQ$100,MATCH(FIXED(N$6,0,TRUE),ES_ULCa_0!$A$10:$AQ$10,0)+1,FALSE)),"",VLOOKUP($A73,ES_ULCa_0!$A$10:$AQ$100,MATCH(FIXED(N$6,0,TRUE),ES_ULCa_0!$A$10:$AQ$10,0)+1,FALSE))</f>
        <v/>
      </c>
      <c r="O73" s="232" t="str">
        <f>IF(ISNA(VLOOKUP($A73,ES_ULCa_0!$A$10:$AQ$100,MATCH(FIXED(O$6,0,TRUE),ES_ULCa_0!$A$10:$AQ$10,0)+1,FALSE)),"",VLOOKUP($A73,ES_ULCa_0!$A$10:$AQ$100,MATCH(FIXED(O$6,0,TRUE),ES_ULCa_0!$A$10:$AQ$10,0)+1,FALSE))</f>
        <v/>
      </c>
      <c r="P73" s="232" t="str">
        <f>IF(ISNA(VLOOKUP($A73,ES_ULCa_0!$A$10:$AQ$100,MATCH(FIXED(P$6,0,TRUE),ES_ULCa_0!$A$10:$AQ$10,0)+1,FALSE)),"",VLOOKUP($A73,ES_ULCa_0!$A$10:$AQ$100,MATCH(FIXED(P$6,0,TRUE),ES_ULCa_0!$A$10:$AQ$10,0)+1,FALSE))</f>
        <v/>
      </c>
      <c r="Q73" s="232" t="str">
        <f>IF(ISNA(VLOOKUP($A73,ES_ULCa_0!$A$10:$AQ$100,MATCH(FIXED(Q$6,0,TRUE),ES_ULCa_0!$A$10:$AQ$10,0)+1,FALSE)),"",VLOOKUP($A73,ES_ULCa_0!$A$10:$AQ$100,MATCH(FIXED(Q$6,0,TRUE),ES_ULCa_0!$A$10:$AQ$10,0)+1,FALSE))</f>
        <v/>
      </c>
      <c r="R73" s="232" t="str">
        <f>IF(ISNA(VLOOKUP($A73,ES_ULCa_0!$A$10:$AQ$100,MATCH(FIXED(R$6,0,TRUE),ES_ULCa_0!$A$10:$AQ$10,0)+1,FALSE)),"",VLOOKUP($A73,ES_ULCa_0!$A$10:$AQ$100,MATCH(FIXED(R$6,0,TRUE),ES_ULCa_0!$A$10:$AQ$10,0)+1,FALSE))</f>
        <v/>
      </c>
      <c r="S73" s="232" t="str">
        <f>IF(ISNA(VLOOKUP($A73,ES_ULCa_0!$A$10:$AQ$100,MATCH(FIXED(S$6,0,TRUE),ES_ULCa_0!$A$10:$AQ$10,0)+1,FALSE)),"",VLOOKUP($A73,ES_ULCa_0!$A$10:$AQ$100,MATCH(FIXED(S$6,0,TRUE),ES_ULCa_0!$A$10:$AQ$10,0)+1,FALSE))</f>
        <v/>
      </c>
      <c r="T73" s="232" t="str">
        <f>IF(ISNA(VLOOKUP($A73,ES_ULCa_0!$A$10:$AQ$100,MATCH(FIXED(T$6,0,TRUE),ES_ULCa_0!$A$10:$AQ$10,0)+1,FALSE)),"",VLOOKUP($A73,ES_ULCa_0!$A$10:$AQ$100,MATCH(FIXED(T$6,0,TRUE),ES_ULCa_0!$A$10:$AQ$10,0)+1,FALSE))</f>
        <v/>
      </c>
      <c r="U73" s="232" t="str">
        <f>IF(ISNA(VLOOKUP($A73,ES_ULCa_0!$A$10:$AQ$100,MATCH(FIXED(U$6,0,TRUE),ES_ULCa_0!$A$10:$AQ$10,0)+1,FALSE)),"",VLOOKUP($A73,ES_ULCa_0!$A$10:$AQ$100,MATCH(FIXED(U$6,0,TRUE),ES_ULCa_0!$A$10:$AQ$10,0)+1,FALSE))</f>
        <v/>
      </c>
      <c r="V73" s="232" t="str">
        <f>IF(ISNA(VLOOKUP($A73,ES_ULCa_0!$A$10:$AQ$100,MATCH(FIXED(V$6,0,TRUE),ES_ULCa_0!$A$10:$AQ$10,0)+1,FALSE)),"",VLOOKUP($A73,ES_ULCa_0!$A$10:$AQ$100,MATCH(FIXED(V$6,0,TRUE),ES_ULCa_0!$A$10:$AQ$10,0)+1,FALSE))</f>
        <v/>
      </c>
      <c r="W73" s="232" t="str">
        <f>IF(ISNA(VLOOKUP($A73,ES_ULCa_0!$A$10:$AQ$100,MATCH(FIXED(W$6,0,TRUE),ES_ULCa_0!$A$10:$AQ$10,0)+1,FALSE)),"",VLOOKUP($A73,ES_ULCa_0!$A$10:$AQ$100,MATCH(FIXED(W$6,0,TRUE),ES_ULCa_0!$A$10:$AQ$10,0)+1,FALSE))</f>
        <v/>
      </c>
    </row>
    <row r="74" spans="1:23">
      <c r="A74" s="230" t="str">
        <f>lookup!Z33</f>
        <v>United Kingdom</v>
      </c>
      <c r="B74" s="232" t="str">
        <f>VLOOKUP(A74,lookup!$Z$2:$AA$77,2,FALSE)</f>
        <v>Ηνωμένο Βασίλειο</v>
      </c>
      <c r="C74" s="232" t="str">
        <f>IF(ISNA(VLOOKUP($A74,ES_ULCa_0!$A$10:$AQ$100,MATCH(FIXED(C$6,0,TRUE),ES_ULCa_0!$A$10:$AQ$10,0)+1,FALSE)),"",VLOOKUP($A74,ES_ULCa_0!$A$10:$AQ$100,MATCH(FIXED(C$6,0,TRUE),ES_ULCa_0!$A$10:$AQ$10,0)+1,FALSE))</f>
        <v/>
      </c>
      <c r="D74" s="232" t="str">
        <f>IF(ISNA(VLOOKUP($A74,ES_ULCa_0!$A$10:$AQ$100,MATCH(FIXED(D$6,0,TRUE),ES_ULCa_0!$A$10:$AQ$10,0)+1,FALSE)),"",VLOOKUP($A74,ES_ULCa_0!$A$10:$AQ$100,MATCH(FIXED(D$6,0,TRUE),ES_ULCa_0!$A$10:$AQ$10,0)+1,FALSE))</f>
        <v/>
      </c>
      <c r="E74" s="232" t="str">
        <f>IF(ISNA(VLOOKUP($A74,ES_ULCa_0!$A$10:$AQ$100,MATCH(FIXED(E$6,0,TRUE),ES_ULCa_0!$A$10:$AQ$10,0)+1,FALSE)),"",VLOOKUP($A74,ES_ULCa_0!$A$10:$AQ$100,MATCH(FIXED(E$6,0,TRUE),ES_ULCa_0!$A$10:$AQ$10,0)+1,FALSE))</f>
        <v/>
      </c>
      <c r="F74" s="232" t="str">
        <f>IF(ISNA(VLOOKUP($A74,ES_ULCa_0!$A$10:$AQ$100,MATCH(FIXED(F$6,0,TRUE),ES_ULCa_0!$A$10:$AQ$10,0)+1,FALSE)),"",VLOOKUP($A74,ES_ULCa_0!$A$10:$AQ$100,MATCH(FIXED(F$6,0,TRUE),ES_ULCa_0!$A$10:$AQ$10,0)+1,FALSE))</f>
        <v/>
      </c>
      <c r="G74" s="232" t="str">
        <f>IF(ISNA(VLOOKUP($A74,ES_ULCa_0!$A$10:$AQ$100,MATCH(FIXED(G$6,0,TRUE),ES_ULCa_0!$A$10:$AQ$10,0)+1,FALSE)),"",VLOOKUP($A74,ES_ULCa_0!$A$10:$AQ$100,MATCH(FIXED(G$6,0,TRUE),ES_ULCa_0!$A$10:$AQ$10,0)+1,FALSE))</f>
        <v/>
      </c>
      <c r="H74" s="232" t="str">
        <f>IF(ISNA(VLOOKUP($A74,ES_ULCa_0!$A$10:$AQ$100,MATCH(FIXED(H$6,0,TRUE),ES_ULCa_0!$A$10:$AQ$10,0)+1,FALSE)),"",VLOOKUP($A74,ES_ULCa_0!$A$10:$AQ$100,MATCH(FIXED(H$6,0,TRUE),ES_ULCa_0!$A$10:$AQ$10,0)+1,FALSE))</f>
        <v/>
      </c>
      <c r="I74" s="232" t="str">
        <f>IF(ISNA(VLOOKUP($A74,ES_ULCa_0!$A$10:$AQ$100,MATCH(FIXED(I$6,0,TRUE),ES_ULCa_0!$A$10:$AQ$10,0)+1,FALSE)),"",VLOOKUP($A74,ES_ULCa_0!$A$10:$AQ$100,MATCH(FIXED(I$6,0,TRUE),ES_ULCa_0!$A$10:$AQ$10,0)+1,FALSE))</f>
        <v/>
      </c>
      <c r="J74" s="232" t="str">
        <f>IF(ISNA(VLOOKUP($A74,ES_ULCa_0!$A$10:$AQ$100,MATCH(FIXED(J$6,0,TRUE),ES_ULCa_0!$A$10:$AQ$10,0)+1,FALSE)),"",VLOOKUP($A74,ES_ULCa_0!$A$10:$AQ$100,MATCH(FIXED(J$6,0,TRUE),ES_ULCa_0!$A$10:$AQ$10,0)+1,FALSE))</f>
        <v/>
      </c>
      <c r="K74" s="232" t="str">
        <f>IF(ISNA(VLOOKUP($A74,ES_ULCa_0!$A$10:$AQ$100,MATCH(FIXED(K$6,0,TRUE),ES_ULCa_0!$A$10:$AQ$10,0)+1,FALSE)),"",VLOOKUP($A74,ES_ULCa_0!$A$10:$AQ$100,MATCH(FIXED(K$6,0,TRUE),ES_ULCa_0!$A$10:$AQ$10,0)+1,FALSE))</f>
        <v/>
      </c>
      <c r="L74" s="232" t="str">
        <f>IF(ISNA(VLOOKUP($A74,ES_ULCa_0!$A$10:$AQ$100,MATCH(FIXED(L$6,0,TRUE),ES_ULCa_0!$A$10:$AQ$10,0)+1,FALSE)),"",VLOOKUP($A74,ES_ULCa_0!$A$10:$AQ$100,MATCH(FIXED(L$6,0,TRUE),ES_ULCa_0!$A$10:$AQ$10,0)+1,FALSE))</f>
        <v/>
      </c>
      <c r="M74" s="232" t="str">
        <f>IF(ISNA(VLOOKUP($A74,ES_ULCa_0!$A$10:$AQ$100,MATCH(FIXED(M$6,0,TRUE),ES_ULCa_0!$A$10:$AQ$10,0)+1,FALSE)),"",VLOOKUP($A74,ES_ULCa_0!$A$10:$AQ$100,MATCH(FIXED(M$6,0,TRUE),ES_ULCa_0!$A$10:$AQ$10,0)+1,FALSE))</f>
        <v/>
      </c>
      <c r="N74" s="232" t="str">
        <f>IF(ISNA(VLOOKUP($A74,ES_ULCa_0!$A$10:$AQ$100,MATCH(FIXED(N$6,0,TRUE),ES_ULCa_0!$A$10:$AQ$10,0)+1,FALSE)),"",VLOOKUP($A74,ES_ULCa_0!$A$10:$AQ$100,MATCH(FIXED(N$6,0,TRUE),ES_ULCa_0!$A$10:$AQ$10,0)+1,FALSE))</f>
        <v/>
      </c>
      <c r="O74" s="232" t="str">
        <f>IF(ISNA(VLOOKUP($A74,ES_ULCa_0!$A$10:$AQ$100,MATCH(FIXED(O$6,0,TRUE),ES_ULCa_0!$A$10:$AQ$10,0)+1,FALSE)),"",VLOOKUP($A74,ES_ULCa_0!$A$10:$AQ$100,MATCH(FIXED(O$6,0,TRUE),ES_ULCa_0!$A$10:$AQ$10,0)+1,FALSE))</f>
        <v/>
      </c>
      <c r="P74" s="232" t="str">
        <f>IF(ISNA(VLOOKUP($A74,ES_ULCa_0!$A$10:$AQ$100,MATCH(FIXED(P$6,0,TRUE),ES_ULCa_0!$A$10:$AQ$10,0)+1,FALSE)),"",VLOOKUP($A74,ES_ULCa_0!$A$10:$AQ$100,MATCH(FIXED(P$6,0,TRUE),ES_ULCa_0!$A$10:$AQ$10,0)+1,FALSE))</f>
        <v/>
      </c>
      <c r="Q74" s="232" t="str">
        <f>IF(ISNA(VLOOKUP($A74,ES_ULCa_0!$A$10:$AQ$100,MATCH(FIXED(Q$6,0,TRUE),ES_ULCa_0!$A$10:$AQ$10,0)+1,FALSE)),"",VLOOKUP($A74,ES_ULCa_0!$A$10:$AQ$100,MATCH(FIXED(Q$6,0,TRUE),ES_ULCa_0!$A$10:$AQ$10,0)+1,FALSE))</f>
        <v/>
      </c>
      <c r="R74" s="232" t="str">
        <f>IF(ISNA(VLOOKUP($A74,ES_ULCa_0!$A$10:$AQ$100,MATCH(FIXED(R$6,0,TRUE),ES_ULCa_0!$A$10:$AQ$10,0)+1,FALSE)),"",VLOOKUP($A74,ES_ULCa_0!$A$10:$AQ$100,MATCH(FIXED(R$6,0,TRUE),ES_ULCa_0!$A$10:$AQ$10,0)+1,FALSE))</f>
        <v/>
      </c>
      <c r="S74" s="232" t="str">
        <f>IF(ISNA(VLOOKUP($A74,ES_ULCa_0!$A$10:$AQ$100,MATCH(FIXED(S$6,0,TRUE),ES_ULCa_0!$A$10:$AQ$10,0)+1,FALSE)),"",VLOOKUP($A74,ES_ULCa_0!$A$10:$AQ$100,MATCH(FIXED(S$6,0,TRUE),ES_ULCa_0!$A$10:$AQ$10,0)+1,FALSE))</f>
        <v/>
      </c>
      <c r="T74" s="232" t="str">
        <f>IF(ISNA(VLOOKUP($A74,ES_ULCa_0!$A$10:$AQ$100,MATCH(FIXED(T$6,0,TRUE),ES_ULCa_0!$A$10:$AQ$10,0)+1,FALSE)),"",VLOOKUP($A74,ES_ULCa_0!$A$10:$AQ$100,MATCH(FIXED(T$6,0,TRUE),ES_ULCa_0!$A$10:$AQ$10,0)+1,FALSE))</f>
        <v/>
      </c>
      <c r="U74" s="232" t="str">
        <f>IF(ISNA(VLOOKUP($A74,ES_ULCa_0!$A$10:$AQ$100,MATCH(FIXED(U$6,0,TRUE),ES_ULCa_0!$A$10:$AQ$10,0)+1,FALSE)),"",VLOOKUP($A74,ES_ULCa_0!$A$10:$AQ$100,MATCH(FIXED(U$6,0,TRUE),ES_ULCa_0!$A$10:$AQ$10,0)+1,FALSE))</f>
        <v/>
      </c>
      <c r="V74" s="232" t="str">
        <f>IF(ISNA(VLOOKUP($A74,ES_ULCa_0!$A$10:$AQ$100,MATCH(FIXED(V$6,0,TRUE),ES_ULCa_0!$A$10:$AQ$10,0)+1,FALSE)),"",VLOOKUP($A74,ES_ULCa_0!$A$10:$AQ$100,MATCH(FIXED(V$6,0,TRUE),ES_ULCa_0!$A$10:$AQ$10,0)+1,FALSE))</f>
        <v/>
      </c>
      <c r="W74" s="232" t="str">
        <f>IF(ISNA(VLOOKUP($A74,ES_ULCa_0!$A$10:$AQ$100,MATCH(FIXED(W$6,0,TRUE),ES_ULCa_0!$A$10:$AQ$10,0)+1,FALSE)),"",VLOOKUP($A74,ES_ULCa_0!$A$10:$AQ$100,MATCH(FIXED(W$6,0,TRUE),ES_ULCa_0!$A$10:$AQ$10,0)+1,FALSE))</f>
        <v/>
      </c>
    </row>
    <row r="75" spans="1:23">
      <c r="A75" s="230" t="str">
        <f>lookup!Z34</f>
        <v>United States</v>
      </c>
      <c r="B75" s="232" t="str">
        <f>VLOOKUP(A75,lookup!$Z$2:$AA$77,2,FALSE)</f>
        <v>Ηνωμένες Πολιτείες</v>
      </c>
      <c r="C75" s="232" t="str">
        <f>IF(ISNA(VLOOKUP($A75,ES_ULCa_0!$A$10:$AQ$100,MATCH(FIXED(C$6,0,TRUE),ES_ULCa_0!$A$10:$AQ$10,0)+1,FALSE)),"",VLOOKUP($A75,ES_ULCa_0!$A$10:$AQ$100,MATCH(FIXED(C$6,0,TRUE),ES_ULCa_0!$A$10:$AQ$10,0)+1,FALSE))</f>
        <v/>
      </c>
      <c r="D75" s="232" t="str">
        <f>IF(ISNA(VLOOKUP($A75,ES_ULCa_0!$A$10:$AQ$100,MATCH(FIXED(D$6,0,TRUE),ES_ULCa_0!$A$10:$AQ$10,0)+1,FALSE)),"",VLOOKUP($A75,ES_ULCa_0!$A$10:$AQ$100,MATCH(FIXED(D$6,0,TRUE),ES_ULCa_0!$A$10:$AQ$10,0)+1,FALSE))</f>
        <v/>
      </c>
      <c r="E75" s="232" t="str">
        <f>IF(ISNA(VLOOKUP($A75,ES_ULCa_0!$A$10:$AQ$100,MATCH(FIXED(E$6,0,TRUE),ES_ULCa_0!$A$10:$AQ$10,0)+1,FALSE)),"",VLOOKUP($A75,ES_ULCa_0!$A$10:$AQ$100,MATCH(FIXED(E$6,0,TRUE),ES_ULCa_0!$A$10:$AQ$10,0)+1,FALSE))</f>
        <v/>
      </c>
      <c r="F75" s="232" t="str">
        <f>IF(ISNA(VLOOKUP($A75,ES_ULCa_0!$A$10:$AQ$100,MATCH(FIXED(F$6,0,TRUE),ES_ULCa_0!$A$10:$AQ$10,0)+1,FALSE)),"",VLOOKUP($A75,ES_ULCa_0!$A$10:$AQ$100,MATCH(FIXED(F$6,0,TRUE),ES_ULCa_0!$A$10:$AQ$10,0)+1,FALSE))</f>
        <v/>
      </c>
      <c r="G75" s="232" t="str">
        <f>IF(ISNA(VLOOKUP($A75,ES_ULCa_0!$A$10:$AQ$100,MATCH(FIXED(G$6,0,TRUE),ES_ULCa_0!$A$10:$AQ$10,0)+1,FALSE)),"",VLOOKUP($A75,ES_ULCa_0!$A$10:$AQ$100,MATCH(FIXED(G$6,0,TRUE),ES_ULCa_0!$A$10:$AQ$10,0)+1,FALSE))</f>
        <v/>
      </c>
      <c r="H75" s="232" t="str">
        <f>IF(ISNA(VLOOKUP($A75,ES_ULCa_0!$A$10:$AQ$100,MATCH(FIXED(H$6,0,TRUE),ES_ULCa_0!$A$10:$AQ$10,0)+1,FALSE)),"",VLOOKUP($A75,ES_ULCa_0!$A$10:$AQ$100,MATCH(FIXED(H$6,0,TRUE),ES_ULCa_0!$A$10:$AQ$10,0)+1,FALSE))</f>
        <v/>
      </c>
      <c r="I75" s="232" t="str">
        <f>IF(ISNA(VLOOKUP($A75,ES_ULCa_0!$A$10:$AQ$100,MATCH(FIXED(I$6,0,TRUE),ES_ULCa_0!$A$10:$AQ$10,0)+1,FALSE)),"",VLOOKUP($A75,ES_ULCa_0!$A$10:$AQ$100,MATCH(FIXED(I$6,0,TRUE),ES_ULCa_0!$A$10:$AQ$10,0)+1,FALSE))</f>
        <v/>
      </c>
      <c r="J75" s="232" t="str">
        <f>IF(ISNA(VLOOKUP($A75,ES_ULCa_0!$A$10:$AQ$100,MATCH(FIXED(J$6,0,TRUE),ES_ULCa_0!$A$10:$AQ$10,0)+1,FALSE)),"",VLOOKUP($A75,ES_ULCa_0!$A$10:$AQ$100,MATCH(FIXED(J$6,0,TRUE),ES_ULCa_0!$A$10:$AQ$10,0)+1,FALSE))</f>
        <v/>
      </c>
      <c r="K75" s="232" t="str">
        <f>IF(ISNA(VLOOKUP($A75,ES_ULCa_0!$A$10:$AQ$100,MATCH(FIXED(K$6,0,TRUE),ES_ULCa_0!$A$10:$AQ$10,0)+1,FALSE)),"",VLOOKUP($A75,ES_ULCa_0!$A$10:$AQ$100,MATCH(FIXED(K$6,0,TRUE),ES_ULCa_0!$A$10:$AQ$10,0)+1,FALSE))</f>
        <v/>
      </c>
      <c r="L75" s="232" t="str">
        <f>IF(ISNA(VLOOKUP($A75,ES_ULCa_0!$A$10:$AQ$100,MATCH(FIXED(L$6,0,TRUE),ES_ULCa_0!$A$10:$AQ$10,0)+1,FALSE)),"",VLOOKUP($A75,ES_ULCa_0!$A$10:$AQ$100,MATCH(FIXED(L$6,0,TRUE),ES_ULCa_0!$A$10:$AQ$10,0)+1,FALSE))</f>
        <v/>
      </c>
      <c r="M75" s="232" t="str">
        <f>IF(ISNA(VLOOKUP($A75,ES_ULCa_0!$A$10:$AQ$100,MATCH(FIXED(M$6,0,TRUE),ES_ULCa_0!$A$10:$AQ$10,0)+1,FALSE)),"",VLOOKUP($A75,ES_ULCa_0!$A$10:$AQ$100,MATCH(FIXED(M$6,0,TRUE),ES_ULCa_0!$A$10:$AQ$10,0)+1,FALSE))</f>
        <v/>
      </c>
      <c r="N75" s="232" t="str">
        <f>IF(ISNA(VLOOKUP($A75,ES_ULCa_0!$A$10:$AQ$100,MATCH(FIXED(N$6,0,TRUE),ES_ULCa_0!$A$10:$AQ$10,0)+1,FALSE)),"",VLOOKUP($A75,ES_ULCa_0!$A$10:$AQ$100,MATCH(FIXED(N$6,0,TRUE),ES_ULCa_0!$A$10:$AQ$10,0)+1,FALSE))</f>
        <v/>
      </c>
      <c r="O75" s="232" t="str">
        <f>IF(ISNA(VLOOKUP($A75,ES_ULCa_0!$A$10:$AQ$100,MATCH(FIXED(O$6,0,TRUE),ES_ULCa_0!$A$10:$AQ$10,0)+1,FALSE)),"",VLOOKUP($A75,ES_ULCa_0!$A$10:$AQ$100,MATCH(FIXED(O$6,0,TRUE),ES_ULCa_0!$A$10:$AQ$10,0)+1,FALSE))</f>
        <v/>
      </c>
      <c r="P75" s="232" t="str">
        <f>IF(ISNA(VLOOKUP($A75,ES_ULCa_0!$A$10:$AQ$100,MATCH(FIXED(P$6,0,TRUE),ES_ULCa_0!$A$10:$AQ$10,0)+1,FALSE)),"",VLOOKUP($A75,ES_ULCa_0!$A$10:$AQ$100,MATCH(FIXED(P$6,0,TRUE),ES_ULCa_0!$A$10:$AQ$10,0)+1,FALSE))</f>
        <v/>
      </c>
      <c r="Q75" s="232" t="str">
        <f>IF(ISNA(VLOOKUP($A75,ES_ULCa_0!$A$10:$AQ$100,MATCH(FIXED(Q$6,0,TRUE),ES_ULCa_0!$A$10:$AQ$10,0)+1,FALSE)),"",VLOOKUP($A75,ES_ULCa_0!$A$10:$AQ$100,MATCH(FIXED(Q$6,0,TRUE),ES_ULCa_0!$A$10:$AQ$10,0)+1,FALSE))</f>
        <v/>
      </c>
      <c r="R75" s="232" t="str">
        <f>IF(ISNA(VLOOKUP($A75,ES_ULCa_0!$A$10:$AQ$100,MATCH(FIXED(R$6,0,TRUE),ES_ULCa_0!$A$10:$AQ$10,0)+1,FALSE)),"",VLOOKUP($A75,ES_ULCa_0!$A$10:$AQ$100,MATCH(FIXED(R$6,0,TRUE),ES_ULCa_0!$A$10:$AQ$10,0)+1,FALSE))</f>
        <v/>
      </c>
      <c r="S75" s="232" t="str">
        <f>IF(ISNA(VLOOKUP($A75,ES_ULCa_0!$A$10:$AQ$100,MATCH(FIXED(S$6,0,TRUE),ES_ULCa_0!$A$10:$AQ$10,0)+1,FALSE)),"",VLOOKUP($A75,ES_ULCa_0!$A$10:$AQ$100,MATCH(FIXED(S$6,0,TRUE),ES_ULCa_0!$A$10:$AQ$10,0)+1,FALSE))</f>
        <v/>
      </c>
      <c r="T75" s="232" t="str">
        <f>IF(ISNA(VLOOKUP($A75,ES_ULCa_0!$A$10:$AQ$100,MATCH(FIXED(T$6,0,TRUE),ES_ULCa_0!$A$10:$AQ$10,0)+1,FALSE)),"",VLOOKUP($A75,ES_ULCa_0!$A$10:$AQ$100,MATCH(FIXED(T$6,0,TRUE),ES_ULCa_0!$A$10:$AQ$10,0)+1,FALSE))</f>
        <v/>
      </c>
      <c r="U75" s="232" t="str">
        <f>IF(ISNA(VLOOKUP($A75,ES_ULCa_0!$A$10:$AQ$100,MATCH(FIXED(U$6,0,TRUE),ES_ULCa_0!$A$10:$AQ$10,0)+1,FALSE)),"",VLOOKUP($A75,ES_ULCa_0!$A$10:$AQ$100,MATCH(FIXED(U$6,0,TRUE),ES_ULCa_0!$A$10:$AQ$10,0)+1,FALSE))</f>
        <v/>
      </c>
      <c r="V75" s="232" t="str">
        <f>IF(ISNA(VLOOKUP($A75,ES_ULCa_0!$A$10:$AQ$100,MATCH(FIXED(V$6,0,TRUE),ES_ULCa_0!$A$10:$AQ$10,0)+1,FALSE)),"",VLOOKUP($A75,ES_ULCa_0!$A$10:$AQ$100,MATCH(FIXED(V$6,0,TRUE),ES_ULCa_0!$A$10:$AQ$10,0)+1,FALSE))</f>
        <v/>
      </c>
      <c r="W75" s="232" t="str">
        <f>IF(ISNA(VLOOKUP($A75,ES_ULCa_0!$A$10:$AQ$100,MATCH(FIXED(W$6,0,TRUE),ES_ULCa_0!$A$10:$AQ$10,0)+1,FALSE)),"",VLOOKUP($A75,ES_ULCa_0!$A$10:$AQ$100,MATCH(FIXED(W$6,0,TRUE),ES_ULCa_0!$A$10:$AQ$10,0)+1,FALSE))</f>
        <v/>
      </c>
    </row>
    <row r="76" spans="1:23">
      <c r="A76" s="230" t="str">
        <f>lookup!Z35</f>
        <v>Japan</v>
      </c>
      <c r="B76" s="232" t="str">
        <f>VLOOKUP(A76,lookup!$Z$2:$AA$77,2,FALSE)</f>
        <v>Ιαπωνία</v>
      </c>
      <c r="C76" s="232" t="str">
        <f>IF(ISNA(VLOOKUP($A76,ES_ULCa_0!$A$10:$AQ$100,MATCH(FIXED(C$6,0,TRUE),ES_ULCa_0!$A$10:$AQ$10,0)+1,FALSE)),"",VLOOKUP($A76,ES_ULCa_0!$A$10:$AQ$100,MATCH(FIXED(C$6,0,TRUE),ES_ULCa_0!$A$10:$AQ$10,0)+1,FALSE))</f>
        <v/>
      </c>
      <c r="D76" s="232" t="str">
        <f>IF(ISNA(VLOOKUP($A76,ES_ULCa_0!$A$10:$AQ$100,MATCH(FIXED(D$6,0,TRUE),ES_ULCa_0!$A$10:$AQ$10,0)+1,FALSE)),"",VLOOKUP($A76,ES_ULCa_0!$A$10:$AQ$100,MATCH(FIXED(D$6,0,TRUE),ES_ULCa_0!$A$10:$AQ$10,0)+1,FALSE))</f>
        <v/>
      </c>
      <c r="E76" s="232" t="str">
        <f>IF(ISNA(VLOOKUP($A76,ES_ULCa_0!$A$10:$AQ$100,MATCH(FIXED(E$6,0,TRUE),ES_ULCa_0!$A$10:$AQ$10,0)+1,FALSE)),"",VLOOKUP($A76,ES_ULCa_0!$A$10:$AQ$100,MATCH(FIXED(E$6,0,TRUE),ES_ULCa_0!$A$10:$AQ$10,0)+1,FALSE))</f>
        <v/>
      </c>
      <c r="F76" s="232" t="str">
        <f>IF(ISNA(VLOOKUP($A76,ES_ULCa_0!$A$10:$AQ$100,MATCH(FIXED(F$6,0,TRUE),ES_ULCa_0!$A$10:$AQ$10,0)+1,FALSE)),"",VLOOKUP($A76,ES_ULCa_0!$A$10:$AQ$100,MATCH(FIXED(F$6,0,TRUE),ES_ULCa_0!$A$10:$AQ$10,0)+1,FALSE))</f>
        <v/>
      </c>
      <c r="G76" s="232" t="str">
        <f>IF(ISNA(VLOOKUP($A76,ES_ULCa_0!$A$10:$AQ$100,MATCH(FIXED(G$6,0,TRUE),ES_ULCa_0!$A$10:$AQ$10,0)+1,FALSE)),"",VLOOKUP($A76,ES_ULCa_0!$A$10:$AQ$100,MATCH(FIXED(G$6,0,TRUE),ES_ULCa_0!$A$10:$AQ$10,0)+1,FALSE))</f>
        <v/>
      </c>
      <c r="H76" s="232" t="str">
        <f>IF(ISNA(VLOOKUP($A76,ES_ULCa_0!$A$10:$AQ$100,MATCH(FIXED(H$6,0,TRUE),ES_ULCa_0!$A$10:$AQ$10,0)+1,FALSE)),"",VLOOKUP($A76,ES_ULCa_0!$A$10:$AQ$100,MATCH(FIXED(H$6,0,TRUE),ES_ULCa_0!$A$10:$AQ$10,0)+1,FALSE))</f>
        <v/>
      </c>
      <c r="I76" s="232" t="str">
        <f>IF(ISNA(VLOOKUP($A76,ES_ULCa_0!$A$10:$AQ$100,MATCH(FIXED(I$6,0,TRUE),ES_ULCa_0!$A$10:$AQ$10,0)+1,FALSE)),"",VLOOKUP($A76,ES_ULCa_0!$A$10:$AQ$100,MATCH(FIXED(I$6,0,TRUE),ES_ULCa_0!$A$10:$AQ$10,0)+1,FALSE))</f>
        <v/>
      </c>
      <c r="J76" s="232" t="str">
        <f>IF(ISNA(VLOOKUP($A76,ES_ULCa_0!$A$10:$AQ$100,MATCH(FIXED(J$6,0,TRUE),ES_ULCa_0!$A$10:$AQ$10,0)+1,FALSE)),"",VLOOKUP($A76,ES_ULCa_0!$A$10:$AQ$100,MATCH(FIXED(J$6,0,TRUE),ES_ULCa_0!$A$10:$AQ$10,0)+1,FALSE))</f>
        <v/>
      </c>
      <c r="K76" s="232" t="str">
        <f>IF(ISNA(VLOOKUP($A76,ES_ULCa_0!$A$10:$AQ$100,MATCH(FIXED(K$6,0,TRUE),ES_ULCa_0!$A$10:$AQ$10,0)+1,FALSE)),"",VLOOKUP($A76,ES_ULCa_0!$A$10:$AQ$100,MATCH(FIXED(K$6,0,TRUE),ES_ULCa_0!$A$10:$AQ$10,0)+1,FALSE))</f>
        <v/>
      </c>
      <c r="L76" s="232" t="str">
        <f>IF(ISNA(VLOOKUP($A76,ES_ULCa_0!$A$10:$AQ$100,MATCH(FIXED(L$6,0,TRUE),ES_ULCa_0!$A$10:$AQ$10,0)+1,FALSE)),"",VLOOKUP($A76,ES_ULCa_0!$A$10:$AQ$100,MATCH(FIXED(L$6,0,TRUE),ES_ULCa_0!$A$10:$AQ$10,0)+1,FALSE))</f>
        <v/>
      </c>
      <c r="M76" s="232" t="str">
        <f>IF(ISNA(VLOOKUP($A76,ES_ULCa_0!$A$10:$AQ$100,MATCH(FIXED(M$6,0,TRUE),ES_ULCa_0!$A$10:$AQ$10,0)+1,FALSE)),"",VLOOKUP($A76,ES_ULCa_0!$A$10:$AQ$100,MATCH(FIXED(M$6,0,TRUE),ES_ULCa_0!$A$10:$AQ$10,0)+1,FALSE))</f>
        <v/>
      </c>
      <c r="N76" s="232" t="str">
        <f>IF(ISNA(VLOOKUP($A76,ES_ULCa_0!$A$10:$AQ$100,MATCH(FIXED(N$6,0,TRUE),ES_ULCa_0!$A$10:$AQ$10,0)+1,FALSE)),"",VLOOKUP($A76,ES_ULCa_0!$A$10:$AQ$100,MATCH(FIXED(N$6,0,TRUE),ES_ULCa_0!$A$10:$AQ$10,0)+1,FALSE))</f>
        <v/>
      </c>
      <c r="O76" s="232" t="str">
        <f>IF(ISNA(VLOOKUP($A76,ES_ULCa_0!$A$10:$AQ$100,MATCH(FIXED(O$6,0,TRUE),ES_ULCa_0!$A$10:$AQ$10,0)+1,FALSE)),"",VLOOKUP($A76,ES_ULCa_0!$A$10:$AQ$100,MATCH(FIXED(O$6,0,TRUE),ES_ULCa_0!$A$10:$AQ$10,0)+1,FALSE))</f>
        <v/>
      </c>
      <c r="P76" s="232" t="str">
        <f>IF(ISNA(VLOOKUP($A76,ES_ULCa_0!$A$10:$AQ$100,MATCH(FIXED(P$6,0,TRUE),ES_ULCa_0!$A$10:$AQ$10,0)+1,FALSE)),"",VLOOKUP($A76,ES_ULCa_0!$A$10:$AQ$100,MATCH(FIXED(P$6,0,TRUE),ES_ULCa_0!$A$10:$AQ$10,0)+1,FALSE))</f>
        <v/>
      </c>
      <c r="Q76" s="232" t="str">
        <f>IF(ISNA(VLOOKUP($A76,ES_ULCa_0!$A$10:$AQ$100,MATCH(FIXED(Q$6,0,TRUE),ES_ULCa_0!$A$10:$AQ$10,0)+1,FALSE)),"",VLOOKUP($A76,ES_ULCa_0!$A$10:$AQ$100,MATCH(FIXED(Q$6,0,TRUE),ES_ULCa_0!$A$10:$AQ$10,0)+1,FALSE))</f>
        <v/>
      </c>
      <c r="R76" s="232" t="str">
        <f>IF(ISNA(VLOOKUP($A76,ES_ULCa_0!$A$10:$AQ$100,MATCH(FIXED(R$6,0,TRUE),ES_ULCa_0!$A$10:$AQ$10,0)+1,FALSE)),"",VLOOKUP($A76,ES_ULCa_0!$A$10:$AQ$100,MATCH(FIXED(R$6,0,TRUE),ES_ULCa_0!$A$10:$AQ$10,0)+1,FALSE))</f>
        <v/>
      </c>
      <c r="S76" s="232" t="str">
        <f>IF(ISNA(VLOOKUP($A76,ES_ULCa_0!$A$10:$AQ$100,MATCH(FIXED(S$6,0,TRUE),ES_ULCa_0!$A$10:$AQ$10,0)+1,FALSE)),"",VLOOKUP($A76,ES_ULCa_0!$A$10:$AQ$100,MATCH(FIXED(S$6,0,TRUE),ES_ULCa_0!$A$10:$AQ$10,0)+1,FALSE))</f>
        <v/>
      </c>
      <c r="T76" s="232" t="str">
        <f>IF(ISNA(VLOOKUP($A76,ES_ULCa_0!$A$10:$AQ$100,MATCH(FIXED(T$6,0,TRUE),ES_ULCa_0!$A$10:$AQ$10,0)+1,FALSE)),"",VLOOKUP($A76,ES_ULCa_0!$A$10:$AQ$100,MATCH(FIXED(T$6,0,TRUE),ES_ULCa_0!$A$10:$AQ$10,0)+1,FALSE))</f>
        <v/>
      </c>
      <c r="U76" s="232" t="str">
        <f>IF(ISNA(VLOOKUP($A76,ES_ULCa_0!$A$10:$AQ$100,MATCH(FIXED(U$6,0,TRUE),ES_ULCa_0!$A$10:$AQ$10,0)+1,FALSE)),"",VLOOKUP($A76,ES_ULCa_0!$A$10:$AQ$100,MATCH(FIXED(U$6,0,TRUE),ES_ULCa_0!$A$10:$AQ$10,0)+1,FALSE))</f>
        <v/>
      </c>
      <c r="V76" s="232" t="str">
        <f>IF(ISNA(VLOOKUP($A76,ES_ULCa_0!$A$10:$AQ$100,MATCH(FIXED(V$6,0,TRUE),ES_ULCa_0!$A$10:$AQ$10,0)+1,FALSE)),"",VLOOKUP($A76,ES_ULCa_0!$A$10:$AQ$100,MATCH(FIXED(V$6,0,TRUE),ES_ULCa_0!$A$10:$AQ$10,0)+1,FALSE))</f>
        <v/>
      </c>
      <c r="W76" s="232" t="str">
        <f>IF(ISNA(VLOOKUP($A76,ES_ULCa_0!$A$10:$AQ$100,MATCH(FIXED(W$6,0,TRUE),ES_ULCa_0!$A$10:$AQ$10,0)+1,FALSE)),"",VLOOKUP($A76,ES_ULCa_0!$A$10:$AQ$100,MATCH(FIXED(W$6,0,TRUE),ES_ULCa_0!$A$10:$AQ$10,0)+1,FALSE))</f>
        <v/>
      </c>
    </row>
    <row r="77" spans="1:23">
      <c r="B77" s="232"/>
      <c r="C77" s="232"/>
      <c r="D77" s="232"/>
      <c r="E77" s="232"/>
      <c r="F77" s="232"/>
      <c r="G77" s="232"/>
      <c r="H77" s="232"/>
      <c r="I77" s="232"/>
      <c r="J77" s="232"/>
      <c r="K77" s="232"/>
      <c r="L77" s="232"/>
      <c r="M77" s="232"/>
      <c r="N77" s="232"/>
      <c r="O77" s="232"/>
      <c r="P77" s="232"/>
      <c r="Q77" s="232"/>
      <c r="R77" s="232"/>
      <c r="S77" s="232"/>
      <c r="T77" s="232"/>
      <c r="U77" s="232"/>
      <c r="V77" s="232"/>
      <c r="W77" s="232"/>
    </row>
    <row r="78" spans="1:23">
      <c r="B78" s="232"/>
      <c r="C78" s="232"/>
      <c r="D78" s="232"/>
      <c r="E78" s="232"/>
      <c r="F78" s="232"/>
      <c r="G78" s="232"/>
      <c r="H78" s="232"/>
      <c r="I78" s="232"/>
      <c r="J78" s="232"/>
      <c r="K78" s="232"/>
      <c r="L78" s="232"/>
      <c r="M78" s="232"/>
      <c r="N78" s="232"/>
      <c r="O78" s="232"/>
      <c r="P78" s="232"/>
      <c r="Q78" s="232"/>
      <c r="R78" s="232"/>
      <c r="S78" s="232"/>
      <c r="T78" s="232"/>
      <c r="U78" s="232"/>
      <c r="V78" s="232"/>
      <c r="W78" s="232"/>
    </row>
    <row r="79" spans="1:23">
      <c r="B79" s="232"/>
      <c r="C79" s="232"/>
      <c r="D79" s="232"/>
      <c r="E79" s="232"/>
      <c r="F79" s="232"/>
      <c r="G79" s="232"/>
      <c r="H79" s="232"/>
      <c r="I79" s="232"/>
      <c r="J79" s="232"/>
      <c r="K79" s="232"/>
      <c r="L79" s="232"/>
      <c r="M79" s="232"/>
      <c r="N79" s="232"/>
      <c r="O79" s="232"/>
      <c r="P79" s="232"/>
      <c r="Q79" s="232"/>
      <c r="R79" s="232"/>
      <c r="S79" s="232"/>
      <c r="T79" s="232"/>
      <c r="U79" s="232"/>
      <c r="V79" s="232"/>
      <c r="W79" s="232"/>
    </row>
    <row r="80" spans="1:23">
      <c r="B80" s="232"/>
      <c r="C80" s="232"/>
      <c r="D80" s="232"/>
      <c r="E80" s="232"/>
      <c r="F80" s="232"/>
      <c r="G80" s="232"/>
      <c r="H80" s="232"/>
      <c r="I80" s="232"/>
      <c r="J80" s="232"/>
      <c r="K80" s="232"/>
      <c r="L80" s="232"/>
      <c r="M80" s="232"/>
      <c r="N80" s="232"/>
      <c r="O80" s="232"/>
      <c r="P80" s="232"/>
      <c r="Q80" s="232"/>
      <c r="R80" s="232"/>
      <c r="S80" s="232"/>
      <c r="T80" s="232"/>
      <c r="U80" s="232"/>
      <c r="V80" s="232"/>
      <c r="W80" s="232"/>
    </row>
    <row r="81" spans="2:23">
      <c r="B81" s="232"/>
      <c r="C81" s="232"/>
      <c r="D81" s="232"/>
      <c r="E81" s="232"/>
      <c r="F81" s="232"/>
      <c r="G81" s="232"/>
      <c r="H81" s="232"/>
      <c r="I81" s="232"/>
      <c r="J81" s="232"/>
      <c r="K81" s="232"/>
      <c r="L81" s="232"/>
      <c r="M81" s="232"/>
      <c r="N81" s="232"/>
      <c r="O81" s="232"/>
      <c r="P81" s="232"/>
      <c r="Q81" s="232"/>
      <c r="R81" s="232"/>
      <c r="S81" s="232"/>
      <c r="T81" s="232"/>
      <c r="U81" s="232"/>
      <c r="V81" s="232"/>
      <c r="W81" s="232"/>
    </row>
    <row r="82" spans="2:23">
      <c r="B82" s="232"/>
      <c r="C82" s="232"/>
      <c r="D82" s="232"/>
      <c r="E82" s="232"/>
      <c r="F82" s="232"/>
      <c r="G82" s="232"/>
      <c r="H82" s="232"/>
      <c r="I82" s="232"/>
      <c r="J82" s="232"/>
      <c r="K82" s="232"/>
      <c r="L82" s="232"/>
      <c r="M82" s="232"/>
      <c r="N82" s="232"/>
      <c r="O82" s="232"/>
      <c r="P82" s="232"/>
      <c r="Q82" s="232"/>
      <c r="R82" s="232"/>
      <c r="S82" s="232"/>
      <c r="T82" s="232"/>
      <c r="U82" s="232"/>
      <c r="V82" s="232"/>
      <c r="W82" s="232"/>
    </row>
    <row r="83" spans="2:23">
      <c r="B83" s="232"/>
      <c r="C83" s="232"/>
      <c r="D83" s="232"/>
      <c r="E83" s="232"/>
      <c r="F83" s="232"/>
      <c r="G83" s="232"/>
      <c r="H83" s="232"/>
      <c r="I83" s="232"/>
      <c r="J83" s="232"/>
      <c r="K83" s="232"/>
      <c r="L83" s="232"/>
      <c r="M83" s="232"/>
      <c r="N83" s="232"/>
      <c r="O83" s="232"/>
      <c r="P83" s="232"/>
      <c r="Q83" s="232"/>
      <c r="R83" s="232"/>
      <c r="S83" s="232"/>
      <c r="T83" s="232"/>
      <c r="U83" s="232"/>
      <c r="V83" s="232"/>
      <c r="W83" s="232"/>
    </row>
    <row r="84" spans="2:23">
      <c r="B84" s="232"/>
      <c r="C84" s="232"/>
      <c r="D84" s="232"/>
      <c r="E84" s="232"/>
      <c r="F84" s="232"/>
      <c r="G84" s="232"/>
      <c r="H84" s="232"/>
      <c r="I84" s="232"/>
      <c r="J84" s="232"/>
      <c r="K84" s="232"/>
      <c r="L84" s="232"/>
      <c r="M84" s="232"/>
      <c r="N84" s="232"/>
      <c r="O84" s="232"/>
      <c r="P84" s="232"/>
      <c r="Q84" s="232"/>
      <c r="R84" s="232"/>
      <c r="S84" s="232"/>
      <c r="T84" s="232"/>
      <c r="U84" s="232"/>
      <c r="V84" s="232"/>
      <c r="W84" s="232"/>
    </row>
  </sheetData>
  <pageMargins left="0.7" right="0.7" top="0.75" bottom="0.75" header="0.3" footer="0.3"/>
  <pageSetup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B1:AJ51"/>
  <sheetViews>
    <sheetView workbookViewId="0">
      <selection activeCell="X57" sqref="X57"/>
    </sheetView>
  </sheetViews>
  <sheetFormatPr defaultColWidth="9.125" defaultRowHeight="12.75"/>
  <cols>
    <col min="1" max="1" width="9.125" style="230"/>
    <col min="2" max="2" width="5.125" style="230" bestFit="1" customWidth="1"/>
    <col min="3" max="3" width="6" style="230" customWidth="1"/>
    <col min="4" max="4" width="6.125" style="230" bestFit="1" customWidth="1"/>
    <col min="5" max="5" width="6" style="230" customWidth="1"/>
    <col min="6" max="8" width="6.125" style="230" bestFit="1" customWidth="1"/>
    <col min="9" max="10" width="5.125" style="230" bestFit="1" customWidth="1"/>
    <col min="11" max="12" width="6.125" style="230" bestFit="1" customWidth="1"/>
    <col min="13" max="13" width="5.125" style="230" bestFit="1" customWidth="1"/>
    <col min="14" max="18" width="6.125" style="230" bestFit="1" customWidth="1"/>
    <col min="19" max="21" width="5.125" style="230" bestFit="1" customWidth="1"/>
    <col min="22" max="22" width="6.125" style="230" bestFit="1" customWidth="1"/>
    <col min="23" max="23" width="5.125" style="230" bestFit="1" customWidth="1"/>
    <col min="24" max="26" width="6.125" style="230" bestFit="1" customWidth="1"/>
    <col min="27" max="31" width="5.125" style="230" bestFit="1" customWidth="1"/>
    <col min="32" max="35" width="6.125" style="230" bestFit="1" customWidth="1"/>
    <col min="36" max="36" width="6.125" style="230" customWidth="1"/>
    <col min="37" max="16384" width="9.125" style="230"/>
  </cols>
  <sheetData>
    <row r="1" spans="2:36" ht="30.75" thickBot="1">
      <c r="B1" s="233" t="s">
        <v>167</v>
      </c>
    </row>
    <row r="2" spans="2:36" ht="13.5" thickTop="1">
      <c r="B2" s="234"/>
    </row>
    <row r="3" spans="2:36">
      <c r="B3" s="234" t="s">
        <v>128</v>
      </c>
    </row>
    <row r="7" spans="2:36" ht="87.75">
      <c r="B7" s="235" t="str">
        <f t="array" ref="B7:AJ28">TRANSPOSE(ES_ULCa_1!B6:W40)</f>
        <v/>
      </c>
      <c r="C7" s="236" t="str">
        <v>ΕΕ (28 χώρες)</v>
      </c>
      <c r="D7" s="236" t="str">
        <v>ΕΕ (27 χώρες)</v>
      </c>
      <c r="E7" s="236" t="str">
        <v>ΕΕ (15 χώρες)</v>
      </c>
      <c r="F7" s="236" t="str">
        <v>Ευροχώρος</v>
      </c>
      <c r="G7" s="236" t="str">
        <v>Βέλγιο</v>
      </c>
      <c r="H7" s="236" t="str">
        <v>Βουλγαρία</v>
      </c>
      <c r="I7" s="236" t="str">
        <v>Τσεχία</v>
      </c>
      <c r="J7" s="236" t="str">
        <v>Δανία</v>
      </c>
      <c r="K7" s="236" t="str">
        <v>Γερμανία</v>
      </c>
      <c r="L7" s="236" t="str">
        <v>Εσθονία</v>
      </c>
      <c r="M7" s="236" t="str">
        <v>Ιρλανδία</v>
      </c>
      <c r="N7" s="236" t="str">
        <v>Ελλάδα</v>
      </c>
      <c r="O7" s="236" t="str">
        <v>Ισπανία</v>
      </c>
      <c r="P7" s="236" t="str">
        <v>Γαλλία</v>
      </c>
      <c r="Q7" s="236" t="str">
        <v>Κροατία</v>
      </c>
      <c r="R7" s="236" t="str">
        <v>Ιταλία</v>
      </c>
      <c r="S7" s="236" t="str">
        <v>Κύπρος</v>
      </c>
      <c r="T7" s="236" t="str">
        <v>Λετονία</v>
      </c>
      <c r="U7" s="236" t="str">
        <v>Λιθουανία</v>
      </c>
      <c r="V7" s="236" t="str">
        <v>Λουξεμβούργο</v>
      </c>
      <c r="W7" s="236" t="str">
        <v>Ουγγαρία</v>
      </c>
      <c r="X7" s="236" t="str">
        <v>Μάλτα</v>
      </c>
      <c r="Y7" s="236" t="str">
        <v>Ολλανδία</v>
      </c>
      <c r="Z7" s="236" t="str">
        <v>Αυστρία</v>
      </c>
      <c r="AA7" s="236" t="str">
        <v>Πολωνία</v>
      </c>
      <c r="AB7" s="236" t="str">
        <v>Πορτογαλία</v>
      </c>
      <c r="AC7" s="236" t="str">
        <v>Ρουμανία</v>
      </c>
      <c r="AD7" s="236" t="str">
        <v>Σλοβενία</v>
      </c>
      <c r="AE7" s="236" t="str">
        <v>Σλοβακία</v>
      </c>
      <c r="AF7" s="236" t="str">
        <v>Φινλανδία</v>
      </c>
      <c r="AG7" s="236" t="str">
        <v>Σουηδία</v>
      </c>
      <c r="AH7" s="236" t="str">
        <v>Ηνωμένο Βασίλειο</v>
      </c>
      <c r="AI7" s="236" t="str">
        <v>Ηνωμένες Πολιτείες</v>
      </c>
      <c r="AJ7" s="236" t="str">
        <v>Ιαπωνία</v>
      </c>
    </row>
    <row r="8" spans="2:36">
      <c r="B8" s="231">
        <v>1995</v>
      </c>
      <c r="C8" s="237" t="str">
        <v>:</v>
      </c>
      <c r="D8" s="237" t="str">
        <v>:</v>
      </c>
      <c r="E8" s="237" t="str">
        <v>:</v>
      </c>
      <c r="F8" s="237" t="str">
        <v>:</v>
      </c>
      <c r="G8" s="237">
        <v>104.1</v>
      </c>
      <c r="H8" s="237">
        <v>117.4</v>
      </c>
      <c r="I8" s="237">
        <v>92.5</v>
      </c>
      <c r="J8" s="237">
        <v>99.4</v>
      </c>
      <c r="K8" s="237">
        <v>105.6</v>
      </c>
      <c r="L8" s="237">
        <v>116.8</v>
      </c>
      <c r="M8" s="237" t="str">
        <v>:</v>
      </c>
      <c r="N8" s="237" t="str">
        <v>:</v>
      </c>
      <c r="O8" s="237" t="str">
        <v>:</v>
      </c>
      <c r="P8" s="237">
        <v>101</v>
      </c>
      <c r="Q8" s="237" t="str">
        <v>:</v>
      </c>
      <c r="R8" s="237">
        <v>104.8</v>
      </c>
      <c r="S8" s="237">
        <v>99.4</v>
      </c>
      <c r="T8" s="237" t="str">
        <v>:</v>
      </c>
      <c r="U8" s="237" t="str">
        <v>:</v>
      </c>
      <c r="V8" s="237">
        <v>104.2</v>
      </c>
      <c r="W8" s="237">
        <v>104.7</v>
      </c>
      <c r="X8" s="237">
        <v>104.9</v>
      </c>
      <c r="Y8" s="237">
        <v>105.5</v>
      </c>
      <c r="Z8" s="237">
        <v>109.6</v>
      </c>
      <c r="AA8" s="237" t="str">
        <v>:</v>
      </c>
      <c r="AB8" s="237">
        <v>98.6</v>
      </c>
      <c r="AC8" s="237">
        <v>109.3</v>
      </c>
      <c r="AD8" s="237">
        <v>111.6</v>
      </c>
      <c r="AE8" s="237">
        <v>100.5</v>
      </c>
      <c r="AF8" s="237">
        <v>103.7</v>
      </c>
      <c r="AG8" s="237">
        <v>97.8</v>
      </c>
      <c r="AH8" s="237">
        <v>98.5</v>
      </c>
      <c r="AI8" s="237" t="str">
        <v>:</v>
      </c>
      <c r="AJ8" s="237" t="str">
        <v>:</v>
      </c>
    </row>
    <row r="9" spans="2:36">
      <c r="B9" s="231">
        <v>1996</v>
      </c>
      <c r="C9" s="237" t="str">
        <v>:</v>
      </c>
      <c r="D9" s="237" t="str">
        <v>:</v>
      </c>
      <c r="E9" s="237" t="str">
        <v>:</v>
      </c>
      <c r="F9" s="237" t="str">
        <v>:</v>
      </c>
      <c r="G9" s="237">
        <v>104.1</v>
      </c>
      <c r="H9" s="237">
        <v>115</v>
      </c>
      <c r="I9" s="237">
        <v>94.8</v>
      </c>
      <c r="J9" s="237">
        <v>99.7</v>
      </c>
      <c r="K9" s="237">
        <v>105.2</v>
      </c>
      <c r="L9" s="237">
        <v>111.6</v>
      </c>
      <c r="M9" s="237" t="str">
        <v>:</v>
      </c>
      <c r="N9" s="237" t="str">
        <v>:</v>
      </c>
      <c r="O9" s="237" t="str">
        <v>:</v>
      </c>
      <c r="P9" s="237">
        <v>100.8</v>
      </c>
      <c r="Q9" s="237">
        <v>97.3</v>
      </c>
      <c r="R9" s="237">
        <v>105.2</v>
      </c>
      <c r="S9" s="237">
        <v>100.4</v>
      </c>
      <c r="T9" s="237" t="str">
        <v>:</v>
      </c>
      <c r="U9" s="237" t="str">
        <v>:</v>
      </c>
      <c r="V9" s="237">
        <v>104.1</v>
      </c>
      <c r="W9" s="237">
        <v>103.8</v>
      </c>
      <c r="X9" s="237">
        <v>104.7</v>
      </c>
      <c r="Y9" s="237">
        <v>104.5</v>
      </c>
      <c r="Z9" s="237">
        <v>107.9</v>
      </c>
      <c r="AA9" s="237" t="str">
        <v>:</v>
      </c>
      <c r="AB9" s="237">
        <v>100.1</v>
      </c>
      <c r="AC9" s="237">
        <v>107.9</v>
      </c>
      <c r="AD9" s="237">
        <v>107.7</v>
      </c>
      <c r="AE9" s="237">
        <v>104.1</v>
      </c>
      <c r="AF9" s="237">
        <v>104.6</v>
      </c>
      <c r="AG9" s="237">
        <v>101.5</v>
      </c>
      <c r="AH9" s="237">
        <v>96.6</v>
      </c>
      <c r="AI9" s="237" t="str">
        <v>:</v>
      </c>
      <c r="AJ9" s="237" t="str">
        <v>:</v>
      </c>
    </row>
    <row r="10" spans="2:36">
      <c r="B10" s="231">
        <v>1997</v>
      </c>
      <c r="C10" s="237" t="str">
        <v>:</v>
      </c>
      <c r="D10" s="237" t="str">
        <v>:</v>
      </c>
      <c r="E10" s="237" t="str">
        <v>:</v>
      </c>
      <c r="F10" s="237" t="str">
        <v>:</v>
      </c>
      <c r="G10" s="237">
        <v>103.5</v>
      </c>
      <c r="H10" s="237">
        <v>99.8</v>
      </c>
      <c r="I10" s="237">
        <v>97.2</v>
      </c>
      <c r="J10" s="237">
        <v>99</v>
      </c>
      <c r="K10" s="237">
        <v>103.6</v>
      </c>
      <c r="L10" s="237">
        <v>109</v>
      </c>
      <c r="M10" s="237" t="str">
        <v>:</v>
      </c>
      <c r="N10" s="237" t="str">
        <v>:</v>
      </c>
      <c r="O10" s="237" t="str">
        <v>:</v>
      </c>
      <c r="P10" s="237">
        <v>100</v>
      </c>
      <c r="Q10" s="237">
        <v>99.8</v>
      </c>
      <c r="R10" s="237">
        <v>105.4</v>
      </c>
      <c r="S10" s="237">
        <v>101.7</v>
      </c>
      <c r="T10" s="237" t="str">
        <v>:</v>
      </c>
      <c r="U10" s="237" t="str">
        <v>:</v>
      </c>
      <c r="V10" s="237">
        <v>106</v>
      </c>
      <c r="W10" s="237">
        <v>102.4</v>
      </c>
      <c r="X10" s="237">
        <v>102.4</v>
      </c>
      <c r="Y10" s="237">
        <v>103.1</v>
      </c>
      <c r="Z10" s="237">
        <v>107.2</v>
      </c>
      <c r="AA10" s="237" t="str">
        <v>:</v>
      </c>
      <c r="AB10" s="237">
        <v>100.1</v>
      </c>
      <c r="AC10" s="237">
        <v>93.3</v>
      </c>
      <c r="AD10" s="237">
        <v>104.3</v>
      </c>
      <c r="AE10" s="237">
        <v>108.6</v>
      </c>
      <c r="AF10" s="237">
        <v>101.5</v>
      </c>
      <c r="AG10" s="237">
        <v>100.8</v>
      </c>
      <c r="AH10" s="237">
        <v>96.4</v>
      </c>
      <c r="AI10" s="237" t="str">
        <v>:</v>
      </c>
      <c r="AJ10" s="237" t="str">
        <v>:</v>
      </c>
    </row>
    <row r="11" spans="2:36">
      <c r="B11" s="231">
        <v>1998</v>
      </c>
      <c r="C11" s="237" t="str">
        <v>:</v>
      </c>
      <c r="D11" s="237" t="str">
        <v>:</v>
      </c>
      <c r="E11" s="237" t="str">
        <v>:</v>
      </c>
      <c r="F11" s="237" t="str">
        <v>:</v>
      </c>
      <c r="G11" s="237">
        <v>102.7</v>
      </c>
      <c r="H11" s="237">
        <v>115.5</v>
      </c>
      <c r="I11" s="237">
        <v>94.9</v>
      </c>
      <c r="J11" s="237">
        <v>101.1</v>
      </c>
      <c r="K11" s="237">
        <v>103.2</v>
      </c>
      <c r="L11" s="237">
        <v>108.2</v>
      </c>
      <c r="M11" s="237">
        <v>105.9</v>
      </c>
      <c r="N11" s="237" t="str">
        <v>:</v>
      </c>
      <c r="O11" s="237" t="str">
        <v>:</v>
      </c>
      <c r="P11" s="237">
        <v>98.9</v>
      </c>
      <c r="Q11" s="237">
        <v>105.5</v>
      </c>
      <c r="R11" s="237">
        <v>100.6</v>
      </c>
      <c r="S11" s="237">
        <v>98.2</v>
      </c>
      <c r="T11" s="237" t="str">
        <v>:</v>
      </c>
      <c r="U11" s="237" t="str">
        <v>:</v>
      </c>
      <c r="V11" s="237">
        <v>105.3</v>
      </c>
      <c r="W11" s="237">
        <v>100.7</v>
      </c>
      <c r="X11" s="237">
        <v>101.7</v>
      </c>
      <c r="Y11" s="237">
        <v>103.9</v>
      </c>
      <c r="Z11" s="237">
        <v>106.7</v>
      </c>
      <c r="AA11" s="237" t="str">
        <v>:</v>
      </c>
      <c r="AB11" s="237">
        <v>99.7</v>
      </c>
      <c r="AC11" s="237">
        <v>114.1</v>
      </c>
      <c r="AD11" s="237">
        <v>102.2</v>
      </c>
      <c r="AE11" s="237">
        <v>108.3</v>
      </c>
      <c r="AF11" s="237">
        <v>99.4</v>
      </c>
      <c r="AG11" s="237">
        <v>100.2</v>
      </c>
      <c r="AH11" s="237">
        <v>98.5</v>
      </c>
      <c r="AI11" s="237" t="str">
        <v>:</v>
      </c>
      <c r="AJ11" s="237" t="str">
        <v>:</v>
      </c>
    </row>
    <row r="12" spans="2:36">
      <c r="B12" s="231">
        <v>1999</v>
      </c>
      <c r="C12" s="237" t="str">
        <v>:</v>
      </c>
      <c r="D12" s="237" t="str">
        <v>:</v>
      </c>
      <c r="E12" s="237" t="str">
        <v>:</v>
      </c>
      <c r="F12" s="237" t="str">
        <v>:</v>
      </c>
      <c r="G12" s="237">
        <v>103.8</v>
      </c>
      <c r="H12" s="237">
        <v>111.3</v>
      </c>
      <c r="I12" s="237">
        <v>94.6</v>
      </c>
      <c r="J12" s="237">
        <v>101.6</v>
      </c>
      <c r="K12" s="237">
        <v>103.6</v>
      </c>
      <c r="L12" s="237">
        <v>105.4</v>
      </c>
      <c r="M12" s="237">
        <v>102.7</v>
      </c>
      <c r="N12" s="237" t="str">
        <v>:</v>
      </c>
      <c r="O12" s="237" t="str">
        <v>:</v>
      </c>
      <c r="P12" s="237">
        <v>99.7</v>
      </c>
      <c r="Q12" s="237">
        <v>108.9</v>
      </c>
      <c r="R12" s="237">
        <v>100</v>
      </c>
      <c r="S12" s="237">
        <v>97.1</v>
      </c>
      <c r="T12" s="237" t="str">
        <v>:</v>
      </c>
      <c r="U12" s="237" t="str">
        <v>:</v>
      </c>
      <c r="V12" s="237">
        <v>100.7</v>
      </c>
      <c r="W12" s="237">
        <v>99</v>
      </c>
      <c r="X12" s="237">
        <v>99.9</v>
      </c>
      <c r="Y12" s="237">
        <v>103.4</v>
      </c>
      <c r="Z12" s="237">
        <v>106.2</v>
      </c>
      <c r="AA12" s="237" t="str">
        <v>:</v>
      </c>
      <c r="AB12" s="237">
        <v>98.8</v>
      </c>
      <c r="AC12" s="237">
        <v>106.5</v>
      </c>
      <c r="AD12" s="237">
        <v>100.2</v>
      </c>
      <c r="AE12" s="237">
        <v>104.8</v>
      </c>
      <c r="AF12" s="237">
        <v>99.2</v>
      </c>
      <c r="AG12" s="237">
        <v>98.2</v>
      </c>
      <c r="AH12" s="237">
        <v>99.6</v>
      </c>
      <c r="AI12" s="237" t="str">
        <v>:</v>
      </c>
      <c r="AJ12" s="237" t="str">
        <v>:</v>
      </c>
    </row>
    <row r="13" spans="2:36">
      <c r="B13" s="231">
        <v>2000</v>
      </c>
      <c r="C13" s="237">
        <v>103.7</v>
      </c>
      <c r="D13" s="237">
        <v>103.7</v>
      </c>
      <c r="E13" s="237">
        <v>102.2</v>
      </c>
      <c r="F13" s="237">
        <v>102.5</v>
      </c>
      <c r="G13" s="237">
        <v>102.2</v>
      </c>
      <c r="H13" s="237">
        <v>105.9</v>
      </c>
      <c r="I13" s="237">
        <v>95.8</v>
      </c>
      <c r="J13" s="237">
        <v>99.1</v>
      </c>
      <c r="K13" s="237">
        <v>104.8</v>
      </c>
      <c r="L13" s="237">
        <v>103.3</v>
      </c>
      <c r="M13" s="237">
        <v>99.2</v>
      </c>
      <c r="N13" s="237">
        <v>97.7</v>
      </c>
      <c r="O13" s="237">
        <v>106.3</v>
      </c>
      <c r="P13" s="237">
        <v>99.5</v>
      </c>
      <c r="Q13" s="237">
        <v>106.4</v>
      </c>
      <c r="R13" s="237">
        <v>98.7</v>
      </c>
      <c r="S13" s="237">
        <v>96.6</v>
      </c>
      <c r="T13" s="237">
        <v>102.5</v>
      </c>
      <c r="U13" s="237">
        <v>99.6</v>
      </c>
      <c r="V13" s="237">
        <v>101.2</v>
      </c>
      <c r="W13" s="237">
        <v>100.5</v>
      </c>
      <c r="X13" s="237">
        <v>96.2</v>
      </c>
      <c r="Y13" s="237">
        <v>102.2</v>
      </c>
      <c r="Z13" s="237">
        <v>104.7</v>
      </c>
      <c r="AA13" s="237" t="str">
        <v>:</v>
      </c>
      <c r="AB13" s="237">
        <v>99.9</v>
      </c>
      <c r="AC13" s="237">
        <v>122.6</v>
      </c>
      <c r="AD13" s="237">
        <v>102.2</v>
      </c>
      <c r="AE13" s="237">
        <v>104.9</v>
      </c>
      <c r="AF13" s="237">
        <v>97.3</v>
      </c>
      <c r="AG13" s="237">
        <v>101.8</v>
      </c>
      <c r="AH13" s="237">
        <v>101.1</v>
      </c>
      <c r="AI13" s="237" t="str">
        <v>:</v>
      </c>
      <c r="AJ13" s="237" t="str">
        <v>:</v>
      </c>
    </row>
    <row r="14" spans="2:36">
      <c r="B14" s="231">
        <v>2001</v>
      </c>
      <c r="C14" s="237">
        <v>103.8</v>
      </c>
      <c r="D14" s="237">
        <v>103.8</v>
      </c>
      <c r="E14" s="237">
        <v>102.4</v>
      </c>
      <c r="F14" s="237">
        <v>102.2</v>
      </c>
      <c r="G14" s="237">
        <v>104.4</v>
      </c>
      <c r="H14" s="237">
        <v>107.8</v>
      </c>
      <c r="I14" s="237">
        <v>96</v>
      </c>
      <c r="J14" s="237">
        <v>101</v>
      </c>
      <c r="K14" s="237">
        <v>104.1</v>
      </c>
      <c r="L14" s="237">
        <v>101</v>
      </c>
      <c r="M14" s="237">
        <v>99.2</v>
      </c>
      <c r="N14" s="237">
        <v>94.5</v>
      </c>
      <c r="O14" s="237">
        <v>105.2</v>
      </c>
      <c r="P14" s="237">
        <v>99.9</v>
      </c>
      <c r="Q14" s="237">
        <v>100.6</v>
      </c>
      <c r="R14" s="237">
        <v>98.7</v>
      </c>
      <c r="S14" s="237">
        <v>94.7</v>
      </c>
      <c r="T14" s="237">
        <v>98.9</v>
      </c>
      <c r="U14" s="237">
        <v>96.5</v>
      </c>
      <c r="V14" s="237">
        <v>107.7</v>
      </c>
      <c r="W14" s="237">
        <v>100.2</v>
      </c>
      <c r="X14" s="237">
        <v>100.5</v>
      </c>
      <c r="Y14" s="237">
        <v>102.1</v>
      </c>
      <c r="Z14" s="237">
        <v>103.9</v>
      </c>
      <c r="AA14" s="237" t="str">
        <v>:</v>
      </c>
      <c r="AB14" s="237">
        <v>100.2</v>
      </c>
      <c r="AC14" s="237">
        <v>129.1</v>
      </c>
      <c r="AD14" s="237">
        <v>102.5</v>
      </c>
      <c r="AE14" s="237">
        <v>102.6</v>
      </c>
      <c r="AF14" s="237">
        <v>97.9</v>
      </c>
      <c r="AG14" s="237">
        <v>104.6</v>
      </c>
      <c r="AH14" s="237">
        <v>102.6</v>
      </c>
      <c r="AI14" s="237" t="str">
        <v>:</v>
      </c>
      <c r="AJ14" s="237" t="str">
        <v>:</v>
      </c>
    </row>
    <row r="15" spans="2:36">
      <c r="B15" s="231">
        <v>2002</v>
      </c>
      <c r="C15" s="237">
        <v>102.6</v>
      </c>
      <c r="D15" s="237">
        <v>102.6</v>
      </c>
      <c r="E15" s="237">
        <v>102</v>
      </c>
      <c r="F15" s="237">
        <v>102</v>
      </c>
      <c r="G15" s="237">
        <v>104.7</v>
      </c>
      <c r="H15" s="237">
        <v>104.5</v>
      </c>
      <c r="I15" s="237">
        <v>99.3</v>
      </c>
      <c r="J15" s="237">
        <v>102</v>
      </c>
      <c r="K15" s="237">
        <v>103.3</v>
      </c>
      <c r="L15" s="237">
        <v>100.2</v>
      </c>
      <c r="M15" s="237">
        <v>95.4</v>
      </c>
      <c r="N15" s="237">
        <v>100.6</v>
      </c>
      <c r="O15" s="237">
        <v>103.9</v>
      </c>
      <c r="P15" s="237">
        <v>100.7</v>
      </c>
      <c r="Q15" s="237">
        <v>102.4</v>
      </c>
      <c r="R15" s="237">
        <v>98.9</v>
      </c>
      <c r="S15" s="237">
        <v>98.2</v>
      </c>
      <c r="T15" s="237">
        <v>94.7</v>
      </c>
      <c r="U15" s="237">
        <v>98</v>
      </c>
      <c r="V15" s="237">
        <v>107.8</v>
      </c>
      <c r="W15" s="237">
        <v>100.3</v>
      </c>
      <c r="X15" s="237">
        <v>100.1</v>
      </c>
      <c r="Y15" s="237">
        <v>103.1</v>
      </c>
      <c r="Z15" s="237">
        <v>102.7</v>
      </c>
      <c r="AA15" s="237" t="str">
        <v>:</v>
      </c>
      <c r="AB15" s="237">
        <v>99.7</v>
      </c>
      <c r="AC15" s="237">
        <v>105</v>
      </c>
      <c r="AD15" s="237">
        <v>101</v>
      </c>
      <c r="AE15" s="237">
        <v>102.9</v>
      </c>
      <c r="AF15" s="237">
        <v>97.4</v>
      </c>
      <c r="AG15" s="237">
        <v>103.5</v>
      </c>
      <c r="AH15" s="237">
        <v>101.4</v>
      </c>
      <c r="AI15" s="237" t="str">
        <v>:</v>
      </c>
      <c r="AJ15" s="237" t="str">
        <v>:</v>
      </c>
    </row>
    <row r="16" spans="2:36">
      <c r="B16" s="231">
        <v>2003</v>
      </c>
      <c r="C16" s="237">
        <v>102.3</v>
      </c>
      <c r="D16" s="237">
        <v>102.3</v>
      </c>
      <c r="E16" s="237">
        <v>101.6</v>
      </c>
      <c r="F16" s="237">
        <v>101.9</v>
      </c>
      <c r="G16" s="237">
        <v>103.8</v>
      </c>
      <c r="H16" s="237">
        <v>103.8</v>
      </c>
      <c r="I16" s="237">
        <v>101.5</v>
      </c>
      <c r="J16" s="237">
        <v>102.6</v>
      </c>
      <c r="K16" s="237">
        <v>103.1</v>
      </c>
      <c r="L16" s="237">
        <v>101.1</v>
      </c>
      <c r="M16" s="237">
        <v>96.2</v>
      </c>
      <c r="N16" s="237">
        <v>98.3</v>
      </c>
      <c r="O16" s="237">
        <v>102.5</v>
      </c>
      <c r="P16" s="237">
        <v>100.7</v>
      </c>
      <c r="Q16" s="237">
        <v>103.6</v>
      </c>
      <c r="R16" s="237">
        <v>99.8</v>
      </c>
      <c r="S16" s="237">
        <v>102.8</v>
      </c>
      <c r="T16" s="237">
        <v>96</v>
      </c>
      <c r="U16" s="237">
        <v>99.8</v>
      </c>
      <c r="V16" s="237">
        <v>103.1</v>
      </c>
      <c r="W16" s="237">
        <v>100.7</v>
      </c>
      <c r="X16" s="237">
        <v>101.8</v>
      </c>
      <c r="Y16" s="237">
        <v>103.4</v>
      </c>
      <c r="Z16" s="237">
        <v>103</v>
      </c>
      <c r="AA16" s="237" t="str">
        <v>:</v>
      </c>
      <c r="AB16" s="237">
        <v>100.5</v>
      </c>
      <c r="AC16" s="237">
        <v>102.9</v>
      </c>
      <c r="AD16" s="237">
        <v>99.9</v>
      </c>
      <c r="AE16" s="237">
        <v>101.6</v>
      </c>
      <c r="AF16" s="237">
        <v>98.9</v>
      </c>
      <c r="AG16" s="237">
        <v>101.9</v>
      </c>
      <c r="AH16" s="237">
        <v>101</v>
      </c>
      <c r="AI16" s="237" t="str">
        <v>:</v>
      </c>
      <c r="AJ16" s="237" t="str">
        <v>:</v>
      </c>
    </row>
    <row r="17" spans="2:36">
      <c r="B17" s="231">
        <v>2004</v>
      </c>
      <c r="C17" s="237">
        <v>100.8</v>
      </c>
      <c r="D17" s="237">
        <v>100.8</v>
      </c>
      <c r="E17" s="237">
        <v>100.6</v>
      </c>
      <c r="F17" s="237">
        <v>100.7</v>
      </c>
      <c r="G17" s="237">
        <v>100.9</v>
      </c>
      <c r="H17" s="237">
        <v>101.7</v>
      </c>
      <c r="I17" s="237">
        <v>100.4</v>
      </c>
      <c r="J17" s="237">
        <v>100.7</v>
      </c>
      <c r="K17" s="237">
        <v>101.5</v>
      </c>
      <c r="L17" s="237">
        <v>102.1</v>
      </c>
      <c r="M17" s="237">
        <v>98</v>
      </c>
      <c r="N17" s="237">
        <v>97.6</v>
      </c>
      <c r="O17" s="237">
        <v>101</v>
      </c>
      <c r="P17" s="237">
        <v>100</v>
      </c>
      <c r="Q17" s="237">
        <v>101.4</v>
      </c>
      <c r="R17" s="237">
        <v>99.5</v>
      </c>
      <c r="S17" s="237">
        <v>101.4</v>
      </c>
      <c r="T17" s="237">
        <v>95.5</v>
      </c>
      <c r="U17" s="237">
        <v>100.6</v>
      </c>
      <c r="V17" s="237">
        <v>102.5</v>
      </c>
      <c r="W17" s="237">
        <v>99.8</v>
      </c>
      <c r="X17" s="237">
        <v>102.9</v>
      </c>
      <c r="Y17" s="237">
        <v>102.9</v>
      </c>
      <c r="Z17" s="237">
        <v>100.8</v>
      </c>
      <c r="AA17" s="237">
        <v>102.4</v>
      </c>
      <c r="AB17" s="237">
        <v>99</v>
      </c>
      <c r="AC17" s="237">
        <v>91.9</v>
      </c>
      <c r="AD17" s="237">
        <v>100.2</v>
      </c>
      <c r="AE17" s="237">
        <v>98.5</v>
      </c>
      <c r="AF17" s="237">
        <v>98.3</v>
      </c>
      <c r="AG17" s="237">
        <v>100.7</v>
      </c>
      <c r="AH17" s="237">
        <v>100.6</v>
      </c>
      <c r="AI17" s="237" t="str">
        <v>:</v>
      </c>
      <c r="AJ17" s="237" t="str">
        <v>:</v>
      </c>
    </row>
    <row r="18" spans="2:36">
      <c r="B18" s="231">
        <v>2005</v>
      </c>
      <c r="C18" s="237">
        <v>100</v>
      </c>
      <c r="D18" s="237">
        <v>100</v>
      </c>
      <c r="E18" s="237">
        <v>100</v>
      </c>
      <c r="F18" s="237">
        <v>100</v>
      </c>
      <c r="G18" s="237">
        <v>100</v>
      </c>
      <c r="H18" s="237">
        <v>100</v>
      </c>
      <c r="I18" s="237">
        <v>100</v>
      </c>
      <c r="J18" s="237">
        <v>100</v>
      </c>
      <c r="K18" s="237">
        <v>100</v>
      </c>
      <c r="L18" s="237">
        <v>100</v>
      </c>
      <c r="M18" s="237">
        <v>100</v>
      </c>
      <c r="N18" s="237">
        <v>100</v>
      </c>
      <c r="O18" s="237">
        <v>100</v>
      </c>
      <c r="P18" s="237">
        <v>100</v>
      </c>
      <c r="Q18" s="237">
        <v>100</v>
      </c>
      <c r="R18" s="237">
        <v>100</v>
      </c>
      <c r="S18" s="237">
        <v>100</v>
      </c>
      <c r="T18" s="237">
        <v>100</v>
      </c>
      <c r="U18" s="237">
        <v>100</v>
      </c>
      <c r="V18" s="237">
        <v>100</v>
      </c>
      <c r="W18" s="237">
        <v>100</v>
      </c>
      <c r="X18" s="237">
        <v>100</v>
      </c>
      <c r="Y18" s="237">
        <v>100</v>
      </c>
      <c r="Z18" s="237">
        <v>100</v>
      </c>
      <c r="AA18" s="237">
        <v>100</v>
      </c>
      <c r="AB18" s="237">
        <v>100</v>
      </c>
      <c r="AC18" s="237">
        <v>100</v>
      </c>
      <c r="AD18" s="237">
        <v>100</v>
      </c>
      <c r="AE18" s="237">
        <v>100</v>
      </c>
      <c r="AF18" s="237">
        <v>100</v>
      </c>
      <c r="AG18" s="237">
        <v>100</v>
      </c>
      <c r="AH18" s="237">
        <v>100</v>
      </c>
      <c r="AI18" s="237" t="str">
        <v>:</v>
      </c>
      <c r="AJ18" s="237" t="str">
        <v>:</v>
      </c>
    </row>
    <row r="19" spans="2:36">
      <c r="B19" s="231">
        <v>2006</v>
      </c>
      <c r="C19" s="237">
        <v>98.9</v>
      </c>
      <c r="D19" s="237">
        <v>98.9</v>
      </c>
      <c r="E19" s="237">
        <v>99.2</v>
      </c>
      <c r="F19" s="237">
        <v>98.9</v>
      </c>
      <c r="G19" s="237">
        <v>99.6</v>
      </c>
      <c r="H19" s="237">
        <v>96.5</v>
      </c>
      <c r="I19" s="237">
        <v>99.9</v>
      </c>
      <c r="J19" s="237">
        <v>100.1</v>
      </c>
      <c r="K19" s="237">
        <v>97.7</v>
      </c>
      <c r="L19" s="237">
        <v>100.4</v>
      </c>
      <c r="M19" s="237">
        <v>100.2</v>
      </c>
      <c r="N19" s="237">
        <v>96.6</v>
      </c>
      <c r="O19" s="237">
        <v>99</v>
      </c>
      <c r="P19" s="237">
        <v>99.7</v>
      </c>
      <c r="Q19" s="237">
        <v>98.3</v>
      </c>
      <c r="R19" s="237">
        <v>100.2</v>
      </c>
      <c r="S19" s="237">
        <v>97.6</v>
      </c>
      <c r="T19" s="237">
        <v>104.6</v>
      </c>
      <c r="U19" s="237">
        <v>103.3</v>
      </c>
      <c r="V19" s="237">
        <v>94.8</v>
      </c>
      <c r="W19" s="237">
        <v>98.6</v>
      </c>
      <c r="X19" s="237">
        <v>100.7</v>
      </c>
      <c r="Y19" s="237">
        <v>98.9</v>
      </c>
      <c r="Z19" s="237">
        <v>99.2</v>
      </c>
      <c r="AA19" s="237">
        <v>97.5</v>
      </c>
      <c r="AB19" s="237">
        <v>98.2</v>
      </c>
      <c r="AC19" s="237">
        <v>94.9</v>
      </c>
      <c r="AD19" s="237">
        <v>99</v>
      </c>
      <c r="AE19" s="237">
        <v>98.8</v>
      </c>
      <c r="AF19" s="237">
        <v>99.5</v>
      </c>
      <c r="AG19" s="237">
        <v>97.6</v>
      </c>
      <c r="AH19" s="237">
        <v>100.5</v>
      </c>
      <c r="AI19" s="237" t="str">
        <v>:</v>
      </c>
      <c r="AJ19" s="237" t="str">
        <v>:</v>
      </c>
    </row>
    <row r="20" spans="2:36">
      <c r="B20" s="231">
        <v>2007</v>
      </c>
      <c r="C20" s="237">
        <v>98</v>
      </c>
      <c r="D20" s="237">
        <v>98</v>
      </c>
      <c r="E20" s="237">
        <v>98.4</v>
      </c>
      <c r="F20" s="237">
        <v>97.9</v>
      </c>
      <c r="G20" s="237">
        <v>99.5</v>
      </c>
      <c r="H20" s="237">
        <v>96.6</v>
      </c>
      <c r="I20" s="237">
        <v>99.2</v>
      </c>
      <c r="J20" s="237">
        <v>102.5</v>
      </c>
      <c r="K20" s="237">
        <v>95.4</v>
      </c>
      <c r="L20" s="237">
        <v>105.4</v>
      </c>
      <c r="M20" s="237">
        <v>103.4</v>
      </c>
      <c r="N20" s="237">
        <v>95.9</v>
      </c>
      <c r="O20" s="237">
        <v>99.9</v>
      </c>
      <c r="P20" s="237">
        <v>98.8</v>
      </c>
      <c r="Q20" s="237">
        <v>98.6</v>
      </c>
      <c r="R20" s="237">
        <v>99.5</v>
      </c>
      <c r="S20" s="237">
        <v>94.6</v>
      </c>
      <c r="T20" s="237">
        <v>110.9</v>
      </c>
      <c r="U20" s="237">
        <v>101.4</v>
      </c>
      <c r="V20" s="237">
        <v>92.9</v>
      </c>
      <c r="W20" s="237">
        <v>99.3</v>
      </c>
      <c r="X20" s="237">
        <v>99.2</v>
      </c>
      <c r="Y20" s="237">
        <v>98.7</v>
      </c>
      <c r="Z20" s="237">
        <v>98.4</v>
      </c>
      <c r="AA20" s="237">
        <v>96.3</v>
      </c>
      <c r="AB20" s="237">
        <v>96.6</v>
      </c>
      <c r="AC20" s="237">
        <v>96.3</v>
      </c>
      <c r="AD20" s="237">
        <v>97.4</v>
      </c>
      <c r="AE20" s="237">
        <v>98.1</v>
      </c>
      <c r="AF20" s="237">
        <v>97.1</v>
      </c>
      <c r="AG20" s="237">
        <v>99</v>
      </c>
      <c r="AH20" s="237">
        <v>100.2</v>
      </c>
      <c r="AI20" s="237" t="str">
        <v>:</v>
      </c>
      <c r="AJ20" s="237" t="str">
        <v>:</v>
      </c>
    </row>
    <row r="21" spans="2:36">
      <c r="B21" s="231">
        <v>2008</v>
      </c>
      <c r="C21" s="237">
        <v>99</v>
      </c>
      <c r="D21" s="237">
        <v>99</v>
      </c>
      <c r="E21" s="237">
        <v>99.6</v>
      </c>
      <c r="F21" s="237">
        <v>99.6</v>
      </c>
      <c r="G21" s="237">
        <v>101.6</v>
      </c>
      <c r="H21" s="237">
        <v>100.2</v>
      </c>
      <c r="I21" s="237">
        <v>100.6</v>
      </c>
      <c r="J21" s="237">
        <v>104.4</v>
      </c>
      <c r="K21" s="237">
        <v>96.8</v>
      </c>
      <c r="L21" s="237">
        <v>114.6</v>
      </c>
      <c r="M21" s="237">
        <v>113.7</v>
      </c>
      <c r="N21" s="237">
        <v>96.2</v>
      </c>
      <c r="O21" s="237">
        <v>103</v>
      </c>
      <c r="P21" s="237">
        <v>99.4</v>
      </c>
      <c r="Q21" s="237">
        <v>98.4</v>
      </c>
      <c r="R21" s="237">
        <v>101.4</v>
      </c>
      <c r="S21" s="237">
        <v>92</v>
      </c>
      <c r="T21" s="237">
        <v>118.5</v>
      </c>
      <c r="U21" s="237">
        <v>102.1</v>
      </c>
      <c r="V21" s="237">
        <v>101.2</v>
      </c>
      <c r="W21" s="237">
        <v>98.5</v>
      </c>
      <c r="X21" s="237">
        <v>99.1</v>
      </c>
      <c r="Y21" s="237">
        <v>99.5</v>
      </c>
      <c r="Z21" s="237">
        <v>100.3</v>
      </c>
      <c r="AA21" s="237">
        <v>100.1</v>
      </c>
      <c r="AB21" s="237">
        <v>98.4</v>
      </c>
      <c r="AC21" s="237">
        <v>102.7</v>
      </c>
      <c r="AD21" s="237">
        <v>99.5</v>
      </c>
      <c r="AE21" s="237">
        <v>99.7</v>
      </c>
      <c r="AF21" s="237">
        <v>100.7</v>
      </c>
      <c r="AG21" s="237">
        <v>98.9</v>
      </c>
      <c r="AH21" s="237">
        <v>100.2</v>
      </c>
      <c r="AI21" s="237" t="str">
        <v>:</v>
      </c>
      <c r="AJ21" s="237" t="str">
        <v>:</v>
      </c>
    </row>
    <row r="22" spans="2:36">
      <c r="B22" s="231">
        <v>2009</v>
      </c>
      <c r="C22" s="237">
        <v>102.2</v>
      </c>
      <c r="D22" s="237">
        <v>102.2</v>
      </c>
      <c r="E22" s="237">
        <v>102.8</v>
      </c>
      <c r="F22" s="237">
        <v>102.8</v>
      </c>
      <c r="G22" s="237">
        <v>104.3</v>
      </c>
      <c r="H22" s="237">
        <v>108</v>
      </c>
      <c r="I22" s="237">
        <v>100.6</v>
      </c>
      <c r="J22" s="237">
        <v>109.6</v>
      </c>
      <c r="K22" s="237">
        <v>101</v>
      </c>
      <c r="L22" s="237">
        <v>116.1</v>
      </c>
      <c r="M22" s="237">
        <v>115.1</v>
      </c>
      <c r="N22" s="237">
        <v>99.9</v>
      </c>
      <c r="O22" s="237">
        <v>104.4</v>
      </c>
      <c r="P22" s="237">
        <v>102.3</v>
      </c>
      <c r="Q22" s="237">
        <v>101.9</v>
      </c>
      <c r="R22" s="237">
        <v>103.3</v>
      </c>
      <c r="S22" s="237">
        <v>95.7</v>
      </c>
      <c r="T22" s="237">
        <v>110.5</v>
      </c>
      <c r="U22" s="237">
        <v>104.2</v>
      </c>
      <c r="V22" s="237">
        <v>109.2</v>
      </c>
      <c r="W22" s="237">
        <v>97.8</v>
      </c>
      <c r="X22" s="237">
        <v>102.2</v>
      </c>
      <c r="Y22" s="237">
        <v>104.7</v>
      </c>
      <c r="Z22" s="237">
        <v>103.7</v>
      </c>
      <c r="AA22" s="237">
        <v>98.8</v>
      </c>
      <c r="AB22" s="237">
        <v>100.5</v>
      </c>
      <c r="AC22" s="237">
        <v>101.4</v>
      </c>
      <c r="AD22" s="237">
        <v>104.7</v>
      </c>
      <c r="AE22" s="237">
        <v>106.6</v>
      </c>
      <c r="AF22" s="237">
        <v>108.1</v>
      </c>
      <c r="AG22" s="237">
        <v>101.2</v>
      </c>
      <c r="AH22" s="237">
        <v>104.2</v>
      </c>
      <c r="AI22" s="237" t="str">
        <v>:</v>
      </c>
      <c r="AJ22" s="237" t="str">
        <v>:</v>
      </c>
    </row>
    <row r="23" spans="2:36">
      <c r="B23" s="231">
        <v>2010</v>
      </c>
      <c r="C23" s="237">
        <v>100.7</v>
      </c>
      <c r="D23" s="237">
        <v>100.7</v>
      </c>
      <c r="E23" s="237">
        <v>101.3</v>
      </c>
      <c r="F23" s="237">
        <v>101.4</v>
      </c>
      <c r="G23" s="237">
        <v>102</v>
      </c>
      <c r="H23" s="237">
        <v>110.6</v>
      </c>
      <c r="I23" s="237">
        <v>101.8</v>
      </c>
      <c r="J23" s="237">
        <v>104.7</v>
      </c>
      <c r="K23" s="237">
        <v>98.9</v>
      </c>
      <c r="L23" s="237">
        <v>108.8</v>
      </c>
      <c r="M23" s="237">
        <v>109.1</v>
      </c>
      <c r="N23" s="237">
        <v>98.6</v>
      </c>
      <c r="O23" s="237">
        <v>102.5</v>
      </c>
      <c r="P23" s="237">
        <v>102.1</v>
      </c>
      <c r="Q23" s="237">
        <v>100</v>
      </c>
      <c r="R23" s="237">
        <v>102.7</v>
      </c>
      <c r="S23" s="237">
        <v>94.9</v>
      </c>
      <c r="T23" s="237">
        <v>100.3</v>
      </c>
      <c r="U23" s="237">
        <v>94.7</v>
      </c>
      <c r="V23" s="237">
        <v>103.3</v>
      </c>
      <c r="W23" s="237">
        <v>94.9</v>
      </c>
      <c r="X23" s="237">
        <v>97.7</v>
      </c>
      <c r="Y23" s="237">
        <v>103.2</v>
      </c>
      <c r="Z23" s="237">
        <v>102.5</v>
      </c>
      <c r="AA23" s="237">
        <v>98.7</v>
      </c>
      <c r="AB23" s="237">
        <v>98.5</v>
      </c>
      <c r="AC23" s="237">
        <v>93.6</v>
      </c>
      <c r="AD23" s="237">
        <v>106.2</v>
      </c>
      <c r="AE23" s="237">
        <v>105.1</v>
      </c>
      <c r="AF23" s="237">
        <v>106</v>
      </c>
      <c r="AG23" s="237">
        <v>98.1</v>
      </c>
      <c r="AH23" s="237">
        <v>102.7</v>
      </c>
      <c r="AI23" s="237" t="str">
        <v>:</v>
      </c>
      <c r="AJ23" s="237" t="str">
        <v>:</v>
      </c>
    </row>
    <row r="24" spans="2:36">
      <c r="B24" s="231">
        <v>2011</v>
      </c>
      <c r="C24" s="237">
        <v>100</v>
      </c>
      <c r="D24" s="237">
        <v>100</v>
      </c>
      <c r="E24" s="237">
        <v>100.8</v>
      </c>
      <c r="F24" s="237">
        <v>101</v>
      </c>
      <c r="G24" s="237">
        <v>102.7</v>
      </c>
      <c r="H24" s="237">
        <v>108.1</v>
      </c>
      <c r="I24" s="237">
        <v>103.2</v>
      </c>
      <c r="J24" s="237">
        <v>103.9</v>
      </c>
      <c r="K24" s="237">
        <v>98.7</v>
      </c>
      <c r="L24" s="237">
        <v>104.8</v>
      </c>
      <c r="M24" s="237">
        <v>104.1</v>
      </c>
      <c r="N24" s="237">
        <v>95.8</v>
      </c>
      <c r="O24" s="237">
        <v>101.5</v>
      </c>
      <c r="P24" s="237">
        <v>102.1</v>
      </c>
      <c r="Q24" s="237">
        <v>98</v>
      </c>
      <c r="R24" s="237">
        <v>102.4</v>
      </c>
      <c r="S24" s="237">
        <v>95.1</v>
      </c>
      <c r="T24" s="237">
        <v>95.7</v>
      </c>
      <c r="U24" s="237">
        <v>90.6</v>
      </c>
      <c r="V24" s="237">
        <v>102.5</v>
      </c>
      <c r="W24" s="237">
        <v>94.6</v>
      </c>
      <c r="X24" s="237">
        <v>98.4</v>
      </c>
      <c r="Y24" s="237">
        <v>103.2</v>
      </c>
      <c r="Z24" s="237">
        <v>101.2</v>
      </c>
      <c r="AA24" s="237">
        <v>96.8</v>
      </c>
      <c r="AB24" s="237">
        <v>97.4</v>
      </c>
      <c r="AC24" s="237">
        <v>83.7</v>
      </c>
      <c r="AD24" s="237">
        <v>104.2</v>
      </c>
      <c r="AE24" s="237">
        <v>104.2</v>
      </c>
      <c r="AF24" s="237">
        <v>105.2</v>
      </c>
      <c r="AG24" s="237">
        <v>96.9</v>
      </c>
      <c r="AH24" s="237">
        <v>101.5</v>
      </c>
      <c r="AI24" s="237" t="str">
        <v>:</v>
      </c>
      <c r="AJ24" s="237" t="str">
        <v>:</v>
      </c>
    </row>
    <row r="25" spans="2:36">
      <c r="B25" s="231">
        <v>2012</v>
      </c>
      <c r="C25" s="237">
        <v>100.7</v>
      </c>
      <c r="D25" s="237">
        <v>100.7</v>
      </c>
      <c r="E25" s="237">
        <v>101.7</v>
      </c>
      <c r="F25" s="237">
        <v>101.6</v>
      </c>
      <c r="G25" s="237">
        <v>104.8</v>
      </c>
      <c r="H25" s="237">
        <v>109.5</v>
      </c>
      <c r="I25" s="237">
        <v>105</v>
      </c>
      <c r="J25" s="237">
        <v>103.1</v>
      </c>
      <c r="K25" s="237">
        <v>100.3</v>
      </c>
      <c r="L25" s="237">
        <v>105.4</v>
      </c>
      <c r="M25" s="237">
        <v>103.4</v>
      </c>
      <c r="N25" s="237">
        <v>91.2</v>
      </c>
      <c r="O25" s="237">
        <v>98.5</v>
      </c>
      <c r="P25" s="237">
        <v>102.6</v>
      </c>
      <c r="Q25" s="237">
        <v>96.1</v>
      </c>
      <c r="R25" s="237">
        <v>103</v>
      </c>
      <c r="S25" s="237">
        <v>91.1</v>
      </c>
      <c r="T25" s="237">
        <v>95.8</v>
      </c>
      <c r="U25" s="237">
        <v>89.9</v>
      </c>
      <c r="V25" s="237">
        <v>104.2</v>
      </c>
      <c r="W25" s="237">
        <v>94</v>
      </c>
      <c r="X25" s="237">
        <v>100.4</v>
      </c>
      <c r="Y25" s="237">
        <v>104.7</v>
      </c>
      <c r="Z25" s="237">
        <v>102.5</v>
      </c>
      <c r="AA25" s="237">
        <v>95.9</v>
      </c>
      <c r="AB25" s="237">
        <v>94.7</v>
      </c>
      <c r="AC25" s="237">
        <v>83.5</v>
      </c>
      <c r="AD25" s="237">
        <v>104.8</v>
      </c>
      <c r="AE25" s="237">
        <v>104</v>
      </c>
      <c r="AF25" s="237">
        <v>106.9</v>
      </c>
      <c r="AG25" s="237">
        <v>98.7</v>
      </c>
      <c r="AH25" s="237">
        <v>103</v>
      </c>
      <c r="AI25" s="237" t="str">
        <v>:</v>
      </c>
      <c r="AJ25" s="237" t="str">
        <v>:</v>
      </c>
    </row>
    <row r="26" spans="2:36">
      <c r="B26" s="231">
        <v>2013</v>
      </c>
      <c r="C26" s="237">
        <v>100.3</v>
      </c>
      <c r="D26" s="237">
        <v>100.4</v>
      </c>
      <c r="E26" s="237">
        <v>101.4</v>
      </c>
      <c r="F26" s="237">
        <v>101.3</v>
      </c>
      <c r="G26" s="237">
        <v>105.2</v>
      </c>
      <c r="H26" s="237">
        <v>116.2</v>
      </c>
      <c r="I26" s="237">
        <v>102.9</v>
      </c>
      <c r="J26" s="237">
        <v>102.9</v>
      </c>
      <c r="K26" s="237">
        <v>100.1</v>
      </c>
      <c r="L26" s="237">
        <v>107.2</v>
      </c>
      <c r="M26" s="237">
        <v>104</v>
      </c>
      <c r="N26" s="237">
        <v>86.8</v>
      </c>
      <c r="O26" s="237">
        <v>96.3</v>
      </c>
      <c r="P26" s="237">
        <v>102.7</v>
      </c>
      <c r="Q26" s="237">
        <v>96.7</v>
      </c>
      <c r="R26" s="237">
        <v>102.8</v>
      </c>
      <c r="S26" s="237">
        <v>87.1</v>
      </c>
      <c r="T26" s="237">
        <v>97.8</v>
      </c>
      <c r="U26" s="237">
        <v>91.7</v>
      </c>
      <c r="V26" s="237">
        <v>103.2</v>
      </c>
      <c r="W26" s="237">
        <v>95.2</v>
      </c>
      <c r="X26" s="237">
        <v>99.1</v>
      </c>
      <c r="Y26" s="237">
        <v>105.3</v>
      </c>
      <c r="Z26" s="237">
        <v>103.4</v>
      </c>
      <c r="AA26" s="237" t="str">
        <v>:</v>
      </c>
      <c r="AB26" s="237">
        <v>94.8</v>
      </c>
      <c r="AC26" s="237">
        <v>82.7</v>
      </c>
      <c r="AD26" s="237">
        <v>102.9</v>
      </c>
      <c r="AE26" s="237">
        <v>102.5</v>
      </c>
      <c r="AF26" s="237">
        <v>107.1</v>
      </c>
      <c r="AG26" s="237">
        <v>98.6</v>
      </c>
      <c r="AH26" s="237">
        <v>102.6</v>
      </c>
      <c r="AI26" s="237" t="str">
        <v>:</v>
      </c>
      <c r="AJ26" s="237" t="str">
        <v>:</v>
      </c>
    </row>
    <row r="27" spans="2:36">
      <c r="B27" s="231">
        <v>2014</v>
      </c>
      <c r="C27" s="237" t="str">
        <v>:</v>
      </c>
      <c r="D27" s="237" t="str">
        <v>:</v>
      </c>
      <c r="E27" s="237" t="str">
        <v>:</v>
      </c>
      <c r="F27" s="237" t="str">
        <v>:</v>
      </c>
      <c r="G27" s="237" t="str">
        <v>:</v>
      </c>
      <c r="H27" s="237" t="str">
        <v>:</v>
      </c>
      <c r="I27" s="237" t="str">
        <v>:</v>
      </c>
      <c r="J27" s="237" t="str">
        <v>:</v>
      </c>
      <c r="K27" s="237" t="str">
        <v>:</v>
      </c>
      <c r="L27" s="237" t="str">
        <v>:</v>
      </c>
      <c r="M27" s="237" t="str">
        <v>:</v>
      </c>
      <c r="N27" s="237" t="str">
        <v>:</v>
      </c>
      <c r="O27" s="237" t="str">
        <v>:</v>
      </c>
      <c r="P27" s="237" t="str">
        <v>:</v>
      </c>
      <c r="Q27" s="237" t="str">
        <v>:</v>
      </c>
      <c r="R27" s="237" t="str">
        <v>:</v>
      </c>
      <c r="S27" s="237" t="str">
        <v>:</v>
      </c>
      <c r="T27" s="237" t="str">
        <v>:</v>
      </c>
      <c r="U27" s="237" t="str">
        <v>:</v>
      </c>
      <c r="V27" s="237" t="str">
        <v>:</v>
      </c>
      <c r="W27" s="237" t="str">
        <v>:</v>
      </c>
      <c r="X27" s="237" t="str">
        <v>:</v>
      </c>
      <c r="Y27" s="237" t="str">
        <v>:</v>
      </c>
      <c r="Z27" s="237" t="str">
        <v>:</v>
      </c>
      <c r="AA27" s="237" t="str">
        <v>:</v>
      </c>
      <c r="AB27" s="237" t="str">
        <v>:</v>
      </c>
      <c r="AC27" s="237" t="str">
        <v>:</v>
      </c>
      <c r="AD27" s="237" t="str">
        <v>:</v>
      </c>
      <c r="AE27" s="237" t="str">
        <v>:</v>
      </c>
      <c r="AF27" s="237" t="str">
        <v>:</v>
      </c>
      <c r="AG27" s="237" t="str">
        <v>:</v>
      </c>
      <c r="AH27" s="237" t="str">
        <v>:</v>
      </c>
      <c r="AI27" s="237" t="str">
        <v>:</v>
      </c>
      <c r="AJ27" s="237" t="str">
        <v>:</v>
      </c>
    </row>
    <row r="28" spans="2:36">
      <c r="B28" s="231">
        <v>2015</v>
      </c>
      <c r="C28" s="237" t="str">
        <v>:</v>
      </c>
      <c r="D28" s="237" t="str">
        <v>:</v>
      </c>
      <c r="E28" s="237" t="str">
        <v>:</v>
      </c>
      <c r="F28" s="237" t="str">
        <v>:</v>
      </c>
      <c r="G28" s="237" t="str">
        <v>:</v>
      </c>
      <c r="H28" s="237" t="str">
        <v>:</v>
      </c>
      <c r="I28" s="237" t="str">
        <v>:</v>
      </c>
      <c r="J28" s="237" t="str">
        <v>:</v>
      </c>
      <c r="K28" s="237" t="str">
        <v>:</v>
      </c>
      <c r="L28" s="237" t="str">
        <v>:</v>
      </c>
      <c r="M28" s="237" t="str">
        <v>:</v>
      </c>
      <c r="N28" s="237" t="str">
        <v>:</v>
      </c>
      <c r="O28" s="237" t="str">
        <v>:</v>
      </c>
      <c r="P28" s="237" t="str">
        <v>:</v>
      </c>
      <c r="Q28" s="237" t="str">
        <v>:</v>
      </c>
      <c r="R28" s="237" t="str">
        <v>:</v>
      </c>
      <c r="S28" s="237" t="str">
        <v>:</v>
      </c>
      <c r="T28" s="237" t="str">
        <v>:</v>
      </c>
      <c r="U28" s="237" t="str">
        <v>:</v>
      </c>
      <c r="V28" s="237" t="str">
        <v>:</v>
      </c>
      <c r="W28" s="237" t="str">
        <v>:</v>
      </c>
      <c r="X28" s="237" t="str">
        <v>:</v>
      </c>
      <c r="Y28" s="237" t="str">
        <v>:</v>
      </c>
      <c r="Z28" s="237" t="str">
        <v>:</v>
      </c>
      <c r="AA28" s="237" t="str">
        <v>:</v>
      </c>
      <c r="AB28" s="237" t="str">
        <v>:</v>
      </c>
      <c r="AC28" s="237" t="str">
        <v>:</v>
      </c>
      <c r="AD28" s="237" t="str">
        <v>:</v>
      </c>
      <c r="AE28" s="237" t="str">
        <v>:</v>
      </c>
      <c r="AF28" s="237" t="str">
        <v>:</v>
      </c>
      <c r="AG28" s="237" t="str">
        <v>:</v>
      </c>
      <c r="AH28" s="237" t="str">
        <v>:</v>
      </c>
      <c r="AI28" s="237" t="str">
        <v>:</v>
      </c>
      <c r="AJ28" s="237" t="str">
        <v>:</v>
      </c>
    </row>
    <row r="30" spans="2:36" ht="87.75">
      <c r="B30" s="230">
        <f t="array" ref="B30:AJ51">TRANSPOSE(ES_ULCa_1!B42:W76)</f>
        <v>0</v>
      </c>
      <c r="C30" s="236" t="str">
        <v>ΕΕ (28 χώρες)</v>
      </c>
      <c r="D30" s="236" t="str">
        <v>ΕΕ (27 χώρες)</v>
      </c>
      <c r="E30" s="236" t="str">
        <v>ΕΕ (15 χώρες)</v>
      </c>
      <c r="F30" s="236" t="str">
        <v>Ευροχώρος</v>
      </c>
      <c r="G30" s="236" t="str">
        <v>Βέλγιο</v>
      </c>
      <c r="H30" s="236" t="str">
        <v>Βουλγαρία</v>
      </c>
      <c r="I30" s="236" t="str">
        <v>Τσεχία</v>
      </c>
      <c r="J30" s="236" t="str">
        <v>Δανία</v>
      </c>
      <c r="K30" s="236" t="str">
        <v>Γερμανία</v>
      </c>
      <c r="L30" s="236" t="str">
        <v>Εσθονία</v>
      </c>
      <c r="M30" s="236" t="str">
        <v>Ιρλανδία</v>
      </c>
      <c r="N30" s="236" t="str">
        <v>Ελλάδα</v>
      </c>
      <c r="O30" s="236" t="str">
        <v>Ισπανία</v>
      </c>
      <c r="P30" s="236" t="str">
        <v>Γαλλία</v>
      </c>
      <c r="Q30" s="236" t="str">
        <v>Κροατία</v>
      </c>
      <c r="R30" s="236" t="str">
        <v>Ιταλία</v>
      </c>
      <c r="S30" s="236" t="str">
        <v>Κύπρος</v>
      </c>
      <c r="T30" s="236" t="str">
        <v>Λετονία</v>
      </c>
      <c r="U30" s="236" t="str">
        <v>Λιθουανία</v>
      </c>
      <c r="V30" s="236" t="str">
        <v>Λουξεμβούργο</v>
      </c>
      <c r="W30" s="236" t="str">
        <v>Ουγγαρία</v>
      </c>
      <c r="X30" s="236" t="str">
        <v>Μάλτα</v>
      </c>
      <c r="Y30" s="236" t="str">
        <v>Ολλανδία</v>
      </c>
      <c r="Z30" s="236" t="str">
        <v>Αυστρία</v>
      </c>
      <c r="AA30" s="236" t="str">
        <v>Πολωνία</v>
      </c>
      <c r="AB30" s="236" t="str">
        <v>Πορτογαλία</v>
      </c>
      <c r="AC30" s="236" t="str">
        <v>Ρουμανία</v>
      </c>
      <c r="AD30" s="236" t="str">
        <v>Σλοβενία</v>
      </c>
      <c r="AE30" s="236" t="str">
        <v>Σλοβακία</v>
      </c>
      <c r="AF30" s="236" t="str">
        <v>Φινλανδία</v>
      </c>
      <c r="AG30" s="236" t="str">
        <v>Σουηδία</v>
      </c>
      <c r="AH30" s="236" t="str">
        <v>Ηνωμένο Βασίλειο</v>
      </c>
      <c r="AI30" s="236" t="str">
        <v>Ηνωμένες Πολιτείες</v>
      </c>
      <c r="AJ30" s="236" t="str">
        <v>Ιαπωνία</v>
      </c>
    </row>
    <row r="31" spans="2:36">
      <c r="B31" s="231">
        <v>1995</v>
      </c>
      <c r="C31" s="237" t="str">
        <v/>
      </c>
      <c r="D31" s="237" t="str">
        <v/>
      </c>
      <c r="E31" s="237" t="str">
        <v/>
      </c>
      <c r="F31" s="237" t="str">
        <v/>
      </c>
      <c r="G31" s="237" t="str">
        <v/>
      </c>
      <c r="H31" s="237" t="str">
        <v/>
      </c>
      <c r="I31" s="237" t="str">
        <v/>
      </c>
      <c r="J31" s="237" t="str">
        <v/>
      </c>
      <c r="K31" s="237" t="str">
        <v/>
      </c>
      <c r="L31" s="237" t="str">
        <v/>
      </c>
      <c r="M31" s="237" t="str">
        <v/>
      </c>
      <c r="N31" s="237" t="str">
        <v/>
      </c>
      <c r="O31" s="237" t="str">
        <v/>
      </c>
      <c r="P31" s="237" t="str">
        <v/>
      </c>
      <c r="Q31" s="237" t="str">
        <v/>
      </c>
      <c r="R31" s="237" t="str">
        <v/>
      </c>
      <c r="S31" s="237" t="str">
        <v/>
      </c>
      <c r="T31" s="237" t="str">
        <v/>
      </c>
      <c r="U31" s="237" t="str">
        <v/>
      </c>
      <c r="V31" s="237" t="str">
        <v/>
      </c>
      <c r="W31" s="237" t="str">
        <v/>
      </c>
      <c r="X31" s="237" t="str">
        <v/>
      </c>
      <c r="Y31" s="237" t="str">
        <v/>
      </c>
      <c r="Z31" s="237" t="str">
        <v/>
      </c>
      <c r="AA31" s="237" t="str">
        <v/>
      </c>
      <c r="AB31" s="237" t="str">
        <v/>
      </c>
      <c r="AC31" s="237" t="str">
        <v/>
      </c>
      <c r="AD31" s="237" t="str">
        <v/>
      </c>
      <c r="AE31" s="237" t="str">
        <v/>
      </c>
      <c r="AF31" s="237" t="str">
        <v/>
      </c>
      <c r="AG31" s="237" t="str">
        <v/>
      </c>
      <c r="AH31" s="237" t="str">
        <v/>
      </c>
      <c r="AI31" s="237" t="str">
        <v/>
      </c>
      <c r="AJ31" s="534" t="str">
        <v/>
      </c>
    </row>
    <row r="32" spans="2:36">
      <c r="B32" s="231">
        <v>1996</v>
      </c>
      <c r="C32" s="237" t="str">
        <v/>
      </c>
      <c r="D32" s="237" t="str">
        <v/>
      </c>
      <c r="E32" s="237" t="str">
        <v/>
      </c>
      <c r="F32" s="237" t="str">
        <v/>
      </c>
      <c r="G32" s="237" t="str">
        <v/>
      </c>
      <c r="H32" s="237" t="str">
        <v/>
      </c>
      <c r="I32" s="237" t="str">
        <v/>
      </c>
      <c r="J32" s="237" t="str">
        <v/>
      </c>
      <c r="K32" s="237" t="str">
        <v/>
      </c>
      <c r="L32" s="237" t="str">
        <v/>
      </c>
      <c r="M32" s="237" t="str">
        <v/>
      </c>
      <c r="N32" s="237" t="str">
        <v/>
      </c>
      <c r="O32" s="237" t="str">
        <v/>
      </c>
      <c r="P32" s="237" t="str">
        <v/>
      </c>
      <c r="Q32" s="237" t="str">
        <v/>
      </c>
      <c r="R32" s="237" t="str">
        <v/>
      </c>
      <c r="S32" s="237" t="str">
        <v/>
      </c>
      <c r="T32" s="237" t="str">
        <v/>
      </c>
      <c r="U32" s="237" t="str">
        <v/>
      </c>
      <c r="V32" s="237" t="str">
        <v/>
      </c>
      <c r="W32" s="237" t="str">
        <v/>
      </c>
      <c r="X32" s="237" t="str">
        <v/>
      </c>
      <c r="Y32" s="237" t="str">
        <v/>
      </c>
      <c r="Z32" s="237" t="str">
        <v/>
      </c>
      <c r="AA32" s="237" t="str">
        <v/>
      </c>
      <c r="AB32" s="237" t="str">
        <v/>
      </c>
      <c r="AC32" s="237" t="str">
        <v/>
      </c>
      <c r="AD32" s="237" t="str">
        <v/>
      </c>
      <c r="AE32" s="237" t="str">
        <v/>
      </c>
      <c r="AF32" s="237" t="str">
        <v/>
      </c>
      <c r="AG32" s="237" t="str">
        <v/>
      </c>
      <c r="AH32" s="237" t="str">
        <v/>
      </c>
      <c r="AI32" s="237" t="str">
        <v/>
      </c>
      <c r="AJ32" s="534" t="str">
        <v/>
      </c>
    </row>
    <row r="33" spans="2:36">
      <c r="B33" s="231">
        <v>1997</v>
      </c>
      <c r="C33" s="237" t="str">
        <v/>
      </c>
      <c r="D33" s="237" t="str">
        <v/>
      </c>
      <c r="E33" s="237" t="str">
        <v/>
      </c>
      <c r="F33" s="237" t="str">
        <v/>
      </c>
      <c r="G33" s="237" t="str">
        <v/>
      </c>
      <c r="H33" s="237" t="str">
        <v/>
      </c>
      <c r="I33" s="237" t="str">
        <v/>
      </c>
      <c r="J33" s="237" t="str">
        <v/>
      </c>
      <c r="K33" s="237" t="str">
        <v/>
      </c>
      <c r="L33" s="237" t="str">
        <v/>
      </c>
      <c r="M33" s="237" t="str">
        <v/>
      </c>
      <c r="N33" s="237" t="str">
        <v/>
      </c>
      <c r="O33" s="237" t="str">
        <v/>
      </c>
      <c r="P33" s="237" t="str">
        <v/>
      </c>
      <c r="Q33" s="237" t="str">
        <v/>
      </c>
      <c r="R33" s="237" t="str">
        <v/>
      </c>
      <c r="S33" s="237" t="str">
        <v/>
      </c>
      <c r="T33" s="237" t="str">
        <v/>
      </c>
      <c r="U33" s="237" t="str">
        <v/>
      </c>
      <c r="V33" s="237" t="str">
        <v/>
      </c>
      <c r="W33" s="237" t="str">
        <v/>
      </c>
      <c r="X33" s="237" t="str">
        <v/>
      </c>
      <c r="Y33" s="237" t="str">
        <v/>
      </c>
      <c r="Z33" s="237" t="str">
        <v/>
      </c>
      <c r="AA33" s="237" t="str">
        <v/>
      </c>
      <c r="AB33" s="237" t="str">
        <v/>
      </c>
      <c r="AC33" s="237" t="str">
        <v/>
      </c>
      <c r="AD33" s="237" t="str">
        <v/>
      </c>
      <c r="AE33" s="237" t="str">
        <v/>
      </c>
      <c r="AF33" s="237" t="str">
        <v/>
      </c>
      <c r="AG33" s="237" t="str">
        <v/>
      </c>
      <c r="AH33" s="237" t="str">
        <v/>
      </c>
      <c r="AI33" s="237" t="str">
        <v/>
      </c>
      <c r="AJ33" s="534" t="str">
        <v/>
      </c>
    </row>
    <row r="34" spans="2:36">
      <c r="B34" s="231">
        <v>1998</v>
      </c>
      <c r="C34" s="237" t="str">
        <v/>
      </c>
      <c r="D34" s="237" t="str">
        <v/>
      </c>
      <c r="E34" s="237" t="str">
        <v/>
      </c>
      <c r="F34" s="237" t="str">
        <v/>
      </c>
      <c r="G34" s="237" t="str">
        <v/>
      </c>
      <c r="H34" s="237" t="str">
        <v/>
      </c>
      <c r="I34" s="237" t="str">
        <v/>
      </c>
      <c r="J34" s="237" t="str">
        <v/>
      </c>
      <c r="K34" s="237" t="str">
        <v/>
      </c>
      <c r="L34" s="237" t="str">
        <v/>
      </c>
      <c r="M34" s="237" t="str">
        <v/>
      </c>
      <c r="N34" s="237" t="str">
        <v/>
      </c>
      <c r="O34" s="237" t="str">
        <v/>
      </c>
      <c r="P34" s="237" t="str">
        <v/>
      </c>
      <c r="Q34" s="237" t="str">
        <v/>
      </c>
      <c r="R34" s="237" t="str">
        <v/>
      </c>
      <c r="S34" s="237" t="str">
        <v/>
      </c>
      <c r="T34" s="237" t="str">
        <v/>
      </c>
      <c r="U34" s="237" t="str">
        <v/>
      </c>
      <c r="V34" s="237" t="str">
        <v/>
      </c>
      <c r="W34" s="237" t="str">
        <v/>
      </c>
      <c r="X34" s="237" t="str">
        <v/>
      </c>
      <c r="Y34" s="237" t="str">
        <v/>
      </c>
      <c r="Z34" s="237" t="str">
        <v/>
      </c>
      <c r="AA34" s="237" t="str">
        <v/>
      </c>
      <c r="AB34" s="237" t="str">
        <v/>
      </c>
      <c r="AC34" s="237" t="str">
        <v/>
      </c>
      <c r="AD34" s="237" t="str">
        <v/>
      </c>
      <c r="AE34" s="237" t="str">
        <v/>
      </c>
      <c r="AF34" s="237" t="str">
        <v/>
      </c>
      <c r="AG34" s="237" t="str">
        <v/>
      </c>
      <c r="AH34" s="237" t="str">
        <v/>
      </c>
      <c r="AI34" s="237" t="str">
        <v/>
      </c>
      <c r="AJ34" s="534" t="str">
        <v/>
      </c>
    </row>
    <row r="35" spans="2:36">
      <c r="B35" s="231">
        <v>1999</v>
      </c>
      <c r="C35" s="237" t="str">
        <v/>
      </c>
      <c r="D35" s="237" t="str">
        <v/>
      </c>
      <c r="E35" s="237" t="str">
        <v/>
      </c>
      <c r="F35" s="237" t="str">
        <v/>
      </c>
      <c r="G35" s="237" t="str">
        <v/>
      </c>
      <c r="H35" s="237" t="str">
        <v/>
      </c>
      <c r="I35" s="237" t="str">
        <v/>
      </c>
      <c r="J35" s="237" t="str">
        <v/>
      </c>
      <c r="K35" s="237" t="str">
        <v/>
      </c>
      <c r="L35" s="237" t="str">
        <v/>
      </c>
      <c r="M35" s="237" t="str">
        <v/>
      </c>
      <c r="N35" s="237" t="str">
        <v/>
      </c>
      <c r="O35" s="237" t="str">
        <v/>
      </c>
      <c r="P35" s="237" t="str">
        <v/>
      </c>
      <c r="Q35" s="237" t="str">
        <v/>
      </c>
      <c r="R35" s="237" t="str">
        <v/>
      </c>
      <c r="S35" s="237" t="str">
        <v/>
      </c>
      <c r="T35" s="237" t="str">
        <v/>
      </c>
      <c r="U35" s="237" t="str">
        <v/>
      </c>
      <c r="V35" s="237" t="str">
        <v/>
      </c>
      <c r="W35" s="237" t="str">
        <v/>
      </c>
      <c r="X35" s="237" t="str">
        <v/>
      </c>
      <c r="Y35" s="237" t="str">
        <v/>
      </c>
      <c r="Z35" s="237" t="str">
        <v/>
      </c>
      <c r="AA35" s="237" t="str">
        <v/>
      </c>
      <c r="AB35" s="237" t="str">
        <v/>
      </c>
      <c r="AC35" s="237" t="str">
        <v/>
      </c>
      <c r="AD35" s="237" t="str">
        <v/>
      </c>
      <c r="AE35" s="237" t="str">
        <v/>
      </c>
      <c r="AF35" s="237" t="str">
        <v/>
      </c>
      <c r="AG35" s="237" t="str">
        <v/>
      </c>
      <c r="AH35" s="237" t="str">
        <v/>
      </c>
      <c r="AI35" s="237" t="str">
        <v/>
      </c>
      <c r="AJ35" s="534" t="str">
        <v/>
      </c>
    </row>
    <row r="36" spans="2:36">
      <c r="B36" s="231">
        <v>2000</v>
      </c>
      <c r="C36" s="237" t="str">
        <v/>
      </c>
      <c r="D36" s="237" t="str">
        <v/>
      </c>
      <c r="E36" s="237" t="str">
        <v/>
      </c>
      <c r="F36" s="237" t="str">
        <v/>
      </c>
      <c r="G36" s="237" t="str">
        <v/>
      </c>
      <c r="H36" s="237" t="str">
        <v/>
      </c>
      <c r="I36" s="237" t="str">
        <v/>
      </c>
      <c r="J36" s="237" t="str">
        <v/>
      </c>
      <c r="K36" s="237" t="str">
        <v/>
      </c>
      <c r="L36" s="237" t="str">
        <v/>
      </c>
      <c r="M36" s="237" t="str">
        <v>p</v>
      </c>
      <c r="N36" s="237" t="str">
        <v/>
      </c>
      <c r="O36" s="237" t="str">
        <v/>
      </c>
      <c r="P36" s="237" t="str">
        <v/>
      </c>
      <c r="Q36" s="237" t="str">
        <v/>
      </c>
      <c r="R36" s="237" t="str">
        <v/>
      </c>
      <c r="S36" s="237" t="str">
        <v/>
      </c>
      <c r="T36" s="237" t="str">
        <v/>
      </c>
      <c r="U36" s="237" t="str">
        <v/>
      </c>
      <c r="V36" s="237" t="str">
        <v/>
      </c>
      <c r="W36" s="237" t="str">
        <v/>
      </c>
      <c r="X36" s="237" t="str">
        <v/>
      </c>
      <c r="Y36" s="237" t="str">
        <v/>
      </c>
      <c r="Z36" s="237" t="str">
        <v/>
      </c>
      <c r="AA36" s="237" t="str">
        <v/>
      </c>
      <c r="AB36" s="237" t="str">
        <v/>
      </c>
      <c r="AC36" s="237" t="str">
        <v/>
      </c>
      <c r="AD36" s="237" t="str">
        <v/>
      </c>
      <c r="AE36" s="237" t="str">
        <v/>
      </c>
      <c r="AF36" s="237" t="str">
        <v/>
      </c>
      <c r="AG36" s="237" t="str">
        <v/>
      </c>
      <c r="AH36" s="237" t="str">
        <v/>
      </c>
      <c r="AI36" s="237" t="str">
        <v/>
      </c>
      <c r="AJ36" s="534" t="str">
        <v/>
      </c>
    </row>
    <row r="37" spans="2:36">
      <c r="B37" s="231">
        <v>2001</v>
      </c>
      <c r="C37" s="237" t="str">
        <v/>
      </c>
      <c r="D37" s="237" t="str">
        <v/>
      </c>
      <c r="E37" s="237" t="str">
        <v/>
      </c>
      <c r="F37" s="237" t="str">
        <v/>
      </c>
      <c r="G37" s="237" t="str">
        <v/>
      </c>
      <c r="H37" s="237" t="str">
        <v/>
      </c>
      <c r="I37" s="237" t="str">
        <v/>
      </c>
      <c r="J37" s="237" t="str">
        <v/>
      </c>
      <c r="K37" s="237" t="str">
        <v/>
      </c>
      <c r="L37" s="237" t="str">
        <v/>
      </c>
      <c r="M37" s="237" t="str">
        <v>p</v>
      </c>
      <c r="N37" s="237" t="str">
        <v/>
      </c>
      <c r="O37" s="237" t="str">
        <v/>
      </c>
      <c r="P37" s="237" t="str">
        <v/>
      </c>
      <c r="Q37" s="237" t="str">
        <v/>
      </c>
      <c r="R37" s="237" t="str">
        <v/>
      </c>
      <c r="S37" s="237" t="str">
        <v/>
      </c>
      <c r="T37" s="237" t="str">
        <v/>
      </c>
      <c r="U37" s="237" t="str">
        <v/>
      </c>
      <c r="V37" s="237" t="str">
        <v/>
      </c>
      <c r="W37" s="237" t="str">
        <v/>
      </c>
      <c r="X37" s="237" t="str">
        <v/>
      </c>
      <c r="Y37" s="237" t="str">
        <v/>
      </c>
      <c r="Z37" s="237" t="str">
        <v/>
      </c>
      <c r="AA37" s="237" t="str">
        <v/>
      </c>
      <c r="AB37" s="237" t="str">
        <v/>
      </c>
      <c r="AC37" s="237" t="str">
        <v/>
      </c>
      <c r="AD37" s="237" t="str">
        <v/>
      </c>
      <c r="AE37" s="237" t="str">
        <v/>
      </c>
      <c r="AF37" s="237" t="str">
        <v/>
      </c>
      <c r="AG37" s="237" t="str">
        <v/>
      </c>
      <c r="AH37" s="237" t="str">
        <v/>
      </c>
      <c r="AI37" s="237" t="str">
        <v/>
      </c>
      <c r="AJ37" s="534" t="str">
        <v/>
      </c>
    </row>
    <row r="38" spans="2:36">
      <c r="B38" s="231">
        <v>2002</v>
      </c>
      <c r="C38" s="237" t="str">
        <v/>
      </c>
      <c r="D38" s="237" t="str">
        <v/>
      </c>
      <c r="E38" s="237" t="str">
        <v/>
      </c>
      <c r="F38" s="237" t="str">
        <v/>
      </c>
      <c r="G38" s="237" t="str">
        <v/>
      </c>
      <c r="H38" s="237" t="str">
        <v/>
      </c>
      <c r="I38" s="237" t="str">
        <v/>
      </c>
      <c r="J38" s="237" t="str">
        <v/>
      </c>
      <c r="K38" s="237" t="str">
        <v/>
      </c>
      <c r="L38" s="237" t="str">
        <v/>
      </c>
      <c r="M38" s="237" t="str">
        <v>p</v>
      </c>
      <c r="N38" s="237" t="str">
        <v/>
      </c>
      <c r="O38" s="237" t="str">
        <v/>
      </c>
      <c r="P38" s="237" t="str">
        <v/>
      </c>
      <c r="Q38" s="237" t="str">
        <v/>
      </c>
      <c r="R38" s="237" t="str">
        <v/>
      </c>
      <c r="S38" s="237" t="str">
        <v/>
      </c>
      <c r="T38" s="237" t="str">
        <v/>
      </c>
      <c r="U38" s="237" t="str">
        <v/>
      </c>
      <c r="V38" s="237" t="str">
        <v/>
      </c>
      <c r="W38" s="237" t="str">
        <v/>
      </c>
      <c r="X38" s="237" t="str">
        <v/>
      </c>
      <c r="Y38" s="237" t="str">
        <v/>
      </c>
      <c r="Z38" s="237" t="str">
        <v/>
      </c>
      <c r="AA38" s="237" t="str">
        <v/>
      </c>
      <c r="AB38" s="237" t="str">
        <v/>
      </c>
      <c r="AC38" s="237" t="str">
        <v/>
      </c>
      <c r="AD38" s="237" t="str">
        <v/>
      </c>
      <c r="AE38" s="237" t="str">
        <v/>
      </c>
      <c r="AF38" s="237" t="str">
        <v/>
      </c>
      <c r="AG38" s="237" t="str">
        <v/>
      </c>
      <c r="AH38" s="237" t="str">
        <v/>
      </c>
      <c r="AI38" s="237" t="str">
        <v/>
      </c>
      <c r="AJ38" s="534" t="str">
        <v/>
      </c>
    </row>
    <row r="39" spans="2:36">
      <c r="B39" s="231">
        <v>2003</v>
      </c>
      <c r="C39" s="237" t="str">
        <v/>
      </c>
      <c r="D39" s="237" t="str">
        <v/>
      </c>
      <c r="E39" s="237" t="str">
        <v/>
      </c>
      <c r="F39" s="237" t="str">
        <v/>
      </c>
      <c r="G39" s="237" t="str">
        <v/>
      </c>
      <c r="H39" s="237" t="str">
        <v/>
      </c>
      <c r="I39" s="237" t="str">
        <v/>
      </c>
      <c r="J39" s="237" t="str">
        <v/>
      </c>
      <c r="K39" s="237" t="str">
        <v/>
      </c>
      <c r="L39" s="237" t="str">
        <v/>
      </c>
      <c r="M39" s="237" t="str">
        <v>p</v>
      </c>
      <c r="N39" s="237" t="str">
        <v/>
      </c>
      <c r="O39" s="237" t="str">
        <v/>
      </c>
      <c r="P39" s="237" t="str">
        <v/>
      </c>
      <c r="Q39" s="237" t="str">
        <v/>
      </c>
      <c r="R39" s="237" t="str">
        <v/>
      </c>
      <c r="S39" s="237" t="str">
        <v/>
      </c>
      <c r="T39" s="237" t="str">
        <v/>
      </c>
      <c r="U39" s="237" t="str">
        <v/>
      </c>
      <c r="V39" s="237" t="str">
        <v/>
      </c>
      <c r="W39" s="237" t="str">
        <v/>
      </c>
      <c r="X39" s="237" t="str">
        <v/>
      </c>
      <c r="Y39" s="237" t="str">
        <v/>
      </c>
      <c r="Z39" s="237" t="str">
        <v/>
      </c>
      <c r="AA39" s="237" t="str">
        <v/>
      </c>
      <c r="AB39" s="237" t="str">
        <v/>
      </c>
      <c r="AC39" s="237" t="str">
        <v/>
      </c>
      <c r="AD39" s="237" t="str">
        <v/>
      </c>
      <c r="AE39" s="237" t="str">
        <v/>
      </c>
      <c r="AF39" s="237" t="str">
        <v/>
      </c>
      <c r="AG39" s="237" t="str">
        <v/>
      </c>
      <c r="AH39" s="237" t="str">
        <v/>
      </c>
      <c r="AI39" s="237" t="str">
        <v/>
      </c>
      <c r="AJ39" s="534" t="str">
        <v/>
      </c>
    </row>
    <row r="40" spans="2:36">
      <c r="B40" s="231">
        <v>2004</v>
      </c>
      <c r="C40" s="237" t="str">
        <v/>
      </c>
      <c r="D40" s="237" t="str">
        <v/>
      </c>
      <c r="E40" s="237" t="str">
        <v/>
      </c>
      <c r="F40" s="237" t="str">
        <v/>
      </c>
      <c r="G40" s="237" t="str">
        <v/>
      </c>
      <c r="H40" s="237" t="str">
        <v/>
      </c>
      <c r="I40" s="237" t="str">
        <v/>
      </c>
      <c r="J40" s="237" t="str">
        <v/>
      </c>
      <c r="K40" s="237" t="str">
        <v/>
      </c>
      <c r="L40" s="237" t="str">
        <v/>
      </c>
      <c r="M40" s="237" t="str">
        <v>p</v>
      </c>
      <c r="N40" s="237" t="str">
        <v/>
      </c>
      <c r="O40" s="237" t="str">
        <v/>
      </c>
      <c r="P40" s="237" t="str">
        <v/>
      </c>
      <c r="Q40" s="237" t="str">
        <v/>
      </c>
      <c r="R40" s="237" t="str">
        <v/>
      </c>
      <c r="S40" s="237" t="str">
        <v/>
      </c>
      <c r="T40" s="237" t="str">
        <v/>
      </c>
      <c r="U40" s="237" t="str">
        <v/>
      </c>
      <c r="V40" s="237" t="str">
        <v/>
      </c>
      <c r="W40" s="237" t="str">
        <v/>
      </c>
      <c r="X40" s="237" t="str">
        <v/>
      </c>
      <c r="Y40" s="237" t="str">
        <v/>
      </c>
      <c r="Z40" s="237" t="str">
        <v/>
      </c>
      <c r="AA40" s="237" t="str">
        <v/>
      </c>
      <c r="AB40" s="237" t="str">
        <v/>
      </c>
      <c r="AC40" s="237" t="str">
        <v/>
      </c>
      <c r="AD40" s="237" t="str">
        <v/>
      </c>
      <c r="AE40" s="237" t="str">
        <v/>
      </c>
      <c r="AF40" s="237" t="str">
        <v/>
      </c>
      <c r="AG40" s="237" t="str">
        <v/>
      </c>
      <c r="AH40" s="237" t="str">
        <v/>
      </c>
      <c r="AI40" s="237" t="str">
        <v/>
      </c>
      <c r="AJ40" s="534" t="str">
        <v/>
      </c>
    </row>
    <row r="41" spans="2:36">
      <c r="B41" s="231">
        <v>2005</v>
      </c>
      <c r="C41" s="237" t="str">
        <v/>
      </c>
      <c r="D41" s="237" t="str">
        <v/>
      </c>
      <c r="E41" s="237" t="str">
        <v/>
      </c>
      <c r="F41" s="237" t="str">
        <v/>
      </c>
      <c r="G41" s="237" t="str">
        <v/>
      </c>
      <c r="H41" s="237" t="str">
        <v/>
      </c>
      <c r="I41" s="237" t="str">
        <v/>
      </c>
      <c r="J41" s="237" t="str">
        <v/>
      </c>
      <c r="K41" s="237" t="str">
        <v/>
      </c>
      <c r="L41" s="237" t="str">
        <v/>
      </c>
      <c r="M41" s="237" t="str">
        <v>p</v>
      </c>
      <c r="N41" s="237" t="str">
        <v/>
      </c>
      <c r="O41" s="237" t="str">
        <v/>
      </c>
      <c r="P41" s="237" t="str">
        <v/>
      </c>
      <c r="Q41" s="237" t="str">
        <v/>
      </c>
      <c r="R41" s="237" t="str">
        <v/>
      </c>
      <c r="S41" s="237" t="str">
        <v/>
      </c>
      <c r="T41" s="237" t="str">
        <v/>
      </c>
      <c r="U41" s="237" t="str">
        <v/>
      </c>
      <c r="V41" s="237" t="str">
        <v/>
      </c>
      <c r="W41" s="237" t="str">
        <v/>
      </c>
      <c r="X41" s="237" t="str">
        <v/>
      </c>
      <c r="Y41" s="237" t="str">
        <v/>
      </c>
      <c r="Z41" s="237" t="str">
        <v/>
      </c>
      <c r="AA41" s="237" t="str">
        <v/>
      </c>
      <c r="AB41" s="237" t="str">
        <v/>
      </c>
      <c r="AC41" s="237" t="str">
        <v/>
      </c>
      <c r="AD41" s="237" t="str">
        <v/>
      </c>
      <c r="AE41" s="237" t="str">
        <v/>
      </c>
      <c r="AF41" s="237" t="str">
        <v/>
      </c>
      <c r="AG41" s="237" t="str">
        <v/>
      </c>
      <c r="AH41" s="237" t="str">
        <v/>
      </c>
      <c r="AI41" s="237" t="str">
        <v/>
      </c>
      <c r="AJ41" s="534" t="str">
        <v/>
      </c>
    </row>
    <row r="42" spans="2:36">
      <c r="B42" s="231">
        <v>2006</v>
      </c>
      <c r="C42" s="237" t="str">
        <v/>
      </c>
      <c r="D42" s="237" t="str">
        <v/>
      </c>
      <c r="E42" s="237" t="str">
        <v/>
      </c>
      <c r="F42" s="237" t="str">
        <v/>
      </c>
      <c r="G42" s="237" t="str">
        <v/>
      </c>
      <c r="H42" s="237" t="str">
        <v/>
      </c>
      <c r="I42" s="237" t="str">
        <v/>
      </c>
      <c r="J42" s="237" t="str">
        <v/>
      </c>
      <c r="K42" s="237" t="str">
        <v/>
      </c>
      <c r="L42" s="237" t="str">
        <v/>
      </c>
      <c r="M42" s="237" t="str">
        <v>p</v>
      </c>
      <c r="N42" s="237" t="str">
        <v/>
      </c>
      <c r="O42" s="237" t="str">
        <v/>
      </c>
      <c r="P42" s="237" t="str">
        <v/>
      </c>
      <c r="Q42" s="237" t="str">
        <v/>
      </c>
      <c r="R42" s="237" t="str">
        <v/>
      </c>
      <c r="S42" s="237" t="str">
        <v/>
      </c>
      <c r="T42" s="237" t="str">
        <v/>
      </c>
      <c r="U42" s="237" t="str">
        <v/>
      </c>
      <c r="V42" s="237" t="str">
        <v/>
      </c>
      <c r="W42" s="237" t="str">
        <v/>
      </c>
      <c r="X42" s="237" t="str">
        <v/>
      </c>
      <c r="Y42" s="237" t="str">
        <v/>
      </c>
      <c r="Z42" s="237" t="str">
        <v/>
      </c>
      <c r="AA42" s="237" t="str">
        <v/>
      </c>
      <c r="AB42" s="237" t="str">
        <v/>
      </c>
      <c r="AC42" s="237" t="str">
        <v/>
      </c>
      <c r="AD42" s="237" t="str">
        <v/>
      </c>
      <c r="AE42" s="237" t="str">
        <v/>
      </c>
      <c r="AF42" s="237" t="str">
        <v/>
      </c>
      <c r="AG42" s="237" t="str">
        <v/>
      </c>
      <c r="AH42" s="237" t="str">
        <v/>
      </c>
      <c r="AI42" s="237" t="str">
        <v/>
      </c>
      <c r="AJ42" s="534" t="str">
        <v/>
      </c>
    </row>
    <row r="43" spans="2:36">
      <c r="B43" s="231">
        <v>2007</v>
      </c>
      <c r="C43" s="237" t="str">
        <v/>
      </c>
      <c r="D43" s="237" t="str">
        <v/>
      </c>
      <c r="E43" s="237" t="str">
        <v/>
      </c>
      <c r="F43" s="237" t="str">
        <v/>
      </c>
      <c r="G43" s="237" t="str">
        <v/>
      </c>
      <c r="H43" s="237" t="str">
        <v/>
      </c>
      <c r="I43" s="237" t="str">
        <v/>
      </c>
      <c r="J43" s="237" t="str">
        <v/>
      </c>
      <c r="K43" s="237" t="str">
        <v/>
      </c>
      <c r="L43" s="237" t="str">
        <v/>
      </c>
      <c r="M43" s="237" t="str">
        <v>p</v>
      </c>
      <c r="N43" s="237" t="str">
        <v/>
      </c>
      <c r="O43" s="237" t="str">
        <v/>
      </c>
      <c r="P43" s="237" t="str">
        <v/>
      </c>
      <c r="Q43" s="237" t="str">
        <v/>
      </c>
      <c r="R43" s="237" t="str">
        <v/>
      </c>
      <c r="S43" s="237" t="str">
        <v/>
      </c>
      <c r="T43" s="237" t="str">
        <v>b</v>
      </c>
      <c r="U43" s="237" t="str">
        <v/>
      </c>
      <c r="V43" s="237" t="str">
        <v/>
      </c>
      <c r="W43" s="237" t="str">
        <v/>
      </c>
      <c r="X43" s="237" t="str">
        <v/>
      </c>
      <c r="Y43" s="237" t="str">
        <v/>
      </c>
      <c r="Z43" s="237" t="str">
        <v/>
      </c>
      <c r="AA43" s="237" t="str">
        <v/>
      </c>
      <c r="AB43" s="237" t="str">
        <v/>
      </c>
      <c r="AC43" s="237" t="str">
        <v/>
      </c>
      <c r="AD43" s="237" t="str">
        <v/>
      </c>
      <c r="AE43" s="237" t="str">
        <v/>
      </c>
      <c r="AF43" s="237" t="str">
        <v/>
      </c>
      <c r="AG43" s="237" t="str">
        <v/>
      </c>
      <c r="AH43" s="237" t="str">
        <v/>
      </c>
      <c r="AI43" s="237" t="str">
        <v/>
      </c>
      <c r="AJ43" s="534" t="str">
        <v/>
      </c>
    </row>
    <row r="44" spans="2:36">
      <c r="B44" s="231">
        <v>2008</v>
      </c>
      <c r="C44" s="237" t="str">
        <v/>
      </c>
      <c r="D44" s="237" t="str">
        <v/>
      </c>
      <c r="E44" s="237" t="str">
        <v/>
      </c>
      <c r="F44" s="237" t="str">
        <v/>
      </c>
      <c r="G44" s="237" t="str">
        <v/>
      </c>
      <c r="H44" s="237" t="str">
        <v/>
      </c>
      <c r="I44" s="237" t="str">
        <v/>
      </c>
      <c r="J44" s="237" t="str">
        <v/>
      </c>
      <c r="K44" s="237" t="str">
        <v/>
      </c>
      <c r="L44" s="237" t="str">
        <v/>
      </c>
      <c r="M44" s="237" t="str">
        <v>p</v>
      </c>
      <c r="N44" s="237" t="str">
        <v/>
      </c>
      <c r="O44" s="237" t="str">
        <v/>
      </c>
      <c r="P44" s="237" t="str">
        <v/>
      </c>
      <c r="Q44" s="237" t="str">
        <v/>
      </c>
      <c r="R44" s="237" t="str">
        <v/>
      </c>
      <c r="S44" s="237" t="str">
        <v/>
      </c>
      <c r="T44" s="237" t="str">
        <v>b</v>
      </c>
      <c r="U44" s="237" t="str">
        <v/>
      </c>
      <c r="V44" s="237" t="str">
        <v/>
      </c>
      <c r="W44" s="237" t="str">
        <v/>
      </c>
      <c r="X44" s="237" t="str">
        <v/>
      </c>
      <c r="Y44" s="237" t="str">
        <v/>
      </c>
      <c r="Z44" s="237" t="str">
        <v/>
      </c>
      <c r="AA44" s="237" t="str">
        <v/>
      </c>
      <c r="AB44" s="237" t="str">
        <v/>
      </c>
      <c r="AC44" s="237" t="str">
        <v/>
      </c>
      <c r="AD44" s="237" t="str">
        <v/>
      </c>
      <c r="AE44" s="237" t="str">
        <v/>
      </c>
      <c r="AF44" s="237" t="str">
        <v/>
      </c>
      <c r="AG44" s="237" t="str">
        <v/>
      </c>
      <c r="AH44" s="237" t="str">
        <v/>
      </c>
      <c r="AI44" s="237" t="str">
        <v/>
      </c>
      <c r="AJ44" s="534" t="str">
        <v/>
      </c>
    </row>
    <row r="45" spans="2:36">
      <c r="B45" s="231">
        <v>2009</v>
      </c>
      <c r="C45" s="237" t="str">
        <v/>
      </c>
      <c r="D45" s="237" t="str">
        <v/>
      </c>
      <c r="E45" s="237" t="str">
        <v/>
      </c>
      <c r="F45" s="237" t="str">
        <v/>
      </c>
      <c r="G45" s="237" t="str">
        <v/>
      </c>
      <c r="H45" s="237" t="str">
        <v/>
      </c>
      <c r="I45" s="237" t="str">
        <v/>
      </c>
      <c r="J45" s="237" t="str">
        <v/>
      </c>
      <c r="K45" s="237" t="str">
        <v/>
      </c>
      <c r="L45" s="237" t="str">
        <v/>
      </c>
      <c r="M45" s="237" t="str">
        <v>p</v>
      </c>
      <c r="N45" s="237" t="str">
        <v/>
      </c>
      <c r="O45" s="237" t="str">
        <v/>
      </c>
      <c r="P45" s="237" t="str">
        <v/>
      </c>
      <c r="Q45" s="237" t="str">
        <v/>
      </c>
      <c r="R45" s="237" t="str">
        <v/>
      </c>
      <c r="S45" s="237" t="str">
        <v/>
      </c>
      <c r="T45" s="237" t="str">
        <v>b</v>
      </c>
      <c r="U45" s="237" t="str">
        <v/>
      </c>
      <c r="V45" s="237" t="str">
        <v/>
      </c>
      <c r="W45" s="237" t="str">
        <v/>
      </c>
      <c r="X45" s="237" t="str">
        <v/>
      </c>
      <c r="Y45" s="237" t="str">
        <v/>
      </c>
      <c r="Z45" s="237" t="str">
        <v/>
      </c>
      <c r="AA45" s="237" t="str">
        <v/>
      </c>
      <c r="AB45" s="237" t="str">
        <v/>
      </c>
      <c r="AC45" s="237" t="str">
        <v/>
      </c>
      <c r="AD45" s="237" t="str">
        <v/>
      </c>
      <c r="AE45" s="237" t="str">
        <v/>
      </c>
      <c r="AF45" s="237" t="str">
        <v/>
      </c>
      <c r="AG45" s="237" t="str">
        <v/>
      </c>
      <c r="AH45" s="237" t="str">
        <v/>
      </c>
      <c r="AI45" s="237" t="str">
        <v/>
      </c>
      <c r="AJ45" s="534" t="str">
        <v/>
      </c>
    </row>
    <row r="46" spans="2:36">
      <c r="B46" s="231">
        <v>2010</v>
      </c>
      <c r="C46" s="237" t="str">
        <v/>
      </c>
      <c r="D46" s="237" t="str">
        <v/>
      </c>
      <c r="E46" s="237" t="str">
        <v/>
      </c>
      <c r="F46" s="237" t="str">
        <v/>
      </c>
      <c r="G46" s="237" t="str">
        <v/>
      </c>
      <c r="H46" s="237" t="str">
        <v/>
      </c>
      <c r="I46" s="237" t="str">
        <v/>
      </c>
      <c r="J46" s="237" t="str">
        <v/>
      </c>
      <c r="K46" s="237" t="str">
        <v/>
      </c>
      <c r="L46" s="237" t="str">
        <v/>
      </c>
      <c r="M46" s="237" t="str">
        <v>p</v>
      </c>
      <c r="N46" s="237" t="str">
        <v/>
      </c>
      <c r="O46" s="237" t="str">
        <v/>
      </c>
      <c r="P46" s="237" t="str">
        <v/>
      </c>
      <c r="Q46" s="237" t="str">
        <v/>
      </c>
      <c r="R46" s="237" t="str">
        <v/>
      </c>
      <c r="S46" s="237" t="str">
        <v/>
      </c>
      <c r="T46" s="237" t="str">
        <v>b</v>
      </c>
      <c r="U46" s="237" t="str">
        <v/>
      </c>
      <c r="V46" s="237" t="str">
        <v/>
      </c>
      <c r="W46" s="237" t="str">
        <v/>
      </c>
      <c r="X46" s="237" t="str">
        <v/>
      </c>
      <c r="Y46" s="237" t="str">
        <v/>
      </c>
      <c r="Z46" s="237" t="str">
        <v/>
      </c>
      <c r="AA46" s="237" t="str">
        <v>b</v>
      </c>
      <c r="AB46" s="237" t="str">
        <v/>
      </c>
      <c r="AC46" s="237" t="str">
        <v/>
      </c>
      <c r="AD46" s="237" t="str">
        <v/>
      </c>
      <c r="AE46" s="237" t="str">
        <v/>
      </c>
      <c r="AF46" s="237" t="str">
        <v/>
      </c>
      <c r="AG46" s="237" t="str">
        <v/>
      </c>
      <c r="AH46" s="237" t="str">
        <v/>
      </c>
      <c r="AI46" s="237" t="str">
        <v/>
      </c>
      <c r="AJ46" s="534" t="str">
        <v/>
      </c>
    </row>
    <row r="47" spans="2:36">
      <c r="B47" s="231">
        <v>2011</v>
      </c>
      <c r="C47" s="237" t="str">
        <v/>
      </c>
      <c r="D47" s="237" t="str">
        <v/>
      </c>
      <c r="E47" s="237" t="str">
        <v/>
      </c>
      <c r="F47" s="237" t="str">
        <v/>
      </c>
      <c r="G47" s="237" t="str">
        <v/>
      </c>
      <c r="H47" s="237" t="str">
        <v/>
      </c>
      <c r="I47" s="237" t="str">
        <v/>
      </c>
      <c r="J47" s="237" t="str">
        <v/>
      </c>
      <c r="K47" s="237" t="str">
        <v/>
      </c>
      <c r="L47" s="237" t="str">
        <v/>
      </c>
      <c r="M47" s="237" t="str">
        <v>p</v>
      </c>
      <c r="N47" s="237" t="str">
        <v/>
      </c>
      <c r="O47" s="237" t="str">
        <v/>
      </c>
      <c r="P47" s="237" t="str">
        <v/>
      </c>
      <c r="Q47" s="237" t="str">
        <v/>
      </c>
      <c r="R47" s="237" t="str">
        <v/>
      </c>
      <c r="S47" s="237" t="str">
        <v/>
      </c>
      <c r="T47" s="237" t="str">
        <v>b</v>
      </c>
      <c r="U47" s="237" t="str">
        <v/>
      </c>
      <c r="V47" s="237" t="str">
        <v/>
      </c>
      <c r="W47" s="237" t="str">
        <v/>
      </c>
      <c r="X47" s="237" t="str">
        <v/>
      </c>
      <c r="Y47" s="237" t="str">
        <v/>
      </c>
      <c r="Z47" s="237" t="str">
        <v/>
      </c>
      <c r="AA47" s="237" t="str">
        <v/>
      </c>
      <c r="AB47" s="237" t="str">
        <v/>
      </c>
      <c r="AC47" s="237" t="str">
        <v/>
      </c>
      <c r="AD47" s="237" t="str">
        <v/>
      </c>
      <c r="AE47" s="237" t="str">
        <v/>
      </c>
      <c r="AF47" s="237" t="str">
        <v/>
      </c>
      <c r="AG47" s="237" t="str">
        <v/>
      </c>
      <c r="AH47" s="237" t="str">
        <v/>
      </c>
      <c r="AI47" s="237" t="str">
        <v/>
      </c>
      <c r="AJ47" s="534" t="str">
        <v/>
      </c>
    </row>
    <row r="48" spans="2:36">
      <c r="B48" s="231">
        <v>2012</v>
      </c>
      <c r="C48" s="237" t="str">
        <v/>
      </c>
      <c r="D48" s="237" t="str">
        <v/>
      </c>
      <c r="E48" s="237" t="str">
        <v/>
      </c>
      <c r="F48" s="237" t="str">
        <v/>
      </c>
      <c r="G48" s="237" t="str">
        <v/>
      </c>
      <c r="H48" s="237" t="str">
        <v/>
      </c>
      <c r="I48" s="237" t="str">
        <v/>
      </c>
      <c r="J48" s="237" t="str">
        <v/>
      </c>
      <c r="K48" s="237" t="str">
        <v/>
      </c>
      <c r="L48" s="237" t="str">
        <v/>
      </c>
      <c r="M48" s="237" t="str">
        <v>p</v>
      </c>
      <c r="N48" s="237" t="str">
        <v/>
      </c>
      <c r="O48" s="237" t="str">
        <v/>
      </c>
      <c r="P48" s="237" t="str">
        <v/>
      </c>
      <c r="Q48" s="237" t="str">
        <v/>
      </c>
      <c r="R48" s="237" t="str">
        <v/>
      </c>
      <c r="S48" s="237" t="str">
        <v/>
      </c>
      <c r="T48" s="237" t="str">
        <v>b</v>
      </c>
      <c r="U48" s="237" t="str">
        <v/>
      </c>
      <c r="V48" s="237" t="str">
        <v/>
      </c>
      <c r="W48" s="237" t="str">
        <v/>
      </c>
      <c r="X48" s="237" t="str">
        <v/>
      </c>
      <c r="Y48" s="237" t="str">
        <v/>
      </c>
      <c r="Z48" s="237" t="str">
        <v/>
      </c>
      <c r="AA48" s="237" t="str">
        <v/>
      </c>
      <c r="AB48" s="237" t="str">
        <v/>
      </c>
      <c r="AC48" s="237" t="str">
        <v/>
      </c>
      <c r="AD48" s="237" t="str">
        <v/>
      </c>
      <c r="AE48" s="237" t="str">
        <v/>
      </c>
      <c r="AF48" s="237" t="str">
        <v/>
      </c>
      <c r="AG48" s="237" t="str">
        <v/>
      </c>
      <c r="AH48" s="237" t="str">
        <v/>
      </c>
      <c r="AI48" s="237" t="str">
        <v/>
      </c>
      <c r="AJ48" s="534" t="str">
        <v/>
      </c>
    </row>
    <row r="49" spans="2:36">
      <c r="B49" s="231">
        <v>2013</v>
      </c>
      <c r="C49" s="237" t="str">
        <v/>
      </c>
      <c r="D49" s="237" t="str">
        <v/>
      </c>
      <c r="E49" s="237" t="str">
        <v/>
      </c>
      <c r="F49" s="237" t="str">
        <v/>
      </c>
      <c r="G49" s="237" t="str">
        <v/>
      </c>
      <c r="H49" s="237" t="str">
        <v/>
      </c>
      <c r="I49" s="237" t="str">
        <v/>
      </c>
      <c r="J49" s="237" t="str">
        <v/>
      </c>
      <c r="K49" s="237" t="str">
        <v/>
      </c>
      <c r="L49" s="237" t="str">
        <v/>
      </c>
      <c r="M49" s="237" t="str">
        <v>p</v>
      </c>
      <c r="N49" s="237" t="str">
        <v/>
      </c>
      <c r="O49" s="237" t="str">
        <v/>
      </c>
      <c r="P49" s="237" t="str">
        <v/>
      </c>
      <c r="Q49" s="237" t="str">
        <v/>
      </c>
      <c r="R49" s="237" t="str">
        <v/>
      </c>
      <c r="S49" s="237" t="str">
        <v/>
      </c>
      <c r="T49" s="237" t="str">
        <v>b</v>
      </c>
      <c r="U49" s="237" t="str">
        <v/>
      </c>
      <c r="V49" s="237" t="str">
        <v/>
      </c>
      <c r="W49" s="237" t="str">
        <v/>
      </c>
      <c r="X49" s="237" t="str">
        <v/>
      </c>
      <c r="Y49" s="237" t="str">
        <v/>
      </c>
      <c r="Z49" s="237" t="str">
        <v/>
      </c>
      <c r="AA49" s="237" t="str">
        <v/>
      </c>
      <c r="AB49" s="237" t="str">
        <v/>
      </c>
      <c r="AC49" s="237" t="str">
        <v/>
      </c>
      <c r="AD49" s="237" t="str">
        <v/>
      </c>
      <c r="AE49" s="237" t="str">
        <v/>
      </c>
      <c r="AF49" s="237" t="str">
        <v/>
      </c>
      <c r="AG49" s="237" t="str">
        <v/>
      </c>
      <c r="AH49" s="237" t="str">
        <v/>
      </c>
      <c r="AI49" s="237" t="str">
        <v/>
      </c>
      <c r="AJ49" s="534" t="str">
        <v/>
      </c>
    </row>
    <row r="50" spans="2:36">
      <c r="B50" s="231">
        <v>2014</v>
      </c>
      <c r="C50" s="237" t="str">
        <v/>
      </c>
      <c r="D50" s="237" t="str">
        <v/>
      </c>
      <c r="E50" s="237" t="str">
        <v/>
      </c>
      <c r="F50" s="237" t="str">
        <v/>
      </c>
      <c r="G50" s="237" t="str">
        <v/>
      </c>
      <c r="H50" s="237" t="str">
        <v/>
      </c>
      <c r="I50" s="237" t="str">
        <v/>
      </c>
      <c r="J50" s="237" t="str">
        <v/>
      </c>
      <c r="K50" s="237" t="str">
        <v/>
      </c>
      <c r="L50" s="237" t="str">
        <v/>
      </c>
      <c r="M50" s="237" t="str">
        <v/>
      </c>
      <c r="N50" s="237" t="str">
        <v/>
      </c>
      <c r="O50" s="237" t="str">
        <v/>
      </c>
      <c r="P50" s="237" t="str">
        <v/>
      </c>
      <c r="Q50" s="237" t="str">
        <v/>
      </c>
      <c r="R50" s="237" t="str">
        <v/>
      </c>
      <c r="S50" s="237" t="str">
        <v/>
      </c>
      <c r="T50" s="237" t="str">
        <v/>
      </c>
      <c r="U50" s="237" t="str">
        <v/>
      </c>
      <c r="V50" s="237" t="str">
        <v/>
      </c>
      <c r="W50" s="237" t="str">
        <v/>
      </c>
      <c r="X50" s="237" t="str">
        <v/>
      </c>
      <c r="Y50" s="237" t="str">
        <v/>
      </c>
      <c r="Z50" s="237" t="str">
        <v/>
      </c>
      <c r="AA50" s="237" t="str">
        <v/>
      </c>
      <c r="AB50" s="237" t="str">
        <v/>
      </c>
      <c r="AC50" s="237" t="str">
        <v/>
      </c>
      <c r="AD50" s="237" t="str">
        <v/>
      </c>
      <c r="AE50" s="237" t="str">
        <v/>
      </c>
      <c r="AF50" s="237" t="str">
        <v/>
      </c>
      <c r="AG50" s="237" t="str">
        <v/>
      </c>
      <c r="AH50" s="237" t="str">
        <v/>
      </c>
      <c r="AI50" s="237" t="str">
        <v/>
      </c>
      <c r="AJ50" s="534" t="str">
        <v/>
      </c>
    </row>
    <row r="51" spans="2:36">
      <c r="B51" s="231">
        <v>2015</v>
      </c>
      <c r="C51" s="237" t="str">
        <v/>
      </c>
      <c r="D51" s="237" t="str">
        <v/>
      </c>
      <c r="E51" s="237" t="str">
        <v/>
      </c>
      <c r="F51" s="237" t="str">
        <v/>
      </c>
      <c r="G51" s="237" t="str">
        <v/>
      </c>
      <c r="H51" s="237" t="str">
        <v/>
      </c>
      <c r="I51" s="237" t="str">
        <v/>
      </c>
      <c r="J51" s="237" t="str">
        <v/>
      </c>
      <c r="K51" s="237" t="str">
        <v/>
      </c>
      <c r="L51" s="237" t="str">
        <v/>
      </c>
      <c r="M51" s="237" t="str">
        <v/>
      </c>
      <c r="N51" s="237" t="str">
        <v/>
      </c>
      <c r="O51" s="237" t="str">
        <v/>
      </c>
      <c r="P51" s="237" t="str">
        <v/>
      </c>
      <c r="Q51" s="237" t="str">
        <v/>
      </c>
      <c r="R51" s="237" t="str">
        <v/>
      </c>
      <c r="S51" s="237" t="str">
        <v/>
      </c>
      <c r="T51" s="237" t="str">
        <v/>
      </c>
      <c r="U51" s="237" t="str">
        <v/>
      </c>
      <c r="V51" s="237" t="str">
        <v/>
      </c>
      <c r="W51" s="237" t="str">
        <v/>
      </c>
      <c r="X51" s="237" t="str">
        <v/>
      </c>
      <c r="Y51" s="237" t="str">
        <v/>
      </c>
      <c r="Z51" s="237" t="str">
        <v/>
      </c>
      <c r="AA51" s="237" t="str">
        <v/>
      </c>
      <c r="AB51" s="237" t="str">
        <v/>
      </c>
      <c r="AC51" s="237" t="str">
        <v/>
      </c>
      <c r="AD51" s="237" t="str">
        <v/>
      </c>
      <c r="AE51" s="237" t="str">
        <v/>
      </c>
      <c r="AF51" s="237" t="str">
        <v/>
      </c>
      <c r="AG51" s="237" t="str">
        <v/>
      </c>
      <c r="AH51" s="237" t="str">
        <v/>
      </c>
      <c r="AI51" s="237" t="str">
        <v/>
      </c>
      <c r="AJ51" s="534" t="str">
        <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AM56"/>
  <sheetViews>
    <sheetView workbookViewId="0">
      <pane xSplit="1" ySplit="10" topLeftCell="B11" activePane="bottomRight" state="frozen"/>
      <selection activeCell="X57" sqref="X57"/>
      <selection pane="topRight" activeCell="X57" sqref="X57"/>
      <selection pane="bottomLeft" activeCell="X57" sqref="X57"/>
      <selection pane="bottomRight" activeCell="X57" sqref="X57"/>
    </sheetView>
  </sheetViews>
  <sheetFormatPr defaultColWidth="9.125" defaultRowHeight="15"/>
  <cols>
    <col min="1" max="1" width="17.125" style="409" customWidth="1"/>
    <col min="2" max="16384" width="9.125" style="409"/>
  </cols>
  <sheetData>
    <row r="1" spans="1:39">
      <c r="A1" s="375" t="s">
        <v>402</v>
      </c>
    </row>
    <row r="3" spans="1:39">
      <c r="A3" s="375" t="s">
        <v>288</v>
      </c>
      <c r="B3" s="376">
        <v>41898.416145833333</v>
      </c>
    </row>
    <row r="4" spans="1:39">
      <c r="A4" s="375" t="s">
        <v>289</v>
      </c>
      <c r="B4" s="376">
        <v>41911.399221770829</v>
      </c>
    </row>
    <row r="5" spans="1:39">
      <c r="A5" s="375" t="s">
        <v>519</v>
      </c>
      <c r="B5" s="375" t="s">
        <v>231</v>
      </c>
    </row>
    <row r="6" spans="1:39">
      <c r="A6" s="375" t="s">
        <v>568</v>
      </c>
      <c r="B6" s="375" t="s">
        <v>569</v>
      </c>
    </row>
    <row r="7" spans="1:39">
      <c r="A7" s="375" t="s">
        <v>290</v>
      </c>
      <c r="B7" s="375" t="s">
        <v>403</v>
      </c>
    </row>
    <row r="8" spans="1:39">
      <c r="A8" s="375" t="s">
        <v>292</v>
      </c>
      <c r="B8" s="375" t="s">
        <v>567</v>
      </c>
    </row>
    <row r="10" spans="1:39">
      <c r="A10" s="377" t="s">
        <v>294</v>
      </c>
      <c r="B10" s="377" t="s">
        <v>214</v>
      </c>
      <c r="C10" s="377" t="s">
        <v>295</v>
      </c>
      <c r="D10" s="377" t="s">
        <v>215</v>
      </c>
      <c r="E10" s="377" t="s">
        <v>295</v>
      </c>
      <c r="F10" s="377" t="s">
        <v>216</v>
      </c>
      <c r="G10" s="377" t="s">
        <v>295</v>
      </c>
      <c r="H10" s="377" t="s">
        <v>217</v>
      </c>
      <c r="I10" s="377" t="s">
        <v>295</v>
      </c>
      <c r="J10" s="377" t="s">
        <v>218</v>
      </c>
      <c r="K10" s="377" t="s">
        <v>295</v>
      </c>
      <c r="L10" s="377" t="s">
        <v>219</v>
      </c>
      <c r="M10" s="377" t="s">
        <v>295</v>
      </c>
      <c r="N10" s="377" t="s">
        <v>220</v>
      </c>
      <c r="O10" s="377" t="s">
        <v>295</v>
      </c>
      <c r="P10" s="377" t="s">
        <v>221</v>
      </c>
      <c r="Q10" s="377" t="s">
        <v>295</v>
      </c>
      <c r="R10" s="377" t="s">
        <v>222</v>
      </c>
      <c r="S10" s="377" t="s">
        <v>295</v>
      </c>
      <c r="T10" s="377" t="s">
        <v>223</v>
      </c>
      <c r="U10" s="377" t="s">
        <v>295</v>
      </c>
      <c r="V10" s="377" t="s">
        <v>224</v>
      </c>
      <c r="W10" s="377" t="s">
        <v>295</v>
      </c>
      <c r="X10" s="377" t="s">
        <v>225</v>
      </c>
      <c r="Y10" s="377" t="s">
        <v>295</v>
      </c>
      <c r="Z10" s="377" t="s">
        <v>226</v>
      </c>
      <c r="AA10" s="377" t="s">
        <v>295</v>
      </c>
      <c r="AB10" s="377" t="s">
        <v>227</v>
      </c>
      <c r="AC10" s="377" t="s">
        <v>295</v>
      </c>
      <c r="AD10" s="377" t="s">
        <v>228</v>
      </c>
      <c r="AE10" s="377" t="s">
        <v>295</v>
      </c>
      <c r="AF10" s="377" t="s">
        <v>229</v>
      </c>
      <c r="AG10" s="377" t="s">
        <v>295</v>
      </c>
      <c r="AH10" s="377" t="s">
        <v>230</v>
      </c>
      <c r="AI10" s="377" t="s">
        <v>295</v>
      </c>
      <c r="AJ10" s="377" t="s">
        <v>296</v>
      </c>
      <c r="AK10" s="377" t="s">
        <v>295</v>
      </c>
      <c r="AL10" s="377" t="s">
        <v>297</v>
      </c>
      <c r="AM10" s="377" t="s">
        <v>295</v>
      </c>
    </row>
    <row r="11" spans="1:39">
      <c r="A11" s="377" t="s">
        <v>558</v>
      </c>
      <c r="B11" s="378" t="s">
        <v>126</v>
      </c>
      <c r="C11" s="378" t="s">
        <v>125</v>
      </c>
      <c r="D11" s="378" t="s">
        <v>126</v>
      </c>
      <c r="E11" s="378" t="s">
        <v>125</v>
      </c>
      <c r="F11" s="378" t="s">
        <v>126</v>
      </c>
      <c r="G11" s="378" t="s">
        <v>125</v>
      </c>
      <c r="H11" s="378" t="s">
        <v>126</v>
      </c>
      <c r="I11" s="378" t="s">
        <v>125</v>
      </c>
      <c r="J11" s="378" t="s">
        <v>126</v>
      </c>
      <c r="K11" s="378" t="s">
        <v>125</v>
      </c>
      <c r="L11" s="378" t="s">
        <v>126</v>
      </c>
      <c r="M11" s="378" t="s">
        <v>125</v>
      </c>
      <c r="N11" s="379">
        <v>0.1</v>
      </c>
      <c r="O11" s="378" t="s">
        <v>125</v>
      </c>
      <c r="P11" s="379">
        <v>-1.1000000000000001</v>
      </c>
      <c r="Q11" s="378" t="s">
        <v>125</v>
      </c>
      <c r="R11" s="379">
        <v>-0.3</v>
      </c>
      <c r="S11" s="378" t="s">
        <v>125</v>
      </c>
      <c r="T11" s="379">
        <v>-1.5</v>
      </c>
      <c r="U11" s="378" t="s">
        <v>125</v>
      </c>
      <c r="V11" s="379">
        <v>-0.8</v>
      </c>
      <c r="W11" s="378" t="s">
        <v>125</v>
      </c>
      <c r="X11" s="379">
        <v>-1.1000000000000001</v>
      </c>
      <c r="Y11" s="378" t="s">
        <v>125</v>
      </c>
      <c r="Z11" s="379">
        <v>-0.9</v>
      </c>
      <c r="AA11" s="378" t="s">
        <v>125</v>
      </c>
      <c r="AB11" s="379">
        <v>1.1000000000000001</v>
      </c>
      <c r="AC11" s="378" t="s">
        <v>125</v>
      </c>
      <c r="AD11" s="379">
        <v>3.2</v>
      </c>
      <c r="AE11" s="378" t="s">
        <v>125</v>
      </c>
      <c r="AF11" s="379">
        <v>-1.4</v>
      </c>
      <c r="AG11" s="378" t="s">
        <v>125</v>
      </c>
      <c r="AH11" s="379">
        <v>-0.8</v>
      </c>
      <c r="AI11" s="378" t="s">
        <v>125</v>
      </c>
      <c r="AJ11" s="379">
        <v>0.8</v>
      </c>
      <c r="AK11" s="378" t="s">
        <v>125</v>
      </c>
      <c r="AL11" s="379">
        <v>-0.4</v>
      </c>
      <c r="AM11" s="378" t="s">
        <v>125</v>
      </c>
    </row>
    <row r="12" spans="1:39">
      <c r="A12" s="377" t="s">
        <v>298</v>
      </c>
      <c r="B12" s="378" t="s">
        <v>126</v>
      </c>
      <c r="C12" s="378" t="s">
        <v>125</v>
      </c>
      <c r="D12" s="378" t="s">
        <v>126</v>
      </c>
      <c r="E12" s="378" t="s">
        <v>125</v>
      </c>
      <c r="F12" s="378" t="s">
        <v>126</v>
      </c>
      <c r="G12" s="378" t="s">
        <v>125</v>
      </c>
      <c r="H12" s="378" t="s">
        <v>126</v>
      </c>
      <c r="I12" s="378" t="s">
        <v>125</v>
      </c>
      <c r="J12" s="378" t="s">
        <v>126</v>
      </c>
      <c r="K12" s="378" t="s">
        <v>125</v>
      </c>
      <c r="L12" s="378" t="s">
        <v>126</v>
      </c>
      <c r="M12" s="378" t="s">
        <v>125</v>
      </c>
      <c r="N12" s="379">
        <v>0.1</v>
      </c>
      <c r="O12" s="378" t="s">
        <v>125</v>
      </c>
      <c r="P12" s="379">
        <v>-1.1000000000000001</v>
      </c>
      <c r="Q12" s="378" t="s">
        <v>125</v>
      </c>
      <c r="R12" s="379">
        <v>-0.3</v>
      </c>
      <c r="S12" s="378" t="s">
        <v>125</v>
      </c>
      <c r="T12" s="379">
        <v>-1.5</v>
      </c>
      <c r="U12" s="378" t="s">
        <v>125</v>
      </c>
      <c r="V12" s="379">
        <v>-0.8</v>
      </c>
      <c r="W12" s="378" t="s">
        <v>125</v>
      </c>
      <c r="X12" s="379">
        <v>-1.1000000000000001</v>
      </c>
      <c r="Y12" s="378" t="s">
        <v>125</v>
      </c>
      <c r="Z12" s="379">
        <v>-0.9</v>
      </c>
      <c r="AA12" s="378" t="s">
        <v>125</v>
      </c>
      <c r="AB12" s="379">
        <v>1.1000000000000001</v>
      </c>
      <c r="AC12" s="378" t="s">
        <v>125</v>
      </c>
      <c r="AD12" s="379">
        <v>3.2</v>
      </c>
      <c r="AE12" s="378" t="s">
        <v>125</v>
      </c>
      <c r="AF12" s="379">
        <v>-1.4</v>
      </c>
      <c r="AG12" s="378" t="s">
        <v>125</v>
      </c>
      <c r="AH12" s="379">
        <v>-0.8</v>
      </c>
      <c r="AI12" s="378" t="s">
        <v>125</v>
      </c>
      <c r="AJ12" s="379">
        <v>0.8</v>
      </c>
      <c r="AK12" s="378" t="s">
        <v>125</v>
      </c>
      <c r="AL12" s="379">
        <v>-0.4</v>
      </c>
      <c r="AM12" s="378" t="s">
        <v>125</v>
      </c>
    </row>
    <row r="13" spans="1:39">
      <c r="A13" s="377" t="s">
        <v>300</v>
      </c>
      <c r="B13" s="378" t="s">
        <v>126</v>
      </c>
      <c r="C13" s="378" t="s">
        <v>125</v>
      </c>
      <c r="D13" s="378" t="s">
        <v>126</v>
      </c>
      <c r="E13" s="378" t="s">
        <v>125</v>
      </c>
      <c r="F13" s="378" t="s">
        <v>126</v>
      </c>
      <c r="G13" s="378" t="s">
        <v>125</v>
      </c>
      <c r="H13" s="378" t="s">
        <v>126</v>
      </c>
      <c r="I13" s="378" t="s">
        <v>125</v>
      </c>
      <c r="J13" s="378" t="s">
        <v>126</v>
      </c>
      <c r="K13" s="378" t="s">
        <v>125</v>
      </c>
      <c r="L13" s="378" t="s">
        <v>126</v>
      </c>
      <c r="M13" s="378" t="s">
        <v>125</v>
      </c>
      <c r="N13" s="379">
        <v>0.1</v>
      </c>
      <c r="O13" s="378" t="s">
        <v>125</v>
      </c>
      <c r="P13" s="379">
        <v>-0.4</v>
      </c>
      <c r="Q13" s="378" t="s">
        <v>125</v>
      </c>
      <c r="R13" s="379">
        <v>-0.3</v>
      </c>
      <c r="S13" s="378" t="s">
        <v>125</v>
      </c>
      <c r="T13" s="379">
        <v>-1</v>
      </c>
      <c r="U13" s="378" t="s">
        <v>125</v>
      </c>
      <c r="V13" s="379">
        <v>-0.6</v>
      </c>
      <c r="W13" s="378" t="s">
        <v>125</v>
      </c>
      <c r="X13" s="379">
        <v>-0.8</v>
      </c>
      <c r="Y13" s="378" t="s">
        <v>125</v>
      </c>
      <c r="Z13" s="379">
        <v>-0.7</v>
      </c>
      <c r="AA13" s="378" t="s">
        <v>125</v>
      </c>
      <c r="AB13" s="379">
        <v>1.2</v>
      </c>
      <c r="AC13" s="378" t="s">
        <v>125</v>
      </c>
      <c r="AD13" s="379">
        <v>3.2</v>
      </c>
      <c r="AE13" s="378" t="s">
        <v>125</v>
      </c>
      <c r="AF13" s="379">
        <v>-1.4</v>
      </c>
      <c r="AG13" s="378" t="s">
        <v>125</v>
      </c>
      <c r="AH13" s="379">
        <v>-0.5</v>
      </c>
      <c r="AI13" s="378" t="s">
        <v>125</v>
      </c>
      <c r="AJ13" s="379">
        <v>0.9</v>
      </c>
      <c r="AK13" s="378" t="s">
        <v>125</v>
      </c>
      <c r="AL13" s="379">
        <v>-0.3</v>
      </c>
      <c r="AM13" s="378" t="s">
        <v>125</v>
      </c>
    </row>
    <row r="14" spans="1:39">
      <c r="A14" s="377" t="s">
        <v>565</v>
      </c>
      <c r="B14" s="378" t="s">
        <v>126</v>
      </c>
      <c r="C14" s="378" t="s">
        <v>125</v>
      </c>
      <c r="D14" s="378" t="s">
        <v>126</v>
      </c>
      <c r="E14" s="378" t="s">
        <v>125</v>
      </c>
      <c r="F14" s="378" t="s">
        <v>126</v>
      </c>
      <c r="G14" s="378" t="s">
        <v>125</v>
      </c>
      <c r="H14" s="378" t="s">
        <v>126</v>
      </c>
      <c r="I14" s="378" t="s">
        <v>125</v>
      </c>
      <c r="J14" s="378" t="s">
        <v>126</v>
      </c>
      <c r="K14" s="378" t="s">
        <v>125</v>
      </c>
      <c r="L14" s="378" t="s">
        <v>126</v>
      </c>
      <c r="M14" s="378" t="s">
        <v>125</v>
      </c>
      <c r="N14" s="379">
        <v>-0.3</v>
      </c>
      <c r="O14" s="378" t="s">
        <v>125</v>
      </c>
      <c r="P14" s="379">
        <v>-0.1</v>
      </c>
      <c r="Q14" s="378" t="s">
        <v>125</v>
      </c>
      <c r="R14" s="379">
        <v>-0.2</v>
      </c>
      <c r="S14" s="378" t="s">
        <v>125</v>
      </c>
      <c r="T14" s="379">
        <v>-1.2</v>
      </c>
      <c r="U14" s="378" t="s">
        <v>125</v>
      </c>
      <c r="V14" s="379">
        <v>-0.7</v>
      </c>
      <c r="W14" s="378" t="s">
        <v>125</v>
      </c>
      <c r="X14" s="379">
        <v>-1.1000000000000001</v>
      </c>
      <c r="Y14" s="378" t="s">
        <v>125</v>
      </c>
      <c r="Z14" s="379">
        <v>-1</v>
      </c>
      <c r="AA14" s="378" t="s">
        <v>125</v>
      </c>
      <c r="AB14" s="379">
        <v>1.8</v>
      </c>
      <c r="AC14" s="378" t="s">
        <v>125</v>
      </c>
      <c r="AD14" s="379">
        <v>3.3</v>
      </c>
      <c r="AE14" s="378" t="s">
        <v>125</v>
      </c>
      <c r="AF14" s="379">
        <v>-1.4</v>
      </c>
      <c r="AG14" s="378" t="s">
        <v>125</v>
      </c>
      <c r="AH14" s="379">
        <v>-0.4</v>
      </c>
      <c r="AI14" s="378" t="s">
        <v>125</v>
      </c>
      <c r="AJ14" s="379">
        <v>0.6</v>
      </c>
      <c r="AK14" s="378" t="s">
        <v>125</v>
      </c>
      <c r="AL14" s="379">
        <v>-0.3</v>
      </c>
      <c r="AM14" s="378" t="s">
        <v>125</v>
      </c>
    </row>
    <row r="15" spans="1:39">
      <c r="A15" s="377" t="s">
        <v>185</v>
      </c>
      <c r="B15" s="378" t="s">
        <v>126</v>
      </c>
      <c r="C15" s="378" t="s">
        <v>125</v>
      </c>
      <c r="D15" s="379">
        <v>0</v>
      </c>
      <c r="E15" s="378" t="s">
        <v>125</v>
      </c>
      <c r="F15" s="379">
        <v>-0.6</v>
      </c>
      <c r="G15" s="378" t="s">
        <v>125</v>
      </c>
      <c r="H15" s="379">
        <v>-0.7</v>
      </c>
      <c r="I15" s="378" t="s">
        <v>125</v>
      </c>
      <c r="J15" s="379">
        <v>1.1000000000000001</v>
      </c>
      <c r="K15" s="378" t="s">
        <v>125</v>
      </c>
      <c r="L15" s="379">
        <v>-1.5</v>
      </c>
      <c r="M15" s="378" t="s">
        <v>125</v>
      </c>
      <c r="N15" s="379">
        <v>2.2000000000000002</v>
      </c>
      <c r="O15" s="378" t="s">
        <v>125</v>
      </c>
      <c r="P15" s="379">
        <v>0.3</v>
      </c>
      <c r="Q15" s="378" t="s">
        <v>125</v>
      </c>
      <c r="R15" s="379">
        <v>-0.9</v>
      </c>
      <c r="S15" s="378" t="s">
        <v>125</v>
      </c>
      <c r="T15" s="379">
        <v>-2.7</v>
      </c>
      <c r="U15" s="378" t="s">
        <v>125</v>
      </c>
      <c r="V15" s="379">
        <v>-0.9</v>
      </c>
      <c r="W15" s="378" t="s">
        <v>125</v>
      </c>
      <c r="X15" s="379">
        <v>-0.4</v>
      </c>
      <c r="Y15" s="378" t="s">
        <v>125</v>
      </c>
      <c r="Z15" s="379">
        <v>-0.2</v>
      </c>
      <c r="AA15" s="378" t="s">
        <v>125</v>
      </c>
      <c r="AB15" s="379">
        <v>2.2000000000000002</v>
      </c>
      <c r="AC15" s="378" t="s">
        <v>125</v>
      </c>
      <c r="AD15" s="379">
        <v>2.7</v>
      </c>
      <c r="AE15" s="378" t="s">
        <v>125</v>
      </c>
      <c r="AF15" s="379">
        <v>-2.2999999999999998</v>
      </c>
      <c r="AG15" s="378" t="s">
        <v>125</v>
      </c>
      <c r="AH15" s="379">
        <v>0.7</v>
      </c>
      <c r="AI15" s="378" t="s">
        <v>125</v>
      </c>
      <c r="AJ15" s="379">
        <v>2.1</v>
      </c>
      <c r="AK15" s="378" t="s">
        <v>125</v>
      </c>
      <c r="AL15" s="379">
        <v>0.3</v>
      </c>
      <c r="AM15" s="378" t="s">
        <v>125</v>
      </c>
    </row>
    <row r="16" spans="1:39">
      <c r="A16" s="377" t="s">
        <v>186</v>
      </c>
      <c r="B16" s="378" t="s">
        <v>126</v>
      </c>
      <c r="C16" s="378" t="s">
        <v>125</v>
      </c>
      <c r="D16" s="379">
        <v>-2</v>
      </c>
      <c r="E16" s="378" t="s">
        <v>125</v>
      </c>
      <c r="F16" s="379">
        <v>-13.2</v>
      </c>
      <c r="G16" s="378" t="s">
        <v>125</v>
      </c>
      <c r="H16" s="379">
        <v>15.7</v>
      </c>
      <c r="I16" s="378" t="s">
        <v>125</v>
      </c>
      <c r="J16" s="379">
        <v>-3.7</v>
      </c>
      <c r="K16" s="378" t="s">
        <v>125</v>
      </c>
      <c r="L16" s="379">
        <v>-4.8</v>
      </c>
      <c r="M16" s="378" t="s">
        <v>125</v>
      </c>
      <c r="N16" s="379">
        <v>1.8</v>
      </c>
      <c r="O16" s="378" t="s">
        <v>125</v>
      </c>
      <c r="P16" s="379">
        <v>-3</v>
      </c>
      <c r="Q16" s="378" t="s">
        <v>125</v>
      </c>
      <c r="R16" s="379">
        <v>-0.6</v>
      </c>
      <c r="S16" s="378" t="s">
        <v>125</v>
      </c>
      <c r="T16" s="379">
        <v>-2.1</v>
      </c>
      <c r="U16" s="378" t="s">
        <v>125</v>
      </c>
      <c r="V16" s="379">
        <v>-1.7</v>
      </c>
      <c r="W16" s="378" t="s">
        <v>125</v>
      </c>
      <c r="X16" s="379">
        <v>-3.5</v>
      </c>
      <c r="Y16" s="378" t="s">
        <v>125</v>
      </c>
      <c r="Z16" s="379">
        <v>0.1</v>
      </c>
      <c r="AA16" s="378" t="s">
        <v>125</v>
      </c>
      <c r="AB16" s="379">
        <v>3.8</v>
      </c>
      <c r="AC16" s="378" t="s">
        <v>125</v>
      </c>
      <c r="AD16" s="379">
        <v>7.7</v>
      </c>
      <c r="AE16" s="378" t="s">
        <v>125</v>
      </c>
      <c r="AF16" s="379">
        <v>2.4</v>
      </c>
      <c r="AG16" s="378" t="s">
        <v>125</v>
      </c>
      <c r="AH16" s="379">
        <v>-2.2000000000000002</v>
      </c>
      <c r="AI16" s="378" t="s">
        <v>125</v>
      </c>
      <c r="AJ16" s="379">
        <v>1.3</v>
      </c>
      <c r="AK16" s="378" t="s">
        <v>125</v>
      </c>
      <c r="AL16" s="379">
        <v>6.1</v>
      </c>
      <c r="AM16" s="378" t="s">
        <v>125</v>
      </c>
    </row>
    <row r="17" spans="1:39">
      <c r="A17" s="377" t="s">
        <v>187</v>
      </c>
      <c r="B17" s="379">
        <v>-1.2</v>
      </c>
      <c r="C17" s="378" t="s">
        <v>125</v>
      </c>
      <c r="D17" s="379">
        <v>2.5</v>
      </c>
      <c r="E17" s="378" t="s">
        <v>125</v>
      </c>
      <c r="F17" s="379">
        <v>2.5</v>
      </c>
      <c r="G17" s="378" t="s">
        <v>125</v>
      </c>
      <c r="H17" s="379">
        <v>-2.4</v>
      </c>
      <c r="I17" s="378" t="s">
        <v>125</v>
      </c>
      <c r="J17" s="379">
        <v>-0.3</v>
      </c>
      <c r="K17" s="378" t="s">
        <v>125</v>
      </c>
      <c r="L17" s="379">
        <v>1.3</v>
      </c>
      <c r="M17" s="378" t="s">
        <v>125</v>
      </c>
      <c r="N17" s="379">
        <v>0.2</v>
      </c>
      <c r="O17" s="378" t="s">
        <v>125</v>
      </c>
      <c r="P17" s="379">
        <v>3.5</v>
      </c>
      <c r="Q17" s="378" t="s">
        <v>125</v>
      </c>
      <c r="R17" s="379">
        <v>2.2000000000000002</v>
      </c>
      <c r="S17" s="378" t="s">
        <v>125</v>
      </c>
      <c r="T17" s="379">
        <v>-1</v>
      </c>
      <c r="U17" s="378" t="s">
        <v>125</v>
      </c>
      <c r="V17" s="379">
        <v>-0.4</v>
      </c>
      <c r="W17" s="378" t="s">
        <v>125</v>
      </c>
      <c r="X17" s="379">
        <v>-0.1</v>
      </c>
      <c r="Y17" s="378" t="s">
        <v>125</v>
      </c>
      <c r="Z17" s="379">
        <v>-0.7</v>
      </c>
      <c r="AA17" s="378" t="s">
        <v>125</v>
      </c>
      <c r="AB17" s="379">
        <v>1.5</v>
      </c>
      <c r="AC17" s="378" t="s">
        <v>125</v>
      </c>
      <c r="AD17" s="379">
        <v>-0.1</v>
      </c>
      <c r="AE17" s="378" t="s">
        <v>125</v>
      </c>
      <c r="AF17" s="379">
        <v>1.2</v>
      </c>
      <c r="AG17" s="378" t="s">
        <v>125</v>
      </c>
      <c r="AH17" s="379">
        <v>1.4</v>
      </c>
      <c r="AI17" s="378" t="s">
        <v>125</v>
      </c>
      <c r="AJ17" s="379">
        <v>1.7</v>
      </c>
      <c r="AK17" s="378" t="s">
        <v>125</v>
      </c>
      <c r="AL17" s="379">
        <v>-2</v>
      </c>
      <c r="AM17" s="378" t="s">
        <v>125</v>
      </c>
    </row>
    <row r="18" spans="1:39">
      <c r="A18" s="377" t="s">
        <v>188</v>
      </c>
      <c r="B18" s="379">
        <v>0.2</v>
      </c>
      <c r="C18" s="378" t="s">
        <v>125</v>
      </c>
      <c r="D18" s="379">
        <v>0.3</v>
      </c>
      <c r="E18" s="378" t="s">
        <v>125</v>
      </c>
      <c r="F18" s="379">
        <v>-0.7</v>
      </c>
      <c r="G18" s="378" t="s">
        <v>125</v>
      </c>
      <c r="H18" s="379">
        <v>2.2000000000000002</v>
      </c>
      <c r="I18" s="378" t="s">
        <v>125</v>
      </c>
      <c r="J18" s="379">
        <v>0.5</v>
      </c>
      <c r="K18" s="378" t="s">
        <v>125</v>
      </c>
      <c r="L18" s="379">
        <v>-2.4</v>
      </c>
      <c r="M18" s="378" t="s">
        <v>125</v>
      </c>
      <c r="N18" s="379">
        <v>1.9</v>
      </c>
      <c r="O18" s="378" t="s">
        <v>125</v>
      </c>
      <c r="P18" s="379">
        <v>1</v>
      </c>
      <c r="Q18" s="378" t="s">
        <v>125</v>
      </c>
      <c r="R18" s="379">
        <v>0.6</v>
      </c>
      <c r="S18" s="378" t="s">
        <v>125</v>
      </c>
      <c r="T18" s="379">
        <v>-1.9</v>
      </c>
      <c r="U18" s="378" t="s">
        <v>125</v>
      </c>
      <c r="V18" s="379">
        <v>-0.7</v>
      </c>
      <c r="W18" s="378" t="s">
        <v>125</v>
      </c>
      <c r="X18" s="379">
        <v>0.1</v>
      </c>
      <c r="Y18" s="378" t="s">
        <v>125</v>
      </c>
      <c r="Z18" s="379">
        <v>2.4</v>
      </c>
      <c r="AA18" s="378" t="s">
        <v>125</v>
      </c>
      <c r="AB18" s="379">
        <v>1.8</v>
      </c>
      <c r="AC18" s="378" t="s">
        <v>125</v>
      </c>
      <c r="AD18" s="379">
        <v>5.0999999999999996</v>
      </c>
      <c r="AE18" s="378" t="s">
        <v>125</v>
      </c>
      <c r="AF18" s="379">
        <v>-4.5</v>
      </c>
      <c r="AG18" s="378" t="s">
        <v>125</v>
      </c>
      <c r="AH18" s="379">
        <v>-0.7</v>
      </c>
      <c r="AI18" s="378" t="s">
        <v>125</v>
      </c>
      <c r="AJ18" s="379">
        <v>-0.8</v>
      </c>
      <c r="AK18" s="378" t="s">
        <v>125</v>
      </c>
      <c r="AL18" s="379">
        <v>-0.2</v>
      </c>
      <c r="AM18" s="378" t="s">
        <v>125</v>
      </c>
    </row>
    <row r="19" spans="1:39">
      <c r="A19" s="377" t="s">
        <v>520</v>
      </c>
      <c r="B19" s="379">
        <v>0.1</v>
      </c>
      <c r="C19" s="378" t="s">
        <v>125</v>
      </c>
      <c r="D19" s="379">
        <v>-0.4</v>
      </c>
      <c r="E19" s="378" t="s">
        <v>125</v>
      </c>
      <c r="F19" s="379">
        <v>-1.5</v>
      </c>
      <c r="G19" s="378" t="s">
        <v>125</v>
      </c>
      <c r="H19" s="379">
        <v>-0.4</v>
      </c>
      <c r="I19" s="378" t="s">
        <v>125</v>
      </c>
      <c r="J19" s="379">
        <v>0.4</v>
      </c>
      <c r="K19" s="378" t="s">
        <v>125</v>
      </c>
      <c r="L19" s="379">
        <v>1.2</v>
      </c>
      <c r="M19" s="378" t="s">
        <v>125</v>
      </c>
      <c r="N19" s="379">
        <v>-0.7</v>
      </c>
      <c r="O19" s="378" t="s">
        <v>125</v>
      </c>
      <c r="P19" s="379">
        <v>-0.7</v>
      </c>
      <c r="Q19" s="378" t="s">
        <v>125</v>
      </c>
      <c r="R19" s="379">
        <v>-0.2</v>
      </c>
      <c r="S19" s="378" t="s">
        <v>125</v>
      </c>
      <c r="T19" s="379">
        <v>-1.6</v>
      </c>
      <c r="U19" s="378" t="s">
        <v>125</v>
      </c>
      <c r="V19" s="379">
        <v>-1.5</v>
      </c>
      <c r="W19" s="378" t="s">
        <v>125</v>
      </c>
      <c r="X19" s="379">
        <v>-2.2999999999999998</v>
      </c>
      <c r="Y19" s="378" t="s">
        <v>125</v>
      </c>
      <c r="Z19" s="379">
        <v>-2.2999999999999998</v>
      </c>
      <c r="AA19" s="378" t="s">
        <v>125</v>
      </c>
      <c r="AB19" s="379">
        <v>1.5</v>
      </c>
      <c r="AC19" s="378" t="s">
        <v>125</v>
      </c>
      <c r="AD19" s="379">
        <v>4.4000000000000004</v>
      </c>
      <c r="AE19" s="378" t="s">
        <v>125</v>
      </c>
      <c r="AF19" s="379">
        <v>-2.1</v>
      </c>
      <c r="AG19" s="378" t="s">
        <v>125</v>
      </c>
      <c r="AH19" s="379">
        <v>-0.2</v>
      </c>
      <c r="AI19" s="378" t="s">
        <v>125</v>
      </c>
      <c r="AJ19" s="379">
        <v>1.6</v>
      </c>
      <c r="AK19" s="378" t="s">
        <v>125</v>
      </c>
      <c r="AL19" s="379">
        <v>-0.1</v>
      </c>
      <c r="AM19" s="378" t="s">
        <v>125</v>
      </c>
    </row>
    <row r="20" spans="1:39">
      <c r="A20" s="377" t="s">
        <v>190</v>
      </c>
      <c r="B20" s="378" t="s">
        <v>126</v>
      </c>
      <c r="C20" s="378" t="s">
        <v>125</v>
      </c>
      <c r="D20" s="379">
        <v>-4.4000000000000004</v>
      </c>
      <c r="E20" s="378" t="s">
        <v>125</v>
      </c>
      <c r="F20" s="379">
        <v>-2.4</v>
      </c>
      <c r="G20" s="378" t="s">
        <v>125</v>
      </c>
      <c r="H20" s="379">
        <v>-0.7</v>
      </c>
      <c r="I20" s="378" t="s">
        <v>125</v>
      </c>
      <c r="J20" s="379">
        <v>-2.6</v>
      </c>
      <c r="K20" s="378" t="s">
        <v>125</v>
      </c>
      <c r="L20" s="379">
        <v>-1.9</v>
      </c>
      <c r="M20" s="378" t="s">
        <v>125</v>
      </c>
      <c r="N20" s="379">
        <v>-2.2999999999999998</v>
      </c>
      <c r="O20" s="378" t="s">
        <v>125</v>
      </c>
      <c r="P20" s="379">
        <v>-0.8</v>
      </c>
      <c r="Q20" s="378" t="s">
        <v>125</v>
      </c>
      <c r="R20" s="379">
        <v>0.9</v>
      </c>
      <c r="S20" s="378" t="s">
        <v>125</v>
      </c>
      <c r="T20" s="379">
        <v>1</v>
      </c>
      <c r="U20" s="378" t="s">
        <v>125</v>
      </c>
      <c r="V20" s="379">
        <v>-2.1</v>
      </c>
      <c r="W20" s="378" t="s">
        <v>125</v>
      </c>
      <c r="X20" s="379">
        <v>0.4</v>
      </c>
      <c r="Y20" s="378" t="s">
        <v>125</v>
      </c>
      <c r="Z20" s="379">
        <v>5</v>
      </c>
      <c r="AA20" s="378" t="s">
        <v>125</v>
      </c>
      <c r="AB20" s="379">
        <v>8.6999999999999993</v>
      </c>
      <c r="AC20" s="378" t="s">
        <v>125</v>
      </c>
      <c r="AD20" s="379">
        <v>1.3</v>
      </c>
      <c r="AE20" s="378" t="s">
        <v>125</v>
      </c>
      <c r="AF20" s="379">
        <v>-6.3</v>
      </c>
      <c r="AG20" s="378" t="s">
        <v>125</v>
      </c>
      <c r="AH20" s="379">
        <v>-3.7</v>
      </c>
      <c r="AI20" s="378" t="s">
        <v>125</v>
      </c>
      <c r="AJ20" s="379">
        <v>0.6</v>
      </c>
      <c r="AK20" s="378" t="s">
        <v>125</v>
      </c>
      <c r="AL20" s="379">
        <v>1.7</v>
      </c>
      <c r="AM20" s="378" t="s">
        <v>125</v>
      </c>
    </row>
    <row r="21" spans="1:39">
      <c r="A21" s="377" t="s">
        <v>191</v>
      </c>
      <c r="B21" s="378" t="s">
        <v>126</v>
      </c>
      <c r="C21" s="378" t="s">
        <v>125</v>
      </c>
      <c r="D21" s="378" t="s">
        <v>126</v>
      </c>
      <c r="E21" s="378" t="s">
        <v>125</v>
      </c>
      <c r="F21" s="378" t="s">
        <v>126</v>
      </c>
      <c r="G21" s="378" t="s">
        <v>125</v>
      </c>
      <c r="H21" s="378" t="s">
        <v>126</v>
      </c>
      <c r="I21" s="378" t="s">
        <v>125</v>
      </c>
      <c r="J21" s="379">
        <v>-3</v>
      </c>
      <c r="K21" s="378" t="s">
        <v>125</v>
      </c>
      <c r="L21" s="379">
        <v>-3.4</v>
      </c>
      <c r="M21" s="378" t="s">
        <v>301</v>
      </c>
      <c r="N21" s="379">
        <v>0</v>
      </c>
      <c r="O21" s="378" t="s">
        <v>301</v>
      </c>
      <c r="P21" s="379">
        <v>-3.8</v>
      </c>
      <c r="Q21" s="378" t="s">
        <v>301</v>
      </c>
      <c r="R21" s="379">
        <v>0.8</v>
      </c>
      <c r="S21" s="378" t="s">
        <v>301</v>
      </c>
      <c r="T21" s="379">
        <v>1.9</v>
      </c>
      <c r="U21" s="378" t="s">
        <v>301</v>
      </c>
      <c r="V21" s="379">
        <v>2</v>
      </c>
      <c r="W21" s="378" t="s">
        <v>301</v>
      </c>
      <c r="X21" s="379">
        <v>0.2</v>
      </c>
      <c r="Y21" s="378" t="s">
        <v>301</v>
      </c>
      <c r="Z21" s="379">
        <v>3.2</v>
      </c>
      <c r="AA21" s="378" t="s">
        <v>301</v>
      </c>
      <c r="AB21" s="379">
        <v>10</v>
      </c>
      <c r="AC21" s="378" t="s">
        <v>301</v>
      </c>
      <c r="AD21" s="379">
        <v>1.3</v>
      </c>
      <c r="AE21" s="378" t="s">
        <v>301</v>
      </c>
      <c r="AF21" s="379">
        <v>-5.3</v>
      </c>
      <c r="AG21" s="378" t="s">
        <v>301</v>
      </c>
      <c r="AH21" s="379">
        <v>-4.5999999999999996</v>
      </c>
      <c r="AI21" s="378" t="s">
        <v>301</v>
      </c>
      <c r="AJ21" s="379">
        <v>-0.6</v>
      </c>
      <c r="AK21" s="378" t="s">
        <v>301</v>
      </c>
      <c r="AL21" s="379">
        <v>0.6</v>
      </c>
      <c r="AM21" s="378" t="s">
        <v>301</v>
      </c>
    </row>
    <row r="22" spans="1:39">
      <c r="A22" s="377" t="s">
        <v>192</v>
      </c>
      <c r="B22" s="378" t="s">
        <v>126</v>
      </c>
      <c r="C22" s="378" t="s">
        <v>125</v>
      </c>
      <c r="D22" s="378" t="s">
        <v>126</v>
      </c>
      <c r="E22" s="378" t="s">
        <v>125</v>
      </c>
      <c r="F22" s="378" t="s">
        <v>126</v>
      </c>
      <c r="G22" s="378" t="s">
        <v>125</v>
      </c>
      <c r="H22" s="378" t="s">
        <v>126</v>
      </c>
      <c r="I22" s="378" t="s">
        <v>125</v>
      </c>
      <c r="J22" s="378" t="s">
        <v>126</v>
      </c>
      <c r="K22" s="378" t="s">
        <v>125</v>
      </c>
      <c r="L22" s="378" t="s">
        <v>126</v>
      </c>
      <c r="M22" s="378" t="s">
        <v>125</v>
      </c>
      <c r="N22" s="379">
        <v>-3.4</v>
      </c>
      <c r="O22" s="378" t="s">
        <v>125</v>
      </c>
      <c r="P22" s="379">
        <v>6.5</v>
      </c>
      <c r="Q22" s="378" t="s">
        <v>125</v>
      </c>
      <c r="R22" s="379">
        <v>-2.2999999999999998</v>
      </c>
      <c r="S22" s="378" t="s">
        <v>125</v>
      </c>
      <c r="T22" s="379">
        <v>-0.7</v>
      </c>
      <c r="U22" s="378" t="s">
        <v>125</v>
      </c>
      <c r="V22" s="379">
        <v>2.5</v>
      </c>
      <c r="W22" s="378" t="s">
        <v>125</v>
      </c>
      <c r="X22" s="379">
        <v>-3.4</v>
      </c>
      <c r="Y22" s="378" t="s">
        <v>125</v>
      </c>
      <c r="Z22" s="379">
        <v>-0.7</v>
      </c>
      <c r="AA22" s="378" t="s">
        <v>125</v>
      </c>
      <c r="AB22" s="379">
        <v>0.3</v>
      </c>
      <c r="AC22" s="378" t="s">
        <v>125</v>
      </c>
      <c r="AD22" s="379">
        <v>3.8</v>
      </c>
      <c r="AE22" s="378" t="s">
        <v>125</v>
      </c>
      <c r="AF22" s="379">
        <v>-1.3</v>
      </c>
      <c r="AG22" s="378" t="s">
        <v>125</v>
      </c>
      <c r="AH22" s="379">
        <v>-2.9</v>
      </c>
      <c r="AI22" s="378" t="s">
        <v>125</v>
      </c>
      <c r="AJ22" s="379">
        <v>-4.8</v>
      </c>
      <c r="AK22" s="378" t="s">
        <v>125</v>
      </c>
      <c r="AL22" s="379">
        <v>-4.9000000000000004</v>
      </c>
      <c r="AM22" s="378" t="s">
        <v>125</v>
      </c>
    </row>
    <row r="23" spans="1:39">
      <c r="A23" s="377" t="s">
        <v>193</v>
      </c>
      <c r="B23" s="378" t="s">
        <v>126</v>
      </c>
      <c r="C23" s="378" t="s">
        <v>125</v>
      </c>
      <c r="D23" s="378" t="s">
        <v>126</v>
      </c>
      <c r="E23" s="378" t="s">
        <v>125</v>
      </c>
      <c r="F23" s="378" t="s">
        <v>126</v>
      </c>
      <c r="G23" s="378" t="s">
        <v>125</v>
      </c>
      <c r="H23" s="378" t="s">
        <v>126</v>
      </c>
      <c r="I23" s="378" t="s">
        <v>125</v>
      </c>
      <c r="J23" s="378" t="s">
        <v>126</v>
      </c>
      <c r="K23" s="378" t="s">
        <v>125</v>
      </c>
      <c r="L23" s="378" t="s">
        <v>126</v>
      </c>
      <c r="M23" s="378" t="s">
        <v>125</v>
      </c>
      <c r="N23" s="379">
        <v>-1</v>
      </c>
      <c r="O23" s="378" t="s">
        <v>125</v>
      </c>
      <c r="P23" s="379">
        <v>-1.2</v>
      </c>
      <c r="Q23" s="378" t="s">
        <v>125</v>
      </c>
      <c r="R23" s="379">
        <v>-1.4</v>
      </c>
      <c r="S23" s="378" t="s">
        <v>125</v>
      </c>
      <c r="T23" s="379">
        <v>-1.5</v>
      </c>
      <c r="U23" s="378" t="s">
        <v>125</v>
      </c>
      <c r="V23" s="379">
        <v>-1</v>
      </c>
      <c r="W23" s="378" t="s">
        <v>125</v>
      </c>
      <c r="X23" s="379">
        <v>-1</v>
      </c>
      <c r="Y23" s="378" t="s">
        <v>125</v>
      </c>
      <c r="Z23" s="379">
        <v>0.8</v>
      </c>
      <c r="AA23" s="378" t="s">
        <v>125</v>
      </c>
      <c r="AB23" s="379">
        <v>3.2</v>
      </c>
      <c r="AC23" s="378" t="s">
        <v>125</v>
      </c>
      <c r="AD23" s="379">
        <v>1.3</v>
      </c>
      <c r="AE23" s="378" t="s">
        <v>125</v>
      </c>
      <c r="AF23" s="379">
        <v>-1.8</v>
      </c>
      <c r="AG23" s="378" t="s">
        <v>125</v>
      </c>
      <c r="AH23" s="379">
        <v>-1</v>
      </c>
      <c r="AI23" s="378" t="s">
        <v>125</v>
      </c>
      <c r="AJ23" s="379">
        <v>-3</v>
      </c>
      <c r="AK23" s="378" t="s">
        <v>125</v>
      </c>
      <c r="AL23" s="379">
        <v>-2.2999999999999998</v>
      </c>
      <c r="AM23" s="378" t="s">
        <v>125</v>
      </c>
    </row>
    <row r="24" spans="1:39">
      <c r="A24" s="377" t="s">
        <v>194</v>
      </c>
      <c r="B24" s="379">
        <v>-0.3</v>
      </c>
      <c r="C24" s="378" t="s">
        <v>125</v>
      </c>
      <c r="D24" s="379">
        <v>-0.2</v>
      </c>
      <c r="E24" s="378" t="s">
        <v>125</v>
      </c>
      <c r="F24" s="379">
        <v>-0.8</v>
      </c>
      <c r="G24" s="378" t="s">
        <v>125</v>
      </c>
      <c r="H24" s="379">
        <v>-1.1000000000000001</v>
      </c>
      <c r="I24" s="378" t="s">
        <v>125</v>
      </c>
      <c r="J24" s="379">
        <v>0.8</v>
      </c>
      <c r="K24" s="378" t="s">
        <v>125</v>
      </c>
      <c r="L24" s="379">
        <v>-0.2</v>
      </c>
      <c r="M24" s="378" t="s">
        <v>125</v>
      </c>
      <c r="N24" s="379">
        <v>0.3</v>
      </c>
      <c r="O24" s="378" t="s">
        <v>125</v>
      </c>
      <c r="P24" s="379">
        <v>0.8</v>
      </c>
      <c r="Q24" s="378" t="s">
        <v>125</v>
      </c>
      <c r="R24" s="379">
        <v>0</v>
      </c>
      <c r="S24" s="378" t="s">
        <v>125</v>
      </c>
      <c r="T24" s="379">
        <v>-0.7</v>
      </c>
      <c r="U24" s="378" t="s">
        <v>125</v>
      </c>
      <c r="V24" s="379">
        <v>0</v>
      </c>
      <c r="W24" s="378" t="s">
        <v>125</v>
      </c>
      <c r="X24" s="379">
        <v>-0.3</v>
      </c>
      <c r="Y24" s="378" t="s">
        <v>125</v>
      </c>
      <c r="Z24" s="379">
        <v>-0.9</v>
      </c>
      <c r="AA24" s="378" t="s">
        <v>125</v>
      </c>
      <c r="AB24" s="379">
        <v>0.7</v>
      </c>
      <c r="AC24" s="378" t="s">
        <v>125</v>
      </c>
      <c r="AD24" s="379">
        <v>3</v>
      </c>
      <c r="AE24" s="378" t="s">
        <v>125</v>
      </c>
      <c r="AF24" s="379">
        <v>-0.2</v>
      </c>
      <c r="AG24" s="378" t="s">
        <v>125</v>
      </c>
      <c r="AH24" s="379">
        <v>0</v>
      </c>
      <c r="AI24" s="378" t="s">
        <v>125</v>
      </c>
      <c r="AJ24" s="379">
        <v>0.6</v>
      </c>
      <c r="AK24" s="378" t="s">
        <v>125</v>
      </c>
      <c r="AL24" s="379">
        <v>0.1</v>
      </c>
      <c r="AM24" s="378" t="s">
        <v>125</v>
      </c>
    </row>
    <row r="25" spans="1:39">
      <c r="A25" s="377" t="s">
        <v>559</v>
      </c>
      <c r="B25" s="378" t="s">
        <v>126</v>
      </c>
      <c r="C25" s="378" t="s">
        <v>125</v>
      </c>
      <c r="D25" s="378" t="s">
        <v>126</v>
      </c>
      <c r="E25" s="378" t="s">
        <v>125</v>
      </c>
      <c r="F25" s="379">
        <v>2.6</v>
      </c>
      <c r="G25" s="378" t="s">
        <v>125</v>
      </c>
      <c r="H25" s="379">
        <v>5.7</v>
      </c>
      <c r="I25" s="378" t="s">
        <v>125</v>
      </c>
      <c r="J25" s="379">
        <v>3.2</v>
      </c>
      <c r="K25" s="378" t="s">
        <v>125</v>
      </c>
      <c r="L25" s="379">
        <v>-2.2999999999999998</v>
      </c>
      <c r="M25" s="378" t="s">
        <v>125</v>
      </c>
      <c r="N25" s="379">
        <v>-5.5</v>
      </c>
      <c r="O25" s="378" t="s">
        <v>125</v>
      </c>
      <c r="P25" s="379">
        <v>1.8</v>
      </c>
      <c r="Q25" s="378" t="s">
        <v>125</v>
      </c>
      <c r="R25" s="379">
        <v>1.2</v>
      </c>
      <c r="S25" s="378" t="s">
        <v>125</v>
      </c>
      <c r="T25" s="379">
        <v>-2.1</v>
      </c>
      <c r="U25" s="378" t="s">
        <v>125</v>
      </c>
      <c r="V25" s="379">
        <v>-1.4</v>
      </c>
      <c r="W25" s="378" t="s">
        <v>125</v>
      </c>
      <c r="X25" s="379">
        <v>-1.7</v>
      </c>
      <c r="Y25" s="378" t="s">
        <v>125</v>
      </c>
      <c r="Z25" s="379">
        <v>0.3</v>
      </c>
      <c r="AA25" s="378" t="s">
        <v>125</v>
      </c>
      <c r="AB25" s="379">
        <v>-0.2</v>
      </c>
      <c r="AC25" s="378" t="s">
        <v>125</v>
      </c>
      <c r="AD25" s="379">
        <v>3.6</v>
      </c>
      <c r="AE25" s="378" t="s">
        <v>125</v>
      </c>
      <c r="AF25" s="379">
        <v>-1.9</v>
      </c>
      <c r="AG25" s="378" t="s">
        <v>125</v>
      </c>
      <c r="AH25" s="379">
        <v>-2</v>
      </c>
      <c r="AI25" s="378" t="s">
        <v>125</v>
      </c>
      <c r="AJ25" s="379">
        <v>-1.9</v>
      </c>
      <c r="AK25" s="378" t="s">
        <v>125</v>
      </c>
      <c r="AL25" s="379">
        <v>0.6</v>
      </c>
      <c r="AM25" s="378" t="s">
        <v>125</v>
      </c>
    </row>
    <row r="26" spans="1:39">
      <c r="A26" s="377" t="s">
        <v>195</v>
      </c>
      <c r="B26" s="379">
        <v>-3.5</v>
      </c>
      <c r="C26" s="378" t="s">
        <v>125</v>
      </c>
      <c r="D26" s="379">
        <v>0.3</v>
      </c>
      <c r="E26" s="378" t="s">
        <v>125</v>
      </c>
      <c r="F26" s="379">
        <v>0.2</v>
      </c>
      <c r="G26" s="378" t="s">
        <v>125</v>
      </c>
      <c r="H26" s="379">
        <v>-4.5999999999999996</v>
      </c>
      <c r="I26" s="378" t="s">
        <v>125</v>
      </c>
      <c r="J26" s="379">
        <v>-0.5</v>
      </c>
      <c r="K26" s="378" t="s">
        <v>125</v>
      </c>
      <c r="L26" s="379">
        <v>-1.3</v>
      </c>
      <c r="M26" s="378" t="s">
        <v>125</v>
      </c>
      <c r="N26" s="379">
        <v>0</v>
      </c>
      <c r="O26" s="378" t="s">
        <v>125</v>
      </c>
      <c r="P26" s="379">
        <v>0.2</v>
      </c>
      <c r="Q26" s="378" t="s">
        <v>125</v>
      </c>
      <c r="R26" s="379">
        <v>0.9</v>
      </c>
      <c r="S26" s="378" t="s">
        <v>125</v>
      </c>
      <c r="T26" s="379">
        <v>-0.4</v>
      </c>
      <c r="U26" s="378" t="s">
        <v>125</v>
      </c>
      <c r="V26" s="379">
        <v>0.6</v>
      </c>
      <c r="W26" s="378" t="s">
        <v>125</v>
      </c>
      <c r="X26" s="379">
        <v>0.2</v>
      </c>
      <c r="Y26" s="378" t="s">
        <v>125</v>
      </c>
      <c r="Z26" s="379">
        <v>-0.7</v>
      </c>
      <c r="AA26" s="378" t="s">
        <v>125</v>
      </c>
      <c r="AB26" s="379">
        <v>2</v>
      </c>
      <c r="AC26" s="378" t="s">
        <v>125</v>
      </c>
      <c r="AD26" s="379">
        <v>1.9</v>
      </c>
      <c r="AE26" s="378" t="s">
        <v>125</v>
      </c>
      <c r="AF26" s="379">
        <v>-0.6</v>
      </c>
      <c r="AG26" s="378" t="s">
        <v>125</v>
      </c>
      <c r="AH26" s="379">
        <v>-0.3</v>
      </c>
      <c r="AI26" s="378" t="s">
        <v>125</v>
      </c>
      <c r="AJ26" s="379">
        <v>0.6</v>
      </c>
      <c r="AK26" s="378" t="s">
        <v>125</v>
      </c>
      <c r="AL26" s="379">
        <v>-0.2</v>
      </c>
      <c r="AM26" s="378" t="s">
        <v>125</v>
      </c>
    </row>
    <row r="27" spans="1:39" s="544" customFormat="1">
      <c r="A27" s="542" t="s">
        <v>196</v>
      </c>
      <c r="B27" s="542" t="s">
        <v>126</v>
      </c>
      <c r="C27" s="542" t="s">
        <v>125</v>
      </c>
      <c r="D27" s="543">
        <v>1</v>
      </c>
      <c r="E27" s="542" t="s">
        <v>125</v>
      </c>
      <c r="F27" s="543">
        <v>1.4</v>
      </c>
      <c r="G27" s="542" t="s">
        <v>125</v>
      </c>
      <c r="H27" s="543">
        <v>-3.4</v>
      </c>
      <c r="I27" s="542" t="s">
        <v>125</v>
      </c>
      <c r="J27" s="543">
        <v>-1.1000000000000001</v>
      </c>
      <c r="K27" s="542" t="s">
        <v>125</v>
      </c>
      <c r="L27" s="543">
        <v>-0.5</v>
      </c>
      <c r="M27" s="542" t="s">
        <v>125</v>
      </c>
      <c r="N27" s="543">
        <v>-2</v>
      </c>
      <c r="O27" s="542" t="s">
        <v>125</v>
      </c>
      <c r="P27" s="543">
        <v>3.6</v>
      </c>
      <c r="Q27" s="542" t="s">
        <v>125</v>
      </c>
      <c r="R27" s="543">
        <v>4.7</v>
      </c>
      <c r="S27" s="542" t="s">
        <v>125</v>
      </c>
      <c r="T27" s="543">
        <v>-1.4</v>
      </c>
      <c r="U27" s="542" t="s">
        <v>125</v>
      </c>
      <c r="V27" s="543">
        <v>-1.3</v>
      </c>
      <c r="W27" s="542" t="s">
        <v>125</v>
      </c>
      <c r="X27" s="543">
        <v>-2.4</v>
      </c>
      <c r="Y27" s="542" t="s">
        <v>125</v>
      </c>
      <c r="Z27" s="543">
        <v>-3.1</v>
      </c>
      <c r="AA27" s="542" t="s">
        <v>125</v>
      </c>
      <c r="AB27" s="543">
        <v>-2.7</v>
      </c>
      <c r="AC27" s="542" t="s">
        <v>125</v>
      </c>
      <c r="AD27" s="543">
        <v>4</v>
      </c>
      <c r="AE27" s="542" t="s">
        <v>125</v>
      </c>
      <c r="AF27" s="543">
        <v>-0.9</v>
      </c>
      <c r="AG27" s="542" t="s">
        <v>125</v>
      </c>
      <c r="AH27" s="543">
        <v>0.2</v>
      </c>
      <c r="AI27" s="542" t="s">
        <v>125</v>
      </c>
      <c r="AJ27" s="543">
        <v>-4.2</v>
      </c>
      <c r="AK27" s="542" t="s">
        <v>125</v>
      </c>
      <c r="AL27" s="543">
        <v>-4.3</v>
      </c>
      <c r="AM27" s="542" t="s">
        <v>125</v>
      </c>
    </row>
    <row r="28" spans="1:39">
      <c r="A28" s="377" t="s">
        <v>197</v>
      </c>
      <c r="B28" s="378" t="s">
        <v>126</v>
      </c>
      <c r="C28" s="378" t="s">
        <v>125</v>
      </c>
      <c r="D28" s="378" t="s">
        <v>126</v>
      </c>
      <c r="E28" s="378" t="s">
        <v>125</v>
      </c>
      <c r="F28" s="378" t="s">
        <v>126</v>
      </c>
      <c r="G28" s="378" t="s">
        <v>125</v>
      </c>
      <c r="H28" s="378" t="s">
        <v>126</v>
      </c>
      <c r="I28" s="378" t="s">
        <v>125</v>
      </c>
      <c r="J28" s="378" t="s">
        <v>126</v>
      </c>
      <c r="K28" s="378" t="s">
        <v>125</v>
      </c>
      <c r="L28" s="378" t="s">
        <v>126</v>
      </c>
      <c r="M28" s="378" t="s">
        <v>125</v>
      </c>
      <c r="N28" s="379">
        <v>-3.5</v>
      </c>
      <c r="O28" s="378" t="s">
        <v>125</v>
      </c>
      <c r="P28" s="379">
        <v>-4.2</v>
      </c>
      <c r="Q28" s="378" t="s">
        <v>125</v>
      </c>
      <c r="R28" s="379">
        <v>1.3</v>
      </c>
      <c r="S28" s="378" t="s">
        <v>125</v>
      </c>
      <c r="T28" s="379">
        <v>-0.5</v>
      </c>
      <c r="U28" s="378" t="s">
        <v>125</v>
      </c>
      <c r="V28" s="379">
        <v>4.7</v>
      </c>
      <c r="W28" s="378" t="s">
        <v>125</v>
      </c>
      <c r="X28" s="379">
        <v>4.5999999999999996</v>
      </c>
      <c r="Y28" s="378" t="s">
        <v>125</v>
      </c>
      <c r="Z28" s="379">
        <v>6</v>
      </c>
      <c r="AA28" s="378" t="s">
        <v>266</v>
      </c>
      <c r="AB28" s="379">
        <v>6.8</v>
      </c>
      <c r="AC28" s="378" t="s">
        <v>266</v>
      </c>
      <c r="AD28" s="379">
        <v>-6.7</v>
      </c>
      <c r="AE28" s="378" t="s">
        <v>266</v>
      </c>
      <c r="AF28" s="379">
        <v>-9.3000000000000007</v>
      </c>
      <c r="AG28" s="378" t="s">
        <v>266</v>
      </c>
      <c r="AH28" s="379">
        <v>-4.5999999999999996</v>
      </c>
      <c r="AI28" s="378" t="s">
        <v>266</v>
      </c>
      <c r="AJ28" s="379">
        <v>0.1</v>
      </c>
      <c r="AK28" s="378" t="s">
        <v>266</v>
      </c>
      <c r="AL28" s="379">
        <v>2.1</v>
      </c>
      <c r="AM28" s="378" t="s">
        <v>266</v>
      </c>
    </row>
    <row r="29" spans="1:39">
      <c r="A29" s="377" t="s">
        <v>198</v>
      </c>
      <c r="B29" s="378" t="s">
        <v>126</v>
      </c>
      <c r="C29" s="378" t="s">
        <v>125</v>
      </c>
      <c r="D29" s="378" t="s">
        <v>126</v>
      </c>
      <c r="E29" s="378" t="s">
        <v>125</v>
      </c>
      <c r="F29" s="378" t="s">
        <v>126</v>
      </c>
      <c r="G29" s="378" t="s">
        <v>125</v>
      </c>
      <c r="H29" s="378" t="s">
        <v>126</v>
      </c>
      <c r="I29" s="378" t="s">
        <v>125</v>
      </c>
      <c r="J29" s="378" t="s">
        <v>126</v>
      </c>
      <c r="K29" s="378" t="s">
        <v>125</v>
      </c>
      <c r="L29" s="378" t="s">
        <v>126</v>
      </c>
      <c r="M29" s="378" t="s">
        <v>125</v>
      </c>
      <c r="N29" s="379">
        <v>-3.1</v>
      </c>
      <c r="O29" s="378" t="s">
        <v>125</v>
      </c>
      <c r="P29" s="379">
        <v>1.5</v>
      </c>
      <c r="Q29" s="378" t="s">
        <v>125</v>
      </c>
      <c r="R29" s="379">
        <v>1.8</v>
      </c>
      <c r="S29" s="378" t="s">
        <v>125</v>
      </c>
      <c r="T29" s="379">
        <v>0.8</v>
      </c>
      <c r="U29" s="378" t="s">
        <v>125</v>
      </c>
      <c r="V29" s="379">
        <v>-0.6</v>
      </c>
      <c r="W29" s="378" t="s">
        <v>125</v>
      </c>
      <c r="X29" s="379">
        <v>3.3</v>
      </c>
      <c r="Y29" s="378" t="s">
        <v>125</v>
      </c>
      <c r="Z29" s="379">
        <v>-1.9</v>
      </c>
      <c r="AA29" s="378" t="s">
        <v>125</v>
      </c>
      <c r="AB29" s="379">
        <v>0.7</v>
      </c>
      <c r="AC29" s="378" t="s">
        <v>125</v>
      </c>
      <c r="AD29" s="379">
        <v>2</v>
      </c>
      <c r="AE29" s="378" t="s">
        <v>125</v>
      </c>
      <c r="AF29" s="379">
        <v>-9.1</v>
      </c>
      <c r="AG29" s="378" t="s">
        <v>125</v>
      </c>
      <c r="AH29" s="379">
        <v>-4.4000000000000004</v>
      </c>
      <c r="AI29" s="378" t="s">
        <v>125</v>
      </c>
      <c r="AJ29" s="379">
        <v>-0.7</v>
      </c>
      <c r="AK29" s="378" t="s">
        <v>125</v>
      </c>
      <c r="AL29" s="379">
        <v>2.1</v>
      </c>
      <c r="AM29" s="378" t="s">
        <v>125</v>
      </c>
    </row>
    <row r="30" spans="1:39">
      <c r="A30" s="377" t="s">
        <v>199</v>
      </c>
      <c r="B30" s="378" t="s">
        <v>126</v>
      </c>
      <c r="C30" s="378" t="s">
        <v>125</v>
      </c>
      <c r="D30" s="379">
        <v>-0.1</v>
      </c>
      <c r="E30" s="378" t="s">
        <v>125</v>
      </c>
      <c r="F30" s="379">
        <v>1.8</v>
      </c>
      <c r="G30" s="378" t="s">
        <v>125</v>
      </c>
      <c r="H30" s="379">
        <v>-0.6</v>
      </c>
      <c r="I30" s="378" t="s">
        <v>125</v>
      </c>
      <c r="J30" s="379">
        <v>-4.4000000000000004</v>
      </c>
      <c r="K30" s="378" t="s">
        <v>125</v>
      </c>
      <c r="L30" s="379">
        <v>0.5</v>
      </c>
      <c r="M30" s="378" t="s">
        <v>125</v>
      </c>
      <c r="N30" s="379">
        <v>6.4</v>
      </c>
      <c r="O30" s="378" t="s">
        <v>125</v>
      </c>
      <c r="P30" s="379">
        <v>0.1</v>
      </c>
      <c r="Q30" s="378" t="s">
        <v>125</v>
      </c>
      <c r="R30" s="379">
        <v>-4.4000000000000004</v>
      </c>
      <c r="S30" s="378" t="s">
        <v>125</v>
      </c>
      <c r="T30" s="379">
        <v>-0.6</v>
      </c>
      <c r="U30" s="378" t="s">
        <v>125</v>
      </c>
      <c r="V30" s="379">
        <v>-2.4</v>
      </c>
      <c r="W30" s="378" t="s">
        <v>125</v>
      </c>
      <c r="X30" s="379">
        <v>-5.2</v>
      </c>
      <c r="Y30" s="378" t="s">
        <v>125</v>
      </c>
      <c r="Z30" s="379">
        <v>-2</v>
      </c>
      <c r="AA30" s="378" t="s">
        <v>125</v>
      </c>
      <c r="AB30" s="379">
        <v>8.9</v>
      </c>
      <c r="AC30" s="378" t="s">
        <v>125</v>
      </c>
      <c r="AD30" s="379">
        <v>7.9</v>
      </c>
      <c r="AE30" s="378" t="s">
        <v>125</v>
      </c>
      <c r="AF30" s="379">
        <v>-5.4</v>
      </c>
      <c r="AG30" s="378" t="s">
        <v>125</v>
      </c>
      <c r="AH30" s="379">
        <v>-0.7</v>
      </c>
      <c r="AI30" s="378" t="s">
        <v>125</v>
      </c>
      <c r="AJ30" s="379">
        <v>1.6</v>
      </c>
      <c r="AK30" s="378" t="s">
        <v>125</v>
      </c>
      <c r="AL30" s="379">
        <v>-1</v>
      </c>
      <c r="AM30" s="378" t="s">
        <v>125</v>
      </c>
    </row>
    <row r="31" spans="1:39">
      <c r="A31" s="377" t="s">
        <v>200</v>
      </c>
      <c r="B31" s="378" t="s">
        <v>126</v>
      </c>
      <c r="C31" s="378" t="s">
        <v>125</v>
      </c>
      <c r="D31" s="379">
        <v>-0.8</v>
      </c>
      <c r="E31" s="378" t="s">
        <v>125</v>
      </c>
      <c r="F31" s="379">
        <v>-1.3</v>
      </c>
      <c r="G31" s="378" t="s">
        <v>125</v>
      </c>
      <c r="H31" s="379">
        <v>-1.7</v>
      </c>
      <c r="I31" s="378" t="s">
        <v>125</v>
      </c>
      <c r="J31" s="379">
        <v>-1.6</v>
      </c>
      <c r="K31" s="378" t="s">
        <v>125</v>
      </c>
      <c r="L31" s="379">
        <v>1.5</v>
      </c>
      <c r="M31" s="378" t="s">
        <v>125</v>
      </c>
      <c r="N31" s="379">
        <v>-0.4</v>
      </c>
      <c r="O31" s="378" t="s">
        <v>125</v>
      </c>
      <c r="P31" s="379">
        <v>0.1</v>
      </c>
      <c r="Q31" s="378" t="s">
        <v>125</v>
      </c>
      <c r="R31" s="379">
        <v>0.4</v>
      </c>
      <c r="S31" s="378" t="s">
        <v>125</v>
      </c>
      <c r="T31" s="379">
        <v>-0.9</v>
      </c>
      <c r="U31" s="378" t="s">
        <v>125</v>
      </c>
      <c r="V31" s="379">
        <v>0.2</v>
      </c>
      <c r="W31" s="378" t="s">
        <v>125</v>
      </c>
      <c r="X31" s="379">
        <v>-1.4</v>
      </c>
      <c r="Y31" s="378" t="s">
        <v>125</v>
      </c>
      <c r="Z31" s="379">
        <v>0.7</v>
      </c>
      <c r="AA31" s="378" t="s">
        <v>125</v>
      </c>
      <c r="AB31" s="379">
        <v>-0.9</v>
      </c>
      <c r="AC31" s="378" t="s">
        <v>125</v>
      </c>
      <c r="AD31" s="379">
        <v>-0.7</v>
      </c>
      <c r="AE31" s="378" t="s">
        <v>125</v>
      </c>
      <c r="AF31" s="379">
        <v>-3</v>
      </c>
      <c r="AG31" s="378" t="s">
        <v>125</v>
      </c>
      <c r="AH31" s="379">
        <v>-0.3</v>
      </c>
      <c r="AI31" s="378" t="s">
        <v>125</v>
      </c>
      <c r="AJ31" s="379">
        <v>-0.6</v>
      </c>
      <c r="AK31" s="378" t="s">
        <v>125</v>
      </c>
      <c r="AL31" s="379">
        <v>1.3</v>
      </c>
      <c r="AM31" s="378" t="s">
        <v>125</v>
      </c>
    </row>
    <row r="32" spans="1:39">
      <c r="A32" s="377" t="s">
        <v>201</v>
      </c>
      <c r="B32" s="378" t="s">
        <v>126</v>
      </c>
      <c r="C32" s="378" t="s">
        <v>125</v>
      </c>
      <c r="D32" s="379">
        <v>-0.2</v>
      </c>
      <c r="E32" s="378" t="s">
        <v>125</v>
      </c>
      <c r="F32" s="379">
        <v>-2.2000000000000002</v>
      </c>
      <c r="G32" s="378" t="s">
        <v>125</v>
      </c>
      <c r="H32" s="379">
        <v>-0.6</v>
      </c>
      <c r="I32" s="378" t="s">
        <v>125</v>
      </c>
      <c r="J32" s="379">
        <v>-1.8</v>
      </c>
      <c r="K32" s="378" t="s">
        <v>125</v>
      </c>
      <c r="L32" s="379">
        <v>-3.8</v>
      </c>
      <c r="M32" s="378" t="s">
        <v>125</v>
      </c>
      <c r="N32" s="379">
        <v>4.5</v>
      </c>
      <c r="O32" s="378" t="s">
        <v>125</v>
      </c>
      <c r="P32" s="379">
        <v>-0.4</v>
      </c>
      <c r="Q32" s="378" t="s">
        <v>125</v>
      </c>
      <c r="R32" s="379">
        <v>1.7</v>
      </c>
      <c r="S32" s="378" t="s">
        <v>125</v>
      </c>
      <c r="T32" s="379">
        <v>1.1000000000000001</v>
      </c>
      <c r="U32" s="378" t="s">
        <v>125</v>
      </c>
      <c r="V32" s="379">
        <v>-2.8</v>
      </c>
      <c r="W32" s="378" t="s">
        <v>125</v>
      </c>
      <c r="X32" s="379">
        <v>0.7</v>
      </c>
      <c r="Y32" s="378" t="s">
        <v>125</v>
      </c>
      <c r="Z32" s="379">
        <v>-1.5</v>
      </c>
      <c r="AA32" s="378" t="s">
        <v>125</v>
      </c>
      <c r="AB32" s="379">
        <v>-0.2</v>
      </c>
      <c r="AC32" s="378" t="s">
        <v>125</v>
      </c>
      <c r="AD32" s="379">
        <v>3.1</v>
      </c>
      <c r="AE32" s="378" t="s">
        <v>125</v>
      </c>
      <c r="AF32" s="379">
        <v>-4.4000000000000004</v>
      </c>
      <c r="AG32" s="378" t="s">
        <v>125</v>
      </c>
      <c r="AH32" s="379">
        <v>0.7</v>
      </c>
      <c r="AI32" s="378" t="s">
        <v>125</v>
      </c>
      <c r="AJ32" s="379">
        <v>2</v>
      </c>
      <c r="AK32" s="378" t="s">
        <v>125</v>
      </c>
      <c r="AL32" s="379">
        <v>-1.3</v>
      </c>
      <c r="AM32" s="378" t="s">
        <v>125</v>
      </c>
    </row>
    <row r="33" spans="1:39">
      <c r="A33" s="377" t="s">
        <v>202</v>
      </c>
      <c r="B33" s="378" t="s">
        <v>126</v>
      </c>
      <c r="C33" s="378" t="s">
        <v>125</v>
      </c>
      <c r="D33" s="379">
        <v>-0.9</v>
      </c>
      <c r="E33" s="378" t="s">
        <v>125</v>
      </c>
      <c r="F33" s="379">
        <v>-1.3</v>
      </c>
      <c r="G33" s="378" t="s">
        <v>125</v>
      </c>
      <c r="H33" s="379">
        <v>0.8</v>
      </c>
      <c r="I33" s="378" t="s">
        <v>125</v>
      </c>
      <c r="J33" s="379">
        <v>-0.5</v>
      </c>
      <c r="K33" s="378" t="s">
        <v>125</v>
      </c>
      <c r="L33" s="379">
        <v>-1.2</v>
      </c>
      <c r="M33" s="378" t="s">
        <v>125</v>
      </c>
      <c r="N33" s="379">
        <v>-0.1</v>
      </c>
      <c r="O33" s="378" t="s">
        <v>125</v>
      </c>
      <c r="P33" s="379">
        <v>0.9</v>
      </c>
      <c r="Q33" s="378" t="s">
        <v>125</v>
      </c>
      <c r="R33" s="379">
        <v>0.3</v>
      </c>
      <c r="S33" s="378" t="s">
        <v>125</v>
      </c>
      <c r="T33" s="379">
        <v>-0.5</v>
      </c>
      <c r="U33" s="378" t="s">
        <v>125</v>
      </c>
      <c r="V33" s="379">
        <v>-2.8</v>
      </c>
      <c r="W33" s="378" t="s">
        <v>125</v>
      </c>
      <c r="X33" s="379">
        <v>-1.1000000000000001</v>
      </c>
      <c r="Y33" s="378" t="s">
        <v>125</v>
      </c>
      <c r="Z33" s="379">
        <v>-0.2</v>
      </c>
      <c r="AA33" s="378" t="s">
        <v>125</v>
      </c>
      <c r="AB33" s="379">
        <v>0.9</v>
      </c>
      <c r="AC33" s="378" t="s">
        <v>125</v>
      </c>
      <c r="AD33" s="379">
        <v>5.2</v>
      </c>
      <c r="AE33" s="378" t="s">
        <v>125</v>
      </c>
      <c r="AF33" s="379">
        <v>-1.5</v>
      </c>
      <c r="AG33" s="378" t="s">
        <v>125</v>
      </c>
      <c r="AH33" s="379">
        <v>0</v>
      </c>
      <c r="AI33" s="378" t="s">
        <v>125</v>
      </c>
      <c r="AJ33" s="379">
        <v>1.5</v>
      </c>
      <c r="AK33" s="378" t="s">
        <v>125</v>
      </c>
      <c r="AL33" s="379">
        <v>0.6</v>
      </c>
      <c r="AM33" s="378" t="s">
        <v>125</v>
      </c>
    </row>
    <row r="34" spans="1:39">
      <c r="A34" s="377" t="s">
        <v>203</v>
      </c>
      <c r="B34" s="379">
        <v>-1.4</v>
      </c>
      <c r="C34" s="378" t="s">
        <v>125</v>
      </c>
      <c r="D34" s="379">
        <v>-1.6</v>
      </c>
      <c r="E34" s="378" t="s">
        <v>125</v>
      </c>
      <c r="F34" s="379">
        <v>-0.6</v>
      </c>
      <c r="G34" s="378" t="s">
        <v>125</v>
      </c>
      <c r="H34" s="379">
        <v>-0.5</v>
      </c>
      <c r="I34" s="378" t="s">
        <v>125</v>
      </c>
      <c r="J34" s="379">
        <v>-0.5</v>
      </c>
      <c r="K34" s="378" t="s">
        <v>125</v>
      </c>
      <c r="L34" s="379">
        <v>-1.4</v>
      </c>
      <c r="M34" s="378" t="s">
        <v>125</v>
      </c>
      <c r="N34" s="379">
        <v>-0.8</v>
      </c>
      <c r="O34" s="378" t="s">
        <v>125</v>
      </c>
      <c r="P34" s="379">
        <v>-1.1000000000000001</v>
      </c>
      <c r="Q34" s="378" t="s">
        <v>125</v>
      </c>
      <c r="R34" s="379">
        <v>0.3</v>
      </c>
      <c r="S34" s="378" t="s">
        <v>125</v>
      </c>
      <c r="T34" s="379">
        <v>-2.1</v>
      </c>
      <c r="U34" s="378" t="s">
        <v>125</v>
      </c>
      <c r="V34" s="379">
        <v>-0.8</v>
      </c>
      <c r="W34" s="378" t="s">
        <v>125</v>
      </c>
      <c r="X34" s="379">
        <v>-0.8</v>
      </c>
      <c r="Y34" s="378" t="s">
        <v>125</v>
      </c>
      <c r="Z34" s="379">
        <v>-0.8</v>
      </c>
      <c r="AA34" s="378" t="s">
        <v>125</v>
      </c>
      <c r="AB34" s="379">
        <v>2</v>
      </c>
      <c r="AC34" s="378" t="s">
        <v>125</v>
      </c>
      <c r="AD34" s="379">
        <v>3.4</v>
      </c>
      <c r="AE34" s="378" t="s">
        <v>125</v>
      </c>
      <c r="AF34" s="379">
        <v>-1.1000000000000001</v>
      </c>
      <c r="AG34" s="378" t="s">
        <v>125</v>
      </c>
      <c r="AH34" s="379">
        <v>-1.3</v>
      </c>
      <c r="AI34" s="378" t="s">
        <v>125</v>
      </c>
      <c r="AJ34" s="379">
        <v>1.3</v>
      </c>
      <c r="AK34" s="378" t="s">
        <v>125</v>
      </c>
      <c r="AL34" s="379">
        <v>0.8</v>
      </c>
      <c r="AM34" s="378" t="s">
        <v>125</v>
      </c>
    </row>
    <row r="35" spans="1:39">
      <c r="A35" s="377" t="s">
        <v>204</v>
      </c>
      <c r="B35" s="378" t="s">
        <v>126</v>
      </c>
      <c r="C35" s="378" t="s">
        <v>125</v>
      </c>
      <c r="D35" s="378" t="s">
        <v>126</v>
      </c>
      <c r="E35" s="378" t="s">
        <v>125</v>
      </c>
      <c r="F35" s="378" t="s">
        <v>126</v>
      </c>
      <c r="G35" s="378" t="s">
        <v>125</v>
      </c>
      <c r="H35" s="378" t="s">
        <v>126</v>
      </c>
      <c r="I35" s="378" t="s">
        <v>125</v>
      </c>
      <c r="J35" s="378" t="s">
        <v>126</v>
      </c>
      <c r="K35" s="378" t="s">
        <v>125</v>
      </c>
      <c r="L35" s="378" t="s">
        <v>126</v>
      </c>
      <c r="M35" s="378" t="s">
        <v>125</v>
      </c>
      <c r="N35" s="378" t="s">
        <v>126</v>
      </c>
      <c r="O35" s="378" t="s">
        <v>125</v>
      </c>
      <c r="P35" s="378" t="s">
        <v>126</v>
      </c>
      <c r="Q35" s="378" t="s">
        <v>125</v>
      </c>
      <c r="R35" s="378" t="s">
        <v>126</v>
      </c>
      <c r="S35" s="378" t="s">
        <v>125</v>
      </c>
      <c r="T35" s="378" t="s">
        <v>126</v>
      </c>
      <c r="U35" s="378" t="s">
        <v>125</v>
      </c>
      <c r="V35" s="379">
        <v>-2.2999999999999998</v>
      </c>
      <c r="W35" s="378" t="s">
        <v>125</v>
      </c>
      <c r="X35" s="379">
        <v>-2.5</v>
      </c>
      <c r="Y35" s="378" t="s">
        <v>125</v>
      </c>
      <c r="Z35" s="379">
        <v>-1.3</v>
      </c>
      <c r="AA35" s="378" t="s">
        <v>125</v>
      </c>
      <c r="AB35" s="379">
        <v>4</v>
      </c>
      <c r="AC35" s="378" t="s">
        <v>125</v>
      </c>
      <c r="AD35" s="379">
        <v>-1.4</v>
      </c>
      <c r="AE35" s="378" t="s">
        <v>125</v>
      </c>
      <c r="AF35" s="379">
        <v>0</v>
      </c>
      <c r="AG35" s="378" t="s">
        <v>266</v>
      </c>
      <c r="AH35" s="379">
        <v>-2</v>
      </c>
      <c r="AI35" s="378" t="s">
        <v>125</v>
      </c>
      <c r="AJ35" s="379">
        <v>-0.9</v>
      </c>
      <c r="AK35" s="378" t="s">
        <v>125</v>
      </c>
      <c r="AL35" s="378" t="s">
        <v>126</v>
      </c>
      <c r="AM35" s="378" t="s">
        <v>125</v>
      </c>
    </row>
    <row r="36" spans="1:39">
      <c r="A36" s="377" t="s">
        <v>205</v>
      </c>
      <c r="B36" s="378" t="s">
        <v>126</v>
      </c>
      <c r="C36" s="378" t="s">
        <v>125</v>
      </c>
      <c r="D36" s="379">
        <v>1.6</v>
      </c>
      <c r="E36" s="378" t="s">
        <v>125</v>
      </c>
      <c r="F36" s="379">
        <v>0</v>
      </c>
      <c r="G36" s="378" t="s">
        <v>125</v>
      </c>
      <c r="H36" s="379">
        <v>-0.5</v>
      </c>
      <c r="I36" s="378" t="s">
        <v>125</v>
      </c>
      <c r="J36" s="379">
        <v>-0.9</v>
      </c>
      <c r="K36" s="378" t="s">
        <v>125</v>
      </c>
      <c r="L36" s="379">
        <v>1.2</v>
      </c>
      <c r="M36" s="378" t="s">
        <v>125</v>
      </c>
      <c r="N36" s="379">
        <v>0.3</v>
      </c>
      <c r="O36" s="378" t="s">
        <v>125</v>
      </c>
      <c r="P36" s="379">
        <v>-0.5</v>
      </c>
      <c r="Q36" s="378" t="s">
        <v>125</v>
      </c>
      <c r="R36" s="379">
        <v>0.8</v>
      </c>
      <c r="S36" s="378" t="s">
        <v>125</v>
      </c>
      <c r="T36" s="379">
        <v>-1.5</v>
      </c>
      <c r="U36" s="378" t="s">
        <v>125</v>
      </c>
      <c r="V36" s="379">
        <v>1</v>
      </c>
      <c r="W36" s="378" t="s">
        <v>125</v>
      </c>
      <c r="X36" s="379">
        <v>-1.8</v>
      </c>
      <c r="Y36" s="378" t="s">
        <v>125</v>
      </c>
      <c r="Z36" s="379">
        <v>-1.6</v>
      </c>
      <c r="AA36" s="378" t="s">
        <v>125</v>
      </c>
      <c r="AB36" s="379">
        <v>1.9</v>
      </c>
      <c r="AC36" s="378" t="s">
        <v>125</v>
      </c>
      <c r="AD36" s="379">
        <v>2.2000000000000002</v>
      </c>
      <c r="AE36" s="378" t="s">
        <v>125</v>
      </c>
      <c r="AF36" s="379">
        <v>-2.1</v>
      </c>
      <c r="AG36" s="378" t="s">
        <v>125</v>
      </c>
      <c r="AH36" s="379">
        <v>-1.1000000000000001</v>
      </c>
      <c r="AI36" s="378" t="s">
        <v>125</v>
      </c>
      <c r="AJ36" s="379">
        <v>-2.7</v>
      </c>
      <c r="AK36" s="378" t="s">
        <v>125</v>
      </c>
      <c r="AL36" s="379">
        <v>0.1</v>
      </c>
      <c r="AM36" s="378" t="s">
        <v>125</v>
      </c>
    </row>
    <row r="37" spans="1:39">
      <c r="A37" s="377" t="s">
        <v>206</v>
      </c>
      <c r="B37" s="378" t="s">
        <v>126</v>
      </c>
      <c r="C37" s="378" t="s">
        <v>125</v>
      </c>
      <c r="D37" s="379">
        <v>-1.3</v>
      </c>
      <c r="E37" s="378" t="s">
        <v>125</v>
      </c>
      <c r="F37" s="379">
        <v>-13.5</v>
      </c>
      <c r="G37" s="378" t="s">
        <v>125</v>
      </c>
      <c r="H37" s="379">
        <v>22.3</v>
      </c>
      <c r="I37" s="378" t="s">
        <v>125</v>
      </c>
      <c r="J37" s="379">
        <v>-6.6</v>
      </c>
      <c r="K37" s="378" t="s">
        <v>125</v>
      </c>
      <c r="L37" s="379">
        <v>15.1</v>
      </c>
      <c r="M37" s="378" t="s">
        <v>125</v>
      </c>
      <c r="N37" s="379">
        <v>5.3</v>
      </c>
      <c r="O37" s="378" t="s">
        <v>125</v>
      </c>
      <c r="P37" s="379">
        <v>-18.7</v>
      </c>
      <c r="Q37" s="378" t="s">
        <v>125</v>
      </c>
      <c r="R37" s="379">
        <v>-2</v>
      </c>
      <c r="S37" s="378" t="s">
        <v>125</v>
      </c>
      <c r="T37" s="379">
        <v>-10.7</v>
      </c>
      <c r="U37" s="378" t="s">
        <v>125</v>
      </c>
      <c r="V37" s="379">
        <v>8.8000000000000007</v>
      </c>
      <c r="W37" s="378" t="s">
        <v>125</v>
      </c>
      <c r="X37" s="379">
        <v>-5.0999999999999996</v>
      </c>
      <c r="Y37" s="378" t="s">
        <v>125</v>
      </c>
      <c r="Z37" s="379">
        <v>1.5</v>
      </c>
      <c r="AA37" s="378" t="s">
        <v>125</v>
      </c>
      <c r="AB37" s="379">
        <v>6.6</v>
      </c>
      <c r="AC37" s="378" t="s">
        <v>125</v>
      </c>
      <c r="AD37" s="379">
        <v>-1.2</v>
      </c>
      <c r="AE37" s="378" t="s">
        <v>125</v>
      </c>
      <c r="AF37" s="379">
        <v>-7.7</v>
      </c>
      <c r="AG37" s="378" t="s">
        <v>125</v>
      </c>
      <c r="AH37" s="379">
        <v>-10.6</v>
      </c>
      <c r="AI37" s="378" t="s">
        <v>125</v>
      </c>
      <c r="AJ37" s="379">
        <v>-0.2</v>
      </c>
      <c r="AK37" s="378" t="s">
        <v>125</v>
      </c>
      <c r="AL37" s="379">
        <v>-1</v>
      </c>
      <c r="AM37" s="378" t="s">
        <v>125</v>
      </c>
    </row>
    <row r="38" spans="1:39">
      <c r="A38" s="377" t="s">
        <v>207</v>
      </c>
      <c r="B38" s="378" t="s">
        <v>126</v>
      </c>
      <c r="C38" s="378" t="s">
        <v>125</v>
      </c>
      <c r="D38" s="379">
        <v>-3.5</v>
      </c>
      <c r="E38" s="378" t="s">
        <v>125</v>
      </c>
      <c r="F38" s="379">
        <v>-3.1</v>
      </c>
      <c r="G38" s="378" t="s">
        <v>125</v>
      </c>
      <c r="H38" s="379">
        <v>-2</v>
      </c>
      <c r="I38" s="378" t="s">
        <v>125</v>
      </c>
      <c r="J38" s="379">
        <v>-1.9</v>
      </c>
      <c r="K38" s="378" t="s">
        <v>125</v>
      </c>
      <c r="L38" s="379">
        <v>2</v>
      </c>
      <c r="M38" s="378" t="s">
        <v>125</v>
      </c>
      <c r="N38" s="379">
        <v>0.3</v>
      </c>
      <c r="O38" s="378" t="s">
        <v>125</v>
      </c>
      <c r="P38" s="379">
        <v>-1.5</v>
      </c>
      <c r="Q38" s="378" t="s">
        <v>125</v>
      </c>
      <c r="R38" s="379">
        <v>-1</v>
      </c>
      <c r="S38" s="378" t="s">
        <v>125</v>
      </c>
      <c r="T38" s="379">
        <v>0.3</v>
      </c>
      <c r="U38" s="378" t="s">
        <v>125</v>
      </c>
      <c r="V38" s="379">
        <v>-0.2</v>
      </c>
      <c r="W38" s="378" t="s">
        <v>125</v>
      </c>
      <c r="X38" s="379">
        <v>-1</v>
      </c>
      <c r="Y38" s="378" t="s">
        <v>125</v>
      </c>
      <c r="Z38" s="379">
        <v>-1.6</v>
      </c>
      <c r="AA38" s="378" t="s">
        <v>125</v>
      </c>
      <c r="AB38" s="379">
        <v>2.1</v>
      </c>
      <c r="AC38" s="378" t="s">
        <v>125</v>
      </c>
      <c r="AD38" s="379">
        <v>5.0999999999999996</v>
      </c>
      <c r="AE38" s="378" t="s">
        <v>125</v>
      </c>
      <c r="AF38" s="379">
        <v>1.5</v>
      </c>
      <c r="AG38" s="378" t="s">
        <v>125</v>
      </c>
      <c r="AH38" s="379">
        <v>-1.9</v>
      </c>
      <c r="AI38" s="378" t="s">
        <v>125</v>
      </c>
      <c r="AJ38" s="379">
        <v>0.5</v>
      </c>
      <c r="AK38" s="378" t="s">
        <v>125</v>
      </c>
      <c r="AL38" s="379">
        <v>-1.8</v>
      </c>
      <c r="AM38" s="378" t="s">
        <v>125</v>
      </c>
    </row>
    <row r="39" spans="1:39">
      <c r="A39" s="377" t="s">
        <v>208</v>
      </c>
      <c r="B39" s="378" t="s">
        <v>126</v>
      </c>
      <c r="C39" s="378" t="s">
        <v>125</v>
      </c>
      <c r="D39" s="379">
        <v>3.6</v>
      </c>
      <c r="E39" s="378" t="s">
        <v>125</v>
      </c>
      <c r="F39" s="379">
        <v>4.3</v>
      </c>
      <c r="G39" s="378" t="s">
        <v>125</v>
      </c>
      <c r="H39" s="379">
        <v>-0.2</v>
      </c>
      <c r="I39" s="378" t="s">
        <v>125</v>
      </c>
      <c r="J39" s="379">
        <v>-3.2</v>
      </c>
      <c r="K39" s="378" t="s">
        <v>125</v>
      </c>
      <c r="L39" s="379">
        <v>0.1</v>
      </c>
      <c r="M39" s="378" t="s">
        <v>125</v>
      </c>
      <c r="N39" s="379">
        <v>-2.2000000000000002</v>
      </c>
      <c r="O39" s="378" t="s">
        <v>125</v>
      </c>
      <c r="P39" s="379">
        <v>0.3</v>
      </c>
      <c r="Q39" s="378" t="s">
        <v>125</v>
      </c>
      <c r="R39" s="379">
        <v>-1.2</v>
      </c>
      <c r="S39" s="378" t="s">
        <v>125</v>
      </c>
      <c r="T39" s="379">
        <v>-3</v>
      </c>
      <c r="U39" s="378" t="s">
        <v>125</v>
      </c>
      <c r="V39" s="379">
        <v>1.5</v>
      </c>
      <c r="W39" s="378" t="s">
        <v>125</v>
      </c>
      <c r="X39" s="379">
        <v>-1.2</v>
      </c>
      <c r="Y39" s="378" t="s">
        <v>125</v>
      </c>
      <c r="Z39" s="379">
        <v>-0.6</v>
      </c>
      <c r="AA39" s="378" t="s">
        <v>125</v>
      </c>
      <c r="AB39" s="379">
        <v>1.5</v>
      </c>
      <c r="AC39" s="378" t="s">
        <v>125</v>
      </c>
      <c r="AD39" s="379">
        <v>7</v>
      </c>
      <c r="AE39" s="378" t="s">
        <v>125</v>
      </c>
      <c r="AF39" s="379">
        <v>-1.4</v>
      </c>
      <c r="AG39" s="378" t="s">
        <v>125</v>
      </c>
      <c r="AH39" s="379">
        <v>-0.8</v>
      </c>
      <c r="AI39" s="378" t="s">
        <v>125</v>
      </c>
      <c r="AJ39" s="379">
        <v>-0.2</v>
      </c>
      <c r="AK39" s="378" t="s">
        <v>125</v>
      </c>
      <c r="AL39" s="379">
        <v>-1.4</v>
      </c>
      <c r="AM39" s="378" t="s">
        <v>125</v>
      </c>
    </row>
    <row r="40" spans="1:39">
      <c r="A40" s="377" t="s">
        <v>209</v>
      </c>
      <c r="B40" s="379">
        <v>-2.5</v>
      </c>
      <c r="C40" s="378" t="s">
        <v>125</v>
      </c>
      <c r="D40" s="379">
        <v>0.8</v>
      </c>
      <c r="E40" s="378" t="s">
        <v>125</v>
      </c>
      <c r="F40" s="379">
        <v>-3</v>
      </c>
      <c r="G40" s="378" t="s">
        <v>125</v>
      </c>
      <c r="H40" s="379">
        <v>-2</v>
      </c>
      <c r="I40" s="378" t="s">
        <v>125</v>
      </c>
      <c r="J40" s="379">
        <v>-0.2</v>
      </c>
      <c r="K40" s="378" t="s">
        <v>125</v>
      </c>
      <c r="L40" s="379">
        <v>-1.9</v>
      </c>
      <c r="M40" s="378" t="s">
        <v>125</v>
      </c>
      <c r="N40" s="379">
        <v>0.6</v>
      </c>
      <c r="O40" s="378" t="s">
        <v>125</v>
      </c>
      <c r="P40" s="379">
        <v>-0.4</v>
      </c>
      <c r="Q40" s="378" t="s">
        <v>125</v>
      </c>
      <c r="R40" s="379">
        <v>1.5</v>
      </c>
      <c r="S40" s="378" t="s">
        <v>125</v>
      </c>
      <c r="T40" s="379">
        <v>-0.5</v>
      </c>
      <c r="U40" s="378" t="s">
        <v>125</v>
      </c>
      <c r="V40" s="379">
        <v>1.7</v>
      </c>
      <c r="W40" s="378" t="s">
        <v>125</v>
      </c>
      <c r="X40" s="379">
        <v>-0.5</v>
      </c>
      <c r="Y40" s="378" t="s">
        <v>125</v>
      </c>
      <c r="Z40" s="379">
        <v>-2.4</v>
      </c>
      <c r="AA40" s="378" t="s">
        <v>125</v>
      </c>
      <c r="AB40" s="379">
        <v>3.7</v>
      </c>
      <c r="AC40" s="378" t="s">
        <v>125</v>
      </c>
      <c r="AD40" s="379">
        <v>7.4</v>
      </c>
      <c r="AE40" s="378" t="s">
        <v>125</v>
      </c>
      <c r="AF40" s="379">
        <v>-2</v>
      </c>
      <c r="AG40" s="378" t="s">
        <v>125</v>
      </c>
      <c r="AH40" s="379">
        <v>-0.8</v>
      </c>
      <c r="AI40" s="378" t="s">
        <v>125</v>
      </c>
      <c r="AJ40" s="379">
        <v>1.6</v>
      </c>
      <c r="AK40" s="378" t="s">
        <v>125</v>
      </c>
      <c r="AL40" s="379">
        <v>0.2</v>
      </c>
      <c r="AM40" s="378" t="s">
        <v>125</v>
      </c>
    </row>
    <row r="41" spans="1:39">
      <c r="A41" s="377" t="s">
        <v>210</v>
      </c>
      <c r="B41" s="379">
        <v>-3.2</v>
      </c>
      <c r="C41" s="378" t="s">
        <v>125</v>
      </c>
      <c r="D41" s="379">
        <v>3.8</v>
      </c>
      <c r="E41" s="378" t="s">
        <v>125</v>
      </c>
      <c r="F41" s="379">
        <v>-0.8</v>
      </c>
      <c r="G41" s="378" t="s">
        <v>125</v>
      </c>
      <c r="H41" s="379">
        <v>-0.5</v>
      </c>
      <c r="I41" s="378" t="s">
        <v>125</v>
      </c>
      <c r="J41" s="379">
        <v>-2.1</v>
      </c>
      <c r="K41" s="378" t="s">
        <v>125</v>
      </c>
      <c r="L41" s="379">
        <v>3.7</v>
      </c>
      <c r="M41" s="378" t="s">
        <v>125</v>
      </c>
      <c r="N41" s="379">
        <v>2.7</v>
      </c>
      <c r="O41" s="378" t="s">
        <v>125</v>
      </c>
      <c r="P41" s="379">
        <v>-1.1000000000000001</v>
      </c>
      <c r="Q41" s="378" t="s">
        <v>125</v>
      </c>
      <c r="R41" s="379">
        <v>-1.5</v>
      </c>
      <c r="S41" s="378" t="s">
        <v>125</v>
      </c>
      <c r="T41" s="379">
        <v>-1.2</v>
      </c>
      <c r="U41" s="378" t="s">
        <v>125</v>
      </c>
      <c r="V41" s="379">
        <v>-0.7</v>
      </c>
      <c r="W41" s="378" t="s">
        <v>125</v>
      </c>
      <c r="X41" s="379">
        <v>-2.4</v>
      </c>
      <c r="Y41" s="378" t="s">
        <v>125</v>
      </c>
      <c r="Z41" s="379">
        <v>1.4</v>
      </c>
      <c r="AA41" s="378" t="s">
        <v>125</v>
      </c>
      <c r="AB41" s="379">
        <v>-0.1</v>
      </c>
      <c r="AC41" s="378" t="s">
        <v>125</v>
      </c>
      <c r="AD41" s="379">
        <v>2.2999999999999998</v>
      </c>
      <c r="AE41" s="378" t="s">
        <v>125</v>
      </c>
      <c r="AF41" s="379">
        <v>-3.1</v>
      </c>
      <c r="AG41" s="378" t="s">
        <v>125</v>
      </c>
      <c r="AH41" s="379">
        <v>-1.2</v>
      </c>
      <c r="AI41" s="378" t="s">
        <v>125</v>
      </c>
      <c r="AJ41" s="379">
        <v>1.9</v>
      </c>
      <c r="AK41" s="378" t="s">
        <v>125</v>
      </c>
      <c r="AL41" s="379">
        <v>-0.2</v>
      </c>
      <c r="AM41" s="378" t="s">
        <v>125</v>
      </c>
    </row>
    <row r="42" spans="1:39">
      <c r="A42" s="377" t="s">
        <v>211</v>
      </c>
      <c r="B42" s="379">
        <v>-1</v>
      </c>
      <c r="C42" s="378" t="s">
        <v>125</v>
      </c>
      <c r="D42" s="379">
        <v>-2</v>
      </c>
      <c r="E42" s="378" t="s">
        <v>125</v>
      </c>
      <c r="F42" s="379">
        <v>-0.2</v>
      </c>
      <c r="G42" s="378" t="s">
        <v>125</v>
      </c>
      <c r="H42" s="379">
        <v>2.2000000000000002</v>
      </c>
      <c r="I42" s="378" t="s">
        <v>125</v>
      </c>
      <c r="J42" s="379">
        <v>1.1000000000000001</v>
      </c>
      <c r="K42" s="378" t="s">
        <v>125</v>
      </c>
      <c r="L42" s="379">
        <v>1.5</v>
      </c>
      <c r="M42" s="378" t="s">
        <v>125</v>
      </c>
      <c r="N42" s="379">
        <v>1.5</v>
      </c>
      <c r="O42" s="378" t="s">
        <v>125</v>
      </c>
      <c r="P42" s="379">
        <v>-1.2</v>
      </c>
      <c r="Q42" s="378" t="s">
        <v>125</v>
      </c>
      <c r="R42" s="379">
        <v>-0.4</v>
      </c>
      <c r="S42" s="378" t="s">
        <v>125</v>
      </c>
      <c r="T42" s="379">
        <v>-0.4</v>
      </c>
      <c r="U42" s="378" t="s">
        <v>125</v>
      </c>
      <c r="V42" s="379">
        <v>-0.6</v>
      </c>
      <c r="W42" s="378" t="s">
        <v>125</v>
      </c>
      <c r="X42" s="379">
        <v>0.5</v>
      </c>
      <c r="Y42" s="378" t="s">
        <v>125</v>
      </c>
      <c r="Z42" s="379">
        <v>-0.3</v>
      </c>
      <c r="AA42" s="378" t="s">
        <v>125</v>
      </c>
      <c r="AB42" s="379">
        <v>0</v>
      </c>
      <c r="AC42" s="378" t="s">
        <v>125</v>
      </c>
      <c r="AD42" s="379">
        <v>3.9</v>
      </c>
      <c r="AE42" s="378" t="s">
        <v>125</v>
      </c>
      <c r="AF42" s="379">
        <v>-1.4</v>
      </c>
      <c r="AG42" s="378" t="s">
        <v>125</v>
      </c>
      <c r="AH42" s="379">
        <v>-1.2</v>
      </c>
      <c r="AI42" s="378" t="s">
        <v>125</v>
      </c>
      <c r="AJ42" s="379">
        <v>1.5</v>
      </c>
      <c r="AK42" s="378" t="s">
        <v>125</v>
      </c>
      <c r="AL42" s="379">
        <v>-0.4</v>
      </c>
      <c r="AM42" s="378" t="s">
        <v>125</v>
      </c>
    </row>
    <row r="44" spans="1:39">
      <c r="A44" s="375" t="s">
        <v>303</v>
      </c>
      <c r="E44" s="375" t="s">
        <v>521</v>
      </c>
    </row>
    <row r="45" spans="1:39">
      <c r="A45" s="375" t="s">
        <v>266</v>
      </c>
      <c r="B45" s="375" t="s">
        <v>522</v>
      </c>
      <c r="E45" s="375" t="s">
        <v>126</v>
      </c>
      <c r="F45" s="375" t="s">
        <v>305</v>
      </c>
    </row>
    <row r="46" spans="1:39">
      <c r="A46" s="375" t="s">
        <v>268</v>
      </c>
      <c r="B46" s="375" t="s">
        <v>306</v>
      </c>
    </row>
    <row r="47" spans="1:39">
      <c r="A47" s="375" t="s">
        <v>267</v>
      </c>
      <c r="B47" s="375" t="s">
        <v>523</v>
      </c>
    </row>
    <row r="48" spans="1:39">
      <c r="A48" s="375" t="s">
        <v>302</v>
      </c>
      <c r="B48" s="375" t="s">
        <v>307</v>
      </c>
    </row>
    <row r="49" spans="1:2">
      <c r="A49" s="375" t="s">
        <v>299</v>
      </c>
      <c r="B49" s="375" t="s">
        <v>312</v>
      </c>
    </row>
    <row r="50" spans="1:2">
      <c r="A50" s="375" t="s">
        <v>315</v>
      </c>
      <c r="B50" s="375" t="s">
        <v>316</v>
      </c>
    </row>
    <row r="51" spans="1:2">
      <c r="A51" s="375" t="s">
        <v>310</v>
      </c>
      <c r="B51" s="375" t="s">
        <v>311</v>
      </c>
    </row>
    <row r="52" spans="1:2">
      <c r="A52" s="375" t="s">
        <v>301</v>
      </c>
      <c r="B52" s="375" t="s">
        <v>304</v>
      </c>
    </row>
    <row r="53" spans="1:2">
      <c r="A53" s="375" t="s">
        <v>308</v>
      </c>
      <c r="B53" s="375" t="s">
        <v>309</v>
      </c>
    </row>
    <row r="54" spans="1:2">
      <c r="A54" s="375" t="s">
        <v>286</v>
      </c>
      <c r="B54" s="375" t="s">
        <v>313</v>
      </c>
    </row>
    <row r="55" spans="1:2">
      <c r="A55" s="375" t="s">
        <v>317</v>
      </c>
      <c r="B55" s="375" t="s">
        <v>524</v>
      </c>
    </row>
    <row r="56" spans="1:2">
      <c r="A56" s="375" t="s">
        <v>314</v>
      </c>
      <c r="B56" s="375" t="s">
        <v>525</v>
      </c>
    </row>
  </sheetData>
  <pageMargins left="0.75" right="0.75" top="1" bottom="1" header="0.5" footer="0.5"/>
  <pageSetup paperSize="9" firstPageNumber="0" fitToWidth="0" fitToHeight="0" pageOrder="overThenDown" orientation="portrait"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W84"/>
  <sheetViews>
    <sheetView workbookViewId="0">
      <selection activeCell="X57" sqref="X57"/>
    </sheetView>
  </sheetViews>
  <sheetFormatPr defaultColWidth="9.125" defaultRowHeight="12.75"/>
  <cols>
    <col min="1" max="1" width="29.25" style="230" customWidth="1"/>
    <col min="2" max="2" width="48.875" style="230" customWidth="1"/>
    <col min="3" max="16384" width="9.125" style="230"/>
  </cols>
  <sheetData>
    <row r="1" spans="1:23" ht="30.75" thickBot="1">
      <c r="B1" s="233" t="s">
        <v>167</v>
      </c>
    </row>
    <row r="2" spans="1:23" ht="13.5" thickTop="1">
      <c r="B2" s="234"/>
    </row>
    <row r="3" spans="1:23">
      <c r="B3" s="234" t="s">
        <v>404</v>
      </c>
    </row>
    <row r="6" spans="1:23">
      <c r="B6" s="230" t="str">
        <f>""</f>
        <v/>
      </c>
      <c r="C6" s="230">
        <v>1995</v>
      </c>
      <c r="D6" s="230">
        <v>1996</v>
      </c>
      <c r="E6" s="230">
        <v>1997</v>
      </c>
      <c r="F6" s="230">
        <v>1998</v>
      </c>
      <c r="G6" s="230">
        <v>1999</v>
      </c>
      <c r="H6" s="230">
        <v>2000</v>
      </c>
      <c r="I6" s="230">
        <v>2001</v>
      </c>
      <c r="J6" s="230">
        <v>2002</v>
      </c>
      <c r="K6" s="230">
        <v>2003</v>
      </c>
      <c r="L6" s="230">
        <v>2004</v>
      </c>
      <c r="M6" s="230">
        <v>2005</v>
      </c>
      <c r="N6" s="230">
        <v>2006</v>
      </c>
      <c r="O6" s="230">
        <v>2007</v>
      </c>
      <c r="P6" s="230">
        <v>2008</v>
      </c>
      <c r="Q6" s="230">
        <v>2009</v>
      </c>
      <c r="R6" s="230">
        <v>2010</v>
      </c>
      <c r="S6" s="230">
        <v>2011</v>
      </c>
      <c r="T6" s="230">
        <v>2012</v>
      </c>
      <c r="U6" s="230">
        <v>2013</v>
      </c>
      <c r="V6" s="230">
        <v>2014</v>
      </c>
      <c r="W6" s="230">
        <v>2015</v>
      </c>
    </row>
    <row r="7" spans="1:23">
      <c r="A7" s="230" t="str">
        <f>lookup!Z2</f>
        <v>European Union (28 countries)</v>
      </c>
      <c r="B7" s="232" t="str">
        <f>VLOOKUP(A7,lookup!$Z$2:$AA$77,2,FALSE)</f>
        <v>ΕΕ (28 χώρες)</v>
      </c>
      <c r="C7" s="232" t="str">
        <f>IF(ISNA(VLOOKUP($A7,ES_ULCb_0!$A$10:$AQ$100,MATCH(FIXED(C$6,0,TRUE),ES_ULCb_0!$A$10:$AQ$10,0),FALSE)),":",VLOOKUP($A7,ES_ULCb_0!$A$10:$AQ$100,MATCH(FIXED(C$6,0,TRUE),ES_ULCb_0!$A$10:$AQ$10,0),FALSE))</f>
        <v>:</v>
      </c>
      <c r="D7" s="232" t="str">
        <f>IF(ISNA(VLOOKUP($A7,ES_ULCb_0!$A$10:$AQ$100,MATCH(FIXED(D$6,0,TRUE),ES_ULCb_0!$A$10:$AQ$10,0),FALSE)),":",VLOOKUP($A7,ES_ULCb_0!$A$10:$AQ$100,MATCH(FIXED(D$6,0,TRUE),ES_ULCb_0!$A$10:$AQ$10,0),FALSE))</f>
        <v>:</v>
      </c>
      <c r="E7" s="232" t="str">
        <f>IF(ISNA(VLOOKUP($A7,ES_ULCb_0!$A$10:$AQ$100,MATCH(FIXED(E$6,0,TRUE),ES_ULCb_0!$A$10:$AQ$10,0),FALSE)),":",VLOOKUP($A7,ES_ULCb_0!$A$10:$AQ$100,MATCH(FIXED(E$6,0,TRUE),ES_ULCb_0!$A$10:$AQ$10,0),FALSE))</f>
        <v>:</v>
      </c>
      <c r="F7" s="232" t="str">
        <f>IF(ISNA(VLOOKUP($A7,ES_ULCb_0!$A$10:$AQ$100,MATCH(FIXED(F$6,0,TRUE),ES_ULCb_0!$A$10:$AQ$10,0),FALSE)),":",VLOOKUP($A7,ES_ULCb_0!$A$10:$AQ$100,MATCH(FIXED(F$6,0,TRUE),ES_ULCb_0!$A$10:$AQ$10,0),FALSE))</f>
        <v>:</v>
      </c>
      <c r="G7" s="232" t="str">
        <f>IF(ISNA(VLOOKUP($A7,ES_ULCb_0!$A$10:$AQ$100,MATCH(FIXED(G$6,0,TRUE),ES_ULCb_0!$A$10:$AQ$10,0),FALSE)),":",VLOOKUP($A7,ES_ULCb_0!$A$10:$AQ$100,MATCH(FIXED(G$6,0,TRUE),ES_ULCb_0!$A$10:$AQ$10,0),FALSE))</f>
        <v>:</v>
      </c>
      <c r="H7" s="232" t="str">
        <f>IF(ISNA(VLOOKUP($A7,ES_ULCb_0!$A$10:$AQ$100,MATCH(FIXED(H$6,0,TRUE),ES_ULCb_0!$A$10:$AQ$10,0),FALSE)),":",VLOOKUP($A7,ES_ULCb_0!$A$10:$AQ$100,MATCH(FIXED(H$6,0,TRUE),ES_ULCb_0!$A$10:$AQ$10,0),FALSE))</f>
        <v>:</v>
      </c>
      <c r="I7" s="232">
        <f>IF(ISNA(VLOOKUP($A7,ES_ULCb_0!$A$10:$AQ$100,MATCH(FIXED(I$6,0,TRUE),ES_ULCb_0!$A$10:$AQ$10,0),FALSE)),":",VLOOKUP($A7,ES_ULCb_0!$A$10:$AQ$100,MATCH(FIXED(I$6,0,TRUE),ES_ULCb_0!$A$10:$AQ$10,0),FALSE))</f>
        <v>0.1</v>
      </c>
      <c r="J7" s="232">
        <f>IF(ISNA(VLOOKUP($A7,ES_ULCb_0!$A$10:$AQ$100,MATCH(FIXED(J$6,0,TRUE),ES_ULCb_0!$A$10:$AQ$10,0),FALSE)),":",VLOOKUP($A7,ES_ULCb_0!$A$10:$AQ$100,MATCH(FIXED(J$6,0,TRUE),ES_ULCb_0!$A$10:$AQ$10,0),FALSE))</f>
        <v>-1.1000000000000001</v>
      </c>
      <c r="K7" s="232">
        <f>IF(ISNA(VLOOKUP($A7,ES_ULCb_0!$A$10:$AQ$100,MATCH(FIXED(K$6,0,TRUE),ES_ULCb_0!$A$10:$AQ$10,0),FALSE)),":",VLOOKUP($A7,ES_ULCb_0!$A$10:$AQ$100,MATCH(FIXED(K$6,0,TRUE),ES_ULCb_0!$A$10:$AQ$10,0),FALSE))</f>
        <v>-0.3</v>
      </c>
      <c r="L7" s="232">
        <f>IF(ISNA(VLOOKUP($A7,ES_ULCb_0!$A$10:$AQ$100,MATCH(FIXED(L$6,0,TRUE),ES_ULCb_0!$A$10:$AQ$10,0),FALSE)),":",VLOOKUP($A7,ES_ULCb_0!$A$10:$AQ$100,MATCH(FIXED(L$6,0,TRUE),ES_ULCb_0!$A$10:$AQ$10,0),FALSE))</f>
        <v>-1.5</v>
      </c>
      <c r="M7" s="232">
        <f>IF(ISNA(VLOOKUP($A7,ES_ULCb_0!$A$10:$AQ$100,MATCH(FIXED(M$6,0,TRUE),ES_ULCb_0!$A$10:$AQ$10,0),FALSE)),":",VLOOKUP($A7,ES_ULCb_0!$A$10:$AQ$100,MATCH(FIXED(M$6,0,TRUE),ES_ULCb_0!$A$10:$AQ$10,0),FALSE))</f>
        <v>-0.8</v>
      </c>
      <c r="N7" s="232">
        <f>IF(ISNA(VLOOKUP($A7,ES_ULCb_0!$A$10:$AQ$100,MATCH(FIXED(N$6,0,TRUE),ES_ULCb_0!$A$10:$AQ$10,0),FALSE)),":",VLOOKUP($A7,ES_ULCb_0!$A$10:$AQ$100,MATCH(FIXED(N$6,0,TRUE),ES_ULCb_0!$A$10:$AQ$10,0),FALSE))</f>
        <v>-1.1000000000000001</v>
      </c>
      <c r="O7" s="232">
        <f>IF(ISNA(VLOOKUP($A7,ES_ULCb_0!$A$10:$AQ$100,MATCH(FIXED(O$6,0,TRUE),ES_ULCb_0!$A$10:$AQ$10,0),FALSE)),":",VLOOKUP($A7,ES_ULCb_0!$A$10:$AQ$100,MATCH(FIXED(O$6,0,TRUE),ES_ULCb_0!$A$10:$AQ$10,0),FALSE))</f>
        <v>-0.9</v>
      </c>
      <c r="P7" s="232">
        <f>IF(ISNA(VLOOKUP($A7,ES_ULCb_0!$A$10:$AQ$100,MATCH(FIXED(P$6,0,TRUE),ES_ULCb_0!$A$10:$AQ$10,0),FALSE)),":",VLOOKUP($A7,ES_ULCb_0!$A$10:$AQ$100,MATCH(FIXED(P$6,0,TRUE),ES_ULCb_0!$A$10:$AQ$10,0),FALSE))</f>
        <v>1.1000000000000001</v>
      </c>
      <c r="Q7" s="232">
        <f>IF(ISNA(VLOOKUP($A7,ES_ULCb_0!$A$10:$AQ$100,MATCH(FIXED(Q$6,0,TRUE),ES_ULCb_0!$A$10:$AQ$10,0),FALSE)),":",VLOOKUP($A7,ES_ULCb_0!$A$10:$AQ$100,MATCH(FIXED(Q$6,0,TRUE),ES_ULCb_0!$A$10:$AQ$10,0),FALSE))</f>
        <v>3.2</v>
      </c>
      <c r="R7" s="232">
        <f>IF(ISNA(VLOOKUP($A7,ES_ULCb_0!$A$10:$AQ$100,MATCH(FIXED(R$6,0,TRUE),ES_ULCb_0!$A$10:$AQ$10,0),FALSE)),":",VLOOKUP($A7,ES_ULCb_0!$A$10:$AQ$100,MATCH(FIXED(R$6,0,TRUE),ES_ULCb_0!$A$10:$AQ$10,0),FALSE))</f>
        <v>-1.4</v>
      </c>
      <c r="S7" s="232">
        <f>IF(ISNA(VLOOKUP($A7,ES_ULCb_0!$A$10:$AQ$100,MATCH(FIXED(S$6,0,TRUE),ES_ULCb_0!$A$10:$AQ$10,0),FALSE)),":",VLOOKUP($A7,ES_ULCb_0!$A$10:$AQ$100,MATCH(FIXED(S$6,0,TRUE),ES_ULCb_0!$A$10:$AQ$10,0),FALSE))</f>
        <v>-0.8</v>
      </c>
      <c r="T7" s="232">
        <f>IF(ISNA(VLOOKUP($A7,ES_ULCb_0!$A$10:$AQ$100,MATCH(FIXED(T$6,0,TRUE),ES_ULCb_0!$A$10:$AQ$10,0),FALSE)),":",VLOOKUP($A7,ES_ULCb_0!$A$10:$AQ$100,MATCH(FIXED(T$6,0,TRUE),ES_ULCb_0!$A$10:$AQ$10,0),FALSE))</f>
        <v>0.8</v>
      </c>
      <c r="U7" s="232">
        <f>IF(ISNA(VLOOKUP($A7,ES_ULCb_0!$A$10:$AQ$100,MATCH(FIXED(U$6,0,TRUE),ES_ULCb_0!$A$10:$AQ$10,0),FALSE)),":",VLOOKUP($A7,ES_ULCb_0!$A$10:$AQ$100,MATCH(FIXED(U$6,0,TRUE),ES_ULCb_0!$A$10:$AQ$10,0),FALSE))</f>
        <v>-0.4</v>
      </c>
      <c r="V7" s="232" t="str">
        <f>IF(ISNA(VLOOKUP($A7,ES_ULCb_0!$A$10:$AQ$100,MATCH(FIXED(V$6,0,TRUE),ES_ULCb_0!$A$10:$AQ$10,0),FALSE)),":",VLOOKUP($A7,ES_ULCb_0!$A$10:$AQ$100,MATCH(FIXED(V$6,0,TRUE),ES_ULCb_0!$A$10:$AQ$10,0),FALSE))</f>
        <v>:</v>
      </c>
      <c r="W7" s="232" t="str">
        <f>IF(ISNA(VLOOKUP($A7,ES_ULCb_0!$A$10:$AQ$100,MATCH(FIXED(W$6,0,TRUE),ES_ULCb_0!$A$10:$AQ$10,0),FALSE)),":",VLOOKUP($A7,ES_ULCb_0!$A$10:$AQ$100,MATCH(FIXED(W$6,0,TRUE),ES_ULCb_0!$A$10:$AQ$10,0),FALSE))</f>
        <v>:</v>
      </c>
    </row>
    <row r="8" spans="1:23">
      <c r="A8" s="230" t="str">
        <f>lookup!Z3</f>
        <v>European Union (27 countries)</v>
      </c>
      <c r="B8" s="232" t="str">
        <f>VLOOKUP(A8,lookup!$Z$2:$AA$77,2,FALSE)</f>
        <v>ΕΕ (27 χώρες)</v>
      </c>
      <c r="C8" s="232" t="str">
        <f>IF(ISNA(VLOOKUP($A8,ES_ULCb_0!$A$10:$AQ$100,MATCH(FIXED(C$6,0,TRUE),ES_ULCb_0!$A$10:$AQ$10,0),FALSE)),":",VLOOKUP($A8,ES_ULCb_0!$A$10:$AQ$100,MATCH(FIXED(C$6,0,TRUE),ES_ULCb_0!$A$10:$AQ$10,0),FALSE))</f>
        <v>:</v>
      </c>
      <c r="D8" s="232" t="str">
        <f>IF(ISNA(VLOOKUP($A8,ES_ULCb_0!$A$10:$AQ$100,MATCH(FIXED(D$6,0,TRUE),ES_ULCb_0!$A$10:$AQ$10,0),FALSE)),":",VLOOKUP($A8,ES_ULCb_0!$A$10:$AQ$100,MATCH(FIXED(D$6,0,TRUE),ES_ULCb_0!$A$10:$AQ$10,0),FALSE))</f>
        <v>:</v>
      </c>
      <c r="E8" s="232" t="str">
        <f>IF(ISNA(VLOOKUP($A8,ES_ULCb_0!$A$10:$AQ$100,MATCH(FIXED(E$6,0,TRUE),ES_ULCb_0!$A$10:$AQ$10,0),FALSE)),":",VLOOKUP($A8,ES_ULCb_0!$A$10:$AQ$100,MATCH(FIXED(E$6,0,TRUE),ES_ULCb_0!$A$10:$AQ$10,0),FALSE))</f>
        <v>:</v>
      </c>
      <c r="F8" s="232" t="str">
        <f>IF(ISNA(VLOOKUP($A8,ES_ULCb_0!$A$10:$AQ$100,MATCH(FIXED(F$6,0,TRUE),ES_ULCb_0!$A$10:$AQ$10,0),FALSE)),":",VLOOKUP($A8,ES_ULCb_0!$A$10:$AQ$100,MATCH(FIXED(F$6,0,TRUE),ES_ULCb_0!$A$10:$AQ$10,0),FALSE))</f>
        <v>:</v>
      </c>
      <c r="G8" s="232" t="str">
        <f>IF(ISNA(VLOOKUP($A8,ES_ULCb_0!$A$10:$AQ$100,MATCH(FIXED(G$6,0,TRUE),ES_ULCb_0!$A$10:$AQ$10,0),FALSE)),":",VLOOKUP($A8,ES_ULCb_0!$A$10:$AQ$100,MATCH(FIXED(G$6,0,TRUE),ES_ULCb_0!$A$10:$AQ$10,0),FALSE))</f>
        <v>:</v>
      </c>
      <c r="H8" s="232" t="str">
        <f>IF(ISNA(VLOOKUP($A8,ES_ULCb_0!$A$10:$AQ$100,MATCH(FIXED(H$6,0,TRUE),ES_ULCb_0!$A$10:$AQ$10,0),FALSE)),":",VLOOKUP($A8,ES_ULCb_0!$A$10:$AQ$100,MATCH(FIXED(H$6,0,TRUE),ES_ULCb_0!$A$10:$AQ$10,0),FALSE))</f>
        <v>:</v>
      </c>
      <c r="I8" s="232">
        <f>IF(ISNA(VLOOKUP($A8,ES_ULCb_0!$A$10:$AQ$100,MATCH(FIXED(I$6,0,TRUE),ES_ULCb_0!$A$10:$AQ$10,0),FALSE)),":",VLOOKUP($A8,ES_ULCb_0!$A$10:$AQ$100,MATCH(FIXED(I$6,0,TRUE),ES_ULCb_0!$A$10:$AQ$10,0),FALSE))</f>
        <v>0.1</v>
      </c>
      <c r="J8" s="232">
        <f>IF(ISNA(VLOOKUP($A8,ES_ULCb_0!$A$10:$AQ$100,MATCH(FIXED(J$6,0,TRUE),ES_ULCb_0!$A$10:$AQ$10,0),FALSE)),":",VLOOKUP($A8,ES_ULCb_0!$A$10:$AQ$100,MATCH(FIXED(J$6,0,TRUE),ES_ULCb_0!$A$10:$AQ$10,0),FALSE))</f>
        <v>-1.1000000000000001</v>
      </c>
      <c r="K8" s="232">
        <f>IF(ISNA(VLOOKUP($A8,ES_ULCb_0!$A$10:$AQ$100,MATCH(FIXED(K$6,0,TRUE),ES_ULCb_0!$A$10:$AQ$10,0),FALSE)),":",VLOOKUP($A8,ES_ULCb_0!$A$10:$AQ$100,MATCH(FIXED(K$6,0,TRUE),ES_ULCb_0!$A$10:$AQ$10,0),FALSE))</f>
        <v>-0.3</v>
      </c>
      <c r="L8" s="232">
        <f>IF(ISNA(VLOOKUP($A8,ES_ULCb_0!$A$10:$AQ$100,MATCH(FIXED(L$6,0,TRUE),ES_ULCb_0!$A$10:$AQ$10,0),FALSE)),":",VLOOKUP($A8,ES_ULCb_0!$A$10:$AQ$100,MATCH(FIXED(L$6,0,TRUE),ES_ULCb_0!$A$10:$AQ$10,0),FALSE))</f>
        <v>-1.5</v>
      </c>
      <c r="M8" s="232">
        <f>IF(ISNA(VLOOKUP($A8,ES_ULCb_0!$A$10:$AQ$100,MATCH(FIXED(M$6,0,TRUE),ES_ULCb_0!$A$10:$AQ$10,0),FALSE)),":",VLOOKUP($A8,ES_ULCb_0!$A$10:$AQ$100,MATCH(FIXED(M$6,0,TRUE),ES_ULCb_0!$A$10:$AQ$10,0),FALSE))</f>
        <v>-0.8</v>
      </c>
      <c r="N8" s="232">
        <f>IF(ISNA(VLOOKUP($A8,ES_ULCb_0!$A$10:$AQ$100,MATCH(FIXED(N$6,0,TRUE),ES_ULCb_0!$A$10:$AQ$10,0),FALSE)),":",VLOOKUP($A8,ES_ULCb_0!$A$10:$AQ$100,MATCH(FIXED(N$6,0,TRUE),ES_ULCb_0!$A$10:$AQ$10,0),FALSE))</f>
        <v>-1.1000000000000001</v>
      </c>
      <c r="O8" s="232">
        <f>IF(ISNA(VLOOKUP($A8,ES_ULCb_0!$A$10:$AQ$100,MATCH(FIXED(O$6,0,TRUE),ES_ULCb_0!$A$10:$AQ$10,0),FALSE)),":",VLOOKUP($A8,ES_ULCb_0!$A$10:$AQ$100,MATCH(FIXED(O$6,0,TRUE),ES_ULCb_0!$A$10:$AQ$10,0),FALSE))</f>
        <v>-0.9</v>
      </c>
      <c r="P8" s="232">
        <f>IF(ISNA(VLOOKUP($A8,ES_ULCb_0!$A$10:$AQ$100,MATCH(FIXED(P$6,0,TRUE),ES_ULCb_0!$A$10:$AQ$10,0),FALSE)),":",VLOOKUP($A8,ES_ULCb_0!$A$10:$AQ$100,MATCH(FIXED(P$6,0,TRUE),ES_ULCb_0!$A$10:$AQ$10,0),FALSE))</f>
        <v>1.1000000000000001</v>
      </c>
      <c r="Q8" s="232">
        <f>IF(ISNA(VLOOKUP($A8,ES_ULCb_0!$A$10:$AQ$100,MATCH(FIXED(Q$6,0,TRUE),ES_ULCb_0!$A$10:$AQ$10,0),FALSE)),":",VLOOKUP($A8,ES_ULCb_0!$A$10:$AQ$100,MATCH(FIXED(Q$6,0,TRUE),ES_ULCb_0!$A$10:$AQ$10,0),FALSE))</f>
        <v>3.2</v>
      </c>
      <c r="R8" s="232">
        <f>IF(ISNA(VLOOKUP($A8,ES_ULCb_0!$A$10:$AQ$100,MATCH(FIXED(R$6,0,TRUE),ES_ULCb_0!$A$10:$AQ$10,0),FALSE)),":",VLOOKUP($A8,ES_ULCb_0!$A$10:$AQ$100,MATCH(FIXED(R$6,0,TRUE),ES_ULCb_0!$A$10:$AQ$10,0),FALSE))</f>
        <v>-1.4</v>
      </c>
      <c r="S8" s="232">
        <f>IF(ISNA(VLOOKUP($A8,ES_ULCb_0!$A$10:$AQ$100,MATCH(FIXED(S$6,0,TRUE),ES_ULCb_0!$A$10:$AQ$10,0),FALSE)),":",VLOOKUP($A8,ES_ULCb_0!$A$10:$AQ$100,MATCH(FIXED(S$6,0,TRUE),ES_ULCb_0!$A$10:$AQ$10,0),FALSE))</f>
        <v>-0.8</v>
      </c>
      <c r="T8" s="232">
        <f>IF(ISNA(VLOOKUP($A8,ES_ULCb_0!$A$10:$AQ$100,MATCH(FIXED(T$6,0,TRUE),ES_ULCb_0!$A$10:$AQ$10,0),FALSE)),":",VLOOKUP($A8,ES_ULCb_0!$A$10:$AQ$100,MATCH(FIXED(T$6,0,TRUE),ES_ULCb_0!$A$10:$AQ$10,0),FALSE))</f>
        <v>0.8</v>
      </c>
      <c r="U8" s="232">
        <f>IF(ISNA(VLOOKUP($A8,ES_ULCb_0!$A$10:$AQ$100,MATCH(FIXED(U$6,0,TRUE),ES_ULCb_0!$A$10:$AQ$10,0),FALSE)),":",VLOOKUP($A8,ES_ULCb_0!$A$10:$AQ$100,MATCH(FIXED(U$6,0,TRUE),ES_ULCb_0!$A$10:$AQ$10,0),FALSE))</f>
        <v>-0.4</v>
      </c>
      <c r="V8" s="232" t="str">
        <f>IF(ISNA(VLOOKUP($A8,ES_ULCb_0!$A$10:$AQ$100,MATCH(FIXED(V$6,0,TRUE),ES_ULCb_0!$A$10:$AQ$10,0),FALSE)),":",VLOOKUP($A8,ES_ULCb_0!$A$10:$AQ$100,MATCH(FIXED(V$6,0,TRUE),ES_ULCb_0!$A$10:$AQ$10,0),FALSE))</f>
        <v>:</v>
      </c>
      <c r="W8" s="232" t="str">
        <f>IF(ISNA(VLOOKUP($A8,ES_ULCb_0!$A$10:$AQ$100,MATCH(FIXED(W$6,0,TRUE),ES_ULCb_0!$A$10:$AQ$10,0),FALSE)),":",VLOOKUP($A8,ES_ULCb_0!$A$10:$AQ$100,MATCH(FIXED(W$6,0,TRUE),ES_ULCb_0!$A$10:$AQ$10,0),FALSE))</f>
        <v>:</v>
      </c>
    </row>
    <row r="9" spans="1:23">
      <c r="A9" s="230" t="str">
        <f>lookup!Z4</f>
        <v>European Union (15 countries)</v>
      </c>
      <c r="B9" s="232" t="str">
        <f>VLOOKUP(A9,lookup!$Z$2:$AA$77,2,FALSE)</f>
        <v>ΕΕ (15 χώρες)</v>
      </c>
      <c r="C9" s="232" t="str">
        <f>IF(ISNA(VLOOKUP($A9,ES_ULCb_0!$A$10:$AQ$100,MATCH(FIXED(C$6,0,TRUE),ES_ULCb_0!$A$10:$AQ$10,0),FALSE)),":",VLOOKUP($A9,ES_ULCb_0!$A$10:$AQ$100,MATCH(FIXED(C$6,0,TRUE),ES_ULCb_0!$A$10:$AQ$10,0),FALSE))</f>
        <v>:</v>
      </c>
      <c r="D9" s="232" t="str">
        <f>IF(ISNA(VLOOKUP($A9,ES_ULCb_0!$A$10:$AQ$100,MATCH(FIXED(D$6,0,TRUE),ES_ULCb_0!$A$10:$AQ$10,0),FALSE)),":",VLOOKUP($A9,ES_ULCb_0!$A$10:$AQ$100,MATCH(FIXED(D$6,0,TRUE),ES_ULCb_0!$A$10:$AQ$10,0),FALSE))</f>
        <v>:</v>
      </c>
      <c r="E9" s="232" t="str">
        <f>IF(ISNA(VLOOKUP($A9,ES_ULCb_0!$A$10:$AQ$100,MATCH(FIXED(E$6,0,TRUE),ES_ULCb_0!$A$10:$AQ$10,0),FALSE)),":",VLOOKUP($A9,ES_ULCb_0!$A$10:$AQ$100,MATCH(FIXED(E$6,0,TRUE),ES_ULCb_0!$A$10:$AQ$10,0),FALSE))</f>
        <v>:</v>
      </c>
      <c r="F9" s="232" t="str">
        <f>IF(ISNA(VLOOKUP($A9,ES_ULCb_0!$A$10:$AQ$100,MATCH(FIXED(F$6,0,TRUE),ES_ULCb_0!$A$10:$AQ$10,0),FALSE)),":",VLOOKUP($A9,ES_ULCb_0!$A$10:$AQ$100,MATCH(FIXED(F$6,0,TRUE),ES_ULCb_0!$A$10:$AQ$10,0),FALSE))</f>
        <v>:</v>
      </c>
      <c r="G9" s="232" t="str">
        <f>IF(ISNA(VLOOKUP($A9,ES_ULCb_0!$A$10:$AQ$100,MATCH(FIXED(G$6,0,TRUE),ES_ULCb_0!$A$10:$AQ$10,0),FALSE)),":",VLOOKUP($A9,ES_ULCb_0!$A$10:$AQ$100,MATCH(FIXED(G$6,0,TRUE),ES_ULCb_0!$A$10:$AQ$10,0),FALSE))</f>
        <v>:</v>
      </c>
      <c r="H9" s="232" t="str">
        <f>IF(ISNA(VLOOKUP($A9,ES_ULCb_0!$A$10:$AQ$100,MATCH(FIXED(H$6,0,TRUE),ES_ULCb_0!$A$10:$AQ$10,0),FALSE)),":",VLOOKUP($A9,ES_ULCb_0!$A$10:$AQ$100,MATCH(FIXED(H$6,0,TRUE),ES_ULCb_0!$A$10:$AQ$10,0),FALSE))</f>
        <v>:</v>
      </c>
      <c r="I9" s="232">
        <f>IF(ISNA(VLOOKUP($A9,ES_ULCb_0!$A$10:$AQ$100,MATCH(FIXED(I$6,0,TRUE),ES_ULCb_0!$A$10:$AQ$10,0),FALSE)),":",VLOOKUP($A9,ES_ULCb_0!$A$10:$AQ$100,MATCH(FIXED(I$6,0,TRUE),ES_ULCb_0!$A$10:$AQ$10,0),FALSE))</f>
        <v>0.1</v>
      </c>
      <c r="J9" s="232">
        <f>IF(ISNA(VLOOKUP($A9,ES_ULCb_0!$A$10:$AQ$100,MATCH(FIXED(J$6,0,TRUE),ES_ULCb_0!$A$10:$AQ$10,0),FALSE)),":",VLOOKUP($A9,ES_ULCb_0!$A$10:$AQ$100,MATCH(FIXED(J$6,0,TRUE),ES_ULCb_0!$A$10:$AQ$10,0),FALSE))</f>
        <v>-0.4</v>
      </c>
      <c r="K9" s="232">
        <f>IF(ISNA(VLOOKUP($A9,ES_ULCb_0!$A$10:$AQ$100,MATCH(FIXED(K$6,0,TRUE),ES_ULCb_0!$A$10:$AQ$10,0),FALSE)),":",VLOOKUP($A9,ES_ULCb_0!$A$10:$AQ$100,MATCH(FIXED(K$6,0,TRUE),ES_ULCb_0!$A$10:$AQ$10,0),FALSE))</f>
        <v>-0.3</v>
      </c>
      <c r="L9" s="232">
        <f>IF(ISNA(VLOOKUP($A9,ES_ULCb_0!$A$10:$AQ$100,MATCH(FIXED(L$6,0,TRUE),ES_ULCb_0!$A$10:$AQ$10,0),FALSE)),":",VLOOKUP($A9,ES_ULCb_0!$A$10:$AQ$100,MATCH(FIXED(L$6,0,TRUE),ES_ULCb_0!$A$10:$AQ$10,0),FALSE))</f>
        <v>-1</v>
      </c>
      <c r="M9" s="232">
        <f>IF(ISNA(VLOOKUP($A9,ES_ULCb_0!$A$10:$AQ$100,MATCH(FIXED(M$6,0,TRUE),ES_ULCb_0!$A$10:$AQ$10,0),FALSE)),":",VLOOKUP($A9,ES_ULCb_0!$A$10:$AQ$100,MATCH(FIXED(M$6,0,TRUE),ES_ULCb_0!$A$10:$AQ$10,0),FALSE))</f>
        <v>-0.6</v>
      </c>
      <c r="N9" s="232">
        <f>IF(ISNA(VLOOKUP($A9,ES_ULCb_0!$A$10:$AQ$100,MATCH(FIXED(N$6,0,TRUE),ES_ULCb_0!$A$10:$AQ$10,0),FALSE)),":",VLOOKUP($A9,ES_ULCb_0!$A$10:$AQ$100,MATCH(FIXED(N$6,0,TRUE),ES_ULCb_0!$A$10:$AQ$10,0),FALSE))</f>
        <v>-0.8</v>
      </c>
      <c r="O9" s="232">
        <f>IF(ISNA(VLOOKUP($A9,ES_ULCb_0!$A$10:$AQ$100,MATCH(FIXED(O$6,0,TRUE),ES_ULCb_0!$A$10:$AQ$10,0),FALSE)),":",VLOOKUP($A9,ES_ULCb_0!$A$10:$AQ$100,MATCH(FIXED(O$6,0,TRUE),ES_ULCb_0!$A$10:$AQ$10,0),FALSE))</f>
        <v>-0.7</v>
      </c>
      <c r="P9" s="232">
        <f>IF(ISNA(VLOOKUP($A9,ES_ULCb_0!$A$10:$AQ$100,MATCH(FIXED(P$6,0,TRUE),ES_ULCb_0!$A$10:$AQ$10,0),FALSE)),":",VLOOKUP($A9,ES_ULCb_0!$A$10:$AQ$100,MATCH(FIXED(P$6,0,TRUE),ES_ULCb_0!$A$10:$AQ$10,0),FALSE))</f>
        <v>1.2</v>
      </c>
      <c r="Q9" s="232">
        <f>IF(ISNA(VLOOKUP($A9,ES_ULCb_0!$A$10:$AQ$100,MATCH(FIXED(Q$6,0,TRUE),ES_ULCb_0!$A$10:$AQ$10,0),FALSE)),":",VLOOKUP($A9,ES_ULCb_0!$A$10:$AQ$100,MATCH(FIXED(Q$6,0,TRUE),ES_ULCb_0!$A$10:$AQ$10,0),FALSE))</f>
        <v>3.2</v>
      </c>
      <c r="R9" s="232">
        <f>IF(ISNA(VLOOKUP($A9,ES_ULCb_0!$A$10:$AQ$100,MATCH(FIXED(R$6,0,TRUE),ES_ULCb_0!$A$10:$AQ$10,0),FALSE)),":",VLOOKUP($A9,ES_ULCb_0!$A$10:$AQ$100,MATCH(FIXED(R$6,0,TRUE),ES_ULCb_0!$A$10:$AQ$10,0),FALSE))</f>
        <v>-1.4</v>
      </c>
      <c r="S9" s="232">
        <f>IF(ISNA(VLOOKUP($A9,ES_ULCb_0!$A$10:$AQ$100,MATCH(FIXED(S$6,0,TRUE),ES_ULCb_0!$A$10:$AQ$10,0),FALSE)),":",VLOOKUP($A9,ES_ULCb_0!$A$10:$AQ$100,MATCH(FIXED(S$6,0,TRUE),ES_ULCb_0!$A$10:$AQ$10,0),FALSE))</f>
        <v>-0.5</v>
      </c>
      <c r="T9" s="232">
        <f>IF(ISNA(VLOOKUP($A9,ES_ULCb_0!$A$10:$AQ$100,MATCH(FIXED(T$6,0,TRUE),ES_ULCb_0!$A$10:$AQ$10,0),FALSE)),":",VLOOKUP($A9,ES_ULCb_0!$A$10:$AQ$100,MATCH(FIXED(T$6,0,TRUE),ES_ULCb_0!$A$10:$AQ$10,0),FALSE))</f>
        <v>0.9</v>
      </c>
      <c r="U9" s="232">
        <f>IF(ISNA(VLOOKUP($A9,ES_ULCb_0!$A$10:$AQ$100,MATCH(FIXED(U$6,0,TRUE),ES_ULCb_0!$A$10:$AQ$10,0),FALSE)),":",VLOOKUP($A9,ES_ULCb_0!$A$10:$AQ$100,MATCH(FIXED(U$6,0,TRUE),ES_ULCb_0!$A$10:$AQ$10,0),FALSE))</f>
        <v>-0.3</v>
      </c>
      <c r="V9" s="232" t="str">
        <f>IF(ISNA(VLOOKUP($A9,ES_ULCb_0!$A$10:$AQ$100,MATCH(FIXED(V$6,0,TRUE),ES_ULCb_0!$A$10:$AQ$10,0),FALSE)),":",VLOOKUP($A9,ES_ULCb_0!$A$10:$AQ$100,MATCH(FIXED(V$6,0,TRUE),ES_ULCb_0!$A$10:$AQ$10,0),FALSE))</f>
        <v>:</v>
      </c>
      <c r="W9" s="232" t="str">
        <f>IF(ISNA(VLOOKUP($A9,ES_ULCb_0!$A$10:$AQ$100,MATCH(FIXED(W$6,0,TRUE),ES_ULCb_0!$A$10:$AQ$10,0),FALSE)),":",VLOOKUP($A9,ES_ULCb_0!$A$10:$AQ$100,MATCH(FIXED(W$6,0,TRUE),ES_ULCb_0!$A$10:$AQ$10,0),FALSE))</f>
        <v>:</v>
      </c>
    </row>
    <row r="10" spans="1:23">
      <c r="A10" s="230" t="str">
        <f>lookup!Z5</f>
        <v>Euro area (EA11-2000, EA12-2006, EA13-2007, EA15-2008, EA16-2010, EA17-2013, EA18)</v>
      </c>
      <c r="B10" s="232" t="str">
        <f>VLOOKUP(A10,lookup!$Z$2:$AA$77,2,FALSE)</f>
        <v>Ευροχώρος</v>
      </c>
      <c r="C10" s="232" t="str">
        <f>IF(ISNA(VLOOKUP($A10,ES_ULCb_0!$A$10:$AQ$100,MATCH(FIXED(C$6,0,TRUE),ES_ULCb_0!$A$10:$AQ$10,0),FALSE)),":",VLOOKUP($A10,ES_ULCb_0!$A$10:$AQ$100,MATCH(FIXED(C$6,0,TRUE),ES_ULCb_0!$A$10:$AQ$10,0),FALSE))</f>
        <v>:</v>
      </c>
      <c r="D10" s="232" t="str">
        <f>IF(ISNA(VLOOKUP($A10,ES_ULCb_0!$A$10:$AQ$100,MATCH(FIXED(D$6,0,TRUE),ES_ULCb_0!$A$10:$AQ$10,0),FALSE)),":",VLOOKUP($A10,ES_ULCb_0!$A$10:$AQ$100,MATCH(FIXED(D$6,0,TRUE),ES_ULCb_0!$A$10:$AQ$10,0),FALSE))</f>
        <v>:</v>
      </c>
      <c r="E10" s="232" t="str">
        <f>IF(ISNA(VLOOKUP($A10,ES_ULCb_0!$A$10:$AQ$100,MATCH(FIXED(E$6,0,TRUE),ES_ULCb_0!$A$10:$AQ$10,0),FALSE)),":",VLOOKUP($A10,ES_ULCb_0!$A$10:$AQ$100,MATCH(FIXED(E$6,0,TRUE),ES_ULCb_0!$A$10:$AQ$10,0),FALSE))</f>
        <v>:</v>
      </c>
      <c r="F10" s="232" t="str">
        <f>IF(ISNA(VLOOKUP($A10,ES_ULCb_0!$A$10:$AQ$100,MATCH(FIXED(F$6,0,TRUE),ES_ULCb_0!$A$10:$AQ$10,0),FALSE)),":",VLOOKUP($A10,ES_ULCb_0!$A$10:$AQ$100,MATCH(FIXED(F$6,0,TRUE),ES_ULCb_0!$A$10:$AQ$10,0),FALSE))</f>
        <v>:</v>
      </c>
      <c r="G10" s="232" t="str">
        <f>IF(ISNA(VLOOKUP($A10,ES_ULCb_0!$A$10:$AQ$100,MATCH(FIXED(G$6,0,TRUE),ES_ULCb_0!$A$10:$AQ$10,0),FALSE)),":",VLOOKUP($A10,ES_ULCb_0!$A$10:$AQ$100,MATCH(FIXED(G$6,0,TRUE),ES_ULCb_0!$A$10:$AQ$10,0),FALSE))</f>
        <v>:</v>
      </c>
      <c r="H10" s="232" t="str">
        <f>IF(ISNA(VLOOKUP($A10,ES_ULCb_0!$A$10:$AQ$100,MATCH(FIXED(H$6,0,TRUE),ES_ULCb_0!$A$10:$AQ$10,0),FALSE)),":",VLOOKUP($A10,ES_ULCb_0!$A$10:$AQ$100,MATCH(FIXED(H$6,0,TRUE),ES_ULCb_0!$A$10:$AQ$10,0),FALSE))</f>
        <v>:</v>
      </c>
      <c r="I10" s="232">
        <f>IF(ISNA(VLOOKUP($A10,ES_ULCb_0!$A$10:$AQ$100,MATCH(FIXED(I$6,0,TRUE),ES_ULCb_0!$A$10:$AQ$10,0),FALSE)),":",VLOOKUP($A10,ES_ULCb_0!$A$10:$AQ$100,MATCH(FIXED(I$6,0,TRUE),ES_ULCb_0!$A$10:$AQ$10,0),FALSE))</f>
        <v>-0.3</v>
      </c>
      <c r="J10" s="232">
        <f>IF(ISNA(VLOOKUP($A10,ES_ULCb_0!$A$10:$AQ$100,MATCH(FIXED(J$6,0,TRUE),ES_ULCb_0!$A$10:$AQ$10,0),FALSE)),":",VLOOKUP($A10,ES_ULCb_0!$A$10:$AQ$100,MATCH(FIXED(J$6,0,TRUE),ES_ULCb_0!$A$10:$AQ$10,0),FALSE))</f>
        <v>-0.1</v>
      </c>
      <c r="K10" s="232">
        <f>IF(ISNA(VLOOKUP($A10,ES_ULCb_0!$A$10:$AQ$100,MATCH(FIXED(K$6,0,TRUE),ES_ULCb_0!$A$10:$AQ$10,0),FALSE)),":",VLOOKUP($A10,ES_ULCb_0!$A$10:$AQ$100,MATCH(FIXED(K$6,0,TRUE),ES_ULCb_0!$A$10:$AQ$10,0),FALSE))</f>
        <v>-0.2</v>
      </c>
      <c r="L10" s="232">
        <f>IF(ISNA(VLOOKUP($A10,ES_ULCb_0!$A$10:$AQ$100,MATCH(FIXED(L$6,0,TRUE),ES_ULCb_0!$A$10:$AQ$10,0),FALSE)),":",VLOOKUP($A10,ES_ULCb_0!$A$10:$AQ$100,MATCH(FIXED(L$6,0,TRUE),ES_ULCb_0!$A$10:$AQ$10,0),FALSE))</f>
        <v>-1.2</v>
      </c>
      <c r="M10" s="232">
        <f>IF(ISNA(VLOOKUP($A10,ES_ULCb_0!$A$10:$AQ$100,MATCH(FIXED(M$6,0,TRUE),ES_ULCb_0!$A$10:$AQ$10,0),FALSE)),":",VLOOKUP($A10,ES_ULCb_0!$A$10:$AQ$100,MATCH(FIXED(M$6,0,TRUE),ES_ULCb_0!$A$10:$AQ$10,0),FALSE))</f>
        <v>-0.7</v>
      </c>
      <c r="N10" s="232">
        <f>IF(ISNA(VLOOKUP($A10,ES_ULCb_0!$A$10:$AQ$100,MATCH(FIXED(N$6,0,TRUE),ES_ULCb_0!$A$10:$AQ$10,0),FALSE)),":",VLOOKUP($A10,ES_ULCb_0!$A$10:$AQ$100,MATCH(FIXED(N$6,0,TRUE),ES_ULCb_0!$A$10:$AQ$10,0),FALSE))</f>
        <v>-1.1000000000000001</v>
      </c>
      <c r="O10" s="232">
        <f>IF(ISNA(VLOOKUP($A10,ES_ULCb_0!$A$10:$AQ$100,MATCH(FIXED(O$6,0,TRUE),ES_ULCb_0!$A$10:$AQ$10,0),FALSE)),":",VLOOKUP($A10,ES_ULCb_0!$A$10:$AQ$100,MATCH(FIXED(O$6,0,TRUE),ES_ULCb_0!$A$10:$AQ$10,0),FALSE))</f>
        <v>-1</v>
      </c>
      <c r="P10" s="232">
        <f>IF(ISNA(VLOOKUP($A10,ES_ULCb_0!$A$10:$AQ$100,MATCH(FIXED(P$6,0,TRUE),ES_ULCb_0!$A$10:$AQ$10,0),FALSE)),":",VLOOKUP($A10,ES_ULCb_0!$A$10:$AQ$100,MATCH(FIXED(P$6,0,TRUE),ES_ULCb_0!$A$10:$AQ$10,0),FALSE))</f>
        <v>1.8</v>
      </c>
      <c r="Q10" s="232">
        <f>IF(ISNA(VLOOKUP($A10,ES_ULCb_0!$A$10:$AQ$100,MATCH(FIXED(Q$6,0,TRUE),ES_ULCb_0!$A$10:$AQ$10,0),FALSE)),":",VLOOKUP($A10,ES_ULCb_0!$A$10:$AQ$100,MATCH(FIXED(Q$6,0,TRUE),ES_ULCb_0!$A$10:$AQ$10,0),FALSE))</f>
        <v>3.3</v>
      </c>
      <c r="R10" s="232">
        <f>IF(ISNA(VLOOKUP($A10,ES_ULCb_0!$A$10:$AQ$100,MATCH(FIXED(R$6,0,TRUE),ES_ULCb_0!$A$10:$AQ$10,0),FALSE)),":",VLOOKUP($A10,ES_ULCb_0!$A$10:$AQ$100,MATCH(FIXED(R$6,0,TRUE),ES_ULCb_0!$A$10:$AQ$10,0),FALSE))</f>
        <v>-1.4</v>
      </c>
      <c r="S10" s="232">
        <f>IF(ISNA(VLOOKUP($A10,ES_ULCb_0!$A$10:$AQ$100,MATCH(FIXED(S$6,0,TRUE),ES_ULCb_0!$A$10:$AQ$10,0),FALSE)),":",VLOOKUP($A10,ES_ULCb_0!$A$10:$AQ$100,MATCH(FIXED(S$6,0,TRUE),ES_ULCb_0!$A$10:$AQ$10,0),FALSE))</f>
        <v>-0.4</v>
      </c>
      <c r="T10" s="232">
        <f>IF(ISNA(VLOOKUP($A10,ES_ULCb_0!$A$10:$AQ$100,MATCH(FIXED(T$6,0,TRUE),ES_ULCb_0!$A$10:$AQ$10,0),FALSE)),":",VLOOKUP($A10,ES_ULCb_0!$A$10:$AQ$100,MATCH(FIXED(T$6,0,TRUE),ES_ULCb_0!$A$10:$AQ$10,0),FALSE))</f>
        <v>0.6</v>
      </c>
      <c r="U10" s="232">
        <f>IF(ISNA(VLOOKUP($A10,ES_ULCb_0!$A$10:$AQ$100,MATCH(FIXED(U$6,0,TRUE),ES_ULCb_0!$A$10:$AQ$10,0),FALSE)),":",VLOOKUP($A10,ES_ULCb_0!$A$10:$AQ$100,MATCH(FIXED(U$6,0,TRUE),ES_ULCb_0!$A$10:$AQ$10,0),FALSE))</f>
        <v>-0.3</v>
      </c>
      <c r="V10" s="232" t="str">
        <f>IF(ISNA(VLOOKUP($A10,ES_ULCb_0!$A$10:$AQ$100,MATCH(FIXED(V$6,0,TRUE),ES_ULCb_0!$A$10:$AQ$10,0),FALSE)),":",VLOOKUP($A10,ES_ULCb_0!$A$10:$AQ$100,MATCH(FIXED(V$6,0,TRUE),ES_ULCb_0!$A$10:$AQ$10,0),FALSE))</f>
        <v>:</v>
      </c>
      <c r="W10" s="232" t="str">
        <f>IF(ISNA(VLOOKUP($A10,ES_ULCb_0!$A$10:$AQ$100,MATCH(FIXED(W$6,0,TRUE),ES_ULCb_0!$A$10:$AQ$10,0),FALSE)),":",VLOOKUP($A10,ES_ULCb_0!$A$10:$AQ$100,MATCH(FIXED(W$6,0,TRUE),ES_ULCb_0!$A$10:$AQ$10,0),FALSE))</f>
        <v>:</v>
      </c>
    </row>
    <row r="11" spans="1:23">
      <c r="A11" s="230" t="str">
        <f>lookup!Z6</f>
        <v>Belgium</v>
      </c>
      <c r="B11" s="232" t="str">
        <f>VLOOKUP(A11,lookup!$Z$2:$AA$77,2,FALSE)</f>
        <v>Βέλγιο</v>
      </c>
      <c r="C11" s="232" t="str">
        <f>IF(ISNA(VLOOKUP($A11,ES_ULCb_0!$A$10:$AQ$100,MATCH(FIXED(C$6,0,TRUE),ES_ULCb_0!$A$10:$AQ$10,0),FALSE)),":",VLOOKUP($A11,ES_ULCb_0!$A$10:$AQ$100,MATCH(FIXED(C$6,0,TRUE),ES_ULCb_0!$A$10:$AQ$10,0),FALSE))</f>
        <v>:</v>
      </c>
      <c r="D11" s="232">
        <f>IF(ISNA(VLOOKUP($A11,ES_ULCb_0!$A$10:$AQ$100,MATCH(FIXED(D$6,0,TRUE),ES_ULCb_0!$A$10:$AQ$10,0),FALSE)),":",VLOOKUP($A11,ES_ULCb_0!$A$10:$AQ$100,MATCH(FIXED(D$6,0,TRUE),ES_ULCb_0!$A$10:$AQ$10,0),FALSE))</f>
        <v>0</v>
      </c>
      <c r="E11" s="232">
        <f>IF(ISNA(VLOOKUP($A11,ES_ULCb_0!$A$10:$AQ$100,MATCH(FIXED(E$6,0,TRUE),ES_ULCb_0!$A$10:$AQ$10,0),FALSE)),":",VLOOKUP($A11,ES_ULCb_0!$A$10:$AQ$100,MATCH(FIXED(E$6,0,TRUE),ES_ULCb_0!$A$10:$AQ$10,0),FALSE))</f>
        <v>-0.6</v>
      </c>
      <c r="F11" s="232">
        <f>IF(ISNA(VLOOKUP($A11,ES_ULCb_0!$A$10:$AQ$100,MATCH(FIXED(F$6,0,TRUE),ES_ULCb_0!$A$10:$AQ$10,0),FALSE)),":",VLOOKUP($A11,ES_ULCb_0!$A$10:$AQ$100,MATCH(FIXED(F$6,0,TRUE),ES_ULCb_0!$A$10:$AQ$10,0),FALSE))</f>
        <v>-0.7</v>
      </c>
      <c r="G11" s="232">
        <f>IF(ISNA(VLOOKUP($A11,ES_ULCb_0!$A$10:$AQ$100,MATCH(FIXED(G$6,0,TRUE),ES_ULCb_0!$A$10:$AQ$10,0),FALSE)),":",VLOOKUP($A11,ES_ULCb_0!$A$10:$AQ$100,MATCH(FIXED(G$6,0,TRUE),ES_ULCb_0!$A$10:$AQ$10,0),FALSE))</f>
        <v>1.1000000000000001</v>
      </c>
      <c r="H11" s="232">
        <f>IF(ISNA(VLOOKUP($A11,ES_ULCb_0!$A$10:$AQ$100,MATCH(FIXED(H$6,0,TRUE),ES_ULCb_0!$A$10:$AQ$10,0),FALSE)),":",VLOOKUP($A11,ES_ULCb_0!$A$10:$AQ$100,MATCH(FIXED(H$6,0,TRUE),ES_ULCb_0!$A$10:$AQ$10,0),FALSE))</f>
        <v>-1.5</v>
      </c>
      <c r="I11" s="232">
        <f>IF(ISNA(VLOOKUP($A11,ES_ULCb_0!$A$10:$AQ$100,MATCH(FIXED(I$6,0,TRUE),ES_ULCb_0!$A$10:$AQ$10,0),FALSE)),":",VLOOKUP($A11,ES_ULCb_0!$A$10:$AQ$100,MATCH(FIXED(I$6,0,TRUE),ES_ULCb_0!$A$10:$AQ$10,0),FALSE))</f>
        <v>2.2000000000000002</v>
      </c>
      <c r="J11" s="232">
        <f>IF(ISNA(VLOOKUP($A11,ES_ULCb_0!$A$10:$AQ$100,MATCH(FIXED(J$6,0,TRUE),ES_ULCb_0!$A$10:$AQ$10,0),FALSE)),":",VLOOKUP($A11,ES_ULCb_0!$A$10:$AQ$100,MATCH(FIXED(J$6,0,TRUE),ES_ULCb_0!$A$10:$AQ$10,0),FALSE))</f>
        <v>0.3</v>
      </c>
      <c r="K11" s="232">
        <f>IF(ISNA(VLOOKUP($A11,ES_ULCb_0!$A$10:$AQ$100,MATCH(FIXED(K$6,0,TRUE),ES_ULCb_0!$A$10:$AQ$10,0),FALSE)),":",VLOOKUP($A11,ES_ULCb_0!$A$10:$AQ$100,MATCH(FIXED(K$6,0,TRUE),ES_ULCb_0!$A$10:$AQ$10,0),FALSE))</f>
        <v>-0.9</v>
      </c>
      <c r="L11" s="232">
        <f>IF(ISNA(VLOOKUP($A11,ES_ULCb_0!$A$10:$AQ$100,MATCH(FIXED(L$6,0,TRUE),ES_ULCb_0!$A$10:$AQ$10,0),FALSE)),":",VLOOKUP($A11,ES_ULCb_0!$A$10:$AQ$100,MATCH(FIXED(L$6,0,TRUE),ES_ULCb_0!$A$10:$AQ$10,0),FALSE))</f>
        <v>-2.7</v>
      </c>
      <c r="M11" s="232">
        <f>IF(ISNA(VLOOKUP($A11,ES_ULCb_0!$A$10:$AQ$100,MATCH(FIXED(M$6,0,TRUE),ES_ULCb_0!$A$10:$AQ$10,0),FALSE)),":",VLOOKUP($A11,ES_ULCb_0!$A$10:$AQ$100,MATCH(FIXED(M$6,0,TRUE),ES_ULCb_0!$A$10:$AQ$10,0),FALSE))</f>
        <v>-0.9</v>
      </c>
      <c r="N11" s="232">
        <f>IF(ISNA(VLOOKUP($A11,ES_ULCb_0!$A$10:$AQ$100,MATCH(FIXED(N$6,0,TRUE),ES_ULCb_0!$A$10:$AQ$10,0),FALSE)),":",VLOOKUP($A11,ES_ULCb_0!$A$10:$AQ$100,MATCH(FIXED(N$6,0,TRUE),ES_ULCb_0!$A$10:$AQ$10,0),FALSE))</f>
        <v>-0.4</v>
      </c>
      <c r="O11" s="232">
        <f>IF(ISNA(VLOOKUP($A11,ES_ULCb_0!$A$10:$AQ$100,MATCH(FIXED(O$6,0,TRUE),ES_ULCb_0!$A$10:$AQ$10,0),FALSE)),":",VLOOKUP($A11,ES_ULCb_0!$A$10:$AQ$100,MATCH(FIXED(O$6,0,TRUE),ES_ULCb_0!$A$10:$AQ$10,0),FALSE))</f>
        <v>-0.2</v>
      </c>
      <c r="P11" s="232">
        <f>IF(ISNA(VLOOKUP($A11,ES_ULCb_0!$A$10:$AQ$100,MATCH(FIXED(P$6,0,TRUE),ES_ULCb_0!$A$10:$AQ$10,0),FALSE)),":",VLOOKUP($A11,ES_ULCb_0!$A$10:$AQ$100,MATCH(FIXED(P$6,0,TRUE),ES_ULCb_0!$A$10:$AQ$10,0),FALSE))</f>
        <v>2.2000000000000002</v>
      </c>
      <c r="Q11" s="232">
        <f>IF(ISNA(VLOOKUP($A11,ES_ULCb_0!$A$10:$AQ$100,MATCH(FIXED(Q$6,0,TRUE),ES_ULCb_0!$A$10:$AQ$10,0),FALSE)),":",VLOOKUP($A11,ES_ULCb_0!$A$10:$AQ$100,MATCH(FIXED(Q$6,0,TRUE),ES_ULCb_0!$A$10:$AQ$10,0),FALSE))</f>
        <v>2.7</v>
      </c>
      <c r="R11" s="232">
        <f>IF(ISNA(VLOOKUP($A11,ES_ULCb_0!$A$10:$AQ$100,MATCH(FIXED(R$6,0,TRUE),ES_ULCb_0!$A$10:$AQ$10,0),FALSE)),":",VLOOKUP($A11,ES_ULCb_0!$A$10:$AQ$100,MATCH(FIXED(R$6,0,TRUE),ES_ULCb_0!$A$10:$AQ$10,0),FALSE))</f>
        <v>-2.2999999999999998</v>
      </c>
      <c r="S11" s="232">
        <f>IF(ISNA(VLOOKUP($A11,ES_ULCb_0!$A$10:$AQ$100,MATCH(FIXED(S$6,0,TRUE),ES_ULCb_0!$A$10:$AQ$10,0),FALSE)),":",VLOOKUP($A11,ES_ULCb_0!$A$10:$AQ$100,MATCH(FIXED(S$6,0,TRUE),ES_ULCb_0!$A$10:$AQ$10,0),FALSE))</f>
        <v>0.7</v>
      </c>
      <c r="T11" s="232">
        <f>IF(ISNA(VLOOKUP($A11,ES_ULCb_0!$A$10:$AQ$100,MATCH(FIXED(T$6,0,TRUE),ES_ULCb_0!$A$10:$AQ$10,0),FALSE)),":",VLOOKUP($A11,ES_ULCb_0!$A$10:$AQ$100,MATCH(FIXED(T$6,0,TRUE),ES_ULCb_0!$A$10:$AQ$10,0),FALSE))</f>
        <v>2.1</v>
      </c>
      <c r="U11" s="232">
        <f>IF(ISNA(VLOOKUP($A11,ES_ULCb_0!$A$10:$AQ$100,MATCH(FIXED(U$6,0,TRUE),ES_ULCb_0!$A$10:$AQ$10,0),FALSE)),":",VLOOKUP($A11,ES_ULCb_0!$A$10:$AQ$100,MATCH(FIXED(U$6,0,TRUE),ES_ULCb_0!$A$10:$AQ$10,0),FALSE))</f>
        <v>0.3</v>
      </c>
      <c r="V11" s="232" t="str">
        <f>IF(ISNA(VLOOKUP($A11,ES_ULCb_0!$A$10:$AQ$100,MATCH(FIXED(V$6,0,TRUE),ES_ULCb_0!$A$10:$AQ$10,0),FALSE)),":",VLOOKUP($A11,ES_ULCb_0!$A$10:$AQ$100,MATCH(FIXED(V$6,0,TRUE),ES_ULCb_0!$A$10:$AQ$10,0),FALSE))</f>
        <v>:</v>
      </c>
      <c r="W11" s="232" t="str">
        <f>IF(ISNA(VLOOKUP($A11,ES_ULCb_0!$A$10:$AQ$100,MATCH(FIXED(W$6,0,TRUE),ES_ULCb_0!$A$10:$AQ$10,0),FALSE)),":",VLOOKUP($A11,ES_ULCb_0!$A$10:$AQ$100,MATCH(FIXED(W$6,0,TRUE),ES_ULCb_0!$A$10:$AQ$10,0),FALSE))</f>
        <v>:</v>
      </c>
    </row>
    <row r="12" spans="1:23">
      <c r="A12" s="230" t="str">
        <f>lookup!Z7</f>
        <v>Bulgaria</v>
      </c>
      <c r="B12" s="232" t="str">
        <f>VLOOKUP(A12,lookup!$Z$2:$AA$77,2,FALSE)</f>
        <v>Βουλγαρία</v>
      </c>
      <c r="C12" s="232" t="str">
        <f>IF(ISNA(VLOOKUP($A12,ES_ULCb_0!$A$10:$AQ$100,MATCH(FIXED(C$6,0,TRUE),ES_ULCb_0!$A$10:$AQ$10,0),FALSE)),":",VLOOKUP($A12,ES_ULCb_0!$A$10:$AQ$100,MATCH(FIXED(C$6,0,TRUE),ES_ULCb_0!$A$10:$AQ$10,0),FALSE))</f>
        <v>:</v>
      </c>
      <c r="D12" s="232">
        <f>IF(ISNA(VLOOKUP($A12,ES_ULCb_0!$A$10:$AQ$100,MATCH(FIXED(D$6,0,TRUE),ES_ULCb_0!$A$10:$AQ$10,0),FALSE)),":",VLOOKUP($A12,ES_ULCb_0!$A$10:$AQ$100,MATCH(FIXED(D$6,0,TRUE),ES_ULCb_0!$A$10:$AQ$10,0),FALSE))</f>
        <v>-2</v>
      </c>
      <c r="E12" s="232">
        <f>IF(ISNA(VLOOKUP($A12,ES_ULCb_0!$A$10:$AQ$100,MATCH(FIXED(E$6,0,TRUE),ES_ULCb_0!$A$10:$AQ$10,0),FALSE)),":",VLOOKUP($A12,ES_ULCb_0!$A$10:$AQ$100,MATCH(FIXED(E$6,0,TRUE),ES_ULCb_0!$A$10:$AQ$10,0),FALSE))</f>
        <v>-13.2</v>
      </c>
      <c r="F12" s="232">
        <f>IF(ISNA(VLOOKUP($A12,ES_ULCb_0!$A$10:$AQ$100,MATCH(FIXED(F$6,0,TRUE),ES_ULCb_0!$A$10:$AQ$10,0),FALSE)),":",VLOOKUP($A12,ES_ULCb_0!$A$10:$AQ$100,MATCH(FIXED(F$6,0,TRUE),ES_ULCb_0!$A$10:$AQ$10,0),FALSE))</f>
        <v>15.7</v>
      </c>
      <c r="G12" s="232">
        <f>IF(ISNA(VLOOKUP($A12,ES_ULCb_0!$A$10:$AQ$100,MATCH(FIXED(G$6,0,TRUE),ES_ULCb_0!$A$10:$AQ$10,0),FALSE)),":",VLOOKUP($A12,ES_ULCb_0!$A$10:$AQ$100,MATCH(FIXED(G$6,0,TRUE),ES_ULCb_0!$A$10:$AQ$10,0),FALSE))</f>
        <v>-3.7</v>
      </c>
      <c r="H12" s="232">
        <f>IF(ISNA(VLOOKUP($A12,ES_ULCb_0!$A$10:$AQ$100,MATCH(FIXED(H$6,0,TRUE),ES_ULCb_0!$A$10:$AQ$10,0),FALSE)),":",VLOOKUP($A12,ES_ULCb_0!$A$10:$AQ$100,MATCH(FIXED(H$6,0,TRUE),ES_ULCb_0!$A$10:$AQ$10,0),FALSE))</f>
        <v>-4.8</v>
      </c>
      <c r="I12" s="232">
        <f>IF(ISNA(VLOOKUP($A12,ES_ULCb_0!$A$10:$AQ$100,MATCH(FIXED(I$6,0,TRUE),ES_ULCb_0!$A$10:$AQ$10,0),FALSE)),":",VLOOKUP($A12,ES_ULCb_0!$A$10:$AQ$100,MATCH(FIXED(I$6,0,TRUE),ES_ULCb_0!$A$10:$AQ$10,0),FALSE))</f>
        <v>1.8</v>
      </c>
      <c r="J12" s="232">
        <f>IF(ISNA(VLOOKUP($A12,ES_ULCb_0!$A$10:$AQ$100,MATCH(FIXED(J$6,0,TRUE),ES_ULCb_0!$A$10:$AQ$10,0),FALSE)),":",VLOOKUP($A12,ES_ULCb_0!$A$10:$AQ$100,MATCH(FIXED(J$6,0,TRUE),ES_ULCb_0!$A$10:$AQ$10,0),FALSE))</f>
        <v>-3</v>
      </c>
      <c r="K12" s="232">
        <f>IF(ISNA(VLOOKUP($A12,ES_ULCb_0!$A$10:$AQ$100,MATCH(FIXED(K$6,0,TRUE),ES_ULCb_0!$A$10:$AQ$10,0),FALSE)),":",VLOOKUP($A12,ES_ULCb_0!$A$10:$AQ$100,MATCH(FIXED(K$6,0,TRUE),ES_ULCb_0!$A$10:$AQ$10,0),FALSE))</f>
        <v>-0.6</v>
      </c>
      <c r="L12" s="232">
        <f>IF(ISNA(VLOOKUP($A12,ES_ULCb_0!$A$10:$AQ$100,MATCH(FIXED(L$6,0,TRUE),ES_ULCb_0!$A$10:$AQ$10,0),FALSE)),":",VLOOKUP($A12,ES_ULCb_0!$A$10:$AQ$100,MATCH(FIXED(L$6,0,TRUE),ES_ULCb_0!$A$10:$AQ$10,0),FALSE))</f>
        <v>-2.1</v>
      </c>
      <c r="M12" s="232">
        <f>IF(ISNA(VLOOKUP($A12,ES_ULCb_0!$A$10:$AQ$100,MATCH(FIXED(M$6,0,TRUE),ES_ULCb_0!$A$10:$AQ$10,0),FALSE)),":",VLOOKUP($A12,ES_ULCb_0!$A$10:$AQ$100,MATCH(FIXED(M$6,0,TRUE),ES_ULCb_0!$A$10:$AQ$10,0),FALSE))</f>
        <v>-1.7</v>
      </c>
      <c r="N12" s="232">
        <f>IF(ISNA(VLOOKUP($A12,ES_ULCb_0!$A$10:$AQ$100,MATCH(FIXED(N$6,0,TRUE),ES_ULCb_0!$A$10:$AQ$10,0),FALSE)),":",VLOOKUP($A12,ES_ULCb_0!$A$10:$AQ$100,MATCH(FIXED(N$6,0,TRUE),ES_ULCb_0!$A$10:$AQ$10,0),FALSE))</f>
        <v>-3.5</v>
      </c>
      <c r="O12" s="232">
        <f>IF(ISNA(VLOOKUP($A12,ES_ULCb_0!$A$10:$AQ$100,MATCH(FIXED(O$6,0,TRUE),ES_ULCb_0!$A$10:$AQ$10,0),FALSE)),":",VLOOKUP($A12,ES_ULCb_0!$A$10:$AQ$100,MATCH(FIXED(O$6,0,TRUE),ES_ULCb_0!$A$10:$AQ$10,0),FALSE))</f>
        <v>0.1</v>
      </c>
      <c r="P12" s="232">
        <f>IF(ISNA(VLOOKUP($A12,ES_ULCb_0!$A$10:$AQ$100,MATCH(FIXED(P$6,0,TRUE),ES_ULCb_0!$A$10:$AQ$10,0),FALSE)),":",VLOOKUP($A12,ES_ULCb_0!$A$10:$AQ$100,MATCH(FIXED(P$6,0,TRUE),ES_ULCb_0!$A$10:$AQ$10,0),FALSE))</f>
        <v>3.8</v>
      </c>
      <c r="Q12" s="232">
        <f>IF(ISNA(VLOOKUP($A12,ES_ULCb_0!$A$10:$AQ$100,MATCH(FIXED(Q$6,0,TRUE),ES_ULCb_0!$A$10:$AQ$10,0),FALSE)),":",VLOOKUP($A12,ES_ULCb_0!$A$10:$AQ$100,MATCH(FIXED(Q$6,0,TRUE),ES_ULCb_0!$A$10:$AQ$10,0),FALSE))</f>
        <v>7.7</v>
      </c>
      <c r="R12" s="232">
        <f>IF(ISNA(VLOOKUP($A12,ES_ULCb_0!$A$10:$AQ$100,MATCH(FIXED(R$6,0,TRUE),ES_ULCb_0!$A$10:$AQ$10,0),FALSE)),":",VLOOKUP($A12,ES_ULCb_0!$A$10:$AQ$100,MATCH(FIXED(R$6,0,TRUE),ES_ULCb_0!$A$10:$AQ$10,0),FALSE))</f>
        <v>2.4</v>
      </c>
      <c r="S12" s="232">
        <f>IF(ISNA(VLOOKUP($A12,ES_ULCb_0!$A$10:$AQ$100,MATCH(FIXED(S$6,0,TRUE),ES_ULCb_0!$A$10:$AQ$10,0),FALSE)),":",VLOOKUP($A12,ES_ULCb_0!$A$10:$AQ$100,MATCH(FIXED(S$6,0,TRUE),ES_ULCb_0!$A$10:$AQ$10,0),FALSE))</f>
        <v>-2.2000000000000002</v>
      </c>
      <c r="T12" s="232">
        <f>IF(ISNA(VLOOKUP($A12,ES_ULCb_0!$A$10:$AQ$100,MATCH(FIXED(T$6,0,TRUE),ES_ULCb_0!$A$10:$AQ$10,0),FALSE)),":",VLOOKUP($A12,ES_ULCb_0!$A$10:$AQ$100,MATCH(FIXED(T$6,0,TRUE),ES_ULCb_0!$A$10:$AQ$10,0),FALSE))</f>
        <v>1.3</v>
      </c>
      <c r="U12" s="232">
        <f>IF(ISNA(VLOOKUP($A12,ES_ULCb_0!$A$10:$AQ$100,MATCH(FIXED(U$6,0,TRUE),ES_ULCb_0!$A$10:$AQ$10,0),FALSE)),":",VLOOKUP($A12,ES_ULCb_0!$A$10:$AQ$100,MATCH(FIXED(U$6,0,TRUE),ES_ULCb_0!$A$10:$AQ$10,0),FALSE))</f>
        <v>6.1</v>
      </c>
      <c r="V12" s="232" t="str">
        <f>IF(ISNA(VLOOKUP($A12,ES_ULCb_0!$A$10:$AQ$100,MATCH(FIXED(V$6,0,TRUE),ES_ULCb_0!$A$10:$AQ$10,0),FALSE)),":",VLOOKUP($A12,ES_ULCb_0!$A$10:$AQ$100,MATCH(FIXED(V$6,0,TRUE),ES_ULCb_0!$A$10:$AQ$10,0),FALSE))</f>
        <v>:</v>
      </c>
      <c r="W12" s="232" t="str">
        <f>IF(ISNA(VLOOKUP($A12,ES_ULCb_0!$A$10:$AQ$100,MATCH(FIXED(W$6,0,TRUE),ES_ULCb_0!$A$10:$AQ$10,0),FALSE)),":",VLOOKUP($A12,ES_ULCb_0!$A$10:$AQ$100,MATCH(FIXED(W$6,0,TRUE),ES_ULCb_0!$A$10:$AQ$10,0),FALSE))</f>
        <v>:</v>
      </c>
    </row>
    <row r="13" spans="1:23">
      <c r="A13" s="230" t="str">
        <f>lookup!Z8</f>
        <v>Czech Republic</v>
      </c>
      <c r="B13" s="232" t="str">
        <f>VLOOKUP(A13,lookup!$Z$2:$AA$77,2,FALSE)</f>
        <v>Τσεχία</v>
      </c>
      <c r="C13" s="232">
        <f>IF(ISNA(VLOOKUP($A13,ES_ULCb_0!$A$10:$AQ$100,MATCH(FIXED(C$6,0,TRUE),ES_ULCb_0!$A$10:$AQ$10,0),FALSE)),":",VLOOKUP($A13,ES_ULCb_0!$A$10:$AQ$100,MATCH(FIXED(C$6,0,TRUE),ES_ULCb_0!$A$10:$AQ$10,0),FALSE))</f>
        <v>-1.2</v>
      </c>
      <c r="D13" s="232">
        <f>IF(ISNA(VLOOKUP($A13,ES_ULCb_0!$A$10:$AQ$100,MATCH(FIXED(D$6,0,TRUE),ES_ULCb_0!$A$10:$AQ$10,0),FALSE)),":",VLOOKUP($A13,ES_ULCb_0!$A$10:$AQ$100,MATCH(FIXED(D$6,0,TRUE),ES_ULCb_0!$A$10:$AQ$10,0),FALSE))</f>
        <v>2.5</v>
      </c>
      <c r="E13" s="232">
        <f>IF(ISNA(VLOOKUP($A13,ES_ULCb_0!$A$10:$AQ$100,MATCH(FIXED(E$6,0,TRUE),ES_ULCb_0!$A$10:$AQ$10,0),FALSE)),":",VLOOKUP($A13,ES_ULCb_0!$A$10:$AQ$100,MATCH(FIXED(E$6,0,TRUE),ES_ULCb_0!$A$10:$AQ$10,0),FALSE))</f>
        <v>2.5</v>
      </c>
      <c r="F13" s="232">
        <f>IF(ISNA(VLOOKUP($A13,ES_ULCb_0!$A$10:$AQ$100,MATCH(FIXED(F$6,0,TRUE),ES_ULCb_0!$A$10:$AQ$10,0),FALSE)),":",VLOOKUP($A13,ES_ULCb_0!$A$10:$AQ$100,MATCH(FIXED(F$6,0,TRUE),ES_ULCb_0!$A$10:$AQ$10,0),FALSE))</f>
        <v>-2.4</v>
      </c>
      <c r="G13" s="232">
        <f>IF(ISNA(VLOOKUP($A13,ES_ULCb_0!$A$10:$AQ$100,MATCH(FIXED(G$6,0,TRUE),ES_ULCb_0!$A$10:$AQ$10,0),FALSE)),":",VLOOKUP($A13,ES_ULCb_0!$A$10:$AQ$100,MATCH(FIXED(G$6,0,TRUE),ES_ULCb_0!$A$10:$AQ$10,0),FALSE))</f>
        <v>-0.3</v>
      </c>
      <c r="H13" s="232">
        <f>IF(ISNA(VLOOKUP($A13,ES_ULCb_0!$A$10:$AQ$100,MATCH(FIXED(H$6,0,TRUE),ES_ULCb_0!$A$10:$AQ$10,0),FALSE)),":",VLOOKUP($A13,ES_ULCb_0!$A$10:$AQ$100,MATCH(FIXED(H$6,0,TRUE),ES_ULCb_0!$A$10:$AQ$10,0),FALSE))</f>
        <v>1.3</v>
      </c>
      <c r="I13" s="232">
        <f>IF(ISNA(VLOOKUP($A13,ES_ULCb_0!$A$10:$AQ$100,MATCH(FIXED(I$6,0,TRUE),ES_ULCb_0!$A$10:$AQ$10,0),FALSE)),":",VLOOKUP($A13,ES_ULCb_0!$A$10:$AQ$100,MATCH(FIXED(I$6,0,TRUE),ES_ULCb_0!$A$10:$AQ$10,0),FALSE))</f>
        <v>0.2</v>
      </c>
      <c r="J13" s="232">
        <f>IF(ISNA(VLOOKUP($A13,ES_ULCb_0!$A$10:$AQ$100,MATCH(FIXED(J$6,0,TRUE),ES_ULCb_0!$A$10:$AQ$10,0),FALSE)),":",VLOOKUP($A13,ES_ULCb_0!$A$10:$AQ$100,MATCH(FIXED(J$6,0,TRUE),ES_ULCb_0!$A$10:$AQ$10,0),FALSE))</f>
        <v>3.5</v>
      </c>
      <c r="K13" s="232">
        <f>IF(ISNA(VLOOKUP($A13,ES_ULCb_0!$A$10:$AQ$100,MATCH(FIXED(K$6,0,TRUE),ES_ULCb_0!$A$10:$AQ$10,0),FALSE)),":",VLOOKUP($A13,ES_ULCb_0!$A$10:$AQ$100,MATCH(FIXED(K$6,0,TRUE),ES_ULCb_0!$A$10:$AQ$10,0),FALSE))</f>
        <v>2.2000000000000002</v>
      </c>
      <c r="L13" s="232">
        <f>IF(ISNA(VLOOKUP($A13,ES_ULCb_0!$A$10:$AQ$100,MATCH(FIXED(L$6,0,TRUE),ES_ULCb_0!$A$10:$AQ$10,0),FALSE)),":",VLOOKUP($A13,ES_ULCb_0!$A$10:$AQ$100,MATCH(FIXED(L$6,0,TRUE),ES_ULCb_0!$A$10:$AQ$10,0),FALSE))</f>
        <v>-1</v>
      </c>
      <c r="M13" s="232">
        <f>IF(ISNA(VLOOKUP($A13,ES_ULCb_0!$A$10:$AQ$100,MATCH(FIXED(M$6,0,TRUE),ES_ULCb_0!$A$10:$AQ$10,0),FALSE)),":",VLOOKUP($A13,ES_ULCb_0!$A$10:$AQ$100,MATCH(FIXED(M$6,0,TRUE),ES_ULCb_0!$A$10:$AQ$10,0),FALSE))</f>
        <v>-0.4</v>
      </c>
      <c r="N13" s="232">
        <f>IF(ISNA(VLOOKUP($A13,ES_ULCb_0!$A$10:$AQ$100,MATCH(FIXED(N$6,0,TRUE),ES_ULCb_0!$A$10:$AQ$10,0),FALSE)),":",VLOOKUP($A13,ES_ULCb_0!$A$10:$AQ$100,MATCH(FIXED(N$6,0,TRUE),ES_ULCb_0!$A$10:$AQ$10,0),FALSE))</f>
        <v>-0.1</v>
      </c>
      <c r="O13" s="232">
        <f>IF(ISNA(VLOOKUP($A13,ES_ULCb_0!$A$10:$AQ$100,MATCH(FIXED(O$6,0,TRUE),ES_ULCb_0!$A$10:$AQ$10,0),FALSE)),":",VLOOKUP($A13,ES_ULCb_0!$A$10:$AQ$100,MATCH(FIXED(O$6,0,TRUE),ES_ULCb_0!$A$10:$AQ$10,0),FALSE))</f>
        <v>-0.7</v>
      </c>
      <c r="P13" s="232">
        <f>IF(ISNA(VLOOKUP($A13,ES_ULCb_0!$A$10:$AQ$100,MATCH(FIXED(P$6,0,TRUE),ES_ULCb_0!$A$10:$AQ$10,0),FALSE)),":",VLOOKUP($A13,ES_ULCb_0!$A$10:$AQ$100,MATCH(FIXED(P$6,0,TRUE),ES_ULCb_0!$A$10:$AQ$10,0),FALSE))</f>
        <v>1.5</v>
      </c>
      <c r="Q13" s="232">
        <f>IF(ISNA(VLOOKUP($A13,ES_ULCb_0!$A$10:$AQ$100,MATCH(FIXED(Q$6,0,TRUE),ES_ULCb_0!$A$10:$AQ$10,0),FALSE)),":",VLOOKUP($A13,ES_ULCb_0!$A$10:$AQ$100,MATCH(FIXED(Q$6,0,TRUE),ES_ULCb_0!$A$10:$AQ$10,0),FALSE))</f>
        <v>-0.1</v>
      </c>
      <c r="R13" s="232">
        <f>IF(ISNA(VLOOKUP($A13,ES_ULCb_0!$A$10:$AQ$100,MATCH(FIXED(R$6,0,TRUE),ES_ULCb_0!$A$10:$AQ$10,0),FALSE)),":",VLOOKUP($A13,ES_ULCb_0!$A$10:$AQ$100,MATCH(FIXED(R$6,0,TRUE),ES_ULCb_0!$A$10:$AQ$10,0),FALSE))</f>
        <v>1.2</v>
      </c>
      <c r="S13" s="232">
        <f>IF(ISNA(VLOOKUP($A13,ES_ULCb_0!$A$10:$AQ$100,MATCH(FIXED(S$6,0,TRUE),ES_ULCb_0!$A$10:$AQ$10,0),FALSE)),":",VLOOKUP($A13,ES_ULCb_0!$A$10:$AQ$100,MATCH(FIXED(S$6,0,TRUE),ES_ULCb_0!$A$10:$AQ$10,0),FALSE))</f>
        <v>1.4</v>
      </c>
      <c r="T13" s="232">
        <f>IF(ISNA(VLOOKUP($A13,ES_ULCb_0!$A$10:$AQ$100,MATCH(FIXED(T$6,0,TRUE),ES_ULCb_0!$A$10:$AQ$10,0),FALSE)),":",VLOOKUP($A13,ES_ULCb_0!$A$10:$AQ$100,MATCH(FIXED(T$6,0,TRUE),ES_ULCb_0!$A$10:$AQ$10,0),FALSE))</f>
        <v>1.7</v>
      </c>
      <c r="U13" s="232">
        <f>IF(ISNA(VLOOKUP($A13,ES_ULCb_0!$A$10:$AQ$100,MATCH(FIXED(U$6,0,TRUE),ES_ULCb_0!$A$10:$AQ$10,0),FALSE)),":",VLOOKUP($A13,ES_ULCb_0!$A$10:$AQ$100,MATCH(FIXED(U$6,0,TRUE),ES_ULCb_0!$A$10:$AQ$10,0),FALSE))</f>
        <v>-2</v>
      </c>
      <c r="V13" s="232" t="str">
        <f>IF(ISNA(VLOOKUP($A13,ES_ULCb_0!$A$10:$AQ$100,MATCH(FIXED(V$6,0,TRUE),ES_ULCb_0!$A$10:$AQ$10,0),FALSE)),":",VLOOKUP($A13,ES_ULCb_0!$A$10:$AQ$100,MATCH(FIXED(V$6,0,TRUE),ES_ULCb_0!$A$10:$AQ$10,0),FALSE))</f>
        <v>:</v>
      </c>
      <c r="W13" s="232" t="str">
        <f>IF(ISNA(VLOOKUP($A13,ES_ULCb_0!$A$10:$AQ$100,MATCH(FIXED(W$6,0,TRUE),ES_ULCb_0!$A$10:$AQ$10,0),FALSE)),":",VLOOKUP($A13,ES_ULCb_0!$A$10:$AQ$100,MATCH(FIXED(W$6,0,TRUE),ES_ULCb_0!$A$10:$AQ$10,0),FALSE))</f>
        <v>:</v>
      </c>
    </row>
    <row r="14" spans="1:23">
      <c r="A14" s="230" t="str">
        <f>lookup!Z9</f>
        <v>Denmark</v>
      </c>
      <c r="B14" s="232" t="str">
        <f>VLOOKUP(A14,lookup!$Z$2:$AA$77,2,FALSE)</f>
        <v>Δανία</v>
      </c>
      <c r="C14" s="232">
        <f>IF(ISNA(VLOOKUP($A14,ES_ULCb_0!$A$10:$AQ$100,MATCH(FIXED(C$6,0,TRUE),ES_ULCb_0!$A$10:$AQ$10,0),FALSE)),":",VLOOKUP($A14,ES_ULCb_0!$A$10:$AQ$100,MATCH(FIXED(C$6,0,TRUE),ES_ULCb_0!$A$10:$AQ$10,0),FALSE))</f>
        <v>0.2</v>
      </c>
      <c r="D14" s="232">
        <f>IF(ISNA(VLOOKUP($A14,ES_ULCb_0!$A$10:$AQ$100,MATCH(FIXED(D$6,0,TRUE),ES_ULCb_0!$A$10:$AQ$10,0),FALSE)),":",VLOOKUP($A14,ES_ULCb_0!$A$10:$AQ$100,MATCH(FIXED(D$6,0,TRUE),ES_ULCb_0!$A$10:$AQ$10,0),FALSE))</f>
        <v>0.3</v>
      </c>
      <c r="E14" s="232">
        <f>IF(ISNA(VLOOKUP($A14,ES_ULCb_0!$A$10:$AQ$100,MATCH(FIXED(E$6,0,TRUE),ES_ULCb_0!$A$10:$AQ$10,0),FALSE)),":",VLOOKUP($A14,ES_ULCb_0!$A$10:$AQ$100,MATCH(FIXED(E$6,0,TRUE),ES_ULCb_0!$A$10:$AQ$10,0),FALSE))</f>
        <v>-0.7</v>
      </c>
      <c r="F14" s="232">
        <f>IF(ISNA(VLOOKUP($A14,ES_ULCb_0!$A$10:$AQ$100,MATCH(FIXED(F$6,0,TRUE),ES_ULCb_0!$A$10:$AQ$10,0),FALSE)),":",VLOOKUP($A14,ES_ULCb_0!$A$10:$AQ$100,MATCH(FIXED(F$6,0,TRUE),ES_ULCb_0!$A$10:$AQ$10,0),FALSE))</f>
        <v>2.2000000000000002</v>
      </c>
      <c r="G14" s="232">
        <f>IF(ISNA(VLOOKUP($A14,ES_ULCb_0!$A$10:$AQ$100,MATCH(FIXED(G$6,0,TRUE),ES_ULCb_0!$A$10:$AQ$10,0),FALSE)),":",VLOOKUP($A14,ES_ULCb_0!$A$10:$AQ$100,MATCH(FIXED(G$6,0,TRUE),ES_ULCb_0!$A$10:$AQ$10,0),FALSE))</f>
        <v>0.5</v>
      </c>
      <c r="H14" s="232">
        <f>IF(ISNA(VLOOKUP($A14,ES_ULCb_0!$A$10:$AQ$100,MATCH(FIXED(H$6,0,TRUE),ES_ULCb_0!$A$10:$AQ$10,0),FALSE)),":",VLOOKUP($A14,ES_ULCb_0!$A$10:$AQ$100,MATCH(FIXED(H$6,0,TRUE),ES_ULCb_0!$A$10:$AQ$10,0),FALSE))</f>
        <v>-2.4</v>
      </c>
      <c r="I14" s="232">
        <f>IF(ISNA(VLOOKUP($A14,ES_ULCb_0!$A$10:$AQ$100,MATCH(FIXED(I$6,0,TRUE),ES_ULCb_0!$A$10:$AQ$10,0),FALSE)),":",VLOOKUP($A14,ES_ULCb_0!$A$10:$AQ$100,MATCH(FIXED(I$6,0,TRUE),ES_ULCb_0!$A$10:$AQ$10,0),FALSE))</f>
        <v>1.9</v>
      </c>
      <c r="J14" s="232">
        <f>IF(ISNA(VLOOKUP($A14,ES_ULCb_0!$A$10:$AQ$100,MATCH(FIXED(J$6,0,TRUE),ES_ULCb_0!$A$10:$AQ$10,0),FALSE)),":",VLOOKUP($A14,ES_ULCb_0!$A$10:$AQ$100,MATCH(FIXED(J$6,0,TRUE),ES_ULCb_0!$A$10:$AQ$10,0),FALSE))</f>
        <v>1</v>
      </c>
      <c r="K14" s="232">
        <f>IF(ISNA(VLOOKUP($A14,ES_ULCb_0!$A$10:$AQ$100,MATCH(FIXED(K$6,0,TRUE),ES_ULCb_0!$A$10:$AQ$10,0),FALSE)),":",VLOOKUP($A14,ES_ULCb_0!$A$10:$AQ$100,MATCH(FIXED(K$6,0,TRUE),ES_ULCb_0!$A$10:$AQ$10,0),FALSE))</f>
        <v>0.6</v>
      </c>
      <c r="L14" s="232">
        <f>IF(ISNA(VLOOKUP($A14,ES_ULCb_0!$A$10:$AQ$100,MATCH(FIXED(L$6,0,TRUE),ES_ULCb_0!$A$10:$AQ$10,0),FALSE)),":",VLOOKUP($A14,ES_ULCb_0!$A$10:$AQ$100,MATCH(FIXED(L$6,0,TRUE),ES_ULCb_0!$A$10:$AQ$10,0),FALSE))</f>
        <v>-1.9</v>
      </c>
      <c r="M14" s="232">
        <f>IF(ISNA(VLOOKUP($A14,ES_ULCb_0!$A$10:$AQ$100,MATCH(FIXED(M$6,0,TRUE),ES_ULCb_0!$A$10:$AQ$10,0),FALSE)),":",VLOOKUP($A14,ES_ULCb_0!$A$10:$AQ$100,MATCH(FIXED(M$6,0,TRUE),ES_ULCb_0!$A$10:$AQ$10,0),FALSE))</f>
        <v>-0.7</v>
      </c>
      <c r="N14" s="232">
        <f>IF(ISNA(VLOOKUP($A14,ES_ULCb_0!$A$10:$AQ$100,MATCH(FIXED(N$6,0,TRUE),ES_ULCb_0!$A$10:$AQ$10,0),FALSE)),":",VLOOKUP($A14,ES_ULCb_0!$A$10:$AQ$100,MATCH(FIXED(N$6,0,TRUE),ES_ULCb_0!$A$10:$AQ$10,0),FALSE))</f>
        <v>0.1</v>
      </c>
      <c r="O14" s="232">
        <f>IF(ISNA(VLOOKUP($A14,ES_ULCb_0!$A$10:$AQ$100,MATCH(FIXED(O$6,0,TRUE),ES_ULCb_0!$A$10:$AQ$10,0),FALSE)),":",VLOOKUP($A14,ES_ULCb_0!$A$10:$AQ$100,MATCH(FIXED(O$6,0,TRUE),ES_ULCb_0!$A$10:$AQ$10,0),FALSE))</f>
        <v>2.4</v>
      </c>
      <c r="P14" s="232">
        <f>IF(ISNA(VLOOKUP($A14,ES_ULCb_0!$A$10:$AQ$100,MATCH(FIXED(P$6,0,TRUE),ES_ULCb_0!$A$10:$AQ$10,0),FALSE)),":",VLOOKUP($A14,ES_ULCb_0!$A$10:$AQ$100,MATCH(FIXED(P$6,0,TRUE),ES_ULCb_0!$A$10:$AQ$10,0),FALSE))</f>
        <v>1.8</v>
      </c>
      <c r="Q14" s="232">
        <f>IF(ISNA(VLOOKUP($A14,ES_ULCb_0!$A$10:$AQ$100,MATCH(FIXED(Q$6,0,TRUE),ES_ULCb_0!$A$10:$AQ$10,0),FALSE)),":",VLOOKUP($A14,ES_ULCb_0!$A$10:$AQ$100,MATCH(FIXED(Q$6,0,TRUE),ES_ULCb_0!$A$10:$AQ$10,0),FALSE))</f>
        <v>5.0999999999999996</v>
      </c>
      <c r="R14" s="232">
        <f>IF(ISNA(VLOOKUP($A14,ES_ULCb_0!$A$10:$AQ$100,MATCH(FIXED(R$6,0,TRUE),ES_ULCb_0!$A$10:$AQ$10,0),FALSE)),":",VLOOKUP($A14,ES_ULCb_0!$A$10:$AQ$100,MATCH(FIXED(R$6,0,TRUE),ES_ULCb_0!$A$10:$AQ$10,0),FALSE))</f>
        <v>-4.5</v>
      </c>
      <c r="S14" s="232">
        <f>IF(ISNA(VLOOKUP($A14,ES_ULCb_0!$A$10:$AQ$100,MATCH(FIXED(S$6,0,TRUE),ES_ULCb_0!$A$10:$AQ$10,0),FALSE)),":",VLOOKUP($A14,ES_ULCb_0!$A$10:$AQ$100,MATCH(FIXED(S$6,0,TRUE),ES_ULCb_0!$A$10:$AQ$10,0),FALSE))</f>
        <v>-0.7</v>
      </c>
      <c r="T14" s="232">
        <f>IF(ISNA(VLOOKUP($A14,ES_ULCb_0!$A$10:$AQ$100,MATCH(FIXED(T$6,0,TRUE),ES_ULCb_0!$A$10:$AQ$10,0),FALSE)),":",VLOOKUP($A14,ES_ULCb_0!$A$10:$AQ$100,MATCH(FIXED(T$6,0,TRUE),ES_ULCb_0!$A$10:$AQ$10,0),FALSE))</f>
        <v>-0.8</v>
      </c>
      <c r="U14" s="232">
        <f>IF(ISNA(VLOOKUP($A14,ES_ULCb_0!$A$10:$AQ$100,MATCH(FIXED(U$6,0,TRUE),ES_ULCb_0!$A$10:$AQ$10,0),FALSE)),":",VLOOKUP($A14,ES_ULCb_0!$A$10:$AQ$100,MATCH(FIXED(U$6,0,TRUE),ES_ULCb_0!$A$10:$AQ$10,0),FALSE))</f>
        <v>-0.2</v>
      </c>
      <c r="V14" s="232" t="str">
        <f>IF(ISNA(VLOOKUP($A14,ES_ULCb_0!$A$10:$AQ$100,MATCH(FIXED(V$6,0,TRUE),ES_ULCb_0!$A$10:$AQ$10,0),FALSE)),":",VLOOKUP($A14,ES_ULCb_0!$A$10:$AQ$100,MATCH(FIXED(V$6,0,TRUE),ES_ULCb_0!$A$10:$AQ$10,0),FALSE))</f>
        <v>:</v>
      </c>
      <c r="W14" s="232" t="str">
        <f>IF(ISNA(VLOOKUP($A14,ES_ULCb_0!$A$10:$AQ$100,MATCH(FIXED(W$6,0,TRUE),ES_ULCb_0!$A$10:$AQ$10,0),FALSE)),":",VLOOKUP($A14,ES_ULCb_0!$A$10:$AQ$100,MATCH(FIXED(W$6,0,TRUE),ES_ULCb_0!$A$10:$AQ$10,0),FALSE))</f>
        <v>:</v>
      </c>
    </row>
    <row r="15" spans="1:23">
      <c r="A15" s="230" t="str">
        <f>lookup!Z10</f>
        <v>Germany (until 1990 former territory of the FRG)</v>
      </c>
      <c r="B15" s="232" t="str">
        <f>VLOOKUP(A15,lookup!$Z$2:$AA$77,2,FALSE)</f>
        <v>Γερμανία</v>
      </c>
      <c r="C15" s="232">
        <f>IF(ISNA(VLOOKUP($A15,ES_ULCb_0!$A$10:$AQ$100,MATCH(FIXED(C$6,0,TRUE),ES_ULCb_0!$A$10:$AQ$10,0),FALSE)),":",VLOOKUP($A15,ES_ULCb_0!$A$10:$AQ$100,MATCH(FIXED(C$6,0,TRUE),ES_ULCb_0!$A$10:$AQ$10,0),FALSE))</f>
        <v>0.1</v>
      </c>
      <c r="D15" s="232">
        <f>IF(ISNA(VLOOKUP($A15,ES_ULCb_0!$A$10:$AQ$100,MATCH(FIXED(D$6,0,TRUE),ES_ULCb_0!$A$10:$AQ$10,0),FALSE)),":",VLOOKUP($A15,ES_ULCb_0!$A$10:$AQ$100,MATCH(FIXED(D$6,0,TRUE),ES_ULCb_0!$A$10:$AQ$10,0),FALSE))</f>
        <v>-0.4</v>
      </c>
      <c r="E15" s="232">
        <f>IF(ISNA(VLOOKUP($A15,ES_ULCb_0!$A$10:$AQ$100,MATCH(FIXED(E$6,0,TRUE),ES_ULCb_0!$A$10:$AQ$10,0),FALSE)),":",VLOOKUP($A15,ES_ULCb_0!$A$10:$AQ$100,MATCH(FIXED(E$6,0,TRUE),ES_ULCb_0!$A$10:$AQ$10,0),FALSE))</f>
        <v>-1.5</v>
      </c>
      <c r="F15" s="232">
        <f>IF(ISNA(VLOOKUP($A15,ES_ULCb_0!$A$10:$AQ$100,MATCH(FIXED(F$6,0,TRUE),ES_ULCb_0!$A$10:$AQ$10,0),FALSE)),":",VLOOKUP($A15,ES_ULCb_0!$A$10:$AQ$100,MATCH(FIXED(F$6,0,TRUE),ES_ULCb_0!$A$10:$AQ$10,0),FALSE))</f>
        <v>-0.4</v>
      </c>
      <c r="G15" s="232">
        <f>IF(ISNA(VLOOKUP($A15,ES_ULCb_0!$A$10:$AQ$100,MATCH(FIXED(G$6,0,TRUE),ES_ULCb_0!$A$10:$AQ$10,0),FALSE)),":",VLOOKUP($A15,ES_ULCb_0!$A$10:$AQ$100,MATCH(FIXED(G$6,0,TRUE),ES_ULCb_0!$A$10:$AQ$10,0),FALSE))</f>
        <v>0.4</v>
      </c>
      <c r="H15" s="232">
        <f>IF(ISNA(VLOOKUP($A15,ES_ULCb_0!$A$10:$AQ$100,MATCH(FIXED(H$6,0,TRUE),ES_ULCb_0!$A$10:$AQ$10,0),FALSE)),":",VLOOKUP($A15,ES_ULCb_0!$A$10:$AQ$100,MATCH(FIXED(H$6,0,TRUE),ES_ULCb_0!$A$10:$AQ$10,0),FALSE))</f>
        <v>1.2</v>
      </c>
      <c r="I15" s="232">
        <f>IF(ISNA(VLOOKUP($A15,ES_ULCb_0!$A$10:$AQ$100,MATCH(FIXED(I$6,0,TRUE),ES_ULCb_0!$A$10:$AQ$10,0),FALSE)),":",VLOOKUP($A15,ES_ULCb_0!$A$10:$AQ$100,MATCH(FIXED(I$6,0,TRUE),ES_ULCb_0!$A$10:$AQ$10,0),FALSE))</f>
        <v>-0.7</v>
      </c>
      <c r="J15" s="232">
        <f>IF(ISNA(VLOOKUP($A15,ES_ULCb_0!$A$10:$AQ$100,MATCH(FIXED(J$6,0,TRUE),ES_ULCb_0!$A$10:$AQ$10,0),FALSE)),":",VLOOKUP($A15,ES_ULCb_0!$A$10:$AQ$100,MATCH(FIXED(J$6,0,TRUE),ES_ULCb_0!$A$10:$AQ$10,0),FALSE))</f>
        <v>-0.7</v>
      </c>
      <c r="K15" s="232">
        <f>IF(ISNA(VLOOKUP($A15,ES_ULCb_0!$A$10:$AQ$100,MATCH(FIXED(K$6,0,TRUE),ES_ULCb_0!$A$10:$AQ$10,0),FALSE)),":",VLOOKUP($A15,ES_ULCb_0!$A$10:$AQ$100,MATCH(FIXED(K$6,0,TRUE),ES_ULCb_0!$A$10:$AQ$10,0),FALSE))</f>
        <v>-0.2</v>
      </c>
      <c r="L15" s="232">
        <f>IF(ISNA(VLOOKUP($A15,ES_ULCb_0!$A$10:$AQ$100,MATCH(FIXED(L$6,0,TRUE),ES_ULCb_0!$A$10:$AQ$10,0),FALSE)),":",VLOOKUP($A15,ES_ULCb_0!$A$10:$AQ$100,MATCH(FIXED(L$6,0,TRUE),ES_ULCb_0!$A$10:$AQ$10,0),FALSE))</f>
        <v>-1.6</v>
      </c>
      <c r="M15" s="232">
        <f>IF(ISNA(VLOOKUP($A15,ES_ULCb_0!$A$10:$AQ$100,MATCH(FIXED(M$6,0,TRUE),ES_ULCb_0!$A$10:$AQ$10,0),FALSE)),":",VLOOKUP($A15,ES_ULCb_0!$A$10:$AQ$100,MATCH(FIXED(M$6,0,TRUE),ES_ULCb_0!$A$10:$AQ$10,0),FALSE))</f>
        <v>-1.5</v>
      </c>
      <c r="N15" s="232">
        <f>IF(ISNA(VLOOKUP($A15,ES_ULCb_0!$A$10:$AQ$100,MATCH(FIXED(N$6,0,TRUE),ES_ULCb_0!$A$10:$AQ$10,0),FALSE)),":",VLOOKUP($A15,ES_ULCb_0!$A$10:$AQ$100,MATCH(FIXED(N$6,0,TRUE),ES_ULCb_0!$A$10:$AQ$10,0),FALSE))</f>
        <v>-2.2999999999999998</v>
      </c>
      <c r="O15" s="232">
        <f>IF(ISNA(VLOOKUP($A15,ES_ULCb_0!$A$10:$AQ$100,MATCH(FIXED(O$6,0,TRUE),ES_ULCb_0!$A$10:$AQ$10,0),FALSE)),":",VLOOKUP($A15,ES_ULCb_0!$A$10:$AQ$100,MATCH(FIXED(O$6,0,TRUE),ES_ULCb_0!$A$10:$AQ$10,0),FALSE))</f>
        <v>-2.2999999999999998</v>
      </c>
      <c r="P15" s="232">
        <f>IF(ISNA(VLOOKUP($A15,ES_ULCb_0!$A$10:$AQ$100,MATCH(FIXED(P$6,0,TRUE),ES_ULCb_0!$A$10:$AQ$10,0),FALSE)),":",VLOOKUP($A15,ES_ULCb_0!$A$10:$AQ$100,MATCH(FIXED(P$6,0,TRUE),ES_ULCb_0!$A$10:$AQ$10,0),FALSE))</f>
        <v>1.5</v>
      </c>
      <c r="Q15" s="232">
        <f>IF(ISNA(VLOOKUP($A15,ES_ULCb_0!$A$10:$AQ$100,MATCH(FIXED(Q$6,0,TRUE),ES_ULCb_0!$A$10:$AQ$10,0),FALSE)),":",VLOOKUP($A15,ES_ULCb_0!$A$10:$AQ$100,MATCH(FIXED(Q$6,0,TRUE),ES_ULCb_0!$A$10:$AQ$10,0),FALSE))</f>
        <v>4.4000000000000004</v>
      </c>
      <c r="R15" s="232">
        <f>IF(ISNA(VLOOKUP($A15,ES_ULCb_0!$A$10:$AQ$100,MATCH(FIXED(R$6,0,TRUE),ES_ULCb_0!$A$10:$AQ$10,0),FALSE)),":",VLOOKUP($A15,ES_ULCb_0!$A$10:$AQ$100,MATCH(FIXED(R$6,0,TRUE),ES_ULCb_0!$A$10:$AQ$10,0),FALSE))</f>
        <v>-2.1</v>
      </c>
      <c r="S15" s="232">
        <f>IF(ISNA(VLOOKUP($A15,ES_ULCb_0!$A$10:$AQ$100,MATCH(FIXED(S$6,0,TRUE),ES_ULCb_0!$A$10:$AQ$10,0),FALSE)),":",VLOOKUP($A15,ES_ULCb_0!$A$10:$AQ$100,MATCH(FIXED(S$6,0,TRUE),ES_ULCb_0!$A$10:$AQ$10,0),FALSE))</f>
        <v>-0.2</v>
      </c>
      <c r="T15" s="232">
        <f>IF(ISNA(VLOOKUP($A15,ES_ULCb_0!$A$10:$AQ$100,MATCH(FIXED(T$6,0,TRUE),ES_ULCb_0!$A$10:$AQ$10,0),FALSE)),":",VLOOKUP($A15,ES_ULCb_0!$A$10:$AQ$100,MATCH(FIXED(T$6,0,TRUE),ES_ULCb_0!$A$10:$AQ$10,0),FALSE))</f>
        <v>1.6</v>
      </c>
      <c r="U15" s="232">
        <f>IF(ISNA(VLOOKUP($A15,ES_ULCb_0!$A$10:$AQ$100,MATCH(FIXED(U$6,0,TRUE),ES_ULCb_0!$A$10:$AQ$10,0),FALSE)),":",VLOOKUP($A15,ES_ULCb_0!$A$10:$AQ$100,MATCH(FIXED(U$6,0,TRUE),ES_ULCb_0!$A$10:$AQ$10,0),FALSE))</f>
        <v>-0.1</v>
      </c>
      <c r="V15" s="232" t="str">
        <f>IF(ISNA(VLOOKUP($A15,ES_ULCb_0!$A$10:$AQ$100,MATCH(FIXED(V$6,0,TRUE),ES_ULCb_0!$A$10:$AQ$10,0),FALSE)),":",VLOOKUP($A15,ES_ULCb_0!$A$10:$AQ$100,MATCH(FIXED(V$6,0,TRUE),ES_ULCb_0!$A$10:$AQ$10,0),FALSE))</f>
        <v>:</v>
      </c>
      <c r="W15" s="232" t="str">
        <f>IF(ISNA(VLOOKUP($A15,ES_ULCb_0!$A$10:$AQ$100,MATCH(FIXED(W$6,0,TRUE),ES_ULCb_0!$A$10:$AQ$10,0),FALSE)),":",VLOOKUP($A15,ES_ULCb_0!$A$10:$AQ$100,MATCH(FIXED(W$6,0,TRUE),ES_ULCb_0!$A$10:$AQ$10,0),FALSE))</f>
        <v>:</v>
      </c>
    </row>
    <row r="16" spans="1:23">
      <c r="A16" s="230" t="str">
        <f>lookup!Z11</f>
        <v>Estonia</v>
      </c>
      <c r="B16" s="232" t="str">
        <f>VLOOKUP(A16,lookup!$Z$2:$AA$77,2,FALSE)</f>
        <v>Εσθονία</v>
      </c>
      <c r="C16" s="232" t="str">
        <f>IF(ISNA(VLOOKUP($A16,ES_ULCb_0!$A$10:$AQ$100,MATCH(FIXED(C$6,0,TRUE),ES_ULCb_0!$A$10:$AQ$10,0),FALSE)),":",VLOOKUP($A16,ES_ULCb_0!$A$10:$AQ$100,MATCH(FIXED(C$6,0,TRUE),ES_ULCb_0!$A$10:$AQ$10,0),FALSE))</f>
        <v>:</v>
      </c>
      <c r="D16" s="232">
        <f>IF(ISNA(VLOOKUP($A16,ES_ULCb_0!$A$10:$AQ$100,MATCH(FIXED(D$6,0,TRUE),ES_ULCb_0!$A$10:$AQ$10,0),FALSE)),":",VLOOKUP($A16,ES_ULCb_0!$A$10:$AQ$100,MATCH(FIXED(D$6,0,TRUE),ES_ULCb_0!$A$10:$AQ$10,0),FALSE))</f>
        <v>-4.4000000000000004</v>
      </c>
      <c r="E16" s="232">
        <f>IF(ISNA(VLOOKUP($A16,ES_ULCb_0!$A$10:$AQ$100,MATCH(FIXED(E$6,0,TRUE),ES_ULCb_0!$A$10:$AQ$10,0),FALSE)),":",VLOOKUP($A16,ES_ULCb_0!$A$10:$AQ$100,MATCH(FIXED(E$6,0,TRUE),ES_ULCb_0!$A$10:$AQ$10,0),FALSE))</f>
        <v>-2.4</v>
      </c>
      <c r="F16" s="232">
        <f>IF(ISNA(VLOOKUP($A16,ES_ULCb_0!$A$10:$AQ$100,MATCH(FIXED(F$6,0,TRUE),ES_ULCb_0!$A$10:$AQ$10,0),FALSE)),":",VLOOKUP($A16,ES_ULCb_0!$A$10:$AQ$100,MATCH(FIXED(F$6,0,TRUE),ES_ULCb_0!$A$10:$AQ$10,0),FALSE))</f>
        <v>-0.7</v>
      </c>
      <c r="G16" s="232">
        <f>IF(ISNA(VLOOKUP($A16,ES_ULCb_0!$A$10:$AQ$100,MATCH(FIXED(G$6,0,TRUE),ES_ULCb_0!$A$10:$AQ$10,0),FALSE)),":",VLOOKUP($A16,ES_ULCb_0!$A$10:$AQ$100,MATCH(FIXED(G$6,0,TRUE),ES_ULCb_0!$A$10:$AQ$10,0),FALSE))</f>
        <v>-2.6</v>
      </c>
      <c r="H16" s="232">
        <f>IF(ISNA(VLOOKUP($A16,ES_ULCb_0!$A$10:$AQ$100,MATCH(FIXED(H$6,0,TRUE),ES_ULCb_0!$A$10:$AQ$10,0),FALSE)),":",VLOOKUP($A16,ES_ULCb_0!$A$10:$AQ$100,MATCH(FIXED(H$6,0,TRUE),ES_ULCb_0!$A$10:$AQ$10,0),FALSE))</f>
        <v>-1.9</v>
      </c>
      <c r="I16" s="232">
        <f>IF(ISNA(VLOOKUP($A16,ES_ULCb_0!$A$10:$AQ$100,MATCH(FIXED(I$6,0,TRUE),ES_ULCb_0!$A$10:$AQ$10,0),FALSE)),":",VLOOKUP($A16,ES_ULCb_0!$A$10:$AQ$100,MATCH(FIXED(I$6,0,TRUE),ES_ULCb_0!$A$10:$AQ$10,0),FALSE))</f>
        <v>-2.2999999999999998</v>
      </c>
      <c r="J16" s="232">
        <f>IF(ISNA(VLOOKUP($A16,ES_ULCb_0!$A$10:$AQ$100,MATCH(FIXED(J$6,0,TRUE),ES_ULCb_0!$A$10:$AQ$10,0),FALSE)),":",VLOOKUP($A16,ES_ULCb_0!$A$10:$AQ$100,MATCH(FIXED(J$6,0,TRUE),ES_ULCb_0!$A$10:$AQ$10,0),FALSE))</f>
        <v>-0.8</v>
      </c>
      <c r="K16" s="232">
        <f>IF(ISNA(VLOOKUP($A16,ES_ULCb_0!$A$10:$AQ$100,MATCH(FIXED(K$6,0,TRUE),ES_ULCb_0!$A$10:$AQ$10,0),FALSE)),":",VLOOKUP($A16,ES_ULCb_0!$A$10:$AQ$100,MATCH(FIXED(K$6,0,TRUE),ES_ULCb_0!$A$10:$AQ$10,0),FALSE))</f>
        <v>0.9</v>
      </c>
      <c r="L16" s="232">
        <f>IF(ISNA(VLOOKUP($A16,ES_ULCb_0!$A$10:$AQ$100,MATCH(FIXED(L$6,0,TRUE),ES_ULCb_0!$A$10:$AQ$10,0),FALSE)),":",VLOOKUP($A16,ES_ULCb_0!$A$10:$AQ$100,MATCH(FIXED(L$6,0,TRUE),ES_ULCb_0!$A$10:$AQ$10,0),FALSE))</f>
        <v>1</v>
      </c>
      <c r="M16" s="232">
        <f>IF(ISNA(VLOOKUP($A16,ES_ULCb_0!$A$10:$AQ$100,MATCH(FIXED(M$6,0,TRUE),ES_ULCb_0!$A$10:$AQ$10,0),FALSE)),":",VLOOKUP($A16,ES_ULCb_0!$A$10:$AQ$100,MATCH(FIXED(M$6,0,TRUE),ES_ULCb_0!$A$10:$AQ$10,0),FALSE))</f>
        <v>-2.1</v>
      </c>
      <c r="N16" s="232">
        <f>IF(ISNA(VLOOKUP($A16,ES_ULCb_0!$A$10:$AQ$100,MATCH(FIXED(N$6,0,TRUE),ES_ULCb_0!$A$10:$AQ$10,0),FALSE)),":",VLOOKUP($A16,ES_ULCb_0!$A$10:$AQ$100,MATCH(FIXED(N$6,0,TRUE),ES_ULCb_0!$A$10:$AQ$10,0),FALSE))</f>
        <v>0.4</v>
      </c>
      <c r="O16" s="232">
        <f>IF(ISNA(VLOOKUP($A16,ES_ULCb_0!$A$10:$AQ$100,MATCH(FIXED(O$6,0,TRUE),ES_ULCb_0!$A$10:$AQ$10,0),FALSE)),":",VLOOKUP($A16,ES_ULCb_0!$A$10:$AQ$100,MATCH(FIXED(O$6,0,TRUE),ES_ULCb_0!$A$10:$AQ$10,0),FALSE))</f>
        <v>5</v>
      </c>
      <c r="P16" s="232">
        <f>IF(ISNA(VLOOKUP($A16,ES_ULCb_0!$A$10:$AQ$100,MATCH(FIXED(P$6,0,TRUE),ES_ULCb_0!$A$10:$AQ$10,0),FALSE)),":",VLOOKUP($A16,ES_ULCb_0!$A$10:$AQ$100,MATCH(FIXED(P$6,0,TRUE),ES_ULCb_0!$A$10:$AQ$10,0),FALSE))</f>
        <v>8.6999999999999993</v>
      </c>
      <c r="Q16" s="232">
        <f>IF(ISNA(VLOOKUP($A16,ES_ULCb_0!$A$10:$AQ$100,MATCH(FIXED(Q$6,0,TRUE),ES_ULCb_0!$A$10:$AQ$10,0),FALSE)),":",VLOOKUP($A16,ES_ULCb_0!$A$10:$AQ$100,MATCH(FIXED(Q$6,0,TRUE),ES_ULCb_0!$A$10:$AQ$10,0),FALSE))</f>
        <v>1.3</v>
      </c>
      <c r="R16" s="232">
        <f>IF(ISNA(VLOOKUP($A16,ES_ULCb_0!$A$10:$AQ$100,MATCH(FIXED(R$6,0,TRUE),ES_ULCb_0!$A$10:$AQ$10,0),FALSE)),":",VLOOKUP($A16,ES_ULCb_0!$A$10:$AQ$100,MATCH(FIXED(R$6,0,TRUE),ES_ULCb_0!$A$10:$AQ$10,0),FALSE))</f>
        <v>-6.3</v>
      </c>
      <c r="S16" s="232">
        <f>IF(ISNA(VLOOKUP($A16,ES_ULCb_0!$A$10:$AQ$100,MATCH(FIXED(S$6,0,TRUE),ES_ULCb_0!$A$10:$AQ$10,0),FALSE)),":",VLOOKUP($A16,ES_ULCb_0!$A$10:$AQ$100,MATCH(FIXED(S$6,0,TRUE),ES_ULCb_0!$A$10:$AQ$10,0),FALSE))</f>
        <v>-3.7</v>
      </c>
      <c r="T16" s="232">
        <f>IF(ISNA(VLOOKUP($A16,ES_ULCb_0!$A$10:$AQ$100,MATCH(FIXED(T$6,0,TRUE),ES_ULCb_0!$A$10:$AQ$10,0),FALSE)),":",VLOOKUP($A16,ES_ULCb_0!$A$10:$AQ$100,MATCH(FIXED(T$6,0,TRUE),ES_ULCb_0!$A$10:$AQ$10,0),FALSE))</f>
        <v>0.6</v>
      </c>
      <c r="U16" s="232">
        <f>IF(ISNA(VLOOKUP($A16,ES_ULCb_0!$A$10:$AQ$100,MATCH(FIXED(U$6,0,TRUE),ES_ULCb_0!$A$10:$AQ$10,0),FALSE)),":",VLOOKUP($A16,ES_ULCb_0!$A$10:$AQ$100,MATCH(FIXED(U$6,0,TRUE),ES_ULCb_0!$A$10:$AQ$10,0),FALSE))</f>
        <v>1.7</v>
      </c>
      <c r="V16" s="232" t="str">
        <f>IF(ISNA(VLOOKUP($A16,ES_ULCb_0!$A$10:$AQ$100,MATCH(FIXED(V$6,0,TRUE),ES_ULCb_0!$A$10:$AQ$10,0),FALSE)),":",VLOOKUP($A16,ES_ULCb_0!$A$10:$AQ$100,MATCH(FIXED(V$6,0,TRUE),ES_ULCb_0!$A$10:$AQ$10,0),FALSE))</f>
        <v>:</v>
      </c>
      <c r="W16" s="232" t="str">
        <f>IF(ISNA(VLOOKUP($A16,ES_ULCb_0!$A$10:$AQ$100,MATCH(FIXED(W$6,0,TRUE),ES_ULCb_0!$A$10:$AQ$10,0),FALSE)),":",VLOOKUP($A16,ES_ULCb_0!$A$10:$AQ$100,MATCH(FIXED(W$6,0,TRUE),ES_ULCb_0!$A$10:$AQ$10,0),FALSE))</f>
        <v>:</v>
      </c>
    </row>
    <row r="17" spans="1:23">
      <c r="A17" s="230" t="str">
        <f>lookup!Z12</f>
        <v>Ireland</v>
      </c>
      <c r="B17" s="232" t="str">
        <f>VLOOKUP(A17,lookup!$Z$2:$AA$77,2,FALSE)</f>
        <v>Ιρλανδία</v>
      </c>
      <c r="C17" s="232" t="str">
        <f>IF(ISNA(VLOOKUP($A17,ES_ULCb_0!$A$10:$AQ$100,MATCH(FIXED(C$6,0,TRUE),ES_ULCb_0!$A$10:$AQ$10,0),FALSE)),":",VLOOKUP($A17,ES_ULCb_0!$A$10:$AQ$100,MATCH(FIXED(C$6,0,TRUE),ES_ULCb_0!$A$10:$AQ$10,0),FALSE))</f>
        <v>:</v>
      </c>
      <c r="D17" s="232" t="str">
        <f>IF(ISNA(VLOOKUP($A17,ES_ULCb_0!$A$10:$AQ$100,MATCH(FIXED(D$6,0,TRUE),ES_ULCb_0!$A$10:$AQ$10,0),FALSE)),":",VLOOKUP($A17,ES_ULCb_0!$A$10:$AQ$100,MATCH(FIXED(D$6,0,TRUE),ES_ULCb_0!$A$10:$AQ$10,0),FALSE))</f>
        <v>:</v>
      </c>
      <c r="E17" s="232" t="str">
        <f>IF(ISNA(VLOOKUP($A17,ES_ULCb_0!$A$10:$AQ$100,MATCH(FIXED(E$6,0,TRUE),ES_ULCb_0!$A$10:$AQ$10,0),FALSE)),":",VLOOKUP($A17,ES_ULCb_0!$A$10:$AQ$100,MATCH(FIXED(E$6,0,TRUE),ES_ULCb_0!$A$10:$AQ$10,0),FALSE))</f>
        <v>:</v>
      </c>
      <c r="F17" s="232" t="str">
        <f>IF(ISNA(VLOOKUP($A17,ES_ULCb_0!$A$10:$AQ$100,MATCH(FIXED(F$6,0,TRUE),ES_ULCb_0!$A$10:$AQ$10,0),FALSE)),":",VLOOKUP($A17,ES_ULCb_0!$A$10:$AQ$100,MATCH(FIXED(F$6,0,TRUE),ES_ULCb_0!$A$10:$AQ$10,0),FALSE))</f>
        <v>:</v>
      </c>
      <c r="G17" s="232">
        <f>IF(ISNA(VLOOKUP($A17,ES_ULCb_0!$A$10:$AQ$100,MATCH(FIXED(G$6,0,TRUE),ES_ULCb_0!$A$10:$AQ$10,0),FALSE)),":",VLOOKUP($A17,ES_ULCb_0!$A$10:$AQ$100,MATCH(FIXED(G$6,0,TRUE),ES_ULCb_0!$A$10:$AQ$10,0),FALSE))</f>
        <v>-3</v>
      </c>
      <c r="H17" s="232">
        <f>IF(ISNA(VLOOKUP($A17,ES_ULCb_0!$A$10:$AQ$100,MATCH(FIXED(H$6,0,TRUE),ES_ULCb_0!$A$10:$AQ$10,0),FALSE)),":",VLOOKUP($A17,ES_ULCb_0!$A$10:$AQ$100,MATCH(FIXED(H$6,0,TRUE),ES_ULCb_0!$A$10:$AQ$10,0),FALSE))</f>
        <v>-3.4</v>
      </c>
      <c r="I17" s="232">
        <f>IF(ISNA(VLOOKUP($A17,ES_ULCb_0!$A$10:$AQ$100,MATCH(FIXED(I$6,0,TRUE),ES_ULCb_0!$A$10:$AQ$10,0),FALSE)),":",VLOOKUP($A17,ES_ULCb_0!$A$10:$AQ$100,MATCH(FIXED(I$6,0,TRUE),ES_ULCb_0!$A$10:$AQ$10,0),FALSE))</f>
        <v>0</v>
      </c>
      <c r="J17" s="232">
        <f>IF(ISNA(VLOOKUP($A17,ES_ULCb_0!$A$10:$AQ$100,MATCH(FIXED(J$6,0,TRUE),ES_ULCb_0!$A$10:$AQ$10,0),FALSE)),":",VLOOKUP($A17,ES_ULCb_0!$A$10:$AQ$100,MATCH(FIXED(J$6,0,TRUE),ES_ULCb_0!$A$10:$AQ$10,0),FALSE))</f>
        <v>-3.8</v>
      </c>
      <c r="K17" s="232">
        <f>IF(ISNA(VLOOKUP($A17,ES_ULCb_0!$A$10:$AQ$100,MATCH(FIXED(K$6,0,TRUE),ES_ULCb_0!$A$10:$AQ$10,0),FALSE)),":",VLOOKUP($A17,ES_ULCb_0!$A$10:$AQ$100,MATCH(FIXED(K$6,0,TRUE),ES_ULCb_0!$A$10:$AQ$10,0),FALSE))</f>
        <v>0.8</v>
      </c>
      <c r="L17" s="232">
        <f>IF(ISNA(VLOOKUP($A17,ES_ULCb_0!$A$10:$AQ$100,MATCH(FIXED(L$6,0,TRUE),ES_ULCb_0!$A$10:$AQ$10,0),FALSE)),":",VLOOKUP($A17,ES_ULCb_0!$A$10:$AQ$100,MATCH(FIXED(L$6,0,TRUE),ES_ULCb_0!$A$10:$AQ$10,0),FALSE))</f>
        <v>1.9</v>
      </c>
      <c r="M17" s="232">
        <f>IF(ISNA(VLOOKUP($A17,ES_ULCb_0!$A$10:$AQ$100,MATCH(FIXED(M$6,0,TRUE),ES_ULCb_0!$A$10:$AQ$10,0),FALSE)),":",VLOOKUP($A17,ES_ULCb_0!$A$10:$AQ$100,MATCH(FIXED(M$6,0,TRUE),ES_ULCb_0!$A$10:$AQ$10,0),FALSE))</f>
        <v>2</v>
      </c>
      <c r="N17" s="232">
        <f>IF(ISNA(VLOOKUP($A17,ES_ULCb_0!$A$10:$AQ$100,MATCH(FIXED(N$6,0,TRUE),ES_ULCb_0!$A$10:$AQ$10,0),FALSE)),":",VLOOKUP($A17,ES_ULCb_0!$A$10:$AQ$100,MATCH(FIXED(N$6,0,TRUE),ES_ULCb_0!$A$10:$AQ$10,0),FALSE))</f>
        <v>0.2</v>
      </c>
      <c r="O17" s="232">
        <f>IF(ISNA(VLOOKUP($A17,ES_ULCb_0!$A$10:$AQ$100,MATCH(FIXED(O$6,0,TRUE),ES_ULCb_0!$A$10:$AQ$10,0),FALSE)),":",VLOOKUP($A17,ES_ULCb_0!$A$10:$AQ$100,MATCH(FIXED(O$6,0,TRUE),ES_ULCb_0!$A$10:$AQ$10,0),FALSE))</f>
        <v>3.2</v>
      </c>
      <c r="P17" s="232">
        <f>IF(ISNA(VLOOKUP($A17,ES_ULCb_0!$A$10:$AQ$100,MATCH(FIXED(P$6,0,TRUE),ES_ULCb_0!$A$10:$AQ$10,0),FALSE)),":",VLOOKUP($A17,ES_ULCb_0!$A$10:$AQ$100,MATCH(FIXED(P$6,0,TRUE),ES_ULCb_0!$A$10:$AQ$10,0),FALSE))</f>
        <v>10</v>
      </c>
      <c r="Q17" s="232">
        <f>IF(ISNA(VLOOKUP($A17,ES_ULCb_0!$A$10:$AQ$100,MATCH(FIXED(Q$6,0,TRUE),ES_ULCb_0!$A$10:$AQ$10,0),FALSE)),":",VLOOKUP($A17,ES_ULCb_0!$A$10:$AQ$100,MATCH(FIXED(Q$6,0,TRUE),ES_ULCb_0!$A$10:$AQ$10,0),FALSE))</f>
        <v>1.3</v>
      </c>
      <c r="R17" s="232">
        <f>IF(ISNA(VLOOKUP($A17,ES_ULCb_0!$A$10:$AQ$100,MATCH(FIXED(R$6,0,TRUE),ES_ULCb_0!$A$10:$AQ$10,0),FALSE)),":",VLOOKUP($A17,ES_ULCb_0!$A$10:$AQ$100,MATCH(FIXED(R$6,0,TRUE),ES_ULCb_0!$A$10:$AQ$10,0),FALSE))</f>
        <v>-5.3</v>
      </c>
      <c r="S17" s="232">
        <f>IF(ISNA(VLOOKUP($A17,ES_ULCb_0!$A$10:$AQ$100,MATCH(FIXED(S$6,0,TRUE),ES_ULCb_0!$A$10:$AQ$10,0),FALSE)),":",VLOOKUP($A17,ES_ULCb_0!$A$10:$AQ$100,MATCH(FIXED(S$6,0,TRUE),ES_ULCb_0!$A$10:$AQ$10,0),FALSE))</f>
        <v>-4.5999999999999996</v>
      </c>
      <c r="T17" s="232">
        <f>IF(ISNA(VLOOKUP($A17,ES_ULCb_0!$A$10:$AQ$100,MATCH(FIXED(T$6,0,TRUE),ES_ULCb_0!$A$10:$AQ$10,0),FALSE)),":",VLOOKUP($A17,ES_ULCb_0!$A$10:$AQ$100,MATCH(FIXED(T$6,0,TRUE),ES_ULCb_0!$A$10:$AQ$10,0),FALSE))</f>
        <v>-0.6</v>
      </c>
      <c r="U17" s="232">
        <f>IF(ISNA(VLOOKUP($A17,ES_ULCb_0!$A$10:$AQ$100,MATCH(FIXED(U$6,0,TRUE),ES_ULCb_0!$A$10:$AQ$10,0),FALSE)),":",VLOOKUP($A17,ES_ULCb_0!$A$10:$AQ$100,MATCH(FIXED(U$6,0,TRUE),ES_ULCb_0!$A$10:$AQ$10,0),FALSE))</f>
        <v>0.6</v>
      </c>
      <c r="V17" s="232" t="str">
        <f>IF(ISNA(VLOOKUP($A17,ES_ULCb_0!$A$10:$AQ$100,MATCH(FIXED(V$6,0,TRUE),ES_ULCb_0!$A$10:$AQ$10,0),FALSE)),":",VLOOKUP($A17,ES_ULCb_0!$A$10:$AQ$100,MATCH(FIXED(V$6,0,TRUE),ES_ULCb_0!$A$10:$AQ$10,0),FALSE))</f>
        <v>:</v>
      </c>
      <c r="W17" s="232" t="str">
        <f>IF(ISNA(VLOOKUP($A17,ES_ULCb_0!$A$10:$AQ$100,MATCH(FIXED(W$6,0,TRUE),ES_ULCb_0!$A$10:$AQ$10,0),FALSE)),":",VLOOKUP($A17,ES_ULCb_0!$A$10:$AQ$100,MATCH(FIXED(W$6,0,TRUE),ES_ULCb_0!$A$10:$AQ$10,0),FALSE))</f>
        <v>:</v>
      </c>
    </row>
    <row r="18" spans="1:23">
      <c r="A18" s="230" t="str">
        <f>lookup!Z13</f>
        <v>Greece</v>
      </c>
      <c r="B18" s="232" t="str">
        <f>VLOOKUP(A18,lookup!$Z$2:$AA$77,2,FALSE)</f>
        <v>Ελλάδα</v>
      </c>
      <c r="C18" s="232" t="str">
        <f>IF(ISNA(VLOOKUP($A18,ES_ULCb_0!$A$10:$AQ$100,MATCH(FIXED(C$6,0,TRUE),ES_ULCb_0!$A$10:$AQ$10,0),FALSE)),":",VLOOKUP($A18,ES_ULCb_0!$A$10:$AQ$100,MATCH(FIXED(C$6,0,TRUE),ES_ULCb_0!$A$10:$AQ$10,0),FALSE))</f>
        <v>:</v>
      </c>
      <c r="D18" s="232" t="str">
        <f>IF(ISNA(VLOOKUP($A18,ES_ULCb_0!$A$10:$AQ$100,MATCH(FIXED(D$6,0,TRUE),ES_ULCb_0!$A$10:$AQ$10,0),FALSE)),":",VLOOKUP($A18,ES_ULCb_0!$A$10:$AQ$100,MATCH(FIXED(D$6,0,TRUE),ES_ULCb_0!$A$10:$AQ$10,0),FALSE))</f>
        <v>:</v>
      </c>
      <c r="E18" s="232" t="str">
        <f>IF(ISNA(VLOOKUP($A18,ES_ULCb_0!$A$10:$AQ$100,MATCH(FIXED(E$6,0,TRUE),ES_ULCb_0!$A$10:$AQ$10,0),FALSE)),":",VLOOKUP($A18,ES_ULCb_0!$A$10:$AQ$100,MATCH(FIXED(E$6,0,TRUE),ES_ULCb_0!$A$10:$AQ$10,0),FALSE))</f>
        <v>:</v>
      </c>
      <c r="F18" s="232" t="str">
        <f>IF(ISNA(VLOOKUP($A18,ES_ULCb_0!$A$10:$AQ$100,MATCH(FIXED(F$6,0,TRUE),ES_ULCb_0!$A$10:$AQ$10,0),FALSE)),":",VLOOKUP($A18,ES_ULCb_0!$A$10:$AQ$100,MATCH(FIXED(F$6,0,TRUE),ES_ULCb_0!$A$10:$AQ$10,0),FALSE))</f>
        <v>:</v>
      </c>
      <c r="G18" s="232" t="str">
        <f>IF(ISNA(VLOOKUP($A18,ES_ULCb_0!$A$10:$AQ$100,MATCH(FIXED(G$6,0,TRUE),ES_ULCb_0!$A$10:$AQ$10,0),FALSE)),":",VLOOKUP($A18,ES_ULCb_0!$A$10:$AQ$100,MATCH(FIXED(G$6,0,TRUE),ES_ULCb_0!$A$10:$AQ$10,0),FALSE))</f>
        <v>:</v>
      </c>
      <c r="H18" s="232" t="str">
        <f>IF(ISNA(VLOOKUP($A18,ES_ULCb_0!$A$10:$AQ$100,MATCH(FIXED(H$6,0,TRUE),ES_ULCb_0!$A$10:$AQ$10,0),FALSE)),":",VLOOKUP($A18,ES_ULCb_0!$A$10:$AQ$100,MATCH(FIXED(H$6,0,TRUE),ES_ULCb_0!$A$10:$AQ$10,0),FALSE))</f>
        <v>:</v>
      </c>
      <c r="I18" s="232">
        <f>IF(ISNA(VLOOKUP($A18,ES_ULCb_0!$A$10:$AQ$100,MATCH(FIXED(I$6,0,TRUE),ES_ULCb_0!$A$10:$AQ$10,0),FALSE)),":",VLOOKUP($A18,ES_ULCb_0!$A$10:$AQ$100,MATCH(FIXED(I$6,0,TRUE),ES_ULCb_0!$A$10:$AQ$10,0),FALSE))</f>
        <v>-3.4</v>
      </c>
      <c r="J18" s="232">
        <f>IF(ISNA(VLOOKUP($A18,ES_ULCb_0!$A$10:$AQ$100,MATCH(FIXED(J$6,0,TRUE),ES_ULCb_0!$A$10:$AQ$10,0),FALSE)),":",VLOOKUP($A18,ES_ULCb_0!$A$10:$AQ$100,MATCH(FIXED(J$6,0,TRUE),ES_ULCb_0!$A$10:$AQ$10,0),FALSE))</f>
        <v>6.5</v>
      </c>
      <c r="K18" s="232">
        <f>IF(ISNA(VLOOKUP($A18,ES_ULCb_0!$A$10:$AQ$100,MATCH(FIXED(K$6,0,TRUE),ES_ULCb_0!$A$10:$AQ$10,0),FALSE)),":",VLOOKUP($A18,ES_ULCb_0!$A$10:$AQ$100,MATCH(FIXED(K$6,0,TRUE),ES_ULCb_0!$A$10:$AQ$10,0),FALSE))</f>
        <v>-2.2999999999999998</v>
      </c>
      <c r="L18" s="232">
        <f>IF(ISNA(VLOOKUP($A18,ES_ULCb_0!$A$10:$AQ$100,MATCH(FIXED(L$6,0,TRUE),ES_ULCb_0!$A$10:$AQ$10,0),FALSE)),":",VLOOKUP($A18,ES_ULCb_0!$A$10:$AQ$100,MATCH(FIXED(L$6,0,TRUE),ES_ULCb_0!$A$10:$AQ$10,0),FALSE))</f>
        <v>-0.7</v>
      </c>
      <c r="M18" s="232">
        <f>IF(ISNA(VLOOKUP($A18,ES_ULCb_0!$A$10:$AQ$100,MATCH(FIXED(M$6,0,TRUE),ES_ULCb_0!$A$10:$AQ$10,0),FALSE)),":",VLOOKUP($A18,ES_ULCb_0!$A$10:$AQ$100,MATCH(FIXED(M$6,0,TRUE),ES_ULCb_0!$A$10:$AQ$10,0),FALSE))</f>
        <v>2.5</v>
      </c>
      <c r="N18" s="232">
        <f>IF(ISNA(VLOOKUP($A18,ES_ULCb_0!$A$10:$AQ$100,MATCH(FIXED(N$6,0,TRUE),ES_ULCb_0!$A$10:$AQ$10,0),FALSE)),":",VLOOKUP($A18,ES_ULCb_0!$A$10:$AQ$100,MATCH(FIXED(N$6,0,TRUE),ES_ULCb_0!$A$10:$AQ$10,0),FALSE))</f>
        <v>-3.4</v>
      </c>
      <c r="O18" s="232">
        <f>IF(ISNA(VLOOKUP($A18,ES_ULCb_0!$A$10:$AQ$100,MATCH(FIXED(O$6,0,TRUE),ES_ULCb_0!$A$10:$AQ$10,0),FALSE)),":",VLOOKUP($A18,ES_ULCb_0!$A$10:$AQ$100,MATCH(FIXED(O$6,0,TRUE),ES_ULCb_0!$A$10:$AQ$10,0),FALSE))</f>
        <v>-0.7</v>
      </c>
      <c r="P18" s="232">
        <f>IF(ISNA(VLOOKUP($A18,ES_ULCb_0!$A$10:$AQ$100,MATCH(FIXED(P$6,0,TRUE),ES_ULCb_0!$A$10:$AQ$10,0),FALSE)),":",VLOOKUP($A18,ES_ULCb_0!$A$10:$AQ$100,MATCH(FIXED(P$6,0,TRUE),ES_ULCb_0!$A$10:$AQ$10,0),FALSE))</f>
        <v>0.3</v>
      </c>
      <c r="Q18" s="232">
        <f>IF(ISNA(VLOOKUP($A18,ES_ULCb_0!$A$10:$AQ$100,MATCH(FIXED(Q$6,0,TRUE),ES_ULCb_0!$A$10:$AQ$10,0),FALSE)),":",VLOOKUP($A18,ES_ULCb_0!$A$10:$AQ$100,MATCH(FIXED(Q$6,0,TRUE),ES_ULCb_0!$A$10:$AQ$10,0),FALSE))</f>
        <v>3.8</v>
      </c>
      <c r="R18" s="232">
        <f>IF(ISNA(VLOOKUP($A18,ES_ULCb_0!$A$10:$AQ$100,MATCH(FIXED(R$6,0,TRUE),ES_ULCb_0!$A$10:$AQ$10,0),FALSE)),":",VLOOKUP($A18,ES_ULCb_0!$A$10:$AQ$100,MATCH(FIXED(R$6,0,TRUE),ES_ULCb_0!$A$10:$AQ$10,0),FALSE))</f>
        <v>-1.3</v>
      </c>
      <c r="S18" s="232">
        <f>IF(ISNA(VLOOKUP($A18,ES_ULCb_0!$A$10:$AQ$100,MATCH(FIXED(S$6,0,TRUE),ES_ULCb_0!$A$10:$AQ$10,0),FALSE)),":",VLOOKUP($A18,ES_ULCb_0!$A$10:$AQ$100,MATCH(FIXED(S$6,0,TRUE),ES_ULCb_0!$A$10:$AQ$10,0),FALSE))</f>
        <v>-2.9</v>
      </c>
      <c r="T18" s="232">
        <f>IF(ISNA(VLOOKUP($A18,ES_ULCb_0!$A$10:$AQ$100,MATCH(FIXED(T$6,0,TRUE),ES_ULCb_0!$A$10:$AQ$10,0),FALSE)),":",VLOOKUP($A18,ES_ULCb_0!$A$10:$AQ$100,MATCH(FIXED(T$6,0,TRUE),ES_ULCb_0!$A$10:$AQ$10,0),FALSE))</f>
        <v>-4.8</v>
      </c>
      <c r="U18" s="232">
        <f>IF(ISNA(VLOOKUP($A18,ES_ULCb_0!$A$10:$AQ$100,MATCH(FIXED(U$6,0,TRUE),ES_ULCb_0!$A$10:$AQ$10,0),FALSE)),":",VLOOKUP($A18,ES_ULCb_0!$A$10:$AQ$100,MATCH(FIXED(U$6,0,TRUE),ES_ULCb_0!$A$10:$AQ$10,0),FALSE))</f>
        <v>-4.9000000000000004</v>
      </c>
      <c r="V18" s="232" t="str">
        <f>IF(ISNA(VLOOKUP($A18,ES_ULCb_0!$A$10:$AQ$100,MATCH(FIXED(V$6,0,TRUE),ES_ULCb_0!$A$10:$AQ$10,0),FALSE)),":",VLOOKUP($A18,ES_ULCb_0!$A$10:$AQ$100,MATCH(FIXED(V$6,0,TRUE),ES_ULCb_0!$A$10:$AQ$10,0),FALSE))</f>
        <v>:</v>
      </c>
      <c r="W18" s="232" t="str">
        <f>IF(ISNA(VLOOKUP($A18,ES_ULCb_0!$A$10:$AQ$100,MATCH(FIXED(W$6,0,TRUE),ES_ULCb_0!$A$10:$AQ$10,0),FALSE)),":",VLOOKUP($A18,ES_ULCb_0!$A$10:$AQ$100,MATCH(FIXED(W$6,0,TRUE),ES_ULCb_0!$A$10:$AQ$10,0),FALSE))</f>
        <v>:</v>
      </c>
    </row>
    <row r="19" spans="1:23">
      <c r="A19" s="230" t="str">
        <f>lookup!Z14</f>
        <v>Spain</v>
      </c>
      <c r="B19" s="232" t="str">
        <f>VLOOKUP(A19,lookup!$Z$2:$AA$77,2,FALSE)</f>
        <v>Ισπανία</v>
      </c>
      <c r="C19" s="232" t="str">
        <f>IF(ISNA(VLOOKUP($A19,ES_ULCb_0!$A$10:$AQ$100,MATCH(FIXED(C$6,0,TRUE),ES_ULCb_0!$A$10:$AQ$10,0),FALSE)),":",VLOOKUP($A19,ES_ULCb_0!$A$10:$AQ$100,MATCH(FIXED(C$6,0,TRUE),ES_ULCb_0!$A$10:$AQ$10,0),FALSE))</f>
        <v>:</v>
      </c>
      <c r="D19" s="232" t="str">
        <f>IF(ISNA(VLOOKUP($A19,ES_ULCb_0!$A$10:$AQ$100,MATCH(FIXED(D$6,0,TRUE),ES_ULCb_0!$A$10:$AQ$10,0),FALSE)),":",VLOOKUP($A19,ES_ULCb_0!$A$10:$AQ$100,MATCH(FIXED(D$6,0,TRUE),ES_ULCb_0!$A$10:$AQ$10,0),FALSE))</f>
        <v>:</v>
      </c>
      <c r="E19" s="232" t="str">
        <f>IF(ISNA(VLOOKUP($A19,ES_ULCb_0!$A$10:$AQ$100,MATCH(FIXED(E$6,0,TRUE),ES_ULCb_0!$A$10:$AQ$10,0),FALSE)),":",VLOOKUP($A19,ES_ULCb_0!$A$10:$AQ$100,MATCH(FIXED(E$6,0,TRUE),ES_ULCb_0!$A$10:$AQ$10,0),FALSE))</f>
        <v>:</v>
      </c>
      <c r="F19" s="232" t="str">
        <f>IF(ISNA(VLOOKUP($A19,ES_ULCb_0!$A$10:$AQ$100,MATCH(FIXED(F$6,0,TRUE),ES_ULCb_0!$A$10:$AQ$10,0),FALSE)),":",VLOOKUP($A19,ES_ULCb_0!$A$10:$AQ$100,MATCH(FIXED(F$6,0,TRUE),ES_ULCb_0!$A$10:$AQ$10,0),FALSE))</f>
        <v>:</v>
      </c>
      <c r="G19" s="232" t="str">
        <f>IF(ISNA(VLOOKUP($A19,ES_ULCb_0!$A$10:$AQ$100,MATCH(FIXED(G$6,0,TRUE),ES_ULCb_0!$A$10:$AQ$10,0),FALSE)),":",VLOOKUP($A19,ES_ULCb_0!$A$10:$AQ$100,MATCH(FIXED(G$6,0,TRUE),ES_ULCb_0!$A$10:$AQ$10,0),FALSE))</f>
        <v>:</v>
      </c>
      <c r="H19" s="232" t="str">
        <f>IF(ISNA(VLOOKUP($A19,ES_ULCb_0!$A$10:$AQ$100,MATCH(FIXED(H$6,0,TRUE),ES_ULCb_0!$A$10:$AQ$10,0),FALSE)),":",VLOOKUP($A19,ES_ULCb_0!$A$10:$AQ$100,MATCH(FIXED(H$6,0,TRUE),ES_ULCb_0!$A$10:$AQ$10,0),FALSE))</f>
        <v>:</v>
      </c>
      <c r="I19" s="232">
        <f>IF(ISNA(VLOOKUP($A19,ES_ULCb_0!$A$10:$AQ$100,MATCH(FIXED(I$6,0,TRUE),ES_ULCb_0!$A$10:$AQ$10,0),FALSE)),":",VLOOKUP($A19,ES_ULCb_0!$A$10:$AQ$100,MATCH(FIXED(I$6,0,TRUE),ES_ULCb_0!$A$10:$AQ$10,0),FALSE))</f>
        <v>-1</v>
      </c>
      <c r="J19" s="232">
        <f>IF(ISNA(VLOOKUP($A19,ES_ULCb_0!$A$10:$AQ$100,MATCH(FIXED(J$6,0,TRUE),ES_ULCb_0!$A$10:$AQ$10,0),FALSE)),":",VLOOKUP($A19,ES_ULCb_0!$A$10:$AQ$100,MATCH(FIXED(J$6,0,TRUE),ES_ULCb_0!$A$10:$AQ$10,0),FALSE))</f>
        <v>-1.2</v>
      </c>
      <c r="K19" s="232">
        <f>IF(ISNA(VLOOKUP($A19,ES_ULCb_0!$A$10:$AQ$100,MATCH(FIXED(K$6,0,TRUE),ES_ULCb_0!$A$10:$AQ$10,0),FALSE)),":",VLOOKUP($A19,ES_ULCb_0!$A$10:$AQ$100,MATCH(FIXED(K$6,0,TRUE),ES_ULCb_0!$A$10:$AQ$10,0),FALSE))</f>
        <v>-1.4</v>
      </c>
      <c r="L19" s="232">
        <f>IF(ISNA(VLOOKUP($A19,ES_ULCb_0!$A$10:$AQ$100,MATCH(FIXED(L$6,0,TRUE),ES_ULCb_0!$A$10:$AQ$10,0),FALSE)),":",VLOOKUP($A19,ES_ULCb_0!$A$10:$AQ$100,MATCH(FIXED(L$6,0,TRUE),ES_ULCb_0!$A$10:$AQ$10,0),FALSE))</f>
        <v>-1.5</v>
      </c>
      <c r="M19" s="232">
        <f>IF(ISNA(VLOOKUP($A19,ES_ULCb_0!$A$10:$AQ$100,MATCH(FIXED(M$6,0,TRUE),ES_ULCb_0!$A$10:$AQ$10,0),FALSE)),":",VLOOKUP($A19,ES_ULCb_0!$A$10:$AQ$100,MATCH(FIXED(M$6,0,TRUE),ES_ULCb_0!$A$10:$AQ$10,0),FALSE))</f>
        <v>-1</v>
      </c>
      <c r="N19" s="232">
        <f>IF(ISNA(VLOOKUP($A19,ES_ULCb_0!$A$10:$AQ$100,MATCH(FIXED(N$6,0,TRUE),ES_ULCb_0!$A$10:$AQ$10,0),FALSE)),":",VLOOKUP($A19,ES_ULCb_0!$A$10:$AQ$100,MATCH(FIXED(N$6,0,TRUE),ES_ULCb_0!$A$10:$AQ$10,0),FALSE))</f>
        <v>-1</v>
      </c>
      <c r="O19" s="232">
        <f>IF(ISNA(VLOOKUP($A19,ES_ULCb_0!$A$10:$AQ$100,MATCH(FIXED(O$6,0,TRUE),ES_ULCb_0!$A$10:$AQ$10,0),FALSE)),":",VLOOKUP($A19,ES_ULCb_0!$A$10:$AQ$100,MATCH(FIXED(O$6,0,TRUE),ES_ULCb_0!$A$10:$AQ$10,0),FALSE))</f>
        <v>0.8</v>
      </c>
      <c r="P19" s="232">
        <f>IF(ISNA(VLOOKUP($A19,ES_ULCb_0!$A$10:$AQ$100,MATCH(FIXED(P$6,0,TRUE),ES_ULCb_0!$A$10:$AQ$10,0),FALSE)),":",VLOOKUP($A19,ES_ULCb_0!$A$10:$AQ$100,MATCH(FIXED(P$6,0,TRUE),ES_ULCb_0!$A$10:$AQ$10,0),FALSE))</f>
        <v>3.2</v>
      </c>
      <c r="Q19" s="232">
        <f>IF(ISNA(VLOOKUP($A19,ES_ULCb_0!$A$10:$AQ$100,MATCH(FIXED(Q$6,0,TRUE),ES_ULCb_0!$A$10:$AQ$10,0),FALSE)),":",VLOOKUP($A19,ES_ULCb_0!$A$10:$AQ$100,MATCH(FIXED(Q$6,0,TRUE),ES_ULCb_0!$A$10:$AQ$10,0),FALSE))</f>
        <v>1.3</v>
      </c>
      <c r="R19" s="232">
        <f>IF(ISNA(VLOOKUP($A19,ES_ULCb_0!$A$10:$AQ$100,MATCH(FIXED(R$6,0,TRUE),ES_ULCb_0!$A$10:$AQ$10,0),FALSE)),":",VLOOKUP($A19,ES_ULCb_0!$A$10:$AQ$100,MATCH(FIXED(R$6,0,TRUE),ES_ULCb_0!$A$10:$AQ$10,0),FALSE))</f>
        <v>-1.8</v>
      </c>
      <c r="S19" s="232">
        <f>IF(ISNA(VLOOKUP($A19,ES_ULCb_0!$A$10:$AQ$100,MATCH(FIXED(S$6,0,TRUE),ES_ULCb_0!$A$10:$AQ$10,0),FALSE)),":",VLOOKUP($A19,ES_ULCb_0!$A$10:$AQ$100,MATCH(FIXED(S$6,0,TRUE),ES_ULCb_0!$A$10:$AQ$10,0),FALSE))</f>
        <v>-1</v>
      </c>
      <c r="T19" s="232">
        <f>IF(ISNA(VLOOKUP($A19,ES_ULCb_0!$A$10:$AQ$100,MATCH(FIXED(T$6,0,TRUE),ES_ULCb_0!$A$10:$AQ$10,0),FALSE)),":",VLOOKUP($A19,ES_ULCb_0!$A$10:$AQ$100,MATCH(FIXED(T$6,0,TRUE),ES_ULCb_0!$A$10:$AQ$10,0),FALSE))</f>
        <v>-3</v>
      </c>
      <c r="U19" s="232">
        <f>IF(ISNA(VLOOKUP($A19,ES_ULCb_0!$A$10:$AQ$100,MATCH(FIXED(U$6,0,TRUE),ES_ULCb_0!$A$10:$AQ$10,0),FALSE)),":",VLOOKUP($A19,ES_ULCb_0!$A$10:$AQ$100,MATCH(FIXED(U$6,0,TRUE),ES_ULCb_0!$A$10:$AQ$10,0),FALSE))</f>
        <v>-2.2999999999999998</v>
      </c>
      <c r="V19" s="232" t="str">
        <f>IF(ISNA(VLOOKUP($A19,ES_ULCb_0!$A$10:$AQ$100,MATCH(FIXED(V$6,0,TRUE),ES_ULCb_0!$A$10:$AQ$10,0),FALSE)),":",VLOOKUP($A19,ES_ULCb_0!$A$10:$AQ$100,MATCH(FIXED(V$6,0,TRUE),ES_ULCb_0!$A$10:$AQ$10,0),FALSE))</f>
        <v>:</v>
      </c>
      <c r="W19" s="232" t="str">
        <f>IF(ISNA(VLOOKUP($A19,ES_ULCb_0!$A$10:$AQ$100,MATCH(FIXED(W$6,0,TRUE),ES_ULCb_0!$A$10:$AQ$10,0),FALSE)),":",VLOOKUP($A19,ES_ULCb_0!$A$10:$AQ$100,MATCH(FIXED(W$6,0,TRUE),ES_ULCb_0!$A$10:$AQ$10,0),FALSE))</f>
        <v>:</v>
      </c>
    </row>
    <row r="20" spans="1:23">
      <c r="A20" s="230" t="str">
        <f>lookup!Z15</f>
        <v>France</v>
      </c>
      <c r="B20" s="232" t="str">
        <f>VLOOKUP(A20,lookup!$Z$2:$AA$77,2,FALSE)</f>
        <v>Γαλλία</v>
      </c>
      <c r="C20" s="232">
        <f>IF(ISNA(VLOOKUP($A20,ES_ULCb_0!$A$10:$AQ$100,MATCH(FIXED(C$6,0,TRUE),ES_ULCb_0!$A$10:$AQ$10,0),FALSE)),":",VLOOKUP($A20,ES_ULCb_0!$A$10:$AQ$100,MATCH(FIXED(C$6,0,TRUE),ES_ULCb_0!$A$10:$AQ$10,0),FALSE))</f>
        <v>-0.3</v>
      </c>
      <c r="D20" s="232">
        <f>IF(ISNA(VLOOKUP($A20,ES_ULCb_0!$A$10:$AQ$100,MATCH(FIXED(D$6,0,TRUE),ES_ULCb_0!$A$10:$AQ$10,0),FALSE)),":",VLOOKUP($A20,ES_ULCb_0!$A$10:$AQ$100,MATCH(FIXED(D$6,0,TRUE),ES_ULCb_0!$A$10:$AQ$10,0),FALSE))</f>
        <v>-0.2</v>
      </c>
      <c r="E20" s="232">
        <f>IF(ISNA(VLOOKUP($A20,ES_ULCb_0!$A$10:$AQ$100,MATCH(FIXED(E$6,0,TRUE),ES_ULCb_0!$A$10:$AQ$10,0),FALSE)),":",VLOOKUP($A20,ES_ULCb_0!$A$10:$AQ$100,MATCH(FIXED(E$6,0,TRUE),ES_ULCb_0!$A$10:$AQ$10,0),FALSE))</f>
        <v>-0.8</v>
      </c>
      <c r="F20" s="232">
        <f>IF(ISNA(VLOOKUP($A20,ES_ULCb_0!$A$10:$AQ$100,MATCH(FIXED(F$6,0,TRUE),ES_ULCb_0!$A$10:$AQ$10,0),FALSE)),":",VLOOKUP($A20,ES_ULCb_0!$A$10:$AQ$100,MATCH(FIXED(F$6,0,TRUE),ES_ULCb_0!$A$10:$AQ$10,0),FALSE))</f>
        <v>-1.1000000000000001</v>
      </c>
      <c r="G20" s="232">
        <f>IF(ISNA(VLOOKUP($A20,ES_ULCb_0!$A$10:$AQ$100,MATCH(FIXED(G$6,0,TRUE),ES_ULCb_0!$A$10:$AQ$10,0),FALSE)),":",VLOOKUP($A20,ES_ULCb_0!$A$10:$AQ$100,MATCH(FIXED(G$6,0,TRUE),ES_ULCb_0!$A$10:$AQ$10,0),FALSE))</f>
        <v>0.8</v>
      </c>
      <c r="H20" s="232">
        <f>IF(ISNA(VLOOKUP($A20,ES_ULCb_0!$A$10:$AQ$100,MATCH(FIXED(H$6,0,TRUE),ES_ULCb_0!$A$10:$AQ$10,0),FALSE)),":",VLOOKUP($A20,ES_ULCb_0!$A$10:$AQ$100,MATCH(FIXED(H$6,0,TRUE),ES_ULCb_0!$A$10:$AQ$10,0),FALSE))</f>
        <v>-0.2</v>
      </c>
      <c r="I20" s="232">
        <f>IF(ISNA(VLOOKUP($A20,ES_ULCb_0!$A$10:$AQ$100,MATCH(FIXED(I$6,0,TRUE),ES_ULCb_0!$A$10:$AQ$10,0),FALSE)),":",VLOOKUP($A20,ES_ULCb_0!$A$10:$AQ$100,MATCH(FIXED(I$6,0,TRUE),ES_ULCb_0!$A$10:$AQ$10,0),FALSE))</f>
        <v>0.3</v>
      </c>
      <c r="J20" s="232">
        <f>IF(ISNA(VLOOKUP($A20,ES_ULCb_0!$A$10:$AQ$100,MATCH(FIXED(J$6,0,TRUE),ES_ULCb_0!$A$10:$AQ$10,0),FALSE)),":",VLOOKUP($A20,ES_ULCb_0!$A$10:$AQ$100,MATCH(FIXED(J$6,0,TRUE),ES_ULCb_0!$A$10:$AQ$10,0),FALSE))</f>
        <v>0.8</v>
      </c>
      <c r="K20" s="232">
        <f>IF(ISNA(VLOOKUP($A20,ES_ULCb_0!$A$10:$AQ$100,MATCH(FIXED(K$6,0,TRUE),ES_ULCb_0!$A$10:$AQ$10,0),FALSE)),":",VLOOKUP($A20,ES_ULCb_0!$A$10:$AQ$100,MATCH(FIXED(K$6,0,TRUE),ES_ULCb_0!$A$10:$AQ$10,0),FALSE))</f>
        <v>0</v>
      </c>
      <c r="L20" s="232">
        <f>IF(ISNA(VLOOKUP($A20,ES_ULCb_0!$A$10:$AQ$100,MATCH(FIXED(L$6,0,TRUE),ES_ULCb_0!$A$10:$AQ$10,0),FALSE)),":",VLOOKUP($A20,ES_ULCb_0!$A$10:$AQ$100,MATCH(FIXED(L$6,0,TRUE),ES_ULCb_0!$A$10:$AQ$10,0),FALSE))</f>
        <v>-0.7</v>
      </c>
      <c r="M20" s="232">
        <f>IF(ISNA(VLOOKUP($A20,ES_ULCb_0!$A$10:$AQ$100,MATCH(FIXED(M$6,0,TRUE),ES_ULCb_0!$A$10:$AQ$10,0),FALSE)),":",VLOOKUP($A20,ES_ULCb_0!$A$10:$AQ$100,MATCH(FIXED(M$6,0,TRUE),ES_ULCb_0!$A$10:$AQ$10,0),FALSE))</f>
        <v>0</v>
      </c>
      <c r="N20" s="232">
        <f>IF(ISNA(VLOOKUP($A20,ES_ULCb_0!$A$10:$AQ$100,MATCH(FIXED(N$6,0,TRUE),ES_ULCb_0!$A$10:$AQ$10,0),FALSE)),":",VLOOKUP($A20,ES_ULCb_0!$A$10:$AQ$100,MATCH(FIXED(N$6,0,TRUE),ES_ULCb_0!$A$10:$AQ$10,0),FALSE))</f>
        <v>-0.3</v>
      </c>
      <c r="O20" s="232">
        <f>IF(ISNA(VLOOKUP($A20,ES_ULCb_0!$A$10:$AQ$100,MATCH(FIXED(O$6,0,TRUE),ES_ULCb_0!$A$10:$AQ$10,0),FALSE)),":",VLOOKUP($A20,ES_ULCb_0!$A$10:$AQ$100,MATCH(FIXED(O$6,0,TRUE),ES_ULCb_0!$A$10:$AQ$10,0),FALSE))</f>
        <v>-0.9</v>
      </c>
      <c r="P20" s="232">
        <f>IF(ISNA(VLOOKUP($A20,ES_ULCb_0!$A$10:$AQ$100,MATCH(FIXED(P$6,0,TRUE),ES_ULCb_0!$A$10:$AQ$10,0),FALSE)),":",VLOOKUP($A20,ES_ULCb_0!$A$10:$AQ$100,MATCH(FIXED(P$6,0,TRUE),ES_ULCb_0!$A$10:$AQ$10,0),FALSE))</f>
        <v>0.7</v>
      </c>
      <c r="Q20" s="232">
        <f>IF(ISNA(VLOOKUP($A20,ES_ULCb_0!$A$10:$AQ$100,MATCH(FIXED(Q$6,0,TRUE),ES_ULCb_0!$A$10:$AQ$10,0),FALSE)),":",VLOOKUP($A20,ES_ULCb_0!$A$10:$AQ$100,MATCH(FIXED(Q$6,0,TRUE),ES_ULCb_0!$A$10:$AQ$10,0),FALSE))</f>
        <v>3</v>
      </c>
      <c r="R20" s="232">
        <f>IF(ISNA(VLOOKUP($A20,ES_ULCb_0!$A$10:$AQ$100,MATCH(FIXED(R$6,0,TRUE),ES_ULCb_0!$A$10:$AQ$10,0),FALSE)),":",VLOOKUP($A20,ES_ULCb_0!$A$10:$AQ$100,MATCH(FIXED(R$6,0,TRUE),ES_ULCb_0!$A$10:$AQ$10,0),FALSE))</f>
        <v>-0.2</v>
      </c>
      <c r="S20" s="232">
        <f>IF(ISNA(VLOOKUP($A20,ES_ULCb_0!$A$10:$AQ$100,MATCH(FIXED(S$6,0,TRUE),ES_ULCb_0!$A$10:$AQ$10,0),FALSE)),":",VLOOKUP($A20,ES_ULCb_0!$A$10:$AQ$100,MATCH(FIXED(S$6,0,TRUE),ES_ULCb_0!$A$10:$AQ$10,0),FALSE))</f>
        <v>0</v>
      </c>
      <c r="T20" s="232">
        <f>IF(ISNA(VLOOKUP($A20,ES_ULCb_0!$A$10:$AQ$100,MATCH(FIXED(T$6,0,TRUE),ES_ULCb_0!$A$10:$AQ$10,0),FALSE)),":",VLOOKUP($A20,ES_ULCb_0!$A$10:$AQ$100,MATCH(FIXED(T$6,0,TRUE),ES_ULCb_0!$A$10:$AQ$10,0),FALSE))</f>
        <v>0.6</v>
      </c>
      <c r="U20" s="232">
        <f>IF(ISNA(VLOOKUP($A20,ES_ULCb_0!$A$10:$AQ$100,MATCH(FIXED(U$6,0,TRUE),ES_ULCb_0!$A$10:$AQ$10,0),FALSE)),":",VLOOKUP($A20,ES_ULCb_0!$A$10:$AQ$100,MATCH(FIXED(U$6,0,TRUE),ES_ULCb_0!$A$10:$AQ$10,0),FALSE))</f>
        <v>0.1</v>
      </c>
      <c r="V20" s="232" t="str">
        <f>IF(ISNA(VLOOKUP($A20,ES_ULCb_0!$A$10:$AQ$100,MATCH(FIXED(V$6,0,TRUE),ES_ULCb_0!$A$10:$AQ$10,0),FALSE)),":",VLOOKUP($A20,ES_ULCb_0!$A$10:$AQ$100,MATCH(FIXED(V$6,0,TRUE),ES_ULCb_0!$A$10:$AQ$10,0),FALSE))</f>
        <v>:</v>
      </c>
      <c r="W20" s="232" t="str">
        <f>IF(ISNA(VLOOKUP($A20,ES_ULCb_0!$A$10:$AQ$100,MATCH(FIXED(W$6,0,TRUE),ES_ULCb_0!$A$10:$AQ$10,0),FALSE)),":",VLOOKUP($A20,ES_ULCb_0!$A$10:$AQ$100,MATCH(FIXED(W$6,0,TRUE),ES_ULCb_0!$A$10:$AQ$10,0),FALSE))</f>
        <v>:</v>
      </c>
    </row>
    <row r="21" spans="1:23">
      <c r="A21" s="230" t="str">
        <f>lookup!Z16</f>
        <v>Croatia</v>
      </c>
      <c r="B21" s="232" t="str">
        <f>VLOOKUP(A21,lookup!$Z$2:$AA$77,2,FALSE)</f>
        <v>Κροατία</v>
      </c>
      <c r="C21" s="232" t="str">
        <f>IF(ISNA(VLOOKUP($A21,ES_ULCb_0!$A$10:$AQ$100,MATCH(FIXED(C$6,0,TRUE),ES_ULCb_0!$A$10:$AQ$10,0),FALSE)),":",VLOOKUP($A21,ES_ULCb_0!$A$10:$AQ$100,MATCH(FIXED(C$6,0,TRUE),ES_ULCb_0!$A$10:$AQ$10,0),FALSE))</f>
        <v>:</v>
      </c>
      <c r="D21" s="232" t="str">
        <f>IF(ISNA(VLOOKUP($A21,ES_ULCb_0!$A$10:$AQ$100,MATCH(FIXED(D$6,0,TRUE),ES_ULCb_0!$A$10:$AQ$10,0),FALSE)),":",VLOOKUP($A21,ES_ULCb_0!$A$10:$AQ$100,MATCH(FIXED(D$6,0,TRUE),ES_ULCb_0!$A$10:$AQ$10,0),FALSE))</f>
        <v>:</v>
      </c>
      <c r="E21" s="232">
        <f>IF(ISNA(VLOOKUP($A21,ES_ULCb_0!$A$10:$AQ$100,MATCH(FIXED(E$6,0,TRUE),ES_ULCb_0!$A$10:$AQ$10,0),FALSE)),":",VLOOKUP($A21,ES_ULCb_0!$A$10:$AQ$100,MATCH(FIXED(E$6,0,TRUE),ES_ULCb_0!$A$10:$AQ$10,0),FALSE))</f>
        <v>2.6</v>
      </c>
      <c r="F21" s="232">
        <f>IF(ISNA(VLOOKUP($A21,ES_ULCb_0!$A$10:$AQ$100,MATCH(FIXED(F$6,0,TRUE),ES_ULCb_0!$A$10:$AQ$10,0),FALSE)),":",VLOOKUP($A21,ES_ULCb_0!$A$10:$AQ$100,MATCH(FIXED(F$6,0,TRUE),ES_ULCb_0!$A$10:$AQ$10,0),FALSE))</f>
        <v>5.7</v>
      </c>
      <c r="G21" s="232">
        <f>IF(ISNA(VLOOKUP($A21,ES_ULCb_0!$A$10:$AQ$100,MATCH(FIXED(G$6,0,TRUE),ES_ULCb_0!$A$10:$AQ$10,0),FALSE)),":",VLOOKUP($A21,ES_ULCb_0!$A$10:$AQ$100,MATCH(FIXED(G$6,0,TRUE),ES_ULCb_0!$A$10:$AQ$10,0),FALSE))</f>
        <v>3.2</v>
      </c>
      <c r="H21" s="232">
        <f>IF(ISNA(VLOOKUP($A21,ES_ULCb_0!$A$10:$AQ$100,MATCH(FIXED(H$6,0,TRUE),ES_ULCb_0!$A$10:$AQ$10,0),FALSE)),":",VLOOKUP($A21,ES_ULCb_0!$A$10:$AQ$100,MATCH(FIXED(H$6,0,TRUE),ES_ULCb_0!$A$10:$AQ$10,0),FALSE))</f>
        <v>-2.2999999999999998</v>
      </c>
      <c r="I21" s="232">
        <f>IF(ISNA(VLOOKUP($A21,ES_ULCb_0!$A$10:$AQ$100,MATCH(FIXED(I$6,0,TRUE),ES_ULCb_0!$A$10:$AQ$10,0),FALSE)),":",VLOOKUP($A21,ES_ULCb_0!$A$10:$AQ$100,MATCH(FIXED(I$6,0,TRUE),ES_ULCb_0!$A$10:$AQ$10,0),FALSE))</f>
        <v>-5.5</v>
      </c>
      <c r="J21" s="232">
        <f>IF(ISNA(VLOOKUP($A21,ES_ULCb_0!$A$10:$AQ$100,MATCH(FIXED(J$6,0,TRUE),ES_ULCb_0!$A$10:$AQ$10,0),FALSE)),":",VLOOKUP($A21,ES_ULCb_0!$A$10:$AQ$100,MATCH(FIXED(J$6,0,TRUE),ES_ULCb_0!$A$10:$AQ$10,0),FALSE))</f>
        <v>1.8</v>
      </c>
      <c r="K21" s="232">
        <f>IF(ISNA(VLOOKUP($A21,ES_ULCb_0!$A$10:$AQ$100,MATCH(FIXED(K$6,0,TRUE),ES_ULCb_0!$A$10:$AQ$10,0),FALSE)),":",VLOOKUP($A21,ES_ULCb_0!$A$10:$AQ$100,MATCH(FIXED(K$6,0,TRUE),ES_ULCb_0!$A$10:$AQ$10,0),FALSE))</f>
        <v>1.2</v>
      </c>
      <c r="L21" s="232">
        <f>IF(ISNA(VLOOKUP($A21,ES_ULCb_0!$A$10:$AQ$100,MATCH(FIXED(L$6,0,TRUE),ES_ULCb_0!$A$10:$AQ$10,0),FALSE)),":",VLOOKUP($A21,ES_ULCb_0!$A$10:$AQ$100,MATCH(FIXED(L$6,0,TRUE),ES_ULCb_0!$A$10:$AQ$10,0),FALSE))</f>
        <v>-2.1</v>
      </c>
      <c r="M21" s="232">
        <f>IF(ISNA(VLOOKUP($A21,ES_ULCb_0!$A$10:$AQ$100,MATCH(FIXED(M$6,0,TRUE),ES_ULCb_0!$A$10:$AQ$10,0),FALSE)),":",VLOOKUP($A21,ES_ULCb_0!$A$10:$AQ$100,MATCH(FIXED(M$6,0,TRUE),ES_ULCb_0!$A$10:$AQ$10,0),FALSE))</f>
        <v>-1.4</v>
      </c>
      <c r="N21" s="232">
        <f>IF(ISNA(VLOOKUP($A21,ES_ULCb_0!$A$10:$AQ$100,MATCH(FIXED(N$6,0,TRUE),ES_ULCb_0!$A$10:$AQ$10,0),FALSE)),":",VLOOKUP($A21,ES_ULCb_0!$A$10:$AQ$100,MATCH(FIXED(N$6,0,TRUE),ES_ULCb_0!$A$10:$AQ$10,0),FALSE))</f>
        <v>-1.7</v>
      </c>
      <c r="O21" s="232">
        <f>IF(ISNA(VLOOKUP($A21,ES_ULCb_0!$A$10:$AQ$100,MATCH(FIXED(O$6,0,TRUE),ES_ULCb_0!$A$10:$AQ$10,0),FALSE)),":",VLOOKUP($A21,ES_ULCb_0!$A$10:$AQ$100,MATCH(FIXED(O$6,0,TRUE),ES_ULCb_0!$A$10:$AQ$10,0),FALSE))</f>
        <v>0.3</v>
      </c>
      <c r="P21" s="232">
        <f>IF(ISNA(VLOOKUP($A21,ES_ULCb_0!$A$10:$AQ$100,MATCH(FIXED(P$6,0,TRUE),ES_ULCb_0!$A$10:$AQ$10,0),FALSE)),":",VLOOKUP($A21,ES_ULCb_0!$A$10:$AQ$100,MATCH(FIXED(P$6,0,TRUE),ES_ULCb_0!$A$10:$AQ$10,0),FALSE))</f>
        <v>-0.2</v>
      </c>
      <c r="Q21" s="232">
        <f>IF(ISNA(VLOOKUP($A21,ES_ULCb_0!$A$10:$AQ$100,MATCH(FIXED(Q$6,0,TRUE),ES_ULCb_0!$A$10:$AQ$10,0),FALSE)),":",VLOOKUP($A21,ES_ULCb_0!$A$10:$AQ$100,MATCH(FIXED(Q$6,0,TRUE),ES_ULCb_0!$A$10:$AQ$10,0),FALSE))</f>
        <v>3.6</v>
      </c>
      <c r="R21" s="232">
        <f>IF(ISNA(VLOOKUP($A21,ES_ULCb_0!$A$10:$AQ$100,MATCH(FIXED(R$6,0,TRUE),ES_ULCb_0!$A$10:$AQ$10,0),FALSE)),":",VLOOKUP($A21,ES_ULCb_0!$A$10:$AQ$100,MATCH(FIXED(R$6,0,TRUE),ES_ULCb_0!$A$10:$AQ$10,0),FALSE))</f>
        <v>-1.9</v>
      </c>
      <c r="S21" s="232">
        <f>IF(ISNA(VLOOKUP($A21,ES_ULCb_0!$A$10:$AQ$100,MATCH(FIXED(S$6,0,TRUE),ES_ULCb_0!$A$10:$AQ$10,0),FALSE)),":",VLOOKUP($A21,ES_ULCb_0!$A$10:$AQ$100,MATCH(FIXED(S$6,0,TRUE),ES_ULCb_0!$A$10:$AQ$10,0),FALSE))</f>
        <v>-2</v>
      </c>
      <c r="T21" s="232">
        <f>IF(ISNA(VLOOKUP($A21,ES_ULCb_0!$A$10:$AQ$100,MATCH(FIXED(T$6,0,TRUE),ES_ULCb_0!$A$10:$AQ$10,0),FALSE)),":",VLOOKUP($A21,ES_ULCb_0!$A$10:$AQ$100,MATCH(FIXED(T$6,0,TRUE),ES_ULCb_0!$A$10:$AQ$10,0),FALSE))</f>
        <v>-1.9</v>
      </c>
      <c r="U21" s="232">
        <f>IF(ISNA(VLOOKUP($A21,ES_ULCb_0!$A$10:$AQ$100,MATCH(FIXED(U$6,0,TRUE),ES_ULCb_0!$A$10:$AQ$10,0),FALSE)),":",VLOOKUP($A21,ES_ULCb_0!$A$10:$AQ$100,MATCH(FIXED(U$6,0,TRUE),ES_ULCb_0!$A$10:$AQ$10,0),FALSE))</f>
        <v>0.6</v>
      </c>
      <c r="V21" s="232" t="str">
        <f>IF(ISNA(VLOOKUP($A21,ES_ULCb_0!$A$10:$AQ$100,MATCH(FIXED(V$6,0,TRUE),ES_ULCb_0!$A$10:$AQ$10,0),FALSE)),":",VLOOKUP($A21,ES_ULCb_0!$A$10:$AQ$100,MATCH(FIXED(V$6,0,TRUE),ES_ULCb_0!$A$10:$AQ$10,0),FALSE))</f>
        <v>:</v>
      </c>
      <c r="W21" s="232" t="str">
        <f>IF(ISNA(VLOOKUP($A21,ES_ULCb_0!$A$10:$AQ$100,MATCH(FIXED(W$6,0,TRUE),ES_ULCb_0!$A$10:$AQ$10,0),FALSE)),":",VLOOKUP($A21,ES_ULCb_0!$A$10:$AQ$100,MATCH(FIXED(W$6,0,TRUE),ES_ULCb_0!$A$10:$AQ$10,0),FALSE))</f>
        <v>:</v>
      </c>
    </row>
    <row r="22" spans="1:23">
      <c r="A22" s="230" t="str">
        <f>lookup!Z17</f>
        <v>Italy</v>
      </c>
      <c r="B22" s="232" t="str">
        <f>VLOOKUP(A22,lookup!$Z$2:$AA$77,2,FALSE)</f>
        <v>Ιταλία</v>
      </c>
      <c r="C22" s="232">
        <f>IF(ISNA(VLOOKUP($A22,ES_ULCb_0!$A$10:$AQ$100,MATCH(FIXED(C$6,0,TRUE),ES_ULCb_0!$A$10:$AQ$10,0),FALSE)),":",VLOOKUP($A22,ES_ULCb_0!$A$10:$AQ$100,MATCH(FIXED(C$6,0,TRUE),ES_ULCb_0!$A$10:$AQ$10,0),FALSE))</f>
        <v>-3.5</v>
      </c>
      <c r="D22" s="232">
        <f>IF(ISNA(VLOOKUP($A22,ES_ULCb_0!$A$10:$AQ$100,MATCH(FIXED(D$6,0,TRUE),ES_ULCb_0!$A$10:$AQ$10,0),FALSE)),":",VLOOKUP($A22,ES_ULCb_0!$A$10:$AQ$100,MATCH(FIXED(D$6,0,TRUE),ES_ULCb_0!$A$10:$AQ$10,0),FALSE))</f>
        <v>0.3</v>
      </c>
      <c r="E22" s="232">
        <f>IF(ISNA(VLOOKUP($A22,ES_ULCb_0!$A$10:$AQ$100,MATCH(FIXED(E$6,0,TRUE),ES_ULCb_0!$A$10:$AQ$10,0),FALSE)),":",VLOOKUP($A22,ES_ULCb_0!$A$10:$AQ$100,MATCH(FIXED(E$6,0,TRUE),ES_ULCb_0!$A$10:$AQ$10,0),FALSE))</f>
        <v>0.2</v>
      </c>
      <c r="F22" s="232">
        <f>IF(ISNA(VLOOKUP($A22,ES_ULCb_0!$A$10:$AQ$100,MATCH(FIXED(F$6,0,TRUE),ES_ULCb_0!$A$10:$AQ$10,0),FALSE)),":",VLOOKUP($A22,ES_ULCb_0!$A$10:$AQ$100,MATCH(FIXED(F$6,0,TRUE),ES_ULCb_0!$A$10:$AQ$10,0),FALSE))</f>
        <v>-4.5999999999999996</v>
      </c>
      <c r="G22" s="232">
        <f>IF(ISNA(VLOOKUP($A22,ES_ULCb_0!$A$10:$AQ$100,MATCH(FIXED(G$6,0,TRUE),ES_ULCb_0!$A$10:$AQ$10,0),FALSE)),":",VLOOKUP($A22,ES_ULCb_0!$A$10:$AQ$100,MATCH(FIXED(G$6,0,TRUE),ES_ULCb_0!$A$10:$AQ$10,0),FALSE))</f>
        <v>-0.5</v>
      </c>
      <c r="H22" s="232">
        <f>IF(ISNA(VLOOKUP($A22,ES_ULCb_0!$A$10:$AQ$100,MATCH(FIXED(H$6,0,TRUE),ES_ULCb_0!$A$10:$AQ$10,0),FALSE)),":",VLOOKUP($A22,ES_ULCb_0!$A$10:$AQ$100,MATCH(FIXED(H$6,0,TRUE),ES_ULCb_0!$A$10:$AQ$10,0),FALSE))</f>
        <v>-1.3</v>
      </c>
      <c r="I22" s="232">
        <f>IF(ISNA(VLOOKUP($A22,ES_ULCb_0!$A$10:$AQ$100,MATCH(FIXED(I$6,0,TRUE),ES_ULCb_0!$A$10:$AQ$10,0),FALSE)),":",VLOOKUP($A22,ES_ULCb_0!$A$10:$AQ$100,MATCH(FIXED(I$6,0,TRUE),ES_ULCb_0!$A$10:$AQ$10,0),FALSE))</f>
        <v>0</v>
      </c>
      <c r="J22" s="232">
        <f>IF(ISNA(VLOOKUP($A22,ES_ULCb_0!$A$10:$AQ$100,MATCH(FIXED(J$6,0,TRUE),ES_ULCb_0!$A$10:$AQ$10,0),FALSE)),":",VLOOKUP($A22,ES_ULCb_0!$A$10:$AQ$100,MATCH(FIXED(J$6,0,TRUE),ES_ULCb_0!$A$10:$AQ$10,0),FALSE))</f>
        <v>0.2</v>
      </c>
      <c r="K22" s="232">
        <f>IF(ISNA(VLOOKUP($A22,ES_ULCb_0!$A$10:$AQ$100,MATCH(FIXED(K$6,0,TRUE),ES_ULCb_0!$A$10:$AQ$10,0),FALSE)),":",VLOOKUP($A22,ES_ULCb_0!$A$10:$AQ$100,MATCH(FIXED(K$6,0,TRUE),ES_ULCb_0!$A$10:$AQ$10,0),FALSE))</f>
        <v>0.9</v>
      </c>
      <c r="L22" s="232">
        <f>IF(ISNA(VLOOKUP($A22,ES_ULCb_0!$A$10:$AQ$100,MATCH(FIXED(L$6,0,TRUE),ES_ULCb_0!$A$10:$AQ$10,0),FALSE)),":",VLOOKUP($A22,ES_ULCb_0!$A$10:$AQ$100,MATCH(FIXED(L$6,0,TRUE),ES_ULCb_0!$A$10:$AQ$10,0),FALSE))</f>
        <v>-0.4</v>
      </c>
      <c r="M22" s="232">
        <f>IF(ISNA(VLOOKUP($A22,ES_ULCb_0!$A$10:$AQ$100,MATCH(FIXED(M$6,0,TRUE),ES_ULCb_0!$A$10:$AQ$10,0),FALSE)),":",VLOOKUP($A22,ES_ULCb_0!$A$10:$AQ$100,MATCH(FIXED(M$6,0,TRUE),ES_ULCb_0!$A$10:$AQ$10,0),FALSE))</f>
        <v>0.6</v>
      </c>
      <c r="N22" s="232">
        <f>IF(ISNA(VLOOKUP($A22,ES_ULCb_0!$A$10:$AQ$100,MATCH(FIXED(N$6,0,TRUE),ES_ULCb_0!$A$10:$AQ$10,0),FALSE)),":",VLOOKUP($A22,ES_ULCb_0!$A$10:$AQ$100,MATCH(FIXED(N$6,0,TRUE),ES_ULCb_0!$A$10:$AQ$10,0),FALSE))</f>
        <v>0.2</v>
      </c>
      <c r="O22" s="232">
        <f>IF(ISNA(VLOOKUP($A22,ES_ULCb_0!$A$10:$AQ$100,MATCH(FIXED(O$6,0,TRUE),ES_ULCb_0!$A$10:$AQ$10,0),FALSE)),":",VLOOKUP($A22,ES_ULCb_0!$A$10:$AQ$100,MATCH(FIXED(O$6,0,TRUE),ES_ULCb_0!$A$10:$AQ$10,0),FALSE))</f>
        <v>-0.7</v>
      </c>
      <c r="P22" s="232">
        <f>IF(ISNA(VLOOKUP($A22,ES_ULCb_0!$A$10:$AQ$100,MATCH(FIXED(P$6,0,TRUE),ES_ULCb_0!$A$10:$AQ$10,0),FALSE)),":",VLOOKUP($A22,ES_ULCb_0!$A$10:$AQ$100,MATCH(FIXED(P$6,0,TRUE),ES_ULCb_0!$A$10:$AQ$10,0),FALSE))</f>
        <v>2</v>
      </c>
      <c r="Q22" s="232">
        <f>IF(ISNA(VLOOKUP($A22,ES_ULCb_0!$A$10:$AQ$100,MATCH(FIXED(Q$6,0,TRUE),ES_ULCb_0!$A$10:$AQ$10,0),FALSE)),":",VLOOKUP($A22,ES_ULCb_0!$A$10:$AQ$100,MATCH(FIXED(Q$6,0,TRUE),ES_ULCb_0!$A$10:$AQ$10,0),FALSE))</f>
        <v>1.9</v>
      </c>
      <c r="R22" s="232">
        <f>IF(ISNA(VLOOKUP($A22,ES_ULCb_0!$A$10:$AQ$100,MATCH(FIXED(R$6,0,TRUE),ES_ULCb_0!$A$10:$AQ$10,0),FALSE)),":",VLOOKUP($A22,ES_ULCb_0!$A$10:$AQ$100,MATCH(FIXED(R$6,0,TRUE),ES_ULCb_0!$A$10:$AQ$10,0),FALSE))</f>
        <v>-0.6</v>
      </c>
      <c r="S22" s="232">
        <f>IF(ISNA(VLOOKUP($A22,ES_ULCb_0!$A$10:$AQ$100,MATCH(FIXED(S$6,0,TRUE),ES_ULCb_0!$A$10:$AQ$10,0),FALSE)),":",VLOOKUP($A22,ES_ULCb_0!$A$10:$AQ$100,MATCH(FIXED(S$6,0,TRUE),ES_ULCb_0!$A$10:$AQ$10,0),FALSE))</f>
        <v>-0.3</v>
      </c>
      <c r="T22" s="232">
        <f>IF(ISNA(VLOOKUP($A22,ES_ULCb_0!$A$10:$AQ$100,MATCH(FIXED(T$6,0,TRUE),ES_ULCb_0!$A$10:$AQ$10,0),FALSE)),":",VLOOKUP($A22,ES_ULCb_0!$A$10:$AQ$100,MATCH(FIXED(T$6,0,TRUE),ES_ULCb_0!$A$10:$AQ$10,0),FALSE))</f>
        <v>0.6</v>
      </c>
      <c r="U22" s="232">
        <f>IF(ISNA(VLOOKUP($A22,ES_ULCb_0!$A$10:$AQ$100,MATCH(FIXED(U$6,0,TRUE),ES_ULCb_0!$A$10:$AQ$10,0),FALSE)),":",VLOOKUP($A22,ES_ULCb_0!$A$10:$AQ$100,MATCH(FIXED(U$6,0,TRUE),ES_ULCb_0!$A$10:$AQ$10,0),FALSE))</f>
        <v>-0.2</v>
      </c>
      <c r="V22" s="232" t="str">
        <f>IF(ISNA(VLOOKUP($A22,ES_ULCb_0!$A$10:$AQ$100,MATCH(FIXED(V$6,0,TRUE),ES_ULCb_0!$A$10:$AQ$10,0),FALSE)),":",VLOOKUP($A22,ES_ULCb_0!$A$10:$AQ$100,MATCH(FIXED(V$6,0,TRUE),ES_ULCb_0!$A$10:$AQ$10,0),FALSE))</f>
        <v>:</v>
      </c>
      <c r="W22" s="232" t="str">
        <f>IF(ISNA(VLOOKUP($A22,ES_ULCb_0!$A$10:$AQ$100,MATCH(FIXED(W$6,0,TRUE),ES_ULCb_0!$A$10:$AQ$10,0),FALSE)),":",VLOOKUP($A22,ES_ULCb_0!$A$10:$AQ$100,MATCH(FIXED(W$6,0,TRUE),ES_ULCb_0!$A$10:$AQ$10,0),FALSE))</f>
        <v>:</v>
      </c>
    </row>
    <row r="23" spans="1:23">
      <c r="A23" s="230" t="str">
        <f>lookup!Z18</f>
        <v>Cyprus</v>
      </c>
      <c r="B23" s="232" t="str">
        <f>VLOOKUP(A23,lookup!$Z$2:$AA$77,2,FALSE)</f>
        <v>Κύπρος</v>
      </c>
      <c r="C23" s="232" t="str">
        <f>IF(ISNA(VLOOKUP($A23,ES_ULCb_0!$A$10:$AQ$100,MATCH(FIXED(C$6,0,TRUE),ES_ULCb_0!$A$10:$AQ$10,0),FALSE)),":",VLOOKUP($A23,ES_ULCb_0!$A$10:$AQ$100,MATCH(FIXED(C$6,0,TRUE),ES_ULCb_0!$A$10:$AQ$10,0),FALSE))</f>
        <v>:</v>
      </c>
      <c r="D23" s="232">
        <f>IF(ISNA(VLOOKUP($A23,ES_ULCb_0!$A$10:$AQ$100,MATCH(FIXED(D$6,0,TRUE),ES_ULCb_0!$A$10:$AQ$10,0),FALSE)),":",VLOOKUP($A23,ES_ULCb_0!$A$10:$AQ$100,MATCH(FIXED(D$6,0,TRUE),ES_ULCb_0!$A$10:$AQ$10,0),FALSE))</f>
        <v>1</v>
      </c>
      <c r="E23" s="232">
        <f>IF(ISNA(VLOOKUP($A23,ES_ULCb_0!$A$10:$AQ$100,MATCH(FIXED(E$6,0,TRUE),ES_ULCb_0!$A$10:$AQ$10,0),FALSE)),":",VLOOKUP($A23,ES_ULCb_0!$A$10:$AQ$100,MATCH(FIXED(E$6,0,TRUE),ES_ULCb_0!$A$10:$AQ$10,0),FALSE))</f>
        <v>1.4</v>
      </c>
      <c r="F23" s="232">
        <f>IF(ISNA(VLOOKUP($A23,ES_ULCb_0!$A$10:$AQ$100,MATCH(FIXED(F$6,0,TRUE),ES_ULCb_0!$A$10:$AQ$10,0),FALSE)),":",VLOOKUP($A23,ES_ULCb_0!$A$10:$AQ$100,MATCH(FIXED(F$6,0,TRUE),ES_ULCb_0!$A$10:$AQ$10,0),FALSE))</f>
        <v>-3.4</v>
      </c>
      <c r="G23" s="232">
        <f>IF(ISNA(VLOOKUP($A23,ES_ULCb_0!$A$10:$AQ$100,MATCH(FIXED(G$6,0,TRUE),ES_ULCb_0!$A$10:$AQ$10,0),FALSE)),":",VLOOKUP($A23,ES_ULCb_0!$A$10:$AQ$100,MATCH(FIXED(G$6,0,TRUE),ES_ULCb_0!$A$10:$AQ$10,0),FALSE))</f>
        <v>-1.1000000000000001</v>
      </c>
      <c r="H23" s="232">
        <f>IF(ISNA(VLOOKUP($A23,ES_ULCb_0!$A$10:$AQ$100,MATCH(FIXED(H$6,0,TRUE),ES_ULCb_0!$A$10:$AQ$10,0),FALSE)),":",VLOOKUP($A23,ES_ULCb_0!$A$10:$AQ$100,MATCH(FIXED(H$6,0,TRUE),ES_ULCb_0!$A$10:$AQ$10,0),FALSE))</f>
        <v>-0.5</v>
      </c>
      <c r="I23" s="232">
        <f>IF(ISNA(VLOOKUP($A23,ES_ULCb_0!$A$10:$AQ$100,MATCH(FIXED(I$6,0,TRUE),ES_ULCb_0!$A$10:$AQ$10,0),FALSE)),":",VLOOKUP($A23,ES_ULCb_0!$A$10:$AQ$100,MATCH(FIXED(I$6,0,TRUE),ES_ULCb_0!$A$10:$AQ$10,0),FALSE))</f>
        <v>-2</v>
      </c>
      <c r="J23" s="232">
        <f>IF(ISNA(VLOOKUP($A23,ES_ULCb_0!$A$10:$AQ$100,MATCH(FIXED(J$6,0,TRUE),ES_ULCb_0!$A$10:$AQ$10,0),FALSE)),":",VLOOKUP($A23,ES_ULCb_0!$A$10:$AQ$100,MATCH(FIXED(J$6,0,TRUE),ES_ULCb_0!$A$10:$AQ$10,0),FALSE))</f>
        <v>3.6</v>
      </c>
      <c r="K23" s="232">
        <f>IF(ISNA(VLOOKUP($A23,ES_ULCb_0!$A$10:$AQ$100,MATCH(FIXED(K$6,0,TRUE),ES_ULCb_0!$A$10:$AQ$10,0),FALSE)),":",VLOOKUP($A23,ES_ULCb_0!$A$10:$AQ$100,MATCH(FIXED(K$6,0,TRUE),ES_ULCb_0!$A$10:$AQ$10,0),FALSE))</f>
        <v>4.7</v>
      </c>
      <c r="L23" s="232">
        <f>IF(ISNA(VLOOKUP($A23,ES_ULCb_0!$A$10:$AQ$100,MATCH(FIXED(L$6,0,TRUE),ES_ULCb_0!$A$10:$AQ$10,0),FALSE)),":",VLOOKUP($A23,ES_ULCb_0!$A$10:$AQ$100,MATCH(FIXED(L$6,0,TRUE),ES_ULCb_0!$A$10:$AQ$10,0),FALSE))</f>
        <v>-1.4</v>
      </c>
      <c r="M23" s="232">
        <f>IF(ISNA(VLOOKUP($A23,ES_ULCb_0!$A$10:$AQ$100,MATCH(FIXED(M$6,0,TRUE),ES_ULCb_0!$A$10:$AQ$10,0),FALSE)),":",VLOOKUP($A23,ES_ULCb_0!$A$10:$AQ$100,MATCH(FIXED(M$6,0,TRUE),ES_ULCb_0!$A$10:$AQ$10,0),FALSE))</f>
        <v>-1.3</v>
      </c>
      <c r="N23" s="232">
        <f>IF(ISNA(VLOOKUP($A23,ES_ULCb_0!$A$10:$AQ$100,MATCH(FIXED(N$6,0,TRUE),ES_ULCb_0!$A$10:$AQ$10,0),FALSE)),":",VLOOKUP($A23,ES_ULCb_0!$A$10:$AQ$100,MATCH(FIXED(N$6,0,TRUE),ES_ULCb_0!$A$10:$AQ$10,0),FALSE))</f>
        <v>-2.4</v>
      </c>
      <c r="O23" s="232">
        <f>IF(ISNA(VLOOKUP($A23,ES_ULCb_0!$A$10:$AQ$100,MATCH(FIXED(O$6,0,TRUE),ES_ULCb_0!$A$10:$AQ$10,0),FALSE)),":",VLOOKUP($A23,ES_ULCb_0!$A$10:$AQ$100,MATCH(FIXED(O$6,0,TRUE),ES_ULCb_0!$A$10:$AQ$10,0),FALSE))</f>
        <v>-3.1</v>
      </c>
      <c r="P23" s="232">
        <f>IF(ISNA(VLOOKUP($A23,ES_ULCb_0!$A$10:$AQ$100,MATCH(FIXED(P$6,0,TRUE),ES_ULCb_0!$A$10:$AQ$10,0),FALSE)),":",VLOOKUP($A23,ES_ULCb_0!$A$10:$AQ$100,MATCH(FIXED(P$6,0,TRUE),ES_ULCb_0!$A$10:$AQ$10,0),FALSE))</f>
        <v>-2.7</v>
      </c>
      <c r="Q23" s="232">
        <f>IF(ISNA(VLOOKUP($A23,ES_ULCb_0!$A$10:$AQ$100,MATCH(FIXED(Q$6,0,TRUE),ES_ULCb_0!$A$10:$AQ$10,0),FALSE)),":",VLOOKUP($A23,ES_ULCb_0!$A$10:$AQ$100,MATCH(FIXED(Q$6,0,TRUE),ES_ULCb_0!$A$10:$AQ$10,0),FALSE))</f>
        <v>4</v>
      </c>
      <c r="R23" s="232">
        <f>IF(ISNA(VLOOKUP($A23,ES_ULCb_0!$A$10:$AQ$100,MATCH(FIXED(R$6,0,TRUE),ES_ULCb_0!$A$10:$AQ$10,0),FALSE)),":",VLOOKUP($A23,ES_ULCb_0!$A$10:$AQ$100,MATCH(FIXED(R$6,0,TRUE),ES_ULCb_0!$A$10:$AQ$10,0),FALSE))</f>
        <v>-0.9</v>
      </c>
      <c r="S23" s="232">
        <f>IF(ISNA(VLOOKUP($A23,ES_ULCb_0!$A$10:$AQ$100,MATCH(FIXED(S$6,0,TRUE),ES_ULCb_0!$A$10:$AQ$10,0),FALSE)),":",VLOOKUP($A23,ES_ULCb_0!$A$10:$AQ$100,MATCH(FIXED(S$6,0,TRUE),ES_ULCb_0!$A$10:$AQ$10,0),FALSE))</f>
        <v>0.2</v>
      </c>
      <c r="T23" s="232">
        <f>IF(ISNA(VLOOKUP($A23,ES_ULCb_0!$A$10:$AQ$100,MATCH(FIXED(T$6,0,TRUE),ES_ULCb_0!$A$10:$AQ$10,0),FALSE)),":",VLOOKUP($A23,ES_ULCb_0!$A$10:$AQ$100,MATCH(FIXED(T$6,0,TRUE),ES_ULCb_0!$A$10:$AQ$10,0),FALSE))</f>
        <v>-4.2</v>
      </c>
      <c r="U23" s="232">
        <f>IF(ISNA(VLOOKUP($A23,ES_ULCb_0!$A$10:$AQ$100,MATCH(FIXED(U$6,0,TRUE),ES_ULCb_0!$A$10:$AQ$10,0),FALSE)),":",VLOOKUP($A23,ES_ULCb_0!$A$10:$AQ$100,MATCH(FIXED(U$6,0,TRUE),ES_ULCb_0!$A$10:$AQ$10,0),FALSE))</f>
        <v>-4.3</v>
      </c>
      <c r="V23" s="232" t="str">
        <f>IF(ISNA(VLOOKUP($A23,ES_ULCb_0!$A$10:$AQ$100,MATCH(FIXED(V$6,0,TRUE),ES_ULCb_0!$A$10:$AQ$10,0),FALSE)),":",VLOOKUP($A23,ES_ULCb_0!$A$10:$AQ$100,MATCH(FIXED(V$6,0,TRUE),ES_ULCb_0!$A$10:$AQ$10,0),FALSE))</f>
        <v>:</v>
      </c>
      <c r="W23" s="232" t="str">
        <f>IF(ISNA(VLOOKUP($A23,ES_ULCb_0!$A$10:$AQ$100,MATCH(FIXED(W$6,0,TRUE),ES_ULCb_0!$A$10:$AQ$10,0),FALSE)),":",VLOOKUP($A23,ES_ULCb_0!$A$10:$AQ$100,MATCH(FIXED(W$6,0,TRUE),ES_ULCb_0!$A$10:$AQ$10,0),FALSE))</f>
        <v>:</v>
      </c>
    </row>
    <row r="24" spans="1:23">
      <c r="A24" s="230" t="str">
        <f>lookup!Z19</f>
        <v>Latvia</v>
      </c>
      <c r="B24" s="232" t="str">
        <f>VLOOKUP(A24,lookup!$Z$2:$AA$77,2,FALSE)</f>
        <v>Λετονία</v>
      </c>
      <c r="C24" s="232" t="str">
        <f>IF(ISNA(VLOOKUP($A24,ES_ULCb_0!$A$10:$AQ$100,MATCH(FIXED(C$6,0,TRUE),ES_ULCb_0!$A$10:$AQ$10,0),FALSE)),":",VLOOKUP($A24,ES_ULCb_0!$A$10:$AQ$100,MATCH(FIXED(C$6,0,TRUE),ES_ULCb_0!$A$10:$AQ$10,0),FALSE))</f>
        <v>:</v>
      </c>
      <c r="D24" s="232" t="str">
        <f>IF(ISNA(VLOOKUP($A24,ES_ULCb_0!$A$10:$AQ$100,MATCH(FIXED(D$6,0,TRUE),ES_ULCb_0!$A$10:$AQ$10,0),FALSE)),":",VLOOKUP($A24,ES_ULCb_0!$A$10:$AQ$100,MATCH(FIXED(D$6,0,TRUE),ES_ULCb_0!$A$10:$AQ$10,0),FALSE))</f>
        <v>:</v>
      </c>
      <c r="E24" s="232" t="str">
        <f>IF(ISNA(VLOOKUP($A24,ES_ULCb_0!$A$10:$AQ$100,MATCH(FIXED(E$6,0,TRUE),ES_ULCb_0!$A$10:$AQ$10,0),FALSE)),":",VLOOKUP($A24,ES_ULCb_0!$A$10:$AQ$100,MATCH(FIXED(E$6,0,TRUE),ES_ULCb_0!$A$10:$AQ$10,0),FALSE))</f>
        <v>:</v>
      </c>
      <c r="F24" s="232" t="str">
        <f>IF(ISNA(VLOOKUP($A24,ES_ULCb_0!$A$10:$AQ$100,MATCH(FIXED(F$6,0,TRUE),ES_ULCb_0!$A$10:$AQ$10,0),FALSE)),":",VLOOKUP($A24,ES_ULCb_0!$A$10:$AQ$100,MATCH(FIXED(F$6,0,TRUE),ES_ULCb_0!$A$10:$AQ$10,0),FALSE))</f>
        <v>:</v>
      </c>
      <c r="G24" s="232" t="str">
        <f>IF(ISNA(VLOOKUP($A24,ES_ULCb_0!$A$10:$AQ$100,MATCH(FIXED(G$6,0,TRUE),ES_ULCb_0!$A$10:$AQ$10,0),FALSE)),":",VLOOKUP($A24,ES_ULCb_0!$A$10:$AQ$100,MATCH(FIXED(G$6,0,TRUE),ES_ULCb_0!$A$10:$AQ$10,0),FALSE))</f>
        <v>:</v>
      </c>
      <c r="H24" s="232" t="str">
        <f>IF(ISNA(VLOOKUP($A24,ES_ULCb_0!$A$10:$AQ$100,MATCH(FIXED(H$6,0,TRUE),ES_ULCb_0!$A$10:$AQ$10,0),FALSE)),":",VLOOKUP($A24,ES_ULCb_0!$A$10:$AQ$100,MATCH(FIXED(H$6,0,TRUE),ES_ULCb_0!$A$10:$AQ$10,0),FALSE))</f>
        <v>:</v>
      </c>
      <c r="I24" s="232">
        <f>IF(ISNA(VLOOKUP($A24,ES_ULCb_0!$A$10:$AQ$100,MATCH(FIXED(I$6,0,TRUE),ES_ULCb_0!$A$10:$AQ$10,0),FALSE)),":",VLOOKUP($A24,ES_ULCb_0!$A$10:$AQ$100,MATCH(FIXED(I$6,0,TRUE),ES_ULCb_0!$A$10:$AQ$10,0),FALSE))</f>
        <v>-3.5</v>
      </c>
      <c r="J24" s="232">
        <f>IF(ISNA(VLOOKUP($A24,ES_ULCb_0!$A$10:$AQ$100,MATCH(FIXED(J$6,0,TRUE),ES_ULCb_0!$A$10:$AQ$10,0),FALSE)),":",VLOOKUP($A24,ES_ULCb_0!$A$10:$AQ$100,MATCH(FIXED(J$6,0,TRUE),ES_ULCb_0!$A$10:$AQ$10,0),FALSE))</f>
        <v>-4.2</v>
      </c>
      <c r="K24" s="232">
        <f>IF(ISNA(VLOOKUP($A24,ES_ULCb_0!$A$10:$AQ$100,MATCH(FIXED(K$6,0,TRUE),ES_ULCb_0!$A$10:$AQ$10,0),FALSE)),":",VLOOKUP($A24,ES_ULCb_0!$A$10:$AQ$100,MATCH(FIXED(K$6,0,TRUE),ES_ULCb_0!$A$10:$AQ$10,0),FALSE))</f>
        <v>1.3</v>
      </c>
      <c r="L24" s="232">
        <f>IF(ISNA(VLOOKUP($A24,ES_ULCb_0!$A$10:$AQ$100,MATCH(FIXED(L$6,0,TRUE),ES_ULCb_0!$A$10:$AQ$10,0),FALSE)),":",VLOOKUP($A24,ES_ULCb_0!$A$10:$AQ$100,MATCH(FIXED(L$6,0,TRUE),ES_ULCb_0!$A$10:$AQ$10,0),FALSE))</f>
        <v>-0.5</v>
      </c>
      <c r="M24" s="232">
        <f>IF(ISNA(VLOOKUP($A24,ES_ULCb_0!$A$10:$AQ$100,MATCH(FIXED(M$6,0,TRUE),ES_ULCb_0!$A$10:$AQ$10,0),FALSE)),":",VLOOKUP($A24,ES_ULCb_0!$A$10:$AQ$100,MATCH(FIXED(M$6,0,TRUE),ES_ULCb_0!$A$10:$AQ$10,0),FALSE))</f>
        <v>4.7</v>
      </c>
      <c r="N24" s="232">
        <f>IF(ISNA(VLOOKUP($A24,ES_ULCb_0!$A$10:$AQ$100,MATCH(FIXED(N$6,0,TRUE),ES_ULCb_0!$A$10:$AQ$10,0),FALSE)),":",VLOOKUP($A24,ES_ULCb_0!$A$10:$AQ$100,MATCH(FIXED(N$6,0,TRUE),ES_ULCb_0!$A$10:$AQ$10,0),FALSE))</f>
        <v>4.5999999999999996</v>
      </c>
      <c r="O24" s="232">
        <f>IF(ISNA(VLOOKUP($A24,ES_ULCb_0!$A$10:$AQ$100,MATCH(FIXED(O$6,0,TRUE),ES_ULCb_0!$A$10:$AQ$10,0),FALSE)),":",VLOOKUP($A24,ES_ULCb_0!$A$10:$AQ$100,MATCH(FIXED(O$6,0,TRUE),ES_ULCb_0!$A$10:$AQ$10,0),FALSE))</f>
        <v>6</v>
      </c>
      <c r="P24" s="232">
        <f>IF(ISNA(VLOOKUP($A24,ES_ULCb_0!$A$10:$AQ$100,MATCH(FIXED(P$6,0,TRUE),ES_ULCb_0!$A$10:$AQ$10,0),FALSE)),":",VLOOKUP($A24,ES_ULCb_0!$A$10:$AQ$100,MATCH(FIXED(P$6,0,TRUE),ES_ULCb_0!$A$10:$AQ$10,0),FALSE))</f>
        <v>6.8</v>
      </c>
      <c r="Q24" s="232">
        <f>IF(ISNA(VLOOKUP($A24,ES_ULCb_0!$A$10:$AQ$100,MATCH(FIXED(Q$6,0,TRUE),ES_ULCb_0!$A$10:$AQ$10,0),FALSE)),":",VLOOKUP($A24,ES_ULCb_0!$A$10:$AQ$100,MATCH(FIXED(Q$6,0,TRUE),ES_ULCb_0!$A$10:$AQ$10,0),FALSE))</f>
        <v>-6.7</v>
      </c>
      <c r="R24" s="232">
        <f>IF(ISNA(VLOOKUP($A24,ES_ULCb_0!$A$10:$AQ$100,MATCH(FIXED(R$6,0,TRUE),ES_ULCb_0!$A$10:$AQ$10,0),FALSE)),":",VLOOKUP($A24,ES_ULCb_0!$A$10:$AQ$100,MATCH(FIXED(R$6,0,TRUE),ES_ULCb_0!$A$10:$AQ$10,0),FALSE))</f>
        <v>-9.3000000000000007</v>
      </c>
      <c r="S24" s="232">
        <f>IF(ISNA(VLOOKUP($A24,ES_ULCb_0!$A$10:$AQ$100,MATCH(FIXED(S$6,0,TRUE),ES_ULCb_0!$A$10:$AQ$10,0),FALSE)),":",VLOOKUP($A24,ES_ULCb_0!$A$10:$AQ$100,MATCH(FIXED(S$6,0,TRUE),ES_ULCb_0!$A$10:$AQ$10,0),FALSE))</f>
        <v>-4.5999999999999996</v>
      </c>
      <c r="T24" s="232">
        <f>IF(ISNA(VLOOKUP($A24,ES_ULCb_0!$A$10:$AQ$100,MATCH(FIXED(T$6,0,TRUE),ES_ULCb_0!$A$10:$AQ$10,0),FALSE)),":",VLOOKUP($A24,ES_ULCb_0!$A$10:$AQ$100,MATCH(FIXED(T$6,0,TRUE),ES_ULCb_0!$A$10:$AQ$10,0),FALSE))</f>
        <v>0.1</v>
      </c>
      <c r="U24" s="232">
        <f>IF(ISNA(VLOOKUP($A24,ES_ULCb_0!$A$10:$AQ$100,MATCH(FIXED(U$6,0,TRUE),ES_ULCb_0!$A$10:$AQ$10,0),FALSE)),":",VLOOKUP($A24,ES_ULCb_0!$A$10:$AQ$100,MATCH(FIXED(U$6,0,TRUE),ES_ULCb_0!$A$10:$AQ$10,0),FALSE))</f>
        <v>2.1</v>
      </c>
      <c r="V24" s="232" t="str">
        <f>IF(ISNA(VLOOKUP($A24,ES_ULCb_0!$A$10:$AQ$100,MATCH(FIXED(V$6,0,TRUE),ES_ULCb_0!$A$10:$AQ$10,0),FALSE)),":",VLOOKUP($A24,ES_ULCb_0!$A$10:$AQ$100,MATCH(FIXED(V$6,0,TRUE),ES_ULCb_0!$A$10:$AQ$10,0),FALSE))</f>
        <v>:</v>
      </c>
      <c r="W24" s="232" t="str">
        <f>IF(ISNA(VLOOKUP($A24,ES_ULCb_0!$A$10:$AQ$100,MATCH(FIXED(W$6,0,TRUE),ES_ULCb_0!$A$10:$AQ$10,0),FALSE)),":",VLOOKUP($A24,ES_ULCb_0!$A$10:$AQ$100,MATCH(FIXED(W$6,0,TRUE),ES_ULCb_0!$A$10:$AQ$10,0),FALSE))</f>
        <v>:</v>
      </c>
    </row>
    <row r="25" spans="1:23">
      <c r="A25" s="230" t="str">
        <f>lookup!Z20</f>
        <v>Lithuania</v>
      </c>
      <c r="B25" s="232" t="str">
        <f>VLOOKUP(A25,lookup!$Z$2:$AA$77,2,FALSE)</f>
        <v>Λιθουανία</v>
      </c>
      <c r="C25" s="232" t="str">
        <f>IF(ISNA(VLOOKUP($A25,ES_ULCb_0!$A$10:$AQ$100,MATCH(FIXED(C$6,0,TRUE),ES_ULCb_0!$A$10:$AQ$10,0),FALSE)),":",VLOOKUP($A25,ES_ULCb_0!$A$10:$AQ$100,MATCH(FIXED(C$6,0,TRUE),ES_ULCb_0!$A$10:$AQ$10,0),FALSE))</f>
        <v>:</v>
      </c>
      <c r="D25" s="232" t="str">
        <f>IF(ISNA(VLOOKUP($A25,ES_ULCb_0!$A$10:$AQ$100,MATCH(FIXED(D$6,0,TRUE),ES_ULCb_0!$A$10:$AQ$10,0),FALSE)),":",VLOOKUP($A25,ES_ULCb_0!$A$10:$AQ$100,MATCH(FIXED(D$6,0,TRUE),ES_ULCb_0!$A$10:$AQ$10,0),FALSE))</f>
        <v>:</v>
      </c>
      <c r="E25" s="232" t="str">
        <f>IF(ISNA(VLOOKUP($A25,ES_ULCb_0!$A$10:$AQ$100,MATCH(FIXED(E$6,0,TRUE),ES_ULCb_0!$A$10:$AQ$10,0),FALSE)),":",VLOOKUP($A25,ES_ULCb_0!$A$10:$AQ$100,MATCH(FIXED(E$6,0,TRUE),ES_ULCb_0!$A$10:$AQ$10,0),FALSE))</f>
        <v>:</v>
      </c>
      <c r="F25" s="232" t="str">
        <f>IF(ISNA(VLOOKUP($A25,ES_ULCb_0!$A$10:$AQ$100,MATCH(FIXED(F$6,0,TRUE),ES_ULCb_0!$A$10:$AQ$10,0),FALSE)),":",VLOOKUP($A25,ES_ULCb_0!$A$10:$AQ$100,MATCH(FIXED(F$6,0,TRUE),ES_ULCb_0!$A$10:$AQ$10,0),FALSE))</f>
        <v>:</v>
      </c>
      <c r="G25" s="232" t="str">
        <f>IF(ISNA(VLOOKUP($A25,ES_ULCb_0!$A$10:$AQ$100,MATCH(FIXED(G$6,0,TRUE),ES_ULCb_0!$A$10:$AQ$10,0),FALSE)),":",VLOOKUP($A25,ES_ULCb_0!$A$10:$AQ$100,MATCH(FIXED(G$6,0,TRUE),ES_ULCb_0!$A$10:$AQ$10,0),FALSE))</f>
        <v>:</v>
      </c>
      <c r="H25" s="232" t="str">
        <f>IF(ISNA(VLOOKUP($A25,ES_ULCb_0!$A$10:$AQ$100,MATCH(FIXED(H$6,0,TRUE),ES_ULCb_0!$A$10:$AQ$10,0),FALSE)),":",VLOOKUP($A25,ES_ULCb_0!$A$10:$AQ$100,MATCH(FIXED(H$6,0,TRUE),ES_ULCb_0!$A$10:$AQ$10,0),FALSE))</f>
        <v>:</v>
      </c>
      <c r="I25" s="232">
        <f>IF(ISNA(VLOOKUP($A25,ES_ULCb_0!$A$10:$AQ$100,MATCH(FIXED(I$6,0,TRUE),ES_ULCb_0!$A$10:$AQ$10,0),FALSE)),":",VLOOKUP($A25,ES_ULCb_0!$A$10:$AQ$100,MATCH(FIXED(I$6,0,TRUE),ES_ULCb_0!$A$10:$AQ$10,0),FALSE))</f>
        <v>-3.1</v>
      </c>
      <c r="J25" s="232">
        <f>IF(ISNA(VLOOKUP($A25,ES_ULCb_0!$A$10:$AQ$100,MATCH(FIXED(J$6,0,TRUE),ES_ULCb_0!$A$10:$AQ$10,0),FALSE)),":",VLOOKUP($A25,ES_ULCb_0!$A$10:$AQ$100,MATCH(FIXED(J$6,0,TRUE),ES_ULCb_0!$A$10:$AQ$10,0),FALSE))</f>
        <v>1.5</v>
      </c>
      <c r="K25" s="232">
        <f>IF(ISNA(VLOOKUP($A25,ES_ULCb_0!$A$10:$AQ$100,MATCH(FIXED(K$6,0,TRUE),ES_ULCb_0!$A$10:$AQ$10,0),FALSE)),":",VLOOKUP($A25,ES_ULCb_0!$A$10:$AQ$100,MATCH(FIXED(K$6,0,TRUE),ES_ULCb_0!$A$10:$AQ$10,0),FALSE))</f>
        <v>1.8</v>
      </c>
      <c r="L25" s="232">
        <f>IF(ISNA(VLOOKUP($A25,ES_ULCb_0!$A$10:$AQ$100,MATCH(FIXED(L$6,0,TRUE),ES_ULCb_0!$A$10:$AQ$10,0),FALSE)),":",VLOOKUP($A25,ES_ULCb_0!$A$10:$AQ$100,MATCH(FIXED(L$6,0,TRUE),ES_ULCb_0!$A$10:$AQ$10,0),FALSE))</f>
        <v>0.8</v>
      </c>
      <c r="M25" s="232">
        <f>IF(ISNA(VLOOKUP($A25,ES_ULCb_0!$A$10:$AQ$100,MATCH(FIXED(M$6,0,TRUE),ES_ULCb_0!$A$10:$AQ$10,0),FALSE)),":",VLOOKUP($A25,ES_ULCb_0!$A$10:$AQ$100,MATCH(FIXED(M$6,0,TRUE),ES_ULCb_0!$A$10:$AQ$10,0),FALSE))</f>
        <v>-0.6</v>
      </c>
      <c r="N25" s="232">
        <f>IF(ISNA(VLOOKUP($A25,ES_ULCb_0!$A$10:$AQ$100,MATCH(FIXED(N$6,0,TRUE),ES_ULCb_0!$A$10:$AQ$10,0),FALSE)),":",VLOOKUP($A25,ES_ULCb_0!$A$10:$AQ$100,MATCH(FIXED(N$6,0,TRUE),ES_ULCb_0!$A$10:$AQ$10,0),FALSE))</f>
        <v>3.3</v>
      </c>
      <c r="O25" s="232">
        <f>IF(ISNA(VLOOKUP($A25,ES_ULCb_0!$A$10:$AQ$100,MATCH(FIXED(O$6,0,TRUE),ES_ULCb_0!$A$10:$AQ$10,0),FALSE)),":",VLOOKUP($A25,ES_ULCb_0!$A$10:$AQ$100,MATCH(FIXED(O$6,0,TRUE),ES_ULCb_0!$A$10:$AQ$10,0),FALSE))</f>
        <v>-1.9</v>
      </c>
      <c r="P25" s="232">
        <f>IF(ISNA(VLOOKUP($A25,ES_ULCb_0!$A$10:$AQ$100,MATCH(FIXED(P$6,0,TRUE),ES_ULCb_0!$A$10:$AQ$10,0),FALSE)),":",VLOOKUP($A25,ES_ULCb_0!$A$10:$AQ$100,MATCH(FIXED(P$6,0,TRUE),ES_ULCb_0!$A$10:$AQ$10,0),FALSE))</f>
        <v>0.7</v>
      </c>
      <c r="Q25" s="232">
        <f>IF(ISNA(VLOOKUP($A25,ES_ULCb_0!$A$10:$AQ$100,MATCH(FIXED(Q$6,0,TRUE),ES_ULCb_0!$A$10:$AQ$10,0),FALSE)),":",VLOOKUP($A25,ES_ULCb_0!$A$10:$AQ$100,MATCH(FIXED(Q$6,0,TRUE),ES_ULCb_0!$A$10:$AQ$10,0),FALSE))</f>
        <v>2</v>
      </c>
      <c r="R25" s="232">
        <f>IF(ISNA(VLOOKUP($A25,ES_ULCb_0!$A$10:$AQ$100,MATCH(FIXED(R$6,0,TRUE),ES_ULCb_0!$A$10:$AQ$10,0),FALSE)),":",VLOOKUP($A25,ES_ULCb_0!$A$10:$AQ$100,MATCH(FIXED(R$6,0,TRUE),ES_ULCb_0!$A$10:$AQ$10,0),FALSE))</f>
        <v>-9.1</v>
      </c>
      <c r="S25" s="232">
        <f>IF(ISNA(VLOOKUP($A25,ES_ULCb_0!$A$10:$AQ$100,MATCH(FIXED(S$6,0,TRUE),ES_ULCb_0!$A$10:$AQ$10,0),FALSE)),":",VLOOKUP($A25,ES_ULCb_0!$A$10:$AQ$100,MATCH(FIXED(S$6,0,TRUE),ES_ULCb_0!$A$10:$AQ$10,0),FALSE))</f>
        <v>-4.4000000000000004</v>
      </c>
      <c r="T25" s="232">
        <f>IF(ISNA(VLOOKUP($A25,ES_ULCb_0!$A$10:$AQ$100,MATCH(FIXED(T$6,0,TRUE),ES_ULCb_0!$A$10:$AQ$10,0),FALSE)),":",VLOOKUP($A25,ES_ULCb_0!$A$10:$AQ$100,MATCH(FIXED(T$6,0,TRUE),ES_ULCb_0!$A$10:$AQ$10,0),FALSE))</f>
        <v>-0.7</v>
      </c>
      <c r="U25" s="232">
        <f>IF(ISNA(VLOOKUP($A25,ES_ULCb_0!$A$10:$AQ$100,MATCH(FIXED(U$6,0,TRUE),ES_ULCb_0!$A$10:$AQ$10,0),FALSE)),":",VLOOKUP($A25,ES_ULCb_0!$A$10:$AQ$100,MATCH(FIXED(U$6,0,TRUE),ES_ULCb_0!$A$10:$AQ$10,0),FALSE))</f>
        <v>2.1</v>
      </c>
      <c r="V25" s="232" t="str">
        <f>IF(ISNA(VLOOKUP($A25,ES_ULCb_0!$A$10:$AQ$100,MATCH(FIXED(V$6,0,TRUE),ES_ULCb_0!$A$10:$AQ$10,0),FALSE)),":",VLOOKUP($A25,ES_ULCb_0!$A$10:$AQ$100,MATCH(FIXED(V$6,0,TRUE),ES_ULCb_0!$A$10:$AQ$10,0),FALSE))</f>
        <v>:</v>
      </c>
      <c r="W25" s="232" t="str">
        <f>IF(ISNA(VLOOKUP($A25,ES_ULCb_0!$A$10:$AQ$100,MATCH(FIXED(W$6,0,TRUE),ES_ULCb_0!$A$10:$AQ$10,0),FALSE)),":",VLOOKUP($A25,ES_ULCb_0!$A$10:$AQ$100,MATCH(FIXED(W$6,0,TRUE),ES_ULCb_0!$A$10:$AQ$10,0),FALSE))</f>
        <v>:</v>
      </c>
    </row>
    <row r="26" spans="1:23">
      <c r="A26" s="230" t="str">
        <f>lookup!Z21</f>
        <v>Luxembourg</v>
      </c>
      <c r="B26" s="232" t="str">
        <f>VLOOKUP(A26,lookup!$Z$2:$AA$77,2,FALSE)</f>
        <v>Λουξεμβούργο</v>
      </c>
      <c r="C26" s="232" t="str">
        <f>IF(ISNA(VLOOKUP($A26,ES_ULCb_0!$A$10:$AQ$100,MATCH(FIXED(C$6,0,TRUE),ES_ULCb_0!$A$10:$AQ$10,0),FALSE)),":",VLOOKUP($A26,ES_ULCb_0!$A$10:$AQ$100,MATCH(FIXED(C$6,0,TRUE),ES_ULCb_0!$A$10:$AQ$10,0),FALSE))</f>
        <v>:</v>
      </c>
      <c r="D26" s="232">
        <f>IF(ISNA(VLOOKUP($A26,ES_ULCb_0!$A$10:$AQ$100,MATCH(FIXED(D$6,0,TRUE),ES_ULCb_0!$A$10:$AQ$10,0),FALSE)),":",VLOOKUP($A26,ES_ULCb_0!$A$10:$AQ$100,MATCH(FIXED(D$6,0,TRUE),ES_ULCb_0!$A$10:$AQ$10,0),FALSE))</f>
        <v>-0.1</v>
      </c>
      <c r="E26" s="232">
        <f>IF(ISNA(VLOOKUP($A26,ES_ULCb_0!$A$10:$AQ$100,MATCH(FIXED(E$6,0,TRUE),ES_ULCb_0!$A$10:$AQ$10,0),FALSE)),":",VLOOKUP($A26,ES_ULCb_0!$A$10:$AQ$100,MATCH(FIXED(E$6,0,TRUE),ES_ULCb_0!$A$10:$AQ$10,0),FALSE))</f>
        <v>1.8</v>
      </c>
      <c r="F26" s="232">
        <f>IF(ISNA(VLOOKUP($A26,ES_ULCb_0!$A$10:$AQ$100,MATCH(FIXED(F$6,0,TRUE),ES_ULCb_0!$A$10:$AQ$10,0),FALSE)),":",VLOOKUP($A26,ES_ULCb_0!$A$10:$AQ$100,MATCH(FIXED(F$6,0,TRUE),ES_ULCb_0!$A$10:$AQ$10,0),FALSE))</f>
        <v>-0.6</v>
      </c>
      <c r="G26" s="232">
        <f>IF(ISNA(VLOOKUP($A26,ES_ULCb_0!$A$10:$AQ$100,MATCH(FIXED(G$6,0,TRUE),ES_ULCb_0!$A$10:$AQ$10,0),FALSE)),":",VLOOKUP($A26,ES_ULCb_0!$A$10:$AQ$100,MATCH(FIXED(G$6,0,TRUE),ES_ULCb_0!$A$10:$AQ$10,0),FALSE))</f>
        <v>-4.4000000000000004</v>
      </c>
      <c r="H26" s="232">
        <f>IF(ISNA(VLOOKUP($A26,ES_ULCb_0!$A$10:$AQ$100,MATCH(FIXED(H$6,0,TRUE),ES_ULCb_0!$A$10:$AQ$10,0),FALSE)),":",VLOOKUP($A26,ES_ULCb_0!$A$10:$AQ$100,MATCH(FIXED(H$6,0,TRUE),ES_ULCb_0!$A$10:$AQ$10,0),FALSE))</f>
        <v>0.5</v>
      </c>
      <c r="I26" s="232">
        <f>IF(ISNA(VLOOKUP($A26,ES_ULCb_0!$A$10:$AQ$100,MATCH(FIXED(I$6,0,TRUE),ES_ULCb_0!$A$10:$AQ$10,0),FALSE)),":",VLOOKUP($A26,ES_ULCb_0!$A$10:$AQ$100,MATCH(FIXED(I$6,0,TRUE),ES_ULCb_0!$A$10:$AQ$10,0),FALSE))</f>
        <v>6.4</v>
      </c>
      <c r="J26" s="232">
        <f>IF(ISNA(VLOOKUP($A26,ES_ULCb_0!$A$10:$AQ$100,MATCH(FIXED(J$6,0,TRUE),ES_ULCb_0!$A$10:$AQ$10,0),FALSE)),":",VLOOKUP($A26,ES_ULCb_0!$A$10:$AQ$100,MATCH(FIXED(J$6,0,TRUE),ES_ULCb_0!$A$10:$AQ$10,0),FALSE))</f>
        <v>0.1</v>
      </c>
      <c r="K26" s="232">
        <f>IF(ISNA(VLOOKUP($A26,ES_ULCb_0!$A$10:$AQ$100,MATCH(FIXED(K$6,0,TRUE),ES_ULCb_0!$A$10:$AQ$10,0),FALSE)),":",VLOOKUP($A26,ES_ULCb_0!$A$10:$AQ$100,MATCH(FIXED(K$6,0,TRUE),ES_ULCb_0!$A$10:$AQ$10,0),FALSE))</f>
        <v>-4.4000000000000004</v>
      </c>
      <c r="L26" s="232">
        <f>IF(ISNA(VLOOKUP($A26,ES_ULCb_0!$A$10:$AQ$100,MATCH(FIXED(L$6,0,TRUE),ES_ULCb_0!$A$10:$AQ$10,0),FALSE)),":",VLOOKUP($A26,ES_ULCb_0!$A$10:$AQ$100,MATCH(FIXED(L$6,0,TRUE),ES_ULCb_0!$A$10:$AQ$10,0),FALSE))</f>
        <v>-0.6</v>
      </c>
      <c r="M26" s="232">
        <f>IF(ISNA(VLOOKUP($A26,ES_ULCb_0!$A$10:$AQ$100,MATCH(FIXED(M$6,0,TRUE),ES_ULCb_0!$A$10:$AQ$10,0),FALSE)),":",VLOOKUP($A26,ES_ULCb_0!$A$10:$AQ$100,MATCH(FIXED(M$6,0,TRUE),ES_ULCb_0!$A$10:$AQ$10,0),FALSE))</f>
        <v>-2.4</v>
      </c>
      <c r="N26" s="232">
        <f>IF(ISNA(VLOOKUP($A26,ES_ULCb_0!$A$10:$AQ$100,MATCH(FIXED(N$6,0,TRUE),ES_ULCb_0!$A$10:$AQ$10,0),FALSE)),":",VLOOKUP($A26,ES_ULCb_0!$A$10:$AQ$100,MATCH(FIXED(N$6,0,TRUE),ES_ULCb_0!$A$10:$AQ$10,0),FALSE))</f>
        <v>-5.2</v>
      </c>
      <c r="O26" s="232">
        <f>IF(ISNA(VLOOKUP($A26,ES_ULCb_0!$A$10:$AQ$100,MATCH(FIXED(O$6,0,TRUE),ES_ULCb_0!$A$10:$AQ$10,0),FALSE)),":",VLOOKUP($A26,ES_ULCb_0!$A$10:$AQ$100,MATCH(FIXED(O$6,0,TRUE),ES_ULCb_0!$A$10:$AQ$10,0),FALSE))</f>
        <v>-2</v>
      </c>
      <c r="P26" s="232">
        <f>IF(ISNA(VLOOKUP($A26,ES_ULCb_0!$A$10:$AQ$100,MATCH(FIXED(P$6,0,TRUE),ES_ULCb_0!$A$10:$AQ$10,0),FALSE)),":",VLOOKUP($A26,ES_ULCb_0!$A$10:$AQ$100,MATCH(FIXED(P$6,0,TRUE),ES_ULCb_0!$A$10:$AQ$10,0),FALSE))</f>
        <v>8.9</v>
      </c>
      <c r="Q26" s="232">
        <f>IF(ISNA(VLOOKUP($A26,ES_ULCb_0!$A$10:$AQ$100,MATCH(FIXED(Q$6,0,TRUE),ES_ULCb_0!$A$10:$AQ$10,0),FALSE)),":",VLOOKUP($A26,ES_ULCb_0!$A$10:$AQ$100,MATCH(FIXED(Q$6,0,TRUE),ES_ULCb_0!$A$10:$AQ$10,0),FALSE))</f>
        <v>7.9</v>
      </c>
      <c r="R26" s="232">
        <f>IF(ISNA(VLOOKUP($A26,ES_ULCb_0!$A$10:$AQ$100,MATCH(FIXED(R$6,0,TRUE),ES_ULCb_0!$A$10:$AQ$10,0),FALSE)),":",VLOOKUP($A26,ES_ULCb_0!$A$10:$AQ$100,MATCH(FIXED(R$6,0,TRUE),ES_ULCb_0!$A$10:$AQ$10,0),FALSE))</f>
        <v>-5.4</v>
      </c>
      <c r="S26" s="232">
        <f>IF(ISNA(VLOOKUP($A26,ES_ULCb_0!$A$10:$AQ$100,MATCH(FIXED(S$6,0,TRUE),ES_ULCb_0!$A$10:$AQ$10,0),FALSE)),":",VLOOKUP($A26,ES_ULCb_0!$A$10:$AQ$100,MATCH(FIXED(S$6,0,TRUE),ES_ULCb_0!$A$10:$AQ$10,0),FALSE))</f>
        <v>-0.7</v>
      </c>
      <c r="T26" s="232">
        <f>IF(ISNA(VLOOKUP($A26,ES_ULCb_0!$A$10:$AQ$100,MATCH(FIXED(T$6,0,TRUE),ES_ULCb_0!$A$10:$AQ$10,0),FALSE)),":",VLOOKUP($A26,ES_ULCb_0!$A$10:$AQ$100,MATCH(FIXED(T$6,0,TRUE),ES_ULCb_0!$A$10:$AQ$10,0),FALSE))</f>
        <v>1.6</v>
      </c>
      <c r="U26" s="232">
        <f>IF(ISNA(VLOOKUP($A26,ES_ULCb_0!$A$10:$AQ$100,MATCH(FIXED(U$6,0,TRUE),ES_ULCb_0!$A$10:$AQ$10,0),FALSE)),":",VLOOKUP($A26,ES_ULCb_0!$A$10:$AQ$100,MATCH(FIXED(U$6,0,TRUE),ES_ULCb_0!$A$10:$AQ$10,0),FALSE))</f>
        <v>-1</v>
      </c>
      <c r="V26" s="232" t="str">
        <f>IF(ISNA(VLOOKUP($A26,ES_ULCb_0!$A$10:$AQ$100,MATCH(FIXED(V$6,0,TRUE),ES_ULCb_0!$A$10:$AQ$10,0),FALSE)),":",VLOOKUP($A26,ES_ULCb_0!$A$10:$AQ$100,MATCH(FIXED(V$6,0,TRUE),ES_ULCb_0!$A$10:$AQ$10,0),FALSE))</f>
        <v>:</v>
      </c>
      <c r="W26" s="232" t="str">
        <f>IF(ISNA(VLOOKUP($A26,ES_ULCb_0!$A$10:$AQ$100,MATCH(FIXED(W$6,0,TRUE),ES_ULCb_0!$A$10:$AQ$10,0),FALSE)),":",VLOOKUP($A26,ES_ULCb_0!$A$10:$AQ$100,MATCH(FIXED(W$6,0,TRUE),ES_ULCb_0!$A$10:$AQ$10,0),FALSE))</f>
        <v>:</v>
      </c>
    </row>
    <row r="27" spans="1:23">
      <c r="A27" s="230" t="str">
        <f>lookup!Z22</f>
        <v>Hungary</v>
      </c>
      <c r="B27" s="232" t="str">
        <f>VLOOKUP(A27,lookup!$Z$2:$AA$77,2,FALSE)</f>
        <v>Ουγγαρία</v>
      </c>
      <c r="C27" s="232" t="str">
        <f>IF(ISNA(VLOOKUP($A27,ES_ULCb_0!$A$10:$AQ$100,MATCH(FIXED(C$6,0,TRUE),ES_ULCb_0!$A$10:$AQ$10,0),FALSE)),":",VLOOKUP($A27,ES_ULCb_0!$A$10:$AQ$100,MATCH(FIXED(C$6,0,TRUE),ES_ULCb_0!$A$10:$AQ$10,0),FALSE))</f>
        <v>:</v>
      </c>
      <c r="D27" s="232">
        <f>IF(ISNA(VLOOKUP($A27,ES_ULCb_0!$A$10:$AQ$100,MATCH(FIXED(D$6,0,TRUE),ES_ULCb_0!$A$10:$AQ$10,0),FALSE)),":",VLOOKUP($A27,ES_ULCb_0!$A$10:$AQ$100,MATCH(FIXED(D$6,0,TRUE),ES_ULCb_0!$A$10:$AQ$10,0),FALSE))</f>
        <v>-0.8</v>
      </c>
      <c r="E27" s="232">
        <f>IF(ISNA(VLOOKUP($A27,ES_ULCb_0!$A$10:$AQ$100,MATCH(FIXED(E$6,0,TRUE),ES_ULCb_0!$A$10:$AQ$10,0),FALSE)),":",VLOOKUP($A27,ES_ULCb_0!$A$10:$AQ$100,MATCH(FIXED(E$6,0,TRUE),ES_ULCb_0!$A$10:$AQ$10,0),FALSE))</f>
        <v>-1.3</v>
      </c>
      <c r="F27" s="232">
        <f>IF(ISNA(VLOOKUP($A27,ES_ULCb_0!$A$10:$AQ$100,MATCH(FIXED(F$6,0,TRUE),ES_ULCb_0!$A$10:$AQ$10,0),FALSE)),":",VLOOKUP($A27,ES_ULCb_0!$A$10:$AQ$100,MATCH(FIXED(F$6,0,TRUE),ES_ULCb_0!$A$10:$AQ$10,0),FALSE))</f>
        <v>-1.7</v>
      </c>
      <c r="G27" s="232">
        <f>IF(ISNA(VLOOKUP($A27,ES_ULCb_0!$A$10:$AQ$100,MATCH(FIXED(G$6,0,TRUE),ES_ULCb_0!$A$10:$AQ$10,0),FALSE)),":",VLOOKUP($A27,ES_ULCb_0!$A$10:$AQ$100,MATCH(FIXED(G$6,0,TRUE),ES_ULCb_0!$A$10:$AQ$10,0),FALSE))</f>
        <v>-1.6</v>
      </c>
      <c r="H27" s="232">
        <f>IF(ISNA(VLOOKUP($A27,ES_ULCb_0!$A$10:$AQ$100,MATCH(FIXED(H$6,0,TRUE),ES_ULCb_0!$A$10:$AQ$10,0),FALSE)),":",VLOOKUP($A27,ES_ULCb_0!$A$10:$AQ$100,MATCH(FIXED(H$6,0,TRUE),ES_ULCb_0!$A$10:$AQ$10,0),FALSE))</f>
        <v>1.5</v>
      </c>
      <c r="I27" s="232">
        <f>IF(ISNA(VLOOKUP($A27,ES_ULCb_0!$A$10:$AQ$100,MATCH(FIXED(I$6,0,TRUE),ES_ULCb_0!$A$10:$AQ$10,0),FALSE)),":",VLOOKUP($A27,ES_ULCb_0!$A$10:$AQ$100,MATCH(FIXED(I$6,0,TRUE),ES_ULCb_0!$A$10:$AQ$10,0),FALSE))</f>
        <v>-0.4</v>
      </c>
      <c r="J27" s="232">
        <f>IF(ISNA(VLOOKUP($A27,ES_ULCb_0!$A$10:$AQ$100,MATCH(FIXED(J$6,0,TRUE),ES_ULCb_0!$A$10:$AQ$10,0),FALSE)),":",VLOOKUP($A27,ES_ULCb_0!$A$10:$AQ$100,MATCH(FIXED(J$6,0,TRUE),ES_ULCb_0!$A$10:$AQ$10,0),FALSE))</f>
        <v>0.1</v>
      </c>
      <c r="K27" s="232">
        <f>IF(ISNA(VLOOKUP($A27,ES_ULCb_0!$A$10:$AQ$100,MATCH(FIXED(K$6,0,TRUE),ES_ULCb_0!$A$10:$AQ$10,0),FALSE)),":",VLOOKUP($A27,ES_ULCb_0!$A$10:$AQ$100,MATCH(FIXED(K$6,0,TRUE),ES_ULCb_0!$A$10:$AQ$10,0),FALSE))</f>
        <v>0.4</v>
      </c>
      <c r="L27" s="232">
        <f>IF(ISNA(VLOOKUP($A27,ES_ULCb_0!$A$10:$AQ$100,MATCH(FIXED(L$6,0,TRUE),ES_ULCb_0!$A$10:$AQ$10,0),FALSE)),":",VLOOKUP($A27,ES_ULCb_0!$A$10:$AQ$100,MATCH(FIXED(L$6,0,TRUE),ES_ULCb_0!$A$10:$AQ$10,0),FALSE))</f>
        <v>-0.9</v>
      </c>
      <c r="M27" s="232">
        <f>IF(ISNA(VLOOKUP($A27,ES_ULCb_0!$A$10:$AQ$100,MATCH(FIXED(M$6,0,TRUE),ES_ULCb_0!$A$10:$AQ$10,0),FALSE)),":",VLOOKUP($A27,ES_ULCb_0!$A$10:$AQ$100,MATCH(FIXED(M$6,0,TRUE),ES_ULCb_0!$A$10:$AQ$10,0),FALSE))</f>
        <v>0.2</v>
      </c>
      <c r="N27" s="232">
        <f>IF(ISNA(VLOOKUP($A27,ES_ULCb_0!$A$10:$AQ$100,MATCH(FIXED(N$6,0,TRUE),ES_ULCb_0!$A$10:$AQ$10,0),FALSE)),":",VLOOKUP($A27,ES_ULCb_0!$A$10:$AQ$100,MATCH(FIXED(N$6,0,TRUE),ES_ULCb_0!$A$10:$AQ$10,0),FALSE))</f>
        <v>-1.4</v>
      </c>
      <c r="O27" s="232">
        <f>IF(ISNA(VLOOKUP($A27,ES_ULCb_0!$A$10:$AQ$100,MATCH(FIXED(O$6,0,TRUE),ES_ULCb_0!$A$10:$AQ$10,0),FALSE)),":",VLOOKUP($A27,ES_ULCb_0!$A$10:$AQ$100,MATCH(FIXED(O$6,0,TRUE),ES_ULCb_0!$A$10:$AQ$10,0),FALSE))</f>
        <v>0.7</v>
      </c>
      <c r="P27" s="232">
        <f>IF(ISNA(VLOOKUP($A27,ES_ULCb_0!$A$10:$AQ$100,MATCH(FIXED(P$6,0,TRUE),ES_ULCb_0!$A$10:$AQ$10,0),FALSE)),":",VLOOKUP($A27,ES_ULCb_0!$A$10:$AQ$100,MATCH(FIXED(P$6,0,TRUE),ES_ULCb_0!$A$10:$AQ$10,0),FALSE))</f>
        <v>-0.9</v>
      </c>
      <c r="Q27" s="232">
        <f>IF(ISNA(VLOOKUP($A27,ES_ULCb_0!$A$10:$AQ$100,MATCH(FIXED(Q$6,0,TRUE),ES_ULCb_0!$A$10:$AQ$10,0),FALSE)),":",VLOOKUP($A27,ES_ULCb_0!$A$10:$AQ$100,MATCH(FIXED(Q$6,0,TRUE),ES_ULCb_0!$A$10:$AQ$10,0),FALSE))</f>
        <v>-0.7</v>
      </c>
      <c r="R27" s="232">
        <f>IF(ISNA(VLOOKUP($A27,ES_ULCb_0!$A$10:$AQ$100,MATCH(FIXED(R$6,0,TRUE),ES_ULCb_0!$A$10:$AQ$10,0),FALSE)),":",VLOOKUP($A27,ES_ULCb_0!$A$10:$AQ$100,MATCH(FIXED(R$6,0,TRUE),ES_ULCb_0!$A$10:$AQ$10,0),FALSE))</f>
        <v>-3</v>
      </c>
      <c r="S27" s="232">
        <f>IF(ISNA(VLOOKUP($A27,ES_ULCb_0!$A$10:$AQ$100,MATCH(FIXED(S$6,0,TRUE),ES_ULCb_0!$A$10:$AQ$10,0),FALSE)),":",VLOOKUP($A27,ES_ULCb_0!$A$10:$AQ$100,MATCH(FIXED(S$6,0,TRUE),ES_ULCb_0!$A$10:$AQ$10,0),FALSE))</f>
        <v>-0.3</v>
      </c>
      <c r="T27" s="232">
        <f>IF(ISNA(VLOOKUP($A27,ES_ULCb_0!$A$10:$AQ$100,MATCH(FIXED(T$6,0,TRUE),ES_ULCb_0!$A$10:$AQ$10,0),FALSE)),":",VLOOKUP($A27,ES_ULCb_0!$A$10:$AQ$100,MATCH(FIXED(T$6,0,TRUE),ES_ULCb_0!$A$10:$AQ$10,0),FALSE))</f>
        <v>-0.6</v>
      </c>
      <c r="U27" s="232">
        <f>IF(ISNA(VLOOKUP($A27,ES_ULCb_0!$A$10:$AQ$100,MATCH(FIXED(U$6,0,TRUE),ES_ULCb_0!$A$10:$AQ$10,0),FALSE)),":",VLOOKUP($A27,ES_ULCb_0!$A$10:$AQ$100,MATCH(FIXED(U$6,0,TRUE),ES_ULCb_0!$A$10:$AQ$10,0),FALSE))</f>
        <v>1.3</v>
      </c>
      <c r="V27" s="232" t="str">
        <f>IF(ISNA(VLOOKUP($A27,ES_ULCb_0!$A$10:$AQ$100,MATCH(FIXED(V$6,0,TRUE),ES_ULCb_0!$A$10:$AQ$10,0),FALSE)),":",VLOOKUP($A27,ES_ULCb_0!$A$10:$AQ$100,MATCH(FIXED(V$6,0,TRUE),ES_ULCb_0!$A$10:$AQ$10,0),FALSE))</f>
        <v>:</v>
      </c>
      <c r="W27" s="232" t="str">
        <f>IF(ISNA(VLOOKUP($A27,ES_ULCb_0!$A$10:$AQ$100,MATCH(FIXED(W$6,0,TRUE),ES_ULCb_0!$A$10:$AQ$10,0),FALSE)),":",VLOOKUP($A27,ES_ULCb_0!$A$10:$AQ$100,MATCH(FIXED(W$6,0,TRUE),ES_ULCb_0!$A$10:$AQ$10,0),FALSE))</f>
        <v>:</v>
      </c>
    </row>
    <row r="28" spans="1:23">
      <c r="A28" s="230" t="str">
        <f>lookup!Z23</f>
        <v>Malta</v>
      </c>
      <c r="B28" s="232" t="str">
        <f>VLOOKUP(A28,lookup!$Z$2:$AA$77,2,FALSE)</f>
        <v>Μάλτα</v>
      </c>
      <c r="C28" s="232" t="str">
        <f>IF(ISNA(VLOOKUP($A28,ES_ULCb_0!$A$10:$AQ$100,MATCH(FIXED(C$6,0,TRUE),ES_ULCb_0!$A$10:$AQ$10,0),FALSE)),":",VLOOKUP($A28,ES_ULCb_0!$A$10:$AQ$100,MATCH(FIXED(C$6,0,TRUE),ES_ULCb_0!$A$10:$AQ$10,0),FALSE))</f>
        <v>:</v>
      </c>
      <c r="D28" s="232">
        <f>IF(ISNA(VLOOKUP($A28,ES_ULCb_0!$A$10:$AQ$100,MATCH(FIXED(D$6,0,TRUE),ES_ULCb_0!$A$10:$AQ$10,0),FALSE)),":",VLOOKUP($A28,ES_ULCb_0!$A$10:$AQ$100,MATCH(FIXED(D$6,0,TRUE),ES_ULCb_0!$A$10:$AQ$10,0),FALSE))</f>
        <v>-0.2</v>
      </c>
      <c r="E28" s="232">
        <f>IF(ISNA(VLOOKUP($A28,ES_ULCb_0!$A$10:$AQ$100,MATCH(FIXED(E$6,0,TRUE),ES_ULCb_0!$A$10:$AQ$10,0),FALSE)),":",VLOOKUP($A28,ES_ULCb_0!$A$10:$AQ$100,MATCH(FIXED(E$6,0,TRUE),ES_ULCb_0!$A$10:$AQ$10,0),FALSE))</f>
        <v>-2.2000000000000002</v>
      </c>
      <c r="F28" s="232">
        <f>IF(ISNA(VLOOKUP($A28,ES_ULCb_0!$A$10:$AQ$100,MATCH(FIXED(F$6,0,TRUE),ES_ULCb_0!$A$10:$AQ$10,0),FALSE)),":",VLOOKUP($A28,ES_ULCb_0!$A$10:$AQ$100,MATCH(FIXED(F$6,0,TRUE),ES_ULCb_0!$A$10:$AQ$10,0),FALSE))</f>
        <v>-0.6</v>
      </c>
      <c r="G28" s="232">
        <f>IF(ISNA(VLOOKUP($A28,ES_ULCb_0!$A$10:$AQ$100,MATCH(FIXED(G$6,0,TRUE),ES_ULCb_0!$A$10:$AQ$10,0),FALSE)),":",VLOOKUP($A28,ES_ULCb_0!$A$10:$AQ$100,MATCH(FIXED(G$6,0,TRUE),ES_ULCb_0!$A$10:$AQ$10,0),FALSE))</f>
        <v>-1.8</v>
      </c>
      <c r="H28" s="232">
        <f>IF(ISNA(VLOOKUP($A28,ES_ULCb_0!$A$10:$AQ$100,MATCH(FIXED(H$6,0,TRUE),ES_ULCb_0!$A$10:$AQ$10,0),FALSE)),":",VLOOKUP($A28,ES_ULCb_0!$A$10:$AQ$100,MATCH(FIXED(H$6,0,TRUE),ES_ULCb_0!$A$10:$AQ$10,0),FALSE))</f>
        <v>-3.8</v>
      </c>
      <c r="I28" s="232">
        <f>IF(ISNA(VLOOKUP($A28,ES_ULCb_0!$A$10:$AQ$100,MATCH(FIXED(I$6,0,TRUE),ES_ULCb_0!$A$10:$AQ$10,0),FALSE)),":",VLOOKUP($A28,ES_ULCb_0!$A$10:$AQ$100,MATCH(FIXED(I$6,0,TRUE),ES_ULCb_0!$A$10:$AQ$10,0),FALSE))</f>
        <v>4.5</v>
      </c>
      <c r="J28" s="232">
        <f>IF(ISNA(VLOOKUP($A28,ES_ULCb_0!$A$10:$AQ$100,MATCH(FIXED(J$6,0,TRUE),ES_ULCb_0!$A$10:$AQ$10,0),FALSE)),":",VLOOKUP($A28,ES_ULCb_0!$A$10:$AQ$100,MATCH(FIXED(J$6,0,TRUE),ES_ULCb_0!$A$10:$AQ$10,0),FALSE))</f>
        <v>-0.4</v>
      </c>
      <c r="K28" s="232">
        <f>IF(ISNA(VLOOKUP($A28,ES_ULCb_0!$A$10:$AQ$100,MATCH(FIXED(K$6,0,TRUE),ES_ULCb_0!$A$10:$AQ$10,0),FALSE)),":",VLOOKUP($A28,ES_ULCb_0!$A$10:$AQ$100,MATCH(FIXED(K$6,0,TRUE),ES_ULCb_0!$A$10:$AQ$10,0),FALSE))</f>
        <v>1.7</v>
      </c>
      <c r="L28" s="232">
        <f>IF(ISNA(VLOOKUP($A28,ES_ULCb_0!$A$10:$AQ$100,MATCH(FIXED(L$6,0,TRUE),ES_ULCb_0!$A$10:$AQ$10,0),FALSE)),":",VLOOKUP($A28,ES_ULCb_0!$A$10:$AQ$100,MATCH(FIXED(L$6,0,TRUE),ES_ULCb_0!$A$10:$AQ$10,0),FALSE))</f>
        <v>1.1000000000000001</v>
      </c>
      <c r="M28" s="232">
        <f>IF(ISNA(VLOOKUP($A28,ES_ULCb_0!$A$10:$AQ$100,MATCH(FIXED(M$6,0,TRUE),ES_ULCb_0!$A$10:$AQ$10,0),FALSE)),":",VLOOKUP($A28,ES_ULCb_0!$A$10:$AQ$100,MATCH(FIXED(M$6,0,TRUE),ES_ULCb_0!$A$10:$AQ$10,0),FALSE))</f>
        <v>-2.8</v>
      </c>
      <c r="N28" s="232">
        <f>IF(ISNA(VLOOKUP($A28,ES_ULCb_0!$A$10:$AQ$100,MATCH(FIXED(N$6,0,TRUE),ES_ULCb_0!$A$10:$AQ$10,0),FALSE)),":",VLOOKUP($A28,ES_ULCb_0!$A$10:$AQ$100,MATCH(FIXED(N$6,0,TRUE),ES_ULCb_0!$A$10:$AQ$10,0),FALSE))</f>
        <v>0.7</v>
      </c>
      <c r="O28" s="232">
        <f>IF(ISNA(VLOOKUP($A28,ES_ULCb_0!$A$10:$AQ$100,MATCH(FIXED(O$6,0,TRUE),ES_ULCb_0!$A$10:$AQ$10,0),FALSE)),":",VLOOKUP($A28,ES_ULCb_0!$A$10:$AQ$100,MATCH(FIXED(O$6,0,TRUE),ES_ULCb_0!$A$10:$AQ$10,0),FALSE))</f>
        <v>-1.5</v>
      </c>
      <c r="P28" s="232">
        <f>IF(ISNA(VLOOKUP($A28,ES_ULCb_0!$A$10:$AQ$100,MATCH(FIXED(P$6,0,TRUE),ES_ULCb_0!$A$10:$AQ$10,0),FALSE)),":",VLOOKUP($A28,ES_ULCb_0!$A$10:$AQ$100,MATCH(FIXED(P$6,0,TRUE),ES_ULCb_0!$A$10:$AQ$10,0),FALSE))</f>
        <v>-0.2</v>
      </c>
      <c r="Q28" s="232">
        <f>IF(ISNA(VLOOKUP($A28,ES_ULCb_0!$A$10:$AQ$100,MATCH(FIXED(Q$6,0,TRUE),ES_ULCb_0!$A$10:$AQ$10,0),FALSE)),":",VLOOKUP($A28,ES_ULCb_0!$A$10:$AQ$100,MATCH(FIXED(Q$6,0,TRUE),ES_ULCb_0!$A$10:$AQ$10,0),FALSE))</f>
        <v>3.1</v>
      </c>
      <c r="R28" s="232">
        <f>IF(ISNA(VLOOKUP($A28,ES_ULCb_0!$A$10:$AQ$100,MATCH(FIXED(R$6,0,TRUE),ES_ULCb_0!$A$10:$AQ$10,0),FALSE)),":",VLOOKUP($A28,ES_ULCb_0!$A$10:$AQ$100,MATCH(FIXED(R$6,0,TRUE),ES_ULCb_0!$A$10:$AQ$10,0),FALSE))</f>
        <v>-4.4000000000000004</v>
      </c>
      <c r="S28" s="232">
        <f>IF(ISNA(VLOOKUP($A28,ES_ULCb_0!$A$10:$AQ$100,MATCH(FIXED(S$6,0,TRUE),ES_ULCb_0!$A$10:$AQ$10,0),FALSE)),":",VLOOKUP($A28,ES_ULCb_0!$A$10:$AQ$100,MATCH(FIXED(S$6,0,TRUE),ES_ULCb_0!$A$10:$AQ$10,0),FALSE))</f>
        <v>0.7</v>
      </c>
      <c r="T28" s="232">
        <f>IF(ISNA(VLOOKUP($A28,ES_ULCb_0!$A$10:$AQ$100,MATCH(FIXED(T$6,0,TRUE),ES_ULCb_0!$A$10:$AQ$10,0),FALSE)),":",VLOOKUP($A28,ES_ULCb_0!$A$10:$AQ$100,MATCH(FIXED(T$6,0,TRUE),ES_ULCb_0!$A$10:$AQ$10,0),FALSE))</f>
        <v>2</v>
      </c>
      <c r="U28" s="232">
        <f>IF(ISNA(VLOOKUP($A28,ES_ULCb_0!$A$10:$AQ$100,MATCH(FIXED(U$6,0,TRUE),ES_ULCb_0!$A$10:$AQ$10,0),FALSE)),":",VLOOKUP($A28,ES_ULCb_0!$A$10:$AQ$100,MATCH(FIXED(U$6,0,TRUE),ES_ULCb_0!$A$10:$AQ$10,0),FALSE))</f>
        <v>-1.3</v>
      </c>
      <c r="V28" s="232" t="str">
        <f>IF(ISNA(VLOOKUP($A28,ES_ULCb_0!$A$10:$AQ$100,MATCH(FIXED(V$6,0,TRUE),ES_ULCb_0!$A$10:$AQ$10,0),FALSE)),":",VLOOKUP($A28,ES_ULCb_0!$A$10:$AQ$100,MATCH(FIXED(V$6,0,TRUE),ES_ULCb_0!$A$10:$AQ$10,0),FALSE))</f>
        <v>:</v>
      </c>
      <c r="W28" s="232" t="str">
        <f>IF(ISNA(VLOOKUP($A28,ES_ULCb_0!$A$10:$AQ$100,MATCH(FIXED(W$6,0,TRUE),ES_ULCb_0!$A$10:$AQ$10,0),FALSE)),":",VLOOKUP($A28,ES_ULCb_0!$A$10:$AQ$100,MATCH(FIXED(W$6,0,TRUE),ES_ULCb_0!$A$10:$AQ$10,0),FALSE))</f>
        <v>:</v>
      </c>
    </row>
    <row r="29" spans="1:23">
      <c r="A29" s="230" t="str">
        <f>lookup!Z24</f>
        <v>Netherlands</v>
      </c>
      <c r="B29" s="232" t="str">
        <f>VLOOKUP(A29,lookup!$Z$2:$AA$77,2,FALSE)</f>
        <v>Ολλανδία</v>
      </c>
      <c r="C29" s="232" t="str">
        <f>IF(ISNA(VLOOKUP($A29,ES_ULCb_0!$A$10:$AQ$100,MATCH(FIXED(C$6,0,TRUE),ES_ULCb_0!$A$10:$AQ$10,0),FALSE)),":",VLOOKUP($A29,ES_ULCb_0!$A$10:$AQ$100,MATCH(FIXED(C$6,0,TRUE),ES_ULCb_0!$A$10:$AQ$10,0),FALSE))</f>
        <v>:</v>
      </c>
      <c r="D29" s="232">
        <f>IF(ISNA(VLOOKUP($A29,ES_ULCb_0!$A$10:$AQ$100,MATCH(FIXED(D$6,0,TRUE),ES_ULCb_0!$A$10:$AQ$10,0),FALSE)),":",VLOOKUP($A29,ES_ULCb_0!$A$10:$AQ$100,MATCH(FIXED(D$6,0,TRUE),ES_ULCb_0!$A$10:$AQ$10,0),FALSE))</f>
        <v>-0.9</v>
      </c>
      <c r="E29" s="232">
        <f>IF(ISNA(VLOOKUP($A29,ES_ULCb_0!$A$10:$AQ$100,MATCH(FIXED(E$6,0,TRUE),ES_ULCb_0!$A$10:$AQ$10,0),FALSE)),":",VLOOKUP($A29,ES_ULCb_0!$A$10:$AQ$100,MATCH(FIXED(E$6,0,TRUE),ES_ULCb_0!$A$10:$AQ$10,0),FALSE))</f>
        <v>-1.3</v>
      </c>
      <c r="F29" s="232">
        <f>IF(ISNA(VLOOKUP($A29,ES_ULCb_0!$A$10:$AQ$100,MATCH(FIXED(F$6,0,TRUE),ES_ULCb_0!$A$10:$AQ$10,0),FALSE)),":",VLOOKUP($A29,ES_ULCb_0!$A$10:$AQ$100,MATCH(FIXED(F$6,0,TRUE),ES_ULCb_0!$A$10:$AQ$10,0),FALSE))</f>
        <v>0.8</v>
      </c>
      <c r="G29" s="232">
        <f>IF(ISNA(VLOOKUP($A29,ES_ULCb_0!$A$10:$AQ$100,MATCH(FIXED(G$6,0,TRUE),ES_ULCb_0!$A$10:$AQ$10,0),FALSE)),":",VLOOKUP($A29,ES_ULCb_0!$A$10:$AQ$100,MATCH(FIXED(G$6,0,TRUE),ES_ULCb_0!$A$10:$AQ$10,0),FALSE))</f>
        <v>-0.5</v>
      </c>
      <c r="H29" s="232">
        <f>IF(ISNA(VLOOKUP($A29,ES_ULCb_0!$A$10:$AQ$100,MATCH(FIXED(H$6,0,TRUE),ES_ULCb_0!$A$10:$AQ$10,0),FALSE)),":",VLOOKUP($A29,ES_ULCb_0!$A$10:$AQ$100,MATCH(FIXED(H$6,0,TRUE),ES_ULCb_0!$A$10:$AQ$10,0),FALSE))</f>
        <v>-1.2</v>
      </c>
      <c r="I29" s="232">
        <f>IF(ISNA(VLOOKUP($A29,ES_ULCb_0!$A$10:$AQ$100,MATCH(FIXED(I$6,0,TRUE),ES_ULCb_0!$A$10:$AQ$10,0),FALSE)),":",VLOOKUP($A29,ES_ULCb_0!$A$10:$AQ$100,MATCH(FIXED(I$6,0,TRUE),ES_ULCb_0!$A$10:$AQ$10,0),FALSE))</f>
        <v>-0.1</v>
      </c>
      <c r="J29" s="232">
        <f>IF(ISNA(VLOOKUP($A29,ES_ULCb_0!$A$10:$AQ$100,MATCH(FIXED(J$6,0,TRUE),ES_ULCb_0!$A$10:$AQ$10,0),FALSE)),":",VLOOKUP($A29,ES_ULCb_0!$A$10:$AQ$100,MATCH(FIXED(J$6,0,TRUE),ES_ULCb_0!$A$10:$AQ$10,0),FALSE))</f>
        <v>0.9</v>
      </c>
      <c r="K29" s="232">
        <f>IF(ISNA(VLOOKUP($A29,ES_ULCb_0!$A$10:$AQ$100,MATCH(FIXED(K$6,0,TRUE),ES_ULCb_0!$A$10:$AQ$10,0),FALSE)),":",VLOOKUP($A29,ES_ULCb_0!$A$10:$AQ$100,MATCH(FIXED(K$6,0,TRUE),ES_ULCb_0!$A$10:$AQ$10,0),FALSE))</f>
        <v>0.3</v>
      </c>
      <c r="L29" s="232">
        <f>IF(ISNA(VLOOKUP($A29,ES_ULCb_0!$A$10:$AQ$100,MATCH(FIXED(L$6,0,TRUE),ES_ULCb_0!$A$10:$AQ$10,0),FALSE)),":",VLOOKUP($A29,ES_ULCb_0!$A$10:$AQ$100,MATCH(FIXED(L$6,0,TRUE),ES_ULCb_0!$A$10:$AQ$10,0),FALSE))</f>
        <v>-0.5</v>
      </c>
      <c r="M29" s="232">
        <f>IF(ISNA(VLOOKUP($A29,ES_ULCb_0!$A$10:$AQ$100,MATCH(FIXED(M$6,0,TRUE),ES_ULCb_0!$A$10:$AQ$10,0),FALSE)),":",VLOOKUP($A29,ES_ULCb_0!$A$10:$AQ$100,MATCH(FIXED(M$6,0,TRUE),ES_ULCb_0!$A$10:$AQ$10,0),FALSE))</f>
        <v>-2.8</v>
      </c>
      <c r="N29" s="232">
        <f>IF(ISNA(VLOOKUP($A29,ES_ULCb_0!$A$10:$AQ$100,MATCH(FIXED(N$6,0,TRUE),ES_ULCb_0!$A$10:$AQ$10,0),FALSE)),":",VLOOKUP($A29,ES_ULCb_0!$A$10:$AQ$100,MATCH(FIXED(N$6,0,TRUE),ES_ULCb_0!$A$10:$AQ$10,0),FALSE))</f>
        <v>-1.1000000000000001</v>
      </c>
      <c r="O29" s="232">
        <f>IF(ISNA(VLOOKUP($A29,ES_ULCb_0!$A$10:$AQ$100,MATCH(FIXED(O$6,0,TRUE),ES_ULCb_0!$A$10:$AQ$10,0),FALSE)),":",VLOOKUP($A29,ES_ULCb_0!$A$10:$AQ$100,MATCH(FIXED(O$6,0,TRUE),ES_ULCb_0!$A$10:$AQ$10,0),FALSE))</f>
        <v>-0.2</v>
      </c>
      <c r="P29" s="232">
        <f>IF(ISNA(VLOOKUP($A29,ES_ULCb_0!$A$10:$AQ$100,MATCH(FIXED(P$6,0,TRUE),ES_ULCb_0!$A$10:$AQ$10,0),FALSE)),":",VLOOKUP($A29,ES_ULCb_0!$A$10:$AQ$100,MATCH(FIXED(P$6,0,TRUE),ES_ULCb_0!$A$10:$AQ$10,0),FALSE))</f>
        <v>0.9</v>
      </c>
      <c r="Q29" s="232">
        <f>IF(ISNA(VLOOKUP($A29,ES_ULCb_0!$A$10:$AQ$100,MATCH(FIXED(Q$6,0,TRUE),ES_ULCb_0!$A$10:$AQ$10,0),FALSE)),":",VLOOKUP($A29,ES_ULCb_0!$A$10:$AQ$100,MATCH(FIXED(Q$6,0,TRUE),ES_ULCb_0!$A$10:$AQ$10,0),FALSE))</f>
        <v>5.2</v>
      </c>
      <c r="R29" s="232">
        <f>IF(ISNA(VLOOKUP($A29,ES_ULCb_0!$A$10:$AQ$100,MATCH(FIXED(R$6,0,TRUE),ES_ULCb_0!$A$10:$AQ$10,0),FALSE)),":",VLOOKUP($A29,ES_ULCb_0!$A$10:$AQ$100,MATCH(FIXED(R$6,0,TRUE),ES_ULCb_0!$A$10:$AQ$10,0),FALSE))</f>
        <v>-1.5</v>
      </c>
      <c r="S29" s="232">
        <f>IF(ISNA(VLOOKUP($A29,ES_ULCb_0!$A$10:$AQ$100,MATCH(FIXED(S$6,0,TRUE),ES_ULCb_0!$A$10:$AQ$10,0),FALSE)),":",VLOOKUP($A29,ES_ULCb_0!$A$10:$AQ$100,MATCH(FIXED(S$6,0,TRUE),ES_ULCb_0!$A$10:$AQ$10,0),FALSE))</f>
        <v>0</v>
      </c>
      <c r="T29" s="232">
        <f>IF(ISNA(VLOOKUP($A29,ES_ULCb_0!$A$10:$AQ$100,MATCH(FIXED(T$6,0,TRUE),ES_ULCb_0!$A$10:$AQ$10,0),FALSE)),":",VLOOKUP($A29,ES_ULCb_0!$A$10:$AQ$100,MATCH(FIXED(T$6,0,TRUE),ES_ULCb_0!$A$10:$AQ$10,0),FALSE))</f>
        <v>1.5</v>
      </c>
      <c r="U29" s="232">
        <f>IF(ISNA(VLOOKUP($A29,ES_ULCb_0!$A$10:$AQ$100,MATCH(FIXED(U$6,0,TRUE),ES_ULCb_0!$A$10:$AQ$10,0),FALSE)),":",VLOOKUP($A29,ES_ULCb_0!$A$10:$AQ$100,MATCH(FIXED(U$6,0,TRUE),ES_ULCb_0!$A$10:$AQ$10,0),FALSE))</f>
        <v>0.6</v>
      </c>
      <c r="V29" s="232" t="str">
        <f>IF(ISNA(VLOOKUP($A29,ES_ULCb_0!$A$10:$AQ$100,MATCH(FIXED(V$6,0,TRUE),ES_ULCb_0!$A$10:$AQ$10,0),FALSE)),":",VLOOKUP($A29,ES_ULCb_0!$A$10:$AQ$100,MATCH(FIXED(V$6,0,TRUE),ES_ULCb_0!$A$10:$AQ$10,0),FALSE))</f>
        <v>:</v>
      </c>
      <c r="W29" s="232" t="str">
        <f>IF(ISNA(VLOOKUP($A29,ES_ULCb_0!$A$10:$AQ$100,MATCH(FIXED(W$6,0,TRUE),ES_ULCb_0!$A$10:$AQ$10,0),FALSE)),":",VLOOKUP($A29,ES_ULCb_0!$A$10:$AQ$100,MATCH(FIXED(W$6,0,TRUE),ES_ULCb_0!$A$10:$AQ$10,0),FALSE))</f>
        <v>:</v>
      </c>
    </row>
    <row r="30" spans="1:23">
      <c r="A30" s="230" t="str">
        <f>lookup!Z25</f>
        <v>Austria</v>
      </c>
      <c r="B30" s="232" t="str">
        <f>VLOOKUP(A30,lookup!$Z$2:$AA$77,2,FALSE)</f>
        <v>Αυστρία</v>
      </c>
      <c r="C30" s="232">
        <f>IF(ISNA(VLOOKUP($A30,ES_ULCb_0!$A$10:$AQ$100,MATCH(FIXED(C$6,0,TRUE),ES_ULCb_0!$A$10:$AQ$10,0),FALSE)),":",VLOOKUP($A30,ES_ULCb_0!$A$10:$AQ$100,MATCH(FIXED(C$6,0,TRUE),ES_ULCb_0!$A$10:$AQ$10,0),FALSE))</f>
        <v>-1.4</v>
      </c>
      <c r="D30" s="232">
        <f>IF(ISNA(VLOOKUP($A30,ES_ULCb_0!$A$10:$AQ$100,MATCH(FIXED(D$6,0,TRUE),ES_ULCb_0!$A$10:$AQ$10,0),FALSE)),":",VLOOKUP($A30,ES_ULCb_0!$A$10:$AQ$100,MATCH(FIXED(D$6,0,TRUE),ES_ULCb_0!$A$10:$AQ$10,0),FALSE))</f>
        <v>-1.6</v>
      </c>
      <c r="E30" s="232">
        <f>IF(ISNA(VLOOKUP($A30,ES_ULCb_0!$A$10:$AQ$100,MATCH(FIXED(E$6,0,TRUE),ES_ULCb_0!$A$10:$AQ$10,0),FALSE)),":",VLOOKUP($A30,ES_ULCb_0!$A$10:$AQ$100,MATCH(FIXED(E$6,0,TRUE),ES_ULCb_0!$A$10:$AQ$10,0),FALSE))</f>
        <v>-0.6</v>
      </c>
      <c r="F30" s="232">
        <f>IF(ISNA(VLOOKUP($A30,ES_ULCb_0!$A$10:$AQ$100,MATCH(FIXED(F$6,0,TRUE),ES_ULCb_0!$A$10:$AQ$10,0),FALSE)),":",VLOOKUP($A30,ES_ULCb_0!$A$10:$AQ$100,MATCH(FIXED(F$6,0,TRUE),ES_ULCb_0!$A$10:$AQ$10,0),FALSE))</f>
        <v>-0.5</v>
      </c>
      <c r="G30" s="232">
        <f>IF(ISNA(VLOOKUP($A30,ES_ULCb_0!$A$10:$AQ$100,MATCH(FIXED(G$6,0,TRUE),ES_ULCb_0!$A$10:$AQ$10,0),FALSE)),":",VLOOKUP($A30,ES_ULCb_0!$A$10:$AQ$100,MATCH(FIXED(G$6,0,TRUE),ES_ULCb_0!$A$10:$AQ$10,0),FALSE))</f>
        <v>-0.5</v>
      </c>
      <c r="H30" s="232">
        <f>IF(ISNA(VLOOKUP($A30,ES_ULCb_0!$A$10:$AQ$100,MATCH(FIXED(H$6,0,TRUE),ES_ULCb_0!$A$10:$AQ$10,0),FALSE)),":",VLOOKUP($A30,ES_ULCb_0!$A$10:$AQ$100,MATCH(FIXED(H$6,0,TRUE),ES_ULCb_0!$A$10:$AQ$10,0),FALSE))</f>
        <v>-1.4</v>
      </c>
      <c r="I30" s="232">
        <f>IF(ISNA(VLOOKUP($A30,ES_ULCb_0!$A$10:$AQ$100,MATCH(FIXED(I$6,0,TRUE),ES_ULCb_0!$A$10:$AQ$10,0),FALSE)),":",VLOOKUP($A30,ES_ULCb_0!$A$10:$AQ$100,MATCH(FIXED(I$6,0,TRUE),ES_ULCb_0!$A$10:$AQ$10,0),FALSE))</f>
        <v>-0.8</v>
      </c>
      <c r="J30" s="232">
        <f>IF(ISNA(VLOOKUP($A30,ES_ULCb_0!$A$10:$AQ$100,MATCH(FIXED(J$6,0,TRUE),ES_ULCb_0!$A$10:$AQ$10,0),FALSE)),":",VLOOKUP($A30,ES_ULCb_0!$A$10:$AQ$100,MATCH(FIXED(J$6,0,TRUE),ES_ULCb_0!$A$10:$AQ$10,0),FALSE))</f>
        <v>-1.1000000000000001</v>
      </c>
      <c r="K30" s="232">
        <f>IF(ISNA(VLOOKUP($A30,ES_ULCb_0!$A$10:$AQ$100,MATCH(FIXED(K$6,0,TRUE),ES_ULCb_0!$A$10:$AQ$10,0),FALSE)),":",VLOOKUP($A30,ES_ULCb_0!$A$10:$AQ$100,MATCH(FIXED(K$6,0,TRUE),ES_ULCb_0!$A$10:$AQ$10,0),FALSE))</f>
        <v>0.3</v>
      </c>
      <c r="L30" s="232">
        <f>IF(ISNA(VLOOKUP($A30,ES_ULCb_0!$A$10:$AQ$100,MATCH(FIXED(L$6,0,TRUE),ES_ULCb_0!$A$10:$AQ$10,0),FALSE)),":",VLOOKUP($A30,ES_ULCb_0!$A$10:$AQ$100,MATCH(FIXED(L$6,0,TRUE),ES_ULCb_0!$A$10:$AQ$10,0),FALSE))</f>
        <v>-2.1</v>
      </c>
      <c r="M30" s="232">
        <f>IF(ISNA(VLOOKUP($A30,ES_ULCb_0!$A$10:$AQ$100,MATCH(FIXED(M$6,0,TRUE),ES_ULCb_0!$A$10:$AQ$10,0),FALSE)),":",VLOOKUP($A30,ES_ULCb_0!$A$10:$AQ$100,MATCH(FIXED(M$6,0,TRUE),ES_ULCb_0!$A$10:$AQ$10,0),FALSE))</f>
        <v>-0.8</v>
      </c>
      <c r="N30" s="232">
        <f>IF(ISNA(VLOOKUP($A30,ES_ULCb_0!$A$10:$AQ$100,MATCH(FIXED(N$6,0,TRUE),ES_ULCb_0!$A$10:$AQ$10,0),FALSE)),":",VLOOKUP($A30,ES_ULCb_0!$A$10:$AQ$100,MATCH(FIXED(N$6,0,TRUE),ES_ULCb_0!$A$10:$AQ$10,0),FALSE))</f>
        <v>-0.8</v>
      </c>
      <c r="O30" s="232">
        <f>IF(ISNA(VLOOKUP($A30,ES_ULCb_0!$A$10:$AQ$100,MATCH(FIXED(O$6,0,TRUE),ES_ULCb_0!$A$10:$AQ$10,0),FALSE)),":",VLOOKUP($A30,ES_ULCb_0!$A$10:$AQ$100,MATCH(FIXED(O$6,0,TRUE),ES_ULCb_0!$A$10:$AQ$10,0),FALSE))</f>
        <v>-0.8</v>
      </c>
      <c r="P30" s="232">
        <f>IF(ISNA(VLOOKUP($A30,ES_ULCb_0!$A$10:$AQ$100,MATCH(FIXED(P$6,0,TRUE),ES_ULCb_0!$A$10:$AQ$10,0),FALSE)),":",VLOOKUP($A30,ES_ULCb_0!$A$10:$AQ$100,MATCH(FIXED(P$6,0,TRUE),ES_ULCb_0!$A$10:$AQ$10,0),FALSE))</f>
        <v>2</v>
      </c>
      <c r="Q30" s="232">
        <f>IF(ISNA(VLOOKUP($A30,ES_ULCb_0!$A$10:$AQ$100,MATCH(FIXED(Q$6,0,TRUE),ES_ULCb_0!$A$10:$AQ$10,0),FALSE)),":",VLOOKUP($A30,ES_ULCb_0!$A$10:$AQ$100,MATCH(FIXED(Q$6,0,TRUE),ES_ULCb_0!$A$10:$AQ$10,0),FALSE))</f>
        <v>3.4</v>
      </c>
      <c r="R30" s="232">
        <f>IF(ISNA(VLOOKUP($A30,ES_ULCb_0!$A$10:$AQ$100,MATCH(FIXED(R$6,0,TRUE),ES_ULCb_0!$A$10:$AQ$10,0),FALSE)),":",VLOOKUP($A30,ES_ULCb_0!$A$10:$AQ$100,MATCH(FIXED(R$6,0,TRUE),ES_ULCb_0!$A$10:$AQ$10,0),FALSE))</f>
        <v>-1.1000000000000001</v>
      </c>
      <c r="S30" s="232">
        <f>IF(ISNA(VLOOKUP($A30,ES_ULCb_0!$A$10:$AQ$100,MATCH(FIXED(S$6,0,TRUE),ES_ULCb_0!$A$10:$AQ$10,0),FALSE)),":",VLOOKUP($A30,ES_ULCb_0!$A$10:$AQ$100,MATCH(FIXED(S$6,0,TRUE),ES_ULCb_0!$A$10:$AQ$10,0),FALSE))</f>
        <v>-1.3</v>
      </c>
      <c r="T30" s="232">
        <f>IF(ISNA(VLOOKUP($A30,ES_ULCb_0!$A$10:$AQ$100,MATCH(FIXED(T$6,0,TRUE),ES_ULCb_0!$A$10:$AQ$10,0),FALSE)),":",VLOOKUP($A30,ES_ULCb_0!$A$10:$AQ$100,MATCH(FIXED(T$6,0,TRUE),ES_ULCb_0!$A$10:$AQ$10,0),FALSE))</f>
        <v>1.3</v>
      </c>
      <c r="U30" s="232">
        <f>IF(ISNA(VLOOKUP($A30,ES_ULCb_0!$A$10:$AQ$100,MATCH(FIXED(U$6,0,TRUE),ES_ULCb_0!$A$10:$AQ$10,0),FALSE)),":",VLOOKUP($A30,ES_ULCb_0!$A$10:$AQ$100,MATCH(FIXED(U$6,0,TRUE),ES_ULCb_0!$A$10:$AQ$10,0),FALSE))</f>
        <v>0.8</v>
      </c>
      <c r="V30" s="232" t="str">
        <f>IF(ISNA(VLOOKUP($A30,ES_ULCb_0!$A$10:$AQ$100,MATCH(FIXED(V$6,0,TRUE),ES_ULCb_0!$A$10:$AQ$10,0),FALSE)),":",VLOOKUP($A30,ES_ULCb_0!$A$10:$AQ$100,MATCH(FIXED(V$6,0,TRUE),ES_ULCb_0!$A$10:$AQ$10,0),FALSE))</f>
        <v>:</v>
      </c>
      <c r="W30" s="232" t="str">
        <f>IF(ISNA(VLOOKUP($A30,ES_ULCb_0!$A$10:$AQ$100,MATCH(FIXED(W$6,0,TRUE),ES_ULCb_0!$A$10:$AQ$10,0),FALSE)),":",VLOOKUP($A30,ES_ULCb_0!$A$10:$AQ$100,MATCH(FIXED(W$6,0,TRUE),ES_ULCb_0!$A$10:$AQ$10,0),FALSE))</f>
        <v>:</v>
      </c>
    </row>
    <row r="31" spans="1:23">
      <c r="A31" s="230" t="str">
        <f>lookup!Z26</f>
        <v>Poland</v>
      </c>
      <c r="B31" s="232" t="str">
        <f>VLOOKUP(A31,lookup!$Z$2:$AA$77,2,FALSE)</f>
        <v>Πολωνία</v>
      </c>
      <c r="C31" s="232" t="str">
        <f>IF(ISNA(VLOOKUP($A31,ES_ULCb_0!$A$10:$AQ$100,MATCH(FIXED(C$6,0,TRUE),ES_ULCb_0!$A$10:$AQ$10,0),FALSE)),":",VLOOKUP($A31,ES_ULCb_0!$A$10:$AQ$100,MATCH(FIXED(C$6,0,TRUE),ES_ULCb_0!$A$10:$AQ$10,0),FALSE))</f>
        <v>:</v>
      </c>
      <c r="D31" s="232" t="str">
        <f>IF(ISNA(VLOOKUP($A31,ES_ULCb_0!$A$10:$AQ$100,MATCH(FIXED(D$6,0,TRUE),ES_ULCb_0!$A$10:$AQ$10,0),FALSE)),":",VLOOKUP($A31,ES_ULCb_0!$A$10:$AQ$100,MATCH(FIXED(D$6,0,TRUE),ES_ULCb_0!$A$10:$AQ$10,0),FALSE))</f>
        <v>:</v>
      </c>
      <c r="E31" s="232" t="str">
        <f>IF(ISNA(VLOOKUP($A31,ES_ULCb_0!$A$10:$AQ$100,MATCH(FIXED(E$6,0,TRUE),ES_ULCb_0!$A$10:$AQ$10,0),FALSE)),":",VLOOKUP($A31,ES_ULCb_0!$A$10:$AQ$100,MATCH(FIXED(E$6,0,TRUE),ES_ULCb_0!$A$10:$AQ$10,0),FALSE))</f>
        <v>:</v>
      </c>
      <c r="F31" s="232" t="str">
        <f>IF(ISNA(VLOOKUP($A31,ES_ULCb_0!$A$10:$AQ$100,MATCH(FIXED(F$6,0,TRUE),ES_ULCb_0!$A$10:$AQ$10,0),FALSE)),":",VLOOKUP($A31,ES_ULCb_0!$A$10:$AQ$100,MATCH(FIXED(F$6,0,TRUE),ES_ULCb_0!$A$10:$AQ$10,0),FALSE))</f>
        <v>:</v>
      </c>
      <c r="G31" s="232" t="str">
        <f>IF(ISNA(VLOOKUP($A31,ES_ULCb_0!$A$10:$AQ$100,MATCH(FIXED(G$6,0,TRUE),ES_ULCb_0!$A$10:$AQ$10,0),FALSE)),":",VLOOKUP($A31,ES_ULCb_0!$A$10:$AQ$100,MATCH(FIXED(G$6,0,TRUE),ES_ULCb_0!$A$10:$AQ$10,0),FALSE))</f>
        <v>:</v>
      </c>
      <c r="H31" s="232" t="str">
        <f>IF(ISNA(VLOOKUP($A31,ES_ULCb_0!$A$10:$AQ$100,MATCH(FIXED(H$6,0,TRUE),ES_ULCb_0!$A$10:$AQ$10,0),FALSE)),":",VLOOKUP($A31,ES_ULCb_0!$A$10:$AQ$100,MATCH(FIXED(H$6,0,TRUE),ES_ULCb_0!$A$10:$AQ$10,0),FALSE))</f>
        <v>:</v>
      </c>
      <c r="I31" s="232" t="str">
        <f>IF(ISNA(VLOOKUP($A31,ES_ULCb_0!$A$10:$AQ$100,MATCH(FIXED(I$6,0,TRUE),ES_ULCb_0!$A$10:$AQ$10,0),FALSE)),":",VLOOKUP($A31,ES_ULCb_0!$A$10:$AQ$100,MATCH(FIXED(I$6,0,TRUE),ES_ULCb_0!$A$10:$AQ$10,0),FALSE))</f>
        <v>:</v>
      </c>
      <c r="J31" s="232" t="str">
        <f>IF(ISNA(VLOOKUP($A31,ES_ULCb_0!$A$10:$AQ$100,MATCH(FIXED(J$6,0,TRUE),ES_ULCb_0!$A$10:$AQ$10,0),FALSE)),":",VLOOKUP($A31,ES_ULCb_0!$A$10:$AQ$100,MATCH(FIXED(J$6,0,TRUE),ES_ULCb_0!$A$10:$AQ$10,0),FALSE))</f>
        <v>:</v>
      </c>
      <c r="K31" s="232" t="str">
        <f>IF(ISNA(VLOOKUP($A31,ES_ULCb_0!$A$10:$AQ$100,MATCH(FIXED(K$6,0,TRUE),ES_ULCb_0!$A$10:$AQ$10,0),FALSE)),":",VLOOKUP($A31,ES_ULCb_0!$A$10:$AQ$100,MATCH(FIXED(K$6,0,TRUE),ES_ULCb_0!$A$10:$AQ$10,0),FALSE))</f>
        <v>:</v>
      </c>
      <c r="L31" s="232" t="str">
        <f>IF(ISNA(VLOOKUP($A31,ES_ULCb_0!$A$10:$AQ$100,MATCH(FIXED(L$6,0,TRUE),ES_ULCb_0!$A$10:$AQ$10,0),FALSE)),":",VLOOKUP($A31,ES_ULCb_0!$A$10:$AQ$100,MATCH(FIXED(L$6,0,TRUE),ES_ULCb_0!$A$10:$AQ$10,0),FALSE))</f>
        <v>:</v>
      </c>
      <c r="M31" s="232">
        <f>IF(ISNA(VLOOKUP($A31,ES_ULCb_0!$A$10:$AQ$100,MATCH(FIXED(M$6,0,TRUE),ES_ULCb_0!$A$10:$AQ$10,0),FALSE)),":",VLOOKUP($A31,ES_ULCb_0!$A$10:$AQ$100,MATCH(FIXED(M$6,0,TRUE),ES_ULCb_0!$A$10:$AQ$10,0),FALSE))</f>
        <v>-2.2999999999999998</v>
      </c>
      <c r="N31" s="232">
        <f>IF(ISNA(VLOOKUP($A31,ES_ULCb_0!$A$10:$AQ$100,MATCH(FIXED(N$6,0,TRUE),ES_ULCb_0!$A$10:$AQ$10,0),FALSE)),":",VLOOKUP($A31,ES_ULCb_0!$A$10:$AQ$100,MATCH(FIXED(N$6,0,TRUE),ES_ULCb_0!$A$10:$AQ$10,0),FALSE))</f>
        <v>-2.5</v>
      </c>
      <c r="O31" s="232">
        <f>IF(ISNA(VLOOKUP($A31,ES_ULCb_0!$A$10:$AQ$100,MATCH(FIXED(O$6,0,TRUE),ES_ULCb_0!$A$10:$AQ$10,0),FALSE)),":",VLOOKUP($A31,ES_ULCb_0!$A$10:$AQ$100,MATCH(FIXED(O$6,0,TRUE),ES_ULCb_0!$A$10:$AQ$10,0),FALSE))</f>
        <v>-1.3</v>
      </c>
      <c r="P31" s="232">
        <f>IF(ISNA(VLOOKUP($A31,ES_ULCb_0!$A$10:$AQ$100,MATCH(FIXED(P$6,0,TRUE),ES_ULCb_0!$A$10:$AQ$10,0),FALSE)),":",VLOOKUP($A31,ES_ULCb_0!$A$10:$AQ$100,MATCH(FIXED(P$6,0,TRUE),ES_ULCb_0!$A$10:$AQ$10,0),FALSE))</f>
        <v>4</v>
      </c>
      <c r="Q31" s="232">
        <f>IF(ISNA(VLOOKUP($A31,ES_ULCb_0!$A$10:$AQ$100,MATCH(FIXED(Q$6,0,TRUE),ES_ULCb_0!$A$10:$AQ$10,0),FALSE)),":",VLOOKUP($A31,ES_ULCb_0!$A$10:$AQ$100,MATCH(FIXED(Q$6,0,TRUE),ES_ULCb_0!$A$10:$AQ$10,0),FALSE))</f>
        <v>-1.4</v>
      </c>
      <c r="R31" s="232">
        <f>IF(ISNA(VLOOKUP($A31,ES_ULCb_0!$A$10:$AQ$100,MATCH(FIXED(R$6,0,TRUE),ES_ULCb_0!$A$10:$AQ$10,0),FALSE)),":",VLOOKUP($A31,ES_ULCb_0!$A$10:$AQ$100,MATCH(FIXED(R$6,0,TRUE),ES_ULCb_0!$A$10:$AQ$10,0),FALSE))</f>
        <v>0</v>
      </c>
      <c r="S31" s="232">
        <f>IF(ISNA(VLOOKUP($A31,ES_ULCb_0!$A$10:$AQ$100,MATCH(FIXED(S$6,0,TRUE),ES_ULCb_0!$A$10:$AQ$10,0),FALSE)),":",VLOOKUP($A31,ES_ULCb_0!$A$10:$AQ$100,MATCH(FIXED(S$6,0,TRUE),ES_ULCb_0!$A$10:$AQ$10,0),FALSE))</f>
        <v>-2</v>
      </c>
      <c r="T31" s="232">
        <f>IF(ISNA(VLOOKUP($A31,ES_ULCb_0!$A$10:$AQ$100,MATCH(FIXED(T$6,0,TRUE),ES_ULCb_0!$A$10:$AQ$10,0),FALSE)),":",VLOOKUP($A31,ES_ULCb_0!$A$10:$AQ$100,MATCH(FIXED(T$6,0,TRUE),ES_ULCb_0!$A$10:$AQ$10,0),FALSE))</f>
        <v>-0.9</v>
      </c>
      <c r="U31" s="232" t="str">
        <f>IF(ISNA(VLOOKUP($A31,ES_ULCb_0!$A$10:$AQ$100,MATCH(FIXED(U$6,0,TRUE),ES_ULCb_0!$A$10:$AQ$10,0),FALSE)),":",VLOOKUP($A31,ES_ULCb_0!$A$10:$AQ$100,MATCH(FIXED(U$6,0,TRUE),ES_ULCb_0!$A$10:$AQ$10,0),FALSE))</f>
        <v>:</v>
      </c>
      <c r="V31" s="232" t="str">
        <f>IF(ISNA(VLOOKUP($A31,ES_ULCb_0!$A$10:$AQ$100,MATCH(FIXED(V$6,0,TRUE),ES_ULCb_0!$A$10:$AQ$10,0),FALSE)),":",VLOOKUP($A31,ES_ULCb_0!$A$10:$AQ$100,MATCH(FIXED(V$6,0,TRUE),ES_ULCb_0!$A$10:$AQ$10,0),FALSE))</f>
        <v>:</v>
      </c>
      <c r="W31" s="232" t="str">
        <f>IF(ISNA(VLOOKUP($A31,ES_ULCb_0!$A$10:$AQ$100,MATCH(FIXED(W$6,0,TRUE),ES_ULCb_0!$A$10:$AQ$10,0),FALSE)),":",VLOOKUP($A31,ES_ULCb_0!$A$10:$AQ$100,MATCH(FIXED(W$6,0,TRUE),ES_ULCb_0!$A$10:$AQ$10,0),FALSE))</f>
        <v>:</v>
      </c>
    </row>
    <row r="32" spans="1:23">
      <c r="A32" s="230" t="str">
        <f>lookup!Z27</f>
        <v>Portugal</v>
      </c>
      <c r="B32" s="232" t="str">
        <f>VLOOKUP(A32,lookup!$Z$2:$AA$77,2,FALSE)</f>
        <v>Πορτογαλία</v>
      </c>
      <c r="C32" s="232" t="str">
        <f>IF(ISNA(VLOOKUP($A32,ES_ULCb_0!$A$10:$AQ$100,MATCH(FIXED(C$6,0,TRUE),ES_ULCb_0!$A$10:$AQ$10,0),FALSE)),":",VLOOKUP($A32,ES_ULCb_0!$A$10:$AQ$100,MATCH(FIXED(C$6,0,TRUE),ES_ULCb_0!$A$10:$AQ$10,0),FALSE))</f>
        <v>:</v>
      </c>
      <c r="D32" s="232">
        <f>IF(ISNA(VLOOKUP($A32,ES_ULCb_0!$A$10:$AQ$100,MATCH(FIXED(D$6,0,TRUE),ES_ULCb_0!$A$10:$AQ$10,0),FALSE)),":",VLOOKUP($A32,ES_ULCb_0!$A$10:$AQ$100,MATCH(FIXED(D$6,0,TRUE),ES_ULCb_0!$A$10:$AQ$10,0),FALSE))</f>
        <v>1.6</v>
      </c>
      <c r="E32" s="232">
        <f>IF(ISNA(VLOOKUP($A32,ES_ULCb_0!$A$10:$AQ$100,MATCH(FIXED(E$6,0,TRUE),ES_ULCb_0!$A$10:$AQ$10,0),FALSE)),":",VLOOKUP($A32,ES_ULCb_0!$A$10:$AQ$100,MATCH(FIXED(E$6,0,TRUE),ES_ULCb_0!$A$10:$AQ$10,0),FALSE))</f>
        <v>0</v>
      </c>
      <c r="F32" s="232">
        <f>IF(ISNA(VLOOKUP($A32,ES_ULCb_0!$A$10:$AQ$100,MATCH(FIXED(F$6,0,TRUE),ES_ULCb_0!$A$10:$AQ$10,0),FALSE)),":",VLOOKUP($A32,ES_ULCb_0!$A$10:$AQ$100,MATCH(FIXED(F$6,0,TRUE),ES_ULCb_0!$A$10:$AQ$10,0),FALSE))</f>
        <v>-0.5</v>
      </c>
      <c r="G32" s="232">
        <f>IF(ISNA(VLOOKUP($A32,ES_ULCb_0!$A$10:$AQ$100,MATCH(FIXED(G$6,0,TRUE),ES_ULCb_0!$A$10:$AQ$10,0),FALSE)),":",VLOOKUP($A32,ES_ULCb_0!$A$10:$AQ$100,MATCH(FIXED(G$6,0,TRUE),ES_ULCb_0!$A$10:$AQ$10,0),FALSE))</f>
        <v>-0.9</v>
      </c>
      <c r="H32" s="232">
        <f>IF(ISNA(VLOOKUP($A32,ES_ULCb_0!$A$10:$AQ$100,MATCH(FIXED(H$6,0,TRUE),ES_ULCb_0!$A$10:$AQ$10,0),FALSE)),":",VLOOKUP($A32,ES_ULCb_0!$A$10:$AQ$100,MATCH(FIXED(H$6,0,TRUE),ES_ULCb_0!$A$10:$AQ$10,0),FALSE))</f>
        <v>1.2</v>
      </c>
      <c r="I32" s="232">
        <f>IF(ISNA(VLOOKUP($A32,ES_ULCb_0!$A$10:$AQ$100,MATCH(FIXED(I$6,0,TRUE),ES_ULCb_0!$A$10:$AQ$10,0),FALSE)),":",VLOOKUP($A32,ES_ULCb_0!$A$10:$AQ$100,MATCH(FIXED(I$6,0,TRUE),ES_ULCb_0!$A$10:$AQ$10,0),FALSE))</f>
        <v>0.3</v>
      </c>
      <c r="J32" s="232">
        <f>IF(ISNA(VLOOKUP($A32,ES_ULCb_0!$A$10:$AQ$100,MATCH(FIXED(J$6,0,TRUE),ES_ULCb_0!$A$10:$AQ$10,0),FALSE)),":",VLOOKUP($A32,ES_ULCb_0!$A$10:$AQ$100,MATCH(FIXED(J$6,0,TRUE),ES_ULCb_0!$A$10:$AQ$10,0),FALSE))</f>
        <v>-0.5</v>
      </c>
      <c r="K32" s="232">
        <f>IF(ISNA(VLOOKUP($A32,ES_ULCb_0!$A$10:$AQ$100,MATCH(FIXED(K$6,0,TRUE),ES_ULCb_0!$A$10:$AQ$10,0),FALSE)),":",VLOOKUP($A32,ES_ULCb_0!$A$10:$AQ$100,MATCH(FIXED(K$6,0,TRUE),ES_ULCb_0!$A$10:$AQ$10,0),FALSE))</f>
        <v>0.8</v>
      </c>
      <c r="L32" s="232">
        <f>IF(ISNA(VLOOKUP($A32,ES_ULCb_0!$A$10:$AQ$100,MATCH(FIXED(L$6,0,TRUE),ES_ULCb_0!$A$10:$AQ$10,0),FALSE)),":",VLOOKUP($A32,ES_ULCb_0!$A$10:$AQ$100,MATCH(FIXED(L$6,0,TRUE),ES_ULCb_0!$A$10:$AQ$10,0),FALSE))</f>
        <v>-1.5</v>
      </c>
      <c r="M32" s="232">
        <f>IF(ISNA(VLOOKUP($A32,ES_ULCb_0!$A$10:$AQ$100,MATCH(FIXED(M$6,0,TRUE),ES_ULCb_0!$A$10:$AQ$10,0),FALSE)),":",VLOOKUP($A32,ES_ULCb_0!$A$10:$AQ$100,MATCH(FIXED(M$6,0,TRUE),ES_ULCb_0!$A$10:$AQ$10,0),FALSE))</f>
        <v>1</v>
      </c>
      <c r="N32" s="232">
        <f>IF(ISNA(VLOOKUP($A32,ES_ULCb_0!$A$10:$AQ$100,MATCH(FIXED(N$6,0,TRUE),ES_ULCb_0!$A$10:$AQ$10,0),FALSE)),":",VLOOKUP($A32,ES_ULCb_0!$A$10:$AQ$100,MATCH(FIXED(N$6,0,TRUE),ES_ULCb_0!$A$10:$AQ$10,0),FALSE))</f>
        <v>-1.8</v>
      </c>
      <c r="O32" s="232">
        <f>IF(ISNA(VLOOKUP($A32,ES_ULCb_0!$A$10:$AQ$100,MATCH(FIXED(O$6,0,TRUE),ES_ULCb_0!$A$10:$AQ$10,0),FALSE)),":",VLOOKUP($A32,ES_ULCb_0!$A$10:$AQ$100,MATCH(FIXED(O$6,0,TRUE),ES_ULCb_0!$A$10:$AQ$10,0),FALSE))</f>
        <v>-1.6</v>
      </c>
      <c r="P32" s="232">
        <f>IF(ISNA(VLOOKUP($A32,ES_ULCb_0!$A$10:$AQ$100,MATCH(FIXED(P$6,0,TRUE),ES_ULCb_0!$A$10:$AQ$10,0),FALSE)),":",VLOOKUP($A32,ES_ULCb_0!$A$10:$AQ$100,MATCH(FIXED(P$6,0,TRUE),ES_ULCb_0!$A$10:$AQ$10,0),FALSE))</f>
        <v>1.9</v>
      </c>
      <c r="Q32" s="232">
        <f>IF(ISNA(VLOOKUP($A32,ES_ULCb_0!$A$10:$AQ$100,MATCH(FIXED(Q$6,0,TRUE),ES_ULCb_0!$A$10:$AQ$10,0),FALSE)),":",VLOOKUP($A32,ES_ULCb_0!$A$10:$AQ$100,MATCH(FIXED(Q$6,0,TRUE),ES_ULCb_0!$A$10:$AQ$10,0),FALSE))</f>
        <v>2.2000000000000002</v>
      </c>
      <c r="R32" s="232">
        <f>IF(ISNA(VLOOKUP($A32,ES_ULCb_0!$A$10:$AQ$100,MATCH(FIXED(R$6,0,TRUE),ES_ULCb_0!$A$10:$AQ$10,0),FALSE)),":",VLOOKUP($A32,ES_ULCb_0!$A$10:$AQ$100,MATCH(FIXED(R$6,0,TRUE),ES_ULCb_0!$A$10:$AQ$10,0),FALSE))</f>
        <v>-2.1</v>
      </c>
      <c r="S32" s="232">
        <f>IF(ISNA(VLOOKUP($A32,ES_ULCb_0!$A$10:$AQ$100,MATCH(FIXED(S$6,0,TRUE),ES_ULCb_0!$A$10:$AQ$10,0),FALSE)),":",VLOOKUP($A32,ES_ULCb_0!$A$10:$AQ$100,MATCH(FIXED(S$6,0,TRUE),ES_ULCb_0!$A$10:$AQ$10,0),FALSE))</f>
        <v>-1.1000000000000001</v>
      </c>
      <c r="T32" s="232">
        <f>IF(ISNA(VLOOKUP($A32,ES_ULCb_0!$A$10:$AQ$100,MATCH(FIXED(T$6,0,TRUE),ES_ULCb_0!$A$10:$AQ$10,0),FALSE)),":",VLOOKUP($A32,ES_ULCb_0!$A$10:$AQ$100,MATCH(FIXED(T$6,0,TRUE),ES_ULCb_0!$A$10:$AQ$10,0),FALSE))</f>
        <v>-2.7</v>
      </c>
      <c r="U32" s="232">
        <f>IF(ISNA(VLOOKUP($A32,ES_ULCb_0!$A$10:$AQ$100,MATCH(FIXED(U$6,0,TRUE),ES_ULCb_0!$A$10:$AQ$10,0),FALSE)),":",VLOOKUP($A32,ES_ULCb_0!$A$10:$AQ$100,MATCH(FIXED(U$6,0,TRUE),ES_ULCb_0!$A$10:$AQ$10,0),FALSE))</f>
        <v>0.1</v>
      </c>
      <c r="V32" s="232" t="str">
        <f>IF(ISNA(VLOOKUP($A32,ES_ULCb_0!$A$10:$AQ$100,MATCH(FIXED(V$6,0,TRUE),ES_ULCb_0!$A$10:$AQ$10,0),FALSE)),":",VLOOKUP($A32,ES_ULCb_0!$A$10:$AQ$100,MATCH(FIXED(V$6,0,TRUE),ES_ULCb_0!$A$10:$AQ$10,0),FALSE))</f>
        <v>:</v>
      </c>
      <c r="W32" s="232" t="str">
        <f>IF(ISNA(VLOOKUP($A32,ES_ULCb_0!$A$10:$AQ$100,MATCH(FIXED(W$6,0,TRUE),ES_ULCb_0!$A$10:$AQ$10,0),FALSE)),":",VLOOKUP($A32,ES_ULCb_0!$A$10:$AQ$100,MATCH(FIXED(W$6,0,TRUE),ES_ULCb_0!$A$10:$AQ$10,0),FALSE))</f>
        <v>:</v>
      </c>
    </row>
    <row r="33" spans="1:23">
      <c r="A33" s="230" t="str">
        <f>lookup!Z28</f>
        <v>Romania</v>
      </c>
      <c r="B33" s="232" t="str">
        <f>VLOOKUP(A33,lookup!$Z$2:$AA$77,2,FALSE)</f>
        <v>Ρουμανία</v>
      </c>
      <c r="C33" s="232" t="str">
        <f>IF(ISNA(VLOOKUP($A33,ES_ULCb_0!$A$10:$AQ$100,MATCH(FIXED(C$6,0,TRUE),ES_ULCb_0!$A$10:$AQ$10,0),FALSE)),":",VLOOKUP($A33,ES_ULCb_0!$A$10:$AQ$100,MATCH(FIXED(C$6,0,TRUE),ES_ULCb_0!$A$10:$AQ$10,0),FALSE))</f>
        <v>:</v>
      </c>
      <c r="D33" s="232">
        <f>IF(ISNA(VLOOKUP($A33,ES_ULCb_0!$A$10:$AQ$100,MATCH(FIXED(D$6,0,TRUE),ES_ULCb_0!$A$10:$AQ$10,0),FALSE)),":",VLOOKUP($A33,ES_ULCb_0!$A$10:$AQ$100,MATCH(FIXED(D$6,0,TRUE),ES_ULCb_0!$A$10:$AQ$10,0),FALSE))</f>
        <v>-1.3</v>
      </c>
      <c r="E33" s="232">
        <f>IF(ISNA(VLOOKUP($A33,ES_ULCb_0!$A$10:$AQ$100,MATCH(FIXED(E$6,0,TRUE),ES_ULCb_0!$A$10:$AQ$10,0),FALSE)),":",VLOOKUP($A33,ES_ULCb_0!$A$10:$AQ$100,MATCH(FIXED(E$6,0,TRUE),ES_ULCb_0!$A$10:$AQ$10,0),FALSE))</f>
        <v>-13.5</v>
      </c>
      <c r="F33" s="232">
        <f>IF(ISNA(VLOOKUP($A33,ES_ULCb_0!$A$10:$AQ$100,MATCH(FIXED(F$6,0,TRUE),ES_ULCb_0!$A$10:$AQ$10,0),FALSE)),":",VLOOKUP($A33,ES_ULCb_0!$A$10:$AQ$100,MATCH(FIXED(F$6,0,TRUE),ES_ULCb_0!$A$10:$AQ$10,0),FALSE))</f>
        <v>22.3</v>
      </c>
      <c r="G33" s="232">
        <f>IF(ISNA(VLOOKUP($A33,ES_ULCb_0!$A$10:$AQ$100,MATCH(FIXED(G$6,0,TRUE),ES_ULCb_0!$A$10:$AQ$10,0),FALSE)),":",VLOOKUP($A33,ES_ULCb_0!$A$10:$AQ$100,MATCH(FIXED(G$6,0,TRUE),ES_ULCb_0!$A$10:$AQ$10,0),FALSE))</f>
        <v>-6.6</v>
      </c>
      <c r="H33" s="232">
        <f>IF(ISNA(VLOOKUP($A33,ES_ULCb_0!$A$10:$AQ$100,MATCH(FIXED(H$6,0,TRUE),ES_ULCb_0!$A$10:$AQ$10,0),FALSE)),":",VLOOKUP($A33,ES_ULCb_0!$A$10:$AQ$100,MATCH(FIXED(H$6,0,TRUE),ES_ULCb_0!$A$10:$AQ$10,0),FALSE))</f>
        <v>15.1</v>
      </c>
      <c r="I33" s="232">
        <f>IF(ISNA(VLOOKUP($A33,ES_ULCb_0!$A$10:$AQ$100,MATCH(FIXED(I$6,0,TRUE),ES_ULCb_0!$A$10:$AQ$10,0),FALSE)),":",VLOOKUP($A33,ES_ULCb_0!$A$10:$AQ$100,MATCH(FIXED(I$6,0,TRUE),ES_ULCb_0!$A$10:$AQ$10,0),FALSE))</f>
        <v>5.3</v>
      </c>
      <c r="J33" s="232">
        <f>IF(ISNA(VLOOKUP($A33,ES_ULCb_0!$A$10:$AQ$100,MATCH(FIXED(J$6,0,TRUE),ES_ULCb_0!$A$10:$AQ$10,0),FALSE)),":",VLOOKUP($A33,ES_ULCb_0!$A$10:$AQ$100,MATCH(FIXED(J$6,0,TRUE),ES_ULCb_0!$A$10:$AQ$10,0),FALSE))</f>
        <v>-18.7</v>
      </c>
      <c r="K33" s="232">
        <f>IF(ISNA(VLOOKUP($A33,ES_ULCb_0!$A$10:$AQ$100,MATCH(FIXED(K$6,0,TRUE),ES_ULCb_0!$A$10:$AQ$10,0),FALSE)),":",VLOOKUP($A33,ES_ULCb_0!$A$10:$AQ$100,MATCH(FIXED(K$6,0,TRUE),ES_ULCb_0!$A$10:$AQ$10,0),FALSE))</f>
        <v>-2</v>
      </c>
      <c r="L33" s="232">
        <f>IF(ISNA(VLOOKUP($A33,ES_ULCb_0!$A$10:$AQ$100,MATCH(FIXED(L$6,0,TRUE),ES_ULCb_0!$A$10:$AQ$10,0),FALSE)),":",VLOOKUP($A33,ES_ULCb_0!$A$10:$AQ$100,MATCH(FIXED(L$6,0,TRUE),ES_ULCb_0!$A$10:$AQ$10,0),FALSE))</f>
        <v>-10.7</v>
      </c>
      <c r="M33" s="232">
        <f>IF(ISNA(VLOOKUP($A33,ES_ULCb_0!$A$10:$AQ$100,MATCH(FIXED(M$6,0,TRUE),ES_ULCb_0!$A$10:$AQ$10,0),FALSE)),":",VLOOKUP($A33,ES_ULCb_0!$A$10:$AQ$100,MATCH(FIXED(M$6,0,TRUE),ES_ULCb_0!$A$10:$AQ$10,0),FALSE))</f>
        <v>8.8000000000000007</v>
      </c>
      <c r="N33" s="232">
        <f>IF(ISNA(VLOOKUP($A33,ES_ULCb_0!$A$10:$AQ$100,MATCH(FIXED(N$6,0,TRUE),ES_ULCb_0!$A$10:$AQ$10,0),FALSE)),":",VLOOKUP($A33,ES_ULCb_0!$A$10:$AQ$100,MATCH(FIXED(N$6,0,TRUE),ES_ULCb_0!$A$10:$AQ$10,0),FALSE))</f>
        <v>-5.0999999999999996</v>
      </c>
      <c r="O33" s="232">
        <f>IF(ISNA(VLOOKUP($A33,ES_ULCb_0!$A$10:$AQ$100,MATCH(FIXED(O$6,0,TRUE),ES_ULCb_0!$A$10:$AQ$10,0),FALSE)),":",VLOOKUP($A33,ES_ULCb_0!$A$10:$AQ$100,MATCH(FIXED(O$6,0,TRUE),ES_ULCb_0!$A$10:$AQ$10,0),FALSE))</f>
        <v>1.5</v>
      </c>
      <c r="P33" s="232">
        <f>IF(ISNA(VLOOKUP($A33,ES_ULCb_0!$A$10:$AQ$100,MATCH(FIXED(P$6,0,TRUE),ES_ULCb_0!$A$10:$AQ$10,0),FALSE)),":",VLOOKUP($A33,ES_ULCb_0!$A$10:$AQ$100,MATCH(FIXED(P$6,0,TRUE),ES_ULCb_0!$A$10:$AQ$10,0),FALSE))</f>
        <v>6.6</v>
      </c>
      <c r="Q33" s="232">
        <f>IF(ISNA(VLOOKUP($A33,ES_ULCb_0!$A$10:$AQ$100,MATCH(FIXED(Q$6,0,TRUE),ES_ULCb_0!$A$10:$AQ$10,0),FALSE)),":",VLOOKUP($A33,ES_ULCb_0!$A$10:$AQ$100,MATCH(FIXED(Q$6,0,TRUE),ES_ULCb_0!$A$10:$AQ$10,0),FALSE))</f>
        <v>-1.2</v>
      </c>
      <c r="R33" s="232">
        <f>IF(ISNA(VLOOKUP($A33,ES_ULCb_0!$A$10:$AQ$100,MATCH(FIXED(R$6,0,TRUE),ES_ULCb_0!$A$10:$AQ$10,0),FALSE)),":",VLOOKUP($A33,ES_ULCb_0!$A$10:$AQ$100,MATCH(FIXED(R$6,0,TRUE),ES_ULCb_0!$A$10:$AQ$10,0),FALSE))</f>
        <v>-7.7</v>
      </c>
      <c r="S33" s="232">
        <f>IF(ISNA(VLOOKUP($A33,ES_ULCb_0!$A$10:$AQ$100,MATCH(FIXED(S$6,0,TRUE),ES_ULCb_0!$A$10:$AQ$10,0),FALSE)),":",VLOOKUP($A33,ES_ULCb_0!$A$10:$AQ$100,MATCH(FIXED(S$6,0,TRUE),ES_ULCb_0!$A$10:$AQ$10,0),FALSE))</f>
        <v>-10.6</v>
      </c>
      <c r="T33" s="232">
        <f>IF(ISNA(VLOOKUP($A33,ES_ULCb_0!$A$10:$AQ$100,MATCH(FIXED(T$6,0,TRUE),ES_ULCb_0!$A$10:$AQ$10,0),FALSE)),":",VLOOKUP($A33,ES_ULCb_0!$A$10:$AQ$100,MATCH(FIXED(T$6,0,TRUE),ES_ULCb_0!$A$10:$AQ$10,0),FALSE))</f>
        <v>-0.2</v>
      </c>
      <c r="U33" s="232">
        <f>IF(ISNA(VLOOKUP($A33,ES_ULCb_0!$A$10:$AQ$100,MATCH(FIXED(U$6,0,TRUE),ES_ULCb_0!$A$10:$AQ$10,0),FALSE)),":",VLOOKUP($A33,ES_ULCb_0!$A$10:$AQ$100,MATCH(FIXED(U$6,0,TRUE),ES_ULCb_0!$A$10:$AQ$10,0),FALSE))</f>
        <v>-1</v>
      </c>
      <c r="V33" s="232" t="str">
        <f>IF(ISNA(VLOOKUP($A33,ES_ULCb_0!$A$10:$AQ$100,MATCH(FIXED(V$6,0,TRUE),ES_ULCb_0!$A$10:$AQ$10,0),FALSE)),":",VLOOKUP($A33,ES_ULCb_0!$A$10:$AQ$100,MATCH(FIXED(V$6,0,TRUE),ES_ULCb_0!$A$10:$AQ$10,0),FALSE))</f>
        <v>:</v>
      </c>
      <c r="W33" s="232" t="str">
        <f>IF(ISNA(VLOOKUP($A33,ES_ULCb_0!$A$10:$AQ$100,MATCH(FIXED(W$6,0,TRUE),ES_ULCb_0!$A$10:$AQ$10,0),FALSE)),":",VLOOKUP($A33,ES_ULCb_0!$A$10:$AQ$100,MATCH(FIXED(W$6,0,TRUE),ES_ULCb_0!$A$10:$AQ$10,0),FALSE))</f>
        <v>:</v>
      </c>
    </row>
    <row r="34" spans="1:23">
      <c r="A34" s="230" t="str">
        <f>lookup!Z29</f>
        <v>Slovenia</v>
      </c>
      <c r="B34" s="232" t="str">
        <f>VLOOKUP(A34,lookup!$Z$2:$AA$77,2,FALSE)</f>
        <v>Σλοβενία</v>
      </c>
      <c r="C34" s="232" t="str">
        <f>IF(ISNA(VLOOKUP($A34,ES_ULCb_0!$A$10:$AQ$100,MATCH(FIXED(C$6,0,TRUE),ES_ULCb_0!$A$10:$AQ$10,0),FALSE)),":",VLOOKUP($A34,ES_ULCb_0!$A$10:$AQ$100,MATCH(FIXED(C$6,0,TRUE),ES_ULCb_0!$A$10:$AQ$10,0),FALSE))</f>
        <v>:</v>
      </c>
      <c r="D34" s="232">
        <f>IF(ISNA(VLOOKUP($A34,ES_ULCb_0!$A$10:$AQ$100,MATCH(FIXED(D$6,0,TRUE),ES_ULCb_0!$A$10:$AQ$10,0),FALSE)),":",VLOOKUP($A34,ES_ULCb_0!$A$10:$AQ$100,MATCH(FIXED(D$6,0,TRUE),ES_ULCb_0!$A$10:$AQ$10,0),FALSE))</f>
        <v>-3.5</v>
      </c>
      <c r="E34" s="232">
        <f>IF(ISNA(VLOOKUP($A34,ES_ULCb_0!$A$10:$AQ$100,MATCH(FIXED(E$6,0,TRUE),ES_ULCb_0!$A$10:$AQ$10,0),FALSE)),":",VLOOKUP($A34,ES_ULCb_0!$A$10:$AQ$100,MATCH(FIXED(E$6,0,TRUE),ES_ULCb_0!$A$10:$AQ$10,0),FALSE))</f>
        <v>-3.1</v>
      </c>
      <c r="F34" s="232">
        <f>IF(ISNA(VLOOKUP($A34,ES_ULCb_0!$A$10:$AQ$100,MATCH(FIXED(F$6,0,TRUE),ES_ULCb_0!$A$10:$AQ$10,0),FALSE)),":",VLOOKUP($A34,ES_ULCb_0!$A$10:$AQ$100,MATCH(FIXED(F$6,0,TRUE),ES_ULCb_0!$A$10:$AQ$10,0),FALSE))</f>
        <v>-2</v>
      </c>
      <c r="G34" s="232">
        <f>IF(ISNA(VLOOKUP($A34,ES_ULCb_0!$A$10:$AQ$100,MATCH(FIXED(G$6,0,TRUE),ES_ULCb_0!$A$10:$AQ$10,0),FALSE)),":",VLOOKUP($A34,ES_ULCb_0!$A$10:$AQ$100,MATCH(FIXED(G$6,0,TRUE),ES_ULCb_0!$A$10:$AQ$10,0),FALSE))</f>
        <v>-1.9</v>
      </c>
      <c r="H34" s="232">
        <f>IF(ISNA(VLOOKUP($A34,ES_ULCb_0!$A$10:$AQ$100,MATCH(FIXED(H$6,0,TRUE),ES_ULCb_0!$A$10:$AQ$10,0),FALSE)),":",VLOOKUP($A34,ES_ULCb_0!$A$10:$AQ$100,MATCH(FIXED(H$6,0,TRUE),ES_ULCb_0!$A$10:$AQ$10,0),FALSE))</f>
        <v>2</v>
      </c>
      <c r="I34" s="232">
        <f>IF(ISNA(VLOOKUP($A34,ES_ULCb_0!$A$10:$AQ$100,MATCH(FIXED(I$6,0,TRUE),ES_ULCb_0!$A$10:$AQ$10,0),FALSE)),":",VLOOKUP($A34,ES_ULCb_0!$A$10:$AQ$100,MATCH(FIXED(I$6,0,TRUE),ES_ULCb_0!$A$10:$AQ$10,0),FALSE))</f>
        <v>0.3</v>
      </c>
      <c r="J34" s="232">
        <f>IF(ISNA(VLOOKUP($A34,ES_ULCb_0!$A$10:$AQ$100,MATCH(FIXED(J$6,0,TRUE),ES_ULCb_0!$A$10:$AQ$10,0),FALSE)),":",VLOOKUP($A34,ES_ULCb_0!$A$10:$AQ$100,MATCH(FIXED(J$6,0,TRUE),ES_ULCb_0!$A$10:$AQ$10,0),FALSE))</f>
        <v>-1.5</v>
      </c>
      <c r="K34" s="232">
        <f>IF(ISNA(VLOOKUP($A34,ES_ULCb_0!$A$10:$AQ$100,MATCH(FIXED(K$6,0,TRUE),ES_ULCb_0!$A$10:$AQ$10,0),FALSE)),":",VLOOKUP($A34,ES_ULCb_0!$A$10:$AQ$100,MATCH(FIXED(K$6,0,TRUE),ES_ULCb_0!$A$10:$AQ$10,0),FALSE))</f>
        <v>-1</v>
      </c>
      <c r="L34" s="232">
        <f>IF(ISNA(VLOOKUP($A34,ES_ULCb_0!$A$10:$AQ$100,MATCH(FIXED(L$6,0,TRUE),ES_ULCb_0!$A$10:$AQ$10,0),FALSE)),":",VLOOKUP($A34,ES_ULCb_0!$A$10:$AQ$100,MATCH(FIXED(L$6,0,TRUE),ES_ULCb_0!$A$10:$AQ$10,0),FALSE))</f>
        <v>0.3</v>
      </c>
      <c r="M34" s="232">
        <f>IF(ISNA(VLOOKUP($A34,ES_ULCb_0!$A$10:$AQ$100,MATCH(FIXED(M$6,0,TRUE),ES_ULCb_0!$A$10:$AQ$10,0),FALSE)),":",VLOOKUP($A34,ES_ULCb_0!$A$10:$AQ$100,MATCH(FIXED(M$6,0,TRUE),ES_ULCb_0!$A$10:$AQ$10,0),FALSE))</f>
        <v>-0.2</v>
      </c>
      <c r="N34" s="232">
        <f>IF(ISNA(VLOOKUP($A34,ES_ULCb_0!$A$10:$AQ$100,MATCH(FIXED(N$6,0,TRUE),ES_ULCb_0!$A$10:$AQ$10,0),FALSE)),":",VLOOKUP($A34,ES_ULCb_0!$A$10:$AQ$100,MATCH(FIXED(N$6,0,TRUE),ES_ULCb_0!$A$10:$AQ$10,0),FALSE))</f>
        <v>-1</v>
      </c>
      <c r="O34" s="232">
        <f>IF(ISNA(VLOOKUP($A34,ES_ULCb_0!$A$10:$AQ$100,MATCH(FIXED(O$6,0,TRUE),ES_ULCb_0!$A$10:$AQ$10,0),FALSE)),":",VLOOKUP($A34,ES_ULCb_0!$A$10:$AQ$100,MATCH(FIXED(O$6,0,TRUE),ES_ULCb_0!$A$10:$AQ$10,0),FALSE))</f>
        <v>-1.6</v>
      </c>
      <c r="P34" s="232">
        <f>IF(ISNA(VLOOKUP($A34,ES_ULCb_0!$A$10:$AQ$100,MATCH(FIXED(P$6,0,TRUE),ES_ULCb_0!$A$10:$AQ$10,0),FALSE)),":",VLOOKUP($A34,ES_ULCb_0!$A$10:$AQ$100,MATCH(FIXED(P$6,0,TRUE),ES_ULCb_0!$A$10:$AQ$10,0),FALSE))</f>
        <v>2.1</v>
      </c>
      <c r="Q34" s="232">
        <f>IF(ISNA(VLOOKUP($A34,ES_ULCb_0!$A$10:$AQ$100,MATCH(FIXED(Q$6,0,TRUE),ES_ULCb_0!$A$10:$AQ$10,0),FALSE)),":",VLOOKUP($A34,ES_ULCb_0!$A$10:$AQ$100,MATCH(FIXED(Q$6,0,TRUE),ES_ULCb_0!$A$10:$AQ$10,0),FALSE))</f>
        <v>5.0999999999999996</v>
      </c>
      <c r="R34" s="232">
        <f>IF(ISNA(VLOOKUP($A34,ES_ULCb_0!$A$10:$AQ$100,MATCH(FIXED(R$6,0,TRUE),ES_ULCb_0!$A$10:$AQ$10,0),FALSE)),":",VLOOKUP($A34,ES_ULCb_0!$A$10:$AQ$100,MATCH(FIXED(R$6,0,TRUE),ES_ULCb_0!$A$10:$AQ$10,0),FALSE))</f>
        <v>1.5</v>
      </c>
      <c r="S34" s="232">
        <f>IF(ISNA(VLOOKUP($A34,ES_ULCb_0!$A$10:$AQ$100,MATCH(FIXED(S$6,0,TRUE),ES_ULCb_0!$A$10:$AQ$10,0),FALSE)),":",VLOOKUP($A34,ES_ULCb_0!$A$10:$AQ$100,MATCH(FIXED(S$6,0,TRUE),ES_ULCb_0!$A$10:$AQ$10,0),FALSE))</f>
        <v>-1.9</v>
      </c>
      <c r="T34" s="232">
        <f>IF(ISNA(VLOOKUP($A34,ES_ULCb_0!$A$10:$AQ$100,MATCH(FIXED(T$6,0,TRUE),ES_ULCb_0!$A$10:$AQ$10,0),FALSE)),":",VLOOKUP($A34,ES_ULCb_0!$A$10:$AQ$100,MATCH(FIXED(T$6,0,TRUE),ES_ULCb_0!$A$10:$AQ$10,0),FALSE))</f>
        <v>0.5</v>
      </c>
      <c r="U34" s="232">
        <f>IF(ISNA(VLOOKUP($A34,ES_ULCb_0!$A$10:$AQ$100,MATCH(FIXED(U$6,0,TRUE),ES_ULCb_0!$A$10:$AQ$10,0),FALSE)),":",VLOOKUP($A34,ES_ULCb_0!$A$10:$AQ$100,MATCH(FIXED(U$6,0,TRUE),ES_ULCb_0!$A$10:$AQ$10,0),FALSE))</f>
        <v>-1.8</v>
      </c>
      <c r="V34" s="232" t="str">
        <f>IF(ISNA(VLOOKUP($A34,ES_ULCb_0!$A$10:$AQ$100,MATCH(FIXED(V$6,0,TRUE),ES_ULCb_0!$A$10:$AQ$10,0),FALSE)),":",VLOOKUP($A34,ES_ULCb_0!$A$10:$AQ$100,MATCH(FIXED(V$6,0,TRUE),ES_ULCb_0!$A$10:$AQ$10,0),FALSE))</f>
        <v>:</v>
      </c>
      <c r="W34" s="232" t="str">
        <f>IF(ISNA(VLOOKUP($A34,ES_ULCb_0!$A$10:$AQ$100,MATCH(FIXED(W$6,0,TRUE),ES_ULCb_0!$A$10:$AQ$10,0),FALSE)),":",VLOOKUP($A34,ES_ULCb_0!$A$10:$AQ$100,MATCH(FIXED(W$6,0,TRUE),ES_ULCb_0!$A$10:$AQ$10,0),FALSE))</f>
        <v>:</v>
      </c>
    </row>
    <row r="35" spans="1:23">
      <c r="A35" s="230" t="str">
        <f>lookup!Z30</f>
        <v>Slovakia</v>
      </c>
      <c r="B35" s="232" t="str">
        <f>VLOOKUP(A35,lookup!$Z$2:$AA$77,2,FALSE)</f>
        <v>Σλοβακία</v>
      </c>
      <c r="C35" s="232" t="str">
        <f>IF(ISNA(VLOOKUP($A35,ES_ULCb_0!$A$10:$AQ$100,MATCH(FIXED(C$6,0,TRUE),ES_ULCb_0!$A$10:$AQ$10,0),FALSE)),":",VLOOKUP($A35,ES_ULCb_0!$A$10:$AQ$100,MATCH(FIXED(C$6,0,TRUE),ES_ULCb_0!$A$10:$AQ$10,0),FALSE))</f>
        <v>:</v>
      </c>
      <c r="D35" s="232">
        <f>IF(ISNA(VLOOKUP($A35,ES_ULCb_0!$A$10:$AQ$100,MATCH(FIXED(D$6,0,TRUE),ES_ULCb_0!$A$10:$AQ$10,0),FALSE)),":",VLOOKUP($A35,ES_ULCb_0!$A$10:$AQ$100,MATCH(FIXED(D$6,0,TRUE),ES_ULCb_0!$A$10:$AQ$10,0),FALSE))</f>
        <v>3.6</v>
      </c>
      <c r="E35" s="232">
        <f>IF(ISNA(VLOOKUP($A35,ES_ULCb_0!$A$10:$AQ$100,MATCH(FIXED(E$6,0,TRUE),ES_ULCb_0!$A$10:$AQ$10,0),FALSE)),":",VLOOKUP($A35,ES_ULCb_0!$A$10:$AQ$100,MATCH(FIXED(E$6,0,TRUE),ES_ULCb_0!$A$10:$AQ$10,0),FALSE))</f>
        <v>4.3</v>
      </c>
      <c r="F35" s="232">
        <f>IF(ISNA(VLOOKUP($A35,ES_ULCb_0!$A$10:$AQ$100,MATCH(FIXED(F$6,0,TRUE),ES_ULCb_0!$A$10:$AQ$10,0),FALSE)),":",VLOOKUP($A35,ES_ULCb_0!$A$10:$AQ$100,MATCH(FIXED(F$6,0,TRUE),ES_ULCb_0!$A$10:$AQ$10,0),FALSE))</f>
        <v>-0.2</v>
      </c>
      <c r="G35" s="232">
        <f>IF(ISNA(VLOOKUP($A35,ES_ULCb_0!$A$10:$AQ$100,MATCH(FIXED(G$6,0,TRUE),ES_ULCb_0!$A$10:$AQ$10,0),FALSE)),":",VLOOKUP($A35,ES_ULCb_0!$A$10:$AQ$100,MATCH(FIXED(G$6,0,TRUE),ES_ULCb_0!$A$10:$AQ$10,0),FALSE))</f>
        <v>-3.2</v>
      </c>
      <c r="H35" s="232">
        <f>IF(ISNA(VLOOKUP($A35,ES_ULCb_0!$A$10:$AQ$100,MATCH(FIXED(H$6,0,TRUE),ES_ULCb_0!$A$10:$AQ$10,0),FALSE)),":",VLOOKUP($A35,ES_ULCb_0!$A$10:$AQ$100,MATCH(FIXED(H$6,0,TRUE),ES_ULCb_0!$A$10:$AQ$10,0),FALSE))</f>
        <v>0.1</v>
      </c>
      <c r="I35" s="232">
        <f>IF(ISNA(VLOOKUP($A35,ES_ULCb_0!$A$10:$AQ$100,MATCH(FIXED(I$6,0,TRUE),ES_ULCb_0!$A$10:$AQ$10,0),FALSE)),":",VLOOKUP($A35,ES_ULCb_0!$A$10:$AQ$100,MATCH(FIXED(I$6,0,TRUE),ES_ULCb_0!$A$10:$AQ$10,0),FALSE))</f>
        <v>-2.2000000000000002</v>
      </c>
      <c r="J35" s="232">
        <f>IF(ISNA(VLOOKUP($A35,ES_ULCb_0!$A$10:$AQ$100,MATCH(FIXED(J$6,0,TRUE),ES_ULCb_0!$A$10:$AQ$10,0),FALSE)),":",VLOOKUP($A35,ES_ULCb_0!$A$10:$AQ$100,MATCH(FIXED(J$6,0,TRUE),ES_ULCb_0!$A$10:$AQ$10,0),FALSE))</f>
        <v>0.3</v>
      </c>
      <c r="K35" s="232">
        <f>IF(ISNA(VLOOKUP($A35,ES_ULCb_0!$A$10:$AQ$100,MATCH(FIXED(K$6,0,TRUE),ES_ULCb_0!$A$10:$AQ$10,0),FALSE)),":",VLOOKUP($A35,ES_ULCb_0!$A$10:$AQ$100,MATCH(FIXED(K$6,0,TRUE),ES_ULCb_0!$A$10:$AQ$10,0),FALSE))</f>
        <v>-1.2</v>
      </c>
      <c r="L35" s="232">
        <f>IF(ISNA(VLOOKUP($A35,ES_ULCb_0!$A$10:$AQ$100,MATCH(FIXED(L$6,0,TRUE),ES_ULCb_0!$A$10:$AQ$10,0),FALSE)),":",VLOOKUP($A35,ES_ULCb_0!$A$10:$AQ$100,MATCH(FIXED(L$6,0,TRUE),ES_ULCb_0!$A$10:$AQ$10,0),FALSE))</f>
        <v>-3</v>
      </c>
      <c r="M35" s="232">
        <f>IF(ISNA(VLOOKUP($A35,ES_ULCb_0!$A$10:$AQ$100,MATCH(FIXED(M$6,0,TRUE),ES_ULCb_0!$A$10:$AQ$10,0),FALSE)),":",VLOOKUP($A35,ES_ULCb_0!$A$10:$AQ$100,MATCH(FIXED(M$6,0,TRUE),ES_ULCb_0!$A$10:$AQ$10,0),FALSE))</f>
        <v>1.5</v>
      </c>
      <c r="N35" s="232">
        <f>IF(ISNA(VLOOKUP($A35,ES_ULCb_0!$A$10:$AQ$100,MATCH(FIXED(N$6,0,TRUE),ES_ULCb_0!$A$10:$AQ$10,0),FALSE)),":",VLOOKUP($A35,ES_ULCb_0!$A$10:$AQ$100,MATCH(FIXED(N$6,0,TRUE),ES_ULCb_0!$A$10:$AQ$10,0),FALSE))</f>
        <v>-1.2</v>
      </c>
      <c r="O35" s="232">
        <f>IF(ISNA(VLOOKUP($A35,ES_ULCb_0!$A$10:$AQ$100,MATCH(FIXED(O$6,0,TRUE),ES_ULCb_0!$A$10:$AQ$10,0),FALSE)),":",VLOOKUP($A35,ES_ULCb_0!$A$10:$AQ$100,MATCH(FIXED(O$6,0,TRUE),ES_ULCb_0!$A$10:$AQ$10,0),FALSE))</f>
        <v>-0.6</v>
      </c>
      <c r="P35" s="232">
        <f>IF(ISNA(VLOOKUP($A35,ES_ULCb_0!$A$10:$AQ$100,MATCH(FIXED(P$6,0,TRUE),ES_ULCb_0!$A$10:$AQ$10,0),FALSE)),":",VLOOKUP($A35,ES_ULCb_0!$A$10:$AQ$100,MATCH(FIXED(P$6,0,TRUE),ES_ULCb_0!$A$10:$AQ$10,0),FALSE))</f>
        <v>1.5</v>
      </c>
      <c r="Q35" s="232">
        <f>IF(ISNA(VLOOKUP($A35,ES_ULCb_0!$A$10:$AQ$100,MATCH(FIXED(Q$6,0,TRUE),ES_ULCb_0!$A$10:$AQ$10,0),FALSE)),":",VLOOKUP($A35,ES_ULCb_0!$A$10:$AQ$100,MATCH(FIXED(Q$6,0,TRUE),ES_ULCb_0!$A$10:$AQ$10,0),FALSE))</f>
        <v>7</v>
      </c>
      <c r="R35" s="232">
        <f>IF(ISNA(VLOOKUP($A35,ES_ULCb_0!$A$10:$AQ$100,MATCH(FIXED(R$6,0,TRUE),ES_ULCb_0!$A$10:$AQ$10,0),FALSE)),":",VLOOKUP($A35,ES_ULCb_0!$A$10:$AQ$100,MATCH(FIXED(R$6,0,TRUE),ES_ULCb_0!$A$10:$AQ$10,0),FALSE))</f>
        <v>-1.4</v>
      </c>
      <c r="S35" s="232">
        <f>IF(ISNA(VLOOKUP($A35,ES_ULCb_0!$A$10:$AQ$100,MATCH(FIXED(S$6,0,TRUE),ES_ULCb_0!$A$10:$AQ$10,0),FALSE)),":",VLOOKUP($A35,ES_ULCb_0!$A$10:$AQ$100,MATCH(FIXED(S$6,0,TRUE),ES_ULCb_0!$A$10:$AQ$10,0),FALSE))</f>
        <v>-0.8</v>
      </c>
      <c r="T35" s="232">
        <f>IF(ISNA(VLOOKUP($A35,ES_ULCb_0!$A$10:$AQ$100,MATCH(FIXED(T$6,0,TRUE),ES_ULCb_0!$A$10:$AQ$10,0),FALSE)),":",VLOOKUP($A35,ES_ULCb_0!$A$10:$AQ$100,MATCH(FIXED(T$6,0,TRUE),ES_ULCb_0!$A$10:$AQ$10,0),FALSE))</f>
        <v>-0.2</v>
      </c>
      <c r="U35" s="232">
        <f>IF(ISNA(VLOOKUP($A35,ES_ULCb_0!$A$10:$AQ$100,MATCH(FIXED(U$6,0,TRUE),ES_ULCb_0!$A$10:$AQ$10,0),FALSE)),":",VLOOKUP($A35,ES_ULCb_0!$A$10:$AQ$100,MATCH(FIXED(U$6,0,TRUE),ES_ULCb_0!$A$10:$AQ$10,0),FALSE))</f>
        <v>-1.4</v>
      </c>
      <c r="V35" s="232" t="str">
        <f>IF(ISNA(VLOOKUP($A35,ES_ULCb_0!$A$10:$AQ$100,MATCH(FIXED(V$6,0,TRUE),ES_ULCb_0!$A$10:$AQ$10,0),FALSE)),":",VLOOKUP($A35,ES_ULCb_0!$A$10:$AQ$100,MATCH(FIXED(V$6,0,TRUE),ES_ULCb_0!$A$10:$AQ$10,0),FALSE))</f>
        <v>:</v>
      </c>
      <c r="W35" s="232" t="str">
        <f>IF(ISNA(VLOOKUP($A35,ES_ULCb_0!$A$10:$AQ$100,MATCH(FIXED(W$6,0,TRUE),ES_ULCb_0!$A$10:$AQ$10,0),FALSE)),":",VLOOKUP($A35,ES_ULCb_0!$A$10:$AQ$100,MATCH(FIXED(W$6,0,TRUE),ES_ULCb_0!$A$10:$AQ$10,0),FALSE))</f>
        <v>:</v>
      </c>
    </row>
    <row r="36" spans="1:23">
      <c r="A36" s="230" t="str">
        <f>lookup!Z31</f>
        <v>Finland</v>
      </c>
      <c r="B36" s="232" t="str">
        <f>VLOOKUP(A36,lookup!$Z$2:$AA$77,2,FALSE)</f>
        <v>Φινλανδία</v>
      </c>
      <c r="C36" s="232">
        <f>IF(ISNA(VLOOKUP($A36,ES_ULCb_0!$A$10:$AQ$100,MATCH(FIXED(C$6,0,TRUE),ES_ULCb_0!$A$10:$AQ$10,0),FALSE)),":",VLOOKUP($A36,ES_ULCb_0!$A$10:$AQ$100,MATCH(FIXED(C$6,0,TRUE),ES_ULCb_0!$A$10:$AQ$10,0),FALSE))</f>
        <v>-2.5</v>
      </c>
      <c r="D36" s="232">
        <f>IF(ISNA(VLOOKUP($A36,ES_ULCb_0!$A$10:$AQ$100,MATCH(FIXED(D$6,0,TRUE),ES_ULCb_0!$A$10:$AQ$10,0),FALSE)),":",VLOOKUP($A36,ES_ULCb_0!$A$10:$AQ$100,MATCH(FIXED(D$6,0,TRUE),ES_ULCb_0!$A$10:$AQ$10,0),FALSE))</f>
        <v>0.8</v>
      </c>
      <c r="E36" s="232">
        <f>IF(ISNA(VLOOKUP($A36,ES_ULCb_0!$A$10:$AQ$100,MATCH(FIXED(E$6,0,TRUE),ES_ULCb_0!$A$10:$AQ$10,0),FALSE)),":",VLOOKUP($A36,ES_ULCb_0!$A$10:$AQ$100,MATCH(FIXED(E$6,0,TRUE),ES_ULCb_0!$A$10:$AQ$10,0),FALSE))</f>
        <v>-3</v>
      </c>
      <c r="F36" s="232">
        <f>IF(ISNA(VLOOKUP($A36,ES_ULCb_0!$A$10:$AQ$100,MATCH(FIXED(F$6,0,TRUE),ES_ULCb_0!$A$10:$AQ$10,0),FALSE)),":",VLOOKUP($A36,ES_ULCb_0!$A$10:$AQ$100,MATCH(FIXED(F$6,0,TRUE),ES_ULCb_0!$A$10:$AQ$10,0),FALSE))</f>
        <v>-2</v>
      </c>
      <c r="G36" s="232">
        <f>IF(ISNA(VLOOKUP($A36,ES_ULCb_0!$A$10:$AQ$100,MATCH(FIXED(G$6,0,TRUE),ES_ULCb_0!$A$10:$AQ$10,0),FALSE)),":",VLOOKUP($A36,ES_ULCb_0!$A$10:$AQ$100,MATCH(FIXED(G$6,0,TRUE),ES_ULCb_0!$A$10:$AQ$10,0),FALSE))</f>
        <v>-0.2</v>
      </c>
      <c r="H36" s="232">
        <f>IF(ISNA(VLOOKUP($A36,ES_ULCb_0!$A$10:$AQ$100,MATCH(FIXED(H$6,0,TRUE),ES_ULCb_0!$A$10:$AQ$10,0),FALSE)),":",VLOOKUP($A36,ES_ULCb_0!$A$10:$AQ$100,MATCH(FIXED(H$6,0,TRUE),ES_ULCb_0!$A$10:$AQ$10,0),FALSE))</f>
        <v>-1.9</v>
      </c>
      <c r="I36" s="232">
        <f>IF(ISNA(VLOOKUP($A36,ES_ULCb_0!$A$10:$AQ$100,MATCH(FIXED(I$6,0,TRUE),ES_ULCb_0!$A$10:$AQ$10,0),FALSE)),":",VLOOKUP($A36,ES_ULCb_0!$A$10:$AQ$100,MATCH(FIXED(I$6,0,TRUE),ES_ULCb_0!$A$10:$AQ$10,0),FALSE))</f>
        <v>0.6</v>
      </c>
      <c r="J36" s="232">
        <f>IF(ISNA(VLOOKUP($A36,ES_ULCb_0!$A$10:$AQ$100,MATCH(FIXED(J$6,0,TRUE),ES_ULCb_0!$A$10:$AQ$10,0),FALSE)),":",VLOOKUP($A36,ES_ULCb_0!$A$10:$AQ$100,MATCH(FIXED(J$6,0,TRUE),ES_ULCb_0!$A$10:$AQ$10,0),FALSE))</f>
        <v>-0.4</v>
      </c>
      <c r="K36" s="232">
        <f>IF(ISNA(VLOOKUP($A36,ES_ULCb_0!$A$10:$AQ$100,MATCH(FIXED(K$6,0,TRUE),ES_ULCb_0!$A$10:$AQ$10,0),FALSE)),":",VLOOKUP($A36,ES_ULCb_0!$A$10:$AQ$100,MATCH(FIXED(K$6,0,TRUE),ES_ULCb_0!$A$10:$AQ$10,0),FALSE))</f>
        <v>1.5</v>
      </c>
      <c r="L36" s="232">
        <f>IF(ISNA(VLOOKUP($A36,ES_ULCb_0!$A$10:$AQ$100,MATCH(FIXED(L$6,0,TRUE),ES_ULCb_0!$A$10:$AQ$10,0),FALSE)),":",VLOOKUP($A36,ES_ULCb_0!$A$10:$AQ$100,MATCH(FIXED(L$6,0,TRUE),ES_ULCb_0!$A$10:$AQ$10,0),FALSE))</f>
        <v>-0.5</v>
      </c>
      <c r="M36" s="232">
        <f>IF(ISNA(VLOOKUP($A36,ES_ULCb_0!$A$10:$AQ$100,MATCH(FIXED(M$6,0,TRUE),ES_ULCb_0!$A$10:$AQ$10,0),FALSE)),":",VLOOKUP($A36,ES_ULCb_0!$A$10:$AQ$100,MATCH(FIXED(M$6,0,TRUE),ES_ULCb_0!$A$10:$AQ$10,0),FALSE))</f>
        <v>1.7</v>
      </c>
      <c r="N36" s="232">
        <f>IF(ISNA(VLOOKUP($A36,ES_ULCb_0!$A$10:$AQ$100,MATCH(FIXED(N$6,0,TRUE),ES_ULCb_0!$A$10:$AQ$10,0),FALSE)),":",VLOOKUP($A36,ES_ULCb_0!$A$10:$AQ$100,MATCH(FIXED(N$6,0,TRUE),ES_ULCb_0!$A$10:$AQ$10,0),FALSE))</f>
        <v>-0.5</v>
      </c>
      <c r="O36" s="232">
        <f>IF(ISNA(VLOOKUP($A36,ES_ULCb_0!$A$10:$AQ$100,MATCH(FIXED(O$6,0,TRUE),ES_ULCb_0!$A$10:$AQ$10,0),FALSE)),":",VLOOKUP($A36,ES_ULCb_0!$A$10:$AQ$100,MATCH(FIXED(O$6,0,TRUE),ES_ULCb_0!$A$10:$AQ$10,0),FALSE))</f>
        <v>-2.4</v>
      </c>
      <c r="P36" s="232">
        <f>IF(ISNA(VLOOKUP($A36,ES_ULCb_0!$A$10:$AQ$100,MATCH(FIXED(P$6,0,TRUE),ES_ULCb_0!$A$10:$AQ$10,0),FALSE)),":",VLOOKUP($A36,ES_ULCb_0!$A$10:$AQ$100,MATCH(FIXED(P$6,0,TRUE),ES_ULCb_0!$A$10:$AQ$10,0),FALSE))</f>
        <v>3.7</v>
      </c>
      <c r="Q36" s="232">
        <f>IF(ISNA(VLOOKUP($A36,ES_ULCb_0!$A$10:$AQ$100,MATCH(FIXED(Q$6,0,TRUE),ES_ULCb_0!$A$10:$AQ$10,0),FALSE)),":",VLOOKUP($A36,ES_ULCb_0!$A$10:$AQ$100,MATCH(FIXED(Q$6,0,TRUE),ES_ULCb_0!$A$10:$AQ$10,0),FALSE))</f>
        <v>7.4</v>
      </c>
      <c r="R36" s="232">
        <f>IF(ISNA(VLOOKUP($A36,ES_ULCb_0!$A$10:$AQ$100,MATCH(FIXED(R$6,0,TRUE),ES_ULCb_0!$A$10:$AQ$10,0),FALSE)),":",VLOOKUP($A36,ES_ULCb_0!$A$10:$AQ$100,MATCH(FIXED(R$6,0,TRUE),ES_ULCb_0!$A$10:$AQ$10,0),FALSE))</f>
        <v>-2</v>
      </c>
      <c r="S36" s="232">
        <f>IF(ISNA(VLOOKUP($A36,ES_ULCb_0!$A$10:$AQ$100,MATCH(FIXED(S$6,0,TRUE),ES_ULCb_0!$A$10:$AQ$10,0),FALSE)),":",VLOOKUP($A36,ES_ULCb_0!$A$10:$AQ$100,MATCH(FIXED(S$6,0,TRUE),ES_ULCb_0!$A$10:$AQ$10,0),FALSE))</f>
        <v>-0.8</v>
      </c>
      <c r="T36" s="232">
        <f>IF(ISNA(VLOOKUP($A36,ES_ULCb_0!$A$10:$AQ$100,MATCH(FIXED(T$6,0,TRUE),ES_ULCb_0!$A$10:$AQ$10,0),FALSE)),":",VLOOKUP($A36,ES_ULCb_0!$A$10:$AQ$100,MATCH(FIXED(T$6,0,TRUE),ES_ULCb_0!$A$10:$AQ$10,0),FALSE))</f>
        <v>1.6</v>
      </c>
      <c r="U36" s="232">
        <f>IF(ISNA(VLOOKUP($A36,ES_ULCb_0!$A$10:$AQ$100,MATCH(FIXED(U$6,0,TRUE),ES_ULCb_0!$A$10:$AQ$10,0),FALSE)),":",VLOOKUP($A36,ES_ULCb_0!$A$10:$AQ$100,MATCH(FIXED(U$6,0,TRUE),ES_ULCb_0!$A$10:$AQ$10,0),FALSE))</f>
        <v>0.2</v>
      </c>
      <c r="V36" s="232" t="str">
        <f>IF(ISNA(VLOOKUP($A36,ES_ULCb_0!$A$10:$AQ$100,MATCH(FIXED(V$6,0,TRUE),ES_ULCb_0!$A$10:$AQ$10,0),FALSE)),":",VLOOKUP($A36,ES_ULCb_0!$A$10:$AQ$100,MATCH(FIXED(V$6,0,TRUE),ES_ULCb_0!$A$10:$AQ$10,0),FALSE))</f>
        <v>:</v>
      </c>
      <c r="W36" s="232" t="str">
        <f>IF(ISNA(VLOOKUP($A36,ES_ULCb_0!$A$10:$AQ$100,MATCH(FIXED(W$6,0,TRUE),ES_ULCb_0!$A$10:$AQ$10,0),FALSE)),":",VLOOKUP($A36,ES_ULCb_0!$A$10:$AQ$100,MATCH(FIXED(W$6,0,TRUE),ES_ULCb_0!$A$10:$AQ$10,0),FALSE))</f>
        <v>:</v>
      </c>
    </row>
    <row r="37" spans="1:23">
      <c r="A37" s="230" t="str">
        <f>lookup!Z32</f>
        <v>Sweden</v>
      </c>
      <c r="B37" s="232" t="str">
        <f>VLOOKUP(A37,lookup!$Z$2:$AA$77,2,FALSE)</f>
        <v>Σουηδία</v>
      </c>
      <c r="C37" s="232">
        <f>IF(ISNA(VLOOKUP($A37,ES_ULCb_0!$A$10:$AQ$100,MATCH(FIXED(C$6,0,TRUE),ES_ULCb_0!$A$10:$AQ$10,0),FALSE)),":",VLOOKUP($A37,ES_ULCb_0!$A$10:$AQ$100,MATCH(FIXED(C$6,0,TRUE),ES_ULCb_0!$A$10:$AQ$10,0),FALSE))</f>
        <v>-3.2</v>
      </c>
      <c r="D37" s="232">
        <f>IF(ISNA(VLOOKUP($A37,ES_ULCb_0!$A$10:$AQ$100,MATCH(FIXED(D$6,0,TRUE),ES_ULCb_0!$A$10:$AQ$10,0),FALSE)),":",VLOOKUP($A37,ES_ULCb_0!$A$10:$AQ$100,MATCH(FIXED(D$6,0,TRUE),ES_ULCb_0!$A$10:$AQ$10,0),FALSE))</f>
        <v>3.8</v>
      </c>
      <c r="E37" s="232">
        <f>IF(ISNA(VLOOKUP($A37,ES_ULCb_0!$A$10:$AQ$100,MATCH(FIXED(E$6,0,TRUE),ES_ULCb_0!$A$10:$AQ$10,0),FALSE)),":",VLOOKUP($A37,ES_ULCb_0!$A$10:$AQ$100,MATCH(FIXED(E$6,0,TRUE),ES_ULCb_0!$A$10:$AQ$10,0),FALSE))</f>
        <v>-0.8</v>
      </c>
      <c r="F37" s="232">
        <f>IF(ISNA(VLOOKUP($A37,ES_ULCb_0!$A$10:$AQ$100,MATCH(FIXED(F$6,0,TRUE),ES_ULCb_0!$A$10:$AQ$10,0),FALSE)),":",VLOOKUP($A37,ES_ULCb_0!$A$10:$AQ$100,MATCH(FIXED(F$6,0,TRUE),ES_ULCb_0!$A$10:$AQ$10,0),FALSE))</f>
        <v>-0.5</v>
      </c>
      <c r="G37" s="232">
        <f>IF(ISNA(VLOOKUP($A37,ES_ULCb_0!$A$10:$AQ$100,MATCH(FIXED(G$6,0,TRUE),ES_ULCb_0!$A$10:$AQ$10,0),FALSE)),":",VLOOKUP($A37,ES_ULCb_0!$A$10:$AQ$100,MATCH(FIXED(G$6,0,TRUE),ES_ULCb_0!$A$10:$AQ$10,0),FALSE))</f>
        <v>-2.1</v>
      </c>
      <c r="H37" s="232">
        <f>IF(ISNA(VLOOKUP($A37,ES_ULCb_0!$A$10:$AQ$100,MATCH(FIXED(H$6,0,TRUE),ES_ULCb_0!$A$10:$AQ$10,0),FALSE)),":",VLOOKUP($A37,ES_ULCb_0!$A$10:$AQ$100,MATCH(FIXED(H$6,0,TRUE),ES_ULCb_0!$A$10:$AQ$10,0),FALSE))</f>
        <v>3.7</v>
      </c>
      <c r="I37" s="232">
        <f>IF(ISNA(VLOOKUP($A37,ES_ULCb_0!$A$10:$AQ$100,MATCH(FIXED(I$6,0,TRUE),ES_ULCb_0!$A$10:$AQ$10,0),FALSE)),":",VLOOKUP($A37,ES_ULCb_0!$A$10:$AQ$100,MATCH(FIXED(I$6,0,TRUE),ES_ULCb_0!$A$10:$AQ$10,0),FALSE))</f>
        <v>2.7</v>
      </c>
      <c r="J37" s="232">
        <f>IF(ISNA(VLOOKUP($A37,ES_ULCb_0!$A$10:$AQ$100,MATCH(FIXED(J$6,0,TRUE),ES_ULCb_0!$A$10:$AQ$10,0),FALSE)),":",VLOOKUP($A37,ES_ULCb_0!$A$10:$AQ$100,MATCH(FIXED(J$6,0,TRUE),ES_ULCb_0!$A$10:$AQ$10,0),FALSE))</f>
        <v>-1.1000000000000001</v>
      </c>
      <c r="K37" s="232">
        <f>IF(ISNA(VLOOKUP($A37,ES_ULCb_0!$A$10:$AQ$100,MATCH(FIXED(K$6,0,TRUE),ES_ULCb_0!$A$10:$AQ$10,0),FALSE)),":",VLOOKUP($A37,ES_ULCb_0!$A$10:$AQ$100,MATCH(FIXED(K$6,0,TRUE),ES_ULCb_0!$A$10:$AQ$10,0),FALSE))</f>
        <v>-1.5</v>
      </c>
      <c r="L37" s="232">
        <f>IF(ISNA(VLOOKUP($A37,ES_ULCb_0!$A$10:$AQ$100,MATCH(FIXED(L$6,0,TRUE),ES_ULCb_0!$A$10:$AQ$10,0),FALSE)),":",VLOOKUP($A37,ES_ULCb_0!$A$10:$AQ$100,MATCH(FIXED(L$6,0,TRUE),ES_ULCb_0!$A$10:$AQ$10,0),FALSE))</f>
        <v>-1.2</v>
      </c>
      <c r="M37" s="232">
        <f>IF(ISNA(VLOOKUP($A37,ES_ULCb_0!$A$10:$AQ$100,MATCH(FIXED(M$6,0,TRUE),ES_ULCb_0!$A$10:$AQ$10,0),FALSE)),":",VLOOKUP($A37,ES_ULCb_0!$A$10:$AQ$100,MATCH(FIXED(M$6,0,TRUE),ES_ULCb_0!$A$10:$AQ$10,0),FALSE))</f>
        <v>-0.7</v>
      </c>
      <c r="N37" s="232">
        <f>IF(ISNA(VLOOKUP($A37,ES_ULCb_0!$A$10:$AQ$100,MATCH(FIXED(N$6,0,TRUE),ES_ULCb_0!$A$10:$AQ$10,0),FALSE)),":",VLOOKUP($A37,ES_ULCb_0!$A$10:$AQ$100,MATCH(FIXED(N$6,0,TRUE),ES_ULCb_0!$A$10:$AQ$10,0),FALSE))</f>
        <v>-2.4</v>
      </c>
      <c r="O37" s="232">
        <f>IF(ISNA(VLOOKUP($A37,ES_ULCb_0!$A$10:$AQ$100,MATCH(FIXED(O$6,0,TRUE),ES_ULCb_0!$A$10:$AQ$10,0),FALSE)),":",VLOOKUP($A37,ES_ULCb_0!$A$10:$AQ$100,MATCH(FIXED(O$6,0,TRUE),ES_ULCb_0!$A$10:$AQ$10,0),FALSE))</f>
        <v>1.4</v>
      </c>
      <c r="P37" s="232">
        <f>IF(ISNA(VLOOKUP($A37,ES_ULCb_0!$A$10:$AQ$100,MATCH(FIXED(P$6,0,TRUE),ES_ULCb_0!$A$10:$AQ$10,0),FALSE)),":",VLOOKUP($A37,ES_ULCb_0!$A$10:$AQ$100,MATCH(FIXED(P$6,0,TRUE),ES_ULCb_0!$A$10:$AQ$10,0),FALSE))</f>
        <v>-0.1</v>
      </c>
      <c r="Q37" s="232">
        <f>IF(ISNA(VLOOKUP($A37,ES_ULCb_0!$A$10:$AQ$100,MATCH(FIXED(Q$6,0,TRUE),ES_ULCb_0!$A$10:$AQ$10,0),FALSE)),":",VLOOKUP($A37,ES_ULCb_0!$A$10:$AQ$100,MATCH(FIXED(Q$6,0,TRUE),ES_ULCb_0!$A$10:$AQ$10,0),FALSE))</f>
        <v>2.2999999999999998</v>
      </c>
      <c r="R37" s="232">
        <f>IF(ISNA(VLOOKUP($A37,ES_ULCb_0!$A$10:$AQ$100,MATCH(FIXED(R$6,0,TRUE),ES_ULCb_0!$A$10:$AQ$10,0),FALSE)),":",VLOOKUP($A37,ES_ULCb_0!$A$10:$AQ$100,MATCH(FIXED(R$6,0,TRUE),ES_ULCb_0!$A$10:$AQ$10,0),FALSE))</f>
        <v>-3.1</v>
      </c>
      <c r="S37" s="232">
        <f>IF(ISNA(VLOOKUP($A37,ES_ULCb_0!$A$10:$AQ$100,MATCH(FIXED(S$6,0,TRUE),ES_ULCb_0!$A$10:$AQ$10,0),FALSE)),":",VLOOKUP($A37,ES_ULCb_0!$A$10:$AQ$100,MATCH(FIXED(S$6,0,TRUE),ES_ULCb_0!$A$10:$AQ$10,0),FALSE))</f>
        <v>-1.2</v>
      </c>
      <c r="T37" s="232">
        <f>IF(ISNA(VLOOKUP($A37,ES_ULCb_0!$A$10:$AQ$100,MATCH(FIXED(T$6,0,TRUE),ES_ULCb_0!$A$10:$AQ$10,0),FALSE)),":",VLOOKUP($A37,ES_ULCb_0!$A$10:$AQ$100,MATCH(FIXED(T$6,0,TRUE),ES_ULCb_0!$A$10:$AQ$10,0),FALSE))</f>
        <v>1.9</v>
      </c>
      <c r="U37" s="232">
        <f>IF(ISNA(VLOOKUP($A37,ES_ULCb_0!$A$10:$AQ$100,MATCH(FIXED(U$6,0,TRUE),ES_ULCb_0!$A$10:$AQ$10,0),FALSE)),":",VLOOKUP($A37,ES_ULCb_0!$A$10:$AQ$100,MATCH(FIXED(U$6,0,TRUE),ES_ULCb_0!$A$10:$AQ$10,0),FALSE))</f>
        <v>-0.2</v>
      </c>
      <c r="V37" s="232" t="str">
        <f>IF(ISNA(VLOOKUP($A37,ES_ULCb_0!$A$10:$AQ$100,MATCH(FIXED(V$6,0,TRUE),ES_ULCb_0!$A$10:$AQ$10,0),FALSE)),":",VLOOKUP($A37,ES_ULCb_0!$A$10:$AQ$100,MATCH(FIXED(V$6,0,TRUE),ES_ULCb_0!$A$10:$AQ$10,0),FALSE))</f>
        <v>:</v>
      </c>
      <c r="W37" s="232" t="str">
        <f>IF(ISNA(VLOOKUP($A37,ES_ULCb_0!$A$10:$AQ$100,MATCH(FIXED(W$6,0,TRUE),ES_ULCb_0!$A$10:$AQ$10,0),FALSE)),":",VLOOKUP($A37,ES_ULCb_0!$A$10:$AQ$100,MATCH(FIXED(W$6,0,TRUE),ES_ULCb_0!$A$10:$AQ$10,0),FALSE))</f>
        <v>:</v>
      </c>
    </row>
    <row r="38" spans="1:23">
      <c r="A38" s="230" t="str">
        <f>lookup!Z33</f>
        <v>United Kingdom</v>
      </c>
      <c r="B38" s="232" t="str">
        <f>VLOOKUP(A38,lookup!$Z$2:$AA$77,2,FALSE)</f>
        <v>Ηνωμένο Βασίλειο</v>
      </c>
      <c r="C38" s="232">
        <f>IF(ISNA(VLOOKUP($A38,ES_ULCb_0!$A$10:$AQ$100,MATCH(FIXED(C$6,0,TRUE),ES_ULCb_0!$A$10:$AQ$10,0),FALSE)),":",VLOOKUP($A38,ES_ULCb_0!$A$10:$AQ$100,MATCH(FIXED(C$6,0,TRUE),ES_ULCb_0!$A$10:$AQ$10,0),FALSE))</f>
        <v>-1</v>
      </c>
      <c r="D38" s="232">
        <f>IF(ISNA(VLOOKUP($A38,ES_ULCb_0!$A$10:$AQ$100,MATCH(FIXED(D$6,0,TRUE),ES_ULCb_0!$A$10:$AQ$10,0),FALSE)),":",VLOOKUP($A38,ES_ULCb_0!$A$10:$AQ$100,MATCH(FIXED(D$6,0,TRUE),ES_ULCb_0!$A$10:$AQ$10,0),FALSE))</f>
        <v>-2</v>
      </c>
      <c r="E38" s="232">
        <f>IF(ISNA(VLOOKUP($A38,ES_ULCb_0!$A$10:$AQ$100,MATCH(FIXED(E$6,0,TRUE),ES_ULCb_0!$A$10:$AQ$10,0),FALSE)),":",VLOOKUP($A38,ES_ULCb_0!$A$10:$AQ$100,MATCH(FIXED(E$6,0,TRUE),ES_ULCb_0!$A$10:$AQ$10,0),FALSE))</f>
        <v>-0.2</v>
      </c>
      <c r="F38" s="232">
        <f>IF(ISNA(VLOOKUP($A38,ES_ULCb_0!$A$10:$AQ$100,MATCH(FIXED(F$6,0,TRUE),ES_ULCb_0!$A$10:$AQ$10,0),FALSE)),":",VLOOKUP($A38,ES_ULCb_0!$A$10:$AQ$100,MATCH(FIXED(F$6,0,TRUE),ES_ULCb_0!$A$10:$AQ$10,0),FALSE))</f>
        <v>2.2000000000000002</v>
      </c>
      <c r="G38" s="232">
        <f>IF(ISNA(VLOOKUP($A38,ES_ULCb_0!$A$10:$AQ$100,MATCH(FIXED(G$6,0,TRUE),ES_ULCb_0!$A$10:$AQ$10,0),FALSE)),":",VLOOKUP($A38,ES_ULCb_0!$A$10:$AQ$100,MATCH(FIXED(G$6,0,TRUE),ES_ULCb_0!$A$10:$AQ$10,0),FALSE))</f>
        <v>1.1000000000000001</v>
      </c>
      <c r="H38" s="232">
        <f>IF(ISNA(VLOOKUP($A38,ES_ULCb_0!$A$10:$AQ$100,MATCH(FIXED(H$6,0,TRUE),ES_ULCb_0!$A$10:$AQ$10,0),FALSE)),":",VLOOKUP($A38,ES_ULCb_0!$A$10:$AQ$100,MATCH(FIXED(H$6,0,TRUE),ES_ULCb_0!$A$10:$AQ$10,0),FALSE))</f>
        <v>1.5</v>
      </c>
      <c r="I38" s="232">
        <f>IF(ISNA(VLOOKUP($A38,ES_ULCb_0!$A$10:$AQ$100,MATCH(FIXED(I$6,0,TRUE),ES_ULCb_0!$A$10:$AQ$10,0),FALSE)),":",VLOOKUP($A38,ES_ULCb_0!$A$10:$AQ$100,MATCH(FIXED(I$6,0,TRUE),ES_ULCb_0!$A$10:$AQ$10,0),FALSE))</f>
        <v>1.5</v>
      </c>
      <c r="J38" s="232">
        <f>IF(ISNA(VLOOKUP($A38,ES_ULCb_0!$A$10:$AQ$100,MATCH(FIXED(J$6,0,TRUE),ES_ULCb_0!$A$10:$AQ$10,0),FALSE)),":",VLOOKUP($A38,ES_ULCb_0!$A$10:$AQ$100,MATCH(FIXED(J$6,0,TRUE),ES_ULCb_0!$A$10:$AQ$10,0),FALSE))</f>
        <v>-1.2</v>
      </c>
      <c r="K38" s="232">
        <f>IF(ISNA(VLOOKUP($A38,ES_ULCb_0!$A$10:$AQ$100,MATCH(FIXED(K$6,0,TRUE),ES_ULCb_0!$A$10:$AQ$10,0),FALSE)),":",VLOOKUP($A38,ES_ULCb_0!$A$10:$AQ$100,MATCH(FIXED(K$6,0,TRUE),ES_ULCb_0!$A$10:$AQ$10,0),FALSE))</f>
        <v>-0.4</v>
      </c>
      <c r="L38" s="232">
        <f>IF(ISNA(VLOOKUP($A38,ES_ULCb_0!$A$10:$AQ$100,MATCH(FIXED(L$6,0,TRUE),ES_ULCb_0!$A$10:$AQ$10,0),FALSE)),":",VLOOKUP($A38,ES_ULCb_0!$A$10:$AQ$100,MATCH(FIXED(L$6,0,TRUE),ES_ULCb_0!$A$10:$AQ$10,0),FALSE))</f>
        <v>-0.4</v>
      </c>
      <c r="M38" s="232">
        <f>IF(ISNA(VLOOKUP($A38,ES_ULCb_0!$A$10:$AQ$100,MATCH(FIXED(M$6,0,TRUE),ES_ULCb_0!$A$10:$AQ$10,0),FALSE)),":",VLOOKUP($A38,ES_ULCb_0!$A$10:$AQ$100,MATCH(FIXED(M$6,0,TRUE),ES_ULCb_0!$A$10:$AQ$10,0),FALSE))</f>
        <v>-0.6</v>
      </c>
      <c r="N38" s="232">
        <f>IF(ISNA(VLOOKUP($A38,ES_ULCb_0!$A$10:$AQ$100,MATCH(FIXED(N$6,0,TRUE),ES_ULCb_0!$A$10:$AQ$10,0),FALSE)),":",VLOOKUP($A38,ES_ULCb_0!$A$10:$AQ$100,MATCH(FIXED(N$6,0,TRUE),ES_ULCb_0!$A$10:$AQ$10,0),FALSE))</f>
        <v>0.5</v>
      </c>
      <c r="O38" s="232">
        <f>IF(ISNA(VLOOKUP($A38,ES_ULCb_0!$A$10:$AQ$100,MATCH(FIXED(O$6,0,TRUE),ES_ULCb_0!$A$10:$AQ$10,0),FALSE)),":",VLOOKUP($A38,ES_ULCb_0!$A$10:$AQ$100,MATCH(FIXED(O$6,0,TRUE),ES_ULCb_0!$A$10:$AQ$10,0),FALSE))</f>
        <v>-0.3</v>
      </c>
      <c r="P38" s="232">
        <f>IF(ISNA(VLOOKUP($A38,ES_ULCb_0!$A$10:$AQ$100,MATCH(FIXED(P$6,0,TRUE),ES_ULCb_0!$A$10:$AQ$10,0),FALSE)),":",VLOOKUP($A38,ES_ULCb_0!$A$10:$AQ$100,MATCH(FIXED(P$6,0,TRUE),ES_ULCb_0!$A$10:$AQ$10,0),FALSE))</f>
        <v>0</v>
      </c>
      <c r="Q38" s="232">
        <f>IF(ISNA(VLOOKUP($A38,ES_ULCb_0!$A$10:$AQ$100,MATCH(FIXED(Q$6,0,TRUE),ES_ULCb_0!$A$10:$AQ$10,0),FALSE)),":",VLOOKUP($A38,ES_ULCb_0!$A$10:$AQ$100,MATCH(FIXED(Q$6,0,TRUE),ES_ULCb_0!$A$10:$AQ$10,0),FALSE))</f>
        <v>3.9</v>
      </c>
      <c r="R38" s="232">
        <f>IF(ISNA(VLOOKUP($A38,ES_ULCb_0!$A$10:$AQ$100,MATCH(FIXED(R$6,0,TRUE),ES_ULCb_0!$A$10:$AQ$10,0),FALSE)),":",VLOOKUP($A38,ES_ULCb_0!$A$10:$AQ$100,MATCH(FIXED(R$6,0,TRUE),ES_ULCb_0!$A$10:$AQ$10,0),FALSE))</f>
        <v>-1.4</v>
      </c>
      <c r="S38" s="232">
        <f>IF(ISNA(VLOOKUP($A38,ES_ULCb_0!$A$10:$AQ$100,MATCH(FIXED(S$6,0,TRUE),ES_ULCb_0!$A$10:$AQ$10,0),FALSE)),":",VLOOKUP($A38,ES_ULCb_0!$A$10:$AQ$100,MATCH(FIXED(S$6,0,TRUE),ES_ULCb_0!$A$10:$AQ$10,0),FALSE))</f>
        <v>-1.2</v>
      </c>
      <c r="T38" s="232">
        <f>IF(ISNA(VLOOKUP($A38,ES_ULCb_0!$A$10:$AQ$100,MATCH(FIXED(T$6,0,TRUE),ES_ULCb_0!$A$10:$AQ$10,0),FALSE)),":",VLOOKUP($A38,ES_ULCb_0!$A$10:$AQ$100,MATCH(FIXED(T$6,0,TRUE),ES_ULCb_0!$A$10:$AQ$10,0),FALSE))</f>
        <v>1.5</v>
      </c>
      <c r="U38" s="232">
        <f>IF(ISNA(VLOOKUP($A38,ES_ULCb_0!$A$10:$AQ$100,MATCH(FIXED(U$6,0,TRUE),ES_ULCb_0!$A$10:$AQ$10,0),FALSE)),":",VLOOKUP($A38,ES_ULCb_0!$A$10:$AQ$100,MATCH(FIXED(U$6,0,TRUE),ES_ULCb_0!$A$10:$AQ$10,0),FALSE))</f>
        <v>-0.4</v>
      </c>
      <c r="V38" s="232" t="str">
        <f>IF(ISNA(VLOOKUP($A38,ES_ULCb_0!$A$10:$AQ$100,MATCH(FIXED(V$6,0,TRUE),ES_ULCb_0!$A$10:$AQ$10,0),FALSE)),":",VLOOKUP($A38,ES_ULCb_0!$A$10:$AQ$100,MATCH(FIXED(V$6,0,TRUE),ES_ULCb_0!$A$10:$AQ$10,0),FALSE))</f>
        <v>:</v>
      </c>
      <c r="W38" s="232" t="str">
        <f>IF(ISNA(VLOOKUP($A38,ES_ULCb_0!$A$10:$AQ$100,MATCH(FIXED(W$6,0,TRUE),ES_ULCb_0!$A$10:$AQ$10,0),FALSE)),":",VLOOKUP($A38,ES_ULCb_0!$A$10:$AQ$100,MATCH(FIXED(W$6,0,TRUE),ES_ULCb_0!$A$10:$AQ$10,0),FALSE))</f>
        <v>:</v>
      </c>
    </row>
    <row r="39" spans="1:23">
      <c r="A39" s="230" t="str">
        <f>lookup!Z34</f>
        <v>United States</v>
      </c>
      <c r="B39" s="232" t="str">
        <f>VLOOKUP(A39,lookup!$Z$2:$AA$77,2,FALSE)</f>
        <v>Ηνωμένες Πολιτείες</v>
      </c>
      <c r="C39" s="232" t="str">
        <f>IF(ISNA(VLOOKUP($A39,ES_ULCb_0!$A$10:$AQ$100,MATCH(FIXED(C$6,0,TRUE),ES_ULCb_0!$A$10:$AQ$10,0),FALSE)),":",VLOOKUP($A39,ES_ULCb_0!$A$10:$AQ$100,MATCH(FIXED(C$6,0,TRUE),ES_ULCb_0!$A$10:$AQ$10,0),FALSE))</f>
        <v>:</v>
      </c>
      <c r="D39" s="232" t="str">
        <f>IF(ISNA(VLOOKUP($A39,ES_ULCb_0!$A$10:$AQ$100,MATCH(FIXED(D$6,0,TRUE),ES_ULCb_0!$A$10:$AQ$10,0),FALSE)),":",VLOOKUP($A39,ES_ULCb_0!$A$10:$AQ$100,MATCH(FIXED(D$6,0,TRUE),ES_ULCb_0!$A$10:$AQ$10,0),FALSE))</f>
        <v>:</v>
      </c>
      <c r="E39" s="232" t="str">
        <f>IF(ISNA(VLOOKUP($A39,ES_ULCb_0!$A$10:$AQ$100,MATCH(FIXED(E$6,0,TRUE),ES_ULCb_0!$A$10:$AQ$10,0),FALSE)),":",VLOOKUP($A39,ES_ULCb_0!$A$10:$AQ$100,MATCH(FIXED(E$6,0,TRUE),ES_ULCb_0!$A$10:$AQ$10,0),FALSE))</f>
        <v>:</v>
      </c>
      <c r="F39" s="232" t="str">
        <f>IF(ISNA(VLOOKUP($A39,ES_ULCb_0!$A$10:$AQ$100,MATCH(FIXED(F$6,0,TRUE),ES_ULCb_0!$A$10:$AQ$10,0),FALSE)),":",VLOOKUP($A39,ES_ULCb_0!$A$10:$AQ$100,MATCH(FIXED(F$6,0,TRUE),ES_ULCb_0!$A$10:$AQ$10,0),FALSE))</f>
        <v>:</v>
      </c>
      <c r="G39" s="232" t="str">
        <f>IF(ISNA(VLOOKUP($A39,ES_ULCb_0!$A$10:$AQ$100,MATCH(FIXED(G$6,0,TRUE),ES_ULCb_0!$A$10:$AQ$10,0),FALSE)),":",VLOOKUP($A39,ES_ULCb_0!$A$10:$AQ$100,MATCH(FIXED(G$6,0,TRUE),ES_ULCb_0!$A$10:$AQ$10,0),FALSE))</f>
        <v>:</v>
      </c>
      <c r="H39" s="232" t="str">
        <f>IF(ISNA(VLOOKUP($A39,ES_ULCb_0!$A$10:$AQ$100,MATCH(FIXED(H$6,0,TRUE),ES_ULCb_0!$A$10:$AQ$10,0),FALSE)),":",VLOOKUP($A39,ES_ULCb_0!$A$10:$AQ$100,MATCH(FIXED(H$6,0,TRUE),ES_ULCb_0!$A$10:$AQ$10,0),FALSE))</f>
        <v>:</v>
      </c>
      <c r="I39" s="232" t="str">
        <f>IF(ISNA(VLOOKUP($A39,ES_ULCb_0!$A$10:$AQ$100,MATCH(FIXED(I$6,0,TRUE),ES_ULCb_0!$A$10:$AQ$10,0),FALSE)),":",VLOOKUP($A39,ES_ULCb_0!$A$10:$AQ$100,MATCH(FIXED(I$6,0,TRUE),ES_ULCb_0!$A$10:$AQ$10,0),FALSE))</f>
        <v>:</v>
      </c>
      <c r="J39" s="232" t="str">
        <f>IF(ISNA(VLOOKUP($A39,ES_ULCb_0!$A$10:$AQ$100,MATCH(FIXED(J$6,0,TRUE),ES_ULCb_0!$A$10:$AQ$10,0),FALSE)),":",VLOOKUP($A39,ES_ULCb_0!$A$10:$AQ$100,MATCH(FIXED(J$6,0,TRUE),ES_ULCb_0!$A$10:$AQ$10,0),FALSE))</f>
        <v>:</v>
      </c>
      <c r="K39" s="232" t="str">
        <f>IF(ISNA(VLOOKUP($A39,ES_ULCb_0!$A$10:$AQ$100,MATCH(FIXED(K$6,0,TRUE),ES_ULCb_0!$A$10:$AQ$10,0),FALSE)),":",VLOOKUP($A39,ES_ULCb_0!$A$10:$AQ$100,MATCH(FIXED(K$6,0,TRUE),ES_ULCb_0!$A$10:$AQ$10,0),FALSE))</f>
        <v>:</v>
      </c>
      <c r="L39" s="232" t="str">
        <f>IF(ISNA(VLOOKUP($A39,ES_ULCb_0!$A$10:$AQ$100,MATCH(FIXED(L$6,0,TRUE),ES_ULCb_0!$A$10:$AQ$10,0),FALSE)),":",VLOOKUP($A39,ES_ULCb_0!$A$10:$AQ$100,MATCH(FIXED(L$6,0,TRUE),ES_ULCb_0!$A$10:$AQ$10,0),FALSE))</f>
        <v>:</v>
      </c>
      <c r="M39" s="232" t="str">
        <f>IF(ISNA(VLOOKUP($A39,ES_ULCb_0!$A$10:$AQ$100,MATCH(FIXED(M$6,0,TRUE),ES_ULCb_0!$A$10:$AQ$10,0),FALSE)),":",VLOOKUP($A39,ES_ULCb_0!$A$10:$AQ$100,MATCH(FIXED(M$6,0,TRUE),ES_ULCb_0!$A$10:$AQ$10,0),FALSE))</f>
        <v>:</v>
      </c>
      <c r="N39" s="232" t="str">
        <f>IF(ISNA(VLOOKUP($A39,ES_ULCb_0!$A$10:$AQ$100,MATCH(FIXED(N$6,0,TRUE),ES_ULCb_0!$A$10:$AQ$10,0),FALSE)),":",VLOOKUP($A39,ES_ULCb_0!$A$10:$AQ$100,MATCH(FIXED(N$6,0,TRUE),ES_ULCb_0!$A$10:$AQ$10,0),FALSE))</f>
        <v>:</v>
      </c>
      <c r="O39" s="232" t="str">
        <f>IF(ISNA(VLOOKUP($A39,ES_ULCb_0!$A$10:$AQ$100,MATCH(FIXED(O$6,0,TRUE),ES_ULCb_0!$A$10:$AQ$10,0),FALSE)),":",VLOOKUP($A39,ES_ULCb_0!$A$10:$AQ$100,MATCH(FIXED(O$6,0,TRUE),ES_ULCb_0!$A$10:$AQ$10,0),FALSE))</f>
        <v>:</v>
      </c>
      <c r="P39" s="232" t="str">
        <f>IF(ISNA(VLOOKUP($A39,ES_ULCb_0!$A$10:$AQ$100,MATCH(FIXED(P$6,0,TRUE),ES_ULCb_0!$A$10:$AQ$10,0),FALSE)),":",VLOOKUP($A39,ES_ULCb_0!$A$10:$AQ$100,MATCH(FIXED(P$6,0,TRUE),ES_ULCb_0!$A$10:$AQ$10,0),FALSE))</f>
        <v>:</v>
      </c>
      <c r="Q39" s="232" t="str">
        <f>IF(ISNA(VLOOKUP($A39,ES_ULCb_0!$A$10:$AQ$100,MATCH(FIXED(Q$6,0,TRUE),ES_ULCb_0!$A$10:$AQ$10,0),FALSE)),":",VLOOKUP($A39,ES_ULCb_0!$A$10:$AQ$100,MATCH(FIXED(Q$6,0,TRUE),ES_ULCb_0!$A$10:$AQ$10,0),FALSE))</f>
        <v>:</v>
      </c>
      <c r="R39" s="232" t="str">
        <f>IF(ISNA(VLOOKUP($A39,ES_ULCb_0!$A$10:$AQ$100,MATCH(FIXED(R$6,0,TRUE),ES_ULCb_0!$A$10:$AQ$10,0),FALSE)),":",VLOOKUP($A39,ES_ULCb_0!$A$10:$AQ$100,MATCH(FIXED(R$6,0,TRUE),ES_ULCb_0!$A$10:$AQ$10,0),FALSE))</f>
        <v>:</v>
      </c>
      <c r="S39" s="232" t="str">
        <f>IF(ISNA(VLOOKUP($A39,ES_ULCb_0!$A$10:$AQ$100,MATCH(FIXED(S$6,0,TRUE),ES_ULCb_0!$A$10:$AQ$10,0),FALSE)),":",VLOOKUP($A39,ES_ULCb_0!$A$10:$AQ$100,MATCH(FIXED(S$6,0,TRUE),ES_ULCb_0!$A$10:$AQ$10,0),FALSE))</f>
        <v>:</v>
      </c>
      <c r="T39" s="232" t="str">
        <f>IF(ISNA(VLOOKUP($A39,ES_ULCb_0!$A$10:$AQ$100,MATCH(FIXED(T$6,0,TRUE),ES_ULCb_0!$A$10:$AQ$10,0),FALSE)),":",VLOOKUP($A39,ES_ULCb_0!$A$10:$AQ$100,MATCH(FIXED(T$6,0,TRUE),ES_ULCb_0!$A$10:$AQ$10,0),FALSE))</f>
        <v>:</v>
      </c>
      <c r="U39" s="232" t="str">
        <f>IF(ISNA(VLOOKUP($A39,ES_ULCb_0!$A$10:$AQ$100,MATCH(FIXED(U$6,0,TRUE),ES_ULCb_0!$A$10:$AQ$10,0),FALSE)),":",VLOOKUP($A39,ES_ULCb_0!$A$10:$AQ$100,MATCH(FIXED(U$6,0,TRUE),ES_ULCb_0!$A$10:$AQ$10,0),FALSE))</f>
        <v>:</v>
      </c>
      <c r="V39" s="232" t="str">
        <f>IF(ISNA(VLOOKUP($A39,ES_ULCb_0!$A$10:$AQ$100,MATCH(FIXED(V$6,0,TRUE),ES_ULCb_0!$A$10:$AQ$10,0),FALSE)),":",VLOOKUP($A39,ES_ULCb_0!$A$10:$AQ$100,MATCH(FIXED(V$6,0,TRUE),ES_ULCb_0!$A$10:$AQ$10,0),FALSE))</f>
        <v>:</v>
      </c>
      <c r="W39" s="232" t="str">
        <f>IF(ISNA(VLOOKUP($A39,ES_ULCb_0!$A$10:$AQ$100,MATCH(FIXED(W$6,0,TRUE),ES_ULCb_0!$A$10:$AQ$10,0),FALSE)),":",VLOOKUP($A39,ES_ULCb_0!$A$10:$AQ$100,MATCH(FIXED(W$6,0,TRUE),ES_ULCb_0!$A$10:$AQ$10,0),FALSE))</f>
        <v>:</v>
      </c>
    </row>
    <row r="40" spans="1:23">
      <c r="A40" s="230" t="str">
        <f>lookup!Z35</f>
        <v>Japan</v>
      </c>
      <c r="B40" s="232" t="str">
        <f>VLOOKUP(A40,lookup!$Z$2:$AA$77,2,FALSE)</f>
        <v>Ιαπωνία</v>
      </c>
      <c r="C40" s="232" t="str">
        <f>IF(ISNA(VLOOKUP($A40,ES_ULCb_0!$A$10:$AQ$100,MATCH(FIXED(C$6,0,TRUE),ES_ULCb_0!$A$10:$AQ$10,0),FALSE)),":",VLOOKUP($A40,ES_ULCb_0!$A$10:$AQ$100,MATCH(FIXED(C$6,0,TRUE),ES_ULCb_0!$A$10:$AQ$10,0),FALSE))</f>
        <v>:</v>
      </c>
      <c r="D40" s="232" t="str">
        <f>IF(ISNA(VLOOKUP($A40,ES_ULCb_0!$A$10:$AQ$100,MATCH(FIXED(D$6,0,TRUE),ES_ULCb_0!$A$10:$AQ$10,0),FALSE)),":",VLOOKUP($A40,ES_ULCb_0!$A$10:$AQ$100,MATCH(FIXED(D$6,0,TRUE),ES_ULCb_0!$A$10:$AQ$10,0),FALSE))</f>
        <v>:</v>
      </c>
      <c r="E40" s="232" t="str">
        <f>IF(ISNA(VLOOKUP($A40,ES_ULCb_0!$A$10:$AQ$100,MATCH(FIXED(E$6,0,TRUE),ES_ULCb_0!$A$10:$AQ$10,0),FALSE)),":",VLOOKUP($A40,ES_ULCb_0!$A$10:$AQ$100,MATCH(FIXED(E$6,0,TRUE),ES_ULCb_0!$A$10:$AQ$10,0),FALSE))</f>
        <v>:</v>
      </c>
      <c r="F40" s="232" t="str">
        <f>IF(ISNA(VLOOKUP($A40,ES_ULCb_0!$A$10:$AQ$100,MATCH(FIXED(F$6,0,TRUE),ES_ULCb_0!$A$10:$AQ$10,0),FALSE)),":",VLOOKUP($A40,ES_ULCb_0!$A$10:$AQ$100,MATCH(FIXED(F$6,0,TRUE),ES_ULCb_0!$A$10:$AQ$10,0),FALSE))</f>
        <v>:</v>
      </c>
      <c r="G40" s="232" t="str">
        <f>IF(ISNA(VLOOKUP($A40,ES_ULCb_0!$A$10:$AQ$100,MATCH(FIXED(G$6,0,TRUE),ES_ULCb_0!$A$10:$AQ$10,0),FALSE)),":",VLOOKUP($A40,ES_ULCb_0!$A$10:$AQ$100,MATCH(FIXED(G$6,0,TRUE),ES_ULCb_0!$A$10:$AQ$10,0),FALSE))</f>
        <v>:</v>
      </c>
      <c r="H40" s="232" t="str">
        <f>IF(ISNA(VLOOKUP($A40,ES_ULCb_0!$A$10:$AQ$100,MATCH(FIXED(H$6,0,TRUE),ES_ULCb_0!$A$10:$AQ$10,0),FALSE)),":",VLOOKUP($A40,ES_ULCb_0!$A$10:$AQ$100,MATCH(FIXED(H$6,0,TRUE),ES_ULCb_0!$A$10:$AQ$10,0),FALSE))</f>
        <v>:</v>
      </c>
      <c r="I40" s="232" t="str">
        <f>IF(ISNA(VLOOKUP($A40,ES_ULCb_0!$A$10:$AQ$100,MATCH(FIXED(I$6,0,TRUE),ES_ULCb_0!$A$10:$AQ$10,0),FALSE)),":",VLOOKUP($A40,ES_ULCb_0!$A$10:$AQ$100,MATCH(FIXED(I$6,0,TRUE),ES_ULCb_0!$A$10:$AQ$10,0),FALSE))</f>
        <v>:</v>
      </c>
      <c r="J40" s="232" t="str">
        <f>IF(ISNA(VLOOKUP($A40,ES_ULCb_0!$A$10:$AQ$100,MATCH(FIXED(J$6,0,TRUE),ES_ULCb_0!$A$10:$AQ$10,0),FALSE)),":",VLOOKUP($A40,ES_ULCb_0!$A$10:$AQ$100,MATCH(FIXED(J$6,0,TRUE),ES_ULCb_0!$A$10:$AQ$10,0),FALSE))</f>
        <v>:</v>
      </c>
      <c r="K40" s="232" t="str">
        <f>IF(ISNA(VLOOKUP($A40,ES_ULCb_0!$A$10:$AQ$100,MATCH(FIXED(K$6,0,TRUE),ES_ULCb_0!$A$10:$AQ$10,0),FALSE)),":",VLOOKUP($A40,ES_ULCb_0!$A$10:$AQ$100,MATCH(FIXED(K$6,0,TRUE),ES_ULCb_0!$A$10:$AQ$10,0),FALSE))</f>
        <v>:</v>
      </c>
      <c r="L40" s="232" t="str">
        <f>IF(ISNA(VLOOKUP($A40,ES_ULCb_0!$A$10:$AQ$100,MATCH(FIXED(L$6,0,TRUE),ES_ULCb_0!$A$10:$AQ$10,0),FALSE)),":",VLOOKUP($A40,ES_ULCb_0!$A$10:$AQ$100,MATCH(FIXED(L$6,0,TRUE),ES_ULCb_0!$A$10:$AQ$10,0),FALSE))</f>
        <v>:</v>
      </c>
      <c r="M40" s="232" t="str">
        <f>IF(ISNA(VLOOKUP($A40,ES_ULCb_0!$A$10:$AQ$100,MATCH(FIXED(M$6,0,TRUE),ES_ULCb_0!$A$10:$AQ$10,0),FALSE)),":",VLOOKUP($A40,ES_ULCb_0!$A$10:$AQ$100,MATCH(FIXED(M$6,0,TRUE),ES_ULCb_0!$A$10:$AQ$10,0),FALSE))</f>
        <v>:</v>
      </c>
      <c r="N40" s="232" t="str">
        <f>IF(ISNA(VLOOKUP($A40,ES_ULCb_0!$A$10:$AQ$100,MATCH(FIXED(N$6,0,TRUE),ES_ULCb_0!$A$10:$AQ$10,0),FALSE)),":",VLOOKUP($A40,ES_ULCb_0!$A$10:$AQ$100,MATCH(FIXED(N$6,0,TRUE),ES_ULCb_0!$A$10:$AQ$10,0),FALSE))</f>
        <v>:</v>
      </c>
      <c r="O40" s="232" t="str">
        <f>IF(ISNA(VLOOKUP($A40,ES_ULCb_0!$A$10:$AQ$100,MATCH(FIXED(O$6,0,TRUE),ES_ULCb_0!$A$10:$AQ$10,0),FALSE)),":",VLOOKUP($A40,ES_ULCb_0!$A$10:$AQ$100,MATCH(FIXED(O$6,0,TRUE),ES_ULCb_0!$A$10:$AQ$10,0),FALSE))</f>
        <v>:</v>
      </c>
      <c r="P40" s="232" t="str">
        <f>IF(ISNA(VLOOKUP($A40,ES_ULCb_0!$A$10:$AQ$100,MATCH(FIXED(P$6,0,TRUE),ES_ULCb_0!$A$10:$AQ$10,0),FALSE)),":",VLOOKUP($A40,ES_ULCb_0!$A$10:$AQ$100,MATCH(FIXED(P$6,0,TRUE),ES_ULCb_0!$A$10:$AQ$10,0),FALSE))</f>
        <v>:</v>
      </c>
      <c r="Q40" s="232" t="str">
        <f>IF(ISNA(VLOOKUP($A40,ES_ULCb_0!$A$10:$AQ$100,MATCH(FIXED(Q$6,0,TRUE),ES_ULCb_0!$A$10:$AQ$10,0),FALSE)),":",VLOOKUP($A40,ES_ULCb_0!$A$10:$AQ$100,MATCH(FIXED(Q$6,0,TRUE),ES_ULCb_0!$A$10:$AQ$10,0),FALSE))</f>
        <v>:</v>
      </c>
      <c r="R40" s="232" t="str">
        <f>IF(ISNA(VLOOKUP($A40,ES_ULCb_0!$A$10:$AQ$100,MATCH(FIXED(R$6,0,TRUE),ES_ULCb_0!$A$10:$AQ$10,0),FALSE)),":",VLOOKUP($A40,ES_ULCb_0!$A$10:$AQ$100,MATCH(FIXED(R$6,0,TRUE),ES_ULCb_0!$A$10:$AQ$10,0),FALSE))</f>
        <v>:</v>
      </c>
      <c r="S40" s="232" t="str">
        <f>IF(ISNA(VLOOKUP($A40,ES_ULCb_0!$A$10:$AQ$100,MATCH(FIXED(S$6,0,TRUE),ES_ULCb_0!$A$10:$AQ$10,0),FALSE)),":",VLOOKUP($A40,ES_ULCb_0!$A$10:$AQ$100,MATCH(FIXED(S$6,0,TRUE),ES_ULCb_0!$A$10:$AQ$10,0),FALSE))</f>
        <v>:</v>
      </c>
      <c r="T40" s="232" t="str">
        <f>IF(ISNA(VLOOKUP($A40,ES_ULCb_0!$A$10:$AQ$100,MATCH(FIXED(T$6,0,TRUE),ES_ULCb_0!$A$10:$AQ$10,0),FALSE)),":",VLOOKUP($A40,ES_ULCb_0!$A$10:$AQ$100,MATCH(FIXED(T$6,0,TRUE),ES_ULCb_0!$A$10:$AQ$10,0),FALSE))</f>
        <v>:</v>
      </c>
      <c r="U40" s="232" t="str">
        <f>IF(ISNA(VLOOKUP($A40,ES_ULCb_0!$A$10:$AQ$100,MATCH(FIXED(U$6,0,TRUE),ES_ULCb_0!$A$10:$AQ$10,0),FALSE)),":",VLOOKUP($A40,ES_ULCb_0!$A$10:$AQ$100,MATCH(FIXED(U$6,0,TRUE),ES_ULCb_0!$A$10:$AQ$10,0),FALSE))</f>
        <v>:</v>
      </c>
      <c r="V40" s="232" t="str">
        <f>IF(ISNA(VLOOKUP($A40,ES_ULCb_0!$A$10:$AQ$100,MATCH(FIXED(V$6,0,TRUE),ES_ULCb_0!$A$10:$AQ$10,0),FALSE)),":",VLOOKUP($A40,ES_ULCb_0!$A$10:$AQ$100,MATCH(FIXED(V$6,0,TRUE),ES_ULCb_0!$A$10:$AQ$10,0),FALSE))</f>
        <v>:</v>
      </c>
      <c r="W40" s="232" t="str">
        <f>IF(ISNA(VLOOKUP($A40,ES_ULCb_0!$A$10:$AQ$100,MATCH(FIXED(W$6,0,TRUE),ES_ULCb_0!$A$10:$AQ$10,0),FALSE)),":",VLOOKUP($A40,ES_ULCb_0!$A$10:$AQ$100,MATCH(FIXED(W$6,0,TRUE),ES_ULCb_0!$A$10:$AQ$10,0),FALSE))</f>
        <v>:</v>
      </c>
    </row>
    <row r="41" spans="1:23">
      <c r="B41" s="232"/>
      <c r="C41" s="232"/>
      <c r="D41" s="232"/>
      <c r="E41" s="232"/>
      <c r="F41" s="232"/>
      <c r="G41" s="232"/>
      <c r="H41" s="232"/>
      <c r="I41" s="232"/>
      <c r="J41" s="232"/>
      <c r="K41" s="232"/>
      <c r="L41" s="232"/>
      <c r="M41" s="232"/>
      <c r="N41" s="232"/>
      <c r="O41" s="232"/>
      <c r="P41" s="232"/>
      <c r="Q41" s="232"/>
      <c r="R41" s="232"/>
      <c r="S41" s="232"/>
      <c r="T41" s="232"/>
      <c r="U41" s="232"/>
      <c r="V41" s="232"/>
      <c r="W41" s="232"/>
    </row>
    <row r="42" spans="1:23">
      <c r="B42" s="232"/>
      <c r="C42" s="232">
        <f>C6</f>
        <v>1995</v>
      </c>
      <c r="D42" s="232">
        <f t="shared" ref="D42:W42" si="0">D6</f>
        <v>1996</v>
      </c>
      <c r="E42" s="232">
        <f t="shared" si="0"/>
        <v>1997</v>
      </c>
      <c r="F42" s="232">
        <f t="shared" si="0"/>
        <v>1998</v>
      </c>
      <c r="G42" s="232">
        <f t="shared" si="0"/>
        <v>1999</v>
      </c>
      <c r="H42" s="232">
        <f t="shared" si="0"/>
        <v>2000</v>
      </c>
      <c r="I42" s="232">
        <f t="shared" si="0"/>
        <v>2001</v>
      </c>
      <c r="J42" s="232">
        <f t="shared" si="0"/>
        <v>2002</v>
      </c>
      <c r="K42" s="232">
        <f t="shared" si="0"/>
        <v>2003</v>
      </c>
      <c r="L42" s="232">
        <f t="shared" si="0"/>
        <v>2004</v>
      </c>
      <c r="M42" s="232">
        <f t="shared" si="0"/>
        <v>2005</v>
      </c>
      <c r="N42" s="232">
        <f t="shared" si="0"/>
        <v>2006</v>
      </c>
      <c r="O42" s="232">
        <f t="shared" si="0"/>
        <v>2007</v>
      </c>
      <c r="P42" s="232">
        <f t="shared" si="0"/>
        <v>2008</v>
      </c>
      <c r="Q42" s="232">
        <f t="shared" si="0"/>
        <v>2009</v>
      </c>
      <c r="R42" s="232">
        <f t="shared" si="0"/>
        <v>2010</v>
      </c>
      <c r="S42" s="232">
        <f t="shared" si="0"/>
        <v>2011</v>
      </c>
      <c r="T42" s="232">
        <f t="shared" si="0"/>
        <v>2012</v>
      </c>
      <c r="U42" s="232">
        <f t="shared" si="0"/>
        <v>2013</v>
      </c>
      <c r="V42" s="232">
        <f t="shared" si="0"/>
        <v>2014</v>
      </c>
      <c r="W42" s="232">
        <f t="shared" si="0"/>
        <v>2015</v>
      </c>
    </row>
    <row r="43" spans="1:23">
      <c r="A43" s="230" t="str">
        <f>lookup!Z2</f>
        <v>European Union (28 countries)</v>
      </c>
      <c r="B43" s="232" t="str">
        <f>VLOOKUP(A43,lookup!$Z$2:$AA$77,2,FALSE)</f>
        <v>ΕΕ (28 χώρες)</v>
      </c>
      <c r="C43" s="232" t="str">
        <f>IF(ISNA(VLOOKUP($A43,ES_ULCb_0!$A$10:$AQ$100,MATCH(FIXED(C$6,0,TRUE),ES_ULCb_0!$A$10:$AQ$10,0)+1,FALSE)),"",VLOOKUP($A43,ES_ULCb_0!$A$10:$AQ$100,MATCH(FIXED(C$6,0,TRUE),ES_ULCb_0!$A$10:$AQ$10,0)+1,FALSE))</f>
        <v/>
      </c>
      <c r="D43" s="232" t="str">
        <f>IF(ISNA(VLOOKUP($A43,ES_ULCb_0!$A$10:$AQ$100,MATCH(FIXED(D$6,0,TRUE),ES_ULCb_0!$A$10:$AQ$10,0)+1,FALSE)),"",VLOOKUP($A43,ES_ULCb_0!$A$10:$AQ$100,MATCH(FIXED(D$6,0,TRUE),ES_ULCb_0!$A$10:$AQ$10,0)+1,FALSE))</f>
        <v/>
      </c>
      <c r="E43" s="232" t="str">
        <f>IF(ISNA(VLOOKUP($A43,ES_ULCb_0!$A$10:$AQ$100,MATCH(FIXED(E$6,0,TRUE),ES_ULCb_0!$A$10:$AQ$10,0)+1,FALSE)),"",VLOOKUP($A43,ES_ULCb_0!$A$10:$AQ$100,MATCH(FIXED(E$6,0,TRUE),ES_ULCb_0!$A$10:$AQ$10,0)+1,FALSE))</f>
        <v/>
      </c>
      <c r="F43" s="232" t="str">
        <f>IF(ISNA(VLOOKUP($A43,ES_ULCb_0!$A$10:$AQ$100,MATCH(FIXED(F$6,0,TRUE),ES_ULCb_0!$A$10:$AQ$10,0)+1,FALSE)),"",VLOOKUP($A43,ES_ULCb_0!$A$10:$AQ$100,MATCH(FIXED(F$6,0,TRUE),ES_ULCb_0!$A$10:$AQ$10,0)+1,FALSE))</f>
        <v/>
      </c>
      <c r="G43" s="232" t="str">
        <f>IF(ISNA(VLOOKUP($A43,ES_ULCb_0!$A$10:$AQ$100,MATCH(FIXED(G$6,0,TRUE),ES_ULCb_0!$A$10:$AQ$10,0)+1,FALSE)),"",VLOOKUP($A43,ES_ULCb_0!$A$10:$AQ$100,MATCH(FIXED(G$6,0,TRUE),ES_ULCb_0!$A$10:$AQ$10,0)+1,FALSE))</f>
        <v/>
      </c>
      <c r="H43" s="232" t="str">
        <f>IF(ISNA(VLOOKUP($A43,ES_ULCb_0!$A$10:$AQ$100,MATCH(FIXED(H$6,0,TRUE),ES_ULCb_0!$A$10:$AQ$10,0)+1,FALSE)),"",VLOOKUP($A43,ES_ULCb_0!$A$10:$AQ$100,MATCH(FIXED(H$6,0,TRUE),ES_ULCb_0!$A$10:$AQ$10,0)+1,FALSE))</f>
        <v/>
      </c>
      <c r="I43" s="232" t="str">
        <f>IF(ISNA(VLOOKUP($A43,ES_ULCb_0!$A$10:$AQ$100,MATCH(FIXED(I$6,0,TRUE),ES_ULCb_0!$A$10:$AQ$10,0)+1,FALSE)),"",VLOOKUP($A43,ES_ULCb_0!$A$10:$AQ$100,MATCH(FIXED(I$6,0,TRUE),ES_ULCb_0!$A$10:$AQ$10,0)+1,FALSE))</f>
        <v/>
      </c>
      <c r="J43" s="232" t="str">
        <f>IF(ISNA(VLOOKUP($A43,ES_ULCb_0!$A$10:$AQ$100,MATCH(FIXED(J$6,0,TRUE),ES_ULCb_0!$A$10:$AQ$10,0)+1,FALSE)),"",VLOOKUP($A43,ES_ULCb_0!$A$10:$AQ$100,MATCH(FIXED(J$6,0,TRUE),ES_ULCb_0!$A$10:$AQ$10,0)+1,FALSE))</f>
        <v/>
      </c>
      <c r="K43" s="232" t="str">
        <f>IF(ISNA(VLOOKUP($A43,ES_ULCb_0!$A$10:$AQ$100,MATCH(FIXED(K$6,0,TRUE),ES_ULCb_0!$A$10:$AQ$10,0)+1,FALSE)),"",VLOOKUP($A43,ES_ULCb_0!$A$10:$AQ$100,MATCH(FIXED(K$6,0,TRUE),ES_ULCb_0!$A$10:$AQ$10,0)+1,FALSE))</f>
        <v/>
      </c>
      <c r="L43" s="232" t="str">
        <f>IF(ISNA(VLOOKUP($A43,ES_ULCb_0!$A$10:$AQ$100,MATCH(FIXED(L$6,0,TRUE),ES_ULCb_0!$A$10:$AQ$10,0)+1,FALSE)),"",VLOOKUP($A43,ES_ULCb_0!$A$10:$AQ$100,MATCH(FIXED(L$6,0,TRUE),ES_ULCb_0!$A$10:$AQ$10,0)+1,FALSE))</f>
        <v/>
      </c>
      <c r="M43" s="232" t="str">
        <f>IF(ISNA(VLOOKUP($A43,ES_ULCb_0!$A$10:$AQ$100,MATCH(FIXED(M$6,0,TRUE),ES_ULCb_0!$A$10:$AQ$10,0)+1,FALSE)),"",VLOOKUP($A43,ES_ULCb_0!$A$10:$AQ$100,MATCH(FIXED(M$6,0,TRUE),ES_ULCb_0!$A$10:$AQ$10,0)+1,FALSE))</f>
        <v/>
      </c>
      <c r="N43" s="232" t="str">
        <f>IF(ISNA(VLOOKUP($A43,ES_ULCb_0!$A$10:$AQ$100,MATCH(FIXED(N$6,0,TRUE),ES_ULCb_0!$A$10:$AQ$10,0)+1,FALSE)),"",VLOOKUP($A43,ES_ULCb_0!$A$10:$AQ$100,MATCH(FIXED(N$6,0,TRUE),ES_ULCb_0!$A$10:$AQ$10,0)+1,FALSE))</f>
        <v/>
      </c>
      <c r="O43" s="232" t="str">
        <f>IF(ISNA(VLOOKUP($A43,ES_ULCb_0!$A$10:$AQ$100,MATCH(FIXED(O$6,0,TRUE),ES_ULCb_0!$A$10:$AQ$10,0)+1,FALSE)),"",VLOOKUP($A43,ES_ULCb_0!$A$10:$AQ$100,MATCH(FIXED(O$6,0,TRUE),ES_ULCb_0!$A$10:$AQ$10,0)+1,FALSE))</f>
        <v/>
      </c>
      <c r="P43" s="232" t="str">
        <f>IF(ISNA(VLOOKUP($A43,ES_ULCb_0!$A$10:$AQ$100,MATCH(FIXED(P$6,0,TRUE),ES_ULCb_0!$A$10:$AQ$10,0)+1,FALSE)),"",VLOOKUP($A43,ES_ULCb_0!$A$10:$AQ$100,MATCH(FIXED(P$6,0,TRUE),ES_ULCb_0!$A$10:$AQ$10,0)+1,FALSE))</f>
        <v/>
      </c>
      <c r="Q43" s="232" t="str">
        <f>IF(ISNA(VLOOKUP($A43,ES_ULCb_0!$A$10:$AQ$100,MATCH(FIXED(Q$6,0,TRUE),ES_ULCb_0!$A$10:$AQ$10,0)+1,FALSE)),"",VLOOKUP($A43,ES_ULCb_0!$A$10:$AQ$100,MATCH(FIXED(Q$6,0,TRUE),ES_ULCb_0!$A$10:$AQ$10,0)+1,FALSE))</f>
        <v/>
      </c>
      <c r="R43" s="232" t="str">
        <f>IF(ISNA(VLOOKUP($A43,ES_ULCb_0!$A$10:$AQ$100,MATCH(FIXED(R$6,0,TRUE),ES_ULCb_0!$A$10:$AQ$10,0)+1,FALSE)),"",VLOOKUP($A43,ES_ULCb_0!$A$10:$AQ$100,MATCH(FIXED(R$6,0,TRUE),ES_ULCb_0!$A$10:$AQ$10,0)+1,FALSE))</f>
        <v/>
      </c>
      <c r="S43" s="232" t="str">
        <f>IF(ISNA(VLOOKUP($A43,ES_ULCb_0!$A$10:$AQ$100,MATCH(FIXED(S$6,0,TRUE),ES_ULCb_0!$A$10:$AQ$10,0)+1,FALSE)),"",VLOOKUP($A43,ES_ULCb_0!$A$10:$AQ$100,MATCH(FIXED(S$6,0,TRUE),ES_ULCb_0!$A$10:$AQ$10,0)+1,FALSE))</f>
        <v/>
      </c>
      <c r="T43" s="232" t="str">
        <f>IF(ISNA(VLOOKUP($A43,ES_ULCb_0!$A$10:$AQ$100,MATCH(FIXED(T$6,0,TRUE),ES_ULCb_0!$A$10:$AQ$10,0)+1,FALSE)),"",VLOOKUP($A43,ES_ULCb_0!$A$10:$AQ$100,MATCH(FIXED(T$6,0,TRUE),ES_ULCb_0!$A$10:$AQ$10,0)+1,FALSE))</f>
        <v/>
      </c>
      <c r="U43" s="232" t="str">
        <f>IF(ISNA(VLOOKUP($A43,ES_ULCb_0!$A$10:$AQ$100,MATCH(FIXED(U$6,0,TRUE),ES_ULCb_0!$A$10:$AQ$10,0)+1,FALSE)),"",VLOOKUP($A43,ES_ULCb_0!$A$10:$AQ$100,MATCH(FIXED(U$6,0,TRUE),ES_ULCb_0!$A$10:$AQ$10,0)+1,FALSE))</f>
        <v/>
      </c>
      <c r="V43" s="232" t="str">
        <f>IF(ISNA(VLOOKUP($A43,ES_ULCb_0!$A$10:$AQ$100,MATCH(FIXED(V$6,0,TRUE),ES_ULCb_0!$A$10:$AQ$10,0)+1,FALSE)),"",VLOOKUP($A43,ES_ULCb_0!$A$10:$AQ$100,MATCH(FIXED(V$6,0,TRUE),ES_ULCb_0!$A$10:$AQ$10,0)+1,FALSE))</f>
        <v/>
      </c>
      <c r="W43" s="232" t="str">
        <f>IF(ISNA(VLOOKUP($A43,ES_ULCb_0!$A$10:$AQ$100,MATCH(FIXED(W$6,0,TRUE),ES_ULCb_0!$A$10:$AQ$10,0)+1,FALSE)),"",VLOOKUP($A43,ES_ULCb_0!$A$10:$AQ$100,MATCH(FIXED(W$6,0,TRUE),ES_ULCb_0!$A$10:$AQ$10,0)+1,FALSE))</f>
        <v/>
      </c>
    </row>
    <row r="44" spans="1:23">
      <c r="A44" s="230" t="str">
        <f>lookup!Z3</f>
        <v>European Union (27 countries)</v>
      </c>
      <c r="B44" s="232" t="str">
        <f>VLOOKUP(A44,lookup!$Z$2:$AA$77,2,FALSE)</f>
        <v>ΕΕ (27 χώρες)</v>
      </c>
      <c r="C44" s="232" t="str">
        <f>IF(ISNA(VLOOKUP($A44,ES_ULCb_0!$A$10:$AQ$100,MATCH(FIXED(C$6,0,TRUE),ES_ULCb_0!$A$10:$AQ$10,0)+1,FALSE)),"",VLOOKUP($A44,ES_ULCb_0!$A$10:$AQ$100,MATCH(FIXED(C$6,0,TRUE),ES_ULCb_0!$A$10:$AQ$10,0)+1,FALSE))</f>
        <v/>
      </c>
      <c r="D44" s="232" t="str">
        <f>IF(ISNA(VLOOKUP($A44,ES_ULCb_0!$A$10:$AQ$100,MATCH(FIXED(D$6,0,TRUE),ES_ULCb_0!$A$10:$AQ$10,0)+1,FALSE)),"",VLOOKUP($A44,ES_ULCb_0!$A$10:$AQ$100,MATCH(FIXED(D$6,0,TRUE),ES_ULCb_0!$A$10:$AQ$10,0)+1,FALSE))</f>
        <v/>
      </c>
      <c r="E44" s="232" t="str">
        <f>IF(ISNA(VLOOKUP($A44,ES_ULCb_0!$A$10:$AQ$100,MATCH(FIXED(E$6,0,TRUE),ES_ULCb_0!$A$10:$AQ$10,0)+1,FALSE)),"",VLOOKUP($A44,ES_ULCb_0!$A$10:$AQ$100,MATCH(FIXED(E$6,0,TRUE),ES_ULCb_0!$A$10:$AQ$10,0)+1,FALSE))</f>
        <v/>
      </c>
      <c r="F44" s="232" t="str">
        <f>IF(ISNA(VLOOKUP($A44,ES_ULCb_0!$A$10:$AQ$100,MATCH(FIXED(F$6,0,TRUE),ES_ULCb_0!$A$10:$AQ$10,0)+1,FALSE)),"",VLOOKUP($A44,ES_ULCb_0!$A$10:$AQ$100,MATCH(FIXED(F$6,0,TRUE),ES_ULCb_0!$A$10:$AQ$10,0)+1,FALSE))</f>
        <v/>
      </c>
      <c r="G44" s="232" t="str">
        <f>IF(ISNA(VLOOKUP($A44,ES_ULCb_0!$A$10:$AQ$100,MATCH(FIXED(G$6,0,TRUE),ES_ULCb_0!$A$10:$AQ$10,0)+1,FALSE)),"",VLOOKUP($A44,ES_ULCb_0!$A$10:$AQ$100,MATCH(FIXED(G$6,0,TRUE),ES_ULCb_0!$A$10:$AQ$10,0)+1,FALSE))</f>
        <v/>
      </c>
      <c r="H44" s="232" t="str">
        <f>IF(ISNA(VLOOKUP($A44,ES_ULCb_0!$A$10:$AQ$100,MATCH(FIXED(H$6,0,TRUE),ES_ULCb_0!$A$10:$AQ$10,0)+1,FALSE)),"",VLOOKUP($A44,ES_ULCb_0!$A$10:$AQ$100,MATCH(FIXED(H$6,0,TRUE),ES_ULCb_0!$A$10:$AQ$10,0)+1,FALSE))</f>
        <v/>
      </c>
      <c r="I44" s="232" t="str">
        <f>IF(ISNA(VLOOKUP($A44,ES_ULCb_0!$A$10:$AQ$100,MATCH(FIXED(I$6,0,TRUE),ES_ULCb_0!$A$10:$AQ$10,0)+1,FALSE)),"",VLOOKUP($A44,ES_ULCb_0!$A$10:$AQ$100,MATCH(FIXED(I$6,0,TRUE),ES_ULCb_0!$A$10:$AQ$10,0)+1,FALSE))</f>
        <v/>
      </c>
      <c r="J44" s="232" t="str">
        <f>IF(ISNA(VLOOKUP($A44,ES_ULCb_0!$A$10:$AQ$100,MATCH(FIXED(J$6,0,TRUE),ES_ULCb_0!$A$10:$AQ$10,0)+1,FALSE)),"",VLOOKUP($A44,ES_ULCb_0!$A$10:$AQ$100,MATCH(FIXED(J$6,0,TRUE),ES_ULCb_0!$A$10:$AQ$10,0)+1,FALSE))</f>
        <v/>
      </c>
      <c r="K44" s="232" t="str">
        <f>IF(ISNA(VLOOKUP($A44,ES_ULCb_0!$A$10:$AQ$100,MATCH(FIXED(K$6,0,TRUE),ES_ULCb_0!$A$10:$AQ$10,0)+1,FALSE)),"",VLOOKUP($A44,ES_ULCb_0!$A$10:$AQ$100,MATCH(FIXED(K$6,0,TRUE),ES_ULCb_0!$A$10:$AQ$10,0)+1,FALSE))</f>
        <v/>
      </c>
      <c r="L44" s="232" t="str">
        <f>IF(ISNA(VLOOKUP($A44,ES_ULCb_0!$A$10:$AQ$100,MATCH(FIXED(L$6,0,TRUE),ES_ULCb_0!$A$10:$AQ$10,0)+1,FALSE)),"",VLOOKUP($A44,ES_ULCb_0!$A$10:$AQ$100,MATCH(FIXED(L$6,0,TRUE),ES_ULCb_0!$A$10:$AQ$10,0)+1,FALSE))</f>
        <v/>
      </c>
      <c r="M44" s="232" t="str">
        <f>IF(ISNA(VLOOKUP($A44,ES_ULCb_0!$A$10:$AQ$100,MATCH(FIXED(M$6,0,TRUE),ES_ULCb_0!$A$10:$AQ$10,0)+1,FALSE)),"",VLOOKUP($A44,ES_ULCb_0!$A$10:$AQ$100,MATCH(FIXED(M$6,0,TRUE),ES_ULCb_0!$A$10:$AQ$10,0)+1,FALSE))</f>
        <v/>
      </c>
      <c r="N44" s="232" t="str">
        <f>IF(ISNA(VLOOKUP($A44,ES_ULCb_0!$A$10:$AQ$100,MATCH(FIXED(N$6,0,TRUE),ES_ULCb_0!$A$10:$AQ$10,0)+1,FALSE)),"",VLOOKUP($A44,ES_ULCb_0!$A$10:$AQ$100,MATCH(FIXED(N$6,0,TRUE),ES_ULCb_0!$A$10:$AQ$10,0)+1,FALSE))</f>
        <v/>
      </c>
      <c r="O44" s="232" t="str">
        <f>IF(ISNA(VLOOKUP($A44,ES_ULCb_0!$A$10:$AQ$100,MATCH(FIXED(O$6,0,TRUE),ES_ULCb_0!$A$10:$AQ$10,0)+1,FALSE)),"",VLOOKUP($A44,ES_ULCb_0!$A$10:$AQ$100,MATCH(FIXED(O$6,0,TRUE),ES_ULCb_0!$A$10:$AQ$10,0)+1,FALSE))</f>
        <v/>
      </c>
      <c r="P44" s="232" t="str">
        <f>IF(ISNA(VLOOKUP($A44,ES_ULCb_0!$A$10:$AQ$100,MATCH(FIXED(P$6,0,TRUE),ES_ULCb_0!$A$10:$AQ$10,0)+1,FALSE)),"",VLOOKUP($A44,ES_ULCb_0!$A$10:$AQ$100,MATCH(FIXED(P$6,0,TRUE),ES_ULCb_0!$A$10:$AQ$10,0)+1,FALSE))</f>
        <v/>
      </c>
      <c r="Q44" s="232" t="str">
        <f>IF(ISNA(VLOOKUP($A44,ES_ULCb_0!$A$10:$AQ$100,MATCH(FIXED(Q$6,0,TRUE),ES_ULCb_0!$A$10:$AQ$10,0)+1,FALSE)),"",VLOOKUP($A44,ES_ULCb_0!$A$10:$AQ$100,MATCH(FIXED(Q$6,0,TRUE),ES_ULCb_0!$A$10:$AQ$10,0)+1,FALSE))</f>
        <v/>
      </c>
      <c r="R44" s="232" t="str">
        <f>IF(ISNA(VLOOKUP($A44,ES_ULCb_0!$A$10:$AQ$100,MATCH(FIXED(R$6,0,TRUE),ES_ULCb_0!$A$10:$AQ$10,0)+1,FALSE)),"",VLOOKUP($A44,ES_ULCb_0!$A$10:$AQ$100,MATCH(FIXED(R$6,0,TRUE),ES_ULCb_0!$A$10:$AQ$10,0)+1,FALSE))</f>
        <v/>
      </c>
      <c r="S44" s="232" t="str">
        <f>IF(ISNA(VLOOKUP($A44,ES_ULCb_0!$A$10:$AQ$100,MATCH(FIXED(S$6,0,TRUE),ES_ULCb_0!$A$10:$AQ$10,0)+1,FALSE)),"",VLOOKUP($A44,ES_ULCb_0!$A$10:$AQ$100,MATCH(FIXED(S$6,0,TRUE),ES_ULCb_0!$A$10:$AQ$10,0)+1,FALSE))</f>
        <v/>
      </c>
      <c r="T44" s="232" t="str">
        <f>IF(ISNA(VLOOKUP($A44,ES_ULCb_0!$A$10:$AQ$100,MATCH(FIXED(T$6,0,TRUE),ES_ULCb_0!$A$10:$AQ$10,0)+1,FALSE)),"",VLOOKUP($A44,ES_ULCb_0!$A$10:$AQ$100,MATCH(FIXED(T$6,0,TRUE),ES_ULCb_0!$A$10:$AQ$10,0)+1,FALSE))</f>
        <v/>
      </c>
      <c r="U44" s="232" t="str">
        <f>IF(ISNA(VLOOKUP($A44,ES_ULCb_0!$A$10:$AQ$100,MATCH(FIXED(U$6,0,TRUE),ES_ULCb_0!$A$10:$AQ$10,0)+1,FALSE)),"",VLOOKUP($A44,ES_ULCb_0!$A$10:$AQ$100,MATCH(FIXED(U$6,0,TRUE),ES_ULCb_0!$A$10:$AQ$10,0)+1,FALSE))</f>
        <v/>
      </c>
      <c r="V44" s="232" t="str">
        <f>IF(ISNA(VLOOKUP($A44,ES_ULCb_0!$A$10:$AQ$100,MATCH(FIXED(V$6,0,TRUE),ES_ULCb_0!$A$10:$AQ$10,0)+1,FALSE)),"",VLOOKUP($A44,ES_ULCb_0!$A$10:$AQ$100,MATCH(FIXED(V$6,0,TRUE),ES_ULCb_0!$A$10:$AQ$10,0)+1,FALSE))</f>
        <v/>
      </c>
      <c r="W44" s="232" t="str">
        <f>IF(ISNA(VLOOKUP($A44,ES_ULCb_0!$A$10:$AQ$100,MATCH(FIXED(W$6,0,TRUE),ES_ULCb_0!$A$10:$AQ$10,0)+1,FALSE)),"",VLOOKUP($A44,ES_ULCb_0!$A$10:$AQ$100,MATCH(FIXED(W$6,0,TRUE),ES_ULCb_0!$A$10:$AQ$10,0)+1,FALSE))</f>
        <v/>
      </c>
    </row>
    <row r="45" spans="1:23">
      <c r="A45" s="230" t="str">
        <f>lookup!Z4</f>
        <v>European Union (15 countries)</v>
      </c>
      <c r="B45" s="232" t="str">
        <f>VLOOKUP(A45,lookup!$Z$2:$AA$77,2,FALSE)</f>
        <v>ΕΕ (15 χώρες)</v>
      </c>
      <c r="C45" s="232" t="str">
        <f>IF(ISNA(VLOOKUP($A45,ES_ULCb_0!$A$10:$AQ$100,MATCH(FIXED(C$6,0,TRUE),ES_ULCb_0!$A$10:$AQ$10,0)+1,FALSE)),"",VLOOKUP($A45,ES_ULCb_0!$A$10:$AQ$100,MATCH(FIXED(C$6,0,TRUE),ES_ULCb_0!$A$10:$AQ$10,0)+1,FALSE))</f>
        <v/>
      </c>
      <c r="D45" s="232" t="str">
        <f>IF(ISNA(VLOOKUP($A45,ES_ULCb_0!$A$10:$AQ$100,MATCH(FIXED(D$6,0,TRUE),ES_ULCb_0!$A$10:$AQ$10,0)+1,FALSE)),"",VLOOKUP($A45,ES_ULCb_0!$A$10:$AQ$100,MATCH(FIXED(D$6,0,TRUE),ES_ULCb_0!$A$10:$AQ$10,0)+1,FALSE))</f>
        <v/>
      </c>
      <c r="E45" s="232" t="str">
        <f>IF(ISNA(VLOOKUP($A45,ES_ULCb_0!$A$10:$AQ$100,MATCH(FIXED(E$6,0,TRUE),ES_ULCb_0!$A$10:$AQ$10,0)+1,FALSE)),"",VLOOKUP($A45,ES_ULCb_0!$A$10:$AQ$100,MATCH(FIXED(E$6,0,TRUE),ES_ULCb_0!$A$10:$AQ$10,0)+1,FALSE))</f>
        <v/>
      </c>
      <c r="F45" s="232" t="str">
        <f>IF(ISNA(VLOOKUP($A45,ES_ULCb_0!$A$10:$AQ$100,MATCH(FIXED(F$6,0,TRUE),ES_ULCb_0!$A$10:$AQ$10,0)+1,FALSE)),"",VLOOKUP($A45,ES_ULCb_0!$A$10:$AQ$100,MATCH(FIXED(F$6,0,TRUE),ES_ULCb_0!$A$10:$AQ$10,0)+1,FALSE))</f>
        <v/>
      </c>
      <c r="G45" s="232" t="str">
        <f>IF(ISNA(VLOOKUP($A45,ES_ULCb_0!$A$10:$AQ$100,MATCH(FIXED(G$6,0,TRUE),ES_ULCb_0!$A$10:$AQ$10,0)+1,FALSE)),"",VLOOKUP($A45,ES_ULCb_0!$A$10:$AQ$100,MATCH(FIXED(G$6,0,TRUE),ES_ULCb_0!$A$10:$AQ$10,0)+1,FALSE))</f>
        <v/>
      </c>
      <c r="H45" s="232" t="str">
        <f>IF(ISNA(VLOOKUP($A45,ES_ULCb_0!$A$10:$AQ$100,MATCH(FIXED(H$6,0,TRUE),ES_ULCb_0!$A$10:$AQ$10,0)+1,FALSE)),"",VLOOKUP($A45,ES_ULCb_0!$A$10:$AQ$100,MATCH(FIXED(H$6,0,TRUE),ES_ULCb_0!$A$10:$AQ$10,0)+1,FALSE))</f>
        <v/>
      </c>
      <c r="I45" s="232" t="str">
        <f>IF(ISNA(VLOOKUP($A45,ES_ULCb_0!$A$10:$AQ$100,MATCH(FIXED(I$6,0,TRUE),ES_ULCb_0!$A$10:$AQ$10,0)+1,FALSE)),"",VLOOKUP($A45,ES_ULCb_0!$A$10:$AQ$100,MATCH(FIXED(I$6,0,TRUE),ES_ULCb_0!$A$10:$AQ$10,0)+1,FALSE))</f>
        <v/>
      </c>
      <c r="J45" s="232" t="str">
        <f>IF(ISNA(VLOOKUP($A45,ES_ULCb_0!$A$10:$AQ$100,MATCH(FIXED(J$6,0,TRUE),ES_ULCb_0!$A$10:$AQ$10,0)+1,FALSE)),"",VLOOKUP($A45,ES_ULCb_0!$A$10:$AQ$100,MATCH(FIXED(J$6,0,TRUE),ES_ULCb_0!$A$10:$AQ$10,0)+1,FALSE))</f>
        <v/>
      </c>
      <c r="K45" s="232" t="str">
        <f>IF(ISNA(VLOOKUP($A45,ES_ULCb_0!$A$10:$AQ$100,MATCH(FIXED(K$6,0,TRUE),ES_ULCb_0!$A$10:$AQ$10,0)+1,FALSE)),"",VLOOKUP($A45,ES_ULCb_0!$A$10:$AQ$100,MATCH(FIXED(K$6,0,TRUE),ES_ULCb_0!$A$10:$AQ$10,0)+1,FALSE))</f>
        <v/>
      </c>
      <c r="L45" s="232" t="str">
        <f>IF(ISNA(VLOOKUP($A45,ES_ULCb_0!$A$10:$AQ$100,MATCH(FIXED(L$6,0,TRUE),ES_ULCb_0!$A$10:$AQ$10,0)+1,FALSE)),"",VLOOKUP($A45,ES_ULCb_0!$A$10:$AQ$100,MATCH(FIXED(L$6,0,TRUE),ES_ULCb_0!$A$10:$AQ$10,0)+1,FALSE))</f>
        <v/>
      </c>
      <c r="M45" s="232" t="str">
        <f>IF(ISNA(VLOOKUP($A45,ES_ULCb_0!$A$10:$AQ$100,MATCH(FIXED(M$6,0,TRUE),ES_ULCb_0!$A$10:$AQ$10,0)+1,FALSE)),"",VLOOKUP($A45,ES_ULCb_0!$A$10:$AQ$100,MATCH(FIXED(M$6,0,TRUE),ES_ULCb_0!$A$10:$AQ$10,0)+1,FALSE))</f>
        <v/>
      </c>
      <c r="N45" s="232" t="str">
        <f>IF(ISNA(VLOOKUP($A45,ES_ULCb_0!$A$10:$AQ$100,MATCH(FIXED(N$6,0,TRUE),ES_ULCb_0!$A$10:$AQ$10,0)+1,FALSE)),"",VLOOKUP($A45,ES_ULCb_0!$A$10:$AQ$100,MATCH(FIXED(N$6,0,TRUE),ES_ULCb_0!$A$10:$AQ$10,0)+1,FALSE))</f>
        <v/>
      </c>
      <c r="O45" s="232" t="str">
        <f>IF(ISNA(VLOOKUP($A45,ES_ULCb_0!$A$10:$AQ$100,MATCH(FIXED(O$6,0,TRUE),ES_ULCb_0!$A$10:$AQ$10,0)+1,FALSE)),"",VLOOKUP($A45,ES_ULCb_0!$A$10:$AQ$100,MATCH(FIXED(O$6,0,TRUE),ES_ULCb_0!$A$10:$AQ$10,0)+1,FALSE))</f>
        <v/>
      </c>
      <c r="P45" s="232" t="str">
        <f>IF(ISNA(VLOOKUP($A45,ES_ULCb_0!$A$10:$AQ$100,MATCH(FIXED(P$6,0,TRUE),ES_ULCb_0!$A$10:$AQ$10,0)+1,FALSE)),"",VLOOKUP($A45,ES_ULCb_0!$A$10:$AQ$100,MATCH(FIXED(P$6,0,TRUE),ES_ULCb_0!$A$10:$AQ$10,0)+1,FALSE))</f>
        <v/>
      </c>
      <c r="Q45" s="232" t="str">
        <f>IF(ISNA(VLOOKUP($A45,ES_ULCb_0!$A$10:$AQ$100,MATCH(FIXED(Q$6,0,TRUE),ES_ULCb_0!$A$10:$AQ$10,0)+1,FALSE)),"",VLOOKUP($A45,ES_ULCb_0!$A$10:$AQ$100,MATCH(FIXED(Q$6,0,TRUE),ES_ULCb_0!$A$10:$AQ$10,0)+1,FALSE))</f>
        <v/>
      </c>
      <c r="R45" s="232" t="str">
        <f>IF(ISNA(VLOOKUP($A45,ES_ULCb_0!$A$10:$AQ$100,MATCH(FIXED(R$6,0,TRUE),ES_ULCb_0!$A$10:$AQ$10,0)+1,FALSE)),"",VLOOKUP($A45,ES_ULCb_0!$A$10:$AQ$100,MATCH(FIXED(R$6,0,TRUE),ES_ULCb_0!$A$10:$AQ$10,0)+1,FALSE))</f>
        <v/>
      </c>
      <c r="S45" s="232" t="str">
        <f>IF(ISNA(VLOOKUP($A45,ES_ULCb_0!$A$10:$AQ$100,MATCH(FIXED(S$6,0,TRUE),ES_ULCb_0!$A$10:$AQ$10,0)+1,FALSE)),"",VLOOKUP($A45,ES_ULCb_0!$A$10:$AQ$100,MATCH(FIXED(S$6,0,TRUE),ES_ULCb_0!$A$10:$AQ$10,0)+1,FALSE))</f>
        <v/>
      </c>
      <c r="T45" s="232" t="str">
        <f>IF(ISNA(VLOOKUP($A45,ES_ULCb_0!$A$10:$AQ$100,MATCH(FIXED(T$6,0,TRUE),ES_ULCb_0!$A$10:$AQ$10,0)+1,FALSE)),"",VLOOKUP($A45,ES_ULCb_0!$A$10:$AQ$100,MATCH(FIXED(T$6,0,TRUE),ES_ULCb_0!$A$10:$AQ$10,0)+1,FALSE))</f>
        <v/>
      </c>
      <c r="U45" s="232" t="str">
        <f>IF(ISNA(VLOOKUP($A45,ES_ULCb_0!$A$10:$AQ$100,MATCH(FIXED(U$6,0,TRUE),ES_ULCb_0!$A$10:$AQ$10,0)+1,FALSE)),"",VLOOKUP($A45,ES_ULCb_0!$A$10:$AQ$100,MATCH(FIXED(U$6,0,TRUE),ES_ULCb_0!$A$10:$AQ$10,0)+1,FALSE))</f>
        <v/>
      </c>
      <c r="V45" s="232" t="str">
        <f>IF(ISNA(VLOOKUP($A45,ES_ULCb_0!$A$10:$AQ$100,MATCH(FIXED(V$6,0,TRUE),ES_ULCb_0!$A$10:$AQ$10,0)+1,FALSE)),"",VLOOKUP($A45,ES_ULCb_0!$A$10:$AQ$100,MATCH(FIXED(V$6,0,TRUE),ES_ULCb_0!$A$10:$AQ$10,0)+1,FALSE))</f>
        <v/>
      </c>
      <c r="W45" s="232" t="str">
        <f>IF(ISNA(VLOOKUP($A45,ES_ULCb_0!$A$10:$AQ$100,MATCH(FIXED(W$6,0,TRUE),ES_ULCb_0!$A$10:$AQ$10,0)+1,FALSE)),"",VLOOKUP($A45,ES_ULCb_0!$A$10:$AQ$100,MATCH(FIXED(W$6,0,TRUE),ES_ULCb_0!$A$10:$AQ$10,0)+1,FALSE))</f>
        <v/>
      </c>
    </row>
    <row r="46" spans="1:23">
      <c r="A46" s="230" t="str">
        <f>lookup!Z5</f>
        <v>Euro area (EA11-2000, EA12-2006, EA13-2007, EA15-2008, EA16-2010, EA17-2013, EA18)</v>
      </c>
      <c r="B46" s="232" t="str">
        <f>VLOOKUP(A46,lookup!$Z$2:$AA$77,2,FALSE)</f>
        <v>Ευροχώρος</v>
      </c>
      <c r="C46" s="232" t="str">
        <f>IF(ISNA(VLOOKUP($A46,ES_ULCb_0!$A$10:$AQ$100,MATCH(FIXED(C$6,0,TRUE),ES_ULCb_0!$A$10:$AQ$10,0)+1,FALSE)),"",VLOOKUP($A46,ES_ULCb_0!$A$10:$AQ$100,MATCH(FIXED(C$6,0,TRUE),ES_ULCb_0!$A$10:$AQ$10,0)+1,FALSE))</f>
        <v/>
      </c>
      <c r="D46" s="232" t="str">
        <f>IF(ISNA(VLOOKUP($A46,ES_ULCb_0!$A$10:$AQ$100,MATCH(FIXED(D$6,0,TRUE),ES_ULCb_0!$A$10:$AQ$10,0)+1,FALSE)),"",VLOOKUP($A46,ES_ULCb_0!$A$10:$AQ$100,MATCH(FIXED(D$6,0,TRUE),ES_ULCb_0!$A$10:$AQ$10,0)+1,FALSE))</f>
        <v/>
      </c>
      <c r="E46" s="232" t="str">
        <f>IF(ISNA(VLOOKUP($A46,ES_ULCb_0!$A$10:$AQ$100,MATCH(FIXED(E$6,0,TRUE),ES_ULCb_0!$A$10:$AQ$10,0)+1,FALSE)),"",VLOOKUP($A46,ES_ULCb_0!$A$10:$AQ$100,MATCH(FIXED(E$6,0,TRUE),ES_ULCb_0!$A$10:$AQ$10,0)+1,FALSE))</f>
        <v/>
      </c>
      <c r="F46" s="232" t="str">
        <f>IF(ISNA(VLOOKUP($A46,ES_ULCb_0!$A$10:$AQ$100,MATCH(FIXED(F$6,0,TRUE),ES_ULCb_0!$A$10:$AQ$10,0)+1,FALSE)),"",VLOOKUP($A46,ES_ULCb_0!$A$10:$AQ$100,MATCH(FIXED(F$6,0,TRUE),ES_ULCb_0!$A$10:$AQ$10,0)+1,FALSE))</f>
        <v/>
      </c>
      <c r="G46" s="232" t="str">
        <f>IF(ISNA(VLOOKUP($A46,ES_ULCb_0!$A$10:$AQ$100,MATCH(FIXED(G$6,0,TRUE),ES_ULCb_0!$A$10:$AQ$10,0)+1,FALSE)),"",VLOOKUP($A46,ES_ULCb_0!$A$10:$AQ$100,MATCH(FIXED(G$6,0,TRUE),ES_ULCb_0!$A$10:$AQ$10,0)+1,FALSE))</f>
        <v/>
      </c>
      <c r="H46" s="232" t="str">
        <f>IF(ISNA(VLOOKUP($A46,ES_ULCb_0!$A$10:$AQ$100,MATCH(FIXED(H$6,0,TRUE),ES_ULCb_0!$A$10:$AQ$10,0)+1,FALSE)),"",VLOOKUP($A46,ES_ULCb_0!$A$10:$AQ$100,MATCH(FIXED(H$6,0,TRUE),ES_ULCb_0!$A$10:$AQ$10,0)+1,FALSE))</f>
        <v/>
      </c>
      <c r="I46" s="232" t="str">
        <f>IF(ISNA(VLOOKUP($A46,ES_ULCb_0!$A$10:$AQ$100,MATCH(FIXED(I$6,0,TRUE),ES_ULCb_0!$A$10:$AQ$10,0)+1,FALSE)),"",VLOOKUP($A46,ES_ULCb_0!$A$10:$AQ$100,MATCH(FIXED(I$6,0,TRUE),ES_ULCb_0!$A$10:$AQ$10,0)+1,FALSE))</f>
        <v/>
      </c>
      <c r="J46" s="232" t="str">
        <f>IF(ISNA(VLOOKUP($A46,ES_ULCb_0!$A$10:$AQ$100,MATCH(FIXED(J$6,0,TRUE),ES_ULCb_0!$A$10:$AQ$10,0)+1,FALSE)),"",VLOOKUP($A46,ES_ULCb_0!$A$10:$AQ$100,MATCH(FIXED(J$6,0,TRUE),ES_ULCb_0!$A$10:$AQ$10,0)+1,FALSE))</f>
        <v/>
      </c>
      <c r="K46" s="232" t="str">
        <f>IF(ISNA(VLOOKUP($A46,ES_ULCb_0!$A$10:$AQ$100,MATCH(FIXED(K$6,0,TRUE),ES_ULCb_0!$A$10:$AQ$10,0)+1,FALSE)),"",VLOOKUP($A46,ES_ULCb_0!$A$10:$AQ$100,MATCH(FIXED(K$6,0,TRUE),ES_ULCb_0!$A$10:$AQ$10,0)+1,FALSE))</f>
        <v/>
      </c>
      <c r="L46" s="232" t="str">
        <f>IF(ISNA(VLOOKUP($A46,ES_ULCb_0!$A$10:$AQ$100,MATCH(FIXED(L$6,0,TRUE),ES_ULCb_0!$A$10:$AQ$10,0)+1,FALSE)),"",VLOOKUP($A46,ES_ULCb_0!$A$10:$AQ$100,MATCH(FIXED(L$6,0,TRUE),ES_ULCb_0!$A$10:$AQ$10,0)+1,FALSE))</f>
        <v/>
      </c>
      <c r="M46" s="232" t="str">
        <f>IF(ISNA(VLOOKUP($A46,ES_ULCb_0!$A$10:$AQ$100,MATCH(FIXED(M$6,0,TRUE),ES_ULCb_0!$A$10:$AQ$10,0)+1,FALSE)),"",VLOOKUP($A46,ES_ULCb_0!$A$10:$AQ$100,MATCH(FIXED(M$6,0,TRUE),ES_ULCb_0!$A$10:$AQ$10,0)+1,FALSE))</f>
        <v/>
      </c>
      <c r="N46" s="232" t="str">
        <f>IF(ISNA(VLOOKUP($A46,ES_ULCb_0!$A$10:$AQ$100,MATCH(FIXED(N$6,0,TRUE),ES_ULCb_0!$A$10:$AQ$10,0)+1,FALSE)),"",VLOOKUP($A46,ES_ULCb_0!$A$10:$AQ$100,MATCH(FIXED(N$6,0,TRUE),ES_ULCb_0!$A$10:$AQ$10,0)+1,FALSE))</f>
        <v/>
      </c>
      <c r="O46" s="232" t="str">
        <f>IF(ISNA(VLOOKUP($A46,ES_ULCb_0!$A$10:$AQ$100,MATCH(FIXED(O$6,0,TRUE),ES_ULCb_0!$A$10:$AQ$10,0)+1,FALSE)),"",VLOOKUP($A46,ES_ULCb_0!$A$10:$AQ$100,MATCH(FIXED(O$6,0,TRUE),ES_ULCb_0!$A$10:$AQ$10,0)+1,FALSE))</f>
        <v/>
      </c>
      <c r="P46" s="232" t="str">
        <f>IF(ISNA(VLOOKUP($A46,ES_ULCb_0!$A$10:$AQ$100,MATCH(FIXED(P$6,0,TRUE),ES_ULCb_0!$A$10:$AQ$10,0)+1,FALSE)),"",VLOOKUP($A46,ES_ULCb_0!$A$10:$AQ$100,MATCH(FIXED(P$6,0,TRUE),ES_ULCb_0!$A$10:$AQ$10,0)+1,FALSE))</f>
        <v/>
      </c>
      <c r="Q46" s="232" t="str">
        <f>IF(ISNA(VLOOKUP($A46,ES_ULCb_0!$A$10:$AQ$100,MATCH(FIXED(Q$6,0,TRUE),ES_ULCb_0!$A$10:$AQ$10,0)+1,FALSE)),"",VLOOKUP($A46,ES_ULCb_0!$A$10:$AQ$100,MATCH(FIXED(Q$6,0,TRUE),ES_ULCb_0!$A$10:$AQ$10,0)+1,FALSE))</f>
        <v/>
      </c>
      <c r="R46" s="232" t="str">
        <f>IF(ISNA(VLOOKUP($A46,ES_ULCb_0!$A$10:$AQ$100,MATCH(FIXED(R$6,0,TRUE),ES_ULCb_0!$A$10:$AQ$10,0)+1,FALSE)),"",VLOOKUP($A46,ES_ULCb_0!$A$10:$AQ$100,MATCH(FIXED(R$6,0,TRUE),ES_ULCb_0!$A$10:$AQ$10,0)+1,FALSE))</f>
        <v/>
      </c>
      <c r="S46" s="232" t="str">
        <f>IF(ISNA(VLOOKUP($A46,ES_ULCb_0!$A$10:$AQ$100,MATCH(FIXED(S$6,0,TRUE),ES_ULCb_0!$A$10:$AQ$10,0)+1,FALSE)),"",VLOOKUP($A46,ES_ULCb_0!$A$10:$AQ$100,MATCH(FIXED(S$6,0,TRUE),ES_ULCb_0!$A$10:$AQ$10,0)+1,FALSE))</f>
        <v/>
      </c>
      <c r="T46" s="232" t="str">
        <f>IF(ISNA(VLOOKUP($A46,ES_ULCb_0!$A$10:$AQ$100,MATCH(FIXED(T$6,0,TRUE),ES_ULCb_0!$A$10:$AQ$10,0)+1,FALSE)),"",VLOOKUP($A46,ES_ULCb_0!$A$10:$AQ$100,MATCH(FIXED(T$6,0,TRUE),ES_ULCb_0!$A$10:$AQ$10,0)+1,FALSE))</f>
        <v/>
      </c>
      <c r="U46" s="232" t="str">
        <f>IF(ISNA(VLOOKUP($A46,ES_ULCb_0!$A$10:$AQ$100,MATCH(FIXED(U$6,0,TRUE),ES_ULCb_0!$A$10:$AQ$10,0)+1,FALSE)),"",VLOOKUP($A46,ES_ULCb_0!$A$10:$AQ$100,MATCH(FIXED(U$6,0,TRUE),ES_ULCb_0!$A$10:$AQ$10,0)+1,FALSE))</f>
        <v/>
      </c>
      <c r="V46" s="232" t="str">
        <f>IF(ISNA(VLOOKUP($A46,ES_ULCb_0!$A$10:$AQ$100,MATCH(FIXED(V$6,0,TRUE),ES_ULCb_0!$A$10:$AQ$10,0)+1,FALSE)),"",VLOOKUP($A46,ES_ULCb_0!$A$10:$AQ$100,MATCH(FIXED(V$6,0,TRUE),ES_ULCb_0!$A$10:$AQ$10,0)+1,FALSE))</f>
        <v/>
      </c>
      <c r="W46" s="232" t="str">
        <f>IF(ISNA(VLOOKUP($A46,ES_ULCb_0!$A$10:$AQ$100,MATCH(FIXED(W$6,0,TRUE),ES_ULCb_0!$A$10:$AQ$10,0)+1,FALSE)),"",VLOOKUP($A46,ES_ULCb_0!$A$10:$AQ$100,MATCH(FIXED(W$6,0,TRUE),ES_ULCb_0!$A$10:$AQ$10,0)+1,FALSE))</f>
        <v/>
      </c>
    </row>
    <row r="47" spans="1:23">
      <c r="A47" s="230" t="str">
        <f>lookup!Z6</f>
        <v>Belgium</v>
      </c>
      <c r="B47" s="232" t="str">
        <f>VLOOKUP(A47,lookup!$Z$2:$AA$77,2,FALSE)</f>
        <v>Βέλγιο</v>
      </c>
      <c r="C47" s="232" t="str">
        <f>IF(ISNA(VLOOKUP($A47,ES_ULCb_0!$A$10:$AQ$100,MATCH(FIXED(C$6,0,TRUE),ES_ULCb_0!$A$10:$AQ$10,0)+1,FALSE)),"",VLOOKUP($A47,ES_ULCb_0!$A$10:$AQ$100,MATCH(FIXED(C$6,0,TRUE),ES_ULCb_0!$A$10:$AQ$10,0)+1,FALSE))</f>
        <v/>
      </c>
      <c r="D47" s="232" t="str">
        <f>IF(ISNA(VLOOKUP($A47,ES_ULCb_0!$A$10:$AQ$100,MATCH(FIXED(D$6,0,TRUE),ES_ULCb_0!$A$10:$AQ$10,0)+1,FALSE)),"",VLOOKUP($A47,ES_ULCb_0!$A$10:$AQ$100,MATCH(FIXED(D$6,0,TRUE),ES_ULCb_0!$A$10:$AQ$10,0)+1,FALSE))</f>
        <v/>
      </c>
      <c r="E47" s="232" t="str">
        <f>IF(ISNA(VLOOKUP($A47,ES_ULCb_0!$A$10:$AQ$100,MATCH(FIXED(E$6,0,TRUE),ES_ULCb_0!$A$10:$AQ$10,0)+1,FALSE)),"",VLOOKUP($A47,ES_ULCb_0!$A$10:$AQ$100,MATCH(FIXED(E$6,0,TRUE),ES_ULCb_0!$A$10:$AQ$10,0)+1,FALSE))</f>
        <v/>
      </c>
      <c r="F47" s="232" t="str">
        <f>IF(ISNA(VLOOKUP($A47,ES_ULCb_0!$A$10:$AQ$100,MATCH(FIXED(F$6,0,TRUE),ES_ULCb_0!$A$10:$AQ$10,0)+1,FALSE)),"",VLOOKUP($A47,ES_ULCb_0!$A$10:$AQ$100,MATCH(FIXED(F$6,0,TRUE),ES_ULCb_0!$A$10:$AQ$10,0)+1,FALSE))</f>
        <v/>
      </c>
      <c r="G47" s="232" t="str">
        <f>IF(ISNA(VLOOKUP($A47,ES_ULCb_0!$A$10:$AQ$100,MATCH(FIXED(G$6,0,TRUE),ES_ULCb_0!$A$10:$AQ$10,0)+1,FALSE)),"",VLOOKUP($A47,ES_ULCb_0!$A$10:$AQ$100,MATCH(FIXED(G$6,0,TRUE),ES_ULCb_0!$A$10:$AQ$10,0)+1,FALSE))</f>
        <v/>
      </c>
      <c r="H47" s="232" t="str">
        <f>IF(ISNA(VLOOKUP($A47,ES_ULCb_0!$A$10:$AQ$100,MATCH(FIXED(H$6,0,TRUE),ES_ULCb_0!$A$10:$AQ$10,0)+1,FALSE)),"",VLOOKUP($A47,ES_ULCb_0!$A$10:$AQ$100,MATCH(FIXED(H$6,0,TRUE),ES_ULCb_0!$A$10:$AQ$10,0)+1,FALSE))</f>
        <v/>
      </c>
      <c r="I47" s="232" t="str">
        <f>IF(ISNA(VLOOKUP($A47,ES_ULCb_0!$A$10:$AQ$100,MATCH(FIXED(I$6,0,TRUE),ES_ULCb_0!$A$10:$AQ$10,0)+1,FALSE)),"",VLOOKUP($A47,ES_ULCb_0!$A$10:$AQ$100,MATCH(FIXED(I$6,0,TRUE),ES_ULCb_0!$A$10:$AQ$10,0)+1,FALSE))</f>
        <v/>
      </c>
      <c r="J47" s="232" t="str">
        <f>IF(ISNA(VLOOKUP($A47,ES_ULCb_0!$A$10:$AQ$100,MATCH(FIXED(J$6,0,TRUE),ES_ULCb_0!$A$10:$AQ$10,0)+1,FALSE)),"",VLOOKUP($A47,ES_ULCb_0!$A$10:$AQ$100,MATCH(FIXED(J$6,0,TRUE),ES_ULCb_0!$A$10:$AQ$10,0)+1,FALSE))</f>
        <v/>
      </c>
      <c r="K47" s="232" t="str">
        <f>IF(ISNA(VLOOKUP($A47,ES_ULCb_0!$A$10:$AQ$100,MATCH(FIXED(K$6,0,TRUE),ES_ULCb_0!$A$10:$AQ$10,0)+1,FALSE)),"",VLOOKUP($A47,ES_ULCb_0!$A$10:$AQ$100,MATCH(FIXED(K$6,0,TRUE),ES_ULCb_0!$A$10:$AQ$10,0)+1,FALSE))</f>
        <v/>
      </c>
      <c r="L47" s="232" t="str">
        <f>IF(ISNA(VLOOKUP($A47,ES_ULCb_0!$A$10:$AQ$100,MATCH(FIXED(L$6,0,TRUE),ES_ULCb_0!$A$10:$AQ$10,0)+1,FALSE)),"",VLOOKUP($A47,ES_ULCb_0!$A$10:$AQ$100,MATCH(FIXED(L$6,0,TRUE),ES_ULCb_0!$A$10:$AQ$10,0)+1,FALSE))</f>
        <v/>
      </c>
      <c r="M47" s="232" t="str">
        <f>IF(ISNA(VLOOKUP($A47,ES_ULCb_0!$A$10:$AQ$100,MATCH(FIXED(M$6,0,TRUE),ES_ULCb_0!$A$10:$AQ$10,0)+1,FALSE)),"",VLOOKUP($A47,ES_ULCb_0!$A$10:$AQ$100,MATCH(FIXED(M$6,0,TRUE),ES_ULCb_0!$A$10:$AQ$10,0)+1,FALSE))</f>
        <v/>
      </c>
      <c r="N47" s="232" t="str">
        <f>IF(ISNA(VLOOKUP($A47,ES_ULCb_0!$A$10:$AQ$100,MATCH(FIXED(N$6,0,TRUE),ES_ULCb_0!$A$10:$AQ$10,0)+1,FALSE)),"",VLOOKUP($A47,ES_ULCb_0!$A$10:$AQ$100,MATCH(FIXED(N$6,0,TRUE),ES_ULCb_0!$A$10:$AQ$10,0)+1,FALSE))</f>
        <v/>
      </c>
      <c r="O47" s="232" t="str">
        <f>IF(ISNA(VLOOKUP($A47,ES_ULCb_0!$A$10:$AQ$100,MATCH(FIXED(O$6,0,TRUE),ES_ULCb_0!$A$10:$AQ$10,0)+1,FALSE)),"",VLOOKUP($A47,ES_ULCb_0!$A$10:$AQ$100,MATCH(FIXED(O$6,0,TRUE),ES_ULCb_0!$A$10:$AQ$10,0)+1,FALSE))</f>
        <v/>
      </c>
      <c r="P47" s="232" t="str">
        <f>IF(ISNA(VLOOKUP($A47,ES_ULCb_0!$A$10:$AQ$100,MATCH(FIXED(P$6,0,TRUE),ES_ULCb_0!$A$10:$AQ$10,0)+1,FALSE)),"",VLOOKUP($A47,ES_ULCb_0!$A$10:$AQ$100,MATCH(FIXED(P$6,0,TRUE),ES_ULCb_0!$A$10:$AQ$10,0)+1,FALSE))</f>
        <v/>
      </c>
      <c r="Q47" s="232" t="str">
        <f>IF(ISNA(VLOOKUP($A47,ES_ULCb_0!$A$10:$AQ$100,MATCH(FIXED(Q$6,0,TRUE),ES_ULCb_0!$A$10:$AQ$10,0)+1,FALSE)),"",VLOOKUP($A47,ES_ULCb_0!$A$10:$AQ$100,MATCH(FIXED(Q$6,0,TRUE),ES_ULCb_0!$A$10:$AQ$10,0)+1,FALSE))</f>
        <v/>
      </c>
      <c r="R47" s="232" t="str">
        <f>IF(ISNA(VLOOKUP($A47,ES_ULCb_0!$A$10:$AQ$100,MATCH(FIXED(R$6,0,TRUE),ES_ULCb_0!$A$10:$AQ$10,0)+1,FALSE)),"",VLOOKUP($A47,ES_ULCb_0!$A$10:$AQ$100,MATCH(FIXED(R$6,0,TRUE),ES_ULCb_0!$A$10:$AQ$10,0)+1,FALSE))</f>
        <v/>
      </c>
      <c r="S47" s="232" t="str">
        <f>IF(ISNA(VLOOKUP($A47,ES_ULCb_0!$A$10:$AQ$100,MATCH(FIXED(S$6,0,TRUE),ES_ULCb_0!$A$10:$AQ$10,0)+1,FALSE)),"",VLOOKUP($A47,ES_ULCb_0!$A$10:$AQ$100,MATCH(FIXED(S$6,0,TRUE),ES_ULCb_0!$A$10:$AQ$10,0)+1,FALSE))</f>
        <v/>
      </c>
      <c r="T47" s="232" t="str">
        <f>IF(ISNA(VLOOKUP($A47,ES_ULCb_0!$A$10:$AQ$100,MATCH(FIXED(T$6,0,TRUE),ES_ULCb_0!$A$10:$AQ$10,0)+1,FALSE)),"",VLOOKUP($A47,ES_ULCb_0!$A$10:$AQ$100,MATCH(FIXED(T$6,0,TRUE),ES_ULCb_0!$A$10:$AQ$10,0)+1,FALSE))</f>
        <v/>
      </c>
      <c r="U47" s="232" t="str">
        <f>IF(ISNA(VLOOKUP($A47,ES_ULCb_0!$A$10:$AQ$100,MATCH(FIXED(U$6,0,TRUE),ES_ULCb_0!$A$10:$AQ$10,0)+1,FALSE)),"",VLOOKUP($A47,ES_ULCb_0!$A$10:$AQ$100,MATCH(FIXED(U$6,0,TRUE),ES_ULCb_0!$A$10:$AQ$10,0)+1,FALSE))</f>
        <v/>
      </c>
      <c r="V47" s="232" t="str">
        <f>IF(ISNA(VLOOKUP($A47,ES_ULCb_0!$A$10:$AQ$100,MATCH(FIXED(V$6,0,TRUE),ES_ULCb_0!$A$10:$AQ$10,0)+1,FALSE)),"",VLOOKUP($A47,ES_ULCb_0!$A$10:$AQ$100,MATCH(FIXED(V$6,0,TRUE),ES_ULCb_0!$A$10:$AQ$10,0)+1,FALSE))</f>
        <v/>
      </c>
      <c r="W47" s="232" t="str">
        <f>IF(ISNA(VLOOKUP($A47,ES_ULCb_0!$A$10:$AQ$100,MATCH(FIXED(W$6,0,TRUE),ES_ULCb_0!$A$10:$AQ$10,0)+1,FALSE)),"",VLOOKUP($A47,ES_ULCb_0!$A$10:$AQ$100,MATCH(FIXED(W$6,0,TRUE),ES_ULCb_0!$A$10:$AQ$10,0)+1,FALSE))</f>
        <v/>
      </c>
    </row>
    <row r="48" spans="1:23">
      <c r="A48" s="230" t="str">
        <f>lookup!Z7</f>
        <v>Bulgaria</v>
      </c>
      <c r="B48" s="232" t="str">
        <f>VLOOKUP(A48,lookup!$Z$2:$AA$77,2,FALSE)</f>
        <v>Βουλγαρία</v>
      </c>
      <c r="C48" s="232" t="str">
        <f>IF(ISNA(VLOOKUP($A48,ES_ULCb_0!$A$10:$AQ$100,MATCH(FIXED(C$6,0,TRUE),ES_ULCb_0!$A$10:$AQ$10,0)+1,FALSE)),"",VLOOKUP($A48,ES_ULCb_0!$A$10:$AQ$100,MATCH(FIXED(C$6,0,TRUE),ES_ULCb_0!$A$10:$AQ$10,0)+1,FALSE))</f>
        <v/>
      </c>
      <c r="D48" s="232" t="str">
        <f>IF(ISNA(VLOOKUP($A48,ES_ULCb_0!$A$10:$AQ$100,MATCH(FIXED(D$6,0,TRUE),ES_ULCb_0!$A$10:$AQ$10,0)+1,FALSE)),"",VLOOKUP($A48,ES_ULCb_0!$A$10:$AQ$100,MATCH(FIXED(D$6,0,TRUE),ES_ULCb_0!$A$10:$AQ$10,0)+1,FALSE))</f>
        <v/>
      </c>
      <c r="E48" s="232" t="str">
        <f>IF(ISNA(VLOOKUP($A48,ES_ULCb_0!$A$10:$AQ$100,MATCH(FIXED(E$6,0,TRUE),ES_ULCb_0!$A$10:$AQ$10,0)+1,FALSE)),"",VLOOKUP($A48,ES_ULCb_0!$A$10:$AQ$100,MATCH(FIXED(E$6,0,TRUE),ES_ULCb_0!$A$10:$AQ$10,0)+1,FALSE))</f>
        <v/>
      </c>
      <c r="F48" s="232" t="str">
        <f>IF(ISNA(VLOOKUP($A48,ES_ULCb_0!$A$10:$AQ$100,MATCH(FIXED(F$6,0,TRUE),ES_ULCb_0!$A$10:$AQ$10,0)+1,FALSE)),"",VLOOKUP($A48,ES_ULCb_0!$A$10:$AQ$100,MATCH(FIXED(F$6,0,TRUE),ES_ULCb_0!$A$10:$AQ$10,0)+1,FALSE))</f>
        <v/>
      </c>
      <c r="G48" s="232" t="str">
        <f>IF(ISNA(VLOOKUP($A48,ES_ULCb_0!$A$10:$AQ$100,MATCH(FIXED(G$6,0,TRUE),ES_ULCb_0!$A$10:$AQ$10,0)+1,FALSE)),"",VLOOKUP($A48,ES_ULCb_0!$A$10:$AQ$100,MATCH(FIXED(G$6,0,TRUE),ES_ULCb_0!$A$10:$AQ$10,0)+1,FALSE))</f>
        <v/>
      </c>
      <c r="H48" s="232" t="str">
        <f>IF(ISNA(VLOOKUP($A48,ES_ULCb_0!$A$10:$AQ$100,MATCH(FIXED(H$6,0,TRUE),ES_ULCb_0!$A$10:$AQ$10,0)+1,FALSE)),"",VLOOKUP($A48,ES_ULCb_0!$A$10:$AQ$100,MATCH(FIXED(H$6,0,TRUE),ES_ULCb_0!$A$10:$AQ$10,0)+1,FALSE))</f>
        <v/>
      </c>
      <c r="I48" s="232" t="str">
        <f>IF(ISNA(VLOOKUP($A48,ES_ULCb_0!$A$10:$AQ$100,MATCH(FIXED(I$6,0,TRUE),ES_ULCb_0!$A$10:$AQ$10,0)+1,FALSE)),"",VLOOKUP($A48,ES_ULCb_0!$A$10:$AQ$100,MATCH(FIXED(I$6,0,TRUE),ES_ULCb_0!$A$10:$AQ$10,0)+1,FALSE))</f>
        <v/>
      </c>
      <c r="J48" s="232" t="str">
        <f>IF(ISNA(VLOOKUP($A48,ES_ULCb_0!$A$10:$AQ$100,MATCH(FIXED(J$6,0,TRUE),ES_ULCb_0!$A$10:$AQ$10,0)+1,FALSE)),"",VLOOKUP($A48,ES_ULCb_0!$A$10:$AQ$100,MATCH(FIXED(J$6,0,TRUE),ES_ULCb_0!$A$10:$AQ$10,0)+1,FALSE))</f>
        <v/>
      </c>
      <c r="K48" s="232" t="str">
        <f>IF(ISNA(VLOOKUP($A48,ES_ULCb_0!$A$10:$AQ$100,MATCH(FIXED(K$6,0,TRUE),ES_ULCb_0!$A$10:$AQ$10,0)+1,FALSE)),"",VLOOKUP($A48,ES_ULCb_0!$A$10:$AQ$100,MATCH(FIXED(K$6,0,TRUE),ES_ULCb_0!$A$10:$AQ$10,0)+1,FALSE))</f>
        <v/>
      </c>
      <c r="L48" s="232" t="str">
        <f>IF(ISNA(VLOOKUP($A48,ES_ULCb_0!$A$10:$AQ$100,MATCH(FIXED(L$6,0,TRUE),ES_ULCb_0!$A$10:$AQ$10,0)+1,FALSE)),"",VLOOKUP($A48,ES_ULCb_0!$A$10:$AQ$100,MATCH(FIXED(L$6,0,TRUE),ES_ULCb_0!$A$10:$AQ$10,0)+1,FALSE))</f>
        <v/>
      </c>
      <c r="M48" s="232" t="str">
        <f>IF(ISNA(VLOOKUP($A48,ES_ULCb_0!$A$10:$AQ$100,MATCH(FIXED(M$6,0,TRUE),ES_ULCb_0!$A$10:$AQ$10,0)+1,FALSE)),"",VLOOKUP($A48,ES_ULCb_0!$A$10:$AQ$100,MATCH(FIXED(M$6,0,TRUE),ES_ULCb_0!$A$10:$AQ$10,0)+1,FALSE))</f>
        <v/>
      </c>
      <c r="N48" s="232" t="str">
        <f>IF(ISNA(VLOOKUP($A48,ES_ULCb_0!$A$10:$AQ$100,MATCH(FIXED(N$6,0,TRUE),ES_ULCb_0!$A$10:$AQ$10,0)+1,FALSE)),"",VLOOKUP($A48,ES_ULCb_0!$A$10:$AQ$100,MATCH(FIXED(N$6,0,TRUE),ES_ULCb_0!$A$10:$AQ$10,0)+1,FALSE))</f>
        <v/>
      </c>
      <c r="O48" s="232" t="str">
        <f>IF(ISNA(VLOOKUP($A48,ES_ULCb_0!$A$10:$AQ$100,MATCH(FIXED(O$6,0,TRUE),ES_ULCb_0!$A$10:$AQ$10,0)+1,FALSE)),"",VLOOKUP($A48,ES_ULCb_0!$A$10:$AQ$100,MATCH(FIXED(O$6,0,TRUE),ES_ULCb_0!$A$10:$AQ$10,0)+1,FALSE))</f>
        <v/>
      </c>
      <c r="P48" s="232" t="str">
        <f>IF(ISNA(VLOOKUP($A48,ES_ULCb_0!$A$10:$AQ$100,MATCH(FIXED(P$6,0,TRUE),ES_ULCb_0!$A$10:$AQ$10,0)+1,FALSE)),"",VLOOKUP($A48,ES_ULCb_0!$A$10:$AQ$100,MATCH(FIXED(P$6,0,TRUE),ES_ULCb_0!$A$10:$AQ$10,0)+1,FALSE))</f>
        <v/>
      </c>
      <c r="Q48" s="232" t="str">
        <f>IF(ISNA(VLOOKUP($A48,ES_ULCb_0!$A$10:$AQ$100,MATCH(FIXED(Q$6,0,TRUE),ES_ULCb_0!$A$10:$AQ$10,0)+1,FALSE)),"",VLOOKUP($A48,ES_ULCb_0!$A$10:$AQ$100,MATCH(FIXED(Q$6,0,TRUE),ES_ULCb_0!$A$10:$AQ$10,0)+1,FALSE))</f>
        <v/>
      </c>
      <c r="R48" s="232" t="str">
        <f>IF(ISNA(VLOOKUP($A48,ES_ULCb_0!$A$10:$AQ$100,MATCH(FIXED(R$6,0,TRUE),ES_ULCb_0!$A$10:$AQ$10,0)+1,FALSE)),"",VLOOKUP($A48,ES_ULCb_0!$A$10:$AQ$100,MATCH(FIXED(R$6,0,TRUE),ES_ULCb_0!$A$10:$AQ$10,0)+1,FALSE))</f>
        <v/>
      </c>
      <c r="S48" s="232" t="str">
        <f>IF(ISNA(VLOOKUP($A48,ES_ULCb_0!$A$10:$AQ$100,MATCH(FIXED(S$6,0,TRUE),ES_ULCb_0!$A$10:$AQ$10,0)+1,FALSE)),"",VLOOKUP($A48,ES_ULCb_0!$A$10:$AQ$100,MATCH(FIXED(S$6,0,TRUE),ES_ULCb_0!$A$10:$AQ$10,0)+1,FALSE))</f>
        <v/>
      </c>
      <c r="T48" s="232" t="str">
        <f>IF(ISNA(VLOOKUP($A48,ES_ULCb_0!$A$10:$AQ$100,MATCH(FIXED(T$6,0,TRUE),ES_ULCb_0!$A$10:$AQ$10,0)+1,FALSE)),"",VLOOKUP($A48,ES_ULCb_0!$A$10:$AQ$100,MATCH(FIXED(T$6,0,TRUE),ES_ULCb_0!$A$10:$AQ$10,0)+1,FALSE))</f>
        <v/>
      </c>
      <c r="U48" s="232" t="str">
        <f>IF(ISNA(VLOOKUP($A48,ES_ULCb_0!$A$10:$AQ$100,MATCH(FIXED(U$6,0,TRUE),ES_ULCb_0!$A$10:$AQ$10,0)+1,FALSE)),"",VLOOKUP($A48,ES_ULCb_0!$A$10:$AQ$100,MATCH(FIXED(U$6,0,TRUE),ES_ULCb_0!$A$10:$AQ$10,0)+1,FALSE))</f>
        <v/>
      </c>
      <c r="V48" s="232" t="str">
        <f>IF(ISNA(VLOOKUP($A48,ES_ULCb_0!$A$10:$AQ$100,MATCH(FIXED(V$6,0,TRUE),ES_ULCb_0!$A$10:$AQ$10,0)+1,FALSE)),"",VLOOKUP($A48,ES_ULCb_0!$A$10:$AQ$100,MATCH(FIXED(V$6,0,TRUE),ES_ULCb_0!$A$10:$AQ$10,0)+1,FALSE))</f>
        <v/>
      </c>
      <c r="W48" s="232" t="str">
        <f>IF(ISNA(VLOOKUP($A48,ES_ULCb_0!$A$10:$AQ$100,MATCH(FIXED(W$6,0,TRUE),ES_ULCb_0!$A$10:$AQ$10,0)+1,FALSE)),"",VLOOKUP($A48,ES_ULCb_0!$A$10:$AQ$100,MATCH(FIXED(W$6,0,TRUE),ES_ULCb_0!$A$10:$AQ$10,0)+1,FALSE))</f>
        <v/>
      </c>
    </row>
    <row r="49" spans="1:23">
      <c r="A49" s="230" t="str">
        <f>lookup!Z8</f>
        <v>Czech Republic</v>
      </c>
      <c r="B49" s="232" t="str">
        <f>VLOOKUP(A49,lookup!$Z$2:$AA$77,2,FALSE)</f>
        <v>Τσεχία</v>
      </c>
      <c r="C49" s="232" t="str">
        <f>IF(ISNA(VLOOKUP($A49,ES_ULCb_0!$A$10:$AQ$100,MATCH(FIXED(C$6,0,TRUE),ES_ULCb_0!$A$10:$AQ$10,0)+1,FALSE)),"",VLOOKUP($A49,ES_ULCb_0!$A$10:$AQ$100,MATCH(FIXED(C$6,0,TRUE),ES_ULCb_0!$A$10:$AQ$10,0)+1,FALSE))</f>
        <v/>
      </c>
      <c r="D49" s="232" t="str">
        <f>IF(ISNA(VLOOKUP($A49,ES_ULCb_0!$A$10:$AQ$100,MATCH(FIXED(D$6,0,TRUE),ES_ULCb_0!$A$10:$AQ$10,0)+1,FALSE)),"",VLOOKUP($A49,ES_ULCb_0!$A$10:$AQ$100,MATCH(FIXED(D$6,0,TRUE),ES_ULCb_0!$A$10:$AQ$10,0)+1,FALSE))</f>
        <v/>
      </c>
      <c r="E49" s="232" t="str">
        <f>IF(ISNA(VLOOKUP($A49,ES_ULCb_0!$A$10:$AQ$100,MATCH(FIXED(E$6,0,TRUE),ES_ULCb_0!$A$10:$AQ$10,0)+1,FALSE)),"",VLOOKUP($A49,ES_ULCb_0!$A$10:$AQ$100,MATCH(FIXED(E$6,0,TRUE),ES_ULCb_0!$A$10:$AQ$10,0)+1,FALSE))</f>
        <v/>
      </c>
      <c r="F49" s="232" t="str">
        <f>IF(ISNA(VLOOKUP($A49,ES_ULCb_0!$A$10:$AQ$100,MATCH(FIXED(F$6,0,TRUE),ES_ULCb_0!$A$10:$AQ$10,0)+1,FALSE)),"",VLOOKUP($A49,ES_ULCb_0!$A$10:$AQ$100,MATCH(FIXED(F$6,0,TRUE),ES_ULCb_0!$A$10:$AQ$10,0)+1,FALSE))</f>
        <v/>
      </c>
      <c r="G49" s="232" t="str">
        <f>IF(ISNA(VLOOKUP($A49,ES_ULCb_0!$A$10:$AQ$100,MATCH(FIXED(G$6,0,TRUE),ES_ULCb_0!$A$10:$AQ$10,0)+1,FALSE)),"",VLOOKUP($A49,ES_ULCb_0!$A$10:$AQ$100,MATCH(FIXED(G$6,0,TRUE),ES_ULCb_0!$A$10:$AQ$10,0)+1,FALSE))</f>
        <v/>
      </c>
      <c r="H49" s="232" t="str">
        <f>IF(ISNA(VLOOKUP($A49,ES_ULCb_0!$A$10:$AQ$100,MATCH(FIXED(H$6,0,TRUE),ES_ULCb_0!$A$10:$AQ$10,0)+1,FALSE)),"",VLOOKUP($A49,ES_ULCb_0!$A$10:$AQ$100,MATCH(FIXED(H$6,0,TRUE),ES_ULCb_0!$A$10:$AQ$10,0)+1,FALSE))</f>
        <v/>
      </c>
      <c r="I49" s="232" t="str">
        <f>IF(ISNA(VLOOKUP($A49,ES_ULCb_0!$A$10:$AQ$100,MATCH(FIXED(I$6,0,TRUE),ES_ULCb_0!$A$10:$AQ$10,0)+1,FALSE)),"",VLOOKUP($A49,ES_ULCb_0!$A$10:$AQ$100,MATCH(FIXED(I$6,0,TRUE),ES_ULCb_0!$A$10:$AQ$10,0)+1,FALSE))</f>
        <v/>
      </c>
      <c r="J49" s="232" t="str">
        <f>IF(ISNA(VLOOKUP($A49,ES_ULCb_0!$A$10:$AQ$100,MATCH(FIXED(J$6,0,TRUE),ES_ULCb_0!$A$10:$AQ$10,0)+1,FALSE)),"",VLOOKUP($A49,ES_ULCb_0!$A$10:$AQ$100,MATCH(FIXED(J$6,0,TRUE),ES_ULCb_0!$A$10:$AQ$10,0)+1,FALSE))</f>
        <v/>
      </c>
      <c r="K49" s="232" t="str">
        <f>IF(ISNA(VLOOKUP($A49,ES_ULCb_0!$A$10:$AQ$100,MATCH(FIXED(K$6,0,TRUE),ES_ULCb_0!$A$10:$AQ$10,0)+1,FALSE)),"",VLOOKUP($A49,ES_ULCb_0!$A$10:$AQ$100,MATCH(FIXED(K$6,0,TRUE),ES_ULCb_0!$A$10:$AQ$10,0)+1,FALSE))</f>
        <v/>
      </c>
      <c r="L49" s="232" t="str">
        <f>IF(ISNA(VLOOKUP($A49,ES_ULCb_0!$A$10:$AQ$100,MATCH(FIXED(L$6,0,TRUE),ES_ULCb_0!$A$10:$AQ$10,0)+1,FALSE)),"",VLOOKUP($A49,ES_ULCb_0!$A$10:$AQ$100,MATCH(FIXED(L$6,0,TRUE),ES_ULCb_0!$A$10:$AQ$10,0)+1,FALSE))</f>
        <v/>
      </c>
      <c r="M49" s="232" t="str">
        <f>IF(ISNA(VLOOKUP($A49,ES_ULCb_0!$A$10:$AQ$100,MATCH(FIXED(M$6,0,TRUE),ES_ULCb_0!$A$10:$AQ$10,0)+1,FALSE)),"",VLOOKUP($A49,ES_ULCb_0!$A$10:$AQ$100,MATCH(FIXED(M$6,0,TRUE),ES_ULCb_0!$A$10:$AQ$10,0)+1,FALSE))</f>
        <v/>
      </c>
      <c r="N49" s="232" t="str">
        <f>IF(ISNA(VLOOKUP($A49,ES_ULCb_0!$A$10:$AQ$100,MATCH(FIXED(N$6,0,TRUE),ES_ULCb_0!$A$10:$AQ$10,0)+1,FALSE)),"",VLOOKUP($A49,ES_ULCb_0!$A$10:$AQ$100,MATCH(FIXED(N$6,0,TRUE),ES_ULCb_0!$A$10:$AQ$10,0)+1,FALSE))</f>
        <v/>
      </c>
      <c r="O49" s="232" t="str">
        <f>IF(ISNA(VLOOKUP($A49,ES_ULCb_0!$A$10:$AQ$100,MATCH(FIXED(O$6,0,TRUE),ES_ULCb_0!$A$10:$AQ$10,0)+1,FALSE)),"",VLOOKUP($A49,ES_ULCb_0!$A$10:$AQ$100,MATCH(FIXED(O$6,0,TRUE),ES_ULCb_0!$A$10:$AQ$10,0)+1,FALSE))</f>
        <v/>
      </c>
      <c r="P49" s="232" t="str">
        <f>IF(ISNA(VLOOKUP($A49,ES_ULCb_0!$A$10:$AQ$100,MATCH(FIXED(P$6,0,TRUE),ES_ULCb_0!$A$10:$AQ$10,0)+1,FALSE)),"",VLOOKUP($A49,ES_ULCb_0!$A$10:$AQ$100,MATCH(FIXED(P$6,0,TRUE),ES_ULCb_0!$A$10:$AQ$10,0)+1,FALSE))</f>
        <v/>
      </c>
      <c r="Q49" s="232" t="str">
        <f>IF(ISNA(VLOOKUP($A49,ES_ULCb_0!$A$10:$AQ$100,MATCH(FIXED(Q$6,0,TRUE),ES_ULCb_0!$A$10:$AQ$10,0)+1,FALSE)),"",VLOOKUP($A49,ES_ULCb_0!$A$10:$AQ$100,MATCH(FIXED(Q$6,0,TRUE),ES_ULCb_0!$A$10:$AQ$10,0)+1,FALSE))</f>
        <v/>
      </c>
      <c r="R49" s="232" t="str">
        <f>IF(ISNA(VLOOKUP($A49,ES_ULCb_0!$A$10:$AQ$100,MATCH(FIXED(R$6,0,TRUE),ES_ULCb_0!$A$10:$AQ$10,0)+1,FALSE)),"",VLOOKUP($A49,ES_ULCb_0!$A$10:$AQ$100,MATCH(FIXED(R$6,0,TRUE),ES_ULCb_0!$A$10:$AQ$10,0)+1,FALSE))</f>
        <v/>
      </c>
      <c r="S49" s="232" t="str">
        <f>IF(ISNA(VLOOKUP($A49,ES_ULCb_0!$A$10:$AQ$100,MATCH(FIXED(S$6,0,TRUE),ES_ULCb_0!$A$10:$AQ$10,0)+1,FALSE)),"",VLOOKUP($A49,ES_ULCb_0!$A$10:$AQ$100,MATCH(FIXED(S$6,0,TRUE),ES_ULCb_0!$A$10:$AQ$10,0)+1,FALSE))</f>
        <v/>
      </c>
      <c r="T49" s="232" t="str">
        <f>IF(ISNA(VLOOKUP($A49,ES_ULCb_0!$A$10:$AQ$100,MATCH(FIXED(T$6,0,TRUE),ES_ULCb_0!$A$10:$AQ$10,0)+1,FALSE)),"",VLOOKUP($A49,ES_ULCb_0!$A$10:$AQ$100,MATCH(FIXED(T$6,0,TRUE),ES_ULCb_0!$A$10:$AQ$10,0)+1,FALSE))</f>
        <v/>
      </c>
      <c r="U49" s="232" t="str">
        <f>IF(ISNA(VLOOKUP($A49,ES_ULCb_0!$A$10:$AQ$100,MATCH(FIXED(U$6,0,TRUE),ES_ULCb_0!$A$10:$AQ$10,0)+1,FALSE)),"",VLOOKUP($A49,ES_ULCb_0!$A$10:$AQ$100,MATCH(FIXED(U$6,0,TRUE),ES_ULCb_0!$A$10:$AQ$10,0)+1,FALSE))</f>
        <v/>
      </c>
      <c r="V49" s="232" t="str">
        <f>IF(ISNA(VLOOKUP($A49,ES_ULCb_0!$A$10:$AQ$100,MATCH(FIXED(V$6,0,TRUE),ES_ULCb_0!$A$10:$AQ$10,0)+1,FALSE)),"",VLOOKUP($A49,ES_ULCb_0!$A$10:$AQ$100,MATCH(FIXED(V$6,0,TRUE),ES_ULCb_0!$A$10:$AQ$10,0)+1,FALSE))</f>
        <v/>
      </c>
      <c r="W49" s="232" t="str">
        <f>IF(ISNA(VLOOKUP($A49,ES_ULCb_0!$A$10:$AQ$100,MATCH(FIXED(W$6,0,TRUE),ES_ULCb_0!$A$10:$AQ$10,0)+1,FALSE)),"",VLOOKUP($A49,ES_ULCb_0!$A$10:$AQ$100,MATCH(FIXED(W$6,0,TRUE),ES_ULCb_0!$A$10:$AQ$10,0)+1,FALSE))</f>
        <v/>
      </c>
    </row>
    <row r="50" spans="1:23">
      <c r="A50" s="230" t="str">
        <f>lookup!Z9</f>
        <v>Denmark</v>
      </c>
      <c r="B50" s="232" t="str">
        <f>VLOOKUP(A50,lookup!$Z$2:$AA$77,2,FALSE)</f>
        <v>Δανία</v>
      </c>
      <c r="C50" s="232" t="str">
        <f>IF(ISNA(VLOOKUP($A50,ES_ULCb_0!$A$10:$AQ$100,MATCH(FIXED(C$6,0,TRUE),ES_ULCb_0!$A$10:$AQ$10,0)+1,FALSE)),"",VLOOKUP($A50,ES_ULCb_0!$A$10:$AQ$100,MATCH(FIXED(C$6,0,TRUE),ES_ULCb_0!$A$10:$AQ$10,0)+1,FALSE))</f>
        <v/>
      </c>
      <c r="D50" s="232" t="str">
        <f>IF(ISNA(VLOOKUP($A50,ES_ULCb_0!$A$10:$AQ$100,MATCH(FIXED(D$6,0,TRUE),ES_ULCb_0!$A$10:$AQ$10,0)+1,FALSE)),"",VLOOKUP($A50,ES_ULCb_0!$A$10:$AQ$100,MATCH(FIXED(D$6,0,TRUE),ES_ULCb_0!$A$10:$AQ$10,0)+1,FALSE))</f>
        <v/>
      </c>
      <c r="E50" s="232" t="str">
        <f>IF(ISNA(VLOOKUP($A50,ES_ULCb_0!$A$10:$AQ$100,MATCH(FIXED(E$6,0,TRUE),ES_ULCb_0!$A$10:$AQ$10,0)+1,FALSE)),"",VLOOKUP($A50,ES_ULCb_0!$A$10:$AQ$100,MATCH(FIXED(E$6,0,TRUE),ES_ULCb_0!$A$10:$AQ$10,0)+1,FALSE))</f>
        <v/>
      </c>
      <c r="F50" s="232" t="str">
        <f>IF(ISNA(VLOOKUP($A50,ES_ULCb_0!$A$10:$AQ$100,MATCH(FIXED(F$6,0,TRUE),ES_ULCb_0!$A$10:$AQ$10,0)+1,FALSE)),"",VLOOKUP($A50,ES_ULCb_0!$A$10:$AQ$100,MATCH(FIXED(F$6,0,TRUE),ES_ULCb_0!$A$10:$AQ$10,0)+1,FALSE))</f>
        <v/>
      </c>
      <c r="G50" s="232" t="str">
        <f>IF(ISNA(VLOOKUP($A50,ES_ULCb_0!$A$10:$AQ$100,MATCH(FIXED(G$6,0,TRUE),ES_ULCb_0!$A$10:$AQ$10,0)+1,FALSE)),"",VLOOKUP($A50,ES_ULCb_0!$A$10:$AQ$100,MATCH(FIXED(G$6,0,TRUE),ES_ULCb_0!$A$10:$AQ$10,0)+1,FALSE))</f>
        <v/>
      </c>
      <c r="H50" s="232" t="str">
        <f>IF(ISNA(VLOOKUP($A50,ES_ULCb_0!$A$10:$AQ$100,MATCH(FIXED(H$6,0,TRUE),ES_ULCb_0!$A$10:$AQ$10,0)+1,FALSE)),"",VLOOKUP($A50,ES_ULCb_0!$A$10:$AQ$100,MATCH(FIXED(H$6,0,TRUE),ES_ULCb_0!$A$10:$AQ$10,0)+1,FALSE))</f>
        <v/>
      </c>
      <c r="I50" s="232" t="str">
        <f>IF(ISNA(VLOOKUP($A50,ES_ULCb_0!$A$10:$AQ$100,MATCH(FIXED(I$6,0,TRUE),ES_ULCb_0!$A$10:$AQ$10,0)+1,FALSE)),"",VLOOKUP($A50,ES_ULCb_0!$A$10:$AQ$100,MATCH(FIXED(I$6,0,TRUE),ES_ULCb_0!$A$10:$AQ$10,0)+1,FALSE))</f>
        <v/>
      </c>
      <c r="J50" s="232" t="str">
        <f>IF(ISNA(VLOOKUP($A50,ES_ULCb_0!$A$10:$AQ$100,MATCH(FIXED(J$6,0,TRUE),ES_ULCb_0!$A$10:$AQ$10,0)+1,FALSE)),"",VLOOKUP($A50,ES_ULCb_0!$A$10:$AQ$100,MATCH(FIXED(J$6,0,TRUE),ES_ULCb_0!$A$10:$AQ$10,0)+1,FALSE))</f>
        <v/>
      </c>
      <c r="K50" s="232" t="str">
        <f>IF(ISNA(VLOOKUP($A50,ES_ULCb_0!$A$10:$AQ$100,MATCH(FIXED(K$6,0,TRUE),ES_ULCb_0!$A$10:$AQ$10,0)+1,FALSE)),"",VLOOKUP($A50,ES_ULCb_0!$A$10:$AQ$100,MATCH(FIXED(K$6,0,TRUE),ES_ULCb_0!$A$10:$AQ$10,0)+1,FALSE))</f>
        <v/>
      </c>
      <c r="L50" s="232" t="str">
        <f>IF(ISNA(VLOOKUP($A50,ES_ULCb_0!$A$10:$AQ$100,MATCH(FIXED(L$6,0,TRUE),ES_ULCb_0!$A$10:$AQ$10,0)+1,FALSE)),"",VLOOKUP($A50,ES_ULCb_0!$A$10:$AQ$100,MATCH(FIXED(L$6,0,TRUE),ES_ULCb_0!$A$10:$AQ$10,0)+1,FALSE))</f>
        <v/>
      </c>
      <c r="M50" s="232" t="str">
        <f>IF(ISNA(VLOOKUP($A50,ES_ULCb_0!$A$10:$AQ$100,MATCH(FIXED(M$6,0,TRUE),ES_ULCb_0!$A$10:$AQ$10,0)+1,FALSE)),"",VLOOKUP($A50,ES_ULCb_0!$A$10:$AQ$100,MATCH(FIXED(M$6,0,TRUE),ES_ULCb_0!$A$10:$AQ$10,0)+1,FALSE))</f>
        <v/>
      </c>
      <c r="N50" s="232" t="str">
        <f>IF(ISNA(VLOOKUP($A50,ES_ULCb_0!$A$10:$AQ$100,MATCH(FIXED(N$6,0,TRUE),ES_ULCb_0!$A$10:$AQ$10,0)+1,FALSE)),"",VLOOKUP($A50,ES_ULCb_0!$A$10:$AQ$100,MATCH(FIXED(N$6,0,TRUE),ES_ULCb_0!$A$10:$AQ$10,0)+1,FALSE))</f>
        <v/>
      </c>
      <c r="O50" s="232" t="str">
        <f>IF(ISNA(VLOOKUP($A50,ES_ULCb_0!$A$10:$AQ$100,MATCH(FIXED(O$6,0,TRUE),ES_ULCb_0!$A$10:$AQ$10,0)+1,FALSE)),"",VLOOKUP($A50,ES_ULCb_0!$A$10:$AQ$100,MATCH(FIXED(O$6,0,TRUE),ES_ULCb_0!$A$10:$AQ$10,0)+1,FALSE))</f>
        <v/>
      </c>
      <c r="P50" s="232" t="str">
        <f>IF(ISNA(VLOOKUP($A50,ES_ULCb_0!$A$10:$AQ$100,MATCH(FIXED(P$6,0,TRUE),ES_ULCb_0!$A$10:$AQ$10,0)+1,FALSE)),"",VLOOKUP($A50,ES_ULCb_0!$A$10:$AQ$100,MATCH(FIXED(P$6,0,TRUE),ES_ULCb_0!$A$10:$AQ$10,0)+1,FALSE))</f>
        <v/>
      </c>
      <c r="Q50" s="232" t="str">
        <f>IF(ISNA(VLOOKUP($A50,ES_ULCb_0!$A$10:$AQ$100,MATCH(FIXED(Q$6,0,TRUE),ES_ULCb_0!$A$10:$AQ$10,0)+1,FALSE)),"",VLOOKUP($A50,ES_ULCb_0!$A$10:$AQ$100,MATCH(FIXED(Q$6,0,TRUE),ES_ULCb_0!$A$10:$AQ$10,0)+1,FALSE))</f>
        <v/>
      </c>
      <c r="R50" s="232" t="str">
        <f>IF(ISNA(VLOOKUP($A50,ES_ULCb_0!$A$10:$AQ$100,MATCH(FIXED(R$6,0,TRUE),ES_ULCb_0!$A$10:$AQ$10,0)+1,FALSE)),"",VLOOKUP($A50,ES_ULCb_0!$A$10:$AQ$100,MATCH(FIXED(R$6,0,TRUE),ES_ULCb_0!$A$10:$AQ$10,0)+1,FALSE))</f>
        <v/>
      </c>
      <c r="S50" s="232" t="str">
        <f>IF(ISNA(VLOOKUP($A50,ES_ULCb_0!$A$10:$AQ$100,MATCH(FIXED(S$6,0,TRUE),ES_ULCb_0!$A$10:$AQ$10,0)+1,FALSE)),"",VLOOKUP($A50,ES_ULCb_0!$A$10:$AQ$100,MATCH(FIXED(S$6,0,TRUE),ES_ULCb_0!$A$10:$AQ$10,0)+1,FALSE))</f>
        <v/>
      </c>
      <c r="T50" s="232" t="str">
        <f>IF(ISNA(VLOOKUP($A50,ES_ULCb_0!$A$10:$AQ$100,MATCH(FIXED(T$6,0,TRUE),ES_ULCb_0!$A$10:$AQ$10,0)+1,FALSE)),"",VLOOKUP($A50,ES_ULCb_0!$A$10:$AQ$100,MATCH(FIXED(T$6,0,TRUE),ES_ULCb_0!$A$10:$AQ$10,0)+1,FALSE))</f>
        <v/>
      </c>
      <c r="U50" s="232" t="str">
        <f>IF(ISNA(VLOOKUP($A50,ES_ULCb_0!$A$10:$AQ$100,MATCH(FIXED(U$6,0,TRUE),ES_ULCb_0!$A$10:$AQ$10,0)+1,FALSE)),"",VLOOKUP($A50,ES_ULCb_0!$A$10:$AQ$100,MATCH(FIXED(U$6,0,TRUE),ES_ULCb_0!$A$10:$AQ$10,0)+1,FALSE))</f>
        <v/>
      </c>
      <c r="V50" s="232" t="str">
        <f>IF(ISNA(VLOOKUP($A50,ES_ULCb_0!$A$10:$AQ$100,MATCH(FIXED(V$6,0,TRUE),ES_ULCb_0!$A$10:$AQ$10,0)+1,FALSE)),"",VLOOKUP($A50,ES_ULCb_0!$A$10:$AQ$100,MATCH(FIXED(V$6,0,TRUE),ES_ULCb_0!$A$10:$AQ$10,0)+1,FALSE))</f>
        <v/>
      </c>
      <c r="W50" s="232" t="str">
        <f>IF(ISNA(VLOOKUP($A50,ES_ULCb_0!$A$10:$AQ$100,MATCH(FIXED(W$6,0,TRUE),ES_ULCb_0!$A$10:$AQ$10,0)+1,FALSE)),"",VLOOKUP($A50,ES_ULCb_0!$A$10:$AQ$100,MATCH(FIXED(W$6,0,TRUE),ES_ULCb_0!$A$10:$AQ$10,0)+1,FALSE))</f>
        <v/>
      </c>
    </row>
    <row r="51" spans="1:23">
      <c r="A51" s="230" t="str">
        <f>lookup!Z10</f>
        <v>Germany (until 1990 former territory of the FRG)</v>
      </c>
      <c r="B51" s="232" t="str">
        <f>VLOOKUP(A51,lookup!$Z$2:$AA$77,2,FALSE)</f>
        <v>Γερμανία</v>
      </c>
      <c r="C51" s="232" t="str">
        <f>IF(ISNA(VLOOKUP($A51,ES_ULCb_0!$A$10:$AQ$100,MATCH(FIXED(C$6,0,TRUE),ES_ULCb_0!$A$10:$AQ$10,0)+1,FALSE)),"",VLOOKUP($A51,ES_ULCb_0!$A$10:$AQ$100,MATCH(FIXED(C$6,0,TRUE),ES_ULCb_0!$A$10:$AQ$10,0)+1,FALSE))</f>
        <v/>
      </c>
      <c r="D51" s="232" t="str">
        <f>IF(ISNA(VLOOKUP($A51,ES_ULCb_0!$A$10:$AQ$100,MATCH(FIXED(D$6,0,TRUE),ES_ULCb_0!$A$10:$AQ$10,0)+1,FALSE)),"",VLOOKUP($A51,ES_ULCb_0!$A$10:$AQ$100,MATCH(FIXED(D$6,0,TRUE),ES_ULCb_0!$A$10:$AQ$10,0)+1,FALSE))</f>
        <v/>
      </c>
      <c r="E51" s="232" t="str">
        <f>IF(ISNA(VLOOKUP($A51,ES_ULCb_0!$A$10:$AQ$100,MATCH(FIXED(E$6,0,TRUE),ES_ULCb_0!$A$10:$AQ$10,0)+1,FALSE)),"",VLOOKUP($A51,ES_ULCb_0!$A$10:$AQ$100,MATCH(FIXED(E$6,0,TRUE),ES_ULCb_0!$A$10:$AQ$10,0)+1,FALSE))</f>
        <v/>
      </c>
      <c r="F51" s="232" t="str">
        <f>IF(ISNA(VLOOKUP($A51,ES_ULCb_0!$A$10:$AQ$100,MATCH(FIXED(F$6,0,TRUE),ES_ULCb_0!$A$10:$AQ$10,0)+1,FALSE)),"",VLOOKUP($A51,ES_ULCb_0!$A$10:$AQ$100,MATCH(FIXED(F$6,0,TRUE),ES_ULCb_0!$A$10:$AQ$10,0)+1,FALSE))</f>
        <v/>
      </c>
      <c r="G51" s="232" t="str">
        <f>IF(ISNA(VLOOKUP($A51,ES_ULCb_0!$A$10:$AQ$100,MATCH(FIXED(G$6,0,TRUE),ES_ULCb_0!$A$10:$AQ$10,0)+1,FALSE)),"",VLOOKUP($A51,ES_ULCb_0!$A$10:$AQ$100,MATCH(FIXED(G$6,0,TRUE),ES_ULCb_0!$A$10:$AQ$10,0)+1,FALSE))</f>
        <v/>
      </c>
      <c r="H51" s="232" t="str">
        <f>IF(ISNA(VLOOKUP($A51,ES_ULCb_0!$A$10:$AQ$100,MATCH(FIXED(H$6,0,TRUE),ES_ULCb_0!$A$10:$AQ$10,0)+1,FALSE)),"",VLOOKUP($A51,ES_ULCb_0!$A$10:$AQ$100,MATCH(FIXED(H$6,0,TRUE),ES_ULCb_0!$A$10:$AQ$10,0)+1,FALSE))</f>
        <v/>
      </c>
      <c r="I51" s="232" t="str">
        <f>IF(ISNA(VLOOKUP($A51,ES_ULCb_0!$A$10:$AQ$100,MATCH(FIXED(I$6,0,TRUE),ES_ULCb_0!$A$10:$AQ$10,0)+1,FALSE)),"",VLOOKUP($A51,ES_ULCb_0!$A$10:$AQ$100,MATCH(FIXED(I$6,0,TRUE),ES_ULCb_0!$A$10:$AQ$10,0)+1,FALSE))</f>
        <v/>
      </c>
      <c r="J51" s="232" t="str">
        <f>IF(ISNA(VLOOKUP($A51,ES_ULCb_0!$A$10:$AQ$100,MATCH(FIXED(J$6,0,TRUE),ES_ULCb_0!$A$10:$AQ$10,0)+1,FALSE)),"",VLOOKUP($A51,ES_ULCb_0!$A$10:$AQ$100,MATCH(FIXED(J$6,0,TRUE),ES_ULCb_0!$A$10:$AQ$10,0)+1,FALSE))</f>
        <v/>
      </c>
      <c r="K51" s="232" t="str">
        <f>IF(ISNA(VLOOKUP($A51,ES_ULCb_0!$A$10:$AQ$100,MATCH(FIXED(K$6,0,TRUE),ES_ULCb_0!$A$10:$AQ$10,0)+1,FALSE)),"",VLOOKUP($A51,ES_ULCb_0!$A$10:$AQ$100,MATCH(FIXED(K$6,0,TRUE),ES_ULCb_0!$A$10:$AQ$10,0)+1,FALSE))</f>
        <v/>
      </c>
      <c r="L51" s="232" t="str">
        <f>IF(ISNA(VLOOKUP($A51,ES_ULCb_0!$A$10:$AQ$100,MATCH(FIXED(L$6,0,TRUE),ES_ULCb_0!$A$10:$AQ$10,0)+1,FALSE)),"",VLOOKUP($A51,ES_ULCb_0!$A$10:$AQ$100,MATCH(FIXED(L$6,0,TRUE),ES_ULCb_0!$A$10:$AQ$10,0)+1,FALSE))</f>
        <v/>
      </c>
      <c r="M51" s="232" t="str">
        <f>IF(ISNA(VLOOKUP($A51,ES_ULCb_0!$A$10:$AQ$100,MATCH(FIXED(M$6,0,TRUE),ES_ULCb_0!$A$10:$AQ$10,0)+1,FALSE)),"",VLOOKUP($A51,ES_ULCb_0!$A$10:$AQ$100,MATCH(FIXED(M$6,0,TRUE),ES_ULCb_0!$A$10:$AQ$10,0)+1,FALSE))</f>
        <v/>
      </c>
      <c r="N51" s="232" t="str">
        <f>IF(ISNA(VLOOKUP($A51,ES_ULCb_0!$A$10:$AQ$100,MATCH(FIXED(N$6,0,TRUE),ES_ULCb_0!$A$10:$AQ$10,0)+1,FALSE)),"",VLOOKUP($A51,ES_ULCb_0!$A$10:$AQ$100,MATCH(FIXED(N$6,0,TRUE),ES_ULCb_0!$A$10:$AQ$10,0)+1,FALSE))</f>
        <v/>
      </c>
      <c r="O51" s="232" t="str">
        <f>IF(ISNA(VLOOKUP($A51,ES_ULCb_0!$A$10:$AQ$100,MATCH(FIXED(O$6,0,TRUE),ES_ULCb_0!$A$10:$AQ$10,0)+1,FALSE)),"",VLOOKUP($A51,ES_ULCb_0!$A$10:$AQ$100,MATCH(FIXED(O$6,0,TRUE),ES_ULCb_0!$A$10:$AQ$10,0)+1,FALSE))</f>
        <v/>
      </c>
      <c r="P51" s="232" t="str">
        <f>IF(ISNA(VLOOKUP($A51,ES_ULCb_0!$A$10:$AQ$100,MATCH(FIXED(P$6,0,TRUE),ES_ULCb_0!$A$10:$AQ$10,0)+1,FALSE)),"",VLOOKUP($A51,ES_ULCb_0!$A$10:$AQ$100,MATCH(FIXED(P$6,0,TRUE),ES_ULCb_0!$A$10:$AQ$10,0)+1,FALSE))</f>
        <v/>
      </c>
      <c r="Q51" s="232" t="str">
        <f>IF(ISNA(VLOOKUP($A51,ES_ULCb_0!$A$10:$AQ$100,MATCH(FIXED(Q$6,0,TRUE),ES_ULCb_0!$A$10:$AQ$10,0)+1,FALSE)),"",VLOOKUP($A51,ES_ULCb_0!$A$10:$AQ$100,MATCH(FIXED(Q$6,0,TRUE),ES_ULCb_0!$A$10:$AQ$10,0)+1,FALSE))</f>
        <v/>
      </c>
      <c r="R51" s="232" t="str">
        <f>IF(ISNA(VLOOKUP($A51,ES_ULCb_0!$A$10:$AQ$100,MATCH(FIXED(R$6,0,TRUE),ES_ULCb_0!$A$10:$AQ$10,0)+1,FALSE)),"",VLOOKUP($A51,ES_ULCb_0!$A$10:$AQ$100,MATCH(FIXED(R$6,0,TRUE),ES_ULCb_0!$A$10:$AQ$10,0)+1,FALSE))</f>
        <v/>
      </c>
      <c r="S51" s="232" t="str">
        <f>IF(ISNA(VLOOKUP($A51,ES_ULCb_0!$A$10:$AQ$100,MATCH(FIXED(S$6,0,TRUE),ES_ULCb_0!$A$10:$AQ$10,0)+1,FALSE)),"",VLOOKUP($A51,ES_ULCb_0!$A$10:$AQ$100,MATCH(FIXED(S$6,0,TRUE),ES_ULCb_0!$A$10:$AQ$10,0)+1,FALSE))</f>
        <v/>
      </c>
      <c r="T51" s="232" t="str">
        <f>IF(ISNA(VLOOKUP($A51,ES_ULCb_0!$A$10:$AQ$100,MATCH(FIXED(T$6,0,TRUE),ES_ULCb_0!$A$10:$AQ$10,0)+1,FALSE)),"",VLOOKUP($A51,ES_ULCb_0!$A$10:$AQ$100,MATCH(FIXED(T$6,0,TRUE),ES_ULCb_0!$A$10:$AQ$10,0)+1,FALSE))</f>
        <v/>
      </c>
      <c r="U51" s="232" t="str">
        <f>IF(ISNA(VLOOKUP($A51,ES_ULCb_0!$A$10:$AQ$100,MATCH(FIXED(U$6,0,TRUE),ES_ULCb_0!$A$10:$AQ$10,0)+1,FALSE)),"",VLOOKUP($A51,ES_ULCb_0!$A$10:$AQ$100,MATCH(FIXED(U$6,0,TRUE),ES_ULCb_0!$A$10:$AQ$10,0)+1,FALSE))</f>
        <v/>
      </c>
      <c r="V51" s="232" t="str">
        <f>IF(ISNA(VLOOKUP($A51,ES_ULCb_0!$A$10:$AQ$100,MATCH(FIXED(V$6,0,TRUE),ES_ULCb_0!$A$10:$AQ$10,0)+1,FALSE)),"",VLOOKUP($A51,ES_ULCb_0!$A$10:$AQ$100,MATCH(FIXED(V$6,0,TRUE),ES_ULCb_0!$A$10:$AQ$10,0)+1,FALSE))</f>
        <v/>
      </c>
      <c r="W51" s="232" t="str">
        <f>IF(ISNA(VLOOKUP($A51,ES_ULCb_0!$A$10:$AQ$100,MATCH(FIXED(W$6,0,TRUE),ES_ULCb_0!$A$10:$AQ$10,0)+1,FALSE)),"",VLOOKUP($A51,ES_ULCb_0!$A$10:$AQ$100,MATCH(FIXED(W$6,0,TRUE),ES_ULCb_0!$A$10:$AQ$10,0)+1,FALSE))</f>
        <v/>
      </c>
    </row>
    <row r="52" spans="1:23">
      <c r="A52" s="230" t="str">
        <f>lookup!Z11</f>
        <v>Estonia</v>
      </c>
      <c r="B52" s="232" t="str">
        <f>VLOOKUP(A52,lookup!$Z$2:$AA$77,2,FALSE)</f>
        <v>Εσθονία</v>
      </c>
      <c r="C52" s="232" t="str">
        <f>IF(ISNA(VLOOKUP($A52,ES_ULCb_0!$A$10:$AQ$100,MATCH(FIXED(C$6,0,TRUE),ES_ULCb_0!$A$10:$AQ$10,0)+1,FALSE)),"",VLOOKUP($A52,ES_ULCb_0!$A$10:$AQ$100,MATCH(FIXED(C$6,0,TRUE),ES_ULCb_0!$A$10:$AQ$10,0)+1,FALSE))</f>
        <v/>
      </c>
      <c r="D52" s="232" t="str">
        <f>IF(ISNA(VLOOKUP($A52,ES_ULCb_0!$A$10:$AQ$100,MATCH(FIXED(D$6,0,TRUE),ES_ULCb_0!$A$10:$AQ$10,0)+1,FALSE)),"",VLOOKUP($A52,ES_ULCb_0!$A$10:$AQ$100,MATCH(FIXED(D$6,0,TRUE),ES_ULCb_0!$A$10:$AQ$10,0)+1,FALSE))</f>
        <v/>
      </c>
      <c r="E52" s="232" t="str">
        <f>IF(ISNA(VLOOKUP($A52,ES_ULCb_0!$A$10:$AQ$100,MATCH(FIXED(E$6,0,TRUE),ES_ULCb_0!$A$10:$AQ$10,0)+1,FALSE)),"",VLOOKUP($A52,ES_ULCb_0!$A$10:$AQ$100,MATCH(FIXED(E$6,0,TRUE),ES_ULCb_0!$A$10:$AQ$10,0)+1,FALSE))</f>
        <v/>
      </c>
      <c r="F52" s="232" t="str">
        <f>IF(ISNA(VLOOKUP($A52,ES_ULCb_0!$A$10:$AQ$100,MATCH(FIXED(F$6,0,TRUE),ES_ULCb_0!$A$10:$AQ$10,0)+1,FALSE)),"",VLOOKUP($A52,ES_ULCb_0!$A$10:$AQ$100,MATCH(FIXED(F$6,0,TRUE),ES_ULCb_0!$A$10:$AQ$10,0)+1,FALSE))</f>
        <v/>
      </c>
      <c r="G52" s="232" t="str">
        <f>IF(ISNA(VLOOKUP($A52,ES_ULCb_0!$A$10:$AQ$100,MATCH(FIXED(G$6,0,TRUE),ES_ULCb_0!$A$10:$AQ$10,0)+1,FALSE)),"",VLOOKUP($A52,ES_ULCb_0!$A$10:$AQ$100,MATCH(FIXED(G$6,0,TRUE),ES_ULCb_0!$A$10:$AQ$10,0)+1,FALSE))</f>
        <v/>
      </c>
      <c r="H52" s="232" t="str">
        <f>IF(ISNA(VLOOKUP($A52,ES_ULCb_0!$A$10:$AQ$100,MATCH(FIXED(H$6,0,TRUE),ES_ULCb_0!$A$10:$AQ$10,0)+1,FALSE)),"",VLOOKUP($A52,ES_ULCb_0!$A$10:$AQ$100,MATCH(FIXED(H$6,0,TRUE),ES_ULCb_0!$A$10:$AQ$10,0)+1,FALSE))</f>
        <v/>
      </c>
      <c r="I52" s="232" t="str">
        <f>IF(ISNA(VLOOKUP($A52,ES_ULCb_0!$A$10:$AQ$100,MATCH(FIXED(I$6,0,TRUE),ES_ULCb_0!$A$10:$AQ$10,0)+1,FALSE)),"",VLOOKUP($A52,ES_ULCb_0!$A$10:$AQ$100,MATCH(FIXED(I$6,0,TRUE),ES_ULCb_0!$A$10:$AQ$10,0)+1,FALSE))</f>
        <v/>
      </c>
      <c r="J52" s="232" t="str">
        <f>IF(ISNA(VLOOKUP($A52,ES_ULCb_0!$A$10:$AQ$100,MATCH(FIXED(J$6,0,TRUE),ES_ULCb_0!$A$10:$AQ$10,0)+1,FALSE)),"",VLOOKUP($A52,ES_ULCb_0!$A$10:$AQ$100,MATCH(FIXED(J$6,0,TRUE),ES_ULCb_0!$A$10:$AQ$10,0)+1,FALSE))</f>
        <v/>
      </c>
      <c r="K52" s="232" t="str">
        <f>IF(ISNA(VLOOKUP($A52,ES_ULCb_0!$A$10:$AQ$100,MATCH(FIXED(K$6,0,TRUE),ES_ULCb_0!$A$10:$AQ$10,0)+1,FALSE)),"",VLOOKUP($A52,ES_ULCb_0!$A$10:$AQ$100,MATCH(FIXED(K$6,0,TRUE),ES_ULCb_0!$A$10:$AQ$10,0)+1,FALSE))</f>
        <v/>
      </c>
      <c r="L52" s="232" t="str">
        <f>IF(ISNA(VLOOKUP($A52,ES_ULCb_0!$A$10:$AQ$100,MATCH(FIXED(L$6,0,TRUE),ES_ULCb_0!$A$10:$AQ$10,0)+1,FALSE)),"",VLOOKUP($A52,ES_ULCb_0!$A$10:$AQ$100,MATCH(FIXED(L$6,0,TRUE),ES_ULCb_0!$A$10:$AQ$10,0)+1,FALSE))</f>
        <v/>
      </c>
      <c r="M52" s="232" t="str">
        <f>IF(ISNA(VLOOKUP($A52,ES_ULCb_0!$A$10:$AQ$100,MATCH(FIXED(M$6,0,TRUE),ES_ULCb_0!$A$10:$AQ$10,0)+1,FALSE)),"",VLOOKUP($A52,ES_ULCb_0!$A$10:$AQ$100,MATCH(FIXED(M$6,0,TRUE),ES_ULCb_0!$A$10:$AQ$10,0)+1,FALSE))</f>
        <v/>
      </c>
      <c r="N52" s="232" t="str">
        <f>IF(ISNA(VLOOKUP($A52,ES_ULCb_0!$A$10:$AQ$100,MATCH(FIXED(N$6,0,TRUE),ES_ULCb_0!$A$10:$AQ$10,0)+1,FALSE)),"",VLOOKUP($A52,ES_ULCb_0!$A$10:$AQ$100,MATCH(FIXED(N$6,0,TRUE),ES_ULCb_0!$A$10:$AQ$10,0)+1,FALSE))</f>
        <v/>
      </c>
      <c r="O52" s="232" t="str">
        <f>IF(ISNA(VLOOKUP($A52,ES_ULCb_0!$A$10:$AQ$100,MATCH(FIXED(O$6,0,TRUE),ES_ULCb_0!$A$10:$AQ$10,0)+1,FALSE)),"",VLOOKUP($A52,ES_ULCb_0!$A$10:$AQ$100,MATCH(FIXED(O$6,0,TRUE),ES_ULCb_0!$A$10:$AQ$10,0)+1,FALSE))</f>
        <v/>
      </c>
      <c r="P52" s="232" t="str">
        <f>IF(ISNA(VLOOKUP($A52,ES_ULCb_0!$A$10:$AQ$100,MATCH(FIXED(P$6,0,TRUE),ES_ULCb_0!$A$10:$AQ$10,0)+1,FALSE)),"",VLOOKUP($A52,ES_ULCb_0!$A$10:$AQ$100,MATCH(FIXED(P$6,0,TRUE),ES_ULCb_0!$A$10:$AQ$10,0)+1,FALSE))</f>
        <v/>
      </c>
      <c r="Q52" s="232" t="str">
        <f>IF(ISNA(VLOOKUP($A52,ES_ULCb_0!$A$10:$AQ$100,MATCH(FIXED(Q$6,0,TRUE),ES_ULCb_0!$A$10:$AQ$10,0)+1,FALSE)),"",VLOOKUP($A52,ES_ULCb_0!$A$10:$AQ$100,MATCH(FIXED(Q$6,0,TRUE),ES_ULCb_0!$A$10:$AQ$10,0)+1,FALSE))</f>
        <v/>
      </c>
      <c r="R52" s="232" t="str">
        <f>IF(ISNA(VLOOKUP($A52,ES_ULCb_0!$A$10:$AQ$100,MATCH(FIXED(R$6,0,TRUE),ES_ULCb_0!$A$10:$AQ$10,0)+1,FALSE)),"",VLOOKUP($A52,ES_ULCb_0!$A$10:$AQ$100,MATCH(FIXED(R$6,0,TRUE),ES_ULCb_0!$A$10:$AQ$10,0)+1,FALSE))</f>
        <v/>
      </c>
      <c r="S52" s="232" t="str">
        <f>IF(ISNA(VLOOKUP($A52,ES_ULCb_0!$A$10:$AQ$100,MATCH(FIXED(S$6,0,TRUE),ES_ULCb_0!$A$10:$AQ$10,0)+1,FALSE)),"",VLOOKUP($A52,ES_ULCb_0!$A$10:$AQ$100,MATCH(FIXED(S$6,0,TRUE),ES_ULCb_0!$A$10:$AQ$10,0)+1,FALSE))</f>
        <v/>
      </c>
      <c r="T52" s="232" t="str">
        <f>IF(ISNA(VLOOKUP($A52,ES_ULCb_0!$A$10:$AQ$100,MATCH(FIXED(T$6,0,TRUE),ES_ULCb_0!$A$10:$AQ$10,0)+1,FALSE)),"",VLOOKUP($A52,ES_ULCb_0!$A$10:$AQ$100,MATCH(FIXED(T$6,0,TRUE),ES_ULCb_0!$A$10:$AQ$10,0)+1,FALSE))</f>
        <v/>
      </c>
      <c r="U52" s="232" t="str">
        <f>IF(ISNA(VLOOKUP($A52,ES_ULCb_0!$A$10:$AQ$100,MATCH(FIXED(U$6,0,TRUE),ES_ULCb_0!$A$10:$AQ$10,0)+1,FALSE)),"",VLOOKUP($A52,ES_ULCb_0!$A$10:$AQ$100,MATCH(FIXED(U$6,0,TRUE),ES_ULCb_0!$A$10:$AQ$10,0)+1,FALSE))</f>
        <v/>
      </c>
      <c r="V52" s="232" t="str">
        <f>IF(ISNA(VLOOKUP($A52,ES_ULCb_0!$A$10:$AQ$100,MATCH(FIXED(V$6,0,TRUE),ES_ULCb_0!$A$10:$AQ$10,0)+1,FALSE)),"",VLOOKUP($A52,ES_ULCb_0!$A$10:$AQ$100,MATCH(FIXED(V$6,0,TRUE),ES_ULCb_0!$A$10:$AQ$10,0)+1,FALSE))</f>
        <v/>
      </c>
      <c r="W52" s="232" t="str">
        <f>IF(ISNA(VLOOKUP($A52,ES_ULCb_0!$A$10:$AQ$100,MATCH(FIXED(W$6,0,TRUE),ES_ULCb_0!$A$10:$AQ$10,0)+1,FALSE)),"",VLOOKUP($A52,ES_ULCb_0!$A$10:$AQ$100,MATCH(FIXED(W$6,0,TRUE),ES_ULCb_0!$A$10:$AQ$10,0)+1,FALSE))</f>
        <v/>
      </c>
    </row>
    <row r="53" spans="1:23">
      <c r="A53" s="230" t="str">
        <f>lookup!Z12</f>
        <v>Ireland</v>
      </c>
      <c r="B53" s="232" t="str">
        <f>VLOOKUP(A53,lookup!$Z$2:$AA$77,2,FALSE)</f>
        <v>Ιρλανδία</v>
      </c>
      <c r="C53" s="232" t="str">
        <f>IF(ISNA(VLOOKUP($A53,ES_ULCb_0!$A$10:$AQ$100,MATCH(FIXED(C$6,0,TRUE),ES_ULCb_0!$A$10:$AQ$10,0)+1,FALSE)),"",VLOOKUP($A53,ES_ULCb_0!$A$10:$AQ$100,MATCH(FIXED(C$6,0,TRUE),ES_ULCb_0!$A$10:$AQ$10,0)+1,FALSE))</f>
        <v/>
      </c>
      <c r="D53" s="232" t="str">
        <f>IF(ISNA(VLOOKUP($A53,ES_ULCb_0!$A$10:$AQ$100,MATCH(FIXED(D$6,0,TRUE),ES_ULCb_0!$A$10:$AQ$10,0)+1,FALSE)),"",VLOOKUP($A53,ES_ULCb_0!$A$10:$AQ$100,MATCH(FIXED(D$6,0,TRUE),ES_ULCb_0!$A$10:$AQ$10,0)+1,FALSE))</f>
        <v/>
      </c>
      <c r="E53" s="232" t="str">
        <f>IF(ISNA(VLOOKUP($A53,ES_ULCb_0!$A$10:$AQ$100,MATCH(FIXED(E$6,0,TRUE),ES_ULCb_0!$A$10:$AQ$10,0)+1,FALSE)),"",VLOOKUP($A53,ES_ULCb_0!$A$10:$AQ$100,MATCH(FIXED(E$6,0,TRUE),ES_ULCb_0!$A$10:$AQ$10,0)+1,FALSE))</f>
        <v/>
      </c>
      <c r="F53" s="232" t="str">
        <f>IF(ISNA(VLOOKUP($A53,ES_ULCb_0!$A$10:$AQ$100,MATCH(FIXED(F$6,0,TRUE),ES_ULCb_0!$A$10:$AQ$10,0)+1,FALSE)),"",VLOOKUP($A53,ES_ULCb_0!$A$10:$AQ$100,MATCH(FIXED(F$6,0,TRUE),ES_ULCb_0!$A$10:$AQ$10,0)+1,FALSE))</f>
        <v/>
      </c>
      <c r="G53" s="232" t="str">
        <f>IF(ISNA(VLOOKUP($A53,ES_ULCb_0!$A$10:$AQ$100,MATCH(FIXED(G$6,0,TRUE),ES_ULCb_0!$A$10:$AQ$10,0)+1,FALSE)),"",VLOOKUP($A53,ES_ULCb_0!$A$10:$AQ$100,MATCH(FIXED(G$6,0,TRUE),ES_ULCb_0!$A$10:$AQ$10,0)+1,FALSE))</f>
        <v/>
      </c>
      <c r="H53" s="232" t="str">
        <f>IF(ISNA(VLOOKUP($A53,ES_ULCb_0!$A$10:$AQ$100,MATCH(FIXED(H$6,0,TRUE),ES_ULCb_0!$A$10:$AQ$10,0)+1,FALSE)),"",VLOOKUP($A53,ES_ULCb_0!$A$10:$AQ$100,MATCH(FIXED(H$6,0,TRUE),ES_ULCb_0!$A$10:$AQ$10,0)+1,FALSE))</f>
        <v>p</v>
      </c>
      <c r="I53" s="232" t="str">
        <f>IF(ISNA(VLOOKUP($A53,ES_ULCb_0!$A$10:$AQ$100,MATCH(FIXED(I$6,0,TRUE),ES_ULCb_0!$A$10:$AQ$10,0)+1,FALSE)),"",VLOOKUP($A53,ES_ULCb_0!$A$10:$AQ$100,MATCH(FIXED(I$6,0,TRUE),ES_ULCb_0!$A$10:$AQ$10,0)+1,FALSE))</f>
        <v>p</v>
      </c>
      <c r="J53" s="232" t="str">
        <f>IF(ISNA(VLOOKUP($A53,ES_ULCb_0!$A$10:$AQ$100,MATCH(FIXED(J$6,0,TRUE),ES_ULCb_0!$A$10:$AQ$10,0)+1,FALSE)),"",VLOOKUP($A53,ES_ULCb_0!$A$10:$AQ$100,MATCH(FIXED(J$6,0,TRUE),ES_ULCb_0!$A$10:$AQ$10,0)+1,FALSE))</f>
        <v>p</v>
      </c>
      <c r="K53" s="232" t="str">
        <f>IF(ISNA(VLOOKUP($A53,ES_ULCb_0!$A$10:$AQ$100,MATCH(FIXED(K$6,0,TRUE),ES_ULCb_0!$A$10:$AQ$10,0)+1,FALSE)),"",VLOOKUP($A53,ES_ULCb_0!$A$10:$AQ$100,MATCH(FIXED(K$6,0,TRUE),ES_ULCb_0!$A$10:$AQ$10,0)+1,FALSE))</f>
        <v>p</v>
      </c>
      <c r="L53" s="232" t="str">
        <f>IF(ISNA(VLOOKUP($A53,ES_ULCb_0!$A$10:$AQ$100,MATCH(FIXED(L$6,0,TRUE),ES_ULCb_0!$A$10:$AQ$10,0)+1,FALSE)),"",VLOOKUP($A53,ES_ULCb_0!$A$10:$AQ$100,MATCH(FIXED(L$6,0,TRUE),ES_ULCb_0!$A$10:$AQ$10,0)+1,FALSE))</f>
        <v>p</v>
      </c>
      <c r="M53" s="232" t="str">
        <f>IF(ISNA(VLOOKUP($A53,ES_ULCb_0!$A$10:$AQ$100,MATCH(FIXED(M$6,0,TRUE),ES_ULCb_0!$A$10:$AQ$10,0)+1,FALSE)),"",VLOOKUP($A53,ES_ULCb_0!$A$10:$AQ$100,MATCH(FIXED(M$6,0,TRUE),ES_ULCb_0!$A$10:$AQ$10,0)+1,FALSE))</f>
        <v>p</v>
      </c>
      <c r="N53" s="232" t="str">
        <f>IF(ISNA(VLOOKUP($A53,ES_ULCb_0!$A$10:$AQ$100,MATCH(FIXED(N$6,0,TRUE),ES_ULCb_0!$A$10:$AQ$10,0)+1,FALSE)),"",VLOOKUP($A53,ES_ULCb_0!$A$10:$AQ$100,MATCH(FIXED(N$6,0,TRUE),ES_ULCb_0!$A$10:$AQ$10,0)+1,FALSE))</f>
        <v>p</v>
      </c>
      <c r="O53" s="232" t="str">
        <f>IF(ISNA(VLOOKUP($A53,ES_ULCb_0!$A$10:$AQ$100,MATCH(FIXED(O$6,0,TRUE),ES_ULCb_0!$A$10:$AQ$10,0)+1,FALSE)),"",VLOOKUP($A53,ES_ULCb_0!$A$10:$AQ$100,MATCH(FIXED(O$6,0,TRUE),ES_ULCb_0!$A$10:$AQ$10,0)+1,FALSE))</f>
        <v>p</v>
      </c>
      <c r="P53" s="232" t="str">
        <f>IF(ISNA(VLOOKUP($A53,ES_ULCb_0!$A$10:$AQ$100,MATCH(FIXED(P$6,0,TRUE),ES_ULCb_0!$A$10:$AQ$10,0)+1,FALSE)),"",VLOOKUP($A53,ES_ULCb_0!$A$10:$AQ$100,MATCH(FIXED(P$6,0,TRUE),ES_ULCb_0!$A$10:$AQ$10,0)+1,FALSE))</f>
        <v>p</v>
      </c>
      <c r="Q53" s="232" t="str">
        <f>IF(ISNA(VLOOKUP($A53,ES_ULCb_0!$A$10:$AQ$100,MATCH(FIXED(Q$6,0,TRUE),ES_ULCb_0!$A$10:$AQ$10,0)+1,FALSE)),"",VLOOKUP($A53,ES_ULCb_0!$A$10:$AQ$100,MATCH(FIXED(Q$6,0,TRUE),ES_ULCb_0!$A$10:$AQ$10,0)+1,FALSE))</f>
        <v>p</v>
      </c>
      <c r="R53" s="232" t="str">
        <f>IF(ISNA(VLOOKUP($A53,ES_ULCb_0!$A$10:$AQ$100,MATCH(FIXED(R$6,0,TRUE),ES_ULCb_0!$A$10:$AQ$10,0)+1,FALSE)),"",VLOOKUP($A53,ES_ULCb_0!$A$10:$AQ$100,MATCH(FIXED(R$6,0,TRUE),ES_ULCb_0!$A$10:$AQ$10,0)+1,FALSE))</f>
        <v>p</v>
      </c>
      <c r="S53" s="232" t="str">
        <f>IF(ISNA(VLOOKUP($A53,ES_ULCb_0!$A$10:$AQ$100,MATCH(FIXED(S$6,0,TRUE),ES_ULCb_0!$A$10:$AQ$10,0)+1,FALSE)),"",VLOOKUP($A53,ES_ULCb_0!$A$10:$AQ$100,MATCH(FIXED(S$6,0,TRUE),ES_ULCb_0!$A$10:$AQ$10,0)+1,FALSE))</f>
        <v>p</v>
      </c>
      <c r="T53" s="232" t="str">
        <f>IF(ISNA(VLOOKUP($A53,ES_ULCb_0!$A$10:$AQ$100,MATCH(FIXED(T$6,0,TRUE),ES_ULCb_0!$A$10:$AQ$10,0)+1,FALSE)),"",VLOOKUP($A53,ES_ULCb_0!$A$10:$AQ$100,MATCH(FIXED(T$6,0,TRUE),ES_ULCb_0!$A$10:$AQ$10,0)+1,FALSE))</f>
        <v>p</v>
      </c>
      <c r="U53" s="232" t="str">
        <f>IF(ISNA(VLOOKUP($A53,ES_ULCb_0!$A$10:$AQ$100,MATCH(FIXED(U$6,0,TRUE),ES_ULCb_0!$A$10:$AQ$10,0)+1,FALSE)),"",VLOOKUP($A53,ES_ULCb_0!$A$10:$AQ$100,MATCH(FIXED(U$6,0,TRUE),ES_ULCb_0!$A$10:$AQ$10,0)+1,FALSE))</f>
        <v>p</v>
      </c>
      <c r="V53" s="232" t="str">
        <f>IF(ISNA(VLOOKUP($A53,ES_ULCb_0!$A$10:$AQ$100,MATCH(FIXED(V$6,0,TRUE),ES_ULCb_0!$A$10:$AQ$10,0)+1,FALSE)),"",VLOOKUP($A53,ES_ULCb_0!$A$10:$AQ$100,MATCH(FIXED(V$6,0,TRUE),ES_ULCb_0!$A$10:$AQ$10,0)+1,FALSE))</f>
        <v/>
      </c>
      <c r="W53" s="232" t="str">
        <f>IF(ISNA(VLOOKUP($A53,ES_ULCb_0!$A$10:$AQ$100,MATCH(FIXED(W$6,0,TRUE),ES_ULCb_0!$A$10:$AQ$10,0)+1,FALSE)),"",VLOOKUP($A53,ES_ULCb_0!$A$10:$AQ$100,MATCH(FIXED(W$6,0,TRUE),ES_ULCb_0!$A$10:$AQ$10,0)+1,FALSE))</f>
        <v/>
      </c>
    </row>
    <row r="54" spans="1:23">
      <c r="A54" s="230" t="str">
        <f>lookup!Z13</f>
        <v>Greece</v>
      </c>
      <c r="B54" s="232" t="str">
        <f>VLOOKUP(A54,lookup!$Z$2:$AA$77,2,FALSE)</f>
        <v>Ελλάδα</v>
      </c>
      <c r="C54" s="232" t="str">
        <f>IF(ISNA(VLOOKUP($A54,ES_ULCb_0!$A$10:$AQ$100,MATCH(FIXED(C$6,0,TRUE),ES_ULCb_0!$A$10:$AQ$10,0)+1,FALSE)),"",VLOOKUP($A54,ES_ULCb_0!$A$10:$AQ$100,MATCH(FIXED(C$6,0,TRUE),ES_ULCb_0!$A$10:$AQ$10,0)+1,FALSE))</f>
        <v/>
      </c>
      <c r="D54" s="232" t="str">
        <f>IF(ISNA(VLOOKUP($A54,ES_ULCb_0!$A$10:$AQ$100,MATCH(FIXED(D$6,0,TRUE),ES_ULCb_0!$A$10:$AQ$10,0)+1,FALSE)),"",VLOOKUP($A54,ES_ULCb_0!$A$10:$AQ$100,MATCH(FIXED(D$6,0,TRUE),ES_ULCb_0!$A$10:$AQ$10,0)+1,FALSE))</f>
        <v/>
      </c>
      <c r="E54" s="232" t="str">
        <f>IF(ISNA(VLOOKUP($A54,ES_ULCb_0!$A$10:$AQ$100,MATCH(FIXED(E$6,0,TRUE),ES_ULCb_0!$A$10:$AQ$10,0)+1,FALSE)),"",VLOOKUP($A54,ES_ULCb_0!$A$10:$AQ$100,MATCH(FIXED(E$6,0,TRUE),ES_ULCb_0!$A$10:$AQ$10,0)+1,FALSE))</f>
        <v/>
      </c>
      <c r="F54" s="232" t="str">
        <f>IF(ISNA(VLOOKUP($A54,ES_ULCb_0!$A$10:$AQ$100,MATCH(FIXED(F$6,0,TRUE),ES_ULCb_0!$A$10:$AQ$10,0)+1,FALSE)),"",VLOOKUP($A54,ES_ULCb_0!$A$10:$AQ$100,MATCH(FIXED(F$6,0,TRUE),ES_ULCb_0!$A$10:$AQ$10,0)+1,FALSE))</f>
        <v/>
      </c>
      <c r="G54" s="232" t="str">
        <f>IF(ISNA(VLOOKUP($A54,ES_ULCb_0!$A$10:$AQ$100,MATCH(FIXED(G$6,0,TRUE),ES_ULCb_0!$A$10:$AQ$10,0)+1,FALSE)),"",VLOOKUP($A54,ES_ULCb_0!$A$10:$AQ$100,MATCH(FIXED(G$6,0,TRUE),ES_ULCb_0!$A$10:$AQ$10,0)+1,FALSE))</f>
        <v/>
      </c>
      <c r="H54" s="232" t="str">
        <f>IF(ISNA(VLOOKUP($A54,ES_ULCb_0!$A$10:$AQ$100,MATCH(FIXED(H$6,0,TRUE),ES_ULCb_0!$A$10:$AQ$10,0)+1,FALSE)),"",VLOOKUP($A54,ES_ULCb_0!$A$10:$AQ$100,MATCH(FIXED(H$6,0,TRUE),ES_ULCb_0!$A$10:$AQ$10,0)+1,FALSE))</f>
        <v/>
      </c>
      <c r="I54" s="232" t="str">
        <f>IF(ISNA(VLOOKUP($A54,ES_ULCb_0!$A$10:$AQ$100,MATCH(FIXED(I$6,0,TRUE),ES_ULCb_0!$A$10:$AQ$10,0)+1,FALSE)),"",VLOOKUP($A54,ES_ULCb_0!$A$10:$AQ$100,MATCH(FIXED(I$6,0,TRUE),ES_ULCb_0!$A$10:$AQ$10,0)+1,FALSE))</f>
        <v/>
      </c>
      <c r="J54" s="232" t="str">
        <f>IF(ISNA(VLOOKUP($A54,ES_ULCb_0!$A$10:$AQ$100,MATCH(FIXED(J$6,0,TRUE),ES_ULCb_0!$A$10:$AQ$10,0)+1,FALSE)),"",VLOOKUP($A54,ES_ULCb_0!$A$10:$AQ$100,MATCH(FIXED(J$6,0,TRUE),ES_ULCb_0!$A$10:$AQ$10,0)+1,FALSE))</f>
        <v/>
      </c>
      <c r="K54" s="232" t="str">
        <f>IF(ISNA(VLOOKUP($A54,ES_ULCb_0!$A$10:$AQ$100,MATCH(FIXED(K$6,0,TRUE),ES_ULCb_0!$A$10:$AQ$10,0)+1,FALSE)),"",VLOOKUP($A54,ES_ULCb_0!$A$10:$AQ$100,MATCH(FIXED(K$6,0,TRUE),ES_ULCb_0!$A$10:$AQ$10,0)+1,FALSE))</f>
        <v/>
      </c>
      <c r="L54" s="232" t="str">
        <f>IF(ISNA(VLOOKUP($A54,ES_ULCb_0!$A$10:$AQ$100,MATCH(FIXED(L$6,0,TRUE),ES_ULCb_0!$A$10:$AQ$10,0)+1,FALSE)),"",VLOOKUP($A54,ES_ULCb_0!$A$10:$AQ$100,MATCH(FIXED(L$6,0,TRUE),ES_ULCb_0!$A$10:$AQ$10,0)+1,FALSE))</f>
        <v/>
      </c>
      <c r="M54" s="232" t="str">
        <f>IF(ISNA(VLOOKUP($A54,ES_ULCb_0!$A$10:$AQ$100,MATCH(FIXED(M$6,0,TRUE),ES_ULCb_0!$A$10:$AQ$10,0)+1,FALSE)),"",VLOOKUP($A54,ES_ULCb_0!$A$10:$AQ$100,MATCH(FIXED(M$6,0,TRUE),ES_ULCb_0!$A$10:$AQ$10,0)+1,FALSE))</f>
        <v/>
      </c>
      <c r="N54" s="232" t="str">
        <f>IF(ISNA(VLOOKUP($A54,ES_ULCb_0!$A$10:$AQ$100,MATCH(FIXED(N$6,0,TRUE),ES_ULCb_0!$A$10:$AQ$10,0)+1,FALSE)),"",VLOOKUP($A54,ES_ULCb_0!$A$10:$AQ$100,MATCH(FIXED(N$6,0,TRUE),ES_ULCb_0!$A$10:$AQ$10,0)+1,FALSE))</f>
        <v/>
      </c>
      <c r="O54" s="232" t="str">
        <f>IF(ISNA(VLOOKUP($A54,ES_ULCb_0!$A$10:$AQ$100,MATCH(FIXED(O$6,0,TRUE),ES_ULCb_0!$A$10:$AQ$10,0)+1,FALSE)),"",VLOOKUP($A54,ES_ULCb_0!$A$10:$AQ$100,MATCH(FIXED(O$6,0,TRUE),ES_ULCb_0!$A$10:$AQ$10,0)+1,FALSE))</f>
        <v/>
      </c>
      <c r="P54" s="232" t="str">
        <f>IF(ISNA(VLOOKUP($A54,ES_ULCb_0!$A$10:$AQ$100,MATCH(FIXED(P$6,0,TRUE),ES_ULCb_0!$A$10:$AQ$10,0)+1,FALSE)),"",VLOOKUP($A54,ES_ULCb_0!$A$10:$AQ$100,MATCH(FIXED(P$6,0,TRUE),ES_ULCb_0!$A$10:$AQ$10,0)+1,FALSE))</f>
        <v/>
      </c>
      <c r="Q54" s="232" t="str">
        <f>IF(ISNA(VLOOKUP($A54,ES_ULCb_0!$A$10:$AQ$100,MATCH(FIXED(Q$6,0,TRUE),ES_ULCb_0!$A$10:$AQ$10,0)+1,FALSE)),"",VLOOKUP($A54,ES_ULCb_0!$A$10:$AQ$100,MATCH(FIXED(Q$6,0,TRUE),ES_ULCb_0!$A$10:$AQ$10,0)+1,FALSE))</f>
        <v/>
      </c>
      <c r="R54" s="232" t="str">
        <f>IF(ISNA(VLOOKUP($A54,ES_ULCb_0!$A$10:$AQ$100,MATCH(FIXED(R$6,0,TRUE),ES_ULCb_0!$A$10:$AQ$10,0)+1,FALSE)),"",VLOOKUP($A54,ES_ULCb_0!$A$10:$AQ$100,MATCH(FIXED(R$6,0,TRUE),ES_ULCb_0!$A$10:$AQ$10,0)+1,FALSE))</f>
        <v/>
      </c>
      <c r="S54" s="232" t="str">
        <f>IF(ISNA(VLOOKUP($A54,ES_ULCb_0!$A$10:$AQ$100,MATCH(FIXED(S$6,0,TRUE),ES_ULCb_0!$A$10:$AQ$10,0)+1,FALSE)),"",VLOOKUP($A54,ES_ULCb_0!$A$10:$AQ$100,MATCH(FIXED(S$6,0,TRUE),ES_ULCb_0!$A$10:$AQ$10,0)+1,FALSE))</f>
        <v/>
      </c>
      <c r="T54" s="232" t="str">
        <f>IF(ISNA(VLOOKUP($A54,ES_ULCb_0!$A$10:$AQ$100,MATCH(FIXED(T$6,0,TRUE),ES_ULCb_0!$A$10:$AQ$10,0)+1,FALSE)),"",VLOOKUP($A54,ES_ULCb_0!$A$10:$AQ$100,MATCH(FIXED(T$6,0,TRUE),ES_ULCb_0!$A$10:$AQ$10,0)+1,FALSE))</f>
        <v/>
      </c>
      <c r="U54" s="232" t="str">
        <f>IF(ISNA(VLOOKUP($A54,ES_ULCb_0!$A$10:$AQ$100,MATCH(FIXED(U$6,0,TRUE),ES_ULCb_0!$A$10:$AQ$10,0)+1,FALSE)),"",VLOOKUP($A54,ES_ULCb_0!$A$10:$AQ$100,MATCH(FIXED(U$6,0,TRUE),ES_ULCb_0!$A$10:$AQ$10,0)+1,FALSE))</f>
        <v/>
      </c>
      <c r="V54" s="232" t="str">
        <f>IF(ISNA(VLOOKUP($A54,ES_ULCb_0!$A$10:$AQ$100,MATCH(FIXED(V$6,0,TRUE),ES_ULCb_0!$A$10:$AQ$10,0)+1,FALSE)),"",VLOOKUP($A54,ES_ULCb_0!$A$10:$AQ$100,MATCH(FIXED(V$6,0,TRUE),ES_ULCb_0!$A$10:$AQ$10,0)+1,FALSE))</f>
        <v/>
      </c>
      <c r="W54" s="232" t="str">
        <f>IF(ISNA(VLOOKUP($A54,ES_ULCb_0!$A$10:$AQ$100,MATCH(FIXED(W$6,0,TRUE),ES_ULCb_0!$A$10:$AQ$10,0)+1,FALSE)),"",VLOOKUP($A54,ES_ULCb_0!$A$10:$AQ$100,MATCH(FIXED(W$6,0,TRUE),ES_ULCb_0!$A$10:$AQ$10,0)+1,FALSE))</f>
        <v/>
      </c>
    </row>
    <row r="55" spans="1:23">
      <c r="A55" s="230" t="str">
        <f>lookup!Z14</f>
        <v>Spain</v>
      </c>
      <c r="B55" s="232" t="str">
        <f>VLOOKUP(A55,lookup!$Z$2:$AA$77,2,FALSE)</f>
        <v>Ισπανία</v>
      </c>
      <c r="C55" s="232" t="str">
        <f>IF(ISNA(VLOOKUP($A55,ES_ULCb_0!$A$10:$AQ$100,MATCH(FIXED(C$6,0,TRUE),ES_ULCb_0!$A$10:$AQ$10,0)+1,FALSE)),"",VLOOKUP($A55,ES_ULCb_0!$A$10:$AQ$100,MATCH(FIXED(C$6,0,TRUE),ES_ULCb_0!$A$10:$AQ$10,0)+1,FALSE))</f>
        <v/>
      </c>
      <c r="D55" s="232" t="str">
        <f>IF(ISNA(VLOOKUP($A55,ES_ULCb_0!$A$10:$AQ$100,MATCH(FIXED(D$6,0,TRUE),ES_ULCb_0!$A$10:$AQ$10,0)+1,FALSE)),"",VLOOKUP($A55,ES_ULCb_0!$A$10:$AQ$100,MATCH(FIXED(D$6,0,TRUE),ES_ULCb_0!$A$10:$AQ$10,0)+1,FALSE))</f>
        <v/>
      </c>
      <c r="E55" s="232" t="str">
        <f>IF(ISNA(VLOOKUP($A55,ES_ULCb_0!$A$10:$AQ$100,MATCH(FIXED(E$6,0,TRUE),ES_ULCb_0!$A$10:$AQ$10,0)+1,FALSE)),"",VLOOKUP($A55,ES_ULCb_0!$A$10:$AQ$100,MATCH(FIXED(E$6,0,TRUE),ES_ULCb_0!$A$10:$AQ$10,0)+1,FALSE))</f>
        <v/>
      </c>
      <c r="F55" s="232" t="str">
        <f>IF(ISNA(VLOOKUP($A55,ES_ULCb_0!$A$10:$AQ$100,MATCH(FIXED(F$6,0,TRUE),ES_ULCb_0!$A$10:$AQ$10,0)+1,FALSE)),"",VLOOKUP($A55,ES_ULCb_0!$A$10:$AQ$100,MATCH(FIXED(F$6,0,TRUE),ES_ULCb_0!$A$10:$AQ$10,0)+1,FALSE))</f>
        <v/>
      </c>
      <c r="G55" s="232" t="str">
        <f>IF(ISNA(VLOOKUP($A55,ES_ULCb_0!$A$10:$AQ$100,MATCH(FIXED(G$6,0,TRUE),ES_ULCb_0!$A$10:$AQ$10,0)+1,FALSE)),"",VLOOKUP($A55,ES_ULCb_0!$A$10:$AQ$100,MATCH(FIXED(G$6,0,TRUE),ES_ULCb_0!$A$10:$AQ$10,0)+1,FALSE))</f>
        <v/>
      </c>
      <c r="H55" s="232" t="str">
        <f>IF(ISNA(VLOOKUP($A55,ES_ULCb_0!$A$10:$AQ$100,MATCH(FIXED(H$6,0,TRUE),ES_ULCb_0!$A$10:$AQ$10,0)+1,FALSE)),"",VLOOKUP($A55,ES_ULCb_0!$A$10:$AQ$100,MATCH(FIXED(H$6,0,TRUE),ES_ULCb_0!$A$10:$AQ$10,0)+1,FALSE))</f>
        <v/>
      </c>
      <c r="I55" s="232" t="str">
        <f>IF(ISNA(VLOOKUP($A55,ES_ULCb_0!$A$10:$AQ$100,MATCH(FIXED(I$6,0,TRUE),ES_ULCb_0!$A$10:$AQ$10,0)+1,FALSE)),"",VLOOKUP($A55,ES_ULCb_0!$A$10:$AQ$100,MATCH(FIXED(I$6,0,TRUE),ES_ULCb_0!$A$10:$AQ$10,0)+1,FALSE))</f>
        <v/>
      </c>
      <c r="J55" s="232" t="str">
        <f>IF(ISNA(VLOOKUP($A55,ES_ULCb_0!$A$10:$AQ$100,MATCH(FIXED(J$6,0,TRUE),ES_ULCb_0!$A$10:$AQ$10,0)+1,FALSE)),"",VLOOKUP($A55,ES_ULCb_0!$A$10:$AQ$100,MATCH(FIXED(J$6,0,TRUE),ES_ULCb_0!$A$10:$AQ$10,0)+1,FALSE))</f>
        <v/>
      </c>
      <c r="K55" s="232" t="str">
        <f>IF(ISNA(VLOOKUP($A55,ES_ULCb_0!$A$10:$AQ$100,MATCH(FIXED(K$6,0,TRUE),ES_ULCb_0!$A$10:$AQ$10,0)+1,FALSE)),"",VLOOKUP($A55,ES_ULCb_0!$A$10:$AQ$100,MATCH(FIXED(K$6,0,TRUE),ES_ULCb_0!$A$10:$AQ$10,0)+1,FALSE))</f>
        <v/>
      </c>
      <c r="L55" s="232" t="str">
        <f>IF(ISNA(VLOOKUP($A55,ES_ULCb_0!$A$10:$AQ$100,MATCH(FIXED(L$6,0,TRUE),ES_ULCb_0!$A$10:$AQ$10,0)+1,FALSE)),"",VLOOKUP($A55,ES_ULCb_0!$A$10:$AQ$100,MATCH(FIXED(L$6,0,TRUE),ES_ULCb_0!$A$10:$AQ$10,0)+1,FALSE))</f>
        <v/>
      </c>
      <c r="M55" s="232" t="str">
        <f>IF(ISNA(VLOOKUP($A55,ES_ULCb_0!$A$10:$AQ$100,MATCH(FIXED(M$6,0,TRUE),ES_ULCb_0!$A$10:$AQ$10,0)+1,FALSE)),"",VLOOKUP($A55,ES_ULCb_0!$A$10:$AQ$100,MATCH(FIXED(M$6,0,TRUE),ES_ULCb_0!$A$10:$AQ$10,0)+1,FALSE))</f>
        <v/>
      </c>
      <c r="N55" s="232" t="str">
        <f>IF(ISNA(VLOOKUP($A55,ES_ULCb_0!$A$10:$AQ$100,MATCH(FIXED(N$6,0,TRUE),ES_ULCb_0!$A$10:$AQ$10,0)+1,FALSE)),"",VLOOKUP($A55,ES_ULCb_0!$A$10:$AQ$100,MATCH(FIXED(N$6,0,TRUE),ES_ULCb_0!$A$10:$AQ$10,0)+1,FALSE))</f>
        <v/>
      </c>
      <c r="O55" s="232" t="str">
        <f>IF(ISNA(VLOOKUP($A55,ES_ULCb_0!$A$10:$AQ$100,MATCH(FIXED(O$6,0,TRUE),ES_ULCb_0!$A$10:$AQ$10,0)+1,FALSE)),"",VLOOKUP($A55,ES_ULCb_0!$A$10:$AQ$100,MATCH(FIXED(O$6,0,TRUE),ES_ULCb_0!$A$10:$AQ$10,0)+1,FALSE))</f>
        <v/>
      </c>
      <c r="P55" s="232" t="str">
        <f>IF(ISNA(VLOOKUP($A55,ES_ULCb_0!$A$10:$AQ$100,MATCH(FIXED(P$6,0,TRUE),ES_ULCb_0!$A$10:$AQ$10,0)+1,FALSE)),"",VLOOKUP($A55,ES_ULCb_0!$A$10:$AQ$100,MATCH(FIXED(P$6,0,TRUE),ES_ULCb_0!$A$10:$AQ$10,0)+1,FALSE))</f>
        <v/>
      </c>
      <c r="Q55" s="232" t="str">
        <f>IF(ISNA(VLOOKUP($A55,ES_ULCb_0!$A$10:$AQ$100,MATCH(FIXED(Q$6,0,TRUE),ES_ULCb_0!$A$10:$AQ$10,0)+1,FALSE)),"",VLOOKUP($A55,ES_ULCb_0!$A$10:$AQ$100,MATCH(FIXED(Q$6,0,TRUE),ES_ULCb_0!$A$10:$AQ$10,0)+1,FALSE))</f>
        <v/>
      </c>
      <c r="R55" s="232" t="str">
        <f>IF(ISNA(VLOOKUP($A55,ES_ULCb_0!$A$10:$AQ$100,MATCH(FIXED(R$6,0,TRUE),ES_ULCb_0!$A$10:$AQ$10,0)+1,FALSE)),"",VLOOKUP($A55,ES_ULCb_0!$A$10:$AQ$100,MATCH(FIXED(R$6,0,TRUE),ES_ULCb_0!$A$10:$AQ$10,0)+1,FALSE))</f>
        <v/>
      </c>
      <c r="S55" s="232" t="str">
        <f>IF(ISNA(VLOOKUP($A55,ES_ULCb_0!$A$10:$AQ$100,MATCH(FIXED(S$6,0,TRUE),ES_ULCb_0!$A$10:$AQ$10,0)+1,FALSE)),"",VLOOKUP($A55,ES_ULCb_0!$A$10:$AQ$100,MATCH(FIXED(S$6,0,TRUE),ES_ULCb_0!$A$10:$AQ$10,0)+1,FALSE))</f>
        <v/>
      </c>
      <c r="T55" s="232" t="str">
        <f>IF(ISNA(VLOOKUP($A55,ES_ULCb_0!$A$10:$AQ$100,MATCH(FIXED(T$6,0,TRUE),ES_ULCb_0!$A$10:$AQ$10,0)+1,FALSE)),"",VLOOKUP($A55,ES_ULCb_0!$A$10:$AQ$100,MATCH(FIXED(T$6,0,TRUE),ES_ULCb_0!$A$10:$AQ$10,0)+1,FALSE))</f>
        <v/>
      </c>
      <c r="U55" s="232" t="str">
        <f>IF(ISNA(VLOOKUP($A55,ES_ULCb_0!$A$10:$AQ$100,MATCH(FIXED(U$6,0,TRUE),ES_ULCb_0!$A$10:$AQ$10,0)+1,FALSE)),"",VLOOKUP($A55,ES_ULCb_0!$A$10:$AQ$100,MATCH(FIXED(U$6,0,TRUE),ES_ULCb_0!$A$10:$AQ$10,0)+1,FALSE))</f>
        <v/>
      </c>
      <c r="V55" s="232" t="str">
        <f>IF(ISNA(VLOOKUP($A55,ES_ULCb_0!$A$10:$AQ$100,MATCH(FIXED(V$6,0,TRUE),ES_ULCb_0!$A$10:$AQ$10,0)+1,FALSE)),"",VLOOKUP($A55,ES_ULCb_0!$A$10:$AQ$100,MATCH(FIXED(V$6,0,TRUE),ES_ULCb_0!$A$10:$AQ$10,0)+1,FALSE))</f>
        <v/>
      </c>
      <c r="W55" s="232" t="str">
        <f>IF(ISNA(VLOOKUP($A55,ES_ULCb_0!$A$10:$AQ$100,MATCH(FIXED(W$6,0,TRUE),ES_ULCb_0!$A$10:$AQ$10,0)+1,FALSE)),"",VLOOKUP($A55,ES_ULCb_0!$A$10:$AQ$100,MATCH(FIXED(W$6,0,TRUE),ES_ULCb_0!$A$10:$AQ$10,0)+1,FALSE))</f>
        <v/>
      </c>
    </row>
    <row r="56" spans="1:23">
      <c r="A56" s="230" t="str">
        <f>lookup!Z15</f>
        <v>France</v>
      </c>
      <c r="B56" s="232" t="str">
        <f>VLOOKUP(A56,lookup!$Z$2:$AA$77,2,FALSE)</f>
        <v>Γαλλία</v>
      </c>
      <c r="C56" s="232" t="str">
        <f>IF(ISNA(VLOOKUP($A56,ES_ULCb_0!$A$10:$AQ$100,MATCH(FIXED(C$6,0,TRUE),ES_ULCb_0!$A$10:$AQ$10,0)+1,FALSE)),"",VLOOKUP($A56,ES_ULCb_0!$A$10:$AQ$100,MATCH(FIXED(C$6,0,TRUE),ES_ULCb_0!$A$10:$AQ$10,0)+1,FALSE))</f>
        <v/>
      </c>
      <c r="D56" s="232" t="str">
        <f>IF(ISNA(VLOOKUP($A56,ES_ULCb_0!$A$10:$AQ$100,MATCH(FIXED(D$6,0,TRUE),ES_ULCb_0!$A$10:$AQ$10,0)+1,FALSE)),"",VLOOKUP($A56,ES_ULCb_0!$A$10:$AQ$100,MATCH(FIXED(D$6,0,TRUE),ES_ULCb_0!$A$10:$AQ$10,0)+1,FALSE))</f>
        <v/>
      </c>
      <c r="E56" s="232" t="str">
        <f>IF(ISNA(VLOOKUP($A56,ES_ULCb_0!$A$10:$AQ$100,MATCH(FIXED(E$6,0,TRUE),ES_ULCb_0!$A$10:$AQ$10,0)+1,FALSE)),"",VLOOKUP($A56,ES_ULCb_0!$A$10:$AQ$100,MATCH(FIXED(E$6,0,TRUE),ES_ULCb_0!$A$10:$AQ$10,0)+1,FALSE))</f>
        <v/>
      </c>
      <c r="F56" s="232" t="str">
        <f>IF(ISNA(VLOOKUP($A56,ES_ULCb_0!$A$10:$AQ$100,MATCH(FIXED(F$6,0,TRUE),ES_ULCb_0!$A$10:$AQ$10,0)+1,FALSE)),"",VLOOKUP($A56,ES_ULCb_0!$A$10:$AQ$100,MATCH(FIXED(F$6,0,TRUE),ES_ULCb_0!$A$10:$AQ$10,0)+1,FALSE))</f>
        <v/>
      </c>
      <c r="G56" s="232" t="str">
        <f>IF(ISNA(VLOOKUP($A56,ES_ULCb_0!$A$10:$AQ$100,MATCH(FIXED(G$6,0,TRUE),ES_ULCb_0!$A$10:$AQ$10,0)+1,FALSE)),"",VLOOKUP($A56,ES_ULCb_0!$A$10:$AQ$100,MATCH(FIXED(G$6,0,TRUE),ES_ULCb_0!$A$10:$AQ$10,0)+1,FALSE))</f>
        <v/>
      </c>
      <c r="H56" s="232" t="str">
        <f>IF(ISNA(VLOOKUP($A56,ES_ULCb_0!$A$10:$AQ$100,MATCH(FIXED(H$6,0,TRUE),ES_ULCb_0!$A$10:$AQ$10,0)+1,FALSE)),"",VLOOKUP($A56,ES_ULCb_0!$A$10:$AQ$100,MATCH(FIXED(H$6,0,TRUE),ES_ULCb_0!$A$10:$AQ$10,0)+1,FALSE))</f>
        <v/>
      </c>
      <c r="I56" s="232" t="str">
        <f>IF(ISNA(VLOOKUP($A56,ES_ULCb_0!$A$10:$AQ$100,MATCH(FIXED(I$6,0,TRUE),ES_ULCb_0!$A$10:$AQ$10,0)+1,FALSE)),"",VLOOKUP($A56,ES_ULCb_0!$A$10:$AQ$100,MATCH(FIXED(I$6,0,TRUE),ES_ULCb_0!$A$10:$AQ$10,0)+1,FALSE))</f>
        <v/>
      </c>
      <c r="J56" s="232" t="str">
        <f>IF(ISNA(VLOOKUP($A56,ES_ULCb_0!$A$10:$AQ$100,MATCH(FIXED(J$6,0,TRUE),ES_ULCb_0!$A$10:$AQ$10,0)+1,FALSE)),"",VLOOKUP($A56,ES_ULCb_0!$A$10:$AQ$100,MATCH(FIXED(J$6,0,TRUE),ES_ULCb_0!$A$10:$AQ$10,0)+1,FALSE))</f>
        <v/>
      </c>
      <c r="K56" s="232" t="str">
        <f>IF(ISNA(VLOOKUP($A56,ES_ULCb_0!$A$10:$AQ$100,MATCH(FIXED(K$6,0,TRUE),ES_ULCb_0!$A$10:$AQ$10,0)+1,FALSE)),"",VLOOKUP($A56,ES_ULCb_0!$A$10:$AQ$100,MATCH(FIXED(K$6,0,TRUE),ES_ULCb_0!$A$10:$AQ$10,0)+1,FALSE))</f>
        <v/>
      </c>
      <c r="L56" s="232" t="str">
        <f>IF(ISNA(VLOOKUP($A56,ES_ULCb_0!$A$10:$AQ$100,MATCH(FIXED(L$6,0,TRUE),ES_ULCb_0!$A$10:$AQ$10,0)+1,FALSE)),"",VLOOKUP($A56,ES_ULCb_0!$A$10:$AQ$100,MATCH(FIXED(L$6,0,TRUE),ES_ULCb_0!$A$10:$AQ$10,0)+1,FALSE))</f>
        <v/>
      </c>
      <c r="M56" s="232" t="str">
        <f>IF(ISNA(VLOOKUP($A56,ES_ULCb_0!$A$10:$AQ$100,MATCH(FIXED(M$6,0,TRUE),ES_ULCb_0!$A$10:$AQ$10,0)+1,FALSE)),"",VLOOKUP($A56,ES_ULCb_0!$A$10:$AQ$100,MATCH(FIXED(M$6,0,TRUE),ES_ULCb_0!$A$10:$AQ$10,0)+1,FALSE))</f>
        <v/>
      </c>
      <c r="N56" s="232" t="str">
        <f>IF(ISNA(VLOOKUP($A56,ES_ULCb_0!$A$10:$AQ$100,MATCH(FIXED(N$6,0,TRUE),ES_ULCb_0!$A$10:$AQ$10,0)+1,FALSE)),"",VLOOKUP($A56,ES_ULCb_0!$A$10:$AQ$100,MATCH(FIXED(N$6,0,TRUE),ES_ULCb_0!$A$10:$AQ$10,0)+1,FALSE))</f>
        <v/>
      </c>
      <c r="O56" s="232" t="str">
        <f>IF(ISNA(VLOOKUP($A56,ES_ULCb_0!$A$10:$AQ$100,MATCH(FIXED(O$6,0,TRUE),ES_ULCb_0!$A$10:$AQ$10,0)+1,FALSE)),"",VLOOKUP($A56,ES_ULCb_0!$A$10:$AQ$100,MATCH(FIXED(O$6,0,TRUE),ES_ULCb_0!$A$10:$AQ$10,0)+1,FALSE))</f>
        <v/>
      </c>
      <c r="P56" s="232" t="str">
        <f>IF(ISNA(VLOOKUP($A56,ES_ULCb_0!$A$10:$AQ$100,MATCH(FIXED(P$6,0,TRUE),ES_ULCb_0!$A$10:$AQ$10,0)+1,FALSE)),"",VLOOKUP($A56,ES_ULCb_0!$A$10:$AQ$100,MATCH(FIXED(P$6,0,TRUE),ES_ULCb_0!$A$10:$AQ$10,0)+1,FALSE))</f>
        <v/>
      </c>
      <c r="Q56" s="232" t="str">
        <f>IF(ISNA(VLOOKUP($A56,ES_ULCb_0!$A$10:$AQ$100,MATCH(FIXED(Q$6,0,TRUE),ES_ULCb_0!$A$10:$AQ$10,0)+1,FALSE)),"",VLOOKUP($A56,ES_ULCb_0!$A$10:$AQ$100,MATCH(FIXED(Q$6,0,TRUE),ES_ULCb_0!$A$10:$AQ$10,0)+1,FALSE))</f>
        <v/>
      </c>
      <c r="R56" s="232" t="str">
        <f>IF(ISNA(VLOOKUP($A56,ES_ULCb_0!$A$10:$AQ$100,MATCH(FIXED(R$6,0,TRUE),ES_ULCb_0!$A$10:$AQ$10,0)+1,FALSE)),"",VLOOKUP($A56,ES_ULCb_0!$A$10:$AQ$100,MATCH(FIXED(R$6,0,TRUE),ES_ULCb_0!$A$10:$AQ$10,0)+1,FALSE))</f>
        <v/>
      </c>
      <c r="S56" s="232" t="str">
        <f>IF(ISNA(VLOOKUP($A56,ES_ULCb_0!$A$10:$AQ$100,MATCH(FIXED(S$6,0,TRUE),ES_ULCb_0!$A$10:$AQ$10,0)+1,FALSE)),"",VLOOKUP($A56,ES_ULCb_0!$A$10:$AQ$100,MATCH(FIXED(S$6,0,TRUE),ES_ULCb_0!$A$10:$AQ$10,0)+1,FALSE))</f>
        <v/>
      </c>
      <c r="T56" s="232" t="str">
        <f>IF(ISNA(VLOOKUP($A56,ES_ULCb_0!$A$10:$AQ$100,MATCH(FIXED(T$6,0,TRUE),ES_ULCb_0!$A$10:$AQ$10,0)+1,FALSE)),"",VLOOKUP($A56,ES_ULCb_0!$A$10:$AQ$100,MATCH(FIXED(T$6,0,TRUE),ES_ULCb_0!$A$10:$AQ$10,0)+1,FALSE))</f>
        <v/>
      </c>
      <c r="U56" s="232" t="str">
        <f>IF(ISNA(VLOOKUP($A56,ES_ULCb_0!$A$10:$AQ$100,MATCH(FIXED(U$6,0,TRUE),ES_ULCb_0!$A$10:$AQ$10,0)+1,FALSE)),"",VLOOKUP($A56,ES_ULCb_0!$A$10:$AQ$100,MATCH(FIXED(U$6,0,TRUE),ES_ULCb_0!$A$10:$AQ$10,0)+1,FALSE))</f>
        <v/>
      </c>
      <c r="V56" s="232" t="str">
        <f>IF(ISNA(VLOOKUP($A56,ES_ULCb_0!$A$10:$AQ$100,MATCH(FIXED(V$6,0,TRUE),ES_ULCb_0!$A$10:$AQ$10,0)+1,FALSE)),"",VLOOKUP($A56,ES_ULCb_0!$A$10:$AQ$100,MATCH(FIXED(V$6,0,TRUE),ES_ULCb_0!$A$10:$AQ$10,0)+1,FALSE))</f>
        <v/>
      </c>
      <c r="W56" s="232" t="str">
        <f>IF(ISNA(VLOOKUP($A56,ES_ULCb_0!$A$10:$AQ$100,MATCH(FIXED(W$6,0,TRUE),ES_ULCb_0!$A$10:$AQ$10,0)+1,FALSE)),"",VLOOKUP($A56,ES_ULCb_0!$A$10:$AQ$100,MATCH(FIXED(W$6,0,TRUE),ES_ULCb_0!$A$10:$AQ$10,0)+1,FALSE))</f>
        <v/>
      </c>
    </row>
    <row r="57" spans="1:23">
      <c r="A57" s="230" t="str">
        <f>lookup!Z16</f>
        <v>Croatia</v>
      </c>
      <c r="B57" s="232" t="str">
        <f>VLOOKUP(A57,lookup!$Z$2:$AA$77,2,FALSE)</f>
        <v>Κροατία</v>
      </c>
      <c r="C57" s="232" t="str">
        <f>IF(ISNA(VLOOKUP($A57,ES_ULCb_0!$A$10:$AQ$100,MATCH(FIXED(C$6,0,TRUE),ES_ULCb_0!$A$10:$AQ$10,0)+1,FALSE)),"",VLOOKUP($A57,ES_ULCb_0!$A$10:$AQ$100,MATCH(FIXED(C$6,0,TRUE),ES_ULCb_0!$A$10:$AQ$10,0)+1,FALSE))</f>
        <v/>
      </c>
      <c r="D57" s="232" t="str">
        <f>IF(ISNA(VLOOKUP($A57,ES_ULCb_0!$A$10:$AQ$100,MATCH(FIXED(D$6,0,TRUE),ES_ULCb_0!$A$10:$AQ$10,0)+1,FALSE)),"",VLOOKUP($A57,ES_ULCb_0!$A$10:$AQ$100,MATCH(FIXED(D$6,0,TRUE),ES_ULCb_0!$A$10:$AQ$10,0)+1,FALSE))</f>
        <v/>
      </c>
      <c r="E57" s="232" t="str">
        <f>IF(ISNA(VLOOKUP($A57,ES_ULCb_0!$A$10:$AQ$100,MATCH(FIXED(E$6,0,TRUE),ES_ULCb_0!$A$10:$AQ$10,0)+1,FALSE)),"",VLOOKUP($A57,ES_ULCb_0!$A$10:$AQ$100,MATCH(FIXED(E$6,0,TRUE),ES_ULCb_0!$A$10:$AQ$10,0)+1,FALSE))</f>
        <v/>
      </c>
      <c r="F57" s="232" t="str">
        <f>IF(ISNA(VLOOKUP($A57,ES_ULCb_0!$A$10:$AQ$100,MATCH(FIXED(F$6,0,TRUE),ES_ULCb_0!$A$10:$AQ$10,0)+1,FALSE)),"",VLOOKUP($A57,ES_ULCb_0!$A$10:$AQ$100,MATCH(FIXED(F$6,0,TRUE),ES_ULCb_0!$A$10:$AQ$10,0)+1,FALSE))</f>
        <v/>
      </c>
      <c r="G57" s="232" t="str">
        <f>IF(ISNA(VLOOKUP($A57,ES_ULCb_0!$A$10:$AQ$100,MATCH(FIXED(G$6,0,TRUE),ES_ULCb_0!$A$10:$AQ$10,0)+1,FALSE)),"",VLOOKUP($A57,ES_ULCb_0!$A$10:$AQ$100,MATCH(FIXED(G$6,0,TRUE),ES_ULCb_0!$A$10:$AQ$10,0)+1,FALSE))</f>
        <v/>
      </c>
      <c r="H57" s="232" t="str">
        <f>IF(ISNA(VLOOKUP($A57,ES_ULCb_0!$A$10:$AQ$100,MATCH(FIXED(H$6,0,TRUE),ES_ULCb_0!$A$10:$AQ$10,0)+1,FALSE)),"",VLOOKUP($A57,ES_ULCb_0!$A$10:$AQ$100,MATCH(FIXED(H$6,0,TRUE),ES_ULCb_0!$A$10:$AQ$10,0)+1,FALSE))</f>
        <v/>
      </c>
      <c r="I57" s="232" t="str">
        <f>IF(ISNA(VLOOKUP($A57,ES_ULCb_0!$A$10:$AQ$100,MATCH(FIXED(I$6,0,TRUE),ES_ULCb_0!$A$10:$AQ$10,0)+1,FALSE)),"",VLOOKUP($A57,ES_ULCb_0!$A$10:$AQ$100,MATCH(FIXED(I$6,0,TRUE),ES_ULCb_0!$A$10:$AQ$10,0)+1,FALSE))</f>
        <v/>
      </c>
      <c r="J57" s="232" t="str">
        <f>IF(ISNA(VLOOKUP($A57,ES_ULCb_0!$A$10:$AQ$100,MATCH(FIXED(J$6,0,TRUE),ES_ULCb_0!$A$10:$AQ$10,0)+1,FALSE)),"",VLOOKUP($A57,ES_ULCb_0!$A$10:$AQ$100,MATCH(FIXED(J$6,0,TRUE),ES_ULCb_0!$A$10:$AQ$10,0)+1,FALSE))</f>
        <v/>
      </c>
      <c r="K57" s="232" t="str">
        <f>IF(ISNA(VLOOKUP($A57,ES_ULCb_0!$A$10:$AQ$100,MATCH(FIXED(K$6,0,TRUE),ES_ULCb_0!$A$10:$AQ$10,0)+1,FALSE)),"",VLOOKUP($A57,ES_ULCb_0!$A$10:$AQ$100,MATCH(FIXED(K$6,0,TRUE),ES_ULCb_0!$A$10:$AQ$10,0)+1,FALSE))</f>
        <v/>
      </c>
      <c r="L57" s="232" t="str">
        <f>IF(ISNA(VLOOKUP($A57,ES_ULCb_0!$A$10:$AQ$100,MATCH(FIXED(L$6,0,TRUE),ES_ULCb_0!$A$10:$AQ$10,0)+1,FALSE)),"",VLOOKUP($A57,ES_ULCb_0!$A$10:$AQ$100,MATCH(FIXED(L$6,0,TRUE),ES_ULCb_0!$A$10:$AQ$10,0)+1,FALSE))</f>
        <v/>
      </c>
      <c r="M57" s="232" t="str">
        <f>IF(ISNA(VLOOKUP($A57,ES_ULCb_0!$A$10:$AQ$100,MATCH(FIXED(M$6,0,TRUE),ES_ULCb_0!$A$10:$AQ$10,0)+1,FALSE)),"",VLOOKUP($A57,ES_ULCb_0!$A$10:$AQ$100,MATCH(FIXED(M$6,0,TRUE),ES_ULCb_0!$A$10:$AQ$10,0)+1,FALSE))</f>
        <v/>
      </c>
      <c r="N57" s="232" t="str">
        <f>IF(ISNA(VLOOKUP($A57,ES_ULCb_0!$A$10:$AQ$100,MATCH(FIXED(N$6,0,TRUE),ES_ULCb_0!$A$10:$AQ$10,0)+1,FALSE)),"",VLOOKUP($A57,ES_ULCb_0!$A$10:$AQ$100,MATCH(FIXED(N$6,0,TRUE),ES_ULCb_0!$A$10:$AQ$10,0)+1,FALSE))</f>
        <v/>
      </c>
      <c r="O57" s="232" t="str">
        <f>IF(ISNA(VLOOKUP($A57,ES_ULCb_0!$A$10:$AQ$100,MATCH(FIXED(O$6,0,TRUE),ES_ULCb_0!$A$10:$AQ$10,0)+1,FALSE)),"",VLOOKUP($A57,ES_ULCb_0!$A$10:$AQ$100,MATCH(FIXED(O$6,0,TRUE),ES_ULCb_0!$A$10:$AQ$10,0)+1,FALSE))</f>
        <v/>
      </c>
      <c r="P57" s="232" t="str">
        <f>IF(ISNA(VLOOKUP($A57,ES_ULCb_0!$A$10:$AQ$100,MATCH(FIXED(P$6,0,TRUE),ES_ULCb_0!$A$10:$AQ$10,0)+1,FALSE)),"",VLOOKUP($A57,ES_ULCb_0!$A$10:$AQ$100,MATCH(FIXED(P$6,0,TRUE),ES_ULCb_0!$A$10:$AQ$10,0)+1,FALSE))</f>
        <v/>
      </c>
      <c r="Q57" s="232" t="str">
        <f>IF(ISNA(VLOOKUP($A57,ES_ULCb_0!$A$10:$AQ$100,MATCH(FIXED(Q$6,0,TRUE),ES_ULCb_0!$A$10:$AQ$10,0)+1,FALSE)),"",VLOOKUP($A57,ES_ULCb_0!$A$10:$AQ$100,MATCH(FIXED(Q$6,0,TRUE),ES_ULCb_0!$A$10:$AQ$10,0)+1,FALSE))</f>
        <v/>
      </c>
      <c r="R57" s="232" t="str">
        <f>IF(ISNA(VLOOKUP($A57,ES_ULCb_0!$A$10:$AQ$100,MATCH(FIXED(R$6,0,TRUE),ES_ULCb_0!$A$10:$AQ$10,0)+1,FALSE)),"",VLOOKUP($A57,ES_ULCb_0!$A$10:$AQ$100,MATCH(FIXED(R$6,0,TRUE),ES_ULCb_0!$A$10:$AQ$10,0)+1,FALSE))</f>
        <v/>
      </c>
      <c r="S57" s="232" t="str">
        <f>IF(ISNA(VLOOKUP($A57,ES_ULCb_0!$A$10:$AQ$100,MATCH(FIXED(S$6,0,TRUE),ES_ULCb_0!$A$10:$AQ$10,0)+1,FALSE)),"",VLOOKUP($A57,ES_ULCb_0!$A$10:$AQ$100,MATCH(FIXED(S$6,0,TRUE),ES_ULCb_0!$A$10:$AQ$10,0)+1,FALSE))</f>
        <v/>
      </c>
      <c r="T57" s="232" t="str">
        <f>IF(ISNA(VLOOKUP($A57,ES_ULCb_0!$A$10:$AQ$100,MATCH(FIXED(T$6,0,TRUE),ES_ULCb_0!$A$10:$AQ$10,0)+1,FALSE)),"",VLOOKUP($A57,ES_ULCb_0!$A$10:$AQ$100,MATCH(FIXED(T$6,0,TRUE),ES_ULCb_0!$A$10:$AQ$10,0)+1,FALSE))</f>
        <v/>
      </c>
      <c r="U57" s="232" t="str">
        <f>IF(ISNA(VLOOKUP($A57,ES_ULCb_0!$A$10:$AQ$100,MATCH(FIXED(U$6,0,TRUE),ES_ULCb_0!$A$10:$AQ$10,0)+1,FALSE)),"",VLOOKUP($A57,ES_ULCb_0!$A$10:$AQ$100,MATCH(FIXED(U$6,0,TRUE),ES_ULCb_0!$A$10:$AQ$10,0)+1,FALSE))</f>
        <v/>
      </c>
      <c r="V57" s="232" t="str">
        <f>IF(ISNA(VLOOKUP($A57,ES_ULCb_0!$A$10:$AQ$100,MATCH(FIXED(V$6,0,TRUE),ES_ULCb_0!$A$10:$AQ$10,0)+1,FALSE)),"",VLOOKUP($A57,ES_ULCb_0!$A$10:$AQ$100,MATCH(FIXED(V$6,0,TRUE),ES_ULCb_0!$A$10:$AQ$10,0)+1,FALSE))</f>
        <v/>
      </c>
      <c r="W57" s="232" t="str">
        <f>IF(ISNA(VLOOKUP($A57,ES_ULCb_0!$A$10:$AQ$100,MATCH(FIXED(W$6,0,TRUE),ES_ULCb_0!$A$10:$AQ$10,0)+1,FALSE)),"",VLOOKUP($A57,ES_ULCb_0!$A$10:$AQ$100,MATCH(FIXED(W$6,0,TRUE),ES_ULCb_0!$A$10:$AQ$10,0)+1,FALSE))</f>
        <v/>
      </c>
    </row>
    <row r="58" spans="1:23">
      <c r="A58" s="230" t="str">
        <f>lookup!Z17</f>
        <v>Italy</v>
      </c>
      <c r="B58" s="232" t="str">
        <f>VLOOKUP(A58,lookup!$Z$2:$AA$77,2,FALSE)</f>
        <v>Ιταλία</v>
      </c>
      <c r="C58" s="232" t="str">
        <f>IF(ISNA(VLOOKUP($A58,ES_ULCb_0!$A$10:$AQ$100,MATCH(FIXED(C$6,0,TRUE),ES_ULCb_0!$A$10:$AQ$10,0)+1,FALSE)),"",VLOOKUP($A58,ES_ULCb_0!$A$10:$AQ$100,MATCH(FIXED(C$6,0,TRUE),ES_ULCb_0!$A$10:$AQ$10,0)+1,FALSE))</f>
        <v/>
      </c>
      <c r="D58" s="232" t="str">
        <f>IF(ISNA(VLOOKUP($A58,ES_ULCb_0!$A$10:$AQ$100,MATCH(FIXED(D$6,0,TRUE),ES_ULCb_0!$A$10:$AQ$10,0)+1,FALSE)),"",VLOOKUP($A58,ES_ULCb_0!$A$10:$AQ$100,MATCH(FIXED(D$6,0,TRUE),ES_ULCb_0!$A$10:$AQ$10,0)+1,FALSE))</f>
        <v/>
      </c>
      <c r="E58" s="232" t="str">
        <f>IF(ISNA(VLOOKUP($A58,ES_ULCb_0!$A$10:$AQ$100,MATCH(FIXED(E$6,0,TRUE),ES_ULCb_0!$A$10:$AQ$10,0)+1,FALSE)),"",VLOOKUP($A58,ES_ULCb_0!$A$10:$AQ$100,MATCH(FIXED(E$6,0,TRUE),ES_ULCb_0!$A$10:$AQ$10,0)+1,FALSE))</f>
        <v/>
      </c>
      <c r="F58" s="232" t="str">
        <f>IF(ISNA(VLOOKUP($A58,ES_ULCb_0!$A$10:$AQ$100,MATCH(FIXED(F$6,0,TRUE),ES_ULCb_0!$A$10:$AQ$10,0)+1,FALSE)),"",VLOOKUP($A58,ES_ULCb_0!$A$10:$AQ$100,MATCH(FIXED(F$6,0,TRUE),ES_ULCb_0!$A$10:$AQ$10,0)+1,FALSE))</f>
        <v/>
      </c>
      <c r="G58" s="232" t="str">
        <f>IF(ISNA(VLOOKUP($A58,ES_ULCb_0!$A$10:$AQ$100,MATCH(FIXED(G$6,0,TRUE),ES_ULCb_0!$A$10:$AQ$10,0)+1,FALSE)),"",VLOOKUP($A58,ES_ULCb_0!$A$10:$AQ$100,MATCH(FIXED(G$6,0,TRUE),ES_ULCb_0!$A$10:$AQ$10,0)+1,FALSE))</f>
        <v/>
      </c>
      <c r="H58" s="232" t="str">
        <f>IF(ISNA(VLOOKUP($A58,ES_ULCb_0!$A$10:$AQ$100,MATCH(FIXED(H$6,0,TRUE),ES_ULCb_0!$A$10:$AQ$10,0)+1,FALSE)),"",VLOOKUP($A58,ES_ULCb_0!$A$10:$AQ$100,MATCH(FIXED(H$6,0,TRUE),ES_ULCb_0!$A$10:$AQ$10,0)+1,FALSE))</f>
        <v/>
      </c>
      <c r="I58" s="232" t="str">
        <f>IF(ISNA(VLOOKUP($A58,ES_ULCb_0!$A$10:$AQ$100,MATCH(FIXED(I$6,0,TRUE),ES_ULCb_0!$A$10:$AQ$10,0)+1,FALSE)),"",VLOOKUP($A58,ES_ULCb_0!$A$10:$AQ$100,MATCH(FIXED(I$6,0,TRUE),ES_ULCb_0!$A$10:$AQ$10,0)+1,FALSE))</f>
        <v/>
      </c>
      <c r="J58" s="232" t="str">
        <f>IF(ISNA(VLOOKUP($A58,ES_ULCb_0!$A$10:$AQ$100,MATCH(FIXED(J$6,0,TRUE),ES_ULCb_0!$A$10:$AQ$10,0)+1,FALSE)),"",VLOOKUP($A58,ES_ULCb_0!$A$10:$AQ$100,MATCH(FIXED(J$6,0,TRUE),ES_ULCb_0!$A$10:$AQ$10,0)+1,FALSE))</f>
        <v/>
      </c>
      <c r="K58" s="232" t="str">
        <f>IF(ISNA(VLOOKUP($A58,ES_ULCb_0!$A$10:$AQ$100,MATCH(FIXED(K$6,0,TRUE),ES_ULCb_0!$A$10:$AQ$10,0)+1,FALSE)),"",VLOOKUP($A58,ES_ULCb_0!$A$10:$AQ$100,MATCH(FIXED(K$6,0,TRUE),ES_ULCb_0!$A$10:$AQ$10,0)+1,FALSE))</f>
        <v/>
      </c>
      <c r="L58" s="232" t="str">
        <f>IF(ISNA(VLOOKUP($A58,ES_ULCb_0!$A$10:$AQ$100,MATCH(FIXED(L$6,0,TRUE),ES_ULCb_0!$A$10:$AQ$10,0)+1,FALSE)),"",VLOOKUP($A58,ES_ULCb_0!$A$10:$AQ$100,MATCH(FIXED(L$6,0,TRUE),ES_ULCb_0!$A$10:$AQ$10,0)+1,FALSE))</f>
        <v/>
      </c>
      <c r="M58" s="232" t="str">
        <f>IF(ISNA(VLOOKUP($A58,ES_ULCb_0!$A$10:$AQ$100,MATCH(FIXED(M$6,0,TRUE),ES_ULCb_0!$A$10:$AQ$10,0)+1,FALSE)),"",VLOOKUP($A58,ES_ULCb_0!$A$10:$AQ$100,MATCH(FIXED(M$6,0,TRUE),ES_ULCb_0!$A$10:$AQ$10,0)+1,FALSE))</f>
        <v/>
      </c>
      <c r="N58" s="232" t="str">
        <f>IF(ISNA(VLOOKUP($A58,ES_ULCb_0!$A$10:$AQ$100,MATCH(FIXED(N$6,0,TRUE),ES_ULCb_0!$A$10:$AQ$10,0)+1,FALSE)),"",VLOOKUP($A58,ES_ULCb_0!$A$10:$AQ$100,MATCH(FIXED(N$6,0,TRUE),ES_ULCb_0!$A$10:$AQ$10,0)+1,FALSE))</f>
        <v/>
      </c>
      <c r="O58" s="232" t="str">
        <f>IF(ISNA(VLOOKUP($A58,ES_ULCb_0!$A$10:$AQ$100,MATCH(FIXED(O$6,0,TRUE),ES_ULCb_0!$A$10:$AQ$10,0)+1,FALSE)),"",VLOOKUP($A58,ES_ULCb_0!$A$10:$AQ$100,MATCH(FIXED(O$6,0,TRUE),ES_ULCb_0!$A$10:$AQ$10,0)+1,FALSE))</f>
        <v/>
      </c>
      <c r="P58" s="232" t="str">
        <f>IF(ISNA(VLOOKUP($A58,ES_ULCb_0!$A$10:$AQ$100,MATCH(FIXED(P$6,0,TRUE),ES_ULCb_0!$A$10:$AQ$10,0)+1,FALSE)),"",VLOOKUP($A58,ES_ULCb_0!$A$10:$AQ$100,MATCH(FIXED(P$6,0,TRUE),ES_ULCb_0!$A$10:$AQ$10,0)+1,FALSE))</f>
        <v/>
      </c>
      <c r="Q58" s="232" t="str">
        <f>IF(ISNA(VLOOKUP($A58,ES_ULCb_0!$A$10:$AQ$100,MATCH(FIXED(Q$6,0,TRUE),ES_ULCb_0!$A$10:$AQ$10,0)+1,FALSE)),"",VLOOKUP($A58,ES_ULCb_0!$A$10:$AQ$100,MATCH(FIXED(Q$6,0,TRUE),ES_ULCb_0!$A$10:$AQ$10,0)+1,FALSE))</f>
        <v/>
      </c>
      <c r="R58" s="232" t="str">
        <f>IF(ISNA(VLOOKUP($A58,ES_ULCb_0!$A$10:$AQ$100,MATCH(FIXED(R$6,0,TRUE),ES_ULCb_0!$A$10:$AQ$10,0)+1,FALSE)),"",VLOOKUP($A58,ES_ULCb_0!$A$10:$AQ$100,MATCH(FIXED(R$6,0,TRUE),ES_ULCb_0!$A$10:$AQ$10,0)+1,FALSE))</f>
        <v/>
      </c>
      <c r="S58" s="232" t="str">
        <f>IF(ISNA(VLOOKUP($A58,ES_ULCb_0!$A$10:$AQ$100,MATCH(FIXED(S$6,0,TRUE),ES_ULCb_0!$A$10:$AQ$10,0)+1,FALSE)),"",VLOOKUP($A58,ES_ULCb_0!$A$10:$AQ$100,MATCH(FIXED(S$6,0,TRUE),ES_ULCb_0!$A$10:$AQ$10,0)+1,FALSE))</f>
        <v/>
      </c>
      <c r="T58" s="232" t="str">
        <f>IF(ISNA(VLOOKUP($A58,ES_ULCb_0!$A$10:$AQ$100,MATCH(FIXED(T$6,0,TRUE),ES_ULCb_0!$A$10:$AQ$10,0)+1,FALSE)),"",VLOOKUP($A58,ES_ULCb_0!$A$10:$AQ$100,MATCH(FIXED(T$6,0,TRUE),ES_ULCb_0!$A$10:$AQ$10,0)+1,FALSE))</f>
        <v/>
      </c>
      <c r="U58" s="232" t="str">
        <f>IF(ISNA(VLOOKUP($A58,ES_ULCb_0!$A$10:$AQ$100,MATCH(FIXED(U$6,0,TRUE),ES_ULCb_0!$A$10:$AQ$10,0)+1,FALSE)),"",VLOOKUP($A58,ES_ULCb_0!$A$10:$AQ$100,MATCH(FIXED(U$6,0,TRUE),ES_ULCb_0!$A$10:$AQ$10,0)+1,FALSE))</f>
        <v/>
      </c>
      <c r="V58" s="232" t="str">
        <f>IF(ISNA(VLOOKUP($A58,ES_ULCb_0!$A$10:$AQ$100,MATCH(FIXED(V$6,0,TRUE),ES_ULCb_0!$A$10:$AQ$10,0)+1,FALSE)),"",VLOOKUP($A58,ES_ULCb_0!$A$10:$AQ$100,MATCH(FIXED(V$6,0,TRUE),ES_ULCb_0!$A$10:$AQ$10,0)+1,FALSE))</f>
        <v/>
      </c>
      <c r="W58" s="232" t="str">
        <f>IF(ISNA(VLOOKUP($A58,ES_ULCb_0!$A$10:$AQ$100,MATCH(FIXED(W$6,0,TRUE),ES_ULCb_0!$A$10:$AQ$10,0)+1,FALSE)),"",VLOOKUP($A58,ES_ULCb_0!$A$10:$AQ$100,MATCH(FIXED(W$6,0,TRUE),ES_ULCb_0!$A$10:$AQ$10,0)+1,FALSE))</f>
        <v/>
      </c>
    </row>
    <row r="59" spans="1:23">
      <c r="A59" s="230" t="str">
        <f>lookup!Z18</f>
        <v>Cyprus</v>
      </c>
      <c r="B59" s="232" t="str">
        <f>VLOOKUP(A59,lookup!$Z$2:$AA$77,2,FALSE)</f>
        <v>Κύπρος</v>
      </c>
      <c r="C59" s="232" t="str">
        <f>IF(ISNA(VLOOKUP($A59,ES_ULCb_0!$A$10:$AQ$100,MATCH(FIXED(C$6,0,TRUE),ES_ULCb_0!$A$10:$AQ$10,0)+1,FALSE)),"",VLOOKUP($A59,ES_ULCb_0!$A$10:$AQ$100,MATCH(FIXED(C$6,0,TRUE),ES_ULCb_0!$A$10:$AQ$10,0)+1,FALSE))</f>
        <v/>
      </c>
      <c r="D59" s="232" t="str">
        <f>IF(ISNA(VLOOKUP($A59,ES_ULCb_0!$A$10:$AQ$100,MATCH(FIXED(D$6,0,TRUE),ES_ULCb_0!$A$10:$AQ$10,0)+1,FALSE)),"",VLOOKUP($A59,ES_ULCb_0!$A$10:$AQ$100,MATCH(FIXED(D$6,0,TRUE),ES_ULCb_0!$A$10:$AQ$10,0)+1,FALSE))</f>
        <v/>
      </c>
      <c r="E59" s="232" t="str">
        <f>IF(ISNA(VLOOKUP($A59,ES_ULCb_0!$A$10:$AQ$100,MATCH(FIXED(E$6,0,TRUE),ES_ULCb_0!$A$10:$AQ$10,0)+1,FALSE)),"",VLOOKUP($A59,ES_ULCb_0!$A$10:$AQ$100,MATCH(FIXED(E$6,0,TRUE),ES_ULCb_0!$A$10:$AQ$10,0)+1,FALSE))</f>
        <v/>
      </c>
      <c r="F59" s="232" t="str">
        <f>IF(ISNA(VLOOKUP($A59,ES_ULCb_0!$A$10:$AQ$100,MATCH(FIXED(F$6,0,TRUE),ES_ULCb_0!$A$10:$AQ$10,0)+1,FALSE)),"",VLOOKUP($A59,ES_ULCb_0!$A$10:$AQ$100,MATCH(FIXED(F$6,0,TRUE),ES_ULCb_0!$A$10:$AQ$10,0)+1,FALSE))</f>
        <v/>
      </c>
      <c r="G59" s="232" t="str">
        <f>IF(ISNA(VLOOKUP($A59,ES_ULCb_0!$A$10:$AQ$100,MATCH(FIXED(G$6,0,TRUE),ES_ULCb_0!$A$10:$AQ$10,0)+1,FALSE)),"",VLOOKUP($A59,ES_ULCb_0!$A$10:$AQ$100,MATCH(FIXED(G$6,0,TRUE),ES_ULCb_0!$A$10:$AQ$10,0)+1,FALSE))</f>
        <v/>
      </c>
      <c r="H59" s="232" t="str">
        <f>IF(ISNA(VLOOKUP($A59,ES_ULCb_0!$A$10:$AQ$100,MATCH(FIXED(H$6,0,TRUE),ES_ULCb_0!$A$10:$AQ$10,0)+1,FALSE)),"",VLOOKUP($A59,ES_ULCb_0!$A$10:$AQ$100,MATCH(FIXED(H$6,0,TRUE),ES_ULCb_0!$A$10:$AQ$10,0)+1,FALSE))</f>
        <v/>
      </c>
      <c r="I59" s="232" t="str">
        <f>IF(ISNA(VLOOKUP($A59,ES_ULCb_0!$A$10:$AQ$100,MATCH(FIXED(I$6,0,TRUE),ES_ULCb_0!$A$10:$AQ$10,0)+1,FALSE)),"",VLOOKUP($A59,ES_ULCb_0!$A$10:$AQ$100,MATCH(FIXED(I$6,0,TRUE),ES_ULCb_0!$A$10:$AQ$10,0)+1,FALSE))</f>
        <v/>
      </c>
      <c r="J59" s="232" t="str">
        <f>IF(ISNA(VLOOKUP($A59,ES_ULCb_0!$A$10:$AQ$100,MATCH(FIXED(J$6,0,TRUE),ES_ULCb_0!$A$10:$AQ$10,0)+1,FALSE)),"",VLOOKUP($A59,ES_ULCb_0!$A$10:$AQ$100,MATCH(FIXED(J$6,0,TRUE),ES_ULCb_0!$A$10:$AQ$10,0)+1,FALSE))</f>
        <v/>
      </c>
      <c r="K59" s="232" t="str">
        <f>IF(ISNA(VLOOKUP($A59,ES_ULCb_0!$A$10:$AQ$100,MATCH(FIXED(K$6,0,TRUE),ES_ULCb_0!$A$10:$AQ$10,0)+1,FALSE)),"",VLOOKUP($A59,ES_ULCb_0!$A$10:$AQ$100,MATCH(FIXED(K$6,0,TRUE),ES_ULCb_0!$A$10:$AQ$10,0)+1,FALSE))</f>
        <v/>
      </c>
      <c r="L59" s="232" t="str">
        <f>IF(ISNA(VLOOKUP($A59,ES_ULCb_0!$A$10:$AQ$100,MATCH(FIXED(L$6,0,TRUE),ES_ULCb_0!$A$10:$AQ$10,0)+1,FALSE)),"",VLOOKUP($A59,ES_ULCb_0!$A$10:$AQ$100,MATCH(FIXED(L$6,0,TRUE),ES_ULCb_0!$A$10:$AQ$10,0)+1,FALSE))</f>
        <v/>
      </c>
      <c r="M59" s="232" t="str">
        <f>IF(ISNA(VLOOKUP($A59,ES_ULCb_0!$A$10:$AQ$100,MATCH(FIXED(M$6,0,TRUE),ES_ULCb_0!$A$10:$AQ$10,0)+1,FALSE)),"",VLOOKUP($A59,ES_ULCb_0!$A$10:$AQ$100,MATCH(FIXED(M$6,0,TRUE),ES_ULCb_0!$A$10:$AQ$10,0)+1,FALSE))</f>
        <v/>
      </c>
      <c r="N59" s="232" t="str">
        <f>IF(ISNA(VLOOKUP($A59,ES_ULCb_0!$A$10:$AQ$100,MATCH(FIXED(N$6,0,TRUE),ES_ULCb_0!$A$10:$AQ$10,0)+1,FALSE)),"",VLOOKUP($A59,ES_ULCb_0!$A$10:$AQ$100,MATCH(FIXED(N$6,0,TRUE),ES_ULCb_0!$A$10:$AQ$10,0)+1,FALSE))</f>
        <v/>
      </c>
      <c r="O59" s="232" t="str">
        <f>IF(ISNA(VLOOKUP($A59,ES_ULCb_0!$A$10:$AQ$100,MATCH(FIXED(O$6,0,TRUE),ES_ULCb_0!$A$10:$AQ$10,0)+1,FALSE)),"",VLOOKUP($A59,ES_ULCb_0!$A$10:$AQ$100,MATCH(FIXED(O$6,0,TRUE),ES_ULCb_0!$A$10:$AQ$10,0)+1,FALSE))</f>
        <v/>
      </c>
      <c r="P59" s="232" t="str">
        <f>IF(ISNA(VLOOKUP($A59,ES_ULCb_0!$A$10:$AQ$100,MATCH(FIXED(P$6,0,TRUE),ES_ULCb_0!$A$10:$AQ$10,0)+1,FALSE)),"",VLOOKUP($A59,ES_ULCb_0!$A$10:$AQ$100,MATCH(FIXED(P$6,0,TRUE),ES_ULCb_0!$A$10:$AQ$10,0)+1,FALSE))</f>
        <v/>
      </c>
      <c r="Q59" s="232" t="str">
        <f>IF(ISNA(VLOOKUP($A59,ES_ULCb_0!$A$10:$AQ$100,MATCH(FIXED(Q$6,0,TRUE),ES_ULCb_0!$A$10:$AQ$10,0)+1,FALSE)),"",VLOOKUP($A59,ES_ULCb_0!$A$10:$AQ$100,MATCH(FIXED(Q$6,0,TRUE),ES_ULCb_0!$A$10:$AQ$10,0)+1,FALSE))</f>
        <v/>
      </c>
      <c r="R59" s="232" t="str">
        <f>IF(ISNA(VLOOKUP($A59,ES_ULCb_0!$A$10:$AQ$100,MATCH(FIXED(R$6,0,TRUE),ES_ULCb_0!$A$10:$AQ$10,0)+1,FALSE)),"",VLOOKUP($A59,ES_ULCb_0!$A$10:$AQ$100,MATCH(FIXED(R$6,0,TRUE),ES_ULCb_0!$A$10:$AQ$10,0)+1,FALSE))</f>
        <v/>
      </c>
      <c r="S59" s="232" t="str">
        <f>IF(ISNA(VLOOKUP($A59,ES_ULCb_0!$A$10:$AQ$100,MATCH(FIXED(S$6,0,TRUE),ES_ULCb_0!$A$10:$AQ$10,0)+1,FALSE)),"",VLOOKUP($A59,ES_ULCb_0!$A$10:$AQ$100,MATCH(FIXED(S$6,0,TRUE),ES_ULCb_0!$A$10:$AQ$10,0)+1,FALSE))</f>
        <v/>
      </c>
      <c r="T59" s="232" t="str">
        <f>IF(ISNA(VLOOKUP($A59,ES_ULCb_0!$A$10:$AQ$100,MATCH(FIXED(T$6,0,TRUE),ES_ULCb_0!$A$10:$AQ$10,0)+1,FALSE)),"",VLOOKUP($A59,ES_ULCb_0!$A$10:$AQ$100,MATCH(FIXED(T$6,0,TRUE),ES_ULCb_0!$A$10:$AQ$10,0)+1,FALSE))</f>
        <v/>
      </c>
      <c r="U59" s="232" t="str">
        <f>IF(ISNA(VLOOKUP($A59,ES_ULCb_0!$A$10:$AQ$100,MATCH(FIXED(U$6,0,TRUE),ES_ULCb_0!$A$10:$AQ$10,0)+1,FALSE)),"",VLOOKUP($A59,ES_ULCb_0!$A$10:$AQ$100,MATCH(FIXED(U$6,0,TRUE),ES_ULCb_0!$A$10:$AQ$10,0)+1,FALSE))</f>
        <v/>
      </c>
      <c r="V59" s="232" t="str">
        <f>IF(ISNA(VLOOKUP($A59,ES_ULCb_0!$A$10:$AQ$100,MATCH(FIXED(V$6,0,TRUE),ES_ULCb_0!$A$10:$AQ$10,0)+1,FALSE)),"",VLOOKUP($A59,ES_ULCb_0!$A$10:$AQ$100,MATCH(FIXED(V$6,0,TRUE),ES_ULCb_0!$A$10:$AQ$10,0)+1,FALSE))</f>
        <v/>
      </c>
      <c r="W59" s="232" t="str">
        <f>IF(ISNA(VLOOKUP($A59,ES_ULCb_0!$A$10:$AQ$100,MATCH(FIXED(W$6,0,TRUE),ES_ULCb_0!$A$10:$AQ$10,0)+1,FALSE)),"",VLOOKUP($A59,ES_ULCb_0!$A$10:$AQ$100,MATCH(FIXED(W$6,0,TRUE),ES_ULCb_0!$A$10:$AQ$10,0)+1,FALSE))</f>
        <v/>
      </c>
    </row>
    <row r="60" spans="1:23">
      <c r="A60" s="230" t="str">
        <f>lookup!Z19</f>
        <v>Latvia</v>
      </c>
      <c r="B60" s="232" t="str">
        <f>VLOOKUP(A60,lookup!$Z$2:$AA$77,2,FALSE)</f>
        <v>Λετονία</v>
      </c>
      <c r="C60" s="232" t="str">
        <f>IF(ISNA(VLOOKUP($A60,ES_ULCb_0!$A$10:$AQ$100,MATCH(FIXED(C$6,0,TRUE),ES_ULCb_0!$A$10:$AQ$10,0)+1,FALSE)),"",VLOOKUP($A60,ES_ULCb_0!$A$10:$AQ$100,MATCH(FIXED(C$6,0,TRUE),ES_ULCb_0!$A$10:$AQ$10,0)+1,FALSE))</f>
        <v/>
      </c>
      <c r="D60" s="232" t="str">
        <f>IF(ISNA(VLOOKUP($A60,ES_ULCb_0!$A$10:$AQ$100,MATCH(FIXED(D$6,0,TRUE),ES_ULCb_0!$A$10:$AQ$10,0)+1,FALSE)),"",VLOOKUP($A60,ES_ULCb_0!$A$10:$AQ$100,MATCH(FIXED(D$6,0,TRUE),ES_ULCb_0!$A$10:$AQ$10,0)+1,FALSE))</f>
        <v/>
      </c>
      <c r="E60" s="232" t="str">
        <f>IF(ISNA(VLOOKUP($A60,ES_ULCb_0!$A$10:$AQ$100,MATCH(FIXED(E$6,0,TRUE),ES_ULCb_0!$A$10:$AQ$10,0)+1,FALSE)),"",VLOOKUP($A60,ES_ULCb_0!$A$10:$AQ$100,MATCH(FIXED(E$6,0,TRUE),ES_ULCb_0!$A$10:$AQ$10,0)+1,FALSE))</f>
        <v/>
      </c>
      <c r="F60" s="232" t="str">
        <f>IF(ISNA(VLOOKUP($A60,ES_ULCb_0!$A$10:$AQ$100,MATCH(FIXED(F$6,0,TRUE),ES_ULCb_0!$A$10:$AQ$10,0)+1,FALSE)),"",VLOOKUP($A60,ES_ULCb_0!$A$10:$AQ$100,MATCH(FIXED(F$6,0,TRUE),ES_ULCb_0!$A$10:$AQ$10,0)+1,FALSE))</f>
        <v/>
      </c>
      <c r="G60" s="232" t="str">
        <f>IF(ISNA(VLOOKUP($A60,ES_ULCb_0!$A$10:$AQ$100,MATCH(FIXED(G$6,0,TRUE),ES_ULCb_0!$A$10:$AQ$10,0)+1,FALSE)),"",VLOOKUP($A60,ES_ULCb_0!$A$10:$AQ$100,MATCH(FIXED(G$6,0,TRUE),ES_ULCb_0!$A$10:$AQ$10,0)+1,FALSE))</f>
        <v/>
      </c>
      <c r="H60" s="232" t="str">
        <f>IF(ISNA(VLOOKUP($A60,ES_ULCb_0!$A$10:$AQ$100,MATCH(FIXED(H$6,0,TRUE),ES_ULCb_0!$A$10:$AQ$10,0)+1,FALSE)),"",VLOOKUP($A60,ES_ULCb_0!$A$10:$AQ$100,MATCH(FIXED(H$6,0,TRUE),ES_ULCb_0!$A$10:$AQ$10,0)+1,FALSE))</f>
        <v/>
      </c>
      <c r="I60" s="232" t="str">
        <f>IF(ISNA(VLOOKUP($A60,ES_ULCb_0!$A$10:$AQ$100,MATCH(FIXED(I$6,0,TRUE),ES_ULCb_0!$A$10:$AQ$10,0)+1,FALSE)),"",VLOOKUP($A60,ES_ULCb_0!$A$10:$AQ$100,MATCH(FIXED(I$6,0,TRUE),ES_ULCb_0!$A$10:$AQ$10,0)+1,FALSE))</f>
        <v/>
      </c>
      <c r="J60" s="232" t="str">
        <f>IF(ISNA(VLOOKUP($A60,ES_ULCb_0!$A$10:$AQ$100,MATCH(FIXED(J$6,0,TRUE),ES_ULCb_0!$A$10:$AQ$10,0)+1,FALSE)),"",VLOOKUP($A60,ES_ULCb_0!$A$10:$AQ$100,MATCH(FIXED(J$6,0,TRUE),ES_ULCb_0!$A$10:$AQ$10,0)+1,FALSE))</f>
        <v/>
      </c>
      <c r="K60" s="232" t="str">
        <f>IF(ISNA(VLOOKUP($A60,ES_ULCb_0!$A$10:$AQ$100,MATCH(FIXED(K$6,0,TRUE),ES_ULCb_0!$A$10:$AQ$10,0)+1,FALSE)),"",VLOOKUP($A60,ES_ULCb_0!$A$10:$AQ$100,MATCH(FIXED(K$6,0,TRUE),ES_ULCb_0!$A$10:$AQ$10,0)+1,FALSE))</f>
        <v/>
      </c>
      <c r="L60" s="232" t="str">
        <f>IF(ISNA(VLOOKUP($A60,ES_ULCb_0!$A$10:$AQ$100,MATCH(FIXED(L$6,0,TRUE),ES_ULCb_0!$A$10:$AQ$10,0)+1,FALSE)),"",VLOOKUP($A60,ES_ULCb_0!$A$10:$AQ$100,MATCH(FIXED(L$6,0,TRUE),ES_ULCb_0!$A$10:$AQ$10,0)+1,FALSE))</f>
        <v/>
      </c>
      <c r="M60" s="232" t="str">
        <f>IF(ISNA(VLOOKUP($A60,ES_ULCb_0!$A$10:$AQ$100,MATCH(FIXED(M$6,0,TRUE),ES_ULCb_0!$A$10:$AQ$10,0)+1,FALSE)),"",VLOOKUP($A60,ES_ULCb_0!$A$10:$AQ$100,MATCH(FIXED(M$6,0,TRUE),ES_ULCb_0!$A$10:$AQ$10,0)+1,FALSE))</f>
        <v/>
      </c>
      <c r="N60" s="232" t="str">
        <f>IF(ISNA(VLOOKUP($A60,ES_ULCb_0!$A$10:$AQ$100,MATCH(FIXED(N$6,0,TRUE),ES_ULCb_0!$A$10:$AQ$10,0)+1,FALSE)),"",VLOOKUP($A60,ES_ULCb_0!$A$10:$AQ$100,MATCH(FIXED(N$6,0,TRUE),ES_ULCb_0!$A$10:$AQ$10,0)+1,FALSE))</f>
        <v/>
      </c>
      <c r="O60" s="232" t="str">
        <f>IF(ISNA(VLOOKUP($A60,ES_ULCb_0!$A$10:$AQ$100,MATCH(FIXED(O$6,0,TRUE),ES_ULCb_0!$A$10:$AQ$10,0)+1,FALSE)),"",VLOOKUP($A60,ES_ULCb_0!$A$10:$AQ$100,MATCH(FIXED(O$6,0,TRUE),ES_ULCb_0!$A$10:$AQ$10,0)+1,FALSE))</f>
        <v>b</v>
      </c>
      <c r="P60" s="232" t="str">
        <f>IF(ISNA(VLOOKUP($A60,ES_ULCb_0!$A$10:$AQ$100,MATCH(FIXED(P$6,0,TRUE),ES_ULCb_0!$A$10:$AQ$10,0)+1,FALSE)),"",VLOOKUP($A60,ES_ULCb_0!$A$10:$AQ$100,MATCH(FIXED(P$6,0,TRUE),ES_ULCb_0!$A$10:$AQ$10,0)+1,FALSE))</f>
        <v>b</v>
      </c>
      <c r="Q60" s="232" t="str">
        <f>IF(ISNA(VLOOKUP($A60,ES_ULCb_0!$A$10:$AQ$100,MATCH(FIXED(Q$6,0,TRUE),ES_ULCb_0!$A$10:$AQ$10,0)+1,FALSE)),"",VLOOKUP($A60,ES_ULCb_0!$A$10:$AQ$100,MATCH(FIXED(Q$6,0,TRUE),ES_ULCb_0!$A$10:$AQ$10,0)+1,FALSE))</f>
        <v>b</v>
      </c>
      <c r="R60" s="232" t="str">
        <f>IF(ISNA(VLOOKUP($A60,ES_ULCb_0!$A$10:$AQ$100,MATCH(FIXED(R$6,0,TRUE),ES_ULCb_0!$A$10:$AQ$10,0)+1,FALSE)),"",VLOOKUP($A60,ES_ULCb_0!$A$10:$AQ$100,MATCH(FIXED(R$6,0,TRUE),ES_ULCb_0!$A$10:$AQ$10,0)+1,FALSE))</f>
        <v>b</v>
      </c>
      <c r="S60" s="232" t="str">
        <f>IF(ISNA(VLOOKUP($A60,ES_ULCb_0!$A$10:$AQ$100,MATCH(FIXED(S$6,0,TRUE),ES_ULCb_0!$A$10:$AQ$10,0)+1,FALSE)),"",VLOOKUP($A60,ES_ULCb_0!$A$10:$AQ$100,MATCH(FIXED(S$6,0,TRUE),ES_ULCb_0!$A$10:$AQ$10,0)+1,FALSE))</f>
        <v>b</v>
      </c>
      <c r="T60" s="232" t="str">
        <f>IF(ISNA(VLOOKUP($A60,ES_ULCb_0!$A$10:$AQ$100,MATCH(FIXED(T$6,0,TRUE),ES_ULCb_0!$A$10:$AQ$10,0)+1,FALSE)),"",VLOOKUP($A60,ES_ULCb_0!$A$10:$AQ$100,MATCH(FIXED(T$6,0,TRUE),ES_ULCb_0!$A$10:$AQ$10,0)+1,FALSE))</f>
        <v>b</v>
      </c>
      <c r="U60" s="232" t="str">
        <f>IF(ISNA(VLOOKUP($A60,ES_ULCb_0!$A$10:$AQ$100,MATCH(FIXED(U$6,0,TRUE),ES_ULCb_0!$A$10:$AQ$10,0)+1,FALSE)),"",VLOOKUP($A60,ES_ULCb_0!$A$10:$AQ$100,MATCH(FIXED(U$6,0,TRUE),ES_ULCb_0!$A$10:$AQ$10,0)+1,FALSE))</f>
        <v>b</v>
      </c>
      <c r="V60" s="232" t="str">
        <f>IF(ISNA(VLOOKUP($A60,ES_ULCb_0!$A$10:$AQ$100,MATCH(FIXED(V$6,0,TRUE),ES_ULCb_0!$A$10:$AQ$10,0)+1,FALSE)),"",VLOOKUP($A60,ES_ULCb_0!$A$10:$AQ$100,MATCH(FIXED(V$6,0,TRUE),ES_ULCb_0!$A$10:$AQ$10,0)+1,FALSE))</f>
        <v/>
      </c>
      <c r="W60" s="232" t="str">
        <f>IF(ISNA(VLOOKUP($A60,ES_ULCb_0!$A$10:$AQ$100,MATCH(FIXED(W$6,0,TRUE),ES_ULCb_0!$A$10:$AQ$10,0)+1,FALSE)),"",VLOOKUP($A60,ES_ULCb_0!$A$10:$AQ$100,MATCH(FIXED(W$6,0,TRUE),ES_ULCb_0!$A$10:$AQ$10,0)+1,FALSE))</f>
        <v/>
      </c>
    </row>
    <row r="61" spans="1:23">
      <c r="A61" s="230" t="str">
        <f>lookup!Z20</f>
        <v>Lithuania</v>
      </c>
      <c r="B61" s="232" t="str">
        <f>VLOOKUP(A61,lookup!$Z$2:$AA$77,2,FALSE)</f>
        <v>Λιθουανία</v>
      </c>
      <c r="C61" s="232" t="str">
        <f>IF(ISNA(VLOOKUP($A61,ES_ULCb_0!$A$10:$AQ$100,MATCH(FIXED(C$6,0,TRUE),ES_ULCb_0!$A$10:$AQ$10,0)+1,FALSE)),"",VLOOKUP($A61,ES_ULCb_0!$A$10:$AQ$100,MATCH(FIXED(C$6,0,TRUE),ES_ULCb_0!$A$10:$AQ$10,0)+1,FALSE))</f>
        <v/>
      </c>
      <c r="D61" s="232" t="str">
        <f>IF(ISNA(VLOOKUP($A61,ES_ULCb_0!$A$10:$AQ$100,MATCH(FIXED(D$6,0,TRUE),ES_ULCb_0!$A$10:$AQ$10,0)+1,FALSE)),"",VLOOKUP($A61,ES_ULCb_0!$A$10:$AQ$100,MATCH(FIXED(D$6,0,TRUE),ES_ULCb_0!$A$10:$AQ$10,0)+1,FALSE))</f>
        <v/>
      </c>
      <c r="E61" s="232" t="str">
        <f>IF(ISNA(VLOOKUP($A61,ES_ULCb_0!$A$10:$AQ$100,MATCH(FIXED(E$6,0,TRUE),ES_ULCb_0!$A$10:$AQ$10,0)+1,FALSE)),"",VLOOKUP($A61,ES_ULCb_0!$A$10:$AQ$100,MATCH(FIXED(E$6,0,TRUE),ES_ULCb_0!$A$10:$AQ$10,0)+1,FALSE))</f>
        <v/>
      </c>
      <c r="F61" s="232" t="str">
        <f>IF(ISNA(VLOOKUP($A61,ES_ULCb_0!$A$10:$AQ$100,MATCH(FIXED(F$6,0,TRUE),ES_ULCb_0!$A$10:$AQ$10,0)+1,FALSE)),"",VLOOKUP($A61,ES_ULCb_0!$A$10:$AQ$100,MATCH(FIXED(F$6,0,TRUE),ES_ULCb_0!$A$10:$AQ$10,0)+1,FALSE))</f>
        <v/>
      </c>
      <c r="G61" s="232" t="str">
        <f>IF(ISNA(VLOOKUP($A61,ES_ULCb_0!$A$10:$AQ$100,MATCH(FIXED(G$6,0,TRUE),ES_ULCb_0!$A$10:$AQ$10,0)+1,FALSE)),"",VLOOKUP($A61,ES_ULCb_0!$A$10:$AQ$100,MATCH(FIXED(G$6,0,TRUE),ES_ULCb_0!$A$10:$AQ$10,0)+1,FALSE))</f>
        <v/>
      </c>
      <c r="H61" s="232" t="str">
        <f>IF(ISNA(VLOOKUP($A61,ES_ULCb_0!$A$10:$AQ$100,MATCH(FIXED(H$6,0,TRUE),ES_ULCb_0!$A$10:$AQ$10,0)+1,FALSE)),"",VLOOKUP($A61,ES_ULCb_0!$A$10:$AQ$100,MATCH(FIXED(H$6,0,TRUE),ES_ULCb_0!$A$10:$AQ$10,0)+1,FALSE))</f>
        <v/>
      </c>
      <c r="I61" s="232" t="str">
        <f>IF(ISNA(VLOOKUP($A61,ES_ULCb_0!$A$10:$AQ$100,MATCH(FIXED(I$6,0,TRUE),ES_ULCb_0!$A$10:$AQ$10,0)+1,FALSE)),"",VLOOKUP($A61,ES_ULCb_0!$A$10:$AQ$100,MATCH(FIXED(I$6,0,TRUE),ES_ULCb_0!$A$10:$AQ$10,0)+1,FALSE))</f>
        <v/>
      </c>
      <c r="J61" s="232" t="str">
        <f>IF(ISNA(VLOOKUP($A61,ES_ULCb_0!$A$10:$AQ$100,MATCH(FIXED(J$6,0,TRUE),ES_ULCb_0!$A$10:$AQ$10,0)+1,FALSE)),"",VLOOKUP($A61,ES_ULCb_0!$A$10:$AQ$100,MATCH(FIXED(J$6,0,TRUE),ES_ULCb_0!$A$10:$AQ$10,0)+1,FALSE))</f>
        <v/>
      </c>
      <c r="K61" s="232" t="str">
        <f>IF(ISNA(VLOOKUP($A61,ES_ULCb_0!$A$10:$AQ$100,MATCH(FIXED(K$6,0,TRUE),ES_ULCb_0!$A$10:$AQ$10,0)+1,FALSE)),"",VLOOKUP($A61,ES_ULCb_0!$A$10:$AQ$100,MATCH(FIXED(K$6,0,TRUE),ES_ULCb_0!$A$10:$AQ$10,0)+1,FALSE))</f>
        <v/>
      </c>
      <c r="L61" s="232" t="str">
        <f>IF(ISNA(VLOOKUP($A61,ES_ULCb_0!$A$10:$AQ$100,MATCH(FIXED(L$6,0,TRUE),ES_ULCb_0!$A$10:$AQ$10,0)+1,FALSE)),"",VLOOKUP($A61,ES_ULCb_0!$A$10:$AQ$100,MATCH(FIXED(L$6,0,TRUE),ES_ULCb_0!$A$10:$AQ$10,0)+1,FALSE))</f>
        <v/>
      </c>
      <c r="M61" s="232" t="str">
        <f>IF(ISNA(VLOOKUP($A61,ES_ULCb_0!$A$10:$AQ$100,MATCH(FIXED(M$6,0,TRUE),ES_ULCb_0!$A$10:$AQ$10,0)+1,FALSE)),"",VLOOKUP($A61,ES_ULCb_0!$A$10:$AQ$100,MATCH(FIXED(M$6,0,TRUE),ES_ULCb_0!$A$10:$AQ$10,0)+1,FALSE))</f>
        <v/>
      </c>
      <c r="N61" s="232" t="str">
        <f>IF(ISNA(VLOOKUP($A61,ES_ULCb_0!$A$10:$AQ$100,MATCH(FIXED(N$6,0,TRUE),ES_ULCb_0!$A$10:$AQ$10,0)+1,FALSE)),"",VLOOKUP($A61,ES_ULCb_0!$A$10:$AQ$100,MATCH(FIXED(N$6,0,TRUE),ES_ULCb_0!$A$10:$AQ$10,0)+1,FALSE))</f>
        <v/>
      </c>
      <c r="O61" s="232" t="str">
        <f>IF(ISNA(VLOOKUP($A61,ES_ULCb_0!$A$10:$AQ$100,MATCH(FIXED(O$6,0,TRUE),ES_ULCb_0!$A$10:$AQ$10,0)+1,FALSE)),"",VLOOKUP($A61,ES_ULCb_0!$A$10:$AQ$100,MATCH(FIXED(O$6,0,TRUE),ES_ULCb_0!$A$10:$AQ$10,0)+1,FALSE))</f>
        <v/>
      </c>
      <c r="P61" s="232" t="str">
        <f>IF(ISNA(VLOOKUP($A61,ES_ULCb_0!$A$10:$AQ$100,MATCH(FIXED(P$6,0,TRUE),ES_ULCb_0!$A$10:$AQ$10,0)+1,FALSE)),"",VLOOKUP($A61,ES_ULCb_0!$A$10:$AQ$100,MATCH(FIXED(P$6,0,TRUE),ES_ULCb_0!$A$10:$AQ$10,0)+1,FALSE))</f>
        <v/>
      </c>
      <c r="Q61" s="232" t="str">
        <f>IF(ISNA(VLOOKUP($A61,ES_ULCb_0!$A$10:$AQ$100,MATCH(FIXED(Q$6,0,TRUE),ES_ULCb_0!$A$10:$AQ$10,0)+1,FALSE)),"",VLOOKUP($A61,ES_ULCb_0!$A$10:$AQ$100,MATCH(FIXED(Q$6,0,TRUE),ES_ULCb_0!$A$10:$AQ$10,0)+1,FALSE))</f>
        <v/>
      </c>
      <c r="R61" s="232" t="str">
        <f>IF(ISNA(VLOOKUP($A61,ES_ULCb_0!$A$10:$AQ$100,MATCH(FIXED(R$6,0,TRUE),ES_ULCb_0!$A$10:$AQ$10,0)+1,FALSE)),"",VLOOKUP($A61,ES_ULCb_0!$A$10:$AQ$100,MATCH(FIXED(R$6,0,TRUE),ES_ULCb_0!$A$10:$AQ$10,0)+1,FALSE))</f>
        <v/>
      </c>
      <c r="S61" s="232" t="str">
        <f>IF(ISNA(VLOOKUP($A61,ES_ULCb_0!$A$10:$AQ$100,MATCH(FIXED(S$6,0,TRUE),ES_ULCb_0!$A$10:$AQ$10,0)+1,FALSE)),"",VLOOKUP($A61,ES_ULCb_0!$A$10:$AQ$100,MATCH(FIXED(S$6,0,TRUE),ES_ULCb_0!$A$10:$AQ$10,0)+1,FALSE))</f>
        <v/>
      </c>
      <c r="T61" s="232" t="str">
        <f>IF(ISNA(VLOOKUP($A61,ES_ULCb_0!$A$10:$AQ$100,MATCH(FIXED(T$6,0,TRUE),ES_ULCb_0!$A$10:$AQ$10,0)+1,FALSE)),"",VLOOKUP($A61,ES_ULCb_0!$A$10:$AQ$100,MATCH(FIXED(T$6,0,TRUE),ES_ULCb_0!$A$10:$AQ$10,0)+1,FALSE))</f>
        <v/>
      </c>
      <c r="U61" s="232" t="str">
        <f>IF(ISNA(VLOOKUP($A61,ES_ULCb_0!$A$10:$AQ$100,MATCH(FIXED(U$6,0,TRUE),ES_ULCb_0!$A$10:$AQ$10,0)+1,FALSE)),"",VLOOKUP($A61,ES_ULCb_0!$A$10:$AQ$100,MATCH(FIXED(U$6,0,TRUE),ES_ULCb_0!$A$10:$AQ$10,0)+1,FALSE))</f>
        <v/>
      </c>
      <c r="V61" s="232" t="str">
        <f>IF(ISNA(VLOOKUP($A61,ES_ULCb_0!$A$10:$AQ$100,MATCH(FIXED(V$6,0,TRUE),ES_ULCb_0!$A$10:$AQ$10,0)+1,FALSE)),"",VLOOKUP($A61,ES_ULCb_0!$A$10:$AQ$100,MATCH(FIXED(V$6,0,TRUE),ES_ULCb_0!$A$10:$AQ$10,0)+1,FALSE))</f>
        <v/>
      </c>
      <c r="W61" s="232" t="str">
        <f>IF(ISNA(VLOOKUP($A61,ES_ULCb_0!$A$10:$AQ$100,MATCH(FIXED(W$6,0,TRUE),ES_ULCb_0!$A$10:$AQ$10,0)+1,FALSE)),"",VLOOKUP($A61,ES_ULCb_0!$A$10:$AQ$100,MATCH(FIXED(W$6,0,TRUE),ES_ULCb_0!$A$10:$AQ$10,0)+1,FALSE))</f>
        <v/>
      </c>
    </row>
    <row r="62" spans="1:23">
      <c r="A62" s="230" t="str">
        <f>lookup!Z21</f>
        <v>Luxembourg</v>
      </c>
      <c r="B62" s="232" t="str">
        <f>VLOOKUP(A62,lookup!$Z$2:$AA$77,2,FALSE)</f>
        <v>Λουξεμβούργο</v>
      </c>
      <c r="C62" s="232" t="str">
        <f>IF(ISNA(VLOOKUP($A62,ES_ULCb_0!$A$10:$AQ$100,MATCH(FIXED(C$6,0,TRUE),ES_ULCb_0!$A$10:$AQ$10,0)+1,FALSE)),"",VLOOKUP($A62,ES_ULCb_0!$A$10:$AQ$100,MATCH(FIXED(C$6,0,TRUE),ES_ULCb_0!$A$10:$AQ$10,0)+1,FALSE))</f>
        <v/>
      </c>
      <c r="D62" s="232" t="str">
        <f>IF(ISNA(VLOOKUP($A62,ES_ULCb_0!$A$10:$AQ$100,MATCH(FIXED(D$6,0,TRUE),ES_ULCb_0!$A$10:$AQ$10,0)+1,FALSE)),"",VLOOKUP($A62,ES_ULCb_0!$A$10:$AQ$100,MATCH(FIXED(D$6,0,TRUE),ES_ULCb_0!$A$10:$AQ$10,0)+1,FALSE))</f>
        <v/>
      </c>
      <c r="E62" s="232" t="str">
        <f>IF(ISNA(VLOOKUP($A62,ES_ULCb_0!$A$10:$AQ$100,MATCH(FIXED(E$6,0,TRUE),ES_ULCb_0!$A$10:$AQ$10,0)+1,FALSE)),"",VLOOKUP($A62,ES_ULCb_0!$A$10:$AQ$100,MATCH(FIXED(E$6,0,TRUE),ES_ULCb_0!$A$10:$AQ$10,0)+1,FALSE))</f>
        <v/>
      </c>
      <c r="F62" s="232" t="str">
        <f>IF(ISNA(VLOOKUP($A62,ES_ULCb_0!$A$10:$AQ$100,MATCH(FIXED(F$6,0,TRUE),ES_ULCb_0!$A$10:$AQ$10,0)+1,FALSE)),"",VLOOKUP($A62,ES_ULCb_0!$A$10:$AQ$100,MATCH(FIXED(F$6,0,TRUE),ES_ULCb_0!$A$10:$AQ$10,0)+1,FALSE))</f>
        <v/>
      </c>
      <c r="G62" s="232" t="str">
        <f>IF(ISNA(VLOOKUP($A62,ES_ULCb_0!$A$10:$AQ$100,MATCH(FIXED(G$6,0,TRUE),ES_ULCb_0!$A$10:$AQ$10,0)+1,FALSE)),"",VLOOKUP($A62,ES_ULCb_0!$A$10:$AQ$100,MATCH(FIXED(G$6,0,TRUE),ES_ULCb_0!$A$10:$AQ$10,0)+1,FALSE))</f>
        <v/>
      </c>
      <c r="H62" s="232" t="str">
        <f>IF(ISNA(VLOOKUP($A62,ES_ULCb_0!$A$10:$AQ$100,MATCH(FIXED(H$6,0,TRUE),ES_ULCb_0!$A$10:$AQ$10,0)+1,FALSE)),"",VLOOKUP($A62,ES_ULCb_0!$A$10:$AQ$100,MATCH(FIXED(H$6,0,TRUE),ES_ULCb_0!$A$10:$AQ$10,0)+1,FALSE))</f>
        <v/>
      </c>
      <c r="I62" s="232" t="str">
        <f>IF(ISNA(VLOOKUP($A62,ES_ULCb_0!$A$10:$AQ$100,MATCH(FIXED(I$6,0,TRUE),ES_ULCb_0!$A$10:$AQ$10,0)+1,FALSE)),"",VLOOKUP($A62,ES_ULCb_0!$A$10:$AQ$100,MATCH(FIXED(I$6,0,TRUE),ES_ULCb_0!$A$10:$AQ$10,0)+1,FALSE))</f>
        <v/>
      </c>
      <c r="J62" s="232" t="str">
        <f>IF(ISNA(VLOOKUP($A62,ES_ULCb_0!$A$10:$AQ$100,MATCH(FIXED(J$6,0,TRUE),ES_ULCb_0!$A$10:$AQ$10,0)+1,FALSE)),"",VLOOKUP($A62,ES_ULCb_0!$A$10:$AQ$100,MATCH(FIXED(J$6,0,TRUE),ES_ULCb_0!$A$10:$AQ$10,0)+1,FALSE))</f>
        <v/>
      </c>
      <c r="K62" s="232" t="str">
        <f>IF(ISNA(VLOOKUP($A62,ES_ULCb_0!$A$10:$AQ$100,MATCH(FIXED(K$6,0,TRUE),ES_ULCb_0!$A$10:$AQ$10,0)+1,FALSE)),"",VLOOKUP($A62,ES_ULCb_0!$A$10:$AQ$100,MATCH(FIXED(K$6,0,TRUE),ES_ULCb_0!$A$10:$AQ$10,0)+1,FALSE))</f>
        <v/>
      </c>
      <c r="L62" s="232" t="str">
        <f>IF(ISNA(VLOOKUP($A62,ES_ULCb_0!$A$10:$AQ$100,MATCH(FIXED(L$6,0,TRUE),ES_ULCb_0!$A$10:$AQ$10,0)+1,FALSE)),"",VLOOKUP($A62,ES_ULCb_0!$A$10:$AQ$100,MATCH(FIXED(L$6,0,TRUE),ES_ULCb_0!$A$10:$AQ$10,0)+1,FALSE))</f>
        <v/>
      </c>
      <c r="M62" s="232" t="str">
        <f>IF(ISNA(VLOOKUP($A62,ES_ULCb_0!$A$10:$AQ$100,MATCH(FIXED(M$6,0,TRUE),ES_ULCb_0!$A$10:$AQ$10,0)+1,FALSE)),"",VLOOKUP($A62,ES_ULCb_0!$A$10:$AQ$100,MATCH(FIXED(M$6,0,TRUE),ES_ULCb_0!$A$10:$AQ$10,0)+1,FALSE))</f>
        <v/>
      </c>
      <c r="N62" s="232" t="str">
        <f>IF(ISNA(VLOOKUP($A62,ES_ULCb_0!$A$10:$AQ$100,MATCH(FIXED(N$6,0,TRUE),ES_ULCb_0!$A$10:$AQ$10,0)+1,FALSE)),"",VLOOKUP($A62,ES_ULCb_0!$A$10:$AQ$100,MATCH(FIXED(N$6,0,TRUE),ES_ULCb_0!$A$10:$AQ$10,0)+1,FALSE))</f>
        <v/>
      </c>
      <c r="O62" s="232" t="str">
        <f>IF(ISNA(VLOOKUP($A62,ES_ULCb_0!$A$10:$AQ$100,MATCH(FIXED(O$6,0,TRUE),ES_ULCb_0!$A$10:$AQ$10,0)+1,FALSE)),"",VLOOKUP($A62,ES_ULCb_0!$A$10:$AQ$100,MATCH(FIXED(O$6,0,TRUE),ES_ULCb_0!$A$10:$AQ$10,0)+1,FALSE))</f>
        <v/>
      </c>
      <c r="P62" s="232" t="str">
        <f>IF(ISNA(VLOOKUP($A62,ES_ULCb_0!$A$10:$AQ$100,MATCH(FIXED(P$6,0,TRUE),ES_ULCb_0!$A$10:$AQ$10,0)+1,FALSE)),"",VLOOKUP($A62,ES_ULCb_0!$A$10:$AQ$100,MATCH(FIXED(P$6,0,TRUE),ES_ULCb_0!$A$10:$AQ$10,0)+1,FALSE))</f>
        <v/>
      </c>
      <c r="Q62" s="232" t="str">
        <f>IF(ISNA(VLOOKUP($A62,ES_ULCb_0!$A$10:$AQ$100,MATCH(FIXED(Q$6,0,TRUE),ES_ULCb_0!$A$10:$AQ$10,0)+1,FALSE)),"",VLOOKUP($A62,ES_ULCb_0!$A$10:$AQ$100,MATCH(FIXED(Q$6,0,TRUE),ES_ULCb_0!$A$10:$AQ$10,0)+1,FALSE))</f>
        <v/>
      </c>
      <c r="R62" s="232" t="str">
        <f>IF(ISNA(VLOOKUP($A62,ES_ULCb_0!$A$10:$AQ$100,MATCH(FIXED(R$6,0,TRUE),ES_ULCb_0!$A$10:$AQ$10,0)+1,FALSE)),"",VLOOKUP($A62,ES_ULCb_0!$A$10:$AQ$100,MATCH(FIXED(R$6,0,TRUE),ES_ULCb_0!$A$10:$AQ$10,0)+1,FALSE))</f>
        <v/>
      </c>
      <c r="S62" s="232" t="str">
        <f>IF(ISNA(VLOOKUP($A62,ES_ULCb_0!$A$10:$AQ$100,MATCH(FIXED(S$6,0,TRUE),ES_ULCb_0!$A$10:$AQ$10,0)+1,FALSE)),"",VLOOKUP($A62,ES_ULCb_0!$A$10:$AQ$100,MATCH(FIXED(S$6,0,TRUE),ES_ULCb_0!$A$10:$AQ$10,0)+1,FALSE))</f>
        <v/>
      </c>
      <c r="T62" s="232" t="str">
        <f>IF(ISNA(VLOOKUP($A62,ES_ULCb_0!$A$10:$AQ$100,MATCH(FIXED(T$6,0,TRUE),ES_ULCb_0!$A$10:$AQ$10,0)+1,FALSE)),"",VLOOKUP($A62,ES_ULCb_0!$A$10:$AQ$100,MATCH(FIXED(T$6,0,TRUE),ES_ULCb_0!$A$10:$AQ$10,0)+1,FALSE))</f>
        <v/>
      </c>
      <c r="U62" s="232" t="str">
        <f>IF(ISNA(VLOOKUP($A62,ES_ULCb_0!$A$10:$AQ$100,MATCH(FIXED(U$6,0,TRUE),ES_ULCb_0!$A$10:$AQ$10,0)+1,FALSE)),"",VLOOKUP($A62,ES_ULCb_0!$A$10:$AQ$100,MATCH(FIXED(U$6,0,TRUE),ES_ULCb_0!$A$10:$AQ$10,0)+1,FALSE))</f>
        <v/>
      </c>
      <c r="V62" s="232" t="str">
        <f>IF(ISNA(VLOOKUP($A62,ES_ULCb_0!$A$10:$AQ$100,MATCH(FIXED(V$6,0,TRUE),ES_ULCb_0!$A$10:$AQ$10,0)+1,FALSE)),"",VLOOKUP($A62,ES_ULCb_0!$A$10:$AQ$100,MATCH(FIXED(V$6,0,TRUE),ES_ULCb_0!$A$10:$AQ$10,0)+1,FALSE))</f>
        <v/>
      </c>
      <c r="W62" s="232" t="str">
        <f>IF(ISNA(VLOOKUP($A62,ES_ULCb_0!$A$10:$AQ$100,MATCH(FIXED(W$6,0,TRUE),ES_ULCb_0!$A$10:$AQ$10,0)+1,FALSE)),"",VLOOKUP($A62,ES_ULCb_0!$A$10:$AQ$100,MATCH(FIXED(W$6,0,TRUE),ES_ULCb_0!$A$10:$AQ$10,0)+1,FALSE))</f>
        <v/>
      </c>
    </row>
    <row r="63" spans="1:23">
      <c r="A63" s="230" t="str">
        <f>lookup!Z22</f>
        <v>Hungary</v>
      </c>
      <c r="B63" s="232" t="str">
        <f>VLOOKUP(A63,lookup!$Z$2:$AA$77,2,FALSE)</f>
        <v>Ουγγαρία</v>
      </c>
      <c r="C63" s="232" t="str">
        <f>IF(ISNA(VLOOKUP($A63,ES_ULCb_0!$A$10:$AQ$100,MATCH(FIXED(C$6,0,TRUE),ES_ULCb_0!$A$10:$AQ$10,0)+1,FALSE)),"",VLOOKUP($A63,ES_ULCb_0!$A$10:$AQ$100,MATCH(FIXED(C$6,0,TRUE),ES_ULCb_0!$A$10:$AQ$10,0)+1,FALSE))</f>
        <v/>
      </c>
      <c r="D63" s="232" t="str">
        <f>IF(ISNA(VLOOKUP($A63,ES_ULCb_0!$A$10:$AQ$100,MATCH(FIXED(D$6,0,TRUE),ES_ULCb_0!$A$10:$AQ$10,0)+1,FALSE)),"",VLOOKUP($A63,ES_ULCb_0!$A$10:$AQ$100,MATCH(FIXED(D$6,0,TRUE),ES_ULCb_0!$A$10:$AQ$10,0)+1,FALSE))</f>
        <v/>
      </c>
      <c r="E63" s="232" t="str">
        <f>IF(ISNA(VLOOKUP($A63,ES_ULCb_0!$A$10:$AQ$100,MATCH(FIXED(E$6,0,TRUE),ES_ULCb_0!$A$10:$AQ$10,0)+1,FALSE)),"",VLOOKUP($A63,ES_ULCb_0!$A$10:$AQ$100,MATCH(FIXED(E$6,0,TRUE),ES_ULCb_0!$A$10:$AQ$10,0)+1,FALSE))</f>
        <v/>
      </c>
      <c r="F63" s="232" t="str">
        <f>IF(ISNA(VLOOKUP($A63,ES_ULCb_0!$A$10:$AQ$100,MATCH(FIXED(F$6,0,TRUE),ES_ULCb_0!$A$10:$AQ$10,0)+1,FALSE)),"",VLOOKUP($A63,ES_ULCb_0!$A$10:$AQ$100,MATCH(FIXED(F$6,0,TRUE),ES_ULCb_0!$A$10:$AQ$10,0)+1,FALSE))</f>
        <v/>
      </c>
      <c r="G63" s="232" t="str">
        <f>IF(ISNA(VLOOKUP($A63,ES_ULCb_0!$A$10:$AQ$100,MATCH(FIXED(G$6,0,TRUE),ES_ULCb_0!$A$10:$AQ$10,0)+1,FALSE)),"",VLOOKUP($A63,ES_ULCb_0!$A$10:$AQ$100,MATCH(FIXED(G$6,0,TRUE),ES_ULCb_0!$A$10:$AQ$10,0)+1,FALSE))</f>
        <v/>
      </c>
      <c r="H63" s="232" t="str">
        <f>IF(ISNA(VLOOKUP($A63,ES_ULCb_0!$A$10:$AQ$100,MATCH(FIXED(H$6,0,TRUE),ES_ULCb_0!$A$10:$AQ$10,0)+1,FALSE)),"",VLOOKUP($A63,ES_ULCb_0!$A$10:$AQ$100,MATCH(FIXED(H$6,0,TRUE),ES_ULCb_0!$A$10:$AQ$10,0)+1,FALSE))</f>
        <v/>
      </c>
      <c r="I63" s="232" t="str">
        <f>IF(ISNA(VLOOKUP($A63,ES_ULCb_0!$A$10:$AQ$100,MATCH(FIXED(I$6,0,TRUE),ES_ULCb_0!$A$10:$AQ$10,0)+1,FALSE)),"",VLOOKUP($A63,ES_ULCb_0!$A$10:$AQ$100,MATCH(FIXED(I$6,0,TRUE),ES_ULCb_0!$A$10:$AQ$10,0)+1,FALSE))</f>
        <v/>
      </c>
      <c r="J63" s="232" t="str">
        <f>IF(ISNA(VLOOKUP($A63,ES_ULCb_0!$A$10:$AQ$100,MATCH(FIXED(J$6,0,TRUE),ES_ULCb_0!$A$10:$AQ$10,0)+1,FALSE)),"",VLOOKUP($A63,ES_ULCb_0!$A$10:$AQ$100,MATCH(FIXED(J$6,0,TRUE),ES_ULCb_0!$A$10:$AQ$10,0)+1,FALSE))</f>
        <v/>
      </c>
      <c r="K63" s="232" t="str">
        <f>IF(ISNA(VLOOKUP($A63,ES_ULCb_0!$A$10:$AQ$100,MATCH(FIXED(K$6,0,TRUE),ES_ULCb_0!$A$10:$AQ$10,0)+1,FALSE)),"",VLOOKUP($A63,ES_ULCb_0!$A$10:$AQ$100,MATCH(FIXED(K$6,0,TRUE),ES_ULCb_0!$A$10:$AQ$10,0)+1,FALSE))</f>
        <v/>
      </c>
      <c r="L63" s="232" t="str">
        <f>IF(ISNA(VLOOKUP($A63,ES_ULCb_0!$A$10:$AQ$100,MATCH(FIXED(L$6,0,TRUE),ES_ULCb_0!$A$10:$AQ$10,0)+1,FALSE)),"",VLOOKUP($A63,ES_ULCb_0!$A$10:$AQ$100,MATCH(FIXED(L$6,0,TRUE),ES_ULCb_0!$A$10:$AQ$10,0)+1,FALSE))</f>
        <v/>
      </c>
      <c r="M63" s="232" t="str">
        <f>IF(ISNA(VLOOKUP($A63,ES_ULCb_0!$A$10:$AQ$100,MATCH(FIXED(M$6,0,TRUE),ES_ULCb_0!$A$10:$AQ$10,0)+1,FALSE)),"",VLOOKUP($A63,ES_ULCb_0!$A$10:$AQ$100,MATCH(FIXED(M$6,0,TRUE),ES_ULCb_0!$A$10:$AQ$10,0)+1,FALSE))</f>
        <v/>
      </c>
      <c r="N63" s="232" t="str">
        <f>IF(ISNA(VLOOKUP($A63,ES_ULCb_0!$A$10:$AQ$100,MATCH(FIXED(N$6,0,TRUE),ES_ULCb_0!$A$10:$AQ$10,0)+1,FALSE)),"",VLOOKUP($A63,ES_ULCb_0!$A$10:$AQ$100,MATCH(FIXED(N$6,0,TRUE),ES_ULCb_0!$A$10:$AQ$10,0)+1,FALSE))</f>
        <v/>
      </c>
      <c r="O63" s="232" t="str">
        <f>IF(ISNA(VLOOKUP($A63,ES_ULCb_0!$A$10:$AQ$100,MATCH(FIXED(O$6,0,TRUE),ES_ULCb_0!$A$10:$AQ$10,0)+1,FALSE)),"",VLOOKUP($A63,ES_ULCb_0!$A$10:$AQ$100,MATCH(FIXED(O$6,0,TRUE),ES_ULCb_0!$A$10:$AQ$10,0)+1,FALSE))</f>
        <v/>
      </c>
      <c r="P63" s="232" t="str">
        <f>IF(ISNA(VLOOKUP($A63,ES_ULCb_0!$A$10:$AQ$100,MATCH(FIXED(P$6,0,TRUE),ES_ULCb_0!$A$10:$AQ$10,0)+1,FALSE)),"",VLOOKUP($A63,ES_ULCb_0!$A$10:$AQ$100,MATCH(FIXED(P$6,0,TRUE),ES_ULCb_0!$A$10:$AQ$10,0)+1,FALSE))</f>
        <v/>
      </c>
      <c r="Q63" s="232" t="str">
        <f>IF(ISNA(VLOOKUP($A63,ES_ULCb_0!$A$10:$AQ$100,MATCH(FIXED(Q$6,0,TRUE),ES_ULCb_0!$A$10:$AQ$10,0)+1,FALSE)),"",VLOOKUP($A63,ES_ULCb_0!$A$10:$AQ$100,MATCH(FIXED(Q$6,0,TRUE),ES_ULCb_0!$A$10:$AQ$10,0)+1,FALSE))</f>
        <v/>
      </c>
      <c r="R63" s="232" t="str">
        <f>IF(ISNA(VLOOKUP($A63,ES_ULCb_0!$A$10:$AQ$100,MATCH(FIXED(R$6,0,TRUE),ES_ULCb_0!$A$10:$AQ$10,0)+1,FALSE)),"",VLOOKUP($A63,ES_ULCb_0!$A$10:$AQ$100,MATCH(FIXED(R$6,0,TRUE),ES_ULCb_0!$A$10:$AQ$10,0)+1,FALSE))</f>
        <v/>
      </c>
      <c r="S63" s="232" t="str">
        <f>IF(ISNA(VLOOKUP($A63,ES_ULCb_0!$A$10:$AQ$100,MATCH(FIXED(S$6,0,TRUE),ES_ULCb_0!$A$10:$AQ$10,0)+1,FALSE)),"",VLOOKUP($A63,ES_ULCb_0!$A$10:$AQ$100,MATCH(FIXED(S$6,0,TRUE),ES_ULCb_0!$A$10:$AQ$10,0)+1,FALSE))</f>
        <v/>
      </c>
      <c r="T63" s="232" t="str">
        <f>IF(ISNA(VLOOKUP($A63,ES_ULCb_0!$A$10:$AQ$100,MATCH(FIXED(T$6,0,TRUE),ES_ULCb_0!$A$10:$AQ$10,0)+1,FALSE)),"",VLOOKUP($A63,ES_ULCb_0!$A$10:$AQ$100,MATCH(FIXED(T$6,0,TRUE),ES_ULCb_0!$A$10:$AQ$10,0)+1,FALSE))</f>
        <v/>
      </c>
      <c r="U63" s="232" t="str">
        <f>IF(ISNA(VLOOKUP($A63,ES_ULCb_0!$A$10:$AQ$100,MATCH(FIXED(U$6,0,TRUE),ES_ULCb_0!$A$10:$AQ$10,0)+1,FALSE)),"",VLOOKUP($A63,ES_ULCb_0!$A$10:$AQ$100,MATCH(FIXED(U$6,0,TRUE),ES_ULCb_0!$A$10:$AQ$10,0)+1,FALSE))</f>
        <v/>
      </c>
      <c r="V63" s="232" t="str">
        <f>IF(ISNA(VLOOKUP($A63,ES_ULCb_0!$A$10:$AQ$100,MATCH(FIXED(V$6,0,TRUE),ES_ULCb_0!$A$10:$AQ$10,0)+1,FALSE)),"",VLOOKUP($A63,ES_ULCb_0!$A$10:$AQ$100,MATCH(FIXED(V$6,0,TRUE),ES_ULCb_0!$A$10:$AQ$10,0)+1,FALSE))</f>
        <v/>
      </c>
      <c r="W63" s="232" t="str">
        <f>IF(ISNA(VLOOKUP($A63,ES_ULCb_0!$A$10:$AQ$100,MATCH(FIXED(W$6,0,TRUE),ES_ULCb_0!$A$10:$AQ$10,0)+1,FALSE)),"",VLOOKUP($A63,ES_ULCb_0!$A$10:$AQ$100,MATCH(FIXED(W$6,0,TRUE),ES_ULCb_0!$A$10:$AQ$10,0)+1,FALSE))</f>
        <v/>
      </c>
    </row>
    <row r="64" spans="1:23">
      <c r="A64" s="230" t="str">
        <f>lookup!Z23</f>
        <v>Malta</v>
      </c>
      <c r="B64" s="232" t="str">
        <f>VLOOKUP(A64,lookup!$Z$2:$AA$77,2,FALSE)</f>
        <v>Μάλτα</v>
      </c>
      <c r="C64" s="232" t="str">
        <f>IF(ISNA(VLOOKUP($A64,ES_ULCb_0!$A$10:$AQ$100,MATCH(FIXED(C$6,0,TRUE),ES_ULCb_0!$A$10:$AQ$10,0)+1,FALSE)),"",VLOOKUP($A64,ES_ULCb_0!$A$10:$AQ$100,MATCH(FIXED(C$6,0,TRUE),ES_ULCb_0!$A$10:$AQ$10,0)+1,FALSE))</f>
        <v/>
      </c>
      <c r="D64" s="232" t="str">
        <f>IF(ISNA(VLOOKUP($A64,ES_ULCb_0!$A$10:$AQ$100,MATCH(FIXED(D$6,0,TRUE),ES_ULCb_0!$A$10:$AQ$10,0)+1,FALSE)),"",VLOOKUP($A64,ES_ULCb_0!$A$10:$AQ$100,MATCH(FIXED(D$6,0,TRUE),ES_ULCb_0!$A$10:$AQ$10,0)+1,FALSE))</f>
        <v/>
      </c>
      <c r="E64" s="232" t="str">
        <f>IF(ISNA(VLOOKUP($A64,ES_ULCb_0!$A$10:$AQ$100,MATCH(FIXED(E$6,0,TRUE),ES_ULCb_0!$A$10:$AQ$10,0)+1,FALSE)),"",VLOOKUP($A64,ES_ULCb_0!$A$10:$AQ$100,MATCH(FIXED(E$6,0,TRUE),ES_ULCb_0!$A$10:$AQ$10,0)+1,FALSE))</f>
        <v/>
      </c>
      <c r="F64" s="232" t="str">
        <f>IF(ISNA(VLOOKUP($A64,ES_ULCb_0!$A$10:$AQ$100,MATCH(FIXED(F$6,0,TRUE),ES_ULCb_0!$A$10:$AQ$10,0)+1,FALSE)),"",VLOOKUP($A64,ES_ULCb_0!$A$10:$AQ$100,MATCH(FIXED(F$6,0,TRUE),ES_ULCb_0!$A$10:$AQ$10,0)+1,FALSE))</f>
        <v/>
      </c>
      <c r="G64" s="232" t="str">
        <f>IF(ISNA(VLOOKUP($A64,ES_ULCb_0!$A$10:$AQ$100,MATCH(FIXED(G$6,0,TRUE),ES_ULCb_0!$A$10:$AQ$10,0)+1,FALSE)),"",VLOOKUP($A64,ES_ULCb_0!$A$10:$AQ$100,MATCH(FIXED(G$6,0,TRUE),ES_ULCb_0!$A$10:$AQ$10,0)+1,FALSE))</f>
        <v/>
      </c>
      <c r="H64" s="232" t="str">
        <f>IF(ISNA(VLOOKUP($A64,ES_ULCb_0!$A$10:$AQ$100,MATCH(FIXED(H$6,0,TRUE),ES_ULCb_0!$A$10:$AQ$10,0)+1,FALSE)),"",VLOOKUP($A64,ES_ULCb_0!$A$10:$AQ$100,MATCH(FIXED(H$6,0,TRUE),ES_ULCb_0!$A$10:$AQ$10,0)+1,FALSE))</f>
        <v/>
      </c>
      <c r="I64" s="232" t="str">
        <f>IF(ISNA(VLOOKUP($A64,ES_ULCb_0!$A$10:$AQ$100,MATCH(FIXED(I$6,0,TRUE),ES_ULCb_0!$A$10:$AQ$10,0)+1,FALSE)),"",VLOOKUP($A64,ES_ULCb_0!$A$10:$AQ$100,MATCH(FIXED(I$6,0,TRUE),ES_ULCb_0!$A$10:$AQ$10,0)+1,FALSE))</f>
        <v/>
      </c>
      <c r="J64" s="232" t="str">
        <f>IF(ISNA(VLOOKUP($A64,ES_ULCb_0!$A$10:$AQ$100,MATCH(FIXED(J$6,0,TRUE),ES_ULCb_0!$A$10:$AQ$10,0)+1,FALSE)),"",VLOOKUP($A64,ES_ULCb_0!$A$10:$AQ$100,MATCH(FIXED(J$6,0,TRUE),ES_ULCb_0!$A$10:$AQ$10,0)+1,FALSE))</f>
        <v/>
      </c>
      <c r="K64" s="232" t="str">
        <f>IF(ISNA(VLOOKUP($A64,ES_ULCb_0!$A$10:$AQ$100,MATCH(FIXED(K$6,0,TRUE),ES_ULCb_0!$A$10:$AQ$10,0)+1,FALSE)),"",VLOOKUP($A64,ES_ULCb_0!$A$10:$AQ$100,MATCH(FIXED(K$6,0,TRUE),ES_ULCb_0!$A$10:$AQ$10,0)+1,FALSE))</f>
        <v/>
      </c>
      <c r="L64" s="232" t="str">
        <f>IF(ISNA(VLOOKUP($A64,ES_ULCb_0!$A$10:$AQ$100,MATCH(FIXED(L$6,0,TRUE),ES_ULCb_0!$A$10:$AQ$10,0)+1,FALSE)),"",VLOOKUP($A64,ES_ULCb_0!$A$10:$AQ$100,MATCH(FIXED(L$6,0,TRUE),ES_ULCb_0!$A$10:$AQ$10,0)+1,FALSE))</f>
        <v/>
      </c>
      <c r="M64" s="232" t="str">
        <f>IF(ISNA(VLOOKUP($A64,ES_ULCb_0!$A$10:$AQ$100,MATCH(FIXED(M$6,0,TRUE),ES_ULCb_0!$A$10:$AQ$10,0)+1,FALSE)),"",VLOOKUP($A64,ES_ULCb_0!$A$10:$AQ$100,MATCH(FIXED(M$6,0,TRUE),ES_ULCb_0!$A$10:$AQ$10,0)+1,FALSE))</f>
        <v/>
      </c>
      <c r="N64" s="232" t="str">
        <f>IF(ISNA(VLOOKUP($A64,ES_ULCb_0!$A$10:$AQ$100,MATCH(FIXED(N$6,0,TRUE),ES_ULCb_0!$A$10:$AQ$10,0)+1,FALSE)),"",VLOOKUP($A64,ES_ULCb_0!$A$10:$AQ$100,MATCH(FIXED(N$6,0,TRUE),ES_ULCb_0!$A$10:$AQ$10,0)+1,FALSE))</f>
        <v/>
      </c>
      <c r="O64" s="232" t="str">
        <f>IF(ISNA(VLOOKUP($A64,ES_ULCb_0!$A$10:$AQ$100,MATCH(FIXED(O$6,0,TRUE),ES_ULCb_0!$A$10:$AQ$10,0)+1,FALSE)),"",VLOOKUP($A64,ES_ULCb_0!$A$10:$AQ$100,MATCH(FIXED(O$6,0,TRUE),ES_ULCb_0!$A$10:$AQ$10,0)+1,FALSE))</f>
        <v/>
      </c>
      <c r="P64" s="232" t="str">
        <f>IF(ISNA(VLOOKUP($A64,ES_ULCb_0!$A$10:$AQ$100,MATCH(FIXED(P$6,0,TRUE),ES_ULCb_0!$A$10:$AQ$10,0)+1,FALSE)),"",VLOOKUP($A64,ES_ULCb_0!$A$10:$AQ$100,MATCH(FIXED(P$6,0,TRUE),ES_ULCb_0!$A$10:$AQ$10,0)+1,FALSE))</f>
        <v/>
      </c>
      <c r="Q64" s="232" t="str">
        <f>IF(ISNA(VLOOKUP($A64,ES_ULCb_0!$A$10:$AQ$100,MATCH(FIXED(Q$6,0,TRUE),ES_ULCb_0!$A$10:$AQ$10,0)+1,FALSE)),"",VLOOKUP($A64,ES_ULCb_0!$A$10:$AQ$100,MATCH(FIXED(Q$6,0,TRUE),ES_ULCb_0!$A$10:$AQ$10,0)+1,FALSE))</f>
        <v/>
      </c>
      <c r="R64" s="232" t="str">
        <f>IF(ISNA(VLOOKUP($A64,ES_ULCb_0!$A$10:$AQ$100,MATCH(FIXED(R$6,0,TRUE),ES_ULCb_0!$A$10:$AQ$10,0)+1,FALSE)),"",VLOOKUP($A64,ES_ULCb_0!$A$10:$AQ$100,MATCH(FIXED(R$6,0,TRUE),ES_ULCb_0!$A$10:$AQ$10,0)+1,FALSE))</f>
        <v/>
      </c>
      <c r="S64" s="232" t="str">
        <f>IF(ISNA(VLOOKUP($A64,ES_ULCb_0!$A$10:$AQ$100,MATCH(FIXED(S$6,0,TRUE),ES_ULCb_0!$A$10:$AQ$10,0)+1,FALSE)),"",VLOOKUP($A64,ES_ULCb_0!$A$10:$AQ$100,MATCH(FIXED(S$6,0,TRUE),ES_ULCb_0!$A$10:$AQ$10,0)+1,FALSE))</f>
        <v/>
      </c>
      <c r="T64" s="232" t="str">
        <f>IF(ISNA(VLOOKUP($A64,ES_ULCb_0!$A$10:$AQ$100,MATCH(FIXED(T$6,0,TRUE),ES_ULCb_0!$A$10:$AQ$10,0)+1,FALSE)),"",VLOOKUP($A64,ES_ULCb_0!$A$10:$AQ$100,MATCH(FIXED(T$6,0,TRUE),ES_ULCb_0!$A$10:$AQ$10,0)+1,FALSE))</f>
        <v/>
      </c>
      <c r="U64" s="232" t="str">
        <f>IF(ISNA(VLOOKUP($A64,ES_ULCb_0!$A$10:$AQ$100,MATCH(FIXED(U$6,0,TRUE),ES_ULCb_0!$A$10:$AQ$10,0)+1,FALSE)),"",VLOOKUP($A64,ES_ULCb_0!$A$10:$AQ$100,MATCH(FIXED(U$6,0,TRUE),ES_ULCb_0!$A$10:$AQ$10,0)+1,FALSE))</f>
        <v/>
      </c>
      <c r="V64" s="232" t="str">
        <f>IF(ISNA(VLOOKUP($A64,ES_ULCb_0!$A$10:$AQ$100,MATCH(FIXED(V$6,0,TRUE),ES_ULCb_0!$A$10:$AQ$10,0)+1,FALSE)),"",VLOOKUP($A64,ES_ULCb_0!$A$10:$AQ$100,MATCH(FIXED(V$6,0,TRUE),ES_ULCb_0!$A$10:$AQ$10,0)+1,FALSE))</f>
        <v/>
      </c>
      <c r="W64" s="232" t="str">
        <f>IF(ISNA(VLOOKUP($A64,ES_ULCb_0!$A$10:$AQ$100,MATCH(FIXED(W$6,0,TRUE),ES_ULCb_0!$A$10:$AQ$10,0)+1,FALSE)),"",VLOOKUP($A64,ES_ULCb_0!$A$10:$AQ$100,MATCH(FIXED(W$6,0,TRUE),ES_ULCb_0!$A$10:$AQ$10,0)+1,FALSE))</f>
        <v/>
      </c>
    </row>
    <row r="65" spans="1:23">
      <c r="A65" s="230" t="str">
        <f>lookup!Z24</f>
        <v>Netherlands</v>
      </c>
      <c r="B65" s="232" t="str">
        <f>VLOOKUP(A65,lookup!$Z$2:$AA$77,2,FALSE)</f>
        <v>Ολλανδία</v>
      </c>
      <c r="C65" s="232" t="str">
        <f>IF(ISNA(VLOOKUP($A65,ES_ULCb_0!$A$10:$AQ$100,MATCH(FIXED(C$6,0,TRUE),ES_ULCb_0!$A$10:$AQ$10,0)+1,FALSE)),"",VLOOKUP($A65,ES_ULCb_0!$A$10:$AQ$100,MATCH(FIXED(C$6,0,TRUE),ES_ULCb_0!$A$10:$AQ$10,0)+1,FALSE))</f>
        <v/>
      </c>
      <c r="D65" s="232" t="str">
        <f>IF(ISNA(VLOOKUP($A65,ES_ULCb_0!$A$10:$AQ$100,MATCH(FIXED(D$6,0,TRUE),ES_ULCb_0!$A$10:$AQ$10,0)+1,FALSE)),"",VLOOKUP($A65,ES_ULCb_0!$A$10:$AQ$100,MATCH(FIXED(D$6,0,TRUE),ES_ULCb_0!$A$10:$AQ$10,0)+1,FALSE))</f>
        <v/>
      </c>
      <c r="E65" s="232" t="str">
        <f>IF(ISNA(VLOOKUP($A65,ES_ULCb_0!$A$10:$AQ$100,MATCH(FIXED(E$6,0,TRUE),ES_ULCb_0!$A$10:$AQ$10,0)+1,FALSE)),"",VLOOKUP($A65,ES_ULCb_0!$A$10:$AQ$100,MATCH(FIXED(E$6,0,TRUE),ES_ULCb_0!$A$10:$AQ$10,0)+1,FALSE))</f>
        <v/>
      </c>
      <c r="F65" s="232" t="str">
        <f>IF(ISNA(VLOOKUP($A65,ES_ULCb_0!$A$10:$AQ$100,MATCH(FIXED(F$6,0,TRUE),ES_ULCb_0!$A$10:$AQ$10,0)+1,FALSE)),"",VLOOKUP($A65,ES_ULCb_0!$A$10:$AQ$100,MATCH(FIXED(F$6,0,TRUE),ES_ULCb_0!$A$10:$AQ$10,0)+1,FALSE))</f>
        <v/>
      </c>
      <c r="G65" s="232" t="str">
        <f>IF(ISNA(VLOOKUP($A65,ES_ULCb_0!$A$10:$AQ$100,MATCH(FIXED(G$6,0,TRUE),ES_ULCb_0!$A$10:$AQ$10,0)+1,FALSE)),"",VLOOKUP($A65,ES_ULCb_0!$A$10:$AQ$100,MATCH(FIXED(G$6,0,TRUE),ES_ULCb_0!$A$10:$AQ$10,0)+1,FALSE))</f>
        <v/>
      </c>
      <c r="H65" s="232" t="str">
        <f>IF(ISNA(VLOOKUP($A65,ES_ULCb_0!$A$10:$AQ$100,MATCH(FIXED(H$6,0,TRUE),ES_ULCb_0!$A$10:$AQ$10,0)+1,FALSE)),"",VLOOKUP($A65,ES_ULCb_0!$A$10:$AQ$100,MATCH(FIXED(H$6,0,TRUE),ES_ULCb_0!$A$10:$AQ$10,0)+1,FALSE))</f>
        <v/>
      </c>
      <c r="I65" s="232" t="str">
        <f>IF(ISNA(VLOOKUP($A65,ES_ULCb_0!$A$10:$AQ$100,MATCH(FIXED(I$6,0,TRUE),ES_ULCb_0!$A$10:$AQ$10,0)+1,FALSE)),"",VLOOKUP($A65,ES_ULCb_0!$A$10:$AQ$100,MATCH(FIXED(I$6,0,TRUE),ES_ULCb_0!$A$10:$AQ$10,0)+1,FALSE))</f>
        <v/>
      </c>
      <c r="J65" s="232" t="str">
        <f>IF(ISNA(VLOOKUP($A65,ES_ULCb_0!$A$10:$AQ$100,MATCH(FIXED(J$6,0,TRUE),ES_ULCb_0!$A$10:$AQ$10,0)+1,FALSE)),"",VLOOKUP($A65,ES_ULCb_0!$A$10:$AQ$100,MATCH(FIXED(J$6,0,TRUE),ES_ULCb_0!$A$10:$AQ$10,0)+1,FALSE))</f>
        <v/>
      </c>
      <c r="K65" s="232" t="str">
        <f>IF(ISNA(VLOOKUP($A65,ES_ULCb_0!$A$10:$AQ$100,MATCH(FIXED(K$6,0,TRUE),ES_ULCb_0!$A$10:$AQ$10,0)+1,FALSE)),"",VLOOKUP($A65,ES_ULCb_0!$A$10:$AQ$100,MATCH(FIXED(K$6,0,TRUE),ES_ULCb_0!$A$10:$AQ$10,0)+1,FALSE))</f>
        <v/>
      </c>
      <c r="L65" s="232" t="str">
        <f>IF(ISNA(VLOOKUP($A65,ES_ULCb_0!$A$10:$AQ$100,MATCH(FIXED(L$6,0,TRUE),ES_ULCb_0!$A$10:$AQ$10,0)+1,FALSE)),"",VLOOKUP($A65,ES_ULCb_0!$A$10:$AQ$100,MATCH(FIXED(L$6,0,TRUE),ES_ULCb_0!$A$10:$AQ$10,0)+1,FALSE))</f>
        <v/>
      </c>
      <c r="M65" s="232" t="str">
        <f>IF(ISNA(VLOOKUP($A65,ES_ULCb_0!$A$10:$AQ$100,MATCH(FIXED(M$6,0,TRUE),ES_ULCb_0!$A$10:$AQ$10,0)+1,FALSE)),"",VLOOKUP($A65,ES_ULCb_0!$A$10:$AQ$100,MATCH(FIXED(M$6,0,TRUE),ES_ULCb_0!$A$10:$AQ$10,0)+1,FALSE))</f>
        <v/>
      </c>
      <c r="N65" s="232" t="str">
        <f>IF(ISNA(VLOOKUP($A65,ES_ULCb_0!$A$10:$AQ$100,MATCH(FIXED(N$6,0,TRUE),ES_ULCb_0!$A$10:$AQ$10,0)+1,FALSE)),"",VLOOKUP($A65,ES_ULCb_0!$A$10:$AQ$100,MATCH(FIXED(N$6,0,TRUE),ES_ULCb_0!$A$10:$AQ$10,0)+1,FALSE))</f>
        <v/>
      </c>
      <c r="O65" s="232" t="str">
        <f>IF(ISNA(VLOOKUP($A65,ES_ULCb_0!$A$10:$AQ$100,MATCH(FIXED(O$6,0,TRUE),ES_ULCb_0!$A$10:$AQ$10,0)+1,FALSE)),"",VLOOKUP($A65,ES_ULCb_0!$A$10:$AQ$100,MATCH(FIXED(O$6,0,TRUE),ES_ULCb_0!$A$10:$AQ$10,0)+1,FALSE))</f>
        <v/>
      </c>
      <c r="P65" s="232" t="str">
        <f>IF(ISNA(VLOOKUP($A65,ES_ULCb_0!$A$10:$AQ$100,MATCH(FIXED(P$6,0,TRUE),ES_ULCb_0!$A$10:$AQ$10,0)+1,FALSE)),"",VLOOKUP($A65,ES_ULCb_0!$A$10:$AQ$100,MATCH(FIXED(P$6,0,TRUE),ES_ULCb_0!$A$10:$AQ$10,0)+1,FALSE))</f>
        <v/>
      </c>
      <c r="Q65" s="232" t="str">
        <f>IF(ISNA(VLOOKUP($A65,ES_ULCb_0!$A$10:$AQ$100,MATCH(FIXED(Q$6,0,TRUE),ES_ULCb_0!$A$10:$AQ$10,0)+1,FALSE)),"",VLOOKUP($A65,ES_ULCb_0!$A$10:$AQ$100,MATCH(FIXED(Q$6,0,TRUE),ES_ULCb_0!$A$10:$AQ$10,0)+1,FALSE))</f>
        <v/>
      </c>
      <c r="R65" s="232" t="str">
        <f>IF(ISNA(VLOOKUP($A65,ES_ULCb_0!$A$10:$AQ$100,MATCH(FIXED(R$6,0,TRUE),ES_ULCb_0!$A$10:$AQ$10,0)+1,FALSE)),"",VLOOKUP($A65,ES_ULCb_0!$A$10:$AQ$100,MATCH(FIXED(R$6,0,TRUE),ES_ULCb_0!$A$10:$AQ$10,0)+1,FALSE))</f>
        <v/>
      </c>
      <c r="S65" s="232" t="str">
        <f>IF(ISNA(VLOOKUP($A65,ES_ULCb_0!$A$10:$AQ$100,MATCH(FIXED(S$6,0,TRUE),ES_ULCb_0!$A$10:$AQ$10,0)+1,FALSE)),"",VLOOKUP($A65,ES_ULCb_0!$A$10:$AQ$100,MATCH(FIXED(S$6,0,TRUE),ES_ULCb_0!$A$10:$AQ$10,0)+1,FALSE))</f>
        <v/>
      </c>
      <c r="T65" s="232" t="str">
        <f>IF(ISNA(VLOOKUP($A65,ES_ULCb_0!$A$10:$AQ$100,MATCH(FIXED(T$6,0,TRUE),ES_ULCb_0!$A$10:$AQ$10,0)+1,FALSE)),"",VLOOKUP($A65,ES_ULCb_0!$A$10:$AQ$100,MATCH(FIXED(T$6,0,TRUE),ES_ULCb_0!$A$10:$AQ$10,0)+1,FALSE))</f>
        <v/>
      </c>
      <c r="U65" s="232" t="str">
        <f>IF(ISNA(VLOOKUP($A65,ES_ULCb_0!$A$10:$AQ$100,MATCH(FIXED(U$6,0,TRUE),ES_ULCb_0!$A$10:$AQ$10,0)+1,FALSE)),"",VLOOKUP($A65,ES_ULCb_0!$A$10:$AQ$100,MATCH(FIXED(U$6,0,TRUE),ES_ULCb_0!$A$10:$AQ$10,0)+1,FALSE))</f>
        <v/>
      </c>
      <c r="V65" s="232" t="str">
        <f>IF(ISNA(VLOOKUP($A65,ES_ULCb_0!$A$10:$AQ$100,MATCH(FIXED(V$6,0,TRUE),ES_ULCb_0!$A$10:$AQ$10,0)+1,FALSE)),"",VLOOKUP($A65,ES_ULCb_0!$A$10:$AQ$100,MATCH(FIXED(V$6,0,TRUE),ES_ULCb_0!$A$10:$AQ$10,0)+1,FALSE))</f>
        <v/>
      </c>
      <c r="W65" s="232" t="str">
        <f>IF(ISNA(VLOOKUP($A65,ES_ULCb_0!$A$10:$AQ$100,MATCH(FIXED(W$6,0,TRUE),ES_ULCb_0!$A$10:$AQ$10,0)+1,FALSE)),"",VLOOKUP($A65,ES_ULCb_0!$A$10:$AQ$100,MATCH(FIXED(W$6,0,TRUE),ES_ULCb_0!$A$10:$AQ$10,0)+1,FALSE))</f>
        <v/>
      </c>
    </row>
    <row r="66" spans="1:23">
      <c r="A66" s="230" t="str">
        <f>lookup!Z25</f>
        <v>Austria</v>
      </c>
      <c r="B66" s="232" t="str">
        <f>VLOOKUP(A66,lookup!$Z$2:$AA$77,2,FALSE)</f>
        <v>Αυστρία</v>
      </c>
      <c r="C66" s="232" t="str">
        <f>IF(ISNA(VLOOKUP($A66,ES_ULCb_0!$A$10:$AQ$100,MATCH(FIXED(C$6,0,TRUE),ES_ULCb_0!$A$10:$AQ$10,0)+1,FALSE)),"",VLOOKUP($A66,ES_ULCb_0!$A$10:$AQ$100,MATCH(FIXED(C$6,0,TRUE),ES_ULCb_0!$A$10:$AQ$10,0)+1,FALSE))</f>
        <v/>
      </c>
      <c r="D66" s="232" t="str">
        <f>IF(ISNA(VLOOKUP($A66,ES_ULCb_0!$A$10:$AQ$100,MATCH(FIXED(D$6,0,TRUE),ES_ULCb_0!$A$10:$AQ$10,0)+1,FALSE)),"",VLOOKUP($A66,ES_ULCb_0!$A$10:$AQ$100,MATCH(FIXED(D$6,0,TRUE),ES_ULCb_0!$A$10:$AQ$10,0)+1,FALSE))</f>
        <v/>
      </c>
      <c r="E66" s="232" t="str">
        <f>IF(ISNA(VLOOKUP($A66,ES_ULCb_0!$A$10:$AQ$100,MATCH(FIXED(E$6,0,TRUE),ES_ULCb_0!$A$10:$AQ$10,0)+1,FALSE)),"",VLOOKUP($A66,ES_ULCb_0!$A$10:$AQ$100,MATCH(FIXED(E$6,0,TRUE),ES_ULCb_0!$A$10:$AQ$10,0)+1,FALSE))</f>
        <v/>
      </c>
      <c r="F66" s="232" t="str">
        <f>IF(ISNA(VLOOKUP($A66,ES_ULCb_0!$A$10:$AQ$100,MATCH(FIXED(F$6,0,TRUE),ES_ULCb_0!$A$10:$AQ$10,0)+1,FALSE)),"",VLOOKUP($A66,ES_ULCb_0!$A$10:$AQ$100,MATCH(FIXED(F$6,0,TRUE),ES_ULCb_0!$A$10:$AQ$10,0)+1,FALSE))</f>
        <v/>
      </c>
      <c r="G66" s="232" t="str">
        <f>IF(ISNA(VLOOKUP($A66,ES_ULCb_0!$A$10:$AQ$100,MATCH(FIXED(G$6,0,TRUE),ES_ULCb_0!$A$10:$AQ$10,0)+1,FALSE)),"",VLOOKUP($A66,ES_ULCb_0!$A$10:$AQ$100,MATCH(FIXED(G$6,0,TRUE),ES_ULCb_0!$A$10:$AQ$10,0)+1,FALSE))</f>
        <v/>
      </c>
      <c r="H66" s="232" t="str">
        <f>IF(ISNA(VLOOKUP($A66,ES_ULCb_0!$A$10:$AQ$100,MATCH(FIXED(H$6,0,TRUE),ES_ULCb_0!$A$10:$AQ$10,0)+1,FALSE)),"",VLOOKUP($A66,ES_ULCb_0!$A$10:$AQ$100,MATCH(FIXED(H$6,0,TRUE),ES_ULCb_0!$A$10:$AQ$10,0)+1,FALSE))</f>
        <v/>
      </c>
      <c r="I66" s="232" t="str">
        <f>IF(ISNA(VLOOKUP($A66,ES_ULCb_0!$A$10:$AQ$100,MATCH(FIXED(I$6,0,TRUE),ES_ULCb_0!$A$10:$AQ$10,0)+1,FALSE)),"",VLOOKUP($A66,ES_ULCb_0!$A$10:$AQ$100,MATCH(FIXED(I$6,0,TRUE),ES_ULCb_0!$A$10:$AQ$10,0)+1,FALSE))</f>
        <v/>
      </c>
      <c r="J66" s="232" t="str">
        <f>IF(ISNA(VLOOKUP($A66,ES_ULCb_0!$A$10:$AQ$100,MATCH(FIXED(J$6,0,TRUE),ES_ULCb_0!$A$10:$AQ$10,0)+1,FALSE)),"",VLOOKUP($A66,ES_ULCb_0!$A$10:$AQ$100,MATCH(FIXED(J$6,0,TRUE),ES_ULCb_0!$A$10:$AQ$10,0)+1,FALSE))</f>
        <v/>
      </c>
      <c r="K66" s="232" t="str">
        <f>IF(ISNA(VLOOKUP($A66,ES_ULCb_0!$A$10:$AQ$100,MATCH(FIXED(K$6,0,TRUE),ES_ULCb_0!$A$10:$AQ$10,0)+1,FALSE)),"",VLOOKUP($A66,ES_ULCb_0!$A$10:$AQ$100,MATCH(FIXED(K$6,0,TRUE),ES_ULCb_0!$A$10:$AQ$10,0)+1,FALSE))</f>
        <v/>
      </c>
      <c r="L66" s="232" t="str">
        <f>IF(ISNA(VLOOKUP($A66,ES_ULCb_0!$A$10:$AQ$100,MATCH(FIXED(L$6,0,TRUE),ES_ULCb_0!$A$10:$AQ$10,0)+1,FALSE)),"",VLOOKUP($A66,ES_ULCb_0!$A$10:$AQ$100,MATCH(FIXED(L$6,0,TRUE),ES_ULCb_0!$A$10:$AQ$10,0)+1,FALSE))</f>
        <v/>
      </c>
      <c r="M66" s="232" t="str">
        <f>IF(ISNA(VLOOKUP($A66,ES_ULCb_0!$A$10:$AQ$100,MATCH(FIXED(M$6,0,TRUE),ES_ULCb_0!$A$10:$AQ$10,0)+1,FALSE)),"",VLOOKUP($A66,ES_ULCb_0!$A$10:$AQ$100,MATCH(FIXED(M$6,0,TRUE),ES_ULCb_0!$A$10:$AQ$10,0)+1,FALSE))</f>
        <v/>
      </c>
      <c r="N66" s="232" t="str">
        <f>IF(ISNA(VLOOKUP($A66,ES_ULCb_0!$A$10:$AQ$100,MATCH(FIXED(N$6,0,TRUE),ES_ULCb_0!$A$10:$AQ$10,0)+1,FALSE)),"",VLOOKUP($A66,ES_ULCb_0!$A$10:$AQ$100,MATCH(FIXED(N$6,0,TRUE),ES_ULCb_0!$A$10:$AQ$10,0)+1,FALSE))</f>
        <v/>
      </c>
      <c r="O66" s="232" t="str">
        <f>IF(ISNA(VLOOKUP($A66,ES_ULCb_0!$A$10:$AQ$100,MATCH(FIXED(O$6,0,TRUE),ES_ULCb_0!$A$10:$AQ$10,0)+1,FALSE)),"",VLOOKUP($A66,ES_ULCb_0!$A$10:$AQ$100,MATCH(FIXED(O$6,0,TRUE),ES_ULCb_0!$A$10:$AQ$10,0)+1,FALSE))</f>
        <v/>
      </c>
      <c r="P66" s="232" t="str">
        <f>IF(ISNA(VLOOKUP($A66,ES_ULCb_0!$A$10:$AQ$100,MATCH(FIXED(P$6,0,TRUE),ES_ULCb_0!$A$10:$AQ$10,0)+1,FALSE)),"",VLOOKUP($A66,ES_ULCb_0!$A$10:$AQ$100,MATCH(FIXED(P$6,0,TRUE),ES_ULCb_0!$A$10:$AQ$10,0)+1,FALSE))</f>
        <v/>
      </c>
      <c r="Q66" s="232" t="str">
        <f>IF(ISNA(VLOOKUP($A66,ES_ULCb_0!$A$10:$AQ$100,MATCH(FIXED(Q$6,0,TRUE),ES_ULCb_0!$A$10:$AQ$10,0)+1,FALSE)),"",VLOOKUP($A66,ES_ULCb_0!$A$10:$AQ$100,MATCH(FIXED(Q$6,0,TRUE),ES_ULCb_0!$A$10:$AQ$10,0)+1,FALSE))</f>
        <v/>
      </c>
      <c r="R66" s="232" t="str">
        <f>IF(ISNA(VLOOKUP($A66,ES_ULCb_0!$A$10:$AQ$100,MATCH(FIXED(R$6,0,TRUE),ES_ULCb_0!$A$10:$AQ$10,0)+1,FALSE)),"",VLOOKUP($A66,ES_ULCb_0!$A$10:$AQ$100,MATCH(FIXED(R$6,0,TRUE),ES_ULCb_0!$A$10:$AQ$10,0)+1,FALSE))</f>
        <v/>
      </c>
      <c r="S66" s="232" t="str">
        <f>IF(ISNA(VLOOKUP($A66,ES_ULCb_0!$A$10:$AQ$100,MATCH(FIXED(S$6,0,TRUE),ES_ULCb_0!$A$10:$AQ$10,0)+1,FALSE)),"",VLOOKUP($A66,ES_ULCb_0!$A$10:$AQ$100,MATCH(FIXED(S$6,0,TRUE),ES_ULCb_0!$A$10:$AQ$10,0)+1,FALSE))</f>
        <v/>
      </c>
      <c r="T66" s="232" t="str">
        <f>IF(ISNA(VLOOKUP($A66,ES_ULCb_0!$A$10:$AQ$100,MATCH(FIXED(T$6,0,TRUE),ES_ULCb_0!$A$10:$AQ$10,0)+1,FALSE)),"",VLOOKUP($A66,ES_ULCb_0!$A$10:$AQ$100,MATCH(FIXED(T$6,0,TRUE),ES_ULCb_0!$A$10:$AQ$10,0)+1,FALSE))</f>
        <v/>
      </c>
      <c r="U66" s="232" t="str">
        <f>IF(ISNA(VLOOKUP($A66,ES_ULCb_0!$A$10:$AQ$100,MATCH(FIXED(U$6,0,TRUE),ES_ULCb_0!$A$10:$AQ$10,0)+1,FALSE)),"",VLOOKUP($A66,ES_ULCb_0!$A$10:$AQ$100,MATCH(FIXED(U$6,0,TRUE),ES_ULCb_0!$A$10:$AQ$10,0)+1,FALSE))</f>
        <v/>
      </c>
      <c r="V66" s="232" t="str">
        <f>IF(ISNA(VLOOKUP($A66,ES_ULCb_0!$A$10:$AQ$100,MATCH(FIXED(V$6,0,TRUE),ES_ULCb_0!$A$10:$AQ$10,0)+1,FALSE)),"",VLOOKUP($A66,ES_ULCb_0!$A$10:$AQ$100,MATCH(FIXED(V$6,0,TRUE),ES_ULCb_0!$A$10:$AQ$10,0)+1,FALSE))</f>
        <v/>
      </c>
      <c r="W66" s="232" t="str">
        <f>IF(ISNA(VLOOKUP($A66,ES_ULCb_0!$A$10:$AQ$100,MATCH(FIXED(W$6,0,TRUE),ES_ULCb_0!$A$10:$AQ$10,0)+1,FALSE)),"",VLOOKUP($A66,ES_ULCb_0!$A$10:$AQ$100,MATCH(FIXED(W$6,0,TRUE),ES_ULCb_0!$A$10:$AQ$10,0)+1,FALSE))</f>
        <v/>
      </c>
    </row>
    <row r="67" spans="1:23">
      <c r="A67" s="230" t="str">
        <f>lookup!Z26</f>
        <v>Poland</v>
      </c>
      <c r="B67" s="232" t="str">
        <f>VLOOKUP(A67,lookup!$Z$2:$AA$77,2,FALSE)</f>
        <v>Πολωνία</v>
      </c>
      <c r="C67" s="232" t="str">
        <f>IF(ISNA(VLOOKUP($A67,ES_ULCb_0!$A$10:$AQ$100,MATCH(FIXED(C$6,0,TRUE),ES_ULCb_0!$A$10:$AQ$10,0)+1,FALSE)),"",VLOOKUP($A67,ES_ULCb_0!$A$10:$AQ$100,MATCH(FIXED(C$6,0,TRUE),ES_ULCb_0!$A$10:$AQ$10,0)+1,FALSE))</f>
        <v/>
      </c>
      <c r="D67" s="232" t="str">
        <f>IF(ISNA(VLOOKUP($A67,ES_ULCb_0!$A$10:$AQ$100,MATCH(FIXED(D$6,0,TRUE),ES_ULCb_0!$A$10:$AQ$10,0)+1,FALSE)),"",VLOOKUP($A67,ES_ULCb_0!$A$10:$AQ$100,MATCH(FIXED(D$6,0,TRUE),ES_ULCb_0!$A$10:$AQ$10,0)+1,FALSE))</f>
        <v/>
      </c>
      <c r="E67" s="232" t="str">
        <f>IF(ISNA(VLOOKUP($A67,ES_ULCb_0!$A$10:$AQ$100,MATCH(FIXED(E$6,0,TRUE),ES_ULCb_0!$A$10:$AQ$10,0)+1,FALSE)),"",VLOOKUP($A67,ES_ULCb_0!$A$10:$AQ$100,MATCH(FIXED(E$6,0,TRUE),ES_ULCb_0!$A$10:$AQ$10,0)+1,FALSE))</f>
        <v/>
      </c>
      <c r="F67" s="232" t="str">
        <f>IF(ISNA(VLOOKUP($A67,ES_ULCb_0!$A$10:$AQ$100,MATCH(FIXED(F$6,0,TRUE),ES_ULCb_0!$A$10:$AQ$10,0)+1,FALSE)),"",VLOOKUP($A67,ES_ULCb_0!$A$10:$AQ$100,MATCH(FIXED(F$6,0,TRUE),ES_ULCb_0!$A$10:$AQ$10,0)+1,FALSE))</f>
        <v/>
      </c>
      <c r="G67" s="232" t="str">
        <f>IF(ISNA(VLOOKUP($A67,ES_ULCb_0!$A$10:$AQ$100,MATCH(FIXED(G$6,0,TRUE),ES_ULCb_0!$A$10:$AQ$10,0)+1,FALSE)),"",VLOOKUP($A67,ES_ULCb_0!$A$10:$AQ$100,MATCH(FIXED(G$6,0,TRUE),ES_ULCb_0!$A$10:$AQ$10,0)+1,FALSE))</f>
        <v/>
      </c>
      <c r="H67" s="232" t="str">
        <f>IF(ISNA(VLOOKUP($A67,ES_ULCb_0!$A$10:$AQ$100,MATCH(FIXED(H$6,0,TRUE),ES_ULCb_0!$A$10:$AQ$10,0)+1,FALSE)),"",VLOOKUP($A67,ES_ULCb_0!$A$10:$AQ$100,MATCH(FIXED(H$6,0,TRUE),ES_ULCb_0!$A$10:$AQ$10,0)+1,FALSE))</f>
        <v/>
      </c>
      <c r="I67" s="232" t="str">
        <f>IF(ISNA(VLOOKUP($A67,ES_ULCb_0!$A$10:$AQ$100,MATCH(FIXED(I$6,0,TRUE),ES_ULCb_0!$A$10:$AQ$10,0)+1,FALSE)),"",VLOOKUP($A67,ES_ULCb_0!$A$10:$AQ$100,MATCH(FIXED(I$6,0,TRUE),ES_ULCb_0!$A$10:$AQ$10,0)+1,FALSE))</f>
        <v/>
      </c>
      <c r="J67" s="232" t="str">
        <f>IF(ISNA(VLOOKUP($A67,ES_ULCb_0!$A$10:$AQ$100,MATCH(FIXED(J$6,0,TRUE),ES_ULCb_0!$A$10:$AQ$10,0)+1,FALSE)),"",VLOOKUP($A67,ES_ULCb_0!$A$10:$AQ$100,MATCH(FIXED(J$6,0,TRUE),ES_ULCb_0!$A$10:$AQ$10,0)+1,FALSE))</f>
        <v/>
      </c>
      <c r="K67" s="232" t="str">
        <f>IF(ISNA(VLOOKUP($A67,ES_ULCb_0!$A$10:$AQ$100,MATCH(FIXED(K$6,0,TRUE),ES_ULCb_0!$A$10:$AQ$10,0)+1,FALSE)),"",VLOOKUP($A67,ES_ULCb_0!$A$10:$AQ$100,MATCH(FIXED(K$6,0,TRUE),ES_ULCb_0!$A$10:$AQ$10,0)+1,FALSE))</f>
        <v/>
      </c>
      <c r="L67" s="232" t="str">
        <f>IF(ISNA(VLOOKUP($A67,ES_ULCb_0!$A$10:$AQ$100,MATCH(FIXED(L$6,0,TRUE),ES_ULCb_0!$A$10:$AQ$10,0)+1,FALSE)),"",VLOOKUP($A67,ES_ULCb_0!$A$10:$AQ$100,MATCH(FIXED(L$6,0,TRUE),ES_ULCb_0!$A$10:$AQ$10,0)+1,FALSE))</f>
        <v/>
      </c>
      <c r="M67" s="232" t="str">
        <f>IF(ISNA(VLOOKUP($A67,ES_ULCb_0!$A$10:$AQ$100,MATCH(FIXED(M$6,0,TRUE),ES_ULCb_0!$A$10:$AQ$10,0)+1,FALSE)),"",VLOOKUP($A67,ES_ULCb_0!$A$10:$AQ$100,MATCH(FIXED(M$6,0,TRUE),ES_ULCb_0!$A$10:$AQ$10,0)+1,FALSE))</f>
        <v/>
      </c>
      <c r="N67" s="232" t="str">
        <f>IF(ISNA(VLOOKUP($A67,ES_ULCb_0!$A$10:$AQ$100,MATCH(FIXED(N$6,0,TRUE),ES_ULCb_0!$A$10:$AQ$10,0)+1,FALSE)),"",VLOOKUP($A67,ES_ULCb_0!$A$10:$AQ$100,MATCH(FIXED(N$6,0,TRUE),ES_ULCb_0!$A$10:$AQ$10,0)+1,FALSE))</f>
        <v/>
      </c>
      <c r="O67" s="232" t="str">
        <f>IF(ISNA(VLOOKUP($A67,ES_ULCb_0!$A$10:$AQ$100,MATCH(FIXED(O$6,0,TRUE),ES_ULCb_0!$A$10:$AQ$10,0)+1,FALSE)),"",VLOOKUP($A67,ES_ULCb_0!$A$10:$AQ$100,MATCH(FIXED(O$6,0,TRUE),ES_ULCb_0!$A$10:$AQ$10,0)+1,FALSE))</f>
        <v/>
      </c>
      <c r="P67" s="232" t="str">
        <f>IF(ISNA(VLOOKUP($A67,ES_ULCb_0!$A$10:$AQ$100,MATCH(FIXED(P$6,0,TRUE),ES_ULCb_0!$A$10:$AQ$10,0)+1,FALSE)),"",VLOOKUP($A67,ES_ULCb_0!$A$10:$AQ$100,MATCH(FIXED(P$6,0,TRUE),ES_ULCb_0!$A$10:$AQ$10,0)+1,FALSE))</f>
        <v/>
      </c>
      <c r="Q67" s="232" t="str">
        <f>IF(ISNA(VLOOKUP($A67,ES_ULCb_0!$A$10:$AQ$100,MATCH(FIXED(Q$6,0,TRUE),ES_ULCb_0!$A$10:$AQ$10,0)+1,FALSE)),"",VLOOKUP($A67,ES_ULCb_0!$A$10:$AQ$100,MATCH(FIXED(Q$6,0,TRUE),ES_ULCb_0!$A$10:$AQ$10,0)+1,FALSE))</f>
        <v/>
      </c>
      <c r="R67" s="232" t="str">
        <f>IF(ISNA(VLOOKUP($A67,ES_ULCb_0!$A$10:$AQ$100,MATCH(FIXED(R$6,0,TRUE),ES_ULCb_0!$A$10:$AQ$10,0)+1,FALSE)),"",VLOOKUP($A67,ES_ULCb_0!$A$10:$AQ$100,MATCH(FIXED(R$6,0,TRUE),ES_ULCb_0!$A$10:$AQ$10,0)+1,FALSE))</f>
        <v>b</v>
      </c>
      <c r="S67" s="232" t="str">
        <f>IF(ISNA(VLOOKUP($A67,ES_ULCb_0!$A$10:$AQ$100,MATCH(FIXED(S$6,0,TRUE),ES_ULCb_0!$A$10:$AQ$10,0)+1,FALSE)),"",VLOOKUP($A67,ES_ULCb_0!$A$10:$AQ$100,MATCH(FIXED(S$6,0,TRUE),ES_ULCb_0!$A$10:$AQ$10,0)+1,FALSE))</f>
        <v/>
      </c>
      <c r="T67" s="232" t="str">
        <f>IF(ISNA(VLOOKUP($A67,ES_ULCb_0!$A$10:$AQ$100,MATCH(FIXED(T$6,0,TRUE),ES_ULCb_0!$A$10:$AQ$10,0)+1,FALSE)),"",VLOOKUP($A67,ES_ULCb_0!$A$10:$AQ$100,MATCH(FIXED(T$6,0,TRUE),ES_ULCb_0!$A$10:$AQ$10,0)+1,FALSE))</f>
        <v/>
      </c>
      <c r="U67" s="232" t="str">
        <f>IF(ISNA(VLOOKUP($A67,ES_ULCb_0!$A$10:$AQ$100,MATCH(FIXED(U$6,0,TRUE),ES_ULCb_0!$A$10:$AQ$10,0)+1,FALSE)),"",VLOOKUP($A67,ES_ULCb_0!$A$10:$AQ$100,MATCH(FIXED(U$6,0,TRUE),ES_ULCb_0!$A$10:$AQ$10,0)+1,FALSE))</f>
        <v/>
      </c>
      <c r="V67" s="232" t="str">
        <f>IF(ISNA(VLOOKUP($A67,ES_ULCb_0!$A$10:$AQ$100,MATCH(FIXED(V$6,0,TRUE),ES_ULCb_0!$A$10:$AQ$10,0)+1,FALSE)),"",VLOOKUP($A67,ES_ULCb_0!$A$10:$AQ$100,MATCH(FIXED(V$6,0,TRUE),ES_ULCb_0!$A$10:$AQ$10,0)+1,FALSE))</f>
        <v/>
      </c>
      <c r="W67" s="232" t="str">
        <f>IF(ISNA(VLOOKUP($A67,ES_ULCb_0!$A$10:$AQ$100,MATCH(FIXED(W$6,0,TRUE),ES_ULCb_0!$A$10:$AQ$10,0)+1,FALSE)),"",VLOOKUP($A67,ES_ULCb_0!$A$10:$AQ$100,MATCH(FIXED(W$6,0,TRUE),ES_ULCb_0!$A$10:$AQ$10,0)+1,FALSE))</f>
        <v/>
      </c>
    </row>
    <row r="68" spans="1:23">
      <c r="A68" s="230" t="str">
        <f>lookup!Z27</f>
        <v>Portugal</v>
      </c>
      <c r="B68" s="232" t="str">
        <f>VLOOKUP(A68,lookup!$Z$2:$AA$77,2,FALSE)</f>
        <v>Πορτογαλία</v>
      </c>
      <c r="C68" s="232" t="str">
        <f>IF(ISNA(VLOOKUP($A68,ES_ULCb_0!$A$10:$AQ$100,MATCH(FIXED(C$6,0,TRUE),ES_ULCb_0!$A$10:$AQ$10,0)+1,FALSE)),"",VLOOKUP($A68,ES_ULCb_0!$A$10:$AQ$100,MATCH(FIXED(C$6,0,TRUE),ES_ULCb_0!$A$10:$AQ$10,0)+1,FALSE))</f>
        <v/>
      </c>
      <c r="D68" s="232" t="str">
        <f>IF(ISNA(VLOOKUP($A68,ES_ULCb_0!$A$10:$AQ$100,MATCH(FIXED(D$6,0,TRUE),ES_ULCb_0!$A$10:$AQ$10,0)+1,FALSE)),"",VLOOKUP($A68,ES_ULCb_0!$A$10:$AQ$100,MATCH(FIXED(D$6,0,TRUE),ES_ULCb_0!$A$10:$AQ$10,0)+1,FALSE))</f>
        <v/>
      </c>
      <c r="E68" s="232" t="str">
        <f>IF(ISNA(VLOOKUP($A68,ES_ULCb_0!$A$10:$AQ$100,MATCH(FIXED(E$6,0,TRUE),ES_ULCb_0!$A$10:$AQ$10,0)+1,FALSE)),"",VLOOKUP($A68,ES_ULCb_0!$A$10:$AQ$100,MATCH(FIXED(E$6,0,TRUE),ES_ULCb_0!$A$10:$AQ$10,0)+1,FALSE))</f>
        <v/>
      </c>
      <c r="F68" s="232" t="str">
        <f>IF(ISNA(VLOOKUP($A68,ES_ULCb_0!$A$10:$AQ$100,MATCH(FIXED(F$6,0,TRUE),ES_ULCb_0!$A$10:$AQ$10,0)+1,FALSE)),"",VLOOKUP($A68,ES_ULCb_0!$A$10:$AQ$100,MATCH(FIXED(F$6,0,TRUE),ES_ULCb_0!$A$10:$AQ$10,0)+1,FALSE))</f>
        <v/>
      </c>
      <c r="G68" s="232" t="str">
        <f>IF(ISNA(VLOOKUP($A68,ES_ULCb_0!$A$10:$AQ$100,MATCH(FIXED(G$6,0,TRUE),ES_ULCb_0!$A$10:$AQ$10,0)+1,FALSE)),"",VLOOKUP($A68,ES_ULCb_0!$A$10:$AQ$100,MATCH(FIXED(G$6,0,TRUE),ES_ULCb_0!$A$10:$AQ$10,0)+1,FALSE))</f>
        <v/>
      </c>
      <c r="H68" s="232" t="str">
        <f>IF(ISNA(VLOOKUP($A68,ES_ULCb_0!$A$10:$AQ$100,MATCH(FIXED(H$6,0,TRUE),ES_ULCb_0!$A$10:$AQ$10,0)+1,FALSE)),"",VLOOKUP($A68,ES_ULCb_0!$A$10:$AQ$100,MATCH(FIXED(H$6,0,TRUE),ES_ULCb_0!$A$10:$AQ$10,0)+1,FALSE))</f>
        <v/>
      </c>
      <c r="I68" s="232" t="str">
        <f>IF(ISNA(VLOOKUP($A68,ES_ULCb_0!$A$10:$AQ$100,MATCH(FIXED(I$6,0,TRUE),ES_ULCb_0!$A$10:$AQ$10,0)+1,FALSE)),"",VLOOKUP($A68,ES_ULCb_0!$A$10:$AQ$100,MATCH(FIXED(I$6,0,TRUE),ES_ULCb_0!$A$10:$AQ$10,0)+1,FALSE))</f>
        <v/>
      </c>
      <c r="J68" s="232" t="str">
        <f>IF(ISNA(VLOOKUP($A68,ES_ULCb_0!$A$10:$AQ$100,MATCH(FIXED(J$6,0,TRUE),ES_ULCb_0!$A$10:$AQ$10,0)+1,FALSE)),"",VLOOKUP($A68,ES_ULCb_0!$A$10:$AQ$100,MATCH(FIXED(J$6,0,TRUE),ES_ULCb_0!$A$10:$AQ$10,0)+1,FALSE))</f>
        <v/>
      </c>
      <c r="K68" s="232" t="str">
        <f>IF(ISNA(VLOOKUP($A68,ES_ULCb_0!$A$10:$AQ$100,MATCH(FIXED(K$6,0,TRUE),ES_ULCb_0!$A$10:$AQ$10,0)+1,FALSE)),"",VLOOKUP($A68,ES_ULCb_0!$A$10:$AQ$100,MATCH(FIXED(K$6,0,TRUE),ES_ULCb_0!$A$10:$AQ$10,0)+1,FALSE))</f>
        <v/>
      </c>
      <c r="L68" s="232" t="str">
        <f>IF(ISNA(VLOOKUP($A68,ES_ULCb_0!$A$10:$AQ$100,MATCH(FIXED(L$6,0,TRUE),ES_ULCb_0!$A$10:$AQ$10,0)+1,FALSE)),"",VLOOKUP($A68,ES_ULCb_0!$A$10:$AQ$100,MATCH(FIXED(L$6,0,TRUE),ES_ULCb_0!$A$10:$AQ$10,0)+1,FALSE))</f>
        <v/>
      </c>
      <c r="M68" s="232" t="str">
        <f>IF(ISNA(VLOOKUP($A68,ES_ULCb_0!$A$10:$AQ$100,MATCH(FIXED(M$6,0,TRUE),ES_ULCb_0!$A$10:$AQ$10,0)+1,FALSE)),"",VLOOKUP($A68,ES_ULCb_0!$A$10:$AQ$100,MATCH(FIXED(M$6,0,TRUE),ES_ULCb_0!$A$10:$AQ$10,0)+1,FALSE))</f>
        <v/>
      </c>
      <c r="N68" s="232" t="str">
        <f>IF(ISNA(VLOOKUP($A68,ES_ULCb_0!$A$10:$AQ$100,MATCH(FIXED(N$6,0,TRUE),ES_ULCb_0!$A$10:$AQ$10,0)+1,FALSE)),"",VLOOKUP($A68,ES_ULCb_0!$A$10:$AQ$100,MATCH(FIXED(N$6,0,TRUE),ES_ULCb_0!$A$10:$AQ$10,0)+1,FALSE))</f>
        <v/>
      </c>
      <c r="O68" s="232" t="str">
        <f>IF(ISNA(VLOOKUP($A68,ES_ULCb_0!$A$10:$AQ$100,MATCH(FIXED(O$6,0,TRUE),ES_ULCb_0!$A$10:$AQ$10,0)+1,FALSE)),"",VLOOKUP($A68,ES_ULCb_0!$A$10:$AQ$100,MATCH(FIXED(O$6,0,TRUE),ES_ULCb_0!$A$10:$AQ$10,0)+1,FALSE))</f>
        <v/>
      </c>
      <c r="P68" s="232" t="str">
        <f>IF(ISNA(VLOOKUP($A68,ES_ULCb_0!$A$10:$AQ$100,MATCH(FIXED(P$6,0,TRUE),ES_ULCb_0!$A$10:$AQ$10,0)+1,FALSE)),"",VLOOKUP($A68,ES_ULCb_0!$A$10:$AQ$100,MATCH(FIXED(P$6,0,TRUE),ES_ULCb_0!$A$10:$AQ$10,0)+1,FALSE))</f>
        <v/>
      </c>
      <c r="Q68" s="232" t="str">
        <f>IF(ISNA(VLOOKUP($A68,ES_ULCb_0!$A$10:$AQ$100,MATCH(FIXED(Q$6,0,TRUE),ES_ULCb_0!$A$10:$AQ$10,0)+1,FALSE)),"",VLOOKUP($A68,ES_ULCb_0!$A$10:$AQ$100,MATCH(FIXED(Q$6,0,TRUE),ES_ULCb_0!$A$10:$AQ$10,0)+1,FALSE))</f>
        <v/>
      </c>
      <c r="R68" s="232" t="str">
        <f>IF(ISNA(VLOOKUP($A68,ES_ULCb_0!$A$10:$AQ$100,MATCH(FIXED(R$6,0,TRUE),ES_ULCb_0!$A$10:$AQ$10,0)+1,FALSE)),"",VLOOKUP($A68,ES_ULCb_0!$A$10:$AQ$100,MATCH(FIXED(R$6,0,TRUE),ES_ULCb_0!$A$10:$AQ$10,0)+1,FALSE))</f>
        <v/>
      </c>
      <c r="S68" s="232" t="str">
        <f>IF(ISNA(VLOOKUP($A68,ES_ULCb_0!$A$10:$AQ$100,MATCH(FIXED(S$6,0,TRUE),ES_ULCb_0!$A$10:$AQ$10,0)+1,FALSE)),"",VLOOKUP($A68,ES_ULCb_0!$A$10:$AQ$100,MATCH(FIXED(S$6,0,TRUE),ES_ULCb_0!$A$10:$AQ$10,0)+1,FALSE))</f>
        <v/>
      </c>
      <c r="T68" s="232" t="str">
        <f>IF(ISNA(VLOOKUP($A68,ES_ULCb_0!$A$10:$AQ$100,MATCH(FIXED(T$6,0,TRUE),ES_ULCb_0!$A$10:$AQ$10,0)+1,FALSE)),"",VLOOKUP($A68,ES_ULCb_0!$A$10:$AQ$100,MATCH(FIXED(T$6,0,TRUE),ES_ULCb_0!$A$10:$AQ$10,0)+1,FALSE))</f>
        <v/>
      </c>
      <c r="U68" s="232" t="str">
        <f>IF(ISNA(VLOOKUP($A68,ES_ULCb_0!$A$10:$AQ$100,MATCH(FIXED(U$6,0,TRUE),ES_ULCb_0!$A$10:$AQ$10,0)+1,FALSE)),"",VLOOKUP($A68,ES_ULCb_0!$A$10:$AQ$100,MATCH(FIXED(U$6,0,TRUE),ES_ULCb_0!$A$10:$AQ$10,0)+1,FALSE))</f>
        <v/>
      </c>
      <c r="V68" s="232" t="str">
        <f>IF(ISNA(VLOOKUP($A68,ES_ULCb_0!$A$10:$AQ$100,MATCH(FIXED(V$6,0,TRUE),ES_ULCb_0!$A$10:$AQ$10,0)+1,FALSE)),"",VLOOKUP($A68,ES_ULCb_0!$A$10:$AQ$100,MATCH(FIXED(V$6,0,TRUE),ES_ULCb_0!$A$10:$AQ$10,0)+1,FALSE))</f>
        <v/>
      </c>
      <c r="W68" s="232" t="str">
        <f>IF(ISNA(VLOOKUP($A68,ES_ULCb_0!$A$10:$AQ$100,MATCH(FIXED(W$6,0,TRUE),ES_ULCb_0!$A$10:$AQ$10,0)+1,FALSE)),"",VLOOKUP($A68,ES_ULCb_0!$A$10:$AQ$100,MATCH(FIXED(W$6,0,TRUE),ES_ULCb_0!$A$10:$AQ$10,0)+1,FALSE))</f>
        <v/>
      </c>
    </row>
    <row r="69" spans="1:23">
      <c r="A69" s="230" t="str">
        <f>lookup!Z28</f>
        <v>Romania</v>
      </c>
      <c r="B69" s="232" t="str">
        <f>VLOOKUP(A69,lookup!$Z$2:$AA$77,2,FALSE)</f>
        <v>Ρουμανία</v>
      </c>
      <c r="C69" s="232" t="str">
        <f>IF(ISNA(VLOOKUP($A69,ES_ULCb_0!$A$10:$AQ$100,MATCH(FIXED(C$6,0,TRUE),ES_ULCb_0!$A$10:$AQ$10,0)+1,FALSE)),"",VLOOKUP($A69,ES_ULCb_0!$A$10:$AQ$100,MATCH(FIXED(C$6,0,TRUE),ES_ULCb_0!$A$10:$AQ$10,0)+1,FALSE))</f>
        <v/>
      </c>
      <c r="D69" s="232" t="str">
        <f>IF(ISNA(VLOOKUP($A69,ES_ULCb_0!$A$10:$AQ$100,MATCH(FIXED(D$6,0,TRUE),ES_ULCb_0!$A$10:$AQ$10,0)+1,FALSE)),"",VLOOKUP($A69,ES_ULCb_0!$A$10:$AQ$100,MATCH(FIXED(D$6,0,TRUE),ES_ULCb_0!$A$10:$AQ$10,0)+1,FALSE))</f>
        <v/>
      </c>
      <c r="E69" s="232" t="str">
        <f>IF(ISNA(VLOOKUP($A69,ES_ULCb_0!$A$10:$AQ$100,MATCH(FIXED(E$6,0,TRUE),ES_ULCb_0!$A$10:$AQ$10,0)+1,FALSE)),"",VLOOKUP($A69,ES_ULCb_0!$A$10:$AQ$100,MATCH(FIXED(E$6,0,TRUE),ES_ULCb_0!$A$10:$AQ$10,0)+1,FALSE))</f>
        <v/>
      </c>
      <c r="F69" s="232" t="str">
        <f>IF(ISNA(VLOOKUP($A69,ES_ULCb_0!$A$10:$AQ$100,MATCH(FIXED(F$6,0,TRUE),ES_ULCb_0!$A$10:$AQ$10,0)+1,FALSE)),"",VLOOKUP($A69,ES_ULCb_0!$A$10:$AQ$100,MATCH(FIXED(F$6,0,TRUE),ES_ULCb_0!$A$10:$AQ$10,0)+1,FALSE))</f>
        <v/>
      </c>
      <c r="G69" s="232" t="str">
        <f>IF(ISNA(VLOOKUP($A69,ES_ULCb_0!$A$10:$AQ$100,MATCH(FIXED(G$6,0,TRUE),ES_ULCb_0!$A$10:$AQ$10,0)+1,FALSE)),"",VLOOKUP($A69,ES_ULCb_0!$A$10:$AQ$100,MATCH(FIXED(G$6,0,TRUE),ES_ULCb_0!$A$10:$AQ$10,0)+1,FALSE))</f>
        <v/>
      </c>
      <c r="H69" s="232" t="str">
        <f>IF(ISNA(VLOOKUP($A69,ES_ULCb_0!$A$10:$AQ$100,MATCH(FIXED(H$6,0,TRUE),ES_ULCb_0!$A$10:$AQ$10,0)+1,FALSE)),"",VLOOKUP($A69,ES_ULCb_0!$A$10:$AQ$100,MATCH(FIXED(H$6,0,TRUE),ES_ULCb_0!$A$10:$AQ$10,0)+1,FALSE))</f>
        <v/>
      </c>
      <c r="I69" s="232" t="str">
        <f>IF(ISNA(VLOOKUP($A69,ES_ULCb_0!$A$10:$AQ$100,MATCH(FIXED(I$6,0,TRUE),ES_ULCb_0!$A$10:$AQ$10,0)+1,FALSE)),"",VLOOKUP($A69,ES_ULCb_0!$A$10:$AQ$100,MATCH(FIXED(I$6,0,TRUE),ES_ULCb_0!$A$10:$AQ$10,0)+1,FALSE))</f>
        <v/>
      </c>
      <c r="J69" s="232" t="str">
        <f>IF(ISNA(VLOOKUP($A69,ES_ULCb_0!$A$10:$AQ$100,MATCH(FIXED(J$6,0,TRUE),ES_ULCb_0!$A$10:$AQ$10,0)+1,FALSE)),"",VLOOKUP($A69,ES_ULCb_0!$A$10:$AQ$100,MATCH(FIXED(J$6,0,TRUE),ES_ULCb_0!$A$10:$AQ$10,0)+1,FALSE))</f>
        <v/>
      </c>
      <c r="K69" s="232" t="str">
        <f>IF(ISNA(VLOOKUP($A69,ES_ULCb_0!$A$10:$AQ$100,MATCH(FIXED(K$6,0,TRUE),ES_ULCb_0!$A$10:$AQ$10,0)+1,FALSE)),"",VLOOKUP($A69,ES_ULCb_0!$A$10:$AQ$100,MATCH(FIXED(K$6,0,TRUE),ES_ULCb_0!$A$10:$AQ$10,0)+1,FALSE))</f>
        <v/>
      </c>
      <c r="L69" s="232" t="str">
        <f>IF(ISNA(VLOOKUP($A69,ES_ULCb_0!$A$10:$AQ$100,MATCH(FIXED(L$6,0,TRUE),ES_ULCb_0!$A$10:$AQ$10,0)+1,FALSE)),"",VLOOKUP($A69,ES_ULCb_0!$A$10:$AQ$100,MATCH(FIXED(L$6,0,TRUE),ES_ULCb_0!$A$10:$AQ$10,0)+1,FALSE))</f>
        <v/>
      </c>
      <c r="M69" s="232" t="str">
        <f>IF(ISNA(VLOOKUP($A69,ES_ULCb_0!$A$10:$AQ$100,MATCH(FIXED(M$6,0,TRUE),ES_ULCb_0!$A$10:$AQ$10,0)+1,FALSE)),"",VLOOKUP($A69,ES_ULCb_0!$A$10:$AQ$100,MATCH(FIXED(M$6,0,TRUE),ES_ULCb_0!$A$10:$AQ$10,0)+1,FALSE))</f>
        <v/>
      </c>
      <c r="N69" s="232" t="str">
        <f>IF(ISNA(VLOOKUP($A69,ES_ULCb_0!$A$10:$AQ$100,MATCH(FIXED(N$6,0,TRUE),ES_ULCb_0!$A$10:$AQ$10,0)+1,FALSE)),"",VLOOKUP($A69,ES_ULCb_0!$A$10:$AQ$100,MATCH(FIXED(N$6,0,TRUE),ES_ULCb_0!$A$10:$AQ$10,0)+1,FALSE))</f>
        <v/>
      </c>
      <c r="O69" s="232" t="str">
        <f>IF(ISNA(VLOOKUP($A69,ES_ULCb_0!$A$10:$AQ$100,MATCH(FIXED(O$6,0,TRUE),ES_ULCb_0!$A$10:$AQ$10,0)+1,FALSE)),"",VLOOKUP($A69,ES_ULCb_0!$A$10:$AQ$100,MATCH(FIXED(O$6,0,TRUE),ES_ULCb_0!$A$10:$AQ$10,0)+1,FALSE))</f>
        <v/>
      </c>
      <c r="P69" s="232" t="str">
        <f>IF(ISNA(VLOOKUP($A69,ES_ULCb_0!$A$10:$AQ$100,MATCH(FIXED(P$6,0,TRUE),ES_ULCb_0!$A$10:$AQ$10,0)+1,FALSE)),"",VLOOKUP($A69,ES_ULCb_0!$A$10:$AQ$100,MATCH(FIXED(P$6,0,TRUE),ES_ULCb_0!$A$10:$AQ$10,0)+1,FALSE))</f>
        <v/>
      </c>
      <c r="Q69" s="232" t="str">
        <f>IF(ISNA(VLOOKUP($A69,ES_ULCb_0!$A$10:$AQ$100,MATCH(FIXED(Q$6,0,TRUE),ES_ULCb_0!$A$10:$AQ$10,0)+1,FALSE)),"",VLOOKUP($A69,ES_ULCb_0!$A$10:$AQ$100,MATCH(FIXED(Q$6,0,TRUE),ES_ULCb_0!$A$10:$AQ$10,0)+1,FALSE))</f>
        <v/>
      </c>
      <c r="R69" s="232" t="str">
        <f>IF(ISNA(VLOOKUP($A69,ES_ULCb_0!$A$10:$AQ$100,MATCH(FIXED(R$6,0,TRUE),ES_ULCb_0!$A$10:$AQ$10,0)+1,FALSE)),"",VLOOKUP($A69,ES_ULCb_0!$A$10:$AQ$100,MATCH(FIXED(R$6,0,TRUE),ES_ULCb_0!$A$10:$AQ$10,0)+1,FALSE))</f>
        <v/>
      </c>
      <c r="S69" s="232" t="str">
        <f>IF(ISNA(VLOOKUP($A69,ES_ULCb_0!$A$10:$AQ$100,MATCH(FIXED(S$6,0,TRUE),ES_ULCb_0!$A$10:$AQ$10,0)+1,FALSE)),"",VLOOKUP($A69,ES_ULCb_0!$A$10:$AQ$100,MATCH(FIXED(S$6,0,TRUE),ES_ULCb_0!$A$10:$AQ$10,0)+1,FALSE))</f>
        <v/>
      </c>
      <c r="T69" s="232" t="str">
        <f>IF(ISNA(VLOOKUP($A69,ES_ULCb_0!$A$10:$AQ$100,MATCH(FIXED(T$6,0,TRUE),ES_ULCb_0!$A$10:$AQ$10,0)+1,FALSE)),"",VLOOKUP($A69,ES_ULCb_0!$A$10:$AQ$100,MATCH(FIXED(T$6,0,TRUE),ES_ULCb_0!$A$10:$AQ$10,0)+1,FALSE))</f>
        <v/>
      </c>
      <c r="U69" s="232" t="str">
        <f>IF(ISNA(VLOOKUP($A69,ES_ULCb_0!$A$10:$AQ$100,MATCH(FIXED(U$6,0,TRUE),ES_ULCb_0!$A$10:$AQ$10,0)+1,FALSE)),"",VLOOKUP($A69,ES_ULCb_0!$A$10:$AQ$100,MATCH(FIXED(U$6,0,TRUE),ES_ULCb_0!$A$10:$AQ$10,0)+1,FALSE))</f>
        <v/>
      </c>
      <c r="V69" s="232" t="str">
        <f>IF(ISNA(VLOOKUP($A69,ES_ULCb_0!$A$10:$AQ$100,MATCH(FIXED(V$6,0,TRUE),ES_ULCb_0!$A$10:$AQ$10,0)+1,FALSE)),"",VLOOKUP($A69,ES_ULCb_0!$A$10:$AQ$100,MATCH(FIXED(V$6,0,TRUE),ES_ULCb_0!$A$10:$AQ$10,0)+1,FALSE))</f>
        <v/>
      </c>
      <c r="W69" s="232" t="str">
        <f>IF(ISNA(VLOOKUP($A69,ES_ULCb_0!$A$10:$AQ$100,MATCH(FIXED(W$6,0,TRUE),ES_ULCb_0!$A$10:$AQ$10,0)+1,FALSE)),"",VLOOKUP($A69,ES_ULCb_0!$A$10:$AQ$100,MATCH(FIXED(W$6,0,TRUE),ES_ULCb_0!$A$10:$AQ$10,0)+1,FALSE))</f>
        <v/>
      </c>
    </row>
    <row r="70" spans="1:23">
      <c r="A70" s="230" t="str">
        <f>lookup!Z29</f>
        <v>Slovenia</v>
      </c>
      <c r="B70" s="232" t="str">
        <f>VLOOKUP(A70,lookup!$Z$2:$AA$77,2,FALSE)</f>
        <v>Σλοβενία</v>
      </c>
      <c r="C70" s="232" t="str">
        <f>IF(ISNA(VLOOKUP($A70,ES_ULCb_0!$A$10:$AQ$100,MATCH(FIXED(C$6,0,TRUE),ES_ULCb_0!$A$10:$AQ$10,0)+1,FALSE)),"",VLOOKUP($A70,ES_ULCb_0!$A$10:$AQ$100,MATCH(FIXED(C$6,0,TRUE),ES_ULCb_0!$A$10:$AQ$10,0)+1,FALSE))</f>
        <v/>
      </c>
      <c r="D70" s="232" t="str">
        <f>IF(ISNA(VLOOKUP($A70,ES_ULCb_0!$A$10:$AQ$100,MATCH(FIXED(D$6,0,TRUE),ES_ULCb_0!$A$10:$AQ$10,0)+1,FALSE)),"",VLOOKUP($A70,ES_ULCb_0!$A$10:$AQ$100,MATCH(FIXED(D$6,0,TRUE),ES_ULCb_0!$A$10:$AQ$10,0)+1,FALSE))</f>
        <v/>
      </c>
      <c r="E70" s="232" t="str">
        <f>IF(ISNA(VLOOKUP($A70,ES_ULCb_0!$A$10:$AQ$100,MATCH(FIXED(E$6,0,TRUE),ES_ULCb_0!$A$10:$AQ$10,0)+1,FALSE)),"",VLOOKUP($A70,ES_ULCb_0!$A$10:$AQ$100,MATCH(FIXED(E$6,0,TRUE),ES_ULCb_0!$A$10:$AQ$10,0)+1,FALSE))</f>
        <v/>
      </c>
      <c r="F70" s="232" t="str">
        <f>IF(ISNA(VLOOKUP($A70,ES_ULCb_0!$A$10:$AQ$100,MATCH(FIXED(F$6,0,TRUE),ES_ULCb_0!$A$10:$AQ$10,0)+1,FALSE)),"",VLOOKUP($A70,ES_ULCb_0!$A$10:$AQ$100,MATCH(FIXED(F$6,0,TRUE),ES_ULCb_0!$A$10:$AQ$10,0)+1,FALSE))</f>
        <v/>
      </c>
      <c r="G70" s="232" t="str">
        <f>IF(ISNA(VLOOKUP($A70,ES_ULCb_0!$A$10:$AQ$100,MATCH(FIXED(G$6,0,TRUE),ES_ULCb_0!$A$10:$AQ$10,0)+1,FALSE)),"",VLOOKUP($A70,ES_ULCb_0!$A$10:$AQ$100,MATCH(FIXED(G$6,0,TRUE),ES_ULCb_0!$A$10:$AQ$10,0)+1,FALSE))</f>
        <v/>
      </c>
      <c r="H70" s="232" t="str">
        <f>IF(ISNA(VLOOKUP($A70,ES_ULCb_0!$A$10:$AQ$100,MATCH(FIXED(H$6,0,TRUE),ES_ULCb_0!$A$10:$AQ$10,0)+1,FALSE)),"",VLOOKUP($A70,ES_ULCb_0!$A$10:$AQ$100,MATCH(FIXED(H$6,0,TRUE),ES_ULCb_0!$A$10:$AQ$10,0)+1,FALSE))</f>
        <v/>
      </c>
      <c r="I70" s="232" t="str">
        <f>IF(ISNA(VLOOKUP($A70,ES_ULCb_0!$A$10:$AQ$100,MATCH(FIXED(I$6,0,TRUE),ES_ULCb_0!$A$10:$AQ$10,0)+1,FALSE)),"",VLOOKUP($A70,ES_ULCb_0!$A$10:$AQ$100,MATCH(FIXED(I$6,0,TRUE),ES_ULCb_0!$A$10:$AQ$10,0)+1,FALSE))</f>
        <v/>
      </c>
      <c r="J70" s="232" t="str">
        <f>IF(ISNA(VLOOKUP($A70,ES_ULCb_0!$A$10:$AQ$100,MATCH(FIXED(J$6,0,TRUE),ES_ULCb_0!$A$10:$AQ$10,0)+1,FALSE)),"",VLOOKUP($A70,ES_ULCb_0!$A$10:$AQ$100,MATCH(FIXED(J$6,0,TRUE),ES_ULCb_0!$A$10:$AQ$10,0)+1,FALSE))</f>
        <v/>
      </c>
      <c r="K70" s="232" t="str">
        <f>IF(ISNA(VLOOKUP($A70,ES_ULCb_0!$A$10:$AQ$100,MATCH(FIXED(K$6,0,TRUE),ES_ULCb_0!$A$10:$AQ$10,0)+1,FALSE)),"",VLOOKUP($A70,ES_ULCb_0!$A$10:$AQ$100,MATCH(FIXED(K$6,0,TRUE),ES_ULCb_0!$A$10:$AQ$10,0)+1,FALSE))</f>
        <v/>
      </c>
      <c r="L70" s="232" t="str">
        <f>IF(ISNA(VLOOKUP($A70,ES_ULCb_0!$A$10:$AQ$100,MATCH(FIXED(L$6,0,TRUE),ES_ULCb_0!$A$10:$AQ$10,0)+1,FALSE)),"",VLOOKUP($A70,ES_ULCb_0!$A$10:$AQ$100,MATCH(FIXED(L$6,0,TRUE),ES_ULCb_0!$A$10:$AQ$10,0)+1,FALSE))</f>
        <v/>
      </c>
      <c r="M70" s="232" t="str">
        <f>IF(ISNA(VLOOKUP($A70,ES_ULCb_0!$A$10:$AQ$100,MATCH(FIXED(M$6,0,TRUE),ES_ULCb_0!$A$10:$AQ$10,0)+1,FALSE)),"",VLOOKUP($A70,ES_ULCb_0!$A$10:$AQ$100,MATCH(FIXED(M$6,0,TRUE),ES_ULCb_0!$A$10:$AQ$10,0)+1,FALSE))</f>
        <v/>
      </c>
      <c r="N70" s="232" t="str">
        <f>IF(ISNA(VLOOKUP($A70,ES_ULCb_0!$A$10:$AQ$100,MATCH(FIXED(N$6,0,TRUE),ES_ULCb_0!$A$10:$AQ$10,0)+1,FALSE)),"",VLOOKUP($A70,ES_ULCb_0!$A$10:$AQ$100,MATCH(FIXED(N$6,0,TRUE),ES_ULCb_0!$A$10:$AQ$10,0)+1,FALSE))</f>
        <v/>
      </c>
      <c r="O70" s="232" t="str">
        <f>IF(ISNA(VLOOKUP($A70,ES_ULCb_0!$A$10:$AQ$100,MATCH(FIXED(O$6,0,TRUE),ES_ULCb_0!$A$10:$AQ$10,0)+1,FALSE)),"",VLOOKUP($A70,ES_ULCb_0!$A$10:$AQ$100,MATCH(FIXED(O$6,0,TRUE),ES_ULCb_0!$A$10:$AQ$10,0)+1,FALSE))</f>
        <v/>
      </c>
      <c r="P70" s="232" t="str">
        <f>IF(ISNA(VLOOKUP($A70,ES_ULCb_0!$A$10:$AQ$100,MATCH(FIXED(P$6,0,TRUE),ES_ULCb_0!$A$10:$AQ$10,0)+1,FALSE)),"",VLOOKUP($A70,ES_ULCb_0!$A$10:$AQ$100,MATCH(FIXED(P$6,0,TRUE),ES_ULCb_0!$A$10:$AQ$10,0)+1,FALSE))</f>
        <v/>
      </c>
      <c r="Q70" s="232" t="str">
        <f>IF(ISNA(VLOOKUP($A70,ES_ULCb_0!$A$10:$AQ$100,MATCH(FIXED(Q$6,0,TRUE),ES_ULCb_0!$A$10:$AQ$10,0)+1,FALSE)),"",VLOOKUP($A70,ES_ULCb_0!$A$10:$AQ$100,MATCH(FIXED(Q$6,0,TRUE),ES_ULCb_0!$A$10:$AQ$10,0)+1,FALSE))</f>
        <v/>
      </c>
      <c r="R70" s="232" t="str">
        <f>IF(ISNA(VLOOKUP($A70,ES_ULCb_0!$A$10:$AQ$100,MATCH(FIXED(R$6,0,TRUE),ES_ULCb_0!$A$10:$AQ$10,0)+1,FALSE)),"",VLOOKUP($A70,ES_ULCb_0!$A$10:$AQ$100,MATCH(FIXED(R$6,0,TRUE),ES_ULCb_0!$A$10:$AQ$10,0)+1,FALSE))</f>
        <v/>
      </c>
      <c r="S70" s="232" t="str">
        <f>IF(ISNA(VLOOKUP($A70,ES_ULCb_0!$A$10:$AQ$100,MATCH(FIXED(S$6,0,TRUE),ES_ULCb_0!$A$10:$AQ$10,0)+1,FALSE)),"",VLOOKUP($A70,ES_ULCb_0!$A$10:$AQ$100,MATCH(FIXED(S$6,0,TRUE),ES_ULCb_0!$A$10:$AQ$10,0)+1,FALSE))</f>
        <v/>
      </c>
      <c r="T70" s="232" t="str">
        <f>IF(ISNA(VLOOKUP($A70,ES_ULCb_0!$A$10:$AQ$100,MATCH(FIXED(T$6,0,TRUE),ES_ULCb_0!$A$10:$AQ$10,0)+1,FALSE)),"",VLOOKUP($A70,ES_ULCb_0!$A$10:$AQ$100,MATCH(FIXED(T$6,0,TRUE),ES_ULCb_0!$A$10:$AQ$10,0)+1,FALSE))</f>
        <v/>
      </c>
      <c r="U70" s="232" t="str">
        <f>IF(ISNA(VLOOKUP($A70,ES_ULCb_0!$A$10:$AQ$100,MATCH(FIXED(U$6,0,TRUE),ES_ULCb_0!$A$10:$AQ$10,0)+1,FALSE)),"",VLOOKUP($A70,ES_ULCb_0!$A$10:$AQ$100,MATCH(FIXED(U$6,0,TRUE),ES_ULCb_0!$A$10:$AQ$10,0)+1,FALSE))</f>
        <v/>
      </c>
      <c r="V70" s="232" t="str">
        <f>IF(ISNA(VLOOKUP($A70,ES_ULCb_0!$A$10:$AQ$100,MATCH(FIXED(V$6,0,TRUE),ES_ULCb_0!$A$10:$AQ$10,0)+1,FALSE)),"",VLOOKUP($A70,ES_ULCb_0!$A$10:$AQ$100,MATCH(FIXED(V$6,0,TRUE),ES_ULCb_0!$A$10:$AQ$10,0)+1,FALSE))</f>
        <v/>
      </c>
      <c r="W70" s="232" t="str">
        <f>IF(ISNA(VLOOKUP($A70,ES_ULCb_0!$A$10:$AQ$100,MATCH(FIXED(W$6,0,TRUE),ES_ULCb_0!$A$10:$AQ$10,0)+1,FALSE)),"",VLOOKUP($A70,ES_ULCb_0!$A$10:$AQ$100,MATCH(FIXED(W$6,0,TRUE),ES_ULCb_0!$A$10:$AQ$10,0)+1,FALSE))</f>
        <v/>
      </c>
    </row>
    <row r="71" spans="1:23">
      <c r="A71" s="230" t="str">
        <f>lookup!Z30</f>
        <v>Slovakia</v>
      </c>
      <c r="B71" s="232" t="str">
        <f>VLOOKUP(A71,lookup!$Z$2:$AA$77,2,FALSE)</f>
        <v>Σλοβακία</v>
      </c>
      <c r="C71" s="232" t="str">
        <f>IF(ISNA(VLOOKUP($A71,ES_ULCb_0!$A$10:$AQ$100,MATCH(FIXED(C$6,0,TRUE),ES_ULCb_0!$A$10:$AQ$10,0)+1,FALSE)),"",VLOOKUP($A71,ES_ULCb_0!$A$10:$AQ$100,MATCH(FIXED(C$6,0,TRUE),ES_ULCb_0!$A$10:$AQ$10,0)+1,FALSE))</f>
        <v/>
      </c>
      <c r="D71" s="232" t="str">
        <f>IF(ISNA(VLOOKUP($A71,ES_ULCb_0!$A$10:$AQ$100,MATCH(FIXED(D$6,0,TRUE),ES_ULCb_0!$A$10:$AQ$10,0)+1,FALSE)),"",VLOOKUP($A71,ES_ULCb_0!$A$10:$AQ$100,MATCH(FIXED(D$6,0,TRUE),ES_ULCb_0!$A$10:$AQ$10,0)+1,FALSE))</f>
        <v/>
      </c>
      <c r="E71" s="232" t="str">
        <f>IF(ISNA(VLOOKUP($A71,ES_ULCb_0!$A$10:$AQ$100,MATCH(FIXED(E$6,0,TRUE),ES_ULCb_0!$A$10:$AQ$10,0)+1,FALSE)),"",VLOOKUP($A71,ES_ULCb_0!$A$10:$AQ$100,MATCH(FIXED(E$6,0,TRUE),ES_ULCb_0!$A$10:$AQ$10,0)+1,FALSE))</f>
        <v/>
      </c>
      <c r="F71" s="232" t="str">
        <f>IF(ISNA(VLOOKUP($A71,ES_ULCb_0!$A$10:$AQ$100,MATCH(FIXED(F$6,0,TRUE),ES_ULCb_0!$A$10:$AQ$10,0)+1,FALSE)),"",VLOOKUP($A71,ES_ULCb_0!$A$10:$AQ$100,MATCH(FIXED(F$6,0,TRUE),ES_ULCb_0!$A$10:$AQ$10,0)+1,FALSE))</f>
        <v/>
      </c>
      <c r="G71" s="232" t="str">
        <f>IF(ISNA(VLOOKUP($A71,ES_ULCb_0!$A$10:$AQ$100,MATCH(FIXED(G$6,0,TRUE),ES_ULCb_0!$A$10:$AQ$10,0)+1,FALSE)),"",VLOOKUP($A71,ES_ULCb_0!$A$10:$AQ$100,MATCH(FIXED(G$6,0,TRUE),ES_ULCb_0!$A$10:$AQ$10,0)+1,FALSE))</f>
        <v/>
      </c>
      <c r="H71" s="232" t="str">
        <f>IF(ISNA(VLOOKUP($A71,ES_ULCb_0!$A$10:$AQ$100,MATCH(FIXED(H$6,0,TRUE),ES_ULCb_0!$A$10:$AQ$10,0)+1,FALSE)),"",VLOOKUP($A71,ES_ULCb_0!$A$10:$AQ$100,MATCH(FIXED(H$6,0,TRUE),ES_ULCb_0!$A$10:$AQ$10,0)+1,FALSE))</f>
        <v/>
      </c>
      <c r="I71" s="232" t="str">
        <f>IF(ISNA(VLOOKUP($A71,ES_ULCb_0!$A$10:$AQ$100,MATCH(FIXED(I$6,0,TRUE),ES_ULCb_0!$A$10:$AQ$10,0)+1,FALSE)),"",VLOOKUP($A71,ES_ULCb_0!$A$10:$AQ$100,MATCH(FIXED(I$6,0,TRUE),ES_ULCb_0!$A$10:$AQ$10,0)+1,FALSE))</f>
        <v/>
      </c>
      <c r="J71" s="232" t="str">
        <f>IF(ISNA(VLOOKUP($A71,ES_ULCb_0!$A$10:$AQ$100,MATCH(FIXED(J$6,0,TRUE),ES_ULCb_0!$A$10:$AQ$10,0)+1,FALSE)),"",VLOOKUP($A71,ES_ULCb_0!$A$10:$AQ$100,MATCH(FIXED(J$6,0,TRUE),ES_ULCb_0!$A$10:$AQ$10,0)+1,FALSE))</f>
        <v/>
      </c>
      <c r="K71" s="232" t="str">
        <f>IF(ISNA(VLOOKUP($A71,ES_ULCb_0!$A$10:$AQ$100,MATCH(FIXED(K$6,0,TRUE),ES_ULCb_0!$A$10:$AQ$10,0)+1,FALSE)),"",VLOOKUP($A71,ES_ULCb_0!$A$10:$AQ$100,MATCH(FIXED(K$6,0,TRUE),ES_ULCb_0!$A$10:$AQ$10,0)+1,FALSE))</f>
        <v/>
      </c>
      <c r="L71" s="232" t="str">
        <f>IF(ISNA(VLOOKUP($A71,ES_ULCb_0!$A$10:$AQ$100,MATCH(FIXED(L$6,0,TRUE),ES_ULCb_0!$A$10:$AQ$10,0)+1,FALSE)),"",VLOOKUP($A71,ES_ULCb_0!$A$10:$AQ$100,MATCH(FIXED(L$6,0,TRUE),ES_ULCb_0!$A$10:$AQ$10,0)+1,FALSE))</f>
        <v/>
      </c>
      <c r="M71" s="232" t="str">
        <f>IF(ISNA(VLOOKUP($A71,ES_ULCb_0!$A$10:$AQ$100,MATCH(FIXED(M$6,0,TRUE),ES_ULCb_0!$A$10:$AQ$10,0)+1,FALSE)),"",VLOOKUP($A71,ES_ULCb_0!$A$10:$AQ$100,MATCH(FIXED(M$6,0,TRUE),ES_ULCb_0!$A$10:$AQ$10,0)+1,FALSE))</f>
        <v/>
      </c>
      <c r="N71" s="232" t="str">
        <f>IF(ISNA(VLOOKUP($A71,ES_ULCb_0!$A$10:$AQ$100,MATCH(FIXED(N$6,0,TRUE),ES_ULCb_0!$A$10:$AQ$10,0)+1,FALSE)),"",VLOOKUP($A71,ES_ULCb_0!$A$10:$AQ$100,MATCH(FIXED(N$6,0,TRUE),ES_ULCb_0!$A$10:$AQ$10,0)+1,FALSE))</f>
        <v/>
      </c>
      <c r="O71" s="232" t="str">
        <f>IF(ISNA(VLOOKUP($A71,ES_ULCb_0!$A$10:$AQ$100,MATCH(FIXED(O$6,0,TRUE),ES_ULCb_0!$A$10:$AQ$10,0)+1,FALSE)),"",VLOOKUP($A71,ES_ULCb_0!$A$10:$AQ$100,MATCH(FIXED(O$6,0,TRUE),ES_ULCb_0!$A$10:$AQ$10,0)+1,FALSE))</f>
        <v/>
      </c>
      <c r="P71" s="232" t="str">
        <f>IF(ISNA(VLOOKUP($A71,ES_ULCb_0!$A$10:$AQ$100,MATCH(FIXED(P$6,0,TRUE),ES_ULCb_0!$A$10:$AQ$10,0)+1,FALSE)),"",VLOOKUP($A71,ES_ULCb_0!$A$10:$AQ$100,MATCH(FIXED(P$6,0,TRUE),ES_ULCb_0!$A$10:$AQ$10,0)+1,FALSE))</f>
        <v/>
      </c>
      <c r="Q71" s="232" t="str">
        <f>IF(ISNA(VLOOKUP($A71,ES_ULCb_0!$A$10:$AQ$100,MATCH(FIXED(Q$6,0,TRUE),ES_ULCb_0!$A$10:$AQ$10,0)+1,FALSE)),"",VLOOKUP($A71,ES_ULCb_0!$A$10:$AQ$100,MATCH(FIXED(Q$6,0,TRUE),ES_ULCb_0!$A$10:$AQ$10,0)+1,FALSE))</f>
        <v/>
      </c>
      <c r="R71" s="232" t="str">
        <f>IF(ISNA(VLOOKUP($A71,ES_ULCb_0!$A$10:$AQ$100,MATCH(FIXED(R$6,0,TRUE),ES_ULCb_0!$A$10:$AQ$10,0)+1,FALSE)),"",VLOOKUP($A71,ES_ULCb_0!$A$10:$AQ$100,MATCH(FIXED(R$6,0,TRUE),ES_ULCb_0!$A$10:$AQ$10,0)+1,FALSE))</f>
        <v/>
      </c>
      <c r="S71" s="232" t="str">
        <f>IF(ISNA(VLOOKUP($A71,ES_ULCb_0!$A$10:$AQ$100,MATCH(FIXED(S$6,0,TRUE),ES_ULCb_0!$A$10:$AQ$10,0)+1,FALSE)),"",VLOOKUP($A71,ES_ULCb_0!$A$10:$AQ$100,MATCH(FIXED(S$6,0,TRUE),ES_ULCb_0!$A$10:$AQ$10,0)+1,FALSE))</f>
        <v/>
      </c>
      <c r="T71" s="232" t="str">
        <f>IF(ISNA(VLOOKUP($A71,ES_ULCb_0!$A$10:$AQ$100,MATCH(FIXED(T$6,0,TRUE),ES_ULCb_0!$A$10:$AQ$10,0)+1,FALSE)),"",VLOOKUP($A71,ES_ULCb_0!$A$10:$AQ$100,MATCH(FIXED(T$6,0,TRUE),ES_ULCb_0!$A$10:$AQ$10,0)+1,FALSE))</f>
        <v/>
      </c>
      <c r="U71" s="232" t="str">
        <f>IF(ISNA(VLOOKUP($A71,ES_ULCb_0!$A$10:$AQ$100,MATCH(FIXED(U$6,0,TRUE),ES_ULCb_0!$A$10:$AQ$10,0)+1,FALSE)),"",VLOOKUP($A71,ES_ULCb_0!$A$10:$AQ$100,MATCH(FIXED(U$6,0,TRUE),ES_ULCb_0!$A$10:$AQ$10,0)+1,FALSE))</f>
        <v/>
      </c>
      <c r="V71" s="232" t="str">
        <f>IF(ISNA(VLOOKUP($A71,ES_ULCb_0!$A$10:$AQ$100,MATCH(FIXED(V$6,0,TRUE),ES_ULCb_0!$A$10:$AQ$10,0)+1,FALSE)),"",VLOOKUP($A71,ES_ULCb_0!$A$10:$AQ$100,MATCH(FIXED(V$6,0,TRUE),ES_ULCb_0!$A$10:$AQ$10,0)+1,FALSE))</f>
        <v/>
      </c>
      <c r="W71" s="232" t="str">
        <f>IF(ISNA(VLOOKUP($A71,ES_ULCb_0!$A$10:$AQ$100,MATCH(FIXED(W$6,0,TRUE),ES_ULCb_0!$A$10:$AQ$10,0)+1,FALSE)),"",VLOOKUP($A71,ES_ULCb_0!$A$10:$AQ$100,MATCH(FIXED(W$6,0,TRUE),ES_ULCb_0!$A$10:$AQ$10,0)+1,FALSE))</f>
        <v/>
      </c>
    </row>
    <row r="72" spans="1:23">
      <c r="A72" s="230" t="str">
        <f>lookup!Z31</f>
        <v>Finland</v>
      </c>
      <c r="B72" s="232" t="str">
        <f>VLOOKUP(A72,lookup!$Z$2:$AA$77,2,FALSE)</f>
        <v>Φινλανδία</v>
      </c>
      <c r="C72" s="232" t="str">
        <f>IF(ISNA(VLOOKUP($A72,ES_ULCb_0!$A$10:$AQ$100,MATCH(FIXED(C$6,0,TRUE),ES_ULCb_0!$A$10:$AQ$10,0)+1,FALSE)),"",VLOOKUP($A72,ES_ULCb_0!$A$10:$AQ$100,MATCH(FIXED(C$6,0,TRUE),ES_ULCb_0!$A$10:$AQ$10,0)+1,FALSE))</f>
        <v/>
      </c>
      <c r="D72" s="232" t="str">
        <f>IF(ISNA(VLOOKUP($A72,ES_ULCb_0!$A$10:$AQ$100,MATCH(FIXED(D$6,0,TRUE),ES_ULCb_0!$A$10:$AQ$10,0)+1,FALSE)),"",VLOOKUP($A72,ES_ULCb_0!$A$10:$AQ$100,MATCH(FIXED(D$6,0,TRUE),ES_ULCb_0!$A$10:$AQ$10,0)+1,FALSE))</f>
        <v/>
      </c>
      <c r="E72" s="232" t="str">
        <f>IF(ISNA(VLOOKUP($A72,ES_ULCb_0!$A$10:$AQ$100,MATCH(FIXED(E$6,0,TRUE),ES_ULCb_0!$A$10:$AQ$10,0)+1,FALSE)),"",VLOOKUP($A72,ES_ULCb_0!$A$10:$AQ$100,MATCH(FIXED(E$6,0,TRUE),ES_ULCb_0!$A$10:$AQ$10,0)+1,FALSE))</f>
        <v/>
      </c>
      <c r="F72" s="232" t="str">
        <f>IF(ISNA(VLOOKUP($A72,ES_ULCb_0!$A$10:$AQ$100,MATCH(FIXED(F$6,0,TRUE),ES_ULCb_0!$A$10:$AQ$10,0)+1,FALSE)),"",VLOOKUP($A72,ES_ULCb_0!$A$10:$AQ$100,MATCH(FIXED(F$6,0,TRUE),ES_ULCb_0!$A$10:$AQ$10,0)+1,FALSE))</f>
        <v/>
      </c>
      <c r="G72" s="232" t="str">
        <f>IF(ISNA(VLOOKUP($A72,ES_ULCb_0!$A$10:$AQ$100,MATCH(FIXED(G$6,0,TRUE),ES_ULCb_0!$A$10:$AQ$10,0)+1,FALSE)),"",VLOOKUP($A72,ES_ULCb_0!$A$10:$AQ$100,MATCH(FIXED(G$6,0,TRUE),ES_ULCb_0!$A$10:$AQ$10,0)+1,FALSE))</f>
        <v/>
      </c>
      <c r="H72" s="232" t="str">
        <f>IF(ISNA(VLOOKUP($A72,ES_ULCb_0!$A$10:$AQ$100,MATCH(FIXED(H$6,0,TRUE),ES_ULCb_0!$A$10:$AQ$10,0)+1,FALSE)),"",VLOOKUP($A72,ES_ULCb_0!$A$10:$AQ$100,MATCH(FIXED(H$6,0,TRUE),ES_ULCb_0!$A$10:$AQ$10,0)+1,FALSE))</f>
        <v/>
      </c>
      <c r="I72" s="232" t="str">
        <f>IF(ISNA(VLOOKUP($A72,ES_ULCb_0!$A$10:$AQ$100,MATCH(FIXED(I$6,0,TRUE),ES_ULCb_0!$A$10:$AQ$10,0)+1,FALSE)),"",VLOOKUP($A72,ES_ULCb_0!$A$10:$AQ$100,MATCH(FIXED(I$6,0,TRUE),ES_ULCb_0!$A$10:$AQ$10,0)+1,FALSE))</f>
        <v/>
      </c>
      <c r="J72" s="232" t="str">
        <f>IF(ISNA(VLOOKUP($A72,ES_ULCb_0!$A$10:$AQ$100,MATCH(FIXED(J$6,0,TRUE),ES_ULCb_0!$A$10:$AQ$10,0)+1,FALSE)),"",VLOOKUP($A72,ES_ULCb_0!$A$10:$AQ$100,MATCH(FIXED(J$6,0,TRUE),ES_ULCb_0!$A$10:$AQ$10,0)+1,FALSE))</f>
        <v/>
      </c>
      <c r="K72" s="232" t="str">
        <f>IF(ISNA(VLOOKUP($A72,ES_ULCb_0!$A$10:$AQ$100,MATCH(FIXED(K$6,0,TRUE),ES_ULCb_0!$A$10:$AQ$10,0)+1,FALSE)),"",VLOOKUP($A72,ES_ULCb_0!$A$10:$AQ$100,MATCH(FIXED(K$6,0,TRUE),ES_ULCb_0!$A$10:$AQ$10,0)+1,FALSE))</f>
        <v/>
      </c>
      <c r="L72" s="232" t="str">
        <f>IF(ISNA(VLOOKUP($A72,ES_ULCb_0!$A$10:$AQ$100,MATCH(FIXED(L$6,0,TRUE),ES_ULCb_0!$A$10:$AQ$10,0)+1,FALSE)),"",VLOOKUP($A72,ES_ULCb_0!$A$10:$AQ$100,MATCH(FIXED(L$6,0,TRUE),ES_ULCb_0!$A$10:$AQ$10,0)+1,FALSE))</f>
        <v/>
      </c>
      <c r="M72" s="232" t="str">
        <f>IF(ISNA(VLOOKUP($A72,ES_ULCb_0!$A$10:$AQ$100,MATCH(FIXED(M$6,0,TRUE),ES_ULCb_0!$A$10:$AQ$10,0)+1,FALSE)),"",VLOOKUP($A72,ES_ULCb_0!$A$10:$AQ$100,MATCH(FIXED(M$6,0,TRUE),ES_ULCb_0!$A$10:$AQ$10,0)+1,FALSE))</f>
        <v/>
      </c>
      <c r="N72" s="232" t="str">
        <f>IF(ISNA(VLOOKUP($A72,ES_ULCb_0!$A$10:$AQ$100,MATCH(FIXED(N$6,0,TRUE),ES_ULCb_0!$A$10:$AQ$10,0)+1,FALSE)),"",VLOOKUP($A72,ES_ULCb_0!$A$10:$AQ$100,MATCH(FIXED(N$6,0,TRUE),ES_ULCb_0!$A$10:$AQ$10,0)+1,FALSE))</f>
        <v/>
      </c>
      <c r="O72" s="232" t="str">
        <f>IF(ISNA(VLOOKUP($A72,ES_ULCb_0!$A$10:$AQ$100,MATCH(FIXED(O$6,0,TRUE),ES_ULCb_0!$A$10:$AQ$10,0)+1,FALSE)),"",VLOOKUP($A72,ES_ULCb_0!$A$10:$AQ$100,MATCH(FIXED(O$6,0,TRUE),ES_ULCb_0!$A$10:$AQ$10,0)+1,FALSE))</f>
        <v/>
      </c>
      <c r="P72" s="232" t="str">
        <f>IF(ISNA(VLOOKUP($A72,ES_ULCb_0!$A$10:$AQ$100,MATCH(FIXED(P$6,0,TRUE),ES_ULCb_0!$A$10:$AQ$10,0)+1,FALSE)),"",VLOOKUP($A72,ES_ULCb_0!$A$10:$AQ$100,MATCH(FIXED(P$6,0,TRUE),ES_ULCb_0!$A$10:$AQ$10,0)+1,FALSE))</f>
        <v/>
      </c>
      <c r="Q72" s="232" t="str">
        <f>IF(ISNA(VLOOKUP($A72,ES_ULCb_0!$A$10:$AQ$100,MATCH(FIXED(Q$6,0,TRUE),ES_ULCb_0!$A$10:$AQ$10,0)+1,FALSE)),"",VLOOKUP($A72,ES_ULCb_0!$A$10:$AQ$100,MATCH(FIXED(Q$6,0,TRUE),ES_ULCb_0!$A$10:$AQ$10,0)+1,FALSE))</f>
        <v/>
      </c>
      <c r="R72" s="232" t="str">
        <f>IF(ISNA(VLOOKUP($A72,ES_ULCb_0!$A$10:$AQ$100,MATCH(FIXED(R$6,0,TRUE),ES_ULCb_0!$A$10:$AQ$10,0)+1,FALSE)),"",VLOOKUP($A72,ES_ULCb_0!$A$10:$AQ$100,MATCH(FIXED(R$6,0,TRUE),ES_ULCb_0!$A$10:$AQ$10,0)+1,FALSE))</f>
        <v/>
      </c>
      <c r="S72" s="232" t="str">
        <f>IF(ISNA(VLOOKUP($A72,ES_ULCb_0!$A$10:$AQ$100,MATCH(FIXED(S$6,0,TRUE),ES_ULCb_0!$A$10:$AQ$10,0)+1,FALSE)),"",VLOOKUP($A72,ES_ULCb_0!$A$10:$AQ$100,MATCH(FIXED(S$6,0,TRUE),ES_ULCb_0!$A$10:$AQ$10,0)+1,FALSE))</f>
        <v/>
      </c>
      <c r="T72" s="232" t="str">
        <f>IF(ISNA(VLOOKUP($A72,ES_ULCb_0!$A$10:$AQ$100,MATCH(FIXED(T$6,0,TRUE),ES_ULCb_0!$A$10:$AQ$10,0)+1,FALSE)),"",VLOOKUP($A72,ES_ULCb_0!$A$10:$AQ$100,MATCH(FIXED(T$6,0,TRUE),ES_ULCb_0!$A$10:$AQ$10,0)+1,FALSE))</f>
        <v/>
      </c>
      <c r="U72" s="232" t="str">
        <f>IF(ISNA(VLOOKUP($A72,ES_ULCb_0!$A$10:$AQ$100,MATCH(FIXED(U$6,0,TRUE),ES_ULCb_0!$A$10:$AQ$10,0)+1,FALSE)),"",VLOOKUP($A72,ES_ULCb_0!$A$10:$AQ$100,MATCH(FIXED(U$6,0,TRUE),ES_ULCb_0!$A$10:$AQ$10,0)+1,FALSE))</f>
        <v/>
      </c>
      <c r="V72" s="232" t="str">
        <f>IF(ISNA(VLOOKUP($A72,ES_ULCb_0!$A$10:$AQ$100,MATCH(FIXED(V$6,0,TRUE),ES_ULCb_0!$A$10:$AQ$10,0)+1,FALSE)),"",VLOOKUP($A72,ES_ULCb_0!$A$10:$AQ$100,MATCH(FIXED(V$6,0,TRUE),ES_ULCb_0!$A$10:$AQ$10,0)+1,FALSE))</f>
        <v/>
      </c>
      <c r="W72" s="232" t="str">
        <f>IF(ISNA(VLOOKUP($A72,ES_ULCb_0!$A$10:$AQ$100,MATCH(FIXED(W$6,0,TRUE),ES_ULCb_0!$A$10:$AQ$10,0)+1,FALSE)),"",VLOOKUP($A72,ES_ULCb_0!$A$10:$AQ$100,MATCH(FIXED(W$6,0,TRUE),ES_ULCb_0!$A$10:$AQ$10,0)+1,FALSE))</f>
        <v/>
      </c>
    </row>
    <row r="73" spans="1:23">
      <c r="A73" s="230" t="str">
        <f>lookup!Z32</f>
        <v>Sweden</v>
      </c>
      <c r="B73" s="232" t="str">
        <f>VLOOKUP(A73,lookup!$Z$2:$AA$77,2,FALSE)</f>
        <v>Σουηδία</v>
      </c>
      <c r="C73" s="232" t="str">
        <f>IF(ISNA(VLOOKUP($A73,ES_ULCb_0!$A$10:$AQ$100,MATCH(FIXED(C$6,0,TRUE),ES_ULCb_0!$A$10:$AQ$10,0)+1,FALSE)),"",VLOOKUP($A73,ES_ULCb_0!$A$10:$AQ$100,MATCH(FIXED(C$6,0,TRUE),ES_ULCb_0!$A$10:$AQ$10,0)+1,FALSE))</f>
        <v/>
      </c>
      <c r="D73" s="232" t="str">
        <f>IF(ISNA(VLOOKUP($A73,ES_ULCb_0!$A$10:$AQ$100,MATCH(FIXED(D$6,0,TRUE),ES_ULCb_0!$A$10:$AQ$10,0)+1,FALSE)),"",VLOOKUP($A73,ES_ULCb_0!$A$10:$AQ$100,MATCH(FIXED(D$6,0,TRUE),ES_ULCb_0!$A$10:$AQ$10,0)+1,FALSE))</f>
        <v/>
      </c>
      <c r="E73" s="232" t="str">
        <f>IF(ISNA(VLOOKUP($A73,ES_ULCb_0!$A$10:$AQ$100,MATCH(FIXED(E$6,0,TRUE),ES_ULCb_0!$A$10:$AQ$10,0)+1,FALSE)),"",VLOOKUP($A73,ES_ULCb_0!$A$10:$AQ$100,MATCH(FIXED(E$6,0,TRUE),ES_ULCb_0!$A$10:$AQ$10,0)+1,FALSE))</f>
        <v/>
      </c>
      <c r="F73" s="232" t="str">
        <f>IF(ISNA(VLOOKUP($A73,ES_ULCb_0!$A$10:$AQ$100,MATCH(FIXED(F$6,0,TRUE),ES_ULCb_0!$A$10:$AQ$10,0)+1,FALSE)),"",VLOOKUP($A73,ES_ULCb_0!$A$10:$AQ$100,MATCH(FIXED(F$6,0,TRUE),ES_ULCb_0!$A$10:$AQ$10,0)+1,FALSE))</f>
        <v/>
      </c>
      <c r="G73" s="232" t="str">
        <f>IF(ISNA(VLOOKUP($A73,ES_ULCb_0!$A$10:$AQ$100,MATCH(FIXED(G$6,0,TRUE),ES_ULCb_0!$A$10:$AQ$10,0)+1,FALSE)),"",VLOOKUP($A73,ES_ULCb_0!$A$10:$AQ$100,MATCH(FIXED(G$6,0,TRUE),ES_ULCb_0!$A$10:$AQ$10,0)+1,FALSE))</f>
        <v/>
      </c>
      <c r="H73" s="232" t="str">
        <f>IF(ISNA(VLOOKUP($A73,ES_ULCb_0!$A$10:$AQ$100,MATCH(FIXED(H$6,0,TRUE),ES_ULCb_0!$A$10:$AQ$10,0)+1,FALSE)),"",VLOOKUP($A73,ES_ULCb_0!$A$10:$AQ$100,MATCH(FIXED(H$6,0,TRUE),ES_ULCb_0!$A$10:$AQ$10,0)+1,FALSE))</f>
        <v/>
      </c>
      <c r="I73" s="232" t="str">
        <f>IF(ISNA(VLOOKUP($A73,ES_ULCb_0!$A$10:$AQ$100,MATCH(FIXED(I$6,0,TRUE),ES_ULCb_0!$A$10:$AQ$10,0)+1,FALSE)),"",VLOOKUP($A73,ES_ULCb_0!$A$10:$AQ$100,MATCH(FIXED(I$6,0,TRUE),ES_ULCb_0!$A$10:$AQ$10,0)+1,FALSE))</f>
        <v/>
      </c>
      <c r="J73" s="232" t="str">
        <f>IF(ISNA(VLOOKUP($A73,ES_ULCb_0!$A$10:$AQ$100,MATCH(FIXED(J$6,0,TRUE),ES_ULCb_0!$A$10:$AQ$10,0)+1,FALSE)),"",VLOOKUP($A73,ES_ULCb_0!$A$10:$AQ$100,MATCH(FIXED(J$6,0,TRUE),ES_ULCb_0!$A$10:$AQ$10,0)+1,FALSE))</f>
        <v/>
      </c>
      <c r="K73" s="232" t="str">
        <f>IF(ISNA(VLOOKUP($A73,ES_ULCb_0!$A$10:$AQ$100,MATCH(FIXED(K$6,0,TRUE),ES_ULCb_0!$A$10:$AQ$10,0)+1,FALSE)),"",VLOOKUP($A73,ES_ULCb_0!$A$10:$AQ$100,MATCH(FIXED(K$6,0,TRUE),ES_ULCb_0!$A$10:$AQ$10,0)+1,FALSE))</f>
        <v/>
      </c>
      <c r="L73" s="232" t="str">
        <f>IF(ISNA(VLOOKUP($A73,ES_ULCb_0!$A$10:$AQ$100,MATCH(FIXED(L$6,0,TRUE),ES_ULCb_0!$A$10:$AQ$10,0)+1,FALSE)),"",VLOOKUP($A73,ES_ULCb_0!$A$10:$AQ$100,MATCH(FIXED(L$6,0,TRUE),ES_ULCb_0!$A$10:$AQ$10,0)+1,FALSE))</f>
        <v/>
      </c>
      <c r="M73" s="232" t="str">
        <f>IF(ISNA(VLOOKUP($A73,ES_ULCb_0!$A$10:$AQ$100,MATCH(FIXED(M$6,0,TRUE),ES_ULCb_0!$A$10:$AQ$10,0)+1,FALSE)),"",VLOOKUP($A73,ES_ULCb_0!$A$10:$AQ$100,MATCH(FIXED(M$6,0,TRUE),ES_ULCb_0!$A$10:$AQ$10,0)+1,FALSE))</f>
        <v/>
      </c>
      <c r="N73" s="232" t="str">
        <f>IF(ISNA(VLOOKUP($A73,ES_ULCb_0!$A$10:$AQ$100,MATCH(FIXED(N$6,0,TRUE),ES_ULCb_0!$A$10:$AQ$10,0)+1,FALSE)),"",VLOOKUP($A73,ES_ULCb_0!$A$10:$AQ$100,MATCH(FIXED(N$6,0,TRUE),ES_ULCb_0!$A$10:$AQ$10,0)+1,FALSE))</f>
        <v/>
      </c>
      <c r="O73" s="232" t="str">
        <f>IF(ISNA(VLOOKUP($A73,ES_ULCb_0!$A$10:$AQ$100,MATCH(FIXED(O$6,0,TRUE),ES_ULCb_0!$A$10:$AQ$10,0)+1,FALSE)),"",VLOOKUP($A73,ES_ULCb_0!$A$10:$AQ$100,MATCH(FIXED(O$6,0,TRUE),ES_ULCb_0!$A$10:$AQ$10,0)+1,FALSE))</f>
        <v/>
      </c>
      <c r="P73" s="232" t="str">
        <f>IF(ISNA(VLOOKUP($A73,ES_ULCb_0!$A$10:$AQ$100,MATCH(FIXED(P$6,0,TRUE),ES_ULCb_0!$A$10:$AQ$10,0)+1,FALSE)),"",VLOOKUP($A73,ES_ULCb_0!$A$10:$AQ$100,MATCH(FIXED(P$6,0,TRUE),ES_ULCb_0!$A$10:$AQ$10,0)+1,FALSE))</f>
        <v/>
      </c>
      <c r="Q73" s="232" t="str">
        <f>IF(ISNA(VLOOKUP($A73,ES_ULCb_0!$A$10:$AQ$100,MATCH(FIXED(Q$6,0,TRUE),ES_ULCb_0!$A$10:$AQ$10,0)+1,FALSE)),"",VLOOKUP($A73,ES_ULCb_0!$A$10:$AQ$100,MATCH(FIXED(Q$6,0,TRUE),ES_ULCb_0!$A$10:$AQ$10,0)+1,FALSE))</f>
        <v/>
      </c>
      <c r="R73" s="232" t="str">
        <f>IF(ISNA(VLOOKUP($A73,ES_ULCb_0!$A$10:$AQ$100,MATCH(FIXED(R$6,0,TRUE),ES_ULCb_0!$A$10:$AQ$10,0)+1,FALSE)),"",VLOOKUP($A73,ES_ULCb_0!$A$10:$AQ$100,MATCH(FIXED(R$6,0,TRUE),ES_ULCb_0!$A$10:$AQ$10,0)+1,FALSE))</f>
        <v/>
      </c>
      <c r="S73" s="232" t="str">
        <f>IF(ISNA(VLOOKUP($A73,ES_ULCb_0!$A$10:$AQ$100,MATCH(FIXED(S$6,0,TRUE),ES_ULCb_0!$A$10:$AQ$10,0)+1,FALSE)),"",VLOOKUP($A73,ES_ULCb_0!$A$10:$AQ$100,MATCH(FIXED(S$6,0,TRUE),ES_ULCb_0!$A$10:$AQ$10,0)+1,FALSE))</f>
        <v/>
      </c>
      <c r="T73" s="232" t="str">
        <f>IF(ISNA(VLOOKUP($A73,ES_ULCb_0!$A$10:$AQ$100,MATCH(FIXED(T$6,0,TRUE),ES_ULCb_0!$A$10:$AQ$10,0)+1,FALSE)),"",VLOOKUP($A73,ES_ULCb_0!$A$10:$AQ$100,MATCH(FIXED(T$6,0,TRUE),ES_ULCb_0!$A$10:$AQ$10,0)+1,FALSE))</f>
        <v/>
      </c>
      <c r="U73" s="232" t="str">
        <f>IF(ISNA(VLOOKUP($A73,ES_ULCb_0!$A$10:$AQ$100,MATCH(FIXED(U$6,0,TRUE),ES_ULCb_0!$A$10:$AQ$10,0)+1,FALSE)),"",VLOOKUP($A73,ES_ULCb_0!$A$10:$AQ$100,MATCH(FIXED(U$6,0,TRUE),ES_ULCb_0!$A$10:$AQ$10,0)+1,FALSE))</f>
        <v/>
      </c>
      <c r="V73" s="232" t="str">
        <f>IF(ISNA(VLOOKUP($A73,ES_ULCb_0!$A$10:$AQ$100,MATCH(FIXED(V$6,0,TRUE),ES_ULCb_0!$A$10:$AQ$10,0)+1,FALSE)),"",VLOOKUP($A73,ES_ULCb_0!$A$10:$AQ$100,MATCH(FIXED(V$6,0,TRUE),ES_ULCb_0!$A$10:$AQ$10,0)+1,FALSE))</f>
        <v/>
      </c>
      <c r="W73" s="232" t="str">
        <f>IF(ISNA(VLOOKUP($A73,ES_ULCb_0!$A$10:$AQ$100,MATCH(FIXED(W$6,0,TRUE),ES_ULCb_0!$A$10:$AQ$10,0)+1,FALSE)),"",VLOOKUP($A73,ES_ULCb_0!$A$10:$AQ$100,MATCH(FIXED(W$6,0,TRUE),ES_ULCb_0!$A$10:$AQ$10,0)+1,FALSE))</f>
        <v/>
      </c>
    </row>
    <row r="74" spans="1:23">
      <c r="A74" s="230" t="str">
        <f>lookup!Z33</f>
        <v>United Kingdom</v>
      </c>
      <c r="B74" s="232" t="str">
        <f>VLOOKUP(A74,lookup!$Z$2:$AA$77,2,FALSE)</f>
        <v>Ηνωμένο Βασίλειο</v>
      </c>
      <c r="C74" s="232" t="str">
        <f>IF(ISNA(VLOOKUP($A74,ES_ULCb_0!$A$10:$AQ$100,MATCH(FIXED(C$6,0,TRUE),ES_ULCb_0!$A$10:$AQ$10,0)+1,FALSE)),"",VLOOKUP($A74,ES_ULCb_0!$A$10:$AQ$100,MATCH(FIXED(C$6,0,TRUE),ES_ULCb_0!$A$10:$AQ$10,0)+1,FALSE))</f>
        <v/>
      </c>
      <c r="D74" s="232" t="str">
        <f>IF(ISNA(VLOOKUP($A74,ES_ULCb_0!$A$10:$AQ$100,MATCH(FIXED(D$6,0,TRUE),ES_ULCb_0!$A$10:$AQ$10,0)+1,FALSE)),"",VLOOKUP($A74,ES_ULCb_0!$A$10:$AQ$100,MATCH(FIXED(D$6,0,TRUE),ES_ULCb_0!$A$10:$AQ$10,0)+1,FALSE))</f>
        <v/>
      </c>
      <c r="E74" s="232" t="str">
        <f>IF(ISNA(VLOOKUP($A74,ES_ULCb_0!$A$10:$AQ$100,MATCH(FIXED(E$6,0,TRUE),ES_ULCb_0!$A$10:$AQ$10,0)+1,FALSE)),"",VLOOKUP($A74,ES_ULCb_0!$A$10:$AQ$100,MATCH(FIXED(E$6,0,TRUE),ES_ULCb_0!$A$10:$AQ$10,0)+1,FALSE))</f>
        <v/>
      </c>
      <c r="F74" s="232" t="str">
        <f>IF(ISNA(VLOOKUP($A74,ES_ULCb_0!$A$10:$AQ$100,MATCH(FIXED(F$6,0,TRUE),ES_ULCb_0!$A$10:$AQ$10,0)+1,FALSE)),"",VLOOKUP($A74,ES_ULCb_0!$A$10:$AQ$100,MATCH(FIXED(F$6,0,TRUE),ES_ULCb_0!$A$10:$AQ$10,0)+1,FALSE))</f>
        <v/>
      </c>
      <c r="G74" s="232" t="str">
        <f>IF(ISNA(VLOOKUP($A74,ES_ULCb_0!$A$10:$AQ$100,MATCH(FIXED(G$6,0,TRUE),ES_ULCb_0!$A$10:$AQ$10,0)+1,FALSE)),"",VLOOKUP($A74,ES_ULCb_0!$A$10:$AQ$100,MATCH(FIXED(G$6,0,TRUE),ES_ULCb_0!$A$10:$AQ$10,0)+1,FALSE))</f>
        <v/>
      </c>
      <c r="H74" s="232" t="str">
        <f>IF(ISNA(VLOOKUP($A74,ES_ULCb_0!$A$10:$AQ$100,MATCH(FIXED(H$6,0,TRUE),ES_ULCb_0!$A$10:$AQ$10,0)+1,FALSE)),"",VLOOKUP($A74,ES_ULCb_0!$A$10:$AQ$100,MATCH(FIXED(H$6,0,TRUE),ES_ULCb_0!$A$10:$AQ$10,0)+1,FALSE))</f>
        <v/>
      </c>
      <c r="I74" s="232" t="str">
        <f>IF(ISNA(VLOOKUP($A74,ES_ULCb_0!$A$10:$AQ$100,MATCH(FIXED(I$6,0,TRUE),ES_ULCb_0!$A$10:$AQ$10,0)+1,FALSE)),"",VLOOKUP($A74,ES_ULCb_0!$A$10:$AQ$100,MATCH(FIXED(I$6,0,TRUE),ES_ULCb_0!$A$10:$AQ$10,0)+1,FALSE))</f>
        <v/>
      </c>
      <c r="J74" s="232" t="str">
        <f>IF(ISNA(VLOOKUP($A74,ES_ULCb_0!$A$10:$AQ$100,MATCH(FIXED(J$6,0,TRUE),ES_ULCb_0!$A$10:$AQ$10,0)+1,FALSE)),"",VLOOKUP($A74,ES_ULCb_0!$A$10:$AQ$100,MATCH(FIXED(J$6,0,TRUE),ES_ULCb_0!$A$10:$AQ$10,0)+1,FALSE))</f>
        <v/>
      </c>
      <c r="K74" s="232" t="str">
        <f>IF(ISNA(VLOOKUP($A74,ES_ULCb_0!$A$10:$AQ$100,MATCH(FIXED(K$6,0,TRUE),ES_ULCb_0!$A$10:$AQ$10,0)+1,FALSE)),"",VLOOKUP($A74,ES_ULCb_0!$A$10:$AQ$100,MATCH(FIXED(K$6,0,TRUE),ES_ULCb_0!$A$10:$AQ$10,0)+1,FALSE))</f>
        <v/>
      </c>
      <c r="L74" s="232" t="str">
        <f>IF(ISNA(VLOOKUP($A74,ES_ULCb_0!$A$10:$AQ$100,MATCH(FIXED(L$6,0,TRUE),ES_ULCb_0!$A$10:$AQ$10,0)+1,FALSE)),"",VLOOKUP($A74,ES_ULCb_0!$A$10:$AQ$100,MATCH(FIXED(L$6,0,TRUE),ES_ULCb_0!$A$10:$AQ$10,0)+1,FALSE))</f>
        <v/>
      </c>
      <c r="M74" s="232" t="str">
        <f>IF(ISNA(VLOOKUP($A74,ES_ULCb_0!$A$10:$AQ$100,MATCH(FIXED(M$6,0,TRUE),ES_ULCb_0!$A$10:$AQ$10,0)+1,FALSE)),"",VLOOKUP($A74,ES_ULCb_0!$A$10:$AQ$100,MATCH(FIXED(M$6,0,TRUE),ES_ULCb_0!$A$10:$AQ$10,0)+1,FALSE))</f>
        <v/>
      </c>
      <c r="N74" s="232" t="str">
        <f>IF(ISNA(VLOOKUP($A74,ES_ULCb_0!$A$10:$AQ$100,MATCH(FIXED(N$6,0,TRUE),ES_ULCb_0!$A$10:$AQ$10,0)+1,FALSE)),"",VLOOKUP($A74,ES_ULCb_0!$A$10:$AQ$100,MATCH(FIXED(N$6,0,TRUE),ES_ULCb_0!$A$10:$AQ$10,0)+1,FALSE))</f>
        <v/>
      </c>
      <c r="O74" s="232" t="str">
        <f>IF(ISNA(VLOOKUP($A74,ES_ULCb_0!$A$10:$AQ$100,MATCH(FIXED(O$6,0,TRUE),ES_ULCb_0!$A$10:$AQ$10,0)+1,FALSE)),"",VLOOKUP($A74,ES_ULCb_0!$A$10:$AQ$100,MATCH(FIXED(O$6,0,TRUE),ES_ULCb_0!$A$10:$AQ$10,0)+1,FALSE))</f>
        <v/>
      </c>
      <c r="P74" s="232" t="str">
        <f>IF(ISNA(VLOOKUP($A74,ES_ULCb_0!$A$10:$AQ$100,MATCH(FIXED(P$6,0,TRUE),ES_ULCb_0!$A$10:$AQ$10,0)+1,FALSE)),"",VLOOKUP($A74,ES_ULCb_0!$A$10:$AQ$100,MATCH(FIXED(P$6,0,TRUE),ES_ULCb_0!$A$10:$AQ$10,0)+1,FALSE))</f>
        <v/>
      </c>
      <c r="Q74" s="232" t="str">
        <f>IF(ISNA(VLOOKUP($A74,ES_ULCb_0!$A$10:$AQ$100,MATCH(FIXED(Q$6,0,TRUE),ES_ULCb_0!$A$10:$AQ$10,0)+1,FALSE)),"",VLOOKUP($A74,ES_ULCb_0!$A$10:$AQ$100,MATCH(FIXED(Q$6,0,TRUE),ES_ULCb_0!$A$10:$AQ$10,0)+1,FALSE))</f>
        <v/>
      </c>
      <c r="R74" s="232" t="str">
        <f>IF(ISNA(VLOOKUP($A74,ES_ULCb_0!$A$10:$AQ$100,MATCH(FIXED(R$6,0,TRUE),ES_ULCb_0!$A$10:$AQ$10,0)+1,FALSE)),"",VLOOKUP($A74,ES_ULCb_0!$A$10:$AQ$100,MATCH(FIXED(R$6,0,TRUE),ES_ULCb_0!$A$10:$AQ$10,0)+1,FALSE))</f>
        <v/>
      </c>
      <c r="S74" s="232" t="str">
        <f>IF(ISNA(VLOOKUP($A74,ES_ULCb_0!$A$10:$AQ$100,MATCH(FIXED(S$6,0,TRUE),ES_ULCb_0!$A$10:$AQ$10,0)+1,FALSE)),"",VLOOKUP($A74,ES_ULCb_0!$A$10:$AQ$100,MATCH(FIXED(S$6,0,TRUE),ES_ULCb_0!$A$10:$AQ$10,0)+1,FALSE))</f>
        <v/>
      </c>
      <c r="T74" s="232" t="str">
        <f>IF(ISNA(VLOOKUP($A74,ES_ULCb_0!$A$10:$AQ$100,MATCH(FIXED(T$6,0,TRUE),ES_ULCb_0!$A$10:$AQ$10,0)+1,FALSE)),"",VLOOKUP($A74,ES_ULCb_0!$A$10:$AQ$100,MATCH(FIXED(T$6,0,TRUE),ES_ULCb_0!$A$10:$AQ$10,0)+1,FALSE))</f>
        <v/>
      </c>
      <c r="U74" s="232" t="str">
        <f>IF(ISNA(VLOOKUP($A74,ES_ULCb_0!$A$10:$AQ$100,MATCH(FIXED(U$6,0,TRUE),ES_ULCb_0!$A$10:$AQ$10,0)+1,FALSE)),"",VLOOKUP($A74,ES_ULCb_0!$A$10:$AQ$100,MATCH(FIXED(U$6,0,TRUE),ES_ULCb_0!$A$10:$AQ$10,0)+1,FALSE))</f>
        <v/>
      </c>
      <c r="V74" s="232" t="str">
        <f>IF(ISNA(VLOOKUP($A74,ES_ULCb_0!$A$10:$AQ$100,MATCH(FIXED(V$6,0,TRUE),ES_ULCb_0!$A$10:$AQ$10,0)+1,FALSE)),"",VLOOKUP($A74,ES_ULCb_0!$A$10:$AQ$100,MATCH(FIXED(V$6,0,TRUE),ES_ULCb_0!$A$10:$AQ$10,0)+1,FALSE))</f>
        <v/>
      </c>
      <c r="W74" s="232" t="str">
        <f>IF(ISNA(VLOOKUP($A74,ES_ULCb_0!$A$10:$AQ$100,MATCH(FIXED(W$6,0,TRUE),ES_ULCb_0!$A$10:$AQ$10,0)+1,FALSE)),"",VLOOKUP($A74,ES_ULCb_0!$A$10:$AQ$100,MATCH(FIXED(W$6,0,TRUE),ES_ULCb_0!$A$10:$AQ$10,0)+1,FALSE))</f>
        <v/>
      </c>
    </row>
    <row r="75" spans="1:23">
      <c r="A75" s="230" t="str">
        <f>lookup!Z34</f>
        <v>United States</v>
      </c>
      <c r="B75" s="232" t="str">
        <f>VLOOKUP(A75,lookup!$Z$2:$AA$77,2,FALSE)</f>
        <v>Ηνωμένες Πολιτείες</v>
      </c>
      <c r="C75" s="232" t="str">
        <f>IF(ISNA(VLOOKUP($A75,ES_ULCb_0!$A$10:$AQ$100,MATCH(FIXED(C$6,0,TRUE),ES_ULCb_0!$A$10:$AQ$10,0)+1,FALSE)),"",VLOOKUP($A75,ES_ULCb_0!$A$10:$AQ$100,MATCH(FIXED(C$6,0,TRUE),ES_ULCb_0!$A$10:$AQ$10,0)+1,FALSE))</f>
        <v/>
      </c>
      <c r="D75" s="232" t="str">
        <f>IF(ISNA(VLOOKUP($A75,ES_ULCb_0!$A$10:$AQ$100,MATCH(FIXED(D$6,0,TRUE),ES_ULCb_0!$A$10:$AQ$10,0)+1,FALSE)),"",VLOOKUP($A75,ES_ULCb_0!$A$10:$AQ$100,MATCH(FIXED(D$6,0,TRUE),ES_ULCb_0!$A$10:$AQ$10,0)+1,FALSE))</f>
        <v/>
      </c>
      <c r="E75" s="232" t="str">
        <f>IF(ISNA(VLOOKUP($A75,ES_ULCb_0!$A$10:$AQ$100,MATCH(FIXED(E$6,0,TRUE),ES_ULCb_0!$A$10:$AQ$10,0)+1,FALSE)),"",VLOOKUP($A75,ES_ULCb_0!$A$10:$AQ$100,MATCH(FIXED(E$6,0,TRUE),ES_ULCb_0!$A$10:$AQ$10,0)+1,FALSE))</f>
        <v/>
      </c>
      <c r="F75" s="232" t="str">
        <f>IF(ISNA(VLOOKUP($A75,ES_ULCb_0!$A$10:$AQ$100,MATCH(FIXED(F$6,0,TRUE),ES_ULCb_0!$A$10:$AQ$10,0)+1,FALSE)),"",VLOOKUP($A75,ES_ULCb_0!$A$10:$AQ$100,MATCH(FIXED(F$6,0,TRUE),ES_ULCb_0!$A$10:$AQ$10,0)+1,FALSE))</f>
        <v/>
      </c>
      <c r="G75" s="232" t="str">
        <f>IF(ISNA(VLOOKUP($A75,ES_ULCb_0!$A$10:$AQ$100,MATCH(FIXED(G$6,0,TRUE),ES_ULCb_0!$A$10:$AQ$10,0)+1,FALSE)),"",VLOOKUP($A75,ES_ULCb_0!$A$10:$AQ$100,MATCH(FIXED(G$6,0,TRUE),ES_ULCb_0!$A$10:$AQ$10,0)+1,FALSE))</f>
        <v/>
      </c>
      <c r="H75" s="232" t="str">
        <f>IF(ISNA(VLOOKUP($A75,ES_ULCb_0!$A$10:$AQ$100,MATCH(FIXED(H$6,0,TRUE),ES_ULCb_0!$A$10:$AQ$10,0)+1,FALSE)),"",VLOOKUP($A75,ES_ULCb_0!$A$10:$AQ$100,MATCH(FIXED(H$6,0,TRUE),ES_ULCb_0!$A$10:$AQ$10,0)+1,FALSE))</f>
        <v/>
      </c>
      <c r="I75" s="232" t="str">
        <f>IF(ISNA(VLOOKUP($A75,ES_ULCb_0!$A$10:$AQ$100,MATCH(FIXED(I$6,0,TRUE),ES_ULCb_0!$A$10:$AQ$10,0)+1,FALSE)),"",VLOOKUP($A75,ES_ULCb_0!$A$10:$AQ$100,MATCH(FIXED(I$6,0,TRUE),ES_ULCb_0!$A$10:$AQ$10,0)+1,FALSE))</f>
        <v/>
      </c>
      <c r="J75" s="232" t="str">
        <f>IF(ISNA(VLOOKUP($A75,ES_ULCb_0!$A$10:$AQ$100,MATCH(FIXED(J$6,0,TRUE),ES_ULCb_0!$A$10:$AQ$10,0)+1,FALSE)),"",VLOOKUP($A75,ES_ULCb_0!$A$10:$AQ$100,MATCH(FIXED(J$6,0,TRUE),ES_ULCb_0!$A$10:$AQ$10,0)+1,FALSE))</f>
        <v/>
      </c>
      <c r="K75" s="232" t="str">
        <f>IF(ISNA(VLOOKUP($A75,ES_ULCb_0!$A$10:$AQ$100,MATCH(FIXED(K$6,0,TRUE),ES_ULCb_0!$A$10:$AQ$10,0)+1,FALSE)),"",VLOOKUP($A75,ES_ULCb_0!$A$10:$AQ$100,MATCH(FIXED(K$6,0,TRUE),ES_ULCb_0!$A$10:$AQ$10,0)+1,FALSE))</f>
        <v/>
      </c>
      <c r="L75" s="232" t="str">
        <f>IF(ISNA(VLOOKUP($A75,ES_ULCb_0!$A$10:$AQ$100,MATCH(FIXED(L$6,0,TRUE),ES_ULCb_0!$A$10:$AQ$10,0)+1,FALSE)),"",VLOOKUP($A75,ES_ULCb_0!$A$10:$AQ$100,MATCH(FIXED(L$6,0,TRUE),ES_ULCb_0!$A$10:$AQ$10,0)+1,FALSE))</f>
        <v/>
      </c>
      <c r="M75" s="232" t="str">
        <f>IF(ISNA(VLOOKUP($A75,ES_ULCb_0!$A$10:$AQ$100,MATCH(FIXED(M$6,0,TRUE),ES_ULCb_0!$A$10:$AQ$10,0)+1,FALSE)),"",VLOOKUP($A75,ES_ULCb_0!$A$10:$AQ$100,MATCH(FIXED(M$6,0,TRUE),ES_ULCb_0!$A$10:$AQ$10,0)+1,FALSE))</f>
        <v/>
      </c>
      <c r="N75" s="232" t="str">
        <f>IF(ISNA(VLOOKUP($A75,ES_ULCb_0!$A$10:$AQ$100,MATCH(FIXED(N$6,0,TRUE),ES_ULCb_0!$A$10:$AQ$10,0)+1,FALSE)),"",VLOOKUP($A75,ES_ULCb_0!$A$10:$AQ$100,MATCH(FIXED(N$6,0,TRUE),ES_ULCb_0!$A$10:$AQ$10,0)+1,FALSE))</f>
        <v/>
      </c>
      <c r="O75" s="232" t="str">
        <f>IF(ISNA(VLOOKUP($A75,ES_ULCb_0!$A$10:$AQ$100,MATCH(FIXED(O$6,0,TRUE),ES_ULCb_0!$A$10:$AQ$10,0)+1,FALSE)),"",VLOOKUP($A75,ES_ULCb_0!$A$10:$AQ$100,MATCH(FIXED(O$6,0,TRUE),ES_ULCb_0!$A$10:$AQ$10,0)+1,FALSE))</f>
        <v/>
      </c>
      <c r="P75" s="232" t="str">
        <f>IF(ISNA(VLOOKUP($A75,ES_ULCb_0!$A$10:$AQ$100,MATCH(FIXED(P$6,0,TRUE),ES_ULCb_0!$A$10:$AQ$10,0)+1,FALSE)),"",VLOOKUP($A75,ES_ULCb_0!$A$10:$AQ$100,MATCH(FIXED(P$6,0,TRUE),ES_ULCb_0!$A$10:$AQ$10,0)+1,FALSE))</f>
        <v/>
      </c>
      <c r="Q75" s="232" t="str">
        <f>IF(ISNA(VLOOKUP($A75,ES_ULCb_0!$A$10:$AQ$100,MATCH(FIXED(Q$6,0,TRUE),ES_ULCb_0!$A$10:$AQ$10,0)+1,FALSE)),"",VLOOKUP($A75,ES_ULCb_0!$A$10:$AQ$100,MATCH(FIXED(Q$6,0,TRUE),ES_ULCb_0!$A$10:$AQ$10,0)+1,FALSE))</f>
        <v/>
      </c>
      <c r="R75" s="232" t="str">
        <f>IF(ISNA(VLOOKUP($A75,ES_ULCb_0!$A$10:$AQ$100,MATCH(FIXED(R$6,0,TRUE),ES_ULCb_0!$A$10:$AQ$10,0)+1,FALSE)),"",VLOOKUP($A75,ES_ULCb_0!$A$10:$AQ$100,MATCH(FIXED(R$6,0,TRUE),ES_ULCb_0!$A$10:$AQ$10,0)+1,FALSE))</f>
        <v/>
      </c>
      <c r="S75" s="232" t="str">
        <f>IF(ISNA(VLOOKUP($A75,ES_ULCb_0!$A$10:$AQ$100,MATCH(FIXED(S$6,0,TRUE),ES_ULCb_0!$A$10:$AQ$10,0)+1,FALSE)),"",VLOOKUP($A75,ES_ULCb_0!$A$10:$AQ$100,MATCH(FIXED(S$6,0,TRUE),ES_ULCb_0!$A$10:$AQ$10,0)+1,FALSE))</f>
        <v/>
      </c>
      <c r="T75" s="232" t="str">
        <f>IF(ISNA(VLOOKUP($A75,ES_ULCb_0!$A$10:$AQ$100,MATCH(FIXED(T$6,0,TRUE),ES_ULCb_0!$A$10:$AQ$10,0)+1,FALSE)),"",VLOOKUP($A75,ES_ULCb_0!$A$10:$AQ$100,MATCH(FIXED(T$6,0,TRUE),ES_ULCb_0!$A$10:$AQ$10,0)+1,FALSE))</f>
        <v/>
      </c>
      <c r="U75" s="232" t="str">
        <f>IF(ISNA(VLOOKUP($A75,ES_ULCb_0!$A$10:$AQ$100,MATCH(FIXED(U$6,0,TRUE),ES_ULCb_0!$A$10:$AQ$10,0)+1,FALSE)),"",VLOOKUP($A75,ES_ULCb_0!$A$10:$AQ$100,MATCH(FIXED(U$6,0,TRUE),ES_ULCb_0!$A$10:$AQ$10,0)+1,FALSE))</f>
        <v/>
      </c>
      <c r="V75" s="232" t="str">
        <f>IF(ISNA(VLOOKUP($A75,ES_ULCb_0!$A$10:$AQ$100,MATCH(FIXED(V$6,0,TRUE),ES_ULCb_0!$A$10:$AQ$10,0)+1,FALSE)),"",VLOOKUP($A75,ES_ULCb_0!$A$10:$AQ$100,MATCH(FIXED(V$6,0,TRUE),ES_ULCb_0!$A$10:$AQ$10,0)+1,FALSE))</f>
        <v/>
      </c>
      <c r="W75" s="232" t="str">
        <f>IF(ISNA(VLOOKUP($A75,ES_ULCb_0!$A$10:$AQ$100,MATCH(FIXED(W$6,0,TRUE),ES_ULCb_0!$A$10:$AQ$10,0)+1,FALSE)),"",VLOOKUP($A75,ES_ULCb_0!$A$10:$AQ$100,MATCH(FIXED(W$6,0,TRUE),ES_ULCb_0!$A$10:$AQ$10,0)+1,FALSE))</f>
        <v/>
      </c>
    </row>
    <row r="76" spans="1:23">
      <c r="A76" s="230" t="str">
        <f>lookup!Z35</f>
        <v>Japan</v>
      </c>
      <c r="B76" s="232" t="str">
        <f>VLOOKUP(A76,lookup!$Z$2:$AA$77,2,FALSE)</f>
        <v>Ιαπωνία</v>
      </c>
      <c r="C76" s="232" t="str">
        <f>IF(ISNA(VLOOKUP($A76,ES_ULCb_0!$A$10:$AQ$100,MATCH(FIXED(C$6,0,TRUE),ES_ULCb_0!$A$10:$AQ$10,0)+1,FALSE)),"",VLOOKUP($A76,ES_ULCb_0!$A$10:$AQ$100,MATCH(FIXED(C$6,0,TRUE),ES_ULCb_0!$A$10:$AQ$10,0)+1,FALSE))</f>
        <v/>
      </c>
      <c r="D76" s="232" t="str">
        <f>IF(ISNA(VLOOKUP($A76,ES_ULCb_0!$A$10:$AQ$100,MATCH(FIXED(D$6,0,TRUE),ES_ULCb_0!$A$10:$AQ$10,0)+1,FALSE)),"",VLOOKUP($A76,ES_ULCb_0!$A$10:$AQ$100,MATCH(FIXED(D$6,0,TRUE),ES_ULCb_0!$A$10:$AQ$10,0)+1,FALSE))</f>
        <v/>
      </c>
      <c r="E76" s="232" t="str">
        <f>IF(ISNA(VLOOKUP($A76,ES_ULCb_0!$A$10:$AQ$100,MATCH(FIXED(E$6,0,TRUE),ES_ULCb_0!$A$10:$AQ$10,0)+1,FALSE)),"",VLOOKUP($A76,ES_ULCb_0!$A$10:$AQ$100,MATCH(FIXED(E$6,0,TRUE),ES_ULCb_0!$A$10:$AQ$10,0)+1,FALSE))</f>
        <v/>
      </c>
      <c r="F76" s="232" t="str">
        <f>IF(ISNA(VLOOKUP($A76,ES_ULCb_0!$A$10:$AQ$100,MATCH(FIXED(F$6,0,TRUE),ES_ULCb_0!$A$10:$AQ$10,0)+1,FALSE)),"",VLOOKUP($A76,ES_ULCb_0!$A$10:$AQ$100,MATCH(FIXED(F$6,0,TRUE),ES_ULCb_0!$A$10:$AQ$10,0)+1,FALSE))</f>
        <v/>
      </c>
      <c r="G76" s="232" t="str">
        <f>IF(ISNA(VLOOKUP($A76,ES_ULCb_0!$A$10:$AQ$100,MATCH(FIXED(G$6,0,TRUE),ES_ULCb_0!$A$10:$AQ$10,0)+1,FALSE)),"",VLOOKUP($A76,ES_ULCb_0!$A$10:$AQ$100,MATCH(FIXED(G$6,0,TRUE),ES_ULCb_0!$A$10:$AQ$10,0)+1,FALSE))</f>
        <v/>
      </c>
      <c r="H76" s="232" t="str">
        <f>IF(ISNA(VLOOKUP($A76,ES_ULCb_0!$A$10:$AQ$100,MATCH(FIXED(H$6,0,TRUE),ES_ULCb_0!$A$10:$AQ$10,0)+1,FALSE)),"",VLOOKUP($A76,ES_ULCb_0!$A$10:$AQ$100,MATCH(FIXED(H$6,0,TRUE),ES_ULCb_0!$A$10:$AQ$10,0)+1,FALSE))</f>
        <v/>
      </c>
      <c r="I76" s="232" t="str">
        <f>IF(ISNA(VLOOKUP($A76,ES_ULCb_0!$A$10:$AQ$100,MATCH(FIXED(I$6,0,TRUE),ES_ULCb_0!$A$10:$AQ$10,0)+1,FALSE)),"",VLOOKUP($A76,ES_ULCb_0!$A$10:$AQ$100,MATCH(FIXED(I$6,0,TRUE),ES_ULCb_0!$A$10:$AQ$10,0)+1,FALSE))</f>
        <v/>
      </c>
      <c r="J76" s="232" t="str">
        <f>IF(ISNA(VLOOKUP($A76,ES_ULCb_0!$A$10:$AQ$100,MATCH(FIXED(J$6,0,TRUE),ES_ULCb_0!$A$10:$AQ$10,0)+1,FALSE)),"",VLOOKUP($A76,ES_ULCb_0!$A$10:$AQ$100,MATCH(FIXED(J$6,0,TRUE),ES_ULCb_0!$A$10:$AQ$10,0)+1,FALSE))</f>
        <v/>
      </c>
      <c r="K76" s="232" t="str">
        <f>IF(ISNA(VLOOKUP($A76,ES_ULCb_0!$A$10:$AQ$100,MATCH(FIXED(K$6,0,TRUE),ES_ULCb_0!$A$10:$AQ$10,0)+1,FALSE)),"",VLOOKUP($A76,ES_ULCb_0!$A$10:$AQ$100,MATCH(FIXED(K$6,0,TRUE),ES_ULCb_0!$A$10:$AQ$10,0)+1,FALSE))</f>
        <v/>
      </c>
      <c r="L76" s="232" t="str">
        <f>IF(ISNA(VLOOKUP($A76,ES_ULCb_0!$A$10:$AQ$100,MATCH(FIXED(L$6,0,TRUE),ES_ULCb_0!$A$10:$AQ$10,0)+1,FALSE)),"",VLOOKUP($A76,ES_ULCb_0!$A$10:$AQ$100,MATCH(FIXED(L$6,0,TRUE),ES_ULCb_0!$A$10:$AQ$10,0)+1,FALSE))</f>
        <v/>
      </c>
      <c r="M76" s="232" t="str">
        <f>IF(ISNA(VLOOKUP($A76,ES_ULCb_0!$A$10:$AQ$100,MATCH(FIXED(M$6,0,TRUE),ES_ULCb_0!$A$10:$AQ$10,0)+1,FALSE)),"",VLOOKUP($A76,ES_ULCb_0!$A$10:$AQ$100,MATCH(FIXED(M$6,0,TRUE),ES_ULCb_0!$A$10:$AQ$10,0)+1,FALSE))</f>
        <v/>
      </c>
      <c r="N76" s="232" t="str">
        <f>IF(ISNA(VLOOKUP($A76,ES_ULCb_0!$A$10:$AQ$100,MATCH(FIXED(N$6,0,TRUE),ES_ULCb_0!$A$10:$AQ$10,0)+1,FALSE)),"",VLOOKUP($A76,ES_ULCb_0!$A$10:$AQ$100,MATCH(FIXED(N$6,0,TRUE),ES_ULCb_0!$A$10:$AQ$10,0)+1,FALSE))</f>
        <v/>
      </c>
      <c r="O76" s="232" t="str">
        <f>IF(ISNA(VLOOKUP($A76,ES_ULCb_0!$A$10:$AQ$100,MATCH(FIXED(O$6,0,TRUE),ES_ULCb_0!$A$10:$AQ$10,0)+1,FALSE)),"",VLOOKUP($A76,ES_ULCb_0!$A$10:$AQ$100,MATCH(FIXED(O$6,0,TRUE),ES_ULCb_0!$A$10:$AQ$10,0)+1,FALSE))</f>
        <v/>
      </c>
      <c r="P76" s="232" t="str">
        <f>IF(ISNA(VLOOKUP($A76,ES_ULCb_0!$A$10:$AQ$100,MATCH(FIXED(P$6,0,TRUE),ES_ULCb_0!$A$10:$AQ$10,0)+1,FALSE)),"",VLOOKUP($A76,ES_ULCb_0!$A$10:$AQ$100,MATCH(FIXED(P$6,0,TRUE),ES_ULCb_0!$A$10:$AQ$10,0)+1,FALSE))</f>
        <v/>
      </c>
      <c r="Q76" s="232" t="str">
        <f>IF(ISNA(VLOOKUP($A76,ES_ULCb_0!$A$10:$AQ$100,MATCH(FIXED(Q$6,0,TRUE),ES_ULCb_0!$A$10:$AQ$10,0)+1,FALSE)),"",VLOOKUP($A76,ES_ULCb_0!$A$10:$AQ$100,MATCH(FIXED(Q$6,0,TRUE),ES_ULCb_0!$A$10:$AQ$10,0)+1,FALSE))</f>
        <v/>
      </c>
      <c r="R76" s="232" t="str">
        <f>IF(ISNA(VLOOKUP($A76,ES_ULCb_0!$A$10:$AQ$100,MATCH(FIXED(R$6,0,TRUE),ES_ULCb_0!$A$10:$AQ$10,0)+1,FALSE)),"",VLOOKUP($A76,ES_ULCb_0!$A$10:$AQ$100,MATCH(FIXED(R$6,0,TRUE),ES_ULCb_0!$A$10:$AQ$10,0)+1,FALSE))</f>
        <v/>
      </c>
      <c r="S76" s="232" t="str">
        <f>IF(ISNA(VLOOKUP($A76,ES_ULCb_0!$A$10:$AQ$100,MATCH(FIXED(S$6,0,TRUE),ES_ULCb_0!$A$10:$AQ$10,0)+1,FALSE)),"",VLOOKUP($A76,ES_ULCb_0!$A$10:$AQ$100,MATCH(FIXED(S$6,0,TRUE),ES_ULCb_0!$A$10:$AQ$10,0)+1,FALSE))</f>
        <v/>
      </c>
      <c r="T76" s="232" t="str">
        <f>IF(ISNA(VLOOKUP($A76,ES_ULCb_0!$A$10:$AQ$100,MATCH(FIXED(T$6,0,TRUE),ES_ULCb_0!$A$10:$AQ$10,0)+1,FALSE)),"",VLOOKUP($A76,ES_ULCb_0!$A$10:$AQ$100,MATCH(FIXED(T$6,0,TRUE),ES_ULCb_0!$A$10:$AQ$10,0)+1,FALSE))</f>
        <v/>
      </c>
      <c r="U76" s="232" t="str">
        <f>IF(ISNA(VLOOKUP($A76,ES_ULCb_0!$A$10:$AQ$100,MATCH(FIXED(U$6,0,TRUE),ES_ULCb_0!$A$10:$AQ$10,0)+1,FALSE)),"",VLOOKUP($A76,ES_ULCb_0!$A$10:$AQ$100,MATCH(FIXED(U$6,0,TRUE),ES_ULCb_0!$A$10:$AQ$10,0)+1,FALSE))</f>
        <v/>
      </c>
      <c r="V76" s="232" t="str">
        <f>IF(ISNA(VLOOKUP($A76,ES_ULCb_0!$A$10:$AQ$100,MATCH(FIXED(V$6,0,TRUE),ES_ULCb_0!$A$10:$AQ$10,0)+1,FALSE)),"",VLOOKUP($A76,ES_ULCb_0!$A$10:$AQ$100,MATCH(FIXED(V$6,0,TRUE),ES_ULCb_0!$A$10:$AQ$10,0)+1,FALSE))</f>
        <v/>
      </c>
      <c r="W76" s="232" t="str">
        <f>IF(ISNA(VLOOKUP($A76,ES_ULCb_0!$A$10:$AQ$100,MATCH(FIXED(W$6,0,TRUE),ES_ULCb_0!$A$10:$AQ$10,0)+1,FALSE)),"",VLOOKUP($A76,ES_ULCb_0!$A$10:$AQ$100,MATCH(FIXED(W$6,0,TRUE),ES_ULCb_0!$A$10:$AQ$10,0)+1,FALSE))</f>
        <v/>
      </c>
    </row>
    <row r="77" spans="1:23">
      <c r="B77" s="232"/>
      <c r="C77" s="232"/>
      <c r="D77" s="232"/>
      <c r="E77" s="232"/>
      <c r="F77" s="232"/>
      <c r="G77" s="232"/>
      <c r="H77" s="232"/>
      <c r="I77" s="232"/>
      <c r="J77" s="232"/>
      <c r="K77" s="232"/>
      <c r="L77" s="232"/>
      <c r="M77" s="232"/>
      <c r="N77" s="232"/>
      <c r="O77" s="232"/>
      <c r="P77" s="232"/>
      <c r="Q77" s="232"/>
      <c r="R77" s="232"/>
      <c r="S77" s="232"/>
      <c r="T77" s="232"/>
      <c r="U77" s="232"/>
      <c r="V77" s="232"/>
      <c r="W77" s="232"/>
    </row>
    <row r="78" spans="1:23">
      <c r="B78" s="232"/>
      <c r="C78" s="232"/>
      <c r="D78" s="232"/>
      <c r="E78" s="232"/>
      <c r="F78" s="232"/>
      <c r="G78" s="232"/>
      <c r="H78" s="232"/>
      <c r="I78" s="232"/>
      <c r="J78" s="232"/>
      <c r="K78" s="232"/>
      <c r="L78" s="232"/>
      <c r="M78" s="232"/>
      <c r="N78" s="232"/>
      <c r="O78" s="232"/>
      <c r="P78" s="232"/>
      <c r="Q78" s="232"/>
      <c r="R78" s="232"/>
      <c r="S78" s="232"/>
      <c r="T78" s="232"/>
      <c r="U78" s="232"/>
      <c r="V78" s="232"/>
      <c r="W78" s="232"/>
    </row>
    <row r="79" spans="1:23">
      <c r="B79" s="232"/>
      <c r="C79" s="232"/>
      <c r="D79" s="232"/>
      <c r="E79" s="232"/>
      <c r="F79" s="232"/>
      <c r="G79" s="232"/>
      <c r="H79" s="232"/>
      <c r="I79" s="232"/>
      <c r="J79" s="232"/>
      <c r="K79" s="232"/>
      <c r="L79" s="232"/>
      <c r="M79" s="232"/>
      <c r="N79" s="232"/>
      <c r="O79" s="232"/>
      <c r="P79" s="232"/>
      <c r="Q79" s="232"/>
      <c r="R79" s="232"/>
      <c r="S79" s="232"/>
      <c r="T79" s="232"/>
      <c r="U79" s="232"/>
      <c r="V79" s="232"/>
      <c r="W79" s="232"/>
    </row>
    <row r="80" spans="1:23">
      <c r="B80" s="232"/>
      <c r="C80" s="232"/>
      <c r="D80" s="232"/>
      <c r="E80" s="232"/>
      <c r="F80" s="232"/>
      <c r="G80" s="232"/>
      <c r="H80" s="232"/>
      <c r="I80" s="232"/>
      <c r="J80" s="232"/>
      <c r="K80" s="232"/>
      <c r="L80" s="232"/>
      <c r="M80" s="232"/>
      <c r="N80" s="232"/>
      <c r="O80" s="232"/>
      <c r="P80" s="232"/>
      <c r="Q80" s="232"/>
      <c r="R80" s="232"/>
      <c r="S80" s="232"/>
      <c r="T80" s="232"/>
      <c r="U80" s="232"/>
      <c r="V80" s="232"/>
      <c r="W80" s="232"/>
    </row>
    <row r="81" spans="2:23">
      <c r="B81" s="232"/>
      <c r="C81" s="232"/>
      <c r="D81" s="232"/>
      <c r="E81" s="232"/>
      <c r="F81" s="232"/>
      <c r="G81" s="232"/>
      <c r="H81" s="232"/>
      <c r="I81" s="232"/>
      <c r="J81" s="232"/>
      <c r="K81" s="232"/>
      <c r="L81" s="232"/>
      <c r="M81" s="232"/>
      <c r="N81" s="232"/>
      <c r="O81" s="232"/>
      <c r="P81" s="232"/>
      <c r="Q81" s="232"/>
      <c r="R81" s="232"/>
      <c r="S81" s="232"/>
      <c r="T81" s="232"/>
      <c r="U81" s="232"/>
      <c r="V81" s="232"/>
      <c r="W81" s="232"/>
    </row>
    <row r="82" spans="2:23">
      <c r="B82" s="232"/>
      <c r="C82" s="232"/>
      <c r="D82" s="232"/>
      <c r="E82" s="232"/>
      <c r="F82" s="232"/>
      <c r="G82" s="232"/>
      <c r="H82" s="232"/>
      <c r="I82" s="232"/>
      <c r="J82" s="232"/>
      <c r="K82" s="232"/>
      <c r="L82" s="232"/>
      <c r="M82" s="232"/>
      <c r="N82" s="232"/>
      <c r="O82" s="232"/>
      <c r="P82" s="232"/>
      <c r="Q82" s="232"/>
      <c r="R82" s="232"/>
      <c r="S82" s="232"/>
      <c r="T82" s="232"/>
      <c r="U82" s="232"/>
      <c r="V82" s="232"/>
      <c r="W82" s="232"/>
    </row>
    <row r="83" spans="2:23">
      <c r="B83" s="232"/>
      <c r="C83" s="232"/>
      <c r="D83" s="232"/>
      <c r="E83" s="232"/>
      <c r="F83" s="232"/>
      <c r="G83" s="232"/>
      <c r="H83" s="232"/>
      <c r="I83" s="232"/>
      <c r="J83" s="232"/>
      <c r="K83" s="232"/>
      <c r="L83" s="232"/>
      <c r="M83" s="232"/>
      <c r="N83" s="232"/>
      <c r="O83" s="232"/>
      <c r="P83" s="232"/>
      <c r="Q83" s="232"/>
      <c r="R83" s="232"/>
      <c r="S83" s="232"/>
      <c r="T83" s="232"/>
      <c r="U83" s="232"/>
      <c r="V83" s="232"/>
      <c r="W83" s="232"/>
    </row>
    <row r="84" spans="2:23">
      <c r="B84" s="232"/>
      <c r="C84" s="232"/>
      <c r="D84" s="232"/>
      <c r="E84" s="232"/>
      <c r="F84" s="232"/>
      <c r="G84" s="232"/>
      <c r="H84" s="232"/>
      <c r="I84" s="232"/>
      <c r="J84" s="232"/>
      <c r="K84" s="232"/>
      <c r="L84" s="232"/>
      <c r="M84" s="232"/>
      <c r="N84" s="232"/>
      <c r="O84" s="232"/>
      <c r="P84" s="232"/>
      <c r="Q84" s="232"/>
      <c r="R84" s="232"/>
      <c r="S84" s="232"/>
      <c r="T84" s="232"/>
      <c r="U84" s="232"/>
      <c r="V84" s="232"/>
      <c r="W84" s="232"/>
    </row>
  </sheetData>
  <pageMargins left="0.7" right="0.7" top="0.75" bottom="0.75" header="0.3" footer="0.3"/>
  <pageSetup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B1:AJ51"/>
  <sheetViews>
    <sheetView topLeftCell="A5" workbookViewId="0">
      <selection activeCell="X57" sqref="X57"/>
    </sheetView>
  </sheetViews>
  <sheetFormatPr defaultColWidth="9.125" defaultRowHeight="12.75"/>
  <cols>
    <col min="1" max="1" width="9.125" style="230"/>
    <col min="2" max="2" width="5.125" style="230" bestFit="1" customWidth="1"/>
    <col min="3" max="3" width="6" style="230" customWidth="1"/>
    <col min="4" max="4" width="6.125" style="230" bestFit="1" customWidth="1"/>
    <col min="5" max="5" width="6" style="230" customWidth="1"/>
    <col min="6" max="8" width="6.125" style="230" bestFit="1" customWidth="1"/>
    <col min="9" max="10" width="5.125" style="230" bestFit="1" customWidth="1"/>
    <col min="11" max="12" width="6.125" style="230" bestFit="1" customWidth="1"/>
    <col min="13" max="13" width="5.125" style="230" bestFit="1" customWidth="1"/>
    <col min="14" max="18" width="6.125" style="230" bestFit="1" customWidth="1"/>
    <col min="19" max="21" width="5.125" style="230" bestFit="1" customWidth="1"/>
    <col min="22" max="22" width="6.125" style="230" bestFit="1" customWidth="1"/>
    <col min="23" max="23" width="5.125" style="230" bestFit="1" customWidth="1"/>
    <col min="24" max="26" width="6.125" style="230" bestFit="1" customWidth="1"/>
    <col min="27" max="31" width="5.125" style="230" bestFit="1" customWidth="1"/>
    <col min="32" max="35" width="6.125" style="230" bestFit="1" customWidth="1"/>
    <col min="36" max="36" width="6.125" style="230" customWidth="1"/>
    <col min="37" max="16384" width="9.125" style="230"/>
  </cols>
  <sheetData>
    <row r="1" spans="2:36" ht="30.75" thickBot="1">
      <c r="B1" s="233" t="s">
        <v>167</v>
      </c>
    </row>
    <row r="2" spans="2:36" ht="13.5" thickTop="1">
      <c r="B2" s="234"/>
    </row>
    <row r="3" spans="2:36">
      <c r="B3" s="234" t="s">
        <v>404</v>
      </c>
    </row>
    <row r="7" spans="2:36" ht="87.75">
      <c r="B7" s="235" t="str">
        <f t="array" ref="B7:AJ28">TRANSPOSE(ES_ULCb_1!B6:W40)</f>
        <v/>
      </c>
      <c r="C7" s="236" t="str">
        <v>ΕΕ (28 χώρες)</v>
      </c>
      <c r="D7" s="236" t="str">
        <v>ΕΕ (27 χώρες)</v>
      </c>
      <c r="E7" s="236" t="str">
        <v>ΕΕ (15 χώρες)</v>
      </c>
      <c r="F7" s="236" t="str">
        <v>Ευροχώρος</v>
      </c>
      <c r="G7" s="236" t="str">
        <v>Βέλγιο</v>
      </c>
      <c r="H7" s="236" t="str">
        <v>Βουλγαρία</v>
      </c>
      <c r="I7" s="236" t="str">
        <v>Τσεχία</v>
      </c>
      <c r="J7" s="236" t="str">
        <v>Δανία</v>
      </c>
      <c r="K7" s="236" t="str">
        <v>Γερμανία</v>
      </c>
      <c r="L7" s="236" t="str">
        <v>Εσθονία</v>
      </c>
      <c r="M7" s="236" t="str">
        <v>Ιρλανδία</v>
      </c>
      <c r="N7" s="236" t="str">
        <v>Ελλάδα</v>
      </c>
      <c r="O7" s="236" t="str">
        <v>Ισπανία</v>
      </c>
      <c r="P7" s="236" t="str">
        <v>Γαλλία</v>
      </c>
      <c r="Q7" s="236" t="str">
        <v>Κροατία</v>
      </c>
      <c r="R7" s="236" t="str">
        <v>Ιταλία</v>
      </c>
      <c r="S7" s="236" t="str">
        <v>Κύπρος</v>
      </c>
      <c r="T7" s="236" t="str">
        <v>Λετονία</v>
      </c>
      <c r="U7" s="236" t="str">
        <v>Λιθουανία</v>
      </c>
      <c r="V7" s="236" t="str">
        <v>Λουξεμβούργο</v>
      </c>
      <c r="W7" s="236" t="str">
        <v>Ουγγαρία</v>
      </c>
      <c r="X7" s="236" t="str">
        <v>Μάλτα</v>
      </c>
      <c r="Y7" s="236" t="str">
        <v>Ολλανδία</v>
      </c>
      <c r="Z7" s="236" t="str">
        <v>Αυστρία</v>
      </c>
      <c r="AA7" s="236" t="str">
        <v>Πολωνία</v>
      </c>
      <c r="AB7" s="236" t="str">
        <v>Πορτογαλία</v>
      </c>
      <c r="AC7" s="236" t="str">
        <v>Ρουμανία</v>
      </c>
      <c r="AD7" s="236" t="str">
        <v>Σλοβενία</v>
      </c>
      <c r="AE7" s="236" t="str">
        <v>Σλοβακία</v>
      </c>
      <c r="AF7" s="236" t="str">
        <v>Φινλανδία</v>
      </c>
      <c r="AG7" s="236" t="str">
        <v>Σουηδία</v>
      </c>
      <c r="AH7" s="236" t="str">
        <v>Ηνωμένο Βασίλειο</v>
      </c>
      <c r="AI7" s="236" t="str">
        <v>Ηνωμένες Πολιτείες</v>
      </c>
      <c r="AJ7" s="236" t="str">
        <v>Ιαπωνία</v>
      </c>
    </row>
    <row r="8" spans="2:36">
      <c r="B8" s="231">
        <v>1995</v>
      </c>
      <c r="C8" s="237" t="str">
        <v>:</v>
      </c>
      <c r="D8" s="237" t="str">
        <v>:</v>
      </c>
      <c r="E8" s="237" t="str">
        <v>:</v>
      </c>
      <c r="F8" s="237" t="str">
        <v>:</v>
      </c>
      <c r="G8" s="237" t="str">
        <v>:</v>
      </c>
      <c r="H8" s="237" t="str">
        <v>:</v>
      </c>
      <c r="I8" s="237">
        <v>-1.2</v>
      </c>
      <c r="J8" s="237">
        <v>0.2</v>
      </c>
      <c r="K8" s="237">
        <v>0.1</v>
      </c>
      <c r="L8" s="237" t="str">
        <v>:</v>
      </c>
      <c r="M8" s="237" t="str">
        <v>:</v>
      </c>
      <c r="N8" s="237" t="str">
        <v>:</v>
      </c>
      <c r="O8" s="237" t="str">
        <v>:</v>
      </c>
      <c r="P8" s="237">
        <v>-0.3</v>
      </c>
      <c r="Q8" s="237" t="str">
        <v>:</v>
      </c>
      <c r="R8" s="237">
        <v>-3.5</v>
      </c>
      <c r="S8" s="237" t="str">
        <v>:</v>
      </c>
      <c r="T8" s="237" t="str">
        <v>:</v>
      </c>
      <c r="U8" s="237" t="str">
        <v>:</v>
      </c>
      <c r="V8" s="237" t="str">
        <v>:</v>
      </c>
      <c r="W8" s="237" t="str">
        <v>:</v>
      </c>
      <c r="X8" s="237" t="str">
        <v>:</v>
      </c>
      <c r="Y8" s="237" t="str">
        <v>:</v>
      </c>
      <c r="Z8" s="237">
        <v>-1.4</v>
      </c>
      <c r="AA8" s="237" t="str">
        <v>:</v>
      </c>
      <c r="AB8" s="237" t="str">
        <v>:</v>
      </c>
      <c r="AC8" s="237" t="str">
        <v>:</v>
      </c>
      <c r="AD8" s="237" t="str">
        <v>:</v>
      </c>
      <c r="AE8" s="237" t="str">
        <v>:</v>
      </c>
      <c r="AF8" s="237">
        <v>-2.5</v>
      </c>
      <c r="AG8" s="237">
        <v>-3.2</v>
      </c>
      <c r="AH8" s="237">
        <v>-1</v>
      </c>
      <c r="AI8" s="237" t="str">
        <v>:</v>
      </c>
      <c r="AJ8" s="534" t="str">
        <v>:</v>
      </c>
    </row>
    <row r="9" spans="2:36">
      <c r="B9" s="231">
        <v>1996</v>
      </c>
      <c r="C9" s="237" t="str">
        <v>:</v>
      </c>
      <c r="D9" s="237" t="str">
        <v>:</v>
      </c>
      <c r="E9" s="237" t="str">
        <v>:</v>
      </c>
      <c r="F9" s="237" t="str">
        <v>:</v>
      </c>
      <c r="G9" s="237">
        <v>0</v>
      </c>
      <c r="H9" s="237">
        <v>-2</v>
      </c>
      <c r="I9" s="237">
        <v>2.5</v>
      </c>
      <c r="J9" s="237">
        <v>0.3</v>
      </c>
      <c r="K9" s="237">
        <v>-0.4</v>
      </c>
      <c r="L9" s="237">
        <v>-4.4000000000000004</v>
      </c>
      <c r="M9" s="237" t="str">
        <v>:</v>
      </c>
      <c r="N9" s="237" t="str">
        <v>:</v>
      </c>
      <c r="O9" s="237" t="str">
        <v>:</v>
      </c>
      <c r="P9" s="237">
        <v>-0.2</v>
      </c>
      <c r="Q9" s="237" t="str">
        <v>:</v>
      </c>
      <c r="R9" s="237">
        <v>0.3</v>
      </c>
      <c r="S9" s="237">
        <v>1</v>
      </c>
      <c r="T9" s="237" t="str">
        <v>:</v>
      </c>
      <c r="U9" s="237" t="str">
        <v>:</v>
      </c>
      <c r="V9" s="237">
        <v>-0.1</v>
      </c>
      <c r="W9" s="237">
        <v>-0.8</v>
      </c>
      <c r="X9" s="237">
        <v>-0.2</v>
      </c>
      <c r="Y9" s="237">
        <v>-0.9</v>
      </c>
      <c r="Z9" s="237">
        <v>-1.6</v>
      </c>
      <c r="AA9" s="237" t="str">
        <v>:</v>
      </c>
      <c r="AB9" s="237">
        <v>1.6</v>
      </c>
      <c r="AC9" s="237">
        <v>-1.3</v>
      </c>
      <c r="AD9" s="237">
        <v>-3.5</v>
      </c>
      <c r="AE9" s="237">
        <v>3.6</v>
      </c>
      <c r="AF9" s="237">
        <v>0.8</v>
      </c>
      <c r="AG9" s="237">
        <v>3.8</v>
      </c>
      <c r="AH9" s="237">
        <v>-2</v>
      </c>
      <c r="AI9" s="237" t="str">
        <v>:</v>
      </c>
      <c r="AJ9" s="534" t="str">
        <v>:</v>
      </c>
    </row>
    <row r="10" spans="2:36">
      <c r="B10" s="231">
        <v>1997</v>
      </c>
      <c r="C10" s="237" t="str">
        <v>:</v>
      </c>
      <c r="D10" s="237" t="str">
        <v>:</v>
      </c>
      <c r="E10" s="237" t="str">
        <v>:</v>
      </c>
      <c r="F10" s="237" t="str">
        <v>:</v>
      </c>
      <c r="G10" s="237">
        <v>-0.6</v>
      </c>
      <c r="H10" s="237">
        <v>-13.2</v>
      </c>
      <c r="I10" s="237">
        <v>2.5</v>
      </c>
      <c r="J10" s="237">
        <v>-0.7</v>
      </c>
      <c r="K10" s="237">
        <v>-1.5</v>
      </c>
      <c r="L10" s="237">
        <v>-2.4</v>
      </c>
      <c r="M10" s="237" t="str">
        <v>:</v>
      </c>
      <c r="N10" s="237" t="str">
        <v>:</v>
      </c>
      <c r="O10" s="237" t="str">
        <v>:</v>
      </c>
      <c r="P10" s="237">
        <v>-0.8</v>
      </c>
      <c r="Q10" s="237">
        <v>2.6</v>
      </c>
      <c r="R10" s="237">
        <v>0.2</v>
      </c>
      <c r="S10" s="237">
        <v>1.4</v>
      </c>
      <c r="T10" s="237" t="str">
        <v>:</v>
      </c>
      <c r="U10" s="237" t="str">
        <v>:</v>
      </c>
      <c r="V10" s="237">
        <v>1.8</v>
      </c>
      <c r="W10" s="237">
        <v>-1.3</v>
      </c>
      <c r="X10" s="237">
        <v>-2.2000000000000002</v>
      </c>
      <c r="Y10" s="237">
        <v>-1.3</v>
      </c>
      <c r="Z10" s="237">
        <v>-0.6</v>
      </c>
      <c r="AA10" s="237" t="str">
        <v>:</v>
      </c>
      <c r="AB10" s="237">
        <v>0</v>
      </c>
      <c r="AC10" s="237">
        <v>-13.5</v>
      </c>
      <c r="AD10" s="237">
        <v>-3.1</v>
      </c>
      <c r="AE10" s="237">
        <v>4.3</v>
      </c>
      <c r="AF10" s="237">
        <v>-3</v>
      </c>
      <c r="AG10" s="237">
        <v>-0.8</v>
      </c>
      <c r="AH10" s="237">
        <v>-0.2</v>
      </c>
      <c r="AI10" s="237" t="str">
        <v>:</v>
      </c>
      <c r="AJ10" s="534" t="str">
        <v>:</v>
      </c>
    </row>
    <row r="11" spans="2:36">
      <c r="B11" s="231">
        <v>1998</v>
      </c>
      <c r="C11" s="237" t="str">
        <v>:</v>
      </c>
      <c r="D11" s="237" t="str">
        <v>:</v>
      </c>
      <c r="E11" s="237" t="str">
        <v>:</v>
      </c>
      <c r="F11" s="237" t="str">
        <v>:</v>
      </c>
      <c r="G11" s="237">
        <v>-0.7</v>
      </c>
      <c r="H11" s="237">
        <v>15.7</v>
      </c>
      <c r="I11" s="237">
        <v>-2.4</v>
      </c>
      <c r="J11" s="237">
        <v>2.2000000000000002</v>
      </c>
      <c r="K11" s="237">
        <v>-0.4</v>
      </c>
      <c r="L11" s="237">
        <v>-0.7</v>
      </c>
      <c r="M11" s="237" t="str">
        <v>:</v>
      </c>
      <c r="N11" s="237" t="str">
        <v>:</v>
      </c>
      <c r="O11" s="237" t="str">
        <v>:</v>
      </c>
      <c r="P11" s="237">
        <v>-1.1000000000000001</v>
      </c>
      <c r="Q11" s="237">
        <v>5.7</v>
      </c>
      <c r="R11" s="237">
        <v>-4.5999999999999996</v>
      </c>
      <c r="S11" s="237">
        <v>-3.4</v>
      </c>
      <c r="T11" s="237" t="str">
        <v>:</v>
      </c>
      <c r="U11" s="237" t="str">
        <v>:</v>
      </c>
      <c r="V11" s="237">
        <v>-0.6</v>
      </c>
      <c r="W11" s="237">
        <v>-1.7</v>
      </c>
      <c r="X11" s="237">
        <v>-0.6</v>
      </c>
      <c r="Y11" s="237">
        <v>0.8</v>
      </c>
      <c r="Z11" s="237">
        <v>-0.5</v>
      </c>
      <c r="AA11" s="237" t="str">
        <v>:</v>
      </c>
      <c r="AB11" s="237">
        <v>-0.5</v>
      </c>
      <c r="AC11" s="237">
        <v>22.3</v>
      </c>
      <c r="AD11" s="237">
        <v>-2</v>
      </c>
      <c r="AE11" s="237">
        <v>-0.2</v>
      </c>
      <c r="AF11" s="237">
        <v>-2</v>
      </c>
      <c r="AG11" s="237">
        <v>-0.5</v>
      </c>
      <c r="AH11" s="237">
        <v>2.2000000000000002</v>
      </c>
      <c r="AI11" s="237" t="str">
        <v>:</v>
      </c>
      <c r="AJ11" s="534" t="str">
        <v>:</v>
      </c>
    </row>
    <row r="12" spans="2:36">
      <c r="B12" s="231">
        <v>1999</v>
      </c>
      <c r="C12" s="237" t="str">
        <v>:</v>
      </c>
      <c r="D12" s="237" t="str">
        <v>:</v>
      </c>
      <c r="E12" s="237" t="str">
        <v>:</v>
      </c>
      <c r="F12" s="237" t="str">
        <v>:</v>
      </c>
      <c r="G12" s="237">
        <v>1.1000000000000001</v>
      </c>
      <c r="H12" s="237">
        <v>-3.7</v>
      </c>
      <c r="I12" s="237">
        <v>-0.3</v>
      </c>
      <c r="J12" s="237">
        <v>0.5</v>
      </c>
      <c r="K12" s="237">
        <v>0.4</v>
      </c>
      <c r="L12" s="237">
        <v>-2.6</v>
      </c>
      <c r="M12" s="237">
        <v>-3</v>
      </c>
      <c r="N12" s="237" t="str">
        <v>:</v>
      </c>
      <c r="O12" s="237" t="str">
        <v>:</v>
      </c>
      <c r="P12" s="237">
        <v>0.8</v>
      </c>
      <c r="Q12" s="237">
        <v>3.2</v>
      </c>
      <c r="R12" s="237">
        <v>-0.5</v>
      </c>
      <c r="S12" s="237">
        <v>-1.1000000000000001</v>
      </c>
      <c r="T12" s="237" t="str">
        <v>:</v>
      </c>
      <c r="U12" s="237" t="str">
        <v>:</v>
      </c>
      <c r="V12" s="237">
        <v>-4.4000000000000004</v>
      </c>
      <c r="W12" s="237">
        <v>-1.6</v>
      </c>
      <c r="X12" s="237">
        <v>-1.8</v>
      </c>
      <c r="Y12" s="237">
        <v>-0.5</v>
      </c>
      <c r="Z12" s="237">
        <v>-0.5</v>
      </c>
      <c r="AA12" s="237" t="str">
        <v>:</v>
      </c>
      <c r="AB12" s="237">
        <v>-0.9</v>
      </c>
      <c r="AC12" s="237">
        <v>-6.6</v>
      </c>
      <c r="AD12" s="237">
        <v>-1.9</v>
      </c>
      <c r="AE12" s="237">
        <v>-3.2</v>
      </c>
      <c r="AF12" s="237">
        <v>-0.2</v>
      </c>
      <c r="AG12" s="237">
        <v>-2.1</v>
      </c>
      <c r="AH12" s="237">
        <v>1.1000000000000001</v>
      </c>
      <c r="AI12" s="237" t="str">
        <v>:</v>
      </c>
      <c r="AJ12" s="534" t="str">
        <v>:</v>
      </c>
    </row>
    <row r="13" spans="2:36">
      <c r="B13" s="231">
        <v>2000</v>
      </c>
      <c r="C13" s="237" t="str">
        <v>:</v>
      </c>
      <c r="D13" s="237" t="str">
        <v>:</v>
      </c>
      <c r="E13" s="237" t="str">
        <v>:</v>
      </c>
      <c r="F13" s="237" t="str">
        <v>:</v>
      </c>
      <c r="G13" s="237">
        <v>-1.5</v>
      </c>
      <c r="H13" s="237">
        <v>-4.8</v>
      </c>
      <c r="I13" s="237">
        <v>1.3</v>
      </c>
      <c r="J13" s="237">
        <v>-2.4</v>
      </c>
      <c r="K13" s="237">
        <v>1.2</v>
      </c>
      <c r="L13" s="237">
        <v>-1.9</v>
      </c>
      <c r="M13" s="237">
        <v>-3.4</v>
      </c>
      <c r="N13" s="237" t="str">
        <v>:</v>
      </c>
      <c r="O13" s="237" t="str">
        <v>:</v>
      </c>
      <c r="P13" s="237">
        <v>-0.2</v>
      </c>
      <c r="Q13" s="237">
        <v>-2.2999999999999998</v>
      </c>
      <c r="R13" s="237">
        <v>-1.3</v>
      </c>
      <c r="S13" s="237">
        <v>-0.5</v>
      </c>
      <c r="T13" s="237" t="str">
        <v>:</v>
      </c>
      <c r="U13" s="237" t="str">
        <v>:</v>
      </c>
      <c r="V13" s="237">
        <v>0.5</v>
      </c>
      <c r="W13" s="237">
        <v>1.5</v>
      </c>
      <c r="X13" s="237">
        <v>-3.8</v>
      </c>
      <c r="Y13" s="237">
        <v>-1.2</v>
      </c>
      <c r="Z13" s="237">
        <v>-1.4</v>
      </c>
      <c r="AA13" s="237" t="str">
        <v>:</v>
      </c>
      <c r="AB13" s="237">
        <v>1.2</v>
      </c>
      <c r="AC13" s="237">
        <v>15.1</v>
      </c>
      <c r="AD13" s="237">
        <v>2</v>
      </c>
      <c r="AE13" s="237">
        <v>0.1</v>
      </c>
      <c r="AF13" s="237">
        <v>-1.9</v>
      </c>
      <c r="AG13" s="237">
        <v>3.7</v>
      </c>
      <c r="AH13" s="237">
        <v>1.5</v>
      </c>
      <c r="AI13" s="237" t="str">
        <v>:</v>
      </c>
      <c r="AJ13" s="534" t="str">
        <v>:</v>
      </c>
    </row>
    <row r="14" spans="2:36">
      <c r="B14" s="231">
        <v>2001</v>
      </c>
      <c r="C14" s="237">
        <v>0.1</v>
      </c>
      <c r="D14" s="237">
        <v>0.1</v>
      </c>
      <c r="E14" s="237">
        <v>0.1</v>
      </c>
      <c r="F14" s="237">
        <v>-0.3</v>
      </c>
      <c r="G14" s="237">
        <v>2.2000000000000002</v>
      </c>
      <c r="H14" s="237">
        <v>1.8</v>
      </c>
      <c r="I14" s="237">
        <v>0.2</v>
      </c>
      <c r="J14" s="237">
        <v>1.9</v>
      </c>
      <c r="K14" s="237">
        <v>-0.7</v>
      </c>
      <c r="L14" s="237">
        <v>-2.2999999999999998</v>
      </c>
      <c r="M14" s="237">
        <v>0</v>
      </c>
      <c r="N14" s="237">
        <v>-3.4</v>
      </c>
      <c r="O14" s="237">
        <v>-1</v>
      </c>
      <c r="P14" s="237">
        <v>0.3</v>
      </c>
      <c r="Q14" s="237">
        <v>-5.5</v>
      </c>
      <c r="R14" s="237">
        <v>0</v>
      </c>
      <c r="S14" s="237">
        <v>-2</v>
      </c>
      <c r="T14" s="237">
        <v>-3.5</v>
      </c>
      <c r="U14" s="237">
        <v>-3.1</v>
      </c>
      <c r="V14" s="237">
        <v>6.4</v>
      </c>
      <c r="W14" s="237">
        <v>-0.4</v>
      </c>
      <c r="X14" s="237">
        <v>4.5</v>
      </c>
      <c r="Y14" s="237">
        <v>-0.1</v>
      </c>
      <c r="Z14" s="237">
        <v>-0.8</v>
      </c>
      <c r="AA14" s="237" t="str">
        <v>:</v>
      </c>
      <c r="AB14" s="237">
        <v>0.3</v>
      </c>
      <c r="AC14" s="237">
        <v>5.3</v>
      </c>
      <c r="AD14" s="237">
        <v>0.3</v>
      </c>
      <c r="AE14" s="237">
        <v>-2.2000000000000002</v>
      </c>
      <c r="AF14" s="237">
        <v>0.6</v>
      </c>
      <c r="AG14" s="237">
        <v>2.7</v>
      </c>
      <c r="AH14" s="237">
        <v>1.5</v>
      </c>
      <c r="AI14" s="237" t="str">
        <v>:</v>
      </c>
      <c r="AJ14" s="534" t="str">
        <v>:</v>
      </c>
    </row>
    <row r="15" spans="2:36">
      <c r="B15" s="231">
        <v>2002</v>
      </c>
      <c r="C15" s="237">
        <v>-1.1000000000000001</v>
      </c>
      <c r="D15" s="237">
        <v>-1.1000000000000001</v>
      </c>
      <c r="E15" s="237">
        <v>-0.4</v>
      </c>
      <c r="F15" s="237">
        <v>-0.1</v>
      </c>
      <c r="G15" s="237">
        <v>0.3</v>
      </c>
      <c r="H15" s="237">
        <v>-3</v>
      </c>
      <c r="I15" s="237">
        <v>3.5</v>
      </c>
      <c r="J15" s="237">
        <v>1</v>
      </c>
      <c r="K15" s="237">
        <v>-0.7</v>
      </c>
      <c r="L15" s="237">
        <v>-0.8</v>
      </c>
      <c r="M15" s="237">
        <v>-3.8</v>
      </c>
      <c r="N15" s="237">
        <v>6.5</v>
      </c>
      <c r="O15" s="237">
        <v>-1.2</v>
      </c>
      <c r="P15" s="237">
        <v>0.8</v>
      </c>
      <c r="Q15" s="237">
        <v>1.8</v>
      </c>
      <c r="R15" s="237">
        <v>0.2</v>
      </c>
      <c r="S15" s="237">
        <v>3.6</v>
      </c>
      <c r="T15" s="237">
        <v>-4.2</v>
      </c>
      <c r="U15" s="237">
        <v>1.5</v>
      </c>
      <c r="V15" s="237">
        <v>0.1</v>
      </c>
      <c r="W15" s="237">
        <v>0.1</v>
      </c>
      <c r="X15" s="237">
        <v>-0.4</v>
      </c>
      <c r="Y15" s="237">
        <v>0.9</v>
      </c>
      <c r="Z15" s="237">
        <v>-1.1000000000000001</v>
      </c>
      <c r="AA15" s="237" t="str">
        <v>:</v>
      </c>
      <c r="AB15" s="237">
        <v>-0.5</v>
      </c>
      <c r="AC15" s="237">
        <v>-18.7</v>
      </c>
      <c r="AD15" s="237">
        <v>-1.5</v>
      </c>
      <c r="AE15" s="237">
        <v>0.3</v>
      </c>
      <c r="AF15" s="237">
        <v>-0.4</v>
      </c>
      <c r="AG15" s="237">
        <v>-1.1000000000000001</v>
      </c>
      <c r="AH15" s="237">
        <v>-1.2</v>
      </c>
      <c r="AI15" s="237" t="str">
        <v>:</v>
      </c>
      <c r="AJ15" s="534" t="str">
        <v>:</v>
      </c>
    </row>
    <row r="16" spans="2:36">
      <c r="B16" s="231">
        <v>2003</v>
      </c>
      <c r="C16" s="237">
        <v>-0.3</v>
      </c>
      <c r="D16" s="237">
        <v>-0.3</v>
      </c>
      <c r="E16" s="237">
        <v>-0.3</v>
      </c>
      <c r="F16" s="237">
        <v>-0.2</v>
      </c>
      <c r="G16" s="237">
        <v>-0.9</v>
      </c>
      <c r="H16" s="237">
        <v>-0.6</v>
      </c>
      <c r="I16" s="237">
        <v>2.2000000000000002</v>
      </c>
      <c r="J16" s="237">
        <v>0.6</v>
      </c>
      <c r="K16" s="237">
        <v>-0.2</v>
      </c>
      <c r="L16" s="237">
        <v>0.9</v>
      </c>
      <c r="M16" s="237">
        <v>0.8</v>
      </c>
      <c r="N16" s="237">
        <v>-2.2999999999999998</v>
      </c>
      <c r="O16" s="237">
        <v>-1.4</v>
      </c>
      <c r="P16" s="237">
        <v>0</v>
      </c>
      <c r="Q16" s="237">
        <v>1.2</v>
      </c>
      <c r="R16" s="237">
        <v>0.9</v>
      </c>
      <c r="S16" s="237">
        <v>4.7</v>
      </c>
      <c r="T16" s="237">
        <v>1.3</v>
      </c>
      <c r="U16" s="237">
        <v>1.8</v>
      </c>
      <c r="V16" s="237">
        <v>-4.4000000000000004</v>
      </c>
      <c r="W16" s="237">
        <v>0.4</v>
      </c>
      <c r="X16" s="237">
        <v>1.7</v>
      </c>
      <c r="Y16" s="237">
        <v>0.3</v>
      </c>
      <c r="Z16" s="237">
        <v>0.3</v>
      </c>
      <c r="AA16" s="237" t="str">
        <v>:</v>
      </c>
      <c r="AB16" s="237">
        <v>0.8</v>
      </c>
      <c r="AC16" s="237">
        <v>-2</v>
      </c>
      <c r="AD16" s="237">
        <v>-1</v>
      </c>
      <c r="AE16" s="237">
        <v>-1.2</v>
      </c>
      <c r="AF16" s="237">
        <v>1.5</v>
      </c>
      <c r="AG16" s="237">
        <v>-1.5</v>
      </c>
      <c r="AH16" s="237">
        <v>-0.4</v>
      </c>
      <c r="AI16" s="237" t="str">
        <v>:</v>
      </c>
      <c r="AJ16" s="534" t="str">
        <v>:</v>
      </c>
    </row>
    <row r="17" spans="2:36">
      <c r="B17" s="231">
        <v>2004</v>
      </c>
      <c r="C17" s="237">
        <v>-1.5</v>
      </c>
      <c r="D17" s="237">
        <v>-1.5</v>
      </c>
      <c r="E17" s="237">
        <v>-1</v>
      </c>
      <c r="F17" s="237">
        <v>-1.2</v>
      </c>
      <c r="G17" s="237">
        <v>-2.7</v>
      </c>
      <c r="H17" s="237">
        <v>-2.1</v>
      </c>
      <c r="I17" s="237">
        <v>-1</v>
      </c>
      <c r="J17" s="237">
        <v>-1.9</v>
      </c>
      <c r="K17" s="237">
        <v>-1.6</v>
      </c>
      <c r="L17" s="237">
        <v>1</v>
      </c>
      <c r="M17" s="237">
        <v>1.9</v>
      </c>
      <c r="N17" s="237">
        <v>-0.7</v>
      </c>
      <c r="O17" s="237">
        <v>-1.5</v>
      </c>
      <c r="P17" s="237">
        <v>-0.7</v>
      </c>
      <c r="Q17" s="237">
        <v>-2.1</v>
      </c>
      <c r="R17" s="237">
        <v>-0.4</v>
      </c>
      <c r="S17" s="237">
        <v>-1.4</v>
      </c>
      <c r="T17" s="237">
        <v>-0.5</v>
      </c>
      <c r="U17" s="237">
        <v>0.8</v>
      </c>
      <c r="V17" s="237">
        <v>-0.6</v>
      </c>
      <c r="W17" s="237">
        <v>-0.9</v>
      </c>
      <c r="X17" s="237">
        <v>1.1000000000000001</v>
      </c>
      <c r="Y17" s="237">
        <v>-0.5</v>
      </c>
      <c r="Z17" s="237">
        <v>-2.1</v>
      </c>
      <c r="AA17" s="237" t="str">
        <v>:</v>
      </c>
      <c r="AB17" s="237">
        <v>-1.5</v>
      </c>
      <c r="AC17" s="237">
        <v>-10.7</v>
      </c>
      <c r="AD17" s="237">
        <v>0.3</v>
      </c>
      <c r="AE17" s="237">
        <v>-3</v>
      </c>
      <c r="AF17" s="237">
        <v>-0.5</v>
      </c>
      <c r="AG17" s="237">
        <v>-1.2</v>
      </c>
      <c r="AH17" s="237">
        <v>-0.4</v>
      </c>
      <c r="AI17" s="237" t="str">
        <v>:</v>
      </c>
      <c r="AJ17" s="534" t="str">
        <v>:</v>
      </c>
    </row>
    <row r="18" spans="2:36">
      <c r="B18" s="231">
        <v>2005</v>
      </c>
      <c r="C18" s="237">
        <v>-0.8</v>
      </c>
      <c r="D18" s="237">
        <v>-0.8</v>
      </c>
      <c r="E18" s="237">
        <v>-0.6</v>
      </c>
      <c r="F18" s="237">
        <v>-0.7</v>
      </c>
      <c r="G18" s="237">
        <v>-0.9</v>
      </c>
      <c r="H18" s="237">
        <v>-1.7</v>
      </c>
      <c r="I18" s="237">
        <v>-0.4</v>
      </c>
      <c r="J18" s="237">
        <v>-0.7</v>
      </c>
      <c r="K18" s="237">
        <v>-1.5</v>
      </c>
      <c r="L18" s="237">
        <v>-2.1</v>
      </c>
      <c r="M18" s="237">
        <v>2</v>
      </c>
      <c r="N18" s="237">
        <v>2.5</v>
      </c>
      <c r="O18" s="237">
        <v>-1</v>
      </c>
      <c r="P18" s="237">
        <v>0</v>
      </c>
      <c r="Q18" s="237">
        <v>-1.4</v>
      </c>
      <c r="R18" s="237">
        <v>0.6</v>
      </c>
      <c r="S18" s="237">
        <v>-1.3</v>
      </c>
      <c r="T18" s="237">
        <v>4.7</v>
      </c>
      <c r="U18" s="237">
        <v>-0.6</v>
      </c>
      <c r="V18" s="237">
        <v>-2.4</v>
      </c>
      <c r="W18" s="237">
        <v>0.2</v>
      </c>
      <c r="X18" s="237">
        <v>-2.8</v>
      </c>
      <c r="Y18" s="237">
        <v>-2.8</v>
      </c>
      <c r="Z18" s="237">
        <v>-0.8</v>
      </c>
      <c r="AA18" s="237">
        <v>-2.2999999999999998</v>
      </c>
      <c r="AB18" s="237">
        <v>1</v>
      </c>
      <c r="AC18" s="237">
        <v>8.8000000000000007</v>
      </c>
      <c r="AD18" s="237">
        <v>-0.2</v>
      </c>
      <c r="AE18" s="237">
        <v>1.5</v>
      </c>
      <c r="AF18" s="237">
        <v>1.7</v>
      </c>
      <c r="AG18" s="237">
        <v>-0.7</v>
      </c>
      <c r="AH18" s="237">
        <v>-0.6</v>
      </c>
      <c r="AI18" s="237" t="str">
        <v>:</v>
      </c>
      <c r="AJ18" s="534" t="str">
        <v>:</v>
      </c>
    </row>
    <row r="19" spans="2:36">
      <c r="B19" s="231">
        <v>2006</v>
      </c>
      <c r="C19" s="237">
        <v>-1.1000000000000001</v>
      </c>
      <c r="D19" s="237">
        <v>-1.1000000000000001</v>
      </c>
      <c r="E19" s="237">
        <v>-0.8</v>
      </c>
      <c r="F19" s="237">
        <v>-1.1000000000000001</v>
      </c>
      <c r="G19" s="237">
        <v>-0.4</v>
      </c>
      <c r="H19" s="237">
        <v>-3.5</v>
      </c>
      <c r="I19" s="237">
        <v>-0.1</v>
      </c>
      <c r="J19" s="237">
        <v>0.1</v>
      </c>
      <c r="K19" s="237">
        <v>-2.2999999999999998</v>
      </c>
      <c r="L19" s="237">
        <v>0.4</v>
      </c>
      <c r="M19" s="237">
        <v>0.2</v>
      </c>
      <c r="N19" s="237">
        <v>-3.4</v>
      </c>
      <c r="O19" s="237">
        <v>-1</v>
      </c>
      <c r="P19" s="237">
        <v>-0.3</v>
      </c>
      <c r="Q19" s="237">
        <v>-1.7</v>
      </c>
      <c r="R19" s="237">
        <v>0.2</v>
      </c>
      <c r="S19" s="237">
        <v>-2.4</v>
      </c>
      <c r="T19" s="237">
        <v>4.5999999999999996</v>
      </c>
      <c r="U19" s="237">
        <v>3.3</v>
      </c>
      <c r="V19" s="237">
        <v>-5.2</v>
      </c>
      <c r="W19" s="237">
        <v>-1.4</v>
      </c>
      <c r="X19" s="237">
        <v>0.7</v>
      </c>
      <c r="Y19" s="237">
        <v>-1.1000000000000001</v>
      </c>
      <c r="Z19" s="237">
        <v>-0.8</v>
      </c>
      <c r="AA19" s="237">
        <v>-2.5</v>
      </c>
      <c r="AB19" s="237">
        <v>-1.8</v>
      </c>
      <c r="AC19" s="237">
        <v>-5.0999999999999996</v>
      </c>
      <c r="AD19" s="237">
        <v>-1</v>
      </c>
      <c r="AE19" s="237">
        <v>-1.2</v>
      </c>
      <c r="AF19" s="237">
        <v>-0.5</v>
      </c>
      <c r="AG19" s="237">
        <v>-2.4</v>
      </c>
      <c r="AH19" s="237">
        <v>0.5</v>
      </c>
      <c r="AI19" s="237" t="str">
        <v>:</v>
      </c>
      <c r="AJ19" s="534" t="str">
        <v>:</v>
      </c>
    </row>
    <row r="20" spans="2:36">
      <c r="B20" s="231">
        <v>2007</v>
      </c>
      <c r="C20" s="237">
        <v>-0.9</v>
      </c>
      <c r="D20" s="237">
        <v>-0.9</v>
      </c>
      <c r="E20" s="237">
        <v>-0.7</v>
      </c>
      <c r="F20" s="237">
        <v>-1</v>
      </c>
      <c r="G20" s="237">
        <v>-0.2</v>
      </c>
      <c r="H20" s="237">
        <v>0.1</v>
      </c>
      <c r="I20" s="237">
        <v>-0.7</v>
      </c>
      <c r="J20" s="237">
        <v>2.4</v>
      </c>
      <c r="K20" s="237">
        <v>-2.2999999999999998</v>
      </c>
      <c r="L20" s="237">
        <v>5</v>
      </c>
      <c r="M20" s="237">
        <v>3.2</v>
      </c>
      <c r="N20" s="237">
        <v>-0.7</v>
      </c>
      <c r="O20" s="237">
        <v>0.8</v>
      </c>
      <c r="P20" s="237">
        <v>-0.9</v>
      </c>
      <c r="Q20" s="237">
        <v>0.3</v>
      </c>
      <c r="R20" s="237">
        <v>-0.7</v>
      </c>
      <c r="S20" s="237">
        <v>-3.1</v>
      </c>
      <c r="T20" s="237">
        <v>6</v>
      </c>
      <c r="U20" s="237">
        <v>-1.9</v>
      </c>
      <c r="V20" s="237">
        <v>-2</v>
      </c>
      <c r="W20" s="237">
        <v>0.7</v>
      </c>
      <c r="X20" s="237">
        <v>-1.5</v>
      </c>
      <c r="Y20" s="237">
        <v>-0.2</v>
      </c>
      <c r="Z20" s="237">
        <v>-0.8</v>
      </c>
      <c r="AA20" s="237">
        <v>-1.3</v>
      </c>
      <c r="AB20" s="237">
        <v>-1.6</v>
      </c>
      <c r="AC20" s="237">
        <v>1.5</v>
      </c>
      <c r="AD20" s="237">
        <v>-1.6</v>
      </c>
      <c r="AE20" s="237">
        <v>-0.6</v>
      </c>
      <c r="AF20" s="237">
        <v>-2.4</v>
      </c>
      <c r="AG20" s="237">
        <v>1.4</v>
      </c>
      <c r="AH20" s="237">
        <v>-0.3</v>
      </c>
      <c r="AI20" s="237" t="str">
        <v>:</v>
      </c>
      <c r="AJ20" s="534" t="str">
        <v>:</v>
      </c>
    </row>
    <row r="21" spans="2:36">
      <c r="B21" s="231">
        <v>2008</v>
      </c>
      <c r="C21" s="237">
        <v>1.1000000000000001</v>
      </c>
      <c r="D21" s="237">
        <v>1.1000000000000001</v>
      </c>
      <c r="E21" s="237">
        <v>1.2</v>
      </c>
      <c r="F21" s="237">
        <v>1.8</v>
      </c>
      <c r="G21" s="237">
        <v>2.2000000000000002</v>
      </c>
      <c r="H21" s="237">
        <v>3.8</v>
      </c>
      <c r="I21" s="237">
        <v>1.5</v>
      </c>
      <c r="J21" s="237">
        <v>1.8</v>
      </c>
      <c r="K21" s="237">
        <v>1.5</v>
      </c>
      <c r="L21" s="237">
        <v>8.6999999999999993</v>
      </c>
      <c r="M21" s="237">
        <v>10</v>
      </c>
      <c r="N21" s="237">
        <v>0.3</v>
      </c>
      <c r="O21" s="237">
        <v>3.2</v>
      </c>
      <c r="P21" s="237">
        <v>0.7</v>
      </c>
      <c r="Q21" s="237">
        <v>-0.2</v>
      </c>
      <c r="R21" s="237">
        <v>2</v>
      </c>
      <c r="S21" s="237">
        <v>-2.7</v>
      </c>
      <c r="T21" s="237">
        <v>6.8</v>
      </c>
      <c r="U21" s="237">
        <v>0.7</v>
      </c>
      <c r="V21" s="237">
        <v>8.9</v>
      </c>
      <c r="W21" s="237">
        <v>-0.9</v>
      </c>
      <c r="X21" s="237">
        <v>-0.2</v>
      </c>
      <c r="Y21" s="237">
        <v>0.9</v>
      </c>
      <c r="Z21" s="237">
        <v>2</v>
      </c>
      <c r="AA21" s="237">
        <v>4</v>
      </c>
      <c r="AB21" s="237">
        <v>1.9</v>
      </c>
      <c r="AC21" s="237">
        <v>6.6</v>
      </c>
      <c r="AD21" s="237">
        <v>2.1</v>
      </c>
      <c r="AE21" s="237">
        <v>1.5</v>
      </c>
      <c r="AF21" s="237">
        <v>3.7</v>
      </c>
      <c r="AG21" s="237">
        <v>-0.1</v>
      </c>
      <c r="AH21" s="237">
        <v>0</v>
      </c>
      <c r="AI21" s="237" t="str">
        <v>:</v>
      </c>
      <c r="AJ21" s="534" t="str">
        <v>:</v>
      </c>
    </row>
    <row r="22" spans="2:36">
      <c r="B22" s="231">
        <v>2009</v>
      </c>
      <c r="C22" s="237">
        <v>3.2</v>
      </c>
      <c r="D22" s="237">
        <v>3.2</v>
      </c>
      <c r="E22" s="237">
        <v>3.2</v>
      </c>
      <c r="F22" s="237">
        <v>3.3</v>
      </c>
      <c r="G22" s="237">
        <v>2.7</v>
      </c>
      <c r="H22" s="237">
        <v>7.7</v>
      </c>
      <c r="I22" s="237">
        <v>-0.1</v>
      </c>
      <c r="J22" s="237">
        <v>5.0999999999999996</v>
      </c>
      <c r="K22" s="237">
        <v>4.4000000000000004</v>
      </c>
      <c r="L22" s="237">
        <v>1.3</v>
      </c>
      <c r="M22" s="237">
        <v>1.3</v>
      </c>
      <c r="N22" s="237">
        <v>3.8</v>
      </c>
      <c r="O22" s="237">
        <v>1.3</v>
      </c>
      <c r="P22" s="237">
        <v>3</v>
      </c>
      <c r="Q22" s="237">
        <v>3.6</v>
      </c>
      <c r="R22" s="237">
        <v>1.9</v>
      </c>
      <c r="S22" s="237">
        <v>4</v>
      </c>
      <c r="T22" s="237">
        <v>-6.7</v>
      </c>
      <c r="U22" s="237">
        <v>2</v>
      </c>
      <c r="V22" s="237">
        <v>7.9</v>
      </c>
      <c r="W22" s="237">
        <v>-0.7</v>
      </c>
      <c r="X22" s="237">
        <v>3.1</v>
      </c>
      <c r="Y22" s="237">
        <v>5.2</v>
      </c>
      <c r="Z22" s="237">
        <v>3.4</v>
      </c>
      <c r="AA22" s="237">
        <v>-1.4</v>
      </c>
      <c r="AB22" s="237">
        <v>2.2000000000000002</v>
      </c>
      <c r="AC22" s="237">
        <v>-1.2</v>
      </c>
      <c r="AD22" s="237">
        <v>5.0999999999999996</v>
      </c>
      <c r="AE22" s="237">
        <v>7</v>
      </c>
      <c r="AF22" s="237">
        <v>7.4</v>
      </c>
      <c r="AG22" s="237">
        <v>2.2999999999999998</v>
      </c>
      <c r="AH22" s="237">
        <v>3.9</v>
      </c>
      <c r="AI22" s="237" t="str">
        <v>:</v>
      </c>
      <c r="AJ22" s="534" t="str">
        <v>:</v>
      </c>
    </row>
    <row r="23" spans="2:36">
      <c r="B23" s="231">
        <v>2010</v>
      </c>
      <c r="C23" s="237">
        <v>-1.4</v>
      </c>
      <c r="D23" s="237">
        <v>-1.4</v>
      </c>
      <c r="E23" s="237">
        <v>-1.4</v>
      </c>
      <c r="F23" s="237">
        <v>-1.4</v>
      </c>
      <c r="G23" s="237">
        <v>-2.2999999999999998</v>
      </c>
      <c r="H23" s="237">
        <v>2.4</v>
      </c>
      <c r="I23" s="237">
        <v>1.2</v>
      </c>
      <c r="J23" s="237">
        <v>-4.5</v>
      </c>
      <c r="K23" s="237">
        <v>-2.1</v>
      </c>
      <c r="L23" s="237">
        <v>-6.3</v>
      </c>
      <c r="M23" s="237">
        <v>-5.3</v>
      </c>
      <c r="N23" s="237">
        <v>-1.3</v>
      </c>
      <c r="O23" s="237">
        <v>-1.8</v>
      </c>
      <c r="P23" s="237">
        <v>-0.2</v>
      </c>
      <c r="Q23" s="237">
        <v>-1.9</v>
      </c>
      <c r="R23" s="237">
        <v>-0.6</v>
      </c>
      <c r="S23" s="237">
        <v>-0.9</v>
      </c>
      <c r="T23" s="237">
        <v>-9.3000000000000007</v>
      </c>
      <c r="U23" s="237">
        <v>-9.1</v>
      </c>
      <c r="V23" s="237">
        <v>-5.4</v>
      </c>
      <c r="W23" s="237">
        <v>-3</v>
      </c>
      <c r="X23" s="237">
        <v>-4.4000000000000004</v>
      </c>
      <c r="Y23" s="237">
        <v>-1.5</v>
      </c>
      <c r="Z23" s="237">
        <v>-1.1000000000000001</v>
      </c>
      <c r="AA23" s="237">
        <v>0</v>
      </c>
      <c r="AB23" s="237">
        <v>-2.1</v>
      </c>
      <c r="AC23" s="237">
        <v>-7.7</v>
      </c>
      <c r="AD23" s="237">
        <v>1.5</v>
      </c>
      <c r="AE23" s="237">
        <v>-1.4</v>
      </c>
      <c r="AF23" s="237">
        <v>-2</v>
      </c>
      <c r="AG23" s="237">
        <v>-3.1</v>
      </c>
      <c r="AH23" s="237">
        <v>-1.4</v>
      </c>
      <c r="AI23" s="237" t="str">
        <v>:</v>
      </c>
      <c r="AJ23" s="534" t="str">
        <v>:</v>
      </c>
    </row>
    <row r="24" spans="2:36">
      <c r="B24" s="231">
        <v>2011</v>
      </c>
      <c r="C24" s="237">
        <v>-0.8</v>
      </c>
      <c r="D24" s="237">
        <v>-0.8</v>
      </c>
      <c r="E24" s="237">
        <v>-0.5</v>
      </c>
      <c r="F24" s="237">
        <v>-0.4</v>
      </c>
      <c r="G24" s="237">
        <v>0.7</v>
      </c>
      <c r="H24" s="237">
        <v>-2.2000000000000002</v>
      </c>
      <c r="I24" s="237">
        <v>1.4</v>
      </c>
      <c r="J24" s="237">
        <v>-0.7</v>
      </c>
      <c r="K24" s="237">
        <v>-0.2</v>
      </c>
      <c r="L24" s="237">
        <v>-3.7</v>
      </c>
      <c r="M24" s="237">
        <v>-4.5999999999999996</v>
      </c>
      <c r="N24" s="237">
        <v>-2.9</v>
      </c>
      <c r="O24" s="237">
        <v>-1</v>
      </c>
      <c r="P24" s="237">
        <v>0</v>
      </c>
      <c r="Q24" s="237">
        <v>-2</v>
      </c>
      <c r="R24" s="237">
        <v>-0.3</v>
      </c>
      <c r="S24" s="237">
        <v>0.2</v>
      </c>
      <c r="T24" s="237">
        <v>-4.5999999999999996</v>
      </c>
      <c r="U24" s="237">
        <v>-4.4000000000000004</v>
      </c>
      <c r="V24" s="237">
        <v>-0.7</v>
      </c>
      <c r="W24" s="237">
        <v>-0.3</v>
      </c>
      <c r="X24" s="237">
        <v>0.7</v>
      </c>
      <c r="Y24" s="237">
        <v>0</v>
      </c>
      <c r="Z24" s="237">
        <v>-1.3</v>
      </c>
      <c r="AA24" s="237">
        <v>-2</v>
      </c>
      <c r="AB24" s="237">
        <v>-1.1000000000000001</v>
      </c>
      <c r="AC24" s="237">
        <v>-10.6</v>
      </c>
      <c r="AD24" s="237">
        <v>-1.9</v>
      </c>
      <c r="AE24" s="237">
        <v>-0.8</v>
      </c>
      <c r="AF24" s="237">
        <v>-0.8</v>
      </c>
      <c r="AG24" s="237">
        <v>-1.2</v>
      </c>
      <c r="AH24" s="237">
        <v>-1.2</v>
      </c>
      <c r="AI24" s="237" t="str">
        <v>:</v>
      </c>
      <c r="AJ24" s="534" t="str">
        <v>:</v>
      </c>
    </row>
    <row r="25" spans="2:36">
      <c r="B25" s="231">
        <v>2012</v>
      </c>
      <c r="C25" s="237">
        <v>0.8</v>
      </c>
      <c r="D25" s="237">
        <v>0.8</v>
      </c>
      <c r="E25" s="237">
        <v>0.9</v>
      </c>
      <c r="F25" s="237">
        <v>0.6</v>
      </c>
      <c r="G25" s="237">
        <v>2.1</v>
      </c>
      <c r="H25" s="237">
        <v>1.3</v>
      </c>
      <c r="I25" s="237">
        <v>1.7</v>
      </c>
      <c r="J25" s="237">
        <v>-0.8</v>
      </c>
      <c r="K25" s="237">
        <v>1.6</v>
      </c>
      <c r="L25" s="237">
        <v>0.6</v>
      </c>
      <c r="M25" s="237">
        <v>-0.6</v>
      </c>
      <c r="N25" s="237">
        <v>-4.8</v>
      </c>
      <c r="O25" s="237">
        <v>-3</v>
      </c>
      <c r="P25" s="237">
        <v>0.6</v>
      </c>
      <c r="Q25" s="237">
        <v>-1.9</v>
      </c>
      <c r="R25" s="237">
        <v>0.6</v>
      </c>
      <c r="S25" s="237">
        <v>-4.2</v>
      </c>
      <c r="T25" s="237">
        <v>0.1</v>
      </c>
      <c r="U25" s="237">
        <v>-0.7</v>
      </c>
      <c r="V25" s="237">
        <v>1.6</v>
      </c>
      <c r="W25" s="237">
        <v>-0.6</v>
      </c>
      <c r="X25" s="237">
        <v>2</v>
      </c>
      <c r="Y25" s="237">
        <v>1.5</v>
      </c>
      <c r="Z25" s="237">
        <v>1.3</v>
      </c>
      <c r="AA25" s="237">
        <v>-0.9</v>
      </c>
      <c r="AB25" s="237">
        <v>-2.7</v>
      </c>
      <c r="AC25" s="237">
        <v>-0.2</v>
      </c>
      <c r="AD25" s="237">
        <v>0.5</v>
      </c>
      <c r="AE25" s="237">
        <v>-0.2</v>
      </c>
      <c r="AF25" s="237">
        <v>1.6</v>
      </c>
      <c r="AG25" s="237">
        <v>1.9</v>
      </c>
      <c r="AH25" s="237">
        <v>1.5</v>
      </c>
      <c r="AI25" s="237" t="str">
        <v>:</v>
      </c>
      <c r="AJ25" s="534" t="str">
        <v>:</v>
      </c>
    </row>
    <row r="26" spans="2:36">
      <c r="B26" s="231">
        <v>2013</v>
      </c>
      <c r="C26" s="237">
        <v>-0.4</v>
      </c>
      <c r="D26" s="237">
        <v>-0.4</v>
      </c>
      <c r="E26" s="237">
        <v>-0.3</v>
      </c>
      <c r="F26" s="237">
        <v>-0.3</v>
      </c>
      <c r="G26" s="237">
        <v>0.3</v>
      </c>
      <c r="H26" s="237">
        <v>6.1</v>
      </c>
      <c r="I26" s="237">
        <v>-2</v>
      </c>
      <c r="J26" s="237">
        <v>-0.2</v>
      </c>
      <c r="K26" s="237">
        <v>-0.1</v>
      </c>
      <c r="L26" s="237">
        <v>1.7</v>
      </c>
      <c r="M26" s="237">
        <v>0.6</v>
      </c>
      <c r="N26" s="237">
        <v>-4.9000000000000004</v>
      </c>
      <c r="O26" s="237">
        <v>-2.2999999999999998</v>
      </c>
      <c r="P26" s="237">
        <v>0.1</v>
      </c>
      <c r="Q26" s="237">
        <v>0.6</v>
      </c>
      <c r="R26" s="237">
        <v>-0.2</v>
      </c>
      <c r="S26" s="237">
        <v>-4.3</v>
      </c>
      <c r="T26" s="237">
        <v>2.1</v>
      </c>
      <c r="U26" s="237">
        <v>2.1</v>
      </c>
      <c r="V26" s="237">
        <v>-1</v>
      </c>
      <c r="W26" s="237">
        <v>1.3</v>
      </c>
      <c r="X26" s="237">
        <v>-1.3</v>
      </c>
      <c r="Y26" s="237">
        <v>0.6</v>
      </c>
      <c r="Z26" s="237">
        <v>0.8</v>
      </c>
      <c r="AA26" s="237" t="str">
        <v>:</v>
      </c>
      <c r="AB26" s="237">
        <v>0.1</v>
      </c>
      <c r="AC26" s="237">
        <v>-1</v>
      </c>
      <c r="AD26" s="237">
        <v>-1.8</v>
      </c>
      <c r="AE26" s="237">
        <v>-1.4</v>
      </c>
      <c r="AF26" s="237">
        <v>0.2</v>
      </c>
      <c r="AG26" s="237">
        <v>-0.2</v>
      </c>
      <c r="AH26" s="237">
        <v>-0.4</v>
      </c>
      <c r="AI26" s="237" t="str">
        <v>:</v>
      </c>
      <c r="AJ26" s="534" t="str">
        <v>:</v>
      </c>
    </row>
    <row r="27" spans="2:36">
      <c r="B27" s="231">
        <v>2014</v>
      </c>
      <c r="C27" s="237" t="str">
        <v>:</v>
      </c>
      <c r="D27" s="237" t="str">
        <v>:</v>
      </c>
      <c r="E27" s="237" t="str">
        <v>:</v>
      </c>
      <c r="F27" s="237" t="str">
        <v>:</v>
      </c>
      <c r="G27" s="237" t="str">
        <v>:</v>
      </c>
      <c r="H27" s="237" t="str">
        <v>:</v>
      </c>
      <c r="I27" s="237" t="str">
        <v>:</v>
      </c>
      <c r="J27" s="237" t="str">
        <v>:</v>
      </c>
      <c r="K27" s="237" t="str">
        <v>:</v>
      </c>
      <c r="L27" s="237" t="str">
        <v>:</v>
      </c>
      <c r="M27" s="237" t="str">
        <v>:</v>
      </c>
      <c r="N27" s="237" t="str">
        <v>:</v>
      </c>
      <c r="O27" s="237" t="str">
        <v>:</v>
      </c>
      <c r="P27" s="237" t="str">
        <v>:</v>
      </c>
      <c r="Q27" s="237" t="str">
        <v>:</v>
      </c>
      <c r="R27" s="237" t="str">
        <v>:</v>
      </c>
      <c r="S27" s="237" t="str">
        <v>:</v>
      </c>
      <c r="T27" s="237" t="str">
        <v>:</v>
      </c>
      <c r="U27" s="237" t="str">
        <v>:</v>
      </c>
      <c r="V27" s="237" t="str">
        <v>:</v>
      </c>
      <c r="W27" s="237" t="str">
        <v>:</v>
      </c>
      <c r="X27" s="237" t="str">
        <v>:</v>
      </c>
      <c r="Y27" s="237" t="str">
        <v>:</v>
      </c>
      <c r="Z27" s="237" t="str">
        <v>:</v>
      </c>
      <c r="AA27" s="237" t="str">
        <v>:</v>
      </c>
      <c r="AB27" s="237" t="str">
        <v>:</v>
      </c>
      <c r="AC27" s="237" t="str">
        <v>:</v>
      </c>
      <c r="AD27" s="237" t="str">
        <v>:</v>
      </c>
      <c r="AE27" s="237" t="str">
        <v>:</v>
      </c>
      <c r="AF27" s="237" t="str">
        <v>:</v>
      </c>
      <c r="AG27" s="237" t="str">
        <v>:</v>
      </c>
      <c r="AH27" s="237" t="str">
        <v>:</v>
      </c>
      <c r="AI27" s="237" t="str">
        <v>:</v>
      </c>
      <c r="AJ27" s="534" t="str">
        <v>:</v>
      </c>
    </row>
    <row r="28" spans="2:36">
      <c r="B28" s="231">
        <v>2015</v>
      </c>
      <c r="C28" s="237" t="str">
        <v>:</v>
      </c>
      <c r="D28" s="237" t="str">
        <v>:</v>
      </c>
      <c r="E28" s="237" t="str">
        <v>:</v>
      </c>
      <c r="F28" s="237" t="str">
        <v>:</v>
      </c>
      <c r="G28" s="237" t="str">
        <v>:</v>
      </c>
      <c r="H28" s="237" t="str">
        <v>:</v>
      </c>
      <c r="I28" s="237" t="str">
        <v>:</v>
      </c>
      <c r="J28" s="237" t="str">
        <v>:</v>
      </c>
      <c r="K28" s="237" t="str">
        <v>:</v>
      </c>
      <c r="L28" s="237" t="str">
        <v>:</v>
      </c>
      <c r="M28" s="237" t="str">
        <v>:</v>
      </c>
      <c r="N28" s="237" t="str">
        <v>:</v>
      </c>
      <c r="O28" s="237" t="str">
        <v>:</v>
      </c>
      <c r="P28" s="237" t="str">
        <v>:</v>
      </c>
      <c r="Q28" s="237" t="str">
        <v>:</v>
      </c>
      <c r="R28" s="237" t="str">
        <v>:</v>
      </c>
      <c r="S28" s="237" t="str">
        <v>:</v>
      </c>
      <c r="T28" s="237" t="str">
        <v>:</v>
      </c>
      <c r="U28" s="237" t="str">
        <v>:</v>
      </c>
      <c r="V28" s="237" t="str">
        <v>:</v>
      </c>
      <c r="W28" s="237" t="str">
        <v>:</v>
      </c>
      <c r="X28" s="237" t="str">
        <v>:</v>
      </c>
      <c r="Y28" s="237" t="str">
        <v>:</v>
      </c>
      <c r="Z28" s="237" t="str">
        <v>:</v>
      </c>
      <c r="AA28" s="237" t="str">
        <v>:</v>
      </c>
      <c r="AB28" s="237" t="str">
        <v>:</v>
      </c>
      <c r="AC28" s="237" t="str">
        <v>:</v>
      </c>
      <c r="AD28" s="237" t="str">
        <v>:</v>
      </c>
      <c r="AE28" s="237" t="str">
        <v>:</v>
      </c>
      <c r="AF28" s="237" t="str">
        <v>:</v>
      </c>
      <c r="AG28" s="237" t="str">
        <v>:</v>
      </c>
      <c r="AH28" s="237" t="str">
        <v>:</v>
      </c>
      <c r="AI28" s="237" t="str">
        <v>:</v>
      </c>
      <c r="AJ28" s="534" t="str">
        <v>:</v>
      </c>
    </row>
    <row r="29" spans="2:36">
      <c r="C29" s="230">
        <f>AVERAGE(C8:C27)</f>
        <v>-0.23846153846153847</v>
      </c>
      <c r="S29" s="230">
        <f>AVERAGE(S8:S27)</f>
        <v>-0.68888888888888877</v>
      </c>
    </row>
    <row r="30" spans="2:36" ht="87.75">
      <c r="B30" s="230">
        <f t="array" ref="B30:AJ51">TRANSPOSE(ES_ULCb_1!B42:W76)</f>
        <v>0</v>
      </c>
      <c r="C30" s="236" t="str">
        <v>ΕΕ (28 χώρες)</v>
      </c>
      <c r="D30" s="236" t="str">
        <v>ΕΕ (27 χώρες)</v>
      </c>
      <c r="E30" s="236" t="str">
        <v>ΕΕ (15 χώρες)</v>
      </c>
      <c r="F30" s="236" t="str">
        <v>Ευροχώρος</v>
      </c>
      <c r="G30" s="236" t="str">
        <v>Βέλγιο</v>
      </c>
      <c r="H30" s="236" t="str">
        <v>Βουλγαρία</v>
      </c>
      <c r="I30" s="236" t="str">
        <v>Τσεχία</v>
      </c>
      <c r="J30" s="236" t="str">
        <v>Δανία</v>
      </c>
      <c r="K30" s="236" t="str">
        <v>Γερμανία</v>
      </c>
      <c r="L30" s="236" t="str">
        <v>Εσθονία</v>
      </c>
      <c r="M30" s="236" t="str">
        <v>Ιρλανδία</v>
      </c>
      <c r="N30" s="236" t="str">
        <v>Ελλάδα</v>
      </c>
      <c r="O30" s="236" t="str">
        <v>Ισπανία</v>
      </c>
      <c r="P30" s="236" t="str">
        <v>Γαλλία</v>
      </c>
      <c r="Q30" s="236" t="str">
        <v>Κροατία</v>
      </c>
      <c r="R30" s="236" t="str">
        <v>Ιταλία</v>
      </c>
      <c r="S30" s="236" t="str">
        <v>Κύπρος</v>
      </c>
      <c r="T30" s="236" t="str">
        <v>Λετονία</v>
      </c>
      <c r="U30" s="236" t="str">
        <v>Λιθουανία</v>
      </c>
      <c r="V30" s="236" t="str">
        <v>Λουξεμβούργο</v>
      </c>
      <c r="W30" s="236" t="str">
        <v>Ουγγαρία</v>
      </c>
      <c r="X30" s="236" t="str">
        <v>Μάλτα</v>
      </c>
      <c r="Y30" s="236" t="str">
        <v>Ολλανδία</v>
      </c>
      <c r="Z30" s="236" t="str">
        <v>Αυστρία</v>
      </c>
      <c r="AA30" s="236" t="str">
        <v>Πολωνία</v>
      </c>
      <c r="AB30" s="236" t="str">
        <v>Πορτογαλία</v>
      </c>
      <c r="AC30" s="236" t="str">
        <v>Ρουμανία</v>
      </c>
      <c r="AD30" s="236" t="str">
        <v>Σλοβενία</v>
      </c>
      <c r="AE30" s="236" t="str">
        <v>Σλοβακία</v>
      </c>
      <c r="AF30" s="236" t="str">
        <v>Φινλανδία</v>
      </c>
      <c r="AG30" s="236" t="str">
        <v>Σουηδία</v>
      </c>
      <c r="AH30" s="236" t="str">
        <v>Ηνωμένο Βασίλειο</v>
      </c>
      <c r="AI30" s="236" t="str">
        <v>Ηνωμένες Πολιτείες</v>
      </c>
      <c r="AJ30" s="236" t="str">
        <v>Ιαπωνία</v>
      </c>
    </row>
    <row r="31" spans="2:36">
      <c r="B31" s="231">
        <v>1995</v>
      </c>
      <c r="C31" s="237" t="str">
        <v/>
      </c>
      <c r="D31" s="237" t="str">
        <v/>
      </c>
      <c r="E31" s="237" t="str">
        <v/>
      </c>
      <c r="F31" s="237" t="str">
        <v/>
      </c>
      <c r="G31" s="237" t="str">
        <v/>
      </c>
      <c r="H31" s="237" t="str">
        <v/>
      </c>
      <c r="I31" s="237" t="str">
        <v/>
      </c>
      <c r="J31" s="237" t="str">
        <v/>
      </c>
      <c r="K31" s="237" t="str">
        <v/>
      </c>
      <c r="L31" s="237" t="str">
        <v/>
      </c>
      <c r="M31" s="237" t="str">
        <v/>
      </c>
      <c r="N31" s="237" t="str">
        <v/>
      </c>
      <c r="O31" s="237" t="str">
        <v/>
      </c>
      <c r="P31" s="237" t="str">
        <v/>
      </c>
      <c r="Q31" s="237" t="str">
        <v/>
      </c>
      <c r="R31" s="237" t="str">
        <v/>
      </c>
      <c r="S31" s="237" t="str">
        <v/>
      </c>
      <c r="T31" s="237" t="str">
        <v/>
      </c>
      <c r="U31" s="237" t="str">
        <v/>
      </c>
      <c r="V31" s="237" t="str">
        <v/>
      </c>
      <c r="W31" s="237" t="str">
        <v/>
      </c>
      <c r="X31" s="237" t="str">
        <v/>
      </c>
      <c r="Y31" s="237" t="str">
        <v/>
      </c>
      <c r="Z31" s="237" t="str">
        <v/>
      </c>
      <c r="AA31" s="237" t="str">
        <v/>
      </c>
      <c r="AB31" s="237" t="str">
        <v/>
      </c>
      <c r="AC31" s="237" t="str">
        <v/>
      </c>
      <c r="AD31" s="237" t="str">
        <v/>
      </c>
      <c r="AE31" s="237" t="str">
        <v/>
      </c>
      <c r="AF31" s="237" t="str">
        <v/>
      </c>
      <c r="AG31" s="237" t="str">
        <v/>
      </c>
      <c r="AH31" s="237" t="str">
        <v/>
      </c>
      <c r="AI31" s="237" t="str">
        <v/>
      </c>
      <c r="AJ31" s="534" t="str">
        <v/>
      </c>
    </row>
    <row r="32" spans="2:36">
      <c r="B32" s="231">
        <v>1996</v>
      </c>
      <c r="C32" s="237" t="str">
        <v/>
      </c>
      <c r="D32" s="237" t="str">
        <v/>
      </c>
      <c r="E32" s="237" t="str">
        <v/>
      </c>
      <c r="F32" s="237" t="str">
        <v/>
      </c>
      <c r="G32" s="237" t="str">
        <v/>
      </c>
      <c r="H32" s="237" t="str">
        <v/>
      </c>
      <c r="I32" s="237" t="str">
        <v/>
      </c>
      <c r="J32" s="237" t="str">
        <v/>
      </c>
      <c r="K32" s="237" t="str">
        <v/>
      </c>
      <c r="L32" s="237" t="str">
        <v/>
      </c>
      <c r="M32" s="237" t="str">
        <v/>
      </c>
      <c r="N32" s="237" t="str">
        <v/>
      </c>
      <c r="O32" s="237" t="str">
        <v/>
      </c>
      <c r="P32" s="237" t="str">
        <v/>
      </c>
      <c r="Q32" s="237" t="str">
        <v/>
      </c>
      <c r="R32" s="237" t="str">
        <v/>
      </c>
      <c r="S32" s="237" t="str">
        <v/>
      </c>
      <c r="T32" s="237" t="str">
        <v/>
      </c>
      <c r="U32" s="237" t="str">
        <v/>
      </c>
      <c r="V32" s="237" t="str">
        <v/>
      </c>
      <c r="W32" s="237" t="str">
        <v/>
      </c>
      <c r="X32" s="237" t="str">
        <v/>
      </c>
      <c r="Y32" s="237" t="str">
        <v/>
      </c>
      <c r="Z32" s="237" t="str">
        <v/>
      </c>
      <c r="AA32" s="237" t="str">
        <v/>
      </c>
      <c r="AB32" s="237" t="str">
        <v/>
      </c>
      <c r="AC32" s="237" t="str">
        <v/>
      </c>
      <c r="AD32" s="237" t="str">
        <v/>
      </c>
      <c r="AE32" s="237" t="str">
        <v/>
      </c>
      <c r="AF32" s="237" t="str">
        <v/>
      </c>
      <c r="AG32" s="237" t="str">
        <v/>
      </c>
      <c r="AH32" s="237" t="str">
        <v/>
      </c>
      <c r="AI32" s="237" t="str">
        <v/>
      </c>
      <c r="AJ32" s="534" t="str">
        <v/>
      </c>
    </row>
    <row r="33" spans="2:36">
      <c r="B33" s="231">
        <v>1997</v>
      </c>
      <c r="C33" s="237" t="str">
        <v/>
      </c>
      <c r="D33" s="237" t="str">
        <v/>
      </c>
      <c r="E33" s="237" t="str">
        <v/>
      </c>
      <c r="F33" s="237" t="str">
        <v/>
      </c>
      <c r="G33" s="237" t="str">
        <v/>
      </c>
      <c r="H33" s="237" t="str">
        <v/>
      </c>
      <c r="I33" s="237" t="str">
        <v/>
      </c>
      <c r="J33" s="237" t="str">
        <v/>
      </c>
      <c r="K33" s="237" t="str">
        <v/>
      </c>
      <c r="L33" s="237" t="str">
        <v/>
      </c>
      <c r="M33" s="237" t="str">
        <v/>
      </c>
      <c r="N33" s="237" t="str">
        <v/>
      </c>
      <c r="O33" s="237" t="str">
        <v/>
      </c>
      <c r="P33" s="237" t="str">
        <v/>
      </c>
      <c r="Q33" s="237" t="str">
        <v/>
      </c>
      <c r="R33" s="237" t="str">
        <v/>
      </c>
      <c r="S33" s="237" t="str">
        <v/>
      </c>
      <c r="T33" s="237" t="str">
        <v/>
      </c>
      <c r="U33" s="237" t="str">
        <v/>
      </c>
      <c r="V33" s="237" t="str">
        <v/>
      </c>
      <c r="W33" s="237" t="str">
        <v/>
      </c>
      <c r="X33" s="237" t="str">
        <v/>
      </c>
      <c r="Y33" s="237" t="str">
        <v/>
      </c>
      <c r="Z33" s="237" t="str">
        <v/>
      </c>
      <c r="AA33" s="237" t="str">
        <v/>
      </c>
      <c r="AB33" s="237" t="str">
        <v/>
      </c>
      <c r="AC33" s="237" t="str">
        <v/>
      </c>
      <c r="AD33" s="237" t="str">
        <v/>
      </c>
      <c r="AE33" s="237" t="str">
        <v/>
      </c>
      <c r="AF33" s="237" t="str">
        <v/>
      </c>
      <c r="AG33" s="237" t="str">
        <v/>
      </c>
      <c r="AH33" s="237" t="str">
        <v/>
      </c>
      <c r="AI33" s="237" t="str">
        <v/>
      </c>
      <c r="AJ33" s="534" t="str">
        <v/>
      </c>
    </row>
    <row r="34" spans="2:36">
      <c r="B34" s="231">
        <v>1998</v>
      </c>
      <c r="C34" s="237" t="str">
        <v/>
      </c>
      <c r="D34" s="237" t="str">
        <v/>
      </c>
      <c r="E34" s="237" t="str">
        <v/>
      </c>
      <c r="F34" s="237" t="str">
        <v/>
      </c>
      <c r="G34" s="237" t="str">
        <v/>
      </c>
      <c r="H34" s="237" t="str">
        <v/>
      </c>
      <c r="I34" s="237" t="str">
        <v/>
      </c>
      <c r="J34" s="237" t="str">
        <v/>
      </c>
      <c r="K34" s="237" t="str">
        <v/>
      </c>
      <c r="L34" s="237" t="str">
        <v/>
      </c>
      <c r="M34" s="237" t="str">
        <v/>
      </c>
      <c r="N34" s="237" t="str">
        <v/>
      </c>
      <c r="O34" s="237" t="str">
        <v/>
      </c>
      <c r="P34" s="237" t="str">
        <v/>
      </c>
      <c r="Q34" s="237" t="str">
        <v/>
      </c>
      <c r="R34" s="237" t="str">
        <v/>
      </c>
      <c r="S34" s="237" t="str">
        <v/>
      </c>
      <c r="T34" s="237" t="str">
        <v/>
      </c>
      <c r="U34" s="237" t="str">
        <v/>
      </c>
      <c r="V34" s="237" t="str">
        <v/>
      </c>
      <c r="W34" s="237" t="str">
        <v/>
      </c>
      <c r="X34" s="237" t="str">
        <v/>
      </c>
      <c r="Y34" s="237" t="str">
        <v/>
      </c>
      <c r="Z34" s="237" t="str">
        <v/>
      </c>
      <c r="AA34" s="237" t="str">
        <v/>
      </c>
      <c r="AB34" s="237" t="str">
        <v/>
      </c>
      <c r="AC34" s="237" t="str">
        <v/>
      </c>
      <c r="AD34" s="237" t="str">
        <v/>
      </c>
      <c r="AE34" s="237" t="str">
        <v/>
      </c>
      <c r="AF34" s="237" t="str">
        <v/>
      </c>
      <c r="AG34" s="237" t="str">
        <v/>
      </c>
      <c r="AH34" s="237" t="str">
        <v/>
      </c>
      <c r="AI34" s="237" t="str">
        <v/>
      </c>
      <c r="AJ34" s="534" t="str">
        <v/>
      </c>
    </row>
    <row r="35" spans="2:36">
      <c r="B35" s="231">
        <v>1999</v>
      </c>
      <c r="C35" s="237" t="str">
        <v/>
      </c>
      <c r="D35" s="237" t="str">
        <v/>
      </c>
      <c r="E35" s="237" t="str">
        <v/>
      </c>
      <c r="F35" s="237" t="str">
        <v/>
      </c>
      <c r="G35" s="237" t="str">
        <v/>
      </c>
      <c r="H35" s="237" t="str">
        <v/>
      </c>
      <c r="I35" s="237" t="str">
        <v/>
      </c>
      <c r="J35" s="237" t="str">
        <v/>
      </c>
      <c r="K35" s="237" t="str">
        <v/>
      </c>
      <c r="L35" s="237" t="str">
        <v/>
      </c>
      <c r="M35" s="237" t="str">
        <v/>
      </c>
      <c r="N35" s="237" t="str">
        <v/>
      </c>
      <c r="O35" s="237" t="str">
        <v/>
      </c>
      <c r="P35" s="237" t="str">
        <v/>
      </c>
      <c r="Q35" s="237" t="str">
        <v/>
      </c>
      <c r="R35" s="237" t="str">
        <v/>
      </c>
      <c r="S35" s="237" t="str">
        <v/>
      </c>
      <c r="T35" s="237" t="str">
        <v/>
      </c>
      <c r="U35" s="237" t="str">
        <v/>
      </c>
      <c r="V35" s="237" t="str">
        <v/>
      </c>
      <c r="W35" s="237" t="str">
        <v/>
      </c>
      <c r="X35" s="237" t="str">
        <v/>
      </c>
      <c r="Y35" s="237" t="str">
        <v/>
      </c>
      <c r="Z35" s="237" t="str">
        <v/>
      </c>
      <c r="AA35" s="237" t="str">
        <v/>
      </c>
      <c r="AB35" s="237" t="str">
        <v/>
      </c>
      <c r="AC35" s="237" t="str">
        <v/>
      </c>
      <c r="AD35" s="237" t="str">
        <v/>
      </c>
      <c r="AE35" s="237" t="str">
        <v/>
      </c>
      <c r="AF35" s="237" t="str">
        <v/>
      </c>
      <c r="AG35" s="237" t="str">
        <v/>
      </c>
      <c r="AH35" s="237" t="str">
        <v/>
      </c>
      <c r="AI35" s="237" t="str">
        <v/>
      </c>
      <c r="AJ35" s="534" t="str">
        <v/>
      </c>
    </row>
    <row r="36" spans="2:36">
      <c r="B36" s="231">
        <v>2000</v>
      </c>
      <c r="C36" s="237" t="str">
        <v/>
      </c>
      <c r="D36" s="237" t="str">
        <v/>
      </c>
      <c r="E36" s="237" t="str">
        <v/>
      </c>
      <c r="F36" s="237" t="str">
        <v/>
      </c>
      <c r="G36" s="237" t="str">
        <v/>
      </c>
      <c r="H36" s="237" t="str">
        <v/>
      </c>
      <c r="I36" s="237" t="str">
        <v/>
      </c>
      <c r="J36" s="237" t="str">
        <v/>
      </c>
      <c r="K36" s="237" t="str">
        <v/>
      </c>
      <c r="L36" s="237" t="str">
        <v/>
      </c>
      <c r="M36" s="237" t="str">
        <v>p</v>
      </c>
      <c r="N36" s="237" t="str">
        <v/>
      </c>
      <c r="O36" s="237" t="str">
        <v/>
      </c>
      <c r="P36" s="237" t="str">
        <v/>
      </c>
      <c r="Q36" s="237" t="str">
        <v/>
      </c>
      <c r="R36" s="237" t="str">
        <v/>
      </c>
      <c r="S36" s="237" t="str">
        <v/>
      </c>
      <c r="T36" s="237" t="str">
        <v/>
      </c>
      <c r="U36" s="237" t="str">
        <v/>
      </c>
      <c r="V36" s="237" t="str">
        <v/>
      </c>
      <c r="W36" s="237" t="str">
        <v/>
      </c>
      <c r="X36" s="237" t="str">
        <v/>
      </c>
      <c r="Y36" s="237" t="str">
        <v/>
      </c>
      <c r="Z36" s="237" t="str">
        <v/>
      </c>
      <c r="AA36" s="237" t="str">
        <v/>
      </c>
      <c r="AB36" s="237" t="str">
        <v/>
      </c>
      <c r="AC36" s="237" t="str">
        <v/>
      </c>
      <c r="AD36" s="237" t="str">
        <v/>
      </c>
      <c r="AE36" s="237" t="str">
        <v/>
      </c>
      <c r="AF36" s="237" t="str">
        <v/>
      </c>
      <c r="AG36" s="237" t="str">
        <v/>
      </c>
      <c r="AH36" s="237" t="str">
        <v/>
      </c>
      <c r="AI36" s="237" t="str">
        <v/>
      </c>
      <c r="AJ36" s="534" t="str">
        <v/>
      </c>
    </row>
    <row r="37" spans="2:36">
      <c r="B37" s="231">
        <v>2001</v>
      </c>
      <c r="C37" s="237" t="str">
        <v/>
      </c>
      <c r="D37" s="237" t="str">
        <v/>
      </c>
      <c r="E37" s="237" t="str">
        <v/>
      </c>
      <c r="F37" s="237" t="str">
        <v/>
      </c>
      <c r="G37" s="237" t="str">
        <v/>
      </c>
      <c r="H37" s="237" t="str">
        <v/>
      </c>
      <c r="I37" s="237" t="str">
        <v/>
      </c>
      <c r="J37" s="237" t="str">
        <v/>
      </c>
      <c r="K37" s="237" t="str">
        <v/>
      </c>
      <c r="L37" s="237" t="str">
        <v/>
      </c>
      <c r="M37" s="237" t="str">
        <v>p</v>
      </c>
      <c r="N37" s="237" t="str">
        <v/>
      </c>
      <c r="O37" s="237" t="str">
        <v/>
      </c>
      <c r="P37" s="237" t="str">
        <v/>
      </c>
      <c r="Q37" s="237" t="str">
        <v/>
      </c>
      <c r="R37" s="237" t="str">
        <v/>
      </c>
      <c r="S37" s="237" t="str">
        <v/>
      </c>
      <c r="T37" s="237" t="str">
        <v/>
      </c>
      <c r="U37" s="237" t="str">
        <v/>
      </c>
      <c r="V37" s="237" t="str">
        <v/>
      </c>
      <c r="W37" s="237" t="str">
        <v/>
      </c>
      <c r="X37" s="237" t="str">
        <v/>
      </c>
      <c r="Y37" s="237" t="str">
        <v/>
      </c>
      <c r="Z37" s="237" t="str">
        <v/>
      </c>
      <c r="AA37" s="237" t="str">
        <v/>
      </c>
      <c r="AB37" s="237" t="str">
        <v/>
      </c>
      <c r="AC37" s="237" t="str">
        <v/>
      </c>
      <c r="AD37" s="237" t="str">
        <v/>
      </c>
      <c r="AE37" s="237" t="str">
        <v/>
      </c>
      <c r="AF37" s="237" t="str">
        <v/>
      </c>
      <c r="AG37" s="237" t="str">
        <v/>
      </c>
      <c r="AH37" s="237" t="str">
        <v/>
      </c>
      <c r="AI37" s="237" t="str">
        <v/>
      </c>
      <c r="AJ37" s="534" t="str">
        <v/>
      </c>
    </row>
    <row r="38" spans="2:36">
      <c r="B38" s="231">
        <v>2002</v>
      </c>
      <c r="C38" s="237" t="str">
        <v/>
      </c>
      <c r="D38" s="237" t="str">
        <v/>
      </c>
      <c r="E38" s="237" t="str">
        <v/>
      </c>
      <c r="F38" s="237" t="str">
        <v/>
      </c>
      <c r="G38" s="237" t="str">
        <v/>
      </c>
      <c r="H38" s="237" t="str">
        <v/>
      </c>
      <c r="I38" s="237" t="str">
        <v/>
      </c>
      <c r="J38" s="237" t="str">
        <v/>
      </c>
      <c r="K38" s="237" t="str">
        <v/>
      </c>
      <c r="L38" s="237" t="str">
        <v/>
      </c>
      <c r="M38" s="237" t="str">
        <v>p</v>
      </c>
      <c r="N38" s="237" t="str">
        <v/>
      </c>
      <c r="O38" s="237" t="str">
        <v/>
      </c>
      <c r="P38" s="237" t="str">
        <v/>
      </c>
      <c r="Q38" s="237" t="str">
        <v/>
      </c>
      <c r="R38" s="237" t="str">
        <v/>
      </c>
      <c r="S38" s="237" t="str">
        <v/>
      </c>
      <c r="T38" s="237" t="str">
        <v/>
      </c>
      <c r="U38" s="237" t="str">
        <v/>
      </c>
      <c r="V38" s="237" t="str">
        <v/>
      </c>
      <c r="W38" s="237" t="str">
        <v/>
      </c>
      <c r="X38" s="237" t="str">
        <v/>
      </c>
      <c r="Y38" s="237" t="str">
        <v/>
      </c>
      <c r="Z38" s="237" t="str">
        <v/>
      </c>
      <c r="AA38" s="237" t="str">
        <v/>
      </c>
      <c r="AB38" s="237" t="str">
        <v/>
      </c>
      <c r="AC38" s="237" t="str">
        <v/>
      </c>
      <c r="AD38" s="237" t="str">
        <v/>
      </c>
      <c r="AE38" s="237" t="str">
        <v/>
      </c>
      <c r="AF38" s="237" t="str">
        <v/>
      </c>
      <c r="AG38" s="237" t="str">
        <v/>
      </c>
      <c r="AH38" s="237" t="str">
        <v/>
      </c>
      <c r="AI38" s="237" t="str">
        <v/>
      </c>
      <c r="AJ38" s="534" t="str">
        <v/>
      </c>
    </row>
    <row r="39" spans="2:36">
      <c r="B39" s="231">
        <v>2003</v>
      </c>
      <c r="C39" s="237" t="str">
        <v/>
      </c>
      <c r="D39" s="237" t="str">
        <v/>
      </c>
      <c r="E39" s="237" t="str">
        <v/>
      </c>
      <c r="F39" s="237" t="str">
        <v/>
      </c>
      <c r="G39" s="237" t="str">
        <v/>
      </c>
      <c r="H39" s="237" t="str">
        <v/>
      </c>
      <c r="I39" s="237" t="str">
        <v/>
      </c>
      <c r="J39" s="237" t="str">
        <v/>
      </c>
      <c r="K39" s="237" t="str">
        <v/>
      </c>
      <c r="L39" s="237" t="str">
        <v/>
      </c>
      <c r="M39" s="237" t="str">
        <v>p</v>
      </c>
      <c r="N39" s="237" t="str">
        <v/>
      </c>
      <c r="O39" s="237" t="str">
        <v/>
      </c>
      <c r="P39" s="237" t="str">
        <v/>
      </c>
      <c r="Q39" s="237" t="str">
        <v/>
      </c>
      <c r="R39" s="237" t="str">
        <v/>
      </c>
      <c r="S39" s="237" t="str">
        <v/>
      </c>
      <c r="T39" s="237" t="str">
        <v/>
      </c>
      <c r="U39" s="237" t="str">
        <v/>
      </c>
      <c r="V39" s="237" t="str">
        <v/>
      </c>
      <c r="W39" s="237" t="str">
        <v/>
      </c>
      <c r="X39" s="237" t="str">
        <v/>
      </c>
      <c r="Y39" s="237" t="str">
        <v/>
      </c>
      <c r="Z39" s="237" t="str">
        <v/>
      </c>
      <c r="AA39" s="237" t="str">
        <v/>
      </c>
      <c r="AB39" s="237" t="str">
        <v/>
      </c>
      <c r="AC39" s="237" t="str">
        <v/>
      </c>
      <c r="AD39" s="237" t="str">
        <v/>
      </c>
      <c r="AE39" s="237" t="str">
        <v/>
      </c>
      <c r="AF39" s="237" t="str">
        <v/>
      </c>
      <c r="AG39" s="237" t="str">
        <v/>
      </c>
      <c r="AH39" s="237" t="str">
        <v/>
      </c>
      <c r="AI39" s="237" t="str">
        <v/>
      </c>
      <c r="AJ39" s="534" t="str">
        <v/>
      </c>
    </row>
    <row r="40" spans="2:36">
      <c r="B40" s="231">
        <v>2004</v>
      </c>
      <c r="C40" s="237" t="str">
        <v/>
      </c>
      <c r="D40" s="237" t="str">
        <v/>
      </c>
      <c r="E40" s="237" t="str">
        <v/>
      </c>
      <c r="F40" s="237" t="str">
        <v/>
      </c>
      <c r="G40" s="237" t="str">
        <v/>
      </c>
      <c r="H40" s="237" t="str">
        <v/>
      </c>
      <c r="I40" s="237" t="str">
        <v/>
      </c>
      <c r="J40" s="237" t="str">
        <v/>
      </c>
      <c r="K40" s="237" t="str">
        <v/>
      </c>
      <c r="L40" s="237" t="str">
        <v/>
      </c>
      <c r="M40" s="237" t="str">
        <v>p</v>
      </c>
      <c r="N40" s="237" t="str">
        <v/>
      </c>
      <c r="O40" s="237" t="str">
        <v/>
      </c>
      <c r="P40" s="237" t="str">
        <v/>
      </c>
      <c r="Q40" s="237" t="str">
        <v/>
      </c>
      <c r="R40" s="237" t="str">
        <v/>
      </c>
      <c r="S40" s="237" t="str">
        <v/>
      </c>
      <c r="T40" s="237" t="str">
        <v/>
      </c>
      <c r="U40" s="237" t="str">
        <v/>
      </c>
      <c r="V40" s="237" t="str">
        <v/>
      </c>
      <c r="W40" s="237" t="str">
        <v/>
      </c>
      <c r="X40" s="237" t="str">
        <v/>
      </c>
      <c r="Y40" s="237" t="str">
        <v/>
      </c>
      <c r="Z40" s="237" t="str">
        <v/>
      </c>
      <c r="AA40" s="237" t="str">
        <v/>
      </c>
      <c r="AB40" s="237" t="str">
        <v/>
      </c>
      <c r="AC40" s="237" t="str">
        <v/>
      </c>
      <c r="AD40" s="237" t="str">
        <v/>
      </c>
      <c r="AE40" s="237" t="str">
        <v/>
      </c>
      <c r="AF40" s="237" t="str">
        <v/>
      </c>
      <c r="AG40" s="237" t="str">
        <v/>
      </c>
      <c r="AH40" s="237" t="str">
        <v/>
      </c>
      <c r="AI40" s="237" t="str">
        <v/>
      </c>
      <c r="AJ40" s="534" t="str">
        <v/>
      </c>
    </row>
    <row r="41" spans="2:36">
      <c r="B41" s="231">
        <v>2005</v>
      </c>
      <c r="C41" s="237" t="str">
        <v/>
      </c>
      <c r="D41" s="237" t="str">
        <v/>
      </c>
      <c r="E41" s="237" t="str">
        <v/>
      </c>
      <c r="F41" s="237" t="str">
        <v/>
      </c>
      <c r="G41" s="237" t="str">
        <v/>
      </c>
      <c r="H41" s="237" t="str">
        <v/>
      </c>
      <c r="I41" s="237" t="str">
        <v/>
      </c>
      <c r="J41" s="237" t="str">
        <v/>
      </c>
      <c r="K41" s="237" t="str">
        <v/>
      </c>
      <c r="L41" s="237" t="str">
        <v/>
      </c>
      <c r="M41" s="237" t="str">
        <v>p</v>
      </c>
      <c r="N41" s="237" t="str">
        <v/>
      </c>
      <c r="O41" s="237" t="str">
        <v/>
      </c>
      <c r="P41" s="237" t="str">
        <v/>
      </c>
      <c r="Q41" s="237" t="str">
        <v/>
      </c>
      <c r="R41" s="237" t="str">
        <v/>
      </c>
      <c r="S41" s="237" t="str">
        <v/>
      </c>
      <c r="T41" s="237" t="str">
        <v/>
      </c>
      <c r="U41" s="237" t="str">
        <v/>
      </c>
      <c r="V41" s="237" t="str">
        <v/>
      </c>
      <c r="W41" s="237" t="str">
        <v/>
      </c>
      <c r="X41" s="237" t="str">
        <v/>
      </c>
      <c r="Y41" s="237" t="str">
        <v/>
      </c>
      <c r="Z41" s="237" t="str">
        <v/>
      </c>
      <c r="AA41" s="237" t="str">
        <v/>
      </c>
      <c r="AB41" s="237" t="str">
        <v/>
      </c>
      <c r="AC41" s="237" t="str">
        <v/>
      </c>
      <c r="AD41" s="237" t="str">
        <v/>
      </c>
      <c r="AE41" s="237" t="str">
        <v/>
      </c>
      <c r="AF41" s="237" t="str">
        <v/>
      </c>
      <c r="AG41" s="237" t="str">
        <v/>
      </c>
      <c r="AH41" s="237" t="str">
        <v/>
      </c>
      <c r="AI41" s="237" t="str">
        <v/>
      </c>
      <c r="AJ41" s="534" t="str">
        <v/>
      </c>
    </row>
    <row r="42" spans="2:36">
      <c r="B42" s="231">
        <v>2006</v>
      </c>
      <c r="C42" s="237" t="str">
        <v/>
      </c>
      <c r="D42" s="237" t="str">
        <v/>
      </c>
      <c r="E42" s="237" t="str">
        <v/>
      </c>
      <c r="F42" s="237" t="str">
        <v/>
      </c>
      <c r="G42" s="237" t="str">
        <v/>
      </c>
      <c r="H42" s="237" t="str">
        <v/>
      </c>
      <c r="I42" s="237" t="str">
        <v/>
      </c>
      <c r="J42" s="237" t="str">
        <v/>
      </c>
      <c r="K42" s="237" t="str">
        <v/>
      </c>
      <c r="L42" s="237" t="str">
        <v/>
      </c>
      <c r="M42" s="237" t="str">
        <v>p</v>
      </c>
      <c r="N42" s="237" t="str">
        <v/>
      </c>
      <c r="O42" s="237" t="str">
        <v/>
      </c>
      <c r="P42" s="237" t="str">
        <v/>
      </c>
      <c r="Q42" s="237" t="str">
        <v/>
      </c>
      <c r="R42" s="237" t="str">
        <v/>
      </c>
      <c r="S42" s="237" t="str">
        <v/>
      </c>
      <c r="T42" s="237" t="str">
        <v/>
      </c>
      <c r="U42" s="237" t="str">
        <v/>
      </c>
      <c r="V42" s="237" t="str">
        <v/>
      </c>
      <c r="W42" s="237" t="str">
        <v/>
      </c>
      <c r="X42" s="237" t="str">
        <v/>
      </c>
      <c r="Y42" s="237" t="str">
        <v/>
      </c>
      <c r="Z42" s="237" t="str">
        <v/>
      </c>
      <c r="AA42" s="237" t="str">
        <v/>
      </c>
      <c r="AB42" s="237" t="str">
        <v/>
      </c>
      <c r="AC42" s="237" t="str">
        <v/>
      </c>
      <c r="AD42" s="237" t="str">
        <v/>
      </c>
      <c r="AE42" s="237" t="str">
        <v/>
      </c>
      <c r="AF42" s="237" t="str">
        <v/>
      </c>
      <c r="AG42" s="237" t="str">
        <v/>
      </c>
      <c r="AH42" s="237" t="str">
        <v/>
      </c>
      <c r="AI42" s="237" t="str">
        <v/>
      </c>
      <c r="AJ42" s="534" t="str">
        <v/>
      </c>
    </row>
    <row r="43" spans="2:36">
      <c r="B43" s="231">
        <v>2007</v>
      </c>
      <c r="C43" s="237" t="str">
        <v/>
      </c>
      <c r="D43" s="237" t="str">
        <v/>
      </c>
      <c r="E43" s="237" t="str">
        <v/>
      </c>
      <c r="F43" s="237" t="str">
        <v/>
      </c>
      <c r="G43" s="237" t="str">
        <v/>
      </c>
      <c r="H43" s="237" t="str">
        <v/>
      </c>
      <c r="I43" s="237" t="str">
        <v/>
      </c>
      <c r="J43" s="237" t="str">
        <v/>
      </c>
      <c r="K43" s="237" t="str">
        <v/>
      </c>
      <c r="L43" s="237" t="str">
        <v/>
      </c>
      <c r="M43" s="237" t="str">
        <v>p</v>
      </c>
      <c r="N43" s="237" t="str">
        <v/>
      </c>
      <c r="O43" s="237" t="str">
        <v/>
      </c>
      <c r="P43" s="237" t="str">
        <v/>
      </c>
      <c r="Q43" s="237" t="str">
        <v/>
      </c>
      <c r="R43" s="237" t="str">
        <v/>
      </c>
      <c r="S43" s="237" t="str">
        <v/>
      </c>
      <c r="T43" s="237" t="str">
        <v>b</v>
      </c>
      <c r="U43" s="237" t="str">
        <v/>
      </c>
      <c r="V43" s="237" t="str">
        <v/>
      </c>
      <c r="W43" s="237" t="str">
        <v/>
      </c>
      <c r="X43" s="237" t="str">
        <v/>
      </c>
      <c r="Y43" s="237" t="str">
        <v/>
      </c>
      <c r="Z43" s="237" t="str">
        <v/>
      </c>
      <c r="AA43" s="237" t="str">
        <v/>
      </c>
      <c r="AB43" s="237" t="str">
        <v/>
      </c>
      <c r="AC43" s="237" t="str">
        <v/>
      </c>
      <c r="AD43" s="237" t="str">
        <v/>
      </c>
      <c r="AE43" s="237" t="str">
        <v/>
      </c>
      <c r="AF43" s="237" t="str">
        <v/>
      </c>
      <c r="AG43" s="237" t="str">
        <v/>
      </c>
      <c r="AH43" s="237" t="str">
        <v/>
      </c>
      <c r="AI43" s="237" t="str">
        <v/>
      </c>
      <c r="AJ43" s="534" t="str">
        <v/>
      </c>
    </row>
    <row r="44" spans="2:36">
      <c r="B44" s="231">
        <v>2008</v>
      </c>
      <c r="C44" s="237" t="str">
        <v/>
      </c>
      <c r="D44" s="237" t="str">
        <v/>
      </c>
      <c r="E44" s="237" t="str">
        <v/>
      </c>
      <c r="F44" s="237" t="str">
        <v/>
      </c>
      <c r="G44" s="237" t="str">
        <v/>
      </c>
      <c r="H44" s="237" t="str">
        <v/>
      </c>
      <c r="I44" s="237" t="str">
        <v/>
      </c>
      <c r="J44" s="237" t="str">
        <v/>
      </c>
      <c r="K44" s="237" t="str">
        <v/>
      </c>
      <c r="L44" s="237" t="str">
        <v/>
      </c>
      <c r="M44" s="237" t="str">
        <v>p</v>
      </c>
      <c r="N44" s="237" t="str">
        <v/>
      </c>
      <c r="O44" s="237" t="str">
        <v/>
      </c>
      <c r="P44" s="237" t="str">
        <v/>
      </c>
      <c r="Q44" s="237" t="str">
        <v/>
      </c>
      <c r="R44" s="237" t="str">
        <v/>
      </c>
      <c r="S44" s="237" t="str">
        <v/>
      </c>
      <c r="T44" s="237" t="str">
        <v>b</v>
      </c>
      <c r="U44" s="237" t="str">
        <v/>
      </c>
      <c r="V44" s="237" t="str">
        <v/>
      </c>
      <c r="W44" s="237" t="str">
        <v/>
      </c>
      <c r="X44" s="237" t="str">
        <v/>
      </c>
      <c r="Y44" s="237" t="str">
        <v/>
      </c>
      <c r="Z44" s="237" t="str">
        <v/>
      </c>
      <c r="AA44" s="237" t="str">
        <v/>
      </c>
      <c r="AB44" s="237" t="str">
        <v/>
      </c>
      <c r="AC44" s="237" t="str">
        <v/>
      </c>
      <c r="AD44" s="237" t="str">
        <v/>
      </c>
      <c r="AE44" s="237" t="str">
        <v/>
      </c>
      <c r="AF44" s="237" t="str">
        <v/>
      </c>
      <c r="AG44" s="237" t="str">
        <v/>
      </c>
      <c r="AH44" s="237" t="str">
        <v/>
      </c>
      <c r="AI44" s="237" t="str">
        <v/>
      </c>
      <c r="AJ44" s="534" t="str">
        <v/>
      </c>
    </row>
    <row r="45" spans="2:36">
      <c r="B45" s="231">
        <v>2009</v>
      </c>
      <c r="C45" s="237" t="str">
        <v/>
      </c>
      <c r="D45" s="237" t="str">
        <v/>
      </c>
      <c r="E45" s="237" t="str">
        <v/>
      </c>
      <c r="F45" s="237" t="str">
        <v/>
      </c>
      <c r="G45" s="237" t="str">
        <v/>
      </c>
      <c r="H45" s="237" t="str">
        <v/>
      </c>
      <c r="I45" s="237" t="str">
        <v/>
      </c>
      <c r="J45" s="237" t="str">
        <v/>
      </c>
      <c r="K45" s="237" t="str">
        <v/>
      </c>
      <c r="L45" s="237" t="str">
        <v/>
      </c>
      <c r="M45" s="237" t="str">
        <v>p</v>
      </c>
      <c r="N45" s="237" t="str">
        <v/>
      </c>
      <c r="O45" s="237" t="str">
        <v/>
      </c>
      <c r="P45" s="237" t="str">
        <v/>
      </c>
      <c r="Q45" s="237" t="str">
        <v/>
      </c>
      <c r="R45" s="237" t="str">
        <v/>
      </c>
      <c r="S45" s="237" t="str">
        <v/>
      </c>
      <c r="T45" s="237" t="str">
        <v>b</v>
      </c>
      <c r="U45" s="237" t="str">
        <v/>
      </c>
      <c r="V45" s="237" t="str">
        <v/>
      </c>
      <c r="W45" s="237" t="str">
        <v/>
      </c>
      <c r="X45" s="237" t="str">
        <v/>
      </c>
      <c r="Y45" s="237" t="str">
        <v/>
      </c>
      <c r="Z45" s="237" t="str">
        <v/>
      </c>
      <c r="AA45" s="237" t="str">
        <v/>
      </c>
      <c r="AB45" s="237" t="str">
        <v/>
      </c>
      <c r="AC45" s="237" t="str">
        <v/>
      </c>
      <c r="AD45" s="237" t="str">
        <v/>
      </c>
      <c r="AE45" s="237" t="str">
        <v/>
      </c>
      <c r="AF45" s="237" t="str">
        <v/>
      </c>
      <c r="AG45" s="237" t="str">
        <v/>
      </c>
      <c r="AH45" s="237" t="str">
        <v/>
      </c>
      <c r="AI45" s="237" t="str">
        <v/>
      </c>
      <c r="AJ45" s="534" t="str">
        <v/>
      </c>
    </row>
    <row r="46" spans="2:36">
      <c r="B46" s="231">
        <v>2010</v>
      </c>
      <c r="C46" s="237" t="str">
        <v/>
      </c>
      <c r="D46" s="237" t="str">
        <v/>
      </c>
      <c r="E46" s="237" t="str">
        <v/>
      </c>
      <c r="F46" s="237" t="str">
        <v/>
      </c>
      <c r="G46" s="237" t="str">
        <v/>
      </c>
      <c r="H46" s="237" t="str">
        <v/>
      </c>
      <c r="I46" s="237" t="str">
        <v/>
      </c>
      <c r="J46" s="237" t="str">
        <v/>
      </c>
      <c r="K46" s="237" t="str">
        <v/>
      </c>
      <c r="L46" s="237" t="str">
        <v/>
      </c>
      <c r="M46" s="237" t="str">
        <v>p</v>
      </c>
      <c r="N46" s="237" t="str">
        <v/>
      </c>
      <c r="O46" s="237" t="str">
        <v/>
      </c>
      <c r="P46" s="237" t="str">
        <v/>
      </c>
      <c r="Q46" s="237" t="str">
        <v/>
      </c>
      <c r="R46" s="237" t="str">
        <v/>
      </c>
      <c r="S46" s="237" t="str">
        <v/>
      </c>
      <c r="T46" s="237" t="str">
        <v>b</v>
      </c>
      <c r="U46" s="237" t="str">
        <v/>
      </c>
      <c r="V46" s="237" t="str">
        <v/>
      </c>
      <c r="W46" s="237" t="str">
        <v/>
      </c>
      <c r="X46" s="237" t="str">
        <v/>
      </c>
      <c r="Y46" s="237" t="str">
        <v/>
      </c>
      <c r="Z46" s="237" t="str">
        <v/>
      </c>
      <c r="AA46" s="237" t="str">
        <v>b</v>
      </c>
      <c r="AB46" s="237" t="str">
        <v/>
      </c>
      <c r="AC46" s="237" t="str">
        <v/>
      </c>
      <c r="AD46" s="237" t="str">
        <v/>
      </c>
      <c r="AE46" s="237" t="str">
        <v/>
      </c>
      <c r="AF46" s="237" t="str">
        <v/>
      </c>
      <c r="AG46" s="237" t="str">
        <v/>
      </c>
      <c r="AH46" s="237" t="str">
        <v/>
      </c>
      <c r="AI46" s="237" t="str">
        <v/>
      </c>
      <c r="AJ46" s="534" t="str">
        <v/>
      </c>
    </row>
    <row r="47" spans="2:36">
      <c r="B47" s="231">
        <v>2011</v>
      </c>
      <c r="C47" s="237" t="str">
        <v/>
      </c>
      <c r="D47" s="237" t="str">
        <v/>
      </c>
      <c r="E47" s="237" t="str">
        <v/>
      </c>
      <c r="F47" s="237" t="str">
        <v/>
      </c>
      <c r="G47" s="237" t="str">
        <v/>
      </c>
      <c r="H47" s="237" t="str">
        <v/>
      </c>
      <c r="I47" s="237" t="str">
        <v/>
      </c>
      <c r="J47" s="237" t="str">
        <v/>
      </c>
      <c r="K47" s="237" t="str">
        <v/>
      </c>
      <c r="L47" s="237" t="str">
        <v/>
      </c>
      <c r="M47" s="237" t="str">
        <v>p</v>
      </c>
      <c r="N47" s="237" t="str">
        <v/>
      </c>
      <c r="O47" s="237" t="str">
        <v/>
      </c>
      <c r="P47" s="237" t="str">
        <v/>
      </c>
      <c r="Q47" s="237" t="str">
        <v/>
      </c>
      <c r="R47" s="237" t="str">
        <v/>
      </c>
      <c r="S47" s="237" t="str">
        <v/>
      </c>
      <c r="T47" s="237" t="str">
        <v>b</v>
      </c>
      <c r="U47" s="237" t="str">
        <v/>
      </c>
      <c r="V47" s="237" t="str">
        <v/>
      </c>
      <c r="W47" s="237" t="str">
        <v/>
      </c>
      <c r="X47" s="237" t="str">
        <v/>
      </c>
      <c r="Y47" s="237" t="str">
        <v/>
      </c>
      <c r="Z47" s="237" t="str">
        <v/>
      </c>
      <c r="AA47" s="237" t="str">
        <v/>
      </c>
      <c r="AB47" s="237" t="str">
        <v/>
      </c>
      <c r="AC47" s="237" t="str">
        <v/>
      </c>
      <c r="AD47" s="237" t="str">
        <v/>
      </c>
      <c r="AE47" s="237" t="str">
        <v/>
      </c>
      <c r="AF47" s="237" t="str">
        <v/>
      </c>
      <c r="AG47" s="237" t="str">
        <v/>
      </c>
      <c r="AH47" s="237" t="str">
        <v/>
      </c>
      <c r="AI47" s="237" t="str">
        <v/>
      </c>
      <c r="AJ47" s="534" t="str">
        <v/>
      </c>
    </row>
    <row r="48" spans="2:36">
      <c r="B48" s="231">
        <v>2012</v>
      </c>
      <c r="C48" s="237" t="str">
        <v/>
      </c>
      <c r="D48" s="237" t="str">
        <v/>
      </c>
      <c r="E48" s="237" t="str">
        <v/>
      </c>
      <c r="F48" s="237" t="str">
        <v/>
      </c>
      <c r="G48" s="237" t="str">
        <v/>
      </c>
      <c r="H48" s="237" t="str">
        <v/>
      </c>
      <c r="I48" s="237" t="str">
        <v/>
      </c>
      <c r="J48" s="237" t="str">
        <v/>
      </c>
      <c r="K48" s="237" t="str">
        <v/>
      </c>
      <c r="L48" s="237" t="str">
        <v/>
      </c>
      <c r="M48" s="237" t="str">
        <v>p</v>
      </c>
      <c r="N48" s="237" t="str">
        <v/>
      </c>
      <c r="O48" s="237" t="str">
        <v/>
      </c>
      <c r="P48" s="237" t="str">
        <v/>
      </c>
      <c r="Q48" s="237" t="str">
        <v/>
      </c>
      <c r="R48" s="237" t="str">
        <v/>
      </c>
      <c r="S48" s="237" t="str">
        <v/>
      </c>
      <c r="T48" s="237" t="str">
        <v>b</v>
      </c>
      <c r="U48" s="237" t="str">
        <v/>
      </c>
      <c r="V48" s="237" t="str">
        <v/>
      </c>
      <c r="W48" s="237" t="str">
        <v/>
      </c>
      <c r="X48" s="237" t="str">
        <v/>
      </c>
      <c r="Y48" s="237" t="str">
        <v/>
      </c>
      <c r="Z48" s="237" t="str">
        <v/>
      </c>
      <c r="AA48" s="237" t="str">
        <v/>
      </c>
      <c r="AB48" s="237" t="str">
        <v/>
      </c>
      <c r="AC48" s="237" t="str">
        <v/>
      </c>
      <c r="AD48" s="237" t="str">
        <v/>
      </c>
      <c r="AE48" s="237" t="str">
        <v/>
      </c>
      <c r="AF48" s="237" t="str">
        <v/>
      </c>
      <c r="AG48" s="237" t="str">
        <v/>
      </c>
      <c r="AH48" s="237" t="str">
        <v/>
      </c>
      <c r="AI48" s="237" t="str">
        <v/>
      </c>
      <c r="AJ48" s="534" t="str">
        <v/>
      </c>
    </row>
    <row r="49" spans="2:36">
      <c r="B49" s="231">
        <v>2013</v>
      </c>
      <c r="C49" s="237" t="str">
        <v/>
      </c>
      <c r="D49" s="237" t="str">
        <v/>
      </c>
      <c r="E49" s="237" t="str">
        <v/>
      </c>
      <c r="F49" s="237" t="str">
        <v/>
      </c>
      <c r="G49" s="237" t="str">
        <v/>
      </c>
      <c r="H49" s="237" t="str">
        <v/>
      </c>
      <c r="I49" s="237" t="str">
        <v/>
      </c>
      <c r="J49" s="237" t="str">
        <v/>
      </c>
      <c r="K49" s="237" t="str">
        <v/>
      </c>
      <c r="L49" s="237" t="str">
        <v/>
      </c>
      <c r="M49" s="237" t="str">
        <v>p</v>
      </c>
      <c r="N49" s="237" t="str">
        <v/>
      </c>
      <c r="O49" s="237" t="str">
        <v/>
      </c>
      <c r="P49" s="237" t="str">
        <v/>
      </c>
      <c r="Q49" s="237" t="str">
        <v/>
      </c>
      <c r="R49" s="237" t="str">
        <v/>
      </c>
      <c r="S49" s="237" t="str">
        <v/>
      </c>
      <c r="T49" s="237" t="str">
        <v>b</v>
      </c>
      <c r="U49" s="237" t="str">
        <v/>
      </c>
      <c r="V49" s="237" t="str">
        <v/>
      </c>
      <c r="W49" s="237" t="str">
        <v/>
      </c>
      <c r="X49" s="237" t="str">
        <v/>
      </c>
      <c r="Y49" s="237" t="str">
        <v/>
      </c>
      <c r="Z49" s="237" t="str">
        <v/>
      </c>
      <c r="AA49" s="237" t="str">
        <v/>
      </c>
      <c r="AB49" s="237" t="str">
        <v/>
      </c>
      <c r="AC49" s="237" t="str">
        <v/>
      </c>
      <c r="AD49" s="237" t="str">
        <v/>
      </c>
      <c r="AE49" s="237" t="str">
        <v/>
      </c>
      <c r="AF49" s="237" t="str">
        <v/>
      </c>
      <c r="AG49" s="237" t="str">
        <v/>
      </c>
      <c r="AH49" s="237" t="str">
        <v/>
      </c>
      <c r="AI49" s="237" t="str">
        <v/>
      </c>
      <c r="AJ49" s="534" t="str">
        <v/>
      </c>
    </row>
    <row r="50" spans="2:36">
      <c r="B50" s="231">
        <v>2014</v>
      </c>
      <c r="C50" s="237" t="str">
        <v/>
      </c>
      <c r="D50" s="237" t="str">
        <v/>
      </c>
      <c r="E50" s="237" t="str">
        <v/>
      </c>
      <c r="F50" s="237" t="str">
        <v/>
      </c>
      <c r="G50" s="237" t="str">
        <v/>
      </c>
      <c r="H50" s="237" t="str">
        <v/>
      </c>
      <c r="I50" s="237" t="str">
        <v/>
      </c>
      <c r="J50" s="237" t="str">
        <v/>
      </c>
      <c r="K50" s="237" t="str">
        <v/>
      </c>
      <c r="L50" s="237" t="str">
        <v/>
      </c>
      <c r="M50" s="237" t="str">
        <v/>
      </c>
      <c r="N50" s="237" t="str">
        <v/>
      </c>
      <c r="O50" s="237" t="str">
        <v/>
      </c>
      <c r="P50" s="237" t="str">
        <v/>
      </c>
      <c r="Q50" s="237" t="str">
        <v/>
      </c>
      <c r="R50" s="237" t="str">
        <v/>
      </c>
      <c r="S50" s="237" t="str">
        <v/>
      </c>
      <c r="T50" s="237" t="str">
        <v/>
      </c>
      <c r="U50" s="237" t="str">
        <v/>
      </c>
      <c r="V50" s="237" t="str">
        <v/>
      </c>
      <c r="W50" s="237" t="str">
        <v/>
      </c>
      <c r="X50" s="237" t="str">
        <v/>
      </c>
      <c r="Y50" s="237" t="str">
        <v/>
      </c>
      <c r="Z50" s="237" t="str">
        <v/>
      </c>
      <c r="AA50" s="237" t="str">
        <v/>
      </c>
      <c r="AB50" s="237" t="str">
        <v/>
      </c>
      <c r="AC50" s="237" t="str">
        <v/>
      </c>
      <c r="AD50" s="237" t="str">
        <v/>
      </c>
      <c r="AE50" s="237" t="str">
        <v/>
      </c>
      <c r="AF50" s="237" t="str">
        <v/>
      </c>
      <c r="AG50" s="237" t="str">
        <v/>
      </c>
      <c r="AH50" s="237" t="str">
        <v/>
      </c>
      <c r="AI50" s="237" t="str">
        <v/>
      </c>
      <c r="AJ50" s="534" t="str">
        <v/>
      </c>
    </row>
    <row r="51" spans="2:36">
      <c r="B51" s="231">
        <v>2015</v>
      </c>
      <c r="C51" s="237" t="str">
        <v/>
      </c>
      <c r="D51" s="237" t="str">
        <v/>
      </c>
      <c r="E51" s="237" t="str">
        <v/>
      </c>
      <c r="F51" s="237" t="str">
        <v/>
      </c>
      <c r="G51" s="237" t="str">
        <v/>
      </c>
      <c r="H51" s="237" t="str">
        <v/>
      </c>
      <c r="I51" s="237" t="str">
        <v/>
      </c>
      <c r="J51" s="237" t="str">
        <v/>
      </c>
      <c r="K51" s="237" t="str">
        <v/>
      </c>
      <c r="L51" s="237" t="str">
        <v/>
      </c>
      <c r="M51" s="237" t="str">
        <v/>
      </c>
      <c r="N51" s="237" t="str">
        <v/>
      </c>
      <c r="O51" s="237" t="str">
        <v/>
      </c>
      <c r="P51" s="237" t="str">
        <v/>
      </c>
      <c r="Q51" s="237" t="str">
        <v/>
      </c>
      <c r="R51" s="237" t="str">
        <v/>
      </c>
      <c r="S51" s="237" t="str">
        <v/>
      </c>
      <c r="T51" s="237" t="str">
        <v/>
      </c>
      <c r="U51" s="237" t="str">
        <v/>
      </c>
      <c r="V51" s="237" t="str">
        <v/>
      </c>
      <c r="W51" s="237" t="str">
        <v/>
      </c>
      <c r="X51" s="237" t="str">
        <v/>
      </c>
      <c r="Y51" s="237" t="str">
        <v/>
      </c>
      <c r="Z51" s="237" t="str">
        <v/>
      </c>
      <c r="AA51" s="237" t="str">
        <v/>
      </c>
      <c r="AB51" s="237" t="str">
        <v/>
      </c>
      <c r="AC51" s="237" t="str">
        <v/>
      </c>
      <c r="AD51" s="237" t="str">
        <v/>
      </c>
      <c r="AE51" s="237" t="str">
        <v/>
      </c>
      <c r="AF51" s="237" t="str">
        <v/>
      </c>
      <c r="AG51" s="237" t="str">
        <v/>
      </c>
      <c r="AH51" s="237" t="str">
        <v/>
      </c>
      <c r="AI51" s="237" t="str">
        <v/>
      </c>
      <c r="AJ51" s="534" t="str">
        <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AQ58"/>
  <sheetViews>
    <sheetView workbookViewId="0">
      <selection activeCell="X57" sqref="X57"/>
    </sheetView>
  </sheetViews>
  <sheetFormatPr defaultColWidth="9.125" defaultRowHeight="15"/>
  <cols>
    <col min="1" max="1" width="26.875" style="409" customWidth="1"/>
    <col min="2" max="2" width="12.25" style="409" hidden="1" customWidth="1"/>
    <col min="3" max="3" width="0" style="409" hidden="1" customWidth="1"/>
    <col min="4" max="4" width="12.625" style="409" hidden="1" customWidth="1"/>
    <col min="5" max="5" width="0" style="409" hidden="1" customWidth="1"/>
    <col min="6" max="6" width="11.125" style="409" hidden="1" customWidth="1"/>
    <col min="7" max="7" width="0" style="409" hidden="1" customWidth="1"/>
    <col min="8" max="8" width="10.75" style="409" hidden="1" customWidth="1"/>
    <col min="9" max="32" width="0" style="409" hidden="1" customWidth="1"/>
    <col min="33" max="34" width="9.125" style="409"/>
    <col min="35" max="38" width="16.125" style="409" customWidth="1"/>
    <col min="39" max="16384" width="9.125" style="409"/>
  </cols>
  <sheetData>
    <row r="1" spans="1:43">
      <c r="A1" s="535" t="s">
        <v>483</v>
      </c>
    </row>
    <row r="3" spans="1:43">
      <c r="A3" s="535" t="s">
        <v>288</v>
      </c>
      <c r="B3" s="536">
        <v>41981.83792824074</v>
      </c>
    </row>
    <row r="4" spans="1:43">
      <c r="A4" s="535" t="s">
        <v>289</v>
      </c>
      <c r="B4" s="536">
        <v>41988.458893599542</v>
      </c>
    </row>
    <row r="5" spans="1:43">
      <c r="A5" s="535" t="s">
        <v>519</v>
      </c>
      <c r="B5" s="535" t="s">
        <v>231</v>
      </c>
    </row>
    <row r="7" spans="1:43">
      <c r="A7" s="535" t="s">
        <v>292</v>
      </c>
      <c r="B7" s="535" t="s">
        <v>570</v>
      </c>
    </row>
    <row r="8" spans="1:43">
      <c r="A8" s="535" t="s">
        <v>290</v>
      </c>
      <c r="B8" s="535" t="s">
        <v>484</v>
      </c>
    </row>
    <row r="10" spans="1:43">
      <c r="A10" s="537" t="s">
        <v>294</v>
      </c>
      <c r="B10" s="537" t="s">
        <v>214</v>
      </c>
      <c r="C10" s="537" t="s">
        <v>295</v>
      </c>
      <c r="D10" s="537" t="s">
        <v>215</v>
      </c>
      <c r="E10" s="537" t="s">
        <v>295</v>
      </c>
      <c r="F10" s="537" t="s">
        <v>216</v>
      </c>
      <c r="G10" s="537" t="s">
        <v>295</v>
      </c>
      <c r="H10" s="537" t="s">
        <v>217</v>
      </c>
      <c r="I10" s="537" t="s">
        <v>295</v>
      </c>
      <c r="J10" s="537" t="s">
        <v>218</v>
      </c>
      <c r="K10" s="537" t="s">
        <v>295</v>
      </c>
      <c r="L10" s="537" t="s">
        <v>219</v>
      </c>
      <c r="M10" s="537" t="s">
        <v>295</v>
      </c>
      <c r="N10" s="537" t="s">
        <v>220</v>
      </c>
      <c r="O10" s="537" t="s">
        <v>295</v>
      </c>
      <c r="P10" s="537" t="s">
        <v>221</v>
      </c>
      <c r="Q10" s="537" t="s">
        <v>295</v>
      </c>
      <c r="R10" s="537" t="s">
        <v>222</v>
      </c>
      <c r="S10" s="537" t="s">
        <v>295</v>
      </c>
      <c r="T10" s="537" t="s">
        <v>223</v>
      </c>
      <c r="U10" s="537" t="s">
        <v>295</v>
      </c>
      <c r="V10" s="537" t="s">
        <v>224</v>
      </c>
      <c r="W10" s="537" t="s">
        <v>295</v>
      </c>
      <c r="X10" s="537" t="s">
        <v>225</v>
      </c>
      <c r="Y10" s="537" t="s">
        <v>295</v>
      </c>
      <c r="Z10" s="537" t="s">
        <v>226</v>
      </c>
      <c r="AA10" s="537" t="s">
        <v>295</v>
      </c>
      <c r="AB10" s="537" t="s">
        <v>227</v>
      </c>
      <c r="AC10" s="537" t="s">
        <v>295</v>
      </c>
      <c r="AD10" s="537" t="s">
        <v>228</v>
      </c>
      <c r="AE10" s="537" t="s">
        <v>295</v>
      </c>
      <c r="AF10" s="537" t="s">
        <v>229</v>
      </c>
      <c r="AG10" s="537" t="s">
        <v>295</v>
      </c>
      <c r="AH10" s="537" t="s">
        <v>230</v>
      </c>
      <c r="AI10" s="537" t="s">
        <v>295</v>
      </c>
      <c r="AJ10" s="537" t="s">
        <v>296</v>
      </c>
      <c r="AK10" s="537" t="s">
        <v>295</v>
      </c>
      <c r="AL10" s="537" t="s">
        <v>297</v>
      </c>
      <c r="AM10" s="537" t="s">
        <v>295</v>
      </c>
      <c r="AN10" s="537" t="s">
        <v>423</v>
      </c>
      <c r="AO10" s="537" t="s">
        <v>295</v>
      </c>
      <c r="AP10" s="537" t="s">
        <v>571</v>
      </c>
      <c r="AQ10" s="537" t="s">
        <v>295</v>
      </c>
    </row>
    <row r="11" spans="1:43">
      <c r="A11" s="537" t="s">
        <v>558</v>
      </c>
      <c r="B11" s="538">
        <v>8779077.6999999993</v>
      </c>
      <c r="C11" s="539" t="s">
        <v>125</v>
      </c>
      <c r="D11" s="538">
        <v>8944560.5999999996</v>
      </c>
      <c r="E11" s="539" t="s">
        <v>125</v>
      </c>
      <c r="F11" s="538">
        <v>9200042.1999999993</v>
      </c>
      <c r="G11" s="539" t="s">
        <v>125</v>
      </c>
      <c r="H11" s="538">
        <v>9470628.8000000007</v>
      </c>
      <c r="I11" s="539" t="s">
        <v>125</v>
      </c>
      <c r="J11" s="538">
        <v>9747412.4000000004</v>
      </c>
      <c r="K11" s="539" t="s">
        <v>125</v>
      </c>
      <c r="L11" s="538">
        <v>10128408.4</v>
      </c>
      <c r="M11" s="539" t="s">
        <v>125</v>
      </c>
      <c r="N11" s="538">
        <v>10331500.4</v>
      </c>
      <c r="O11" s="539" t="s">
        <v>125</v>
      </c>
      <c r="P11" s="538">
        <v>10463177.800000001</v>
      </c>
      <c r="Q11" s="539" t="s">
        <v>125</v>
      </c>
      <c r="R11" s="538">
        <v>10618859.800000001</v>
      </c>
      <c r="S11" s="539" t="s">
        <v>125</v>
      </c>
      <c r="T11" s="538">
        <v>10892654.1</v>
      </c>
      <c r="U11" s="539" t="s">
        <v>125</v>
      </c>
      <c r="V11" s="538">
        <v>11128703</v>
      </c>
      <c r="W11" s="539" t="s">
        <v>125</v>
      </c>
      <c r="X11" s="538">
        <v>11503494.9</v>
      </c>
      <c r="Y11" s="539" t="s">
        <v>125</v>
      </c>
      <c r="Z11" s="538">
        <v>11872177.1</v>
      </c>
      <c r="AA11" s="539" t="s">
        <v>125</v>
      </c>
      <c r="AB11" s="538">
        <v>11917008.800000001</v>
      </c>
      <c r="AC11" s="539" t="s">
        <v>125</v>
      </c>
      <c r="AD11" s="538">
        <v>11379655.300000001</v>
      </c>
      <c r="AE11" s="539" t="s">
        <v>125</v>
      </c>
      <c r="AF11" s="538">
        <v>11608573.5</v>
      </c>
      <c r="AG11" s="539" t="s">
        <v>125</v>
      </c>
      <c r="AH11" s="538">
        <v>11799895.9</v>
      </c>
      <c r="AI11" s="539" t="s">
        <v>125</v>
      </c>
      <c r="AJ11" s="538">
        <v>11754459.300000001</v>
      </c>
      <c r="AK11" s="539" t="s">
        <v>125</v>
      </c>
      <c r="AL11" s="538">
        <v>11765333.6</v>
      </c>
      <c r="AM11" s="539" t="s">
        <v>125</v>
      </c>
      <c r="AN11" s="539" t="s">
        <v>126</v>
      </c>
      <c r="AO11" s="539" t="s">
        <v>125</v>
      </c>
      <c r="AP11" s="539" t="s">
        <v>126</v>
      </c>
      <c r="AQ11" s="539" t="s">
        <v>125</v>
      </c>
    </row>
    <row r="12" spans="1:43">
      <c r="A12" s="537" t="s">
        <v>298</v>
      </c>
      <c r="B12" s="538">
        <v>8754186.5</v>
      </c>
      <c r="C12" s="539" t="s">
        <v>125</v>
      </c>
      <c r="D12" s="538">
        <v>8918354.5</v>
      </c>
      <c r="E12" s="539" t="s">
        <v>125</v>
      </c>
      <c r="F12" s="538">
        <v>9172270.9000000004</v>
      </c>
      <c r="G12" s="539" t="s">
        <v>125</v>
      </c>
      <c r="H12" s="538">
        <v>9442275.3000000007</v>
      </c>
      <c r="I12" s="539" t="s">
        <v>125</v>
      </c>
      <c r="J12" s="538">
        <v>9719255.0999999996</v>
      </c>
      <c r="K12" s="539" t="s">
        <v>125</v>
      </c>
      <c r="L12" s="538">
        <v>10099189.300000001</v>
      </c>
      <c r="M12" s="539" t="s">
        <v>125</v>
      </c>
      <c r="N12" s="538">
        <v>10301274</v>
      </c>
      <c r="O12" s="539" t="s">
        <v>125</v>
      </c>
      <c r="P12" s="538">
        <v>10431572.699999999</v>
      </c>
      <c r="Q12" s="539" t="s">
        <v>125</v>
      </c>
      <c r="R12" s="538">
        <v>10585638.4</v>
      </c>
      <c r="S12" s="539" t="s">
        <v>125</v>
      </c>
      <c r="T12" s="538">
        <v>10858085.699999999</v>
      </c>
      <c r="U12" s="539" t="s">
        <v>125</v>
      </c>
      <c r="V12" s="538">
        <v>11092672.9</v>
      </c>
      <c r="W12" s="539" t="s">
        <v>125</v>
      </c>
      <c r="X12" s="538">
        <v>11465686.699999999</v>
      </c>
      <c r="Y12" s="539" t="s">
        <v>125</v>
      </c>
      <c r="Z12" s="538">
        <v>11832436.4</v>
      </c>
      <c r="AA12" s="539" t="s">
        <v>125</v>
      </c>
      <c r="AB12" s="538">
        <v>11876413.199999999</v>
      </c>
      <c r="AC12" s="539" t="s">
        <v>125</v>
      </c>
      <c r="AD12" s="538">
        <v>11341991.300000001</v>
      </c>
      <c r="AE12" s="539" t="s">
        <v>125</v>
      </c>
      <c r="AF12" s="538">
        <v>11572000.199999999</v>
      </c>
      <c r="AG12" s="539" t="s">
        <v>125</v>
      </c>
      <c r="AH12" s="538">
        <v>11763507.300000001</v>
      </c>
      <c r="AI12" s="539" t="s">
        <v>125</v>
      </c>
      <c r="AJ12" s="538">
        <v>11718952</v>
      </c>
      <c r="AK12" s="539" t="s">
        <v>125</v>
      </c>
      <c r="AL12" s="538">
        <v>11730189.800000001</v>
      </c>
      <c r="AM12" s="539" t="s">
        <v>125</v>
      </c>
      <c r="AN12" s="539" t="s">
        <v>126</v>
      </c>
      <c r="AO12" s="539" t="s">
        <v>125</v>
      </c>
      <c r="AP12" s="539" t="s">
        <v>126</v>
      </c>
      <c r="AQ12" s="539" t="s">
        <v>125</v>
      </c>
    </row>
    <row r="13" spans="1:43">
      <c r="A13" s="537" t="s">
        <v>300</v>
      </c>
      <c r="B13" s="538">
        <v>8285903.4000000004</v>
      </c>
      <c r="C13" s="539" t="s">
        <v>125</v>
      </c>
      <c r="D13" s="538">
        <v>8433964.9000000004</v>
      </c>
      <c r="E13" s="539" t="s">
        <v>125</v>
      </c>
      <c r="F13" s="538">
        <v>8671105.9000000004</v>
      </c>
      <c r="G13" s="539" t="s">
        <v>125</v>
      </c>
      <c r="H13" s="538">
        <v>8924633.5999999996</v>
      </c>
      <c r="I13" s="539" t="s">
        <v>125</v>
      </c>
      <c r="J13" s="538">
        <v>9186404.0999999996</v>
      </c>
      <c r="K13" s="539" t="s">
        <v>125</v>
      </c>
      <c r="L13" s="538">
        <v>9544685.3000000007</v>
      </c>
      <c r="M13" s="539" t="s">
        <v>125</v>
      </c>
      <c r="N13" s="538">
        <v>9731520.5999999996</v>
      </c>
      <c r="O13" s="539" t="s">
        <v>125</v>
      </c>
      <c r="P13" s="538">
        <v>9845679.5999999996</v>
      </c>
      <c r="Q13" s="539" t="s">
        <v>125</v>
      </c>
      <c r="R13" s="538">
        <v>9975683.9000000004</v>
      </c>
      <c r="S13" s="539" t="s">
        <v>125</v>
      </c>
      <c r="T13" s="538">
        <v>10216135.699999999</v>
      </c>
      <c r="U13" s="539" t="s">
        <v>125</v>
      </c>
      <c r="V13" s="538">
        <v>10420973.1</v>
      </c>
      <c r="W13" s="539" t="s">
        <v>125</v>
      </c>
      <c r="X13" s="538">
        <v>10750397.1</v>
      </c>
      <c r="Y13" s="539" t="s">
        <v>125</v>
      </c>
      <c r="Z13" s="538">
        <v>11072819.5</v>
      </c>
      <c r="AA13" s="539" t="s">
        <v>125</v>
      </c>
      <c r="AB13" s="538">
        <v>11081934.1</v>
      </c>
      <c r="AC13" s="539" t="s">
        <v>125</v>
      </c>
      <c r="AD13" s="538">
        <v>10575883.6</v>
      </c>
      <c r="AE13" s="539" t="s">
        <v>125</v>
      </c>
      <c r="AF13" s="538">
        <v>10788670.800000001</v>
      </c>
      <c r="AG13" s="539" t="s">
        <v>125</v>
      </c>
      <c r="AH13" s="538">
        <v>10953374.199999999</v>
      </c>
      <c r="AI13" s="539" t="s">
        <v>125</v>
      </c>
      <c r="AJ13" s="538">
        <v>10900941.9</v>
      </c>
      <c r="AK13" s="539" t="s">
        <v>125</v>
      </c>
      <c r="AL13" s="538">
        <v>10901096.6</v>
      </c>
      <c r="AM13" s="539" t="s">
        <v>125</v>
      </c>
      <c r="AN13" s="539" t="s">
        <v>126</v>
      </c>
      <c r="AO13" s="539" t="s">
        <v>125</v>
      </c>
      <c r="AP13" s="539" t="s">
        <v>126</v>
      </c>
      <c r="AQ13" s="539" t="s">
        <v>125</v>
      </c>
    </row>
    <row r="14" spans="1:43">
      <c r="A14" s="537" t="s">
        <v>565</v>
      </c>
      <c r="B14" s="538">
        <v>6417170.7999999998</v>
      </c>
      <c r="C14" s="539" t="s">
        <v>125</v>
      </c>
      <c r="D14" s="538">
        <v>6511660</v>
      </c>
      <c r="E14" s="539" t="s">
        <v>125</v>
      </c>
      <c r="F14" s="538">
        <v>6675973</v>
      </c>
      <c r="G14" s="539" t="s">
        <v>125</v>
      </c>
      <c r="H14" s="538">
        <v>6859479.2000000002</v>
      </c>
      <c r="I14" s="539" t="s">
        <v>125</v>
      </c>
      <c r="J14" s="538">
        <v>7056087.0999999996</v>
      </c>
      <c r="K14" s="539" t="s">
        <v>125</v>
      </c>
      <c r="L14" s="538">
        <v>7322170.0999999996</v>
      </c>
      <c r="M14" s="539" t="s">
        <v>125</v>
      </c>
      <c r="N14" s="538">
        <v>7627922.7999999998</v>
      </c>
      <c r="O14" s="539" t="s">
        <v>125</v>
      </c>
      <c r="P14" s="538">
        <v>7694926.2000000002</v>
      </c>
      <c r="Q14" s="539" t="s">
        <v>125</v>
      </c>
      <c r="R14" s="538">
        <v>7747556</v>
      </c>
      <c r="S14" s="539" t="s">
        <v>125</v>
      </c>
      <c r="T14" s="538">
        <v>7916106.9000000004</v>
      </c>
      <c r="U14" s="539" t="s">
        <v>125</v>
      </c>
      <c r="V14" s="538">
        <v>8048123.5</v>
      </c>
      <c r="W14" s="539" t="s">
        <v>125</v>
      </c>
      <c r="X14" s="538">
        <v>8306247.9000000004</v>
      </c>
      <c r="Y14" s="539" t="s">
        <v>125</v>
      </c>
      <c r="Z14" s="538">
        <v>8581631.5999999996</v>
      </c>
      <c r="AA14" s="539" t="s">
        <v>125</v>
      </c>
      <c r="AB14" s="538">
        <v>8631910.0999999996</v>
      </c>
      <c r="AC14" s="539" t="s">
        <v>125</v>
      </c>
      <c r="AD14" s="538">
        <v>8298163</v>
      </c>
      <c r="AE14" s="539" t="s">
        <v>125</v>
      </c>
      <c r="AF14" s="538">
        <v>8460439.5</v>
      </c>
      <c r="AG14" s="539" t="s">
        <v>125</v>
      </c>
      <c r="AH14" s="538">
        <v>8605138.3000000007</v>
      </c>
      <c r="AI14" s="539" t="s">
        <v>125</v>
      </c>
      <c r="AJ14" s="538">
        <v>8547689.0999999996</v>
      </c>
      <c r="AK14" s="539" t="s">
        <v>125</v>
      </c>
      <c r="AL14" s="538">
        <v>8510393.3000000007</v>
      </c>
      <c r="AM14" s="539" t="s">
        <v>125</v>
      </c>
      <c r="AN14" s="539" t="s">
        <v>126</v>
      </c>
      <c r="AO14" s="539" t="s">
        <v>125</v>
      </c>
      <c r="AP14" s="539" t="s">
        <v>126</v>
      </c>
      <c r="AQ14" s="539" t="s">
        <v>125</v>
      </c>
    </row>
    <row r="15" spans="1:43">
      <c r="A15" s="537" t="s">
        <v>185</v>
      </c>
      <c r="B15" s="538">
        <v>243534.2</v>
      </c>
      <c r="C15" s="539" t="s">
        <v>125</v>
      </c>
      <c r="D15" s="538">
        <v>247003.2</v>
      </c>
      <c r="E15" s="539" t="s">
        <v>125</v>
      </c>
      <c r="F15" s="538">
        <v>256229.1</v>
      </c>
      <c r="G15" s="539" t="s">
        <v>125</v>
      </c>
      <c r="H15" s="538">
        <v>261171.7</v>
      </c>
      <c r="I15" s="539" t="s">
        <v>125</v>
      </c>
      <c r="J15" s="538">
        <v>270417.09999999998</v>
      </c>
      <c r="K15" s="539" t="s">
        <v>125</v>
      </c>
      <c r="L15" s="538">
        <v>280340.40000000002</v>
      </c>
      <c r="M15" s="539" t="s">
        <v>125</v>
      </c>
      <c r="N15" s="538">
        <v>282604.5</v>
      </c>
      <c r="O15" s="539" t="s">
        <v>125</v>
      </c>
      <c r="P15" s="538">
        <v>286447</v>
      </c>
      <c r="Q15" s="539" t="s">
        <v>125</v>
      </c>
      <c r="R15" s="538">
        <v>288758.09999999998</v>
      </c>
      <c r="S15" s="539" t="s">
        <v>125</v>
      </c>
      <c r="T15" s="538">
        <v>298213</v>
      </c>
      <c r="U15" s="539" t="s">
        <v>125</v>
      </c>
      <c r="V15" s="538">
        <v>303435</v>
      </c>
      <c r="W15" s="539" t="s">
        <v>125</v>
      </c>
      <c r="X15" s="538">
        <v>311526.2</v>
      </c>
      <c r="Y15" s="539" t="s">
        <v>125</v>
      </c>
      <c r="Z15" s="538">
        <v>320508.2</v>
      </c>
      <c r="AA15" s="539" t="s">
        <v>125</v>
      </c>
      <c r="AB15" s="538">
        <v>323665.7</v>
      </c>
      <c r="AC15" s="539" t="s">
        <v>125</v>
      </c>
      <c r="AD15" s="538">
        <v>314601.2</v>
      </c>
      <c r="AE15" s="539" t="s">
        <v>125</v>
      </c>
      <c r="AF15" s="538">
        <v>321956.09999999998</v>
      </c>
      <c r="AG15" s="539" t="s">
        <v>125</v>
      </c>
      <c r="AH15" s="538">
        <v>327604</v>
      </c>
      <c r="AI15" s="539" t="s">
        <v>125</v>
      </c>
      <c r="AJ15" s="538">
        <v>327132.90000000002</v>
      </c>
      <c r="AK15" s="539" t="s">
        <v>125</v>
      </c>
      <c r="AL15" s="538">
        <v>327776.09999999998</v>
      </c>
      <c r="AM15" s="539" t="s">
        <v>125</v>
      </c>
      <c r="AN15" s="539" t="s">
        <v>126</v>
      </c>
      <c r="AO15" s="539" t="s">
        <v>125</v>
      </c>
      <c r="AP15" s="539" t="s">
        <v>126</v>
      </c>
      <c r="AQ15" s="539" t="s">
        <v>125</v>
      </c>
    </row>
    <row r="16" spans="1:43">
      <c r="A16" s="537" t="s">
        <v>186</v>
      </c>
      <c r="B16" s="538">
        <v>17611</v>
      </c>
      <c r="C16" s="539" t="s">
        <v>125</v>
      </c>
      <c r="D16" s="538">
        <v>16020.7</v>
      </c>
      <c r="E16" s="539" t="s">
        <v>125</v>
      </c>
      <c r="F16" s="538">
        <v>15757.1</v>
      </c>
      <c r="G16" s="539" t="s">
        <v>125</v>
      </c>
      <c r="H16" s="538">
        <v>16523.099999999999</v>
      </c>
      <c r="I16" s="539" t="s">
        <v>125</v>
      </c>
      <c r="J16" s="538">
        <v>16847.599999999999</v>
      </c>
      <c r="K16" s="539" t="s">
        <v>125</v>
      </c>
      <c r="L16" s="538">
        <v>17812.3</v>
      </c>
      <c r="M16" s="539" t="s">
        <v>125</v>
      </c>
      <c r="N16" s="538">
        <v>18551.7</v>
      </c>
      <c r="O16" s="539" t="s">
        <v>125</v>
      </c>
      <c r="P16" s="538">
        <v>19414.400000000001</v>
      </c>
      <c r="Q16" s="539" t="s">
        <v>125</v>
      </c>
      <c r="R16" s="538">
        <v>20483.3</v>
      </c>
      <c r="S16" s="539" t="s">
        <v>125</v>
      </c>
      <c r="T16" s="538">
        <v>21865.599999999999</v>
      </c>
      <c r="U16" s="539" t="s">
        <v>125</v>
      </c>
      <c r="V16" s="538">
        <v>23255.8</v>
      </c>
      <c r="W16" s="539" t="s">
        <v>125</v>
      </c>
      <c r="X16" s="538">
        <v>24769.9</v>
      </c>
      <c r="Y16" s="539" t="s">
        <v>125</v>
      </c>
      <c r="Z16" s="538">
        <v>26367.200000000001</v>
      </c>
      <c r="AA16" s="539" t="s">
        <v>125</v>
      </c>
      <c r="AB16" s="538">
        <v>27999.4</v>
      </c>
      <c r="AC16" s="539" t="s">
        <v>125</v>
      </c>
      <c r="AD16" s="538">
        <v>26466.1</v>
      </c>
      <c r="AE16" s="539" t="s">
        <v>125</v>
      </c>
      <c r="AF16" s="538">
        <v>26570</v>
      </c>
      <c r="AG16" s="539" t="s">
        <v>125</v>
      </c>
      <c r="AH16" s="538">
        <v>27059.200000000001</v>
      </c>
      <c r="AI16" s="539" t="s">
        <v>125</v>
      </c>
      <c r="AJ16" s="538">
        <v>27217.8</v>
      </c>
      <c r="AK16" s="539" t="s">
        <v>125</v>
      </c>
      <c r="AL16" s="538">
        <v>27452.3</v>
      </c>
      <c r="AM16" s="539" t="s">
        <v>125</v>
      </c>
      <c r="AN16" s="539" t="s">
        <v>126</v>
      </c>
      <c r="AO16" s="539" t="s">
        <v>125</v>
      </c>
      <c r="AP16" s="539" t="s">
        <v>126</v>
      </c>
      <c r="AQ16" s="539" t="s">
        <v>125</v>
      </c>
    </row>
    <row r="17" spans="1:43">
      <c r="A17" s="537" t="s">
        <v>187</v>
      </c>
      <c r="B17" s="538">
        <v>78169</v>
      </c>
      <c r="C17" s="539" t="s">
        <v>125</v>
      </c>
      <c r="D17" s="538">
        <v>81717.600000000006</v>
      </c>
      <c r="E17" s="539" t="s">
        <v>125</v>
      </c>
      <c r="F17" s="538">
        <v>81020.899999999994</v>
      </c>
      <c r="G17" s="539" t="s">
        <v>125</v>
      </c>
      <c r="H17" s="538">
        <v>80829.7</v>
      </c>
      <c r="I17" s="539" t="s">
        <v>125</v>
      </c>
      <c r="J17" s="538">
        <v>82187.100000000006</v>
      </c>
      <c r="K17" s="539" t="s">
        <v>125</v>
      </c>
      <c r="L17" s="538">
        <v>85627.199999999997</v>
      </c>
      <c r="M17" s="539" t="s">
        <v>125</v>
      </c>
      <c r="N17" s="538">
        <v>88279.3</v>
      </c>
      <c r="O17" s="539" t="s">
        <v>125</v>
      </c>
      <c r="P17" s="538">
        <v>90176.7</v>
      </c>
      <c r="Q17" s="539" t="s">
        <v>125</v>
      </c>
      <c r="R17" s="538">
        <v>93572.9</v>
      </c>
      <c r="S17" s="539" t="s">
        <v>125</v>
      </c>
      <c r="T17" s="538">
        <v>98010.7</v>
      </c>
      <c r="U17" s="539" t="s">
        <v>125</v>
      </c>
      <c r="V17" s="538">
        <v>104628.8</v>
      </c>
      <c r="W17" s="539" t="s">
        <v>125</v>
      </c>
      <c r="X17" s="538">
        <v>111974.2</v>
      </c>
      <c r="Y17" s="539" t="s">
        <v>125</v>
      </c>
      <c r="Z17" s="538">
        <v>118396</v>
      </c>
      <c r="AA17" s="539" t="s">
        <v>125</v>
      </c>
      <c r="AB17" s="538">
        <v>122065.1</v>
      </c>
      <c r="AC17" s="539" t="s">
        <v>125</v>
      </c>
      <c r="AD17" s="538">
        <v>116563.5</v>
      </c>
      <c r="AE17" s="539" t="s">
        <v>125</v>
      </c>
      <c r="AF17" s="538">
        <v>119441.8</v>
      </c>
      <c r="AG17" s="539" t="s">
        <v>125</v>
      </c>
      <c r="AH17" s="538">
        <v>121614</v>
      </c>
      <c r="AI17" s="539" t="s">
        <v>125</v>
      </c>
      <c r="AJ17" s="538">
        <v>120372.2</v>
      </c>
      <c r="AK17" s="539" t="s">
        <v>125</v>
      </c>
      <c r="AL17" s="538">
        <v>119247.7</v>
      </c>
      <c r="AM17" s="539" t="s">
        <v>125</v>
      </c>
      <c r="AN17" s="539" t="s">
        <v>126</v>
      </c>
      <c r="AO17" s="539" t="s">
        <v>125</v>
      </c>
      <c r="AP17" s="539" t="s">
        <v>126</v>
      </c>
      <c r="AQ17" s="539" t="s">
        <v>125</v>
      </c>
    </row>
    <row r="18" spans="1:43">
      <c r="A18" s="537" t="s">
        <v>188</v>
      </c>
      <c r="B18" s="538">
        <v>169246.4</v>
      </c>
      <c r="C18" s="539" t="s">
        <v>125</v>
      </c>
      <c r="D18" s="538">
        <v>174043.7</v>
      </c>
      <c r="E18" s="539" t="s">
        <v>125</v>
      </c>
      <c r="F18" s="538">
        <v>179610.4</v>
      </c>
      <c r="G18" s="539" t="s">
        <v>125</v>
      </c>
      <c r="H18" s="538">
        <v>183490.8</v>
      </c>
      <c r="I18" s="539" t="s">
        <v>125</v>
      </c>
      <c r="J18" s="538">
        <v>188189</v>
      </c>
      <c r="K18" s="539" t="s">
        <v>125</v>
      </c>
      <c r="L18" s="538">
        <v>194829.6</v>
      </c>
      <c r="M18" s="539" t="s">
        <v>125</v>
      </c>
      <c r="N18" s="538">
        <v>196202.8</v>
      </c>
      <c r="O18" s="539" t="s">
        <v>125</v>
      </c>
      <c r="P18" s="538">
        <v>197116.79999999999</v>
      </c>
      <c r="Q18" s="539" t="s">
        <v>125</v>
      </c>
      <c r="R18" s="538">
        <v>197873.4</v>
      </c>
      <c r="S18" s="539" t="s">
        <v>125</v>
      </c>
      <c r="T18" s="538">
        <v>202417.5</v>
      </c>
      <c r="U18" s="539" t="s">
        <v>125</v>
      </c>
      <c r="V18" s="538">
        <v>207366.9</v>
      </c>
      <c r="W18" s="539" t="s">
        <v>125</v>
      </c>
      <c r="X18" s="538">
        <v>214406.5</v>
      </c>
      <c r="Y18" s="539" t="s">
        <v>125</v>
      </c>
      <c r="Z18" s="538">
        <v>217801.1</v>
      </c>
      <c r="AA18" s="539" t="s">
        <v>125</v>
      </c>
      <c r="AB18" s="538">
        <v>216093.8</v>
      </c>
      <c r="AC18" s="539" t="s">
        <v>125</v>
      </c>
      <c r="AD18" s="538">
        <v>203849.3</v>
      </c>
      <c r="AE18" s="539" t="s">
        <v>125</v>
      </c>
      <c r="AF18" s="538">
        <v>206676.4</v>
      </c>
      <c r="AG18" s="539" t="s">
        <v>125</v>
      </c>
      <c r="AH18" s="538">
        <v>208890.5</v>
      </c>
      <c r="AI18" s="539" t="s">
        <v>125</v>
      </c>
      <c r="AJ18" s="538">
        <v>208141.1</v>
      </c>
      <c r="AK18" s="539" t="s">
        <v>125</v>
      </c>
      <c r="AL18" s="538">
        <v>209009.2</v>
      </c>
      <c r="AM18" s="539" t="s">
        <v>125</v>
      </c>
      <c r="AN18" s="539" t="s">
        <v>126</v>
      </c>
      <c r="AO18" s="539" t="s">
        <v>125</v>
      </c>
      <c r="AP18" s="539" t="s">
        <v>126</v>
      </c>
      <c r="AQ18" s="539" t="s">
        <v>125</v>
      </c>
    </row>
    <row r="19" spans="1:43">
      <c r="A19" s="537" t="s">
        <v>520</v>
      </c>
      <c r="B19" s="538">
        <v>1969038.9</v>
      </c>
      <c r="C19" s="539" t="s">
        <v>125</v>
      </c>
      <c r="D19" s="538">
        <v>1984609.7</v>
      </c>
      <c r="E19" s="539" t="s">
        <v>125</v>
      </c>
      <c r="F19" s="538">
        <v>2019087.9</v>
      </c>
      <c r="G19" s="539" t="s">
        <v>125</v>
      </c>
      <c r="H19" s="538">
        <v>2056680.2</v>
      </c>
      <c r="I19" s="539" t="s">
        <v>125</v>
      </c>
      <c r="J19" s="538">
        <v>2095162.4</v>
      </c>
      <c r="K19" s="539" t="s">
        <v>125</v>
      </c>
      <c r="L19" s="538">
        <v>2159225.1</v>
      </c>
      <c r="M19" s="539" t="s">
        <v>125</v>
      </c>
      <c r="N19" s="538">
        <v>2191923.7999999998</v>
      </c>
      <c r="O19" s="539" t="s">
        <v>125</v>
      </c>
      <c r="P19" s="538">
        <v>2192146.2000000002</v>
      </c>
      <c r="Q19" s="539" t="s">
        <v>125</v>
      </c>
      <c r="R19" s="538">
        <v>2183915.9</v>
      </c>
      <c r="S19" s="539" t="s">
        <v>125</v>
      </c>
      <c r="T19" s="538">
        <v>2209274.1</v>
      </c>
      <c r="U19" s="539" t="s">
        <v>125</v>
      </c>
      <c r="V19" s="538">
        <v>2224400</v>
      </c>
      <c r="W19" s="539" t="s">
        <v>125</v>
      </c>
      <c r="X19" s="538">
        <v>2306702.7999999998</v>
      </c>
      <c r="Y19" s="539" t="s">
        <v>125</v>
      </c>
      <c r="Z19" s="538">
        <v>2382110</v>
      </c>
      <c r="AA19" s="539" t="s">
        <v>125</v>
      </c>
      <c r="AB19" s="538">
        <v>2407913</v>
      </c>
      <c r="AC19" s="539" t="s">
        <v>125</v>
      </c>
      <c r="AD19" s="538">
        <v>2284013.9</v>
      </c>
      <c r="AE19" s="539" t="s">
        <v>125</v>
      </c>
      <c r="AF19" s="538">
        <v>2375659.2000000002</v>
      </c>
      <c r="AG19" s="539" t="s">
        <v>125</v>
      </c>
      <c r="AH19" s="538">
        <v>2454847.7999999998</v>
      </c>
      <c r="AI19" s="539" t="s">
        <v>125</v>
      </c>
      <c r="AJ19" s="538">
        <v>2471753.2999999998</v>
      </c>
      <c r="AK19" s="539" t="s">
        <v>125</v>
      </c>
      <c r="AL19" s="538">
        <v>2482430.4</v>
      </c>
      <c r="AM19" s="539" t="s">
        <v>125</v>
      </c>
      <c r="AN19" s="539" t="s">
        <v>126</v>
      </c>
      <c r="AO19" s="539" t="s">
        <v>125</v>
      </c>
      <c r="AP19" s="539" t="s">
        <v>126</v>
      </c>
      <c r="AQ19" s="539" t="s">
        <v>125</v>
      </c>
    </row>
    <row r="20" spans="1:43">
      <c r="A20" s="537" t="s">
        <v>190</v>
      </c>
      <c r="B20" s="538">
        <v>5724.7</v>
      </c>
      <c r="C20" s="539" t="s">
        <v>125</v>
      </c>
      <c r="D20" s="538">
        <v>6061.8</v>
      </c>
      <c r="E20" s="539" t="s">
        <v>125</v>
      </c>
      <c r="F20" s="538">
        <v>6773.3</v>
      </c>
      <c r="G20" s="539" t="s">
        <v>125</v>
      </c>
      <c r="H20" s="538">
        <v>7234.5</v>
      </c>
      <c r="I20" s="539" t="s">
        <v>125</v>
      </c>
      <c r="J20" s="538">
        <v>7214.9</v>
      </c>
      <c r="K20" s="539" t="s">
        <v>125</v>
      </c>
      <c r="L20" s="538">
        <v>7932.1</v>
      </c>
      <c r="M20" s="539" t="s">
        <v>125</v>
      </c>
      <c r="N20" s="538">
        <v>8425.1</v>
      </c>
      <c r="O20" s="539" t="s">
        <v>125</v>
      </c>
      <c r="P20" s="538">
        <v>8950.6</v>
      </c>
      <c r="Q20" s="539" t="s">
        <v>125</v>
      </c>
      <c r="R20" s="538">
        <v>9674.7000000000007</v>
      </c>
      <c r="S20" s="539" t="s">
        <v>125</v>
      </c>
      <c r="T20" s="538">
        <v>10276.299999999999</v>
      </c>
      <c r="U20" s="539" t="s">
        <v>125</v>
      </c>
      <c r="V20" s="538">
        <v>11189.1</v>
      </c>
      <c r="W20" s="539" t="s">
        <v>125</v>
      </c>
      <c r="X20" s="538">
        <v>12332</v>
      </c>
      <c r="Y20" s="539" t="s">
        <v>125</v>
      </c>
      <c r="Z20" s="538">
        <v>13228.4</v>
      </c>
      <c r="AA20" s="539" t="s">
        <v>125</v>
      </c>
      <c r="AB20" s="538">
        <v>12680.6</v>
      </c>
      <c r="AC20" s="539" t="s">
        <v>125</v>
      </c>
      <c r="AD20" s="538">
        <v>10896.6</v>
      </c>
      <c r="AE20" s="539" t="s">
        <v>125</v>
      </c>
      <c r="AF20" s="538">
        <v>11258.2</v>
      </c>
      <c r="AG20" s="539" t="s">
        <v>125</v>
      </c>
      <c r="AH20" s="538">
        <v>12234.2</v>
      </c>
      <c r="AI20" s="539" t="s">
        <v>125</v>
      </c>
      <c r="AJ20" s="538">
        <v>12786</v>
      </c>
      <c r="AK20" s="539" t="s">
        <v>125</v>
      </c>
      <c r="AL20" s="538">
        <v>13073.4</v>
      </c>
      <c r="AM20" s="539" t="s">
        <v>125</v>
      </c>
      <c r="AN20" s="539" t="s">
        <v>126</v>
      </c>
      <c r="AO20" s="539" t="s">
        <v>125</v>
      </c>
      <c r="AP20" s="539" t="s">
        <v>126</v>
      </c>
      <c r="AQ20" s="539" t="s">
        <v>125</v>
      </c>
    </row>
    <row r="21" spans="1:43">
      <c r="A21" s="537" t="s">
        <v>191</v>
      </c>
      <c r="B21" s="538">
        <v>78625.100000000006</v>
      </c>
      <c r="C21" s="539" t="s">
        <v>125</v>
      </c>
      <c r="D21" s="538">
        <v>86253.3</v>
      </c>
      <c r="E21" s="539" t="s">
        <v>125</v>
      </c>
      <c r="F21" s="538">
        <v>95975.5</v>
      </c>
      <c r="G21" s="539" t="s">
        <v>125</v>
      </c>
      <c r="H21" s="538">
        <v>104547.3</v>
      </c>
      <c r="I21" s="539" t="s">
        <v>125</v>
      </c>
      <c r="J21" s="538">
        <v>116017.5</v>
      </c>
      <c r="K21" s="539" t="s">
        <v>125</v>
      </c>
      <c r="L21" s="538">
        <v>128371.4</v>
      </c>
      <c r="M21" s="539" t="s">
        <v>125</v>
      </c>
      <c r="N21" s="538">
        <v>134770.79999999999</v>
      </c>
      <c r="O21" s="539" t="s">
        <v>125</v>
      </c>
      <c r="P21" s="538">
        <v>142071.5</v>
      </c>
      <c r="Q21" s="539" t="s">
        <v>125</v>
      </c>
      <c r="R21" s="538">
        <v>147370.4</v>
      </c>
      <c r="S21" s="539" t="s">
        <v>125</v>
      </c>
      <c r="T21" s="538">
        <v>153559.6</v>
      </c>
      <c r="U21" s="539" t="s">
        <v>125</v>
      </c>
      <c r="V21" s="538">
        <v>162896.79999999999</v>
      </c>
      <c r="W21" s="539" t="s">
        <v>125</v>
      </c>
      <c r="X21" s="538">
        <v>171864.6</v>
      </c>
      <c r="Y21" s="539" t="s">
        <v>125</v>
      </c>
      <c r="Z21" s="538">
        <v>180406.6</v>
      </c>
      <c r="AA21" s="539" t="s">
        <v>125</v>
      </c>
      <c r="AB21" s="538">
        <v>176509.1</v>
      </c>
      <c r="AC21" s="539" t="s">
        <v>125</v>
      </c>
      <c r="AD21" s="538">
        <v>165240</v>
      </c>
      <c r="AE21" s="539" t="s">
        <v>125</v>
      </c>
      <c r="AF21" s="538">
        <v>163483.20000000001</v>
      </c>
      <c r="AG21" s="539" t="s">
        <v>125</v>
      </c>
      <c r="AH21" s="538">
        <v>167028.6</v>
      </c>
      <c r="AI21" s="539" t="s">
        <v>125</v>
      </c>
      <c r="AJ21" s="538">
        <v>167290.9</v>
      </c>
      <c r="AK21" s="539" t="s">
        <v>125</v>
      </c>
      <c r="AL21" s="538">
        <v>166723.4</v>
      </c>
      <c r="AM21" s="539" t="s">
        <v>125</v>
      </c>
      <c r="AN21" s="539" t="s">
        <v>126</v>
      </c>
      <c r="AO21" s="539" t="s">
        <v>125</v>
      </c>
      <c r="AP21" s="539" t="s">
        <v>126</v>
      </c>
      <c r="AQ21" s="539" t="s">
        <v>125</v>
      </c>
    </row>
    <row r="22" spans="1:43">
      <c r="A22" s="537" t="s">
        <v>192</v>
      </c>
      <c r="B22" s="538">
        <v>133677.9</v>
      </c>
      <c r="C22" s="539" t="s">
        <v>125</v>
      </c>
      <c r="D22" s="538">
        <v>136830</v>
      </c>
      <c r="E22" s="539" t="s">
        <v>125</v>
      </c>
      <c r="F22" s="538">
        <v>141807.1</v>
      </c>
      <c r="G22" s="539" t="s">
        <v>125</v>
      </c>
      <c r="H22" s="538">
        <v>146574.79999999999</v>
      </c>
      <c r="I22" s="539" t="s">
        <v>125</v>
      </c>
      <c r="J22" s="538">
        <v>151589.1</v>
      </c>
      <c r="K22" s="539" t="s">
        <v>125</v>
      </c>
      <c r="L22" s="538">
        <v>158378.29999999999</v>
      </c>
      <c r="M22" s="539" t="s">
        <v>125</v>
      </c>
      <c r="N22" s="538">
        <v>165025.70000000001</v>
      </c>
      <c r="O22" s="539" t="s">
        <v>125</v>
      </c>
      <c r="P22" s="538">
        <v>170701.6</v>
      </c>
      <c r="Q22" s="539" t="s">
        <v>125</v>
      </c>
      <c r="R22" s="538">
        <v>180847.7</v>
      </c>
      <c r="S22" s="539" t="s">
        <v>125</v>
      </c>
      <c r="T22" s="538">
        <v>188746.4</v>
      </c>
      <c r="U22" s="539" t="s">
        <v>125</v>
      </c>
      <c r="V22" s="538">
        <v>193049.7</v>
      </c>
      <c r="W22" s="539" t="s">
        <v>125</v>
      </c>
      <c r="X22" s="538">
        <v>203681.9</v>
      </c>
      <c r="Y22" s="539" t="s">
        <v>125</v>
      </c>
      <c r="Z22" s="538">
        <v>210884.5</v>
      </c>
      <c r="AA22" s="539" t="s">
        <v>125</v>
      </c>
      <c r="AB22" s="538">
        <v>210430.8</v>
      </c>
      <c r="AC22" s="539" t="s">
        <v>301</v>
      </c>
      <c r="AD22" s="538">
        <v>203830.39999999999</v>
      </c>
      <c r="AE22" s="539" t="s">
        <v>301</v>
      </c>
      <c r="AF22" s="538">
        <v>193753.60000000001</v>
      </c>
      <c r="AG22" s="539" t="s">
        <v>301</v>
      </c>
      <c r="AH22" s="538">
        <v>179985.8</v>
      </c>
      <c r="AI22" s="539" t="s">
        <v>301</v>
      </c>
      <c r="AJ22" s="538">
        <v>167436.1</v>
      </c>
      <c r="AK22" s="539" t="s">
        <v>301</v>
      </c>
      <c r="AL22" s="538">
        <v>160981.20000000001</v>
      </c>
      <c r="AM22" s="539" t="s">
        <v>301</v>
      </c>
      <c r="AN22" s="539" t="s">
        <v>126</v>
      </c>
      <c r="AO22" s="539" t="s">
        <v>125</v>
      </c>
      <c r="AP22" s="539" t="s">
        <v>126</v>
      </c>
      <c r="AQ22" s="539" t="s">
        <v>125</v>
      </c>
    </row>
    <row r="23" spans="1:43">
      <c r="A23" s="537" t="s">
        <v>193</v>
      </c>
      <c r="B23" s="538">
        <v>632875.1</v>
      </c>
      <c r="C23" s="539" t="s">
        <v>125</v>
      </c>
      <c r="D23" s="538">
        <v>648671.4</v>
      </c>
      <c r="E23" s="539" t="s">
        <v>125</v>
      </c>
      <c r="F23" s="538">
        <v>673834.6</v>
      </c>
      <c r="G23" s="539" t="s">
        <v>125</v>
      </c>
      <c r="H23" s="538">
        <v>703941.3</v>
      </c>
      <c r="I23" s="539" t="s">
        <v>125</v>
      </c>
      <c r="J23" s="538">
        <v>737261.1</v>
      </c>
      <c r="K23" s="539" t="s">
        <v>125</v>
      </c>
      <c r="L23" s="538">
        <v>774475.1</v>
      </c>
      <c r="M23" s="539" t="s">
        <v>125</v>
      </c>
      <c r="N23" s="538">
        <v>802893.9</v>
      </c>
      <c r="O23" s="539" t="s">
        <v>125</v>
      </c>
      <c r="P23" s="538">
        <v>824653.8</v>
      </c>
      <c r="Q23" s="539" t="s">
        <v>125</v>
      </c>
      <c r="R23" s="538">
        <v>850131</v>
      </c>
      <c r="S23" s="539" t="s">
        <v>125</v>
      </c>
      <c r="T23" s="538">
        <v>877839.3</v>
      </c>
      <c r="U23" s="539" t="s">
        <v>125</v>
      </c>
      <c r="V23" s="538">
        <v>909298</v>
      </c>
      <c r="W23" s="539" t="s">
        <v>125</v>
      </c>
      <c r="X23" s="538">
        <v>946363</v>
      </c>
      <c r="Y23" s="539" t="s">
        <v>125</v>
      </c>
      <c r="Z23" s="538">
        <v>979288.7</v>
      </c>
      <c r="AA23" s="539" t="s">
        <v>125</v>
      </c>
      <c r="AB23" s="538">
        <v>988021</v>
      </c>
      <c r="AC23" s="539" t="s">
        <v>125</v>
      </c>
      <c r="AD23" s="538">
        <v>950156.4</v>
      </c>
      <c r="AE23" s="539" t="s">
        <v>125</v>
      </c>
      <c r="AF23" s="538">
        <v>948244.1</v>
      </c>
      <c r="AG23" s="539" t="s">
        <v>125</v>
      </c>
      <c r="AH23" s="538">
        <v>948721.1</v>
      </c>
      <c r="AI23" s="539" t="s">
        <v>125</v>
      </c>
      <c r="AJ23" s="538">
        <v>933148.3</v>
      </c>
      <c r="AK23" s="539" t="s">
        <v>125</v>
      </c>
      <c r="AL23" s="538">
        <v>921738.7</v>
      </c>
      <c r="AM23" s="539" t="s">
        <v>125</v>
      </c>
      <c r="AN23" s="539" t="s">
        <v>126</v>
      </c>
      <c r="AO23" s="539" t="s">
        <v>125</v>
      </c>
      <c r="AP23" s="539" t="s">
        <v>126</v>
      </c>
      <c r="AQ23" s="539" t="s">
        <v>125</v>
      </c>
    </row>
    <row r="24" spans="1:43">
      <c r="A24" s="537" t="s">
        <v>194</v>
      </c>
      <c r="B24" s="538">
        <v>1387627.1</v>
      </c>
      <c r="C24" s="539" t="s">
        <v>125</v>
      </c>
      <c r="D24" s="538">
        <v>1402440.1</v>
      </c>
      <c r="E24" s="539" t="s">
        <v>125</v>
      </c>
      <c r="F24" s="538">
        <v>1433065.4</v>
      </c>
      <c r="G24" s="539" t="s">
        <v>125</v>
      </c>
      <c r="H24" s="538">
        <v>1481477.3</v>
      </c>
      <c r="I24" s="539" t="s">
        <v>125</v>
      </c>
      <c r="J24" s="538">
        <v>1530246.8</v>
      </c>
      <c r="K24" s="539" t="s">
        <v>125</v>
      </c>
      <c r="L24" s="538">
        <v>1586559.1</v>
      </c>
      <c r="M24" s="539" t="s">
        <v>125</v>
      </c>
      <c r="N24" s="538">
        <v>1615684.1</v>
      </c>
      <c r="O24" s="539" t="s">
        <v>125</v>
      </c>
      <c r="P24" s="538">
        <v>1630691.8</v>
      </c>
      <c r="Q24" s="539" t="s">
        <v>125</v>
      </c>
      <c r="R24" s="538">
        <v>1645359.9</v>
      </c>
      <c r="S24" s="539" t="s">
        <v>125</v>
      </c>
      <c r="T24" s="538">
        <v>1687230</v>
      </c>
      <c r="U24" s="539" t="s">
        <v>125</v>
      </c>
      <c r="V24" s="538">
        <v>1718047</v>
      </c>
      <c r="W24" s="539" t="s">
        <v>125</v>
      </c>
      <c r="X24" s="538">
        <v>1760429.6</v>
      </c>
      <c r="Y24" s="539" t="s">
        <v>125</v>
      </c>
      <c r="Z24" s="538">
        <v>1800662.7</v>
      </c>
      <c r="AA24" s="539" t="s">
        <v>125</v>
      </c>
      <c r="AB24" s="538">
        <v>1799210.2</v>
      </c>
      <c r="AC24" s="539" t="s">
        <v>125</v>
      </c>
      <c r="AD24" s="538">
        <v>1742588.1</v>
      </c>
      <c r="AE24" s="539" t="s">
        <v>125</v>
      </c>
      <c r="AF24" s="538">
        <v>1772645.2</v>
      </c>
      <c r="AG24" s="539" t="s">
        <v>125</v>
      </c>
      <c r="AH24" s="538">
        <v>1808574.8</v>
      </c>
      <c r="AI24" s="539" t="s">
        <v>125</v>
      </c>
      <c r="AJ24" s="538">
        <v>1808825.8</v>
      </c>
      <c r="AK24" s="539" t="s">
        <v>125</v>
      </c>
      <c r="AL24" s="538">
        <v>1812687</v>
      </c>
      <c r="AM24" s="539" t="s">
        <v>125</v>
      </c>
      <c r="AN24" s="539" t="s">
        <v>126</v>
      </c>
      <c r="AO24" s="539" t="s">
        <v>125</v>
      </c>
      <c r="AP24" s="539" t="s">
        <v>126</v>
      </c>
      <c r="AQ24" s="539" t="s">
        <v>125</v>
      </c>
    </row>
    <row r="25" spans="1:43">
      <c r="A25" s="537" t="s">
        <v>559</v>
      </c>
      <c r="B25" s="538">
        <v>24516</v>
      </c>
      <c r="C25" s="539" t="s">
        <v>125</v>
      </c>
      <c r="D25" s="538">
        <v>25967.4</v>
      </c>
      <c r="E25" s="539" t="s">
        <v>125</v>
      </c>
      <c r="F25" s="538">
        <v>27666.6</v>
      </c>
      <c r="G25" s="539" t="s">
        <v>125</v>
      </c>
      <c r="H25" s="538">
        <v>28213.5</v>
      </c>
      <c r="I25" s="539" t="s">
        <v>125</v>
      </c>
      <c r="J25" s="538">
        <v>27919.3</v>
      </c>
      <c r="K25" s="539" t="s">
        <v>125</v>
      </c>
      <c r="L25" s="538">
        <v>28966.400000000001</v>
      </c>
      <c r="M25" s="539" t="s">
        <v>125</v>
      </c>
      <c r="N25" s="538">
        <v>30025.4</v>
      </c>
      <c r="O25" s="539" t="s">
        <v>125</v>
      </c>
      <c r="P25" s="538">
        <v>31490.1</v>
      </c>
      <c r="Q25" s="539" t="s">
        <v>125</v>
      </c>
      <c r="R25" s="538">
        <v>33181.5</v>
      </c>
      <c r="S25" s="539" t="s">
        <v>125</v>
      </c>
      <c r="T25" s="538">
        <v>34551.4</v>
      </c>
      <c r="U25" s="539" t="s">
        <v>125</v>
      </c>
      <c r="V25" s="538">
        <v>36030.1</v>
      </c>
      <c r="W25" s="539" t="s">
        <v>125</v>
      </c>
      <c r="X25" s="538">
        <v>37808.300000000003</v>
      </c>
      <c r="Y25" s="539" t="s">
        <v>125</v>
      </c>
      <c r="Z25" s="538">
        <v>39721.300000000003</v>
      </c>
      <c r="AA25" s="539" t="s">
        <v>125</v>
      </c>
      <c r="AB25" s="538">
        <v>40549.300000000003</v>
      </c>
      <c r="AC25" s="539" t="s">
        <v>125</v>
      </c>
      <c r="AD25" s="538">
        <v>37732.199999999997</v>
      </c>
      <c r="AE25" s="539" t="s">
        <v>125</v>
      </c>
      <c r="AF25" s="538">
        <v>36874.800000000003</v>
      </c>
      <c r="AG25" s="539" t="s">
        <v>125</v>
      </c>
      <c r="AH25" s="538">
        <v>36788.199999999997</v>
      </c>
      <c r="AI25" s="539" t="s">
        <v>125</v>
      </c>
      <c r="AJ25" s="538">
        <v>35982.1</v>
      </c>
      <c r="AK25" s="539" t="s">
        <v>125</v>
      </c>
      <c r="AL25" s="538">
        <v>35653.9</v>
      </c>
      <c r="AM25" s="539" t="s">
        <v>125</v>
      </c>
      <c r="AN25" s="539" t="s">
        <v>126</v>
      </c>
      <c r="AO25" s="539" t="s">
        <v>125</v>
      </c>
      <c r="AP25" s="539" t="s">
        <v>126</v>
      </c>
      <c r="AQ25" s="539" t="s">
        <v>125</v>
      </c>
    </row>
    <row r="26" spans="1:43">
      <c r="A26" s="537" t="s">
        <v>195</v>
      </c>
      <c r="B26" s="538">
        <v>1244538</v>
      </c>
      <c r="C26" s="539" t="s">
        <v>125</v>
      </c>
      <c r="D26" s="538">
        <v>1258659.6000000001</v>
      </c>
      <c r="E26" s="539" t="s">
        <v>125</v>
      </c>
      <c r="F26" s="538">
        <v>1282146.3</v>
      </c>
      <c r="G26" s="539" t="s">
        <v>125</v>
      </c>
      <c r="H26" s="538">
        <v>1300713.8999999999</v>
      </c>
      <c r="I26" s="539" t="s">
        <v>125</v>
      </c>
      <c r="J26" s="538">
        <v>1319588.5</v>
      </c>
      <c r="K26" s="539" t="s">
        <v>125</v>
      </c>
      <c r="L26" s="538">
        <v>1367800.9</v>
      </c>
      <c r="M26" s="539" t="s">
        <v>125</v>
      </c>
      <c r="N26" s="538">
        <v>1393277.9</v>
      </c>
      <c r="O26" s="539" t="s">
        <v>125</v>
      </c>
      <c r="P26" s="538">
        <v>1399567.7</v>
      </c>
      <c r="Q26" s="539" t="s">
        <v>125</v>
      </c>
      <c r="R26" s="538">
        <v>1398915.8</v>
      </c>
      <c r="S26" s="539" t="s">
        <v>125</v>
      </c>
      <c r="T26" s="538">
        <v>1423126.4</v>
      </c>
      <c r="U26" s="539" t="s">
        <v>125</v>
      </c>
      <c r="V26" s="538">
        <v>1436379.5</v>
      </c>
      <c r="W26" s="539" t="s">
        <v>125</v>
      </c>
      <c r="X26" s="538">
        <v>1467964.4</v>
      </c>
      <c r="Y26" s="539" t="s">
        <v>125</v>
      </c>
      <c r="Z26" s="538">
        <v>1492671.1</v>
      </c>
      <c r="AA26" s="539" t="s">
        <v>125</v>
      </c>
      <c r="AB26" s="538">
        <v>1475412.4</v>
      </c>
      <c r="AC26" s="539" t="s">
        <v>125</v>
      </c>
      <c r="AD26" s="538">
        <v>1394347.2</v>
      </c>
      <c r="AE26" s="539" t="s">
        <v>125</v>
      </c>
      <c r="AF26" s="538">
        <v>1418375.8</v>
      </c>
      <c r="AG26" s="539" t="s">
        <v>125</v>
      </c>
      <c r="AH26" s="538">
        <v>1424751.5</v>
      </c>
      <c r="AI26" s="539" t="s">
        <v>125</v>
      </c>
      <c r="AJ26" s="538">
        <v>1391018</v>
      </c>
      <c r="AK26" s="539" t="s">
        <v>125</v>
      </c>
      <c r="AL26" s="538">
        <v>1365226.8</v>
      </c>
      <c r="AM26" s="539" t="s">
        <v>125</v>
      </c>
      <c r="AN26" s="539" t="s">
        <v>126</v>
      </c>
      <c r="AO26" s="539" t="s">
        <v>125</v>
      </c>
      <c r="AP26" s="539" t="s">
        <v>126</v>
      </c>
      <c r="AQ26" s="539" t="s">
        <v>125</v>
      </c>
    </row>
    <row r="27" spans="1:43">
      <c r="A27" s="537" t="s">
        <v>196</v>
      </c>
      <c r="B27" s="538">
        <v>9640.6</v>
      </c>
      <c r="C27" s="539" t="s">
        <v>125</v>
      </c>
      <c r="D27" s="538">
        <v>9815.7999999999993</v>
      </c>
      <c r="E27" s="539" t="s">
        <v>125</v>
      </c>
      <c r="F27" s="538">
        <v>10044.1</v>
      </c>
      <c r="G27" s="539" t="s">
        <v>125</v>
      </c>
      <c r="H27" s="538">
        <v>10544</v>
      </c>
      <c r="I27" s="539" t="s">
        <v>125</v>
      </c>
      <c r="J27" s="538">
        <v>11052.6</v>
      </c>
      <c r="K27" s="539" t="s">
        <v>125</v>
      </c>
      <c r="L27" s="538">
        <v>11606.7</v>
      </c>
      <c r="M27" s="539" t="s">
        <v>125</v>
      </c>
      <c r="N27" s="538">
        <v>12073.7</v>
      </c>
      <c r="O27" s="539" t="s">
        <v>125</v>
      </c>
      <c r="P27" s="538">
        <v>12330.7</v>
      </c>
      <c r="Q27" s="539" t="s">
        <v>125</v>
      </c>
      <c r="R27" s="538">
        <v>12561</v>
      </c>
      <c r="S27" s="539" t="s">
        <v>125</v>
      </c>
      <c r="T27" s="538">
        <v>13093</v>
      </c>
      <c r="U27" s="539" t="s">
        <v>125</v>
      </c>
      <c r="V27" s="538">
        <v>13598.2</v>
      </c>
      <c r="W27" s="539" t="s">
        <v>125</v>
      </c>
      <c r="X27" s="538">
        <v>14159.7</v>
      </c>
      <c r="Y27" s="539" t="s">
        <v>125</v>
      </c>
      <c r="Z27" s="538">
        <v>14881</v>
      </c>
      <c r="AA27" s="539" t="s">
        <v>125</v>
      </c>
      <c r="AB27" s="538">
        <v>15414.6</v>
      </c>
      <c r="AC27" s="539" t="s">
        <v>125</v>
      </c>
      <c r="AD27" s="538">
        <v>15128.7</v>
      </c>
      <c r="AE27" s="539" t="s">
        <v>125</v>
      </c>
      <c r="AF27" s="538">
        <v>15326.7</v>
      </c>
      <c r="AG27" s="539" t="s">
        <v>125</v>
      </c>
      <c r="AH27" s="538">
        <v>15394.2</v>
      </c>
      <c r="AI27" s="539" t="s">
        <v>125</v>
      </c>
      <c r="AJ27" s="538">
        <v>15022.8</v>
      </c>
      <c r="AK27" s="539" t="s">
        <v>125</v>
      </c>
      <c r="AL27" s="538">
        <v>14209.9</v>
      </c>
      <c r="AM27" s="539" t="s">
        <v>125</v>
      </c>
      <c r="AN27" s="539" t="s">
        <v>126</v>
      </c>
      <c r="AO27" s="539" t="s">
        <v>125</v>
      </c>
      <c r="AP27" s="539" t="s">
        <v>126</v>
      </c>
      <c r="AQ27" s="539" t="s">
        <v>125</v>
      </c>
    </row>
    <row r="28" spans="1:43">
      <c r="A28" s="537" t="s">
        <v>197</v>
      </c>
      <c r="B28" s="538">
        <v>6678.1</v>
      </c>
      <c r="C28" s="539" t="s">
        <v>125</v>
      </c>
      <c r="D28" s="538">
        <v>6943.8</v>
      </c>
      <c r="E28" s="539" t="s">
        <v>125</v>
      </c>
      <c r="F28" s="538">
        <v>7612.6</v>
      </c>
      <c r="G28" s="539" t="s">
        <v>125</v>
      </c>
      <c r="H28" s="538">
        <v>8040.4</v>
      </c>
      <c r="I28" s="539" t="s">
        <v>125</v>
      </c>
      <c r="J28" s="538">
        <v>8273.6</v>
      </c>
      <c r="K28" s="539" t="s">
        <v>125</v>
      </c>
      <c r="L28" s="538">
        <v>8715</v>
      </c>
      <c r="M28" s="539" t="s">
        <v>125</v>
      </c>
      <c r="N28" s="538">
        <v>9355.4</v>
      </c>
      <c r="O28" s="539" t="s">
        <v>125</v>
      </c>
      <c r="P28" s="538">
        <v>10022.299999999999</v>
      </c>
      <c r="Q28" s="539" t="s">
        <v>125</v>
      </c>
      <c r="R28" s="538">
        <v>10789.6</v>
      </c>
      <c r="S28" s="539" t="s">
        <v>125</v>
      </c>
      <c r="T28" s="538">
        <v>11742.1</v>
      </c>
      <c r="U28" s="539" t="s">
        <v>125</v>
      </c>
      <c r="V28" s="538">
        <v>12927.8</v>
      </c>
      <c r="W28" s="539" t="s">
        <v>125</v>
      </c>
      <c r="X28" s="538">
        <v>14348.3</v>
      </c>
      <c r="Y28" s="539" t="s">
        <v>125</v>
      </c>
      <c r="Z28" s="538">
        <v>15781.3</v>
      </c>
      <c r="AA28" s="539" t="s">
        <v>125</v>
      </c>
      <c r="AB28" s="538">
        <v>15344</v>
      </c>
      <c r="AC28" s="539" t="s">
        <v>125</v>
      </c>
      <c r="AD28" s="538">
        <v>12628.2</v>
      </c>
      <c r="AE28" s="539" t="s">
        <v>125</v>
      </c>
      <c r="AF28" s="538">
        <v>12463.2</v>
      </c>
      <c r="AG28" s="539" t="s">
        <v>125</v>
      </c>
      <c r="AH28" s="538">
        <v>13124.6</v>
      </c>
      <c r="AI28" s="539" t="s">
        <v>125</v>
      </c>
      <c r="AJ28" s="538">
        <v>13809.3</v>
      </c>
      <c r="AK28" s="539" t="s">
        <v>125</v>
      </c>
      <c r="AL28" s="538">
        <v>14376.8</v>
      </c>
      <c r="AM28" s="539" t="s">
        <v>125</v>
      </c>
      <c r="AN28" s="539" t="s">
        <v>126</v>
      </c>
      <c r="AO28" s="539" t="s">
        <v>125</v>
      </c>
      <c r="AP28" s="539" t="s">
        <v>126</v>
      </c>
      <c r="AQ28" s="539" t="s">
        <v>125</v>
      </c>
    </row>
    <row r="29" spans="1:43">
      <c r="A29" s="537" t="s">
        <v>198</v>
      </c>
      <c r="B29" s="538">
        <v>11473.2</v>
      </c>
      <c r="C29" s="539" t="s">
        <v>125</v>
      </c>
      <c r="D29" s="538">
        <v>12074.3</v>
      </c>
      <c r="E29" s="539" t="s">
        <v>125</v>
      </c>
      <c r="F29" s="538">
        <v>13057.2</v>
      </c>
      <c r="G29" s="539" t="s">
        <v>125</v>
      </c>
      <c r="H29" s="538">
        <v>14052.6</v>
      </c>
      <c r="I29" s="539" t="s">
        <v>125</v>
      </c>
      <c r="J29" s="538">
        <v>13909.1</v>
      </c>
      <c r="K29" s="539" t="s">
        <v>125</v>
      </c>
      <c r="L29" s="538">
        <v>14412.8</v>
      </c>
      <c r="M29" s="539" t="s">
        <v>125</v>
      </c>
      <c r="N29" s="538">
        <v>15378.4</v>
      </c>
      <c r="O29" s="539" t="s">
        <v>125</v>
      </c>
      <c r="P29" s="538">
        <v>16429.900000000001</v>
      </c>
      <c r="Q29" s="539" t="s">
        <v>125</v>
      </c>
      <c r="R29" s="538">
        <v>18118.3</v>
      </c>
      <c r="S29" s="539" t="s">
        <v>125</v>
      </c>
      <c r="T29" s="538">
        <v>19453.400000000001</v>
      </c>
      <c r="U29" s="539" t="s">
        <v>125</v>
      </c>
      <c r="V29" s="538">
        <v>20969.099999999999</v>
      </c>
      <c r="W29" s="539" t="s">
        <v>125</v>
      </c>
      <c r="X29" s="538">
        <v>22606.5</v>
      </c>
      <c r="Y29" s="539" t="s">
        <v>125</v>
      </c>
      <c r="Z29" s="538">
        <v>24821.1</v>
      </c>
      <c r="AA29" s="539" t="s">
        <v>125</v>
      </c>
      <c r="AB29" s="538">
        <v>25544</v>
      </c>
      <c r="AC29" s="539" t="s">
        <v>125</v>
      </c>
      <c r="AD29" s="538">
        <v>21751.5</v>
      </c>
      <c r="AE29" s="539" t="s">
        <v>125</v>
      </c>
      <c r="AF29" s="538">
        <v>22098.7</v>
      </c>
      <c r="AG29" s="539" t="s">
        <v>125</v>
      </c>
      <c r="AH29" s="538">
        <v>23435.5</v>
      </c>
      <c r="AI29" s="539" t="s">
        <v>125</v>
      </c>
      <c r="AJ29" s="538">
        <v>24293</v>
      </c>
      <c r="AK29" s="539" t="s">
        <v>125</v>
      </c>
      <c r="AL29" s="538">
        <v>25102.5</v>
      </c>
      <c r="AM29" s="539" t="s">
        <v>125</v>
      </c>
      <c r="AN29" s="539" t="s">
        <v>126</v>
      </c>
      <c r="AO29" s="539" t="s">
        <v>125</v>
      </c>
      <c r="AP29" s="539" t="s">
        <v>126</v>
      </c>
      <c r="AQ29" s="539" t="s">
        <v>125</v>
      </c>
    </row>
    <row r="30" spans="1:43">
      <c r="A30" s="537" t="s">
        <v>199</v>
      </c>
      <c r="B30" s="538">
        <v>18862.8</v>
      </c>
      <c r="C30" s="539" t="s">
        <v>125</v>
      </c>
      <c r="D30" s="538">
        <v>19148.599999999999</v>
      </c>
      <c r="E30" s="539" t="s">
        <v>125</v>
      </c>
      <c r="F30" s="538">
        <v>20285.599999999999</v>
      </c>
      <c r="G30" s="539" t="s">
        <v>125</v>
      </c>
      <c r="H30" s="538">
        <v>21602.400000000001</v>
      </c>
      <c r="I30" s="539" t="s">
        <v>125</v>
      </c>
      <c r="J30" s="538">
        <v>23421.4</v>
      </c>
      <c r="K30" s="539" t="s">
        <v>125</v>
      </c>
      <c r="L30" s="538">
        <v>25398.6</v>
      </c>
      <c r="M30" s="539" t="s">
        <v>125</v>
      </c>
      <c r="N30" s="538">
        <v>26038.1</v>
      </c>
      <c r="O30" s="539" t="s">
        <v>125</v>
      </c>
      <c r="P30" s="538">
        <v>27103.1</v>
      </c>
      <c r="Q30" s="539" t="s">
        <v>125</v>
      </c>
      <c r="R30" s="538">
        <v>27554.5</v>
      </c>
      <c r="S30" s="539" t="s">
        <v>125</v>
      </c>
      <c r="T30" s="538">
        <v>28758.799999999999</v>
      </c>
      <c r="U30" s="539" t="s">
        <v>125</v>
      </c>
      <c r="V30" s="538">
        <v>30269.5</v>
      </c>
      <c r="W30" s="539" t="s">
        <v>125</v>
      </c>
      <c r="X30" s="538">
        <v>31763.599999999999</v>
      </c>
      <c r="Y30" s="539" t="s">
        <v>125</v>
      </c>
      <c r="Z30" s="538">
        <v>33856.199999999997</v>
      </c>
      <c r="AA30" s="539" t="s">
        <v>125</v>
      </c>
      <c r="AB30" s="538">
        <v>33607.5</v>
      </c>
      <c r="AC30" s="539" t="s">
        <v>125</v>
      </c>
      <c r="AD30" s="538">
        <v>31740.2</v>
      </c>
      <c r="AE30" s="539" t="s">
        <v>125</v>
      </c>
      <c r="AF30" s="538">
        <v>32724.6</v>
      </c>
      <c r="AG30" s="539" t="s">
        <v>125</v>
      </c>
      <c r="AH30" s="538">
        <v>33348</v>
      </c>
      <c r="AI30" s="539" t="s">
        <v>125</v>
      </c>
      <c r="AJ30" s="538">
        <v>33289.4</v>
      </c>
      <c r="AK30" s="539" t="s">
        <v>125</v>
      </c>
      <c r="AL30" s="538">
        <v>34000.699999999997</v>
      </c>
      <c r="AM30" s="539" t="s">
        <v>125</v>
      </c>
      <c r="AN30" s="539" t="s">
        <v>126</v>
      </c>
      <c r="AO30" s="539" t="s">
        <v>125</v>
      </c>
      <c r="AP30" s="539" t="s">
        <v>126</v>
      </c>
      <c r="AQ30" s="539" t="s">
        <v>125</v>
      </c>
    </row>
    <row r="31" spans="1:43">
      <c r="A31" s="537" t="s">
        <v>200</v>
      </c>
      <c r="B31" s="538">
        <v>62600.2</v>
      </c>
      <c r="C31" s="539" t="s">
        <v>125</v>
      </c>
      <c r="D31" s="538">
        <v>62700.9</v>
      </c>
      <c r="E31" s="539" t="s">
        <v>125</v>
      </c>
      <c r="F31" s="538">
        <v>64661.7</v>
      </c>
      <c r="G31" s="539" t="s">
        <v>125</v>
      </c>
      <c r="H31" s="538">
        <v>67295.7</v>
      </c>
      <c r="I31" s="539" t="s">
        <v>125</v>
      </c>
      <c r="J31" s="538">
        <v>69447.600000000006</v>
      </c>
      <c r="K31" s="539" t="s">
        <v>125</v>
      </c>
      <c r="L31" s="538">
        <v>72381.899999999994</v>
      </c>
      <c r="M31" s="539" t="s">
        <v>125</v>
      </c>
      <c r="N31" s="538">
        <v>75068.899999999994</v>
      </c>
      <c r="O31" s="539" t="s">
        <v>125</v>
      </c>
      <c r="P31" s="538">
        <v>78451.600000000006</v>
      </c>
      <c r="Q31" s="539" t="s">
        <v>125</v>
      </c>
      <c r="R31" s="538">
        <v>81472.3</v>
      </c>
      <c r="S31" s="539" t="s">
        <v>125</v>
      </c>
      <c r="T31" s="538">
        <v>85380.6</v>
      </c>
      <c r="U31" s="539" t="s">
        <v>125</v>
      </c>
      <c r="V31" s="538">
        <v>88765.5</v>
      </c>
      <c r="W31" s="539" t="s">
        <v>125</v>
      </c>
      <c r="X31" s="538">
        <v>92221.8</v>
      </c>
      <c r="Y31" s="539" t="s">
        <v>125</v>
      </c>
      <c r="Z31" s="538">
        <v>92323.6</v>
      </c>
      <c r="AA31" s="539" t="s">
        <v>125</v>
      </c>
      <c r="AB31" s="538">
        <v>93148.2</v>
      </c>
      <c r="AC31" s="539" t="s">
        <v>125</v>
      </c>
      <c r="AD31" s="538">
        <v>86844.5</v>
      </c>
      <c r="AE31" s="539" t="s">
        <v>125</v>
      </c>
      <c r="AF31" s="538">
        <v>87759.8</v>
      </c>
      <c r="AG31" s="539" t="s">
        <v>125</v>
      </c>
      <c r="AH31" s="538">
        <v>89138.4</v>
      </c>
      <c r="AI31" s="539" t="s">
        <v>125</v>
      </c>
      <c r="AJ31" s="538">
        <v>87654.7</v>
      </c>
      <c r="AK31" s="539" t="s">
        <v>125</v>
      </c>
      <c r="AL31" s="538">
        <v>88618.4</v>
      </c>
      <c r="AM31" s="539" t="s">
        <v>125</v>
      </c>
      <c r="AN31" s="539" t="s">
        <v>126</v>
      </c>
      <c r="AO31" s="539" t="s">
        <v>125</v>
      </c>
      <c r="AP31" s="539" t="s">
        <v>126</v>
      </c>
      <c r="AQ31" s="539" t="s">
        <v>125</v>
      </c>
    </row>
    <row r="32" spans="1:43">
      <c r="A32" s="537" t="s">
        <v>201</v>
      </c>
      <c r="B32" s="539" t="s">
        <v>126</v>
      </c>
      <c r="C32" s="539" t="s">
        <v>125</v>
      </c>
      <c r="D32" s="539" t="s">
        <v>126</v>
      </c>
      <c r="E32" s="539" t="s">
        <v>125</v>
      </c>
      <c r="F32" s="539" t="s">
        <v>126</v>
      </c>
      <c r="G32" s="539" t="s">
        <v>125</v>
      </c>
      <c r="H32" s="539" t="s">
        <v>126</v>
      </c>
      <c r="I32" s="539" t="s">
        <v>125</v>
      </c>
      <c r="J32" s="539" t="s">
        <v>126</v>
      </c>
      <c r="K32" s="539" t="s">
        <v>125</v>
      </c>
      <c r="L32" s="538">
        <v>4627.5</v>
      </c>
      <c r="M32" s="539" t="s">
        <v>125</v>
      </c>
      <c r="N32" s="538">
        <v>4627.3999999999996</v>
      </c>
      <c r="O32" s="539" t="s">
        <v>125</v>
      </c>
      <c r="P32" s="538">
        <v>4740</v>
      </c>
      <c r="Q32" s="539" t="s">
        <v>125</v>
      </c>
      <c r="R32" s="538">
        <v>4774</v>
      </c>
      <c r="S32" s="539" t="s">
        <v>125</v>
      </c>
      <c r="T32" s="538">
        <v>4760.3</v>
      </c>
      <c r="U32" s="539" t="s">
        <v>125</v>
      </c>
      <c r="V32" s="538">
        <v>4930.8999999999996</v>
      </c>
      <c r="W32" s="539" t="s">
        <v>125</v>
      </c>
      <c r="X32" s="538">
        <v>5058.2</v>
      </c>
      <c r="Y32" s="539" t="s">
        <v>125</v>
      </c>
      <c r="Z32" s="538">
        <v>5264.1</v>
      </c>
      <c r="AA32" s="539" t="s">
        <v>125</v>
      </c>
      <c r="AB32" s="538">
        <v>5468.5</v>
      </c>
      <c r="AC32" s="539" t="s">
        <v>125</v>
      </c>
      <c r="AD32" s="538">
        <v>5314.7</v>
      </c>
      <c r="AE32" s="539" t="s">
        <v>125</v>
      </c>
      <c r="AF32" s="538">
        <v>5541.5</v>
      </c>
      <c r="AG32" s="539" t="s">
        <v>125</v>
      </c>
      <c r="AH32" s="538">
        <v>5618.6</v>
      </c>
      <c r="AI32" s="539" t="s">
        <v>125</v>
      </c>
      <c r="AJ32" s="538">
        <v>5680.2</v>
      </c>
      <c r="AK32" s="539" t="s">
        <v>125</v>
      </c>
      <c r="AL32" s="538">
        <v>5843.1</v>
      </c>
      <c r="AM32" s="539" t="s">
        <v>125</v>
      </c>
      <c r="AN32" s="539" t="s">
        <v>126</v>
      </c>
      <c r="AO32" s="539" t="s">
        <v>125</v>
      </c>
      <c r="AP32" s="539" t="s">
        <v>126</v>
      </c>
      <c r="AQ32" s="539" t="s">
        <v>125</v>
      </c>
    </row>
    <row r="33" spans="1:43">
      <c r="A33" s="537" t="s">
        <v>202</v>
      </c>
      <c r="B33" s="538">
        <v>394332.2</v>
      </c>
      <c r="C33" s="539" t="s">
        <v>125</v>
      </c>
      <c r="D33" s="538">
        <v>407765.5</v>
      </c>
      <c r="E33" s="539" t="s">
        <v>125</v>
      </c>
      <c r="F33" s="538">
        <v>425210.8</v>
      </c>
      <c r="G33" s="539" t="s">
        <v>125</v>
      </c>
      <c r="H33" s="538">
        <v>441894.40000000002</v>
      </c>
      <c r="I33" s="539" t="s">
        <v>125</v>
      </c>
      <c r="J33" s="538">
        <v>462594.2</v>
      </c>
      <c r="K33" s="539" t="s">
        <v>125</v>
      </c>
      <c r="L33" s="538">
        <v>480825.2</v>
      </c>
      <c r="M33" s="539" t="s">
        <v>125</v>
      </c>
      <c r="N33" s="538">
        <v>490084.8</v>
      </c>
      <c r="O33" s="539" t="s">
        <v>125</v>
      </c>
      <c r="P33" s="538">
        <v>490459.2</v>
      </c>
      <c r="Q33" s="539" t="s">
        <v>125</v>
      </c>
      <c r="R33" s="538">
        <v>492104.9</v>
      </c>
      <c r="S33" s="539" t="s">
        <v>125</v>
      </c>
      <c r="T33" s="538">
        <v>503110.9</v>
      </c>
      <c r="U33" s="539" t="s">
        <v>125</v>
      </c>
      <c r="V33" s="538">
        <v>513407</v>
      </c>
      <c r="W33" s="539" t="s">
        <v>125</v>
      </c>
      <c r="X33" s="538">
        <v>530833</v>
      </c>
      <c r="Y33" s="539" t="s">
        <v>125</v>
      </c>
      <c r="Z33" s="538">
        <v>551645.1</v>
      </c>
      <c r="AA33" s="539" t="s">
        <v>125</v>
      </c>
      <c r="AB33" s="538">
        <v>561597</v>
      </c>
      <c r="AC33" s="539" t="s">
        <v>125</v>
      </c>
      <c r="AD33" s="538">
        <v>541000.1</v>
      </c>
      <c r="AE33" s="539" t="s">
        <v>125</v>
      </c>
      <c r="AF33" s="538">
        <v>549264.6</v>
      </c>
      <c r="AG33" s="539" t="s">
        <v>125</v>
      </c>
      <c r="AH33" s="538">
        <v>554453.19999999995</v>
      </c>
      <c r="AI33" s="539" t="s">
        <v>125</v>
      </c>
      <c r="AJ33" s="538">
        <v>547538.30000000005</v>
      </c>
      <c r="AK33" s="539" t="s">
        <v>125</v>
      </c>
      <c r="AL33" s="538">
        <v>543033</v>
      </c>
      <c r="AM33" s="539" t="s">
        <v>125</v>
      </c>
      <c r="AN33" s="539" t="s">
        <v>126</v>
      </c>
      <c r="AO33" s="539" t="s">
        <v>125</v>
      </c>
      <c r="AP33" s="539" t="s">
        <v>126</v>
      </c>
      <c r="AQ33" s="539" t="s">
        <v>125</v>
      </c>
    </row>
    <row r="34" spans="1:43">
      <c r="A34" s="537" t="s">
        <v>203</v>
      </c>
      <c r="B34" s="538">
        <v>193225.5</v>
      </c>
      <c r="C34" s="539" t="s">
        <v>125</v>
      </c>
      <c r="D34" s="538">
        <v>197991.7</v>
      </c>
      <c r="E34" s="539" t="s">
        <v>125</v>
      </c>
      <c r="F34" s="538">
        <v>202563.20000000001</v>
      </c>
      <c r="G34" s="539" t="s">
        <v>125</v>
      </c>
      <c r="H34" s="538">
        <v>210231.3</v>
      </c>
      <c r="I34" s="539" t="s">
        <v>125</v>
      </c>
      <c r="J34" s="538">
        <v>217671.7</v>
      </c>
      <c r="K34" s="539" t="s">
        <v>125</v>
      </c>
      <c r="L34" s="538">
        <v>225655</v>
      </c>
      <c r="M34" s="539" t="s">
        <v>125</v>
      </c>
      <c r="N34" s="538">
        <v>227589.7</v>
      </c>
      <c r="O34" s="539" t="s">
        <v>125</v>
      </c>
      <c r="P34" s="538">
        <v>231444.5</v>
      </c>
      <c r="Q34" s="539" t="s">
        <v>125</v>
      </c>
      <c r="R34" s="538">
        <v>233448.6</v>
      </c>
      <c r="S34" s="539" t="s">
        <v>125</v>
      </c>
      <c r="T34" s="538">
        <v>239493.9</v>
      </c>
      <c r="U34" s="539" t="s">
        <v>125</v>
      </c>
      <c r="V34" s="538">
        <v>245243.4</v>
      </c>
      <c r="W34" s="539" t="s">
        <v>125</v>
      </c>
      <c r="X34" s="538">
        <v>254243.3</v>
      </c>
      <c r="Y34" s="539" t="s">
        <v>125</v>
      </c>
      <c r="Z34" s="538">
        <v>263665.5</v>
      </c>
      <c r="AA34" s="539" t="s">
        <v>125</v>
      </c>
      <c r="AB34" s="538">
        <v>267452.40000000002</v>
      </c>
      <c r="AC34" s="539" t="s">
        <v>125</v>
      </c>
      <c r="AD34" s="538">
        <v>257230.6</v>
      </c>
      <c r="AE34" s="539" t="s">
        <v>125</v>
      </c>
      <c r="AF34" s="538">
        <v>261781.5</v>
      </c>
      <c r="AG34" s="539" t="s">
        <v>125</v>
      </c>
      <c r="AH34" s="538">
        <v>269201.3</v>
      </c>
      <c r="AI34" s="539" t="s">
        <v>125</v>
      </c>
      <c r="AJ34" s="538">
        <v>271544.7</v>
      </c>
      <c r="AK34" s="539" t="s">
        <v>125</v>
      </c>
      <c r="AL34" s="538">
        <v>272410.5</v>
      </c>
      <c r="AM34" s="539" t="s">
        <v>125</v>
      </c>
      <c r="AN34" s="539" t="s">
        <v>126</v>
      </c>
      <c r="AO34" s="539" t="s">
        <v>125</v>
      </c>
      <c r="AP34" s="539" t="s">
        <v>126</v>
      </c>
      <c r="AQ34" s="539" t="s">
        <v>125</v>
      </c>
    </row>
    <row r="35" spans="1:43">
      <c r="A35" s="537" t="s">
        <v>204</v>
      </c>
      <c r="B35" s="538">
        <v>161332.70000000001</v>
      </c>
      <c r="C35" s="539" t="s">
        <v>125</v>
      </c>
      <c r="D35" s="538">
        <v>171398.1</v>
      </c>
      <c r="E35" s="539" t="s">
        <v>125</v>
      </c>
      <c r="F35" s="538">
        <v>183543.8</v>
      </c>
      <c r="G35" s="539" t="s">
        <v>125</v>
      </c>
      <c r="H35" s="538">
        <v>192687.3</v>
      </c>
      <c r="I35" s="539" t="s">
        <v>125</v>
      </c>
      <c r="J35" s="538">
        <v>201404.79999999999</v>
      </c>
      <c r="K35" s="539" t="s">
        <v>125</v>
      </c>
      <c r="L35" s="538">
        <v>209984.3</v>
      </c>
      <c r="M35" s="539" t="s">
        <v>125</v>
      </c>
      <c r="N35" s="538">
        <v>212515.20000000001</v>
      </c>
      <c r="O35" s="539" t="s">
        <v>125</v>
      </c>
      <c r="P35" s="538">
        <v>215582.9</v>
      </c>
      <c r="Q35" s="539" t="s">
        <v>125</v>
      </c>
      <c r="R35" s="538">
        <v>223919.8</v>
      </c>
      <c r="S35" s="539" t="s">
        <v>125</v>
      </c>
      <c r="T35" s="538">
        <v>235887.9</v>
      </c>
      <c r="U35" s="539" t="s">
        <v>125</v>
      </c>
      <c r="V35" s="538">
        <v>244420.1</v>
      </c>
      <c r="W35" s="539" t="s">
        <v>125</v>
      </c>
      <c r="X35" s="538">
        <v>259641.3</v>
      </c>
      <c r="Y35" s="539" t="s">
        <v>125</v>
      </c>
      <c r="Z35" s="538">
        <v>277258.7</v>
      </c>
      <c r="AA35" s="539" t="s">
        <v>125</v>
      </c>
      <c r="AB35" s="538">
        <v>291472.5</v>
      </c>
      <c r="AC35" s="539" t="s">
        <v>125</v>
      </c>
      <c r="AD35" s="538">
        <v>296218.5</v>
      </c>
      <c r="AE35" s="539" t="s">
        <v>125</v>
      </c>
      <c r="AF35" s="538">
        <v>307696.2</v>
      </c>
      <c r="AG35" s="539" t="s">
        <v>125</v>
      </c>
      <c r="AH35" s="538">
        <v>321606.5</v>
      </c>
      <c r="AI35" s="539" t="s">
        <v>125</v>
      </c>
      <c r="AJ35" s="538">
        <v>328018.3</v>
      </c>
      <c r="AK35" s="539" t="s">
        <v>125</v>
      </c>
      <c r="AL35" s="538">
        <v>333111.09999999998</v>
      </c>
      <c r="AM35" s="539" t="s">
        <v>125</v>
      </c>
      <c r="AN35" s="539" t="s">
        <v>126</v>
      </c>
      <c r="AO35" s="539" t="s">
        <v>125</v>
      </c>
      <c r="AP35" s="539" t="s">
        <v>126</v>
      </c>
      <c r="AQ35" s="539" t="s">
        <v>125</v>
      </c>
    </row>
    <row r="36" spans="1:43">
      <c r="A36" s="537" t="s">
        <v>205</v>
      </c>
      <c r="B36" s="538">
        <v>120263.9</v>
      </c>
      <c r="C36" s="539" t="s">
        <v>125</v>
      </c>
      <c r="D36" s="538">
        <v>124699.8</v>
      </c>
      <c r="E36" s="539" t="s">
        <v>125</v>
      </c>
      <c r="F36" s="538">
        <v>130195.2</v>
      </c>
      <c r="G36" s="539" t="s">
        <v>125</v>
      </c>
      <c r="H36" s="538">
        <v>136885.1</v>
      </c>
      <c r="I36" s="539" t="s">
        <v>125</v>
      </c>
      <c r="J36" s="538">
        <v>142460.70000000001</v>
      </c>
      <c r="K36" s="539" t="s">
        <v>125</v>
      </c>
      <c r="L36" s="538">
        <v>148038.9</v>
      </c>
      <c r="M36" s="539" t="s">
        <v>125</v>
      </c>
      <c r="N36" s="538">
        <v>150962.29999999999</v>
      </c>
      <c r="O36" s="539" t="s">
        <v>125</v>
      </c>
      <c r="P36" s="538">
        <v>152116.29999999999</v>
      </c>
      <c r="Q36" s="539" t="s">
        <v>125</v>
      </c>
      <c r="R36" s="538">
        <v>150730.29999999999</v>
      </c>
      <c r="S36" s="539" t="s">
        <v>125</v>
      </c>
      <c r="T36" s="538">
        <v>153082.20000000001</v>
      </c>
      <c r="U36" s="539" t="s">
        <v>125</v>
      </c>
      <c r="V36" s="538">
        <v>154268.70000000001</v>
      </c>
      <c r="W36" s="539" t="s">
        <v>125</v>
      </c>
      <c r="X36" s="538">
        <v>156503</v>
      </c>
      <c r="Y36" s="539" t="s">
        <v>125</v>
      </c>
      <c r="Z36" s="538">
        <v>160204.79999999999</v>
      </c>
      <c r="AA36" s="539" t="s">
        <v>125</v>
      </c>
      <c r="AB36" s="538">
        <v>160191.20000000001</v>
      </c>
      <c r="AC36" s="539" t="s">
        <v>125</v>
      </c>
      <c r="AD36" s="538">
        <v>155532.29999999999</v>
      </c>
      <c r="AE36" s="539" t="s">
        <v>125</v>
      </c>
      <c r="AF36" s="538">
        <v>158544</v>
      </c>
      <c r="AG36" s="539" t="s">
        <v>125</v>
      </c>
      <c r="AH36" s="538">
        <v>156561.4</v>
      </c>
      <c r="AI36" s="539" t="s">
        <v>125</v>
      </c>
      <c r="AJ36" s="538">
        <v>151503.70000000001</v>
      </c>
      <c r="AK36" s="539" t="s">
        <v>125</v>
      </c>
      <c r="AL36" s="538">
        <v>149374</v>
      </c>
      <c r="AM36" s="539" t="s">
        <v>125</v>
      </c>
      <c r="AN36" s="539" t="s">
        <v>126</v>
      </c>
      <c r="AO36" s="539" t="s">
        <v>125</v>
      </c>
      <c r="AP36" s="539" t="s">
        <v>126</v>
      </c>
      <c r="AQ36" s="539" t="s">
        <v>125</v>
      </c>
    </row>
    <row r="37" spans="1:43">
      <c r="A37" s="537" t="s">
        <v>206</v>
      </c>
      <c r="B37" s="538">
        <v>25577</v>
      </c>
      <c r="C37" s="539" t="s">
        <v>125</v>
      </c>
      <c r="D37" s="538">
        <v>63598.3</v>
      </c>
      <c r="E37" s="539" t="s">
        <v>125</v>
      </c>
      <c r="F37" s="538">
        <v>60510</v>
      </c>
      <c r="G37" s="539" t="s">
        <v>125</v>
      </c>
      <c r="H37" s="538">
        <v>59236.5</v>
      </c>
      <c r="I37" s="539" t="s">
        <v>125</v>
      </c>
      <c r="J37" s="538">
        <v>59012.4</v>
      </c>
      <c r="K37" s="539" t="s">
        <v>125</v>
      </c>
      <c r="L37" s="538">
        <v>60434.5</v>
      </c>
      <c r="M37" s="539" t="s">
        <v>125</v>
      </c>
      <c r="N37" s="538">
        <v>63866.5</v>
      </c>
      <c r="O37" s="539" t="s">
        <v>125</v>
      </c>
      <c r="P37" s="538">
        <v>67109</v>
      </c>
      <c r="Q37" s="539" t="s">
        <v>125</v>
      </c>
      <c r="R37" s="538">
        <v>70623.3</v>
      </c>
      <c r="S37" s="539" t="s">
        <v>125</v>
      </c>
      <c r="T37" s="538">
        <v>76619.399999999994</v>
      </c>
      <c r="U37" s="539" t="s">
        <v>125</v>
      </c>
      <c r="V37" s="538">
        <v>79801.899999999994</v>
      </c>
      <c r="W37" s="539" t="s">
        <v>125</v>
      </c>
      <c r="X37" s="538">
        <v>86086.1</v>
      </c>
      <c r="Y37" s="539" t="s">
        <v>125</v>
      </c>
      <c r="Z37" s="538">
        <v>91524.3</v>
      </c>
      <c r="AA37" s="539" t="s">
        <v>125</v>
      </c>
      <c r="AB37" s="538">
        <v>98250.3</v>
      </c>
      <c r="AC37" s="539" t="s">
        <v>125</v>
      </c>
      <c r="AD37" s="538">
        <v>91789.3</v>
      </c>
      <c r="AE37" s="539" t="s">
        <v>125</v>
      </c>
      <c r="AF37" s="538">
        <v>90734.7</v>
      </c>
      <c r="AG37" s="539" t="s">
        <v>125</v>
      </c>
      <c r="AH37" s="538">
        <v>92847.7</v>
      </c>
      <c r="AI37" s="539" t="s">
        <v>125</v>
      </c>
      <c r="AJ37" s="538">
        <v>93364.3</v>
      </c>
      <c r="AK37" s="539" t="s">
        <v>125</v>
      </c>
      <c r="AL37" s="538">
        <v>96655.3</v>
      </c>
      <c r="AM37" s="539" t="s">
        <v>125</v>
      </c>
      <c r="AN37" s="539" t="s">
        <v>126</v>
      </c>
      <c r="AO37" s="539" t="s">
        <v>125</v>
      </c>
      <c r="AP37" s="539" t="s">
        <v>126</v>
      </c>
      <c r="AQ37" s="539" t="s">
        <v>125</v>
      </c>
    </row>
    <row r="38" spans="1:43">
      <c r="A38" s="537" t="s">
        <v>207</v>
      </c>
      <c r="B38" s="538">
        <v>19448.8</v>
      </c>
      <c r="C38" s="539" t="s">
        <v>125</v>
      </c>
      <c r="D38" s="538">
        <v>20158.2</v>
      </c>
      <c r="E38" s="539" t="s">
        <v>125</v>
      </c>
      <c r="F38" s="538">
        <v>21157.5</v>
      </c>
      <c r="G38" s="539" t="s">
        <v>125</v>
      </c>
      <c r="H38" s="538">
        <v>21901.200000000001</v>
      </c>
      <c r="I38" s="539" t="s">
        <v>125</v>
      </c>
      <c r="J38" s="538">
        <v>23067.599999999999</v>
      </c>
      <c r="K38" s="539" t="s">
        <v>125</v>
      </c>
      <c r="L38" s="538">
        <v>24051.5</v>
      </c>
      <c r="M38" s="539" t="s">
        <v>125</v>
      </c>
      <c r="N38" s="538">
        <v>24758.6</v>
      </c>
      <c r="O38" s="539" t="s">
        <v>125</v>
      </c>
      <c r="P38" s="538">
        <v>25706</v>
      </c>
      <c r="Q38" s="539" t="s">
        <v>125</v>
      </c>
      <c r="R38" s="538">
        <v>26459.200000000001</v>
      </c>
      <c r="S38" s="539" t="s">
        <v>125</v>
      </c>
      <c r="T38" s="538">
        <v>27623.9</v>
      </c>
      <c r="U38" s="539" t="s">
        <v>125</v>
      </c>
      <c r="V38" s="538">
        <v>28730.9</v>
      </c>
      <c r="W38" s="539" t="s">
        <v>125</v>
      </c>
      <c r="X38" s="538">
        <v>30411.5</v>
      </c>
      <c r="Y38" s="539" t="s">
        <v>125</v>
      </c>
      <c r="Z38" s="538">
        <v>32528.2</v>
      </c>
      <c r="AA38" s="539" t="s">
        <v>125</v>
      </c>
      <c r="AB38" s="538">
        <v>33628.800000000003</v>
      </c>
      <c r="AC38" s="539" t="s">
        <v>125</v>
      </c>
      <c r="AD38" s="538">
        <v>30957.599999999999</v>
      </c>
      <c r="AE38" s="539" t="s">
        <v>125</v>
      </c>
      <c r="AF38" s="538">
        <v>31347.200000000001</v>
      </c>
      <c r="AG38" s="539" t="s">
        <v>125</v>
      </c>
      <c r="AH38" s="538">
        <v>31569.4</v>
      </c>
      <c r="AI38" s="539" t="s">
        <v>125</v>
      </c>
      <c r="AJ38" s="538">
        <v>30766.6</v>
      </c>
      <c r="AK38" s="539" t="s">
        <v>125</v>
      </c>
      <c r="AL38" s="538">
        <v>30426.1</v>
      </c>
      <c r="AM38" s="539" t="s">
        <v>125</v>
      </c>
      <c r="AN38" s="539" t="s">
        <v>126</v>
      </c>
      <c r="AO38" s="539" t="s">
        <v>125</v>
      </c>
      <c r="AP38" s="539" t="s">
        <v>126</v>
      </c>
      <c r="AQ38" s="539" t="s">
        <v>125</v>
      </c>
    </row>
    <row r="39" spans="1:43">
      <c r="A39" s="537" t="s">
        <v>208</v>
      </c>
      <c r="B39" s="538">
        <v>25627.599999999999</v>
      </c>
      <c r="C39" s="539" t="s">
        <v>125</v>
      </c>
      <c r="D39" s="538">
        <v>27406.5</v>
      </c>
      <c r="E39" s="539" t="s">
        <v>125</v>
      </c>
      <c r="F39" s="538">
        <v>28624.6</v>
      </c>
      <c r="G39" s="539" t="s">
        <v>125</v>
      </c>
      <c r="H39" s="538">
        <v>29872.9</v>
      </c>
      <c r="I39" s="539" t="s">
        <v>125</v>
      </c>
      <c r="J39" s="538">
        <v>29884.2</v>
      </c>
      <c r="K39" s="539" t="s">
        <v>125</v>
      </c>
      <c r="L39" s="538">
        <v>30293.1</v>
      </c>
      <c r="M39" s="539" t="s">
        <v>125</v>
      </c>
      <c r="N39" s="538">
        <v>31347.9</v>
      </c>
      <c r="O39" s="539" t="s">
        <v>125</v>
      </c>
      <c r="P39" s="538">
        <v>32784.6</v>
      </c>
      <c r="Q39" s="539" t="s">
        <v>125</v>
      </c>
      <c r="R39" s="538">
        <v>34350</v>
      </c>
      <c r="S39" s="539" t="s">
        <v>125</v>
      </c>
      <c r="T39" s="538">
        <v>36087.4</v>
      </c>
      <c r="U39" s="539" t="s">
        <v>125</v>
      </c>
      <c r="V39" s="538">
        <v>38489.1</v>
      </c>
      <c r="W39" s="539" t="s">
        <v>125</v>
      </c>
      <c r="X39" s="538">
        <v>41701.199999999997</v>
      </c>
      <c r="Y39" s="539" t="s">
        <v>125</v>
      </c>
      <c r="Z39" s="538">
        <v>46077.3</v>
      </c>
      <c r="AA39" s="539" t="s">
        <v>125</v>
      </c>
      <c r="AB39" s="538">
        <v>48726.9</v>
      </c>
      <c r="AC39" s="539" t="s">
        <v>125</v>
      </c>
      <c r="AD39" s="538">
        <v>46321.9</v>
      </c>
      <c r="AE39" s="539" t="s">
        <v>125</v>
      </c>
      <c r="AF39" s="538">
        <v>48371.8</v>
      </c>
      <c r="AG39" s="539" t="s">
        <v>125</v>
      </c>
      <c r="AH39" s="538">
        <v>49814.9</v>
      </c>
      <c r="AI39" s="539" t="s">
        <v>125</v>
      </c>
      <c r="AJ39" s="538">
        <v>50712.2</v>
      </c>
      <c r="AK39" s="539" t="s">
        <v>125</v>
      </c>
      <c r="AL39" s="538">
        <v>51189.3</v>
      </c>
      <c r="AM39" s="539" t="s">
        <v>125</v>
      </c>
      <c r="AN39" s="539" t="s">
        <v>126</v>
      </c>
      <c r="AO39" s="539" t="s">
        <v>125</v>
      </c>
      <c r="AP39" s="539" t="s">
        <v>126</v>
      </c>
      <c r="AQ39" s="539" t="s">
        <v>125</v>
      </c>
    </row>
    <row r="40" spans="1:43">
      <c r="A40" s="537" t="s">
        <v>209</v>
      </c>
      <c r="B40" s="538">
        <v>109350.2</v>
      </c>
      <c r="C40" s="539" t="s">
        <v>125</v>
      </c>
      <c r="D40" s="538">
        <v>113253.4</v>
      </c>
      <c r="E40" s="539" t="s">
        <v>125</v>
      </c>
      <c r="F40" s="538">
        <v>120281.7</v>
      </c>
      <c r="G40" s="539" t="s">
        <v>125</v>
      </c>
      <c r="H40" s="538">
        <v>126333.1</v>
      </c>
      <c r="I40" s="539" t="s">
        <v>125</v>
      </c>
      <c r="J40" s="538">
        <v>131270.70000000001</v>
      </c>
      <c r="K40" s="539" t="s">
        <v>125</v>
      </c>
      <c r="L40" s="538">
        <v>138259.20000000001</v>
      </c>
      <c r="M40" s="539" t="s">
        <v>125</v>
      </c>
      <c r="N40" s="538">
        <v>141416.70000000001</v>
      </c>
      <c r="O40" s="539" t="s">
        <v>125</v>
      </c>
      <c r="P40" s="538">
        <v>144010.4</v>
      </c>
      <c r="Q40" s="539" t="s">
        <v>125</v>
      </c>
      <c r="R40" s="538">
        <v>146908.6</v>
      </c>
      <c r="S40" s="539" t="s">
        <v>125</v>
      </c>
      <c r="T40" s="538">
        <v>152968.4</v>
      </c>
      <c r="U40" s="539" t="s">
        <v>125</v>
      </c>
      <c r="V40" s="538">
        <v>157429</v>
      </c>
      <c r="W40" s="539" t="s">
        <v>125</v>
      </c>
      <c r="X40" s="538">
        <v>164372.6</v>
      </c>
      <c r="Y40" s="539" t="s">
        <v>125</v>
      </c>
      <c r="Z40" s="538">
        <v>173142.2</v>
      </c>
      <c r="AA40" s="539" t="s">
        <v>125</v>
      </c>
      <c r="AB40" s="538">
        <v>173650.5</v>
      </c>
      <c r="AC40" s="539" t="s">
        <v>125</v>
      </c>
      <c r="AD40" s="538">
        <v>158823.1</v>
      </c>
      <c r="AE40" s="539" t="s">
        <v>125</v>
      </c>
      <c r="AF40" s="538">
        <v>164164.4</v>
      </c>
      <c r="AG40" s="539" t="s">
        <v>125</v>
      </c>
      <c r="AH40" s="538">
        <v>168801.8</v>
      </c>
      <c r="AI40" s="539" t="s">
        <v>125</v>
      </c>
      <c r="AJ40" s="538">
        <v>167100.20000000001</v>
      </c>
      <c r="AK40" s="539" t="s">
        <v>125</v>
      </c>
      <c r="AL40" s="538">
        <v>164795.1</v>
      </c>
      <c r="AM40" s="539" t="s">
        <v>125</v>
      </c>
      <c r="AN40" s="539" t="s">
        <v>126</v>
      </c>
      <c r="AO40" s="539" t="s">
        <v>125</v>
      </c>
      <c r="AP40" s="539" t="s">
        <v>126</v>
      </c>
      <c r="AQ40" s="539" t="s">
        <v>125</v>
      </c>
    </row>
    <row r="41" spans="1:43">
      <c r="A41" s="537" t="s">
        <v>210</v>
      </c>
      <c r="B41" s="538">
        <v>219753.9</v>
      </c>
      <c r="C41" s="539" t="s">
        <v>125</v>
      </c>
      <c r="D41" s="538">
        <v>223296.8</v>
      </c>
      <c r="E41" s="539" t="s">
        <v>125</v>
      </c>
      <c r="F41" s="538">
        <v>229344.7</v>
      </c>
      <c r="G41" s="539" t="s">
        <v>125</v>
      </c>
      <c r="H41" s="538">
        <v>238988.5</v>
      </c>
      <c r="I41" s="539" t="s">
        <v>125</v>
      </c>
      <c r="J41" s="538">
        <v>250125</v>
      </c>
      <c r="K41" s="539" t="s">
        <v>125</v>
      </c>
      <c r="L41" s="538">
        <v>261261</v>
      </c>
      <c r="M41" s="539" t="s">
        <v>125</v>
      </c>
      <c r="N41" s="538">
        <v>264558.90000000002</v>
      </c>
      <c r="O41" s="539" t="s">
        <v>125</v>
      </c>
      <c r="P41" s="538">
        <v>271129</v>
      </c>
      <c r="Q41" s="539" t="s">
        <v>125</v>
      </c>
      <c r="R41" s="538">
        <v>277461.8</v>
      </c>
      <c r="S41" s="539" t="s">
        <v>125</v>
      </c>
      <c r="T41" s="538">
        <v>289211.90000000002</v>
      </c>
      <c r="U41" s="539" t="s">
        <v>125</v>
      </c>
      <c r="V41" s="538">
        <v>298353.3</v>
      </c>
      <c r="W41" s="539" t="s">
        <v>125</v>
      </c>
      <c r="X41" s="538">
        <v>311174.09999999998</v>
      </c>
      <c r="Y41" s="539" t="s">
        <v>125</v>
      </c>
      <c r="Z41" s="538">
        <v>321487.09999999998</v>
      </c>
      <c r="AA41" s="539" t="s">
        <v>125</v>
      </c>
      <c r="AB41" s="538">
        <v>319515.09999999998</v>
      </c>
      <c r="AC41" s="539" t="s">
        <v>125</v>
      </c>
      <c r="AD41" s="538">
        <v>303450.7</v>
      </c>
      <c r="AE41" s="539" t="s">
        <v>125</v>
      </c>
      <c r="AF41" s="538">
        <v>323347.5</v>
      </c>
      <c r="AG41" s="539" t="s">
        <v>125</v>
      </c>
      <c r="AH41" s="538">
        <v>332829.90000000002</v>
      </c>
      <c r="AI41" s="539" t="s">
        <v>125</v>
      </c>
      <c r="AJ41" s="538">
        <v>335919.2</v>
      </c>
      <c r="AK41" s="539" t="s">
        <v>125</v>
      </c>
      <c r="AL41" s="538">
        <v>341419.4</v>
      </c>
      <c r="AM41" s="539" t="s">
        <v>125</v>
      </c>
      <c r="AN41" s="539" t="s">
        <v>126</v>
      </c>
      <c r="AO41" s="539" t="s">
        <v>125</v>
      </c>
      <c r="AP41" s="539" t="s">
        <v>126</v>
      </c>
      <c r="AQ41" s="539" t="s">
        <v>125</v>
      </c>
    </row>
    <row r="42" spans="1:43">
      <c r="A42" s="537" t="s">
        <v>211</v>
      </c>
      <c r="B42" s="538">
        <v>1342700.9</v>
      </c>
      <c r="C42" s="539" t="s">
        <v>125</v>
      </c>
      <c r="D42" s="538">
        <v>1389578.8</v>
      </c>
      <c r="E42" s="539" t="s">
        <v>125</v>
      </c>
      <c r="F42" s="538">
        <v>1450031.4</v>
      </c>
      <c r="G42" s="539" t="s">
        <v>125</v>
      </c>
      <c r="H42" s="538">
        <v>1501754.5</v>
      </c>
      <c r="I42" s="539" t="s">
        <v>125</v>
      </c>
      <c r="J42" s="538">
        <v>1545881.4</v>
      </c>
      <c r="K42" s="539" t="s">
        <v>125</v>
      </c>
      <c r="L42" s="538">
        <v>1613316.9</v>
      </c>
      <c r="M42" s="539" t="s">
        <v>125</v>
      </c>
      <c r="N42" s="538">
        <v>1648566</v>
      </c>
      <c r="O42" s="539" t="s">
        <v>125</v>
      </c>
      <c r="P42" s="538">
        <v>1686403.9</v>
      </c>
      <c r="Q42" s="539" t="s">
        <v>125</v>
      </c>
      <c r="R42" s="538">
        <v>1752998.6</v>
      </c>
      <c r="S42" s="539" t="s">
        <v>125</v>
      </c>
      <c r="T42" s="538">
        <v>1808623.9</v>
      </c>
      <c r="U42" s="539" t="s">
        <v>125</v>
      </c>
      <c r="V42" s="538">
        <v>1867129.3</v>
      </c>
      <c r="W42" s="539" t="s">
        <v>125</v>
      </c>
      <c r="X42" s="538">
        <v>1918568.7</v>
      </c>
      <c r="Y42" s="539" t="s">
        <v>125</v>
      </c>
      <c r="Z42" s="538">
        <v>1984322.7</v>
      </c>
      <c r="AA42" s="539" t="s">
        <v>125</v>
      </c>
      <c r="AB42" s="538">
        <v>1969053.7</v>
      </c>
      <c r="AC42" s="539" t="s">
        <v>125</v>
      </c>
      <c r="AD42" s="538">
        <v>1867245.6</v>
      </c>
      <c r="AE42" s="539" t="s">
        <v>125</v>
      </c>
      <c r="AF42" s="538">
        <v>1898237.2</v>
      </c>
      <c r="AG42" s="539" t="s">
        <v>125</v>
      </c>
      <c r="AH42" s="538">
        <v>1919447.8</v>
      </c>
      <c r="AI42" s="539" t="s">
        <v>125</v>
      </c>
      <c r="AJ42" s="538">
        <v>1924778.5</v>
      </c>
      <c r="AK42" s="539" t="s">
        <v>125</v>
      </c>
      <c r="AL42" s="538">
        <v>1958337.2</v>
      </c>
      <c r="AM42" s="539" t="s">
        <v>125</v>
      </c>
      <c r="AN42" s="539" t="s">
        <v>126</v>
      </c>
      <c r="AO42" s="539" t="s">
        <v>125</v>
      </c>
      <c r="AP42" s="539" t="s">
        <v>126</v>
      </c>
      <c r="AQ42" s="539" t="s">
        <v>125</v>
      </c>
    </row>
    <row r="43" spans="1:43">
      <c r="A43" s="537" t="s">
        <v>212</v>
      </c>
      <c r="B43" s="538">
        <v>7523153.2999999998</v>
      </c>
      <c r="C43" s="539" t="s">
        <v>125</v>
      </c>
      <c r="D43" s="538">
        <v>7808706.0999999996</v>
      </c>
      <c r="E43" s="539" t="s">
        <v>125</v>
      </c>
      <c r="F43" s="538">
        <v>8159103.4000000004</v>
      </c>
      <c r="G43" s="539" t="s">
        <v>125</v>
      </c>
      <c r="H43" s="538">
        <v>8522144.1999999993</v>
      </c>
      <c r="I43" s="539" t="s">
        <v>125</v>
      </c>
      <c r="J43" s="538">
        <v>8921415.1999999993</v>
      </c>
      <c r="K43" s="539" t="s">
        <v>125</v>
      </c>
      <c r="L43" s="538">
        <v>9286526.4000000004</v>
      </c>
      <c r="M43" s="539" t="s">
        <v>125</v>
      </c>
      <c r="N43" s="538">
        <v>9377101.8000000007</v>
      </c>
      <c r="O43" s="539" t="s">
        <v>125</v>
      </c>
      <c r="P43" s="538">
        <v>9544647.6999999993</v>
      </c>
      <c r="Q43" s="539" t="s">
        <v>125</v>
      </c>
      <c r="R43" s="538">
        <v>9812529</v>
      </c>
      <c r="S43" s="539" t="s">
        <v>125</v>
      </c>
      <c r="T43" s="538">
        <v>10183998.9</v>
      </c>
      <c r="U43" s="539" t="s">
        <v>125</v>
      </c>
      <c r="V43" s="538">
        <v>10524636.300000001</v>
      </c>
      <c r="W43" s="539" t="s">
        <v>125</v>
      </c>
      <c r="X43" s="538">
        <v>10805309</v>
      </c>
      <c r="Y43" s="539" t="s">
        <v>125</v>
      </c>
      <c r="Z43" s="538">
        <v>10997476.699999999</v>
      </c>
      <c r="AA43" s="539" t="s">
        <v>125</v>
      </c>
      <c r="AB43" s="538">
        <v>10965461.1</v>
      </c>
      <c r="AC43" s="539" t="s">
        <v>125</v>
      </c>
      <c r="AD43" s="538">
        <v>10661053.9</v>
      </c>
      <c r="AE43" s="539" t="s">
        <v>125</v>
      </c>
      <c r="AF43" s="538">
        <v>10931005.5</v>
      </c>
      <c r="AG43" s="539" t="s">
        <v>125</v>
      </c>
      <c r="AH43" s="538">
        <v>11106093.199999999</v>
      </c>
      <c r="AI43" s="539" t="s">
        <v>125</v>
      </c>
      <c r="AJ43" s="538">
        <v>11363844.800000001</v>
      </c>
      <c r="AK43" s="539" t="s">
        <v>125</v>
      </c>
      <c r="AL43" s="538">
        <v>11616051</v>
      </c>
      <c r="AM43" s="539" t="s">
        <v>125</v>
      </c>
      <c r="AN43" s="539" t="s">
        <v>126</v>
      </c>
      <c r="AO43" s="539" t="s">
        <v>125</v>
      </c>
      <c r="AP43" s="539" t="s">
        <v>126</v>
      </c>
      <c r="AQ43" s="539" t="s">
        <v>125</v>
      </c>
    </row>
    <row r="44" spans="1:43">
      <c r="A44" s="537" t="s">
        <v>213</v>
      </c>
      <c r="B44" s="538">
        <v>3328154.2</v>
      </c>
      <c r="C44" s="539" t="s">
        <v>125</v>
      </c>
      <c r="D44" s="538">
        <v>3415020.8</v>
      </c>
      <c r="E44" s="539" t="s">
        <v>125</v>
      </c>
      <c r="F44" s="538">
        <v>3469511.9</v>
      </c>
      <c r="G44" s="539" t="s">
        <v>125</v>
      </c>
      <c r="H44" s="538">
        <v>3400012.4</v>
      </c>
      <c r="I44" s="539" t="s">
        <v>125</v>
      </c>
      <c r="J44" s="538">
        <v>3393234.9</v>
      </c>
      <c r="K44" s="539" t="s">
        <v>125</v>
      </c>
      <c r="L44" s="538">
        <v>3469837</v>
      </c>
      <c r="M44" s="539" t="s">
        <v>125</v>
      </c>
      <c r="N44" s="538">
        <v>3482171</v>
      </c>
      <c r="O44" s="539" t="s">
        <v>125</v>
      </c>
      <c r="P44" s="538">
        <v>3492253.6</v>
      </c>
      <c r="Q44" s="539" t="s">
        <v>125</v>
      </c>
      <c r="R44" s="538">
        <v>3551101.9</v>
      </c>
      <c r="S44" s="539" t="s">
        <v>125</v>
      </c>
      <c r="T44" s="538">
        <v>3634933.9</v>
      </c>
      <c r="U44" s="539" t="s">
        <v>125</v>
      </c>
      <c r="V44" s="538">
        <v>3682287.2</v>
      </c>
      <c r="W44" s="539" t="s">
        <v>125</v>
      </c>
      <c r="X44" s="538">
        <v>3744624.8</v>
      </c>
      <c r="Y44" s="539" t="s">
        <v>125</v>
      </c>
      <c r="Z44" s="538">
        <v>3826713.9</v>
      </c>
      <c r="AA44" s="539" t="s">
        <v>125</v>
      </c>
      <c r="AB44" s="538">
        <v>3786853.5</v>
      </c>
      <c r="AC44" s="539" t="s">
        <v>125</v>
      </c>
      <c r="AD44" s="538">
        <v>3577555</v>
      </c>
      <c r="AE44" s="539" t="s">
        <v>125</v>
      </c>
      <c r="AF44" s="538">
        <v>3743983.9</v>
      </c>
      <c r="AG44" s="539" t="s">
        <v>125</v>
      </c>
      <c r="AH44" s="538">
        <v>3727034</v>
      </c>
      <c r="AI44" s="539" t="s">
        <v>125</v>
      </c>
      <c r="AJ44" s="538">
        <v>3792394.6</v>
      </c>
      <c r="AK44" s="539" t="s">
        <v>125</v>
      </c>
      <c r="AL44" s="538">
        <v>3853579.8</v>
      </c>
      <c r="AM44" s="539" t="s">
        <v>125</v>
      </c>
      <c r="AN44" s="539" t="s">
        <v>126</v>
      </c>
      <c r="AO44" s="539" t="s">
        <v>125</v>
      </c>
      <c r="AP44" s="539" t="s">
        <v>126</v>
      </c>
      <c r="AQ44" s="539" t="s">
        <v>125</v>
      </c>
    </row>
    <row r="46" spans="1:43">
      <c r="A46" s="535" t="s">
        <v>303</v>
      </c>
      <c r="E46" s="535" t="s">
        <v>521</v>
      </c>
    </row>
    <row r="47" spans="1:43">
      <c r="A47" s="535" t="s">
        <v>266</v>
      </c>
      <c r="B47" s="535" t="s">
        <v>522</v>
      </c>
      <c r="E47" s="535" t="s">
        <v>126</v>
      </c>
      <c r="F47" s="535" t="s">
        <v>305</v>
      </c>
    </row>
    <row r="48" spans="1:43">
      <c r="A48" s="535" t="s">
        <v>268</v>
      </c>
      <c r="B48" s="535" t="s">
        <v>306</v>
      </c>
    </row>
    <row r="49" spans="1:2">
      <c r="A49" s="535" t="s">
        <v>267</v>
      </c>
      <c r="B49" s="535" t="s">
        <v>523</v>
      </c>
    </row>
    <row r="50" spans="1:2">
      <c r="A50" s="535" t="s">
        <v>302</v>
      </c>
      <c r="B50" s="535" t="s">
        <v>307</v>
      </c>
    </row>
    <row r="51" spans="1:2">
      <c r="A51" s="535" t="s">
        <v>299</v>
      </c>
      <c r="B51" s="535" t="s">
        <v>312</v>
      </c>
    </row>
    <row r="52" spans="1:2">
      <c r="A52" s="535" t="s">
        <v>315</v>
      </c>
      <c r="B52" s="535" t="s">
        <v>578</v>
      </c>
    </row>
    <row r="53" spans="1:2">
      <c r="A53" s="535" t="s">
        <v>310</v>
      </c>
      <c r="B53" s="535" t="s">
        <v>311</v>
      </c>
    </row>
    <row r="54" spans="1:2">
      <c r="A54" s="535" t="s">
        <v>301</v>
      </c>
      <c r="B54" s="535" t="s">
        <v>304</v>
      </c>
    </row>
    <row r="55" spans="1:2">
      <c r="A55" s="535" t="s">
        <v>308</v>
      </c>
      <c r="B55" s="535" t="s">
        <v>309</v>
      </c>
    </row>
    <row r="56" spans="1:2">
      <c r="A56" s="535" t="s">
        <v>286</v>
      </c>
      <c r="B56" s="535" t="s">
        <v>579</v>
      </c>
    </row>
    <row r="57" spans="1:2">
      <c r="A57" s="535" t="s">
        <v>317</v>
      </c>
      <c r="B57" s="535" t="s">
        <v>524</v>
      </c>
    </row>
    <row r="58" spans="1:2">
      <c r="A58" s="535" t="s">
        <v>314</v>
      </c>
      <c r="B58" s="535" t="s">
        <v>525</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W84"/>
  <sheetViews>
    <sheetView workbookViewId="0">
      <selection activeCell="X57" sqref="X57"/>
    </sheetView>
  </sheetViews>
  <sheetFormatPr defaultColWidth="9.125" defaultRowHeight="12.75"/>
  <cols>
    <col min="1" max="1" width="29.25" style="230" customWidth="1"/>
    <col min="2" max="2" width="48.875" style="230" customWidth="1"/>
    <col min="3" max="16384" width="9.125" style="230"/>
  </cols>
  <sheetData>
    <row r="1" spans="1:23" ht="30.75" thickBot="1">
      <c r="B1" s="233" t="s">
        <v>526</v>
      </c>
    </row>
    <row r="2" spans="1:23" ht="13.5" thickTop="1">
      <c r="B2" s="234" t="s">
        <v>64</v>
      </c>
    </row>
    <row r="3" spans="1:23">
      <c r="B3" s="234" t="s">
        <v>65</v>
      </c>
    </row>
    <row r="4" spans="1:23">
      <c r="B4" s="234" t="s">
        <v>527</v>
      </c>
    </row>
    <row r="6" spans="1:23">
      <c r="B6" s="230" t="str">
        <f>""</f>
        <v/>
      </c>
      <c r="C6" s="230">
        <v>1995</v>
      </c>
      <c r="D6" s="230">
        <v>1996</v>
      </c>
      <c r="E6" s="230">
        <v>1997</v>
      </c>
      <c r="F6" s="230">
        <v>1998</v>
      </c>
      <c r="G6" s="230">
        <v>1999</v>
      </c>
      <c r="H6" s="230">
        <v>2000</v>
      </c>
      <c r="I6" s="230">
        <v>2001</v>
      </c>
      <c r="J6" s="230">
        <v>2002</v>
      </c>
      <c r="K6" s="230">
        <v>2003</v>
      </c>
      <c r="L6" s="230">
        <v>2004</v>
      </c>
      <c r="M6" s="230">
        <v>2005</v>
      </c>
      <c r="N6" s="230">
        <v>2006</v>
      </c>
      <c r="O6" s="230">
        <v>2007</v>
      </c>
      <c r="P6" s="230">
        <v>2008</v>
      </c>
      <c r="Q6" s="230">
        <v>2009</v>
      </c>
      <c r="R6" s="230">
        <v>2010</v>
      </c>
      <c r="S6" s="230">
        <v>2011</v>
      </c>
      <c r="T6" s="230">
        <v>2012</v>
      </c>
      <c r="U6" s="230">
        <v>2013</v>
      </c>
      <c r="V6" s="230">
        <v>2014</v>
      </c>
      <c r="W6" s="230">
        <v>2015</v>
      </c>
    </row>
    <row r="7" spans="1:23">
      <c r="A7" s="230" t="str">
        <f>lookup!Z2</f>
        <v>European Union (28 countries)</v>
      </c>
      <c r="B7" s="232" t="str">
        <f>VLOOKUP(A7,lookup!$Z$2:$AA$77,2,FALSE)</f>
        <v>ΕΕ (28 χώρες)</v>
      </c>
      <c r="C7" s="232">
        <f>IF(ISNA(VLOOKUP($A7,ES_NA1_0!$A$10:$AQ$100,MATCH(FIXED(C$6,0,TRUE),ES_NA1_0!$A$10:$AQ$10,0),FALSE)),":",VLOOKUP($A7,ES_NA1_0!$A$10:$AQ$100,MATCH(FIXED(C$6,0,TRUE),ES_NA1_0!$A$10:$AQ$10,0),FALSE))</f>
        <v>8779077.6999999993</v>
      </c>
      <c r="D7" s="232">
        <f>IF(ISNA(VLOOKUP($A7,ES_NA1_0!$A$10:$AQ$100,MATCH(FIXED(D$6,0,TRUE),ES_NA1_0!$A$10:$AQ$10,0),FALSE)),":",VLOOKUP($A7,ES_NA1_0!$A$10:$AQ$100,MATCH(FIXED(D$6,0,TRUE),ES_NA1_0!$A$10:$AQ$10,0),FALSE))</f>
        <v>8944560.5999999996</v>
      </c>
      <c r="E7" s="232">
        <f>IF(ISNA(VLOOKUP($A7,ES_NA1_0!$A$10:$AQ$100,MATCH(FIXED(E$6,0,TRUE),ES_NA1_0!$A$10:$AQ$10,0),FALSE)),":",VLOOKUP($A7,ES_NA1_0!$A$10:$AQ$100,MATCH(FIXED(E$6,0,TRUE),ES_NA1_0!$A$10:$AQ$10,0),FALSE))</f>
        <v>9200042.1999999993</v>
      </c>
      <c r="F7" s="232">
        <f>IF(ISNA(VLOOKUP($A7,ES_NA1_0!$A$10:$AQ$100,MATCH(FIXED(F$6,0,TRUE),ES_NA1_0!$A$10:$AQ$10,0),FALSE)),":",VLOOKUP($A7,ES_NA1_0!$A$10:$AQ$100,MATCH(FIXED(F$6,0,TRUE),ES_NA1_0!$A$10:$AQ$10,0),FALSE))</f>
        <v>9470628.8000000007</v>
      </c>
      <c r="G7" s="232">
        <f>IF(ISNA(VLOOKUP($A7,ES_NA1_0!$A$10:$AQ$100,MATCH(FIXED(G$6,0,TRUE),ES_NA1_0!$A$10:$AQ$10,0),FALSE)),":",VLOOKUP($A7,ES_NA1_0!$A$10:$AQ$100,MATCH(FIXED(G$6,0,TRUE),ES_NA1_0!$A$10:$AQ$10,0),FALSE))</f>
        <v>9747412.4000000004</v>
      </c>
      <c r="H7" s="232">
        <f>IF(ISNA(VLOOKUP($A7,ES_NA1_0!$A$10:$AQ$100,MATCH(FIXED(H$6,0,TRUE),ES_NA1_0!$A$10:$AQ$10,0),FALSE)),":",VLOOKUP($A7,ES_NA1_0!$A$10:$AQ$100,MATCH(FIXED(H$6,0,TRUE),ES_NA1_0!$A$10:$AQ$10,0),FALSE))</f>
        <v>10128408.4</v>
      </c>
      <c r="I7" s="232">
        <f>IF(ISNA(VLOOKUP($A7,ES_NA1_0!$A$10:$AQ$100,MATCH(FIXED(I$6,0,TRUE),ES_NA1_0!$A$10:$AQ$10,0),FALSE)),":",VLOOKUP($A7,ES_NA1_0!$A$10:$AQ$100,MATCH(FIXED(I$6,0,TRUE),ES_NA1_0!$A$10:$AQ$10,0),FALSE))</f>
        <v>10331500.4</v>
      </c>
      <c r="J7" s="232">
        <f>IF(ISNA(VLOOKUP($A7,ES_NA1_0!$A$10:$AQ$100,MATCH(FIXED(J$6,0,TRUE),ES_NA1_0!$A$10:$AQ$10,0),FALSE)),":",VLOOKUP($A7,ES_NA1_0!$A$10:$AQ$100,MATCH(FIXED(J$6,0,TRUE),ES_NA1_0!$A$10:$AQ$10,0),FALSE))</f>
        <v>10463177.800000001</v>
      </c>
      <c r="K7" s="232">
        <f>IF(ISNA(VLOOKUP($A7,ES_NA1_0!$A$10:$AQ$100,MATCH(FIXED(K$6,0,TRUE),ES_NA1_0!$A$10:$AQ$10,0),FALSE)),":",VLOOKUP($A7,ES_NA1_0!$A$10:$AQ$100,MATCH(FIXED(K$6,0,TRUE),ES_NA1_0!$A$10:$AQ$10,0),FALSE))</f>
        <v>10618859.800000001</v>
      </c>
      <c r="L7" s="232">
        <f>IF(ISNA(VLOOKUP($A7,ES_NA1_0!$A$10:$AQ$100,MATCH(FIXED(L$6,0,TRUE),ES_NA1_0!$A$10:$AQ$10,0),FALSE)),":",VLOOKUP($A7,ES_NA1_0!$A$10:$AQ$100,MATCH(FIXED(L$6,0,TRUE),ES_NA1_0!$A$10:$AQ$10,0),FALSE))</f>
        <v>10892654.1</v>
      </c>
      <c r="M7" s="232">
        <f>IF(ISNA(VLOOKUP($A7,ES_NA1_0!$A$10:$AQ$100,MATCH(FIXED(M$6,0,TRUE),ES_NA1_0!$A$10:$AQ$10,0),FALSE)),":",VLOOKUP($A7,ES_NA1_0!$A$10:$AQ$100,MATCH(FIXED(M$6,0,TRUE),ES_NA1_0!$A$10:$AQ$10,0),FALSE))</f>
        <v>11128703</v>
      </c>
      <c r="N7" s="232">
        <f>IF(ISNA(VLOOKUP($A7,ES_NA1_0!$A$10:$AQ$100,MATCH(FIXED(N$6,0,TRUE),ES_NA1_0!$A$10:$AQ$10,0),FALSE)),":",VLOOKUP($A7,ES_NA1_0!$A$10:$AQ$100,MATCH(FIXED(N$6,0,TRUE),ES_NA1_0!$A$10:$AQ$10,0),FALSE))</f>
        <v>11503494.9</v>
      </c>
      <c r="O7" s="232">
        <f>IF(ISNA(VLOOKUP($A7,ES_NA1_0!$A$10:$AQ$100,MATCH(FIXED(O$6,0,TRUE),ES_NA1_0!$A$10:$AQ$10,0),FALSE)),":",VLOOKUP($A7,ES_NA1_0!$A$10:$AQ$100,MATCH(FIXED(O$6,0,TRUE),ES_NA1_0!$A$10:$AQ$10,0),FALSE))</f>
        <v>11872177.1</v>
      </c>
      <c r="P7" s="232">
        <f>IF(ISNA(VLOOKUP($A7,ES_NA1_0!$A$10:$AQ$100,MATCH(FIXED(P$6,0,TRUE),ES_NA1_0!$A$10:$AQ$10,0),FALSE)),":",VLOOKUP($A7,ES_NA1_0!$A$10:$AQ$100,MATCH(FIXED(P$6,0,TRUE),ES_NA1_0!$A$10:$AQ$10,0),FALSE))</f>
        <v>11917008.800000001</v>
      </c>
      <c r="Q7" s="232">
        <f>IF(ISNA(VLOOKUP($A7,ES_NA1_0!$A$10:$AQ$100,MATCH(FIXED(Q$6,0,TRUE),ES_NA1_0!$A$10:$AQ$10,0),FALSE)),":",VLOOKUP($A7,ES_NA1_0!$A$10:$AQ$100,MATCH(FIXED(Q$6,0,TRUE),ES_NA1_0!$A$10:$AQ$10,0),FALSE))</f>
        <v>11379655.300000001</v>
      </c>
      <c r="R7" s="232">
        <f>IF(ISNA(VLOOKUP($A7,ES_NA1_0!$A$10:$AQ$100,MATCH(FIXED(R$6,0,TRUE),ES_NA1_0!$A$10:$AQ$10,0),FALSE)),":",VLOOKUP($A7,ES_NA1_0!$A$10:$AQ$100,MATCH(FIXED(R$6,0,TRUE),ES_NA1_0!$A$10:$AQ$10,0),FALSE))</f>
        <v>11608573.5</v>
      </c>
      <c r="S7" s="232">
        <f>IF(ISNA(VLOOKUP($A7,ES_NA1_0!$A$10:$AQ$100,MATCH(FIXED(S$6,0,TRUE),ES_NA1_0!$A$10:$AQ$10,0),FALSE)),":",VLOOKUP($A7,ES_NA1_0!$A$10:$AQ$100,MATCH(FIXED(S$6,0,TRUE),ES_NA1_0!$A$10:$AQ$10,0),FALSE))</f>
        <v>11799895.9</v>
      </c>
      <c r="T7" s="232">
        <f>IF(ISNA(VLOOKUP($A7,ES_NA1_0!$A$10:$AQ$100,MATCH(FIXED(T$6,0,TRUE),ES_NA1_0!$A$10:$AQ$10,0),FALSE)),":",VLOOKUP($A7,ES_NA1_0!$A$10:$AQ$100,MATCH(FIXED(T$6,0,TRUE),ES_NA1_0!$A$10:$AQ$10,0),FALSE))</f>
        <v>11754459.300000001</v>
      </c>
      <c r="U7" s="232">
        <f>IF(ISNA(VLOOKUP($A7,ES_NA1_0!$A$10:$AQ$100,MATCH(FIXED(U$6,0,TRUE),ES_NA1_0!$A$10:$AQ$10,0),FALSE)),":",VLOOKUP($A7,ES_NA1_0!$A$10:$AQ$100,MATCH(FIXED(U$6,0,TRUE),ES_NA1_0!$A$10:$AQ$10,0),FALSE))</f>
        <v>11765333.6</v>
      </c>
      <c r="V7" s="232" t="str">
        <f>IF(ISNA(VLOOKUP($A7,ES_NA1_0!$A$10:$AQ$100,MATCH(FIXED(V$6,0,TRUE),ES_NA1_0!$A$10:$AQ$10,0),FALSE)),":",VLOOKUP($A7,ES_NA1_0!$A$10:$AQ$100,MATCH(FIXED(V$6,0,TRUE),ES_NA1_0!$A$10:$AQ$10,0),FALSE))</f>
        <v>:</v>
      </c>
      <c r="W7" s="232" t="str">
        <f>IF(ISNA(VLOOKUP($A7,ES_P1_0!$A$10:$AQ$100,MATCH(FIXED(W$6,0,TRUE),ES_P1_0!$A$10:$AQ$10,0),FALSE)),":",VLOOKUP($A7,ES_P1_0!$A$10:$AQ$100,MATCH(FIXED(W$6,0,TRUE),ES_P1_0!$A$10:$AQ$10,0),FALSE))</f>
        <v>:</v>
      </c>
    </row>
    <row r="8" spans="1:23">
      <c r="A8" s="230" t="str">
        <f>lookup!Z3</f>
        <v>European Union (27 countries)</v>
      </c>
      <c r="B8" s="232" t="str">
        <f>VLOOKUP(A8,lookup!$Z$2:$AA$77,2,FALSE)</f>
        <v>ΕΕ (27 χώρες)</v>
      </c>
      <c r="C8" s="232">
        <f>IF(ISNA(VLOOKUP($A8,ES_NA1_0!$A$10:$AQ$100,MATCH(FIXED(C$6,0,TRUE),ES_NA1_0!$A$10:$AQ$10,0),FALSE)),":",VLOOKUP($A8,ES_NA1_0!$A$10:$AQ$100,MATCH(FIXED(C$6,0,TRUE),ES_NA1_0!$A$10:$AQ$10,0),FALSE))</f>
        <v>8754186.5</v>
      </c>
      <c r="D8" s="232">
        <f>IF(ISNA(VLOOKUP($A8,ES_NA1_0!$A$10:$AQ$100,MATCH(FIXED(D$6,0,TRUE),ES_NA1_0!$A$10:$AQ$10,0),FALSE)),":",VLOOKUP($A8,ES_NA1_0!$A$10:$AQ$100,MATCH(FIXED(D$6,0,TRUE),ES_NA1_0!$A$10:$AQ$10,0),FALSE))</f>
        <v>8918354.5</v>
      </c>
      <c r="E8" s="232">
        <f>IF(ISNA(VLOOKUP($A8,ES_NA1_0!$A$10:$AQ$100,MATCH(FIXED(E$6,0,TRUE),ES_NA1_0!$A$10:$AQ$10,0),FALSE)),":",VLOOKUP($A8,ES_NA1_0!$A$10:$AQ$100,MATCH(FIXED(E$6,0,TRUE),ES_NA1_0!$A$10:$AQ$10,0),FALSE))</f>
        <v>9172270.9000000004</v>
      </c>
      <c r="F8" s="232">
        <f>IF(ISNA(VLOOKUP($A8,ES_NA1_0!$A$10:$AQ$100,MATCH(FIXED(F$6,0,TRUE),ES_NA1_0!$A$10:$AQ$10,0),FALSE)),":",VLOOKUP($A8,ES_NA1_0!$A$10:$AQ$100,MATCH(FIXED(F$6,0,TRUE),ES_NA1_0!$A$10:$AQ$10,0),FALSE))</f>
        <v>9442275.3000000007</v>
      </c>
      <c r="G8" s="232">
        <f>IF(ISNA(VLOOKUP($A8,ES_NA1_0!$A$10:$AQ$100,MATCH(FIXED(G$6,0,TRUE),ES_NA1_0!$A$10:$AQ$10,0),FALSE)),":",VLOOKUP($A8,ES_NA1_0!$A$10:$AQ$100,MATCH(FIXED(G$6,0,TRUE),ES_NA1_0!$A$10:$AQ$10,0),FALSE))</f>
        <v>9719255.0999999996</v>
      </c>
      <c r="H8" s="232">
        <f>IF(ISNA(VLOOKUP($A8,ES_NA1_0!$A$10:$AQ$100,MATCH(FIXED(H$6,0,TRUE),ES_NA1_0!$A$10:$AQ$10,0),FALSE)),":",VLOOKUP($A8,ES_NA1_0!$A$10:$AQ$100,MATCH(FIXED(H$6,0,TRUE),ES_NA1_0!$A$10:$AQ$10,0),FALSE))</f>
        <v>10099189.300000001</v>
      </c>
      <c r="I8" s="232">
        <f>IF(ISNA(VLOOKUP($A8,ES_NA1_0!$A$10:$AQ$100,MATCH(FIXED(I$6,0,TRUE),ES_NA1_0!$A$10:$AQ$10,0),FALSE)),":",VLOOKUP($A8,ES_NA1_0!$A$10:$AQ$100,MATCH(FIXED(I$6,0,TRUE),ES_NA1_0!$A$10:$AQ$10,0),FALSE))</f>
        <v>10301274</v>
      </c>
      <c r="J8" s="232">
        <f>IF(ISNA(VLOOKUP($A8,ES_NA1_0!$A$10:$AQ$100,MATCH(FIXED(J$6,0,TRUE),ES_NA1_0!$A$10:$AQ$10,0),FALSE)),":",VLOOKUP($A8,ES_NA1_0!$A$10:$AQ$100,MATCH(FIXED(J$6,0,TRUE),ES_NA1_0!$A$10:$AQ$10,0),FALSE))</f>
        <v>10431572.699999999</v>
      </c>
      <c r="K8" s="232">
        <f>IF(ISNA(VLOOKUP($A8,ES_NA1_0!$A$10:$AQ$100,MATCH(FIXED(K$6,0,TRUE),ES_NA1_0!$A$10:$AQ$10,0),FALSE)),":",VLOOKUP($A8,ES_NA1_0!$A$10:$AQ$100,MATCH(FIXED(K$6,0,TRUE),ES_NA1_0!$A$10:$AQ$10,0),FALSE))</f>
        <v>10585638.4</v>
      </c>
      <c r="L8" s="232">
        <f>IF(ISNA(VLOOKUP($A8,ES_NA1_0!$A$10:$AQ$100,MATCH(FIXED(L$6,0,TRUE),ES_NA1_0!$A$10:$AQ$10,0),FALSE)),":",VLOOKUP($A8,ES_NA1_0!$A$10:$AQ$100,MATCH(FIXED(L$6,0,TRUE),ES_NA1_0!$A$10:$AQ$10,0),FALSE))</f>
        <v>10858085.699999999</v>
      </c>
      <c r="M8" s="232">
        <f>IF(ISNA(VLOOKUP($A8,ES_NA1_0!$A$10:$AQ$100,MATCH(FIXED(M$6,0,TRUE),ES_NA1_0!$A$10:$AQ$10,0),FALSE)),":",VLOOKUP($A8,ES_NA1_0!$A$10:$AQ$100,MATCH(FIXED(M$6,0,TRUE),ES_NA1_0!$A$10:$AQ$10,0),FALSE))</f>
        <v>11092672.9</v>
      </c>
      <c r="N8" s="232">
        <f>IF(ISNA(VLOOKUP($A8,ES_NA1_0!$A$10:$AQ$100,MATCH(FIXED(N$6,0,TRUE),ES_NA1_0!$A$10:$AQ$10,0),FALSE)),":",VLOOKUP($A8,ES_NA1_0!$A$10:$AQ$100,MATCH(FIXED(N$6,0,TRUE),ES_NA1_0!$A$10:$AQ$10,0),FALSE))</f>
        <v>11465686.699999999</v>
      </c>
      <c r="O8" s="232">
        <f>IF(ISNA(VLOOKUP($A8,ES_NA1_0!$A$10:$AQ$100,MATCH(FIXED(O$6,0,TRUE),ES_NA1_0!$A$10:$AQ$10,0),FALSE)),":",VLOOKUP($A8,ES_NA1_0!$A$10:$AQ$100,MATCH(FIXED(O$6,0,TRUE),ES_NA1_0!$A$10:$AQ$10,0),FALSE))</f>
        <v>11832436.4</v>
      </c>
      <c r="P8" s="232">
        <f>IF(ISNA(VLOOKUP($A8,ES_NA1_0!$A$10:$AQ$100,MATCH(FIXED(P$6,0,TRUE),ES_NA1_0!$A$10:$AQ$10,0),FALSE)),":",VLOOKUP($A8,ES_NA1_0!$A$10:$AQ$100,MATCH(FIXED(P$6,0,TRUE),ES_NA1_0!$A$10:$AQ$10,0),FALSE))</f>
        <v>11876413.199999999</v>
      </c>
      <c r="Q8" s="232">
        <f>IF(ISNA(VLOOKUP($A8,ES_NA1_0!$A$10:$AQ$100,MATCH(FIXED(Q$6,0,TRUE),ES_NA1_0!$A$10:$AQ$10,0),FALSE)),":",VLOOKUP($A8,ES_NA1_0!$A$10:$AQ$100,MATCH(FIXED(Q$6,0,TRUE),ES_NA1_0!$A$10:$AQ$10,0),FALSE))</f>
        <v>11341991.300000001</v>
      </c>
      <c r="R8" s="232">
        <f>IF(ISNA(VLOOKUP($A8,ES_NA1_0!$A$10:$AQ$100,MATCH(FIXED(R$6,0,TRUE),ES_NA1_0!$A$10:$AQ$10,0),FALSE)),":",VLOOKUP($A8,ES_NA1_0!$A$10:$AQ$100,MATCH(FIXED(R$6,0,TRUE),ES_NA1_0!$A$10:$AQ$10,0),FALSE))</f>
        <v>11572000.199999999</v>
      </c>
      <c r="S8" s="232">
        <f>IF(ISNA(VLOOKUP($A8,ES_NA1_0!$A$10:$AQ$100,MATCH(FIXED(S$6,0,TRUE),ES_NA1_0!$A$10:$AQ$10,0),FALSE)),":",VLOOKUP($A8,ES_NA1_0!$A$10:$AQ$100,MATCH(FIXED(S$6,0,TRUE),ES_NA1_0!$A$10:$AQ$10,0),FALSE))</f>
        <v>11763507.300000001</v>
      </c>
      <c r="T8" s="232">
        <f>IF(ISNA(VLOOKUP($A8,ES_NA1_0!$A$10:$AQ$100,MATCH(FIXED(T$6,0,TRUE),ES_NA1_0!$A$10:$AQ$10,0),FALSE)),":",VLOOKUP($A8,ES_NA1_0!$A$10:$AQ$100,MATCH(FIXED(T$6,0,TRUE),ES_NA1_0!$A$10:$AQ$10,0),FALSE))</f>
        <v>11718952</v>
      </c>
      <c r="U8" s="232">
        <f>IF(ISNA(VLOOKUP($A8,ES_NA1_0!$A$10:$AQ$100,MATCH(FIXED(U$6,0,TRUE),ES_NA1_0!$A$10:$AQ$10,0),FALSE)),":",VLOOKUP($A8,ES_NA1_0!$A$10:$AQ$100,MATCH(FIXED(U$6,0,TRUE),ES_NA1_0!$A$10:$AQ$10,0),FALSE))</f>
        <v>11730189.800000001</v>
      </c>
      <c r="V8" s="232" t="str">
        <f>IF(ISNA(VLOOKUP($A8,ES_NA1_0!$A$10:$AQ$100,MATCH(FIXED(V$6,0,TRUE),ES_NA1_0!$A$10:$AQ$10,0),FALSE)),":",VLOOKUP($A8,ES_NA1_0!$A$10:$AQ$100,MATCH(FIXED(V$6,0,TRUE),ES_NA1_0!$A$10:$AQ$10,0),FALSE))</f>
        <v>:</v>
      </c>
      <c r="W8" s="232" t="str">
        <f>IF(ISNA(VLOOKUP($A8,ES_P1_0!$A$10:$AQ$100,MATCH(FIXED(W$6,0,TRUE),ES_P1_0!$A$10:$AQ$10,0),FALSE)),":",VLOOKUP($A8,ES_P1_0!$A$10:$AQ$100,MATCH(FIXED(W$6,0,TRUE),ES_P1_0!$A$10:$AQ$10,0),FALSE))</f>
        <v>:</v>
      </c>
    </row>
    <row r="9" spans="1:23">
      <c r="A9" s="230" t="str">
        <f>lookup!Z4</f>
        <v>European Union (15 countries)</v>
      </c>
      <c r="B9" s="232" t="str">
        <f>VLOOKUP(A9,lookup!$Z$2:$AA$77,2,FALSE)</f>
        <v>ΕΕ (15 χώρες)</v>
      </c>
      <c r="C9" s="232">
        <f>IF(ISNA(VLOOKUP($A9,ES_NA1_0!$A$10:$AQ$100,MATCH(FIXED(C$6,0,TRUE),ES_NA1_0!$A$10:$AQ$10,0),FALSE)),":",VLOOKUP($A9,ES_NA1_0!$A$10:$AQ$100,MATCH(FIXED(C$6,0,TRUE),ES_NA1_0!$A$10:$AQ$10,0),FALSE))</f>
        <v>8285903.4000000004</v>
      </c>
      <c r="D9" s="232">
        <f>IF(ISNA(VLOOKUP($A9,ES_NA1_0!$A$10:$AQ$100,MATCH(FIXED(D$6,0,TRUE),ES_NA1_0!$A$10:$AQ$10,0),FALSE)),":",VLOOKUP($A9,ES_NA1_0!$A$10:$AQ$100,MATCH(FIXED(D$6,0,TRUE),ES_NA1_0!$A$10:$AQ$10,0),FALSE))</f>
        <v>8433964.9000000004</v>
      </c>
      <c r="E9" s="232">
        <f>IF(ISNA(VLOOKUP($A9,ES_NA1_0!$A$10:$AQ$100,MATCH(FIXED(E$6,0,TRUE),ES_NA1_0!$A$10:$AQ$10,0),FALSE)),":",VLOOKUP($A9,ES_NA1_0!$A$10:$AQ$100,MATCH(FIXED(E$6,0,TRUE),ES_NA1_0!$A$10:$AQ$10,0),FALSE))</f>
        <v>8671105.9000000004</v>
      </c>
      <c r="F9" s="232">
        <f>IF(ISNA(VLOOKUP($A9,ES_NA1_0!$A$10:$AQ$100,MATCH(FIXED(F$6,0,TRUE),ES_NA1_0!$A$10:$AQ$10,0),FALSE)),":",VLOOKUP($A9,ES_NA1_0!$A$10:$AQ$100,MATCH(FIXED(F$6,0,TRUE),ES_NA1_0!$A$10:$AQ$10,0),FALSE))</f>
        <v>8924633.5999999996</v>
      </c>
      <c r="G9" s="232">
        <f>IF(ISNA(VLOOKUP($A9,ES_NA1_0!$A$10:$AQ$100,MATCH(FIXED(G$6,0,TRUE),ES_NA1_0!$A$10:$AQ$10,0),FALSE)),":",VLOOKUP($A9,ES_NA1_0!$A$10:$AQ$100,MATCH(FIXED(G$6,0,TRUE),ES_NA1_0!$A$10:$AQ$10,0),FALSE))</f>
        <v>9186404.0999999996</v>
      </c>
      <c r="H9" s="232">
        <f>IF(ISNA(VLOOKUP($A9,ES_NA1_0!$A$10:$AQ$100,MATCH(FIXED(H$6,0,TRUE),ES_NA1_0!$A$10:$AQ$10,0),FALSE)),":",VLOOKUP($A9,ES_NA1_0!$A$10:$AQ$100,MATCH(FIXED(H$6,0,TRUE),ES_NA1_0!$A$10:$AQ$10,0),FALSE))</f>
        <v>9544685.3000000007</v>
      </c>
      <c r="I9" s="232">
        <f>IF(ISNA(VLOOKUP($A9,ES_NA1_0!$A$10:$AQ$100,MATCH(FIXED(I$6,0,TRUE),ES_NA1_0!$A$10:$AQ$10,0),FALSE)),":",VLOOKUP($A9,ES_NA1_0!$A$10:$AQ$100,MATCH(FIXED(I$6,0,TRUE),ES_NA1_0!$A$10:$AQ$10,0),FALSE))</f>
        <v>9731520.5999999996</v>
      </c>
      <c r="J9" s="232">
        <f>IF(ISNA(VLOOKUP($A9,ES_NA1_0!$A$10:$AQ$100,MATCH(FIXED(J$6,0,TRUE),ES_NA1_0!$A$10:$AQ$10,0),FALSE)),":",VLOOKUP($A9,ES_NA1_0!$A$10:$AQ$100,MATCH(FIXED(J$6,0,TRUE),ES_NA1_0!$A$10:$AQ$10,0),FALSE))</f>
        <v>9845679.5999999996</v>
      </c>
      <c r="K9" s="232">
        <f>IF(ISNA(VLOOKUP($A9,ES_NA1_0!$A$10:$AQ$100,MATCH(FIXED(K$6,0,TRUE),ES_NA1_0!$A$10:$AQ$10,0),FALSE)),":",VLOOKUP($A9,ES_NA1_0!$A$10:$AQ$100,MATCH(FIXED(K$6,0,TRUE),ES_NA1_0!$A$10:$AQ$10,0),FALSE))</f>
        <v>9975683.9000000004</v>
      </c>
      <c r="L9" s="232">
        <f>IF(ISNA(VLOOKUP($A9,ES_NA1_0!$A$10:$AQ$100,MATCH(FIXED(L$6,0,TRUE),ES_NA1_0!$A$10:$AQ$10,0),FALSE)),":",VLOOKUP($A9,ES_NA1_0!$A$10:$AQ$100,MATCH(FIXED(L$6,0,TRUE),ES_NA1_0!$A$10:$AQ$10,0),FALSE))</f>
        <v>10216135.699999999</v>
      </c>
      <c r="M9" s="232">
        <f>IF(ISNA(VLOOKUP($A9,ES_NA1_0!$A$10:$AQ$100,MATCH(FIXED(M$6,0,TRUE),ES_NA1_0!$A$10:$AQ$10,0),FALSE)),":",VLOOKUP($A9,ES_NA1_0!$A$10:$AQ$100,MATCH(FIXED(M$6,0,TRUE),ES_NA1_0!$A$10:$AQ$10,0),FALSE))</f>
        <v>10420973.1</v>
      </c>
      <c r="N9" s="232">
        <f>IF(ISNA(VLOOKUP($A9,ES_NA1_0!$A$10:$AQ$100,MATCH(FIXED(N$6,0,TRUE),ES_NA1_0!$A$10:$AQ$10,0),FALSE)),":",VLOOKUP($A9,ES_NA1_0!$A$10:$AQ$100,MATCH(FIXED(N$6,0,TRUE),ES_NA1_0!$A$10:$AQ$10,0),FALSE))</f>
        <v>10750397.1</v>
      </c>
      <c r="O9" s="232">
        <f>IF(ISNA(VLOOKUP($A9,ES_NA1_0!$A$10:$AQ$100,MATCH(FIXED(O$6,0,TRUE),ES_NA1_0!$A$10:$AQ$10,0),FALSE)),":",VLOOKUP($A9,ES_NA1_0!$A$10:$AQ$100,MATCH(FIXED(O$6,0,TRUE),ES_NA1_0!$A$10:$AQ$10,0),FALSE))</f>
        <v>11072819.5</v>
      </c>
      <c r="P9" s="232">
        <f>IF(ISNA(VLOOKUP($A9,ES_NA1_0!$A$10:$AQ$100,MATCH(FIXED(P$6,0,TRUE),ES_NA1_0!$A$10:$AQ$10,0),FALSE)),":",VLOOKUP($A9,ES_NA1_0!$A$10:$AQ$100,MATCH(FIXED(P$6,0,TRUE),ES_NA1_0!$A$10:$AQ$10,0),FALSE))</f>
        <v>11081934.1</v>
      </c>
      <c r="Q9" s="232">
        <f>IF(ISNA(VLOOKUP($A9,ES_NA1_0!$A$10:$AQ$100,MATCH(FIXED(Q$6,0,TRUE),ES_NA1_0!$A$10:$AQ$10,0),FALSE)),":",VLOOKUP($A9,ES_NA1_0!$A$10:$AQ$100,MATCH(FIXED(Q$6,0,TRUE),ES_NA1_0!$A$10:$AQ$10,0),FALSE))</f>
        <v>10575883.6</v>
      </c>
      <c r="R9" s="232">
        <f>IF(ISNA(VLOOKUP($A9,ES_NA1_0!$A$10:$AQ$100,MATCH(FIXED(R$6,0,TRUE),ES_NA1_0!$A$10:$AQ$10,0),FALSE)),":",VLOOKUP($A9,ES_NA1_0!$A$10:$AQ$100,MATCH(FIXED(R$6,0,TRUE),ES_NA1_0!$A$10:$AQ$10,0),FALSE))</f>
        <v>10788670.800000001</v>
      </c>
      <c r="S9" s="232">
        <f>IF(ISNA(VLOOKUP($A9,ES_NA1_0!$A$10:$AQ$100,MATCH(FIXED(S$6,0,TRUE),ES_NA1_0!$A$10:$AQ$10,0),FALSE)),":",VLOOKUP($A9,ES_NA1_0!$A$10:$AQ$100,MATCH(FIXED(S$6,0,TRUE),ES_NA1_0!$A$10:$AQ$10,0),FALSE))</f>
        <v>10953374.199999999</v>
      </c>
      <c r="T9" s="232">
        <f>IF(ISNA(VLOOKUP($A9,ES_NA1_0!$A$10:$AQ$100,MATCH(FIXED(T$6,0,TRUE),ES_NA1_0!$A$10:$AQ$10,0),FALSE)),":",VLOOKUP($A9,ES_NA1_0!$A$10:$AQ$100,MATCH(FIXED(T$6,0,TRUE),ES_NA1_0!$A$10:$AQ$10,0),FALSE))</f>
        <v>10900941.9</v>
      </c>
      <c r="U9" s="232">
        <f>IF(ISNA(VLOOKUP($A9,ES_NA1_0!$A$10:$AQ$100,MATCH(FIXED(U$6,0,TRUE),ES_NA1_0!$A$10:$AQ$10,0),FALSE)),":",VLOOKUP($A9,ES_NA1_0!$A$10:$AQ$100,MATCH(FIXED(U$6,0,TRUE),ES_NA1_0!$A$10:$AQ$10,0),FALSE))</f>
        <v>10901096.6</v>
      </c>
      <c r="V9" s="232" t="str">
        <f>IF(ISNA(VLOOKUP($A9,ES_NA1_0!$A$10:$AQ$100,MATCH(FIXED(V$6,0,TRUE),ES_NA1_0!$A$10:$AQ$10,0),FALSE)),":",VLOOKUP($A9,ES_NA1_0!$A$10:$AQ$100,MATCH(FIXED(V$6,0,TRUE),ES_NA1_0!$A$10:$AQ$10,0),FALSE))</f>
        <v>:</v>
      </c>
      <c r="W9" s="232" t="str">
        <f>IF(ISNA(VLOOKUP($A9,ES_P1_0!$A$10:$AQ$100,MATCH(FIXED(W$6,0,TRUE),ES_P1_0!$A$10:$AQ$10,0),FALSE)),":",VLOOKUP($A9,ES_P1_0!$A$10:$AQ$100,MATCH(FIXED(W$6,0,TRUE),ES_P1_0!$A$10:$AQ$10,0),FALSE))</f>
        <v>:</v>
      </c>
    </row>
    <row r="10" spans="1:23">
      <c r="A10" s="230" t="str">
        <f>lookup!Z5</f>
        <v>Euro area (EA11-2000, EA12-2006, EA13-2007, EA15-2008, EA16-2010, EA17-2013, EA18)</v>
      </c>
      <c r="B10" s="232" t="str">
        <f>VLOOKUP(A10,lookup!$Z$2:$AA$77,2,FALSE)</f>
        <v>Ευροχώρος</v>
      </c>
      <c r="C10" s="232">
        <f>IF(ISNA(VLOOKUP($A10,ES_NA1_0!$A$10:$AQ$100,MATCH(FIXED(C$6,0,TRUE),ES_NA1_0!$A$10:$AQ$10,0),FALSE)),":",VLOOKUP($A10,ES_NA1_0!$A$10:$AQ$100,MATCH(FIXED(C$6,0,TRUE),ES_NA1_0!$A$10:$AQ$10,0),FALSE))</f>
        <v>6417170.7999999998</v>
      </c>
      <c r="D10" s="232">
        <f>IF(ISNA(VLOOKUP($A10,ES_NA1_0!$A$10:$AQ$100,MATCH(FIXED(D$6,0,TRUE),ES_NA1_0!$A$10:$AQ$10,0),FALSE)),":",VLOOKUP($A10,ES_NA1_0!$A$10:$AQ$100,MATCH(FIXED(D$6,0,TRUE),ES_NA1_0!$A$10:$AQ$10,0),FALSE))</f>
        <v>6511660</v>
      </c>
      <c r="E10" s="232">
        <f>IF(ISNA(VLOOKUP($A10,ES_NA1_0!$A$10:$AQ$100,MATCH(FIXED(E$6,0,TRUE),ES_NA1_0!$A$10:$AQ$10,0),FALSE)),":",VLOOKUP($A10,ES_NA1_0!$A$10:$AQ$100,MATCH(FIXED(E$6,0,TRUE),ES_NA1_0!$A$10:$AQ$10,0),FALSE))</f>
        <v>6675973</v>
      </c>
      <c r="F10" s="232">
        <f>IF(ISNA(VLOOKUP($A10,ES_NA1_0!$A$10:$AQ$100,MATCH(FIXED(F$6,0,TRUE),ES_NA1_0!$A$10:$AQ$10,0),FALSE)),":",VLOOKUP($A10,ES_NA1_0!$A$10:$AQ$100,MATCH(FIXED(F$6,0,TRUE),ES_NA1_0!$A$10:$AQ$10,0),FALSE))</f>
        <v>6859479.2000000002</v>
      </c>
      <c r="G10" s="232">
        <f>IF(ISNA(VLOOKUP($A10,ES_NA1_0!$A$10:$AQ$100,MATCH(FIXED(G$6,0,TRUE),ES_NA1_0!$A$10:$AQ$10,0),FALSE)),":",VLOOKUP($A10,ES_NA1_0!$A$10:$AQ$100,MATCH(FIXED(G$6,0,TRUE),ES_NA1_0!$A$10:$AQ$10,0),FALSE))</f>
        <v>7056087.0999999996</v>
      </c>
      <c r="H10" s="232">
        <f>IF(ISNA(VLOOKUP($A10,ES_NA1_0!$A$10:$AQ$100,MATCH(FIXED(H$6,0,TRUE),ES_NA1_0!$A$10:$AQ$10,0),FALSE)),":",VLOOKUP($A10,ES_NA1_0!$A$10:$AQ$100,MATCH(FIXED(H$6,0,TRUE),ES_NA1_0!$A$10:$AQ$10,0),FALSE))</f>
        <v>7322170.0999999996</v>
      </c>
      <c r="I10" s="232">
        <f>IF(ISNA(VLOOKUP($A10,ES_NA1_0!$A$10:$AQ$100,MATCH(FIXED(I$6,0,TRUE),ES_NA1_0!$A$10:$AQ$10,0),FALSE)),":",VLOOKUP($A10,ES_NA1_0!$A$10:$AQ$100,MATCH(FIXED(I$6,0,TRUE),ES_NA1_0!$A$10:$AQ$10,0),FALSE))</f>
        <v>7627922.7999999998</v>
      </c>
      <c r="J10" s="232">
        <f>IF(ISNA(VLOOKUP($A10,ES_NA1_0!$A$10:$AQ$100,MATCH(FIXED(J$6,0,TRUE),ES_NA1_0!$A$10:$AQ$10,0),FALSE)),":",VLOOKUP($A10,ES_NA1_0!$A$10:$AQ$100,MATCH(FIXED(J$6,0,TRUE),ES_NA1_0!$A$10:$AQ$10,0),FALSE))</f>
        <v>7694926.2000000002</v>
      </c>
      <c r="K10" s="232">
        <f>IF(ISNA(VLOOKUP($A10,ES_NA1_0!$A$10:$AQ$100,MATCH(FIXED(K$6,0,TRUE),ES_NA1_0!$A$10:$AQ$10,0),FALSE)),":",VLOOKUP($A10,ES_NA1_0!$A$10:$AQ$100,MATCH(FIXED(K$6,0,TRUE),ES_NA1_0!$A$10:$AQ$10,0),FALSE))</f>
        <v>7747556</v>
      </c>
      <c r="L10" s="232">
        <f>IF(ISNA(VLOOKUP($A10,ES_NA1_0!$A$10:$AQ$100,MATCH(FIXED(L$6,0,TRUE),ES_NA1_0!$A$10:$AQ$10,0),FALSE)),":",VLOOKUP($A10,ES_NA1_0!$A$10:$AQ$100,MATCH(FIXED(L$6,0,TRUE),ES_NA1_0!$A$10:$AQ$10,0),FALSE))</f>
        <v>7916106.9000000004</v>
      </c>
      <c r="M10" s="232">
        <f>IF(ISNA(VLOOKUP($A10,ES_NA1_0!$A$10:$AQ$100,MATCH(FIXED(M$6,0,TRUE),ES_NA1_0!$A$10:$AQ$10,0),FALSE)),":",VLOOKUP($A10,ES_NA1_0!$A$10:$AQ$100,MATCH(FIXED(M$6,0,TRUE),ES_NA1_0!$A$10:$AQ$10,0),FALSE))</f>
        <v>8048123.5</v>
      </c>
      <c r="N10" s="232">
        <f>IF(ISNA(VLOOKUP($A10,ES_NA1_0!$A$10:$AQ$100,MATCH(FIXED(N$6,0,TRUE),ES_NA1_0!$A$10:$AQ$10,0),FALSE)),":",VLOOKUP($A10,ES_NA1_0!$A$10:$AQ$100,MATCH(FIXED(N$6,0,TRUE),ES_NA1_0!$A$10:$AQ$10,0),FALSE))</f>
        <v>8306247.9000000004</v>
      </c>
      <c r="O10" s="232">
        <f>IF(ISNA(VLOOKUP($A10,ES_NA1_0!$A$10:$AQ$100,MATCH(FIXED(O$6,0,TRUE),ES_NA1_0!$A$10:$AQ$10,0),FALSE)),":",VLOOKUP($A10,ES_NA1_0!$A$10:$AQ$100,MATCH(FIXED(O$6,0,TRUE),ES_NA1_0!$A$10:$AQ$10,0),FALSE))</f>
        <v>8581631.5999999996</v>
      </c>
      <c r="P10" s="232">
        <f>IF(ISNA(VLOOKUP($A10,ES_NA1_0!$A$10:$AQ$100,MATCH(FIXED(P$6,0,TRUE),ES_NA1_0!$A$10:$AQ$10,0),FALSE)),":",VLOOKUP($A10,ES_NA1_0!$A$10:$AQ$100,MATCH(FIXED(P$6,0,TRUE),ES_NA1_0!$A$10:$AQ$10,0),FALSE))</f>
        <v>8631910.0999999996</v>
      </c>
      <c r="Q10" s="232">
        <f>IF(ISNA(VLOOKUP($A10,ES_NA1_0!$A$10:$AQ$100,MATCH(FIXED(Q$6,0,TRUE),ES_NA1_0!$A$10:$AQ$10,0),FALSE)),":",VLOOKUP($A10,ES_NA1_0!$A$10:$AQ$100,MATCH(FIXED(Q$6,0,TRUE),ES_NA1_0!$A$10:$AQ$10,0),FALSE))</f>
        <v>8298163</v>
      </c>
      <c r="R10" s="232">
        <f>IF(ISNA(VLOOKUP($A10,ES_NA1_0!$A$10:$AQ$100,MATCH(FIXED(R$6,0,TRUE),ES_NA1_0!$A$10:$AQ$10,0),FALSE)),":",VLOOKUP($A10,ES_NA1_0!$A$10:$AQ$100,MATCH(FIXED(R$6,0,TRUE),ES_NA1_0!$A$10:$AQ$10,0),FALSE))</f>
        <v>8460439.5</v>
      </c>
      <c r="S10" s="232">
        <f>IF(ISNA(VLOOKUP($A10,ES_NA1_0!$A$10:$AQ$100,MATCH(FIXED(S$6,0,TRUE),ES_NA1_0!$A$10:$AQ$10,0),FALSE)),":",VLOOKUP($A10,ES_NA1_0!$A$10:$AQ$100,MATCH(FIXED(S$6,0,TRUE),ES_NA1_0!$A$10:$AQ$10,0),FALSE))</f>
        <v>8605138.3000000007</v>
      </c>
      <c r="T10" s="232">
        <f>IF(ISNA(VLOOKUP($A10,ES_NA1_0!$A$10:$AQ$100,MATCH(FIXED(T$6,0,TRUE),ES_NA1_0!$A$10:$AQ$10,0),FALSE)),":",VLOOKUP($A10,ES_NA1_0!$A$10:$AQ$100,MATCH(FIXED(T$6,0,TRUE),ES_NA1_0!$A$10:$AQ$10,0),FALSE))</f>
        <v>8547689.0999999996</v>
      </c>
      <c r="U10" s="232">
        <f>IF(ISNA(VLOOKUP($A10,ES_NA1_0!$A$10:$AQ$100,MATCH(FIXED(U$6,0,TRUE),ES_NA1_0!$A$10:$AQ$10,0),FALSE)),":",VLOOKUP($A10,ES_NA1_0!$A$10:$AQ$100,MATCH(FIXED(U$6,0,TRUE),ES_NA1_0!$A$10:$AQ$10,0),FALSE))</f>
        <v>8510393.3000000007</v>
      </c>
      <c r="V10" s="232" t="str">
        <f>IF(ISNA(VLOOKUP($A10,ES_NA1_0!$A$10:$AQ$100,MATCH(FIXED(V$6,0,TRUE),ES_NA1_0!$A$10:$AQ$10,0),FALSE)),":",VLOOKUP($A10,ES_NA1_0!$A$10:$AQ$100,MATCH(FIXED(V$6,0,TRUE),ES_NA1_0!$A$10:$AQ$10,0),FALSE))</f>
        <v>:</v>
      </c>
      <c r="W10" s="232" t="str">
        <f>IF(ISNA(VLOOKUP($A10,ES_P1_0!$A$10:$AQ$100,MATCH(FIXED(W$6,0,TRUE),ES_P1_0!$A$10:$AQ$10,0),FALSE)),":",VLOOKUP($A10,ES_P1_0!$A$10:$AQ$100,MATCH(FIXED(W$6,0,TRUE),ES_P1_0!$A$10:$AQ$10,0),FALSE))</f>
        <v>:</v>
      </c>
    </row>
    <row r="11" spans="1:23">
      <c r="A11" s="230" t="str">
        <f>lookup!Z6</f>
        <v>Belgium</v>
      </c>
      <c r="B11" s="232" t="str">
        <f>VLOOKUP(A11,lookup!$Z$2:$AA$77,2,FALSE)</f>
        <v>Βέλγιο</v>
      </c>
      <c r="C11" s="232">
        <f>IF(ISNA(VLOOKUP($A11,ES_NA1_0!$A$10:$AQ$100,MATCH(FIXED(C$6,0,TRUE),ES_NA1_0!$A$10:$AQ$10,0),FALSE)),":",VLOOKUP($A11,ES_NA1_0!$A$10:$AQ$100,MATCH(FIXED(C$6,0,TRUE),ES_NA1_0!$A$10:$AQ$10,0),FALSE))</f>
        <v>243534.2</v>
      </c>
      <c r="D11" s="232">
        <f>IF(ISNA(VLOOKUP($A11,ES_NA1_0!$A$10:$AQ$100,MATCH(FIXED(D$6,0,TRUE),ES_NA1_0!$A$10:$AQ$10,0),FALSE)),":",VLOOKUP($A11,ES_NA1_0!$A$10:$AQ$100,MATCH(FIXED(D$6,0,TRUE),ES_NA1_0!$A$10:$AQ$10,0),FALSE))</f>
        <v>247003.2</v>
      </c>
      <c r="E11" s="232">
        <f>IF(ISNA(VLOOKUP($A11,ES_NA1_0!$A$10:$AQ$100,MATCH(FIXED(E$6,0,TRUE),ES_NA1_0!$A$10:$AQ$10,0),FALSE)),":",VLOOKUP($A11,ES_NA1_0!$A$10:$AQ$100,MATCH(FIXED(E$6,0,TRUE),ES_NA1_0!$A$10:$AQ$10,0),FALSE))</f>
        <v>256229.1</v>
      </c>
      <c r="F11" s="232">
        <f>IF(ISNA(VLOOKUP($A11,ES_NA1_0!$A$10:$AQ$100,MATCH(FIXED(F$6,0,TRUE),ES_NA1_0!$A$10:$AQ$10,0),FALSE)),":",VLOOKUP($A11,ES_NA1_0!$A$10:$AQ$100,MATCH(FIXED(F$6,0,TRUE),ES_NA1_0!$A$10:$AQ$10,0),FALSE))</f>
        <v>261171.7</v>
      </c>
      <c r="G11" s="232">
        <f>IF(ISNA(VLOOKUP($A11,ES_NA1_0!$A$10:$AQ$100,MATCH(FIXED(G$6,0,TRUE),ES_NA1_0!$A$10:$AQ$10,0),FALSE)),":",VLOOKUP($A11,ES_NA1_0!$A$10:$AQ$100,MATCH(FIXED(G$6,0,TRUE),ES_NA1_0!$A$10:$AQ$10,0),FALSE))</f>
        <v>270417.09999999998</v>
      </c>
      <c r="H11" s="232">
        <f>IF(ISNA(VLOOKUP($A11,ES_NA1_0!$A$10:$AQ$100,MATCH(FIXED(H$6,0,TRUE),ES_NA1_0!$A$10:$AQ$10,0),FALSE)),":",VLOOKUP($A11,ES_NA1_0!$A$10:$AQ$100,MATCH(FIXED(H$6,0,TRUE),ES_NA1_0!$A$10:$AQ$10,0),FALSE))</f>
        <v>280340.40000000002</v>
      </c>
      <c r="I11" s="232">
        <f>IF(ISNA(VLOOKUP($A11,ES_NA1_0!$A$10:$AQ$100,MATCH(FIXED(I$6,0,TRUE),ES_NA1_0!$A$10:$AQ$10,0),FALSE)),":",VLOOKUP($A11,ES_NA1_0!$A$10:$AQ$100,MATCH(FIXED(I$6,0,TRUE),ES_NA1_0!$A$10:$AQ$10,0),FALSE))</f>
        <v>282604.5</v>
      </c>
      <c r="J11" s="232">
        <f>IF(ISNA(VLOOKUP($A11,ES_NA1_0!$A$10:$AQ$100,MATCH(FIXED(J$6,0,TRUE),ES_NA1_0!$A$10:$AQ$10,0),FALSE)),":",VLOOKUP($A11,ES_NA1_0!$A$10:$AQ$100,MATCH(FIXED(J$6,0,TRUE),ES_NA1_0!$A$10:$AQ$10,0),FALSE))</f>
        <v>286447</v>
      </c>
      <c r="K11" s="232">
        <f>IF(ISNA(VLOOKUP($A11,ES_NA1_0!$A$10:$AQ$100,MATCH(FIXED(K$6,0,TRUE),ES_NA1_0!$A$10:$AQ$10,0),FALSE)),":",VLOOKUP($A11,ES_NA1_0!$A$10:$AQ$100,MATCH(FIXED(K$6,0,TRUE),ES_NA1_0!$A$10:$AQ$10,0),FALSE))</f>
        <v>288758.09999999998</v>
      </c>
      <c r="L11" s="232">
        <f>IF(ISNA(VLOOKUP($A11,ES_NA1_0!$A$10:$AQ$100,MATCH(FIXED(L$6,0,TRUE),ES_NA1_0!$A$10:$AQ$10,0),FALSE)),":",VLOOKUP($A11,ES_NA1_0!$A$10:$AQ$100,MATCH(FIXED(L$6,0,TRUE),ES_NA1_0!$A$10:$AQ$10,0),FALSE))</f>
        <v>298213</v>
      </c>
      <c r="M11" s="232">
        <f>IF(ISNA(VLOOKUP($A11,ES_NA1_0!$A$10:$AQ$100,MATCH(FIXED(M$6,0,TRUE),ES_NA1_0!$A$10:$AQ$10,0),FALSE)),":",VLOOKUP($A11,ES_NA1_0!$A$10:$AQ$100,MATCH(FIXED(M$6,0,TRUE),ES_NA1_0!$A$10:$AQ$10,0),FALSE))</f>
        <v>303435</v>
      </c>
      <c r="N11" s="232">
        <f>IF(ISNA(VLOOKUP($A11,ES_NA1_0!$A$10:$AQ$100,MATCH(FIXED(N$6,0,TRUE),ES_NA1_0!$A$10:$AQ$10,0),FALSE)),":",VLOOKUP($A11,ES_NA1_0!$A$10:$AQ$100,MATCH(FIXED(N$6,0,TRUE),ES_NA1_0!$A$10:$AQ$10,0),FALSE))</f>
        <v>311526.2</v>
      </c>
      <c r="O11" s="232">
        <f>IF(ISNA(VLOOKUP($A11,ES_NA1_0!$A$10:$AQ$100,MATCH(FIXED(O$6,0,TRUE),ES_NA1_0!$A$10:$AQ$10,0),FALSE)),":",VLOOKUP($A11,ES_NA1_0!$A$10:$AQ$100,MATCH(FIXED(O$6,0,TRUE),ES_NA1_0!$A$10:$AQ$10,0),FALSE))</f>
        <v>320508.2</v>
      </c>
      <c r="P11" s="232">
        <f>IF(ISNA(VLOOKUP($A11,ES_NA1_0!$A$10:$AQ$100,MATCH(FIXED(P$6,0,TRUE),ES_NA1_0!$A$10:$AQ$10,0),FALSE)),":",VLOOKUP($A11,ES_NA1_0!$A$10:$AQ$100,MATCH(FIXED(P$6,0,TRUE),ES_NA1_0!$A$10:$AQ$10,0),FALSE))</f>
        <v>323665.7</v>
      </c>
      <c r="Q11" s="232">
        <f>IF(ISNA(VLOOKUP($A11,ES_NA1_0!$A$10:$AQ$100,MATCH(FIXED(Q$6,0,TRUE),ES_NA1_0!$A$10:$AQ$10,0),FALSE)),":",VLOOKUP($A11,ES_NA1_0!$A$10:$AQ$100,MATCH(FIXED(Q$6,0,TRUE),ES_NA1_0!$A$10:$AQ$10,0),FALSE))</f>
        <v>314601.2</v>
      </c>
      <c r="R11" s="232">
        <f>IF(ISNA(VLOOKUP($A11,ES_NA1_0!$A$10:$AQ$100,MATCH(FIXED(R$6,0,TRUE),ES_NA1_0!$A$10:$AQ$10,0),FALSE)),":",VLOOKUP($A11,ES_NA1_0!$A$10:$AQ$100,MATCH(FIXED(R$6,0,TRUE),ES_NA1_0!$A$10:$AQ$10,0),FALSE))</f>
        <v>321956.09999999998</v>
      </c>
      <c r="S11" s="232">
        <f>IF(ISNA(VLOOKUP($A11,ES_NA1_0!$A$10:$AQ$100,MATCH(FIXED(S$6,0,TRUE),ES_NA1_0!$A$10:$AQ$10,0),FALSE)),":",VLOOKUP($A11,ES_NA1_0!$A$10:$AQ$100,MATCH(FIXED(S$6,0,TRUE),ES_NA1_0!$A$10:$AQ$10,0),FALSE))</f>
        <v>327604</v>
      </c>
      <c r="T11" s="232">
        <f>IF(ISNA(VLOOKUP($A11,ES_NA1_0!$A$10:$AQ$100,MATCH(FIXED(T$6,0,TRUE),ES_NA1_0!$A$10:$AQ$10,0),FALSE)),":",VLOOKUP($A11,ES_NA1_0!$A$10:$AQ$100,MATCH(FIXED(T$6,0,TRUE),ES_NA1_0!$A$10:$AQ$10,0),FALSE))</f>
        <v>327132.90000000002</v>
      </c>
      <c r="U11" s="232">
        <f>IF(ISNA(VLOOKUP($A11,ES_NA1_0!$A$10:$AQ$100,MATCH(FIXED(U$6,0,TRUE),ES_NA1_0!$A$10:$AQ$10,0),FALSE)),":",VLOOKUP($A11,ES_NA1_0!$A$10:$AQ$100,MATCH(FIXED(U$6,0,TRUE),ES_NA1_0!$A$10:$AQ$10,0),FALSE))</f>
        <v>327776.09999999998</v>
      </c>
      <c r="V11" s="232" t="str">
        <f>IF(ISNA(VLOOKUP($A11,ES_NA1_0!$A$10:$AQ$100,MATCH(FIXED(V$6,0,TRUE),ES_NA1_0!$A$10:$AQ$10,0),FALSE)),":",VLOOKUP($A11,ES_NA1_0!$A$10:$AQ$100,MATCH(FIXED(V$6,0,TRUE),ES_NA1_0!$A$10:$AQ$10,0),FALSE))</f>
        <v>:</v>
      </c>
      <c r="W11" s="232" t="str">
        <f>IF(ISNA(VLOOKUP($A11,ES_P1_0!$A$10:$AQ$100,MATCH(FIXED(W$6,0,TRUE),ES_P1_0!$A$10:$AQ$10,0),FALSE)),":",VLOOKUP($A11,ES_P1_0!$A$10:$AQ$100,MATCH(FIXED(W$6,0,TRUE),ES_P1_0!$A$10:$AQ$10,0),FALSE))</f>
        <v>:</v>
      </c>
    </row>
    <row r="12" spans="1:23">
      <c r="A12" s="230" t="str">
        <f>lookup!Z7</f>
        <v>Bulgaria</v>
      </c>
      <c r="B12" s="232" t="str">
        <f>VLOOKUP(A12,lookup!$Z$2:$AA$77,2,FALSE)</f>
        <v>Βουλγαρία</v>
      </c>
      <c r="C12" s="232">
        <f>IF(ISNA(VLOOKUP($A12,ES_NA1_0!$A$10:$AQ$100,MATCH(FIXED(C$6,0,TRUE),ES_NA1_0!$A$10:$AQ$10,0),FALSE)),":",VLOOKUP($A12,ES_NA1_0!$A$10:$AQ$100,MATCH(FIXED(C$6,0,TRUE),ES_NA1_0!$A$10:$AQ$10,0),FALSE))</f>
        <v>17611</v>
      </c>
      <c r="D12" s="232">
        <f>IF(ISNA(VLOOKUP($A12,ES_NA1_0!$A$10:$AQ$100,MATCH(FIXED(D$6,0,TRUE),ES_NA1_0!$A$10:$AQ$10,0),FALSE)),":",VLOOKUP($A12,ES_NA1_0!$A$10:$AQ$100,MATCH(FIXED(D$6,0,TRUE),ES_NA1_0!$A$10:$AQ$10,0),FALSE))</f>
        <v>16020.7</v>
      </c>
      <c r="E12" s="232">
        <f>IF(ISNA(VLOOKUP($A12,ES_NA1_0!$A$10:$AQ$100,MATCH(FIXED(E$6,0,TRUE),ES_NA1_0!$A$10:$AQ$10,0),FALSE)),":",VLOOKUP($A12,ES_NA1_0!$A$10:$AQ$100,MATCH(FIXED(E$6,0,TRUE),ES_NA1_0!$A$10:$AQ$10,0),FALSE))</f>
        <v>15757.1</v>
      </c>
      <c r="F12" s="232">
        <f>IF(ISNA(VLOOKUP($A12,ES_NA1_0!$A$10:$AQ$100,MATCH(FIXED(F$6,0,TRUE),ES_NA1_0!$A$10:$AQ$10,0),FALSE)),":",VLOOKUP($A12,ES_NA1_0!$A$10:$AQ$100,MATCH(FIXED(F$6,0,TRUE),ES_NA1_0!$A$10:$AQ$10,0),FALSE))</f>
        <v>16523.099999999999</v>
      </c>
      <c r="G12" s="232">
        <f>IF(ISNA(VLOOKUP($A12,ES_NA1_0!$A$10:$AQ$100,MATCH(FIXED(G$6,0,TRUE),ES_NA1_0!$A$10:$AQ$10,0),FALSE)),":",VLOOKUP($A12,ES_NA1_0!$A$10:$AQ$100,MATCH(FIXED(G$6,0,TRUE),ES_NA1_0!$A$10:$AQ$10,0),FALSE))</f>
        <v>16847.599999999999</v>
      </c>
      <c r="H12" s="232">
        <f>IF(ISNA(VLOOKUP($A12,ES_NA1_0!$A$10:$AQ$100,MATCH(FIXED(H$6,0,TRUE),ES_NA1_0!$A$10:$AQ$10,0),FALSE)),":",VLOOKUP($A12,ES_NA1_0!$A$10:$AQ$100,MATCH(FIXED(H$6,0,TRUE),ES_NA1_0!$A$10:$AQ$10,0),FALSE))</f>
        <v>17812.3</v>
      </c>
      <c r="I12" s="232">
        <f>IF(ISNA(VLOOKUP($A12,ES_NA1_0!$A$10:$AQ$100,MATCH(FIXED(I$6,0,TRUE),ES_NA1_0!$A$10:$AQ$10,0),FALSE)),":",VLOOKUP($A12,ES_NA1_0!$A$10:$AQ$100,MATCH(FIXED(I$6,0,TRUE),ES_NA1_0!$A$10:$AQ$10,0),FALSE))</f>
        <v>18551.7</v>
      </c>
      <c r="J12" s="232">
        <f>IF(ISNA(VLOOKUP($A12,ES_NA1_0!$A$10:$AQ$100,MATCH(FIXED(J$6,0,TRUE),ES_NA1_0!$A$10:$AQ$10,0),FALSE)),":",VLOOKUP($A12,ES_NA1_0!$A$10:$AQ$100,MATCH(FIXED(J$6,0,TRUE),ES_NA1_0!$A$10:$AQ$10,0),FALSE))</f>
        <v>19414.400000000001</v>
      </c>
      <c r="K12" s="232">
        <f>IF(ISNA(VLOOKUP($A12,ES_NA1_0!$A$10:$AQ$100,MATCH(FIXED(K$6,0,TRUE),ES_NA1_0!$A$10:$AQ$10,0),FALSE)),":",VLOOKUP($A12,ES_NA1_0!$A$10:$AQ$100,MATCH(FIXED(K$6,0,TRUE),ES_NA1_0!$A$10:$AQ$10,0),FALSE))</f>
        <v>20483.3</v>
      </c>
      <c r="L12" s="232">
        <f>IF(ISNA(VLOOKUP($A12,ES_NA1_0!$A$10:$AQ$100,MATCH(FIXED(L$6,0,TRUE),ES_NA1_0!$A$10:$AQ$10,0),FALSE)),":",VLOOKUP($A12,ES_NA1_0!$A$10:$AQ$100,MATCH(FIXED(L$6,0,TRUE),ES_NA1_0!$A$10:$AQ$10,0),FALSE))</f>
        <v>21865.599999999999</v>
      </c>
      <c r="M12" s="232">
        <f>IF(ISNA(VLOOKUP($A12,ES_NA1_0!$A$10:$AQ$100,MATCH(FIXED(M$6,0,TRUE),ES_NA1_0!$A$10:$AQ$10,0),FALSE)),":",VLOOKUP($A12,ES_NA1_0!$A$10:$AQ$100,MATCH(FIXED(M$6,0,TRUE),ES_NA1_0!$A$10:$AQ$10,0),FALSE))</f>
        <v>23255.8</v>
      </c>
      <c r="N12" s="232">
        <f>IF(ISNA(VLOOKUP($A12,ES_NA1_0!$A$10:$AQ$100,MATCH(FIXED(N$6,0,TRUE),ES_NA1_0!$A$10:$AQ$10,0),FALSE)),":",VLOOKUP($A12,ES_NA1_0!$A$10:$AQ$100,MATCH(FIXED(N$6,0,TRUE),ES_NA1_0!$A$10:$AQ$10,0),FALSE))</f>
        <v>24769.9</v>
      </c>
      <c r="O12" s="232">
        <f>IF(ISNA(VLOOKUP($A12,ES_NA1_0!$A$10:$AQ$100,MATCH(FIXED(O$6,0,TRUE),ES_NA1_0!$A$10:$AQ$10,0),FALSE)),":",VLOOKUP($A12,ES_NA1_0!$A$10:$AQ$100,MATCH(FIXED(O$6,0,TRUE),ES_NA1_0!$A$10:$AQ$10,0),FALSE))</f>
        <v>26367.200000000001</v>
      </c>
      <c r="P12" s="232">
        <f>IF(ISNA(VLOOKUP($A12,ES_NA1_0!$A$10:$AQ$100,MATCH(FIXED(P$6,0,TRUE),ES_NA1_0!$A$10:$AQ$10,0),FALSE)),":",VLOOKUP($A12,ES_NA1_0!$A$10:$AQ$100,MATCH(FIXED(P$6,0,TRUE),ES_NA1_0!$A$10:$AQ$10,0),FALSE))</f>
        <v>27999.4</v>
      </c>
      <c r="Q12" s="232">
        <f>IF(ISNA(VLOOKUP($A12,ES_NA1_0!$A$10:$AQ$100,MATCH(FIXED(Q$6,0,TRUE),ES_NA1_0!$A$10:$AQ$10,0),FALSE)),":",VLOOKUP($A12,ES_NA1_0!$A$10:$AQ$100,MATCH(FIXED(Q$6,0,TRUE),ES_NA1_0!$A$10:$AQ$10,0),FALSE))</f>
        <v>26466.1</v>
      </c>
      <c r="R12" s="232">
        <f>IF(ISNA(VLOOKUP($A12,ES_NA1_0!$A$10:$AQ$100,MATCH(FIXED(R$6,0,TRUE),ES_NA1_0!$A$10:$AQ$10,0),FALSE)),":",VLOOKUP($A12,ES_NA1_0!$A$10:$AQ$100,MATCH(FIXED(R$6,0,TRUE),ES_NA1_0!$A$10:$AQ$10,0),FALSE))</f>
        <v>26570</v>
      </c>
      <c r="S12" s="232">
        <f>IF(ISNA(VLOOKUP($A12,ES_NA1_0!$A$10:$AQ$100,MATCH(FIXED(S$6,0,TRUE),ES_NA1_0!$A$10:$AQ$10,0),FALSE)),":",VLOOKUP($A12,ES_NA1_0!$A$10:$AQ$100,MATCH(FIXED(S$6,0,TRUE),ES_NA1_0!$A$10:$AQ$10,0),FALSE))</f>
        <v>27059.200000000001</v>
      </c>
      <c r="T12" s="232">
        <f>IF(ISNA(VLOOKUP($A12,ES_NA1_0!$A$10:$AQ$100,MATCH(FIXED(T$6,0,TRUE),ES_NA1_0!$A$10:$AQ$10,0),FALSE)),":",VLOOKUP($A12,ES_NA1_0!$A$10:$AQ$100,MATCH(FIXED(T$6,0,TRUE),ES_NA1_0!$A$10:$AQ$10,0),FALSE))</f>
        <v>27217.8</v>
      </c>
      <c r="U12" s="232">
        <f>IF(ISNA(VLOOKUP($A12,ES_NA1_0!$A$10:$AQ$100,MATCH(FIXED(U$6,0,TRUE),ES_NA1_0!$A$10:$AQ$10,0),FALSE)),":",VLOOKUP($A12,ES_NA1_0!$A$10:$AQ$100,MATCH(FIXED(U$6,0,TRUE),ES_NA1_0!$A$10:$AQ$10,0),FALSE))</f>
        <v>27452.3</v>
      </c>
      <c r="V12" s="232" t="str">
        <f>IF(ISNA(VLOOKUP($A12,ES_NA1_0!$A$10:$AQ$100,MATCH(FIXED(V$6,0,TRUE),ES_NA1_0!$A$10:$AQ$10,0),FALSE)),":",VLOOKUP($A12,ES_NA1_0!$A$10:$AQ$100,MATCH(FIXED(V$6,0,TRUE),ES_NA1_0!$A$10:$AQ$10,0),FALSE))</f>
        <v>:</v>
      </c>
      <c r="W12" s="232" t="str">
        <f>IF(ISNA(VLOOKUP($A12,ES_P1_0!$A$10:$AQ$100,MATCH(FIXED(W$6,0,TRUE),ES_P1_0!$A$10:$AQ$10,0),FALSE)),":",VLOOKUP($A12,ES_P1_0!$A$10:$AQ$100,MATCH(FIXED(W$6,0,TRUE),ES_P1_0!$A$10:$AQ$10,0),FALSE))</f>
        <v>:</v>
      </c>
    </row>
    <row r="13" spans="1:23">
      <c r="A13" s="230" t="str">
        <f>lookup!Z8</f>
        <v>Czech Republic</v>
      </c>
      <c r="B13" s="232" t="str">
        <f>VLOOKUP(A13,lookup!$Z$2:$AA$77,2,FALSE)</f>
        <v>Τσεχία</v>
      </c>
      <c r="C13" s="232">
        <f>IF(ISNA(VLOOKUP($A13,ES_NA1_0!$A$10:$AQ$100,MATCH(FIXED(C$6,0,TRUE),ES_NA1_0!$A$10:$AQ$10,0),FALSE)),":",VLOOKUP($A13,ES_NA1_0!$A$10:$AQ$100,MATCH(FIXED(C$6,0,TRUE),ES_NA1_0!$A$10:$AQ$10,0),FALSE))</f>
        <v>78169</v>
      </c>
      <c r="D13" s="232">
        <f>IF(ISNA(VLOOKUP($A13,ES_NA1_0!$A$10:$AQ$100,MATCH(FIXED(D$6,0,TRUE),ES_NA1_0!$A$10:$AQ$10,0),FALSE)),":",VLOOKUP($A13,ES_NA1_0!$A$10:$AQ$100,MATCH(FIXED(D$6,0,TRUE),ES_NA1_0!$A$10:$AQ$10,0),FALSE))</f>
        <v>81717.600000000006</v>
      </c>
      <c r="E13" s="232">
        <f>IF(ISNA(VLOOKUP($A13,ES_NA1_0!$A$10:$AQ$100,MATCH(FIXED(E$6,0,TRUE),ES_NA1_0!$A$10:$AQ$10,0),FALSE)),":",VLOOKUP($A13,ES_NA1_0!$A$10:$AQ$100,MATCH(FIXED(E$6,0,TRUE),ES_NA1_0!$A$10:$AQ$10,0),FALSE))</f>
        <v>81020.899999999994</v>
      </c>
      <c r="F13" s="232">
        <f>IF(ISNA(VLOOKUP($A13,ES_NA1_0!$A$10:$AQ$100,MATCH(FIXED(F$6,0,TRUE),ES_NA1_0!$A$10:$AQ$10,0),FALSE)),":",VLOOKUP($A13,ES_NA1_0!$A$10:$AQ$100,MATCH(FIXED(F$6,0,TRUE),ES_NA1_0!$A$10:$AQ$10,0),FALSE))</f>
        <v>80829.7</v>
      </c>
      <c r="G13" s="232">
        <f>IF(ISNA(VLOOKUP($A13,ES_NA1_0!$A$10:$AQ$100,MATCH(FIXED(G$6,0,TRUE),ES_NA1_0!$A$10:$AQ$10,0),FALSE)),":",VLOOKUP($A13,ES_NA1_0!$A$10:$AQ$100,MATCH(FIXED(G$6,0,TRUE),ES_NA1_0!$A$10:$AQ$10,0),FALSE))</f>
        <v>82187.100000000006</v>
      </c>
      <c r="H13" s="232">
        <f>IF(ISNA(VLOOKUP($A13,ES_NA1_0!$A$10:$AQ$100,MATCH(FIXED(H$6,0,TRUE),ES_NA1_0!$A$10:$AQ$10,0),FALSE)),":",VLOOKUP($A13,ES_NA1_0!$A$10:$AQ$100,MATCH(FIXED(H$6,0,TRUE),ES_NA1_0!$A$10:$AQ$10,0),FALSE))</f>
        <v>85627.199999999997</v>
      </c>
      <c r="I13" s="232">
        <f>IF(ISNA(VLOOKUP($A13,ES_NA1_0!$A$10:$AQ$100,MATCH(FIXED(I$6,0,TRUE),ES_NA1_0!$A$10:$AQ$10,0),FALSE)),":",VLOOKUP($A13,ES_NA1_0!$A$10:$AQ$100,MATCH(FIXED(I$6,0,TRUE),ES_NA1_0!$A$10:$AQ$10,0),FALSE))</f>
        <v>88279.3</v>
      </c>
      <c r="J13" s="232">
        <f>IF(ISNA(VLOOKUP($A13,ES_NA1_0!$A$10:$AQ$100,MATCH(FIXED(J$6,0,TRUE),ES_NA1_0!$A$10:$AQ$10,0),FALSE)),":",VLOOKUP($A13,ES_NA1_0!$A$10:$AQ$100,MATCH(FIXED(J$6,0,TRUE),ES_NA1_0!$A$10:$AQ$10,0),FALSE))</f>
        <v>90176.7</v>
      </c>
      <c r="K13" s="232">
        <f>IF(ISNA(VLOOKUP($A13,ES_NA1_0!$A$10:$AQ$100,MATCH(FIXED(K$6,0,TRUE),ES_NA1_0!$A$10:$AQ$10,0),FALSE)),":",VLOOKUP($A13,ES_NA1_0!$A$10:$AQ$100,MATCH(FIXED(K$6,0,TRUE),ES_NA1_0!$A$10:$AQ$10,0),FALSE))</f>
        <v>93572.9</v>
      </c>
      <c r="L13" s="232">
        <f>IF(ISNA(VLOOKUP($A13,ES_NA1_0!$A$10:$AQ$100,MATCH(FIXED(L$6,0,TRUE),ES_NA1_0!$A$10:$AQ$10,0),FALSE)),":",VLOOKUP($A13,ES_NA1_0!$A$10:$AQ$100,MATCH(FIXED(L$6,0,TRUE),ES_NA1_0!$A$10:$AQ$10,0),FALSE))</f>
        <v>98010.7</v>
      </c>
      <c r="M13" s="232">
        <f>IF(ISNA(VLOOKUP($A13,ES_NA1_0!$A$10:$AQ$100,MATCH(FIXED(M$6,0,TRUE),ES_NA1_0!$A$10:$AQ$10,0),FALSE)),":",VLOOKUP($A13,ES_NA1_0!$A$10:$AQ$100,MATCH(FIXED(M$6,0,TRUE),ES_NA1_0!$A$10:$AQ$10,0),FALSE))</f>
        <v>104628.8</v>
      </c>
      <c r="N13" s="232">
        <f>IF(ISNA(VLOOKUP($A13,ES_NA1_0!$A$10:$AQ$100,MATCH(FIXED(N$6,0,TRUE),ES_NA1_0!$A$10:$AQ$10,0),FALSE)),":",VLOOKUP($A13,ES_NA1_0!$A$10:$AQ$100,MATCH(FIXED(N$6,0,TRUE),ES_NA1_0!$A$10:$AQ$10,0),FALSE))</f>
        <v>111974.2</v>
      </c>
      <c r="O13" s="232">
        <f>IF(ISNA(VLOOKUP($A13,ES_NA1_0!$A$10:$AQ$100,MATCH(FIXED(O$6,0,TRUE),ES_NA1_0!$A$10:$AQ$10,0),FALSE)),":",VLOOKUP($A13,ES_NA1_0!$A$10:$AQ$100,MATCH(FIXED(O$6,0,TRUE),ES_NA1_0!$A$10:$AQ$10,0),FALSE))</f>
        <v>118396</v>
      </c>
      <c r="P13" s="232">
        <f>IF(ISNA(VLOOKUP($A13,ES_NA1_0!$A$10:$AQ$100,MATCH(FIXED(P$6,0,TRUE),ES_NA1_0!$A$10:$AQ$10,0),FALSE)),":",VLOOKUP($A13,ES_NA1_0!$A$10:$AQ$100,MATCH(FIXED(P$6,0,TRUE),ES_NA1_0!$A$10:$AQ$10,0),FALSE))</f>
        <v>122065.1</v>
      </c>
      <c r="Q13" s="232">
        <f>IF(ISNA(VLOOKUP($A13,ES_NA1_0!$A$10:$AQ$100,MATCH(FIXED(Q$6,0,TRUE),ES_NA1_0!$A$10:$AQ$10,0),FALSE)),":",VLOOKUP($A13,ES_NA1_0!$A$10:$AQ$100,MATCH(FIXED(Q$6,0,TRUE),ES_NA1_0!$A$10:$AQ$10,0),FALSE))</f>
        <v>116563.5</v>
      </c>
      <c r="R13" s="232">
        <f>IF(ISNA(VLOOKUP($A13,ES_NA1_0!$A$10:$AQ$100,MATCH(FIXED(R$6,0,TRUE),ES_NA1_0!$A$10:$AQ$10,0),FALSE)),":",VLOOKUP($A13,ES_NA1_0!$A$10:$AQ$100,MATCH(FIXED(R$6,0,TRUE),ES_NA1_0!$A$10:$AQ$10,0),FALSE))</f>
        <v>119441.8</v>
      </c>
      <c r="S13" s="232">
        <f>IF(ISNA(VLOOKUP($A13,ES_NA1_0!$A$10:$AQ$100,MATCH(FIXED(S$6,0,TRUE),ES_NA1_0!$A$10:$AQ$10,0),FALSE)),":",VLOOKUP($A13,ES_NA1_0!$A$10:$AQ$100,MATCH(FIXED(S$6,0,TRUE),ES_NA1_0!$A$10:$AQ$10,0),FALSE))</f>
        <v>121614</v>
      </c>
      <c r="T13" s="232">
        <f>IF(ISNA(VLOOKUP($A13,ES_NA1_0!$A$10:$AQ$100,MATCH(FIXED(T$6,0,TRUE),ES_NA1_0!$A$10:$AQ$10,0),FALSE)),":",VLOOKUP($A13,ES_NA1_0!$A$10:$AQ$100,MATCH(FIXED(T$6,0,TRUE),ES_NA1_0!$A$10:$AQ$10,0),FALSE))</f>
        <v>120372.2</v>
      </c>
      <c r="U13" s="232">
        <f>IF(ISNA(VLOOKUP($A13,ES_NA1_0!$A$10:$AQ$100,MATCH(FIXED(U$6,0,TRUE),ES_NA1_0!$A$10:$AQ$10,0),FALSE)),":",VLOOKUP($A13,ES_NA1_0!$A$10:$AQ$100,MATCH(FIXED(U$6,0,TRUE),ES_NA1_0!$A$10:$AQ$10,0),FALSE))</f>
        <v>119247.7</v>
      </c>
      <c r="V13" s="232" t="str">
        <f>IF(ISNA(VLOOKUP($A13,ES_NA1_0!$A$10:$AQ$100,MATCH(FIXED(V$6,0,TRUE),ES_NA1_0!$A$10:$AQ$10,0),FALSE)),":",VLOOKUP($A13,ES_NA1_0!$A$10:$AQ$100,MATCH(FIXED(V$6,0,TRUE),ES_NA1_0!$A$10:$AQ$10,0),FALSE))</f>
        <v>:</v>
      </c>
      <c r="W13" s="232" t="str">
        <f>IF(ISNA(VLOOKUP($A13,ES_P1_0!$A$10:$AQ$100,MATCH(FIXED(W$6,0,TRUE),ES_P1_0!$A$10:$AQ$10,0),FALSE)),":",VLOOKUP($A13,ES_P1_0!$A$10:$AQ$100,MATCH(FIXED(W$6,0,TRUE),ES_P1_0!$A$10:$AQ$10,0),FALSE))</f>
        <v>:</v>
      </c>
    </row>
    <row r="14" spans="1:23">
      <c r="A14" s="230" t="str">
        <f>lookup!Z9</f>
        <v>Denmark</v>
      </c>
      <c r="B14" s="232" t="str">
        <f>VLOOKUP(A14,lookup!$Z$2:$AA$77,2,FALSE)</f>
        <v>Δανία</v>
      </c>
      <c r="C14" s="232">
        <f>IF(ISNA(VLOOKUP($A14,ES_NA1_0!$A$10:$AQ$100,MATCH(FIXED(C$6,0,TRUE),ES_NA1_0!$A$10:$AQ$10,0),FALSE)),":",VLOOKUP($A14,ES_NA1_0!$A$10:$AQ$100,MATCH(FIXED(C$6,0,TRUE),ES_NA1_0!$A$10:$AQ$10,0),FALSE))</f>
        <v>169246.4</v>
      </c>
      <c r="D14" s="232">
        <f>IF(ISNA(VLOOKUP($A14,ES_NA1_0!$A$10:$AQ$100,MATCH(FIXED(D$6,0,TRUE),ES_NA1_0!$A$10:$AQ$10,0),FALSE)),":",VLOOKUP($A14,ES_NA1_0!$A$10:$AQ$100,MATCH(FIXED(D$6,0,TRUE),ES_NA1_0!$A$10:$AQ$10,0),FALSE))</f>
        <v>174043.7</v>
      </c>
      <c r="E14" s="232">
        <f>IF(ISNA(VLOOKUP($A14,ES_NA1_0!$A$10:$AQ$100,MATCH(FIXED(E$6,0,TRUE),ES_NA1_0!$A$10:$AQ$10,0),FALSE)),":",VLOOKUP($A14,ES_NA1_0!$A$10:$AQ$100,MATCH(FIXED(E$6,0,TRUE),ES_NA1_0!$A$10:$AQ$10,0),FALSE))</f>
        <v>179610.4</v>
      </c>
      <c r="F14" s="232">
        <f>IF(ISNA(VLOOKUP($A14,ES_NA1_0!$A$10:$AQ$100,MATCH(FIXED(F$6,0,TRUE),ES_NA1_0!$A$10:$AQ$10,0),FALSE)),":",VLOOKUP($A14,ES_NA1_0!$A$10:$AQ$100,MATCH(FIXED(F$6,0,TRUE),ES_NA1_0!$A$10:$AQ$10,0),FALSE))</f>
        <v>183490.8</v>
      </c>
      <c r="G14" s="232">
        <f>IF(ISNA(VLOOKUP($A14,ES_NA1_0!$A$10:$AQ$100,MATCH(FIXED(G$6,0,TRUE),ES_NA1_0!$A$10:$AQ$10,0),FALSE)),":",VLOOKUP($A14,ES_NA1_0!$A$10:$AQ$100,MATCH(FIXED(G$6,0,TRUE),ES_NA1_0!$A$10:$AQ$10,0),FALSE))</f>
        <v>188189</v>
      </c>
      <c r="H14" s="232">
        <f>IF(ISNA(VLOOKUP($A14,ES_NA1_0!$A$10:$AQ$100,MATCH(FIXED(H$6,0,TRUE),ES_NA1_0!$A$10:$AQ$10,0),FALSE)),":",VLOOKUP($A14,ES_NA1_0!$A$10:$AQ$100,MATCH(FIXED(H$6,0,TRUE),ES_NA1_0!$A$10:$AQ$10,0),FALSE))</f>
        <v>194829.6</v>
      </c>
      <c r="I14" s="232">
        <f>IF(ISNA(VLOOKUP($A14,ES_NA1_0!$A$10:$AQ$100,MATCH(FIXED(I$6,0,TRUE),ES_NA1_0!$A$10:$AQ$10,0),FALSE)),":",VLOOKUP($A14,ES_NA1_0!$A$10:$AQ$100,MATCH(FIXED(I$6,0,TRUE),ES_NA1_0!$A$10:$AQ$10,0),FALSE))</f>
        <v>196202.8</v>
      </c>
      <c r="J14" s="232">
        <f>IF(ISNA(VLOOKUP($A14,ES_NA1_0!$A$10:$AQ$100,MATCH(FIXED(J$6,0,TRUE),ES_NA1_0!$A$10:$AQ$10,0),FALSE)),":",VLOOKUP($A14,ES_NA1_0!$A$10:$AQ$100,MATCH(FIXED(J$6,0,TRUE),ES_NA1_0!$A$10:$AQ$10,0),FALSE))</f>
        <v>197116.79999999999</v>
      </c>
      <c r="K14" s="232">
        <f>IF(ISNA(VLOOKUP($A14,ES_NA1_0!$A$10:$AQ$100,MATCH(FIXED(K$6,0,TRUE),ES_NA1_0!$A$10:$AQ$10,0),FALSE)),":",VLOOKUP($A14,ES_NA1_0!$A$10:$AQ$100,MATCH(FIXED(K$6,0,TRUE),ES_NA1_0!$A$10:$AQ$10,0),FALSE))</f>
        <v>197873.4</v>
      </c>
      <c r="L14" s="232">
        <f>IF(ISNA(VLOOKUP($A14,ES_NA1_0!$A$10:$AQ$100,MATCH(FIXED(L$6,0,TRUE),ES_NA1_0!$A$10:$AQ$10,0),FALSE)),":",VLOOKUP($A14,ES_NA1_0!$A$10:$AQ$100,MATCH(FIXED(L$6,0,TRUE),ES_NA1_0!$A$10:$AQ$10,0),FALSE))</f>
        <v>202417.5</v>
      </c>
      <c r="M14" s="232">
        <f>IF(ISNA(VLOOKUP($A14,ES_NA1_0!$A$10:$AQ$100,MATCH(FIXED(M$6,0,TRUE),ES_NA1_0!$A$10:$AQ$10,0),FALSE)),":",VLOOKUP($A14,ES_NA1_0!$A$10:$AQ$100,MATCH(FIXED(M$6,0,TRUE),ES_NA1_0!$A$10:$AQ$10,0),FALSE))</f>
        <v>207366.9</v>
      </c>
      <c r="N14" s="232">
        <f>IF(ISNA(VLOOKUP($A14,ES_NA1_0!$A$10:$AQ$100,MATCH(FIXED(N$6,0,TRUE),ES_NA1_0!$A$10:$AQ$10,0),FALSE)),":",VLOOKUP($A14,ES_NA1_0!$A$10:$AQ$100,MATCH(FIXED(N$6,0,TRUE),ES_NA1_0!$A$10:$AQ$10,0),FALSE))</f>
        <v>214406.5</v>
      </c>
      <c r="O14" s="232">
        <f>IF(ISNA(VLOOKUP($A14,ES_NA1_0!$A$10:$AQ$100,MATCH(FIXED(O$6,0,TRUE),ES_NA1_0!$A$10:$AQ$10,0),FALSE)),":",VLOOKUP($A14,ES_NA1_0!$A$10:$AQ$100,MATCH(FIXED(O$6,0,TRUE),ES_NA1_0!$A$10:$AQ$10,0),FALSE))</f>
        <v>217801.1</v>
      </c>
      <c r="P14" s="232">
        <f>IF(ISNA(VLOOKUP($A14,ES_NA1_0!$A$10:$AQ$100,MATCH(FIXED(P$6,0,TRUE),ES_NA1_0!$A$10:$AQ$10,0),FALSE)),":",VLOOKUP($A14,ES_NA1_0!$A$10:$AQ$100,MATCH(FIXED(P$6,0,TRUE),ES_NA1_0!$A$10:$AQ$10,0),FALSE))</f>
        <v>216093.8</v>
      </c>
      <c r="Q14" s="232">
        <f>IF(ISNA(VLOOKUP($A14,ES_NA1_0!$A$10:$AQ$100,MATCH(FIXED(Q$6,0,TRUE),ES_NA1_0!$A$10:$AQ$10,0),FALSE)),":",VLOOKUP($A14,ES_NA1_0!$A$10:$AQ$100,MATCH(FIXED(Q$6,0,TRUE),ES_NA1_0!$A$10:$AQ$10,0),FALSE))</f>
        <v>203849.3</v>
      </c>
      <c r="R14" s="232">
        <f>IF(ISNA(VLOOKUP($A14,ES_NA1_0!$A$10:$AQ$100,MATCH(FIXED(R$6,0,TRUE),ES_NA1_0!$A$10:$AQ$10,0),FALSE)),":",VLOOKUP($A14,ES_NA1_0!$A$10:$AQ$100,MATCH(FIXED(R$6,0,TRUE),ES_NA1_0!$A$10:$AQ$10,0),FALSE))</f>
        <v>206676.4</v>
      </c>
      <c r="S14" s="232">
        <f>IF(ISNA(VLOOKUP($A14,ES_NA1_0!$A$10:$AQ$100,MATCH(FIXED(S$6,0,TRUE),ES_NA1_0!$A$10:$AQ$10,0),FALSE)),":",VLOOKUP($A14,ES_NA1_0!$A$10:$AQ$100,MATCH(FIXED(S$6,0,TRUE),ES_NA1_0!$A$10:$AQ$10,0),FALSE))</f>
        <v>208890.5</v>
      </c>
      <c r="T14" s="232">
        <f>IF(ISNA(VLOOKUP($A14,ES_NA1_0!$A$10:$AQ$100,MATCH(FIXED(T$6,0,TRUE),ES_NA1_0!$A$10:$AQ$10,0),FALSE)),":",VLOOKUP($A14,ES_NA1_0!$A$10:$AQ$100,MATCH(FIXED(T$6,0,TRUE),ES_NA1_0!$A$10:$AQ$10,0),FALSE))</f>
        <v>208141.1</v>
      </c>
      <c r="U14" s="232">
        <f>IF(ISNA(VLOOKUP($A14,ES_NA1_0!$A$10:$AQ$100,MATCH(FIXED(U$6,0,TRUE),ES_NA1_0!$A$10:$AQ$10,0),FALSE)),":",VLOOKUP($A14,ES_NA1_0!$A$10:$AQ$100,MATCH(FIXED(U$6,0,TRUE),ES_NA1_0!$A$10:$AQ$10,0),FALSE))</f>
        <v>209009.2</v>
      </c>
      <c r="V14" s="232" t="str">
        <f>IF(ISNA(VLOOKUP($A14,ES_NA1_0!$A$10:$AQ$100,MATCH(FIXED(V$6,0,TRUE),ES_NA1_0!$A$10:$AQ$10,0),FALSE)),":",VLOOKUP($A14,ES_NA1_0!$A$10:$AQ$100,MATCH(FIXED(V$6,0,TRUE),ES_NA1_0!$A$10:$AQ$10,0),FALSE))</f>
        <v>:</v>
      </c>
      <c r="W14" s="232" t="str">
        <f>IF(ISNA(VLOOKUP($A14,ES_P1_0!$A$10:$AQ$100,MATCH(FIXED(W$6,0,TRUE),ES_P1_0!$A$10:$AQ$10,0),FALSE)),":",VLOOKUP($A14,ES_P1_0!$A$10:$AQ$100,MATCH(FIXED(W$6,0,TRUE),ES_P1_0!$A$10:$AQ$10,0),FALSE))</f>
        <v>:</v>
      </c>
    </row>
    <row r="15" spans="1:23">
      <c r="A15" s="230" t="str">
        <f>lookup!Z10</f>
        <v>Germany (until 1990 former territory of the FRG)</v>
      </c>
      <c r="B15" s="232" t="str">
        <f>VLOOKUP(A15,lookup!$Z$2:$AA$77,2,FALSE)</f>
        <v>Γερμανία</v>
      </c>
      <c r="C15" s="232">
        <f>IF(ISNA(VLOOKUP($A15,ES_NA1_0!$A$10:$AQ$100,MATCH(FIXED(C$6,0,TRUE),ES_NA1_0!$A$10:$AQ$10,0),FALSE)),":",VLOOKUP($A15,ES_NA1_0!$A$10:$AQ$100,MATCH(FIXED(C$6,0,TRUE),ES_NA1_0!$A$10:$AQ$10,0),FALSE))</f>
        <v>1969038.9</v>
      </c>
      <c r="D15" s="232">
        <f>IF(ISNA(VLOOKUP($A15,ES_NA1_0!$A$10:$AQ$100,MATCH(FIXED(D$6,0,TRUE),ES_NA1_0!$A$10:$AQ$10,0),FALSE)),":",VLOOKUP($A15,ES_NA1_0!$A$10:$AQ$100,MATCH(FIXED(D$6,0,TRUE),ES_NA1_0!$A$10:$AQ$10,0),FALSE))</f>
        <v>1984609.7</v>
      </c>
      <c r="E15" s="232">
        <f>IF(ISNA(VLOOKUP($A15,ES_NA1_0!$A$10:$AQ$100,MATCH(FIXED(E$6,0,TRUE),ES_NA1_0!$A$10:$AQ$10,0),FALSE)),":",VLOOKUP($A15,ES_NA1_0!$A$10:$AQ$100,MATCH(FIXED(E$6,0,TRUE),ES_NA1_0!$A$10:$AQ$10,0),FALSE))</f>
        <v>2019087.9</v>
      </c>
      <c r="F15" s="232">
        <f>IF(ISNA(VLOOKUP($A15,ES_NA1_0!$A$10:$AQ$100,MATCH(FIXED(F$6,0,TRUE),ES_NA1_0!$A$10:$AQ$10,0),FALSE)),":",VLOOKUP($A15,ES_NA1_0!$A$10:$AQ$100,MATCH(FIXED(F$6,0,TRUE),ES_NA1_0!$A$10:$AQ$10,0),FALSE))</f>
        <v>2056680.2</v>
      </c>
      <c r="G15" s="232">
        <f>IF(ISNA(VLOOKUP($A15,ES_NA1_0!$A$10:$AQ$100,MATCH(FIXED(G$6,0,TRUE),ES_NA1_0!$A$10:$AQ$10,0),FALSE)),":",VLOOKUP($A15,ES_NA1_0!$A$10:$AQ$100,MATCH(FIXED(G$6,0,TRUE),ES_NA1_0!$A$10:$AQ$10,0),FALSE))</f>
        <v>2095162.4</v>
      </c>
      <c r="H15" s="232">
        <f>IF(ISNA(VLOOKUP($A15,ES_NA1_0!$A$10:$AQ$100,MATCH(FIXED(H$6,0,TRUE),ES_NA1_0!$A$10:$AQ$10,0),FALSE)),":",VLOOKUP($A15,ES_NA1_0!$A$10:$AQ$100,MATCH(FIXED(H$6,0,TRUE),ES_NA1_0!$A$10:$AQ$10,0),FALSE))</f>
        <v>2159225.1</v>
      </c>
      <c r="I15" s="232">
        <f>IF(ISNA(VLOOKUP($A15,ES_NA1_0!$A$10:$AQ$100,MATCH(FIXED(I$6,0,TRUE),ES_NA1_0!$A$10:$AQ$10,0),FALSE)),":",VLOOKUP($A15,ES_NA1_0!$A$10:$AQ$100,MATCH(FIXED(I$6,0,TRUE),ES_NA1_0!$A$10:$AQ$10,0),FALSE))</f>
        <v>2191923.7999999998</v>
      </c>
      <c r="J15" s="232">
        <f>IF(ISNA(VLOOKUP($A15,ES_NA1_0!$A$10:$AQ$100,MATCH(FIXED(J$6,0,TRUE),ES_NA1_0!$A$10:$AQ$10,0),FALSE)),":",VLOOKUP($A15,ES_NA1_0!$A$10:$AQ$100,MATCH(FIXED(J$6,0,TRUE),ES_NA1_0!$A$10:$AQ$10,0),FALSE))</f>
        <v>2192146.2000000002</v>
      </c>
      <c r="K15" s="232">
        <f>IF(ISNA(VLOOKUP($A15,ES_NA1_0!$A$10:$AQ$100,MATCH(FIXED(K$6,0,TRUE),ES_NA1_0!$A$10:$AQ$10,0),FALSE)),":",VLOOKUP($A15,ES_NA1_0!$A$10:$AQ$100,MATCH(FIXED(K$6,0,TRUE),ES_NA1_0!$A$10:$AQ$10,0),FALSE))</f>
        <v>2183915.9</v>
      </c>
      <c r="L15" s="232">
        <f>IF(ISNA(VLOOKUP($A15,ES_NA1_0!$A$10:$AQ$100,MATCH(FIXED(L$6,0,TRUE),ES_NA1_0!$A$10:$AQ$10,0),FALSE)),":",VLOOKUP($A15,ES_NA1_0!$A$10:$AQ$100,MATCH(FIXED(L$6,0,TRUE),ES_NA1_0!$A$10:$AQ$10,0),FALSE))</f>
        <v>2209274.1</v>
      </c>
      <c r="M15" s="232">
        <f>IF(ISNA(VLOOKUP($A15,ES_NA1_0!$A$10:$AQ$100,MATCH(FIXED(M$6,0,TRUE),ES_NA1_0!$A$10:$AQ$10,0),FALSE)),":",VLOOKUP($A15,ES_NA1_0!$A$10:$AQ$100,MATCH(FIXED(M$6,0,TRUE),ES_NA1_0!$A$10:$AQ$10,0),FALSE))</f>
        <v>2224400</v>
      </c>
      <c r="N15" s="232">
        <f>IF(ISNA(VLOOKUP($A15,ES_NA1_0!$A$10:$AQ$100,MATCH(FIXED(N$6,0,TRUE),ES_NA1_0!$A$10:$AQ$10,0),FALSE)),":",VLOOKUP($A15,ES_NA1_0!$A$10:$AQ$100,MATCH(FIXED(N$6,0,TRUE),ES_NA1_0!$A$10:$AQ$10,0),FALSE))</f>
        <v>2306702.7999999998</v>
      </c>
      <c r="O15" s="232">
        <f>IF(ISNA(VLOOKUP($A15,ES_NA1_0!$A$10:$AQ$100,MATCH(FIXED(O$6,0,TRUE),ES_NA1_0!$A$10:$AQ$10,0),FALSE)),":",VLOOKUP($A15,ES_NA1_0!$A$10:$AQ$100,MATCH(FIXED(O$6,0,TRUE),ES_NA1_0!$A$10:$AQ$10,0),FALSE))</f>
        <v>2382110</v>
      </c>
      <c r="P15" s="232">
        <f>IF(ISNA(VLOOKUP($A15,ES_NA1_0!$A$10:$AQ$100,MATCH(FIXED(P$6,0,TRUE),ES_NA1_0!$A$10:$AQ$10,0),FALSE)),":",VLOOKUP($A15,ES_NA1_0!$A$10:$AQ$100,MATCH(FIXED(P$6,0,TRUE),ES_NA1_0!$A$10:$AQ$10,0),FALSE))</f>
        <v>2407913</v>
      </c>
      <c r="Q15" s="232">
        <f>IF(ISNA(VLOOKUP($A15,ES_NA1_0!$A$10:$AQ$100,MATCH(FIXED(Q$6,0,TRUE),ES_NA1_0!$A$10:$AQ$10,0),FALSE)),":",VLOOKUP($A15,ES_NA1_0!$A$10:$AQ$100,MATCH(FIXED(Q$6,0,TRUE),ES_NA1_0!$A$10:$AQ$10,0),FALSE))</f>
        <v>2284013.9</v>
      </c>
      <c r="R15" s="232">
        <f>IF(ISNA(VLOOKUP($A15,ES_NA1_0!$A$10:$AQ$100,MATCH(FIXED(R$6,0,TRUE),ES_NA1_0!$A$10:$AQ$10,0),FALSE)),":",VLOOKUP($A15,ES_NA1_0!$A$10:$AQ$100,MATCH(FIXED(R$6,0,TRUE),ES_NA1_0!$A$10:$AQ$10,0),FALSE))</f>
        <v>2375659.2000000002</v>
      </c>
      <c r="S15" s="232">
        <f>IF(ISNA(VLOOKUP($A15,ES_NA1_0!$A$10:$AQ$100,MATCH(FIXED(S$6,0,TRUE),ES_NA1_0!$A$10:$AQ$10,0),FALSE)),":",VLOOKUP($A15,ES_NA1_0!$A$10:$AQ$100,MATCH(FIXED(S$6,0,TRUE),ES_NA1_0!$A$10:$AQ$10,0),FALSE))</f>
        <v>2454847.7999999998</v>
      </c>
      <c r="T15" s="232">
        <f>IF(ISNA(VLOOKUP($A15,ES_NA1_0!$A$10:$AQ$100,MATCH(FIXED(T$6,0,TRUE),ES_NA1_0!$A$10:$AQ$10,0),FALSE)),":",VLOOKUP($A15,ES_NA1_0!$A$10:$AQ$100,MATCH(FIXED(T$6,0,TRUE),ES_NA1_0!$A$10:$AQ$10,0),FALSE))</f>
        <v>2471753.2999999998</v>
      </c>
      <c r="U15" s="232">
        <f>IF(ISNA(VLOOKUP($A15,ES_NA1_0!$A$10:$AQ$100,MATCH(FIXED(U$6,0,TRUE),ES_NA1_0!$A$10:$AQ$10,0),FALSE)),":",VLOOKUP($A15,ES_NA1_0!$A$10:$AQ$100,MATCH(FIXED(U$6,0,TRUE),ES_NA1_0!$A$10:$AQ$10,0),FALSE))</f>
        <v>2482430.4</v>
      </c>
      <c r="V15" s="232" t="str">
        <f>IF(ISNA(VLOOKUP($A15,ES_NA1_0!$A$10:$AQ$100,MATCH(FIXED(V$6,0,TRUE),ES_NA1_0!$A$10:$AQ$10,0),FALSE)),":",VLOOKUP($A15,ES_NA1_0!$A$10:$AQ$100,MATCH(FIXED(V$6,0,TRUE),ES_NA1_0!$A$10:$AQ$10,0),FALSE))</f>
        <v>:</v>
      </c>
      <c r="W15" s="232" t="str">
        <f>IF(ISNA(VLOOKUP($A15,ES_P1_0!$A$10:$AQ$100,MATCH(FIXED(W$6,0,TRUE),ES_P1_0!$A$10:$AQ$10,0),FALSE)),":",VLOOKUP($A15,ES_P1_0!$A$10:$AQ$100,MATCH(FIXED(W$6,0,TRUE),ES_P1_0!$A$10:$AQ$10,0),FALSE))</f>
        <v>:</v>
      </c>
    </row>
    <row r="16" spans="1:23">
      <c r="A16" s="230" t="str">
        <f>lookup!Z11</f>
        <v>Estonia</v>
      </c>
      <c r="B16" s="232" t="str">
        <f>VLOOKUP(A16,lookup!$Z$2:$AA$77,2,FALSE)</f>
        <v>Εσθονία</v>
      </c>
      <c r="C16" s="232">
        <f>IF(ISNA(VLOOKUP($A16,ES_NA1_0!$A$10:$AQ$100,MATCH(FIXED(C$6,0,TRUE),ES_NA1_0!$A$10:$AQ$10,0),FALSE)),":",VLOOKUP($A16,ES_NA1_0!$A$10:$AQ$100,MATCH(FIXED(C$6,0,TRUE),ES_NA1_0!$A$10:$AQ$10,0),FALSE))</f>
        <v>5724.7</v>
      </c>
      <c r="D16" s="232">
        <f>IF(ISNA(VLOOKUP($A16,ES_NA1_0!$A$10:$AQ$100,MATCH(FIXED(D$6,0,TRUE),ES_NA1_0!$A$10:$AQ$10,0),FALSE)),":",VLOOKUP($A16,ES_NA1_0!$A$10:$AQ$100,MATCH(FIXED(D$6,0,TRUE),ES_NA1_0!$A$10:$AQ$10,0),FALSE))</f>
        <v>6061.8</v>
      </c>
      <c r="E16" s="232">
        <f>IF(ISNA(VLOOKUP($A16,ES_NA1_0!$A$10:$AQ$100,MATCH(FIXED(E$6,0,TRUE),ES_NA1_0!$A$10:$AQ$10,0),FALSE)),":",VLOOKUP($A16,ES_NA1_0!$A$10:$AQ$100,MATCH(FIXED(E$6,0,TRUE),ES_NA1_0!$A$10:$AQ$10,0),FALSE))</f>
        <v>6773.3</v>
      </c>
      <c r="F16" s="232">
        <f>IF(ISNA(VLOOKUP($A16,ES_NA1_0!$A$10:$AQ$100,MATCH(FIXED(F$6,0,TRUE),ES_NA1_0!$A$10:$AQ$10,0),FALSE)),":",VLOOKUP($A16,ES_NA1_0!$A$10:$AQ$100,MATCH(FIXED(F$6,0,TRUE),ES_NA1_0!$A$10:$AQ$10,0),FALSE))</f>
        <v>7234.5</v>
      </c>
      <c r="G16" s="232">
        <f>IF(ISNA(VLOOKUP($A16,ES_NA1_0!$A$10:$AQ$100,MATCH(FIXED(G$6,0,TRUE),ES_NA1_0!$A$10:$AQ$10,0),FALSE)),":",VLOOKUP($A16,ES_NA1_0!$A$10:$AQ$100,MATCH(FIXED(G$6,0,TRUE),ES_NA1_0!$A$10:$AQ$10,0),FALSE))</f>
        <v>7214.9</v>
      </c>
      <c r="H16" s="232">
        <f>IF(ISNA(VLOOKUP($A16,ES_NA1_0!$A$10:$AQ$100,MATCH(FIXED(H$6,0,TRUE),ES_NA1_0!$A$10:$AQ$10,0),FALSE)),":",VLOOKUP($A16,ES_NA1_0!$A$10:$AQ$100,MATCH(FIXED(H$6,0,TRUE),ES_NA1_0!$A$10:$AQ$10,0),FALSE))</f>
        <v>7932.1</v>
      </c>
      <c r="I16" s="232">
        <f>IF(ISNA(VLOOKUP($A16,ES_NA1_0!$A$10:$AQ$100,MATCH(FIXED(I$6,0,TRUE),ES_NA1_0!$A$10:$AQ$10,0),FALSE)),":",VLOOKUP($A16,ES_NA1_0!$A$10:$AQ$100,MATCH(FIXED(I$6,0,TRUE),ES_NA1_0!$A$10:$AQ$10,0),FALSE))</f>
        <v>8425.1</v>
      </c>
      <c r="J16" s="232">
        <f>IF(ISNA(VLOOKUP($A16,ES_NA1_0!$A$10:$AQ$100,MATCH(FIXED(J$6,0,TRUE),ES_NA1_0!$A$10:$AQ$10,0),FALSE)),":",VLOOKUP($A16,ES_NA1_0!$A$10:$AQ$100,MATCH(FIXED(J$6,0,TRUE),ES_NA1_0!$A$10:$AQ$10,0),FALSE))</f>
        <v>8950.6</v>
      </c>
      <c r="K16" s="232">
        <f>IF(ISNA(VLOOKUP($A16,ES_NA1_0!$A$10:$AQ$100,MATCH(FIXED(K$6,0,TRUE),ES_NA1_0!$A$10:$AQ$10,0),FALSE)),":",VLOOKUP($A16,ES_NA1_0!$A$10:$AQ$100,MATCH(FIXED(K$6,0,TRUE),ES_NA1_0!$A$10:$AQ$10,0),FALSE))</f>
        <v>9674.7000000000007</v>
      </c>
      <c r="L16" s="232">
        <f>IF(ISNA(VLOOKUP($A16,ES_NA1_0!$A$10:$AQ$100,MATCH(FIXED(L$6,0,TRUE),ES_NA1_0!$A$10:$AQ$10,0),FALSE)),":",VLOOKUP($A16,ES_NA1_0!$A$10:$AQ$100,MATCH(FIXED(L$6,0,TRUE),ES_NA1_0!$A$10:$AQ$10,0),FALSE))</f>
        <v>10276.299999999999</v>
      </c>
      <c r="M16" s="232">
        <f>IF(ISNA(VLOOKUP($A16,ES_NA1_0!$A$10:$AQ$100,MATCH(FIXED(M$6,0,TRUE),ES_NA1_0!$A$10:$AQ$10,0),FALSE)),":",VLOOKUP($A16,ES_NA1_0!$A$10:$AQ$100,MATCH(FIXED(M$6,0,TRUE),ES_NA1_0!$A$10:$AQ$10,0),FALSE))</f>
        <v>11189.1</v>
      </c>
      <c r="N16" s="232">
        <f>IF(ISNA(VLOOKUP($A16,ES_NA1_0!$A$10:$AQ$100,MATCH(FIXED(N$6,0,TRUE),ES_NA1_0!$A$10:$AQ$10,0),FALSE)),":",VLOOKUP($A16,ES_NA1_0!$A$10:$AQ$100,MATCH(FIXED(N$6,0,TRUE),ES_NA1_0!$A$10:$AQ$10,0),FALSE))</f>
        <v>12332</v>
      </c>
      <c r="O16" s="232">
        <f>IF(ISNA(VLOOKUP($A16,ES_NA1_0!$A$10:$AQ$100,MATCH(FIXED(O$6,0,TRUE),ES_NA1_0!$A$10:$AQ$10,0),FALSE)),":",VLOOKUP($A16,ES_NA1_0!$A$10:$AQ$100,MATCH(FIXED(O$6,0,TRUE),ES_NA1_0!$A$10:$AQ$10,0),FALSE))</f>
        <v>13228.4</v>
      </c>
      <c r="P16" s="232">
        <f>IF(ISNA(VLOOKUP($A16,ES_NA1_0!$A$10:$AQ$100,MATCH(FIXED(P$6,0,TRUE),ES_NA1_0!$A$10:$AQ$10,0),FALSE)),":",VLOOKUP($A16,ES_NA1_0!$A$10:$AQ$100,MATCH(FIXED(P$6,0,TRUE),ES_NA1_0!$A$10:$AQ$10,0),FALSE))</f>
        <v>12680.6</v>
      </c>
      <c r="Q16" s="232">
        <f>IF(ISNA(VLOOKUP($A16,ES_NA1_0!$A$10:$AQ$100,MATCH(FIXED(Q$6,0,TRUE),ES_NA1_0!$A$10:$AQ$10,0),FALSE)),":",VLOOKUP($A16,ES_NA1_0!$A$10:$AQ$100,MATCH(FIXED(Q$6,0,TRUE),ES_NA1_0!$A$10:$AQ$10,0),FALSE))</f>
        <v>10896.6</v>
      </c>
      <c r="R16" s="232">
        <f>IF(ISNA(VLOOKUP($A16,ES_NA1_0!$A$10:$AQ$100,MATCH(FIXED(R$6,0,TRUE),ES_NA1_0!$A$10:$AQ$10,0),FALSE)),":",VLOOKUP($A16,ES_NA1_0!$A$10:$AQ$100,MATCH(FIXED(R$6,0,TRUE),ES_NA1_0!$A$10:$AQ$10,0),FALSE))</f>
        <v>11258.2</v>
      </c>
      <c r="S16" s="232">
        <f>IF(ISNA(VLOOKUP($A16,ES_NA1_0!$A$10:$AQ$100,MATCH(FIXED(S$6,0,TRUE),ES_NA1_0!$A$10:$AQ$10,0),FALSE)),":",VLOOKUP($A16,ES_NA1_0!$A$10:$AQ$100,MATCH(FIXED(S$6,0,TRUE),ES_NA1_0!$A$10:$AQ$10,0),FALSE))</f>
        <v>12234.2</v>
      </c>
      <c r="T16" s="232">
        <f>IF(ISNA(VLOOKUP($A16,ES_NA1_0!$A$10:$AQ$100,MATCH(FIXED(T$6,0,TRUE),ES_NA1_0!$A$10:$AQ$10,0),FALSE)),":",VLOOKUP($A16,ES_NA1_0!$A$10:$AQ$100,MATCH(FIXED(T$6,0,TRUE),ES_NA1_0!$A$10:$AQ$10,0),FALSE))</f>
        <v>12786</v>
      </c>
      <c r="U16" s="232">
        <f>IF(ISNA(VLOOKUP($A16,ES_NA1_0!$A$10:$AQ$100,MATCH(FIXED(U$6,0,TRUE),ES_NA1_0!$A$10:$AQ$10,0),FALSE)),":",VLOOKUP($A16,ES_NA1_0!$A$10:$AQ$100,MATCH(FIXED(U$6,0,TRUE),ES_NA1_0!$A$10:$AQ$10,0),FALSE))</f>
        <v>13073.4</v>
      </c>
      <c r="V16" s="232" t="str">
        <f>IF(ISNA(VLOOKUP($A16,ES_NA1_0!$A$10:$AQ$100,MATCH(FIXED(V$6,0,TRUE),ES_NA1_0!$A$10:$AQ$10,0),FALSE)),":",VLOOKUP($A16,ES_NA1_0!$A$10:$AQ$100,MATCH(FIXED(V$6,0,TRUE),ES_NA1_0!$A$10:$AQ$10,0),FALSE))</f>
        <v>:</v>
      </c>
      <c r="W16" s="232" t="str">
        <f>IF(ISNA(VLOOKUP($A16,ES_P1_0!$A$10:$AQ$100,MATCH(FIXED(W$6,0,TRUE),ES_P1_0!$A$10:$AQ$10,0),FALSE)),":",VLOOKUP($A16,ES_P1_0!$A$10:$AQ$100,MATCH(FIXED(W$6,0,TRUE),ES_P1_0!$A$10:$AQ$10,0),FALSE))</f>
        <v>:</v>
      </c>
    </row>
    <row r="17" spans="1:23">
      <c r="A17" s="230" t="str">
        <f>lookup!Z12</f>
        <v>Ireland</v>
      </c>
      <c r="B17" s="232" t="str">
        <f>VLOOKUP(A17,lookup!$Z$2:$AA$77,2,FALSE)</f>
        <v>Ιρλανδία</v>
      </c>
      <c r="C17" s="232">
        <f>IF(ISNA(VLOOKUP($A17,ES_NA1_0!$A$10:$AQ$100,MATCH(FIXED(C$6,0,TRUE),ES_NA1_0!$A$10:$AQ$10,0),FALSE)),":",VLOOKUP($A17,ES_NA1_0!$A$10:$AQ$100,MATCH(FIXED(C$6,0,TRUE),ES_NA1_0!$A$10:$AQ$10,0),FALSE))</f>
        <v>78625.100000000006</v>
      </c>
      <c r="D17" s="232">
        <f>IF(ISNA(VLOOKUP($A17,ES_NA1_0!$A$10:$AQ$100,MATCH(FIXED(D$6,0,TRUE),ES_NA1_0!$A$10:$AQ$10,0),FALSE)),":",VLOOKUP($A17,ES_NA1_0!$A$10:$AQ$100,MATCH(FIXED(D$6,0,TRUE),ES_NA1_0!$A$10:$AQ$10,0),FALSE))</f>
        <v>86253.3</v>
      </c>
      <c r="E17" s="232">
        <f>IF(ISNA(VLOOKUP($A17,ES_NA1_0!$A$10:$AQ$100,MATCH(FIXED(E$6,0,TRUE),ES_NA1_0!$A$10:$AQ$10,0),FALSE)),":",VLOOKUP($A17,ES_NA1_0!$A$10:$AQ$100,MATCH(FIXED(E$6,0,TRUE),ES_NA1_0!$A$10:$AQ$10,0),FALSE))</f>
        <v>95975.5</v>
      </c>
      <c r="F17" s="232">
        <f>IF(ISNA(VLOOKUP($A17,ES_NA1_0!$A$10:$AQ$100,MATCH(FIXED(F$6,0,TRUE),ES_NA1_0!$A$10:$AQ$10,0),FALSE)),":",VLOOKUP($A17,ES_NA1_0!$A$10:$AQ$100,MATCH(FIXED(F$6,0,TRUE),ES_NA1_0!$A$10:$AQ$10,0),FALSE))</f>
        <v>104547.3</v>
      </c>
      <c r="G17" s="232">
        <f>IF(ISNA(VLOOKUP($A17,ES_NA1_0!$A$10:$AQ$100,MATCH(FIXED(G$6,0,TRUE),ES_NA1_0!$A$10:$AQ$10,0),FALSE)),":",VLOOKUP($A17,ES_NA1_0!$A$10:$AQ$100,MATCH(FIXED(G$6,0,TRUE),ES_NA1_0!$A$10:$AQ$10,0),FALSE))</f>
        <v>116017.5</v>
      </c>
      <c r="H17" s="232">
        <f>IF(ISNA(VLOOKUP($A17,ES_NA1_0!$A$10:$AQ$100,MATCH(FIXED(H$6,0,TRUE),ES_NA1_0!$A$10:$AQ$10,0),FALSE)),":",VLOOKUP($A17,ES_NA1_0!$A$10:$AQ$100,MATCH(FIXED(H$6,0,TRUE),ES_NA1_0!$A$10:$AQ$10,0),FALSE))</f>
        <v>128371.4</v>
      </c>
      <c r="I17" s="232">
        <f>IF(ISNA(VLOOKUP($A17,ES_NA1_0!$A$10:$AQ$100,MATCH(FIXED(I$6,0,TRUE),ES_NA1_0!$A$10:$AQ$10,0),FALSE)),":",VLOOKUP($A17,ES_NA1_0!$A$10:$AQ$100,MATCH(FIXED(I$6,0,TRUE),ES_NA1_0!$A$10:$AQ$10,0),FALSE))</f>
        <v>134770.79999999999</v>
      </c>
      <c r="J17" s="232">
        <f>IF(ISNA(VLOOKUP($A17,ES_NA1_0!$A$10:$AQ$100,MATCH(FIXED(J$6,0,TRUE),ES_NA1_0!$A$10:$AQ$10,0),FALSE)),":",VLOOKUP($A17,ES_NA1_0!$A$10:$AQ$100,MATCH(FIXED(J$6,0,TRUE),ES_NA1_0!$A$10:$AQ$10,0),FALSE))</f>
        <v>142071.5</v>
      </c>
      <c r="K17" s="232">
        <f>IF(ISNA(VLOOKUP($A17,ES_NA1_0!$A$10:$AQ$100,MATCH(FIXED(K$6,0,TRUE),ES_NA1_0!$A$10:$AQ$10,0),FALSE)),":",VLOOKUP($A17,ES_NA1_0!$A$10:$AQ$100,MATCH(FIXED(K$6,0,TRUE),ES_NA1_0!$A$10:$AQ$10,0),FALSE))</f>
        <v>147370.4</v>
      </c>
      <c r="L17" s="232">
        <f>IF(ISNA(VLOOKUP($A17,ES_NA1_0!$A$10:$AQ$100,MATCH(FIXED(L$6,0,TRUE),ES_NA1_0!$A$10:$AQ$10,0),FALSE)),":",VLOOKUP($A17,ES_NA1_0!$A$10:$AQ$100,MATCH(FIXED(L$6,0,TRUE),ES_NA1_0!$A$10:$AQ$10,0),FALSE))</f>
        <v>153559.6</v>
      </c>
      <c r="M17" s="232">
        <f>IF(ISNA(VLOOKUP($A17,ES_NA1_0!$A$10:$AQ$100,MATCH(FIXED(M$6,0,TRUE),ES_NA1_0!$A$10:$AQ$10,0),FALSE)),":",VLOOKUP($A17,ES_NA1_0!$A$10:$AQ$100,MATCH(FIXED(M$6,0,TRUE),ES_NA1_0!$A$10:$AQ$10,0),FALSE))</f>
        <v>162896.79999999999</v>
      </c>
      <c r="N17" s="232">
        <f>IF(ISNA(VLOOKUP($A17,ES_NA1_0!$A$10:$AQ$100,MATCH(FIXED(N$6,0,TRUE),ES_NA1_0!$A$10:$AQ$10,0),FALSE)),":",VLOOKUP($A17,ES_NA1_0!$A$10:$AQ$100,MATCH(FIXED(N$6,0,TRUE),ES_NA1_0!$A$10:$AQ$10,0),FALSE))</f>
        <v>171864.6</v>
      </c>
      <c r="O17" s="232">
        <f>IF(ISNA(VLOOKUP($A17,ES_NA1_0!$A$10:$AQ$100,MATCH(FIXED(O$6,0,TRUE),ES_NA1_0!$A$10:$AQ$10,0),FALSE)),":",VLOOKUP($A17,ES_NA1_0!$A$10:$AQ$100,MATCH(FIXED(O$6,0,TRUE),ES_NA1_0!$A$10:$AQ$10,0),FALSE))</f>
        <v>180406.6</v>
      </c>
      <c r="P17" s="232">
        <f>IF(ISNA(VLOOKUP($A17,ES_NA1_0!$A$10:$AQ$100,MATCH(FIXED(P$6,0,TRUE),ES_NA1_0!$A$10:$AQ$10,0),FALSE)),":",VLOOKUP($A17,ES_NA1_0!$A$10:$AQ$100,MATCH(FIXED(P$6,0,TRUE),ES_NA1_0!$A$10:$AQ$10,0),FALSE))</f>
        <v>176509.1</v>
      </c>
      <c r="Q17" s="232">
        <f>IF(ISNA(VLOOKUP($A17,ES_NA1_0!$A$10:$AQ$100,MATCH(FIXED(Q$6,0,TRUE),ES_NA1_0!$A$10:$AQ$10,0),FALSE)),":",VLOOKUP($A17,ES_NA1_0!$A$10:$AQ$100,MATCH(FIXED(Q$6,0,TRUE),ES_NA1_0!$A$10:$AQ$10,0),FALSE))</f>
        <v>165240</v>
      </c>
      <c r="R17" s="232">
        <f>IF(ISNA(VLOOKUP($A17,ES_NA1_0!$A$10:$AQ$100,MATCH(FIXED(R$6,0,TRUE),ES_NA1_0!$A$10:$AQ$10,0),FALSE)),":",VLOOKUP($A17,ES_NA1_0!$A$10:$AQ$100,MATCH(FIXED(R$6,0,TRUE),ES_NA1_0!$A$10:$AQ$10,0),FALSE))</f>
        <v>163483.20000000001</v>
      </c>
      <c r="S17" s="232">
        <f>IF(ISNA(VLOOKUP($A17,ES_NA1_0!$A$10:$AQ$100,MATCH(FIXED(S$6,0,TRUE),ES_NA1_0!$A$10:$AQ$10,0),FALSE)),":",VLOOKUP($A17,ES_NA1_0!$A$10:$AQ$100,MATCH(FIXED(S$6,0,TRUE),ES_NA1_0!$A$10:$AQ$10,0),FALSE))</f>
        <v>167028.6</v>
      </c>
      <c r="T17" s="232">
        <f>IF(ISNA(VLOOKUP($A17,ES_NA1_0!$A$10:$AQ$100,MATCH(FIXED(T$6,0,TRUE),ES_NA1_0!$A$10:$AQ$10,0),FALSE)),":",VLOOKUP($A17,ES_NA1_0!$A$10:$AQ$100,MATCH(FIXED(T$6,0,TRUE),ES_NA1_0!$A$10:$AQ$10,0),FALSE))</f>
        <v>167290.9</v>
      </c>
      <c r="U17" s="232">
        <f>IF(ISNA(VLOOKUP($A17,ES_NA1_0!$A$10:$AQ$100,MATCH(FIXED(U$6,0,TRUE),ES_NA1_0!$A$10:$AQ$10,0),FALSE)),":",VLOOKUP($A17,ES_NA1_0!$A$10:$AQ$100,MATCH(FIXED(U$6,0,TRUE),ES_NA1_0!$A$10:$AQ$10,0),FALSE))</f>
        <v>166723.4</v>
      </c>
      <c r="V17" s="232" t="str">
        <f>IF(ISNA(VLOOKUP($A17,ES_NA1_0!$A$10:$AQ$100,MATCH(FIXED(V$6,0,TRUE),ES_NA1_0!$A$10:$AQ$10,0),FALSE)),":",VLOOKUP($A17,ES_NA1_0!$A$10:$AQ$100,MATCH(FIXED(V$6,0,TRUE),ES_NA1_0!$A$10:$AQ$10,0),FALSE))</f>
        <v>:</v>
      </c>
      <c r="W17" s="232" t="str">
        <f>IF(ISNA(VLOOKUP($A17,ES_P1_0!$A$10:$AQ$100,MATCH(FIXED(W$6,0,TRUE),ES_P1_0!$A$10:$AQ$10,0),FALSE)),":",VLOOKUP($A17,ES_P1_0!$A$10:$AQ$100,MATCH(FIXED(W$6,0,TRUE),ES_P1_0!$A$10:$AQ$10,0),FALSE))</f>
        <v>:</v>
      </c>
    </row>
    <row r="18" spans="1:23">
      <c r="A18" s="230" t="str">
        <f>lookup!Z13</f>
        <v>Greece</v>
      </c>
      <c r="B18" s="232" t="str">
        <f>VLOOKUP(A18,lookup!$Z$2:$AA$77,2,FALSE)</f>
        <v>Ελλάδα</v>
      </c>
      <c r="C18" s="232">
        <f>IF(ISNA(VLOOKUP($A18,ES_NA1_0!$A$10:$AQ$100,MATCH(FIXED(C$6,0,TRUE),ES_NA1_0!$A$10:$AQ$10,0),FALSE)),":",VLOOKUP($A18,ES_NA1_0!$A$10:$AQ$100,MATCH(FIXED(C$6,0,TRUE),ES_NA1_0!$A$10:$AQ$10,0),FALSE))</f>
        <v>133677.9</v>
      </c>
      <c r="D18" s="232">
        <f>IF(ISNA(VLOOKUP($A18,ES_NA1_0!$A$10:$AQ$100,MATCH(FIXED(D$6,0,TRUE),ES_NA1_0!$A$10:$AQ$10,0),FALSE)),":",VLOOKUP($A18,ES_NA1_0!$A$10:$AQ$100,MATCH(FIXED(D$6,0,TRUE),ES_NA1_0!$A$10:$AQ$10,0),FALSE))</f>
        <v>136830</v>
      </c>
      <c r="E18" s="232">
        <f>IF(ISNA(VLOOKUP($A18,ES_NA1_0!$A$10:$AQ$100,MATCH(FIXED(E$6,0,TRUE),ES_NA1_0!$A$10:$AQ$10,0),FALSE)),":",VLOOKUP($A18,ES_NA1_0!$A$10:$AQ$100,MATCH(FIXED(E$6,0,TRUE),ES_NA1_0!$A$10:$AQ$10,0),FALSE))</f>
        <v>141807.1</v>
      </c>
      <c r="F18" s="232">
        <f>IF(ISNA(VLOOKUP($A18,ES_NA1_0!$A$10:$AQ$100,MATCH(FIXED(F$6,0,TRUE),ES_NA1_0!$A$10:$AQ$10,0),FALSE)),":",VLOOKUP($A18,ES_NA1_0!$A$10:$AQ$100,MATCH(FIXED(F$6,0,TRUE),ES_NA1_0!$A$10:$AQ$10,0),FALSE))</f>
        <v>146574.79999999999</v>
      </c>
      <c r="G18" s="232">
        <f>IF(ISNA(VLOOKUP($A18,ES_NA1_0!$A$10:$AQ$100,MATCH(FIXED(G$6,0,TRUE),ES_NA1_0!$A$10:$AQ$10,0),FALSE)),":",VLOOKUP($A18,ES_NA1_0!$A$10:$AQ$100,MATCH(FIXED(G$6,0,TRUE),ES_NA1_0!$A$10:$AQ$10,0),FALSE))</f>
        <v>151589.1</v>
      </c>
      <c r="H18" s="232">
        <f>IF(ISNA(VLOOKUP($A18,ES_NA1_0!$A$10:$AQ$100,MATCH(FIXED(H$6,0,TRUE),ES_NA1_0!$A$10:$AQ$10,0),FALSE)),":",VLOOKUP($A18,ES_NA1_0!$A$10:$AQ$100,MATCH(FIXED(H$6,0,TRUE),ES_NA1_0!$A$10:$AQ$10,0),FALSE))</f>
        <v>158378.29999999999</v>
      </c>
      <c r="I18" s="232">
        <f>IF(ISNA(VLOOKUP($A18,ES_NA1_0!$A$10:$AQ$100,MATCH(FIXED(I$6,0,TRUE),ES_NA1_0!$A$10:$AQ$10,0),FALSE)),":",VLOOKUP($A18,ES_NA1_0!$A$10:$AQ$100,MATCH(FIXED(I$6,0,TRUE),ES_NA1_0!$A$10:$AQ$10,0),FALSE))</f>
        <v>165025.70000000001</v>
      </c>
      <c r="J18" s="232">
        <f>IF(ISNA(VLOOKUP($A18,ES_NA1_0!$A$10:$AQ$100,MATCH(FIXED(J$6,0,TRUE),ES_NA1_0!$A$10:$AQ$10,0),FALSE)),":",VLOOKUP($A18,ES_NA1_0!$A$10:$AQ$100,MATCH(FIXED(J$6,0,TRUE),ES_NA1_0!$A$10:$AQ$10,0),FALSE))</f>
        <v>170701.6</v>
      </c>
      <c r="K18" s="232">
        <f>IF(ISNA(VLOOKUP($A18,ES_NA1_0!$A$10:$AQ$100,MATCH(FIXED(K$6,0,TRUE),ES_NA1_0!$A$10:$AQ$10,0),FALSE)),":",VLOOKUP($A18,ES_NA1_0!$A$10:$AQ$100,MATCH(FIXED(K$6,0,TRUE),ES_NA1_0!$A$10:$AQ$10,0),FALSE))</f>
        <v>180847.7</v>
      </c>
      <c r="L18" s="232">
        <f>IF(ISNA(VLOOKUP($A18,ES_NA1_0!$A$10:$AQ$100,MATCH(FIXED(L$6,0,TRUE),ES_NA1_0!$A$10:$AQ$10,0),FALSE)),":",VLOOKUP($A18,ES_NA1_0!$A$10:$AQ$100,MATCH(FIXED(L$6,0,TRUE),ES_NA1_0!$A$10:$AQ$10,0),FALSE))</f>
        <v>188746.4</v>
      </c>
      <c r="M18" s="232">
        <f>IF(ISNA(VLOOKUP($A18,ES_NA1_0!$A$10:$AQ$100,MATCH(FIXED(M$6,0,TRUE),ES_NA1_0!$A$10:$AQ$10,0),FALSE)),":",VLOOKUP($A18,ES_NA1_0!$A$10:$AQ$100,MATCH(FIXED(M$6,0,TRUE),ES_NA1_0!$A$10:$AQ$10,0),FALSE))</f>
        <v>193049.7</v>
      </c>
      <c r="N18" s="232">
        <f>IF(ISNA(VLOOKUP($A18,ES_NA1_0!$A$10:$AQ$100,MATCH(FIXED(N$6,0,TRUE),ES_NA1_0!$A$10:$AQ$10,0),FALSE)),":",VLOOKUP($A18,ES_NA1_0!$A$10:$AQ$100,MATCH(FIXED(N$6,0,TRUE),ES_NA1_0!$A$10:$AQ$10,0),FALSE))</f>
        <v>203681.9</v>
      </c>
      <c r="O18" s="232">
        <f>IF(ISNA(VLOOKUP($A18,ES_NA1_0!$A$10:$AQ$100,MATCH(FIXED(O$6,0,TRUE),ES_NA1_0!$A$10:$AQ$10,0),FALSE)),":",VLOOKUP($A18,ES_NA1_0!$A$10:$AQ$100,MATCH(FIXED(O$6,0,TRUE),ES_NA1_0!$A$10:$AQ$10,0),FALSE))</f>
        <v>210884.5</v>
      </c>
      <c r="P18" s="232">
        <f>IF(ISNA(VLOOKUP($A18,ES_NA1_0!$A$10:$AQ$100,MATCH(FIXED(P$6,0,TRUE),ES_NA1_0!$A$10:$AQ$10,0),FALSE)),":",VLOOKUP($A18,ES_NA1_0!$A$10:$AQ$100,MATCH(FIXED(P$6,0,TRUE),ES_NA1_0!$A$10:$AQ$10,0),FALSE))</f>
        <v>210430.8</v>
      </c>
      <c r="Q18" s="232">
        <f>IF(ISNA(VLOOKUP($A18,ES_NA1_0!$A$10:$AQ$100,MATCH(FIXED(Q$6,0,TRUE),ES_NA1_0!$A$10:$AQ$10,0),FALSE)),":",VLOOKUP($A18,ES_NA1_0!$A$10:$AQ$100,MATCH(FIXED(Q$6,0,TRUE),ES_NA1_0!$A$10:$AQ$10,0),FALSE))</f>
        <v>203830.39999999999</v>
      </c>
      <c r="R18" s="232">
        <f>IF(ISNA(VLOOKUP($A18,ES_NA1_0!$A$10:$AQ$100,MATCH(FIXED(R$6,0,TRUE),ES_NA1_0!$A$10:$AQ$10,0),FALSE)),":",VLOOKUP($A18,ES_NA1_0!$A$10:$AQ$100,MATCH(FIXED(R$6,0,TRUE),ES_NA1_0!$A$10:$AQ$10,0),FALSE))</f>
        <v>193753.60000000001</v>
      </c>
      <c r="S18" s="232">
        <f>IF(ISNA(VLOOKUP($A18,ES_NA1_0!$A$10:$AQ$100,MATCH(FIXED(S$6,0,TRUE),ES_NA1_0!$A$10:$AQ$10,0),FALSE)),":",VLOOKUP($A18,ES_NA1_0!$A$10:$AQ$100,MATCH(FIXED(S$6,0,TRUE),ES_NA1_0!$A$10:$AQ$10,0),FALSE))</f>
        <v>179985.8</v>
      </c>
      <c r="T18" s="232">
        <f>IF(ISNA(VLOOKUP($A18,ES_NA1_0!$A$10:$AQ$100,MATCH(FIXED(T$6,0,TRUE),ES_NA1_0!$A$10:$AQ$10,0),FALSE)),":",VLOOKUP($A18,ES_NA1_0!$A$10:$AQ$100,MATCH(FIXED(T$6,0,TRUE),ES_NA1_0!$A$10:$AQ$10,0),FALSE))</f>
        <v>167436.1</v>
      </c>
      <c r="U18" s="232">
        <f>IF(ISNA(VLOOKUP($A18,ES_NA1_0!$A$10:$AQ$100,MATCH(FIXED(U$6,0,TRUE),ES_NA1_0!$A$10:$AQ$10,0),FALSE)),":",VLOOKUP($A18,ES_NA1_0!$A$10:$AQ$100,MATCH(FIXED(U$6,0,TRUE),ES_NA1_0!$A$10:$AQ$10,0),FALSE))</f>
        <v>160981.20000000001</v>
      </c>
      <c r="V18" s="232" t="str">
        <f>IF(ISNA(VLOOKUP($A18,ES_NA1_0!$A$10:$AQ$100,MATCH(FIXED(V$6,0,TRUE),ES_NA1_0!$A$10:$AQ$10,0),FALSE)),":",VLOOKUP($A18,ES_NA1_0!$A$10:$AQ$100,MATCH(FIXED(V$6,0,TRUE),ES_NA1_0!$A$10:$AQ$10,0),FALSE))</f>
        <v>:</v>
      </c>
      <c r="W18" s="232" t="str">
        <f>IF(ISNA(VLOOKUP($A18,ES_P1_0!$A$10:$AQ$100,MATCH(FIXED(W$6,0,TRUE),ES_P1_0!$A$10:$AQ$10,0),FALSE)),":",VLOOKUP($A18,ES_P1_0!$A$10:$AQ$100,MATCH(FIXED(W$6,0,TRUE),ES_P1_0!$A$10:$AQ$10,0),FALSE))</f>
        <v>:</v>
      </c>
    </row>
    <row r="19" spans="1:23">
      <c r="A19" s="230" t="str">
        <f>lookup!Z14</f>
        <v>Spain</v>
      </c>
      <c r="B19" s="232" t="str">
        <f>VLOOKUP(A19,lookup!$Z$2:$AA$77,2,FALSE)</f>
        <v>Ισπανία</v>
      </c>
      <c r="C19" s="232">
        <f>IF(ISNA(VLOOKUP($A19,ES_NA1_0!$A$10:$AQ$100,MATCH(FIXED(C$6,0,TRUE),ES_NA1_0!$A$10:$AQ$10,0),FALSE)),":",VLOOKUP($A19,ES_NA1_0!$A$10:$AQ$100,MATCH(FIXED(C$6,0,TRUE),ES_NA1_0!$A$10:$AQ$10,0),FALSE))</f>
        <v>632875.1</v>
      </c>
      <c r="D19" s="232">
        <f>IF(ISNA(VLOOKUP($A19,ES_NA1_0!$A$10:$AQ$100,MATCH(FIXED(D$6,0,TRUE),ES_NA1_0!$A$10:$AQ$10,0),FALSE)),":",VLOOKUP($A19,ES_NA1_0!$A$10:$AQ$100,MATCH(FIXED(D$6,0,TRUE),ES_NA1_0!$A$10:$AQ$10,0),FALSE))</f>
        <v>648671.4</v>
      </c>
      <c r="E19" s="232">
        <f>IF(ISNA(VLOOKUP($A19,ES_NA1_0!$A$10:$AQ$100,MATCH(FIXED(E$6,0,TRUE),ES_NA1_0!$A$10:$AQ$10,0),FALSE)),":",VLOOKUP($A19,ES_NA1_0!$A$10:$AQ$100,MATCH(FIXED(E$6,0,TRUE),ES_NA1_0!$A$10:$AQ$10,0),FALSE))</f>
        <v>673834.6</v>
      </c>
      <c r="F19" s="232">
        <f>IF(ISNA(VLOOKUP($A19,ES_NA1_0!$A$10:$AQ$100,MATCH(FIXED(F$6,0,TRUE),ES_NA1_0!$A$10:$AQ$10,0),FALSE)),":",VLOOKUP($A19,ES_NA1_0!$A$10:$AQ$100,MATCH(FIXED(F$6,0,TRUE),ES_NA1_0!$A$10:$AQ$10,0),FALSE))</f>
        <v>703941.3</v>
      </c>
      <c r="G19" s="232">
        <f>IF(ISNA(VLOOKUP($A19,ES_NA1_0!$A$10:$AQ$100,MATCH(FIXED(G$6,0,TRUE),ES_NA1_0!$A$10:$AQ$10,0),FALSE)),":",VLOOKUP($A19,ES_NA1_0!$A$10:$AQ$100,MATCH(FIXED(G$6,0,TRUE),ES_NA1_0!$A$10:$AQ$10,0),FALSE))</f>
        <v>737261.1</v>
      </c>
      <c r="H19" s="232">
        <f>IF(ISNA(VLOOKUP($A19,ES_NA1_0!$A$10:$AQ$100,MATCH(FIXED(H$6,0,TRUE),ES_NA1_0!$A$10:$AQ$10,0),FALSE)),":",VLOOKUP($A19,ES_NA1_0!$A$10:$AQ$100,MATCH(FIXED(H$6,0,TRUE),ES_NA1_0!$A$10:$AQ$10,0),FALSE))</f>
        <v>774475.1</v>
      </c>
      <c r="I19" s="232">
        <f>IF(ISNA(VLOOKUP($A19,ES_NA1_0!$A$10:$AQ$100,MATCH(FIXED(I$6,0,TRUE),ES_NA1_0!$A$10:$AQ$10,0),FALSE)),":",VLOOKUP($A19,ES_NA1_0!$A$10:$AQ$100,MATCH(FIXED(I$6,0,TRUE),ES_NA1_0!$A$10:$AQ$10,0),FALSE))</f>
        <v>802893.9</v>
      </c>
      <c r="J19" s="232">
        <f>IF(ISNA(VLOOKUP($A19,ES_NA1_0!$A$10:$AQ$100,MATCH(FIXED(J$6,0,TRUE),ES_NA1_0!$A$10:$AQ$10,0),FALSE)),":",VLOOKUP($A19,ES_NA1_0!$A$10:$AQ$100,MATCH(FIXED(J$6,0,TRUE),ES_NA1_0!$A$10:$AQ$10,0),FALSE))</f>
        <v>824653.8</v>
      </c>
      <c r="K19" s="232">
        <f>IF(ISNA(VLOOKUP($A19,ES_NA1_0!$A$10:$AQ$100,MATCH(FIXED(K$6,0,TRUE),ES_NA1_0!$A$10:$AQ$10,0),FALSE)),":",VLOOKUP($A19,ES_NA1_0!$A$10:$AQ$100,MATCH(FIXED(K$6,0,TRUE),ES_NA1_0!$A$10:$AQ$10,0),FALSE))</f>
        <v>850131</v>
      </c>
      <c r="L19" s="232">
        <f>IF(ISNA(VLOOKUP($A19,ES_NA1_0!$A$10:$AQ$100,MATCH(FIXED(L$6,0,TRUE),ES_NA1_0!$A$10:$AQ$10,0),FALSE)),":",VLOOKUP($A19,ES_NA1_0!$A$10:$AQ$100,MATCH(FIXED(L$6,0,TRUE),ES_NA1_0!$A$10:$AQ$10,0),FALSE))</f>
        <v>877839.3</v>
      </c>
      <c r="M19" s="232">
        <f>IF(ISNA(VLOOKUP($A19,ES_NA1_0!$A$10:$AQ$100,MATCH(FIXED(M$6,0,TRUE),ES_NA1_0!$A$10:$AQ$10,0),FALSE)),":",VLOOKUP($A19,ES_NA1_0!$A$10:$AQ$100,MATCH(FIXED(M$6,0,TRUE),ES_NA1_0!$A$10:$AQ$10,0),FALSE))</f>
        <v>909298</v>
      </c>
      <c r="N19" s="232">
        <f>IF(ISNA(VLOOKUP($A19,ES_NA1_0!$A$10:$AQ$100,MATCH(FIXED(N$6,0,TRUE),ES_NA1_0!$A$10:$AQ$10,0),FALSE)),":",VLOOKUP($A19,ES_NA1_0!$A$10:$AQ$100,MATCH(FIXED(N$6,0,TRUE),ES_NA1_0!$A$10:$AQ$10,0),FALSE))</f>
        <v>946363</v>
      </c>
      <c r="O19" s="232">
        <f>IF(ISNA(VLOOKUP($A19,ES_NA1_0!$A$10:$AQ$100,MATCH(FIXED(O$6,0,TRUE),ES_NA1_0!$A$10:$AQ$10,0),FALSE)),":",VLOOKUP($A19,ES_NA1_0!$A$10:$AQ$100,MATCH(FIXED(O$6,0,TRUE),ES_NA1_0!$A$10:$AQ$10,0),FALSE))</f>
        <v>979288.7</v>
      </c>
      <c r="P19" s="232">
        <f>IF(ISNA(VLOOKUP($A19,ES_NA1_0!$A$10:$AQ$100,MATCH(FIXED(P$6,0,TRUE),ES_NA1_0!$A$10:$AQ$10,0),FALSE)),":",VLOOKUP($A19,ES_NA1_0!$A$10:$AQ$100,MATCH(FIXED(P$6,0,TRUE),ES_NA1_0!$A$10:$AQ$10,0),FALSE))</f>
        <v>988021</v>
      </c>
      <c r="Q19" s="232">
        <f>IF(ISNA(VLOOKUP($A19,ES_NA1_0!$A$10:$AQ$100,MATCH(FIXED(Q$6,0,TRUE),ES_NA1_0!$A$10:$AQ$10,0),FALSE)),":",VLOOKUP($A19,ES_NA1_0!$A$10:$AQ$100,MATCH(FIXED(Q$6,0,TRUE),ES_NA1_0!$A$10:$AQ$10,0),FALSE))</f>
        <v>950156.4</v>
      </c>
      <c r="R19" s="232">
        <f>IF(ISNA(VLOOKUP($A19,ES_NA1_0!$A$10:$AQ$100,MATCH(FIXED(R$6,0,TRUE),ES_NA1_0!$A$10:$AQ$10,0),FALSE)),":",VLOOKUP($A19,ES_NA1_0!$A$10:$AQ$100,MATCH(FIXED(R$6,0,TRUE),ES_NA1_0!$A$10:$AQ$10,0),FALSE))</f>
        <v>948244.1</v>
      </c>
      <c r="S19" s="232">
        <f>IF(ISNA(VLOOKUP($A19,ES_NA1_0!$A$10:$AQ$100,MATCH(FIXED(S$6,0,TRUE),ES_NA1_0!$A$10:$AQ$10,0),FALSE)),":",VLOOKUP($A19,ES_NA1_0!$A$10:$AQ$100,MATCH(FIXED(S$6,0,TRUE),ES_NA1_0!$A$10:$AQ$10,0),FALSE))</f>
        <v>948721.1</v>
      </c>
      <c r="T19" s="232">
        <f>IF(ISNA(VLOOKUP($A19,ES_NA1_0!$A$10:$AQ$100,MATCH(FIXED(T$6,0,TRUE),ES_NA1_0!$A$10:$AQ$10,0),FALSE)),":",VLOOKUP($A19,ES_NA1_0!$A$10:$AQ$100,MATCH(FIXED(T$6,0,TRUE),ES_NA1_0!$A$10:$AQ$10,0),FALSE))</f>
        <v>933148.3</v>
      </c>
      <c r="U19" s="232">
        <f>IF(ISNA(VLOOKUP($A19,ES_NA1_0!$A$10:$AQ$100,MATCH(FIXED(U$6,0,TRUE),ES_NA1_0!$A$10:$AQ$10,0),FALSE)),":",VLOOKUP($A19,ES_NA1_0!$A$10:$AQ$100,MATCH(FIXED(U$6,0,TRUE),ES_NA1_0!$A$10:$AQ$10,0),FALSE))</f>
        <v>921738.7</v>
      </c>
      <c r="V19" s="232" t="str">
        <f>IF(ISNA(VLOOKUP($A19,ES_NA1_0!$A$10:$AQ$100,MATCH(FIXED(V$6,0,TRUE),ES_NA1_0!$A$10:$AQ$10,0),FALSE)),":",VLOOKUP($A19,ES_NA1_0!$A$10:$AQ$100,MATCH(FIXED(V$6,0,TRUE),ES_NA1_0!$A$10:$AQ$10,0),FALSE))</f>
        <v>:</v>
      </c>
      <c r="W19" s="232" t="str">
        <f>IF(ISNA(VLOOKUP($A19,ES_P1_0!$A$10:$AQ$100,MATCH(FIXED(W$6,0,TRUE),ES_P1_0!$A$10:$AQ$10,0),FALSE)),":",VLOOKUP($A19,ES_P1_0!$A$10:$AQ$100,MATCH(FIXED(W$6,0,TRUE),ES_P1_0!$A$10:$AQ$10,0),FALSE))</f>
        <v>:</v>
      </c>
    </row>
    <row r="20" spans="1:23">
      <c r="A20" s="230" t="str">
        <f>lookup!Z15</f>
        <v>France</v>
      </c>
      <c r="B20" s="232" t="str">
        <f>VLOOKUP(A20,lookup!$Z$2:$AA$77,2,FALSE)</f>
        <v>Γαλλία</v>
      </c>
      <c r="C20" s="232">
        <f>IF(ISNA(VLOOKUP($A20,ES_NA1_0!$A$10:$AQ$100,MATCH(FIXED(C$6,0,TRUE),ES_NA1_0!$A$10:$AQ$10,0),FALSE)),":",VLOOKUP($A20,ES_NA1_0!$A$10:$AQ$100,MATCH(FIXED(C$6,0,TRUE),ES_NA1_0!$A$10:$AQ$10,0),FALSE))</f>
        <v>1387627.1</v>
      </c>
      <c r="D20" s="232">
        <f>IF(ISNA(VLOOKUP($A20,ES_NA1_0!$A$10:$AQ$100,MATCH(FIXED(D$6,0,TRUE),ES_NA1_0!$A$10:$AQ$10,0),FALSE)),":",VLOOKUP($A20,ES_NA1_0!$A$10:$AQ$100,MATCH(FIXED(D$6,0,TRUE),ES_NA1_0!$A$10:$AQ$10,0),FALSE))</f>
        <v>1402440.1</v>
      </c>
      <c r="E20" s="232">
        <f>IF(ISNA(VLOOKUP($A20,ES_NA1_0!$A$10:$AQ$100,MATCH(FIXED(E$6,0,TRUE),ES_NA1_0!$A$10:$AQ$10,0),FALSE)),":",VLOOKUP($A20,ES_NA1_0!$A$10:$AQ$100,MATCH(FIXED(E$6,0,TRUE),ES_NA1_0!$A$10:$AQ$10,0),FALSE))</f>
        <v>1433065.4</v>
      </c>
      <c r="F20" s="232">
        <f>IF(ISNA(VLOOKUP($A20,ES_NA1_0!$A$10:$AQ$100,MATCH(FIXED(F$6,0,TRUE),ES_NA1_0!$A$10:$AQ$10,0),FALSE)),":",VLOOKUP($A20,ES_NA1_0!$A$10:$AQ$100,MATCH(FIXED(F$6,0,TRUE),ES_NA1_0!$A$10:$AQ$10,0),FALSE))</f>
        <v>1481477.3</v>
      </c>
      <c r="G20" s="232">
        <f>IF(ISNA(VLOOKUP($A20,ES_NA1_0!$A$10:$AQ$100,MATCH(FIXED(G$6,0,TRUE),ES_NA1_0!$A$10:$AQ$10,0),FALSE)),":",VLOOKUP($A20,ES_NA1_0!$A$10:$AQ$100,MATCH(FIXED(G$6,0,TRUE),ES_NA1_0!$A$10:$AQ$10,0),FALSE))</f>
        <v>1530246.8</v>
      </c>
      <c r="H20" s="232">
        <f>IF(ISNA(VLOOKUP($A20,ES_NA1_0!$A$10:$AQ$100,MATCH(FIXED(H$6,0,TRUE),ES_NA1_0!$A$10:$AQ$10,0),FALSE)),":",VLOOKUP($A20,ES_NA1_0!$A$10:$AQ$100,MATCH(FIXED(H$6,0,TRUE),ES_NA1_0!$A$10:$AQ$10,0),FALSE))</f>
        <v>1586559.1</v>
      </c>
      <c r="I20" s="232">
        <f>IF(ISNA(VLOOKUP($A20,ES_NA1_0!$A$10:$AQ$100,MATCH(FIXED(I$6,0,TRUE),ES_NA1_0!$A$10:$AQ$10,0),FALSE)),":",VLOOKUP($A20,ES_NA1_0!$A$10:$AQ$100,MATCH(FIXED(I$6,0,TRUE),ES_NA1_0!$A$10:$AQ$10,0),FALSE))</f>
        <v>1615684.1</v>
      </c>
      <c r="J20" s="232">
        <f>IF(ISNA(VLOOKUP($A20,ES_NA1_0!$A$10:$AQ$100,MATCH(FIXED(J$6,0,TRUE),ES_NA1_0!$A$10:$AQ$10,0),FALSE)),":",VLOOKUP($A20,ES_NA1_0!$A$10:$AQ$100,MATCH(FIXED(J$6,0,TRUE),ES_NA1_0!$A$10:$AQ$10,0),FALSE))</f>
        <v>1630691.8</v>
      </c>
      <c r="K20" s="232">
        <f>IF(ISNA(VLOOKUP($A20,ES_NA1_0!$A$10:$AQ$100,MATCH(FIXED(K$6,0,TRUE),ES_NA1_0!$A$10:$AQ$10,0),FALSE)),":",VLOOKUP($A20,ES_NA1_0!$A$10:$AQ$100,MATCH(FIXED(K$6,0,TRUE),ES_NA1_0!$A$10:$AQ$10,0),FALSE))</f>
        <v>1645359.9</v>
      </c>
      <c r="L20" s="232">
        <f>IF(ISNA(VLOOKUP($A20,ES_NA1_0!$A$10:$AQ$100,MATCH(FIXED(L$6,0,TRUE),ES_NA1_0!$A$10:$AQ$10,0),FALSE)),":",VLOOKUP($A20,ES_NA1_0!$A$10:$AQ$100,MATCH(FIXED(L$6,0,TRUE),ES_NA1_0!$A$10:$AQ$10,0),FALSE))</f>
        <v>1687230</v>
      </c>
      <c r="M20" s="232">
        <f>IF(ISNA(VLOOKUP($A20,ES_NA1_0!$A$10:$AQ$100,MATCH(FIXED(M$6,0,TRUE),ES_NA1_0!$A$10:$AQ$10,0),FALSE)),":",VLOOKUP($A20,ES_NA1_0!$A$10:$AQ$100,MATCH(FIXED(M$6,0,TRUE),ES_NA1_0!$A$10:$AQ$10,0),FALSE))</f>
        <v>1718047</v>
      </c>
      <c r="N20" s="232">
        <f>IF(ISNA(VLOOKUP($A20,ES_NA1_0!$A$10:$AQ$100,MATCH(FIXED(N$6,0,TRUE),ES_NA1_0!$A$10:$AQ$10,0),FALSE)),":",VLOOKUP($A20,ES_NA1_0!$A$10:$AQ$100,MATCH(FIXED(N$6,0,TRUE),ES_NA1_0!$A$10:$AQ$10,0),FALSE))</f>
        <v>1760429.6</v>
      </c>
      <c r="O20" s="232">
        <f>IF(ISNA(VLOOKUP($A20,ES_NA1_0!$A$10:$AQ$100,MATCH(FIXED(O$6,0,TRUE),ES_NA1_0!$A$10:$AQ$10,0),FALSE)),":",VLOOKUP($A20,ES_NA1_0!$A$10:$AQ$100,MATCH(FIXED(O$6,0,TRUE),ES_NA1_0!$A$10:$AQ$10,0),FALSE))</f>
        <v>1800662.7</v>
      </c>
      <c r="P20" s="232">
        <f>IF(ISNA(VLOOKUP($A20,ES_NA1_0!$A$10:$AQ$100,MATCH(FIXED(P$6,0,TRUE),ES_NA1_0!$A$10:$AQ$10,0),FALSE)),":",VLOOKUP($A20,ES_NA1_0!$A$10:$AQ$100,MATCH(FIXED(P$6,0,TRUE),ES_NA1_0!$A$10:$AQ$10,0),FALSE))</f>
        <v>1799210.2</v>
      </c>
      <c r="Q20" s="232">
        <f>IF(ISNA(VLOOKUP($A20,ES_NA1_0!$A$10:$AQ$100,MATCH(FIXED(Q$6,0,TRUE),ES_NA1_0!$A$10:$AQ$10,0),FALSE)),":",VLOOKUP($A20,ES_NA1_0!$A$10:$AQ$100,MATCH(FIXED(Q$6,0,TRUE),ES_NA1_0!$A$10:$AQ$10,0),FALSE))</f>
        <v>1742588.1</v>
      </c>
      <c r="R20" s="232">
        <f>IF(ISNA(VLOOKUP($A20,ES_NA1_0!$A$10:$AQ$100,MATCH(FIXED(R$6,0,TRUE),ES_NA1_0!$A$10:$AQ$10,0),FALSE)),":",VLOOKUP($A20,ES_NA1_0!$A$10:$AQ$100,MATCH(FIXED(R$6,0,TRUE),ES_NA1_0!$A$10:$AQ$10,0),FALSE))</f>
        <v>1772645.2</v>
      </c>
      <c r="S20" s="232">
        <f>IF(ISNA(VLOOKUP($A20,ES_NA1_0!$A$10:$AQ$100,MATCH(FIXED(S$6,0,TRUE),ES_NA1_0!$A$10:$AQ$10,0),FALSE)),":",VLOOKUP($A20,ES_NA1_0!$A$10:$AQ$100,MATCH(FIXED(S$6,0,TRUE),ES_NA1_0!$A$10:$AQ$10,0),FALSE))</f>
        <v>1808574.8</v>
      </c>
      <c r="T20" s="232">
        <f>IF(ISNA(VLOOKUP($A20,ES_NA1_0!$A$10:$AQ$100,MATCH(FIXED(T$6,0,TRUE),ES_NA1_0!$A$10:$AQ$10,0),FALSE)),":",VLOOKUP($A20,ES_NA1_0!$A$10:$AQ$100,MATCH(FIXED(T$6,0,TRUE),ES_NA1_0!$A$10:$AQ$10,0),FALSE))</f>
        <v>1808825.8</v>
      </c>
      <c r="U20" s="232">
        <f>IF(ISNA(VLOOKUP($A20,ES_NA1_0!$A$10:$AQ$100,MATCH(FIXED(U$6,0,TRUE),ES_NA1_0!$A$10:$AQ$10,0),FALSE)),":",VLOOKUP($A20,ES_NA1_0!$A$10:$AQ$100,MATCH(FIXED(U$6,0,TRUE),ES_NA1_0!$A$10:$AQ$10,0),FALSE))</f>
        <v>1812687</v>
      </c>
      <c r="V20" s="232" t="str">
        <f>IF(ISNA(VLOOKUP($A20,ES_NA1_0!$A$10:$AQ$100,MATCH(FIXED(V$6,0,TRUE),ES_NA1_0!$A$10:$AQ$10,0),FALSE)),":",VLOOKUP($A20,ES_NA1_0!$A$10:$AQ$100,MATCH(FIXED(V$6,0,TRUE),ES_NA1_0!$A$10:$AQ$10,0),FALSE))</f>
        <v>:</v>
      </c>
      <c r="W20" s="232" t="str">
        <f>IF(ISNA(VLOOKUP($A20,ES_P1_0!$A$10:$AQ$100,MATCH(FIXED(W$6,0,TRUE),ES_P1_0!$A$10:$AQ$10,0),FALSE)),":",VLOOKUP($A20,ES_P1_0!$A$10:$AQ$100,MATCH(FIXED(W$6,0,TRUE),ES_P1_0!$A$10:$AQ$10,0),FALSE))</f>
        <v>:</v>
      </c>
    </row>
    <row r="21" spans="1:23">
      <c r="A21" s="230" t="str">
        <f>lookup!Z16</f>
        <v>Croatia</v>
      </c>
      <c r="B21" s="232" t="str">
        <f>VLOOKUP(A21,lookup!$Z$2:$AA$77,2,FALSE)</f>
        <v>Κροατία</v>
      </c>
      <c r="C21" s="232">
        <f>IF(ISNA(VLOOKUP($A21,ES_NA1_0!$A$10:$AQ$100,MATCH(FIXED(C$6,0,TRUE),ES_NA1_0!$A$10:$AQ$10,0),FALSE)),":",VLOOKUP($A21,ES_NA1_0!$A$10:$AQ$100,MATCH(FIXED(C$6,0,TRUE),ES_NA1_0!$A$10:$AQ$10,0),FALSE))</f>
        <v>24516</v>
      </c>
      <c r="D21" s="232">
        <f>IF(ISNA(VLOOKUP($A21,ES_NA1_0!$A$10:$AQ$100,MATCH(FIXED(D$6,0,TRUE),ES_NA1_0!$A$10:$AQ$10,0),FALSE)),":",VLOOKUP($A21,ES_NA1_0!$A$10:$AQ$100,MATCH(FIXED(D$6,0,TRUE),ES_NA1_0!$A$10:$AQ$10,0),FALSE))</f>
        <v>25967.4</v>
      </c>
      <c r="E21" s="232">
        <f>IF(ISNA(VLOOKUP($A21,ES_NA1_0!$A$10:$AQ$100,MATCH(FIXED(E$6,0,TRUE),ES_NA1_0!$A$10:$AQ$10,0),FALSE)),":",VLOOKUP($A21,ES_NA1_0!$A$10:$AQ$100,MATCH(FIXED(E$6,0,TRUE),ES_NA1_0!$A$10:$AQ$10,0),FALSE))</f>
        <v>27666.6</v>
      </c>
      <c r="F21" s="232">
        <f>IF(ISNA(VLOOKUP($A21,ES_NA1_0!$A$10:$AQ$100,MATCH(FIXED(F$6,0,TRUE),ES_NA1_0!$A$10:$AQ$10,0),FALSE)),":",VLOOKUP($A21,ES_NA1_0!$A$10:$AQ$100,MATCH(FIXED(F$6,0,TRUE),ES_NA1_0!$A$10:$AQ$10,0),FALSE))</f>
        <v>28213.5</v>
      </c>
      <c r="G21" s="232">
        <f>IF(ISNA(VLOOKUP($A21,ES_NA1_0!$A$10:$AQ$100,MATCH(FIXED(G$6,0,TRUE),ES_NA1_0!$A$10:$AQ$10,0),FALSE)),":",VLOOKUP($A21,ES_NA1_0!$A$10:$AQ$100,MATCH(FIXED(G$6,0,TRUE),ES_NA1_0!$A$10:$AQ$10,0),FALSE))</f>
        <v>27919.3</v>
      </c>
      <c r="H21" s="232">
        <f>IF(ISNA(VLOOKUP($A21,ES_NA1_0!$A$10:$AQ$100,MATCH(FIXED(H$6,0,TRUE),ES_NA1_0!$A$10:$AQ$10,0),FALSE)),":",VLOOKUP($A21,ES_NA1_0!$A$10:$AQ$100,MATCH(FIXED(H$6,0,TRUE),ES_NA1_0!$A$10:$AQ$10,0),FALSE))</f>
        <v>28966.400000000001</v>
      </c>
      <c r="I21" s="232">
        <f>IF(ISNA(VLOOKUP($A21,ES_NA1_0!$A$10:$AQ$100,MATCH(FIXED(I$6,0,TRUE),ES_NA1_0!$A$10:$AQ$10,0),FALSE)),":",VLOOKUP($A21,ES_NA1_0!$A$10:$AQ$100,MATCH(FIXED(I$6,0,TRUE),ES_NA1_0!$A$10:$AQ$10,0),FALSE))</f>
        <v>30025.4</v>
      </c>
      <c r="J21" s="232">
        <f>IF(ISNA(VLOOKUP($A21,ES_NA1_0!$A$10:$AQ$100,MATCH(FIXED(J$6,0,TRUE),ES_NA1_0!$A$10:$AQ$10,0),FALSE)),":",VLOOKUP($A21,ES_NA1_0!$A$10:$AQ$100,MATCH(FIXED(J$6,0,TRUE),ES_NA1_0!$A$10:$AQ$10,0),FALSE))</f>
        <v>31490.1</v>
      </c>
      <c r="K21" s="232">
        <f>IF(ISNA(VLOOKUP($A21,ES_NA1_0!$A$10:$AQ$100,MATCH(FIXED(K$6,0,TRUE),ES_NA1_0!$A$10:$AQ$10,0),FALSE)),":",VLOOKUP($A21,ES_NA1_0!$A$10:$AQ$100,MATCH(FIXED(K$6,0,TRUE),ES_NA1_0!$A$10:$AQ$10,0),FALSE))</f>
        <v>33181.5</v>
      </c>
      <c r="L21" s="232">
        <f>IF(ISNA(VLOOKUP($A21,ES_NA1_0!$A$10:$AQ$100,MATCH(FIXED(L$6,0,TRUE),ES_NA1_0!$A$10:$AQ$10,0),FALSE)),":",VLOOKUP($A21,ES_NA1_0!$A$10:$AQ$100,MATCH(FIXED(L$6,0,TRUE),ES_NA1_0!$A$10:$AQ$10,0),FALSE))</f>
        <v>34551.4</v>
      </c>
      <c r="M21" s="232">
        <f>IF(ISNA(VLOOKUP($A21,ES_NA1_0!$A$10:$AQ$100,MATCH(FIXED(M$6,0,TRUE),ES_NA1_0!$A$10:$AQ$10,0),FALSE)),":",VLOOKUP($A21,ES_NA1_0!$A$10:$AQ$100,MATCH(FIXED(M$6,0,TRUE),ES_NA1_0!$A$10:$AQ$10,0),FALSE))</f>
        <v>36030.1</v>
      </c>
      <c r="N21" s="232">
        <f>IF(ISNA(VLOOKUP($A21,ES_NA1_0!$A$10:$AQ$100,MATCH(FIXED(N$6,0,TRUE),ES_NA1_0!$A$10:$AQ$10,0),FALSE)),":",VLOOKUP($A21,ES_NA1_0!$A$10:$AQ$100,MATCH(FIXED(N$6,0,TRUE),ES_NA1_0!$A$10:$AQ$10,0),FALSE))</f>
        <v>37808.300000000003</v>
      </c>
      <c r="O21" s="232">
        <f>IF(ISNA(VLOOKUP($A21,ES_NA1_0!$A$10:$AQ$100,MATCH(FIXED(O$6,0,TRUE),ES_NA1_0!$A$10:$AQ$10,0),FALSE)),":",VLOOKUP($A21,ES_NA1_0!$A$10:$AQ$100,MATCH(FIXED(O$6,0,TRUE),ES_NA1_0!$A$10:$AQ$10,0),FALSE))</f>
        <v>39721.300000000003</v>
      </c>
      <c r="P21" s="232">
        <f>IF(ISNA(VLOOKUP($A21,ES_NA1_0!$A$10:$AQ$100,MATCH(FIXED(P$6,0,TRUE),ES_NA1_0!$A$10:$AQ$10,0),FALSE)),":",VLOOKUP($A21,ES_NA1_0!$A$10:$AQ$100,MATCH(FIXED(P$6,0,TRUE),ES_NA1_0!$A$10:$AQ$10,0),FALSE))</f>
        <v>40549.300000000003</v>
      </c>
      <c r="Q21" s="232">
        <f>IF(ISNA(VLOOKUP($A21,ES_NA1_0!$A$10:$AQ$100,MATCH(FIXED(Q$6,0,TRUE),ES_NA1_0!$A$10:$AQ$10,0),FALSE)),":",VLOOKUP($A21,ES_NA1_0!$A$10:$AQ$100,MATCH(FIXED(Q$6,0,TRUE),ES_NA1_0!$A$10:$AQ$10,0),FALSE))</f>
        <v>37732.199999999997</v>
      </c>
      <c r="R21" s="232">
        <f>IF(ISNA(VLOOKUP($A21,ES_NA1_0!$A$10:$AQ$100,MATCH(FIXED(R$6,0,TRUE),ES_NA1_0!$A$10:$AQ$10,0),FALSE)),":",VLOOKUP($A21,ES_NA1_0!$A$10:$AQ$100,MATCH(FIXED(R$6,0,TRUE),ES_NA1_0!$A$10:$AQ$10,0),FALSE))</f>
        <v>36874.800000000003</v>
      </c>
      <c r="S21" s="232">
        <f>IF(ISNA(VLOOKUP($A21,ES_NA1_0!$A$10:$AQ$100,MATCH(FIXED(S$6,0,TRUE),ES_NA1_0!$A$10:$AQ$10,0),FALSE)),":",VLOOKUP($A21,ES_NA1_0!$A$10:$AQ$100,MATCH(FIXED(S$6,0,TRUE),ES_NA1_0!$A$10:$AQ$10,0),FALSE))</f>
        <v>36788.199999999997</v>
      </c>
      <c r="T21" s="232">
        <f>IF(ISNA(VLOOKUP($A21,ES_NA1_0!$A$10:$AQ$100,MATCH(FIXED(T$6,0,TRUE),ES_NA1_0!$A$10:$AQ$10,0),FALSE)),":",VLOOKUP($A21,ES_NA1_0!$A$10:$AQ$100,MATCH(FIXED(T$6,0,TRUE),ES_NA1_0!$A$10:$AQ$10,0),FALSE))</f>
        <v>35982.1</v>
      </c>
      <c r="U21" s="232">
        <f>IF(ISNA(VLOOKUP($A21,ES_NA1_0!$A$10:$AQ$100,MATCH(FIXED(U$6,0,TRUE),ES_NA1_0!$A$10:$AQ$10,0),FALSE)),":",VLOOKUP($A21,ES_NA1_0!$A$10:$AQ$100,MATCH(FIXED(U$6,0,TRUE),ES_NA1_0!$A$10:$AQ$10,0),FALSE))</f>
        <v>35653.9</v>
      </c>
      <c r="V21" s="232" t="str">
        <f>IF(ISNA(VLOOKUP($A21,ES_NA1_0!$A$10:$AQ$100,MATCH(FIXED(V$6,0,TRUE),ES_NA1_0!$A$10:$AQ$10,0),FALSE)),":",VLOOKUP($A21,ES_NA1_0!$A$10:$AQ$100,MATCH(FIXED(V$6,0,TRUE),ES_NA1_0!$A$10:$AQ$10,0),FALSE))</f>
        <v>:</v>
      </c>
      <c r="W21" s="232" t="str">
        <f>IF(ISNA(VLOOKUP($A21,ES_P1_0!$A$10:$AQ$100,MATCH(FIXED(W$6,0,TRUE),ES_P1_0!$A$10:$AQ$10,0),FALSE)),":",VLOOKUP($A21,ES_P1_0!$A$10:$AQ$100,MATCH(FIXED(W$6,0,TRUE),ES_P1_0!$A$10:$AQ$10,0),FALSE))</f>
        <v>:</v>
      </c>
    </row>
    <row r="22" spans="1:23">
      <c r="A22" s="230" t="str">
        <f>lookup!Z17</f>
        <v>Italy</v>
      </c>
      <c r="B22" s="232" t="str">
        <f>VLOOKUP(A22,lookup!$Z$2:$AA$77,2,FALSE)</f>
        <v>Ιταλία</v>
      </c>
      <c r="C22" s="232">
        <f>IF(ISNA(VLOOKUP($A22,ES_NA1_0!$A$10:$AQ$100,MATCH(FIXED(C$6,0,TRUE),ES_NA1_0!$A$10:$AQ$10,0),FALSE)),":",VLOOKUP($A22,ES_NA1_0!$A$10:$AQ$100,MATCH(FIXED(C$6,0,TRUE),ES_NA1_0!$A$10:$AQ$10,0),FALSE))</f>
        <v>1244538</v>
      </c>
      <c r="D22" s="232">
        <f>IF(ISNA(VLOOKUP($A22,ES_NA1_0!$A$10:$AQ$100,MATCH(FIXED(D$6,0,TRUE),ES_NA1_0!$A$10:$AQ$10,0),FALSE)),":",VLOOKUP($A22,ES_NA1_0!$A$10:$AQ$100,MATCH(FIXED(D$6,0,TRUE),ES_NA1_0!$A$10:$AQ$10,0),FALSE))</f>
        <v>1258659.6000000001</v>
      </c>
      <c r="E22" s="232">
        <f>IF(ISNA(VLOOKUP($A22,ES_NA1_0!$A$10:$AQ$100,MATCH(FIXED(E$6,0,TRUE),ES_NA1_0!$A$10:$AQ$10,0),FALSE)),":",VLOOKUP($A22,ES_NA1_0!$A$10:$AQ$100,MATCH(FIXED(E$6,0,TRUE),ES_NA1_0!$A$10:$AQ$10,0),FALSE))</f>
        <v>1282146.3</v>
      </c>
      <c r="F22" s="232">
        <f>IF(ISNA(VLOOKUP($A22,ES_NA1_0!$A$10:$AQ$100,MATCH(FIXED(F$6,0,TRUE),ES_NA1_0!$A$10:$AQ$10,0),FALSE)),":",VLOOKUP($A22,ES_NA1_0!$A$10:$AQ$100,MATCH(FIXED(F$6,0,TRUE),ES_NA1_0!$A$10:$AQ$10,0),FALSE))</f>
        <v>1300713.8999999999</v>
      </c>
      <c r="G22" s="232">
        <f>IF(ISNA(VLOOKUP($A22,ES_NA1_0!$A$10:$AQ$100,MATCH(FIXED(G$6,0,TRUE),ES_NA1_0!$A$10:$AQ$10,0),FALSE)),":",VLOOKUP($A22,ES_NA1_0!$A$10:$AQ$100,MATCH(FIXED(G$6,0,TRUE),ES_NA1_0!$A$10:$AQ$10,0),FALSE))</f>
        <v>1319588.5</v>
      </c>
      <c r="H22" s="232">
        <f>IF(ISNA(VLOOKUP($A22,ES_NA1_0!$A$10:$AQ$100,MATCH(FIXED(H$6,0,TRUE),ES_NA1_0!$A$10:$AQ$10,0),FALSE)),":",VLOOKUP($A22,ES_NA1_0!$A$10:$AQ$100,MATCH(FIXED(H$6,0,TRUE),ES_NA1_0!$A$10:$AQ$10,0),FALSE))</f>
        <v>1367800.9</v>
      </c>
      <c r="I22" s="232">
        <f>IF(ISNA(VLOOKUP($A22,ES_NA1_0!$A$10:$AQ$100,MATCH(FIXED(I$6,0,TRUE),ES_NA1_0!$A$10:$AQ$10,0),FALSE)),":",VLOOKUP($A22,ES_NA1_0!$A$10:$AQ$100,MATCH(FIXED(I$6,0,TRUE),ES_NA1_0!$A$10:$AQ$10,0),FALSE))</f>
        <v>1393277.9</v>
      </c>
      <c r="J22" s="232">
        <f>IF(ISNA(VLOOKUP($A22,ES_NA1_0!$A$10:$AQ$100,MATCH(FIXED(J$6,0,TRUE),ES_NA1_0!$A$10:$AQ$10,0),FALSE)),":",VLOOKUP($A22,ES_NA1_0!$A$10:$AQ$100,MATCH(FIXED(J$6,0,TRUE),ES_NA1_0!$A$10:$AQ$10,0),FALSE))</f>
        <v>1399567.7</v>
      </c>
      <c r="K22" s="232">
        <f>IF(ISNA(VLOOKUP($A22,ES_NA1_0!$A$10:$AQ$100,MATCH(FIXED(K$6,0,TRUE),ES_NA1_0!$A$10:$AQ$10,0),FALSE)),":",VLOOKUP($A22,ES_NA1_0!$A$10:$AQ$100,MATCH(FIXED(K$6,0,TRUE),ES_NA1_0!$A$10:$AQ$10,0),FALSE))</f>
        <v>1398915.8</v>
      </c>
      <c r="L22" s="232">
        <f>IF(ISNA(VLOOKUP($A22,ES_NA1_0!$A$10:$AQ$100,MATCH(FIXED(L$6,0,TRUE),ES_NA1_0!$A$10:$AQ$10,0),FALSE)),":",VLOOKUP($A22,ES_NA1_0!$A$10:$AQ$100,MATCH(FIXED(L$6,0,TRUE),ES_NA1_0!$A$10:$AQ$10,0),FALSE))</f>
        <v>1423126.4</v>
      </c>
      <c r="M22" s="232">
        <f>IF(ISNA(VLOOKUP($A22,ES_NA1_0!$A$10:$AQ$100,MATCH(FIXED(M$6,0,TRUE),ES_NA1_0!$A$10:$AQ$10,0),FALSE)),":",VLOOKUP($A22,ES_NA1_0!$A$10:$AQ$100,MATCH(FIXED(M$6,0,TRUE),ES_NA1_0!$A$10:$AQ$10,0),FALSE))</f>
        <v>1436379.5</v>
      </c>
      <c r="N22" s="232">
        <f>IF(ISNA(VLOOKUP($A22,ES_NA1_0!$A$10:$AQ$100,MATCH(FIXED(N$6,0,TRUE),ES_NA1_0!$A$10:$AQ$10,0),FALSE)),":",VLOOKUP($A22,ES_NA1_0!$A$10:$AQ$100,MATCH(FIXED(N$6,0,TRUE),ES_NA1_0!$A$10:$AQ$10,0),FALSE))</f>
        <v>1467964.4</v>
      </c>
      <c r="O22" s="232">
        <f>IF(ISNA(VLOOKUP($A22,ES_NA1_0!$A$10:$AQ$100,MATCH(FIXED(O$6,0,TRUE),ES_NA1_0!$A$10:$AQ$10,0),FALSE)),":",VLOOKUP($A22,ES_NA1_0!$A$10:$AQ$100,MATCH(FIXED(O$6,0,TRUE),ES_NA1_0!$A$10:$AQ$10,0),FALSE))</f>
        <v>1492671.1</v>
      </c>
      <c r="P22" s="232">
        <f>IF(ISNA(VLOOKUP($A22,ES_NA1_0!$A$10:$AQ$100,MATCH(FIXED(P$6,0,TRUE),ES_NA1_0!$A$10:$AQ$10,0),FALSE)),":",VLOOKUP($A22,ES_NA1_0!$A$10:$AQ$100,MATCH(FIXED(P$6,0,TRUE),ES_NA1_0!$A$10:$AQ$10,0),FALSE))</f>
        <v>1475412.4</v>
      </c>
      <c r="Q22" s="232">
        <f>IF(ISNA(VLOOKUP($A22,ES_NA1_0!$A$10:$AQ$100,MATCH(FIXED(Q$6,0,TRUE),ES_NA1_0!$A$10:$AQ$10,0),FALSE)),":",VLOOKUP($A22,ES_NA1_0!$A$10:$AQ$100,MATCH(FIXED(Q$6,0,TRUE),ES_NA1_0!$A$10:$AQ$10,0),FALSE))</f>
        <v>1394347.2</v>
      </c>
      <c r="R22" s="232">
        <f>IF(ISNA(VLOOKUP($A22,ES_NA1_0!$A$10:$AQ$100,MATCH(FIXED(R$6,0,TRUE),ES_NA1_0!$A$10:$AQ$10,0),FALSE)),":",VLOOKUP($A22,ES_NA1_0!$A$10:$AQ$100,MATCH(FIXED(R$6,0,TRUE),ES_NA1_0!$A$10:$AQ$10,0),FALSE))</f>
        <v>1418375.8</v>
      </c>
      <c r="S22" s="232">
        <f>IF(ISNA(VLOOKUP($A22,ES_NA1_0!$A$10:$AQ$100,MATCH(FIXED(S$6,0,TRUE),ES_NA1_0!$A$10:$AQ$10,0),FALSE)),":",VLOOKUP($A22,ES_NA1_0!$A$10:$AQ$100,MATCH(FIXED(S$6,0,TRUE),ES_NA1_0!$A$10:$AQ$10,0),FALSE))</f>
        <v>1424751.5</v>
      </c>
      <c r="T22" s="232">
        <f>IF(ISNA(VLOOKUP($A22,ES_NA1_0!$A$10:$AQ$100,MATCH(FIXED(T$6,0,TRUE),ES_NA1_0!$A$10:$AQ$10,0),FALSE)),":",VLOOKUP($A22,ES_NA1_0!$A$10:$AQ$100,MATCH(FIXED(T$6,0,TRUE),ES_NA1_0!$A$10:$AQ$10,0),FALSE))</f>
        <v>1391018</v>
      </c>
      <c r="U22" s="232">
        <f>IF(ISNA(VLOOKUP($A22,ES_NA1_0!$A$10:$AQ$100,MATCH(FIXED(U$6,0,TRUE),ES_NA1_0!$A$10:$AQ$10,0),FALSE)),":",VLOOKUP($A22,ES_NA1_0!$A$10:$AQ$100,MATCH(FIXED(U$6,0,TRUE),ES_NA1_0!$A$10:$AQ$10,0),FALSE))</f>
        <v>1365226.8</v>
      </c>
      <c r="V22" s="232" t="str">
        <f>IF(ISNA(VLOOKUP($A22,ES_NA1_0!$A$10:$AQ$100,MATCH(FIXED(V$6,0,TRUE),ES_NA1_0!$A$10:$AQ$10,0),FALSE)),":",VLOOKUP($A22,ES_NA1_0!$A$10:$AQ$100,MATCH(FIXED(V$6,0,TRUE),ES_NA1_0!$A$10:$AQ$10,0),FALSE))</f>
        <v>:</v>
      </c>
      <c r="W22" s="232" t="str">
        <f>IF(ISNA(VLOOKUP($A22,ES_P1_0!$A$10:$AQ$100,MATCH(FIXED(W$6,0,TRUE),ES_P1_0!$A$10:$AQ$10,0),FALSE)),":",VLOOKUP($A22,ES_P1_0!$A$10:$AQ$100,MATCH(FIXED(W$6,0,TRUE),ES_P1_0!$A$10:$AQ$10,0),FALSE))</f>
        <v>:</v>
      </c>
    </row>
    <row r="23" spans="1:23">
      <c r="A23" s="230" t="str">
        <f>lookup!Z18</f>
        <v>Cyprus</v>
      </c>
      <c r="B23" s="232" t="str">
        <f>VLOOKUP(A23,lookup!$Z$2:$AA$77,2,FALSE)</f>
        <v>Κύπρος</v>
      </c>
      <c r="C23" s="232">
        <f>IF(ISNA(VLOOKUP($A23,ES_NA1_0!$A$10:$AQ$100,MATCH(FIXED(C$6,0,TRUE),ES_NA1_0!$A$10:$AQ$10,0),FALSE)),":",VLOOKUP($A23,ES_NA1_0!$A$10:$AQ$100,MATCH(FIXED(C$6,0,TRUE),ES_NA1_0!$A$10:$AQ$10,0),FALSE))</f>
        <v>9640.6</v>
      </c>
      <c r="D23" s="232">
        <f>IF(ISNA(VLOOKUP($A23,ES_NA1_0!$A$10:$AQ$100,MATCH(FIXED(D$6,0,TRUE),ES_NA1_0!$A$10:$AQ$10,0),FALSE)),":",VLOOKUP($A23,ES_NA1_0!$A$10:$AQ$100,MATCH(FIXED(D$6,0,TRUE),ES_NA1_0!$A$10:$AQ$10,0),FALSE))</f>
        <v>9815.7999999999993</v>
      </c>
      <c r="E23" s="232">
        <f>IF(ISNA(VLOOKUP($A23,ES_NA1_0!$A$10:$AQ$100,MATCH(FIXED(E$6,0,TRUE),ES_NA1_0!$A$10:$AQ$10,0),FALSE)),":",VLOOKUP($A23,ES_NA1_0!$A$10:$AQ$100,MATCH(FIXED(E$6,0,TRUE),ES_NA1_0!$A$10:$AQ$10,0),FALSE))</f>
        <v>10044.1</v>
      </c>
      <c r="F23" s="232">
        <f>IF(ISNA(VLOOKUP($A23,ES_NA1_0!$A$10:$AQ$100,MATCH(FIXED(F$6,0,TRUE),ES_NA1_0!$A$10:$AQ$10,0),FALSE)),":",VLOOKUP($A23,ES_NA1_0!$A$10:$AQ$100,MATCH(FIXED(F$6,0,TRUE),ES_NA1_0!$A$10:$AQ$10,0),FALSE))</f>
        <v>10544</v>
      </c>
      <c r="G23" s="232">
        <f>IF(ISNA(VLOOKUP($A23,ES_NA1_0!$A$10:$AQ$100,MATCH(FIXED(G$6,0,TRUE),ES_NA1_0!$A$10:$AQ$10,0),FALSE)),":",VLOOKUP($A23,ES_NA1_0!$A$10:$AQ$100,MATCH(FIXED(G$6,0,TRUE),ES_NA1_0!$A$10:$AQ$10,0),FALSE))</f>
        <v>11052.6</v>
      </c>
      <c r="H23" s="232">
        <f>IF(ISNA(VLOOKUP($A23,ES_NA1_0!$A$10:$AQ$100,MATCH(FIXED(H$6,0,TRUE),ES_NA1_0!$A$10:$AQ$10,0),FALSE)),":",VLOOKUP($A23,ES_NA1_0!$A$10:$AQ$100,MATCH(FIXED(H$6,0,TRUE),ES_NA1_0!$A$10:$AQ$10,0),FALSE))</f>
        <v>11606.7</v>
      </c>
      <c r="I23" s="232">
        <f>IF(ISNA(VLOOKUP($A23,ES_NA1_0!$A$10:$AQ$100,MATCH(FIXED(I$6,0,TRUE),ES_NA1_0!$A$10:$AQ$10,0),FALSE)),":",VLOOKUP($A23,ES_NA1_0!$A$10:$AQ$100,MATCH(FIXED(I$6,0,TRUE),ES_NA1_0!$A$10:$AQ$10,0),FALSE))</f>
        <v>12073.7</v>
      </c>
      <c r="J23" s="232">
        <f>IF(ISNA(VLOOKUP($A23,ES_NA1_0!$A$10:$AQ$100,MATCH(FIXED(J$6,0,TRUE),ES_NA1_0!$A$10:$AQ$10,0),FALSE)),":",VLOOKUP($A23,ES_NA1_0!$A$10:$AQ$100,MATCH(FIXED(J$6,0,TRUE),ES_NA1_0!$A$10:$AQ$10,0),FALSE))</f>
        <v>12330.7</v>
      </c>
      <c r="K23" s="232">
        <f>IF(ISNA(VLOOKUP($A23,ES_NA1_0!$A$10:$AQ$100,MATCH(FIXED(K$6,0,TRUE),ES_NA1_0!$A$10:$AQ$10,0),FALSE)),":",VLOOKUP($A23,ES_NA1_0!$A$10:$AQ$100,MATCH(FIXED(K$6,0,TRUE),ES_NA1_0!$A$10:$AQ$10,0),FALSE))</f>
        <v>12561</v>
      </c>
      <c r="L23" s="232">
        <f>IF(ISNA(VLOOKUP($A23,ES_NA1_0!$A$10:$AQ$100,MATCH(FIXED(L$6,0,TRUE),ES_NA1_0!$A$10:$AQ$10,0),FALSE)),":",VLOOKUP($A23,ES_NA1_0!$A$10:$AQ$100,MATCH(FIXED(L$6,0,TRUE),ES_NA1_0!$A$10:$AQ$10,0),FALSE))</f>
        <v>13093</v>
      </c>
      <c r="M23" s="232">
        <f>IF(ISNA(VLOOKUP($A23,ES_NA1_0!$A$10:$AQ$100,MATCH(FIXED(M$6,0,TRUE),ES_NA1_0!$A$10:$AQ$10,0),FALSE)),":",VLOOKUP($A23,ES_NA1_0!$A$10:$AQ$100,MATCH(FIXED(M$6,0,TRUE),ES_NA1_0!$A$10:$AQ$10,0),FALSE))</f>
        <v>13598.2</v>
      </c>
      <c r="N23" s="232">
        <f>IF(ISNA(VLOOKUP($A23,ES_NA1_0!$A$10:$AQ$100,MATCH(FIXED(N$6,0,TRUE),ES_NA1_0!$A$10:$AQ$10,0),FALSE)),":",VLOOKUP($A23,ES_NA1_0!$A$10:$AQ$100,MATCH(FIXED(N$6,0,TRUE),ES_NA1_0!$A$10:$AQ$10,0),FALSE))</f>
        <v>14159.7</v>
      </c>
      <c r="O23" s="232">
        <f>IF(ISNA(VLOOKUP($A23,ES_NA1_0!$A$10:$AQ$100,MATCH(FIXED(O$6,0,TRUE),ES_NA1_0!$A$10:$AQ$10,0),FALSE)),":",VLOOKUP($A23,ES_NA1_0!$A$10:$AQ$100,MATCH(FIXED(O$6,0,TRUE),ES_NA1_0!$A$10:$AQ$10,0),FALSE))</f>
        <v>14881</v>
      </c>
      <c r="P23" s="232">
        <f>IF(ISNA(VLOOKUP($A23,ES_NA1_0!$A$10:$AQ$100,MATCH(FIXED(P$6,0,TRUE),ES_NA1_0!$A$10:$AQ$10,0),FALSE)),":",VLOOKUP($A23,ES_NA1_0!$A$10:$AQ$100,MATCH(FIXED(P$6,0,TRUE),ES_NA1_0!$A$10:$AQ$10,0),FALSE))</f>
        <v>15414.6</v>
      </c>
      <c r="Q23" s="232">
        <f>IF(ISNA(VLOOKUP($A23,ES_NA1_0!$A$10:$AQ$100,MATCH(FIXED(Q$6,0,TRUE),ES_NA1_0!$A$10:$AQ$10,0),FALSE)),":",VLOOKUP($A23,ES_NA1_0!$A$10:$AQ$100,MATCH(FIXED(Q$6,0,TRUE),ES_NA1_0!$A$10:$AQ$10,0),FALSE))</f>
        <v>15128.7</v>
      </c>
      <c r="R23" s="232">
        <f>IF(ISNA(VLOOKUP($A23,ES_NA1_0!$A$10:$AQ$100,MATCH(FIXED(R$6,0,TRUE),ES_NA1_0!$A$10:$AQ$10,0),FALSE)),":",VLOOKUP($A23,ES_NA1_0!$A$10:$AQ$100,MATCH(FIXED(R$6,0,TRUE),ES_NA1_0!$A$10:$AQ$10,0),FALSE))</f>
        <v>15326.7</v>
      </c>
      <c r="S23" s="232">
        <f>IF(ISNA(VLOOKUP($A23,ES_NA1_0!$A$10:$AQ$100,MATCH(FIXED(S$6,0,TRUE),ES_NA1_0!$A$10:$AQ$10,0),FALSE)),":",VLOOKUP($A23,ES_NA1_0!$A$10:$AQ$100,MATCH(FIXED(S$6,0,TRUE),ES_NA1_0!$A$10:$AQ$10,0),FALSE))</f>
        <v>15394.2</v>
      </c>
      <c r="T23" s="232">
        <f>IF(ISNA(VLOOKUP($A23,ES_NA1_0!$A$10:$AQ$100,MATCH(FIXED(T$6,0,TRUE),ES_NA1_0!$A$10:$AQ$10,0),FALSE)),":",VLOOKUP($A23,ES_NA1_0!$A$10:$AQ$100,MATCH(FIXED(T$6,0,TRUE),ES_NA1_0!$A$10:$AQ$10,0),FALSE))</f>
        <v>15022.8</v>
      </c>
      <c r="U23" s="232">
        <f>IF(ISNA(VLOOKUP($A23,ES_NA1_0!$A$10:$AQ$100,MATCH(FIXED(U$6,0,TRUE),ES_NA1_0!$A$10:$AQ$10,0),FALSE)),":",VLOOKUP($A23,ES_NA1_0!$A$10:$AQ$100,MATCH(FIXED(U$6,0,TRUE),ES_NA1_0!$A$10:$AQ$10,0),FALSE))</f>
        <v>14209.9</v>
      </c>
      <c r="V23" s="232" t="str">
        <f>IF(ISNA(VLOOKUP($A23,ES_NA1_0!$A$10:$AQ$100,MATCH(FIXED(V$6,0,TRUE),ES_NA1_0!$A$10:$AQ$10,0),FALSE)),":",VLOOKUP($A23,ES_NA1_0!$A$10:$AQ$100,MATCH(FIXED(V$6,0,TRUE),ES_NA1_0!$A$10:$AQ$10,0),FALSE))</f>
        <v>:</v>
      </c>
      <c r="W23" s="232" t="str">
        <f>IF(ISNA(VLOOKUP($A23,ES_P1_0!$A$10:$AQ$100,MATCH(FIXED(W$6,0,TRUE),ES_P1_0!$A$10:$AQ$10,0),FALSE)),":",VLOOKUP($A23,ES_P1_0!$A$10:$AQ$100,MATCH(FIXED(W$6,0,TRUE),ES_P1_0!$A$10:$AQ$10,0),FALSE))</f>
        <v>:</v>
      </c>
    </row>
    <row r="24" spans="1:23">
      <c r="A24" s="230" t="str">
        <f>lookup!Z19</f>
        <v>Latvia</v>
      </c>
      <c r="B24" s="232" t="str">
        <f>VLOOKUP(A24,lookup!$Z$2:$AA$77,2,FALSE)</f>
        <v>Λετονία</v>
      </c>
      <c r="C24" s="232">
        <f>IF(ISNA(VLOOKUP($A24,ES_NA1_0!$A$10:$AQ$100,MATCH(FIXED(C$6,0,TRUE),ES_NA1_0!$A$10:$AQ$10,0),FALSE)),":",VLOOKUP($A24,ES_NA1_0!$A$10:$AQ$100,MATCH(FIXED(C$6,0,TRUE),ES_NA1_0!$A$10:$AQ$10,0),FALSE))</f>
        <v>6678.1</v>
      </c>
      <c r="D24" s="232">
        <f>IF(ISNA(VLOOKUP($A24,ES_NA1_0!$A$10:$AQ$100,MATCH(FIXED(D$6,0,TRUE),ES_NA1_0!$A$10:$AQ$10,0),FALSE)),":",VLOOKUP($A24,ES_NA1_0!$A$10:$AQ$100,MATCH(FIXED(D$6,0,TRUE),ES_NA1_0!$A$10:$AQ$10,0),FALSE))</f>
        <v>6943.8</v>
      </c>
      <c r="E24" s="232">
        <f>IF(ISNA(VLOOKUP($A24,ES_NA1_0!$A$10:$AQ$100,MATCH(FIXED(E$6,0,TRUE),ES_NA1_0!$A$10:$AQ$10,0),FALSE)),":",VLOOKUP($A24,ES_NA1_0!$A$10:$AQ$100,MATCH(FIXED(E$6,0,TRUE),ES_NA1_0!$A$10:$AQ$10,0),FALSE))</f>
        <v>7612.6</v>
      </c>
      <c r="F24" s="232">
        <f>IF(ISNA(VLOOKUP($A24,ES_NA1_0!$A$10:$AQ$100,MATCH(FIXED(F$6,0,TRUE),ES_NA1_0!$A$10:$AQ$10,0),FALSE)),":",VLOOKUP($A24,ES_NA1_0!$A$10:$AQ$100,MATCH(FIXED(F$6,0,TRUE),ES_NA1_0!$A$10:$AQ$10,0),FALSE))</f>
        <v>8040.4</v>
      </c>
      <c r="G24" s="232">
        <f>IF(ISNA(VLOOKUP($A24,ES_NA1_0!$A$10:$AQ$100,MATCH(FIXED(G$6,0,TRUE),ES_NA1_0!$A$10:$AQ$10,0),FALSE)),":",VLOOKUP($A24,ES_NA1_0!$A$10:$AQ$100,MATCH(FIXED(G$6,0,TRUE),ES_NA1_0!$A$10:$AQ$10,0),FALSE))</f>
        <v>8273.6</v>
      </c>
      <c r="H24" s="232">
        <f>IF(ISNA(VLOOKUP($A24,ES_NA1_0!$A$10:$AQ$100,MATCH(FIXED(H$6,0,TRUE),ES_NA1_0!$A$10:$AQ$10,0),FALSE)),":",VLOOKUP($A24,ES_NA1_0!$A$10:$AQ$100,MATCH(FIXED(H$6,0,TRUE),ES_NA1_0!$A$10:$AQ$10,0),FALSE))</f>
        <v>8715</v>
      </c>
      <c r="I24" s="232">
        <f>IF(ISNA(VLOOKUP($A24,ES_NA1_0!$A$10:$AQ$100,MATCH(FIXED(I$6,0,TRUE),ES_NA1_0!$A$10:$AQ$10,0),FALSE)),":",VLOOKUP($A24,ES_NA1_0!$A$10:$AQ$100,MATCH(FIXED(I$6,0,TRUE),ES_NA1_0!$A$10:$AQ$10,0),FALSE))</f>
        <v>9355.4</v>
      </c>
      <c r="J24" s="232">
        <f>IF(ISNA(VLOOKUP($A24,ES_NA1_0!$A$10:$AQ$100,MATCH(FIXED(J$6,0,TRUE),ES_NA1_0!$A$10:$AQ$10,0),FALSE)),":",VLOOKUP($A24,ES_NA1_0!$A$10:$AQ$100,MATCH(FIXED(J$6,0,TRUE),ES_NA1_0!$A$10:$AQ$10,0),FALSE))</f>
        <v>10022.299999999999</v>
      </c>
      <c r="K24" s="232">
        <f>IF(ISNA(VLOOKUP($A24,ES_NA1_0!$A$10:$AQ$100,MATCH(FIXED(K$6,0,TRUE),ES_NA1_0!$A$10:$AQ$10,0),FALSE)),":",VLOOKUP($A24,ES_NA1_0!$A$10:$AQ$100,MATCH(FIXED(K$6,0,TRUE),ES_NA1_0!$A$10:$AQ$10,0),FALSE))</f>
        <v>10789.6</v>
      </c>
      <c r="L24" s="232">
        <f>IF(ISNA(VLOOKUP($A24,ES_NA1_0!$A$10:$AQ$100,MATCH(FIXED(L$6,0,TRUE),ES_NA1_0!$A$10:$AQ$10,0),FALSE)),":",VLOOKUP($A24,ES_NA1_0!$A$10:$AQ$100,MATCH(FIXED(L$6,0,TRUE),ES_NA1_0!$A$10:$AQ$10,0),FALSE))</f>
        <v>11742.1</v>
      </c>
      <c r="M24" s="232">
        <f>IF(ISNA(VLOOKUP($A24,ES_NA1_0!$A$10:$AQ$100,MATCH(FIXED(M$6,0,TRUE),ES_NA1_0!$A$10:$AQ$10,0),FALSE)),":",VLOOKUP($A24,ES_NA1_0!$A$10:$AQ$100,MATCH(FIXED(M$6,0,TRUE),ES_NA1_0!$A$10:$AQ$10,0),FALSE))</f>
        <v>12927.8</v>
      </c>
      <c r="N24" s="232">
        <f>IF(ISNA(VLOOKUP($A24,ES_NA1_0!$A$10:$AQ$100,MATCH(FIXED(N$6,0,TRUE),ES_NA1_0!$A$10:$AQ$10,0),FALSE)),":",VLOOKUP($A24,ES_NA1_0!$A$10:$AQ$100,MATCH(FIXED(N$6,0,TRUE),ES_NA1_0!$A$10:$AQ$10,0),FALSE))</f>
        <v>14348.3</v>
      </c>
      <c r="O24" s="232">
        <f>IF(ISNA(VLOOKUP($A24,ES_NA1_0!$A$10:$AQ$100,MATCH(FIXED(O$6,0,TRUE),ES_NA1_0!$A$10:$AQ$10,0),FALSE)),":",VLOOKUP($A24,ES_NA1_0!$A$10:$AQ$100,MATCH(FIXED(O$6,0,TRUE),ES_NA1_0!$A$10:$AQ$10,0),FALSE))</f>
        <v>15781.3</v>
      </c>
      <c r="P24" s="232">
        <f>IF(ISNA(VLOOKUP($A24,ES_NA1_0!$A$10:$AQ$100,MATCH(FIXED(P$6,0,TRUE),ES_NA1_0!$A$10:$AQ$10,0),FALSE)),":",VLOOKUP($A24,ES_NA1_0!$A$10:$AQ$100,MATCH(FIXED(P$6,0,TRUE),ES_NA1_0!$A$10:$AQ$10,0),FALSE))</f>
        <v>15344</v>
      </c>
      <c r="Q24" s="232">
        <f>IF(ISNA(VLOOKUP($A24,ES_NA1_0!$A$10:$AQ$100,MATCH(FIXED(Q$6,0,TRUE),ES_NA1_0!$A$10:$AQ$10,0),FALSE)),":",VLOOKUP($A24,ES_NA1_0!$A$10:$AQ$100,MATCH(FIXED(Q$6,0,TRUE),ES_NA1_0!$A$10:$AQ$10,0),FALSE))</f>
        <v>12628.2</v>
      </c>
      <c r="R24" s="232">
        <f>IF(ISNA(VLOOKUP($A24,ES_NA1_0!$A$10:$AQ$100,MATCH(FIXED(R$6,0,TRUE),ES_NA1_0!$A$10:$AQ$10,0),FALSE)),":",VLOOKUP($A24,ES_NA1_0!$A$10:$AQ$100,MATCH(FIXED(R$6,0,TRUE),ES_NA1_0!$A$10:$AQ$10,0),FALSE))</f>
        <v>12463.2</v>
      </c>
      <c r="S24" s="232">
        <f>IF(ISNA(VLOOKUP($A24,ES_NA1_0!$A$10:$AQ$100,MATCH(FIXED(S$6,0,TRUE),ES_NA1_0!$A$10:$AQ$10,0),FALSE)),":",VLOOKUP($A24,ES_NA1_0!$A$10:$AQ$100,MATCH(FIXED(S$6,0,TRUE),ES_NA1_0!$A$10:$AQ$10,0),FALSE))</f>
        <v>13124.6</v>
      </c>
      <c r="T24" s="232">
        <f>IF(ISNA(VLOOKUP($A24,ES_NA1_0!$A$10:$AQ$100,MATCH(FIXED(T$6,0,TRUE),ES_NA1_0!$A$10:$AQ$10,0),FALSE)),":",VLOOKUP($A24,ES_NA1_0!$A$10:$AQ$100,MATCH(FIXED(T$6,0,TRUE),ES_NA1_0!$A$10:$AQ$10,0),FALSE))</f>
        <v>13809.3</v>
      </c>
      <c r="U24" s="232">
        <f>IF(ISNA(VLOOKUP($A24,ES_NA1_0!$A$10:$AQ$100,MATCH(FIXED(U$6,0,TRUE),ES_NA1_0!$A$10:$AQ$10,0),FALSE)),":",VLOOKUP($A24,ES_NA1_0!$A$10:$AQ$100,MATCH(FIXED(U$6,0,TRUE),ES_NA1_0!$A$10:$AQ$10,0),FALSE))</f>
        <v>14376.8</v>
      </c>
      <c r="V24" s="232" t="str">
        <f>IF(ISNA(VLOOKUP($A24,ES_NA1_0!$A$10:$AQ$100,MATCH(FIXED(V$6,0,TRUE),ES_NA1_0!$A$10:$AQ$10,0),FALSE)),":",VLOOKUP($A24,ES_NA1_0!$A$10:$AQ$100,MATCH(FIXED(V$6,0,TRUE),ES_NA1_0!$A$10:$AQ$10,0),FALSE))</f>
        <v>:</v>
      </c>
      <c r="W24" s="232" t="str">
        <f>IF(ISNA(VLOOKUP($A24,ES_P1_0!$A$10:$AQ$100,MATCH(FIXED(W$6,0,TRUE),ES_P1_0!$A$10:$AQ$10,0),FALSE)),":",VLOOKUP($A24,ES_P1_0!$A$10:$AQ$100,MATCH(FIXED(W$6,0,TRUE),ES_P1_0!$A$10:$AQ$10,0),FALSE))</f>
        <v>:</v>
      </c>
    </row>
    <row r="25" spans="1:23">
      <c r="A25" s="230" t="str">
        <f>lookup!Z20</f>
        <v>Lithuania</v>
      </c>
      <c r="B25" s="232" t="str">
        <f>VLOOKUP(A25,lookup!$Z$2:$AA$77,2,FALSE)</f>
        <v>Λιθουανία</v>
      </c>
      <c r="C25" s="232">
        <f>IF(ISNA(VLOOKUP($A25,ES_NA1_0!$A$10:$AQ$100,MATCH(FIXED(C$6,0,TRUE),ES_NA1_0!$A$10:$AQ$10,0),FALSE)),":",VLOOKUP($A25,ES_NA1_0!$A$10:$AQ$100,MATCH(FIXED(C$6,0,TRUE),ES_NA1_0!$A$10:$AQ$10,0),FALSE))</f>
        <v>11473.2</v>
      </c>
      <c r="D25" s="232">
        <f>IF(ISNA(VLOOKUP($A25,ES_NA1_0!$A$10:$AQ$100,MATCH(FIXED(D$6,0,TRUE),ES_NA1_0!$A$10:$AQ$10,0),FALSE)),":",VLOOKUP($A25,ES_NA1_0!$A$10:$AQ$100,MATCH(FIXED(D$6,0,TRUE),ES_NA1_0!$A$10:$AQ$10,0),FALSE))</f>
        <v>12074.3</v>
      </c>
      <c r="E25" s="232">
        <f>IF(ISNA(VLOOKUP($A25,ES_NA1_0!$A$10:$AQ$100,MATCH(FIXED(E$6,0,TRUE),ES_NA1_0!$A$10:$AQ$10,0),FALSE)),":",VLOOKUP($A25,ES_NA1_0!$A$10:$AQ$100,MATCH(FIXED(E$6,0,TRUE),ES_NA1_0!$A$10:$AQ$10,0),FALSE))</f>
        <v>13057.2</v>
      </c>
      <c r="F25" s="232">
        <f>IF(ISNA(VLOOKUP($A25,ES_NA1_0!$A$10:$AQ$100,MATCH(FIXED(F$6,0,TRUE),ES_NA1_0!$A$10:$AQ$10,0),FALSE)),":",VLOOKUP($A25,ES_NA1_0!$A$10:$AQ$100,MATCH(FIXED(F$6,0,TRUE),ES_NA1_0!$A$10:$AQ$10,0),FALSE))</f>
        <v>14052.6</v>
      </c>
      <c r="G25" s="232">
        <f>IF(ISNA(VLOOKUP($A25,ES_NA1_0!$A$10:$AQ$100,MATCH(FIXED(G$6,0,TRUE),ES_NA1_0!$A$10:$AQ$10,0),FALSE)),":",VLOOKUP($A25,ES_NA1_0!$A$10:$AQ$100,MATCH(FIXED(G$6,0,TRUE),ES_NA1_0!$A$10:$AQ$10,0),FALSE))</f>
        <v>13909.1</v>
      </c>
      <c r="H25" s="232">
        <f>IF(ISNA(VLOOKUP($A25,ES_NA1_0!$A$10:$AQ$100,MATCH(FIXED(H$6,0,TRUE),ES_NA1_0!$A$10:$AQ$10,0),FALSE)),":",VLOOKUP($A25,ES_NA1_0!$A$10:$AQ$100,MATCH(FIXED(H$6,0,TRUE),ES_NA1_0!$A$10:$AQ$10,0),FALSE))</f>
        <v>14412.8</v>
      </c>
      <c r="I25" s="232">
        <f>IF(ISNA(VLOOKUP($A25,ES_NA1_0!$A$10:$AQ$100,MATCH(FIXED(I$6,0,TRUE),ES_NA1_0!$A$10:$AQ$10,0),FALSE)),":",VLOOKUP($A25,ES_NA1_0!$A$10:$AQ$100,MATCH(FIXED(I$6,0,TRUE),ES_NA1_0!$A$10:$AQ$10,0),FALSE))</f>
        <v>15378.4</v>
      </c>
      <c r="J25" s="232">
        <f>IF(ISNA(VLOOKUP($A25,ES_NA1_0!$A$10:$AQ$100,MATCH(FIXED(J$6,0,TRUE),ES_NA1_0!$A$10:$AQ$10,0),FALSE)),":",VLOOKUP($A25,ES_NA1_0!$A$10:$AQ$100,MATCH(FIXED(J$6,0,TRUE),ES_NA1_0!$A$10:$AQ$10,0),FALSE))</f>
        <v>16429.900000000001</v>
      </c>
      <c r="K25" s="232">
        <f>IF(ISNA(VLOOKUP($A25,ES_NA1_0!$A$10:$AQ$100,MATCH(FIXED(K$6,0,TRUE),ES_NA1_0!$A$10:$AQ$10,0),FALSE)),":",VLOOKUP($A25,ES_NA1_0!$A$10:$AQ$100,MATCH(FIXED(K$6,0,TRUE),ES_NA1_0!$A$10:$AQ$10,0),FALSE))</f>
        <v>18118.3</v>
      </c>
      <c r="L25" s="232">
        <f>IF(ISNA(VLOOKUP($A25,ES_NA1_0!$A$10:$AQ$100,MATCH(FIXED(L$6,0,TRUE),ES_NA1_0!$A$10:$AQ$10,0),FALSE)),":",VLOOKUP($A25,ES_NA1_0!$A$10:$AQ$100,MATCH(FIXED(L$6,0,TRUE),ES_NA1_0!$A$10:$AQ$10,0),FALSE))</f>
        <v>19453.400000000001</v>
      </c>
      <c r="M25" s="232">
        <f>IF(ISNA(VLOOKUP($A25,ES_NA1_0!$A$10:$AQ$100,MATCH(FIXED(M$6,0,TRUE),ES_NA1_0!$A$10:$AQ$10,0),FALSE)),":",VLOOKUP($A25,ES_NA1_0!$A$10:$AQ$100,MATCH(FIXED(M$6,0,TRUE),ES_NA1_0!$A$10:$AQ$10,0),FALSE))</f>
        <v>20969.099999999999</v>
      </c>
      <c r="N25" s="232">
        <f>IF(ISNA(VLOOKUP($A25,ES_NA1_0!$A$10:$AQ$100,MATCH(FIXED(N$6,0,TRUE),ES_NA1_0!$A$10:$AQ$10,0),FALSE)),":",VLOOKUP($A25,ES_NA1_0!$A$10:$AQ$100,MATCH(FIXED(N$6,0,TRUE),ES_NA1_0!$A$10:$AQ$10,0),FALSE))</f>
        <v>22606.5</v>
      </c>
      <c r="O25" s="232">
        <f>IF(ISNA(VLOOKUP($A25,ES_NA1_0!$A$10:$AQ$100,MATCH(FIXED(O$6,0,TRUE),ES_NA1_0!$A$10:$AQ$10,0),FALSE)),":",VLOOKUP($A25,ES_NA1_0!$A$10:$AQ$100,MATCH(FIXED(O$6,0,TRUE),ES_NA1_0!$A$10:$AQ$10,0),FALSE))</f>
        <v>24821.1</v>
      </c>
      <c r="P25" s="232">
        <f>IF(ISNA(VLOOKUP($A25,ES_NA1_0!$A$10:$AQ$100,MATCH(FIXED(P$6,0,TRUE),ES_NA1_0!$A$10:$AQ$10,0),FALSE)),":",VLOOKUP($A25,ES_NA1_0!$A$10:$AQ$100,MATCH(FIXED(P$6,0,TRUE),ES_NA1_0!$A$10:$AQ$10,0),FALSE))</f>
        <v>25544</v>
      </c>
      <c r="Q25" s="232">
        <f>IF(ISNA(VLOOKUP($A25,ES_NA1_0!$A$10:$AQ$100,MATCH(FIXED(Q$6,0,TRUE),ES_NA1_0!$A$10:$AQ$10,0),FALSE)),":",VLOOKUP($A25,ES_NA1_0!$A$10:$AQ$100,MATCH(FIXED(Q$6,0,TRUE),ES_NA1_0!$A$10:$AQ$10,0),FALSE))</f>
        <v>21751.5</v>
      </c>
      <c r="R25" s="232">
        <f>IF(ISNA(VLOOKUP($A25,ES_NA1_0!$A$10:$AQ$100,MATCH(FIXED(R$6,0,TRUE),ES_NA1_0!$A$10:$AQ$10,0),FALSE)),":",VLOOKUP($A25,ES_NA1_0!$A$10:$AQ$100,MATCH(FIXED(R$6,0,TRUE),ES_NA1_0!$A$10:$AQ$10,0),FALSE))</f>
        <v>22098.7</v>
      </c>
      <c r="S25" s="232">
        <f>IF(ISNA(VLOOKUP($A25,ES_NA1_0!$A$10:$AQ$100,MATCH(FIXED(S$6,0,TRUE),ES_NA1_0!$A$10:$AQ$10,0),FALSE)),":",VLOOKUP($A25,ES_NA1_0!$A$10:$AQ$100,MATCH(FIXED(S$6,0,TRUE),ES_NA1_0!$A$10:$AQ$10,0),FALSE))</f>
        <v>23435.5</v>
      </c>
      <c r="T25" s="232">
        <f>IF(ISNA(VLOOKUP($A25,ES_NA1_0!$A$10:$AQ$100,MATCH(FIXED(T$6,0,TRUE),ES_NA1_0!$A$10:$AQ$10,0),FALSE)),":",VLOOKUP($A25,ES_NA1_0!$A$10:$AQ$100,MATCH(FIXED(T$6,0,TRUE),ES_NA1_0!$A$10:$AQ$10,0),FALSE))</f>
        <v>24293</v>
      </c>
      <c r="U25" s="232">
        <f>IF(ISNA(VLOOKUP($A25,ES_NA1_0!$A$10:$AQ$100,MATCH(FIXED(U$6,0,TRUE),ES_NA1_0!$A$10:$AQ$10,0),FALSE)),":",VLOOKUP($A25,ES_NA1_0!$A$10:$AQ$100,MATCH(FIXED(U$6,0,TRUE),ES_NA1_0!$A$10:$AQ$10,0),FALSE))</f>
        <v>25102.5</v>
      </c>
      <c r="V25" s="232" t="str">
        <f>IF(ISNA(VLOOKUP($A25,ES_NA1_0!$A$10:$AQ$100,MATCH(FIXED(V$6,0,TRUE),ES_NA1_0!$A$10:$AQ$10,0),FALSE)),":",VLOOKUP($A25,ES_NA1_0!$A$10:$AQ$100,MATCH(FIXED(V$6,0,TRUE),ES_NA1_0!$A$10:$AQ$10,0),FALSE))</f>
        <v>:</v>
      </c>
      <c r="W25" s="232" t="str">
        <f>IF(ISNA(VLOOKUP($A25,ES_P1_0!$A$10:$AQ$100,MATCH(FIXED(W$6,0,TRUE),ES_P1_0!$A$10:$AQ$10,0),FALSE)),":",VLOOKUP($A25,ES_P1_0!$A$10:$AQ$100,MATCH(FIXED(W$6,0,TRUE),ES_P1_0!$A$10:$AQ$10,0),FALSE))</f>
        <v>:</v>
      </c>
    </row>
    <row r="26" spans="1:23">
      <c r="A26" s="230" t="str">
        <f>lookup!Z21</f>
        <v>Luxembourg</v>
      </c>
      <c r="B26" s="232" t="str">
        <f>VLOOKUP(A26,lookup!$Z$2:$AA$77,2,FALSE)</f>
        <v>Λουξεμβούργο</v>
      </c>
      <c r="C26" s="232">
        <f>IF(ISNA(VLOOKUP($A26,ES_NA1_0!$A$10:$AQ$100,MATCH(FIXED(C$6,0,TRUE),ES_NA1_0!$A$10:$AQ$10,0),FALSE)),":",VLOOKUP($A26,ES_NA1_0!$A$10:$AQ$100,MATCH(FIXED(C$6,0,TRUE),ES_NA1_0!$A$10:$AQ$10,0),FALSE))</f>
        <v>18862.8</v>
      </c>
      <c r="D26" s="232">
        <f>IF(ISNA(VLOOKUP($A26,ES_NA1_0!$A$10:$AQ$100,MATCH(FIXED(D$6,0,TRUE),ES_NA1_0!$A$10:$AQ$10,0),FALSE)),":",VLOOKUP($A26,ES_NA1_0!$A$10:$AQ$100,MATCH(FIXED(D$6,0,TRUE),ES_NA1_0!$A$10:$AQ$10,0),FALSE))</f>
        <v>19148.599999999999</v>
      </c>
      <c r="E26" s="232">
        <f>IF(ISNA(VLOOKUP($A26,ES_NA1_0!$A$10:$AQ$100,MATCH(FIXED(E$6,0,TRUE),ES_NA1_0!$A$10:$AQ$10,0),FALSE)),":",VLOOKUP($A26,ES_NA1_0!$A$10:$AQ$100,MATCH(FIXED(E$6,0,TRUE),ES_NA1_0!$A$10:$AQ$10,0),FALSE))</f>
        <v>20285.599999999999</v>
      </c>
      <c r="F26" s="232">
        <f>IF(ISNA(VLOOKUP($A26,ES_NA1_0!$A$10:$AQ$100,MATCH(FIXED(F$6,0,TRUE),ES_NA1_0!$A$10:$AQ$10,0),FALSE)),":",VLOOKUP($A26,ES_NA1_0!$A$10:$AQ$100,MATCH(FIXED(F$6,0,TRUE),ES_NA1_0!$A$10:$AQ$10,0),FALSE))</f>
        <v>21602.400000000001</v>
      </c>
      <c r="G26" s="232">
        <f>IF(ISNA(VLOOKUP($A26,ES_NA1_0!$A$10:$AQ$100,MATCH(FIXED(G$6,0,TRUE),ES_NA1_0!$A$10:$AQ$10,0),FALSE)),":",VLOOKUP($A26,ES_NA1_0!$A$10:$AQ$100,MATCH(FIXED(G$6,0,TRUE),ES_NA1_0!$A$10:$AQ$10,0),FALSE))</f>
        <v>23421.4</v>
      </c>
      <c r="H26" s="232">
        <f>IF(ISNA(VLOOKUP($A26,ES_NA1_0!$A$10:$AQ$100,MATCH(FIXED(H$6,0,TRUE),ES_NA1_0!$A$10:$AQ$10,0),FALSE)),":",VLOOKUP($A26,ES_NA1_0!$A$10:$AQ$100,MATCH(FIXED(H$6,0,TRUE),ES_NA1_0!$A$10:$AQ$10,0),FALSE))</f>
        <v>25398.6</v>
      </c>
      <c r="I26" s="232">
        <f>IF(ISNA(VLOOKUP($A26,ES_NA1_0!$A$10:$AQ$100,MATCH(FIXED(I$6,0,TRUE),ES_NA1_0!$A$10:$AQ$10,0),FALSE)),":",VLOOKUP($A26,ES_NA1_0!$A$10:$AQ$100,MATCH(FIXED(I$6,0,TRUE),ES_NA1_0!$A$10:$AQ$10,0),FALSE))</f>
        <v>26038.1</v>
      </c>
      <c r="J26" s="232">
        <f>IF(ISNA(VLOOKUP($A26,ES_NA1_0!$A$10:$AQ$100,MATCH(FIXED(J$6,0,TRUE),ES_NA1_0!$A$10:$AQ$10,0),FALSE)),":",VLOOKUP($A26,ES_NA1_0!$A$10:$AQ$100,MATCH(FIXED(J$6,0,TRUE),ES_NA1_0!$A$10:$AQ$10,0),FALSE))</f>
        <v>27103.1</v>
      </c>
      <c r="K26" s="232">
        <f>IF(ISNA(VLOOKUP($A26,ES_NA1_0!$A$10:$AQ$100,MATCH(FIXED(K$6,0,TRUE),ES_NA1_0!$A$10:$AQ$10,0),FALSE)),":",VLOOKUP($A26,ES_NA1_0!$A$10:$AQ$100,MATCH(FIXED(K$6,0,TRUE),ES_NA1_0!$A$10:$AQ$10,0),FALSE))</f>
        <v>27554.5</v>
      </c>
      <c r="L26" s="232">
        <f>IF(ISNA(VLOOKUP($A26,ES_NA1_0!$A$10:$AQ$100,MATCH(FIXED(L$6,0,TRUE),ES_NA1_0!$A$10:$AQ$10,0),FALSE)),":",VLOOKUP($A26,ES_NA1_0!$A$10:$AQ$100,MATCH(FIXED(L$6,0,TRUE),ES_NA1_0!$A$10:$AQ$10,0),FALSE))</f>
        <v>28758.799999999999</v>
      </c>
      <c r="M26" s="232">
        <f>IF(ISNA(VLOOKUP($A26,ES_NA1_0!$A$10:$AQ$100,MATCH(FIXED(M$6,0,TRUE),ES_NA1_0!$A$10:$AQ$10,0),FALSE)),":",VLOOKUP($A26,ES_NA1_0!$A$10:$AQ$100,MATCH(FIXED(M$6,0,TRUE),ES_NA1_0!$A$10:$AQ$10,0),FALSE))</f>
        <v>30269.5</v>
      </c>
      <c r="N26" s="232">
        <f>IF(ISNA(VLOOKUP($A26,ES_NA1_0!$A$10:$AQ$100,MATCH(FIXED(N$6,0,TRUE),ES_NA1_0!$A$10:$AQ$10,0),FALSE)),":",VLOOKUP($A26,ES_NA1_0!$A$10:$AQ$100,MATCH(FIXED(N$6,0,TRUE),ES_NA1_0!$A$10:$AQ$10,0),FALSE))</f>
        <v>31763.599999999999</v>
      </c>
      <c r="O26" s="232">
        <f>IF(ISNA(VLOOKUP($A26,ES_NA1_0!$A$10:$AQ$100,MATCH(FIXED(O$6,0,TRUE),ES_NA1_0!$A$10:$AQ$10,0),FALSE)),":",VLOOKUP($A26,ES_NA1_0!$A$10:$AQ$100,MATCH(FIXED(O$6,0,TRUE),ES_NA1_0!$A$10:$AQ$10,0),FALSE))</f>
        <v>33856.199999999997</v>
      </c>
      <c r="P26" s="232">
        <f>IF(ISNA(VLOOKUP($A26,ES_NA1_0!$A$10:$AQ$100,MATCH(FIXED(P$6,0,TRUE),ES_NA1_0!$A$10:$AQ$10,0),FALSE)),":",VLOOKUP($A26,ES_NA1_0!$A$10:$AQ$100,MATCH(FIXED(P$6,0,TRUE),ES_NA1_0!$A$10:$AQ$10,0),FALSE))</f>
        <v>33607.5</v>
      </c>
      <c r="Q26" s="232">
        <f>IF(ISNA(VLOOKUP($A26,ES_NA1_0!$A$10:$AQ$100,MATCH(FIXED(Q$6,0,TRUE),ES_NA1_0!$A$10:$AQ$10,0),FALSE)),":",VLOOKUP($A26,ES_NA1_0!$A$10:$AQ$100,MATCH(FIXED(Q$6,0,TRUE),ES_NA1_0!$A$10:$AQ$10,0),FALSE))</f>
        <v>31740.2</v>
      </c>
      <c r="R26" s="232">
        <f>IF(ISNA(VLOOKUP($A26,ES_NA1_0!$A$10:$AQ$100,MATCH(FIXED(R$6,0,TRUE),ES_NA1_0!$A$10:$AQ$10,0),FALSE)),":",VLOOKUP($A26,ES_NA1_0!$A$10:$AQ$100,MATCH(FIXED(R$6,0,TRUE),ES_NA1_0!$A$10:$AQ$10,0),FALSE))</f>
        <v>32724.6</v>
      </c>
      <c r="S26" s="232">
        <f>IF(ISNA(VLOOKUP($A26,ES_NA1_0!$A$10:$AQ$100,MATCH(FIXED(S$6,0,TRUE),ES_NA1_0!$A$10:$AQ$10,0),FALSE)),":",VLOOKUP($A26,ES_NA1_0!$A$10:$AQ$100,MATCH(FIXED(S$6,0,TRUE),ES_NA1_0!$A$10:$AQ$10,0),FALSE))</f>
        <v>33348</v>
      </c>
      <c r="T26" s="232">
        <f>IF(ISNA(VLOOKUP($A26,ES_NA1_0!$A$10:$AQ$100,MATCH(FIXED(T$6,0,TRUE),ES_NA1_0!$A$10:$AQ$10,0),FALSE)),":",VLOOKUP($A26,ES_NA1_0!$A$10:$AQ$100,MATCH(FIXED(T$6,0,TRUE),ES_NA1_0!$A$10:$AQ$10,0),FALSE))</f>
        <v>33289.4</v>
      </c>
      <c r="U26" s="232">
        <f>IF(ISNA(VLOOKUP($A26,ES_NA1_0!$A$10:$AQ$100,MATCH(FIXED(U$6,0,TRUE),ES_NA1_0!$A$10:$AQ$10,0),FALSE)),":",VLOOKUP($A26,ES_NA1_0!$A$10:$AQ$100,MATCH(FIXED(U$6,0,TRUE),ES_NA1_0!$A$10:$AQ$10,0),FALSE))</f>
        <v>34000.699999999997</v>
      </c>
      <c r="V26" s="232" t="str">
        <f>IF(ISNA(VLOOKUP($A26,ES_NA1_0!$A$10:$AQ$100,MATCH(FIXED(V$6,0,TRUE),ES_NA1_0!$A$10:$AQ$10,0),FALSE)),":",VLOOKUP($A26,ES_NA1_0!$A$10:$AQ$100,MATCH(FIXED(V$6,0,TRUE),ES_NA1_0!$A$10:$AQ$10,0),FALSE))</f>
        <v>:</v>
      </c>
      <c r="W26" s="232" t="str">
        <f>IF(ISNA(VLOOKUP($A26,ES_P1_0!$A$10:$AQ$100,MATCH(FIXED(W$6,0,TRUE),ES_P1_0!$A$10:$AQ$10,0),FALSE)),":",VLOOKUP($A26,ES_P1_0!$A$10:$AQ$100,MATCH(FIXED(W$6,0,TRUE),ES_P1_0!$A$10:$AQ$10,0),FALSE))</f>
        <v>:</v>
      </c>
    </row>
    <row r="27" spans="1:23">
      <c r="A27" s="230" t="str">
        <f>lookup!Z22</f>
        <v>Hungary</v>
      </c>
      <c r="B27" s="232" t="str">
        <f>VLOOKUP(A27,lookup!$Z$2:$AA$77,2,FALSE)</f>
        <v>Ουγγαρία</v>
      </c>
      <c r="C27" s="232">
        <f>IF(ISNA(VLOOKUP($A27,ES_NA1_0!$A$10:$AQ$100,MATCH(FIXED(C$6,0,TRUE),ES_NA1_0!$A$10:$AQ$10,0),FALSE)),":",VLOOKUP($A27,ES_NA1_0!$A$10:$AQ$100,MATCH(FIXED(C$6,0,TRUE),ES_NA1_0!$A$10:$AQ$10,0),FALSE))</f>
        <v>62600.2</v>
      </c>
      <c r="D27" s="232">
        <f>IF(ISNA(VLOOKUP($A27,ES_NA1_0!$A$10:$AQ$100,MATCH(FIXED(D$6,0,TRUE),ES_NA1_0!$A$10:$AQ$10,0),FALSE)),":",VLOOKUP($A27,ES_NA1_0!$A$10:$AQ$100,MATCH(FIXED(D$6,0,TRUE),ES_NA1_0!$A$10:$AQ$10,0),FALSE))</f>
        <v>62700.9</v>
      </c>
      <c r="E27" s="232">
        <f>IF(ISNA(VLOOKUP($A27,ES_NA1_0!$A$10:$AQ$100,MATCH(FIXED(E$6,0,TRUE),ES_NA1_0!$A$10:$AQ$10,0),FALSE)),":",VLOOKUP($A27,ES_NA1_0!$A$10:$AQ$100,MATCH(FIXED(E$6,0,TRUE),ES_NA1_0!$A$10:$AQ$10,0),FALSE))</f>
        <v>64661.7</v>
      </c>
      <c r="F27" s="232">
        <f>IF(ISNA(VLOOKUP($A27,ES_NA1_0!$A$10:$AQ$100,MATCH(FIXED(F$6,0,TRUE),ES_NA1_0!$A$10:$AQ$10,0),FALSE)),":",VLOOKUP($A27,ES_NA1_0!$A$10:$AQ$100,MATCH(FIXED(F$6,0,TRUE),ES_NA1_0!$A$10:$AQ$10,0),FALSE))</f>
        <v>67295.7</v>
      </c>
      <c r="G27" s="232">
        <f>IF(ISNA(VLOOKUP($A27,ES_NA1_0!$A$10:$AQ$100,MATCH(FIXED(G$6,0,TRUE),ES_NA1_0!$A$10:$AQ$10,0),FALSE)),":",VLOOKUP($A27,ES_NA1_0!$A$10:$AQ$100,MATCH(FIXED(G$6,0,TRUE),ES_NA1_0!$A$10:$AQ$10,0),FALSE))</f>
        <v>69447.600000000006</v>
      </c>
      <c r="H27" s="232">
        <f>IF(ISNA(VLOOKUP($A27,ES_NA1_0!$A$10:$AQ$100,MATCH(FIXED(H$6,0,TRUE),ES_NA1_0!$A$10:$AQ$10,0),FALSE)),":",VLOOKUP($A27,ES_NA1_0!$A$10:$AQ$100,MATCH(FIXED(H$6,0,TRUE),ES_NA1_0!$A$10:$AQ$10,0),FALSE))</f>
        <v>72381.899999999994</v>
      </c>
      <c r="I27" s="232">
        <f>IF(ISNA(VLOOKUP($A27,ES_NA1_0!$A$10:$AQ$100,MATCH(FIXED(I$6,0,TRUE),ES_NA1_0!$A$10:$AQ$10,0),FALSE)),":",VLOOKUP($A27,ES_NA1_0!$A$10:$AQ$100,MATCH(FIXED(I$6,0,TRUE),ES_NA1_0!$A$10:$AQ$10,0),FALSE))</f>
        <v>75068.899999999994</v>
      </c>
      <c r="J27" s="232">
        <f>IF(ISNA(VLOOKUP($A27,ES_NA1_0!$A$10:$AQ$100,MATCH(FIXED(J$6,0,TRUE),ES_NA1_0!$A$10:$AQ$10,0),FALSE)),":",VLOOKUP($A27,ES_NA1_0!$A$10:$AQ$100,MATCH(FIXED(J$6,0,TRUE),ES_NA1_0!$A$10:$AQ$10,0),FALSE))</f>
        <v>78451.600000000006</v>
      </c>
      <c r="K27" s="232">
        <f>IF(ISNA(VLOOKUP($A27,ES_NA1_0!$A$10:$AQ$100,MATCH(FIXED(K$6,0,TRUE),ES_NA1_0!$A$10:$AQ$10,0),FALSE)),":",VLOOKUP($A27,ES_NA1_0!$A$10:$AQ$100,MATCH(FIXED(K$6,0,TRUE),ES_NA1_0!$A$10:$AQ$10,0),FALSE))</f>
        <v>81472.3</v>
      </c>
      <c r="L27" s="232">
        <f>IF(ISNA(VLOOKUP($A27,ES_NA1_0!$A$10:$AQ$100,MATCH(FIXED(L$6,0,TRUE),ES_NA1_0!$A$10:$AQ$10,0),FALSE)),":",VLOOKUP($A27,ES_NA1_0!$A$10:$AQ$100,MATCH(FIXED(L$6,0,TRUE),ES_NA1_0!$A$10:$AQ$10,0),FALSE))</f>
        <v>85380.6</v>
      </c>
      <c r="M27" s="232">
        <f>IF(ISNA(VLOOKUP($A27,ES_NA1_0!$A$10:$AQ$100,MATCH(FIXED(M$6,0,TRUE),ES_NA1_0!$A$10:$AQ$10,0),FALSE)),":",VLOOKUP($A27,ES_NA1_0!$A$10:$AQ$100,MATCH(FIXED(M$6,0,TRUE),ES_NA1_0!$A$10:$AQ$10,0),FALSE))</f>
        <v>88765.5</v>
      </c>
      <c r="N27" s="232">
        <f>IF(ISNA(VLOOKUP($A27,ES_NA1_0!$A$10:$AQ$100,MATCH(FIXED(N$6,0,TRUE),ES_NA1_0!$A$10:$AQ$10,0),FALSE)),":",VLOOKUP($A27,ES_NA1_0!$A$10:$AQ$100,MATCH(FIXED(N$6,0,TRUE),ES_NA1_0!$A$10:$AQ$10,0),FALSE))</f>
        <v>92221.8</v>
      </c>
      <c r="O27" s="232">
        <f>IF(ISNA(VLOOKUP($A27,ES_NA1_0!$A$10:$AQ$100,MATCH(FIXED(O$6,0,TRUE),ES_NA1_0!$A$10:$AQ$10,0),FALSE)),":",VLOOKUP($A27,ES_NA1_0!$A$10:$AQ$100,MATCH(FIXED(O$6,0,TRUE),ES_NA1_0!$A$10:$AQ$10,0),FALSE))</f>
        <v>92323.6</v>
      </c>
      <c r="P27" s="232">
        <f>IF(ISNA(VLOOKUP($A27,ES_NA1_0!$A$10:$AQ$100,MATCH(FIXED(P$6,0,TRUE),ES_NA1_0!$A$10:$AQ$10,0),FALSE)),":",VLOOKUP($A27,ES_NA1_0!$A$10:$AQ$100,MATCH(FIXED(P$6,0,TRUE),ES_NA1_0!$A$10:$AQ$10,0),FALSE))</f>
        <v>93148.2</v>
      </c>
      <c r="Q27" s="232">
        <f>IF(ISNA(VLOOKUP($A27,ES_NA1_0!$A$10:$AQ$100,MATCH(FIXED(Q$6,0,TRUE),ES_NA1_0!$A$10:$AQ$10,0),FALSE)),":",VLOOKUP($A27,ES_NA1_0!$A$10:$AQ$100,MATCH(FIXED(Q$6,0,TRUE),ES_NA1_0!$A$10:$AQ$10,0),FALSE))</f>
        <v>86844.5</v>
      </c>
      <c r="R27" s="232">
        <f>IF(ISNA(VLOOKUP($A27,ES_NA1_0!$A$10:$AQ$100,MATCH(FIXED(R$6,0,TRUE),ES_NA1_0!$A$10:$AQ$10,0),FALSE)),":",VLOOKUP($A27,ES_NA1_0!$A$10:$AQ$100,MATCH(FIXED(R$6,0,TRUE),ES_NA1_0!$A$10:$AQ$10,0),FALSE))</f>
        <v>87759.8</v>
      </c>
      <c r="S27" s="232">
        <f>IF(ISNA(VLOOKUP($A27,ES_NA1_0!$A$10:$AQ$100,MATCH(FIXED(S$6,0,TRUE),ES_NA1_0!$A$10:$AQ$10,0),FALSE)),":",VLOOKUP($A27,ES_NA1_0!$A$10:$AQ$100,MATCH(FIXED(S$6,0,TRUE),ES_NA1_0!$A$10:$AQ$10,0),FALSE))</f>
        <v>89138.4</v>
      </c>
      <c r="T27" s="232">
        <f>IF(ISNA(VLOOKUP($A27,ES_NA1_0!$A$10:$AQ$100,MATCH(FIXED(T$6,0,TRUE),ES_NA1_0!$A$10:$AQ$10,0),FALSE)),":",VLOOKUP($A27,ES_NA1_0!$A$10:$AQ$100,MATCH(FIXED(T$6,0,TRUE),ES_NA1_0!$A$10:$AQ$10,0),FALSE))</f>
        <v>87654.7</v>
      </c>
      <c r="U27" s="232">
        <f>IF(ISNA(VLOOKUP($A27,ES_NA1_0!$A$10:$AQ$100,MATCH(FIXED(U$6,0,TRUE),ES_NA1_0!$A$10:$AQ$10,0),FALSE)),":",VLOOKUP($A27,ES_NA1_0!$A$10:$AQ$100,MATCH(FIXED(U$6,0,TRUE),ES_NA1_0!$A$10:$AQ$10,0),FALSE))</f>
        <v>88618.4</v>
      </c>
      <c r="V27" s="232" t="str">
        <f>IF(ISNA(VLOOKUP($A27,ES_NA1_0!$A$10:$AQ$100,MATCH(FIXED(V$6,0,TRUE),ES_NA1_0!$A$10:$AQ$10,0),FALSE)),":",VLOOKUP($A27,ES_NA1_0!$A$10:$AQ$100,MATCH(FIXED(V$6,0,TRUE),ES_NA1_0!$A$10:$AQ$10,0),FALSE))</f>
        <v>:</v>
      </c>
      <c r="W27" s="232" t="str">
        <f>IF(ISNA(VLOOKUP($A27,ES_P1_0!$A$10:$AQ$100,MATCH(FIXED(W$6,0,TRUE),ES_P1_0!$A$10:$AQ$10,0),FALSE)),":",VLOOKUP($A27,ES_P1_0!$A$10:$AQ$100,MATCH(FIXED(W$6,0,TRUE),ES_P1_0!$A$10:$AQ$10,0),FALSE))</f>
        <v>:</v>
      </c>
    </row>
    <row r="28" spans="1:23">
      <c r="A28" s="230" t="str">
        <f>lookup!Z23</f>
        <v>Malta</v>
      </c>
      <c r="B28" s="232" t="str">
        <f>VLOOKUP(A28,lookup!$Z$2:$AA$77,2,FALSE)</f>
        <v>Μάλτα</v>
      </c>
      <c r="C28" s="232" t="str">
        <f>IF(ISNA(VLOOKUP($A28,ES_NA1_0!$A$10:$AQ$100,MATCH(FIXED(C$6,0,TRUE),ES_NA1_0!$A$10:$AQ$10,0),FALSE)),":",VLOOKUP($A28,ES_NA1_0!$A$10:$AQ$100,MATCH(FIXED(C$6,0,TRUE),ES_NA1_0!$A$10:$AQ$10,0),FALSE))</f>
        <v>:</v>
      </c>
      <c r="D28" s="232" t="str">
        <f>IF(ISNA(VLOOKUP($A28,ES_NA1_0!$A$10:$AQ$100,MATCH(FIXED(D$6,0,TRUE),ES_NA1_0!$A$10:$AQ$10,0),FALSE)),":",VLOOKUP($A28,ES_NA1_0!$A$10:$AQ$100,MATCH(FIXED(D$6,0,TRUE),ES_NA1_0!$A$10:$AQ$10,0),FALSE))</f>
        <v>:</v>
      </c>
      <c r="E28" s="232" t="str">
        <f>IF(ISNA(VLOOKUP($A28,ES_NA1_0!$A$10:$AQ$100,MATCH(FIXED(E$6,0,TRUE),ES_NA1_0!$A$10:$AQ$10,0),FALSE)),":",VLOOKUP($A28,ES_NA1_0!$A$10:$AQ$100,MATCH(FIXED(E$6,0,TRUE),ES_NA1_0!$A$10:$AQ$10,0),FALSE))</f>
        <v>:</v>
      </c>
      <c r="F28" s="232" t="str">
        <f>IF(ISNA(VLOOKUP($A28,ES_NA1_0!$A$10:$AQ$100,MATCH(FIXED(F$6,0,TRUE),ES_NA1_0!$A$10:$AQ$10,0),FALSE)),":",VLOOKUP($A28,ES_NA1_0!$A$10:$AQ$100,MATCH(FIXED(F$6,0,TRUE),ES_NA1_0!$A$10:$AQ$10,0),FALSE))</f>
        <v>:</v>
      </c>
      <c r="G28" s="232" t="str">
        <f>IF(ISNA(VLOOKUP($A28,ES_NA1_0!$A$10:$AQ$100,MATCH(FIXED(G$6,0,TRUE),ES_NA1_0!$A$10:$AQ$10,0),FALSE)),":",VLOOKUP($A28,ES_NA1_0!$A$10:$AQ$100,MATCH(FIXED(G$6,0,TRUE),ES_NA1_0!$A$10:$AQ$10,0),FALSE))</f>
        <v>:</v>
      </c>
      <c r="H28" s="232">
        <f>IF(ISNA(VLOOKUP($A28,ES_NA1_0!$A$10:$AQ$100,MATCH(FIXED(H$6,0,TRUE),ES_NA1_0!$A$10:$AQ$10,0),FALSE)),":",VLOOKUP($A28,ES_NA1_0!$A$10:$AQ$100,MATCH(FIXED(H$6,0,TRUE),ES_NA1_0!$A$10:$AQ$10,0),FALSE))</f>
        <v>4627.5</v>
      </c>
      <c r="I28" s="232">
        <f>IF(ISNA(VLOOKUP($A28,ES_NA1_0!$A$10:$AQ$100,MATCH(FIXED(I$6,0,TRUE),ES_NA1_0!$A$10:$AQ$10,0),FALSE)),":",VLOOKUP($A28,ES_NA1_0!$A$10:$AQ$100,MATCH(FIXED(I$6,0,TRUE),ES_NA1_0!$A$10:$AQ$10,0),FALSE))</f>
        <v>4627.3999999999996</v>
      </c>
      <c r="J28" s="232">
        <f>IF(ISNA(VLOOKUP($A28,ES_NA1_0!$A$10:$AQ$100,MATCH(FIXED(J$6,0,TRUE),ES_NA1_0!$A$10:$AQ$10,0),FALSE)),":",VLOOKUP($A28,ES_NA1_0!$A$10:$AQ$100,MATCH(FIXED(J$6,0,TRUE),ES_NA1_0!$A$10:$AQ$10,0),FALSE))</f>
        <v>4740</v>
      </c>
      <c r="K28" s="232">
        <f>IF(ISNA(VLOOKUP($A28,ES_NA1_0!$A$10:$AQ$100,MATCH(FIXED(K$6,0,TRUE),ES_NA1_0!$A$10:$AQ$10,0),FALSE)),":",VLOOKUP($A28,ES_NA1_0!$A$10:$AQ$100,MATCH(FIXED(K$6,0,TRUE),ES_NA1_0!$A$10:$AQ$10,0),FALSE))</f>
        <v>4774</v>
      </c>
      <c r="L28" s="232">
        <f>IF(ISNA(VLOOKUP($A28,ES_NA1_0!$A$10:$AQ$100,MATCH(FIXED(L$6,0,TRUE),ES_NA1_0!$A$10:$AQ$10,0),FALSE)),":",VLOOKUP($A28,ES_NA1_0!$A$10:$AQ$100,MATCH(FIXED(L$6,0,TRUE),ES_NA1_0!$A$10:$AQ$10,0),FALSE))</f>
        <v>4760.3</v>
      </c>
      <c r="M28" s="232">
        <f>IF(ISNA(VLOOKUP($A28,ES_NA1_0!$A$10:$AQ$100,MATCH(FIXED(M$6,0,TRUE),ES_NA1_0!$A$10:$AQ$10,0),FALSE)),":",VLOOKUP($A28,ES_NA1_0!$A$10:$AQ$100,MATCH(FIXED(M$6,0,TRUE),ES_NA1_0!$A$10:$AQ$10,0),FALSE))</f>
        <v>4930.8999999999996</v>
      </c>
      <c r="N28" s="232">
        <f>IF(ISNA(VLOOKUP($A28,ES_NA1_0!$A$10:$AQ$100,MATCH(FIXED(N$6,0,TRUE),ES_NA1_0!$A$10:$AQ$10,0),FALSE)),":",VLOOKUP($A28,ES_NA1_0!$A$10:$AQ$100,MATCH(FIXED(N$6,0,TRUE),ES_NA1_0!$A$10:$AQ$10,0),FALSE))</f>
        <v>5058.2</v>
      </c>
      <c r="O28" s="232">
        <f>IF(ISNA(VLOOKUP($A28,ES_NA1_0!$A$10:$AQ$100,MATCH(FIXED(O$6,0,TRUE),ES_NA1_0!$A$10:$AQ$10,0),FALSE)),":",VLOOKUP($A28,ES_NA1_0!$A$10:$AQ$100,MATCH(FIXED(O$6,0,TRUE),ES_NA1_0!$A$10:$AQ$10,0),FALSE))</f>
        <v>5264.1</v>
      </c>
      <c r="P28" s="232">
        <f>IF(ISNA(VLOOKUP($A28,ES_NA1_0!$A$10:$AQ$100,MATCH(FIXED(P$6,0,TRUE),ES_NA1_0!$A$10:$AQ$10,0),FALSE)),":",VLOOKUP($A28,ES_NA1_0!$A$10:$AQ$100,MATCH(FIXED(P$6,0,TRUE),ES_NA1_0!$A$10:$AQ$10,0),FALSE))</f>
        <v>5468.5</v>
      </c>
      <c r="Q28" s="232">
        <f>IF(ISNA(VLOOKUP($A28,ES_NA1_0!$A$10:$AQ$100,MATCH(FIXED(Q$6,0,TRUE),ES_NA1_0!$A$10:$AQ$10,0),FALSE)),":",VLOOKUP($A28,ES_NA1_0!$A$10:$AQ$100,MATCH(FIXED(Q$6,0,TRUE),ES_NA1_0!$A$10:$AQ$10,0),FALSE))</f>
        <v>5314.7</v>
      </c>
      <c r="R28" s="232">
        <f>IF(ISNA(VLOOKUP($A28,ES_NA1_0!$A$10:$AQ$100,MATCH(FIXED(R$6,0,TRUE),ES_NA1_0!$A$10:$AQ$10,0),FALSE)),":",VLOOKUP($A28,ES_NA1_0!$A$10:$AQ$100,MATCH(FIXED(R$6,0,TRUE),ES_NA1_0!$A$10:$AQ$10,0),FALSE))</f>
        <v>5541.5</v>
      </c>
      <c r="S28" s="232">
        <f>IF(ISNA(VLOOKUP($A28,ES_NA1_0!$A$10:$AQ$100,MATCH(FIXED(S$6,0,TRUE),ES_NA1_0!$A$10:$AQ$10,0),FALSE)),":",VLOOKUP($A28,ES_NA1_0!$A$10:$AQ$100,MATCH(FIXED(S$6,0,TRUE),ES_NA1_0!$A$10:$AQ$10,0),FALSE))</f>
        <v>5618.6</v>
      </c>
      <c r="T28" s="232">
        <f>IF(ISNA(VLOOKUP($A28,ES_NA1_0!$A$10:$AQ$100,MATCH(FIXED(T$6,0,TRUE),ES_NA1_0!$A$10:$AQ$10,0),FALSE)),":",VLOOKUP($A28,ES_NA1_0!$A$10:$AQ$100,MATCH(FIXED(T$6,0,TRUE),ES_NA1_0!$A$10:$AQ$10,0),FALSE))</f>
        <v>5680.2</v>
      </c>
      <c r="U28" s="232">
        <f>IF(ISNA(VLOOKUP($A28,ES_NA1_0!$A$10:$AQ$100,MATCH(FIXED(U$6,0,TRUE),ES_NA1_0!$A$10:$AQ$10,0),FALSE)),":",VLOOKUP($A28,ES_NA1_0!$A$10:$AQ$100,MATCH(FIXED(U$6,0,TRUE),ES_NA1_0!$A$10:$AQ$10,0),FALSE))</f>
        <v>5843.1</v>
      </c>
      <c r="V28" s="232" t="str">
        <f>IF(ISNA(VLOOKUP($A28,ES_NA1_0!$A$10:$AQ$100,MATCH(FIXED(V$6,0,TRUE),ES_NA1_0!$A$10:$AQ$10,0),FALSE)),":",VLOOKUP($A28,ES_NA1_0!$A$10:$AQ$100,MATCH(FIXED(V$6,0,TRUE),ES_NA1_0!$A$10:$AQ$10,0),FALSE))</f>
        <v>:</v>
      </c>
      <c r="W28" s="232" t="str">
        <f>IF(ISNA(VLOOKUP($A28,ES_P1_0!$A$10:$AQ$100,MATCH(FIXED(W$6,0,TRUE),ES_P1_0!$A$10:$AQ$10,0),FALSE)),":",VLOOKUP($A28,ES_P1_0!$A$10:$AQ$100,MATCH(FIXED(W$6,0,TRUE),ES_P1_0!$A$10:$AQ$10,0),FALSE))</f>
        <v>:</v>
      </c>
    </row>
    <row r="29" spans="1:23">
      <c r="A29" s="230" t="str">
        <f>lookup!Z24</f>
        <v>Netherlands</v>
      </c>
      <c r="B29" s="232" t="str">
        <f>VLOOKUP(A29,lookup!$Z$2:$AA$77,2,FALSE)</f>
        <v>Ολλανδία</v>
      </c>
      <c r="C29" s="232">
        <f>IF(ISNA(VLOOKUP($A29,ES_NA1_0!$A$10:$AQ$100,MATCH(FIXED(C$6,0,TRUE),ES_NA1_0!$A$10:$AQ$10,0),FALSE)),":",VLOOKUP($A29,ES_NA1_0!$A$10:$AQ$100,MATCH(FIXED(C$6,0,TRUE),ES_NA1_0!$A$10:$AQ$10,0),FALSE))</f>
        <v>394332.2</v>
      </c>
      <c r="D29" s="232">
        <f>IF(ISNA(VLOOKUP($A29,ES_NA1_0!$A$10:$AQ$100,MATCH(FIXED(D$6,0,TRUE),ES_NA1_0!$A$10:$AQ$10,0),FALSE)),":",VLOOKUP($A29,ES_NA1_0!$A$10:$AQ$100,MATCH(FIXED(D$6,0,TRUE),ES_NA1_0!$A$10:$AQ$10,0),FALSE))</f>
        <v>407765.5</v>
      </c>
      <c r="E29" s="232">
        <f>IF(ISNA(VLOOKUP($A29,ES_NA1_0!$A$10:$AQ$100,MATCH(FIXED(E$6,0,TRUE),ES_NA1_0!$A$10:$AQ$10,0),FALSE)),":",VLOOKUP($A29,ES_NA1_0!$A$10:$AQ$100,MATCH(FIXED(E$6,0,TRUE),ES_NA1_0!$A$10:$AQ$10,0),FALSE))</f>
        <v>425210.8</v>
      </c>
      <c r="F29" s="232">
        <f>IF(ISNA(VLOOKUP($A29,ES_NA1_0!$A$10:$AQ$100,MATCH(FIXED(F$6,0,TRUE),ES_NA1_0!$A$10:$AQ$10,0),FALSE)),":",VLOOKUP($A29,ES_NA1_0!$A$10:$AQ$100,MATCH(FIXED(F$6,0,TRUE),ES_NA1_0!$A$10:$AQ$10,0),FALSE))</f>
        <v>441894.40000000002</v>
      </c>
      <c r="G29" s="232">
        <f>IF(ISNA(VLOOKUP($A29,ES_NA1_0!$A$10:$AQ$100,MATCH(FIXED(G$6,0,TRUE),ES_NA1_0!$A$10:$AQ$10,0),FALSE)),":",VLOOKUP($A29,ES_NA1_0!$A$10:$AQ$100,MATCH(FIXED(G$6,0,TRUE),ES_NA1_0!$A$10:$AQ$10,0),FALSE))</f>
        <v>462594.2</v>
      </c>
      <c r="H29" s="232">
        <f>IF(ISNA(VLOOKUP($A29,ES_NA1_0!$A$10:$AQ$100,MATCH(FIXED(H$6,0,TRUE),ES_NA1_0!$A$10:$AQ$10,0),FALSE)),":",VLOOKUP($A29,ES_NA1_0!$A$10:$AQ$100,MATCH(FIXED(H$6,0,TRUE),ES_NA1_0!$A$10:$AQ$10,0),FALSE))</f>
        <v>480825.2</v>
      </c>
      <c r="I29" s="232">
        <f>IF(ISNA(VLOOKUP($A29,ES_NA1_0!$A$10:$AQ$100,MATCH(FIXED(I$6,0,TRUE),ES_NA1_0!$A$10:$AQ$10,0),FALSE)),":",VLOOKUP($A29,ES_NA1_0!$A$10:$AQ$100,MATCH(FIXED(I$6,0,TRUE),ES_NA1_0!$A$10:$AQ$10,0),FALSE))</f>
        <v>490084.8</v>
      </c>
      <c r="J29" s="232">
        <f>IF(ISNA(VLOOKUP($A29,ES_NA1_0!$A$10:$AQ$100,MATCH(FIXED(J$6,0,TRUE),ES_NA1_0!$A$10:$AQ$10,0),FALSE)),":",VLOOKUP($A29,ES_NA1_0!$A$10:$AQ$100,MATCH(FIXED(J$6,0,TRUE),ES_NA1_0!$A$10:$AQ$10,0),FALSE))</f>
        <v>490459.2</v>
      </c>
      <c r="K29" s="232">
        <f>IF(ISNA(VLOOKUP($A29,ES_NA1_0!$A$10:$AQ$100,MATCH(FIXED(K$6,0,TRUE),ES_NA1_0!$A$10:$AQ$10,0),FALSE)),":",VLOOKUP($A29,ES_NA1_0!$A$10:$AQ$100,MATCH(FIXED(K$6,0,TRUE),ES_NA1_0!$A$10:$AQ$10,0),FALSE))</f>
        <v>492104.9</v>
      </c>
      <c r="L29" s="232">
        <f>IF(ISNA(VLOOKUP($A29,ES_NA1_0!$A$10:$AQ$100,MATCH(FIXED(L$6,0,TRUE),ES_NA1_0!$A$10:$AQ$10,0),FALSE)),":",VLOOKUP($A29,ES_NA1_0!$A$10:$AQ$100,MATCH(FIXED(L$6,0,TRUE),ES_NA1_0!$A$10:$AQ$10,0),FALSE))</f>
        <v>503110.9</v>
      </c>
      <c r="M29" s="232">
        <f>IF(ISNA(VLOOKUP($A29,ES_NA1_0!$A$10:$AQ$100,MATCH(FIXED(M$6,0,TRUE),ES_NA1_0!$A$10:$AQ$10,0),FALSE)),":",VLOOKUP($A29,ES_NA1_0!$A$10:$AQ$100,MATCH(FIXED(M$6,0,TRUE),ES_NA1_0!$A$10:$AQ$10,0),FALSE))</f>
        <v>513407</v>
      </c>
      <c r="N29" s="232">
        <f>IF(ISNA(VLOOKUP($A29,ES_NA1_0!$A$10:$AQ$100,MATCH(FIXED(N$6,0,TRUE),ES_NA1_0!$A$10:$AQ$10,0),FALSE)),":",VLOOKUP($A29,ES_NA1_0!$A$10:$AQ$100,MATCH(FIXED(N$6,0,TRUE),ES_NA1_0!$A$10:$AQ$10,0),FALSE))</f>
        <v>530833</v>
      </c>
      <c r="O29" s="232">
        <f>IF(ISNA(VLOOKUP($A29,ES_NA1_0!$A$10:$AQ$100,MATCH(FIXED(O$6,0,TRUE),ES_NA1_0!$A$10:$AQ$10,0),FALSE)),":",VLOOKUP($A29,ES_NA1_0!$A$10:$AQ$100,MATCH(FIXED(O$6,0,TRUE),ES_NA1_0!$A$10:$AQ$10,0),FALSE))</f>
        <v>551645.1</v>
      </c>
      <c r="P29" s="232">
        <f>IF(ISNA(VLOOKUP($A29,ES_NA1_0!$A$10:$AQ$100,MATCH(FIXED(P$6,0,TRUE),ES_NA1_0!$A$10:$AQ$10,0),FALSE)),":",VLOOKUP($A29,ES_NA1_0!$A$10:$AQ$100,MATCH(FIXED(P$6,0,TRUE),ES_NA1_0!$A$10:$AQ$10,0),FALSE))</f>
        <v>561597</v>
      </c>
      <c r="Q29" s="232">
        <f>IF(ISNA(VLOOKUP($A29,ES_NA1_0!$A$10:$AQ$100,MATCH(FIXED(Q$6,0,TRUE),ES_NA1_0!$A$10:$AQ$10,0),FALSE)),":",VLOOKUP($A29,ES_NA1_0!$A$10:$AQ$100,MATCH(FIXED(Q$6,0,TRUE),ES_NA1_0!$A$10:$AQ$10,0),FALSE))</f>
        <v>541000.1</v>
      </c>
      <c r="R29" s="232">
        <f>IF(ISNA(VLOOKUP($A29,ES_NA1_0!$A$10:$AQ$100,MATCH(FIXED(R$6,0,TRUE),ES_NA1_0!$A$10:$AQ$10,0),FALSE)),":",VLOOKUP($A29,ES_NA1_0!$A$10:$AQ$100,MATCH(FIXED(R$6,0,TRUE),ES_NA1_0!$A$10:$AQ$10,0),FALSE))</f>
        <v>549264.6</v>
      </c>
      <c r="S29" s="232">
        <f>IF(ISNA(VLOOKUP($A29,ES_NA1_0!$A$10:$AQ$100,MATCH(FIXED(S$6,0,TRUE),ES_NA1_0!$A$10:$AQ$10,0),FALSE)),":",VLOOKUP($A29,ES_NA1_0!$A$10:$AQ$100,MATCH(FIXED(S$6,0,TRUE),ES_NA1_0!$A$10:$AQ$10,0),FALSE))</f>
        <v>554453.19999999995</v>
      </c>
      <c r="T29" s="232">
        <f>IF(ISNA(VLOOKUP($A29,ES_NA1_0!$A$10:$AQ$100,MATCH(FIXED(T$6,0,TRUE),ES_NA1_0!$A$10:$AQ$10,0),FALSE)),":",VLOOKUP($A29,ES_NA1_0!$A$10:$AQ$100,MATCH(FIXED(T$6,0,TRUE),ES_NA1_0!$A$10:$AQ$10,0),FALSE))</f>
        <v>547538.30000000005</v>
      </c>
      <c r="U29" s="232">
        <f>IF(ISNA(VLOOKUP($A29,ES_NA1_0!$A$10:$AQ$100,MATCH(FIXED(U$6,0,TRUE),ES_NA1_0!$A$10:$AQ$10,0),FALSE)),":",VLOOKUP($A29,ES_NA1_0!$A$10:$AQ$100,MATCH(FIXED(U$6,0,TRUE),ES_NA1_0!$A$10:$AQ$10,0),FALSE))</f>
        <v>543033</v>
      </c>
      <c r="V29" s="232" t="str">
        <f>IF(ISNA(VLOOKUP($A29,ES_NA1_0!$A$10:$AQ$100,MATCH(FIXED(V$6,0,TRUE),ES_NA1_0!$A$10:$AQ$10,0),FALSE)),":",VLOOKUP($A29,ES_NA1_0!$A$10:$AQ$100,MATCH(FIXED(V$6,0,TRUE),ES_NA1_0!$A$10:$AQ$10,0),FALSE))</f>
        <v>:</v>
      </c>
      <c r="W29" s="232" t="str">
        <f>IF(ISNA(VLOOKUP($A29,ES_P1_0!$A$10:$AQ$100,MATCH(FIXED(W$6,0,TRUE),ES_P1_0!$A$10:$AQ$10,0),FALSE)),":",VLOOKUP($A29,ES_P1_0!$A$10:$AQ$100,MATCH(FIXED(W$6,0,TRUE),ES_P1_0!$A$10:$AQ$10,0),FALSE))</f>
        <v>:</v>
      </c>
    </row>
    <row r="30" spans="1:23">
      <c r="A30" s="230" t="str">
        <f>lookup!Z25</f>
        <v>Austria</v>
      </c>
      <c r="B30" s="232" t="str">
        <f>VLOOKUP(A30,lookup!$Z$2:$AA$77,2,FALSE)</f>
        <v>Αυστρία</v>
      </c>
      <c r="C30" s="232">
        <f>IF(ISNA(VLOOKUP($A30,ES_NA1_0!$A$10:$AQ$100,MATCH(FIXED(C$6,0,TRUE),ES_NA1_0!$A$10:$AQ$10,0),FALSE)),":",VLOOKUP($A30,ES_NA1_0!$A$10:$AQ$100,MATCH(FIXED(C$6,0,TRUE),ES_NA1_0!$A$10:$AQ$10,0),FALSE))</f>
        <v>193225.5</v>
      </c>
      <c r="D30" s="232">
        <f>IF(ISNA(VLOOKUP($A30,ES_NA1_0!$A$10:$AQ$100,MATCH(FIXED(D$6,0,TRUE),ES_NA1_0!$A$10:$AQ$10,0),FALSE)),":",VLOOKUP($A30,ES_NA1_0!$A$10:$AQ$100,MATCH(FIXED(D$6,0,TRUE),ES_NA1_0!$A$10:$AQ$10,0),FALSE))</f>
        <v>197991.7</v>
      </c>
      <c r="E30" s="232">
        <f>IF(ISNA(VLOOKUP($A30,ES_NA1_0!$A$10:$AQ$100,MATCH(FIXED(E$6,0,TRUE),ES_NA1_0!$A$10:$AQ$10,0),FALSE)),":",VLOOKUP($A30,ES_NA1_0!$A$10:$AQ$100,MATCH(FIXED(E$6,0,TRUE),ES_NA1_0!$A$10:$AQ$10,0),FALSE))</f>
        <v>202563.20000000001</v>
      </c>
      <c r="F30" s="232">
        <f>IF(ISNA(VLOOKUP($A30,ES_NA1_0!$A$10:$AQ$100,MATCH(FIXED(F$6,0,TRUE),ES_NA1_0!$A$10:$AQ$10,0),FALSE)),":",VLOOKUP($A30,ES_NA1_0!$A$10:$AQ$100,MATCH(FIXED(F$6,0,TRUE),ES_NA1_0!$A$10:$AQ$10,0),FALSE))</f>
        <v>210231.3</v>
      </c>
      <c r="G30" s="232">
        <f>IF(ISNA(VLOOKUP($A30,ES_NA1_0!$A$10:$AQ$100,MATCH(FIXED(G$6,0,TRUE),ES_NA1_0!$A$10:$AQ$10,0),FALSE)),":",VLOOKUP($A30,ES_NA1_0!$A$10:$AQ$100,MATCH(FIXED(G$6,0,TRUE),ES_NA1_0!$A$10:$AQ$10,0),FALSE))</f>
        <v>217671.7</v>
      </c>
      <c r="H30" s="232">
        <f>IF(ISNA(VLOOKUP($A30,ES_NA1_0!$A$10:$AQ$100,MATCH(FIXED(H$6,0,TRUE),ES_NA1_0!$A$10:$AQ$10,0),FALSE)),":",VLOOKUP($A30,ES_NA1_0!$A$10:$AQ$100,MATCH(FIXED(H$6,0,TRUE),ES_NA1_0!$A$10:$AQ$10,0),FALSE))</f>
        <v>225655</v>
      </c>
      <c r="I30" s="232">
        <f>IF(ISNA(VLOOKUP($A30,ES_NA1_0!$A$10:$AQ$100,MATCH(FIXED(I$6,0,TRUE),ES_NA1_0!$A$10:$AQ$10,0),FALSE)),":",VLOOKUP($A30,ES_NA1_0!$A$10:$AQ$100,MATCH(FIXED(I$6,0,TRUE),ES_NA1_0!$A$10:$AQ$10,0),FALSE))</f>
        <v>227589.7</v>
      </c>
      <c r="J30" s="232">
        <f>IF(ISNA(VLOOKUP($A30,ES_NA1_0!$A$10:$AQ$100,MATCH(FIXED(J$6,0,TRUE),ES_NA1_0!$A$10:$AQ$10,0),FALSE)),":",VLOOKUP($A30,ES_NA1_0!$A$10:$AQ$100,MATCH(FIXED(J$6,0,TRUE),ES_NA1_0!$A$10:$AQ$10,0),FALSE))</f>
        <v>231444.5</v>
      </c>
      <c r="K30" s="232">
        <f>IF(ISNA(VLOOKUP($A30,ES_NA1_0!$A$10:$AQ$100,MATCH(FIXED(K$6,0,TRUE),ES_NA1_0!$A$10:$AQ$10,0),FALSE)),":",VLOOKUP($A30,ES_NA1_0!$A$10:$AQ$100,MATCH(FIXED(K$6,0,TRUE),ES_NA1_0!$A$10:$AQ$10,0),FALSE))</f>
        <v>233448.6</v>
      </c>
      <c r="L30" s="232">
        <f>IF(ISNA(VLOOKUP($A30,ES_NA1_0!$A$10:$AQ$100,MATCH(FIXED(L$6,0,TRUE),ES_NA1_0!$A$10:$AQ$10,0),FALSE)),":",VLOOKUP($A30,ES_NA1_0!$A$10:$AQ$100,MATCH(FIXED(L$6,0,TRUE),ES_NA1_0!$A$10:$AQ$10,0),FALSE))</f>
        <v>239493.9</v>
      </c>
      <c r="M30" s="232">
        <f>IF(ISNA(VLOOKUP($A30,ES_NA1_0!$A$10:$AQ$100,MATCH(FIXED(M$6,0,TRUE),ES_NA1_0!$A$10:$AQ$10,0),FALSE)),":",VLOOKUP($A30,ES_NA1_0!$A$10:$AQ$100,MATCH(FIXED(M$6,0,TRUE),ES_NA1_0!$A$10:$AQ$10,0),FALSE))</f>
        <v>245243.4</v>
      </c>
      <c r="N30" s="232">
        <f>IF(ISNA(VLOOKUP($A30,ES_NA1_0!$A$10:$AQ$100,MATCH(FIXED(N$6,0,TRUE),ES_NA1_0!$A$10:$AQ$10,0),FALSE)),":",VLOOKUP($A30,ES_NA1_0!$A$10:$AQ$100,MATCH(FIXED(N$6,0,TRUE),ES_NA1_0!$A$10:$AQ$10,0),FALSE))</f>
        <v>254243.3</v>
      </c>
      <c r="O30" s="232">
        <f>IF(ISNA(VLOOKUP($A30,ES_NA1_0!$A$10:$AQ$100,MATCH(FIXED(O$6,0,TRUE),ES_NA1_0!$A$10:$AQ$10,0),FALSE)),":",VLOOKUP($A30,ES_NA1_0!$A$10:$AQ$100,MATCH(FIXED(O$6,0,TRUE),ES_NA1_0!$A$10:$AQ$10,0),FALSE))</f>
        <v>263665.5</v>
      </c>
      <c r="P30" s="232">
        <f>IF(ISNA(VLOOKUP($A30,ES_NA1_0!$A$10:$AQ$100,MATCH(FIXED(P$6,0,TRUE),ES_NA1_0!$A$10:$AQ$10,0),FALSE)),":",VLOOKUP($A30,ES_NA1_0!$A$10:$AQ$100,MATCH(FIXED(P$6,0,TRUE),ES_NA1_0!$A$10:$AQ$10,0),FALSE))</f>
        <v>267452.40000000002</v>
      </c>
      <c r="Q30" s="232">
        <f>IF(ISNA(VLOOKUP($A30,ES_NA1_0!$A$10:$AQ$100,MATCH(FIXED(Q$6,0,TRUE),ES_NA1_0!$A$10:$AQ$10,0),FALSE)),":",VLOOKUP($A30,ES_NA1_0!$A$10:$AQ$100,MATCH(FIXED(Q$6,0,TRUE),ES_NA1_0!$A$10:$AQ$10,0),FALSE))</f>
        <v>257230.6</v>
      </c>
      <c r="R30" s="232">
        <f>IF(ISNA(VLOOKUP($A30,ES_NA1_0!$A$10:$AQ$100,MATCH(FIXED(R$6,0,TRUE),ES_NA1_0!$A$10:$AQ$10,0),FALSE)),":",VLOOKUP($A30,ES_NA1_0!$A$10:$AQ$100,MATCH(FIXED(R$6,0,TRUE),ES_NA1_0!$A$10:$AQ$10,0),FALSE))</f>
        <v>261781.5</v>
      </c>
      <c r="S30" s="232">
        <f>IF(ISNA(VLOOKUP($A30,ES_NA1_0!$A$10:$AQ$100,MATCH(FIXED(S$6,0,TRUE),ES_NA1_0!$A$10:$AQ$10,0),FALSE)),":",VLOOKUP($A30,ES_NA1_0!$A$10:$AQ$100,MATCH(FIXED(S$6,0,TRUE),ES_NA1_0!$A$10:$AQ$10,0),FALSE))</f>
        <v>269201.3</v>
      </c>
      <c r="T30" s="232">
        <f>IF(ISNA(VLOOKUP($A30,ES_NA1_0!$A$10:$AQ$100,MATCH(FIXED(T$6,0,TRUE),ES_NA1_0!$A$10:$AQ$10,0),FALSE)),":",VLOOKUP($A30,ES_NA1_0!$A$10:$AQ$100,MATCH(FIXED(T$6,0,TRUE),ES_NA1_0!$A$10:$AQ$10,0),FALSE))</f>
        <v>271544.7</v>
      </c>
      <c r="U30" s="232">
        <f>IF(ISNA(VLOOKUP($A30,ES_NA1_0!$A$10:$AQ$100,MATCH(FIXED(U$6,0,TRUE),ES_NA1_0!$A$10:$AQ$10,0),FALSE)),":",VLOOKUP($A30,ES_NA1_0!$A$10:$AQ$100,MATCH(FIXED(U$6,0,TRUE),ES_NA1_0!$A$10:$AQ$10,0),FALSE))</f>
        <v>272410.5</v>
      </c>
      <c r="V30" s="232" t="str">
        <f>IF(ISNA(VLOOKUP($A30,ES_NA1_0!$A$10:$AQ$100,MATCH(FIXED(V$6,0,TRUE),ES_NA1_0!$A$10:$AQ$10,0),FALSE)),":",VLOOKUP($A30,ES_NA1_0!$A$10:$AQ$100,MATCH(FIXED(V$6,0,TRUE),ES_NA1_0!$A$10:$AQ$10,0),FALSE))</f>
        <v>:</v>
      </c>
      <c r="W30" s="232" t="str">
        <f>IF(ISNA(VLOOKUP($A30,ES_P1_0!$A$10:$AQ$100,MATCH(FIXED(W$6,0,TRUE),ES_P1_0!$A$10:$AQ$10,0),FALSE)),":",VLOOKUP($A30,ES_P1_0!$A$10:$AQ$100,MATCH(FIXED(W$6,0,TRUE),ES_P1_0!$A$10:$AQ$10,0),FALSE))</f>
        <v>:</v>
      </c>
    </row>
    <row r="31" spans="1:23">
      <c r="A31" s="230" t="str">
        <f>lookup!Z26</f>
        <v>Poland</v>
      </c>
      <c r="B31" s="232" t="str">
        <f>VLOOKUP(A31,lookup!$Z$2:$AA$77,2,FALSE)</f>
        <v>Πολωνία</v>
      </c>
      <c r="C31" s="232">
        <f>IF(ISNA(VLOOKUP($A31,ES_NA1_0!$A$10:$AQ$100,MATCH(FIXED(C$6,0,TRUE),ES_NA1_0!$A$10:$AQ$10,0),FALSE)),":",VLOOKUP($A31,ES_NA1_0!$A$10:$AQ$100,MATCH(FIXED(C$6,0,TRUE),ES_NA1_0!$A$10:$AQ$10,0),FALSE))</f>
        <v>161332.70000000001</v>
      </c>
      <c r="D31" s="232">
        <f>IF(ISNA(VLOOKUP($A31,ES_NA1_0!$A$10:$AQ$100,MATCH(FIXED(D$6,0,TRUE),ES_NA1_0!$A$10:$AQ$10,0),FALSE)),":",VLOOKUP($A31,ES_NA1_0!$A$10:$AQ$100,MATCH(FIXED(D$6,0,TRUE),ES_NA1_0!$A$10:$AQ$10,0),FALSE))</f>
        <v>171398.1</v>
      </c>
      <c r="E31" s="232">
        <f>IF(ISNA(VLOOKUP($A31,ES_NA1_0!$A$10:$AQ$100,MATCH(FIXED(E$6,0,TRUE),ES_NA1_0!$A$10:$AQ$10,0),FALSE)),":",VLOOKUP($A31,ES_NA1_0!$A$10:$AQ$100,MATCH(FIXED(E$6,0,TRUE),ES_NA1_0!$A$10:$AQ$10,0),FALSE))</f>
        <v>183543.8</v>
      </c>
      <c r="F31" s="232">
        <f>IF(ISNA(VLOOKUP($A31,ES_NA1_0!$A$10:$AQ$100,MATCH(FIXED(F$6,0,TRUE),ES_NA1_0!$A$10:$AQ$10,0),FALSE)),":",VLOOKUP($A31,ES_NA1_0!$A$10:$AQ$100,MATCH(FIXED(F$6,0,TRUE),ES_NA1_0!$A$10:$AQ$10,0),FALSE))</f>
        <v>192687.3</v>
      </c>
      <c r="G31" s="232">
        <f>IF(ISNA(VLOOKUP($A31,ES_NA1_0!$A$10:$AQ$100,MATCH(FIXED(G$6,0,TRUE),ES_NA1_0!$A$10:$AQ$10,0),FALSE)),":",VLOOKUP($A31,ES_NA1_0!$A$10:$AQ$100,MATCH(FIXED(G$6,0,TRUE),ES_NA1_0!$A$10:$AQ$10,0),FALSE))</f>
        <v>201404.79999999999</v>
      </c>
      <c r="H31" s="232">
        <f>IF(ISNA(VLOOKUP($A31,ES_NA1_0!$A$10:$AQ$100,MATCH(FIXED(H$6,0,TRUE),ES_NA1_0!$A$10:$AQ$10,0),FALSE)),":",VLOOKUP($A31,ES_NA1_0!$A$10:$AQ$100,MATCH(FIXED(H$6,0,TRUE),ES_NA1_0!$A$10:$AQ$10,0),FALSE))</f>
        <v>209984.3</v>
      </c>
      <c r="I31" s="232">
        <f>IF(ISNA(VLOOKUP($A31,ES_NA1_0!$A$10:$AQ$100,MATCH(FIXED(I$6,0,TRUE),ES_NA1_0!$A$10:$AQ$10,0),FALSE)),":",VLOOKUP($A31,ES_NA1_0!$A$10:$AQ$100,MATCH(FIXED(I$6,0,TRUE),ES_NA1_0!$A$10:$AQ$10,0),FALSE))</f>
        <v>212515.20000000001</v>
      </c>
      <c r="J31" s="232">
        <f>IF(ISNA(VLOOKUP($A31,ES_NA1_0!$A$10:$AQ$100,MATCH(FIXED(J$6,0,TRUE),ES_NA1_0!$A$10:$AQ$10,0),FALSE)),":",VLOOKUP($A31,ES_NA1_0!$A$10:$AQ$100,MATCH(FIXED(J$6,0,TRUE),ES_NA1_0!$A$10:$AQ$10,0),FALSE))</f>
        <v>215582.9</v>
      </c>
      <c r="K31" s="232">
        <f>IF(ISNA(VLOOKUP($A31,ES_NA1_0!$A$10:$AQ$100,MATCH(FIXED(K$6,0,TRUE),ES_NA1_0!$A$10:$AQ$10,0),FALSE)),":",VLOOKUP($A31,ES_NA1_0!$A$10:$AQ$100,MATCH(FIXED(K$6,0,TRUE),ES_NA1_0!$A$10:$AQ$10,0),FALSE))</f>
        <v>223919.8</v>
      </c>
      <c r="L31" s="232">
        <f>IF(ISNA(VLOOKUP($A31,ES_NA1_0!$A$10:$AQ$100,MATCH(FIXED(L$6,0,TRUE),ES_NA1_0!$A$10:$AQ$10,0),FALSE)),":",VLOOKUP($A31,ES_NA1_0!$A$10:$AQ$100,MATCH(FIXED(L$6,0,TRUE),ES_NA1_0!$A$10:$AQ$10,0),FALSE))</f>
        <v>235887.9</v>
      </c>
      <c r="M31" s="232">
        <f>IF(ISNA(VLOOKUP($A31,ES_NA1_0!$A$10:$AQ$100,MATCH(FIXED(M$6,0,TRUE),ES_NA1_0!$A$10:$AQ$10,0),FALSE)),":",VLOOKUP($A31,ES_NA1_0!$A$10:$AQ$100,MATCH(FIXED(M$6,0,TRUE),ES_NA1_0!$A$10:$AQ$10,0),FALSE))</f>
        <v>244420.1</v>
      </c>
      <c r="N31" s="232">
        <f>IF(ISNA(VLOOKUP($A31,ES_NA1_0!$A$10:$AQ$100,MATCH(FIXED(N$6,0,TRUE),ES_NA1_0!$A$10:$AQ$10,0),FALSE)),":",VLOOKUP($A31,ES_NA1_0!$A$10:$AQ$100,MATCH(FIXED(N$6,0,TRUE),ES_NA1_0!$A$10:$AQ$10,0),FALSE))</f>
        <v>259641.3</v>
      </c>
      <c r="O31" s="232">
        <f>IF(ISNA(VLOOKUP($A31,ES_NA1_0!$A$10:$AQ$100,MATCH(FIXED(O$6,0,TRUE),ES_NA1_0!$A$10:$AQ$10,0),FALSE)),":",VLOOKUP($A31,ES_NA1_0!$A$10:$AQ$100,MATCH(FIXED(O$6,0,TRUE),ES_NA1_0!$A$10:$AQ$10,0),FALSE))</f>
        <v>277258.7</v>
      </c>
      <c r="P31" s="232">
        <f>IF(ISNA(VLOOKUP($A31,ES_NA1_0!$A$10:$AQ$100,MATCH(FIXED(P$6,0,TRUE),ES_NA1_0!$A$10:$AQ$10,0),FALSE)),":",VLOOKUP($A31,ES_NA1_0!$A$10:$AQ$100,MATCH(FIXED(P$6,0,TRUE),ES_NA1_0!$A$10:$AQ$10,0),FALSE))</f>
        <v>291472.5</v>
      </c>
      <c r="Q31" s="232">
        <f>IF(ISNA(VLOOKUP($A31,ES_NA1_0!$A$10:$AQ$100,MATCH(FIXED(Q$6,0,TRUE),ES_NA1_0!$A$10:$AQ$10,0),FALSE)),":",VLOOKUP($A31,ES_NA1_0!$A$10:$AQ$100,MATCH(FIXED(Q$6,0,TRUE),ES_NA1_0!$A$10:$AQ$10,0),FALSE))</f>
        <v>296218.5</v>
      </c>
      <c r="R31" s="232">
        <f>IF(ISNA(VLOOKUP($A31,ES_NA1_0!$A$10:$AQ$100,MATCH(FIXED(R$6,0,TRUE),ES_NA1_0!$A$10:$AQ$10,0),FALSE)),":",VLOOKUP($A31,ES_NA1_0!$A$10:$AQ$100,MATCH(FIXED(R$6,0,TRUE),ES_NA1_0!$A$10:$AQ$10,0),FALSE))</f>
        <v>307696.2</v>
      </c>
      <c r="S31" s="232">
        <f>IF(ISNA(VLOOKUP($A31,ES_NA1_0!$A$10:$AQ$100,MATCH(FIXED(S$6,0,TRUE),ES_NA1_0!$A$10:$AQ$10,0),FALSE)),":",VLOOKUP($A31,ES_NA1_0!$A$10:$AQ$100,MATCH(FIXED(S$6,0,TRUE),ES_NA1_0!$A$10:$AQ$10,0),FALSE))</f>
        <v>321606.5</v>
      </c>
      <c r="T31" s="232">
        <f>IF(ISNA(VLOOKUP($A31,ES_NA1_0!$A$10:$AQ$100,MATCH(FIXED(T$6,0,TRUE),ES_NA1_0!$A$10:$AQ$10,0),FALSE)),":",VLOOKUP($A31,ES_NA1_0!$A$10:$AQ$100,MATCH(FIXED(T$6,0,TRUE),ES_NA1_0!$A$10:$AQ$10,0),FALSE))</f>
        <v>328018.3</v>
      </c>
      <c r="U31" s="232">
        <f>IF(ISNA(VLOOKUP($A31,ES_NA1_0!$A$10:$AQ$100,MATCH(FIXED(U$6,0,TRUE),ES_NA1_0!$A$10:$AQ$10,0),FALSE)),":",VLOOKUP($A31,ES_NA1_0!$A$10:$AQ$100,MATCH(FIXED(U$6,0,TRUE),ES_NA1_0!$A$10:$AQ$10,0),FALSE))</f>
        <v>333111.09999999998</v>
      </c>
      <c r="V31" s="232" t="str">
        <f>IF(ISNA(VLOOKUP($A31,ES_NA1_0!$A$10:$AQ$100,MATCH(FIXED(V$6,0,TRUE),ES_NA1_0!$A$10:$AQ$10,0),FALSE)),":",VLOOKUP($A31,ES_NA1_0!$A$10:$AQ$100,MATCH(FIXED(V$6,0,TRUE),ES_NA1_0!$A$10:$AQ$10,0),FALSE))</f>
        <v>:</v>
      </c>
      <c r="W31" s="232" t="str">
        <f>IF(ISNA(VLOOKUP($A31,ES_P1_0!$A$10:$AQ$100,MATCH(FIXED(W$6,0,TRUE),ES_P1_0!$A$10:$AQ$10,0),FALSE)),":",VLOOKUP($A31,ES_P1_0!$A$10:$AQ$100,MATCH(FIXED(W$6,0,TRUE),ES_P1_0!$A$10:$AQ$10,0),FALSE))</f>
        <v>:</v>
      </c>
    </row>
    <row r="32" spans="1:23">
      <c r="A32" s="230" t="str">
        <f>lookup!Z27</f>
        <v>Portugal</v>
      </c>
      <c r="B32" s="232" t="str">
        <f>VLOOKUP(A32,lookup!$Z$2:$AA$77,2,FALSE)</f>
        <v>Πορτογαλία</v>
      </c>
      <c r="C32" s="232">
        <f>IF(ISNA(VLOOKUP($A32,ES_NA1_0!$A$10:$AQ$100,MATCH(FIXED(C$6,0,TRUE),ES_NA1_0!$A$10:$AQ$10,0),FALSE)),":",VLOOKUP($A32,ES_NA1_0!$A$10:$AQ$100,MATCH(FIXED(C$6,0,TRUE),ES_NA1_0!$A$10:$AQ$10,0),FALSE))</f>
        <v>120263.9</v>
      </c>
      <c r="D32" s="232">
        <f>IF(ISNA(VLOOKUP($A32,ES_NA1_0!$A$10:$AQ$100,MATCH(FIXED(D$6,0,TRUE),ES_NA1_0!$A$10:$AQ$10,0),FALSE)),":",VLOOKUP($A32,ES_NA1_0!$A$10:$AQ$100,MATCH(FIXED(D$6,0,TRUE),ES_NA1_0!$A$10:$AQ$10,0),FALSE))</f>
        <v>124699.8</v>
      </c>
      <c r="E32" s="232">
        <f>IF(ISNA(VLOOKUP($A32,ES_NA1_0!$A$10:$AQ$100,MATCH(FIXED(E$6,0,TRUE),ES_NA1_0!$A$10:$AQ$10,0),FALSE)),":",VLOOKUP($A32,ES_NA1_0!$A$10:$AQ$100,MATCH(FIXED(E$6,0,TRUE),ES_NA1_0!$A$10:$AQ$10,0),FALSE))</f>
        <v>130195.2</v>
      </c>
      <c r="F32" s="232">
        <f>IF(ISNA(VLOOKUP($A32,ES_NA1_0!$A$10:$AQ$100,MATCH(FIXED(F$6,0,TRUE),ES_NA1_0!$A$10:$AQ$10,0),FALSE)),":",VLOOKUP($A32,ES_NA1_0!$A$10:$AQ$100,MATCH(FIXED(F$6,0,TRUE),ES_NA1_0!$A$10:$AQ$10,0),FALSE))</f>
        <v>136885.1</v>
      </c>
      <c r="G32" s="232">
        <f>IF(ISNA(VLOOKUP($A32,ES_NA1_0!$A$10:$AQ$100,MATCH(FIXED(G$6,0,TRUE),ES_NA1_0!$A$10:$AQ$10,0),FALSE)),":",VLOOKUP($A32,ES_NA1_0!$A$10:$AQ$100,MATCH(FIXED(G$6,0,TRUE),ES_NA1_0!$A$10:$AQ$10,0),FALSE))</f>
        <v>142460.70000000001</v>
      </c>
      <c r="H32" s="232">
        <f>IF(ISNA(VLOOKUP($A32,ES_NA1_0!$A$10:$AQ$100,MATCH(FIXED(H$6,0,TRUE),ES_NA1_0!$A$10:$AQ$10,0),FALSE)),":",VLOOKUP($A32,ES_NA1_0!$A$10:$AQ$100,MATCH(FIXED(H$6,0,TRUE),ES_NA1_0!$A$10:$AQ$10,0),FALSE))</f>
        <v>148038.9</v>
      </c>
      <c r="I32" s="232">
        <f>IF(ISNA(VLOOKUP($A32,ES_NA1_0!$A$10:$AQ$100,MATCH(FIXED(I$6,0,TRUE),ES_NA1_0!$A$10:$AQ$10,0),FALSE)),":",VLOOKUP($A32,ES_NA1_0!$A$10:$AQ$100,MATCH(FIXED(I$6,0,TRUE),ES_NA1_0!$A$10:$AQ$10,0),FALSE))</f>
        <v>150962.29999999999</v>
      </c>
      <c r="J32" s="232">
        <f>IF(ISNA(VLOOKUP($A32,ES_NA1_0!$A$10:$AQ$100,MATCH(FIXED(J$6,0,TRUE),ES_NA1_0!$A$10:$AQ$10,0),FALSE)),":",VLOOKUP($A32,ES_NA1_0!$A$10:$AQ$100,MATCH(FIXED(J$6,0,TRUE),ES_NA1_0!$A$10:$AQ$10,0),FALSE))</f>
        <v>152116.29999999999</v>
      </c>
      <c r="K32" s="232">
        <f>IF(ISNA(VLOOKUP($A32,ES_NA1_0!$A$10:$AQ$100,MATCH(FIXED(K$6,0,TRUE),ES_NA1_0!$A$10:$AQ$10,0),FALSE)),":",VLOOKUP($A32,ES_NA1_0!$A$10:$AQ$100,MATCH(FIXED(K$6,0,TRUE),ES_NA1_0!$A$10:$AQ$10,0),FALSE))</f>
        <v>150730.29999999999</v>
      </c>
      <c r="L32" s="232">
        <f>IF(ISNA(VLOOKUP($A32,ES_NA1_0!$A$10:$AQ$100,MATCH(FIXED(L$6,0,TRUE),ES_NA1_0!$A$10:$AQ$10,0),FALSE)),":",VLOOKUP($A32,ES_NA1_0!$A$10:$AQ$100,MATCH(FIXED(L$6,0,TRUE),ES_NA1_0!$A$10:$AQ$10,0),FALSE))</f>
        <v>153082.20000000001</v>
      </c>
      <c r="M32" s="232">
        <f>IF(ISNA(VLOOKUP($A32,ES_NA1_0!$A$10:$AQ$100,MATCH(FIXED(M$6,0,TRUE),ES_NA1_0!$A$10:$AQ$10,0),FALSE)),":",VLOOKUP($A32,ES_NA1_0!$A$10:$AQ$100,MATCH(FIXED(M$6,0,TRUE),ES_NA1_0!$A$10:$AQ$10,0),FALSE))</f>
        <v>154268.70000000001</v>
      </c>
      <c r="N32" s="232">
        <f>IF(ISNA(VLOOKUP($A32,ES_NA1_0!$A$10:$AQ$100,MATCH(FIXED(N$6,0,TRUE),ES_NA1_0!$A$10:$AQ$10,0),FALSE)),":",VLOOKUP($A32,ES_NA1_0!$A$10:$AQ$100,MATCH(FIXED(N$6,0,TRUE),ES_NA1_0!$A$10:$AQ$10,0),FALSE))</f>
        <v>156503</v>
      </c>
      <c r="O32" s="232">
        <f>IF(ISNA(VLOOKUP($A32,ES_NA1_0!$A$10:$AQ$100,MATCH(FIXED(O$6,0,TRUE),ES_NA1_0!$A$10:$AQ$10,0),FALSE)),":",VLOOKUP($A32,ES_NA1_0!$A$10:$AQ$100,MATCH(FIXED(O$6,0,TRUE),ES_NA1_0!$A$10:$AQ$10,0),FALSE))</f>
        <v>160204.79999999999</v>
      </c>
      <c r="P32" s="232">
        <f>IF(ISNA(VLOOKUP($A32,ES_NA1_0!$A$10:$AQ$100,MATCH(FIXED(P$6,0,TRUE),ES_NA1_0!$A$10:$AQ$10,0),FALSE)),":",VLOOKUP($A32,ES_NA1_0!$A$10:$AQ$100,MATCH(FIXED(P$6,0,TRUE),ES_NA1_0!$A$10:$AQ$10,0),FALSE))</f>
        <v>160191.20000000001</v>
      </c>
      <c r="Q32" s="232">
        <f>IF(ISNA(VLOOKUP($A32,ES_NA1_0!$A$10:$AQ$100,MATCH(FIXED(Q$6,0,TRUE),ES_NA1_0!$A$10:$AQ$10,0),FALSE)),":",VLOOKUP($A32,ES_NA1_0!$A$10:$AQ$100,MATCH(FIXED(Q$6,0,TRUE),ES_NA1_0!$A$10:$AQ$10,0),FALSE))</f>
        <v>155532.29999999999</v>
      </c>
      <c r="R32" s="232">
        <f>IF(ISNA(VLOOKUP($A32,ES_NA1_0!$A$10:$AQ$100,MATCH(FIXED(R$6,0,TRUE),ES_NA1_0!$A$10:$AQ$10,0),FALSE)),":",VLOOKUP($A32,ES_NA1_0!$A$10:$AQ$100,MATCH(FIXED(R$6,0,TRUE),ES_NA1_0!$A$10:$AQ$10,0),FALSE))</f>
        <v>158544</v>
      </c>
      <c r="S32" s="232">
        <f>IF(ISNA(VLOOKUP($A32,ES_NA1_0!$A$10:$AQ$100,MATCH(FIXED(S$6,0,TRUE),ES_NA1_0!$A$10:$AQ$10,0),FALSE)),":",VLOOKUP($A32,ES_NA1_0!$A$10:$AQ$100,MATCH(FIXED(S$6,0,TRUE),ES_NA1_0!$A$10:$AQ$10,0),FALSE))</f>
        <v>156561.4</v>
      </c>
      <c r="T32" s="232">
        <f>IF(ISNA(VLOOKUP($A32,ES_NA1_0!$A$10:$AQ$100,MATCH(FIXED(T$6,0,TRUE),ES_NA1_0!$A$10:$AQ$10,0),FALSE)),":",VLOOKUP($A32,ES_NA1_0!$A$10:$AQ$100,MATCH(FIXED(T$6,0,TRUE),ES_NA1_0!$A$10:$AQ$10,0),FALSE))</f>
        <v>151503.70000000001</v>
      </c>
      <c r="U32" s="232">
        <f>IF(ISNA(VLOOKUP($A32,ES_NA1_0!$A$10:$AQ$100,MATCH(FIXED(U$6,0,TRUE),ES_NA1_0!$A$10:$AQ$10,0),FALSE)),":",VLOOKUP($A32,ES_NA1_0!$A$10:$AQ$100,MATCH(FIXED(U$6,0,TRUE),ES_NA1_0!$A$10:$AQ$10,0),FALSE))</f>
        <v>149374</v>
      </c>
      <c r="V32" s="232" t="str">
        <f>IF(ISNA(VLOOKUP($A32,ES_NA1_0!$A$10:$AQ$100,MATCH(FIXED(V$6,0,TRUE),ES_NA1_0!$A$10:$AQ$10,0),FALSE)),":",VLOOKUP($A32,ES_NA1_0!$A$10:$AQ$100,MATCH(FIXED(V$6,0,TRUE),ES_NA1_0!$A$10:$AQ$10,0),FALSE))</f>
        <v>:</v>
      </c>
      <c r="W32" s="232" t="str">
        <f>IF(ISNA(VLOOKUP($A32,ES_P1_0!$A$10:$AQ$100,MATCH(FIXED(W$6,0,TRUE),ES_P1_0!$A$10:$AQ$10,0),FALSE)),":",VLOOKUP($A32,ES_P1_0!$A$10:$AQ$100,MATCH(FIXED(W$6,0,TRUE),ES_P1_0!$A$10:$AQ$10,0),FALSE))</f>
        <v>:</v>
      </c>
    </row>
    <row r="33" spans="1:23">
      <c r="A33" s="230" t="str">
        <f>lookup!Z28</f>
        <v>Romania</v>
      </c>
      <c r="B33" s="232" t="str">
        <f>VLOOKUP(A33,lookup!$Z$2:$AA$77,2,FALSE)</f>
        <v>Ρουμανία</v>
      </c>
      <c r="C33" s="232">
        <f>IF(ISNA(VLOOKUP($A33,ES_NA1_0!$A$10:$AQ$100,MATCH(FIXED(C$6,0,TRUE),ES_NA1_0!$A$10:$AQ$10,0),FALSE)),":",VLOOKUP($A33,ES_NA1_0!$A$10:$AQ$100,MATCH(FIXED(C$6,0,TRUE),ES_NA1_0!$A$10:$AQ$10,0),FALSE))</f>
        <v>25577</v>
      </c>
      <c r="D33" s="232">
        <f>IF(ISNA(VLOOKUP($A33,ES_NA1_0!$A$10:$AQ$100,MATCH(FIXED(D$6,0,TRUE),ES_NA1_0!$A$10:$AQ$10,0),FALSE)),":",VLOOKUP($A33,ES_NA1_0!$A$10:$AQ$100,MATCH(FIXED(D$6,0,TRUE),ES_NA1_0!$A$10:$AQ$10,0),FALSE))</f>
        <v>63598.3</v>
      </c>
      <c r="E33" s="232">
        <f>IF(ISNA(VLOOKUP($A33,ES_NA1_0!$A$10:$AQ$100,MATCH(FIXED(E$6,0,TRUE),ES_NA1_0!$A$10:$AQ$10,0),FALSE)),":",VLOOKUP($A33,ES_NA1_0!$A$10:$AQ$100,MATCH(FIXED(E$6,0,TRUE),ES_NA1_0!$A$10:$AQ$10,0),FALSE))</f>
        <v>60510</v>
      </c>
      <c r="F33" s="232">
        <f>IF(ISNA(VLOOKUP($A33,ES_NA1_0!$A$10:$AQ$100,MATCH(FIXED(F$6,0,TRUE),ES_NA1_0!$A$10:$AQ$10,0),FALSE)),":",VLOOKUP($A33,ES_NA1_0!$A$10:$AQ$100,MATCH(FIXED(F$6,0,TRUE),ES_NA1_0!$A$10:$AQ$10,0),FALSE))</f>
        <v>59236.5</v>
      </c>
      <c r="G33" s="232">
        <f>IF(ISNA(VLOOKUP($A33,ES_NA1_0!$A$10:$AQ$100,MATCH(FIXED(G$6,0,TRUE),ES_NA1_0!$A$10:$AQ$10,0),FALSE)),":",VLOOKUP($A33,ES_NA1_0!$A$10:$AQ$100,MATCH(FIXED(G$6,0,TRUE),ES_NA1_0!$A$10:$AQ$10,0),FALSE))</f>
        <v>59012.4</v>
      </c>
      <c r="H33" s="232">
        <f>IF(ISNA(VLOOKUP($A33,ES_NA1_0!$A$10:$AQ$100,MATCH(FIXED(H$6,0,TRUE),ES_NA1_0!$A$10:$AQ$10,0),FALSE)),":",VLOOKUP($A33,ES_NA1_0!$A$10:$AQ$100,MATCH(FIXED(H$6,0,TRUE),ES_NA1_0!$A$10:$AQ$10,0),FALSE))</f>
        <v>60434.5</v>
      </c>
      <c r="I33" s="232">
        <f>IF(ISNA(VLOOKUP($A33,ES_NA1_0!$A$10:$AQ$100,MATCH(FIXED(I$6,0,TRUE),ES_NA1_0!$A$10:$AQ$10,0),FALSE)),":",VLOOKUP($A33,ES_NA1_0!$A$10:$AQ$100,MATCH(FIXED(I$6,0,TRUE),ES_NA1_0!$A$10:$AQ$10,0),FALSE))</f>
        <v>63866.5</v>
      </c>
      <c r="J33" s="232">
        <f>IF(ISNA(VLOOKUP($A33,ES_NA1_0!$A$10:$AQ$100,MATCH(FIXED(J$6,0,TRUE),ES_NA1_0!$A$10:$AQ$10,0),FALSE)),":",VLOOKUP($A33,ES_NA1_0!$A$10:$AQ$100,MATCH(FIXED(J$6,0,TRUE),ES_NA1_0!$A$10:$AQ$10,0),FALSE))</f>
        <v>67109</v>
      </c>
      <c r="K33" s="232">
        <f>IF(ISNA(VLOOKUP($A33,ES_NA1_0!$A$10:$AQ$100,MATCH(FIXED(K$6,0,TRUE),ES_NA1_0!$A$10:$AQ$10,0),FALSE)),":",VLOOKUP($A33,ES_NA1_0!$A$10:$AQ$100,MATCH(FIXED(K$6,0,TRUE),ES_NA1_0!$A$10:$AQ$10,0),FALSE))</f>
        <v>70623.3</v>
      </c>
      <c r="L33" s="232">
        <f>IF(ISNA(VLOOKUP($A33,ES_NA1_0!$A$10:$AQ$100,MATCH(FIXED(L$6,0,TRUE),ES_NA1_0!$A$10:$AQ$10,0),FALSE)),":",VLOOKUP($A33,ES_NA1_0!$A$10:$AQ$100,MATCH(FIXED(L$6,0,TRUE),ES_NA1_0!$A$10:$AQ$10,0),FALSE))</f>
        <v>76619.399999999994</v>
      </c>
      <c r="M33" s="232">
        <f>IF(ISNA(VLOOKUP($A33,ES_NA1_0!$A$10:$AQ$100,MATCH(FIXED(M$6,0,TRUE),ES_NA1_0!$A$10:$AQ$10,0),FALSE)),":",VLOOKUP($A33,ES_NA1_0!$A$10:$AQ$100,MATCH(FIXED(M$6,0,TRUE),ES_NA1_0!$A$10:$AQ$10,0),FALSE))</f>
        <v>79801.899999999994</v>
      </c>
      <c r="N33" s="232">
        <f>IF(ISNA(VLOOKUP($A33,ES_NA1_0!$A$10:$AQ$100,MATCH(FIXED(N$6,0,TRUE),ES_NA1_0!$A$10:$AQ$10,0),FALSE)),":",VLOOKUP($A33,ES_NA1_0!$A$10:$AQ$100,MATCH(FIXED(N$6,0,TRUE),ES_NA1_0!$A$10:$AQ$10,0),FALSE))</f>
        <v>86086.1</v>
      </c>
      <c r="O33" s="232">
        <f>IF(ISNA(VLOOKUP($A33,ES_NA1_0!$A$10:$AQ$100,MATCH(FIXED(O$6,0,TRUE),ES_NA1_0!$A$10:$AQ$10,0),FALSE)),":",VLOOKUP($A33,ES_NA1_0!$A$10:$AQ$100,MATCH(FIXED(O$6,0,TRUE),ES_NA1_0!$A$10:$AQ$10,0),FALSE))</f>
        <v>91524.3</v>
      </c>
      <c r="P33" s="232">
        <f>IF(ISNA(VLOOKUP($A33,ES_NA1_0!$A$10:$AQ$100,MATCH(FIXED(P$6,0,TRUE),ES_NA1_0!$A$10:$AQ$10,0),FALSE)),":",VLOOKUP($A33,ES_NA1_0!$A$10:$AQ$100,MATCH(FIXED(P$6,0,TRUE),ES_NA1_0!$A$10:$AQ$10,0),FALSE))</f>
        <v>98250.3</v>
      </c>
      <c r="Q33" s="232">
        <f>IF(ISNA(VLOOKUP($A33,ES_NA1_0!$A$10:$AQ$100,MATCH(FIXED(Q$6,0,TRUE),ES_NA1_0!$A$10:$AQ$10,0),FALSE)),":",VLOOKUP($A33,ES_NA1_0!$A$10:$AQ$100,MATCH(FIXED(Q$6,0,TRUE),ES_NA1_0!$A$10:$AQ$10,0),FALSE))</f>
        <v>91789.3</v>
      </c>
      <c r="R33" s="232">
        <f>IF(ISNA(VLOOKUP($A33,ES_NA1_0!$A$10:$AQ$100,MATCH(FIXED(R$6,0,TRUE),ES_NA1_0!$A$10:$AQ$10,0),FALSE)),":",VLOOKUP($A33,ES_NA1_0!$A$10:$AQ$100,MATCH(FIXED(R$6,0,TRUE),ES_NA1_0!$A$10:$AQ$10,0),FALSE))</f>
        <v>90734.7</v>
      </c>
      <c r="S33" s="232">
        <f>IF(ISNA(VLOOKUP($A33,ES_NA1_0!$A$10:$AQ$100,MATCH(FIXED(S$6,0,TRUE),ES_NA1_0!$A$10:$AQ$10,0),FALSE)),":",VLOOKUP($A33,ES_NA1_0!$A$10:$AQ$100,MATCH(FIXED(S$6,0,TRUE),ES_NA1_0!$A$10:$AQ$10,0),FALSE))</f>
        <v>92847.7</v>
      </c>
      <c r="T33" s="232">
        <f>IF(ISNA(VLOOKUP($A33,ES_NA1_0!$A$10:$AQ$100,MATCH(FIXED(T$6,0,TRUE),ES_NA1_0!$A$10:$AQ$10,0),FALSE)),":",VLOOKUP($A33,ES_NA1_0!$A$10:$AQ$100,MATCH(FIXED(T$6,0,TRUE),ES_NA1_0!$A$10:$AQ$10,0),FALSE))</f>
        <v>93364.3</v>
      </c>
      <c r="U33" s="232">
        <f>IF(ISNA(VLOOKUP($A33,ES_NA1_0!$A$10:$AQ$100,MATCH(FIXED(U$6,0,TRUE),ES_NA1_0!$A$10:$AQ$10,0),FALSE)),":",VLOOKUP($A33,ES_NA1_0!$A$10:$AQ$100,MATCH(FIXED(U$6,0,TRUE),ES_NA1_0!$A$10:$AQ$10,0),FALSE))</f>
        <v>96655.3</v>
      </c>
      <c r="V33" s="232" t="str">
        <f>IF(ISNA(VLOOKUP($A33,ES_NA1_0!$A$10:$AQ$100,MATCH(FIXED(V$6,0,TRUE),ES_NA1_0!$A$10:$AQ$10,0),FALSE)),":",VLOOKUP($A33,ES_NA1_0!$A$10:$AQ$100,MATCH(FIXED(V$6,0,TRUE),ES_NA1_0!$A$10:$AQ$10,0),FALSE))</f>
        <v>:</v>
      </c>
      <c r="W33" s="232" t="str">
        <f>IF(ISNA(VLOOKUP($A33,ES_P1_0!$A$10:$AQ$100,MATCH(FIXED(W$6,0,TRUE),ES_P1_0!$A$10:$AQ$10,0),FALSE)),":",VLOOKUP($A33,ES_P1_0!$A$10:$AQ$100,MATCH(FIXED(W$6,0,TRUE),ES_P1_0!$A$10:$AQ$10,0),FALSE))</f>
        <v>:</v>
      </c>
    </row>
    <row r="34" spans="1:23">
      <c r="A34" s="230" t="str">
        <f>lookup!Z29</f>
        <v>Slovenia</v>
      </c>
      <c r="B34" s="232" t="str">
        <f>VLOOKUP(A34,lookup!$Z$2:$AA$77,2,FALSE)</f>
        <v>Σλοβενία</v>
      </c>
      <c r="C34" s="232">
        <f>IF(ISNA(VLOOKUP($A34,ES_NA1_0!$A$10:$AQ$100,MATCH(FIXED(C$6,0,TRUE),ES_NA1_0!$A$10:$AQ$10,0),FALSE)),":",VLOOKUP($A34,ES_NA1_0!$A$10:$AQ$100,MATCH(FIXED(C$6,0,TRUE),ES_NA1_0!$A$10:$AQ$10,0),FALSE))</f>
        <v>19448.8</v>
      </c>
      <c r="D34" s="232">
        <f>IF(ISNA(VLOOKUP($A34,ES_NA1_0!$A$10:$AQ$100,MATCH(FIXED(D$6,0,TRUE),ES_NA1_0!$A$10:$AQ$10,0),FALSE)),":",VLOOKUP($A34,ES_NA1_0!$A$10:$AQ$100,MATCH(FIXED(D$6,0,TRUE),ES_NA1_0!$A$10:$AQ$10,0),FALSE))</f>
        <v>20158.2</v>
      </c>
      <c r="E34" s="232">
        <f>IF(ISNA(VLOOKUP($A34,ES_NA1_0!$A$10:$AQ$100,MATCH(FIXED(E$6,0,TRUE),ES_NA1_0!$A$10:$AQ$10,0),FALSE)),":",VLOOKUP($A34,ES_NA1_0!$A$10:$AQ$100,MATCH(FIXED(E$6,0,TRUE),ES_NA1_0!$A$10:$AQ$10,0),FALSE))</f>
        <v>21157.5</v>
      </c>
      <c r="F34" s="232">
        <f>IF(ISNA(VLOOKUP($A34,ES_NA1_0!$A$10:$AQ$100,MATCH(FIXED(F$6,0,TRUE),ES_NA1_0!$A$10:$AQ$10,0),FALSE)),":",VLOOKUP($A34,ES_NA1_0!$A$10:$AQ$100,MATCH(FIXED(F$6,0,TRUE),ES_NA1_0!$A$10:$AQ$10,0),FALSE))</f>
        <v>21901.200000000001</v>
      </c>
      <c r="G34" s="232">
        <f>IF(ISNA(VLOOKUP($A34,ES_NA1_0!$A$10:$AQ$100,MATCH(FIXED(G$6,0,TRUE),ES_NA1_0!$A$10:$AQ$10,0),FALSE)),":",VLOOKUP($A34,ES_NA1_0!$A$10:$AQ$100,MATCH(FIXED(G$6,0,TRUE),ES_NA1_0!$A$10:$AQ$10,0),FALSE))</f>
        <v>23067.599999999999</v>
      </c>
      <c r="H34" s="232">
        <f>IF(ISNA(VLOOKUP($A34,ES_NA1_0!$A$10:$AQ$100,MATCH(FIXED(H$6,0,TRUE),ES_NA1_0!$A$10:$AQ$10,0),FALSE)),":",VLOOKUP($A34,ES_NA1_0!$A$10:$AQ$100,MATCH(FIXED(H$6,0,TRUE),ES_NA1_0!$A$10:$AQ$10,0),FALSE))</f>
        <v>24051.5</v>
      </c>
      <c r="I34" s="232">
        <f>IF(ISNA(VLOOKUP($A34,ES_NA1_0!$A$10:$AQ$100,MATCH(FIXED(I$6,0,TRUE),ES_NA1_0!$A$10:$AQ$10,0),FALSE)),":",VLOOKUP($A34,ES_NA1_0!$A$10:$AQ$100,MATCH(FIXED(I$6,0,TRUE),ES_NA1_0!$A$10:$AQ$10,0),FALSE))</f>
        <v>24758.6</v>
      </c>
      <c r="J34" s="232">
        <f>IF(ISNA(VLOOKUP($A34,ES_NA1_0!$A$10:$AQ$100,MATCH(FIXED(J$6,0,TRUE),ES_NA1_0!$A$10:$AQ$10,0),FALSE)),":",VLOOKUP($A34,ES_NA1_0!$A$10:$AQ$100,MATCH(FIXED(J$6,0,TRUE),ES_NA1_0!$A$10:$AQ$10,0),FALSE))</f>
        <v>25706</v>
      </c>
      <c r="K34" s="232">
        <f>IF(ISNA(VLOOKUP($A34,ES_NA1_0!$A$10:$AQ$100,MATCH(FIXED(K$6,0,TRUE),ES_NA1_0!$A$10:$AQ$10,0),FALSE)),":",VLOOKUP($A34,ES_NA1_0!$A$10:$AQ$100,MATCH(FIXED(K$6,0,TRUE),ES_NA1_0!$A$10:$AQ$10,0),FALSE))</f>
        <v>26459.200000000001</v>
      </c>
      <c r="L34" s="232">
        <f>IF(ISNA(VLOOKUP($A34,ES_NA1_0!$A$10:$AQ$100,MATCH(FIXED(L$6,0,TRUE),ES_NA1_0!$A$10:$AQ$10,0),FALSE)),":",VLOOKUP($A34,ES_NA1_0!$A$10:$AQ$100,MATCH(FIXED(L$6,0,TRUE),ES_NA1_0!$A$10:$AQ$10,0),FALSE))</f>
        <v>27623.9</v>
      </c>
      <c r="M34" s="232">
        <f>IF(ISNA(VLOOKUP($A34,ES_NA1_0!$A$10:$AQ$100,MATCH(FIXED(M$6,0,TRUE),ES_NA1_0!$A$10:$AQ$10,0),FALSE)),":",VLOOKUP($A34,ES_NA1_0!$A$10:$AQ$100,MATCH(FIXED(M$6,0,TRUE),ES_NA1_0!$A$10:$AQ$10,0),FALSE))</f>
        <v>28730.9</v>
      </c>
      <c r="N34" s="232">
        <f>IF(ISNA(VLOOKUP($A34,ES_NA1_0!$A$10:$AQ$100,MATCH(FIXED(N$6,0,TRUE),ES_NA1_0!$A$10:$AQ$10,0),FALSE)),":",VLOOKUP($A34,ES_NA1_0!$A$10:$AQ$100,MATCH(FIXED(N$6,0,TRUE),ES_NA1_0!$A$10:$AQ$10,0),FALSE))</f>
        <v>30411.5</v>
      </c>
      <c r="O34" s="232">
        <f>IF(ISNA(VLOOKUP($A34,ES_NA1_0!$A$10:$AQ$100,MATCH(FIXED(O$6,0,TRUE),ES_NA1_0!$A$10:$AQ$10,0),FALSE)),":",VLOOKUP($A34,ES_NA1_0!$A$10:$AQ$100,MATCH(FIXED(O$6,0,TRUE),ES_NA1_0!$A$10:$AQ$10,0),FALSE))</f>
        <v>32528.2</v>
      </c>
      <c r="P34" s="232">
        <f>IF(ISNA(VLOOKUP($A34,ES_NA1_0!$A$10:$AQ$100,MATCH(FIXED(P$6,0,TRUE),ES_NA1_0!$A$10:$AQ$10,0),FALSE)),":",VLOOKUP($A34,ES_NA1_0!$A$10:$AQ$100,MATCH(FIXED(P$6,0,TRUE),ES_NA1_0!$A$10:$AQ$10,0),FALSE))</f>
        <v>33628.800000000003</v>
      </c>
      <c r="Q34" s="232">
        <f>IF(ISNA(VLOOKUP($A34,ES_NA1_0!$A$10:$AQ$100,MATCH(FIXED(Q$6,0,TRUE),ES_NA1_0!$A$10:$AQ$10,0),FALSE)),":",VLOOKUP($A34,ES_NA1_0!$A$10:$AQ$100,MATCH(FIXED(Q$6,0,TRUE),ES_NA1_0!$A$10:$AQ$10,0),FALSE))</f>
        <v>30957.599999999999</v>
      </c>
      <c r="R34" s="232">
        <f>IF(ISNA(VLOOKUP($A34,ES_NA1_0!$A$10:$AQ$100,MATCH(FIXED(R$6,0,TRUE),ES_NA1_0!$A$10:$AQ$10,0),FALSE)),":",VLOOKUP($A34,ES_NA1_0!$A$10:$AQ$100,MATCH(FIXED(R$6,0,TRUE),ES_NA1_0!$A$10:$AQ$10,0),FALSE))</f>
        <v>31347.200000000001</v>
      </c>
      <c r="S34" s="232">
        <f>IF(ISNA(VLOOKUP($A34,ES_NA1_0!$A$10:$AQ$100,MATCH(FIXED(S$6,0,TRUE),ES_NA1_0!$A$10:$AQ$10,0),FALSE)),":",VLOOKUP($A34,ES_NA1_0!$A$10:$AQ$100,MATCH(FIXED(S$6,0,TRUE),ES_NA1_0!$A$10:$AQ$10,0),FALSE))</f>
        <v>31569.4</v>
      </c>
      <c r="T34" s="232">
        <f>IF(ISNA(VLOOKUP($A34,ES_NA1_0!$A$10:$AQ$100,MATCH(FIXED(T$6,0,TRUE),ES_NA1_0!$A$10:$AQ$10,0),FALSE)),":",VLOOKUP($A34,ES_NA1_0!$A$10:$AQ$100,MATCH(FIXED(T$6,0,TRUE),ES_NA1_0!$A$10:$AQ$10,0),FALSE))</f>
        <v>30766.6</v>
      </c>
      <c r="U34" s="232">
        <f>IF(ISNA(VLOOKUP($A34,ES_NA1_0!$A$10:$AQ$100,MATCH(FIXED(U$6,0,TRUE),ES_NA1_0!$A$10:$AQ$10,0),FALSE)),":",VLOOKUP($A34,ES_NA1_0!$A$10:$AQ$100,MATCH(FIXED(U$6,0,TRUE),ES_NA1_0!$A$10:$AQ$10,0),FALSE))</f>
        <v>30426.1</v>
      </c>
      <c r="V34" s="232" t="str">
        <f>IF(ISNA(VLOOKUP($A34,ES_NA1_0!$A$10:$AQ$100,MATCH(FIXED(V$6,0,TRUE),ES_NA1_0!$A$10:$AQ$10,0),FALSE)),":",VLOOKUP($A34,ES_NA1_0!$A$10:$AQ$100,MATCH(FIXED(V$6,0,TRUE),ES_NA1_0!$A$10:$AQ$10,0),FALSE))</f>
        <v>:</v>
      </c>
      <c r="W34" s="232" t="str">
        <f>IF(ISNA(VLOOKUP($A34,ES_P1_0!$A$10:$AQ$100,MATCH(FIXED(W$6,0,TRUE),ES_P1_0!$A$10:$AQ$10,0),FALSE)),":",VLOOKUP($A34,ES_P1_0!$A$10:$AQ$100,MATCH(FIXED(W$6,0,TRUE),ES_P1_0!$A$10:$AQ$10,0),FALSE))</f>
        <v>:</v>
      </c>
    </row>
    <row r="35" spans="1:23">
      <c r="A35" s="230" t="str">
        <f>lookup!Z30</f>
        <v>Slovakia</v>
      </c>
      <c r="B35" s="232" t="str">
        <f>VLOOKUP(A35,lookup!$Z$2:$AA$77,2,FALSE)</f>
        <v>Σλοβακία</v>
      </c>
      <c r="C35" s="232">
        <f>IF(ISNA(VLOOKUP($A35,ES_NA1_0!$A$10:$AQ$100,MATCH(FIXED(C$6,0,TRUE),ES_NA1_0!$A$10:$AQ$10,0),FALSE)),":",VLOOKUP($A35,ES_NA1_0!$A$10:$AQ$100,MATCH(FIXED(C$6,0,TRUE),ES_NA1_0!$A$10:$AQ$10,0),FALSE))</f>
        <v>25627.599999999999</v>
      </c>
      <c r="D35" s="232">
        <f>IF(ISNA(VLOOKUP($A35,ES_NA1_0!$A$10:$AQ$100,MATCH(FIXED(D$6,0,TRUE),ES_NA1_0!$A$10:$AQ$10,0),FALSE)),":",VLOOKUP($A35,ES_NA1_0!$A$10:$AQ$100,MATCH(FIXED(D$6,0,TRUE),ES_NA1_0!$A$10:$AQ$10,0),FALSE))</f>
        <v>27406.5</v>
      </c>
      <c r="E35" s="232">
        <f>IF(ISNA(VLOOKUP($A35,ES_NA1_0!$A$10:$AQ$100,MATCH(FIXED(E$6,0,TRUE),ES_NA1_0!$A$10:$AQ$10,0),FALSE)),":",VLOOKUP($A35,ES_NA1_0!$A$10:$AQ$100,MATCH(FIXED(E$6,0,TRUE),ES_NA1_0!$A$10:$AQ$10,0),FALSE))</f>
        <v>28624.6</v>
      </c>
      <c r="F35" s="232">
        <f>IF(ISNA(VLOOKUP($A35,ES_NA1_0!$A$10:$AQ$100,MATCH(FIXED(F$6,0,TRUE),ES_NA1_0!$A$10:$AQ$10,0),FALSE)),":",VLOOKUP($A35,ES_NA1_0!$A$10:$AQ$100,MATCH(FIXED(F$6,0,TRUE),ES_NA1_0!$A$10:$AQ$10,0),FALSE))</f>
        <v>29872.9</v>
      </c>
      <c r="G35" s="232">
        <f>IF(ISNA(VLOOKUP($A35,ES_NA1_0!$A$10:$AQ$100,MATCH(FIXED(G$6,0,TRUE),ES_NA1_0!$A$10:$AQ$10,0),FALSE)),":",VLOOKUP($A35,ES_NA1_0!$A$10:$AQ$100,MATCH(FIXED(G$6,0,TRUE),ES_NA1_0!$A$10:$AQ$10,0),FALSE))</f>
        <v>29884.2</v>
      </c>
      <c r="H35" s="232">
        <f>IF(ISNA(VLOOKUP($A35,ES_NA1_0!$A$10:$AQ$100,MATCH(FIXED(H$6,0,TRUE),ES_NA1_0!$A$10:$AQ$10,0),FALSE)),":",VLOOKUP($A35,ES_NA1_0!$A$10:$AQ$100,MATCH(FIXED(H$6,0,TRUE),ES_NA1_0!$A$10:$AQ$10,0),FALSE))</f>
        <v>30293.1</v>
      </c>
      <c r="I35" s="232">
        <f>IF(ISNA(VLOOKUP($A35,ES_NA1_0!$A$10:$AQ$100,MATCH(FIXED(I$6,0,TRUE),ES_NA1_0!$A$10:$AQ$10,0),FALSE)),":",VLOOKUP($A35,ES_NA1_0!$A$10:$AQ$100,MATCH(FIXED(I$6,0,TRUE),ES_NA1_0!$A$10:$AQ$10,0),FALSE))</f>
        <v>31347.9</v>
      </c>
      <c r="J35" s="232">
        <f>IF(ISNA(VLOOKUP($A35,ES_NA1_0!$A$10:$AQ$100,MATCH(FIXED(J$6,0,TRUE),ES_NA1_0!$A$10:$AQ$10,0),FALSE)),":",VLOOKUP($A35,ES_NA1_0!$A$10:$AQ$100,MATCH(FIXED(J$6,0,TRUE),ES_NA1_0!$A$10:$AQ$10,0),FALSE))</f>
        <v>32784.6</v>
      </c>
      <c r="K35" s="232">
        <f>IF(ISNA(VLOOKUP($A35,ES_NA1_0!$A$10:$AQ$100,MATCH(FIXED(K$6,0,TRUE),ES_NA1_0!$A$10:$AQ$10,0),FALSE)),":",VLOOKUP($A35,ES_NA1_0!$A$10:$AQ$100,MATCH(FIXED(K$6,0,TRUE),ES_NA1_0!$A$10:$AQ$10,0),FALSE))</f>
        <v>34350</v>
      </c>
      <c r="L35" s="232">
        <f>IF(ISNA(VLOOKUP($A35,ES_NA1_0!$A$10:$AQ$100,MATCH(FIXED(L$6,0,TRUE),ES_NA1_0!$A$10:$AQ$10,0),FALSE)),":",VLOOKUP($A35,ES_NA1_0!$A$10:$AQ$100,MATCH(FIXED(L$6,0,TRUE),ES_NA1_0!$A$10:$AQ$10,0),FALSE))</f>
        <v>36087.4</v>
      </c>
      <c r="M35" s="232">
        <f>IF(ISNA(VLOOKUP($A35,ES_NA1_0!$A$10:$AQ$100,MATCH(FIXED(M$6,0,TRUE),ES_NA1_0!$A$10:$AQ$10,0),FALSE)),":",VLOOKUP($A35,ES_NA1_0!$A$10:$AQ$100,MATCH(FIXED(M$6,0,TRUE),ES_NA1_0!$A$10:$AQ$10,0),FALSE))</f>
        <v>38489.1</v>
      </c>
      <c r="N35" s="232">
        <f>IF(ISNA(VLOOKUP($A35,ES_NA1_0!$A$10:$AQ$100,MATCH(FIXED(N$6,0,TRUE),ES_NA1_0!$A$10:$AQ$10,0),FALSE)),":",VLOOKUP($A35,ES_NA1_0!$A$10:$AQ$100,MATCH(FIXED(N$6,0,TRUE),ES_NA1_0!$A$10:$AQ$10,0),FALSE))</f>
        <v>41701.199999999997</v>
      </c>
      <c r="O35" s="232">
        <f>IF(ISNA(VLOOKUP($A35,ES_NA1_0!$A$10:$AQ$100,MATCH(FIXED(O$6,0,TRUE),ES_NA1_0!$A$10:$AQ$10,0),FALSE)),":",VLOOKUP($A35,ES_NA1_0!$A$10:$AQ$100,MATCH(FIXED(O$6,0,TRUE),ES_NA1_0!$A$10:$AQ$10,0),FALSE))</f>
        <v>46077.3</v>
      </c>
      <c r="P35" s="232">
        <f>IF(ISNA(VLOOKUP($A35,ES_NA1_0!$A$10:$AQ$100,MATCH(FIXED(P$6,0,TRUE),ES_NA1_0!$A$10:$AQ$10,0),FALSE)),":",VLOOKUP($A35,ES_NA1_0!$A$10:$AQ$100,MATCH(FIXED(P$6,0,TRUE),ES_NA1_0!$A$10:$AQ$10,0),FALSE))</f>
        <v>48726.9</v>
      </c>
      <c r="Q35" s="232">
        <f>IF(ISNA(VLOOKUP($A35,ES_NA1_0!$A$10:$AQ$100,MATCH(FIXED(Q$6,0,TRUE),ES_NA1_0!$A$10:$AQ$10,0),FALSE)),":",VLOOKUP($A35,ES_NA1_0!$A$10:$AQ$100,MATCH(FIXED(Q$6,0,TRUE),ES_NA1_0!$A$10:$AQ$10,0),FALSE))</f>
        <v>46321.9</v>
      </c>
      <c r="R35" s="232">
        <f>IF(ISNA(VLOOKUP($A35,ES_NA1_0!$A$10:$AQ$100,MATCH(FIXED(R$6,0,TRUE),ES_NA1_0!$A$10:$AQ$10,0),FALSE)),":",VLOOKUP($A35,ES_NA1_0!$A$10:$AQ$100,MATCH(FIXED(R$6,0,TRUE),ES_NA1_0!$A$10:$AQ$10,0),FALSE))</f>
        <v>48371.8</v>
      </c>
      <c r="S35" s="232">
        <f>IF(ISNA(VLOOKUP($A35,ES_NA1_0!$A$10:$AQ$100,MATCH(FIXED(S$6,0,TRUE),ES_NA1_0!$A$10:$AQ$10,0),FALSE)),":",VLOOKUP($A35,ES_NA1_0!$A$10:$AQ$100,MATCH(FIXED(S$6,0,TRUE),ES_NA1_0!$A$10:$AQ$10,0),FALSE))</f>
        <v>49814.9</v>
      </c>
      <c r="T35" s="232">
        <f>IF(ISNA(VLOOKUP($A35,ES_NA1_0!$A$10:$AQ$100,MATCH(FIXED(T$6,0,TRUE),ES_NA1_0!$A$10:$AQ$10,0),FALSE)),":",VLOOKUP($A35,ES_NA1_0!$A$10:$AQ$100,MATCH(FIXED(T$6,0,TRUE),ES_NA1_0!$A$10:$AQ$10,0),FALSE))</f>
        <v>50712.2</v>
      </c>
      <c r="U35" s="232">
        <f>IF(ISNA(VLOOKUP($A35,ES_NA1_0!$A$10:$AQ$100,MATCH(FIXED(U$6,0,TRUE),ES_NA1_0!$A$10:$AQ$10,0),FALSE)),":",VLOOKUP($A35,ES_NA1_0!$A$10:$AQ$100,MATCH(FIXED(U$6,0,TRUE),ES_NA1_0!$A$10:$AQ$10,0),FALSE))</f>
        <v>51189.3</v>
      </c>
      <c r="V35" s="232" t="str">
        <f>IF(ISNA(VLOOKUP($A35,ES_NA1_0!$A$10:$AQ$100,MATCH(FIXED(V$6,0,TRUE),ES_NA1_0!$A$10:$AQ$10,0),FALSE)),":",VLOOKUP($A35,ES_NA1_0!$A$10:$AQ$100,MATCH(FIXED(V$6,0,TRUE),ES_NA1_0!$A$10:$AQ$10,0),FALSE))</f>
        <v>:</v>
      </c>
      <c r="W35" s="232" t="str">
        <f>IF(ISNA(VLOOKUP($A35,ES_P1_0!$A$10:$AQ$100,MATCH(FIXED(W$6,0,TRUE),ES_P1_0!$A$10:$AQ$10,0),FALSE)),":",VLOOKUP($A35,ES_P1_0!$A$10:$AQ$100,MATCH(FIXED(W$6,0,TRUE),ES_P1_0!$A$10:$AQ$10,0),FALSE))</f>
        <v>:</v>
      </c>
    </row>
    <row r="36" spans="1:23">
      <c r="A36" s="230" t="str">
        <f>lookup!Z31</f>
        <v>Finland</v>
      </c>
      <c r="B36" s="232" t="str">
        <f>VLOOKUP(A36,lookup!$Z$2:$AA$77,2,FALSE)</f>
        <v>Φινλανδία</v>
      </c>
      <c r="C36" s="232">
        <f>IF(ISNA(VLOOKUP($A36,ES_NA1_0!$A$10:$AQ$100,MATCH(FIXED(C$6,0,TRUE),ES_NA1_0!$A$10:$AQ$10,0),FALSE)),":",VLOOKUP($A36,ES_NA1_0!$A$10:$AQ$100,MATCH(FIXED(C$6,0,TRUE),ES_NA1_0!$A$10:$AQ$10,0),FALSE))</f>
        <v>109350.2</v>
      </c>
      <c r="D36" s="232">
        <f>IF(ISNA(VLOOKUP($A36,ES_NA1_0!$A$10:$AQ$100,MATCH(FIXED(D$6,0,TRUE),ES_NA1_0!$A$10:$AQ$10,0),FALSE)),":",VLOOKUP($A36,ES_NA1_0!$A$10:$AQ$100,MATCH(FIXED(D$6,0,TRUE),ES_NA1_0!$A$10:$AQ$10,0),FALSE))</f>
        <v>113253.4</v>
      </c>
      <c r="E36" s="232">
        <f>IF(ISNA(VLOOKUP($A36,ES_NA1_0!$A$10:$AQ$100,MATCH(FIXED(E$6,0,TRUE),ES_NA1_0!$A$10:$AQ$10,0),FALSE)),":",VLOOKUP($A36,ES_NA1_0!$A$10:$AQ$100,MATCH(FIXED(E$6,0,TRUE),ES_NA1_0!$A$10:$AQ$10,0),FALSE))</f>
        <v>120281.7</v>
      </c>
      <c r="F36" s="232">
        <f>IF(ISNA(VLOOKUP($A36,ES_NA1_0!$A$10:$AQ$100,MATCH(FIXED(F$6,0,TRUE),ES_NA1_0!$A$10:$AQ$10,0),FALSE)),":",VLOOKUP($A36,ES_NA1_0!$A$10:$AQ$100,MATCH(FIXED(F$6,0,TRUE),ES_NA1_0!$A$10:$AQ$10,0),FALSE))</f>
        <v>126333.1</v>
      </c>
      <c r="G36" s="232">
        <f>IF(ISNA(VLOOKUP($A36,ES_NA1_0!$A$10:$AQ$100,MATCH(FIXED(G$6,0,TRUE),ES_NA1_0!$A$10:$AQ$10,0),FALSE)),":",VLOOKUP($A36,ES_NA1_0!$A$10:$AQ$100,MATCH(FIXED(G$6,0,TRUE),ES_NA1_0!$A$10:$AQ$10,0),FALSE))</f>
        <v>131270.70000000001</v>
      </c>
      <c r="H36" s="232">
        <f>IF(ISNA(VLOOKUP($A36,ES_NA1_0!$A$10:$AQ$100,MATCH(FIXED(H$6,0,TRUE),ES_NA1_0!$A$10:$AQ$10,0),FALSE)),":",VLOOKUP($A36,ES_NA1_0!$A$10:$AQ$100,MATCH(FIXED(H$6,0,TRUE),ES_NA1_0!$A$10:$AQ$10,0),FALSE))</f>
        <v>138259.20000000001</v>
      </c>
      <c r="I36" s="232">
        <f>IF(ISNA(VLOOKUP($A36,ES_NA1_0!$A$10:$AQ$100,MATCH(FIXED(I$6,0,TRUE),ES_NA1_0!$A$10:$AQ$10,0),FALSE)),":",VLOOKUP($A36,ES_NA1_0!$A$10:$AQ$100,MATCH(FIXED(I$6,0,TRUE),ES_NA1_0!$A$10:$AQ$10,0),FALSE))</f>
        <v>141416.70000000001</v>
      </c>
      <c r="J36" s="232">
        <f>IF(ISNA(VLOOKUP($A36,ES_NA1_0!$A$10:$AQ$100,MATCH(FIXED(J$6,0,TRUE),ES_NA1_0!$A$10:$AQ$10,0),FALSE)),":",VLOOKUP($A36,ES_NA1_0!$A$10:$AQ$100,MATCH(FIXED(J$6,0,TRUE),ES_NA1_0!$A$10:$AQ$10,0),FALSE))</f>
        <v>144010.4</v>
      </c>
      <c r="K36" s="232">
        <f>IF(ISNA(VLOOKUP($A36,ES_NA1_0!$A$10:$AQ$100,MATCH(FIXED(K$6,0,TRUE),ES_NA1_0!$A$10:$AQ$10,0),FALSE)),":",VLOOKUP($A36,ES_NA1_0!$A$10:$AQ$100,MATCH(FIXED(K$6,0,TRUE),ES_NA1_0!$A$10:$AQ$10,0),FALSE))</f>
        <v>146908.6</v>
      </c>
      <c r="L36" s="232">
        <f>IF(ISNA(VLOOKUP($A36,ES_NA1_0!$A$10:$AQ$100,MATCH(FIXED(L$6,0,TRUE),ES_NA1_0!$A$10:$AQ$10,0),FALSE)),":",VLOOKUP($A36,ES_NA1_0!$A$10:$AQ$100,MATCH(FIXED(L$6,0,TRUE),ES_NA1_0!$A$10:$AQ$10,0),FALSE))</f>
        <v>152968.4</v>
      </c>
      <c r="M36" s="232">
        <f>IF(ISNA(VLOOKUP($A36,ES_NA1_0!$A$10:$AQ$100,MATCH(FIXED(M$6,0,TRUE),ES_NA1_0!$A$10:$AQ$10,0),FALSE)),":",VLOOKUP($A36,ES_NA1_0!$A$10:$AQ$100,MATCH(FIXED(M$6,0,TRUE),ES_NA1_0!$A$10:$AQ$10,0),FALSE))</f>
        <v>157429</v>
      </c>
      <c r="N36" s="232">
        <f>IF(ISNA(VLOOKUP($A36,ES_NA1_0!$A$10:$AQ$100,MATCH(FIXED(N$6,0,TRUE),ES_NA1_0!$A$10:$AQ$10,0),FALSE)),":",VLOOKUP($A36,ES_NA1_0!$A$10:$AQ$100,MATCH(FIXED(N$6,0,TRUE),ES_NA1_0!$A$10:$AQ$10,0),FALSE))</f>
        <v>164372.6</v>
      </c>
      <c r="O36" s="232">
        <f>IF(ISNA(VLOOKUP($A36,ES_NA1_0!$A$10:$AQ$100,MATCH(FIXED(O$6,0,TRUE),ES_NA1_0!$A$10:$AQ$10,0),FALSE)),":",VLOOKUP($A36,ES_NA1_0!$A$10:$AQ$100,MATCH(FIXED(O$6,0,TRUE),ES_NA1_0!$A$10:$AQ$10,0),FALSE))</f>
        <v>173142.2</v>
      </c>
      <c r="P36" s="232">
        <f>IF(ISNA(VLOOKUP($A36,ES_NA1_0!$A$10:$AQ$100,MATCH(FIXED(P$6,0,TRUE),ES_NA1_0!$A$10:$AQ$10,0),FALSE)),":",VLOOKUP($A36,ES_NA1_0!$A$10:$AQ$100,MATCH(FIXED(P$6,0,TRUE),ES_NA1_0!$A$10:$AQ$10,0),FALSE))</f>
        <v>173650.5</v>
      </c>
      <c r="Q36" s="232">
        <f>IF(ISNA(VLOOKUP($A36,ES_NA1_0!$A$10:$AQ$100,MATCH(FIXED(Q$6,0,TRUE),ES_NA1_0!$A$10:$AQ$10,0),FALSE)),":",VLOOKUP($A36,ES_NA1_0!$A$10:$AQ$100,MATCH(FIXED(Q$6,0,TRUE),ES_NA1_0!$A$10:$AQ$10,0),FALSE))</f>
        <v>158823.1</v>
      </c>
      <c r="R36" s="232">
        <f>IF(ISNA(VLOOKUP($A36,ES_NA1_0!$A$10:$AQ$100,MATCH(FIXED(R$6,0,TRUE),ES_NA1_0!$A$10:$AQ$10,0),FALSE)),":",VLOOKUP($A36,ES_NA1_0!$A$10:$AQ$100,MATCH(FIXED(R$6,0,TRUE),ES_NA1_0!$A$10:$AQ$10,0),FALSE))</f>
        <v>164164.4</v>
      </c>
      <c r="S36" s="232">
        <f>IF(ISNA(VLOOKUP($A36,ES_NA1_0!$A$10:$AQ$100,MATCH(FIXED(S$6,0,TRUE),ES_NA1_0!$A$10:$AQ$10,0),FALSE)),":",VLOOKUP($A36,ES_NA1_0!$A$10:$AQ$100,MATCH(FIXED(S$6,0,TRUE),ES_NA1_0!$A$10:$AQ$10,0),FALSE))</f>
        <v>168801.8</v>
      </c>
      <c r="T36" s="232">
        <f>IF(ISNA(VLOOKUP($A36,ES_NA1_0!$A$10:$AQ$100,MATCH(FIXED(T$6,0,TRUE),ES_NA1_0!$A$10:$AQ$10,0),FALSE)),":",VLOOKUP($A36,ES_NA1_0!$A$10:$AQ$100,MATCH(FIXED(T$6,0,TRUE),ES_NA1_0!$A$10:$AQ$10,0),FALSE))</f>
        <v>167100.20000000001</v>
      </c>
      <c r="U36" s="232">
        <f>IF(ISNA(VLOOKUP($A36,ES_NA1_0!$A$10:$AQ$100,MATCH(FIXED(U$6,0,TRUE),ES_NA1_0!$A$10:$AQ$10,0),FALSE)),":",VLOOKUP($A36,ES_NA1_0!$A$10:$AQ$100,MATCH(FIXED(U$6,0,TRUE),ES_NA1_0!$A$10:$AQ$10,0),FALSE))</f>
        <v>164795.1</v>
      </c>
      <c r="V36" s="232" t="str">
        <f>IF(ISNA(VLOOKUP($A36,ES_NA1_0!$A$10:$AQ$100,MATCH(FIXED(V$6,0,TRUE),ES_NA1_0!$A$10:$AQ$10,0),FALSE)),":",VLOOKUP($A36,ES_NA1_0!$A$10:$AQ$100,MATCH(FIXED(V$6,0,TRUE),ES_NA1_0!$A$10:$AQ$10,0),FALSE))</f>
        <v>:</v>
      </c>
      <c r="W36" s="232" t="str">
        <f>IF(ISNA(VLOOKUP($A36,ES_P1_0!$A$10:$AQ$100,MATCH(FIXED(W$6,0,TRUE),ES_P1_0!$A$10:$AQ$10,0),FALSE)),":",VLOOKUP($A36,ES_P1_0!$A$10:$AQ$100,MATCH(FIXED(W$6,0,TRUE),ES_P1_0!$A$10:$AQ$10,0),FALSE))</f>
        <v>:</v>
      </c>
    </row>
    <row r="37" spans="1:23">
      <c r="A37" s="230" t="str">
        <f>lookup!Z32</f>
        <v>Sweden</v>
      </c>
      <c r="B37" s="232" t="str">
        <f>VLOOKUP(A37,lookup!$Z$2:$AA$77,2,FALSE)</f>
        <v>Σουηδία</v>
      </c>
      <c r="C37" s="232">
        <f>IF(ISNA(VLOOKUP($A37,ES_NA1_0!$A$10:$AQ$100,MATCH(FIXED(C$6,0,TRUE),ES_NA1_0!$A$10:$AQ$10,0),FALSE)),":",VLOOKUP($A37,ES_NA1_0!$A$10:$AQ$100,MATCH(FIXED(C$6,0,TRUE),ES_NA1_0!$A$10:$AQ$10,0),FALSE))</f>
        <v>219753.9</v>
      </c>
      <c r="D37" s="232">
        <f>IF(ISNA(VLOOKUP($A37,ES_NA1_0!$A$10:$AQ$100,MATCH(FIXED(D$6,0,TRUE),ES_NA1_0!$A$10:$AQ$10,0),FALSE)),":",VLOOKUP($A37,ES_NA1_0!$A$10:$AQ$100,MATCH(FIXED(D$6,0,TRUE),ES_NA1_0!$A$10:$AQ$10,0),FALSE))</f>
        <v>223296.8</v>
      </c>
      <c r="E37" s="232">
        <f>IF(ISNA(VLOOKUP($A37,ES_NA1_0!$A$10:$AQ$100,MATCH(FIXED(E$6,0,TRUE),ES_NA1_0!$A$10:$AQ$10,0),FALSE)),":",VLOOKUP($A37,ES_NA1_0!$A$10:$AQ$100,MATCH(FIXED(E$6,0,TRUE),ES_NA1_0!$A$10:$AQ$10,0),FALSE))</f>
        <v>229344.7</v>
      </c>
      <c r="F37" s="232">
        <f>IF(ISNA(VLOOKUP($A37,ES_NA1_0!$A$10:$AQ$100,MATCH(FIXED(F$6,0,TRUE),ES_NA1_0!$A$10:$AQ$10,0),FALSE)),":",VLOOKUP($A37,ES_NA1_0!$A$10:$AQ$100,MATCH(FIXED(F$6,0,TRUE),ES_NA1_0!$A$10:$AQ$10,0),FALSE))</f>
        <v>238988.5</v>
      </c>
      <c r="G37" s="232">
        <f>IF(ISNA(VLOOKUP($A37,ES_NA1_0!$A$10:$AQ$100,MATCH(FIXED(G$6,0,TRUE),ES_NA1_0!$A$10:$AQ$10,0),FALSE)),":",VLOOKUP($A37,ES_NA1_0!$A$10:$AQ$100,MATCH(FIXED(G$6,0,TRUE),ES_NA1_0!$A$10:$AQ$10,0),FALSE))</f>
        <v>250125</v>
      </c>
      <c r="H37" s="232">
        <f>IF(ISNA(VLOOKUP($A37,ES_NA1_0!$A$10:$AQ$100,MATCH(FIXED(H$6,0,TRUE),ES_NA1_0!$A$10:$AQ$10,0),FALSE)),":",VLOOKUP($A37,ES_NA1_0!$A$10:$AQ$100,MATCH(FIXED(H$6,0,TRUE),ES_NA1_0!$A$10:$AQ$10,0),FALSE))</f>
        <v>261261</v>
      </c>
      <c r="I37" s="232">
        <f>IF(ISNA(VLOOKUP($A37,ES_NA1_0!$A$10:$AQ$100,MATCH(FIXED(I$6,0,TRUE),ES_NA1_0!$A$10:$AQ$10,0),FALSE)),":",VLOOKUP($A37,ES_NA1_0!$A$10:$AQ$100,MATCH(FIXED(I$6,0,TRUE),ES_NA1_0!$A$10:$AQ$10,0),FALSE))</f>
        <v>264558.90000000002</v>
      </c>
      <c r="J37" s="232">
        <f>IF(ISNA(VLOOKUP($A37,ES_NA1_0!$A$10:$AQ$100,MATCH(FIXED(J$6,0,TRUE),ES_NA1_0!$A$10:$AQ$10,0),FALSE)),":",VLOOKUP($A37,ES_NA1_0!$A$10:$AQ$100,MATCH(FIXED(J$6,0,TRUE),ES_NA1_0!$A$10:$AQ$10,0),FALSE))</f>
        <v>271129</v>
      </c>
      <c r="K37" s="232">
        <f>IF(ISNA(VLOOKUP($A37,ES_NA1_0!$A$10:$AQ$100,MATCH(FIXED(K$6,0,TRUE),ES_NA1_0!$A$10:$AQ$10,0),FALSE)),":",VLOOKUP($A37,ES_NA1_0!$A$10:$AQ$100,MATCH(FIXED(K$6,0,TRUE),ES_NA1_0!$A$10:$AQ$10,0),FALSE))</f>
        <v>277461.8</v>
      </c>
      <c r="L37" s="232">
        <f>IF(ISNA(VLOOKUP($A37,ES_NA1_0!$A$10:$AQ$100,MATCH(FIXED(L$6,0,TRUE),ES_NA1_0!$A$10:$AQ$10,0),FALSE)),":",VLOOKUP($A37,ES_NA1_0!$A$10:$AQ$100,MATCH(FIXED(L$6,0,TRUE),ES_NA1_0!$A$10:$AQ$10,0),FALSE))</f>
        <v>289211.90000000002</v>
      </c>
      <c r="M37" s="232">
        <f>IF(ISNA(VLOOKUP($A37,ES_NA1_0!$A$10:$AQ$100,MATCH(FIXED(M$6,0,TRUE),ES_NA1_0!$A$10:$AQ$10,0),FALSE)),":",VLOOKUP($A37,ES_NA1_0!$A$10:$AQ$100,MATCH(FIXED(M$6,0,TRUE),ES_NA1_0!$A$10:$AQ$10,0),FALSE))</f>
        <v>298353.3</v>
      </c>
      <c r="N37" s="232">
        <f>IF(ISNA(VLOOKUP($A37,ES_NA1_0!$A$10:$AQ$100,MATCH(FIXED(N$6,0,TRUE),ES_NA1_0!$A$10:$AQ$10,0),FALSE)),":",VLOOKUP($A37,ES_NA1_0!$A$10:$AQ$100,MATCH(FIXED(N$6,0,TRUE),ES_NA1_0!$A$10:$AQ$10,0),FALSE))</f>
        <v>311174.09999999998</v>
      </c>
      <c r="O37" s="232">
        <f>IF(ISNA(VLOOKUP($A37,ES_NA1_0!$A$10:$AQ$100,MATCH(FIXED(O$6,0,TRUE),ES_NA1_0!$A$10:$AQ$10,0),FALSE)),":",VLOOKUP($A37,ES_NA1_0!$A$10:$AQ$100,MATCH(FIXED(O$6,0,TRUE),ES_NA1_0!$A$10:$AQ$10,0),FALSE))</f>
        <v>321487.09999999998</v>
      </c>
      <c r="P37" s="232">
        <f>IF(ISNA(VLOOKUP($A37,ES_NA1_0!$A$10:$AQ$100,MATCH(FIXED(P$6,0,TRUE),ES_NA1_0!$A$10:$AQ$10,0),FALSE)),":",VLOOKUP($A37,ES_NA1_0!$A$10:$AQ$100,MATCH(FIXED(P$6,0,TRUE),ES_NA1_0!$A$10:$AQ$10,0),FALSE))</f>
        <v>319515.09999999998</v>
      </c>
      <c r="Q37" s="232">
        <f>IF(ISNA(VLOOKUP($A37,ES_NA1_0!$A$10:$AQ$100,MATCH(FIXED(Q$6,0,TRUE),ES_NA1_0!$A$10:$AQ$10,0),FALSE)),":",VLOOKUP($A37,ES_NA1_0!$A$10:$AQ$100,MATCH(FIXED(Q$6,0,TRUE),ES_NA1_0!$A$10:$AQ$10,0),FALSE))</f>
        <v>303450.7</v>
      </c>
      <c r="R37" s="232">
        <f>IF(ISNA(VLOOKUP($A37,ES_NA1_0!$A$10:$AQ$100,MATCH(FIXED(R$6,0,TRUE),ES_NA1_0!$A$10:$AQ$10,0),FALSE)),":",VLOOKUP($A37,ES_NA1_0!$A$10:$AQ$100,MATCH(FIXED(R$6,0,TRUE),ES_NA1_0!$A$10:$AQ$10,0),FALSE))</f>
        <v>323347.5</v>
      </c>
      <c r="S37" s="232">
        <f>IF(ISNA(VLOOKUP($A37,ES_NA1_0!$A$10:$AQ$100,MATCH(FIXED(S$6,0,TRUE),ES_NA1_0!$A$10:$AQ$10,0),FALSE)),":",VLOOKUP($A37,ES_NA1_0!$A$10:$AQ$100,MATCH(FIXED(S$6,0,TRUE),ES_NA1_0!$A$10:$AQ$10,0),FALSE))</f>
        <v>332829.90000000002</v>
      </c>
      <c r="T37" s="232">
        <f>IF(ISNA(VLOOKUP($A37,ES_NA1_0!$A$10:$AQ$100,MATCH(FIXED(T$6,0,TRUE),ES_NA1_0!$A$10:$AQ$10,0),FALSE)),":",VLOOKUP($A37,ES_NA1_0!$A$10:$AQ$100,MATCH(FIXED(T$6,0,TRUE),ES_NA1_0!$A$10:$AQ$10,0),FALSE))</f>
        <v>335919.2</v>
      </c>
      <c r="U37" s="232">
        <f>IF(ISNA(VLOOKUP($A37,ES_NA1_0!$A$10:$AQ$100,MATCH(FIXED(U$6,0,TRUE),ES_NA1_0!$A$10:$AQ$10,0),FALSE)),":",VLOOKUP($A37,ES_NA1_0!$A$10:$AQ$100,MATCH(FIXED(U$6,0,TRUE),ES_NA1_0!$A$10:$AQ$10,0),FALSE))</f>
        <v>341419.4</v>
      </c>
      <c r="V37" s="232" t="str">
        <f>IF(ISNA(VLOOKUP($A37,ES_NA1_0!$A$10:$AQ$100,MATCH(FIXED(V$6,0,TRUE),ES_NA1_0!$A$10:$AQ$10,0),FALSE)),":",VLOOKUP($A37,ES_NA1_0!$A$10:$AQ$100,MATCH(FIXED(V$6,0,TRUE),ES_NA1_0!$A$10:$AQ$10,0),FALSE))</f>
        <v>:</v>
      </c>
      <c r="W37" s="232" t="str">
        <f>IF(ISNA(VLOOKUP($A37,ES_P1_0!$A$10:$AQ$100,MATCH(FIXED(W$6,0,TRUE),ES_P1_0!$A$10:$AQ$10,0),FALSE)),":",VLOOKUP($A37,ES_P1_0!$A$10:$AQ$100,MATCH(FIXED(W$6,0,TRUE),ES_P1_0!$A$10:$AQ$10,0),FALSE))</f>
        <v>:</v>
      </c>
    </row>
    <row r="38" spans="1:23">
      <c r="A38" s="230" t="str">
        <f>lookup!Z33</f>
        <v>United Kingdom</v>
      </c>
      <c r="B38" s="232" t="str">
        <f>VLOOKUP(A38,lookup!$Z$2:$AA$77,2,FALSE)</f>
        <v>Ηνωμένο Βασίλειο</v>
      </c>
      <c r="C38" s="232">
        <f>IF(ISNA(VLOOKUP($A38,ES_NA1_0!$A$10:$AQ$100,MATCH(FIXED(C$6,0,TRUE),ES_NA1_0!$A$10:$AQ$10,0),FALSE)),":",VLOOKUP($A38,ES_NA1_0!$A$10:$AQ$100,MATCH(FIXED(C$6,0,TRUE),ES_NA1_0!$A$10:$AQ$10,0),FALSE))</f>
        <v>1342700.9</v>
      </c>
      <c r="D38" s="232">
        <f>IF(ISNA(VLOOKUP($A38,ES_NA1_0!$A$10:$AQ$100,MATCH(FIXED(D$6,0,TRUE),ES_NA1_0!$A$10:$AQ$10,0),FALSE)),":",VLOOKUP($A38,ES_NA1_0!$A$10:$AQ$100,MATCH(FIXED(D$6,0,TRUE),ES_NA1_0!$A$10:$AQ$10,0),FALSE))</f>
        <v>1389578.8</v>
      </c>
      <c r="E38" s="232">
        <f>IF(ISNA(VLOOKUP($A38,ES_NA1_0!$A$10:$AQ$100,MATCH(FIXED(E$6,0,TRUE),ES_NA1_0!$A$10:$AQ$10,0),FALSE)),":",VLOOKUP($A38,ES_NA1_0!$A$10:$AQ$100,MATCH(FIXED(E$6,0,TRUE),ES_NA1_0!$A$10:$AQ$10,0),FALSE))</f>
        <v>1450031.4</v>
      </c>
      <c r="F38" s="232">
        <f>IF(ISNA(VLOOKUP($A38,ES_NA1_0!$A$10:$AQ$100,MATCH(FIXED(F$6,0,TRUE),ES_NA1_0!$A$10:$AQ$10,0),FALSE)),":",VLOOKUP($A38,ES_NA1_0!$A$10:$AQ$100,MATCH(FIXED(F$6,0,TRUE),ES_NA1_0!$A$10:$AQ$10,0),FALSE))</f>
        <v>1501754.5</v>
      </c>
      <c r="G38" s="232">
        <f>IF(ISNA(VLOOKUP($A38,ES_NA1_0!$A$10:$AQ$100,MATCH(FIXED(G$6,0,TRUE),ES_NA1_0!$A$10:$AQ$10,0),FALSE)),":",VLOOKUP($A38,ES_NA1_0!$A$10:$AQ$100,MATCH(FIXED(G$6,0,TRUE),ES_NA1_0!$A$10:$AQ$10,0),FALSE))</f>
        <v>1545881.4</v>
      </c>
      <c r="H38" s="232">
        <f>IF(ISNA(VLOOKUP($A38,ES_NA1_0!$A$10:$AQ$100,MATCH(FIXED(H$6,0,TRUE),ES_NA1_0!$A$10:$AQ$10,0),FALSE)),":",VLOOKUP($A38,ES_NA1_0!$A$10:$AQ$100,MATCH(FIXED(H$6,0,TRUE),ES_NA1_0!$A$10:$AQ$10,0),FALSE))</f>
        <v>1613316.9</v>
      </c>
      <c r="I38" s="232">
        <f>IF(ISNA(VLOOKUP($A38,ES_NA1_0!$A$10:$AQ$100,MATCH(FIXED(I$6,0,TRUE),ES_NA1_0!$A$10:$AQ$10,0),FALSE)),":",VLOOKUP($A38,ES_NA1_0!$A$10:$AQ$100,MATCH(FIXED(I$6,0,TRUE),ES_NA1_0!$A$10:$AQ$10,0),FALSE))</f>
        <v>1648566</v>
      </c>
      <c r="J38" s="232">
        <f>IF(ISNA(VLOOKUP($A38,ES_NA1_0!$A$10:$AQ$100,MATCH(FIXED(J$6,0,TRUE),ES_NA1_0!$A$10:$AQ$10,0),FALSE)),":",VLOOKUP($A38,ES_NA1_0!$A$10:$AQ$100,MATCH(FIXED(J$6,0,TRUE),ES_NA1_0!$A$10:$AQ$10,0),FALSE))</f>
        <v>1686403.9</v>
      </c>
      <c r="K38" s="232">
        <f>IF(ISNA(VLOOKUP($A38,ES_NA1_0!$A$10:$AQ$100,MATCH(FIXED(K$6,0,TRUE),ES_NA1_0!$A$10:$AQ$10,0),FALSE)),":",VLOOKUP($A38,ES_NA1_0!$A$10:$AQ$100,MATCH(FIXED(K$6,0,TRUE),ES_NA1_0!$A$10:$AQ$10,0),FALSE))</f>
        <v>1752998.6</v>
      </c>
      <c r="L38" s="232">
        <f>IF(ISNA(VLOOKUP($A38,ES_NA1_0!$A$10:$AQ$100,MATCH(FIXED(L$6,0,TRUE),ES_NA1_0!$A$10:$AQ$10,0),FALSE)),":",VLOOKUP($A38,ES_NA1_0!$A$10:$AQ$100,MATCH(FIXED(L$6,0,TRUE),ES_NA1_0!$A$10:$AQ$10,0),FALSE))</f>
        <v>1808623.9</v>
      </c>
      <c r="M38" s="232">
        <f>IF(ISNA(VLOOKUP($A38,ES_NA1_0!$A$10:$AQ$100,MATCH(FIXED(M$6,0,TRUE),ES_NA1_0!$A$10:$AQ$10,0),FALSE)),":",VLOOKUP($A38,ES_NA1_0!$A$10:$AQ$100,MATCH(FIXED(M$6,0,TRUE),ES_NA1_0!$A$10:$AQ$10,0),FALSE))</f>
        <v>1867129.3</v>
      </c>
      <c r="N38" s="232">
        <f>IF(ISNA(VLOOKUP($A38,ES_NA1_0!$A$10:$AQ$100,MATCH(FIXED(N$6,0,TRUE),ES_NA1_0!$A$10:$AQ$10,0),FALSE)),":",VLOOKUP($A38,ES_NA1_0!$A$10:$AQ$100,MATCH(FIXED(N$6,0,TRUE),ES_NA1_0!$A$10:$AQ$10,0),FALSE))</f>
        <v>1918568.7</v>
      </c>
      <c r="O38" s="232">
        <f>IF(ISNA(VLOOKUP($A38,ES_NA1_0!$A$10:$AQ$100,MATCH(FIXED(O$6,0,TRUE),ES_NA1_0!$A$10:$AQ$10,0),FALSE)),":",VLOOKUP($A38,ES_NA1_0!$A$10:$AQ$100,MATCH(FIXED(O$6,0,TRUE),ES_NA1_0!$A$10:$AQ$10,0),FALSE))</f>
        <v>1984322.7</v>
      </c>
      <c r="P38" s="232">
        <f>IF(ISNA(VLOOKUP($A38,ES_NA1_0!$A$10:$AQ$100,MATCH(FIXED(P$6,0,TRUE),ES_NA1_0!$A$10:$AQ$10,0),FALSE)),":",VLOOKUP($A38,ES_NA1_0!$A$10:$AQ$100,MATCH(FIXED(P$6,0,TRUE),ES_NA1_0!$A$10:$AQ$10,0),FALSE))</f>
        <v>1969053.7</v>
      </c>
      <c r="Q38" s="232">
        <f>IF(ISNA(VLOOKUP($A38,ES_NA1_0!$A$10:$AQ$100,MATCH(FIXED(Q$6,0,TRUE),ES_NA1_0!$A$10:$AQ$10,0),FALSE)),":",VLOOKUP($A38,ES_NA1_0!$A$10:$AQ$100,MATCH(FIXED(Q$6,0,TRUE),ES_NA1_0!$A$10:$AQ$10,0),FALSE))</f>
        <v>1867245.6</v>
      </c>
      <c r="R38" s="232">
        <f>IF(ISNA(VLOOKUP($A38,ES_NA1_0!$A$10:$AQ$100,MATCH(FIXED(R$6,0,TRUE),ES_NA1_0!$A$10:$AQ$10,0),FALSE)),":",VLOOKUP($A38,ES_NA1_0!$A$10:$AQ$100,MATCH(FIXED(R$6,0,TRUE),ES_NA1_0!$A$10:$AQ$10,0),FALSE))</f>
        <v>1898237.2</v>
      </c>
      <c r="S38" s="232">
        <f>IF(ISNA(VLOOKUP($A38,ES_NA1_0!$A$10:$AQ$100,MATCH(FIXED(S$6,0,TRUE),ES_NA1_0!$A$10:$AQ$10,0),FALSE)),":",VLOOKUP($A38,ES_NA1_0!$A$10:$AQ$100,MATCH(FIXED(S$6,0,TRUE),ES_NA1_0!$A$10:$AQ$10,0),FALSE))</f>
        <v>1919447.8</v>
      </c>
      <c r="T38" s="232">
        <f>IF(ISNA(VLOOKUP($A38,ES_NA1_0!$A$10:$AQ$100,MATCH(FIXED(T$6,0,TRUE),ES_NA1_0!$A$10:$AQ$10,0),FALSE)),":",VLOOKUP($A38,ES_NA1_0!$A$10:$AQ$100,MATCH(FIXED(T$6,0,TRUE),ES_NA1_0!$A$10:$AQ$10,0),FALSE))</f>
        <v>1924778.5</v>
      </c>
      <c r="U38" s="232">
        <f>IF(ISNA(VLOOKUP($A38,ES_NA1_0!$A$10:$AQ$100,MATCH(FIXED(U$6,0,TRUE),ES_NA1_0!$A$10:$AQ$10,0),FALSE)),":",VLOOKUP($A38,ES_NA1_0!$A$10:$AQ$100,MATCH(FIXED(U$6,0,TRUE),ES_NA1_0!$A$10:$AQ$10,0),FALSE))</f>
        <v>1958337.2</v>
      </c>
      <c r="V38" s="232" t="str">
        <f>IF(ISNA(VLOOKUP($A38,ES_NA1_0!$A$10:$AQ$100,MATCH(FIXED(V$6,0,TRUE),ES_NA1_0!$A$10:$AQ$10,0),FALSE)),":",VLOOKUP($A38,ES_NA1_0!$A$10:$AQ$100,MATCH(FIXED(V$6,0,TRUE),ES_NA1_0!$A$10:$AQ$10,0),FALSE))</f>
        <v>:</v>
      </c>
      <c r="W38" s="232" t="str">
        <f>IF(ISNA(VLOOKUP($A38,ES_P1_0!$A$10:$AQ$100,MATCH(FIXED(W$6,0,TRUE),ES_P1_0!$A$10:$AQ$10,0),FALSE)),":",VLOOKUP($A38,ES_P1_0!$A$10:$AQ$100,MATCH(FIXED(W$6,0,TRUE),ES_P1_0!$A$10:$AQ$10,0),FALSE))</f>
        <v>:</v>
      </c>
    </row>
    <row r="39" spans="1:23">
      <c r="A39" s="230" t="str">
        <f>lookup!Z34</f>
        <v>United States</v>
      </c>
      <c r="B39" s="232" t="str">
        <f>VLOOKUP(A39,lookup!$Z$2:$AA$77,2,FALSE)</f>
        <v>Ηνωμένες Πολιτείες</v>
      </c>
      <c r="C39" s="232">
        <f>IF(ISNA(VLOOKUP($A39,ES_NA1_0!$A$10:$AQ$100,MATCH(FIXED(C$6,0,TRUE),ES_NA1_0!$A$10:$AQ$10,0),FALSE)),":",VLOOKUP($A39,ES_NA1_0!$A$10:$AQ$100,MATCH(FIXED(C$6,0,TRUE),ES_NA1_0!$A$10:$AQ$10,0),FALSE))</f>
        <v>7523153.2999999998</v>
      </c>
      <c r="D39" s="232">
        <f>IF(ISNA(VLOOKUP($A39,ES_NA1_0!$A$10:$AQ$100,MATCH(FIXED(D$6,0,TRUE),ES_NA1_0!$A$10:$AQ$10,0),FALSE)),":",VLOOKUP($A39,ES_NA1_0!$A$10:$AQ$100,MATCH(FIXED(D$6,0,TRUE),ES_NA1_0!$A$10:$AQ$10,0),FALSE))</f>
        <v>7808706.0999999996</v>
      </c>
      <c r="E39" s="232">
        <f>IF(ISNA(VLOOKUP($A39,ES_NA1_0!$A$10:$AQ$100,MATCH(FIXED(E$6,0,TRUE),ES_NA1_0!$A$10:$AQ$10,0),FALSE)),":",VLOOKUP($A39,ES_NA1_0!$A$10:$AQ$100,MATCH(FIXED(E$6,0,TRUE),ES_NA1_0!$A$10:$AQ$10,0),FALSE))</f>
        <v>8159103.4000000004</v>
      </c>
      <c r="F39" s="232">
        <f>IF(ISNA(VLOOKUP($A39,ES_NA1_0!$A$10:$AQ$100,MATCH(FIXED(F$6,0,TRUE),ES_NA1_0!$A$10:$AQ$10,0),FALSE)),":",VLOOKUP($A39,ES_NA1_0!$A$10:$AQ$100,MATCH(FIXED(F$6,0,TRUE),ES_NA1_0!$A$10:$AQ$10,0),FALSE))</f>
        <v>8522144.1999999993</v>
      </c>
      <c r="G39" s="232">
        <f>IF(ISNA(VLOOKUP($A39,ES_NA1_0!$A$10:$AQ$100,MATCH(FIXED(G$6,0,TRUE),ES_NA1_0!$A$10:$AQ$10,0),FALSE)),":",VLOOKUP($A39,ES_NA1_0!$A$10:$AQ$100,MATCH(FIXED(G$6,0,TRUE),ES_NA1_0!$A$10:$AQ$10,0),FALSE))</f>
        <v>8921415.1999999993</v>
      </c>
      <c r="H39" s="232">
        <f>IF(ISNA(VLOOKUP($A39,ES_NA1_0!$A$10:$AQ$100,MATCH(FIXED(H$6,0,TRUE),ES_NA1_0!$A$10:$AQ$10,0),FALSE)),":",VLOOKUP($A39,ES_NA1_0!$A$10:$AQ$100,MATCH(FIXED(H$6,0,TRUE),ES_NA1_0!$A$10:$AQ$10,0),FALSE))</f>
        <v>9286526.4000000004</v>
      </c>
      <c r="I39" s="232">
        <f>IF(ISNA(VLOOKUP($A39,ES_NA1_0!$A$10:$AQ$100,MATCH(FIXED(I$6,0,TRUE),ES_NA1_0!$A$10:$AQ$10,0),FALSE)),":",VLOOKUP($A39,ES_NA1_0!$A$10:$AQ$100,MATCH(FIXED(I$6,0,TRUE),ES_NA1_0!$A$10:$AQ$10,0),FALSE))</f>
        <v>9377101.8000000007</v>
      </c>
      <c r="J39" s="232">
        <f>IF(ISNA(VLOOKUP($A39,ES_NA1_0!$A$10:$AQ$100,MATCH(FIXED(J$6,0,TRUE),ES_NA1_0!$A$10:$AQ$10,0),FALSE)),":",VLOOKUP($A39,ES_NA1_0!$A$10:$AQ$100,MATCH(FIXED(J$6,0,TRUE),ES_NA1_0!$A$10:$AQ$10,0),FALSE))</f>
        <v>9544647.6999999993</v>
      </c>
      <c r="K39" s="232">
        <f>IF(ISNA(VLOOKUP($A39,ES_NA1_0!$A$10:$AQ$100,MATCH(FIXED(K$6,0,TRUE),ES_NA1_0!$A$10:$AQ$10,0),FALSE)),":",VLOOKUP($A39,ES_NA1_0!$A$10:$AQ$100,MATCH(FIXED(K$6,0,TRUE),ES_NA1_0!$A$10:$AQ$10,0),FALSE))</f>
        <v>9812529</v>
      </c>
      <c r="L39" s="232">
        <f>IF(ISNA(VLOOKUP($A39,ES_NA1_0!$A$10:$AQ$100,MATCH(FIXED(L$6,0,TRUE),ES_NA1_0!$A$10:$AQ$10,0),FALSE)),":",VLOOKUP($A39,ES_NA1_0!$A$10:$AQ$100,MATCH(FIXED(L$6,0,TRUE),ES_NA1_0!$A$10:$AQ$10,0),FALSE))</f>
        <v>10183998.9</v>
      </c>
      <c r="M39" s="232">
        <f>IF(ISNA(VLOOKUP($A39,ES_NA1_0!$A$10:$AQ$100,MATCH(FIXED(M$6,0,TRUE),ES_NA1_0!$A$10:$AQ$10,0),FALSE)),":",VLOOKUP($A39,ES_NA1_0!$A$10:$AQ$100,MATCH(FIXED(M$6,0,TRUE),ES_NA1_0!$A$10:$AQ$10,0),FALSE))</f>
        <v>10524636.300000001</v>
      </c>
      <c r="N39" s="232">
        <f>IF(ISNA(VLOOKUP($A39,ES_NA1_0!$A$10:$AQ$100,MATCH(FIXED(N$6,0,TRUE),ES_NA1_0!$A$10:$AQ$10,0),FALSE)),":",VLOOKUP($A39,ES_NA1_0!$A$10:$AQ$100,MATCH(FIXED(N$6,0,TRUE),ES_NA1_0!$A$10:$AQ$10,0),FALSE))</f>
        <v>10805309</v>
      </c>
      <c r="O39" s="232">
        <f>IF(ISNA(VLOOKUP($A39,ES_NA1_0!$A$10:$AQ$100,MATCH(FIXED(O$6,0,TRUE),ES_NA1_0!$A$10:$AQ$10,0),FALSE)),":",VLOOKUP($A39,ES_NA1_0!$A$10:$AQ$100,MATCH(FIXED(O$6,0,TRUE),ES_NA1_0!$A$10:$AQ$10,0),FALSE))</f>
        <v>10997476.699999999</v>
      </c>
      <c r="P39" s="232">
        <f>IF(ISNA(VLOOKUP($A39,ES_NA1_0!$A$10:$AQ$100,MATCH(FIXED(P$6,0,TRUE),ES_NA1_0!$A$10:$AQ$10,0),FALSE)),":",VLOOKUP($A39,ES_NA1_0!$A$10:$AQ$100,MATCH(FIXED(P$6,0,TRUE),ES_NA1_0!$A$10:$AQ$10,0),FALSE))</f>
        <v>10965461.1</v>
      </c>
      <c r="Q39" s="232">
        <f>IF(ISNA(VLOOKUP($A39,ES_NA1_0!$A$10:$AQ$100,MATCH(FIXED(Q$6,0,TRUE),ES_NA1_0!$A$10:$AQ$10,0),FALSE)),":",VLOOKUP($A39,ES_NA1_0!$A$10:$AQ$100,MATCH(FIXED(Q$6,0,TRUE),ES_NA1_0!$A$10:$AQ$10,0),FALSE))</f>
        <v>10661053.9</v>
      </c>
      <c r="R39" s="232">
        <f>IF(ISNA(VLOOKUP($A39,ES_NA1_0!$A$10:$AQ$100,MATCH(FIXED(R$6,0,TRUE),ES_NA1_0!$A$10:$AQ$10,0),FALSE)),":",VLOOKUP($A39,ES_NA1_0!$A$10:$AQ$100,MATCH(FIXED(R$6,0,TRUE),ES_NA1_0!$A$10:$AQ$10,0),FALSE))</f>
        <v>10931005.5</v>
      </c>
      <c r="S39" s="232">
        <f>IF(ISNA(VLOOKUP($A39,ES_NA1_0!$A$10:$AQ$100,MATCH(FIXED(S$6,0,TRUE),ES_NA1_0!$A$10:$AQ$10,0),FALSE)),":",VLOOKUP($A39,ES_NA1_0!$A$10:$AQ$100,MATCH(FIXED(S$6,0,TRUE),ES_NA1_0!$A$10:$AQ$10,0),FALSE))</f>
        <v>11106093.199999999</v>
      </c>
      <c r="T39" s="232">
        <f>IF(ISNA(VLOOKUP($A39,ES_NA1_0!$A$10:$AQ$100,MATCH(FIXED(T$6,0,TRUE),ES_NA1_0!$A$10:$AQ$10,0),FALSE)),":",VLOOKUP($A39,ES_NA1_0!$A$10:$AQ$100,MATCH(FIXED(T$6,0,TRUE),ES_NA1_0!$A$10:$AQ$10,0),FALSE))</f>
        <v>11363844.800000001</v>
      </c>
      <c r="U39" s="232">
        <f>IF(ISNA(VLOOKUP($A39,ES_NA1_0!$A$10:$AQ$100,MATCH(FIXED(U$6,0,TRUE),ES_NA1_0!$A$10:$AQ$10,0),FALSE)),":",VLOOKUP($A39,ES_NA1_0!$A$10:$AQ$100,MATCH(FIXED(U$6,0,TRUE),ES_NA1_0!$A$10:$AQ$10,0),FALSE))</f>
        <v>11616051</v>
      </c>
      <c r="V39" s="232" t="str">
        <f>IF(ISNA(VLOOKUP($A39,ES_NA1_0!$A$10:$AQ$100,MATCH(FIXED(V$6,0,TRUE),ES_NA1_0!$A$10:$AQ$10,0),FALSE)),":",VLOOKUP($A39,ES_NA1_0!$A$10:$AQ$100,MATCH(FIXED(V$6,0,TRUE),ES_NA1_0!$A$10:$AQ$10,0),FALSE))</f>
        <v>:</v>
      </c>
      <c r="W39" s="232" t="str">
        <f>IF(ISNA(VLOOKUP($A39,ES_P1_0!$A$10:$AQ$100,MATCH(FIXED(W$6,0,TRUE),ES_P1_0!$A$10:$AQ$10,0),FALSE)),":",VLOOKUP($A39,ES_P1_0!$A$10:$AQ$100,MATCH(FIXED(W$6,0,TRUE),ES_P1_0!$A$10:$AQ$10,0),FALSE))</f>
        <v>:</v>
      </c>
    </row>
    <row r="40" spans="1:23">
      <c r="A40" s="230" t="str">
        <f>lookup!Z35</f>
        <v>Japan</v>
      </c>
      <c r="B40" s="232" t="str">
        <f>VLOOKUP(A40,lookup!$Z$2:$AA$77,2,FALSE)</f>
        <v>Ιαπωνία</v>
      </c>
      <c r="C40" s="232">
        <f>IF(ISNA(VLOOKUP($A40,ES_NA1_0!$A$10:$AQ$100,MATCH(FIXED(C$6,0,TRUE),ES_NA1_0!$A$10:$AQ$10,0),FALSE)),":",VLOOKUP($A40,ES_NA1_0!$A$10:$AQ$100,MATCH(FIXED(C$6,0,TRUE),ES_NA1_0!$A$10:$AQ$10,0),FALSE))</f>
        <v>3328154.2</v>
      </c>
      <c r="D40" s="232">
        <f>IF(ISNA(VLOOKUP($A40,ES_NA1_0!$A$10:$AQ$100,MATCH(FIXED(D$6,0,TRUE),ES_NA1_0!$A$10:$AQ$10,0),FALSE)),":",VLOOKUP($A40,ES_NA1_0!$A$10:$AQ$100,MATCH(FIXED(D$6,0,TRUE),ES_NA1_0!$A$10:$AQ$10,0),FALSE))</f>
        <v>3415020.8</v>
      </c>
      <c r="E40" s="232">
        <f>IF(ISNA(VLOOKUP($A40,ES_NA1_0!$A$10:$AQ$100,MATCH(FIXED(E$6,0,TRUE),ES_NA1_0!$A$10:$AQ$10,0),FALSE)),":",VLOOKUP($A40,ES_NA1_0!$A$10:$AQ$100,MATCH(FIXED(E$6,0,TRUE),ES_NA1_0!$A$10:$AQ$10,0),FALSE))</f>
        <v>3469511.9</v>
      </c>
      <c r="F40" s="232">
        <f>IF(ISNA(VLOOKUP($A40,ES_NA1_0!$A$10:$AQ$100,MATCH(FIXED(F$6,0,TRUE),ES_NA1_0!$A$10:$AQ$10,0),FALSE)),":",VLOOKUP($A40,ES_NA1_0!$A$10:$AQ$100,MATCH(FIXED(F$6,0,TRUE),ES_NA1_0!$A$10:$AQ$10,0),FALSE))</f>
        <v>3400012.4</v>
      </c>
      <c r="G40" s="232">
        <f>IF(ISNA(VLOOKUP($A40,ES_NA1_0!$A$10:$AQ$100,MATCH(FIXED(G$6,0,TRUE),ES_NA1_0!$A$10:$AQ$10,0),FALSE)),":",VLOOKUP($A40,ES_NA1_0!$A$10:$AQ$100,MATCH(FIXED(G$6,0,TRUE),ES_NA1_0!$A$10:$AQ$10,0),FALSE))</f>
        <v>3393234.9</v>
      </c>
      <c r="H40" s="232">
        <f>IF(ISNA(VLOOKUP($A40,ES_NA1_0!$A$10:$AQ$100,MATCH(FIXED(H$6,0,TRUE),ES_NA1_0!$A$10:$AQ$10,0),FALSE)),":",VLOOKUP($A40,ES_NA1_0!$A$10:$AQ$100,MATCH(FIXED(H$6,0,TRUE),ES_NA1_0!$A$10:$AQ$10,0),FALSE))</f>
        <v>3469837</v>
      </c>
      <c r="I40" s="232">
        <f>IF(ISNA(VLOOKUP($A40,ES_NA1_0!$A$10:$AQ$100,MATCH(FIXED(I$6,0,TRUE),ES_NA1_0!$A$10:$AQ$10,0),FALSE)),":",VLOOKUP($A40,ES_NA1_0!$A$10:$AQ$100,MATCH(FIXED(I$6,0,TRUE),ES_NA1_0!$A$10:$AQ$10,0),FALSE))</f>
        <v>3482171</v>
      </c>
      <c r="J40" s="232">
        <f>IF(ISNA(VLOOKUP($A40,ES_NA1_0!$A$10:$AQ$100,MATCH(FIXED(J$6,0,TRUE),ES_NA1_0!$A$10:$AQ$10,0),FALSE)),":",VLOOKUP($A40,ES_NA1_0!$A$10:$AQ$100,MATCH(FIXED(J$6,0,TRUE),ES_NA1_0!$A$10:$AQ$10,0),FALSE))</f>
        <v>3492253.6</v>
      </c>
      <c r="K40" s="232">
        <f>IF(ISNA(VLOOKUP($A40,ES_NA1_0!$A$10:$AQ$100,MATCH(FIXED(K$6,0,TRUE),ES_NA1_0!$A$10:$AQ$10,0),FALSE)),":",VLOOKUP($A40,ES_NA1_0!$A$10:$AQ$100,MATCH(FIXED(K$6,0,TRUE),ES_NA1_0!$A$10:$AQ$10,0),FALSE))</f>
        <v>3551101.9</v>
      </c>
      <c r="L40" s="232">
        <f>IF(ISNA(VLOOKUP($A40,ES_NA1_0!$A$10:$AQ$100,MATCH(FIXED(L$6,0,TRUE),ES_NA1_0!$A$10:$AQ$10,0),FALSE)),":",VLOOKUP($A40,ES_NA1_0!$A$10:$AQ$100,MATCH(FIXED(L$6,0,TRUE),ES_NA1_0!$A$10:$AQ$10,0),FALSE))</f>
        <v>3634933.9</v>
      </c>
      <c r="M40" s="232">
        <f>IF(ISNA(VLOOKUP($A40,ES_NA1_0!$A$10:$AQ$100,MATCH(FIXED(M$6,0,TRUE),ES_NA1_0!$A$10:$AQ$10,0),FALSE)),":",VLOOKUP($A40,ES_NA1_0!$A$10:$AQ$100,MATCH(FIXED(M$6,0,TRUE),ES_NA1_0!$A$10:$AQ$10,0),FALSE))</f>
        <v>3682287.2</v>
      </c>
      <c r="N40" s="232">
        <f>IF(ISNA(VLOOKUP($A40,ES_NA1_0!$A$10:$AQ$100,MATCH(FIXED(N$6,0,TRUE),ES_NA1_0!$A$10:$AQ$10,0),FALSE)),":",VLOOKUP($A40,ES_NA1_0!$A$10:$AQ$100,MATCH(FIXED(N$6,0,TRUE),ES_NA1_0!$A$10:$AQ$10,0),FALSE))</f>
        <v>3744624.8</v>
      </c>
      <c r="O40" s="232">
        <f>IF(ISNA(VLOOKUP($A40,ES_NA1_0!$A$10:$AQ$100,MATCH(FIXED(O$6,0,TRUE),ES_NA1_0!$A$10:$AQ$10,0),FALSE)),":",VLOOKUP($A40,ES_NA1_0!$A$10:$AQ$100,MATCH(FIXED(O$6,0,TRUE),ES_NA1_0!$A$10:$AQ$10,0),FALSE))</f>
        <v>3826713.9</v>
      </c>
      <c r="P40" s="232">
        <f>IF(ISNA(VLOOKUP($A40,ES_NA1_0!$A$10:$AQ$100,MATCH(FIXED(P$6,0,TRUE),ES_NA1_0!$A$10:$AQ$10,0),FALSE)),":",VLOOKUP($A40,ES_NA1_0!$A$10:$AQ$100,MATCH(FIXED(P$6,0,TRUE),ES_NA1_0!$A$10:$AQ$10,0),FALSE))</f>
        <v>3786853.5</v>
      </c>
      <c r="Q40" s="232">
        <f>IF(ISNA(VLOOKUP($A40,ES_NA1_0!$A$10:$AQ$100,MATCH(FIXED(Q$6,0,TRUE),ES_NA1_0!$A$10:$AQ$10,0),FALSE)),":",VLOOKUP($A40,ES_NA1_0!$A$10:$AQ$100,MATCH(FIXED(Q$6,0,TRUE),ES_NA1_0!$A$10:$AQ$10,0),FALSE))</f>
        <v>3577555</v>
      </c>
      <c r="R40" s="232">
        <f>IF(ISNA(VLOOKUP($A40,ES_NA1_0!$A$10:$AQ$100,MATCH(FIXED(R$6,0,TRUE),ES_NA1_0!$A$10:$AQ$10,0),FALSE)),":",VLOOKUP($A40,ES_NA1_0!$A$10:$AQ$100,MATCH(FIXED(R$6,0,TRUE),ES_NA1_0!$A$10:$AQ$10,0),FALSE))</f>
        <v>3743983.9</v>
      </c>
      <c r="S40" s="232">
        <f>IF(ISNA(VLOOKUP($A40,ES_NA1_0!$A$10:$AQ$100,MATCH(FIXED(S$6,0,TRUE),ES_NA1_0!$A$10:$AQ$10,0),FALSE)),":",VLOOKUP($A40,ES_NA1_0!$A$10:$AQ$100,MATCH(FIXED(S$6,0,TRUE),ES_NA1_0!$A$10:$AQ$10,0),FALSE))</f>
        <v>3727034</v>
      </c>
      <c r="T40" s="232">
        <f>IF(ISNA(VLOOKUP($A40,ES_NA1_0!$A$10:$AQ$100,MATCH(FIXED(T$6,0,TRUE),ES_NA1_0!$A$10:$AQ$10,0),FALSE)),":",VLOOKUP($A40,ES_NA1_0!$A$10:$AQ$100,MATCH(FIXED(T$6,0,TRUE),ES_NA1_0!$A$10:$AQ$10,0),FALSE))</f>
        <v>3792394.6</v>
      </c>
      <c r="U40" s="232">
        <f>IF(ISNA(VLOOKUP($A40,ES_NA1_0!$A$10:$AQ$100,MATCH(FIXED(U$6,0,TRUE),ES_NA1_0!$A$10:$AQ$10,0),FALSE)),":",VLOOKUP($A40,ES_NA1_0!$A$10:$AQ$100,MATCH(FIXED(U$6,0,TRUE),ES_NA1_0!$A$10:$AQ$10,0),FALSE))</f>
        <v>3853579.8</v>
      </c>
      <c r="V40" s="232" t="str">
        <f>IF(ISNA(VLOOKUP($A40,ES_NA1_0!$A$10:$AQ$100,MATCH(FIXED(V$6,0,TRUE),ES_NA1_0!$A$10:$AQ$10,0),FALSE)),":",VLOOKUP($A40,ES_NA1_0!$A$10:$AQ$100,MATCH(FIXED(V$6,0,TRUE),ES_NA1_0!$A$10:$AQ$10,0),FALSE))</f>
        <v>:</v>
      </c>
      <c r="W40" s="232" t="str">
        <f>IF(ISNA(VLOOKUP($A40,ES_P1_0!$A$10:$AQ$100,MATCH(FIXED(W$6,0,TRUE),ES_P1_0!$A$10:$AQ$10,0),FALSE)),":",VLOOKUP($A40,ES_P1_0!$A$10:$AQ$100,MATCH(FIXED(W$6,0,TRUE),ES_P1_0!$A$10:$AQ$10,0),FALSE))</f>
        <v>:</v>
      </c>
    </row>
    <row r="41" spans="1:23">
      <c r="B41" s="232"/>
      <c r="C41" s="232"/>
      <c r="D41" s="232"/>
      <c r="E41" s="232"/>
      <c r="F41" s="232"/>
      <c r="G41" s="232"/>
      <c r="H41" s="232"/>
      <c r="I41" s="232"/>
      <c r="J41" s="232"/>
      <c r="K41" s="232"/>
      <c r="L41" s="232"/>
      <c r="M41" s="232"/>
      <c r="N41" s="232"/>
      <c r="O41" s="232"/>
      <c r="P41" s="232"/>
      <c r="Q41" s="232"/>
      <c r="R41" s="232"/>
      <c r="S41" s="232"/>
      <c r="T41" s="232"/>
      <c r="U41" s="232"/>
      <c r="V41" s="232"/>
      <c r="W41" s="232"/>
    </row>
    <row r="42" spans="1:23">
      <c r="B42" s="232"/>
      <c r="C42" s="232">
        <f>C6</f>
        <v>1995</v>
      </c>
      <c r="D42" s="232">
        <f t="shared" ref="D42:W42" si="0">D6</f>
        <v>1996</v>
      </c>
      <c r="E42" s="232">
        <f t="shared" si="0"/>
        <v>1997</v>
      </c>
      <c r="F42" s="232">
        <f t="shared" si="0"/>
        <v>1998</v>
      </c>
      <c r="G42" s="232">
        <f t="shared" si="0"/>
        <v>1999</v>
      </c>
      <c r="H42" s="232">
        <f t="shared" si="0"/>
        <v>2000</v>
      </c>
      <c r="I42" s="232">
        <f t="shared" si="0"/>
        <v>2001</v>
      </c>
      <c r="J42" s="232">
        <f t="shared" si="0"/>
        <v>2002</v>
      </c>
      <c r="K42" s="232">
        <f t="shared" si="0"/>
        <v>2003</v>
      </c>
      <c r="L42" s="232">
        <f t="shared" si="0"/>
        <v>2004</v>
      </c>
      <c r="M42" s="232">
        <f t="shared" si="0"/>
        <v>2005</v>
      </c>
      <c r="N42" s="232">
        <f t="shared" si="0"/>
        <v>2006</v>
      </c>
      <c r="O42" s="232">
        <f t="shared" si="0"/>
        <v>2007</v>
      </c>
      <c r="P42" s="232">
        <f t="shared" si="0"/>
        <v>2008</v>
      </c>
      <c r="Q42" s="232">
        <f t="shared" si="0"/>
        <v>2009</v>
      </c>
      <c r="R42" s="232">
        <f t="shared" si="0"/>
        <v>2010</v>
      </c>
      <c r="S42" s="232">
        <f t="shared" si="0"/>
        <v>2011</v>
      </c>
      <c r="T42" s="232">
        <f t="shared" si="0"/>
        <v>2012</v>
      </c>
      <c r="U42" s="232">
        <f t="shared" si="0"/>
        <v>2013</v>
      </c>
      <c r="V42" s="232">
        <f t="shared" si="0"/>
        <v>2014</v>
      </c>
      <c r="W42" s="232">
        <f t="shared" si="0"/>
        <v>2015</v>
      </c>
    </row>
    <row r="43" spans="1:23">
      <c r="A43" s="230" t="str">
        <f>lookup!Z2</f>
        <v>European Union (28 countries)</v>
      </c>
      <c r="B43" s="232" t="str">
        <f>VLOOKUP(A43,lookup!$Z$2:$AA$77,2,FALSE)</f>
        <v>ΕΕ (28 χώρες)</v>
      </c>
      <c r="C43" s="232" t="str">
        <f>IF(ISNA(VLOOKUP($A43,ES_NA1_0!$A$10:$AQ$100,MATCH(FIXED(C$6,0,TRUE),ES_NA1_0!$A$10:$AQ$10,0)+1,FALSE)),"",VLOOKUP($A43,ES_NA1_0!$A$10:$AQ$100,MATCH(FIXED(C$6,0,TRUE),ES_NA1_0!$A$10:$AQ$10,0)+1,FALSE))</f>
        <v/>
      </c>
      <c r="D43" s="232" t="str">
        <f>IF(ISNA(VLOOKUP($A43,ES_NA1_0!$A$10:$AQ$100,MATCH(FIXED(D$6,0,TRUE),ES_NA1_0!$A$10:$AQ$10,0)+1,FALSE)),"",VLOOKUP($A43,ES_NA1_0!$A$10:$AQ$100,MATCH(FIXED(D$6,0,TRUE),ES_NA1_0!$A$10:$AQ$10,0)+1,FALSE))</f>
        <v/>
      </c>
      <c r="E43" s="232" t="str">
        <f>IF(ISNA(VLOOKUP($A43,ES_NA1_0!$A$10:$AQ$100,MATCH(FIXED(E$6,0,TRUE),ES_NA1_0!$A$10:$AQ$10,0)+1,FALSE)),"",VLOOKUP($A43,ES_NA1_0!$A$10:$AQ$100,MATCH(FIXED(E$6,0,TRUE),ES_NA1_0!$A$10:$AQ$10,0)+1,FALSE))</f>
        <v/>
      </c>
      <c r="F43" s="232" t="str">
        <f>IF(ISNA(VLOOKUP($A43,ES_NA1_0!$A$10:$AQ$100,MATCH(FIXED(F$6,0,TRUE),ES_NA1_0!$A$10:$AQ$10,0)+1,FALSE)),"",VLOOKUP($A43,ES_NA1_0!$A$10:$AQ$100,MATCH(FIXED(F$6,0,TRUE),ES_NA1_0!$A$10:$AQ$10,0)+1,FALSE))</f>
        <v/>
      </c>
      <c r="G43" s="232" t="str">
        <f>IF(ISNA(VLOOKUP($A43,ES_NA1_0!$A$10:$AQ$100,MATCH(FIXED(G$6,0,TRUE),ES_NA1_0!$A$10:$AQ$10,0)+1,FALSE)),"",VLOOKUP($A43,ES_NA1_0!$A$10:$AQ$100,MATCH(FIXED(G$6,0,TRUE),ES_NA1_0!$A$10:$AQ$10,0)+1,FALSE))</f>
        <v/>
      </c>
      <c r="H43" s="232" t="str">
        <f>IF(ISNA(VLOOKUP($A43,ES_NA1_0!$A$10:$AQ$100,MATCH(FIXED(H$6,0,TRUE),ES_NA1_0!$A$10:$AQ$10,0)+1,FALSE)),"",VLOOKUP($A43,ES_NA1_0!$A$10:$AQ$100,MATCH(FIXED(H$6,0,TRUE),ES_NA1_0!$A$10:$AQ$10,0)+1,FALSE))</f>
        <v/>
      </c>
      <c r="I43" s="232" t="str">
        <f>IF(ISNA(VLOOKUP($A43,ES_NA1_0!$A$10:$AQ$100,MATCH(FIXED(I$6,0,TRUE),ES_NA1_0!$A$10:$AQ$10,0)+1,FALSE)),"",VLOOKUP($A43,ES_NA1_0!$A$10:$AQ$100,MATCH(FIXED(I$6,0,TRUE),ES_NA1_0!$A$10:$AQ$10,0)+1,FALSE))</f>
        <v/>
      </c>
      <c r="J43" s="232" t="str">
        <f>IF(ISNA(VLOOKUP($A43,ES_NA1_0!$A$10:$AQ$100,MATCH(FIXED(J$6,0,TRUE),ES_NA1_0!$A$10:$AQ$10,0)+1,FALSE)),"",VLOOKUP($A43,ES_NA1_0!$A$10:$AQ$100,MATCH(FIXED(J$6,0,TRUE),ES_NA1_0!$A$10:$AQ$10,0)+1,FALSE))</f>
        <v/>
      </c>
      <c r="K43" s="232" t="str">
        <f>IF(ISNA(VLOOKUP($A43,ES_NA1_0!$A$10:$AQ$100,MATCH(FIXED(K$6,0,TRUE),ES_NA1_0!$A$10:$AQ$10,0)+1,FALSE)),"",VLOOKUP($A43,ES_NA1_0!$A$10:$AQ$100,MATCH(FIXED(K$6,0,TRUE),ES_NA1_0!$A$10:$AQ$10,0)+1,FALSE))</f>
        <v/>
      </c>
      <c r="L43" s="232" t="str">
        <f>IF(ISNA(VLOOKUP($A43,ES_NA1_0!$A$10:$AQ$100,MATCH(FIXED(L$6,0,TRUE),ES_NA1_0!$A$10:$AQ$10,0)+1,FALSE)),"",VLOOKUP($A43,ES_NA1_0!$A$10:$AQ$100,MATCH(FIXED(L$6,0,TRUE),ES_NA1_0!$A$10:$AQ$10,0)+1,FALSE))</f>
        <v/>
      </c>
      <c r="M43" s="232" t="str">
        <f>IF(ISNA(VLOOKUP($A43,ES_NA1_0!$A$10:$AQ$100,MATCH(FIXED(M$6,0,TRUE),ES_NA1_0!$A$10:$AQ$10,0)+1,FALSE)),"",VLOOKUP($A43,ES_NA1_0!$A$10:$AQ$100,MATCH(FIXED(M$6,0,TRUE),ES_NA1_0!$A$10:$AQ$10,0)+1,FALSE))</f>
        <v/>
      </c>
      <c r="N43" s="232" t="str">
        <f>IF(ISNA(VLOOKUP($A43,ES_NA1_0!$A$10:$AQ$100,MATCH(FIXED(N$6,0,TRUE),ES_NA1_0!$A$10:$AQ$10,0)+1,FALSE)),"",VLOOKUP($A43,ES_NA1_0!$A$10:$AQ$100,MATCH(FIXED(N$6,0,TRUE),ES_NA1_0!$A$10:$AQ$10,0)+1,FALSE))</f>
        <v/>
      </c>
      <c r="O43" s="232" t="str">
        <f>IF(ISNA(VLOOKUP($A43,ES_NA1_0!$A$10:$AQ$100,MATCH(FIXED(O$6,0,TRUE),ES_NA1_0!$A$10:$AQ$10,0)+1,FALSE)),"",VLOOKUP($A43,ES_NA1_0!$A$10:$AQ$100,MATCH(FIXED(O$6,0,TRUE),ES_NA1_0!$A$10:$AQ$10,0)+1,FALSE))</f>
        <v/>
      </c>
      <c r="P43" s="232" t="str">
        <f>IF(ISNA(VLOOKUP($A43,ES_NA1_0!$A$10:$AQ$100,MATCH(FIXED(P$6,0,TRUE),ES_NA1_0!$A$10:$AQ$10,0)+1,FALSE)),"",VLOOKUP($A43,ES_NA1_0!$A$10:$AQ$100,MATCH(FIXED(P$6,0,TRUE),ES_NA1_0!$A$10:$AQ$10,0)+1,FALSE))</f>
        <v/>
      </c>
      <c r="Q43" s="232" t="str">
        <f>IF(ISNA(VLOOKUP($A43,ES_NA1_0!$A$10:$AQ$100,MATCH(FIXED(Q$6,0,TRUE),ES_NA1_0!$A$10:$AQ$10,0)+1,FALSE)),"",VLOOKUP($A43,ES_NA1_0!$A$10:$AQ$100,MATCH(FIXED(Q$6,0,TRUE),ES_NA1_0!$A$10:$AQ$10,0)+1,FALSE))</f>
        <v/>
      </c>
      <c r="R43" s="232" t="str">
        <f>IF(ISNA(VLOOKUP($A43,ES_NA1_0!$A$10:$AQ$100,MATCH(FIXED(R$6,0,TRUE),ES_NA1_0!$A$10:$AQ$10,0)+1,FALSE)),"",VLOOKUP($A43,ES_NA1_0!$A$10:$AQ$100,MATCH(FIXED(R$6,0,TRUE),ES_NA1_0!$A$10:$AQ$10,0)+1,FALSE))</f>
        <v/>
      </c>
      <c r="S43" s="232" t="str">
        <f>IF(ISNA(VLOOKUP($A43,ES_NA1_0!$A$10:$AQ$100,MATCH(FIXED(S$6,0,TRUE),ES_NA1_0!$A$10:$AQ$10,0)+1,FALSE)),"",VLOOKUP($A43,ES_NA1_0!$A$10:$AQ$100,MATCH(FIXED(S$6,0,TRUE),ES_NA1_0!$A$10:$AQ$10,0)+1,FALSE))</f>
        <v/>
      </c>
      <c r="T43" s="232" t="str">
        <f>IF(ISNA(VLOOKUP($A43,ES_NA1_0!$A$10:$AQ$100,MATCH(FIXED(T$6,0,TRUE),ES_NA1_0!$A$10:$AQ$10,0)+1,FALSE)),"",VLOOKUP($A43,ES_NA1_0!$A$10:$AQ$100,MATCH(FIXED(T$6,0,TRUE),ES_NA1_0!$A$10:$AQ$10,0)+1,FALSE))</f>
        <v/>
      </c>
      <c r="U43" s="232" t="str">
        <f>IF(ISNA(VLOOKUP($A43,ES_NA1_0!$A$10:$AQ$100,MATCH(FIXED(U$6,0,TRUE),ES_NA1_0!$A$10:$AQ$10,0)+1,FALSE)),"",VLOOKUP($A43,ES_NA1_0!$A$10:$AQ$100,MATCH(FIXED(U$6,0,TRUE),ES_NA1_0!$A$10:$AQ$10,0)+1,FALSE))</f>
        <v/>
      </c>
      <c r="V43" s="232" t="str">
        <f>IF(ISNA(VLOOKUP($A43,ES_NA1_0!$A$10:$AQ$100,MATCH(FIXED(V$6,0,TRUE),ES_NA1_0!$A$10:$AQ$10,0)+1,FALSE)),"",VLOOKUP($A43,ES_NA1_0!$A$10:$AQ$100,MATCH(FIXED(V$6,0,TRUE),ES_NA1_0!$A$10:$AQ$10,0)+1,FALSE))</f>
        <v/>
      </c>
      <c r="W43" s="232" t="str">
        <f>IF(ISNA(VLOOKUP($A43,ES_NA1_0!$A$10:$AQ$100,MATCH(FIXED(W$6,0,TRUE),ES_NA1_0!$A$10:$AQ$10,0)+1,FALSE)),"",VLOOKUP($A43,ES_NA1_0!$A$10:$AQ$100,MATCH(FIXED(W$6,0,TRUE),ES_NA1_0!$A$10:$AQ$10,0)+1,FALSE))</f>
        <v/>
      </c>
    </row>
    <row r="44" spans="1:23">
      <c r="A44" s="230" t="str">
        <f>lookup!Z3</f>
        <v>European Union (27 countries)</v>
      </c>
      <c r="B44" s="232" t="str">
        <f>VLOOKUP(A44,lookup!$Z$2:$AA$77,2,FALSE)</f>
        <v>ΕΕ (27 χώρες)</v>
      </c>
      <c r="C44" s="232" t="str">
        <f>IF(ISNA(VLOOKUP($A44,ES_NA1_0!$A$10:$AQ$100,MATCH(FIXED(C$6,0,TRUE),ES_NA1_0!$A$10:$AQ$10,0)+1,FALSE)),"",VLOOKUP($A44,ES_NA1_0!$A$10:$AQ$100,MATCH(FIXED(C$6,0,TRUE),ES_NA1_0!$A$10:$AQ$10,0)+1,FALSE))</f>
        <v/>
      </c>
      <c r="D44" s="232" t="str">
        <f>IF(ISNA(VLOOKUP($A44,ES_NA1_0!$A$10:$AQ$100,MATCH(FIXED(D$6,0,TRUE),ES_NA1_0!$A$10:$AQ$10,0)+1,FALSE)),"",VLOOKUP($A44,ES_NA1_0!$A$10:$AQ$100,MATCH(FIXED(D$6,0,TRUE),ES_NA1_0!$A$10:$AQ$10,0)+1,FALSE))</f>
        <v/>
      </c>
      <c r="E44" s="232" t="str">
        <f>IF(ISNA(VLOOKUP($A44,ES_NA1_0!$A$10:$AQ$100,MATCH(FIXED(E$6,0,TRUE),ES_NA1_0!$A$10:$AQ$10,0)+1,FALSE)),"",VLOOKUP($A44,ES_NA1_0!$A$10:$AQ$100,MATCH(FIXED(E$6,0,TRUE),ES_NA1_0!$A$10:$AQ$10,0)+1,FALSE))</f>
        <v/>
      </c>
      <c r="F44" s="232" t="str">
        <f>IF(ISNA(VLOOKUP($A44,ES_NA1_0!$A$10:$AQ$100,MATCH(FIXED(F$6,0,TRUE),ES_NA1_0!$A$10:$AQ$10,0)+1,FALSE)),"",VLOOKUP($A44,ES_NA1_0!$A$10:$AQ$100,MATCH(FIXED(F$6,0,TRUE),ES_NA1_0!$A$10:$AQ$10,0)+1,FALSE))</f>
        <v/>
      </c>
      <c r="G44" s="232" t="str">
        <f>IF(ISNA(VLOOKUP($A44,ES_NA1_0!$A$10:$AQ$100,MATCH(FIXED(G$6,0,TRUE),ES_NA1_0!$A$10:$AQ$10,0)+1,FALSE)),"",VLOOKUP($A44,ES_NA1_0!$A$10:$AQ$100,MATCH(FIXED(G$6,0,TRUE),ES_NA1_0!$A$10:$AQ$10,0)+1,FALSE))</f>
        <v/>
      </c>
      <c r="H44" s="232" t="str">
        <f>IF(ISNA(VLOOKUP($A44,ES_NA1_0!$A$10:$AQ$100,MATCH(FIXED(H$6,0,TRUE),ES_NA1_0!$A$10:$AQ$10,0)+1,FALSE)),"",VLOOKUP($A44,ES_NA1_0!$A$10:$AQ$100,MATCH(FIXED(H$6,0,TRUE),ES_NA1_0!$A$10:$AQ$10,0)+1,FALSE))</f>
        <v/>
      </c>
      <c r="I44" s="232" t="str">
        <f>IF(ISNA(VLOOKUP($A44,ES_NA1_0!$A$10:$AQ$100,MATCH(FIXED(I$6,0,TRUE),ES_NA1_0!$A$10:$AQ$10,0)+1,FALSE)),"",VLOOKUP($A44,ES_NA1_0!$A$10:$AQ$100,MATCH(FIXED(I$6,0,TRUE),ES_NA1_0!$A$10:$AQ$10,0)+1,FALSE))</f>
        <v/>
      </c>
      <c r="J44" s="232" t="str">
        <f>IF(ISNA(VLOOKUP($A44,ES_NA1_0!$A$10:$AQ$100,MATCH(FIXED(J$6,0,TRUE),ES_NA1_0!$A$10:$AQ$10,0)+1,FALSE)),"",VLOOKUP($A44,ES_NA1_0!$A$10:$AQ$100,MATCH(FIXED(J$6,0,TRUE),ES_NA1_0!$A$10:$AQ$10,0)+1,FALSE))</f>
        <v/>
      </c>
      <c r="K44" s="232" t="str">
        <f>IF(ISNA(VLOOKUP($A44,ES_NA1_0!$A$10:$AQ$100,MATCH(FIXED(K$6,0,TRUE),ES_NA1_0!$A$10:$AQ$10,0)+1,FALSE)),"",VLOOKUP($A44,ES_NA1_0!$A$10:$AQ$100,MATCH(FIXED(K$6,0,TRUE),ES_NA1_0!$A$10:$AQ$10,0)+1,FALSE))</f>
        <v/>
      </c>
      <c r="L44" s="232" t="str">
        <f>IF(ISNA(VLOOKUP($A44,ES_NA1_0!$A$10:$AQ$100,MATCH(FIXED(L$6,0,TRUE),ES_NA1_0!$A$10:$AQ$10,0)+1,FALSE)),"",VLOOKUP($A44,ES_NA1_0!$A$10:$AQ$100,MATCH(FIXED(L$6,0,TRUE),ES_NA1_0!$A$10:$AQ$10,0)+1,FALSE))</f>
        <v/>
      </c>
      <c r="M44" s="232" t="str">
        <f>IF(ISNA(VLOOKUP($A44,ES_NA1_0!$A$10:$AQ$100,MATCH(FIXED(M$6,0,TRUE),ES_NA1_0!$A$10:$AQ$10,0)+1,FALSE)),"",VLOOKUP($A44,ES_NA1_0!$A$10:$AQ$100,MATCH(FIXED(M$6,0,TRUE),ES_NA1_0!$A$10:$AQ$10,0)+1,FALSE))</f>
        <v/>
      </c>
      <c r="N44" s="232" t="str">
        <f>IF(ISNA(VLOOKUP($A44,ES_NA1_0!$A$10:$AQ$100,MATCH(FIXED(N$6,0,TRUE),ES_NA1_0!$A$10:$AQ$10,0)+1,FALSE)),"",VLOOKUP($A44,ES_NA1_0!$A$10:$AQ$100,MATCH(FIXED(N$6,0,TRUE),ES_NA1_0!$A$10:$AQ$10,0)+1,FALSE))</f>
        <v/>
      </c>
      <c r="O44" s="232" t="str">
        <f>IF(ISNA(VLOOKUP($A44,ES_NA1_0!$A$10:$AQ$100,MATCH(FIXED(O$6,0,TRUE),ES_NA1_0!$A$10:$AQ$10,0)+1,FALSE)),"",VLOOKUP($A44,ES_NA1_0!$A$10:$AQ$100,MATCH(FIXED(O$6,0,TRUE),ES_NA1_0!$A$10:$AQ$10,0)+1,FALSE))</f>
        <v/>
      </c>
      <c r="P44" s="232" t="str">
        <f>IF(ISNA(VLOOKUP($A44,ES_NA1_0!$A$10:$AQ$100,MATCH(FIXED(P$6,0,TRUE),ES_NA1_0!$A$10:$AQ$10,0)+1,FALSE)),"",VLOOKUP($A44,ES_NA1_0!$A$10:$AQ$100,MATCH(FIXED(P$6,0,TRUE),ES_NA1_0!$A$10:$AQ$10,0)+1,FALSE))</f>
        <v/>
      </c>
      <c r="Q44" s="232" t="str">
        <f>IF(ISNA(VLOOKUP($A44,ES_NA1_0!$A$10:$AQ$100,MATCH(FIXED(Q$6,0,TRUE),ES_NA1_0!$A$10:$AQ$10,0)+1,FALSE)),"",VLOOKUP($A44,ES_NA1_0!$A$10:$AQ$100,MATCH(FIXED(Q$6,0,TRUE),ES_NA1_0!$A$10:$AQ$10,0)+1,FALSE))</f>
        <v/>
      </c>
      <c r="R44" s="232" t="str">
        <f>IF(ISNA(VLOOKUP($A44,ES_NA1_0!$A$10:$AQ$100,MATCH(FIXED(R$6,0,TRUE),ES_NA1_0!$A$10:$AQ$10,0)+1,FALSE)),"",VLOOKUP($A44,ES_NA1_0!$A$10:$AQ$100,MATCH(FIXED(R$6,0,TRUE),ES_NA1_0!$A$10:$AQ$10,0)+1,FALSE))</f>
        <v/>
      </c>
      <c r="S44" s="232" t="str">
        <f>IF(ISNA(VLOOKUP($A44,ES_NA1_0!$A$10:$AQ$100,MATCH(FIXED(S$6,0,TRUE),ES_NA1_0!$A$10:$AQ$10,0)+1,FALSE)),"",VLOOKUP($A44,ES_NA1_0!$A$10:$AQ$100,MATCH(FIXED(S$6,0,TRUE),ES_NA1_0!$A$10:$AQ$10,0)+1,FALSE))</f>
        <v/>
      </c>
      <c r="T44" s="232" t="str">
        <f>IF(ISNA(VLOOKUP($A44,ES_NA1_0!$A$10:$AQ$100,MATCH(FIXED(T$6,0,TRUE),ES_NA1_0!$A$10:$AQ$10,0)+1,FALSE)),"",VLOOKUP($A44,ES_NA1_0!$A$10:$AQ$100,MATCH(FIXED(T$6,0,TRUE),ES_NA1_0!$A$10:$AQ$10,0)+1,FALSE))</f>
        <v/>
      </c>
      <c r="U44" s="232" t="str">
        <f>IF(ISNA(VLOOKUP($A44,ES_NA1_0!$A$10:$AQ$100,MATCH(FIXED(U$6,0,TRUE),ES_NA1_0!$A$10:$AQ$10,0)+1,FALSE)),"",VLOOKUP($A44,ES_NA1_0!$A$10:$AQ$100,MATCH(FIXED(U$6,0,TRUE),ES_NA1_0!$A$10:$AQ$10,0)+1,FALSE))</f>
        <v/>
      </c>
      <c r="V44" s="232" t="str">
        <f>IF(ISNA(VLOOKUP($A44,ES_NA1_0!$A$10:$AQ$100,MATCH(FIXED(V$6,0,TRUE),ES_NA1_0!$A$10:$AQ$10,0)+1,FALSE)),"",VLOOKUP($A44,ES_NA1_0!$A$10:$AQ$100,MATCH(FIXED(V$6,0,TRUE),ES_NA1_0!$A$10:$AQ$10,0)+1,FALSE))</f>
        <v/>
      </c>
      <c r="W44" s="232" t="str">
        <f>IF(ISNA(VLOOKUP($A44,ES_NA1_0!$A$10:$AQ$100,MATCH(FIXED(W$6,0,TRUE),ES_NA1_0!$A$10:$AQ$10,0)+1,FALSE)),"",VLOOKUP($A44,ES_NA1_0!$A$10:$AQ$100,MATCH(FIXED(W$6,0,TRUE),ES_NA1_0!$A$10:$AQ$10,0)+1,FALSE))</f>
        <v/>
      </c>
    </row>
    <row r="45" spans="1:23">
      <c r="A45" s="230" t="str">
        <f>lookup!Z4</f>
        <v>European Union (15 countries)</v>
      </c>
      <c r="B45" s="232" t="str">
        <f>VLOOKUP(A45,lookup!$Z$2:$AA$77,2,FALSE)</f>
        <v>ΕΕ (15 χώρες)</v>
      </c>
      <c r="C45" s="232" t="str">
        <f>IF(ISNA(VLOOKUP($A45,ES_NA1_0!$A$10:$AQ$100,MATCH(FIXED(C$6,0,TRUE),ES_NA1_0!$A$10:$AQ$10,0)+1,FALSE)),"",VLOOKUP($A45,ES_NA1_0!$A$10:$AQ$100,MATCH(FIXED(C$6,0,TRUE),ES_NA1_0!$A$10:$AQ$10,0)+1,FALSE))</f>
        <v/>
      </c>
      <c r="D45" s="232" t="str">
        <f>IF(ISNA(VLOOKUP($A45,ES_NA1_0!$A$10:$AQ$100,MATCH(FIXED(D$6,0,TRUE),ES_NA1_0!$A$10:$AQ$10,0)+1,FALSE)),"",VLOOKUP($A45,ES_NA1_0!$A$10:$AQ$100,MATCH(FIXED(D$6,0,TRUE),ES_NA1_0!$A$10:$AQ$10,0)+1,FALSE))</f>
        <v/>
      </c>
      <c r="E45" s="232" t="str">
        <f>IF(ISNA(VLOOKUP($A45,ES_NA1_0!$A$10:$AQ$100,MATCH(FIXED(E$6,0,TRUE),ES_NA1_0!$A$10:$AQ$10,0)+1,FALSE)),"",VLOOKUP($A45,ES_NA1_0!$A$10:$AQ$100,MATCH(FIXED(E$6,0,TRUE),ES_NA1_0!$A$10:$AQ$10,0)+1,FALSE))</f>
        <v/>
      </c>
      <c r="F45" s="232" t="str">
        <f>IF(ISNA(VLOOKUP($A45,ES_NA1_0!$A$10:$AQ$100,MATCH(FIXED(F$6,0,TRUE),ES_NA1_0!$A$10:$AQ$10,0)+1,FALSE)),"",VLOOKUP($A45,ES_NA1_0!$A$10:$AQ$100,MATCH(FIXED(F$6,0,TRUE),ES_NA1_0!$A$10:$AQ$10,0)+1,FALSE))</f>
        <v/>
      </c>
      <c r="G45" s="232" t="str">
        <f>IF(ISNA(VLOOKUP($A45,ES_NA1_0!$A$10:$AQ$100,MATCH(FIXED(G$6,0,TRUE),ES_NA1_0!$A$10:$AQ$10,0)+1,FALSE)),"",VLOOKUP($A45,ES_NA1_0!$A$10:$AQ$100,MATCH(FIXED(G$6,0,TRUE),ES_NA1_0!$A$10:$AQ$10,0)+1,FALSE))</f>
        <v/>
      </c>
      <c r="H45" s="232" t="str">
        <f>IF(ISNA(VLOOKUP($A45,ES_NA1_0!$A$10:$AQ$100,MATCH(FIXED(H$6,0,TRUE),ES_NA1_0!$A$10:$AQ$10,0)+1,FALSE)),"",VLOOKUP($A45,ES_NA1_0!$A$10:$AQ$100,MATCH(FIXED(H$6,0,TRUE),ES_NA1_0!$A$10:$AQ$10,0)+1,FALSE))</f>
        <v/>
      </c>
      <c r="I45" s="232" t="str">
        <f>IF(ISNA(VLOOKUP($A45,ES_NA1_0!$A$10:$AQ$100,MATCH(FIXED(I$6,0,TRUE),ES_NA1_0!$A$10:$AQ$10,0)+1,FALSE)),"",VLOOKUP($A45,ES_NA1_0!$A$10:$AQ$100,MATCH(FIXED(I$6,0,TRUE),ES_NA1_0!$A$10:$AQ$10,0)+1,FALSE))</f>
        <v/>
      </c>
      <c r="J45" s="232" t="str">
        <f>IF(ISNA(VLOOKUP($A45,ES_NA1_0!$A$10:$AQ$100,MATCH(FIXED(J$6,0,TRUE),ES_NA1_0!$A$10:$AQ$10,0)+1,FALSE)),"",VLOOKUP($A45,ES_NA1_0!$A$10:$AQ$100,MATCH(FIXED(J$6,0,TRUE),ES_NA1_0!$A$10:$AQ$10,0)+1,FALSE))</f>
        <v/>
      </c>
      <c r="K45" s="232" t="str">
        <f>IF(ISNA(VLOOKUP($A45,ES_NA1_0!$A$10:$AQ$100,MATCH(FIXED(K$6,0,TRUE),ES_NA1_0!$A$10:$AQ$10,0)+1,FALSE)),"",VLOOKUP($A45,ES_NA1_0!$A$10:$AQ$100,MATCH(FIXED(K$6,0,TRUE),ES_NA1_0!$A$10:$AQ$10,0)+1,FALSE))</f>
        <v/>
      </c>
      <c r="L45" s="232" t="str">
        <f>IF(ISNA(VLOOKUP($A45,ES_NA1_0!$A$10:$AQ$100,MATCH(FIXED(L$6,0,TRUE),ES_NA1_0!$A$10:$AQ$10,0)+1,FALSE)),"",VLOOKUP($A45,ES_NA1_0!$A$10:$AQ$100,MATCH(FIXED(L$6,0,TRUE),ES_NA1_0!$A$10:$AQ$10,0)+1,FALSE))</f>
        <v/>
      </c>
      <c r="M45" s="232" t="str">
        <f>IF(ISNA(VLOOKUP($A45,ES_NA1_0!$A$10:$AQ$100,MATCH(FIXED(M$6,0,TRUE),ES_NA1_0!$A$10:$AQ$10,0)+1,FALSE)),"",VLOOKUP($A45,ES_NA1_0!$A$10:$AQ$100,MATCH(FIXED(M$6,0,TRUE),ES_NA1_0!$A$10:$AQ$10,0)+1,FALSE))</f>
        <v/>
      </c>
      <c r="N45" s="232" t="str">
        <f>IF(ISNA(VLOOKUP($A45,ES_NA1_0!$A$10:$AQ$100,MATCH(FIXED(N$6,0,TRUE),ES_NA1_0!$A$10:$AQ$10,0)+1,FALSE)),"",VLOOKUP($A45,ES_NA1_0!$A$10:$AQ$100,MATCH(FIXED(N$6,0,TRUE),ES_NA1_0!$A$10:$AQ$10,0)+1,FALSE))</f>
        <v/>
      </c>
      <c r="O45" s="232" t="str">
        <f>IF(ISNA(VLOOKUP($A45,ES_NA1_0!$A$10:$AQ$100,MATCH(FIXED(O$6,0,TRUE),ES_NA1_0!$A$10:$AQ$10,0)+1,FALSE)),"",VLOOKUP($A45,ES_NA1_0!$A$10:$AQ$100,MATCH(FIXED(O$6,0,TRUE),ES_NA1_0!$A$10:$AQ$10,0)+1,FALSE))</f>
        <v/>
      </c>
      <c r="P45" s="232" t="str">
        <f>IF(ISNA(VLOOKUP($A45,ES_NA1_0!$A$10:$AQ$100,MATCH(FIXED(P$6,0,TRUE),ES_NA1_0!$A$10:$AQ$10,0)+1,FALSE)),"",VLOOKUP($A45,ES_NA1_0!$A$10:$AQ$100,MATCH(FIXED(P$6,0,TRUE),ES_NA1_0!$A$10:$AQ$10,0)+1,FALSE))</f>
        <v/>
      </c>
      <c r="Q45" s="232" t="str">
        <f>IF(ISNA(VLOOKUP($A45,ES_NA1_0!$A$10:$AQ$100,MATCH(FIXED(Q$6,0,TRUE),ES_NA1_0!$A$10:$AQ$10,0)+1,FALSE)),"",VLOOKUP($A45,ES_NA1_0!$A$10:$AQ$100,MATCH(FIXED(Q$6,0,TRUE),ES_NA1_0!$A$10:$AQ$10,0)+1,FALSE))</f>
        <v/>
      </c>
      <c r="R45" s="232" t="str">
        <f>IF(ISNA(VLOOKUP($A45,ES_NA1_0!$A$10:$AQ$100,MATCH(FIXED(R$6,0,TRUE),ES_NA1_0!$A$10:$AQ$10,0)+1,FALSE)),"",VLOOKUP($A45,ES_NA1_0!$A$10:$AQ$100,MATCH(FIXED(R$6,0,TRUE),ES_NA1_0!$A$10:$AQ$10,0)+1,FALSE))</f>
        <v/>
      </c>
      <c r="S45" s="232" t="str">
        <f>IF(ISNA(VLOOKUP($A45,ES_NA1_0!$A$10:$AQ$100,MATCH(FIXED(S$6,0,TRUE),ES_NA1_0!$A$10:$AQ$10,0)+1,FALSE)),"",VLOOKUP($A45,ES_NA1_0!$A$10:$AQ$100,MATCH(FIXED(S$6,0,TRUE),ES_NA1_0!$A$10:$AQ$10,0)+1,FALSE))</f>
        <v/>
      </c>
      <c r="T45" s="232" t="str">
        <f>IF(ISNA(VLOOKUP($A45,ES_NA1_0!$A$10:$AQ$100,MATCH(FIXED(T$6,0,TRUE),ES_NA1_0!$A$10:$AQ$10,0)+1,FALSE)),"",VLOOKUP($A45,ES_NA1_0!$A$10:$AQ$100,MATCH(FIXED(T$6,0,TRUE),ES_NA1_0!$A$10:$AQ$10,0)+1,FALSE))</f>
        <v/>
      </c>
      <c r="U45" s="232" t="str">
        <f>IF(ISNA(VLOOKUP($A45,ES_NA1_0!$A$10:$AQ$100,MATCH(FIXED(U$6,0,TRUE),ES_NA1_0!$A$10:$AQ$10,0)+1,FALSE)),"",VLOOKUP($A45,ES_NA1_0!$A$10:$AQ$100,MATCH(FIXED(U$6,0,TRUE),ES_NA1_0!$A$10:$AQ$10,0)+1,FALSE))</f>
        <v/>
      </c>
      <c r="V45" s="232" t="str">
        <f>IF(ISNA(VLOOKUP($A45,ES_NA1_0!$A$10:$AQ$100,MATCH(FIXED(V$6,0,TRUE),ES_NA1_0!$A$10:$AQ$10,0)+1,FALSE)),"",VLOOKUP($A45,ES_NA1_0!$A$10:$AQ$100,MATCH(FIXED(V$6,0,TRUE),ES_NA1_0!$A$10:$AQ$10,0)+1,FALSE))</f>
        <v/>
      </c>
      <c r="W45" s="232" t="str">
        <f>IF(ISNA(VLOOKUP($A45,ES_NA1_0!$A$10:$AQ$100,MATCH(FIXED(W$6,0,TRUE),ES_NA1_0!$A$10:$AQ$10,0)+1,FALSE)),"",VLOOKUP($A45,ES_NA1_0!$A$10:$AQ$100,MATCH(FIXED(W$6,0,TRUE),ES_NA1_0!$A$10:$AQ$10,0)+1,FALSE))</f>
        <v/>
      </c>
    </row>
    <row r="46" spans="1:23">
      <c r="A46" s="230" t="str">
        <f>lookup!Z5</f>
        <v>Euro area (EA11-2000, EA12-2006, EA13-2007, EA15-2008, EA16-2010, EA17-2013, EA18)</v>
      </c>
      <c r="B46" s="232" t="str">
        <f>VLOOKUP(A46,lookup!$Z$2:$AA$77,2,FALSE)</f>
        <v>Ευροχώρος</v>
      </c>
      <c r="C46" s="232" t="str">
        <f>IF(ISNA(VLOOKUP($A46,ES_NA1_0!$A$10:$AQ$100,MATCH(FIXED(C$6,0,TRUE),ES_NA1_0!$A$10:$AQ$10,0)+1,FALSE)),"",VLOOKUP($A46,ES_NA1_0!$A$10:$AQ$100,MATCH(FIXED(C$6,0,TRUE),ES_NA1_0!$A$10:$AQ$10,0)+1,FALSE))</f>
        <v/>
      </c>
      <c r="D46" s="232" t="str">
        <f>IF(ISNA(VLOOKUP($A46,ES_NA1_0!$A$10:$AQ$100,MATCH(FIXED(D$6,0,TRUE),ES_NA1_0!$A$10:$AQ$10,0)+1,FALSE)),"",VLOOKUP($A46,ES_NA1_0!$A$10:$AQ$100,MATCH(FIXED(D$6,0,TRUE),ES_NA1_0!$A$10:$AQ$10,0)+1,FALSE))</f>
        <v/>
      </c>
      <c r="E46" s="232" t="str">
        <f>IF(ISNA(VLOOKUP($A46,ES_NA1_0!$A$10:$AQ$100,MATCH(FIXED(E$6,0,TRUE),ES_NA1_0!$A$10:$AQ$10,0)+1,FALSE)),"",VLOOKUP($A46,ES_NA1_0!$A$10:$AQ$100,MATCH(FIXED(E$6,0,TRUE),ES_NA1_0!$A$10:$AQ$10,0)+1,FALSE))</f>
        <v/>
      </c>
      <c r="F46" s="232" t="str">
        <f>IF(ISNA(VLOOKUP($A46,ES_NA1_0!$A$10:$AQ$100,MATCH(FIXED(F$6,0,TRUE),ES_NA1_0!$A$10:$AQ$10,0)+1,FALSE)),"",VLOOKUP($A46,ES_NA1_0!$A$10:$AQ$100,MATCH(FIXED(F$6,0,TRUE),ES_NA1_0!$A$10:$AQ$10,0)+1,FALSE))</f>
        <v/>
      </c>
      <c r="G46" s="232" t="str">
        <f>IF(ISNA(VLOOKUP($A46,ES_NA1_0!$A$10:$AQ$100,MATCH(FIXED(G$6,0,TRUE),ES_NA1_0!$A$10:$AQ$10,0)+1,FALSE)),"",VLOOKUP($A46,ES_NA1_0!$A$10:$AQ$100,MATCH(FIXED(G$6,0,TRUE),ES_NA1_0!$A$10:$AQ$10,0)+1,FALSE))</f>
        <v/>
      </c>
      <c r="H46" s="232" t="str">
        <f>IF(ISNA(VLOOKUP($A46,ES_NA1_0!$A$10:$AQ$100,MATCH(FIXED(H$6,0,TRUE),ES_NA1_0!$A$10:$AQ$10,0)+1,FALSE)),"",VLOOKUP($A46,ES_NA1_0!$A$10:$AQ$100,MATCH(FIXED(H$6,0,TRUE),ES_NA1_0!$A$10:$AQ$10,0)+1,FALSE))</f>
        <v/>
      </c>
      <c r="I46" s="232" t="str">
        <f>IF(ISNA(VLOOKUP($A46,ES_NA1_0!$A$10:$AQ$100,MATCH(FIXED(I$6,0,TRUE),ES_NA1_0!$A$10:$AQ$10,0)+1,FALSE)),"",VLOOKUP($A46,ES_NA1_0!$A$10:$AQ$100,MATCH(FIXED(I$6,0,TRUE),ES_NA1_0!$A$10:$AQ$10,0)+1,FALSE))</f>
        <v/>
      </c>
      <c r="J46" s="232" t="str">
        <f>IF(ISNA(VLOOKUP($A46,ES_NA1_0!$A$10:$AQ$100,MATCH(FIXED(J$6,0,TRUE),ES_NA1_0!$A$10:$AQ$10,0)+1,FALSE)),"",VLOOKUP($A46,ES_NA1_0!$A$10:$AQ$100,MATCH(FIXED(J$6,0,TRUE),ES_NA1_0!$A$10:$AQ$10,0)+1,FALSE))</f>
        <v/>
      </c>
      <c r="K46" s="232" t="str">
        <f>IF(ISNA(VLOOKUP($A46,ES_NA1_0!$A$10:$AQ$100,MATCH(FIXED(K$6,0,TRUE),ES_NA1_0!$A$10:$AQ$10,0)+1,FALSE)),"",VLOOKUP($A46,ES_NA1_0!$A$10:$AQ$100,MATCH(FIXED(K$6,0,TRUE),ES_NA1_0!$A$10:$AQ$10,0)+1,FALSE))</f>
        <v/>
      </c>
      <c r="L46" s="232" t="str">
        <f>IF(ISNA(VLOOKUP($A46,ES_NA1_0!$A$10:$AQ$100,MATCH(FIXED(L$6,0,TRUE),ES_NA1_0!$A$10:$AQ$10,0)+1,FALSE)),"",VLOOKUP($A46,ES_NA1_0!$A$10:$AQ$100,MATCH(FIXED(L$6,0,TRUE),ES_NA1_0!$A$10:$AQ$10,0)+1,FALSE))</f>
        <v/>
      </c>
      <c r="M46" s="232" t="str">
        <f>IF(ISNA(VLOOKUP($A46,ES_NA1_0!$A$10:$AQ$100,MATCH(FIXED(M$6,0,TRUE),ES_NA1_0!$A$10:$AQ$10,0)+1,FALSE)),"",VLOOKUP($A46,ES_NA1_0!$A$10:$AQ$100,MATCH(FIXED(M$6,0,TRUE),ES_NA1_0!$A$10:$AQ$10,0)+1,FALSE))</f>
        <v/>
      </c>
      <c r="N46" s="232" t="str">
        <f>IF(ISNA(VLOOKUP($A46,ES_NA1_0!$A$10:$AQ$100,MATCH(FIXED(N$6,0,TRUE),ES_NA1_0!$A$10:$AQ$10,0)+1,FALSE)),"",VLOOKUP($A46,ES_NA1_0!$A$10:$AQ$100,MATCH(FIXED(N$6,0,TRUE),ES_NA1_0!$A$10:$AQ$10,0)+1,FALSE))</f>
        <v/>
      </c>
      <c r="O46" s="232" t="str">
        <f>IF(ISNA(VLOOKUP($A46,ES_NA1_0!$A$10:$AQ$100,MATCH(FIXED(O$6,0,TRUE),ES_NA1_0!$A$10:$AQ$10,0)+1,FALSE)),"",VLOOKUP($A46,ES_NA1_0!$A$10:$AQ$100,MATCH(FIXED(O$6,0,TRUE),ES_NA1_0!$A$10:$AQ$10,0)+1,FALSE))</f>
        <v/>
      </c>
      <c r="P46" s="232" t="str">
        <f>IF(ISNA(VLOOKUP($A46,ES_NA1_0!$A$10:$AQ$100,MATCH(FIXED(P$6,0,TRUE),ES_NA1_0!$A$10:$AQ$10,0)+1,FALSE)),"",VLOOKUP($A46,ES_NA1_0!$A$10:$AQ$100,MATCH(FIXED(P$6,0,TRUE),ES_NA1_0!$A$10:$AQ$10,0)+1,FALSE))</f>
        <v/>
      </c>
      <c r="Q46" s="232" t="str">
        <f>IF(ISNA(VLOOKUP($A46,ES_NA1_0!$A$10:$AQ$100,MATCH(FIXED(Q$6,0,TRUE),ES_NA1_0!$A$10:$AQ$10,0)+1,FALSE)),"",VLOOKUP($A46,ES_NA1_0!$A$10:$AQ$100,MATCH(FIXED(Q$6,0,TRUE),ES_NA1_0!$A$10:$AQ$10,0)+1,FALSE))</f>
        <v/>
      </c>
      <c r="R46" s="232" t="str">
        <f>IF(ISNA(VLOOKUP($A46,ES_NA1_0!$A$10:$AQ$100,MATCH(FIXED(R$6,0,TRUE),ES_NA1_0!$A$10:$AQ$10,0)+1,FALSE)),"",VLOOKUP($A46,ES_NA1_0!$A$10:$AQ$100,MATCH(FIXED(R$6,0,TRUE),ES_NA1_0!$A$10:$AQ$10,0)+1,FALSE))</f>
        <v/>
      </c>
      <c r="S46" s="232" t="str">
        <f>IF(ISNA(VLOOKUP($A46,ES_NA1_0!$A$10:$AQ$100,MATCH(FIXED(S$6,0,TRUE),ES_NA1_0!$A$10:$AQ$10,0)+1,FALSE)),"",VLOOKUP($A46,ES_NA1_0!$A$10:$AQ$100,MATCH(FIXED(S$6,0,TRUE),ES_NA1_0!$A$10:$AQ$10,0)+1,FALSE))</f>
        <v/>
      </c>
      <c r="T46" s="232" t="str">
        <f>IF(ISNA(VLOOKUP($A46,ES_NA1_0!$A$10:$AQ$100,MATCH(FIXED(T$6,0,TRUE),ES_NA1_0!$A$10:$AQ$10,0)+1,FALSE)),"",VLOOKUP($A46,ES_NA1_0!$A$10:$AQ$100,MATCH(FIXED(T$6,0,TRUE),ES_NA1_0!$A$10:$AQ$10,0)+1,FALSE))</f>
        <v/>
      </c>
      <c r="U46" s="232" t="str">
        <f>IF(ISNA(VLOOKUP($A46,ES_NA1_0!$A$10:$AQ$100,MATCH(FIXED(U$6,0,TRUE),ES_NA1_0!$A$10:$AQ$10,0)+1,FALSE)),"",VLOOKUP($A46,ES_NA1_0!$A$10:$AQ$100,MATCH(FIXED(U$6,0,TRUE),ES_NA1_0!$A$10:$AQ$10,0)+1,FALSE))</f>
        <v/>
      </c>
      <c r="V46" s="232" t="str">
        <f>IF(ISNA(VLOOKUP($A46,ES_NA1_0!$A$10:$AQ$100,MATCH(FIXED(V$6,0,TRUE),ES_NA1_0!$A$10:$AQ$10,0)+1,FALSE)),"",VLOOKUP($A46,ES_NA1_0!$A$10:$AQ$100,MATCH(FIXED(V$6,0,TRUE),ES_NA1_0!$A$10:$AQ$10,0)+1,FALSE))</f>
        <v/>
      </c>
      <c r="W46" s="232" t="str">
        <f>IF(ISNA(VLOOKUP($A46,ES_NA1_0!$A$10:$AQ$100,MATCH(FIXED(W$6,0,TRUE),ES_NA1_0!$A$10:$AQ$10,0)+1,FALSE)),"",VLOOKUP($A46,ES_NA1_0!$A$10:$AQ$100,MATCH(FIXED(W$6,0,TRUE),ES_NA1_0!$A$10:$AQ$10,0)+1,FALSE))</f>
        <v/>
      </c>
    </row>
    <row r="47" spans="1:23">
      <c r="A47" s="230" t="str">
        <f>lookup!Z6</f>
        <v>Belgium</v>
      </c>
      <c r="B47" s="232" t="str">
        <f>VLOOKUP(A47,lookup!$Z$2:$AA$77,2,FALSE)</f>
        <v>Βέλγιο</v>
      </c>
      <c r="C47" s="232" t="str">
        <f>IF(ISNA(VLOOKUP($A47,ES_NA1_0!$A$10:$AQ$100,MATCH(FIXED(C$6,0,TRUE),ES_NA1_0!$A$10:$AQ$10,0)+1,FALSE)),"",VLOOKUP($A47,ES_NA1_0!$A$10:$AQ$100,MATCH(FIXED(C$6,0,TRUE),ES_NA1_0!$A$10:$AQ$10,0)+1,FALSE))</f>
        <v/>
      </c>
      <c r="D47" s="232" t="str">
        <f>IF(ISNA(VLOOKUP($A47,ES_NA1_0!$A$10:$AQ$100,MATCH(FIXED(D$6,0,TRUE),ES_NA1_0!$A$10:$AQ$10,0)+1,FALSE)),"",VLOOKUP($A47,ES_NA1_0!$A$10:$AQ$100,MATCH(FIXED(D$6,0,TRUE),ES_NA1_0!$A$10:$AQ$10,0)+1,FALSE))</f>
        <v/>
      </c>
      <c r="E47" s="232" t="str">
        <f>IF(ISNA(VLOOKUP($A47,ES_NA1_0!$A$10:$AQ$100,MATCH(FIXED(E$6,0,TRUE),ES_NA1_0!$A$10:$AQ$10,0)+1,FALSE)),"",VLOOKUP($A47,ES_NA1_0!$A$10:$AQ$100,MATCH(FIXED(E$6,0,TRUE),ES_NA1_0!$A$10:$AQ$10,0)+1,FALSE))</f>
        <v/>
      </c>
      <c r="F47" s="232" t="str">
        <f>IF(ISNA(VLOOKUP($A47,ES_NA1_0!$A$10:$AQ$100,MATCH(FIXED(F$6,0,TRUE),ES_NA1_0!$A$10:$AQ$10,0)+1,FALSE)),"",VLOOKUP($A47,ES_NA1_0!$A$10:$AQ$100,MATCH(FIXED(F$6,0,TRUE),ES_NA1_0!$A$10:$AQ$10,0)+1,FALSE))</f>
        <v/>
      </c>
      <c r="G47" s="232" t="str">
        <f>IF(ISNA(VLOOKUP($A47,ES_NA1_0!$A$10:$AQ$100,MATCH(FIXED(G$6,0,TRUE),ES_NA1_0!$A$10:$AQ$10,0)+1,FALSE)),"",VLOOKUP($A47,ES_NA1_0!$A$10:$AQ$100,MATCH(FIXED(G$6,0,TRUE),ES_NA1_0!$A$10:$AQ$10,0)+1,FALSE))</f>
        <v/>
      </c>
      <c r="H47" s="232" t="str">
        <f>IF(ISNA(VLOOKUP($A47,ES_NA1_0!$A$10:$AQ$100,MATCH(FIXED(H$6,0,TRUE),ES_NA1_0!$A$10:$AQ$10,0)+1,FALSE)),"",VLOOKUP($A47,ES_NA1_0!$A$10:$AQ$100,MATCH(FIXED(H$6,0,TRUE),ES_NA1_0!$A$10:$AQ$10,0)+1,FALSE))</f>
        <v/>
      </c>
      <c r="I47" s="232" t="str">
        <f>IF(ISNA(VLOOKUP($A47,ES_NA1_0!$A$10:$AQ$100,MATCH(FIXED(I$6,0,TRUE),ES_NA1_0!$A$10:$AQ$10,0)+1,FALSE)),"",VLOOKUP($A47,ES_NA1_0!$A$10:$AQ$100,MATCH(FIXED(I$6,0,TRUE),ES_NA1_0!$A$10:$AQ$10,0)+1,FALSE))</f>
        <v/>
      </c>
      <c r="J47" s="232" t="str">
        <f>IF(ISNA(VLOOKUP($A47,ES_NA1_0!$A$10:$AQ$100,MATCH(FIXED(J$6,0,TRUE),ES_NA1_0!$A$10:$AQ$10,0)+1,FALSE)),"",VLOOKUP($A47,ES_NA1_0!$A$10:$AQ$100,MATCH(FIXED(J$6,0,TRUE),ES_NA1_0!$A$10:$AQ$10,0)+1,FALSE))</f>
        <v/>
      </c>
      <c r="K47" s="232" t="str">
        <f>IF(ISNA(VLOOKUP($A47,ES_NA1_0!$A$10:$AQ$100,MATCH(FIXED(K$6,0,TRUE),ES_NA1_0!$A$10:$AQ$10,0)+1,FALSE)),"",VLOOKUP($A47,ES_NA1_0!$A$10:$AQ$100,MATCH(FIXED(K$6,0,TRUE),ES_NA1_0!$A$10:$AQ$10,0)+1,FALSE))</f>
        <v/>
      </c>
      <c r="L47" s="232" t="str">
        <f>IF(ISNA(VLOOKUP($A47,ES_NA1_0!$A$10:$AQ$100,MATCH(FIXED(L$6,0,TRUE),ES_NA1_0!$A$10:$AQ$10,0)+1,FALSE)),"",VLOOKUP($A47,ES_NA1_0!$A$10:$AQ$100,MATCH(FIXED(L$6,0,TRUE),ES_NA1_0!$A$10:$AQ$10,0)+1,FALSE))</f>
        <v/>
      </c>
      <c r="M47" s="232" t="str">
        <f>IF(ISNA(VLOOKUP($A47,ES_NA1_0!$A$10:$AQ$100,MATCH(FIXED(M$6,0,TRUE),ES_NA1_0!$A$10:$AQ$10,0)+1,FALSE)),"",VLOOKUP($A47,ES_NA1_0!$A$10:$AQ$100,MATCH(FIXED(M$6,0,TRUE),ES_NA1_0!$A$10:$AQ$10,0)+1,FALSE))</f>
        <v/>
      </c>
      <c r="N47" s="232" t="str">
        <f>IF(ISNA(VLOOKUP($A47,ES_NA1_0!$A$10:$AQ$100,MATCH(FIXED(N$6,0,TRUE),ES_NA1_0!$A$10:$AQ$10,0)+1,FALSE)),"",VLOOKUP($A47,ES_NA1_0!$A$10:$AQ$100,MATCH(FIXED(N$6,0,TRUE),ES_NA1_0!$A$10:$AQ$10,0)+1,FALSE))</f>
        <v/>
      </c>
      <c r="O47" s="232" t="str">
        <f>IF(ISNA(VLOOKUP($A47,ES_NA1_0!$A$10:$AQ$100,MATCH(FIXED(O$6,0,TRUE),ES_NA1_0!$A$10:$AQ$10,0)+1,FALSE)),"",VLOOKUP($A47,ES_NA1_0!$A$10:$AQ$100,MATCH(FIXED(O$6,0,TRUE),ES_NA1_0!$A$10:$AQ$10,0)+1,FALSE))</f>
        <v/>
      </c>
      <c r="P47" s="232" t="str">
        <f>IF(ISNA(VLOOKUP($A47,ES_NA1_0!$A$10:$AQ$100,MATCH(FIXED(P$6,0,TRUE),ES_NA1_0!$A$10:$AQ$10,0)+1,FALSE)),"",VLOOKUP($A47,ES_NA1_0!$A$10:$AQ$100,MATCH(FIXED(P$6,0,TRUE),ES_NA1_0!$A$10:$AQ$10,0)+1,FALSE))</f>
        <v/>
      </c>
      <c r="Q47" s="232" t="str">
        <f>IF(ISNA(VLOOKUP($A47,ES_NA1_0!$A$10:$AQ$100,MATCH(FIXED(Q$6,0,TRUE),ES_NA1_0!$A$10:$AQ$10,0)+1,FALSE)),"",VLOOKUP($A47,ES_NA1_0!$A$10:$AQ$100,MATCH(FIXED(Q$6,0,TRUE),ES_NA1_0!$A$10:$AQ$10,0)+1,FALSE))</f>
        <v/>
      </c>
      <c r="R47" s="232" t="str">
        <f>IF(ISNA(VLOOKUP($A47,ES_NA1_0!$A$10:$AQ$100,MATCH(FIXED(R$6,0,TRUE),ES_NA1_0!$A$10:$AQ$10,0)+1,FALSE)),"",VLOOKUP($A47,ES_NA1_0!$A$10:$AQ$100,MATCH(FIXED(R$6,0,TRUE),ES_NA1_0!$A$10:$AQ$10,0)+1,FALSE))</f>
        <v/>
      </c>
      <c r="S47" s="232" t="str">
        <f>IF(ISNA(VLOOKUP($A47,ES_NA1_0!$A$10:$AQ$100,MATCH(FIXED(S$6,0,TRUE),ES_NA1_0!$A$10:$AQ$10,0)+1,FALSE)),"",VLOOKUP($A47,ES_NA1_0!$A$10:$AQ$100,MATCH(FIXED(S$6,0,TRUE),ES_NA1_0!$A$10:$AQ$10,0)+1,FALSE))</f>
        <v/>
      </c>
      <c r="T47" s="232" t="str">
        <f>IF(ISNA(VLOOKUP($A47,ES_NA1_0!$A$10:$AQ$100,MATCH(FIXED(T$6,0,TRUE),ES_NA1_0!$A$10:$AQ$10,0)+1,FALSE)),"",VLOOKUP($A47,ES_NA1_0!$A$10:$AQ$100,MATCH(FIXED(T$6,0,TRUE),ES_NA1_0!$A$10:$AQ$10,0)+1,FALSE))</f>
        <v/>
      </c>
      <c r="U47" s="232" t="str">
        <f>IF(ISNA(VLOOKUP($A47,ES_NA1_0!$A$10:$AQ$100,MATCH(FIXED(U$6,0,TRUE),ES_NA1_0!$A$10:$AQ$10,0)+1,FALSE)),"",VLOOKUP($A47,ES_NA1_0!$A$10:$AQ$100,MATCH(FIXED(U$6,0,TRUE),ES_NA1_0!$A$10:$AQ$10,0)+1,FALSE))</f>
        <v/>
      </c>
      <c r="V47" s="232" t="str">
        <f>IF(ISNA(VLOOKUP($A47,ES_NA1_0!$A$10:$AQ$100,MATCH(FIXED(V$6,0,TRUE),ES_NA1_0!$A$10:$AQ$10,0)+1,FALSE)),"",VLOOKUP($A47,ES_NA1_0!$A$10:$AQ$100,MATCH(FIXED(V$6,0,TRUE),ES_NA1_0!$A$10:$AQ$10,0)+1,FALSE))</f>
        <v/>
      </c>
      <c r="W47" s="232" t="str">
        <f>IF(ISNA(VLOOKUP($A47,ES_NA1_0!$A$10:$AQ$100,MATCH(FIXED(W$6,0,TRUE),ES_NA1_0!$A$10:$AQ$10,0)+1,FALSE)),"",VLOOKUP($A47,ES_NA1_0!$A$10:$AQ$100,MATCH(FIXED(W$6,0,TRUE),ES_NA1_0!$A$10:$AQ$10,0)+1,FALSE))</f>
        <v/>
      </c>
    </row>
    <row r="48" spans="1:23">
      <c r="A48" s="230" t="str">
        <f>lookup!Z7</f>
        <v>Bulgaria</v>
      </c>
      <c r="B48" s="232" t="str">
        <f>VLOOKUP(A48,lookup!$Z$2:$AA$77,2,FALSE)</f>
        <v>Βουλγαρία</v>
      </c>
      <c r="C48" s="232" t="str">
        <f>IF(ISNA(VLOOKUP($A48,ES_NA1_0!$A$10:$AQ$100,MATCH(FIXED(C$6,0,TRUE),ES_NA1_0!$A$10:$AQ$10,0)+1,FALSE)),"",VLOOKUP($A48,ES_NA1_0!$A$10:$AQ$100,MATCH(FIXED(C$6,0,TRUE),ES_NA1_0!$A$10:$AQ$10,0)+1,FALSE))</f>
        <v/>
      </c>
      <c r="D48" s="232" t="str">
        <f>IF(ISNA(VLOOKUP($A48,ES_NA1_0!$A$10:$AQ$100,MATCH(FIXED(D$6,0,TRUE),ES_NA1_0!$A$10:$AQ$10,0)+1,FALSE)),"",VLOOKUP($A48,ES_NA1_0!$A$10:$AQ$100,MATCH(FIXED(D$6,0,TRUE),ES_NA1_0!$A$10:$AQ$10,0)+1,FALSE))</f>
        <v/>
      </c>
      <c r="E48" s="232" t="str">
        <f>IF(ISNA(VLOOKUP($A48,ES_NA1_0!$A$10:$AQ$100,MATCH(FIXED(E$6,0,TRUE),ES_NA1_0!$A$10:$AQ$10,0)+1,FALSE)),"",VLOOKUP($A48,ES_NA1_0!$A$10:$AQ$100,MATCH(FIXED(E$6,0,TRUE),ES_NA1_0!$A$10:$AQ$10,0)+1,FALSE))</f>
        <v/>
      </c>
      <c r="F48" s="232" t="str">
        <f>IF(ISNA(VLOOKUP($A48,ES_NA1_0!$A$10:$AQ$100,MATCH(FIXED(F$6,0,TRUE),ES_NA1_0!$A$10:$AQ$10,0)+1,FALSE)),"",VLOOKUP($A48,ES_NA1_0!$A$10:$AQ$100,MATCH(FIXED(F$6,0,TRUE),ES_NA1_0!$A$10:$AQ$10,0)+1,FALSE))</f>
        <v/>
      </c>
      <c r="G48" s="232" t="str">
        <f>IF(ISNA(VLOOKUP($A48,ES_NA1_0!$A$10:$AQ$100,MATCH(FIXED(G$6,0,TRUE),ES_NA1_0!$A$10:$AQ$10,0)+1,FALSE)),"",VLOOKUP($A48,ES_NA1_0!$A$10:$AQ$100,MATCH(FIXED(G$6,0,TRUE),ES_NA1_0!$A$10:$AQ$10,0)+1,FALSE))</f>
        <v/>
      </c>
      <c r="H48" s="232" t="str">
        <f>IF(ISNA(VLOOKUP($A48,ES_NA1_0!$A$10:$AQ$100,MATCH(FIXED(H$6,0,TRUE),ES_NA1_0!$A$10:$AQ$10,0)+1,FALSE)),"",VLOOKUP($A48,ES_NA1_0!$A$10:$AQ$100,MATCH(FIXED(H$6,0,TRUE),ES_NA1_0!$A$10:$AQ$10,0)+1,FALSE))</f>
        <v/>
      </c>
      <c r="I48" s="232" t="str">
        <f>IF(ISNA(VLOOKUP($A48,ES_NA1_0!$A$10:$AQ$100,MATCH(FIXED(I$6,0,TRUE),ES_NA1_0!$A$10:$AQ$10,0)+1,FALSE)),"",VLOOKUP($A48,ES_NA1_0!$A$10:$AQ$100,MATCH(FIXED(I$6,0,TRUE),ES_NA1_0!$A$10:$AQ$10,0)+1,FALSE))</f>
        <v/>
      </c>
      <c r="J48" s="232" t="str">
        <f>IF(ISNA(VLOOKUP($A48,ES_NA1_0!$A$10:$AQ$100,MATCH(FIXED(J$6,0,TRUE),ES_NA1_0!$A$10:$AQ$10,0)+1,FALSE)),"",VLOOKUP($A48,ES_NA1_0!$A$10:$AQ$100,MATCH(FIXED(J$6,0,TRUE),ES_NA1_0!$A$10:$AQ$10,0)+1,FALSE))</f>
        <v/>
      </c>
      <c r="K48" s="232" t="str">
        <f>IF(ISNA(VLOOKUP($A48,ES_NA1_0!$A$10:$AQ$100,MATCH(FIXED(K$6,0,TRUE),ES_NA1_0!$A$10:$AQ$10,0)+1,FALSE)),"",VLOOKUP($A48,ES_NA1_0!$A$10:$AQ$100,MATCH(FIXED(K$6,0,TRUE),ES_NA1_0!$A$10:$AQ$10,0)+1,FALSE))</f>
        <v/>
      </c>
      <c r="L48" s="232" t="str">
        <f>IF(ISNA(VLOOKUP($A48,ES_NA1_0!$A$10:$AQ$100,MATCH(FIXED(L$6,0,TRUE),ES_NA1_0!$A$10:$AQ$10,0)+1,FALSE)),"",VLOOKUP($A48,ES_NA1_0!$A$10:$AQ$100,MATCH(FIXED(L$6,0,TRUE),ES_NA1_0!$A$10:$AQ$10,0)+1,FALSE))</f>
        <v/>
      </c>
      <c r="M48" s="232" t="str">
        <f>IF(ISNA(VLOOKUP($A48,ES_NA1_0!$A$10:$AQ$100,MATCH(FIXED(M$6,0,TRUE),ES_NA1_0!$A$10:$AQ$10,0)+1,FALSE)),"",VLOOKUP($A48,ES_NA1_0!$A$10:$AQ$100,MATCH(FIXED(M$6,0,TRUE),ES_NA1_0!$A$10:$AQ$10,0)+1,FALSE))</f>
        <v/>
      </c>
      <c r="N48" s="232" t="str">
        <f>IF(ISNA(VLOOKUP($A48,ES_NA1_0!$A$10:$AQ$100,MATCH(FIXED(N$6,0,TRUE),ES_NA1_0!$A$10:$AQ$10,0)+1,FALSE)),"",VLOOKUP($A48,ES_NA1_0!$A$10:$AQ$100,MATCH(FIXED(N$6,0,TRUE),ES_NA1_0!$A$10:$AQ$10,0)+1,FALSE))</f>
        <v/>
      </c>
      <c r="O48" s="232" t="str">
        <f>IF(ISNA(VLOOKUP($A48,ES_NA1_0!$A$10:$AQ$100,MATCH(FIXED(O$6,0,TRUE),ES_NA1_0!$A$10:$AQ$10,0)+1,FALSE)),"",VLOOKUP($A48,ES_NA1_0!$A$10:$AQ$100,MATCH(FIXED(O$6,0,TRUE),ES_NA1_0!$A$10:$AQ$10,0)+1,FALSE))</f>
        <v/>
      </c>
      <c r="P48" s="232" t="str">
        <f>IF(ISNA(VLOOKUP($A48,ES_NA1_0!$A$10:$AQ$100,MATCH(FIXED(P$6,0,TRUE),ES_NA1_0!$A$10:$AQ$10,0)+1,FALSE)),"",VLOOKUP($A48,ES_NA1_0!$A$10:$AQ$100,MATCH(FIXED(P$6,0,TRUE),ES_NA1_0!$A$10:$AQ$10,0)+1,FALSE))</f>
        <v/>
      </c>
      <c r="Q48" s="232" t="str">
        <f>IF(ISNA(VLOOKUP($A48,ES_NA1_0!$A$10:$AQ$100,MATCH(FIXED(Q$6,0,TRUE),ES_NA1_0!$A$10:$AQ$10,0)+1,FALSE)),"",VLOOKUP($A48,ES_NA1_0!$A$10:$AQ$100,MATCH(FIXED(Q$6,0,TRUE),ES_NA1_0!$A$10:$AQ$10,0)+1,FALSE))</f>
        <v/>
      </c>
      <c r="R48" s="232" t="str">
        <f>IF(ISNA(VLOOKUP($A48,ES_NA1_0!$A$10:$AQ$100,MATCH(FIXED(R$6,0,TRUE),ES_NA1_0!$A$10:$AQ$10,0)+1,FALSE)),"",VLOOKUP($A48,ES_NA1_0!$A$10:$AQ$100,MATCH(FIXED(R$6,0,TRUE),ES_NA1_0!$A$10:$AQ$10,0)+1,FALSE))</f>
        <v/>
      </c>
      <c r="S48" s="232" t="str">
        <f>IF(ISNA(VLOOKUP($A48,ES_NA1_0!$A$10:$AQ$100,MATCH(FIXED(S$6,0,TRUE),ES_NA1_0!$A$10:$AQ$10,0)+1,FALSE)),"",VLOOKUP($A48,ES_NA1_0!$A$10:$AQ$100,MATCH(FIXED(S$6,0,TRUE),ES_NA1_0!$A$10:$AQ$10,0)+1,FALSE))</f>
        <v/>
      </c>
      <c r="T48" s="232" t="str">
        <f>IF(ISNA(VLOOKUP($A48,ES_NA1_0!$A$10:$AQ$100,MATCH(FIXED(T$6,0,TRUE),ES_NA1_0!$A$10:$AQ$10,0)+1,FALSE)),"",VLOOKUP($A48,ES_NA1_0!$A$10:$AQ$100,MATCH(FIXED(T$6,0,TRUE),ES_NA1_0!$A$10:$AQ$10,0)+1,FALSE))</f>
        <v/>
      </c>
      <c r="U48" s="232" t="str">
        <f>IF(ISNA(VLOOKUP($A48,ES_NA1_0!$A$10:$AQ$100,MATCH(FIXED(U$6,0,TRUE),ES_NA1_0!$A$10:$AQ$10,0)+1,FALSE)),"",VLOOKUP($A48,ES_NA1_0!$A$10:$AQ$100,MATCH(FIXED(U$6,0,TRUE),ES_NA1_0!$A$10:$AQ$10,0)+1,FALSE))</f>
        <v/>
      </c>
      <c r="V48" s="232" t="str">
        <f>IF(ISNA(VLOOKUP($A48,ES_NA1_0!$A$10:$AQ$100,MATCH(FIXED(V$6,0,TRUE),ES_NA1_0!$A$10:$AQ$10,0)+1,FALSE)),"",VLOOKUP($A48,ES_NA1_0!$A$10:$AQ$100,MATCH(FIXED(V$6,0,TRUE),ES_NA1_0!$A$10:$AQ$10,0)+1,FALSE))</f>
        <v/>
      </c>
      <c r="W48" s="232" t="str">
        <f>IF(ISNA(VLOOKUP($A48,ES_NA1_0!$A$10:$AQ$100,MATCH(FIXED(W$6,0,TRUE),ES_NA1_0!$A$10:$AQ$10,0)+1,FALSE)),"",VLOOKUP($A48,ES_NA1_0!$A$10:$AQ$100,MATCH(FIXED(W$6,0,TRUE),ES_NA1_0!$A$10:$AQ$10,0)+1,FALSE))</f>
        <v/>
      </c>
    </row>
    <row r="49" spans="1:23">
      <c r="A49" s="230" t="str">
        <f>lookup!Z8</f>
        <v>Czech Republic</v>
      </c>
      <c r="B49" s="232" t="str">
        <f>VLOOKUP(A49,lookup!$Z$2:$AA$77,2,FALSE)</f>
        <v>Τσεχία</v>
      </c>
      <c r="C49" s="232" t="str">
        <f>IF(ISNA(VLOOKUP($A49,ES_NA1_0!$A$10:$AQ$100,MATCH(FIXED(C$6,0,TRUE),ES_NA1_0!$A$10:$AQ$10,0)+1,FALSE)),"",VLOOKUP($A49,ES_NA1_0!$A$10:$AQ$100,MATCH(FIXED(C$6,0,TRUE),ES_NA1_0!$A$10:$AQ$10,0)+1,FALSE))</f>
        <v/>
      </c>
      <c r="D49" s="232" t="str">
        <f>IF(ISNA(VLOOKUP($A49,ES_NA1_0!$A$10:$AQ$100,MATCH(FIXED(D$6,0,TRUE),ES_NA1_0!$A$10:$AQ$10,0)+1,FALSE)),"",VLOOKUP($A49,ES_NA1_0!$A$10:$AQ$100,MATCH(FIXED(D$6,0,TRUE),ES_NA1_0!$A$10:$AQ$10,0)+1,FALSE))</f>
        <v/>
      </c>
      <c r="E49" s="232" t="str">
        <f>IF(ISNA(VLOOKUP($A49,ES_NA1_0!$A$10:$AQ$100,MATCH(FIXED(E$6,0,TRUE),ES_NA1_0!$A$10:$AQ$10,0)+1,FALSE)),"",VLOOKUP($A49,ES_NA1_0!$A$10:$AQ$100,MATCH(FIXED(E$6,0,TRUE),ES_NA1_0!$A$10:$AQ$10,0)+1,FALSE))</f>
        <v/>
      </c>
      <c r="F49" s="232" t="str">
        <f>IF(ISNA(VLOOKUP($A49,ES_NA1_0!$A$10:$AQ$100,MATCH(FIXED(F$6,0,TRUE),ES_NA1_0!$A$10:$AQ$10,0)+1,FALSE)),"",VLOOKUP($A49,ES_NA1_0!$A$10:$AQ$100,MATCH(FIXED(F$6,0,TRUE),ES_NA1_0!$A$10:$AQ$10,0)+1,FALSE))</f>
        <v/>
      </c>
      <c r="G49" s="232" t="str">
        <f>IF(ISNA(VLOOKUP($A49,ES_NA1_0!$A$10:$AQ$100,MATCH(FIXED(G$6,0,TRUE),ES_NA1_0!$A$10:$AQ$10,0)+1,FALSE)),"",VLOOKUP($A49,ES_NA1_0!$A$10:$AQ$100,MATCH(FIXED(G$6,0,TRUE),ES_NA1_0!$A$10:$AQ$10,0)+1,FALSE))</f>
        <v/>
      </c>
      <c r="H49" s="232" t="str">
        <f>IF(ISNA(VLOOKUP($A49,ES_NA1_0!$A$10:$AQ$100,MATCH(FIXED(H$6,0,TRUE),ES_NA1_0!$A$10:$AQ$10,0)+1,FALSE)),"",VLOOKUP($A49,ES_NA1_0!$A$10:$AQ$100,MATCH(FIXED(H$6,0,TRUE),ES_NA1_0!$A$10:$AQ$10,0)+1,FALSE))</f>
        <v/>
      </c>
      <c r="I49" s="232" t="str">
        <f>IF(ISNA(VLOOKUP($A49,ES_NA1_0!$A$10:$AQ$100,MATCH(FIXED(I$6,0,TRUE),ES_NA1_0!$A$10:$AQ$10,0)+1,FALSE)),"",VLOOKUP($A49,ES_NA1_0!$A$10:$AQ$100,MATCH(FIXED(I$6,0,TRUE),ES_NA1_0!$A$10:$AQ$10,0)+1,FALSE))</f>
        <v/>
      </c>
      <c r="J49" s="232" t="str">
        <f>IF(ISNA(VLOOKUP($A49,ES_NA1_0!$A$10:$AQ$100,MATCH(FIXED(J$6,0,TRUE),ES_NA1_0!$A$10:$AQ$10,0)+1,FALSE)),"",VLOOKUP($A49,ES_NA1_0!$A$10:$AQ$100,MATCH(FIXED(J$6,0,TRUE),ES_NA1_0!$A$10:$AQ$10,0)+1,FALSE))</f>
        <v/>
      </c>
      <c r="K49" s="232" t="str">
        <f>IF(ISNA(VLOOKUP($A49,ES_NA1_0!$A$10:$AQ$100,MATCH(FIXED(K$6,0,TRUE),ES_NA1_0!$A$10:$AQ$10,0)+1,FALSE)),"",VLOOKUP($A49,ES_NA1_0!$A$10:$AQ$100,MATCH(FIXED(K$6,0,TRUE),ES_NA1_0!$A$10:$AQ$10,0)+1,FALSE))</f>
        <v/>
      </c>
      <c r="L49" s="232" t="str">
        <f>IF(ISNA(VLOOKUP($A49,ES_NA1_0!$A$10:$AQ$100,MATCH(FIXED(L$6,0,TRUE),ES_NA1_0!$A$10:$AQ$10,0)+1,FALSE)),"",VLOOKUP($A49,ES_NA1_0!$A$10:$AQ$100,MATCH(FIXED(L$6,0,TRUE),ES_NA1_0!$A$10:$AQ$10,0)+1,FALSE))</f>
        <v/>
      </c>
      <c r="M49" s="232" t="str">
        <f>IF(ISNA(VLOOKUP($A49,ES_NA1_0!$A$10:$AQ$100,MATCH(FIXED(M$6,0,TRUE),ES_NA1_0!$A$10:$AQ$10,0)+1,FALSE)),"",VLOOKUP($A49,ES_NA1_0!$A$10:$AQ$100,MATCH(FIXED(M$6,0,TRUE),ES_NA1_0!$A$10:$AQ$10,0)+1,FALSE))</f>
        <v/>
      </c>
      <c r="N49" s="232" t="str">
        <f>IF(ISNA(VLOOKUP($A49,ES_NA1_0!$A$10:$AQ$100,MATCH(FIXED(N$6,0,TRUE),ES_NA1_0!$A$10:$AQ$10,0)+1,FALSE)),"",VLOOKUP($A49,ES_NA1_0!$A$10:$AQ$100,MATCH(FIXED(N$6,0,TRUE),ES_NA1_0!$A$10:$AQ$10,0)+1,FALSE))</f>
        <v/>
      </c>
      <c r="O49" s="232" t="str">
        <f>IF(ISNA(VLOOKUP($A49,ES_NA1_0!$A$10:$AQ$100,MATCH(FIXED(O$6,0,TRUE),ES_NA1_0!$A$10:$AQ$10,0)+1,FALSE)),"",VLOOKUP($A49,ES_NA1_0!$A$10:$AQ$100,MATCH(FIXED(O$6,0,TRUE),ES_NA1_0!$A$10:$AQ$10,0)+1,FALSE))</f>
        <v/>
      </c>
      <c r="P49" s="232" t="str">
        <f>IF(ISNA(VLOOKUP($A49,ES_NA1_0!$A$10:$AQ$100,MATCH(FIXED(P$6,0,TRUE),ES_NA1_0!$A$10:$AQ$10,0)+1,FALSE)),"",VLOOKUP($A49,ES_NA1_0!$A$10:$AQ$100,MATCH(FIXED(P$6,0,TRUE),ES_NA1_0!$A$10:$AQ$10,0)+1,FALSE))</f>
        <v/>
      </c>
      <c r="Q49" s="232" t="str">
        <f>IF(ISNA(VLOOKUP($A49,ES_NA1_0!$A$10:$AQ$100,MATCH(FIXED(Q$6,0,TRUE),ES_NA1_0!$A$10:$AQ$10,0)+1,FALSE)),"",VLOOKUP($A49,ES_NA1_0!$A$10:$AQ$100,MATCH(FIXED(Q$6,0,TRUE),ES_NA1_0!$A$10:$AQ$10,0)+1,FALSE))</f>
        <v/>
      </c>
      <c r="R49" s="232" t="str">
        <f>IF(ISNA(VLOOKUP($A49,ES_NA1_0!$A$10:$AQ$100,MATCH(FIXED(R$6,0,TRUE),ES_NA1_0!$A$10:$AQ$10,0)+1,FALSE)),"",VLOOKUP($A49,ES_NA1_0!$A$10:$AQ$100,MATCH(FIXED(R$6,0,TRUE),ES_NA1_0!$A$10:$AQ$10,0)+1,FALSE))</f>
        <v/>
      </c>
      <c r="S49" s="232" t="str">
        <f>IF(ISNA(VLOOKUP($A49,ES_NA1_0!$A$10:$AQ$100,MATCH(FIXED(S$6,0,TRUE),ES_NA1_0!$A$10:$AQ$10,0)+1,FALSE)),"",VLOOKUP($A49,ES_NA1_0!$A$10:$AQ$100,MATCH(FIXED(S$6,0,TRUE),ES_NA1_0!$A$10:$AQ$10,0)+1,FALSE))</f>
        <v/>
      </c>
      <c r="T49" s="232" t="str">
        <f>IF(ISNA(VLOOKUP($A49,ES_NA1_0!$A$10:$AQ$100,MATCH(FIXED(T$6,0,TRUE),ES_NA1_0!$A$10:$AQ$10,0)+1,FALSE)),"",VLOOKUP($A49,ES_NA1_0!$A$10:$AQ$100,MATCH(FIXED(T$6,0,TRUE),ES_NA1_0!$A$10:$AQ$10,0)+1,FALSE))</f>
        <v/>
      </c>
      <c r="U49" s="232" t="str">
        <f>IF(ISNA(VLOOKUP($A49,ES_NA1_0!$A$10:$AQ$100,MATCH(FIXED(U$6,0,TRUE),ES_NA1_0!$A$10:$AQ$10,0)+1,FALSE)),"",VLOOKUP($A49,ES_NA1_0!$A$10:$AQ$100,MATCH(FIXED(U$6,0,TRUE),ES_NA1_0!$A$10:$AQ$10,0)+1,FALSE))</f>
        <v/>
      </c>
      <c r="V49" s="232" t="str">
        <f>IF(ISNA(VLOOKUP($A49,ES_NA1_0!$A$10:$AQ$100,MATCH(FIXED(V$6,0,TRUE),ES_NA1_0!$A$10:$AQ$10,0)+1,FALSE)),"",VLOOKUP($A49,ES_NA1_0!$A$10:$AQ$100,MATCH(FIXED(V$6,0,TRUE),ES_NA1_0!$A$10:$AQ$10,0)+1,FALSE))</f>
        <v/>
      </c>
      <c r="W49" s="232" t="str">
        <f>IF(ISNA(VLOOKUP($A49,ES_NA1_0!$A$10:$AQ$100,MATCH(FIXED(W$6,0,TRUE),ES_NA1_0!$A$10:$AQ$10,0)+1,FALSE)),"",VLOOKUP($A49,ES_NA1_0!$A$10:$AQ$100,MATCH(FIXED(W$6,0,TRUE),ES_NA1_0!$A$10:$AQ$10,0)+1,FALSE))</f>
        <v/>
      </c>
    </row>
    <row r="50" spans="1:23">
      <c r="A50" s="230" t="str">
        <f>lookup!Z9</f>
        <v>Denmark</v>
      </c>
      <c r="B50" s="232" t="str">
        <f>VLOOKUP(A50,lookup!$Z$2:$AA$77,2,FALSE)</f>
        <v>Δανία</v>
      </c>
      <c r="C50" s="232" t="str">
        <f>IF(ISNA(VLOOKUP($A50,ES_NA1_0!$A$10:$AQ$100,MATCH(FIXED(C$6,0,TRUE),ES_NA1_0!$A$10:$AQ$10,0)+1,FALSE)),"",VLOOKUP($A50,ES_NA1_0!$A$10:$AQ$100,MATCH(FIXED(C$6,0,TRUE),ES_NA1_0!$A$10:$AQ$10,0)+1,FALSE))</f>
        <v/>
      </c>
      <c r="D50" s="232" t="str">
        <f>IF(ISNA(VLOOKUP($A50,ES_NA1_0!$A$10:$AQ$100,MATCH(FIXED(D$6,0,TRUE),ES_NA1_0!$A$10:$AQ$10,0)+1,FALSE)),"",VLOOKUP($A50,ES_NA1_0!$A$10:$AQ$100,MATCH(FIXED(D$6,0,TRUE),ES_NA1_0!$A$10:$AQ$10,0)+1,FALSE))</f>
        <v/>
      </c>
      <c r="E50" s="232" t="str">
        <f>IF(ISNA(VLOOKUP($A50,ES_NA1_0!$A$10:$AQ$100,MATCH(FIXED(E$6,0,TRUE),ES_NA1_0!$A$10:$AQ$10,0)+1,FALSE)),"",VLOOKUP($A50,ES_NA1_0!$A$10:$AQ$100,MATCH(FIXED(E$6,0,TRUE),ES_NA1_0!$A$10:$AQ$10,0)+1,FALSE))</f>
        <v/>
      </c>
      <c r="F50" s="232" t="str">
        <f>IF(ISNA(VLOOKUP($A50,ES_NA1_0!$A$10:$AQ$100,MATCH(FIXED(F$6,0,TRUE),ES_NA1_0!$A$10:$AQ$10,0)+1,FALSE)),"",VLOOKUP($A50,ES_NA1_0!$A$10:$AQ$100,MATCH(FIXED(F$6,0,TRUE),ES_NA1_0!$A$10:$AQ$10,0)+1,FALSE))</f>
        <v/>
      </c>
      <c r="G50" s="232" t="str">
        <f>IF(ISNA(VLOOKUP($A50,ES_NA1_0!$A$10:$AQ$100,MATCH(FIXED(G$6,0,TRUE),ES_NA1_0!$A$10:$AQ$10,0)+1,FALSE)),"",VLOOKUP($A50,ES_NA1_0!$A$10:$AQ$100,MATCH(FIXED(G$6,0,TRUE),ES_NA1_0!$A$10:$AQ$10,0)+1,FALSE))</f>
        <v/>
      </c>
      <c r="H50" s="232" t="str">
        <f>IF(ISNA(VLOOKUP($A50,ES_NA1_0!$A$10:$AQ$100,MATCH(FIXED(H$6,0,TRUE),ES_NA1_0!$A$10:$AQ$10,0)+1,FALSE)),"",VLOOKUP($A50,ES_NA1_0!$A$10:$AQ$100,MATCH(FIXED(H$6,0,TRUE),ES_NA1_0!$A$10:$AQ$10,0)+1,FALSE))</f>
        <v/>
      </c>
      <c r="I50" s="232" t="str">
        <f>IF(ISNA(VLOOKUP($A50,ES_NA1_0!$A$10:$AQ$100,MATCH(FIXED(I$6,0,TRUE),ES_NA1_0!$A$10:$AQ$10,0)+1,FALSE)),"",VLOOKUP($A50,ES_NA1_0!$A$10:$AQ$100,MATCH(FIXED(I$6,0,TRUE),ES_NA1_0!$A$10:$AQ$10,0)+1,FALSE))</f>
        <v/>
      </c>
      <c r="J50" s="232" t="str">
        <f>IF(ISNA(VLOOKUP($A50,ES_NA1_0!$A$10:$AQ$100,MATCH(FIXED(J$6,0,TRUE),ES_NA1_0!$A$10:$AQ$10,0)+1,FALSE)),"",VLOOKUP($A50,ES_NA1_0!$A$10:$AQ$100,MATCH(FIXED(J$6,0,TRUE),ES_NA1_0!$A$10:$AQ$10,0)+1,FALSE))</f>
        <v/>
      </c>
      <c r="K50" s="232" t="str">
        <f>IF(ISNA(VLOOKUP($A50,ES_NA1_0!$A$10:$AQ$100,MATCH(FIXED(K$6,0,TRUE),ES_NA1_0!$A$10:$AQ$10,0)+1,FALSE)),"",VLOOKUP($A50,ES_NA1_0!$A$10:$AQ$100,MATCH(FIXED(K$6,0,TRUE),ES_NA1_0!$A$10:$AQ$10,0)+1,FALSE))</f>
        <v/>
      </c>
      <c r="L50" s="232" t="str">
        <f>IF(ISNA(VLOOKUP($A50,ES_NA1_0!$A$10:$AQ$100,MATCH(FIXED(L$6,0,TRUE),ES_NA1_0!$A$10:$AQ$10,0)+1,FALSE)),"",VLOOKUP($A50,ES_NA1_0!$A$10:$AQ$100,MATCH(FIXED(L$6,0,TRUE),ES_NA1_0!$A$10:$AQ$10,0)+1,FALSE))</f>
        <v/>
      </c>
      <c r="M50" s="232" t="str">
        <f>IF(ISNA(VLOOKUP($A50,ES_NA1_0!$A$10:$AQ$100,MATCH(FIXED(M$6,0,TRUE),ES_NA1_0!$A$10:$AQ$10,0)+1,FALSE)),"",VLOOKUP($A50,ES_NA1_0!$A$10:$AQ$100,MATCH(FIXED(M$6,0,TRUE),ES_NA1_0!$A$10:$AQ$10,0)+1,FALSE))</f>
        <v/>
      </c>
      <c r="N50" s="232" t="str">
        <f>IF(ISNA(VLOOKUP($A50,ES_NA1_0!$A$10:$AQ$100,MATCH(FIXED(N$6,0,TRUE),ES_NA1_0!$A$10:$AQ$10,0)+1,FALSE)),"",VLOOKUP($A50,ES_NA1_0!$A$10:$AQ$100,MATCH(FIXED(N$6,0,TRUE),ES_NA1_0!$A$10:$AQ$10,0)+1,FALSE))</f>
        <v/>
      </c>
      <c r="O50" s="232" t="str">
        <f>IF(ISNA(VLOOKUP($A50,ES_NA1_0!$A$10:$AQ$100,MATCH(FIXED(O$6,0,TRUE),ES_NA1_0!$A$10:$AQ$10,0)+1,FALSE)),"",VLOOKUP($A50,ES_NA1_0!$A$10:$AQ$100,MATCH(FIXED(O$6,0,TRUE),ES_NA1_0!$A$10:$AQ$10,0)+1,FALSE))</f>
        <v/>
      </c>
      <c r="P50" s="232" t="str">
        <f>IF(ISNA(VLOOKUP($A50,ES_NA1_0!$A$10:$AQ$100,MATCH(FIXED(P$6,0,TRUE),ES_NA1_0!$A$10:$AQ$10,0)+1,FALSE)),"",VLOOKUP($A50,ES_NA1_0!$A$10:$AQ$100,MATCH(FIXED(P$6,0,TRUE),ES_NA1_0!$A$10:$AQ$10,0)+1,FALSE))</f>
        <v/>
      </c>
      <c r="Q50" s="232" t="str">
        <f>IF(ISNA(VLOOKUP($A50,ES_NA1_0!$A$10:$AQ$100,MATCH(FIXED(Q$6,0,TRUE),ES_NA1_0!$A$10:$AQ$10,0)+1,FALSE)),"",VLOOKUP($A50,ES_NA1_0!$A$10:$AQ$100,MATCH(FIXED(Q$6,0,TRUE),ES_NA1_0!$A$10:$AQ$10,0)+1,FALSE))</f>
        <v/>
      </c>
      <c r="R50" s="232" t="str">
        <f>IF(ISNA(VLOOKUP($A50,ES_NA1_0!$A$10:$AQ$100,MATCH(FIXED(R$6,0,TRUE),ES_NA1_0!$A$10:$AQ$10,0)+1,FALSE)),"",VLOOKUP($A50,ES_NA1_0!$A$10:$AQ$100,MATCH(FIXED(R$6,0,TRUE),ES_NA1_0!$A$10:$AQ$10,0)+1,FALSE))</f>
        <v/>
      </c>
      <c r="S50" s="232" t="str">
        <f>IF(ISNA(VLOOKUP($A50,ES_NA1_0!$A$10:$AQ$100,MATCH(FIXED(S$6,0,TRUE),ES_NA1_0!$A$10:$AQ$10,0)+1,FALSE)),"",VLOOKUP($A50,ES_NA1_0!$A$10:$AQ$100,MATCH(FIXED(S$6,0,TRUE),ES_NA1_0!$A$10:$AQ$10,0)+1,FALSE))</f>
        <v/>
      </c>
      <c r="T50" s="232" t="str">
        <f>IF(ISNA(VLOOKUP($A50,ES_NA1_0!$A$10:$AQ$100,MATCH(FIXED(T$6,0,TRUE),ES_NA1_0!$A$10:$AQ$10,0)+1,FALSE)),"",VLOOKUP($A50,ES_NA1_0!$A$10:$AQ$100,MATCH(FIXED(T$6,0,TRUE),ES_NA1_0!$A$10:$AQ$10,0)+1,FALSE))</f>
        <v/>
      </c>
      <c r="U50" s="232" t="str">
        <f>IF(ISNA(VLOOKUP($A50,ES_NA1_0!$A$10:$AQ$100,MATCH(FIXED(U$6,0,TRUE),ES_NA1_0!$A$10:$AQ$10,0)+1,FALSE)),"",VLOOKUP($A50,ES_NA1_0!$A$10:$AQ$100,MATCH(FIXED(U$6,0,TRUE),ES_NA1_0!$A$10:$AQ$10,0)+1,FALSE))</f>
        <v/>
      </c>
      <c r="V50" s="232" t="str">
        <f>IF(ISNA(VLOOKUP($A50,ES_NA1_0!$A$10:$AQ$100,MATCH(FIXED(V$6,0,TRUE),ES_NA1_0!$A$10:$AQ$10,0)+1,FALSE)),"",VLOOKUP($A50,ES_NA1_0!$A$10:$AQ$100,MATCH(FIXED(V$6,0,TRUE),ES_NA1_0!$A$10:$AQ$10,0)+1,FALSE))</f>
        <v/>
      </c>
      <c r="W50" s="232" t="str">
        <f>IF(ISNA(VLOOKUP($A50,ES_NA1_0!$A$10:$AQ$100,MATCH(FIXED(W$6,0,TRUE),ES_NA1_0!$A$10:$AQ$10,0)+1,FALSE)),"",VLOOKUP($A50,ES_NA1_0!$A$10:$AQ$100,MATCH(FIXED(W$6,0,TRUE),ES_NA1_0!$A$10:$AQ$10,0)+1,FALSE))</f>
        <v/>
      </c>
    </row>
    <row r="51" spans="1:23">
      <c r="A51" s="230" t="str">
        <f>lookup!Z10</f>
        <v>Germany (until 1990 former territory of the FRG)</v>
      </c>
      <c r="B51" s="232" t="str">
        <f>VLOOKUP(A51,lookup!$Z$2:$AA$77,2,FALSE)</f>
        <v>Γερμανία</v>
      </c>
      <c r="C51" s="232" t="str">
        <f>IF(ISNA(VLOOKUP($A51,ES_NA1_0!$A$10:$AQ$100,MATCH(FIXED(C$6,0,TRUE),ES_NA1_0!$A$10:$AQ$10,0)+1,FALSE)),"",VLOOKUP($A51,ES_NA1_0!$A$10:$AQ$100,MATCH(FIXED(C$6,0,TRUE),ES_NA1_0!$A$10:$AQ$10,0)+1,FALSE))</f>
        <v/>
      </c>
      <c r="D51" s="232" t="str">
        <f>IF(ISNA(VLOOKUP($A51,ES_NA1_0!$A$10:$AQ$100,MATCH(FIXED(D$6,0,TRUE),ES_NA1_0!$A$10:$AQ$10,0)+1,FALSE)),"",VLOOKUP($A51,ES_NA1_0!$A$10:$AQ$100,MATCH(FIXED(D$6,0,TRUE),ES_NA1_0!$A$10:$AQ$10,0)+1,FALSE))</f>
        <v/>
      </c>
      <c r="E51" s="232" t="str">
        <f>IF(ISNA(VLOOKUP($A51,ES_NA1_0!$A$10:$AQ$100,MATCH(FIXED(E$6,0,TRUE),ES_NA1_0!$A$10:$AQ$10,0)+1,FALSE)),"",VLOOKUP($A51,ES_NA1_0!$A$10:$AQ$100,MATCH(FIXED(E$6,0,TRUE),ES_NA1_0!$A$10:$AQ$10,0)+1,FALSE))</f>
        <v/>
      </c>
      <c r="F51" s="232" t="str">
        <f>IF(ISNA(VLOOKUP($A51,ES_NA1_0!$A$10:$AQ$100,MATCH(FIXED(F$6,0,TRUE),ES_NA1_0!$A$10:$AQ$10,0)+1,FALSE)),"",VLOOKUP($A51,ES_NA1_0!$A$10:$AQ$100,MATCH(FIXED(F$6,0,TRUE),ES_NA1_0!$A$10:$AQ$10,0)+1,FALSE))</f>
        <v/>
      </c>
      <c r="G51" s="232" t="str">
        <f>IF(ISNA(VLOOKUP($A51,ES_NA1_0!$A$10:$AQ$100,MATCH(FIXED(G$6,0,TRUE),ES_NA1_0!$A$10:$AQ$10,0)+1,FALSE)),"",VLOOKUP($A51,ES_NA1_0!$A$10:$AQ$100,MATCH(FIXED(G$6,0,TRUE),ES_NA1_0!$A$10:$AQ$10,0)+1,FALSE))</f>
        <v/>
      </c>
      <c r="H51" s="232" t="str">
        <f>IF(ISNA(VLOOKUP($A51,ES_NA1_0!$A$10:$AQ$100,MATCH(FIXED(H$6,0,TRUE),ES_NA1_0!$A$10:$AQ$10,0)+1,FALSE)),"",VLOOKUP($A51,ES_NA1_0!$A$10:$AQ$100,MATCH(FIXED(H$6,0,TRUE),ES_NA1_0!$A$10:$AQ$10,0)+1,FALSE))</f>
        <v/>
      </c>
      <c r="I51" s="232" t="str">
        <f>IF(ISNA(VLOOKUP($A51,ES_NA1_0!$A$10:$AQ$100,MATCH(FIXED(I$6,0,TRUE),ES_NA1_0!$A$10:$AQ$10,0)+1,FALSE)),"",VLOOKUP($A51,ES_NA1_0!$A$10:$AQ$100,MATCH(FIXED(I$6,0,TRUE),ES_NA1_0!$A$10:$AQ$10,0)+1,FALSE))</f>
        <v/>
      </c>
      <c r="J51" s="232" t="str">
        <f>IF(ISNA(VLOOKUP($A51,ES_NA1_0!$A$10:$AQ$100,MATCH(FIXED(J$6,0,TRUE),ES_NA1_0!$A$10:$AQ$10,0)+1,FALSE)),"",VLOOKUP($A51,ES_NA1_0!$A$10:$AQ$100,MATCH(FIXED(J$6,0,TRUE),ES_NA1_0!$A$10:$AQ$10,0)+1,FALSE))</f>
        <v/>
      </c>
      <c r="K51" s="232" t="str">
        <f>IF(ISNA(VLOOKUP($A51,ES_NA1_0!$A$10:$AQ$100,MATCH(FIXED(K$6,0,TRUE),ES_NA1_0!$A$10:$AQ$10,0)+1,FALSE)),"",VLOOKUP($A51,ES_NA1_0!$A$10:$AQ$100,MATCH(FIXED(K$6,0,TRUE),ES_NA1_0!$A$10:$AQ$10,0)+1,FALSE))</f>
        <v/>
      </c>
      <c r="L51" s="232" t="str">
        <f>IF(ISNA(VLOOKUP($A51,ES_NA1_0!$A$10:$AQ$100,MATCH(FIXED(L$6,0,TRUE),ES_NA1_0!$A$10:$AQ$10,0)+1,FALSE)),"",VLOOKUP($A51,ES_NA1_0!$A$10:$AQ$100,MATCH(FIXED(L$6,0,TRUE),ES_NA1_0!$A$10:$AQ$10,0)+1,FALSE))</f>
        <v/>
      </c>
      <c r="M51" s="232" t="str">
        <f>IF(ISNA(VLOOKUP($A51,ES_NA1_0!$A$10:$AQ$100,MATCH(FIXED(M$6,0,TRUE),ES_NA1_0!$A$10:$AQ$10,0)+1,FALSE)),"",VLOOKUP($A51,ES_NA1_0!$A$10:$AQ$100,MATCH(FIXED(M$6,0,TRUE),ES_NA1_0!$A$10:$AQ$10,0)+1,FALSE))</f>
        <v/>
      </c>
      <c r="N51" s="232" t="str">
        <f>IF(ISNA(VLOOKUP($A51,ES_NA1_0!$A$10:$AQ$100,MATCH(FIXED(N$6,0,TRUE),ES_NA1_0!$A$10:$AQ$10,0)+1,FALSE)),"",VLOOKUP($A51,ES_NA1_0!$A$10:$AQ$100,MATCH(FIXED(N$6,0,TRUE),ES_NA1_0!$A$10:$AQ$10,0)+1,FALSE))</f>
        <v/>
      </c>
      <c r="O51" s="232" t="str">
        <f>IF(ISNA(VLOOKUP($A51,ES_NA1_0!$A$10:$AQ$100,MATCH(FIXED(O$6,0,TRUE),ES_NA1_0!$A$10:$AQ$10,0)+1,FALSE)),"",VLOOKUP($A51,ES_NA1_0!$A$10:$AQ$100,MATCH(FIXED(O$6,0,TRUE),ES_NA1_0!$A$10:$AQ$10,0)+1,FALSE))</f>
        <v/>
      </c>
      <c r="P51" s="232" t="str">
        <f>IF(ISNA(VLOOKUP($A51,ES_NA1_0!$A$10:$AQ$100,MATCH(FIXED(P$6,0,TRUE),ES_NA1_0!$A$10:$AQ$10,0)+1,FALSE)),"",VLOOKUP($A51,ES_NA1_0!$A$10:$AQ$100,MATCH(FIXED(P$6,0,TRUE),ES_NA1_0!$A$10:$AQ$10,0)+1,FALSE))</f>
        <v/>
      </c>
      <c r="Q51" s="232" t="str">
        <f>IF(ISNA(VLOOKUP($A51,ES_NA1_0!$A$10:$AQ$100,MATCH(FIXED(Q$6,0,TRUE),ES_NA1_0!$A$10:$AQ$10,0)+1,FALSE)),"",VLOOKUP($A51,ES_NA1_0!$A$10:$AQ$100,MATCH(FIXED(Q$6,0,TRUE),ES_NA1_0!$A$10:$AQ$10,0)+1,FALSE))</f>
        <v/>
      </c>
      <c r="R51" s="232" t="str">
        <f>IF(ISNA(VLOOKUP($A51,ES_NA1_0!$A$10:$AQ$100,MATCH(FIXED(R$6,0,TRUE),ES_NA1_0!$A$10:$AQ$10,0)+1,FALSE)),"",VLOOKUP($A51,ES_NA1_0!$A$10:$AQ$100,MATCH(FIXED(R$6,0,TRUE),ES_NA1_0!$A$10:$AQ$10,0)+1,FALSE))</f>
        <v/>
      </c>
      <c r="S51" s="232" t="str">
        <f>IF(ISNA(VLOOKUP($A51,ES_NA1_0!$A$10:$AQ$100,MATCH(FIXED(S$6,0,TRUE),ES_NA1_0!$A$10:$AQ$10,0)+1,FALSE)),"",VLOOKUP($A51,ES_NA1_0!$A$10:$AQ$100,MATCH(FIXED(S$6,0,TRUE),ES_NA1_0!$A$10:$AQ$10,0)+1,FALSE))</f>
        <v/>
      </c>
      <c r="T51" s="232" t="str">
        <f>IF(ISNA(VLOOKUP($A51,ES_NA1_0!$A$10:$AQ$100,MATCH(FIXED(T$6,0,TRUE),ES_NA1_0!$A$10:$AQ$10,0)+1,FALSE)),"",VLOOKUP($A51,ES_NA1_0!$A$10:$AQ$100,MATCH(FIXED(T$6,0,TRUE),ES_NA1_0!$A$10:$AQ$10,0)+1,FALSE))</f>
        <v/>
      </c>
      <c r="U51" s="232" t="str">
        <f>IF(ISNA(VLOOKUP($A51,ES_NA1_0!$A$10:$AQ$100,MATCH(FIXED(U$6,0,TRUE),ES_NA1_0!$A$10:$AQ$10,0)+1,FALSE)),"",VLOOKUP($A51,ES_NA1_0!$A$10:$AQ$100,MATCH(FIXED(U$6,0,TRUE),ES_NA1_0!$A$10:$AQ$10,0)+1,FALSE))</f>
        <v/>
      </c>
      <c r="V51" s="232" t="str">
        <f>IF(ISNA(VLOOKUP($A51,ES_NA1_0!$A$10:$AQ$100,MATCH(FIXED(V$6,0,TRUE),ES_NA1_0!$A$10:$AQ$10,0)+1,FALSE)),"",VLOOKUP($A51,ES_NA1_0!$A$10:$AQ$100,MATCH(FIXED(V$6,0,TRUE),ES_NA1_0!$A$10:$AQ$10,0)+1,FALSE))</f>
        <v/>
      </c>
      <c r="W51" s="232" t="str">
        <f>IF(ISNA(VLOOKUP($A51,ES_NA1_0!$A$10:$AQ$100,MATCH(FIXED(W$6,0,TRUE),ES_NA1_0!$A$10:$AQ$10,0)+1,FALSE)),"",VLOOKUP($A51,ES_NA1_0!$A$10:$AQ$100,MATCH(FIXED(W$6,0,TRUE),ES_NA1_0!$A$10:$AQ$10,0)+1,FALSE))</f>
        <v/>
      </c>
    </row>
    <row r="52" spans="1:23">
      <c r="A52" s="230" t="str">
        <f>lookup!Z11</f>
        <v>Estonia</v>
      </c>
      <c r="B52" s="232" t="str">
        <f>VLOOKUP(A52,lookup!$Z$2:$AA$77,2,FALSE)</f>
        <v>Εσθονία</v>
      </c>
      <c r="C52" s="232" t="str">
        <f>IF(ISNA(VLOOKUP($A52,ES_NA1_0!$A$10:$AQ$100,MATCH(FIXED(C$6,0,TRUE),ES_NA1_0!$A$10:$AQ$10,0)+1,FALSE)),"",VLOOKUP($A52,ES_NA1_0!$A$10:$AQ$100,MATCH(FIXED(C$6,0,TRUE),ES_NA1_0!$A$10:$AQ$10,0)+1,FALSE))</f>
        <v/>
      </c>
      <c r="D52" s="232" t="str">
        <f>IF(ISNA(VLOOKUP($A52,ES_NA1_0!$A$10:$AQ$100,MATCH(FIXED(D$6,0,TRUE),ES_NA1_0!$A$10:$AQ$10,0)+1,FALSE)),"",VLOOKUP($A52,ES_NA1_0!$A$10:$AQ$100,MATCH(FIXED(D$6,0,TRUE),ES_NA1_0!$A$10:$AQ$10,0)+1,FALSE))</f>
        <v/>
      </c>
      <c r="E52" s="232" t="str">
        <f>IF(ISNA(VLOOKUP($A52,ES_NA1_0!$A$10:$AQ$100,MATCH(FIXED(E$6,0,TRUE),ES_NA1_0!$A$10:$AQ$10,0)+1,FALSE)),"",VLOOKUP($A52,ES_NA1_0!$A$10:$AQ$100,MATCH(FIXED(E$6,0,TRUE),ES_NA1_0!$A$10:$AQ$10,0)+1,FALSE))</f>
        <v/>
      </c>
      <c r="F52" s="232" t="str">
        <f>IF(ISNA(VLOOKUP($A52,ES_NA1_0!$A$10:$AQ$100,MATCH(FIXED(F$6,0,TRUE),ES_NA1_0!$A$10:$AQ$10,0)+1,FALSE)),"",VLOOKUP($A52,ES_NA1_0!$A$10:$AQ$100,MATCH(FIXED(F$6,0,TRUE),ES_NA1_0!$A$10:$AQ$10,0)+1,FALSE))</f>
        <v/>
      </c>
      <c r="G52" s="232" t="str">
        <f>IF(ISNA(VLOOKUP($A52,ES_NA1_0!$A$10:$AQ$100,MATCH(FIXED(G$6,0,TRUE),ES_NA1_0!$A$10:$AQ$10,0)+1,FALSE)),"",VLOOKUP($A52,ES_NA1_0!$A$10:$AQ$100,MATCH(FIXED(G$6,0,TRUE),ES_NA1_0!$A$10:$AQ$10,0)+1,FALSE))</f>
        <v/>
      </c>
      <c r="H52" s="232" t="str">
        <f>IF(ISNA(VLOOKUP($A52,ES_NA1_0!$A$10:$AQ$100,MATCH(FIXED(H$6,0,TRUE),ES_NA1_0!$A$10:$AQ$10,0)+1,FALSE)),"",VLOOKUP($A52,ES_NA1_0!$A$10:$AQ$100,MATCH(FIXED(H$6,0,TRUE),ES_NA1_0!$A$10:$AQ$10,0)+1,FALSE))</f>
        <v/>
      </c>
      <c r="I52" s="232" t="str">
        <f>IF(ISNA(VLOOKUP($A52,ES_NA1_0!$A$10:$AQ$100,MATCH(FIXED(I$6,0,TRUE),ES_NA1_0!$A$10:$AQ$10,0)+1,FALSE)),"",VLOOKUP($A52,ES_NA1_0!$A$10:$AQ$100,MATCH(FIXED(I$6,0,TRUE),ES_NA1_0!$A$10:$AQ$10,0)+1,FALSE))</f>
        <v/>
      </c>
      <c r="J52" s="232" t="str">
        <f>IF(ISNA(VLOOKUP($A52,ES_NA1_0!$A$10:$AQ$100,MATCH(FIXED(J$6,0,TRUE),ES_NA1_0!$A$10:$AQ$10,0)+1,FALSE)),"",VLOOKUP($A52,ES_NA1_0!$A$10:$AQ$100,MATCH(FIXED(J$6,0,TRUE),ES_NA1_0!$A$10:$AQ$10,0)+1,FALSE))</f>
        <v/>
      </c>
      <c r="K52" s="232" t="str">
        <f>IF(ISNA(VLOOKUP($A52,ES_NA1_0!$A$10:$AQ$100,MATCH(FIXED(K$6,0,TRUE),ES_NA1_0!$A$10:$AQ$10,0)+1,FALSE)),"",VLOOKUP($A52,ES_NA1_0!$A$10:$AQ$100,MATCH(FIXED(K$6,0,TRUE),ES_NA1_0!$A$10:$AQ$10,0)+1,FALSE))</f>
        <v/>
      </c>
      <c r="L52" s="232" t="str">
        <f>IF(ISNA(VLOOKUP($A52,ES_NA1_0!$A$10:$AQ$100,MATCH(FIXED(L$6,0,TRUE),ES_NA1_0!$A$10:$AQ$10,0)+1,FALSE)),"",VLOOKUP($A52,ES_NA1_0!$A$10:$AQ$100,MATCH(FIXED(L$6,0,TRUE),ES_NA1_0!$A$10:$AQ$10,0)+1,FALSE))</f>
        <v/>
      </c>
      <c r="M52" s="232" t="str">
        <f>IF(ISNA(VLOOKUP($A52,ES_NA1_0!$A$10:$AQ$100,MATCH(FIXED(M$6,0,TRUE),ES_NA1_0!$A$10:$AQ$10,0)+1,FALSE)),"",VLOOKUP($A52,ES_NA1_0!$A$10:$AQ$100,MATCH(FIXED(M$6,0,TRUE),ES_NA1_0!$A$10:$AQ$10,0)+1,FALSE))</f>
        <v/>
      </c>
      <c r="N52" s="232" t="str">
        <f>IF(ISNA(VLOOKUP($A52,ES_NA1_0!$A$10:$AQ$100,MATCH(FIXED(N$6,0,TRUE),ES_NA1_0!$A$10:$AQ$10,0)+1,FALSE)),"",VLOOKUP($A52,ES_NA1_0!$A$10:$AQ$100,MATCH(FIXED(N$6,0,TRUE),ES_NA1_0!$A$10:$AQ$10,0)+1,FALSE))</f>
        <v/>
      </c>
      <c r="O52" s="232" t="str">
        <f>IF(ISNA(VLOOKUP($A52,ES_NA1_0!$A$10:$AQ$100,MATCH(FIXED(O$6,0,TRUE),ES_NA1_0!$A$10:$AQ$10,0)+1,FALSE)),"",VLOOKUP($A52,ES_NA1_0!$A$10:$AQ$100,MATCH(FIXED(O$6,0,TRUE),ES_NA1_0!$A$10:$AQ$10,0)+1,FALSE))</f>
        <v/>
      </c>
      <c r="P52" s="232" t="str">
        <f>IF(ISNA(VLOOKUP($A52,ES_NA1_0!$A$10:$AQ$100,MATCH(FIXED(P$6,0,TRUE),ES_NA1_0!$A$10:$AQ$10,0)+1,FALSE)),"",VLOOKUP($A52,ES_NA1_0!$A$10:$AQ$100,MATCH(FIXED(P$6,0,TRUE),ES_NA1_0!$A$10:$AQ$10,0)+1,FALSE))</f>
        <v/>
      </c>
      <c r="Q52" s="232" t="str">
        <f>IF(ISNA(VLOOKUP($A52,ES_NA1_0!$A$10:$AQ$100,MATCH(FIXED(Q$6,0,TRUE),ES_NA1_0!$A$10:$AQ$10,0)+1,FALSE)),"",VLOOKUP($A52,ES_NA1_0!$A$10:$AQ$100,MATCH(FIXED(Q$6,0,TRUE),ES_NA1_0!$A$10:$AQ$10,0)+1,FALSE))</f>
        <v/>
      </c>
      <c r="R52" s="232" t="str">
        <f>IF(ISNA(VLOOKUP($A52,ES_NA1_0!$A$10:$AQ$100,MATCH(FIXED(R$6,0,TRUE),ES_NA1_0!$A$10:$AQ$10,0)+1,FALSE)),"",VLOOKUP($A52,ES_NA1_0!$A$10:$AQ$100,MATCH(FIXED(R$6,0,TRUE),ES_NA1_0!$A$10:$AQ$10,0)+1,FALSE))</f>
        <v/>
      </c>
      <c r="S52" s="232" t="str">
        <f>IF(ISNA(VLOOKUP($A52,ES_NA1_0!$A$10:$AQ$100,MATCH(FIXED(S$6,0,TRUE),ES_NA1_0!$A$10:$AQ$10,0)+1,FALSE)),"",VLOOKUP($A52,ES_NA1_0!$A$10:$AQ$100,MATCH(FIXED(S$6,0,TRUE),ES_NA1_0!$A$10:$AQ$10,0)+1,FALSE))</f>
        <v/>
      </c>
      <c r="T52" s="232" t="str">
        <f>IF(ISNA(VLOOKUP($A52,ES_NA1_0!$A$10:$AQ$100,MATCH(FIXED(T$6,0,TRUE),ES_NA1_0!$A$10:$AQ$10,0)+1,FALSE)),"",VLOOKUP($A52,ES_NA1_0!$A$10:$AQ$100,MATCH(FIXED(T$6,0,TRUE),ES_NA1_0!$A$10:$AQ$10,0)+1,FALSE))</f>
        <v/>
      </c>
      <c r="U52" s="232" t="str">
        <f>IF(ISNA(VLOOKUP($A52,ES_NA1_0!$A$10:$AQ$100,MATCH(FIXED(U$6,0,TRUE),ES_NA1_0!$A$10:$AQ$10,0)+1,FALSE)),"",VLOOKUP($A52,ES_NA1_0!$A$10:$AQ$100,MATCH(FIXED(U$6,0,TRUE),ES_NA1_0!$A$10:$AQ$10,0)+1,FALSE))</f>
        <v/>
      </c>
      <c r="V52" s="232" t="str">
        <f>IF(ISNA(VLOOKUP($A52,ES_NA1_0!$A$10:$AQ$100,MATCH(FIXED(V$6,0,TRUE),ES_NA1_0!$A$10:$AQ$10,0)+1,FALSE)),"",VLOOKUP($A52,ES_NA1_0!$A$10:$AQ$100,MATCH(FIXED(V$6,0,TRUE),ES_NA1_0!$A$10:$AQ$10,0)+1,FALSE))</f>
        <v/>
      </c>
      <c r="W52" s="232" t="str">
        <f>IF(ISNA(VLOOKUP($A52,ES_NA1_0!$A$10:$AQ$100,MATCH(FIXED(W$6,0,TRUE),ES_NA1_0!$A$10:$AQ$10,0)+1,FALSE)),"",VLOOKUP($A52,ES_NA1_0!$A$10:$AQ$100,MATCH(FIXED(W$6,0,TRUE),ES_NA1_0!$A$10:$AQ$10,0)+1,FALSE))</f>
        <v/>
      </c>
    </row>
    <row r="53" spans="1:23">
      <c r="A53" s="230" t="str">
        <f>lookup!Z12</f>
        <v>Ireland</v>
      </c>
      <c r="B53" s="232" t="str">
        <f>VLOOKUP(A53,lookup!$Z$2:$AA$77,2,FALSE)</f>
        <v>Ιρλανδία</v>
      </c>
      <c r="C53" s="232" t="str">
        <f>IF(ISNA(VLOOKUP($A53,ES_NA1_0!$A$10:$AQ$100,MATCH(FIXED(C$6,0,TRUE),ES_NA1_0!$A$10:$AQ$10,0)+1,FALSE)),"",VLOOKUP($A53,ES_NA1_0!$A$10:$AQ$100,MATCH(FIXED(C$6,0,TRUE),ES_NA1_0!$A$10:$AQ$10,0)+1,FALSE))</f>
        <v/>
      </c>
      <c r="D53" s="232" t="str">
        <f>IF(ISNA(VLOOKUP($A53,ES_NA1_0!$A$10:$AQ$100,MATCH(FIXED(D$6,0,TRUE),ES_NA1_0!$A$10:$AQ$10,0)+1,FALSE)),"",VLOOKUP($A53,ES_NA1_0!$A$10:$AQ$100,MATCH(FIXED(D$6,0,TRUE),ES_NA1_0!$A$10:$AQ$10,0)+1,FALSE))</f>
        <v/>
      </c>
      <c r="E53" s="232" t="str">
        <f>IF(ISNA(VLOOKUP($A53,ES_NA1_0!$A$10:$AQ$100,MATCH(FIXED(E$6,0,TRUE),ES_NA1_0!$A$10:$AQ$10,0)+1,FALSE)),"",VLOOKUP($A53,ES_NA1_0!$A$10:$AQ$100,MATCH(FIXED(E$6,0,TRUE),ES_NA1_0!$A$10:$AQ$10,0)+1,FALSE))</f>
        <v/>
      </c>
      <c r="F53" s="232" t="str">
        <f>IF(ISNA(VLOOKUP($A53,ES_NA1_0!$A$10:$AQ$100,MATCH(FIXED(F$6,0,TRUE),ES_NA1_0!$A$10:$AQ$10,0)+1,FALSE)),"",VLOOKUP($A53,ES_NA1_0!$A$10:$AQ$100,MATCH(FIXED(F$6,0,TRUE),ES_NA1_0!$A$10:$AQ$10,0)+1,FALSE))</f>
        <v/>
      </c>
      <c r="G53" s="232" t="str">
        <f>IF(ISNA(VLOOKUP($A53,ES_NA1_0!$A$10:$AQ$100,MATCH(FIXED(G$6,0,TRUE),ES_NA1_0!$A$10:$AQ$10,0)+1,FALSE)),"",VLOOKUP($A53,ES_NA1_0!$A$10:$AQ$100,MATCH(FIXED(G$6,0,TRUE),ES_NA1_0!$A$10:$AQ$10,0)+1,FALSE))</f>
        <v/>
      </c>
      <c r="H53" s="232" t="str">
        <f>IF(ISNA(VLOOKUP($A53,ES_NA1_0!$A$10:$AQ$100,MATCH(FIXED(H$6,0,TRUE),ES_NA1_0!$A$10:$AQ$10,0)+1,FALSE)),"",VLOOKUP($A53,ES_NA1_0!$A$10:$AQ$100,MATCH(FIXED(H$6,0,TRUE),ES_NA1_0!$A$10:$AQ$10,0)+1,FALSE))</f>
        <v/>
      </c>
      <c r="I53" s="232" t="str">
        <f>IF(ISNA(VLOOKUP($A53,ES_NA1_0!$A$10:$AQ$100,MATCH(FIXED(I$6,0,TRUE),ES_NA1_0!$A$10:$AQ$10,0)+1,FALSE)),"",VLOOKUP($A53,ES_NA1_0!$A$10:$AQ$100,MATCH(FIXED(I$6,0,TRUE),ES_NA1_0!$A$10:$AQ$10,0)+1,FALSE))</f>
        <v/>
      </c>
      <c r="J53" s="232" t="str">
        <f>IF(ISNA(VLOOKUP($A53,ES_NA1_0!$A$10:$AQ$100,MATCH(FIXED(J$6,0,TRUE),ES_NA1_0!$A$10:$AQ$10,0)+1,FALSE)),"",VLOOKUP($A53,ES_NA1_0!$A$10:$AQ$100,MATCH(FIXED(J$6,0,TRUE),ES_NA1_0!$A$10:$AQ$10,0)+1,FALSE))</f>
        <v/>
      </c>
      <c r="K53" s="232" t="str">
        <f>IF(ISNA(VLOOKUP($A53,ES_NA1_0!$A$10:$AQ$100,MATCH(FIXED(K$6,0,TRUE),ES_NA1_0!$A$10:$AQ$10,0)+1,FALSE)),"",VLOOKUP($A53,ES_NA1_0!$A$10:$AQ$100,MATCH(FIXED(K$6,0,TRUE),ES_NA1_0!$A$10:$AQ$10,0)+1,FALSE))</f>
        <v/>
      </c>
      <c r="L53" s="232" t="str">
        <f>IF(ISNA(VLOOKUP($A53,ES_NA1_0!$A$10:$AQ$100,MATCH(FIXED(L$6,0,TRUE),ES_NA1_0!$A$10:$AQ$10,0)+1,FALSE)),"",VLOOKUP($A53,ES_NA1_0!$A$10:$AQ$100,MATCH(FIXED(L$6,0,TRUE),ES_NA1_0!$A$10:$AQ$10,0)+1,FALSE))</f>
        <v/>
      </c>
      <c r="M53" s="232" t="str">
        <f>IF(ISNA(VLOOKUP($A53,ES_NA1_0!$A$10:$AQ$100,MATCH(FIXED(M$6,0,TRUE),ES_NA1_0!$A$10:$AQ$10,0)+1,FALSE)),"",VLOOKUP($A53,ES_NA1_0!$A$10:$AQ$100,MATCH(FIXED(M$6,0,TRUE),ES_NA1_0!$A$10:$AQ$10,0)+1,FALSE))</f>
        <v/>
      </c>
      <c r="N53" s="232" t="str">
        <f>IF(ISNA(VLOOKUP($A53,ES_NA1_0!$A$10:$AQ$100,MATCH(FIXED(N$6,0,TRUE),ES_NA1_0!$A$10:$AQ$10,0)+1,FALSE)),"",VLOOKUP($A53,ES_NA1_0!$A$10:$AQ$100,MATCH(FIXED(N$6,0,TRUE),ES_NA1_0!$A$10:$AQ$10,0)+1,FALSE))</f>
        <v/>
      </c>
      <c r="O53" s="232" t="str">
        <f>IF(ISNA(VLOOKUP($A53,ES_NA1_0!$A$10:$AQ$100,MATCH(FIXED(O$6,0,TRUE),ES_NA1_0!$A$10:$AQ$10,0)+1,FALSE)),"",VLOOKUP($A53,ES_NA1_0!$A$10:$AQ$100,MATCH(FIXED(O$6,0,TRUE),ES_NA1_0!$A$10:$AQ$10,0)+1,FALSE))</f>
        <v/>
      </c>
      <c r="P53" s="232" t="str">
        <f>IF(ISNA(VLOOKUP($A53,ES_NA1_0!$A$10:$AQ$100,MATCH(FIXED(P$6,0,TRUE),ES_NA1_0!$A$10:$AQ$10,0)+1,FALSE)),"",VLOOKUP($A53,ES_NA1_0!$A$10:$AQ$100,MATCH(FIXED(P$6,0,TRUE),ES_NA1_0!$A$10:$AQ$10,0)+1,FALSE))</f>
        <v/>
      </c>
      <c r="Q53" s="232" t="str">
        <f>IF(ISNA(VLOOKUP($A53,ES_NA1_0!$A$10:$AQ$100,MATCH(FIXED(Q$6,0,TRUE),ES_NA1_0!$A$10:$AQ$10,0)+1,FALSE)),"",VLOOKUP($A53,ES_NA1_0!$A$10:$AQ$100,MATCH(FIXED(Q$6,0,TRUE),ES_NA1_0!$A$10:$AQ$10,0)+1,FALSE))</f>
        <v/>
      </c>
      <c r="R53" s="232" t="str">
        <f>IF(ISNA(VLOOKUP($A53,ES_NA1_0!$A$10:$AQ$100,MATCH(FIXED(R$6,0,TRUE),ES_NA1_0!$A$10:$AQ$10,0)+1,FALSE)),"",VLOOKUP($A53,ES_NA1_0!$A$10:$AQ$100,MATCH(FIXED(R$6,0,TRUE),ES_NA1_0!$A$10:$AQ$10,0)+1,FALSE))</f>
        <v/>
      </c>
      <c r="S53" s="232" t="str">
        <f>IF(ISNA(VLOOKUP($A53,ES_NA1_0!$A$10:$AQ$100,MATCH(FIXED(S$6,0,TRUE),ES_NA1_0!$A$10:$AQ$10,0)+1,FALSE)),"",VLOOKUP($A53,ES_NA1_0!$A$10:$AQ$100,MATCH(FIXED(S$6,0,TRUE),ES_NA1_0!$A$10:$AQ$10,0)+1,FALSE))</f>
        <v/>
      </c>
      <c r="T53" s="232" t="str">
        <f>IF(ISNA(VLOOKUP($A53,ES_NA1_0!$A$10:$AQ$100,MATCH(FIXED(T$6,0,TRUE),ES_NA1_0!$A$10:$AQ$10,0)+1,FALSE)),"",VLOOKUP($A53,ES_NA1_0!$A$10:$AQ$100,MATCH(FIXED(T$6,0,TRUE),ES_NA1_0!$A$10:$AQ$10,0)+1,FALSE))</f>
        <v/>
      </c>
      <c r="U53" s="232" t="str">
        <f>IF(ISNA(VLOOKUP($A53,ES_NA1_0!$A$10:$AQ$100,MATCH(FIXED(U$6,0,TRUE),ES_NA1_0!$A$10:$AQ$10,0)+1,FALSE)),"",VLOOKUP($A53,ES_NA1_0!$A$10:$AQ$100,MATCH(FIXED(U$6,0,TRUE),ES_NA1_0!$A$10:$AQ$10,0)+1,FALSE))</f>
        <v/>
      </c>
      <c r="V53" s="232" t="str">
        <f>IF(ISNA(VLOOKUP($A53,ES_NA1_0!$A$10:$AQ$100,MATCH(FIXED(V$6,0,TRUE),ES_NA1_0!$A$10:$AQ$10,0)+1,FALSE)),"",VLOOKUP($A53,ES_NA1_0!$A$10:$AQ$100,MATCH(FIXED(V$6,0,TRUE),ES_NA1_0!$A$10:$AQ$10,0)+1,FALSE))</f>
        <v/>
      </c>
      <c r="W53" s="232" t="str">
        <f>IF(ISNA(VLOOKUP($A53,ES_NA1_0!$A$10:$AQ$100,MATCH(FIXED(W$6,0,TRUE),ES_NA1_0!$A$10:$AQ$10,0)+1,FALSE)),"",VLOOKUP($A53,ES_NA1_0!$A$10:$AQ$100,MATCH(FIXED(W$6,0,TRUE),ES_NA1_0!$A$10:$AQ$10,0)+1,FALSE))</f>
        <v/>
      </c>
    </row>
    <row r="54" spans="1:23">
      <c r="A54" s="230" t="str">
        <f>lookup!Z13</f>
        <v>Greece</v>
      </c>
      <c r="B54" s="232" t="str">
        <f>VLOOKUP(A54,lookup!$Z$2:$AA$77,2,FALSE)</f>
        <v>Ελλάδα</v>
      </c>
      <c r="C54" s="232" t="str">
        <f>IF(ISNA(VLOOKUP($A54,ES_NA1_0!$A$10:$AQ$100,MATCH(FIXED(C$6,0,TRUE),ES_NA1_0!$A$10:$AQ$10,0)+1,FALSE)),"",VLOOKUP($A54,ES_NA1_0!$A$10:$AQ$100,MATCH(FIXED(C$6,0,TRUE),ES_NA1_0!$A$10:$AQ$10,0)+1,FALSE))</f>
        <v/>
      </c>
      <c r="D54" s="232" t="str">
        <f>IF(ISNA(VLOOKUP($A54,ES_NA1_0!$A$10:$AQ$100,MATCH(FIXED(D$6,0,TRUE),ES_NA1_0!$A$10:$AQ$10,0)+1,FALSE)),"",VLOOKUP($A54,ES_NA1_0!$A$10:$AQ$100,MATCH(FIXED(D$6,0,TRUE),ES_NA1_0!$A$10:$AQ$10,0)+1,FALSE))</f>
        <v/>
      </c>
      <c r="E54" s="232" t="str">
        <f>IF(ISNA(VLOOKUP($A54,ES_NA1_0!$A$10:$AQ$100,MATCH(FIXED(E$6,0,TRUE),ES_NA1_0!$A$10:$AQ$10,0)+1,FALSE)),"",VLOOKUP($A54,ES_NA1_0!$A$10:$AQ$100,MATCH(FIXED(E$6,0,TRUE),ES_NA1_0!$A$10:$AQ$10,0)+1,FALSE))</f>
        <v/>
      </c>
      <c r="F54" s="232" t="str">
        <f>IF(ISNA(VLOOKUP($A54,ES_NA1_0!$A$10:$AQ$100,MATCH(FIXED(F$6,0,TRUE),ES_NA1_0!$A$10:$AQ$10,0)+1,FALSE)),"",VLOOKUP($A54,ES_NA1_0!$A$10:$AQ$100,MATCH(FIXED(F$6,0,TRUE),ES_NA1_0!$A$10:$AQ$10,0)+1,FALSE))</f>
        <v/>
      </c>
      <c r="G54" s="232" t="str">
        <f>IF(ISNA(VLOOKUP($A54,ES_NA1_0!$A$10:$AQ$100,MATCH(FIXED(G$6,0,TRUE),ES_NA1_0!$A$10:$AQ$10,0)+1,FALSE)),"",VLOOKUP($A54,ES_NA1_0!$A$10:$AQ$100,MATCH(FIXED(G$6,0,TRUE),ES_NA1_0!$A$10:$AQ$10,0)+1,FALSE))</f>
        <v/>
      </c>
      <c r="H54" s="232" t="str">
        <f>IF(ISNA(VLOOKUP($A54,ES_NA1_0!$A$10:$AQ$100,MATCH(FIXED(H$6,0,TRUE),ES_NA1_0!$A$10:$AQ$10,0)+1,FALSE)),"",VLOOKUP($A54,ES_NA1_0!$A$10:$AQ$100,MATCH(FIXED(H$6,0,TRUE),ES_NA1_0!$A$10:$AQ$10,0)+1,FALSE))</f>
        <v/>
      </c>
      <c r="I54" s="232" t="str">
        <f>IF(ISNA(VLOOKUP($A54,ES_NA1_0!$A$10:$AQ$100,MATCH(FIXED(I$6,0,TRUE),ES_NA1_0!$A$10:$AQ$10,0)+1,FALSE)),"",VLOOKUP($A54,ES_NA1_0!$A$10:$AQ$100,MATCH(FIXED(I$6,0,TRUE),ES_NA1_0!$A$10:$AQ$10,0)+1,FALSE))</f>
        <v/>
      </c>
      <c r="J54" s="232" t="str">
        <f>IF(ISNA(VLOOKUP($A54,ES_NA1_0!$A$10:$AQ$100,MATCH(FIXED(J$6,0,TRUE),ES_NA1_0!$A$10:$AQ$10,0)+1,FALSE)),"",VLOOKUP($A54,ES_NA1_0!$A$10:$AQ$100,MATCH(FIXED(J$6,0,TRUE),ES_NA1_0!$A$10:$AQ$10,0)+1,FALSE))</f>
        <v/>
      </c>
      <c r="K54" s="232" t="str">
        <f>IF(ISNA(VLOOKUP($A54,ES_NA1_0!$A$10:$AQ$100,MATCH(FIXED(K$6,0,TRUE),ES_NA1_0!$A$10:$AQ$10,0)+1,FALSE)),"",VLOOKUP($A54,ES_NA1_0!$A$10:$AQ$100,MATCH(FIXED(K$6,0,TRUE),ES_NA1_0!$A$10:$AQ$10,0)+1,FALSE))</f>
        <v/>
      </c>
      <c r="L54" s="232" t="str">
        <f>IF(ISNA(VLOOKUP($A54,ES_NA1_0!$A$10:$AQ$100,MATCH(FIXED(L$6,0,TRUE),ES_NA1_0!$A$10:$AQ$10,0)+1,FALSE)),"",VLOOKUP($A54,ES_NA1_0!$A$10:$AQ$100,MATCH(FIXED(L$6,0,TRUE),ES_NA1_0!$A$10:$AQ$10,0)+1,FALSE))</f>
        <v/>
      </c>
      <c r="M54" s="232" t="str">
        <f>IF(ISNA(VLOOKUP($A54,ES_NA1_0!$A$10:$AQ$100,MATCH(FIXED(M$6,0,TRUE),ES_NA1_0!$A$10:$AQ$10,0)+1,FALSE)),"",VLOOKUP($A54,ES_NA1_0!$A$10:$AQ$100,MATCH(FIXED(M$6,0,TRUE),ES_NA1_0!$A$10:$AQ$10,0)+1,FALSE))</f>
        <v/>
      </c>
      <c r="N54" s="232" t="str">
        <f>IF(ISNA(VLOOKUP($A54,ES_NA1_0!$A$10:$AQ$100,MATCH(FIXED(N$6,0,TRUE),ES_NA1_0!$A$10:$AQ$10,0)+1,FALSE)),"",VLOOKUP($A54,ES_NA1_0!$A$10:$AQ$100,MATCH(FIXED(N$6,0,TRUE),ES_NA1_0!$A$10:$AQ$10,0)+1,FALSE))</f>
        <v/>
      </c>
      <c r="O54" s="232" t="str">
        <f>IF(ISNA(VLOOKUP($A54,ES_NA1_0!$A$10:$AQ$100,MATCH(FIXED(O$6,0,TRUE),ES_NA1_0!$A$10:$AQ$10,0)+1,FALSE)),"",VLOOKUP($A54,ES_NA1_0!$A$10:$AQ$100,MATCH(FIXED(O$6,0,TRUE),ES_NA1_0!$A$10:$AQ$10,0)+1,FALSE))</f>
        <v/>
      </c>
      <c r="P54" s="232" t="str">
        <f>IF(ISNA(VLOOKUP($A54,ES_NA1_0!$A$10:$AQ$100,MATCH(FIXED(P$6,0,TRUE),ES_NA1_0!$A$10:$AQ$10,0)+1,FALSE)),"",VLOOKUP($A54,ES_NA1_0!$A$10:$AQ$100,MATCH(FIXED(P$6,0,TRUE),ES_NA1_0!$A$10:$AQ$10,0)+1,FALSE))</f>
        <v>p</v>
      </c>
      <c r="Q54" s="232" t="str">
        <f>IF(ISNA(VLOOKUP($A54,ES_NA1_0!$A$10:$AQ$100,MATCH(FIXED(Q$6,0,TRUE),ES_NA1_0!$A$10:$AQ$10,0)+1,FALSE)),"",VLOOKUP($A54,ES_NA1_0!$A$10:$AQ$100,MATCH(FIXED(Q$6,0,TRUE),ES_NA1_0!$A$10:$AQ$10,0)+1,FALSE))</f>
        <v>p</v>
      </c>
      <c r="R54" s="232" t="str">
        <f>IF(ISNA(VLOOKUP($A54,ES_NA1_0!$A$10:$AQ$100,MATCH(FIXED(R$6,0,TRUE),ES_NA1_0!$A$10:$AQ$10,0)+1,FALSE)),"",VLOOKUP($A54,ES_NA1_0!$A$10:$AQ$100,MATCH(FIXED(R$6,0,TRUE),ES_NA1_0!$A$10:$AQ$10,0)+1,FALSE))</f>
        <v>p</v>
      </c>
      <c r="S54" s="232" t="str">
        <f>IF(ISNA(VLOOKUP($A54,ES_NA1_0!$A$10:$AQ$100,MATCH(FIXED(S$6,0,TRUE),ES_NA1_0!$A$10:$AQ$10,0)+1,FALSE)),"",VLOOKUP($A54,ES_NA1_0!$A$10:$AQ$100,MATCH(FIXED(S$6,0,TRUE),ES_NA1_0!$A$10:$AQ$10,0)+1,FALSE))</f>
        <v>p</v>
      </c>
      <c r="T54" s="232" t="str">
        <f>IF(ISNA(VLOOKUP($A54,ES_NA1_0!$A$10:$AQ$100,MATCH(FIXED(T$6,0,TRUE),ES_NA1_0!$A$10:$AQ$10,0)+1,FALSE)),"",VLOOKUP($A54,ES_NA1_0!$A$10:$AQ$100,MATCH(FIXED(T$6,0,TRUE),ES_NA1_0!$A$10:$AQ$10,0)+1,FALSE))</f>
        <v>p</v>
      </c>
      <c r="U54" s="232" t="str">
        <f>IF(ISNA(VLOOKUP($A54,ES_NA1_0!$A$10:$AQ$100,MATCH(FIXED(U$6,0,TRUE),ES_NA1_0!$A$10:$AQ$10,0)+1,FALSE)),"",VLOOKUP($A54,ES_NA1_0!$A$10:$AQ$100,MATCH(FIXED(U$6,0,TRUE),ES_NA1_0!$A$10:$AQ$10,0)+1,FALSE))</f>
        <v>p</v>
      </c>
      <c r="V54" s="232" t="str">
        <f>IF(ISNA(VLOOKUP($A54,ES_NA1_0!$A$10:$AQ$100,MATCH(FIXED(V$6,0,TRUE),ES_NA1_0!$A$10:$AQ$10,0)+1,FALSE)),"",VLOOKUP($A54,ES_NA1_0!$A$10:$AQ$100,MATCH(FIXED(V$6,0,TRUE),ES_NA1_0!$A$10:$AQ$10,0)+1,FALSE))</f>
        <v/>
      </c>
      <c r="W54" s="232" t="str">
        <f>IF(ISNA(VLOOKUP($A54,ES_NA1_0!$A$10:$AQ$100,MATCH(FIXED(W$6,0,TRUE),ES_NA1_0!$A$10:$AQ$10,0)+1,FALSE)),"",VLOOKUP($A54,ES_NA1_0!$A$10:$AQ$100,MATCH(FIXED(W$6,0,TRUE),ES_NA1_0!$A$10:$AQ$10,0)+1,FALSE))</f>
        <v/>
      </c>
    </row>
    <row r="55" spans="1:23">
      <c r="A55" s="230" t="str">
        <f>lookup!Z14</f>
        <v>Spain</v>
      </c>
      <c r="B55" s="232" t="str">
        <f>VLOOKUP(A55,lookup!$Z$2:$AA$77,2,FALSE)</f>
        <v>Ισπανία</v>
      </c>
      <c r="C55" s="232" t="str">
        <f>IF(ISNA(VLOOKUP($A55,ES_NA1_0!$A$10:$AQ$100,MATCH(FIXED(C$6,0,TRUE),ES_NA1_0!$A$10:$AQ$10,0)+1,FALSE)),"",VLOOKUP($A55,ES_NA1_0!$A$10:$AQ$100,MATCH(FIXED(C$6,0,TRUE),ES_NA1_0!$A$10:$AQ$10,0)+1,FALSE))</f>
        <v/>
      </c>
      <c r="D55" s="232" t="str">
        <f>IF(ISNA(VLOOKUP($A55,ES_NA1_0!$A$10:$AQ$100,MATCH(FIXED(D$6,0,TRUE),ES_NA1_0!$A$10:$AQ$10,0)+1,FALSE)),"",VLOOKUP($A55,ES_NA1_0!$A$10:$AQ$100,MATCH(FIXED(D$6,0,TRUE),ES_NA1_0!$A$10:$AQ$10,0)+1,FALSE))</f>
        <v/>
      </c>
      <c r="E55" s="232" t="str">
        <f>IF(ISNA(VLOOKUP($A55,ES_NA1_0!$A$10:$AQ$100,MATCH(FIXED(E$6,0,TRUE),ES_NA1_0!$A$10:$AQ$10,0)+1,FALSE)),"",VLOOKUP($A55,ES_NA1_0!$A$10:$AQ$100,MATCH(FIXED(E$6,0,TRUE),ES_NA1_0!$A$10:$AQ$10,0)+1,FALSE))</f>
        <v/>
      </c>
      <c r="F55" s="232" t="str">
        <f>IF(ISNA(VLOOKUP($A55,ES_NA1_0!$A$10:$AQ$100,MATCH(FIXED(F$6,0,TRUE),ES_NA1_0!$A$10:$AQ$10,0)+1,FALSE)),"",VLOOKUP($A55,ES_NA1_0!$A$10:$AQ$100,MATCH(FIXED(F$6,0,TRUE),ES_NA1_0!$A$10:$AQ$10,0)+1,FALSE))</f>
        <v/>
      </c>
      <c r="G55" s="232" t="str">
        <f>IF(ISNA(VLOOKUP($A55,ES_NA1_0!$A$10:$AQ$100,MATCH(FIXED(G$6,0,TRUE),ES_NA1_0!$A$10:$AQ$10,0)+1,FALSE)),"",VLOOKUP($A55,ES_NA1_0!$A$10:$AQ$100,MATCH(FIXED(G$6,0,TRUE),ES_NA1_0!$A$10:$AQ$10,0)+1,FALSE))</f>
        <v/>
      </c>
      <c r="H55" s="232" t="str">
        <f>IF(ISNA(VLOOKUP($A55,ES_NA1_0!$A$10:$AQ$100,MATCH(FIXED(H$6,0,TRUE),ES_NA1_0!$A$10:$AQ$10,0)+1,FALSE)),"",VLOOKUP($A55,ES_NA1_0!$A$10:$AQ$100,MATCH(FIXED(H$6,0,TRUE),ES_NA1_0!$A$10:$AQ$10,0)+1,FALSE))</f>
        <v/>
      </c>
      <c r="I55" s="232" t="str">
        <f>IF(ISNA(VLOOKUP($A55,ES_NA1_0!$A$10:$AQ$100,MATCH(FIXED(I$6,0,TRUE),ES_NA1_0!$A$10:$AQ$10,0)+1,FALSE)),"",VLOOKUP($A55,ES_NA1_0!$A$10:$AQ$100,MATCH(FIXED(I$6,0,TRUE),ES_NA1_0!$A$10:$AQ$10,0)+1,FALSE))</f>
        <v/>
      </c>
      <c r="J55" s="232" t="str">
        <f>IF(ISNA(VLOOKUP($A55,ES_NA1_0!$A$10:$AQ$100,MATCH(FIXED(J$6,0,TRUE),ES_NA1_0!$A$10:$AQ$10,0)+1,FALSE)),"",VLOOKUP($A55,ES_NA1_0!$A$10:$AQ$100,MATCH(FIXED(J$6,0,TRUE),ES_NA1_0!$A$10:$AQ$10,0)+1,FALSE))</f>
        <v/>
      </c>
      <c r="K55" s="232" t="str">
        <f>IF(ISNA(VLOOKUP($A55,ES_NA1_0!$A$10:$AQ$100,MATCH(FIXED(K$6,0,TRUE),ES_NA1_0!$A$10:$AQ$10,0)+1,FALSE)),"",VLOOKUP($A55,ES_NA1_0!$A$10:$AQ$100,MATCH(FIXED(K$6,0,TRUE),ES_NA1_0!$A$10:$AQ$10,0)+1,FALSE))</f>
        <v/>
      </c>
      <c r="L55" s="232" t="str">
        <f>IF(ISNA(VLOOKUP($A55,ES_NA1_0!$A$10:$AQ$100,MATCH(FIXED(L$6,0,TRUE),ES_NA1_0!$A$10:$AQ$10,0)+1,FALSE)),"",VLOOKUP($A55,ES_NA1_0!$A$10:$AQ$100,MATCH(FIXED(L$6,0,TRUE),ES_NA1_0!$A$10:$AQ$10,0)+1,FALSE))</f>
        <v/>
      </c>
      <c r="M55" s="232" t="str">
        <f>IF(ISNA(VLOOKUP($A55,ES_NA1_0!$A$10:$AQ$100,MATCH(FIXED(M$6,0,TRUE),ES_NA1_0!$A$10:$AQ$10,0)+1,FALSE)),"",VLOOKUP($A55,ES_NA1_0!$A$10:$AQ$100,MATCH(FIXED(M$6,0,TRUE),ES_NA1_0!$A$10:$AQ$10,0)+1,FALSE))</f>
        <v/>
      </c>
      <c r="N55" s="232" t="str">
        <f>IF(ISNA(VLOOKUP($A55,ES_NA1_0!$A$10:$AQ$100,MATCH(FIXED(N$6,0,TRUE),ES_NA1_0!$A$10:$AQ$10,0)+1,FALSE)),"",VLOOKUP($A55,ES_NA1_0!$A$10:$AQ$100,MATCH(FIXED(N$6,0,TRUE),ES_NA1_0!$A$10:$AQ$10,0)+1,FALSE))</f>
        <v/>
      </c>
      <c r="O55" s="232" t="str">
        <f>IF(ISNA(VLOOKUP($A55,ES_NA1_0!$A$10:$AQ$100,MATCH(FIXED(O$6,0,TRUE),ES_NA1_0!$A$10:$AQ$10,0)+1,FALSE)),"",VLOOKUP($A55,ES_NA1_0!$A$10:$AQ$100,MATCH(FIXED(O$6,0,TRUE),ES_NA1_0!$A$10:$AQ$10,0)+1,FALSE))</f>
        <v/>
      </c>
      <c r="P55" s="232" t="str">
        <f>IF(ISNA(VLOOKUP($A55,ES_NA1_0!$A$10:$AQ$100,MATCH(FIXED(P$6,0,TRUE),ES_NA1_0!$A$10:$AQ$10,0)+1,FALSE)),"",VLOOKUP($A55,ES_NA1_0!$A$10:$AQ$100,MATCH(FIXED(P$6,0,TRUE),ES_NA1_0!$A$10:$AQ$10,0)+1,FALSE))</f>
        <v/>
      </c>
      <c r="Q55" s="232" t="str">
        <f>IF(ISNA(VLOOKUP($A55,ES_NA1_0!$A$10:$AQ$100,MATCH(FIXED(Q$6,0,TRUE),ES_NA1_0!$A$10:$AQ$10,0)+1,FALSE)),"",VLOOKUP($A55,ES_NA1_0!$A$10:$AQ$100,MATCH(FIXED(Q$6,0,TRUE),ES_NA1_0!$A$10:$AQ$10,0)+1,FALSE))</f>
        <v/>
      </c>
      <c r="R55" s="232" t="str">
        <f>IF(ISNA(VLOOKUP($A55,ES_NA1_0!$A$10:$AQ$100,MATCH(FIXED(R$6,0,TRUE),ES_NA1_0!$A$10:$AQ$10,0)+1,FALSE)),"",VLOOKUP($A55,ES_NA1_0!$A$10:$AQ$100,MATCH(FIXED(R$6,0,TRUE),ES_NA1_0!$A$10:$AQ$10,0)+1,FALSE))</f>
        <v/>
      </c>
      <c r="S55" s="232" t="str">
        <f>IF(ISNA(VLOOKUP($A55,ES_NA1_0!$A$10:$AQ$100,MATCH(FIXED(S$6,0,TRUE),ES_NA1_0!$A$10:$AQ$10,0)+1,FALSE)),"",VLOOKUP($A55,ES_NA1_0!$A$10:$AQ$100,MATCH(FIXED(S$6,0,TRUE),ES_NA1_0!$A$10:$AQ$10,0)+1,FALSE))</f>
        <v/>
      </c>
      <c r="T55" s="232" t="str">
        <f>IF(ISNA(VLOOKUP($A55,ES_NA1_0!$A$10:$AQ$100,MATCH(FIXED(T$6,0,TRUE),ES_NA1_0!$A$10:$AQ$10,0)+1,FALSE)),"",VLOOKUP($A55,ES_NA1_0!$A$10:$AQ$100,MATCH(FIXED(T$6,0,TRUE),ES_NA1_0!$A$10:$AQ$10,0)+1,FALSE))</f>
        <v/>
      </c>
      <c r="U55" s="232" t="str">
        <f>IF(ISNA(VLOOKUP($A55,ES_NA1_0!$A$10:$AQ$100,MATCH(FIXED(U$6,0,TRUE),ES_NA1_0!$A$10:$AQ$10,0)+1,FALSE)),"",VLOOKUP($A55,ES_NA1_0!$A$10:$AQ$100,MATCH(FIXED(U$6,0,TRUE),ES_NA1_0!$A$10:$AQ$10,0)+1,FALSE))</f>
        <v/>
      </c>
      <c r="V55" s="232" t="str">
        <f>IF(ISNA(VLOOKUP($A55,ES_NA1_0!$A$10:$AQ$100,MATCH(FIXED(V$6,0,TRUE),ES_NA1_0!$A$10:$AQ$10,0)+1,FALSE)),"",VLOOKUP($A55,ES_NA1_0!$A$10:$AQ$100,MATCH(FIXED(V$6,0,TRUE),ES_NA1_0!$A$10:$AQ$10,0)+1,FALSE))</f>
        <v/>
      </c>
      <c r="W55" s="232" t="str">
        <f>IF(ISNA(VLOOKUP($A55,ES_NA1_0!$A$10:$AQ$100,MATCH(FIXED(W$6,0,TRUE),ES_NA1_0!$A$10:$AQ$10,0)+1,FALSE)),"",VLOOKUP($A55,ES_NA1_0!$A$10:$AQ$100,MATCH(FIXED(W$6,0,TRUE),ES_NA1_0!$A$10:$AQ$10,0)+1,FALSE))</f>
        <v/>
      </c>
    </row>
    <row r="56" spans="1:23">
      <c r="A56" s="230" t="str">
        <f>lookup!Z15</f>
        <v>France</v>
      </c>
      <c r="B56" s="232" t="str">
        <f>VLOOKUP(A56,lookup!$Z$2:$AA$77,2,FALSE)</f>
        <v>Γαλλία</v>
      </c>
      <c r="C56" s="232" t="str">
        <f>IF(ISNA(VLOOKUP($A56,ES_NA1_0!$A$10:$AQ$100,MATCH(FIXED(C$6,0,TRUE),ES_NA1_0!$A$10:$AQ$10,0)+1,FALSE)),"",VLOOKUP($A56,ES_NA1_0!$A$10:$AQ$100,MATCH(FIXED(C$6,0,TRUE),ES_NA1_0!$A$10:$AQ$10,0)+1,FALSE))</f>
        <v/>
      </c>
      <c r="D56" s="232" t="str">
        <f>IF(ISNA(VLOOKUP($A56,ES_NA1_0!$A$10:$AQ$100,MATCH(FIXED(D$6,0,TRUE),ES_NA1_0!$A$10:$AQ$10,0)+1,FALSE)),"",VLOOKUP($A56,ES_NA1_0!$A$10:$AQ$100,MATCH(FIXED(D$6,0,TRUE),ES_NA1_0!$A$10:$AQ$10,0)+1,FALSE))</f>
        <v/>
      </c>
      <c r="E56" s="232" t="str">
        <f>IF(ISNA(VLOOKUP($A56,ES_NA1_0!$A$10:$AQ$100,MATCH(FIXED(E$6,0,TRUE),ES_NA1_0!$A$10:$AQ$10,0)+1,FALSE)),"",VLOOKUP($A56,ES_NA1_0!$A$10:$AQ$100,MATCH(FIXED(E$6,0,TRUE),ES_NA1_0!$A$10:$AQ$10,0)+1,FALSE))</f>
        <v/>
      </c>
      <c r="F56" s="232" t="str">
        <f>IF(ISNA(VLOOKUP($A56,ES_NA1_0!$A$10:$AQ$100,MATCH(FIXED(F$6,0,TRUE),ES_NA1_0!$A$10:$AQ$10,0)+1,FALSE)),"",VLOOKUP($A56,ES_NA1_0!$A$10:$AQ$100,MATCH(FIXED(F$6,0,TRUE),ES_NA1_0!$A$10:$AQ$10,0)+1,FALSE))</f>
        <v/>
      </c>
      <c r="G56" s="232" t="str">
        <f>IF(ISNA(VLOOKUP($A56,ES_NA1_0!$A$10:$AQ$100,MATCH(FIXED(G$6,0,TRUE),ES_NA1_0!$A$10:$AQ$10,0)+1,FALSE)),"",VLOOKUP($A56,ES_NA1_0!$A$10:$AQ$100,MATCH(FIXED(G$6,0,TRUE),ES_NA1_0!$A$10:$AQ$10,0)+1,FALSE))</f>
        <v/>
      </c>
      <c r="H56" s="232" t="str">
        <f>IF(ISNA(VLOOKUP($A56,ES_NA1_0!$A$10:$AQ$100,MATCH(FIXED(H$6,0,TRUE),ES_NA1_0!$A$10:$AQ$10,0)+1,FALSE)),"",VLOOKUP($A56,ES_NA1_0!$A$10:$AQ$100,MATCH(FIXED(H$6,0,TRUE),ES_NA1_0!$A$10:$AQ$10,0)+1,FALSE))</f>
        <v/>
      </c>
      <c r="I56" s="232" t="str">
        <f>IF(ISNA(VLOOKUP($A56,ES_NA1_0!$A$10:$AQ$100,MATCH(FIXED(I$6,0,TRUE),ES_NA1_0!$A$10:$AQ$10,0)+1,FALSE)),"",VLOOKUP($A56,ES_NA1_0!$A$10:$AQ$100,MATCH(FIXED(I$6,0,TRUE),ES_NA1_0!$A$10:$AQ$10,0)+1,FALSE))</f>
        <v/>
      </c>
      <c r="J56" s="232" t="str">
        <f>IF(ISNA(VLOOKUP($A56,ES_NA1_0!$A$10:$AQ$100,MATCH(FIXED(J$6,0,TRUE),ES_NA1_0!$A$10:$AQ$10,0)+1,FALSE)),"",VLOOKUP($A56,ES_NA1_0!$A$10:$AQ$100,MATCH(FIXED(J$6,0,TRUE),ES_NA1_0!$A$10:$AQ$10,0)+1,FALSE))</f>
        <v/>
      </c>
      <c r="K56" s="232" t="str">
        <f>IF(ISNA(VLOOKUP($A56,ES_NA1_0!$A$10:$AQ$100,MATCH(FIXED(K$6,0,TRUE),ES_NA1_0!$A$10:$AQ$10,0)+1,FALSE)),"",VLOOKUP($A56,ES_NA1_0!$A$10:$AQ$100,MATCH(FIXED(K$6,0,TRUE),ES_NA1_0!$A$10:$AQ$10,0)+1,FALSE))</f>
        <v/>
      </c>
      <c r="L56" s="232" t="str">
        <f>IF(ISNA(VLOOKUP($A56,ES_NA1_0!$A$10:$AQ$100,MATCH(FIXED(L$6,0,TRUE),ES_NA1_0!$A$10:$AQ$10,0)+1,FALSE)),"",VLOOKUP($A56,ES_NA1_0!$A$10:$AQ$100,MATCH(FIXED(L$6,0,TRUE),ES_NA1_0!$A$10:$AQ$10,0)+1,FALSE))</f>
        <v/>
      </c>
      <c r="M56" s="232" t="str">
        <f>IF(ISNA(VLOOKUP($A56,ES_NA1_0!$A$10:$AQ$100,MATCH(FIXED(M$6,0,TRUE),ES_NA1_0!$A$10:$AQ$10,0)+1,FALSE)),"",VLOOKUP($A56,ES_NA1_0!$A$10:$AQ$100,MATCH(FIXED(M$6,0,TRUE),ES_NA1_0!$A$10:$AQ$10,0)+1,FALSE))</f>
        <v/>
      </c>
      <c r="N56" s="232" t="str">
        <f>IF(ISNA(VLOOKUP($A56,ES_NA1_0!$A$10:$AQ$100,MATCH(FIXED(N$6,0,TRUE),ES_NA1_0!$A$10:$AQ$10,0)+1,FALSE)),"",VLOOKUP($A56,ES_NA1_0!$A$10:$AQ$100,MATCH(FIXED(N$6,0,TRUE),ES_NA1_0!$A$10:$AQ$10,0)+1,FALSE))</f>
        <v/>
      </c>
      <c r="O56" s="232" t="str">
        <f>IF(ISNA(VLOOKUP($A56,ES_NA1_0!$A$10:$AQ$100,MATCH(FIXED(O$6,0,TRUE),ES_NA1_0!$A$10:$AQ$10,0)+1,FALSE)),"",VLOOKUP($A56,ES_NA1_0!$A$10:$AQ$100,MATCH(FIXED(O$6,0,TRUE),ES_NA1_0!$A$10:$AQ$10,0)+1,FALSE))</f>
        <v/>
      </c>
      <c r="P56" s="232" t="str">
        <f>IF(ISNA(VLOOKUP($A56,ES_NA1_0!$A$10:$AQ$100,MATCH(FIXED(P$6,0,TRUE),ES_NA1_0!$A$10:$AQ$10,0)+1,FALSE)),"",VLOOKUP($A56,ES_NA1_0!$A$10:$AQ$100,MATCH(FIXED(P$6,0,TRUE),ES_NA1_0!$A$10:$AQ$10,0)+1,FALSE))</f>
        <v/>
      </c>
      <c r="Q56" s="232" t="str">
        <f>IF(ISNA(VLOOKUP($A56,ES_NA1_0!$A$10:$AQ$100,MATCH(FIXED(Q$6,0,TRUE),ES_NA1_0!$A$10:$AQ$10,0)+1,FALSE)),"",VLOOKUP($A56,ES_NA1_0!$A$10:$AQ$100,MATCH(FIXED(Q$6,0,TRUE),ES_NA1_0!$A$10:$AQ$10,0)+1,FALSE))</f>
        <v/>
      </c>
      <c r="R56" s="232" t="str">
        <f>IF(ISNA(VLOOKUP($A56,ES_NA1_0!$A$10:$AQ$100,MATCH(FIXED(R$6,0,TRUE),ES_NA1_0!$A$10:$AQ$10,0)+1,FALSE)),"",VLOOKUP($A56,ES_NA1_0!$A$10:$AQ$100,MATCH(FIXED(R$6,0,TRUE),ES_NA1_0!$A$10:$AQ$10,0)+1,FALSE))</f>
        <v/>
      </c>
      <c r="S56" s="232" t="str">
        <f>IF(ISNA(VLOOKUP($A56,ES_NA1_0!$A$10:$AQ$100,MATCH(FIXED(S$6,0,TRUE),ES_NA1_0!$A$10:$AQ$10,0)+1,FALSE)),"",VLOOKUP($A56,ES_NA1_0!$A$10:$AQ$100,MATCH(FIXED(S$6,0,TRUE),ES_NA1_0!$A$10:$AQ$10,0)+1,FALSE))</f>
        <v/>
      </c>
      <c r="T56" s="232" t="str">
        <f>IF(ISNA(VLOOKUP($A56,ES_NA1_0!$A$10:$AQ$100,MATCH(FIXED(T$6,0,TRUE),ES_NA1_0!$A$10:$AQ$10,0)+1,FALSE)),"",VLOOKUP($A56,ES_NA1_0!$A$10:$AQ$100,MATCH(FIXED(T$6,0,TRUE),ES_NA1_0!$A$10:$AQ$10,0)+1,FALSE))</f>
        <v/>
      </c>
      <c r="U56" s="232" t="str">
        <f>IF(ISNA(VLOOKUP($A56,ES_NA1_0!$A$10:$AQ$100,MATCH(FIXED(U$6,0,TRUE),ES_NA1_0!$A$10:$AQ$10,0)+1,FALSE)),"",VLOOKUP($A56,ES_NA1_0!$A$10:$AQ$100,MATCH(FIXED(U$6,0,TRUE),ES_NA1_0!$A$10:$AQ$10,0)+1,FALSE))</f>
        <v/>
      </c>
      <c r="V56" s="232" t="str">
        <f>IF(ISNA(VLOOKUP($A56,ES_NA1_0!$A$10:$AQ$100,MATCH(FIXED(V$6,0,TRUE),ES_NA1_0!$A$10:$AQ$10,0)+1,FALSE)),"",VLOOKUP($A56,ES_NA1_0!$A$10:$AQ$100,MATCH(FIXED(V$6,0,TRUE),ES_NA1_0!$A$10:$AQ$10,0)+1,FALSE))</f>
        <v/>
      </c>
      <c r="W56" s="232" t="str">
        <f>IF(ISNA(VLOOKUP($A56,ES_NA1_0!$A$10:$AQ$100,MATCH(FIXED(W$6,0,TRUE),ES_NA1_0!$A$10:$AQ$10,0)+1,FALSE)),"",VLOOKUP($A56,ES_NA1_0!$A$10:$AQ$100,MATCH(FIXED(W$6,0,TRUE),ES_NA1_0!$A$10:$AQ$10,0)+1,FALSE))</f>
        <v/>
      </c>
    </row>
    <row r="57" spans="1:23">
      <c r="A57" s="230" t="str">
        <f>lookup!Z16</f>
        <v>Croatia</v>
      </c>
      <c r="B57" s="232" t="str">
        <f>VLOOKUP(A57,lookup!$Z$2:$AA$77,2,FALSE)</f>
        <v>Κροατία</v>
      </c>
      <c r="C57" s="232" t="str">
        <f>IF(ISNA(VLOOKUP($A57,ES_NA1_0!$A$10:$AQ$100,MATCH(FIXED(C$6,0,TRUE),ES_NA1_0!$A$10:$AQ$10,0)+1,FALSE)),"",VLOOKUP($A57,ES_NA1_0!$A$10:$AQ$100,MATCH(FIXED(C$6,0,TRUE),ES_NA1_0!$A$10:$AQ$10,0)+1,FALSE))</f>
        <v/>
      </c>
      <c r="D57" s="232" t="str">
        <f>IF(ISNA(VLOOKUP($A57,ES_NA1_0!$A$10:$AQ$100,MATCH(FIXED(D$6,0,TRUE),ES_NA1_0!$A$10:$AQ$10,0)+1,FALSE)),"",VLOOKUP($A57,ES_NA1_0!$A$10:$AQ$100,MATCH(FIXED(D$6,0,TRUE),ES_NA1_0!$A$10:$AQ$10,0)+1,FALSE))</f>
        <v/>
      </c>
      <c r="E57" s="232" t="str">
        <f>IF(ISNA(VLOOKUP($A57,ES_NA1_0!$A$10:$AQ$100,MATCH(FIXED(E$6,0,TRUE),ES_NA1_0!$A$10:$AQ$10,0)+1,FALSE)),"",VLOOKUP($A57,ES_NA1_0!$A$10:$AQ$100,MATCH(FIXED(E$6,0,TRUE),ES_NA1_0!$A$10:$AQ$10,0)+1,FALSE))</f>
        <v/>
      </c>
      <c r="F57" s="232" t="str">
        <f>IF(ISNA(VLOOKUP($A57,ES_NA1_0!$A$10:$AQ$100,MATCH(FIXED(F$6,0,TRUE),ES_NA1_0!$A$10:$AQ$10,0)+1,FALSE)),"",VLOOKUP($A57,ES_NA1_0!$A$10:$AQ$100,MATCH(FIXED(F$6,0,TRUE),ES_NA1_0!$A$10:$AQ$10,0)+1,FALSE))</f>
        <v/>
      </c>
      <c r="G57" s="232" t="str">
        <f>IF(ISNA(VLOOKUP($A57,ES_NA1_0!$A$10:$AQ$100,MATCH(FIXED(G$6,0,TRUE),ES_NA1_0!$A$10:$AQ$10,0)+1,FALSE)),"",VLOOKUP($A57,ES_NA1_0!$A$10:$AQ$100,MATCH(FIXED(G$6,0,TRUE),ES_NA1_0!$A$10:$AQ$10,0)+1,FALSE))</f>
        <v/>
      </c>
      <c r="H57" s="232" t="str">
        <f>IF(ISNA(VLOOKUP($A57,ES_NA1_0!$A$10:$AQ$100,MATCH(FIXED(H$6,0,TRUE),ES_NA1_0!$A$10:$AQ$10,0)+1,FALSE)),"",VLOOKUP($A57,ES_NA1_0!$A$10:$AQ$100,MATCH(FIXED(H$6,0,TRUE),ES_NA1_0!$A$10:$AQ$10,0)+1,FALSE))</f>
        <v/>
      </c>
      <c r="I57" s="232" t="str">
        <f>IF(ISNA(VLOOKUP($A57,ES_NA1_0!$A$10:$AQ$100,MATCH(FIXED(I$6,0,TRUE),ES_NA1_0!$A$10:$AQ$10,0)+1,FALSE)),"",VLOOKUP($A57,ES_NA1_0!$A$10:$AQ$100,MATCH(FIXED(I$6,0,TRUE),ES_NA1_0!$A$10:$AQ$10,0)+1,FALSE))</f>
        <v/>
      </c>
      <c r="J57" s="232" t="str">
        <f>IF(ISNA(VLOOKUP($A57,ES_NA1_0!$A$10:$AQ$100,MATCH(FIXED(J$6,0,TRUE),ES_NA1_0!$A$10:$AQ$10,0)+1,FALSE)),"",VLOOKUP($A57,ES_NA1_0!$A$10:$AQ$100,MATCH(FIXED(J$6,0,TRUE),ES_NA1_0!$A$10:$AQ$10,0)+1,FALSE))</f>
        <v/>
      </c>
      <c r="K57" s="232" t="str">
        <f>IF(ISNA(VLOOKUP($A57,ES_NA1_0!$A$10:$AQ$100,MATCH(FIXED(K$6,0,TRUE),ES_NA1_0!$A$10:$AQ$10,0)+1,FALSE)),"",VLOOKUP($A57,ES_NA1_0!$A$10:$AQ$100,MATCH(FIXED(K$6,0,TRUE),ES_NA1_0!$A$10:$AQ$10,0)+1,FALSE))</f>
        <v/>
      </c>
      <c r="L57" s="232" t="str">
        <f>IF(ISNA(VLOOKUP($A57,ES_NA1_0!$A$10:$AQ$100,MATCH(FIXED(L$6,0,TRUE),ES_NA1_0!$A$10:$AQ$10,0)+1,FALSE)),"",VLOOKUP($A57,ES_NA1_0!$A$10:$AQ$100,MATCH(FIXED(L$6,0,TRUE),ES_NA1_0!$A$10:$AQ$10,0)+1,FALSE))</f>
        <v/>
      </c>
      <c r="M57" s="232" t="str">
        <f>IF(ISNA(VLOOKUP($A57,ES_NA1_0!$A$10:$AQ$100,MATCH(FIXED(M$6,0,TRUE),ES_NA1_0!$A$10:$AQ$10,0)+1,FALSE)),"",VLOOKUP($A57,ES_NA1_0!$A$10:$AQ$100,MATCH(FIXED(M$6,0,TRUE),ES_NA1_0!$A$10:$AQ$10,0)+1,FALSE))</f>
        <v/>
      </c>
      <c r="N57" s="232" t="str">
        <f>IF(ISNA(VLOOKUP($A57,ES_NA1_0!$A$10:$AQ$100,MATCH(FIXED(N$6,0,TRUE),ES_NA1_0!$A$10:$AQ$10,0)+1,FALSE)),"",VLOOKUP($A57,ES_NA1_0!$A$10:$AQ$100,MATCH(FIXED(N$6,0,TRUE),ES_NA1_0!$A$10:$AQ$10,0)+1,FALSE))</f>
        <v/>
      </c>
      <c r="O57" s="232" t="str">
        <f>IF(ISNA(VLOOKUP($A57,ES_NA1_0!$A$10:$AQ$100,MATCH(FIXED(O$6,0,TRUE),ES_NA1_0!$A$10:$AQ$10,0)+1,FALSE)),"",VLOOKUP($A57,ES_NA1_0!$A$10:$AQ$100,MATCH(FIXED(O$6,0,TRUE),ES_NA1_0!$A$10:$AQ$10,0)+1,FALSE))</f>
        <v/>
      </c>
      <c r="P57" s="232" t="str">
        <f>IF(ISNA(VLOOKUP($A57,ES_NA1_0!$A$10:$AQ$100,MATCH(FIXED(P$6,0,TRUE),ES_NA1_0!$A$10:$AQ$10,0)+1,FALSE)),"",VLOOKUP($A57,ES_NA1_0!$A$10:$AQ$100,MATCH(FIXED(P$6,0,TRUE),ES_NA1_0!$A$10:$AQ$10,0)+1,FALSE))</f>
        <v/>
      </c>
      <c r="Q57" s="232" t="str">
        <f>IF(ISNA(VLOOKUP($A57,ES_NA1_0!$A$10:$AQ$100,MATCH(FIXED(Q$6,0,TRUE),ES_NA1_0!$A$10:$AQ$10,0)+1,FALSE)),"",VLOOKUP($A57,ES_NA1_0!$A$10:$AQ$100,MATCH(FIXED(Q$6,0,TRUE),ES_NA1_0!$A$10:$AQ$10,0)+1,FALSE))</f>
        <v/>
      </c>
      <c r="R57" s="232" t="str">
        <f>IF(ISNA(VLOOKUP($A57,ES_NA1_0!$A$10:$AQ$100,MATCH(FIXED(R$6,0,TRUE),ES_NA1_0!$A$10:$AQ$10,0)+1,FALSE)),"",VLOOKUP($A57,ES_NA1_0!$A$10:$AQ$100,MATCH(FIXED(R$6,0,TRUE),ES_NA1_0!$A$10:$AQ$10,0)+1,FALSE))</f>
        <v/>
      </c>
      <c r="S57" s="232" t="str">
        <f>IF(ISNA(VLOOKUP($A57,ES_NA1_0!$A$10:$AQ$100,MATCH(FIXED(S$6,0,TRUE),ES_NA1_0!$A$10:$AQ$10,0)+1,FALSE)),"",VLOOKUP($A57,ES_NA1_0!$A$10:$AQ$100,MATCH(FIXED(S$6,0,TRUE),ES_NA1_0!$A$10:$AQ$10,0)+1,FALSE))</f>
        <v/>
      </c>
      <c r="T57" s="232" t="str">
        <f>IF(ISNA(VLOOKUP($A57,ES_NA1_0!$A$10:$AQ$100,MATCH(FIXED(T$6,0,TRUE),ES_NA1_0!$A$10:$AQ$10,0)+1,FALSE)),"",VLOOKUP($A57,ES_NA1_0!$A$10:$AQ$100,MATCH(FIXED(T$6,0,TRUE),ES_NA1_0!$A$10:$AQ$10,0)+1,FALSE))</f>
        <v/>
      </c>
      <c r="U57" s="232" t="str">
        <f>IF(ISNA(VLOOKUP($A57,ES_NA1_0!$A$10:$AQ$100,MATCH(FIXED(U$6,0,TRUE),ES_NA1_0!$A$10:$AQ$10,0)+1,FALSE)),"",VLOOKUP($A57,ES_NA1_0!$A$10:$AQ$100,MATCH(FIXED(U$6,0,TRUE),ES_NA1_0!$A$10:$AQ$10,0)+1,FALSE))</f>
        <v/>
      </c>
      <c r="V57" s="232" t="str">
        <f>IF(ISNA(VLOOKUP($A57,ES_NA1_0!$A$10:$AQ$100,MATCH(FIXED(V$6,0,TRUE),ES_NA1_0!$A$10:$AQ$10,0)+1,FALSE)),"",VLOOKUP($A57,ES_NA1_0!$A$10:$AQ$100,MATCH(FIXED(V$6,0,TRUE),ES_NA1_0!$A$10:$AQ$10,0)+1,FALSE))</f>
        <v/>
      </c>
      <c r="W57" s="232" t="str">
        <f>IF(ISNA(VLOOKUP($A57,ES_NA1_0!$A$10:$AQ$100,MATCH(FIXED(W$6,0,TRUE),ES_NA1_0!$A$10:$AQ$10,0)+1,FALSE)),"",VLOOKUP($A57,ES_NA1_0!$A$10:$AQ$100,MATCH(FIXED(W$6,0,TRUE),ES_NA1_0!$A$10:$AQ$10,0)+1,FALSE))</f>
        <v/>
      </c>
    </row>
    <row r="58" spans="1:23">
      <c r="A58" s="230" t="str">
        <f>lookup!Z17</f>
        <v>Italy</v>
      </c>
      <c r="B58" s="232" t="str">
        <f>VLOOKUP(A58,lookup!$Z$2:$AA$77,2,FALSE)</f>
        <v>Ιταλία</v>
      </c>
      <c r="C58" s="232" t="str">
        <f>IF(ISNA(VLOOKUP($A58,ES_NA1_0!$A$10:$AQ$100,MATCH(FIXED(C$6,0,TRUE),ES_NA1_0!$A$10:$AQ$10,0)+1,FALSE)),"",VLOOKUP($A58,ES_NA1_0!$A$10:$AQ$100,MATCH(FIXED(C$6,0,TRUE),ES_NA1_0!$A$10:$AQ$10,0)+1,FALSE))</f>
        <v/>
      </c>
      <c r="D58" s="232" t="str">
        <f>IF(ISNA(VLOOKUP($A58,ES_NA1_0!$A$10:$AQ$100,MATCH(FIXED(D$6,0,TRUE),ES_NA1_0!$A$10:$AQ$10,0)+1,FALSE)),"",VLOOKUP($A58,ES_NA1_0!$A$10:$AQ$100,MATCH(FIXED(D$6,0,TRUE),ES_NA1_0!$A$10:$AQ$10,0)+1,FALSE))</f>
        <v/>
      </c>
      <c r="E58" s="232" t="str">
        <f>IF(ISNA(VLOOKUP($A58,ES_NA1_0!$A$10:$AQ$100,MATCH(FIXED(E$6,0,TRUE),ES_NA1_0!$A$10:$AQ$10,0)+1,FALSE)),"",VLOOKUP($A58,ES_NA1_0!$A$10:$AQ$100,MATCH(FIXED(E$6,0,TRUE),ES_NA1_0!$A$10:$AQ$10,0)+1,FALSE))</f>
        <v/>
      </c>
      <c r="F58" s="232" t="str">
        <f>IF(ISNA(VLOOKUP($A58,ES_NA1_0!$A$10:$AQ$100,MATCH(FIXED(F$6,0,TRUE),ES_NA1_0!$A$10:$AQ$10,0)+1,FALSE)),"",VLOOKUP($A58,ES_NA1_0!$A$10:$AQ$100,MATCH(FIXED(F$6,0,TRUE),ES_NA1_0!$A$10:$AQ$10,0)+1,FALSE))</f>
        <v/>
      </c>
      <c r="G58" s="232" t="str">
        <f>IF(ISNA(VLOOKUP($A58,ES_NA1_0!$A$10:$AQ$100,MATCH(FIXED(G$6,0,TRUE),ES_NA1_0!$A$10:$AQ$10,0)+1,FALSE)),"",VLOOKUP($A58,ES_NA1_0!$A$10:$AQ$100,MATCH(FIXED(G$6,0,TRUE),ES_NA1_0!$A$10:$AQ$10,0)+1,FALSE))</f>
        <v/>
      </c>
      <c r="H58" s="232" t="str">
        <f>IF(ISNA(VLOOKUP($A58,ES_NA1_0!$A$10:$AQ$100,MATCH(FIXED(H$6,0,TRUE),ES_NA1_0!$A$10:$AQ$10,0)+1,FALSE)),"",VLOOKUP($A58,ES_NA1_0!$A$10:$AQ$100,MATCH(FIXED(H$6,0,TRUE),ES_NA1_0!$A$10:$AQ$10,0)+1,FALSE))</f>
        <v/>
      </c>
      <c r="I58" s="232" t="str">
        <f>IF(ISNA(VLOOKUP($A58,ES_NA1_0!$A$10:$AQ$100,MATCH(FIXED(I$6,0,TRUE),ES_NA1_0!$A$10:$AQ$10,0)+1,FALSE)),"",VLOOKUP($A58,ES_NA1_0!$A$10:$AQ$100,MATCH(FIXED(I$6,0,TRUE),ES_NA1_0!$A$10:$AQ$10,0)+1,FALSE))</f>
        <v/>
      </c>
      <c r="J58" s="232" t="str">
        <f>IF(ISNA(VLOOKUP($A58,ES_NA1_0!$A$10:$AQ$100,MATCH(FIXED(J$6,0,TRUE),ES_NA1_0!$A$10:$AQ$10,0)+1,FALSE)),"",VLOOKUP($A58,ES_NA1_0!$A$10:$AQ$100,MATCH(FIXED(J$6,0,TRUE),ES_NA1_0!$A$10:$AQ$10,0)+1,FALSE))</f>
        <v/>
      </c>
      <c r="K58" s="232" t="str">
        <f>IF(ISNA(VLOOKUP($A58,ES_NA1_0!$A$10:$AQ$100,MATCH(FIXED(K$6,0,TRUE),ES_NA1_0!$A$10:$AQ$10,0)+1,FALSE)),"",VLOOKUP($A58,ES_NA1_0!$A$10:$AQ$100,MATCH(FIXED(K$6,0,TRUE),ES_NA1_0!$A$10:$AQ$10,0)+1,FALSE))</f>
        <v/>
      </c>
      <c r="L58" s="232" t="str">
        <f>IF(ISNA(VLOOKUP($A58,ES_NA1_0!$A$10:$AQ$100,MATCH(FIXED(L$6,0,TRUE),ES_NA1_0!$A$10:$AQ$10,0)+1,FALSE)),"",VLOOKUP($A58,ES_NA1_0!$A$10:$AQ$100,MATCH(FIXED(L$6,0,TRUE),ES_NA1_0!$A$10:$AQ$10,0)+1,FALSE))</f>
        <v/>
      </c>
      <c r="M58" s="232" t="str">
        <f>IF(ISNA(VLOOKUP($A58,ES_NA1_0!$A$10:$AQ$100,MATCH(FIXED(M$6,0,TRUE),ES_NA1_0!$A$10:$AQ$10,0)+1,FALSE)),"",VLOOKUP($A58,ES_NA1_0!$A$10:$AQ$100,MATCH(FIXED(M$6,0,TRUE),ES_NA1_0!$A$10:$AQ$10,0)+1,FALSE))</f>
        <v/>
      </c>
      <c r="N58" s="232" t="str">
        <f>IF(ISNA(VLOOKUP($A58,ES_NA1_0!$A$10:$AQ$100,MATCH(FIXED(N$6,0,TRUE),ES_NA1_0!$A$10:$AQ$10,0)+1,FALSE)),"",VLOOKUP($A58,ES_NA1_0!$A$10:$AQ$100,MATCH(FIXED(N$6,0,TRUE),ES_NA1_0!$A$10:$AQ$10,0)+1,FALSE))</f>
        <v/>
      </c>
      <c r="O58" s="232" t="str">
        <f>IF(ISNA(VLOOKUP($A58,ES_NA1_0!$A$10:$AQ$100,MATCH(FIXED(O$6,0,TRUE),ES_NA1_0!$A$10:$AQ$10,0)+1,FALSE)),"",VLOOKUP($A58,ES_NA1_0!$A$10:$AQ$100,MATCH(FIXED(O$6,0,TRUE),ES_NA1_0!$A$10:$AQ$10,0)+1,FALSE))</f>
        <v/>
      </c>
      <c r="P58" s="232" t="str">
        <f>IF(ISNA(VLOOKUP($A58,ES_NA1_0!$A$10:$AQ$100,MATCH(FIXED(P$6,0,TRUE),ES_NA1_0!$A$10:$AQ$10,0)+1,FALSE)),"",VLOOKUP($A58,ES_NA1_0!$A$10:$AQ$100,MATCH(FIXED(P$6,0,TRUE),ES_NA1_0!$A$10:$AQ$10,0)+1,FALSE))</f>
        <v/>
      </c>
      <c r="Q58" s="232" t="str">
        <f>IF(ISNA(VLOOKUP($A58,ES_NA1_0!$A$10:$AQ$100,MATCH(FIXED(Q$6,0,TRUE),ES_NA1_0!$A$10:$AQ$10,0)+1,FALSE)),"",VLOOKUP($A58,ES_NA1_0!$A$10:$AQ$100,MATCH(FIXED(Q$6,0,TRUE),ES_NA1_0!$A$10:$AQ$10,0)+1,FALSE))</f>
        <v/>
      </c>
      <c r="R58" s="232" t="str">
        <f>IF(ISNA(VLOOKUP($A58,ES_NA1_0!$A$10:$AQ$100,MATCH(FIXED(R$6,0,TRUE),ES_NA1_0!$A$10:$AQ$10,0)+1,FALSE)),"",VLOOKUP($A58,ES_NA1_0!$A$10:$AQ$100,MATCH(FIXED(R$6,0,TRUE),ES_NA1_0!$A$10:$AQ$10,0)+1,FALSE))</f>
        <v/>
      </c>
      <c r="S58" s="232" t="str">
        <f>IF(ISNA(VLOOKUP($A58,ES_NA1_0!$A$10:$AQ$100,MATCH(FIXED(S$6,0,TRUE),ES_NA1_0!$A$10:$AQ$10,0)+1,FALSE)),"",VLOOKUP($A58,ES_NA1_0!$A$10:$AQ$100,MATCH(FIXED(S$6,0,TRUE),ES_NA1_0!$A$10:$AQ$10,0)+1,FALSE))</f>
        <v/>
      </c>
      <c r="T58" s="232" t="str">
        <f>IF(ISNA(VLOOKUP($A58,ES_NA1_0!$A$10:$AQ$100,MATCH(FIXED(T$6,0,TRUE),ES_NA1_0!$A$10:$AQ$10,0)+1,FALSE)),"",VLOOKUP($A58,ES_NA1_0!$A$10:$AQ$100,MATCH(FIXED(T$6,0,TRUE),ES_NA1_0!$A$10:$AQ$10,0)+1,FALSE))</f>
        <v/>
      </c>
      <c r="U58" s="232" t="str">
        <f>IF(ISNA(VLOOKUP($A58,ES_NA1_0!$A$10:$AQ$100,MATCH(FIXED(U$6,0,TRUE),ES_NA1_0!$A$10:$AQ$10,0)+1,FALSE)),"",VLOOKUP($A58,ES_NA1_0!$A$10:$AQ$100,MATCH(FIXED(U$6,0,TRUE),ES_NA1_0!$A$10:$AQ$10,0)+1,FALSE))</f>
        <v/>
      </c>
      <c r="V58" s="232" t="str">
        <f>IF(ISNA(VLOOKUP($A58,ES_NA1_0!$A$10:$AQ$100,MATCH(FIXED(V$6,0,TRUE),ES_NA1_0!$A$10:$AQ$10,0)+1,FALSE)),"",VLOOKUP($A58,ES_NA1_0!$A$10:$AQ$100,MATCH(FIXED(V$6,0,TRUE),ES_NA1_0!$A$10:$AQ$10,0)+1,FALSE))</f>
        <v/>
      </c>
      <c r="W58" s="232" t="str">
        <f>IF(ISNA(VLOOKUP($A58,ES_NA1_0!$A$10:$AQ$100,MATCH(FIXED(W$6,0,TRUE),ES_NA1_0!$A$10:$AQ$10,0)+1,FALSE)),"",VLOOKUP($A58,ES_NA1_0!$A$10:$AQ$100,MATCH(FIXED(W$6,0,TRUE),ES_NA1_0!$A$10:$AQ$10,0)+1,FALSE))</f>
        <v/>
      </c>
    </row>
    <row r="59" spans="1:23">
      <c r="A59" s="230" t="str">
        <f>lookup!Z18</f>
        <v>Cyprus</v>
      </c>
      <c r="B59" s="232" t="str">
        <f>VLOOKUP(A59,lookup!$Z$2:$AA$77,2,FALSE)</f>
        <v>Κύπρος</v>
      </c>
      <c r="C59" s="232" t="str">
        <f>IF(ISNA(VLOOKUP($A59,ES_NA1_0!$A$10:$AQ$100,MATCH(FIXED(C$6,0,TRUE),ES_NA1_0!$A$10:$AQ$10,0)+1,FALSE)),"",VLOOKUP($A59,ES_NA1_0!$A$10:$AQ$100,MATCH(FIXED(C$6,0,TRUE),ES_NA1_0!$A$10:$AQ$10,0)+1,FALSE))</f>
        <v/>
      </c>
      <c r="D59" s="232" t="str">
        <f>IF(ISNA(VLOOKUP($A59,ES_NA1_0!$A$10:$AQ$100,MATCH(FIXED(D$6,0,TRUE),ES_NA1_0!$A$10:$AQ$10,0)+1,FALSE)),"",VLOOKUP($A59,ES_NA1_0!$A$10:$AQ$100,MATCH(FIXED(D$6,0,TRUE),ES_NA1_0!$A$10:$AQ$10,0)+1,FALSE))</f>
        <v/>
      </c>
      <c r="E59" s="232" t="str">
        <f>IF(ISNA(VLOOKUP($A59,ES_NA1_0!$A$10:$AQ$100,MATCH(FIXED(E$6,0,TRUE),ES_NA1_0!$A$10:$AQ$10,0)+1,FALSE)),"",VLOOKUP($A59,ES_NA1_0!$A$10:$AQ$100,MATCH(FIXED(E$6,0,TRUE),ES_NA1_0!$A$10:$AQ$10,0)+1,FALSE))</f>
        <v/>
      </c>
      <c r="F59" s="232" t="str">
        <f>IF(ISNA(VLOOKUP($A59,ES_NA1_0!$A$10:$AQ$100,MATCH(FIXED(F$6,0,TRUE),ES_NA1_0!$A$10:$AQ$10,0)+1,FALSE)),"",VLOOKUP($A59,ES_NA1_0!$A$10:$AQ$100,MATCH(FIXED(F$6,0,TRUE),ES_NA1_0!$A$10:$AQ$10,0)+1,FALSE))</f>
        <v/>
      </c>
      <c r="G59" s="232" t="str">
        <f>IF(ISNA(VLOOKUP($A59,ES_NA1_0!$A$10:$AQ$100,MATCH(FIXED(G$6,0,TRUE),ES_NA1_0!$A$10:$AQ$10,0)+1,FALSE)),"",VLOOKUP($A59,ES_NA1_0!$A$10:$AQ$100,MATCH(FIXED(G$6,0,TRUE),ES_NA1_0!$A$10:$AQ$10,0)+1,FALSE))</f>
        <v/>
      </c>
      <c r="H59" s="232" t="str">
        <f>IF(ISNA(VLOOKUP($A59,ES_NA1_0!$A$10:$AQ$100,MATCH(FIXED(H$6,0,TRUE),ES_NA1_0!$A$10:$AQ$10,0)+1,FALSE)),"",VLOOKUP($A59,ES_NA1_0!$A$10:$AQ$100,MATCH(FIXED(H$6,0,TRUE),ES_NA1_0!$A$10:$AQ$10,0)+1,FALSE))</f>
        <v/>
      </c>
      <c r="I59" s="232" t="str">
        <f>IF(ISNA(VLOOKUP($A59,ES_NA1_0!$A$10:$AQ$100,MATCH(FIXED(I$6,0,TRUE),ES_NA1_0!$A$10:$AQ$10,0)+1,FALSE)),"",VLOOKUP($A59,ES_NA1_0!$A$10:$AQ$100,MATCH(FIXED(I$6,0,TRUE),ES_NA1_0!$A$10:$AQ$10,0)+1,FALSE))</f>
        <v/>
      </c>
      <c r="J59" s="232" t="str">
        <f>IF(ISNA(VLOOKUP($A59,ES_NA1_0!$A$10:$AQ$100,MATCH(FIXED(J$6,0,TRUE),ES_NA1_0!$A$10:$AQ$10,0)+1,FALSE)),"",VLOOKUP($A59,ES_NA1_0!$A$10:$AQ$100,MATCH(FIXED(J$6,0,TRUE),ES_NA1_0!$A$10:$AQ$10,0)+1,FALSE))</f>
        <v/>
      </c>
      <c r="K59" s="232" t="str">
        <f>IF(ISNA(VLOOKUP($A59,ES_NA1_0!$A$10:$AQ$100,MATCH(FIXED(K$6,0,TRUE),ES_NA1_0!$A$10:$AQ$10,0)+1,FALSE)),"",VLOOKUP($A59,ES_NA1_0!$A$10:$AQ$100,MATCH(FIXED(K$6,0,TRUE),ES_NA1_0!$A$10:$AQ$10,0)+1,FALSE))</f>
        <v/>
      </c>
      <c r="L59" s="232" t="str">
        <f>IF(ISNA(VLOOKUP($A59,ES_NA1_0!$A$10:$AQ$100,MATCH(FIXED(L$6,0,TRUE),ES_NA1_0!$A$10:$AQ$10,0)+1,FALSE)),"",VLOOKUP($A59,ES_NA1_0!$A$10:$AQ$100,MATCH(FIXED(L$6,0,TRUE),ES_NA1_0!$A$10:$AQ$10,0)+1,FALSE))</f>
        <v/>
      </c>
      <c r="M59" s="232" t="str">
        <f>IF(ISNA(VLOOKUP($A59,ES_NA1_0!$A$10:$AQ$100,MATCH(FIXED(M$6,0,TRUE),ES_NA1_0!$A$10:$AQ$10,0)+1,FALSE)),"",VLOOKUP($A59,ES_NA1_0!$A$10:$AQ$100,MATCH(FIXED(M$6,0,TRUE),ES_NA1_0!$A$10:$AQ$10,0)+1,FALSE))</f>
        <v/>
      </c>
      <c r="N59" s="232" t="str">
        <f>IF(ISNA(VLOOKUP($A59,ES_NA1_0!$A$10:$AQ$100,MATCH(FIXED(N$6,0,TRUE),ES_NA1_0!$A$10:$AQ$10,0)+1,FALSE)),"",VLOOKUP($A59,ES_NA1_0!$A$10:$AQ$100,MATCH(FIXED(N$6,0,TRUE),ES_NA1_0!$A$10:$AQ$10,0)+1,FALSE))</f>
        <v/>
      </c>
      <c r="O59" s="232" t="str">
        <f>IF(ISNA(VLOOKUP($A59,ES_NA1_0!$A$10:$AQ$100,MATCH(FIXED(O$6,0,TRUE),ES_NA1_0!$A$10:$AQ$10,0)+1,FALSE)),"",VLOOKUP($A59,ES_NA1_0!$A$10:$AQ$100,MATCH(FIXED(O$6,0,TRUE),ES_NA1_0!$A$10:$AQ$10,0)+1,FALSE))</f>
        <v/>
      </c>
      <c r="P59" s="232" t="str">
        <f>IF(ISNA(VLOOKUP($A59,ES_NA1_0!$A$10:$AQ$100,MATCH(FIXED(P$6,0,TRUE),ES_NA1_0!$A$10:$AQ$10,0)+1,FALSE)),"",VLOOKUP($A59,ES_NA1_0!$A$10:$AQ$100,MATCH(FIXED(P$6,0,TRUE),ES_NA1_0!$A$10:$AQ$10,0)+1,FALSE))</f>
        <v/>
      </c>
      <c r="Q59" s="232" t="str">
        <f>IF(ISNA(VLOOKUP($A59,ES_NA1_0!$A$10:$AQ$100,MATCH(FIXED(Q$6,0,TRUE),ES_NA1_0!$A$10:$AQ$10,0)+1,FALSE)),"",VLOOKUP($A59,ES_NA1_0!$A$10:$AQ$100,MATCH(FIXED(Q$6,0,TRUE),ES_NA1_0!$A$10:$AQ$10,0)+1,FALSE))</f>
        <v/>
      </c>
      <c r="R59" s="232" t="str">
        <f>IF(ISNA(VLOOKUP($A59,ES_NA1_0!$A$10:$AQ$100,MATCH(FIXED(R$6,0,TRUE),ES_NA1_0!$A$10:$AQ$10,0)+1,FALSE)),"",VLOOKUP($A59,ES_NA1_0!$A$10:$AQ$100,MATCH(FIXED(R$6,0,TRUE),ES_NA1_0!$A$10:$AQ$10,0)+1,FALSE))</f>
        <v/>
      </c>
      <c r="S59" s="232" t="str">
        <f>IF(ISNA(VLOOKUP($A59,ES_NA1_0!$A$10:$AQ$100,MATCH(FIXED(S$6,0,TRUE),ES_NA1_0!$A$10:$AQ$10,0)+1,FALSE)),"",VLOOKUP($A59,ES_NA1_0!$A$10:$AQ$100,MATCH(FIXED(S$6,0,TRUE),ES_NA1_0!$A$10:$AQ$10,0)+1,FALSE))</f>
        <v/>
      </c>
      <c r="T59" s="232" t="str">
        <f>IF(ISNA(VLOOKUP($A59,ES_NA1_0!$A$10:$AQ$100,MATCH(FIXED(T$6,0,TRUE),ES_NA1_0!$A$10:$AQ$10,0)+1,FALSE)),"",VLOOKUP($A59,ES_NA1_0!$A$10:$AQ$100,MATCH(FIXED(T$6,0,TRUE),ES_NA1_0!$A$10:$AQ$10,0)+1,FALSE))</f>
        <v/>
      </c>
      <c r="U59" s="232" t="str">
        <f>IF(ISNA(VLOOKUP($A59,ES_NA1_0!$A$10:$AQ$100,MATCH(FIXED(U$6,0,TRUE),ES_NA1_0!$A$10:$AQ$10,0)+1,FALSE)),"",VLOOKUP($A59,ES_NA1_0!$A$10:$AQ$100,MATCH(FIXED(U$6,0,TRUE),ES_NA1_0!$A$10:$AQ$10,0)+1,FALSE))</f>
        <v/>
      </c>
      <c r="V59" s="232" t="str">
        <f>IF(ISNA(VLOOKUP($A59,ES_NA1_0!$A$10:$AQ$100,MATCH(FIXED(V$6,0,TRUE),ES_NA1_0!$A$10:$AQ$10,0)+1,FALSE)),"",VLOOKUP($A59,ES_NA1_0!$A$10:$AQ$100,MATCH(FIXED(V$6,0,TRUE),ES_NA1_0!$A$10:$AQ$10,0)+1,FALSE))</f>
        <v/>
      </c>
      <c r="W59" s="232" t="str">
        <f>IF(ISNA(VLOOKUP($A59,ES_NA1_0!$A$10:$AQ$100,MATCH(FIXED(W$6,0,TRUE),ES_NA1_0!$A$10:$AQ$10,0)+1,FALSE)),"",VLOOKUP($A59,ES_NA1_0!$A$10:$AQ$100,MATCH(FIXED(W$6,0,TRUE),ES_NA1_0!$A$10:$AQ$10,0)+1,FALSE))</f>
        <v/>
      </c>
    </row>
    <row r="60" spans="1:23">
      <c r="A60" s="230" t="str">
        <f>lookup!Z19</f>
        <v>Latvia</v>
      </c>
      <c r="B60" s="232" t="str">
        <f>VLOOKUP(A60,lookup!$Z$2:$AA$77,2,FALSE)</f>
        <v>Λετονία</v>
      </c>
      <c r="C60" s="232" t="str">
        <f>IF(ISNA(VLOOKUP($A60,ES_NA1_0!$A$10:$AQ$100,MATCH(FIXED(C$6,0,TRUE),ES_NA1_0!$A$10:$AQ$10,0)+1,FALSE)),"",VLOOKUP($A60,ES_NA1_0!$A$10:$AQ$100,MATCH(FIXED(C$6,0,TRUE),ES_NA1_0!$A$10:$AQ$10,0)+1,FALSE))</f>
        <v/>
      </c>
      <c r="D60" s="232" t="str">
        <f>IF(ISNA(VLOOKUP($A60,ES_NA1_0!$A$10:$AQ$100,MATCH(FIXED(D$6,0,TRUE),ES_NA1_0!$A$10:$AQ$10,0)+1,FALSE)),"",VLOOKUP($A60,ES_NA1_0!$A$10:$AQ$100,MATCH(FIXED(D$6,0,TRUE),ES_NA1_0!$A$10:$AQ$10,0)+1,FALSE))</f>
        <v/>
      </c>
      <c r="E60" s="232" t="str">
        <f>IF(ISNA(VLOOKUP($A60,ES_NA1_0!$A$10:$AQ$100,MATCH(FIXED(E$6,0,TRUE),ES_NA1_0!$A$10:$AQ$10,0)+1,FALSE)),"",VLOOKUP($A60,ES_NA1_0!$A$10:$AQ$100,MATCH(FIXED(E$6,0,TRUE),ES_NA1_0!$A$10:$AQ$10,0)+1,FALSE))</f>
        <v/>
      </c>
      <c r="F60" s="232" t="str">
        <f>IF(ISNA(VLOOKUP($A60,ES_NA1_0!$A$10:$AQ$100,MATCH(FIXED(F$6,0,TRUE),ES_NA1_0!$A$10:$AQ$10,0)+1,FALSE)),"",VLOOKUP($A60,ES_NA1_0!$A$10:$AQ$100,MATCH(FIXED(F$6,0,TRUE),ES_NA1_0!$A$10:$AQ$10,0)+1,FALSE))</f>
        <v/>
      </c>
      <c r="G60" s="232" t="str">
        <f>IF(ISNA(VLOOKUP($A60,ES_NA1_0!$A$10:$AQ$100,MATCH(FIXED(G$6,0,TRUE),ES_NA1_0!$A$10:$AQ$10,0)+1,FALSE)),"",VLOOKUP($A60,ES_NA1_0!$A$10:$AQ$100,MATCH(FIXED(G$6,0,TRUE),ES_NA1_0!$A$10:$AQ$10,0)+1,FALSE))</f>
        <v/>
      </c>
      <c r="H60" s="232" t="str">
        <f>IF(ISNA(VLOOKUP($A60,ES_NA1_0!$A$10:$AQ$100,MATCH(FIXED(H$6,0,TRUE),ES_NA1_0!$A$10:$AQ$10,0)+1,FALSE)),"",VLOOKUP($A60,ES_NA1_0!$A$10:$AQ$100,MATCH(FIXED(H$6,0,TRUE),ES_NA1_0!$A$10:$AQ$10,0)+1,FALSE))</f>
        <v/>
      </c>
      <c r="I60" s="232" t="str">
        <f>IF(ISNA(VLOOKUP($A60,ES_NA1_0!$A$10:$AQ$100,MATCH(FIXED(I$6,0,TRUE),ES_NA1_0!$A$10:$AQ$10,0)+1,FALSE)),"",VLOOKUP($A60,ES_NA1_0!$A$10:$AQ$100,MATCH(FIXED(I$6,0,TRUE),ES_NA1_0!$A$10:$AQ$10,0)+1,FALSE))</f>
        <v/>
      </c>
      <c r="J60" s="232" t="str">
        <f>IF(ISNA(VLOOKUP($A60,ES_NA1_0!$A$10:$AQ$100,MATCH(FIXED(J$6,0,TRUE),ES_NA1_0!$A$10:$AQ$10,0)+1,FALSE)),"",VLOOKUP($A60,ES_NA1_0!$A$10:$AQ$100,MATCH(FIXED(J$6,0,TRUE),ES_NA1_0!$A$10:$AQ$10,0)+1,FALSE))</f>
        <v/>
      </c>
      <c r="K60" s="232" t="str">
        <f>IF(ISNA(VLOOKUP($A60,ES_NA1_0!$A$10:$AQ$100,MATCH(FIXED(K$6,0,TRUE),ES_NA1_0!$A$10:$AQ$10,0)+1,FALSE)),"",VLOOKUP($A60,ES_NA1_0!$A$10:$AQ$100,MATCH(FIXED(K$6,0,TRUE),ES_NA1_0!$A$10:$AQ$10,0)+1,FALSE))</f>
        <v/>
      </c>
      <c r="L60" s="232" t="str">
        <f>IF(ISNA(VLOOKUP($A60,ES_NA1_0!$A$10:$AQ$100,MATCH(FIXED(L$6,0,TRUE),ES_NA1_0!$A$10:$AQ$10,0)+1,FALSE)),"",VLOOKUP($A60,ES_NA1_0!$A$10:$AQ$100,MATCH(FIXED(L$6,0,TRUE),ES_NA1_0!$A$10:$AQ$10,0)+1,FALSE))</f>
        <v/>
      </c>
      <c r="M60" s="232" t="str">
        <f>IF(ISNA(VLOOKUP($A60,ES_NA1_0!$A$10:$AQ$100,MATCH(FIXED(M$6,0,TRUE),ES_NA1_0!$A$10:$AQ$10,0)+1,FALSE)),"",VLOOKUP($A60,ES_NA1_0!$A$10:$AQ$100,MATCH(FIXED(M$6,0,TRUE),ES_NA1_0!$A$10:$AQ$10,0)+1,FALSE))</f>
        <v/>
      </c>
      <c r="N60" s="232" t="str">
        <f>IF(ISNA(VLOOKUP($A60,ES_NA1_0!$A$10:$AQ$100,MATCH(FIXED(N$6,0,TRUE),ES_NA1_0!$A$10:$AQ$10,0)+1,FALSE)),"",VLOOKUP($A60,ES_NA1_0!$A$10:$AQ$100,MATCH(FIXED(N$6,0,TRUE),ES_NA1_0!$A$10:$AQ$10,0)+1,FALSE))</f>
        <v/>
      </c>
      <c r="O60" s="232" t="str">
        <f>IF(ISNA(VLOOKUP($A60,ES_NA1_0!$A$10:$AQ$100,MATCH(FIXED(O$6,0,TRUE),ES_NA1_0!$A$10:$AQ$10,0)+1,FALSE)),"",VLOOKUP($A60,ES_NA1_0!$A$10:$AQ$100,MATCH(FIXED(O$6,0,TRUE),ES_NA1_0!$A$10:$AQ$10,0)+1,FALSE))</f>
        <v/>
      </c>
      <c r="P60" s="232" t="str">
        <f>IF(ISNA(VLOOKUP($A60,ES_NA1_0!$A$10:$AQ$100,MATCH(FIXED(P$6,0,TRUE),ES_NA1_0!$A$10:$AQ$10,0)+1,FALSE)),"",VLOOKUP($A60,ES_NA1_0!$A$10:$AQ$100,MATCH(FIXED(P$6,0,TRUE),ES_NA1_0!$A$10:$AQ$10,0)+1,FALSE))</f>
        <v/>
      </c>
      <c r="Q60" s="232" t="str">
        <f>IF(ISNA(VLOOKUP($A60,ES_NA1_0!$A$10:$AQ$100,MATCH(FIXED(Q$6,0,TRUE),ES_NA1_0!$A$10:$AQ$10,0)+1,FALSE)),"",VLOOKUP($A60,ES_NA1_0!$A$10:$AQ$100,MATCH(FIXED(Q$6,0,TRUE),ES_NA1_0!$A$10:$AQ$10,0)+1,FALSE))</f>
        <v/>
      </c>
      <c r="R60" s="232" t="str">
        <f>IF(ISNA(VLOOKUP($A60,ES_NA1_0!$A$10:$AQ$100,MATCH(FIXED(R$6,0,TRUE),ES_NA1_0!$A$10:$AQ$10,0)+1,FALSE)),"",VLOOKUP($A60,ES_NA1_0!$A$10:$AQ$100,MATCH(FIXED(R$6,0,TRUE),ES_NA1_0!$A$10:$AQ$10,0)+1,FALSE))</f>
        <v/>
      </c>
      <c r="S60" s="232" t="str">
        <f>IF(ISNA(VLOOKUP($A60,ES_NA1_0!$A$10:$AQ$100,MATCH(FIXED(S$6,0,TRUE),ES_NA1_0!$A$10:$AQ$10,0)+1,FALSE)),"",VLOOKUP($A60,ES_NA1_0!$A$10:$AQ$100,MATCH(FIXED(S$6,0,TRUE),ES_NA1_0!$A$10:$AQ$10,0)+1,FALSE))</f>
        <v/>
      </c>
      <c r="T60" s="232" t="str">
        <f>IF(ISNA(VLOOKUP($A60,ES_NA1_0!$A$10:$AQ$100,MATCH(FIXED(T$6,0,TRUE),ES_NA1_0!$A$10:$AQ$10,0)+1,FALSE)),"",VLOOKUP($A60,ES_NA1_0!$A$10:$AQ$100,MATCH(FIXED(T$6,0,TRUE),ES_NA1_0!$A$10:$AQ$10,0)+1,FALSE))</f>
        <v/>
      </c>
      <c r="U60" s="232" t="str">
        <f>IF(ISNA(VLOOKUP($A60,ES_NA1_0!$A$10:$AQ$100,MATCH(FIXED(U$6,0,TRUE),ES_NA1_0!$A$10:$AQ$10,0)+1,FALSE)),"",VLOOKUP($A60,ES_NA1_0!$A$10:$AQ$100,MATCH(FIXED(U$6,0,TRUE),ES_NA1_0!$A$10:$AQ$10,0)+1,FALSE))</f>
        <v/>
      </c>
      <c r="V60" s="232" t="str">
        <f>IF(ISNA(VLOOKUP($A60,ES_NA1_0!$A$10:$AQ$100,MATCH(FIXED(V$6,0,TRUE),ES_NA1_0!$A$10:$AQ$10,0)+1,FALSE)),"",VLOOKUP($A60,ES_NA1_0!$A$10:$AQ$100,MATCH(FIXED(V$6,0,TRUE),ES_NA1_0!$A$10:$AQ$10,0)+1,FALSE))</f>
        <v/>
      </c>
      <c r="W60" s="232" t="str">
        <f>IF(ISNA(VLOOKUP($A60,ES_NA1_0!$A$10:$AQ$100,MATCH(FIXED(W$6,0,TRUE),ES_NA1_0!$A$10:$AQ$10,0)+1,FALSE)),"",VLOOKUP($A60,ES_NA1_0!$A$10:$AQ$100,MATCH(FIXED(W$6,0,TRUE),ES_NA1_0!$A$10:$AQ$10,0)+1,FALSE))</f>
        <v/>
      </c>
    </row>
    <row r="61" spans="1:23">
      <c r="A61" s="230" t="str">
        <f>lookup!Z20</f>
        <v>Lithuania</v>
      </c>
      <c r="B61" s="232" t="str">
        <f>VLOOKUP(A61,lookup!$Z$2:$AA$77,2,FALSE)</f>
        <v>Λιθουανία</v>
      </c>
      <c r="C61" s="232" t="str">
        <f>IF(ISNA(VLOOKUP($A61,ES_NA1_0!$A$10:$AQ$100,MATCH(FIXED(C$6,0,TRUE),ES_NA1_0!$A$10:$AQ$10,0)+1,FALSE)),"",VLOOKUP($A61,ES_NA1_0!$A$10:$AQ$100,MATCH(FIXED(C$6,0,TRUE),ES_NA1_0!$A$10:$AQ$10,0)+1,FALSE))</f>
        <v/>
      </c>
      <c r="D61" s="232" t="str">
        <f>IF(ISNA(VLOOKUP($A61,ES_NA1_0!$A$10:$AQ$100,MATCH(FIXED(D$6,0,TRUE),ES_NA1_0!$A$10:$AQ$10,0)+1,FALSE)),"",VLOOKUP($A61,ES_NA1_0!$A$10:$AQ$100,MATCH(FIXED(D$6,0,TRUE),ES_NA1_0!$A$10:$AQ$10,0)+1,FALSE))</f>
        <v/>
      </c>
      <c r="E61" s="232" t="str">
        <f>IF(ISNA(VLOOKUP($A61,ES_NA1_0!$A$10:$AQ$100,MATCH(FIXED(E$6,0,TRUE),ES_NA1_0!$A$10:$AQ$10,0)+1,FALSE)),"",VLOOKUP($A61,ES_NA1_0!$A$10:$AQ$100,MATCH(FIXED(E$6,0,TRUE),ES_NA1_0!$A$10:$AQ$10,0)+1,FALSE))</f>
        <v/>
      </c>
      <c r="F61" s="232" t="str">
        <f>IF(ISNA(VLOOKUP($A61,ES_NA1_0!$A$10:$AQ$100,MATCH(FIXED(F$6,0,TRUE),ES_NA1_0!$A$10:$AQ$10,0)+1,FALSE)),"",VLOOKUP($A61,ES_NA1_0!$A$10:$AQ$100,MATCH(FIXED(F$6,0,TRUE),ES_NA1_0!$A$10:$AQ$10,0)+1,FALSE))</f>
        <v/>
      </c>
      <c r="G61" s="232" t="str">
        <f>IF(ISNA(VLOOKUP($A61,ES_NA1_0!$A$10:$AQ$100,MATCH(FIXED(G$6,0,TRUE),ES_NA1_0!$A$10:$AQ$10,0)+1,FALSE)),"",VLOOKUP($A61,ES_NA1_0!$A$10:$AQ$100,MATCH(FIXED(G$6,0,TRUE),ES_NA1_0!$A$10:$AQ$10,0)+1,FALSE))</f>
        <v/>
      </c>
      <c r="H61" s="232" t="str">
        <f>IF(ISNA(VLOOKUP($A61,ES_NA1_0!$A$10:$AQ$100,MATCH(FIXED(H$6,0,TRUE),ES_NA1_0!$A$10:$AQ$10,0)+1,FALSE)),"",VLOOKUP($A61,ES_NA1_0!$A$10:$AQ$100,MATCH(FIXED(H$6,0,TRUE),ES_NA1_0!$A$10:$AQ$10,0)+1,FALSE))</f>
        <v/>
      </c>
      <c r="I61" s="232" t="str">
        <f>IF(ISNA(VLOOKUP($A61,ES_NA1_0!$A$10:$AQ$100,MATCH(FIXED(I$6,0,TRUE),ES_NA1_0!$A$10:$AQ$10,0)+1,FALSE)),"",VLOOKUP($A61,ES_NA1_0!$A$10:$AQ$100,MATCH(FIXED(I$6,0,TRUE),ES_NA1_0!$A$10:$AQ$10,0)+1,FALSE))</f>
        <v/>
      </c>
      <c r="J61" s="232" t="str">
        <f>IF(ISNA(VLOOKUP($A61,ES_NA1_0!$A$10:$AQ$100,MATCH(FIXED(J$6,0,TRUE),ES_NA1_0!$A$10:$AQ$10,0)+1,FALSE)),"",VLOOKUP($A61,ES_NA1_0!$A$10:$AQ$100,MATCH(FIXED(J$6,0,TRUE),ES_NA1_0!$A$10:$AQ$10,0)+1,FALSE))</f>
        <v/>
      </c>
      <c r="K61" s="232" t="str">
        <f>IF(ISNA(VLOOKUP($A61,ES_NA1_0!$A$10:$AQ$100,MATCH(FIXED(K$6,0,TRUE),ES_NA1_0!$A$10:$AQ$10,0)+1,FALSE)),"",VLOOKUP($A61,ES_NA1_0!$A$10:$AQ$100,MATCH(FIXED(K$6,0,TRUE),ES_NA1_0!$A$10:$AQ$10,0)+1,FALSE))</f>
        <v/>
      </c>
      <c r="L61" s="232" t="str">
        <f>IF(ISNA(VLOOKUP($A61,ES_NA1_0!$A$10:$AQ$100,MATCH(FIXED(L$6,0,TRUE),ES_NA1_0!$A$10:$AQ$10,0)+1,FALSE)),"",VLOOKUP($A61,ES_NA1_0!$A$10:$AQ$100,MATCH(FIXED(L$6,0,TRUE),ES_NA1_0!$A$10:$AQ$10,0)+1,FALSE))</f>
        <v/>
      </c>
      <c r="M61" s="232" t="str">
        <f>IF(ISNA(VLOOKUP($A61,ES_NA1_0!$A$10:$AQ$100,MATCH(FIXED(M$6,0,TRUE),ES_NA1_0!$A$10:$AQ$10,0)+1,FALSE)),"",VLOOKUP($A61,ES_NA1_0!$A$10:$AQ$100,MATCH(FIXED(M$6,0,TRUE),ES_NA1_0!$A$10:$AQ$10,0)+1,FALSE))</f>
        <v/>
      </c>
      <c r="N61" s="232" t="str">
        <f>IF(ISNA(VLOOKUP($A61,ES_NA1_0!$A$10:$AQ$100,MATCH(FIXED(N$6,0,TRUE),ES_NA1_0!$A$10:$AQ$10,0)+1,FALSE)),"",VLOOKUP($A61,ES_NA1_0!$A$10:$AQ$100,MATCH(FIXED(N$6,0,TRUE),ES_NA1_0!$A$10:$AQ$10,0)+1,FALSE))</f>
        <v/>
      </c>
      <c r="O61" s="232" t="str">
        <f>IF(ISNA(VLOOKUP($A61,ES_NA1_0!$A$10:$AQ$100,MATCH(FIXED(O$6,0,TRUE),ES_NA1_0!$A$10:$AQ$10,0)+1,FALSE)),"",VLOOKUP($A61,ES_NA1_0!$A$10:$AQ$100,MATCH(FIXED(O$6,0,TRUE),ES_NA1_0!$A$10:$AQ$10,0)+1,FALSE))</f>
        <v/>
      </c>
      <c r="P61" s="232" t="str">
        <f>IF(ISNA(VLOOKUP($A61,ES_NA1_0!$A$10:$AQ$100,MATCH(FIXED(P$6,0,TRUE),ES_NA1_0!$A$10:$AQ$10,0)+1,FALSE)),"",VLOOKUP($A61,ES_NA1_0!$A$10:$AQ$100,MATCH(FIXED(P$6,0,TRUE),ES_NA1_0!$A$10:$AQ$10,0)+1,FALSE))</f>
        <v/>
      </c>
      <c r="Q61" s="232" t="str">
        <f>IF(ISNA(VLOOKUP($A61,ES_NA1_0!$A$10:$AQ$100,MATCH(FIXED(Q$6,0,TRUE),ES_NA1_0!$A$10:$AQ$10,0)+1,FALSE)),"",VLOOKUP($A61,ES_NA1_0!$A$10:$AQ$100,MATCH(FIXED(Q$6,0,TRUE),ES_NA1_0!$A$10:$AQ$10,0)+1,FALSE))</f>
        <v/>
      </c>
      <c r="R61" s="232" t="str">
        <f>IF(ISNA(VLOOKUP($A61,ES_NA1_0!$A$10:$AQ$100,MATCH(FIXED(R$6,0,TRUE),ES_NA1_0!$A$10:$AQ$10,0)+1,FALSE)),"",VLOOKUP($A61,ES_NA1_0!$A$10:$AQ$100,MATCH(FIXED(R$6,0,TRUE),ES_NA1_0!$A$10:$AQ$10,0)+1,FALSE))</f>
        <v/>
      </c>
      <c r="S61" s="232" t="str">
        <f>IF(ISNA(VLOOKUP($A61,ES_NA1_0!$A$10:$AQ$100,MATCH(FIXED(S$6,0,TRUE),ES_NA1_0!$A$10:$AQ$10,0)+1,FALSE)),"",VLOOKUP($A61,ES_NA1_0!$A$10:$AQ$100,MATCH(FIXED(S$6,0,TRUE),ES_NA1_0!$A$10:$AQ$10,0)+1,FALSE))</f>
        <v/>
      </c>
      <c r="T61" s="232" t="str">
        <f>IF(ISNA(VLOOKUP($A61,ES_NA1_0!$A$10:$AQ$100,MATCH(FIXED(T$6,0,TRUE),ES_NA1_0!$A$10:$AQ$10,0)+1,FALSE)),"",VLOOKUP($A61,ES_NA1_0!$A$10:$AQ$100,MATCH(FIXED(T$6,0,TRUE),ES_NA1_0!$A$10:$AQ$10,0)+1,FALSE))</f>
        <v/>
      </c>
      <c r="U61" s="232" t="str">
        <f>IF(ISNA(VLOOKUP($A61,ES_NA1_0!$A$10:$AQ$100,MATCH(FIXED(U$6,0,TRUE),ES_NA1_0!$A$10:$AQ$10,0)+1,FALSE)),"",VLOOKUP($A61,ES_NA1_0!$A$10:$AQ$100,MATCH(FIXED(U$6,0,TRUE),ES_NA1_0!$A$10:$AQ$10,0)+1,FALSE))</f>
        <v/>
      </c>
      <c r="V61" s="232" t="str">
        <f>IF(ISNA(VLOOKUP($A61,ES_NA1_0!$A$10:$AQ$100,MATCH(FIXED(V$6,0,TRUE),ES_NA1_0!$A$10:$AQ$10,0)+1,FALSE)),"",VLOOKUP($A61,ES_NA1_0!$A$10:$AQ$100,MATCH(FIXED(V$6,0,TRUE),ES_NA1_0!$A$10:$AQ$10,0)+1,FALSE))</f>
        <v/>
      </c>
      <c r="W61" s="232" t="str">
        <f>IF(ISNA(VLOOKUP($A61,ES_NA1_0!$A$10:$AQ$100,MATCH(FIXED(W$6,0,TRUE),ES_NA1_0!$A$10:$AQ$10,0)+1,FALSE)),"",VLOOKUP($A61,ES_NA1_0!$A$10:$AQ$100,MATCH(FIXED(W$6,0,TRUE),ES_NA1_0!$A$10:$AQ$10,0)+1,FALSE))</f>
        <v/>
      </c>
    </row>
    <row r="62" spans="1:23">
      <c r="A62" s="230" t="str">
        <f>lookup!Z21</f>
        <v>Luxembourg</v>
      </c>
      <c r="B62" s="232" t="str">
        <f>VLOOKUP(A62,lookup!$Z$2:$AA$77,2,FALSE)</f>
        <v>Λουξεμβούργο</v>
      </c>
      <c r="C62" s="232" t="str">
        <f>IF(ISNA(VLOOKUP($A62,ES_NA1_0!$A$10:$AQ$100,MATCH(FIXED(C$6,0,TRUE),ES_NA1_0!$A$10:$AQ$10,0)+1,FALSE)),"",VLOOKUP($A62,ES_NA1_0!$A$10:$AQ$100,MATCH(FIXED(C$6,0,TRUE),ES_NA1_0!$A$10:$AQ$10,0)+1,FALSE))</f>
        <v/>
      </c>
      <c r="D62" s="232" t="str">
        <f>IF(ISNA(VLOOKUP($A62,ES_NA1_0!$A$10:$AQ$100,MATCH(FIXED(D$6,0,TRUE),ES_NA1_0!$A$10:$AQ$10,0)+1,FALSE)),"",VLOOKUP($A62,ES_NA1_0!$A$10:$AQ$100,MATCH(FIXED(D$6,0,TRUE),ES_NA1_0!$A$10:$AQ$10,0)+1,FALSE))</f>
        <v/>
      </c>
      <c r="E62" s="232" t="str">
        <f>IF(ISNA(VLOOKUP($A62,ES_NA1_0!$A$10:$AQ$100,MATCH(FIXED(E$6,0,TRUE),ES_NA1_0!$A$10:$AQ$10,0)+1,FALSE)),"",VLOOKUP($A62,ES_NA1_0!$A$10:$AQ$100,MATCH(FIXED(E$6,0,TRUE),ES_NA1_0!$A$10:$AQ$10,0)+1,FALSE))</f>
        <v/>
      </c>
      <c r="F62" s="232" t="str">
        <f>IF(ISNA(VLOOKUP($A62,ES_NA1_0!$A$10:$AQ$100,MATCH(FIXED(F$6,0,TRUE),ES_NA1_0!$A$10:$AQ$10,0)+1,FALSE)),"",VLOOKUP($A62,ES_NA1_0!$A$10:$AQ$100,MATCH(FIXED(F$6,0,TRUE),ES_NA1_0!$A$10:$AQ$10,0)+1,FALSE))</f>
        <v/>
      </c>
      <c r="G62" s="232" t="str">
        <f>IF(ISNA(VLOOKUP($A62,ES_NA1_0!$A$10:$AQ$100,MATCH(FIXED(G$6,0,TRUE),ES_NA1_0!$A$10:$AQ$10,0)+1,FALSE)),"",VLOOKUP($A62,ES_NA1_0!$A$10:$AQ$100,MATCH(FIXED(G$6,0,TRUE),ES_NA1_0!$A$10:$AQ$10,0)+1,FALSE))</f>
        <v/>
      </c>
      <c r="H62" s="232" t="str">
        <f>IF(ISNA(VLOOKUP($A62,ES_NA1_0!$A$10:$AQ$100,MATCH(FIXED(H$6,0,TRUE),ES_NA1_0!$A$10:$AQ$10,0)+1,FALSE)),"",VLOOKUP($A62,ES_NA1_0!$A$10:$AQ$100,MATCH(FIXED(H$6,0,TRUE),ES_NA1_0!$A$10:$AQ$10,0)+1,FALSE))</f>
        <v/>
      </c>
      <c r="I62" s="232" t="str">
        <f>IF(ISNA(VLOOKUP($A62,ES_NA1_0!$A$10:$AQ$100,MATCH(FIXED(I$6,0,TRUE),ES_NA1_0!$A$10:$AQ$10,0)+1,FALSE)),"",VLOOKUP($A62,ES_NA1_0!$A$10:$AQ$100,MATCH(FIXED(I$6,0,TRUE),ES_NA1_0!$A$10:$AQ$10,0)+1,FALSE))</f>
        <v/>
      </c>
      <c r="J62" s="232" t="str">
        <f>IF(ISNA(VLOOKUP($A62,ES_NA1_0!$A$10:$AQ$100,MATCH(FIXED(J$6,0,TRUE),ES_NA1_0!$A$10:$AQ$10,0)+1,FALSE)),"",VLOOKUP($A62,ES_NA1_0!$A$10:$AQ$100,MATCH(FIXED(J$6,0,TRUE),ES_NA1_0!$A$10:$AQ$10,0)+1,FALSE))</f>
        <v/>
      </c>
      <c r="K62" s="232" t="str">
        <f>IF(ISNA(VLOOKUP($A62,ES_NA1_0!$A$10:$AQ$100,MATCH(FIXED(K$6,0,TRUE),ES_NA1_0!$A$10:$AQ$10,0)+1,FALSE)),"",VLOOKUP($A62,ES_NA1_0!$A$10:$AQ$100,MATCH(FIXED(K$6,0,TRUE),ES_NA1_0!$A$10:$AQ$10,0)+1,FALSE))</f>
        <v/>
      </c>
      <c r="L62" s="232" t="str">
        <f>IF(ISNA(VLOOKUP($A62,ES_NA1_0!$A$10:$AQ$100,MATCH(FIXED(L$6,0,TRUE),ES_NA1_0!$A$10:$AQ$10,0)+1,FALSE)),"",VLOOKUP($A62,ES_NA1_0!$A$10:$AQ$100,MATCH(FIXED(L$6,0,TRUE),ES_NA1_0!$A$10:$AQ$10,0)+1,FALSE))</f>
        <v/>
      </c>
      <c r="M62" s="232" t="str">
        <f>IF(ISNA(VLOOKUP($A62,ES_NA1_0!$A$10:$AQ$100,MATCH(FIXED(M$6,0,TRUE),ES_NA1_0!$A$10:$AQ$10,0)+1,FALSE)),"",VLOOKUP($A62,ES_NA1_0!$A$10:$AQ$100,MATCH(FIXED(M$6,0,TRUE),ES_NA1_0!$A$10:$AQ$10,0)+1,FALSE))</f>
        <v/>
      </c>
      <c r="N62" s="232" t="str">
        <f>IF(ISNA(VLOOKUP($A62,ES_NA1_0!$A$10:$AQ$100,MATCH(FIXED(N$6,0,TRUE),ES_NA1_0!$A$10:$AQ$10,0)+1,FALSE)),"",VLOOKUP($A62,ES_NA1_0!$A$10:$AQ$100,MATCH(FIXED(N$6,0,TRUE),ES_NA1_0!$A$10:$AQ$10,0)+1,FALSE))</f>
        <v/>
      </c>
      <c r="O62" s="232" t="str">
        <f>IF(ISNA(VLOOKUP($A62,ES_NA1_0!$A$10:$AQ$100,MATCH(FIXED(O$6,0,TRUE),ES_NA1_0!$A$10:$AQ$10,0)+1,FALSE)),"",VLOOKUP($A62,ES_NA1_0!$A$10:$AQ$100,MATCH(FIXED(O$6,0,TRUE),ES_NA1_0!$A$10:$AQ$10,0)+1,FALSE))</f>
        <v/>
      </c>
      <c r="P62" s="232" t="str">
        <f>IF(ISNA(VLOOKUP($A62,ES_NA1_0!$A$10:$AQ$100,MATCH(FIXED(P$6,0,TRUE),ES_NA1_0!$A$10:$AQ$10,0)+1,FALSE)),"",VLOOKUP($A62,ES_NA1_0!$A$10:$AQ$100,MATCH(FIXED(P$6,0,TRUE),ES_NA1_0!$A$10:$AQ$10,0)+1,FALSE))</f>
        <v/>
      </c>
      <c r="Q62" s="232" t="str">
        <f>IF(ISNA(VLOOKUP($A62,ES_NA1_0!$A$10:$AQ$100,MATCH(FIXED(Q$6,0,TRUE),ES_NA1_0!$A$10:$AQ$10,0)+1,FALSE)),"",VLOOKUP($A62,ES_NA1_0!$A$10:$AQ$100,MATCH(FIXED(Q$6,0,TRUE),ES_NA1_0!$A$10:$AQ$10,0)+1,FALSE))</f>
        <v/>
      </c>
      <c r="R62" s="232" t="str">
        <f>IF(ISNA(VLOOKUP($A62,ES_NA1_0!$A$10:$AQ$100,MATCH(FIXED(R$6,0,TRUE),ES_NA1_0!$A$10:$AQ$10,0)+1,FALSE)),"",VLOOKUP($A62,ES_NA1_0!$A$10:$AQ$100,MATCH(FIXED(R$6,0,TRUE),ES_NA1_0!$A$10:$AQ$10,0)+1,FALSE))</f>
        <v/>
      </c>
      <c r="S62" s="232" t="str">
        <f>IF(ISNA(VLOOKUP($A62,ES_NA1_0!$A$10:$AQ$100,MATCH(FIXED(S$6,0,TRUE),ES_NA1_0!$A$10:$AQ$10,0)+1,FALSE)),"",VLOOKUP($A62,ES_NA1_0!$A$10:$AQ$100,MATCH(FIXED(S$6,0,TRUE),ES_NA1_0!$A$10:$AQ$10,0)+1,FALSE))</f>
        <v/>
      </c>
      <c r="T62" s="232" t="str">
        <f>IF(ISNA(VLOOKUP($A62,ES_NA1_0!$A$10:$AQ$100,MATCH(FIXED(T$6,0,TRUE),ES_NA1_0!$A$10:$AQ$10,0)+1,FALSE)),"",VLOOKUP($A62,ES_NA1_0!$A$10:$AQ$100,MATCH(FIXED(T$6,0,TRUE),ES_NA1_0!$A$10:$AQ$10,0)+1,FALSE))</f>
        <v/>
      </c>
      <c r="U62" s="232" t="str">
        <f>IF(ISNA(VLOOKUP($A62,ES_NA1_0!$A$10:$AQ$100,MATCH(FIXED(U$6,0,TRUE),ES_NA1_0!$A$10:$AQ$10,0)+1,FALSE)),"",VLOOKUP($A62,ES_NA1_0!$A$10:$AQ$100,MATCH(FIXED(U$6,0,TRUE),ES_NA1_0!$A$10:$AQ$10,0)+1,FALSE))</f>
        <v/>
      </c>
      <c r="V62" s="232" t="str">
        <f>IF(ISNA(VLOOKUP($A62,ES_NA1_0!$A$10:$AQ$100,MATCH(FIXED(V$6,0,TRUE),ES_NA1_0!$A$10:$AQ$10,0)+1,FALSE)),"",VLOOKUP($A62,ES_NA1_0!$A$10:$AQ$100,MATCH(FIXED(V$6,0,TRUE),ES_NA1_0!$A$10:$AQ$10,0)+1,FALSE))</f>
        <v/>
      </c>
      <c r="W62" s="232" t="str">
        <f>IF(ISNA(VLOOKUP($A62,ES_NA1_0!$A$10:$AQ$100,MATCH(FIXED(W$6,0,TRUE),ES_NA1_0!$A$10:$AQ$10,0)+1,FALSE)),"",VLOOKUP($A62,ES_NA1_0!$A$10:$AQ$100,MATCH(FIXED(W$6,0,TRUE),ES_NA1_0!$A$10:$AQ$10,0)+1,FALSE))</f>
        <v/>
      </c>
    </row>
    <row r="63" spans="1:23">
      <c r="A63" s="230" t="str">
        <f>lookup!Z22</f>
        <v>Hungary</v>
      </c>
      <c r="B63" s="232" t="str">
        <f>VLOOKUP(A63,lookup!$Z$2:$AA$77,2,FALSE)</f>
        <v>Ουγγαρία</v>
      </c>
      <c r="C63" s="232" t="str">
        <f>IF(ISNA(VLOOKUP($A63,ES_NA1_0!$A$10:$AQ$100,MATCH(FIXED(C$6,0,TRUE),ES_NA1_0!$A$10:$AQ$10,0)+1,FALSE)),"",VLOOKUP($A63,ES_NA1_0!$A$10:$AQ$100,MATCH(FIXED(C$6,0,TRUE),ES_NA1_0!$A$10:$AQ$10,0)+1,FALSE))</f>
        <v/>
      </c>
      <c r="D63" s="232" t="str">
        <f>IF(ISNA(VLOOKUP($A63,ES_NA1_0!$A$10:$AQ$100,MATCH(FIXED(D$6,0,TRUE),ES_NA1_0!$A$10:$AQ$10,0)+1,FALSE)),"",VLOOKUP($A63,ES_NA1_0!$A$10:$AQ$100,MATCH(FIXED(D$6,0,TRUE),ES_NA1_0!$A$10:$AQ$10,0)+1,FALSE))</f>
        <v/>
      </c>
      <c r="E63" s="232" t="str">
        <f>IF(ISNA(VLOOKUP($A63,ES_NA1_0!$A$10:$AQ$100,MATCH(FIXED(E$6,0,TRUE),ES_NA1_0!$A$10:$AQ$10,0)+1,FALSE)),"",VLOOKUP($A63,ES_NA1_0!$A$10:$AQ$100,MATCH(FIXED(E$6,0,TRUE),ES_NA1_0!$A$10:$AQ$10,0)+1,FALSE))</f>
        <v/>
      </c>
      <c r="F63" s="232" t="str">
        <f>IF(ISNA(VLOOKUP($A63,ES_NA1_0!$A$10:$AQ$100,MATCH(FIXED(F$6,0,TRUE),ES_NA1_0!$A$10:$AQ$10,0)+1,FALSE)),"",VLOOKUP($A63,ES_NA1_0!$A$10:$AQ$100,MATCH(FIXED(F$6,0,TRUE),ES_NA1_0!$A$10:$AQ$10,0)+1,FALSE))</f>
        <v/>
      </c>
      <c r="G63" s="232" t="str">
        <f>IF(ISNA(VLOOKUP($A63,ES_NA1_0!$A$10:$AQ$100,MATCH(FIXED(G$6,0,TRUE),ES_NA1_0!$A$10:$AQ$10,0)+1,FALSE)),"",VLOOKUP($A63,ES_NA1_0!$A$10:$AQ$100,MATCH(FIXED(G$6,0,TRUE),ES_NA1_0!$A$10:$AQ$10,0)+1,FALSE))</f>
        <v/>
      </c>
      <c r="H63" s="232" t="str">
        <f>IF(ISNA(VLOOKUP($A63,ES_NA1_0!$A$10:$AQ$100,MATCH(FIXED(H$6,0,TRUE),ES_NA1_0!$A$10:$AQ$10,0)+1,FALSE)),"",VLOOKUP($A63,ES_NA1_0!$A$10:$AQ$100,MATCH(FIXED(H$6,0,TRUE),ES_NA1_0!$A$10:$AQ$10,0)+1,FALSE))</f>
        <v/>
      </c>
      <c r="I63" s="232" t="str">
        <f>IF(ISNA(VLOOKUP($A63,ES_NA1_0!$A$10:$AQ$100,MATCH(FIXED(I$6,0,TRUE),ES_NA1_0!$A$10:$AQ$10,0)+1,FALSE)),"",VLOOKUP($A63,ES_NA1_0!$A$10:$AQ$100,MATCH(FIXED(I$6,0,TRUE),ES_NA1_0!$A$10:$AQ$10,0)+1,FALSE))</f>
        <v/>
      </c>
      <c r="J63" s="232" t="str">
        <f>IF(ISNA(VLOOKUP($A63,ES_NA1_0!$A$10:$AQ$100,MATCH(FIXED(J$6,0,TRUE),ES_NA1_0!$A$10:$AQ$10,0)+1,FALSE)),"",VLOOKUP($A63,ES_NA1_0!$A$10:$AQ$100,MATCH(FIXED(J$6,0,TRUE),ES_NA1_0!$A$10:$AQ$10,0)+1,FALSE))</f>
        <v/>
      </c>
      <c r="K63" s="232" t="str">
        <f>IF(ISNA(VLOOKUP($A63,ES_NA1_0!$A$10:$AQ$100,MATCH(FIXED(K$6,0,TRUE),ES_NA1_0!$A$10:$AQ$10,0)+1,FALSE)),"",VLOOKUP($A63,ES_NA1_0!$A$10:$AQ$100,MATCH(FIXED(K$6,0,TRUE),ES_NA1_0!$A$10:$AQ$10,0)+1,FALSE))</f>
        <v/>
      </c>
      <c r="L63" s="232" t="str">
        <f>IF(ISNA(VLOOKUP($A63,ES_NA1_0!$A$10:$AQ$100,MATCH(FIXED(L$6,0,TRUE),ES_NA1_0!$A$10:$AQ$10,0)+1,FALSE)),"",VLOOKUP($A63,ES_NA1_0!$A$10:$AQ$100,MATCH(FIXED(L$6,0,TRUE),ES_NA1_0!$A$10:$AQ$10,0)+1,FALSE))</f>
        <v/>
      </c>
      <c r="M63" s="232" t="str">
        <f>IF(ISNA(VLOOKUP($A63,ES_NA1_0!$A$10:$AQ$100,MATCH(FIXED(M$6,0,TRUE),ES_NA1_0!$A$10:$AQ$10,0)+1,FALSE)),"",VLOOKUP($A63,ES_NA1_0!$A$10:$AQ$100,MATCH(FIXED(M$6,0,TRUE),ES_NA1_0!$A$10:$AQ$10,0)+1,FALSE))</f>
        <v/>
      </c>
      <c r="N63" s="232" t="str">
        <f>IF(ISNA(VLOOKUP($A63,ES_NA1_0!$A$10:$AQ$100,MATCH(FIXED(N$6,0,TRUE),ES_NA1_0!$A$10:$AQ$10,0)+1,FALSE)),"",VLOOKUP($A63,ES_NA1_0!$A$10:$AQ$100,MATCH(FIXED(N$6,0,TRUE),ES_NA1_0!$A$10:$AQ$10,0)+1,FALSE))</f>
        <v/>
      </c>
      <c r="O63" s="232" t="str">
        <f>IF(ISNA(VLOOKUP($A63,ES_NA1_0!$A$10:$AQ$100,MATCH(FIXED(O$6,0,TRUE),ES_NA1_0!$A$10:$AQ$10,0)+1,FALSE)),"",VLOOKUP($A63,ES_NA1_0!$A$10:$AQ$100,MATCH(FIXED(O$6,0,TRUE),ES_NA1_0!$A$10:$AQ$10,0)+1,FALSE))</f>
        <v/>
      </c>
      <c r="P63" s="232" t="str">
        <f>IF(ISNA(VLOOKUP($A63,ES_NA1_0!$A$10:$AQ$100,MATCH(FIXED(P$6,0,TRUE),ES_NA1_0!$A$10:$AQ$10,0)+1,FALSE)),"",VLOOKUP($A63,ES_NA1_0!$A$10:$AQ$100,MATCH(FIXED(P$6,0,TRUE),ES_NA1_0!$A$10:$AQ$10,0)+1,FALSE))</f>
        <v/>
      </c>
      <c r="Q63" s="232" t="str">
        <f>IF(ISNA(VLOOKUP($A63,ES_NA1_0!$A$10:$AQ$100,MATCH(FIXED(Q$6,0,TRUE),ES_NA1_0!$A$10:$AQ$10,0)+1,FALSE)),"",VLOOKUP($A63,ES_NA1_0!$A$10:$AQ$100,MATCH(FIXED(Q$6,0,TRUE),ES_NA1_0!$A$10:$AQ$10,0)+1,FALSE))</f>
        <v/>
      </c>
      <c r="R63" s="232" t="str">
        <f>IF(ISNA(VLOOKUP($A63,ES_NA1_0!$A$10:$AQ$100,MATCH(FIXED(R$6,0,TRUE),ES_NA1_0!$A$10:$AQ$10,0)+1,FALSE)),"",VLOOKUP($A63,ES_NA1_0!$A$10:$AQ$100,MATCH(FIXED(R$6,0,TRUE),ES_NA1_0!$A$10:$AQ$10,0)+1,FALSE))</f>
        <v/>
      </c>
      <c r="S63" s="232" t="str">
        <f>IF(ISNA(VLOOKUP($A63,ES_NA1_0!$A$10:$AQ$100,MATCH(FIXED(S$6,0,TRUE),ES_NA1_0!$A$10:$AQ$10,0)+1,FALSE)),"",VLOOKUP($A63,ES_NA1_0!$A$10:$AQ$100,MATCH(FIXED(S$6,0,TRUE),ES_NA1_0!$A$10:$AQ$10,0)+1,FALSE))</f>
        <v/>
      </c>
      <c r="T63" s="232" t="str">
        <f>IF(ISNA(VLOOKUP($A63,ES_NA1_0!$A$10:$AQ$100,MATCH(FIXED(T$6,0,TRUE),ES_NA1_0!$A$10:$AQ$10,0)+1,FALSE)),"",VLOOKUP($A63,ES_NA1_0!$A$10:$AQ$100,MATCH(FIXED(T$6,0,TRUE),ES_NA1_0!$A$10:$AQ$10,0)+1,FALSE))</f>
        <v/>
      </c>
      <c r="U63" s="232" t="str">
        <f>IF(ISNA(VLOOKUP($A63,ES_NA1_0!$A$10:$AQ$100,MATCH(FIXED(U$6,0,TRUE),ES_NA1_0!$A$10:$AQ$10,0)+1,FALSE)),"",VLOOKUP($A63,ES_NA1_0!$A$10:$AQ$100,MATCH(FIXED(U$6,0,TRUE),ES_NA1_0!$A$10:$AQ$10,0)+1,FALSE))</f>
        <v/>
      </c>
      <c r="V63" s="232" t="str">
        <f>IF(ISNA(VLOOKUP($A63,ES_NA1_0!$A$10:$AQ$100,MATCH(FIXED(V$6,0,TRUE),ES_NA1_0!$A$10:$AQ$10,0)+1,FALSE)),"",VLOOKUP($A63,ES_NA1_0!$A$10:$AQ$100,MATCH(FIXED(V$6,0,TRUE),ES_NA1_0!$A$10:$AQ$10,0)+1,FALSE))</f>
        <v/>
      </c>
      <c r="W63" s="232" t="str">
        <f>IF(ISNA(VLOOKUP($A63,ES_NA1_0!$A$10:$AQ$100,MATCH(FIXED(W$6,0,TRUE),ES_NA1_0!$A$10:$AQ$10,0)+1,FALSE)),"",VLOOKUP($A63,ES_NA1_0!$A$10:$AQ$100,MATCH(FIXED(W$6,0,TRUE),ES_NA1_0!$A$10:$AQ$10,0)+1,FALSE))</f>
        <v/>
      </c>
    </row>
    <row r="64" spans="1:23">
      <c r="A64" s="230" t="str">
        <f>lookup!Z23</f>
        <v>Malta</v>
      </c>
      <c r="B64" s="232" t="str">
        <f>VLOOKUP(A64,lookup!$Z$2:$AA$77,2,FALSE)</f>
        <v>Μάλτα</v>
      </c>
      <c r="C64" s="232" t="str">
        <f>IF(ISNA(VLOOKUP($A64,ES_NA1_0!$A$10:$AQ$100,MATCH(FIXED(C$6,0,TRUE),ES_NA1_0!$A$10:$AQ$10,0)+1,FALSE)),"",VLOOKUP($A64,ES_NA1_0!$A$10:$AQ$100,MATCH(FIXED(C$6,0,TRUE),ES_NA1_0!$A$10:$AQ$10,0)+1,FALSE))</f>
        <v/>
      </c>
      <c r="D64" s="232" t="str">
        <f>IF(ISNA(VLOOKUP($A64,ES_NA1_0!$A$10:$AQ$100,MATCH(FIXED(D$6,0,TRUE),ES_NA1_0!$A$10:$AQ$10,0)+1,FALSE)),"",VLOOKUP($A64,ES_NA1_0!$A$10:$AQ$100,MATCH(FIXED(D$6,0,TRUE),ES_NA1_0!$A$10:$AQ$10,0)+1,FALSE))</f>
        <v/>
      </c>
      <c r="E64" s="232" t="str">
        <f>IF(ISNA(VLOOKUP($A64,ES_NA1_0!$A$10:$AQ$100,MATCH(FIXED(E$6,0,TRUE),ES_NA1_0!$A$10:$AQ$10,0)+1,FALSE)),"",VLOOKUP($A64,ES_NA1_0!$A$10:$AQ$100,MATCH(FIXED(E$6,0,TRUE),ES_NA1_0!$A$10:$AQ$10,0)+1,FALSE))</f>
        <v/>
      </c>
      <c r="F64" s="232" t="str">
        <f>IF(ISNA(VLOOKUP($A64,ES_NA1_0!$A$10:$AQ$100,MATCH(FIXED(F$6,0,TRUE),ES_NA1_0!$A$10:$AQ$10,0)+1,FALSE)),"",VLOOKUP($A64,ES_NA1_0!$A$10:$AQ$100,MATCH(FIXED(F$6,0,TRUE),ES_NA1_0!$A$10:$AQ$10,0)+1,FALSE))</f>
        <v/>
      </c>
      <c r="G64" s="232" t="str">
        <f>IF(ISNA(VLOOKUP($A64,ES_NA1_0!$A$10:$AQ$100,MATCH(FIXED(G$6,0,TRUE),ES_NA1_0!$A$10:$AQ$10,0)+1,FALSE)),"",VLOOKUP($A64,ES_NA1_0!$A$10:$AQ$100,MATCH(FIXED(G$6,0,TRUE),ES_NA1_0!$A$10:$AQ$10,0)+1,FALSE))</f>
        <v/>
      </c>
      <c r="H64" s="232" t="str">
        <f>IF(ISNA(VLOOKUP($A64,ES_NA1_0!$A$10:$AQ$100,MATCH(FIXED(H$6,0,TRUE),ES_NA1_0!$A$10:$AQ$10,0)+1,FALSE)),"",VLOOKUP($A64,ES_NA1_0!$A$10:$AQ$100,MATCH(FIXED(H$6,0,TRUE),ES_NA1_0!$A$10:$AQ$10,0)+1,FALSE))</f>
        <v/>
      </c>
      <c r="I64" s="232" t="str">
        <f>IF(ISNA(VLOOKUP($A64,ES_NA1_0!$A$10:$AQ$100,MATCH(FIXED(I$6,0,TRUE),ES_NA1_0!$A$10:$AQ$10,0)+1,FALSE)),"",VLOOKUP($A64,ES_NA1_0!$A$10:$AQ$100,MATCH(FIXED(I$6,0,TRUE),ES_NA1_0!$A$10:$AQ$10,0)+1,FALSE))</f>
        <v/>
      </c>
      <c r="J64" s="232" t="str">
        <f>IF(ISNA(VLOOKUP($A64,ES_NA1_0!$A$10:$AQ$100,MATCH(FIXED(J$6,0,TRUE),ES_NA1_0!$A$10:$AQ$10,0)+1,FALSE)),"",VLOOKUP($A64,ES_NA1_0!$A$10:$AQ$100,MATCH(FIXED(J$6,0,TRUE),ES_NA1_0!$A$10:$AQ$10,0)+1,FALSE))</f>
        <v/>
      </c>
      <c r="K64" s="232" t="str">
        <f>IF(ISNA(VLOOKUP($A64,ES_NA1_0!$A$10:$AQ$100,MATCH(FIXED(K$6,0,TRUE),ES_NA1_0!$A$10:$AQ$10,0)+1,FALSE)),"",VLOOKUP($A64,ES_NA1_0!$A$10:$AQ$100,MATCH(FIXED(K$6,0,TRUE),ES_NA1_0!$A$10:$AQ$10,0)+1,FALSE))</f>
        <v/>
      </c>
      <c r="L64" s="232" t="str">
        <f>IF(ISNA(VLOOKUP($A64,ES_NA1_0!$A$10:$AQ$100,MATCH(FIXED(L$6,0,TRUE),ES_NA1_0!$A$10:$AQ$10,0)+1,FALSE)),"",VLOOKUP($A64,ES_NA1_0!$A$10:$AQ$100,MATCH(FIXED(L$6,0,TRUE),ES_NA1_0!$A$10:$AQ$10,0)+1,FALSE))</f>
        <v/>
      </c>
      <c r="M64" s="232" t="str">
        <f>IF(ISNA(VLOOKUP($A64,ES_NA1_0!$A$10:$AQ$100,MATCH(FIXED(M$6,0,TRUE),ES_NA1_0!$A$10:$AQ$10,0)+1,FALSE)),"",VLOOKUP($A64,ES_NA1_0!$A$10:$AQ$100,MATCH(FIXED(M$6,0,TRUE),ES_NA1_0!$A$10:$AQ$10,0)+1,FALSE))</f>
        <v/>
      </c>
      <c r="N64" s="232" t="str">
        <f>IF(ISNA(VLOOKUP($A64,ES_NA1_0!$A$10:$AQ$100,MATCH(FIXED(N$6,0,TRUE),ES_NA1_0!$A$10:$AQ$10,0)+1,FALSE)),"",VLOOKUP($A64,ES_NA1_0!$A$10:$AQ$100,MATCH(FIXED(N$6,0,TRUE),ES_NA1_0!$A$10:$AQ$10,0)+1,FALSE))</f>
        <v/>
      </c>
      <c r="O64" s="232" t="str">
        <f>IF(ISNA(VLOOKUP($A64,ES_NA1_0!$A$10:$AQ$100,MATCH(FIXED(O$6,0,TRUE),ES_NA1_0!$A$10:$AQ$10,0)+1,FALSE)),"",VLOOKUP($A64,ES_NA1_0!$A$10:$AQ$100,MATCH(FIXED(O$6,0,TRUE),ES_NA1_0!$A$10:$AQ$10,0)+1,FALSE))</f>
        <v/>
      </c>
      <c r="P64" s="232" t="str">
        <f>IF(ISNA(VLOOKUP($A64,ES_NA1_0!$A$10:$AQ$100,MATCH(FIXED(P$6,0,TRUE),ES_NA1_0!$A$10:$AQ$10,0)+1,FALSE)),"",VLOOKUP($A64,ES_NA1_0!$A$10:$AQ$100,MATCH(FIXED(P$6,0,TRUE),ES_NA1_0!$A$10:$AQ$10,0)+1,FALSE))</f>
        <v/>
      </c>
      <c r="Q64" s="232" t="str">
        <f>IF(ISNA(VLOOKUP($A64,ES_NA1_0!$A$10:$AQ$100,MATCH(FIXED(Q$6,0,TRUE),ES_NA1_0!$A$10:$AQ$10,0)+1,FALSE)),"",VLOOKUP($A64,ES_NA1_0!$A$10:$AQ$100,MATCH(FIXED(Q$6,0,TRUE),ES_NA1_0!$A$10:$AQ$10,0)+1,FALSE))</f>
        <v/>
      </c>
      <c r="R64" s="232" t="str">
        <f>IF(ISNA(VLOOKUP($A64,ES_NA1_0!$A$10:$AQ$100,MATCH(FIXED(R$6,0,TRUE),ES_NA1_0!$A$10:$AQ$10,0)+1,FALSE)),"",VLOOKUP($A64,ES_NA1_0!$A$10:$AQ$100,MATCH(FIXED(R$6,0,TRUE),ES_NA1_0!$A$10:$AQ$10,0)+1,FALSE))</f>
        <v/>
      </c>
      <c r="S64" s="232" t="str">
        <f>IF(ISNA(VLOOKUP($A64,ES_NA1_0!$A$10:$AQ$100,MATCH(FIXED(S$6,0,TRUE),ES_NA1_0!$A$10:$AQ$10,0)+1,FALSE)),"",VLOOKUP($A64,ES_NA1_0!$A$10:$AQ$100,MATCH(FIXED(S$6,0,TRUE),ES_NA1_0!$A$10:$AQ$10,0)+1,FALSE))</f>
        <v/>
      </c>
      <c r="T64" s="232" t="str">
        <f>IF(ISNA(VLOOKUP($A64,ES_NA1_0!$A$10:$AQ$100,MATCH(FIXED(T$6,0,TRUE),ES_NA1_0!$A$10:$AQ$10,0)+1,FALSE)),"",VLOOKUP($A64,ES_NA1_0!$A$10:$AQ$100,MATCH(FIXED(T$6,0,TRUE),ES_NA1_0!$A$10:$AQ$10,0)+1,FALSE))</f>
        <v/>
      </c>
      <c r="U64" s="232" t="str">
        <f>IF(ISNA(VLOOKUP($A64,ES_NA1_0!$A$10:$AQ$100,MATCH(FIXED(U$6,0,TRUE),ES_NA1_0!$A$10:$AQ$10,0)+1,FALSE)),"",VLOOKUP($A64,ES_NA1_0!$A$10:$AQ$100,MATCH(FIXED(U$6,0,TRUE),ES_NA1_0!$A$10:$AQ$10,0)+1,FALSE))</f>
        <v/>
      </c>
      <c r="V64" s="232" t="str">
        <f>IF(ISNA(VLOOKUP($A64,ES_NA1_0!$A$10:$AQ$100,MATCH(FIXED(V$6,0,TRUE),ES_NA1_0!$A$10:$AQ$10,0)+1,FALSE)),"",VLOOKUP($A64,ES_NA1_0!$A$10:$AQ$100,MATCH(FIXED(V$6,0,TRUE),ES_NA1_0!$A$10:$AQ$10,0)+1,FALSE))</f>
        <v/>
      </c>
      <c r="W64" s="232" t="str">
        <f>IF(ISNA(VLOOKUP($A64,ES_NA1_0!$A$10:$AQ$100,MATCH(FIXED(W$6,0,TRUE),ES_NA1_0!$A$10:$AQ$10,0)+1,FALSE)),"",VLOOKUP($A64,ES_NA1_0!$A$10:$AQ$100,MATCH(FIXED(W$6,0,TRUE),ES_NA1_0!$A$10:$AQ$10,0)+1,FALSE))</f>
        <v/>
      </c>
    </row>
    <row r="65" spans="1:23">
      <c r="A65" s="230" t="str">
        <f>lookup!Z24</f>
        <v>Netherlands</v>
      </c>
      <c r="B65" s="232" t="str">
        <f>VLOOKUP(A65,lookup!$Z$2:$AA$77,2,FALSE)</f>
        <v>Ολλανδία</v>
      </c>
      <c r="C65" s="232" t="str">
        <f>IF(ISNA(VLOOKUP($A65,ES_NA1_0!$A$10:$AQ$100,MATCH(FIXED(C$6,0,TRUE),ES_NA1_0!$A$10:$AQ$10,0)+1,FALSE)),"",VLOOKUP($A65,ES_NA1_0!$A$10:$AQ$100,MATCH(FIXED(C$6,0,TRUE),ES_NA1_0!$A$10:$AQ$10,0)+1,FALSE))</f>
        <v/>
      </c>
      <c r="D65" s="232" t="str">
        <f>IF(ISNA(VLOOKUP($A65,ES_NA1_0!$A$10:$AQ$100,MATCH(FIXED(D$6,0,TRUE),ES_NA1_0!$A$10:$AQ$10,0)+1,FALSE)),"",VLOOKUP($A65,ES_NA1_0!$A$10:$AQ$100,MATCH(FIXED(D$6,0,TRUE),ES_NA1_0!$A$10:$AQ$10,0)+1,FALSE))</f>
        <v/>
      </c>
      <c r="E65" s="232" t="str">
        <f>IF(ISNA(VLOOKUP($A65,ES_NA1_0!$A$10:$AQ$100,MATCH(FIXED(E$6,0,TRUE),ES_NA1_0!$A$10:$AQ$10,0)+1,FALSE)),"",VLOOKUP($A65,ES_NA1_0!$A$10:$AQ$100,MATCH(FIXED(E$6,0,TRUE),ES_NA1_0!$A$10:$AQ$10,0)+1,FALSE))</f>
        <v/>
      </c>
      <c r="F65" s="232" t="str">
        <f>IF(ISNA(VLOOKUP($A65,ES_NA1_0!$A$10:$AQ$100,MATCH(FIXED(F$6,0,TRUE),ES_NA1_0!$A$10:$AQ$10,0)+1,FALSE)),"",VLOOKUP($A65,ES_NA1_0!$A$10:$AQ$100,MATCH(FIXED(F$6,0,TRUE),ES_NA1_0!$A$10:$AQ$10,0)+1,FALSE))</f>
        <v/>
      </c>
      <c r="G65" s="232" t="str">
        <f>IF(ISNA(VLOOKUP($A65,ES_NA1_0!$A$10:$AQ$100,MATCH(FIXED(G$6,0,TRUE),ES_NA1_0!$A$10:$AQ$10,0)+1,FALSE)),"",VLOOKUP($A65,ES_NA1_0!$A$10:$AQ$100,MATCH(FIXED(G$6,0,TRUE),ES_NA1_0!$A$10:$AQ$10,0)+1,FALSE))</f>
        <v/>
      </c>
      <c r="H65" s="232" t="str">
        <f>IF(ISNA(VLOOKUP($A65,ES_NA1_0!$A$10:$AQ$100,MATCH(FIXED(H$6,0,TRUE),ES_NA1_0!$A$10:$AQ$10,0)+1,FALSE)),"",VLOOKUP($A65,ES_NA1_0!$A$10:$AQ$100,MATCH(FIXED(H$6,0,TRUE),ES_NA1_0!$A$10:$AQ$10,0)+1,FALSE))</f>
        <v/>
      </c>
      <c r="I65" s="232" t="str">
        <f>IF(ISNA(VLOOKUP($A65,ES_NA1_0!$A$10:$AQ$100,MATCH(FIXED(I$6,0,TRUE),ES_NA1_0!$A$10:$AQ$10,0)+1,FALSE)),"",VLOOKUP($A65,ES_NA1_0!$A$10:$AQ$100,MATCH(FIXED(I$6,0,TRUE),ES_NA1_0!$A$10:$AQ$10,0)+1,FALSE))</f>
        <v/>
      </c>
      <c r="J65" s="232" t="str">
        <f>IF(ISNA(VLOOKUP($A65,ES_NA1_0!$A$10:$AQ$100,MATCH(FIXED(J$6,0,TRUE),ES_NA1_0!$A$10:$AQ$10,0)+1,FALSE)),"",VLOOKUP($A65,ES_NA1_0!$A$10:$AQ$100,MATCH(FIXED(J$6,0,TRUE),ES_NA1_0!$A$10:$AQ$10,0)+1,FALSE))</f>
        <v/>
      </c>
      <c r="K65" s="232" t="str">
        <f>IF(ISNA(VLOOKUP($A65,ES_NA1_0!$A$10:$AQ$100,MATCH(FIXED(K$6,0,TRUE),ES_NA1_0!$A$10:$AQ$10,0)+1,FALSE)),"",VLOOKUP($A65,ES_NA1_0!$A$10:$AQ$100,MATCH(FIXED(K$6,0,TRUE),ES_NA1_0!$A$10:$AQ$10,0)+1,FALSE))</f>
        <v/>
      </c>
      <c r="L65" s="232" t="str">
        <f>IF(ISNA(VLOOKUP($A65,ES_NA1_0!$A$10:$AQ$100,MATCH(FIXED(L$6,0,TRUE),ES_NA1_0!$A$10:$AQ$10,0)+1,FALSE)),"",VLOOKUP($A65,ES_NA1_0!$A$10:$AQ$100,MATCH(FIXED(L$6,0,TRUE),ES_NA1_0!$A$10:$AQ$10,0)+1,FALSE))</f>
        <v/>
      </c>
      <c r="M65" s="232" t="str">
        <f>IF(ISNA(VLOOKUP($A65,ES_NA1_0!$A$10:$AQ$100,MATCH(FIXED(M$6,0,TRUE),ES_NA1_0!$A$10:$AQ$10,0)+1,FALSE)),"",VLOOKUP($A65,ES_NA1_0!$A$10:$AQ$100,MATCH(FIXED(M$6,0,TRUE),ES_NA1_0!$A$10:$AQ$10,0)+1,FALSE))</f>
        <v/>
      </c>
      <c r="N65" s="232" t="str">
        <f>IF(ISNA(VLOOKUP($A65,ES_NA1_0!$A$10:$AQ$100,MATCH(FIXED(N$6,0,TRUE),ES_NA1_0!$A$10:$AQ$10,0)+1,FALSE)),"",VLOOKUP($A65,ES_NA1_0!$A$10:$AQ$100,MATCH(FIXED(N$6,0,TRUE),ES_NA1_0!$A$10:$AQ$10,0)+1,FALSE))</f>
        <v/>
      </c>
      <c r="O65" s="232" t="str">
        <f>IF(ISNA(VLOOKUP($A65,ES_NA1_0!$A$10:$AQ$100,MATCH(FIXED(O$6,0,TRUE),ES_NA1_0!$A$10:$AQ$10,0)+1,FALSE)),"",VLOOKUP($A65,ES_NA1_0!$A$10:$AQ$100,MATCH(FIXED(O$6,0,TRUE),ES_NA1_0!$A$10:$AQ$10,0)+1,FALSE))</f>
        <v/>
      </c>
      <c r="P65" s="232" t="str">
        <f>IF(ISNA(VLOOKUP($A65,ES_NA1_0!$A$10:$AQ$100,MATCH(FIXED(P$6,0,TRUE),ES_NA1_0!$A$10:$AQ$10,0)+1,FALSE)),"",VLOOKUP($A65,ES_NA1_0!$A$10:$AQ$100,MATCH(FIXED(P$6,0,TRUE),ES_NA1_0!$A$10:$AQ$10,0)+1,FALSE))</f>
        <v/>
      </c>
      <c r="Q65" s="232" t="str">
        <f>IF(ISNA(VLOOKUP($A65,ES_NA1_0!$A$10:$AQ$100,MATCH(FIXED(Q$6,0,TRUE),ES_NA1_0!$A$10:$AQ$10,0)+1,FALSE)),"",VLOOKUP($A65,ES_NA1_0!$A$10:$AQ$100,MATCH(FIXED(Q$6,0,TRUE),ES_NA1_0!$A$10:$AQ$10,0)+1,FALSE))</f>
        <v/>
      </c>
      <c r="R65" s="232" t="str">
        <f>IF(ISNA(VLOOKUP($A65,ES_NA1_0!$A$10:$AQ$100,MATCH(FIXED(R$6,0,TRUE),ES_NA1_0!$A$10:$AQ$10,0)+1,FALSE)),"",VLOOKUP($A65,ES_NA1_0!$A$10:$AQ$100,MATCH(FIXED(R$6,0,TRUE),ES_NA1_0!$A$10:$AQ$10,0)+1,FALSE))</f>
        <v/>
      </c>
      <c r="S65" s="232" t="str">
        <f>IF(ISNA(VLOOKUP($A65,ES_NA1_0!$A$10:$AQ$100,MATCH(FIXED(S$6,0,TRUE),ES_NA1_0!$A$10:$AQ$10,0)+1,FALSE)),"",VLOOKUP($A65,ES_NA1_0!$A$10:$AQ$100,MATCH(FIXED(S$6,0,TRUE),ES_NA1_0!$A$10:$AQ$10,0)+1,FALSE))</f>
        <v/>
      </c>
      <c r="T65" s="232" t="str">
        <f>IF(ISNA(VLOOKUP($A65,ES_NA1_0!$A$10:$AQ$100,MATCH(FIXED(T$6,0,TRUE),ES_NA1_0!$A$10:$AQ$10,0)+1,FALSE)),"",VLOOKUP($A65,ES_NA1_0!$A$10:$AQ$100,MATCH(FIXED(T$6,0,TRUE),ES_NA1_0!$A$10:$AQ$10,0)+1,FALSE))</f>
        <v/>
      </c>
      <c r="U65" s="232" t="str">
        <f>IF(ISNA(VLOOKUP($A65,ES_NA1_0!$A$10:$AQ$100,MATCH(FIXED(U$6,0,TRUE),ES_NA1_0!$A$10:$AQ$10,0)+1,FALSE)),"",VLOOKUP($A65,ES_NA1_0!$A$10:$AQ$100,MATCH(FIXED(U$6,0,TRUE),ES_NA1_0!$A$10:$AQ$10,0)+1,FALSE))</f>
        <v/>
      </c>
      <c r="V65" s="232" t="str">
        <f>IF(ISNA(VLOOKUP($A65,ES_NA1_0!$A$10:$AQ$100,MATCH(FIXED(V$6,0,TRUE),ES_NA1_0!$A$10:$AQ$10,0)+1,FALSE)),"",VLOOKUP($A65,ES_NA1_0!$A$10:$AQ$100,MATCH(FIXED(V$6,0,TRUE),ES_NA1_0!$A$10:$AQ$10,0)+1,FALSE))</f>
        <v/>
      </c>
      <c r="W65" s="232" t="str">
        <f>IF(ISNA(VLOOKUP($A65,ES_NA1_0!$A$10:$AQ$100,MATCH(FIXED(W$6,0,TRUE),ES_NA1_0!$A$10:$AQ$10,0)+1,FALSE)),"",VLOOKUP($A65,ES_NA1_0!$A$10:$AQ$100,MATCH(FIXED(W$6,0,TRUE),ES_NA1_0!$A$10:$AQ$10,0)+1,FALSE))</f>
        <v/>
      </c>
    </row>
    <row r="66" spans="1:23">
      <c r="A66" s="230" t="str">
        <f>lookup!Z25</f>
        <v>Austria</v>
      </c>
      <c r="B66" s="232" t="str">
        <f>VLOOKUP(A66,lookup!$Z$2:$AA$77,2,FALSE)</f>
        <v>Αυστρία</v>
      </c>
      <c r="C66" s="232" t="str">
        <f>IF(ISNA(VLOOKUP($A66,ES_NA1_0!$A$10:$AQ$100,MATCH(FIXED(C$6,0,TRUE),ES_NA1_0!$A$10:$AQ$10,0)+1,FALSE)),"",VLOOKUP($A66,ES_NA1_0!$A$10:$AQ$100,MATCH(FIXED(C$6,0,TRUE),ES_NA1_0!$A$10:$AQ$10,0)+1,FALSE))</f>
        <v/>
      </c>
      <c r="D66" s="232" t="str">
        <f>IF(ISNA(VLOOKUP($A66,ES_NA1_0!$A$10:$AQ$100,MATCH(FIXED(D$6,0,TRUE),ES_NA1_0!$A$10:$AQ$10,0)+1,FALSE)),"",VLOOKUP($A66,ES_NA1_0!$A$10:$AQ$100,MATCH(FIXED(D$6,0,TRUE),ES_NA1_0!$A$10:$AQ$10,0)+1,FALSE))</f>
        <v/>
      </c>
      <c r="E66" s="232" t="str">
        <f>IF(ISNA(VLOOKUP($A66,ES_NA1_0!$A$10:$AQ$100,MATCH(FIXED(E$6,0,TRUE),ES_NA1_0!$A$10:$AQ$10,0)+1,FALSE)),"",VLOOKUP($A66,ES_NA1_0!$A$10:$AQ$100,MATCH(FIXED(E$6,0,TRUE),ES_NA1_0!$A$10:$AQ$10,0)+1,FALSE))</f>
        <v/>
      </c>
      <c r="F66" s="232" t="str">
        <f>IF(ISNA(VLOOKUP($A66,ES_NA1_0!$A$10:$AQ$100,MATCH(FIXED(F$6,0,TRUE),ES_NA1_0!$A$10:$AQ$10,0)+1,FALSE)),"",VLOOKUP($A66,ES_NA1_0!$A$10:$AQ$100,MATCH(FIXED(F$6,0,TRUE),ES_NA1_0!$A$10:$AQ$10,0)+1,FALSE))</f>
        <v/>
      </c>
      <c r="G66" s="232" t="str">
        <f>IF(ISNA(VLOOKUP($A66,ES_NA1_0!$A$10:$AQ$100,MATCH(FIXED(G$6,0,TRUE),ES_NA1_0!$A$10:$AQ$10,0)+1,FALSE)),"",VLOOKUP($A66,ES_NA1_0!$A$10:$AQ$100,MATCH(FIXED(G$6,0,TRUE),ES_NA1_0!$A$10:$AQ$10,0)+1,FALSE))</f>
        <v/>
      </c>
      <c r="H66" s="232" t="str">
        <f>IF(ISNA(VLOOKUP($A66,ES_NA1_0!$A$10:$AQ$100,MATCH(FIXED(H$6,0,TRUE),ES_NA1_0!$A$10:$AQ$10,0)+1,FALSE)),"",VLOOKUP($A66,ES_NA1_0!$A$10:$AQ$100,MATCH(FIXED(H$6,0,TRUE),ES_NA1_0!$A$10:$AQ$10,0)+1,FALSE))</f>
        <v/>
      </c>
      <c r="I66" s="232" t="str">
        <f>IF(ISNA(VLOOKUP($A66,ES_NA1_0!$A$10:$AQ$100,MATCH(FIXED(I$6,0,TRUE),ES_NA1_0!$A$10:$AQ$10,0)+1,FALSE)),"",VLOOKUP($A66,ES_NA1_0!$A$10:$AQ$100,MATCH(FIXED(I$6,0,TRUE),ES_NA1_0!$A$10:$AQ$10,0)+1,FALSE))</f>
        <v/>
      </c>
      <c r="J66" s="232" t="str">
        <f>IF(ISNA(VLOOKUP($A66,ES_NA1_0!$A$10:$AQ$100,MATCH(FIXED(J$6,0,TRUE),ES_NA1_0!$A$10:$AQ$10,0)+1,FALSE)),"",VLOOKUP($A66,ES_NA1_0!$A$10:$AQ$100,MATCH(FIXED(J$6,0,TRUE),ES_NA1_0!$A$10:$AQ$10,0)+1,FALSE))</f>
        <v/>
      </c>
      <c r="K66" s="232" t="str">
        <f>IF(ISNA(VLOOKUP($A66,ES_NA1_0!$A$10:$AQ$100,MATCH(FIXED(K$6,0,TRUE),ES_NA1_0!$A$10:$AQ$10,0)+1,FALSE)),"",VLOOKUP($A66,ES_NA1_0!$A$10:$AQ$100,MATCH(FIXED(K$6,0,TRUE),ES_NA1_0!$A$10:$AQ$10,0)+1,FALSE))</f>
        <v/>
      </c>
      <c r="L66" s="232" t="str">
        <f>IF(ISNA(VLOOKUP($A66,ES_NA1_0!$A$10:$AQ$100,MATCH(FIXED(L$6,0,TRUE),ES_NA1_0!$A$10:$AQ$10,0)+1,FALSE)),"",VLOOKUP($A66,ES_NA1_0!$A$10:$AQ$100,MATCH(FIXED(L$6,0,TRUE),ES_NA1_0!$A$10:$AQ$10,0)+1,FALSE))</f>
        <v/>
      </c>
      <c r="M66" s="232" t="str">
        <f>IF(ISNA(VLOOKUP($A66,ES_NA1_0!$A$10:$AQ$100,MATCH(FIXED(M$6,0,TRUE),ES_NA1_0!$A$10:$AQ$10,0)+1,FALSE)),"",VLOOKUP($A66,ES_NA1_0!$A$10:$AQ$100,MATCH(FIXED(M$6,0,TRUE),ES_NA1_0!$A$10:$AQ$10,0)+1,FALSE))</f>
        <v/>
      </c>
      <c r="N66" s="232" t="str">
        <f>IF(ISNA(VLOOKUP($A66,ES_NA1_0!$A$10:$AQ$100,MATCH(FIXED(N$6,0,TRUE),ES_NA1_0!$A$10:$AQ$10,0)+1,FALSE)),"",VLOOKUP($A66,ES_NA1_0!$A$10:$AQ$100,MATCH(FIXED(N$6,0,TRUE),ES_NA1_0!$A$10:$AQ$10,0)+1,FALSE))</f>
        <v/>
      </c>
      <c r="O66" s="232" t="str">
        <f>IF(ISNA(VLOOKUP($A66,ES_NA1_0!$A$10:$AQ$100,MATCH(FIXED(O$6,0,TRUE),ES_NA1_0!$A$10:$AQ$10,0)+1,FALSE)),"",VLOOKUP($A66,ES_NA1_0!$A$10:$AQ$100,MATCH(FIXED(O$6,0,TRUE),ES_NA1_0!$A$10:$AQ$10,0)+1,FALSE))</f>
        <v/>
      </c>
      <c r="P66" s="232" t="str">
        <f>IF(ISNA(VLOOKUP($A66,ES_NA1_0!$A$10:$AQ$100,MATCH(FIXED(P$6,0,TRUE),ES_NA1_0!$A$10:$AQ$10,0)+1,FALSE)),"",VLOOKUP($A66,ES_NA1_0!$A$10:$AQ$100,MATCH(FIXED(P$6,0,TRUE),ES_NA1_0!$A$10:$AQ$10,0)+1,FALSE))</f>
        <v/>
      </c>
      <c r="Q66" s="232" t="str">
        <f>IF(ISNA(VLOOKUP($A66,ES_NA1_0!$A$10:$AQ$100,MATCH(FIXED(Q$6,0,TRUE),ES_NA1_0!$A$10:$AQ$10,0)+1,FALSE)),"",VLOOKUP($A66,ES_NA1_0!$A$10:$AQ$100,MATCH(FIXED(Q$6,0,TRUE),ES_NA1_0!$A$10:$AQ$10,0)+1,FALSE))</f>
        <v/>
      </c>
      <c r="R66" s="232" t="str">
        <f>IF(ISNA(VLOOKUP($A66,ES_NA1_0!$A$10:$AQ$100,MATCH(FIXED(R$6,0,TRUE),ES_NA1_0!$A$10:$AQ$10,0)+1,FALSE)),"",VLOOKUP($A66,ES_NA1_0!$A$10:$AQ$100,MATCH(FIXED(R$6,0,TRUE),ES_NA1_0!$A$10:$AQ$10,0)+1,FALSE))</f>
        <v/>
      </c>
      <c r="S66" s="232" t="str">
        <f>IF(ISNA(VLOOKUP($A66,ES_NA1_0!$A$10:$AQ$100,MATCH(FIXED(S$6,0,TRUE),ES_NA1_0!$A$10:$AQ$10,0)+1,FALSE)),"",VLOOKUP($A66,ES_NA1_0!$A$10:$AQ$100,MATCH(FIXED(S$6,0,TRUE),ES_NA1_0!$A$10:$AQ$10,0)+1,FALSE))</f>
        <v/>
      </c>
      <c r="T66" s="232" t="str">
        <f>IF(ISNA(VLOOKUP($A66,ES_NA1_0!$A$10:$AQ$100,MATCH(FIXED(T$6,0,TRUE),ES_NA1_0!$A$10:$AQ$10,0)+1,FALSE)),"",VLOOKUP($A66,ES_NA1_0!$A$10:$AQ$100,MATCH(FIXED(T$6,0,TRUE),ES_NA1_0!$A$10:$AQ$10,0)+1,FALSE))</f>
        <v/>
      </c>
      <c r="U66" s="232" t="str">
        <f>IF(ISNA(VLOOKUP($A66,ES_NA1_0!$A$10:$AQ$100,MATCH(FIXED(U$6,0,TRUE),ES_NA1_0!$A$10:$AQ$10,0)+1,FALSE)),"",VLOOKUP($A66,ES_NA1_0!$A$10:$AQ$100,MATCH(FIXED(U$6,0,TRUE),ES_NA1_0!$A$10:$AQ$10,0)+1,FALSE))</f>
        <v/>
      </c>
      <c r="V66" s="232" t="str">
        <f>IF(ISNA(VLOOKUP($A66,ES_NA1_0!$A$10:$AQ$100,MATCH(FIXED(V$6,0,TRUE),ES_NA1_0!$A$10:$AQ$10,0)+1,FALSE)),"",VLOOKUP($A66,ES_NA1_0!$A$10:$AQ$100,MATCH(FIXED(V$6,0,TRUE),ES_NA1_0!$A$10:$AQ$10,0)+1,FALSE))</f>
        <v/>
      </c>
      <c r="W66" s="232" t="str">
        <f>IF(ISNA(VLOOKUP($A66,ES_NA1_0!$A$10:$AQ$100,MATCH(FIXED(W$6,0,TRUE),ES_NA1_0!$A$10:$AQ$10,0)+1,FALSE)),"",VLOOKUP($A66,ES_NA1_0!$A$10:$AQ$100,MATCH(FIXED(W$6,0,TRUE),ES_NA1_0!$A$10:$AQ$10,0)+1,FALSE))</f>
        <v/>
      </c>
    </row>
    <row r="67" spans="1:23">
      <c r="A67" s="230" t="str">
        <f>lookup!Z26</f>
        <v>Poland</v>
      </c>
      <c r="B67" s="232" t="str">
        <f>VLOOKUP(A67,lookup!$Z$2:$AA$77,2,FALSE)</f>
        <v>Πολωνία</v>
      </c>
      <c r="C67" s="232" t="str">
        <f>IF(ISNA(VLOOKUP($A67,ES_NA1_0!$A$10:$AQ$100,MATCH(FIXED(C$6,0,TRUE),ES_NA1_0!$A$10:$AQ$10,0)+1,FALSE)),"",VLOOKUP($A67,ES_NA1_0!$A$10:$AQ$100,MATCH(FIXED(C$6,0,TRUE),ES_NA1_0!$A$10:$AQ$10,0)+1,FALSE))</f>
        <v/>
      </c>
      <c r="D67" s="232" t="str">
        <f>IF(ISNA(VLOOKUP($A67,ES_NA1_0!$A$10:$AQ$100,MATCH(FIXED(D$6,0,TRUE),ES_NA1_0!$A$10:$AQ$10,0)+1,FALSE)),"",VLOOKUP($A67,ES_NA1_0!$A$10:$AQ$100,MATCH(FIXED(D$6,0,TRUE),ES_NA1_0!$A$10:$AQ$10,0)+1,FALSE))</f>
        <v/>
      </c>
      <c r="E67" s="232" t="str">
        <f>IF(ISNA(VLOOKUP($A67,ES_NA1_0!$A$10:$AQ$100,MATCH(FIXED(E$6,0,TRUE),ES_NA1_0!$A$10:$AQ$10,0)+1,FALSE)),"",VLOOKUP($A67,ES_NA1_0!$A$10:$AQ$100,MATCH(FIXED(E$6,0,TRUE),ES_NA1_0!$A$10:$AQ$10,0)+1,FALSE))</f>
        <v/>
      </c>
      <c r="F67" s="232" t="str">
        <f>IF(ISNA(VLOOKUP($A67,ES_NA1_0!$A$10:$AQ$100,MATCH(FIXED(F$6,0,TRUE),ES_NA1_0!$A$10:$AQ$10,0)+1,FALSE)),"",VLOOKUP($A67,ES_NA1_0!$A$10:$AQ$100,MATCH(FIXED(F$6,0,TRUE),ES_NA1_0!$A$10:$AQ$10,0)+1,FALSE))</f>
        <v/>
      </c>
      <c r="G67" s="232" t="str">
        <f>IF(ISNA(VLOOKUP($A67,ES_NA1_0!$A$10:$AQ$100,MATCH(FIXED(G$6,0,TRUE),ES_NA1_0!$A$10:$AQ$10,0)+1,FALSE)),"",VLOOKUP($A67,ES_NA1_0!$A$10:$AQ$100,MATCH(FIXED(G$6,0,TRUE),ES_NA1_0!$A$10:$AQ$10,0)+1,FALSE))</f>
        <v/>
      </c>
      <c r="H67" s="232" t="str">
        <f>IF(ISNA(VLOOKUP($A67,ES_NA1_0!$A$10:$AQ$100,MATCH(FIXED(H$6,0,TRUE),ES_NA1_0!$A$10:$AQ$10,0)+1,FALSE)),"",VLOOKUP($A67,ES_NA1_0!$A$10:$AQ$100,MATCH(FIXED(H$6,0,TRUE),ES_NA1_0!$A$10:$AQ$10,0)+1,FALSE))</f>
        <v/>
      </c>
      <c r="I67" s="232" t="str">
        <f>IF(ISNA(VLOOKUP($A67,ES_NA1_0!$A$10:$AQ$100,MATCH(FIXED(I$6,0,TRUE),ES_NA1_0!$A$10:$AQ$10,0)+1,FALSE)),"",VLOOKUP($A67,ES_NA1_0!$A$10:$AQ$100,MATCH(FIXED(I$6,0,TRUE),ES_NA1_0!$A$10:$AQ$10,0)+1,FALSE))</f>
        <v/>
      </c>
      <c r="J67" s="232" t="str">
        <f>IF(ISNA(VLOOKUP($A67,ES_NA1_0!$A$10:$AQ$100,MATCH(FIXED(J$6,0,TRUE),ES_NA1_0!$A$10:$AQ$10,0)+1,FALSE)),"",VLOOKUP($A67,ES_NA1_0!$A$10:$AQ$100,MATCH(FIXED(J$6,0,TRUE),ES_NA1_0!$A$10:$AQ$10,0)+1,FALSE))</f>
        <v/>
      </c>
      <c r="K67" s="232" t="str">
        <f>IF(ISNA(VLOOKUP($A67,ES_NA1_0!$A$10:$AQ$100,MATCH(FIXED(K$6,0,TRUE),ES_NA1_0!$A$10:$AQ$10,0)+1,FALSE)),"",VLOOKUP($A67,ES_NA1_0!$A$10:$AQ$100,MATCH(FIXED(K$6,0,TRUE),ES_NA1_0!$A$10:$AQ$10,0)+1,FALSE))</f>
        <v/>
      </c>
      <c r="L67" s="232" t="str">
        <f>IF(ISNA(VLOOKUP($A67,ES_NA1_0!$A$10:$AQ$100,MATCH(FIXED(L$6,0,TRUE),ES_NA1_0!$A$10:$AQ$10,0)+1,FALSE)),"",VLOOKUP($A67,ES_NA1_0!$A$10:$AQ$100,MATCH(FIXED(L$6,0,TRUE),ES_NA1_0!$A$10:$AQ$10,0)+1,FALSE))</f>
        <v/>
      </c>
      <c r="M67" s="232" t="str">
        <f>IF(ISNA(VLOOKUP($A67,ES_NA1_0!$A$10:$AQ$100,MATCH(FIXED(M$6,0,TRUE),ES_NA1_0!$A$10:$AQ$10,0)+1,FALSE)),"",VLOOKUP($A67,ES_NA1_0!$A$10:$AQ$100,MATCH(FIXED(M$6,0,TRUE),ES_NA1_0!$A$10:$AQ$10,0)+1,FALSE))</f>
        <v/>
      </c>
      <c r="N67" s="232" t="str">
        <f>IF(ISNA(VLOOKUP($A67,ES_NA1_0!$A$10:$AQ$100,MATCH(FIXED(N$6,0,TRUE),ES_NA1_0!$A$10:$AQ$10,0)+1,FALSE)),"",VLOOKUP($A67,ES_NA1_0!$A$10:$AQ$100,MATCH(FIXED(N$6,0,TRUE),ES_NA1_0!$A$10:$AQ$10,0)+1,FALSE))</f>
        <v/>
      </c>
      <c r="O67" s="232" t="str">
        <f>IF(ISNA(VLOOKUP($A67,ES_NA1_0!$A$10:$AQ$100,MATCH(FIXED(O$6,0,TRUE),ES_NA1_0!$A$10:$AQ$10,0)+1,FALSE)),"",VLOOKUP($A67,ES_NA1_0!$A$10:$AQ$100,MATCH(FIXED(O$6,0,TRUE),ES_NA1_0!$A$10:$AQ$10,0)+1,FALSE))</f>
        <v/>
      </c>
      <c r="P67" s="232" t="str">
        <f>IF(ISNA(VLOOKUP($A67,ES_NA1_0!$A$10:$AQ$100,MATCH(FIXED(P$6,0,TRUE),ES_NA1_0!$A$10:$AQ$10,0)+1,FALSE)),"",VLOOKUP($A67,ES_NA1_0!$A$10:$AQ$100,MATCH(FIXED(P$6,0,TRUE),ES_NA1_0!$A$10:$AQ$10,0)+1,FALSE))</f>
        <v/>
      </c>
      <c r="Q67" s="232" t="str">
        <f>IF(ISNA(VLOOKUP($A67,ES_NA1_0!$A$10:$AQ$100,MATCH(FIXED(Q$6,0,TRUE),ES_NA1_0!$A$10:$AQ$10,0)+1,FALSE)),"",VLOOKUP($A67,ES_NA1_0!$A$10:$AQ$100,MATCH(FIXED(Q$6,0,TRUE),ES_NA1_0!$A$10:$AQ$10,0)+1,FALSE))</f>
        <v/>
      </c>
      <c r="R67" s="232" t="str">
        <f>IF(ISNA(VLOOKUP($A67,ES_NA1_0!$A$10:$AQ$100,MATCH(FIXED(R$6,0,TRUE),ES_NA1_0!$A$10:$AQ$10,0)+1,FALSE)),"",VLOOKUP($A67,ES_NA1_0!$A$10:$AQ$100,MATCH(FIXED(R$6,0,TRUE),ES_NA1_0!$A$10:$AQ$10,0)+1,FALSE))</f>
        <v/>
      </c>
      <c r="S67" s="232" t="str">
        <f>IF(ISNA(VLOOKUP($A67,ES_NA1_0!$A$10:$AQ$100,MATCH(FIXED(S$6,0,TRUE),ES_NA1_0!$A$10:$AQ$10,0)+1,FALSE)),"",VLOOKUP($A67,ES_NA1_0!$A$10:$AQ$100,MATCH(FIXED(S$6,0,TRUE),ES_NA1_0!$A$10:$AQ$10,0)+1,FALSE))</f>
        <v/>
      </c>
      <c r="T67" s="232" t="str">
        <f>IF(ISNA(VLOOKUP($A67,ES_NA1_0!$A$10:$AQ$100,MATCH(FIXED(T$6,0,TRUE),ES_NA1_0!$A$10:$AQ$10,0)+1,FALSE)),"",VLOOKUP($A67,ES_NA1_0!$A$10:$AQ$100,MATCH(FIXED(T$6,0,TRUE),ES_NA1_0!$A$10:$AQ$10,0)+1,FALSE))</f>
        <v/>
      </c>
      <c r="U67" s="232" t="str">
        <f>IF(ISNA(VLOOKUP($A67,ES_NA1_0!$A$10:$AQ$100,MATCH(FIXED(U$6,0,TRUE),ES_NA1_0!$A$10:$AQ$10,0)+1,FALSE)),"",VLOOKUP($A67,ES_NA1_0!$A$10:$AQ$100,MATCH(FIXED(U$6,0,TRUE),ES_NA1_0!$A$10:$AQ$10,0)+1,FALSE))</f>
        <v/>
      </c>
      <c r="V67" s="232" t="str">
        <f>IF(ISNA(VLOOKUP($A67,ES_NA1_0!$A$10:$AQ$100,MATCH(FIXED(V$6,0,TRUE),ES_NA1_0!$A$10:$AQ$10,0)+1,FALSE)),"",VLOOKUP($A67,ES_NA1_0!$A$10:$AQ$100,MATCH(FIXED(V$6,0,TRUE),ES_NA1_0!$A$10:$AQ$10,0)+1,FALSE))</f>
        <v/>
      </c>
      <c r="W67" s="232" t="str">
        <f>IF(ISNA(VLOOKUP($A67,ES_NA1_0!$A$10:$AQ$100,MATCH(FIXED(W$6,0,TRUE),ES_NA1_0!$A$10:$AQ$10,0)+1,FALSE)),"",VLOOKUP($A67,ES_NA1_0!$A$10:$AQ$100,MATCH(FIXED(W$6,0,TRUE),ES_NA1_0!$A$10:$AQ$10,0)+1,FALSE))</f>
        <v/>
      </c>
    </row>
    <row r="68" spans="1:23">
      <c r="A68" s="230" t="str">
        <f>lookup!Z27</f>
        <v>Portugal</v>
      </c>
      <c r="B68" s="232" t="str">
        <f>VLOOKUP(A68,lookup!$Z$2:$AA$77,2,FALSE)</f>
        <v>Πορτογαλία</v>
      </c>
      <c r="C68" s="232" t="str">
        <f>IF(ISNA(VLOOKUP($A68,ES_NA1_0!$A$10:$AQ$100,MATCH(FIXED(C$6,0,TRUE),ES_NA1_0!$A$10:$AQ$10,0)+1,FALSE)),"",VLOOKUP($A68,ES_NA1_0!$A$10:$AQ$100,MATCH(FIXED(C$6,0,TRUE),ES_NA1_0!$A$10:$AQ$10,0)+1,FALSE))</f>
        <v/>
      </c>
      <c r="D68" s="232" t="str">
        <f>IF(ISNA(VLOOKUP($A68,ES_NA1_0!$A$10:$AQ$100,MATCH(FIXED(D$6,0,TRUE),ES_NA1_0!$A$10:$AQ$10,0)+1,FALSE)),"",VLOOKUP($A68,ES_NA1_0!$A$10:$AQ$100,MATCH(FIXED(D$6,0,TRUE),ES_NA1_0!$A$10:$AQ$10,0)+1,FALSE))</f>
        <v/>
      </c>
      <c r="E68" s="232" t="str">
        <f>IF(ISNA(VLOOKUP($A68,ES_NA1_0!$A$10:$AQ$100,MATCH(FIXED(E$6,0,TRUE),ES_NA1_0!$A$10:$AQ$10,0)+1,FALSE)),"",VLOOKUP($A68,ES_NA1_0!$A$10:$AQ$100,MATCH(FIXED(E$6,0,TRUE),ES_NA1_0!$A$10:$AQ$10,0)+1,FALSE))</f>
        <v/>
      </c>
      <c r="F68" s="232" t="str">
        <f>IF(ISNA(VLOOKUP($A68,ES_NA1_0!$A$10:$AQ$100,MATCH(FIXED(F$6,0,TRUE),ES_NA1_0!$A$10:$AQ$10,0)+1,FALSE)),"",VLOOKUP($A68,ES_NA1_0!$A$10:$AQ$100,MATCH(FIXED(F$6,0,TRUE),ES_NA1_0!$A$10:$AQ$10,0)+1,FALSE))</f>
        <v/>
      </c>
      <c r="G68" s="232" t="str">
        <f>IF(ISNA(VLOOKUP($A68,ES_NA1_0!$A$10:$AQ$100,MATCH(FIXED(G$6,0,TRUE),ES_NA1_0!$A$10:$AQ$10,0)+1,FALSE)),"",VLOOKUP($A68,ES_NA1_0!$A$10:$AQ$100,MATCH(FIXED(G$6,0,TRUE),ES_NA1_0!$A$10:$AQ$10,0)+1,FALSE))</f>
        <v/>
      </c>
      <c r="H68" s="232" t="str">
        <f>IF(ISNA(VLOOKUP($A68,ES_NA1_0!$A$10:$AQ$100,MATCH(FIXED(H$6,0,TRUE),ES_NA1_0!$A$10:$AQ$10,0)+1,FALSE)),"",VLOOKUP($A68,ES_NA1_0!$A$10:$AQ$100,MATCH(FIXED(H$6,0,TRUE),ES_NA1_0!$A$10:$AQ$10,0)+1,FALSE))</f>
        <v/>
      </c>
      <c r="I68" s="232" t="str">
        <f>IF(ISNA(VLOOKUP($A68,ES_NA1_0!$A$10:$AQ$100,MATCH(FIXED(I$6,0,TRUE),ES_NA1_0!$A$10:$AQ$10,0)+1,FALSE)),"",VLOOKUP($A68,ES_NA1_0!$A$10:$AQ$100,MATCH(FIXED(I$6,0,TRUE),ES_NA1_0!$A$10:$AQ$10,0)+1,FALSE))</f>
        <v/>
      </c>
      <c r="J68" s="232" t="str">
        <f>IF(ISNA(VLOOKUP($A68,ES_NA1_0!$A$10:$AQ$100,MATCH(FIXED(J$6,0,TRUE),ES_NA1_0!$A$10:$AQ$10,0)+1,FALSE)),"",VLOOKUP($A68,ES_NA1_0!$A$10:$AQ$100,MATCH(FIXED(J$6,0,TRUE),ES_NA1_0!$A$10:$AQ$10,0)+1,FALSE))</f>
        <v/>
      </c>
      <c r="K68" s="232" t="str">
        <f>IF(ISNA(VLOOKUP($A68,ES_NA1_0!$A$10:$AQ$100,MATCH(FIXED(K$6,0,TRUE),ES_NA1_0!$A$10:$AQ$10,0)+1,FALSE)),"",VLOOKUP($A68,ES_NA1_0!$A$10:$AQ$100,MATCH(FIXED(K$6,0,TRUE),ES_NA1_0!$A$10:$AQ$10,0)+1,FALSE))</f>
        <v/>
      </c>
      <c r="L68" s="232" t="str">
        <f>IF(ISNA(VLOOKUP($A68,ES_NA1_0!$A$10:$AQ$100,MATCH(FIXED(L$6,0,TRUE),ES_NA1_0!$A$10:$AQ$10,0)+1,FALSE)),"",VLOOKUP($A68,ES_NA1_0!$A$10:$AQ$100,MATCH(FIXED(L$6,0,TRUE),ES_NA1_0!$A$10:$AQ$10,0)+1,FALSE))</f>
        <v/>
      </c>
      <c r="M68" s="232" t="str">
        <f>IF(ISNA(VLOOKUP($A68,ES_NA1_0!$A$10:$AQ$100,MATCH(FIXED(M$6,0,TRUE),ES_NA1_0!$A$10:$AQ$10,0)+1,FALSE)),"",VLOOKUP($A68,ES_NA1_0!$A$10:$AQ$100,MATCH(FIXED(M$6,0,TRUE),ES_NA1_0!$A$10:$AQ$10,0)+1,FALSE))</f>
        <v/>
      </c>
      <c r="N68" s="232" t="str">
        <f>IF(ISNA(VLOOKUP($A68,ES_NA1_0!$A$10:$AQ$100,MATCH(FIXED(N$6,0,TRUE),ES_NA1_0!$A$10:$AQ$10,0)+1,FALSE)),"",VLOOKUP($A68,ES_NA1_0!$A$10:$AQ$100,MATCH(FIXED(N$6,0,TRUE),ES_NA1_0!$A$10:$AQ$10,0)+1,FALSE))</f>
        <v/>
      </c>
      <c r="O68" s="232" t="str">
        <f>IF(ISNA(VLOOKUP($A68,ES_NA1_0!$A$10:$AQ$100,MATCH(FIXED(O$6,0,TRUE),ES_NA1_0!$A$10:$AQ$10,0)+1,FALSE)),"",VLOOKUP($A68,ES_NA1_0!$A$10:$AQ$100,MATCH(FIXED(O$6,0,TRUE),ES_NA1_0!$A$10:$AQ$10,0)+1,FALSE))</f>
        <v/>
      </c>
      <c r="P68" s="232" t="str">
        <f>IF(ISNA(VLOOKUP($A68,ES_NA1_0!$A$10:$AQ$100,MATCH(FIXED(P$6,0,TRUE),ES_NA1_0!$A$10:$AQ$10,0)+1,FALSE)),"",VLOOKUP($A68,ES_NA1_0!$A$10:$AQ$100,MATCH(FIXED(P$6,0,TRUE),ES_NA1_0!$A$10:$AQ$10,0)+1,FALSE))</f>
        <v/>
      </c>
      <c r="Q68" s="232" t="str">
        <f>IF(ISNA(VLOOKUP($A68,ES_NA1_0!$A$10:$AQ$100,MATCH(FIXED(Q$6,0,TRUE),ES_NA1_0!$A$10:$AQ$10,0)+1,FALSE)),"",VLOOKUP($A68,ES_NA1_0!$A$10:$AQ$100,MATCH(FIXED(Q$6,0,TRUE),ES_NA1_0!$A$10:$AQ$10,0)+1,FALSE))</f>
        <v/>
      </c>
      <c r="R68" s="232" t="str">
        <f>IF(ISNA(VLOOKUP($A68,ES_NA1_0!$A$10:$AQ$100,MATCH(FIXED(R$6,0,TRUE),ES_NA1_0!$A$10:$AQ$10,0)+1,FALSE)),"",VLOOKUP($A68,ES_NA1_0!$A$10:$AQ$100,MATCH(FIXED(R$6,0,TRUE),ES_NA1_0!$A$10:$AQ$10,0)+1,FALSE))</f>
        <v/>
      </c>
      <c r="S68" s="232" t="str">
        <f>IF(ISNA(VLOOKUP($A68,ES_NA1_0!$A$10:$AQ$100,MATCH(FIXED(S$6,0,TRUE),ES_NA1_0!$A$10:$AQ$10,0)+1,FALSE)),"",VLOOKUP($A68,ES_NA1_0!$A$10:$AQ$100,MATCH(FIXED(S$6,0,TRUE),ES_NA1_0!$A$10:$AQ$10,0)+1,FALSE))</f>
        <v/>
      </c>
      <c r="T68" s="232" t="str">
        <f>IF(ISNA(VLOOKUP($A68,ES_NA1_0!$A$10:$AQ$100,MATCH(FIXED(T$6,0,TRUE),ES_NA1_0!$A$10:$AQ$10,0)+1,FALSE)),"",VLOOKUP($A68,ES_NA1_0!$A$10:$AQ$100,MATCH(FIXED(T$6,0,TRUE),ES_NA1_0!$A$10:$AQ$10,0)+1,FALSE))</f>
        <v/>
      </c>
      <c r="U68" s="232" t="str">
        <f>IF(ISNA(VLOOKUP($A68,ES_NA1_0!$A$10:$AQ$100,MATCH(FIXED(U$6,0,TRUE),ES_NA1_0!$A$10:$AQ$10,0)+1,FALSE)),"",VLOOKUP($A68,ES_NA1_0!$A$10:$AQ$100,MATCH(FIXED(U$6,0,TRUE),ES_NA1_0!$A$10:$AQ$10,0)+1,FALSE))</f>
        <v/>
      </c>
      <c r="V68" s="232" t="str">
        <f>IF(ISNA(VLOOKUP($A68,ES_NA1_0!$A$10:$AQ$100,MATCH(FIXED(V$6,0,TRUE),ES_NA1_0!$A$10:$AQ$10,0)+1,FALSE)),"",VLOOKUP($A68,ES_NA1_0!$A$10:$AQ$100,MATCH(FIXED(V$6,0,TRUE),ES_NA1_0!$A$10:$AQ$10,0)+1,FALSE))</f>
        <v/>
      </c>
      <c r="W68" s="232" t="str">
        <f>IF(ISNA(VLOOKUP($A68,ES_NA1_0!$A$10:$AQ$100,MATCH(FIXED(W$6,0,TRUE),ES_NA1_0!$A$10:$AQ$10,0)+1,FALSE)),"",VLOOKUP($A68,ES_NA1_0!$A$10:$AQ$100,MATCH(FIXED(W$6,0,TRUE),ES_NA1_0!$A$10:$AQ$10,0)+1,FALSE))</f>
        <v/>
      </c>
    </row>
    <row r="69" spans="1:23">
      <c r="A69" s="230" t="str">
        <f>lookup!Z28</f>
        <v>Romania</v>
      </c>
      <c r="B69" s="232" t="str">
        <f>VLOOKUP(A69,lookup!$Z$2:$AA$77,2,FALSE)</f>
        <v>Ρουμανία</v>
      </c>
      <c r="C69" s="232" t="str">
        <f>IF(ISNA(VLOOKUP($A69,ES_NA1_0!$A$10:$AQ$100,MATCH(FIXED(C$6,0,TRUE),ES_NA1_0!$A$10:$AQ$10,0)+1,FALSE)),"",VLOOKUP($A69,ES_NA1_0!$A$10:$AQ$100,MATCH(FIXED(C$6,0,TRUE),ES_NA1_0!$A$10:$AQ$10,0)+1,FALSE))</f>
        <v/>
      </c>
      <c r="D69" s="232" t="str">
        <f>IF(ISNA(VLOOKUP($A69,ES_NA1_0!$A$10:$AQ$100,MATCH(FIXED(D$6,0,TRUE),ES_NA1_0!$A$10:$AQ$10,0)+1,FALSE)),"",VLOOKUP($A69,ES_NA1_0!$A$10:$AQ$100,MATCH(FIXED(D$6,0,TRUE),ES_NA1_0!$A$10:$AQ$10,0)+1,FALSE))</f>
        <v/>
      </c>
      <c r="E69" s="232" t="str">
        <f>IF(ISNA(VLOOKUP($A69,ES_NA1_0!$A$10:$AQ$100,MATCH(FIXED(E$6,0,TRUE),ES_NA1_0!$A$10:$AQ$10,0)+1,FALSE)),"",VLOOKUP($A69,ES_NA1_0!$A$10:$AQ$100,MATCH(FIXED(E$6,0,TRUE),ES_NA1_0!$A$10:$AQ$10,0)+1,FALSE))</f>
        <v/>
      </c>
      <c r="F69" s="232" t="str">
        <f>IF(ISNA(VLOOKUP($A69,ES_NA1_0!$A$10:$AQ$100,MATCH(FIXED(F$6,0,TRUE),ES_NA1_0!$A$10:$AQ$10,0)+1,FALSE)),"",VLOOKUP($A69,ES_NA1_0!$A$10:$AQ$100,MATCH(FIXED(F$6,0,TRUE),ES_NA1_0!$A$10:$AQ$10,0)+1,FALSE))</f>
        <v/>
      </c>
      <c r="G69" s="232" t="str">
        <f>IF(ISNA(VLOOKUP($A69,ES_NA1_0!$A$10:$AQ$100,MATCH(FIXED(G$6,0,TRUE),ES_NA1_0!$A$10:$AQ$10,0)+1,FALSE)),"",VLOOKUP($A69,ES_NA1_0!$A$10:$AQ$100,MATCH(FIXED(G$6,0,TRUE),ES_NA1_0!$A$10:$AQ$10,0)+1,FALSE))</f>
        <v/>
      </c>
      <c r="H69" s="232" t="str">
        <f>IF(ISNA(VLOOKUP($A69,ES_NA1_0!$A$10:$AQ$100,MATCH(FIXED(H$6,0,TRUE),ES_NA1_0!$A$10:$AQ$10,0)+1,FALSE)),"",VLOOKUP($A69,ES_NA1_0!$A$10:$AQ$100,MATCH(FIXED(H$6,0,TRUE),ES_NA1_0!$A$10:$AQ$10,0)+1,FALSE))</f>
        <v/>
      </c>
      <c r="I69" s="232" t="str">
        <f>IF(ISNA(VLOOKUP($A69,ES_NA1_0!$A$10:$AQ$100,MATCH(FIXED(I$6,0,TRUE),ES_NA1_0!$A$10:$AQ$10,0)+1,FALSE)),"",VLOOKUP($A69,ES_NA1_0!$A$10:$AQ$100,MATCH(FIXED(I$6,0,TRUE),ES_NA1_0!$A$10:$AQ$10,0)+1,FALSE))</f>
        <v/>
      </c>
      <c r="J69" s="232" t="str">
        <f>IF(ISNA(VLOOKUP($A69,ES_NA1_0!$A$10:$AQ$100,MATCH(FIXED(J$6,0,TRUE),ES_NA1_0!$A$10:$AQ$10,0)+1,FALSE)),"",VLOOKUP($A69,ES_NA1_0!$A$10:$AQ$100,MATCH(FIXED(J$6,0,TRUE),ES_NA1_0!$A$10:$AQ$10,0)+1,FALSE))</f>
        <v/>
      </c>
      <c r="K69" s="232" t="str">
        <f>IF(ISNA(VLOOKUP($A69,ES_NA1_0!$A$10:$AQ$100,MATCH(FIXED(K$6,0,TRUE),ES_NA1_0!$A$10:$AQ$10,0)+1,FALSE)),"",VLOOKUP($A69,ES_NA1_0!$A$10:$AQ$100,MATCH(FIXED(K$6,0,TRUE),ES_NA1_0!$A$10:$AQ$10,0)+1,FALSE))</f>
        <v/>
      </c>
      <c r="L69" s="232" t="str">
        <f>IF(ISNA(VLOOKUP($A69,ES_NA1_0!$A$10:$AQ$100,MATCH(FIXED(L$6,0,TRUE),ES_NA1_0!$A$10:$AQ$10,0)+1,FALSE)),"",VLOOKUP($A69,ES_NA1_0!$A$10:$AQ$100,MATCH(FIXED(L$6,0,TRUE),ES_NA1_0!$A$10:$AQ$10,0)+1,FALSE))</f>
        <v/>
      </c>
      <c r="M69" s="232" t="str">
        <f>IF(ISNA(VLOOKUP($A69,ES_NA1_0!$A$10:$AQ$100,MATCH(FIXED(M$6,0,TRUE),ES_NA1_0!$A$10:$AQ$10,0)+1,FALSE)),"",VLOOKUP($A69,ES_NA1_0!$A$10:$AQ$100,MATCH(FIXED(M$6,0,TRUE),ES_NA1_0!$A$10:$AQ$10,0)+1,FALSE))</f>
        <v/>
      </c>
      <c r="N69" s="232" t="str">
        <f>IF(ISNA(VLOOKUP($A69,ES_NA1_0!$A$10:$AQ$100,MATCH(FIXED(N$6,0,TRUE),ES_NA1_0!$A$10:$AQ$10,0)+1,FALSE)),"",VLOOKUP($A69,ES_NA1_0!$A$10:$AQ$100,MATCH(FIXED(N$6,0,TRUE),ES_NA1_0!$A$10:$AQ$10,0)+1,FALSE))</f>
        <v/>
      </c>
      <c r="O69" s="232" t="str">
        <f>IF(ISNA(VLOOKUP($A69,ES_NA1_0!$A$10:$AQ$100,MATCH(FIXED(O$6,0,TRUE),ES_NA1_0!$A$10:$AQ$10,0)+1,FALSE)),"",VLOOKUP($A69,ES_NA1_0!$A$10:$AQ$100,MATCH(FIXED(O$6,0,TRUE),ES_NA1_0!$A$10:$AQ$10,0)+1,FALSE))</f>
        <v/>
      </c>
      <c r="P69" s="232" t="str">
        <f>IF(ISNA(VLOOKUP($A69,ES_NA1_0!$A$10:$AQ$100,MATCH(FIXED(P$6,0,TRUE),ES_NA1_0!$A$10:$AQ$10,0)+1,FALSE)),"",VLOOKUP($A69,ES_NA1_0!$A$10:$AQ$100,MATCH(FIXED(P$6,0,TRUE),ES_NA1_0!$A$10:$AQ$10,0)+1,FALSE))</f>
        <v/>
      </c>
      <c r="Q69" s="232" t="str">
        <f>IF(ISNA(VLOOKUP($A69,ES_NA1_0!$A$10:$AQ$100,MATCH(FIXED(Q$6,0,TRUE),ES_NA1_0!$A$10:$AQ$10,0)+1,FALSE)),"",VLOOKUP($A69,ES_NA1_0!$A$10:$AQ$100,MATCH(FIXED(Q$6,0,TRUE),ES_NA1_0!$A$10:$AQ$10,0)+1,FALSE))</f>
        <v/>
      </c>
      <c r="R69" s="232" t="str">
        <f>IF(ISNA(VLOOKUP($A69,ES_NA1_0!$A$10:$AQ$100,MATCH(FIXED(R$6,0,TRUE),ES_NA1_0!$A$10:$AQ$10,0)+1,FALSE)),"",VLOOKUP($A69,ES_NA1_0!$A$10:$AQ$100,MATCH(FIXED(R$6,0,TRUE),ES_NA1_0!$A$10:$AQ$10,0)+1,FALSE))</f>
        <v/>
      </c>
      <c r="S69" s="232" t="str">
        <f>IF(ISNA(VLOOKUP($A69,ES_NA1_0!$A$10:$AQ$100,MATCH(FIXED(S$6,0,TRUE),ES_NA1_0!$A$10:$AQ$10,0)+1,FALSE)),"",VLOOKUP($A69,ES_NA1_0!$A$10:$AQ$100,MATCH(FIXED(S$6,0,TRUE),ES_NA1_0!$A$10:$AQ$10,0)+1,FALSE))</f>
        <v/>
      </c>
      <c r="T69" s="232" t="str">
        <f>IF(ISNA(VLOOKUP($A69,ES_NA1_0!$A$10:$AQ$100,MATCH(FIXED(T$6,0,TRUE),ES_NA1_0!$A$10:$AQ$10,0)+1,FALSE)),"",VLOOKUP($A69,ES_NA1_0!$A$10:$AQ$100,MATCH(FIXED(T$6,0,TRUE),ES_NA1_0!$A$10:$AQ$10,0)+1,FALSE))</f>
        <v/>
      </c>
      <c r="U69" s="232" t="str">
        <f>IF(ISNA(VLOOKUP($A69,ES_NA1_0!$A$10:$AQ$100,MATCH(FIXED(U$6,0,TRUE),ES_NA1_0!$A$10:$AQ$10,0)+1,FALSE)),"",VLOOKUP($A69,ES_NA1_0!$A$10:$AQ$100,MATCH(FIXED(U$6,0,TRUE),ES_NA1_0!$A$10:$AQ$10,0)+1,FALSE))</f>
        <v/>
      </c>
      <c r="V69" s="232" t="str">
        <f>IF(ISNA(VLOOKUP($A69,ES_NA1_0!$A$10:$AQ$100,MATCH(FIXED(V$6,0,TRUE),ES_NA1_0!$A$10:$AQ$10,0)+1,FALSE)),"",VLOOKUP($A69,ES_NA1_0!$A$10:$AQ$100,MATCH(FIXED(V$6,0,TRUE),ES_NA1_0!$A$10:$AQ$10,0)+1,FALSE))</f>
        <v/>
      </c>
      <c r="W69" s="232" t="str">
        <f>IF(ISNA(VLOOKUP($A69,ES_NA1_0!$A$10:$AQ$100,MATCH(FIXED(W$6,0,TRUE),ES_NA1_0!$A$10:$AQ$10,0)+1,FALSE)),"",VLOOKUP($A69,ES_NA1_0!$A$10:$AQ$100,MATCH(FIXED(W$6,0,TRUE),ES_NA1_0!$A$10:$AQ$10,0)+1,FALSE))</f>
        <v/>
      </c>
    </row>
    <row r="70" spans="1:23">
      <c r="A70" s="230" t="str">
        <f>lookup!Z29</f>
        <v>Slovenia</v>
      </c>
      <c r="B70" s="232" t="str">
        <f>VLOOKUP(A70,lookup!$Z$2:$AA$77,2,FALSE)</f>
        <v>Σλοβενία</v>
      </c>
      <c r="C70" s="232" t="str">
        <f>IF(ISNA(VLOOKUP($A70,ES_NA1_0!$A$10:$AQ$100,MATCH(FIXED(C$6,0,TRUE),ES_NA1_0!$A$10:$AQ$10,0)+1,FALSE)),"",VLOOKUP($A70,ES_NA1_0!$A$10:$AQ$100,MATCH(FIXED(C$6,0,TRUE),ES_NA1_0!$A$10:$AQ$10,0)+1,FALSE))</f>
        <v/>
      </c>
      <c r="D70" s="232" t="str">
        <f>IF(ISNA(VLOOKUP($A70,ES_NA1_0!$A$10:$AQ$100,MATCH(FIXED(D$6,0,TRUE),ES_NA1_0!$A$10:$AQ$10,0)+1,FALSE)),"",VLOOKUP($A70,ES_NA1_0!$A$10:$AQ$100,MATCH(FIXED(D$6,0,TRUE),ES_NA1_0!$A$10:$AQ$10,0)+1,FALSE))</f>
        <v/>
      </c>
      <c r="E70" s="232" t="str">
        <f>IF(ISNA(VLOOKUP($A70,ES_NA1_0!$A$10:$AQ$100,MATCH(FIXED(E$6,0,TRUE),ES_NA1_0!$A$10:$AQ$10,0)+1,FALSE)),"",VLOOKUP($A70,ES_NA1_0!$A$10:$AQ$100,MATCH(FIXED(E$6,0,TRUE),ES_NA1_0!$A$10:$AQ$10,0)+1,FALSE))</f>
        <v/>
      </c>
      <c r="F70" s="232" t="str">
        <f>IF(ISNA(VLOOKUP($A70,ES_NA1_0!$A$10:$AQ$100,MATCH(FIXED(F$6,0,TRUE),ES_NA1_0!$A$10:$AQ$10,0)+1,FALSE)),"",VLOOKUP($A70,ES_NA1_0!$A$10:$AQ$100,MATCH(FIXED(F$6,0,TRUE),ES_NA1_0!$A$10:$AQ$10,0)+1,FALSE))</f>
        <v/>
      </c>
      <c r="G70" s="232" t="str">
        <f>IF(ISNA(VLOOKUP($A70,ES_NA1_0!$A$10:$AQ$100,MATCH(FIXED(G$6,0,TRUE),ES_NA1_0!$A$10:$AQ$10,0)+1,FALSE)),"",VLOOKUP($A70,ES_NA1_0!$A$10:$AQ$100,MATCH(FIXED(G$6,0,TRUE),ES_NA1_0!$A$10:$AQ$10,0)+1,FALSE))</f>
        <v/>
      </c>
      <c r="H70" s="232" t="str">
        <f>IF(ISNA(VLOOKUP($A70,ES_NA1_0!$A$10:$AQ$100,MATCH(FIXED(H$6,0,TRUE),ES_NA1_0!$A$10:$AQ$10,0)+1,FALSE)),"",VLOOKUP($A70,ES_NA1_0!$A$10:$AQ$100,MATCH(FIXED(H$6,0,TRUE),ES_NA1_0!$A$10:$AQ$10,0)+1,FALSE))</f>
        <v/>
      </c>
      <c r="I70" s="232" t="str">
        <f>IF(ISNA(VLOOKUP($A70,ES_NA1_0!$A$10:$AQ$100,MATCH(FIXED(I$6,0,TRUE),ES_NA1_0!$A$10:$AQ$10,0)+1,FALSE)),"",VLOOKUP($A70,ES_NA1_0!$A$10:$AQ$100,MATCH(FIXED(I$6,0,TRUE),ES_NA1_0!$A$10:$AQ$10,0)+1,FALSE))</f>
        <v/>
      </c>
      <c r="J70" s="232" t="str">
        <f>IF(ISNA(VLOOKUP($A70,ES_NA1_0!$A$10:$AQ$100,MATCH(FIXED(J$6,0,TRUE),ES_NA1_0!$A$10:$AQ$10,0)+1,FALSE)),"",VLOOKUP($A70,ES_NA1_0!$A$10:$AQ$100,MATCH(FIXED(J$6,0,TRUE),ES_NA1_0!$A$10:$AQ$10,0)+1,FALSE))</f>
        <v/>
      </c>
      <c r="K70" s="232" t="str">
        <f>IF(ISNA(VLOOKUP($A70,ES_NA1_0!$A$10:$AQ$100,MATCH(FIXED(K$6,0,TRUE),ES_NA1_0!$A$10:$AQ$10,0)+1,FALSE)),"",VLOOKUP($A70,ES_NA1_0!$A$10:$AQ$100,MATCH(FIXED(K$6,0,TRUE),ES_NA1_0!$A$10:$AQ$10,0)+1,FALSE))</f>
        <v/>
      </c>
      <c r="L70" s="232" t="str">
        <f>IF(ISNA(VLOOKUP($A70,ES_NA1_0!$A$10:$AQ$100,MATCH(FIXED(L$6,0,TRUE),ES_NA1_0!$A$10:$AQ$10,0)+1,FALSE)),"",VLOOKUP($A70,ES_NA1_0!$A$10:$AQ$100,MATCH(FIXED(L$6,0,TRUE),ES_NA1_0!$A$10:$AQ$10,0)+1,FALSE))</f>
        <v/>
      </c>
      <c r="M70" s="232" t="str">
        <f>IF(ISNA(VLOOKUP($A70,ES_NA1_0!$A$10:$AQ$100,MATCH(FIXED(M$6,0,TRUE),ES_NA1_0!$A$10:$AQ$10,0)+1,FALSE)),"",VLOOKUP($A70,ES_NA1_0!$A$10:$AQ$100,MATCH(FIXED(M$6,0,TRUE),ES_NA1_0!$A$10:$AQ$10,0)+1,FALSE))</f>
        <v/>
      </c>
      <c r="N70" s="232" t="str">
        <f>IF(ISNA(VLOOKUP($A70,ES_NA1_0!$A$10:$AQ$100,MATCH(FIXED(N$6,0,TRUE),ES_NA1_0!$A$10:$AQ$10,0)+1,FALSE)),"",VLOOKUP($A70,ES_NA1_0!$A$10:$AQ$100,MATCH(FIXED(N$6,0,TRUE),ES_NA1_0!$A$10:$AQ$10,0)+1,FALSE))</f>
        <v/>
      </c>
      <c r="O70" s="232" t="str">
        <f>IF(ISNA(VLOOKUP($A70,ES_NA1_0!$A$10:$AQ$100,MATCH(FIXED(O$6,0,TRUE),ES_NA1_0!$A$10:$AQ$10,0)+1,FALSE)),"",VLOOKUP($A70,ES_NA1_0!$A$10:$AQ$100,MATCH(FIXED(O$6,0,TRUE),ES_NA1_0!$A$10:$AQ$10,0)+1,FALSE))</f>
        <v/>
      </c>
      <c r="P70" s="232" t="str">
        <f>IF(ISNA(VLOOKUP($A70,ES_NA1_0!$A$10:$AQ$100,MATCH(FIXED(P$6,0,TRUE),ES_NA1_0!$A$10:$AQ$10,0)+1,FALSE)),"",VLOOKUP($A70,ES_NA1_0!$A$10:$AQ$100,MATCH(FIXED(P$6,0,TRUE),ES_NA1_0!$A$10:$AQ$10,0)+1,FALSE))</f>
        <v/>
      </c>
      <c r="Q70" s="232" t="str">
        <f>IF(ISNA(VLOOKUP($A70,ES_NA1_0!$A$10:$AQ$100,MATCH(FIXED(Q$6,0,TRUE),ES_NA1_0!$A$10:$AQ$10,0)+1,FALSE)),"",VLOOKUP($A70,ES_NA1_0!$A$10:$AQ$100,MATCH(FIXED(Q$6,0,TRUE),ES_NA1_0!$A$10:$AQ$10,0)+1,FALSE))</f>
        <v/>
      </c>
      <c r="R70" s="232" t="str">
        <f>IF(ISNA(VLOOKUP($A70,ES_NA1_0!$A$10:$AQ$100,MATCH(FIXED(R$6,0,TRUE),ES_NA1_0!$A$10:$AQ$10,0)+1,FALSE)),"",VLOOKUP($A70,ES_NA1_0!$A$10:$AQ$100,MATCH(FIXED(R$6,0,TRUE),ES_NA1_0!$A$10:$AQ$10,0)+1,FALSE))</f>
        <v/>
      </c>
      <c r="S70" s="232" t="str">
        <f>IF(ISNA(VLOOKUP($A70,ES_NA1_0!$A$10:$AQ$100,MATCH(FIXED(S$6,0,TRUE),ES_NA1_0!$A$10:$AQ$10,0)+1,FALSE)),"",VLOOKUP($A70,ES_NA1_0!$A$10:$AQ$100,MATCH(FIXED(S$6,0,TRUE),ES_NA1_0!$A$10:$AQ$10,0)+1,FALSE))</f>
        <v/>
      </c>
      <c r="T70" s="232" t="str">
        <f>IF(ISNA(VLOOKUP($A70,ES_NA1_0!$A$10:$AQ$100,MATCH(FIXED(T$6,0,TRUE),ES_NA1_0!$A$10:$AQ$10,0)+1,FALSE)),"",VLOOKUP($A70,ES_NA1_0!$A$10:$AQ$100,MATCH(FIXED(T$6,0,TRUE),ES_NA1_0!$A$10:$AQ$10,0)+1,FALSE))</f>
        <v/>
      </c>
      <c r="U70" s="232" t="str">
        <f>IF(ISNA(VLOOKUP($A70,ES_NA1_0!$A$10:$AQ$100,MATCH(FIXED(U$6,0,TRUE),ES_NA1_0!$A$10:$AQ$10,0)+1,FALSE)),"",VLOOKUP($A70,ES_NA1_0!$A$10:$AQ$100,MATCH(FIXED(U$6,0,TRUE),ES_NA1_0!$A$10:$AQ$10,0)+1,FALSE))</f>
        <v/>
      </c>
      <c r="V70" s="232" t="str">
        <f>IF(ISNA(VLOOKUP($A70,ES_NA1_0!$A$10:$AQ$100,MATCH(FIXED(V$6,0,TRUE),ES_NA1_0!$A$10:$AQ$10,0)+1,FALSE)),"",VLOOKUP($A70,ES_NA1_0!$A$10:$AQ$100,MATCH(FIXED(V$6,0,TRUE),ES_NA1_0!$A$10:$AQ$10,0)+1,FALSE))</f>
        <v/>
      </c>
      <c r="W70" s="232" t="str">
        <f>IF(ISNA(VLOOKUP($A70,ES_NA1_0!$A$10:$AQ$100,MATCH(FIXED(W$6,0,TRUE),ES_NA1_0!$A$10:$AQ$10,0)+1,FALSE)),"",VLOOKUP($A70,ES_NA1_0!$A$10:$AQ$100,MATCH(FIXED(W$6,0,TRUE),ES_NA1_0!$A$10:$AQ$10,0)+1,FALSE))</f>
        <v/>
      </c>
    </row>
    <row r="71" spans="1:23">
      <c r="A71" s="230" t="str">
        <f>lookup!Z30</f>
        <v>Slovakia</v>
      </c>
      <c r="B71" s="232" t="str">
        <f>VLOOKUP(A71,lookup!$Z$2:$AA$77,2,FALSE)</f>
        <v>Σλοβακία</v>
      </c>
      <c r="C71" s="232" t="str">
        <f>IF(ISNA(VLOOKUP($A71,ES_NA1_0!$A$10:$AQ$100,MATCH(FIXED(C$6,0,TRUE),ES_NA1_0!$A$10:$AQ$10,0)+1,FALSE)),"",VLOOKUP($A71,ES_NA1_0!$A$10:$AQ$100,MATCH(FIXED(C$6,0,TRUE),ES_NA1_0!$A$10:$AQ$10,0)+1,FALSE))</f>
        <v/>
      </c>
      <c r="D71" s="232" t="str">
        <f>IF(ISNA(VLOOKUP($A71,ES_NA1_0!$A$10:$AQ$100,MATCH(FIXED(D$6,0,TRUE),ES_NA1_0!$A$10:$AQ$10,0)+1,FALSE)),"",VLOOKUP($A71,ES_NA1_0!$A$10:$AQ$100,MATCH(FIXED(D$6,0,TRUE),ES_NA1_0!$A$10:$AQ$10,0)+1,FALSE))</f>
        <v/>
      </c>
      <c r="E71" s="232" t="str">
        <f>IF(ISNA(VLOOKUP($A71,ES_NA1_0!$A$10:$AQ$100,MATCH(FIXED(E$6,0,TRUE),ES_NA1_0!$A$10:$AQ$10,0)+1,FALSE)),"",VLOOKUP($A71,ES_NA1_0!$A$10:$AQ$100,MATCH(FIXED(E$6,0,TRUE),ES_NA1_0!$A$10:$AQ$10,0)+1,FALSE))</f>
        <v/>
      </c>
      <c r="F71" s="232" t="str">
        <f>IF(ISNA(VLOOKUP($A71,ES_NA1_0!$A$10:$AQ$100,MATCH(FIXED(F$6,0,TRUE),ES_NA1_0!$A$10:$AQ$10,0)+1,FALSE)),"",VLOOKUP($A71,ES_NA1_0!$A$10:$AQ$100,MATCH(FIXED(F$6,0,TRUE),ES_NA1_0!$A$10:$AQ$10,0)+1,FALSE))</f>
        <v/>
      </c>
      <c r="G71" s="232" t="str">
        <f>IF(ISNA(VLOOKUP($A71,ES_NA1_0!$A$10:$AQ$100,MATCH(FIXED(G$6,0,TRUE),ES_NA1_0!$A$10:$AQ$10,0)+1,FALSE)),"",VLOOKUP($A71,ES_NA1_0!$A$10:$AQ$100,MATCH(FIXED(G$6,0,TRUE),ES_NA1_0!$A$10:$AQ$10,0)+1,FALSE))</f>
        <v/>
      </c>
      <c r="H71" s="232" t="str">
        <f>IF(ISNA(VLOOKUP($A71,ES_NA1_0!$A$10:$AQ$100,MATCH(FIXED(H$6,0,TRUE),ES_NA1_0!$A$10:$AQ$10,0)+1,FALSE)),"",VLOOKUP($A71,ES_NA1_0!$A$10:$AQ$100,MATCH(FIXED(H$6,0,TRUE),ES_NA1_0!$A$10:$AQ$10,0)+1,FALSE))</f>
        <v/>
      </c>
      <c r="I71" s="232" t="str">
        <f>IF(ISNA(VLOOKUP($A71,ES_NA1_0!$A$10:$AQ$100,MATCH(FIXED(I$6,0,TRUE),ES_NA1_0!$A$10:$AQ$10,0)+1,FALSE)),"",VLOOKUP($A71,ES_NA1_0!$A$10:$AQ$100,MATCH(FIXED(I$6,0,TRUE),ES_NA1_0!$A$10:$AQ$10,0)+1,FALSE))</f>
        <v/>
      </c>
      <c r="J71" s="232" t="str">
        <f>IF(ISNA(VLOOKUP($A71,ES_NA1_0!$A$10:$AQ$100,MATCH(FIXED(J$6,0,TRUE),ES_NA1_0!$A$10:$AQ$10,0)+1,FALSE)),"",VLOOKUP($A71,ES_NA1_0!$A$10:$AQ$100,MATCH(FIXED(J$6,0,TRUE),ES_NA1_0!$A$10:$AQ$10,0)+1,FALSE))</f>
        <v/>
      </c>
      <c r="K71" s="232" t="str">
        <f>IF(ISNA(VLOOKUP($A71,ES_NA1_0!$A$10:$AQ$100,MATCH(FIXED(K$6,0,TRUE),ES_NA1_0!$A$10:$AQ$10,0)+1,FALSE)),"",VLOOKUP($A71,ES_NA1_0!$A$10:$AQ$100,MATCH(FIXED(K$6,0,TRUE),ES_NA1_0!$A$10:$AQ$10,0)+1,FALSE))</f>
        <v/>
      </c>
      <c r="L71" s="232" t="str">
        <f>IF(ISNA(VLOOKUP($A71,ES_NA1_0!$A$10:$AQ$100,MATCH(FIXED(L$6,0,TRUE),ES_NA1_0!$A$10:$AQ$10,0)+1,FALSE)),"",VLOOKUP($A71,ES_NA1_0!$A$10:$AQ$100,MATCH(FIXED(L$6,0,TRUE),ES_NA1_0!$A$10:$AQ$10,0)+1,FALSE))</f>
        <v/>
      </c>
      <c r="M71" s="232" t="str">
        <f>IF(ISNA(VLOOKUP($A71,ES_NA1_0!$A$10:$AQ$100,MATCH(FIXED(M$6,0,TRUE),ES_NA1_0!$A$10:$AQ$10,0)+1,FALSE)),"",VLOOKUP($A71,ES_NA1_0!$A$10:$AQ$100,MATCH(FIXED(M$6,0,TRUE),ES_NA1_0!$A$10:$AQ$10,0)+1,FALSE))</f>
        <v/>
      </c>
      <c r="N71" s="232" t="str">
        <f>IF(ISNA(VLOOKUP($A71,ES_NA1_0!$A$10:$AQ$100,MATCH(FIXED(N$6,0,TRUE),ES_NA1_0!$A$10:$AQ$10,0)+1,FALSE)),"",VLOOKUP($A71,ES_NA1_0!$A$10:$AQ$100,MATCH(FIXED(N$6,0,TRUE),ES_NA1_0!$A$10:$AQ$10,0)+1,FALSE))</f>
        <v/>
      </c>
      <c r="O71" s="232" t="str">
        <f>IF(ISNA(VLOOKUP($A71,ES_NA1_0!$A$10:$AQ$100,MATCH(FIXED(O$6,0,TRUE),ES_NA1_0!$A$10:$AQ$10,0)+1,FALSE)),"",VLOOKUP($A71,ES_NA1_0!$A$10:$AQ$100,MATCH(FIXED(O$6,0,TRUE),ES_NA1_0!$A$10:$AQ$10,0)+1,FALSE))</f>
        <v/>
      </c>
      <c r="P71" s="232" t="str">
        <f>IF(ISNA(VLOOKUP($A71,ES_NA1_0!$A$10:$AQ$100,MATCH(FIXED(P$6,0,TRUE),ES_NA1_0!$A$10:$AQ$10,0)+1,FALSE)),"",VLOOKUP($A71,ES_NA1_0!$A$10:$AQ$100,MATCH(FIXED(P$6,0,TRUE),ES_NA1_0!$A$10:$AQ$10,0)+1,FALSE))</f>
        <v/>
      </c>
      <c r="Q71" s="232" t="str">
        <f>IF(ISNA(VLOOKUP($A71,ES_NA1_0!$A$10:$AQ$100,MATCH(FIXED(Q$6,0,TRUE),ES_NA1_0!$A$10:$AQ$10,0)+1,FALSE)),"",VLOOKUP($A71,ES_NA1_0!$A$10:$AQ$100,MATCH(FIXED(Q$6,0,TRUE),ES_NA1_0!$A$10:$AQ$10,0)+1,FALSE))</f>
        <v/>
      </c>
      <c r="R71" s="232" t="str">
        <f>IF(ISNA(VLOOKUP($A71,ES_NA1_0!$A$10:$AQ$100,MATCH(FIXED(R$6,0,TRUE),ES_NA1_0!$A$10:$AQ$10,0)+1,FALSE)),"",VLOOKUP($A71,ES_NA1_0!$A$10:$AQ$100,MATCH(FIXED(R$6,0,TRUE),ES_NA1_0!$A$10:$AQ$10,0)+1,FALSE))</f>
        <v/>
      </c>
      <c r="S71" s="232" t="str">
        <f>IF(ISNA(VLOOKUP($A71,ES_NA1_0!$A$10:$AQ$100,MATCH(FIXED(S$6,0,TRUE),ES_NA1_0!$A$10:$AQ$10,0)+1,FALSE)),"",VLOOKUP($A71,ES_NA1_0!$A$10:$AQ$100,MATCH(FIXED(S$6,0,TRUE),ES_NA1_0!$A$10:$AQ$10,0)+1,FALSE))</f>
        <v/>
      </c>
      <c r="T71" s="232" t="str">
        <f>IF(ISNA(VLOOKUP($A71,ES_NA1_0!$A$10:$AQ$100,MATCH(FIXED(T$6,0,TRUE),ES_NA1_0!$A$10:$AQ$10,0)+1,FALSE)),"",VLOOKUP($A71,ES_NA1_0!$A$10:$AQ$100,MATCH(FIXED(T$6,0,TRUE),ES_NA1_0!$A$10:$AQ$10,0)+1,FALSE))</f>
        <v/>
      </c>
      <c r="U71" s="232" t="str">
        <f>IF(ISNA(VLOOKUP($A71,ES_NA1_0!$A$10:$AQ$100,MATCH(FIXED(U$6,0,TRUE),ES_NA1_0!$A$10:$AQ$10,0)+1,FALSE)),"",VLOOKUP($A71,ES_NA1_0!$A$10:$AQ$100,MATCH(FIXED(U$6,0,TRUE),ES_NA1_0!$A$10:$AQ$10,0)+1,FALSE))</f>
        <v/>
      </c>
      <c r="V71" s="232" t="str">
        <f>IF(ISNA(VLOOKUP($A71,ES_NA1_0!$A$10:$AQ$100,MATCH(FIXED(V$6,0,TRUE),ES_NA1_0!$A$10:$AQ$10,0)+1,FALSE)),"",VLOOKUP($A71,ES_NA1_0!$A$10:$AQ$100,MATCH(FIXED(V$6,0,TRUE),ES_NA1_0!$A$10:$AQ$10,0)+1,FALSE))</f>
        <v/>
      </c>
      <c r="W71" s="232" t="str">
        <f>IF(ISNA(VLOOKUP($A71,ES_NA1_0!$A$10:$AQ$100,MATCH(FIXED(W$6,0,TRUE),ES_NA1_0!$A$10:$AQ$10,0)+1,FALSE)),"",VLOOKUP($A71,ES_NA1_0!$A$10:$AQ$100,MATCH(FIXED(W$6,0,TRUE),ES_NA1_0!$A$10:$AQ$10,0)+1,FALSE))</f>
        <v/>
      </c>
    </row>
    <row r="72" spans="1:23">
      <c r="A72" s="230" t="str">
        <f>lookup!Z31</f>
        <v>Finland</v>
      </c>
      <c r="B72" s="232" t="str">
        <f>VLOOKUP(A72,lookup!$Z$2:$AA$77,2,FALSE)</f>
        <v>Φινλανδία</v>
      </c>
      <c r="C72" s="232" t="str">
        <f>IF(ISNA(VLOOKUP($A72,ES_NA1_0!$A$10:$AQ$100,MATCH(FIXED(C$6,0,TRUE),ES_NA1_0!$A$10:$AQ$10,0)+1,FALSE)),"",VLOOKUP($A72,ES_NA1_0!$A$10:$AQ$100,MATCH(FIXED(C$6,0,TRUE),ES_NA1_0!$A$10:$AQ$10,0)+1,FALSE))</f>
        <v/>
      </c>
      <c r="D72" s="232" t="str">
        <f>IF(ISNA(VLOOKUP($A72,ES_NA1_0!$A$10:$AQ$100,MATCH(FIXED(D$6,0,TRUE),ES_NA1_0!$A$10:$AQ$10,0)+1,FALSE)),"",VLOOKUP($A72,ES_NA1_0!$A$10:$AQ$100,MATCH(FIXED(D$6,0,TRUE),ES_NA1_0!$A$10:$AQ$10,0)+1,FALSE))</f>
        <v/>
      </c>
      <c r="E72" s="232" t="str">
        <f>IF(ISNA(VLOOKUP($A72,ES_NA1_0!$A$10:$AQ$100,MATCH(FIXED(E$6,0,TRUE),ES_NA1_0!$A$10:$AQ$10,0)+1,FALSE)),"",VLOOKUP($A72,ES_NA1_0!$A$10:$AQ$100,MATCH(FIXED(E$6,0,TRUE),ES_NA1_0!$A$10:$AQ$10,0)+1,FALSE))</f>
        <v/>
      </c>
      <c r="F72" s="232" t="str">
        <f>IF(ISNA(VLOOKUP($A72,ES_NA1_0!$A$10:$AQ$100,MATCH(FIXED(F$6,0,TRUE),ES_NA1_0!$A$10:$AQ$10,0)+1,FALSE)),"",VLOOKUP($A72,ES_NA1_0!$A$10:$AQ$100,MATCH(FIXED(F$6,0,TRUE),ES_NA1_0!$A$10:$AQ$10,0)+1,FALSE))</f>
        <v/>
      </c>
      <c r="G72" s="232" t="str">
        <f>IF(ISNA(VLOOKUP($A72,ES_NA1_0!$A$10:$AQ$100,MATCH(FIXED(G$6,0,TRUE),ES_NA1_0!$A$10:$AQ$10,0)+1,FALSE)),"",VLOOKUP($A72,ES_NA1_0!$A$10:$AQ$100,MATCH(FIXED(G$6,0,TRUE),ES_NA1_0!$A$10:$AQ$10,0)+1,FALSE))</f>
        <v/>
      </c>
      <c r="H72" s="232" t="str">
        <f>IF(ISNA(VLOOKUP($A72,ES_NA1_0!$A$10:$AQ$100,MATCH(FIXED(H$6,0,TRUE),ES_NA1_0!$A$10:$AQ$10,0)+1,FALSE)),"",VLOOKUP($A72,ES_NA1_0!$A$10:$AQ$100,MATCH(FIXED(H$6,0,TRUE),ES_NA1_0!$A$10:$AQ$10,0)+1,FALSE))</f>
        <v/>
      </c>
      <c r="I72" s="232" t="str">
        <f>IF(ISNA(VLOOKUP($A72,ES_NA1_0!$A$10:$AQ$100,MATCH(FIXED(I$6,0,TRUE),ES_NA1_0!$A$10:$AQ$10,0)+1,FALSE)),"",VLOOKUP($A72,ES_NA1_0!$A$10:$AQ$100,MATCH(FIXED(I$6,0,TRUE),ES_NA1_0!$A$10:$AQ$10,0)+1,FALSE))</f>
        <v/>
      </c>
      <c r="J72" s="232" t="str">
        <f>IF(ISNA(VLOOKUP($A72,ES_NA1_0!$A$10:$AQ$100,MATCH(FIXED(J$6,0,TRUE),ES_NA1_0!$A$10:$AQ$10,0)+1,FALSE)),"",VLOOKUP($A72,ES_NA1_0!$A$10:$AQ$100,MATCH(FIXED(J$6,0,TRUE),ES_NA1_0!$A$10:$AQ$10,0)+1,FALSE))</f>
        <v/>
      </c>
      <c r="K72" s="232" t="str">
        <f>IF(ISNA(VLOOKUP($A72,ES_NA1_0!$A$10:$AQ$100,MATCH(FIXED(K$6,0,TRUE),ES_NA1_0!$A$10:$AQ$10,0)+1,FALSE)),"",VLOOKUP($A72,ES_NA1_0!$A$10:$AQ$100,MATCH(FIXED(K$6,0,TRUE),ES_NA1_0!$A$10:$AQ$10,0)+1,FALSE))</f>
        <v/>
      </c>
      <c r="L72" s="232" t="str">
        <f>IF(ISNA(VLOOKUP($A72,ES_NA1_0!$A$10:$AQ$100,MATCH(FIXED(L$6,0,TRUE),ES_NA1_0!$A$10:$AQ$10,0)+1,FALSE)),"",VLOOKUP($A72,ES_NA1_0!$A$10:$AQ$100,MATCH(FIXED(L$6,0,TRUE),ES_NA1_0!$A$10:$AQ$10,0)+1,FALSE))</f>
        <v/>
      </c>
      <c r="M72" s="232" t="str">
        <f>IF(ISNA(VLOOKUP($A72,ES_NA1_0!$A$10:$AQ$100,MATCH(FIXED(M$6,0,TRUE),ES_NA1_0!$A$10:$AQ$10,0)+1,FALSE)),"",VLOOKUP($A72,ES_NA1_0!$A$10:$AQ$100,MATCH(FIXED(M$6,0,TRUE),ES_NA1_0!$A$10:$AQ$10,0)+1,FALSE))</f>
        <v/>
      </c>
      <c r="N72" s="232" t="str">
        <f>IF(ISNA(VLOOKUP($A72,ES_NA1_0!$A$10:$AQ$100,MATCH(FIXED(N$6,0,TRUE),ES_NA1_0!$A$10:$AQ$10,0)+1,FALSE)),"",VLOOKUP($A72,ES_NA1_0!$A$10:$AQ$100,MATCH(FIXED(N$6,0,TRUE),ES_NA1_0!$A$10:$AQ$10,0)+1,FALSE))</f>
        <v/>
      </c>
      <c r="O72" s="232" t="str">
        <f>IF(ISNA(VLOOKUP($A72,ES_NA1_0!$A$10:$AQ$100,MATCH(FIXED(O$6,0,TRUE),ES_NA1_0!$A$10:$AQ$10,0)+1,FALSE)),"",VLOOKUP($A72,ES_NA1_0!$A$10:$AQ$100,MATCH(FIXED(O$6,0,TRUE),ES_NA1_0!$A$10:$AQ$10,0)+1,FALSE))</f>
        <v/>
      </c>
      <c r="P72" s="232" t="str">
        <f>IF(ISNA(VLOOKUP($A72,ES_NA1_0!$A$10:$AQ$100,MATCH(FIXED(P$6,0,TRUE),ES_NA1_0!$A$10:$AQ$10,0)+1,FALSE)),"",VLOOKUP($A72,ES_NA1_0!$A$10:$AQ$100,MATCH(FIXED(P$6,0,TRUE),ES_NA1_0!$A$10:$AQ$10,0)+1,FALSE))</f>
        <v/>
      </c>
      <c r="Q72" s="232" t="str">
        <f>IF(ISNA(VLOOKUP($A72,ES_NA1_0!$A$10:$AQ$100,MATCH(FIXED(Q$6,0,TRUE),ES_NA1_0!$A$10:$AQ$10,0)+1,FALSE)),"",VLOOKUP($A72,ES_NA1_0!$A$10:$AQ$100,MATCH(FIXED(Q$6,0,TRUE),ES_NA1_0!$A$10:$AQ$10,0)+1,FALSE))</f>
        <v/>
      </c>
      <c r="R72" s="232" t="str">
        <f>IF(ISNA(VLOOKUP($A72,ES_NA1_0!$A$10:$AQ$100,MATCH(FIXED(R$6,0,TRUE),ES_NA1_0!$A$10:$AQ$10,0)+1,FALSE)),"",VLOOKUP($A72,ES_NA1_0!$A$10:$AQ$100,MATCH(FIXED(R$6,0,TRUE),ES_NA1_0!$A$10:$AQ$10,0)+1,FALSE))</f>
        <v/>
      </c>
      <c r="S72" s="232" t="str">
        <f>IF(ISNA(VLOOKUP($A72,ES_NA1_0!$A$10:$AQ$100,MATCH(FIXED(S$6,0,TRUE),ES_NA1_0!$A$10:$AQ$10,0)+1,FALSE)),"",VLOOKUP($A72,ES_NA1_0!$A$10:$AQ$100,MATCH(FIXED(S$6,0,TRUE),ES_NA1_0!$A$10:$AQ$10,0)+1,FALSE))</f>
        <v/>
      </c>
      <c r="T72" s="232" t="str">
        <f>IF(ISNA(VLOOKUP($A72,ES_NA1_0!$A$10:$AQ$100,MATCH(FIXED(T$6,0,TRUE),ES_NA1_0!$A$10:$AQ$10,0)+1,FALSE)),"",VLOOKUP($A72,ES_NA1_0!$A$10:$AQ$100,MATCH(FIXED(T$6,0,TRUE),ES_NA1_0!$A$10:$AQ$10,0)+1,FALSE))</f>
        <v/>
      </c>
      <c r="U72" s="232" t="str">
        <f>IF(ISNA(VLOOKUP($A72,ES_NA1_0!$A$10:$AQ$100,MATCH(FIXED(U$6,0,TRUE),ES_NA1_0!$A$10:$AQ$10,0)+1,FALSE)),"",VLOOKUP($A72,ES_NA1_0!$A$10:$AQ$100,MATCH(FIXED(U$6,0,TRUE),ES_NA1_0!$A$10:$AQ$10,0)+1,FALSE))</f>
        <v/>
      </c>
      <c r="V72" s="232" t="str">
        <f>IF(ISNA(VLOOKUP($A72,ES_NA1_0!$A$10:$AQ$100,MATCH(FIXED(V$6,0,TRUE),ES_NA1_0!$A$10:$AQ$10,0)+1,FALSE)),"",VLOOKUP($A72,ES_NA1_0!$A$10:$AQ$100,MATCH(FIXED(V$6,0,TRUE),ES_NA1_0!$A$10:$AQ$10,0)+1,FALSE))</f>
        <v/>
      </c>
      <c r="W72" s="232" t="str">
        <f>IF(ISNA(VLOOKUP($A72,ES_NA1_0!$A$10:$AQ$100,MATCH(FIXED(W$6,0,TRUE),ES_NA1_0!$A$10:$AQ$10,0)+1,FALSE)),"",VLOOKUP($A72,ES_NA1_0!$A$10:$AQ$100,MATCH(FIXED(W$6,0,TRUE),ES_NA1_0!$A$10:$AQ$10,0)+1,FALSE))</f>
        <v/>
      </c>
    </row>
    <row r="73" spans="1:23">
      <c r="A73" s="230" t="str">
        <f>lookup!Z32</f>
        <v>Sweden</v>
      </c>
      <c r="B73" s="232" t="str">
        <f>VLOOKUP(A73,lookup!$Z$2:$AA$77,2,FALSE)</f>
        <v>Σουηδία</v>
      </c>
      <c r="C73" s="232" t="str">
        <f>IF(ISNA(VLOOKUP($A73,ES_NA1_0!$A$10:$AQ$100,MATCH(FIXED(C$6,0,TRUE),ES_NA1_0!$A$10:$AQ$10,0)+1,FALSE)),"",VLOOKUP($A73,ES_NA1_0!$A$10:$AQ$100,MATCH(FIXED(C$6,0,TRUE),ES_NA1_0!$A$10:$AQ$10,0)+1,FALSE))</f>
        <v/>
      </c>
      <c r="D73" s="232" t="str">
        <f>IF(ISNA(VLOOKUP($A73,ES_NA1_0!$A$10:$AQ$100,MATCH(FIXED(D$6,0,TRUE),ES_NA1_0!$A$10:$AQ$10,0)+1,FALSE)),"",VLOOKUP($A73,ES_NA1_0!$A$10:$AQ$100,MATCH(FIXED(D$6,0,TRUE),ES_NA1_0!$A$10:$AQ$10,0)+1,FALSE))</f>
        <v/>
      </c>
      <c r="E73" s="232" t="str">
        <f>IF(ISNA(VLOOKUP($A73,ES_NA1_0!$A$10:$AQ$100,MATCH(FIXED(E$6,0,TRUE),ES_NA1_0!$A$10:$AQ$10,0)+1,FALSE)),"",VLOOKUP($A73,ES_NA1_0!$A$10:$AQ$100,MATCH(FIXED(E$6,0,TRUE),ES_NA1_0!$A$10:$AQ$10,0)+1,FALSE))</f>
        <v/>
      </c>
      <c r="F73" s="232" t="str">
        <f>IF(ISNA(VLOOKUP($A73,ES_NA1_0!$A$10:$AQ$100,MATCH(FIXED(F$6,0,TRUE),ES_NA1_0!$A$10:$AQ$10,0)+1,FALSE)),"",VLOOKUP($A73,ES_NA1_0!$A$10:$AQ$100,MATCH(FIXED(F$6,0,TRUE),ES_NA1_0!$A$10:$AQ$10,0)+1,FALSE))</f>
        <v/>
      </c>
      <c r="G73" s="232" t="str">
        <f>IF(ISNA(VLOOKUP($A73,ES_NA1_0!$A$10:$AQ$100,MATCH(FIXED(G$6,0,TRUE),ES_NA1_0!$A$10:$AQ$10,0)+1,FALSE)),"",VLOOKUP($A73,ES_NA1_0!$A$10:$AQ$100,MATCH(FIXED(G$6,0,TRUE),ES_NA1_0!$A$10:$AQ$10,0)+1,FALSE))</f>
        <v/>
      </c>
      <c r="H73" s="232" t="str">
        <f>IF(ISNA(VLOOKUP($A73,ES_NA1_0!$A$10:$AQ$100,MATCH(FIXED(H$6,0,TRUE),ES_NA1_0!$A$10:$AQ$10,0)+1,FALSE)),"",VLOOKUP($A73,ES_NA1_0!$A$10:$AQ$100,MATCH(FIXED(H$6,0,TRUE),ES_NA1_0!$A$10:$AQ$10,0)+1,FALSE))</f>
        <v/>
      </c>
      <c r="I73" s="232" t="str">
        <f>IF(ISNA(VLOOKUP($A73,ES_NA1_0!$A$10:$AQ$100,MATCH(FIXED(I$6,0,TRUE),ES_NA1_0!$A$10:$AQ$10,0)+1,FALSE)),"",VLOOKUP($A73,ES_NA1_0!$A$10:$AQ$100,MATCH(FIXED(I$6,0,TRUE),ES_NA1_0!$A$10:$AQ$10,0)+1,FALSE))</f>
        <v/>
      </c>
      <c r="J73" s="232" t="str">
        <f>IF(ISNA(VLOOKUP($A73,ES_NA1_0!$A$10:$AQ$100,MATCH(FIXED(J$6,0,TRUE),ES_NA1_0!$A$10:$AQ$10,0)+1,FALSE)),"",VLOOKUP($A73,ES_NA1_0!$A$10:$AQ$100,MATCH(FIXED(J$6,0,TRUE),ES_NA1_0!$A$10:$AQ$10,0)+1,FALSE))</f>
        <v/>
      </c>
      <c r="K73" s="232" t="str">
        <f>IF(ISNA(VLOOKUP($A73,ES_NA1_0!$A$10:$AQ$100,MATCH(FIXED(K$6,0,TRUE),ES_NA1_0!$A$10:$AQ$10,0)+1,FALSE)),"",VLOOKUP($A73,ES_NA1_0!$A$10:$AQ$100,MATCH(FIXED(K$6,0,TRUE),ES_NA1_0!$A$10:$AQ$10,0)+1,FALSE))</f>
        <v/>
      </c>
      <c r="L73" s="232" t="str">
        <f>IF(ISNA(VLOOKUP($A73,ES_NA1_0!$A$10:$AQ$100,MATCH(FIXED(L$6,0,TRUE),ES_NA1_0!$A$10:$AQ$10,0)+1,FALSE)),"",VLOOKUP($A73,ES_NA1_0!$A$10:$AQ$100,MATCH(FIXED(L$6,0,TRUE),ES_NA1_0!$A$10:$AQ$10,0)+1,FALSE))</f>
        <v/>
      </c>
      <c r="M73" s="232" t="str">
        <f>IF(ISNA(VLOOKUP($A73,ES_NA1_0!$A$10:$AQ$100,MATCH(FIXED(M$6,0,TRUE),ES_NA1_0!$A$10:$AQ$10,0)+1,FALSE)),"",VLOOKUP($A73,ES_NA1_0!$A$10:$AQ$100,MATCH(FIXED(M$6,0,TRUE),ES_NA1_0!$A$10:$AQ$10,0)+1,FALSE))</f>
        <v/>
      </c>
      <c r="N73" s="232" t="str">
        <f>IF(ISNA(VLOOKUP($A73,ES_NA1_0!$A$10:$AQ$100,MATCH(FIXED(N$6,0,TRUE),ES_NA1_0!$A$10:$AQ$10,0)+1,FALSE)),"",VLOOKUP($A73,ES_NA1_0!$A$10:$AQ$100,MATCH(FIXED(N$6,0,TRUE),ES_NA1_0!$A$10:$AQ$10,0)+1,FALSE))</f>
        <v/>
      </c>
      <c r="O73" s="232" t="str">
        <f>IF(ISNA(VLOOKUP($A73,ES_NA1_0!$A$10:$AQ$100,MATCH(FIXED(O$6,0,TRUE),ES_NA1_0!$A$10:$AQ$10,0)+1,FALSE)),"",VLOOKUP($A73,ES_NA1_0!$A$10:$AQ$100,MATCH(FIXED(O$6,0,TRUE),ES_NA1_0!$A$10:$AQ$10,0)+1,FALSE))</f>
        <v/>
      </c>
      <c r="P73" s="232" t="str">
        <f>IF(ISNA(VLOOKUP($A73,ES_NA1_0!$A$10:$AQ$100,MATCH(FIXED(P$6,0,TRUE),ES_NA1_0!$A$10:$AQ$10,0)+1,FALSE)),"",VLOOKUP($A73,ES_NA1_0!$A$10:$AQ$100,MATCH(FIXED(P$6,0,TRUE),ES_NA1_0!$A$10:$AQ$10,0)+1,FALSE))</f>
        <v/>
      </c>
      <c r="Q73" s="232" t="str">
        <f>IF(ISNA(VLOOKUP($A73,ES_NA1_0!$A$10:$AQ$100,MATCH(FIXED(Q$6,0,TRUE),ES_NA1_0!$A$10:$AQ$10,0)+1,FALSE)),"",VLOOKUP($A73,ES_NA1_0!$A$10:$AQ$100,MATCH(FIXED(Q$6,0,TRUE),ES_NA1_0!$A$10:$AQ$10,0)+1,FALSE))</f>
        <v/>
      </c>
      <c r="R73" s="232" t="str">
        <f>IF(ISNA(VLOOKUP($A73,ES_NA1_0!$A$10:$AQ$100,MATCH(FIXED(R$6,0,TRUE),ES_NA1_0!$A$10:$AQ$10,0)+1,FALSE)),"",VLOOKUP($A73,ES_NA1_0!$A$10:$AQ$100,MATCH(FIXED(R$6,0,TRUE),ES_NA1_0!$A$10:$AQ$10,0)+1,FALSE))</f>
        <v/>
      </c>
      <c r="S73" s="232" t="str">
        <f>IF(ISNA(VLOOKUP($A73,ES_NA1_0!$A$10:$AQ$100,MATCH(FIXED(S$6,0,TRUE),ES_NA1_0!$A$10:$AQ$10,0)+1,FALSE)),"",VLOOKUP($A73,ES_NA1_0!$A$10:$AQ$100,MATCH(FIXED(S$6,0,TRUE),ES_NA1_0!$A$10:$AQ$10,0)+1,FALSE))</f>
        <v/>
      </c>
      <c r="T73" s="232" t="str">
        <f>IF(ISNA(VLOOKUP($A73,ES_NA1_0!$A$10:$AQ$100,MATCH(FIXED(T$6,0,TRUE),ES_NA1_0!$A$10:$AQ$10,0)+1,FALSE)),"",VLOOKUP($A73,ES_NA1_0!$A$10:$AQ$100,MATCH(FIXED(T$6,0,TRUE),ES_NA1_0!$A$10:$AQ$10,0)+1,FALSE))</f>
        <v/>
      </c>
      <c r="U73" s="232" t="str">
        <f>IF(ISNA(VLOOKUP($A73,ES_NA1_0!$A$10:$AQ$100,MATCH(FIXED(U$6,0,TRUE),ES_NA1_0!$A$10:$AQ$10,0)+1,FALSE)),"",VLOOKUP($A73,ES_NA1_0!$A$10:$AQ$100,MATCH(FIXED(U$6,0,TRUE),ES_NA1_0!$A$10:$AQ$10,0)+1,FALSE))</f>
        <v/>
      </c>
      <c r="V73" s="232" t="str">
        <f>IF(ISNA(VLOOKUP($A73,ES_NA1_0!$A$10:$AQ$100,MATCH(FIXED(V$6,0,TRUE),ES_NA1_0!$A$10:$AQ$10,0)+1,FALSE)),"",VLOOKUP($A73,ES_NA1_0!$A$10:$AQ$100,MATCH(FIXED(V$6,0,TRUE),ES_NA1_0!$A$10:$AQ$10,0)+1,FALSE))</f>
        <v/>
      </c>
      <c r="W73" s="232" t="str">
        <f>IF(ISNA(VLOOKUP($A73,ES_NA1_0!$A$10:$AQ$100,MATCH(FIXED(W$6,0,TRUE),ES_NA1_0!$A$10:$AQ$10,0)+1,FALSE)),"",VLOOKUP($A73,ES_NA1_0!$A$10:$AQ$100,MATCH(FIXED(W$6,0,TRUE),ES_NA1_0!$A$10:$AQ$10,0)+1,FALSE))</f>
        <v/>
      </c>
    </row>
    <row r="74" spans="1:23">
      <c r="A74" s="230" t="str">
        <f>lookup!Z33</f>
        <v>United Kingdom</v>
      </c>
      <c r="B74" s="232" t="str">
        <f>VLOOKUP(A74,lookup!$Z$2:$AA$77,2,FALSE)</f>
        <v>Ηνωμένο Βασίλειο</v>
      </c>
      <c r="C74" s="232" t="str">
        <f>IF(ISNA(VLOOKUP($A74,ES_NA1_0!$A$10:$AQ$100,MATCH(FIXED(C$6,0,TRUE),ES_NA1_0!$A$10:$AQ$10,0)+1,FALSE)),"",VLOOKUP($A74,ES_NA1_0!$A$10:$AQ$100,MATCH(FIXED(C$6,0,TRUE),ES_NA1_0!$A$10:$AQ$10,0)+1,FALSE))</f>
        <v/>
      </c>
      <c r="D74" s="232" t="str">
        <f>IF(ISNA(VLOOKUP($A74,ES_NA1_0!$A$10:$AQ$100,MATCH(FIXED(D$6,0,TRUE),ES_NA1_0!$A$10:$AQ$10,0)+1,FALSE)),"",VLOOKUP($A74,ES_NA1_0!$A$10:$AQ$100,MATCH(FIXED(D$6,0,TRUE),ES_NA1_0!$A$10:$AQ$10,0)+1,FALSE))</f>
        <v/>
      </c>
      <c r="E74" s="232" t="str">
        <f>IF(ISNA(VLOOKUP($A74,ES_NA1_0!$A$10:$AQ$100,MATCH(FIXED(E$6,0,TRUE),ES_NA1_0!$A$10:$AQ$10,0)+1,FALSE)),"",VLOOKUP($A74,ES_NA1_0!$A$10:$AQ$100,MATCH(FIXED(E$6,0,TRUE),ES_NA1_0!$A$10:$AQ$10,0)+1,FALSE))</f>
        <v/>
      </c>
      <c r="F74" s="232" t="str">
        <f>IF(ISNA(VLOOKUP($A74,ES_NA1_0!$A$10:$AQ$100,MATCH(FIXED(F$6,0,TRUE),ES_NA1_0!$A$10:$AQ$10,0)+1,FALSE)),"",VLOOKUP($A74,ES_NA1_0!$A$10:$AQ$100,MATCH(FIXED(F$6,0,TRUE),ES_NA1_0!$A$10:$AQ$10,0)+1,FALSE))</f>
        <v/>
      </c>
      <c r="G74" s="232" t="str">
        <f>IF(ISNA(VLOOKUP($A74,ES_NA1_0!$A$10:$AQ$100,MATCH(FIXED(G$6,0,TRUE),ES_NA1_0!$A$10:$AQ$10,0)+1,FALSE)),"",VLOOKUP($A74,ES_NA1_0!$A$10:$AQ$100,MATCH(FIXED(G$6,0,TRUE),ES_NA1_0!$A$10:$AQ$10,0)+1,FALSE))</f>
        <v/>
      </c>
      <c r="H74" s="232" t="str">
        <f>IF(ISNA(VLOOKUP($A74,ES_NA1_0!$A$10:$AQ$100,MATCH(FIXED(H$6,0,TRUE),ES_NA1_0!$A$10:$AQ$10,0)+1,FALSE)),"",VLOOKUP($A74,ES_NA1_0!$A$10:$AQ$100,MATCH(FIXED(H$6,0,TRUE),ES_NA1_0!$A$10:$AQ$10,0)+1,FALSE))</f>
        <v/>
      </c>
      <c r="I74" s="232" t="str">
        <f>IF(ISNA(VLOOKUP($A74,ES_NA1_0!$A$10:$AQ$100,MATCH(FIXED(I$6,0,TRUE),ES_NA1_0!$A$10:$AQ$10,0)+1,FALSE)),"",VLOOKUP($A74,ES_NA1_0!$A$10:$AQ$100,MATCH(FIXED(I$6,0,TRUE),ES_NA1_0!$A$10:$AQ$10,0)+1,FALSE))</f>
        <v/>
      </c>
      <c r="J74" s="232" t="str">
        <f>IF(ISNA(VLOOKUP($A74,ES_NA1_0!$A$10:$AQ$100,MATCH(FIXED(J$6,0,TRUE),ES_NA1_0!$A$10:$AQ$10,0)+1,FALSE)),"",VLOOKUP($A74,ES_NA1_0!$A$10:$AQ$100,MATCH(FIXED(J$6,0,TRUE),ES_NA1_0!$A$10:$AQ$10,0)+1,FALSE))</f>
        <v/>
      </c>
      <c r="K74" s="232" t="str">
        <f>IF(ISNA(VLOOKUP($A74,ES_NA1_0!$A$10:$AQ$100,MATCH(FIXED(K$6,0,TRUE),ES_NA1_0!$A$10:$AQ$10,0)+1,FALSE)),"",VLOOKUP($A74,ES_NA1_0!$A$10:$AQ$100,MATCH(FIXED(K$6,0,TRUE),ES_NA1_0!$A$10:$AQ$10,0)+1,FALSE))</f>
        <v/>
      </c>
      <c r="L74" s="232" t="str">
        <f>IF(ISNA(VLOOKUP($A74,ES_NA1_0!$A$10:$AQ$100,MATCH(FIXED(L$6,0,TRUE),ES_NA1_0!$A$10:$AQ$10,0)+1,FALSE)),"",VLOOKUP($A74,ES_NA1_0!$A$10:$AQ$100,MATCH(FIXED(L$6,0,TRUE),ES_NA1_0!$A$10:$AQ$10,0)+1,FALSE))</f>
        <v/>
      </c>
      <c r="M74" s="232" t="str">
        <f>IF(ISNA(VLOOKUP($A74,ES_NA1_0!$A$10:$AQ$100,MATCH(FIXED(M$6,0,TRUE),ES_NA1_0!$A$10:$AQ$10,0)+1,FALSE)),"",VLOOKUP($A74,ES_NA1_0!$A$10:$AQ$100,MATCH(FIXED(M$6,0,TRUE),ES_NA1_0!$A$10:$AQ$10,0)+1,FALSE))</f>
        <v/>
      </c>
      <c r="N74" s="232" t="str">
        <f>IF(ISNA(VLOOKUP($A74,ES_NA1_0!$A$10:$AQ$100,MATCH(FIXED(N$6,0,TRUE),ES_NA1_0!$A$10:$AQ$10,0)+1,FALSE)),"",VLOOKUP($A74,ES_NA1_0!$A$10:$AQ$100,MATCH(FIXED(N$6,0,TRUE),ES_NA1_0!$A$10:$AQ$10,0)+1,FALSE))</f>
        <v/>
      </c>
      <c r="O74" s="232" t="str">
        <f>IF(ISNA(VLOOKUP($A74,ES_NA1_0!$A$10:$AQ$100,MATCH(FIXED(O$6,0,TRUE),ES_NA1_0!$A$10:$AQ$10,0)+1,FALSE)),"",VLOOKUP($A74,ES_NA1_0!$A$10:$AQ$100,MATCH(FIXED(O$6,0,TRUE),ES_NA1_0!$A$10:$AQ$10,0)+1,FALSE))</f>
        <v/>
      </c>
      <c r="P74" s="232" t="str">
        <f>IF(ISNA(VLOOKUP($A74,ES_NA1_0!$A$10:$AQ$100,MATCH(FIXED(P$6,0,TRUE),ES_NA1_0!$A$10:$AQ$10,0)+1,FALSE)),"",VLOOKUP($A74,ES_NA1_0!$A$10:$AQ$100,MATCH(FIXED(P$6,0,TRUE),ES_NA1_0!$A$10:$AQ$10,0)+1,FALSE))</f>
        <v/>
      </c>
      <c r="Q74" s="232" t="str">
        <f>IF(ISNA(VLOOKUP($A74,ES_NA1_0!$A$10:$AQ$100,MATCH(FIXED(Q$6,0,TRUE),ES_NA1_0!$A$10:$AQ$10,0)+1,FALSE)),"",VLOOKUP($A74,ES_NA1_0!$A$10:$AQ$100,MATCH(FIXED(Q$6,0,TRUE),ES_NA1_0!$A$10:$AQ$10,0)+1,FALSE))</f>
        <v/>
      </c>
      <c r="R74" s="232" t="str">
        <f>IF(ISNA(VLOOKUP($A74,ES_NA1_0!$A$10:$AQ$100,MATCH(FIXED(R$6,0,TRUE),ES_NA1_0!$A$10:$AQ$10,0)+1,FALSE)),"",VLOOKUP($A74,ES_NA1_0!$A$10:$AQ$100,MATCH(FIXED(R$6,0,TRUE),ES_NA1_0!$A$10:$AQ$10,0)+1,FALSE))</f>
        <v/>
      </c>
      <c r="S74" s="232" t="str">
        <f>IF(ISNA(VLOOKUP($A74,ES_NA1_0!$A$10:$AQ$100,MATCH(FIXED(S$6,0,TRUE),ES_NA1_0!$A$10:$AQ$10,0)+1,FALSE)),"",VLOOKUP($A74,ES_NA1_0!$A$10:$AQ$100,MATCH(FIXED(S$6,0,TRUE),ES_NA1_0!$A$10:$AQ$10,0)+1,FALSE))</f>
        <v/>
      </c>
      <c r="T74" s="232" t="str">
        <f>IF(ISNA(VLOOKUP($A74,ES_NA1_0!$A$10:$AQ$100,MATCH(FIXED(T$6,0,TRUE),ES_NA1_0!$A$10:$AQ$10,0)+1,FALSE)),"",VLOOKUP($A74,ES_NA1_0!$A$10:$AQ$100,MATCH(FIXED(T$6,0,TRUE),ES_NA1_0!$A$10:$AQ$10,0)+1,FALSE))</f>
        <v/>
      </c>
      <c r="U74" s="232" t="str">
        <f>IF(ISNA(VLOOKUP($A74,ES_NA1_0!$A$10:$AQ$100,MATCH(FIXED(U$6,0,TRUE),ES_NA1_0!$A$10:$AQ$10,0)+1,FALSE)),"",VLOOKUP($A74,ES_NA1_0!$A$10:$AQ$100,MATCH(FIXED(U$6,0,TRUE),ES_NA1_0!$A$10:$AQ$10,0)+1,FALSE))</f>
        <v/>
      </c>
      <c r="V74" s="232" t="str">
        <f>IF(ISNA(VLOOKUP($A74,ES_NA1_0!$A$10:$AQ$100,MATCH(FIXED(V$6,0,TRUE),ES_NA1_0!$A$10:$AQ$10,0)+1,FALSE)),"",VLOOKUP($A74,ES_NA1_0!$A$10:$AQ$100,MATCH(FIXED(V$6,0,TRUE),ES_NA1_0!$A$10:$AQ$10,0)+1,FALSE))</f>
        <v/>
      </c>
      <c r="W74" s="232" t="str">
        <f>IF(ISNA(VLOOKUP($A74,ES_NA1_0!$A$10:$AQ$100,MATCH(FIXED(W$6,0,TRUE),ES_NA1_0!$A$10:$AQ$10,0)+1,FALSE)),"",VLOOKUP($A74,ES_NA1_0!$A$10:$AQ$100,MATCH(FIXED(W$6,0,TRUE),ES_NA1_0!$A$10:$AQ$10,0)+1,FALSE))</f>
        <v/>
      </c>
    </row>
    <row r="75" spans="1:23">
      <c r="A75" s="230" t="str">
        <f>lookup!Z34</f>
        <v>United States</v>
      </c>
      <c r="B75" s="232" t="str">
        <f>VLOOKUP(A75,lookup!$Z$2:$AA$77,2,FALSE)</f>
        <v>Ηνωμένες Πολιτείες</v>
      </c>
      <c r="C75" s="232" t="str">
        <f>IF(ISNA(VLOOKUP($A75,ES_NA1_0!$A$10:$AQ$100,MATCH(FIXED(C$6,0,TRUE),ES_NA1_0!$A$10:$AQ$10,0)+1,FALSE)),"",VLOOKUP($A75,ES_NA1_0!$A$10:$AQ$100,MATCH(FIXED(C$6,0,TRUE),ES_NA1_0!$A$10:$AQ$10,0)+1,FALSE))</f>
        <v/>
      </c>
      <c r="D75" s="232" t="str">
        <f>IF(ISNA(VLOOKUP($A75,ES_NA1_0!$A$10:$AQ$100,MATCH(FIXED(D$6,0,TRUE),ES_NA1_0!$A$10:$AQ$10,0)+1,FALSE)),"",VLOOKUP($A75,ES_NA1_0!$A$10:$AQ$100,MATCH(FIXED(D$6,0,TRUE),ES_NA1_0!$A$10:$AQ$10,0)+1,FALSE))</f>
        <v/>
      </c>
      <c r="E75" s="232" t="str">
        <f>IF(ISNA(VLOOKUP($A75,ES_NA1_0!$A$10:$AQ$100,MATCH(FIXED(E$6,0,TRUE),ES_NA1_0!$A$10:$AQ$10,0)+1,FALSE)),"",VLOOKUP($A75,ES_NA1_0!$A$10:$AQ$100,MATCH(FIXED(E$6,0,TRUE),ES_NA1_0!$A$10:$AQ$10,0)+1,FALSE))</f>
        <v/>
      </c>
      <c r="F75" s="232" t="str">
        <f>IF(ISNA(VLOOKUP($A75,ES_NA1_0!$A$10:$AQ$100,MATCH(FIXED(F$6,0,TRUE),ES_NA1_0!$A$10:$AQ$10,0)+1,FALSE)),"",VLOOKUP($A75,ES_NA1_0!$A$10:$AQ$100,MATCH(FIXED(F$6,0,TRUE),ES_NA1_0!$A$10:$AQ$10,0)+1,FALSE))</f>
        <v/>
      </c>
      <c r="G75" s="232" t="str">
        <f>IF(ISNA(VLOOKUP($A75,ES_NA1_0!$A$10:$AQ$100,MATCH(FIXED(G$6,0,TRUE),ES_NA1_0!$A$10:$AQ$10,0)+1,FALSE)),"",VLOOKUP($A75,ES_NA1_0!$A$10:$AQ$100,MATCH(FIXED(G$6,0,TRUE),ES_NA1_0!$A$10:$AQ$10,0)+1,FALSE))</f>
        <v/>
      </c>
      <c r="H75" s="232" t="str">
        <f>IF(ISNA(VLOOKUP($A75,ES_NA1_0!$A$10:$AQ$100,MATCH(FIXED(H$6,0,TRUE),ES_NA1_0!$A$10:$AQ$10,0)+1,FALSE)),"",VLOOKUP($A75,ES_NA1_0!$A$10:$AQ$100,MATCH(FIXED(H$6,0,TRUE),ES_NA1_0!$A$10:$AQ$10,0)+1,FALSE))</f>
        <v/>
      </c>
      <c r="I75" s="232" t="str">
        <f>IF(ISNA(VLOOKUP($A75,ES_NA1_0!$A$10:$AQ$100,MATCH(FIXED(I$6,0,TRUE),ES_NA1_0!$A$10:$AQ$10,0)+1,FALSE)),"",VLOOKUP($A75,ES_NA1_0!$A$10:$AQ$100,MATCH(FIXED(I$6,0,TRUE),ES_NA1_0!$A$10:$AQ$10,0)+1,FALSE))</f>
        <v/>
      </c>
      <c r="J75" s="232" t="str">
        <f>IF(ISNA(VLOOKUP($A75,ES_NA1_0!$A$10:$AQ$100,MATCH(FIXED(J$6,0,TRUE),ES_NA1_0!$A$10:$AQ$10,0)+1,FALSE)),"",VLOOKUP($A75,ES_NA1_0!$A$10:$AQ$100,MATCH(FIXED(J$6,0,TRUE),ES_NA1_0!$A$10:$AQ$10,0)+1,FALSE))</f>
        <v/>
      </c>
      <c r="K75" s="232" t="str">
        <f>IF(ISNA(VLOOKUP($A75,ES_NA1_0!$A$10:$AQ$100,MATCH(FIXED(K$6,0,TRUE),ES_NA1_0!$A$10:$AQ$10,0)+1,FALSE)),"",VLOOKUP($A75,ES_NA1_0!$A$10:$AQ$100,MATCH(FIXED(K$6,0,TRUE),ES_NA1_0!$A$10:$AQ$10,0)+1,FALSE))</f>
        <v/>
      </c>
      <c r="L75" s="232" t="str">
        <f>IF(ISNA(VLOOKUP($A75,ES_NA1_0!$A$10:$AQ$100,MATCH(FIXED(L$6,0,TRUE),ES_NA1_0!$A$10:$AQ$10,0)+1,FALSE)),"",VLOOKUP($A75,ES_NA1_0!$A$10:$AQ$100,MATCH(FIXED(L$6,0,TRUE),ES_NA1_0!$A$10:$AQ$10,0)+1,FALSE))</f>
        <v/>
      </c>
      <c r="M75" s="232" t="str">
        <f>IF(ISNA(VLOOKUP($A75,ES_NA1_0!$A$10:$AQ$100,MATCH(FIXED(M$6,0,TRUE),ES_NA1_0!$A$10:$AQ$10,0)+1,FALSE)),"",VLOOKUP($A75,ES_NA1_0!$A$10:$AQ$100,MATCH(FIXED(M$6,0,TRUE),ES_NA1_0!$A$10:$AQ$10,0)+1,FALSE))</f>
        <v/>
      </c>
      <c r="N75" s="232" t="str">
        <f>IF(ISNA(VLOOKUP($A75,ES_NA1_0!$A$10:$AQ$100,MATCH(FIXED(N$6,0,TRUE),ES_NA1_0!$A$10:$AQ$10,0)+1,FALSE)),"",VLOOKUP($A75,ES_NA1_0!$A$10:$AQ$100,MATCH(FIXED(N$6,0,TRUE),ES_NA1_0!$A$10:$AQ$10,0)+1,FALSE))</f>
        <v/>
      </c>
      <c r="O75" s="232" t="str">
        <f>IF(ISNA(VLOOKUP($A75,ES_NA1_0!$A$10:$AQ$100,MATCH(FIXED(O$6,0,TRUE),ES_NA1_0!$A$10:$AQ$10,0)+1,FALSE)),"",VLOOKUP($A75,ES_NA1_0!$A$10:$AQ$100,MATCH(FIXED(O$6,0,TRUE),ES_NA1_0!$A$10:$AQ$10,0)+1,FALSE))</f>
        <v/>
      </c>
      <c r="P75" s="232" t="str">
        <f>IF(ISNA(VLOOKUP($A75,ES_NA1_0!$A$10:$AQ$100,MATCH(FIXED(P$6,0,TRUE),ES_NA1_0!$A$10:$AQ$10,0)+1,FALSE)),"",VLOOKUP($A75,ES_NA1_0!$A$10:$AQ$100,MATCH(FIXED(P$6,0,TRUE),ES_NA1_0!$A$10:$AQ$10,0)+1,FALSE))</f>
        <v/>
      </c>
      <c r="Q75" s="232" t="str">
        <f>IF(ISNA(VLOOKUP($A75,ES_NA1_0!$A$10:$AQ$100,MATCH(FIXED(Q$6,0,TRUE),ES_NA1_0!$A$10:$AQ$10,0)+1,FALSE)),"",VLOOKUP($A75,ES_NA1_0!$A$10:$AQ$100,MATCH(FIXED(Q$6,0,TRUE),ES_NA1_0!$A$10:$AQ$10,0)+1,FALSE))</f>
        <v/>
      </c>
      <c r="R75" s="232" t="str">
        <f>IF(ISNA(VLOOKUP($A75,ES_NA1_0!$A$10:$AQ$100,MATCH(FIXED(R$6,0,TRUE),ES_NA1_0!$A$10:$AQ$10,0)+1,FALSE)),"",VLOOKUP($A75,ES_NA1_0!$A$10:$AQ$100,MATCH(FIXED(R$6,0,TRUE),ES_NA1_0!$A$10:$AQ$10,0)+1,FALSE))</f>
        <v/>
      </c>
      <c r="S75" s="232" t="str">
        <f>IF(ISNA(VLOOKUP($A75,ES_NA1_0!$A$10:$AQ$100,MATCH(FIXED(S$6,0,TRUE),ES_NA1_0!$A$10:$AQ$10,0)+1,FALSE)),"",VLOOKUP($A75,ES_NA1_0!$A$10:$AQ$100,MATCH(FIXED(S$6,0,TRUE),ES_NA1_0!$A$10:$AQ$10,0)+1,FALSE))</f>
        <v/>
      </c>
      <c r="T75" s="232" t="str">
        <f>IF(ISNA(VLOOKUP($A75,ES_NA1_0!$A$10:$AQ$100,MATCH(FIXED(T$6,0,TRUE),ES_NA1_0!$A$10:$AQ$10,0)+1,FALSE)),"",VLOOKUP($A75,ES_NA1_0!$A$10:$AQ$100,MATCH(FIXED(T$6,0,TRUE),ES_NA1_0!$A$10:$AQ$10,0)+1,FALSE))</f>
        <v/>
      </c>
      <c r="U75" s="232" t="str">
        <f>IF(ISNA(VLOOKUP($A75,ES_NA1_0!$A$10:$AQ$100,MATCH(FIXED(U$6,0,TRUE),ES_NA1_0!$A$10:$AQ$10,0)+1,FALSE)),"",VLOOKUP($A75,ES_NA1_0!$A$10:$AQ$100,MATCH(FIXED(U$6,0,TRUE),ES_NA1_0!$A$10:$AQ$10,0)+1,FALSE))</f>
        <v/>
      </c>
      <c r="V75" s="232" t="str">
        <f>IF(ISNA(VLOOKUP($A75,ES_NA1_0!$A$10:$AQ$100,MATCH(FIXED(V$6,0,TRUE),ES_NA1_0!$A$10:$AQ$10,0)+1,FALSE)),"",VLOOKUP($A75,ES_NA1_0!$A$10:$AQ$100,MATCH(FIXED(V$6,0,TRUE),ES_NA1_0!$A$10:$AQ$10,0)+1,FALSE))</f>
        <v/>
      </c>
      <c r="W75" s="232" t="str">
        <f>IF(ISNA(VLOOKUP($A75,ES_NA1_0!$A$10:$AQ$100,MATCH(FIXED(W$6,0,TRUE),ES_NA1_0!$A$10:$AQ$10,0)+1,FALSE)),"",VLOOKUP($A75,ES_NA1_0!$A$10:$AQ$100,MATCH(FIXED(W$6,0,TRUE),ES_NA1_0!$A$10:$AQ$10,0)+1,FALSE))</f>
        <v/>
      </c>
    </row>
    <row r="76" spans="1:23">
      <c r="A76" s="230" t="str">
        <f>lookup!Z35</f>
        <v>Japan</v>
      </c>
      <c r="B76" s="232" t="str">
        <f>VLOOKUP(A76,lookup!$Z$2:$AA$77,2,FALSE)</f>
        <v>Ιαπωνία</v>
      </c>
      <c r="C76" s="232" t="str">
        <f>IF(ISNA(VLOOKUP($A76,ES_NA1_0!$A$10:$AQ$100,MATCH(FIXED(C$6,0,TRUE),ES_NA1_0!$A$10:$AQ$10,0)+1,FALSE)),"",VLOOKUP($A76,ES_NA1_0!$A$10:$AQ$100,MATCH(FIXED(C$6,0,TRUE),ES_NA1_0!$A$10:$AQ$10,0)+1,FALSE))</f>
        <v/>
      </c>
      <c r="D76" s="232" t="str">
        <f>IF(ISNA(VLOOKUP($A76,ES_NA1_0!$A$10:$AQ$100,MATCH(FIXED(D$6,0,TRUE),ES_NA1_0!$A$10:$AQ$10,0)+1,FALSE)),"",VLOOKUP($A76,ES_NA1_0!$A$10:$AQ$100,MATCH(FIXED(D$6,0,TRUE),ES_NA1_0!$A$10:$AQ$10,0)+1,FALSE))</f>
        <v/>
      </c>
      <c r="E76" s="232" t="str">
        <f>IF(ISNA(VLOOKUP($A76,ES_NA1_0!$A$10:$AQ$100,MATCH(FIXED(E$6,0,TRUE),ES_NA1_0!$A$10:$AQ$10,0)+1,FALSE)),"",VLOOKUP($A76,ES_NA1_0!$A$10:$AQ$100,MATCH(FIXED(E$6,0,TRUE),ES_NA1_0!$A$10:$AQ$10,0)+1,FALSE))</f>
        <v/>
      </c>
      <c r="F76" s="232" t="str">
        <f>IF(ISNA(VLOOKUP($A76,ES_NA1_0!$A$10:$AQ$100,MATCH(FIXED(F$6,0,TRUE),ES_NA1_0!$A$10:$AQ$10,0)+1,FALSE)),"",VLOOKUP($A76,ES_NA1_0!$A$10:$AQ$100,MATCH(FIXED(F$6,0,TRUE),ES_NA1_0!$A$10:$AQ$10,0)+1,FALSE))</f>
        <v/>
      </c>
      <c r="G76" s="232" t="str">
        <f>IF(ISNA(VLOOKUP($A76,ES_NA1_0!$A$10:$AQ$100,MATCH(FIXED(G$6,0,TRUE),ES_NA1_0!$A$10:$AQ$10,0)+1,FALSE)),"",VLOOKUP($A76,ES_NA1_0!$A$10:$AQ$100,MATCH(FIXED(G$6,0,TRUE),ES_NA1_0!$A$10:$AQ$10,0)+1,FALSE))</f>
        <v/>
      </c>
      <c r="H76" s="232" t="str">
        <f>IF(ISNA(VLOOKUP($A76,ES_NA1_0!$A$10:$AQ$100,MATCH(FIXED(H$6,0,TRUE),ES_NA1_0!$A$10:$AQ$10,0)+1,FALSE)),"",VLOOKUP($A76,ES_NA1_0!$A$10:$AQ$100,MATCH(FIXED(H$6,0,TRUE),ES_NA1_0!$A$10:$AQ$10,0)+1,FALSE))</f>
        <v/>
      </c>
      <c r="I76" s="232" t="str">
        <f>IF(ISNA(VLOOKUP($A76,ES_NA1_0!$A$10:$AQ$100,MATCH(FIXED(I$6,0,TRUE),ES_NA1_0!$A$10:$AQ$10,0)+1,FALSE)),"",VLOOKUP($A76,ES_NA1_0!$A$10:$AQ$100,MATCH(FIXED(I$6,0,TRUE),ES_NA1_0!$A$10:$AQ$10,0)+1,FALSE))</f>
        <v/>
      </c>
      <c r="J76" s="232" t="str">
        <f>IF(ISNA(VLOOKUP($A76,ES_NA1_0!$A$10:$AQ$100,MATCH(FIXED(J$6,0,TRUE),ES_NA1_0!$A$10:$AQ$10,0)+1,FALSE)),"",VLOOKUP($A76,ES_NA1_0!$A$10:$AQ$100,MATCH(FIXED(J$6,0,TRUE),ES_NA1_0!$A$10:$AQ$10,0)+1,FALSE))</f>
        <v/>
      </c>
      <c r="K76" s="232" t="str">
        <f>IF(ISNA(VLOOKUP($A76,ES_NA1_0!$A$10:$AQ$100,MATCH(FIXED(K$6,0,TRUE),ES_NA1_0!$A$10:$AQ$10,0)+1,FALSE)),"",VLOOKUP($A76,ES_NA1_0!$A$10:$AQ$100,MATCH(FIXED(K$6,0,TRUE),ES_NA1_0!$A$10:$AQ$10,0)+1,FALSE))</f>
        <v/>
      </c>
      <c r="L76" s="232" t="str">
        <f>IF(ISNA(VLOOKUP($A76,ES_NA1_0!$A$10:$AQ$100,MATCH(FIXED(L$6,0,TRUE),ES_NA1_0!$A$10:$AQ$10,0)+1,FALSE)),"",VLOOKUP($A76,ES_NA1_0!$A$10:$AQ$100,MATCH(FIXED(L$6,0,TRUE),ES_NA1_0!$A$10:$AQ$10,0)+1,FALSE))</f>
        <v/>
      </c>
      <c r="M76" s="232" t="str">
        <f>IF(ISNA(VLOOKUP($A76,ES_NA1_0!$A$10:$AQ$100,MATCH(FIXED(M$6,0,TRUE),ES_NA1_0!$A$10:$AQ$10,0)+1,FALSE)),"",VLOOKUP($A76,ES_NA1_0!$A$10:$AQ$100,MATCH(FIXED(M$6,0,TRUE),ES_NA1_0!$A$10:$AQ$10,0)+1,FALSE))</f>
        <v/>
      </c>
      <c r="N76" s="232" t="str">
        <f>IF(ISNA(VLOOKUP($A76,ES_NA1_0!$A$10:$AQ$100,MATCH(FIXED(N$6,0,TRUE),ES_NA1_0!$A$10:$AQ$10,0)+1,FALSE)),"",VLOOKUP($A76,ES_NA1_0!$A$10:$AQ$100,MATCH(FIXED(N$6,0,TRUE),ES_NA1_0!$A$10:$AQ$10,0)+1,FALSE))</f>
        <v/>
      </c>
      <c r="O76" s="232" t="str">
        <f>IF(ISNA(VLOOKUP($A76,ES_NA1_0!$A$10:$AQ$100,MATCH(FIXED(O$6,0,TRUE),ES_NA1_0!$A$10:$AQ$10,0)+1,FALSE)),"",VLOOKUP($A76,ES_NA1_0!$A$10:$AQ$100,MATCH(FIXED(O$6,0,TRUE),ES_NA1_0!$A$10:$AQ$10,0)+1,FALSE))</f>
        <v/>
      </c>
      <c r="P76" s="232" t="str">
        <f>IF(ISNA(VLOOKUP($A76,ES_NA1_0!$A$10:$AQ$100,MATCH(FIXED(P$6,0,TRUE),ES_NA1_0!$A$10:$AQ$10,0)+1,FALSE)),"",VLOOKUP($A76,ES_NA1_0!$A$10:$AQ$100,MATCH(FIXED(P$6,0,TRUE),ES_NA1_0!$A$10:$AQ$10,0)+1,FALSE))</f>
        <v/>
      </c>
      <c r="Q76" s="232" t="str">
        <f>IF(ISNA(VLOOKUP($A76,ES_NA1_0!$A$10:$AQ$100,MATCH(FIXED(Q$6,0,TRUE),ES_NA1_0!$A$10:$AQ$10,0)+1,FALSE)),"",VLOOKUP($A76,ES_NA1_0!$A$10:$AQ$100,MATCH(FIXED(Q$6,0,TRUE),ES_NA1_0!$A$10:$AQ$10,0)+1,FALSE))</f>
        <v/>
      </c>
      <c r="R76" s="232" t="str">
        <f>IF(ISNA(VLOOKUP($A76,ES_NA1_0!$A$10:$AQ$100,MATCH(FIXED(R$6,0,TRUE),ES_NA1_0!$A$10:$AQ$10,0)+1,FALSE)),"",VLOOKUP($A76,ES_NA1_0!$A$10:$AQ$100,MATCH(FIXED(R$6,0,TRUE),ES_NA1_0!$A$10:$AQ$10,0)+1,FALSE))</f>
        <v/>
      </c>
      <c r="S76" s="232" t="str">
        <f>IF(ISNA(VLOOKUP($A76,ES_NA1_0!$A$10:$AQ$100,MATCH(FIXED(S$6,0,TRUE),ES_NA1_0!$A$10:$AQ$10,0)+1,FALSE)),"",VLOOKUP($A76,ES_NA1_0!$A$10:$AQ$100,MATCH(FIXED(S$6,0,TRUE),ES_NA1_0!$A$10:$AQ$10,0)+1,FALSE))</f>
        <v/>
      </c>
      <c r="T76" s="232" t="str">
        <f>IF(ISNA(VLOOKUP($A76,ES_NA1_0!$A$10:$AQ$100,MATCH(FIXED(T$6,0,TRUE),ES_NA1_0!$A$10:$AQ$10,0)+1,FALSE)),"",VLOOKUP($A76,ES_NA1_0!$A$10:$AQ$100,MATCH(FIXED(T$6,0,TRUE),ES_NA1_0!$A$10:$AQ$10,0)+1,FALSE))</f>
        <v/>
      </c>
      <c r="U76" s="232" t="str">
        <f>IF(ISNA(VLOOKUP($A76,ES_NA1_0!$A$10:$AQ$100,MATCH(FIXED(U$6,0,TRUE),ES_NA1_0!$A$10:$AQ$10,0)+1,FALSE)),"",VLOOKUP($A76,ES_NA1_0!$A$10:$AQ$100,MATCH(FIXED(U$6,0,TRUE),ES_NA1_0!$A$10:$AQ$10,0)+1,FALSE))</f>
        <v/>
      </c>
      <c r="V76" s="232" t="str">
        <f>IF(ISNA(VLOOKUP($A76,ES_NA1_0!$A$10:$AQ$100,MATCH(FIXED(V$6,0,TRUE),ES_NA1_0!$A$10:$AQ$10,0)+1,FALSE)),"",VLOOKUP($A76,ES_NA1_0!$A$10:$AQ$100,MATCH(FIXED(V$6,0,TRUE),ES_NA1_0!$A$10:$AQ$10,0)+1,FALSE))</f>
        <v/>
      </c>
      <c r="W76" s="232" t="str">
        <f>IF(ISNA(VLOOKUP($A76,ES_NA1_0!$A$10:$AQ$100,MATCH(FIXED(W$6,0,TRUE),ES_NA1_0!$A$10:$AQ$10,0)+1,FALSE)),"",VLOOKUP($A76,ES_NA1_0!$A$10:$AQ$100,MATCH(FIXED(W$6,0,TRUE),ES_NA1_0!$A$10:$AQ$10,0)+1,FALSE))</f>
        <v/>
      </c>
    </row>
    <row r="77" spans="1:23">
      <c r="B77" s="232"/>
      <c r="C77" s="232"/>
      <c r="D77" s="232"/>
      <c r="E77" s="232"/>
      <c r="F77" s="232"/>
      <c r="G77" s="232"/>
      <c r="H77" s="232"/>
      <c r="I77" s="232"/>
      <c r="J77" s="232"/>
      <c r="K77" s="232"/>
      <c r="L77" s="232"/>
      <c r="M77" s="232"/>
      <c r="N77" s="232"/>
      <c r="O77" s="232"/>
      <c r="P77" s="232"/>
      <c r="Q77" s="232"/>
      <c r="R77" s="232"/>
      <c r="S77" s="232"/>
      <c r="T77" s="232"/>
      <c r="U77" s="232"/>
      <c r="V77" s="232"/>
      <c r="W77" s="232"/>
    </row>
    <row r="78" spans="1:23">
      <c r="B78" s="232"/>
      <c r="C78" s="232"/>
      <c r="D78" s="232"/>
      <c r="E78" s="232"/>
      <c r="F78" s="232"/>
      <c r="G78" s="232"/>
      <c r="H78" s="232"/>
      <c r="I78" s="232"/>
      <c r="J78" s="232"/>
      <c r="K78" s="232"/>
      <c r="L78" s="232"/>
      <c r="M78" s="232"/>
      <c r="N78" s="232"/>
      <c r="O78" s="232"/>
      <c r="P78" s="232"/>
      <c r="Q78" s="232"/>
      <c r="R78" s="232"/>
      <c r="S78" s="232"/>
      <c r="T78" s="232"/>
      <c r="U78" s="232"/>
      <c r="V78" s="232"/>
      <c r="W78" s="232"/>
    </row>
    <row r="79" spans="1:23">
      <c r="B79" s="232"/>
      <c r="C79" s="232"/>
      <c r="D79" s="232"/>
      <c r="E79" s="232"/>
      <c r="F79" s="232"/>
      <c r="G79" s="232"/>
      <c r="H79" s="232"/>
      <c r="I79" s="232"/>
      <c r="J79" s="232"/>
      <c r="K79" s="232"/>
      <c r="L79" s="232"/>
      <c r="M79" s="232"/>
      <c r="N79" s="232"/>
      <c r="O79" s="232"/>
      <c r="P79" s="232"/>
      <c r="Q79" s="232"/>
      <c r="R79" s="232"/>
      <c r="S79" s="232"/>
      <c r="T79" s="232"/>
      <c r="U79" s="232"/>
      <c r="V79" s="232"/>
      <c r="W79" s="232"/>
    </row>
    <row r="80" spans="1:23">
      <c r="B80" s="232"/>
      <c r="C80" s="232"/>
      <c r="D80" s="232"/>
      <c r="E80" s="232"/>
      <c r="F80" s="232"/>
      <c r="G80" s="232"/>
      <c r="H80" s="232"/>
      <c r="I80" s="232"/>
      <c r="J80" s="232"/>
      <c r="K80" s="232"/>
      <c r="L80" s="232"/>
      <c r="M80" s="232"/>
      <c r="N80" s="232"/>
      <c r="O80" s="232"/>
      <c r="P80" s="232"/>
      <c r="Q80" s="232"/>
      <c r="R80" s="232"/>
      <c r="S80" s="232"/>
      <c r="T80" s="232"/>
      <c r="U80" s="232"/>
      <c r="V80" s="232"/>
      <c r="W80" s="232"/>
    </row>
    <row r="81" spans="2:23">
      <c r="B81" s="232"/>
      <c r="C81" s="232"/>
      <c r="D81" s="232"/>
      <c r="E81" s="232"/>
      <c r="F81" s="232"/>
      <c r="G81" s="232"/>
      <c r="H81" s="232"/>
      <c r="I81" s="232"/>
      <c r="J81" s="232"/>
      <c r="K81" s="232"/>
      <c r="L81" s="232"/>
      <c r="M81" s="232"/>
      <c r="N81" s="232"/>
      <c r="O81" s="232"/>
      <c r="P81" s="232"/>
      <c r="Q81" s="232"/>
      <c r="R81" s="232"/>
      <c r="S81" s="232"/>
      <c r="T81" s="232"/>
      <c r="U81" s="232"/>
      <c r="V81" s="232"/>
      <c r="W81" s="232"/>
    </row>
    <row r="82" spans="2:23">
      <c r="B82" s="232"/>
      <c r="C82" s="232"/>
      <c r="D82" s="232"/>
      <c r="E82" s="232"/>
      <c r="F82" s="232"/>
      <c r="G82" s="232"/>
      <c r="H82" s="232"/>
      <c r="I82" s="232"/>
      <c r="J82" s="232"/>
      <c r="K82" s="232"/>
      <c r="L82" s="232"/>
      <c r="M82" s="232"/>
      <c r="N82" s="232"/>
      <c r="O82" s="232"/>
      <c r="P82" s="232"/>
      <c r="Q82" s="232"/>
      <c r="R82" s="232"/>
      <c r="S82" s="232"/>
      <c r="T82" s="232"/>
      <c r="U82" s="232"/>
      <c r="V82" s="232"/>
      <c r="W82" s="232"/>
    </row>
    <row r="83" spans="2:23">
      <c r="B83" s="232"/>
      <c r="C83" s="232"/>
      <c r="D83" s="232"/>
      <c r="E83" s="232"/>
      <c r="F83" s="232"/>
      <c r="G83" s="232"/>
      <c r="H83" s="232"/>
      <c r="I83" s="232"/>
      <c r="J83" s="232"/>
      <c r="K83" s="232"/>
      <c r="L83" s="232"/>
      <c r="M83" s="232"/>
      <c r="N83" s="232"/>
      <c r="O83" s="232"/>
      <c r="P83" s="232"/>
      <c r="Q83" s="232"/>
      <c r="R83" s="232"/>
      <c r="S83" s="232"/>
      <c r="T83" s="232"/>
      <c r="U83" s="232"/>
      <c r="V83" s="232"/>
      <c r="W83" s="232"/>
    </row>
    <row r="84" spans="2:23">
      <c r="B84" s="232"/>
      <c r="C84" s="232"/>
      <c r="D84" s="232"/>
      <c r="E84" s="232"/>
      <c r="F84" s="232"/>
      <c r="G84" s="232"/>
      <c r="H84" s="232"/>
      <c r="I84" s="232"/>
      <c r="J84" s="232"/>
      <c r="K84" s="232"/>
      <c r="L84" s="232"/>
      <c r="M84" s="232"/>
      <c r="N84" s="232"/>
      <c r="O84" s="232"/>
      <c r="P84" s="232"/>
      <c r="Q84" s="232"/>
      <c r="R84" s="232"/>
      <c r="S84" s="232"/>
      <c r="T84" s="232"/>
      <c r="U84" s="232"/>
      <c r="V84" s="232"/>
      <c r="W84" s="232"/>
    </row>
  </sheetData>
  <pageMargins left="0.7" right="0.7" top="0.75" bottom="0.75" header="0.3" footer="0.3"/>
  <pageSetup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B1:AJ51"/>
  <sheetViews>
    <sheetView topLeftCell="B27" workbookViewId="0">
      <selection activeCell="X57" sqref="X57"/>
    </sheetView>
  </sheetViews>
  <sheetFormatPr defaultColWidth="9.125" defaultRowHeight="12.75"/>
  <cols>
    <col min="1" max="1" width="9.125" style="230"/>
    <col min="2" max="2" width="5.25" style="230" bestFit="1" customWidth="1"/>
    <col min="3" max="3" width="6" style="230" customWidth="1"/>
    <col min="4" max="4" width="9" style="230" bestFit="1" customWidth="1"/>
    <col min="5" max="5" width="6" style="230" customWidth="1"/>
    <col min="6" max="6" width="8" style="230" bestFit="1" customWidth="1"/>
    <col min="7" max="7" width="7" style="230" bestFit="1" customWidth="1"/>
    <col min="8" max="8" width="6.25" style="230" bestFit="1" customWidth="1"/>
    <col min="9" max="10" width="7" style="230" bestFit="1" customWidth="1"/>
    <col min="11" max="11" width="8" style="230" bestFit="1" customWidth="1"/>
    <col min="12" max="12" width="6.25" style="230" bestFit="1" customWidth="1"/>
    <col min="13" max="15" width="7" style="230" bestFit="1" customWidth="1"/>
    <col min="16" max="16" width="8" style="230" bestFit="1" customWidth="1"/>
    <col min="17" max="17" width="6.25" style="230" bestFit="1" customWidth="1"/>
    <col min="18" max="18" width="8" style="230" bestFit="1" customWidth="1"/>
    <col min="19" max="21" width="6" style="230" bestFit="1" customWidth="1"/>
    <col min="22" max="22" width="6.25" style="230" bestFit="1" customWidth="1"/>
    <col min="23" max="23" width="6" style="230" bestFit="1" customWidth="1"/>
    <col min="24" max="24" width="6.25" style="230" bestFit="1" customWidth="1"/>
    <col min="25" max="28" width="7" style="230" bestFit="1" customWidth="1"/>
    <col min="29" max="31" width="6" style="230" bestFit="1" customWidth="1"/>
    <col min="32" max="33" width="7" style="230" bestFit="1" customWidth="1"/>
    <col min="34" max="34" width="8" style="230" bestFit="1" customWidth="1"/>
    <col min="35" max="35" width="9" style="230" bestFit="1" customWidth="1"/>
    <col min="36" max="36" width="6.125" style="230" customWidth="1"/>
    <col min="37" max="16384" width="9.125" style="230"/>
  </cols>
  <sheetData>
    <row r="1" spans="2:36" ht="30.75" thickBot="1">
      <c r="B1" s="233" t="s">
        <v>526</v>
      </c>
    </row>
    <row r="2" spans="2:36" ht="13.5" thickTop="1">
      <c r="B2" s="234" t="s">
        <v>64</v>
      </c>
    </row>
    <row r="3" spans="2:36">
      <c r="B3" s="234" t="s">
        <v>65</v>
      </c>
    </row>
    <row r="4" spans="2:36">
      <c r="B4" s="234" t="s">
        <v>527</v>
      </c>
    </row>
    <row r="7" spans="2:36" ht="87.75">
      <c r="B7" s="235" t="str">
        <f t="array" ref="B7:AJ28">TRANSPOSE(ES_NA1_1!B6:W40)</f>
        <v/>
      </c>
      <c r="C7" s="236" t="str">
        <v>ΕΕ (28 χώρες)</v>
      </c>
      <c r="D7" s="236" t="str">
        <v>ΕΕ (27 χώρες)</v>
      </c>
      <c r="E7" s="236" t="str">
        <v>ΕΕ (15 χώρες)</v>
      </c>
      <c r="F7" s="236" t="str">
        <v>Ευροχώρος</v>
      </c>
      <c r="G7" s="236" t="str">
        <v>Βέλγιο</v>
      </c>
      <c r="H7" s="236" t="str">
        <v>Βουλγαρία</v>
      </c>
      <c r="I7" s="236" t="str">
        <v>Τσεχία</v>
      </c>
      <c r="J7" s="236" t="str">
        <v>Δανία</v>
      </c>
      <c r="K7" s="236" t="str">
        <v>Γερμανία</v>
      </c>
      <c r="L7" s="236" t="str">
        <v>Εσθονία</v>
      </c>
      <c r="M7" s="236" t="str">
        <v>Ιρλανδία</v>
      </c>
      <c r="N7" s="236" t="str">
        <v>Ελλάδα</v>
      </c>
      <c r="O7" s="236" t="str">
        <v>Ισπανία</v>
      </c>
      <c r="P7" s="236" t="str">
        <v>Γαλλία</v>
      </c>
      <c r="Q7" s="236" t="str">
        <v>Κροατία</v>
      </c>
      <c r="R7" s="236" t="str">
        <v>Ιταλία</v>
      </c>
      <c r="S7" s="236" t="str">
        <v>Κύπρος</v>
      </c>
      <c r="T7" s="236" t="str">
        <v>Λετονία</v>
      </c>
      <c r="U7" s="236" t="str">
        <v>Λιθουανία</v>
      </c>
      <c r="V7" s="236" t="str">
        <v>Λουξεμβούργο</v>
      </c>
      <c r="W7" s="236" t="str">
        <v>Ουγγαρία</v>
      </c>
      <c r="X7" s="236" t="str">
        <v>Μάλτα</v>
      </c>
      <c r="Y7" s="236" t="str">
        <v>Ολλανδία</v>
      </c>
      <c r="Z7" s="236" t="str">
        <v>Αυστρία</v>
      </c>
      <c r="AA7" s="236" t="str">
        <v>Πολωνία</v>
      </c>
      <c r="AB7" s="236" t="str">
        <v>Πορτογαλία</v>
      </c>
      <c r="AC7" s="236" t="str">
        <v>Ρουμανία</v>
      </c>
      <c r="AD7" s="236" t="str">
        <v>Σλοβενία</v>
      </c>
      <c r="AE7" s="236" t="str">
        <v>Σλοβακία</v>
      </c>
      <c r="AF7" s="236" t="str">
        <v>Φινλανδία</v>
      </c>
      <c r="AG7" s="236" t="str">
        <v>Σουηδία</v>
      </c>
      <c r="AH7" s="236" t="str">
        <v>Ηνωμένο Βασίλειο</v>
      </c>
      <c r="AI7" s="236" t="str">
        <v>Ηνωμένες Πολιτείες</v>
      </c>
      <c r="AJ7" s="236" t="str">
        <v>Ιαπωνία</v>
      </c>
    </row>
    <row r="8" spans="2:36">
      <c r="B8" s="231">
        <v>1995</v>
      </c>
      <c r="C8" s="237">
        <v>8779077.6999999993</v>
      </c>
      <c r="D8" s="237">
        <v>8754186.5</v>
      </c>
      <c r="E8" s="237">
        <v>8285903.4000000004</v>
      </c>
      <c r="F8" s="237">
        <v>6417170.7999999998</v>
      </c>
      <c r="G8" s="237">
        <v>243534.2</v>
      </c>
      <c r="H8" s="237">
        <v>17611</v>
      </c>
      <c r="I8" s="237">
        <v>78169</v>
      </c>
      <c r="J8" s="237">
        <v>169246.4</v>
      </c>
      <c r="K8" s="237">
        <v>1969038.9</v>
      </c>
      <c r="L8" s="237">
        <v>5724.7</v>
      </c>
      <c r="M8" s="237">
        <v>78625.100000000006</v>
      </c>
      <c r="N8" s="237">
        <v>133677.9</v>
      </c>
      <c r="O8" s="237">
        <v>632875.1</v>
      </c>
      <c r="P8" s="237">
        <v>1387627.1</v>
      </c>
      <c r="Q8" s="237">
        <v>24516</v>
      </c>
      <c r="R8" s="237">
        <v>1244538</v>
      </c>
      <c r="S8" s="237">
        <v>9640.6</v>
      </c>
      <c r="T8" s="237">
        <v>6678.1</v>
      </c>
      <c r="U8" s="237">
        <v>11473.2</v>
      </c>
      <c r="V8" s="237">
        <v>18862.8</v>
      </c>
      <c r="W8" s="237">
        <v>62600.2</v>
      </c>
      <c r="X8" s="237" t="str">
        <v>:</v>
      </c>
      <c r="Y8" s="237">
        <v>394332.2</v>
      </c>
      <c r="Z8" s="237">
        <v>193225.5</v>
      </c>
      <c r="AA8" s="237">
        <v>161332.70000000001</v>
      </c>
      <c r="AB8" s="237">
        <v>120263.9</v>
      </c>
      <c r="AC8" s="237">
        <v>25577</v>
      </c>
      <c r="AD8" s="237">
        <v>19448.8</v>
      </c>
      <c r="AE8" s="237">
        <v>25627.599999999999</v>
      </c>
      <c r="AF8" s="237">
        <v>109350.2</v>
      </c>
      <c r="AG8" s="237">
        <v>219753.9</v>
      </c>
      <c r="AH8" s="237">
        <v>1342700.9</v>
      </c>
      <c r="AI8" s="237">
        <v>7523153.2999999998</v>
      </c>
      <c r="AJ8" s="534">
        <v>3328154.2</v>
      </c>
    </row>
    <row r="9" spans="2:36">
      <c r="B9" s="231">
        <v>1996</v>
      </c>
      <c r="C9" s="237">
        <v>8944560.5999999996</v>
      </c>
      <c r="D9" s="237">
        <v>8918354.5</v>
      </c>
      <c r="E9" s="237">
        <v>8433964.9000000004</v>
      </c>
      <c r="F9" s="237">
        <v>6511660</v>
      </c>
      <c r="G9" s="237">
        <v>247003.2</v>
      </c>
      <c r="H9" s="237">
        <v>16020.7</v>
      </c>
      <c r="I9" s="237">
        <v>81717.600000000006</v>
      </c>
      <c r="J9" s="237">
        <v>174043.7</v>
      </c>
      <c r="K9" s="237">
        <v>1984609.7</v>
      </c>
      <c r="L9" s="237">
        <v>6061.8</v>
      </c>
      <c r="M9" s="237">
        <v>86253.3</v>
      </c>
      <c r="N9" s="237">
        <v>136830</v>
      </c>
      <c r="O9" s="237">
        <v>648671.4</v>
      </c>
      <c r="P9" s="237">
        <v>1402440.1</v>
      </c>
      <c r="Q9" s="237">
        <v>25967.4</v>
      </c>
      <c r="R9" s="237">
        <v>1258659.6000000001</v>
      </c>
      <c r="S9" s="237">
        <v>9815.7999999999993</v>
      </c>
      <c r="T9" s="237">
        <v>6943.8</v>
      </c>
      <c r="U9" s="237">
        <v>12074.3</v>
      </c>
      <c r="V9" s="237">
        <v>19148.599999999999</v>
      </c>
      <c r="W9" s="237">
        <v>62700.9</v>
      </c>
      <c r="X9" s="237" t="str">
        <v>:</v>
      </c>
      <c r="Y9" s="237">
        <v>407765.5</v>
      </c>
      <c r="Z9" s="237">
        <v>197991.7</v>
      </c>
      <c r="AA9" s="237">
        <v>171398.1</v>
      </c>
      <c r="AB9" s="237">
        <v>124699.8</v>
      </c>
      <c r="AC9" s="237">
        <v>63598.3</v>
      </c>
      <c r="AD9" s="237">
        <v>20158.2</v>
      </c>
      <c r="AE9" s="237">
        <v>27406.5</v>
      </c>
      <c r="AF9" s="237">
        <v>113253.4</v>
      </c>
      <c r="AG9" s="237">
        <v>223296.8</v>
      </c>
      <c r="AH9" s="237">
        <v>1389578.8</v>
      </c>
      <c r="AI9" s="237">
        <v>7808706.0999999996</v>
      </c>
      <c r="AJ9" s="534">
        <v>3415020.8</v>
      </c>
    </row>
    <row r="10" spans="2:36">
      <c r="B10" s="231">
        <v>1997</v>
      </c>
      <c r="C10" s="237">
        <v>9200042.1999999993</v>
      </c>
      <c r="D10" s="237">
        <v>9172270.9000000004</v>
      </c>
      <c r="E10" s="237">
        <v>8671105.9000000004</v>
      </c>
      <c r="F10" s="237">
        <v>6675973</v>
      </c>
      <c r="G10" s="237">
        <v>256229.1</v>
      </c>
      <c r="H10" s="237">
        <v>15757.1</v>
      </c>
      <c r="I10" s="237">
        <v>81020.899999999994</v>
      </c>
      <c r="J10" s="237">
        <v>179610.4</v>
      </c>
      <c r="K10" s="237">
        <v>2019087.9</v>
      </c>
      <c r="L10" s="237">
        <v>6773.3</v>
      </c>
      <c r="M10" s="237">
        <v>95975.5</v>
      </c>
      <c r="N10" s="237">
        <v>141807.1</v>
      </c>
      <c r="O10" s="237">
        <v>673834.6</v>
      </c>
      <c r="P10" s="237">
        <v>1433065.4</v>
      </c>
      <c r="Q10" s="237">
        <v>27666.6</v>
      </c>
      <c r="R10" s="237">
        <v>1282146.3</v>
      </c>
      <c r="S10" s="237">
        <v>10044.1</v>
      </c>
      <c r="T10" s="237">
        <v>7612.6</v>
      </c>
      <c r="U10" s="237">
        <v>13057.2</v>
      </c>
      <c r="V10" s="237">
        <v>20285.599999999999</v>
      </c>
      <c r="W10" s="237">
        <v>64661.7</v>
      </c>
      <c r="X10" s="237" t="str">
        <v>:</v>
      </c>
      <c r="Y10" s="237">
        <v>425210.8</v>
      </c>
      <c r="Z10" s="237">
        <v>202563.20000000001</v>
      </c>
      <c r="AA10" s="237">
        <v>183543.8</v>
      </c>
      <c r="AB10" s="237">
        <v>130195.2</v>
      </c>
      <c r="AC10" s="237">
        <v>60510</v>
      </c>
      <c r="AD10" s="237">
        <v>21157.5</v>
      </c>
      <c r="AE10" s="237">
        <v>28624.6</v>
      </c>
      <c r="AF10" s="237">
        <v>120281.7</v>
      </c>
      <c r="AG10" s="237">
        <v>229344.7</v>
      </c>
      <c r="AH10" s="237">
        <v>1450031.4</v>
      </c>
      <c r="AI10" s="237">
        <v>8159103.4000000004</v>
      </c>
      <c r="AJ10" s="534">
        <v>3469511.9</v>
      </c>
    </row>
    <row r="11" spans="2:36">
      <c r="B11" s="231">
        <v>1998</v>
      </c>
      <c r="C11" s="237">
        <v>9470628.8000000007</v>
      </c>
      <c r="D11" s="237">
        <v>9442275.3000000007</v>
      </c>
      <c r="E11" s="237">
        <v>8924633.5999999996</v>
      </c>
      <c r="F11" s="237">
        <v>6859479.2000000002</v>
      </c>
      <c r="G11" s="237">
        <v>261171.7</v>
      </c>
      <c r="H11" s="237">
        <v>16523.099999999999</v>
      </c>
      <c r="I11" s="237">
        <v>80829.7</v>
      </c>
      <c r="J11" s="237">
        <v>183490.8</v>
      </c>
      <c r="K11" s="237">
        <v>2056680.2</v>
      </c>
      <c r="L11" s="237">
        <v>7234.5</v>
      </c>
      <c r="M11" s="237">
        <v>104547.3</v>
      </c>
      <c r="N11" s="237">
        <v>146574.79999999999</v>
      </c>
      <c r="O11" s="237">
        <v>703941.3</v>
      </c>
      <c r="P11" s="237">
        <v>1481477.3</v>
      </c>
      <c r="Q11" s="237">
        <v>28213.5</v>
      </c>
      <c r="R11" s="237">
        <v>1300713.8999999999</v>
      </c>
      <c r="S11" s="237">
        <v>10544</v>
      </c>
      <c r="T11" s="237">
        <v>8040.4</v>
      </c>
      <c r="U11" s="237">
        <v>14052.6</v>
      </c>
      <c r="V11" s="237">
        <v>21602.400000000001</v>
      </c>
      <c r="W11" s="237">
        <v>67295.7</v>
      </c>
      <c r="X11" s="237" t="str">
        <v>:</v>
      </c>
      <c r="Y11" s="237">
        <v>441894.40000000002</v>
      </c>
      <c r="Z11" s="237">
        <v>210231.3</v>
      </c>
      <c r="AA11" s="237">
        <v>192687.3</v>
      </c>
      <c r="AB11" s="237">
        <v>136885.1</v>
      </c>
      <c r="AC11" s="237">
        <v>59236.5</v>
      </c>
      <c r="AD11" s="237">
        <v>21901.200000000001</v>
      </c>
      <c r="AE11" s="237">
        <v>29872.9</v>
      </c>
      <c r="AF11" s="237">
        <v>126333.1</v>
      </c>
      <c r="AG11" s="237">
        <v>238988.5</v>
      </c>
      <c r="AH11" s="237">
        <v>1501754.5</v>
      </c>
      <c r="AI11" s="237">
        <v>8522144.1999999993</v>
      </c>
      <c r="AJ11" s="534">
        <v>3400012.4</v>
      </c>
    </row>
    <row r="12" spans="2:36">
      <c r="B12" s="231">
        <v>1999</v>
      </c>
      <c r="C12" s="237">
        <v>9747412.4000000004</v>
      </c>
      <c r="D12" s="237">
        <v>9719255.0999999996</v>
      </c>
      <c r="E12" s="237">
        <v>9186404.0999999996</v>
      </c>
      <c r="F12" s="237">
        <v>7056087.0999999996</v>
      </c>
      <c r="G12" s="237">
        <v>270417.09999999998</v>
      </c>
      <c r="H12" s="237">
        <v>16847.599999999999</v>
      </c>
      <c r="I12" s="237">
        <v>82187.100000000006</v>
      </c>
      <c r="J12" s="237">
        <v>188189</v>
      </c>
      <c r="K12" s="237">
        <v>2095162.4</v>
      </c>
      <c r="L12" s="237">
        <v>7214.9</v>
      </c>
      <c r="M12" s="237">
        <v>116017.5</v>
      </c>
      <c r="N12" s="237">
        <v>151589.1</v>
      </c>
      <c r="O12" s="237">
        <v>737261.1</v>
      </c>
      <c r="P12" s="237">
        <v>1530246.8</v>
      </c>
      <c r="Q12" s="237">
        <v>27919.3</v>
      </c>
      <c r="R12" s="237">
        <v>1319588.5</v>
      </c>
      <c r="S12" s="237">
        <v>11052.6</v>
      </c>
      <c r="T12" s="237">
        <v>8273.6</v>
      </c>
      <c r="U12" s="237">
        <v>13909.1</v>
      </c>
      <c r="V12" s="237">
        <v>23421.4</v>
      </c>
      <c r="W12" s="237">
        <v>69447.600000000006</v>
      </c>
      <c r="X12" s="237" t="str">
        <v>:</v>
      </c>
      <c r="Y12" s="237">
        <v>462594.2</v>
      </c>
      <c r="Z12" s="237">
        <v>217671.7</v>
      </c>
      <c r="AA12" s="237">
        <v>201404.79999999999</v>
      </c>
      <c r="AB12" s="237">
        <v>142460.70000000001</v>
      </c>
      <c r="AC12" s="237">
        <v>59012.4</v>
      </c>
      <c r="AD12" s="237">
        <v>23067.599999999999</v>
      </c>
      <c r="AE12" s="237">
        <v>29884.2</v>
      </c>
      <c r="AF12" s="237">
        <v>131270.70000000001</v>
      </c>
      <c r="AG12" s="237">
        <v>250125</v>
      </c>
      <c r="AH12" s="237">
        <v>1545881.4</v>
      </c>
      <c r="AI12" s="237">
        <v>8921415.1999999993</v>
      </c>
      <c r="AJ12" s="534">
        <v>3393234.9</v>
      </c>
    </row>
    <row r="13" spans="2:36">
      <c r="B13" s="231">
        <v>2000</v>
      </c>
      <c r="C13" s="237">
        <v>10128408.4</v>
      </c>
      <c r="D13" s="237">
        <v>10099189.300000001</v>
      </c>
      <c r="E13" s="237">
        <v>9544685.3000000007</v>
      </c>
      <c r="F13" s="237">
        <v>7322170.0999999996</v>
      </c>
      <c r="G13" s="237">
        <v>280340.40000000002</v>
      </c>
      <c r="H13" s="237">
        <v>17812.3</v>
      </c>
      <c r="I13" s="237">
        <v>85627.199999999997</v>
      </c>
      <c r="J13" s="237">
        <v>194829.6</v>
      </c>
      <c r="K13" s="237">
        <v>2159225.1</v>
      </c>
      <c r="L13" s="237">
        <v>7932.1</v>
      </c>
      <c r="M13" s="237">
        <v>128371.4</v>
      </c>
      <c r="N13" s="237">
        <v>158378.29999999999</v>
      </c>
      <c r="O13" s="237">
        <v>774475.1</v>
      </c>
      <c r="P13" s="237">
        <v>1586559.1</v>
      </c>
      <c r="Q13" s="237">
        <v>28966.400000000001</v>
      </c>
      <c r="R13" s="237">
        <v>1367800.9</v>
      </c>
      <c r="S13" s="237">
        <v>11606.7</v>
      </c>
      <c r="T13" s="237">
        <v>8715</v>
      </c>
      <c r="U13" s="237">
        <v>14412.8</v>
      </c>
      <c r="V13" s="237">
        <v>25398.6</v>
      </c>
      <c r="W13" s="237">
        <v>72381.899999999994</v>
      </c>
      <c r="X13" s="237">
        <v>4627.5</v>
      </c>
      <c r="Y13" s="237">
        <v>480825.2</v>
      </c>
      <c r="Z13" s="237">
        <v>225655</v>
      </c>
      <c r="AA13" s="237">
        <v>209984.3</v>
      </c>
      <c r="AB13" s="237">
        <v>148038.9</v>
      </c>
      <c r="AC13" s="237">
        <v>60434.5</v>
      </c>
      <c r="AD13" s="237">
        <v>24051.5</v>
      </c>
      <c r="AE13" s="237">
        <v>30293.1</v>
      </c>
      <c r="AF13" s="237">
        <v>138259.20000000001</v>
      </c>
      <c r="AG13" s="237">
        <v>261261</v>
      </c>
      <c r="AH13" s="237">
        <v>1613316.9</v>
      </c>
      <c r="AI13" s="237">
        <v>9286526.4000000004</v>
      </c>
      <c r="AJ13" s="534">
        <v>3469837</v>
      </c>
    </row>
    <row r="14" spans="2:36">
      <c r="B14" s="231">
        <v>2001</v>
      </c>
      <c r="C14" s="237">
        <v>10331500.4</v>
      </c>
      <c r="D14" s="237">
        <v>10301274</v>
      </c>
      <c r="E14" s="237">
        <v>9731520.5999999996</v>
      </c>
      <c r="F14" s="237">
        <v>7627922.7999999998</v>
      </c>
      <c r="G14" s="237">
        <v>282604.5</v>
      </c>
      <c r="H14" s="237">
        <v>18551.7</v>
      </c>
      <c r="I14" s="237">
        <v>88279.3</v>
      </c>
      <c r="J14" s="237">
        <v>196202.8</v>
      </c>
      <c r="K14" s="237">
        <v>2191923.7999999998</v>
      </c>
      <c r="L14" s="237">
        <v>8425.1</v>
      </c>
      <c r="M14" s="237">
        <v>134770.79999999999</v>
      </c>
      <c r="N14" s="237">
        <v>165025.70000000001</v>
      </c>
      <c r="O14" s="237">
        <v>802893.9</v>
      </c>
      <c r="P14" s="237">
        <v>1615684.1</v>
      </c>
      <c r="Q14" s="237">
        <v>30025.4</v>
      </c>
      <c r="R14" s="237">
        <v>1393277.9</v>
      </c>
      <c r="S14" s="237">
        <v>12073.7</v>
      </c>
      <c r="T14" s="237">
        <v>9355.4</v>
      </c>
      <c r="U14" s="237">
        <v>15378.4</v>
      </c>
      <c r="V14" s="237">
        <v>26038.1</v>
      </c>
      <c r="W14" s="237">
        <v>75068.899999999994</v>
      </c>
      <c r="X14" s="237">
        <v>4627.3999999999996</v>
      </c>
      <c r="Y14" s="237">
        <v>490084.8</v>
      </c>
      <c r="Z14" s="237">
        <v>227589.7</v>
      </c>
      <c r="AA14" s="237">
        <v>212515.20000000001</v>
      </c>
      <c r="AB14" s="237">
        <v>150962.29999999999</v>
      </c>
      <c r="AC14" s="237">
        <v>63866.5</v>
      </c>
      <c r="AD14" s="237">
        <v>24758.6</v>
      </c>
      <c r="AE14" s="237">
        <v>31347.9</v>
      </c>
      <c r="AF14" s="237">
        <v>141416.70000000001</v>
      </c>
      <c r="AG14" s="237">
        <v>264558.90000000002</v>
      </c>
      <c r="AH14" s="237">
        <v>1648566</v>
      </c>
      <c r="AI14" s="237">
        <v>9377101.8000000007</v>
      </c>
      <c r="AJ14" s="534">
        <v>3482171</v>
      </c>
    </row>
    <row r="15" spans="2:36">
      <c r="B15" s="231">
        <v>2002</v>
      </c>
      <c r="C15" s="237">
        <v>10463177.800000001</v>
      </c>
      <c r="D15" s="237">
        <v>10431572.699999999</v>
      </c>
      <c r="E15" s="237">
        <v>9845679.5999999996</v>
      </c>
      <c r="F15" s="237">
        <v>7694926.2000000002</v>
      </c>
      <c r="G15" s="237">
        <v>286447</v>
      </c>
      <c r="H15" s="237">
        <v>19414.400000000001</v>
      </c>
      <c r="I15" s="237">
        <v>90176.7</v>
      </c>
      <c r="J15" s="237">
        <v>197116.79999999999</v>
      </c>
      <c r="K15" s="237">
        <v>2192146.2000000002</v>
      </c>
      <c r="L15" s="237">
        <v>8950.6</v>
      </c>
      <c r="M15" s="237">
        <v>142071.5</v>
      </c>
      <c r="N15" s="237">
        <v>170701.6</v>
      </c>
      <c r="O15" s="237">
        <v>824653.8</v>
      </c>
      <c r="P15" s="237">
        <v>1630691.8</v>
      </c>
      <c r="Q15" s="237">
        <v>31490.1</v>
      </c>
      <c r="R15" s="237">
        <v>1399567.7</v>
      </c>
      <c r="S15" s="237">
        <v>12330.7</v>
      </c>
      <c r="T15" s="237">
        <v>10022.299999999999</v>
      </c>
      <c r="U15" s="237">
        <v>16429.900000000001</v>
      </c>
      <c r="V15" s="237">
        <v>27103.1</v>
      </c>
      <c r="W15" s="237">
        <v>78451.600000000006</v>
      </c>
      <c r="X15" s="237">
        <v>4740</v>
      </c>
      <c r="Y15" s="237">
        <v>490459.2</v>
      </c>
      <c r="Z15" s="237">
        <v>231444.5</v>
      </c>
      <c r="AA15" s="237">
        <v>215582.9</v>
      </c>
      <c r="AB15" s="237">
        <v>152116.29999999999</v>
      </c>
      <c r="AC15" s="237">
        <v>67109</v>
      </c>
      <c r="AD15" s="237">
        <v>25706</v>
      </c>
      <c r="AE15" s="237">
        <v>32784.6</v>
      </c>
      <c r="AF15" s="237">
        <v>144010.4</v>
      </c>
      <c r="AG15" s="237">
        <v>271129</v>
      </c>
      <c r="AH15" s="237">
        <v>1686403.9</v>
      </c>
      <c r="AI15" s="237">
        <v>9544647.6999999993</v>
      </c>
      <c r="AJ15" s="534">
        <v>3492253.6</v>
      </c>
    </row>
    <row r="16" spans="2:36">
      <c r="B16" s="231">
        <v>2003</v>
      </c>
      <c r="C16" s="237">
        <v>10618859.800000001</v>
      </c>
      <c r="D16" s="237">
        <v>10585638.4</v>
      </c>
      <c r="E16" s="237">
        <v>9975683.9000000004</v>
      </c>
      <c r="F16" s="237">
        <v>7747556</v>
      </c>
      <c r="G16" s="237">
        <v>288758.09999999998</v>
      </c>
      <c r="H16" s="237">
        <v>20483.3</v>
      </c>
      <c r="I16" s="237">
        <v>93572.9</v>
      </c>
      <c r="J16" s="237">
        <v>197873.4</v>
      </c>
      <c r="K16" s="237">
        <v>2183915.9</v>
      </c>
      <c r="L16" s="237">
        <v>9674.7000000000007</v>
      </c>
      <c r="M16" s="237">
        <v>147370.4</v>
      </c>
      <c r="N16" s="237">
        <v>180847.7</v>
      </c>
      <c r="O16" s="237">
        <v>850131</v>
      </c>
      <c r="P16" s="237">
        <v>1645359.9</v>
      </c>
      <c r="Q16" s="237">
        <v>33181.5</v>
      </c>
      <c r="R16" s="237">
        <v>1398915.8</v>
      </c>
      <c r="S16" s="237">
        <v>12561</v>
      </c>
      <c r="T16" s="237">
        <v>10789.6</v>
      </c>
      <c r="U16" s="237">
        <v>18118.3</v>
      </c>
      <c r="V16" s="237">
        <v>27554.5</v>
      </c>
      <c r="W16" s="237">
        <v>81472.3</v>
      </c>
      <c r="X16" s="237">
        <v>4774</v>
      </c>
      <c r="Y16" s="237">
        <v>492104.9</v>
      </c>
      <c r="Z16" s="237">
        <v>233448.6</v>
      </c>
      <c r="AA16" s="237">
        <v>223919.8</v>
      </c>
      <c r="AB16" s="237">
        <v>150730.29999999999</v>
      </c>
      <c r="AC16" s="237">
        <v>70623.3</v>
      </c>
      <c r="AD16" s="237">
        <v>26459.200000000001</v>
      </c>
      <c r="AE16" s="237">
        <v>34350</v>
      </c>
      <c r="AF16" s="237">
        <v>146908.6</v>
      </c>
      <c r="AG16" s="237">
        <v>277461.8</v>
      </c>
      <c r="AH16" s="237">
        <v>1752998.6</v>
      </c>
      <c r="AI16" s="237">
        <v>9812529</v>
      </c>
      <c r="AJ16" s="534">
        <v>3551101.9</v>
      </c>
    </row>
    <row r="17" spans="2:36">
      <c r="B17" s="231">
        <v>2004</v>
      </c>
      <c r="C17" s="237">
        <v>10892654.1</v>
      </c>
      <c r="D17" s="237">
        <v>10858085.699999999</v>
      </c>
      <c r="E17" s="237">
        <v>10216135.699999999</v>
      </c>
      <c r="F17" s="237">
        <v>7916106.9000000004</v>
      </c>
      <c r="G17" s="237">
        <v>298213</v>
      </c>
      <c r="H17" s="237">
        <v>21865.599999999999</v>
      </c>
      <c r="I17" s="237">
        <v>98010.7</v>
      </c>
      <c r="J17" s="237">
        <v>202417.5</v>
      </c>
      <c r="K17" s="237">
        <v>2209274.1</v>
      </c>
      <c r="L17" s="237">
        <v>10276.299999999999</v>
      </c>
      <c r="M17" s="237">
        <v>153559.6</v>
      </c>
      <c r="N17" s="237">
        <v>188746.4</v>
      </c>
      <c r="O17" s="237">
        <v>877839.3</v>
      </c>
      <c r="P17" s="237">
        <v>1687230</v>
      </c>
      <c r="Q17" s="237">
        <v>34551.4</v>
      </c>
      <c r="R17" s="237">
        <v>1423126.4</v>
      </c>
      <c r="S17" s="237">
        <v>13093</v>
      </c>
      <c r="T17" s="237">
        <v>11742.1</v>
      </c>
      <c r="U17" s="237">
        <v>19453.400000000001</v>
      </c>
      <c r="V17" s="237">
        <v>28758.799999999999</v>
      </c>
      <c r="W17" s="237">
        <v>85380.6</v>
      </c>
      <c r="X17" s="237">
        <v>4760.3</v>
      </c>
      <c r="Y17" s="237">
        <v>503110.9</v>
      </c>
      <c r="Z17" s="237">
        <v>239493.9</v>
      </c>
      <c r="AA17" s="237">
        <v>235887.9</v>
      </c>
      <c r="AB17" s="237">
        <v>153082.20000000001</v>
      </c>
      <c r="AC17" s="237">
        <v>76619.399999999994</v>
      </c>
      <c r="AD17" s="237">
        <v>27623.9</v>
      </c>
      <c r="AE17" s="237">
        <v>36087.4</v>
      </c>
      <c r="AF17" s="237">
        <v>152968.4</v>
      </c>
      <c r="AG17" s="237">
        <v>289211.90000000002</v>
      </c>
      <c r="AH17" s="237">
        <v>1808623.9</v>
      </c>
      <c r="AI17" s="237">
        <v>10183998.9</v>
      </c>
      <c r="AJ17" s="534">
        <v>3634933.9</v>
      </c>
    </row>
    <row r="18" spans="2:36">
      <c r="B18" s="231">
        <v>2005</v>
      </c>
      <c r="C18" s="237">
        <v>11128703</v>
      </c>
      <c r="D18" s="237">
        <v>11092672.9</v>
      </c>
      <c r="E18" s="237">
        <v>10420973.1</v>
      </c>
      <c r="F18" s="237">
        <v>8048123.5</v>
      </c>
      <c r="G18" s="237">
        <v>303435</v>
      </c>
      <c r="H18" s="237">
        <v>23255.8</v>
      </c>
      <c r="I18" s="237">
        <v>104628.8</v>
      </c>
      <c r="J18" s="237">
        <v>207366.9</v>
      </c>
      <c r="K18" s="237">
        <v>2224400</v>
      </c>
      <c r="L18" s="237">
        <v>11189.1</v>
      </c>
      <c r="M18" s="237">
        <v>162896.79999999999</v>
      </c>
      <c r="N18" s="237">
        <v>193049.7</v>
      </c>
      <c r="O18" s="237">
        <v>909298</v>
      </c>
      <c r="P18" s="237">
        <v>1718047</v>
      </c>
      <c r="Q18" s="237">
        <v>36030.1</v>
      </c>
      <c r="R18" s="237">
        <v>1436379.5</v>
      </c>
      <c r="S18" s="237">
        <v>13598.2</v>
      </c>
      <c r="T18" s="237">
        <v>12927.8</v>
      </c>
      <c r="U18" s="237">
        <v>20969.099999999999</v>
      </c>
      <c r="V18" s="237">
        <v>30269.5</v>
      </c>
      <c r="W18" s="237">
        <v>88765.5</v>
      </c>
      <c r="X18" s="237">
        <v>4930.8999999999996</v>
      </c>
      <c r="Y18" s="237">
        <v>513407</v>
      </c>
      <c r="Z18" s="237">
        <v>245243.4</v>
      </c>
      <c r="AA18" s="237">
        <v>244420.1</v>
      </c>
      <c r="AB18" s="237">
        <v>154268.70000000001</v>
      </c>
      <c r="AC18" s="237">
        <v>79801.899999999994</v>
      </c>
      <c r="AD18" s="237">
        <v>28730.9</v>
      </c>
      <c r="AE18" s="237">
        <v>38489.1</v>
      </c>
      <c r="AF18" s="237">
        <v>157429</v>
      </c>
      <c r="AG18" s="237">
        <v>298353.3</v>
      </c>
      <c r="AH18" s="237">
        <v>1867129.3</v>
      </c>
      <c r="AI18" s="237">
        <v>10524636.300000001</v>
      </c>
      <c r="AJ18" s="534">
        <v>3682287.2</v>
      </c>
    </row>
    <row r="19" spans="2:36">
      <c r="B19" s="231">
        <v>2006</v>
      </c>
      <c r="C19" s="237">
        <v>11503494.9</v>
      </c>
      <c r="D19" s="237">
        <v>11465686.699999999</v>
      </c>
      <c r="E19" s="237">
        <v>10750397.1</v>
      </c>
      <c r="F19" s="237">
        <v>8306247.9000000004</v>
      </c>
      <c r="G19" s="237">
        <v>311526.2</v>
      </c>
      <c r="H19" s="237">
        <v>24769.9</v>
      </c>
      <c r="I19" s="237">
        <v>111974.2</v>
      </c>
      <c r="J19" s="237">
        <v>214406.5</v>
      </c>
      <c r="K19" s="237">
        <v>2306702.7999999998</v>
      </c>
      <c r="L19" s="237">
        <v>12332</v>
      </c>
      <c r="M19" s="237">
        <v>171864.6</v>
      </c>
      <c r="N19" s="237">
        <v>203681.9</v>
      </c>
      <c r="O19" s="237">
        <v>946363</v>
      </c>
      <c r="P19" s="237">
        <v>1760429.6</v>
      </c>
      <c r="Q19" s="237">
        <v>37808.300000000003</v>
      </c>
      <c r="R19" s="237">
        <v>1467964.4</v>
      </c>
      <c r="S19" s="237">
        <v>14159.7</v>
      </c>
      <c r="T19" s="237">
        <v>14348.3</v>
      </c>
      <c r="U19" s="237">
        <v>22606.5</v>
      </c>
      <c r="V19" s="237">
        <v>31763.599999999999</v>
      </c>
      <c r="W19" s="237">
        <v>92221.8</v>
      </c>
      <c r="X19" s="237">
        <v>5058.2</v>
      </c>
      <c r="Y19" s="237">
        <v>530833</v>
      </c>
      <c r="Z19" s="237">
        <v>254243.3</v>
      </c>
      <c r="AA19" s="237">
        <v>259641.3</v>
      </c>
      <c r="AB19" s="237">
        <v>156503</v>
      </c>
      <c r="AC19" s="237">
        <v>86086.1</v>
      </c>
      <c r="AD19" s="237">
        <v>30411.5</v>
      </c>
      <c r="AE19" s="237">
        <v>41701.199999999997</v>
      </c>
      <c r="AF19" s="237">
        <v>164372.6</v>
      </c>
      <c r="AG19" s="237">
        <v>311174.09999999998</v>
      </c>
      <c r="AH19" s="237">
        <v>1918568.7</v>
      </c>
      <c r="AI19" s="237">
        <v>10805309</v>
      </c>
      <c r="AJ19" s="534">
        <v>3744624.8</v>
      </c>
    </row>
    <row r="20" spans="2:36">
      <c r="B20" s="231">
        <v>2007</v>
      </c>
      <c r="C20" s="237">
        <v>11872177.1</v>
      </c>
      <c r="D20" s="237">
        <v>11832436.4</v>
      </c>
      <c r="E20" s="237">
        <v>11072819.5</v>
      </c>
      <c r="F20" s="237">
        <v>8581631.5999999996</v>
      </c>
      <c r="G20" s="237">
        <v>320508.2</v>
      </c>
      <c r="H20" s="237">
        <v>26367.200000000001</v>
      </c>
      <c r="I20" s="237">
        <v>118396</v>
      </c>
      <c r="J20" s="237">
        <v>217801.1</v>
      </c>
      <c r="K20" s="237">
        <v>2382110</v>
      </c>
      <c r="L20" s="237">
        <v>13228.4</v>
      </c>
      <c r="M20" s="237">
        <v>180406.6</v>
      </c>
      <c r="N20" s="237">
        <v>210884.5</v>
      </c>
      <c r="O20" s="237">
        <v>979288.7</v>
      </c>
      <c r="P20" s="237">
        <v>1800662.7</v>
      </c>
      <c r="Q20" s="237">
        <v>39721.300000000003</v>
      </c>
      <c r="R20" s="237">
        <v>1492671.1</v>
      </c>
      <c r="S20" s="237">
        <v>14881</v>
      </c>
      <c r="T20" s="237">
        <v>15781.3</v>
      </c>
      <c r="U20" s="237">
        <v>24821.1</v>
      </c>
      <c r="V20" s="237">
        <v>33856.199999999997</v>
      </c>
      <c r="W20" s="237">
        <v>92323.6</v>
      </c>
      <c r="X20" s="237">
        <v>5264.1</v>
      </c>
      <c r="Y20" s="237">
        <v>551645.1</v>
      </c>
      <c r="Z20" s="237">
        <v>263665.5</v>
      </c>
      <c r="AA20" s="237">
        <v>277258.7</v>
      </c>
      <c r="AB20" s="237">
        <v>160204.79999999999</v>
      </c>
      <c r="AC20" s="237">
        <v>91524.3</v>
      </c>
      <c r="AD20" s="237">
        <v>32528.2</v>
      </c>
      <c r="AE20" s="237">
        <v>46077.3</v>
      </c>
      <c r="AF20" s="237">
        <v>173142.2</v>
      </c>
      <c r="AG20" s="237">
        <v>321487.09999999998</v>
      </c>
      <c r="AH20" s="237">
        <v>1984322.7</v>
      </c>
      <c r="AI20" s="237">
        <v>10997476.699999999</v>
      </c>
      <c r="AJ20" s="534">
        <v>3826713.9</v>
      </c>
    </row>
    <row r="21" spans="2:36">
      <c r="B21" s="231">
        <v>2008</v>
      </c>
      <c r="C21" s="237">
        <v>11917008.800000001</v>
      </c>
      <c r="D21" s="237">
        <v>11876413.199999999</v>
      </c>
      <c r="E21" s="237">
        <v>11081934.1</v>
      </c>
      <c r="F21" s="237">
        <v>8631910.0999999996</v>
      </c>
      <c r="G21" s="237">
        <v>323665.7</v>
      </c>
      <c r="H21" s="237">
        <v>27999.4</v>
      </c>
      <c r="I21" s="237">
        <v>122065.1</v>
      </c>
      <c r="J21" s="237">
        <v>216093.8</v>
      </c>
      <c r="K21" s="237">
        <v>2407913</v>
      </c>
      <c r="L21" s="237">
        <v>12680.6</v>
      </c>
      <c r="M21" s="237">
        <v>176509.1</v>
      </c>
      <c r="N21" s="237">
        <v>210430.8</v>
      </c>
      <c r="O21" s="237">
        <v>988021</v>
      </c>
      <c r="P21" s="237">
        <v>1799210.2</v>
      </c>
      <c r="Q21" s="237">
        <v>40549.300000000003</v>
      </c>
      <c r="R21" s="237">
        <v>1475412.4</v>
      </c>
      <c r="S21" s="237">
        <v>15414.6</v>
      </c>
      <c r="T21" s="237">
        <v>15344</v>
      </c>
      <c r="U21" s="237">
        <v>25544</v>
      </c>
      <c r="V21" s="237">
        <v>33607.5</v>
      </c>
      <c r="W21" s="237">
        <v>93148.2</v>
      </c>
      <c r="X21" s="237">
        <v>5468.5</v>
      </c>
      <c r="Y21" s="237">
        <v>561597</v>
      </c>
      <c r="Z21" s="237">
        <v>267452.40000000002</v>
      </c>
      <c r="AA21" s="237">
        <v>291472.5</v>
      </c>
      <c r="AB21" s="237">
        <v>160191.20000000001</v>
      </c>
      <c r="AC21" s="237">
        <v>98250.3</v>
      </c>
      <c r="AD21" s="237">
        <v>33628.800000000003</v>
      </c>
      <c r="AE21" s="237">
        <v>48726.9</v>
      </c>
      <c r="AF21" s="237">
        <v>173650.5</v>
      </c>
      <c r="AG21" s="237">
        <v>319515.09999999998</v>
      </c>
      <c r="AH21" s="237">
        <v>1969053.7</v>
      </c>
      <c r="AI21" s="237">
        <v>10965461.1</v>
      </c>
      <c r="AJ21" s="534">
        <v>3786853.5</v>
      </c>
    </row>
    <row r="22" spans="2:36">
      <c r="B22" s="231">
        <v>2009</v>
      </c>
      <c r="C22" s="237">
        <v>11379655.300000001</v>
      </c>
      <c r="D22" s="237">
        <v>11341991.300000001</v>
      </c>
      <c r="E22" s="237">
        <v>10575883.6</v>
      </c>
      <c r="F22" s="237">
        <v>8298163</v>
      </c>
      <c r="G22" s="237">
        <v>314601.2</v>
      </c>
      <c r="H22" s="237">
        <v>26466.1</v>
      </c>
      <c r="I22" s="237">
        <v>116563.5</v>
      </c>
      <c r="J22" s="237">
        <v>203849.3</v>
      </c>
      <c r="K22" s="237">
        <v>2284013.9</v>
      </c>
      <c r="L22" s="237">
        <v>10896.6</v>
      </c>
      <c r="M22" s="237">
        <v>165240</v>
      </c>
      <c r="N22" s="237">
        <v>203830.39999999999</v>
      </c>
      <c r="O22" s="237">
        <v>950156.4</v>
      </c>
      <c r="P22" s="237">
        <v>1742588.1</v>
      </c>
      <c r="Q22" s="237">
        <v>37732.199999999997</v>
      </c>
      <c r="R22" s="237">
        <v>1394347.2</v>
      </c>
      <c r="S22" s="237">
        <v>15128.7</v>
      </c>
      <c r="T22" s="237">
        <v>12628.2</v>
      </c>
      <c r="U22" s="237">
        <v>21751.5</v>
      </c>
      <c r="V22" s="237">
        <v>31740.2</v>
      </c>
      <c r="W22" s="237">
        <v>86844.5</v>
      </c>
      <c r="X22" s="237">
        <v>5314.7</v>
      </c>
      <c r="Y22" s="237">
        <v>541000.1</v>
      </c>
      <c r="Z22" s="237">
        <v>257230.6</v>
      </c>
      <c r="AA22" s="237">
        <v>296218.5</v>
      </c>
      <c r="AB22" s="237">
        <v>155532.29999999999</v>
      </c>
      <c r="AC22" s="237">
        <v>91789.3</v>
      </c>
      <c r="AD22" s="237">
        <v>30957.599999999999</v>
      </c>
      <c r="AE22" s="237">
        <v>46321.9</v>
      </c>
      <c r="AF22" s="237">
        <v>158823.1</v>
      </c>
      <c r="AG22" s="237">
        <v>303450.7</v>
      </c>
      <c r="AH22" s="237">
        <v>1867245.6</v>
      </c>
      <c r="AI22" s="237">
        <v>10661053.9</v>
      </c>
      <c r="AJ22" s="534">
        <v>3577555</v>
      </c>
    </row>
    <row r="23" spans="2:36">
      <c r="B23" s="231">
        <v>2010</v>
      </c>
      <c r="C23" s="237">
        <v>11608573.5</v>
      </c>
      <c r="D23" s="237">
        <v>11572000.199999999</v>
      </c>
      <c r="E23" s="237">
        <v>10788670.800000001</v>
      </c>
      <c r="F23" s="237">
        <v>8460439.5</v>
      </c>
      <c r="G23" s="237">
        <v>321956.09999999998</v>
      </c>
      <c r="H23" s="237">
        <v>26570</v>
      </c>
      <c r="I23" s="237">
        <v>119441.8</v>
      </c>
      <c r="J23" s="237">
        <v>206676.4</v>
      </c>
      <c r="K23" s="237">
        <v>2375659.2000000002</v>
      </c>
      <c r="L23" s="237">
        <v>11258.2</v>
      </c>
      <c r="M23" s="237">
        <v>163483.20000000001</v>
      </c>
      <c r="N23" s="237">
        <v>193753.60000000001</v>
      </c>
      <c r="O23" s="237">
        <v>948244.1</v>
      </c>
      <c r="P23" s="237">
        <v>1772645.2</v>
      </c>
      <c r="Q23" s="237">
        <v>36874.800000000003</v>
      </c>
      <c r="R23" s="237">
        <v>1418375.8</v>
      </c>
      <c r="S23" s="237">
        <v>15326.7</v>
      </c>
      <c r="T23" s="237">
        <v>12463.2</v>
      </c>
      <c r="U23" s="237">
        <v>22098.7</v>
      </c>
      <c r="V23" s="237">
        <v>32724.6</v>
      </c>
      <c r="W23" s="237">
        <v>87759.8</v>
      </c>
      <c r="X23" s="237">
        <v>5541.5</v>
      </c>
      <c r="Y23" s="237">
        <v>549264.6</v>
      </c>
      <c r="Z23" s="237">
        <v>261781.5</v>
      </c>
      <c r="AA23" s="237">
        <v>307696.2</v>
      </c>
      <c r="AB23" s="237">
        <v>158544</v>
      </c>
      <c r="AC23" s="237">
        <v>90734.7</v>
      </c>
      <c r="AD23" s="237">
        <v>31347.200000000001</v>
      </c>
      <c r="AE23" s="237">
        <v>48371.8</v>
      </c>
      <c r="AF23" s="237">
        <v>164164.4</v>
      </c>
      <c r="AG23" s="237">
        <v>323347.5</v>
      </c>
      <c r="AH23" s="237">
        <v>1898237.2</v>
      </c>
      <c r="AI23" s="237">
        <v>10931005.5</v>
      </c>
      <c r="AJ23" s="534">
        <v>3743983.9</v>
      </c>
    </row>
    <row r="24" spans="2:36">
      <c r="B24" s="231">
        <v>2011</v>
      </c>
      <c r="C24" s="237">
        <v>11799895.9</v>
      </c>
      <c r="D24" s="237">
        <v>11763507.300000001</v>
      </c>
      <c r="E24" s="237">
        <v>10953374.199999999</v>
      </c>
      <c r="F24" s="237">
        <v>8605138.3000000007</v>
      </c>
      <c r="G24" s="237">
        <v>327604</v>
      </c>
      <c r="H24" s="237">
        <v>27059.200000000001</v>
      </c>
      <c r="I24" s="237">
        <v>121614</v>
      </c>
      <c r="J24" s="237">
        <v>208890.5</v>
      </c>
      <c r="K24" s="237">
        <v>2454847.7999999998</v>
      </c>
      <c r="L24" s="237">
        <v>12234.2</v>
      </c>
      <c r="M24" s="237">
        <v>167028.6</v>
      </c>
      <c r="N24" s="237">
        <v>179985.8</v>
      </c>
      <c r="O24" s="237">
        <v>948721.1</v>
      </c>
      <c r="P24" s="237">
        <v>1808574.8</v>
      </c>
      <c r="Q24" s="237">
        <v>36788.199999999997</v>
      </c>
      <c r="R24" s="237">
        <v>1424751.5</v>
      </c>
      <c r="S24" s="237">
        <v>15394.2</v>
      </c>
      <c r="T24" s="237">
        <v>13124.6</v>
      </c>
      <c r="U24" s="237">
        <v>23435.5</v>
      </c>
      <c r="V24" s="237">
        <v>33348</v>
      </c>
      <c r="W24" s="237">
        <v>89138.4</v>
      </c>
      <c r="X24" s="237">
        <v>5618.6</v>
      </c>
      <c r="Y24" s="237">
        <v>554453.19999999995</v>
      </c>
      <c r="Z24" s="237">
        <v>269201.3</v>
      </c>
      <c r="AA24" s="237">
        <v>321606.5</v>
      </c>
      <c r="AB24" s="237">
        <v>156561.4</v>
      </c>
      <c r="AC24" s="237">
        <v>92847.7</v>
      </c>
      <c r="AD24" s="237">
        <v>31569.4</v>
      </c>
      <c r="AE24" s="237">
        <v>49814.9</v>
      </c>
      <c r="AF24" s="237">
        <v>168801.8</v>
      </c>
      <c r="AG24" s="237">
        <v>332829.90000000002</v>
      </c>
      <c r="AH24" s="237">
        <v>1919447.8</v>
      </c>
      <c r="AI24" s="237">
        <v>11106093.199999999</v>
      </c>
      <c r="AJ24" s="534">
        <v>3727034</v>
      </c>
    </row>
    <row r="25" spans="2:36">
      <c r="B25" s="231">
        <v>2012</v>
      </c>
      <c r="C25" s="237">
        <v>11754459.300000001</v>
      </c>
      <c r="D25" s="237">
        <v>11718952</v>
      </c>
      <c r="E25" s="237">
        <v>10900941.9</v>
      </c>
      <c r="F25" s="237">
        <v>8547689.0999999996</v>
      </c>
      <c r="G25" s="237">
        <v>327132.90000000002</v>
      </c>
      <c r="H25" s="237">
        <v>27217.8</v>
      </c>
      <c r="I25" s="237">
        <v>120372.2</v>
      </c>
      <c r="J25" s="237">
        <v>208141.1</v>
      </c>
      <c r="K25" s="237">
        <v>2471753.2999999998</v>
      </c>
      <c r="L25" s="237">
        <v>12786</v>
      </c>
      <c r="M25" s="237">
        <v>167290.9</v>
      </c>
      <c r="N25" s="237">
        <v>167436.1</v>
      </c>
      <c r="O25" s="237">
        <v>933148.3</v>
      </c>
      <c r="P25" s="237">
        <v>1808825.8</v>
      </c>
      <c r="Q25" s="237">
        <v>35982.1</v>
      </c>
      <c r="R25" s="237">
        <v>1391018</v>
      </c>
      <c r="S25" s="237">
        <v>15022.8</v>
      </c>
      <c r="T25" s="237">
        <v>13809.3</v>
      </c>
      <c r="U25" s="237">
        <v>24293</v>
      </c>
      <c r="V25" s="237">
        <v>33289.4</v>
      </c>
      <c r="W25" s="237">
        <v>87654.7</v>
      </c>
      <c r="X25" s="237">
        <v>5680.2</v>
      </c>
      <c r="Y25" s="237">
        <v>547538.30000000005</v>
      </c>
      <c r="Z25" s="237">
        <v>271544.7</v>
      </c>
      <c r="AA25" s="237">
        <v>328018.3</v>
      </c>
      <c r="AB25" s="237">
        <v>151503.70000000001</v>
      </c>
      <c r="AC25" s="237">
        <v>93364.3</v>
      </c>
      <c r="AD25" s="237">
        <v>30766.6</v>
      </c>
      <c r="AE25" s="237">
        <v>50712.2</v>
      </c>
      <c r="AF25" s="237">
        <v>167100.20000000001</v>
      </c>
      <c r="AG25" s="237">
        <v>335919.2</v>
      </c>
      <c r="AH25" s="237">
        <v>1924778.5</v>
      </c>
      <c r="AI25" s="237">
        <v>11363844.800000001</v>
      </c>
      <c r="AJ25" s="534">
        <v>3792394.6</v>
      </c>
    </row>
    <row r="26" spans="2:36">
      <c r="B26" s="231">
        <v>2013</v>
      </c>
      <c r="C26" s="237">
        <v>11765333.6</v>
      </c>
      <c r="D26" s="237">
        <v>11730189.800000001</v>
      </c>
      <c r="E26" s="237">
        <v>10901096.6</v>
      </c>
      <c r="F26" s="237">
        <v>8510393.3000000007</v>
      </c>
      <c r="G26" s="237">
        <v>327776.09999999998</v>
      </c>
      <c r="H26" s="237">
        <v>27452.3</v>
      </c>
      <c r="I26" s="237">
        <v>119247.7</v>
      </c>
      <c r="J26" s="237">
        <v>209009.2</v>
      </c>
      <c r="K26" s="237">
        <v>2482430.4</v>
      </c>
      <c r="L26" s="237">
        <v>13073.4</v>
      </c>
      <c r="M26" s="237">
        <v>166723.4</v>
      </c>
      <c r="N26" s="237">
        <v>160981.20000000001</v>
      </c>
      <c r="O26" s="237">
        <v>921738.7</v>
      </c>
      <c r="P26" s="237">
        <v>1812687</v>
      </c>
      <c r="Q26" s="237">
        <v>35653.9</v>
      </c>
      <c r="R26" s="237">
        <v>1365226.8</v>
      </c>
      <c r="S26" s="237">
        <v>14209.9</v>
      </c>
      <c r="T26" s="237">
        <v>14376.8</v>
      </c>
      <c r="U26" s="237">
        <v>25102.5</v>
      </c>
      <c r="V26" s="237">
        <v>34000.699999999997</v>
      </c>
      <c r="W26" s="237">
        <v>88618.4</v>
      </c>
      <c r="X26" s="237">
        <v>5843.1</v>
      </c>
      <c r="Y26" s="237">
        <v>543033</v>
      </c>
      <c r="Z26" s="237">
        <v>272410.5</v>
      </c>
      <c r="AA26" s="237">
        <v>333111.09999999998</v>
      </c>
      <c r="AB26" s="237">
        <v>149374</v>
      </c>
      <c r="AC26" s="237">
        <v>96655.3</v>
      </c>
      <c r="AD26" s="237">
        <v>30426.1</v>
      </c>
      <c r="AE26" s="237">
        <v>51189.3</v>
      </c>
      <c r="AF26" s="237">
        <v>164795.1</v>
      </c>
      <c r="AG26" s="237">
        <v>341419.4</v>
      </c>
      <c r="AH26" s="237">
        <v>1958337.2</v>
      </c>
      <c r="AI26" s="237">
        <v>11616051</v>
      </c>
      <c r="AJ26" s="534">
        <v>3853579.8</v>
      </c>
    </row>
    <row r="27" spans="2:36">
      <c r="B27" s="231">
        <v>2014</v>
      </c>
      <c r="C27" s="237" t="str">
        <v>:</v>
      </c>
      <c r="D27" s="237" t="str">
        <v>:</v>
      </c>
      <c r="E27" s="237" t="str">
        <v>:</v>
      </c>
      <c r="F27" s="237" t="str">
        <v>:</v>
      </c>
      <c r="G27" s="237" t="str">
        <v>:</v>
      </c>
      <c r="H27" s="237" t="str">
        <v>:</v>
      </c>
      <c r="I27" s="237" t="str">
        <v>:</v>
      </c>
      <c r="J27" s="237" t="str">
        <v>:</v>
      </c>
      <c r="K27" s="237" t="str">
        <v>:</v>
      </c>
      <c r="L27" s="237" t="str">
        <v>:</v>
      </c>
      <c r="M27" s="237" t="str">
        <v>:</v>
      </c>
      <c r="N27" s="237" t="str">
        <v>:</v>
      </c>
      <c r="O27" s="237" t="str">
        <v>:</v>
      </c>
      <c r="P27" s="237" t="str">
        <v>:</v>
      </c>
      <c r="Q27" s="237" t="str">
        <v>:</v>
      </c>
      <c r="R27" s="237" t="str">
        <v>:</v>
      </c>
      <c r="S27" s="237" t="str">
        <v>:</v>
      </c>
      <c r="T27" s="237" t="str">
        <v>:</v>
      </c>
      <c r="U27" s="237" t="str">
        <v>:</v>
      </c>
      <c r="V27" s="237" t="str">
        <v>:</v>
      </c>
      <c r="W27" s="237" t="str">
        <v>:</v>
      </c>
      <c r="X27" s="237" t="str">
        <v>:</v>
      </c>
      <c r="Y27" s="237" t="str">
        <v>:</v>
      </c>
      <c r="Z27" s="237" t="str">
        <v>:</v>
      </c>
      <c r="AA27" s="237" t="str">
        <v>:</v>
      </c>
      <c r="AB27" s="237" t="str">
        <v>:</v>
      </c>
      <c r="AC27" s="237" t="str">
        <v>:</v>
      </c>
      <c r="AD27" s="237" t="str">
        <v>:</v>
      </c>
      <c r="AE27" s="237" t="str">
        <v>:</v>
      </c>
      <c r="AF27" s="237" t="str">
        <v>:</v>
      </c>
      <c r="AG27" s="237" t="str">
        <v>:</v>
      </c>
      <c r="AH27" s="237" t="str">
        <v>:</v>
      </c>
      <c r="AI27" s="237" t="str">
        <v>:</v>
      </c>
      <c r="AJ27" s="534" t="str">
        <v>:</v>
      </c>
    </row>
    <row r="28" spans="2:36">
      <c r="B28" s="231">
        <v>2015</v>
      </c>
      <c r="C28" s="237" t="str">
        <v>:</v>
      </c>
      <c r="D28" s="237" t="str">
        <v>:</v>
      </c>
      <c r="E28" s="237" t="str">
        <v>:</v>
      </c>
      <c r="F28" s="237" t="str">
        <v>:</v>
      </c>
      <c r="G28" s="237" t="str">
        <v>:</v>
      </c>
      <c r="H28" s="237" t="str">
        <v>:</v>
      </c>
      <c r="I28" s="237" t="str">
        <v>:</v>
      </c>
      <c r="J28" s="237" t="str">
        <v>:</v>
      </c>
      <c r="K28" s="237" t="str">
        <v>:</v>
      </c>
      <c r="L28" s="237" t="str">
        <v>:</v>
      </c>
      <c r="M28" s="237" t="str">
        <v>:</v>
      </c>
      <c r="N28" s="237" t="str">
        <v>:</v>
      </c>
      <c r="O28" s="237" t="str">
        <v>:</v>
      </c>
      <c r="P28" s="237" t="str">
        <v>:</v>
      </c>
      <c r="Q28" s="237" t="str">
        <v>:</v>
      </c>
      <c r="R28" s="237" t="str">
        <v>:</v>
      </c>
      <c r="S28" s="237" t="str">
        <v>:</v>
      </c>
      <c r="T28" s="237" t="str">
        <v>:</v>
      </c>
      <c r="U28" s="237" t="str">
        <v>:</v>
      </c>
      <c r="V28" s="237" t="str">
        <v>:</v>
      </c>
      <c r="W28" s="237" t="str">
        <v>:</v>
      </c>
      <c r="X28" s="237" t="str">
        <v>:</v>
      </c>
      <c r="Y28" s="237" t="str">
        <v>:</v>
      </c>
      <c r="Z28" s="237" t="str">
        <v>:</v>
      </c>
      <c r="AA28" s="237" t="str">
        <v>:</v>
      </c>
      <c r="AB28" s="237" t="str">
        <v>:</v>
      </c>
      <c r="AC28" s="237" t="str">
        <v>:</v>
      </c>
      <c r="AD28" s="237" t="str">
        <v>:</v>
      </c>
      <c r="AE28" s="237" t="str">
        <v>:</v>
      </c>
      <c r="AF28" s="237" t="str">
        <v>:</v>
      </c>
      <c r="AG28" s="237" t="str">
        <v>:</v>
      </c>
      <c r="AH28" s="237" t="str">
        <v>:</v>
      </c>
      <c r="AI28" s="237" t="str">
        <v>:</v>
      </c>
      <c r="AJ28" s="534" t="str">
        <v>:</v>
      </c>
    </row>
    <row r="30" spans="2:36" ht="87.75">
      <c r="B30" s="230">
        <f t="array" ref="B30:AJ51">TRANSPOSE(ES_NA1_1!B42:W76)</f>
        <v>0</v>
      </c>
      <c r="C30" s="236" t="str">
        <v>ΕΕ (28 χώρες)</v>
      </c>
      <c r="D30" s="236" t="str">
        <v>ΕΕ (27 χώρες)</v>
      </c>
      <c r="E30" s="236" t="str">
        <v>ΕΕ (15 χώρες)</v>
      </c>
      <c r="F30" s="236" t="str">
        <v>Ευροχώρος</v>
      </c>
      <c r="G30" s="236" t="str">
        <v>Βέλγιο</v>
      </c>
      <c r="H30" s="236" t="str">
        <v>Βουλγαρία</v>
      </c>
      <c r="I30" s="236" t="str">
        <v>Τσεχία</v>
      </c>
      <c r="J30" s="236" t="str">
        <v>Δανία</v>
      </c>
      <c r="K30" s="236" t="str">
        <v>Γερμανία</v>
      </c>
      <c r="L30" s="236" t="str">
        <v>Εσθονία</v>
      </c>
      <c r="M30" s="236" t="str">
        <v>Ιρλανδία</v>
      </c>
      <c r="N30" s="236" t="str">
        <v>Ελλάδα</v>
      </c>
      <c r="O30" s="236" t="str">
        <v>Ισπανία</v>
      </c>
      <c r="P30" s="236" t="str">
        <v>Γαλλία</v>
      </c>
      <c r="Q30" s="236" t="str">
        <v>Κροατία</v>
      </c>
      <c r="R30" s="236" t="str">
        <v>Ιταλία</v>
      </c>
      <c r="S30" s="236" t="str">
        <v>Κύπρος</v>
      </c>
      <c r="T30" s="236" t="str">
        <v>Λετονία</v>
      </c>
      <c r="U30" s="236" t="str">
        <v>Λιθουανία</v>
      </c>
      <c r="V30" s="236" t="str">
        <v>Λουξεμβούργο</v>
      </c>
      <c r="W30" s="236" t="str">
        <v>Ουγγαρία</v>
      </c>
      <c r="X30" s="236" t="str">
        <v>Μάλτα</v>
      </c>
      <c r="Y30" s="236" t="str">
        <v>Ολλανδία</v>
      </c>
      <c r="Z30" s="236" t="str">
        <v>Αυστρία</v>
      </c>
      <c r="AA30" s="236" t="str">
        <v>Πολωνία</v>
      </c>
      <c r="AB30" s="236" t="str">
        <v>Πορτογαλία</v>
      </c>
      <c r="AC30" s="236" t="str">
        <v>Ρουμανία</v>
      </c>
      <c r="AD30" s="236" t="str">
        <v>Σλοβενία</v>
      </c>
      <c r="AE30" s="236" t="str">
        <v>Σλοβακία</v>
      </c>
      <c r="AF30" s="236" t="str">
        <v>Φινλανδία</v>
      </c>
      <c r="AG30" s="236" t="str">
        <v>Σουηδία</v>
      </c>
      <c r="AH30" s="236" t="str">
        <v>Ηνωμένο Βασίλειο</v>
      </c>
      <c r="AI30" s="236" t="str">
        <v>Ηνωμένες Πολιτείες</v>
      </c>
      <c r="AJ30" s="236" t="str">
        <v>Ιαπωνία</v>
      </c>
    </row>
    <row r="31" spans="2:36">
      <c r="B31" s="231">
        <v>1995</v>
      </c>
      <c r="C31" s="237" t="str">
        <v/>
      </c>
      <c r="D31" s="237" t="str">
        <v/>
      </c>
      <c r="E31" s="237" t="str">
        <v/>
      </c>
      <c r="F31" s="237" t="str">
        <v/>
      </c>
      <c r="G31" s="237" t="str">
        <v/>
      </c>
      <c r="H31" s="237" t="str">
        <v/>
      </c>
      <c r="I31" s="237" t="str">
        <v/>
      </c>
      <c r="J31" s="237" t="str">
        <v/>
      </c>
      <c r="K31" s="237" t="str">
        <v/>
      </c>
      <c r="L31" s="237" t="str">
        <v/>
      </c>
      <c r="M31" s="237" t="str">
        <v/>
      </c>
      <c r="N31" s="237" t="str">
        <v/>
      </c>
      <c r="O31" s="237" t="str">
        <v/>
      </c>
      <c r="P31" s="237" t="str">
        <v/>
      </c>
      <c r="Q31" s="237" t="str">
        <v/>
      </c>
      <c r="R31" s="237" t="str">
        <v/>
      </c>
      <c r="S31" s="237" t="str">
        <v/>
      </c>
      <c r="T31" s="237" t="str">
        <v/>
      </c>
      <c r="U31" s="237" t="str">
        <v/>
      </c>
      <c r="V31" s="237" t="str">
        <v/>
      </c>
      <c r="W31" s="237" t="str">
        <v/>
      </c>
      <c r="X31" s="237" t="str">
        <v/>
      </c>
      <c r="Y31" s="237" t="str">
        <v/>
      </c>
      <c r="Z31" s="237" t="str">
        <v/>
      </c>
      <c r="AA31" s="237" t="str">
        <v/>
      </c>
      <c r="AB31" s="237" t="str">
        <v/>
      </c>
      <c r="AC31" s="237" t="str">
        <v/>
      </c>
      <c r="AD31" s="237" t="str">
        <v/>
      </c>
      <c r="AE31" s="237" t="str">
        <v/>
      </c>
      <c r="AF31" s="237" t="str">
        <v/>
      </c>
      <c r="AG31" s="237" t="str">
        <v/>
      </c>
      <c r="AH31" s="237" t="str">
        <v/>
      </c>
      <c r="AI31" s="237" t="str">
        <v/>
      </c>
      <c r="AJ31" s="534" t="str">
        <v/>
      </c>
    </row>
    <row r="32" spans="2:36">
      <c r="B32" s="231">
        <v>1996</v>
      </c>
      <c r="C32" s="237" t="str">
        <v/>
      </c>
      <c r="D32" s="237" t="str">
        <v/>
      </c>
      <c r="E32" s="237" t="str">
        <v/>
      </c>
      <c r="F32" s="237" t="str">
        <v/>
      </c>
      <c r="G32" s="237" t="str">
        <v/>
      </c>
      <c r="H32" s="237" t="str">
        <v/>
      </c>
      <c r="I32" s="237" t="str">
        <v/>
      </c>
      <c r="J32" s="237" t="str">
        <v/>
      </c>
      <c r="K32" s="237" t="str">
        <v/>
      </c>
      <c r="L32" s="237" t="str">
        <v/>
      </c>
      <c r="M32" s="237" t="str">
        <v/>
      </c>
      <c r="N32" s="237" t="str">
        <v/>
      </c>
      <c r="O32" s="237" t="str">
        <v/>
      </c>
      <c r="P32" s="237" t="str">
        <v/>
      </c>
      <c r="Q32" s="237" t="str">
        <v/>
      </c>
      <c r="R32" s="237" t="str">
        <v/>
      </c>
      <c r="S32" s="237" t="str">
        <v/>
      </c>
      <c r="T32" s="237" t="str">
        <v/>
      </c>
      <c r="U32" s="237" t="str">
        <v/>
      </c>
      <c r="V32" s="237" t="str">
        <v/>
      </c>
      <c r="W32" s="237" t="str">
        <v/>
      </c>
      <c r="X32" s="237" t="str">
        <v/>
      </c>
      <c r="Y32" s="237" t="str">
        <v/>
      </c>
      <c r="Z32" s="237" t="str">
        <v/>
      </c>
      <c r="AA32" s="237" t="str">
        <v/>
      </c>
      <c r="AB32" s="237" t="str">
        <v/>
      </c>
      <c r="AC32" s="237" t="str">
        <v/>
      </c>
      <c r="AD32" s="237" t="str">
        <v/>
      </c>
      <c r="AE32" s="237" t="str">
        <v/>
      </c>
      <c r="AF32" s="237" t="str">
        <v/>
      </c>
      <c r="AG32" s="237" t="str">
        <v/>
      </c>
      <c r="AH32" s="237" t="str">
        <v/>
      </c>
      <c r="AI32" s="237" t="str">
        <v/>
      </c>
      <c r="AJ32" s="534" t="str">
        <v/>
      </c>
    </row>
    <row r="33" spans="2:36">
      <c r="B33" s="231">
        <v>1997</v>
      </c>
      <c r="C33" s="237" t="str">
        <v/>
      </c>
      <c r="D33" s="237" t="str">
        <v/>
      </c>
      <c r="E33" s="237" t="str">
        <v/>
      </c>
      <c r="F33" s="237" t="str">
        <v/>
      </c>
      <c r="G33" s="237" t="str">
        <v/>
      </c>
      <c r="H33" s="237" t="str">
        <v/>
      </c>
      <c r="I33" s="237" t="str">
        <v/>
      </c>
      <c r="J33" s="237" t="str">
        <v/>
      </c>
      <c r="K33" s="237" t="str">
        <v/>
      </c>
      <c r="L33" s="237" t="str">
        <v/>
      </c>
      <c r="M33" s="237" t="str">
        <v/>
      </c>
      <c r="N33" s="237" t="str">
        <v/>
      </c>
      <c r="O33" s="237" t="str">
        <v/>
      </c>
      <c r="P33" s="237" t="str">
        <v/>
      </c>
      <c r="Q33" s="237" t="str">
        <v/>
      </c>
      <c r="R33" s="237" t="str">
        <v/>
      </c>
      <c r="S33" s="237" t="str">
        <v/>
      </c>
      <c r="T33" s="237" t="str">
        <v/>
      </c>
      <c r="U33" s="237" t="str">
        <v/>
      </c>
      <c r="V33" s="237" t="str">
        <v/>
      </c>
      <c r="W33" s="237" t="str">
        <v/>
      </c>
      <c r="X33" s="237" t="str">
        <v/>
      </c>
      <c r="Y33" s="237" t="str">
        <v/>
      </c>
      <c r="Z33" s="237" t="str">
        <v/>
      </c>
      <c r="AA33" s="237" t="str">
        <v/>
      </c>
      <c r="AB33" s="237" t="str">
        <v/>
      </c>
      <c r="AC33" s="237" t="str">
        <v/>
      </c>
      <c r="AD33" s="237" t="str">
        <v/>
      </c>
      <c r="AE33" s="237" t="str">
        <v/>
      </c>
      <c r="AF33" s="237" t="str">
        <v/>
      </c>
      <c r="AG33" s="237" t="str">
        <v/>
      </c>
      <c r="AH33" s="237" t="str">
        <v/>
      </c>
      <c r="AI33" s="237" t="str">
        <v/>
      </c>
      <c r="AJ33" s="534" t="str">
        <v/>
      </c>
    </row>
    <row r="34" spans="2:36">
      <c r="B34" s="231">
        <v>1998</v>
      </c>
      <c r="C34" s="237" t="str">
        <v/>
      </c>
      <c r="D34" s="237" t="str">
        <v/>
      </c>
      <c r="E34" s="237" t="str">
        <v/>
      </c>
      <c r="F34" s="237" t="str">
        <v/>
      </c>
      <c r="G34" s="237" t="str">
        <v/>
      </c>
      <c r="H34" s="237" t="str">
        <v/>
      </c>
      <c r="I34" s="237" t="str">
        <v/>
      </c>
      <c r="J34" s="237" t="str">
        <v/>
      </c>
      <c r="K34" s="237" t="str">
        <v/>
      </c>
      <c r="L34" s="237" t="str">
        <v/>
      </c>
      <c r="M34" s="237" t="str">
        <v/>
      </c>
      <c r="N34" s="237" t="str">
        <v/>
      </c>
      <c r="O34" s="237" t="str">
        <v/>
      </c>
      <c r="P34" s="237" t="str">
        <v/>
      </c>
      <c r="Q34" s="237" t="str">
        <v/>
      </c>
      <c r="R34" s="237" t="str">
        <v/>
      </c>
      <c r="S34" s="237" t="str">
        <v/>
      </c>
      <c r="T34" s="237" t="str">
        <v/>
      </c>
      <c r="U34" s="237" t="str">
        <v/>
      </c>
      <c r="V34" s="237" t="str">
        <v/>
      </c>
      <c r="W34" s="237" t="str">
        <v/>
      </c>
      <c r="X34" s="237" t="str">
        <v/>
      </c>
      <c r="Y34" s="237" t="str">
        <v/>
      </c>
      <c r="Z34" s="237" t="str">
        <v/>
      </c>
      <c r="AA34" s="237" t="str">
        <v/>
      </c>
      <c r="AB34" s="237" t="str">
        <v/>
      </c>
      <c r="AC34" s="237" t="str">
        <v/>
      </c>
      <c r="AD34" s="237" t="str">
        <v/>
      </c>
      <c r="AE34" s="237" t="str">
        <v/>
      </c>
      <c r="AF34" s="237" t="str">
        <v/>
      </c>
      <c r="AG34" s="237" t="str">
        <v/>
      </c>
      <c r="AH34" s="237" t="str">
        <v/>
      </c>
      <c r="AI34" s="237" t="str">
        <v/>
      </c>
      <c r="AJ34" s="534" t="str">
        <v/>
      </c>
    </row>
    <row r="35" spans="2:36">
      <c r="B35" s="231">
        <v>1999</v>
      </c>
      <c r="C35" s="237" t="str">
        <v/>
      </c>
      <c r="D35" s="237" t="str">
        <v/>
      </c>
      <c r="E35" s="237" t="str">
        <v/>
      </c>
      <c r="F35" s="237" t="str">
        <v/>
      </c>
      <c r="G35" s="237" t="str">
        <v/>
      </c>
      <c r="H35" s="237" t="str">
        <v/>
      </c>
      <c r="I35" s="237" t="str">
        <v/>
      </c>
      <c r="J35" s="237" t="str">
        <v/>
      </c>
      <c r="K35" s="237" t="str">
        <v/>
      </c>
      <c r="L35" s="237" t="str">
        <v/>
      </c>
      <c r="M35" s="237" t="str">
        <v/>
      </c>
      <c r="N35" s="237" t="str">
        <v/>
      </c>
      <c r="O35" s="237" t="str">
        <v/>
      </c>
      <c r="P35" s="237" t="str">
        <v/>
      </c>
      <c r="Q35" s="237" t="str">
        <v/>
      </c>
      <c r="R35" s="237" t="str">
        <v/>
      </c>
      <c r="S35" s="237" t="str">
        <v/>
      </c>
      <c r="T35" s="237" t="str">
        <v/>
      </c>
      <c r="U35" s="237" t="str">
        <v/>
      </c>
      <c r="V35" s="237" t="str">
        <v/>
      </c>
      <c r="W35" s="237" t="str">
        <v/>
      </c>
      <c r="X35" s="237" t="str">
        <v/>
      </c>
      <c r="Y35" s="237" t="str">
        <v/>
      </c>
      <c r="Z35" s="237" t="str">
        <v/>
      </c>
      <c r="AA35" s="237" t="str">
        <v/>
      </c>
      <c r="AB35" s="237" t="str">
        <v/>
      </c>
      <c r="AC35" s="237" t="str">
        <v/>
      </c>
      <c r="AD35" s="237" t="str">
        <v/>
      </c>
      <c r="AE35" s="237" t="str">
        <v/>
      </c>
      <c r="AF35" s="237" t="str">
        <v/>
      </c>
      <c r="AG35" s="237" t="str">
        <v/>
      </c>
      <c r="AH35" s="237" t="str">
        <v/>
      </c>
      <c r="AI35" s="237" t="str">
        <v/>
      </c>
      <c r="AJ35" s="534" t="str">
        <v/>
      </c>
    </row>
    <row r="36" spans="2:36">
      <c r="B36" s="231">
        <v>2000</v>
      </c>
      <c r="C36" s="237" t="str">
        <v/>
      </c>
      <c r="D36" s="237" t="str">
        <v/>
      </c>
      <c r="E36" s="237" t="str">
        <v/>
      </c>
      <c r="F36" s="237" t="str">
        <v/>
      </c>
      <c r="G36" s="237" t="str">
        <v/>
      </c>
      <c r="H36" s="237" t="str">
        <v/>
      </c>
      <c r="I36" s="237" t="str">
        <v/>
      </c>
      <c r="J36" s="237" t="str">
        <v/>
      </c>
      <c r="K36" s="237" t="str">
        <v/>
      </c>
      <c r="L36" s="237" t="str">
        <v/>
      </c>
      <c r="M36" s="237" t="str">
        <v/>
      </c>
      <c r="N36" s="237" t="str">
        <v/>
      </c>
      <c r="O36" s="237" t="str">
        <v/>
      </c>
      <c r="P36" s="237" t="str">
        <v/>
      </c>
      <c r="Q36" s="237" t="str">
        <v/>
      </c>
      <c r="R36" s="237" t="str">
        <v/>
      </c>
      <c r="S36" s="237" t="str">
        <v/>
      </c>
      <c r="T36" s="237" t="str">
        <v/>
      </c>
      <c r="U36" s="237" t="str">
        <v/>
      </c>
      <c r="V36" s="237" t="str">
        <v/>
      </c>
      <c r="W36" s="237" t="str">
        <v/>
      </c>
      <c r="X36" s="237" t="str">
        <v/>
      </c>
      <c r="Y36" s="237" t="str">
        <v/>
      </c>
      <c r="Z36" s="237" t="str">
        <v/>
      </c>
      <c r="AA36" s="237" t="str">
        <v/>
      </c>
      <c r="AB36" s="237" t="str">
        <v/>
      </c>
      <c r="AC36" s="237" t="str">
        <v/>
      </c>
      <c r="AD36" s="237" t="str">
        <v/>
      </c>
      <c r="AE36" s="237" t="str">
        <v/>
      </c>
      <c r="AF36" s="237" t="str">
        <v/>
      </c>
      <c r="AG36" s="237" t="str">
        <v/>
      </c>
      <c r="AH36" s="237" t="str">
        <v/>
      </c>
      <c r="AI36" s="237" t="str">
        <v/>
      </c>
      <c r="AJ36" s="534" t="str">
        <v/>
      </c>
    </row>
    <row r="37" spans="2:36">
      <c r="B37" s="231">
        <v>2001</v>
      </c>
      <c r="C37" s="237" t="str">
        <v/>
      </c>
      <c r="D37" s="237" t="str">
        <v/>
      </c>
      <c r="E37" s="237" t="str">
        <v/>
      </c>
      <c r="F37" s="237" t="str">
        <v/>
      </c>
      <c r="G37" s="237" t="str">
        <v/>
      </c>
      <c r="H37" s="237" t="str">
        <v/>
      </c>
      <c r="I37" s="237" t="str">
        <v/>
      </c>
      <c r="J37" s="237" t="str">
        <v/>
      </c>
      <c r="K37" s="237" t="str">
        <v/>
      </c>
      <c r="L37" s="237" t="str">
        <v/>
      </c>
      <c r="M37" s="237" t="str">
        <v/>
      </c>
      <c r="N37" s="237" t="str">
        <v/>
      </c>
      <c r="O37" s="237" t="str">
        <v/>
      </c>
      <c r="P37" s="237" t="str">
        <v/>
      </c>
      <c r="Q37" s="237" t="str">
        <v/>
      </c>
      <c r="R37" s="237" t="str">
        <v/>
      </c>
      <c r="S37" s="237" t="str">
        <v/>
      </c>
      <c r="T37" s="237" t="str">
        <v/>
      </c>
      <c r="U37" s="237" t="str">
        <v/>
      </c>
      <c r="V37" s="237" t="str">
        <v/>
      </c>
      <c r="W37" s="237" t="str">
        <v/>
      </c>
      <c r="X37" s="237" t="str">
        <v/>
      </c>
      <c r="Y37" s="237" t="str">
        <v/>
      </c>
      <c r="Z37" s="237" t="str">
        <v/>
      </c>
      <c r="AA37" s="237" t="str">
        <v/>
      </c>
      <c r="AB37" s="237" t="str">
        <v/>
      </c>
      <c r="AC37" s="237" t="str">
        <v/>
      </c>
      <c r="AD37" s="237" t="str">
        <v/>
      </c>
      <c r="AE37" s="237" t="str">
        <v/>
      </c>
      <c r="AF37" s="237" t="str">
        <v/>
      </c>
      <c r="AG37" s="237" t="str">
        <v/>
      </c>
      <c r="AH37" s="237" t="str">
        <v/>
      </c>
      <c r="AI37" s="237" t="str">
        <v/>
      </c>
      <c r="AJ37" s="534" t="str">
        <v/>
      </c>
    </row>
    <row r="38" spans="2:36">
      <c r="B38" s="231">
        <v>2002</v>
      </c>
      <c r="C38" s="237" t="str">
        <v/>
      </c>
      <c r="D38" s="237" t="str">
        <v/>
      </c>
      <c r="E38" s="237" t="str">
        <v/>
      </c>
      <c r="F38" s="237" t="str">
        <v/>
      </c>
      <c r="G38" s="237" t="str">
        <v/>
      </c>
      <c r="H38" s="237" t="str">
        <v/>
      </c>
      <c r="I38" s="237" t="str">
        <v/>
      </c>
      <c r="J38" s="237" t="str">
        <v/>
      </c>
      <c r="K38" s="237" t="str">
        <v/>
      </c>
      <c r="L38" s="237" t="str">
        <v/>
      </c>
      <c r="M38" s="237" t="str">
        <v/>
      </c>
      <c r="N38" s="237" t="str">
        <v/>
      </c>
      <c r="O38" s="237" t="str">
        <v/>
      </c>
      <c r="P38" s="237" t="str">
        <v/>
      </c>
      <c r="Q38" s="237" t="str">
        <v/>
      </c>
      <c r="R38" s="237" t="str">
        <v/>
      </c>
      <c r="S38" s="237" t="str">
        <v/>
      </c>
      <c r="T38" s="237" t="str">
        <v/>
      </c>
      <c r="U38" s="237" t="str">
        <v/>
      </c>
      <c r="V38" s="237" t="str">
        <v/>
      </c>
      <c r="W38" s="237" t="str">
        <v/>
      </c>
      <c r="X38" s="237" t="str">
        <v/>
      </c>
      <c r="Y38" s="237" t="str">
        <v/>
      </c>
      <c r="Z38" s="237" t="str">
        <v/>
      </c>
      <c r="AA38" s="237" t="str">
        <v/>
      </c>
      <c r="AB38" s="237" t="str">
        <v/>
      </c>
      <c r="AC38" s="237" t="str">
        <v/>
      </c>
      <c r="AD38" s="237" t="str">
        <v/>
      </c>
      <c r="AE38" s="237" t="str">
        <v/>
      </c>
      <c r="AF38" s="237" t="str">
        <v/>
      </c>
      <c r="AG38" s="237" t="str">
        <v/>
      </c>
      <c r="AH38" s="237" t="str">
        <v/>
      </c>
      <c r="AI38" s="237" t="str">
        <v/>
      </c>
      <c r="AJ38" s="534" t="str">
        <v/>
      </c>
    </row>
    <row r="39" spans="2:36">
      <c r="B39" s="231">
        <v>2003</v>
      </c>
      <c r="C39" s="237" t="str">
        <v/>
      </c>
      <c r="D39" s="237" t="str">
        <v/>
      </c>
      <c r="E39" s="237" t="str">
        <v/>
      </c>
      <c r="F39" s="237" t="str">
        <v/>
      </c>
      <c r="G39" s="237" t="str">
        <v/>
      </c>
      <c r="H39" s="237" t="str">
        <v/>
      </c>
      <c r="I39" s="237" t="str">
        <v/>
      </c>
      <c r="J39" s="237" t="str">
        <v/>
      </c>
      <c r="K39" s="237" t="str">
        <v/>
      </c>
      <c r="L39" s="237" t="str">
        <v/>
      </c>
      <c r="M39" s="237" t="str">
        <v/>
      </c>
      <c r="N39" s="237" t="str">
        <v/>
      </c>
      <c r="O39" s="237" t="str">
        <v/>
      </c>
      <c r="P39" s="237" t="str">
        <v/>
      </c>
      <c r="Q39" s="237" t="str">
        <v/>
      </c>
      <c r="R39" s="237" t="str">
        <v/>
      </c>
      <c r="S39" s="237" t="str">
        <v/>
      </c>
      <c r="T39" s="237" t="str">
        <v/>
      </c>
      <c r="U39" s="237" t="str">
        <v/>
      </c>
      <c r="V39" s="237" t="str">
        <v/>
      </c>
      <c r="W39" s="237" t="str">
        <v/>
      </c>
      <c r="X39" s="237" t="str">
        <v/>
      </c>
      <c r="Y39" s="237" t="str">
        <v/>
      </c>
      <c r="Z39" s="237" t="str">
        <v/>
      </c>
      <c r="AA39" s="237" t="str">
        <v/>
      </c>
      <c r="AB39" s="237" t="str">
        <v/>
      </c>
      <c r="AC39" s="237" t="str">
        <v/>
      </c>
      <c r="AD39" s="237" t="str">
        <v/>
      </c>
      <c r="AE39" s="237" t="str">
        <v/>
      </c>
      <c r="AF39" s="237" t="str">
        <v/>
      </c>
      <c r="AG39" s="237" t="str">
        <v/>
      </c>
      <c r="AH39" s="237" t="str">
        <v/>
      </c>
      <c r="AI39" s="237" t="str">
        <v/>
      </c>
      <c r="AJ39" s="534" t="str">
        <v/>
      </c>
    </row>
    <row r="40" spans="2:36">
      <c r="B40" s="231">
        <v>2004</v>
      </c>
      <c r="C40" s="237" t="str">
        <v/>
      </c>
      <c r="D40" s="237" t="str">
        <v/>
      </c>
      <c r="E40" s="237" t="str">
        <v/>
      </c>
      <c r="F40" s="237" t="str">
        <v/>
      </c>
      <c r="G40" s="237" t="str">
        <v/>
      </c>
      <c r="H40" s="237" t="str">
        <v/>
      </c>
      <c r="I40" s="237" t="str">
        <v/>
      </c>
      <c r="J40" s="237" t="str">
        <v/>
      </c>
      <c r="K40" s="237" t="str">
        <v/>
      </c>
      <c r="L40" s="237" t="str">
        <v/>
      </c>
      <c r="M40" s="237" t="str">
        <v/>
      </c>
      <c r="N40" s="237" t="str">
        <v/>
      </c>
      <c r="O40" s="237" t="str">
        <v/>
      </c>
      <c r="P40" s="237" t="str">
        <v/>
      </c>
      <c r="Q40" s="237" t="str">
        <v/>
      </c>
      <c r="R40" s="237" t="str">
        <v/>
      </c>
      <c r="S40" s="237" t="str">
        <v/>
      </c>
      <c r="T40" s="237" t="str">
        <v/>
      </c>
      <c r="U40" s="237" t="str">
        <v/>
      </c>
      <c r="V40" s="237" t="str">
        <v/>
      </c>
      <c r="W40" s="237" t="str">
        <v/>
      </c>
      <c r="X40" s="237" t="str">
        <v/>
      </c>
      <c r="Y40" s="237" t="str">
        <v/>
      </c>
      <c r="Z40" s="237" t="str">
        <v/>
      </c>
      <c r="AA40" s="237" t="str">
        <v/>
      </c>
      <c r="AB40" s="237" t="str">
        <v/>
      </c>
      <c r="AC40" s="237" t="str">
        <v/>
      </c>
      <c r="AD40" s="237" t="str">
        <v/>
      </c>
      <c r="AE40" s="237" t="str">
        <v/>
      </c>
      <c r="AF40" s="237" t="str">
        <v/>
      </c>
      <c r="AG40" s="237" t="str">
        <v/>
      </c>
      <c r="AH40" s="237" t="str">
        <v/>
      </c>
      <c r="AI40" s="237" t="str">
        <v/>
      </c>
      <c r="AJ40" s="534" t="str">
        <v/>
      </c>
    </row>
    <row r="41" spans="2:36">
      <c r="B41" s="231">
        <v>2005</v>
      </c>
      <c r="C41" s="237" t="str">
        <v/>
      </c>
      <c r="D41" s="237" t="str">
        <v/>
      </c>
      <c r="E41" s="237" t="str">
        <v/>
      </c>
      <c r="F41" s="237" t="str">
        <v/>
      </c>
      <c r="G41" s="237" t="str">
        <v/>
      </c>
      <c r="H41" s="237" t="str">
        <v/>
      </c>
      <c r="I41" s="237" t="str">
        <v/>
      </c>
      <c r="J41" s="237" t="str">
        <v/>
      </c>
      <c r="K41" s="237" t="str">
        <v/>
      </c>
      <c r="L41" s="237" t="str">
        <v/>
      </c>
      <c r="M41" s="237" t="str">
        <v/>
      </c>
      <c r="N41" s="237" t="str">
        <v/>
      </c>
      <c r="O41" s="237" t="str">
        <v/>
      </c>
      <c r="P41" s="237" t="str">
        <v/>
      </c>
      <c r="Q41" s="237" t="str">
        <v/>
      </c>
      <c r="R41" s="237" t="str">
        <v/>
      </c>
      <c r="S41" s="237" t="str">
        <v/>
      </c>
      <c r="T41" s="237" t="str">
        <v/>
      </c>
      <c r="U41" s="237" t="str">
        <v/>
      </c>
      <c r="V41" s="237" t="str">
        <v/>
      </c>
      <c r="W41" s="237" t="str">
        <v/>
      </c>
      <c r="X41" s="237" t="str">
        <v/>
      </c>
      <c r="Y41" s="237" t="str">
        <v/>
      </c>
      <c r="Z41" s="237" t="str">
        <v/>
      </c>
      <c r="AA41" s="237" t="str">
        <v/>
      </c>
      <c r="AB41" s="237" t="str">
        <v/>
      </c>
      <c r="AC41" s="237" t="str">
        <v/>
      </c>
      <c r="AD41" s="237" t="str">
        <v/>
      </c>
      <c r="AE41" s="237" t="str">
        <v/>
      </c>
      <c r="AF41" s="237" t="str">
        <v/>
      </c>
      <c r="AG41" s="237" t="str">
        <v/>
      </c>
      <c r="AH41" s="237" t="str">
        <v/>
      </c>
      <c r="AI41" s="237" t="str">
        <v/>
      </c>
      <c r="AJ41" s="534" t="str">
        <v/>
      </c>
    </row>
    <row r="42" spans="2:36">
      <c r="B42" s="231">
        <v>2006</v>
      </c>
      <c r="C42" s="237" t="str">
        <v/>
      </c>
      <c r="D42" s="237" t="str">
        <v/>
      </c>
      <c r="E42" s="237" t="str">
        <v/>
      </c>
      <c r="F42" s="237" t="str">
        <v/>
      </c>
      <c r="G42" s="237" t="str">
        <v/>
      </c>
      <c r="H42" s="237" t="str">
        <v/>
      </c>
      <c r="I42" s="237" t="str">
        <v/>
      </c>
      <c r="J42" s="237" t="str">
        <v/>
      </c>
      <c r="K42" s="237" t="str">
        <v/>
      </c>
      <c r="L42" s="237" t="str">
        <v/>
      </c>
      <c r="M42" s="237" t="str">
        <v/>
      </c>
      <c r="N42" s="237" t="str">
        <v/>
      </c>
      <c r="O42" s="237" t="str">
        <v/>
      </c>
      <c r="P42" s="237" t="str">
        <v/>
      </c>
      <c r="Q42" s="237" t="str">
        <v/>
      </c>
      <c r="R42" s="237" t="str">
        <v/>
      </c>
      <c r="S42" s="237" t="str">
        <v/>
      </c>
      <c r="T42" s="237" t="str">
        <v/>
      </c>
      <c r="U42" s="237" t="str">
        <v/>
      </c>
      <c r="V42" s="237" t="str">
        <v/>
      </c>
      <c r="W42" s="237" t="str">
        <v/>
      </c>
      <c r="X42" s="237" t="str">
        <v/>
      </c>
      <c r="Y42" s="237" t="str">
        <v/>
      </c>
      <c r="Z42" s="237" t="str">
        <v/>
      </c>
      <c r="AA42" s="237" t="str">
        <v/>
      </c>
      <c r="AB42" s="237" t="str">
        <v/>
      </c>
      <c r="AC42" s="237" t="str">
        <v/>
      </c>
      <c r="AD42" s="237" t="str">
        <v/>
      </c>
      <c r="AE42" s="237" t="str">
        <v/>
      </c>
      <c r="AF42" s="237" t="str">
        <v/>
      </c>
      <c r="AG42" s="237" t="str">
        <v/>
      </c>
      <c r="AH42" s="237" t="str">
        <v/>
      </c>
      <c r="AI42" s="237" t="str">
        <v/>
      </c>
      <c r="AJ42" s="534" t="str">
        <v/>
      </c>
    </row>
    <row r="43" spans="2:36">
      <c r="B43" s="231">
        <v>2007</v>
      </c>
      <c r="C43" s="237" t="str">
        <v/>
      </c>
      <c r="D43" s="237" t="str">
        <v/>
      </c>
      <c r="E43" s="237" t="str">
        <v/>
      </c>
      <c r="F43" s="237" t="str">
        <v/>
      </c>
      <c r="G43" s="237" t="str">
        <v/>
      </c>
      <c r="H43" s="237" t="str">
        <v/>
      </c>
      <c r="I43" s="237" t="str">
        <v/>
      </c>
      <c r="J43" s="237" t="str">
        <v/>
      </c>
      <c r="K43" s="237" t="str">
        <v/>
      </c>
      <c r="L43" s="237" t="str">
        <v/>
      </c>
      <c r="M43" s="237" t="str">
        <v/>
      </c>
      <c r="N43" s="237" t="str">
        <v/>
      </c>
      <c r="O43" s="237" t="str">
        <v/>
      </c>
      <c r="P43" s="237" t="str">
        <v/>
      </c>
      <c r="Q43" s="237" t="str">
        <v/>
      </c>
      <c r="R43" s="237" t="str">
        <v/>
      </c>
      <c r="S43" s="237" t="str">
        <v/>
      </c>
      <c r="T43" s="237" t="str">
        <v/>
      </c>
      <c r="U43" s="237" t="str">
        <v/>
      </c>
      <c r="V43" s="237" t="str">
        <v/>
      </c>
      <c r="W43" s="237" t="str">
        <v/>
      </c>
      <c r="X43" s="237" t="str">
        <v/>
      </c>
      <c r="Y43" s="237" t="str">
        <v/>
      </c>
      <c r="Z43" s="237" t="str">
        <v/>
      </c>
      <c r="AA43" s="237" t="str">
        <v/>
      </c>
      <c r="AB43" s="237" t="str">
        <v/>
      </c>
      <c r="AC43" s="237" t="str">
        <v/>
      </c>
      <c r="AD43" s="237" t="str">
        <v/>
      </c>
      <c r="AE43" s="237" t="str">
        <v/>
      </c>
      <c r="AF43" s="237" t="str">
        <v/>
      </c>
      <c r="AG43" s="237" t="str">
        <v/>
      </c>
      <c r="AH43" s="237" t="str">
        <v/>
      </c>
      <c r="AI43" s="237" t="str">
        <v/>
      </c>
      <c r="AJ43" s="534" t="str">
        <v/>
      </c>
    </row>
    <row r="44" spans="2:36">
      <c r="B44" s="231">
        <v>2008</v>
      </c>
      <c r="C44" s="237" t="str">
        <v/>
      </c>
      <c r="D44" s="237" t="str">
        <v/>
      </c>
      <c r="E44" s="237" t="str">
        <v/>
      </c>
      <c r="F44" s="237" t="str">
        <v/>
      </c>
      <c r="G44" s="237" t="str">
        <v/>
      </c>
      <c r="H44" s="237" t="str">
        <v/>
      </c>
      <c r="I44" s="237" t="str">
        <v/>
      </c>
      <c r="J44" s="237" t="str">
        <v/>
      </c>
      <c r="K44" s="237" t="str">
        <v/>
      </c>
      <c r="L44" s="237" t="str">
        <v/>
      </c>
      <c r="M44" s="237" t="str">
        <v/>
      </c>
      <c r="N44" s="237" t="str">
        <v>p</v>
      </c>
      <c r="O44" s="237" t="str">
        <v/>
      </c>
      <c r="P44" s="237" t="str">
        <v/>
      </c>
      <c r="Q44" s="237" t="str">
        <v/>
      </c>
      <c r="R44" s="237" t="str">
        <v/>
      </c>
      <c r="S44" s="237" t="str">
        <v/>
      </c>
      <c r="T44" s="237" t="str">
        <v/>
      </c>
      <c r="U44" s="237" t="str">
        <v/>
      </c>
      <c r="V44" s="237" t="str">
        <v/>
      </c>
      <c r="W44" s="237" t="str">
        <v/>
      </c>
      <c r="X44" s="237" t="str">
        <v/>
      </c>
      <c r="Y44" s="237" t="str">
        <v/>
      </c>
      <c r="Z44" s="237" t="str">
        <v/>
      </c>
      <c r="AA44" s="237" t="str">
        <v/>
      </c>
      <c r="AB44" s="237" t="str">
        <v/>
      </c>
      <c r="AC44" s="237" t="str">
        <v/>
      </c>
      <c r="AD44" s="237" t="str">
        <v/>
      </c>
      <c r="AE44" s="237" t="str">
        <v/>
      </c>
      <c r="AF44" s="237" t="str">
        <v/>
      </c>
      <c r="AG44" s="237" t="str">
        <v/>
      </c>
      <c r="AH44" s="237" t="str">
        <v/>
      </c>
      <c r="AI44" s="237" t="str">
        <v/>
      </c>
      <c r="AJ44" s="534" t="str">
        <v/>
      </c>
    </row>
    <row r="45" spans="2:36">
      <c r="B45" s="231">
        <v>2009</v>
      </c>
      <c r="C45" s="237" t="str">
        <v/>
      </c>
      <c r="D45" s="237" t="str">
        <v/>
      </c>
      <c r="E45" s="237" t="str">
        <v/>
      </c>
      <c r="F45" s="237" t="str">
        <v/>
      </c>
      <c r="G45" s="237" t="str">
        <v/>
      </c>
      <c r="H45" s="237" t="str">
        <v/>
      </c>
      <c r="I45" s="237" t="str">
        <v/>
      </c>
      <c r="J45" s="237" t="str">
        <v/>
      </c>
      <c r="K45" s="237" t="str">
        <v/>
      </c>
      <c r="L45" s="237" t="str">
        <v/>
      </c>
      <c r="M45" s="237" t="str">
        <v/>
      </c>
      <c r="N45" s="237" t="str">
        <v>p</v>
      </c>
      <c r="O45" s="237" t="str">
        <v/>
      </c>
      <c r="P45" s="237" t="str">
        <v/>
      </c>
      <c r="Q45" s="237" t="str">
        <v/>
      </c>
      <c r="R45" s="237" t="str">
        <v/>
      </c>
      <c r="S45" s="237" t="str">
        <v/>
      </c>
      <c r="T45" s="237" t="str">
        <v/>
      </c>
      <c r="U45" s="237" t="str">
        <v/>
      </c>
      <c r="V45" s="237" t="str">
        <v/>
      </c>
      <c r="W45" s="237" t="str">
        <v/>
      </c>
      <c r="X45" s="237" t="str">
        <v/>
      </c>
      <c r="Y45" s="237" t="str">
        <v/>
      </c>
      <c r="Z45" s="237" t="str">
        <v/>
      </c>
      <c r="AA45" s="237" t="str">
        <v/>
      </c>
      <c r="AB45" s="237" t="str">
        <v/>
      </c>
      <c r="AC45" s="237" t="str">
        <v/>
      </c>
      <c r="AD45" s="237" t="str">
        <v/>
      </c>
      <c r="AE45" s="237" t="str">
        <v/>
      </c>
      <c r="AF45" s="237" t="str">
        <v/>
      </c>
      <c r="AG45" s="237" t="str">
        <v/>
      </c>
      <c r="AH45" s="237" t="str">
        <v/>
      </c>
      <c r="AI45" s="237" t="str">
        <v/>
      </c>
      <c r="AJ45" s="534" t="str">
        <v/>
      </c>
    </row>
    <row r="46" spans="2:36">
      <c r="B46" s="231">
        <v>2010</v>
      </c>
      <c r="C46" s="237" t="str">
        <v/>
      </c>
      <c r="D46" s="237" t="str">
        <v/>
      </c>
      <c r="E46" s="237" t="str">
        <v/>
      </c>
      <c r="F46" s="237" t="str">
        <v/>
      </c>
      <c r="G46" s="237" t="str">
        <v/>
      </c>
      <c r="H46" s="237" t="str">
        <v/>
      </c>
      <c r="I46" s="237" t="str">
        <v/>
      </c>
      <c r="J46" s="237" t="str">
        <v/>
      </c>
      <c r="K46" s="237" t="str">
        <v/>
      </c>
      <c r="L46" s="237" t="str">
        <v/>
      </c>
      <c r="M46" s="237" t="str">
        <v/>
      </c>
      <c r="N46" s="237" t="str">
        <v>p</v>
      </c>
      <c r="O46" s="237" t="str">
        <v/>
      </c>
      <c r="P46" s="237" t="str">
        <v/>
      </c>
      <c r="Q46" s="237" t="str">
        <v/>
      </c>
      <c r="R46" s="237" t="str">
        <v/>
      </c>
      <c r="S46" s="237" t="str">
        <v/>
      </c>
      <c r="T46" s="237" t="str">
        <v/>
      </c>
      <c r="U46" s="237" t="str">
        <v/>
      </c>
      <c r="V46" s="237" t="str">
        <v/>
      </c>
      <c r="W46" s="237" t="str">
        <v/>
      </c>
      <c r="X46" s="237" t="str">
        <v/>
      </c>
      <c r="Y46" s="237" t="str">
        <v/>
      </c>
      <c r="Z46" s="237" t="str">
        <v/>
      </c>
      <c r="AA46" s="237" t="str">
        <v/>
      </c>
      <c r="AB46" s="237" t="str">
        <v/>
      </c>
      <c r="AC46" s="237" t="str">
        <v/>
      </c>
      <c r="AD46" s="237" t="str">
        <v/>
      </c>
      <c r="AE46" s="237" t="str">
        <v/>
      </c>
      <c r="AF46" s="237" t="str">
        <v/>
      </c>
      <c r="AG46" s="237" t="str">
        <v/>
      </c>
      <c r="AH46" s="237" t="str">
        <v/>
      </c>
      <c r="AI46" s="237" t="str">
        <v/>
      </c>
      <c r="AJ46" s="534" t="str">
        <v/>
      </c>
    </row>
    <row r="47" spans="2:36">
      <c r="B47" s="231">
        <v>2011</v>
      </c>
      <c r="C47" s="237" t="str">
        <v/>
      </c>
      <c r="D47" s="237" t="str">
        <v/>
      </c>
      <c r="E47" s="237" t="str">
        <v/>
      </c>
      <c r="F47" s="237" t="str">
        <v/>
      </c>
      <c r="G47" s="237" t="str">
        <v/>
      </c>
      <c r="H47" s="237" t="str">
        <v/>
      </c>
      <c r="I47" s="237" t="str">
        <v/>
      </c>
      <c r="J47" s="237" t="str">
        <v/>
      </c>
      <c r="K47" s="237" t="str">
        <v/>
      </c>
      <c r="L47" s="237" t="str">
        <v/>
      </c>
      <c r="M47" s="237" t="str">
        <v/>
      </c>
      <c r="N47" s="237" t="str">
        <v>p</v>
      </c>
      <c r="O47" s="237" t="str">
        <v/>
      </c>
      <c r="P47" s="237" t="str">
        <v/>
      </c>
      <c r="Q47" s="237" t="str">
        <v/>
      </c>
      <c r="R47" s="237" t="str">
        <v/>
      </c>
      <c r="S47" s="237" t="str">
        <v/>
      </c>
      <c r="T47" s="237" t="str">
        <v/>
      </c>
      <c r="U47" s="237" t="str">
        <v/>
      </c>
      <c r="V47" s="237" t="str">
        <v/>
      </c>
      <c r="W47" s="237" t="str">
        <v/>
      </c>
      <c r="X47" s="237" t="str">
        <v/>
      </c>
      <c r="Y47" s="237" t="str">
        <v/>
      </c>
      <c r="Z47" s="237" t="str">
        <v/>
      </c>
      <c r="AA47" s="237" t="str">
        <v/>
      </c>
      <c r="AB47" s="237" t="str">
        <v/>
      </c>
      <c r="AC47" s="237" t="str">
        <v/>
      </c>
      <c r="AD47" s="237" t="str">
        <v/>
      </c>
      <c r="AE47" s="237" t="str">
        <v/>
      </c>
      <c r="AF47" s="237" t="str">
        <v/>
      </c>
      <c r="AG47" s="237" t="str">
        <v/>
      </c>
      <c r="AH47" s="237" t="str">
        <v/>
      </c>
      <c r="AI47" s="237" t="str">
        <v/>
      </c>
      <c r="AJ47" s="534" t="str">
        <v/>
      </c>
    </row>
    <row r="48" spans="2:36">
      <c r="B48" s="231">
        <v>2012</v>
      </c>
      <c r="C48" s="237" t="str">
        <v/>
      </c>
      <c r="D48" s="237" t="str">
        <v/>
      </c>
      <c r="E48" s="237" t="str">
        <v/>
      </c>
      <c r="F48" s="237" t="str">
        <v/>
      </c>
      <c r="G48" s="237" t="str">
        <v/>
      </c>
      <c r="H48" s="237" t="str">
        <v/>
      </c>
      <c r="I48" s="237" t="str">
        <v/>
      </c>
      <c r="J48" s="237" t="str">
        <v/>
      </c>
      <c r="K48" s="237" t="str">
        <v/>
      </c>
      <c r="L48" s="237" t="str">
        <v/>
      </c>
      <c r="M48" s="237" t="str">
        <v/>
      </c>
      <c r="N48" s="237" t="str">
        <v>p</v>
      </c>
      <c r="O48" s="237" t="str">
        <v/>
      </c>
      <c r="P48" s="237" t="str">
        <v/>
      </c>
      <c r="Q48" s="237" t="str">
        <v/>
      </c>
      <c r="R48" s="237" t="str">
        <v/>
      </c>
      <c r="S48" s="237" t="str">
        <v/>
      </c>
      <c r="T48" s="237" t="str">
        <v/>
      </c>
      <c r="U48" s="237" t="str">
        <v/>
      </c>
      <c r="V48" s="237" t="str">
        <v/>
      </c>
      <c r="W48" s="237" t="str">
        <v/>
      </c>
      <c r="X48" s="237" t="str">
        <v/>
      </c>
      <c r="Y48" s="237" t="str">
        <v/>
      </c>
      <c r="Z48" s="237" t="str">
        <v/>
      </c>
      <c r="AA48" s="237" t="str">
        <v/>
      </c>
      <c r="AB48" s="237" t="str">
        <v/>
      </c>
      <c r="AC48" s="237" t="str">
        <v/>
      </c>
      <c r="AD48" s="237" t="str">
        <v/>
      </c>
      <c r="AE48" s="237" t="str">
        <v/>
      </c>
      <c r="AF48" s="237" t="str">
        <v/>
      </c>
      <c r="AG48" s="237" t="str">
        <v/>
      </c>
      <c r="AH48" s="237" t="str">
        <v/>
      </c>
      <c r="AI48" s="237" t="str">
        <v/>
      </c>
      <c r="AJ48" s="534" t="str">
        <v/>
      </c>
    </row>
    <row r="49" spans="2:36">
      <c r="B49" s="231">
        <v>2013</v>
      </c>
      <c r="C49" s="237" t="str">
        <v/>
      </c>
      <c r="D49" s="237" t="str">
        <v/>
      </c>
      <c r="E49" s="237" t="str">
        <v/>
      </c>
      <c r="F49" s="237" t="str">
        <v/>
      </c>
      <c r="G49" s="237" t="str">
        <v/>
      </c>
      <c r="H49" s="237" t="str">
        <v/>
      </c>
      <c r="I49" s="237" t="str">
        <v/>
      </c>
      <c r="J49" s="237" t="str">
        <v/>
      </c>
      <c r="K49" s="237" t="str">
        <v/>
      </c>
      <c r="L49" s="237" t="str">
        <v/>
      </c>
      <c r="M49" s="237" t="str">
        <v/>
      </c>
      <c r="N49" s="237" t="str">
        <v>p</v>
      </c>
      <c r="O49" s="237" t="str">
        <v/>
      </c>
      <c r="P49" s="237" t="str">
        <v/>
      </c>
      <c r="Q49" s="237" t="str">
        <v/>
      </c>
      <c r="R49" s="237" t="str">
        <v/>
      </c>
      <c r="S49" s="237" t="str">
        <v/>
      </c>
      <c r="T49" s="237" t="str">
        <v/>
      </c>
      <c r="U49" s="237" t="str">
        <v/>
      </c>
      <c r="V49" s="237" t="str">
        <v/>
      </c>
      <c r="W49" s="237" t="str">
        <v/>
      </c>
      <c r="X49" s="237" t="str">
        <v/>
      </c>
      <c r="Y49" s="237" t="str">
        <v/>
      </c>
      <c r="Z49" s="237" t="str">
        <v/>
      </c>
      <c r="AA49" s="237" t="str">
        <v/>
      </c>
      <c r="AB49" s="237" t="str">
        <v/>
      </c>
      <c r="AC49" s="237" t="str">
        <v/>
      </c>
      <c r="AD49" s="237" t="str">
        <v/>
      </c>
      <c r="AE49" s="237" t="str">
        <v/>
      </c>
      <c r="AF49" s="237" t="str">
        <v/>
      </c>
      <c r="AG49" s="237" t="str">
        <v/>
      </c>
      <c r="AH49" s="237" t="str">
        <v/>
      </c>
      <c r="AI49" s="237" t="str">
        <v/>
      </c>
      <c r="AJ49" s="534" t="str">
        <v/>
      </c>
    </row>
    <row r="50" spans="2:36">
      <c r="B50" s="231">
        <v>2014</v>
      </c>
      <c r="C50" s="237" t="str">
        <v/>
      </c>
      <c r="D50" s="237" t="str">
        <v/>
      </c>
      <c r="E50" s="237" t="str">
        <v/>
      </c>
      <c r="F50" s="237" t="str">
        <v/>
      </c>
      <c r="G50" s="237" t="str">
        <v/>
      </c>
      <c r="H50" s="237" t="str">
        <v/>
      </c>
      <c r="I50" s="237" t="str">
        <v/>
      </c>
      <c r="J50" s="237" t="str">
        <v/>
      </c>
      <c r="K50" s="237" t="str">
        <v/>
      </c>
      <c r="L50" s="237" t="str">
        <v/>
      </c>
      <c r="M50" s="237" t="str">
        <v/>
      </c>
      <c r="N50" s="237" t="str">
        <v/>
      </c>
      <c r="O50" s="237" t="str">
        <v/>
      </c>
      <c r="P50" s="237" t="str">
        <v/>
      </c>
      <c r="Q50" s="237" t="str">
        <v/>
      </c>
      <c r="R50" s="237" t="str">
        <v/>
      </c>
      <c r="S50" s="237" t="str">
        <v/>
      </c>
      <c r="T50" s="237" t="str">
        <v/>
      </c>
      <c r="U50" s="237" t="str">
        <v/>
      </c>
      <c r="V50" s="237" t="str">
        <v/>
      </c>
      <c r="W50" s="237" t="str">
        <v/>
      </c>
      <c r="X50" s="237" t="str">
        <v/>
      </c>
      <c r="Y50" s="237" t="str">
        <v/>
      </c>
      <c r="Z50" s="237" t="str">
        <v/>
      </c>
      <c r="AA50" s="237" t="str">
        <v/>
      </c>
      <c r="AB50" s="237" t="str">
        <v/>
      </c>
      <c r="AC50" s="237" t="str">
        <v/>
      </c>
      <c r="AD50" s="237" t="str">
        <v/>
      </c>
      <c r="AE50" s="237" t="str">
        <v/>
      </c>
      <c r="AF50" s="237" t="str">
        <v/>
      </c>
      <c r="AG50" s="237" t="str">
        <v/>
      </c>
      <c r="AH50" s="237" t="str">
        <v/>
      </c>
      <c r="AI50" s="237" t="str">
        <v/>
      </c>
      <c r="AJ50" s="534" t="str">
        <v/>
      </c>
    </row>
    <row r="51" spans="2:36">
      <c r="B51" s="231">
        <v>2015</v>
      </c>
      <c r="C51" s="237" t="str">
        <v/>
      </c>
      <c r="D51" s="237" t="str">
        <v/>
      </c>
      <c r="E51" s="237" t="str">
        <v/>
      </c>
      <c r="F51" s="237" t="str">
        <v/>
      </c>
      <c r="G51" s="237" t="str">
        <v/>
      </c>
      <c r="H51" s="237" t="str">
        <v/>
      </c>
      <c r="I51" s="237" t="str">
        <v/>
      </c>
      <c r="J51" s="237" t="str">
        <v/>
      </c>
      <c r="K51" s="237" t="str">
        <v/>
      </c>
      <c r="L51" s="237" t="str">
        <v/>
      </c>
      <c r="M51" s="237" t="str">
        <v/>
      </c>
      <c r="N51" s="237" t="str">
        <v/>
      </c>
      <c r="O51" s="237" t="str">
        <v/>
      </c>
      <c r="P51" s="237" t="str">
        <v/>
      </c>
      <c r="Q51" s="237" t="str">
        <v/>
      </c>
      <c r="R51" s="237" t="str">
        <v/>
      </c>
      <c r="S51" s="237" t="str">
        <v/>
      </c>
      <c r="T51" s="237" t="str">
        <v/>
      </c>
      <c r="U51" s="237" t="str">
        <v/>
      </c>
      <c r="V51" s="237" t="str">
        <v/>
      </c>
      <c r="W51" s="237" t="str">
        <v/>
      </c>
      <c r="X51" s="237" t="str">
        <v/>
      </c>
      <c r="Y51" s="237" t="str">
        <v/>
      </c>
      <c r="Z51" s="237" t="str">
        <v/>
      </c>
      <c r="AA51" s="237" t="str">
        <v/>
      </c>
      <c r="AB51" s="237" t="str">
        <v/>
      </c>
      <c r="AC51" s="237" t="str">
        <v/>
      </c>
      <c r="AD51" s="237" t="str">
        <v/>
      </c>
      <c r="AE51" s="237" t="str">
        <v/>
      </c>
      <c r="AF51" s="237" t="str">
        <v/>
      </c>
      <c r="AG51" s="237" t="str">
        <v/>
      </c>
      <c r="AH51" s="237" t="str">
        <v/>
      </c>
      <c r="AI51" s="237" t="str">
        <v/>
      </c>
      <c r="AJ51" s="534" t="str">
        <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AQ58"/>
  <sheetViews>
    <sheetView workbookViewId="0">
      <selection activeCell="X57" sqref="X57"/>
    </sheetView>
  </sheetViews>
  <sheetFormatPr defaultColWidth="22.375" defaultRowHeight="15"/>
  <cols>
    <col min="1" max="16384" width="22.375" style="409"/>
  </cols>
  <sheetData>
    <row r="1" spans="1:43">
      <c r="A1" s="535" t="s">
        <v>483</v>
      </c>
    </row>
    <row r="3" spans="1:43">
      <c r="A3" s="535" t="s">
        <v>288</v>
      </c>
      <c r="B3" s="536">
        <v>41981.83792824074</v>
      </c>
    </row>
    <row r="4" spans="1:43">
      <c r="A4" s="535" t="s">
        <v>289</v>
      </c>
      <c r="B4" s="536">
        <v>41988.458893622686</v>
      </c>
    </row>
    <row r="5" spans="1:43">
      <c r="A5" s="535" t="s">
        <v>519</v>
      </c>
      <c r="B5" s="535" t="s">
        <v>231</v>
      </c>
    </row>
    <row r="7" spans="1:43">
      <c r="A7" s="535" t="s">
        <v>292</v>
      </c>
      <c r="B7" s="535" t="s">
        <v>293</v>
      </c>
    </row>
    <row r="8" spans="1:43">
      <c r="A8" s="535" t="s">
        <v>290</v>
      </c>
      <c r="B8" s="535" t="s">
        <v>484</v>
      </c>
    </row>
    <row r="10" spans="1:43">
      <c r="A10" s="537" t="s">
        <v>294</v>
      </c>
      <c r="B10" s="537" t="s">
        <v>214</v>
      </c>
      <c r="C10" s="537" t="s">
        <v>295</v>
      </c>
      <c r="D10" s="537" t="s">
        <v>215</v>
      </c>
      <c r="E10" s="537" t="s">
        <v>295</v>
      </c>
      <c r="F10" s="537" t="s">
        <v>216</v>
      </c>
      <c r="G10" s="537" t="s">
        <v>295</v>
      </c>
      <c r="H10" s="537" t="s">
        <v>217</v>
      </c>
      <c r="I10" s="537" t="s">
        <v>295</v>
      </c>
      <c r="J10" s="537" t="s">
        <v>218</v>
      </c>
      <c r="K10" s="537" t="s">
        <v>295</v>
      </c>
      <c r="L10" s="537" t="s">
        <v>219</v>
      </c>
      <c r="M10" s="537" t="s">
        <v>295</v>
      </c>
      <c r="N10" s="537" t="s">
        <v>220</v>
      </c>
      <c r="O10" s="537" t="s">
        <v>295</v>
      </c>
      <c r="P10" s="537" t="s">
        <v>221</v>
      </c>
      <c r="Q10" s="537" t="s">
        <v>295</v>
      </c>
      <c r="R10" s="537" t="s">
        <v>222</v>
      </c>
      <c r="S10" s="537" t="s">
        <v>295</v>
      </c>
      <c r="T10" s="537" t="s">
        <v>223</v>
      </c>
      <c r="U10" s="537" t="s">
        <v>295</v>
      </c>
      <c r="V10" s="537" t="s">
        <v>224</v>
      </c>
      <c r="W10" s="537" t="s">
        <v>295</v>
      </c>
      <c r="X10" s="537" t="s">
        <v>225</v>
      </c>
      <c r="Y10" s="537" t="s">
        <v>295</v>
      </c>
      <c r="Z10" s="537" t="s">
        <v>226</v>
      </c>
      <c r="AA10" s="537" t="s">
        <v>295</v>
      </c>
      <c r="AB10" s="537" t="s">
        <v>227</v>
      </c>
      <c r="AC10" s="537" t="s">
        <v>295</v>
      </c>
      <c r="AD10" s="537" t="s">
        <v>228</v>
      </c>
      <c r="AE10" s="537" t="s">
        <v>295</v>
      </c>
      <c r="AF10" s="537" t="s">
        <v>229</v>
      </c>
      <c r="AG10" s="537" t="s">
        <v>295</v>
      </c>
      <c r="AH10" s="537" t="s">
        <v>230</v>
      </c>
      <c r="AI10" s="537" t="s">
        <v>295</v>
      </c>
      <c r="AJ10" s="537" t="s">
        <v>296</v>
      </c>
      <c r="AK10" s="537" t="s">
        <v>295</v>
      </c>
      <c r="AL10" s="537" t="s">
        <v>297</v>
      </c>
      <c r="AM10" s="537" t="s">
        <v>295</v>
      </c>
      <c r="AN10" s="537" t="s">
        <v>423</v>
      </c>
      <c r="AO10" s="537" t="s">
        <v>295</v>
      </c>
      <c r="AP10" s="537" t="s">
        <v>571</v>
      </c>
      <c r="AQ10" s="537" t="s">
        <v>295</v>
      </c>
    </row>
    <row r="11" spans="1:43">
      <c r="A11" s="537" t="s">
        <v>558</v>
      </c>
      <c r="B11" s="538">
        <v>78.900000000000006</v>
      </c>
      <c r="C11" s="539" t="s">
        <v>125</v>
      </c>
      <c r="D11" s="538">
        <v>80.400000000000006</v>
      </c>
      <c r="E11" s="539" t="s">
        <v>125</v>
      </c>
      <c r="F11" s="538">
        <v>82.7</v>
      </c>
      <c r="G11" s="539" t="s">
        <v>125</v>
      </c>
      <c r="H11" s="538">
        <v>85.1</v>
      </c>
      <c r="I11" s="539" t="s">
        <v>125</v>
      </c>
      <c r="J11" s="538">
        <v>87.6</v>
      </c>
      <c r="K11" s="539" t="s">
        <v>125</v>
      </c>
      <c r="L11" s="538">
        <v>91</v>
      </c>
      <c r="M11" s="539" t="s">
        <v>125</v>
      </c>
      <c r="N11" s="538">
        <v>92.8</v>
      </c>
      <c r="O11" s="539" t="s">
        <v>125</v>
      </c>
      <c r="P11" s="538">
        <v>94</v>
      </c>
      <c r="Q11" s="539" t="s">
        <v>125</v>
      </c>
      <c r="R11" s="538">
        <v>95.4</v>
      </c>
      <c r="S11" s="539" t="s">
        <v>125</v>
      </c>
      <c r="T11" s="538">
        <v>97.9</v>
      </c>
      <c r="U11" s="539" t="s">
        <v>125</v>
      </c>
      <c r="V11" s="538">
        <v>100</v>
      </c>
      <c r="W11" s="539" t="s">
        <v>125</v>
      </c>
      <c r="X11" s="538">
        <v>103.4</v>
      </c>
      <c r="Y11" s="539" t="s">
        <v>125</v>
      </c>
      <c r="Z11" s="538">
        <v>106.7</v>
      </c>
      <c r="AA11" s="539" t="s">
        <v>125</v>
      </c>
      <c r="AB11" s="538">
        <v>107.1</v>
      </c>
      <c r="AC11" s="539" t="s">
        <v>125</v>
      </c>
      <c r="AD11" s="538">
        <v>102.3</v>
      </c>
      <c r="AE11" s="539" t="s">
        <v>125</v>
      </c>
      <c r="AF11" s="538">
        <v>104.3</v>
      </c>
      <c r="AG11" s="539" t="s">
        <v>125</v>
      </c>
      <c r="AH11" s="538">
        <v>106</v>
      </c>
      <c r="AI11" s="539" t="s">
        <v>125</v>
      </c>
      <c r="AJ11" s="538">
        <v>105.6</v>
      </c>
      <c r="AK11" s="539" t="s">
        <v>125</v>
      </c>
      <c r="AL11" s="538">
        <v>105.7</v>
      </c>
      <c r="AM11" s="539" t="s">
        <v>125</v>
      </c>
      <c r="AN11" s="539" t="s">
        <v>126</v>
      </c>
      <c r="AO11" s="539" t="s">
        <v>125</v>
      </c>
      <c r="AP11" s="539" t="s">
        <v>126</v>
      </c>
      <c r="AQ11" s="539" t="s">
        <v>125</v>
      </c>
    </row>
    <row r="12" spans="1:43">
      <c r="A12" s="537" t="s">
        <v>298</v>
      </c>
      <c r="B12" s="538">
        <v>78.900000000000006</v>
      </c>
      <c r="C12" s="539" t="s">
        <v>125</v>
      </c>
      <c r="D12" s="538">
        <v>80.400000000000006</v>
      </c>
      <c r="E12" s="539" t="s">
        <v>125</v>
      </c>
      <c r="F12" s="538">
        <v>82.7</v>
      </c>
      <c r="G12" s="539" t="s">
        <v>125</v>
      </c>
      <c r="H12" s="538">
        <v>85.1</v>
      </c>
      <c r="I12" s="539" t="s">
        <v>125</v>
      </c>
      <c r="J12" s="538">
        <v>87.6</v>
      </c>
      <c r="K12" s="539" t="s">
        <v>125</v>
      </c>
      <c r="L12" s="538">
        <v>91</v>
      </c>
      <c r="M12" s="539" t="s">
        <v>125</v>
      </c>
      <c r="N12" s="538">
        <v>92.9</v>
      </c>
      <c r="O12" s="539" t="s">
        <v>125</v>
      </c>
      <c r="P12" s="538">
        <v>94</v>
      </c>
      <c r="Q12" s="539" t="s">
        <v>125</v>
      </c>
      <c r="R12" s="538">
        <v>95.4</v>
      </c>
      <c r="S12" s="539" t="s">
        <v>125</v>
      </c>
      <c r="T12" s="538">
        <v>97.9</v>
      </c>
      <c r="U12" s="539" t="s">
        <v>125</v>
      </c>
      <c r="V12" s="538">
        <v>100</v>
      </c>
      <c r="W12" s="539" t="s">
        <v>125</v>
      </c>
      <c r="X12" s="538">
        <v>103.4</v>
      </c>
      <c r="Y12" s="539" t="s">
        <v>125</v>
      </c>
      <c r="Z12" s="538">
        <v>106.7</v>
      </c>
      <c r="AA12" s="539" t="s">
        <v>125</v>
      </c>
      <c r="AB12" s="538">
        <v>107.1</v>
      </c>
      <c r="AC12" s="539" t="s">
        <v>125</v>
      </c>
      <c r="AD12" s="538">
        <v>102.2</v>
      </c>
      <c r="AE12" s="539" t="s">
        <v>125</v>
      </c>
      <c r="AF12" s="538">
        <v>104.3</v>
      </c>
      <c r="AG12" s="539" t="s">
        <v>125</v>
      </c>
      <c r="AH12" s="538">
        <v>106</v>
      </c>
      <c r="AI12" s="539" t="s">
        <v>125</v>
      </c>
      <c r="AJ12" s="538">
        <v>105.6</v>
      </c>
      <c r="AK12" s="539" t="s">
        <v>125</v>
      </c>
      <c r="AL12" s="538">
        <v>105.7</v>
      </c>
      <c r="AM12" s="539" t="s">
        <v>125</v>
      </c>
      <c r="AN12" s="539" t="s">
        <v>126</v>
      </c>
      <c r="AO12" s="539" t="s">
        <v>125</v>
      </c>
      <c r="AP12" s="539" t="s">
        <v>126</v>
      </c>
      <c r="AQ12" s="539" t="s">
        <v>125</v>
      </c>
    </row>
    <row r="13" spans="1:43">
      <c r="A13" s="537" t="s">
        <v>300</v>
      </c>
      <c r="B13" s="538">
        <v>79.5</v>
      </c>
      <c r="C13" s="539" t="s">
        <v>125</v>
      </c>
      <c r="D13" s="538">
        <v>80.900000000000006</v>
      </c>
      <c r="E13" s="539" t="s">
        <v>125</v>
      </c>
      <c r="F13" s="538">
        <v>83.2</v>
      </c>
      <c r="G13" s="539" t="s">
        <v>125</v>
      </c>
      <c r="H13" s="538">
        <v>85.6</v>
      </c>
      <c r="I13" s="539" t="s">
        <v>125</v>
      </c>
      <c r="J13" s="538">
        <v>88.2</v>
      </c>
      <c r="K13" s="539" t="s">
        <v>125</v>
      </c>
      <c r="L13" s="538">
        <v>91.6</v>
      </c>
      <c r="M13" s="539" t="s">
        <v>125</v>
      </c>
      <c r="N13" s="538">
        <v>93.4</v>
      </c>
      <c r="O13" s="539" t="s">
        <v>125</v>
      </c>
      <c r="P13" s="538">
        <v>94.5</v>
      </c>
      <c r="Q13" s="539" t="s">
        <v>125</v>
      </c>
      <c r="R13" s="538">
        <v>95.7</v>
      </c>
      <c r="S13" s="539" t="s">
        <v>125</v>
      </c>
      <c r="T13" s="538">
        <v>98</v>
      </c>
      <c r="U13" s="539" t="s">
        <v>125</v>
      </c>
      <c r="V13" s="538">
        <v>100</v>
      </c>
      <c r="W13" s="539" t="s">
        <v>125</v>
      </c>
      <c r="X13" s="538">
        <v>103.2</v>
      </c>
      <c r="Y13" s="539" t="s">
        <v>125</v>
      </c>
      <c r="Z13" s="538">
        <v>106.3</v>
      </c>
      <c r="AA13" s="539" t="s">
        <v>125</v>
      </c>
      <c r="AB13" s="538">
        <v>106.3</v>
      </c>
      <c r="AC13" s="539" t="s">
        <v>125</v>
      </c>
      <c r="AD13" s="538">
        <v>101.5</v>
      </c>
      <c r="AE13" s="539" t="s">
        <v>125</v>
      </c>
      <c r="AF13" s="538">
        <v>103.5</v>
      </c>
      <c r="AG13" s="539" t="s">
        <v>125</v>
      </c>
      <c r="AH13" s="538">
        <v>105.1</v>
      </c>
      <c r="AI13" s="539" t="s">
        <v>125</v>
      </c>
      <c r="AJ13" s="538">
        <v>104.6</v>
      </c>
      <c r="AK13" s="539" t="s">
        <v>125</v>
      </c>
      <c r="AL13" s="538">
        <v>104.6</v>
      </c>
      <c r="AM13" s="539" t="s">
        <v>125</v>
      </c>
      <c r="AN13" s="539" t="s">
        <v>126</v>
      </c>
      <c r="AO13" s="539" t="s">
        <v>125</v>
      </c>
      <c r="AP13" s="539" t="s">
        <v>126</v>
      </c>
      <c r="AQ13" s="539" t="s">
        <v>125</v>
      </c>
    </row>
    <row r="14" spans="1:43">
      <c r="A14" s="537" t="s">
        <v>565</v>
      </c>
      <c r="B14" s="538">
        <v>81.7</v>
      </c>
      <c r="C14" s="539" t="s">
        <v>125</v>
      </c>
      <c r="D14" s="538">
        <v>82.9</v>
      </c>
      <c r="E14" s="539" t="s">
        <v>125</v>
      </c>
      <c r="F14" s="538">
        <v>85</v>
      </c>
      <c r="G14" s="539" t="s">
        <v>125</v>
      </c>
      <c r="H14" s="538">
        <v>87.3</v>
      </c>
      <c r="I14" s="539" t="s">
        <v>125</v>
      </c>
      <c r="J14" s="538">
        <v>89.8</v>
      </c>
      <c r="K14" s="539" t="s">
        <v>125</v>
      </c>
      <c r="L14" s="538">
        <v>93.2</v>
      </c>
      <c r="M14" s="539" t="s">
        <v>125</v>
      </c>
      <c r="N14" s="538">
        <v>94.8</v>
      </c>
      <c r="O14" s="539" t="s">
        <v>125</v>
      </c>
      <c r="P14" s="538">
        <v>95.6</v>
      </c>
      <c r="Q14" s="539" t="s">
        <v>125</v>
      </c>
      <c r="R14" s="538">
        <v>96.3</v>
      </c>
      <c r="S14" s="539" t="s">
        <v>125</v>
      </c>
      <c r="T14" s="538">
        <v>98.4</v>
      </c>
      <c r="U14" s="539" t="s">
        <v>125</v>
      </c>
      <c r="V14" s="538">
        <v>100</v>
      </c>
      <c r="W14" s="539" t="s">
        <v>125</v>
      </c>
      <c r="X14" s="538">
        <v>103.2</v>
      </c>
      <c r="Y14" s="539" t="s">
        <v>125</v>
      </c>
      <c r="Z14" s="538">
        <v>106.2</v>
      </c>
      <c r="AA14" s="539" t="s">
        <v>125</v>
      </c>
      <c r="AB14" s="538">
        <v>106.6</v>
      </c>
      <c r="AC14" s="539" t="s">
        <v>125</v>
      </c>
      <c r="AD14" s="538">
        <v>102</v>
      </c>
      <c r="AE14" s="539" t="s">
        <v>125</v>
      </c>
      <c r="AF14" s="538">
        <v>104</v>
      </c>
      <c r="AG14" s="539" t="s">
        <v>125</v>
      </c>
      <c r="AH14" s="538">
        <v>105.6</v>
      </c>
      <c r="AI14" s="539" t="s">
        <v>125</v>
      </c>
      <c r="AJ14" s="538">
        <v>104.9</v>
      </c>
      <c r="AK14" s="539" t="s">
        <v>125</v>
      </c>
      <c r="AL14" s="538">
        <v>104.5</v>
      </c>
      <c r="AM14" s="539" t="s">
        <v>125</v>
      </c>
      <c r="AN14" s="539" t="s">
        <v>126</v>
      </c>
      <c r="AO14" s="539" t="s">
        <v>125</v>
      </c>
      <c r="AP14" s="539" t="s">
        <v>126</v>
      </c>
      <c r="AQ14" s="539" t="s">
        <v>125</v>
      </c>
    </row>
    <row r="15" spans="1:43">
      <c r="A15" s="537" t="s">
        <v>185</v>
      </c>
      <c r="B15" s="538">
        <v>80.3</v>
      </c>
      <c r="C15" s="539" t="s">
        <v>125</v>
      </c>
      <c r="D15" s="538">
        <v>81.400000000000006</v>
      </c>
      <c r="E15" s="539" t="s">
        <v>125</v>
      </c>
      <c r="F15" s="538">
        <v>84.4</v>
      </c>
      <c r="G15" s="539" t="s">
        <v>125</v>
      </c>
      <c r="H15" s="538">
        <v>86.1</v>
      </c>
      <c r="I15" s="539" t="s">
        <v>125</v>
      </c>
      <c r="J15" s="538">
        <v>89.1</v>
      </c>
      <c r="K15" s="539" t="s">
        <v>125</v>
      </c>
      <c r="L15" s="538">
        <v>92.4</v>
      </c>
      <c r="M15" s="539" t="s">
        <v>125</v>
      </c>
      <c r="N15" s="538">
        <v>93.1</v>
      </c>
      <c r="O15" s="539" t="s">
        <v>125</v>
      </c>
      <c r="P15" s="538">
        <v>94.4</v>
      </c>
      <c r="Q15" s="539" t="s">
        <v>125</v>
      </c>
      <c r="R15" s="538">
        <v>95.2</v>
      </c>
      <c r="S15" s="539" t="s">
        <v>125</v>
      </c>
      <c r="T15" s="538">
        <v>98.3</v>
      </c>
      <c r="U15" s="539" t="s">
        <v>125</v>
      </c>
      <c r="V15" s="538">
        <v>100</v>
      </c>
      <c r="W15" s="539" t="s">
        <v>125</v>
      </c>
      <c r="X15" s="538">
        <v>102.7</v>
      </c>
      <c r="Y15" s="539" t="s">
        <v>125</v>
      </c>
      <c r="Z15" s="538">
        <v>105.6</v>
      </c>
      <c r="AA15" s="539" t="s">
        <v>125</v>
      </c>
      <c r="AB15" s="538">
        <v>106.7</v>
      </c>
      <c r="AC15" s="539" t="s">
        <v>125</v>
      </c>
      <c r="AD15" s="538">
        <v>103.7</v>
      </c>
      <c r="AE15" s="539" t="s">
        <v>125</v>
      </c>
      <c r="AF15" s="538">
        <v>106.1</v>
      </c>
      <c r="AG15" s="539" t="s">
        <v>125</v>
      </c>
      <c r="AH15" s="538">
        <v>108</v>
      </c>
      <c r="AI15" s="539" t="s">
        <v>125</v>
      </c>
      <c r="AJ15" s="538">
        <v>107.8</v>
      </c>
      <c r="AK15" s="539" t="s">
        <v>125</v>
      </c>
      <c r="AL15" s="538">
        <v>108</v>
      </c>
      <c r="AM15" s="539" t="s">
        <v>125</v>
      </c>
      <c r="AN15" s="539" t="s">
        <v>126</v>
      </c>
      <c r="AO15" s="539" t="s">
        <v>125</v>
      </c>
      <c r="AP15" s="539" t="s">
        <v>126</v>
      </c>
      <c r="AQ15" s="539" t="s">
        <v>125</v>
      </c>
    </row>
    <row r="16" spans="1:43">
      <c r="A16" s="537" t="s">
        <v>186</v>
      </c>
      <c r="B16" s="538">
        <v>75.7</v>
      </c>
      <c r="C16" s="539" t="s">
        <v>125</v>
      </c>
      <c r="D16" s="538">
        <v>68.900000000000006</v>
      </c>
      <c r="E16" s="539" t="s">
        <v>125</v>
      </c>
      <c r="F16" s="538">
        <v>67.8</v>
      </c>
      <c r="G16" s="539" t="s">
        <v>125</v>
      </c>
      <c r="H16" s="538">
        <v>71</v>
      </c>
      <c r="I16" s="539" t="s">
        <v>125</v>
      </c>
      <c r="J16" s="538">
        <v>72.400000000000006</v>
      </c>
      <c r="K16" s="539" t="s">
        <v>125</v>
      </c>
      <c r="L16" s="538">
        <v>76.599999999999994</v>
      </c>
      <c r="M16" s="539" t="s">
        <v>125</v>
      </c>
      <c r="N16" s="538">
        <v>79.8</v>
      </c>
      <c r="O16" s="539" t="s">
        <v>125</v>
      </c>
      <c r="P16" s="538">
        <v>83.5</v>
      </c>
      <c r="Q16" s="539" t="s">
        <v>125</v>
      </c>
      <c r="R16" s="538">
        <v>88.1</v>
      </c>
      <c r="S16" s="539" t="s">
        <v>125</v>
      </c>
      <c r="T16" s="538">
        <v>94</v>
      </c>
      <c r="U16" s="539" t="s">
        <v>125</v>
      </c>
      <c r="V16" s="538">
        <v>100</v>
      </c>
      <c r="W16" s="539" t="s">
        <v>125</v>
      </c>
      <c r="X16" s="538">
        <v>106.5</v>
      </c>
      <c r="Y16" s="539" t="s">
        <v>125</v>
      </c>
      <c r="Z16" s="538">
        <v>113.4</v>
      </c>
      <c r="AA16" s="539" t="s">
        <v>125</v>
      </c>
      <c r="AB16" s="538">
        <v>120.4</v>
      </c>
      <c r="AC16" s="539" t="s">
        <v>125</v>
      </c>
      <c r="AD16" s="538">
        <v>113.8</v>
      </c>
      <c r="AE16" s="539" t="s">
        <v>125</v>
      </c>
      <c r="AF16" s="538">
        <v>114.3</v>
      </c>
      <c r="AG16" s="539" t="s">
        <v>125</v>
      </c>
      <c r="AH16" s="538">
        <v>116.4</v>
      </c>
      <c r="AI16" s="539" t="s">
        <v>125</v>
      </c>
      <c r="AJ16" s="538">
        <v>117</v>
      </c>
      <c r="AK16" s="539" t="s">
        <v>125</v>
      </c>
      <c r="AL16" s="538">
        <v>118</v>
      </c>
      <c r="AM16" s="539" t="s">
        <v>125</v>
      </c>
      <c r="AN16" s="539" t="s">
        <v>126</v>
      </c>
      <c r="AO16" s="539" t="s">
        <v>125</v>
      </c>
      <c r="AP16" s="539" t="s">
        <v>126</v>
      </c>
      <c r="AQ16" s="539" t="s">
        <v>125</v>
      </c>
    </row>
    <row r="17" spans="1:43">
      <c r="A17" s="537" t="s">
        <v>187</v>
      </c>
      <c r="B17" s="538">
        <v>74.7</v>
      </c>
      <c r="C17" s="539" t="s">
        <v>125</v>
      </c>
      <c r="D17" s="538">
        <v>78.099999999999994</v>
      </c>
      <c r="E17" s="539" t="s">
        <v>125</v>
      </c>
      <c r="F17" s="538">
        <v>77.400000000000006</v>
      </c>
      <c r="G17" s="539" t="s">
        <v>125</v>
      </c>
      <c r="H17" s="538">
        <v>77.3</v>
      </c>
      <c r="I17" s="539" t="s">
        <v>125</v>
      </c>
      <c r="J17" s="538">
        <v>78.599999999999994</v>
      </c>
      <c r="K17" s="539" t="s">
        <v>125</v>
      </c>
      <c r="L17" s="538">
        <v>81.8</v>
      </c>
      <c r="M17" s="539" t="s">
        <v>125</v>
      </c>
      <c r="N17" s="538">
        <v>84.4</v>
      </c>
      <c r="O17" s="539" t="s">
        <v>125</v>
      </c>
      <c r="P17" s="538">
        <v>86.2</v>
      </c>
      <c r="Q17" s="539" t="s">
        <v>125</v>
      </c>
      <c r="R17" s="538">
        <v>89.4</v>
      </c>
      <c r="S17" s="539" t="s">
        <v>125</v>
      </c>
      <c r="T17" s="538">
        <v>93.7</v>
      </c>
      <c r="U17" s="539" t="s">
        <v>125</v>
      </c>
      <c r="V17" s="538">
        <v>100</v>
      </c>
      <c r="W17" s="539" t="s">
        <v>125</v>
      </c>
      <c r="X17" s="538">
        <v>107</v>
      </c>
      <c r="Y17" s="539" t="s">
        <v>125</v>
      </c>
      <c r="Z17" s="538">
        <v>113.2</v>
      </c>
      <c r="AA17" s="539" t="s">
        <v>125</v>
      </c>
      <c r="AB17" s="538">
        <v>116.7</v>
      </c>
      <c r="AC17" s="539" t="s">
        <v>125</v>
      </c>
      <c r="AD17" s="538">
        <v>111.4</v>
      </c>
      <c r="AE17" s="539" t="s">
        <v>125</v>
      </c>
      <c r="AF17" s="538">
        <v>114.2</v>
      </c>
      <c r="AG17" s="539" t="s">
        <v>125</v>
      </c>
      <c r="AH17" s="538">
        <v>116.2</v>
      </c>
      <c r="AI17" s="539" t="s">
        <v>125</v>
      </c>
      <c r="AJ17" s="538">
        <v>115</v>
      </c>
      <c r="AK17" s="539" t="s">
        <v>125</v>
      </c>
      <c r="AL17" s="538">
        <v>114</v>
      </c>
      <c r="AM17" s="539" t="s">
        <v>125</v>
      </c>
      <c r="AN17" s="539" t="s">
        <v>126</v>
      </c>
      <c r="AO17" s="539" t="s">
        <v>125</v>
      </c>
      <c r="AP17" s="539" t="s">
        <v>126</v>
      </c>
      <c r="AQ17" s="539" t="s">
        <v>125</v>
      </c>
    </row>
    <row r="18" spans="1:43">
      <c r="A18" s="537" t="s">
        <v>188</v>
      </c>
      <c r="B18" s="538">
        <v>81.599999999999994</v>
      </c>
      <c r="C18" s="539" t="s">
        <v>125</v>
      </c>
      <c r="D18" s="538">
        <v>83.9</v>
      </c>
      <c r="E18" s="539" t="s">
        <v>125</v>
      </c>
      <c r="F18" s="538">
        <v>86.6</v>
      </c>
      <c r="G18" s="539" t="s">
        <v>125</v>
      </c>
      <c r="H18" s="538">
        <v>88.5</v>
      </c>
      <c r="I18" s="539" t="s">
        <v>125</v>
      </c>
      <c r="J18" s="538">
        <v>90.8</v>
      </c>
      <c r="K18" s="539" t="s">
        <v>125</v>
      </c>
      <c r="L18" s="538">
        <v>94</v>
      </c>
      <c r="M18" s="539" t="s">
        <v>125</v>
      </c>
      <c r="N18" s="538">
        <v>94.6</v>
      </c>
      <c r="O18" s="539" t="s">
        <v>125</v>
      </c>
      <c r="P18" s="538">
        <v>95.1</v>
      </c>
      <c r="Q18" s="539" t="s">
        <v>125</v>
      </c>
      <c r="R18" s="538">
        <v>95.4</v>
      </c>
      <c r="S18" s="539" t="s">
        <v>125</v>
      </c>
      <c r="T18" s="538">
        <v>97.6</v>
      </c>
      <c r="U18" s="539" t="s">
        <v>125</v>
      </c>
      <c r="V18" s="538">
        <v>100</v>
      </c>
      <c r="W18" s="539" t="s">
        <v>125</v>
      </c>
      <c r="X18" s="538">
        <v>103.4</v>
      </c>
      <c r="Y18" s="539" t="s">
        <v>125</v>
      </c>
      <c r="Z18" s="538">
        <v>105</v>
      </c>
      <c r="AA18" s="539" t="s">
        <v>125</v>
      </c>
      <c r="AB18" s="538">
        <v>104.2</v>
      </c>
      <c r="AC18" s="539" t="s">
        <v>125</v>
      </c>
      <c r="AD18" s="538">
        <v>98.3</v>
      </c>
      <c r="AE18" s="539" t="s">
        <v>125</v>
      </c>
      <c r="AF18" s="538">
        <v>99.7</v>
      </c>
      <c r="AG18" s="539" t="s">
        <v>125</v>
      </c>
      <c r="AH18" s="538">
        <v>100.7</v>
      </c>
      <c r="AI18" s="539" t="s">
        <v>125</v>
      </c>
      <c r="AJ18" s="538">
        <v>100.4</v>
      </c>
      <c r="AK18" s="539" t="s">
        <v>125</v>
      </c>
      <c r="AL18" s="538">
        <v>100.8</v>
      </c>
      <c r="AM18" s="539" t="s">
        <v>125</v>
      </c>
      <c r="AN18" s="539" t="s">
        <v>126</v>
      </c>
      <c r="AO18" s="539" t="s">
        <v>125</v>
      </c>
      <c r="AP18" s="539" t="s">
        <v>126</v>
      </c>
      <c r="AQ18" s="539" t="s">
        <v>125</v>
      </c>
    </row>
    <row r="19" spans="1:43">
      <c r="A19" s="537" t="s">
        <v>520</v>
      </c>
      <c r="B19" s="538">
        <v>88.5</v>
      </c>
      <c r="C19" s="539" t="s">
        <v>125</v>
      </c>
      <c r="D19" s="538">
        <v>89.2</v>
      </c>
      <c r="E19" s="539" t="s">
        <v>125</v>
      </c>
      <c r="F19" s="538">
        <v>90.8</v>
      </c>
      <c r="G19" s="539" t="s">
        <v>125</v>
      </c>
      <c r="H19" s="538">
        <v>92.5</v>
      </c>
      <c r="I19" s="539" t="s">
        <v>125</v>
      </c>
      <c r="J19" s="538">
        <v>94.2</v>
      </c>
      <c r="K19" s="539" t="s">
        <v>125</v>
      </c>
      <c r="L19" s="538">
        <v>97.1</v>
      </c>
      <c r="M19" s="539" t="s">
        <v>125</v>
      </c>
      <c r="N19" s="538">
        <v>98.5</v>
      </c>
      <c r="O19" s="539" t="s">
        <v>125</v>
      </c>
      <c r="P19" s="538">
        <v>98.6</v>
      </c>
      <c r="Q19" s="539" t="s">
        <v>125</v>
      </c>
      <c r="R19" s="538">
        <v>98.2</v>
      </c>
      <c r="S19" s="539" t="s">
        <v>125</v>
      </c>
      <c r="T19" s="538">
        <v>99.3</v>
      </c>
      <c r="U19" s="539" t="s">
        <v>125</v>
      </c>
      <c r="V19" s="538">
        <v>100</v>
      </c>
      <c r="W19" s="539" t="s">
        <v>125</v>
      </c>
      <c r="X19" s="538">
        <v>103.7</v>
      </c>
      <c r="Y19" s="539" t="s">
        <v>125</v>
      </c>
      <c r="Z19" s="538">
        <v>107.1</v>
      </c>
      <c r="AA19" s="539" t="s">
        <v>125</v>
      </c>
      <c r="AB19" s="538">
        <v>108.3</v>
      </c>
      <c r="AC19" s="539" t="s">
        <v>125</v>
      </c>
      <c r="AD19" s="538">
        <v>102.7</v>
      </c>
      <c r="AE19" s="539" t="s">
        <v>125</v>
      </c>
      <c r="AF19" s="538">
        <v>106.8</v>
      </c>
      <c r="AG19" s="539" t="s">
        <v>125</v>
      </c>
      <c r="AH19" s="538">
        <v>110.4</v>
      </c>
      <c r="AI19" s="539" t="s">
        <v>125</v>
      </c>
      <c r="AJ19" s="538">
        <v>111.1</v>
      </c>
      <c r="AK19" s="539" t="s">
        <v>125</v>
      </c>
      <c r="AL19" s="538">
        <v>111.6</v>
      </c>
      <c r="AM19" s="539" t="s">
        <v>125</v>
      </c>
      <c r="AN19" s="539" t="s">
        <v>126</v>
      </c>
      <c r="AO19" s="539" t="s">
        <v>125</v>
      </c>
      <c r="AP19" s="539" t="s">
        <v>126</v>
      </c>
      <c r="AQ19" s="539" t="s">
        <v>125</v>
      </c>
    </row>
    <row r="20" spans="1:43">
      <c r="A20" s="537" t="s">
        <v>190</v>
      </c>
      <c r="B20" s="538">
        <v>51.2</v>
      </c>
      <c r="C20" s="539" t="s">
        <v>125</v>
      </c>
      <c r="D20" s="538">
        <v>54.2</v>
      </c>
      <c r="E20" s="539" t="s">
        <v>125</v>
      </c>
      <c r="F20" s="538">
        <v>60.5</v>
      </c>
      <c r="G20" s="539" t="s">
        <v>125</v>
      </c>
      <c r="H20" s="538">
        <v>64.7</v>
      </c>
      <c r="I20" s="539" t="s">
        <v>125</v>
      </c>
      <c r="J20" s="538">
        <v>64.5</v>
      </c>
      <c r="K20" s="539" t="s">
        <v>125</v>
      </c>
      <c r="L20" s="538">
        <v>70.900000000000006</v>
      </c>
      <c r="M20" s="539" t="s">
        <v>125</v>
      </c>
      <c r="N20" s="538">
        <v>75.3</v>
      </c>
      <c r="O20" s="539" t="s">
        <v>125</v>
      </c>
      <c r="P20" s="538">
        <v>80</v>
      </c>
      <c r="Q20" s="539" t="s">
        <v>125</v>
      </c>
      <c r="R20" s="538">
        <v>86.5</v>
      </c>
      <c r="S20" s="539" t="s">
        <v>125</v>
      </c>
      <c r="T20" s="538">
        <v>91.8</v>
      </c>
      <c r="U20" s="539" t="s">
        <v>125</v>
      </c>
      <c r="V20" s="538">
        <v>100</v>
      </c>
      <c r="W20" s="539" t="s">
        <v>125</v>
      </c>
      <c r="X20" s="538">
        <v>110.2</v>
      </c>
      <c r="Y20" s="539" t="s">
        <v>125</v>
      </c>
      <c r="Z20" s="538">
        <v>118.2</v>
      </c>
      <c r="AA20" s="539" t="s">
        <v>125</v>
      </c>
      <c r="AB20" s="538">
        <v>113.3</v>
      </c>
      <c r="AC20" s="539" t="s">
        <v>125</v>
      </c>
      <c r="AD20" s="538">
        <v>97.4</v>
      </c>
      <c r="AE20" s="539" t="s">
        <v>125</v>
      </c>
      <c r="AF20" s="538">
        <v>100.6</v>
      </c>
      <c r="AG20" s="539" t="s">
        <v>125</v>
      </c>
      <c r="AH20" s="538">
        <v>109.3</v>
      </c>
      <c r="AI20" s="539" t="s">
        <v>125</v>
      </c>
      <c r="AJ20" s="538">
        <v>114.3</v>
      </c>
      <c r="AK20" s="539" t="s">
        <v>125</v>
      </c>
      <c r="AL20" s="538">
        <v>116.8</v>
      </c>
      <c r="AM20" s="539" t="s">
        <v>125</v>
      </c>
      <c r="AN20" s="539" t="s">
        <v>126</v>
      </c>
      <c r="AO20" s="539" t="s">
        <v>125</v>
      </c>
      <c r="AP20" s="539" t="s">
        <v>126</v>
      </c>
      <c r="AQ20" s="539" t="s">
        <v>125</v>
      </c>
    </row>
    <row r="21" spans="1:43">
      <c r="A21" s="537" t="s">
        <v>191</v>
      </c>
      <c r="B21" s="538">
        <v>48.3</v>
      </c>
      <c r="C21" s="539" t="s">
        <v>125</v>
      </c>
      <c r="D21" s="538">
        <v>52.9</v>
      </c>
      <c r="E21" s="539" t="s">
        <v>125</v>
      </c>
      <c r="F21" s="538">
        <v>58.9</v>
      </c>
      <c r="G21" s="539" t="s">
        <v>125</v>
      </c>
      <c r="H21" s="538">
        <v>64.2</v>
      </c>
      <c r="I21" s="539" t="s">
        <v>125</v>
      </c>
      <c r="J21" s="538">
        <v>71.2</v>
      </c>
      <c r="K21" s="539" t="s">
        <v>125</v>
      </c>
      <c r="L21" s="538">
        <v>78.8</v>
      </c>
      <c r="M21" s="539" t="s">
        <v>125</v>
      </c>
      <c r="N21" s="538">
        <v>82.7</v>
      </c>
      <c r="O21" s="539" t="s">
        <v>125</v>
      </c>
      <c r="P21" s="538">
        <v>87.2</v>
      </c>
      <c r="Q21" s="539" t="s">
        <v>125</v>
      </c>
      <c r="R21" s="538">
        <v>90.5</v>
      </c>
      <c r="S21" s="539" t="s">
        <v>125</v>
      </c>
      <c r="T21" s="538">
        <v>94.3</v>
      </c>
      <c r="U21" s="539" t="s">
        <v>125</v>
      </c>
      <c r="V21" s="538">
        <v>100</v>
      </c>
      <c r="W21" s="539" t="s">
        <v>125</v>
      </c>
      <c r="X21" s="538">
        <v>105.5</v>
      </c>
      <c r="Y21" s="539" t="s">
        <v>125</v>
      </c>
      <c r="Z21" s="538">
        <v>110.7</v>
      </c>
      <c r="AA21" s="539" t="s">
        <v>125</v>
      </c>
      <c r="AB21" s="538">
        <v>108.4</v>
      </c>
      <c r="AC21" s="539" t="s">
        <v>125</v>
      </c>
      <c r="AD21" s="538">
        <v>101.4</v>
      </c>
      <c r="AE21" s="539" t="s">
        <v>125</v>
      </c>
      <c r="AF21" s="538">
        <v>100.4</v>
      </c>
      <c r="AG21" s="539" t="s">
        <v>125</v>
      </c>
      <c r="AH21" s="538">
        <v>102.5</v>
      </c>
      <c r="AI21" s="539" t="s">
        <v>125</v>
      </c>
      <c r="AJ21" s="538">
        <v>102.7</v>
      </c>
      <c r="AK21" s="539" t="s">
        <v>125</v>
      </c>
      <c r="AL21" s="538">
        <v>102.3</v>
      </c>
      <c r="AM21" s="539" t="s">
        <v>125</v>
      </c>
      <c r="AN21" s="539" t="s">
        <v>126</v>
      </c>
      <c r="AO21" s="539" t="s">
        <v>125</v>
      </c>
      <c r="AP21" s="539" t="s">
        <v>126</v>
      </c>
      <c r="AQ21" s="539" t="s">
        <v>125</v>
      </c>
    </row>
    <row r="22" spans="1:43">
      <c r="A22" s="537" t="s">
        <v>192</v>
      </c>
      <c r="B22" s="538">
        <v>69.2</v>
      </c>
      <c r="C22" s="539" t="s">
        <v>125</v>
      </c>
      <c r="D22" s="538">
        <v>70.900000000000006</v>
      </c>
      <c r="E22" s="539" t="s">
        <v>125</v>
      </c>
      <c r="F22" s="538">
        <v>73.5</v>
      </c>
      <c r="G22" s="539" t="s">
        <v>125</v>
      </c>
      <c r="H22" s="538">
        <v>75.900000000000006</v>
      </c>
      <c r="I22" s="539" t="s">
        <v>125</v>
      </c>
      <c r="J22" s="538">
        <v>78.5</v>
      </c>
      <c r="K22" s="539" t="s">
        <v>125</v>
      </c>
      <c r="L22" s="538">
        <v>82</v>
      </c>
      <c r="M22" s="539" t="s">
        <v>125</v>
      </c>
      <c r="N22" s="538">
        <v>85.5</v>
      </c>
      <c r="O22" s="539" t="s">
        <v>125</v>
      </c>
      <c r="P22" s="538">
        <v>88.4</v>
      </c>
      <c r="Q22" s="539" t="s">
        <v>125</v>
      </c>
      <c r="R22" s="538">
        <v>93.7</v>
      </c>
      <c r="S22" s="539" t="s">
        <v>125</v>
      </c>
      <c r="T22" s="538">
        <v>97.8</v>
      </c>
      <c r="U22" s="539" t="s">
        <v>125</v>
      </c>
      <c r="V22" s="538">
        <v>100</v>
      </c>
      <c r="W22" s="539" t="s">
        <v>125</v>
      </c>
      <c r="X22" s="538">
        <v>105.5</v>
      </c>
      <c r="Y22" s="539" t="s">
        <v>125</v>
      </c>
      <c r="Z22" s="538">
        <v>109.2</v>
      </c>
      <c r="AA22" s="539" t="s">
        <v>125</v>
      </c>
      <c r="AB22" s="538">
        <v>109</v>
      </c>
      <c r="AC22" s="539" t="s">
        <v>301</v>
      </c>
      <c r="AD22" s="538">
        <v>105.6</v>
      </c>
      <c r="AE22" s="539" t="s">
        <v>301</v>
      </c>
      <c r="AF22" s="538">
        <v>100.4</v>
      </c>
      <c r="AG22" s="539" t="s">
        <v>301</v>
      </c>
      <c r="AH22" s="538">
        <v>93.2</v>
      </c>
      <c r="AI22" s="539" t="s">
        <v>301</v>
      </c>
      <c r="AJ22" s="538">
        <v>86.7</v>
      </c>
      <c r="AK22" s="539" t="s">
        <v>301</v>
      </c>
      <c r="AL22" s="538">
        <v>83.4</v>
      </c>
      <c r="AM22" s="539" t="s">
        <v>301</v>
      </c>
      <c r="AN22" s="539" t="s">
        <v>126</v>
      </c>
      <c r="AO22" s="539" t="s">
        <v>125</v>
      </c>
      <c r="AP22" s="539" t="s">
        <v>126</v>
      </c>
      <c r="AQ22" s="539" t="s">
        <v>125</v>
      </c>
    </row>
    <row r="23" spans="1:43">
      <c r="A23" s="537" t="s">
        <v>193</v>
      </c>
      <c r="B23" s="538">
        <v>69.599999999999994</v>
      </c>
      <c r="C23" s="539" t="s">
        <v>125</v>
      </c>
      <c r="D23" s="538">
        <v>71.3</v>
      </c>
      <c r="E23" s="539" t="s">
        <v>125</v>
      </c>
      <c r="F23" s="538">
        <v>74.099999999999994</v>
      </c>
      <c r="G23" s="539" t="s">
        <v>125</v>
      </c>
      <c r="H23" s="538">
        <v>77.400000000000006</v>
      </c>
      <c r="I23" s="539" t="s">
        <v>125</v>
      </c>
      <c r="J23" s="538">
        <v>81.099999999999994</v>
      </c>
      <c r="K23" s="539" t="s">
        <v>125</v>
      </c>
      <c r="L23" s="538">
        <v>85.2</v>
      </c>
      <c r="M23" s="539" t="s">
        <v>125</v>
      </c>
      <c r="N23" s="538">
        <v>88.3</v>
      </c>
      <c r="O23" s="539" t="s">
        <v>125</v>
      </c>
      <c r="P23" s="538">
        <v>90.7</v>
      </c>
      <c r="Q23" s="539" t="s">
        <v>125</v>
      </c>
      <c r="R23" s="538">
        <v>93.5</v>
      </c>
      <c r="S23" s="539" t="s">
        <v>125</v>
      </c>
      <c r="T23" s="538">
        <v>96.5</v>
      </c>
      <c r="U23" s="539" t="s">
        <v>125</v>
      </c>
      <c r="V23" s="538">
        <v>100</v>
      </c>
      <c r="W23" s="539" t="s">
        <v>125</v>
      </c>
      <c r="X23" s="538">
        <v>104.1</v>
      </c>
      <c r="Y23" s="539" t="s">
        <v>125</v>
      </c>
      <c r="Z23" s="538">
        <v>107.7</v>
      </c>
      <c r="AA23" s="539" t="s">
        <v>125</v>
      </c>
      <c r="AB23" s="538">
        <v>108.7</v>
      </c>
      <c r="AC23" s="539" t="s">
        <v>125</v>
      </c>
      <c r="AD23" s="538">
        <v>104.5</v>
      </c>
      <c r="AE23" s="539" t="s">
        <v>125</v>
      </c>
      <c r="AF23" s="538">
        <v>104.3</v>
      </c>
      <c r="AG23" s="539" t="s">
        <v>125</v>
      </c>
      <c r="AH23" s="538">
        <v>104.3</v>
      </c>
      <c r="AI23" s="539" t="s">
        <v>125</v>
      </c>
      <c r="AJ23" s="538">
        <v>102.6</v>
      </c>
      <c r="AK23" s="539" t="s">
        <v>125</v>
      </c>
      <c r="AL23" s="538">
        <v>101.4</v>
      </c>
      <c r="AM23" s="539" t="s">
        <v>125</v>
      </c>
      <c r="AN23" s="539" t="s">
        <v>126</v>
      </c>
      <c r="AO23" s="539" t="s">
        <v>125</v>
      </c>
      <c r="AP23" s="539" t="s">
        <v>126</v>
      </c>
      <c r="AQ23" s="539" t="s">
        <v>125</v>
      </c>
    </row>
    <row r="24" spans="1:43">
      <c r="A24" s="537" t="s">
        <v>194</v>
      </c>
      <c r="B24" s="538">
        <v>80.8</v>
      </c>
      <c r="C24" s="539" t="s">
        <v>125</v>
      </c>
      <c r="D24" s="538">
        <v>81.599999999999994</v>
      </c>
      <c r="E24" s="539" t="s">
        <v>125</v>
      </c>
      <c r="F24" s="538">
        <v>83.4</v>
      </c>
      <c r="G24" s="539" t="s">
        <v>125</v>
      </c>
      <c r="H24" s="538">
        <v>86.2</v>
      </c>
      <c r="I24" s="539" t="s">
        <v>125</v>
      </c>
      <c r="J24" s="538">
        <v>89.1</v>
      </c>
      <c r="K24" s="539" t="s">
        <v>125</v>
      </c>
      <c r="L24" s="538">
        <v>92.3</v>
      </c>
      <c r="M24" s="539" t="s">
        <v>125</v>
      </c>
      <c r="N24" s="538">
        <v>94</v>
      </c>
      <c r="O24" s="539" t="s">
        <v>125</v>
      </c>
      <c r="P24" s="538">
        <v>94.9</v>
      </c>
      <c r="Q24" s="539" t="s">
        <v>125</v>
      </c>
      <c r="R24" s="538">
        <v>95.8</v>
      </c>
      <c r="S24" s="539" t="s">
        <v>125</v>
      </c>
      <c r="T24" s="538">
        <v>98.2</v>
      </c>
      <c r="U24" s="539" t="s">
        <v>125</v>
      </c>
      <c r="V24" s="538">
        <v>100</v>
      </c>
      <c r="W24" s="539" t="s">
        <v>125</v>
      </c>
      <c r="X24" s="538">
        <v>102.5</v>
      </c>
      <c r="Y24" s="539" t="s">
        <v>125</v>
      </c>
      <c r="Z24" s="538">
        <v>104.8</v>
      </c>
      <c r="AA24" s="539" t="s">
        <v>125</v>
      </c>
      <c r="AB24" s="538">
        <v>104.7</v>
      </c>
      <c r="AC24" s="539" t="s">
        <v>125</v>
      </c>
      <c r="AD24" s="538">
        <v>101.4</v>
      </c>
      <c r="AE24" s="539" t="s">
        <v>125</v>
      </c>
      <c r="AF24" s="538">
        <v>103.2</v>
      </c>
      <c r="AG24" s="539" t="s">
        <v>125</v>
      </c>
      <c r="AH24" s="538">
        <v>105.3</v>
      </c>
      <c r="AI24" s="539" t="s">
        <v>125</v>
      </c>
      <c r="AJ24" s="538">
        <v>105.3</v>
      </c>
      <c r="AK24" s="539" t="s">
        <v>125</v>
      </c>
      <c r="AL24" s="538">
        <v>105.5</v>
      </c>
      <c r="AM24" s="539" t="s">
        <v>125</v>
      </c>
      <c r="AN24" s="539" t="s">
        <v>126</v>
      </c>
      <c r="AO24" s="539" t="s">
        <v>125</v>
      </c>
      <c r="AP24" s="539" t="s">
        <v>126</v>
      </c>
      <c r="AQ24" s="539" t="s">
        <v>125</v>
      </c>
    </row>
    <row r="25" spans="1:43">
      <c r="A25" s="537" t="s">
        <v>559</v>
      </c>
      <c r="B25" s="538">
        <v>68</v>
      </c>
      <c r="C25" s="539" t="s">
        <v>125</v>
      </c>
      <c r="D25" s="538">
        <v>72.099999999999994</v>
      </c>
      <c r="E25" s="539" t="s">
        <v>125</v>
      </c>
      <c r="F25" s="538">
        <v>76.8</v>
      </c>
      <c r="G25" s="539" t="s">
        <v>125</v>
      </c>
      <c r="H25" s="538">
        <v>78.3</v>
      </c>
      <c r="I25" s="539" t="s">
        <v>125</v>
      </c>
      <c r="J25" s="538">
        <v>77.5</v>
      </c>
      <c r="K25" s="539" t="s">
        <v>125</v>
      </c>
      <c r="L25" s="538">
        <v>80.400000000000006</v>
      </c>
      <c r="M25" s="539" t="s">
        <v>125</v>
      </c>
      <c r="N25" s="538">
        <v>83.3</v>
      </c>
      <c r="O25" s="539" t="s">
        <v>125</v>
      </c>
      <c r="P25" s="538">
        <v>87.4</v>
      </c>
      <c r="Q25" s="539" t="s">
        <v>125</v>
      </c>
      <c r="R25" s="538">
        <v>92.1</v>
      </c>
      <c r="S25" s="539" t="s">
        <v>125</v>
      </c>
      <c r="T25" s="538">
        <v>95.9</v>
      </c>
      <c r="U25" s="539" t="s">
        <v>125</v>
      </c>
      <c r="V25" s="538">
        <v>100</v>
      </c>
      <c r="W25" s="539" t="s">
        <v>125</v>
      </c>
      <c r="X25" s="538">
        <v>104.9</v>
      </c>
      <c r="Y25" s="539" t="s">
        <v>125</v>
      </c>
      <c r="Z25" s="538">
        <v>110.2</v>
      </c>
      <c r="AA25" s="539" t="s">
        <v>125</v>
      </c>
      <c r="AB25" s="538">
        <v>112.5</v>
      </c>
      <c r="AC25" s="539" t="s">
        <v>125</v>
      </c>
      <c r="AD25" s="538">
        <v>104.7</v>
      </c>
      <c r="AE25" s="539" t="s">
        <v>125</v>
      </c>
      <c r="AF25" s="538">
        <v>102.3</v>
      </c>
      <c r="AG25" s="539" t="s">
        <v>125</v>
      </c>
      <c r="AH25" s="538">
        <v>102.1</v>
      </c>
      <c r="AI25" s="539" t="s">
        <v>125</v>
      </c>
      <c r="AJ25" s="538">
        <v>99.9</v>
      </c>
      <c r="AK25" s="539" t="s">
        <v>125</v>
      </c>
      <c r="AL25" s="538">
        <v>99</v>
      </c>
      <c r="AM25" s="539" t="s">
        <v>125</v>
      </c>
      <c r="AN25" s="539" t="s">
        <v>126</v>
      </c>
      <c r="AO25" s="539" t="s">
        <v>125</v>
      </c>
      <c r="AP25" s="539" t="s">
        <v>126</v>
      </c>
      <c r="AQ25" s="539" t="s">
        <v>125</v>
      </c>
    </row>
    <row r="26" spans="1:43">
      <c r="A26" s="537" t="s">
        <v>195</v>
      </c>
      <c r="B26" s="538">
        <v>86.6</v>
      </c>
      <c r="C26" s="539" t="s">
        <v>125</v>
      </c>
      <c r="D26" s="538">
        <v>87.6</v>
      </c>
      <c r="E26" s="539" t="s">
        <v>125</v>
      </c>
      <c r="F26" s="538">
        <v>89.3</v>
      </c>
      <c r="G26" s="539" t="s">
        <v>125</v>
      </c>
      <c r="H26" s="538">
        <v>90.6</v>
      </c>
      <c r="I26" s="539" t="s">
        <v>125</v>
      </c>
      <c r="J26" s="538">
        <v>91.9</v>
      </c>
      <c r="K26" s="539" t="s">
        <v>125</v>
      </c>
      <c r="L26" s="538">
        <v>95.2</v>
      </c>
      <c r="M26" s="539" t="s">
        <v>125</v>
      </c>
      <c r="N26" s="538">
        <v>97</v>
      </c>
      <c r="O26" s="539" t="s">
        <v>125</v>
      </c>
      <c r="P26" s="538">
        <v>97.4</v>
      </c>
      <c r="Q26" s="539" t="s">
        <v>125</v>
      </c>
      <c r="R26" s="538">
        <v>97.4</v>
      </c>
      <c r="S26" s="539" t="s">
        <v>125</v>
      </c>
      <c r="T26" s="538">
        <v>99.1</v>
      </c>
      <c r="U26" s="539" t="s">
        <v>125</v>
      </c>
      <c r="V26" s="538">
        <v>100</v>
      </c>
      <c r="W26" s="539" t="s">
        <v>125</v>
      </c>
      <c r="X26" s="538">
        <v>102.2</v>
      </c>
      <c r="Y26" s="539" t="s">
        <v>125</v>
      </c>
      <c r="Z26" s="538">
        <v>103.9</v>
      </c>
      <c r="AA26" s="539" t="s">
        <v>125</v>
      </c>
      <c r="AB26" s="538">
        <v>102.7</v>
      </c>
      <c r="AC26" s="539" t="s">
        <v>125</v>
      </c>
      <c r="AD26" s="538">
        <v>97.1</v>
      </c>
      <c r="AE26" s="539" t="s">
        <v>125</v>
      </c>
      <c r="AF26" s="538">
        <v>98.7</v>
      </c>
      <c r="AG26" s="539" t="s">
        <v>125</v>
      </c>
      <c r="AH26" s="538">
        <v>99.2</v>
      </c>
      <c r="AI26" s="539" t="s">
        <v>125</v>
      </c>
      <c r="AJ26" s="538">
        <v>96.8</v>
      </c>
      <c r="AK26" s="539" t="s">
        <v>125</v>
      </c>
      <c r="AL26" s="538">
        <v>95</v>
      </c>
      <c r="AM26" s="539" t="s">
        <v>125</v>
      </c>
      <c r="AN26" s="539" t="s">
        <v>126</v>
      </c>
      <c r="AO26" s="539" t="s">
        <v>125</v>
      </c>
      <c r="AP26" s="539" t="s">
        <v>126</v>
      </c>
      <c r="AQ26" s="539" t="s">
        <v>125</v>
      </c>
    </row>
    <row r="27" spans="1:43">
      <c r="A27" s="537" t="s">
        <v>196</v>
      </c>
      <c r="B27" s="538">
        <v>70.900000000000006</v>
      </c>
      <c r="C27" s="539" t="s">
        <v>125</v>
      </c>
      <c r="D27" s="538">
        <v>72.2</v>
      </c>
      <c r="E27" s="539" t="s">
        <v>125</v>
      </c>
      <c r="F27" s="538">
        <v>73.900000000000006</v>
      </c>
      <c r="G27" s="539" t="s">
        <v>125</v>
      </c>
      <c r="H27" s="538">
        <v>77.5</v>
      </c>
      <c r="I27" s="539" t="s">
        <v>125</v>
      </c>
      <c r="J27" s="538">
        <v>81.3</v>
      </c>
      <c r="K27" s="539" t="s">
        <v>125</v>
      </c>
      <c r="L27" s="538">
        <v>85.4</v>
      </c>
      <c r="M27" s="539" t="s">
        <v>125</v>
      </c>
      <c r="N27" s="538">
        <v>88.8</v>
      </c>
      <c r="O27" s="539" t="s">
        <v>125</v>
      </c>
      <c r="P27" s="538">
        <v>90.7</v>
      </c>
      <c r="Q27" s="539" t="s">
        <v>125</v>
      </c>
      <c r="R27" s="538">
        <v>92.4</v>
      </c>
      <c r="S27" s="539" t="s">
        <v>125</v>
      </c>
      <c r="T27" s="538">
        <v>96.3</v>
      </c>
      <c r="U27" s="539" t="s">
        <v>125</v>
      </c>
      <c r="V27" s="538">
        <v>100</v>
      </c>
      <c r="W27" s="539" t="s">
        <v>125</v>
      </c>
      <c r="X27" s="538">
        <v>104.1</v>
      </c>
      <c r="Y27" s="539" t="s">
        <v>125</v>
      </c>
      <c r="Z27" s="538">
        <v>109.4</v>
      </c>
      <c r="AA27" s="539" t="s">
        <v>125</v>
      </c>
      <c r="AB27" s="538">
        <v>113.4</v>
      </c>
      <c r="AC27" s="539" t="s">
        <v>125</v>
      </c>
      <c r="AD27" s="538">
        <v>111.3</v>
      </c>
      <c r="AE27" s="539" t="s">
        <v>125</v>
      </c>
      <c r="AF27" s="538">
        <v>112.7</v>
      </c>
      <c r="AG27" s="539" t="s">
        <v>125</v>
      </c>
      <c r="AH27" s="538">
        <v>113.2</v>
      </c>
      <c r="AI27" s="539" t="s">
        <v>125</v>
      </c>
      <c r="AJ27" s="538">
        <v>110.5</v>
      </c>
      <c r="AK27" s="539" t="s">
        <v>125</v>
      </c>
      <c r="AL27" s="538">
        <v>104.5</v>
      </c>
      <c r="AM27" s="539" t="s">
        <v>125</v>
      </c>
      <c r="AN27" s="539" t="s">
        <v>126</v>
      </c>
      <c r="AO27" s="539" t="s">
        <v>125</v>
      </c>
      <c r="AP27" s="539" t="s">
        <v>126</v>
      </c>
      <c r="AQ27" s="539" t="s">
        <v>125</v>
      </c>
    </row>
    <row r="28" spans="1:43">
      <c r="A28" s="537" t="s">
        <v>197</v>
      </c>
      <c r="B28" s="538">
        <v>51.7</v>
      </c>
      <c r="C28" s="539" t="s">
        <v>125</v>
      </c>
      <c r="D28" s="538">
        <v>53.7</v>
      </c>
      <c r="E28" s="539" t="s">
        <v>125</v>
      </c>
      <c r="F28" s="538">
        <v>58.9</v>
      </c>
      <c r="G28" s="539" t="s">
        <v>125</v>
      </c>
      <c r="H28" s="538">
        <v>62.2</v>
      </c>
      <c r="I28" s="539" t="s">
        <v>125</v>
      </c>
      <c r="J28" s="538">
        <v>64</v>
      </c>
      <c r="K28" s="539" t="s">
        <v>125</v>
      </c>
      <c r="L28" s="538">
        <v>67.400000000000006</v>
      </c>
      <c r="M28" s="539" t="s">
        <v>125</v>
      </c>
      <c r="N28" s="538">
        <v>72.400000000000006</v>
      </c>
      <c r="O28" s="539" t="s">
        <v>125</v>
      </c>
      <c r="P28" s="538">
        <v>77.5</v>
      </c>
      <c r="Q28" s="539" t="s">
        <v>125</v>
      </c>
      <c r="R28" s="538">
        <v>83.5</v>
      </c>
      <c r="S28" s="539" t="s">
        <v>125</v>
      </c>
      <c r="T28" s="538">
        <v>90.8</v>
      </c>
      <c r="U28" s="539" t="s">
        <v>125</v>
      </c>
      <c r="V28" s="538">
        <v>100</v>
      </c>
      <c r="W28" s="539" t="s">
        <v>125</v>
      </c>
      <c r="X28" s="538">
        <v>111</v>
      </c>
      <c r="Y28" s="539" t="s">
        <v>125</v>
      </c>
      <c r="Z28" s="538">
        <v>122.1</v>
      </c>
      <c r="AA28" s="539" t="s">
        <v>125</v>
      </c>
      <c r="AB28" s="538">
        <v>118.7</v>
      </c>
      <c r="AC28" s="539" t="s">
        <v>125</v>
      </c>
      <c r="AD28" s="538">
        <v>97.7</v>
      </c>
      <c r="AE28" s="539" t="s">
        <v>125</v>
      </c>
      <c r="AF28" s="538">
        <v>96.4</v>
      </c>
      <c r="AG28" s="539" t="s">
        <v>125</v>
      </c>
      <c r="AH28" s="538">
        <v>101.5</v>
      </c>
      <c r="AI28" s="539" t="s">
        <v>125</v>
      </c>
      <c r="AJ28" s="538">
        <v>106.8</v>
      </c>
      <c r="AK28" s="539" t="s">
        <v>125</v>
      </c>
      <c r="AL28" s="538">
        <v>111.2</v>
      </c>
      <c r="AM28" s="539" t="s">
        <v>125</v>
      </c>
      <c r="AN28" s="539" t="s">
        <v>126</v>
      </c>
      <c r="AO28" s="539" t="s">
        <v>125</v>
      </c>
      <c r="AP28" s="539" t="s">
        <v>126</v>
      </c>
      <c r="AQ28" s="539" t="s">
        <v>125</v>
      </c>
    </row>
    <row r="29" spans="1:43">
      <c r="A29" s="537" t="s">
        <v>198</v>
      </c>
      <c r="B29" s="538">
        <v>54.7</v>
      </c>
      <c r="C29" s="539" t="s">
        <v>125</v>
      </c>
      <c r="D29" s="538">
        <v>57.6</v>
      </c>
      <c r="E29" s="539" t="s">
        <v>125</v>
      </c>
      <c r="F29" s="538">
        <v>62.3</v>
      </c>
      <c r="G29" s="539" t="s">
        <v>125</v>
      </c>
      <c r="H29" s="538">
        <v>67</v>
      </c>
      <c r="I29" s="539" t="s">
        <v>125</v>
      </c>
      <c r="J29" s="538">
        <v>66.3</v>
      </c>
      <c r="K29" s="539" t="s">
        <v>125</v>
      </c>
      <c r="L29" s="538">
        <v>68.7</v>
      </c>
      <c r="M29" s="539" t="s">
        <v>125</v>
      </c>
      <c r="N29" s="538">
        <v>73.3</v>
      </c>
      <c r="O29" s="539" t="s">
        <v>125</v>
      </c>
      <c r="P29" s="538">
        <v>78.400000000000006</v>
      </c>
      <c r="Q29" s="539" t="s">
        <v>125</v>
      </c>
      <c r="R29" s="538">
        <v>86.4</v>
      </c>
      <c r="S29" s="539" t="s">
        <v>125</v>
      </c>
      <c r="T29" s="538">
        <v>92.8</v>
      </c>
      <c r="U29" s="539" t="s">
        <v>125</v>
      </c>
      <c r="V29" s="538">
        <v>100</v>
      </c>
      <c r="W29" s="539" t="s">
        <v>125</v>
      </c>
      <c r="X29" s="538">
        <v>107.8</v>
      </c>
      <c r="Y29" s="539" t="s">
        <v>125</v>
      </c>
      <c r="Z29" s="538">
        <v>118.4</v>
      </c>
      <c r="AA29" s="539" t="s">
        <v>125</v>
      </c>
      <c r="AB29" s="538">
        <v>121.8</v>
      </c>
      <c r="AC29" s="539" t="s">
        <v>125</v>
      </c>
      <c r="AD29" s="538">
        <v>103.7</v>
      </c>
      <c r="AE29" s="539" t="s">
        <v>125</v>
      </c>
      <c r="AF29" s="538">
        <v>105.4</v>
      </c>
      <c r="AG29" s="539" t="s">
        <v>125</v>
      </c>
      <c r="AH29" s="538">
        <v>111.8</v>
      </c>
      <c r="AI29" s="539" t="s">
        <v>125</v>
      </c>
      <c r="AJ29" s="538">
        <v>115.9</v>
      </c>
      <c r="AK29" s="539" t="s">
        <v>125</v>
      </c>
      <c r="AL29" s="538">
        <v>119.7</v>
      </c>
      <c r="AM29" s="539" t="s">
        <v>125</v>
      </c>
      <c r="AN29" s="539" t="s">
        <v>126</v>
      </c>
      <c r="AO29" s="539" t="s">
        <v>125</v>
      </c>
      <c r="AP29" s="539" t="s">
        <v>126</v>
      </c>
      <c r="AQ29" s="539" t="s">
        <v>125</v>
      </c>
    </row>
    <row r="30" spans="1:43">
      <c r="A30" s="537" t="s">
        <v>199</v>
      </c>
      <c r="B30" s="538">
        <v>62.3</v>
      </c>
      <c r="C30" s="539" t="s">
        <v>125</v>
      </c>
      <c r="D30" s="538">
        <v>63.3</v>
      </c>
      <c r="E30" s="539" t="s">
        <v>125</v>
      </c>
      <c r="F30" s="538">
        <v>67</v>
      </c>
      <c r="G30" s="539" t="s">
        <v>125</v>
      </c>
      <c r="H30" s="538">
        <v>71.400000000000006</v>
      </c>
      <c r="I30" s="539" t="s">
        <v>125</v>
      </c>
      <c r="J30" s="538">
        <v>77.400000000000006</v>
      </c>
      <c r="K30" s="539" t="s">
        <v>125</v>
      </c>
      <c r="L30" s="538">
        <v>83.9</v>
      </c>
      <c r="M30" s="539" t="s">
        <v>125</v>
      </c>
      <c r="N30" s="538">
        <v>86</v>
      </c>
      <c r="O30" s="539" t="s">
        <v>125</v>
      </c>
      <c r="P30" s="538">
        <v>89.5</v>
      </c>
      <c r="Q30" s="539" t="s">
        <v>125</v>
      </c>
      <c r="R30" s="538">
        <v>91</v>
      </c>
      <c r="S30" s="539" t="s">
        <v>125</v>
      </c>
      <c r="T30" s="538">
        <v>95</v>
      </c>
      <c r="U30" s="539" t="s">
        <v>125</v>
      </c>
      <c r="V30" s="538">
        <v>100</v>
      </c>
      <c r="W30" s="539" t="s">
        <v>125</v>
      </c>
      <c r="X30" s="538">
        <v>104.9</v>
      </c>
      <c r="Y30" s="539" t="s">
        <v>125</v>
      </c>
      <c r="Z30" s="538">
        <v>111.8</v>
      </c>
      <c r="AA30" s="539" t="s">
        <v>125</v>
      </c>
      <c r="AB30" s="538">
        <v>111</v>
      </c>
      <c r="AC30" s="539" t="s">
        <v>125</v>
      </c>
      <c r="AD30" s="538">
        <v>104.9</v>
      </c>
      <c r="AE30" s="539" t="s">
        <v>125</v>
      </c>
      <c r="AF30" s="538">
        <v>108.1</v>
      </c>
      <c r="AG30" s="539" t="s">
        <v>125</v>
      </c>
      <c r="AH30" s="538">
        <v>110.2</v>
      </c>
      <c r="AI30" s="539" t="s">
        <v>125</v>
      </c>
      <c r="AJ30" s="538">
        <v>110</v>
      </c>
      <c r="AK30" s="539" t="s">
        <v>125</v>
      </c>
      <c r="AL30" s="538">
        <v>112.3</v>
      </c>
      <c r="AM30" s="539" t="s">
        <v>125</v>
      </c>
      <c r="AN30" s="539" t="s">
        <v>126</v>
      </c>
      <c r="AO30" s="539" t="s">
        <v>125</v>
      </c>
      <c r="AP30" s="539" t="s">
        <v>126</v>
      </c>
      <c r="AQ30" s="539" t="s">
        <v>125</v>
      </c>
    </row>
    <row r="31" spans="1:43">
      <c r="A31" s="537" t="s">
        <v>200</v>
      </c>
      <c r="B31" s="538">
        <v>70.5</v>
      </c>
      <c r="C31" s="539" t="s">
        <v>125</v>
      </c>
      <c r="D31" s="538">
        <v>70.599999999999994</v>
      </c>
      <c r="E31" s="539" t="s">
        <v>125</v>
      </c>
      <c r="F31" s="538">
        <v>72.8</v>
      </c>
      <c r="G31" s="539" t="s">
        <v>125</v>
      </c>
      <c r="H31" s="538">
        <v>75.8</v>
      </c>
      <c r="I31" s="539" t="s">
        <v>125</v>
      </c>
      <c r="J31" s="538">
        <v>78.2</v>
      </c>
      <c r="K31" s="539" t="s">
        <v>125</v>
      </c>
      <c r="L31" s="538">
        <v>81.5</v>
      </c>
      <c r="M31" s="539" t="s">
        <v>125</v>
      </c>
      <c r="N31" s="538">
        <v>84.6</v>
      </c>
      <c r="O31" s="539" t="s">
        <v>125</v>
      </c>
      <c r="P31" s="538">
        <v>88.4</v>
      </c>
      <c r="Q31" s="539" t="s">
        <v>125</v>
      </c>
      <c r="R31" s="538">
        <v>91.8</v>
      </c>
      <c r="S31" s="539" t="s">
        <v>125</v>
      </c>
      <c r="T31" s="538">
        <v>96.2</v>
      </c>
      <c r="U31" s="539" t="s">
        <v>125</v>
      </c>
      <c r="V31" s="538">
        <v>100</v>
      </c>
      <c r="W31" s="539" t="s">
        <v>125</v>
      </c>
      <c r="X31" s="538">
        <v>103.9</v>
      </c>
      <c r="Y31" s="539" t="s">
        <v>125</v>
      </c>
      <c r="Z31" s="538">
        <v>104</v>
      </c>
      <c r="AA31" s="539" t="s">
        <v>125</v>
      </c>
      <c r="AB31" s="538">
        <v>104.9</v>
      </c>
      <c r="AC31" s="539" t="s">
        <v>125</v>
      </c>
      <c r="AD31" s="538">
        <v>97.8</v>
      </c>
      <c r="AE31" s="539" t="s">
        <v>125</v>
      </c>
      <c r="AF31" s="538">
        <v>98.9</v>
      </c>
      <c r="AG31" s="539" t="s">
        <v>125</v>
      </c>
      <c r="AH31" s="538">
        <v>100.4</v>
      </c>
      <c r="AI31" s="539" t="s">
        <v>125</v>
      </c>
      <c r="AJ31" s="538">
        <v>98.7</v>
      </c>
      <c r="AK31" s="539" t="s">
        <v>125</v>
      </c>
      <c r="AL31" s="538">
        <v>99.8</v>
      </c>
      <c r="AM31" s="539" t="s">
        <v>125</v>
      </c>
      <c r="AN31" s="539" t="s">
        <v>126</v>
      </c>
      <c r="AO31" s="539" t="s">
        <v>125</v>
      </c>
      <c r="AP31" s="539" t="s">
        <v>126</v>
      </c>
      <c r="AQ31" s="539" t="s">
        <v>125</v>
      </c>
    </row>
    <row r="32" spans="1:43">
      <c r="A32" s="537" t="s">
        <v>201</v>
      </c>
      <c r="B32" s="539" t="s">
        <v>126</v>
      </c>
      <c r="C32" s="539" t="s">
        <v>125</v>
      </c>
      <c r="D32" s="539" t="s">
        <v>126</v>
      </c>
      <c r="E32" s="539" t="s">
        <v>125</v>
      </c>
      <c r="F32" s="539" t="s">
        <v>126</v>
      </c>
      <c r="G32" s="539" t="s">
        <v>125</v>
      </c>
      <c r="H32" s="539" t="s">
        <v>126</v>
      </c>
      <c r="I32" s="539" t="s">
        <v>125</v>
      </c>
      <c r="J32" s="539" t="s">
        <v>126</v>
      </c>
      <c r="K32" s="539" t="s">
        <v>125</v>
      </c>
      <c r="L32" s="538">
        <v>93.8</v>
      </c>
      <c r="M32" s="539" t="s">
        <v>125</v>
      </c>
      <c r="N32" s="538">
        <v>93.8</v>
      </c>
      <c r="O32" s="539" t="s">
        <v>125</v>
      </c>
      <c r="P32" s="538">
        <v>96.1</v>
      </c>
      <c r="Q32" s="539" t="s">
        <v>125</v>
      </c>
      <c r="R32" s="538">
        <v>96.8</v>
      </c>
      <c r="S32" s="539" t="s">
        <v>125</v>
      </c>
      <c r="T32" s="538">
        <v>96.5</v>
      </c>
      <c r="U32" s="539" t="s">
        <v>125</v>
      </c>
      <c r="V32" s="538">
        <v>100</v>
      </c>
      <c r="W32" s="539" t="s">
        <v>125</v>
      </c>
      <c r="X32" s="538">
        <v>102.6</v>
      </c>
      <c r="Y32" s="539" t="s">
        <v>125</v>
      </c>
      <c r="Z32" s="538">
        <v>106.8</v>
      </c>
      <c r="AA32" s="539" t="s">
        <v>125</v>
      </c>
      <c r="AB32" s="538">
        <v>110.9</v>
      </c>
      <c r="AC32" s="539" t="s">
        <v>125</v>
      </c>
      <c r="AD32" s="538">
        <v>107.8</v>
      </c>
      <c r="AE32" s="539" t="s">
        <v>125</v>
      </c>
      <c r="AF32" s="538">
        <v>112.4</v>
      </c>
      <c r="AG32" s="539" t="s">
        <v>125</v>
      </c>
      <c r="AH32" s="538">
        <v>113.9</v>
      </c>
      <c r="AI32" s="539" t="s">
        <v>125</v>
      </c>
      <c r="AJ32" s="538">
        <v>115.2</v>
      </c>
      <c r="AK32" s="539" t="s">
        <v>125</v>
      </c>
      <c r="AL32" s="538">
        <v>118.5</v>
      </c>
      <c r="AM32" s="539" t="s">
        <v>125</v>
      </c>
      <c r="AN32" s="539" t="s">
        <v>126</v>
      </c>
      <c r="AO32" s="539" t="s">
        <v>125</v>
      </c>
      <c r="AP32" s="539" t="s">
        <v>126</v>
      </c>
      <c r="AQ32" s="539" t="s">
        <v>125</v>
      </c>
    </row>
    <row r="33" spans="1:43">
      <c r="A33" s="537" t="s">
        <v>202</v>
      </c>
      <c r="B33" s="538">
        <v>76.8</v>
      </c>
      <c r="C33" s="539" t="s">
        <v>125</v>
      </c>
      <c r="D33" s="538">
        <v>79.400000000000006</v>
      </c>
      <c r="E33" s="539" t="s">
        <v>125</v>
      </c>
      <c r="F33" s="538">
        <v>82.8</v>
      </c>
      <c r="G33" s="539" t="s">
        <v>125</v>
      </c>
      <c r="H33" s="538">
        <v>86.1</v>
      </c>
      <c r="I33" s="539" t="s">
        <v>125</v>
      </c>
      <c r="J33" s="538">
        <v>90.1</v>
      </c>
      <c r="K33" s="539" t="s">
        <v>125</v>
      </c>
      <c r="L33" s="538">
        <v>93.7</v>
      </c>
      <c r="M33" s="539" t="s">
        <v>125</v>
      </c>
      <c r="N33" s="538">
        <v>95.5</v>
      </c>
      <c r="O33" s="539" t="s">
        <v>125</v>
      </c>
      <c r="P33" s="538">
        <v>95.5</v>
      </c>
      <c r="Q33" s="539" t="s">
        <v>125</v>
      </c>
      <c r="R33" s="538">
        <v>95.9</v>
      </c>
      <c r="S33" s="539" t="s">
        <v>125</v>
      </c>
      <c r="T33" s="538">
        <v>98</v>
      </c>
      <c r="U33" s="539" t="s">
        <v>125</v>
      </c>
      <c r="V33" s="538">
        <v>100</v>
      </c>
      <c r="W33" s="539" t="s">
        <v>125</v>
      </c>
      <c r="X33" s="538">
        <v>103.4</v>
      </c>
      <c r="Y33" s="539" t="s">
        <v>125</v>
      </c>
      <c r="Z33" s="538">
        <v>107.4</v>
      </c>
      <c r="AA33" s="539" t="s">
        <v>125</v>
      </c>
      <c r="AB33" s="538">
        <v>109.4</v>
      </c>
      <c r="AC33" s="539" t="s">
        <v>125</v>
      </c>
      <c r="AD33" s="538">
        <v>105.4</v>
      </c>
      <c r="AE33" s="539" t="s">
        <v>125</v>
      </c>
      <c r="AF33" s="538">
        <v>107</v>
      </c>
      <c r="AG33" s="539" t="s">
        <v>125</v>
      </c>
      <c r="AH33" s="538">
        <v>108</v>
      </c>
      <c r="AI33" s="539" t="s">
        <v>125</v>
      </c>
      <c r="AJ33" s="538">
        <v>106.6</v>
      </c>
      <c r="AK33" s="539" t="s">
        <v>125</v>
      </c>
      <c r="AL33" s="538">
        <v>105.8</v>
      </c>
      <c r="AM33" s="539" t="s">
        <v>125</v>
      </c>
      <c r="AN33" s="539" t="s">
        <v>126</v>
      </c>
      <c r="AO33" s="539" t="s">
        <v>125</v>
      </c>
      <c r="AP33" s="539" t="s">
        <v>126</v>
      </c>
      <c r="AQ33" s="539" t="s">
        <v>125</v>
      </c>
    </row>
    <row r="34" spans="1:43">
      <c r="A34" s="537" t="s">
        <v>203</v>
      </c>
      <c r="B34" s="538">
        <v>78.8</v>
      </c>
      <c r="C34" s="539" t="s">
        <v>125</v>
      </c>
      <c r="D34" s="538">
        <v>80.7</v>
      </c>
      <c r="E34" s="539" t="s">
        <v>125</v>
      </c>
      <c r="F34" s="538">
        <v>82.6</v>
      </c>
      <c r="G34" s="539" t="s">
        <v>125</v>
      </c>
      <c r="H34" s="538">
        <v>85.7</v>
      </c>
      <c r="I34" s="539" t="s">
        <v>125</v>
      </c>
      <c r="J34" s="538">
        <v>88.8</v>
      </c>
      <c r="K34" s="539" t="s">
        <v>125</v>
      </c>
      <c r="L34" s="538">
        <v>92</v>
      </c>
      <c r="M34" s="539" t="s">
        <v>125</v>
      </c>
      <c r="N34" s="538">
        <v>92.8</v>
      </c>
      <c r="O34" s="539" t="s">
        <v>125</v>
      </c>
      <c r="P34" s="538">
        <v>94.4</v>
      </c>
      <c r="Q34" s="539" t="s">
        <v>125</v>
      </c>
      <c r="R34" s="538">
        <v>95.2</v>
      </c>
      <c r="S34" s="539" t="s">
        <v>125</v>
      </c>
      <c r="T34" s="538">
        <v>97.7</v>
      </c>
      <c r="U34" s="539" t="s">
        <v>125</v>
      </c>
      <c r="V34" s="538">
        <v>100</v>
      </c>
      <c r="W34" s="539" t="s">
        <v>125</v>
      </c>
      <c r="X34" s="538">
        <v>103.7</v>
      </c>
      <c r="Y34" s="539" t="s">
        <v>125</v>
      </c>
      <c r="Z34" s="538">
        <v>107.5</v>
      </c>
      <c r="AA34" s="539" t="s">
        <v>125</v>
      </c>
      <c r="AB34" s="538">
        <v>109.1</v>
      </c>
      <c r="AC34" s="539" t="s">
        <v>125</v>
      </c>
      <c r="AD34" s="538">
        <v>104.9</v>
      </c>
      <c r="AE34" s="539" t="s">
        <v>125</v>
      </c>
      <c r="AF34" s="538">
        <v>106.7</v>
      </c>
      <c r="AG34" s="539" t="s">
        <v>125</v>
      </c>
      <c r="AH34" s="538">
        <v>109.8</v>
      </c>
      <c r="AI34" s="539" t="s">
        <v>125</v>
      </c>
      <c r="AJ34" s="538">
        <v>110.7</v>
      </c>
      <c r="AK34" s="539" t="s">
        <v>125</v>
      </c>
      <c r="AL34" s="538">
        <v>111.1</v>
      </c>
      <c r="AM34" s="539" t="s">
        <v>125</v>
      </c>
      <c r="AN34" s="539" t="s">
        <v>126</v>
      </c>
      <c r="AO34" s="539" t="s">
        <v>125</v>
      </c>
      <c r="AP34" s="539" t="s">
        <v>126</v>
      </c>
      <c r="AQ34" s="539" t="s">
        <v>125</v>
      </c>
    </row>
    <row r="35" spans="1:43">
      <c r="A35" s="537" t="s">
        <v>204</v>
      </c>
      <c r="B35" s="538">
        <v>66</v>
      </c>
      <c r="C35" s="539" t="s">
        <v>125</v>
      </c>
      <c r="D35" s="538">
        <v>70.099999999999994</v>
      </c>
      <c r="E35" s="539" t="s">
        <v>125</v>
      </c>
      <c r="F35" s="538">
        <v>75.099999999999994</v>
      </c>
      <c r="G35" s="539" t="s">
        <v>125</v>
      </c>
      <c r="H35" s="538">
        <v>78.8</v>
      </c>
      <c r="I35" s="539" t="s">
        <v>125</v>
      </c>
      <c r="J35" s="538">
        <v>82.4</v>
      </c>
      <c r="K35" s="539" t="s">
        <v>125</v>
      </c>
      <c r="L35" s="538">
        <v>85.9</v>
      </c>
      <c r="M35" s="539" t="s">
        <v>125</v>
      </c>
      <c r="N35" s="538">
        <v>86.9</v>
      </c>
      <c r="O35" s="539" t="s">
        <v>125</v>
      </c>
      <c r="P35" s="538">
        <v>88.2</v>
      </c>
      <c r="Q35" s="539" t="s">
        <v>125</v>
      </c>
      <c r="R35" s="538">
        <v>91.6</v>
      </c>
      <c r="S35" s="539" t="s">
        <v>125</v>
      </c>
      <c r="T35" s="538">
        <v>96.5</v>
      </c>
      <c r="U35" s="539" t="s">
        <v>125</v>
      </c>
      <c r="V35" s="538">
        <v>100</v>
      </c>
      <c r="W35" s="539" t="s">
        <v>125</v>
      </c>
      <c r="X35" s="538">
        <v>106.2</v>
      </c>
      <c r="Y35" s="539" t="s">
        <v>125</v>
      </c>
      <c r="Z35" s="538">
        <v>113.4</v>
      </c>
      <c r="AA35" s="539" t="s">
        <v>125</v>
      </c>
      <c r="AB35" s="538">
        <v>119.3</v>
      </c>
      <c r="AC35" s="539" t="s">
        <v>125</v>
      </c>
      <c r="AD35" s="538">
        <v>121.2</v>
      </c>
      <c r="AE35" s="539" t="s">
        <v>125</v>
      </c>
      <c r="AF35" s="538">
        <v>125.9</v>
      </c>
      <c r="AG35" s="539" t="s">
        <v>125</v>
      </c>
      <c r="AH35" s="538">
        <v>131.6</v>
      </c>
      <c r="AI35" s="539" t="s">
        <v>125</v>
      </c>
      <c r="AJ35" s="538">
        <v>134.19999999999999</v>
      </c>
      <c r="AK35" s="539" t="s">
        <v>125</v>
      </c>
      <c r="AL35" s="538">
        <v>136.30000000000001</v>
      </c>
      <c r="AM35" s="539" t="s">
        <v>125</v>
      </c>
      <c r="AN35" s="539" t="s">
        <v>126</v>
      </c>
      <c r="AO35" s="539" t="s">
        <v>125</v>
      </c>
      <c r="AP35" s="539" t="s">
        <v>126</v>
      </c>
      <c r="AQ35" s="539" t="s">
        <v>125</v>
      </c>
    </row>
    <row r="36" spans="1:43">
      <c r="A36" s="537" t="s">
        <v>205</v>
      </c>
      <c r="B36" s="538">
        <v>78</v>
      </c>
      <c r="C36" s="539" t="s">
        <v>125</v>
      </c>
      <c r="D36" s="538">
        <v>80.8</v>
      </c>
      <c r="E36" s="539" t="s">
        <v>125</v>
      </c>
      <c r="F36" s="538">
        <v>84.4</v>
      </c>
      <c r="G36" s="539" t="s">
        <v>125</v>
      </c>
      <c r="H36" s="538">
        <v>88.7</v>
      </c>
      <c r="I36" s="539" t="s">
        <v>125</v>
      </c>
      <c r="J36" s="538">
        <v>92.3</v>
      </c>
      <c r="K36" s="539" t="s">
        <v>125</v>
      </c>
      <c r="L36" s="538">
        <v>96</v>
      </c>
      <c r="M36" s="539" t="s">
        <v>125</v>
      </c>
      <c r="N36" s="538">
        <v>97.9</v>
      </c>
      <c r="O36" s="539" t="s">
        <v>125</v>
      </c>
      <c r="P36" s="538">
        <v>98.6</v>
      </c>
      <c r="Q36" s="539" t="s">
        <v>125</v>
      </c>
      <c r="R36" s="538">
        <v>97.7</v>
      </c>
      <c r="S36" s="539" t="s">
        <v>125</v>
      </c>
      <c r="T36" s="538">
        <v>99.2</v>
      </c>
      <c r="U36" s="539" t="s">
        <v>125</v>
      </c>
      <c r="V36" s="538">
        <v>100</v>
      </c>
      <c r="W36" s="539" t="s">
        <v>125</v>
      </c>
      <c r="X36" s="538">
        <v>101.4</v>
      </c>
      <c r="Y36" s="539" t="s">
        <v>125</v>
      </c>
      <c r="Z36" s="538">
        <v>103.8</v>
      </c>
      <c r="AA36" s="539" t="s">
        <v>125</v>
      </c>
      <c r="AB36" s="538">
        <v>103.8</v>
      </c>
      <c r="AC36" s="539" t="s">
        <v>125</v>
      </c>
      <c r="AD36" s="538">
        <v>100.8</v>
      </c>
      <c r="AE36" s="539" t="s">
        <v>125</v>
      </c>
      <c r="AF36" s="538">
        <v>102.8</v>
      </c>
      <c r="AG36" s="539" t="s">
        <v>125</v>
      </c>
      <c r="AH36" s="538">
        <v>101.5</v>
      </c>
      <c r="AI36" s="539" t="s">
        <v>125</v>
      </c>
      <c r="AJ36" s="538">
        <v>98.2</v>
      </c>
      <c r="AK36" s="539" t="s">
        <v>125</v>
      </c>
      <c r="AL36" s="538">
        <v>96.8</v>
      </c>
      <c r="AM36" s="539" t="s">
        <v>125</v>
      </c>
      <c r="AN36" s="539" t="s">
        <v>126</v>
      </c>
      <c r="AO36" s="539" t="s">
        <v>125</v>
      </c>
      <c r="AP36" s="539" t="s">
        <v>126</v>
      </c>
      <c r="AQ36" s="539" t="s">
        <v>125</v>
      </c>
    </row>
    <row r="37" spans="1:43">
      <c r="A37" s="537" t="s">
        <v>206</v>
      </c>
      <c r="B37" s="538">
        <v>32.1</v>
      </c>
      <c r="C37" s="539" t="s">
        <v>125</v>
      </c>
      <c r="D37" s="538">
        <v>79.7</v>
      </c>
      <c r="E37" s="539" t="s">
        <v>125</v>
      </c>
      <c r="F37" s="538">
        <v>75.8</v>
      </c>
      <c r="G37" s="539" t="s">
        <v>125</v>
      </c>
      <c r="H37" s="538">
        <v>74.2</v>
      </c>
      <c r="I37" s="539" t="s">
        <v>125</v>
      </c>
      <c r="J37" s="538">
        <v>73.900000000000006</v>
      </c>
      <c r="K37" s="539" t="s">
        <v>125</v>
      </c>
      <c r="L37" s="538">
        <v>75.7</v>
      </c>
      <c r="M37" s="539" t="s">
        <v>125</v>
      </c>
      <c r="N37" s="538">
        <v>80</v>
      </c>
      <c r="O37" s="539" t="s">
        <v>125</v>
      </c>
      <c r="P37" s="538">
        <v>84.1</v>
      </c>
      <c r="Q37" s="539" t="s">
        <v>125</v>
      </c>
      <c r="R37" s="538">
        <v>88.5</v>
      </c>
      <c r="S37" s="539" t="s">
        <v>125</v>
      </c>
      <c r="T37" s="538">
        <v>96</v>
      </c>
      <c r="U37" s="539" t="s">
        <v>125</v>
      </c>
      <c r="V37" s="538">
        <v>100</v>
      </c>
      <c r="W37" s="539" t="s">
        <v>125</v>
      </c>
      <c r="X37" s="538">
        <v>107.9</v>
      </c>
      <c r="Y37" s="539" t="s">
        <v>125</v>
      </c>
      <c r="Z37" s="538">
        <v>114.7</v>
      </c>
      <c r="AA37" s="539" t="s">
        <v>125</v>
      </c>
      <c r="AB37" s="538">
        <v>123.1</v>
      </c>
      <c r="AC37" s="539" t="s">
        <v>125</v>
      </c>
      <c r="AD37" s="538">
        <v>115</v>
      </c>
      <c r="AE37" s="539" t="s">
        <v>125</v>
      </c>
      <c r="AF37" s="538">
        <v>113.7</v>
      </c>
      <c r="AG37" s="539" t="s">
        <v>125</v>
      </c>
      <c r="AH37" s="538">
        <v>116.3</v>
      </c>
      <c r="AI37" s="539" t="s">
        <v>125</v>
      </c>
      <c r="AJ37" s="538">
        <v>117</v>
      </c>
      <c r="AK37" s="539" t="s">
        <v>125</v>
      </c>
      <c r="AL37" s="538">
        <v>121.1</v>
      </c>
      <c r="AM37" s="539" t="s">
        <v>125</v>
      </c>
      <c r="AN37" s="539" t="s">
        <v>126</v>
      </c>
      <c r="AO37" s="539" t="s">
        <v>125</v>
      </c>
      <c r="AP37" s="539" t="s">
        <v>126</v>
      </c>
      <c r="AQ37" s="539" t="s">
        <v>125</v>
      </c>
    </row>
    <row r="38" spans="1:43">
      <c r="A38" s="537" t="s">
        <v>207</v>
      </c>
      <c r="B38" s="538">
        <v>67.7</v>
      </c>
      <c r="C38" s="539" t="s">
        <v>125</v>
      </c>
      <c r="D38" s="538">
        <v>70.2</v>
      </c>
      <c r="E38" s="539" t="s">
        <v>125</v>
      </c>
      <c r="F38" s="538">
        <v>73.599999999999994</v>
      </c>
      <c r="G38" s="539" t="s">
        <v>125</v>
      </c>
      <c r="H38" s="538">
        <v>76.2</v>
      </c>
      <c r="I38" s="539" t="s">
        <v>125</v>
      </c>
      <c r="J38" s="538">
        <v>80.3</v>
      </c>
      <c r="K38" s="539" t="s">
        <v>125</v>
      </c>
      <c r="L38" s="538">
        <v>83.7</v>
      </c>
      <c r="M38" s="539" t="s">
        <v>125</v>
      </c>
      <c r="N38" s="538">
        <v>86.2</v>
      </c>
      <c r="O38" s="539" t="s">
        <v>125</v>
      </c>
      <c r="P38" s="538">
        <v>89.5</v>
      </c>
      <c r="Q38" s="539" t="s">
        <v>125</v>
      </c>
      <c r="R38" s="538">
        <v>92.1</v>
      </c>
      <c r="S38" s="539" t="s">
        <v>125</v>
      </c>
      <c r="T38" s="538">
        <v>96.1</v>
      </c>
      <c r="U38" s="539" t="s">
        <v>125</v>
      </c>
      <c r="V38" s="538">
        <v>100</v>
      </c>
      <c r="W38" s="539" t="s">
        <v>125</v>
      </c>
      <c r="X38" s="538">
        <v>105.8</v>
      </c>
      <c r="Y38" s="539" t="s">
        <v>125</v>
      </c>
      <c r="Z38" s="538">
        <v>113.2</v>
      </c>
      <c r="AA38" s="539" t="s">
        <v>125</v>
      </c>
      <c r="AB38" s="538">
        <v>117</v>
      </c>
      <c r="AC38" s="539" t="s">
        <v>125</v>
      </c>
      <c r="AD38" s="538">
        <v>107.8</v>
      </c>
      <c r="AE38" s="539" t="s">
        <v>125</v>
      </c>
      <c r="AF38" s="538">
        <v>109.1</v>
      </c>
      <c r="AG38" s="539" t="s">
        <v>125</v>
      </c>
      <c r="AH38" s="538">
        <v>109.9</v>
      </c>
      <c r="AI38" s="539" t="s">
        <v>125</v>
      </c>
      <c r="AJ38" s="538">
        <v>107.1</v>
      </c>
      <c r="AK38" s="539" t="s">
        <v>125</v>
      </c>
      <c r="AL38" s="538">
        <v>105.9</v>
      </c>
      <c r="AM38" s="539" t="s">
        <v>125</v>
      </c>
      <c r="AN38" s="539" t="s">
        <v>126</v>
      </c>
      <c r="AO38" s="539" t="s">
        <v>125</v>
      </c>
      <c r="AP38" s="539" t="s">
        <v>126</v>
      </c>
      <c r="AQ38" s="539" t="s">
        <v>125</v>
      </c>
    </row>
    <row r="39" spans="1:43">
      <c r="A39" s="537" t="s">
        <v>208</v>
      </c>
      <c r="B39" s="538">
        <v>66.599999999999994</v>
      </c>
      <c r="C39" s="539" t="s">
        <v>125</v>
      </c>
      <c r="D39" s="538">
        <v>71.2</v>
      </c>
      <c r="E39" s="539" t="s">
        <v>125</v>
      </c>
      <c r="F39" s="538">
        <v>74.400000000000006</v>
      </c>
      <c r="G39" s="539" t="s">
        <v>125</v>
      </c>
      <c r="H39" s="538">
        <v>77.599999999999994</v>
      </c>
      <c r="I39" s="539" t="s">
        <v>125</v>
      </c>
      <c r="J39" s="538">
        <v>77.599999999999994</v>
      </c>
      <c r="K39" s="539" t="s">
        <v>125</v>
      </c>
      <c r="L39" s="538">
        <v>78.7</v>
      </c>
      <c r="M39" s="539" t="s">
        <v>125</v>
      </c>
      <c r="N39" s="538">
        <v>81.400000000000006</v>
      </c>
      <c r="O39" s="539" t="s">
        <v>125</v>
      </c>
      <c r="P39" s="538">
        <v>85.2</v>
      </c>
      <c r="Q39" s="539" t="s">
        <v>125</v>
      </c>
      <c r="R39" s="538">
        <v>89.2</v>
      </c>
      <c r="S39" s="539" t="s">
        <v>125</v>
      </c>
      <c r="T39" s="538">
        <v>93.8</v>
      </c>
      <c r="U39" s="539" t="s">
        <v>125</v>
      </c>
      <c r="V39" s="538">
        <v>100</v>
      </c>
      <c r="W39" s="539" t="s">
        <v>125</v>
      </c>
      <c r="X39" s="538">
        <v>108.3</v>
      </c>
      <c r="Y39" s="539" t="s">
        <v>125</v>
      </c>
      <c r="Z39" s="538">
        <v>119.7</v>
      </c>
      <c r="AA39" s="539" t="s">
        <v>125</v>
      </c>
      <c r="AB39" s="538">
        <v>126.6</v>
      </c>
      <c r="AC39" s="539" t="s">
        <v>125</v>
      </c>
      <c r="AD39" s="538">
        <v>120.4</v>
      </c>
      <c r="AE39" s="539" t="s">
        <v>125</v>
      </c>
      <c r="AF39" s="538">
        <v>125.7</v>
      </c>
      <c r="AG39" s="539" t="s">
        <v>125</v>
      </c>
      <c r="AH39" s="538">
        <v>129.4</v>
      </c>
      <c r="AI39" s="539" t="s">
        <v>125</v>
      </c>
      <c r="AJ39" s="538">
        <v>131.80000000000001</v>
      </c>
      <c r="AK39" s="539" t="s">
        <v>125</v>
      </c>
      <c r="AL39" s="538">
        <v>133</v>
      </c>
      <c r="AM39" s="539" t="s">
        <v>125</v>
      </c>
      <c r="AN39" s="539" t="s">
        <v>126</v>
      </c>
      <c r="AO39" s="539" t="s">
        <v>125</v>
      </c>
      <c r="AP39" s="539" t="s">
        <v>126</v>
      </c>
      <c r="AQ39" s="539" t="s">
        <v>125</v>
      </c>
    </row>
    <row r="40" spans="1:43">
      <c r="A40" s="537" t="s">
        <v>209</v>
      </c>
      <c r="B40" s="538">
        <v>69.5</v>
      </c>
      <c r="C40" s="539" t="s">
        <v>125</v>
      </c>
      <c r="D40" s="538">
        <v>71.900000000000006</v>
      </c>
      <c r="E40" s="539" t="s">
        <v>125</v>
      </c>
      <c r="F40" s="538">
        <v>76.400000000000006</v>
      </c>
      <c r="G40" s="539" t="s">
        <v>125</v>
      </c>
      <c r="H40" s="538">
        <v>80.2</v>
      </c>
      <c r="I40" s="539" t="s">
        <v>125</v>
      </c>
      <c r="J40" s="538">
        <v>83.4</v>
      </c>
      <c r="K40" s="539" t="s">
        <v>125</v>
      </c>
      <c r="L40" s="538">
        <v>87.8</v>
      </c>
      <c r="M40" s="539" t="s">
        <v>125</v>
      </c>
      <c r="N40" s="538">
        <v>89.8</v>
      </c>
      <c r="O40" s="539" t="s">
        <v>125</v>
      </c>
      <c r="P40" s="538">
        <v>91.5</v>
      </c>
      <c r="Q40" s="539" t="s">
        <v>125</v>
      </c>
      <c r="R40" s="538">
        <v>93.3</v>
      </c>
      <c r="S40" s="539" t="s">
        <v>125</v>
      </c>
      <c r="T40" s="538">
        <v>97.2</v>
      </c>
      <c r="U40" s="539" t="s">
        <v>125</v>
      </c>
      <c r="V40" s="538">
        <v>100</v>
      </c>
      <c r="W40" s="539" t="s">
        <v>125</v>
      </c>
      <c r="X40" s="538">
        <v>104.4</v>
      </c>
      <c r="Y40" s="539" t="s">
        <v>125</v>
      </c>
      <c r="Z40" s="538">
        <v>110</v>
      </c>
      <c r="AA40" s="539" t="s">
        <v>125</v>
      </c>
      <c r="AB40" s="538">
        <v>110.3</v>
      </c>
      <c r="AC40" s="539" t="s">
        <v>125</v>
      </c>
      <c r="AD40" s="538">
        <v>100.9</v>
      </c>
      <c r="AE40" s="539" t="s">
        <v>125</v>
      </c>
      <c r="AF40" s="538">
        <v>104.3</v>
      </c>
      <c r="AG40" s="539" t="s">
        <v>125</v>
      </c>
      <c r="AH40" s="538">
        <v>107.2</v>
      </c>
      <c r="AI40" s="539" t="s">
        <v>125</v>
      </c>
      <c r="AJ40" s="538">
        <v>106.1</v>
      </c>
      <c r="AK40" s="539" t="s">
        <v>125</v>
      </c>
      <c r="AL40" s="538">
        <v>104.7</v>
      </c>
      <c r="AM40" s="539" t="s">
        <v>125</v>
      </c>
      <c r="AN40" s="539" t="s">
        <v>126</v>
      </c>
      <c r="AO40" s="539" t="s">
        <v>125</v>
      </c>
      <c r="AP40" s="539" t="s">
        <v>126</v>
      </c>
      <c r="AQ40" s="539" t="s">
        <v>125</v>
      </c>
    </row>
    <row r="41" spans="1:43">
      <c r="A41" s="537" t="s">
        <v>210</v>
      </c>
      <c r="B41" s="538">
        <v>73.7</v>
      </c>
      <c r="C41" s="539" t="s">
        <v>125</v>
      </c>
      <c r="D41" s="538">
        <v>74.8</v>
      </c>
      <c r="E41" s="539" t="s">
        <v>125</v>
      </c>
      <c r="F41" s="538">
        <v>76.900000000000006</v>
      </c>
      <c r="G41" s="539" t="s">
        <v>125</v>
      </c>
      <c r="H41" s="538">
        <v>80.099999999999994</v>
      </c>
      <c r="I41" s="539" t="s">
        <v>125</v>
      </c>
      <c r="J41" s="538">
        <v>83.8</v>
      </c>
      <c r="K41" s="539" t="s">
        <v>125</v>
      </c>
      <c r="L41" s="538">
        <v>87.6</v>
      </c>
      <c r="M41" s="539" t="s">
        <v>125</v>
      </c>
      <c r="N41" s="538">
        <v>88.7</v>
      </c>
      <c r="O41" s="539" t="s">
        <v>125</v>
      </c>
      <c r="P41" s="538">
        <v>90.9</v>
      </c>
      <c r="Q41" s="539" t="s">
        <v>125</v>
      </c>
      <c r="R41" s="538">
        <v>93</v>
      </c>
      <c r="S41" s="539" t="s">
        <v>125</v>
      </c>
      <c r="T41" s="538">
        <v>96.9</v>
      </c>
      <c r="U41" s="539" t="s">
        <v>125</v>
      </c>
      <c r="V41" s="538">
        <v>100</v>
      </c>
      <c r="W41" s="539" t="s">
        <v>125</v>
      </c>
      <c r="X41" s="538">
        <v>104.3</v>
      </c>
      <c r="Y41" s="539" t="s">
        <v>125</v>
      </c>
      <c r="Z41" s="538">
        <v>107.8</v>
      </c>
      <c r="AA41" s="539" t="s">
        <v>125</v>
      </c>
      <c r="AB41" s="538">
        <v>107.1</v>
      </c>
      <c r="AC41" s="539" t="s">
        <v>125</v>
      </c>
      <c r="AD41" s="538">
        <v>101.7</v>
      </c>
      <c r="AE41" s="539" t="s">
        <v>125</v>
      </c>
      <c r="AF41" s="538">
        <v>108.4</v>
      </c>
      <c r="AG41" s="539" t="s">
        <v>125</v>
      </c>
      <c r="AH41" s="538">
        <v>111.6</v>
      </c>
      <c r="AI41" s="539" t="s">
        <v>125</v>
      </c>
      <c r="AJ41" s="538">
        <v>112.6</v>
      </c>
      <c r="AK41" s="539" t="s">
        <v>125</v>
      </c>
      <c r="AL41" s="538">
        <v>114.4</v>
      </c>
      <c r="AM41" s="539" t="s">
        <v>125</v>
      </c>
      <c r="AN41" s="539" t="s">
        <v>126</v>
      </c>
      <c r="AO41" s="539" t="s">
        <v>125</v>
      </c>
      <c r="AP41" s="539" t="s">
        <v>126</v>
      </c>
      <c r="AQ41" s="539" t="s">
        <v>125</v>
      </c>
    </row>
    <row r="42" spans="1:43">
      <c r="A42" s="537" t="s">
        <v>211</v>
      </c>
      <c r="B42" s="538">
        <v>71.900000000000006</v>
      </c>
      <c r="C42" s="539" t="s">
        <v>125</v>
      </c>
      <c r="D42" s="538">
        <v>74.400000000000006</v>
      </c>
      <c r="E42" s="539" t="s">
        <v>125</v>
      </c>
      <c r="F42" s="538">
        <v>77.7</v>
      </c>
      <c r="G42" s="539" t="s">
        <v>125</v>
      </c>
      <c r="H42" s="538">
        <v>80.400000000000006</v>
      </c>
      <c r="I42" s="539" t="s">
        <v>125</v>
      </c>
      <c r="J42" s="538">
        <v>82.8</v>
      </c>
      <c r="K42" s="539" t="s">
        <v>125</v>
      </c>
      <c r="L42" s="538">
        <v>86.4</v>
      </c>
      <c r="M42" s="539" t="s">
        <v>125</v>
      </c>
      <c r="N42" s="538">
        <v>88.3</v>
      </c>
      <c r="O42" s="539" t="s">
        <v>125</v>
      </c>
      <c r="P42" s="538">
        <v>90.3</v>
      </c>
      <c r="Q42" s="539" t="s">
        <v>125</v>
      </c>
      <c r="R42" s="538">
        <v>93.9</v>
      </c>
      <c r="S42" s="539" t="s">
        <v>125</v>
      </c>
      <c r="T42" s="538">
        <v>96.9</v>
      </c>
      <c r="U42" s="539" t="s">
        <v>125</v>
      </c>
      <c r="V42" s="538">
        <v>100</v>
      </c>
      <c r="W42" s="539" t="s">
        <v>125</v>
      </c>
      <c r="X42" s="538">
        <v>102.8</v>
      </c>
      <c r="Y42" s="539" t="s">
        <v>125</v>
      </c>
      <c r="Z42" s="538">
        <v>106.3</v>
      </c>
      <c r="AA42" s="539" t="s">
        <v>125</v>
      </c>
      <c r="AB42" s="538">
        <v>105.5</v>
      </c>
      <c r="AC42" s="539" t="s">
        <v>125</v>
      </c>
      <c r="AD42" s="538">
        <v>100</v>
      </c>
      <c r="AE42" s="539" t="s">
        <v>125</v>
      </c>
      <c r="AF42" s="538">
        <v>101.7</v>
      </c>
      <c r="AG42" s="539" t="s">
        <v>125</v>
      </c>
      <c r="AH42" s="538">
        <v>102.8</v>
      </c>
      <c r="AI42" s="539" t="s">
        <v>125</v>
      </c>
      <c r="AJ42" s="538">
        <v>103.1</v>
      </c>
      <c r="AK42" s="539" t="s">
        <v>125</v>
      </c>
      <c r="AL42" s="538">
        <v>104.9</v>
      </c>
      <c r="AM42" s="539" t="s">
        <v>125</v>
      </c>
      <c r="AN42" s="539" t="s">
        <v>126</v>
      </c>
      <c r="AO42" s="539" t="s">
        <v>125</v>
      </c>
      <c r="AP42" s="539" t="s">
        <v>126</v>
      </c>
      <c r="AQ42" s="539" t="s">
        <v>125</v>
      </c>
    </row>
    <row r="43" spans="1:43">
      <c r="A43" s="537" t="s">
        <v>212</v>
      </c>
      <c r="B43" s="538">
        <v>71.5</v>
      </c>
      <c r="C43" s="539" t="s">
        <v>125</v>
      </c>
      <c r="D43" s="538">
        <v>74.2</v>
      </c>
      <c r="E43" s="539" t="s">
        <v>125</v>
      </c>
      <c r="F43" s="538">
        <v>77.5</v>
      </c>
      <c r="G43" s="539" t="s">
        <v>125</v>
      </c>
      <c r="H43" s="538">
        <v>81</v>
      </c>
      <c r="I43" s="539" t="s">
        <v>125</v>
      </c>
      <c r="J43" s="538">
        <v>84.8</v>
      </c>
      <c r="K43" s="539" t="s">
        <v>125</v>
      </c>
      <c r="L43" s="538">
        <v>88.2</v>
      </c>
      <c r="M43" s="539" t="s">
        <v>125</v>
      </c>
      <c r="N43" s="538">
        <v>89.1</v>
      </c>
      <c r="O43" s="539" t="s">
        <v>125</v>
      </c>
      <c r="P43" s="538">
        <v>90.7</v>
      </c>
      <c r="Q43" s="539" t="s">
        <v>125</v>
      </c>
      <c r="R43" s="538">
        <v>93.2</v>
      </c>
      <c r="S43" s="539" t="s">
        <v>125</v>
      </c>
      <c r="T43" s="538">
        <v>96.8</v>
      </c>
      <c r="U43" s="539" t="s">
        <v>125</v>
      </c>
      <c r="V43" s="538">
        <v>100</v>
      </c>
      <c r="W43" s="539" t="s">
        <v>125</v>
      </c>
      <c r="X43" s="538">
        <v>102.7</v>
      </c>
      <c r="Y43" s="539" t="s">
        <v>125</v>
      </c>
      <c r="Z43" s="538">
        <v>104.5</v>
      </c>
      <c r="AA43" s="539" t="s">
        <v>125</v>
      </c>
      <c r="AB43" s="538">
        <v>104.2</v>
      </c>
      <c r="AC43" s="539" t="s">
        <v>125</v>
      </c>
      <c r="AD43" s="538">
        <v>101.3</v>
      </c>
      <c r="AE43" s="539" t="s">
        <v>125</v>
      </c>
      <c r="AF43" s="538">
        <v>103.9</v>
      </c>
      <c r="AG43" s="539" t="s">
        <v>125</v>
      </c>
      <c r="AH43" s="538">
        <v>105.5</v>
      </c>
      <c r="AI43" s="539" t="s">
        <v>125</v>
      </c>
      <c r="AJ43" s="538">
        <v>108</v>
      </c>
      <c r="AK43" s="539" t="s">
        <v>125</v>
      </c>
      <c r="AL43" s="538">
        <v>110.4</v>
      </c>
      <c r="AM43" s="539" t="s">
        <v>125</v>
      </c>
      <c r="AN43" s="539" t="s">
        <v>126</v>
      </c>
      <c r="AO43" s="539" t="s">
        <v>125</v>
      </c>
      <c r="AP43" s="539" t="s">
        <v>126</v>
      </c>
      <c r="AQ43" s="539" t="s">
        <v>125</v>
      </c>
    </row>
    <row r="44" spans="1:43">
      <c r="A44" s="537" t="s">
        <v>213</v>
      </c>
      <c r="B44" s="538">
        <v>90.4</v>
      </c>
      <c r="C44" s="539" t="s">
        <v>125</v>
      </c>
      <c r="D44" s="538">
        <v>92.7</v>
      </c>
      <c r="E44" s="539" t="s">
        <v>125</v>
      </c>
      <c r="F44" s="538">
        <v>94.2</v>
      </c>
      <c r="G44" s="539" t="s">
        <v>125</v>
      </c>
      <c r="H44" s="538">
        <v>92.3</v>
      </c>
      <c r="I44" s="539" t="s">
        <v>125</v>
      </c>
      <c r="J44" s="538">
        <v>92.2</v>
      </c>
      <c r="K44" s="539" t="s">
        <v>125</v>
      </c>
      <c r="L44" s="538">
        <v>94.2</v>
      </c>
      <c r="M44" s="539" t="s">
        <v>125</v>
      </c>
      <c r="N44" s="538">
        <v>94.6</v>
      </c>
      <c r="O44" s="539" t="s">
        <v>125</v>
      </c>
      <c r="P44" s="538">
        <v>94.8</v>
      </c>
      <c r="Q44" s="539" t="s">
        <v>125</v>
      </c>
      <c r="R44" s="538">
        <v>96.4</v>
      </c>
      <c r="S44" s="539" t="s">
        <v>125</v>
      </c>
      <c r="T44" s="538">
        <v>98.7</v>
      </c>
      <c r="U44" s="539" t="s">
        <v>125</v>
      </c>
      <c r="V44" s="538">
        <v>100</v>
      </c>
      <c r="W44" s="539" t="s">
        <v>125</v>
      </c>
      <c r="X44" s="538">
        <v>101.7</v>
      </c>
      <c r="Y44" s="539" t="s">
        <v>125</v>
      </c>
      <c r="Z44" s="538">
        <v>103.9</v>
      </c>
      <c r="AA44" s="539" t="s">
        <v>125</v>
      </c>
      <c r="AB44" s="538">
        <v>102.8</v>
      </c>
      <c r="AC44" s="539" t="s">
        <v>125</v>
      </c>
      <c r="AD44" s="538">
        <v>97.2</v>
      </c>
      <c r="AE44" s="539" t="s">
        <v>125</v>
      </c>
      <c r="AF44" s="538">
        <v>101.7</v>
      </c>
      <c r="AG44" s="539" t="s">
        <v>125</v>
      </c>
      <c r="AH44" s="538">
        <v>101.2</v>
      </c>
      <c r="AI44" s="539" t="s">
        <v>125</v>
      </c>
      <c r="AJ44" s="538">
        <v>103</v>
      </c>
      <c r="AK44" s="539" t="s">
        <v>125</v>
      </c>
      <c r="AL44" s="538">
        <v>104.7</v>
      </c>
      <c r="AM44" s="539" t="s">
        <v>125</v>
      </c>
      <c r="AN44" s="539" t="s">
        <v>126</v>
      </c>
      <c r="AO44" s="539" t="s">
        <v>125</v>
      </c>
      <c r="AP44" s="539" t="s">
        <v>126</v>
      </c>
      <c r="AQ44" s="539" t="s">
        <v>125</v>
      </c>
    </row>
    <row r="46" spans="1:43">
      <c r="A46" s="535" t="s">
        <v>303</v>
      </c>
      <c r="E46" s="535" t="s">
        <v>521</v>
      </c>
    </row>
    <row r="47" spans="1:43">
      <c r="A47" s="535" t="s">
        <v>266</v>
      </c>
      <c r="B47" s="535" t="s">
        <v>522</v>
      </c>
      <c r="E47" s="535" t="s">
        <v>126</v>
      </c>
      <c r="F47" s="535" t="s">
        <v>305</v>
      </c>
    </row>
    <row r="48" spans="1:43">
      <c r="A48" s="535" t="s">
        <v>268</v>
      </c>
      <c r="B48" s="535" t="s">
        <v>306</v>
      </c>
    </row>
    <row r="49" spans="1:2">
      <c r="A49" s="535" t="s">
        <v>267</v>
      </c>
      <c r="B49" s="535" t="s">
        <v>523</v>
      </c>
    </row>
    <row r="50" spans="1:2">
      <c r="A50" s="535" t="s">
        <v>302</v>
      </c>
      <c r="B50" s="535" t="s">
        <v>307</v>
      </c>
    </row>
    <row r="51" spans="1:2">
      <c r="A51" s="535" t="s">
        <v>299</v>
      </c>
      <c r="B51" s="535" t="s">
        <v>312</v>
      </c>
    </row>
    <row r="52" spans="1:2">
      <c r="A52" s="535" t="s">
        <v>315</v>
      </c>
      <c r="B52" s="535" t="s">
        <v>578</v>
      </c>
    </row>
    <row r="53" spans="1:2">
      <c r="A53" s="535" t="s">
        <v>310</v>
      </c>
      <c r="B53" s="535" t="s">
        <v>311</v>
      </c>
    </row>
    <row r="54" spans="1:2">
      <c r="A54" s="535" t="s">
        <v>301</v>
      </c>
      <c r="B54" s="535" t="s">
        <v>304</v>
      </c>
    </row>
    <row r="55" spans="1:2">
      <c r="A55" s="535" t="s">
        <v>308</v>
      </c>
      <c r="B55" s="535" t="s">
        <v>309</v>
      </c>
    </row>
    <row r="56" spans="1:2">
      <c r="A56" s="535" t="s">
        <v>286</v>
      </c>
      <c r="B56" s="535" t="s">
        <v>579</v>
      </c>
    </row>
    <row r="57" spans="1:2">
      <c r="A57" s="535" t="s">
        <v>317</v>
      </c>
      <c r="B57" s="535" t="s">
        <v>524</v>
      </c>
    </row>
    <row r="58" spans="1:2">
      <c r="A58" s="535" t="s">
        <v>314</v>
      </c>
      <c r="B58" s="535" t="s">
        <v>525</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W84"/>
  <sheetViews>
    <sheetView workbookViewId="0">
      <selection activeCell="X57" sqref="X57"/>
    </sheetView>
  </sheetViews>
  <sheetFormatPr defaultColWidth="9.125" defaultRowHeight="12.75"/>
  <cols>
    <col min="1" max="1" width="29.25" style="230" customWidth="1"/>
    <col min="2" max="2" width="48.875" style="230" customWidth="1"/>
    <col min="3" max="16384" width="9.125" style="230"/>
  </cols>
  <sheetData>
    <row r="1" spans="1:23" ht="30.75" thickBot="1">
      <c r="B1" s="233" t="s">
        <v>526</v>
      </c>
    </row>
    <row r="2" spans="1:23" ht="13.5" thickTop="1">
      <c r="B2" s="234" t="s">
        <v>529</v>
      </c>
    </row>
    <row r="3" spans="1:23">
      <c r="B3" s="234" t="s">
        <v>528</v>
      </c>
    </row>
    <row r="4" spans="1:23">
      <c r="B4" s="234"/>
    </row>
    <row r="6" spans="1:23">
      <c r="B6" s="230" t="str">
        <f>""</f>
        <v/>
      </c>
      <c r="C6" s="230">
        <v>1995</v>
      </c>
      <c r="D6" s="230">
        <v>1996</v>
      </c>
      <c r="E6" s="230">
        <v>1997</v>
      </c>
      <c r="F6" s="230">
        <v>1998</v>
      </c>
      <c r="G6" s="230">
        <v>1999</v>
      </c>
      <c r="H6" s="230">
        <v>2000</v>
      </c>
      <c r="I6" s="230">
        <v>2001</v>
      </c>
      <c r="J6" s="230">
        <v>2002</v>
      </c>
      <c r="K6" s="230">
        <v>2003</v>
      </c>
      <c r="L6" s="230">
        <v>2004</v>
      </c>
      <c r="M6" s="230">
        <v>2005</v>
      </c>
      <c r="N6" s="230">
        <v>2006</v>
      </c>
      <c r="O6" s="230">
        <v>2007</v>
      </c>
      <c r="P6" s="230">
        <v>2008</v>
      </c>
      <c r="Q6" s="230">
        <v>2009</v>
      </c>
      <c r="R6" s="230">
        <v>2010</v>
      </c>
      <c r="S6" s="230">
        <v>2011</v>
      </c>
      <c r="T6" s="230">
        <v>2012</v>
      </c>
      <c r="U6" s="230">
        <v>2013</v>
      </c>
      <c r="V6" s="230">
        <v>2014</v>
      </c>
      <c r="W6" s="230">
        <v>2015</v>
      </c>
    </row>
    <row r="7" spans="1:23">
      <c r="A7" s="230" t="str">
        <f>lookup!Z2</f>
        <v>European Union (28 countries)</v>
      </c>
      <c r="B7" s="232" t="str">
        <f>VLOOKUP(A7,lookup!$Z$2:$AA$77,2,FALSE)</f>
        <v>ΕΕ (28 χώρες)</v>
      </c>
      <c r="C7" s="232">
        <f>IF(ISNA(VLOOKUP($A7,ES_NA2_0!$A$10:$AQ$100,MATCH(FIXED(C$6,0,TRUE),ES_NA2_0!$A$10:$AQ$10,0),FALSE)),":",VLOOKUP($A7,ES_NA2_0!$A$10:$AQ$100,MATCH(FIXED(C$6,0,TRUE),ES_NA2_0!$A$10:$AQ$10,0),FALSE))</f>
        <v>78.900000000000006</v>
      </c>
      <c r="D7" s="232">
        <f>IF(ISNA(VLOOKUP($A7,ES_NA2_0!$A$10:$AQ$100,MATCH(FIXED(D$6,0,TRUE),ES_NA2_0!$A$10:$AQ$10,0),FALSE)),":",VLOOKUP($A7,ES_NA2_0!$A$10:$AQ$100,MATCH(FIXED(D$6,0,TRUE),ES_NA2_0!$A$10:$AQ$10,0),FALSE))</f>
        <v>80.400000000000006</v>
      </c>
      <c r="E7" s="232">
        <f>IF(ISNA(VLOOKUP($A7,ES_NA2_0!$A$10:$AQ$100,MATCH(FIXED(E$6,0,TRUE),ES_NA2_0!$A$10:$AQ$10,0),FALSE)),":",VLOOKUP($A7,ES_NA2_0!$A$10:$AQ$100,MATCH(FIXED(E$6,0,TRUE),ES_NA2_0!$A$10:$AQ$10,0),FALSE))</f>
        <v>82.7</v>
      </c>
      <c r="F7" s="232">
        <f>IF(ISNA(VLOOKUP($A7,ES_NA2_0!$A$10:$AQ$100,MATCH(FIXED(F$6,0,TRUE),ES_NA2_0!$A$10:$AQ$10,0),FALSE)),":",VLOOKUP($A7,ES_NA2_0!$A$10:$AQ$100,MATCH(FIXED(F$6,0,TRUE),ES_NA2_0!$A$10:$AQ$10,0),FALSE))</f>
        <v>85.1</v>
      </c>
      <c r="G7" s="232">
        <f>IF(ISNA(VLOOKUP($A7,ES_NA2_0!$A$10:$AQ$100,MATCH(FIXED(G$6,0,TRUE),ES_NA2_0!$A$10:$AQ$10,0),FALSE)),":",VLOOKUP($A7,ES_NA2_0!$A$10:$AQ$100,MATCH(FIXED(G$6,0,TRUE),ES_NA2_0!$A$10:$AQ$10,0),FALSE))</f>
        <v>87.6</v>
      </c>
      <c r="H7" s="232">
        <f>IF(ISNA(VLOOKUP($A7,ES_NA2_0!$A$10:$AQ$100,MATCH(FIXED(H$6,0,TRUE),ES_NA2_0!$A$10:$AQ$10,0),FALSE)),":",VLOOKUP($A7,ES_NA2_0!$A$10:$AQ$100,MATCH(FIXED(H$6,0,TRUE),ES_NA2_0!$A$10:$AQ$10,0),FALSE))</f>
        <v>91</v>
      </c>
      <c r="I7" s="232">
        <f>IF(ISNA(VLOOKUP($A7,ES_NA2_0!$A$10:$AQ$100,MATCH(FIXED(I$6,0,TRUE),ES_NA2_0!$A$10:$AQ$10,0),FALSE)),":",VLOOKUP($A7,ES_NA2_0!$A$10:$AQ$100,MATCH(FIXED(I$6,0,TRUE),ES_NA2_0!$A$10:$AQ$10,0),FALSE))</f>
        <v>92.8</v>
      </c>
      <c r="J7" s="232">
        <f>IF(ISNA(VLOOKUP($A7,ES_NA2_0!$A$10:$AQ$100,MATCH(FIXED(J$6,0,TRUE),ES_NA2_0!$A$10:$AQ$10,0),FALSE)),":",VLOOKUP($A7,ES_NA2_0!$A$10:$AQ$100,MATCH(FIXED(J$6,0,TRUE),ES_NA2_0!$A$10:$AQ$10,0),FALSE))</f>
        <v>94</v>
      </c>
      <c r="K7" s="232">
        <f>IF(ISNA(VLOOKUP($A7,ES_NA2_0!$A$10:$AQ$100,MATCH(FIXED(K$6,0,TRUE),ES_NA2_0!$A$10:$AQ$10,0),FALSE)),":",VLOOKUP($A7,ES_NA2_0!$A$10:$AQ$100,MATCH(FIXED(K$6,0,TRUE),ES_NA2_0!$A$10:$AQ$10,0),FALSE))</f>
        <v>95.4</v>
      </c>
      <c r="L7" s="232">
        <f>IF(ISNA(VLOOKUP($A7,ES_NA2_0!$A$10:$AQ$100,MATCH(FIXED(L$6,0,TRUE),ES_NA2_0!$A$10:$AQ$10,0),FALSE)),":",VLOOKUP($A7,ES_NA2_0!$A$10:$AQ$100,MATCH(FIXED(L$6,0,TRUE),ES_NA2_0!$A$10:$AQ$10,0),FALSE))</f>
        <v>97.9</v>
      </c>
      <c r="M7" s="232">
        <f>IF(ISNA(VLOOKUP($A7,ES_NA2_0!$A$10:$AQ$100,MATCH(FIXED(M$6,0,TRUE),ES_NA2_0!$A$10:$AQ$10,0),FALSE)),":",VLOOKUP($A7,ES_NA2_0!$A$10:$AQ$100,MATCH(FIXED(M$6,0,TRUE),ES_NA2_0!$A$10:$AQ$10,0),FALSE))</f>
        <v>100</v>
      </c>
      <c r="N7" s="232">
        <f>IF(ISNA(VLOOKUP($A7,ES_NA2_0!$A$10:$AQ$100,MATCH(FIXED(N$6,0,TRUE),ES_NA2_0!$A$10:$AQ$10,0),FALSE)),":",VLOOKUP($A7,ES_NA2_0!$A$10:$AQ$100,MATCH(FIXED(N$6,0,TRUE),ES_NA2_0!$A$10:$AQ$10,0),FALSE))</f>
        <v>103.4</v>
      </c>
      <c r="O7" s="232">
        <f>IF(ISNA(VLOOKUP($A7,ES_NA2_0!$A$10:$AQ$100,MATCH(FIXED(O$6,0,TRUE),ES_NA2_0!$A$10:$AQ$10,0),FALSE)),":",VLOOKUP($A7,ES_NA2_0!$A$10:$AQ$100,MATCH(FIXED(O$6,0,TRUE),ES_NA2_0!$A$10:$AQ$10,0),FALSE))</f>
        <v>106.7</v>
      </c>
      <c r="P7" s="232">
        <f>IF(ISNA(VLOOKUP($A7,ES_NA2_0!$A$10:$AQ$100,MATCH(FIXED(P$6,0,TRUE),ES_NA2_0!$A$10:$AQ$10,0),FALSE)),":",VLOOKUP($A7,ES_NA2_0!$A$10:$AQ$100,MATCH(FIXED(P$6,0,TRUE),ES_NA2_0!$A$10:$AQ$10,0),FALSE))</f>
        <v>107.1</v>
      </c>
      <c r="Q7" s="232">
        <f>IF(ISNA(VLOOKUP($A7,ES_NA2_0!$A$10:$AQ$100,MATCH(FIXED(Q$6,0,TRUE),ES_NA2_0!$A$10:$AQ$10,0),FALSE)),":",VLOOKUP($A7,ES_NA2_0!$A$10:$AQ$100,MATCH(FIXED(Q$6,0,TRUE),ES_NA2_0!$A$10:$AQ$10,0),FALSE))</f>
        <v>102.3</v>
      </c>
      <c r="R7" s="232">
        <f>IF(ISNA(VLOOKUP($A7,ES_NA2_0!$A$10:$AQ$100,MATCH(FIXED(R$6,0,TRUE),ES_NA2_0!$A$10:$AQ$10,0),FALSE)),":",VLOOKUP($A7,ES_NA2_0!$A$10:$AQ$100,MATCH(FIXED(R$6,0,TRUE),ES_NA2_0!$A$10:$AQ$10,0),FALSE))</f>
        <v>104.3</v>
      </c>
      <c r="S7" s="232">
        <f>IF(ISNA(VLOOKUP($A7,ES_NA2_0!$A$10:$AQ$100,MATCH(FIXED(S$6,0,TRUE),ES_NA2_0!$A$10:$AQ$10,0),FALSE)),":",VLOOKUP($A7,ES_NA2_0!$A$10:$AQ$100,MATCH(FIXED(S$6,0,TRUE),ES_NA2_0!$A$10:$AQ$10,0),FALSE))</f>
        <v>106</v>
      </c>
      <c r="T7" s="232">
        <f>IF(ISNA(VLOOKUP($A7,ES_NA2_0!$A$10:$AQ$100,MATCH(FIXED(T$6,0,TRUE),ES_NA2_0!$A$10:$AQ$10,0),FALSE)),":",VLOOKUP($A7,ES_NA2_0!$A$10:$AQ$100,MATCH(FIXED(T$6,0,TRUE),ES_NA2_0!$A$10:$AQ$10,0),FALSE))</f>
        <v>105.6</v>
      </c>
      <c r="U7" s="232">
        <f>IF(ISNA(VLOOKUP($A7,ES_NA2_0!$A$10:$AQ$100,MATCH(FIXED(U$6,0,TRUE),ES_NA2_0!$A$10:$AQ$10,0),FALSE)),":",VLOOKUP($A7,ES_NA2_0!$A$10:$AQ$100,MATCH(FIXED(U$6,0,TRUE),ES_NA2_0!$A$10:$AQ$10,0),FALSE))</f>
        <v>105.7</v>
      </c>
      <c r="V7" s="232" t="str">
        <f>IF(ISNA(VLOOKUP($A7,ES_NA2_0!$A$10:$AQ$100,MATCH(FIXED(V$6,0,TRUE),ES_NA2_0!$A$10:$AQ$10,0),FALSE)),":",VLOOKUP($A7,ES_NA2_0!$A$10:$AQ$100,MATCH(FIXED(V$6,0,TRUE),ES_NA2_0!$A$10:$AQ$10,0),FALSE))</f>
        <v>:</v>
      </c>
      <c r="W7" s="232" t="str">
        <f>IF(ISNA(VLOOKUP($A7,ES_NA2_0!$A$10:$AQ$100,MATCH(FIXED(W$6,0,TRUE),ES_NA2_0!$A$10:$AQ$10,0),FALSE)),":",VLOOKUP($A7,ES_NA2_0!$A$10:$AQ$100,MATCH(FIXED(W$6,0,TRUE),ES_NA2_0!$A$10:$AQ$10,0),FALSE))</f>
        <v>:</v>
      </c>
    </row>
    <row r="8" spans="1:23">
      <c r="A8" s="230" t="str">
        <f>lookup!Z3</f>
        <v>European Union (27 countries)</v>
      </c>
      <c r="B8" s="232" t="str">
        <f>VLOOKUP(A8,lookup!$Z$2:$AA$77,2,FALSE)</f>
        <v>ΕΕ (27 χώρες)</v>
      </c>
      <c r="C8" s="232">
        <f>IF(ISNA(VLOOKUP($A8,ES_NA2_0!$A$10:$AQ$100,MATCH(FIXED(C$6,0,TRUE),ES_NA2_0!$A$10:$AQ$10,0),FALSE)),":",VLOOKUP($A8,ES_NA2_0!$A$10:$AQ$100,MATCH(FIXED(C$6,0,TRUE),ES_NA2_0!$A$10:$AQ$10,0),FALSE))</f>
        <v>78.900000000000006</v>
      </c>
      <c r="D8" s="232">
        <f>IF(ISNA(VLOOKUP($A8,ES_NA2_0!$A$10:$AQ$100,MATCH(FIXED(D$6,0,TRUE),ES_NA2_0!$A$10:$AQ$10,0),FALSE)),":",VLOOKUP($A8,ES_NA2_0!$A$10:$AQ$100,MATCH(FIXED(D$6,0,TRUE),ES_NA2_0!$A$10:$AQ$10,0),FALSE))</f>
        <v>80.400000000000006</v>
      </c>
      <c r="E8" s="232">
        <f>IF(ISNA(VLOOKUP($A8,ES_NA2_0!$A$10:$AQ$100,MATCH(FIXED(E$6,0,TRUE),ES_NA2_0!$A$10:$AQ$10,0),FALSE)),":",VLOOKUP($A8,ES_NA2_0!$A$10:$AQ$100,MATCH(FIXED(E$6,0,TRUE),ES_NA2_0!$A$10:$AQ$10,0),FALSE))</f>
        <v>82.7</v>
      </c>
      <c r="F8" s="232">
        <f>IF(ISNA(VLOOKUP($A8,ES_NA2_0!$A$10:$AQ$100,MATCH(FIXED(F$6,0,TRUE),ES_NA2_0!$A$10:$AQ$10,0),FALSE)),":",VLOOKUP($A8,ES_NA2_0!$A$10:$AQ$100,MATCH(FIXED(F$6,0,TRUE),ES_NA2_0!$A$10:$AQ$10,0),FALSE))</f>
        <v>85.1</v>
      </c>
      <c r="G8" s="232">
        <f>IF(ISNA(VLOOKUP($A8,ES_NA2_0!$A$10:$AQ$100,MATCH(FIXED(G$6,0,TRUE),ES_NA2_0!$A$10:$AQ$10,0),FALSE)),":",VLOOKUP($A8,ES_NA2_0!$A$10:$AQ$100,MATCH(FIXED(G$6,0,TRUE),ES_NA2_0!$A$10:$AQ$10,0),FALSE))</f>
        <v>87.6</v>
      </c>
      <c r="H8" s="232">
        <f>IF(ISNA(VLOOKUP($A8,ES_NA2_0!$A$10:$AQ$100,MATCH(FIXED(H$6,0,TRUE),ES_NA2_0!$A$10:$AQ$10,0),FALSE)),":",VLOOKUP($A8,ES_NA2_0!$A$10:$AQ$100,MATCH(FIXED(H$6,0,TRUE),ES_NA2_0!$A$10:$AQ$10,0),FALSE))</f>
        <v>91</v>
      </c>
      <c r="I8" s="232">
        <f>IF(ISNA(VLOOKUP($A8,ES_NA2_0!$A$10:$AQ$100,MATCH(FIXED(I$6,0,TRUE),ES_NA2_0!$A$10:$AQ$10,0),FALSE)),":",VLOOKUP($A8,ES_NA2_0!$A$10:$AQ$100,MATCH(FIXED(I$6,0,TRUE),ES_NA2_0!$A$10:$AQ$10,0),FALSE))</f>
        <v>92.9</v>
      </c>
      <c r="J8" s="232">
        <f>IF(ISNA(VLOOKUP($A8,ES_NA2_0!$A$10:$AQ$100,MATCH(FIXED(J$6,0,TRUE),ES_NA2_0!$A$10:$AQ$10,0),FALSE)),":",VLOOKUP($A8,ES_NA2_0!$A$10:$AQ$100,MATCH(FIXED(J$6,0,TRUE),ES_NA2_0!$A$10:$AQ$10,0),FALSE))</f>
        <v>94</v>
      </c>
      <c r="K8" s="232">
        <f>IF(ISNA(VLOOKUP($A8,ES_NA2_0!$A$10:$AQ$100,MATCH(FIXED(K$6,0,TRUE),ES_NA2_0!$A$10:$AQ$10,0),FALSE)),":",VLOOKUP($A8,ES_NA2_0!$A$10:$AQ$100,MATCH(FIXED(K$6,0,TRUE),ES_NA2_0!$A$10:$AQ$10,0),FALSE))</f>
        <v>95.4</v>
      </c>
      <c r="L8" s="232">
        <f>IF(ISNA(VLOOKUP($A8,ES_NA2_0!$A$10:$AQ$100,MATCH(FIXED(L$6,0,TRUE),ES_NA2_0!$A$10:$AQ$10,0),FALSE)),":",VLOOKUP($A8,ES_NA2_0!$A$10:$AQ$100,MATCH(FIXED(L$6,0,TRUE),ES_NA2_0!$A$10:$AQ$10,0),FALSE))</f>
        <v>97.9</v>
      </c>
      <c r="M8" s="232">
        <f>IF(ISNA(VLOOKUP($A8,ES_NA2_0!$A$10:$AQ$100,MATCH(FIXED(M$6,0,TRUE),ES_NA2_0!$A$10:$AQ$10,0),FALSE)),":",VLOOKUP($A8,ES_NA2_0!$A$10:$AQ$100,MATCH(FIXED(M$6,0,TRUE),ES_NA2_0!$A$10:$AQ$10,0),FALSE))</f>
        <v>100</v>
      </c>
      <c r="N8" s="232">
        <f>IF(ISNA(VLOOKUP($A8,ES_NA2_0!$A$10:$AQ$100,MATCH(FIXED(N$6,0,TRUE),ES_NA2_0!$A$10:$AQ$10,0),FALSE)),":",VLOOKUP($A8,ES_NA2_0!$A$10:$AQ$100,MATCH(FIXED(N$6,0,TRUE),ES_NA2_0!$A$10:$AQ$10,0),FALSE))</f>
        <v>103.4</v>
      </c>
      <c r="O8" s="232">
        <f>IF(ISNA(VLOOKUP($A8,ES_NA2_0!$A$10:$AQ$100,MATCH(FIXED(O$6,0,TRUE),ES_NA2_0!$A$10:$AQ$10,0),FALSE)),":",VLOOKUP($A8,ES_NA2_0!$A$10:$AQ$100,MATCH(FIXED(O$6,0,TRUE),ES_NA2_0!$A$10:$AQ$10,0),FALSE))</f>
        <v>106.7</v>
      </c>
      <c r="P8" s="232">
        <f>IF(ISNA(VLOOKUP($A8,ES_NA2_0!$A$10:$AQ$100,MATCH(FIXED(P$6,0,TRUE),ES_NA2_0!$A$10:$AQ$10,0),FALSE)),":",VLOOKUP($A8,ES_NA2_0!$A$10:$AQ$100,MATCH(FIXED(P$6,0,TRUE),ES_NA2_0!$A$10:$AQ$10,0),FALSE))</f>
        <v>107.1</v>
      </c>
      <c r="Q8" s="232">
        <f>IF(ISNA(VLOOKUP($A8,ES_NA2_0!$A$10:$AQ$100,MATCH(FIXED(Q$6,0,TRUE),ES_NA2_0!$A$10:$AQ$10,0),FALSE)),":",VLOOKUP($A8,ES_NA2_0!$A$10:$AQ$100,MATCH(FIXED(Q$6,0,TRUE),ES_NA2_0!$A$10:$AQ$10,0),FALSE))</f>
        <v>102.2</v>
      </c>
      <c r="R8" s="232">
        <f>IF(ISNA(VLOOKUP($A8,ES_NA2_0!$A$10:$AQ$100,MATCH(FIXED(R$6,0,TRUE),ES_NA2_0!$A$10:$AQ$10,0),FALSE)),":",VLOOKUP($A8,ES_NA2_0!$A$10:$AQ$100,MATCH(FIXED(R$6,0,TRUE),ES_NA2_0!$A$10:$AQ$10,0),FALSE))</f>
        <v>104.3</v>
      </c>
      <c r="S8" s="232">
        <f>IF(ISNA(VLOOKUP($A8,ES_NA2_0!$A$10:$AQ$100,MATCH(FIXED(S$6,0,TRUE),ES_NA2_0!$A$10:$AQ$10,0),FALSE)),":",VLOOKUP($A8,ES_NA2_0!$A$10:$AQ$100,MATCH(FIXED(S$6,0,TRUE),ES_NA2_0!$A$10:$AQ$10,0),FALSE))</f>
        <v>106</v>
      </c>
      <c r="T8" s="232">
        <f>IF(ISNA(VLOOKUP($A8,ES_NA2_0!$A$10:$AQ$100,MATCH(FIXED(T$6,0,TRUE),ES_NA2_0!$A$10:$AQ$10,0),FALSE)),":",VLOOKUP($A8,ES_NA2_0!$A$10:$AQ$100,MATCH(FIXED(T$6,0,TRUE),ES_NA2_0!$A$10:$AQ$10,0),FALSE))</f>
        <v>105.6</v>
      </c>
      <c r="U8" s="232">
        <f>IF(ISNA(VLOOKUP($A8,ES_NA2_0!$A$10:$AQ$100,MATCH(FIXED(U$6,0,TRUE),ES_NA2_0!$A$10:$AQ$10,0),FALSE)),":",VLOOKUP($A8,ES_NA2_0!$A$10:$AQ$100,MATCH(FIXED(U$6,0,TRUE),ES_NA2_0!$A$10:$AQ$10,0),FALSE))</f>
        <v>105.7</v>
      </c>
      <c r="V8" s="232" t="str">
        <f>IF(ISNA(VLOOKUP($A8,ES_NA2_0!$A$10:$AQ$100,MATCH(FIXED(V$6,0,TRUE),ES_NA2_0!$A$10:$AQ$10,0),FALSE)),":",VLOOKUP($A8,ES_NA2_0!$A$10:$AQ$100,MATCH(FIXED(V$6,0,TRUE),ES_NA2_0!$A$10:$AQ$10,0),FALSE))</f>
        <v>:</v>
      </c>
      <c r="W8" s="232" t="str">
        <f>IF(ISNA(VLOOKUP($A8,ES_NA2_0!$A$10:$AQ$100,MATCH(FIXED(W$6,0,TRUE),ES_NA2_0!$A$10:$AQ$10,0),FALSE)),":",VLOOKUP($A8,ES_NA2_0!$A$10:$AQ$100,MATCH(FIXED(W$6,0,TRUE),ES_NA2_0!$A$10:$AQ$10,0),FALSE))</f>
        <v>:</v>
      </c>
    </row>
    <row r="9" spans="1:23">
      <c r="A9" s="230" t="str">
        <f>lookup!Z4</f>
        <v>European Union (15 countries)</v>
      </c>
      <c r="B9" s="232" t="str">
        <f>VLOOKUP(A9,lookup!$Z$2:$AA$77,2,FALSE)</f>
        <v>ΕΕ (15 χώρες)</v>
      </c>
      <c r="C9" s="232">
        <f>IF(ISNA(VLOOKUP($A9,ES_NA2_0!$A$10:$AQ$100,MATCH(FIXED(C$6,0,TRUE),ES_NA2_0!$A$10:$AQ$10,0),FALSE)),":",VLOOKUP($A9,ES_NA2_0!$A$10:$AQ$100,MATCH(FIXED(C$6,0,TRUE),ES_NA2_0!$A$10:$AQ$10,0),FALSE))</f>
        <v>79.5</v>
      </c>
      <c r="D9" s="232">
        <f>IF(ISNA(VLOOKUP($A9,ES_NA2_0!$A$10:$AQ$100,MATCH(FIXED(D$6,0,TRUE),ES_NA2_0!$A$10:$AQ$10,0),FALSE)),":",VLOOKUP($A9,ES_NA2_0!$A$10:$AQ$100,MATCH(FIXED(D$6,0,TRUE),ES_NA2_0!$A$10:$AQ$10,0),FALSE))</f>
        <v>80.900000000000006</v>
      </c>
      <c r="E9" s="232">
        <f>IF(ISNA(VLOOKUP($A9,ES_NA2_0!$A$10:$AQ$100,MATCH(FIXED(E$6,0,TRUE),ES_NA2_0!$A$10:$AQ$10,0),FALSE)),":",VLOOKUP($A9,ES_NA2_0!$A$10:$AQ$100,MATCH(FIXED(E$6,0,TRUE),ES_NA2_0!$A$10:$AQ$10,0),FALSE))</f>
        <v>83.2</v>
      </c>
      <c r="F9" s="232">
        <f>IF(ISNA(VLOOKUP($A9,ES_NA2_0!$A$10:$AQ$100,MATCH(FIXED(F$6,0,TRUE),ES_NA2_0!$A$10:$AQ$10,0),FALSE)),":",VLOOKUP($A9,ES_NA2_0!$A$10:$AQ$100,MATCH(FIXED(F$6,0,TRUE),ES_NA2_0!$A$10:$AQ$10,0),FALSE))</f>
        <v>85.6</v>
      </c>
      <c r="G9" s="232">
        <f>IF(ISNA(VLOOKUP($A9,ES_NA2_0!$A$10:$AQ$100,MATCH(FIXED(G$6,0,TRUE),ES_NA2_0!$A$10:$AQ$10,0),FALSE)),":",VLOOKUP($A9,ES_NA2_0!$A$10:$AQ$100,MATCH(FIXED(G$6,0,TRUE),ES_NA2_0!$A$10:$AQ$10,0),FALSE))</f>
        <v>88.2</v>
      </c>
      <c r="H9" s="232">
        <f>IF(ISNA(VLOOKUP($A9,ES_NA2_0!$A$10:$AQ$100,MATCH(FIXED(H$6,0,TRUE),ES_NA2_0!$A$10:$AQ$10,0),FALSE)),":",VLOOKUP($A9,ES_NA2_0!$A$10:$AQ$100,MATCH(FIXED(H$6,0,TRUE),ES_NA2_0!$A$10:$AQ$10,0),FALSE))</f>
        <v>91.6</v>
      </c>
      <c r="I9" s="232">
        <f>IF(ISNA(VLOOKUP($A9,ES_NA2_0!$A$10:$AQ$100,MATCH(FIXED(I$6,0,TRUE),ES_NA2_0!$A$10:$AQ$10,0),FALSE)),":",VLOOKUP($A9,ES_NA2_0!$A$10:$AQ$100,MATCH(FIXED(I$6,0,TRUE),ES_NA2_0!$A$10:$AQ$10,0),FALSE))</f>
        <v>93.4</v>
      </c>
      <c r="J9" s="232">
        <f>IF(ISNA(VLOOKUP($A9,ES_NA2_0!$A$10:$AQ$100,MATCH(FIXED(J$6,0,TRUE),ES_NA2_0!$A$10:$AQ$10,0),FALSE)),":",VLOOKUP($A9,ES_NA2_0!$A$10:$AQ$100,MATCH(FIXED(J$6,0,TRUE),ES_NA2_0!$A$10:$AQ$10,0),FALSE))</f>
        <v>94.5</v>
      </c>
      <c r="K9" s="232">
        <f>IF(ISNA(VLOOKUP($A9,ES_NA2_0!$A$10:$AQ$100,MATCH(FIXED(K$6,0,TRUE),ES_NA2_0!$A$10:$AQ$10,0),FALSE)),":",VLOOKUP($A9,ES_NA2_0!$A$10:$AQ$100,MATCH(FIXED(K$6,0,TRUE),ES_NA2_0!$A$10:$AQ$10,0),FALSE))</f>
        <v>95.7</v>
      </c>
      <c r="L9" s="232">
        <f>IF(ISNA(VLOOKUP($A9,ES_NA2_0!$A$10:$AQ$100,MATCH(FIXED(L$6,0,TRUE),ES_NA2_0!$A$10:$AQ$10,0),FALSE)),":",VLOOKUP($A9,ES_NA2_0!$A$10:$AQ$100,MATCH(FIXED(L$6,0,TRUE),ES_NA2_0!$A$10:$AQ$10,0),FALSE))</f>
        <v>98</v>
      </c>
      <c r="M9" s="232">
        <f>IF(ISNA(VLOOKUP($A9,ES_NA2_0!$A$10:$AQ$100,MATCH(FIXED(M$6,0,TRUE),ES_NA2_0!$A$10:$AQ$10,0),FALSE)),":",VLOOKUP($A9,ES_NA2_0!$A$10:$AQ$100,MATCH(FIXED(M$6,0,TRUE),ES_NA2_0!$A$10:$AQ$10,0),FALSE))</f>
        <v>100</v>
      </c>
      <c r="N9" s="232">
        <f>IF(ISNA(VLOOKUP($A9,ES_NA2_0!$A$10:$AQ$100,MATCH(FIXED(N$6,0,TRUE),ES_NA2_0!$A$10:$AQ$10,0),FALSE)),":",VLOOKUP($A9,ES_NA2_0!$A$10:$AQ$100,MATCH(FIXED(N$6,0,TRUE),ES_NA2_0!$A$10:$AQ$10,0),FALSE))</f>
        <v>103.2</v>
      </c>
      <c r="O9" s="232">
        <f>IF(ISNA(VLOOKUP($A9,ES_NA2_0!$A$10:$AQ$100,MATCH(FIXED(O$6,0,TRUE),ES_NA2_0!$A$10:$AQ$10,0),FALSE)),":",VLOOKUP($A9,ES_NA2_0!$A$10:$AQ$100,MATCH(FIXED(O$6,0,TRUE),ES_NA2_0!$A$10:$AQ$10,0),FALSE))</f>
        <v>106.3</v>
      </c>
      <c r="P9" s="232">
        <f>IF(ISNA(VLOOKUP($A9,ES_NA2_0!$A$10:$AQ$100,MATCH(FIXED(P$6,0,TRUE),ES_NA2_0!$A$10:$AQ$10,0),FALSE)),":",VLOOKUP($A9,ES_NA2_0!$A$10:$AQ$100,MATCH(FIXED(P$6,0,TRUE),ES_NA2_0!$A$10:$AQ$10,0),FALSE))</f>
        <v>106.3</v>
      </c>
      <c r="Q9" s="232">
        <f>IF(ISNA(VLOOKUP($A9,ES_NA2_0!$A$10:$AQ$100,MATCH(FIXED(Q$6,0,TRUE),ES_NA2_0!$A$10:$AQ$10,0),FALSE)),":",VLOOKUP($A9,ES_NA2_0!$A$10:$AQ$100,MATCH(FIXED(Q$6,0,TRUE),ES_NA2_0!$A$10:$AQ$10,0),FALSE))</f>
        <v>101.5</v>
      </c>
      <c r="R9" s="232">
        <f>IF(ISNA(VLOOKUP($A9,ES_NA2_0!$A$10:$AQ$100,MATCH(FIXED(R$6,0,TRUE),ES_NA2_0!$A$10:$AQ$10,0),FALSE)),":",VLOOKUP($A9,ES_NA2_0!$A$10:$AQ$100,MATCH(FIXED(R$6,0,TRUE),ES_NA2_0!$A$10:$AQ$10,0),FALSE))</f>
        <v>103.5</v>
      </c>
      <c r="S9" s="232">
        <f>IF(ISNA(VLOOKUP($A9,ES_NA2_0!$A$10:$AQ$100,MATCH(FIXED(S$6,0,TRUE),ES_NA2_0!$A$10:$AQ$10,0),FALSE)),":",VLOOKUP($A9,ES_NA2_0!$A$10:$AQ$100,MATCH(FIXED(S$6,0,TRUE),ES_NA2_0!$A$10:$AQ$10,0),FALSE))</f>
        <v>105.1</v>
      </c>
      <c r="T9" s="232">
        <f>IF(ISNA(VLOOKUP($A9,ES_NA2_0!$A$10:$AQ$100,MATCH(FIXED(T$6,0,TRUE),ES_NA2_0!$A$10:$AQ$10,0),FALSE)),":",VLOOKUP($A9,ES_NA2_0!$A$10:$AQ$100,MATCH(FIXED(T$6,0,TRUE),ES_NA2_0!$A$10:$AQ$10,0),FALSE))</f>
        <v>104.6</v>
      </c>
      <c r="U9" s="232">
        <f>IF(ISNA(VLOOKUP($A9,ES_NA2_0!$A$10:$AQ$100,MATCH(FIXED(U$6,0,TRUE),ES_NA2_0!$A$10:$AQ$10,0),FALSE)),":",VLOOKUP($A9,ES_NA2_0!$A$10:$AQ$100,MATCH(FIXED(U$6,0,TRUE),ES_NA2_0!$A$10:$AQ$10,0),FALSE))</f>
        <v>104.6</v>
      </c>
      <c r="V9" s="232" t="str">
        <f>IF(ISNA(VLOOKUP($A9,ES_NA2_0!$A$10:$AQ$100,MATCH(FIXED(V$6,0,TRUE),ES_NA2_0!$A$10:$AQ$10,0),FALSE)),":",VLOOKUP($A9,ES_NA2_0!$A$10:$AQ$100,MATCH(FIXED(V$6,0,TRUE),ES_NA2_0!$A$10:$AQ$10,0),FALSE))</f>
        <v>:</v>
      </c>
      <c r="W9" s="232" t="str">
        <f>IF(ISNA(VLOOKUP($A9,ES_NA2_0!$A$10:$AQ$100,MATCH(FIXED(W$6,0,TRUE),ES_NA2_0!$A$10:$AQ$10,0),FALSE)),":",VLOOKUP($A9,ES_NA2_0!$A$10:$AQ$100,MATCH(FIXED(W$6,0,TRUE),ES_NA2_0!$A$10:$AQ$10,0),FALSE))</f>
        <v>:</v>
      </c>
    </row>
    <row r="10" spans="1:23">
      <c r="A10" s="230" t="str">
        <f>lookup!Z5</f>
        <v>Euro area (EA11-2000, EA12-2006, EA13-2007, EA15-2008, EA16-2010, EA17-2013, EA18)</v>
      </c>
      <c r="B10" s="232" t="str">
        <f>VLOOKUP(A10,lookup!$Z$2:$AA$77,2,FALSE)</f>
        <v>Ευροχώρος</v>
      </c>
      <c r="C10" s="232">
        <f>IF(ISNA(VLOOKUP($A10,ES_NA2_0!$A$10:$AQ$100,MATCH(FIXED(C$6,0,TRUE),ES_NA2_0!$A$10:$AQ$10,0),FALSE)),":",VLOOKUP($A10,ES_NA2_0!$A$10:$AQ$100,MATCH(FIXED(C$6,0,TRUE),ES_NA2_0!$A$10:$AQ$10,0),FALSE))</f>
        <v>81.7</v>
      </c>
      <c r="D10" s="232">
        <f>IF(ISNA(VLOOKUP($A10,ES_NA2_0!$A$10:$AQ$100,MATCH(FIXED(D$6,0,TRUE),ES_NA2_0!$A$10:$AQ$10,0),FALSE)),":",VLOOKUP($A10,ES_NA2_0!$A$10:$AQ$100,MATCH(FIXED(D$6,0,TRUE),ES_NA2_0!$A$10:$AQ$10,0),FALSE))</f>
        <v>82.9</v>
      </c>
      <c r="E10" s="232">
        <f>IF(ISNA(VLOOKUP($A10,ES_NA2_0!$A$10:$AQ$100,MATCH(FIXED(E$6,0,TRUE),ES_NA2_0!$A$10:$AQ$10,0),FALSE)),":",VLOOKUP($A10,ES_NA2_0!$A$10:$AQ$100,MATCH(FIXED(E$6,0,TRUE),ES_NA2_0!$A$10:$AQ$10,0),FALSE))</f>
        <v>85</v>
      </c>
      <c r="F10" s="232">
        <f>IF(ISNA(VLOOKUP($A10,ES_NA2_0!$A$10:$AQ$100,MATCH(FIXED(F$6,0,TRUE),ES_NA2_0!$A$10:$AQ$10,0),FALSE)),":",VLOOKUP($A10,ES_NA2_0!$A$10:$AQ$100,MATCH(FIXED(F$6,0,TRUE),ES_NA2_0!$A$10:$AQ$10,0),FALSE))</f>
        <v>87.3</v>
      </c>
      <c r="G10" s="232">
        <f>IF(ISNA(VLOOKUP($A10,ES_NA2_0!$A$10:$AQ$100,MATCH(FIXED(G$6,0,TRUE),ES_NA2_0!$A$10:$AQ$10,0),FALSE)),":",VLOOKUP($A10,ES_NA2_0!$A$10:$AQ$100,MATCH(FIXED(G$6,0,TRUE),ES_NA2_0!$A$10:$AQ$10,0),FALSE))</f>
        <v>89.8</v>
      </c>
      <c r="H10" s="232">
        <f>IF(ISNA(VLOOKUP($A10,ES_NA2_0!$A$10:$AQ$100,MATCH(FIXED(H$6,0,TRUE),ES_NA2_0!$A$10:$AQ$10,0),FALSE)),":",VLOOKUP($A10,ES_NA2_0!$A$10:$AQ$100,MATCH(FIXED(H$6,0,TRUE),ES_NA2_0!$A$10:$AQ$10,0),FALSE))</f>
        <v>93.2</v>
      </c>
      <c r="I10" s="232">
        <f>IF(ISNA(VLOOKUP($A10,ES_NA2_0!$A$10:$AQ$100,MATCH(FIXED(I$6,0,TRUE),ES_NA2_0!$A$10:$AQ$10,0),FALSE)),":",VLOOKUP($A10,ES_NA2_0!$A$10:$AQ$100,MATCH(FIXED(I$6,0,TRUE),ES_NA2_0!$A$10:$AQ$10,0),FALSE))</f>
        <v>94.8</v>
      </c>
      <c r="J10" s="232">
        <f>IF(ISNA(VLOOKUP($A10,ES_NA2_0!$A$10:$AQ$100,MATCH(FIXED(J$6,0,TRUE),ES_NA2_0!$A$10:$AQ$10,0),FALSE)),":",VLOOKUP($A10,ES_NA2_0!$A$10:$AQ$100,MATCH(FIXED(J$6,0,TRUE),ES_NA2_0!$A$10:$AQ$10,0),FALSE))</f>
        <v>95.6</v>
      </c>
      <c r="K10" s="232">
        <f>IF(ISNA(VLOOKUP($A10,ES_NA2_0!$A$10:$AQ$100,MATCH(FIXED(K$6,0,TRUE),ES_NA2_0!$A$10:$AQ$10,0),FALSE)),":",VLOOKUP($A10,ES_NA2_0!$A$10:$AQ$100,MATCH(FIXED(K$6,0,TRUE),ES_NA2_0!$A$10:$AQ$10,0),FALSE))</f>
        <v>96.3</v>
      </c>
      <c r="L10" s="232">
        <f>IF(ISNA(VLOOKUP($A10,ES_NA2_0!$A$10:$AQ$100,MATCH(FIXED(L$6,0,TRUE),ES_NA2_0!$A$10:$AQ$10,0),FALSE)),":",VLOOKUP($A10,ES_NA2_0!$A$10:$AQ$100,MATCH(FIXED(L$6,0,TRUE),ES_NA2_0!$A$10:$AQ$10,0),FALSE))</f>
        <v>98.4</v>
      </c>
      <c r="M10" s="232">
        <f>IF(ISNA(VLOOKUP($A10,ES_NA2_0!$A$10:$AQ$100,MATCH(FIXED(M$6,0,TRUE),ES_NA2_0!$A$10:$AQ$10,0),FALSE)),":",VLOOKUP($A10,ES_NA2_0!$A$10:$AQ$100,MATCH(FIXED(M$6,0,TRUE),ES_NA2_0!$A$10:$AQ$10,0),FALSE))</f>
        <v>100</v>
      </c>
      <c r="N10" s="232">
        <f>IF(ISNA(VLOOKUP($A10,ES_NA2_0!$A$10:$AQ$100,MATCH(FIXED(N$6,0,TRUE),ES_NA2_0!$A$10:$AQ$10,0),FALSE)),":",VLOOKUP($A10,ES_NA2_0!$A$10:$AQ$100,MATCH(FIXED(N$6,0,TRUE),ES_NA2_0!$A$10:$AQ$10,0),FALSE))</f>
        <v>103.2</v>
      </c>
      <c r="O10" s="232">
        <f>IF(ISNA(VLOOKUP($A10,ES_NA2_0!$A$10:$AQ$100,MATCH(FIXED(O$6,0,TRUE),ES_NA2_0!$A$10:$AQ$10,0),FALSE)),":",VLOOKUP($A10,ES_NA2_0!$A$10:$AQ$100,MATCH(FIXED(O$6,0,TRUE),ES_NA2_0!$A$10:$AQ$10,0),FALSE))</f>
        <v>106.2</v>
      </c>
      <c r="P10" s="232">
        <f>IF(ISNA(VLOOKUP($A10,ES_NA2_0!$A$10:$AQ$100,MATCH(FIXED(P$6,0,TRUE),ES_NA2_0!$A$10:$AQ$10,0),FALSE)),":",VLOOKUP($A10,ES_NA2_0!$A$10:$AQ$100,MATCH(FIXED(P$6,0,TRUE),ES_NA2_0!$A$10:$AQ$10,0),FALSE))</f>
        <v>106.6</v>
      </c>
      <c r="Q10" s="232">
        <f>IF(ISNA(VLOOKUP($A10,ES_NA2_0!$A$10:$AQ$100,MATCH(FIXED(Q$6,0,TRUE),ES_NA2_0!$A$10:$AQ$10,0),FALSE)),":",VLOOKUP($A10,ES_NA2_0!$A$10:$AQ$100,MATCH(FIXED(Q$6,0,TRUE),ES_NA2_0!$A$10:$AQ$10,0),FALSE))</f>
        <v>102</v>
      </c>
      <c r="R10" s="232">
        <f>IF(ISNA(VLOOKUP($A10,ES_NA2_0!$A$10:$AQ$100,MATCH(FIXED(R$6,0,TRUE),ES_NA2_0!$A$10:$AQ$10,0),FALSE)),":",VLOOKUP($A10,ES_NA2_0!$A$10:$AQ$100,MATCH(FIXED(R$6,0,TRUE),ES_NA2_0!$A$10:$AQ$10,0),FALSE))</f>
        <v>104</v>
      </c>
      <c r="S10" s="232">
        <f>IF(ISNA(VLOOKUP($A10,ES_NA2_0!$A$10:$AQ$100,MATCH(FIXED(S$6,0,TRUE),ES_NA2_0!$A$10:$AQ$10,0),FALSE)),":",VLOOKUP($A10,ES_NA2_0!$A$10:$AQ$100,MATCH(FIXED(S$6,0,TRUE),ES_NA2_0!$A$10:$AQ$10,0),FALSE))</f>
        <v>105.6</v>
      </c>
      <c r="T10" s="232">
        <f>IF(ISNA(VLOOKUP($A10,ES_NA2_0!$A$10:$AQ$100,MATCH(FIXED(T$6,0,TRUE),ES_NA2_0!$A$10:$AQ$10,0),FALSE)),":",VLOOKUP($A10,ES_NA2_0!$A$10:$AQ$100,MATCH(FIXED(T$6,0,TRUE),ES_NA2_0!$A$10:$AQ$10,0),FALSE))</f>
        <v>104.9</v>
      </c>
      <c r="U10" s="232">
        <f>IF(ISNA(VLOOKUP($A10,ES_NA2_0!$A$10:$AQ$100,MATCH(FIXED(U$6,0,TRUE),ES_NA2_0!$A$10:$AQ$10,0),FALSE)),":",VLOOKUP($A10,ES_NA2_0!$A$10:$AQ$100,MATCH(FIXED(U$6,0,TRUE),ES_NA2_0!$A$10:$AQ$10,0),FALSE))</f>
        <v>104.5</v>
      </c>
      <c r="V10" s="232" t="str">
        <f>IF(ISNA(VLOOKUP($A10,ES_NA2_0!$A$10:$AQ$100,MATCH(FIXED(V$6,0,TRUE),ES_NA2_0!$A$10:$AQ$10,0),FALSE)),":",VLOOKUP($A10,ES_NA2_0!$A$10:$AQ$100,MATCH(FIXED(V$6,0,TRUE),ES_NA2_0!$A$10:$AQ$10,0),FALSE))</f>
        <v>:</v>
      </c>
      <c r="W10" s="232" t="str">
        <f>IF(ISNA(VLOOKUP($A10,ES_NA2_0!$A$10:$AQ$100,MATCH(FIXED(W$6,0,TRUE),ES_NA2_0!$A$10:$AQ$10,0),FALSE)),":",VLOOKUP($A10,ES_NA2_0!$A$10:$AQ$100,MATCH(FIXED(W$6,0,TRUE),ES_NA2_0!$A$10:$AQ$10,0),FALSE))</f>
        <v>:</v>
      </c>
    </row>
    <row r="11" spans="1:23">
      <c r="A11" s="230" t="str">
        <f>lookup!Z6</f>
        <v>Belgium</v>
      </c>
      <c r="B11" s="232" t="str">
        <f>VLOOKUP(A11,lookup!$Z$2:$AA$77,2,FALSE)</f>
        <v>Βέλγιο</v>
      </c>
      <c r="C11" s="232">
        <f>IF(ISNA(VLOOKUP($A11,ES_NA2_0!$A$10:$AQ$100,MATCH(FIXED(C$6,0,TRUE),ES_NA2_0!$A$10:$AQ$10,0),FALSE)),":",VLOOKUP($A11,ES_NA2_0!$A$10:$AQ$100,MATCH(FIXED(C$6,0,TRUE),ES_NA2_0!$A$10:$AQ$10,0),FALSE))</f>
        <v>80.3</v>
      </c>
      <c r="D11" s="232">
        <f>IF(ISNA(VLOOKUP($A11,ES_NA2_0!$A$10:$AQ$100,MATCH(FIXED(D$6,0,TRUE),ES_NA2_0!$A$10:$AQ$10,0),FALSE)),":",VLOOKUP($A11,ES_NA2_0!$A$10:$AQ$100,MATCH(FIXED(D$6,0,TRUE),ES_NA2_0!$A$10:$AQ$10,0),FALSE))</f>
        <v>81.400000000000006</v>
      </c>
      <c r="E11" s="232">
        <f>IF(ISNA(VLOOKUP($A11,ES_NA2_0!$A$10:$AQ$100,MATCH(FIXED(E$6,0,TRUE),ES_NA2_0!$A$10:$AQ$10,0),FALSE)),":",VLOOKUP($A11,ES_NA2_0!$A$10:$AQ$100,MATCH(FIXED(E$6,0,TRUE),ES_NA2_0!$A$10:$AQ$10,0),FALSE))</f>
        <v>84.4</v>
      </c>
      <c r="F11" s="232">
        <f>IF(ISNA(VLOOKUP($A11,ES_NA2_0!$A$10:$AQ$100,MATCH(FIXED(F$6,0,TRUE),ES_NA2_0!$A$10:$AQ$10,0),FALSE)),":",VLOOKUP($A11,ES_NA2_0!$A$10:$AQ$100,MATCH(FIXED(F$6,0,TRUE),ES_NA2_0!$A$10:$AQ$10,0),FALSE))</f>
        <v>86.1</v>
      </c>
      <c r="G11" s="232">
        <f>IF(ISNA(VLOOKUP($A11,ES_NA2_0!$A$10:$AQ$100,MATCH(FIXED(G$6,0,TRUE),ES_NA2_0!$A$10:$AQ$10,0),FALSE)),":",VLOOKUP($A11,ES_NA2_0!$A$10:$AQ$100,MATCH(FIXED(G$6,0,TRUE),ES_NA2_0!$A$10:$AQ$10,0),FALSE))</f>
        <v>89.1</v>
      </c>
      <c r="H11" s="232">
        <f>IF(ISNA(VLOOKUP($A11,ES_NA2_0!$A$10:$AQ$100,MATCH(FIXED(H$6,0,TRUE),ES_NA2_0!$A$10:$AQ$10,0),FALSE)),":",VLOOKUP($A11,ES_NA2_0!$A$10:$AQ$100,MATCH(FIXED(H$6,0,TRUE),ES_NA2_0!$A$10:$AQ$10,0),FALSE))</f>
        <v>92.4</v>
      </c>
      <c r="I11" s="232">
        <f>IF(ISNA(VLOOKUP($A11,ES_NA2_0!$A$10:$AQ$100,MATCH(FIXED(I$6,0,TRUE),ES_NA2_0!$A$10:$AQ$10,0),FALSE)),":",VLOOKUP($A11,ES_NA2_0!$A$10:$AQ$100,MATCH(FIXED(I$6,0,TRUE),ES_NA2_0!$A$10:$AQ$10,0),FALSE))</f>
        <v>93.1</v>
      </c>
      <c r="J11" s="232">
        <f>IF(ISNA(VLOOKUP($A11,ES_NA2_0!$A$10:$AQ$100,MATCH(FIXED(J$6,0,TRUE),ES_NA2_0!$A$10:$AQ$10,0),FALSE)),":",VLOOKUP($A11,ES_NA2_0!$A$10:$AQ$100,MATCH(FIXED(J$6,0,TRUE),ES_NA2_0!$A$10:$AQ$10,0),FALSE))</f>
        <v>94.4</v>
      </c>
      <c r="K11" s="232">
        <f>IF(ISNA(VLOOKUP($A11,ES_NA2_0!$A$10:$AQ$100,MATCH(FIXED(K$6,0,TRUE),ES_NA2_0!$A$10:$AQ$10,0),FALSE)),":",VLOOKUP($A11,ES_NA2_0!$A$10:$AQ$100,MATCH(FIXED(K$6,0,TRUE),ES_NA2_0!$A$10:$AQ$10,0),FALSE))</f>
        <v>95.2</v>
      </c>
      <c r="L11" s="232">
        <f>IF(ISNA(VLOOKUP($A11,ES_NA2_0!$A$10:$AQ$100,MATCH(FIXED(L$6,0,TRUE),ES_NA2_0!$A$10:$AQ$10,0),FALSE)),":",VLOOKUP($A11,ES_NA2_0!$A$10:$AQ$100,MATCH(FIXED(L$6,0,TRUE),ES_NA2_0!$A$10:$AQ$10,0),FALSE))</f>
        <v>98.3</v>
      </c>
      <c r="M11" s="232">
        <f>IF(ISNA(VLOOKUP($A11,ES_NA2_0!$A$10:$AQ$100,MATCH(FIXED(M$6,0,TRUE),ES_NA2_0!$A$10:$AQ$10,0),FALSE)),":",VLOOKUP($A11,ES_NA2_0!$A$10:$AQ$100,MATCH(FIXED(M$6,0,TRUE),ES_NA2_0!$A$10:$AQ$10,0),FALSE))</f>
        <v>100</v>
      </c>
      <c r="N11" s="232">
        <f>IF(ISNA(VLOOKUP($A11,ES_NA2_0!$A$10:$AQ$100,MATCH(FIXED(N$6,0,TRUE),ES_NA2_0!$A$10:$AQ$10,0),FALSE)),":",VLOOKUP($A11,ES_NA2_0!$A$10:$AQ$100,MATCH(FIXED(N$6,0,TRUE),ES_NA2_0!$A$10:$AQ$10,0),FALSE))</f>
        <v>102.7</v>
      </c>
      <c r="O11" s="232">
        <f>IF(ISNA(VLOOKUP($A11,ES_NA2_0!$A$10:$AQ$100,MATCH(FIXED(O$6,0,TRUE),ES_NA2_0!$A$10:$AQ$10,0),FALSE)),":",VLOOKUP($A11,ES_NA2_0!$A$10:$AQ$100,MATCH(FIXED(O$6,0,TRUE),ES_NA2_0!$A$10:$AQ$10,0),FALSE))</f>
        <v>105.6</v>
      </c>
      <c r="P11" s="232">
        <f>IF(ISNA(VLOOKUP($A11,ES_NA2_0!$A$10:$AQ$100,MATCH(FIXED(P$6,0,TRUE),ES_NA2_0!$A$10:$AQ$10,0),FALSE)),":",VLOOKUP($A11,ES_NA2_0!$A$10:$AQ$100,MATCH(FIXED(P$6,0,TRUE),ES_NA2_0!$A$10:$AQ$10,0),FALSE))</f>
        <v>106.7</v>
      </c>
      <c r="Q11" s="232">
        <f>IF(ISNA(VLOOKUP($A11,ES_NA2_0!$A$10:$AQ$100,MATCH(FIXED(Q$6,0,TRUE),ES_NA2_0!$A$10:$AQ$10,0),FALSE)),":",VLOOKUP($A11,ES_NA2_0!$A$10:$AQ$100,MATCH(FIXED(Q$6,0,TRUE),ES_NA2_0!$A$10:$AQ$10,0),FALSE))</f>
        <v>103.7</v>
      </c>
      <c r="R11" s="232">
        <f>IF(ISNA(VLOOKUP($A11,ES_NA2_0!$A$10:$AQ$100,MATCH(FIXED(R$6,0,TRUE),ES_NA2_0!$A$10:$AQ$10,0),FALSE)),":",VLOOKUP($A11,ES_NA2_0!$A$10:$AQ$100,MATCH(FIXED(R$6,0,TRUE),ES_NA2_0!$A$10:$AQ$10,0),FALSE))</f>
        <v>106.1</v>
      </c>
      <c r="S11" s="232">
        <f>IF(ISNA(VLOOKUP($A11,ES_NA2_0!$A$10:$AQ$100,MATCH(FIXED(S$6,0,TRUE),ES_NA2_0!$A$10:$AQ$10,0),FALSE)),":",VLOOKUP($A11,ES_NA2_0!$A$10:$AQ$100,MATCH(FIXED(S$6,0,TRUE),ES_NA2_0!$A$10:$AQ$10,0),FALSE))</f>
        <v>108</v>
      </c>
      <c r="T11" s="232">
        <f>IF(ISNA(VLOOKUP($A11,ES_NA2_0!$A$10:$AQ$100,MATCH(FIXED(T$6,0,TRUE),ES_NA2_0!$A$10:$AQ$10,0),FALSE)),":",VLOOKUP($A11,ES_NA2_0!$A$10:$AQ$100,MATCH(FIXED(T$6,0,TRUE),ES_NA2_0!$A$10:$AQ$10,0),FALSE))</f>
        <v>107.8</v>
      </c>
      <c r="U11" s="232">
        <f>IF(ISNA(VLOOKUP($A11,ES_NA2_0!$A$10:$AQ$100,MATCH(FIXED(U$6,0,TRUE),ES_NA2_0!$A$10:$AQ$10,0),FALSE)),":",VLOOKUP($A11,ES_NA2_0!$A$10:$AQ$100,MATCH(FIXED(U$6,0,TRUE),ES_NA2_0!$A$10:$AQ$10,0),FALSE))</f>
        <v>108</v>
      </c>
      <c r="V11" s="232" t="str">
        <f>IF(ISNA(VLOOKUP($A11,ES_NA2_0!$A$10:$AQ$100,MATCH(FIXED(V$6,0,TRUE),ES_NA2_0!$A$10:$AQ$10,0),FALSE)),":",VLOOKUP($A11,ES_NA2_0!$A$10:$AQ$100,MATCH(FIXED(V$6,0,TRUE),ES_NA2_0!$A$10:$AQ$10,0),FALSE))</f>
        <v>:</v>
      </c>
      <c r="W11" s="232" t="str">
        <f>IF(ISNA(VLOOKUP($A11,ES_NA2_0!$A$10:$AQ$100,MATCH(FIXED(W$6,0,TRUE),ES_NA2_0!$A$10:$AQ$10,0),FALSE)),":",VLOOKUP($A11,ES_NA2_0!$A$10:$AQ$100,MATCH(FIXED(W$6,0,TRUE),ES_NA2_0!$A$10:$AQ$10,0),FALSE))</f>
        <v>:</v>
      </c>
    </row>
    <row r="12" spans="1:23">
      <c r="A12" s="230" t="str">
        <f>lookup!Z7</f>
        <v>Bulgaria</v>
      </c>
      <c r="B12" s="232" t="str">
        <f>VLOOKUP(A12,lookup!$Z$2:$AA$77,2,FALSE)</f>
        <v>Βουλγαρία</v>
      </c>
      <c r="C12" s="232">
        <f>IF(ISNA(VLOOKUP($A12,ES_NA2_0!$A$10:$AQ$100,MATCH(FIXED(C$6,0,TRUE),ES_NA2_0!$A$10:$AQ$10,0),FALSE)),":",VLOOKUP($A12,ES_NA2_0!$A$10:$AQ$100,MATCH(FIXED(C$6,0,TRUE),ES_NA2_0!$A$10:$AQ$10,0),FALSE))</f>
        <v>75.7</v>
      </c>
      <c r="D12" s="232">
        <f>IF(ISNA(VLOOKUP($A12,ES_NA2_0!$A$10:$AQ$100,MATCH(FIXED(D$6,0,TRUE),ES_NA2_0!$A$10:$AQ$10,0),FALSE)),":",VLOOKUP($A12,ES_NA2_0!$A$10:$AQ$100,MATCH(FIXED(D$6,0,TRUE),ES_NA2_0!$A$10:$AQ$10,0),FALSE))</f>
        <v>68.900000000000006</v>
      </c>
      <c r="E12" s="232">
        <f>IF(ISNA(VLOOKUP($A12,ES_NA2_0!$A$10:$AQ$100,MATCH(FIXED(E$6,0,TRUE),ES_NA2_0!$A$10:$AQ$10,0),FALSE)),":",VLOOKUP($A12,ES_NA2_0!$A$10:$AQ$100,MATCH(FIXED(E$6,0,TRUE),ES_NA2_0!$A$10:$AQ$10,0),FALSE))</f>
        <v>67.8</v>
      </c>
      <c r="F12" s="232">
        <f>IF(ISNA(VLOOKUP($A12,ES_NA2_0!$A$10:$AQ$100,MATCH(FIXED(F$6,0,TRUE),ES_NA2_0!$A$10:$AQ$10,0),FALSE)),":",VLOOKUP($A12,ES_NA2_0!$A$10:$AQ$100,MATCH(FIXED(F$6,0,TRUE),ES_NA2_0!$A$10:$AQ$10,0),FALSE))</f>
        <v>71</v>
      </c>
      <c r="G12" s="232">
        <f>IF(ISNA(VLOOKUP($A12,ES_NA2_0!$A$10:$AQ$100,MATCH(FIXED(G$6,0,TRUE),ES_NA2_0!$A$10:$AQ$10,0),FALSE)),":",VLOOKUP($A12,ES_NA2_0!$A$10:$AQ$100,MATCH(FIXED(G$6,0,TRUE),ES_NA2_0!$A$10:$AQ$10,0),FALSE))</f>
        <v>72.400000000000006</v>
      </c>
      <c r="H12" s="232">
        <f>IF(ISNA(VLOOKUP($A12,ES_NA2_0!$A$10:$AQ$100,MATCH(FIXED(H$6,0,TRUE),ES_NA2_0!$A$10:$AQ$10,0),FALSE)),":",VLOOKUP($A12,ES_NA2_0!$A$10:$AQ$100,MATCH(FIXED(H$6,0,TRUE),ES_NA2_0!$A$10:$AQ$10,0),FALSE))</f>
        <v>76.599999999999994</v>
      </c>
      <c r="I12" s="232">
        <f>IF(ISNA(VLOOKUP($A12,ES_NA2_0!$A$10:$AQ$100,MATCH(FIXED(I$6,0,TRUE),ES_NA2_0!$A$10:$AQ$10,0),FALSE)),":",VLOOKUP($A12,ES_NA2_0!$A$10:$AQ$100,MATCH(FIXED(I$6,0,TRUE),ES_NA2_0!$A$10:$AQ$10,0),FALSE))</f>
        <v>79.8</v>
      </c>
      <c r="J12" s="232">
        <f>IF(ISNA(VLOOKUP($A12,ES_NA2_0!$A$10:$AQ$100,MATCH(FIXED(J$6,0,TRUE),ES_NA2_0!$A$10:$AQ$10,0),FALSE)),":",VLOOKUP($A12,ES_NA2_0!$A$10:$AQ$100,MATCH(FIXED(J$6,0,TRUE),ES_NA2_0!$A$10:$AQ$10,0),FALSE))</f>
        <v>83.5</v>
      </c>
      <c r="K12" s="232">
        <f>IF(ISNA(VLOOKUP($A12,ES_NA2_0!$A$10:$AQ$100,MATCH(FIXED(K$6,0,TRUE),ES_NA2_0!$A$10:$AQ$10,0),FALSE)),":",VLOOKUP($A12,ES_NA2_0!$A$10:$AQ$100,MATCH(FIXED(K$6,0,TRUE),ES_NA2_0!$A$10:$AQ$10,0),FALSE))</f>
        <v>88.1</v>
      </c>
      <c r="L12" s="232">
        <f>IF(ISNA(VLOOKUP($A12,ES_NA2_0!$A$10:$AQ$100,MATCH(FIXED(L$6,0,TRUE),ES_NA2_0!$A$10:$AQ$10,0),FALSE)),":",VLOOKUP($A12,ES_NA2_0!$A$10:$AQ$100,MATCH(FIXED(L$6,0,TRUE),ES_NA2_0!$A$10:$AQ$10,0),FALSE))</f>
        <v>94</v>
      </c>
      <c r="M12" s="232">
        <f>IF(ISNA(VLOOKUP($A12,ES_NA2_0!$A$10:$AQ$100,MATCH(FIXED(M$6,0,TRUE),ES_NA2_0!$A$10:$AQ$10,0),FALSE)),":",VLOOKUP($A12,ES_NA2_0!$A$10:$AQ$100,MATCH(FIXED(M$6,0,TRUE),ES_NA2_0!$A$10:$AQ$10,0),FALSE))</f>
        <v>100</v>
      </c>
      <c r="N12" s="232">
        <f>IF(ISNA(VLOOKUP($A12,ES_NA2_0!$A$10:$AQ$100,MATCH(FIXED(N$6,0,TRUE),ES_NA2_0!$A$10:$AQ$10,0),FALSE)),":",VLOOKUP($A12,ES_NA2_0!$A$10:$AQ$100,MATCH(FIXED(N$6,0,TRUE),ES_NA2_0!$A$10:$AQ$10,0),FALSE))</f>
        <v>106.5</v>
      </c>
      <c r="O12" s="232">
        <f>IF(ISNA(VLOOKUP($A12,ES_NA2_0!$A$10:$AQ$100,MATCH(FIXED(O$6,0,TRUE),ES_NA2_0!$A$10:$AQ$10,0),FALSE)),":",VLOOKUP($A12,ES_NA2_0!$A$10:$AQ$100,MATCH(FIXED(O$6,0,TRUE),ES_NA2_0!$A$10:$AQ$10,0),FALSE))</f>
        <v>113.4</v>
      </c>
      <c r="P12" s="232">
        <f>IF(ISNA(VLOOKUP($A12,ES_NA2_0!$A$10:$AQ$100,MATCH(FIXED(P$6,0,TRUE),ES_NA2_0!$A$10:$AQ$10,0),FALSE)),":",VLOOKUP($A12,ES_NA2_0!$A$10:$AQ$100,MATCH(FIXED(P$6,0,TRUE),ES_NA2_0!$A$10:$AQ$10,0),FALSE))</f>
        <v>120.4</v>
      </c>
      <c r="Q12" s="232">
        <f>IF(ISNA(VLOOKUP($A12,ES_NA2_0!$A$10:$AQ$100,MATCH(FIXED(Q$6,0,TRUE),ES_NA2_0!$A$10:$AQ$10,0),FALSE)),":",VLOOKUP($A12,ES_NA2_0!$A$10:$AQ$100,MATCH(FIXED(Q$6,0,TRUE),ES_NA2_0!$A$10:$AQ$10,0),FALSE))</f>
        <v>113.8</v>
      </c>
      <c r="R12" s="232">
        <f>IF(ISNA(VLOOKUP($A12,ES_NA2_0!$A$10:$AQ$100,MATCH(FIXED(R$6,0,TRUE),ES_NA2_0!$A$10:$AQ$10,0),FALSE)),":",VLOOKUP($A12,ES_NA2_0!$A$10:$AQ$100,MATCH(FIXED(R$6,0,TRUE),ES_NA2_0!$A$10:$AQ$10,0),FALSE))</f>
        <v>114.3</v>
      </c>
      <c r="S12" s="232">
        <f>IF(ISNA(VLOOKUP($A12,ES_NA2_0!$A$10:$AQ$100,MATCH(FIXED(S$6,0,TRUE),ES_NA2_0!$A$10:$AQ$10,0),FALSE)),":",VLOOKUP($A12,ES_NA2_0!$A$10:$AQ$100,MATCH(FIXED(S$6,0,TRUE),ES_NA2_0!$A$10:$AQ$10,0),FALSE))</f>
        <v>116.4</v>
      </c>
      <c r="T12" s="232">
        <f>IF(ISNA(VLOOKUP($A12,ES_NA2_0!$A$10:$AQ$100,MATCH(FIXED(T$6,0,TRUE),ES_NA2_0!$A$10:$AQ$10,0),FALSE)),":",VLOOKUP($A12,ES_NA2_0!$A$10:$AQ$100,MATCH(FIXED(T$6,0,TRUE),ES_NA2_0!$A$10:$AQ$10,0),FALSE))</f>
        <v>117</v>
      </c>
      <c r="U12" s="232">
        <f>IF(ISNA(VLOOKUP($A12,ES_NA2_0!$A$10:$AQ$100,MATCH(FIXED(U$6,0,TRUE),ES_NA2_0!$A$10:$AQ$10,0),FALSE)),":",VLOOKUP($A12,ES_NA2_0!$A$10:$AQ$100,MATCH(FIXED(U$6,0,TRUE),ES_NA2_0!$A$10:$AQ$10,0),FALSE))</f>
        <v>118</v>
      </c>
      <c r="V12" s="232" t="str">
        <f>IF(ISNA(VLOOKUP($A12,ES_NA2_0!$A$10:$AQ$100,MATCH(FIXED(V$6,0,TRUE),ES_NA2_0!$A$10:$AQ$10,0),FALSE)),":",VLOOKUP($A12,ES_NA2_0!$A$10:$AQ$100,MATCH(FIXED(V$6,0,TRUE),ES_NA2_0!$A$10:$AQ$10,0),FALSE))</f>
        <v>:</v>
      </c>
      <c r="W12" s="232" t="str">
        <f>IF(ISNA(VLOOKUP($A12,ES_NA2_0!$A$10:$AQ$100,MATCH(FIXED(W$6,0,TRUE),ES_NA2_0!$A$10:$AQ$10,0),FALSE)),":",VLOOKUP($A12,ES_NA2_0!$A$10:$AQ$100,MATCH(FIXED(W$6,0,TRUE),ES_NA2_0!$A$10:$AQ$10,0),FALSE))</f>
        <v>:</v>
      </c>
    </row>
    <row r="13" spans="1:23">
      <c r="A13" s="230" t="str">
        <f>lookup!Z8</f>
        <v>Czech Republic</v>
      </c>
      <c r="B13" s="232" t="str">
        <f>VLOOKUP(A13,lookup!$Z$2:$AA$77,2,FALSE)</f>
        <v>Τσεχία</v>
      </c>
      <c r="C13" s="232">
        <f>IF(ISNA(VLOOKUP($A13,ES_NA2_0!$A$10:$AQ$100,MATCH(FIXED(C$6,0,TRUE),ES_NA2_0!$A$10:$AQ$10,0),FALSE)),":",VLOOKUP($A13,ES_NA2_0!$A$10:$AQ$100,MATCH(FIXED(C$6,0,TRUE),ES_NA2_0!$A$10:$AQ$10,0),FALSE))</f>
        <v>74.7</v>
      </c>
      <c r="D13" s="232">
        <f>IF(ISNA(VLOOKUP($A13,ES_NA2_0!$A$10:$AQ$100,MATCH(FIXED(D$6,0,TRUE),ES_NA2_0!$A$10:$AQ$10,0),FALSE)),":",VLOOKUP($A13,ES_NA2_0!$A$10:$AQ$100,MATCH(FIXED(D$6,0,TRUE),ES_NA2_0!$A$10:$AQ$10,0),FALSE))</f>
        <v>78.099999999999994</v>
      </c>
      <c r="E13" s="232">
        <f>IF(ISNA(VLOOKUP($A13,ES_NA2_0!$A$10:$AQ$100,MATCH(FIXED(E$6,0,TRUE),ES_NA2_0!$A$10:$AQ$10,0),FALSE)),":",VLOOKUP($A13,ES_NA2_0!$A$10:$AQ$100,MATCH(FIXED(E$6,0,TRUE),ES_NA2_0!$A$10:$AQ$10,0),FALSE))</f>
        <v>77.400000000000006</v>
      </c>
      <c r="F13" s="232">
        <f>IF(ISNA(VLOOKUP($A13,ES_NA2_0!$A$10:$AQ$100,MATCH(FIXED(F$6,0,TRUE),ES_NA2_0!$A$10:$AQ$10,0),FALSE)),":",VLOOKUP($A13,ES_NA2_0!$A$10:$AQ$100,MATCH(FIXED(F$6,0,TRUE),ES_NA2_0!$A$10:$AQ$10,0),FALSE))</f>
        <v>77.3</v>
      </c>
      <c r="G13" s="232">
        <f>IF(ISNA(VLOOKUP($A13,ES_NA2_0!$A$10:$AQ$100,MATCH(FIXED(G$6,0,TRUE),ES_NA2_0!$A$10:$AQ$10,0),FALSE)),":",VLOOKUP($A13,ES_NA2_0!$A$10:$AQ$100,MATCH(FIXED(G$6,0,TRUE),ES_NA2_0!$A$10:$AQ$10,0),FALSE))</f>
        <v>78.599999999999994</v>
      </c>
      <c r="H13" s="232">
        <f>IF(ISNA(VLOOKUP($A13,ES_NA2_0!$A$10:$AQ$100,MATCH(FIXED(H$6,0,TRUE),ES_NA2_0!$A$10:$AQ$10,0),FALSE)),":",VLOOKUP($A13,ES_NA2_0!$A$10:$AQ$100,MATCH(FIXED(H$6,0,TRUE),ES_NA2_0!$A$10:$AQ$10,0),FALSE))</f>
        <v>81.8</v>
      </c>
      <c r="I13" s="232">
        <f>IF(ISNA(VLOOKUP($A13,ES_NA2_0!$A$10:$AQ$100,MATCH(FIXED(I$6,0,TRUE),ES_NA2_0!$A$10:$AQ$10,0),FALSE)),":",VLOOKUP($A13,ES_NA2_0!$A$10:$AQ$100,MATCH(FIXED(I$6,0,TRUE),ES_NA2_0!$A$10:$AQ$10,0),FALSE))</f>
        <v>84.4</v>
      </c>
      <c r="J13" s="232">
        <f>IF(ISNA(VLOOKUP($A13,ES_NA2_0!$A$10:$AQ$100,MATCH(FIXED(J$6,0,TRUE),ES_NA2_0!$A$10:$AQ$10,0),FALSE)),":",VLOOKUP($A13,ES_NA2_0!$A$10:$AQ$100,MATCH(FIXED(J$6,0,TRUE),ES_NA2_0!$A$10:$AQ$10,0),FALSE))</f>
        <v>86.2</v>
      </c>
      <c r="K13" s="232">
        <f>IF(ISNA(VLOOKUP($A13,ES_NA2_0!$A$10:$AQ$100,MATCH(FIXED(K$6,0,TRUE),ES_NA2_0!$A$10:$AQ$10,0),FALSE)),":",VLOOKUP($A13,ES_NA2_0!$A$10:$AQ$100,MATCH(FIXED(K$6,0,TRUE),ES_NA2_0!$A$10:$AQ$10,0),FALSE))</f>
        <v>89.4</v>
      </c>
      <c r="L13" s="232">
        <f>IF(ISNA(VLOOKUP($A13,ES_NA2_0!$A$10:$AQ$100,MATCH(FIXED(L$6,0,TRUE),ES_NA2_0!$A$10:$AQ$10,0),FALSE)),":",VLOOKUP($A13,ES_NA2_0!$A$10:$AQ$100,MATCH(FIXED(L$6,0,TRUE),ES_NA2_0!$A$10:$AQ$10,0),FALSE))</f>
        <v>93.7</v>
      </c>
      <c r="M13" s="232">
        <f>IF(ISNA(VLOOKUP($A13,ES_NA2_0!$A$10:$AQ$100,MATCH(FIXED(M$6,0,TRUE),ES_NA2_0!$A$10:$AQ$10,0),FALSE)),":",VLOOKUP($A13,ES_NA2_0!$A$10:$AQ$100,MATCH(FIXED(M$6,0,TRUE),ES_NA2_0!$A$10:$AQ$10,0),FALSE))</f>
        <v>100</v>
      </c>
      <c r="N13" s="232">
        <f>IF(ISNA(VLOOKUP($A13,ES_NA2_0!$A$10:$AQ$100,MATCH(FIXED(N$6,0,TRUE),ES_NA2_0!$A$10:$AQ$10,0),FALSE)),":",VLOOKUP($A13,ES_NA2_0!$A$10:$AQ$100,MATCH(FIXED(N$6,0,TRUE),ES_NA2_0!$A$10:$AQ$10,0),FALSE))</f>
        <v>107</v>
      </c>
      <c r="O13" s="232">
        <f>IF(ISNA(VLOOKUP($A13,ES_NA2_0!$A$10:$AQ$100,MATCH(FIXED(O$6,0,TRUE),ES_NA2_0!$A$10:$AQ$10,0),FALSE)),":",VLOOKUP($A13,ES_NA2_0!$A$10:$AQ$100,MATCH(FIXED(O$6,0,TRUE),ES_NA2_0!$A$10:$AQ$10,0),FALSE))</f>
        <v>113.2</v>
      </c>
      <c r="P13" s="232">
        <f>IF(ISNA(VLOOKUP($A13,ES_NA2_0!$A$10:$AQ$100,MATCH(FIXED(P$6,0,TRUE),ES_NA2_0!$A$10:$AQ$10,0),FALSE)),":",VLOOKUP($A13,ES_NA2_0!$A$10:$AQ$100,MATCH(FIXED(P$6,0,TRUE),ES_NA2_0!$A$10:$AQ$10,0),FALSE))</f>
        <v>116.7</v>
      </c>
      <c r="Q13" s="232">
        <f>IF(ISNA(VLOOKUP($A13,ES_NA2_0!$A$10:$AQ$100,MATCH(FIXED(Q$6,0,TRUE),ES_NA2_0!$A$10:$AQ$10,0),FALSE)),":",VLOOKUP($A13,ES_NA2_0!$A$10:$AQ$100,MATCH(FIXED(Q$6,0,TRUE),ES_NA2_0!$A$10:$AQ$10,0),FALSE))</f>
        <v>111.4</v>
      </c>
      <c r="R13" s="232">
        <f>IF(ISNA(VLOOKUP($A13,ES_NA2_0!$A$10:$AQ$100,MATCH(FIXED(R$6,0,TRUE),ES_NA2_0!$A$10:$AQ$10,0),FALSE)),":",VLOOKUP($A13,ES_NA2_0!$A$10:$AQ$100,MATCH(FIXED(R$6,0,TRUE),ES_NA2_0!$A$10:$AQ$10,0),FALSE))</f>
        <v>114.2</v>
      </c>
      <c r="S13" s="232">
        <f>IF(ISNA(VLOOKUP($A13,ES_NA2_0!$A$10:$AQ$100,MATCH(FIXED(S$6,0,TRUE),ES_NA2_0!$A$10:$AQ$10,0),FALSE)),":",VLOOKUP($A13,ES_NA2_0!$A$10:$AQ$100,MATCH(FIXED(S$6,0,TRUE),ES_NA2_0!$A$10:$AQ$10,0),FALSE))</f>
        <v>116.2</v>
      </c>
      <c r="T13" s="232">
        <f>IF(ISNA(VLOOKUP($A13,ES_NA2_0!$A$10:$AQ$100,MATCH(FIXED(T$6,0,TRUE),ES_NA2_0!$A$10:$AQ$10,0),FALSE)),":",VLOOKUP($A13,ES_NA2_0!$A$10:$AQ$100,MATCH(FIXED(T$6,0,TRUE),ES_NA2_0!$A$10:$AQ$10,0),FALSE))</f>
        <v>115</v>
      </c>
      <c r="U13" s="232">
        <f>IF(ISNA(VLOOKUP($A13,ES_NA2_0!$A$10:$AQ$100,MATCH(FIXED(U$6,0,TRUE),ES_NA2_0!$A$10:$AQ$10,0),FALSE)),":",VLOOKUP($A13,ES_NA2_0!$A$10:$AQ$100,MATCH(FIXED(U$6,0,TRUE),ES_NA2_0!$A$10:$AQ$10,0),FALSE))</f>
        <v>114</v>
      </c>
      <c r="V13" s="232" t="str">
        <f>IF(ISNA(VLOOKUP($A13,ES_NA2_0!$A$10:$AQ$100,MATCH(FIXED(V$6,0,TRUE),ES_NA2_0!$A$10:$AQ$10,0),FALSE)),":",VLOOKUP($A13,ES_NA2_0!$A$10:$AQ$100,MATCH(FIXED(V$6,0,TRUE),ES_NA2_0!$A$10:$AQ$10,0),FALSE))</f>
        <v>:</v>
      </c>
      <c r="W13" s="232" t="str">
        <f>IF(ISNA(VLOOKUP($A13,ES_NA2_0!$A$10:$AQ$100,MATCH(FIXED(W$6,0,TRUE),ES_NA2_0!$A$10:$AQ$10,0),FALSE)),":",VLOOKUP($A13,ES_NA2_0!$A$10:$AQ$100,MATCH(FIXED(W$6,0,TRUE),ES_NA2_0!$A$10:$AQ$10,0),FALSE))</f>
        <v>:</v>
      </c>
    </row>
    <row r="14" spans="1:23">
      <c r="A14" s="230" t="str">
        <f>lookup!Z9</f>
        <v>Denmark</v>
      </c>
      <c r="B14" s="232" t="str">
        <f>VLOOKUP(A14,lookup!$Z$2:$AA$77,2,FALSE)</f>
        <v>Δανία</v>
      </c>
      <c r="C14" s="232">
        <f>IF(ISNA(VLOOKUP($A14,ES_NA2_0!$A$10:$AQ$100,MATCH(FIXED(C$6,0,TRUE),ES_NA2_0!$A$10:$AQ$10,0),FALSE)),":",VLOOKUP($A14,ES_NA2_0!$A$10:$AQ$100,MATCH(FIXED(C$6,0,TRUE),ES_NA2_0!$A$10:$AQ$10,0),FALSE))</f>
        <v>81.599999999999994</v>
      </c>
      <c r="D14" s="232">
        <f>IF(ISNA(VLOOKUP($A14,ES_NA2_0!$A$10:$AQ$100,MATCH(FIXED(D$6,0,TRUE),ES_NA2_0!$A$10:$AQ$10,0),FALSE)),":",VLOOKUP($A14,ES_NA2_0!$A$10:$AQ$100,MATCH(FIXED(D$6,0,TRUE),ES_NA2_0!$A$10:$AQ$10,0),FALSE))</f>
        <v>83.9</v>
      </c>
      <c r="E14" s="232">
        <f>IF(ISNA(VLOOKUP($A14,ES_NA2_0!$A$10:$AQ$100,MATCH(FIXED(E$6,0,TRUE),ES_NA2_0!$A$10:$AQ$10,0),FALSE)),":",VLOOKUP($A14,ES_NA2_0!$A$10:$AQ$100,MATCH(FIXED(E$6,0,TRUE),ES_NA2_0!$A$10:$AQ$10,0),FALSE))</f>
        <v>86.6</v>
      </c>
      <c r="F14" s="232">
        <f>IF(ISNA(VLOOKUP($A14,ES_NA2_0!$A$10:$AQ$100,MATCH(FIXED(F$6,0,TRUE),ES_NA2_0!$A$10:$AQ$10,0),FALSE)),":",VLOOKUP($A14,ES_NA2_0!$A$10:$AQ$100,MATCH(FIXED(F$6,0,TRUE),ES_NA2_0!$A$10:$AQ$10,0),FALSE))</f>
        <v>88.5</v>
      </c>
      <c r="G14" s="232">
        <f>IF(ISNA(VLOOKUP($A14,ES_NA2_0!$A$10:$AQ$100,MATCH(FIXED(G$6,0,TRUE),ES_NA2_0!$A$10:$AQ$10,0),FALSE)),":",VLOOKUP($A14,ES_NA2_0!$A$10:$AQ$100,MATCH(FIXED(G$6,0,TRUE),ES_NA2_0!$A$10:$AQ$10,0),FALSE))</f>
        <v>90.8</v>
      </c>
      <c r="H14" s="232">
        <f>IF(ISNA(VLOOKUP($A14,ES_NA2_0!$A$10:$AQ$100,MATCH(FIXED(H$6,0,TRUE),ES_NA2_0!$A$10:$AQ$10,0),FALSE)),":",VLOOKUP($A14,ES_NA2_0!$A$10:$AQ$100,MATCH(FIXED(H$6,0,TRUE),ES_NA2_0!$A$10:$AQ$10,0),FALSE))</f>
        <v>94</v>
      </c>
      <c r="I14" s="232">
        <f>IF(ISNA(VLOOKUP($A14,ES_NA2_0!$A$10:$AQ$100,MATCH(FIXED(I$6,0,TRUE),ES_NA2_0!$A$10:$AQ$10,0),FALSE)),":",VLOOKUP($A14,ES_NA2_0!$A$10:$AQ$100,MATCH(FIXED(I$6,0,TRUE),ES_NA2_0!$A$10:$AQ$10,0),FALSE))</f>
        <v>94.6</v>
      </c>
      <c r="J14" s="232">
        <f>IF(ISNA(VLOOKUP($A14,ES_NA2_0!$A$10:$AQ$100,MATCH(FIXED(J$6,0,TRUE),ES_NA2_0!$A$10:$AQ$10,0),FALSE)),":",VLOOKUP($A14,ES_NA2_0!$A$10:$AQ$100,MATCH(FIXED(J$6,0,TRUE),ES_NA2_0!$A$10:$AQ$10,0),FALSE))</f>
        <v>95.1</v>
      </c>
      <c r="K14" s="232">
        <f>IF(ISNA(VLOOKUP($A14,ES_NA2_0!$A$10:$AQ$100,MATCH(FIXED(K$6,0,TRUE),ES_NA2_0!$A$10:$AQ$10,0),FALSE)),":",VLOOKUP($A14,ES_NA2_0!$A$10:$AQ$100,MATCH(FIXED(K$6,0,TRUE),ES_NA2_0!$A$10:$AQ$10,0),FALSE))</f>
        <v>95.4</v>
      </c>
      <c r="L14" s="232">
        <f>IF(ISNA(VLOOKUP($A14,ES_NA2_0!$A$10:$AQ$100,MATCH(FIXED(L$6,0,TRUE),ES_NA2_0!$A$10:$AQ$10,0),FALSE)),":",VLOOKUP($A14,ES_NA2_0!$A$10:$AQ$100,MATCH(FIXED(L$6,0,TRUE),ES_NA2_0!$A$10:$AQ$10,0),FALSE))</f>
        <v>97.6</v>
      </c>
      <c r="M14" s="232">
        <f>IF(ISNA(VLOOKUP($A14,ES_NA2_0!$A$10:$AQ$100,MATCH(FIXED(M$6,0,TRUE),ES_NA2_0!$A$10:$AQ$10,0),FALSE)),":",VLOOKUP($A14,ES_NA2_0!$A$10:$AQ$100,MATCH(FIXED(M$6,0,TRUE),ES_NA2_0!$A$10:$AQ$10,0),FALSE))</f>
        <v>100</v>
      </c>
      <c r="N14" s="232">
        <f>IF(ISNA(VLOOKUP($A14,ES_NA2_0!$A$10:$AQ$100,MATCH(FIXED(N$6,0,TRUE),ES_NA2_0!$A$10:$AQ$10,0),FALSE)),":",VLOOKUP($A14,ES_NA2_0!$A$10:$AQ$100,MATCH(FIXED(N$6,0,TRUE),ES_NA2_0!$A$10:$AQ$10,0),FALSE))</f>
        <v>103.4</v>
      </c>
      <c r="O14" s="232">
        <f>IF(ISNA(VLOOKUP($A14,ES_NA2_0!$A$10:$AQ$100,MATCH(FIXED(O$6,0,TRUE),ES_NA2_0!$A$10:$AQ$10,0),FALSE)),":",VLOOKUP($A14,ES_NA2_0!$A$10:$AQ$100,MATCH(FIXED(O$6,0,TRUE),ES_NA2_0!$A$10:$AQ$10,0),FALSE))</f>
        <v>105</v>
      </c>
      <c r="P14" s="232">
        <f>IF(ISNA(VLOOKUP($A14,ES_NA2_0!$A$10:$AQ$100,MATCH(FIXED(P$6,0,TRUE),ES_NA2_0!$A$10:$AQ$10,0),FALSE)),":",VLOOKUP($A14,ES_NA2_0!$A$10:$AQ$100,MATCH(FIXED(P$6,0,TRUE),ES_NA2_0!$A$10:$AQ$10,0),FALSE))</f>
        <v>104.2</v>
      </c>
      <c r="Q14" s="232">
        <f>IF(ISNA(VLOOKUP($A14,ES_NA2_0!$A$10:$AQ$100,MATCH(FIXED(Q$6,0,TRUE),ES_NA2_0!$A$10:$AQ$10,0),FALSE)),":",VLOOKUP($A14,ES_NA2_0!$A$10:$AQ$100,MATCH(FIXED(Q$6,0,TRUE),ES_NA2_0!$A$10:$AQ$10,0),FALSE))</f>
        <v>98.3</v>
      </c>
      <c r="R14" s="232">
        <f>IF(ISNA(VLOOKUP($A14,ES_NA2_0!$A$10:$AQ$100,MATCH(FIXED(R$6,0,TRUE),ES_NA2_0!$A$10:$AQ$10,0),FALSE)),":",VLOOKUP($A14,ES_NA2_0!$A$10:$AQ$100,MATCH(FIXED(R$6,0,TRUE),ES_NA2_0!$A$10:$AQ$10,0),FALSE))</f>
        <v>99.7</v>
      </c>
      <c r="S14" s="232">
        <f>IF(ISNA(VLOOKUP($A14,ES_NA2_0!$A$10:$AQ$100,MATCH(FIXED(S$6,0,TRUE),ES_NA2_0!$A$10:$AQ$10,0),FALSE)),":",VLOOKUP($A14,ES_NA2_0!$A$10:$AQ$100,MATCH(FIXED(S$6,0,TRUE),ES_NA2_0!$A$10:$AQ$10,0),FALSE))</f>
        <v>100.7</v>
      </c>
      <c r="T14" s="232">
        <f>IF(ISNA(VLOOKUP($A14,ES_NA2_0!$A$10:$AQ$100,MATCH(FIXED(T$6,0,TRUE),ES_NA2_0!$A$10:$AQ$10,0),FALSE)),":",VLOOKUP($A14,ES_NA2_0!$A$10:$AQ$100,MATCH(FIXED(T$6,0,TRUE),ES_NA2_0!$A$10:$AQ$10,0),FALSE))</f>
        <v>100.4</v>
      </c>
      <c r="U14" s="232">
        <f>IF(ISNA(VLOOKUP($A14,ES_NA2_0!$A$10:$AQ$100,MATCH(FIXED(U$6,0,TRUE),ES_NA2_0!$A$10:$AQ$10,0),FALSE)),":",VLOOKUP($A14,ES_NA2_0!$A$10:$AQ$100,MATCH(FIXED(U$6,0,TRUE),ES_NA2_0!$A$10:$AQ$10,0),FALSE))</f>
        <v>100.8</v>
      </c>
      <c r="V14" s="232" t="str">
        <f>IF(ISNA(VLOOKUP($A14,ES_NA2_0!$A$10:$AQ$100,MATCH(FIXED(V$6,0,TRUE),ES_NA2_0!$A$10:$AQ$10,0),FALSE)),":",VLOOKUP($A14,ES_NA2_0!$A$10:$AQ$100,MATCH(FIXED(V$6,0,TRUE),ES_NA2_0!$A$10:$AQ$10,0),FALSE))</f>
        <v>:</v>
      </c>
      <c r="W14" s="232" t="str">
        <f>IF(ISNA(VLOOKUP($A14,ES_NA2_0!$A$10:$AQ$100,MATCH(FIXED(W$6,0,TRUE),ES_NA2_0!$A$10:$AQ$10,0),FALSE)),":",VLOOKUP($A14,ES_NA2_0!$A$10:$AQ$100,MATCH(FIXED(W$6,0,TRUE),ES_NA2_0!$A$10:$AQ$10,0),FALSE))</f>
        <v>:</v>
      </c>
    </row>
    <row r="15" spans="1:23">
      <c r="A15" s="230" t="str">
        <f>lookup!Z10</f>
        <v>Germany (until 1990 former territory of the FRG)</v>
      </c>
      <c r="B15" s="232" t="str">
        <f>VLOOKUP(A15,lookup!$Z$2:$AA$77,2,FALSE)</f>
        <v>Γερμανία</v>
      </c>
      <c r="C15" s="232">
        <f>IF(ISNA(VLOOKUP($A15,ES_NA2_0!$A$10:$AQ$100,MATCH(FIXED(C$6,0,TRUE),ES_NA2_0!$A$10:$AQ$10,0),FALSE)),":",VLOOKUP($A15,ES_NA2_0!$A$10:$AQ$100,MATCH(FIXED(C$6,0,TRUE),ES_NA2_0!$A$10:$AQ$10,0),FALSE))</f>
        <v>88.5</v>
      </c>
      <c r="D15" s="232">
        <f>IF(ISNA(VLOOKUP($A15,ES_NA2_0!$A$10:$AQ$100,MATCH(FIXED(D$6,0,TRUE),ES_NA2_0!$A$10:$AQ$10,0),FALSE)),":",VLOOKUP($A15,ES_NA2_0!$A$10:$AQ$100,MATCH(FIXED(D$6,0,TRUE),ES_NA2_0!$A$10:$AQ$10,0),FALSE))</f>
        <v>89.2</v>
      </c>
      <c r="E15" s="232">
        <f>IF(ISNA(VLOOKUP($A15,ES_NA2_0!$A$10:$AQ$100,MATCH(FIXED(E$6,0,TRUE),ES_NA2_0!$A$10:$AQ$10,0),FALSE)),":",VLOOKUP($A15,ES_NA2_0!$A$10:$AQ$100,MATCH(FIXED(E$6,0,TRUE),ES_NA2_0!$A$10:$AQ$10,0),FALSE))</f>
        <v>90.8</v>
      </c>
      <c r="F15" s="232">
        <f>IF(ISNA(VLOOKUP($A15,ES_NA2_0!$A$10:$AQ$100,MATCH(FIXED(F$6,0,TRUE),ES_NA2_0!$A$10:$AQ$10,0),FALSE)),":",VLOOKUP($A15,ES_NA2_0!$A$10:$AQ$100,MATCH(FIXED(F$6,0,TRUE),ES_NA2_0!$A$10:$AQ$10,0),FALSE))</f>
        <v>92.5</v>
      </c>
      <c r="G15" s="232">
        <f>IF(ISNA(VLOOKUP($A15,ES_NA2_0!$A$10:$AQ$100,MATCH(FIXED(G$6,0,TRUE),ES_NA2_0!$A$10:$AQ$10,0),FALSE)),":",VLOOKUP($A15,ES_NA2_0!$A$10:$AQ$100,MATCH(FIXED(G$6,0,TRUE),ES_NA2_0!$A$10:$AQ$10,0),FALSE))</f>
        <v>94.2</v>
      </c>
      <c r="H15" s="232">
        <f>IF(ISNA(VLOOKUP($A15,ES_NA2_0!$A$10:$AQ$100,MATCH(FIXED(H$6,0,TRUE),ES_NA2_0!$A$10:$AQ$10,0),FALSE)),":",VLOOKUP($A15,ES_NA2_0!$A$10:$AQ$100,MATCH(FIXED(H$6,0,TRUE),ES_NA2_0!$A$10:$AQ$10,0),FALSE))</f>
        <v>97.1</v>
      </c>
      <c r="I15" s="232">
        <f>IF(ISNA(VLOOKUP($A15,ES_NA2_0!$A$10:$AQ$100,MATCH(FIXED(I$6,0,TRUE),ES_NA2_0!$A$10:$AQ$10,0),FALSE)),":",VLOOKUP($A15,ES_NA2_0!$A$10:$AQ$100,MATCH(FIXED(I$6,0,TRUE),ES_NA2_0!$A$10:$AQ$10,0),FALSE))</f>
        <v>98.5</v>
      </c>
      <c r="J15" s="232">
        <f>IF(ISNA(VLOOKUP($A15,ES_NA2_0!$A$10:$AQ$100,MATCH(FIXED(J$6,0,TRUE),ES_NA2_0!$A$10:$AQ$10,0),FALSE)),":",VLOOKUP($A15,ES_NA2_0!$A$10:$AQ$100,MATCH(FIXED(J$6,0,TRUE),ES_NA2_0!$A$10:$AQ$10,0),FALSE))</f>
        <v>98.6</v>
      </c>
      <c r="K15" s="232">
        <f>IF(ISNA(VLOOKUP($A15,ES_NA2_0!$A$10:$AQ$100,MATCH(FIXED(K$6,0,TRUE),ES_NA2_0!$A$10:$AQ$10,0),FALSE)),":",VLOOKUP($A15,ES_NA2_0!$A$10:$AQ$100,MATCH(FIXED(K$6,0,TRUE),ES_NA2_0!$A$10:$AQ$10,0),FALSE))</f>
        <v>98.2</v>
      </c>
      <c r="L15" s="232">
        <f>IF(ISNA(VLOOKUP($A15,ES_NA2_0!$A$10:$AQ$100,MATCH(FIXED(L$6,0,TRUE),ES_NA2_0!$A$10:$AQ$10,0),FALSE)),":",VLOOKUP($A15,ES_NA2_0!$A$10:$AQ$100,MATCH(FIXED(L$6,0,TRUE),ES_NA2_0!$A$10:$AQ$10,0),FALSE))</f>
        <v>99.3</v>
      </c>
      <c r="M15" s="232">
        <f>IF(ISNA(VLOOKUP($A15,ES_NA2_0!$A$10:$AQ$100,MATCH(FIXED(M$6,0,TRUE),ES_NA2_0!$A$10:$AQ$10,0),FALSE)),":",VLOOKUP($A15,ES_NA2_0!$A$10:$AQ$100,MATCH(FIXED(M$6,0,TRUE),ES_NA2_0!$A$10:$AQ$10,0),FALSE))</f>
        <v>100</v>
      </c>
      <c r="N15" s="232">
        <f>IF(ISNA(VLOOKUP($A15,ES_NA2_0!$A$10:$AQ$100,MATCH(FIXED(N$6,0,TRUE),ES_NA2_0!$A$10:$AQ$10,0),FALSE)),":",VLOOKUP($A15,ES_NA2_0!$A$10:$AQ$100,MATCH(FIXED(N$6,0,TRUE),ES_NA2_0!$A$10:$AQ$10,0),FALSE))</f>
        <v>103.7</v>
      </c>
      <c r="O15" s="232">
        <f>IF(ISNA(VLOOKUP($A15,ES_NA2_0!$A$10:$AQ$100,MATCH(FIXED(O$6,0,TRUE),ES_NA2_0!$A$10:$AQ$10,0),FALSE)),":",VLOOKUP($A15,ES_NA2_0!$A$10:$AQ$100,MATCH(FIXED(O$6,0,TRUE),ES_NA2_0!$A$10:$AQ$10,0),FALSE))</f>
        <v>107.1</v>
      </c>
      <c r="P15" s="232">
        <f>IF(ISNA(VLOOKUP($A15,ES_NA2_0!$A$10:$AQ$100,MATCH(FIXED(P$6,0,TRUE),ES_NA2_0!$A$10:$AQ$10,0),FALSE)),":",VLOOKUP($A15,ES_NA2_0!$A$10:$AQ$100,MATCH(FIXED(P$6,0,TRUE),ES_NA2_0!$A$10:$AQ$10,0),FALSE))</f>
        <v>108.3</v>
      </c>
      <c r="Q15" s="232">
        <f>IF(ISNA(VLOOKUP($A15,ES_NA2_0!$A$10:$AQ$100,MATCH(FIXED(Q$6,0,TRUE),ES_NA2_0!$A$10:$AQ$10,0),FALSE)),":",VLOOKUP($A15,ES_NA2_0!$A$10:$AQ$100,MATCH(FIXED(Q$6,0,TRUE),ES_NA2_0!$A$10:$AQ$10,0),FALSE))</f>
        <v>102.7</v>
      </c>
      <c r="R15" s="232">
        <f>IF(ISNA(VLOOKUP($A15,ES_NA2_0!$A$10:$AQ$100,MATCH(FIXED(R$6,0,TRUE),ES_NA2_0!$A$10:$AQ$10,0),FALSE)),":",VLOOKUP($A15,ES_NA2_0!$A$10:$AQ$100,MATCH(FIXED(R$6,0,TRUE),ES_NA2_0!$A$10:$AQ$10,0),FALSE))</f>
        <v>106.8</v>
      </c>
      <c r="S15" s="232">
        <f>IF(ISNA(VLOOKUP($A15,ES_NA2_0!$A$10:$AQ$100,MATCH(FIXED(S$6,0,TRUE),ES_NA2_0!$A$10:$AQ$10,0),FALSE)),":",VLOOKUP($A15,ES_NA2_0!$A$10:$AQ$100,MATCH(FIXED(S$6,0,TRUE),ES_NA2_0!$A$10:$AQ$10,0),FALSE))</f>
        <v>110.4</v>
      </c>
      <c r="T15" s="232">
        <f>IF(ISNA(VLOOKUP($A15,ES_NA2_0!$A$10:$AQ$100,MATCH(FIXED(T$6,0,TRUE),ES_NA2_0!$A$10:$AQ$10,0),FALSE)),":",VLOOKUP($A15,ES_NA2_0!$A$10:$AQ$100,MATCH(FIXED(T$6,0,TRUE),ES_NA2_0!$A$10:$AQ$10,0),FALSE))</f>
        <v>111.1</v>
      </c>
      <c r="U15" s="232">
        <f>IF(ISNA(VLOOKUP($A15,ES_NA2_0!$A$10:$AQ$100,MATCH(FIXED(U$6,0,TRUE),ES_NA2_0!$A$10:$AQ$10,0),FALSE)),":",VLOOKUP($A15,ES_NA2_0!$A$10:$AQ$100,MATCH(FIXED(U$6,0,TRUE),ES_NA2_0!$A$10:$AQ$10,0),FALSE))</f>
        <v>111.6</v>
      </c>
      <c r="V15" s="232" t="str">
        <f>IF(ISNA(VLOOKUP($A15,ES_NA2_0!$A$10:$AQ$100,MATCH(FIXED(V$6,0,TRUE),ES_NA2_0!$A$10:$AQ$10,0),FALSE)),":",VLOOKUP($A15,ES_NA2_0!$A$10:$AQ$100,MATCH(FIXED(V$6,0,TRUE),ES_NA2_0!$A$10:$AQ$10,0),FALSE))</f>
        <v>:</v>
      </c>
      <c r="W15" s="232" t="str">
        <f>IF(ISNA(VLOOKUP($A15,ES_NA2_0!$A$10:$AQ$100,MATCH(FIXED(W$6,0,TRUE),ES_NA2_0!$A$10:$AQ$10,0),FALSE)),":",VLOOKUP($A15,ES_NA2_0!$A$10:$AQ$100,MATCH(FIXED(W$6,0,TRUE),ES_NA2_0!$A$10:$AQ$10,0),FALSE))</f>
        <v>:</v>
      </c>
    </row>
    <row r="16" spans="1:23">
      <c r="A16" s="230" t="str">
        <f>lookup!Z11</f>
        <v>Estonia</v>
      </c>
      <c r="B16" s="232" t="str">
        <f>VLOOKUP(A16,lookup!$Z$2:$AA$77,2,FALSE)</f>
        <v>Εσθονία</v>
      </c>
      <c r="C16" s="232">
        <f>IF(ISNA(VLOOKUP($A16,ES_NA2_0!$A$10:$AQ$100,MATCH(FIXED(C$6,0,TRUE),ES_NA2_0!$A$10:$AQ$10,0),FALSE)),":",VLOOKUP($A16,ES_NA2_0!$A$10:$AQ$100,MATCH(FIXED(C$6,0,TRUE),ES_NA2_0!$A$10:$AQ$10,0),FALSE))</f>
        <v>51.2</v>
      </c>
      <c r="D16" s="232">
        <f>IF(ISNA(VLOOKUP($A16,ES_NA2_0!$A$10:$AQ$100,MATCH(FIXED(D$6,0,TRUE),ES_NA2_0!$A$10:$AQ$10,0),FALSE)),":",VLOOKUP($A16,ES_NA2_0!$A$10:$AQ$100,MATCH(FIXED(D$6,0,TRUE),ES_NA2_0!$A$10:$AQ$10,0),FALSE))</f>
        <v>54.2</v>
      </c>
      <c r="E16" s="232">
        <f>IF(ISNA(VLOOKUP($A16,ES_NA2_0!$A$10:$AQ$100,MATCH(FIXED(E$6,0,TRUE),ES_NA2_0!$A$10:$AQ$10,0),FALSE)),":",VLOOKUP($A16,ES_NA2_0!$A$10:$AQ$100,MATCH(FIXED(E$6,0,TRUE),ES_NA2_0!$A$10:$AQ$10,0),FALSE))</f>
        <v>60.5</v>
      </c>
      <c r="F16" s="232">
        <f>IF(ISNA(VLOOKUP($A16,ES_NA2_0!$A$10:$AQ$100,MATCH(FIXED(F$6,0,TRUE),ES_NA2_0!$A$10:$AQ$10,0),FALSE)),":",VLOOKUP($A16,ES_NA2_0!$A$10:$AQ$100,MATCH(FIXED(F$6,0,TRUE),ES_NA2_0!$A$10:$AQ$10,0),FALSE))</f>
        <v>64.7</v>
      </c>
      <c r="G16" s="232">
        <f>IF(ISNA(VLOOKUP($A16,ES_NA2_0!$A$10:$AQ$100,MATCH(FIXED(G$6,0,TRUE),ES_NA2_0!$A$10:$AQ$10,0),FALSE)),":",VLOOKUP($A16,ES_NA2_0!$A$10:$AQ$100,MATCH(FIXED(G$6,0,TRUE),ES_NA2_0!$A$10:$AQ$10,0),FALSE))</f>
        <v>64.5</v>
      </c>
      <c r="H16" s="232">
        <f>IF(ISNA(VLOOKUP($A16,ES_NA2_0!$A$10:$AQ$100,MATCH(FIXED(H$6,0,TRUE),ES_NA2_0!$A$10:$AQ$10,0),FALSE)),":",VLOOKUP($A16,ES_NA2_0!$A$10:$AQ$100,MATCH(FIXED(H$6,0,TRUE),ES_NA2_0!$A$10:$AQ$10,0),FALSE))</f>
        <v>70.900000000000006</v>
      </c>
      <c r="I16" s="232">
        <f>IF(ISNA(VLOOKUP($A16,ES_NA2_0!$A$10:$AQ$100,MATCH(FIXED(I$6,0,TRUE),ES_NA2_0!$A$10:$AQ$10,0),FALSE)),":",VLOOKUP($A16,ES_NA2_0!$A$10:$AQ$100,MATCH(FIXED(I$6,0,TRUE),ES_NA2_0!$A$10:$AQ$10,0),FALSE))</f>
        <v>75.3</v>
      </c>
      <c r="J16" s="232">
        <f>IF(ISNA(VLOOKUP($A16,ES_NA2_0!$A$10:$AQ$100,MATCH(FIXED(J$6,0,TRUE),ES_NA2_0!$A$10:$AQ$10,0),FALSE)),":",VLOOKUP($A16,ES_NA2_0!$A$10:$AQ$100,MATCH(FIXED(J$6,0,TRUE),ES_NA2_0!$A$10:$AQ$10,0),FALSE))</f>
        <v>80</v>
      </c>
      <c r="K16" s="232">
        <f>IF(ISNA(VLOOKUP($A16,ES_NA2_0!$A$10:$AQ$100,MATCH(FIXED(K$6,0,TRUE),ES_NA2_0!$A$10:$AQ$10,0),FALSE)),":",VLOOKUP($A16,ES_NA2_0!$A$10:$AQ$100,MATCH(FIXED(K$6,0,TRUE),ES_NA2_0!$A$10:$AQ$10,0),FALSE))</f>
        <v>86.5</v>
      </c>
      <c r="L16" s="232">
        <f>IF(ISNA(VLOOKUP($A16,ES_NA2_0!$A$10:$AQ$100,MATCH(FIXED(L$6,0,TRUE),ES_NA2_0!$A$10:$AQ$10,0),FALSE)),":",VLOOKUP($A16,ES_NA2_0!$A$10:$AQ$100,MATCH(FIXED(L$6,0,TRUE),ES_NA2_0!$A$10:$AQ$10,0),FALSE))</f>
        <v>91.8</v>
      </c>
      <c r="M16" s="232">
        <f>IF(ISNA(VLOOKUP($A16,ES_NA2_0!$A$10:$AQ$100,MATCH(FIXED(M$6,0,TRUE),ES_NA2_0!$A$10:$AQ$10,0),FALSE)),":",VLOOKUP($A16,ES_NA2_0!$A$10:$AQ$100,MATCH(FIXED(M$6,0,TRUE),ES_NA2_0!$A$10:$AQ$10,0),FALSE))</f>
        <v>100</v>
      </c>
      <c r="N16" s="232">
        <f>IF(ISNA(VLOOKUP($A16,ES_NA2_0!$A$10:$AQ$100,MATCH(FIXED(N$6,0,TRUE),ES_NA2_0!$A$10:$AQ$10,0),FALSE)),":",VLOOKUP($A16,ES_NA2_0!$A$10:$AQ$100,MATCH(FIXED(N$6,0,TRUE),ES_NA2_0!$A$10:$AQ$10,0),FALSE))</f>
        <v>110.2</v>
      </c>
      <c r="O16" s="232">
        <f>IF(ISNA(VLOOKUP($A16,ES_NA2_0!$A$10:$AQ$100,MATCH(FIXED(O$6,0,TRUE),ES_NA2_0!$A$10:$AQ$10,0),FALSE)),":",VLOOKUP($A16,ES_NA2_0!$A$10:$AQ$100,MATCH(FIXED(O$6,0,TRUE),ES_NA2_0!$A$10:$AQ$10,0),FALSE))</f>
        <v>118.2</v>
      </c>
      <c r="P16" s="232">
        <f>IF(ISNA(VLOOKUP($A16,ES_NA2_0!$A$10:$AQ$100,MATCH(FIXED(P$6,0,TRUE),ES_NA2_0!$A$10:$AQ$10,0),FALSE)),":",VLOOKUP($A16,ES_NA2_0!$A$10:$AQ$100,MATCH(FIXED(P$6,0,TRUE),ES_NA2_0!$A$10:$AQ$10,0),FALSE))</f>
        <v>113.3</v>
      </c>
      <c r="Q16" s="232">
        <f>IF(ISNA(VLOOKUP($A16,ES_NA2_0!$A$10:$AQ$100,MATCH(FIXED(Q$6,0,TRUE),ES_NA2_0!$A$10:$AQ$10,0),FALSE)),":",VLOOKUP($A16,ES_NA2_0!$A$10:$AQ$100,MATCH(FIXED(Q$6,0,TRUE),ES_NA2_0!$A$10:$AQ$10,0),FALSE))</f>
        <v>97.4</v>
      </c>
      <c r="R16" s="232">
        <f>IF(ISNA(VLOOKUP($A16,ES_NA2_0!$A$10:$AQ$100,MATCH(FIXED(R$6,0,TRUE),ES_NA2_0!$A$10:$AQ$10,0),FALSE)),":",VLOOKUP($A16,ES_NA2_0!$A$10:$AQ$100,MATCH(FIXED(R$6,0,TRUE),ES_NA2_0!$A$10:$AQ$10,0),FALSE))</f>
        <v>100.6</v>
      </c>
      <c r="S16" s="232">
        <f>IF(ISNA(VLOOKUP($A16,ES_NA2_0!$A$10:$AQ$100,MATCH(FIXED(S$6,0,TRUE),ES_NA2_0!$A$10:$AQ$10,0),FALSE)),":",VLOOKUP($A16,ES_NA2_0!$A$10:$AQ$100,MATCH(FIXED(S$6,0,TRUE),ES_NA2_0!$A$10:$AQ$10,0),FALSE))</f>
        <v>109.3</v>
      </c>
      <c r="T16" s="232">
        <f>IF(ISNA(VLOOKUP($A16,ES_NA2_0!$A$10:$AQ$100,MATCH(FIXED(T$6,0,TRUE),ES_NA2_0!$A$10:$AQ$10,0),FALSE)),":",VLOOKUP($A16,ES_NA2_0!$A$10:$AQ$100,MATCH(FIXED(T$6,0,TRUE),ES_NA2_0!$A$10:$AQ$10,0),FALSE))</f>
        <v>114.3</v>
      </c>
      <c r="U16" s="232">
        <f>IF(ISNA(VLOOKUP($A16,ES_NA2_0!$A$10:$AQ$100,MATCH(FIXED(U$6,0,TRUE),ES_NA2_0!$A$10:$AQ$10,0),FALSE)),":",VLOOKUP($A16,ES_NA2_0!$A$10:$AQ$100,MATCH(FIXED(U$6,0,TRUE),ES_NA2_0!$A$10:$AQ$10,0),FALSE))</f>
        <v>116.8</v>
      </c>
      <c r="V16" s="232" t="str">
        <f>IF(ISNA(VLOOKUP($A16,ES_NA2_0!$A$10:$AQ$100,MATCH(FIXED(V$6,0,TRUE),ES_NA2_0!$A$10:$AQ$10,0),FALSE)),":",VLOOKUP($A16,ES_NA2_0!$A$10:$AQ$100,MATCH(FIXED(V$6,0,TRUE),ES_NA2_0!$A$10:$AQ$10,0),FALSE))</f>
        <v>:</v>
      </c>
      <c r="W16" s="232" t="str">
        <f>IF(ISNA(VLOOKUP($A16,ES_NA2_0!$A$10:$AQ$100,MATCH(FIXED(W$6,0,TRUE),ES_NA2_0!$A$10:$AQ$10,0),FALSE)),":",VLOOKUP($A16,ES_NA2_0!$A$10:$AQ$100,MATCH(FIXED(W$6,0,TRUE),ES_NA2_0!$A$10:$AQ$10,0),FALSE))</f>
        <v>:</v>
      </c>
    </row>
    <row r="17" spans="1:23">
      <c r="A17" s="230" t="str">
        <f>lookup!Z12</f>
        <v>Ireland</v>
      </c>
      <c r="B17" s="232" t="str">
        <f>VLOOKUP(A17,lookup!$Z$2:$AA$77,2,FALSE)</f>
        <v>Ιρλανδία</v>
      </c>
      <c r="C17" s="232">
        <f>IF(ISNA(VLOOKUP($A17,ES_NA2_0!$A$10:$AQ$100,MATCH(FIXED(C$6,0,TRUE),ES_NA2_0!$A$10:$AQ$10,0),FALSE)),":",VLOOKUP($A17,ES_NA2_0!$A$10:$AQ$100,MATCH(FIXED(C$6,0,TRUE),ES_NA2_0!$A$10:$AQ$10,0),FALSE))</f>
        <v>48.3</v>
      </c>
      <c r="D17" s="232">
        <f>IF(ISNA(VLOOKUP($A17,ES_NA2_0!$A$10:$AQ$100,MATCH(FIXED(D$6,0,TRUE),ES_NA2_0!$A$10:$AQ$10,0),FALSE)),":",VLOOKUP($A17,ES_NA2_0!$A$10:$AQ$100,MATCH(FIXED(D$6,0,TRUE),ES_NA2_0!$A$10:$AQ$10,0),FALSE))</f>
        <v>52.9</v>
      </c>
      <c r="E17" s="232">
        <f>IF(ISNA(VLOOKUP($A17,ES_NA2_0!$A$10:$AQ$100,MATCH(FIXED(E$6,0,TRUE),ES_NA2_0!$A$10:$AQ$10,0),FALSE)),":",VLOOKUP($A17,ES_NA2_0!$A$10:$AQ$100,MATCH(FIXED(E$6,0,TRUE),ES_NA2_0!$A$10:$AQ$10,0),FALSE))</f>
        <v>58.9</v>
      </c>
      <c r="F17" s="232">
        <f>IF(ISNA(VLOOKUP($A17,ES_NA2_0!$A$10:$AQ$100,MATCH(FIXED(F$6,0,TRUE),ES_NA2_0!$A$10:$AQ$10,0),FALSE)),":",VLOOKUP($A17,ES_NA2_0!$A$10:$AQ$100,MATCH(FIXED(F$6,0,TRUE),ES_NA2_0!$A$10:$AQ$10,0),FALSE))</f>
        <v>64.2</v>
      </c>
      <c r="G17" s="232">
        <f>IF(ISNA(VLOOKUP($A17,ES_NA2_0!$A$10:$AQ$100,MATCH(FIXED(G$6,0,TRUE),ES_NA2_0!$A$10:$AQ$10,0),FALSE)),":",VLOOKUP($A17,ES_NA2_0!$A$10:$AQ$100,MATCH(FIXED(G$6,0,TRUE),ES_NA2_0!$A$10:$AQ$10,0),FALSE))</f>
        <v>71.2</v>
      </c>
      <c r="H17" s="232">
        <f>IF(ISNA(VLOOKUP($A17,ES_NA2_0!$A$10:$AQ$100,MATCH(FIXED(H$6,0,TRUE),ES_NA2_0!$A$10:$AQ$10,0),FALSE)),":",VLOOKUP($A17,ES_NA2_0!$A$10:$AQ$100,MATCH(FIXED(H$6,0,TRUE),ES_NA2_0!$A$10:$AQ$10,0),FALSE))</f>
        <v>78.8</v>
      </c>
      <c r="I17" s="232">
        <f>IF(ISNA(VLOOKUP($A17,ES_NA2_0!$A$10:$AQ$100,MATCH(FIXED(I$6,0,TRUE),ES_NA2_0!$A$10:$AQ$10,0),FALSE)),":",VLOOKUP($A17,ES_NA2_0!$A$10:$AQ$100,MATCH(FIXED(I$6,0,TRUE),ES_NA2_0!$A$10:$AQ$10,0),FALSE))</f>
        <v>82.7</v>
      </c>
      <c r="J17" s="232">
        <f>IF(ISNA(VLOOKUP($A17,ES_NA2_0!$A$10:$AQ$100,MATCH(FIXED(J$6,0,TRUE),ES_NA2_0!$A$10:$AQ$10,0),FALSE)),":",VLOOKUP($A17,ES_NA2_0!$A$10:$AQ$100,MATCH(FIXED(J$6,0,TRUE),ES_NA2_0!$A$10:$AQ$10,0),FALSE))</f>
        <v>87.2</v>
      </c>
      <c r="K17" s="232">
        <f>IF(ISNA(VLOOKUP($A17,ES_NA2_0!$A$10:$AQ$100,MATCH(FIXED(K$6,0,TRUE),ES_NA2_0!$A$10:$AQ$10,0),FALSE)),":",VLOOKUP($A17,ES_NA2_0!$A$10:$AQ$100,MATCH(FIXED(K$6,0,TRUE),ES_NA2_0!$A$10:$AQ$10,0),FALSE))</f>
        <v>90.5</v>
      </c>
      <c r="L17" s="232">
        <f>IF(ISNA(VLOOKUP($A17,ES_NA2_0!$A$10:$AQ$100,MATCH(FIXED(L$6,0,TRUE),ES_NA2_0!$A$10:$AQ$10,0),FALSE)),":",VLOOKUP($A17,ES_NA2_0!$A$10:$AQ$100,MATCH(FIXED(L$6,0,TRUE),ES_NA2_0!$A$10:$AQ$10,0),FALSE))</f>
        <v>94.3</v>
      </c>
      <c r="M17" s="232">
        <f>IF(ISNA(VLOOKUP($A17,ES_NA2_0!$A$10:$AQ$100,MATCH(FIXED(M$6,0,TRUE),ES_NA2_0!$A$10:$AQ$10,0),FALSE)),":",VLOOKUP($A17,ES_NA2_0!$A$10:$AQ$100,MATCH(FIXED(M$6,0,TRUE),ES_NA2_0!$A$10:$AQ$10,0),FALSE))</f>
        <v>100</v>
      </c>
      <c r="N17" s="232">
        <f>IF(ISNA(VLOOKUP($A17,ES_NA2_0!$A$10:$AQ$100,MATCH(FIXED(N$6,0,TRUE),ES_NA2_0!$A$10:$AQ$10,0),FALSE)),":",VLOOKUP($A17,ES_NA2_0!$A$10:$AQ$100,MATCH(FIXED(N$6,0,TRUE),ES_NA2_0!$A$10:$AQ$10,0),FALSE))</f>
        <v>105.5</v>
      </c>
      <c r="O17" s="232">
        <f>IF(ISNA(VLOOKUP($A17,ES_NA2_0!$A$10:$AQ$100,MATCH(FIXED(O$6,0,TRUE),ES_NA2_0!$A$10:$AQ$10,0),FALSE)),":",VLOOKUP($A17,ES_NA2_0!$A$10:$AQ$100,MATCH(FIXED(O$6,0,TRUE),ES_NA2_0!$A$10:$AQ$10,0),FALSE))</f>
        <v>110.7</v>
      </c>
      <c r="P17" s="232">
        <f>IF(ISNA(VLOOKUP($A17,ES_NA2_0!$A$10:$AQ$100,MATCH(FIXED(P$6,0,TRUE),ES_NA2_0!$A$10:$AQ$10,0),FALSE)),":",VLOOKUP($A17,ES_NA2_0!$A$10:$AQ$100,MATCH(FIXED(P$6,0,TRUE),ES_NA2_0!$A$10:$AQ$10,0),FALSE))</f>
        <v>108.4</v>
      </c>
      <c r="Q17" s="232">
        <f>IF(ISNA(VLOOKUP($A17,ES_NA2_0!$A$10:$AQ$100,MATCH(FIXED(Q$6,0,TRUE),ES_NA2_0!$A$10:$AQ$10,0),FALSE)),":",VLOOKUP($A17,ES_NA2_0!$A$10:$AQ$100,MATCH(FIXED(Q$6,0,TRUE),ES_NA2_0!$A$10:$AQ$10,0),FALSE))</f>
        <v>101.4</v>
      </c>
      <c r="R17" s="232">
        <f>IF(ISNA(VLOOKUP($A17,ES_NA2_0!$A$10:$AQ$100,MATCH(FIXED(R$6,0,TRUE),ES_NA2_0!$A$10:$AQ$10,0),FALSE)),":",VLOOKUP($A17,ES_NA2_0!$A$10:$AQ$100,MATCH(FIXED(R$6,0,TRUE),ES_NA2_0!$A$10:$AQ$10,0),FALSE))</f>
        <v>100.4</v>
      </c>
      <c r="S17" s="232">
        <f>IF(ISNA(VLOOKUP($A17,ES_NA2_0!$A$10:$AQ$100,MATCH(FIXED(S$6,0,TRUE),ES_NA2_0!$A$10:$AQ$10,0),FALSE)),":",VLOOKUP($A17,ES_NA2_0!$A$10:$AQ$100,MATCH(FIXED(S$6,0,TRUE),ES_NA2_0!$A$10:$AQ$10,0),FALSE))</f>
        <v>102.5</v>
      </c>
      <c r="T17" s="232">
        <f>IF(ISNA(VLOOKUP($A17,ES_NA2_0!$A$10:$AQ$100,MATCH(FIXED(T$6,0,TRUE),ES_NA2_0!$A$10:$AQ$10,0),FALSE)),":",VLOOKUP($A17,ES_NA2_0!$A$10:$AQ$100,MATCH(FIXED(T$6,0,TRUE),ES_NA2_0!$A$10:$AQ$10,0),FALSE))</f>
        <v>102.7</v>
      </c>
      <c r="U17" s="232">
        <f>IF(ISNA(VLOOKUP($A17,ES_NA2_0!$A$10:$AQ$100,MATCH(FIXED(U$6,0,TRUE),ES_NA2_0!$A$10:$AQ$10,0),FALSE)),":",VLOOKUP($A17,ES_NA2_0!$A$10:$AQ$100,MATCH(FIXED(U$6,0,TRUE),ES_NA2_0!$A$10:$AQ$10,0),FALSE))</f>
        <v>102.3</v>
      </c>
      <c r="V17" s="232" t="str">
        <f>IF(ISNA(VLOOKUP($A17,ES_NA2_0!$A$10:$AQ$100,MATCH(FIXED(V$6,0,TRUE),ES_NA2_0!$A$10:$AQ$10,0),FALSE)),":",VLOOKUP($A17,ES_NA2_0!$A$10:$AQ$100,MATCH(FIXED(V$6,0,TRUE),ES_NA2_0!$A$10:$AQ$10,0),FALSE))</f>
        <v>:</v>
      </c>
      <c r="W17" s="232" t="str">
        <f>IF(ISNA(VLOOKUP($A17,ES_NA2_0!$A$10:$AQ$100,MATCH(FIXED(W$6,0,TRUE),ES_NA2_0!$A$10:$AQ$10,0),FALSE)),":",VLOOKUP($A17,ES_NA2_0!$A$10:$AQ$100,MATCH(FIXED(W$6,0,TRUE),ES_NA2_0!$A$10:$AQ$10,0),FALSE))</f>
        <v>:</v>
      </c>
    </row>
    <row r="18" spans="1:23">
      <c r="A18" s="230" t="str">
        <f>lookup!Z13</f>
        <v>Greece</v>
      </c>
      <c r="B18" s="232" t="str">
        <f>VLOOKUP(A18,lookup!$Z$2:$AA$77,2,FALSE)</f>
        <v>Ελλάδα</v>
      </c>
      <c r="C18" s="232">
        <f>IF(ISNA(VLOOKUP($A18,ES_NA2_0!$A$10:$AQ$100,MATCH(FIXED(C$6,0,TRUE),ES_NA2_0!$A$10:$AQ$10,0),FALSE)),":",VLOOKUP($A18,ES_NA2_0!$A$10:$AQ$100,MATCH(FIXED(C$6,0,TRUE),ES_NA2_0!$A$10:$AQ$10,0),FALSE))</f>
        <v>69.2</v>
      </c>
      <c r="D18" s="232">
        <f>IF(ISNA(VLOOKUP($A18,ES_NA2_0!$A$10:$AQ$100,MATCH(FIXED(D$6,0,TRUE),ES_NA2_0!$A$10:$AQ$10,0),FALSE)),":",VLOOKUP($A18,ES_NA2_0!$A$10:$AQ$100,MATCH(FIXED(D$6,0,TRUE),ES_NA2_0!$A$10:$AQ$10,0),FALSE))</f>
        <v>70.900000000000006</v>
      </c>
      <c r="E18" s="232">
        <f>IF(ISNA(VLOOKUP($A18,ES_NA2_0!$A$10:$AQ$100,MATCH(FIXED(E$6,0,TRUE),ES_NA2_0!$A$10:$AQ$10,0),FALSE)),":",VLOOKUP($A18,ES_NA2_0!$A$10:$AQ$100,MATCH(FIXED(E$6,0,TRUE),ES_NA2_0!$A$10:$AQ$10,0),FALSE))</f>
        <v>73.5</v>
      </c>
      <c r="F18" s="232">
        <f>IF(ISNA(VLOOKUP($A18,ES_NA2_0!$A$10:$AQ$100,MATCH(FIXED(F$6,0,TRUE),ES_NA2_0!$A$10:$AQ$10,0),FALSE)),":",VLOOKUP($A18,ES_NA2_0!$A$10:$AQ$100,MATCH(FIXED(F$6,0,TRUE),ES_NA2_0!$A$10:$AQ$10,0),FALSE))</f>
        <v>75.900000000000006</v>
      </c>
      <c r="G18" s="232">
        <f>IF(ISNA(VLOOKUP($A18,ES_NA2_0!$A$10:$AQ$100,MATCH(FIXED(G$6,0,TRUE),ES_NA2_0!$A$10:$AQ$10,0),FALSE)),":",VLOOKUP($A18,ES_NA2_0!$A$10:$AQ$100,MATCH(FIXED(G$6,0,TRUE),ES_NA2_0!$A$10:$AQ$10,0),FALSE))</f>
        <v>78.5</v>
      </c>
      <c r="H18" s="232">
        <f>IF(ISNA(VLOOKUP($A18,ES_NA2_0!$A$10:$AQ$100,MATCH(FIXED(H$6,0,TRUE),ES_NA2_0!$A$10:$AQ$10,0),FALSE)),":",VLOOKUP($A18,ES_NA2_0!$A$10:$AQ$100,MATCH(FIXED(H$6,0,TRUE),ES_NA2_0!$A$10:$AQ$10,0),FALSE))</f>
        <v>82</v>
      </c>
      <c r="I18" s="232">
        <f>IF(ISNA(VLOOKUP($A18,ES_NA2_0!$A$10:$AQ$100,MATCH(FIXED(I$6,0,TRUE),ES_NA2_0!$A$10:$AQ$10,0),FALSE)),":",VLOOKUP($A18,ES_NA2_0!$A$10:$AQ$100,MATCH(FIXED(I$6,0,TRUE),ES_NA2_0!$A$10:$AQ$10,0),FALSE))</f>
        <v>85.5</v>
      </c>
      <c r="J18" s="232">
        <f>IF(ISNA(VLOOKUP($A18,ES_NA2_0!$A$10:$AQ$100,MATCH(FIXED(J$6,0,TRUE),ES_NA2_0!$A$10:$AQ$10,0),FALSE)),":",VLOOKUP($A18,ES_NA2_0!$A$10:$AQ$100,MATCH(FIXED(J$6,0,TRUE),ES_NA2_0!$A$10:$AQ$10,0),FALSE))</f>
        <v>88.4</v>
      </c>
      <c r="K18" s="232">
        <f>IF(ISNA(VLOOKUP($A18,ES_NA2_0!$A$10:$AQ$100,MATCH(FIXED(K$6,0,TRUE),ES_NA2_0!$A$10:$AQ$10,0),FALSE)),":",VLOOKUP($A18,ES_NA2_0!$A$10:$AQ$100,MATCH(FIXED(K$6,0,TRUE),ES_NA2_0!$A$10:$AQ$10,0),FALSE))</f>
        <v>93.7</v>
      </c>
      <c r="L18" s="232">
        <f>IF(ISNA(VLOOKUP($A18,ES_NA2_0!$A$10:$AQ$100,MATCH(FIXED(L$6,0,TRUE),ES_NA2_0!$A$10:$AQ$10,0),FALSE)),":",VLOOKUP($A18,ES_NA2_0!$A$10:$AQ$100,MATCH(FIXED(L$6,0,TRUE),ES_NA2_0!$A$10:$AQ$10,0),FALSE))</f>
        <v>97.8</v>
      </c>
      <c r="M18" s="232">
        <f>IF(ISNA(VLOOKUP($A18,ES_NA2_0!$A$10:$AQ$100,MATCH(FIXED(M$6,0,TRUE),ES_NA2_0!$A$10:$AQ$10,0),FALSE)),":",VLOOKUP($A18,ES_NA2_0!$A$10:$AQ$100,MATCH(FIXED(M$6,0,TRUE),ES_NA2_0!$A$10:$AQ$10,0),FALSE))</f>
        <v>100</v>
      </c>
      <c r="N18" s="232">
        <f>IF(ISNA(VLOOKUP($A18,ES_NA2_0!$A$10:$AQ$100,MATCH(FIXED(N$6,0,TRUE),ES_NA2_0!$A$10:$AQ$10,0),FALSE)),":",VLOOKUP($A18,ES_NA2_0!$A$10:$AQ$100,MATCH(FIXED(N$6,0,TRUE),ES_NA2_0!$A$10:$AQ$10,0),FALSE))</f>
        <v>105.5</v>
      </c>
      <c r="O18" s="232">
        <f>IF(ISNA(VLOOKUP($A18,ES_NA2_0!$A$10:$AQ$100,MATCH(FIXED(O$6,0,TRUE),ES_NA2_0!$A$10:$AQ$10,0),FALSE)),":",VLOOKUP($A18,ES_NA2_0!$A$10:$AQ$100,MATCH(FIXED(O$6,0,TRUE),ES_NA2_0!$A$10:$AQ$10,0),FALSE))</f>
        <v>109.2</v>
      </c>
      <c r="P18" s="232">
        <f>IF(ISNA(VLOOKUP($A18,ES_NA2_0!$A$10:$AQ$100,MATCH(FIXED(P$6,0,TRUE),ES_NA2_0!$A$10:$AQ$10,0),FALSE)),":",VLOOKUP($A18,ES_NA2_0!$A$10:$AQ$100,MATCH(FIXED(P$6,0,TRUE),ES_NA2_0!$A$10:$AQ$10,0),FALSE))</f>
        <v>109</v>
      </c>
      <c r="Q18" s="232">
        <f>IF(ISNA(VLOOKUP($A18,ES_NA2_0!$A$10:$AQ$100,MATCH(FIXED(Q$6,0,TRUE),ES_NA2_0!$A$10:$AQ$10,0),FALSE)),":",VLOOKUP($A18,ES_NA2_0!$A$10:$AQ$100,MATCH(FIXED(Q$6,0,TRUE),ES_NA2_0!$A$10:$AQ$10,0),FALSE))</f>
        <v>105.6</v>
      </c>
      <c r="R18" s="232">
        <f>IF(ISNA(VLOOKUP($A18,ES_NA2_0!$A$10:$AQ$100,MATCH(FIXED(R$6,0,TRUE),ES_NA2_0!$A$10:$AQ$10,0),FALSE)),":",VLOOKUP($A18,ES_NA2_0!$A$10:$AQ$100,MATCH(FIXED(R$6,0,TRUE),ES_NA2_0!$A$10:$AQ$10,0),FALSE))</f>
        <v>100.4</v>
      </c>
      <c r="S18" s="232">
        <f>IF(ISNA(VLOOKUP($A18,ES_NA2_0!$A$10:$AQ$100,MATCH(FIXED(S$6,0,TRUE),ES_NA2_0!$A$10:$AQ$10,0),FALSE)),":",VLOOKUP($A18,ES_NA2_0!$A$10:$AQ$100,MATCH(FIXED(S$6,0,TRUE),ES_NA2_0!$A$10:$AQ$10,0),FALSE))</f>
        <v>93.2</v>
      </c>
      <c r="T18" s="232">
        <f>IF(ISNA(VLOOKUP($A18,ES_NA2_0!$A$10:$AQ$100,MATCH(FIXED(T$6,0,TRUE),ES_NA2_0!$A$10:$AQ$10,0),FALSE)),":",VLOOKUP($A18,ES_NA2_0!$A$10:$AQ$100,MATCH(FIXED(T$6,0,TRUE),ES_NA2_0!$A$10:$AQ$10,0),FALSE))</f>
        <v>86.7</v>
      </c>
      <c r="U18" s="232">
        <f>IF(ISNA(VLOOKUP($A18,ES_NA2_0!$A$10:$AQ$100,MATCH(FIXED(U$6,0,TRUE),ES_NA2_0!$A$10:$AQ$10,0),FALSE)),":",VLOOKUP($A18,ES_NA2_0!$A$10:$AQ$100,MATCH(FIXED(U$6,0,TRUE),ES_NA2_0!$A$10:$AQ$10,0),FALSE))</f>
        <v>83.4</v>
      </c>
      <c r="V18" s="232" t="str">
        <f>IF(ISNA(VLOOKUP($A18,ES_NA2_0!$A$10:$AQ$100,MATCH(FIXED(V$6,0,TRUE),ES_NA2_0!$A$10:$AQ$10,0),FALSE)),":",VLOOKUP($A18,ES_NA2_0!$A$10:$AQ$100,MATCH(FIXED(V$6,0,TRUE),ES_NA2_0!$A$10:$AQ$10,0),FALSE))</f>
        <v>:</v>
      </c>
      <c r="W18" s="232" t="str">
        <f>IF(ISNA(VLOOKUP($A18,ES_NA2_0!$A$10:$AQ$100,MATCH(FIXED(W$6,0,TRUE),ES_NA2_0!$A$10:$AQ$10,0),FALSE)),":",VLOOKUP($A18,ES_NA2_0!$A$10:$AQ$100,MATCH(FIXED(W$6,0,TRUE),ES_NA2_0!$A$10:$AQ$10,0),FALSE))</f>
        <v>:</v>
      </c>
    </row>
    <row r="19" spans="1:23">
      <c r="A19" s="230" t="str">
        <f>lookup!Z14</f>
        <v>Spain</v>
      </c>
      <c r="B19" s="232" t="str">
        <f>VLOOKUP(A19,lookup!$Z$2:$AA$77,2,FALSE)</f>
        <v>Ισπανία</v>
      </c>
      <c r="C19" s="232">
        <f>IF(ISNA(VLOOKUP($A19,ES_NA2_0!$A$10:$AQ$100,MATCH(FIXED(C$6,0,TRUE),ES_NA2_0!$A$10:$AQ$10,0),FALSE)),":",VLOOKUP($A19,ES_NA2_0!$A$10:$AQ$100,MATCH(FIXED(C$6,0,TRUE),ES_NA2_0!$A$10:$AQ$10,0),FALSE))</f>
        <v>69.599999999999994</v>
      </c>
      <c r="D19" s="232">
        <f>IF(ISNA(VLOOKUP($A19,ES_NA2_0!$A$10:$AQ$100,MATCH(FIXED(D$6,0,TRUE),ES_NA2_0!$A$10:$AQ$10,0),FALSE)),":",VLOOKUP($A19,ES_NA2_0!$A$10:$AQ$100,MATCH(FIXED(D$6,0,TRUE),ES_NA2_0!$A$10:$AQ$10,0),FALSE))</f>
        <v>71.3</v>
      </c>
      <c r="E19" s="232">
        <f>IF(ISNA(VLOOKUP($A19,ES_NA2_0!$A$10:$AQ$100,MATCH(FIXED(E$6,0,TRUE),ES_NA2_0!$A$10:$AQ$10,0),FALSE)),":",VLOOKUP($A19,ES_NA2_0!$A$10:$AQ$100,MATCH(FIXED(E$6,0,TRUE),ES_NA2_0!$A$10:$AQ$10,0),FALSE))</f>
        <v>74.099999999999994</v>
      </c>
      <c r="F19" s="232">
        <f>IF(ISNA(VLOOKUP($A19,ES_NA2_0!$A$10:$AQ$100,MATCH(FIXED(F$6,0,TRUE),ES_NA2_0!$A$10:$AQ$10,0),FALSE)),":",VLOOKUP($A19,ES_NA2_0!$A$10:$AQ$100,MATCH(FIXED(F$6,0,TRUE),ES_NA2_0!$A$10:$AQ$10,0),FALSE))</f>
        <v>77.400000000000006</v>
      </c>
      <c r="G19" s="232">
        <f>IF(ISNA(VLOOKUP($A19,ES_NA2_0!$A$10:$AQ$100,MATCH(FIXED(G$6,0,TRUE),ES_NA2_0!$A$10:$AQ$10,0),FALSE)),":",VLOOKUP($A19,ES_NA2_0!$A$10:$AQ$100,MATCH(FIXED(G$6,0,TRUE),ES_NA2_0!$A$10:$AQ$10,0),FALSE))</f>
        <v>81.099999999999994</v>
      </c>
      <c r="H19" s="232">
        <f>IF(ISNA(VLOOKUP($A19,ES_NA2_0!$A$10:$AQ$100,MATCH(FIXED(H$6,0,TRUE),ES_NA2_0!$A$10:$AQ$10,0),FALSE)),":",VLOOKUP($A19,ES_NA2_0!$A$10:$AQ$100,MATCH(FIXED(H$6,0,TRUE),ES_NA2_0!$A$10:$AQ$10,0),FALSE))</f>
        <v>85.2</v>
      </c>
      <c r="I19" s="232">
        <f>IF(ISNA(VLOOKUP($A19,ES_NA2_0!$A$10:$AQ$100,MATCH(FIXED(I$6,0,TRUE),ES_NA2_0!$A$10:$AQ$10,0),FALSE)),":",VLOOKUP($A19,ES_NA2_0!$A$10:$AQ$100,MATCH(FIXED(I$6,0,TRUE),ES_NA2_0!$A$10:$AQ$10,0),FALSE))</f>
        <v>88.3</v>
      </c>
      <c r="J19" s="232">
        <f>IF(ISNA(VLOOKUP($A19,ES_NA2_0!$A$10:$AQ$100,MATCH(FIXED(J$6,0,TRUE),ES_NA2_0!$A$10:$AQ$10,0),FALSE)),":",VLOOKUP($A19,ES_NA2_0!$A$10:$AQ$100,MATCH(FIXED(J$6,0,TRUE),ES_NA2_0!$A$10:$AQ$10,0),FALSE))</f>
        <v>90.7</v>
      </c>
      <c r="K19" s="232">
        <f>IF(ISNA(VLOOKUP($A19,ES_NA2_0!$A$10:$AQ$100,MATCH(FIXED(K$6,0,TRUE),ES_NA2_0!$A$10:$AQ$10,0),FALSE)),":",VLOOKUP($A19,ES_NA2_0!$A$10:$AQ$100,MATCH(FIXED(K$6,0,TRUE),ES_NA2_0!$A$10:$AQ$10,0),FALSE))</f>
        <v>93.5</v>
      </c>
      <c r="L19" s="232">
        <f>IF(ISNA(VLOOKUP($A19,ES_NA2_0!$A$10:$AQ$100,MATCH(FIXED(L$6,0,TRUE),ES_NA2_0!$A$10:$AQ$10,0),FALSE)),":",VLOOKUP($A19,ES_NA2_0!$A$10:$AQ$100,MATCH(FIXED(L$6,0,TRUE),ES_NA2_0!$A$10:$AQ$10,0),FALSE))</f>
        <v>96.5</v>
      </c>
      <c r="M19" s="232">
        <f>IF(ISNA(VLOOKUP($A19,ES_NA2_0!$A$10:$AQ$100,MATCH(FIXED(M$6,0,TRUE),ES_NA2_0!$A$10:$AQ$10,0),FALSE)),":",VLOOKUP($A19,ES_NA2_0!$A$10:$AQ$100,MATCH(FIXED(M$6,0,TRUE),ES_NA2_0!$A$10:$AQ$10,0),FALSE))</f>
        <v>100</v>
      </c>
      <c r="N19" s="232">
        <f>IF(ISNA(VLOOKUP($A19,ES_NA2_0!$A$10:$AQ$100,MATCH(FIXED(N$6,0,TRUE),ES_NA2_0!$A$10:$AQ$10,0),FALSE)),":",VLOOKUP($A19,ES_NA2_0!$A$10:$AQ$100,MATCH(FIXED(N$6,0,TRUE),ES_NA2_0!$A$10:$AQ$10,0),FALSE))</f>
        <v>104.1</v>
      </c>
      <c r="O19" s="232">
        <f>IF(ISNA(VLOOKUP($A19,ES_NA2_0!$A$10:$AQ$100,MATCH(FIXED(O$6,0,TRUE),ES_NA2_0!$A$10:$AQ$10,0),FALSE)),":",VLOOKUP($A19,ES_NA2_0!$A$10:$AQ$100,MATCH(FIXED(O$6,0,TRUE),ES_NA2_0!$A$10:$AQ$10,0),FALSE))</f>
        <v>107.7</v>
      </c>
      <c r="P19" s="232">
        <f>IF(ISNA(VLOOKUP($A19,ES_NA2_0!$A$10:$AQ$100,MATCH(FIXED(P$6,0,TRUE),ES_NA2_0!$A$10:$AQ$10,0),FALSE)),":",VLOOKUP($A19,ES_NA2_0!$A$10:$AQ$100,MATCH(FIXED(P$6,0,TRUE),ES_NA2_0!$A$10:$AQ$10,0),FALSE))</f>
        <v>108.7</v>
      </c>
      <c r="Q19" s="232">
        <f>IF(ISNA(VLOOKUP($A19,ES_NA2_0!$A$10:$AQ$100,MATCH(FIXED(Q$6,0,TRUE),ES_NA2_0!$A$10:$AQ$10,0),FALSE)),":",VLOOKUP($A19,ES_NA2_0!$A$10:$AQ$100,MATCH(FIXED(Q$6,0,TRUE),ES_NA2_0!$A$10:$AQ$10,0),FALSE))</f>
        <v>104.5</v>
      </c>
      <c r="R19" s="232">
        <f>IF(ISNA(VLOOKUP($A19,ES_NA2_0!$A$10:$AQ$100,MATCH(FIXED(R$6,0,TRUE),ES_NA2_0!$A$10:$AQ$10,0),FALSE)),":",VLOOKUP($A19,ES_NA2_0!$A$10:$AQ$100,MATCH(FIXED(R$6,0,TRUE),ES_NA2_0!$A$10:$AQ$10,0),FALSE))</f>
        <v>104.3</v>
      </c>
      <c r="S19" s="232">
        <f>IF(ISNA(VLOOKUP($A19,ES_NA2_0!$A$10:$AQ$100,MATCH(FIXED(S$6,0,TRUE),ES_NA2_0!$A$10:$AQ$10,0),FALSE)),":",VLOOKUP($A19,ES_NA2_0!$A$10:$AQ$100,MATCH(FIXED(S$6,0,TRUE),ES_NA2_0!$A$10:$AQ$10,0),FALSE))</f>
        <v>104.3</v>
      </c>
      <c r="T19" s="232">
        <f>IF(ISNA(VLOOKUP($A19,ES_NA2_0!$A$10:$AQ$100,MATCH(FIXED(T$6,0,TRUE),ES_NA2_0!$A$10:$AQ$10,0),FALSE)),":",VLOOKUP($A19,ES_NA2_0!$A$10:$AQ$100,MATCH(FIXED(T$6,0,TRUE),ES_NA2_0!$A$10:$AQ$10,0),FALSE))</f>
        <v>102.6</v>
      </c>
      <c r="U19" s="232">
        <f>IF(ISNA(VLOOKUP($A19,ES_NA2_0!$A$10:$AQ$100,MATCH(FIXED(U$6,0,TRUE),ES_NA2_0!$A$10:$AQ$10,0),FALSE)),":",VLOOKUP($A19,ES_NA2_0!$A$10:$AQ$100,MATCH(FIXED(U$6,0,TRUE),ES_NA2_0!$A$10:$AQ$10,0),FALSE))</f>
        <v>101.4</v>
      </c>
      <c r="V19" s="232" t="str">
        <f>IF(ISNA(VLOOKUP($A19,ES_NA2_0!$A$10:$AQ$100,MATCH(FIXED(V$6,0,TRUE),ES_NA2_0!$A$10:$AQ$10,0),FALSE)),":",VLOOKUP($A19,ES_NA2_0!$A$10:$AQ$100,MATCH(FIXED(V$6,0,TRUE),ES_NA2_0!$A$10:$AQ$10,0),FALSE))</f>
        <v>:</v>
      </c>
      <c r="W19" s="232" t="str">
        <f>IF(ISNA(VLOOKUP($A19,ES_NA2_0!$A$10:$AQ$100,MATCH(FIXED(W$6,0,TRUE),ES_NA2_0!$A$10:$AQ$10,0),FALSE)),":",VLOOKUP($A19,ES_NA2_0!$A$10:$AQ$100,MATCH(FIXED(W$6,0,TRUE),ES_NA2_0!$A$10:$AQ$10,0),FALSE))</f>
        <v>:</v>
      </c>
    </row>
    <row r="20" spans="1:23">
      <c r="A20" s="230" t="str">
        <f>lookup!Z15</f>
        <v>France</v>
      </c>
      <c r="B20" s="232" t="str">
        <f>VLOOKUP(A20,lookup!$Z$2:$AA$77,2,FALSE)</f>
        <v>Γαλλία</v>
      </c>
      <c r="C20" s="232">
        <f>IF(ISNA(VLOOKUP($A20,ES_NA2_0!$A$10:$AQ$100,MATCH(FIXED(C$6,0,TRUE),ES_NA2_0!$A$10:$AQ$10,0),FALSE)),":",VLOOKUP($A20,ES_NA2_0!$A$10:$AQ$100,MATCH(FIXED(C$6,0,TRUE),ES_NA2_0!$A$10:$AQ$10,0),FALSE))</f>
        <v>80.8</v>
      </c>
      <c r="D20" s="232">
        <f>IF(ISNA(VLOOKUP($A20,ES_NA2_0!$A$10:$AQ$100,MATCH(FIXED(D$6,0,TRUE),ES_NA2_0!$A$10:$AQ$10,0),FALSE)),":",VLOOKUP($A20,ES_NA2_0!$A$10:$AQ$100,MATCH(FIXED(D$6,0,TRUE),ES_NA2_0!$A$10:$AQ$10,0),FALSE))</f>
        <v>81.599999999999994</v>
      </c>
      <c r="E20" s="232">
        <f>IF(ISNA(VLOOKUP($A20,ES_NA2_0!$A$10:$AQ$100,MATCH(FIXED(E$6,0,TRUE),ES_NA2_0!$A$10:$AQ$10,0),FALSE)),":",VLOOKUP($A20,ES_NA2_0!$A$10:$AQ$100,MATCH(FIXED(E$6,0,TRUE),ES_NA2_0!$A$10:$AQ$10,0),FALSE))</f>
        <v>83.4</v>
      </c>
      <c r="F20" s="232">
        <f>IF(ISNA(VLOOKUP($A20,ES_NA2_0!$A$10:$AQ$100,MATCH(FIXED(F$6,0,TRUE),ES_NA2_0!$A$10:$AQ$10,0),FALSE)),":",VLOOKUP($A20,ES_NA2_0!$A$10:$AQ$100,MATCH(FIXED(F$6,0,TRUE),ES_NA2_0!$A$10:$AQ$10,0),FALSE))</f>
        <v>86.2</v>
      </c>
      <c r="G20" s="232">
        <f>IF(ISNA(VLOOKUP($A20,ES_NA2_0!$A$10:$AQ$100,MATCH(FIXED(G$6,0,TRUE),ES_NA2_0!$A$10:$AQ$10,0),FALSE)),":",VLOOKUP($A20,ES_NA2_0!$A$10:$AQ$100,MATCH(FIXED(G$6,0,TRUE),ES_NA2_0!$A$10:$AQ$10,0),FALSE))</f>
        <v>89.1</v>
      </c>
      <c r="H20" s="232">
        <f>IF(ISNA(VLOOKUP($A20,ES_NA2_0!$A$10:$AQ$100,MATCH(FIXED(H$6,0,TRUE),ES_NA2_0!$A$10:$AQ$10,0),FALSE)),":",VLOOKUP($A20,ES_NA2_0!$A$10:$AQ$100,MATCH(FIXED(H$6,0,TRUE),ES_NA2_0!$A$10:$AQ$10,0),FALSE))</f>
        <v>92.3</v>
      </c>
      <c r="I20" s="232">
        <f>IF(ISNA(VLOOKUP($A20,ES_NA2_0!$A$10:$AQ$100,MATCH(FIXED(I$6,0,TRUE),ES_NA2_0!$A$10:$AQ$10,0),FALSE)),":",VLOOKUP($A20,ES_NA2_0!$A$10:$AQ$100,MATCH(FIXED(I$6,0,TRUE),ES_NA2_0!$A$10:$AQ$10,0),FALSE))</f>
        <v>94</v>
      </c>
      <c r="J20" s="232">
        <f>IF(ISNA(VLOOKUP($A20,ES_NA2_0!$A$10:$AQ$100,MATCH(FIXED(J$6,0,TRUE),ES_NA2_0!$A$10:$AQ$10,0),FALSE)),":",VLOOKUP($A20,ES_NA2_0!$A$10:$AQ$100,MATCH(FIXED(J$6,0,TRUE),ES_NA2_0!$A$10:$AQ$10,0),FALSE))</f>
        <v>94.9</v>
      </c>
      <c r="K20" s="232">
        <f>IF(ISNA(VLOOKUP($A20,ES_NA2_0!$A$10:$AQ$100,MATCH(FIXED(K$6,0,TRUE),ES_NA2_0!$A$10:$AQ$10,0),FALSE)),":",VLOOKUP($A20,ES_NA2_0!$A$10:$AQ$100,MATCH(FIXED(K$6,0,TRUE),ES_NA2_0!$A$10:$AQ$10,0),FALSE))</f>
        <v>95.8</v>
      </c>
      <c r="L20" s="232">
        <f>IF(ISNA(VLOOKUP($A20,ES_NA2_0!$A$10:$AQ$100,MATCH(FIXED(L$6,0,TRUE),ES_NA2_0!$A$10:$AQ$10,0),FALSE)),":",VLOOKUP($A20,ES_NA2_0!$A$10:$AQ$100,MATCH(FIXED(L$6,0,TRUE),ES_NA2_0!$A$10:$AQ$10,0),FALSE))</f>
        <v>98.2</v>
      </c>
      <c r="M20" s="232">
        <f>IF(ISNA(VLOOKUP($A20,ES_NA2_0!$A$10:$AQ$100,MATCH(FIXED(M$6,0,TRUE),ES_NA2_0!$A$10:$AQ$10,0),FALSE)),":",VLOOKUP($A20,ES_NA2_0!$A$10:$AQ$100,MATCH(FIXED(M$6,0,TRUE),ES_NA2_0!$A$10:$AQ$10,0),FALSE))</f>
        <v>100</v>
      </c>
      <c r="N20" s="232">
        <f>IF(ISNA(VLOOKUP($A20,ES_NA2_0!$A$10:$AQ$100,MATCH(FIXED(N$6,0,TRUE),ES_NA2_0!$A$10:$AQ$10,0),FALSE)),":",VLOOKUP($A20,ES_NA2_0!$A$10:$AQ$100,MATCH(FIXED(N$6,0,TRUE),ES_NA2_0!$A$10:$AQ$10,0),FALSE))</f>
        <v>102.5</v>
      </c>
      <c r="O20" s="232">
        <f>IF(ISNA(VLOOKUP($A20,ES_NA2_0!$A$10:$AQ$100,MATCH(FIXED(O$6,0,TRUE),ES_NA2_0!$A$10:$AQ$10,0),FALSE)),":",VLOOKUP($A20,ES_NA2_0!$A$10:$AQ$100,MATCH(FIXED(O$6,0,TRUE),ES_NA2_0!$A$10:$AQ$10,0),FALSE))</f>
        <v>104.8</v>
      </c>
      <c r="P20" s="232">
        <f>IF(ISNA(VLOOKUP($A20,ES_NA2_0!$A$10:$AQ$100,MATCH(FIXED(P$6,0,TRUE),ES_NA2_0!$A$10:$AQ$10,0),FALSE)),":",VLOOKUP($A20,ES_NA2_0!$A$10:$AQ$100,MATCH(FIXED(P$6,0,TRUE),ES_NA2_0!$A$10:$AQ$10,0),FALSE))</f>
        <v>104.7</v>
      </c>
      <c r="Q20" s="232">
        <f>IF(ISNA(VLOOKUP($A20,ES_NA2_0!$A$10:$AQ$100,MATCH(FIXED(Q$6,0,TRUE),ES_NA2_0!$A$10:$AQ$10,0),FALSE)),":",VLOOKUP($A20,ES_NA2_0!$A$10:$AQ$100,MATCH(FIXED(Q$6,0,TRUE),ES_NA2_0!$A$10:$AQ$10,0),FALSE))</f>
        <v>101.4</v>
      </c>
      <c r="R20" s="232">
        <f>IF(ISNA(VLOOKUP($A20,ES_NA2_0!$A$10:$AQ$100,MATCH(FIXED(R$6,0,TRUE),ES_NA2_0!$A$10:$AQ$10,0),FALSE)),":",VLOOKUP($A20,ES_NA2_0!$A$10:$AQ$100,MATCH(FIXED(R$6,0,TRUE),ES_NA2_0!$A$10:$AQ$10,0),FALSE))</f>
        <v>103.2</v>
      </c>
      <c r="S20" s="232">
        <f>IF(ISNA(VLOOKUP($A20,ES_NA2_0!$A$10:$AQ$100,MATCH(FIXED(S$6,0,TRUE),ES_NA2_0!$A$10:$AQ$10,0),FALSE)),":",VLOOKUP($A20,ES_NA2_0!$A$10:$AQ$100,MATCH(FIXED(S$6,0,TRUE),ES_NA2_0!$A$10:$AQ$10,0),FALSE))</f>
        <v>105.3</v>
      </c>
      <c r="T20" s="232">
        <f>IF(ISNA(VLOOKUP($A20,ES_NA2_0!$A$10:$AQ$100,MATCH(FIXED(T$6,0,TRUE),ES_NA2_0!$A$10:$AQ$10,0),FALSE)),":",VLOOKUP($A20,ES_NA2_0!$A$10:$AQ$100,MATCH(FIXED(T$6,0,TRUE),ES_NA2_0!$A$10:$AQ$10,0),FALSE))</f>
        <v>105.3</v>
      </c>
      <c r="U20" s="232">
        <f>IF(ISNA(VLOOKUP($A20,ES_NA2_0!$A$10:$AQ$100,MATCH(FIXED(U$6,0,TRUE),ES_NA2_0!$A$10:$AQ$10,0),FALSE)),":",VLOOKUP($A20,ES_NA2_0!$A$10:$AQ$100,MATCH(FIXED(U$6,0,TRUE),ES_NA2_0!$A$10:$AQ$10,0),FALSE))</f>
        <v>105.5</v>
      </c>
      <c r="V20" s="232" t="str">
        <f>IF(ISNA(VLOOKUP($A20,ES_NA2_0!$A$10:$AQ$100,MATCH(FIXED(V$6,0,TRUE),ES_NA2_0!$A$10:$AQ$10,0),FALSE)),":",VLOOKUP($A20,ES_NA2_0!$A$10:$AQ$100,MATCH(FIXED(V$6,0,TRUE),ES_NA2_0!$A$10:$AQ$10,0),FALSE))</f>
        <v>:</v>
      </c>
      <c r="W20" s="232" t="str">
        <f>IF(ISNA(VLOOKUP($A20,ES_NA2_0!$A$10:$AQ$100,MATCH(FIXED(W$6,0,TRUE),ES_NA2_0!$A$10:$AQ$10,0),FALSE)),":",VLOOKUP($A20,ES_NA2_0!$A$10:$AQ$100,MATCH(FIXED(W$6,0,TRUE),ES_NA2_0!$A$10:$AQ$10,0),FALSE))</f>
        <v>:</v>
      </c>
    </row>
    <row r="21" spans="1:23">
      <c r="A21" s="230" t="str">
        <f>lookup!Z16</f>
        <v>Croatia</v>
      </c>
      <c r="B21" s="232" t="str">
        <f>VLOOKUP(A21,lookup!$Z$2:$AA$77,2,FALSE)</f>
        <v>Κροατία</v>
      </c>
      <c r="C21" s="232">
        <f>IF(ISNA(VLOOKUP($A21,ES_NA2_0!$A$10:$AQ$100,MATCH(FIXED(C$6,0,TRUE),ES_NA2_0!$A$10:$AQ$10,0),FALSE)),":",VLOOKUP($A21,ES_NA2_0!$A$10:$AQ$100,MATCH(FIXED(C$6,0,TRUE),ES_NA2_0!$A$10:$AQ$10,0),FALSE))</f>
        <v>68</v>
      </c>
      <c r="D21" s="232">
        <f>IF(ISNA(VLOOKUP($A21,ES_NA2_0!$A$10:$AQ$100,MATCH(FIXED(D$6,0,TRUE),ES_NA2_0!$A$10:$AQ$10,0),FALSE)),":",VLOOKUP($A21,ES_NA2_0!$A$10:$AQ$100,MATCH(FIXED(D$6,0,TRUE),ES_NA2_0!$A$10:$AQ$10,0),FALSE))</f>
        <v>72.099999999999994</v>
      </c>
      <c r="E21" s="232">
        <f>IF(ISNA(VLOOKUP($A21,ES_NA2_0!$A$10:$AQ$100,MATCH(FIXED(E$6,0,TRUE),ES_NA2_0!$A$10:$AQ$10,0),FALSE)),":",VLOOKUP($A21,ES_NA2_0!$A$10:$AQ$100,MATCH(FIXED(E$6,0,TRUE),ES_NA2_0!$A$10:$AQ$10,0),FALSE))</f>
        <v>76.8</v>
      </c>
      <c r="F21" s="232">
        <f>IF(ISNA(VLOOKUP($A21,ES_NA2_0!$A$10:$AQ$100,MATCH(FIXED(F$6,0,TRUE),ES_NA2_0!$A$10:$AQ$10,0),FALSE)),":",VLOOKUP($A21,ES_NA2_0!$A$10:$AQ$100,MATCH(FIXED(F$6,0,TRUE),ES_NA2_0!$A$10:$AQ$10,0),FALSE))</f>
        <v>78.3</v>
      </c>
      <c r="G21" s="232">
        <f>IF(ISNA(VLOOKUP($A21,ES_NA2_0!$A$10:$AQ$100,MATCH(FIXED(G$6,0,TRUE),ES_NA2_0!$A$10:$AQ$10,0),FALSE)),":",VLOOKUP($A21,ES_NA2_0!$A$10:$AQ$100,MATCH(FIXED(G$6,0,TRUE),ES_NA2_0!$A$10:$AQ$10,0),FALSE))</f>
        <v>77.5</v>
      </c>
      <c r="H21" s="232">
        <f>IF(ISNA(VLOOKUP($A21,ES_NA2_0!$A$10:$AQ$100,MATCH(FIXED(H$6,0,TRUE),ES_NA2_0!$A$10:$AQ$10,0),FALSE)),":",VLOOKUP($A21,ES_NA2_0!$A$10:$AQ$100,MATCH(FIXED(H$6,0,TRUE),ES_NA2_0!$A$10:$AQ$10,0),FALSE))</f>
        <v>80.400000000000006</v>
      </c>
      <c r="I21" s="232">
        <f>IF(ISNA(VLOOKUP($A21,ES_NA2_0!$A$10:$AQ$100,MATCH(FIXED(I$6,0,TRUE),ES_NA2_0!$A$10:$AQ$10,0),FALSE)),":",VLOOKUP($A21,ES_NA2_0!$A$10:$AQ$100,MATCH(FIXED(I$6,0,TRUE),ES_NA2_0!$A$10:$AQ$10,0),FALSE))</f>
        <v>83.3</v>
      </c>
      <c r="J21" s="232">
        <f>IF(ISNA(VLOOKUP($A21,ES_NA2_0!$A$10:$AQ$100,MATCH(FIXED(J$6,0,TRUE),ES_NA2_0!$A$10:$AQ$10,0),FALSE)),":",VLOOKUP($A21,ES_NA2_0!$A$10:$AQ$100,MATCH(FIXED(J$6,0,TRUE),ES_NA2_0!$A$10:$AQ$10,0),FALSE))</f>
        <v>87.4</v>
      </c>
      <c r="K21" s="232">
        <f>IF(ISNA(VLOOKUP($A21,ES_NA2_0!$A$10:$AQ$100,MATCH(FIXED(K$6,0,TRUE),ES_NA2_0!$A$10:$AQ$10,0),FALSE)),":",VLOOKUP($A21,ES_NA2_0!$A$10:$AQ$100,MATCH(FIXED(K$6,0,TRUE),ES_NA2_0!$A$10:$AQ$10,0),FALSE))</f>
        <v>92.1</v>
      </c>
      <c r="L21" s="232">
        <f>IF(ISNA(VLOOKUP($A21,ES_NA2_0!$A$10:$AQ$100,MATCH(FIXED(L$6,0,TRUE),ES_NA2_0!$A$10:$AQ$10,0),FALSE)),":",VLOOKUP($A21,ES_NA2_0!$A$10:$AQ$100,MATCH(FIXED(L$6,0,TRUE),ES_NA2_0!$A$10:$AQ$10,0),FALSE))</f>
        <v>95.9</v>
      </c>
      <c r="M21" s="232">
        <f>IF(ISNA(VLOOKUP($A21,ES_NA2_0!$A$10:$AQ$100,MATCH(FIXED(M$6,0,TRUE),ES_NA2_0!$A$10:$AQ$10,0),FALSE)),":",VLOOKUP($A21,ES_NA2_0!$A$10:$AQ$100,MATCH(FIXED(M$6,0,TRUE),ES_NA2_0!$A$10:$AQ$10,0),FALSE))</f>
        <v>100</v>
      </c>
      <c r="N21" s="232">
        <f>IF(ISNA(VLOOKUP($A21,ES_NA2_0!$A$10:$AQ$100,MATCH(FIXED(N$6,0,TRUE),ES_NA2_0!$A$10:$AQ$10,0),FALSE)),":",VLOOKUP($A21,ES_NA2_0!$A$10:$AQ$100,MATCH(FIXED(N$6,0,TRUE),ES_NA2_0!$A$10:$AQ$10,0),FALSE))</f>
        <v>104.9</v>
      </c>
      <c r="O21" s="232">
        <f>IF(ISNA(VLOOKUP($A21,ES_NA2_0!$A$10:$AQ$100,MATCH(FIXED(O$6,0,TRUE),ES_NA2_0!$A$10:$AQ$10,0),FALSE)),":",VLOOKUP($A21,ES_NA2_0!$A$10:$AQ$100,MATCH(FIXED(O$6,0,TRUE),ES_NA2_0!$A$10:$AQ$10,0),FALSE))</f>
        <v>110.2</v>
      </c>
      <c r="P21" s="232">
        <f>IF(ISNA(VLOOKUP($A21,ES_NA2_0!$A$10:$AQ$100,MATCH(FIXED(P$6,0,TRUE),ES_NA2_0!$A$10:$AQ$10,0),FALSE)),":",VLOOKUP($A21,ES_NA2_0!$A$10:$AQ$100,MATCH(FIXED(P$6,0,TRUE),ES_NA2_0!$A$10:$AQ$10,0),FALSE))</f>
        <v>112.5</v>
      </c>
      <c r="Q21" s="232">
        <f>IF(ISNA(VLOOKUP($A21,ES_NA2_0!$A$10:$AQ$100,MATCH(FIXED(Q$6,0,TRUE),ES_NA2_0!$A$10:$AQ$10,0),FALSE)),":",VLOOKUP($A21,ES_NA2_0!$A$10:$AQ$100,MATCH(FIXED(Q$6,0,TRUE),ES_NA2_0!$A$10:$AQ$10,0),FALSE))</f>
        <v>104.7</v>
      </c>
      <c r="R21" s="232">
        <f>IF(ISNA(VLOOKUP($A21,ES_NA2_0!$A$10:$AQ$100,MATCH(FIXED(R$6,0,TRUE),ES_NA2_0!$A$10:$AQ$10,0),FALSE)),":",VLOOKUP($A21,ES_NA2_0!$A$10:$AQ$100,MATCH(FIXED(R$6,0,TRUE),ES_NA2_0!$A$10:$AQ$10,0),FALSE))</f>
        <v>102.3</v>
      </c>
      <c r="S21" s="232">
        <f>IF(ISNA(VLOOKUP($A21,ES_NA2_0!$A$10:$AQ$100,MATCH(FIXED(S$6,0,TRUE),ES_NA2_0!$A$10:$AQ$10,0),FALSE)),":",VLOOKUP($A21,ES_NA2_0!$A$10:$AQ$100,MATCH(FIXED(S$6,0,TRUE),ES_NA2_0!$A$10:$AQ$10,0),FALSE))</f>
        <v>102.1</v>
      </c>
      <c r="T21" s="232">
        <f>IF(ISNA(VLOOKUP($A21,ES_NA2_0!$A$10:$AQ$100,MATCH(FIXED(T$6,0,TRUE),ES_NA2_0!$A$10:$AQ$10,0),FALSE)),":",VLOOKUP($A21,ES_NA2_0!$A$10:$AQ$100,MATCH(FIXED(T$6,0,TRUE),ES_NA2_0!$A$10:$AQ$10,0),FALSE))</f>
        <v>99.9</v>
      </c>
      <c r="U21" s="232">
        <f>IF(ISNA(VLOOKUP($A21,ES_NA2_0!$A$10:$AQ$100,MATCH(FIXED(U$6,0,TRUE),ES_NA2_0!$A$10:$AQ$10,0),FALSE)),":",VLOOKUP($A21,ES_NA2_0!$A$10:$AQ$100,MATCH(FIXED(U$6,0,TRUE),ES_NA2_0!$A$10:$AQ$10,0),FALSE))</f>
        <v>99</v>
      </c>
      <c r="V21" s="232" t="str">
        <f>IF(ISNA(VLOOKUP($A21,ES_NA2_0!$A$10:$AQ$100,MATCH(FIXED(V$6,0,TRUE),ES_NA2_0!$A$10:$AQ$10,0),FALSE)),":",VLOOKUP($A21,ES_NA2_0!$A$10:$AQ$100,MATCH(FIXED(V$6,0,TRUE),ES_NA2_0!$A$10:$AQ$10,0),FALSE))</f>
        <v>:</v>
      </c>
      <c r="W21" s="232" t="str">
        <f>IF(ISNA(VLOOKUP($A21,ES_NA2_0!$A$10:$AQ$100,MATCH(FIXED(W$6,0,TRUE),ES_NA2_0!$A$10:$AQ$10,0),FALSE)),":",VLOOKUP($A21,ES_NA2_0!$A$10:$AQ$100,MATCH(FIXED(W$6,0,TRUE),ES_NA2_0!$A$10:$AQ$10,0),FALSE))</f>
        <v>:</v>
      </c>
    </row>
    <row r="22" spans="1:23">
      <c r="A22" s="230" t="str">
        <f>lookup!Z17</f>
        <v>Italy</v>
      </c>
      <c r="B22" s="232" t="str">
        <f>VLOOKUP(A22,lookup!$Z$2:$AA$77,2,FALSE)</f>
        <v>Ιταλία</v>
      </c>
      <c r="C22" s="232">
        <f>IF(ISNA(VLOOKUP($A22,ES_NA2_0!$A$10:$AQ$100,MATCH(FIXED(C$6,0,TRUE),ES_NA2_0!$A$10:$AQ$10,0),FALSE)),":",VLOOKUP($A22,ES_NA2_0!$A$10:$AQ$100,MATCH(FIXED(C$6,0,TRUE),ES_NA2_0!$A$10:$AQ$10,0),FALSE))</f>
        <v>86.6</v>
      </c>
      <c r="D22" s="232">
        <f>IF(ISNA(VLOOKUP($A22,ES_NA2_0!$A$10:$AQ$100,MATCH(FIXED(D$6,0,TRUE),ES_NA2_0!$A$10:$AQ$10,0),FALSE)),":",VLOOKUP($A22,ES_NA2_0!$A$10:$AQ$100,MATCH(FIXED(D$6,0,TRUE),ES_NA2_0!$A$10:$AQ$10,0),FALSE))</f>
        <v>87.6</v>
      </c>
      <c r="E22" s="232">
        <f>IF(ISNA(VLOOKUP($A22,ES_NA2_0!$A$10:$AQ$100,MATCH(FIXED(E$6,0,TRUE),ES_NA2_0!$A$10:$AQ$10,0),FALSE)),":",VLOOKUP($A22,ES_NA2_0!$A$10:$AQ$100,MATCH(FIXED(E$6,0,TRUE),ES_NA2_0!$A$10:$AQ$10,0),FALSE))</f>
        <v>89.3</v>
      </c>
      <c r="F22" s="232">
        <f>IF(ISNA(VLOOKUP($A22,ES_NA2_0!$A$10:$AQ$100,MATCH(FIXED(F$6,0,TRUE),ES_NA2_0!$A$10:$AQ$10,0),FALSE)),":",VLOOKUP($A22,ES_NA2_0!$A$10:$AQ$100,MATCH(FIXED(F$6,0,TRUE),ES_NA2_0!$A$10:$AQ$10,0),FALSE))</f>
        <v>90.6</v>
      </c>
      <c r="G22" s="232">
        <f>IF(ISNA(VLOOKUP($A22,ES_NA2_0!$A$10:$AQ$100,MATCH(FIXED(G$6,0,TRUE),ES_NA2_0!$A$10:$AQ$10,0),FALSE)),":",VLOOKUP($A22,ES_NA2_0!$A$10:$AQ$100,MATCH(FIXED(G$6,0,TRUE),ES_NA2_0!$A$10:$AQ$10,0),FALSE))</f>
        <v>91.9</v>
      </c>
      <c r="H22" s="232">
        <f>IF(ISNA(VLOOKUP($A22,ES_NA2_0!$A$10:$AQ$100,MATCH(FIXED(H$6,0,TRUE),ES_NA2_0!$A$10:$AQ$10,0),FALSE)),":",VLOOKUP($A22,ES_NA2_0!$A$10:$AQ$100,MATCH(FIXED(H$6,0,TRUE),ES_NA2_0!$A$10:$AQ$10,0),FALSE))</f>
        <v>95.2</v>
      </c>
      <c r="I22" s="232">
        <f>IF(ISNA(VLOOKUP($A22,ES_NA2_0!$A$10:$AQ$100,MATCH(FIXED(I$6,0,TRUE),ES_NA2_0!$A$10:$AQ$10,0),FALSE)),":",VLOOKUP($A22,ES_NA2_0!$A$10:$AQ$100,MATCH(FIXED(I$6,0,TRUE),ES_NA2_0!$A$10:$AQ$10,0),FALSE))</f>
        <v>97</v>
      </c>
      <c r="J22" s="232">
        <f>IF(ISNA(VLOOKUP($A22,ES_NA2_0!$A$10:$AQ$100,MATCH(FIXED(J$6,0,TRUE),ES_NA2_0!$A$10:$AQ$10,0),FALSE)),":",VLOOKUP($A22,ES_NA2_0!$A$10:$AQ$100,MATCH(FIXED(J$6,0,TRUE),ES_NA2_0!$A$10:$AQ$10,0),FALSE))</f>
        <v>97.4</v>
      </c>
      <c r="K22" s="232">
        <f>IF(ISNA(VLOOKUP($A22,ES_NA2_0!$A$10:$AQ$100,MATCH(FIXED(K$6,0,TRUE),ES_NA2_0!$A$10:$AQ$10,0),FALSE)),":",VLOOKUP($A22,ES_NA2_0!$A$10:$AQ$100,MATCH(FIXED(K$6,0,TRUE),ES_NA2_0!$A$10:$AQ$10,0),FALSE))</f>
        <v>97.4</v>
      </c>
      <c r="L22" s="232">
        <f>IF(ISNA(VLOOKUP($A22,ES_NA2_0!$A$10:$AQ$100,MATCH(FIXED(L$6,0,TRUE),ES_NA2_0!$A$10:$AQ$10,0),FALSE)),":",VLOOKUP($A22,ES_NA2_0!$A$10:$AQ$100,MATCH(FIXED(L$6,0,TRUE),ES_NA2_0!$A$10:$AQ$10,0),FALSE))</f>
        <v>99.1</v>
      </c>
      <c r="M22" s="232">
        <f>IF(ISNA(VLOOKUP($A22,ES_NA2_0!$A$10:$AQ$100,MATCH(FIXED(M$6,0,TRUE),ES_NA2_0!$A$10:$AQ$10,0),FALSE)),":",VLOOKUP($A22,ES_NA2_0!$A$10:$AQ$100,MATCH(FIXED(M$6,0,TRUE),ES_NA2_0!$A$10:$AQ$10,0),FALSE))</f>
        <v>100</v>
      </c>
      <c r="N22" s="232">
        <f>IF(ISNA(VLOOKUP($A22,ES_NA2_0!$A$10:$AQ$100,MATCH(FIXED(N$6,0,TRUE),ES_NA2_0!$A$10:$AQ$10,0),FALSE)),":",VLOOKUP($A22,ES_NA2_0!$A$10:$AQ$100,MATCH(FIXED(N$6,0,TRUE),ES_NA2_0!$A$10:$AQ$10,0),FALSE))</f>
        <v>102.2</v>
      </c>
      <c r="O22" s="232">
        <f>IF(ISNA(VLOOKUP($A22,ES_NA2_0!$A$10:$AQ$100,MATCH(FIXED(O$6,0,TRUE),ES_NA2_0!$A$10:$AQ$10,0),FALSE)),":",VLOOKUP($A22,ES_NA2_0!$A$10:$AQ$100,MATCH(FIXED(O$6,0,TRUE),ES_NA2_0!$A$10:$AQ$10,0),FALSE))</f>
        <v>103.9</v>
      </c>
      <c r="P22" s="232">
        <f>IF(ISNA(VLOOKUP($A22,ES_NA2_0!$A$10:$AQ$100,MATCH(FIXED(P$6,0,TRUE),ES_NA2_0!$A$10:$AQ$10,0),FALSE)),":",VLOOKUP($A22,ES_NA2_0!$A$10:$AQ$100,MATCH(FIXED(P$6,0,TRUE),ES_NA2_0!$A$10:$AQ$10,0),FALSE))</f>
        <v>102.7</v>
      </c>
      <c r="Q22" s="232">
        <f>IF(ISNA(VLOOKUP($A22,ES_NA2_0!$A$10:$AQ$100,MATCH(FIXED(Q$6,0,TRUE),ES_NA2_0!$A$10:$AQ$10,0),FALSE)),":",VLOOKUP($A22,ES_NA2_0!$A$10:$AQ$100,MATCH(FIXED(Q$6,0,TRUE),ES_NA2_0!$A$10:$AQ$10,0),FALSE))</f>
        <v>97.1</v>
      </c>
      <c r="R22" s="232">
        <f>IF(ISNA(VLOOKUP($A22,ES_NA2_0!$A$10:$AQ$100,MATCH(FIXED(R$6,0,TRUE),ES_NA2_0!$A$10:$AQ$10,0),FALSE)),":",VLOOKUP($A22,ES_NA2_0!$A$10:$AQ$100,MATCH(FIXED(R$6,0,TRUE),ES_NA2_0!$A$10:$AQ$10,0),FALSE))</f>
        <v>98.7</v>
      </c>
      <c r="S22" s="232">
        <f>IF(ISNA(VLOOKUP($A22,ES_NA2_0!$A$10:$AQ$100,MATCH(FIXED(S$6,0,TRUE),ES_NA2_0!$A$10:$AQ$10,0),FALSE)),":",VLOOKUP($A22,ES_NA2_0!$A$10:$AQ$100,MATCH(FIXED(S$6,0,TRUE),ES_NA2_0!$A$10:$AQ$10,0),FALSE))</f>
        <v>99.2</v>
      </c>
      <c r="T22" s="232">
        <f>IF(ISNA(VLOOKUP($A22,ES_NA2_0!$A$10:$AQ$100,MATCH(FIXED(T$6,0,TRUE),ES_NA2_0!$A$10:$AQ$10,0),FALSE)),":",VLOOKUP($A22,ES_NA2_0!$A$10:$AQ$100,MATCH(FIXED(T$6,0,TRUE),ES_NA2_0!$A$10:$AQ$10,0),FALSE))</f>
        <v>96.8</v>
      </c>
      <c r="U22" s="232">
        <f>IF(ISNA(VLOOKUP($A22,ES_NA2_0!$A$10:$AQ$100,MATCH(FIXED(U$6,0,TRUE),ES_NA2_0!$A$10:$AQ$10,0),FALSE)),":",VLOOKUP($A22,ES_NA2_0!$A$10:$AQ$100,MATCH(FIXED(U$6,0,TRUE),ES_NA2_0!$A$10:$AQ$10,0),FALSE))</f>
        <v>95</v>
      </c>
      <c r="V22" s="232" t="str">
        <f>IF(ISNA(VLOOKUP($A22,ES_NA2_0!$A$10:$AQ$100,MATCH(FIXED(V$6,0,TRUE),ES_NA2_0!$A$10:$AQ$10,0),FALSE)),":",VLOOKUP($A22,ES_NA2_0!$A$10:$AQ$100,MATCH(FIXED(V$6,0,TRUE),ES_NA2_0!$A$10:$AQ$10,0),FALSE))</f>
        <v>:</v>
      </c>
      <c r="W22" s="232" t="str">
        <f>IF(ISNA(VLOOKUP($A22,ES_NA2_0!$A$10:$AQ$100,MATCH(FIXED(W$6,0,TRUE),ES_NA2_0!$A$10:$AQ$10,0),FALSE)),":",VLOOKUP($A22,ES_NA2_0!$A$10:$AQ$100,MATCH(FIXED(W$6,0,TRUE),ES_NA2_0!$A$10:$AQ$10,0),FALSE))</f>
        <v>:</v>
      </c>
    </row>
    <row r="23" spans="1:23">
      <c r="A23" s="230" t="str">
        <f>lookup!Z18</f>
        <v>Cyprus</v>
      </c>
      <c r="B23" s="232" t="str">
        <f>VLOOKUP(A23,lookup!$Z$2:$AA$77,2,FALSE)</f>
        <v>Κύπρος</v>
      </c>
      <c r="C23" s="232">
        <f>IF(ISNA(VLOOKUP($A23,ES_NA2_0!$A$10:$AQ$100,MATCH(FIXED(C$6,0,TRUE),ES_NA2_0!$A$10:$AQ$10,0),FALSE)),":",VLOOKUP($A23,ES_NA2_0!$A$10:$AQ$100,MATCH(FIXED(C$6,0,TRUE),ES_NA2_0!$A$10:$AQ$10,0),FALSE))</f>
        <v>70.900000000000006</v>
      </c>
      <c r="D23" s="232">
        <f>IF(ISNA(VLOOKUP($A23,ES_NA2_0!$A$10:$AQ$100,MATCH(FIXED(D$6,0,TRUE),ES_NA2_0!$A$10:$AQ$10,0),FALSE)),":",VLOOKUP($A23,ES_NA2_0!$A$10:$AQ$100,MATCH(FIXED(D$6,0,TRUE),ES_NA2_0!$A$10:$AQ$10,0),FALSE))</f>
        <v>72.2</v>
      </c>
      <c r="E23" s="232">
        <f>IF(ISNA(VLOOKUP($A23,ES_NA2_0!$A$10:$AQ$100,MATCH(FIXED(E$6,0,TRUE),ES_NA2_0!$A$10:$AQ$10,0),FALSE)),":",VLOOKUP($A23,ES_NA2_0!$A$10:$AQ$100,MATCH(FIXED(E$6,0,TRUE),ES_NA2_0!$A$10:$AQ$10,0),FALSE))</f>
        <v>73.900000000000006</v>
      </c>
      <c r="F23" s="232">
        <f>IF(ISNA(VLOOKUP($A23,ES_NA2_0!$A$10:$AQ$100,MATCH(FIXED(F$6,0,TRUE),ES_NA2_0!$A$10:$AQ$10,0),FALSE)),":",VLOOKUP($A23,ES_NA2_0!$A$10:$AQ$100,MATCH(FIXED(F$6,0,TRUE),ES_NA2_0!$A$10:$AQ$10,0),FALSE))</f>
        <v>77.5</v>
      </c>
      <c r="G23" s="232">
        <f>IF(ISNA(VLOOKUP($A23,ES_NA2_0!$A$10:$AQ$100,MATCH(FIXED(G$6,0,TRUE),ES_NA2_0!$A$10:$AQ$10,0),FALSE)),":",VLOOKUP($A23,ES_NA2_0!$A$10:$AQ$100,MATCH(FIXED(G$6,0,TRUE),ES_NA2_0!$A$10:$AQ$10,0),FALSE))</f>
        <v>81.3</v>
      </c>
      <c r="H23" s="232">
        <f>IF(ISNA(VLOOKUP($A23,ES_NA2_0!$A$10:$AQ$100,MATCH(FIXED(H$6,0,TRUE),ES_NA2_0!$A$10:$AQ$10,0),FALSE)),":",VLOOKUP($A23,ES_NA2_0!$A$10:$AQ$100,MATCH(FIXED(H$6,0,TRUE),ES_NA2_0!$A$10:$AQ$10,0),FALSE))</f>
        <v>85.4</v>
      </c>
      <c r="I23" s="232">
        <f>IF(ISNA(VLOOKUP($A23,ES_NA2_0!$A$10:$AQ$100,MATCH(FIXED(I$6,0,TRUE),ES_NA2_0!$A$10:$AQ$10,0),FALSE)),":",VLOOKUP($A23,ES_NA2_0!$A$10:$AQ$100,MATCH(FIXED(I$6,0,TRUE),ES_NA2_0!$A$10:$AQ$10,0),FALSE))</f>
        <v>88.8</v>
      </c>
      <c r="J23" s="232">
        <f>IF(ISNA(VLOOKUP($A23,ES_NA2_0!$A$10:$AQ$100,MATCH(FIXED(J$6,0,TRUE),ES_NA2_0!$A$10:$AQ$10,0),FALSE)),":",VLOOKUP($A23,ES_NA2_0!$A$10:$AQ$100,MATCH(FIXED(J$6,0,TRUE),ES_NA2_0!$A$10:$AQ$10,0),FALSE))</f>
        <v>90.7</v>
      </c>
      <c r="K23" s="232">
        <f>IF(ISNA(VLOOKUP($A23,ES_NA2_0!$A$10:$AQ$100,MATCH(FIXED(K$6,0,TRUE),ES_NA2_0!$A$10:$AQ$10,0),FALSE)),":",VLOOKUP($A23,ES_NA2_0!$A$10:$AQ$100,MATCH(FIXED(K$6,0,TRUE),ES_NA2_0!$A$10:$AQ$10,0),FALSE))</f>
        <v>92.4</v>
      </c>
      <c r="L23" s="232">
        <f>IF(ISNA(VLOOKUP($A23,ES_NA2_0!$A$10:$AQ$100,MATCH(FIXED(L$6,0,TRUE),ES_NA2_0!$A$10:$AQ$10,0),FALSE)),":",VLOOKUP($A23,ES_NA2_0!$A$10:$AQ$100,MATCH(FIXED(L$6,0,TRUE),ES_NA2_0!$A$10:$AQ$10,0),FALSE))</f>
        <v>96.3</v>
      </c>
      <c r="M23" s="232">
        <f>IF(ISNA(VLOOKUP($A23,ES_NA2_0!$A$10:$AQ$100,MATCH(FIXED(M$6,0,TRUE),ES_NA2_0!$A$10:$AQ$10,0),FALSE)),":",VLOOKUP($A23,ES_NA2_0!$A$10:$AQ$100,MATCH(FIXED(M$6,0,TRUE),ES_NA2_0!$A$10:$AQ$10,0),FALSE))</f>
        <v>100</v>
      </c>
      <c r="N23" s="232">
        <f>IF(ISNA(VLOOKUP($A23,ES_NA2_0!$A$10:$AQ$100,MATCH(FIXED(N$6,0,TRUE),ES_NA2_0!$A$10:$AQ$10,0),FALSE)),":",VLOOKUP($A23,ES_NA2_0!$A$10:$AQ$100,MATCH(FIXED(N$6,0,TRUE),ES_NA2_0!$A$10:$AQ$10,0),FALSE))</f>
        <v>104.1</v>
      </c>
      <c r="O23" s="232">
        <f>IF(ISNA(VLOOKUP($A23,ES_NA2_0!$A$10:$AQ$100,MATCH(FIXED(O$6,0,TRUE),ES_NA2_0!$A$10:$AQ$10,0),FALSE)),":",VLOOKUP($A23,ES_NA2_0!$A$10:$AQ$100,MATCH(FIXED(O$6,0,TRUE),ES_NA2_0!$A$10:$AQ$10,0),FALSE))</f>
        <v>109.4</v>
      </c>
      <c r="P23" s="232">
        <f>IF(ISNA(VLOOKUP($A23,ES_NA2_0!$A$10:$AQ$100,MATCH(FIXED(P$6,0,TRUE),ES_NA2_0!$A$10:$AQ$10,0),FALSE)),":",VLOOKUP($A23,ES_NA2_0!$A$10:$AQ$100,MATCH(FIXED(P$6,0,TRUE),ES_NA2_0!$A$10:$AQ$10,0),FALSE))</f>
        <v>113.4</v>
      </c>
      <c r="Q23" s="232">
        <f>IF(ISNA(VLOOKUP($A23,ES_NA2_0!$A$10:$AQ$100,MATCH(FIXED(Q$6,0,TRUE),ES_NA2_0!$A$10:$AQ$10,0),FALSE)),":",VLOOKUP($A23,ES_NA2_0!$A$10:$AQ$100,MATCH(FIXED(Q$6,0,TRUE),ES_NA2_0!$A$10:$AQ$10,0),FALSE))</f>
        <v>111.3</v>
      </c>
      <c r="R23" s="232">
        <f>IF(ISNA(VLOOKUP($A23,ES_NA2_0!$A$10:$AQ$100,MATCH(FIXED(R$6,0,TRUE),ES_NA2_0!$A$10:$AQ$10,0),FALSE)),":",VLOOKUP($A23,ES_NA2_0!$A$10:$AQ$100,MATCH(FIXED(R$6,0,TRUE),ES_NA2_0!$A$10:$AQ$10,0),FALSE))</f>
        <v>112.7</v>
      </c>
      <c r="S23" s="232">
        <f>IF(ISNA(VLOOKUP($A23,ES_NA2_0!$A$10:$AQ$100,MATCH(FIXED(S$6,0,TRUE),ES_NA2_0!$A$10:$AQ$10,0),FALSE)),":",VLOOKUP($A23,ES_NA2_0!$A$10:$AQ$100,MATCH(FIXED(S$6,0,TRUE),ES_NA2_0!$A$10:$AQ$10,0),FALSE))</f>
        <v>113.2</v>
      </c>
      <c r="T23" s="232">
        <f>IF(ISNA(VLOOKUP($A23,ES_NA2_0!$A$10:$AQ$100,MATCH(FIXED(T$6,0,TRUE),ES_NA2_0!$A$10:$AQ$10,0),FALSE)),":",VLOOKUP($A23,ES_NA2_0!$A$10:$AQ$100,MATCH(FIXED(T$6,0,TRUE),ES_NA2_0!$A$10:$AQ$10,0),FALSE))</f>
        <v>110.5</v>
      </c>
      <c r="U23" s="232">
        <f>IF(ISNA(VLOOKUP($A23,ES_NA2_0!$A$10:$AQ$100,MATCH(FIXED(U$6,0,TRUE),ES_NA2_0!$A$10:$AQ$10,0),FALSE)),":",VLOOKUP($A23,ES_NA2_0!$A$10:$AQ$100,MATCH(FIXED(U$6,0,TRUE),ES_NA2_0!$A$10:$AQ$10,0),FALSE))</f>
        <v>104.5</v>
      </c>
      <c r="V23" s="232" t="str">
        <f>IF(ISNA(VLOOKUP($A23,ES_NA2_0!$A$10:$AQ$100,MATCH(FIXED(V$6,0,TRUE),ES_NA2_0!$A$10:$AQ$10,0),FALSE)),":",VLOOKUP($A23,ES_NA2_0!$A$10:$AQ$100,MATCH(FIXED(V$6,0,TRUE),ES_NA2_0!$A$10:$AQ$10,0),FALSE))</f>
        <v>:</v>
      </c>
      <c r="W23" s="232" t="str">
        <f>IF(ISNA(VLOOKUP($A23,ES_NA2_0!$A$10:$AQ$100,MATCH(FIXED(W$6,0,TRUE),ES_NA2_0!$A$10:$AQ$10,0),FALSE)),":",VLOOKUP($A23,ES_NA2_0!$A$10:$AQ$100,MATCH(FIXED(W$6,0,TRUE),ES_NA2_0!$A$10:$AQ$10,0),FALSE))</f>
        <v>:</v>
      </c>
    </row>
    <row r="24" spans="1:23">
      <c r="A24" s="230" t="str">
        <f>lookup!Z19</f>
        <v>Latvia</v>
      </c>
      <c r="B24" s="232" t="str">
        <f>VLOOKUP(A24,lookup!$Z$2:$AA$77,2,FALSE)</f>
        <v>Λετονία</v>
      </c>
      <c r="C24" s="232">
        <f>IF(ISNA(VLOOKUP($A24,ES_NA2_0!$A$10:$AQ$100,MATCH(FIXED(C$6,0,TRUE),ES_NA2_0!$A$10:$AQ$10,0),FALSE)),":",VLOOKUP($A24,ES_NA2_0!$A$10:$AQ$100,MATCH(FIXED(C$6,0,TRUE),ES_NA2_0!$A$10:$AQ$10,0),FALSE))</f>
        <v>51.7</v>
      </c>
      <c r="D24" s="232">
        <f>IF(ISNA(VLOOKUP($A24,ES_NA2_0!$A$10:$AQ$100,MATCH(FIXED(D$6,0,TRUE),ES_NA2_0!$A$10:$AQ$10,0),FALSE)),":",VLOOKUP($A24,ES_NA2_0!$A$10:$AQ$100,MATCH(FIXED(D$6,0,TRUE),ES_NA2_0!$A$10:$AQ$10,0),FALSE))</f>
        <v>53.7</v>
      </c>
      <c r="E24" s="232">
        <f>IF(ISNA(VLOOKUP($A24,ES_NA2_0!$A$10:$AQ$100,MATCH(FIXED(E$6,0,TRUE),ES_NA2_0!$A$10:$AQ$10,0),FALSE)),":",VLOOKUP($A24,ES_NA2_0!$A$10:$AQ$100,MATCH(FIXED(E$6,0,TRUE),ES_NA2_0!$A$10:$AQ$10,0),FALSE))</f>
        <v>58.9</v>
      </c>
      <c r="F24" s="232">
        <f>IF(ISNA(VLOOKUP($A24,ES_NA2_0!$A$10:$AQ$100,MATCH(FIXED(F$6,0,TRUE),ES_NA2_0!$A$10:$AQ$10,0),FALSE)),":",VLOOKUP($A24,ES_NA2_0!$A$10:$AQ$100,MATCH(FIXED(F$6,0,TRUE),ES_NA2_0!$A$10:$AQ$10,0),FALSE))</f>
        <v>62.2</v>
      </c>
      <c r="G24" s="232">
        <f>IF(ISNA(VLOOKUP($A24,ES_NA2_0!$A$10:$AQ$100,MATCH(FIXED(G$6,0,TRUE),ES_NA2_0!$A$10:$AQ$10,0),FALSE)),":",VLOOKUP($A24,ES_NA2_0!$A$10:$AQ$100,MATCH(FIXED(G$6,0,TRUE),ES_NA2_0!$A$10:$AQ$10,0),FALSE))</f>
        <v>64</v>
      </c>
      <c r="H24" s="232">
        <f>IF(ISNA(VLOOKUP($A24,ES_NA2_0!$A$10:$AQ$100,MATCH(FIXED(H$6,0,TRUE),ES_NA2_0!$A$10:$AQ$10,0),FALSE)),":",VLOOKUP($A24,ES_NA2_0!$A$10:$AQ$100,MATCH(FIXED(H$6,0,TRUE),ES_NA2_0!$A$10:$AQ$10,0),FALSE))</f>
        <v>67.400000000000006</v>
      </c>
      <c r="I24" s="232">
        <f>IF(ISNA(VLOOKUP($A24,ES_NA2_0!$A$10:$AQ$100,MATCH(FIXED(I$6,0,TRUE),ES_NA2_0!$A$10:$AQ$10,0),FALSE)),":",VLOOKUP($A24,ES_NA2_0!$A$10:$AQ$100,MATCH(FIXED(I$6,0,TRUE),ES_NA2_0!$A$10:$AQ$10,0),FALSE))</f>
        <v>72.400000000000006</v>
      </c>
      <c r="J24" s="232">
        <f>IF(ISNA(VLOOKUP($A24,ES_NA2_0!$A$10:$AQ$100,MATCH(FIXED(J$6,0,TRUE),ES_NA2_0!$A$10:$AQ$10,0),FALSE)),":",VLOOKUP($A24,ES_NA2_0!$A$10:$AQ$100,MATCH(FIXED(J$6,0,TRUE),ES_NA2_0!$A$10:$AQ$10,0),FALSE))</f>
        <v>77.5</v>
      </c>
      <c r="K24" s="232">
        <f>IF(ISNA(VLOOKUP($A24,ES_NA2_0!$A$10:$AQ$100,MATCH(FIXED(K$6,0,TRUE),ES_NA2_0!$A$10:$AQ$10,0),FALSE)),":",VLOOKUP($A24,ES_NA2_0!$A$10:$AQ$100,MATCH(FIXED(K$6,0,TRUE),ES_NA2_0!$A$10:$AQ$10,0),FALSE))</f>
        <v>83.5</v>
      </c>
      <c r="L24" s="232">
        <f>IF(ISNA(VLOOKUP($A24,ES_NA2_0!$A$10:$AQ$100,MATCH(FIXED(L$6,0,TRUE),ES_NA2_0!$A$10:$AQ$10,0),FALSE)),":",VLOOKUP($A24,ES_NA2_0!$A$10:$AQ$100,MATCH(FIXED(L$6,0,TRUE),ES_NA2_0!$A$10:$AQ$10,0),FALSE))</f>
        <v>90.8</v>
      </c>
      <c r="M24" s="232">
        <f>IF(ISNA(VLOOKUP($A24,ES_NA2_0!$A$10:$AQ$100,MATCH(FIXED(M$6,0,TRUE),ES_NA2_0!$A$10:$AQ$10,0),FALSE)),":",VLOOKUP($A24,ES_NA2_0!$A$10:$AQ$100,MATCH(FIXED(M$6,0,TRUE),ES_NA2_0!$A$10:$AQ$10,0),FALSE))</f>
        <v>100</v>
      </c>
      <c r="N24" s="232">
        <f>IF(ISNA(VLOOKUP($A24,ES_NA2_0!$A$10:$AQ$100,MATCH(FIXED(N$6,0,TRUE),ES_NA2_0!$A$10:$AQ$10,0),FALSE)),":",VLOOKUP($A24,ES_NA2_0!$A$10:$AQ$100,MATCH(FIXED(N$6,0,TRUE),ES_NA2_0!$A$10:$AQ$10,0),FALSE))</f>
        <v>111</v>
      </c>
      <c r="O24" s="232">
        <f>IF(ISNA(VLOOKUP($A24,ES_NA2_0!$A$10:$AQ$100,MATCH(FIXED(O$6,0,TRUE),ES_NA2_0!$A$10:$AQ$10,0),FALSE)),":",VLOOKUP($A24,ES_NA2_0!$A$10:$AQ$100,MATCH(FIXED(O$6,0,TRUE),ES_NA2_0!$A$10:$AQ$10,0),FALSE))</f>
        <v>122.1</v>
      </c>
      <c r="P24" s="232">
        <f>IF(ISNA(VLOOKUP($A24,ES_NA2_0!$A$10:$AQ$100,MATCH(FIXED(P$6,0,TRUE),ES_NA2_0!$A$10:$AQ$10,0),FALSE)),":",VLOOKUP($A24,ES_NA2_0!$A$10:$AQ$100,MATCH(FIXED(P$6,0,TRUE),ES_NA2_0!$A$10:$AQ$10,0),FALSE))</f>
        <v>118.7</v>
      </c>
      <c r="Q24" s="232">
        <f>IF(ISNA(VLOOKUP($A24,ES_NA2_0!$A$10:$AQ$100,MATCH(FIXED(Q$6,0,TRUE),ES_NA2_0!$A$10:$AQ$10,0),FALSE)),":",VLOOKUP($A24,ES_NA2_0!$A$10:$AQ$100,MATCH(FIXED(Q$6,0,TRUE),ES_NA2_0!$A$10:$AQ$10,0),FALSE))</f>
        <v>97.7</v>
      </c>
      <c r="R24" s="232">
        <f>IF(ISNA(VLOOKUP($A24,ES_NA2_0!$A$10:$AQ$100,MATCH(FIXED(R$6,0,TRUE),ES_NA2_0!$A$10:$AQ$10,0),FALSE)),":",VLOOKUP($A24,ES_NA2_0!$A$10:$AQ$100,MATCH(FIXED(R$6,0,TRUE),ES_NA2_0!$A$10:$AQ$10,0),FALSE))</f>
        <v>96.4</v>
      </c>
      <c r="S24" s="232">
        <f>IF(ISNA(VLOOKUP($A24,ES_NA2_0!$A$10:$AQ$100,MATCH(FIXED(S$6,0,TRUE),ES_NA2_0!$A$10:$AQ$10,0),FALSE)),":",VLOOKUP($A24,ES_NA2_0!$A$10:$AQ$100,MATCH(FIXED(S$6,0,TRUE),ES_NA2_0!$A$10:$AQ$10,0),FALSE))</f>
        <v>101.5</v>
      </c>
      <c r="T24" s="232">
        <f>IF(ISNA(VLOOKUP($A24,ES_NA2_0!$A$10:$AQ$100,MATCH(FIXED(T$6,0,TRUE),ES_NA2_0!$A$10:$AQ$10,0),FALSE)),":",VLOOKUP($A24,ES_NA2_0!$A$10:$AQ$100,MATCH(FIXED(T$6,0,TRUE),ES_NA2_0!$A$10:$AQ$10,0),FALSE))</f>
        <v>106.8</v>
      </c>
      <c r="U24" s="232">
        <f>IF(ISNA(VLOOKUP($A24,ES_NA2_0!$A$10:$AQ$100,MATCH(FIXED(U$6,0,TRUE),ES_NA2_0!$A$10:$AQ$10,0),FALSE)),":",VLOOKUP($A24,ES_NA2_0!$A$10:$AQ$100,MATCH(FIXED(U$6,0,TRUE),ES_NA2_0!$A$10:$AQ$10,0),FALSE))</f>
        <v>111.2</v>
      </c>
      <c r="V24" s="232" t="str">
        <f>IF(ISNA(VLOOKUP($A24,ES_NA2_0!$A$10:$AQ$100,MATCH(FIXED(V$6,0,TRUE),ES_NA2_0!$A$10:$AQ$10,0),FALSE)),":",VLOOKUP($A24,ES_NA2_0!$A$10:$AQ$100,MATCH(FIXED(V$6,0,TRUE),ES_NA2_0!$A$10:$AQ$10,0),FALSE))</f>
        <v>:</v>
      </c>
      <c r="W24" s="232" t="str">
        <f>IF(ISNA(VLOOKUP($A24,ES_NA2_0!$A$10:$AQ$100,MATCH(FIXED(W$6,0,TRUE),ES_NA2_0!$A$10:$AQ$10,0),FALSE)),":",VLOOKUP($A24,ES_NA2_0!$A$10:$AQ$100,MATCH(FIXED(W$6,0,TRUE),ES_NA2_0!$A$10:$AQ$10,0),FALSE))</f>
        <v>:</v>
      </c>
    </row>
    <row r="25" spans="1:23">
      <c r="A25" s="230" t="str">
        <f>lookup!Z20</f>
        <v>Lithuania</v>
      </c>
      <c r="B25" s="232" t="str">
        <f>VLOOKUP(A25,lookup!$Z$2:$AA$77,2,FALSE)</f>
        <v>Λιθουανία</v>
      </c>
      <c r="C25" s="232">
        <f>IF(ISNA(VLOOKUP($A25,ES_NA2_0!$A$10:$AQ$100,MATCH(FIXED(C$6,0,TRUE),ES_NA2_0!$A$10:$AQ$10,0),FALSE)),":",VLOOKUP($A25,ES_NA2_0!$A$10:$AQ$100,MATCH(FIXED(C$6,0,TRUE),ES_NA2_0!$A$10:$AQ$10,0),FALSE))</f>
        <v>54.7</v>
      </c>
      <c r="D25" s="232">
        <f>IF(ISNA(VLOOKUP($A25,ES_NA2_0!$A$10:$AQ$100,MATCH(FIXED(D$6,0,TRUE),ES_NA2_0!$A$10:$AQ$10,0),FALSE)),":",VLOOKUP($A25,ES_NA2_0!$A$10:$AQ$100,MATCH(FIXED(D$6,0,TRUE),ES_NA2_0!$A$10:$AQ$10,0),FALSE))</f>
        <v>57.6</v>
      </c>
      <c r="E25" s="232">
        <f>IF(ISNA(VLOOKUP($A25,ES_NA2_0!$A$10:$AQ$100,MATCH(FIXED(E$6,0,TRUE),ES_NA2_0!$A$10:$AQ$10,0),FALSE)),":",VLOOKUP($A25,ES_NA2_0!$A$10:$AQ$100,MATCH(FIXED(E$6,0,TRUE),ES_NA2_0!$A$10:$AQ$10,0),FALSE))</f>
        <v>62.3</v>
      </c>
      <c r="F25" s="232">
        <f>IF(ISNA(VLOOKUP($A25,ES_NA2_0!$A$10:$AQ$100,MATCH(FIXED(F$6,0,TRUE),ES_NA2_0!$A$10:$AQ$10,0),FALSE)),":",VLOOKUP($A25,ES_NA2_0!$A$10:$AQ$100,MATCH(FIXED(F$6,0,TRUE),ES_NA2_0!$A$10:$AQ$10,0),FALSE))</f>
        <v>67</v>
      </c>
      <c r="G25" s="232">
        <f>IF(ISNA(VLOOKUP($A25,ES_NA2_0!$A$10:$AQ$100,MATCH(FIXED(G$6,0,TRUE),ES_NA2_0!$A$10:$AQ$10,0),FALSE)),":",VLOOKUP($A25,ES_NA2_0!$A$10:$AQ$100,MATCH(FIXED(G$6,0,TRUE),ES_NA2_0!$A$10:$AQ$10,0),FALSE))</f>
        <v>66.3</v>
      </c>
      <c r="H25" s="232">
        <f>IF(ISNA(VLOOKUP($A25,ES_NA2_0!$A$10:$AQ$100,MATCH(FIXED(H$6,0,TRUE),ES_NA2_0!$A$10:$AQ$10,0),FALSE)),":",VLOOKUP($A25,ES_NA2_0!$A$10:$AQ$100,MATCH(FIXED(H$6,0,TRUE),ES_NA2_0!$A$10:$AQ$10,0),FALSE))</f>
        <v>68.7</v>
      </c>
      <c r="I25" s="232">
        <f>IF(ISNA(VLOOKUP($A25,ES_NA2_0!$A$10:$AQ$100,MATCH(FIXED(I$6,0,TRUE),ES_NA2_0!$A$10:$AQ$10,0),FALSE)),":",VLOOKUP($A25,ES_NA2_0!$A$10:$AQ$100,MATCH(FIXED(I$6,0,TRUE),ES_NA2_0!$A$10:$AQ$10,0),FALSE))</f>
        <v>73.3</v>
      </c>
      <c r="J25" s="232">
        <f>IF(ISNA(VLOOKUP($A25,ES_NA2_0!$A$10:$AQ$100,MATCH(FIXED(J$6,0,TRUE),ES_NA2_0!$A$10:$AQ$10,0),FALSE)),":",VLOOKUP($A25,ES_NA2_0!$A$10:$AQ$100,MATCH(FIXED(J$6,0,TRUE),ES_NA2_0!$A$10:$AQ$10,0),FALSE))</f>
        <v>78.400000000000006</v>
      </c>
      <c r="K25" s="232">
        <f>IF(ISNA(VLOOKUP($A25,ES_NA2_0!$A$10:$AQ$100,MATCH(FIXED(K$6,0,TRUE),ES_NA2_0!$A$10:$AQ$10,0),FALSE)),":",VLOOKUP($A25,ES_NA2_0!$A$10:$AQ$100,MATCH(FIXED(K$6,0,TRUE),ES_NA2_0!$A$10:$AQ$10,0),FALSE))</f>
        <v>86.4</v>
      </c>
      <c r="L25" s="232">
        <f>IF(ISNA(VLOOKUP($A25,ES_NA2_0!$A$10:$AQ$100,MATCH(FIXED(L$6,0,TRUE),ES_NA2_0!$A$10:$AQ$10,0),FALSE)),":",VLOOKUP($A25,ES_NA2_0!$A$10:$AQ$100,MATCH(FIXED(L$6,0,TRUE),ES_NA2_0!$A$10:$AQ$10,0),FALSE))</f>
        <v>92.8</v>
      </c>
      <c r="M25" s="232">
        <f>IF(ISNA(VLOOKUP($A25,ES_NA2_0!$A$10:$AQ$100,MATCH(FIXED(M$6,0,TRUE),ES_NA2_0!$A$10:$AQ$10,0),FALSE)),":",VLOOKUP($A25,ES_NA2_0!$A$10:$AQ$100,MATCH(FIXED(M$6,0,TRUE),ES_NA2_0!$A$10:$AQ$10,0),FALSE))</f>
        <v>100</v>
      </c>
      <c r="N25" s="232">
        <f>IF(ISNA(VLOOKUP($A25,ES_NA2_0!$A$10:$AQ$100,MATCH(FIXED(N$6,0,TRUE),ES_NA2_0!$A$10:$AQ$10,0),FALSE)),":",VLOOKUP($A25,ES_NA2_0!$A$10:$AQ$100,MATCH(FIXED(N$6,0,TRUE),ES_NA2_0!$A$10:$AQ$10,0),FALSE))</f>
        <v>107.8</v>
      </c>
      <c r="O25" s="232">
        <f>IF(ISNA(VLOOKUP($A25,ES_NA2_0!$A$10:$AQ$100,MATCH(FIXED(O$6,0,TRUE),ES_NA2_0!$A$10:$AQ$10,0),FALSE)),":",VLOOKUP($A25,ES_NA2_0!$A$10:$AQ$100,MATCH(FIXED(O$6,0,TRUE),ES_NA2_0!$A$10:$AQ$10,0),FALSE))</f>
        <v>118.4</v>
      </c>
      <c r="P25" s="232">
        <f>IF(ISNA(VLOOKUP($A25,ES_NA2_0!$A$10:$AQ$100,MATCH(FIXED(P$6,0,TRUE),ES_NA2_0!$A$10:$AQ$10,0),FALSE)),":",VLOOKUP($A25,ES_NA2_0!$A$10:$AQ$100,MATCH(FIXED(P$6,0,TRUE),ES_NA2_0!$A$10:$AQ$10,0),FALSE))</f>
        <v>121.8</v>
      </c>
      <c r="Q25" s="232">
        <f>IF(ISNA(VLOOKUP($A25,ES_NA2_0!$A$10:$AQ$100,MATCH(FIXED(Q$6,0,TRUE),ES_NA2_0!$A$10:$AQ$10,0),FALSE)),":",VLOOKUP($A25,ES_NA2_0!$A$10:$AQ$100,MATCH(FIXED(Q$6,0,TRUE),ES_NA2_0!$A$10:$AQ$10,0),FALSE))</f>
        <v>103.7</v>
      </c>
      <c r="R25" s="232">
        <f>IF(ISNA(VLOOKUP($A25,ES_NA2_0!$A$10:$AQ$100,MATCH(FIXED(R$6,0,TRUE),ES_NA2_0!$A$10:$AQ$10,0),FALSE)),":",VLOOKUP($A25,ES_NA2_0!$A$10:$AQ$100,MATCH(FIXED(R$6,0,TRUE),ES_NA2_0!$A$10:$AQ$10,0),FALSE))</f>
        <v>105.4</v>
      </c>
      <c r="S25" s="232">
        <f>IF(ISNA(VLOOKUP($A25,ES_NA2_0!$A$10:$AQ$100,MATCH(FIXED(S$6,0,TRUE),ES_NA2_0!$A$10:$AQ$10,0),FALSE)),":",VLOOKUP($A25,ES_NA2_0!$A$10:$AQ$100,MATCH(FIXED(S$6,0,TRUE),ES_NA2_0!$A$10:$AQ$10,0),FALSE))</f>
        <v>111.8</v>
      </c>
      <c r="T25" s="232">
        <f>IF(ISNA(VLOOKUP($A25,ES_NA2_0!$A$10:$AQ$100,MATCH(FIXED(T$6,0,TRUE),ES_NA2_0!$A$10:$AQ$10,0),FALSE)),":",VLOOKUP($A25,ES_NA2_0!$A$10:$AQ$100,MATCH(FIXED(T$6,0,TRUE),ES_NA2_0!$A$10:$AQ$10,0),FALSE))</f>
        <v>115.9</v>
      </c>
      <c r="U25" s="232">
        <f>IF(ISNA(VLOOKUP($A25,ES_NA2_0!$A$10:$AQ$100,MATCH(FIXED(U$6,0,TRUE),ES_NA2_0!$A$10:$AQ$10,0),FALSE)),":",VLOOKUP($A25,ES_NA2_0!$A$10:$AQ$100,MATCH(FIXED(U$6,0,TRUE),ES_NA2_0!$A$10:$AQ$10,0),FALSE))</f>
        <v>119.7</v>
      </c>
      <c r="V25" s="232" t="str">
        <f>IF(ISNA(VLOOKUP($A25,ES_NA2_0!$A$10:$AQ$100,MATCH(FIXED(V$6,0,TRUE),ES_NA2_0!$A$10:$AQ$10,0),FALSE)),":",VLOOKUP($A25,ES_NA2_0!$A$10:$AQ$100,MATCH(FIXED(V$6,0,TRUE),ES_NA2_0!$A$10:$AQ$10,0),FALSE))</f>
        <v>:</v>
      </c>
      <c r="W25" s="232" t="str">
        <f>IF(ISNA(VLOOKUP($A25,ES_NA2_0!$A$10:$AQ$100,MATCH(FIXED(W$6,0,TRUE),ES_NA2_0!$A$10:$AQ$10,0),FALSE)),":",VLOOKUP($A25,ES_NA2_0!$A$10:$AQ$100,MATCH(FIXED(W$6,0,TRUE),ES_NA2_0!$A$10:$AQ$10,0),FALSE))</f>
        <v>:</v>
      </c>
    </row>
    <row r="26" spans="1:23">
      <c r="A26" s="230" t="str">
        <f>lookup!Z21</f>
        <v>Luxembourg</v>
      </c>
      <c r="B26" s="232" t="str">
        <f>VLOOKUP(A26,lookup!$Z$2:$AA$77,2,FALSE)</f>
        <v>Λουξεμβούργο</v>
      </c>
      <c r="C26" s="232">
        <f>IF(ISNA(VLOOKUP($A26,ES_NA2_0!$A$10:$AQ$100,MATCH(FIXED(C$6,0,TRUE),ES_NA2_0!$A$10:$AQ$10,0),FALSE)),":",VLOOKUP($A26,ES_NA2_0!$A$10:$AQ$100,MATCH(FIXED(C$6,0,TRUE),ES_NA2_0!$A$10:$AQ$10,0),FALSE))</f>
        <v>62.3</v>
      </c>
      <c r="D26" s="232">
        <f>IF(ISNA(VLOOKUP($A26,ES_NA2_0!$A$10:$AQ$100,MATCH(FIXED(D$6,0,TRUE),ES_NA2_0!$A$10:$AQ$10,0),FALSE)),":",VLOOKUP($A26,ES_NA2_0!$A$10:$AQ$100,MATCH(FIXED(D$6,0,TRUE),ES_NA2_0!$A$10:$AQ$10,0),FALSE))</f>
        <v>63.3</v>
      </c>
      <c r="E26" s="232">
        <f>IF(ISNA(VLOOKUP($A26,ES_NA2_0!$A$10:$AQ$100,MATCH(FIXED(E$6,0,TRUE),ES_NA2_0!$A$10:$AQ$10,0),FALSE)),":",VLOOKUP($A26,ES_NA2_0!$A$10:$AQ$100,MATCH(FIXED(E$6,0,TRUE),ES_NA2_0!$A$10:$AQ$10,0),FALSE))</f>
        <v>67</v>
      </c>
      <c r="F26" s="232">
        <f>IF(ISNA(VLOOKUP($A26,ES_NA2_0!$A$10:$AQ$100,MATCH(FIXED(F$6,0,TRUE),ES_NA2_0!$A$10:$AQ$10,0),FALSE)),":",VLOOKUP($A26,ES_NA2_0!$A$10:$AQ$100,MATCH(FIXED(F$6,0,TRUE),ES_NA2_0!$A$10:$AQ$10,0),FALSE))</f>
        <v>71.400000000000006</v>
      </c>
      <c r="G26" s="232">
        <f>IF(ISNA(VLOOKUP($A26,ES_NA2_0!$A$10:$AQ$100,MATCH(FIXED(G$6,0,TRUE),ES_NA2_0!$A$10:$AQ$10,0),FALSE)),":",VLOOKUP($A26,ES_NA2_0!$A$10:$AQ$100,MATCH(FIXED(G$6,0,TRUE),ES_NA2_0!$A$10:$AQ$10,0),FALSE))</f>
        <v>77.400000000000006</v>
      </c>
      <c r="H26" s="232">
        <f>IF(ISNA(VLOOKUP($A26,ES_NA2_0!$A$10:$AQ$100,MATCH(FIXED(H$6,0,TRUE),ES_NA2_0!$A$10:$AQ$10,0),FALSE)),":",VLOOKUP($A26,ES_NA2_0!$A$10:$AQ$100,MATCH(FIXED(H$6,0,TRUE),ES_NA2_0!$A$10:$AQ$10,0),FALSE))</f>
        <v>83.9</v>
      </c>
      <c r="I26" s="232">
        <f>IF(ISNA(VLOOKUP($A26,ES_NA2_0!$A$10:$AQ$100,MATCH(FIXED(I$6,0,TRUE),ES_NA2_0!$A$10:$AQ$10,0),FALSE)),":",VLOOKUP($A26,ES_NA2_0!$A$10:$AQ$100,MATCH(FIXED(I$6,0,TRUE),ES_NA2_0!$A$10:$AQ$10,0),FALSE))</f>
        <v>86</v>
      </c>
      <c r="J26" s="232">
        <f>IF(ISNA(VLOOKUP($A26,ES_NA2_0!$A$10:$AQ$100,MATCH(FIXED(J$6,0,TRUE),ES_NA2_0!$A$10:$AQ$10,0),FALSE)),":",VLOOKUP($A26,ES_NA2_0!$A$10:$AQ$100,MATCH(FIXED(J$6,0,TRUE),ES_NA2_0!$A$10:$AQ$10,0),FALSE))</f>
        <v>89.5</v>
      </c>
      <c r="K26" s="232">
        <f>IF(ISNA(VLOOKUP($A26,ES_NA2_0!$A$10:$AQ$100,MATCH(FIXED(K$6,0,TRUE),ES_NA2_0!$A$10:$AQ$10,0),FALSE)),":",VLOOKUP($A26,ES_NA2_0!$A$10:$AQ$100,MATCH(FIXED(K$6,0,TRUE),ES_NA2_0!$A$10:$AQ$10,0),FALSE))</f>
        <v>91</v>
      </c>
      <c r="L26" s="232">
        <f>IF(ISNA(VLOOKUP($A26,ES_NA2_0!$A$10:$AQ$100,MATCH(FIXED(L$6,0,TRUE),ES_NA2_0!$A$10:$AQ$10,0),FALSE)),":",VLOOKUP($A26,ES_NA2_0!$A$10:$AQ$100,MATCH(FIXED(L$6,0,TRUE),ES_NA2_0!$A$10:$AQ$10,0),FALSE))</f>
        <v>95</v>
      </c>
      <c r="M26" s="232">
        <f>IF(ISNA(VLOOKUP($A26,ES_NA2_0!$A$10:$AQ$100,MATCH(FIXED(M$6,0,TRUE),ES_NA2_0!$A$10:$AQ$10,0),FALSE)),":",VLOOKUP($A26,ES_NA2_0!$A$10:$AQ$100,MATCH(FIXED(M$6,0,TRUE),ES_NA2_0!$A$10:$AQ$10,0),FALSE))</f>
        <v>100</v>
      </c>
      <c r="N26" s="232">
        <f>IF(ISNA(VLOOKUP($A26,ES_NA2_0!$A$10:$AQ$100,MATCH(FIXED(N$6,0,TRUE),ES_NA2_0!$A$10:$AQ$10,0),FALSE)),":",VLOOKUP($A26,ES_NA2_0!$A$10:$AQ$100,MATCH(FIXED(N$6,0,TRUE),ES_NA2_0!$A$10:$AQ$10,0),FALSE))</f>
        <v>104.9</v>
      </c>
      <c r="O26" s="232">
        <f>IF(ISNA(VLOOKUP($A26,ES_NA2_0!$A$10:$AQ$100,MATCH(FIXED(O$6,0,TRUE),ES_NA2_0!$A$10:$AQ$10,0),FALSE)),":",VLOOKUP($A26,ES_NA2_0!$A$10:$AQ$100,MATCH(FIXED(O$6,0,TRUE),ES_NA2_0!$A$10:$AQ$10,0),FALSE))</f>
        <v>111.8</v>
      </c>
      <c r="P26" s="232">
        <f>IF(ISNA(VLOOKUP($A26,ES_NA2_0!$A$10:$AQ$100,MATCH(FIXED(P$6,0,TRUE),ES_NA2_0!$A$10:$AQ$10,0),FALSE)),":",VLOOKUP($A26,ES_NA2_0!$A$10:$AQ$100,MATCH(FIXED(P$6,0,TRUE),ES_NA2_0!$A$10:$AQ$10,0),FALSE))</f>
        <v>111</v>
      </c>
      <c r="Q26" s="232">
        <f>IF(ISNA(VLOOKUP($A26,ES_NA2_0!$A$10:$AQ$100,MATCH(FIXED(Q$6,0,TRUE),ES_NA2_0!$A$10:$AQ$10,0),FALSE)),":",VLOOKUP($A26,ES_NA2_0!$A$10:$AQ$100,MATCH(FIXED(Q$6,0,TRUE),ES_NA2_0!$A$10:$AQ$10,0),FALSE))</f>
        <v>104.9</v>
      </c>
      <c r="R26" s="232">
        <f>IF(ISNA(VLOOKUP($A26,ES_NA2_0!$A$10:$AQ$100,MATCH(FIXED(R$6,0,TRUE),ES_NA2_0!$A$10:$AQ$10,0),FALSE)),":",VLOOKUP($A26,ES_NA2_0!$A$10:$AQ$100,MATCH(FIXED(R$6,0,TRUE),ES_NA2_0!$A$10:$AQ$10,0),FALSE))</f>
        <v>108.1</v>
      </c>
      <c r="S26" s="232">
        <f>IF(ISNA(VLOOKUP($A26,ES_NA2_0!$A$10:$AQ$100,MATCH(FIXED(S$6,0,TRUE),ES_NA2_0!$A$10:$AQ$10,0),FALSE)),":",VLOOKUP($A26,ES_NA2_0!$A$10:$AQ$100,MATCH(FIXED(S$6,0,TRUE),ES_NA2_0!$A$10:$AQ$10,0),FALSE))</f>
        <v>110.2</v>
      </c>
      <c r="T26" s="232">
        <f>IF(ISNA(VLOOKUP($A26,ES_NA2_0!$A$10:$AQ$100,MATCH(FIXED(T$6,0,TRUE),ES_NA2_0!$A$10:$AQ$10,0),FALSE)),":",VLOOKUP($A26,ES_NA2_0!$A$10:$AQ$100,MATCH(FIXED(T$6,0,TRUE),ES_NA2_0!$A$10:$AQ$10,0),FALSE))</f>
        <v>110</v>
      </c>
      <c r="U26" s="232">
        <f>IF(ISNA(VLOOKUP($A26,ES_NA2_0!$A$10:$AQ$100,MATCH(FIXED(U$6,0,TRUE),ES_NA2_0!$A$10:$AQ$10,0),FALSE)),":",VLOOKUP($A26,ES_NA2_0!$A$10:$AQ$100,MATCH(FIXED(U$6,0,TRUE),ES_NA2_0!$A$10:$AQ$10,0),FALSE))</f>
        <v>112.3</v>
      </c>
      <c r="V26" s="232" t="str">
        <f>IF(ISNA(VLOOKUP($A26,ES_NA2_0!$A$10:$AQ$100,MATCH(FIXED(V$6,0,TRUE),ES_NA2_0!$A$10:$AQ$10,0),FALSE)),":",VLOOKUP($A26,ES_NA2_0!$A$10:$AQ$100,MATCH(FIXED(V$6,0,TRUE),ES_NA2_0!$A$10:$AQ$10,0),FALSE))</f>
        <v>:</v>
      </c>
      <c r="W26" s="232" t="str">
        <f>IF(ISNA(VLOOKUP($A26,ES_NA2_0!$A$10:$AQ$100,MATCH(FIXED(W$6,0,TRUE),ES_NA2_0!$A$10:$AQ$10,0),FALSE)),":",VLOOKUP($A26,ES_NA2_0!$A$10:$AQ$100,MATCH(FIXED(W$6,0,TRUE),ES_NA2_0!$A$10:$AQ$10,0),FALSE))</f>
        <v>:</v>
      </c>
    </row>
    <row r="27" spans="1:23">
      <c r="A27" s="230" t="str">
        <f>lookup!Z22</f>
        <v>Hungary</v>
      </c>
      <c r="B27" s="232" t="str">
        <f>VLOOKUP(A27,lookup!$Z$2:$AA$77,2,FALSE)</f>
        <v>Ουγγαρία</v>
      </c>
      <c r="C27" s="232">
        <f>IF(ISNA(VLOOKUP($A27,ES_NA2_0!$A$10:$AQ$100,MATCH(FIXED(C$6,0,TRUE),ES_NA2_0!$A$10:$AQ$10,0),FALSE)),":",VLOOKUP($A27,ES_NA2_0!$A$10:$AQ$100,MATCH(FIXED(C$6,0,TRUE),ES_NA2_0!$A$10:$AQ$10,0),FALSE))</f>
        <v>70.5</v>
      </c>
      <c r="D27" s="232">
        <f>IF(ISNA(VLOOKUP($A27,ES_NA2_0!$A$10:$AQ$100,MATCH(FIXED(D$6,0,TRUE),ES_NA2_0!$A$10:$AQ$10,0),FALSE)),":",VLOOKUP($A27,ES_NA2_0!$A$10:$AQ$100,MATCH(FIXED(D$6,0,TRUE),ES_NA2_0!$A$10:$AQ$10,0),FALSE))</f>
        <v>70.599999999999994</v>
      </c>
      <c r="E27" s="232">
        <f>IF(ISNA(VLOOKUP($A27,ES_NA2_0!$A$10:$AQ$100,MATCH(FIXED(E$6,0,TRUE),ES_NA2_0!$A$10:$AQ$10,0),FALSE)),":",VLOOKUP($A27,ES_NA2_0!$A$10:$AQ$100,MATCH(FIXED(E$6,0,TRUE),ES_NA2_0!$A$10:$AQ$10,0),FALSE))</f>
        <v>72.8</v>
      </c>
      <c r="F27" s="232">
        <f>IF(ISNA(VLOOKUP($A27,ES_NA2_0!$A$10:$AQ$100,MATCH(FIXED(F$6,0,TRUE),ES_NA2_0!$A$10:$AQ$10,0),FALSE)),":",VLOOKUP($A27,ES_NA2_0!$A$10:$AQ$100,MATCH(FIXED(F$6,0,TRUE),ES_NA2_0!$A$10:$AQ$10,0),FALSE))</f>
        <v>75.8</v>
      </c>
      <c r="G27" s="232">
        <f>IF(ISNA(VLOOKUP($A27,ES_NA2_0!$A$10:$AQ$100,MATCH(FIXED(G$6,0,TRUE),ES_NA2_0!$A$10:$AQ$10,0),FALSE)),":",VLOOKUP($A27,ES_NA2_0!$A$10:$AQ$100,MATCH(FIXED(G$6,0,TRUE),ES_NA2_0!$A$10:$AQ$10,0),FALSE))</f>
        <v>78.2</v>
      </c>
      <c r="H27" s="232">
        <f>IF(ISNA(VLOOKUP($A27,ES_NA2_0!$A$10:$AQ$100,MATCH(FIXED(H$6,0,TRUE),ES_NA2_0!$A$10:$AQ$10,0),FALSE)),":",VLOOKUP($A27,ES_NA2_0!$A$10:$AQ$100,MATCH(FIXED(H$6,0,TRUE),ES_NA2_0!$A$10:$AQ$10,0),FALSE))</f>
        <v>81.5</v>
      </c>
      <c r="I27" s="232">
        <f>IF(ISNA(VLOOKUP($A27,ES_NA2_0!$A$10:$AQ$100,MATCH(FIXED(I$6,0,TRUE),ES_NA2_0!$A$10:$AQ$10,0),FALSE)),":",VLOOKUP($A27,ES_NA2_0!$A$10:$AQ$100,MATCH(FIXED(I$6,0,TRUE),ES_NA2_0!$A$10:$AQ$10,0),FALSE))</f>
        <v>84.6</v>
      </c>
      <c r="J27" s="232">
        <f>IF(ISNA(VLOOKUP($A27,ES_NA2_0!$A$10:$AQ$100,MATCH(FIXED(J$6,0,TRUE),ES_NA2_0!$A$10:$AQ$10,0),FALSE)),":",VLOOKUP($A27,ES_NA2_0!$A$10:$AQ$100,MATCH(FIXED(J$6,0,TRUE),ES_NA2_0!$A$10:$AQ$10,0),FALSE))</f>
        <v>88.4</v>
      </c>
      <c r="K27" s="232">
        <f>IF(ISNA(VLOOKUP($A27,ES_NA2_0!$A$10:$AQ$100,MATCH(FIXED(K$6,0,TRUE),ES_NA2_0!$A$10:$AQ$10,0),FALSE)),":",VLOOKUP($A27,ES_NA2_0!$A$10:$AQ$100,MATCH(FIXED(K$6,0,TRUE),ES_NA2_0!$A$10:$AQ$10,0),FALSE))</f>
        <v>91.8</v>
      </c>
      <c r="L27" s="232">
        <f>IF(ISNA(VLOOKUP($A27,ES_NA2_0!$A$10:$AQ$100,MATCH(FIXED(L$6,0,TRUE),ES_NA2_0!$A$10:$AQ$10,0),FALSE)),":",VLOOKUP($A27,ES_NA2_0!$A$10:$AQ$100,MATCH(FIXED(L$6,0,TRUE),ES_NA2_0!$A$10:$AQ$10,0),FALSE))</f>
        <v>96.2</v>
      </c>
      <c r="M27" s="232">
        <f>IF(ISNA(VLOOKUP($A27,ES_NA2_0!$A$10:$AQ$100,MATCH(FIXED(M$6,0,TRUE),ES_NA2_0!$A$10:$AQ$10,0),FALSE)),":",VLOOKUP($A27,ES_NA2_0!$A$10:$AQ$100,MATCH(FIXED(M$6,0,TRUE),ES_NA2_0!$A$10:$AQ$10,0),FALSE))</f>
        <v>100</v>
      </c>
      <c r="N27" s="232">
        <f>IF(ISNA(VLOOKUP($A27,ES_NA2_0!$A$10:$AQ$100,MATCH(FIXED(N$6,0,TRUE),ES_NA2_0!$A$10:$AQ$10,0),FALSE)),":",VLOOKUP($A27,ES_NA2_0!$A$10:$AQ$100,MATCH(FIXED(N$6,0,TRUE),ES_NA2_0!$A$10:$AQ$10,0),FALSE))</f>
        <v>103.9</v>
      </c>
      <c r="O27" s="232">
        <f>IF(ISNA(VLOOKUP($A27,ES_NA2_0!$A$10:$AQ$100,MATCH(FIXED(O$6,0,TRUE),ES_NA2_0!$A$10:$AQ$10,0),FALSE)),":",VLOOKUP($A27,ES_NA2_0!$A$10:$AQ$100,MATCH(FIXED(O$6,0,TRUE),ES_NA2_0!$A$10:$AQ$10,0),FALSE))</f>
        <v>104</v>
      </c>
      <c r="P27" s="232">
        <f>IF(ISNA(VLOOKUP($A27,ES_NA2_0!$A$10:$AQ$100,MATCH(FIXED(P$6,0,TRUE),ES_NA2_0!$A$10:$AQ$10,0),FALSE)),":",VLOOKUP($A27,ES_NA2_0!$A$10:$AQ$100,MATCH(FIXED(P$6,0,TRUE),ES_NA2_0!$A$10:$AQ$10,0),FALSE))</f>
        <v>104.9</v>
      </c>
      <c r="Q27" s="232">
        <f>IF(ISNA(VLOOKUP($A27,ES_NA2_0!$A$10:$AQ$100,MATCH(FIXED(Q$6,0,TRUE),ES_NA2_0!$A$10:$AQ$10,0),FALSE)),":",VLOOKUP($A27,ES_NA2_0!$A$10:$AQ$100,MATCH(FIXED(Q$6,0,TRUE),ES_NA2_0!$A$10:$AQ$10,0),FALSE))</f>
        <v>97.8</v>
      </c>
      <c r="R27" s="232">
        <f>IF(ISNA(VLOOKUP($A27,ES_NA2_0!$A$10:$AQ$100,MATCH(FIXED(R$6,0,TRUE),ES_NA2_0!$A$10:$AQ$10,0),FALSE)),":",VLOOKUP($A27,ES_NA2_0!$A$10:$AQ$100,MATCH(FIXED(R$6,0,TRUE),ES_NA2_0!$A$10:$AQ$10,0),FALSE))</f>
        <v>98.9</v>
      </c>
      <c r="S27" s="232">
        <f>IF(ISNA(VLOOKUP($A27,ES_NA2_0!$A$10:$AQ$100,MATCH(FIXED(S$6,0,TRUE),ES_NA2_0!$A$10:$AQ$10,0),FALSE)),":",VLOOKUP($A27,ES_NA2_0!$A$10:$AQ$100,MATCH(FIXED(S$6,0,TRUE),ES_NA2_0!$A$10:$AQ$10,0),FALSE))</f>
        <v>100.4</v>
      </c>
      <c r="T27" s="232">
        <f>IF(ISNA(VLOOKUP($A27,ES_NA2_0!$A$10:$AQ$100,MATCH(FIXED(T$6,0,TRUE),ES_NA2_0!$A$10:$AQ$10,0),FALSE)),":",VLOOKUP($A27,ES_NA2_0!$A$10:$AQ$100,MATCH(FIXED(T$6,0,TRUE),ES_NA2_0!$A$10:$AQ$10,0),FALSE))</f>
        <v>98.7</v>
      </c>
      <c r="U27" s="232">
        <f>IF(ISNA(VLOOKUP($A27,ES_NA2_0!$A$10:$AQ$100,MATCH(FIXED(U$6,0,TRUE),ES_NA2_0!$A$10:$AQ$10,0),FALSE)),":",VLOOKUP($A27,ES_NA2_0!$A$10:$AQ$100,MATCH(FIXED(U$6,0,TRUE),ES_NA2_0!$A$10:$AQ$10,0),FALSE))</f>
        <v>99.8</v>
      </c>
      <c r="V27" s="232" t="str">
        <f>IF(ISNA(VLOOKUP($A27,ES_NA2_0!$A$10:$AQ$100,MATCH(FIXED(V$6,0,TRUE),ES_NA2_0!$A$10:$AQ$10,0),FALSE)),":",VLOOKUP($A27,ES_NA2_0!$A$10:$AQ$100,MATCH(FIXED(V$6,0,TRUE),ES_NA2_0!$A$10:$AQ$10,0),FALSE))</f>
        <v>:</v>
      </c>
      <c r="W27" s="232" t="str">
        <f>IF(ISNA(VLOOKUP($A27,ES_NA2_0!$A$10:$AQ$100,MATCH(FIXED(W$6,0,TRUE),ES_NA2_0!$A$10:$AQ$10,0),FALSE)),":",VLOOKUP($A27,ES_NA2_0!$A$10:$AQ$100,MATCH(FIXED(W$6,0,TRUE),ES_NA2_0!$A$10:$AQ$10,0),FALSE))</f>
        <v>:</v>
      </c>
    </row>
    <row r="28" spans="1:23">
      <c r="A28" s="230" t="str">
        <f>lookup!Z23</f>
        <v>Malta</v>
      </c>
      <c r="B28" s="232" t="str">
        <f>VLOOKUP(A28,lookup!$Z$2:$AA$77,2,FALSE)</f>
        <v>Μάλτα</v>
      </c>
      <c r="C28" s="232" t="str">
        <f>IF(ISNA(VLOOKUP($A28,ES_NA2_0!$A$10:$AQ$100,MATCH(FIXED(C$6,0,TRUE),ES_NA2_0!$A$10:$AQ$10,0),FALSE)),":",VLOOKUP($A28,ES_NA2_0!$A$10:$AQ$100,MATCH(FIXED(C$6,0,TRUE),ES_NA2_0!$A$10:$AQ$10,0),FALSE))</f>
        <v>:</v>
      </c>
      <c r="D28" s="232" t="str">
        <f>IF(ISNA(VLOOKUP($A28,ES_NA2_0!$A$10:$AQ$100,MATCH(FIXED(D$6,0,TRUE),ES_NA2_0!$A$10:$AQ$10,0),FALSE)),":",VLOOKUP($A28,ES_NA2_0!$A$10:$AQ$100,MATCH(FIXED(D$6,0,TRUE),ES_NA2_0!$A$10:$AQ$10,0),FALSE))</f>
        <v>:</v>
      </c>
      <c r="E28" s="232" t="str">
        <f>IF(ISNA(VLOOKUP($A28,ES_NA2_0!$A$10:$AQ$100,MATCH(FIXED(E$6,0,TRUE),ES_NA2_0!$A$10:$AQ$10,0),FALSE)),":",VLOOKUP($A28,ES_NA2_0!$A$10:$AQ$100,MATCH(FIXED(E$6,0,TRUE),ES_NA2_0!$A$10:$AQ$10,0),FALSE))</f>
        <v>:</v>
      </c>
      <c r="F28" s="232" t="str">
        <f>IF(ISNA(VLOOKUP($A28,ES_NA2_0!$A$10:$AQ$100,MATCH(FIXED(F$6,0,TRUE),ES_NA2_0!$A$10:$AQ$10,0),FALSE)),":",VLOOKUP($A28,ES_NA2_0!$A$10:$AQ$100,MATCH(FIXED(F$6,0,TRUE),ES_NA2_0!$A$10:$AQ$10,0),FALSE))</f>
        <v>:</v>
      </c>
      <c r="G28" s="232" t="str">
        <f>IF(ISNA(VLOOKUP($A28,ES_NA2_0!$A$10:$AQ$100,MATCH(FIXED(G$6,0,TRUE),ES_NA2_0!$A$10:$AQ$10,0),FALSE)),":",VLOOKUP($A28,ES_NA2_0!$A$10:$AQ$100,MATCH(FIXED(G$6,0,TRUE),ES_NA2_0!$A$10:$AQ$10,0),FALSE))</f>
        <v>:</v>
      </c>
      <c r="H28" s="232">
        <f>IF(ISNA(VLOOKUP($A28,ES_NA2_0!$A$10:$AQ$100,MATCH(FIXED(H$6,0,TRUE),ES_NA2_0!$A$10:$AQ$10,0),FALSE)),":",VLOOKUP($A28,ES_NA2_0!$A$10:$AQ$100,MATCH(FIXED(H$6,0,TRUE),ES_NA2_0!$A$10:$AQ$10,0),FALSE))</f>
        <v>93.8</v>
      </c>
      <c r="I28" s="232">
        <f>IF(ISNA(VLOOKUP($A28,ES_NA2_0!$A$10:$AQ$100,MATCH(FIXED(I$6,0,TRUE),ES_NA2_0!$A$10:$AQ$10,0),FALSE)),":",VLOOKUP($A28,ES_NA2_0!$A$10:$AQ$100,MATCH(FIXED(I$6,0,TRUE),ES_NA2_0!$A$10:$AQ$10,0),FALSE))</f>
        <v>93.8</v>
      </c>
      <c r="J28" s="232">
        <f>IF(ISNA(VLOOKUP($A28,ES_NA2_0!$A$10:$AQ$100,MATCH(FIXED(J$6,0,TRUE),ES_NA2_0!$A$10:$AQ$10,0),FALSE)),":",VLOOKUP($A28,ES_NA2_0!$A$10:$AQ$100,MATCH(FIXED(J$6,0,TRUE),ES_NA2_0!$A$10:$AQ$10,0),FALSE))</f>
        <v>96.1</v>
      </c>
      <c r="K28" s="232">
        <f>IF(ISNA(VLOOKUP($A28,ES_NA2_0!$A$10:$AQ$100,MATCH(FIXED(K$6,0,TRUE),ES_NA2_0!$A$10:$AQ$10,0),FALSE)),":",VLOOKUP($A28,ES_NA2_0!$A$10:$AQ$100,MATCH(FIXED(K$6,0,TRUE),ES_NA2_0!$A$10:$AQ$10,0),FALSE))</f>
        <v>96.8</v>
      </c>
      <c r="L28" s="232">
        <f>IF(ISNA(VLOOKUP($A28,ES_NA2_0!$A$10:$AQ$100,MATCH(FIXED(L$6,0,TRUE),ES_NA2_0!$A$10:$AQ$10,0),FALSE)),":",VLOOKUP($A28,ES_NA2_0!$A$10:$AQ$100,MATCH(FIXED(L$6,0,TRUE),ES_NA2_0!$A$10:$AQ$10,0),FALSE))</f>
        <v>96.5</v>
      </c>
      <c r="M28" s="232">
        <f>IF(ISNA(VLOOKUP($A28,ES_NA2_0!$A$10:$AQ$100,MATCH(FIXED(M$6,0,TRUE),ES_NA2_0!$A$10:$AQ$10,0),FALSE)),":",VLOOKUP($A28,ES_NA2_0!$A$10:$AQ$100,MATCH(FIXED(M$6,0,TRUE),ES_NA2_0!$A$10:$AQ$10,0),FALSE))</f>
        <v>100</v>
      </c>
      <c r="N28" s="232">
        <f>IF(ISNA(VLOOKUP($A28,ES_NA2_0!$A$10:$AQ$100,MATCH(FIXED(N$6,0,TRUE),ES_NA2_0!$A$10:$AQ$10,0),FALSE)),":",VLOOKUP($A28,ES_NA2_0!$A$10:$AQ$100,MATCH(FIXED(N$6,0,TRUE),ES_NA2_0!$A$10:$AQ$10,0),FALSE))</f>
        <v>102.6</v>
      </c>
      <c r="O28" s="232">
        <f>IF(ISNA(VLOOKUP($A28,ES_NA2_0!$A$10:$AQ$100,MATCH(FIXED(O$6,0,TRUE),ES_NA2_0!$A$10:$AQ$10,0),FALSE)),":",VLOOKUP($A28,ES_NA2_0!$A$10:$AQ$100,MATCH(FIXED(O$6,0,TRUE),ES_NA2_0!$A$10:$AQ$10,0),FALSE))</f>
        <v>106.8</v>
      </c>
      <c r="P28" s="232">
        <f>IF(ISNA(VLOOKUP($A28,ES_NA2_0!$A$10:$AQ$100,MATCH(FIXED(P$6,0,TRUE),ES_NA2_0!$A$10:$AQ$10,0),FALSE)),":",VLOOKUP($A28,ES_NA2_0!$A$10:$AQ$100,MATCH(FIXED(P$6,0,TRUE),ES_NA2_0!$A$10:$AQ$10,0),FALSE))</f>
        <v>110.9</v>
      </c>
      <c r="Q28" s="232">
        <f>IF(ISNA(VLOOKUP($A28,ES_NA2_0!$A$10:$AQ$100,MATCH(FIXED(Q$6,0,TRUE),ES_NA2_0!$A$10:$AQ$10,0),FALSE)),":",VLOOKUP($A28,ES_NA2_0!$A$10:$AQ$100,MATCH(FIXED(Q$6,0,TRUE),ES_NA2_0!$A$10:$AQ$10,0),FALSE))</f>
        <v>107.8</v>
      </c>
      <c r="R28" s="232">
        <f>IF(ISNA(VLOOKUP($A28,ES_NA2_0!$A$10:$AQ$100,MATCH(FIXED(R$6,0,TRUE),ES_NA2_0!$A$10:$AQ$10,0),FALSE)),":",VLOOKUP($A28,ES_NA2_0!$A$10:$AQ$100,MATCH(FIXED(R$6,0,TRUE),ES_NA2_0!$A$10:$AQ$10,0),FALSE))</f>
        <v>112.4</v>
      </c>
      <c r="S28" s="232">
        <f>IF(ISNA(VLOOKUP($A28,ES_NA2_0!$A$10:$AQ$100,MATCH(FIXED(S$6,0,TRUE),ES_NA2_0!$A$10:$AQ$10,0),FALSE)),":",VLOOKUP($A28,ES_NA2_0!$A$10:$AQ$100,MATCH(FIXED(S$6,0,TRUE),ES_NA2_0!$A$10:$AQ$10,0),FALSE))</f>
        <v>113.9</v>
      </c>
      <c r="T28" s="232">
        <f>IF(ISNA(VLOOKUP($A28,ES_NA2_0!$A$10:$AQ$100,MATCH(FIXED(T$6,0,TRUE),ES_NA2_0!$A$10:$AQ$10,0),FALSE)),":",VLOOKUP($A28,ES_NA2_0!$A$10:$AQ$100,MATCH(FIXED(T$6,0,TRUE),ES_NA2_0!$A$10:$AQ$10,0),FALSE))</f>
        <v>115.2</v>
      </c>
      <c r="U28" s="232">
        <f>IF(ISNA(VLOOKUP($A28,ES_NA2_0!$A$10:$AQ$100,MATCH(FIXED(U$6,0,TRUE),ES_NA2_0!$A$10:$AQ$10,0),FALSE)),":",VLOOKUP($A28,ES_NA2_0!$A$10:$AQ$100,MATCH(FIXED(U$6,0,TRUE),ES_NA2_0!$A$10:$AQ$10,0),FALSE))</f>
        <v>118.5</v>
      </c>
      <c r="V28" s="232" t="str">
        <f>IF(ISNA(VLOOKUP($A28,ES_NA2_0!$A$10:$AQ$100,MATCH(FIXED(V$6,0,TRUE),ES_NA2_0!$A$10:$AQ$10,0),FALSE)),":",VLOOKUP($A28,ES_NA2_0!$A$10:$AQ$100,MATCH(FIXED(V$6,0,TRUE),ES_NA2_0!$A$10:$AQ$10,0),FALSE))</f>
        <v>:</v>
      </c>
      <c r="W28" s="232" t="str">
        <f>IF(ISNA(VLOOKUP($A28,ES_NA2_0!$A$10:$AQ$100,MATCH(FIXED(W$6,0,TRUE),ES_NA2_0!$A$10:$AQ$10,0),FALSE)),":",VLOOKUP($A28,ES_NA2_0!$A$10:$AQ$100,MATCH(FIXED(W$6,0,TRUE),ES_NA2_0!$A$10:$AQ$10,0),FALSE))</f>
        <v>:</v>
      </c>
    </row>
    <row r="29" spans="1:23">
      <c r="A29" s="230" t="str">
        <f>lookup!Z24</f>
        <v>Netherlands</v>
      </c>
      <c r="B29" s="232" t="str">
        <f>VLOOKUP(A29,lookup!$Z$2:$AA$77,2,FALSE)</f>
        <v>Ολλανδία</v>
      </c>
      <c r="C29" s="232">
        <f>IF(ISNA(VLOOKUP($A29,ES_NA2_0!$A$10:$AQ$100,MATCH(FIXED(C$6,0,TRUE),ES_NA2_0!$A$10:$AQ$10,0),FALSE)),":",VLOOKUP($A29,ES_NA2_0!$A$10:$AQ$100,MATCH(FIXED(C$6,0,TRUE),ES_NA2_0!$A$10:$AQ$10,0),FALSE))</f>
        <v>76.8</v>
      </c>
      <c r="D29" s="232">
        <f>IF(ISNA(VLOOKUP($A29,ES_NA2_0!$A$10:$AQ$100,MATCH(FIXED(D$6,0,TRUE),ES_NA2_0!$A$10:$AQ$10,0),FALSE)),":",VLOOKUP($A29,ES_NA2_0!$A$10:$AQ$100,MATCH(FIXED(D$6,0,TRUE),ES_NA2_0!$A$10:$AQ$10,0),FALSE))</f>
        <v>79.400000000000006</v>
      </c>
      <c r="E29" s="232">
        <f>IF(ISNA(VLOOKUP($A29,ES_NA2_0!$A$10:$AQ$100,MATCH(FIXED(E$6,0,TRUE),ES_NA2_0!$A$10:$AQ$10,0),FALSE)),":",VLOOKUP($A29,ES_NA2_0!$A$10:$AQ$100,MATCH(FIXED(E$6,0,TRUE),ES_NA2_0!$A$10:$AQ$10,0),FALSE))</f>
        <v>82.8</v>
      </c>
      <c r="F29" s="232">
        <f>IF(ISNA(VLOOKUP($A29,ES_NA2_0!$A$10:$AQ$100,MATCH(FIXED(F$6,0,TRUE),ES_NA2_0!$A$10:$AQ$10,0),FALSE)),":",VLOOKUP($A29,ES_NA2_0!$A$10:$AQ$100,MATCH(FIXED(F$6,0,TRUE),ES_NA2_0!$A$10:$AQ$10,0),FALSE))</f>
        <v>86.1</v>
      </c>
      <c r="G29" s="232">
        <f>IF(ISNA(VLOOKUP($A29,ES_NA2_0!$A$10:$AQ$100,MATCH(FIXED(G$6,0,TRUE),ES_NA2_0!$A$10:$AQ$10,0),FALSE)),":",VLOOKUP($A29,ES_NA2_0!$A$10:$AQ$100,MATCH(FIXED(G$6,0,TRUE),ES_NA2_0!$A$10:$AQ$10,0),FALSE))</f>
        <v>90.1</v>
      </c>
      <c r="H29" s="232">
        <f>IF(ISNA(VLOOKUP($A29,ES_NA2_0!$A$10:$AQ$100,MATCH(FIXED(H$6,0,TRUE),ES_NA2_0!$A$10:$AQ$10,0),FALSE)),":",VLOOKUP($A29,ES_NA2_0!$A$10:$AQ$100,MATCH(FIXED(H$6,0,TRUE),ES_NA2_0!$A$10:$AQ$10,0),FALSE))</f>
        <v>93.7</v>
      </c>
      <c r="I29" s="232">
        <f>IF(ISNA(VLOOKUP($A29,ES_NA2_0!$A$10:$AQ$100,MATCH(FIXED(I$6,0,TRUE),ES_NA2_0!$A$10:$AQ$10,0),FALSE)),":",VLOOKUP($A29,ES_NA2_0!$A$10:$AQ$100,MATCH(FIXED(I$6,0,TRUE),ES_NA2_0!$A$10:$AQ$10,0),FALSE))</f>
        <v>95.5</v>
      </c>
      <c r="J29" s="232">
        <f>IF(ISNA(VLOOKUP($A29,ES_NA2_0!$A$10:$AQ$100,MATCH(FIXED(J$6,0,TRUE),ES_NA2_0!$A$10:$AQ$10,0),FALSE)),":",VLOOKUP($A29,ES_NA2_0!$A$10:$AQ$100,MATCH(FIXED(J$6,0,TRUE),ES_NA2_0!$A$10:$AQ$10,0),FALSE))</f>
        <v>95.5</v>
      </c>
      <c r="K29" s="232">
        <f>IF(ISNA(VLOOKUP($A29,ES_NA2_0!$A$10:$AQ$100,MATCH(FIXED(K$6,0,TRUE),ES_NA2_0!$A$10:$AQ$10,0),FALSE)),":",VLOOKUP($A29,ES_NA2_0!$A$10:$AQ$100,MATCH(FIXED(K$6,0,TRUE),ES_NA2_0!$A$10:$AQ$10,0),FALSE))</f>
        <v>95.9</v>
      </c>
      <c r="L29" s="232">
        <f>IF(ISNA(VLOOKUP($A29,ES_NA2_0!$A$10:$AQ$100,MATCH(FIXED(L$6,0,TRUE),ES_NA2_0!$A$10:$AQ$10,0),FALSE)),":",VLOOKUP($A29,ES_NA2_0!$A$10:$AQ$100,MATCH(FIXED(L$6,0,TRUE),ES_NA2_0!$A$10:$AQ$10,0),FALSE))</f>
        <v>98</v>
      </c>
      <c r="M29" s="232">
        <f>IF(ISNA(VLOOKUP($A29,ES_NA2_0!$A$10:$AQ$100,MATCH(FIXED(M$6,0,TRUE),ES_NA2_0!$A$10:$AQ$10,0),FALSE)),":",VLOOKUP($A29,ES_NA2_0!$A$10:$AQ$100,MATCH(FIXED(M$6,0,TRUE),ES_NA2_0!$A$10:$AQ$10,0),FALSE))</f>
        <v>100</v>
      </c>
      <c r="N29" s="232">
        <f>IF(ISNA(VLOOKUP($A29,ES_NA2_0!$A$10:$AQ$100,MATCH(FIXED(N$6,0,TRUE),ES_NA2_0!$A$10:$AQ$10,0),FALSE)),":",VLOOKUP($A29,ES_NA2_0!$A$10:$AQ$100,MATCH(FIXED(N$6,0,TRUE),ES_NA2_0!$A$10:$AQ$10,0),FALSE))</f>
        <v>103.4</v>
      </c>
      <c r="O29" s="232">
        <f>IF(ISNA(VLOOKUP($A29,ES_NA2_0!$A$10:$AQ$100,MATCH(FIXED(O$6,0,TRUE),ES_NA2_0!$A$10:$AQ$10,0),FALSE)),":",VLOOKUP($A29,ES_NA2_0!$A$10:$AQ$100,MATCH(FIXED(O$6,0,TRUE),ES_NA2_0!$A$10:$AQ$10,0),FALSE))</f>
        <v>107.4</v>
      </c>
      <c r="P29" s="232">
        <f>IF(ISNA(VLOOKUP($A29,ES_NA2_0!$A$10:$AQ$100,MATCH(FIXED(P$6,0,TRUE),ES_NA2_0!$A$10:$AQ$10,0),FALSE)),":",VLOOKUP($A29,ES_NA2_0!$A$10:$AQ$100,MATCH(FIXED(P$6,0,TRUE),ES_NA2_0!$A$10:$AQ$10,0),FALSE))</f>
        <v>109.4</v>
      </c>
      <c r="Q29" s="232">
        <f>IF(ISNA(VLOOKUP($A29,ES_NA2_0!$A$10:$AQ$100,MATCH(FIXED(Q$6,0,TRUE),ES_NA2_0!$A$10:$AQ$10,0),FALSE)),":",VLOOKUP($A29,ES_NA2_0!$A$10:$AQ$100,MATCH(FIXED(Q$6,0,TRUE),ES_NA2_0!$A$10:$AQ$10,0),FALSE))</f>
        <v>105.4</v>
      </c>
      <c r="R29" s="232">
        <f>IF(ISNA(VLOOKUP($A29,ES_NA2_0!$A$10:$AQ$100,MATCH(FIXED(R$6,0,TRUE),ES_NA2_0!$A$10:$AQ$10,0),FALSE)),":",VLOOKUP($A29,ES_NA2_0!$A$10:$AQ$100,MATCH(FIXED(R$6,0,TRUE),ES_NA2_0!$A$10:$AQ$10,0),FALSE))</f>
        <v>107</v>
      </c>
      <c r="S29" s="232">
        <f>IF(ISNA(VLOOKUP($A29,ES_NA2_0!$A$10:$AQ$100,MATCH(FIXED(S$6,0,TRUE),ES_NA2_0!$A$10:$AQ$10,0),FALSE)),":",VLOOKUP($A29,ES_NA2_0!$A$10:$AQ$100,MATCH(FIXED(S$6,0,TRUE),ES_NA2_0!$A$10:$AQ$10,0),FALSE))</f>
        <v>108</v>
      </c>
      <c r="T29" s="232">
        <f>IF(ISNA(VLOOKUP($A29,ES_NA2_0!$A$10:$AQ$100,MATCH(FIXED(T$6,0,TRUE),ES_NA2_0!$A$10:$AQ$10,0),FALSE)),":",VLOOKUP($A29,ES_NA2_0!$A$10:$AQ$100,MATCH(FIXED(T$6,0,TRUE),ES_NA2_0!$A$10:$AQ$10,0),FALSE))</f>
        <v>106.6</v>
      </c>
      <c r="U29" s="232">
        <f>IF(ISNA(VLOOKUP($A29,ES_NA2_0!$A$10:$AQ$100,MATCH(FIXED(U$6,0,TRUE),ES_NA2_0!$A$10:$AQ$10,0),FALSE)),":",VLOOKUP($A29,ES_NA2_0!$A$10:$AQ$100,MATCH(FIXED(U$6,0,TRUE),ES_NA2_0!$A$10:$AQ$10,0),FALSE))</f>
        <v>105.8</v>
      </c>
      <c r="V29" s="232" t="str">
        <f>IF(ISNA(VLOOKUP($A29,ES_NA2_0!$A$10:$AQ$100,MATCH(FIXED(V$6,0,TRUE),ES_NA2_0!$A$10:$AQ$10,0),FALSE)),":",VLOOKUP($A29,ES_NA2_0!$A$10:$AQ$100,MATCH(FIXED(V$6,0,TRUE),ES_NA2_0!$A$10:$AQ$10,0),FALSE))</f>
        <v>:</v>
      </c>
      <c r="W29" s="232" t="str">
        <f>IF(ISNA(VLOOKUP($A29,ES_NA2_0!$A$10:$AQ$100,MATCH(FIXED(W$6,0,TRUE),ES_NA2_0!$A$10:$AQ$10,0),FALSE)),":",VLOOKUP($A29,ES_NA2_0!$A$10:$AQ$100,MATCH(FIXED(W$6,0,TRUE),ES_NA2_0!$A$10:$AQ$10,0),FALSE))</f>
        <v>:</v>
      </c>
    </row>
    <row r="30" spans="1:23">
      <c r="A30" s="230" t="str">
        <f>lookup!Z25</f>
        <v>Austria</v>
      </c>
      <c r="B30" s="232" t="str">
        <f>VLOOKUP(A30,lookup!$Z$2:$AA$77,2,FALSE)</f>
        <v>Αυστρία</v>
      </c>
      <c r="C30" s="232">
        <f>IF(ISNA(VLOOKUP($A30,ES_NA2_0!$A$10:$AQ$100,MATCH(FIXED(C$6,0,TRUE),ES_NA2_0!$A$10:$AQ$10,0),FALSE)),":",VLOOKUP($A30,ES_NA2_0!$A$10:$AQ$100,MATCH(FIXED(C$6,0,TRUE),ES_NA2_0!$A$10:$AQ$10,0),FALSE))</f>
        <v>78.8</v>
      </c>
      <c r="D30" s="232">
        <f>IF(ISNA(VLOOKUP($A30,ES_NA2_0!$A$10:$AQ$100,MATCH(FIXED(D$6,0,TRUE),ES_NA2_0!$A$10:$AQ$10,0),FALSE)),":",VLOOKUP($A30,ES_NA2_0!$A$10:$AQ$100,MATCH(FIXED(D$6,0,TRUE),ES_NA2_0!$A$10:$AQ$10,0),FALSE))</f>
        <v>80.7</v>
      </c>
      <c r="E30" s="232">
        <f>IF(ISNA(VLOOKUP($A30,ES_NA2_0!$A$10:$AQ$100,MATCH(FIXED(E$6,0,TRUE),ES_NA2_0!$A$10:$AQ$10,0),FALSE)),":",VLOOKUP($A30,ES_NA2_0!$A$10:$AQ$100,MATCH(FIXED(E$6,0,TRUE),ES_NA2_0!$A$10:$AQ$10,0),FALSE))</f>
        <v>82.6</v>
      </c>
      <c r="F30" s="232">
        <f>IF(ISNA(VLOOKUP($A30,ES_NA2_0!$A$10:$AQ$100,MATCH(FIXED(F$6,0,TRUE),ES_NA2_0!$A$10:$AQ$10,0),FALSE)),":",VLOOKUP($A30,ES_NA2_0!$A$10:$AQ$100,MATCH(FIXED(F$6,0,TRUE),ES_NA2_0!$A$10:$AQ$10,0),FALSE))</f>
        <v>85.7</v>
      </c>
      <c r="G30" s="232">
        <f>IF(ISNA(VLOOKUP($A30,ES_NA2_0!$A$10:$AQ$100,MATCH(FIXED(G$6,0,TRUE),ES_NA2_0!$A$10:$AQ$10,0),FALSE)),":",VLOOKUP($A30,ES_NA2_0!$A$10:$AQ$100,MATCH(FIXED(G$6,0,TRUE),ES_NA2_0!$A$10:$AQ$10,0),FALSE))</f>
        <v>88.8</v>
      </c>
      <c r="H30" s="232">
        <f>IF(ISNA(VLOOKUP($A30,ES_NA2_0!$A$10:$AQ$100,MATCH(FIXED(H$6,0,TRUE),ES_NA2_0!$A$10:$AQ$10,0),FALSE)),":",VLOOKUP($A30,ES_NA2_0!$A$10:$AQ$100,MATCH(FIXED(H$6,0,TRUE),ES_NA2_0!$A$10:$AQ$10,0),FALSE))</f>
        <v>92</v>
      </c>
      <c r="I30" s="232">
        <f>IF(ISNA(VLOOKUP($A30,ES_NA2_0!$A$10:$AQ$100,MATCH(FIXED(I$6,0,TRUE),ES_NA2_0!$A$10:$AQ$10,0),FALSE)),":",VLOOKUP($A30,ES_NA2_0!$A$10:$AQ$100,MATCH(FIXED(I$6,0,TRUE),ES_NA2_0!$A$10:$AQ$10,0),FALSE))</f>
        <v>92.8</v>
      </c>
      <c r="J30" s="232">
        <f>IF(ISNA(VLOOKUP($A30,ES_NA2_0!$A$10:$AQ$100,MATCH(FIXED(J$6,0,TRUE),ES_NA2_0!$A$10:$AQ$10,0),FALSE)),":",VLOOKUP($A30,ES_NA2_0!$A$10:$AQ$100,MATCH(FIXED(J$6,0,TRUE),ES_NA2_0!$A$10:$AQ$10,0),FALSE))</f>
        <v>94.4</v>
      </c>
      <c r="K30" s="232">
        <f>IF(ISNA(VLOOKUP($A30,ES_NA2_0!$A$10:$AQ$100,MATCH(FIXED(K$6,0,TRUE),ES_NA2_0!$A$10:$AQ$10,0),FALSE)),":",VLOOKUP($A30,ES_NA2_0!$A$10:$AQ$100,MATCH(FIXED(K$6,0,TRUE),ES_NA2_0!$A$10:$AQ$10,0),FALSE))</f>
        <v>95.2</v>
      </c>
      <c r="L30" s="232">
        <f>IF(ISNA(VLOOKUP($A30,ES_NA2_0!$A$10:$AQ$100,MATCH(FIXED(L$6,0,TRUE),ES_NA2_0!$A$10:$AQ$10,0),FALSE)),":",VLOOKUP($A30,ES_NA2_0!$A$10:$AQ$100,MATCH(FIXED(L$6,0,TRUE),ES_NA2_0!$A$10:$AQ$10,0),FALSE))</f>
        <v>97.7</v>
      </c>
      <c r="M30" s="232">
        <f>IF(ISNA(VLOOKUP($A30,ES_NA2_0!$A$10:$AQ$100,MATCH(FIXED(M$6,0,TRUE),ES_NA2_0!$A$10:$AQ$10,0),FALSE)),":",VLOOKUP($A30,ES_NA2_0!$A$10:$AQ$100,MATCH(FIXED(M$6,0,TRUE),ES_NA2_0!$A$10:$AQ$10,0),FALSE))</f>
        <v>100</v>
      </c>
      <c r="N30" s="232">
        <f>IF(ISNA(VLOOKUP($A30,ES_NA2_0!$A$10:$AQ$100,MATCH(FIXED(N$6,0,TRUE),ES_NA2_0!$A$10:$AQ$10,0),FALSE)),":",VLOOKUP($A30,ES_NA2_0!$A$10:$AQ$100,MATCH(FIXED(N$6,0,TRUE),ES_NA2_0!$A$10:$AQ$10,0),FALSE))</f>
        <v>103.7</v>
      </c>
      <c r="O30" s="232">
        <f>IF(ISNA(VLOOKUP($A30,ES_NA2_0!$A$10:$AQ$100,MATCH(FIXED(O$6,0,TRUE),ES_NA2_0!$A$10:$AQ$10,0),FALSE)),":",VLOOKUP($A30,ES_NA2_0!$A$10:$AQ$100,MATCH(FIXED(O$6,0,TRUE),ES_NA2_0!$A$10:$AQ$10,0),FALSE))</f>
        <v>107.5</v>
      </c>
      <c r="P30" s="232">
        <f>IF(ISNA(VLOOKUP($A30,ES_NA2_0!$A$10:$AQ$100,MATCH(FIXED(P$6,0,TRUE),ES_NA2_0!$A$10:$AQ$10,0),FALSE)),":",VLOOKUP($A30,ES_NA2_0!$A$10:$AQ$100,MATCH(FIXED(P$6,0,TRUE),ES_NA2_0!$A$10:$AQ$10,0),FALSE))</f>
        <v>109.1</v>
      </c>
      <c r="Q30" s="232">
        <f>IF(ISNA(VLOOKUP($A30,ES_NA2_0!$A$10:$AQ$100,MATCH(FIXED(Q$6,0,TRUE),ES_NA2_0!$A$10:$AQ$10,0),FALSE)),":",VLOOKUP($A30,ES_NA2_0!$A$10:$AQ$100,MATCH(FIXED(Q$6,0,TRUE),ES_NA2_0!$A$10:$AQ$10,0),FALSE))</f>
        <v>104.9</v>
      </c>
      <c r="R30" s="232">
        <f>IF(ISNA(VLOOKUP($A30,ES_NA2_0!$A$10:$AQ$100,MATCH(FIXED(R$6,0,TRUE),ES_NA2_0!$A$10:$AQ$10,0),FALSE)),":",VLOOKUP($A30,ES_NA2_0!$A$10:$AQ$100,MATCH(FIXED(R$6,0,TRUE),ES_NA2_0!$A$10:$AQ$10,0),FALSE))</f>
        <v>106.7</v>
      </c>
      <c r="S30" s="232">
        <f>IF(ISNA(VLOOKUP($A30,ES_NA2_0!$A$10:$AQ$100,MATCH(FIXED(S$6,0,TRUE),ES_NA2_0!$A$10:$AQ$10,0),FALSE)),":",VLOOKUP($A30,ES_NA2_0!$A$10:$AQ$100,MATCH(FIXED(S$6,0,TRUE),ES_NA2_0!$A$10:$AQ$10,0),FALSE))</f>
        <v>109.8</v>
      </c>
      <c r="T30" s="232">
        <f>IF(ISNA(VLOOKUP($A30,ES_NA2_0!$A$10:$AQ$100,MATCH(FIXED(T$6,0,TRUE),ES_NA2_0!$A$10:$AQ$10,0),FALSE)),":",VLOOKUP($A30,ES_NA2_0!$A$10:$AQ$100,MATCH(FIXED(T$6,0,TRUE),ES_NA2_0!$A$10:$AQ$10,0),FALSE))</f>
        <v>110.7</v>
      </c>
      <c r="U30" s="232">
        <f>IF(ISNA(VLOOKUP($A30,ES_NA2_0!$A$10:$AQ$100,MATCH(FIXED(U$6,0,TRUE),ES_NA2_0!$A$10:$AQ$10,0),FALSE)),":",VLOOKUP($A30,ES_NA2_0!$A$10:$AQ$100,MATCH(FIXED(U$6,0,TRUE),ES_NA2_0!$A$10:$AQ$10,0),FALSE))</f>
        <v>111.1</v>
      </c>
      <c r="V30" s="232" t="str">
        <f>IF(ISNA(VLOOKUP($A30,ES_NA2_0!$A$10:$AQ$100,MATCH(FIXED(V$6,0,TRUE),ES_NA2_0!$A$10:$AQ$10,0),FALSE)),":",VLOOKUP($A30,ES_NA2_0!$A$10:$AQ$100,MATCH(FIXED(V$6,0,TRUE),ES_NA2_0!$A$10:$AQ$10,0),FALSE))</f>
        <v>:</v>
      </c>
      <c r="W30" s="232" t="str">
        <f>IF(ISNA(VLOOKUP($A30,ES_NA2_0!$A$10:$AQ$100,MATCH(FIXED(W$6,0,TRUE),ES_NA2_0!$A$10:$AQ$10,0),FALSE)),":",VLOOKUP($A30,ES_NA2_0!$A$10:$AQ$100,MATCH(FIXED(W$6,0,TRUE),ES_NA2_0!$A$10:$AQ$10,0),FALSE))</f>
        <v>:</v>
      </c>
    </row>
    <row r="31" spans="1:23">
      <c r="A31" s="230" t="str">
        <f>lookup!Z26</f>
        <v>Poland</v>
      </c>
      <c r="B31" s="232" t="str">
        <f>VLOOKUP(A31,lookup!$Z$2:$AA$77,2,FALSE)</f>
        <v>Πολωνία</v>
      </c>
      <c r="C31" s="232">
        <f>IF(ISNA(VLOOKUP($A31,ES_NA2_0!$A$10:$AQ$100,MATCH(FIXED(C$6,0,TRUE),ES_NA2_0!$A$10:$AQ$10,0),FALSE)),":",VLOOKUP($A31,ES_NA2_0!$A$10:$AQ$100,MATCH(FIXED(C$6,0,TRUE),ES_NA2_0!$A$10:$AQ$10,0),FALSE))</f>
        <v>66</v>
      </c>
      <c r="D31" s="232">
        <f>IF(ISNA(VLOOKUP($A31,ES_NA2_0!$A$10:$AQ$100,MATCH(FIXED(D$6,0,TRUE),ES_NA2_0!$A$10:$AQ$10,0),FALSE)),":",VLOOKUP($A31,ES_NA2_0!$A$10:$AQ$100,MATCH(FIXED(D$6,0,TRUE),ES_NA2_0!$A$10:$AQ$10,0),FALSE))</f>
        <v>70.099999999999994</v>
      </c>
      <c r="E31" s="232">
        <f>IF(ISNA(VLOOKUP($A31,ES_NA2_0!$A$10:$AQ$100,MATCH(FIXED(E$6,0,TRUE),ES_NA2_0!$A$10:$AQ$10,0),FALSE)),":",VLOOKUP($A31,ES_NA2_0!$A$10:$AQ$100,MATCH(FIXED(E$6,0,TRUE),ES_NA2_0!$A$10:$AQ$10,0),FALSE))</f>
        <v>75.099999999999994</v>
      </c>
      <c r="F31" s="232">
        <f>IF(ISNA(VLOOKUP($A31,ES_NA2_0!$A$10:$AQ$100,MATCH(FIXED(F$6,0,TRUE),ES_NA2_0!$A$10:$AQ$10,0),FALSE)),":",VLOOKUP($A31,ES_NA2_0!$A$10:$AQ$100,MATCH(FIXED(F$6,0,TRUE),ES_NA2_0!$A$10:$AQ$10,0),FALSE))</f>
        <v>78.8</v>
      </c>
      <c r="G31" s="232">
        <f>IF(ISNA(VLOOKUP($A31,ES_NA2_0!$A$10:$AQ$100,MATCH(FIXED(G$6,0,TRUE),ES_NA2_0!$A$10:$AQ$10,0),FALSE)),":",VLOOKUP($A31,ES_NA2_0!$A$10:$AQ$100,MATCH(FIXED(G$6,0,TRUE),ES_NA2_0!$A$10:$AQ$10,0),FALSE))</f>
        <v>82.4</v>
      </c>
      <c r="H31" s="232">
        <f>IF(ISNA(VLOOKUP($A31,ES_NA2_0!$A$10:$AQ$100,MATCH(FIXED(H$6,0,TRUE),ES_NA2_0!$A$10:$AQ$10,0),FALSE)),":",VLOOKUP($A31,ES_NA2_0!$A$10:$AQ$100,MATCH(FIXED(H$6,0,TRUE),ES_NA2_0!$A$10:$AQ$10,0),FALSE))</f>
        <v>85.9</v>
      </c>
      <c r="I31" s="232">
        <f>IF(ISNA(VLOOKUP($A31,ES_NA2_0!$A$10:$AQ$100,MATCH(FIXED(I$6,0,TRUE),ES_NA2_0!$A$10:$AQ$10,0),FALSE)),":",VLOOKUP($A31,ES_NA2_0!$A$10:$AQ$100,MATCH(FIXED(I$6,0,TRUE),ES_NA2_0!$A$10:$AQ$10,0),FALSE))</f>
        <v>86.9</v>
      </c>
      <c r="J31" s="232">
        <f>IF(ISNA(VLOOKUP($A31,ES_NA2_0!$A$10:$AQ$100,MATCH(FIXED(J$6,0,TRUE),ES_NA2_0!$A$10:$AQ$10,0),FALSE)),":",VLOOKUP($A31,ES_NA2_0!$A$10:$AQ$100,MATCH(FIXED(J$6,0,TRUE),ES_NA2_0!$A$10:$AQ$10,0),FALSE))</f>
        <v>88.2</v>
      </c>
      <c r="K31" s="232">
        <f>IF(ISNA(VLOOKUP($A31,ES_NA2_0!$A$10:$AQ$100,MATCH(FIXED(K$6,0,TRUE),ES_NA2_0!$A$10:$AQ$10,0),FALSE)),":",VLOOKUP($A31,ES_NA2_0!$A$10:$AQ$100,MATCH(FIXED(K$6,0,TRUE),ES_NA2_0!$A$10:$AQ$10,0),FALSE))</f>
        <v>91.6</v>
      </c>
      <c r="L31" s="232">
        <f>IF(ISNA(VLOOKUP($A31,ES_NA2_0!$A$10:$AQ$100,MATCH(FIXED(L$6,0,TRUE),ES_NA2_0!$A$10:$AQ$10,0),FALSE)),":",VLOOKUP($A31,ES_NA2_0!$A$10:$AQ$100,MATCH(FIXED(L$6,0,TRUE),ES_NA2_0!$A$10:$AQ$10,0),FALSE))</f>
        <v>96.5</v>
      </c>
      <c r="M31" s="232">
        <f>IF(ISNA(VLOOKUP($A31,ES_NA2_0!$A$10:$AQ$100,MATCH(FIXED(M$6,0,TRUE),ES_NA2_0!$A$10:$AQ$10,0),FALSE)),":",VLOOKUP($A31,ES_NA2_0!$A$10:$AQ$100,MATCH(FIXED(M$6,0,TRUE),ES_NA2_0!$A$10:$AQ$10,0),FALSE))</f>
        <v>100</v>
      </c>
      <c r="N31" s="232">
        <f>IF(ISNA(VLOOKUP($A31,ES_NA2_0!$A$10:$AQ$100,MATCH(FIXED(N$6,0,TRUE),ES_NA2_0!$A$10:$AQ$10,0),FALSE)),":",VLOOKUP($A31,ES_NA2_0!$A$10:$AQ$100,MATCH(FIXED(N$6,0,TRUE),ES_NA2_0!$A$10:$AQ$10,0),FALSE))</f>
        <v>106.2</v>
      </c>
      <c r="O31" s="232">
        <f>IF(ISNA(VLOOKUP($A31,ES_NA2_0!$A$10:$AQ$100,MATCH(FIXED(O$6,0,TRUE),ES_NA2_0!$A$10:$AQ$10,0),FALSE)),":",VLOOKUP($A31,ES_NA2_0!$A$10:$AQ$100,MATCH(FIXED(O$6,0,TRUE),ES_NA2_0!$A$10:$AQ$10,0),FALSE))</f>
        <v>113.4</v>
      </c>
      <c r="P31" s="232">
        <f>IF(ISNA(VLOOKUP($A31,ES_NA2_0!$A$10:$AQ$100,MATCH(FIXED(P$6,0,TRUE),ES_NA2_0!$A$10:$AQ$10,0),FALSE)),":",VLOOKUP($A31,ES_NA2_0!$A$10:$AQ$100,MATCH(FIXED(P$6,0,TRUE),ES_NA2_0!$A$10:$AQ$10,0),FALSE))</f>
        <v>119.3</v>
      </c>
      <c r="Q31" s="232">
        <f>IF(ISNA(VLOOKUP($A31,ES_NA2_0!$A$10:$AQ$100,MATCH(FIXED(Q$6,0,TRUE),ES_NA2_0!$A$10:$AQ$10,0),FALSE)),":",VLOOKUP($A31,ES_NA2_0!$A$10:$AQ$100,MATCH(FIXED(Q$6,0,TRUE),ES_NA2_0!$A$10:$AQ$10,0),FALSE))</f>
        <v>121.2</v>
      </c>
      <c r="R31" s="232">
        <f>IF(ISNA(VLOOKUP($A31,ES_NA2_0!$A$10:$AQ$100,MATCH(FIXED(R$6,0,TRUE),ES_NA2_0!$A$10:$AQ$10,0),FALSE)),":",VLOOKUP($A31,ES_NA2_0!$A$10:$AQ$100,MATCH(FIXED(R$6,0,TRUE),ES_NA2_0!$A$10:$AQ$10,0),FALSE))</f>
        <v>125.9</v>
      </c>
      <c r="S31" s="232">
        <f>IF(ISNA(VLOOKUP($A31,ES_NA2_0!$A$10:$AQ$100,MATCH(FIXED(S$6,0,TRUE),ES_NA2_0!$A$10:$AQ$10,0),FALSE)),":",VLOOKUP($A31,ES_NA2_0!$A$10:$AQ$100,MATCH(FIXED(S$6,0,TRUE),ES_NA2_0!$A$10:$AQ$10,0),FALSE))</f>
        <v>131.6</v>
      </c>
      <c r="T31" s="232">
        <f>IF(ISNA(VLOOKUP($A31,ES_NA2_0!$A$10:$AQ$100,MATCH(FIXED(T$6,0,TRUE),ES_NA2_0!$A$10:$AQ$10,0),FALSE)),":",VLOOKUP($A31,ES_NA2_0!$A$10:$AQ$100,MATCH(FIXED(T$6,0,TRUE),ES_NA2_0!$A$10:$AQ$10,0),FALSE))</f>
        <v>134.19999999999999</v>
      </c>
      <c r="U31" s="232">
        <f>IF(ISNA(VLOOKUP($A31,ES_NA2_0!$A$10:$AQ$100,MATCH(FIXED(U$6,0,TRUE),ES_NA2_0!$A$10:$AQ$10,0),FALSE)),":",VLOOKUP($A31,ES_NA2_0!$A$10:$AQ$100,MATCH(FIXED(U$6,0,TRUE),ES_NA2_0!$A$10:$AQ$10,0),FALSE))</f>
        <v>136.30000000000001</v>
      </c>
      <c r="V31" s="232" t="str">
        <f>IF(ISNA(VLOOKUP($A31,ES_NA2_0!$A$10:$AQ$100,MATCH(FIXED(V$6,0,TRUE),ES_NA2_0!$A$10:$AQ$10,0),FALSE)),":",VLOOKUP($A31,ES_NA2_0!$A$10:$AQ$100,MATCH(FIXED(V$6,0,TRUE),ES_NA2_0!$A$10:$AQ$10,0),FALSE))</f>
        <v>:</v>
      </c>
      <c r="W31" s="232" t="str">
        <f>IF(ISNA(VLOOKUP($A31,ES_NA2_0!$A$10:$AQ$100,MATCH(FIXED(W$6,0,TRUE),ES_NA2_0!$A$10:$AQ$10,0),FALSE)),":",VLOOKUP($A31,ES_NA2_0!$A$10:$AQ$100,MATCH(FIXED(W$6,0,TRUE),ES_NA2_0!$A$10:$AQ$10,0),FALSE))</f>
        <v>:</v>
      </c>
    </row>
    <row r="32" spans="1:23">
      <c r="A32" s="230" t="str">
        <f>lookup!Z27</f>
        <v>Portugal</v>
      </c>
      <c r="B32" s="232" t="str">
        <f>VLOOKUP(A32,lookup!$Z$2:$AA$77,2,FALSE)</f>
        <v>Πορτογαλία</v>
      </c>
      <c r="C32" s="232">
        <f>IF(ISNA(VLOOKUP($A32,ES_NA2_0!$A$10:$AQ$100,MATCH(FIXED(C$6,0,TRUE),ES_NA2_0!$A$10:$AQ$10,0),FALSE)),":",VLOOKUP($A32,ES_NA2_0!$A$10:$AQ$100,MATCH(FIXED(C$6,0,TRUE),ES_NA2_0!$A$10:$AQ$10,0),FALSE))</f>
        <v>78</v>
      </c>
      <c r="D32" s="232">
        <f>IF(ISNA(VLOOKUP($A32,ES_NA2_0!$A$10:$AQ$100,MATCH(FIXED(D$6,0,TRUE),ES_NA2_0!$A$10:$AQ$10,0),FALSE)),":",VLOOKUP($A32,ES_NA2_0!$A$10:$AQ$100,MATCH(FIXED(D$6,0,TRUE),ES_NA2_0!$A$10:$AQ$10,0),FALSE))</f>
        <v>80.8</v>
      </c>
      <c r="E32" s="232">
        <f>IF(ISNA(VLOOKUP($A32,ES_NA2_0!$A$10:$AQ$100,MATCH(FIXED(E$6,0,TRUE),ES_NA2_0!$A$10:$AQ$10,0),FALSE)),":",VLOOKUP($A32,ES_NA2_0!$A$10:$AQ$100,MATCH(FIXED(E$6,0,TRUE),ES_NA2_0!$A$10:$AQ$10,0),FALSE))</f>
        <v>84.4</v>
      </c>
      <c r="F32" s="232">
        <f>IF(ISNA(VLOOKUP($A32,ES_NA2_0!$A$10:$AQ$100,MATCH(FIXED(F$6,0,TRUE),ES_NA2_0!$A$10:$AQ$10,0),FALSE)),":",VLOOKUP($A32,ES_NA2_0!$A$10:$AQ$100,MATCH(FIXED(F$6,0,TRUE),ES_NA2_0!$A$10:$AQ$10,0),FALSE))</f>
        <v>88.7</v>
      </c>
      <c r="G32" s="232">
        <f>IF(ISNA(VLOOKUP($A32,ES_NA2_0!$A$10:$AQ$100,MATCH(FIXED(G$6,0,TRUE),ES_NA2_0!$A$10:$AQ$10,0),FALSE)),":",VLOOKUP($A32,ES_NA2_0!$A$10:$AQ$100,MATCH(FIXED(G$6,0,TRUE),ES_NA2_0!$A$10:$AQ$10,0),FALSE))</f>
        <v>92.3</v>
      </c>
      <c r="H32" s="232">
        <f>IF(ISNA(VLOOKUP($A32,ES_NA2_0!$A$10:$AQ$100,MATCH(FIXED(H$6,0,TRUE),ES_NA2_0!$A$10:$AQ$10,0),FALSE)),":",VLOOKUP($A32,ES_NA2_0!$A$10:$AQ$100,MATCH(FIXED(H$6,0,TRUE),ES_NA2_0!$A$10:$AQ$10,0),FALSE))</f>
        <v>96</v>
      </c>
      <c r="I32" s="232">
        <f>IF(ISNA(VLOOKUP($A32,ES_NA2_0!$A$10:$AQ$100,MATCH(FIXED(I$6,0,TRUE),ES_NA2_0!$A$10:$AQ$10,0),FALSE)),":",VLOOKUP($A32,ES_NA2_0!$A$10:$AQ$100,MATCH(FIXED(I$6,0,TRUE),ES_NA2_0!$A$10:$AQ$10,0),FALSE))</f>
        <v>97.9</v>
      </c>
      <c r="J32" s="232">
        <f>IF(ISNA(VLOOKUP($A32,ES_NA2_0!$A$10:$AQ$100,MATCH(FIXED(J$6,0,TRUE),ES_NA2_0!$A$10:$AQ$10,0),FALSE)),":",VLOOKUP($A32,ES_NA2_0!$A$10:$AQ$100,MATCH(FIXED(J$6,0,TRUE),ES_NA2_0!$A$10:$AQ$10,0),FALSE))</f>
        <v>98.6</v>
      </c>
      <c r="K32" s="232">
        <f>IF(ISNA(VLOOKUP($A32,ES_NA2_0!$A$10:$AQ$100,MATCH(FIXED(K$6,0,TRUE),ES_NA2_0!$A$10:$AQ$10,0),FALSE)),":",VLOOKUP($A32,ES_NA2_0!$A$10:$AQ$100,MATCH(FIXED(K$6,0,TRUE),ES_NA2_0!$A$10:$AQ$10,0),FALSE))</f>
        <v>97.7</v>
      </c>
      <c r="L32" s="232">
        <f>IF(ISNA(VLOOKUP($A32,ES_NA2_0!$A$10:$AQ$100,MATCH(FIXED(L$6,0,TRUE),ES_NA2_0!$A$10:$AQ$10,0),FALSE)),":",VLOOKUP($A32,ES_NA2_0!$A$10:$AQ$100,MATCH(FIXED(L$6,0,TRUE),ES_NA2_0!$A$10:$AQ$10,0),FALSE))</f>
        <v>99.2</v>
      </c>
      <c r="M32" s="232">
        <f>IF(ISNA(VLOOKUP($A32,ES_NA2_0!$A$10:$AQ$100,MATCH(FIXED(M$6,0,TRUE),ES_NA2_0!$A$10:$AQ$10,0),FALSE)),":",VLOOKUP($A32,ES_NA2_0!$A$10:$AQ$100,MATCH(FIXED(M$6,0,TRUE),ES_NA2_0!$A$10:$AQ$10,0),FALSE))</f>
        <v>100</v>
      </c>
      <c r="N32" s="232">
        <f>IF(ISNA(VLOOKUP($A32,ES_NA2_0!$A$10:$AQ$100,MATCH(FIXED(N$6,0,TRUE),ES_NA2_0!$A$10:$AQ$10,0),FALSE)),":",VLOOKUP($A32,ES_NA2_0!$A$10:$AQ$100,MATCH(FIXED(N$6,0,TRUE),ES_NA2_0!$A$10:$AQ$10,0),FALSE))</f>
        <v>101.4</v>
      </c>
      <c r="O32" s="232">
        <f>IF(ISNA(VLOOKUP($A32,ES_NA2_0!$A$10:$AQ$100,MATCH(FIXED(O$6,0,TRUE),ES_NA2_0!$A$10:$AQ$10,0),FALSE)),":",VLOOKUP($A32,ES_NA2_0!$A$10:$AQ$100,MATCH(FIXED(O$6,0,TRUE),ES_NA2_0!$A$10:$AQ$10,0),FALSE))</f>
        <v>103.8</v>
      </c>
      <c r="P32" s="232">
        <f>IF(ISNA(VLOOKUP($A32,ES_NA2_0!$A$10:$AQ$100,MATCH(FIXED(P$6,0,TRUE),ES_NA2_0!$A$10:$AQ$10,0),FALSE)),":",VLOOKUP($A32,ES_NA2_0!$A$10:$AQ$100,MATCH(FIXED(P$6,0,TRUE),ES_NA2_0!$A$10:$AQ$10,0),FALSE))</f>
        <v>103.8</v>
      </c>
      <c r="Q32" s="232">
        <f>IF(ISNA(VLOOKUP($A32,ES_NA2_0!$A$10:$AQ$100,MATCH(FIXED(Q$6,0,TRUE),ES_NA2_0!$A$10:$AQ$10,0),FALSE)),":",VLOOKUP($A32,ES_NA2_0!$A$10:$AQ$100,MATCH(FIXED(Q$6,0,TRUE),ES_NA2_0!$A$10:$AQ$10,0),FALSE))</f>
        <v>100.8</v>
      </c>
      <c r="R32" s="232">
        <f>IF(ISNA(VLOOKUP($A32,ES_NA2_0!$A$10:$AQ$100,MATCH(FIXED(R$6,0,TRUE),ES_NA2_0!$A$10:$AQ$10,0),FALSE)),":",VLOOKUP($A32,ES_NA2_0!$A$10:$AQ$100,MATCH(FIXED(R$6,0,TRUE),ES_NA2_0!$A$10:$AQ$10,0),FALSE))</f>
        <v>102.8</v>
      </c>
      <c r="S32" s="232">
        <f>IF(ISNA(VLOOKUP($A32,ES_NA2_0!$A$10:$AQ$100,MATCH(FIXED(S$6,0,TRUE),ES_NA2_0!$A$10:$AQ$10,0),FALSE)),":",VLOOKUP($A32,ES_NA2_0!$A$10:$AQ$100,MATCH(FIXED(S$6,0,TRUE),ES_NA2_0!$A$10:$AQ$10,0),FALSE))</f>
        <v>101.5</v>
      </c>
      <c r="T32" s="232">
        <f>IF(ISNA(VLOOKUP($A32,ES_NA2_0!$A$10:$AQ$100,MATCH(FIXED(T$6,0,TRUE),ES_NA2_0!$A$10:$AQ$10,0),FALSE)),":",VLOOKUP($A32,ES_NA2_0!$A$10:$AQ$100,MATCH(FIXED(T$6,0,TRUE),ES_NA2_0!$A$10:$AQ$10,0),FALSE))</f>
        <v>98.2</v>
      </c>
      <c r="U32" s="232">
        <f>IF(ISNA(VLOOKUP($A32,ES_NA2_0!$A$10:$AQ$100,MATCH(FIXED(U$6,0,TRUE),ES_NA2_0!$A$10:$AQ$10,0),FALSE)),":",VLOOKUP($A32,ES_NA2_0!$A$10:$AQ$100,MATCH(FIXED(U$6,0,TRUE),ES_NA2_0!$A$10:$AQ$10,0),FALSE))</f>
        <v>96.8</v>
      </c>
      <c r="V32" s="232" t="str">
        <f>IF(ISNA(VLOOKUP($A32,ES_NA2_0!$A$10:$AQ$100,MATCH(FIXED(V$6,0,TRUE),ES_NA2_0!$A$10:$AQ$10,0),FALSE)),":",VLOOKUP($A32,ES_NA2_0!$A$10:$AQ$100,MATCH(FIXED(V$6,0,TRUE),ES_NA2_0!$A$10:$AQ$10,0),FALSE))</f>
        <v>:</v>
      </c>
      <c r="W32" s="232" t="str">
        <f>IF(ISNA(VLOOKUP($A32,ES_NA2_0!$A$10:$AQ$100,MATCH(FIXED(W$6,0,TRUE),ES_NA2_0!$A$10:$AQ$10,0),FALSE)),":",VLOOKUP($A32,ES_NA2_0!$A$10:$AQ$100,MATCH(FIXED(W$6,0,TRUE),ES_NA2_0!$A$10:$AQ$10,0),FALSE))</f>
        <v>:</v>
      </c>
    </row>
    <row r="33" spans="1:23">
      <c r="A33" s="230" t="str">
        <f>lookup!Z28</f>
        <v>Romania</v>
      </c>
      <c r="B33" s="232" t="str">
        <f>VLOOKUP(A33,lookup!$Z$2:$AA$77,2,FALSE)</f>
        <v>Ρουμανία</v>
      </c>
      <c r="C33" s="232">
        <f>IF(ISNA(VLOOKUP($A33,ES_NA2_0!$A$10:$AQ$100,MATCH(FIXED(C$6,0,TRUE),ES_NA2_0!$A$10:$AQ$10,0),FALSE)),":",VLOOKUP($A33,ES_NA2_0!$A$10:$AQ$100,MATCH(FIXED(C$6,0,TRUE),ES_NA2_0!$A$10:$AQ$10,0),FALSE))</f>
        <v>32.1</v>
      </c>
      <c r="D33" s="232">
        <f>IF(ISNA(VLOOKUP($A33,ES_NA2_0!$A$10:$AQ$100,MATCH(FIXED(D$6,0,TRUE),ES_NA2_0!$A$10:$AQ$10,0),FALSE)),":",VLOOKUP($A33,ES_NA2_0!$A$10:$AQ$100,MATCH(FIXED(D$6,0,TRUE),ES_NA2_0!$A$10:$AQ$10,0),FALSE))</f>
        <v>79.7</v>
      </c>
      <c r="E33" s="232">
        <f>IF(ISNA(VLOOKUP($A33,ES_NA2_0!$A$10:$AQ$100,MATCH(FIXED(E$6,0,TRUE),ES_NA2_0!$A$10:$AQ$10,0),FALSE)),":",VLOOKUP($A33,ES_NA2_0!$A$10:$AQ$100,MATCH(FIXED(E$6,0,TRUE),ES_NA2_0!$A$10:$AQ$10,0),FALSE))</f>
        <v>75.8</v>
      </c>
      <c r="F33" s="232">
        <f>IF(ISNA(VLOOKUP($A33,ES_NA2_0!$A$10:$AQ$100,MATCH(FIXED(F$6,0,TRUE),ES_NA2_0!$A$10:$AQ$10,0),FALSE)),":",VLOOKUP($A33,ES_NA2_0!$A$10:$AQ$100,MATCH(FIXED(F$6,0,TRUE),ES_NA2_0!$A$10:$AQ$10,0),FALSE))</f>
        <v>74.2</v>
      </c>
      <c r="G33" s="232">
        <f>IF(ISNA(VLOOKUP($A33,ES_NA2_0!$A$10:$AQ$100,MATCH(FIXED(G$6,0,TRUE),ES_NA2_0!$A$10:$AQ$10,0),FALSE)),":",VLOOKUP($A33,ES_NA2_0!$A$10:$AQ$100,MATCH(FIXED(G$6,0,TRUE),ES_NA2_0!$A$10:$AQ$10,0),FALSE))</f>
        <v>73.900000000000006</v>
      </c>
      <c r="H33" s="232">
        <f>IF(ISNA(VLOOKUP($A33,ES_NA2_0!$A$10:$AQ$100,MATCH(FIXED(H$6,0,TRUE),ES_NA2_0!$A$10:$AQ$10,0),FALSE)),":",VLOOKUP($A33,ES_NA2_0!$A$10:$AQ$100,MATCH(FIXED(H$6,0,TRUE),ES_NA2_0!$A$10:$AQ$10,0),FALSE))</f>
        <v>75.7</v>
      </c>
      <c r="I33" s="232">
        <f>IF(ISNA(VLOOKUP($A33,ES_NA2_0!$A$10:$AQ$100,MATCH(FIXED(I$6,0,TRUE),ES_NA2_0!$A$10:$AQ$10,0),FALSE)),":",VLOOKUP($A33,ES_NA2_0!$A$10:$AQ$100,MATCH(FIXED(I$6,0,TRUE),ES_NA2_0!$A$10:$AQ$10,0),FALSE))</f>
        <v>80</v>
      </c>
      <c r="J33" s="232">
        <f>IF(ISNA(VLOOKUP($A33,ES_NA2_0!$A$10:$AQ$100,MATCH(FIXED(J$6,0,TRUE),ES_NA2_0!$A$10:$AQ$10,0),FALSE)),":",VLOOKUP($A33,ES_NA2_0!$A$10:$AQ$100,MATCH(FIXED(J$6,0,TRUE),ES_NA2_0!$A$10:$AQ$10,0),FALSE))</f>
        <v>84.1</v>
      </c>
      <c r="K33" s="232">
        <f>IF(ISNA(VLOOKUP($A33,ES_NA2_0!$A$10:$AQ$100,MATCH(FIXED(K$6,0,TRUE),ES_NA2_0!$A$10:$AQ$10,0),FALSE)),":",VLOOKUP($A33,ES_NA2_0!$A$10:$AQ$100,MATCH(FIXED(K$6,0,TRUE),ES_NA2_0!$A$10:$AQ$10,0),FALSE))</f>
        <v>88.5</v>
      </c>
      <c r="L33" s="232">
        <f>IF(ISNA(VLOOKUP($A33,ES_NA2_0!$A$10:$AQ$100,MATCH(FIXED(L$6,0,TRUE),ES_NA2_0!$A$10:$AQ$10,0),FALSE)),":",VLOOKUP($A33,ES_NA2_0!$A$10:$AQ$100,MATCH(FIXED(L$6,0,TRUE),ES_NA2_0!$A$10:$AQ$10,0),FALSE))</f>
        <v>96</v>
      </c>
      <c r="M33" s="232">
        <f>IF(ISNA(VLOOKUP($A33,ES_NA2_0!$A$10:$AQ$100,MATCH(FIXED(M$6,0,TRUE),ES_NA2_0!$A$10:$AQ$10,0),FALSE)),":",VLOOKUP($A33,ES_NA2_0!$A$10:$AQ$100,MATCH(FIXED(M$6,0,TRUE),ES_NA2_0!$A$10:$AQ$10,0),FALSE))</f>
        <v>100</v>
      </c>
      <c r="N33" s="232">
        <f>IF(ISNA(VLOOKUP($A33,ES_NA2_0!$A$10:$AQ$100,MATCH(FIXED(N$6,0,TRUE),ES_NA2_0!$A$10:$AQ$10,0),FALSE)),":",VLOOKUP($A33,ES_NA2_0!$A$10:$AQ$100,MATCH(FIXED(N$6,0,TRUE),ES_NA2_0!$A$10:$AQ$10,0),FALSE))</f>
        <v>107.9</v>
      </c>
      <c r="O33" s="232">
        <f>IF(ISNA(VLOOKUP($A33,ES_NA2_0!$A$10:$AQ$100,MATCH(FIXED(O$6,0,TRUE),ES_NA2_0!$A$10:$AQ$10,0),FALSE)),":",VLOOKUP($A33,ES_NA2_0!$A$10:$AQ$100,MATCH(FIXED(O$6,0,TRUE),ES_NA2_0!$A$10:$AQ$10,0),FALSE))</f>
        <v>114.7</v>
      </c>
      <c r="P33" s="232">
        <f>IF(ISNA(VLOOKUP($A33,ES_NA2_0!$A$10:$AQ$100,MATCH(FIXED(P$6,0,TRUE),ES_NA2_0!$A$10:$AQ$10,0),FALSE)),":",VLOOKUP($A33,ES_NA2_0!$A$10:$AQ$100,MATCH(FIXED(P$6,0,TRUE),ES_NA2_0!$A$10:$AQ$10,0),FALSE))</f>
        <v>123.1</v>
      </c>
      <c r="Q33" s="232">
        <f>IF(ISNA(VLOOKUP($A33,ES_NA2_0!$A$10:$AQ$100,MATCH(FIXED(Q$6,0,TRUE),ES_NA2_0!$A$10:$AQ$10,0),FALSE)),":",VLOOKUP($A33,ES_NA2_0!$A$10:$AQ$100,MATCH(FIXED(Q$6,0,TRUE),ES_NA2_0!$A$10:$AQ$10,0),FALSE))</f>
        <v>115</v>
      </c>
      <c r="R33" s="232">
        <f>IF(ISNA(VLOOKUP($A33,ES_NA2_0!$A$10:$AQ$100,MATCH(FIXED(R$6,0,TRUE),ES_NA2_0!$A$10:$AQ$10,0),FALSE)),":",VLOOKUP($A33,ES_NA2_0!$A$10:$AQ$100,MATCH(FIXED(R$6,0,TRUE),ES_NA2_0!$A$10:$AQ$10,0),FALSE))</f>
        <v>113.7</v>
      </c>
      <c r="S33" s="232">
        <f>IF(ISNA(VLOOKUP($A33,ES_NA2_0!$A$10:$AQ$100,MATCH(FIXED(S$6,0,TRUE),ES_NA2_0!$A$10:$AQ$10,0),FALSE)),":",VLOOKUP($A33,ES_NA2_0!$A$10:$AQ$100,MATCH(FIXED(S$6,0,TRUE),ES_NA2_0!$A$10:$AQ$10,0),FALSE))</f>
        <v>116.3</v>
      </c>
      <c r="T33" s="232">
        <f>IF(ISNA(VLOOKUP($A33,ES_NA2_0!$A$10:$AQ$100,MATCH(FIXED(T$6,0,TRUE),ES_NA2_0!$A$10:$AQ$10,0),FALSE)),":",VLOOKUP($A33,ES_NA2_0!$A$10:$AQ$100,MATCH(FIXED(T$6,0,TRUE),ES_NA2_0!$A$10:$AQ$10,0),FALSE))</f>
        <v>117</v>
      </c>
      <c r="U33" s="232">
        <f>IF(ISNA(VLOOKUP($A33,ES_NA2_0!$A$10:$AQ$100,MATCH(FIXED(U$6,0,TRUE),ES_NA2_0!$A$10:$AQ$10,0),FALSE)),":",VLOOKUP($A33,ES_NA2_0!$A$10:$AQ$100,MATCH(FIXED(U$6,0,TRUE),ES_NA2_0!$A$10:$AQ$10,0),FALSE))</f>
        <v>121.1</v>
      </c>
      <c r="V33" s="232" t="str">
        <f>IF(ISNA(VLOOKUP($A33,ES_NA2_0!$A$10:$AQ$100,MATCH(FIXED(V$6,0,TRUE),ES_NA2_0!$A$10:$AQ$10,0),FALSE)),":",VLOOKUP($A33,ES_NA2_0!$A$10:$AQ$100,MATCH(FIXED(V$6,0,TRUE),ES_NA2_0!$A$10:$AQ$10,0),FALSE))</f>
        <v>:</v>
      </c>
      <c r="W33" s="232" t="str">
        <f>IF(ISNA(VLOOKUP($A33,ES_NA2_0!$A$10:$AQ$100,MATCH(FIXED(W$6,0,TRUE),ES_NA2_0!$A$10:$AQ$10,0),FALSE)),":",VLOOKUP($A33,ES_NA2_0!$A$10:$AQ$100,MATCH(FIXED(W$6,0,TRUE),ES_NA2_0!$A$10:$AQ$10,0),FALSE))</f>
        <v>:</v>
      </c>
    </row>
    <row r="34" spans="1:23">
      <c r="A34" s="230" t="str">
        <f>lookup!Z29</f>
        <v>Slovenia</v>
      </c>
      <c r="B34" s="232" t="str">
        <f>VLOOKUP(A34,lookup!$Z$2:$AA$77,2,FALSE)</f>
        <v>Σλοβενία</v>
      </c>
      <c r="C34" s="232">
        <f>IF(ISNA(VLOOKUP($A34,ES_NA2_0!$A$10:$AQ$100,MATCH(FIXED(C$6,0,TRUE),ES_NA2_0!$A$10:$AQ$10,0),FALSE)),":",VLOOKUP($A34,ES_NA2_0!$A$10:$AQ$100,MATCH(FIXED(C$6,0,TRUE),ES_NA2_0!$A$10:$AQ$10,0),FALSE))</f>
        <v>67.7</v>
      </c>
      <c r="D34" s="232">
        <f>IF(ISNA(VLOOKUP($A34,ES_NA2_0!$A$10:$AQ$100,MATCH(FIXED(D$6,0,TRUE),ES_NA2_0!$A$10:$AQ$10,0),FALSE)),":",VLOOKUP($A34,ES_NA2_0!$A$10:$AQ$100,MATCH(FIXED(D$6,0,TRUE),ES_NA2_0!$A$10:$AQ$10,0),FALSE))</f>
        <v>70.2</v>
      </c>
      <c r="E34" s="232">
        <f>IF(ISNA(VLOOKUP($A34,ES_NA2_0!$A$10:$AQ$100,MATCH(FIXED(E$6,0,TRUE),ES_NA2_0!$A$10:$AQ$10,0),FALSE)),":",VLOOKUP($A34,ES_NA2_0!$A$10:$AQ$100,MATCH(FIXED(E$6,0,TRUE),ES_NA2_0!$A$10:$AQ$10,0),FALSE))</f>
        <v>73.599999999999994</v>
      </c>
      <c r="F34" s="232">
        <f>IF(ISNA(VLOOKUP($A34,ES_NA2_0!$A$10:$AQ$100,MATCH(FIXED(F$6,0,TRUE),ES_NA2_0!$A$10:$AQ$10,0),FALSE)),":",VLOOKUP($A34,ES_NA2_0!$A$10:$AQ$100,MATCH(FIXED(F$6,0,TRUE),ES_NA2_0!$A$10:$AQ$10,0),FALSE))</f>
        <v>76.2</v>
      </c>
      <c r="G34" s="232">
        <f>IF(ISNA(VLOOKUP($A34,ES_NA2_0!$A$10:$AQ$100,MATCH(FIXED(G$6,0,TRUE),ES_NA2_0!$A$10:$AQ$10,0),FALSE)),":",VLOOKUP($A34,ES_NA2_0!$A$10:$AQ$100,MATCH(FIXED(G$6,0,TRUE),ES_NA2_0!$A$10:$AQ$10,0),FALSE))</f>
        <v>80.3</v>
      </c>
      <c r="H34" s="232">
        <f>IF(ISNA(VLOOKUP($A34,ES_NA2_0!$A$10:$AQ$100,MATCH(FIXED(H$6,0,TRUE),ES_NA2_0!$A$10:$AQ$10,0),FALSE)),":",VLOOKUP($A34,ES_NA2_0!$A$10:$AQ$100,MATCH(FIXED(H$6,0,TRUE),ES_NA2_0!$A$10:$AQ$10,0),FALSE))</f>
        <v>83.7</v>
      </c>
      <c r="I34" s="232">
        <f>IF(ISNA(VLOOKUP($A34,ES_NA2_0!$A$10:$AQ$100,MATCH(FIXED(I$6,0,TRUE),ES_NA2_0!$A$10:$AQ$10,0),FALSE)),":",VLOOKUP($A34,ES_NA2_0!$A$10:$AQ$100,MATCH(FIXED(I$6,0,TRUE),ES_NA2_0!$A$10:$AQ$10,0),FALSE))</f>
        <v>86.2</v>
      </c>
      <c r="J34" s="232">
        <f>IF(ISNA(VLOOKUP($A34,ES_NA2_0!$A$10:$AQ$100,MATCH(FIXED(J$6,0,TRUE),ES_NA2_0!$A$10:$AQ$10,0),FALSE)),":",VLOOKUP($A34,ES_NA2_0!$A$10:$AQ$100,MATCH(FIXED(J$6,0,TRUE),ES_NA2_0!$A$10:$AQ$10,0),FALSE))</f>
        <v>89.5</v>
      </c>
      <c r="K34" s="232">
        <f>IF(ISNA(VLOOKUP($A34,ES_NA2_0!$A$10:$AQ$100,MATCH(FIXED(K$6,0,TRUE),ES_NA2_0!$A$10:$AQ$10,0),FALSE)),":",VLOOKUP($A34,ES_NA2_0!$A$10:$AQ$100,MATCH(FIXED(K$6,0,TRUE),ES_NA2_0!$A$10:$AQ$10,0),FALSE))</f>
        <v>92.1</v>
      </c>
      <c r="L34" s="232">
        <f>IF(ISNA(VLOOKUP($A34,ES_NA2_0!$A$10:$AQ$100,MATCH(FIXED(L$6,0,TRUE),ES_NA2_0!$A$10:$AQ$10,0),FALSE)),":",VLOOKUP($A34,ES_NA2_0!$A$10:$AQ$100,MATCH(FIXED(L$6,0,TRUE),ES_NA2_0!$A$10:$AQ$10,0),FALSE))</f>
        <v>96.1</v>
      </c>
      <c r="M34" s="232">
        <f>IF(ISNA(VLOOKUP($A34,ES_NA2_0!$A$10:$AQ$100,MATCH(FIXED(M$6,0,TRUE),ES_NA2_0!$A$10:$AQ$10,0),FALSE)),":",VLOOKUP($A34,ES_NA2_0!$A$10:$AQ$100,MATCH(FIXED(M$6,0,TRUE),ES_NA2_0!$A$10:$AQ$10,0),FALSE))</f>
        <v>100</v>
      </c>
      <c r="N34" s="232">
        <f>IF(ISNA(VLOOKUP($A34,ES_NA2_0!$A$10:$AQ$100,MATCH(FIXED(N$6,0,TRUE),ES_NA2_0!$A$10:$AQ$10,0),FALSE)),":",VLOOKUP($A34,ES_NA2_0!$A$10:$AQ$100,MATCH(FIXED(N$6,0,TRUE),ES_NA2_0!$A$10:$AQ$10,0),FALSE))</f>
        <v>105.8</v>
      </c>
      <c r="O34" s="232">
        <f>IF(ISNA(VLOOKUP($A34,ES_NA2_0!$A$10:$AQ$100,MATCH(FIXED(O$6,0,TRUE),ES_NA2_0!$A$10:$AQ$10,0),FALSE)),":",VLOOKUP($A34,ES_NA2_0!$A$10:$AQ$100,MATCH(FIXED(O$6,0,TRUE),ES_NA2_0!$A$10:$AQ$10,0),FALSE))</f>
        <v>113.2</v>
      </c>
      <c r="P34" s="232">
        <f>IF(ISNA(VLOOKUP($A34,ES_NA2_0!$A$10:$AQ$100,MATCH(FIXED(P$6,0,TRUE),ES_NA2_0!$A$10:$AQ$10,0),FALSE)),":",VLOOKUP($A34,ES_NA2_0!$A$10:$AQ$100,MATCH(FIXED(P$6,0,TRUE),ES_NA2_0!$A$10:$AQ$10,0),FALSE))</f>
        <v>117</v>
      </c>
      <c r="Q34" s="232">
        <f>IF(ISNA(VLOOKUP($A34,ES_NA2_0!$A$10:$AQ$100,MATCH(FIXED(Q$6,0,TRUE),ES_NA2_0!$A$10:$AQ$10,0),FALSE)),":",VLOOKUP($A34,ES_NA2_0!$A$10:$AQ$100,MATCH(FIXED(Q$6,0,TRUE),ES_NA2_0!$A$10:$AQ$10,0),FALSE))</f>
        <v>107.8</v>
      </c>
      <c r="R34" s="232">
        <f>IF(ISNA(VLOOKUP($A34,ES_NA2_0!$A$10:$AQ$100,MATCH(FIXED(R$6,0,TRUE),ES_NA2_0!$A$10:$AQ$10,0),FALSE)),":",VLOOKUP($A34,ES_NA2_0!$A$10:$AQ$100,MATCH(FIXED(R$6,0,TRUE),ES_NA2_0!$A$10:$AQ$10,0),FALSE))</f>
        <v>109.1</v>
      </c>
      <c r="S34" s="232">
        <f>IF(ISNA(VLOOKUP($A34,ES_NA2_0!$A$10:$AQ$100,MATCH(FIXED(S$6,0,TRUE),ES_NA2_0!$A$10:$AQ$10,0),FALSE)),":",VLOOKUP($A34,ES_NA2_0!$A$10:$AQ$100,MATCH(FIXED(S$6,0,TRUE),ES_NA2_0!$A$10:$AQ$10,0),FALSE))</f>
        <v>109.9</v>
      </c>
      <c r="T34" s="232">
        <f>IF(ISNA(VLOOKUP($A34,ES_NA2_0!$A$10:$AQ$100,MATCH(FIXED(T$6,0,TRUE),ES_NA2_0!$A$10:$AQ$10,0),FALSE)),":",VLOOKUP($A34,ES_NA2_0!$A$10:$AQ$100,MATCH(FIXED(T$6,0,TRUE),ES_NA2_0!$A$10:$AQ$10,0),FALSE))</f>
        <v>107.1</v>
      </c>
      <c r="U34" s="232">
        <f>IF(ISNA(VLOOKUP($A34,ES_NA2_0!$A$10:$AQ$100,MATCH(FIXED(U$6,0,TRUE),ES_NA2_0!$A$10:$AQ$10,0),FALSE)),":",VLOOKUP($A34,ES_NA2_0!$A$10:$AQ$100,MATCH(FIXED(U$6,0,TRUE),ES_NA2_0!$A$10:$AQ$10,0),FALSE))</f>
        <v>105.9</v>
      </c>
      <c r="V34" s="232" t="str">
        <f>IF(ISNA(VLOOKUP($A34,ES_NA2_0!$A$10:$AQ$100,MATCH(FIXED(V$6,0,TRUE),ES_NA2_0!$A$10:$AQ$10,0),FALSE)),":",VLOOKUP($A34,ES_NA2_0!$A$10:$AQ$100,MATCH(FIXED(V$6,0,TRUE),ES_NA2_0!$A$10:$AQ$10,0),FALSE))</f>
        <v>:</v>
      </c>
      <c r="W34" s="232" t="str">
        <f>IF(ISNA(VLOOKUP($A34,ES_NA2_0!$A$10:$AQ$100,MATCH(FIXED(W$6,0,TRUE),ES_NA2_0!$A$10:$AQ$10,0),FALSE)),":",VLOOKUP($A34,ES_NA2_0!$A$10:$AQ$100,MATCH(FIXED(W$6,0,TRUE),ES_NA2_0!$A$10:$AQ$10,0),FALSE))</f>
        <v>:</v>
      </c>
    </row>
    <row r="35" spans="1:23">
      <c r="A35" s="230" t="str">
        <f>lookup!Z30</f>
        <v>Slovakia</v>
      </c>
      <c r="B35" s="232" t="str">
        <f>VLOOKUP(A35,lookup!$Z$2:$AA$77,2,FALSE)</f>
        <v>Σλοβακία</v>
      </c>
      <c r="C35" s="232">
        <f>IF(ISNA(VLOOKUP($A35,ES_NA2_0!$A$10:$AQ$100,MATCH(FIXED(C$6,0,TRUE),ES_NA2_0!$A$10:$AQ$10,0),FALSE)),":",VLOOKUP($A35,ES_NA2_0!$A$10:$AQ$100,MATCH(FIXED(C$6,0,TRUE),ES_NA2_0!$A$10:$AQ$10,0),FALSE))</f>
        <v>66.599999999999994</v>
      </c>
      <c r="D35" s="232">
        <f>IF(ISNA(VLOOKUP($A35,ES_NA2_0!$A$10:$AQ$100,MATCH(FIXED(D$6,0,TRUE),ES_NA2_0!$A$10:$AQ$10,0),FALSE)),":",VLOOKUP($A35,ES_NA2_0!$A$10:$AQ$100,MATCH(FIXED(D$6,0,TRUE),ES_NA2_0!$A$10:$AQ$10,0),FALSE))</f>
        <v>71.2</v>
      </c>
      <c r="E35" s="232">
        <f>IF(ISNA(VLOOKUP($A35,ES_NA2_0!$A$10:$AQ$100,MATCH(FIXED(E$6,0,TRUE),ES_NA2_0!$A$10:$AQ$10,0),FALSE)),":",VLOOKUP($A35,ES_NA2_0!$A$10:$AQ$100,MATCH(FIXED(E$6,0,TRUE),ES_NA2_0!$A$10:$AQ$10,0),FALSE))</f>
        <v>74.400000000000006</v>
      </c>
      <c r="F35" s="232">
        <f>IF(ISNA(VLOOKUP($A35,ES_NA2_0!$A$10:$AQ$100,MATCH(FIXED(F$6,0,TRUE),ES_NA2_0!$A$10:$AQ$10,0),FALSE)),":",VLOOKUP($A35,ES_NA2_0!$A$10:$AQ$100,MATCH(FIXED(F$6,0,TRUE),ES_NA2_0!$A$10:$AQ$10,0),FALSE))</f>
        <v>77.599999999999994</v>
      </c>
      <c r="G35" s="232">
        <f>IF(ISNA(VLOOKUP($A35,ES_NA2_0!$A$10:$AQ$100,MATCH(FIXED(G$6,0,TRUE),ES_NA2_0!$A$10:$AQ$10,0),FALSE)),":",VLOOKUP($A35,ES_NA2_0!$A$10:$AQ$100,MATCH(FIXED(G$6,0,TRUE),ES_NA2_0!$A$10:$AQ$10,0),FALSE))</f>
        <v>77.599999999999994</v>
      </c>
      <c r="H35" s="232">
        <f>IF(ISNA(VLOOKUP($A35,ES_NA2_0!$A$10:$AQ$100,MATCH(FIXED(H$6,0,TRUE),ES_NA2_0!$A$10:$AQ$10,0),FALSE)),":",VLOOKUP($A35,ES_NA2_0!$A$10:$AQ$100,MATCH(FIXED(H$6,0,TRUE),ES_NA2_0!$A$10:$AQ$10,0),FALSE))</f>
        <v>78.7</v>
      </c>
      <c r="I35" s="232">
        <f>IF(ISNA(VLOOKUP($A35,ES_NA2_0!$A$10:$AQ$100,MATCH(FIXED(I$6,0,TRUE),ES_NA2_0!$A$10:$AQ$10,0),FALSE)),":",VLOOKUP($A35,ES_NA2_0!$A$10:$AQ$100,MATCH(FIXED(I$6,0,TRUE),ES_NA2_0!$A$10:$AQ$10,0),FALSE))</f>
        <v>81.400000000000006</v>
      </c>
      <c r="J35" s="232">
        <f>IF(ISNA(VLOOKUP($A35,ES_NA2_0!$A$10:$AQ$100,MATCH(FIXED(J$6,0,TRUE),ES_NA2_0!$A$10:$AQ$10,0),FALSE)),":",VLOOKUP($A35,ES_NA2_0!$A$10:$AQ$100,MATCH(FIXED(J$6,0,TRUE),ES_NA2_0!$A$10:$AQ$10,0),FALSE))</f>
        <v>85.2</v>
      </c>
      <c r="K35" s="232">
        <f>IF(ISNA(VLOOKUP($A35,ES_NA2_0!$A$10:$AQ$100,MATCH(FIXED(K$6,0,TRUE),ES_NA2_0!$A$10:$AQ$10,0),FALSE)),":",VLOOKUP($A35,ES_NA2_0!$A$10:$AQ$100,MATCH(FIXED(K$6,0,TRUE),ES_NA2_0!$A$10:$AQ$10,0),FALSE))</f>
        <v>89.2</v>
      </c>
      <c r="L35" s="232">
        <f>IF(ISNA(VLOOKUP($A35,ES_NA2_0!$A$10:$AQ$100,MATCH(FIXED(L$6,0,TRUE),ES_NA2_0!$A$10:$AQ$10,0),FALSE)),":",VLOOKUP($A35,ES_NA2_0!$A$10:$AQ$100,MATCH(FIXED(L$6,0,TRUE),ES_NA2_0!$A$10:$AQ$10,0),FALSE))</f>
        <v>93.8</v>
      </c>
      <c r="M35" s="232">
        <f>IF(ISNA(VLOOKUP($A35,ES_NA2_0!$A$10:$AQ$100,MATCH(FIXED(M$6,0,TRUE),ES_NA2_0!$A$10:$AQ$10,0),FALSE)),":",VLOOKUP($A35,ES_NA2_0!$A$10:$AQ$100,MATCH(FIXED(M$6,0,TRUE),ES_NA2_0!$A$10:$AQ$10,0),FALSE))</f>
        <v>100</v>
      </c>
      <c r="N35" s="232">
        <f>IF(ISNA(VLOOKUP($A35,ES_NA2_0!$A$10:$AQ$100,MATCH(FIXED(N$6,0,TRUE),ES_NA2_0!$A$10:$AQ$10,0),FALSE)),":",VLOOKUP($A35,ES_NA2_0!$A$10:$AQ$100,MATCH(FIXED(N$6,0,TRUE),ES_NA2_0!$A$10:$AQ$10,0),FALSE))</f>
        <v>108.3</v>
      </c>
      <c r="O35" s="232">
        <f>IF(ISNA(VLOOKUP($A35,ES_NA2_0!$A$10:$AQ$100,MATCH(FIXED(O$6,0,TRUE),ES_NA2_0!$A$10:$AQ$10,0),FALSE)),":",VLOOKUP($A35,ES_NA2_0!$A$10:$AQ$100,MATCH(FIXED(O$6,0,TRUE),ES_NA2_0!$A$10:$AQ$10,0),FALSE))</f>
        <v>119.7</v>
      </c>
      <c r="P35" s="232">
        <f>IF(ISNA(VLOOKUP($A35,ES_NA2_0!$A$10:$AQ$100,MATCH(FIXED(P$6,0,TRUE),ES_NA2_0!$A$10:$AQ$10,0),FALSE)),":",VLOOKUP($A35,ES_NA2_0!$A$10:$AQ$100,MATCH(FIXED(P$6,0,TRUE),ES_NA2_0!$A$10:$AQ$10,0),FALSE))</f>
        <v>126.6</v>
      </c>
      <c r="Q35" s="232">
        <f>IF(ISNA(VLOOKUP($A35,ES_NA2_0!$A$10:$AQ$100,MATCH(FIXED(Q$6,0,TRUE),ES_NA2_0!$A$10:$AQ$10,0),FALSE)),":",VLOOKUP($A35,ES_NA2_0!$A$10:$AQ$100,MATCH(FIXED(Q$6,0,TRUE),ES_NA2_0!$A$10:$AQ$10,0),FALSE))</f>
        <v>120.4</v>
      </c>
      <c r="R35" s="232">
        <f>IF(ISNA(VLOOKUP($A35,ES_NA2_0!$A$10:$AQ$100,MATCH(FIXED(R$6,0,TRUE),ES_NA2_0!$A$10:$AQ$10,0),FALSE)),":",VLOOKUP($A35,ES_NA2_0!$A$10:$AQ$100,MATCH(FIXED(R$6,0,TRUE),ES_NA2_0!$A$10:$AQ$10,0),FALSE))</f>
        <v>125.7</v>
      </c>
      <c r="S35" s="232">
        <f>IF(ISNA(VLOOKUP($A35,ES_NA2_0!$A$10:$AQ$100,MATCH(FIXED(S$6,0,TRUE),ES_NA2_0!$A$10:$AQ$10,0),FALSE)),":",VLOOKUP($A35,ES_NA2_0!$A$10:$AQ$100,MATCH(FIXED(S$6,0,TRUE),ES_NA2_0!$A$10:$AQ$10,0),FALSE))</f>
        <v>129.4</v>
      </c>
      <c r="T35" s="232">
        <f>IF(ISNA(VLOOKUP($A35,ES_NA2_0!$A$10:$AQ$100,MATCH(FIXED(T$6,0,TRUE),ES_NA2_0!$A$10:$AQ$10,0),FALSE)),":",VLOOKUP($A35,ES_NA2_0!$A$10:$AQ$100,MATCH(FIXED(T$6,0,TRUE),ES_NA2_0!$A$10:$AQ$10,0),FALSE))</f>
        <v>131.80000000000001</v>
      </c>
      <c r="U35" s="232">
        <f>IF(ISNA(VLOOKUP($A35,ES_NA2_0!$A$10:$AQ$100,MATCH(FIXED(U$6,0,TRUE),ES_NA2_0!$A$10:$AQ$10,0),FALSE)),":",VLOOKUP($A35,ES_NA2_0!$A$10:$AQ$100,MATCH(FIXED(U$6,0,TRUE),ES_NA2_0!$A$10:$AQ$10,0),FALSE))</f>
        <v>133</v>
      </c>
      <c r="V35" s="232" t="str">
        <f>IF(ISNA(VLOOKUP($A35,ES_NA2_0!$A$10:$AQ$100,MATCH(FIXED(V$6,0,TRUE),ES_NA2_0!$A$10:$AQ$10,0),FALSE)),":",VLOOKUP($A35,ES_NA2_0!$A$10:$AQ$100,MATCH(FIXED(V$6,0,TRUE),ES_NA2_0!$A$10:$AQ$10,0),FALSE))</f>
        <v>:</v>
      </c>
      <c r="W35" s="232" t="str">
        <f>IF(ISNA(VLOOKUP($A35,ES_NA2_0!$A$10:$AQ$100,MATCH(FIXED(W$6,0,TRUE),ES_NA2_0!$A$10:$AQ$10,0),FALSE)),":",VLOOKUP($A35,ES_NA2_0!$A$10:$AQ$100,MATCH(FIXED(W$6,0,TRUE),ES_NA2_0!$A$10:$AQ$10,0),FALSE))</f>
        <v>:</v>
      </c>
    </row>
    <row r="36" spans="1:23">
      <c r="A36" s="230" t="str">
        <f>lookup!Z31</f>
        <v>Finland</v>
      </c>
      <c r="B36" s="232" t="str">
        <f>VLOOKUP(A36,lookup!$Z$2:$AA$77,2,FALSE)</f>
        <v>Φινλανδία</v>
      </c>
      <c r="C36" s="232">
        <f>IF(ISNA(VLOOKUP($A36,ES_NA2_0!$A$10:$AQ$100,MATCH(FIXED(C$6,0,TRUE),ES_NA2_0!$A$10:$AQ$10,0),FALSE)),":",VLOOKUP($A36,ES_NA2_0!$A$10:$AQ$100,MATCH(FIXED(C$6,0,TRUE),ES_NA2_0!$A$10:$AQ$10,0),FALSE))</f>
        <v>69.5</v>
      </c>
      <c r="D36" s="232">
        <f>IF(ISNA(VLOOKUP($A36,ES_NA2_0!$A$10:$AQ$100,MATCH(FIXED(D$6,0,TRUE),ES_NA2_0!$A$10:$AQ$10,0),FALSE)),":",VLOOKUP($A36,ES_NA2_0!$A$10:$AQ$100,MATCH(FIXED(D$6,0,TRUE),ES_NA2_0!$A$10:$AQ$10,0),FALSE))</f>
        <v>71.900000000000006</v>
      </c>
      <c r="E36" s="232">
        <f>IF(ISNA(VLOOKUP($A36,ES_NA2_0!$A$10:$AQ$100,MATCH(FIXED(E$6,0,TRUE),ES_NA2_0!$A$10:$AQ$10,0),FALSE)),":",VLOOKUP($A36,ES_NA2_0!$A$10:$AQ$100,MATCH(FIXED(E$6,0,TRUE),ES_NA2_0!$A$10:$AQ$10,0),FALSE))</f>
        <v>76.400000000000006</v>
      </c>
      <c r="F36" s="232">
        <f>IF(ISNA(VLOOKUP($A36,ES_NA2_0!$A$10:$AQ$100,MATCH(FIXED(F$6,0,TRUE),ES_NA2_0!$A$10:$AQ$10,0),FALSE)),":",VLOOKUP($A36,ES_NA2_0!$A$10:$AQ$100,MATCH(FIXED(F$6,0,TRUE),ES_NA2_0!$A$10:$AQ$10,0),FALSE))</f>
        <v>80.2</v>
      </c>
      <c r="G36" s="232">
        <f>IF(ISNA(VLOOKUP($A36,ES_NA2_0!$A$10:$AQ$100,MATCH(FIXED(G$6,0,TRUE),ES_NA2_0!$A$10:$AQ$10,0),FALSE)),":",VLOOKUP($A36,ES_NA2_0!$A$10:$AQ$100,MATCH(FIXED(G$6,0,TRUE),ES_NA2_0!$A$10:$AQ$10,0),FALSE))</f>
        <v>83.4</v>
      </c>
      <c r="H36" s="232">
        <f>IF(ISNA(VLOOKUP($A36,ES_NA2_0!$A$10:$AQ$100,MATCH(FIXED(H$6,0,TRUE),ES_NA2_0!$A$10:$AQ$10,0),FALSE)),":",VLOOKUP($A36,ES_NA2_0!$A$10:$AQ$100,MATCH(FIXED(H$6,0,TRUE),ES_NA2_0!$A$10:$AQ$10,0),FALSE))</f>
        <v>87.8</v>
      </c>
      <c r="I36" s="232">
        <f>IF(ISNA(VLOOKUP($A36,ES_NA2_0!$A$10:$AQ$100,MATCH(FIXED(I$6,0,TRUE),ES_NA2_0!$A$10:$AQ$10,0),FALSE)),":",VLOOKUP($A36,ES_NA2_0!$A$10:$AQ$100,MATCH(FIXED(I$6,0,TRUE),ES_NA2_0!$A$10:$AQ$10,0),FALSE))</f>
        <v>89.8</v>
      </c>
      <c r="J36" s="232">
        <f>IF(ISNA(VLOOKUP($A36,ES_NA2_0!$A$10:$AQ$100,MATCH(FIXED(J$6,0,TRUE),ES_NA2_0!$A$10:$AQ$10,0),FALSE)),":",VLOOKUP($A36,ES_NA2_0!$A$10:$AQ$100,MATCH(FIXED(J$6,0,TRUE),ES_NA2_0!$A$10:$AQ$10,0),FALSE))</f>
        <v>91.5</v>
      </c>
      <c r="K36" s="232">
        <f>IF(ISNA(VLOOKUP($A36,ES_NA2_0!$A$10:$AQ$100,MATCH(FIXED(K$6,0,TRUE),ES_NA2_0!$A$10:$AQ$10,0),FALSE)),":",VLOOKUP($A36,ES_NA2_0!$A$10:$AQ$100,MATCH(FIXED(K$6,0,TRUE),ES_NA2_0!$A$10:$AQ$10,0),FALSE))</f>
        <v>93.3</v>
      </c>
      <c r="L36" s="232">
        <f>IF(ISNA(VLOOKUP($A36,ES_NA2_0!$A$10:$AQ$100,MATCH(FIXED(L$6,0,TRUE),ES_NA2_0!$A$10:$AQ$10,0),FALSE)),":",VLOOKUP($A36,ES_NA2_0!$A$10:$AQ$100,MATCH(FIXED(L$6,0,TRUE),ES_NA2_0!$A$10:$AQ$10,0),FALSE))</f>
        <v>97.2</v>
      </c>
      <c r="M36" s="232">
        <f>IF(ISNA(VLOOKUP($A36,ES_NA2_0!$A$10:$AQ$100,MATCH(FIXED(M$6,0,TRUE),ES_NA2_0!$A$10:$AQ$10,0),FALSE)),":",VLOOKUP($A36,ES_NA2_0!$A$10:$AQ$100,MATCH(FIXED(M$6,0,TRUE),ES_NA2_0!$A$10:$AQ$10,0),FALSE))</f>
        <v>100</v>
      </c>
      <c r="N36" s="232">
        <f>IF(ISNA(VLOOKUP($A36,ES_NA2_0!$A$10:$AQ$100,MATCH(FIXED(N$6,0,TRUE),ES_NA2_0!$A$10:$AQ$10,0),FALSE)),":",VLOOKUP($A36,ES_NA2_0!$A$10:$AQ$100,MATCH(FIXED(N$6,0,TRUE),ES_NA2_0!$A$10:$AQ$10,0),FALSE))</f>
        <v>104.4</v>
      </c>
      <c r="O36" s="232">
        <f>IF(ISNA(VLOOKUP($A36,ES_NA2_0!$A$10:$AQ$100,MATCH(FIXED(O$6,0,TRUE),ES_NA2_0!$A$10:$AQ$10,0),FALSE)),":",VLOOKUP($A36,ES_NA2_0!$A$10:$AQ$100,MATCH(FIXED(O$6,0,TRUE),ES_NA2_0!$A$10:$AQ$10,0),FALSE))</f>
        <v>110</v>
      </c>
      <c r="P36" s="232">
        <f>IF(ISNA(VLOOKUP($A36,ES_NA2_0!$A$10:$AQ$100,MATCH(FIXED(P$6,0,TRUE),ES_NA2_0!$A$10:$AQ$10,0),FALSE)),":",VLOOKUP($A36,ES_NA2_0!$A$10:$AQ$100,MATCH(FIXED(P$6,0,TRUE),ES_NA2_0!$A$10:$AQ$10,0),FALSE))</f>
        <v>110.3</v>
      </c>
      <c r="Q36" s="232">
        <f>IF(ISNA(VLOOKUP($A36,ES_NA2_0!$A$10:$AQ$100,MATCH(FIXED(Q$6,0,TRUE),ES_NA2_0!$A$10:$AQ$10,0),FALSE)),":",VLOOKUP($A36,ES_NA2_0!$A$10:$AQ$100,MATCH(FIXED(Q$6,0,TRUE),ES_NA2_0!$A$10:$AQ$10,0),FALSE))</f>
        <v>100.9</v>
      </c>
      <c r="R36" s="232">
        <f>IF(ISNA(VLOOKUP($A36,ES_NA2_0!$A$10:$AQ$100,MATCH(FIXED(R$6,0,TRUE),ES_NA2_0!$A$10:$AQ$10,0),FALSE)),":",VLOOKUP($A36,ES_NA2_0!$A$10:$AQ$100,MATCH(FIXED(R$6,0,TRUE),ES_NA2_0!$A$10:$AQ$10,0),FALSE))</f>
        <v>104.3</v>
      </c>
      <c r="S36" s="232">
        <f>IF(ISNA(VLOOKUP($A36,ES_NA2_0!$A$10:$AQ$100,MATCH(FIXED(S$6,0,TRUE),ES_NA2_0!$A$10:$AQ$10,0),FALSE)),":",VLOOKUP($A36,ES_NA2_0!$A$10:$AQ$100,MATCH(FIXED(S$6,0,TRUE),ES_NA2_0!$A$10:$AQ$10,0),FALSE))</f>
        <v>107.2</v>
      </c>
      <c r="T36" s="232">
        <f>IF(ISNA(VLOOKUP($A36,ES_NA2_0!$A$10:$AQ$100,MATCH(FIXED(T$6,0,TRUE),ES_NA2_0!$A$10:$AQ$10,0),FALSE)),":",VLOOKUP($A36,ES_NA2_0!$A$10:$AQ$100,MATCH(FIXED(T$6,0,TRUE),ES_NA2_0!$A$10:$AQ$10,0),FALSE))</f>
        <v>106.1</v>
      </c>
      <c r="U36" s="232">
        <f>IF(ISNA(VLOOKUP($A36,ES_NA2_0!$A$10:$AQ$100,MATCH(FIXED(U$6,0,TRUE),ES_NA2_0!$A$10:$AQ$10,0),FALSE)),":",VLOOKUP($A36,ES_NA2_0!$A$10:$AQ$100,MATCH(FIXED(U$6,0,TRUE),ES_NA2_0!$A$10:$AQ$10,0),FALSE))</f>
        <v>104.7</v>
      </c>
      <c r="V36" s="232" t="str">
        <f>IF(ISNA(VLOOKUP($A36,ES_NA2_0!$A$10:$AQ$100,MATCH(FIXED(V$6,0,TRUE),ES_NA2_0!$A$10:$AQ$10,0),FALSE)),":",VLOOKUP($A36,ES_NA2_0!$A$10:$AQ$100,MATCH(FIXED(V$6,0,TRUE),ES_NA2_0!$A$10:$AQ$10,0),FALSE))</f>
        <v>:</v>
      </c>
      <c r="W36" s="232" t="str">
        <f>IF(ISNA(VLOOKUP($A36,ES_NA2_0!$A$10:$AQ$100,MATCH(FIXED(W$6,0,TRUE),ES_NA2_0!$A$10:$AQ$10,0),FALSE)),":",VLOOKUP($A36,ES_NA2_0!$A$10:$AQ$100,MATCH(FIXED(W$6,0,TRUE),ES_NA2_0!$A$10:$AQ$10,0),FALSE))</f>
        <v>:</v>
      </c>
    </row>
    <row r="37" spans="1:23">
      <c r="A37" s="230" t="str">
        <f>lookup!Z32</f>
        <v>Sweden</v>
      </c>
      <c r="B37" s="232" t="str">
        <f>VLOOKUP(A37,lookup!$Z$2:$AA$77,2,FALSE)</f>
        <v>Σουηδία</v>
      </c>
      <c r="C37" s="232">
        <f>IF(ISNA(VLOOKUP($A37,ES_NA2_0!$A$10:$AQ$100,MATCH(FIXED(C$6,0,TRUE),ES_NA2_0!$A$10:$AQ$10,0),FALSE)),":",VLOOKUP($A37,ES_NA2_0!$A$10:$AQ$100,MATCH(FIXED(C$6,0,TRUE),ES_NA2_0!$A$10:$AQ$10,0),FALSE))</f>
        <v>73.7</v>
      </c>
      <c r="D37" s="232">
        <f>IF(ISNA(VLOOKUP($A37,ES_NA2_0!$A$10:$AQ$100,MATCH(FIXED(D$6,0,TRUE),ES_NA2_0!$A$10:$AQ$10,0),FALSE)),":",VLOOKUP($A37,ES_NA2_0!$A$10:$AQ$100,MATCH(FIXED(D$6,0,TRUE),ES_NA2_0!$A$10:$AQ$10,0),FALSE))</f>
        <v>74.8</v>
      </c>
      <c r="E37" s="232">
        <f>IF(ISNA(VLOOKUP($A37,ES_NA2_0!$A$10:$AQ$100,MATCH(FIXED(E$6,0,TRUE),ES_NA2_0!$A$10:$AQ$10,0),FALSE)),":",VLOOKUP($A37,ES_NA2_0!$A$10:$AQ$100,MATCH(FIXED(E$6,0,TRUE),ES_NA2_0!$A$10:$AQ$10,0),FALSE))</f>
        <v>76.900000000000006</v>
      </c>
      <c r="F37" s="232">
        <f>IF(ISNA(VLOOKUP($A37,ES_NA2_0!$A$10:$AQ$100,MATCH(FIXED(F$6,0,TRUE),ES_NA2_0!$A$10:$AQ$10,0),FALSE)),":",VLOOKUP($A37,ES_NA2_0!$A$10:$AQ$100,MATCH(FIXED(F$6,0,TRUE),ES_NA2_0!$A$10:$AQ$10,0),FALSE))</f>
        <v>80.099999999999994</v>
      </c>
      <c r="G37" s="232">
        <f>IF(ISNA(VLOOKUP($A37,ES_NA2_0!$A$10:$AQ$100,MATCH(FIXED(G$6,0,TRUE),ES_NA2_0!$A$10:$AQ$10,0),FALSE)),":",VLOOKUP($A37,ES_NA2_0!$A$10:$AQ$100,MATCH(FIXED(G$6,0,TRUE),ES_NA2_0!$A$10:$AQ$10,0),FALSE))</f>
        <v>83.8</v>
      </c>
      <c r="H37" s="232">
        <f>IF(ISNA(VLOOKUP($A37,ES_NA2_0!$A$10:$AQ$100,MATCH(FIXED(H$6,0,TRUE),ES_NA2_0!$A$10:$AQ$10,0),FALSE)),":",VLOOKUP($A37,ES_NA2_0!$A$10:$AQ$100,MATCH(FIXED(H$6,0,TRUE),ES_NA2_0!$A$10:$AQ$10,0),FALSE))</f>
        <v>87.6</v>
      </c>
      <c r="I37" s="232">
        <f>IF(ISNA(VLOOKUP($A37,ES_NA2_0!$A$10:$AQ$100,MATCH(FIXED(I$6,0,TRUE),ES_NA2_0!$A$10:$AQ$10,0),FALSE)),":",VLOOKUP($A37,ES_NA2_0!$A$10:$AQ$100,MATCH(FIXED(I$6,0,TRUE),ES_NA2_0!$A$10:$AQ$10,0),FALSE))</f>
        <v>88.7</v>
      </c>
      <c r="J37" s="232">
        <f>IF(ISNA(VLOOKUP($A37,ES_NA2_0!$A$10:$AQ$100,MATCH(FIXED(J$6,0,TRUE),ES_NA2_0!$A$10:$AQ$10,0),FALSE)),":",VLOOKUP($A37,ES_NA2_0!$A$10:$AQ$100,MATCH(FIXED(J$6,0,TRUE),ES_NA2_0!$A$10:$AQ$10,0),FALSE))</f>
        <v>90.9</v>
      </c>
      <c r="K37" s="232">
        <f>IF(ISNA(VLOOKUP($A37,ES_NA2_0!$A$10:$AQ$100,MATCH(FIXED(K$6,0,TRUE),ES_NA2_0!$A$10:$AQ$10,0),FALSE)),":",VLOOKUP($A37,ES_NA2_0!$A$10:$AQ$100,MATCH(FIXED(K$6,0,TRUE),ES_NA2_0!$A$10:$AQ$10,0),FALSE))</f>
        <v>93</v>
      </c>
      <c r="L37" s="232">
        <f>IF(ISNA(VLOOKUP($A37,ES_NA2_0!$A$10:$AQ$100,MATCH(FIXED(L$6,0,TRUE),ES_NA2_0!$A$10:$AQ$10,0),FALSE)),":",VLOOKUP($A37,ES_NA2_0!$A$10:$AQ$100,MATCH(FIXED(L$6,0,TRUE),ES_NA2_0!$A$10:$AQ$10,0),FALSE))</f>
        <v>96.9</v>
      </c>
      <c r="M37" s="232">
        <f>IF(ISNA(VLOOKUP($A37,ES_NA2_0!$A$10:$AQ$100,MATCH(FIXED(M$6,0,TRUE),ES_NA2_0!$A$10:$AQ$10,0),FALSE)),":",VLOOKUP($A37,ES_NA2_0!$A$10:$AQ$100,MATCH(FIXED(M$6,0,TRUE),ES_NA2_0!$A$10:$AQ$10,0),FALSE))</f>
        <v>100</v>
      </c>
      <c r="N37" s="232">
        <f>IF(ISNA(VLOOKUP($A37,ES_NA2_0!$A$10:$AQ$100,MATCH(FIXED(N$6,0,TRUE),ES_NA2_0!$A$10:$AQ$10,0),FALSE)),":",VLOOKUP($A37,ES_NA2_0!$A$10:$AQ$100,MATCH(FIXED(N$6,0,TRUE),ES_NA2_0!$A$10:$AQ$10,0),FALSE))</f>
        <v>104.3</v>
      </c>
      <c r="O37" s="232">
        <f>IF(ISNA(VLOOKUP($A37,ES_NA2_0!$A$10:$AQ$100,MATCH(FIXED(O$6,0,TRUE),ES_NA2_0!$A$10:$AQ$10,0),FALSE)),":",VLOOKUP($A37,ES_NA2_0!$A$10:$AQ$100,MATCH(FIXED(O$6,0,TRUE),ES_NA2_0!$A$10:$AQ$10,0),FALSE))</f>
        <v>107.8</v>
      </c>
      <c r="P37" s="232">
        <f>IF(ISNA(VLOOKUP($A37,ES_NA2_0!$A$10:$AQ$100,MATCH(FIXED(P$6,0,TRUE),ES_NA2_0!$A$10:$AQ$10,0),FALSE)),":",VLOOKUP($A37,ES_NA2_0!$A$10:$AQ$100,MATCH(FIXED(P$6,0,TRUE),ES_NA2_0!$A$10:$AQ$10,0),FALSE))</f>
        <v>107.1</v>
      </c>
      <c r="Q37" s="232">
        <f>IF(ISNA(VLOOKUP($A37,ES_NA2_0!$A$10:$AQ$100,MATCH(FIXED(Q$6,0,TRUE),ES_NA2_0!$A$10:$AQ$10,0),FALSE)),":",VLOOKUP($A37,ES_NA2_0!$A$10:$AQ$100,MATCH(FIXED(Q$6,0,TRUE),ES_NA2_0!$A$10:$AQ$10,0),FALSE))</f>
        <v>101.7</v>
      </c>
      <c r="R37" s="232">
        <f>IF(ISNA(VLOOKUP($A37,ES_NA2_0!$A$10:$AQ$100,MATCH(FIXED(R$6,0,TRUE),ES_NA2_0!$A$10:$AQ$10,0),FALSE)),":",VLOOKUP($A37,ES_NA2_0!$A$10:$AQ$100,MATCH(FIXED(R$6,0,TRUE),ES_NA2_0!$A$10:$AQ$10,0),FALSE))</f>
        <v>108.4</v>
      </c>
      <c r="S37" s="232">
        <f>IF(ISNA(VLOOKUP($A37,ES_NA2_0!$A$10:$AQ$100,MATCH(FIXED(S$6,0,TRUE),ES_NA2_0!$A$10:$AQ$10,0),FALSE)),":",VLOOKUP($A37,ES_NA2_0!$A$10:$AQ$100,MATCH(FIXED(S$6,0,TRUE),ES_NA2_0!$A$10:$AQ$10,0),FALSE))</f>
        <v>111.6</v>
      </c>
      <c r="T37" s="232">
        <f>IF(ISNA(VLOOKUP($A37,ES_NA2_0!$A$10:$AQ$100,MATCH(FIXED(T$6,0,TRUE),ES_NA2_0!$A$10:$AQ$10,0),FALSE)),":",VLOOKUP($A37,ES_NA2_0!$A$10:$AQ$100,MATCH(FIXED(T$6,0,TRUE),ES_NA2_0!$A$10:$AQ$10,0),FALSE))</f>
        <v>112.6</v>
      </c>
      <c r="U37" s="232">
        <f>IF(ISNA(VLOOKUP($A37,ES_NA2_0!$A$10:$AQ$100,MATCH(FIXED(U$6,0,TRUE),ES_NA2_0!$A$10:$AQ$10,0),FALSE)),":",VLOOKUP($A37,ES_NA2_0!$A$10:$AQ$100,MATCH(FIXED(U$6,0,TRUE),ES_NA2_0!$A$10:$AQ$10,0),FALSE))</f>
        <v>114.4</v>
      </c>
      <c r="V37" s="232" t="str">
        <f>IF(ISNA(VLOOKUP($A37,ES_NA2_0!$A$10:$AQ$100,MATCH(FIXED(V$6,0,TRUE),ES_NA2_0!$A$10:$AQ$10,0),FALSE)),":",VLOOKUP($A37,ES_NA2_0!$A$10:$AQ$100,MATCH(FIXED(V$6,0,TRUE),ES_NA2_0!$A$10:$AQ$10,0),FALSE))</f>
        <v>:</v>
      </c>
      <c r="W37" s="232" t="str">
        <f>IF(ISNA(VLOOKUP($A37,ES_NA2_0!$A$10:$AQ$100,MATCH(FIXED(W$6,0,TRUE),ES_NA2_0!$A$10:$AQ$10,0),FALSE)),":",VLOOKUP($A37,ES_NA2_0!$A$10:$AQ$100,MATCH(FIXED(W$6,0,TRUE),ES_NA2_0!$A$10:$AQ$10,0),FALSE))</f>
        <v>:</v>
      </c>
    </row>
    <row r="38" spans="1:23">
      <c r="A38" s="230" t="str">
        <f>lookup!Z33</f>
        <v>United Kingdom</v>
      </c>
      <c r="B38" s="232" t="str">
        <f>VLOOKUP(A38,lookup!$Z$2:$AA$77,2,FALSE)</f>
        <v>Ηνωμένο Βασίλειο</v>
      </c>
      <c r="C38" s="232">
        <f>IF(ISNA(VLOOKUP($A38,ES_NA2_0!$A$10:$AQ$100,MATCH(FIXED(C$6,0,TRUE),ES_NA2_0!$A$10:$AQ$10,0),FALSE)),":",VLOOKUP($A38,ES_NA2_0!$A$10:$AQ$100,MATCH(FIXED(C$6,0,TRUE),ES_NA2_0!$A$10:$AQ$10,0),FALSE))</f>
        <v>71.900000000000006</v>
      </c>
      <c r="D38" s="232">
        <f>IF(ISNA(VLOOKUP($A38,ES_NA2_0!$A$10:$AQ$100,MATCH(FIXED(D$6,0,TRUE),ES_NA2_0!$A$10:$AQ$10,0),FALSE)),":",VLOOKUP($A38,ES_NA2_0!$A$10:$AQ$100,MATCH(FIXED(D$6,0,TRUE),ES_NA2_0!$A$10:$AQ$10,0),FALSE))</f>
        <v>74.400000000000006</v>
      </c>
      <c r="E38" s="232">
        <f>IF(ISNA(VLOOKUP($A38,ES_NA2_0!$A$10:$AQ$100,MATCH(FIXED(E$6,0,TRUE),ES_NA2_0!$A$10:$AQ$10,0),FALSE)),":",VLOOKUP($A38,ES_NA2_0!$A$10:$AQ$100,MATCH(FIXED(E$6,0,TRUE),ES_NA2_0!$A$10:$AQ$10,0),FALSE))</f>
        <v>77.7</v>
      </c>
      <c r="F38" s="232">
        <f>IF(ISNA(VLOOKUP($A38,ES_NA2_0!$A$10:$AQ$100,MATCH(FIXED(F$6,0,TRUE),ES_NA2_0!$A$10:$AQ$10,0),FALSE)),":",VLOOKUP($A38,ES_NA2_0!$A$10:$AQ$100,MATCH(FIXED(F$6,0,TRUE),ES_NA2_0!$A$10:$AQ$10,0),FALSE))</f>
        <v>80.400000000000006</v>
      </c>
      <c r="G38" s="232">
        <f>IF(ISNA(VLOOKUP($A38,ES_NA2_0!$A$10:$AQ$100,MATCH(FIXED(G$6,0,TRUE),ES_NA2_0!$A$10:$AQ$10,0),FALSE)),":",VLOOKUP($A38,ES_NA2_0!$A$10:$AQ$100,MATCH(FIXED(G$6,0,TRUE),ES_NA2_0!$A$10:$AQ$10,0),FALSE))</f>
        <v>82.8</v>
      </c>
      <c r="H38" s="232">
        <f>IF(ISNA(VLOOKUP($A38,ES_NA2_0!$A$10:$AQ$100,MATCH(FIXED(H$6,0,TRUE),ES_NA2_0!$A$10:$AQ$10,0),FALSE)),":",VLOOKUP($A38,ES_NA2_0!$A$10:$AQ$100,MATCH(FIXED(H$6,0,TRUE),ES_NA2_0!$A$10:$AQ$10,0),FALSE))</f>
        <v>86.4</v>
      </c>
      <c r="I38" s="232">
        <f>IF(ISNA(VLOOKUP($A38,ES_NA2_0!$A$10:$AQ$100,MATCH(FIXED(I$6,0,TRUE),ES_NA2_0!$A$10:$AQ$10,0),FALSE)),":",VLOOKUP($A38,ES_NA2_0!$A$10:$AQ$100,MATCH(FIXED(I$6,0,TRUE),ES_NA2_0!$A$10:$AQ$10,0),FALSE))</f>
        <v>88.3</v>
      </c>
      <c r="J38" s="232">
        <f>IF(ISNA(VLOOKUP($A38,ES_NA2_0!$A$10:$AQ$100,MATCH(FIXED(J$6,0,TRUE),ES_NA2_0!$A$10:$AQ$10,0),FALSE)),":",VLOOKUP($A38,ES_NA2_0!$A$10:$AQ$100,MATCH(FIXED(J$6,0,TRUE),ES_NA2_0!$A$10:$AQ$10,0),FALSE))</f>
        <v>90.3</v>
      </c>
      <c r="K38" s="232">
        <f>IF(ISNA(VLOOKUP($A38,ES_NA2_0!$A$10:$AQ$100,MATCH(FIXED(K$6,0,TRUE),ES_NA2_0!$A$10:$AQ$10,0),FALSE)),":",VLOOKUP($A38,ES_NA2_0!$A$10:$AQ$100,MATCH(FIXED(K$6,0,TRUE),ES_NA2_0!$A$10:$AQ$10,0),FALSE))</f>
        <v>93.9</v>
      </c>
      <c r="L38" s="232">
        <f>IF(ISNA(VLOOKUP($A38,ES_NA2_0!$A$10:$AQ$100,MATCH(FIXED(L$6,0,TRUE),ES_NA2_0!$A$10:$AQ$10,0),FALSE)),":",VLOOKUP($A38,ES_NA2_0!$A$10:$AQ$100,MATCH(FIXED(L$6,0,TRUE),ES_NA2_0!$A$10:$AQ$10,0),FALSE))</f>
        <v>96.9</v>
      </c>
      <c r="M38" s="232">
        <f>IF(ISNA(VLOOKUP($A38,ES_NA2_0!$A$10:$AQ$100,MATCH(FIXED(M$6,0,TRUE),ES_NA2_0!$A$10:$AQ$10,0),FALSE)),":",VLOOKUP($A38,ES_NA2_0!$A$10:$AQ$100,MATCH(FIXED(M$6,0,TRUE),ES_NA2_0!$A$10:$AQ$10,0),FALSE))</f>
        <v>100</v>
      </c>
      <c r="N38" s="232">
        <f>IF(ISNA(VLOOKUP($A38,ES_NA2_0!$A$10:$AQ$100,MATCH(FIXED(N$6,0,TRUE),ES_NA2_0!$A$10:$AQ$10,0),FALSE)),":",VLOOKUP($A38,ES_NA2_0!$A$10:$AQ$100,MATCH(FIXED(N$6,0,TRUE),ES_NA2_0!$A$10:$AQ$10,0),FALSE))</f>
        <v>102.8</v>
      </c>
      <c r="O38" s="232">
        <f>IF(ISNA(VLOOKUP($A38,ES_NA2_0!$A$10:$AQ$100,MATCH(FIXED(O$6,0,TRUE),ES_NA2_0!$A$10:$AQ$10,0),FALSE)),":",VLOOKUP($A38,ES_NA2_0!$A$10:$AQ$100,MATCH(FIXED(O$6,0,TRUE),ES_NA2_0!$A$10:$AQ$10,0),FALSE))</f>
        <v>106.3</v>
      </c>
      <c r="P38" s="232">
        <f>IF(ISNA(VLOOKUP($A38,ES_NA2_0!$A$10:$AQ$100,MATCH(FIXED(P$6,0,TRUE),ES_NA2_0!$A$10:$AQ$10,0),FALSE)),":",VLOOKUP($A38,ES_NA2_0!$A$10:$AQ$100,MATCH(FIXED(P$6,0,TRUE),ES_NA2_0!$A$10:$AQ$10,0),FALSE))</f>
        <v>105.5</v>
      </c>
      <c r="Q38" s="232">
        <f>IF(ISNA(VLOOKUP($A38,ES_NA2_0!$A$10:$AQ$100,MATCH(FIXED(Q$6,0,TRUE),ES_NA2_0!$A$10:$AQ$10,0),FALSE)),":",VLOOKUP($A38,ES_NA2_0!$A$10:$AQ$100,MATCH(FIXED(Q$6,0,TRUE),ES_NA2_0!$A$10:$AQ$10,0),FALSE))</f>
        <v>100</v>
      </c>
      <c r="R38" s="232">
        <f>IF(ISNA(VLOOKUP($A38,ES_NA2_0!$A$10:$AQ$100,MATCH(FIXED(R$6,0,TRUE),ES_NA2_0!$A$10:$AQ$10,0),FALSE)),":",VLOOKUP($A38,ES_NA2_0!$A$10:$AQ$100,MATCH(FIXED(R$6,0,TRUE),ES_NA2_0!$A$10:$AQ$10,0),FALSE))</f>
        <v>101.7</v>
      </c>
      <c r="S38" s="232">
        <f>IF(ISNA(VLOOKUP($A38,ES_NA2_0!$A$10:$AQ$100,MATCH(FIXED(S$6,0,TRUE),ES_NA2_0!$A$10:$AQ$10,0),FALSE)),":",VLOOKUP($A38,ES_NA2_0!$A$10:$AQ$100,MATCH(FIXED(S$6,0,TRUE),ES_NA2_0!$A$10:$AQ$10,0),FALSE))</f>
        <v>102.8</v>
      </c>
      <c r="T38" s="232">
        <f>IF(ISNA(VLOOKUP($A38,ES_NA2_0!$A$10:$AQ$100,MATCH(FIXED(T$6,0,TRUE),ES_NA2_0!$A$10:$AQ$10,0),FALSE)),":",VLOOKUP($A38,ES_NA2_0!$A$10:$AQ$100,MATCH(FIXED(T$6,0,TRUE),ES_NA2_0!$A$10:$AQ$10,0),FALSE))</f>
        <v>103.1</v>
      </c>
      <c r="U38" s="232">
        <f>IF(ISNA(VLOOKUP($A38,ES_NA2_0!$A$10:$AQ$100,MATCH(FIXED(U$6,0,TRUE),ES_NA2_0!$A$10:$AQ$10,0),FALSE)),":",VLOOKUP($A38,ES_NA2_0!$A$10:$AQ$100,MATCH(FIXED(U$6,0,TRUE),ES_NA2_0!$A$10:$AQ$10,0),FALSE))</f>
        <v>104.9</v>
      </c>
      <c r="V38" s="232" t="str">
        <f>IF(ISNA(VLOOKUP($A38,ES_NA2_0!$A$10:$AQ$100,MATCH(FIXED(V$6,0,TRUE),ES_NA2_0!$A$10:$AQ$10,0),FALSE)),":",VLOOKUP($A38,ES_NA2_0!$A$10:$AQ$100,MATCH(FIXED(V$6,0,TRUE),ES_NA2_0!$A$10:$AQ$10,0),FALSE))</f>
        <v>:</v>
      </c>
      <c r="W38" s="232" t="str">
        <f>IF(ISNA(VLOOKUP($A38,ES_NA2_0!$A$10:$AQ$100,MATCH(FIXED(W$6,0,TRUE),ES_NA2_0!$A$10:$AQ$10,0),FALSE)),":",VLOOKUP($A38,ES_NA2_0!$A$10:$AQ$100,MATCH(FIXED(W$6,0,TRUE),ES_NA2_0!$A$10:$AQ$10,0),FALSE))</f>
        <v>:</v>
      </c>
    </row>
    <row r="39" spans="1:23">
      <c r="A39" s="230" t="str">
        <f>lookup!Z34</f>
        <v>United States</v>
      </c>
      <c r="B39" s="232" t="str">
        <f>VLOOKUP(A39,lookup!$Z$2:$AA$77,2,FALSE)</f>
        <v>Ηνωμένες Πολιτείες</v>
      </c>
      <c r="C39" s="232">
        <f>IF(ISNA(VLOOKUP($A39,ES_NA2_0!$A$10:$AQ$100,MATCH(FIXED(C$6,0,TRUE),ES_NA2_0!$A$10:$AQ$10,0),FALSE)),":",VLOOKUP($A39,ES_NA2_0!$A$10:$AQ$100,MATCH(FIXED(C$6,0,TRUE),ES_NA2_0!$A$10:$AQ$10,0),FALSE))</f>
        <v>71.5</v>
      </c>
      <c r="D39" s="232">
        <f>IF(ISNA(VLOOKUP($A39,ES_NA2_0!$A$10:$AQ$100,MATCH(FIXED(D$6,0,TRUE),ES_NA2_0!$A$10:$AQ$10,0),FALSE)),":",VLOOKUP($A39,ES_NA2_0!$A$10:$AQ$100,MATCH(FIXED(D$6,0,TRUE),ES_NA2_0!$A$10:$AQ$10,0),FALSE))</f>
        <v>74.2</v>
      </c>
      <c r="E39" s="232">
        <f>IF(ISNA(VLOOKUP($A39,ES_NA2_0!$A$10:$AQ$100,MATCH(FIXED(E$6,0,TRUE),ES_NA2_0!$A$10:$AQ$10,0),FALSE)),":",VLOOKUP($A39,ES_NA2_0!$A$10:$AQ$100,MATCH(FIXED(E$6,0,TRUE),ES_NA2_0!$A$10:$AQ$10,0),FALSE))</f>
        <v>77.5</v>
      </c>
      <c r="F39" s="232">
        <f>IF(ISNA(VLOOKUP($A39,ES_NA2_0!$A$10:$AQ$100,MATCH(FIXED(F$6,0,TRUE),ES_NA2_0!$A$10:$AQ$10,0),FALSE)),":",VLOOKUP($A39,ES_NA2_0!$A$10:$AQ$100,MATCH(FIXED(F$6,0,TRUE),ES_NA2_0!$A$10:$AQ$10,0),FALSE))</f>
        <v>81</v>
      </c>
      <c r="G39" s="232">
        <f>IF(ISNA(VLOOKUP($A39,ES_NA2_0!$A$10:$AQ$100,MATCH(FIXED(G$6,0,TRUE),ES_NA2_0!$A$10:$AQ$10,0),FALSE)),":",VLOOKUP($A39,ES_NA2_0!$A$10:$AQ$100,MATCH(FIXED(G$6,0,TRUE),ES_NA2_0!$A$10:$AQ$10,0),FALSE))</f>
        <v>84.8</v>
      </c>
      <c r="H39" s="232">
        <f>IF(ISNA(VLOOKUP($A39,ES_NA2_0!$A$10:$AQ$100,MATCH(FIXED(H$6,0,TRUE),ES_NA2_0!$A$10:$AQ$10,0),FALSE)),":",VLOOKUP($A39,ES_NA2_0!$A$10:$AQ$100,MATCH(FIXED(H$6,0,TRUE),ES_NA2_0!$A$10:$AQ$10,0),FALSE))</f>
        <v>88.2</v>
      </c>
      <c r="I39" s="232">
        <f>IF(ISNA(VLOOKUP($A39,ES_NA2_0!$A$10:$AQ$100,MATCH(FIXED(I$6,0,TRUE),ES_NA2_0!$A$10:$AQ$10,0),FALSE)),":",VLOOKUP($A39,ES_NA2_0!$A$10:$AQ$100,MATCH(FIXED(I$6,0,TRUE),ES_NA2_0!$A$10:$AQ$10,0),FALSE))</f>
        <v>89.1</v>
      </c>
      <c r="J39" s="232">
        <f>IF(ISNA(VLOOKUP($A39,ES_NA2_0!$A$10:$AQ$100,MATCH(FIXED(J$6,0,TRUE),ES_NA2_0!$A$10:$AQ$10,0),FALSE)),":",VLOOKUP($A39,ES_NA2_0!$A$10:$AQ$100,MATCH(FIXED(J$6,0,TRUE),ES_NA2_0!$A$10:$AQ$10,0),FALSE))</f>
        <v>90.7</v>
      </c>
      <c r="K39" s="232">
        <f>IF(ISNA(VLOOKUP($A39,ES_NA2_0!$A$10:$AQ$100,MATCH(FIXED(K$6,0,TRUE),ES_NA2_0!$A$10:$AQ$10,0),FALSE)),":",VLOOKUP($A39,ES_NA2_0!$A$10:$AQ$100,MATCH(FIXED(K$6,0,TRUE),ES_NA2_0!$A$10:$AQ$10,0),FALSE))</f>
        <v>93.2</v>
      </c>
      <c r="L39" s="232">
        <f>IF(ISNA(VLOOKUP($A39,ES_NA2_0!$A$10:$AQ$100,MATCH(FIXED(L$6,0,TRUE),ES_NA2_0!$A$10:$AQ$10,0),FALSE)),":",VLOOKUP($A39,ES_NA2_0!$A$10:$AQ$100,MATCH(FIXED(L$6,0,TRUE),ES_NA2_0!$A$10:$AQ$10,0),FALSE))</f>
        <v>96.8</v>
      </c>
      <c r="M39" s="232">
        <f>IF(ISNA(VLOOKUP($A39,ES_NA2_0!$A$10:$AQ$100,MATCH(FIXED(M$6,0,TRUE),ES_NA2_0!$A$10:$AQ$10,0),FALSE)),":",VLOOKUP($A39,ES_NA2_0!$A$10:$AQ$100,MATCH(FIXED(M$6,0,TRUE),ES_NA2_0!$A$10:$AQ$10,0),FALSE))</f>
        <v>100</v>
      </c>
      <c r="N39" s="232">
        <f>IF(ISNA(VLOOKUP($A39,ES_NA2_0!$A$10:$AQ$100,MATCH(FIXED(N$6,0,TRUE),ES_NA2_0!$A$10:$AQ$10,0),FALSE)),":",VLOOKUP($A39,ES_NA2_0!$A$10:$AQ$100,MATCH(FIXED(N$6,0,TRUE),ES_NA2_0!$A$10:$AQ$10,0),FALSE))</f>
        <v>102.7</v>
      </c>
      <c r="O39" s="232">
        <f>IF(ISNA(VLOOKUP($A39,ES_NA2_0!$A$10:$AQ$100,MATCH(FIXED(O$6,0,TRUE),ES_NA2_0!$A$10:$AQ$10,0),FALSE)),":",VLOOKUP($A39,ES_NA2_0!$A$10:$AQ$100,MATCH(FIXED(O$6,0,TRUE),ES_NA2_0!$A$10:$AQ$10,0),FALSE))</f>
        <v>104.5</v>
      </c>
      <c r="P39" s="232">
        <f>IF(ISNA(VLOOKUP($A39,ES_NA2_0!$A$10:$AQ$100,MATCH(FIXED(P$6,0,TRUE),ES_NA2_0!$A$10:$AQ$10,0),FALSE)),":",VLOOKUP($A39,ES_NA2_0!$A$10:$AQ$100,MATCH(FIXED(P$6,0,TRUE),ES_NA2_0!$A$10:$AQ$10,0),FALSE))</f>
        <v>104.2</v>
      </c>
      <c r="Q39" s="232">
        <f>IF(ISNA(VLOOKUP($A39,ES_NA2_0!$A$10:$AQ$100,MATCH(FIXED(Q$6,0,TRUE),ES_NA2_0!$A$10:$AQ$10,0),FALSE)),":",VLOOKUP($A39,ES_NA2_0!$A$10:$AQ$100,MATCH(FIXED(Q$6,0,TRUE),ES_NA2_0!$A$10:$AQ$10,0),FALSE))</f>
        <v>101.3</v>
      </c>
      <c r="R39" s="232">
        <f>IF(ISNA(VLOOKUP($A39,ES_NA2_0!$A$10:$AQ$100,MATCH(FIXED(R$6,0,TRUE),ES_NA2_0!$A$10:$AQ$10,0),FALSE)),":",VLOOKUP($A39,ES_NA2_0!$A$10:$AQ$100,MATCH(FIXED(R$6,0,TRUE),ES_NA2_0!$A$10:$AQ$10,0),FALSE))</f>
        <v>103.9</v>
      </c>
      <c r="S39" s="232">
        <f>IF(ISNA(VLOOKUP($A39,ES_NA2_0!$A$10:$AQ$100,MATCH(FIXED(S$6,0,TRUE),ES_NA2_0!$A$10:$AQ$10,0),FALSE)),":",VLOOKUP($A39,ES_NA2_0!$A$10:$AQ$100,MATCH(FIXED(S$6,0,TRUE),ES_NA2_0!$A$10:$AQ$10,0),FALSE))</f>
        <v>105.5</v>
      </c>
      <c r="T39" s="232">
        <f>IF(ISNA(VLOOKUP($A39,ES_NA2_0!$A$10:$AQ$100,MATCH(FIXED(T$6,0,TRUE),ES_NA2_0!$A$10:$AQ$10,0),FALSE)),":",VLOOKUP($A39,ES_NA2_0!$A$10:$AQ$100,MATCH(FIXED(T$6,0,TRUE),ES_NA2_0!$A$10:$AQ$10,0),FALSE))</f>
        <v>108</v>
      </c>
      <c r="U39" s="232">
        <f>IF(ISNA(VLOOKUP($A39,ES_NA2_0!$A$10:$AQ$100,MATCH(FIXED(U$6,0,TRUE),ES_NA2_0!$A$10:$AQ$10,0),FALSE)),":",VLOOKUP($A39,ES_NA2_0!$A$10:$AQ$100,MATCH(FIXED(U$6,0,TRUE),ES_NA2_0!$A$10:$AQ$10,0),FALSE))</f>
        <v>110.4</v>
      </c>
      <c r="V39" s="232" t="str">
        <f>IF(ISNA(VLOOKUP($A39,ES_NA2_0!$A$10:$AQ$100,MATCH(FIXED(V$6,0,TRUE),ES_NA2_0!$A$10:$AQ$10,0),FALSE)),":",VLOOKUP($A39,ES_NA2_0!$A$10:$AQ$100,MATCH(FIXED(V$6,0,TRUE),ES_NA2_0!$A$10:$AQ$10,0),FALSE))</f>
        <v>:</v>
      </c>
      <c r="W39" s="232" t="str">
        <f>IF(ISNA(VLOOKUP($A39,ES_NA2_0!$A$10:$AQ$100,MATCH(FIXED(W$6,0,TRUE),ES_NA2_0!$A$10:$AQ$10,0),FALSE)),":",VLOOKUP($A39,ES_NA2_0!$A$10:$AQ$100,MATCH(FIXED(W$6,0,TRUE),ES_NA2_0!$A$10:$AQ$10,0),FALSE))</f>
        <v>:</v>
      </c>
    </row>
    <row r="40" spans="1:23">
      <c r="A40" s="230" t="str">
        <f>lookup!Z35</f>
        <v>Japan</v>
      </c>
      <c r="B40" s="232" t="str">
        <f>VLOOKUP(A40,lookup!$Z$2:$AA$77,2,FALSE)</f>
        <v>Ιαπωνία</v>
      </c>
      <c r="C40" s="232">
        <f>IF(ISNA(VLOOKUP($A40,ES_NA2_0!$A$10:$AQ$100,MATCH(FIXED(C$6,0,TRUE),ES_NA2_0!$A$10:$AQ$10,0),FALSE)),":",VLOOKUP($A40,ES_NA2_0!$A$10:$AQ$100,MATCH(FIXED(C$6,0,TRUE),ES_NA2_0!$A$10:$AQ$10,0),FALSE))</f>
        <v>90.4</v>
      </c>
      <c r="D40" s="232">
        <f>IF(ISNA(VLOOKUP($A40,ES_NA2_0!$A$10:$AQ$100,MATCH(FIXED(D$6,0,TRUE),ES_NA2_0!$A$10:$AQ$10,0),FALSE)),":",VLOOKUP($A40,ES_NA2_0!$A$10:$AQ$100,MATCH(FIXED(D$6,0,TRUE),ES_NA2_0!$A$10:$AQ$10,0),FALSE))</f>
        <v>92.7</v>
      </c>
      <c r="E40" s="232">
        <f>IF(ISNA(VLOOKUP($A40,ES_NA2_0!$A$10:$AQ$100,MATCH(FIXED(E$6,0,TRUE),ES_NA2_0!$A$10:$AQ$10,0),FALSE)),":",VLOOKUP($A40,ES_NA2_0!$A$10:$AQ$100,MATCH(FIXED(E$6,0,TRUE),ES_NA2_0!$A$10:$AQ$10,0),FALSE))</f>
        <v>94.2</v>
      </c>
      <c r="F40" s="232">
        <f>IF(ISNA(VLOOKUP($A40,ES_NA2_0!$A$10:$AQ$100,MATCH(FIXED(F$6,0,TRUE),ES_NA2_0!$A$10:$AQ$10,0),FALSE)),":",VLOOKUP($A40,ES_NA2_0!$A$10:$AQ$100,MATCH(FIXED(F$6,0,TRUE),ES_NA2_0!$A$10:$AQ$10,0),FALSE))</f>
        <v>92.3</v>
      </c>
      <c r="G40" s="232">
        <f>IF(ISNA(VLOOKUP($A40,ES_NA2_0!$A$10:$AQ$100,MATCH(FIXED(G$6,0,TRUE),ES_NA2_0!$A$10:$AQ$10,0),FALSE)),":",VLOOKUP($A40,ES_NA2_0!$A$10:$AQ$100,MATCH(FIXED(G$6,0,TRUE),ES_NA2_0!$A$10:$AQ$10,0),FALSE))</f>
        <v>92.2</v>
      </c>
      <c r="H40" s="232">
        <f>IF(ISNA(VLOOKUP($A40,ES_NA2_0!$A$10:$AQ$100,MATCH(FIXED(H$6,0,TRUE),ES_NA2_0!$A$10:$AQ$10,0),FALSE)),":",VLOOKUP($A40,ES_NA2_0!$A$10:$AQ$100,MATCH(FIXED(H$6,0,TRUE),ES_NA2_0!$A$10:$AQ$10,0),FALSE))</f>
        <v>94.2</v>
      </c>
      <c r="I40" s="232">
        <f>IF(ISNA(VLOOKUP($A40,ES_NA2_0!$A$10:$AQ$100,MATCH(FIXED(I$6,0,TRUE),ES_NA2_0!$A$10:$AQ$10,0),FALSE)),":",VLOOKUP($A40,ES_NA2_0!$A$10:$AQ$100,MATCH(FIXED(I$6,0,TRUE),ES_NA2_0!$A$10:$AQ$10,0),FALSE))</f>
        <v>94.6</v>
      </c>
      <c r="J40" s="232">
        <f>IF(ISNA(VLOOKUP($A40,ES_NA2_0!$A$10:$AQ$100,MATCH(FIXED(J$6,0,TRUE),ES_NA2_0!$A$10:$AQ$10,0),FALSE)),":",VLOOKUP($A40,ES_NA2_0!$A$10:$AQ$100,MATCH(FIXED(J$6,0,TRUE),ES_NA2_0!$A$10:$AQ$10,0),FALSE))</f>
        <v>94.8</v>
      </c>
      <c r="K40" s="232">
        <f>IF(ISNA(VLOOKUP($A40,ES_NA2_0!$A$10:$AQ$100,MATCH(FIXED(K$6,0,TRUE),ES_NA2_0!$A$10:$AQ$10,0),FALSE)),":",VLOOKUP($A40,ES_NA2_0!$A$10:$AQ$100,MATCH(FIXED(K$6,0,TRUE),ES_NA2_0!$A$10:$AQ$10,0),FALSE))</f>
        <v>96.4</v>
      </c>
      <c r="L40" s="232">
        <f>IF(ISNA(VLOOKUP($A40,ES_NA2_0!$A$10:$AQ$100,MATCH(FIXED(L$6,0,TRUE),ES_NA2_0!$A$10:$AQ$10,0),FALSE)),":",VLOOKUP($A40,ES_NA2_0!$A$10:$AQ$100,MATCH(FIXED(L$6,0,TRUE),ES_NA2_0!$A$10:$AQ$10,0),FALSE))</f>
        <v>98.7</v>
      </c>
      <c r="M40" s="232">
        <f>IF(ISNA(VLOOKUP($A40,ES_NA2_0!$A$10:$AQ$100,MATCH(FIXED(M$6,0,TRUE),ES_NA2_0!$A$10:$AQ$10,0),FALSE)),":",VLOOKUP($A40,ES_NA2_0!$A$10:$AQ$100,MATCH(FIXED(M$6,0,TRUE),ES_NA2_0!$A$10:$AQ$10,0),FALSE))</f>
        <v>100</v>
      </c>
      <c r="N40" s="232">
        <f>IF(ISNA(VLOOKUP($A40,ES_NA2_0!$A$10:$AQ$100,MATCH(FIXED(N$6,0,TRUE),ES_NA2_0!$A$10:$AQ$10,0),FALSE)),":",VLOOKUP($A40,ES_NA2_0!$A$10:$AQ$100,MATCH(FIXED(N$6,0,TRUE),ES_NA2_0!$A$10:$AQ$10,0),FALSE))</f>
        <v>101.7</v>
      </c>
      <c r="O40" s="232">
        <f>IF(ISNA(VLOOKUP($A40,ES_NA2_0!$A$10:$AQ$100,MATCH(FIXED(O$6,0,TRUE),ES_NA2_0!$A$10:$AQ$10,0),FALSE)),":",VLOOKUP($A40,ES_NA2_0!$A$10:$AQ$100,MATCH(FIXED(O$6,0,TRUE),ES_NA2_0!$A$10:$AQ$10,0),FALSE))</f>
        <v>103.9</v>
      </c>
      <c r="P40" s="232">
        <f>IF(ISNA(VLOOKUP($A40,ES_NA2_0!$A$10:$AQ$100,MATCH(FIXED(P$6,0,TRUE),ES_NA2_0!$A$10:$AQ$10,0),FALSE)),":",VLOOKUP($A40,ES_NA2_0!$A$10:$AQ$100,MATCH(FIXED(P$6,0,TRUE),ES_NA2_0!$A$10:$AQ$10,0),FALSE))</f>
        <v>102.8</v>
      </c>
      <c r="Q40" s="232">
        <f>IF(ISNA(VLOOKUP($A40,ES_NA2_0!$A$10:$AQ$100,MATCH(FIXED(Q$6,0,TRUE),ES_NA2_0!$A$10:$AQ$10,0),FALSE)),":",VLOOKUP($A40,ES_NA2_0!$A$10:$AQ$100,MATCH(FIXED(Q$6,0,TRUE),ES_NA2_0!$A$10:$AQ$10,0),FALSE))</f>
        <v>97.2</v>
      </c>
      <c r="R40" s="232">
        <f>IF(ISNA(VLOOKUP($A40,ES_NA2_0!$A$10:$AQ$100,MATCH(FIXED(R$6,0,TRUE),ES_NA2_0!$A$10:$AQ$10,0),FALSE)),":",VLOOKUP($A40,ES_NA2_0!$A$10:$AQ$100,MATCH(FIXED(R$6,0,TRUE),ES_NA2_0!$A$10:$AQ$10,0),FALSE))</f>
        <v>101.7</v>
      </c>
      <c r="S40" s="232">
        <f>IF(ISNA(VLOOKUP($A40,ES_NA2_0!$A$10:$AQ$100,MATCH(FIXED(S$6,0,TRUE),ES_NA2_0!$A$10:$AQ$10,0),FALSE)),":",VLOOKUP($A40,ES_NA2_0!$A$10:$AQ$100,MATCH(FIXED(S$6,0,TRUE),ES_NA2_0!$A$10:$AQ$10,0),FALSE))</f>
        <v>101.2</v>
      </c>
      <c r="T40" s="232">
        <f>IF(ISNA(VLOOKUP($A40,ES_NA2_0!$A$10:$AQ$100,MATCH(FIXED(T$6,0,TRUE),ES_NA2_0!$A$10:$AQ$10,0),FALSE)),":",VLOOKUP($A40,ES_NA2_0!$A$10:$AQ$100,MATCH(FIXED(T$6,0,TRUE),ES_NA2_0!$A$10:$AQ$10,0),FALSE))</f>
        <v>103</v>
      </c>
      <c r="U40" s="232">
        <f>IF(ISNA(VLOOKUP($A40,ES_NA2_0!$A$10:$AQ$100,MATCH(FIXED(U$6,0,TRUE),ES_NA2_0!$A$10:$AQ$10,0),FALSE)),":",VLOOKUP($A40,ES_NA2_0!$A$10:$AQ$100,MATCH(FIXED(U$6,0,TRUE),ES_NA2_0!$A$10:$AQ$10,0),FALSE))</f>
        <v>104.7</v>
      </c>
      <c r="V40" s="232" t="str">
        <f>IF(ISNA(VLOOKUP($A40,ES_NA2_0!$A$10:$AQ$100,MATCH(FIXED(V$6,0,TRUE),ES_NA2_0!$A$10:$AQ$10,0),FALSE)),":",VLOOKUP($A40,ES_NA2_0!$A$10:$AQ$100,MATCH(FIXED(V$6,0,TRUE),ES_NA2_0!$A$10:$AQ$10,0),FALSE))</f>
        <v>:</v>
      </c>
      <c r="W40" s="232" t="str">
        <f>IF(ISNA(VLOOKUP($A40,ES_NA2_0!$A$10:$AQ$100,MATCH(FIXED(W$6,0,TRUE),ES_NA2_0!$A$10:$AQ$10,0),FALSE)),":",VLOOKUP($A40,ES_NA2_0!$A$10:$AQ$100,MATCH(FIXED(W$6,0,TRUE),ES_NA2_0!$A$10:$AQ$10,0),FALSE))</f>
        <v>:</v>
      </c>
    </row>
    <row r="41" spans="1:23">
      <c r="B41" s="232"/>
      <c r="C41" s="232"/>
      <c r="D41" s="232"/>
      <c r="E41" s="232"/>
      <c r="F41" s="232"/>
      <c r="G41" s="232"/>
      <c r="H41" s="232"/>
      <c r="I41" s="232"/>
      <c r="J41" s="232"/>
      <c r="K41" s="232"/>
      <c r="L41" s="232"/>
      <c r="M41" s="232"/>
      <c r="N41" s="232"/>
      <c r="O41" s="232"/>
      <c r="P41" s="232"/>
      <c r="Q41" s="232"/>
      <c r="R41" s="232"/>
      <c r="S41" s="232"/>
      <c r="T41" s="232"/>
      <c r="U41" s="232"/>
      <c r="V41" s="232"/>
      <c r="W41" s="232"/>
    </row>
    <row r="42" spans="1:23">
      <c r="B42" s="232"/>
      <c r="C42" s="232">
        <f>C6</f>
        <v>1995</v>
      </c>
      <c r="D42" s="232">
        <f t="shared" ref="D42:W42" si="0">D6</f>
        <v>1996</v>
      </c>
      <c r="E42" s="232">
        <f t="shared" si="0"/>
        <v>1997</v>
      </c>
      <c r="F42" s="232">
        <f t="shared" si="0"/>
        <v>1998</v>
      </c>
      <c r="G42" s="232">
        <f t="shared" si="0"/>
        <v>1999</v>
      </c>
      <c r="H42" s="232">
        <f t="shared" si="0"/>
        <v>2000</v>
      </c>
      <c r="I42" s="232">
        <f t="shared" si="0"/>
        <v>2001</v>
      </c>
      <c r="J42" s="232">
        <f t="shared" si="0"/>
        <v>2002</v>
      </c>
      <c r="K42" s="232">
        <f t="shared" si="0"/>
        <v>2003</v>
      </c>
      <c r="L42" s="232">
        <f t="shared" si="0"/>
        <v>2004</v>
      </c>
      <c r="M42" s="232">
        <f t="shared" si="0"/>
        <v>2005</v>
      </c>
      <c r="N42" s="232">
        <f t="shared" si="0"/>
        <v>2006</v>
      </c>
      <c r="O42" s="232">
        <f t="shared" si="0"/>
        <v>2007</v>
      </c>
      <c r="P42" s="232">
        <f t="shared" si="0"/>
        <v>2008</v>
      </c>
      <c r="Q42" s="232">
        <f t="shared" si="0"/>
        <v>2009</v>
      </c>
      <c r="R42" s="232">
        <f t="shared" si="0"/>
        <v>2010</v>
      </c>
      <c r="S42" s="232">
        <f t="shared" si="0"/>
        <v>2011</v>
      </c>
      <c r="T42" s="232">
        <f t="shared" si="0"/>
        <v>2012</v>
      </c>
      <c r="U42" s="232">
        <f t="shared" si="0"/>
        <v>2013</v>
      </c>
      <c r="V42" s="232">
        <f t="shared" si="0"/>
        <v>2014</v>
      </c>
      <c r="W42" s="232">
        <f t="shared" si="0"/>
        <v>2015</v>
      </c>
    </row>
    <row r="43" spans="1:23">
      <c r="A43" s="230" t="str">
        <f>lookup!Z2</f>
        <v>European Union (28 countries)</v>
      </c>
      <c r="B43" s="232" t="str">
        <f>VLOOKUP(A43,lookup!$Z$2:$AA$77,2,FALSE)</f>
        <v>ΕΕ (28 χώρες)</v>
      </c>
      <c r="C43" s="232" t="str">
        <f>IF(ISNA(VLOOKUP($A43,ES_NA2_0!$A$10:$AQ$100,MATCH(FIXED(C$6,0,TRUE),ES_NA2_0!$A$10:$AQ$10,0)+1,FALSE)),"",VLOOKUP($A43,ES_NA2_0!$A$10:$AQ$100,MATCH(FIXED(C$6,0,TRUE),ES_NA2_0!$A$10:$AQ$10,0)+1,FALSE))</f>
        <v/>
      </c>
      <c r="D43" s="232" t="str">
        <f>IF(ISNA(VLOOKUP($A43,ES_NA2_0!$A$10:$AQ$100,MATCH(FIXED(D$6,0,TRUE),ES_NA2_0!$A$10:$AQ$10,0)+1,FALSE)),"",VLOOKUP($A43,ES_NA2_0!$A$10:$AQ$100,MATCH(FIXED(D$6,0,TRUE),ES_NA2_0!$A$10:$AQ$10,0)+1,FALSE))</f>
        <v/>
      </c>
      <c r="E43" s="232" t="str">
        <f>IF(ISNA(VLOOKUP($A43,ES_NA2_0!$A$10:$AQ$100,MATCH(FIXED(E$6,0,TRUE),ES_NA2_0!$A$10:$AQ$10,0)+1,FALSE)),"",VLOOKUP($A43,ES_NA2_0!$A$10:$AQ$100,MATCH(FIXED(E$6,0,TRUE),ES_NA2_0!$A$10:$AQ$10,0)+1,FALSE))</f>
        <v/>
      </c>
      <c r="F43" s="232" t="str">
        <f>IF(ISNA(VLOOKUP($A43,ES_NA2_0!$A$10:$AQ$100,MATCH(FIXED(F$6,0,TRUE),ES_NA2_0!$A$10:$AQ$10,0)+1,FALSE)),"",VLOOKUP($A43,ES_NA2_0!$A$10:$AQ$100,MATCH(FIXED(F$6,0,TRUE),ES_NA2_0!$A$10:$AQ$10,0)+1,FALSE))</f>
        <v/>
      </c>
      <c r="G43" s="232" t="str">
        <f>IF(ISNA(VLOOKUP($A43,ES_NA2_0!$A$10:$AQ$100,MATCH(FIXED(G$6,0,TRUE),ES_NA2_0!$A$10:$AQ$10,0)+1,FALSE)),"",VLOOKUP($A43,ES_NA2_0!$A$10:$AQ$100,MATCH(FIXED(G$6,0,TRUE),ES_NA2_0!$A$10:$AQ$10,0)+1,FALSE))</f>
        <v/>
      </c>
      <c r="H43" s="232" t="str">
        <f>IF(ISNA(VLOOKUP($A43,ES_NA2_0!$A$10:$AQ$100,MATCH(FIXED(H$6,0,TRUE),ES_NA2_0!$A$10:$AQ$10,0)+1,FALSE)),"",VLOOKUP($A43,ES_NA2_0!$A$10:$AQ$100,MATCH(FIXED(H$6,0,TRUE),ES_NA2_0!$A$10:$AQ$10,0)+1,FALSE))</f>
        <v/>
      </c>
      <c r="I43" s="232" t="str">
        <f>IF(ISNA(VLOOKUP($A43,ES_NA2_0!$A$10:$AQ$100,MATCH(FIXED(I$6,0,TRUE),ES_NA2_0!$A$10:$AQ$10,0)+1,FALSE)),"",VLOOKUP($A43,ES_NA2_0!$A$10:$AQ$100,MATCH(FIXED(I$6,0,TRUE),ES_NA2_0!$A$10:$AQ$10,0)+1,FALSE))</f>
        <v/>
      </c>
      <c r="J43" s="232" t="str">
        <f>IF(ISNA(VLOOKUP($A43,ES_NA2_0!$A$10:$AQ$100,MATCH(FIXED(J$6,0,TRUE),ES_NA2_0!$A$10:$AQ$10,0)+1,FALSE)),"",VLOOKUP($A43,ES_NA2_0!$A$10:$AQ$100,MATCH(FIXED(J$6,0,TRUE),ES_NA2_0!$A$10:$AQ$10,0)+1,FALSE))</f>
        <v/>
      </c>
      <c r="K43" s="232" t="str">
        <f>IF(ISNA(VLOOKUP($A43,ES_NA2_0!$A$10:$AQ$100,MATCH(FIXED(K$6,0,TRUE),ES_NA2_0!$A$10:$AQ$10,0)+1,FALSE)),"",VLOOKUP($A43,ES_NA2_0!$A$10:$AQ$100,MATCH(FIXED(K$6,0,TRUE),ES_NA2_0!$A$10:$AQ$10,0)+1,FALSE))</f>
        <v/>
      </c>
      <c r="L43" s="232" t="str">
        <f>IF(ISNA(VLOOKUP($A43,ES_NA2_0!$A$10:$AQ$100,MATCH(FIXED(L$6,0,TRUE),ES_NA2_0!$A$10:$AQ$10,0)+1,FALSE)),"",VLOOKUP($A43,ES_NA2_0!$A$10:$AQ$100,MATCH(FIXED(L$6,0,TRUE),ES_NA2_0!$A$10:$AQ$10,0)+1,FALSE))</f>
        <v/>
      </c>
      <c r="M43" s="232" t="str">
        <f>IF(ISNA(VLOOKUP($A43,ES_NA2_0!$A$10:$AQ$100,MATCH(FIXED(M$6,0,TRUE),ES_NA2_0!$A$10:$AQ$10,0)+1,FALSE)),"",VLOOKUP($A43,ES_NA2_0!$A$10:$AQ$100,MATCH(FIXED(M$6,0,TRUE),ES_NA2_0!$A$10:$AQ$10,0)+1,FALSE))</f>
        <v/>
      </c>
      <c r="N43" s="232" t="str">
        <f>IF(ISNA(VLOOKUP($A43,ES_NA2_0!$A$10:$AQ$100,MATCH(FIXED(N$6,0,TRUE),ES_NA2_0!$A$10:$AQ$10,0)+1,FALSE)),"",VLOOKUP($A43,ES_NA2_0!$A$10:$AQ$100,MATCH(FIXED(N$6,0,TRUE),ES_NA2_0!$A$10:$AQ$10,0)+1,FALSE))</f>
        <v/>
      </c>
      <c r="O43" s="232" t="str">
        <f>IF(ISNA(VLOOKUP($A43,ES_NA2_0!$A$10:$AQ$100,MATCH(FIXED(O$6,0,TRUE),ES_NA2_0!$A$10:$AQ$10,0)+1,FALSE)),"",VLOOKUP($A43,ES_NA2_0!$A$10:$AQ$100,MATCH(FIXED(O$6,0,TRUE),ES_NA2_0!$A$10:$AQ$10,0)+1,FALSE))</f>
        <v/>
      </c>
      <c r="P43" s="232" t="str">
        <f>IF(ISNA(VLOOKUP($A43,ES_NA2_0!$A$10:$AQ$100,MATCH(FIXED(P$6,0,TRUE),ES_NA2_0!$A$10:$AQ$10,0)+1,FALSE)),"",VLOOKUP($A43,ES_NA2_0!$A$10:$AQ$100,MATCH(FIXED(P$6,0,TRUE),ES_NA2_0!$A$10:$AQ$10,0)+1,FALSE))</f>
        <v/>
      </c>
      <c r="Q43" s="232" t="str">
        <f>IF(ISNA(VLOOKUP($A43,ES_NA2_0!$A$10:$AQ$100,MATCH(FIXED(Q$6,0,TRUE),ES_NA2_0!$A$10:$AQ$10,0)+1,FALSE)),"",VLOOKUP($A43,ES_NA2_0!$A$10:$AQ$100,MATCH(FIXED(Q$6,0,TRUE),ES_NA2_0!$A$10:$AQ$10,0)+1,FALSE))</f>
        <v/>
      </c>
      <c r="R43" s="232" t="str">
        <f>IF(ISNA(VLOOKUP($A43,ES_NA2_0!$A$10:$AQ$100,MATCH(FIXED(R$6,0,TRUE),ES_NA2_0!$A$10:$AQ$10,0)+1,FALSE)),"",VLOOKUP($A43,ES_NA2_0!$A$10:$AQ$100,MATCH(FIXED(R$6,0,TRUE),ES_NA2_0!$A$10:$AQ$10,0)+1,FALSE))</f>
        <v/>
      </c>
      <c r="S43" s="232" t="str">
        <f>IF(ISNA(VLOOKUP($A43,ES_NA2_0!$A$10:$AQ$100,MATCH(FIXED(S$6,0,TRUE),ES_NA2_0!$A$10:$AQ$10,0)+1,FALSE)),"",VLOOKUP($A43,ES_NA2_0!$A$10:$AQ$100,MATCH(FIXED(S$6,0,TRUE),ES_NA2_0!$A$10:$AQ$10,0)+1,FALSE))</f>
        <v/>
      </c>
      <c r="T43" s="232" t="str">
        <f>IF(ISNA(VLOOKUP($A43,ES_NA2_0!$A$10:$AQ$100,MATCH(FIXED(T$6,0,TRUE),ES_NA2_0!$A$10:$AQ$10,0)+1,FALSE)),"",VLOOKUP($A43,ES_NA2_0!$A$10:$AQ$100,MATCH(FIXED(T$6,0,TRUE),ES_NA2_0!$A$10:$AQ$10,0)+1,FALSE))</f>
        <v/>
      </c>
      <c r="U43" s="232" t="str">
        <f>IF(ISNA(VLOOKUP($A43,ES_NA2_0!$A$10:$AQ$100,MATCH(FIXED(U$6,0,TRUE),ES_NA2_0!$A$10:$AQ$10,0)+1,FALSE)),"",VLOOKUP($A43,ES_NA2_0!$A$10:$AQ$100,MATCH(FIXED(U$6,0,TRUE),ES_NA2_0!$A$10:$AQ$10,0)+1,FALSE))</f>
        <v/>
      </c>
      <c r="V43" s="232" t="str">
        <f>IF(ISNA(VLOOKUP($A43,ES_NA2_0!$A$10:$AQ$100,MATCH(FIXED(V$6,0,TRUE),ES_NA2_0!$A$10:$AQ$10,0)+1,FALSE)),"",VLOOKUP($A43,ES_NA2_0!$A$10:$AQ$100,MATCH(FIXED(V$6,0,TRUE),ES_NA2_0!$A$10:$AQ$10,0)+1,FALSE))</f>
        <v/>
      </c>
      <c r="W43" s="232" t="str">
        <f>IF(ISNA(VLOOKUP($A43,ES_NA2_0!$A$10:$AQ$100,MATCH(FIXED(W$6,0,TRUE),ES_NA2_0!$A$10:$AQ$10,0)+1,FALSE)),"",VLOOKUP($A43,ES_NA2_0!$A$10:$AQ$100,MATCH(FIXED(W$6,0,TRUE),ES_NA2_0!$A$10:$AQ$10,0)+1,FALSE))</f>
        <v/>
      </c>
    </row>
    <row r="44" spans="1:23">
      <c r="A44" s="230" t="str">
        <f>lookup!Z3</f>
        <v>European Union (27 countries)</v>
      </c>
      <c r="B44" s="232" t="str">
        <f>VLOOKUP(A44,lookup!$Z$2:$AA$77,2,FALSE)</f>
        <v>ΕΕ (27 χώρες)</v>
      </c>
      <c r="C44" s="232" t="str">
        <f>IF(ISNA(VLOOKUP($A44,ES_NA2_0!$A$10:$AQ$100,MATCH(FIXED(C$6,0,TRUE),ES_NA2_0!$A$10:$AQ$10,0)+1,FALSE)),"",VLOOKUP($A44,ES_NA2_0!$A$10:$AQ$100,MATCH(FIXED(C$6,0,TRUE),ES_NA2_0!$A$10:$AQ$10,0)+1,FALSE))</f>
        <v/>
      </c>
      <c r="D44" s="232" t="str">
        <f>IF(ISNA(VLOOKUP($A44,ES_NA2_0!$A$10:$AQ$100,MATCH(FIXED(D$6,0,TRUE),ES_NA2_0!$A$10:$AQ$10,0)+1,FALSE)),"",VLOOKUP($A44,ES_NA2_0!$A$10:$AQ$100,MATCH(FIXED(D$6,0,TRUE),ES_NA2_0!$A$10:$AQ$10,0)+1,FALSE))</f>
        <v/>
      </c>
      <c r="E44" s="232" t="str">
        <f>IF(ISNA(VLOOKUP($A44,ES_NA2_0!$A$10:$AQ$100,MATCH(FIXED(E$6,0,TRUE),ES_NA2_0!$A$10:$AQ$10,0)+1,FALSE)),"",VLOOKUP($A44,ES_NA2_0!$A$10:$AQ$100,MATCH(FIXED(E$6,0,TRUE),ES_NA2_0!$A$10:$AQ$10,0)+1,FALSE))</f>
        <v/>
      </c>
      <c r="F44" s="232" t="str">
        <f>IF(ISNA(VLOOKUP($A44,ES_NA2_0!$A$10:$AQ$100,MATCH(FIXED(F$6,0,TRUE),ES_NA2_0!$A$10:$AQ$10,0)+1,FALSE)),"",VLOOKUP($A44,ES_NA2_0!$A$10:$AQ$100,MATCH(FIXED(F$6,0,TRUE),ES_NA2_0!$A$10:$AQ$10,0)+1,FALSE))</f>
        <v/>
      </c>
      <c r="G44" s="232" t="str">
        <f>IF(ISNA(VLOOKUP($A44,ES_NA2_0!$A$10:$AQ$100,MATCH(FIXED(G$6,0,TRUE),ES_NA2_0!$A$10:$AQ$10,0)+1,FALSE)),"",VLOOKUP($A44,ES_NA2_0!$A$10:$AQ$100,MATCH(FIXED(G$6,0,TRUE),ES_NA2_0!$A$10:$AQ$10,0)+1,FALSE))</f>
        <v/>
      </c>
      <c r="H44" s="232" t="str">
        <f>IF(ISNA(VLOOKUP($A44,ES_NA2_0!$A$10:$AQ$100,MATCH(FIXED(H$6,0,TRUE),ES_NA2_0!$A$10:$AQ$10,0)+1,FALSE)),"",VLOOKUP($A44,ES_NA2_0!$A$10:$AQ$100,MATCH(FIXED(H$6,0,TRUE),ES_NA2_0!$A$10:$AQ$10,0)+1,FALSE))</f>
        <v/>
      </c>
      <c r="I44" s="232" t="str">
        <f>IF(ISNA(VLOOKUP($A44,ES_NA2_0!$A$10:$AQ$100,MATCH(FIXED(I$6,0,TRUE),ES_NA2_0!$A$10:$AQ$10,0)+1,FALSE)),"",VLOOKUP($A44,ES_NA2_0!$A$10:$AQ$100,MATCH(FIXED(I$6,0,TRUE),ES_NA2_0!$A$10:$AQ$10,0)+1,FALSE))</f>
        <v/>
      </c>
      <c r="J44" s="232" t="str">
        <f>IF(ISNA(VLOOKUP($A44,ES_NA2_0!$A$10:$AQ$100,MATCH(FIXED(J$6,0,TRUE),ES_NA2_0!$A$10:$AQ$10,0)+1,FALSE)),"",VLOOKUP($A44,ES_NA2_0!$A$10:$AQ$100,MATCH(FIXED(J$6,0,TRUE),ES_NA2_0!$A$10:$AQ$10,0)+1,FALSE))</f>
        <v/>
      </c>
      <c r="K44" s="232" t="str">
        <f>IF(ISNA(VLOOKUP($A44,ES_NA2_0!$A$10:$AQ$100,MATCH(FIXED(K$6,0,TRUE),ES_NA2_0!$A$10:$AQ$10,0)+1,FALSE)),"",VLOOKUP($A44,ES_NA2_0!$A$10:$AQ$100,MATCH(FIXED(K$6,0,TRUE),ES_NA2_0!$A$10:$AQ$10,0)+1,FALSE))</f>
        <v/>
      </c>
      <c r="L44" s="232" t="str">
        <f>IF(ISNA(VLOOKUP($A44,ES_NA2_0!$A$10:$AQ$100,MATCH(FIXED(L$6,0,TRUE),ES_NA2_0!$A$10:$AQ$10,0)+1,FALSE)),"",VLOOKUP($A44,ES_NA2_0!$A$10:$AQ$100,MATCH(FIXED(L$6,0,TRUE),ES_NA2_0!$A$10:$AQ$10,0)+1,FALSE))</f>
        <v/>
      </c>
      <c r="M44" s="232" t="str">
        <f>IF(ISNA(VLOOKUP($A44,ES_NA2_0!$A$10:$AQ$100,MATCH(FIXED(M$6,0,TRUE),ES_NA2_0!$A$10:$AQ$10,0)+1,FALSE)),"",VLOOKUP($A44,ES_NA2_0!$A$10:$AQ$100,MATCH(FIXED(M$6,0,TRUE),ES_NA2_0!$A$10:$AQ$10,0)+1,FALSE))</f>
        <v/>
      </c>
      <c r="N44" s="232" t="str">
        <f>IF(ISNA(VLOOKUP($A44,ES_NA2_0!$A$10:$AQ$100,MATCH(FIXED(N$6,0,TRUE),ES_NA2_0!$A$10:$AQ$10,0)+1,FALSE)),"",VLOOKUP($A44,ES_NA2_0!$A$10:$AQ$100,MATCH(FIXED(N$6,0,TRUE),ES_NA2_0!$A$10:$AQ$10,0)+1,FALSE))</f>
        <v/>
      </c>
      <c r="O44" s="232" t="str">
        <f>IF(ISNA(VLOOKUP($A44,ES_NA2_0!$A$10:$AQ$100,MATCH(FIXED(O$6,0,TRUE),ES_NA2_0!$A$10:$AQ$10,0)+1,FALSE)),"",VLOOKUP($A44,ES_NA2_0!$A$10:$AQ$100,MATCH(FIXED(O$6,0,TRUE),ES_NA2_0!$A$10:$AQ$10,0)+1,FALSE))</f>
        <v/>
      </c>
      <c r="P44" s="232" t="str">
        <f>IF(ISNA(VLOOKUP($A44,ES_NA2_0!$A$10:$AQ$100,MATCH(FIXED(P$6,0,TRUE),ES_NA2_0!$A$10:$AQ$10,0)+1,FALSE)),"",VLOOKUP($A44,ES_NA2_0!$A$10:$AQ$100,MATCH(FIXED(P$6,0,TRUE),ES_NA2_0!$A$10:$AQ$10,0)+1,FALSE))</f>
        <v/>
      </c>
      <c r="Q44" s="232" t="str">
        <f>IF(ISNA(VLOOKUP($A44,ES_NA2_0!$A$10:$AQ$100,MATCH(FIXED(Q$6,0,TRUE),ES_NA2_0!$A$10:$AQ$10,0)+1,FALSE)),"",VLOOKUP($A44,ES_NA2_0!$A$10:$AQ$100,MATCH(FIXED(Q$6,0,TRUE),ES_NA2_0!$A$10:$AQ$10,0)+1,FALSE))</f>
        <v/>
      </c>
      <c r="R44" s="232" t="str">
        <f>IF(ISNA(VLOOKUP($A44,ES_NA2_0!$A$10:$AQ$100,MATCH(FIXED(R$6,0,TRUE),ES_NA2_0!$A$10:$AQ$10,0)+1,FALSE)),"",VLOOKUP($A44,ES_NA2_0!$A$10:$AQ$100,MATCH(FIXED(R$6,0,TRUE),ES_NA2_0!$A$10:$AQ$10,0)+1,FALSE))</f>
        <v/>
      </c>
      <c r="S44" s="232" t="str">
        <f>IF(ISNA(VLOOKUP($A44,ES_NA2_0!$A$10:$AQ$100,MATCH(FIXED(S$6,0,TRUE),ES_NA2_0!$A$10:$AQ$10,0)+1,FALSE)),"",VLOOKUP($A44,ES_NA2_0!$A$10:$AQ$100,MATCH(FIXED(S$6,0,TRUE),ES_NA2_0!$A$10:$AQ$10,0)+1,FALSE))</f>
        <v/>
      </c>
      <c r="T44" s="232" t="str">
        <f>IF(ISNA(VLOOKUP($A44,ES_NA2_0!$A$10:$AQ$100,MATCH(FIXED(T$6,0,TRUE),ES_NA2_0!$A$10:$AQ$10,0)+1,FALSE)),"",VLOOKUP($A44,ES_NA2_0!$A$10:$AQ$100,MATCH(FIXED(T$6,0,TRUE),ES_NA2_0!$A$10:$AQ$10,0)+1,FALSE))</f>
        <v/>
      </c>
      <c r="U44" s="232" t="str">
        <f>IF(ISNA(VLOOKUP($A44,ES_NA2_0!$A$10:$AQ$100,MATCH(FIXED(U$6,0,TRUE),ES_NA2_0!$A$10:$AQ$10,0)+1,FALSE)),"",VLOOKUP($A44,ES_NA2_0!$A$10:$AQ$100,MATCH(FIXED(U$6,0,TRUE),ES_NA2_0!$A$10:$AQ$10,0)+1,FALSE))</f>
        <v/>
      </c>
      <c r="V44" s="232" t="str">
        <f>IF(ISNA(VLOOKUP($A44,ES_NA2_0!$A$10:$AQ$100,MATCH(FIXED(V$6,0,TRUE),ES_NA2_0!$A$10:$AQ$10,0)+1,FALSE)),"",VLOOKUP($A44,ES_NA2_0!$A$10:$AQ$100,MATCH(FIXED(V$6,0,TRUE),ES_NA2_0!$A$10:$AQ$10,0)+1,FALSE))</f>
        <v/>
      </c>
      <c r="W44" s="232" t="str">
        <f>IF(ISNA(VLOOKUP($A44,ES_NA2_0!$A$10:$AQ$100,MATCH(FIXED(W$6,0,TRUE),ES_NA2_0!$A$10:$AQ$10,0)+1,FALSE)),"",VLOOKUP($A44,ES_NA2_0!$A$10:$AQ$100,MATCH(FIXED(W$6,0,TRUE),ES_NA2_0!$A$10:$AQ$10,0)+1,FALSE))</f>
        <v/>
      </c>
    </row>
    <row r="45" spans="1:23">
      <c r="A45" s="230" t="str">
        <f>lookup!Z4</f>
        <v>European Union (15 countries)</v>
      </c>
      <c r="B45" s="232" t="str">
        <f>VLOOKUP(A45,lookup!$Z$2:$AA$77,2,FALSE)</f>
        <v>ΕΕ (15 χώρες)</v>
      </c>
      <c r="C45" s="232" t="str">
        <f>IF(ISNA(VLOOKUP($A45,ES_NA2_0!$A$10:$AQ$100,MATCH(FIXED(C$6,0,TRUE),ES_NA2_0!$A$10:$AQ$10,0)+1,FALSE)),"",VLOOKUP($A45,ES_NA2_0!$A$10:$AQ$100,MATCH(FIXED(C$6,0,TRUE),ES_NA2_0!$A$10:$AQ$10,0)+1,FALSE))</f>
        <v/>
      </c>
      <c r="D45" s="232" t="str">
        <f>IF(ISNA(VLOOKUP($A45,ES_NA2_0!$A$10:$AQ$100,MATCH(FIXED(D$6,0,TRUE),ES_NA2_0!$A$10:$AQ$10,0)+1,FALSE)),"",VLOOKUP($A45,ES_NA2_0!$A$10:$AQ$100,MATCH(FIXED(D$6,0,TRUE),ES_NA2_0!$A$10:$AQ$10,0)+1,FALSE))</f>
        <v/>
      </c>
      <c r="E45" s="232" t="str">
        <f>IF(ISNA(VLOOKUP($A45,ES_NA2_0!$A$10:$AQ$100,MATCH(FIXED(E$6,0,TRUE),ES_NA2_0!$A$10:$AQ$10,0)+1,FALSE)),"",VLOOKUP($A45,ES_NA2_0!$A$10:$AQ$100,MATCH(FIXED(E$6,0,TRUE),ES_NA2_0!$A$10:$AQ$10,0)+1,FALSE))</f>
        <v/>
      </c>
      <c r="F45" s="232" t="str">
        <f>IF(ISNA(VLOOKUP($A45,ES_NA2_0!$A$10:$AQ$100,MATCH(FIXED(F$6,0,TRUE),ES_NA2_0!$A$10:$AQ$10,0)+1,FALSE)),"",VLOOKUP($A45,ES_NA2_0!$A$10:$AQ$100,MATCH(FIXED(F$6,0,TRUE),ES_NA2_0!$A$10:$AQ$10,0)+1,FALSE))</f>
        <v/>
      </c>
      <c r="G45" s="232" t="str">
        <f>IF(ISNA(VLOOKUP($A45,ES_NA2_0!$A$10:$AQ$100,MATCH(FIXED(G$6,0,TRUE),ES_NA2_0!$A$10:$AQ$10,0)+1,FALSE)),"",VLOOKUP($A45,ES_NA2_0!$A$10:$AQ$100,MATCH(FIXED(G$6,0,TRUE),ES_NA2_0!$A$10:$AQ$10,0)+1,FALSE))</f>
        <v/>
      </c>
      <c r="H45" s="232" t="str">
        <f>IF(ISNA(VLOOKUP($A45,ES_NA2_0!$A$10:$AQ$100,MATCH(FIXED(H$6,0,TRUE),ES_NA2_0!$A$10:$AQ$10,0)+1,FALSE)),"",VLOOKUP($A45,ES_NA2_0!$A$10:$AQ$100,MATCH(FIXED(H$6,0,TRUE),ES_NA2_0!$A$10:$AQ$10,0)+1,FALSE))</f>
        <v/>
      </c>
      <c r="I45" s="232" t="str">
        <f>IF(ISNA(VLOOKUP($A45,ES_NA2_0!$A$10:$AQ$100,MATCH(FIXED(I$6,0,TRUE),ES_NA2_0!$A$10:$AQ$10,0)+1,FALSE)),"",VLOOKUP($A45,ES_NA2_0!$A$10:$AQ$100,MATCH(FIXED(I$6,0,TRUE),ES_NA2_0!$A$10:$AQ$10,0)+1,FALSE))</f>
        <v/>
      </c>
      <c r="J45" s="232" t="str">
        <f>IF(ISNA(VLOOKUP($A45,ES_NA2_0!$A$10:$AQ$100,MATCH(FIXED(J$6,0,TRUE),ES_NA2_0!$A$10:$AQ$10,0)+1,FALSE)),"",VLOOKUP($A45,ES_NA2_0!$A$10:$AQ$100,MATCH(FIXED(J$6,0,TRUE),ES_NA2_0!$A$10:$AQ$10,0)+1,FALSE))</f>
        <v/>
      </c>
      <c r="K45" s="232" t="str">
        <f>IF(ISNA(VLOOKUP($A45,ES_NA2_0!$A$10:$AQ$100,MATCH(FIXED(K$6,0,TRUE),ES_NA2_0!$A$10:$AQ$10,0)+1,FALSE)),"",VLOOKUP($A45,ES_NA2_0!$A$10:$AQ$100,MATCH(FIXED(K$6,0,TRUE),ES_NA2_0!$A$10:$AQ$10,0)+1,FALSE))</f>
        <v/>
      </c>
      <c r="L45" s="232" t="str">
        <f>IF(ISNA(VLOOKUP($A45,ES_NA2_0!$A$10:$AQ$100,MATCH(FIXED(L$6,0,TRUE),ES_NA2_0!$A$10:$AQ$10,0)+1,FALSE)),"",VLOOKUP($A45,ES_NA2_0!$A$10:$AQ$100,MATCH(FIXED(L$6,0,TRUE),ES_NA2_0!$A$10:$AQ$10,0)+1,FALSE))</f>
        <v/>
      </c>
      <c r="M45" s="232" t="str">
        <f>IF(ISNA(VLOOKUP($A45,ES_NA2_0!$A$10:$AQ$100,MATCH(FIXED(M$6,0,TRUE),ES_NA2_0!$A$10:$AQ$10,0)+1,FALSE)),"",VLOOKUP($A45,ES_NA2_0!$A$10:$AQ$100,MATCH(FIXED(M$6,0,TRUE),ES_NA2_0!$A$10:$AQ$10,0)+1,FALSE))</f>
        <v/>
      </c>
      <c r="N45" s="232" t="str">
        <f>IF(ISNA(VLOOKUP($A45,ES_NA2_0!$A$10:$AQ$100,MATCH(FIXED(N$6,0,TRUE),ES_NA2_0!$A$10:$AQ$10,0)+1,FALSE)),"",VLOOKUP($A45,ES_NA2_0!$A$10:$AQ$100,MATCH(FIXED(N$6,0,TRUE),ES_NA2_0!$A$10:$AQ$10,0)+1,FALSE))</f>
        <v/>
      </c>
      <c r="O45" s="232" t="str">
        <f>IF(ISNA(VLOOKUP($A45,ES_NA2_0!$A$10:$AQ$100,MATCH(FIXED(O$6,0,TRUE),ES_NA2_0!$A$10:$AQ$10,0)+1,FALSE)),"",VLOOKUP($A45,ES_NA2_0!$A$10:$AQ$100,MATCH(FIXED(O$6,0,TRUE),ES_NA2_0!$A$10:$AQ$10,0)+1,FALSE))</f>
        <v/>
      </c>
      <c r="P45" s="232" t="str">
        <f>IF(ISNA(VLOOKUP($A45,ES_NA2_0!$A$10:$AQ$100,MATCH(FIXED(P$6,0,TRUE),ES_NA2_0!$A$10:$AQ$10,0)+1,FALSE)),"",VLOOKUP($A45,ES_NA2_0!$A$10:$AQ$100,MATCH(FIXED(P$6,0,TRUE),ES_NA2_0!$A$10:$AQ$10,0)+1,FALSE))</f>
        <v/>
      </c>
      <c r="Q45" s="232" t="str">
        <f>IF(ISNA(VLOOKUP($A45,ES_NA2_0!$A$10:$AQ$100,MATCH(FIXED(Q$6,0,TRUE),ES_NA2_0!$A$10:$AQ$10,0)+1,FALSE)),"",VLOOKUP($A45,ES_NA2_0!$A$10:$AQ$100,MATCH(FIXED(Q$6,0,TRUE),ES_NA2_0!$A$10:$AQ$10,0)+1,FALSE))</f>
        <v/>
      </c>
      <c r="R45" s="232" t="str">
        <f>IF(ISNA(VLOOKUP($A45,ES_NA2_0!$A$10:$AQ$100,MATCH(FIXED(R$6,0,TRUE),ES_NA2_0!$A$10:$AQ$10,0)+1,FALSE)),"",VLOOKUP($A45,ES_NA2_0!$A$10:$AQ$100,MATCH(FIXED(R$6,0,TRUE),ES_NA2_0!$A$10:$AQ$10,0)+1,FALSE))</f>
        <v/>
      </c>
      <c r="S45" s="232" t="str">
        <f>IF(ISNA(VLOOKUP($A45,ES_NA2_0!$A$10:$AQ$100,MATCH(FIXED(S$6,0,TRUE),ES_NA2_0!$A$10:$AQ$10,0)+1,FALSE)),"",VLOOKUP($A45,ES_NA2_0!$A$10:$AQ$100,MATCH(FIXED(S$6,0,TRUE),ES_NA2_0!$A$10:$AQ$10,0)+1,FALSE))</f>
        <v/>
      </c>
      <c r="T45" s="232" t="str">
        <f>IF(ISNA(VLOOKUP($A45,ES_NA2_0!$A$10:$AQ$100,MATCH(FIXED(T$6,0,TRUE),ES_NA2_0!$A$10:$AQ$10,0)+1,FALSE)),"",VLOOKUP($A45,ES_NA2_0!$A$10:$AQ$100,MATCH(FIXED(T$6,0,TRUE),ES_NA2_0!$A$10:$AQ$10,0)+1,FALSE))</f>
        <v/>
      </c>
      <c r="U45" s="232" t="str">
        <f>IF(ISNA(VLOOKUP($A45,ES_NA2_0!$A$10:$AQ$100,MATCH(FIXED(U$6,0,TRUE),ES_NA2_0!$A$10:$AQ$10,0)+1,FALSE)),"",VLOOKUP($A45,ES_NA2_0!$A$10:$AQ$100,MATCH(FIXED(U$6,0,TRUE),ES_NA2_0!$A$10:$AQ$10,0)+1,FALSE))</f>
        <v/>
      </c>
      <c r="V45" s="232" t="str">
        <f>IF(ISNA(VLOOKUP($A45,ES_NA2_0!$A$10:$AQ$100,MATCH(FIXED(V$6,0,TRUE),ES_NA2_0!$A$10:$AQ$10,0)+1,FALSE)),"",VLOOKUP($A45,ES_NA2_0!$A$10:$AQ$100,MATCH(FIXED(V$6,0,TRUE),ES_NA2_0!$A$10:$AQ$10,0)+1,FALSE))</f>
        <v/>
      </c>
      <c r="W45" s="232" t="str">
        <f>IF(ISNA(VLOOKUP($A45,ES_NA2_0!$A$10:$AQ$100,MATCH(FIXED(W$6,0,TRUE),ES_NA2_0!$A$10:$AQ$10,0)+1,FALSE)),"",VLOOKUP($A45,ES_NA2_0!$A$10:$AQ$100,MATCH(FIXED(W$6,0,TRUE),ES_NA2_0!$A$10:$AQ$10,0)+1,FALSE))</f>
        <v/>
      </c>
    </row>
    <row r="46" spans="1:23">
      <c r="A46" s="230" t="str">
        <f>lookup!Z5</f>
        <v>Euro area (EA11-2000, EA12-2006, EA13-2007, EA15-2008, EA16-2010, EA17-2013, EA18)</v>
      </c>
      <c r="B46" s="232" t="str">
        <f>VLOOKUP(A46,lookup!$Z$2:$AA$77,2,FALSE)</f>
        <v>Ευροχώρος</v>
      </c>
      <c r="C46" s="232" t="str">
        <f>IF(ISNA(VLOOKUP($A46,ES_NA2_0!$A$10:$AQ$100,MATCH(FIXED(C$6,0,TRUE),ES_NA2_0!$A$10:$AQ$10,0)+1,FALSE)),"",VLOOKUP($A46,ES_NA2_0!$A$10:$AQ$100,MATCH(FIXED(C$6,0,TRUE),ES_NA2_0!$A$10:$AQ$10,0)+1,FALSE))</f>
        <v/>
      </c>
      <c r="D46" s="232" t="str">
        <f>IF(ISNA(VLOOKUP($A46,ES_NA2_0!$A$10:$AQ$100,MATCH(FIXED(D$6,0,TRUE),ES_NA2_0!$A$10:$AQ$10,0)+1,FALSE)),"",VLOOKUP($A46,ES_NA2_0!$A$10:$AQ$100,MATCH(FIXED(D$6,0,TRUE),ES_NA2_0!$A$10:$AQ$10,0)+1,FALSE))</f>
        <v/>
      </c>
      <c r="E46" s="232" t="str">
        <f>IF(ISNA(VLOOKUP($A46,ES_NA2_0!$A$10:$AQ$100,MATCH(FIXED(E$6,0,TRUE),ES_NA2_0!$A$10:$AQ$10,0)+1,FALSE)),"",VLOOKUP($A46,ES_NA2_0!$A$10:$AQ$100,MATCH(FIXED(E$6,0,TRUE),ES_NA2_0!$A$10:$AQ$10,0)+1,FALSE))</f>
        <v/>
      </c>
      <c r="F46" s="232" t="str">
        <f>IF(ISNA(VLOOKUP($A46,ES_NA2_0!$A$10:$AQ$100,MATCH(FIXED(F$6,0,TRUE),ES_NA2_0!$A$10:$AQ$10,0)+1,FALSE)),"",VLOOKUP($A46,ES_NA2_0!$A$10:$AQ$100,MATCH(FIXED(F$6,0,TRUE),ES_NA2_0!$A$10:$AQ$10,0)+1,FALSE))</f>
        <v/>
      </c>
      <c r="G46" s="232" t="str">
        <f>IF(ISNA(VLOOKUP($A46,ES_NA2_0!$A$10:$AQ$100,MATCH(FIXED(G$6,0,TRUE),ES_NA2_0!$A$10:$AQ$10,0)+1,FALSE)),"",VLOOKUP($A46,ES_NA2_0!$A$10:$AQ$100,MATCH(FIXED(G$6,0,TRUE),ES_NA2_0!$A$10:$AQ$10,0)+1,FALSE))</f>
        <v/>
      </c>
      <c r="H46" s="232" t="str">
        <f>IF(ISNA(VLOOKUP($A46,ES_NA2_0!$A$10:$AQ$100,MATCH(FIXED(H$6,0,TRUE),ES_NA2_0!$A$10:$AQ$10,0)+1,FALSE)),"",VLOOKUP($A46,ES_NA2_0!$A$10:$AQ$100,MATCH(FIXED(H$6,0,TRUE),ES_NA2_0!$A$10:$AQ$10,0)+1,FALSE))</f>
        <v/>
      </c>
      <c r="I46" s="232" t="str">
        <f>IF(ISNA(VLOOKUP($A46,ES_NA2_0!$A$10:$AQ$100,MATCH(FIXED(I$6,0,TRUE),ES_NA2_0!$A$10:$AQ$10,0)+1,FALSE)),"",VLOOKUP($A46,ES_NA2_0!$A$10:$AQ$100,MATCH(FIXED(I$6,0,TRUE),ES_NA2_0!$A$10:$AQ$10,0)+1,FALSE))</f>
        <v/>
      </c>
      <c r="J46" s="232" t="str">
        <f>IF(ISNA(VLOOKUP($A46,ES_NA2_0!$A$10:$AQ$100,MATCH(FIXED(J$6,0,TRUE),ES_NA2_0!$A$10:$AQ$10,0)+1,FALSE)),"",VLOOKUP($A46,ES_NA2_0!$A$10:$AQ$100,MATCH(FIXED(J$6,0,TRUE),ES_NA2_0!$A$10:$AQ$10,0)+1,FALSE))</f>
        <v/>
      </c>
      <c r="K46" s="232" t="str">
        <f>IF(ISNA(VLOOKUP($A46,ES_NA2_0!$A$10:$AQ$100,MATCH(FIXED(K$6,0,TRUE),ES_NA2_0!$A$10:$AQ$10,0)+1,FALSE)),"",VLOOKUP($A46,ES_NA2_0!$A$10:$AQ$100,MATCH(FIXED(K$6,0,TRUE),ES_NA2_0!$A$10:$AQ$10,0)+1,FALSE))</f>
        <v/>
      </c>
      <c r="L46" s="232" t="str">
        <f>IF(ISNA(VLOOKUP($A46,ES_NA2_0!$A$10:$AQ$100,MATCH(FIXED(L$6,0,TRUE),ES_NA2_0!$A$10:$AQ$10,0)+1,FALSE)),"",VLOOKUP($A46,ES_NA2_0!$A$10:$AQ$100,MATCH(FIXED(L$6,0,TRUE),ES_NA2_0!$A$10:$AQ$10,0)+1,FALSE))</f>
        <v/>
      </c>
      <c r="M46" s="232" t="str">
        <f>IF(ISNA(VLOOKUP($A46,ES_NA2_0!$A$10:$AQ$100,MATCH(FIXED(M$6,0,TRUE),ES_NA2_0!$A$10:$AQ$10,0)+1,FALSE)),"",VLOOKUP($A46,ES_NA2_0!$A$10:$AQ$100,MATCH(FIXED(M$6,0,TRUE),ES_NA2_0!$A$10:$AQ$10,0)+1,FALSE))</f>
        <v/>
      </c>
      <c r="N46" s="232" t="str">
        <f>IF(ISNA(VLOOKUP($A46,ES_NA2_0!$A$10:$AQ$100,MATCH(FIXED(N$6,0,TRUE),ES_NA2_0!$A$10:$AQ$10,0)+1,FALSE)),"",VLOOKUP($A46,ES_NA2_0!$A$10:$AQ$100,MATCH(FIXED(N$6,0,TRUE),ES_NA2_0!$A$10:$AQ$10,0)+1,FALSE))</f>
        <v/>
      </c>
      <c r="O46" s="232" t="str">
        <f>IF(ISNA(VLOOKUP($A46,ES_NA2_0!$A$10:$AQ$100,MATCH(FIXED(O$6,0,TRUE),ES_NA2_0!$A$10:$AQ$10,0)+1,FALSE)),"",VLOOKUP($A46,ES_NA2_0!$A$10:$AQ$100,MATCH(FIXED(O$6,0,TRUE),ES_NA2_0!$A$10:$AQ$10,0)+1,FALSE))</f>
        <v/>
      </c>
      <c r="P46" s="232" t="str">
        <f>IF(ISNA(VLOOKUP($A46,ES_NA2_0!$A$10:$AQ$100,MATCH(FIXED(P$6,0,TRUE),ES_NA2_0!$A$10:$AQ$10,0)+1,FALSE)),"",VLOOKUP($A46,ES_NA2_0!$A$10:$AQ$100,MATCH(FIXED(P$6,0,TRUE),ES_NA2_0!$A$10:$AQ$10,0)+1,FALSE))</f>
        <v/>
      </c>
      <c r="Q46" s="232" t="str">
        <f>IF(ISNA(VLOOKUP($A46,ES_NA2_0!$A$10:$AQ$100,MATCH(FIXED(Q$6,0,TRUE),ES_NA2_0!$A$10:$AQ$10,0)+1,FALSE)),"",VLOOKUP($A46,ES_NA2_0!$A$10:$AQ$100,MATCH(FIXED(Q$6,0,TRUE),ES_NA2_0!$A$10:$AQ$10,0)+1,FALSE))</f>
        <v/>
      </c>
      <c r="R46" s="232" t="str">
        <f>IF(ISNA(VLOOKUP($A46,ES_NA2_0!$A$10:$AQ$100,MATCH(FIXED(R$6,0,TRUE),ES_NA2_0!$A$10:$AQ$10,0)+1,FALSE)),"",VLOOKUP($A46,ES_NA2_0!$A$10:$AQ$100,MATCH(FIXED(R$6,0,TRUE),ES_NA2_0!$A$10:$AQ$10,0)+1,FALSE))</f>
        <v/>
      </c>
      <c r="S46" s="232" t="str">
        <f>IF(ISNA(VLOOKUP($A46,ES_NA2_0!$A$10:$AQ$100,MATCH(FIXED(S$6,0,TRUE),ES_NA2_0!$A$10:$AQ$10,0)+1,FALSE)),"",VLOOKUP($A46,ES_NA2_0!$A$10:$AQ$100,MATCH(FIXED(S$6,0,TRUE),ES_NA2_0!$A$10:$AQ$10,0)+1,FALSE))</f>
        <v/>
      </c>
      <c r="T46" s="232" t="str">
        <f>IF(ISNA(VLOOKUP($A46,ES_NA2_0!$A$10:$AQ$100,MATCH(FIXED(T$6,0,TRUE),ES_NA2_0!$A$10:$AQ$10,0)+1,FALSE)),"",VLOOKUP($A46,ES_NA2_0!$A$10:$AQ$100,MATCH(FIXED(T$6,0,TRUE),ES_NA2_0!$A$10:$AQ$10,0)+1,FALSE))</f>
        <v/>
      </c>
      <c r="U46" s="232" t="str">
        <f>IF(ISNA(VLOOKUP($A46,ES_NA2_0!$A$10:$AQ$100,MATCH(FIXED(U$6,0,TRUE),ES_NA2_0!$A$10:$AQ$10,0)+1,FALSE)),"",VLOOKUP($A46,ES_NA2_0!$A$10:$AQ$100,MATCH(FIXED(U$6,0,TRUE),ES_NA2_0!$A$10:$AQ$10,0)+1,FALSE))</f>
        <v/>
      </c>
      <c r="V46" s="232" t="str">
        <f>IF(ISNA(VLOOKUP($A46,ES_NA2_0!$A$10:$AQ$100,MATCH(FIXED(V$6,0,TRUE),ES_NA2_0!$A$10:$AQ$10,0)+1,FALSE)),"",VLOOKUP($A46,ES_NA2_0!$A$10:$AQ$100,MATCH(FIXED(V$6,0,TRUE),ES_NA2_0!$A$10:$AQ$10,0)+1,FALSE))</f>
        <v/>
      </c>
      <c r="W46" s="232" t="str">
        <f>IF(ISNA(VLOOKUP($A46,ES_NA2_0!$A$10:$AQ$100,MATCH(FIXED(W$6,0,TRUE),ES_NA2_0!$A$10:$AQ$10,0)+1,FALSE)),"",VLOOKUP($A46,ES_NA2_0!$A$10:$AQ$100,MATCH(FIXED(W$6,0,TRUE),ES_NA2_0!$A$10:$AQ$10,0)+1,FALSE))</f>
        <v/>
      </c>
    </row>
    <row r="47" spans="1:23">
      <c r="A47" s="230" t="str">
        <f>lookup!Z6</f>
        <v>Belgium</v>
      </c>
      <c r="B47" s="232" t="str">
        <f>VLOOKUP(A47,lookup!$Z$2:$AA$77,2,FALSE)</f>
        <v>Βέλγιο</v>
      </c>
      <c r="C47" s="232" t="str">
        <f>IF(ISNA(VLOOKUP($A47,ES_NA2_0!$A$10:$AQ$100,MATCH(FIXED(C$6,0,TRUE),ES_NA2_0!$A$10:$AQ$10,0)+1,FALSE)),"",VLOOKUP($A47,ES_NA2_0!$A$10:$AQ$100,MATCH(FIXED(C$6,0,TRUE),ES_NA2_0!$A$10:$AQ$10,0)+1,FALSE))</f>
        <v/>
      </c>
      <c r="D47" s="232" t="str">
        <f>IF(ISNA(VLOOKUP($A47,ES_NA2_0!$A$10:$AQ$100,MATCH(FIXED(D$6,0,TRUE),ES_NA2_0!$A$10:$AQ$10,0)+1,FALSE)),"",VLOOKUP($A47,ES_NA2_0!$A$10:$AQ$100,MATCH(FIXED(D$6,0,TRUE),ES_NA2_0!$A$10:$AQ$10,0)+1,FALSE))</f>
        <v/>
      </c>
      <c r="E47" s="232" t="str">
        <f>IF(ISNA(VLOOKUP($A47,ES_NA2_0!$A$10:$AQ$100,MATCH(FIXED(E$6,0,TRUE),ES_NA2_0!$A$10:$AQ$10,0)+1,FALSE)),"",VLOOKUP($A47,ES_NA2_0!$A$10:$AQ$100,MATCH(FIXED(E$6,0,TRUE),ES_NA2_0!$A$10:$AQ$10,0)+1,FALSE))</f>
        <v/>
      </c>
      <c r="F47" s="232" t="str">
        <f>IF(ISNA(VLOOKUP($A47,ES_NA2_0!$A$10:$AQ$100,MATCH(FIXED(F$6,0,TRUE),ES_NA2_0!$A$10:$AQ$10,0)+1,FALSE)),"",VLOOKUP($A47,ES_NA2_0!$A$10:$AQ$100,MATCH(FIXED(F$6,0,TRUE),ES_NA2_0!$A$10:$AQ$10,0)+1,FALSE))</f>
        <v/>
      </c>
      <c r="G47" s="232" t="str">
        <f>IF(ISNA(VLOOKUP($A47,ES_NA2_0!$A$10:$AQ$100,MATCH(FIXED(G$6,0,TRUE),ES_NA2_0!$A$10:$AQ$10,0)+1,FALSE)),"",VLOOKUP($A47,ES_NA2_0!$A$10:$AQ$100,MATCH(FIXED(G$6,0,TRUE),ES_NA2_0!$A$10:$AQ$10,0)+1,FALSE))</f>
        <v/>
      </c>
      <c r="H47" s="232" t="str">
        <f>IF(ISNA(VLOOKUP($A47,ES_NA2_0!$A$10:$AQ$100,MATCH(FIXED(H$6,0,TRUE),ES_NA2_0!$A$10:$AQ$10,0)+1,FALSE)),"",VLOOKUP($A47,ES_NA2_0!$A$10:$AQ$100,MATCH(FIXED(H$6,0,TRUE),ES_NA2_0!$A$10:$AQ$10,0)+1,FALSE))</f>
        <v/>
      </c>
      <c r="I47" s="232" t="str">
        <f>IF(ISNA(VLOOKUP($A47,ES_NA2_0!$A$10:$AQ$100,MATCH(FIXED(I$6,0,TRUE),ES_NA2_0!$A$10:$AQ$10,0)+1,FALSE)),"",VLOOKUP($A47,ES_NA2_0!$A$10:$AQ$100,MATCH(FIXED(I$6,0,TRUE),ES_NA2_0!$A$10:$AQ$10,0)+1,FALSE))</f>
        <v/>
      </c>
      <c r="J47" s="232" t="str">
        <f>IF(ISNA(VLOOKUP($A47,ES_NA2_0!$A$10:$AQ$100,MATCH(FIXED(J$6,0,TRUE),ES_NA2_0!$A$10:$AQ$10,0)+1,FALSE)),"",VLOOKUP($A47,ES_NA2_0!$A$10:$AQ$100,MATCH(FIXED(J$6,0,TRUE),ES_NA2_0!$A$10:$AQ$10,0)+1,FALSE))</f>
        <v/>
      </c>
      <c r="K47" s="232" t="str">
        <f>IF(ISNA(VLOOKUP($A47,ES_NA2_0!$A$10:$AQ$100,MATCH(FIXED(K$6,0,TRUE),ES_NA2_0!$A$10:$AQ$10,0)+1,FALSE)),"",VLOOKUP($A47,ES_NA2_0!$A$10:$AQ$100,MATCH(FIXED(K$6,0,TRUE),ES_NA2_0!$A$10:$AQ$10,0)+1,FALSE))</f>
        <v/>
      </c>
      <c r="L47" s="232" t="str">
        <f>IF(ISNA(VLOOKUP($A47,ES_NA2_0!$A$10:$AQ$100,MATCH(FIXED(L$6,0,TRUE),ES_NA2_0!$A$10:$AQ$10,0)+1,FALSE)),"",VLOOKUP($A47,ES_NA2_0!$A$10:$AQ$100,MATCH(FIXED(L$6,0,TRUE),ES_NA2_0!$A$10:$AQ$10,0)+1,FALSE))</f>
        <v/>
      </c>
      <c r="M47" s="232" t="str">
        <f>IF(ISNA(VLOOKUP($A47,ES_NA2_0!$A$10:$AQ$100,MATCH(FIXED(M$6,0,TRUE),ES_NA2_0!$A$10:$AQ$10,0)+1,FALSE)),"",VLOOKUP($A47,ES_NA2_0!$A$10:$AQ$100,MATCH(FIXED(M$6,0,TRUE),ES_NA2_0!$A$10:$AQ$10,0)+1,FALSE))</f>
        <v/>
      </c>
      <c r="N47" s="232" t="str">
        <f>IF(ISNA(VLOOKUP($A47,ES_NA2_0!$A$10:$AQ$100,MATCH(FIXED(N$6,0,TRUE),ES_NA2_0!$A$10:$AQ$10,0)+1,FALSE)),"",VLOOKUP($A47,ES_NA2_0!$A$10:$AQ$100,MATCH(FIXED(N$6,0,TRUE),ES_NA2_0!$A$10:$AQ$10,0)+1,FALSE))</f>
        <v/>
      </c>
      <c r="O47" s="232" t="str">
        <f>IF(ISNA(VLOOKUP($A47,ES_NA2_0!$A$10:$AQ$100,MATCH(FIXED(O$6,0,TRUE),ES_NA2_0!$A$10:$AQ$10,0)+1,FALSE)),"",VLOOKUP($A47,ES_NA2_0!$A$10:$AQ$100,MATCH(FIXED(O$6,0,TRUE),ES_NA2_0!$A$10:$AQ$10,0)+1,FALSE))</f>
        <v/>
      </c>
      <c r="P47" s="232" t="str">
        <f>IF(ISNA(VLOOKUP($A47,ES_NA2_0!$A$10:$AQ$100,MATCH(FIXED(P$6,0,TRUE),ES_NA2_0!$A$10:$AQ$10,0)+1,FALSE)),"",VLOOKUP($A47,ES_NA2_0!$A$10:$AQ$100,MATCH(FIXED(P$6,0,TRUE),ES_NA2_0!$A$10:$AQ$10,0)+1,FALSE))</f>
        <v/>
      </c>
      <c r="Q47" s="232" t="str">
        <f>IF(ISNA(VLOOKUP($A47,ES_NA2_0!$A$10:$AQ$100,MATCH(FIXED(Q$6,0,TRUE),ES_NA2_0!$A$10:$AQ$10,0)+1,FALSE)),"",VLOOKUP($A47,ES_NA2_0!$A$10:$AQ$100,MATCH(FIXED(Q$6,0,TRUE),ES_NA2_0!$A$10:$AQ$10,0)+1,FALSE))</f>
        <v/>
      </c>
      <c r="R47" s="232" t="str">
        <f>IF(ISNA(VLOOKUP($A47,ES_NA2_0!$A$10:$AQ$100,MATCH(FIXED(R$6,0,TRUE),ES_NA2_0!$A$10:$AQ$10,0)+1,FALSE)),"",VLOOKUP($A47,ES_NA2_0!$A$10:$AQ$100,MATCH(FIXED(R$6,0,TRUE),ES_NA2_0!$A$10:$AQ$10,0)+1,FALSE))</f>
        <v/>
      </c>
      <c r="S47" s="232" t="str">
        <f>IF(ISNA(VLOOKUP($A47,ES_NA2_0!$A$10:$AQ$100,MATCH(FIXED(S$6,0,TRUE),ES_NA2_0!$A$10:$AQ$10,0)+1,FALSE)),"",VLOOKUP($A47,ES_NA2_0!$A$10:$AQ$100,MATCH(FIXED(S$6,0,TRUE),ES_NA2_0!$A$10:$AQ$10,0)+1,FALSE))</f>
        <v/>
      </c>
      <c r="T47" s="232" t="str">
        <f>IF(ISNA(VLOOKUP($A47,ES_NA2_0!$A$10:$AQ$100,MATCH(FIXED(T$6,0,TRUE),ES_NA2_0!$A$10:$AQ$10,0)+1,FALSE)),"",VLOOKUP($A47,ES_NA2_0!$A$10:$AQ$100,MATCH(FIXED(T$6,0,TRUE),ES_NA2_0!$A$10:$AQ$10,0)+1,FALSE))</f>
        <v/>
      </c>
      <c r="U47" s="232" t="str">
        <f>IF(ISNA(VLOOKUP($A47,ES_NA2_0!$A$10:$AQ$100,MATCH(FIXED(U$6,0,TRUE),ES_NA2_0!$A$10:$AQ$10,0)+1,FALSE)),"",VLOOKUP($A47,ES_NA2_0!$A$10:$AQ$100,MATCH(FIXED(U$6,0,TRUE),ES_NA2_0!$A$10:$AQ$10,0)+1,FALSE))</f>
        <v/>
      </c>
      <c r="V47" s="232" t="str">
        <f>IF(ISNA(VLOOKUP($A47,ES_NA2_0!$A$10:$AQ$100,MATCH(FIXED(V$6,0,TRUE),ES_NA2_0!$A$10:$AQ$10,0)+1,FALSE)),"",VLOOKUP($A47,ES_NA2_0!$A$10:$AQ$100,MATCH(FIXED(V$6,0,TRUE),ES_NA2_0!$A$10:$AQ$10,0)+1,FALSE))</f>
        <v/>
      </c>
      <c r="W47" s="232" t="str">
        <f>IF(ISNA(VLOOKUP($A47,ES_NA2_0!$A$10:$AQ$100,MATCH(FIXED(W$6,0,TRUE),ES_NA2_0!$A$10:$AQ$10,0)+1,FALSE)),"",VLOOKUP($A47,ES_NA2_0!$A$10:$AQ$100,MATCH(FIXED(W$6,0,TRUE),ES_NA2_0!$A$10:$AQ$10,0)+1,FALSE))</f>
        <v/>
      </c>
    </row>
    <row r="48" spans="1:23">
      <c r="A48" s="230" t="str">
        <f>lookup!Z7</f>
        <v>Bulgaria</v>
      </c>
      <c r="B48" s="232" t="str">
        <f>VLOOKUP(A48,lookup!$Z$2:$AA$77,2,FALSE)</f>
        <v>Βουλγαρία</v>
      </c>
      <c r="C48" s="232" t="str">
        <f>IF(ISNA(VLOOKUP($A48,ES_NA2_0!$A$10:$AQ$100,MATCH(FIXED(C$6,0,TRUE),ES_NA2_0!$A$10:$AQ$10,0)+1,FALSE)),"",VLOOKUP($A48,ES_NA2_0!$A$10:$AQ$100,MATCH(FIXED(C$6,0,TRUE),ES_NA2_0!$A$10:$AQ$10,0)+1,FALSE))</f>
        <v/>
      </c>
      <c r="D48" s="232" t="str">
        <f>IF(ISNA(VLOOKUP($A48,ES_NA2_0!$A$10:$AQ$100,MATCH(FIXED(D$6,0,TRUE),ES_NA2_0!$A$10:$AQ$10,0)+1,FALSE)),"",VLOOKUP($A48,ES_NA2_0!$A$10:$AQ$100,MATCH(FIXED(D$6,0,TRUE),ES_NA2_0!$A$10:$AQ$10,0)+1,FALSE))</f>
        <v/>
      </c>
      <c r="E48" s="232" t="str">
        <f>IF(ISNA(VLOOKUP($A48,ES_NA2_0!$A$10:$AQ$100,MATCH(FIXED(E$6,0,TRUE),ES_NA2_0!$A$10:$AQ$10,0)+1,FALSE)),"",VLOOKUP($A48,ES_NA2_0!$A$10:$AQ$100,MATCH(FIXED(E$6,0,TRUE),ES_NA2_0!$A$10:$AQ$10,0)+1,FALSE))</f>
        <v/>
      </c>
      <c r="F48" s="232" t="str">
        <f>IF(ISNA(VLOOKUP($A48,ES_NA2_0!$A$10:$AQ$100,MATCH(FIXED(F$6,0,TRUE),ES_NA2_0!$A$10:$AQ$10,0)+1,FALSE)),"",VLOOKUP($A48,ES_NA2_0!$A$10:$AQ$100,MATCH(FIXED(F$6,0,TRUE),ES_NA2_0!$A$10:$AQ$10,0)+1,FALSE))</f>
        <v/>
      </c>
      <c r="G48" s="232" t="str">
        <f>IF(ISNA(VLOOKUP($A48,ES_NA2_0!$A$10:$AQ$100,MATCH(FIXED(G$6,0,TRUE),ES_NA2_0!$A$10:$AQ$10,0)+1,FALSE)),"",VLOOKUP($A48,ES_NA2_0!$A$10:$AQ$100,MATCH(FIXED(G$6,0,TRUE),ES_NA2_0!$A$10:$AQ$10,0)+1,FALSE))</f>
        <v/>
      </c>
      <c r="H48" s="232" t="str">
        <f>IF(ISNA(VLOOKUP($A48,ES_NA2_0!$A$10:$AQ$100,MATCH(FIXED(H$6,0,TRUE),ES_NA2_0!$A$10:$AQ$10,0)+1,FALSE)),"",VLOOKUP($A48,ES_NA2_0!$A$10:$AQ$100,MATCH(FIXED(H$6,0,TRUE),ES_NA2_0!$A$10:$AQ$10,0)+1,FALSE))</f>
        <v/>
      </c>
      <c r="I48" s="232" t="str">
        <f>IF(ISNA(VLOOKUP($A48,ES_NA2_0!$A$10:$AQ$100,MATCH(FIXED(I$6,0,TRUE),ES_NA2_0!$A$10:$AQ$10,0)+1,FALSE)),"",VLOOKUP($A48,ES_NA2_0!$A$10:$AQ$100,MATCH(FIXED(I$6,0,TRUE),ES_NA2_0!$A$10:$AQ$10,0)+1,FALSE))</f>
        <v/>
      </c>
      <c r="J48" s="232" t="str">
        <f>IF(ISNA(VLOOKUP($A48,ES_NA2_0!$A$10:$AQ$100,MATCH(FIXED(J$6,0,TRUE),ES_NA2_0!$A$10:$AQ$10,0)+1,FALSE)),"",VLOOKUP($A48,ES_NA2_0!$A$10:$AQ$100,MATCH(FIXED(J$6,0,TRUE),ES_NA2_0!$A$10:$AQ$10,0)+1,FALSE))</f>
        <v/>
      </c>
      <c r="K48" s="232" t="str">
        <f>IF(ISNA(VLOOKUP($A48,ES_NA2_0!$A$10:$AQ$100,MATCH(FIXED(K$6,0,TRUE),ES_NA2_0!$A$10:$AQ$10,0)+1,FALSE)),"",VLOOKUP($A48,ES_NA2_0!$A$10:$AQ$100,MATCH(FIXED(K$6,0,TRUE),ES_NA2_0!$A$10:$AQ$10,0)+1,FALSE))</f>
        <v/>
      </c>
      <c r="L48" s="232" t="str">
        <f>IF(ISNA(VLOOKUP($A48,ES_NA2_0!$A$10:$AQ$100,MATCH(FIXED(L$6,0,TRUE),ES_NA2_0!$A$10:$AQ$10,0)+1,FALSE)),"",VLOOKUP($A48,ES_NA2_0!$A$10:$AQ$100,MATCH(FIXED(L$6,0,TRUE),ES_NA2_0!$A$10:$AQ$10,0)+1,FALSE))</f>
        <v/>
      </c>
      <c r="M48" s="232" t="str">
        <f>IF(ISNA(VLOOKUP($A48,ES_NA2_0!$A$10:$AQ$100,MATCH(FIXED(M$6,0,TRUE),ES_NA2_0!$A$10:$AQ$10,0)+1,FALSE)),"",VLOOKUP($A48,ES_NA2_0!$A$10:$AQ$100,MATCH(FIXED(M$6,0,TRUE),ES_NA2_0!$A$10:$AQ$10,0)+1,FALSE))</f>
        <v/>
      </c>
      <c r="N48" s="232" t="str">
        <f>IF(ISNA(VLOOKUP($A48,ES_NA2_0!$A$10:$AQ$100,MATCH(FIXED(N$6,0,TRUE),ES_NA2_0!$A$10:$AQ$10,0)+1,FALSE)),"",VLOOKUP($A48,ES_NA2_0!$A$10:$AQ$100,MATCH(FIXED(N$6,0,TRUE),ES_NA2_0!$A$10:$AQ$10,0)+1,FALSE))</f>
        <v/>
      </c>
      <c r="O48" s="232" t="str">
        <f>IF(ISNA(VLOOKUP($A48,ES_NA2_0!$A$10:$AQ$100,MATCH(FIXED(O$6,0,TRUE),ES_NA2_0!$A$10:$AQ$10,0)+1,FALSE)),"",VLOOKUP($A48,ES_NA2_0!$A$10:$AQ$100,MATCH(FIXED(O$6,0,TRUE),ES_NA2_0!$A$10:$AQ$10,0)+1,FALSE))</f>
        <v/>
      </c>
      <c r="P48" s="232" t="str">
        <f>IF(ISNA(VLOOKUP($A48,ES_NA2_0!$A$10:$AQ$100,MATCH(FIXED(P$6,0,TRUE),ES_NA2_0!$A$10:$AQ$10,0)+1,FALSE)),"",VLOOKUP($A48,ES_NA2_0!$A$10:$AQ$100,MATCH(FIXED(P$6,0,TRUE),ES_NA2_0!$A$10:$AQ$10,0)+1,FALSE))</f>
        <v/>
      </c>
      <c r="Q48" s="232" t="str">
        <f>IF(ISNA(VLOOKUP($A48,ES_NA2_0!$A$10:$AQ$100,MATCH(FIXED(Q$6,0,TRUE),ES_NA2_0!$A$10:$AQ$10,0)+1,FALSE)),"",VLOOKUP($A48,ES_NA2_0!$A$10:$AQ$100,MATCH(FIXED(Q$6,0,TRUE),ES_NA2_0!$A$10:$AQ$10,0)+1,FALSE))</f>
        <v/>
      </c>
      <c r="R48" s="232" t="str">
        <f>IF(ISNA(VLOOKUP($A48,ES_NA2_0!$A$10:$AQ$100,MATCH(FIXED(R$6,0,TRUE),ES_NA2_0!$A$10:$AQ$10,0)+1,FALSE)),"",VLOOKUP($A48,ES_NA2_0!$A$10:$AQ$100,MATCH(FIXED(R$6,0,TRUE),ES_NA2_0!$A$10:$AQ$10,0)+1,FALSE))</f>
        <v/>
      </c>
      <c r="S48" s="232" t="str">
        <f>IF(ISNA(VLOOKUP($A48,ES_NA2_0!$A$10:$AQ$100,MATCH(FIXED(S$6,0,TRUE),ES_NA2_0!$A$10:$AQ$10,0)+1,FALSE)),"",VLOOKUP($A48,ES_NA2_0!$A$10:$AQ$100,MATCH(FIXED(S$6,0,TRUE),ES_NA2_0!$A$10:$AQ$10,0)+1,FALSE))</f>
        <v/>
      </c>
      <c r="T48" s="232" t="str">
        <f>IF(ISNA(VLOOKUP($A48,ES_NA2_0!$A$10:$AQ$100,MATCH(FIXED(T$6,0,TRUE),ES_NA2_0!$A$10:$AQ$10,0)+1,FALSE)),"",VLOOKUP($A48,ES_NA2_0!$A$10:$AQ$100,MATCH(FIXED(T$6,0,TRUE),ES_NA2_0!$A$10:$AQ$10,0)+1,FALSE))</f>
        <v/>
      </c>
      <c r="U48" s="232" t="str">
        <f>IF(ISNA(VLOOKUP($A48,ES_NA2_0!$A$10:$AQ$100,MATCH(FIXED(U$6,0,TRUE),ES_NA2_0!$A$10:$AQ$10,0)+1,FALSE)),"",VLOOKUP($A48,ES_NA2_0!$A$10:$AQ$100,MATCH(FIXED(U$6,0,TRUE),ES_NA2_0!$A$10:$AQ$10,0)+1,FALSE))</f>
        <v/>
      </c>
      <c r="V48" s="232" t="str">
        <f>IF(ISNA(VLOOKUP($A48,ES_NA2_0!$A$10:$AQ$100,MATCH(FIXED(V$6,0,TRUE),ES_NA2_0!$A$10:$AQ$10,0)+1,FALSE)),"",VLOOKUP($A48,ES_NA2_0!$A$10:$AQ$100,MATCH(FIXED(V$6,0,TRUE),ES_NA2_0!$A$10:$AQ$10,0)+1,FALSE))</f>
        <v/>
      </c>
      <c r="W48" s="232" t="str">
        <f>IF(ISNA(VLOOKUP($A48,ES_NA2_0!$A$10:$AQ$100,MATCH(FIXED(W$6,0,TRUE),ES_NA2_0!$A$10:$AQ$10,0)+1,FALSE)),"",VLOOKUP($A48,ES_NA2_0!$A$10:$AQ$100,MATCH(FIXED(W$6,0,TRUE),ES_NA2_0!$A$10:$AQ$10,0)+1,FALSE))</f>
        <v/>
      </c>
    </row>
    <row r="49" spans="1:23">
      <c r="A49" s="230" t="str">
        <f>lookup!Z8</f>
        <v>Czech Republic</v>
      </c>
      <c r="B49" s="232" t="str">
        <f>VLOOKUP(A49,lookup!$Z$2:$AA$77,2,FALSE)</f>
        <v>Τσεχία</v>
      </c>
      <c r="C49" s="232" t="str">
        <f>IF(ISNA(VLOOKUP($A49,ES_NA2_0!$A$10:$AQ$100,MATCH(FIXED(C$6,0,TRUE),ES_NA2_0!$A$10:$AQ$10,0)+1,FALSE)),"",VLOOKUP($A49,ES_NA2_0!$A$10:$AQ$100,MATCH(FIXED(C$6,0,TRUE),ES_NA2_0!$A$10:$AQ$10,0)+1,FALSE))</f>
        <v/>
      </c>
      <c r="D49" s="232" t="str">
        <f>IF(ISNA(VLOOKUP($A49,ES_NA2_0!$A$10:$AQ$100,MATCH(FIXED(D$6,0,TRUE),ES_NA2_0!$A$10:$AQ$10,0)+1,FALSE)),"",VLOOKUP($A49,ES_NA2_0!$A$10:$AQ$100,MATCH(FIXED(D$6,0,TRUE),ES_NA2_0!$A$10:$AQ$10,0)+1,FALSE))</f>
        <v/>
      </c>
      <c r="E49" s="232" t="str">
        <f>IF(ISNA(VLOOKUP($A49,ES_NA2_0!$A$10:$AQ$100,MATCH(FIXED(E$6,0,TRUE),ES_NA2_0!$A$10:$AQ$10,0)+1,FALSE)),"",VLOOKUP($A49,ES_NA2_0!$A$10:$AQ$100,MATCH(FIXED(E$6,0,TRUE),ES_NA2_0!$A$10:$AQ$10,0)+1,FALSE))</f>
        <v/>
      </c>
      <c r="F49" s="232" t="str">
        <f>IF(ISNA(VLOOKUP($A49,ES_NA2_0!$A$10:$AQ$100,MATCH(FIXED(F$6,0,TRUE),ES_NA2_0!$A$10:$AQ$10,0)+1,FALSE)),"",VLOOKUP($A49,ES_NA2_0!$A$10:$AQ$100,MATCH(FIXED(F$6,0,TRUE),ES_NA2_0!$A$10:$AQ$10,0)+1,FALSE))</f>
        <v/>
      </c>
      <c r="G49" s="232" t="str">
        <f>IF(ISNA(VLOOKUP($A49,ES_NA2_0!$A$10:$AQ$100,MATCH(FIXED(G$6,0,TRUE),ES_NA2_0!$A$10:$AQ$10,0)+1,FALSE)),"",VLOOKUP($A49,ES_NA2_0!$A$10:$AQ$100,MATCH(FIXED(G$6,0,TRUE),ES_NA2_0!$A$10:$AQ$10,0)+1,FALSE))</f>
        <v/>
      </c>
      <c r="H49" s="232" t="str">
        <f>IF(ISNA(VLOOKUP($A49,ES_NA2_0!$A$10:$AQ$100,MATCH(FIXED(H$6,0,TRUE),ES_NA2_0!$A$10:$AQ$10,0)+1,FALSE)),"",VLOOKUP($A49,ES_NA2_0!$A$10:$AQ$100,MATCH(FIXED(H$6,0,TRUE),ES_NA2_0!$A$10:$AQ$10,0)+1,FALSE))</f>
        <v/>
      </c>
      <c r="I49" s="232" t="str">
        <f>IF(ISNA(VLOOKUP($A49,ES_NA2_0!$A$10:$AQ$100,MATCH(FIXED(I$6,0,TRUE),ES_NA2_0!$A$10:$AQ$10,0)+1,FALSE)),"",VLOOKUP($A49,ES_NA2_0!$A$10:$AQ$100,MATCH(FIXED(I$6,0,TRUE),ES_NA2_0!$A$10:$AQ$10,0)+1,FALSE))</f>
        <v/>
      </c>
      <c r="J49" s="232" t="str">
        <f>IF(ISNA(VLOOKUP($A49,ES_NA2_0!$A$10:$AQ$100,MATCH(FIXED(J$6,0,TRUE),ES_NA2_0!$A$10:$AQ$10,0)+1,FALSE)),"",VLOOKUP($A49,ES_NA2_0!$A$10:$AQ$100,MATCH(FIXED(J$6,0,TRUE),ES_NA2_0!$A$10:$AQ$10,0)+1,FALSE))</f>
        <v/>
      </c>
      <c r="K49" s="232" t="str">
        <f>IF(ISNA(VLOOKUP($A49,ES_NA2_0!$A$10:$AQ$100,MATCH(FIXED(K$6,0,TRUE),ES_NA2_0!$A$10:$AQ$10,0)+1,FALSE)),"",VLOOKUP($A49,ES_NA2_0!$A$10:$AQ$100,MATCH(FIXED(K$6,0,TRUE),ES_NA2_0!$A$10:$AQ$10,0)+1,FALSE))</f>
        <v/>
      </c>
      <c r="L49" s="232" t="str">
        <f>IF(ISNA(VLOOKUP($A49,ES_NA2_0!$A$10:$AQ$100,MATCH(FIXED(L$6,0,TRUE),ES_NA2_0!$A$10:$AQ$10,0)+1,FALSE)),"",VLOOKUP($A49,ES_NA2_0!$A$10:$AQ$100,MATCH(FIXED(L$6,0,TRUE),ES_NA2_0!$A$10:$AQ$10,0)+1,FALSE))</f>
        <v/>
      </c>
      <c r="M49" s="232" t="str">
        <f>IF(ISNA(VLOOKUP($A49,ES_NA2_0!$A$10:$AQ$100,MATCH(FIXED(M$6,0,TRUE),ES_NA2_0!$A$10:$AQ$10,0)+1,FALSE)),"",VLOOKUP($A49,ES_NA2_0!$A$10:$AQ$100,MATCH(FIXED(M$6,0,TRUE),ES_NA2_0!$A$10:$AQ$10,0)+1,FALSE))</f>
        <v/>
      </c>
      <c r="N49" s="232" t="str">
        <f>IF(ISNA(VLOOKUP($A49,ES_NA2_0!$A$10:$AQ$100,MATCH(FIXED(N$6,0,TRUE),ES_NA2_0!$A$10:$AQ$10,0)+1,FALSE)),"",VLOOKUP($A49,ES_NA2_0!$A$10:$AQ$100,MATCH(FIXED(N$6,0,TRUE),ES_NA2_0!$A$10:$AQ$10,0)+1,FALSE))</f>
        <v/>
      </c>
      <c r="O49" s="232" t="str">
        <f>IF(ISNA(VLOOKUP($A49,ES_NA2_0!$A$10:$AQ$100,MATCH(FIXED(O$6,0,TRUE),ES_NA2_0!$A$10:$AQ$10,0)+1,FALSE)),"",VLOOKUP($A49,ES_NA2_0!$A$10:$AQ$100,MATCH(FIXED(O$6,0,TRUE),ES_NA2_0!$A$10:$AQ$10,0)+1,FALSE))</f>
        <v/>
      </c>
      <c r="P49" s="232" t="str">
        <f>IF(ISNA(VLOOKUP($A49,ES_NA2_0!$A$10:$AQ$100,MATCH(FIXED(P$6,0,TRUE),ES_NA2_0!$A$10:$AQ$10,0)+1,FALSE)),"",VLOOKUP($A49,ES_NA2_0!$A$10:$AQ$100,MATCH(FIXED(P$6,0,TRUE),ES_NA2_0!$A$10:$AQ$10,0)+1,FALSE))</f>
        <v/>
      </c>
      <c r="Q49" s="232" t="str">
        <f>IF(ISNA(VLOOKUP($A49,ES_NA2_0!$A$10:$AQ$100,MATCH(FIXED(Q$6,0,TRUE),ES_NA2_0!$A$10:$AQ$10,0)+1,FALSE)),"",VLOOKUP($A49,ES_NA2_0!$A$10:$AQ$100,MATCH(FIXED(Q$6,0,TRUE),ES_NA2_0!$A$10:$AQ$10,0)+1,FALSE))</f>
        <v/>
      </c>
      <c r="R49" s="232" t="str">
        <f>IF(ISNA(VLOOKUP($A49,ES_NA2_0!$A$10:$AQ$100,MATCH(FIXED(R$6,0,TRUE),ES_NA2_0!$A$10:$AQ$10,0)+1,FALSE)),"",VLOOKUP($A49,ES_NA2_0!$A$10:$AQ$100,MATCH(FIXED(R$6,0,TRUE),ES_NA2_0!$A$10:$AQ$10,0)+1,FALSE))</f>
        <v/>
      </c>
      <c r="S49" s="232" t="str">
        <f>IF(ISNA(VLOOKUP($A49,ES_NA2_0!$A$10:$AQ$100,MATCH(FIXED(S$6,0,TRUE),ES_NA2_0!$A$10:$AQ$10,0)+1,FALSE)),"",VLOOKUP($A49,ES_NA2_0!$A$10:$AQ$100,MATCH(FIXED(S$6,0,TRUE),ES_NA2_0!$A$10:$AQ$10,0)+1,FALSE))</f>
        <v/>
      </c>
      <c r="T49" s="232" t="str">
        <f>IF(ISNA(VLOOKUP($A49,ES_NA2_0!$A$10:$AQ$100,MATCH(FIXED(T$6,0,TRUE),ES_NA2_0!$A$10:$AQ$10,0)+1,FALSE)),"",VLOOKUP($A49,ES_NA2_0!$A$10:$AQ$100,MATCH(FIXED(T$6,0,TRUE),ES_NA2_0!$A$10:$AQ$10,0)+1,FALSE))</f>
        <v/>
      </c>
      <c r="U49" s="232" t="str">
        <f>IF(ISNA(VLOOKUP($A49,ES_NA2_0!$A$10:$AQ$100,MATCH(FIXED(U$6,0,TRUE),ES_NA2_0!$A$10:$AQ$10,0)+1,FALSE)),"",VLOOKUP($A49,ES_NA2_0!$A$10:$AQ$100,MATCH(FIXED(U$6,0,TRUE),ES_NA2_0!$A$10:$AQ$10,0)+1,FALSE))</f>
        <v/>
      </c>
      <c r="V49" s="232" t="str">
        <f>IF(ISNA(VLOOKUP($A49,ES_NA2_0!$A$10:$AQ$100,MATCH(FIXED(V$6,0,TRUE),ES_NA2_0!$A$10:$AQ$10,0)+1,FALSE)),"",VLOOKUP($A49,ES_NA2_0!$A$10:$AQ$100,MATCH(FIXED(V$6,0,TRUE),ES_NA2_0!$A$10:$AQ$10,0)+1,FALSE))</f>
        <v/>
      </c>
      <c r="W49" s="232" t="str">
        <f>IF(ISNA(VLOOKUP($A49,ES_NA2_0!$A$10:$AQ$100,MATCH(FIXED(W$6,0,TRUE),ES_NA2_0!$A$10:$AQ$10,0)+1,FALSE)),"",VLOOKUP($A49,ES_NA2_0!$A$10:$AQ$100,MATCH(FIXED(W$6,0,TRUE),ES_NA2_0!$A$10:$AQ$10,0)+1,FALSE))</f>
        <v/>
      </c>
    </row>
    <row r="50" spans="1:23">
      <c r="A50" s="230" t="str">
        <f>lookup!Z9</f>
        <v>Denmark</v>
      </c>
      <c r="B50" s="232" t="str">
        <f>VLOOKUP(A50,lookup!$Z$2:$AA$77,2,FALSE)</f>
        <v>Δανία</v>
      </c>
      <c r="C50" s="232" t="str">
        <f>IF(ISNA(VLOOKUP($A50,ES_NA2_0!$A$10:$AQ$100,MATCH(FIXED(C$6,0,TRUE),ES_NA2_0!$A$10:$AQ$10,0)+1,FALSE)),"",VLOOKUP($A50,ES_NA2_0!$A$10:$AQ$100,MATCH(FIXED(C$6,0,TRUE),ES_NA2_0!$A$10:$AQ$10,0)+1,FALSE))</f>
        <v/>
      </c>
      <c r="D50" s="232" t="str">
        <f>IF(ISNA(VLOOKUP($A50,ES_NA2_0!$A$10:$AQ$100,MATCH(FIXED(D$6,0,TRUE),ES_NA2_0!$A$10:$AQ$10,0)+1,FALSE)),"",VLOOKUP($A50,ES_NA2_0!$A$10:$AQ$100,MATCH(FIXED(D$6,0,TRUE),ES_NA2_0!$A$10:$AQ$10,0)+1,FALSE))</f>
        <v/>
      </c>
      <c r="E50" s="232" t="str">
        <f>IF(ISNA(VLOOKUP($A50,ES_NA2_0!$A$10:$AQ$100,MATCH(FIXED(E$6,0,TRUE),ES_NA2_0!$A$10:$AQ$10,0)+1,FALSE)),"",VLOOKUP($A50,ES_NA2_0!$A$10:$AQ$100,MATCH(FIXED(E$6,0,TRUE),ES_NA2_0!$A$10:$AQ$10,0)+1,FALSE))</f>
        <v/>
      </c>
      <c r="F50" s="232" t="str">
        <f>IF(ISNA(VLOOKUP($A50,ES_NA2_0!$A$10:$AQ$100,MATCH(FIXED(F$6,0,TRUE),ES_NA2_0!$A$10:$AQ$10,0)+1,FALSE)),"",VLOOKUP($A50,ES_NA2_0!$A$10:$AQ$100,MATCH(FIXED(F$6,0,TRUE),ES_NA2_0!$A$10:$AQ$10,0)+1,FALSE))</f>
        <v/>
      </c>
      <c r="G50" s="232" t="str">
        <f>IF(ISNA(VLOOKUP($A50,ES_NA2_0!$A$10:$AQ$100,MATCH(FIXED(G$6,0,TRUE),ES_NA2_0!$A$10:$AQ$10,0)+1,FALSE)),"",VLOOKUP($A50,ES_NA2_0!$A$10:$AQ$100,MATCH(FIXED(G$6,0,TRUE),ES_NA2_0!$A$10:$AQ$10,0)+1,FALSE))</f>
        <v/>
      </c>
      <c r="H50" s="232" t="str">
        <f>IF(ISNA(VLOOKUP($A50,ES_NA2_0!$A$10:$AQ$100,MATCH(FIXED(H$6,0,TRUE),ES_NA2_0!$A$10:$AQ$10,0)+1,FALSE)),"",VLOOKUP($A50,ES_NA2_0!$A$10:$AQ$100,MATCH(FIXED(H$6,0,TRUE),ES_NA2_0!$A$10:$AQ$10,0)+1,FALSE))</f>
        <v/>
      </c>
      <c r="I50" s="232" t="str">
        <f>IF(ISNA(VLOOKUP($A50,ES_NA2_0!$A$10:$AQ$100,MATCH(FIXED(I$6,0,TRUE),ES_NA2_0!$A$10:$AQ$10,0)+1,FALSE)),"",VLOOKUP($A50,ES_NA2_0!$A$10:$AQ$100,MATCH(FIXED(I$6,0,TRUE),ES_NA2_0!$A$10:$AQ$10,0)+1,FALSE))</f>
        <v/>
      </c>
      <c r="J50" s="232" t="str">
        <f>IF(ISNA(VLOOKUP($A50,ES_NA2_0!$A$10:$AQ$100,MATCH(FIXED(J$6,0,TRUE),ES_NA2_0!$A$10:$AQ$10,0)+1,FALSE)),"",VLOOKUP($A50,ES_NA2_0!$A$10:$AQ$100,MATCH(FIXED(J$6,0,TRUE),ES_NA2_0!$A$10:$AQ$10,0)+1,FALSE))</f>
        <v/>
      </c>
      <c r="K50" s="232" t="str">
        <f>IF(ISNA(VLOOKUP($A50,ES_NA2_0!$A$10:$AQ$100,MATCH(FIXED(K$6,0,TRUE),ES_NA2_0!$A$10:$AQ$10,0)+1,FALSE)),"",VLOOKUP($A50,ES_NA2_0!$A$10:$AQ$100,MATCH(FIXED(K$6,0,TRUE),ES_NA2_0!$A$10:$AQ$10,0)+1,FALSE))</f>
        <v/>
      </c>
      <c r="L50" s="232" t="str">
        <f>IF(ISNA(VLOOKUP($A50,ES_NA2_0!$A$10:$AQ$100,MATCH(FIXED(L$6,0,TRUE),ES_NA2_0!$A$10:$AQ$10,0)+1,FALSE)),"",VLOOKUP($A50,ES_NA2_0!$A$10:$AQ$100,MATCH(FIXED(L$6,0,TRUE),ES_NA2_0!$A$10:$AQ$10,0)+1,FALSE))</f>
        <v/>
      </c>
      <c r="M50" s="232" t="str">
        <f>IF(ISNA(VLOOKUP($A50,ES_NA2_0!$A$10:$AQ$100,MATCH(FIXED(M$6,0,TRUE),ES_NA2_0!$A$10:$AQ$10,0)+1,FALSE)),"",VLOOKUP($A50,ES_NA2_0!$A$10:$AQ$100,MATCH(FIXED(M$6,0,TRUE),ES_NA2_0!$A$10:$AQ$10,0)+1,FALSE))</f>
        <v/>
      </c>
      <c r="N50" s="232" t="str">
        <f>IF(ISNA(VLOOKUP($A50,ES_NA2_0!$A$10:$AQ$100,MATCH(FIXED(N$6,0,TRUE),ES_NA2_0!$A$10:$AQ$10,0)+1,FALSE)),"",VLOOKUP($A50,ES_NA2_0!$A$10:$AQ$100,MATCH(FIXED(N$6,0,TRUE),ES_NA2_0!$A$10:$AQ$10,0)+1,FALSE))</f>
        <v/>
      </c>
      <c r="O50" s="232" t="str">
        <f>IF(ISNA(VLOOKUP($A50,ES_NA2_0!$A$10:$AQ$100,MATCH(FIXED(O$6,0,TRUE),ES_NA2_0!$A$10:$AQ$10,0)+1,FALSE)),"",VLOOKUP($A50,ES_NA2_0!$A$10:$AQ$100,MATCH(FIXED(O$6,0,TRUE),ES_NA2_0!$A$10:$AQ$10,0)+1,FALSE))</f>
        <v/>
      </c>
      <c r="P50" s="232" t="str">
        <f>IF(ISNA(VLOOKUP($A50,ES_NA2_0!$A$10:$AQ$100,MATCH(FIXED(P$6,0,TRUE),ES_NA2_0!$A$10:$AQ$10,0)+1,FALSE)),"",VLOOKUP($A50,ES_NA2_0!$A$10:$AQ$100,MATCH(FIXED(P$6,0,TRUE),ES_NA2_0!$A$10:$AQ$10,0)+1,FALSE))</f>
        <v/>
      </c>
      <c r="Q50" s="232" t="str">
        <f>IF(ISNA(VLOOKUP($A50,ES_NA2_0!$A$10:$AQ$100,MATCH(FIXED(Q$6,0,TRUE),ES_NA2_0!$A$10:$AQ$10,0)+1,FALSE)),"",VLOOKUP($A50,ES_NA2_0!$A$10:$AQ$100,MATCH(FIXED(Q$6,0,TRUE),ES_NA2_0!$A$10:$AQ$10,0)+1,FALSE))</f>
        <v/>
      </c>
      <c r="R50" s="232" t="str">
        <f>IF(ISNA(VLOOKUP($A50,ES_NA2_0!$A$10:$AQ$100,MATCH(FIXED(R$6,0,TRUE),ES_NA2_0!$A$10:$AQ$10,0)+1,FALSE)),"",VLOOKUP($A50,ES_NA2_0!$A$10:$AQ$100,MATCH(FIXED(R$6,0,TRUE),ES_NA2_0!$A$10:$AQ$10,0)+1,FALSE))</f>
        <v/>
      </c>
      <c r="S50" s="232" t="str">
        <f>IF(ISNA(VLOOKUP($A50,ES_NA2_0!$A$10:$AQ$100,MATCH(FIXED(S$6,0,TRUE),ES_NA2_0!$A$10:$AQ$10,0)+1,FALSE)),"",VLOOKUP($A50,ES_NA2_0!$A$10:$AQ$100,MATCH(FIXED(S$6,0,TRUE),ES_NA2_0!$A$10:$AQ$10,0)+1,FALSE))</f>
        <v/>
      </c>
      <c r="T50" s="232" t="str">
        <f>IF(ISNA(VLOOKUP($A50,ES_NA2_0!$A$10:$AQ$100,MATCH(FIXED(T$6,0,TRUE),ES_NA2_0!$A$10:$AQ$10,0)+1,FALSE)),"",VLOOKUP($A50,ES_NA2_0!$A$10:$AQ$100,MATCH(FIXED(T$6,0,TRUE),ES_NA2_0!$A$10:$AQ$10,0)+1,FALSE))</f>
        <v/>
      </c>
      <c r="U50" s="232" t="str">
        <f>IF(ISNA(VLOOKUP($A50,ES_NA2_0!$A$10:$AQ$100,MATCH(FIXED(U$6,0,TRUE),ES_NA2_0!$A$10:$AQ$10,0)+1,FALSE)),"",VLOOKUP($A50,ES_NA2_0!$A$10:$AQ$100,MATCH(FIXED(U$6,0,TRUE),ES_NA2_0!$A$10:$AQ$10,0)+1,FALSE))</f>
        <v/>
      </c>
      <c r="V50" s="232" t="str">
        <f>IF(ISNA(VLOOKUP($A50,ES_NA2_0!$A$10:$AQ$100,MATCH(FIXED(V$6,0,TRUE),ES_NA2_0!$A$10:$AQ$10,0)+1,FALSE)),"",VLOOKUP($A50,ES_NA2_0!$A$10:$AQ$100,MATCH(FIXED(V$6,0,TRUE),ES_NA2_0!$A$10:$AQ$10,0)+1,FALSE))</f>
        <v/>
      </c>
      <c r="W50" s="232" t="str">
        <f>IF(ISNA(VLOOKUP($A50,ES_NA2_0!$A$10:$AQ$100,MATCH(FIXED(W$6,0,TRUE),ES_NA2_0!$A$10:$AQ$10,0)+1,FALSE)),"",VLOOKUP($A50,ES_NA2_0!$A$10:$AQ$100,MATCH(FIXED(W$6,0,TRUE),ES_NA2_0!$A$10:$AQ$10,0)+1,FALSE))</f>
        <v/>
      </c>
    </row>
    <row r="51" spans="1:23">
      <c r="A51" s="230" t="str">
        <f>lookup!Z10</f>
        <v>Germany (until 1990 former territory of the FRG)</v>
      </c>
      <c r="B51" s="232" t="str">
        <f>VLOOKUP(A51,lookup!$Z$2:$AA$77,2,FALSE)</f>
        <v>Γερμανία</v>
      </c>
      <c r="C51" s="232" t="str">
        <f>IF(ISNA(VLOOKUP($A51,ES_NA2_0!$A$10:$AQ$100,MATCH(FIXED(C$6,0,TRUE),ES_NA2_0!$A$10:$AQ$10,0)+1,FALSE)),"",VLOOKUP($A51,ES_NA2_0!$A$10:$AQ$100,MATCH(FIXED(C$6,0,TRUE),ES_NA2_0!$A$10:$AQ$10,0)+1,FALSE))</f>
        <v/>
      </c>
      <c r="D51" s="232" t="str">
        <f>IF(ISNA(VLOOKUP($A51,ES_NA2_0!$A$10:$AQ$100,MATCH(FIXED(D$6,0,TRUE),ES_NA2_0!$A$10:$AQ$10,0)+1,FALSE)),"",VLOOKUP($A51,ES_NA2_0!$A$10:$AQ$100,MATCH(FIXED(D$6,0,TRUE),ES_NA2_0!$A$10:$AQ$10,0)+1,FALSE))</f>
        <v/>
      </c>
      <c r="E51" s="232" t="str">
        <f>IF(ISNA(VLOOKUP($A51,ES_NA2_0!$A$10:$AQ$100,MATCH(FIXED(E$6,0,TRUE),ES_NA2_0!$A$10:$AQ$10,0)+1,FALSE)),"",VLOOKUP($A51,ES_NA2_0!$A$10:$AQ$100,MATCH(FIXED(E$6,0,TRUE),ES_NA2_0!$A$10:$AQ$10,0)+1,FALSE))</f>
        <v/>
      </c>
      <c r="F51" s="232" t="str">
        <f>IF(ISNA(VLOOKUP($A51,ES_NA2_0!$A$10:$AQ$100,MATCH(FIXED(F$6,0,TRUE),ES_NA2_0!$A$10:$AQ$10,0)+1,FALSE)),"",VLOOKUP($A51,ES_NA2_0!$A$10:$AQ$100,MATCH(FIXED(F$6,0,TRUE),ES_NA2_0!$A$10:$AQ$10,0)+1,FALSE))</f>
        <v/>
      </c>
      <c r="G51" s="232" t="str">
        <f>IF(ISNA(VLOOKUP($A51,ES_NA2_0!$A$10:$AQ$100,MATCH(FIXED(G$6,0,TRUE),ES_NA2_0!$A$10:$AQ$10,0)+1,FALSE)),"",VLOOKUP($A51,ES_NA2_0!$A$10:$AQ$100,MATCH(FIXED(G$6,0,TRUE),ES_NA2_0!$A$10:$AQ$10,0)+1,FALSE))</f>
        <v/>
      </c>
      <c r="H51" s="232" t="str">
        <f>IF(ISNA(VLOOKUP($A51,ES_NA2_0!$A$10:$AQ$100,MATCH(FIXED(H$6,0,TRUE),ES_NA2_0!$A$10:$AQ$10,0)+1,FALSE)),"",VLOOKUP($A51,ES_NA2_0!$A$10:$AQ$100,MATCH(FIXED(H$6,0,TRUE),ES_NA2_0!$A$10:$AQ$10,0)+1,FALSE))</f>
        <v/>
      </c>
      <c r="I51" s="232" t="str">
        <f>IF(ISNA(VLOOKUP($A51,ES_NA2_0!$A$10:$AQ$100,MATCH(FIXED(I$6,0,TRUE),ES_NA2_0!$A$10:$AQ$10,0)+1,FALSE)),"",VLOOKUP($A51,ES_NA2_0!$A$10:$AQ$100,MATCH(FIXED(I$6,0,TRUE),ES_NA2_0!$A$10:$AQ$10,0)+1,FALSE))</f>
        <v/>
      </c>
      <c r="J51" s="232" t="str">
        <f>IF(ISNA(VLOOKUP($A51,ES_NA2_0!$A$10:$AQ$100,MATCH(FIXED(J$6,0,TRUE),ES_NA2_0!$A$10:$AQ$10,0)+1,FALSE)),"",VLOOKUP($A51,ES_NA2_0!$A$10:$AQ$100,MATCH(FIXED(J$6,0,TRUE),ES_NA2_0!$A$10:$AQ$10,0)+1,FALSE))</f>
        <v/>
      </c>
      <c r="K51" s="232" t="str">
        <f>IF(ISNA(VLOOKUP($A51,ES_NA2_0!$A$10:$AQ$100,MATCH(FIXED(K$6,0,TRUE),ES_NA2_0!$A$10:$AQ$10,0)+1,FALSE)),"",VLOOKUP($A51,ES_NA2_0!$A$10:$AQ$100,MATCH(FIXED(K$6,0,TRUE),ES_NA2_0!$A$10:$AQ$10,0)+1,FALSE))</f>
        <v/>
      </c>
      <c r="L51" s="232" t="str">
        <f>IF(ISNA(VLOOKUP($A51,ES_NA2_0!$A$10:$AQ$100,MATCH(FIXED(L$6,0,TRUE),ES_NA2_0!$A$10:$AQ$10,0)+1,FALSE)),"",VLOOKUP($A51,ES_NA2_0!$A$10:$AQ$100,MATCH(FIXED(L$6,0,TRUE),ES_NA2_0!$A$10:$AQ$10,0)+1,FALSE))</f>
        <v/>
      </c>
      <c r="M51" s="232" t="str">
        <f>IF(ISNA(VLOOKUP($A51,ES_NA2_0!$A$10:$AQ$100,MATCH(FIXED(M$6,0,TRUE),ES_NA2_0!$A$10:$AQ$10,0)+1,FALSE)),"",VLOOKUP($A51,ES_NA2_0!$A$10:$AQ$100,MATCH(FIXED(M$6,0,TRUE),ES_NA2_0!$A$10:$AQ$10,0)+1,FALSE))</f>
        <v/>
      </c>
      <c r="N51" s="232" t="str">
        <f>IF(ISNA(VLOOKUP($A51,ES_NA2_0!$A$10:$AQ$100,MATCH(FIXED(N$6,0,TRUE),ES_NA2_0!$A$10:$AQ$10,0)+1,FALSE)),"",VLOOKUP($A51,ES_NA2_0!$A$10:$AQ$100,MATCH(FIXED(N$6,0,TRUE),ES_NA2_0!$A$10:$AQ$10,0)+1,FALSE))</f>
        <v/>
      </c>
      <c r="O51" s="232" t="str">
        <f>IF(ISNA(VLOOKUP($A51,ES_NA2_0!$A$10:$AQ$100,MATCH(FIXED(O$6,0,TRUE),ES_NA2_0!$A$10:$AQ$10,0)+1,FALSE)),"",VLOOKUP($A51,ES_NA2_0!$A$10:$AQ$100,MATCH(FIXED(O$6,0,TRUE),ES_NA2_0!$A$10:$AQ$10,0)+1,FALSE))</f>
        <v/>
      </c>
      <c r="P51" s="232" t="str">
        <f>IF(ISNA(VLOOKUP($A51,ES_NA2_0!$A$10:$AQ$100,MATCH(FIXED(P$6,0,TRUE),ES_NA2_0!$A$10:$AQ$10,0)+1,FALSE)),"",VLOOKUP($A51,ES_NA2_0!$A$10:$AQ$100,MATCH(FIXED(P$6,0,TRUE),ES_NA2_0!$A$10:$AQ$10,0)+1,FALSE))</f>
        <v/>
      </c>
      <c r="Q51" s="232" t="str">
        <f>IF(ISNA(VLOOKUP($A51,ES_NA2_0!$A$10:$AQ$100,MATCH(FIXED(Q$6,0,TRUE),ES_NA2_0!$A$10:$AQ$10,0)+1,FALSE)),"",VLOOKUP($A51,ES_NA2_0!$A$10:$AQ$100,MATCH(FIXED(Q$6,0,TRUE),ES_NA2_0!$A$10:$AQ$10,0)+1,FALSE))</f>
        <v/>
      </c>
      <c r="R51" s="232" t="str">
        <f>IF(ISNA(VLOOKUP($A51,ES_NA2_0!$A$10:$AQ$100,MATCH(FIXED(R$6,0,TRUE),ES_NA2_0!$A$10:$AQ$10,0)+1,FALSE)),"",VLOOKUP($A51,ES_NA2_0!$A$10:$AQ$100,MATCH(FIXED(R$6,0,TRUE),ES_NA2_0!$A$10:$AQ$10,0)+1,FALSE))</f>
        <v/>
      </c>
      <c r="S51" s="232" t="str">
        <f>IF(ISNA(VLOOKUP($A51,ES_NA2_0!$A$10:$AQ$100,MATCH(FIXED(S$6,0,TRUE),ES_NA2_0!$A$10:$AQ$10,0)+1,FALSE)),"",VLOOKUP($A51,ES_NA2_0!$A$10:$AQ$100,MATCH(FIXED(S$6,0,TRUE),ES_NA2_0!$A$10:$AQ$10,0)+1,FALSE))</f>
        <v/>
      </c>
      <c r="T51" s="232" t="str">
        <f>IF(ISNA(VLOOKUP($A51,ES_NA2_0!$A$10:$AQ$100,MATCH(FIXED(T$6,0,TRUE),ES_NA2_0!$A$10:$AQ$10,0)+1,FALSE)),"",VLOOKUP($A51,ES_NA2_0!$A$10:$AQ$100,MATCH(FIXED(T$6,0,TRUE),ES_NA2_0!$A$10:$AQ$10,0)+1,FALSE))</f>
        <v/>
      </c>
      <c r="U51" s="232" t="str">
        <f>IF(ISNA(VLOOKUP($A51,ES_NA2_0!$A$10:$AQ$100,MATCH(FIXED(U$6,0,TRUE),ES_NA2_0!$A$10:$AQ$10,0)+1,FALSE)),"",VLOOKUP($A51,ES_NA2_0!$A$10:$AQ$100,MATCH(FIXED(U$6,0,TRUE),ES_NA2_0!$A$10:$AQ$10,0)+1,FALSE))</f>
        <v/>
      </c>
      <c r="V51" s="232" t="str">
        <f>IF(ISNA(VLOOKUP($A51,ES_NA2_0!$A$10:$AQ$100,MATCH(FIXED(V$6,0,TRUE),ES_NA2_0!$A$10:$AQ$10,0)+1,FALSE)),"",VLOOKUP($A51,ES_NA2_0!$A$10:$AQ$100,MATCH(FIXED(V$6,0,TRUE),ES_NA2_0!$A$10:$AQ$10,0)+1,FALSE))</f>
        <v/>
      </c>
      <c r="W51" s="232" t="str">
        <f>IF(ISNA(VLOOKUP($A51,ES_NA2_0!$A$10:$AQ$100,MATCH(FIXED(W$6,0,TRUE),ES_NA2_0!$A$10:$AQ$10,0)+1,FALSE)),"",VLOOKUP($A51,ES_NA2_0!$A$10:$AQ$100,MATCH(FIXED(W$6,0,TRUE),ES_NA2_0!$A$10:$AQ$10,0)+1,FALSE))</f>
        <v/>
      </c>
    </row>
    <row r="52" spans="1:23">
      <c r="A52" s="230" t="str">
        <f>lookup!Z11</f>
        <v>Estonia</v>
      </c>
      <c r="B52" s="232" t="str">
        <f>VLOOKUP(A52,lookup!$Z$2:$AA$77,2,FALSE)</f>
        <v>Εσθονία</v>
      </c>
      <c r="C52" s="232" t="str">
        <f>IF(ISNA(VLOOKUP($A52,ES_NA2_0!$A$10:$AQ$100,MATCH(FIXED(C$6,0,TRUE),ES_NA2_0!$A$10:$AQ$10,0)+1,FALSE)),"",VLOOKUP($A52,ES_NA2_0!$A$10:$AQ$100,MATCH(FIXED(C$6,0,TRUE),ES_NA2_0!$A$10:$AQ$10,0)+1,FALSE))</f>
        <v/>
      </c>
      <c r="D52" s="232" t="str">
        <f>IF(ISNA(VLOOKUP($A52,ES_NA2_0!$A$10:$AQ$100,MATCH(FIXED(D$6,0,TRUE),ES_NA2_0!$A$10:$AQ$10,0)+1,FALSE)),"",VLOOKUP($A52,ES_NA2_0!$A$10:$AQ$100,MATCH(FIXED(D$6,0,TRUE),ES_NA2_0!$A$10:$AQ$10,0)+1,FALSE))</f>
        <v/>
      </c>
      <c r="E52" s="232" t="str">
        <f>IF(ISNA(VLOOKUP($A52,ES_NA2_0!$A$10:$AQ$100,MATCH(FIXED(E$6,0,TRUE),ES_NA2_0!$A$10:$AQ$10,0)+1,FALSE)),"",VLOOKUP($A52,ES_NA2_0!$A$10:$AQ$100,MATCH(FIXED(E$6,0,TRUE),ES_NA2_0!$A$10:$AQ$10,0)+1,FALSE))</f>
        <v/>
      </c>
      <c r="F52" s="232" t="str">
        <f>IF(ISNA(VLOOKUP($A52,ES_NA2_0!$A$10:$AQ$100,MATCH(FIXED(F$6,0,TRUE),ES_NA2_0!$A$10:$AQ$10,0)+1,FALSE)),"",VLOOKUP($A52,ES_NA2_0!$A$10:$AQ$100,MATCH(FIXED(F$6,0,TRUE),ES_NA2_0!$A$10:$AQ$10,0)+1,FALSE))</f>
        <v/>
      </c>
      <c r="G52" s="232" t="str">
        <f>IF(ISNA(VLOOKUP($A52,ES_NA2_0!$A$10:$AQ$100,MATCH(FIXED(G$6,0,TRUE),ES_NA2_0!$A$10:$AQ$10,0)+1,FALSE)),"",VLOOKUP($A52,ES_NA2_0!$A$10:$AQ$100,MATCH(FIXED(G$6,0,TRUE),ES_NA2_0!$A$10:$AQ$10,0)+1,FALSE))</f>
        <v/>
      </c>
      <c r="H52" s="232" t="str">
        <f>IF(ISNA(VLOOKUP($A52,ES_NA2_0!$A$10:$AQ$100,MATCH(FIXED(H$6,0,TRUE),ES_NA2_0!$A$10:$AQ$10,0)+1,FALSE)),"",VLOOKUP($A52,ES_NA2_0!$A$10:$AQ$100,MATCH(FIXED(H$6,0,TRUE),ES_NA2_0!$A$10:$AQ$10,0)+1,FALSE))</f>
        <v/>
      </c>
      <c r="I52" s="232" t="str">
        <f>IF(ISNA(VLOOKUP($A52,ES_NA2_0!$A$10:$AQ$100,MATCH(FIXED(I$6,0,TRUE),ES_NA2_0!$A$10:$AQ$10,0)+1,FALSE)),"",VLOOKUP($A52,ES_NA2_0!$A$10:$AQ$100,MATCH(FIXED(I$6,0,TRUE),ES_NA2_0!$A$10:$AQ$10,0)+1,FALSE))</f>
        <v/>
      </c>
      <c r="J52" s="232" t="str">
        <f>IF(ISNA(VLOOKUP($A52,ES_NA2_0!$A$10:$AQ$100,MATCH(FIXED(J$6,0,TRUE),ES_NA2_0!$A$10:$AQ$10,0)+1,FALSE)),"",VLOOKUP($A52,ES_NA2_0!$A$10:$AQ$100,MATCH(FIXED(J$6,0,TRUE),ES_NA2_0!$A$10:$AQ$10,0)+1,FALSE))</f>
        <v/>
      </c>
      <c r="K52" s="232" t="str">
        <f>IF(ISNA(VLOOKUP($A52,ES_NA2_0!$A$10:$AQ$100,MATCH(FIXED(K$6,0,TRUE),ES_NA2_0!$A$10:$AQ$10,0)+1,FALSE)),"",VLOOKUP($A52,ES_NA2_0!$A$10:$AQ$100,MATCH(FIXED(K$6,0,TRUE),ES_NA2_0!$A$10:$AQ$10,0)+1,FALSE))</f>
        <v/>
      </c>
      <c r="L52" s="232" t="str">
        <f>IF(ISNA(VLOOKUP($A52,ES_NA2_0!$A$10:$AQ$100,MATCH(FIXED(L$6,0,TRUE),ES_NA2_0!$A$10:$AQ$10,0)+1,FALSE)),"",VLOOKUP($A52,ES_NA2_0!$A$10:$AQ$100,MATCH(FIXED(L$6,0,TRUE),ES_NA2_0!$A$10:$AQ$10,0)+1,FALSE))</f>
        <v/>
      </c>
      <c r="M52" s="232" t="str">
        <f>IF(ISNA(VLOOKUP($A52,ES_NA2_0!$A$10:$AQ$100,MATCH(FIXED(M$6,0,TRUE),ES_NA2_0!$A$10:$AQ$10,0)+1,FALSE)),"",VLOOKUP($A52,ES_NA2_0!$A$10:$AQ$100,MATCH(FIXED(M$6,0,TRUE),ES_NA2_0!$A$10:$AQ$10,0)+1,FALSE))</f>
        <v/>
      </c>
      <c r="N52" s="232" t="str">
        <f>IF(ISNA(VLOOKUP($A52,ES_NA2_0!$A$10:$AQ$100,MATCH(FIXED(N$6,0,TRUE),ES_NA2_0!$A$10:$AQ$10,0)+1,FALSE)),"",VLOOKUP($A52,ES_NA2_0!$A$10:$AQ$100,MATCH(FIXED(N$6,0,TRUE),ES_NA2_0!$A$10:$AQ$10,0)+1,FALSE))</f>
        <v/>
      </c>
      <c r="O52" s="232" t="str">
        <f>IF(ISNA(VLOOKUP($A52,ES_NA2_0!$A$10:$AQ$100,MATCH(FIXED(O$6,0,TRUE),ES_NA2_0!$A$10:$AQ$10,0)+1,FALSE)),"",VLOOKUP($A52,ES_NA2_0!$A$10:$AQ$100,MATCH(FIXED(O$6,0,TRUE),ES_NA2_0!$A$10:$AQ$10,0)+1,FALSE))</f>
        <v/>
      </c>
      <c r="P52" s="232" t="str">
        <f>IF(ISNA(VLOOKUP($A52,ES_NA2_0!$A$10:$AQ$100,MATCH(FIXED(P$6,0,TRUE),ES_NA2_0!$A$10:$AQ$10,0)+1,FALSE)),"",VLOOKUP($A52,ES_NA2_0!$A$10:$AQ$100,MATCH(FIXED(P$6,0,TRUE),ES_NA2_0!$A$10:$AQ$10,0)+1,FALSE))</f>
        <v/>
      </c>
      <c r="Q52" s="232" t="str">
        <f>IF(ISNA(VLOOKUP($A52,ES_NA2_0!$A$10:$AQ$100,MATCH(FIXED(Q$6,0,TRUE),ES_NA2_0!$A$10:$AQ$10,0)+1,FALSE)),"",VLOOKUP($A52,ES_NA2_0!$A$10:$AQ$100,MATCH(FIXED(Q$6,0,TRUE),ES_NA2_0!$A$10:$AQ$10,0)+1,FALSE))</f>
        <v/>
      </c>
      <c r="R52" s="232" t="str">
        <f>IF(ISNA(VLOOKUP($A52,ES_NA2_0!$A$10:$AQ$100,MATCH(FIXED(R$6,0,TRUE),ES_NA2_0!$A$10:$AQ$10,0)+1,FALSE)),"",VLOOKUP($A52,ES_NA2_0!$A$10:$AQ$100,MATCH(FIXED(R$6,0,TRUE),ES_NA2_0!$A$10:$AQ$10,0)+1,FALSE))</f>
        <v/>
      </c>
      <c r="S52" s="232" t="str">
        <f>IF(ISNA(VLOOKUP($A52,ES_NA2_0!$A$10:$AQ$100,MATCH(FIXED(S$6,0,TRUE),ES_NA2_0!$A$10:$AQ$10,0)+1,FALSE)),"",VLOOKUP($A52,ES_NA2_0!$A$10:$AQ$100,MATCH(FIXED(S$6,0,TRUE),ES_NA2_0!$A$10:$AQ$10,0)+1,FALSE))</f>
        <v/>
      </c>
      <c r="T52" s="232" t="str">
        <f>IF(ISNA(VLOOKUP($A52,ES_NA2_0!$A$10:$AQ$100,MATCH(FIXED(T$6,0,TRUE),ES_NA2_0!$A$10:$AQ$10,0)+1,FALSE)),"",VLOOKUP($A52,ES_NA2_0!$A$10:$AQ$100,MATCH(FIXED(T$6,0,TRUE),ES_NA2_0!$A$10:$AQ$10,0)+1,FALSE))</f>
        <v/>
      </c>
      <c r="U52" s="232" t="str">
        <f>IF(ISNA(VLOOKUP($A52,ES_NA2_0!$A$10:$AQ$100,MATCH(FIXED(U$6,0,TRUE),ES_NA2_0!$A$10:$AQ$10,0)+1,FALSE)),"",VLOOKUP($A52,ES_NA2_0!$A$10:$AQ$100,MATCH(FIXED(U$6,0,TRUE),ES_NA2_0!$A$10:$AQ$10,0)+1,FALSE))</f>
        <v/>
      </c>
      <c r="V52" s="232" t="str">
        <f>IF(ISNA(VLOOKUP($A52,ES_NA2_0!$A$10:$AQ$100,MATCH(FIXED(V$6,0,TRUE),ES_NA2_0!$A$10:$AQ$10,0)+1,FALSE)),"",VLOOKUP($A52,ES_NA2_0!$A$10:$AQ$100,MATCH(FIXED(V$6,0,TRUE),ES_NA2_0!$A$10:$AQ$10,0)+1,FALSE))</f>
        <v/>
      </c>
      <c r="W52" s="232" t="str">
        <f>IF(ISNA(VLOOKUP($A52,ES_NA2_0!$A$10:$AQ$100,MATCH(FIXED(W$6,0,TRUE),ES_NA2_0!$A$10:$AQ$10,0)+1,FALSE)),"",VLOOKUP($A52,ES_NA2_0!$A$10:$AQ$100,MATCH(FIXED(W$6,0,TRUE),ES_NA2_0!$A$10:$AQ$10,0)+1,FALSE))</f>
        <v/>
      </c>
    </row>
    <row r="53" spans="1:23">
      <c r="A53" s="230" t="str">
        <f>lookup!Z12</f>
        <v>Ireland</v>
      </c>
      <c r="B53" s="232" t="str">
        <f>VLOOKUP(A53,lookup!$Z$2:$AA$77,2,FALSE)</f>
        <v>Ιρλανδία</v>
      </c>
      <c r="C53" s="232" t="str">
        <f>IF(ISNA(VLOOKUP($A53,ES_NA2_0!$A$10:$AQ$100,MATCH(FIXED(C$6,0,TRUE),ES_NA2_0!$A$10:$AQ$10,0)+1,FALSE)),"",VLOOKUP($A53,ES_NA2_0!$A$10:$AQ$100,MATCH(FIXED(C$6,0,TRUE),ES_NA2_0!$A$10:$AQ$10,0)+1,FALSE))</f>
        <v/>
      </c>
      <c r="D53" s="232" t="str">
        <f>IF(ISNA(VLOOKUP($A53,ES_NA2_0!$A$10:$AQ$100,MATCH(FIXED(D$6,0,TRUE),ES_NA2_0!$A$10:$AQ$10,0)+1,FALSE)),"",VLOOKUP($A53,ES_NA2_0!$A$10:$AQ$100,MATCH(FIXED(D$6,0,TRUE),ES_NA2_0!$A$10:$AQ$10,0)+1,FALSE))</f>
        <v/>
      </c>
      <c r="E53" s="232" t="str">
        <f>IF(ISNA(VLOOKUP($A53,ES_NA2_0!$A$10:$AQ$100,MATCH(FIXED(E$6,0,TRUE),ES_NA2_0!$A$10:$AQ$10,0)+1,FALSE)),"",VLOOKUP($A53,ES_NA2_0!$A$10:$AQ$100,MATCH(FIXED(E$6,0,TRUE),ES_NA2_0!$A$10:$AQ$10,0)+1,FALSE))</f>
        <v/>
      </c>
      <c r="F53" s="232" t="str">
        <f>IF(ISNA(VLOOKUP($A53,ES_NA2_0!$A$10:$AQ$100,MATCH(FIXED(F$6,0,TRUE),ES_NA2_0!$A$10:$AQ$10,0)+1,FALSE)),"",VLOOKUP($A53,ES_NA2_0!$A$10:$AQ$100,MATCH(FIXED(F$6,0,TRUE),ES_NA2_0!$A$10:$AQ$10,0)+1,FALSE))</f>
        <v/>
      </c>
      <c r="G53" s="232" t="str">
        <f>IF(ISNA(VLOOKUP($A53,ES_NA2_0!$A$10:$AQ$100,MATCH(FIXED(G$6,0,TRUE),ES_NA2_0!$A$10:$AQ$10,0)+1,FALSE)),"",VLOOKUP($A53,ES_NA2_0!$A$10:$AQ$100,MATCH(FIXED(G$6,0,TRUE),ES_NA2_0!$A$10:$AQ$10,0)+1,FALSE))</f>
        <v/>
      </c>
      <c r="H53" s="232" t="str">
        <f>IF(ISNA(VLOOKUP($A53,ES_NA2_0!$A$10:$AQ$100,MATCH(FIXED(H$6,0,TRUE),ES_NA2_0!$A$10:$AQ$10,0)+1,FALSE)),"",VLOOKUP($A53,ES_NA2_0!$A$10:$AQ$100,MATCH(FIXED(H$6,0,TRUE),ES_NA2_0!$A$10:$AQ$10,0)+1,FALSE))</f>
        <v/>
      </c>
      <c r="I53" s="232" t="str">
        <f>IF(ISNA(VLOOKUP($A53,ES_NA2_0!$A$10:$AQ$100,MATCH(FIXED(I$6,0,TRUE),ES_NA2_0!$A$10:$AQ$10,0)+1,FALSE)),"",VLOOKUP($A53,ES_NA2_0!$A$10:$AQ$100,MATCH(FIXED(I$6,0,TRUE),ES_NA2_0!$A$10:$AQ$10,0)+1,FALSE))</f>
        <v/>
      </c>
      <c r="J53" s="232" t="str">
        <f>IF(ISNA(VLOOKUP($A53,ES_NA2_0!$A$10:$AQ$100,MATCH(FIXED(J$6,0,TRUE),ES_NA2_0!$A$10:$AQ$10,0)+1,FALSE)),"",VLOOKUP($A53,ES_NA2_0!$A$10:$AQ$100,MATCH(FIXED(J$6,0,TRUE),ES_NA2_0!$A$10:$AQ$10,0)+1,FALSE))</f>
        <v/>
      </c>
      <c r="K53" s="232" t="str">
        <f>IF(ISNA(VLOOKUP($A53,ES_NA2_0!$A$10:$AQ$100,MATCH(FIXED(K$6,0,TRUE),ES_NA2_0!$A$10:$AQ$10,0)+1,FALSE)),"",VLOOKUP($A53,ES_NA2_0!$A$10:$AQ$100,MATCH(FIXED(K$6,0,TRUE),ES_NA2_0!$A$10:$AQ$10,0)+1,FALSE))</f>
        <v/>
      </c>
      <c r="L53" s="232" t="str">
        <f>IF(ISNA(VLOOKUP($A53,ES_NA2_0!$A$10:$AQ$100,MATCH(FIXED(L$6,0,TRUE),ES_NA2_0!$A$10:$AQ$10,0)+1,FALSE)),"",VLOOKUP($A53,ES_NA2_0!$A$10:$AQ$100,MATCH(FIXED(L$6,0,TRUE),ES_NA2_0!$A$10:$AQ$10,0)+1,FALSE))</f>
        <v/>
      </c>
      <c r="M53" s="232" t="str">
        <f>IF(ISNA(VLOOKUP($A53,ES_NA2_0!$A$10:$AQ$100,MATCH(FIXED(M$6,0,TRUE),ES_NA2_0!$A$10:$AQ$10,0)+1,FALSE)),"",VLOOKUP($A53,ES_NA2_0!$A$10:$AQ$100,MATCH(FIXED(M$6,0,TRUE),ES_NA2_0!$A$10:$AQ$10,0)+1,FALSE))</f>
        <v/>
      </c>
      <c r="N53" s="232" t="str">
        <f>IF(ISNA(VLOOKUP($A53,ES_NA2_0!$A$10:$AQ$100,MATCH(FIXED(N$6,0,TRUE),ES_NA2_0!$A$10:$AQ$10,0)+1,FALSE)),"",VLOOKUP($A53,ES_NA2_0!$A$10:$AQ$100,MATCH(FIXED(N$6,0,TRUE),ES_NA2_0!$A$10:$AQ$10,0)+1,FALSE))</f>
        <v/>
      </c>
      <c r="O53" s="232" t="str">
        <f>IF(ISNA(VLOOKUP($A53,ES_NA2_0!$A$10:$AQ$100,MATCH(FIXED(O$6,0,TRUE),ES_NA2_0!$A$10:$AQ$10,0)+1,FALSE)),"",VLOOKUP($A53,ES_NA2_0!$A$10:$AQ$100,MATCH(FIXED(O$6,0,TRUE),ES_NA2_0!$A$10:$AQ$10,0)+1,FALSE))</f>
        <v/>
      </c>
      <c r="P53" s="232" t="str">
        <f>IF(ISNA(VLOOKUP($A53,ES_NA2_0!$A$10:$AQ$100,MATCH(FIXED(P$6,0,TRUE),ES_NA2_0!$A$10:$AQ$10,0)+1,FALSE)),"",VLOOKUP($A53,ES_NA2_0!$A$10:$AQ$100,MATCH(FIXED(P$6,0,TRUE),ES_NA2_0!$A$10:$AQ$10,0)+1,FALSE))</f>
        <v/>
      </c>
      <c r="Q53" s="232" t="str">
        <f>IF(ISNA(VLOOKUP($A53,ES_NA2_0!$A$10:$AQ$100,MATCH(FIXED(Q$6,0,TRUE),ES_NA2_0!$A$10:$AQ$10,0)+1,FALSE)),"",VLOOKUP($A53,ES_NA2_0!$A$10:$AQ$100,MATCH(FIXED(Q$6,0,TRUE),ES_NA2_0!$A$10:$AQ$10,0)+1,FALSE))</f>
        <v/>
      </c>
      <c r="R53" s="232" t="str">
        <f>IF(ISNA(VLOOKUP($A53,ES_NA2_0!$A$10:$AQ$100,MATCH(FIXED(R$6,0,TRUE),ES_NA2_0!$A$10:$AQ$10,0)+1,FALSE)),"",VLOOKUP($A53,ES_NA2_0!$A$10:$AQ$100,MATCH(FIXED(R$6,0,TRUE),ES_NA2_0!$A$10:$AQ$10,0)+1,FALSE))</f>
        <v/>
      </c>
      <c r="S53" s="232" t="str">
        <f>IF(ISNA(VLOOKUP($A53,ES_NA2_0!$A$10:$AQ$100,MATCH(FIXED(S$6,0,TRUE),ES_NA2_0!$A$10:$AQ$10,0)+1,FALSE)),"",VLOOKUP($A53,ES_NA2_0!$A$10:$AQ$100,MATCH(FIXED(S$6,0,TRUE),ES_NA2_0!$A$10:$AQ$10,0)+1,FALSE))</f>
        <v/>
      </c>
      <c r="T53" s="232" t="str">
        <f>IF(ISNA(VLOOKUP($A53,ES_NA2_0!$A$10:$AQ$100,MATCH(FIXED(T$6,0,TRUE),ES_NA2_0!$A$10:$AQ$10,0)+1,FALSE)),"",VLOOKUP($A53,ES_NA2_0!$A$10:$AQ$100,MATCH(FIXED(T$6,0,TRUE),ES_NA2_0!$A$10:$AQ$10,0)+1,FALSE))</f>
        <v/>
      </c>
      <c r="U53" s="232" t="str">
        <f>IF(ISNA(VLOOKUP($A53,ES_NA2_0!$A$10:$AQ$100,MATCH(FIXED(U$6,0,TRUE),ES_NA2_0!$A$10:$AQ$10,0)+1,FALSE)),"",VLOOKUP($A53,ES_NA2_0!$A$10:$AQ$100,MATCH(FIXED(U$6,0,TRUE),ES_NA2_0!$A$10:$AQ$10,0)+1,FALSE))</f>
        <v/>
      </c>
      <c r="V53" s="232" t="str">
        <f>IF(ISNA(VLOOKUP($A53,ES_NA2_0!$A$10:$AQ$100,MATCH(FIXED(V$6,0,TRUE),ES_NA2_0!$A$10:$AQ$10,0)+1,FALSE)),"",VLOOKUP($A53,ES_NA2_0!$A$10:$AQ$100,MATCH(FIXED(V$6,0,TRUE),ES_NA2_0!$A$10:$AQ$10,0)+1,FALSE))</f>
        <v/>
      </c>
      <c r="W53" s="232" t="str">
        <f>IF(ISNA(VLOOKUP($A53,ES_NA2_0!$A$10:$AQ$100,MATCH(FIXED(W$6,0,TRUE),ES_NA2_0!$A$10:$AQ$10,0)+1,FALSE)),"",VLOOKUP($A53,ES_NA2_0!$A$10:$AQ$100,MATCH(FIXED(W$6,0,TRUE),ES_NA2_0!$A$10:$AQ$10,0)+1,FALSE))</f>
        <v/>
      </c>
    </row>
    <row r="54" spans="1:23">
      <c r="A54" s="230" t="str">
        <f>lookup!Z13</f>
        <v>Greece</v>
      </c>
      <c r="B54" s="232" t="str">
        <f>VLOOKUP(A54,lookup!$Z$2:$AA$77,2,FALSE)</f>
        <v>Ελλάδα</v>
      </c>
      <c r="C54" s="232" t="str">
        <f>IF(ISNA(VLOOKUP($A54,ES_NA2_0!$A$10:$AQ$100,MATCH(FIXED(C$6,0,TRUE),ES_NA2_0!$A$10:$AQ$10,0)+1,FALSE)),"",VLOOKUP($A54,ES_NA2_0!$A$10:$AQ$100,MATCH(FIXED(C$6,0,TRUE),ES_NA2_0!$A$10:$AQ$10,0)+1,FALSE))</f>
        <v/>
      </c>
      <c r="D54" s="232" t="str">
        <f>IF(ISNA(VLOOKUP($A54,ES_NA2_0!$A$10:$AQ$100,MATCH(FIXED(D$6,0,TRUE),ES_NA2_0!$A$10:$AQ$10,0)+1,FALSE)),"",VLOOKUP($A54,ES_NA2_0!$A$10:$AQ$100,MATCH(FIXED(D$6,0,TRUE),ES_NA2_0!$A$10:$AQ$10,0)+1,FALSE))</f>
        <v/>
      </c>
      <c r="E54" s="232" t="str">
        <f>IF(ISNA(VLOOKUP($A54,ES_NA2_0!$A$10:$AQ$100,MATCH(FIXED(E$6,0,TRUE),ES_NA2_0!$A$10:$AQ$10,0)+1,FALSE)),"",VLOOKUP($A54,ES_NA2_0!$A$10:$AQ$100,MATCH(FIXED(E$6,0,TRUE),ES_NA2_0!$A$10:$AQ$10,0)+1,FALSE))</f>
        <v/>
      </c>
      <c r="F54" s="232" t="str">
        <f>IF(ISNA(VLOOKUP($A54,ES_NA2_0!$A$10:$AQ$100,MATCH(FIXED(F$6,0,TRUE),ES_NA2_0!$A$10:$AQ$10,0)+1,FALSE)),"",VLOOKUP($A54,ES_NA2_0!$A$10:$AQ$100,MATCH(FIXED(F$6,0,TRUE),ES_NA2_0!$A$10:$AQ$10,0)+1,FALSE))</f>
        <v/>
      </c>
      <c r="G54" s="232" t="str">
        <f>IF(ISNA(VLOOKUP($A54,ES_NA2_0!$A$10:$AQ$100,MATCH(FIXED(G$6,0,TRUE),ES_NA2_0!$A$10:$AQ$10,0)+1,FALSE)),"",VLOOKUP($A54,ES_NA2_0!$A$10:$AQ$100,MATCH(FIXED(G$6,0,TRUE),ES_NA2_0!$A$10:$AQ$10,0)+1,FALSE))</f>
        <v/>
      </c>
      <c r="H54" s="232" t="str">
        <f>IF(ISNA(VLOOKUP($A54,ES_NA2_0!$A$10:$AQ$100,MATCH(FIXED(H$6,0,TRUE),ES_NA2_0!$A$10:$AQ$10,0)+1,FALSE)),"",VLOOKUP($A54,ES_NA2_0!$A$10:$AQ$100,MATCH(FIXED(H$6,0,TRUE),ES_NA2_0!$A$10:$AQ$10,0)+1,FALSE))</f>
        <v/>
      </c>
      <c r="I54" s="232" t="str">
        <f>IF(ISNA(VLOOKUP($A54,ES_NA2_0!$A$10:$AQ$100,MATCH(FIXED(I$6,0,TRUE),ES_NA2_0!$A$10:$AQ$10,0)+1,FALSE)),"",VLOOKUP($A54,ES_NA2_0!$A$10:$AQ$100,MATCH(FIXED(I$6,0,TRUE),ES_NA2_0!$A$10:$AQ$10,0)+1,FALSE))</f>
        <v/>
      </c>
      <c r="J54" s="232" t="str">
        <f>IF(ISNA(VLOOKUP($A54,ES_NA2_0!$A$10:$AQ$100,MATCH(FIXED(J$6,0,TRUE),ES_NA2_0!$A$10:$AQ$10,0)+1,FALSE)),"",VLOOKUP($A54,ES_NA2_0!$A$10:$AQ$100,MATCH(FIXED(J$6,0,TRUE),ES_NA2_0!$A$10:$AQ$10,0)+1,FALSE))</f>
        <v/>
      </c>
      <c r="K54" s="232" t="str">
        <f>IF(ISNA(VLOOKUP($A54,ES_NA2_0!$A$10:$AQ$100,MATCH(FIXED(K$6,0,TRUE),ES_NA2_0!$A$10:$AQ$10,0)+1,FALSE)),"",VLOOKUP($A54,ES_NA2_0!$A$10:$AQ$100,MATCH(FIXED(K$6,0,TRUE),ES_NA2_0!$A$10:$AQ$10,0)+1,FALSE))</f>
        <v/>
      </c>
      <c r="L54" s="232" t="str">
        <f>IF(ISNA(VLOOKUP($A54,ES_NA2_0!$A$10:$AQ$100,MATCH(FIXED(L$6,0,TRUE),ES_NA2_0!$A$10:$AQ$10,0)+1,FALSE)),"",VLOOKUP($A54,ES_NA2_0!$A$10:$AQ$100,MATCH(FIXED(L$6,0,TRUE),ES_NA2_0!$A$10:$AQ$10,0)+1,FALSE))</f>
        <v/>
      </c>
      <c r="M54" s="232" t="str">
        <f>IF(ISNA(VLOOKUP($A54,ES_NA2_0!$A$10:$AQ$100,MATCH(FIXED(M$6,0,TRUE),ES_NA2_0!$A$10:$AQ$10,0)+1,FALSE)),"",VLOOKUP($A54,ES_NA2_0!$A$10:$AQ$100,MATCH(FIXED(M$6,0,TRUE),ES_NA2_0!$A$10:$AQ$10,0)+1,FALSE))</f>
        <v/>
      </c>
      <c r="N54" s="232" t="str">
        <f>IF(ISNA(VLOOKUP($A54,ES_NA2_0!$A$10:$AQ$100,MATCH(FIXED(N$6,0,TRUE),ES_NA2_0!$A$10:$AQ$10,0)+1,FALSE)),"",VLOOKUP($A54,ES_NA2_0!$A$10:$AQ$100,MATCH(FIXED(N$6,0,TRUE),ES_NA2_0!$A$10:$AQ$10,0)+1,FALSE))</f>
        <v/>
      </c>
      <c r="O54" s="232" t="str">
        <f>IF(ISNA(VLOOKUP($A54,ES_NA2_0!$A$10:$AQ$100,MATCH(FIXED(O$6,0,TRUE),ES_NA2_0!$A$10:$AQ$10,0)+1,FALSE)),"",VLOOKUP($A54,ES_NA2_0!$A$10:$AQ$100,MATCH(FIXED(O$6,0,TRUE),ES_NA2_0!$A$10:$AQ$10,0)+1,FALSE))</f>
        <v/>
      </c>
      <c r="P54" s="232" t="str">
        <f>IF(ISNA(VLOOKUP($A54,ES_NA2_0!$A$10:$AQ$100,MATCH(FIXED(P$6,0,TRUE),ES_NA2_0!$A$10:$AQ$10,0)+1,FALSE)),"",VLOOKUP($A54,ES_NA2_0!$A$10:$AQ$100,MATCH(FIXED(P$6,0,TRUE),ES_NA2_0!$A$10:$AQ$10,0)+1,FALSE))</f>
        <v>p</v>
      </c>
      <c r="Q54" s="232" t="str">
        <f>IF(ISNA(VLOOKUP($A54,ES_NA2_0!$A$10:$AQ$100,MATCH(FIXED(Q$6,0,TRUE),ES_NA2_0!$A$10:$AQ$10,0)+1,FALSE)),"",VLOOKUP($A54,ES_NA2_0!$A$10:$AQ$100,MATCH(FIXED(Q$6,0,TRUE),ES_NA2_0!$A$10:$AQ$10,0)+1,FALSE))</f>
        <v>p</v>
      </c>
      <c r="R54" s="232" t="str">
        <f>IF(ISNA(VLOOKUP($A54,ES_NA2_0!$A$10:$AQ$100,MATCH(FIXED(R$6,0,TRUE),ES_NA2_0!$A$10:$AQ$10,0)+1,FALSE)),"",VLOOKUP($A54,ES_NA2_0!$A$10:$AQ$100,MATCH(FIXED(R$6,0,TRUE),ES_NA2_0!$A$10:$AQ$10,0)+1,FALSE))</f>
        <v>p</v>
      </c>
      <c r="S54" s="232" t="str">
        <f>IF(ISNA(VLOOKUP($A54,ES_NA2_0!$A$10:$AQ$100,MATCH(FIXED(S$6,0,TRUE),ES_NA2_0!$A$10:$AQ$10,0)+1,FALSE)),"",VLOOKUP($A54,ES_NA2_0!$A$10:$AQ$100,MATCH(FIXED(S$6,0,TRUE),ES_NA2_0!$A$10:$AQ$10,0)+1,FALSE))</f>
        <v>p</v>
      </c>
      <c r="T54" s="232" t="str">
        <f>IF(ISNA(VLOOKUP($A54,ES_NA2_0!$A$10:$AQ$100,MATCH(FIXED(T$6,0,TRUE),ES_NA2_0!$A$10:$AQ$10,0)+1,FALSE)),"",VLOOKUP($A54,ES_NA2_0!$A$10:$AQ$100,MATCH(FIXED(T$6,0,TRUE),ES_NA2_0!$A$10:$AQ$10,0)+1,FALSE))</f>
        <v>p</v>
      </c>
      <c r="U54" s="232" t="str">
        <f>IF(ISNA(VLOOKUP($A54,ES_NA2_0!$A$10:$AQ$100,MATCH(FIXED(U$6,0,TRUE),ES_NA2_0!$A$10:$AQ$10,0)+1,FALSE)),"",VLOOKUP($A54,ES_NA2_0!$A$10:$AQ$100,MATCH(FIXED(U$6,0,TRUE),ES_NA2_0!$A$10:$AQ$10,0)+1,FALSE))</f>
        <v>p</v>
      </c>
      <c r="V54" s="232" t="str">
        <f>IF(ISNA(VLOOKUP($A54,ES_NA2_0!$A$10:$AQ$100,MATCH(FIXED(V$6,0,TRUE),ES_NA2_0!$A$10:$AQ$10,0)+1,FALSE)),"",VLOOKUP($A54,ES_NA2_0!$A$10:$AQ$100,MATCH(FIXED(V$6,0,TRUE),ES_NA2_0!$A$10:$AQ$10,0)+1,FALSE))</f>
        <v/>
      </c>
      <c r="W54" s="232" t="str">
        <f>IF(ISNA(VLOOKUP($A54,ES_NA2_0!$A$10:$AQ$100,MATCH(FIXED(W$6,0,TRUE),ES_NA2_0!$A$10:$AQ$10,0)+1,FALSE)),"",VLOOKUP($A54,ES_NA2_0!$A$10:$AQ$100,MATCH(FIXED(W$6,0,TRUE),ES_NA2_0!$A$10:$AQ$10,0)+1,FALSE))</f>
        <v/>
      </c>
    </row>
    <row r="55" spans="1:23">
      <c r="A55" s="230" t="str">
        <f>lookup!Z14</f>
        <v>Spain</v>
      </c>
      <c r="B55" s="232" t="str">
        <f>VLOOKUP(A55,lookup!$Z$2:$AA$77,2,FALSE)</f>
        <v>Ισπανία</v>
      </c>
      <c r="C55" s="232" t="str">
        <f>IF(ISNA(VLOOKUP($A55,ES_NA2_0!$A$10:$AQ$100,MATCH(FIXED(C$6,0,TRUE),ES_NA2_0!$A$10:$AQ$10,0)+1,FALSE)),"",VLOOKUP($A55,ES_NA2_0!$A$10:$AQ$100,MATCH(FIXED(C$6,0,TRUE),ES_NA2_0!$A$10:$AQ$10,0)+1,FALSE))</f>
        <v/>
      </c>
      <c r="D55" s="232" t="str">
        <f>IF(ISNA(VLOOKUP($A55,ES_NA2_0!$A$10:$AQ$100,MATCH(FIXED(D$6,0,TRUE),ES_NA2_0!$A$10:$AQ$10,0)+1,FALSE)),"",VLOOKUP($A55,ES_NA2_0!$A$10:$AQ$100,MATCH(FIXED(D$6,0,TRUE),ES_NA2_0!$A$10:$AQ$10,0)+1,FALSE))</f>
        <v/>
      </c>
      <c r="E55" s="232" t="str">
        <f>IF(ISNA(VLOOKUP($A55,ES_NA2_0!$A$10:$AQ$100,MATCH(FIXED(E$6,0,TRUE),ES_NA2_0!$A$10:$AQ$10,0)+1,FALSE)),"",VLOOKUP($A55,ES_NA2_0!$A$10:$AQ$100,MATCH(FIXED(E$6,0,TRUE),ES_NA2_0!$A$10:$AQ$10,0)+1,FALSE))</f>
        <v/>
      </c>
      <c r="F55" s="232" t="str">
        <f>IF(ISNA(VLOOKUP($A55,ES_NA2_0!$A$10:$AQ$100,MATCH(FIXED(F$6,0,TRUE),ES_NA2_0!$A$10:$AQ$10,0)+1,FALSE)),"",VLOOKUP($A55,ES_NA2_0!$A$10:$AQ$100,MATCH(FIXED(F$6,0,TRUE),ES_NA2_0!$A$10:$AQ$10,0)+1,FALSE))</f>
        <v/>
      </c>
      <c r="G55" s="232" t="str">
        <f>IF(ISNA(VLOOKUP($A55,ES_NA2_0!$A$10:$AQ$100,MATCH(FIXED(G$6,0,TRUE),ES_NA2_0!$A$10:$AQ$10,0)+1,FALSE)),"",VLOOKUP($A55,ES_NA2_0!$A$10:$AQ$100,MATCH(FIXED(G$6,0,TRUE),ES_NA2_0!$A$10:$AQ$10,0)+1,FALSE))</f>
        <v/>
      </c>
      <c r="H55" s="232" t="str">
        <f>IF(ISNA(VLOOKUP($A55,ES_NA2_0!$A$10:$AQ$100,MATCH(FIXED(H$6,0,TRUE),ES_NA2_0!$A$10:$AQ$10,0)+1,FALSE)),"",VLOOKUP($A55,ES_NA2_0!$A$10:$AQ$100,MATCH(FIXED(H$6,0,TRUE),ES_NA2_0!$A$10:$AQ$10,0)+1,FALSE))</f>
        <v/>
      </c>
      <c r="I55" s="232" t="str">
        <f>IF(ISNA(VLOOKUP($A55,ES_NA2_0!$A$10:$AQ$100,MATCH(FIXED(I$6,0,TRUE),ES_NA2_0!$A$10:$AQ$10,0)+1,FALSE)),"",VLOOKUP($A55,ES_NA2_0!$A$10:$AQ$100,MATCH(FIXED(I$6,0,TRUE),ES_NA2_0!$A$10:$AQ$10,0)+1,FALSE))</f>
        <v/>
      </c>
      <c r="J55" s="232" t="str">
        <f>IF(ISNA(VLOOKUP($A55,ES_NA2_0!$A$10:$AQ$100,MATCH(FIXED(J$6,0,TRUE),ES_NA2_0!$A$10:$AQ$10,0)+1,FALSE)),"",VLOOKUP($A55,ES_NA2_0!$A$10:$AQ$100,MATCH(FIXED(J$6,0,TRUE),ES_NA2_0!$A$10:$AQ$10,0)+1,FALSE))</f>
        <v/>
      </c>
      <c r="K55" s="232" t="str">
        <f>IF(ISNA(VLOOKUP($A55,ES_NA2_0!$A$10:$AQ$100,MATCH(FIXED(K$6,0,TRUE),ES_NA2_0!$A$10:$AQ$10,0)+1,FALSE)),"",VLOOKUP($A55,ES_NA2_0!$A$10:$AQ$100,MATCH(FIXED(K$6,0,TRUE),ES_NA2_0!$A$10:$AQ$10,0)+1,FALSE))</f>
        <v/>
      </c>
      <c r="L55" s="232" t="str">
        <f>IF(ISNA(VLOOKUP($A55,ES_NA2_0!$A$10:$AQ$100,MATCH(FIXED(L$6,0,TRUE),ES_NA2_0!$A$10:$AQ$10,0)+1,FALSE)),"",VLOOKUP($A55,ES_NA2_0!$A$10:$AQ$100,MATCH(FIXED(L$6,0,TRUE),ES_NA2_0!$A$10:$AQ$10,0)+1,FALSE))</f>
        <v/>
      </c>
      <c r="M55" s="232" t="str">
        <f>IF(ISNA(VLOOKUP($A55,ES_NA2_0!$A$10:$AQ$100,MATCH(FIXED(M$6,0,TRUE),ES_NA2_0!$A$10:$AQ$10,0)+1,FALSE)),"",VLOOKUP($A55,ES_NA2_0!$A$10:$AQ$100,MATCH(FIXED(M$6,0,TRUE),ES_NA2_0!$A$10:$AQ$10,0)+1,FALSE))</f>
        <v/>
      </c>
      <c r="N55" s="232" t="str">
        <f>IF(ISNA(VLOOKUP($A55,ES_NA2_0!$A$10:$AQ$100,MATCH(FIXED(N$6,0,TRUE),ES_NA2_0!$A$10:$AQ$10,0)+1,FALSE)),"",VLOOKUP($A55,ES_NA2_0!$A$10:$AQ$100,MATCH(FIXED(N$6,0,TRUE),ES_NA2_0!$A$10:$AQ$10,0)+1,FALSE))</f>
        <v/>
      </c>
      <c r="O55" s="232" t="str">
        <f>IF(ISNA(VLOOKUP($A55,ES_NA2_0!$A$10:$AQ$100,MATCH(FIXED(O$6,0,TRUE),ES_NA2_0!$A$10:$AQ$10,0)+1,FALSE)),"",VLOOKUP($A55,ES_NA2_0!$A$10:$AQ$100,MATCH(FIXED(O$6,0,TRUE),ES_NA2_0!$A$10:$AQ$10,0)+1,FALSE))</f>
        <v/>
      </c>
      <c r="P55" s="232" t="str">
        <f>IF(ISNA(VLOOKUP($A55,ES_NA2_0!$A$10:$AQ$100,MATCH(FIXED(P$6,0,TRUE),ES_NA2_0!$A$10:$AQ$10,0)+1,FALSE)),"",VLOOKUP($A55,ES_NA2_0!$A$10:$AQ$100,MATCH(FIXED(P$6,0,TRUE),ES_NA2_0!$A$10:$AQ$10,0)+1,FALSE))</f>
        <v/>
      </c>
      <c r="Q55" s="232" t="str">
        <f>IF(ISNA(VLOOKUP($A55,ES_NA2_0!$A$10:$AQ$100,MATCH(FIXED(Q$6,0,TRUE),ES_NA2_0!$A$10:$AQ$10,0)+1,FALSE)),"",VLOOKUP($A55,ES_NA2_0!$A$10:$AQ$100,MATCH(FIXED(Q$6,0,TRUE),ES_NA2_0!$A$10:$AQ$10,0)+1,FALSE))</f>
        <v/>
      </c>
      <c r="R55" s="232" t="str">
        <f>IF(ISNA(VLOOKUP($A55,ES_NA2_0!$A$10:$AQ$100,MATCH(FIXED(R$6,0,TRUE),ES_NA2_0!$A$10:$AQ$10,0)+1,FALSE)),"",VLOOKUP($A55,ES_NA2_0!$A$10:$AQ$100,MATCH(FIXED(R$6,0,TRUE),ES_NA2_0!$A$10:$AQ$10,0)+1,FALSE))</f>
        <v/>
      </c>
      <c r="S55" s="232" t="str">
        <f>IF(ISNA(VLOOKUP($A55,ES_NA2_0!$A$10:$AQ$100,MATCH(FIXED(S$6,0,TRUE),ES_NA2_0!$A$10:$AQ$10,0)+1,FALSE)),"",VLOOKUP($A55,ES_NA2_0!$A$10:$AQ$100,MATCH(FIXED(S$6,0,TRUE),ES_NA2_0!$A$10:$AQ$10,0)+1,FALSE))</f>
        <v/>
      </c>
      <c r="T55" s="232" t="str">
        <f>IF(ISNA(VLOOKUP($A55,ES_NA2_0!$A$10:$AQ$100,MATCH(FIXED(T$6,0,TRUE),ES_NA2_0!$A$10:$AQ$10,0)+1,FALSE)),"",VLOOKUP($A55,ES_NA2_0!$A$10:$AQ$100,MATCH(FIXED(T$6,0,TRUE),ES_NA2_0!$A$10:$AQ$10,0)+1,FALSE))</f>
        <v/>
      </c>
      <c r="U55" s="232" t="str">
        <f>IF(ISNA(VLOOKUP($A55,ES_NA2_0!$A$10:$AQ$100,MATCH(FIXED(U$6,0,TRUE),ES_NA2_0!$A$10:$AQ$10,0)+1,FALSE)),"",VLOOKUP($A55,ES_NA2_0!$A$10:$AQ$100,MATCH(FIXED(U$6,0,TRUE),ES_NA2_0!$A$10:$AQ$10,0)+1,FALSE))</f>
        <v/>
      </c>
      <c r="V55" s="232" t="str">
        <f>IF(ISNA(VLOOKUP($A55,ES_NA2_0!$A$10:$AQ$100,MATCH(FIXED(V$6,0,TRUE),ES_NA2_0!$A$10:$AQ$10,0)+1,FALSE)),"",VLOOKUP($A55,ES_NA2_0!$A$10:$AQ$100,MATCH(FIXED(V$6,0,TRUE),ES_NA2_0!$A$10:$AQ$10,0)+1,FALSE))</f>
        <v/>
      </c>
      <c r="W55" s="232" t="str">
        <f>IF(ISNA(VLOOKUP($A55,ES_NA2_0!$A$10:$AQ$100,MATCH(FIXED(W$6,0,TRUE),ES_NA2_0!$A$10:$AQ$10,0)+1,FALSE)),"",VLOOKUP($A55,ES_NA2_0!$A$10:$AQ$100,MATCH(FIXED(W$6,0,TRUE),ES_NA2_0!$A$10:$AQ$10,0)+1,FALSE))</f>
        <v/>
      </c>
    </row>
    <row r="56" spans="1:23">
      <c r="A56" s="230" t="str">
        <f>lookup!Z15</f>
        <v>France</v>
      </c>
      <c r="B56" s="232" t="str">
        <f>VLOOKUP(A56,lookup!$Z$2:$AA$77,2,FALSE)</f>
        <v>Γαλλία</v>
      </c>
      <c r="C56" s="232" t="str">
        <f>IF(ISNA(VLOOKUP($A56,ES_NA2_0!$A$10:$AQ$100,MATCH(FIXED(C$6,0,TRUE),ES_NA2_0!$A$10:$AQ$10,0)+1,FALSE)),"",VLOOKUP($A56,ES_NA2_0!$A$10:$AQ$100,MATCH(FIXED(C$6,0,TRUE),ES_NA2_0!$A$10:$AQ$10,0)+1,FALSE))</f>
        <v/>
      </c>
      <c r="D56" s="232" t="str">
        <f>IF(ISNA(VLOOKUP($A56,ES_NA2_0!$A$10:$AQ$100,MATCH(FIXED(D$6,0,TRUE),ES_NA2_0!$A$10:$AQ$10,0)+1,FALSE)),"",VLOOKUP($A56,ES_NA2_0!$A$10:$AQ$100,MATCH(FIXED(D$6,0,TRUE),ES_NA2_0!$A$10:$AQ$10,0)+1,FALSE))</f>
        <v/>
      </c>
      <c r="E56" s="232" t="str">
        <f>IF(ISNA(VLOOKUP($A56,ES_NA2_0!$A$10:$AQ$100,MATCH(FIXED(E$6,0,TRUE),ES_NA2_0!$A$10:$AQ$10,0)+1,FALSE)),"",VLOOKUP($A56,ES_NA2_0!$A$10:$AQ$100,MATCH(FIXED(E$6,0,TRUE),ES_NA2_0!$A$10:$AQ$10,0)+1,FALSE))</f>
        <v/>
      </c>
      <c r="F56" s="232" t="str">
        <f>IF(ISNA(VLOOKUP($A56,ES_NA2_0!$A$10:$AQ$100,MATCH(FIXED(F$6,0,TRUE),ES_NA2_0!$A$10:$AQ$10,0)+1,FALSE)),"",VLOOKUP($A56,ES_NA2_0!$A$10:$AQ$100,MATCH(FIXED(F$6,0,TRUE),ES_NA2_0!$A$10:$AQ$10,0)+1,FALSE))</f>
        <v/>
      </c>
      <c r="G56" s="232" t="str">
        <f>IF(ISNA(VLOOKUP($A56,ES_NA2_0!$A$10:$AQ$100,MATCH(FIXED(G$6,0,TRUE),ES_NA2_0!$A$10:$AQ$10,0)+1,FALSE)),"",VLOOKUP($A56,ES_NA2_0!$A$10:$AQ$100,MATCH(FIXED(G$6,0,TRUE),ES_NA2_0!$A$10:$AQ$10,0)+1,FALSE))</f>
        <v/>
      </c>
      <c r="H56" s="232" t="str">
        <f>IF(ISNA(VLOOKUP($A56,ES_NA2_0!$A$10:$AQ$100,MATCH(FIXED(H$6,0,TRUE),ES_NA2_0!$A$10:$AQ$10,0)+1,FALSE)),"",VLOOKUP($A56,ES_NA2_0!$A$10:$AQ$100,MATCH(FIXED(H$6,0,TRUE),ES_NA2_0!$A$10:$AQ$10,0)+1,FALSE))</f>
        <v/>
      </c>
      <c r="I56" s="232" t="str">
        <f>IF(ISNA(VLOOKUP($A56,ES_NA2_0!$A$10:$AQ$100,MATCH(FIXED(I$6,0,TRUE),ES_NA2_0!$A$10:$AQ$10,0)+1,FALSE)),"",VLOOKUP($A56,ES_NA2_0!$A$10:$AQ$100,MATCH(FIXED(I$6,0,TRUE),ES_NA2_0!$A$10:$AQ$10,0)+1,FALSE))</f>
        <v/>
      </c>
      <c r="J56" s="232" t="str">
        <f>IF(ISNA(VLOOKUP($A56,ES_NA2_0!$A$10:$AQ$100,MATCH(FIXED(J$6,0,TRUE),ES_NA2_0!$A$10:$AQ$10,0)+1,FALSE)),"",VLOOKUP($A56,ES_NA2_0!$A$10:$AQ$100,MATCH(FIXED(J$6,0,TRUE),ES_NA2_0!$A$10:$AQ$10,0)+1,FALSE))</f>
        <v/>
      </c>
      <c r="K56" s="232" t="str">
        <f>IF(ISNA(VLOOKUP($A56,ES_NA2_0!$A$10:$AQ$100,MATCH(FIXED(K$6,0,TRUE),ES_NA2_0!$A$10:$AQ$10,0)+1,FALSE)),"",VLOOKUP($A56,ES_NA2_0!$A$10:$AQ$100,MATCH(FIXED(K$6,0,TRUE),ES_NA2_0!$A$10:$AQ$10,0)+1,FALSE))</f>
        <v/>
      </c>
      <c r="L56" s="232" t="str">
        <f>IF(ISNA(VLOOKUP($A56,ES_NA2_0!$A$10:$AQ$100,MATCH(FIXED(L$6,0,TRUE),ES_NA2_0!$A$10:$AQ$10,0)+1,FALSE)),"",VLOOKUP($A56,ES_NA2_0!$A$10:$AQ$100,MATCH(FIXED(L$6,0,TRUE),ES_NA2_0!$A$10:$AQ$10,0)+1,FALSE))</f>
        <v/>
      </c>
      <c r="M56" s="232" t="str">
        <f>IF(ISNA(VLOOKUP($A56,ES_NA2_0!$A$10:$AQ$100,MATCH(FIXED(M$6,0,TRUE),ES_NA2_0!$A$10:$AQ$10,0)+1,FALSE)),"",VLOOKUP($A56,ES_NA2_0!$A$10:$AQ$100,MATCH(FIXED(M$6,0,TRUE),ES_NA2_0!$A$10:$AQ$10,0)+1,FALSE))</f>
        <v/>
      </c>
      <c r="N56" s="232" t="str">
        <f>IF(ISNA(VLOOKUP($A56,ES_NA2_0!$A$10:$AQ$100,MATCH(FIXED(N$6,0,TRUE),ES_NA2_0!$A$10:$AQ$10,0)+1,FALSE)),"",VLOOKUP($A56,ES_NA2_0!$A$10:$AQ$100,MATCH(FIXED(N$6,0,TRUE),ES_NA2_0!$A$10:$AQ$10,0)+1,FALSE))</f>
        <v/>
      </c>
      <c r="O56" s="232" t="str">
        <f>IF(ISNA(VLOOKUP($A56,ES_NA2_0!$A$10:$AQ$100,MATCH(FIXED(O$6,0,TRUE),ES_NA2_0!$A$10:$AQ$10,0)+1,FALSE)),"",VLOOKUP($A56,ES_NA2_0!$A$10:$AQ$100,MATCH(FIXED(O$6,0,TRUE),ES_NA2_0!$A$10:$AQ$10,0)+1,FALSE))</f>
        <v/>
      </c>
      <c r="P56" s="232" t="str">
        <f>IF(ISNA(VLOOKUP($A56,ES_NA2_0!$A$10:$AQ$100,MATCH(FIXED(P$6,0,TRUE),ES_NA2_0!$A$10:$AQ$10,0)+1,FALSE)),"",VLOOKUP($A56,ES_NA2_0!$A$10:$AQ$100,MATCH(FIXED(P$6,0,TRUE),ES_NA2_0!$A$10:$AQ$10,0)+1,FALSE))</f>
        <v/>
      </c>
      <c r="Q56" s="232" t="str">
        <f>IF(ISNA(VLOOKUP($A56,ES_NA2_0!$A$10:$AQ$100,MATCH(FIXED(Q$6,0,TRUE),ES_NA2_0!$A$10:$AQ$10,0)+1,FALSE)),"",VLOOKUP($A56,ES_NA2_0!$A$10:$AQ$100,MATCH(FIXED(Q$6,0,TRUE),ES_NA2_0!$A$10:$AQ$10,0)+1,FALSE))</f>
        <v/>
      </c>
      <c r="R56" s="232" t="str">
        <f>IF(ISNA(VLOOKUP($A56,ES_NA2_0!$A$10:$AQ$100,MATCH(FIXED(R$6,0,TRUE),ES_NA2_0!$A$10:$AQ$10,0)+1,FALSE)),"",VLOOKUP($A56,ES_NA2_0!$A$10:$AQ$100,MATCH(FIXED(R$6,0,TRUE),ES_NA2_0!$A$10:$AQ$10,0)+1,FALSE))</f>
        <v/>
      </c>
      <c r="S56" s="232" t="str">
        <f>IF(ISNA(VLOOKUP($A56,ES_NA2_0!$A$10:$AQ$100,MATCH(FIXED(S$6,0,TRUE),ES_NA2_0!$A$10:$AQ$10,0)+1,FALSE)),"",VLOOKUP($A56,ES_NA2_0!$A$10:$AQ$100,MATCH(FIXED(S$6,0,TRUE),ES_NA2_0!$A$10:$AQ$10,0)+1,FALSE))</f>
        <v/>
      </c>
      <c r="T56" s="232" t="str">
        <f>IF(ISNA(VLOOKUP($A56,ES_NA2_0!$A$10:$AQ$100,MATCH(FIXED(T$6,0,TRUE),ES_NA2_0!$A$10:$AQ$10,0)+1,FALSE)),"",VLOOKUP($A56,ES_NA2_0!$A$10:$AQ$100,MATCH(FIXED(T$6,0,TRUE),ES_NA2_0!$A$10:$AQ$10,0)+1,FALSE))</f>
        <v/>
      </c>
      <c r="U56" s="232" t="str">
        <f>IF(ISNA(VLOOKUP($A56,ES_NA2_0!$A$10:$AQ$100,MATCH(FIXED(U$6,0,TRUE),ES_NA2_0!$A$10:$AQ$10,0)+1,FALSE)),"",VLOOKUP($A56,ES_NA2_0!$A$10:$AQ$100,MATCH(FIXED(U$6,0,TRUE),ES_NA2_0!$A$10:$AQ$10,0)+1,FALSE))</f>
        <v/>
      </c>
      <c r="V56" s="232" t="str">
        <f>IF(ISNA(VLOOKUP($A56,ES_NA2_0!$A$10:$AQ$100,MATCH(FIXED(V$6,0,TRUE),ES_NA2_0!$A$10:$AQ$10,0)+1,FALSE)),"",VLOOKUP($A56,ES_NA2_0!$A$10:$AQ$100,MATCH(FIXED(V$6,0,TRUE),ES_NA2_0!$A$10:$AQ$10,0)+1,FALSE))</f>
        <v/>
      </c>
      <c r="W56" s="232" t="str">
        <f>IF(ISNA(VLOOKUP($A56,ES_NA2_0!$A$10:$AQ$100,MATCH(FIXED(W$6,0,TRUE),ES_NA2_0!$A$10:$AQ$10,0)+1,FALSE)),"",VLOOKUP($A56,ES_NA2_0!$A$10:$AQ$100,MATCH(FIXED(W$6,0,TRUE),ES_NA2_0!$A$10:$AQ$10,0)+1,FALSE))</f>
        <v/>
      </c>
    </row>
    <row r="57" spans="1:23">
      <c r="A57" s="230" t="str">
        <f>lookup!Z16</f>
        <v>Croatia</v>
      </c>
      <c r="B57" s="232" t="str">
        <f>VLOOKUP(A57,lookup!$Z$2:$AA$77,2,FALSE)</f>
        <v>Κροατία</v>
      </c>
      <c r="C57" s="232" t="str">
        <f>IF(ISNA(VLOOKUP($A57,ES_NA2_0!$A$10:$AQ$100,MATCH(FIXED(C$6,0,TRUE),ES_NA2_0!$A$10:$AQ$10,0)+1,FALSE)),"",VLOOKUP($A57,ES_NA2_0!$A$10:$AQ$100,MATCH(FIXED(C$6,0,TRUE),ES_NA2_0!$A$10:$AQ$10,0)+1,FALSE))</f>
        <v/>
      </c>
      <c r="D57" s="232" t="str">
        <f>IF(ISNA(VLOOKUP($A57,ES_NA2_0!$A$10:$AQ$100,MATCH(FIXED(D$6,0,TRUE),ES_NA2_0!$A$10:$AQ$10,0)+1,FALSE)),"",VLOOKUP($A57,ES_NA2_0!$A$10:$AQ$100,MATCH(FIXED(D$6,0,TRUE),ES_NA2_0!$A$10:$AQ$10,0)+1,FALSE))</f>
        <v/>
      </c>
      <c r="E57" s="232" t="str">
        <f>IF(ISNA(VLOOKUP($A57,ES_NA2_0!$A$10:$AQ$100,MATCH(FIXED(E$6,0,TRUE),ES_NA2_0!$A$10:$AQ$10,0)+1,FALSE)),"",VLOOKUP($A57,ES_NA2_0!$A$10:$AQ$100,MATCH(FIXED(E$6,0,TRUE),ES_NA2_0!$A$10:$AQ$10,0)+1,FALSE))</f>
        <v/>
      </c>
      <c r="F57" s="232" t="str">
        <f>IF(ISNA(VLOOKUP($A57,ES_NA2_0!$A$10:$AQ$100,MATCH(FIXED(F$6,0,TRUE),ES_NA2_0!$A$10:$AQ$10,0)+1,FALSE)),"",VLOOKUP($A57,ES_NA2_0!$A$10:$AQ$100,MATCH(FIXED(F$6,0,TRUE),ES_NA2_0!$A$10:$AQ$10,0)+1,FALSE))</f>
        <v/>
      </c>
      <c r="G57" s="232" t="str">
        <f>IF(ISNA(VLOOKUP($A57,ES_NA2_0!$A$10:$AQ$100,MATCH(FIXED(G$6,0,TRUE),ES_NA2_0!$A$10:$AQ$10,0)+1,FALSE)),"",VLOOKUP($A57,ES_NA2_0!$A$10:$AQ$100,MATCH(FIXED(G$6,0,TRUE),ES_NA2_0!$A$10:$AQ$10,0)+1,FALSE))</f>
        <v/>
      </c>
      <c r="H57" s="232" t="str">
        <f>IF(ISNA(VLOOKUP($A57,ES_NA2_0!$A$10:$AQ$100,MATCH(FIXED(H$6,0,TRUE),ES_NA2_0!$A$10:$AQ$10,0)+1,FALSE)),"",VLOOKUP($A57,ES_NA2_0!$A$10:$AQ$100,MATCH(FIXED(H$6,0,TRUE),ES_NA2_0!$A$10:$AQ$10,0)+1,FALSE))</f>
        <v/>
      </c>
      <c r="I57" s="232" t="str">
        <f>IF(ISNA(VLOOKUP($A57,ES_NA2_0!$A$10:$AQ$100,MATCH(FIXED(I$6,0,TRUE),ES_NA2_0!$A$10:$AQ$10,0)+1,FALSE)),"",VLOOKUP($A57,ES_NA2_0!$A$10:$AQ$100,MATCH(FIXED(I$6,0,TRUE),ES_NA2_0!$A$10:$AQ$10,0)+1,FALSE))</f>
        <v/>
      </c>
      <c r="J57" s="232" t="str">
        <f>IF(ISNA(VLOOKUP($A57,ES_NA2_0!$A$10:$AQ$100,MATCH(FIXED(J$6,0,TRUE),ES_NA2_0!$A$10:$AQ$10,0)+1,FALSE)),"",VLOOKUP($A57,ES_NA2_0!$A$10:$AQ$100,MATCH(FIXED(J$6,0,TRUE),ES_NA2_0!$A$10:$AQ$10,0)+1,FALSE))</f>
        <v/>
      </c>
      <c r="K57" s="232" t="str">
        <f>IF(ISNA(VLOOKUP($A57,ES_NA2_0!$A$10:$AQ$100,MATCH(FIXED(K$6,0,TRUE),ES_NA2_0!$A$10:$AQ$10,0)+1,FALSE)),"",VLOOKUP($A57,ES_NA2_0!$A$10:$AQ$100,MATCH(FIXED(K$6,0,TRUE),ES_NA2_0!$A$10:$AQ$10,0)+1,FALSE))</f>
        <v/>
      </c>
      <c r="L57" s="232" t="str">
        <f>IF(ISNA(VLOOKUP($A57,ES_NA2_0!$A$10:$AQ$100,MATCH(FIXED(L$6,0,TRUE),ES_NA2_0!$A$10:$AQ$10,0)+1,FALSE)),"",VLOOKUP($A57,ES_NA2_0!$A$10:$AQ$100,MATCH(FIXED(L$6,0,TRUE),ES_NA2_0!$A$10:$AQ$10,0)+1,FALSE))</f>
        <v/>
      </c>
      <c r="M57" s="232" t="str">
        <f>IF(ISNA(VLOOKUP($A57,ES_NA2_0!$A$10:$AQ$100,MATCH(FIXED(M$6,0,TRUE),ES_NA2_0!$A$10:$AQ$10,0)+1,FALSE)),"",VLOOKUP($A57,ES_NA2_0!$A$10:$AQ$100,MATCH(FIXED(M$6,0,TRUE),ES_NA2_0!$A$10:$AQ$10,0)+1,FALSE))</f>
        <v/>
      </c>
      <c r="N57" s="232" t="str">
        <f>IF(ISNA(VLOOKUP($A57,ES_NA2_0!$A$10:$AQ$100,MATCH(FIXED(N$6,0,TRUE),ES_NA2_0!$A$10:$AQ$10,0)+1,FALSE)),"",VLOOKUP($A57,ES_NA2_0!$A$10:$AQ$100,MATCH(FIXED(N$6,0,TRUE),ES_NA2_0!$A$10:$AQ$10,0)+1,FALSE))</f>
        <v/>
      </c>
      <c r="O57" s="232" t="str">
        <f>IF(ISNA(VLOOKUP($A57,ES_NA2_0!$A$10:$AQ$100,MATCH(FIXED(O$6,0,TRUE),ES_NA2_0!$A$10:$AQ$10,0)+1,FALSE)),"",VLOOKUP($A57,ES_NA2_0!$A$10:$AQ$100,MATCH(FIXED(O$6,0,TRUE),ES_NA2_0!$A$10:$AQ$10,0)+1,FALSE))</f>
        <v/>
      </c>
      <c r="P57" s="232" t="str">
        <f>IF(ISNA(VLOOKUP($A57,ES_NA2_0!$A$10:$AQ$100,MATCH(FIXED(P$6,0,TRUE),ES_NA2_0!$A$10:$AQ$10,0)+1,FALSE)),"",VLOOKUP($A57,ES_NA2_0!$A$10:$AQ$100,MATCH(FIXED(P$6,0,TRUE),ES_NA2_0!$A$10:$AQ$10,0)+1,FALSE))</f>
        <v/>
      </c>
      <c r="Q57" s="232" t="str">
        <f>IF(ISNA(VLOOKUP($A57,ES_NA2_0!$A$10:$AQ$100,MATCH(FIXED(Q$6,0,TRUE),ES_NA2_0!$A$10:$AQ$10,0)+1,FALSE)),"",VLOOKUP($A57,ES_NA2_0!$A$10:$AQ$100,MATCH(FIXED(Q$6,0,TRUE),ES_NA2_0!$A$10:$AQ$10,0)+1,FALSE))</f>
        <v/>
      </c>
      <c r="R57" s="232" t="str">
        <f>IF(ISNA(VLOOKUP($A57,ES_NA2_0!$A$10:$AQ$100,MATCH(FIXED(R$6,0,TRUE),ES_NA2_0!$A$10:$AQ$10,0)+1,FALSE)),"",VLOOKUP($A57,ES_NA2_0!$A$10:$AQ$100,MATCH(FIXED(R$6,0,TRUE),ES_NA2_0!$A$10:$AQ$10,0)+1,FALSE))</f>
        <v/>
      </c>
      <c r="S57" s="232" t="str">
        <f>IF(ISNA(VLOOKUP($A57,ES_NA2_0!$A$10:$AQ$100,MATCH(FIXED(S$6,0,TRUE),ES_NA2_0!$A$10:$AQ$10,0)+1,FALSE)),"",VLOOKUP($A57,ES_NA2_0!$A$10:$AQ$100,MATCH(FIXED(S$6,0,TRUE),ES_NA2_0!$A$10:$AQ$10,0)+1,FALSE))</f>
        <v/>
      </c>
      <c r="T57" s="232" t="str">
        <f>IF(ISNA(VLOOKUP($A57,ES_NA2_0!$A$10:$AQ$100,MATCH(FIXED(T$6,0,TRUE),ES_NA2_0!$A$10:$AQ$10,0)+1,FALSE)),"",VLOOKUP($A57,ES_NA2_0!$A$10:$AQ$100,MATCH(FIXED(T$6,0,TRUE),ES_NA2_0!$A$10:$AQ$10,0)+1,FALSE))</f>
        <v/>
      </c>
      <c r="U57" s="232" t="str">
        <f>IF(ISNA(VLOOKUP($A57,ES_NA2_0!$A$10:$AQ$100,MATCH(FIXED(U$6,0,TRUE),ES_NA2_0!$A$10:$AQ$10,0)+1,FALSE)),"",VLOOKUP($A57,ES_NA2_0!$A$10:$AQ$100,MATCH(FIXED(U$6,0,TRUE),ES_NA2_0!$A$10:$AQ$10,0)+1,FALSE))</f>
        <v/>
      </c>
      <c r="V57" s="232" t="str">
        <f>IF(ISNA(VLOOKUP($A57,ES_NA2_0!$A$10:$AQ$100,MATCH(FIXED(V$6,0,TRUE),ES_NA2_0!$A$10:$AQ$10,0)+1,FALSE)),"",VLOOKUP($A57,ES_NA2_0!$A$10:$AQ$100,MATCH(FIXED(V$6,0,TRUE),ES_NA2_0!$A$10:$AQ$10,0)+1,FALSE))</f>
        <v/>
      </c>
      <c r="W57" s="232" t="str">
        <f>IF(ISNA(VLOOKUP($A57,ES_NA2_0!$A$10:$AQ$100,MATCH(FIXED(W$6,0,TRUE),ES_NA2_0!$A$10:$AQ$10,0)+1,FALSE)),"",VLOOKUP($A57,ES_NA2_0!$A$10:$AQ$100,MATCH(FIXED(W$6,0,TRUE),ES_NA2_0!$A$10:$AQ$10,0)+1,FALSE))</f>
        <v/>
      </c>
    </row>
    <row r="58" spans="1:23">
      <c r="A58" s="230" t="str">
        <f>lookup!Z17</f>
        <v>Italy</v>
      </c>
      <c r="B58" s="232" t="str">
        <f>VLOOKUP(A58,lookup!$Z$2:$AA$77,2,FALSE)</f>
        <v>Ιταλία</v>
      </c>
      <c r="C58" s="232" t="str">
        <f>IF(ISNA(VLOOKUP($A58,ES_NA2_0!$A$10:$AQ$100,MATCH(FIXED(C$6,0,TRUE),ES_NA2_0!$A$10:$AQ$10,0)+1,FALSE)),"",VLOOKUP($A58,ES_NA2_0!$A$10:$AQ$100,MATCH(FIXED(C$6,0,TRUE),ES_NA2_0!$A$10:$AQ$10,0)+1,FALSE))</f>
        <v/>
      </c>
      <c r="D58" s="232" t="str">
        <f>IF(ISNA(VLOOKUP($A58,ES_NA2_0!$A$10:$AQ$100,MATCH(FIXED(D$6,0,TRUE),ES_NA2_0!$A$10:$AQ$10,0)+1,FALSE)),"",VLOOKUP($A58,ES_NA2_0!$A$10:$AQ$100,MATCH(FIXED(D$6,0,TRUE),ES_NA2_0!$A$10:$AQ$10,0)+1,FALSE))</f>
        <v/>
      </c>
      <c r="E58" s="232" t="str">
        <f>IF(ISNA(VLOOKUP($A58,ES_NA2_0!$A$10:$AQ$100,MATCH(FIXED(E$6,0,TRUE),ES_NA2_0!$A$10:$AQ$10,0)+1,FALSE)),"",VLOOKUP($A58,ES_NA2_0!$A$10:$AQ$100,MATCH(FIXED(E$6,0,TRUE),ES_NA2_0!$A$10:$AQ$10,0)+1,FALSE))</f>
        <v/>
      </c>
      <c r="F58" s="232" t="str">
        <f>IF(ISNA(VLOOKUP($A58,ES_NA2_0!$A$10:$AQ$100,MATCH(FIXED(F$6,0,TRUE),ES_NA2_0!$A$10:$AQ$10,0)+1,FALSE)),"",VLOOKUP($A58,ES_NA2_0!$A$10:$AQ$100,MATCH(FIXED(F$6,0,TRUE),ES_NA2_0!$A$10:$AQ$10,0)+1,FALSE))</f>
        <v/>
      </c>
      <c r="G58" s="232" t="str">
        <f>IF(ISNA(VLOOKUP($A58,ES_NA2_0!$A$10:$AQ$100,MATCH(FIXED(G$6,0,TRUE),ES_NA2_0!$A$10:$AQ$10,0)+1,FALSE)),"",VLOOKUP($A58,ES_NA2_0!$A$10:$AQ$100,MATCH(FIXED(G$6,0,TRUE),ES_NA2_0!$A$10:$AQ$10,0)+1,FALSE))</f>
        <v/>
      </c>
      <c r="H58" s="232" t="str">
        <f>IF(ISNA(VLOOKUP($A58,ES_NA2_0!$A$10:$AQ$100,MATCH(FIXED(H$6,0,TRUE),ES_NA2_0!$A$10:$AQ$10,0)+1,FALSE)),"",VLOOKUP($A58,ES_NA2_0!$A$10:$AQ$100,MATCH(FIXED(H$6,0,TRUE),ES_NA2_0!$A$10:$AQ$10,0)+1,FALSE))</f>
        <v/>
      </c>
      <c r="I58" s="232" t="str">
        <f>IF(ISNA(VLOOKUP($A58,ES_NA2_0!$A$10:$AQ$100,MATCH(FIXED(I$6,0,TRUE),ES_NA2_0!$A$10:$AQ$10,0)+1,FALSE)),"",VLOOKUP($A58,ES_NA2_0!$A$10:$AQ$100,MATCH(FIXED(I$6,0,TRUE),ES_NA2_0!$A$10:$AQ$10,0)+1,FALSE))</f>
        <v/>
      </c>
      <c r="J58" s="232" t="str">
        <f>IF(ISNA(VLOOKUP($A58,ES_NA2_0!$A$10:$AQ$100,MATCH(FIXED(J$6,0,TRUE),ES_NA2_0!$A$10:$AQ$10,0)+1,FALSE)),"",VLOOKUP($A58,ES_NA2_0!$A$10:$AQ$100,MATCH(FIXED(J$6,0,TRUE),ES_NA2_0!$A$10:$AQ$10,0)+1,FALSE))</f>
        <v/>
      </c>
      <c r="K58" s="232" t="str">
        <f>IF(ISNA(VLOOKUP($A58,ES_NA2_0!$A$10:$AQ$100,MATCH(FIXED(K$6,0,TRUE),ES_NA2_0!$A$10:$AQ$10,0)+1,FALSE)),"",VLOOKUP($A58,ES_NA2_0!$A$10:$AQ$100,MATCH(FIXED(K$6,0,TRUE),ES_NA2_0!$A$10:$AQ$10,0)+1,FALSE))</f>
        <v/>
      </c>
      <c r="L58" s="232" t="str">
        <f>IF(ISNA(VLOOKUP($A58,ES_NA2_0!$A$10:$AQ$100,MATCH(FIXED(L$6,0,TRUE),ES_NA2_0!$A$10:$AQ$10,0)+1,FALSE)),"",VLOOKUP($A58,ES_NA2_0!$A$10:$AQ$100,MATCH(FIXED(L$6,0,TRUE),ES_NA2_0!$A$10:$AQ$10,0)+1,FALSE))</f>
        <v/>
      </c>
      <c r="M58" s="232" t="str">
        <f>IF(ISNA(VLOOKUP($A58,ES_NA2_0!$A$10:$AQ$100,MATCH(FIXED(M$6,0,TRUE),ES_NA2_0!$A$10:$AQ$10,0)+1,FALSE)),"",VLOOKUP($A58,ES_NA2_0!$A$10:$AQ$100,MATCH(FIXED(M$6,0,TRUE),ES_NA2_0!$A$10:$AQ$10,0)+1,FALSE))</f>
        <v/>
      </c>
      <c r="N58" s="232" t="str">
        <f>IF(ISNA(VLOOKUP($A58,ES_NA2_0!$A$10:$AQ$100,MATCH(FIXED(N$6,0,TRUE),ES_NA2_0!$A$10:$AQ$10,0)+1,FALSE)),"",VLOOKUP($A58,ES_NA2_0!$A$10:$AQ$100,MATCH(FIXED(N$6,0,TRUE),ES_NA2_0!$A$10:$AQ$10,0)+1,FALSE))</f>
        <v/>
      </c>
      <c r="O58" s="232" t="str">
        <f>IF(ISNA(VLOOKUP($A58,ES_NA2_0!$A$10:$AQ$100,MATCH(FIXED(O$6,0,TRUE),ES_NA2_0!$A$10:$AQ$10,0)+1,FALSE)),"",VLOOKUP($A58,ES_NA2_0!$A$10:$AQ$100,MATCH(FIXED(O$6,0,TRUE),ES_NA2_0!$A$10:$AQ$10,0)+1,FALSE))</f>
        <v/>
      </c>
      <c r="P58" s="232" t="str">
        <f>IF(ISNA(VLOOKUP($A58,ES_NA2_0!$A$10:$AQ$100,MATCH(FIXED(P$6,0,TRUE),ES_NA2_0!$A$10:$AQ$10,0)+1,FALSE)),"",VLOOKUP($A58,ES_NA2_0!$A$10:$AQ$100,MATCH(FIXED(P$6,0,TRUE),ES_NA2_0!$A$10:$AQ$10,0)+1,FALSE))</f>
        <v/>
      </c>
      <c r="Q58" s="232" t="str">
        <f>IF(ISNA(VLOOKUP($A58,ES_NA2_0!$A$10:$AQ$100,MATCH(FIXED(Q$6,0,TRUE),ES_NA2_0!$A$10:$AQ$10,0)+1,FALSE)),"",VLOOKUP($A58,ES_NA2_0!$A$10:$AQ$100,MATCH(FIXED(Q$6,0,TRUE),ES_NA2_0!$A$10:$AQ$10,0)+1,FALSE))</f>
        <v/>
      </c>
      <c r="R58" s="232" t="str">
        <f>IF(ISNA(VLOOKUP($A58,ES_NA2_0!$A$10:$AQ$100,MATCH(FIXED(R$6,0,TRUE),ES_NA2_0!$A$10:$AQ$10,0)+1,FALSE)),"",VLOOKUP($A58,ES_NA2_0!$A$10:$AQ$100,MATCH(FIXED(R$6,0,TRUE),ES_NA2_0!$A$10:$AQ$10,0)+1,FALSE))</f>
        <v/>
      </c>
      <c r="S58" s="232" t="str">
        <f>IF(ISNA(VLOOKUP($A58,ES_NA2_0!$A$10:$AQ$100,MATCH(FIXED(S$6,0,TRUE),ES_NA2_0!$A$10:$AQ$10,0)+1,FALSE)),"",VLOOKUP($A58,ES_NA2_0!$A$10:$AQ$100,MATCH(FIXED(S$6,0,TRUE),ES_NA2_0!$A$10:$AQ$10,0)+1,FALSE))</f>
        <v/>
      </c>
      <c r="T58" s="232" t="str">
        <f>IF(ISNA(VLOOKUP($A58,ES_NA2_0!$A$10:$AQ$100,MATCH(FIXED(T$6,0,TRUE),ES_NA2_0!$A$10:$AQ$10,0)+1,FALSE)),"",VLOOKUP($A58,ES_NA2_0!$A$10:$AQ$100,MATCH(FIXED(T$6,0,TRUE),ES_NA2_0!$A$10:$AQ$10,0)+1,FALSE))</f>
        <v/>
      </c>
      <c r="U58" s="232" t="str">
        <f>IF(ISNA(VLOOKUP($A58,ES_NA2_0!$A$10:$AQ$100,MATCH(FIXED(U$6,0,TRUE),ES_NA2_0!$A$10:$AQ$10,0)+1,FALSE)),"",VLOOKUP($A58,ES_NA2_0!$A$10:$AQ$100,MATCH(FIXED(U$6,0,TRUE),ES_NA2_0!$A$10:$AQ$10,0)+1,FALSE))</f>
        <v/>
      </c>
      <c r="V58" s="232" t="str">
        <f>IF(ISNA(VLOOKUP($A58,ES_NA2_0!$A$10:$AQ$100,MATCH(FIXED(V$6,0,TRUE),ES_NA2_0!$A$10:$AQ$10,0)+1,FALSE)),"",VLOOKUP($A58,ES_NA2_0!$A$10:$AQ$100,MATCH(FIXED(V$6,0,TRUE),ES_NA2_0!$A$10:$AQ$10,0)+1,FALSE))</f>
        <v/>
      </c>
      <c r="W58" s="232" t="str">
        <f>IF(ISNA(VLOOKUP($A58,ES_NA2_0!$A$10:$AQ$100,MATCH(FIXED(W$6,0,TRUE),ES_NA2_0!$A$10:$AQ$10,0)+1,FALSE)),"",VLOOKUP($A58,ES_NA2_0!$A$10:$AQ$100,MATCH(FIXED(W$6,0,TRUE),ES_NA2_0!$A$10:$AQ$10,0)+1,FALSE))</f>
        <v/>
      </c>
    </row>
    <row r="59" spans="1:23">
      <c r="A59" s="230" t="str">
        <f>lookup!Z18</f>
        <v>Cyprus</v>
      </c>
      <c r="B59" s="232" t="str">
        <f>VLOOKUP(A59,lookup!$Z$2:$AA$77,2,FALSE)</f>
        <v>Κύπρος</v>
      </c>
      <c r="C59" s="232" t="str">
        <f>IF(ISNA(VLOOKUP($A59,ES_NA2_0!$A$10:$AQ$100,MATCH(FIXED(C$6,0,TRUE),ES_NA2_0!$A$10:$AQ$10,0)+1,FALSE)),"",VLOOKUP($A59,ES_NA2_0!$A$10:$AQ$100,MATCH(FIXED(C$6,0,TRUE),ES_NA2_0!$A$10:$AQ$10,0)+1,FALSE))</f>
        <v/>
      </c>
      <c r="D59" s="232" t="str">
        <f>IF(ISNA(VLOOKUP($A59,ES_NA2_0!$A$10:$AQ$100,MATCH(FIXED(D$6,0,TRUE),ES_NA2_0!$A$10:$AQ$10,0)+1,FALSE)),"",VLOOKUP($A59,ES_NA2_0!$A$10:$AQ$100,MATCH(FIXED(D$6,0,TRUE),ES_NA2_0!$A$10:$AQ$10,0)+1,FALSE))</f>
        <v/>
      </c>
      <c r="E59" s="232" t="str">
        <f>IF(ISNA(VLOOKUP($A59,ES_NA2_0!$A$10:$AQ$100,MATCH(FIXED(E$6,0,TRUE),ES_NA2_0!$A$10:$AQ$10,0)+1,FALSE)),"",VLOOKUP($A59,ES_NA2_0!$A$10:$AQ$100,MATCH(FIXED(E$6,0,TRUE),ES_NA2_0!$A$10:$AQ$10,0)+1,FALSE))</f>
        <v/>
      </c>
      <c r="F59" s="232" t="str">
        <f>IF(ISNA(VLOOKUP($A59,ES_NA2_0!$A$10:$AQ$100,MATCH(FIXED(F$6,0,TRUE),ES_NA2_0!$A$10:$AQ$10,0)+1,FALSE)),"",VLOOKUP($A59,ES_NA2_0!$A$10:$AQ$100,MATCH(FIXED(F$6,0,TRUE),ES_NA2_0!$A$10:$AQ$10,0)+1,FALSE))</f>
        <v/>
      </c>
      <c r="G59" s="232" t="str">
        <f>IF(ISNA(VLOOKUP($A59,ES_NA2_0!$A$10:$AQ$100,MATCH(FIXED(G$6,0,TRUE),ES_NA2_0!$A$10:$AQ$10,0)+1,FALSE)),"",VLOOKUP($A59,ES_NA2_0!$A$10:$AQ$100,MATCH(FIXED(G$6,0,TRUE),ES_NA2_0!$A$10:$AQ$10,0)+1,FALSE))</f>
        <v/>
      </c>
      <c r="H59" s="232" t="str">
        <f>IF(ISNA(VLOOKUP($A59,ES_NA2_0!$A$10:$AQ$100,MATCH(FIXED(H$6,0,TRUE),ES_NA2_0!$A$10:$AQ$10,0)+1,FALSE)),"",VLOOKUP($A59,ES_NA2_0!$A$10:$AQ$100,MATCH(FIXED(H$6,0,TRUE),ES_NA2_0!$A$10:$AQ$10,0)+1,FALSE))</f>
        <v/>
      </c>
      <c r="I59" s="232" t="str">
        <f>IF(ISNA(VLOOKUP($A59,ES_NA2_0!$A$10:$AQ$100,MATCH(FIXED(I$6,0,TRUE),ES_NA2_0!$A$10:$AQ$10,0)+1,FALSE)),"",VLOOKUP($A59,ES_NA2_0!$A$10:$AQ$100,MATCH(FIXED(I$6,0,TRUE),ES_NA2_0!$A$10:$AQ$10,0)+1,FALSE))</f>
        <v/>
      </c>
      <c r="J59" s="232" t="str">
        <f>IF(ISNA(VLOOKUP($A59,ES_NA2_0!$A$10:$AQ$100,MATCH(FIXED(J$6,0,TRUE),ES_NA2_0!$A$10:$AQ$10,0)+1,FALSE)),"",VLOOKUP($A59,ES_NA2_0!$A$10:$AQ$100,MATCH(FIXED(J$6,0,TRUE),ES_NA2_0!$A$10:$AQ$10,0)+1,FALSE))</f>
        <v/>
      </c>
      <c r="K59" s="232" t="str">
        <f>IF(ISNA(VLOOKUP($A59,ES_NA2_0!$A$10:$AQ$100,MATCH(FIXED(K$6,0,TRUE),ES_NA2_0!$A$10:$AQ$10,0)+1,FALSE)),"",VLOOKUP($A59,ES_NA2_0!$A$10:$AQ$100,MATCH(FIXED(K$6,0,TRUE),ES_NA2_0!$A$10:$AQ$10,0)+1,FALSE))</f>
        <v/>
      </c>
      <c r="L59" s="232" t="str">
        <f>IF(ISNA(VLOOKUP($A59,ES_NA2_0!$A$10:$AQ$100,MATCH(FIXED(L$6,0,TRUE),ES_NA2_0!$A$10:$AQ$10,0)+1,FALSE)),"",VLOOKUP($A59,ES_NA2_0!$A$10:$AQ$100,MATCH(FIXED(L$6,0,TRUE),ES_NA2_0!$A$10:$AQ$10,0)+1,FALSE))</f>
        <v/>
      </c>
      <c r="M59" s="232" t="str">
        <f>IF(ISNA(VLOOKUP($A59,ES_NA2_0!$A$10:$AQ$100,MATCH(FIXED(M$6,0,TRUE),ES_NA2_0!$A$10:$AQ$10,0)+1,FALSE)),"",VLOOKUP($A59,ES_NA2_0!$A$10:$AQ$100,MATCH(FIXED(M$6,0,TRUE),ES_NA2_0!$A$10:$AQ$10,0)+1,FALSE))</f>
        <v/>
      </c>
      <c r="N59" s="232" t="str">
        <f>IF(ISNA(VLOOKUP($A59,ES_NA2_0!$A$10:$AQ$100,MATCH(FIXED(N$6,0,TRUE),ES_NA2_0!$A$10:$AQ$10,0)+1,FALSE)),"",VLOOKUP($A59,ES_NA2_0!$A$10:$AQ$100,MATCH(FIXED(N$6,0,TRUE),ES_NA2_0!$A$10:$AQ$10,0)+1,FALSE))</f>
        <v/>
      </c>
      <c r="O59" s="232" t="str">
        <f>IF(ISNA(VLOOKUP($A59,ES_NA2_0!$A$10:$AQ$100,MATCH(FIXED(O$6,0,TRUE),ES_NA2_0!$A$10:$AQ$10,0)+1,FALSE)),"",VLOOKUP($A59,ES_NA2_0!$A$10:$AQ$100,MATCH(FIXED(O$6,0,TRUE),ES_NA2_0!$A$10:$AQ$10,0)+1,FALSE))</f>
        <v/>
      </c>
      <c r="P59" s="232" t="str">
        <f>IF(ISNA(VLOOKUP($A59,ES_NA2_0!$A$10:$AQ$100,MATCH(FIXED(P$6,0,TRUE),ES_NA2_0!$A$10:$AQ$10,0)+1,FALSE)),"",VLOOKUP($A59,ES_NA2_0!$A$10:$AQ$100,MATCH(FIXED(P$6,0,TRUE),ES_NA2_0!$A$10:$AQ$10,0)+1,FALSE))</f>
        <v/>
      </c>
      <c r="Q59" s="232" t="str">
        <f>IF(ISNA(VLOOKUP($A59,ES_NA2_0!$A$10:$AQ$100,MATCH(FIXED(Q$6,0,TRUE),ES_NA2_0!$A$10:$AQ$10,0)+1,FALSE)),"",VLOOKUP($A59,ES_NA2_0!$A$10:$AQ$100,MATCH(FIXED(Q$6,0,TRUE),ES_NA2_0!$A$10:$AQ$10,0)+1,FALSE))</f>
        <v/>
      </c>
      <c r="R59" s="232" t="str">
        <f>IF(ISNA(VLOOKUP($A59,ES_NA2_0!$A$10:$AQ$100,MATCH(FIXED(R$6,0,TRUE),ES_NA2_0!$A$10:$AQ$10,0)+1,FALSE)),"",VLOOKUP($A59,ES_NA2_0!$A$10:$AQ$100,MATCH(FIXED(R$6,0,TRUE),ES_NA2_0!$A$10:$AQ$10,0)+1,FALSE))</f>
        <v/>
      </c>
      <c r="S59" s="232" t="str">
        <f>IF(ISNA(VLOOKUP($A59,ES_NA2_0!$A$10:$AQ$100,MATCH(FIXED(S$6,0,TRUE),ES_NA2_0!$A$10:$AQ$10,0)+1,FALSE)),"",VLOOKUP($A59,ES_NA2_0!$A$10:$AQ$100,MATCH(FIXED(S$6,0,TRUE),ES_NA2_0!$A$10:$AQ$10,0)+1,FALSE))</f>
        <v/>
      </c>
      <c r="T59" s="232" t="str">
        <f>IF(ISNA(VLOOKUP($A59,ES_NA2_0!$A$10:$AQ$100,MATCH(FIXED(T$6,0,TRUE),ES_NA2_0!$A$10:$AQ$10,0)+1,FALSE)),"",VLOOKUP($A59,ES_NA2_0!$A$10:$AQ$100,MATCH(FIXED(T$6,0,TRUE),ES_NA2_0!$A$10:$AQ$10,0)+1,FALSE))</f>
        <v/>
      </c>
      <c r="U59" s="232" t="str">
        <f>IF(ISNA(VLOOKUP($A59,ES_NA2_0!$A$10:$AQ$100,MATCH(FIXED(U$6,0,TRUE),ES_NA2_0!$A$10:$AQ$10,0)+1,FALSE)),"",VLOOKUP($A59,ES_NA2_0!$A$10:$AQ$100,MATCH(FIXED(U$6,0,TRUE),ES_NA2_0!$A$10:$AQ$10,0)+1,FALSE))</f>
        <v/>
      </c>
      <c r="V59" s="232" t="str">
        <f>IF(ISNA(VLOOKUP($A59,ES_NA2_0!$A$10:$AQ$100,MATCH(FIXED(V$6,0,TRUE),ES_NA2_0!$A$10:$AQ$10,0)+1,FALSE)),"",VLOOKUP($A59,ES_NA2_0!$A$10:$AQ$100,MATCH(FIXED(V$6,0,TRUE),ES_NA2_0!$A$10:$AQ$10,0)+1,FALSE))</f>
        <v/>
      </c>
      <c r="W59" s="232" t="str">
        <f>IF(ISNA(VLOOKUP($A59,ES_NA2_0!$A$10:$AQ$100,MATCH(FIXED(W$6,0,TRUE),ES_NA2_0!$A$10:$AQ$10,0)+1,FALSE)),"",VLOOKUP($A59,ES_NA2_0!$A$10:$AQ$100,MATCH(FIXED(W$6,0,TRUE),ES_NA2_0!$A$10:$AQ$10,0)+1,FALSE))</f>
        <v/>
      </c>
    </row>
    <row r="60" spans="1:23">
      <c r="A60" s="230" t="str">
        <f>lookup!Z19</f>
        <v>Latvia</v>
      </c>
      <c r="B60" s="232" t="str">
        <f>VLOOKUP(A60,lookup!$Z$2:$AA$77,2,FALSE)</f>
        <v>Λετονία</v>
      </c>
      <c r="C60" s="232" t="str">
        <f>IF(ISNA(VLOOKUP($A60,ES_NA2_0!$A$10:$AQ$100,MATCH(FIXED(C$6,0,TRUE),ES_NA2_0!$A$10:$AQ$10,0)+1,FALSE)),"",VLOOKUP($A60,ES_NA2_0!$A$10:$AQ$100,MATCH(FIXED(C$6,0,TRUE),ES_NA2_0!$A$10:$AQ$10,0)+1,FALSE))</f>
        <v/>
      </c>
      <c r="D60" s="232" t="str">
        <f>IF(ISNA(VLOOKUP($A60,ES_NA2_0!$A$10:$AQ$100,MATCH(FIXED(D$6,0,TRUE),ES_NA2_0!$A$10:$AQ$10,0)+1,FALSE)),"",VLOOKUP($A60,ES_NA2_0!$A$10:$AQ$100,MATCH(FIXED(D$6,0,TRUE),ES_NA2_0!$A$10:$AQ$10,0)+1,FALSE))</f>
        <v/>
      </c>
      <c r="E60" s="232" t="str">
        <f>IF(ISNA(VLOOKUP($A60,ES_NA2_0!$A$10:$AQ$100,MATCH(FIXED(E$6,0,TRUE),ES_NA2_0!$A$10:$AQ$10,0)+1,FALSE)),"",VLOOKUP($A60,ES_NA2_0!$A$10:$AQ$100,MATCH(FIXED(E$6,0,TRUE),ES_NA2_0!$A$10:$AQ$10,0)+1,FALSE))</f>
        <v/>
      </c>
      <c r="F60" s="232" t="str">
        <f>IF(ISNA(VLOOKUP($A60,ES_NA2_0!$A$10:$AQ$100,MATCH(FIXED(F$6,0,TRUE),ES_NA2_0!$A$10:$AQ$10,0)+1,FALSE)),"",VLOOKUP($A60,ES_NA2_0!$A$10:$AQ$100,MATCH(FIXED(F$6,0,TRUE),ES_NA2_0!$A$10:$AQ$10,0)+1,FALSE))</f>
        <v/>
      </c>
      <c r="G60" s="232" t="str">
        <f>IF(ISNA(VLOOKUP($A60,ES_NA2_0!$A$10:$AQ$100,MATCH(FIXED(G$6,0,TRUE),ES_NA2_0!$A$10:$AQ$10,0)+1,FALSE)),"",VLOOKUP($A60,ES_NA2_0!$A$10:$AQ$100,MATCH(FIXED(G$6,0,TRUE),ES_NA2_0!$A$10:$AQ$10,0)+1,FALSE))</f>
        <v/>
      </c>
      <c r="H60" s="232" t="str">
        <f>IF(ISNA(VLOOKUP($A60,ES_NA2_0!$A$10:$AQ$100,MATCH(FIXED(H$6,0,TRUE),ES_NA2_0!$A$10:$AQ$10,0)+1,FALSE)),"",VLOOKUP($A60,ES_NA2_0!$A$10:$AQ$100,MATCH(FIXED(H$6,0,TRUE),ES_NA2_0!$A$10:$AQ$10,0)+1,FALSE))</f>
        <v/>
      </c>
      <c r="I60" s="232" t="str">
        <f>IF(ISNA(VLOOKUP($A60,ES_NA2_0!$A$10:$AQ$100,MATCH(FIXED(I$6,0,TRUE),ES_NA2_0!$A$10:$AQ$10,0)+1,FALSE)),"",VLOOKUP($A60,ES_NA2_0!$A$10:$AQ$100,MATCH(FIXED(I$6,0,TRUE),ES_NA2_0!$A$10:$AQ$10,0)+1,FALSE))</f>
        <v/>
      </c>
      <c r="J60" s="232" t="str">
        <f>IF(ISNA(VLOOKUP($A60,ES_NA2_0!$A$10:$AQ$100,MATCH(FIXED(J$6,0,TRUE),ES_NA2_0!$A$10:$AQ$10,0)+1,FALSE)),"",VLOOKUP($A60,ES_NA2_0!$A$10:$AQ$100,MATCH(FIXED(J$6,0,TRUE),ES_NA2_0!$A$10:$AQ$10,0)+1,FALSE))</f>
        <v/>
      </c>
      <c r="K60" s="232" t="str">
        <f>IF(ISNA(VLOOKUP($A60,ES_NA2_0!$A$10:$AQ$100,MATCH(FIXED(K$6,0,TRUE),ES_NA2_0!$A$10:$AQ$10,0)+1,FALSE)),"",VLOOKUP($A60,ES_NA2_0!$A$10:$AQ$100,MATCH(FIXED(K$6,0,TRUE),ES_NA2_0!$A$10:$AQ$10,0)+1,FALSE))</f>
        <v/>
      </c>
      <c r="L60" s="232" t="str">
        <f>IF(ISNA(VLOOKUP($A60,ES_NA2_0!$A$10:$AQ$100,MATCH(FIXED(L$6,0,TRUE),ES_NA2_0!$A$10:$AQ$10,0)+1,FALSE)),"",VLOOKUP($A60,ES_NA2_0!$A$10:$AQ$100,MATCH(FIXED(L$6,0,TRUE),ES_NA2_0!$A$10:$AQ$10,0)+1,FALSE))</f>
        <v/>
      </c>
      <c r="M60" s="232" t="str">
        <f>IF(ISNA(VLOOKUP($A60,ES_NA2_0!$A$10:$AQ$100,MATCH(FIXED(M$6,0,TRUE),ES_NA2_0!$A$10:$AQ$10,0)+1,FALSE)),"",VLOOKUP($A60,ES_NA2_0!$A$10:$AQ$100,MATCH(FIXED(M$6,0,TRUE),ES_NA2_0!$A$10:$AQ$10,0)+1,FALSE))</f>
        <v/>
      </c>
      <c r="N60" s="232" t="str">
        <f>IF(ISNA(VLOOKUP($A60,ES_NA2_0!$A$10:$AQ$100,MATCH(FIXED(N$6,0,TRUE),ES_NA2_0!$A$10:$AQ$10,0)+1,FALSE)),"",VLOOKUP($A60,ES_NA2_0!$A$10:$AQ$100,MATCH(FIXED(N$6,0,TRUE),ES_NA2_0!$A$10:$AQ$10,0)+1,FALSE))</f>
        <v/>
      </c>
      <c r="O60" s="232" t="str">
        <f>IF(ISNA(VLOOKUP($A60,ES_NA2_0!$A$10:$AQ$100,MATCH(FIXED(O$6,0,TRUE),ES_NA2_0!$A$10:$AQ$10,0)+1,FALSE)),"",VLOOKUP($A60,ES_NA2_0!$A$10:$AQ$100,MATCH(FIXED(O$6,0,TRUE),ES_NA2_0!$A$10:$AQ$10,0)+1,FALSE))</f>
        <v/>
      </c>
      <c r="P60" s="232" t="str">
        <f>IF(ISNA(VLOOKUP($A60,ES_NA2_0!$A$10:$AQ$100,MATCH(FIXED(P$6,0,TRUE),ES_NA2_0!$A$10:$AQ$10,0)+1,FALSE)),"",VLOOKUP($A60,ES_NA2_0!$A$10:$AQ$100,MATCH(FIXED(P$6,0,TRUE),ES_NA2_0!$A$10:$AQ$10,0)+1,FALSE))</f>
        <v/>
      </c>
      <c r="Q60" s="232" t="str">
        <f>IF(ISNA(VLOOKUP($A60,ES_NA2_0!$A$10:$AQ$100,MATCH(FIXED(Q$6,0,TRUE),ES_NA2_0!$A$10:$AQ$10,0)+1,FALSE)),"",VLOOKUP($A60,ES_NA2_0!$A$10:$AQ$100,MATCH(FIXED(Q$6,0,TRUE),ES_NA2_0!$A$10:$AQ$10,0)+1,FALSE))</f>
        <v/>
      </c>
      <c r="R60" s="232" t="str">
        <f>IF(ISNA(VLOOKUP($A60,ES_NA2_0!$A$10:$AQ$100,MATCH(FIXED(R$6,0,TRUE),ES_NA2_0!$A$10:$AQ$10,0)+1,FALSE)),"",VLOOKUP($A60,ES_NA2_0!$A$10:$AQ$100,MATCH(FIXED(R$6,0,TRUE),ES_NA2_0!$A$10:$AQ$10,0)+1,FALSE))</f>
        <v/>
      </c>
      <c r="S60" s="232" t="str">
        <f>IF(ISNA(VLOOKUP($A60,ES_NA2_0!$A$10:$AQ$100,MATCH(FIXED(S$6,0,TRUE),ES_NA2_0!$A$10:$AQ$10,0)+1,FALSE)),"",VLOOKUP($A60,ES_NA2_0!$A$10:$AQ$100,MATCH(FIXED(S$6,0,TRUE),ES_NA2_0!$A$10:$AQ$10,0)+1,FALSE))</f>
        <v/>
      </c>
      <c r="T60" s="232" t="str">
        <f>IF(ISNA(VLOOKUP($A60,ES_NA2_0!$A$10:$AQ$100,MATCH(FIXED(T$6,0,TRUE),ES_NA2_0!$A$10:$AQ$10,0)+1,FALSE)),"",VLOOKUP($A60,ES_NA2_0!$A$10:$AQ$100,MATCH(FIXED(T$6,0,TRUE),ES_NA2_0!$A$10:$AQ$10,0)+1,FALSE))</f>
        <v/>
      </c>
      <c r="U60" s="232" t="str">
        <f>IF(ISNA(VLOOKUP($A60,ES_NA2_0!$A$10:$AQ$100,MATCH(FIXED(U$6,0,TRUE),ES_NA2_0!$A$10:$AQ$10,0)+1,FALSE)),"",VLOOKUP($A60,ES_NA2_0!$A$10:$AQ$100,MATCH(FIXED(U$6,0,TRUE),ES_NA2_0!$A$10:$AQ$10,0)+1,FALSE))</f>
        <v/>
      </c>
      <c r="V60" s="232" t="str">
        <f>IF(ISNA(VLOOKUP($A60,ES_NA2_0!$A$10:$AQ$100,MATCH(FIXED(V$6,0,TRUE),ES_NA2_0!$A$10:$AQ$10,0)+1,FALSE)),"",VLOOKUP($A60,ES_NA2_0!$A$10:$AQ$100,MATCH(FIXED(V$6,0,TRUE),ES_NA2_0!$A$10:$AQ$10,0)+1,FALSE))</f>
        <v/>
      </c>
      <c r="W60" s="232" t="str">
        <f>IF(ISNA(VLOOKUP($A60,ES_NA2_0!$A$10:$AQ$100,MATCH(FIXED(W$6,0,TRUE),ES_NA2_0!$A$10:$AQ$10,0)+1,FALSE)),"",VLOOKUP($A60,ES_NA2_0!$A$10:$AQ$100,MATCH(FIXED(W$6,0,TRUE),ES_NA2_0!$A$10:$AQ$10,0)+1,FALSE))</f>
        <v/>
      </c>
    </row>
    <row r="61" spans="1:23">
      <c r="A61" s="230" t="str">
        <f>lookup!Z20</f>
        <v>Lithuania</v>
      </c>
      <c r="B61" s="232" t="str">
        <f>VLOOKUP(A61,lookup!$Z$2:$AA$77,2,FALSE)</f>
        <v>Λιθουανία</v>
      </c>
      <c r="C61" s="232" t="str">
        <f>IF(ISNA(VLOOKUP($A61,ES_NA2_0!$A$10:$AQ$100,MATCH(FIXED(C$6,0,TRUE),ES_NA2_0!$A$10:$AQ$10,0)+1,FALSE)),"",VLOOKUP($A61,ES_NA2_0!$A$10:$AQ$100,MATCH(FIXED(C$6,0,TRUE),ES_NA2_0!$A$10:$AQ$10,0)+1,FALSE))</f>
        <v/>
      </c>
      <c r="D61" s="232" t="str">
        <f>IF(ISNA(VLOOKUP($A61,ES_NA2_0!$A$10:$AQ$100,MATCH(FIXED(D$6,0,TRUE),ES_NA2_0!$A$10:$AQ$10,0)+1,FALSE)),"",VLOOKUP($A61,ES_NA2_0!$A$10:$AQ$100,MATCH(FIXED(D$6,0,TRUE),ES_NA2_0!$A$10:$AQ$10,0)+1,FALSE))</f>
        <v/>
      </c>
      <c r="E61" s="232" t="str">
        <f>IF(ISNA(VLOOKUP($A61,ES_NA2_0!$A$10:$AQ$100,MATCH(FIXED(E$6,0,TRUE),ES_NA2_0!$A$10:$AQ$10,0)+1,FALSE)),"",VLOOKUP($A61,ES_NA2_0!$A$10:$AQ$100,MATCH(FIXED(E$6,0,TRUE),ES_NA2_0!$A$10:$AQ$10,0)+1,FALSE))</f>
        <v/>
      </c>
      <c r="F61" s="232" t="str">
        <f>IF(ISNA(VLOOKUP($A61,ES_NA2_0!$A$10:$AQ$100,MATCH(FIXED(F$6,0,TRUE),ES_NA2_0!$A$10:$AQ$10,0)+1,FALSE)),"",VLOOKUP($A61,ES_NA2_0!$A$10:$AQ$100,MATCH(FIXED(F$6,0,TRUE),ES_NA2_0!$A$10:$AQ$10,0)+1,FALSE))</f>
        <v/>
      </c>
      <c r="G61" s="232" t="str">
        <f>IF(ISNA(VLOOKUP($A61,ES_NA2_0!$A$10:$AQ$100,MATCH(FIXED(G$6,0,TRUE),ES_NA2_0!$A$10:$AQ$10,0)+1,FALSE)),"",VLOOKUP($A61,ES_NA2_0!$A$10:$AQ$100,MATCH(FIXED(G$6,0,TRUE),ES_NA2_0!$A$10:$AQ$10,0)+1,FALSE))</f>
        <v/>
      </c>
      <c r="H61" s="232" t="str">
        <f>IF(ISNA(VLOOKUP($A61,ES_NA2_0!$A$10:$AQ$100,MATCH(FIXED(H$6,0,TRUE),ES_NA2_0!$A$10:$AQ$10,0)+1,FALSE)),"",VLOOKUP($A61,ES_NA2_0!$A$10:$AQ$100,MATCH(FIXED(H$6,0,TRUE),ES_NA2_0!$A$10:$AQ$10,0)+1,FALSE))</f>
        <v/>
      </c>
      <c r="I61" s="232" t="str">
        <f>IF(ISNA(VLOOKUP($A61,ES_NA2_0!$A$10:$AQ$100,MATCH(FIXED(I$6,0,TRUE),ES_NA2_0!$A$10:$AQ$10,0)+1,FALSE)),"",VLOOKUP($A61,ES_NA2_0!$A$10:$AQ$100,MATCH(FIXED(I$6,0,TRUE),ES_NA2_0!$A$10:$AQ$10,0)+1,FALSE))</f>
        <v/>
      </c>
      <c r="J61" s="232" t="str">
        <f>IF(ISNA(VLOOKUP($A61,ES_NA2_0!$A$10:$AQ$100,MATCH(FIXED(J$6,0,TRUE),ES_NA2_0!$A$10:$AQ$10,0)+1,FALSE)),"",VLOOKUP($A61,ES_NA2_0!$A$10:$AQ$100,MATCH(FIXED(J$6,0,TRUE),ES_NA2_0!$A$10:$AQ$10,0)+1,FALSE))</f>
        <v/>
      </c>
      <c r="K61" s="232" t="str">
        <f>IF(ISNA(VLOOKUP($A61,ES_NA2_0!$A$10:$AQ$100,MATCH(FIXED(K$6,0,TRUE),ES_NA2_0!$A$10:$AQ$10,0)+1,FALSE)),"",VLOOKUP($A61,ES_NA2_0!$A$10:$AQ$100,MATCH(FIXED(K$6,0,TRUE),ES_NA2_0!$A$10:$AQ$10,0)+1,FALSE))</f>
        <v/>
      </c>
      <c r="L61" s="232" t="str">
        <f>IF(ISNA(VLOOKUP($A61,ES_NA2_0!$A$10:$AQ$100,MATCH(FIXED(L$6,0,TRUE),ES_NA2_0!$A$10:$AQ$10,0)+1,FALSE)),"",VLOOKUP($A61,ES_NA2_0!$A$10:$AQ$100,MATCH(FIXED(L$6,0,TRUE),ES_NA2_0!$A$10:$AQ$10,0)+1,FALSE))</f>
        <v/>
      </c>
      <c r="M61" s="232" t="str">
        <f>IF(ISNA(VLOOKUP($A61,ES_NA2_0!$A$10:$AQ$100,MATCH(FIXED(M$6,0,TRUE),ES_NA2_0!$A$10:$AQ$10,0)+1,FALSE)),"",VLOOKUP($A61,ES_NA2_0!$A$10:$AQ$100,MATCH(FIXED(M$6,0,TRUE),ES_NA2_0!$A$10:$AQ$10,0)+1,FALSE))</f>
        <v/>
      </c>
      <c r="N61" s="232" t="str">
        <f>IF(ISNA(VLOOKUP($A61,ES_NA2_0!$A$10:$AQ$100,MATCH(FIXED(N$6,0,TRUE),ES_NA2_0!$A$10:$AQ$10,0)+1,FALSE)),"",VLOOKUP($A61,ES_NA2_0!$A$10:$AQ$100,MATCH(FIXED(N$6,0,TRUE),ES_NA2_0!$A$10:$AQ$10,0)+1,FALSE))</f>
        <v/>
      </c>
      <c r="O61" s="232" t="str">
        <f>IF(ISNA(VLOOKUP($A61,ES_NA2_0!$A$10:$AQ$100,MATCH(FIXED(O$6,0,TRUE),ES_NA2_0!$A$10:$AQ$10,0)+1,FALSE)),"",VLOOKUP($A61,ES_NA2_0!$A$10:$AQ$100,MATCH(FIXED(O$6,0,TRUE),ES_NA2_0!$A$10:$AQ$10,0)+1,FALSE))</f>
        <v/>
      </c>
      <c r="P61" s="232" t="str">
        <f>IF(ISNA(VLOOKUP($A61,ES_NA2_0!$A$10:$AQ$100,MATCH(FIXED(P$6,0,TRUE),ES_NA2_0!$A$10:$AQ$10,0)+1,FALSE)),"",VLOOKUP($A61,ES_NA2_0!$A$10:$AQ$100,MATCH(FIXED(P$6,0,TRUE),ES_NA2_0!$A$10:$AQ$10,0)+1,FALSE))</f>
        <v/>
      </c>
      <c r="Q61" s="232" t="str">
        <f>IF(ISNA(VLOOKUP($A61,ES_NA2_0!$A$10:$AQ$100,MATCH(FIXED(Q$6,0,TRUE),ES_NA2_0!$A$10:$AQ$10,0)+1,FALSE)),"",VLOOKUP($A61,ES_NA2_0!$A$10:$AQ$100,MATCH(FIXED(Q$6,0,TRUE),ES_NA2_0!$A$10:$AQ$10,0)+1,FALSE))</f>
        <v/>
      </c>
      <c r="R61" s="232" t="str">
        <f>IF(ISNA(VLOOKUP($A61,ES_NA2_0!$A$10:$AQ$100,MATCH(FIXED(R$6,0,TRUE),ES_NA2_0!$A$10:$AQ$10,0)+1,FALSE)),"",VLOOKUP($A61,ES_NA2_0!$A$10:$AQ$100,MATCH(FIXED(R$6,0,TRUE),ES_NA2_0!$A$10:$AQ$10,0)+1,FALSE))</f>
        <v/>
      </c>
      <c r="S61" s="232" t="str">
        <f>IF(ISNA(VLOOKUP($A61,ES_NA2_0!$A$10:$AQ$100,MATCH(FIXED(S$6,0,TRUE),ES_NA2_0!$A$10:$AQ$10,0)+1,FALSE)),"",VLOOKUP($A61,ES_NA2_0!$A$10:$AQ$100,MATCH(FIXED(S$6,0,TRUE),ES_NA2_0!$A$10:$AQ$10,0)+1,FALSE))</f>
        <v/>
      </c>
      <c r="T61" s="232" t="str">
        <f>IF(ISNA(VLOOKUP($A61,ES_NA2_0!$A$10:$AQ$100,MATCH(FIXED(T$6,0,TRUE),ES_NA2_0!$A$10:$AQ$10,0)+1,FALSE)),"",VLOOKUP($A61,ES_NA2_0!$A$10:$AQ$100,MATCH(FIXED(T$6,0,TRUE),ES_NA2_0!$A$10:$AQ$10,0)+1,FALSE))</f>
        <v/>
      </c>
      <c r="U61" s="232" t="str">
        <f>IF(ISNA(VLOOKUP($A61,ES_NA2_0!$A$10:$AQ$100,MATCH(FIXED(U$6,0,TRUE),ES_NA2_0!$A$10:$AQ$10,0)+1,FALSE)),"",VLOOKUP($A61,ES_NA2_0!$A$10:$AQ$100,MATCH(FIXED(U$6,0,TRUE),ES_NA2_0!$A$10:$AQ$10,0)+1,FALSE))</f>
        <v/>
      </c>
      <c r="V61" s="232" t="str">
        <f>IF(ISNA(VLOOKUP($A61,ES_NA2_0!$A$10:$AQ$100,MATCH(FIXED(V$6,0,TRUE),ES_NA2_0!$A$10:$AQ$10,0)+1,FALSE)),"",VLOOKUP($A61,ES_NA2_0!$A$10:$AQ$100,MATCH(FIXED(V$6,0,TRUE),ES_NA2_0!$A$10:$AQ$10,0)+1,FALSE))</f>
        <v/>
      </c>
      <c r="W61" s="232" t="str">
        <f>IF(ISNA(VLOOKUP($A61,ES_NA2_0!$A$10:$AQ$100,MATCH(FIXED(W$6,0,TRUE),ES_NA2_0!$A$10:$AQ$10,0)+1,FALSE)),"",VLOOKUP($A61,ES_NA2_0!$A$10:$AQ$100,MATCH(FIXED(W$6,0,TRUE),ES_NA2_0!$A$10:$AQ$10,0)+1,FALSE))</f>
        <v/>
      </c>
    </row>
    <row r="62" spans="1:23">
      <c r="A62" s="230" t="str">
        <f>lookup!Z21</f>
        <v>Luxembourg</v>
      </c>
      <c r="B62" s="232" t="str">
        <f>VLOOKUP(A62,lookup!$Z$2:$AA$77,2,FALSE)</f>
        <v>Λουξεμβούργο</v>
      </c>
      <c r="C62" s="232" t="str">
        <f>IF(ISNA(VLOOKUP($A62,ES_NA2_0!$A$10:$AQ$100,MATCH(FIXED(C$6,0,TRUE),ES_NA2_0!$A$10:$AQ$10,0)+1,FALSE)),"",VLOOKUP($A62,ES_NA2_0!$A$10:$AQ$100,MATCH(FIXED(C$6,0,TRUE),ES_NA2_0!$A$10:$AQ$10,0)+1,FALSE))</f>
        <v/>
      </c>
      <c r="D62" s="232" t="str">
        <f>IF(ISNA(VLOOKUP($A62,ES_NA2_0!$A$10:$AQ$100,MATCH(FIXED(D$6,0,TRUE),ES_NA2_0!$A$10:$AQ$10,0)+1,FALSE)),"",VLOOKUP($A62,ES_NA2_0!$A$10:$AQ$100,MATCH(FIXED(D$6,0,TRUE),ES_NA2_0!$A$10:$AQ$10,0)+1,FALSE))</f>
        <v/>
      </c>
      <c r="E62" s="232" t="str">
        <f>IF(ISNA(VLOOKUP($A62,ES_NA2_0!$A$10:$AQ$100,MATCH(FIXED(E$6,0,TRUE),ES_NA2_0!$A$10:$AQ$10,0)+1,FALSE)),"",VLOOKUP($A62,ES_NA2_0!$A$10:$AQ$100,MATCH(FIXED(E$6,0,TRUE),ES_NA2_0!$A$10:$AQ$10,0)+1,FALSE))</f>
        <v/>
      </c>
      <c r="F62" s="232" t="str">
        <f>IF(ISNA(VLOOKUP($A62,ES_NA2_0!$A$10:$AQ$100,MATCH(FIXED(F$6,0,TRUE),ES_NA2_0!$A$10:$AQ$10,0)+1,FALSE)),"",VLOOKUP($A62,ES_NA2_0!$A$10:$AQ$100,MATCH(FIXED(F$6,0,TRUE),ES_NA2_0!$A$10:$AQ$10,0)+1,FALSE))</f>
        <v/>
      </c>
      <c r="G62" s="232" t="str">
        <f>IF(ISNA(VLOOKUP($A62,ES_NA2_0!$A$10:$AQ$100,MATCH(FIXED(G$6,0,TRUE),ES_NA2_0!$A$10:$AQ$10,0)+1,FALSE)),"",VLOOKUP($A62,ES_NA2_0!$A$10:$AQ$100,MATCH(FIXED(G$6,0,TRUE),ES_NA2_0!$A$10:$AQ$10,0)+1,FALSE))</f>
        <v/>
      </c>
      <c r="H62" s="232" t="str">
        <f>IF(ISNA(VLOOKUP($A62,ES_NA2_0!$A$10:$AQ$100,MATCH(FIXED(H$6,0,TRUE),ES_NA2_0!$A$10:$AQ$10,0)+1,FALSE)),"",VLOOKUP($A62,ES_NA2_0!$A$10:$AQ$100,MATCH(FIXED(H$6,0,TRUE),ES_NA2_0!$A$10:$AQ$10,0)+1,FALSE))</f>
        <v/>
      </c>
      <c r="I62" s="232" t="str">
        <f>IF(ISNA(VLOOKUP($A62,ES_NA2_0!$A$10:$AQ$100,MATCH(FIXED(I$6,0,TRUE),ES_NA2_0!$A$10:$AQ$10,0)+1,FALSE)),"",VLOOKUP($A62,ES_NA2_0!$A$10:$AQ$100,MATCH(FIXED(I$6,0,TRUE),ES_NA2_0!$A$10:$AQ$10,0)+1,FALSE))</f>
        <v/>
      </c>
      <c r="J62" s="232" t="str">
        <f>IF(ISNA(VLOOKUP($A62,ES_NA2_0!$A$10:$AQ$100,MATCH(FIXED(J$6,0,TRUE),ES_NA2_0!$A$10:$AQ$10,0)+1,FALSE)),"",VLOOKUP($A62,ES_NA2_0!$A$10:$AQ$100,MATCH(FIXED(J$6,0,TRUE),ES_NA2_0!$A$10:$AQ$10,0)+1,FALSE))</f>
        <v/>
      </c>
      <c r="K62" s="232" t="str">
        <f>IF(ISNA(VLOOKUP($A62,ES_NA2_0!$A$10:$AQ$100,MATCH(FIXED(K$6,0,TRUE),ES_NA2_0!$A$10:$AQ$10,0)+1,FALSE)),"",VLOOKUP($A62,ES_NA2_0!$A$10:$AQ$100,MATCH(FIXED(K$6,0,TRUE),ES_NA2_0!$A$10:$AQ$10,0)+1,FALSE))</f>
        <v/>
      </c>
      <c r="L62" s="232" t="str">
        <f>IF(ISNA(VLOOKUP($A62,ES_NA2_0!$A$10:$AQ$100,MATCH(FIXED(L$6,0,TRUE),ES_NA2_0!$A$10:$AQ$10,0)+1,FALSE)),"",VLOOKUP($A62,ES_NA2_0!$A$10:$AQ$100,MATCH(FIXED(L$6,0,TRUE),ES_NA2_0!$A$10:$AQ$10,0)+1,FALSE))</f>
        <v/>
      </c>
      <c r="M62" s="232" t="str">
        <f>IF(ISNA(VLOOKUP($A62,ES_NA2_0!$A$10:$AQ$100,MATCH(FIXED(M$6,0,TRUE),ES_NA2_0!$A$10:$AQ$10,0)+1,FALSE)),"",VLOOKUP($A62,ES_NA2_0!$A$10:$AQ$100,MATCH(FIXED(M$6,0,TRUE),ES_NA2_0!$A$10:$AQ$10,0)+1,FALSE))</f>
        <v/>
      </c>
      <c r="N62" s="232" t="str">
        <f>IF(ISNA(VLOOKUP($A62,ES_NA2_0!$A$10:$AQ$100,MATCH(FIXED(N$6,0,TRUE),ES_NA2_0!$A$10:$AQ$10,0)+1,FALSE)),"",VLOOKUP($A62,ES_NA2_0!$A$10:$AQ$100,MATCH(FIXED(N$6,0,TRUE),ES_NA2_0!$A$10:$AQ$10,0)+1,FALSE))</f>
        <v/>
      </c>
      <c r="O62" s="232" t="str">
        <f>IF(ISNA(VLOOKUP($A62,ES_NA2_0!$A$10:$AQ$100,MATCH(FIXED(O$6,0,TRUE),ES_NA2_0!$A$10:$AQ$10,0)+1,FALSE)),"",VLOOKUP($A62,ES_NA2_0!$A$10:$AQ$100,MATCH(FIXED(O$6,0,TRUE),ES_NA2_0!$A$10:$AQ$10,0)+1,FALSE))</f>
        <v/>
      </c>
      <c r="P62" s="232" t="str">
        <f>IF(ISNA(VLOOKUP($A62,ES_NA2_0!$A$10:$AQ$100,MATCH(FIXED(P$6,0,TRUE),ES_NA2_0!$A$10:$AQ$10,0)+1,FALSE)),"",VLOOKUP($A62,ES_NA2_0!$A$10:$AQ$100,MATCH(FIXED(P$6,0,TRUE),ES_NA2_0!$A$10:$AQ$10,0)+1,FALSE))</f>
        <v/>
      </c>
      <c r="Q62" s="232" t="str">
        <f>IF(ISNA(VLOOKUP($A62,ES_NA2_0!$A$10:$AQ$100,MATCH(FIXED(Q$6,0,TRUE),ES_NA2_0!$A$10:$AQ$10,0)+1,FALSE)),"",VLOOKUP($A62,ES_NA2_0!$A$10:$AQ$100,MATCH(FIXED(Q$6,0,TRUE),ES_NA2_0!$A$10:$AQ$10,0)+1,FALSE))</f>
        <v/>
      </c>
      <c r="R62" s="232" t="str">
        <f>IF(ISNA(VLOOKUP($A62,ES_NA2_0!$A$10:$AQ$100,MATCH(FIXED(R$6,0,TRUE),ES_NA2_0!$A$10:$AQ$10,0)+1,FALSE)),"",VLOOKUP($A62,ES_NA2_0!$A$10:$AQ$100,MATCH(FIXED(R$6,0,TRUE),ES_NA2_0!$A$10:$AQ$10,0)+1,FALSE))</f>
        <v/>
      </c>
      <c r="S62" s="232" t="str">
        <f>IF(ISNA(VLOOKUP($A62,ES_NA2_0!$A$10:$AQ$100,MATCH(FIXED(S$6,0,TRUE),ES_NA2_0!$A$10:$AQ$10,0)+1,FALSE)),"",VLOOKUP($A62,ES_NA2_0!$A$10:$AQ$100,MATCH(FIXED(S$6,0,TRUE),ES_NA2_0!$A$10:$AQ$10,0)+1,FALSE))</f>
        <v/>
      </c>
      <c r="T62" s="232" t="str">
        <f>IF(ISNA(VLOOKUP($A62,ES_NA2_0!$A$10:$AQ$100,MATCH(FIXED(T$6,0,TRUE),ES_NA2_0!$A$10:$AQ$10,0)+1,FALSE)),"",VLOOKUP($A62,ES_NA2_0!$A$10:$AQ$100,MATCH(FIXED(T$6,0,TRUE),ES_NA2_0!$A$10:$AQ$10,0)+1,FALSE))</f>
        <v/>
      </c>
      <c r="U62" s="232" t="str">
        <f>IF(ISNA(VLOOKUP($A62,ES_NA2_0!$A$10:$AQ$100,MATCH(FIXED(U$6,0,TRUE),ES_NA2_0!$A$10:$AQ$10,0)+1,FALSE)),"",VLOOKUP($A62,ES_NA2_0!$A$10:$AQ$100,MATCH(FIXED(U$6,0,TRUE),ES_NA2_0!$A$10:$AQ$10,0)+1,FALSE))</f>
        <v/>
      </c>
      <c r="V62" s="232" t="str">
        <f>IF(ISNA(VLOOKUP($A62,ES_NA2_0!$A$10:$AQ$100,MATCH(FIXED(V$6,0,TRUE),ES_NA2_0!$A$10:$AQ$10,0)+1,FALSE)),"",VLOOKUP($A62,ES_NA2_0!$A$10:$AQ$100,MATCH(FIXED(V$6,0,TRUE),ES_NA2_0!$A$10:$AQ$10,0)+1,FALSE))</f>
        <v/>
      </c>
      <c r="W62" s="232" t="str">
        <f>IF(ISNA(VLOOKUP($A62,ES_NA2_0!$A$10:$AQ$100,MATCH(FIXED(W$6,0,TRUE),ES_NA2_0!$A$10:$AQ$10,0)+1,FALSE)),"",VLOOKUP($A62,ES_NA2_0!$A$10:$AQ$100,MATCH(FIXED(W$6,0,TRUE),ES_NA2_0!$A$10:$AQ$10,0)+1,FALSE))</f>
        <v/>
      </c>
    </row>
    <row r="63" spans="1:23">
      <c r="A63" s="230" t="str">
        <f>lookup!Z22</f>
        <v>Hungary</v>
      </c>
      <c r="B63" s="232" t="str">
        <f>VLOOKUP(A63,lookup!$Z$2:$AA$77,2,FALSE)</f>
        <v>Ουγγαρία</v>
      </c>
      <c r="C63" s="232" t="str">
        <f>IF(ISNA(VLOOKUP($A63,ES_NA2_0!$A$10:$AQ$100,MATCH(FIXED(C$6,0,TRUE),ES_NA2_0!$A$10:$AQ$10,0)+1,FALSE)),"",VLOOKUP($A63,ES_NA2_0!$A$10:$AQ$100,MATCH(FIXED(C$6,0,TRUE),ES_NA2_0!$A$10:$AQ$10,0)+1,FALSE))</f>
        <v/>
      </c>
      <c r="D63" s="232" t="str">
        <f>IF(ISNA(VLOOKUP($A63,ES_NA2_0!$A$10:$AQ$100,MATCH(FIXED(D$6,0,TRUE),ES_NA2_0!$A$10:$AQ$10,0)+1,FALSE)),"",VLOOKUP($A63,ES_NA2_0!$A$10:$AQ$100,MATCH(FIXED(D$6,0,TRUE),ES_NA2_0!$A$10:$AQ$10,0)+1,FALSE))</f>
        <v/>
      </c>
      <c r="E63" s="232" t="str">
        <f>IF(ISNA(VLOOKUP($A63,ES_NA2_0!$A$10:$AQ$100,MATCH(FIXED(E$6,0,TRUE),ES_NA2_0!$A$10:$AQ$10,0)+1,FALSE)),"",VLOOKUP($A63,ES_NA2_0!$A$10:$AQ$100,MATCH(FIXED(E$6,0,TRUE),ES_NA2_0!$A$10:$AQ$10,0)+1,FALSE))</f>
        <v/>
      </c>
      <c r="F63" s="232" t="str">
        <f>IF(ISNA(VLOOKUP($A63,ES_NA2_0!$A$10:$AQ$100,MATCH(FIXED(F$6,0,TRUE),ES_NA2_0!$A$10:$AQ$10,0)+1,FALSE)),"",VLOOKUP($A63,ES_NA2_0!$A$10:$AQ$100,MATCH(FIXED(F$6,0,TRUE),ES_NA2_0!$A$10:$AQ$10,0)+1,FALSE))</f>
        <v/>
      </c>
      <c r="G63" s="232" t="str">
        <f>IF(ISNA(VLOOKUP($A63,ES_NA2_0!$A$10:$AQ$100,MATCH(FIXED(G$6,0,TRUE),ES_NA2_0!$A$10:$AQ$10,0)+1,FALSE)),"",VLOOKUP($A63,ES_NA2_0!$A$10:$AQ$100,MATCH(FIXED(G$6,0,TRUE),ES_NA2_0!$A$10:$AQ$10,0)+1,FALSE))</f>
        <v/>
      </c>
      <c r="H63" s="232" t="str">
        <f>IF(ISNA(VLOOKUP($A63,ES_NA2_0!$A$10:$AQ$100,MATCH(FIXED(H$6,0,TRUE),ES_NA2_0!$A$10:$AQ$10,0)+1,FALSE)),"",VLOOKUP($A63,ES_NA2_0!$A$10:$AQ$100,MATCH(FIXED(H$6,0,TRUE),ES_NA2_0!$A$10:$AQ$10,0)+1,FALSE))</f>
        <v/>
      </c>
      <c r="I63" s="232" t="str">
        <f>IF(ISNA(VLOOKUP($A63,ES_NA2_0!$A$10:$AQ$100,MATCH(FIXED(I$6,0,TRUE),ES_NA2_0!$A$10:$AQ$10,0)+1,FALSE)),"",VLOOKUP($A63,ES_NA2_0!$A$10:$AQ$100,MATCH(FIXED(I$6,0,TRUE),ES_NA2_0!$A$10:$AQ$10,0)+1,FALSE))</f>
        <v/>
      </c>
      <c r="J63" s="232" t="str">
        <f>IF(ISNA(VLOOKUP($A63,ES_NA2_0!$A$10:$AQ$100,MATCH(FIXED(J$6,0,TRUE),ES_NA2_0!$A$10:$AQ$10,0)+1,FALSE)),"",VLOOKUP($A63,ES_NA2_0!$A$10:$AQ$100,MATCH(FIXED(J$6,0,TRUE),ES_NA2_0!$A$10:$AQ$10,0)+1,FALSE))</f>
        <v/>
      </c>
      <c r="K63" s="232" t="str">
        <f>IF(ISNA(VLOOKUP($A63,ES_NA2_0!$A$10:$AQ$100,MATCH(FIXED(K$6,0,TRUE),ES_NA2_0!$A$10:$AQ$10,0)+1,FALSE)),"",VLOOKUP($A63,ES_NA2_0!$A$10:$AQ$100,MATCH(FIXED(K$6,0,TRUE),ES_NA2_0!$A$10:$AQ$10,0)+1,FALSE))</f>
        <v/>
      </c>
      <c r="L63" s="232" t="str">
        <f>IF(ISNA(VLOOKUP($A63,ES_NA2_0!$A$10:$AQ$100,MATCH(FIXED(L$6,0,TRUE),ES_NA2_0!$A$10:$AQ$10,0)+1,FALSE)),"",VLOOKUP($A63,ES_NA2_0!$A$10:$AQ$100,MATCH(FIXED(L$6,0,TRUE),ES_NA2_0!$A$10:$AQ$10,0)+1,FALSE))</f>
        <v/>
      </c>
      <c r="M63" s="232" t="str">
        <f>IF(ISNA(VLOOKUP($A63,ES_NA2_0!$A$10:$AQ$100,MATCH(FIXED(M$6,0,TRUE),ES_NA2_0!$A$10:$AQ$10,0)+1,FALSE)),"",VLOOKUP($A63,ES_NA2_0!$A$10:$AQ$100,MATCH(FIXED(M$6,0,TRUE),ES_NA2_0!$A$10:$AQ$10,0)+1,FALSE))</f>
        <v/>
      </c>
      <c r="N63" s="232" t="str">
        <f>IF(ISNA(VLOOKUP($A63,ES_NA2_0!$A$10:$AQ$100,MATCH(FIXED(N$6,0,TRUE),ES_NA2_0!$A$10:$AQ$10,0)+1,FALSE)),"",VLOOKUP($A63,ES_NA2_0!$A$10:$AQ$100,MATCH(FIXED(N$6,0,TRUE),ES_NA2_0!$A$10:$AQ$10,0)+1,FALSE))</f>
        <v/>
      </c>
      <c r="O63" s="232" t="str">
        <f>IF(ISNA(VLOOKUP($A63,ES_NA2_0!$A$10:$AQ$100,MATCH(FIXED(O$6,0,TRUE),ES_NA2_0!$A$10:$AQ$10,0)+1,FALSE)),"",VLOOKUP($A63,ES_NA2_0!$A$10:$AQ$100,MATCH(FIXED(O$6,0,TRUE),ES_NA2_0!$A$10:$AQ$10,0)+1,FALSE))</f>
        <v/>
      </c>
      <c r="P63" s="232" t="str">
        <f>IF(ISNA(VLOOKUP($A63,ES_NA2_0!$A$10:$AQ$100,MATCH(FIXED(P$6,0,TRUE),ES_NA2_0!$A$10:$AQ$10,0)+1,FALSE)),"",VLOOKUP($A63,ES_NA2_0!$A$10:$AQ$100,MATCH(FIXED(P$6,0,TRUE),ES_NA2_0!$A$10:$AQ$10,0)+1,FALSE))</f>
        <v/>
      </c>
      <c r="Q63" s="232" t="str">
        <f>IF(ISNA(VLOOKUP($A63,ES_NA2_0!$A$10:$AQ$100,MATCH(FIXED(Q$6,0,TRUE),ES_NA2_0!$A$10:$AQ$10,0)+1,FALSE)),"",VLOOKUP($A63,ES_NA2_0!$A$10:$AQ$100,MATCH(FIXED(Q$6,0,TRUE),ES_NA2_0!$A$10:$AQ$10,0)+1,FALSE))</f>
        <v/>
      </c>
      <c r="R63" s="232" t="str">
        <f>IF(ISNA(VLOOKUP($A63,ES_NA2_0!$A$10:$AQ$100,MATCH(FIXED(R$6,0,TRUE),ES_NA2_0!$A$10:$AQ$10,0)+1,FALSE)),"",VLOOKUP($A63,ES_NA2_0!$A$10:$AQ$100,MATCH(FIXED(R$6,0,TRUE),ES_NA2_0!$A$10:$AQ$10,0)+1,FALSE))</f>
        <v/>
      </c>
      <c r="S63" s="232" t="str">
        <f>IF(ISNA(VLOOKUP($A63,ES_NA2_0!$A$10:$AQ$100,MATCH(FIXED(S$6,0,TRUE),ES_NA2_0!$A$10:$AQ$10,0)+1,FALSE)),"",VLOOKUP($A63,ES_NA2_0!$A$10:$AQ$100,MATCH(FIXED(S$6,0,TRUE),ES_NA2_0!$A$10:$AQ$10,0)+1,FALSE))</f>
        <v/>
      </c>
      <c r="T63" s="232" t="str">
        <f>IF(ISNA(VLOOKUP($A63,ES_NA2_0!$A$10:$AQ$100,MATCH(FIXED(T$6,0,TRUE),ES_NA2_0!$A$10:$AQ$10,0)+1,FALSE)),"",VLOOKUP($A63,ES_NA2_0!$A$10:$AQ$100,MATCH(FIXED(T$6,0,TRUE),ES_NA2_0!$A$10:$AQ$10,0)+1,FALSE))</f>
        <v/>
      </c>
      <c r="U63" s="232" t="str">
        <f>IF(ISNA(VLOOKUP($A63,ES_NA2_0!$A$10:$AQ$100,MATCH(FIXED(U$6,0,TRUE),ES_NA2_0!$A$10:$AQ$10,0)+1,FALSE)),"",VLOOKUP($A63,ES_NA2_0!$A$10:$AQ$100,MATCH(FIXED(U$6,0,TRUE),ES_NA2_0!$A$10:$AQ$10,0)+1,FALSE))</f>
        <v/>
      </c>
      <c r="V63" s="232" t="str">
        <f>IF(ISNA(VLOOKUP($A63,ES_NA2_0!$A$10:$AQ$100,MATCH(FIXED(V$6,0,TRUE),ES_NA2_0!$A$10:$AQ$10,0)+1,FALSE)),"",VLOOKUP($A63,ES_NA2_0!$A$10:$AQ$100,MATCH(FIXED(V$6,0,TRUE),ES_NA2_0!$A$10:$AQ$10,0)+1,FALSE))</f>
        <v/>
      </c>
      <c r="W63" s="232" t="str">
        <f>IF(ISNA(VLOOKUP($A63,ES_NA2_0!$A$10:$AQ$100,MATCH(FIXED(W$6,0,TRUE),ES_NA2_0!$A$10:$AQ$10,0)+1,FALSE)),"",VLOOKUP($A63,ES_NA2_0!$A$10:$AQ$100,MATCH(FIXED(W$6,0,TRUE),ES_NA2_0!$A$10:$AQ$10,0)+1,FALSE))</f>
        <v/>
      </c>
    </row>
    <row r="64" spans="1:23">
      <c r="A64" s="230" t="str">
        <f>lookup!Z23</f>
        <v>Malta</v>
      </c>
      <c r="B64" s="232" t="str">
        <f>VLOOKUP(A64,lookup!$Z$2:$AA$77,2,FALSE)</f>
        <v>Μάλτα</v>
      </c>
      <c r="C64" s="232" t="str">
        <f>IF(ISNA(VLOOKUP($A64,ES_NA2_0!$A$10:$AQ$100,MATCH(FIXED(C$6,0,TRUE),ES_NA2_0!$A$10:$AQ$10,0)+1,FALSE)),"",VLOOKUP($A64,ES_NA2_0!$A$10:$AQ$100,MATCH(FIXED(C$6,0,TRUE),ES_NA2_0!$A$10:$AQ$10,0)+1,FALSE))</f>
        <v/>
      </c>
      <c r="D64" s="232" t="str">
        <f>IF(ISNA(VLOOKUP($A64,ES_NA2_0!$A$10:$AQ$100,MATCH(FIXED(D$6,0,TRUE),ES_NA2_0!$A$10:$AQ$10,0)+1,FALSE)),"",VLOOKUP($A64,ES_NA2_0!$A$10:$AQ$100,MATCH(FIXED(D$6,0,TRUE),ES_NA2_0!$A$10:$AQ$10,0)+1,FALSE))</f>
        <v/>
      </c>
      <c r="E64" s="232" t="str">
        <f>IF(ISNA(VLOOKUP($A64,ES_NA2_0!$A$10:$AQ$100,MATCH(FIXED(E$6,0,TRUE),ES_NA2_0!$A$10:$AQ$10,0)+1,FALSE)),"",VLOOKUP($A64,ES_NA2_0!$A$10:$AQ$100,MATCH(FIXED(E$6,0,TRUE),ES_NA2_0!$A$10:$AQ$10,0)+1,FALSE))</f>
        <v/>
      </c>
      <c r="F64" s="232" t="str">
        <f>IF(ISNA(VLOOKUP($A64,ES_NA2_0!$A$10:$AQ$100,MATCH(FIXED(F$6,0,TRUE),ES_NA2_0!$A$10:$AQ$10,0)+1,FALSE)),"",VLOOKUP($A64,ES_NA2_0!$A$10:$AQ$100,MATCH(FIXED(F$6,0,TRUE),ES_NA2_0!$A$10:$AQ$10,0)+1,FALSE))</f>
        <v/>
      </c>
      <c r="G64" s="232" t="str">
        <f>IF(ISNA(VLOOKUP($A64,ES_NA2_0!$A$10:$AQ$100,MATCH(FIXED(G$6,0,TRUE),ES_NA2_0!$A$10:$AQ$10,0)+1,FALSE)),"",VLOOKUP($A64,ES_NA2_0!$A$10:$AQ$100,MATCH(FIXED(G$6,0,TRUE),ES_NA2_0!$A$10:$AQ$10,0)+1,FALSE))</f>
        <v/>
      </c>
      <c r="H64" s="232" t="str">
        <f>IF(ISNA(VLOOKUP($A64,ES_NA2_0!$A$10:$AQ$100,MATCH(FIXED(H$6,0,TRUE),ES_NA2_0!$A$10:$AQ$10,0)+1,FALSE)),"",VLOOKUP($A64,ES_NA2_0!$A$10:$AQ$100,MATCH(FIXED(H$6,0,TRUE),ES_NA2_0!$A$10:$AQ$10,0)+1,FALSE))</f>
        <v/>
      </c>
      <c r="I64" s="232" t="str">
        <f>IF(ISNA(VLOOKUP($A64,ES_NA2_0!$A$10:$AQ$100,MATCH(FIXED(I$6,0,TRUE),ES_NA2_0!$A$10:$AQ$10,0)+1,FALSE)),"",VLOOKUP($A64,ES_NA2_0!$A$10:$AQ$100,MATCH(FIXED(I$6,0,TRUE),ES_NA2_0!$A$10:$AQ$10,0)+1,FALSE))</f>
        <v/>
      </c>
      <c r="J64" s="232" t="str">
        <f>IF(ISNA(VLOOKUP($A64,ES_NA2_0!$A$10:$AQ$100,MATCH(FIXED(J$6,0,TRUE),ES_NA2_0!$A$10:$AQ$10,0)+1,FALSE)),"",VLOOKUP($A64,ES_NA2_0!$A$10:$AQ$100,MATCH(FIXED(J$6,0,TRUE),ES_NA2_0!$A$10:$AQ$10,0)+1,FALSE))</f>
        <v/>
      </c>
      <c r="K64" s="232" t="str">
        <f>IF(ISNA(VLOOKUP($A64,ES_NA2_0!$A$10:$AQ$100,MATCH(FIXED(K$6,0,TRUE),ES_NA2_0!$A$10:$AQ$10,0)+1,FALSE)),"",VLOOKUP($A64,ES_NA2_0!$A$10:$AQ$100,MATCH(FIXED(K$6,0,TRUE),ES_NA2_0!$A$10:$AQ$10,0)+1,FALSE))</f>
        <v/>
      </c>
      <c r="L64" s="232" t="str">
        <f>IF(ISNA(VLOOKUP($A64,ES_NA2_0!$A$10:$AQ$100,MATCH(FIXED(L$6,0,TRUE),ES_NA2_0!$A$10:$AQ$10,0)+1,FALSE)),"",VLOOKUP($A64,ES_NA2_0!$A$10:$AQ$100,MATCH(FIXED(L$6,0,TRUE),ES_NA2_0!$A$10:$AQ$10,0)+1,FALSE))</f>
        <v/>
      </c>
      <c r="M64" s="232" t="str">
        <f>IF(ISNA(VLOOKUP($A64,ES_NA2_0!$A$10:$AQ$100,MATCH(FIXED(M$6,0,TRUE),ES_NA2_0!$A$10:$AQ$10,0)+1,FALSE)),"",VLOOKUP($A64,ES_NA2_0!$A$10:$AQ$100,MATCH(FIXED(M$6,0,TRUE),ES_NA2_0!$A$10:$AQ$10,0)+1,FALSE))</f>
        <v/>
      </c>
      <c r="N64" s="232" t="str">
        <f>IF(ISNA(VLOOKUP($A64,ES_NA2_0!$A$10:$AQ$100,MATCH(FIXED(N$6,0,TRUE),ES_NA2_0!$A$10:$AQ$10,0)+1,FALSE)),"",VLOOKUP($A64,ES_NA2_0!$A$10:$AQ$100,MATCH(FIXED(N$6,0,TRUE),ES_NA2_0!$A$10:$AQ$10,0)+1,FALSE))</f>
        <v/>
      </c>
      <c r="O64" s="232" t="str">
        <f>IF(ISNA(VLOOKUP($A64,ES_NA2_0!$A$10:$AQ$100,MATCH(FIXED(O$6,0,TRUE),ES_NA2_0!$A$10:$AQ$10,0)+1,FALSE)),"",VLOOKUP($A64,ES_NA2_0!$A$10:$AQ$100,MATCH(FIXED(O$6,0,TRUE),ES_NA2_0!$A$10:$AQ$10,0)+1,FALSE))</f>
        <v/>
      </c>
      <c r="P64" s="232" t="str">
        <f>IF(ISNA(VLOOKUP($A64,ES_NA2_0!$A$10:$AQ$100,MATCH(FIXED(P$6,0,TRUE),ES_NA2_0!$A$10:$AQ$10,0)+1,FALSE)),"",VLOOKUP($A64,ES_NA2_0!$A$10:$AQ$100,MATCH(FIXED(P$6,0,TRUE),ES_NA2_0!$A$10:$AQ$10,0)+1,FALSE))</f>
        <v/>
      </c>
      <c r="Q64" s="232" t="str">
        <f>IF(ISNA(VLOOKUP($A64,ES_NA2_0!$A$10:$AQ$100,MATCH(FIXED(Q$6,0,TRUE),ES_NA2_0!$A$10:$AQ$10,0)+1,FALSE)),"",VLOOKUP($A64,ES_NA2_0!$A$10:$AQ$100,MATCH(FIXED(Q$6,0,TRUE),ES_NA2_0!$A$10:$AQ$10,0)+1,FALSE))</f>
        <v/>
      </c>
      <c r="R64" s="232" t="str">
        <f>IF(ISNA(VLOOKUP($A64,ES_NA2_0!$A$10:$AQ$100,MATCH(FIXED(R$6,0,TRUE),ES_NA2_0!$A$10:$AQ$10,0)+1,FALSE)),"",VLOOKUP($A64,ES_NA2_0!$A$10:$AQ$100,MATCH(FIXED(R$6,0,TRUE),ES_NA2_0!$A$10:$AQ$10,0)+1,FALSE))</f>
        <v/>
      </c>
      <c r="S64" s="232" t="str">
        <f>IF(ISNA(VLOOKUP($A64,ES_NA2_0!$A$10:$AQ$100,MATCH(FIXED(S$6,0,TRUE),ES_NA2_0!$A$10:$AQ$10,0)+1,FALSE)),"",VLOOKUP($A64,ES_NA2_0!$A$10:$AQ$100,MATCH(FIXED(S$6,0,TRUE),ES_NA2_0!$A$10:$AQ$10,0)+1,FALSE))</f>
        <v/>
      </c>
      <c r="T64" s="232" t="str">
        <f>IF(ISNA(VLOOKUP($A64,ES_NA2_0!$A$10:$AQ$100,MATCH(FIXED(T$6,0,TRUE),ES_NA2_0!$A$10:$AQ$10,0)+1,FALSE)),"",VLOOKUP($A64,ES_NA2_0!$A$10:$AQ$100,MATCH(FIXED(T$6,0,TRUE),ES_NA2_0!$A$10:$AQ$10,0)+1,FALSE))</f>
        <v/>
      </c>
      <c r="U64" s="232" t="str">
        <f>IF(ISNA(VLOOKUP($A64,ES_NA2_0!$A$10:$AQ$100,MATCH(FIXED(U$6,0,TRUE),ES_NA2_0!$A$10:$AQ$10,0)+1,FALSE)),"",VLOOKUP($A64,ES_NA2_0!$A$10:$AQ$100,MATCH(FIXED(U$6,0,TRUE),ES_NA2_0!$A$10:$AQ$10,0)+1,FALSE))</f>
        <v/>
      </c>
      <c r="V64" s="232" t="str">
        <f>IF(ISNA(VLOOKUP($A64,ES_NA2_0!$A$10:$AQ$100,MATCH(FIXED(V$6,0,TRUE),ES_NA2_0!$A$10:$AQ$10,0)+1,FALSE)),"",VLOOKUP($A64,ES_NA2_0!$A$10:$AQ$100,MATCH(FIXED(V$6,0,TRUE),ES_NA2_0!$A$10:$AQ$10,0)+1,FALSE))</f>
        <v/>
      </c>
      <c r="W64" s="232" t="str">
        <f>IF(ISNA(VLOOKUP($A64,ES_NA2_0!$A$10:$AQ$100,MATCH(FIXED(W$6,0,TRUE),ES_NA2_0!$A$10:$AQ$10,0)+1,FALSE)),"",VLOOKUP($A64,ES_NA2_0!$A$10:$AQ$100,MATCH(FIXED(W$6,0,TRUE),ES_NA2_0!$A$10:$AQ$10,0)+1,FALSE))</f>
        <v/>
      </c>
    </row>
    <row r="65" spans="1:23">
      <c r="A65" s="230" t="str">
        <f>lookup!Z24</f>
        <v>Netherlands</v>
      </c>
      <c r="B65" s="232" t="str">
        <f>VLOOKUP(A65,lookup!$Z$2:$AA$77,2,FALSE)</f>
        <v>Ολλανδία</v>
      </c>
      <c r="C65" s="232" t="str">
        <f>IF(ISNA(VLOOKUP($A65,ES_NA2_0!$A$10:$AQ$100,MATCH(FIXED(C$6,0,TRUE),ES_NA2_0!$A$10:$AQ$10,0)+1,FALSE)),"",VLOOKUP($A65,ES_NA2_0!$A$10:$AQ$100,MATCH(FIXED(C$6,0,TRUE),ES_NA2_0!$A$10:$AQ$10,0)+1,FALSE))</f>
        <v/>
      </c>
      <c r="D65" s="232" t="str">
        <f>IF(ISNA(VLOOKUP($A65,ES_NA2_0!$A$10:$AQ$100,MATCH(FIXED(D$6,0,TRUE),ES_NA2_0!$A$10:$AQ$10,0)+1,FALSE)),"",VLOOKUP($A65,ES_NA2_0!$A$10:$AQ$100,MATCH(FIXED(D$6,0,TRUE),ES_NA2_0!$A$10:$AQ$10,0)+1,FALSE))</f>
        <v/>
      </c>
      <c r="E65" s="232" t="str">
        <f>IF(ISNA(VLOOKUP($A65,ES_NA2_0!$A$10:$AQ$100,MATCH(FIXED(E$6,0,TRUE),ES_NA2_0!$A$10:$AQ$10,0)+1,FALSE)),"",VLOOKUP($A65,ES_NA2_0!$A$10:$AQ$100,MATCH(FIXED(E$6,0,TRUE),ES_NA2_0!$A$10:$AQ$10,0)+1,FALSE))</f>
        <v/>
      </c>
      <c r="F65" s="232" t="str">
        <f>IF(ISNA(VLOOKUP($A65,ES_NA2_0!$A$10:$AQ$100,MATCH(FIXED(F$6,0,TRUE),ES_NA2_0!$A$10:$AQ$10,0)+1,FALSE)),"",VLOOKUP($A65,ES_NA2_0!$A$10:$AQ$100,MATCH(FIXED(F$6,0,TRUE),ES_NA2_0!$A$10:$AQ$10,0)+1,FALSE))</f>
        <v/>
      </c>
      <c r="G65" s="232" t="str">
        <f>IF(ISNA(VLOOKUP($A65,ES_NA2_0!$A$10:$AQ$100,MATCH(FIXED(G$6,0,TRUE),ES_NA2_0!$A$10:$AQ$10,0)+1,FALSE)),"",VLOOKUP($A65,ES_NA2_0!$A$10:$AQ$100,MATCH(FIXED(G$6,0,TRUE),ES_NA2_0!$A$10:$AQ$10,0)+1,FALSE))</f>
        <v/>
      </c>
      <c r="H65" s="232" t="str">
        <f>IF(ISNA(VLOOKUP($A65,ES_NA2_0!$A$10:$AQ$100,MATCH(FIXED(H$6,0,TRUE),ES_NA2_0!$A$10:$AQ$10,0)+1,FALSE)),"",VLOOKUP($A65,ES_NA2_0!$A$10:$AQ$100,MATCH(FIXED(H$6,0,TRUE),ES_NA2_0!$A$10:$AQ$10,0)+1,FALSE))</f>
        <v/>
      </c>
      <c r="I65" s="232" t="str">
        <f>IF(ISNA(VLOOKUP($A65,ES_NA2_0!$A$10:$AQ$100,MATCH(FIXED(I$6,0,TRUE),ES_NA2_0!$A$10:$AQ$10,0)+1,FALSE)),"",VLOOKUP($A65,ES_NA2_0!$A$10:$AQ$100,MATCH(FIXED(I$6,0,TRUE),ES_NA2_0!$A$10:$AQ$10,0)+1,FALSE))</f>
        <v/>
      </c>
      <c r="J65" s="232" t="str">
        <f>IF(ISNA(VLOOKUP($A65,ES_NA2_0!$A$10:$AQ$100,MATCH(FIXED(J$6,0,TRUE),ES_NA2_0!$A$10:$AQ$10,0)+1,FALSE)),"",VLOOKUP($A65,ES_NA2_0!$A$10:$AQ$100,MATCH(FIXED(J$6,0,TRUE),ES_NA2_0!$A$10:$AQ$10,0)+1,FALSE))</f>
        <v/>
      </c>
      <c r="K65" s="232" t="str">
        <f>IF(ISNA(VLOOKUP($A65,ES_NA2_0!$A$10:$AQ$100,MATCH(FIXED(K$6,0,TRUE),ES_NA2_0!$A$10:$AQ$10,0)+1,FALSE)),"",VLOOKUP($A65,ES_NA2_0!$A$10:$AQ$100,MATCH(FIXED(K$6,0,TRUE),ES_NA2_0!$A$10:$AQ$10,0)+1,FALSE))</f>
        <v/>
      </c>
      <c r="L65" s="232" t="str">
        <f>IF(ISNA(VLOOKUP($A65,ES_NA2_0!$A$10:$AQ$100,MATCH(FIXED(L$6,0,TRUE),ES_NA2_0!$A$10:$AQ$10,0)+1,FALSE)),"",VLOOKUP($A65,ES_NA2_0!$A$10:$AQ$100,MATCH(FIXED(L$6,0,TRUE),ES_NA2_0!$A$10:$AQ$10,0)+1,FALSE))</f>
        <v/>
      </c>
      <c r="M65" s="232" t="str">
        <f>IF(ISNA(VLOOKUP($A65,ES_NA2_0!$A$10:$AQ$100,MATCH(FIXED(M$6,0,TRUE),ES_NA2_0!$A$10:$AQ$10,0)+1,FALSE)),"",VLOOKUP($A65,ES_NA2_0!$A$10:$AQ$100,MATCH(FIXED(M$6,0,TRUE),ES_NA2_0!$A$10:$AQ$10,0)+1,FALSE))</f>
        <v/>
      </c>
      <c r="N65" s="232" t="str">
        <f>IF(ISNA(VLOOKUP($A65,ES_NA2_0!$A$10:$AQ$100,MATCH(FIXED(N$6,0,TRUE),ES_NA2_0!$A$10:$AQ$10,0)+1,FALSE)),"",VLOOKUP($A65,ES_NA2_0!$A$10:$AQ$100,MATCH(FIXED(N$6,0,TRUE),ES_NA2_0!$A$10:$AQ$10,0)+1,FALSE))</f>
        <v/>
      </c>
      <c r="O65" s="232" t="str">
        <f>IF(ISNA(VLOOKUP($A65,ES_NA2_0!$A$10:$AQ$100,MATCH(FIXED(O$6,0,TRUE),ES_NA2_0!$A$10:$AQ$10,0)+1,FALSE)),"",VLOOKUP($A65,ES_NA2_0!$A$10:$AQ$100,MATCH(FIXED(O$6,0,TRUE),ES_NA2_0!$A$10:$AQ$10,0)+1,FALSE))</f>
        <v/>
      </c>
      <c r="P65" s="232" t="str">
        <f>IF(ISNA(VLOOKUP($A65,ES_NA2_0!$A$10:$AQ$100,MATCH(FIXED(P$6,0,TRUE),ES_NA2_0!$A$10:$AQ$10,0)+1,FALSE)),"",VLOOKUP($A65,ES_NA2_0!$A$10:$AQ$100,MATCH(FIXED(P$6,0,TRUE),ES_NA2_0!$A$10:$AQ$10,0)+1,FALSE))</f>
        <v/>
      </c>
      <c r="Q65" s="232" t="str">
        <f>IF(ISNA(VLOOKUP($A65,ES_NA2_0!$A$10:$AQ$100,MATCH(FIXED(Q$6,0,TRUE),ES_NA2_0!$A$10:$AQ$10,0)+1,FALSE)),"",VLOOKUP($A65,ES_NA2_0!$A$10:$AQ$100,MATCH(FIXED(Q$6,0,TRUE),ES_NA2_0!$A$10:$AQ$10,0)+1,FALSE))</f>
        <v/>
      </c>
      <c r="R65" s="232" t="str">
        <f>IF(ISNA(VLOOKUP($A65,ES_NA2_0!$A$10:$AQ$100,MATCH(FIXED(R$6,0,TRUE),ES_NA2_0!$A$10:$AQ$10,0)+1,FALSE)),"",VLOOKUP($A65,ES_NA2_0!$A$10:$AQ$100,MATCH(FIXED(R$6,0,TRUE),ES_NA2_0!$A$10:$AQ$10,0)+1,FALSE))</f>
        <v/>
      </c>
      <c r="S65" s="232" t="str">
        <f>IF(ISNA(VLOOKUP($A65,ES_NA2_0!$A$10:$AQ$100,MATCH(FIXED(S$6,0,TRUE),ES_NA2_0!$A$10:$AQ$10,0)+1,FALSE)),"",VLOOKUP($A65,ES_NA2_0!$A$10:$AQ$100,MATCH(FIXED(S$6,0,TRUE),ES_NA2_0!$A$10:$AQ$10,0)+1,FALSE))</f>
        <v/>
      </c>
      <c r="T65" s="232" t="str">
        <f>IF(ISNA(VLOOKUP($A65,ES_NA2_0!$A$10:$AQ$100,MATCH(FIXED(T$6,0,TRUE),ES_NA2_0!$A$10:$AQ$10,0)+1,FALSE)),"",VLOOKUP($A65,ES_NA2_0!$A$10:$AQ$100,MATCH(FIXED(T$6,0,TRUE),ES_NA2_0!$A$10:$AQ$10,0)+1,FALSE))</f>
        <v/>
      </c>
      <c r="U65" s="232" t="str">
        <f>IF(ISNA(VLOOKUP($A65,ES_NA2_0!$A$10:$AQ$100,MATCH(FIXED(U$6,0,TRUE),ES_NA2_0!$A$10:$AQ$10,0)+1,FALSE)),"",VLOOKUP($A65,ES_NA2_0!$A$10:$AQ$100,MATCH(FIXED(U$6,0,TRUE),ES_NA2_0!$A$10:$AQ$10,0)+1,FALSE))</f>
        <v/>
      </c>
      <c r="V65" s="232" t="str">
        <f>IF(ISNA(VLOOKUP($A65,ES_NA2_0!$A$10:$AQ$100,MATCH(FIXED(V$6,0,TRUE),ES_NA2_0!$A$10:$AQ$10,0)+1,FALSE)),"",VLOOKUP($A65,ES_NA2_0!$A$10:$AQ$100,MATCH(FIXED(V$6,0,TRUE),ES_NA2_0!$A$10:$AQ$10,0)+1,FALSE))</f>
        <v/>
      </c>
      <c r="W65" s="232" t="str">
        <f>IF(ISNA(VLOOKUP($A65,ES_NA2_0!$A$10:$AQ$100,MATCH(FIXED(W$6,0,TRUE),ES_NA2_0!$A$10:$AQ$10,0)+1,FALSE)),"",VLOOKUP($A65,ES_NA2_0!$A$10:$AQ$100,MATCH(FIXED(W$6,0,TRUE),ES_NA2_0!$A$10:$AQ$10,0)+1,FALSE))</f>
        <v/>
      </c>
    </row>
    <row r="66" spans="1:23">
      <c r="A66" s="230" t="str">
        <f>lookup!Z25</f>
        <v>Austria</v>
      </c>
      <c r="B66" s="232" t="str">
        <f>VLOOKUP(A66,lookup!$Z$2:$AA$77,2,FALSE)</f>
        <v>Αυστρία</v>
      </c>
      <c r="C66" s="232" t="str">
        <f>IF(ISNA(VLOOKUP($A66,ES_NA2_0!$A$10:$AQ$100,MATCH(FIXED(C$6,0,TRUE),ES_NA2_0!$A$10:$AQ$10,0)+1,FALSE)),"",VLOOKUP($A66,ES_NA2_0!$A$10:$AQ$100,MATCH(FIXED(C$6,0,TRUE),ES_NA2_0!$A$10:$AQ$10,0)+1,FALSE))</f>
        <v/>
      </c>
      <c r="D66" s="232" t="str">
        <f>IF(ISNA(VLOOKUP($A66,ES_NA2_0!$A$10:$AQ$100,MATCH(FIXED(D$6,0,TRUE),ES_NA2_0!$A$10:$AQ$10,0)+1,FALSE)),"",VLOOKUP($A66,ES_NA2_0!$A$10:$AQ$100,MATCH(FIXED(D$6,0,TRUE),ES_NA2_0!$A$10:$AQ$10,0)+1,FALSE))</f>
        <v/>
      </c>
      <c r="E66" s="232" t="str">
        <f>IF(ISNA(VLOOKUP($A66,ES_NA2_0!$A$10:$AQ$100,MATCH(FIXED(E$6,0,TRUE),ES_NA2_0!$A$10:$AQ$10,0)+1,FALSE)),"",VLOOKUP($A66,ES_NA2_0!$A$10:$AQ$100,MATCH(FIXED(E$6,0,TRUE),ES_NA2_0!$A$10:$AQ$10,0)+1,FALSE))</f>
        <v/>
      </c>
      <c r="F66" s="232" t="str">
        <f>IF(ISNA(VLOOKUP($A66,ES_NA2_0!$A$10:$AQ$100,MATCH(FIXED(F$6,0,TRUE),ES_NA2_0!$A$10:$AQ$10,0)+1,FALSE)),"",VLOOKUP($A66,ES_NA2_0!$A$10:$AQ$100,MATCH(FIXED(F$6,0,TRUE),ES_NA2_0!$A$10:$AQ$10,0)+1,FALSE))</f>
        <v/>
      </c>
      <c r="G66" s="232" t="str">
        <f>IF(ISNA(VLOOKUP($A66,ES_NA2_0!$A$10:$AQ$100,MATCH(FIXED(G$6,0,TRUE),ES_NA2_0!$A$10:$AQ$10,0)+1,FALSE)),"",VLOOKUP($A66,ES_NA2_0!$A$10:$AQ$100,MATCH(FIXED(G$6,0,TRUE),ES_NA2_0!$A$10:$AQ$10,0)+1,FALSE))</f>
        <v/>
      </c>
      <c r="H66" s="232" t="str">
        <f>IF(ISNA(VLOOKUP($A66,ES_NA2_0!$A$10:$AQ$100,MATCH(FIXED(H$6,0,TRUE),ES_NA2_0!$A$10:$AQ$10,0)+1,FALSE)),"",VLOOKUP($A66,ES_NA2_0!$A$10:$AQ$100,MATCH(FIXED(H$6,0,TRUE),ES_NA2_0!$A$10:$AQ$10,0)+1,FALSE))</f>
        <v/>
      </c>
      <c r="I66" s="232" t="str">
        <f>IF(ISNA(VLOOKUP($A66,ES_NA2_0!$A$10:$AQ$100,MATCH(FIXED(I$6,0,TRUE),ES_NA2_0!$A$10:$AQ$10,0)+1,FALSE)),"",VLOOKUP($A66,ES_NA2_0!$A$10:$AQ$100,MATCH(FIXED(I$6,0,TRUE),ES_NA2_0!$A$10:$AQ$10,0)+1,FALSE))</f>
        <v/>
      </c>
      <c r="J66" s="232" t="str">
        <f>IF(ISNA(VLOOKUP($A66,ES_NA2_0!$A$10:$AQ$100,MATCH(FIXED(J$6,0,TRUE),ES_NA2_0!$A$10:$AQ$10,0)+1,FALSE)),"",VLOOKUP($A66,ES_NA2_0!$A$10:$AQ$100,MATCH(FIXED(J$6,0,TRUE),ES_NA2_0!$A$10:$AQ$10,0)+1,FALSE))</f>
        <v/>
      </c>
      <c r="K66" s="232" t="str">
        <f>IF(ISNA(VLOOKUP($A66,ES_NA2_0!$A$10:$AQ$100,MATCH(FIXED(K$6,0,TRUE),ES_NA2_0!$A$10:$AQ$10,0)+1,FALSE)),"",VLOOKUP($A66,ES_NA2_0!$A$10:$AQ$100,MATCH(FIXED(K$6,0,TRUE),ES_NA2_0!$A$10:$AQ$10,0)+1,FALSE))</f>
        <v/>
      </c>
      <c r="L66" s="232" t="str">
        <f>IF(ISNA(VLOOKUP($A66,ES_NA2_0!$A$10:$AQ$100,MATCH(FIXED(L$6,0,TRUE),ES_NA2_0!$A$10:$AQ$10,0)+1,FALSE)),"",VLOOKUP($A66,ES_NA2_0!$A$10:$AQ$100,MATCH(FIXED(L$6,0,TRUE),ES_NA2_0!$A$10:$AQ$10,0)+1,FALSE))</f>
        <v/>
      </c>
      <c r="M66" s="232" t="str">
        <f>IF(ISNA(VLOOKUP($A66,ES_NA2_0!$A$10:$AQ$100,MATCH(FIXED(M$6,0,TRUE),ES_NA2_0!$A$10:$AQ$10,0)+1,FALSE)),"",VLOOKUP($A66,ES_NA2_0!$A$10:$AQ$100,MATCH(FIXED(M$6,0,TRUE),ES_NA2_0!$A$10:$AQ$10,0)+1,FALSE))</f>
        <v/>
      </c>
      <c r="N66" s="232" t="str">
        <f>IF(ISNA(VLOOKUP($A66,ES_NA2_0!$A$10:$AQ$100,MATCH(FIXED(N$6,0,TRUE),ES_NA2_0!$A$10:$AQ$10,0)+1,FALSE)),"",VLOOKUP($A66,ES_NA2_0!$A$10:$AQ$100,MATCH(FIXED(N$6,0,TRUE),ES_NA2_0!$A$10:$AQ$10,0)+1,FALSE))</f>
        <v/>
      </c>
      <c r="O66" s="232" t="str">
        <f>IF(ISNA(VLOOKUP($A66,ES_NA2_0!$A$10:$AQ$100,MATCH(FIXED(O$6,0,TRUE),ES_NA2_0!$A$10:$AQ$10,0)+1,FALSE)),"",VLOOKUP($A66,ES_NA2_0!$A$10:$AQ$100,MATCH(FIXED(O$6,0,TRUE),ES_NA2_0!$A$10:$AQ$10,0)+1,FALSE))</f>
        <v/>
      </c>
      <c r="P66" s="232" t="str">
        <f>IF(ISNA(VLOOKUP($A66,ES_NA2_0!$A$10:$AQ$100,MATCH(FIXED(P$6,0,TRUE),ES_NA2_0!$A$10:$AQ$10,0)+1,FALSE)),"",VLOOKUP($A66,ES_NA2_0!$A$10:$AQ$100,MATCH(FIXED(P$6,0,TRUE),ES_NA2_0!$A$10:$AQ$10,0)+1,FALSE))</f>
        <v/>
      </c>
      <c r="Q66" s="232" t="str">
        <f>IF(ISNA(VLOOKUP($A66,ES_NA2_0!$A$10:$AQ$100,MATCH(FIXED(Q$6,0,TRUE),ES_NA2_0!$A$10:$AQ$10,0)+1,FALSE)),"",VLOOKUP($A66,ES_NA2_0!$A$10:$AQ$100,MATCH(FIXED(Q$6,0,TRUE),ES_NA2_0!$A$10:$AQ$10,0)+1,FALSE))</f>
        <v/>
      </c>
      <c r="R66" s="232" t="str">
        <f>IF(ISNA(VLOOKUP($A66,ES_NA2_0!$A$10:$AQ$100,MATCH(FIXED(R$6,0,TRUE),ES_NA2_0!$A$10:$AQ$10,0)+1,FALSE)),"",VLOOKUP($A66,ES_NA2_0!$A$10:$AQ$100,MATCH(FIXED(R$6,0,TRUE),ES_NA2_0!$A$10:$AQ$10,0)+1,FALSE))</f>
        <v/>
      </c>
      <c r="S66" s="232" t="str">
        <f>IF(ISNA(VLOOKUP($A66,ES_NA2_0!$A$10:$AQ$100,MATCH(FIXED(S$6,0,TRUE),ES_NA2_0!$A$10:$AQ$10,0)+1,FALSE)),"",VLOOKUP($A66,ES_NA2_0!$A$10:$AQ$100,MATCH(FIXED(S$6,0,TRUE),ES_NA2_0!$A$10:$AQ$10,0)+1,FALSE))</f>
        <v/>
      </c>
      <c r="T66" s="232" t="str">
        <f>IF(ISNA(VLOOKUP($A66,ES_NA2_0!$A$10:$AQ$100,MATCH(FIXED(T$6,0,TRUE),ES_NA2_0!$A$10:$AQ$10,0)+1,FALSE)),"",VLOOKUP($A66,ES_NA2_0!$A$10:$AQ$100,MATCH(FIXED(T$6,0,TRUE),ES_NA2_0!$A$10:$AQ$10,0)+1,FALSE))</f>
        <v/>
      </c>
      <c r="U66" s="232" t="str">
        <f>IF(ISNA(VLOOKUP($A66,ES_NA2_0!$A$10:$AQ$100,MATCH(FIXED(U$6,0,TRUE),ES_NA2_0!$A$10:$AQ$10,0)+1,FALSE)),"",VLOOKUP($A66,ES_NA2_0!$A$10:$AQ$100,MATCH(FIXED(U$6,0,TRUE),ES_NA2_0!$A$10:$AQ$10,0)+1,FALSE))</f>
        <v/>
      </c>
      <c r="V66" s="232" t="str">
        <f>IF(ISNA(VLOOKUP($A66,ES_NA2_0!$A$10:$AQ$100,MATCH(FIXED(V$6,0,TRUE),ES_NA2_0!$A$10:$AQ$10,0)+1,FALSE)),"",VLOOKUP($A66,ES_NA2_0!$A$10:$AQ$100,MATCH(FIXED(V$6,0,TRUE),ES_NA2_0!$A$10:$AQ$10,0)+1,FALSE))</f>
        <v/>
      </c>
      <c r="W66" s="232" t="str">
        <f>IF(ISNA(VLOOKUP($A66,ES_NA2_0!$A$10:$AQ$100,MATCH(FIXED(W$6,0,TRUE),ES_NA2_0!$A$10:$AQ$10,0)+1,FALSE)),"",VLOOKUP($A66,ES_NA2_0!$A$10:$AQ$100,MATCH(FIXED(W$6,0,TRUE),ES_NA2_0!$A$10:$AQ$10,0)+1,FALSE))</f>
        <v/>
      </c>
    </row>
    <row r="67" spans="1:23">
      <c r="A67" s="230" t="str">
        <f>lookup!Z26</f>
        <v>Poland</v>
      </c>
      <c r="B67" s="232" t="str">
        <f>VLOOKUP(A67,lookup!$Z$2:$AA$77,2,FALSE)</f>
        <v>Πολωνία</v>
      </c>
      <c r="C67" s="232" t="str">
        <f>IF(ISNA(VLOOKUP($A67,ES_NA2_0!$A$10:$AQ$100,MATCH(FIXED(C$6,0,TRUE),ES_NA2_0!$A$10:$AQ$10,0)+1,FALSE)),"",VLOOKUP($A67,ES_NA2_0!$A$10:$AQ$100,MATCH(FIXED(C$6,0,TRUE),ES_NA2_0!$A$10:$AQ$10,0)+1,FALSE))</f>
        <v/>
      </c>
      <c r="D67" s="232" t="str">
        <f>IF(ISNA(VLOOKUP($A67,ES_NA2_0!$A$10:$AQ$100,MATCH(FIXED(D$6,0,TRUE),ES_NA2_0!$A$10:$AQ$10,0)+1,FALSE)),"",VLOOKUP($A67,ES_NA2_0!$A$10:$AQ$100,MATCH(FIXED(D$6,0,TRUE),ES_NA2_0!$A$10:$AQ$10,0)+1,FALSE))</f>
        <v/>
      </c>
      <c r="E67" s="232" t="str">
        <f>IF(ISNA(VLOOKUP($A67,ES_NA2_0!$A$10:$AQ$100,MATCH(FIXED(E$6,0,TRUE),ES_NA2_0!$A$10:$AQ$10,0)+1,FALSE)),"",VLOOKUP($A67,ES_NA2_0!$A$10:$AQ$100,MATCH(FIXED(E$6,0,TRUE),ES_NA2_0!$A$10:$AQ$10,0)+1,FALSE))</f>
        <v/>
      </c>
      <c r="F67" s="232" t="str">
        <f>IF(ISNA(VLOOKUP($A67,ES_NA2_0!$A$10:$AQ$100,MATCH(FIXED(F$6,0,TRUE),ES_NA2_0!$A$10:$AQ$10,0)+1,FALSE)),"",VLOOKUP($A67,ES_NA2_0!$A$10:$AQ$100,MATCH(FIXED(F$6,0,TRUE),ES_NA2_0!$A$10:$AQ$10,0)+1,FALSE))</f>
        <v/>
      </c>
      <c r="G67" s="232" t="str">
        <f>IF(ISNA(VLOOKUP($A67,ES_NA2_0!$A$10:$AQ$100,MATCH(FIXED(G$6,0,TRUE),ES_NA2_0!$A$10:$AQ$10,0)+1,FALSE)),"",VLOOKUP($A67,ES_NA2_0!$A$10:$AQ$100,MATCH(FIXED(G$6,0,TRUE),ES_NA2_0!$A$10:$AQ$10,0)+1,FALSE))</f>
        <v/>
      </c>
      <c r="H67" s="232" t="str">
        <f>IF(ISNA(VLOOKUP($A67,ES_NA2_0!$A$10:$AQ$100,MATCH(FIXED(H$6,0,TRUE),ES_NA2_0!$A$10:$AQ$10,0)+1,FALSE)),"",VLOOKUP($A67,ES_NA2_0!$A$10:$AQ$100,MATCH(FIXED(H$6,0,TRUE),ES_NA2_0!$A$10:$AQ$10,0)+1,FALSE))</f>
        <v/>
      </c>
      <c r="I67" s="232" t="str">
        <f>IF(ISNA(VLOOKUP($A67,ES_NA2_0!$A$10:$AQ$100,MATCH(FIXED(I$6,0,TRUE),ES_NA2_0!$A$10:$AQ$10,0)+1,FALSE)),"",VLOOKUP($A67,ES_NA2_0!$A$10:$AQ$100,MATCH(FIXED(I$6,0,TRUE),ES_NA2_0!$A$10:$AQ$10,0)+1,FALSE))</f>
        <v/>
      </c>
      <c r="J67" s="232" t="str">
        <f>IF(ISNA(VLOOKUP($A67,ES_NA2_0!$A$10:$AQ$100,MATCH(FIXED(J$6,0,TRUE),ES_NA2_0!$A$10:$AQ$10,0)+1,FALSE)),"",VLOOKUP($A67,ES_NA2_0!$A$10:$AQ$100,MATCH(FIXED(J$6,0,TRUE),ES_NA2_0!$A$10:$AQ$10,0)+1,FALSE))</f>
        <v/>
      </c>
      <c r="K67" s="232" t="str">
        <f>IF(ISNA(VLOOKUP($A67,ES_NA2_0!$A$10:$AQ$100,MATCH(FIXED(K$6,0,TRUE),ES_NA2_0!$A$10:$AQ$10,0)+1,FALSE)),"",VLOOKUP($A67,ES_NA2_0!$A$10:$AQ$100,MATCH(FIXED(K$6,0,TRUE),ES_NA2_0!$A$10:$AQ$10,0)+1,FALSE))</f>
        <v/>
      </c>
      <c r="L67" s="232" t="str">
        <f>IF(ISNA(VLOOKUP($A67,ES_NA2_0!$A$10:$AQ$100,MATCH(FIXED(L$6,0,TRUE),ES_NA2_0!$A$10:$AQ$10,0)+1,FALSE)),"",VLOOKUP($A67,ES_NA2_0!$A$10:$AQ$100,MATCH(FIXED(L$6,0,TRUE),ES_NA2_0!$A$10:$AQ$10,0)+1,FALSE))</f>
        <v/>
      </c>
      <c r="M67" s="232" t="str">
        <f>IF(ISNA(VLOOKUP($A67,ES_NA2_0!$A$10:$AQ$100,MATCH(FIXED(M$6,0,TRUE),ES_NA2_0!$A$10:$AQ$10,0)+1,FALSE)),"",VLOOKUP($A67,ES_NA2_0!$A$10:$AQ$100,MATCH(FIXED(M$6,0,TRUE),ES_NA2_0!$A$10:$AQ$10,0)+1,FALSE))</f>
        <v/>
      </c>
      <c r="N67" s="232" t="str">
        <f>IF(ISNA(VLOOKUP($A67,ES_NA2_0!$A$10:$AQ$100,MATCH(FIXED(N$6,0,TRUE),ES_NA2_0!$A$10:$AQ$10,0)+1,FALSE)),"",VLOOKUP($A67,ES_NA2_0!$A$10:$AQ$100,MATCH(FIXED(N$6,0,TRUE),ES_NA2_0!$A$10:$AQ$10,0)+1,FALSE))</f>
        <v/>
      </c>
      <c r="O67" s="232" t="str">
        <f>IF(ISNA(VLOOKUP($A67,ES_NA2_0!$A$10:$AQ$100,MATCH(FIXED(O$6,0,TRUE),ES_NA2_0!$A$10:$AQ$10,0)+1,FALSE)),"",VLOOKUP($A67,ES_NA2_0!$A$10:$AQ$100,MATCH(FIXED(O$6,0,TRUE),ES_NA2_0!$A$10:$AQ$10,0)+1,FALSE))</f>
        <v/>
      </c>
      <c r="P67" s="232" t="str">
        <f>IF(ISNA(VLOOKUP($A67,ES_NA2_0!$A$10:$AQ$100,MATCH(FIXED(P$6,0,TRUE),ES_NA2_0!$A$10:$AQ$10,0)+1,FALSE)),"",VLOOKUP($A67,ES_NA2_0!$A$10:$AQ$100,MATCH(FIXED(P$6,0,TRUE),ES_NA2_0!$A$10:$AQ$10,0)+1,FALSE))</f>
        <v/>
      </c>
      <c r="Q67" s="232" t="str">
        <f>IF(ISNA(VLOOKUP($A67,ES_NA2_0!$A$10:$AQ$100,MATCH(FIXED(Q$6,0,TRUE),ES_NA2_0!$A$10:$AQ$10,0)+1,FALSE)),"",VLOOKUP($A67,ES_NA2_0!$A$10:$AQ$100,MATCH(FIXED(Q$6,0,TRUE),ES_NA2_0!$A$10:$AQ$10,0)+1,FALSE))</f>
        <v/>
      </c>
      <c r="R67" s="232" t="str">
        <f>IF(ISNA(VLOOKUP($A67,ES_NA2_0!$A$10:$AQ$100,MATCH(FIXED(R$6,0,TRUE),ES_NA2_0!$A$10:$AQ$10,0)+1,FALSE)),"",VLOOKUP($A67,ES_NA2_0!$A$10:$AQ$100,MATCH(FIXED(R$6,0,TRUE),ES_NA2_0!$A$10:$AQ$10,0)+1,FALSE))</f>
        <v/>
      </c>
      <c r="S67" s="232" t="str">
        <f>IF(ISNA(VLOOKUP($A67,ES_NA2_0!$A$10:$AQ$100,MATCH(FIXED(S$6,0,TRUE),ES_NA2_0!$A$10:$AQ$10,0)+1,FALSE)),"",VLOOKUP($A67,ES_NA2_0!$A$10:$AQ$100,MATCH(FIXED(S$6,0,TRUE),ES_NA2_0!$A$10:$AQ$10,0)+1,FALSE))</f>
        <v/>
      </c>
      <c r="T67" s="232" t="str">
        <f>IF(ISNA(VLOOKUP($A67,ES_NA2_0!$A$10:$AQ$100,MATCH(FIXED(T$6,0,TRUE),ES_NA2_0!$A$10:$AQ$10,0)+1,FALSE)),"",VLOOKUP($A67,ES_NA2_0!$A$10:$AQ$100,MATCH(FIXED(T$6,0,TRUE),ES_NA2_0!$A$10:$AQ$10,0)+1,FALSE))</f>
        <v/>
      </c>
      <c r="U67" s="232" t="str">
        <f>IF(ISNA(VLOOKUP($A67,ES_NA2_0!$A$10:$AQ$100,MATCH(FIXED(U$6,0,TRUE),ES_NA2_0!$A$10:$AQ$10,0)+1,FALSE)),"",VLOOKUP($A67,ES_NA2_0!$A$10:$AQ$100,MATCH(FIXED(U$6,0,TRUE),ES_NA2_0!$A$10:$AQ$10,0)+1,FALSE))</f>
        <v/>
      </c>
      <c r="V67" s="232" t="str">
        <f>IF(ISNA(VLOOKUP($A67,ES_NA2_0!$A$10:$AQ$100,MATCH(FIXED(V$6,0,TRUE),ES_NA2_0!$A$10:$AQ$10,0)+1,FALSE)),"",VLOOKUP($A67,ES_NA2_0!$A$10:$AQ$100,MATCH(FIXED(V$6,0,TRUE),ES_NA2_0!$A$10:$AQ$10,0)+1,FALSE))</f>
        <v/>
      </c>
      <c r="W67" s="232" t="str">
        <f>IF(ISNA(VLOOKUP($A67,ES_NA2_0!$A$10:$AQ$100,MATCH(FIXED(W$6,0,TRUE),ES_NA2_0!$A$10:$AQ$10,0)+1,FALSE)),"",VLOOKUP($A67,ES_NA2_0!$A$10:$AQ$100,MATCH(FIXED(W$6,0,TRUE),ES_NA2_0!$A$10:$AQ$10,0)+1,FALSE))</f>
        <v/>
      </c>
    </row>
    <row r="68" spans="1:23">
      <c r="A68" s="230" t="str">
        <f>lookup!Z27</f>
        <v>Portugal</v>
      </c>
      <c r="B68" s="232" t="str">
        <f>VLOOKUP(A68,lookup!$Z$2:$AA$77,2,FALSE)</f>
        <v>Πορτογαλία</v>
      </c>
      <c r="C68" s="232" t="str">
        <f>IF(ISNA(VLOOKUP($A68,ES_NA2_0!$A$10:$AQ$100,MATCH(FIXED(C$6,0,TRUE),ES_NA2_0!$A$10:$AQ$10,0)+1,FALSE)),"",VLOOKUP($A68,ES_NA2_0!$A$10:$AQ$100,MATCH(FIXED(C$6,0,TRUE),ES_NA2_0!$A$10:$AQ$10,0)+1,FALSE))</f>
        <v/>
      </c>
      <c r="D68" s="232" t="str">
        <f>IF(ISNA(VLOOKUP($A68,ES_NA2_0!$A$10:$AQ$100,MATCH(FIXED(D$6,0,TRUE),ES_NA2_0!$A$10:$AQ$10,0)+1,FALSE)),"",VLOOKUP($A68,ES_NA2_0!$A$10:$AQ$100,MATCH(FIXED(D$6,0,TRUE),ES_NA2_0!$A$10:$AQ$10,0)+1,FALSE))</f>
        <v/>
      </c>
      <c r="E68" s="232" t="str">
        <f>IF(ISNA(VLOOKUP($A68,ES_NA2_0!$A$10:$AQ$100,MATCH(FIXED(E$6,0,TRUE),ES_NA2_0!$A$10:$AQ$10,0)+1,FALSE)),"",VLOOKUP($A68,ES_NA2_0!$A$10:$AQ$100,MATCH(FIXED(E$6,0,TRUE),ES_NA2_0!$A$10:$AQ$10,0)+1,FALSE))</f>
        <v/>
      </c>
      <c r="F68" s="232" t="str">
        <f>IF(ISNA(VLOOKUP($A68,ES_NA2_0!$A$10:$AQ$100,MATCH(FIXED(F$6,0,TRUE),ES_NA2_0!$A$10:$AQ$10,0)+1,FALSE)),"",VLOOKUP($A68,ES_NA2_0!$A$10:$AQ$100,MATCH(FIXED(F$6,0,TRUE),ES_NA2_0!$A$10:$AQ$10,0)+1,FALSE))</f>
        <v/>
      </c>
      <c r="G68" s="232" t="str">
        <f>IF(ISNA(VLOOKUP($A68,ES_NA2_0!$A$10:$AQ$100,MATCH(FIXED(G$6,0,TRUE),ES_NA2_0!$A$10:$AQ$10,0)+1,FALSE)),"",VLOOKUP($A68,ES_NA2_0!$A$10:$AQ$100,MATCH(FIXED(G$6,0,TRUE),ES_NA2_0!$A$10:$AQ$10,0)+1,FALSE))</f>
        <v/>
      </c>
      <c r="H68" s="232" t="str">
        <f>IF(ISNA(VLOOKUP($A68,ES_NA2_0!$A$10:$AQ$100,MATCH(FIXED(H$6,0,TRUE),ES_NA2_0!$A$10:$AQ$10,0)+1,FALSE)),"",VLOOKUP($A68,ES_NA2_0!$A$10:$AQ$100,MATCH(FIXED(H$6,0,TRUE),ES_NA2_0!$A$10:$AQ$10,0)+1,FALSE))</f>
        <v/>
      </c>
      <c r="I68" s="232" t="str">
        <f>IF(ISNA(VLOOKUP($A68,ES_NA2_0!$A$10:$AQ$100,MATCH(FIXED(I$6,0,TRUE),ES_NA2_0!$A$10:$AQ$10,0)+1,FALSE)),"",VLOOKUP($A68,ES_NA2_0!$A$10:$AQ$100,MATCH(FIXED(I$6,0,TRUE),ES_NA2_0!$A$10:$AQ$10,0)+1,FALSE))</f>
        <v/>
      </c>
      <c r="J68" s="232" t="str">
        <f>IF(ISNA(VLOOKUP($A68,ES_NA2_0!$A$10:$AQ$100,MATCH(FIXED(J$6,0,TRUE),ES_NA2_0!$A$10:$AQ$10,0)+1,FALSE)),"",VLOOKUP($A68,ES_NA2_0!$A$10:$AQ$100,MATCH(FIXED(J$6,0,TRUE),ES_NA2_0!$A$10:$AQ$10,0)+1,FALSE))</f>
        <v/>
      </c>
      <c r="K68" s="232" t="str">
        <f>IF(ISNA(VLOOKUP($A68,ES_NA2_0!$A$10:$AQ$100,MATCH(FIXED(K$6,0,TRUE),ES_NA2_0!$A$10:$AQ$10,0)+1,FALSE)),"",VLOOKUP($A68,ES_NA2_0!$A$10:$AQ$100,MATCH(FIXED(K$6,0,TRUE),ES_NA2_0!$A$10:$AQ$10,0)+1,FALSE))</f>
        <v/>
      </c>
      <c r="L68" s="232" t="str">
        <f>IF(ISNA(VLOOKUP($A68,ES_NA2_0!$A$10:$AQ$100,MATCH(FIXED(L$6,0,TRUE),ES_NA2_0!$A$10:$AQ$10,0)+1,FALSE)),"",VLOOKUP($A68,ES_NA2_0!$A$10:$AQ$100,MATCH(FIXED(L$6,0,TRUE),ES_NA2_0!$A$10:$AQ$10,0)+1,FALSE))</f>
        <v/>
      </c>
      <c r="M68" s="232" t="str">
        <f>IF(ISNA(VLOOKUP($A68,ES_NA2_0!$A$10:$AQ$100,MATCH(FIXED(M$6,0,TRUE),ES_NA2_0!$A$10:$AQ$10,0)+1,FALSE)),"",VLOOKUP($A68,ES_NA2_0!$A$10:$AQ$100,MATCH(FIXED(M$6,0,TRUE),ES_NA2_0!$A$10:$AQ$10,0)+1,FALSE))</f>
        <v/>
      </c>
      <c r="N68" s="232" t="str">
        <f>IF(ISNA(VLOOKUP($A68,ES_NA2_0!$A$10:$AQ$100,MATCH(FIXED(N$6,0,TRUE),ES_NA2_0!$A$10:$AQ$10,0)+1,FALSE)),"",VLOOKUP($A68,ES_NA2_0!$A$10:$AQ$100,MATCH(FIXED(N$6,0,TRUE),ES_NA2_0!$A$10:$AQ$10,0)+1,FALSE))</f>
        <v/>
      </c>
      <c r="O68" s="232" t="str">
        <f>IF(ISNA(VLOOKUP($A68,ES_NA2_0!$A$10:$AQ$100,MATCH(FIXED(O$6,0,TRUE),ES_NA2_0!$A$10:$AQ$10,0)+1,FALSE)),"",VLOOKUP($A68,ES_NA2_0!$A$10:$AQ$100,MATCH(FIXED(O$6,0,TRUE),ES_NA2_0!$A$10:$AQ$10,0)+1,FALSE))</f>
        <v/>
      </c>
      <c r="P68" s="232" t="str">
        <f>IF(ISNA(VLOOKUP($A68,ES_NA2_0!$A$10:$AQ$100,MATCH(FIXED(P$6,0,TRUE),ES_NA2_0!$A$10:$AQ$10,0)+1,FALSE)),"",VLOOKUP($A68,ES_NA2_0!$A$10:$AQ$100,MATCH(FIXED(P$6,0,TRUE),ES_NA2_0!$A$10:$AQ$10,0)+1,FALSE))</f>
        <v/>
      </c>
      <c r="Q68" s="232" t="str">
        <f>IF(ISNA(VLOOKUP($A68,ES_NA2_0!$A$10:$AQ$100,MATCH(FIXED(Q$6,0,TRUE),ES_NA2_0!$A$10:$AQ$10,0)+1,FALSE)),"",VLOOKUP($A68,ES_NA2_0!$A$10:$AQ$100,MATCH(FIXED(Q$6,0,TRUE),ES_NA2_0!$A$10:$AQ$10,0)+1,FALSE))</f>
        <v/>
      </c>
      <c r="R68" s="232" t="str">
        <f>IF(ISNA(VLOOKUP($A68,ES_NA2_0!$A$10:$AQ$100,MATCH(FIXED(R$6,0,TRUE),ES_NA2_0!$A$10:$AQ$10,0)+1,FALSE)),"",VLOOKUP($A68,ES_NA2_0!$A$10:$AQ$100,MATCH(FIXED(R$6,0,TRUE),ES_NA2_0!$A$10:$AQ$10,0)+1,FALSE))</f>
        <v/>
      </c>
      <c r="S68" s="232" t="str">
        <f>IF(ISNA(VLOOKUP($A68,ES_NA2_0!$A$10:$AQ$100,MATCH(FIXED(S$6,0,TRUE),ES_NA2_0!$A$10:$AQ$10,0)+1,FALSE)),"",VLOOKUP($A68,ES_NA2_0!$A$10:$AQ$100,MATCH(FIXED(S$6,0,TRUE),ES_NA2_0!$A$10:$AQ$10,0)+1,FALSE))</f>
        <v/>
      </c>
      <c r="T68" s="232" t="str">
        <f>IF(ISNA(VLOOKUP($A68,ES_NA2_0!$A$10:$AQ$100,MATCH(FIXED(T$6,0,TRUE),ES_NA2_0!$A$10:$AQ$10,0)+1,FALSE)),"",VLOOKUP($A68,ES_NA2_0!$A$10:$AQ$100,MATCH(FIXED(T$6,0,TRUE),ES_NA2_0!$A$10:$AQ$10,0)+1,FALSE))</f>
        <v/>
      </c>
      <c r="U68" s="232" t="str">
        <f>IF(ISNA(VLOOKUP($A68,ES_NA2_0!$A$10:$AQ$100,MATCH(FIXED(U$6,0,TRUE),ES_NA2_0!$A$10:$AQ$10,0)+1,FALSE)),"",VLOOKUP($A68,ES_NA2_0!$A$10:$AQ$100,MATCH(FIXED(U$6,0,TRUE),ES_NA2_0!$A$10:$AQ$10,0)+1,FALSE))</f>
        <v/>
      </c>
      <c r="V68" s="232" t="str">
        <f>IF(ISNA(VLOOKUP($A68,ES_NA2_0!$A$10:$AQ$100,MATCH(FIXED(V$6,0,TRUE),ES_NA2_0!$A$10:$AQ$10,0)+1,FALSE)),"",VLOOKUP($A68,ES_NA2_0!$A$10:$AQ$100,MATCH(FIXED(V$6,0,TRUE),ES_NA2_0!$A$10:$AQ$10,0)+1,FALSE))</f>
        <v/>
      </c>
      <c r="W68" s="232" t="str">
        <f>IF(ISNA(VLOOKUP($A68,ES_NA2_0!$A$10:$AQ$100,MATCH(FIXED(W$6,0,TRUE),ES_NA2_0!$A$10:$AQ$10,0)+1,FALSE)),"",VLOOKUP($A68,ES_NA2_0!$A$10:$AQ$100,MATCH(FIXED(W$6,0,TRUE),ES_NA2_0!$A$10:$AQ$10,0)+1,FALSE))</f>
        <v/>
      </c>
    </row>
    <row r="69" spans="1:23">
      <c r="A69" s="230" t="str">
        <f>lookup!Z28</f>
        <v>Romania</v>
      </c>
      <c r="B69" s="232" t="str">
        <f>VLOOKUP(A69,lookup!$Z$2:$AA$77,2,FALSE)</f>
        <v>Ρουμανία</v>
      </c>
      <c r="C69" s="232" t="str">
        <f>IF(ISNA(VLOOKUP($A69,ES_NA2_0!$A$10:$AQ$100,MATCH(FIXED(C$6,0,TRUE),ES_NA2_0!$A$10:$AQ$10,0)+1,FALSE)),"",VLOOKUP($A69,ES_NA2_0!$A$10:$AQ$100,MATCH(FIXED(C$6,0,TRUE),ES_NA2_0!$A$10:$AQ$10,0)+1,FALSE))</f>
        <v/>
      </c>
      <c r="D69" s="232" t="str">
        <f>IF(ISNA(VLOOKUP($A69,ES_NA2_0!$A$10:$AQ$100,MATCH(FIXED(D$6,0,TRUE),ES_NA2_0!$A$10:$AQ$10,0)+1,FALSE)),"",VLOOKUP($A69,ES_NA2_0!$A$10:$AQ$100,MATCH(FIXED(D$6,0,TRUE),ES_NA2_0!$A$10:$AQ$10,0)+1,FALSE))</f>
        <v/>
      </c>
      <c r="E69" s="232" t="str">
        <f>IF(ISNA(VLOOKUP($A69,ES_NA2_0!$A$10:$AQ$100,MATCH(FIXED(E$6,0,TRUE),ES_NA2_0!$A$10:$AQ$10,0)+1,FALSE)),"",VLOOKUP($A69,ES_NA2_0!$A$10:$AQ$100,MATCH(FIXED(E$6,0,TRUE),ES_NA2_0!$A$10:$AQ$10,0)+1,FALSE))</f>
        <v/>
      </c>
      <c r="F69" s="232" t="str">
        <f>IF(ISNA(VLOOKUP($A69,ES_NA2_0!$A$10:$AQ$100,MATCH(FIXED(F$6,0,TRUE),ES_NA2_0!$A$10:$AQ$10,0)+1,FALSE)),"",VLOOKUP($A69,ES_NA2_0!$A$10:$AQ$100,MATCH(FIXED(F$6,0,TRUE),ES_NA2_0!$A$10:$AQ$10,0)+1,FALSE))</f>
        <v/>
      </c>
      <c r="G69" s="232" t="str">
        <f>IF(ISNA(VLOOKUP($A69,ES_NA2_0!$A$10:$AQ$100,MATCH(FIXED(G$6,0,TRUE),ES_NA2_0!$A$10:$AQ$10,0)+1,FALSE)),"",VLOOKUP($A69,ES_NA2_0!$A$10:$AQ$100,MATCH(FIXED(G$6,0,TRUE),ES_NA2_0!$A$10:$AQ$10,0)+1,FALSE))</f>
        <v/>
      </c>
      <c r="H69" s="232" t="str">
        <f>IF(ISNA(VLOOKUP($A69,ES_NA2_0!$A$10:$AQ$100,MATCH(FIXED(H$6,0,TRUE),ES_NA2_0!$A$10:$AQ$10,0)+1,FALSE)),"",VLOOKUP($A69,ES_NA2_0!$A$10:$AQ$100,MATCH(FIXED(H$6,0,TRUE),ES_NA2_0!$A$10:$AQ$10,0)+1,FALSE))</f>
        <v/>
      </c>
      <c r="I69" s="232" t="str">
        <f>IF(ISNA(VLOOKUP($A69,ES_NA2_0!$A$10:$AQ$100,MATCH(FIXED(I$6,0,TRUE),ES_NA2_0!$A$10:$AQ$10,0)+1,FALSE)),"",VLOOKUP($A69,ES_NA2_0!$A$10:$AQ$100,MATCH(FIXED(I$6,0,TRUE),ES_NA2_0!$A$10:$AQ$10,0)+1,FALSE))</f>
        <v/>
      </c>
      <c r="J69" s="232" t="str">
        <f>IF(ISNA(VLOOKUP($A69,ES_NA2_0!$A$10:$AQ$100,MATCH(FIXED(J$6,0,TRUE),ES_NA2_0!$A$10:$AQ$10,0)+1,FALSE)),"",VLOOKUP($A69,ES_NA2_0!$A$10:$AQ$100,MATCH(FIXED(J$6,0,TRUE),ES_NA2_0!$A$10:$AQ$10,0)+1,FALSE))</f>
        <v/>
      </c>
      <c r="K69" s="232" t="str">
        <f>IF(ISNA(VLOOKUP($A69,ES_NA2_0!$A$10:$AQ$100,MATCH(FIXED(K$6,0,TRUE),ES_NA2_0!$A$10:$AQ$10,0)+1,FALSE)),"",VLOOKUP($A69,ES_NA2_0!$A$10:$AQ$100,MATCH(FIXED(K$6,0,TRUE),ES_NA2_0!$A$10:$AQ$10,0)+1,FALSE))</f>
        <v/>
      </c>
      <c r="L69" s="232" t="str">
        <f>IF(ISNA(VLOOKUP($A69,ES_NA2_0!$A$10:$AQ$100,MATCH(FIXED(L$6,0,TRUE),ES_NA2_0!$A$10:$AQ$10,0)+1,FALSE)),"",VLOOKUP($A69,ES_NA2_0!$A$10:$AQ$100,MATCH(FIXED(L$6,0,TRUE),ES_NA2_0!$A$10:$AQ$10,0)+1,FALSE))</f>
        <v/>
      </c>
      <c r="M69" s="232" t="str">
        <f>IF(ISNA(VLOOKUP($A69,ES_NA2_0!$A$10:$AQ$100,MATCH(FIXED(M$6,0,TRUE),ES_NA2_0!$A$10:$AQ$10,0)+1,FALSE)),"",VLOOKUP($A69,ES_NA2_0!$A$10:$AQ$100,MATCH(FIXED(M$6,0,TRUE),ES_NA2_0!$A$10:$AQ$10,0)+1,FALSE))</f>
        <v/>
      </c>
      <c r="N69" s="232" t="str">
        <f>IF(ISNA(VLOOKUP($A69,ES_NA2_0!$A$10:$AQ$100,MATCH(FIXED(N$6,0,TRUE),ES_NA2_0!$A$10:$AQ$10,0)+1,FALSE)),"",VLOOKUP($A69,ES_NA2_0!$A$10:$AQ$100,MATCH(FIXED(N$6,0,TRUE),ES_NA2_0!$A$10:$AQ$10,0)+1,FALSE))</f>
        <v/>
      </c>
      <c r="O69" s="232" t="str">
        <f>IF(ISNA(VLOOKUP($A69,ES_NA2_0!$A$10:$AQ$100,MATCH(FIXED(O$6,0,TRUE),ES_NA2_0!$A$10:$AQ$10,0)+1,FALSE)),"",VLOOKUP($A69,ES_NA2_0!$A$10:$AQ$100,MATCH(FIXED(O$6,0,TRUE),ES_NA2_0!$A$10:$AQ$10,0)+1,FALSE))</f>
        <v/>
      </c>
      <c r="P69" s="232" t="str">
        <f>IF(ISNA(VLOOKUP($A69,ES_NA2_0!$A$10:$AQ$100,MATCH(FIXED(P$6,0,TRUE),ES_NA2_0!$A$10:$AQ$10,0)+1,FALSE)),"",VLOOKUP($A69,ES_NA2_0!$A$10:$AQ$100,MATCH(FIXED(P$6,0,TRUE),ES_NA2_0!$A$10:$AQ$10,0)+1,FALSE))</f>
        <v/>
      </c>
      <c r="Q69" s="232" t="str">
        <f>IF(ISNA(VLOOKUP($A69,ES_NA2_0!$A$10:$AQ$100,MATCH(FIXED(Q$6,0,TRUE),ES_NA2_0!$A$10:$AQ$10,0)+1,FALSE)),"",VLOOKUP($A69,ES_NA2_0!$A$10:$AQ$100,MATCH(FIXED(Q$6,0,TRUE),ES_NA2_0!$A$10:$AQ$10,0)+1,FALSE))</f>
        <v/>
      </c>
      <c r="R69" s="232" t="str">
        <f>IF(ISNA(VLOOKUP($A69,ES_NA2_0!$A$10:$AQ$100,MATCH(FIXED(R$6,0,TRUE),ES_NA2_0!$A$10:$AQ$10,0)+1,FALSE)),"",VLOOKUP($A69,ES_NA2_0!$A$10:$AQ$100,MATCH(FIXED(R$6,0,TRUE),ES_NA2_0!$A$10:$AQ$10,0)+1,FALSE))</f>
        <v/>
      </c>
      <c r="S69" s="232" t="str">
        <f>IF(ISNA(VLOOKUP($A69,ES_NA2_0!$A$10:$AQ$100,MATCH(FIXED(S$6,0,TRUE),ES_NA2_0!$A$10:$AQ$10,0)+1,FALSE)),"",VLOOKUP($A69,ES_NA2_0!$A$10:$AQ$100,MATCH(FIXED(S$6,0,TRUE),ES_NA2_0!$A$10:$AQ$10,0)+1,FALSE))</f>
        <v/>
      </c>
      <c r="T69" s="232" t="str">
        <f>IF(ISNA(VLOOKUP($A69,ES_NA2_0!$A$10:$AQ$100,MATCH(FIXED(T$6,0,TRUE),ES_NA2_0!$A$10:$AQ$10,0)+1,FALSE)),"",VLOOKUP($A69,ES_NA2_0!$A$10:$AQ$100,MATCH(FIXED(T$6,0,TRUE),ES_NA2_0!$A$10:$AQ$10,0)+1,FALSE))</f>
        <v/>
      </c>
      <c r="U69" s="232" t="str">
        <f>IF(ISNA(VLOOKUP($A69,ES_NA2_0!$A$10:$AQ$100,MATCH(FIXED(U$6,0,TRUE),ES_NA2_0!$A$10:$AQ$10,0)+1,FALSE)),"",VLOOKUP($A69,ES_NA2_0!$A$10:$AQ$100,MATCH(FIXED(U$6,0,TRUE),ES_NA2_0!$A$10:$AQ$10,0)+1,FALSE))</f>
        <v/>
      </c>
      <c r="V69" s="232" t="str">
        <f>IF(ISNA(VLOOKUP($A69,ES_NA2_0!$A$10:$AQ$100,MATCH(FIXED(V$6,0,TRUE),ES_NA2_0!$A$10:$AQ$10,0)+1,FALSE)),"",VLOOKUP($A69,ES_NA2_0!$A$10:$AQ$100,MATCH(FIXED(V$6,0,TRUE),ES_NA2_0!$A$10:$AQ$10,0)+1,FALSE))</f>
        <v/>
      </c>
      <c r="W69" s="232" t="str">
        <f>IF(ISNA(VLOOKUP($A69,ES_NA2_0!$A$10:$AQ$100,MATCH(FIXED(W$6,0,TRUE),ES_NA2_0!$A$10:$AQ$10,0)+1,FALSE)),"",VLOOKUP($A69,ES_NA2_0!$A$10:$AQ$100,MATCH(FIXED(W$6,0,TRUE),ES_NA2_0!$A$10:$AQ$10,0)+1,FALSE))</f>
        <v/>
      </c>
    </row>
    <row r="70" spans="1:23">
      <c r="A70" s="230" t="str">
        <f>lookup!Z29</f>
        <v>Slovenia</v>
      </c>
      <c r="B70" s="232" t="str">
        <f>VLOOKUP(A70,lookup!$Z$2:$AA$77,2,FALSE)</f>
        <v>Σλοβενία</v>
      </c>
      <c r="C70" s="232" t="str">
        <f>IF(ISNA(VLOOKUP($A70,ES_NA2_0!$A$10:$AQ$100,MATCH(FIXED(C$6,0,TRUE),ES_NA2_0!$A$10:$AQ$10,0)+1,FALSE)),"",VLOOKUP($A70,ES_NA2_0!$A$10:$AQ$100,MATCH(FIXED(C$6,0,TRUE),ES_NA2_0!$A$10:$AQ$10,0)+1,FALSE))</f>
        <v/>
      </c>
      <c r="D70" s="232" t="str">
        <f>IF(ISNA(VLOOKUP($A70,ES_NA2_0!$A$10:$AQ$100,MATCH(FIXED(D$6,0,TRUE),ES_NA2_0!$A$10:$AQ$10,0)+1,FALSE)),"",VLOOKUP($A70,ES_NA2_0!$A$10:$AQ$100,MATCH(FIXED(D$6,0,TRUE),ES_NA2_0!$A$10:$AQ$10,0)+1,FALSE))</f>
        <v/>
      </c>
      <c r="E70" s="232" t="str">
        <f>IF(ISNA(VLOOKUP($A70,ES_NA2_0!$A$10:$AQ$100,MATCH(FIXED(E$6,0,TRUE),ES_NA2_0!$A$10:$AQ$10,0)+1,FALSE)),"",VLOOKUP($A70,ES_NA2_0!$A$10:$AQ$100,MATCH(FIXED(E$6,0,TRUE),ES_NA2_0!$A$10:$AQ$10,0)+1,FALSE))</f>
        <v/>
      </c>
      <c r="F70" s="232" t="str">
        <f>IF(ISNA(VLOOKUP($A70,ES_NA2_0!$A$10:$AQ$100,MATCH(FIXED(F$6,0,TRUE),ES_NA2_0!$A$10:$AQ$10,0)+1,FALSE)),"",VLOOKUP($A70,ES_NA2_0!$A$10:$AQ$100,MATCH(FIXED(F$6,0,TRUE),ES_NA2_0!$A$10:$AQ$10,0)+1,FALSE))</f>
        <v/>
      </c>
      <c r="G70" s="232" t="str">
        <f>IF(ISNA(VLOOKUP($A70,ES_NA2_0!$A$10:$AQ$100,MATCH(FIXED(G$6,0,TRUE),ES_NA2_0!$A$10:$AQ$10,0)+1,FALSE)),"",VLOOKUP($A70,ES_NA2_0!$A$10:$AQ$100,MATCH(FIXED(G$6,0,TRUE),ES_NA2_0!$A$10:$AQ$10,0)+1,FALSE))</f>
        <v/>
      </c>
      <c r="H70" s="232" t="str">
        <f>IF(ISNA(VLOOKUP($A70,ES_NA2_0!$A$10:$AQ$100,MATCH(FIXED(H$6,0,TRUE),ES_NA2_0!$A$10:$AQ$10,0)+1,FALSE)),"",VLOOKUP($A70,ES_NA2_0!$A$10:$AQ$100,MATCH(FIXED(H$6,0,TRUE),ES_NA2_0!$A$10:$AQ$10,0)+1,FALSE))</f>
        <v/>
      </c>
      <c r="I70" s="232" t="str">
        <f>IF(ISNA(VLOOKUP($A70,ES_NA2_0!$A$10:$AQ$100,MATCH(FIXED(I$6,0,TRUE),ES_NA2_0!$A$10:$AQ$10,0)+1,FALSE)),"",VLOOKUP($A70,ES_NA2_0!$A$10:$AQ$100,MATCH(FIXED(I$6,0,TRUE),ES_NA2_0!$A$10:$AQ$10,0)+1,FALSE))</f>
        <v/>
      </c>
      <c r="J70" s="232" t="str">
        <f>IF(ISNA(VLOOKUP($A70,ES_NA2_0!$A$10:$AQ$100,MATCH(FIXED(J$6,0,TRUE),ES_NA2_0!$A$10:$AQ$10,0)+1,FALSE)),"",VLOOKUP($A70,ES_NA2_0!$A$10:$AQ$100,MATCH(FIXED(J$6,0,TRUE),ES_NA2_0!$A$10:$AQ$10,0)+1,FALSE))</f>
        <v/>
      </c>
      <c r="K70" s="232" t="str">
        <f>IF(ISNA(VLOOKUP($A70,ES_NA2_0!$A$10:$AQ$100,MATCH(FIXED(K$6,0,TRUE),ES_NA2_0!$A$10:$AQ$10,0)+1,FALSE)),"",VLOOKUP($A70,ES_NA2_0!$A$10:$AQ$100,MATCH(FIXED(K$6,0,TRUE),ES_NA2_0!$A$10:$AQ$10,0)+1,FALSE))</f>
        <v/>
      </c>
      <c r="L70" s="232" t="str">
        <f>IF(ISNA(VLOOKUP($A70,ES_NA2_0!$A$10:$AQ$100,MATCH(FIXED(L$6,0,TRUE),ES_NA2_0!$A$10:$AQ$10,0)+1,FALSE)),"",VLOOKUP($A70,ES_NA2_0!$A$10:$AQ$100,MATCH(FIXED(L$6,0,TRUE),ES_NA2_0!$A$10:$AQ$10,0)+1,FALSE))</f>
        <v/>
      </c>
      <c r="M70" s="232" t="str">
        <f>IF(ISNA(VLOOKUP($A70,ES_NA2_0!$A$10:$AQ$100,MATCH(FIXED(M$6,0,TRUE),ES_NA2_0!$A$10:$AQ$10,0)+1,FALSE)),"",VLOOKUP($A70,ES_NA2_0!$A$10:$AQ$100,MATCH(FIXED(M$6,0,TRUE),ES_NA2_0!$A$10:$AQ$10,0)+1,FALSE))</f>
        <v/>
      </c>
      <c r="N70" s="232" t="str">
        <f>IF(ISNA(VLOOKUP($A70,ES_NA2_0!$A$10:$AQ$100,MATCH(FIXED(N$6,0,TRUE),ES_NA2_0!$A$10:$AQ$10,0)+1,FALSE)),"",VLOOKUP($A70,ES_NA2_0!$A$10:$AQ$100,MATCH(FIXED(N$6,0,TRUE),ES_NA2_0!$A$10:$AQ$10,0)+1,FALSE))</f>
        <v/>
      </c>
      <c r="O70" s="232" t="str">
        <f>IF(ISNA(VLOOKUP($A70,ES_NA2_0!$A$10:$AQ$100,MATCH(FIXED(O$6,0,TRUE),ES_NA2_0!$A$10:$AQ$10,0)+1,FALSE)),"",VLOOKUP($A70,ES_NA2_0!$A$10:$AQ$100,MATCH(FIXED(O$6,0,TRUE),ES_NA2_0!$A$10:$AQ$10,0)+1,FALSE))</f>
        <v/>
      </c>
      <c r="P70" s="232" t="str">
        <f>IF(ISNA(VLOOKUP($A70,ES_NA2_0!$A$10:$AQ$100,MATCH(FIXED(P$6,0,TRUE),ES_NA2_0!$A$10:$AQ$10,0)+1,FALSE)),"",VLOOKUP($A70,ES_NA2_0!$A$10:$AQ$100,MATCH(FIXED(P$6,0,TRUE),ES_NA2_0!$A$10:$AQ$10,0)+1,FALSE))</f>
        <v/>
      </c>
      <c r="Q70" s="232" t="str">
        <f>IF(ISNA(VLOOKUP($A70,ES_NA2_0!$A$10:$AQ$100,MATCH(FIXED(Q$6,0,TRUE),ES_NA2_0!$A$10:$AQ$10,0)+1,FALSE)),"",VLOOKUP($A70,ES_NA2_0!$A$10:$AQ$100,MATCH(FIXED(Q$6,0,TRUE),ES_NA2_0!$A$10:$AQ$10,0)+1,FALSE))</f>
        <v/>
      </c>
      <c r="R70" s="232" t="str">
        <f>IF(ISNA(VLOOKUP($A70,ES_NA2_0!$A$10:$AQ$100,MATCH(FIXED(R$6,0,TRUE),ES_NA2_0!$A$10:$AQ$10,0)+1,FALSE)),"",VLOOKUP($A70,ES_NA2_0!$A$10:$AQ$100,MATCH(FIXED(R$6,0,TRUE),ES_NA2_0!$A$10:$AQ$10,0)+1,FALSE))</f>
        <v/>
      </c>
      <c r="S70" s="232" t="str">
        <f>IF(ISNA(VLOOKUP($A70,ES_NA2_0!$A$10:$AQ$100,MATCH(FIXED(S$6,0,TRUE),ES_NA2_0!$A$10:$AQ$10,0)+1,FALSE)),"",VLOOKUP($A70,ES_NA2_0!$A$10:$AQ$100,MATCH(FIXED(S$6,0,TRUE),ES_NA2_0!$A$10:$AQ$10,0)+1,FALSE))</f>
        <v/>
      </c>
      <c r="T70" s="232" t="str">
        <f>IF(ISNA(VLOOKUP($A70,ES_NA2_0!$A$10:$AQ$100,MATCH(FIXED(T$6,0,TRUE),ES_NA2_0!$A$10:$AQ$10,0)+1,FALSE)),"",VLOOKUP($A70,ES_NA2_0!$A$10:$AQ$100,MATCH(FIXED(T$6,0,TRUE),ES_NA2_0!$A$10:$AQ$10,0)+1,FALSE))</f>
        <v/>
      </c>
      <c r="U70" s="232" t="str">
        <f>IF(ISNA(VLOOKUP($A70,ES_NA2_0!$A$10:$AQ$100,MATCH(FIXED(U$6,0,TRUE),ES_NA2_0!$A$10:$AQ$10,0)+1,FALSE)),"",VLOOKUP($A70,ES_NA2_0!$A$10:$AQ$100,MATCH(FIXED(U$6,0,TRUE),ES_NA2_0!$A$10:$AQ$10,0)+1,FALSE))</f>
        <v/>
      </c>
      <c r="V70" s="232" t="str">
        <f>IF(ISNA(VLOOKUP($A70,ES_NA2_0!$A$10:$AQ$100,MATCH(FIXED(V$6,0,TRUE),ES_NA2_0!$A$10:$AQ$10,0)+1,FALSE)),"",VLOOKUP($A70,ES_NA2_0!$A$10:$AQ$100,MATCH(FIXED(V$6,0,TRUE),ES_NA2_0!$A$10:$AQ$10,0)+1,FALSE))</f>
        <v/>
      </c>
      <c r="W70" s="232" t="str">
        <f>IF(ISNA(VLOOKUP($A70,ES_NA2_0!$A$10:$AQ$100,MATCH(FIXED(W$6,0,TRUE),ES_NA2_0!$A$10:$AQ$10,0)+1,FALSE)),"",VLOOKUP($A70,ES_NA2_0!$A$10:$AQ$100,MATCH(FIXED(W$6,0,TRUE),ES_NA2_0!$A$10:$AQ$10,0)+1,FALSE))</f>
        <v/>
      </c>
    </row>
    <row r="71" spans="1:23">
      <c r="A71" s="230" t="str">
        <f>lookup!Z30</f>
        <v>Slovakia</v>
      </c>
      <c r="B71" s="232" t="str">
        <f>VLOOKUP(A71,lookup!$Z$2:$AA$77,2,FALSE)</f>
        <v>Σλοβακία</v>
      </c>
      <c r="C71" s="232" t="str">
        <f>IF(ISNA(VLOOKUP($A71,ES_NA2_0!$A$10:$AQ$100,MATCH(FIXED(C$6,0,TRUE),ES_NA2_0!$A$10:$AQ$10,0)+1,FALSE)),"",VLOOKUP($A71,ES_NA2_0!$A$10:$AQ$100,MATCH(FIXED(C$6,0,TRUE),ES_NA2_0!$A$10:$AQ$10,0)+1,FALSE))</f>
        <v/>
      </c>
      <c r="D71" s="232" t="str">
        <f>IF(ISNA(VLOOKUP($A71,ES_NA2_0!$A$10:$AQ$100,MATCH(FIXED(D$6,0,TRUE),ES_NA2_0!$A$10:$AQ$10,0)+1,FALSE)),"",VLOOKUP($A71,ES_NA2_0!$A$10:$AQ$100,MATCH(FIXED(D$6,0,TRUE),ES_NA2_0!$A$10:$AQ$10,0)+1,FALSE))</f>
        <v/>
      </c>
      <c r="E71" s="232" t="str">
        <f>IF(ISNA(VLOOKUP($A71,ES_NA2_0!$A$10:$AQ$100,MATCH(FIXED(E$6,0,TRUE),ES_NA2_0!$A$10:$AQ$10,0)+1,FALSE)),"",VLOOKUP($A71,ES_NA2_0!$A$10:$AQ$100,MATCH(FIXED(E$6,0,TRUE),ES_NA2_0!$A$10:$AQ$10,0)+1,FALSE))</f>
        <v/>
      </c>
      <c r="F71" s="232" t="str">
        <f>IF(ISNA(VLOOKUP($A71,ES_NA2_0!$A$10:$AQ$100,MATCH(FIXED(F$6,0,TRUE),ES_NA2_0!$A$10:$AQ$10,0)+1,FALSE)),"",VLOOKUP($A71,ES_NA2_0!$A$10:$AQ$100,MATCH(FIXED(F$6,0,TRUE),ES_NA2_0!$A$10:$AQ$10,0)+1,FALSE))</f>
        <v/>
      </c>
      <c r="G71" s="232" t="str">
        <f>IF(ISNA(VLOOKUP($A71,ES_NA2_0!$A$10:$AQ$100,MATCH(FIXED(G$6,0,TRUE),ES_NA2_0!$A$10:$AQ$10,0)+1,FALSE)),"",VLOOKUP($A71,ES_NA2_0!$A$10:$AQ$100,MATCH(FIXED(G$6,0,TRUE),ES_NA2_0!$A$10:$AQ$10,0)+1,FALSE))</f>
        <v/>
      </c>
      <c r="H71" s="232" t="str">
        <f>IF(ISNA(VLOOKUP($A71,ES_NA2_0!$A$10:$AQ$100,MATCH(FIXED(H$6,0,TRUE),ES_NA2_0!$A$10:$AQ$10,0)+1,FALSE)),"",VLOOKUP($A71,ES_NA2_0!$A$10:$AQ$100,MATCH(FIXED(H$6,0,TRUE),ES_NA2_0!$A$10:$AQ$10,0)+1,FALSE))</f>
        <v/>
      </c>
      <c r="I71" s="232" t="str">
        <f>IF(ISNA(VLOOKUP($A71,ES_NA2_0!$A$10:$AQ$100,MATCH(FIXED(I$6,0,TRUE),ES_NA2_0!$A$10:$AQ$10,0)+1,FALSE)),"",VLOOKUP($A71,ES_NA2_0!$A$10:$AQ$100,MATCH(FIXED(I$6,0,TRUE),ES_NA2_0!$A$10:$AQ$10,0)+1,FALSE))</f>
        <v/>
      </c>
      <c r="J71" s="232" t="str">
        <f>IF(ISNA(VLOOKUP($A71,ES_NA2_0!$A$10:$AQ$100,MATCH(FIXED(J$6,0,TRUE),ES_NA2_0!$A$10:$AQ$10,0)+1,FALSE)),"",VLOOKUP($A71,ES_NA2_0!$A$10:$AQ$100,MATCH(FIXED(J$6,0,TRUE),ES_NA2_0!$A$10:$AQ$10,0)+1,FALSE))</f>
        <v/>
      </c>
      <c r="K71" s="232" t="str">
        <f>IF(ISNA(VLOOKUP($A71,ES_NA2_0!$A$10:$AQ$100,MATCH(FIXED(K$6,0,TRUE),ES_NA2_0!$A$10:$AQ$10,0)+1,FALSE)),"",VLOOKUP($A71,ES_NA2_0!$A$10:$AQ$100,MATCH(FIXED(K$6,0,TRUE),ES_NA2_0!$A$10:$AQ$10,0)+1,FALSE))</f>
        <v/>
      </c>
      <c r="L71" s="232" t="str">
        <f>IF(ISNA(VLOOKUP($A71,ES_NA2_0!$A$10:$AQ$100,MATCH(FIXED(L$6,0,TRUE),ES_NA2_0!$A$10:$AQ$10,0)+1,FALSE)),"",VLOOKUP($A71,ES_NA2_0!$A$10:$AQ$100,MATCH(FIXED(L$6,0,TRUE),ES_NA2_0!$A$10:$AQ$10,0)+1,FALSE))</f>
        <v/>
      </c>
      <c r="M71" s="232" t="str">
        <f>IF(ISNA(VLOOKUP($A71,ES_NA2_0!$A$10:$AQ$100,MATCH(FIXED(M$6,0,TRUE),ES_NA2_0!$A$10:$AQ$10,0)+1,FALSE)),"",VLOOKUP($A71,ES_NA2_0!$A$10:$AQ$100,MATCH(FIXED(M$6,0,TRUE),ES_NA2_0!$A$10:$AQ$10,0)+1,FALSE))</f>
        <v/>
      </c>
      <c r="N71" s="232" t="str">
        <f>IF(ISNA(VLOOKUP($A71,ES_NA2_0!$A$10:$AQ$100,MATCH(FIXED(N$6,0,TRUE),ES_NA2_0!$A$10:$AQ$10,0)+1,FALSE)),"",VLOOKUP($A71,ES_NA2_0!$A$10:$AQ$100,MATCH(FIXED(N$6,0,TRUE),ES_NA2_0!$A$10:$AQ$10,0)+1,FALSE))</f>
        <v/>
      </c>
      <c r="O71" s="232" t="str">
        <f>IF(ISNA(VLOOKUP($A71,ES_NA2_0!$A$10:$AQ$100,MATCH(FIXED(O$6,0,TRUE),ES_NA2_0!$A$10:$AQ$10,0)+1,FALSE)),"",VLOOKUP($A71,ES_NA2_0!$A$10:$AQ$100,MATCH(FIXED(O$6,0,TRUE),ES_NA2_0!$A$10:$AQ$10,0)+1,FALSE))</f>
        <v/>
      </c>
      <c r="P71" s="232" t="str">
        <f>IF(ISNA(VLOOKUP($A71,ES_NA2_0!$A$10:$AQ$100,MATCH(FIXED(P$6,0,TRUE),ES_NA2_0!$A$10:$AQ$10,0)+1,FALSE)),"",VLOOKUP($A71,ES_NA2_0!$A$10:$AQ$100,MATCH(FIXED(P$6,0,TRUE),ES_NA2_0!$A$10:$AQ$10,0)+1,FALSE))</f>
        <v/>
      </c>
      <c r="Q71" s="232" t="str">
        <f>IF(ISNA(VLOOKUP($A71,ES_NA2_0!$A$10:$AQ$100,MATCH(FIXED(Q$6,0,TRUE),ES_NA2_0!$A$10:$AQ$10,0)+1,FALSE)),"",VLOOKUP($A71,ES_NA2_0!$A$10:$AQ$100,MATCH(FIXED(Q$6,0,TRUE),ES_NA2_0!$A$10:$AQ$10,0)+1,FALSE))</f>
        <v/>
      </c>
      <c r="R71" s="232" t="str">
        <f>IF(ISNA(VLOOKUP($A71,ES_NA2_0!$A$10:$AQ$100,MATCH(FIXED(R$6,0,TRUE),ES_NA2_0!$A$10:$AQ$10,0)+1,FALSE)),"",VLOOKUP($A71,ES_NA2_0!$A$10:$AQ$100,MATCH(FIXED(R$6,0,TRUE),ES_NA2_0!$A$10:$AQ$10,0)+1,FALSE))</f>
        <v/>
      </c>
      <c r="S71" s="232" t="str">
        <f>IF(ISNA(VLOOKUP($A71,ES_NA2_0!$A$10:$AQ$100,MATCH(FIXED(S$6,0,TRUE),ES_NA2_0!$A$10:$AQ$10,0)+1,FALSE)),"",VLOOKUP($A71,ES_NA2_0!$A$10:$AQ$100,MATCH(FIXED(S$6,0,TRUE),ES_NA2_0!$A$10:$AQ$10,0)+1,FALSE))</f>
        <v/>
      </c>
      <c r="T71" s="232" t="str">
        <f>IF(ISNA(VLOOKUP($A71,ES_NA2_0!$A$10:$AQ$100,MATCH(FIXED(T$6,0,TRUE),ES_NA2_0!$A$10:$AQ$10,0)+1,FALSE)),"",VLOOKUP($A71,ES_NA2_0!$A$10:$AQ$100,MATCH(FIXED(T$6,0,TRUE),ES_NA2_0!$A$10:$AQ$10,0)+1,FALSE))</f>
        <v/>
      </c>
      <c r="U71" s="232" t="str">
        <f>IF(ISNA(VLOOKUP($A71,ES_NA2_0!$A$10:$AQ$100,MATCH(FIXED(U$6,0,TRUE),ES_NA2_0!$A$10:$AQ$10,0)+1,FALSE)),"",VLOOKUP($A71,ES_NA2_0!$A$10:$AQ$100,MATCH(FIXED(U$6,0,TRUE),ES_NA2_0!$A$10:$AQ$10,0)+1,FALSE))</f>
        <v/>
      </c>
      <c r="V71" s="232" t="str">
        <f>IF(ISNA(VLOOKUP($A71,ES_NA2_0!$A$10:$AQ$100,MATCH(FIXED(V$6,0,TRUE),ES_NA2_0!$A$10:$AQ$10,0)+1,FALSE)),"",VLOOKUP($A71,ES_NA2_0!$A$10:$AQ$100,MATCH(FIXED(V$6,0,TRUE),ES_NA2_0!$A$10:$AQ$10,0)+1,FALSE))</f>
        <v/>
      </c>
      <c r="W71" s="232" t="str">
        <f>IF(ISNA(VLOOKUP($A71,ES_NA2_0!$A$10:$AQ$100,MATCH(FIXED(W$6,0,TRUE),ES_NA2_0!$A$10:$AQ$10,0)+1,FALSE)),"",VLOOKUP($A71,ES_NA2_0!$A$10:$AQ$100,MATCH(FIXED(W$6,0,TRUE),ES_NA2_0!$A$10:$AQ$10,0)+1,FALSE))</f>
        <v/>
      </c>
    </row>
    <row r="72" spans="1:23">
      <c r="A72" s="230" t="str">
        <f>lookup!Z31</f>
        <v>Finland</v>
      </c>
      <c r="B72" s="232" t="str">
        <f>VLOOKUP(A72,lookup!$Z$2:$AA$77,2,FALSE)</f>
        <v>Φινλανδία</v>
      </c>
      <c r="C72" s="232" t="str">
        <f>IF(ISNA(VLOOKUP($A72,ES_NA2_0!$A$10:$AQ$100,MATCH(FIXED(C$6,0,TRUE),ES_NA2_0!$A$10:$AQ$10,0)+1,FALSE)),"",VLOOKUP($A72,ES_NA2_0!$A$10:$AQ$100,MATCH(FIXED(C$6,0,TRUE),ES_NA2_0!$A$10:$AQ$10,0)+1,FALSE))</f>
        <v/>
      </c>
      <c r="D72" s="232" t="str">
        <f>IF(ISNA(VLOOKUP($A72,ES_NA2_0!$A$10:$AQ$100,MATCH(FIXED(D$6,0,TRUE),ES_NA2_0!$A$10:$AQ$10,0)+1,FALSE)),"",VLOOKUP($A72,ES_NA2_0!$A$10:$AQ$100,MATCH(FIXED(D$6,0,TRUE),ES_NA2_0!$A$10:$AQ$10,0)+1,FALSE))</f>
        <v/>
      </c>
      <c r="E72" s="232" t="str">
        <f>IF(ISNA(VLOOKUP($A72,ES_NA2_0!$A$10:$AQ$100,MATCH(FIXED(E$6,0,TRUE),ES_NA2_0!$A$10:$AQ$10,0)+1,FALSE)),"",VLOOKUP($A72,ES_NA2_0!$A$10:$AQ$100,MATCH(FIXED(E$6,0,TRUE),ES_NA2_0!$A$10:$AQ$10,0)+1,FALSE))</f>
        <v/>
      </c>
      <c r="F72" s="232" t="str">
        <f>IF(ISNA(VLOOKUP($A72,ES_NA2_0!$A$10:$AQ$100,MATCH(FIXED(F$6,0,TRUE),ES_NA2_0!$A$10:$AQ$10,0)+1,FALSE)),"",VLOOKUP($A72,ES_NA2_0!$A$10:$AQ$100,MATCH(FIXED(F$6,0,TRUE),ES_NA2_0!$A$10:$AQ$10,0)+1,FALSE))</f>
        <v/>
      </c>
      <c r="G72" s="232" t="str">
        <f>IF(ISNA(VLOOKUP($A72,ES_NA2_0!$A$10:$AQ$100,MATCH(FIXED(G$6,0,TRUE),ES_NA2_0!$A$10:$AQ$10,0)+1,FALSE)),"",VLOOKUP($A72,ES_NA2_0!$A$10:$AQ$100,MATCH(FIXED(G$6,0,TRUE),ES_NA2_0!$A$10:$AQ$10,0)+1,FALSE))</f>
        <v/>
      </c>
      <c r="H72" s="232" t="str">
        <f>IF(ISNA(VLOOKUP($A72,ES_NA2_0!$A$10:$AQ$100,MATCH(FIXED(H$6,0,TRUE),ES_NA2_0!$A$10:$AQ$10,0)+1,FALSE)),"",VLOOKUP($A72,ES_NA2_0!$A$10:$AQ$100,MATCH(FIXED(H$6,0,TRUE),ES_NA2_0!$A$10:$AQ$10,0)+1,FALSE))</f>
        <v/>
      </c>
      <c r="I72" s="232" t="str">
        <f>IF(ISNA(VLOOKUP($A72,ES_NA2_0!$A$10:$AQ$100,MATCH(FIXED(I$6,0,TRUE),ES_NA2_0!$A$10:$AQ$10,0)+1,FALSE)),"",VLOOKUP($A72,ES_NA2_0!$A$10:$AQ$100,MATCH(FIXED(I$6,0,TRUE),ES_NA2_0!$A$10:$AQ$10,0)+1,FALSE))</f>
        <v/>
      </c>
      <c r="J72" s="232" t="str">
        <f>IF(ISNA(VLOOKUP($A72,ES_NA2_0!$A$10:$AQ$100,MATCH(FIXED(J$6,0,TRUE),ES_NA2_0!$A$10:$AQ$10,0)+1,FALSE)),"",VLOOKUP($A72,ES_NA2_0!$A$10:$AQ$100,MATCH(FIXED(J$6,0,TRUE),ES_NA2_0!$A$10:$AQ$10,0)+1,FALSE))</f>
        <v/>
      </c>
      <c r="K72" s="232" t="str">
        <f>IF(ISNA(VLOOKUP($A72,ES_NA2_0!$A$10:$AQ$100,MATCH(FIXED(K$6,0,TRUE),ES_NA2_0!$A$10:$AQ$10,0)+1,FALSE)),"",VLOOKUP($A72,ES_NA2_0!$A$10:$AQ$100,MATCH(FIXED(K$6,0,TRUE),ES_NA2_0!$A$10:$AQ$10,0)+1,FALSE))</f>
        <v/>
      </c>
      <c r="L72" s="232" t="str">
        <f>IF(ISNA(VLOOKUP($A72,ES_NA2_0!$A$10:$AQ$100,MATCH(FIXED(L$6,0,TRUE),ES_NA2_0!$A$10:$AQ$10,0)+1,FALSE)),"",VLOOKUP($A72,ES_NA2_0!$A$10:$AQ$100,MATCH(FIXED(L$6,0,TRUE),ES_NA2_0!$A$10:$AQ$10,0)+1,FALSE))</f>
        <v/>
      </c>
      <c r="M72" s="232" t="str">
        <f>IF(ISNA(VLOOKUP($A72,ES_NA2_0!$A$10:$AQ$100,MATCH(FIXED(M$6,0,TRUE),ES_NA2_0!$A$10:$AQ$10,0)+1,FALSE)),"",VLOOKUP($A72,ES_NA2_0!$A$10:$AQ$100,MATCH(FIXED(M$6,0,TRUE),ES_NA2_0!$A$10:$AQ$10,0)+1,FALSE))</f>
        <v/>
      </c>
      <c r="N72" s="232" t="str">
        <f>IF(ISNA(VLOOKUP($A72,ES_NA2_0!$A$10:$AQ$100,MATCH(FIXED(N$6,0,TRUE),ES_NA2_0!$A$10:$AQ$10,0)+1,FALSE)),"",VLOOKUP($A72,ES_NA2_0!$A$10:$AQ$100,MATCH(FIXED(N$6,0,TRUE),ES_NA2_0!$A$10:$AQ$10,0)+1,FALSE))</f>
        <v/>
      </c>
      <c r="O72" s="232" t="str">
        <f>IF(ISNA(VLOOKUP($A72,ES_NA2_0!$A$10:$AQ$100,MATCH(FIXED(O$6,0,TRUE),ES_NA2_0!$A$10:$AQ$10,0)+1,FALSE)),"",VLOOKUP($A72,ES_NA2_0!$A$10:$AQ$100,MATCH(FIXED(O$6,0,TRUE),ES_NA2_0!$A$10:$AQ$10,0)+1,FALSE))</f>
        <v/>
      </c>
      <c r="P72" s="232" t="str">
        <f>IF(ISNA(VLOOKUP($A72,ES_NA2_0!$A$10:$AQ$100,MATCH(FIXED(P$6,0,TRUE),ES_NA2_0!$A$10:$AQ$10,0)+1,FALSE)),"",VLOOKUP($A72,ES_NA2_0!$A$10:$AQ$100,MATCH(FIXED(P$6,0,TRUE),ES_NA2_0!$A$10:$AQ$10,0)+1,FALSE))</f>
        <v/>
      </c>
      <c r="Q72" s="232" t="str">
        <f>IF(ISNA(VLOOKUP($A72,ES_NA2_0!$A$10:$AQ$100,MATCH(FIXED(Q$6,0,TRUE),ES_NA2_0!$A$10:$AQ$10,0)+1,FALSE)),"",VLOOKUP($A72,ES_NA2_0!$A$10:$AQ$100,MATCH(FIXED(Q$6,0,TRUE),ES_NA2_0!$A$10:$AQ$10,0)+1,FALSE))</f>
        <v/>
      </c>
      <c r="R72" s="232" t="str">
        <f>IF(ISNA(VLOOKUP($A72,ES_NA2_0!$A$10:$AQ$100,MATCH(FIXED(R$6,0,TRUE),ES_NA2_0!$A$10:$AQ$10,0)+1,FALSE)),"",VLOOKUP($A72,ES_NA2_0!$A$10:$AQ$100,MATCH(FIXED(R$6,0,TRUE),ES_NA2_0!$A$10:$AQ$10,0)+1,FALSE))</f>
        <v/>
      </c>
      <c r="S72" s="232" t="str">
        <f>IF(ISNA(VLOOKUP($A72,ES_NA2_0!$A$10:$AQ$100,MATCH(FIXED(S$6,0,TRUE),ES_NA2_0!$A$10:$AQ$10,0)+1,FALSE)),"",VLOOKUP($A72,ES_NA2_0!$A$10:$AQ$100,MATCH(FIXED(S$6,0,TRUE),ES_NA2_0!$A$10:$AQ$10,0)+1,FALSE))</f>
        <v/>
      </c>
      <c r="T72" s="232" t="str">
        <f>IF(ISNA(VLOOKUP($A72,ES_NA2_0!$A$10:$AQ$100,MATCH(FIXED(T$6,0,TRUE),ES_NA2_0!$A$10:$AQ$10,0)+1,FALSE)),"",VLOOKUP($A72,ES_NA2_0!$A$10:$AQ$100,MATCH(FIXED(T$6,0,TRUE),ES_NA2_0!$A$10:$AQ$10,0)+1,FALSE))</f>
        <v/>
      </c>
      <c r="U72" s="232" t="str">
        <f>IF(ISNA(VLOOKUP($A72,ES_NA2_0!$A$10:$AQ$100,MATCH(FIXED(U$6,0,TRUE),ES_NA2_0!$A$10:$AQ$10,0)+1,FALSE)),"",VLOOKUP($A72,ES_NA2_0!$A$10:$AQ$100,MATCH(FIXED(U$6,0,TRUE),ES_NA2_0!$A$10:$AQ$10,0)+1,FALSE))</f>
        <v/>
      </c>
      <c r="V72" s="232" t="str">
        <f>IF(ISNA(VLOOKUP($A72,ES_NA2_0!$A$10:$AQ$100,MATCH(FIXED(V$6,0,TRUE),ES_NA2_0!$A$10:$AQ$10,0)+1,FALSE)),"",VLOOKUP($A72,ES_NA2_0!$A$10:$AQ$100,MATCH(FIXED(V$6,0,TRUE),ES_NA2_0!$A$10:$AQ$10,0)+1,FALSE))</f>
        <v/>
      </c>
      <c r="W72" s="232" t="str">
        <f>IF(ISNA(VLOOKUP($A72,ES_NA2_0!$A$10:$AQ$100,MATCH(FIXED(W$6,0,TRUE),ES_NA2_0!$A$10:$AQ$10,0)+1,FALSE)),"",VLOOKUP($A72,ES_NA2_0!$A$10:$AQ$100,MATCH(FIXED(W$6,0,TRUE),ES_NA2_0!$A$10:$AQ$10,0)+1,FALSE))</f>
        <v/>
      </c>
    </row>
    <row r="73" spans="1:23">
      <c r="A73" s="230" t="str">
        <f>lookup!Z32</f>
        <v>Sweden</v>
      </c>
      <c r="B73" s="232" t="str">
        <f>VLOOKUP(A73,lookup!$Z$2:$AA$77,2,FALSE)</f>
        <v>Σουηδία</v>
      </c>
      <c r="C73" s="232" t="str">
        <f>IF(ISNA(VLOOKUP($A73,ES_NA2_0!$A$10:$AQ$100,MATCH(FIXED(C$6,0,TRUE),ES_NA2_0!$A$10:$AQ$10,0)+1,FALSE)),"",VLOOKUP($A73,ES_NA2_0!$A$10:$AQ$100,MATCH(FIXED(C$6,0,TRUE),ES_NA2_0!$A$10:$AQ$10,0)+1,FALSE))</f>
        <v/>
      </c>
      <c r="D73" s="232" t="str">
        <f>IF(ISNA(VLOOKUP($A73,ES_NA2_0!$A$10:$AQ$100,MATCH(FIXED(D$6,0,TRUE),ES_NA2_0!$A$10:$AQ$10,0)+1,FALSE)),"",VLOOKUP($A73,ES_NA2_0!$A$10:$AQ$100,MATCH(FIXED(D$6,0,TRUE),ES_NA2_0!$A$10:$AQ$10,0)+1,FALSE))</f>
        <v/>
      </c>
      <c r="E73" s="232" t="str">
        <f>IF(ISNA(VLOOKUP($A73,ES_NA2_0!$A$10:$AQ$100,MATCH(FIXED(E$6,0,TRUE),ES_NA2_0!$A$10:$AQ$10,0)+1,FALSE)),"",VLOOKUP($A73,ES_NA2_0!$A$10:$AQ$100,MATCH(FIXED(E$6,0,TRUE),ES_NA2_0!$A$10:$AQ$10,0)+1,FALSE))</f>
        <v/>
      </c>
      <c r="F73" s="232" t="str">
        <f>IF(ISNA(VLOOKUP($A73,ES_NA2_0!$A$10:$AQ$100,MATCH(FIXED(F$6,0,TRUE),ES_NA2_0!$A$10:$AQ$10,0)+1,FALSE)),"",VLOOKUP($A73,ES_NA2_0!$A$10:$AQ$100,MATCH(FIXED(F$6,0,TRUE),ES_NA2_0!$A$10:$AQ$10,0)+1,FALSE))</f>
        <v/>
      </c>
      <c r="G73" s="232" t="str">
        <f>IF(ISNA(VLOOKUP($A73,ES_NA2_0!$A$10:$AQ$100,MATCH(FIXED(G$6,0,TRUE),ES_NA2_0!$A$10:$AQ$10,0)+1,FALSE)),"",VLOOKUP($A73,ES_NA2_0!$A$10:$AQ$100,MATCH(FIXED(G$6,0,TRUE),ES_NA2_0!$A$10:$AQ$10,0)+1,FALSE))</f>
        <v/>
      </c>
      <c r="H73" s="232" t="str">
        <f>IF(ISNA(VLOOKUP($A73,ES_NA2_0!$A$10:$AQ$100,MATCH(FIXED(H$6,0,TRUE),ES_NA2_0!$A$10:$AQ$10,0)+1,FALSE)),"",VLOOKUP($A73,ES_NA2_0!$A$10:$AQ$100,MATCH(FIXED(H$6,0,TRUE),ES_NA2_0!$A$10:$AQ$10,0)+1,FALSE))</f>
        <v/>
      </c>
      <c r="I73" s="232" t="str">
        <f>IF(ISNA(VLOOKUP($A73,ES_NA2_0!$A$10:$AQ$100,MATCH(FIXED(I$6,0,TRUE),ES_NA2_0!$A$10:$AQ$10,0)+1,FALSE)),"",VLOOKUP($A73,ES_NA2_0!$A$10:$AQ$100,MATCH(FIXED(I$6,0,TRUE),ES_NA2_0!$A$10:$AQ$10,0)+1,FALSE))</f>
        <v/>
      </c>
      <c r="J73" s="232" t="str">
        <f>IF(ISNA(VLOOKUP($A73,ES_NA2_0!$A$10:$AQ$100,MATCH(FIXED(J$6,0,TRUE),ES_NA2_0!$A$10:$AQ$10,0)+1,FALSE)),"",VLOOKUP($A73,ES_NA2_0!$A$10:$AQ$100,MATCH(FIXED(J$6,0,TRUE),ES_NA2_0!$A$10:$AQ$10,0)+1,FALSE))</f>
        <v/>
      </c>
      <c r="K73" s="232" t="str">
        <f>IF(ISNA(VLOOKUP($A73,ES_NA2_0!$A$10:$AQ$100,MATCH(FIXED(K$6,0,TRUE),ES_NA2_0!$A$10:$AQ$10,0)+1,FALSE)),"",VLOOKUP($A73,ES_NA2_0!$A$10:$AQ$100,MATCH(FIXED(K$6,0,TRUE),ES_NA2_0!$A$10:$AQ$10,0)+1,FALSE))</f>
        <v/>
      </c>
      <c r="L73" s="232" t="str">
        <f>IF(ISNA(VLOOKUP($A73,ES_NA2_0!$A$10:$AQ$100,MATCH(FIXED(L$6,0,TRUE),ES_NA2_0!$A$10:$AQ$10,0)+1,FALSE)),"",VLOOKUP($A73,ES_NA2_0!$A$10:$AQ$100,MATCH(FIXED(L$6,0,TRUE),ES_NA2_0!$A$10:$AQ$10,0)+1,FALSE))</f>
        <v/>
      </c>
      <c r="M73" s="232" t="str">
        <f>IF(ISNA(VLOOKUP($A73,ES_NA2_0!$A$10:$AQ$100,MATCH(FIXED(M$6,0,TRUE),ES_NA2_0!$A$10:$AQ$10,0)+1,FALSE)),"",VLOOKUP($A73,ES_NA2_0!$A$10:$AQ$100,MATCH(FIXED(M$6,0,TRUE),ES_NA2_0!$A$10:$AQ$10,0)+1,FALSE))</f>
        <v/>
      </c>
      <c r="N73" s="232" t="str">
        <f>IF(ISNA(VLOOKUP($A73,ES_NA2_0!$A$10:$AQ$100,MATCH(FIXED(N$6,0,TRUE),ES_NA2_0!$A$10:$AQ$10,0)+1,FALSE)),"",VLOOKUP($A73,ES_NA2_0!$A$10:$AQ$100,MATCH(FIXED(N$6,0,TRUE),ES_NA2_0!$A$10:$AQ$10,0)+1,FALSE))</f>
        <v/>
      </c>
      <c r="O73" s="232" t="str">
        <f>IF(ISNA(VLOOKUP($A73,ES_NA2_0!$A$10:$AQ$100,MATCH(FIXED(O$6,0,TRUE),ES_NA2_0!$A$10:$AQ$10,0)+1,FALSE)),"",VLOOKUP($A73,ES_NA2_0!$A$10:$AQ$100,MATCH(FIXED(O$6,0,TRUE),ES_NA2_0!$A$10:$AQ$10,0)+1,FALSE))</f>
        <v/>
      </c>
      <c r="P73" s="232" t="str">
        <f>IF(ISNA(VLOOKUP($A73,ES_NA2_0!$A$10:$AQ$100,MATCH(FIXED(P$6,0,TRUE),ES_NA2_0!$A$10:$AQ$10,0)+1,FALSE)),"",VLOOKUP($A73,ES_NA2_0!$A$10:$AQ$100,MATCH(FIXED(P$6,0,TRUE),ES_NA2_0!$A$10:$AQ$10,0)+1,FALSE))</f>
        <v/>
      </c>
      <c r="Q73" s="232" t="str">
        <f>IF(ISNA(VLOOKUP($A73,ES_NA2_0!$A$10:$AQ$100,MATCH(FIXED(Q$6,0,TRUE),ES_NA2_0!$A$10:$AQ$10,0)+1,FALSE)),"",VLOOKUP($A73,ES_NA2_0!$A$10:$AQ$100,MATCH(FIXED(Q$6,0,TRUE),ES_NA2_0!$A$10:$AQ$10,0)+1,FALSE))</f>
        <v/>
      </c>
      <c r="R73" s="232" t="str">
        <f>IF(ISNA(VLOOKUP($A73,ES_NA2_0!$A$10:$AQ$100,MATCH(FIXED(R$6,0,TRUE),ES_NA2_0!$A$10:$AQ$10,0)+1,FALSE)),"",VLOOKUP($A73,ES_NA2_0!$A$10:$AQ$100,MATCH(FIXED(R$6,0,TRUE),ES_NA2_0!$A$10:$AQ$10,0)+1,FALSE))</f>
        <v/>
      </c>
      <c r="S73" s="232" t="str">
        <f>IF(ISNA(VLOOKUP($A73,ES_NA2_0!$A$10:$AQ$100,MATCH(FIXED(S$6,0,TRUE),ES_NA2_0!$A$10:$AQ$10,0)+1,FALSE)),"",VLOOKUP($A73,ES_NA2_0!$A$10:$AQ$100,MATCH(FIXED(S$6,0,TRUE),ES_NA2_0!$A$10:$AQ$10,0)+1,FALSE))</f>
        <v/>
      </c>
      <c r="T73" s="232" t="str">
        <f>IF(ISNA(VLOOKUP($A73,ES_NA2_0!$A$10:$AQ$100,MATCH(FIXED(T$6,0,TRUE),ES_NA2_0!$A$10:$AQ$10,0)+1,FALSE)),"",VLOOKUP($A73,ES_NA2_0!$A$10:$AQ$100,MATCH(FIXED(T$6,0,TRUE),ES_NA2_0!$A$10:$AQ$10,0)+1,FALSE))</f>
        <v/>
      </c>
      <c r="U73" s="232" t="str">
        <f>IF(ISNA(VLOOKUP($A73,ES_NA2_0!$A$10:$AQ$100,MATCH(FIXED(U$6,0,TRUE),ES_NA2_0!$A$10:$AQ$10,0)+1,FALSE)),"",VLOOKUP($A73,ES_NA2_0!$A$10:$AQ$100,MATCH(FIXED(U$6,0,TRUE),ES_NA2_0!$A$10:$AQ$10,0)+1,FALSE))</f>
        <v/>
      </c>
      <c r="V73" s="232" t="str">
        <f>IF(ISNA(VLOOKUP($A73,ES_NA2_0!$A$10:$AQ$100,MATCH(FIXED(V$6,0,TRUE),ES_NA2_0!$A$10:$AQ$10,0)+1,FALSE)),"",VLOOKUP($A73,ES_NA2_0!$A$10:$AQ$100,MATCH(FIXED(V$6,0,TRUE),ES_NA2_0!$A$10:$AQ$10,0)+1,FALSE))</f>
        <v/>
      </c>
      <c r="W73" s="232" t="str">
        <f>IF(ISNA(VLOOKUP($A73,ES_NA2_0!$A$10:$AQ$100,MATCH(FIXED(W$6,0,TRUE),ES_NA2_0!$A$10:$AQ$10,0)+1,FALSE)),"",VLOOKUP($A73,ES_NA2_0!$A$10:$AQ$100,MATCH(FIXED(W$6,0,TRUE),ES_NA2_0!$A$10:$AQ$10,0)+1,FALSE))</f>
        <v/>
      </c>
    </row>
    <row r="74" spans="1:23">
      <c r="A74" s="230" t="str">
        <f>lookup!Z33</f>
        <v>United Kingdom</v>
      </c>
      <c r="B74" s="232" t="str">
        <f>VLOOKUP(A74,lookup!$Z$2:$AA$77,2,FALSE)</f>
        <v>Ηνωμένο Βασίλειο</v>
      </c>
      <c r="C74" s="232" t="str">
        <f>IF(ISNA(VLOOKUP($A74,ES_NA2_0!$A$10:$AQ$100,MATCH(FIXED(C$6,0,TRUE),ES_NA2_0!$A$10:$AQ$10,0)+1,FALSE)),"",VLOOKUP($A74,ES_NA2_0!$A$10:$AQ$100,MATCH(FIXED(C$6,0,TRUE),ES_NA2_0!$A$10:$AQ$10,0)+1,FALSE))</f>
        <v/>
      </c>
      <c r="D74" s="232" t="str">
        <f>IF(ISNA(VLOOKUP($A74,ES_NA2_0!$A$10:$AQ$100,MATCH(FIXED(D$6,0,TRUE),ES_NA2_0!$A$10:$AQ$10,0)+1,FALSE)),"",VLOOKUP($A74,ES_NA2_0!$A$10:$AQ$100,MATCH(FIXED(D$6,0,TRUE),ES_NA2_0!$A$10:$AQ$10,0)+1,FALSE))</f>
        <v/>
      </c>
      <c r="E74" s="232" t="str">
        <f>IF(ISNA(VLOOKUP($A74,ES_NA2_0!$A$10:$AQ$100,MATCH(FIXED(E$6,0,TRUE),ES_NA2_0!$A$10:$AQ$10,0)+1,FALSE)),"",VLOOKUP($A74,ES_NA2_0!$A$10:$AQ$100,MATCH(FIXED(E$6,0,TRUE),ES_NA2_0!$A$10:$AQ$10,0)+1,FALSE))</f>
        <v/>
      </c>
      <c r="F74" s="232" t="str">
        <f>IF(ISNA(VLOOKUP($A74,ES_NA2_0!$A$10:$AQ$100,MATCH(FIXED(F$6,0,TRUE),ES_NA2_0!$A$10:$AQ$10,0)+1,FALSE)),"",VLOOKUP($A74,ES_NA2_0!$A$10:$AQ$100,MATCH(FIXED(F$6,0,TRUE),ES_NA2_0!$A$10:$AQ$10,0)+1,FALSE))</f>
        <v/>
      </c>
      <c r="G74" s="232" t="str">
        <f>IF(ISNA(VLOOKUP($A74,ES_NA2_0!$A$10:$AQ$100,MATCH(FIXED(G$6,0,TRUE),ES_NA2_0!$A$10:$AQ$10,0)+1,FALSE)),"",VLOOKUP($A74,ES_NA2_0!$A$10:$AQ$100,MATCH(FIXED(G$6,0,TRUE),ES_NA2_0!$A$10:$AQ$10,0)+1,FALSE))</f>
        <v/>
      </c>
      <c r="H74" s="232" t="str">
        <f>IF(ISNA(VLOOKUP($A74,ES_NA2_0!$A$10:$AQ$100,MATCH(FIXED(H$6,0,TRUE),ES_NA2_0!$A$10:$AQ$10,0)+1,FALSE)),"",VLOOKUP($A74,ES_NA2_0!$A$10:$AQ$100,MATCH(FIXED(H$6,0,TRUE),ES_NA2_0!$A$10:$AQ$10,0)+1,FALSE))</f>
        <v/>
      </c>
      <c r="I74" s="232" t="str">
        <f>IF(ISNA(VLOOKUP($A74,ES_NA2_0!$A$10:$AQ$100,MATCH(FIXED(I$6,0,TRUE),ES_NA2_0!$A$10:$AQ$10,0)+1,FALSE)),"",VLOOKUP($A74,ES_NA2_0!$A$10:$AQ$100,MATCH(FIXED(I$6,0,TRUE),ES_NA2_0!$A$10:$AQ$10,0)+1,FALSE))</f>
        <v/>
      </c>
      <c r="J74" s="232" t="str">
        <f>IF(ISNA(VLOOKUP($A74,ES_NA2_0!$A$10:$AQ$100,MATCH(FIXED(J$6,0,TRUE),ES_NA2_0!$A$10:$AQ$10,0)+1,FALSE)),"",VLOOKUP($A74,ES_NA2_0!$A$10:$AQ$100,MATCH(FIXED(J$6,0,TRUE),ES_NA2_0!$A$10:$AQ$10,0)+1,FALSE))</f>
        <v/>
      </c>
      <c r="K74" s="232" t="str">
        <f>IF(ISNA(VLOOKUP($A74,ES_NA2_0!$A$10:$AQ$100,MATCH(FIXED(K$6,0,TRUE),ES_NA2_0!$A$10:$AQ$10,0)+1,FALSE)),"",VLOOKUP($A74,ES_NA2_0!$A$10:$AQ$100,MATCH(FIXED(K$6,0,TRUE),ES_NA2_0!$A$10:$AQ$10,0)+1,FALSE))</f>
        <v/>
      </c>
      <c r="L74" s="232" t="str">
        <f>IF(ISNA(VLOOKUP($A74,ES_NA2_0!$A$10:$AQ$100,MATCH(FIXED(L$6,0,TRUE),ES_NA2_0!$A$10:$AQ$10,0)+1,FALSE)),"",VLOOKUP($A74,ES_NA2_0!$A$10:$AQ$100,MATCH(FIXED(L$6,0,TRUE),ES_NA2_0!$A$10:$AQ$10,0)+1,FALSE))</f>
        <v/>
      </c>
      <c r="M74" s="232" t="str">
        <f>IF(ISNA(VLOOKUP($A74,ES_NA2_0!$A$10:$AQ$100,MATCH(FIXED(M$6,0,TRUE),ES_NA2_0!$A$10:$AQ$10,0)+1,FALSE)),"",VLOOKUP($A74,ES_NA2_0!$A$10:$AQ$100,MATCH(FIXED(M$6,0,TRUE),ES_NA2_0!$A$10:$AQ$10,0)+1,FALSE))</f>
        <v/>
      </c>
      <c r="N74" s="232" t="str">
        <f>IF(ISNA(VLOOKUP($A74,ES_NA2_0!$A$10:$AQ$100,MATCH(FIXED(N$6,0,TRUE),ES_NA2_0!$A$10:$AQ$10,0)+1,FALSE)),"",VLOOKUP($A74,ES_NA2_0!$A$10:$AQ$100,MATCH(FIXED(N$6,0,TRUE),ES_NA2_0!$A$10:$AQ$10,0)+1,FALSE))</f>
        <v/>
      </c>
      <c r="O74" s="232" t="str">
        <f>IF(ISNA(VLOOKUP($A74,ES_NA2_0!$A$10:$AQ$100,MATCH(FIXED(O$6,0,TRUE),ES_NA2_0!$A$10:$AQ$10,0)+1,FALSE)),"",VLOOKUP($A74,ES_NA2_0!$A$10:$AQ$100,MATCH(FIXED(O$6,0,TRUE),ES_NA2_0!$A$10:$AQ$10,0)+1,FALSE))</f>
        <v/>
      </c>
      <c r="P74" s="232" t="str">
        <f>IF(ISNA(VLOOKUP($A74,ES_NA2_0!$A$10:$AQ$100,MATCH(FIXED(P$6,0,TRUE),ES_NA2_0!$A$10:$AQ$10,0)+1,FALSE)),"",VLOOKUP($A74,ES_NA2_0!$A$10:$AQ$100,MATCH(FIXED(P$6,0,TRUE),ES_NA2_0!$A$10:$AQ$10,0)+1,FALSE))</f>
        <v/>
      </c>
      <c r="Q74" s="232" t="str">
        <f>IF(ISNA(VLOOKUP($A74,ES_NA2_0!$A$10:$AQ$100,MATCH(FIXED(Q$6,0,TRUE),ES_NA2_0!$A$10:$AQ$10,0)+1,FALSE)),"",VLOOKUP($A74,ES_NA2_0!$A$10:$AQ$100,MATCH(FIXED(Q$6,0,TRUE),ES_NA2_0!$A$10:$AQ$10,0)+1,FALSE))</f>
        <v/>
      </c>
      <c r="R74" s="232" t="str">
        <f>IF(ISNA(VLOOKUP($A74,ES_NA2_0!$A$10:$AQ$100,MATCH(FIXED(R$6,0,TRUE),ES_NA2_0!$A$10:$AQ$10,0)+1,FALSE)),"",VLOOKUP($A74,ES_NA2_0!$A$10:$AQ$100,MATCH(FIXED(R$6,0,TRUE),ES_NA2_0!$A$10:$AQ$10,0)+1,FALSE))</f>
        <v/>
      </c>
      <c r="S74" s="232" t="str">
        <f>IF(ISNA(VLOOKUP($A74,ES_NA2_0!$A$10:$AQ$100,MATCH(FIXED(S$6,0,TRUE),ES_NA2_0!$A$10:$AQ$10,0)+1,FALSE)),"",VLOOKUP($A74,ES_NA2_0!$A$10:$AQ$100,MATCH(FIXED(S$6,0,TRUE),ES_NA2_0!$A$10:$AQ$10,0)+1,FALSE))</f>
        <v/>
      </c>
      <c r="T74" s="232" t="str">
        <f>IF(ISNA(VLOOKUP($A74,ES_NA2_0!$A$10:$AQ$100,MATCH(FIXED(T$6,0,TRUE),ES_NA2_0!$A$10:$AQ$10,0)+1,FALSE)),"",VLOOKUP($A74,ES_NA2_0!$A$10:$AQ$100,MATCH(FIXED(T$6,0,TRUE),ES_NA2_0!$A$10:$AQ$10,0)+1,FALSE))</f>
        <v/>
      </c>
      <c r="U74" s="232" t="str">
        <f>IF(ISNA(VLOOKUP($A74,ES_NA2_0!$A$10:$AQ$100,MATCH(FIXED(U$6,0,TRUE),ES_NA2_0!$A$10:$AQ$10,0)+1,FALSE)),"",VLOOKUP($A74,ES_NA2_0!$A$10:$AQ$100,MATCH(FIXED(U$6,0,TRUE),ES_NA2_0!$A$10:$AQ$10,0)+1,FALSE))</f>
        <v/>
      </c>
      <c r="V74" s="232" t="str">
        <f>IF(ISNA(VLOOKUP($A74,ES_NA2_0!$A$10:$AQ$100,MATCH(FIXED(V$6,0,TRUE),ES_NA2_0!$A$10:$AQ$10,0)+1,FALSE)),"",VLOOKUP($A74,ES_NA2_0!$A$10:$AQ$100,MATCH(FIXED(V$6,0,TRUE),ES_NA2_0!$A$10:$AQ$10,0)+1,FALSE))</f>
        <v/>
      </c>
      <c r="W74" s="232" t="str">
        <f>IF(ISNA(VLOOKUP($A74,ES_NA2_0!$A$10:$AQ$100,MATCH(FIXED(W$6,0,TRUE),ES_NA2_0!$A$10:$AQ$10,0)+1,FALSE)),"",VLOOKUP($A74,ES_NA2_0!$A$10:$AQ$100,MATCH(FIXED(W$6,0,TRUE),ES_NA2_0!$A$10:$AQ$10,0)+1,FALSE))</f>
        <v/>
      </c>
    </row>
    <row r="75" spans="1:23">
      <c r="A75" s="230" t="str">
        <f>lookup!Z34</f>
        <v>United States</v>
      </c>
      <c r="B75" s="232" t="str">
        <f>VLOOKUP(A75,lookup!$Z$2:$AA$77,2,FALSE)</f>
        <v>Ηνωμένες Πολιτείες</v>
      </c>
      <c r="C75" s="232" t="str">
        <f>IF(ISNA(VLOOKUP($A75,ES_NA2_0!$A$10:$AQ$100,MATCH(FIXED(C$6,0,TRUE),ES_NA2_0!$A$10:$AQ$10,0)+1,FALSE)),"",VLOOKUP($A75,ES_NA2_0!$A$10:$AQ$100,MATCH(FIXED(C$6,0,TRUE),ES_NA2_0!$A$10:$AQ$10,0)+1,FALSE))</f>
        <v/>
      </c>
      <c r="D75" s="232" t="str">
        <f>IF(ISNA(VLOOKUP($A75,ES_NA2_0!$A$10:$AQ$100,MATCH(FIXED(D$6,0,TRUE),ES_NA2_0!$A$10:$AQ$10,0)+1,FALSE)),"",VLOOKUP($A75,ES_NA2_0!$A$10:$AQ$100,MATCH(FIXED(D$6,0,TRUE),ES_NA2_0!$A$10:$AQ$10,0)+1,FALSE))</f>
        <v/>
      </c>
      <c r="E75" s="232" t="str">
        <f>IF(ISNA(VLOOKUP($A75,ES_NA2_0!$A$10:$AQ$100,MATCH(FIXED(E$6,0,TRUE),ES_NA2_0!$A$10:$AQ$10,0)+1,FALSE)),"",VLOOKUP($A75,ES_NA2_0!$A$10:$AQ$100,MATCH(FIXED(E$6,0,TRUE),ES_NA2_0!$A$10:$AQ$10,0)+1,FALSE))</f>
        <v/>
      </c>
      <c r="F75" s="232" t="str">
        <f>IF(ISNA(VLOOKUP($A75,ES_NA2_0!$A$10:$AQ$100,MATCH(FIXED(F$6,0,TRUE),ES_NA2_0!$A$10:$AQ$10,0)+1,FALSE)),"",VLOOKUP($A75,ES_NA2_0!$A$10:$AQ$100,MATCH(FIXED(F$6,0,TRUE),ES_NA2_0!$A$10:$AQ$10,0)+1,FALSE))</f>
        <v/>
      </c>
      <c r="G75" s="232" t="str">
        <f>IF(ISNA(VLOOKUP($A75,ES_NA2_0!$A$10:$AQ$100,MATCH(FIXED(G$6,0,TRUE),ES_NA2_0!$A$10:$AQ$10,0)+1,FALSE)),"",VLOOKUP($A75,ES_NA2_0!$A$10:$AQ$100,MATCH(FIXED(G$6,0,TRUE),ES_NA2_0!$A$10:$AQ$10,0)+1,FALSE))</f>
        <v/>
      </c>
      <c r="H75" s="232" t="str">
        <f>IF(ISNA(VLOOKUP($A75,ES_NA2_0!$A$10:$AQ$100,MATCH(FIXED(H$6,0,TRUE),ES_NA2_0!$A$10:$AQ$10,0)+1,FALSE)),"",VLOOKUP($A75,ES_NA2_0!$A$10:$AQ$100,MATCH(FIXED(H$6,0,TRUE),ES_NA2_0!$A$10:$AQ$10,0)+1,FALSE))</f>
        <v/>
      </c>
      <c r="I75" s="232" t="str">
        <f>IF(ISNA(VLOOKUP($A75,ES_NA2_0!$A$10:$AQ$100,MATCH(FIXED(I$6,0,TRUE),ES_NA2_0!$A$10:$AQ$10,0)+1,FALSE)),"",VLOOKUP($A75,ES_NA2_0!$A$10:$AQ$100,MATCH(FIXED(I$6,0,TRUE),ES_NA2_0!$A$10:$AQ$10,0)+1,FALSE))</f>
        <v/>
      </c>
      <c r="J75" s="232" t="str">
        <f>IF(ISNA(VLOOKUP($A75,ES_NA2_0!$A$10:$AQ$100,MATCH(FIXED(J$6,0,TRUE),ES_NA2_0!$A$10:$AQ$10,0)+1,FALSE)),"",VLOOKUP($A75,ES_NA2_0!$A$10:$AQ$100,MATCH(FIXED(J$6,0,TRUE),ES_NA2_0!$A$10:$AQ$10,0)+1,FALSE))</f>
        <v/>
      </c>
      <c r="K75" s="232" t="str">
        <f>IF(ISNA(VLOOKUP($A75,ES_NA2_0!$A$10:$AQ$100,MATCH(FIXED(K$6,0,TRUE),ES_NA2_0!$A$10:$AQ$10,0)+1,FALSE)),"",VLOOKUP($A75,ES_NA2_0!$A$10:$AQ$100,MATCH(FIXED(K$6,0,TRUE),ES_NA2_0!$A$10:$AQ$10,0)+1,FALSE))</f>
        <v/>
      </c>
      <c r="L75" s="232" t="str">
        <f>IF(ISNA(VLOOKUP($A75,ES_NA2_0!$A$10:$AQ$100,MATCH(FIXED(L$6,0,TRUE),ES_NA2_0!$A$10:$AQ$10,0)+1,FALSE)),"",VLOOKUP($A75,ES_NA2_0!$A$10:$AQ$100,MATCH(FIXED(L$6,0,TRUE),ES_NA2_0!$A$10:$AQ$10,0)+1,FALSE))</f>
        <v/>
      </c>
      <c r="M75" s="232" t="str">
        <f>IF(ISNA(VLOOKUP($A75,ES_NA2_0!$A$10:$AQ$100,MATCH(FIXED(M$6,0,TRUE),ES_NA2_0!$A$10:$AQ$10,0)+1,FALSE)),"",VLOOKUP($A75,ES_NA2_0!$A$10:$AQ$100,MATCH(FIXED(M$6,0,TRUE),ES_NA2_0!$A$10:$AQ$10,0)+1,FALSE))</f>
        <v/>
      </c>
      <c r="N75" s="232" t="str">
        <f>IF(ISNA(VLOOKUP($A75,ES_NA2_0!$A$10:$AQ$100,MATCH(FIXED(N$6,0,TRUE),ES_NA2_0!$A$10:$AQ$10,0)+1,FALSE)),"",VLOOKUP($A75,ES_NA2_0!$A$10:$AQ$100,MATCH(FIXED(N$6,0,TRUE),ES_NA2_0!$A$10:$AQ$10,0)+1,FALSE))</f>
        <v/>
      </c>
      <c r="O75" s="232" t="str">
        <f>IF(ISNA(VLOOKUP($A75,ES_NA2_0!$A$10:$AQ$100,MATCH(FIXED(O$6,0,TRUE),ES_NA2_0!$A$10:$AQ$10,0)+1,FALSE)),"",VLOOKUP($A75,ES_NA2_0!$A$10:$AQ$100,MATCH(FIXED(O$6,0,TRUE),ES_NA2_0!$A$10:$AQ$10,0)+1,FALSE))</f>
        <v/>
      </c>
      <c r="P75" s="232" t="str">
        <f>IF(ISNA(VLOOKUP($A75,ES_NA2_0!$A$10:$AQ$100,MATCH(FIXED(P$6,0,TRUE),ES_NA2_0!$A$10:$AQ$10,0)+1,FALSE)),"",VLOOKUP($A75,ES_NA2_0!$A$10:$AQ$100,MATCH(FIXED(P$6,0,TRUE),ES_NA2_0!$A$10:$AQ$10,0)+1,FALSE))</f>
        <v/>
      </c>
      <c r="Q75" s="232" t="str">
        <f>IF(ISNA(VLOOKUP($A75,ES_NA2_0!$A$10:$AQ$100,MATCH(FIXED(Q$6,0,TRUE),ES_NA2_0!$A$10:$AQ$10,0)+1,FALSE)),"",VLOOKUP($A75,ES_NA2_0!$A$10:$AQ$100,MATCH(FIXED(Q$6,0,TRUE),ES_NA2_0!$A$10:$AQ$10,0)+1,FALSE))</f>
        <v/>
      </c>
      <c r="R75" s="232" t="str">
        <f>IF(ISNA(VLOOKUP($A75,ES_NA2_0!$A$10:$AQ$100,MATCH(FIXED(R$6,0,TRUE),ES_NA2_0!$A$10:$AQ$10,0)+1,FALSE)),"",VLOOKUP($A75,ES_NA2_0!$A$10:$AQ$100,MATCH(FIXED(R$6,0,TRUE),ES_NA2_0!$A$10:$AQ$10,0)+1,FALSE))</f>
        <v/>
      </c>
      <c r="S75" s="232" t="str">
        <f>IF(ISNA(VLOOKUP($A75,ES_NA2_0!$A$10:$AQ$100,MATCH(FIXED(S$6,0,TRUE),ES_NA2_0!$A$10:$AQ$10,0)+1,FALSE)),"",VLOOKUP($A75,ES_NA2_0!$A$10:$AQ$100,MATCH(FIXED(S$6,0,TRUE),ES_NA2_0!$A$10:$AQ$10,0)+1,FALSE))</f>
        <v/>
      </c>
      <c r="T75" s="232" t="str">
        <f>IF(ISNA(VLOOKUP($A75,ES_NA2_0!$A$10:$AQ$100,MATCH(FIXED(T$6,0,TRUE),ES_NA2_0!$A$10:$AQ$10,0)+1,FALSE)),"",VLOOKUP($A75,ES_NA2_0!$A$10:$AQ$100,MATCH(FIXED(T$6,0,TRUE),ES_NA2_0!$A$10:$AQ$10,0)+1,FALSE))</f>
        <v/>
      </c>
      <c r="U75" s="232" t="str">
        <f>IF(ISNA(VLOOKUP($A75,ES_NA2_0!$A$10:$AQ$100,MATCH(FIXED(U$6,0,TRUE),ES_NA2_0!$A$10:$AQ$10,0)+1,FALSE)),"",VLOOKUP($A75,ES_NA2_0!$A$10:$AQ$100,MATCH(FIXED(U$6,0,TRUE),ES_NA2_0!$A$10:$AQ$10,0)+1,FALSE))</f>
        <v/>
      </c>
      <c r="V75" s="232" t="str">
        <f>IF(ISNA(VLOOKUP($A75,ES_NA2_0!$A$10:$AQ$100,MATCH(FIXED(V$6,0,TRUE),ES_NA2_0!$A$10:$AQ$10,0)+1,FALSE)),"",VLOOKUP($A75,ES_NA2_0!$A$10:$AQ$100,MATCH(FIXED(V$6,0,TRUE),ES_NA2_0!$A$10:$AQ$10,0)+1,FALSE))</f>
        <v/>
      </c>
      <c r="W75" s="232" t="str">
        <f>IF(ISNA(VLOOKUP($A75,ES_NA2_0!$A$10:$AQ$100,MATCH(FIXED(W$6,0,TRUE),ES_NA2_0!$A$10:$AQ$10,0)+1,FALSE)),"",VLOOKUP($A75,ES_NA2_0!$A$10:$AQ$100,MATCH(FIXED(W$6,0,TRUE),ES_NA2_0!$A$10:$AQ$10,0)+1,FALSE))</f>
        <v/>
      </c>
    </row>
    <row r="76" spans="1:23">
      <c r="A76" s="230" t="str">
        <f>lookup!Z35</f>
        <v>Japan</v>
      </c>
      <c r="B76" s="232" t="str">
        <f>VLOOKUP(A76,lookup!$Z$2:$AA$77,2,FALSE)</f>
        <v>Ιαπωνία</v>
      </c>
      <c r="C76" s="232" t="str">
        <f>IF(ISNA(VLOOKUP($A76,ES_NA2_0!$A$10:$AQ$100,MATCH(FIXED(C$6,0,TRUE),ES_NA2_0!$A$10:$AQ$10,0)+1,FALSE)),"",VLOOKUP($A76,ES_NA2_0!$A$10:$AQ$100,MATCH(FIXED(C$6,0,TRUE),ES_NA2_0!$A$10:$AQ$10,0)+1,FALSE))</f>
        <v/>
      </c>
      <c r="D76" s="232" t="str">
        <f>IF(ISNA(VLOOKUP($A76,ES_NA2_0!$A$10:$AQ$100,MATCH(FIXED(D$6,0,TRUE),ES_NA2_0!$A$10:$AQ$10,0)+1,FALSE)),"",VLOOKUP($A76,ES_NA2_0!$A$10:$AQ$100,MATCH(FIXED(D$6,0,TRUE),ES_NA2_0!$A$10:$AQ$10,0)+1,FALSE))</f>
        <v/>
      </c>
      <c r="E76" s="232" t="str">
        <f>IF(ISNA(VLOOKUP($A76,ES_NA2_0!$A$10:$AQ$100,MATCH(FIXED(E$6,0,TRUE),ES_NA2_0!$A$10:$AQ$10,0)+1,FALSE)),"",VLOOKUP($A76,ES_NA2_0!$A$10:$AQ$100,MATCH(FIXED(E$6,0,TRUE),ES_NA2_0!$A$10:$AQ$10,0)+1,FALSE))</f>
        <v/>
      </c>
      <c r="F76" s="232" t="str">
        <f>IF(ISNA(VLOOKUP($A76,ES_NA2_0!$A$10:$AQ$100,MATCH(FIXED(F$6,0,TRUE),ES_NA2_0!$A$10:$AQ$10,0)+1,FALSE)),"",VLOOKUP($A76,ES_NA2_0!$A$10:$AQ$100,MATCH(FIXED(F$6,0,TRUE),ES_NA2_0!$A$10:$AQ$10,0)+1,FALSE))</f>
        <v/>
      </c>
      <c r="G76" s="232" t="str">
        <f>IF(ISNA(VLOOKUP($A76,ES_NA2_0!$A$10:$AQ$100,MATCH(FIXED(G$6,0,TRUE),ES_NA2_0!$A$10:$AQ$10,0)+1,FALSE)),"",VLOOKUP($A76,ES_NA2_0!$A$10:$AQ$100,MATCH(FIXED(G$6,0,TRUE),ES_NA2_0!$A$10:$AQ$10,0)+1,FALSE))</f>
        <v/>
      </c>
      <c r="H76" s="232" t="str">
        <f>IF(ISNA(VLOOKUP($A76,ES_NA2_0!$A$10:$AQ$100,MATCH(FIXED(H$6,0,TRUE),ES_NA2_0!$A$10:$AQ$10,0)+1,FALSE)),"",VLOOKUP($A76,ES_NA2_0!$A$10:$AQ$100,MATCH(FIXED(H$6,0,TRUE),ES_NA2_0!$A$10:$AQ$10,0)+1,FALSE))</f>
        <v/>
      </c>
      <c r="I76" s="232" t="str">
        <f>IF(ISNA(VLOOKUP($A76,ES_NA2_0!$A$10:$AQ$100,MATCH(FIXED(I$6,0,TRUE),ES_NA2_0!$A$10:$AQ$10,0)+1,FALSE)),"",VLOOKUP($A76,ES_NA2_0!$A$10:$AQ$100,MATCH(FIXED(I$6,0,TRUE),ES_NA2_0!$A$10:$AQ$10,0)+1,FALSE))</f>
        <v/>
      </c>
      <c r="J76" s="232" t="str">
        <f>IF(ISNA(VLOOKUP($A76,ES_NA2_0!$A$10:$AQ$100,MATCH(FIXED(J$6,0,TRUE),ES_NA2_0!$A$10:$AQ$10,0)+1,FALSE)),"",VLOOKUP($A76,ES_NA2_0!$A$10:$AQ$100,MATCH(FIXED(J$6,0,TRUE),ES_NA2_0!$A$10:$AQ$10,0)+1,FALSE))</f>
        <v/>
      </c>
      <c r="K76" s="232" t="str">
        <f>IF(ISNA(VLOOKUP($A76,ES_NA2_0!$A$10:$AQ$100,MATCH(FIXED(K$6,0,TRUE),ES_NA2_0!$A$10:$AQ$10,0)+1,FALSE)),"",VLOOKUP($A76,ES_NA2_0!$A$10:$AQ$100,MATCH(FIXED(K$6,0,TRUE),ES_NA2_0!$A$10:$AQ$10,0)+1,FALSE))</f>
        <v/>
      </c>
      <c r="L76" s="232" t="str">
        <f>IF(ISNA(VLOOKUP($A76,ES_NA2_0!$A$10:$AQ$100,MATCH(FIXED(L$6,0,TRUE),ES_NA2_0!$A$10:$AQ$10,0)+1,FALSE)),"",VLOOKUP($A76,ES_NA2_0!$A$10:$AQ$100,MATCH(FIXED(L$6,0,TRUE),ES_NA2_0!$A$10:$AQ$10,0)+1,FALSE))</f>
        <v/>
      </c>
      <c r="M76" s="232" t="str">
        <f>IF(ISNA(VLOOKUP($A76,ES_NA2_0!$A$10:$AQ$100,MATCH(FIXED(M$6,0,TRUE),ES_NA2_0!$A$10:$AQ$10,0)+1,FALSE)),"",VLOOKUP($A76,ES_NA2_0!$A$10:$AQ$100,MATCH(FIXED(M$6,0,TRUE),ES_NA2_0!$A$10:$AQ$10,0)+1,FALSE))</f>
        <v/>
      </c>
      <c r="N76" s="232" t="str">
        <f>IF(ISNA(VLOOKUP($A76,ES_NA2_0!$A$10:$AQ$100,MATCH(FIXED(N$6,0,TRUE),ES_NA2_0!$A$10:$AQ$10,0)+1,FALSE)),"",VLOOKUP($A76,ES_NA2_0!$A$10:$AQ$100,MATCH(FIXED(N$6,0,TRUE),ES_NA2_0!$A$10:$AQ$10,0)+1,FALSE))</f>
        <v/>
      </c>
      <c r="O76" s="232" t="str">
        <f>IF(ISNA(VLOOKUP($A76,ES_NA2_0!$A$10:$AQ$100,MATCH(FIXED(O$6,0,TRUE),ES_NA2_0!$A$10:$AQ$10,0)+1,FALSE)),"",VLOOKUP($A76,ES_NA2_0!$A$10:$AQ$100,MATCH(FIXED(O$6,0,TRUE),ES_NA2_0!$A$10:$AQ$10,0)+1,FALSE))</f>
        <v/>
      </c>
      <c r="P76" s="232" t="str">
        <f>IF(ISNA(VLOOKUP($A76,ES_NA2_0!$A$10:$AQ$100,MATCH(FIXED(P$6,0,TRUE),ES_NA2_0!$A$10:$AQ$10,0)+1,FALSE)),"",VLOOKUP($A76,ES_NA2_0!$A$10:$AQ$100,MATCH(FIXED(P$6,0,TRUE),ES_NA2_0!$A$10:$AQ$10,0)+1,FALSE))</f>
        <v/>
      </c>
      <c r="Q76" s="232" t="str">
        <f>IF(ISNA(VLOOKUP($A76,ES_NA2_0!$A$10:$AQ$100,MATCH(FIXED(Q$6,0,TRUE),ES_NA2_0!$A$10:$AQ$10,0)+1,FALSE)),"",VLOOKUP($A76,ES_NA2_0!$A$10:$AQ$100,MATCH(FIXED(Q$6,0,TRUE),ES_NA2_0!$A$10:$AQ$10,0)+1,FALSE))</f>
        <v/>
      </c>
      <c r="R76" s="232" t="str">
        <f>IF(ISNA(VLOOKUP($A76,ES_NA2_0!$A$10:$AQ$100,MATCH(FIXED(R$6,0,TRUE),ES_NA2_0!$A$10:$AQ$10,0)+1,FALSE)),"",VLOOKUP($A76,ES_NA2_0!$A$10:$AQ$100,MATCH(FIXED(R$6,0,TRUE),ES_NA2_0!$A$10:$AQ$10,0)+1,FALSE))</f>
        <v/>
      </c>
      <c r="S76" s="232" t="str">
        <f>IF(ISNA(VLOOKUP($A76,ES_NA2_0!$A$10:$AQ$100,MATCH(FIXED(S$6,0,TRUE),ES_NA2_0!$A$10:$AQ$10,0)+1,FALSE)),"",VLOOKUP($A76,ES_NA2_0!$A$10:$AQ$100,MATCH(FIXED(S$6,0,TRUE),ES_NA2_0!$A$10:$AQ$10,0)+1,FALSE))</f>
        <v/>
      </c>
      <c r="T76" s="232" t="str">
        <f>IF(ISNA(VLOOKUP($A76,ES_NA2_0!$A$10:$AQ$100,MATCH(FIXED(T$6,0,TRUE),ES_NA2_0!$A$10:$AQ$10,0)+1,FALSE)),"",VLOOKUP($A76,ES_NA2_0!$A$10:$AQ$100,MATCH(FIXED(T$6,0,TRUE),ES_NA2_0!$A$10:$AQ$10,0)+1,FALSE))</f>
        <v/>
      </c>
      <c r="U76" s="232" t="str">
        <f>IF(ISNA(VLOOKUP($A76,ES_NA2_0!$A$10:$AQ$100,MATCH(FIXED(U$6,0,TRUE),ES_NA2_0!$A$10:$AQ$10,0)+1,FALSE)),"",VLOOKUP($A76,ES_NA2_0!$A$10:$AQ$100,MATCH(FIXED(U$6,0,TRUE),ES_NA2_0!$A$10:$AQ$10,0)+1,FALSE))</f>
        <v/>
      </c>
      <c r="V76" s="232" t="str">
        <f>IF(ISNA(VLOOKUP($A76,ES_NA2_0!$A$10:$AQ$100,MATCH(FIXED(V$6,0,TRUE),ES_NA2_0!$A$10:$AQ$10,0)+1,FALSE)),"",VLOOKUP($A76,ES_NA2_0!$A$10:$AQ$100,MATCH(FIXED(V$6,0,TRUE),ES_NA2_0!$A$10:$AQ$10,0)+1,FALSE))</f>
        <v/>
      </c>
      <c r="W76" s="232" t="str">
        <f>IF(ISNA(VLOOKUP($A76,ES_NA2_0!$A$10:$AQ$100,MATCH(FIXED(W$6,0,TRUE),ES_NA2_0!$A$10:$AQ$10,0)+1,FALSE)),"",VLOOKUP($A76,ES_NA2_0!$A$10:$AQ$100,MATCH(FIXED(W$6,0,TRUE),ES_NA2_0!$A$10:$AQ$10,0)+1,FALSE))</f>
        <v/>
      </c>
    </row>
    <row r="77" spans="1:23">
      <c r="B77" s="232"/>
      <c r="C77" s="232"/>
      <c r="D77" s="232"/>
      <c r="E77" s="232"/>
      <c r="F77" s="232"/>
      <c r="G77" s="232"/>
      <c r="H77" s="232"/>
      <c r="I77" s="232"/>
      <c r="J77" s="232"/>
      <c r="K77" s="232"/>
      <c r="L77" s="232"/>
      <c r="M77" s="232"/>
      <c r="N77" s="232"/>
      <c r="O77" s="232"/>
      <c r="P77" s="232"/>
      <c r="Q77" s="232"/>
      <c r="R77" s="232"/>
      <c r="S77" s="232"/>
      <c r="T77" s="232"/>
      <c r="U77" s="232"/>
      <c r="V77" s="232"/>
      <c r="W77" s="232"/>
    </row>
    <row r="78" spans="1:23">
      <c r="B78" s="232"/>
      <c r="C78" s="232"/>
      <c r="D78" s="232"/>
      <c r="E78" s="232"/>
      <c r="F78" s="232"/>
      <c r="G78" s="232"/>
      <c r="H78" s="232"/>
      <c r="I78" s="232"/>
      <c r="J78" s="232"/>
      <c r="K78" s="232"/>
      <c r="L78" s="232"/>
      <c r="M78" s="232"/>
      <c r="N78" s="232"/>
      <c r="O78" s="232"/>
      <c r="P78" s="232"/>
      <c r="Q78" s="232"/>
      <c r="R78" s="232"/>
      <c r="S78" s="232"/>
      <c r="T78" s="232"/>
      <c r="U78" s="232"/>
      <c r="V78" s="232"/>
      <c r="W78" s="232"/>
    </row>
    <row r="79" spans="1:23">
      <c r="B79" s="232"/>
      <c r="C79" s="232"/>
      <c r="D79" s="232"/>
      <c r="E79" s="232"/>
      <c r="F79" s="232"/>
      <c r="G79" s="232"/>
      <c r="H79" s="232"/>
      <c r="I79" s="232"/>
      <c r="J79" s="232"/>
      <c r="K79" s="232"/>
      <c r="L79" s="232"/>
      <c r="M79" s="232"/>
      <c r="N79" s="232"/>
      <c r="O79" s="232"/>
      <c r="P79" s="232"/>
      <c r="Q79" s="232"/>
      <c r="R79" s="232"/>
      <c r="S79" s="232"/>
      <c r="T79" s="232"/>
      <c r="U79" s="232"/>
      <c r="V79" s="232"/>
      <c r="W79" s="232"/>
    </row>
    <row r="80" spans="1:23">
      <c r="B80" s="232"/>
      <c r="C80" s="232"/>
      <c r="D80" s="232"/>
      <c r="E80" s="232"/>
      <c r="F80" s="232"/>
      <c r="G80" s="232"/>
      <c r="H80" s="232"/>
      <c r="I80" s="232"/>
      <c r="J80" s="232"/>
      <c r="K80" s="232"/>
      <c r="L80" s="232"/>
      <c r="M80" s="232"/>
      <c r="N80" s="232"/>
      <c r="O80" s="232"/>
      <c r="P80" s="232"/>
      <c r="Q80" s="232"/>
      <c r="R80" s="232"/>
      <c r="S80" s="232"/>
      <c r="T80" s="232"/>
      <c r="U80" s="232"/>
      <c r="V80" s="232"/>
      <c r="W80" s="232"/>
    </row>
    <row r="81" spans="2:23">
      <c r="B81" s="232"/>
      <c r="C81" s="232"/>
      <c r="D81" s="232"/>
      <c r="E81" s="232"/>
      <c r="F81" s="232"/>
      <c r="G81" s="232"/>
      <c r="H81" s="232"/>
      <c r="I81" s="232"/>
      <c r="J81" s="232"/>
      <c r="K81" s="232"/>
      <c r="L81" s="232"/>
      <c r="M81" s="232"/>
      <c r="N81" s="232"/>
      <c r="O81" s="232"/>
      <c r="P81" s="232"/>
      <c r="Q81" s="232"/>
      <c r="R81" s="232"/>
      <c r="S81" s="232"/>
      <c r="T81" s="232"/>
      <c r="U81" s="232"/>
      <c r="V81" s="232"/>
      <c r="W81" s="232"/>
    </row>
    <row r="82" spans="2:23">
      <c r="B82" s="232"/>
      <c r="C82" s="232"/>
      <c r="D82" s="232"/>
      <c r="E82" s="232"/>
      <c r="F82" s="232"/>
      <c r="G82" s="232"/>
      <c r="H82" s="232"/>
      <c r="I82" s="232"/>
      <c r="J82" s="232"/>
      <c r="K82" s="232"/>
      <c r="L82" s="232"/>
      <c r="M82" s="232"/>
      <c r="N82" s="232"/>
      <c r="O82" s="232"/>
      <c r="P82" s="232"/>
      <c r="Q82" s="232"/>
      <c r="R82" s="232"/>
      <c r="S82" s="232"/>
      <c r="T82" s="232"/>
      <c r="U82" s="232"/>
      <c r="V82" s="232"/>
      <c r="W82" s="232"/>
    </row>
    <row r="83" spans="2:23">
      <c r="B83" s="232"/>
      <c r="C83" s="232"/>
      <c r="D83" s="232"/>
      <c r="E83" s="232"/>
      <c r="F83" s="232"/>
      <c r="G83" s="232"/>
      <c r="H83" s="232"/>
      <c r="I83" s="232"/>
      <c r="J83" s="232"/>
      <c r="K83" s="232"/>
      <c r="L83" s="232"/>
      <c r="M83" s="232"/>
      <c r="N83" s="232"/>
      <c r="O83" s="232"/>
      <c r="P83" s="232"/>
      <c r="Q83" s="232"/>
      <c r="R83" s="232"/>
      <c r="S83" s="232"/>
      <c r="T83" s="232"/>
      <c r="U83" s="232"/>
      <c r="V83" s="232"/>
      <c r="W83" s="232"/>
    </row>
    <row r="84" spans="2:23">
      <c r="B84" s="232"/>
      <c r="C84" s="232"/>
      <c r="D84" s="232"/>
      <c r="E84" s="232"/>
      <c r="F84" s="232"/>
      <c r="G84" s="232"/>
      <c r="H84" s="232"/>
      <c r="I84" s="232"/>
      <c r="J84" s="232"/>
      <c r="K84" s="232"/>
      <c r="L84" s="232"/>
      <c r="M84" s="232"/>
      <c r="N84" s="232"/>
      <c r="O84" s="232"/>
      <c r="P84" s="232"/>
      <c r="Q84" s="232"/>
      <c r="R84" s="232"/>
      <c r="S84" s="232"/>
      <c r="T84" s="232"/>
      <c r="U84" s="232"/>
      <c r="V84" s="232"/>
      <c r="W84" s="232"/>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S32"/>
  <sheetViews>
    <sheetView topLeftCell="B1" workbookViewId="0">
      <selection activeCell="B36" sqref="A36:X45"/>
    </sheetView>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174" customWidth="1"/>
    <col min="25" max="25" width="3.75" style="76" customWidth="1"/>
    <col min="26" max="26" width="10" style="76" customWidth="1"/>
    <col min="27" max="27" width="3.75" style="76" customWidth="1"/>
    <col min="28" max="28" width="10" style="76" customWidth="1"/>
    <col min="29" max="29" width="10" style="174" customWidth="1"/>
    <col min="30" max="30" width="3.75" style="76" customWidth="1"/>
    <col min="31" max="41" width="10" style="76" customWidth="1"/>
    <col min="42" max="42" width="3.75" style="76" customWidth="1"/>
    <col min="43" max="16384" width="9.125" style="76"/>
  </cols>
  <sheetData>
    <row r="1" spans="1:45" ht="30.75" thickBot="1">
      <c r="B1" s="36" t="s">
        <v>0</v>
      </c>
    </row>
    <row r="2" spans="1:45" ht="13.5" customHeight="1" thickTop="1">
      <c r="B2" s="43" t="s">
        <v>1</v>
      </c>
    </row>
    <row r="3" spans="1:45" ht="13.5" customHeight="1">
      <c r="B3" s="44" t="s">
        <v>128</v>
      </c>
    </row>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t="s">
        <v>125</v>
      </c>
      <c r="Y5" s="99" t="s">
        <v>125</v>
      </c>
      <c r="Z5" s="99" t="s">
        <v>125</v>
      </c>
      <c r="AA5" s="99" t="s">
        <v>125</v>
      </c>
      <c r="AB5" s="99" t="s">
        <v>125</v>
      </c>
      <c r="AC5" s="99"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02" t="s">
        <v>133</v>
      </c>
      <c r="Y6" s="102" t="s">
        <v>125</v>
      </c>
      <c r="Z6" s="101" t="s">
        <v>132</v>
      </c>
      <c r="AA6" s="101" t="s">
        <v>125</v>
      </c>
      <c r="AB6" s="101" t="s">
        <v>125</v>
      </c>
      <c r="AC6" s="102" t="s">
        <v>134</v>
      </c>
      <c r="AD6" s="101" t="s">
        <v>125</v>
      </c>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f t="shared" ref="A7:A27" si="0">IF(C7=":",0,1)</f>
        <v>1</v>
      </c>
      <c r="B7" s="105">
        <v>1995</v>
      </c>
      <c r="C7" s="172">
        <f>IF(OR(NA1T!C7=":",NA1T!C7=""),":",((NA1T!C7-NA1T!C$17)/NA1T!C$17+1)*100)</f>
        <v>107.01620859760395</v>
      </c>
      <c r="D7" s="172">
        <f>IF(OR(NA1T!D7=":",NA1T!D7=""),":",((NA1T!D7-NA1T!D$17)/NA1T!D$17+1)*100)</f>
        <v>49.700322729368359</v>
      </c>
      <c r="E7" s="172">
        <f>IF(OR(NA1T!E7=":",NA1T!E7=""),":",((NA1T!E7-NA1T!E$17)/NA1T!E$17+1)*100)</f>
        <v>100.51482196965982</v>
      </c>
      <c r="F7" s="172">
        <f>IF(OR(NA1T!F7=":",NA1T!F7=""),":",((NA1T!F7-NA1T!F$17)/NA1T!F$17+1)*100)</f>
        <v>54.616678935745085</v>
      </c>
      <c r="G7" s="172">
        <f>IF(OR(NA1T!G7=":",NA1T!G7=""),":",((NA1T!G7-NA1T!G$17)/NA1T!G$17+1)*100)</f>
        <v>39.499947473474109</v>
      </c>
      <c r="H7" s="172">
        <f>IF(OR(NA1T!H7=":",NA1T!H7=""),":",((NA1T!H7-NA1T!H$17)/NA1T!H$17+1)*100)</f>
        <v>75.879008790087909</v>
      </c>
      <c r="I7" s="172">
        <f>IF(OR(NA1T!I7=":",NA1T!I7=""),":",((NA1T!I7-NA1T!I$17)/NA1T!I$17+1)*100)</f>
        <v>44.202629652288159</v>
      </c>
      <c r="J7" s="172">
        <f>IF(OR(NA1T!J7=":",NA1T!J7=""),":",((NA1T!J7-NA1T!J$17)/NA1T!J$17+1)*100)</f>
        <v>86.726336138021978</v>
      </c>
      <c r="K7" s="172">
        <f>IF(OR(NA1T!K7=":",NA1T!K7=""),":",((NA1T!K7-NA1T!K$17)/NA1T!K$17+1)*100)</f>
        <v>90.795423713484681</v>
      </c>
      <c r="L7" s="172">
        <f>IF(OR(NA1T!L7=":",NA1T!L7=""),":",((NA1T!L7-NA1T!L$17)/NA1T!L$17+1)*100)</f>
        <v>27.771337487320679</v>
      </c>
      <c r="M7" s="172">
        <f>IF(OR(NA1T!M7=":",NA1T!M7=""),":",((NA1T!M7-NA1T!M$17)/NA1T!M$17+1)*100)</f>
        <v>43.95913346888571</v>
      </c>
      <c r="N7" s="172">
        <f>IF(OR(NA1T!N7=":",NA1T!N7=""),":",((NA1T!N7-NA1T!N$17)/NA1T!N$17+1)*100)</f>
        <v>73.507987717184292</v>
      </c>
      <c r="O7" s="172">
        <f>IF(OR(NA1T!O7=":",NA1T!O7=""),":",((NA1T!O7-NA1T!O$17)/NA1T!O$17+1)*100)</f>
        <v>65.428128246360501</v>
      </c>
      <c r="P7" s="172">
        <f>IF(OR(NA1T!P7=":",NA1T!P7=""),":",((NA1T!P7-NA1T!P$17)/NA1T!P$17+1)*100)</f>
        <v>56.881329524798765</v>
      </c>
      <c r="Q7" s="172">
        <f>IF(OR(NA1T!Q7=":",NA1T!Q7=""),":",((NA1T!Q7-NA1T!Q$17)/NA1T!Q$17+1)*100)</f>
        <v>71.875201167306841</v>
      </c>
      <c r="R7" s="172">
        <f>IF(OR(NA1T!R7=":",NA1T!R7=""),":",((NA1T!R7-NA1T!R$17)/NA1T!R$17+1)*100)</f>
        <v>73.25152683572091</v>
      </c>
      <c r="S7" s="172">
        <f>IF(OR(NA1T!S7=":",NA1T!S7=""),":",((NA1T!S7-NA1T!S$17)/NA1T!S$17+1)*100)</f>
        <v>76.992537642954929</v>
      </c>
      <c r="T7" s="172">
        <f>IF(OR(NA1T!T7=":",NA1T!T7=""),":",((NA1T!T7-NA1T!T$17)/NA1T!T$17+1)*100)</f>
        <v>61.891558841651261</v>
      </c>
      <c r="U7" s="172">
        <f>IF(OR(NA1T!U7=":",NA1T!U7=""),":",((NA1T!U7-NA1T!U$17)/NA1T!U$17+1)*100)</f>
        <v>86.220541681322544</v>
      </c>
      <c r="V7" s="172">
        <f>IF(OR(NA1T!V7=":",NA1T!V7=""),":",((NA1T!V7-NA1T!V$17)/NA1T!V$17+1)*100)</f>
        <v>25.204345576823584</v>
      </c>
      <c r="W7" s="172" t="str">
        <f>IF(OR(P1_1T!W7=":",P1_1T!W7=""),":",((P1_1T!W7-P1_1T!W$17)/P1_1T!W$17+1)*100)</f>
        <v>:</v>
      </c>
      <c r="X7" s="175">
        <f>IF(OR(NA1T!X7=":",NA1T!X7=""),":",((NA1T!X7-NA1T!X$17)/NA1T!X$17+1)*100)</f>
        <v>69.150427258236547</v>
      </c>
      <c r="Y7" s="172" t="str">
        <f>IF(OR(P1_1T!Y7=":",P1_1T!Y7=""),":",((P1_1T!Y7-P1_1T!Y$17)/P1_1T!Y$17+1)*100)</f>
        <v>:</v>
      </c>
      <c r="Z7" s="172">
        <f>IF(OR(NA1T!Z7=":",NA1T!Z7=""),":",((NA1T!Z7-NA1T!Z$17)/NA1T!Z$17+1)*100)</f>
        <v>69.474911978208269</v>
      </c>
      <c r="AA7" s="172" t="str">
        <f>IF(OR(P1_1T!AA7=":",P1_1T!AA7=""),":",((P1_1T!AA7-P1_1T!AA$17)/P1_1T!AA$17+1)*100)</f>
        <v>:</v>
      </c>
      <c r="AB7" s="172" t="str">
        <f>IF(OR(P1_1T!AB7=":",P1_1T!AB7=""),":",((P1_1T!AB7-P1_1T!AB$17)/P1_1T!AB$17+1)*100)</f>
        <v>:</v>
      </c>
      <c r="AC7" s="175">
        <f>IF(OR(NA1T!AC7=":",NA1T!AC7=""),":",((NA1T!AC7-NA1T!AC$17)/NA1T!AC$17+1)*100)</f>
        <v>69.18084691845128</v>
      </c>
      <c r="AD7" s="172" t="str">
        <f>IF(OR(P1_1T!AD7=":",P1_1T!AD7=""),":",((P1_1T!AD7-P1_1T!AD$17)/P1_1T!AD$17+1)*100)</f>
        <v>:</v>
      </c>
      <c r="AE7" s="172">
        <f>IF(OR(NA1T!AE7=":",NA1T!AE7=""),":",((NA1T!AE7-NA1T!AE$17)/NA1T!AE$17+1)*100)</f>
        <v>107.01620859760395</v>
      </c>
      <c r="AF7" s="172">
        <f>IF(OR(NA1T!AF7=":",NA1T!AF7=""),":",((NA1T!AF7-NA1T!AF$17)/NA1T!AF$17+1)*100)</f>
        <v>88.100287722836853</v>
      </c>
      <c r="AG7" s="172">
        <f>IF(OR(NA1T!AG7=":",NA1T!AG7=""),":",((NA1T!AG7-NA1T!AG$17)/NA1T!AG$17+1)*100)</f>
        <v>100.51482196965982</v>
      </c>
      <c r="AH7" s="172">
        <f>IF(OR(NA1T!AH7=":",NA1T!AH7=""),":",((NA1T!AH7-NA1T!AH$17)/NA1T!AH$17+1)*100)</f>
        <v>75.879008790087909</v>
      </c>
      <c r="AI7" s="172">
        <f>IF(OR(NA1T!AI7=":",NA1T!AI7=""),":",((NA1T!AI7-NA1T!AI$17)/NA1T!AI$17+1)*100)</f>
        <v>65.20866954450176</v>
      </c>
      <c r="AJ7" s="172">
        <f>IF(OR(NA1T!AJ7=":",NA1T!AJ7=""),":",((NA1T!AJ7-NA1T!AJ$17)/NA1T!AJ$17+1)*100)</f>
        <v>27.771337487320679</v>
      </c>
      <c r="AK7" s="172">
        <f>IF(OR(NA1T!AK7=":",NA1T!AK7=""),":",((NA1T!AK7-NA1T!AK$17)/NA1T!AK$17+1)*100)</f>
        <v>43.95913346888571</v>
      </c>
      <c r="AL7" s="172">
        <f>IF(OR(NA1T!AL7=":",NA1T!AL7=""),":",((NA1T!AL7-NA1T!AL$17)/NA1T!AL$17+1)*100)</f>
        <v>73.507987717184292</v>
      </c>
      <c r="AM7" s="172">
        <f>IF(OR(NA1T!AM7=":",NA1T!AM7=""),":",((NA1T!AM7-NA1T!AM$17)/NA1T!AM$17+1)*100)</f>
        <v>63.891450248030345</v>
      </c>
      <c r="AN7" s="172">
        <f>IF(OR(NA1T!AN7=":",NA1T!AN7=""),":",((NA1T!AN7-NA1T!AN$17)/NA1T!AN$17+1)*100)</f>
        <v>73.161829289715612</v>
      </c>
      <c r="AO7" s="172">
        <f>IF(OR(NA1T!AO7=":",NA1T!AO7=""),":",((NA1T!AO7-NA1T!AO$17)/NA1T!AO$17+1)*100)</f>
        <v>65.977918953925865</v>
      </c>
      <c r="AP7" s="190"/>
      <c r="AQ7" s="172">
        <f>IF(OR(NA1T!AQ7=":",NA1T!AQ7=""),":",((NA1T!AQ7-NA1T!AQ$17)/NA1T!AQ$17+1)*100)</f>
        <v>100.77110491547987</v>
      </c>
      <c r="AR7" s="172">
        <f>IF(OR(NA1T!AR7=":",NA1T!AR7=""),":",((NA1T!AR7-NA1T!AR$17)/NA1T!AR$17+1)*100)</f>
        <v>82.555733268649135</v>
      </c>
      <c r="AS7" s="172">
        <f>IF(OR(NA1T!AS7=":",NA1T!AS7=""),":",((NA1T!AS7-NA1T!AS$17)/NA1T!AS$17+1)*100)</f>
        <v>64.500471705888216</v>
      </c>
    </row>
    <row r="8" spans="1:45" ht="22.5" customHeight="1">
      <c r="A8" s="77">
        <f t="shared" si="0"/>
        <v>1</v>
      </c>
      <c r="B8" s="105">
        <v>1996</v>
      </c>
      <c r="C8" s="172">
        <f>IF(OR(NA1T!C8=":",NA1T!C8=""),":",((NA1T!C8-NA1T!C$17)/NA1T!C$17+1)*100)</f>
        <v>105.57293868921775</v>
      </c>
      <c r="D8" s="172">
        <f>IF(OR(NA1T!D8=":",NA1T!D8=""),":",((NA1T!D8-NA1T!D$17)/NA1T!D$17+1)*100)</f>
        <v>51.406177962194555</v>
      </c>
      <c r="E8" s="172">
        <f>IF(OR(NA1T!E8=":",NA1T!E8=""),":",((NA1T!E8-NA1T!E$17)/NA1T!E$17+1)*100)</f>
        <v>98.689900663875179</v>
      </c>
      <c r="F8" s="172">
        <f>IF(OR(NA1T!F8=":",NA1T!F8=""),":",((NA1T!F8-NA1T!F$17)/NA1T!F$17+1)*100)</f>
        <v>58.570827636975494</v>
      </c>
      <c r="G8" s="172">
        <f>IF(OR(NA1T!G8=":",NA1T!G8=""),":",((NA1T!G8-NA1T!G$17)/NA1T!G$17+1)*100)</f>
        <v>41.516966067864281</v>
      </c>
      <c r="H8" s="172">
        <f>IF(OR(NA1T!H8=":",NA1T!H8=""),":",((NA1T!H8-NA1T!H$17)/NA1T!H$17+1)*100)</f>
        <v>76.492514925149251</v>
      </c>
      <c r="I8" s="172">
        <f>IF(OR(NA1T!I8=":",NA1T!I8=""),":",((NA1T!I8-NA1T!I$17)/NA1T!I$17+1)*100)</f>
        <v>44.573208035382969</v>
      </c>
      <c r="J8" s="172">
        <f>IF(OR(NA1T!J8=":",NA1T!J8=""),":",((NA1T!J8-NA1T!J$17)/NA1T!J$17+1)*100)</f>
        <v>85.983261260657258</v>
      </c>
      <c r="K8" s="172">
        <f>IF(OR(NA1T!K8=":",NA1T!K8=""),":",((NA1T!K8-NA1T!K$17)/NA1T!K$17+1)*100)</f>
        <v>88.336574115944657</v>
      </c>
      <c r="L8" s="172">
        <f>IF(OR(NA1T!L8=":",NA1T!L8=""),":",((NA1T!L8-NA1T!L$17)/NA1T!L$17+1)*100)</f>
        <v>31.736342559049412</v>
      </c>
      <c r="M8" s="172">
        <f>IF(OR(NA1T!M8=":",NA1T!M8=""),":",((NA1T!M8-NA1T!M$17)/NA1T!M$17+1)*100)</f>
        <v>47.458392951276451</v>
      </c>
      <c r="N8" s="172">
        <f>IF(OR(NA1T!N8=":",NA1T!N8=""),":",((NA1T!N8-NA1T!N$17)/NA1T!N$17+1)*100)</f>
        <v>75.39238931861469</v>
      </c>
      <c r="O8" s="172">
        <f>IF(OR(NA1T!O8=":",NA1T!O8=""),":",((NA1T!O8-NA1T!O$17)/NA1T!O$17+1)*100)</f>
        <v>67.90425637887607</v>
      </c>
      <c r="P8" s="172">
        <f>IF(OR(NA1T!P8=":",NA1T!P8=""),":",((NA1T!P8-NA1T!P$17)/NA1T!P$17+1)*100)</f>
        <v>61.996883926252934</v>
      </c>
      <c r="Q8" s="172">
        <f>IF(OR(NA1T!Q8=":",NA1T!Q8=""),":",((NA1T!Q8-NA1T!Q$17)/NA1T!Q$17+1)*100)</f>
        <v>73.678375498000847</v>
      </c>
      <c r="R8" s="172">
        <f>IF(OR(NA1T!R8=":",NA1T!R8=""),":",((NA1T!R8-NA1T!R$17)/NA1T!R$17+1)*100)</f>
        <v>75.928062818383935</v>
      </c>
      <c r="S8" s="172">
        <f>IF(OR(NA1T!S8=":",NA1T!S8=""),":",((NA1T!S8-NA1T!S$17)/NA1T!S$17+1)*100)</f>
        <v>79.586700225195401</v>
      </c>
      <c r="T8" s="172">
        <f>IF(OR(NA1T!T8=":",NA1T!T8=""),":",((NA1T!T8-NA1T!T$17)/NA1T!T$17+1)*100)</f>
        <v>65.754775107825012</v>
      </c>
      <c r="U8" s="172">
        <f>IF(OR(NA1T!U8=":",NA1T!U8=""),":",((NA1T!U8-NA1T!U$17)/NA1T!U$17+1)*100)</f>
        <v>89.126802673232504</v>
      </c>
      <c r="V8" s="172">
        <f>IF(OR(NA1T!V8=":",NA1T!V8=""),":",((NA1T!V8-NA1T!V$17)/NA1T!V$17+1)*100)</f>
        <v>31.650284531815831</v>
      </c>
      <c r="W8" s="172" t="str">
        <f>IF(OR(P1_1T!W8=":",P1_1T!W8=""),":",((P1_1T!W8-P1_1T!W$17)/P1_1T!W$17+1)*100)</f>
        <v>:</v>
      </c>
      <c r="X8" s="175">
        <f>IF(OR(NA1T!X8=":",NA1T!X8=""),":",((NA1T!X8-NA1T!X$17)/NA1T!X$17+1)*100)</f>
        <v>70.259186351706049</v>
      </c>
      <c r="Y8" s="172" t="str">
        <f>IF(OR(P1_1T!Y8=":",P1_1T!Y8=""),":",((P1_1T!Y8-P1_1T!Y$17)/P1_1T!Y$17+1)*100)</f>
        <v>:</v>
      </c>
      <c r="Z8" s="172">
        <f>IF(OR(NA1T!Z8=":",NA1T!Z8=""),":",((NA1T!Z8-NA1T!Z$17)/NA1T!Z$17+1)*100)</f>
        <v>70.670269643710967</v>
      </c>
      <c r="AA8" s="172" t="str">
        <f>IF(OR(P1_1T!AA8=":",P1_1T!AA8=""),":",((P1_1T!AA8-P1_1T!AA$17)/P1_1T!AA$17+1)*100)</f>
        <v>:</v>
      </c>
      <c r="AB8" s="172" t="str">
        <f>IF(OR(P1_1T!AB8=":",P1_1T!AB8=""),":",((P1_1T!AB8-P1_1T!AB$17)/P1_1T!AB$17+1)*100)</f>
        <v>:</v>
      </c>
      <c r="AC8" s="175">
        <f>IF(OR(NA1T!AC8=":",NA1T!AC8=""),":",((NA1T!AC8-NA1T!AC$17)/NA1T!AC$17+1)*100)</f>
        <v>70.29763933259926</v>
      </c>
      <c r="AD8" s="172" t="str">
        <f>IF(OR(P1_1T!AD8=":",P1_1T!AD8=""),":",((P1_1T!AD8-P1_1T!AD$17)/P1_1T!AD$17+1)*100)</f>
        <v>:</v>
      </c>
      <c r="AE8" s="172">
        <f>IF(OR(NA1T!AE8=":",NA1T!AE8=""),":",((NA1T!AE8-NA1T!AE$17)/NA1T!AE$17+1)*100)</f>
        <v>105.57293868921775</v>
      </c>
      <c r="AF8" s="172">
        <f>IF(OR(NA1T!AF8=":",NA1T!AF8=""),":",((NA1T!AF8-NA1T!AF$17)/NA1T!AF$17+1)*100)</f>
        <v>87.475157950938808</v>
      </c>
      <c r="AG8" s="172">
        <f>IF(OR(NA1T!AG8=":",NA1T!AG8=""),":",((NA1T!AG8-NA1T!AG$17)/NA1T!AG$17+1)*100)</f>
        <v>98.689900663875179</v>
      </c>
      <c r="AH8" s="172">
        <f>IF(OR(NA1T!AH8=":",NA1T!AH8=""),":",((NA1T!AH8-NA1T!AH$17)/NA1T!AH$17+1)*100)</f>
        <v>76.492514925149251</v>
      </c>
      <c r="AI8" s="172">
        <f>IF(OR(NA1T!AI8=":",NA1T!AI8=""),":",((NA1T!AI8-NA1T!AI$17)/NA1T!AI$17+1)*100)</f>
        <v>64.651917099269411</v>
      </c>
      <c r="AJ8" s="172">
        <f>IF(OR(NA1T!AJ8=":",NA1T!AJ8=""),":",((NA1T!AJ8-NA1T!AJ$17)/NA1T!AJ$17+1)*100)</f>
        <v>31.736342559049412</v>
      </c>
      <c r="AK8" s="172">
        <f>IF(OR(NA1T!AK8=":",NA1T!AK8=""),":",((NA1T!AK8-NA1T!AK$17)/NA1T!AK$17+1)*100)</f>
        <v>47.458392951276451</v>
      </c>
      <c r="AL8" s="172">
        <f>IF(OR(NA1T!AL8=":",NA1T!AL8=""),":",((NA1T!AL8-NA1T!AL$17)/NA1T!AL$17+1)*100)</f>
        <v>75.39238931861469</v>
      </c>
      <c r="AM8" s="172">
        <f>IF(OR(NA1T!AM8=":",NA1T!AM8=""),":",((NA1T!AM8-NA1T!AM$17)/NA1T!AM$17+1)*100)</f>
        <v>66.842135978990385</v>
      </c>
      <c r="AN8" s="172">
        <f>IF(OR(NA1T!AN8=":",NA1T!AN8=""),":",((NA1T!AN8-NA1T!AN$17)/NA1T!AN$17+1)*100)</f>
        <v>75.347139538969003</v>
      </c>
      <c r="AO8" s="172">
        <f>IF(OR(NA1T!AO8=":",NA1T!AO8=""),":",((NA1T!AO8-NA1T!AO$17)/NA1T!AO$17+1)*100)</f>
        <v>69.906864861530877</v>
      </c>
      <c r="AP8" s="190"/>
      <c r="AQ8" s="172">
        <f>IF(OR(NA1T!AQ8=":",NA1T!AQ8=""),":",((NA1T!AQ8-NA1T!AQ$17)/NA1T!AQ$17+1)*100)</f>
        <v>99.670961746163314</v>
      </c>
      <c r="AR8" s="172">
        <f>IF(OR(NA1T!AR8=":",NA1T!AR8=""),":",((NA1T!AR8-NA1T!AR$17)/NA1T!AR$17+1)*100)</f>
        <v>82.518211380881269</v>
      </c>
      <c r="AS8" s="172">
        <f>IF(OR(NA1T!AS8=":",NA1T!AS8=""),":",((NA1T!AS8-NA1T!AS$17)/NA1T!AS$17+1)*100)</f>
        <v>65.987533002444323</v>
      </c>
    </row>
    <row r="9" spans="1:45" ht="22.5" customHeight="1">
      <c r="A9" s="77">
        <f t="shared" si="0"/>
        <v>1</v>
      </c>
      <c r="B9" s="105">
        <v>1997</v>
      </c>
      <c r="C9" s="172">
        <f>IF(OR(NA1T!C9=":",NA1T!C9=""),":",((NA1T!C9-NA1T!C$17)/NA1T!C$17+1)*100)</f>
        <v>91.492600422832979</v>
      </c>
      <c r="D9" s="172">
        <f>IF(OR(NA1T!D9=":",NA1T!D9=""),":",((NA1T!D9-NA1T!D$17)/NA1T!D$17+1)*100)</f>
        <v>53.065928999538947</v>
      </c>
      <c r="E9" s="172">
        <f>IF(OR(NA1T!E9=":",NA1T!E9=""),":",((NA1T!E9-NA1T!E$17)/NA1T!E$17+1)*100)</f>
        <v>100.78645184698509</v>
      </c>
      <c r="F9" s="172">
        <f>IF(OR(NA1T!F9=":",NA1T!F9=""),":",((NA1T!F9-NA1T!F$17)/NA1T!F$17+1)*100)</f>
        <v>61.241981280891778</v>
      </c>
      <c r="G9" s="172">
        <f>IF(OR(NA1T!G9=":",NA1T!G9=""),":",((NA1T!G9-NA1T!G$17)/NA1T!G$17+1)*100)</f>
        <v>37.630003151591552</v>
      </c>
      <c r="H9" s="172">
        <f>IF(OR(NA1T!H9=":",NA1T!H9=""),":",((NA1T!H9-NA1T!H$17)/NA1T!H$17+1)*100)</f>
        <v>74.478744787447866</v>
      </c>
      <c r="I9" s="172">
        <f>IF(OR(NA1T!I9=":",NA1T!I9=""),":",((NA1T!I9-NA1T!I$17)/NA1T!I$17+1)*100)</f>
        <v>45.136848228344476</v>
      </c>
      <c r="J9" s="172">
        <f>IF(OR(NA1T!J9=":",NA1T!J9=""),":",((NA1T!J9-NA1T!J$17)/NA1T!J$17+1)*100)</f>
        <v>88.650508978355859</v>
      </c>
      <c r="K9" s="172">
        <f>IF(OR(NA1T!K9=":",NA1T!K9=""),":",((NA1T!K9-NA1T!K$17)/NA1T!K$17+1)*100)</f>
        <v>93.413674595279005</v>
      </c>
      <c r="L9" s="172">
        <f>IF(OR(NA1T!L9=":",NA1T!L9=""),":",((NA1T!L9-NA1T!L$17)/NA1T!L$17+1)*100)</f>
        <v>35.630705694826837</v>
      </c>
      <c r="M9" s="172">
        <f>IF(OR(NA1T!M9=":",NA1T!M9=""),":",((NA1T!M9-NA1T!M$17)/NA1T!M$17+1)*100)</f>
        <v>53.456585586264026</v>
      </c>
      <c r="N9" s="172">
        <f>IF(OR(NA1T!N9=":",NA1T!N9=""),":",((NA1T!N9-NA1T!N$17)/NA1T!N$17+1)*100)</f>
        <v>77.183503712053493</v>
      </c>
      <c r="O9" s="172">
        <f>IF(OR(NA1T!O9=":",NA1T!O9=""),":",((NA1T!O9-NA1T!O$17)/NA1T!O$17+1)*100)</f>
        <v>70.516998477323483</v>
      </c>
      <c r="P9" s="172">
        <f>IF(OR(NA1T!P9=":",NA1T!P9=""),":",((NA1T!P9-NA1T!P$17)/NA1T!P$17+1)*100)</f>
        <v>66.164632562970667</v>
      </c>
      <c r="Q9" s="172">
        <f>IF(OR(NA1T!Q9=":",NA1T!Q9=""),":",((NA1T!Q9-NA1T!Q$17)/NA1T!Q$17+1)*100)</f>
        <v>75.366392721498627</v>
      </c>
      <c r="R9" s="172">
        <f>IF(OR(NA1T!R9=":",NA1T!R9=""),":",((NA1T!R9-NA1T!R$17)/NA1T!R$17+1)*100)</f>
        <v>79.030987025414419</v>
      </c>
      <c r="S9" s="172">
        <f>IF(OR(NA1T!S9=":",NA1T!S9=""),":",((NA1T!S9-NA1T!S$17)/NA1T!S$17+1)*100)</f>
        <v>81.575926171236816</v>
      </c>
      <c r="T9" s="172">
        <f>IF(OR(NA1T!T9=":",NA1T!T9=""),":",((NA1T!T9-NA1T!T$17)/NA1T!T$17+1)*100)</f>
        <v>76.481823783117676</v>
      </c>
      <c r="U9" s="172">
        <f>IF(OR(NA1T!U9=":",NA1T!U9=""),":",((NA1T!U9-NA1T!U$17)/NA1T!U$17+1)*100)</f>
        <v>92.66619767850861</v>
      </c>
      <c r="V9" s="172">
        <f>IF(OR(NA1T!V9=":",NA1T!V9=""),":",((NA1T!V9-NA1T!V$17)/NA1T!V$17+1)*100)</f>
        <v>34.640455250905319</v>
      </c>
      <c r="W9" s="172" t="str">
        <f>IF(OR(P1_1T!W9=":",P1_1T!W9=""),":",((P1_1T!W9-P1_1T!W$17)/P1_1T!W$17+1)*100)</f>
        <v>:</v>
      </c>
      <c r="X9" s="175">
        <f>IF(OR(NA1T!X9=":",NA1T!X9=""),":",((NA1T!X9-NA1T!X$17)/NA1T!X$17+1)*100)</f>
        <v>71.957957310130752</v>
      </c>
      <c r="Y9" s="172" t="str">
        <f>IF(OR(P1_1T!Y9=":",P1_1T!Y9=""),":",((P1_1T!Y9-P1_1T!Y$17)/P1_1T!Y$17+1)*100)</f>
        <v>:</v>
      </c>
      <c r="Z9" s="172">
        <f>IF(OR(NA1T!Z9=":",NA1T!Z9=""),":",((NA1T!Z9-NA1T!Z$17)/NA1T!Z$17+1)*100)</f>
        <v>72.183664894156522</v>
      </c>
      <c r="AA9" s="172" t="str">
        <f>IF(OR(P1_1T!AA9=":",P1_1T!AA9=""),":",((P1_1T!AA9-P1_1T!AA$17)/P1_1T!AA$17+1)*100)</f>
        <v>:</v>
      </c>
      <c r="AB9" s="172" t="str">
        <f>IF(OR(P1_1T!AB9=":",P1_1T!AB9=""),":",((P1_1T!AB9-P1_1T!AB$17)/P1_1T!AB$17+1)*100)</f>
        <v>:</v>
      </c>
      <c r="AC9" s="175">
        <f>IF(OR(NA1T!AC9=":",NA1T!AC9=""),":",((NA1T!AC9-NA1T!AC$17)/NA1T!AC$17+1)*100)</f>
        <v>71.979107407854954</v>
      </c>
      <c r="AD9" s="172" t="str">
        <f>IF(OR(P1_1T!AD9=":",P1_1T!AD9=""),":",((P1_1T!AD9-P1_1T!AD$17)/P1_1T!AD$17+1)*100)</f>
        <v>:</v>
      </c>
      <c r="AE9" s="172">
        <f>IF(OR(NA1T!AE9=":",NA1T!AE9=""),":",((NA1T!AE9-NA1T!AE$17)/NA1T!AE$17+1)*100)</f>
        <v>91.492600422832979</v>
      </c>
      <c r="AF9" s="172">
        <f>IF(OR(NA1T!AF9=":",NA1T!AF9=""),":",((NA1T!AF9-NA1T!AF$17)/NA1T!AF$17+1)*100)</f>
        <v>89.216326046332256</v>
      </c>
      <c r="AG9" s="172">
        <f>IF(OR(NA1T!AG9=":",NA1T!AG9=""),":",((NA1T!AG9-NA1T!AG$17)/NA1T!AG$17+1)*100)</f>
        <v>100.78645184698509</v>
      </c>
      <c r="AH9" s="172">
        <f>IF(OR(NA1T!AH9=":",NA1T!AH9=""),":",((NA1T!AH9-NA1T!AH$17)/NA1T!AH$17+1)*100)</f>
        <v>74.478744787447866</v>
      </c>
      <c r="AI9" s="172">
        <f>IF(OR(NA1T!AI9=":",NA1T!AI9=""),":",((NA1T!AI9-NA1T!AI$17)/NA1T!AI$17+1)*100)</f>
        <v>66.772399282396179</v>
      </c>
      <c r="AJ9" s="172">
        <f>IF(OR(NA1T!AJ9=":",NA1T!AJ9=""),":",((NA1T!AJ9-NA1T!AJ$17)/NA1T!AJ$17+1)*100)</f>
        <v>35.630705694826837</v>
      </c>
      <c r="AK9" s="172">
        <f>IF(OR(NA1T!AK9=":",NA1T!AK9=""),":",((NA1T!AK9-NA1T!AK$17)/NA1T!AK$17+1)*100)</f>
        <v>53.456585586264026</v>
      </c>
      <c r="AL9" s="172">
        <f>IF(OR(NA1T!AL9=":",NA1T!AL9=""),":",((NA1T!AL9-NA1T!AL$17)/NA1T!AL$17+1)*100)</f>
        <v>77.183503712053493</v>
      </c>
      <c r="AM9" s="172">
        <f>IF(OR(NA1T!AM9=":",NA1T!AM9=""),":",((NA1T!AM9-NA1T!AM$17)/NA1T!AM$17+1)*100)</f>
        <v>69.734461628246265</v>
      </c>
      <c r="AN9" s="172">
        <f>IF(OR(NA1T!AN9=":",NA1T!AN9=""),":",((NA1T!AN9-NA1T!AN$17)/NA1T!AN$17+1)*100)</f>
        <v>77.480920500458694</v>
      </c>
      <c r="AO9" s="172">
        <f>IF(OR(NA1T!AO9=":",NA1T!AO9=""),":",((NA1T!AO9-NA1T!AO$17)/NA1T!AO$17+1)*100)</f>
        <v>75.735520878307526</v>
      </c>
      <c r="AP9" s="190"/>
      <c r="AQ9" s="172">
        <f>IF(OR(NA1T!AQ9=":",NA1T!AQ9=""),":",((NA1T!AQ9-NA1T!AQ$17)/NA1T!AQ$17+1)*100)</f>
        <v>87.305653932132714</v>
      </c>
      <c r="AR9" s="172">
        <f>IF(OR(NA1T!AR9=":",NA1T!AR9=""),":",((NA1T!AR9-NA1T!AR$17)/NA1T!AR$17+1)*100)</f>
        <v>82.363196713234231</v>
      </c>
      <c r="AS9" s="172">
        <f>IF(OR(NA1T!AS9=":",NA1T!AS9=""),":",((NA1T!AS9-NA1T!AS$17)/NA1T!AS$17+1)*100)</f>
        <v>68.703744462424936</v>
      </c>
    </row>
    <row r="10" spans="1:45" ht="22.5" customHeight="1">
      <c r="A10" s="77">
        <f t="shared" si="0"/>
        <v>1</v>
      </c>
      <c r="B10" s="105">
        <v>1998</v>
      </c>
      <c r="C10" s="172">
        <f>IF(OR(NA1T!C10=":",NA1T!C10=""),":",((NA1T!C10-NA1T!C$17)/NA1T!C$17+1)*100)</f>
        <v>98.503171247357287</v>
      </c>
      <c r="D10" s="172">
        <f>IF(OR(NA1T!D10=":",NA1T!D10=""),":",((NA1T!D10-NA1T!D$17)/NA1T!D$17+1)*100)</f>
        <v>65.168280313508518</v>
      </c>
      <c r="E10" s="172">
        <f>IF(OR(NA1T!E10=":",NA1T!E10=""),":",((NA1T!E10-NA1T!E$17)/NA1T!E$17+1)*100)</f>
        <v>100.78056816733185</v>
      </c>
      <c r="F10" s="172">
        <f>IF(OR(NA1T!F10=":",NA1T!F10=""),":",((NA1T!F10-NA1T!F$17)/NA1T!F$17+1)*100)</f>
        <v>69.239667683247447</v>
      </c>
      <c r="G10" s="172">
        <f>IF(OR(NA1T!G10=":",NA1T!G10=""),":",((NA1T!G10-NA1T!G$17)/NA1T!G$17+1)*100)</f>
        <v>48.629057674125434</v>
      </c>
      <c r="H10" s="172">
        <f>IF(OR(NA1T!H10=":",NA1T!H10=""),":",((NA1T!H10-NA1T!H$17)/NA1T!H$17+1)*100)</f>
        <v>75.215252152521529</v>
      </c>
      <c r="I10" s="172">
        <f>IF(OR(NA1T!I10=":",NA1T!I10=""),":",((NA1T!I10-NA1T!I$17)/NA1T!I$17+1)*100)</f>
        <v>50.516001564552852</v>
      </c>
      <c r="J10" s="172">
        <f>IF(OR(NA1T!J10=":",NA1T!J10=""),":",((NA1T!J10-NA1T!J$17)/NA1T!J$17+1)*100)</f>
        <v>92.543550892248575</v>
      </c>
      <c r="K10" s="172">
        <f>IF(OR(NA1T!K10=":",NA1T!K10=""),":",((NA1T!K10-NA1T!K$17)/NA1T!K$17+1)*100)</f>
        <v>98.694266075789088</v>
      </c>
      <c r="L10" s="172">
        <f>IF(OR(NA1T!L10=":",NA1T!L10=""),":",((NA1T!L10-NA1T!L$17)/NA1T!L$17+1)*100)</f>
        <v>43.423054629763804</v>
      </c>
      <c r="M10" s="172">
        <f>IF(OR(NA1T!M10=":",NA1T!M10=""),":",((NA1T!M10-NA1T!M$17)/NA1T!M$17+1)*100)</f>
        <v>61.87714938373874</v>
      </c>
      <c r="N10" s="172">
        <f>IF(OR(NA1T!N10=":",NA1T!N10=""),":",((NA1T!N10-NA1T!N$17)/NA1T!N$17+1)*100)</f>
        <v>79.689820033427921</v>
      </c>
      <c r="O10" s="172">
        <f>IF(OR(NA1T!O10=":",NA1T!O10=""),":",((NA1T!O10-NA1T!O$17)/NA1T!O$17+1)*100)</f>
        <v>76.567858718390227</v>
      </c>
      <c r="P10" s="172">
        <f>IF(OR(NA1T!P10=":",NA1T!P10=""),":",((NA1T!P10-NA1T!P$17)/NA1T!P$17+1)*100)</f>
        <v>71.578810698519874</v>
      </c>
      <c r="Q10" s="172">
        <f>IF(OR(NA1T!Q10=":",NA1T!Q10=""),":",((NA1T!Q10-NA1T!Q$17)/NA1T!Q$17+1)*100)</f>
        <v>76.892045576465037</v>
      </c>
      <c r="R10" s="172">
        <f>IF(OR(NA1T!R10=":",NA1T!R10=""),":",((NA1T!R10-NA1T!R$17)/NA1T!R$17+1)*100)</f>
        <v>81.320536995862767</v>
      </c>
      <c r="S10" s="172">
        <f>IF(OR(NA1T!S10=":",NA1T!S10=""),":",((NA1T!S10-NA1T!S$17)/NA1T!S$17+1)*100)</f>
        <v>84.514505232481127</v>
      </c>
      <c r="T10" s="172">
        <f>IF(OR(NA1T!T10=":",NA1T!T10=""),":",((NA1T!T10-NA1T!T$17)/NA1T!T$17+1)*100)</f>
        <v>80.154035736290822</v>
      </c>
      <c r="U10" s="172">
        <f>IF(OR(NA1T!U10=":",NA1T!U10=""),":",((NA1T!U10-NA1T!U$17)/NA1T!U$17+1)*100)</f>
        <v>84.347520225114309</v>
      </c>
      <c r="V10" s="172">
        <f>IF(OR(NA1T!V10=":",NA1T!V10=""),":",((NA1T!V10-NA1T!V$17)/NA1T!V$17+1)*100)</f>
        <v>38.551474392136576</v>
      </c>
      <c r="W10" s="172" t="str">
        <f>IF(OR(P1_1T!W10=":",P1_1T!W10=""),":",((P1_1T!W10-P1_1T!W$17)/P1_1T!W$17+1)*100)</f>
        <v>:</v>
      </c>
      <c r="X10" s="175">
        <f>IF(OR(NA1T!X10=":",NA1T!X10=""),":",((NA1T!X10-NA1T!X$17)/NA1T!X$17+1)*100)</f>
        <v>75.623209770011627</v>
      </c>
      <c r="Y10" s="172" t="str">
        <f>IF(OR(P1_1T!Y10=":",P1_1T!Y10=""),":",((P1_1T!Y10-P1_1T!Y$17)/P1_1T!Y$17+1)*100)</f>
        <v>:</v>
      </c>
      <c r="Z10" s="172">
        <f>IF(OR(NA1T!Z10=":",NA1T!Z10=""),":",((NA1T!Z10-NA1T!Z$17)/NA1T!Z$17+1)*100)</f>
        <v>75.561093643595072</v>
      </c>
      <c r="AA10" s="172" t="str">
        <f>IF(OR(P1_1T!AA10=":",P1_1T!AA10=""),":",((P1_1T!AA10-P1_1T!AA$17)/P1_1T!AA$17+1)*100)</f>
        <v>:</v>
      </c>
      <c r="AB10" s="172" t="str">
        <f>IF(OR(P1_1T!AB10=":",P1_1T!AB10=""),":",((P1_1T!AB10-P1_1T!AB$17)/P1_1T!AB$17+1)*100)</f>
        <v>:</v>
      </c>
      <c r="AC10" s="175">
        <f>IF(OR(NA1T!AC10=":",NA1T!AC10=""),":",((NA1T!AC10-NA1T!AC$17)/NA1T!AC$17+1)*100)</f>
        <v>75.617389810856068</v>
      </c>
      <c r="AD10" s="172" t="str">
        <f>IF(OR(P1_1T!AD10=":",P1_1T!AD10=""),":",((P1_1T!AD10-P1_1T!AD$17)/P1_1T!AD$17+1)*100)</f>
        <v>:</v>
      </c>
      <c r="AE10" s="172">
        <f>IF(OR(NA1T!AE10=":",NA1T!AE10=""),":",((NA1T!AE10-NA1T!AE$17)/NA1T!AE$17+1)*100)</f>
        <v>98.503171247357287</v>
      </c>
      <c r="AF10" s="172">
        <f>IF(OR(NA1T!AF10=":",NA1T!AF10=""),":",((NA1T!AF10-NA1T!AF$17)/NA1T!AF$17+1)*100)</f>
        <v>91.505502328478613</v>
      </c>
      <c r="AG10" s="172">
        <f>IF(OR(NA1T!AG10=":",NA1T!AG10=""),":",((NA1T!AG10-NA1T!AG$17)/NA1T!AG$17+1)*100)</f>
        <v>100.78056816733185</v>
      </c>
      <c r="AH10" s="172">
        <f>IF(OR(NA1T!AH10=":",NA1T!AH10=""),":",((NA1T!AH10-NA1T!AH$17)/NA1T!AH$17+1)*100)</f>
        <v>75.215252152521529</v>
      </c>
      <c r="AI10" s="172">
        <f>IF(OR(NA1T!AI10=":",NA1T!AI10=""),":",((NA1T!AI10-NA1T!AI$17)/NA1T!AI$17+1)*100)</f>
        <v>71.776016450829033</v>
      </c>
      <c r="AJ10" s="172">
        <f>IF(OR(NA1T!AJ10=":",NA1T!AJ10=""),":",((NA1T!AJ10-NA1T!AJ$17)/NA1T!AJ$17+1)*100)</f>
        <v>43.423054629763804</v>
      </c>
      <c r="AK10" s="172">
        <f>IF(OR(NA1T!AK10=":",NA1T!AK10=""),":",((NA1T!AK10-NA1T!AK$17)/NA1T!AK$17+1)*100)</f>
        <v>61.87714938373874</v>
      </c>
      <c r="AL10" s="172">
        <f>IF(OR(NA1T!AL10=":",NA1T!AL10=""),":",((NA1T!AL10-NA1T!AL$17)/NA1T!AL$17+1)*100)</f>
        <v>79.689820033427921</v>
      </c>
      <c r="AM10" s="172">
        <f>IF(OR(NA1T!AM10=":",NA1T!AM10=""),":",((NA1T!AM10-NA1T!AM$17)/NA1T!AM$17+1)*100)</f>
        <v>75.670849139188789</v>
      </c>
      <c r="AN10" s="172">
        <f>IF(OR(NA1T!AN10=":",NA1T!AN10=""),":",((NA1T!AN10-NA1T!AN$17)/NA1T!AN$17+1)*100)</f>
        <v>79.468311439892261</v>
      </c>
      <c r="AO10" s="172">
        <f>IF(OR(NA1T!AO10=":",NA1T!AO10=""),":",((NA1T!AO10-NA1T!AO$17)/NA1T!AO$17+1)*100)</f>
        <v>73.848146549065575</v>
      </c>
      <c r="AP10" s="190"/>
      <c r="AQ10" s="172">
        <f>IF(OR(NA1T!AQ10=":",NA1T!AQ10=""),":",((NA1T!AQ10-NA1T!AQ$17)/NA1T!AQ$17+1)*100)</f>
        <v>94.871022027980814</v>
      </c>
      <c r="AR10" s="172">
        <f>IF(OR(NA1T!AR10=":",NA1T!AR10=""),":",((NA1T!AR10-NA1T!AR$17)/NA1T!AR$17+1)*100)</f>
        <v>83.706404493530314</v>
      </c>
      <c r="AS10" s="172">
        <f>IF(OR(NA1T!AS10=":",NA1T!AS10=""),":",((NA1T!AS10-NA1T!AS$17)/NA1T!AS$17+1)*100)</f>
        <v>72.81248212317098</v>
      </c>
    </row>
    <row r="11" spans="1:45" ht="22.5" customHeight="1">
      <c r="A11" s="77">
        <f t="shared" si="0"/>
        <v>1</v>
      </c>
      <c r="B11" s="105">
        <v>1999</v>
      </c>
      <c r="C11" s="172">
        <f>IF(OR(NA1T!C11=":",NA1T!C11=""),":",((NA1T!C11-NA1T!C$17)/NA1T!C$17+1)*100)</f>
        <v>111.53770260747005</v>
      </c>
      <c r="D11" s="172">
        <f>IF(OR(NA1T!D11=":",NA1T!D11=""),":",((NA1T!D11-NA1T!D$17)/NA1T!D$17+1)*100)</f>
        <v>74.688796680497916</v>
      </c>
      <c r="E11" s="172">
        <f>IF(OR(NA1T!E11=":",NA1T!E11=""),":",((NA1T!E11-NA1T!E$17)/NA1T!E$17+1)*100)</f>
        <v>101.30127381664494</v>
      </c>
      <c r="F11" s="172">
        <f>IF(OR(NA1T!F11=":",NA1T!F11=""),":",((NA1T!F11-NA1T!F$17)/NA1T!F$17+1)*100)</f>
        <v>68.303712272583866</v>
      </c>
      <c r="G11" s="172">
        <f>IF(OR(NA1T!G11=":",NA1T!G11=""),":",((NA1T!G11-NA1T!G$17)/NA1T!G$17+1)*100)</f>
        <v>64.06135098224604</v>
      </c>
      <c r="H11" s="172">
        <f>IF(OR(NA1T!H11=":",NA1T!H11=""),":",((NA1T!H11-NA1T!H$17)/NA1T!H$17+1)*100)</f>
        <v>75.015750157501586</v>
      </c>
      <c r="I11" s="172">
        <f>IF(OR(NA1T!I11=":",NA1T!I11=""),":",((NA1T!I11-NA1T!I$17)/NA1T!I$17+1)*100)</f>
        <v>53.075449558214402</v>
      </c>
      <c r="J11" s="172">
        <f>IF(OR(NA1T!J11=":",NA1T!J11=""),":",((NA1T!J11-NA1T!J$17)/NA1T!J$17+1)*100)</f>
        <v>94.433084151833114</v>
      </c>
      <c r="K11" s="172">
        <f>IF(OR(NA1T!K11=":",NA1T!K11=""),":",((NA1T!K11-NA1T!K$17)/NA1T!K$17+1)*100)</f>
        <v>107.00800397937957</v>
      </c>
      <c r="L11" s="172">
        <f>IF(OR(NA1T!L11=":",NA1T!L11=""),":",((NA1T!L11-NA1T!L$17)/NA1T!L$17+1)*100)</f>
        <v>50.345964352992311</v>
      </c>
      <c r="M11" s="172">
        <f>IF(OR(NA1T!M11=":",NA1T!M11=""),":",((NA1T!M11-NA1T!M$17)/NA1T!M$17+1)*100)</f>
        <v>73.094108492105335</v>
      </c>
      <c r="N11" s="172">
        <f>IF(OR(NA1T!N11=":",NA1T!N11=""),":",((NA1T!N11-NA1T!N$17)/NA1T!N$17+1)*100)</f>
        <v>81.147432658296736</v>
      </c>
      <c r="O11" s="172">
        <f>IF(OR(NA1T!O11=":",NA1T!O11=""),":",((NA1T!O11-NA1T!O$17)/NA1T!O$17+1)*100)</f>
        <v>80.972236057548628</v>
      </c>
      <c r="P11" s="172">
        <f>IF(OR(NA1T!P11=":",NA1T!P11=""),":",((NA1T!P11-NA1T!P$17)/NA1T!P$17+1)*100)</f>
        <v>78.395222020254479</v>
      </c>
      <c r="Q11" s="172">
        <f>IF(OR(NA1T!Q11=":",NA1T!Q11=""),":",((NA1T!Q11-NA1T!Q$17)/NA1T!Q$17+1)*100)</f>
        <v>80.533442053086731</v>
      </c>
      <c r="R11" s="172">
        <f>IF(OR(NA1T!R11=":",NA1T!R11=""),":",((NA1T!R11-NA1T!R$17)/NA1T!R$17+1)*100)</f>
        <v>83.286425937913378</v>
      </c>
      <c r="S11" s="172">
        <f>IF(OR(NA1T!S11=":",NA1T!S11=""),":",((NA1T!S11-NA1T!S$17)/NA1T!S$17+1)*100)</f>
        <v>86.402172473175256</v>
      </c>
      <c r="T11" s="172">
        <f>IF(OR(NA1T!T11=":",NA1T!T11=""),":",((NA1T!T11-NA1T!T$17)/NA1T!T$17+1)*100)</f>
        <v>79.605668515095502</v>
      </c>
      <c r="U11" s="172">
        <f>IF(OR(NA1T!U11=":",NA1T!U11=""),":",((NA1T!U11-NA1T!U$17)/NA1T!U$17+1)*100)</f>
        <v>84.936686598663385</v>
      </c>
      <c r="V11" s="172">
        <f>IF(OR(NA1T!V11=":",NA1T!V11=""),":",((NA1T!V11-NA1T!V$17)/NA1T!V$17+1)*100)</f>
        <v>42.441800310398349</v>
      </c>
      <c r="W11" s="172" t="str">
        <f>IF(OR(P1_1T!W11=":",P1_1T!W11=""),":",((P1_1T!W11-P1_1T!W$17)/P1_1T!W$17+1)*100)</f>
        <v>:</v>
      </c>
      <c r="X11" s="175">
        <f>IF(OR(NA1T!X11=":",NA1T!X11=""),":",((NA1T!X11-NA1T!X$17)/NA1T!X$17+1)*100)</f>
        <v>79.165018756217108</v>
      </c>
      <c r="Y11" s="172" t="str">
        <f>IF(OR(P1_1T!Y11=":",P1_1T!Y11=""),":",((P1_1T!Y11-P1_1T!Y$17)/P1_1T!Y$17+1)*100)</f>
        <v>:</v>
      </c>
      <c r="Z11" s="172">
        <f>IF(OR(NA1T!Z11=":",NA1T!Z11=""),":",((NA1T!Z11-NA1T!Z$17)/NA1T!Z$17+1)*100)</f>
        <v>79.267426865844655</v>
      </c>
      <c r="AA11" s="172" t="str">
        <f>IF(OR(P1_1T!AA11=":",P1_1T!AA11=""),":",((P1_1T!AA11-P1_1T!AA$17)/P1_1T!AA$17+1)*100)</f>
        <v>:</v>
      </c>
      <c r="AB11" s="172" t="str">
        <f>IF(OR(P1_1T!AB11=":",P1_1T!AB11=""),":",((P1_1T!AB11-P1_1T!AB$17)/P1_1T!AB$17+1)*100)</f>
        <v>:</v>
      </c>
      <c r="AC11" s="175">
        <f>IF(OR(NA1T!AC11=":",NA1T!AC11=""),":",((NA1T!AC11-NA1T!AC$17)/NA1T!AC$17+1)*100)</f>
        <v>79.174614984610244</v>
      </c>
      <c r="AD11" s="172" t="str">
        <f>IF(OR(P1_1T!AD11=":",P1_1T!AD11=""),":",((P1_1T!AD11-P1_1T!AD$17)/P1_1T!AD$17+1)*100)</f>
        <v>:</v>
      </c>
      <c r="AE11" s="172">
        <f>IF(OR(NA1T!AE11=":",NA1T!AE11=""),":",((NA1T!AE11-NA1T!AE$17)/NA1T!AE$17+1)*100)</f>
        <v>111.53770260747005</v>
      </c>
      <c r="AF11" s="172">
        <f>IF(OR(NA1T!AF11=":",NA1T!AF11=""),":",((NA1T!AF11-NA1T!AF$17)/NA1T!AF$17+1)*100)</f>
        <v>93.162874855397021</v>
      </c>
      <c r="AG11" s="172">
        <f>IF(OR(NA1T!AG11=":",NA1T!AG11=""),":",((NA1T!AG11-NA1T!AG$17)/NA1T!AG$17+1)*100)</f>
        <v>101.30127381664494</v>
      </c>
      <c r="AH11" s="172">
        <f>IF(OR(NA1T!AH11=":",NA1T!AH11=""),":",((NA1T!AH11-NA1T!AH$17)/NA1T!AH$17+1)*100)</f>
        <v>75.015750157501586</v>
      </c>
      <c r="AI11" s="172">
        <f>IF(OR(NA1T!AI11=":",NA1T!AI11=""),":",((NA1T!AI11-NA1T!AI$17)/NA1T!AI$17+1)*100)</f>
        <v>75.525416901848857</v>
      </c>
      <c r="AJ11" s="172">
        <f>IF(OR(NA1T!AJ11=":",NA1T!AJ11=""),":",((NA1T!AJ11-NA1T!AJ$17)/NA1T!AJ$17+1)*100)</f>
        <v>50.345964352992311</v>
      </c>
      <c r="AK11" s="172">
        <f>IF(OR(NA1T!AK11=":",NA1T!AK11=""),":",((NA1T!AK11-NA1T!AK$17)/NA1T!AK$17+1)*100)</f>
        <v>73.094108492105335</v>
      </c>
      <c r="AL11" s="172">
        <f>IF(OR(NA1T!AL11=":",NA1T!AL11=""),":",((NA1T!AL11-NA1T!AL$17)/NA1T!AL$17+1)*100)</f>
        <v>81.147432658296736</v>
      </c>
      <c r="AM11" s="172">
        <f>IF(OR(NA1T!AM11=":",NA1T!AM11=""),":",((NA1T!AM11-NA1T!AM$17)/NA1T!AM$17+1)*100)</f>
        <v>80.508899912459881</v>
      </c>
      <c r="AN11" s="172">
        <f>IF(OR(NA1T!AN11=":",NA1T!AN11=""),":",((NA1T!AN11-NA1T!AN$17)/NA1T!AN$17+1)*100)</f>
        <v>82.334823258446704</v>
      </c>
      <c r="AO11" s="172">
        <f>IF(OR(NA1T!AO11=":",NA1T!AO11=""),":",((NA1T!AO11-NA1T!AO$17)/NA1T!AO$17+1)*100)</f>
        <v>74.713707107465197</v>
      </c>
      <c r="AP11" s="190"/>
      <c r="AQ11" s="172">
        <f>IF(OR(NA1T!AQ11=":",NA1T!AQ11=""),":",((NA1T!AQ11-NA1T!AQ$17)/NA1T!AQ$17+1)*100)</f>
        <v>107.52266847512119</v>
      </c>
      <c r="AR11" s="172">
        <f>IF(OR(NA1T!AR11=":",NA1T!AR11=""),":",((NA1T!AR11-NA1T!AR$17)/NA1T!AR$17+1)*100)</f>
        <v>84.296142446730286</v>
      </c>
      <c r="AS11" s="172">
        <f>IF(OR(NA1T!AS11=":",NA1T!AS11=""),":",((NA1T!AS11-NA1T!AS$17)/NA1T!AS$17+1)*100)</f>
        <v>76.757940705648736</v>
      </c>
    </row>
    <row r="12" spans="1:45" ht="22.5" customHeight="1">
      <c r="A12" s="77">
        <f t="shared" si="0"/>
        <v>1</v>
      </c>
      <c r="B12" s="105">
        <v>2000</v>
      </c>
      <c r="C12" s="172">
        <f>IF(OR(NA1T!C12=":",NA1T!C12=""),":",((NA1T!C12-NA1T!C$17)/NA1T!C$17+1)*100)</f>
        <v>105.89429175475689</v>
      </c>
      <c r="D12" s="172">
        <f>IF(OR(NA1T!D12=":",NA1T!D12=""),":",((NA1T!D12-NA1T!D$17)/NA1T!D$17+1)*100)</f>
        <v>89.672660212079293</v>
      </c>
      <c r="E12" s="172">
        <f>IF(OR(NA1T!E12=":",NA1T!E12=""),":",((NA1T!E12-NA1T!E$17)/NA1T!E$17+1)*100)</f>
        <v>100.14218892495367</v>
      </c>
      <c r="F12" s="172">
        <f>IF(OR(NA1T!F12=":",NA1T!F12=""),":",((NA1T!F12-NA1T!F$17)/NA1T!F$17+1)*100)</f>
        <v>68.282679566726273</v>
      </c>
      <c r="G12" s="172">
        <f>IF(OR(NA1T!G12=":",NA1T!G12=""),":",((NA1T!G12-NA1T!G$17)/NA1T!G$17+1)*100)</f>
        <v>67.507091080995906</v>
      </c>
      <c r="H12" s="172">
        <f>IF(OR(NA1T!H12=":",NA1T!H12=""),":",((NA1T!H12-NA1T!H$17)/NA1T!H$17+1)*100)</f>
        <v>74.65424654246543</v>
      </c>
      <c r="I12" s="172">
        <f>IF(OR(NA1T!I12=":",NA1T!I12=""),":",((NA1T!I12-NA1T!I$17)/NA1T!I$17+1)*100)</f>
        <v>58.733915694671488</v>
      </c>
      <c r="J12" s="172">
        <f>IF(OR(NA1T!J12=":",NA1T!J12=""),":",((NA1T!J12-NA1T!J$17)/NA1T!J$17+1)*100)</f>
        <v>104.94899042383203</v>
      </c>
      <c r="K12" s="172">
        <f>IF(OR(NA1T!K12=":",NA1T!K12=""),":",((NA1T!K12-NA1T!K$17)/NA1T!K$17+1)*100)</f>
        <v>115.53766844532876</v>
      </c>
      <c r="L12" s="172">
        <f>IF(OR(NA1T!L12=":",NA1T!L12=""),":",((NA1T!L12-NA1T!L$17)/NA1T!L$17+1)*100)</f>
        <v>58.882770612954637</v>
      </c>
      <c r="M12" s="172">
        <f>IF(OR(NA1T!M12=":",NA1T!M12=""),":",((NA1T!M12-NA1T!M$17)/NA1T!M$17+1)*100)</f>
        <v>85.037778949218051</v>
      </c>
      <c r="N12" s="172">
        <f>IF(OR(NA1T!N12=":",NA1T!N12=""),":",((NA1T!N12-NA1T!N$17)/NA1T!N$17+1)*100)</f>
        <v>84.443580674000088</v>
      </c>
      <c r="O12" s="172">
        <f>IF(OR(NA1T!O12=":",NA1T!O12=""),":",((NA1T!O12-NA1T!O$17)/NA1T!O$17+1)*100)</f>
        <v>83.28186591908468</v>
      </c>
      <c r="P12" s="172">
        <f>IF(OR(NA1T!P12=":",NA1T!P12=""),":",((NA1T!P12-NA1T!P$17)/NA1T!P$17+1)*100)</f>
        <v>97.05920540119449</v>
      </c>
      <c r="Q12" s="172">
        <f>IF(OR(NA1T!Q12=":",NA1T!Q12=""),":",((NA1T!Q12-NA1T!Q$17)/NA1T!Q$17+1)*100)</f>
        <v>82.421017244955621</v>
      </c>
      <c r="R12" s="172">
        <f>IF(OR(NA1T!R12=":",NA1T!R12=""),":",((NA1T!R12-NA1T!R$17)/NA1T!R$17+1)*100)</f>
        <v>86.296473502012333</v>
      </c>
      <c r="S12" s="172">
        <f>IF(OR(NA1T!S12=":",NA1T!S12=""),":",((NA1T!S12-NA1T!S$17)/NA1T!S$17+1)*100)</f>
        <v>89.042698812204719</v>
      </c>
      <c r="T12" s="172">
        <f>IF(OR(NA1T!T12=":",NA1T!T12=""),":",((NA1T!T12-NA1T!T$17)/NA1T!T$17+1)*100)</f>
        <v>87.640172520024649</v>
      </c>
      <c r="U12" s="172">
        <f>IF(OR(NA1T!U12=":",NA1T!U12=""),":",((NA1T!U12-NA1T!U$17)/NA1T!U$17+1)*100)</f>
        <v>91.949525149489972</v>
      </c>
      <c r="V12" s="172">
        <f>IF(OR(NA1T!V12=":",NA1T!V12=""),":",((NA1T!V12-NA1T!V$17)/NA1T!V$17+1)*100)</f>
        <v>48.680807035695807</v>
      </c>
      <c r="W12" s="172" t="str">
        <f>IF(OR(P1_1T!W12=":",P1_1T!W12=""),":",((P1_1T!W12-P1_1T!W$17)/P1_1T!W$17+1)*100)</f>
        <v>:</v>
      </c>
      <c r="X12" s="175">
        <f>IF(OR(NA1T!X12=":",NA1T!X12=""),":",((NA1T!X12-NA1T!X$17)/NA1T!X$17+1)*100)</f>
        <v>83.508835796210406</v>
      </c>
      <c r="Y12" s="172" t="str">
        <f>IF(OR(P1_1T!Y12=":",P1_1T!Y12=""),":",((P1_1T!Y12-P1_1T!Y$17)/P1_1T!Y$17+1)*100)</f>
        <v>:</v>
      </c>
      <c r="Z12" s="172">
        <f>IF(OR(NA1T!Z12=":",NA1T!Z12=""),":",((NA1T!Z12-NA1T!Z$17)/NA1T!Z$17+1)*100)</f>
        <v>85.611516003303549</v>
      </c>
      <c r="AA12" s="172" t="str">
        <f>IF(OR(P1_1T!AA12=":",P1_1T!AA12=""),":",((P1_1T!AA12-P1_1T!AA$17)/P1_1T!AA$17+1)*100)</f>
        <v>:</v>
      </c>
      <c r="AB12" s="172" t="str">
        <f>IF(OR(P1_1T!AB12=":",P1_1T!AB12=""),":",((P1_1T!AB12-P1_1T!AB$17)/P1_1T!AB$17+1)*100)</f>
        <v>:</v>
      </c>
      <c r="AC12" s="175">
        <f>IF(OR(NA1T!AC12=":",NA1T!AC12=""),":",((NA1T!AC12-NA1T!AC$17)/NA1T!AC$17+1)*100)</f>
        <v>83.70586901534088</v>
      </c>
      <c r="AD12" s="172" t="str">
        <f>IF(OR(P1_1T!AD12=":",P1_1T!AD12=""),":",((P1_1T!AD12-P1_1T!AD$17)/P1_1T!AD$17+1)*100)</f>
        <v>:</v>
      </c>
      <c r="AE12" s="172">
        <f>IF(OR(NA1T!AE12=":",NA1T!AE12=""),":",((NA1T!AE12-NA1T!AE$17)/NA1T!AE$17+1)*100)</f>
        <v>105.89429175475689</v>
      </c>
      <c r="AF12" s="172">
        <f>IF(OR(NA1T!AF12=":",NA1T!AF12=""),":",((NA1T!AF12-NA1T!AF$17)/NA1T!AF$17+1)*100)</f>
        <v>93.008631685106621</v>
      </c>
      <c r="AG12" s="172">
        <f>IF(OR(NA1T!AG12=":",NA1T!AG12=""),":",((NA1T!AG12-NA1T!AG$17)/NA1T!AG$17+1)*100)</f>
        <v>100.14218892495367</v>
      </c>
      <c r="AH12" s="172">
        <f>IF(OR(NA1T!AH12=":",NA1T!AH12=""),":",((NA1T!AH12-NA1T!AH$17)/NA1T!AH$17+1)*100)</f>
        <v>74.65424654246543</v>
      </c>
      <c r="AI12" s="172">
        <f>IF(OR(NA1T!AI12=":",NA1T!AI12=""),":",((NA1T!AI12-NA1T!AI$17)/NA1T!AI$17+1)*100)</f>
        <v>83.008848150474208</v>
      </c>
      <c r="AJ12" s="172">
        <f>IF(OR(NA1T!AJ12=":",NA1T!AJ12=""),":",((NA1T!AJ12-NA1T!AJ$17)/NA1T!AJ$17+1)*100)</f>
        <v>58.882770612954637</v>
      </c>
      <c r="AK12" s="172">
        <f>IF(OR(NA1T!AK12=":",NA1T!AK12=""),":",((NA1T!AK12-NA1T!AK$17)/NA1T!AK$17+1)*100)</f>
        <v>85.037778949218051</v>
      </c>
      <c r="AL12" s="172">
        <f>IF(OR(NA1T!AL12=":",NA1T!AL12=""),":",((NA1T!AL12-NA1T!AL$17)/NA1T!AL$17+1)*100)</f>
        <v>84.443580674000088</v>
      </c>
      <c r="AM12" s="172">
        <f>IF(OR(NA1T!AM12=":",NA1T!AM12=""),":",((NA1T!AM12-NA1T!AM$17)/NA1T!AM$17+1)*100)</f>
        <v>85.758972862562004</v>
      </c>
      <c r="AN12" s="172">
        <f>IF(OR(NA1T!AN12=":",NA1T!AN12=""),":",((NA1T!AN12-NA1T!AN$17)/NA1T!AN$17+1)*100)</f>
        <v>84.666913903148355</v>
      </c>
      <c r="AO12" s="172">
        <f>IF(OR(NA1T!AO12=":",NA1T!AO12=""),":",((NA1T!AO12-NA1T!AO$17)/NA1T!AO$17+1)*100)</f>
        <v>81.913690659758643</v>
      </c>
      <c r="AP12" s="190"/>
      <c r="AQ12" s="172">
        <f>IF(OR(NA1T!AQ12=":",NA1T!AQ12=""),":",((NA1T!AQ12-NA1T!AQ$17)/NA1T!AQ$17+1)*100)</f>
        <v>104.12679275613492</v>
      </c>
      <c r="AR12" s="172">
        <f>IF(OR(NA1T!AR12=":",NA1T!AR12=""),":",((NA1T!AR12-NA1T!AR$17)/NA1T!AR$17+1)*100)</f>
        <v>83.788270430478377</v>
      </c>
      <c r="AS12" s="172">
        <f>IF(OR(NA1T!AS12=":",NA1T!AS12=""),":",((NA1T!AS12-NA1T!AS$17)/NA1T!AS$17+1)*100)</f>
        <v>82.641708108590265</v>
      </c>
    </row>
    <row r="13" spans="1:45" ht="22.5" customHeight="1">
      <c r="A13" s="77">
        <f t="shared" si="0"/>
        <v>1</v>
      </c>
      <c r="B13" s="105">
        <v>2001</v>
      </c>
      <c r="C13" s="172">
        <f>IF(OR(NA1T!C13=":",NA1T!C13=""),":",((NA1T!C13-NA1T!C$17)/NA1T!C$17+1)*100)</f>
        <v>105.36715997181115</v>
      </c>
      <c r="D13" s="172">
        <f>IF(OR(NA1T!D13=":",NA1T!D13=""),":",((NA1T!D13-NA1T!D$17)/NA1T!D$17+1)*100)</f>
        <v>80.659289995389585</v>
      </c>
      <c r="E13" s="172">
        <f>IF(OR(NA1T!E13=":",NA1T!E13=""),":",((NA1T!E13-NA1T!E$17)/NA1T!E$17+1)*100)</f>
        <v>98.501622914971023</v>
      </c>
      <c r="F13" s="172">
        <f>IF(OR(NA1T!F13=":",NA1T!F13=""),":",((NA1T!F13-NA1T!F$17)/NA1T!F$17+1)*100)</f>
        <v>83.110737196340295</v>
      </c>
      <c r="G13" s="172">
        <f>IF(OR(NA1T!G13=":",NA1T!G13=""),":",((NA1T!G13-NA1T!G$17)/NA1T!G$17+1)*100)</f>
        <v>77.907343208320199</v>
      </c>
      <c r="H13" s="172">
        <f>IF(OR(NA1T!H13=":",NA1T!H13=""),":",((NA1T!H13-NA1T!H$17)/NA1T!H$17+1)*100)</f>
        <v>77.271772717727188</v>
      </c>
      <c r="I13" s="172">
        <f>IF(OR(NA1T!I13=":",NA1T!I13=""),":",((NA1T!I13-NA1T!I$17)/NA1T!I$17+1)*100)</f>
        <v>68.231052362374513</v>
      </c>
      <c r="J13" s="172">
        <f>IF(OR(NA1T!J13=":",NA1T!J13=""),":",((NA1T!J13-NA1T!J$17)/NA1T!J$17+1)*100)</f>
        <v>97.686969930609109</v>
      </c>
      <c r="K13" s="172">
        <f>IF(OR(NA1T!K13=":",NA1T!K13=""),":",((NA1T!K13-NA1T!K$17)/NA1T!K$17+1)*100)</f>
        <v>116.91462421995118</v>
      </c>
      <c r="L13" s="172">
        <f>IF(OR(NA1T!L13=":",NA1T!L13=""),":",((NA1T!L13-NA1T!L$17)/NA1T!L$17+1)*100)</f>
        <v>65.515867265613664</v>
      </c>
      <c r="M13" s="172">
        <f>IF(OR(NA1T!M13=":",NA1T!M13=""),":",((NA1T!M13-NA1T!M$17)/NA1T!M$17+1)*100)</f>
        <v>89.384240781183323</v>
      </c>
      <c r="N13" s="172">
        <f>IF(OR(NA1T!N13=":",NA1T!N13=""),":",((NA1T!N13-NA1T!N$17)/NA1T!N$17+1)*100)</f>
        <v>86.890037703579907</v>
      </c>
      <c r="O13" s="172">
        <f>IF(OR(NA1T!O13=":",NA1T!O13=""),":",((NA1T!O13-NA1T!O$17)/NA1T!O$17+1)*100)</f>
        <v>92.222965376897989</v>
      </c>
      <c r="P13" s="172">
        <f>IF(OR(NA1T!P13=":",NA1T!P13=""),":",((NA1T!P13-NA1T!P$17)/NA1T!P$17+1)*100)</f>
        <v>100.54531290573878</v>
      </c>
      <c r="Q13" s="172">
        <f>IF(OR(NA1T!Q13=":",NA1T!Q13=""),":",((NA1T!Q13-NA1T!Q$17)/NA1T!Q$17+1)*100)</f>
        <v>83.028989550028967</v>
      </c>
      <c r="R13" s="172">
        <f>IF(OR(NA1T!R13=":",NA1T!R13=""),":",((NA1T!R13-NA1T!R$17)/NA1T!R$17+1)*100)</f>
        <v>88.597281247361465</v>
      </c>
      <c r="S13" s="172">
        <f>IF(OR(NA1T!S13=":",NA1T!S13=""),":",((NA1T!S13-NA1T!S$17)/NA1T!S$17+1)*100)</f>
        <v>90.614650947145321</v>
      </c>
      <c r="T13" s="172">
        <f>IF(OR(NA1T!T13=":",NA1T!T13=""),":",((NA1T!T13-NA1T!T$17)/NA1T!T$17+1)*100)</f>
        <v>94.399260628465797</v>
      </c>
      <c r="U13" s="172">
        <f>IF(OR(NA1T!U13=":",NA1T!U13=""),":",((NA1T!U13-NA1T!U$17)/NA1T!U$17+1)*100)</f>
        <v>89.258705592683782</v>
      </c>
      <c r="V13" s="172">
        <f>IF(OR(NA1T!V13=":",NA1T!V13=""),":",((NA1T!V13-NA1T!V$17)/NA1T!V$17+1)*100)</f>
        <v>58.748060010346606</v>
      </c>
      <c r="W13" s="172" t="str">
        <f>IF(OR(P1_1T!W13=":",P1_1T!W13=""),":",((P1_1T!W13-P1_1T!W$17)/P1_1T!W$17+1)*100)</f>
        <v>:</v>
      </c>
      <c r="X13" s="175">
        <f>IF(OR(NA1T!X13=":",NA1T!X13=""),":",((NA1T!X13-NA1T!X$17)/NA1T!X$17+1)*100)</f>
        <v>86.539193302891931</v>
      </c>
      <c r="Y13" s="172" t="str">
        <f>IF(OR(P1_1T!Y13=":",P1_1T!Y13=""),":",((P1_1T!Y13-P1_1T!Y$17)/P1_1T!Y$17+1)*100)</f>
        <v>:</v>
      </c>
      <c r="Z13" s="172">
        <f>IF(OR(NA1T!Z13=":",NA1T!Z13=""),":",((NA1T!Z13-NA1T!Z$17)/NA1T!Z$17+1)*100)</f>
        <v>88.351420664473963</v>
      </c>
      <c r="AA13" s="172" t="str">
        <f>IF(OR(P1_1T!AA13=":",P1_1T!AA13=""),":",((P1_1T!AA13-P1_1T!AA$17)/P1_1T!AA$17+1)*100)</f>
        <v>:</v>
      </c>
      <c r="AB13" s="172" t="str">
        <f>IF(OR(P1_1T!AB13=":",P1_1T!AB13=""),":",((P1_1T!AB13-P1_1T!AB$17)/P1_1T!AB$17+1)*100)</f>
        <v>:</v>
      </c>
      <c r="AC13" s="175">
        <f>IF(OR(NA1T!AC13=":",NA1T!AC13=""),":",((NA1T!AC13-NA1T!AC$17)/NA1T!AC$17+1)*100)</f>
        <v>86.70900942121763</v>
      </c>
      <c r="AD13" s="172" t="str">
        <f>IF(OR(P1_1T!AD13=":",P1_1T!AD13=""),":",((P1_1T!AD13-P1_1T!AD$17)/P1_1T!AD$17+1)*100)</f>
        <v>:</v>
      </c>
      <c r="AE13" s="172">
        <f>IF(OR(NA1T!AE13=":",NA1T!AE13=""),":",((NA1T!AE13-NA1T!AE$17)/NA1T!AE$17+1)*100)</f>
        <v>105.36715997181115</v>
      </c>
      <c r="AF13" s="172">
        <f>IF(OR(NA1T!AF13=":",NA1T!AF13=""),":",((NA1T!AF13-NA1T!AF$17)/NA1T!AF$17+1)*100)</f>
        <v>94.303384451101934</v>
      </c>
      <c r="AG13" s="172">
        <f>IF(OR(NA1T!AG13=":",NA1T!AG13=""),":",((NA1T!AG13-NA1T!AG$17)/NA1T!AG$17+1)*100)</f>
        <v>98.501622914971023</v>
      </c>
      <c r="AH13" s="172">
        <f>IF(OR(NA1T!AH13=":",NA1T!AH13=""),":",((NA1T!AH13-NA1T!AH$17)/NA1T!AH$17+1)*100)</f>
        <v>77.271772717727188</v>
      </c>
      <c r="AI13" s="172">
        <f>IF(OR(NA1T!AI13=":",NA1T!AI13=""),":",((NA1T!AI13-NA1T!AI$17)/NA1T!AI$17+1)*100)</f>
        <v>86.628136535521122</v>
      </c>
      <c r="AJ13" s="172">
        <f>IF(OR(NA1T!AJ13=":",NA1T!AJ13=""),":",((NA1T!AJ13-NA1T!AJ$17)/NA1T!AJ$17+1)*100)</f>
        <v>65.515867265613664</v>
      </c>
      <c r="AK13" s="172">
        <f>IF(OR(NA1T!AK13=":",NA1T!AK13=""),":",((NA1T!AK13-NA1T!AK$17)/NA1T!AK$17+1)*100)</f>
        <v>89.384240781183323</v>
      </c>
      <c r="AL13" s="172">
        <f>IF(OR(NA1T!AL13=":",NA1T!AL13=""),":",((NA1T!AL13-NA1T!AL$17)/NA1T!AL$17+1)*100)</f>
        <v>86.890037703579907</v>
      </c>
      <c r="AM13" s="172">
        <f>IF(OR(NA1T!AM13=":",NA1T!AM13=""),":",((NA1T!AM13-NA1T!AM$17)/NA1T!AM$17+1)*100)</f>
        <v>93.7192880070032</v>
      </c>
      <c r="AN13" s="172">
        <f>IF(OR(NA1T!AN13=":",NA1T!AN13=""),":",((NA1T!AN13-NA1T!AN$17)/NA1T!AN$17+1)*100)</f>
        <v>85.914937637850585</v>
      </c>
      <c r="AO13" s="172">
        <f>IF(OR(NA1T!AO13=":",NA1T!AO13=""),":",((NA1T!AO13-NA1T!AO$17)/NA1T!AO$17+1)*100)</f>
        <v>84.911285182672344</v>
      </c>
      <c r="AP13" s="190"/>
      <c r="AQ13" s="172">
        <f>IF(OR(NA1T!AQ13=":",NA1T!AQ13=""),":",((NA1T!AQ13-NA1T!AQ$17)/NA1T!AQ$17+1)*100)</f>
        <v>102.67500565142041</v>
      </c>
      <c r="AR13" s="172">
        <f>IF(OR(NA1T!AR13=":",NA1T!AR13=""),":",((NA1T!AR13-NA1T!AR$17)/NA1T!AR$17+1)*100)</f>
        <v>85.920953889769024</v>
      </c>
      <c r="AS13" s="172">
        <f>IF(OR(NA1T!AS13=":",NA1T!AS13=""),":",((NA1T!AS13-NA1T!AS$17)/NA1T!AS$17+1)*100)</f>
        <v>86.07454407420083</v>
      </c>
    </row>
    <row r="14" spans="1:45" ht="22.5" customHeight="1">
      <c r="A14" s="77">
        <f t="shared" si="0"/>
        <v>1</v>
      </c>
      <c r="B14" s="105">
        <v>2002</v>
      </c>
      <c r="C14" s="172">
        <f>IF(OR(NA1T!C14=":",NA1T!C14=""),":",((NA1T!C14-NA1T!C$17)/NA1T!C$17+1)*100)</f>
        <v>111.71247357293869</v>
      </c>
      <c r="D14" s="172">
        <f>IF(OR(NA1T!D14=":",NA1T!D14=""),":",((NA1T!D14-NA1T!D$17)/NA1T!D$17+1)*100)</f>
        <v>89.211618257261421</v>
      </c>
      <c r="E14" s="172">
        <f>IF(OR(NA1T!E14=":",NA1T!E14=""),":",((NA1T!E14-NA1T!E$17)/NA1T!E$17+1)*100)</f>
        <v>99.96665914863155</v>
      </c>
      <c r="F14" s="172">
        <f>IF(OR(NA1T!F14=":",NA1T!F14=""),":",((NA1T!F14-NA1T!F$17)/NA1T!F$17+1)*100)</f>
        <v>92.380902303081285</v>
      </c>
      <c r="G14" s="172">
        <f>IF(OR(NA1T!G14=":",NA1T!G14=""),":",((NA1T!G14-NA1T!G$17)/NA1T!G$17+1)*100)</f>
        <v>84.536190776342053</v>
      </c>
      <c r="H14" s="172">
        <f>IF(OR(NA1T!H14=":",NA1T!H14=""),":",((NA1T!H14-NA1T!H$17)/NA1T!H$17+1)*100)</f>
        <v>82.976329763297628</v>
      </c>
      <c r="I14" s="172">
        <f>IF(OR(NA1T!I14=":",NA1T!I14=""),":",((NA1T!I14-NA1T!I$17)/NA1T!I$17+1)*100)</f>
        <v>72.414225395902079</v>
      </c>
      <c r="J14" s="172">
        <f>IF(OR(NA1T!J14=":",NA1T!J14=""),":",((NA1T!J14-NA1T!J$17)/NA1T!J$17+1)*100)</f>
        <v>97.775244991228377</v>
      </c>
      <c r="K14" s="172">
        <f>IF(OR(NA1T!K14=":",NA1T!K14=""),":",((NA1T!K14-NA1T!K$17)/NA1T!K$17+1)*100)</f>
        <v>107.85475264538303</v>
      </c>
      <c r="L14" s="172">
        <f>IF(OR(NA1T!L14=":",NA1T!L14=""),":",((NA1T!L14-NA1T!L$17)/NA1T!L$17+1)*100)</f>
        <v>71.735980292711204</v>
      </c>
      <c r="M14" s="172">
        <f>IF(OR(NA1T!M14=":",NA1T!M14=""),":",((NA1T!M14-NA1T!M$17)/NA1T!M$17+1)*100)</f>
        <v>90.746040113462357</v>
      </c>
      <c r="N14" s="172">
        <f>IF(OR(NA1T!N14=":",NA1T!N14=""),":",((NA1T!N14-NA1T!N$17)/NA1T!N$17+1)*100)</f>
        <v>89.446884595949783</v>
      </c>
      <c r="O14" s="172">
        <f>IF(OR(NA1T!O14=":",NA1T!O14=""),":",((NA1T!O14-NA1T!O$17)/NA1T!O$17+1)*100)</f>
        <v>98.189864951402427</v>
      </c>
      <c r="P14" s="172">
        <f>IF(OR(NA1T!P14=":",NA1T!P14=""),":",((NA1T!P14-NA1T!P$17)/NA1T!P$17+1)*100)</f>
        <v>98.299143079719556</v>
      </c>
      <c r="Q14" s="172">
        <f>IF(OR(NA1T!Q14=":",NA1T!Q14=""),":",((NA1T!Q14-NA1T!Q$17)/NA1T!Q$17+1)*100)</f>
        <v>86.490855381270165</v>
      </c>
      <c r="R14" s="172">
        <f>IF(OR(NA1T!R14=":",NA1T!R14=""),":",((NA1T!R14-NA1T!R$17)/NA1T!R$17+1)*100)</f>
        <v>92.526244687737474</v>
      </c>
      <c r="S14" s="172">
        <f>IF(OR(NA1T!S14=":",NA1T!S14=""),":",((NA1T!S14-NA1T!S$17)/NA1T!S$17+1)*100)</f>
        <v>93.528944231023985</v>
      </c>
      <c r="T14" s="172">
        <f>IF(OR(NA1T!T14=":",NA1T!T14=""),":",((NA1T!T14-NA1T!T$17)/NA1T!T$17+1)*100)</f>
        <v>100.81947011706716</v>
      </c>
      <c r="U14" s="172">
        <f>IF(OR(NA1T!U14=":",NA1T!U14=""),":",((NA1T!U14-NA1T!U$17)/NA1T!U$17+1)*100)</f>
        <v>89.390608512135074</v>
      </c>
      <c r="V14" s="172">
        <f>IF(OR(NA1T!V14=":",NA1T!V14=""),":",((NA1T!V14-NA1T!V$17)/NA1T!V$17+1)*100)</f>
        <v>67.004655975168134</v>
      </c>
      <c r="W14" s="172" t="str">
        <f>IF(OR(P1_1T!W14=":",P1_1T!W14=""),":",((P1_1T!W14-P1_1T!W$17)/P1_1T!W$17+1)*100)</f>
        <v>:</v>
      </c>
      <c r="X14" s="175">
        <f>IF(OR(NA1T!X14=":",NA1T!X14=""),":",((NA1T!X14-NA1T!X$17)/NA1T!X$17+1)*100)</f>
        <v>89.310454343891948</v>
      </c>
      <c r="Y14" s="172" t="str">
        <f>IF(OR(P1_1T!Y14=":",P1_1T!Y14=""),":",((P1_1T!Y14-P1_1T!Y$17)/P1_1T!Y$17+1)*100)</f>
        <v>:</v>
      </c>
      <c r="Z14" s="172">
        <f>IF(OR(NA1T!Z14=":",NA1T!Z14=""),":",((NA1T!Z14-NA1T!Z$17)/NA1T!Z$17+1)*100)</f>
        <v>91.469493023458</v>
      </c>
      <c r="AA14" s="172" t="str">
        <f>IF(OR(P1_1T!AA14=":",P1_1T!AA14=""),":",((P1_1T!AA14-P1_1T!AA$17)/P1_1T!AA$17+1)*100)</f>
        <v>:</v>
      </c>
      <c r="AB14" s="172" t="str">
        <f>IF(OR(P1_1T!AB14=":",P1_1T!AB14=""),":",((P1_1T!AB14-P1_1T!AB$17)/P1_1T!AB$17+1)*100)</f>
        <v>:</v>
      </c>
      <c r="AC14" s="175">
        <f>IF(OR(NA1T!AC14=":",NA1T!AC14=""),":",((NA1T!AC14-NA1T!AC$17)/NA1T!AC$17+1)*100)</f>
        <v>89.512755098577244</v>
      </c>
      <c r="AD14" s="172" t="str">
        <f>IF(OR(P1_1T!AD14=":",P1_1T!AD14=""),":",((P1_1T!AD14-P1_1T!AD$17)/P1_1T!AD$17+1)*100)</f>
        <v>:</v>
      </c>
      <c r="AE14" s="172">
        <f>IF(OR(NA1T!AE14=":",NA1T!AE14=""),":",((NA1T!AE14-NA1T!AE$17)/NA1T!AE$17+1)*100)</f>
        <v>111.71247357293869</v>
      </c>
      <c r="AF14" s="172">
        <f>IF(OR(NA1T!AF14=":",NA1T!AF14=""),":",((NA1T!AF14-NA1T!AF$17)/NA1T!AF$17+1)*100)</f>
        <v>97.461661673538373</v>
      </c>
      <c r="AG14" s="172">
        <f>IF(OR(NA1T!AG14=":",NA1T!AG14=""),":",((NA1T!AG14-NA1T!AG$17)/NA1T!AG$17+1)*100)</f>
        <v>99.96665914863155</v>
      </c>
      <c r="AH14" s="172">
        <f>IF(OR(NA1T!AH14=":",NA1T!AH14=""),":",((NA1T!AH14-NA1T!AH$17)/NA1T!AH$17+1)*100)</f>
        <v>82.976329763297628</v>
      </c>
      <c r="AI14" s="172">
        <f>IF(OR(NA1T!AI14=":",NA1T!AI14=""),":",((NA1T!AI14-NA1T!AI$17)/NA1T!AI$17+1)*100)</f>
        <v>86.735989103445718</v>
      </c>
      <c r="AJ14" s="172">
        <f>IF(OR(NA1T!AJ14=":",NA1T!AJ14=""),":",((NA1T!AJ14-NA1T!AJ$17)/NA1T!AJ$17+1)*100)</f>
        <v>71.735980292711204</v>
      </c>
      <c r="AK14" s="172">
        <f>IF(OR(NA1T!AK14=":",NA1T!AK14=""),":",((NA1T!AK14-NA1T!AK$17)/NA1T!AK$17+1)*100)</f>
        <v>90.746040113462357</v>
      </c>
      <c r="AL14" s="172">
        <f>IF(OR(NA1T!AL14=":",NA1T!AL14=""),":",((NA1T!AL14-NA1T!AL$17)/NA1T!AL$17+1)*100)</f>
        <v>89.446884595949783</v>
      </c>
      <c r="AM14" s="172">
        <f>IF(OR(NA1T!AM14=":",NA1T!AM14=""),":",((NA1T!AM14-NA1T!AM$17)/NA1T!AM$17+1)*100)</f>
        <v>98.209512693317762</v>
      </c>
      <c r="AN14" s="172">
        <f>IF(OR(NA1T!AN14=":",NA1T!AN14=""),":",((NA1T!AN14-NA1T!AN$17)/NA1T!AN$17+1)*100)</f>
        <v>89.409560244373736</v>
      </c>
      <c r="AO14" s="172">
        <f>IF(OR(NA1T!AO14=":",NA1T!AO14=""),":",((NA1T!AO14-NA1T!AO$17)/NA1T!AO$17+1)*100)</f>
        <v>88.755936594091153</v>
      </c>
      <c r="AP14" s="190"/>
      <c r="AQ14" s="172">
        <f>IF(OR(NA1T!AQ14=":",NA1T!AQ14=""),":",((NA1T!AQ14-NA1T!AQ$17)/NA1T!AQ$17+1)*100)</f>
        <v>109.26079421294553</v>
      </c>
      <c r="AR14" s="172">
        <f>IF(OR(NA1T!AR14=":",NA1T!AR14=""),":",((NA1T!AR14-NA1T!AR$17)/NA1T!AR$17+1)*100)</f>
        <v>90.277282960514839</v>
      </c>
      <c r="AS14" s="172">
        <f>IF(OR(NA1T!AS14=":",NA1T!AS14=""),":",((NA1T!AS14-NA1T!AS$17)/NA1T!AS$17+1)*100)</f>
        <v>88.29335549171337</v>
      </c>
    </row>
    <row r="15" spans="1:45" ht="22.5" customHeight="1">
      <c r="A15" s="77">
        <f t="shared" si="0"/>
        <v>1</v>
      </c>
      <c r="B15" s="105">
        <v>2003</v>
      </c>
      <c r="C15" s="172">
        <f>IF(OR(NA1T!C15=":",NA1T!C15=""),":",((NA1T!C15-NA1T!C$17)/NA1T!C$17+1)*100)</f>
        <v>99.37702607470051</v>
      </c>
      <c r="D15" s="172">
        <f>IF(OR(NA1T!D15=":",NA1T!D15=""),":",((NA1T!D15-NA1T!D$17)/NA1T!D$17+1)*100)</f>
        <v>91.493775933609939</v>
      </c>
      <c r="E15" s="172">
        <f>IF(OR(NA1T!E15=":",NA1T!E15=""),":",((NA1T!E15-NA1T!E$17)/NA1T!E$17+1)*100)</f>
        <v>102.26423605322768</v>
      </c>
      <c r="F15" s="172">
        <f>IF(OR(NA1T!F15=":",NA1T!F15=""),":",((NA1T!F15-NA1T!F$17)/NA1T!F$17+1)*100)</f>
        <v>98.128089178672838</v>
      </c>
      <c r="G15" s="172">
        <f>IF(OR(NA1T!G15=":",NA1T!G15=""),":",((NA1T!G15-NA1T!G$17)/NA1T!G$17+1)*100)</f>
        <v>90.545225338796087</v>
      </c>
      <c r="H15" s="172">
        <f>IF(OR(NA1T!H15=":",NA1T!H15=""),":",((NA1T!H15-NA1T!H$17)/NA1T!H$17+1)*100)</f>
        <v>90.706657066570671</v>
      </c>
      <c r="I15" s="172">
        <f>IF(OR(NA1T!I15=":",NA1T!I15=""),":",((NA1T!I15-NA1T!I$17)/NA1T!I$17+1)*100)</f>
        <v>79.889979841338302</v>
      </c>
      <c r="J15" s="172">
        <f>IF(OR(NA1T!J15=":",NA1T!J15=""),":",((NA1T!J15-NA1T!J$17)/NA1T!J$17+1)*100)</f>
        <v>97.332752282301399</v>
      </c>
      <c r="K15" s="172">
        <f>IF(OR(NA1T!K15=":",NA1T!K15=""),":",((NA1T!K15-NA1T!K$17)/NA1T!K$17+1)*100)</f>
        <v>101.8608121551958</v>
      </c>
      <c r="L15" s="172">
        <f>IF(OR(NA1T!L15=":",NA1T!L15=""),":",((NA1T!L15-NA1T!L$17)/NA1T!L$17+1)*100)</f>
        <v>73.14338501666424</v>
      </c>
      <c r="M15" s="172">
        <f>IF(OR(NA1T!M15=":",NA1T!M15=""),":",((NA1T!M15-NA1T!M$17)/NA1T!M$17+1)*100)</f>
        <v>86.429701031704198</v>
      </c>
      <c r="N15" s="172">
        <f>IF(OR(NA1T!N15=":",NA1T!N15=""),":",((NA1T!N15-NA1T!N$17)/NA1T!N$17+1)*100)</f>
        <v>92.920278306837176</v>
      </c>
      <c r="O15" s="172">
        <f>IF(OR(NA1T!O15=":",NA1T!O15=""),":",((NA1T!O15-NA1T!O$17)/NA1T!O$17+1)*100)</f>
        <v>96.644419461797895</v>
      </c>
      <c r="P15" s="172">
        <f>IF(OR(NA1T!P15=":",NA1T!P15=""),":",((NA1T!P15-NA1T!P$17)/NA1T!P$17+1)*100)</f>
        <v>102.5188262788886</v>
      </c>
      <c r="Q15" s="172">
        <f>IF(OR(NA1T!Q15=":",NA1T!Q15=""),":",((NA1T!Q15-NA1T!Q$17)/NA1T!Q$17+1)*100)</f>
        <v>93.604846612163755</v>
      </c>
      <c r="R15" s="172">
        <f>IF(OR(NA1T!R15=":",NA1T!R15=""),":",((NA1T!R15-NA1T!R$17)/NA1T!R$17+1)*100)</f>
        <v>96.580450873884786</v>
      </c>
      <c r="S15" s="172">
        <f>IF(OR(NA1T!S15=":",NA1T!S15=""),":",((NA1T!S15-NA1T!S$17)/NA1T!S$17+1)*100)</f>
        <v>96.535965028480604</v>
      </c>
      <c r="T15" s="172">
        <f>IF(OR(NA1T!T15=":",NA1T!T15=""),":",((NA1T!T15-NA1T!T$17)/NA1T!T$17+1)*100)</f>
        <v>98.724584103512001</v>
      </c>
      <c r="U15" s="172">
        <f>IF(OR(NA1T!U15=":",NA1T!U15=""),":",((NA1T!U15-NA1T!U$17)/NA1T!U$17+1)*100)</f>
        <v>92.77611677805136</v>
      </c>
      <c r="V15" s="172">
        <f>IF(OR(NA1T!V15=":",NA1T!V15=""),":",((NA1T!V15-NA1T!V$17)/NA1T!V$17+1)*100)</f>
        <v>77.744438696326938</v>
      </c>
      <c r="W15" s="172" t="str">
        <f>IF(OR(P1_1T!W15=":",P1_1T!W15=""),":",((P1_1T!W15-P1_1T!W$17)/P1_1T!W$17+1)*100)</f>
        <v>:</v>
      </c>
      <c r="X15" s="175">
        <f>IF(OR(NA1T!X15=":",NA1T!X15=""),":",((NA1T!X15-NA1T!X$17)/NA1T!X$17+1)*100)</f>
        <v>92.027559055118118</v>
      </c>
      <c r="Y15" s="172" t="str">
        <f>IF(OR(P1_1T!Y15=":",P1_1T!Y15=""),":",((P1_1T!Y15-P1_1T!Y$17)/P1_1T!Y$17+1)*100)</f>
        <v>:</v>
      </c>
      <c r="Z15" s="172">
        <f>IF(OR(NA1T!Z15=":",NA1T!Z15=""),":",((NA1T!Z15-NA1T!Z$17)/NA1T!Z$17+1)*100)</f>
        <v>92.020806467971667</v>
      </c>
      <c r="AA15" s="172" t="str">
        <f>IF(OR(P1_1T!AA15=":",P1_1T!AA15=""),":",((P1_1T!AA15-P1_1T!AA$17)/P1_1T!AA$17+1)*100)</f>
        <v>:</v>
      </c>
      <c r="AB15" s="172" t="str">
        <f>IF(OR(P1_1T!AB15=":",P1_1T!AB15=""),":",((P1_1T!AB15-P1_1T!AB$17)/P1_1T!AB$17+1)*100)</f>
        <v>:</v>
      </c>
      <c r="AC15" s="175">
        <f>IF(OR(NA1T!AC15=":",NA1T!AC15=""),":",((NA1T!AC15-NA1T!AC$17)/NA1T!AC$17+1)*100)</f>
        <v>92.026994184886135</v>
      </c>
      <c r="AD15" s="172" t="str">
        <f>IF(OR(P1_1T!AD15=":",P1_1T!AD15=""),":",((P1_1T!AD15-P1_1T!AD$17)/P1_1T!AD$17+1)*100)</f>
        <v>:</v>
      </c>
      <c r="AE15" s="172">
        <f>IF(OR(NA1T!AE15=":",NA1T!AE15=""),":",((NA1T!AE15-NA1T!AE$17)/NA1T!AE$17+1)*100)</f>
        <v>99.37702607470051</v>
      </c>
      <c r="AF15" s="172">
        <f>IF(OR(NA1T!AF15=":",NA1T!AF15=""),":",((NA1T!AF15-NA1T!AF$17)/NA1T!AF$17+1)*100)</f>
        <v>100.50722273307034</v>
      </c>
      <c r="AG15" s="172">
        <f>IF(OR(NA1T!AG15=":",NA1T!AG15=""),":",((NA1T!AG15-NA1T!AG$17)/NA1T!AG$17+1)*100)</f>
        <v>102.26423605322768</v>
      </c>
      <c r="AH15" s="172">
        <f>IF(OR(NA1T!AH15=":",NA1T!AH15=""),":",((NA1T!AH15-NA1T!AH$17)/NA1T!AH$17+1)*100)</f>
        <v>90.706657066570671</v>
      </c>
      <c r="AI15" s="172">
        <f>IF(OR(NA1T!AI15=":",NA1T!AI15=""),":",((NA1T!AI15-NA1T!AI$17)/NA1T!AI$17+1)*100)</f>
        <v>89.176584068029257</v>
      </c>
      <c r="AJ15" s="172">
        <f>IF(OR(NA1T!AJ15=":",NA1T!AJ15=""),":",((NA1T!AJ15-NA1T!AJ$17)/NA1T!AJ$17+1)*100)</f>
        <v>73.14338501666424</v>
      </c>
      <c r="AK15" s="172">
        <f>IF(OR(NA1T!AK15=":",NA1T!AK15=""),":",((NA1T!AK15-NA1T!AK$17)/NA1T!AK$17+1)*100)</f>
        <v>86.429701031704198</v>
      </c>
      <c r="AL15" s="172">
        <f>IF(OR(NA1T!AL15=":",NA1T!AL15=""),":",((NA1T!AL15-NA1T!AL$17)/NA1T!AL$17+1)*100)</f>
        <v>92.920278306837176</v>
      </c>
      <c r="AM15" s="172">
        <f>IF(OR(NA1T!AM15=":",NA1T!AM15=""),":",((NA1T!AM15-NA1T!AM$17)/NA1T!AM$17+1)*100)</f>
        <v>97.700612780857881</v>
      </c>
      <c r="AN15" s="172">
        <f>IF(OR(NA1T!AN15=":",NA1T!AN15=""),":",((NA1T!AN15-NA1T!AN$17)/NA1T!AN$17+1)*100)</f>
        <v>94.948568305584288</v>
      </c>
      <c r="AO15" s="172">
        <f>IF(OR(NA1T!AO15=":",NA1T!AO15=""),":",((NA1T!AO15-NA1T!AO$17)/NA1T!AO$17+1)*100)</f>
        <v>91.774090750221021</v>
      </c>
      <c r="AP15" s="190"/>
      <c r="AQ15" s="172">
        <f>IF(OR(NA1T!AQ15=":",NA1T!AQ15=""),":",((NA1T!AQ15-NA1T!AQ$17)/NA1T!AQ$17+1)*100)</f>
        <v>98.518071986537066</v>
      </c>
      <c r="AR15" s="172">
        <f>IF(OR(NA1T!AR15=":",NA1T!AR15=""),":",((NA1T!AR15-NA1T!AR$17)/NA1T!AR$17+1)*100)</f>
        <v>95.702796328161128</v>
      </c>
      <c r="AS15" s="172">
        <f>IF(OR(NA1T!AS15=":",NA1T!AS15=""),":",((NA1T!AS15-NA1T!AS$17)/NA1T!AS$17+1)*100)</f>
        <v>90.837270679673381</v>
      </c>
    </row>
    <row r="16" spans="1:45" ht="22.5" customHeight="1">
      <c r="A16" s="77">
        <f t="shared" si="0"/>
        <v>1</v>
      </c>
      <c r="B16" s="105">
        <v>2004</v>
      </c>
      <c r="C16" s="172">
        <f>IF(OR(NA1T!C16=":",NA1T!C16=""),":",((NA1T!C16-NA1T!C$17)/NA1T!C$17+1)*100)</f>
        <v>100.76109936575052</v>
      </c>
      <c r="D16" s="172">
        <f>IF(OR(NA1T!D16=":",NA1T!D16=""),":",((NA1T!D16-NA1T!D$17)/NA1T!D$17+1)*100)</f>
        <v>98.985707699400635</v>
      </c>
      <c r="E16" s="172">
        <f>IF(OR(NA1T!E16=":",NA1T!E16=""),":",((NA1T!E16-NA1T!E$17)/NA1T!E$17+1)*100)</f>
        <v>101.6346823303294</v>
      </c>
      <c r="F16" s="172">
        <f>IF(OR(NA1T!F16=":",NA1T!F16=""),":",((NA1T!F16-NA1T!F$17)/NA1T!F$17+1)*100)</f>
        <v>102.84993164370594</v>
      </c>
      <c r="G16" s="172">
        <f>IF(OR(NA1T!G16=":",NA1T!G16=""),":",((NA1T!G16-NA1T!G$17)/NA1T!G$17+1)*100)</f>
        <v>98.256119340266835</v>
      </c>
      <c r="H16" s="172">
        <f>IF(OR(NA1T!H16=":",NA1T!H16=""),":",((NA1T!H16-NA1T!H$17)/NA1T!H$17+1)*100)</f>
        <v>95.10920109201092</v>
      </c>
      <c r="I16" s="172">
        <f>IF(OR(NA1T!I16=":",NA1T!I16=""),":",((NA1T!I16-NA1T!I$17)/NA1T!I$17+1)*100)</f>
        <v>91.855800379103187</v>
      </c>
      <c r="J16" s="172">
        <f>IF(OR(NA1T!J16=":",NA1T!J16=""),":",((NA1T!J16-NA1T!J$17)/NA1T!J$17+1)*100)</f>
        <v>100.25365112355158</v>
      </c>
      <c r="K16" s="172">
        <f>IF(OR(NA1T!K16=":",NA1T!K16=""),":",((NA1T!K16-NA1T!K$17)/NA1T!K$17+1)*100)</f>
        <v>99.434747218956318</v>
      </c>
      <c r="L16" s="172">
        <f>IF(OR(NA1T!L16=":",NA1T!L16=""),":",((NA1T!L16-NA1T!L$17)/NA1T!L$17+1)*100)</f>
        <v>92.035574554412406</v>
      </c>
      <c r="M16" s="172">
        <f>IF(OR(NA1T!M16=":",NA1T!M16=""),":",((NA1T!M16-NA1T!M$17)/NA1T!M$17+1)*100)</f>
        <v>90.249014735045307</v>
      </c>
      <c r="N16" s="172">
        <f>IF(OR(NA1T!N16=":",NA1T!N16=""),":",((NA1T!N16-NA1T!N$17)/NA1T!N$17+1)*100)</f>
        <v>96.601236055505908</v>
      </c>
      <c r="O16" s="172">
        <f>IF(OR(NA1T!O16=":",NA1T!O16=""),":",((NA1T!O16-NA1T!O$17)/NA1T!O$17+1)*100)</f>
        <v>97.25206699776578</v>
      </c>
      <c r="P16" s="172">
        <f>IF(OR(NA1T!P16=":",NA1T!P16=""),":",((NA1T!P16-NA1T!P$17)/NA1T!P$17+1)*100)</f>
        <v>93.345884185925726</v>
      </c>
      <c r="Q16" s="172">
        <f>IF(OR(NA1T!Q16=":",NA1T!Q16=""),":",((NA1T!Q16-NA1T!Q$17)/NA1T!Q$17+1)*100)</f>
        <v>97.265555150240672</v>
      </c>
      <c r="R16" s="172">
        <f>IF(OR(NA1T!R16=":",NA1T!R16=""),":",((NA1T!R16-NA1T!R$17)/NA1T!R$17+1)*100)</f>
        <v>97.678083926711892</v>
      </c>
      <c r="S16" s="172">
        <f>IF(OR(NA1T!S16=":",NA1T!S16=""),":",((NA1T!S16-NA1T!S$17)/NA1T!S$17+1)*100)</f>
        <v>97.926877732149947</v>
      </c>
      <c r="T16" s="172">
        <f>IF(OR(NA1T!T16=":",NA1T!T16=""),":",((NA1T!T16-NA1T!T$17)/NA1T!T$17+1)*100)</f>
        <v>96.888478126925435</v>
      </c>
      <c r="U16" s="172">
        <f>IF(OR(NA1T!U16=":",NA1T!U16=""),":",((NA1T!U16-NA1T!U$17)/NA1T!U$17+1)*100)</f>
        <v>98.553464650017588</v>
      </c>
      <c r="V16" s="172">
        <f>IF(OR(NA1T!V16=":",NA1T!V16=""),":",((NA1T!V16-NA1T!V$17)/NA1T!V$17+1)*100)</f>
        <v>90.460424211070873</v>
      </c>
      <c r="W16" s="172" t="str">
        <f>IF(OR(P1_1T!W16=":",P1_1T!W16=""),":",((P1_1T!W16-P1_1T!W$17)/P1_1T!W$17+1)*100)</f>
        <v>:</v>
      </c>
      <c r="X16" s="175">
        <f>IF(OR(NA1T!X16=":",NA1T!X16=""),":",((NA1T!X16-NA1T!X$17)/NA1T!X$17+1)*100)</f>
        <v>96.372200050336176</v>
      </c>
      <c r="Y16" s="172" t="str">
        <f>IF(OR(P1_1T!Y16=":",P1_1T!Y16=""),":",((P1_1T!Y16-P1_1T!Y$17)/P1_1T!Y$17+1)*100)</f>
        <v>:</v>
      </c>
      <c r="Z16" s="172">
        <f>IF(OR(NA1T!Z16=":",NA1T!Z16=""),":",((NA1T!Z16-NA1T!Z$17)/NA1T!Z$17+1)*100)</f>
        <v>95.198284480635209</v>
      </c>
      <c r="AA16" s="172" t="str">
        <f>IF(OR(P1_1T!AA16=":",P1_1T!AA16=""),":",((P1_1T!AA16-P1_1T!AA$17)/P1_1T!AA$17+1)*100)</f>
        <v>:</v>
      </c>
      <c r="AB16" s="172" t="str">
        <f>IF(OR(P1_1T!AB16=":",P1_1T!AB16=""),":",((P1_1T!AB16-P1_1T!AB$17)/P1_1T!AB$17+1)*100)</f>
        <v>:</v>
      </c>
      <c r="AC16" s="175">
        <f>IF(OR(NA1T!AC16=":",NA1T!AC16=""),":",((NA1T!AC16-NA1T!AC$17)/NA1T!AC$17+1)*100)</f>
        <v>96.262177049376191</v>
      </c>
      <c r="AD16" s="172" t="str">
        <f>IF(OR(P1_1T!AD16=":",P1_1T!AD16=""),":",((P1_1T!AD16-P1_1T!AD$17)/P1_1T!AD$17+1)*100)</f>
        <v>:</v>
      </c>
      <c r="AE16" s="172">
        <f>IF(OR(NA1T!AE16=":",NA1T!AE16=""),":",((NA1T!AE16-NA1T!AE$17)/NA1T!AE$17+1)*100)</f>
        <v>100.76109936575052</v>
      </c>
      <c r="AF16" s="172">
        <f>IF(OR(NA1T!AF16=":",NA1T!AF16=""),":",((NA1T!AF16-NA1T!AF$17)/NA1T!AF$17+1)*100)</f>
        <v>101.48236585293506</v>
      </c>
      <c r="AG16" s="172">
        <f>IF(OR(NA1T!AG16=":",NA1T!AG16=""),":",((NA1T!AG16-NA1T!AG$17)/NA1T!AG$17+1)*100)</f>
        <v>101.6346823303294</v>
      </c>
      <c r="AH16" s="172">
        <f>IF(OR(NA1T!AH16=":",NA1T!AH16=""),":",((NA1T!AH16-NA1T!AH$17)/NA1T!AH$17+1)*100)</f>
        <v>95.10920109201092</v>
      </c>
      <c r="AI16" s="172">
        <f>IF(OR(NA1T!AI16=":",NA1T!AI16=""),":",((NA1T!AI16-NA1T!AI$17)/NA1T!AI$17+1)*100)</f>
        <v>95.623888681310248</v>
      </c>
      <c r="AJ16" s="172">
        <f>IF(OR(NA1T!AJ16=":",NA1T!AJ16=""),":",((NA1T!AJ16-NA1T!AJ$17)/NA1T!AJ$17+1)*100)</f>
        <v>92.035574554412406</v>
      </c>
      <c r="AK16" s="172">
        <f>IF(OR(NA1T!AK16=":",NA1T!AK16=""),":",((NA1T!AK16-NA1T!AK$17)/NA1T!AK$17+1)*100)</f>
        <v>90.249014735045307</v>
      </c>
      <c r="AL16" s="172">
        <f>IF(OR(NA1T!AL16=":",NA1T!AL16=""),":",((NA1T!AL16-NA1T!AL$17)/NA1T!AL$17+1)*100)</f>
        <v>96.601236055505908</v>
      </c>
      <c r="AM16" s="172">
        <f>IF(OR(NA1T!AM16=":",NA1T!AM16=""),":",((NA1T!AM16-NA1T!AM$17)/NA1T!AM$17+1)*100)</f>
        <v>96.549751969652746</v>
      </c>
      <c r="AN16" s="172">
        <f>IF(OR(NA1T!AN16=":",NA1T!AN16=""),":",((NA1T!AN16-NA1T!AN$17)/NA1T!AN$17+1)*100)</f>
        <v>97.496925809536833</v>
      </c>
      <c r="AO16" s="172">
        <f>IF(OR(NA1T!AO16=":",NA1T!AO16=""),":",((NA1T!AO16-NA1T!AO$17)/NA1T!AO$17+1)*100)</f>
        <v>96.389728407245215</v>
      </c>
      <c r="AP16" s="190"/>
      <c r="AQ16" s="172">
        <f>IF(OR(NA1T!AQ16=":",NA1T!AQ16=""),":",((NA1T!AQ16-NA1T!AQ$17)/NA1T!AQ$17+1)*100)</f>
        <v>100.56765378142818</v>
      </c>
      <c r="AR16" s="172">
        <f>IF(OR(NA1T!AR16=":",NA1T!AR16=""),":",((NA1T!AR16-NA1T!AR$17)/NA1T!AR$17+1)*100)</f>
        <v>98.302797844196988</v>
      </c>
      <c r="AS16" s="172">
        <f>IF(OR(NA1T!AS16=":",NA1T!AS16=""),":",((NA1T!AS16-NA1T!AS$17)/NA1T!AS$17+1)*100)</f>
        <v>95.716736008563416</v>
      </c>
    </row>
    <row r="17" spans="1:45" ht="22.5" customHeight="1">
      <c r="A17" s="77">
        <f t="shared" si="0"/>
        <v>1</v>
      </c>
      <c r="B17" s="105">
        <v>2005</v>
      </c>
      <c r="C17" s="172">
        <f>IF(OR(NA1T!C17=":",NA1T!C17=""),":",((NA1T!C17-NA1T!C$17)/NA1T!C$17+1)*100)</f>
        <v>100</v>
      </c>
      <c r="D17" s="172">
        <f>IF(OR(NA1T!D17=":",NA1T!D17=""),":",((NA1T!D17-NA1T!D$17)/NA1T!D$17+1)*100)</f>
        <v>100</v>
      </c>
      <c r="E17" s="172">
        <f>IF(OR(NA1T!E17=":",NA1T!E17=""),":",((NA1T!E17-NA1T!E$17)/NA1T!E$17+1)*100)</f>
        <v>100</v>
      </c>
      <c r="F17" s="172">
        <f>IF(OR(NA1T!F17=":",NA1T!F17=""),":",((NA1T!F17-NA1T!F$17)/NA1T!F$17+1)*100)</f>
        <v>100</v>
      </c>
      <c r="G17" s="172">
        <f>IF(OR(NA1T!G17=":",NA1T!G17=""),":",((NA1T!G17-NA1T!G$17)/NA1T!G$17+1)*100)</f>
        <v>100</v>
      </c>
      <c r="H17" s="172">
        <f>IF(OR(NA1T!H17=":",NA1T!H17=""),":",((NA1T!H17-NA1T!H$17)/NA1T!H$17+1)*100)</f>
        <v>100</v>
      </c>
      <c r="I17" s="172">
        <f>IF(OR(NA1T!I17=":",NA1T!I17=""),":",((NA1T!I17-NA1T!I$17)/NA1T!I$17+1)*100)</f>
        <v>100</v>
      </c>
      <c r="J17" s="172">
        <f>IF(OR(NA1T!J17=":",NA1T!J17=""),":",((NA1T!J17-NA1T!J$17)/NA1T!J$17+1)*100)</f>
        <v>100</v>
      </c>
      <c r="K17" s="172">
        <f>IF(OR(NA1T!K17=":",NA1T!K17=""),":",((NA1T!K17-NA1T!K$17)/NA1T!K$17+1)*100)</f>
        <v>100</v>
      </c>
      <c r="L17" s="172">
        <f>IF(OR(NA1T!L17=":",NA1T!L17=""),":",((NA1T!L17-NA1T!L$17)/NA1T!L$17+1)*100)</f>
        <v>100</v>
      </c>
      <c r="M17" s="172">
        <f>IF(OR(NA1T!M17=":",NA1T!M17=""),":",((NA1T!M17-NA1T!M$17)/NA1T!M$17+1)*100)</f>
        <v>100</v>
      </c>
      <c r="N17" s="172">
        <f>IF(OR(NA1T!N17=":",NA1T!N17=""),":",((NA1T!N17-NA1T!N$17)/NA1T!N$17+1)*100)</f>
        <v>100</v>
      </c>
      <c r="O17" s="172">
        <f>IF(OR(NA1T!O17=":",NA1T!O17=""),":",((NA1T!O17-NA1T!O$17)/NA1T!O$17+1)*100)</f>
        <v>100</v>
      </c>
      <c r="P17" s="172">
        <f>IF(OR(NA1T!P17=":",NA1T!P17=""),":",((NA1T!P17-NA1T!P$17)/NA1T!P$17+1)*100)</f>
        <v>100</v>
      </c>
      <c r="Q17" s="172">
        <f>IF(OR(NA1T!Q17=":",NA1T!Q17=""),":",((NA1T!Q17-NA1T!Q$17)/NA1T!Q$17+1)*100)</f>
        <v>100</v>
      </c>
      <c r="R17" s="172">
        <f>IF(OR(NA1T!R17=":",NA1T!R17=""),":",((NA1T!R17-NA1T!R$17)/NA1T!R$17+1)*100)</f>
        <v>100</v>
      </c>
      <c r="S17" s="172">
        <f>IF(OR(NA1T!S17=":",NA1T!S17=""),":",((NA1T!S17-NA1T!S$17)/NA1T!S$17+1)*100)</f>
        <v>100</v>
      </c>
      <c r="T17" s="172">
        <f>IF(OR(NA1T!T17=":",NA1T!T17=""),":",((NA1T!T17-NA1T!T$17)/NA1T!T$17+1)*100)</f>
        <v>100</v>
      </c>
      <c r="U17" s="172">
        <f>IF(OR(NA1T!U17=":",NA1T!U17=""),":",((NA1T!U17-NA1T!U$17)/NA1T!U$17+1)*100)</f>
        <v>100</v>
      </c>
      <c r="V17" s="172">
        <f>IF(OR(NA1T!V17=":",NA1T!V17=""),":",((NA1T!V17-NA1T!V$17)/NA1T!V$17+1)*100)</f>
        <v>100</v>
      </c>
      <c r="W17" s="172" t="str">
        <f>IF(OR(P1_1T!W17=":",P1_1T!W17=""),":",((P1_1T!W17-P1_1T!W$17)/P1_1T!W$17+1)*100)</f>
        <v>:</v>
      </c>
      <c r="X17" s="175">
        <f>IF(OR(NA1T!X17=":",NA1T!X17=""),":",((NA1T!X17-NA1T!X$17)/NA1T!X$17+1)*100)</f>
        <v>100</v>
      </c>
      <c r="Y17" s="172" t="str">
        <f>IF(OR(P1_1T!Y17=":",P1_1T!Y17=""),":",((P1_1T!Y17-P1_1T!Y$17)/P1_1T!Y$17+1)*100)</f>
        <v>:</v>
      </c>
      <c r="Z17" s="172">
        <f>IF(OR(NA1T!Z17=":",NA1T!Z17=""),":",((NA1T!Z17-NA1T!Z$17)/NA1T!Z$17+1)*100)</f>
        <v>100</v>
      </c>
      <c r="AA17" s="172" t="str">
        <f>IF(OR(P1_1T!AA17=":",P1_1T!AA17=""),":",((P1_1T!AA17-P1_1T!AA$17)/P1_1T!AA$17+1)*100)</f>
        <v>:</v>
      </c>
      <c r="AB17" s="172" t="str">
        <f>IF(OR(P1_1T!AB17=":",P1_1T!AB17=""),":",((P1_1T!AB17-P1_1T!AB$17)/P1_1T!AB$17+1)*100)</f>
        <v>:</v>
      </c>
      <c r="AC17" s="175">
        <f>IF(OR(NA1T!AC17=":",NA1T!AC17=""),":",((NA1T!AC17-NA1T!AC$17)/NA1T!AC$17+1)*100)</f>
        <v>100</v>
      </c>
      <c r="AD17" s="172" t="str">
        <f>IF(OR(P1_1T!AD17=":",P1_1T!AD17=""),":",((P1_1T!AD17-P1_1T!AD$17)/P1_1T!AD$17+1)*100)</f>
        <v>:</v>
      </c>
      <c r="AE17" s="172">
        <f>IF(OR(NA1T!AE17=":",NA1T!AE17=""),":",((NA1T!AE17-NA1T!AE$17)/NA1T!AE$17+1)*100)</f>
        <v>100</v>
      </c>
      <c r="AF17" s="172">
        <f>IF(OR(NA1T!AF17=":",NA1T!AF17=""),":",((NA1T!AF17-NA1T!AF$17)/NA1T!AF$17+1)*100)</f>
        <v>100</v>
      </c>
      <c r="AG17" s="172">
        <f>IF(OR(NA1T!AG17=":",NA1T!AG17=""),":",((NA1T!AG17-NA1T!AG$17)/NA1T!AG$17+1)*100)</f>
        <v>100</v>
      </c>
      <c r="AH17" s="172">
        <f>IF(OR(NA1T!AH17=":",NA1T!AH17=""),":",((NA1T!AH17-NA1T!AH$17)/NA1T!AH$17+1)*100)</f>
        <v>100</v>
      </c>
      <c r="AI17" s="172">
        <f>IF(OR(NA1T!AI17=":",NA1T!AI17=""),":",((NA1T!AI17-NA1T!AI$17)/NA1T!AI$17+1)*100)</f>
        <v>100</v>
      </c>
      <c r="AJ17" s="172">
        <f>IF(OR(NA1T!AJ17=":",NA1T!AJ17=""),":",((NA1T!AJ17-NA1T!AJ$17)/NA1T!AJ$17+1)*100)</f>
        <v>100</v>
      </c>
      <c r="AK17" s="172">
        <f>IF(OR(NA1T!AK17=":",NA1T!AK17=""),":",((NA1T!AK17-NA1T!AK$17)/NA1T!AK$17+1)*100)</f>
        <v>100</v>
      </c>
      <c r="AL17" s="172">
        <f>IF(OR(NA1T!AL17=":",NA1T!AL17=""),":",((NA1T!AL17-NA1T!AL$17)/NA1T!AL$17+1)*100)</f>
        <v>100</v>
      </c>
      <c r="AM17" s="172">
        <f>IF(OR(NA1T!AM17=":",NA1T!AM17=""),":",((NA1T!AM17-NA1T!AM$17)/NA1T!AM$17+1)*100)</f>
        <v>100</v>
      </c>
      <c r="AN17" s="172">
        <f>IF(OR(NA1T!AN17=":",NA1T!AN17=""),":",((NA1T!AN17-NA1T!AN$17)/NA1T!AN$17+1)*100)</f>
        <v>100</v>
      </c>
      <c r="AO17" s="172">
        <f>IF(OR(NA1T!AO17=":",NA1T!AO17=""),":",((NA1T!AO17-NA1T!AO$17)/NA1T!AO$17+1)*100)</f>
        <v>100</v>
      </c>
      <c r="AP17" s="190"/>
      <c r="AQ17" s="172">
        <f>IF(OR(NA1T!AQ17=":",NA1T!AQ17=""),":",((NA1T!AQ17-NA1T!AQ$17)/NA1T!AQ$17+1)*100)</f>
        <v>100</v>
      </c>
      <c r="AR17" s="172">
        <f>IF(OR(NA1T!AR17=":",NA1T!AR17=""),":",((NA1T!AR17-NA1T!AR$17)/NA1T!AR$17+1)*100)</f>
        <v>100</v>
      </c>
      <c r="AS17" s="172">
        <f>IF(OR(NA1T!AS17=":",NA1T!AS17=""),":",((NA1T!AS17-NA1T!AS$17)/NA1T!AS$17+1)*100)</f>
        <v>100</v>
      </c>
    </row>
    <row r="18" spans="1:45" ht="22.5" customHeight="1">
      <c r="A18" s="77">
        <f t="shared" si="0"/>
        <v>1</v>
      </c>
      <c r="B18" s="105">
        <v>2006</v>
      </c>
      <c r="C18" s="172">
        <f>IF(OR(NA1T!C18=":",NA1T!C18=""),":",((NA1T!C18-NA1T!C$17)/NA1T!C$17+1)*100)</f>
        <v>89.175475687103599</v>
      </c>
      <c r="D18" s="172">
        <f>IF(OR(NA1T!D18=":",NA1T!D18=""),":",((NA1T!D18-NA1T!D$17)/NA1T!D$17+1)*100)</f>
        <v>97.67173812816965</v>
      </c>
      <c r="E18" s="172">
        <f>IF(OR(NA1T!E18=":",NA1T!E18=""),":",((NA1T!E18-NA1T!E$17)/NA1T!E$17+1)*100)</f>
        <v>96.36094413446169</v>
      </c>
      <c r="F18" s="172">
        <f>IF(OR(NA1T!F18=":",NA1T!F18=""),":",((NA1T!F18-NA1T!F$17)/NA1T!F$17+1)*100)</f>
        <v>104.83752234724997</v>
      </c>
      <c r="G18" s="172">
        <f>IF(OR(NA1T!G18=":",NA1T!G18=""),":",((NA1T!G18-NA1T!G$17)/NA1T!G$17+1)*100)</f>
        <v>106.15610883496164</v>
      </c>
      <c r="H18" s="172">
        <f>IF(OR(NA1T!H18=":",NA1T!H18=""),":",((NA1T!H18-NA1T!H$17)/NA1T!H$17+1)*100)</f>
        <v>108.58233582335824</v>
      </c>
      <c r="I18" s="172">
        <f>IF(OR(NA1T!I18=":",NA1T!I18=""),":",((NA1T!I18-NA1T!I$17)/NA1T!I$17+1)*100)</f>
        <v>107.28921160577278</v>
      </c>
      <c r="J18" s="172">
        <f>IF(OR(NA1T!J18=":",NA1T!J18=""),":",((NA1T!J18-NA1T!J$17)/NA1T!J$17+1)*100)</f>
        <v>110.24214184349614</v>
      </c>
      <c r="K18" s="172">
        <f>IF(OR(NA1T!K18=":",NA1T!K18=""),":",((NA1T!K18-NA1T!K$17)/NA1T!K$17+1)*100)</f>
        <v>103.42204033643847</v>
      </c>
      <c r="L18" s="172">
        <f>IF(OR(NA1T!L18=":",NA1T!L18=""),":",((NA1T!L18-NA1T!L$17)/NA1T!L$17+1)*100)</f>
        <v>94.46819301550498</v>
      </c>
      <c r="M18" s="172">
        <f>IF(OR(NA1T!M18=":",NA1T!M18=""),":",((NA1T!M18-NA1T!M$17)/NA1T!M$17+1)*100)</f>
        <v>112.07671260386074</v>
      </c>
      <c r="N18" s="172">
        <f>IF(OR(NA1T!N18=":",NA1T!N18=""),":",((NA1T!N18-NA1T!N$17)/NA1T!N$17+1)*100)</f>
        <v>104.4257006258017</v>
      </c>
      <c r="O18" s="172">
        <f>IF(OR(NA1T!O18=":",NA1T!O18=""),":",((NA1T!O18-NA1T!O$17)/NA1T!O$17+1)*100)</f>
        <v>105.41048227576097</v>
      </c>
      <c r="P18" s="172">
        <f>IF(OR(NA1T!P18=":",NA1T!P18=""),":",((NA1T!P18-NA1T!P$17)/NA1T!P$17+1)*100)</f>
        <v>109.71825499870162</v>
      </c>
      <c r="Q18" s="172">
        <f>IF(OR(NA1T!Q18=":",NA1T!Q18=""),":",((NA1T!Q18-NA1T!Q$17)/NA1T!Q$17+1)*100)</f>
        <v>103.38032601620783</v>
      </c>
      <c r="R18" s="172">
        <f>IF(OR(NA1T!R18=":",NA1T!R18=""),":",((NA1T!R18-NA1T!R$17)/NA1T!R$17+1)*100)</f>
        <v>102.92702147420563</v>
      </c>
      <c r="S18" s="172">
        <f>IF(OR(NA1T!S18=":",NA1T!S18=""),":",((NA1T!S18-NA1T!S$17)/NA1T!S$17+1)*100)</f>
        <v>102.97390382832164</v>
      </c>
      <c r="T18" s="172">
        <f>IF(OR(NA1T!T18=":",NA1T!T18=""),":",((NA1T!T18-NA1T!T$17)/NA1T!T$17+1)*100)</f>
        <v>102.94516327788045</v>
      </c>
      <c r="U18" s="172">
        <f>IF(OR(NA1T!U18=":",NA1T!U18=""),":",((NA1T!U18-NA1T!U$17)/NA1T!U$17+1)*100)</f>
        <v>102.39623637003166</v>
      </c>
      <c r="V18" s="172">
        <f>IF(OR(NA1T!V18=":",NA1T!V18=""),":",((NA1T!V18-NA1T!V$17)/NA1T!V$17+1)*100)</f>
        <v>105.64924987066735</v>
      </c>
      <c r="W18" s="172" t="str">
        <f>IF(OR(P1_1T!W18=":",P1_1T!W18=""),":",((P1_1T!W18-P1_1T!W$17)/P1_1T!W$17+1)*100)</f>
        <v>:</v>
      </c>
      <c r="X18" s="175">
        <f>IF(OR(NA1T!X18=":",NA1T!X18=""),":",((NA1T!X18-NA1T!X$17)/NA1T!X$17+1)*100)</f>
        <v>104.44216733182326</v>
      </c>
      <c r="Y18" s="172" t="str">
        <f>IF(OR(P1_1T!Y18=":",P1_1T!Y18=""),":",((P1_1T!Y18-P1_1T!Y$17)/P1_1T!Y$17+1)*100)</f>
        <v>:</v>
      </c>
      <c r="Z18" s="172">
        <f>IF(OR(NA1T!Z18=":",NA1T!Z18=""),":",((NA1T!Z18-NA1T!Z$17)/NA1T!Z$17+1)*100)</f>
        <v>105.29434776939017</v>
      </c>
      <c r="AA18" s="172" t="str">
        <f>IF(OR(P1_1T!AA18=":",P1_1T!AA18=""),":",((P1_1T!AA18-P1_1T!AA$17)/P1_1T!AA$17+1)*100)</f>
        <v>:</v>
      </c>
      <c r="AB18" s="172" t="str">
        <f>IF(OR(P1_1T!AB18=":",P1_1T!AB18=""),":",((P1_1T!AB18-P1_1T!AB$17)/P1_1T!AB$17+1)*100)</f>
        <v>:</v>
      </c>
      <c r="AC18" s="175">
        <f>IF(OR(NA1T!AC18=":",NA1T!AC18=""),":",((NA1T!AC18-NA1T!AC$17)/NA1T!AC$17+1)*100)</f>
        <v>104.52202153615133</v>
      </c>
      <c r="AD18" s="172" t="str">
        <f>IF(OR(P1_1T!AD18=":",P1_1T!AD18=""),":",((P1_1T!AD18-P1_1T!AD$17)/P1_1T!AD$17+1)*100)</f>
        <v>:</v>
      </c>
      <c r="AE18" s="172">
        <f>IF(OR(NA1T!AE18=":",NA1T!AE18=""),":",((NA1T!AE18-NA1T!AE$17)/NA1T!AE$17+1)*100)</f>
        <v>89.175475687103599</v>
      </c>
      <c r="AF18" s="172">
        <f>IF(OR(NA1T!AF18=":",NA1T!AF18=""),":",((NA1T!AF18-NA1T!AF$17)/NA1T!AF$17+1)*100)</f>
        <v>98.289977160145909</v>
      </c>
      <c r="AG18" s="172">
        <f>IF(OR(NA1T!AG18=":",NA1T!AG18=""),":",((NA1T!AG18-NA1T!AG$17)/NA1T!AG$17+1)*100)</f>
        <v>96.36094413446169</v>
      </c>
      <c r="AH18" s="172">
        <f>IF(OR(NA1T!AH18=":",NA1T!AH18=""),":",((NA1T!AH18-NA1T!AH$17)/NA1T!AH$17+1)*100)</f>
        <v>108.58233582335824</v>
      </c>
      <c r="AI18" s="172">
        <f>IF(OR(NA1T!AI18=":",NA1T!AI18=""),":",((NA1T!AI18-NA1T!AI$17)/NA1T!AI$17+1)*100)</f>
        <v>107.08302527777998</v>
      </c>
      <c r="AJ18" s="172">
        <f>IF(OR(NA1T!AJ18=":",NA1T!AJ18=""),":",((NA1T!AJ18-NA1T!AJ$17)/NA1T!AJ$17+1)*100)</f>
        <v>94.46819301550498</v>
      </c>
      <c r="AK18" s="172">
        <f>IF(OR(NA1T!AK18=":",NA1T!AK18=""),":",((NA1T!AK18-NA1T!AK$17)/NA1T!AK$17+1)*100)</f>
        <v>112.07671260386074</v>
      </c>
      <c r="AL18" s="172">
        <f>IF(OR(NA1T!AL18=":",NA1T!AL18=""),":",((NA1T!AL18-NA1T!AL$17)/NA1T!AL$17+1)*100)</f>
        <v>104.4257006258017</v>
      </c>
      <c r="AM18" s="172">
        <f>IF(OR(NA1T!AM18=":",NA1T!AM18=""),":",((NA1T!AM18-NA1T!AM$17)/NA1T!AM$17+1)*100)</f>
        <v>106.18500145900205</v>
      </c>
      <c r="AN18" s="172">
        <f>IF(OR(NA1T!AN18=":",NA1T!AN18=""),":",((NA1T!AN18-NA1T!AN$17)/NA1T!AN$17+1)*100)</f>
        <v>103.1827142661956</v>
      </c>
      <c r="AO18" s="172">
        <f>IF(OR(NA1T!AO18=":",NA1T!AO18=""),":",((NA1T!AO18-NA1T!AO$17)/NA1T!AO$17+1)*100)</f>
        <v>103.22580645161293</v>
      </c>
      <c r="AP18" s="190"/>
      <c r="AQ18" s="172">
        <f>IF(OR(NA1T!AQ18=":",NA1T!AQ18=""),":",((NA1T!AQ18-NA1T!AQ$17)/NA1T!AQ$17+1)*100)</f>
        <v>90.101223218546707</v>
      </c>
      <c r="AR18" s="172">
        <f>IF(OR(NA1T!AR18=":",NA1T!AR18=""),":",((NA1T!AR18-NA1T!AR$17)/NA1T!AR$17+1)*100)</f>
        <v>103.50128484039934</v>
      </c>
      <c r="AS18" s="172">
        <f>IF(OR(NA1T!AS18=":",NA1T!AS18=""),":",((NA1T!AS18-NA1T!AS$17)/NA1T!AS$17+1)*100)</f>
        <v>105.23685647051522</v>
      </c>
    </row>
    <row r="19" spans="1:45" ht="22.5" customHeight="1">
      <c r="A19" s="77">
        <f t="shared" si="0"/>
        <v>1</v>
      </c>
      <c r="B19" s="105">
        <v>2007</v>
      </c>
      <c r="C19" s="172">
        <f>IF(OR(NA1T!C19=":",NA1T!C19=""),":",((NA1T!C19-NA1T!C$17)/NA1T!C$17+1)*100)</f>
        <v>85.829457364341096</v>
      </c>
      <c r="D19" s="172">
        <f>IF(OR(NA1T!D19=":",NA1T!D19=""),":",((NA1T!D19-NA1T!D$17)/NA1T!D$17+1)*100)</f>
        <v>103.87275242047028</v>
      </c>
      <c r="E19" s="172">
        <f>IF(OR(NA1T!E19=":",NA1T!E19=""),":",((NA1T!E19-NA1T!E$17)/NA1T!E$17+1)*100)</f>
        <v>97.88775900448141</v>
      </c>
      <c r="F19" s="172">
        <f>IF(OR(NA1T!F19=":",NA1T!F19=""),":",((NA1T!F19-NA1T!F$17)/NA1T!F$17+1)*100)</f>
        <v>114.94373751183089</v>
      </c>
      <c r="G19" s="172">
        <f>IF(OR(NA1T!G19=":",NA1T!G19=""),":",((NA1T!G19-NA1T!G$17)/NA1T!G$17+1)*100)</f>
        <v>113.37325349301398</v>
      </c>
      <c r="H19" s="172">
        <f>IF(OR(NA1T!H19=":",NA1T!H19=""),":",((NA1T!H19-NA1T!H$17)/NA1T!H$17+1)*100)</f>
        <v>117.61542615426154</v>
      </c>
      <c r="I19" s="172">
        <f>IF(OR(NA1T!I19=":",NA1T!I19=""),":",((NA1T!I19-NA1T!I$17)/NA1T!I$17+1)*100)</f>
        <v>116.77280887382283</v>
      </c>
      <c r="J19" s="172">
        <f>IF(OR(NA1T!J19=":",NA1T!J19=""),":",((NA1T!J19-NA1T!J$17)/NA1T!J$17+1)*100)</f>
        <v>109.18172371023434</v>
      </c>
      <c r="K19" s="172">
        <f>IF(OR(NA1T!K19=":",NA1T!K19=""),":",((NA1T!K19-NA1T!K$17)/NA1T!K$17+1)*100)</f>
        <v>106.84860269512527</v>
      </c>
      <c r="L19" s="172">
        <f>IF(OR(NA1T!L19=":",NA1T!L19=""),":",((NA1T!L19-NA1T!L$17)/NA1T!L$17+1)*100)</f>
        <v>104.5265178959571</v>
      </c>
      <c r="M19" s="172">
        <f>IF(OR(NA1T!M19=":",NA1T!M19=""),":",((NA1T!M19-NA1T!M$17)/NA1T!M$17+1)*100)</f>
        <v>124.50611240806286</v>
      </c>
      <c r="N19" s="172">
        <f>IF(OR(NA1T!N19=":",NA1T!N19=""),":",((NA1T!N19-NA1T!N$17)/NA1T!N$17+1)*100)</f>
        <v>108.64150503362227</v>
      </c>
      <c r="O19" s="172">
        <f>IF(OR(NA1T!O19=":",NA1T!O19=""),":",((NA1T!O19-NA1T!O$17)/NA1T!O$17+1)*100)</f>
        <v>115.6864140257005</v>
      </c>
      <c r="P19" s="172">
        <f>IF(OR(NA1T!P19=":",NA1T!P19=""),":",((NA1T!P19-NA1T!P$17)/NA1T!P$17+1)*100)</f>
        <v>115.00908854842899</v>
      </c>
      <c r="Q19" s="172">
        <f>IF(OR(NA1T!Q19=":",NA1T!Q19=""),":",((NA1T!Q19-NA1T!Q$17)/NA1T!Q$17+1)*100)</f>
        <v>103.83165604503289</v>
      </c>
      <c r="R19" s="172">
        <f>IF(OR(NA1T!R19=":",NA1T!R19=""),":",((NA1T!R19-NA1T!R$17)/NA1T!R$17+1)*100)</f>
        <v>105.27989642847091</v>
      </c>
      <c r="S19" s="172">
        <f>IF(OR(NA1T!S19=":",NA1T!S19=""),":",((NA1T!S19-NA1T!S$17)/NA1T!S$17+1)*100)</f>
        <v>105.10442884267232</v>
      </c>
      <c r="T19" s="172">
        <f>IF(OR(NA1T!T19=":",NA1T!T19=""),":",((NA1T!T19-NA1T!T$17)/NA1T!T$17+1)*100)</f>
        <v>109.8521256931608</v>
      </c>
      <c r="U19" s="172">
        <f>IF(OR(NA1T!U19=":",NA1T!U19=""),":",((NA1T!U19-NA1T!U$17)/NA1T!U$17+1)*100)</f>
        <v>103.38550826591629</v>
      </c>
      <c r="V19" s="172">
        <f>IF(OR(NA1T!V19=":",NA1T!V19=""),":",((NA1T!V19-NA1T!V$17)/NA1T!V$17+1)*100)</f>
        <v>110.7087428867046</v>
      </c>
      <c r="W19" s="172" t="str">
        <f>IF(OR(P1_1T!W19=":",P1_1T!W19=""),":",((P1_1T!W19-P1_1T!W$17)/P1_1T!W$17+1)*100)</f>
        <v>:</v>
      </c>
      <c r="X19" s="175">
        <f>IF(OR(NA1T!X19=":",NA1T!X19=""),":",((NA1T!X19-NA1T!X$17)/NA1T!X$17+1)*100)</f>
        <v>109.70836479344193</v>
      </c>
      <c r="Y19" s="172" t="str">
        <f>IF(OR(P1_1T!Y19=":",P1_1T!Y19=""),":",((P1_1T!Y19-P1_1T!Y$17)/P1_1T!Y$17+1)*100)</f>
        <v>:</v>
      </c>
      <c r="Z19" s="172">
        <f>IF(OR(NA1T!Z19=":",NA1T!Z19=""),":",((NA1T!Z19-NA1T!Z$17)/NA1T!Z$17+1)*100)</f>
        <v>109.39623571004246</v>
      </c>
      <c r="AA19" s="172" t="str">
        <f>IF(OR(P1_1T!AA19=":",P1_1T!AA19=""),":",((P1_1T!AA19-P1_1T!AA$17)/P1_1T!AA$17+1)*100)</f>
        <v>:</v>
      </c>
      <c r="AB19" s="172" t="str">
        <f>IF(OR(P1_1T!AB19=":",P1_1T!AB19=""),":",((P1_1T!AB19-P1_1T!AB$17)/P1_1T!AB$17+1)*100)</f>
        <v>:</v>
      </c>
      <c r="AC19" s="175">
        <f>IF(OR(NA1T!AC19=":",NA1T!AC19=""),":",((NA1T!AC19-NA1T!AC$17)/NA1T!AC$17+1)*100)</f>
        <v>109.6791843905671</v>
      </c>
      <c r="AD19" s="172" t="str">
        <f>IF(OR(P1_1T!AD19=":",P1_1T!AD19=""),":",((P1_1T!AD19-P1_1T!AD$17)/P1_1T!AD$17+1)*100)</f>
        <v>:</v>
      </c>
      <c r="AE19" s="172">
        <f>IF(OR(NA1T!AE19=":",NA1T!AE19=""),":",((NA1T!AE19-NA1T!AE$17)/NA1T!AE$17+1)*100)</f>
        <v>85.829457364341096</v>
      </c>
      <c r="AF19" s="172">
        <f>IF(OR(NA1T!AF19=":",NA1T!AF19=""),":",((NA1T!AF19-NA1T!AF$17)/NA1T!AF$17+1)*100)</f>
        <v>101.57876783436654</v>
      </c>
      <c r="AG19" s="172">
        <f>IF(OR(NA1T!AG19=":",NA1T!AG19=""),":",((NA1T!AG19-NA1T!AG$17)/NA1T!AG$17+1)*100)</f>
        <v>97.88775900448141</v>
      </c>
      <c r="AH19" s="172">
        <f>IF(OR(NA1T!AH19=":",NA1T!AH19=""),":",((NA1T!AH19-NA1T!AH$17)/NA1T!AH$17+1)*100)</f>
        <v>117.61542615426154</v>
      </c>
      <c r="AI19" s="172">
        <f>IF(OR(NA1T!AI19=":",NA1T!AI19=""),":",((NA1T!AI19-NA1T!AI$17)/NA1T!AI$17+1)*100)</f>
        <v>112.64630982571342</v>
      </c>
      <c r="AJ19" s="172">
        <f>IF(OR(NA1T!AJ19=":",NA1T!AJ19=""),":",((NA1T!AJ19-NA1T!AJ$17)/NA1T!AJ$17+1)*100)</f>
        <v>104.5265178959571</v>
      </c>
      <c r="AK19" s="172">
        <f>IF(OR(NA1T!AK19=":",NA1T!AK19=""),":",((NA1T!AK19-NA1T!AK$17)/NA1T!AK$17+1)*100)</f>
        <v>124.50611240806286</v>
      </c>
      <c r="AL19" s="172">
        <f>IF(OR(NA1T!AL19=":",NA1T!AL19=""),":",((NA1T!AL19-NA1T!AL$17)/NA1T!AL$17+1)*100)</f>
        <v>108.64150503362227</v>
      </c>
      <c r="AM19" s="172">
        <f>IF(OR(NA1T!AM19=":",NA1T!AM19=""),":",((NA1T!AM19-NA1T!AM$17)/NA1T!AM$17+1)*100)</f>
        <v>115.56463379048732</v>
      </c>
      <c r="AN19" s="172">
        <f>IF(OR(NA1T!AN19=":",NA1T!AN19=""),":",((NA1T!AN19-NA1T!AN$17)/NA1T!AN$17+1)*100)</f>
        <v>104.45845451174047</v>
      </c>
      <c r="AO19" s="172">
        <f>IF(OR(NA1T!AO19=":",NA1T!AO19=""),":",((NA1T!AO19-NA1T!AO$17)/NA1T!AO$17+1)*100)</f>
        <v>106.99849914677522</v>
      </c>
      <c r="AP19" s="190"/>
      <c r="AQ19" s="172">
        <f>IF(OR(NA1T!AQ19=":",NA1T!AQ19=""),":",((NA1T!AQ19-NA1T!AQ$17)/NA1T!AQ$17+1)*100)</f>
        <v>87.795443699294211</v>
      </c>
      <c r="AR19" s="172">
        <f>IF(OR(NA1T!AR19=":",NA1T!AR19=""),":",((NA1T!AR19-NA1T!AR$17)/NA1T!AR$17+1)*100)</f>
        <v>109.64502020117797</v>
      </c>
      <c r="AS19" s="172">
        <f>IF(OR(NA1T!AS19=":",NA1T!AS19=""),":",((NA1T!AS19-NA1T!AS$17)/NA1T!AS$17+1)*100)</f>
        <v>110.5707689727089</v>
      </c>
    </row>
    <row r="20" spans="1:45" ht="22.5" customHeight="1">
      <c r="A20" s="77">
        <f t="shared" si="0"/>
        <v>1</v>
      </c>
      <c r="B20" s="105">
        <v>2008</v>
      </c>
      <c r="C20" s="172">
        <f>IF(OR(NA1T!C20=":",NA1T!C20=""),":",((NA1T!C20-NA1T!C$17)/NA1T!C$17+1)*100)</f>
        <v>80.301620859760391</v>
      </c>
      <c r="D20" s="172">
        <f>IF(OR(NA1T!D20=":",NA1T!D20=""),":",((NA1T!D20-NA1T!D$17)/NA1T!D$17+1)*100)</f>
        <v>111.66436145689256</v>
      </c>
      <c r="E20" s="172">
        <f>IF(OR(NA1T!E20=":",NA1T!E20=""),":",((NA1T!E20-NA1T!E$17)/NA1T!E$17+1)*100)</f>
        <v>101.08063582964786</v>
      </c>
      <c r="F20" s="172">
        <f>IF(OR(NA1T!F20=":",NA1T!F20=""),":",((NA1T!F20-NA1T!F$17)/NA1T!F$17+1)*100)</f>
        <v>118.46671574298033</v>
      </c>
      <c r="G20" s="172">
        <f>IF(OR(NA1T!G20=":",NA1T!G20=""),":",((NA1T!G20-NA1T!G$17)/NA1T!G$17+1)*100)</f>
        <v>90.702804916482833</v>
      </c>
      <c r="H20" s="172">
        <f>IF(OR(NA1T!H20=":",NA1T!H20=""),":",((NA1T!H20-NA1T!H$17)/NA1T!H$17+1)*100)</f>
        <v>119.74694746947469</v>
      </c>
      <c r="I20" s="172">
        <f>IF(OR(NA1T!I20=":",NA1T!I20=""),":",((NA1T!I20-NA1T!I$17)/NA1T!I$17+1)*100)</f>
        <v>121.13951599153536</v>
      </c>
      <c r="J20" s="172">
        <f>IF(OR(NA1T!J20=":",NA1T!J20=""),":",((NA1T!J20-NA1T!J$17)/NA1T!J$17+1)*100)</f>
        <v>119.57918496418716</v>
      </c>
      <c r="K20" s="172">
        <f>IF(OR(NA1T!K20=":",NA1T!K20=""),":",((NA1T!K20-NA1T!K$17)/NA1T!K$17+1)*100)</f>
        <v>103.25924753549789</v>
      </c>
      <c r="L20" s="172">
        <f>IF(OR(NA1T!L20=":",NA1T!L20=""),":",((NA1T!L20-NA1T!L$17)/NA1T!L$17+1)*100)</f>
        <v>108.46978698739314</v>
      </c>
      <c r="M20" s="172">
        <f>IF(OR(NA1T!M20=":",NA1T!M20=""),":",((NA1T!M20-NA1T!M$17)/NA1T!M$17+1)*100)</f>
        <v>132.84885910083591</v>
      </c>
      <c r="N20" s="172">
        <f>IF(OR(NA1T!N20=":",NA1T!N20=""),":",((NA1T!N20-NA1T!N$17)/NA1T!N$17+1)*100)</f>
        <v>112.43907179228047</v>
      </c>
      <c r="O20" s="172">
        <f>IF(OR(NA1T!O20=":",NA1T!O20=""),":",((NA1T!O20-NA1T!O$17)/NA1T!O$17+1)*100)</f>
        <v>124.6801667828834</v>
      </c>
      <c r="P20" s="172">
        <f>IF(OR(NA1T!P20=":",NA1T!P20=""),":",((NA1T!P20-NA1T!P$17)/NA1T!P$17+1)*100)</f>
        <v>112.27603219942873</v>
      </c>
      <c r="Q20" s="172">
        <f>IF(OR(NA1T!Q20=":",NA1T!Q20=""),":",((NA1T!Q20-NA1T!Q$17)/NA1T!Q$17+1)*100)</f>
        <v>105.73282120607401</v>
      </c>
      <c r="R20" s="172">
        <f>IF(OR(NA1T!R20=":",NA1T!R20=""),":",((NA1T!R20-NA1T!R$17)/NA1T!R$17+1)*100)</f>
        <v>112.8029045059244</v>
      </c>
      <c r="S20" s="172">
        <f>IF(OR(NA1T!S20=":",NA1T!S20=""),":",((NA1T!S20-NA1T!S$17)/NA1T!S$17+1)*100)</f>
        <v>112.94873493177904</v>
      </c>
      <c r="T20" s="172">
        <f>IF(OR(NA1T!T20=":",NA1T!T20=""),":",((NA1T!T20-NA1T!T$17)/NA1T!T$17+1)*100)</f>
        <v>109.82747997535427</v>
      </c>
      <c r="U20" s="172">
        <f>IF(OR(NA1T!U20=":",NA1T!U20=""),":",((NA1T!U20-NA1T!U$17)/NA1T!U$17+1)*100)</f>
        <v>123.84365107281042</v>
      </c>
      <c r="V20" s="172">
        <f>IF(OR(NA1T!V20=":",NA1T!V20=""),":",((NA1T!V20-NA1T!V$17)/NA1T!V$17+1)*100)</f>
        <v>126.652871184687</v>
      </c>
      <c r="W20" s="172" t="str">
        <f>IF(OR(P1_1T!W20=":",P1_1T!W20=""),":",((P1_1T!W20-P1_1T!W$17)/P1_1T!W$17+1)*100)</f>
        <v>:</v>
      </c>
      <c r="X20" s="175">
        <f>IF(OR(NA1T!X20=":",NA1T!X20=""),":",((NA1T!X20-NA1T!X$17)/NA1T!X$17+1)*100)</f>
        <v>113.84147401095413</v>
      </c>
      <c r="Y20" s="172" t="str">
        <f>IF(OR(P1_1T!Y20=":",P1_1T!Y20=""),":",((P1_1T!Y20-P1_1T!Y$17)/P1_1T!Y$17+1)*100)</f>
        <v>:</v>
      </c>
      <c r="Z20" s="172">
        <f>IF(OR(NA1T!Z20=":",NA1T!Z20=""),":",((NA1T!Z20-NA1T!Z$17)/NA1T!Z$17+1)*100)</f>
        <v>112.17671008592087</v>
      </c>
      <c r="AA20" s="172" t="str">
        <f>IF(OR(P1_1T!AA20=":",P1_1T!AA20=""),":",((P1_1T!AA20-P1_1T!AA$17)/P1_1T!AA$17+1)*100)</f>
        <v>:</v>
      </c>
      <c r="AB20" s="172" t="str">
        <f>IF(OR(P1_1T!AB20=":",P1_1T!AB20=""),":",((P1_1T!AB20-P1_1T!AB$17)/P1_1T!AB$17+1)*100)</f>
        <v>:</v>
      </c>
      <c r="AC20" s="175">
        <f>IF(OR(NA1T!AC20=":",NA1T!AC20=""),":",((NA1T!AC20-NA1T!AC$17)/NA1T!AC$17+1)*100)</f>
        <v>113.68554395006851</v>
      </c>
      <c r="AD20" s="172" t="str">
        <f>IF(OR(P1_1T!AD20=":",P1_1T!AD20=""),":",((P1_1T!AD20-P1_1T!AD$17)/P1_1T!AD$17+1)*100)</f>
        <v>:</v>
      </c>
      <c r="AE20" s="172">
        <f>IF(OR(NA1T!AE20=":",NA1T!AE20=""),":",((NA1T!AE20-NA1T!AE$17)/NA1T!AE$17+1)*100)</f>
        <v>80.301620859760391</v>
      </c>
      <c r="AF20" s="172">
        <f>IF(OR(NA1T!AF20=":",NA1T!AF20=""),":",((NA1T!AF20-NA1T!AF$17)/NA1T!AF$17+1)*100)</f>
        <v>103.14047993355678</v>
      </c>
      <c r="AG20" s="172">
        <f>IF(OR(NA1T!AG20=":",NA1T!AG20=""),":",((NA1T!AG20-NA1T!AG$17)/NA1T!AG$17+1)*100)</f>
        <v>101.08063582964786</v>
      </c>
      <c r="AH20" s="172">
        <f>IF(OR(NA1T!AH20=":",NA1T!AH20=""),":",((NA1T!AH20-NA1T!AH$17)/NA1T!AH$17+1)*100)</f>
        <v>119.74694746947469</v>
      </c>
      <c r="AI20" s="172">
        <f>IF(OR(NA1T!AI20=":",NA1T!AI20=""),":",((NA1T!AI20-NA1T!AI$17)/NA1T!AI$17+1)*100)</f>
        <v>116.57829115953436</v>
      </c>
      <c r="AJ20" s="172">
        <f>IF(OR(NA1T!AJ20=":",NA1T!AJ20=""),":",((NA1T!AJ20-NA1T!AJ$17)/NA1T!AJ$17+1)*100)</f>
        <v>108.46978698739314</v>
      </c>
      <c r="AK20" s="172">
        <f>IF(OR(NA1T!AK20=":",NA1T!AK20=""),":",((NA1T!AK20-NA1T!AK$17)/NA1T!AK$17+1)*100)</f>
        <v>132.84885910083591</v>
      </c>
      <c r="AL20" s="172">
        <f>IF(OR(NA1T!AL20=":",NA1T!AL20=""),":",((NA1T!AL20-NA1T!AL$17)/NA1T!AL$17+1)*100)</f>
        <v>112.43907179228047</v>
      </c>
      <c r="AM20" s="172">
        <f>IF(OR(NA1T!AM20=":",NA1T!AM20=""),":",((NA1T!AM20-NA1T!AM$17)/NA1T!AM$17+1)*100)</f>
        <v>122.44995622993871</v>
      </c>
      <c r="AN20" s="172">
        <f>IF(OR(NA1T!AN20=":",NA1T!AN20=""),":",((NA1T!AN20-NA1T!AN$17)/NA1T!AN$17+1)*100)</f>
        <v>108.9699998048133</v>
      </c>
      <c r="AO20" s="172">
        <f>IF(OR(NA1T!AO20=":",NA1T!AO20=""),":",((NA1T!AO20-NA1T!AO$17)/NA1T!AO$17+1)*100)</f>
        <v>119.72491210756802</v>
      </c>
      <c r="AP20" s="190"/>
      <c r="AQ20" s="172">
        <f>IF(OR(NA1T!AQ20=":",NA1T!AQ20=""),":",((NA1T!AQ20-NA1T!AQ$17)/NA1T!AQ$17+1)*100)</f>
        <v>83.718885791073276</v>
      </c>
      <c r="AR20" s="172">
        <f>IF(OR(NA1T!AR20=":",NA1T!AR20=""),":",((NA1T!AR20-NA1T!AR$17)/NA1T!AR$17+1)*100)</f>
        <v>111.39225154067145</v>
      </c>
      <c r="AS20" s="172">
        <f>IF(OR(NA1T!AS20=":",NA1T!AS20=""),":",((NA1T!AS20-NA1T!AS$17)/NA1T!AS$17+1)*100)</f>
        <v>115.6313538492267</v>
      </c>
    </row>
    <row r="21" spans="1:45" ht="22.5" customHeight="1">
      <c r="A21" s="77">
        <f t="shared" si="0"/>
        <v>1</v>
      </c>
      <c r="B21" s="105">
        <v>2009</v>
      </c>
      <c r="C21" s="172">
        <f>IF(OR(NA1T!C21=":",NA1T!C21=""),":",((NA1T!C21-NA1T!C$17)/NA1T!C$17+1)*100)</f>
        <v>80.101479915433416</v>
      </c>
      <c r="D21" s="172">
        <f>IF(OR(NA1T!D21=":",NA1T!D21=""),":",((NA1T!D21-NA1T!D$17)/NA1T!D$17+1)*100)</f>
        <v>83.725218994928525</v>
      </c>
      <c r="E21" s="172">
        <f>IF(OR(NA1T!E21=":",NA1T!E21=""),":",((NA1T!E21-NA1T!E$17)/NA1T!E$17+1)*100)</f>
        <v>95.179305137432962</v>
      </c>
      <c r="F21" s="172">
        <f>IF(OR(NA1T!F21=":",NA1T!F21=""),":",((NA1T!F21-NA1T!F$17)/NA1T!F$17+1)*100)</f>
        <v>123.44620885476915</v>
      </c>
      <c r="G21" s="172">
        <f>IF(OR(NA1T!G21=":",NA1T!G21=""),":",((NA1T!G21-NA1T!G$17)/NA1T!G$17+1)*100)</f>
        <v>105.71488601743881</v>
      </c>
      <c r="H21" s="172">
        <f>IF(OR(NA1T!H21=":",NA1T!H21=""),":",((NA1T!H21-NA1T!H$17)/NA1T!H$17+1)*100)</f>
        <v>97.42972429724297</v>
      </c>
      <c r="I21" s="172">
        <f>IF(OR(NA1T!I21=":",NA1T!I21=""),":",((NA1T!I21-NA1T!I$17)/NA1T!I$17+1)*100)</f>
        <v>117.93519140699435</v>
      </c>
      <c r="J21" s="172">
        <f>IF(OR(NA1T!J21=":",NA1T!J21=""),":",((NA1T!J21-NA1T!J$17)/NA1T!J$17+1)*100)</f>
        <v>113.66028627937381</v>
      </c>
      <c r="K21" s="172">
        <f>IF(OR(NA1T!K21=":",NA1T!K21=""),":",((NA1T!K21-NA1T!K$17)/NA1T!K$17+1)*100)</f>
        <v>97.017726327213524</v>
      </c>
      <c r="L21" s="172">
        <f>IF(OR(NA1T!L21=":",NA1T!L21=""),":",((NA1T!L21-NA1T!L$17)/NA1T!L$17+1)*100)</f>
        <v>103.9704390668019</v>
      </c>
      <c r="M21" s="172">
        <f>IF(OR(NA1T!M21=":",NA1T!M21=""),":",((NA1T!M21-NA1T!M$17)/NA1T!M$17+1)*100)</f>
        <v>141.42129176393806</v>
      </c>
      <c r="N21" s="172">
        <f>IF(OR(NA1T!N21=":",NA1T!N21=""),":",((NA1T!N21-NA1T!N$17)/NA1T!N$17+1)*100)</f>
        <v>116.40766509892333</v>
      </c>
      <c r="O21" s="172">
        <f>IF(OR(NA1T!O21=":",NA1T!O21=""),":",((NA1T!O21-NA1T!O$17)/NA1T!O$17+1)*100)</f>
        <v>120.53051756770219</v>
      </c>
      <c r="P21" s="172">
        <f>IF(OR(NA1T!P21=":",NA1T!P21=""),":",((NA1T!P21-NA1T!P$17)/NA1T!P$17+1)*100)</f>
        <v>109.28979485847832</v>
      </c>
      <c r="Q21" s="172">
        <f>IF(OR(NA1T!Q21=":",NA1T!Q21=""),":",((NA1T!Q21-NA1T!Q$17)/NA1T!Q$17+1)*100)</f>
        <v>112.41193342345628</v>
      </c>
      <c r="R21" s="172">
        <f>IF(OR(NA1T!R21=":",NA1T!R21=""),":",((NA1T!R21-NA1T!R$17)/NA1T!R$17+1)*100)</f>
        <v>118.07435760321971</v>
      </c>
      <c r="S21" s="172">
        <f>IF(OR(NA1T!S21=":",NA1T!S21=""),":",((NA1T!S21-NA1T!S$17)/NA1T!S$17+1)*100)</f>
        <v>114.45666092639202</v>
      </c>
      <c r="T21" s="172">
        <f>IF(OR(NA1T!T21=":",NA1T!T21=""),":",((NA1T!T21-NA1T!T$17)/NA1T!T$17+1)*100)</f>
        <v>114.09735058533579</v>
      </c>
      <c r="U21" s="172">
        <f>IF(OR(NA1T!U21=":",NA1T!U21=""),":",((NA1T!U21-NA1T!U$17)/NA1T!U$17+1)*100)</f>
        <v>113.94213858600068</v>
      </c>
      <c r="V21" s="172">
        <f>IF(OR(NA1T!V21=":",NA1T!V21=""),":",((NA1T!V21-NA1T!V$17)/NA1T!V$17+1)*100)</f>
        <v>144.94568028970511</v>
      </c>
      <c r="W21" s="172" t="str">
        <f>IF(OR(P1_1T!W21=":",P1_1T!W21=""),":",((P1_1T!W21-P1_1T!W$17)/P1_1T!W$17+1)*100)</f>
        <v>:</v>
      </c>
      <c r="X21" s="175">
        <f>IF(OR(NA1T!X21=":",NA1T!X21=""),":",((NA1T!X21-NA1T!X$17)/NA1T!X$17+1)*100)</f>
        <v>111.45676032790423</v>
      </c>
      <c r="Y21" s="172" t="str">
        <f>IF(OR(P1_1T!Y21=":",P1_1T!Y21=""),":",((P1_1T!Y21-P1_1T!Y$17)/P1_1T!Y$17+1)*100)</f>
        <v>:</v>
      </c>
      <c r="Z21" s="172">
        <f>IF(OR(NA1T!Z21=":",NA1T!Z21=""),":",((NA1T!Z21-NA1T!Z$17)/NA1T!Z$17+1)*100)</f>
        <v>110.62564295753221</v>
      </c>
      <c r="AA21" s="172" t="str">
        <f>IF(OR(P1_1T!AA21=":",P1_1T!AA21=""),":",((P1_1T!AA21-P1_1T!AA$17)/P1_1T!AA$17+1)*100)</f>
        <v>:</v>
      </c>
      <c r="AB21" s="172" t="str">
        <f>IF(OR(P1_1T!AB21=":",P1_1T!AB21=""),":",((P1_1T!AB21-P1_1T!AB$17)/P1_1T!AB$17+1)*100)</f>
        <v>:</v>
      </c>
      <c r="AC21" s="175">
        <f>IF(OR(NA1T!AC21=":",NA1T!AC21=""),":",((NA1T!AC21-NA1T!AC$17)/NA1T!AC$17+1)*100)</f>
        <v>111.37891379701274</v>
      </c>
      <c r="AD21" s="172" t="str">
        <f>IF(OR(P1_1T!AD21=":",P1_1T!AD21=""),":",((P1_1T!AD21-P1_1T!AD$17)/P1_1T!AD$17+1)*100)</f>
        <v>:</v>
      </c>
      <c r="AE21" s="172">
        <f>IF(OR(NA1T!AE21=":",NA1T!AE21=""),":",((NA1T!AE21-NA1T!AE$17)/NA1T!AE$17+1)*100)</f>
        <v>80.101479915433416</v>
      </c>
      <c r="AF21" s="172">
        <f>IF(OR(NA1T!AF21=":",NA1T!AF21=""),":",((NA1T!AF21-NA1T!AF$17)/NA1T!AF$17+1)*100)</f>
        <v>99.540978257645392</v>
      </c>
      <c r="AG21" s="172">
        <f>IF(OR(NA1T!AG21=":",NA1T!AG21=""),":",((NA1T!AG21-NA1T!AG$17)/NA1T!AG$17+1)*100)</f>
        <v>95.179305137432962</v>
      </c>
      <c r="AH21" s="172">
        <f>IF(OR(NA1T!AH21=":",NA1T!AH21=""),":",((NA1T!AH21-NA1T!AH$17)/NA1T!AH$17+1)*100)</f>
        <v>97.42972429724297</v>
      </c>
      <c r="AI21" s="172">
        <f>IF(OR(NA1T!AI21=":",NA1T!AI21=""),":",((NA1T!AI21-NA1T!AI$17)/NA1T!AI$17+1)*100)</f>
        <v>112.01827398792157</v>
      </c>
      <c r="AJ21" s="172">
        <f>IF(OR(NA1T!AJ21=":",NA1T!AJ21=""),":",((NA1T!AJ21-NA1T!AJ$17)/NA1T!AJ$17+1)*100)</f>
        <v>103.9704390668019</v>
      </c>
      <c r="AK21" s="172">
        <f>IF(OR(NA1T!AK21=":",NA1T!AK21=""),":",((NA1T!AK21-NA1T!AK$17)/NA1T!AK$17+1)*100)</f>
        <v>141.42129176393806</v>
      </c>
      <c r="AL21" s="172">
        <f>IF(OR(NA1T!AL21=":",NA1T!AL21=""),":",((NA1T!AL21-NA1T!AL$17)/NA1T!AL$17+1)*100)</f>
        <v>116.40766509892333</v>
      </c>
      <c r="AM21" s="172">
        <f>IF(OR(NA1T!AM21=":",NA1T!AM21=""),":",((NA1T!AM21-NA1T!AM$17)/NA1T!AM$17+1)*100)</f>
        <v>118.50948351327692</v>
      </c>
      <c r="AN21" s="172">
        <f>IF(OR(NA1T!AN21=":",NA1T!AN21=""),":",((NA1T!AN21-NA1T!AN$17)/NA1T!AN$17+1)*100)</f>
        <v>114.34427029453671</v>
      </c>
      <c r="AO21" s="172">
        <f>IF(OR(NA1T!AO21=":",NA1T!AO21=""),":",((NA1T!AO21-NA1T!AO$17)/NA1T!AO$17+1)*100)</f>
        <v>120.1546084417854</v>
      </c>
      <c r="AP21" s="190"/>
      <c r="AQ21" s="172">
        <f>IF(OR(NA1T!AQ21=":",NA1T!AQ21=""),":",((NA1T!AQ21-NA1T!AQ$17)/NA1T!AQ$17+1)*100)</f>
        <v>80.496320297390312</v>
      </c>
      <c r="AR21" s="172">
        <f>IF(OR(NA1T!AR21=":",NA1T!AR21=""),":",((NA1T!AR21-NA1T!AR$17)/NA1T!AR$17+1)*100)</f>
        <v>98.734110049043778</v>
      </c>
      <c r="AS21" s="172">
        <f>IF(OR(NA1T!AS21=":",NA1T!AS21=""),":",((NA1T!AS21-NA1T!AS$17)/NA1T!AS$17+1)*100)</f>
        <v>115.90700849264515</v>
      </c>
    </row>
    <row r="22" spans="1:45" ht="22.5" customHeight="1">
      <c r="A22" s="77">
        <f t="shared" si="0"/>
        <v>1</v>
      </c>
      <c r="B22" s="105">
        <v>2010</v>
      </c>
      <c r="C22" s="172">
        <f>IF(OR(NA1T!C22=":",NA1T!C22=""),":",((NA1T!C22-NA1T!C$17)/NA1T!C$17+1)*100)</f>
        <v>87.069767441860463</v>
      </c>
      <c r="D22" s="172">
        <f>IF(OR(NA1T!D22=":",NA1T!D22=""),":",((NA1T!D22-NA1T!D$17)/NA1T!D$17+1)*100)</f>
        <v>90.548639926233292</v>
      </c>
      <c r="E22" s="172">
        <f>IF(OR(NA1T!E22=":",NA1T!E22=""),":",((NA1T!E22-NA1T!E$17)/NA1T!E$17+1)*100)</f>
        <v>93.632878001902398</v>
      </c>
      <c r="F22" s="172">
        <f>IF(OR(NA1T!F22=":",NA1T!F22=""),":",((NA1T!F22-NA1T!F$17)/NA1T!F$17+1)*100)</f>
        <v>126.27510779261752</v>
      </c>
      <c r="G22" s="172">
        <f>IF(OR(NA1T!G22=":",NA1T!G22=""),":",((NA1T!G22-NA1T!G$17)/NA1T!G$17+1)*100)</f>
        <v>117.84851349931715</v>
      </c>
      <c r="H22" s="172">
        <f>IF(OR(NA1T!H22=":",NA1T!H22=""),":",((NA1T!H22-NA1T!H$17)/NA1T!H$17+1)*100)</f>
        <v>89.484894848948485</v>
      </c>
      <c r="I22" s="172">
        <f>IF(OR(NA1T!I22=":",NA1T!I22=""),":",((NA1T!I22-NA1T!I$17)/NA1T!I$17+1)*100)</f>
        <v>119.1066002066012</v>
      </c>
      <c r="J22" s="172">
        <f>IF(OR(NA1T!J22=":",NA1T!J22=""),":",((NA1T!J22-NA1T!J$17)/NA1T!J$17+1)*100)</f>
        <v>119.88535416177804</v>
      </c>
      <c r="K22" s="172">
        <f>IF(OR(NA1T!K22=":",NA1T!K22=""),":",((NA1T!K22-NA1T!K$17)/NA1T!K$17+1)*100)</f>
        <v>100.24984172922132</v>
      </c>
      <c r="L22" s="172">
        <f>IF(OR(NA1T!L22=":",NA1T!L22=""),":",((NA1T!L22-NA1T!L$17)/NA1T!L$17+1)*100)</f>
        <v>108.20533256049846</v>
      </c>
      <c r="M22" s="172">
        <f>IF(OR(NA1T!M22=":",NA1T!M22=""),":",((NA1T!M22-NA1T!M$17)/NA1T!M$17+1)*100)</f>
        <v>146.75929412355347</v>
      </c>
      <c r="N22" s="172">
        <f>IF(OR(NA1T!N22=":",NA1T!N22=""),":",((NA1T!N22-NA1T!N$17)/NA1T!N$17+1)*100)</f>
        <v>119.66649823143003</v>
      </c>
      <c r="O22" s="172">
        <f>IF(OR(NA1T!O22=":",NA1T!O22=""),":",((NA1T!O22-NA1T!O$17)/NA1T!O$17+1)*100)</f>
        <v>128.91946891320742</v>
      </c>
      <c r="P22" s="172">
        <f>IF(OR(NA1T!P22=":",NA1T!P22=""),":",((NA1T!P22-NA1T!P$17)/NA1T!P$17+1)*100)</f>
        <v>110.38042066995585</v>
      </c>
      <c r="Q22" s="172">
        <f>IF(OR(NA1T!Q22=":",NA1T!Q22=""),":",((NA1T!Q22-NA1T!Q$17)/NA1T!Q$17+1)*100)</f>
        <v>109.21042279109356</v>
      </c>
      <c r="R22" s="172">
        <f>IF(OR(NA1T!R22=":",NA1T!R22=""),":",((NA1T!R22-NA1T!R$17)/NA1T!R$17+1)*100)</f>
        <v>120.434268666798</v>
      </c>
      <c r="S22" s="172">
        <f>IF(OR(NA1T!S22=":",NA1T!S22=""),":",((NA1T!S22-NA1T!S$17)/NA1T!S$17+1)*100)</f>
        <v>116.62030290987771</v>
      </c>
      <c r="T22" s="172">
        <f>IF(OR(NA1T!T22=":",NA1T!T22=""),":",((NA1T!T22-NA1T!T$17)/NA1T!T$17+1)*100)</f>
        <v>123.17313616759087</v>
      </c>
      <c r="U22" s="172">
        <f>IF(OR(NA1T!U22=":",NA1T!U22=""),":",((NA1T!U22-NA1T!U$17)/NA1T!U$17+1)*100)</f>
        <v>109.54977136827296</v>
      </c>
      <c r="V22" s="172">
        <f>IF(OR(NA1T!V22=":",NA1T!V22=""),":",((NA1T!V22-NA1T!V$17)/NA1T!V$17+1)*100)</f>
        <v>159.87584066218315</v>
      </c>
      <c r="W22" s="172" t="str">
        <f>IF(OR(P1_1T!W22=":",P1_1T!W22=""),":",((P1_1T!W22-P1_1T!W$17)/P1_1T!W$17+1)*100)</f>
        <v>:</v>
      </c>
      <c r="X22" s="175">
        <f>IF(OR(NA1T!X22=":",NA1T!X22=""),":",((NA1T!X22-NA1T!X$17)/NA1T!X$17+1)*100)</f>
        <v>112.95519780917797</v>
      </c>
      <c r="Y22" s="172" t="str">
        <f>IF(OR(P1_1T!Y22=":",P1_1T!Y22=""),":",((P1_1T!Y22-P1_1T!Y$17)/P1_1T!Y$17+1)*100)</f>
        <v>:</v>
      </c>
      <c r="Z22" s="172">
        <f>IF(OR(NA1T!Z22=":",NA1T!Z22=""),":",((NA1T!Z22-NA1T!Z$17)/NA1T!Z$17+1)*100)</f>
        <v>112.35058029181218</v>
      </c>
      <c r="AA22" s="172" t="str">
        <f>IF(OR(P1_1T!AA22=":",P1_1T!AA22=""),":",((P1_1T!AA22-P1_1T!AA$17)/P1_1T!AA$17+1)*100)</f>
        <v>:</v>
      </c>
      <c r="AB22" s="172" t="str">
        <f>IF(OR(P1_1T!AB22=":",P1_1T!AB22=""),":",((P1_1T!AB22-P1_1T!AB$17)/P1_1T!AB$17+1)*100)</f>
        <v>:</v>
      </c>
      <c r="AC22" s="175">
        <f>IF(OR(NA1T!AC22=":",NA1T!AC22=""),":",((NA1T!AC22-NA1T!AC$17)/NA1T!AC$17+1)*100)</f>
        <v>112.89854167317242</v>
      </c>
      <c r="AD22" s="172" t="str">
        <f>IF(OR(P1_1T!AD22=":",P1_1T!AD22=""),":",((P1_1T!AD22-P1_1T!AD$17)/P1_1T!AD$17+1)*100)</f>
        <v>:</v>
      </c>
      <c r="AE22" s="172">
        <f>IF(OR(NA1T!AE22=":",NA1T!AE22=""),":",((NA1T!AE22-NA1T!AE$17)/NA1T!AE$17+1)*100)</f>
        <v>87.069767441860463</v>
      </c>
      <c r="AF22" s="172">
        <f>IF(OR(NA1T!AF22=":",NA1T!AF22=""),":",((NA1T!AF22-NA1T!AF$17)/NA1T!AF$17+1)*100)</f>
        <v>99.846498383412921</v>
      </c>
      <c r="AG22" s="172">
        <f>IF(OR(NA1T!AG22=":",NA1T!AG22=""),":",((NA1T!AG22-NA1T!AG$17)/NA1T!AG$17+1)*100)</f>
        <v>93.632878001902398</v>
      </c>
      <c r="AH22" s="172">
        <f>IF(OR(NA1T!AH22=":",NA1T!AH22=""),":",((NA1T!AH22-NA1T!AH$17)/NA1T!AH$17+1)*100)</f>
        <v>89.484894848948485</v>
      </c>
      <c r="AI22" s="172">
        <f>IF(OR(NA1T!AI22=":",NA1T!AI22=""),":",((NA1T!AI22-NA1T!AI$17)/NA1T!AI$17+1)*100)</f>
        <v>114.87119965444781</v>
      </c>
      <c r="AJ22" s="172">
        <f>IF(OR(NA1T!AJ22=":",NA1T!AJ22=""),":",((NA1T!AJ22-NA1T!AJ$17)/NA1T!AJ$17+1)*100)</f>
        <v>108.20533256049846</v>
      </c>
      <c r="AK22" s="172">
        <f>IF(OR(NA1T!AK22=":",NA1T!AK22=""),":",((NA1T!AK22-NA1T!AK$17)/NA1T!AK$17+1)*100)</f>
        <v>146.75929412355347</v>
      </c>
      <c r="AL22" s="172">
        <f>IF(OR(NA1T!AL22=":",NA1T!AL22=""),":",((NA1T!AL22-NA1T!AL$17)/NA1T!AL$17+1)*100)</f>
        <v>119.66649823143003</v>
      </c>
      <c r="AM22" s="172">
        <f>IF(OR(NA1T!AM22=":",NA1T!AM22=""),":",((NA1T!AM22-NA1T!AM$17)/NA1T!AM$17+1)*100)</f>
        <v>125.58622702071784</v>
      </c>
      <c r="AN22" s="172">
        <f>IF(OR(NA1T!AN22=":",NA1T!AN22=""),":",((NA1T!AN22-NA1T!AN$17)/NA1T!AN$17+1)*100)</f>
        <v>113.63418109421661</v>
      </c>
      <c r="AO22" s="172">
        <f>IF(OR(NA1T!AO22=":",NA1T!AO22=""),":",((NA1T!AO22-NA1T!AO$17)/NA1T!AO$17+1)*100)</f>
        <v>124.0958901293201</v>
      </c>
      <c r="AP22" s="190"/>
      <c r="AQ22" s="172">
        <f>IF(OR(NA1T!AQ22=":",NA1T!AQ22=""),":",((NA1T!AQ22-NA1T!AQ$17)/NA1T!AQ$17+1)*100)</f>
        <v>87.448823248687617</v>
      </c>
      <c r="AR22" s="172">
        <f>IF(OR(NA1T!AR22=":",NA1T!AR22=""),":",((NA1T!AR22-NA1T!AR$17)/NA1T!AR$17+1)*100)</f>
        <v>94.7632330980951</v>
      </c>
      <c r="AS22" s="172">
        <f>IF(OR(NA1T!AS22=":",NA1T!AS22=""),":",((NA1T!AS22-NA1T!AS$17)/NA1T!AS$17+1)*100)</f>
        <v>118.59374439455361</v>
      </c>
    </row>
    <row r="23" spans="1:45" ht="22.5" customHeight="1">
      <c r="A23" s="77">
        <f t="shared" si="0"/>
        <v>1</v>
      </c>
      <c r="B23" s="105">
        <v>2011</v>
      </c>
      <c r="C23" s="172">
        <f>IF(OR(NA1T!C23=":",NA1T!C23=""),":",((NA1T!C23-NA1T!C$17)/NA1T!C$17+1)*100)</f>
        <v>92.109936575052856</v>
      </c>
      <c r="D23" s="172">
        <f>IF(OR(NA1T!D23=":",NA1T!D23=""),":",((NA1T!D23-NA1T!D$17)/NA1T!D$17+1)*100)</f>
        <v>82.803135085292752</v>
      </c>
      <c r="E23" s="172">
        <f>IF(OR(NA1T!E23=":",NA1T!E23=""),":",((NA1T!E23-NA1T!E$17)/NA1T!E$17+1)*100)</f>
        <v>88.287555036920097</v>
      </c>
      <c r="F23" s="172">
        <f>IF(OR(NA1T!F23=":",NA1T!F23=""),":",((NA1T!F23-NA1T!F$17)/NA1T!F$17+1)*100)</f>
        <v>118.71910821327162</v>
      </c>
      <c r="G23" s="172">
        <f>IF(OR(NA1T!G23=":",NA1T!G23=""),":",((NA1T!G23-NA1T!G$17)/NA1T!G$17+1)*100)</f>
        <v>119.38228805546802</v>
      </c>
      <c r="H23" s="172">
        <f>IF(OR(NA1T!H23=":",NA1T!H23=""),":",((NA1T!H23-NA1T!H$17)/NA1T!H$17+1)*100)</f>
        <v>80.720307203072039</v>
      </c>
      <c r="I23" s="172">
        <f>IF(OR(NA1T!I23=":",NA1T!I23=""),":",((NA1T!I23-NA1T!I$17)/NA1T!I$17+1)*100)</f>
        <v>118.52841769549389</v>
      </c>
      <c r="J23" s="172">
        <f>IF(OR(NA1T!J23=":",NA1T!J23=""),":",((NA1T!J23-NA1T!J$17)/NA1T!J$17+1)*100)</f>
        <v>111.58861586939761</v>
      </c>
      <c r="K23" s="172">
        <f>IF(OR(NA1T!K23=":",NA1T!K23=""),":",((NA1T!K23-NA1T!K$17)/NA1T!K$17+1)*100)</f>
        <v>107.41046395948268</v>
      </c>
      <c r="L23" s="172">
        <f>IF(OR(NA1T!L23=":",NA1T!L23=""),":",((NA1T!L23-NA1T!L$17)/NA1T!L$17+1)*100)</f>
        <v>111.87146790320244</v>
      </c>
      <c r="M23" s="172">
        <f>IF(OR(NA1T!M23=":",NA1T!M23=""),":",((NA1T!M23-NA1T!M$17)/NA1T!M$17+1)*100)</f>
        <v>149.42515751688128</v>
      </c>
      <c r="N23" s="172">
        <f>IF(OR(NA1T!N23=":",NA1T!N23=""),":",((NA1T!N23-NA1T!N$17)/NA1T!N$17+1)*100)</f>
        <v>121.51125276946399</v>
      </c>
      <c r="O23" s="172">
        <f>IF(OR(NA1T!O23=":",NA1T!O23=""),":",((NA1T!O23-NA1T!O$17)/NA1T!O$17+1)*100)</f>
        <v>140.05208407451153</v>
      </c>
      <c r="P23" s="172">
        <f>IF(OR(NA1T!P23=":",NA1T!P23=""),":",((NA1T!P23-NA1T!P$17)/NA1T!P$17+1)*100)</f>
        <v>108.64061282783692</v>
      </c>
      <c r="Q23" s="172">
        <f>IF(OR(NA1T!Q23=":",NA1T!Q23=""),":",((NA1T!Q23-NA1T!Q$17)/NA1T!Q$17+1)*100)</f>
        <v>111.87262622577944</v>
      </c>
      <c r="R23" s="172">
        <f>IF(OR(NA1T!R23=":",NA1T!R23=""),":",((NA1T!R23-NA1T!R$17)/NA1T!R$17+1)*100)</f>
        <v>122.92082969801019</v>
      </c>
      <c r="S23" s="172">
        <f>IF(OR(NA1T!S23=":",NA1T!S23=""),":",((NA1T!S23-NA1T!S$17)/NA1T!S$17+1)*100)</f>
        <v>119.20121870446417</v>
      </c>
      <c r="T23" s="172">
        <f>IF(OR(NA1T!T23=":",NA1T!T23=""),":",((NA1T!T23-NA1T!T$17)/NA1T!T$17+1)*100)</f>
        <v>140.03696857670977</v>
      </c>
      <c r="U23" s="172">
        <f>IF(OR(NA1T!U23=":",NA1T!U23=""),":",((NA1T!U23-NA1T!U$17)/NA1T!U$17+1)*100)</f>
        <v>107.430531129089</v>
      </c>
      <c r="V23" s="172">
        <f>IF(OR(NA1T!V23=":",NA1T!V23=""),":",((NA1T!V23-NA1T!V$17)/NA1T!V$17+1)*100)</f>
        <v>169.71546818416968</v>
      </c>
      <c r="W23" s="172" t="str">
        <f>IF(OR(P1_1T!W23=":",P1_1T!W23=""),":",((P1_1T!W23-P1_1T!W$17)/P1_1T!W$17+1)*100)</f>
        <v>:</v>
      </c>
      <c r="X23" s="175">
        <f>IF(OR(NA1T!X23=":",NA1T!X23=""),":",((NA1T!X23-NA1T!X$17)/NA1T!X$17+1)*100)</f>
        <v>113.30867460060642</v>
      </c>
      <c r="Y23" s="172" t="str">
        <f>IF(OR(P1_1T!Y23=":",P1_1T!Y23=""),":",((P1_1T!Y23-P1_1T!Y$17)/P1_1T!Y$17+1)*100)</f>
        <v>:</v>
      </c>
      <c r="Z23" s="172">
        <f>IF(OR(NA1T!Z23=":",NA1T!Z23=""),":",((NA1T!Z23-NA1T!Z$17)/NA1T!Z$17+1)*100)</f>
        <v>113.80312097019574</v>
      </c>
      <c r="AA23" s="172" t="str">
        <f>IF(OR(P1_1T!AA23=":",P1_1T!AA23=""),":",((P1_1T!AA23-P1_1T!AA$17)/P1_1T!AA$17+1)*100)</f>
        <v>:</v>
      </c>
      <c r="AB23" s="172" t="str">
        <f>IF(OR(P1_1T!AB23=":",P1_1T!AB23=""),":",((P1_1T!AB23-P1_1T!AB$17)/P1_1T!AB$17+1)*100)</f>
        <v>:</v>
      </c>
      <c r="AC23" s="175">
        <f>IF(OR(NA1T!AC23=":",NA1T!AC23=""),":",((NA1T!AC23-NA1T!AC$17)/NA1T!AC$17+1)*100)</f>
        <v>113.35500706693151</v>
      </c>
      <c r="AD23" s="172" t="str">
        <f>IF(OR(P1_1T!AD23=":",P1_1T!AD23=""),":",((P1_1T!AD23-P1_1T!AD$17)/P1_1T!AD$17+1)*100)</f>
        <v>:</v>
      </c>
      <c r="AE23" s="172">
        <f>IF(OR(NA1T!AE23=":",NA1T!AE23=""),":",((NA1T!AE23-NA1T!AE$17)/NA1T!AE$17+1)*100)</f>
        <v>92.109936575052856</v>
      </c>
      <c r="AF23" s="172">
        <f>IF(OR(NA1T!AF23=":",NA1T!AF23=""),":",((NA1T!AF23-NA1T!AF$17)/NA1T!AF$17+1)*100)</f>
        <v>94.597781271319661</v>
      </c>
      <c r="AG23" s="172">
        <f>IF(OR(NA1T!AG23=":",NA1T!AG23=""),":",((NA1T!AG23-NA1T!AG$17)/NA1T!AG$17+1)*100)</f>
        <v>88.287555036920097</v>
      </c>
      <c r="AH23" s="172">
        <f>IF(OR(NA1T!AH23=":",NA1T!AH23=""),":",((NA1T!AH23-NA1T!AH$17)/NA1T!AH$17+1)*100)</f>
        <v>80.720307203072039</v>
      </c>
      <c r="AI23" s="172">
        <f>IF(OR(NA1T!AI23=":",NA1T!AI23=""),":",((NA1T!AI23-NA1T!AI$17)/NA1T!AI$17+1)*100)</f>
        <v>114.27655306372841</v>
      </c>
      <c r="AJ23" s="172">
        <f>IF(OR(NA1T!AJ23=":",NA1T!AJ23=""),":",((NA1T!AJ23-NA1T!AJ$17)/NA1T!AJ$17+1)*100)</f>
        <v>111.87146790320244</v>
      </c>
      <c r="AK23" s="172">
        <f>IF(OR(NA1T!AK23=":",NA1T!AK23=""),":",((NA1T!AK23-NA1T!AK$17)/NA1T!AK$17+1)*100)</f>
        <v>149.42515751688128</v>
      </c>
      <c r="AL23" s="172">
        <f>IF(OR(NA1T!AL23=":",NA1T!AL23=""),":",((NA1T!AL23-NA1T!AL$17)/NA1T!AL$17+1)*100)</f>
        <v>121.51125276946399</v>
      </c>
      <c r="AM23" s="172">
        <f>IF(OR(NA1T!AM23=":",NA1T!AM23=""),":",((NA1T!AM23-NA1T!AM$17)/NA1T!AM$17+1)*100)</f>
        <v>134.40443536620953</v>
      </c>
      <c r="AN23" s="172">
        <f>IF(OR(NA1T!AN23=":",NA1T!AN23=""),":",((NA1T!AN23-NA1T!AN$17)/NA1T!AN$17+1)*100)</f>
        <v>116.23328713914857</v>
      </c>
      <c r="AO23" s="172">
        <f>IF(OR(NA1T!AO23=":",NA1T!AO23=""),":",((NA1T!AO23-NA1T!AO$17)/NA1T!AO$17+1)*100)</f>
        <v>130.68730853841569</v>
      </c>
      <c r="AP23" s="190"/>
      <c r="AQ23" s="172">
        <f>IF(OR(NA1T!AQ23=":",NA1T!AQ23=""),":",((NA1T!AQ23-NA1T!AQ$17)/NA1T!AQ$17+1)*100)</f>
        <v>91.095873207243869</v>
      </c>
      <c r="AR23" s="172">
        <f>IF(OR(NA1T!AR23=":",NA1T!AR23=""),":",((NA1T!AR23-NA1T!AR$17)/NA1T!AR$17+1)*100)</f>
        <v>87.778855847729361</v>
      </c>
      <c r="AS23" s="172">
        <f>IF(OR(NA1T!AS23=":",NA1T!AS23=""),":",((NA1T!AS23-NA1T!AS$17)/NA1T!AS$17+1)*100)</f>
        <v>120.6973684338104</v>
      </c>
    </row>
    <row r="24" spans="1:45" ht="22.5" customHeight="1">
      <c r="A24" s="77">
        <f t="shared" si="0"/>
        <v>1</v>
      </c>
      <c r="B24" s="105">
        <v>2012</v>
      </c>
      <c r="C24" s="172">
        <f>IF(OR(NA1T!C24=":",NA1T!C24=""),":",((NA1T!C24-NA1T!C$17)/NA1T!C$17+1)*100)</f>
        <v>91.563072586328403</v>
      </c>
      <c r="D24" s="172">
        <f>IF(OR(NA1T!D24=":",NA1T!D24=""),":",((NA1T!D24-NA1T!D$17)/NA1T!D$17+1)*100)</f>
        <v>51.06039649608114</v>
      </c>
      <c r="E24" s="172">
        <f>IF(OR(NA1T!E24=":",NA1T!E24=""),":",((NA1T!E24-NA1T!E$17)/NA1T!E$17+1)*100)</f>
        <v>80.534826480480888</v>
      </c>
      <c r="F24" s="172">
        <f>IF(OR(NA1T!F24=":",NA1T!F24=""),":",((NA1T!F24-NA1T!F$17)/NA1T!F$17+1)*100)</f>
        <v>114.69660321800399</v>
      </c>
      <c r="G24" s="172">
        <f>IF(OR(NA1T!G24=":",NA1T!G24=""),":",((NA1T!G24-NA1T!G$17)/NA1T!G$17+1)*100)</f>
        <v>114.95955457506042</v>
      </c>
      <c r="H24" s="172">
        <f>IF(OR(NA1T!H24=":",NA1T!H24=""),":",((NA1T!H24-NA1T!H$17)/NA1T!H$17+1)*100)</f>
        <v>65.138901389013895</v>
      </c>
      <c r="I24" s="172">
        <f>IF(OR(NA1T!I24=":",NA1T!I24=""),":",((NA1T!I24-NA1T!I$17)/NA1T!I$17+1)*100)</f>
        <v>112.83184065630986</v>
      </c>
      <c r="J24" s="172">
        <f>IF(OR(NA1T!J24=":",NA1T!J24=""),":",((NA1T!J24-NA1T!J$17)/NA1T!J$17+1)*100)</f>
        <v>103.77347949001599</v>
      </c>
      <c r="K24" s="172">
        <f>IF(OR(NA1T!K24=":",NA1T!K24=""),":",((NA1T!K24-NA1T!K$17)/NA1T!K$17+1)*100)</f>
        <v>109.97332006873475</v>
      </c>
      <c r="L24" s="172">
        <f>IF(OR(NA1T!L24=":",NA1T!L24=""),":",((NA1T!L24-NA1T!L$17)/NA1T!L$17+1)*100)</f>
        <v>113.58317635125343</v>
      </c>
      <c r="M24" s="172">
        <f>IF(OR(NA1T!M24=":",NA1T!M24=""),":",((NA1T!M24-NA1T!M$17)/NA1T!M$17+1)*100)</f>
        <v>149.8870396867234</v>
      </c>
      <c r="N24" s="172">
        <f>IF(OR(NA1T!N24=":",NA1T!N24=""),":",((NA1T!N24-NA1T!N$17)/NA1T!N$17+1)*100)</f>
        <v>123.00851245772924</v>
      </c>
      <c r="O24" s="172">
        <f>IF(OR(NA1T!O24=":",NA1T!O24=""),":",((NA1T!O24-NA1T!O$17)/NA1T!O$17+1)*100)</f>
        <v>148.45668910361317</v>
      </c>
      <c r="P24" s="172">
        <f>IF(OR(NA1T!P24=":",NA1T!P24=""),":",((NA1T!P24-NA1T!P$17)/NA1T!P$17+1)*100)</f>
        <v>114.25603739288496</v>
      </c>
      <c r="Q24" s="172">
        <f>IF(OR(NA1T!Q24=":",NA1T!Q24=""),":",((NA1T!Q24-NA1T!Q$17)/NA1T!Q$17+1)*100)</f>
        <v>113.44691686515174</v>
      </c>
      <c r="R24" s="172">
        <f>IF(OR(NA1T!R24=":",NA1T!R24=""),":",((NA1T!R24-NA1T!R$17)/NA1T!R$17+1)*100)</f>
        <v>124.23798936140271</v>
      </c>
      <c r="S24" s="172">
        <f>IF(OR(NA1T!S24=":",NA1T!S24=""),":",((NA1T!S24-NA1T!S$17)/NA1T!S$17+1)*100)</f>
        <v>119.87680487481786</v>
      </c>
      <c r="T24" s="172">
        <f>IF(OR(NA1T!T24=":",NA1T!T24=""),":",((NA1T!T24-NA1T!T$17)/NA1T!T$17+1)*100)</f>
        <v>133.17313616759085</v>
      </c>
      <c r="U24" s="172">
        <f>IF(OR(NA1T!U24=":",NA1T!U24=""),":",((NA1T!U24-NA1T!U$17)/NA1T!U$17+1)*100)</f>
        <v>105.14861062258178</v>
      </c>
      <c r="V24" s="172">
        <f>IF(OR(NA1T!V24=":",NA1T!V24=""),":",((NA1T!V24-NA1T!V$17)/NA1T!V$17+1)*100)</f>
        <v>163.16606311433003</v>
      </c>
      <c r="W24" s="172" t="str">
        <f>IF(OR(P1_1T!W24=":",P1_1T!W24=""),":",((P1_1T!W24-P1_1T!W$17)/P1_1T!W$17+1)*100)</f>
        <v>:</v>
      </c>
      <c r="X24" s="175">
        <f>IF(OR(NA1T!X24=":",NA1T!X24=""),":",((NA1T!X24-NA1T!X$17)/NA1T!X$17+1)*100)</f>
        <v>110.58685087309293</v>
      </c>
      <c r="Y24" s="172" t="str">
        <f>IF(OR(P1_1T!Y24=":",P1_1T!Y24=""),":",((P1_1T!Y24-P1_1T!Y$17)/P1_1T!Y$17+1)*100)</f>
        <v>:</v>
      </c>
      <c r="Z24" s="172">
        <f>IF(OR(NA1T!Z24=":",NA1T!Z24=""),":",((NA1T!Z24-NA1T!Z$17)/NA1T!Z$17+1)*100)</f>
        <v>110.51190286451164</v>
      </c>
      <c r="AA24" s="172" t="str">
        <f>IF(OR(P1_1T!AA24=":",P1_1T!AA24=""),":",((P1_1T!AA24-P1_1T!AA$17)/P1_1T!AA$17+1)*100)</f>
        <v>:</v>
      </c>
      <c r="AB24" s="172" t="str">
        <f>IF(OR(P1_1T!AB24=":",P1_1T!AB24=""),":",((P1_1T!AB24-P1_1T!AB$17)/P1_1T!AB$17+1)*100)</f>
        <v>:</v>
      </c>
      <c r="AC24" s="175">
        <f>IF(OR(NA1T!AC24=":",NA1T!AC24=""),":",((NA1T!AC24-NA1T!AC$17)/NA1T!AC$17+1)*100)</f>
        <v>110.57980744817924</v>
      </c>
      <c r="AD24" s="172" t="str">
        <f>IF(OR(P1_1T!AD24=":",P1_1T!AD24=""),":",((P1_1T!AD24-P1_1T!AD$17)/P1_1T!AD$17+1)*100)</f>
        <v>:</v>
      </c>
      <c r="AE24" s="172">
        <f>IF(OR(NA1T!AE24=":",NA1T!AE24=""),":",((NA1T!AE24-NA1T!AE$17)/NA1T!AE$17+1)*100)</f>
        <v>91.563072586328403</v>
      </c>
      <c r="AF24" s="172">
        <f>IF(OR(NA1T!AF24=":",NA1T!AF24=""),":",((NA1T!AF24-NA1T!AF$17)/NA1T!AF$17+1)*100)</f>
        <v>86.834455551271006</v>
      </c>
      <c r="AG24" s="172">
        <f>IF(OR(NA1T!AG24=":",NA1T!AG24=""),":",((NA1T!AG24-NA1T!AG$17)/NA1T!AG$17+1)*100)</f>
        <v>80.534826480480888</v>
      </c>
      <c r="AH24" s="172">
        <f>IF(OR(NA1T!AH24=":",NA1T!AH24=""),":",((NA1T!AH24-NA1T!AH$17)/NA1T!AH$17+1)*100)</f>
        <v>65.138901389013895</v>
      </c>
      <c r="AI24" s="172">
        <f>IF(OR(NA1T!AI24=":",NA1T!AI24=""),":",((NA1T!AI24-NA1T!AI$17)/NA1T!AI$17+1)*100)</f>
        <v>110.01359419345094</v>
      </c>
      <c r="AJ24" s="172">
        <f>IF(OR(NA1T!AJ24=":",NA1T!AJ24=""),":",((NA1T!AJ24-NA1T!AJ$17)/NA1T!AJ$17+1)*100)</f>
        <v>113.58317635125343</v>
      </c>
      <c r="AK24" s="172">
        <f>IF(OR(NA1T!AK24=":",NA1T!AK24=""),":",((NA1T!AK24-NA1T!AK$17)/NA1T!AK$17+1)*100)</f>
        <v>149.8870396867234</v>
      </c>
      <c r="AL24" s="172">
        <f>IF(OR(NA1T!AL24=":",NA1T!AL24=""),":",((NA1T!AL24-NA1T!AL$17)/NA1T!AL$17+1)*100)</f>
        <v>123.00851245772924</v>
      </c>
      <c r="AM24" s="172">
        <f>IF(OR(NA1T!AM24=":",NA1T!AM24=""),":",((NA1T!AM24-NA1T!AM$17)/NA1T!AM$17+1)*100)</f>
        <v>142.3075576305807</v>
      </c>
      <c r="AN24" s="172">
        <f>IF(OR(NA1T!AN24=":",NA1T!AN24=""),":",((NA1T!AN24-NA1T!AN$17)/NA1T!AN$17+1)*100)</f>
        <v>117.57734272831964</v>
      </c>
      <c r="AO24" s="172">
        <f>IF(OR(NA1T!AO24=":",NA1T!AO24=""),":",((NA1T!AO24-NA1T!AO$17)/NA1T!AO$17+1)*100)</f>
        <v>126.02849565163758</v>
      </c>
      <c r="AP24" s="190"/>
      <c r="AQ24" s="172">
        <f>IF(OR(NA1T!AQ24=":",NA1T!AQ24=""),":",((NA1T!AQ24-NA1T!AQ$17)/NA1T!AQ$17+1)*100)</f>
        <v>87.149925903599325</v>
      </c>
      <c r="AR24" s="172">
        <f>IF(OR(NA1T!AR24=":",NA1T!AR24=""),":",((NA1T!AR24-NA1T!AR$17)/NA1T!AR$17+1)*100)</f>
        <v>76.458995019822169</v>
      </c>
      <c r="AS24" s="172">
        <f>IF(OR(NA1T!AS24=":",NA1T!AS24=""),":",((NA1T!AS24-NA1T!AS$17)/NA1T!AS$17+1)*100)</f>
        <v>120.22226897804164</v>
      </c>
    </row>
    <row r="25" spans="1:45" ht="22.5" customHeight="1">
      <c r="A25" s="77">
        <f t="shared" si="0"/>
        <v>1</v>
      </c>
      <c r="B25" s="105">
        <v>2013</v>
      </c>
      <c r="C25" s="172">
        <f>IF(OR(NA1T!C25=":",NA1T!C25=""),":",((NA1T!C25-NA1T!C$17)/NA1T!C$17+1)*100)</f>
        <v>86.257928118393238</v>
      </c>
      <c r="D25" s="172">
        <f>IF(OR(NA1T!D25=":",NA1T!D25=""),":",((NA1T!D25-NA1T!D$17)/NA1T!D$17+1)*100)</f>
        <v>41.101890272014749</v>
      </c>
      <c r="E25" s="172">
        <f>IF(OR(NA1T!E25=":",NA1T!E25=""),":",((NA1T!E25-NA1T!E$17)/NA1T!E$17+1)*100)</f>
        <v>72.392794453651319</v>
      </c>
      <c r="F25" s="172">
        <f>IF(OR(NA1T!F25=":",NA1T!F25=""),":",((NA1T!F25-NA1T!F$17)/NA1T!F$17+1)*100)</f>
        <v>116.85771374487328</v>
      </c>
      <c r="G25" s="172">
        <f>IF(OR(NA1T!G25=":",NA1T!G25=""),":",((NA1T!G25-NA1T!G$17)/NA1T!G$17+1)*100)</f>
        <v>122.27124697972475</v>
      </c>
      <c r="H25" s="172">
        <f>IF(OR(NA1T!H25=":",NA1T!H25=""),":",((NA1T!H25-NA1T!H$17)/NA1T!H$17+1)*100)</f>
        <v>43.645936459364599</v>
      </c>
      <c r="I25" s="172">
        <f>IF(OR(NA1T!I25=":",NA1T!I25=""),":",((NA1T!I25-NA1T!I$17)/NA1T!I$17+1)*100)</f>
        <v>105.98291026888242</v>
      </c>
      <c r="J25" s="172">
        <f>IF(OR(NA1T!J25=":",NA1T!J25=""),":",((NA1T!J25-NA1T!J$17)/NA1T!J$17+1)*100)</f>
        <v>104.32547797034405</v>
      </c>
      <c r="K25" s="172">
        <f>IF(OR(NA1T!K25=":",NA1T!K25=""),":",((NA1T!K25-NA1T!K$17)/NA1T!K$17+1)*100)</f>
        <v>101.8619426607579</v>
      </c>
      <c r="L25" s="172">
        <f>IF(OR(NA1T!L25=":",NA1T!L25=""),":",((NA1T!L25-NA1T!L$17)/NA1T!L$17+1)*100)</f>
        <v>119.42290972322849</v>
      </c>
      <c r="M25" s="172">
        <f>IF(OR(NA1T!M25=":",NA1T!M25=""),":",((NA1T!M25-NA1T!M$17)/NA1T!M$17+1)*100)</f>
        <v>140.6017019353867</v>
      </c>
      <c r="N25" s="172">
        <f>IF(OR(NA1T!N25=":",NA1T!N25=""),":",((NA1T!N25-NA1T!N$17)/NA1T!N$17+1)*100)</f>
        <v>120.82403700392585</v>
      </c>
      <c r="O25" s="172">
        <f>IF(OR(NA1T!O25=":",NA1T!O25=""),":",((NA1T!O25-NA1T!O$17)/NA1T!O$17+1)*100)</f>
        <v>139.01609483286134</v>
      </c>
      <c r="P25" s="172">
        <f>IF(OR(NA1T!P25=":",NA1T!P25=""),":",((NA1T!P25-NA1T!P$17)/NA1T!P$17+1)*100)</f>
        <v>105.77122825240197</v>
      </c>
      <c r="Q25" s="172">
        <f>IF(OR(NA1T!Q25=":",NA1T!Q25=""),":",((NA1T!Q25-NA1T!Q$17)/NA1T!Q$17+1)*100)</f>
        <v>107.06034661574004</v>
      </c>
      <c r="R25" s="172">
        <f>IF(OR(NA1T!R25=":",NA1T!R25=""),":",((NA1T!R25-NA1T!R$17)/NA1T!R$17+1)*100)</f>
        <v>123.46823900256115</v>
      </c>
      <c r="S25" s="172">
        <f>IF(OR(NA1T!S25=":",NA1T!S25=""),":",((NA1T!S25-NA1T!S$17)/NA1T!S$17+1)*100)</f>
        <v>120.02031174106946</v>
      </c>
      <c r="T25" s="172">
        <f>IF(OR(NA1T!T25=":",NA1T!T25=""),":",((NA1T!T25-NA1T!T$17)/NA1T!T$17+1)*100)</f>
        <v>114.57794208256315</v>
      </c>
      <c r="U25" s="172">
        <f>IF(OR(NA1T!U25=":",NA1T!U25=""),":",((NA1T!U25-NA1T!U$17)/NA1T!U$17+1)*100)</f>
        <v>101.40256771016531</v>
      </c>
      <c r="V25" s="172">
        <f>IF(OR(NA1T!V25=":",NA1T!V25=""),":",((NA1T!V25-NA1T!V$17)/NA1T!V$17+1)*100)</f>
        <v>141.6761510605277</v>
      </c>
      <c r="W25" s="172" t="str">
        <f>IF(OR(P1_1T!W25=":",P1_1T!W25=""),":",((P1_1T!W25-P1_1T!W$17)/P1_1T!W$17+1)*100)</f>
        <v>:</v>
      </c>
      <c r="X25" s="175">
        <f>IF(OR(NA1T!X25=":",NA1T!X25=""),":",((NA1T!X25-NA1T!X$17)/NA1T!X$17+1)*100)</f>
        <v>103.93595920372969</v>
      </c>
      <c r="Y25" s="172" t="str">
        <f>IF(OR(P1_1T!Y25=":",P1_1T!Y25=""),":",((P1_1T!Y25-P1_1T!Y$17)/P1_1T!Y$17+1)*100)</f>
        <v>:</v>
      </c>
      <c r="Z25" s="172">
        <f>IF(OR(NA1T!Z25=":",NA1T!Z25=""),":",((NA1T!Z25-NA1T!Z$17)/NA1T!Z$17+1)*100)</f>
        <v>104.75172783517107</v>
      </c>
      <c r="AA25" s="172" t="str">
        <f>IF(OR(P1_1T!AA25=":",P1_1T!AA25=""),":",((P1_1T!AA25-P1_1T!AA$17)/P1_1T!AA$17+1)*100)</f>
        <v>:</v>
      </c>
      <c r="AB25" s="172" t="str">
        <f>IF(OR(P1_1T!AB25=":",P1_1T!AB25=""),":",((P1_1T!AB25-P1_1T!AB$17)/P1_1T!AB$17+1)*100)</f>
        <v>:</v>
      </c>
      <c r="AC25" s="175">
        <f>IF(OR(NA1T!AC25=":",NA1T!AC25=""),":",((NA1T!AC25-NA1T!AC$17)/NA1T!AC$17+1)*100)</f>
        <v>104.01240141257166</v>
      </c>
      <c r="AD25" s="172" t="str">
        <f>IF(OR(P1_1T!AD25=":",P1_1T!AD25=""),":",((P1_1T!AD25-P1_1T!AD$17)/P1_1T!AD$17+1)*100)</f>
        <v>:</v>
      </c>
      <c r="AE25" s="172">
        <f>IF(OR(NA1T!AE25=":",NA1T!AE25=""),":",((NA1T!AE25-NA1T!AE$17)/NA1T!AE$17+1)*100)</f>
        <v>86.257928118393238</v>
      </c>
      <c r="AF25" s="172">
        <f>IF(OR(NA1T!AF25=":",NA1T!AF25=""),":",((NA1T!AF25-NA1T!AF$17)/NA1T!AF$17+1)*100)</f>
        <v>81.177883902352193</v>
      </c>
      <c r="AG25" s="172">
        <f>IF(OR(NA1T!AG25=":",NA1T!AG25=""),":",((NA1T!AG25-NA1T!AG$17)/NA1T!AG$17+1)*100)</f>
        <v>72.392794453651319</v>
      </c>
      <c r="AH25" s="172">
        <f>IF(OR(NA1T!AH25=":",NA1T!AH25=""),":",((NA1T!AH25-NA1T!AH$17)/NA1T!AH$17+1)*100)</f>
        <v>43.645936459364599</v>
      </c>
      <c r="AI25" s="172">
        <f>IF(OR(NA1T!AI25=":",NA1T!AI25=""),":",((NA1T!AI25-NA1T!AI$17)/NA1T!AI$17+1)*100)</f>
        <v>104.62388073148949</v>
      </c>
      <c r="AJ25" s="172">
        <f>IF(OR(NA1T!AJ25=":",NA1T!AJ25=""),":",((NA1T!AJ25-NA1T!AJ$17)/NA1T!AJ$17+1)*100)</f>
        <v>119.42290972322849</v>
      </c>
      <c r="AK25" s="172">
        <f>IF(OR(NA1T!AK25=":",NA1T!AK25=""),":",((NA1T!AK25-NA1T!AK$17)/NA1T!AK$17+1)*100)</f>
        <v>140.6017019353867</v>
      </c>
      <c r="AL25" s="172">
        <f>IF(OR(NA1T!AL25=":",NA1T!AL25=""),":",((NA1T!AL25-NA1T!AL$17)/NA1T!AL$17+1)*100)</f>
        <v>120.82403700392585</v>
      </c>
      <c r="AM25" s="172">
        <f>IF(OR(NA1T!AM25=":",NA1T!AM25=""),":",((NA1T!AM25-NA1T!AM$17)/NA1T!AM$17+1)*100)</f>
        <v>133.03880945433323</v>
      </c>
      <c r="AN25" s="172">
        <f>IF(OR(NA1T!AN25=":",NA1T!AN25=""),":",((NA1T!AN25-NA1T!AN$17)/NA1T!AN$17+1)*100)</f>
        <v>113.90353873479984</v>
      </c>
      <c r="AO25" s="172">
        <f>IF(OR(NA1T!AO25=":",NA1T!AO25=""),":",((NA1T!AO25-NA1T!AO$17)/NA1T!AO$17+1)*100)</f>
        <v>113.80168177799708</v>
      </c>
      <c r="AP25" s="190"/>
      <c r="AQ25" s="172">
        <f>IF(OR(NA1T!AQ25=":",NA1T!AQ25=""),":",((NA1T!AQ25-NA1T!AQ$17)/NA1T!AQ$17+1)*100)</f>
        <v>81.337753999949754</v>
      </c>
      <c r="AR25" s="172">
        <f>IF(OR(NA1T!AR25=":",NA1T!AR25=""),":",((NA1T!AR25-NA1T!AR$17)/NA1T!AR$17+1)*100)</f>
        <v>62.870386513344911</v>
      </c>
      <c r="AS25" s="172">
        <f>IF(OR(NA1T!AS25=":",NA1T!AS25=""),":",((NA1T!AS25-NA1T!AS$17)/NA1T!AS$17+1)*100)</f>
        <v>115.31400680458768</v>
      </c>
    </row>
    <row r="26" spans="1:45" ht="22.5" customHeight="1">
      <c r="A26" s="77">
        <f t="shared" si="0"/>
        <v>1</v>
      </c>
      <c r="B26" s="105">
        <v>2014</v>
      </c>
      <c r="C26" s="172">
        <f>IF(OR(NA1T!C26=":",NA1T!C26=""),":",((NA1T!C26-NA1T!C$17)/NA1T!C$17+1)*100)</f>
        <v>80.515856236786462</v>
      </c>
      <c r="D26" s="172">
        <f>IF(OR(NA1T!D26=":",NA1T!D26=""),":",((NA1T!D26-NA1T!D$17)/NA1T!D$17+1)*100)</f>
        <v>36.284001844167825</v>
      </c>
      <c r="E26" s="172">
        <f>IF(OR(NA1T!E26=":",NA1T!E26=""),":",((NA1T!E26-NA1T!E$17)/NA1T!E$17+1)*100)</f>
        <v>70.964040911185862</v>
      </c>
      <c r="F26" s="172">
        <f>IF(OR(NA1T!F26=":",NA1T!F26=""),":",((NA1T!F26-NA1T!F$17)/NA1T!F$17+1)*100)</f>
        <v>116.1951835103586</v>
      </c>
      <c r="G26" s="172">
        <f>IF(OR(NA1T!G26=":",NA1T!G26=""),":",((NA1T!G26-NA1T!G$17)/NA1T!G$17+1)*100)</f>
        <v>122.43933186259062</v>
      </c>
      <c r="H26" s="172">
        <f>IF(OR(NA1T!H26=":",NA1T!H26=""),":",((NA1T!H26-NA1T!H$17)/NA1T!H$17+1)*100)</f>
        <v>33.70083700837008</v>
      </c>
      <c r="I26" s="172">
        <f>IF(OR(NA1T!I26=":",NA1T!I26=""),":",((NA1T!I26-NA1T!I$17)/NA1T!I$17+1)*100)</f>
        <v>106.10175611028092</v>
      </c>
      <c r="J26" s="172">
        <f>IF(OR(NA1T!J26=":",NA1T!J26=""),":",((NA1T!J26-NA1T!J$17)/NA1T!J$17+1)*100)</f>
        <v>97.19307655347346</v>
      </c>
      <c r="K26" s="172">
        <f>IF(OR(NA1T!K26=":",NA1T!K26=""),":",((NA1T!K26-NA1T!K$17)/NA1T!K$17+1)*100)</f>
        <v>105.48860450393416</v>
      </c>
      <c r="L26" s="172">
        <f>IF(OR(NA1T!L26=":",NA1T!L26=""),":",((NA1T!L26-NA1T!L$17)/NA1T!L$17+1)*100)</f>
        <v>111.54180553542963</v>
      </c>
      <c r="M26" s="172">
        <f>IF(OR(NA1T!M26=":",NA1T!M26=""),":",((NA1T!M26-NA1T!M$17)/NA1T!M$17+1)*100)</f>
        <v>125.65328714511634</v>
      </c>
      <c r="N26" s="172">
        <f>IF(OR(NA1T!N26=":",NA1T!N26=""),":",((NA1T!N26-NA1T!N$17)/NA1T!N$17+1)*100)</f>
        <v>120.69576709293739</v>
      </c>
      <c r="O26" s="172">
        <f>IF(OR(NA1T!O26=":",NA1T!O26=""),":",((NA1T!O26-NA1T!O$17)/NA1T!O$17+1)*100)</f>
        <v>143.0291300821107</v>
      </c>
      <c r="P26" s="172">
        <f>IF(OR(NA1T!P26=":",NA1T!P26=""),":",((NA1T!P26-NA1T!P$17)/NA1T!P$17+1)*100)</f>
        <v>102.72656452869387</v>
      </c>
      <c r="Q26" s="172">
        <f>IF(OR(NA1T!Q26=":",NA1T!Q26=""),":",((NA1T!Q26-NA1T!Q$17)/NA1T!Q$17+1)*100)</f>
        <v>105.52396483774291</v>
      </c>
      <c r="R26" s="172">
        <f>IF(OR(NA1T!R26=":",NA1T!R26=""),":",((NA1T!R26-NA1T!R$17)/NA1T!R$17+1)*100)</f>
        <v>122.9137935886972</v>
      </c>
      <c r="S26" s="172">
        <f>IF(OR(NA1T!S26=":",NA1T!S26=""),":",((NA1T!S26-NA1T!S$17)/NA1T!S$17+1)*100)</f>
        <v>120.32940345299599</v>
      </c>
      <c r="T26" s="172">
        <f>IF(OR(NA1T!T26=":",NA1T!T26=""),":",((NA1T!T26-NA1T!T$17)/NA1T!T$17+1)*100)</f>
        <v>115.1139864448552</v>
      </c>
      <c r="U26" s="172">
        <f>IF(OR(NA1T!U26=":",NA1T!U26=""),":",((NA1T!U26-NA1T!U$17)/NA1T!U$17+1)*100)</f>
        <v>101.71034118888498</v>
      </c>
      <c r="V26" s="172">
        <f>IF(OR(NA1T!V26=":",NA1T!V26=""),":",((NA1T!V26-NA1T!V$17)/NA1T!V$17+1)*100)</f>
        <v>125.53543714433522</v>
      </c>
      <c r="W26" s="172" t="str">
        <f>IF(OR(P1_1T!W26=":",P1_1T!W26=""),":",((P1_1T!W26-P1_1T!W$17)/P1_1T!W$17+1)*100)</f>
        <v>:</v>
      </c>
      <c r="X26" s="175">
        <f>IF(OR(NA1T!X26=":",NA1T!X26=""),":",((NA1T!X26-NA1T!X$17)/NA1T!X$17+1)*100)</f>
        <v>101.09773307446159</v>
      </c>
      <c r="Y26" s="172" t="str">
        <f>IF(OR(P1_1T!Y26=":",P1_1T!Y26=""),":",((P1_1T!Y26-P1_1T!Y$17)/P1_1T!Y$17+1)*100)</f>
        <v>:</v>
      </c>
      <c r="Z26" s="172">
        <f>IF(OR(NA1T!Z26=":",NA1T!Z26=""),":",((NA1T!Z26-NA1T!Z$17)/NA1T!Z$17+1)*100)</f>
        <v>104.48367793442198</v>
      </c>
      <c r="AA26" s="172" t="str">
        <f>IF(OR(P1_1T!AA26=":",P1_1T!AA26=""),":",((P1_1T!AA26-P1_1T!AA$17)/P1_1T!AA$17+1)*100)</f>
        <v>:</v>
      </c>
      <c r="AB26" s="172" t="str">
        <f>IF(OR(P1_1T!AB26=":",P1_1T!AB26=""),":",((P1_1T!AB26-P1_1T!AB$17)/P1_1T!AB$17+1)*100)</f>
        <v>:</v>
      </c>
      <c r="AC26" s="175">
        <f>IF(OR(NA1T!AC26=":",NA1T!AC26=""),":",((NA1T!AC26-NA1T!AC$17)/NA1T!AC$17+1)*100)</f>
        <v>101.41501556625741</v>
      </c>
      <c r="AD26" s="172" t="str">
        <f>IF(OR(P1_1T!AD26=":",P1_1T!AD26=""),":",((P1_1T!AD26-P1_1T!AD$17)/P1_1T!AD$17+1)*100)</f>
        <v>:</v>
      </c>
      <c r="AE26" s="172">
        <f>IF(OR(NA1T!AE26=":",NA1T!AE26=""),":",((NA1T!AE26-NA1T!AE$17)/NA1T!AE$17+1)*100)</f>
        <v>80.515856236786462</v>
      </c>
      <c r="AF26" s="172">
        <f>IF(OR(NA1T!AF26=":",NA1T!AF26=""),":",((NA1T!AF26-NA1T!AF$17)/NA1T!AF$17+1)*100)</f>
        <v>79.860884525257319</v>
      </c>
      <c r="AG26" s="172">
        <f>IF(OR(NA1T!AG26=":",NA1T!AG26=""),":",((NA1T!AG26-NA1T!AG$17)/NA1T!AG$17+1)*100)</f>
        <v>70.964040911185862</v>
      </c>
      <c r="AH26" s="172">
        <f>IF(OR(NA1T!AH26=":",NA1T!AH26=""),":",((NA1T!AH26-NA1T!AH$17)/NA1T!AH$17+1)*100)</f>
        <v>33.70083700837008</v>
      </c>
      <c r="AI26" s="172">
        <f>IF(OR(NA1T!AI26=":",NA1T!AI26=""),":",((NA1T!AI26-NA1T!AI$17)/NA1T!AI$17+1)*100)</f>
        <v>103.84532828784711</v>
      </c>
      <c r="AJ26" s="172">
        <f>IF(OR(NA1T!AJ26=":",NA1T!AJ26=""),":",((NA1T!AJ26-NA1T!AJ$17)/NA1T!AJ$17+1)*100)</f>
        <v>111.54180553542963</v>
      </c>
      <c r="AK26" s="172">
        <f>IF(OR(NA1T!AK26=":",NA1T!AK26=""),":",((NA1T!AK26-NA1T!AK$17)/NA1T!AK$17+1)*100)</f>
        <v>125.65328714511634</v>
      </c>
      <c r="AL26" s="172">
        <f>IF(OR(NA1T!AL26=":",NA1T!AL26=""),":",((NA1T!AL26-NA1T!AL$17)/NA1T!AL$17+1)*100)</f>
        <v>120.69576709293739</v>
      </c>
      <c r="AM26" s="172">
        <f>IF(OR(NA1T!AM26=":",NA1T!AM26=""),":",((NA1T!AM26-NA1T!AM$17)/NA1T!AM$17+1)*100)</f>
        <v>135.78290049606073</v>
      </c>
      <c r="AN26" s="172">
        <f>IF(OR(NA1T!AN26=":",NA1T!AN26=""),":",((NA1T!AN26-NA1T!AN$17)/NA1T!AN$17+1)*100)</f>
        <v>112.96586184685651</v>
      </c>
      <c r="AO26" s="172">
        <f>IF(OR(NA1T!AO26=":",NA1T!AO26=""),":",((NA1T!AO26-NA1T!AO$17)/NA1T!AO$17+1)*100)</f>
        <v>110.91716523777215</v>
      </c>
      <c r="AP26" s="190"/>
      <c r="AQ26" s="172">
        <f>IF(OR(NA1T!AQ26=":",NA1T!AQ26=""),":",((NA1T!AQ26-NA1T!AQ$17)/NA1T!AQ$17+1)*100)</f>
        <v>75.696380579207798</v>
      </c>
      <c r="AR26" s="172">
        <f>IF(OR(NA1T!AR26=":",NA1T!AR26=""),":",((NA1T!AR26-NA1T!AR$17)/NA1T!AR$17+1)*100)</f>
        <v>57.250820554414318</v>
      </c>
      <c r="AS26" s="172">
        <f>IF(OR(NA1T!AS26=":",NA1T!AS26=""),":",((NA1T!AS26-NA1T!AS$17)/NA1T!AS$17+1)*100)</f>
        <v>113.29551283107887</v>
      </c>
    </row>
    <row r="27" spans="1:45" ht="22.5" customHeight="1">
      <c r="A27" s="77">
        <f t="shared" si="0"/>
        <v>1</v>
      </c>
      <c r="B27" s="105">
        <v>2015</v>
      </c>
      <c r="C27" s="172">
        <f>IF(OR(NA1T!C27=":",NA1T!C27=""),":",((NA1T!C27-NA1T!C$17)/NA1T!C$17+1)*100)</f>
        <v>81.694150810429875</v>
      </c>
      <c r="D27" s="172">
        <f>IF(OR(NA1T!D27=":",NA1T!D27=""),":",((NA1T!D27-NA1T!D$17)/NA1T!D$17+1)*100)</f>
        <v>37.252189949285388</v>
      </c>
      <c r="E27" s="172">
        <f>IF(OR(NA1T!E27=":",NA1T!E27=""),":",((NA1T!E27-NA1T!E$17)/NA1T!E$17+1)*100)</f>
        <v>72.534983378604977</v>
      </c>
      <c r="F27" s="172">
        <f>IF(OR(NA1T!F27=":",NA1T!F27=""),":",((NA1T!F27-NA1T!F$17)/NA1T!F$17+1)*100)</f>
        <v>118.48774844883793</v>
      </c>
      <c r="G27" s="172">
        <f>IF(OR(NA1T!G27=":",NA1T!G27=""),":",((NA1T!G27-NA1T!G$17)/NA1T!G$17+1)*100)</f>
        <v>122.91207059565082</v>
      </c>
      <c r="H27" s="172">
        <f>IF(OR(NA1T!H27=":",NA1T!H27=""),":",((NA1T!H27-NA1T!H$17)/NA1T!H$17+1)*100)</f>
        <v>31.920319203192037</v>
      </c>
      <c r="I27" s="172">
        <f>IF(OR(NA1T!I27=":",NA1T!I27=""),":",((NA1T!I27-NA1T!I$17)/NA1T!I$17+1)*100)</f>
        <v>107.77462415629479</v>
      </c>
      <c r="J27" s="172">
        <f>IF(OR(NA1T!J27=":",NA1T!J27=""),":",((NA1T!J27-NA1T!J$17)/NA1T!J$17+1)*100)</f>
        <v>98.475858447029367</v>
      </c>
      <c r="K27" s="172">
        <f>IF(OR(NA1T!K27=":",NA1T!K27=""),":",((NA1T!K27-NA1T!K$17)/NA1T!K$17+1)*100)</f>
        <v>110.89807361852222</v>
      </c>
      <c r="L27" s="172">
        <f>IF(OR(NA1T!L27=":",NA1T!L27=""),":",((NA1T!L27-NA1T!L$17)/NA1T!L$17+1)*100)</f>
        <v>113.82227213447325</v>
      </c>
      <c r="M27" s="172">
        <f>IF(OR(NA1T!M27=":",NA1T!M27=""),":",((NA1T!M27-NA1T!M$17)/NA1T!M$17+1)*100)</f>
        <v>128.78730828124608</v>
      </c>
      <c r="N27" s="172">
        <f>IF(OR(NA1T!N27=":",NA1T!N27=""),":",((NA1T!N27-NA1T!N$17)/NA1T!N$17+1)*100)</f>
        <v>121.25859991448674</v>
      </c>
      <c r="O27" s="172">
        <f>IF(OR(NA1T!O27=":",NA1T!O27=""),":",((NA1T!O27-NA1T!O$17)/NA1T!O$17+1)*100)</f>
        <v>149.41298686513639</v>
      </c>
      <c r="P27" s="172">
        <f>IF(OR(NA1T!P27=":",NA1T!P27=""),":",((NA1T!P27-NA1T!P$17)/NA1T!P$17+1)*100)</f>
        <v>109.12749935081798</v>
      </c>
      <c r="Q27" s="172">
        <f>IF(OR(NA1T!Q27=":",NA1T!Q27=""),":",((NA1T!Q27-NA1T!Q$17)/NA1T!Q$17+1)*100)</f>
        <v>104.72930927193529</v>
      </c>
      <c r="R27" s="172">
        <f>IF(OR(NA1T!R27=":",NA1T!R27=""),":",((NA1T!R27-NA1T!R$17)/NA1T!R$17+1)*100)</f>
        <v>126.13210998846078</v>
      </c>
      <c r="S27" s="172">
        <f>IF(OR(NA1T!S27=":",NA1T!S27=""),":",((NA1T!S27-NA1T!S$17)/NA1T!S$17+1)*100)</f>
        <v>123.22161875745132</v>
      </c>
      <c r="T27" s="172">
        <f>IF(OR(NA1T!T27=":",NA1T!T27=""),":",((NA1T!T27-NA1T!T$17)/NA1T!T$17+1)*100)</f>
        <v>115.28034504004927</v>
      </c>
      <c r="U27" s="172">
        <f>IF(OR(NA1T!U27=":",NA1T!U27=""),":",((NA1T!U27-NA1T!U$17)/NA1T!U$17+1)*100)</f>
        <v>101.66197678508617</v>
      </c>
      <c r="V27" s="172">
        <f>IF(OR(NA1T!V27=":",NA1T!V27=""),":",((NA1T!V27-NA1T!V$17)/NA1T!V$17+1)*100)</f>
        <v>120.46559751681325</v>
      </c>
      <c r="W27" s="172" t="str">
        <f>IF(OR(P1_1T!W27=":",P1_1T!W27=""),":",((P1_1T!W27-P1_1T!W$17)/P1_1T!W$17+1)*100)</f>
        <v>:</v>
      </c>
      <c r="X27" s="175">
        <f>IF(OR(NA1T!X27=":",NA1T!X27=""),":",((NA1T!X27-NA1T!X$17)/NA1T!X$17+1)*100)</f>
        <v>102.70077541677153</v>
      </c>
      <c r="Y27" s="172" t="str">
        <f>IF(OR(P1_1T!Y27=":",P1_1T!Y27=""),":",((P1_1T!Y27-P1_1T!Y$17)/P1_1T!Y$17+1)*100)</f>
        <v>:</v>
      </c>
      <c r="Z27" s="172">
        <f>IF(OR(NA1T!Z27=":",NA1T!Z27=""),":",((NA1T!Z27-NA1T!Z$17)/NA1T!Z$17+1)*100)</f>
        <v>106.14776069663996</v>
      </c>
      <c r="AA27" s="172" t="str">
        <f>IF(OR(P1_1T!AA27=":",P1_1T!AA27=""),":",((P1_1T!AA27-P1_1T!AA$17)/P1_1T!AA$17+1)*100)</f>
        <v>:</v>
      </c>
      <c r="AB27" s="172" t="str">
        <f>IF(OR(P1_1T!AB27=":",P1_1T!AB27=""),":",((P1_1T!AB27-P1_1T!AB$17)/P1_1T!AB$17+1)*100)</f>
        <v>:</v>
      </c>
      <c r="AC27" s="175">
        <f>IF(OR(NA1T!AC27=":",NA1T!AC27=""),":",((NA1T!AC27-NA1T!AC$17)/NA1T!AC$17+1)*100)</f>
        <v>103.02377774670109</v>
      </c>
      <c r="AD27" s="172" t="str">
        <f>IF(OR(P1_1T!AD27=":",P1_1T!AD27=""),":",((P1_1T!AD27-P1_1T!AD$17)/P1_1T!AD$17+1)*100)</f>
        <v>:</v>
      </c>
      <c r="AE27" s="172">
        <f>IF(OR(NA1T!AE27=":",NA1T!AE27=""),":",((NA1T!AE27-NA1T!AE$17)/NA1T!AE$17+1)*100)</f>
        <v>81.694150810429875</v>
      </c>
      <c r="AF27" s="172">
        <f>IF(OR(NA1T!AF27=":",NA1T!AF27=""),":",((NA1T!AF27-NA1T!AF$17)/NA1T!AF$17+1)*100)</f>
        <v>81.436686144810594</v>
      </c>
      <c r="AG27" s="172">
        <f>IF(OR(NA1T!AG27=":",NA1T!AG27=""),":",((NA1T!AG27-NA1T!AG$17)/NA1T!AG$17+1)*100)</f>
        <v>72.534983378604977</v>
      </c>
      <c r="AH27" s="172">
        <f>IF(OR(NA1T!AH27=":",NA1T!AH27=""),":",((NA1T!AH27-NA1T!AH$17)/NA1T!AH$17+1)*100)</f>
        <v>31.920319203192037</v>
      </c>
      <c r="AI27" s="172">
        <f>IF(OR(NA1T!AI27=":",NA1T!AI27=""),":",((NA1T!AI27-NA1T!AI$17)/NA1T!AI$17+1)*100)</f>
        <v>106.30155789986935</v>
      </c>
      <c r="AJ27" s="172">
        <f>IF(OR(NA1T!AJ27=":",NA1T!AJ27=""),":",((NA1T!AJ27-NA1T!AJ$17)/NA1T!AJ$17+1)*100)</f>
        <v>113.82227213447325</v>
      </c>
      <c r="AK27" s="172">
        <f>IF(OR(NA1T!AK27=":",NA1T!AK27=""),":",((NA1T!AK27-NA1T!AK$17)/NA1T!AK$17+1)*100)</f>
        <v>128.78730828124608</v>
      </c>
      <c r="AL27" s="172">
        <f>IF(OR(NA1T!AL27=":",NA1T!AL27=""),":",((NA1T!AL27-NA1T!AL$17)/NA1T!AL$17+1)*100)</f>
        <v>121.25859991448674</v>
      </c>
      <c r="AM27" s="172">
        <f>IF(OR(NA1T!AM27=":",NA1T!AM27=""),":",((NA1T!AM27-NA1T!AM$17)/NA1T!AM$17+1)*100)</f>
        <v>142.16982783775896</v>
      </c>
      <c r="AN27" s="172">
        <f>IF(OR(NA1T!AN27=":",NA1T!AN27=""),":",((NA1T!AN27-NA1T!AN$17)/NA1T!AN$17+1)*100)</f>
        <v>113.9363300997404</v>
      </c>
      <c r="AO27" s="172">
        <f>IF(OR(NA1T!AO27=":",NA1T!AO27=""),":",((NA1T!AO27-NA1T!AO$17)/NA1T!AO$17+1)*100)</f>
        <v>109.94263862332696</v>
      </c>
      <c r="AP27" s="190"/>
      <c r="AQ27" s="172">
        <f>IF(OR(NA1T!AQ27=":",NA1T!AQ27=""),":",((NA1T!AQ27-NA1T!AQ$17)/NA1T!AQ$17+1)*100)</f>
        <v>76.851782081229757</v>
      </c>
      <c r="AR27" s="172">
        <f>IF(OR(NA1T!AR27=":",NA1T!AR27=""),":",((NA1T!AR27-NA1T!AR$17)/NA1T!AR$17+1)*100)</f>
        <v>57.140528944914834</v>
      </c>
      <c r="AS27" s="172">
        <f>IF(OR(NA1T!AS27=":",NA1T!AS27=""),":",((NA1T!AS27-NA1T!AS$17)/NA1T!AS$17+1)*100)</f>
        <v>115.35424481971914</v>
      </c>
    </row>
    <row r="28" spans="1:45" ht="12.75" customHeight="1">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76"/>
      <c r="Y28" s="173"/>
      <c r="Z28" s="173"/>
      <c r="AA28" s="173"/>
      <c r="AB28" s="173"/>
      <c r="AC28" s="176"/>
      <c r="AD28" s="173"/>
      <c r="AE28" s="173"/>
      <c r="AF28" s="173"/>
      <c r="AG28" s="173"/>
      <c r="AH28" s="173"/>
      <c r="AI28" s="173"/>
      <c r="AJ28" s="173"/>
      <c r="AK28" s="173"/>
      <c r="AL28" s="173"/>
      <c r="AM28" s="173"/>
      <c r="AN28" s="173"/>
      <c r="AO28" s="173"/>
    </row>
    <row r="29" spans="1:45" s="174" customFormat="1" ht="22.5" customHeight="1">
      <c r="B29" s="34" t="str">
        <f>INDEX($B$7:$B$27,$A$28-2)&amp;"-"&amp;INDEX($B$7:$B$27,$A$28)</f>
        <v>2013-2015</v>
      </c>
      <c r="C29" s="175">
        <f>AVERAGE(INDEX(C$7:C$27,$A$28-2),INDEX(C$7:C$27,$A$28-1),INDEX(C$7:C$27,$A$28))</f>
        <v>82.822645055203196</v>
      </c>
      <c r="D29" s="175">
        <f t="shared" ref="D29:AS29" si="1">AVERAGE(INDEX(D$7:D$27,$A$28-2),INDEX(D$7:D$27,$A$28-1),INDEX(D$7:D$27,$A$28))</f>
        <v>38.212694021822649</v>
      </c>
      <c r="E29" s="175">
        <f t="shared" si="1"/>
        <v>71.963939581147386</v>
      </c>
      <c r="F29" s="175">
        <f t="shared" si="1"/>
        <v>117.18021523468992</v>
      </c>
      <c r="G29" s="175">
        <f t="shared" si="1"/>
        <v>122.54088314598873</v>
      </c>
      <c r="H29" s="175">
        <f t="shared" si="1"/>
        <v>36.422364223642241</v>
      </c>
      <c r="I29" s="175">
        <f t="shared" si="1"/>
        <v>106.61976351181937</v>
      </c>
      <c r="J29" s="175">
        <f t="shared" si="1"/>
        <v>99.998137656948941</v>
      </c>
      <c r="K29" s="175">
        <f t="shared" si="1"/>
        <v>106.08287359440476</v>
      </c>
      <c r="L29" s="175">
        <f t="shared" si="1"/>
        <v>114.92899579771046</v>
      </c>
      <c r="M29" s="175">
        <f t="shared" si="1"/>
        <v>131.6807657872497</v>
      </c>
      <c r="N29" s="175">
        <f t="shared" si="1"/>
        <v>120.92613467045</v>
      </c>
      <c r="O29" s="175">
        <f t="shared" si="1"/>
        <v>143.81940392670279</v>
      </c>
      <c r="P29" s="175">
        <f t="shared" si="1"/>
        <v>105.8750973773046</v>
      </c>
      <c r="Q29" s="175">
        <f t="shared" si="1"/>
        <v>105.77120690847273</v>
      </c>
      <c r="R29" s="175">
        <f t="shared" si="1"/>
        <v>124.17138085990638</v>
      </c>
      <c r="S29" s="175">
        <f t="shared" si="1"/>
        <v>121.19044465050558</v>
      </c>
      <c r="T29" s="175">
        <f t="shared" si="1"/>
        <v>114.99075785582254</v>
      </c>
      <c r="U29" s="175">
        <f t="shared" si="1"/>
        <v>101.59162856137881</v>
      </c>
      <c r="V29" s="175">
        <f t="shared" si="1"/>
        <v>129.22572857389204</v>
      </c>
      <c r="W29" s="175"/>
      <c r="X29" s="175">
        <f t="shared" si="1"/>
        <v>102.57815589832093</v>
      </c>
      <c r="Y29" s="175"/>
      <c r="Z29" s="175">
        <f t="shared" si="1"/>
        <v>105.12772215541101</v>
      </c>
      <c r="AA29" s="175"/>
      <c r="AB29" s="175" t="e">
        <f t="shared" si="1"/>
        <v>#DIV/0!</v>
      </c>
      <c r="AC29" s="175">
        <f t="shared" si="1"/>
        <v>102.81706490851006</v>
      </c>
      <c r="AD29" s="175"/>
      <c r="AE29" s="175">
        <f t="shared" si="1"/>
        <v>82.822645055203196</v>
      </c>
      <c r="AF29" s="175">
        <f t="shared" si="1"/>
        <v>80.82515152414004</v>
      </c>
      <c r="AG29" s="175">
        <f t="shared" si="1"/>
        <v>71.963939581147386</v>
      </c>
      <c r="AH29" s="175">
        <f t="shared" si="1"/>
        <v>36.422364223642241</v>
      </c>
      <c r="AI29" s="175">
        <f t="shared" si="1"/>
        <v>104.92358897306865</v>
      </c>
      <c r="AJ29" s="175">
        <f t="shared" si="1"/>
        <v>114.92899579771046</v>
      </c>
      <c r="AK29" s="175">
        <f t="shared" si="1"/>
        <v>131.6807657872497</v>
      </c>
      <c r="AL29" s="175">
        <f t="shared" si="1"/>
        <v>120.92613467045</v>
      </c>
      <c r="AM29" s="175">
        <f t="shared" si="1"/>
        <v>136.99717926271762</v>
      </c>
      <c r="AN29" s="175">
        <f t="shared" si="1"/>
        <v>113.60191022713225</v>
      </c>
      <c r="AO29" s="175">
        <f t="shared" si="1"/>
        <v>111.55382854636541</v>
      </c>
      <c r="AP29" s="175"/>
      <c r="AQ29" s="175">
        <f t="shared" si="1"/>
        <v>77.961972220129098</v>
      </c>
      <c r="AR29" s="175">
        <f t="shared" si="1"/>
        <v>59.087245337558024</v>
      </c>
      <c r="AS29" s="175">
        <f t="shared" si="1"/>
        <v>114.65458815179522</v>
      </c>
    </row>
    <row r="30" spans="1:45" s="174" customFormat="1" ht="22.5" customHeight="1">
      <c r="B30" s="34" t="str">
        <f>INDEX($B$7:$B$27,1)&amp;"-"&amp;INDEX($B$7:$B$27,$A$28)</f>
        <v>1995-2015</v>
      </c>
      <c r="C30" s="177">
        <f>AVERAGE(C7:C27)</f>
        <v>94.850162757139501</v>
      </c>
      <c r="D30" s="177">
        <f t="shared" ref="D30:AO30" si="2">AVERAGE(D7:D27)</f>
        <v>75.239851588399304</v>
      </c>
      <c r="E30" s="177">
        <f t="shared" si="2"/>
        <v>93.973244200256175</v>
      </c>
      <c r="F30" s="177">
        <f t="shared" si="2"/>
        <v>96.65004081346494</v>
      </c>
      <c r="G30" s="177">
        <f t="shared" si="2"/>
        <v>89.802350186844365</v>
      </c>
      <c r="H30" s="177">
        <f t="shared" si="2"/>
        <v>80.275481326241831</v>
      </c>
      <c r="I30" s="177">
        <f t="shared" si="2"/>
        <v>87.718666080198147</v>
      </c>
      <c r="J30" s="177">
        <f t="shared" si="2"/>
        <v>101.63045473628424</v>
      </c>
      <c r="K30" s="177">
        <f t="shared" si="2"/>
        <v>103.15621002855335</v>
      </c>
      <c r="L30" s="177">
        <f t="shared" si="2"/>
        <v>82.862042078097716</v>
      </c>
      <c r="M30" s="177">
        <f t="shared" si="2"/>
        <v>103.5075671456423</v>
      </c>
      <c r="N30" s="177">
        <f t="shared" si="2"/>
        <v>100.2905600379072</v>
      </c>
      <c r="O30" s="177">
        <f t="shared" si="2"/>
        <v>106.86546167185406</v>
      </c>
      <c r="P30" s="177">
        <f t="shared" si="2"/>
        <v>96.380037343423481</v>
      </c>
      <c r="Q30" s="177">
        <f t="shared" si="2"/>
        <v>95.159859250153858</v>
      </c>
      <c r="R30" s="177">
        <f t="shared" si="2"/>
        <v>101.60416591279781</v>
      </c>
      <c r="S30" s="177">
        <f t="shared" si="2"/>
        <v>101.4987794031376</v>
      </c>
      <c r="T30" s="177">
        <f t="shared" si="2"/>
        <v>100.9732124519555</v>
      </c>
      <c r="U30" s="177">
        <f t="shared" si="2"/>
        <v>98.557023935145651</v>
      </c>
      <c r="V30" s="177">
        <f t="shared" si="2"/>
        <v>94.453230852610048</v>
      </c>
      <c r="W30" s="177"/>
      <c r="X30" s="177">
        <f t="shared" ref="X30" si="3">AVERAGE(X7:X27)</f>
        <v>95.140380925557821</v>
      </c>
      <c r="Y30" s="177"/>
      <c r="Z30" s="177">
        <f t="shared" ref="Z30" si="4">AVERAGE(Z7:Z27)</f>
        <v>95.683361656237921</v>
      </c>
      <c r="AA30" s="177"/>
      <c r="AB30" s="177"/>
      <c r="AC30" s="177">
        <f t="shared" si="2"/>
        <v>95.191267514827757</v>
      </c>
      <c r="AD30" s="177"/>
      <c r="AE30" s="177">
        <f t="shared" si="2"/>
        <v>94.850162757139501</v>
      </c>
      <c r="AF30" s="177">
        <f t="shared" si="2"/>
        <v>93.453705155422597</v>
      </c>
      <c r="AG30" s="177">
        <f t="shared" si="2"/>
        <v>93.973244200256175</v>
      </c>
      <c r="AH30" s="177">
        <f t="shared" si="2"/>
        <v>80.275481326241831</v>
      </c>
      <c r="AI30" s="177">
        <f t="shared" si="2"/>
        <v>94.636470471400372</v>
      </c>
      <c r="AJ30" s="177">
        <f t="shared" si="2"/>
        <v>82.862042078097716</v>
      </c>
      <c r="AK30" s="177">
        <f t="shared" si="2"/>
        <v>103.5075671456423</v>
      </c>
      <c r="AL30" s="177">
        <f t="shared" si="2"/>
        <v>100.2905600379072</v>
      </c>
      <c r="AM30" s="177">
        <f t="shared" si="2"/>
        <v>104.98022704850834</v>
      </c>
      <c r="AN30" s="177">
        <f t="shared" si="2"/>
        <v>98.068376688016372</v>
      </c>
      <c r="AO30" s="177">
        <f t="shared" si="2"/>
        <v>98.547804573833091</v>
      </c>
      <c r="AP30" s="177"/>
      <c r="AQ30" s="177">
        <f t="shared" ref="AQ30:AS30" si="5">AVERAGE(AQ7:AQ27)</f>
        <v>92.713435310074573</v>
      </c>
      <c r="AR30" s="177">
        <f t="shared" si="5"/>
        <v>87.0936798269409</v>
      </c>
      <c r="AS30" s="177">
        <f t="shared" si="5"/>
        <v>97.292805733771701</v>
      </c>
    </row>
    <row r="31" spans="1:45" ht="22.5" customHeight="1">
      <c r="B31" s="34" t="str">
        <f>INDEX($B$7:$B$27,1)&amp;"-2008"</f>
        <v>1995-2008</v>
      </c>
      <c r="C31" s="177">
        <f ca="1">AVERAGE(OFFSET(C$7,0,0,14,1))</f>
        <v>99.467230443974628</v>
      </c>
      <c r="D31" s="177">
        <f t="shared" ref="D31:AS31" ca="1" si="6">AVERAGE(OFFSET(D$7,0,0,14,1))</f>
        <v>82.661529342027265</v>
      </c>
      <c r="E31" s="177">
        <f t="shared" ca="1" si="6"/>
        <v>99.993696057514384</v>
      </c>
      <c r="F31" s="177">
        <f t="shared" ca="1" si="6"/>
        <v>85.355227378573673</v>
      </c>
      <c r="G31" s="177">
        <f t="shared" ca="1" si="6"/>
        <v>75.737247309891501</v>
      </c>
      <c r="H31" s="177">
        <f t="shared" ca="1" si="6"/>
        <v>88.838870531562449</v>
      </c>
      <c r="I31" s="177">
        <f t="shared" ca="1" si="6"/>
        <v>75.273617655950247</v>
      </c>
      <c r="J31" s="177">
        <f t="shared" ca="1" si="6"/>
        <v>98.952671477896928</v>
      </c>
      <c r="K31" s="177">
        <f t="shared" ca="1" si="6"/>
        <v>102.38431698083956</v>
      </c>
      <c r="L31" s="177">
        <f t="shared" ca="1" si="6"/>
        <v>68.406105740368886</v>
      </c>
      <c r="M31" s="177">
        <f t="shared" ca="1" si="6"/>
        <v>85.080273543260205</v>
      </c>
      <c r="N31" s="177">
        <f t="shared" ca="1" si="6"/>
        <v>90.194959159082458</v>
      </c>
      <c r="O31" s="177">
        <f t="shared" ca="1" si="6"/>
        <v>91.054123119270898</v>
      </c>
      <c r="P31" s="177">
        <f t="shared" ca="1" si="6"/>
        <v>90.270616166487372</v>
      </c>
      <c r="Q31" s="177">
        <f t="shared" ca="1" si="6"/>
        <v>88.150108873023697</v>
      </c>
      <c r="R31" s="177">
        <f t="shared" ca="1" si="6"/>
        <v>91.107564018543172</v>
      </c>
      <c r="S31" s="177">
        <f t="shared" ca="1" si="6"/>
        <v>92.696289007058652</v>
      </c>
      <c r="T31" s="177">
        <f t="shared" ca="1" si="6"/>
        <v>90.356042601883615</v>
      </c>
      <c r="U31" s="177">
        <f t="shared" ca="1" si="6"/>
        <v>94.917968946284105</v>
      </c>
      <c r="V31" s="177">
        <f t="shared" ca="1" si="6"/>
        <v>68.438400709481925</v>
      </c>
      <c r="W31" s="177"/>
      <c r="X31" s="177">
        <f t="shared" ca="1" si="6"/>
        <v>88.707574866497879</v>
      </c>
      <c r="Y31" s="177"/>
      <c r="Z31" s="177">
        <f t="shared" ca="1" si="6"/>
        <v>89.048298659336524</v>
      </c>
      <c r="AA31" s="177"/>
      <c r="AB31" s="177" t="e">
        <f t="shared" ca="1" si="6"/>
        <v>#DIV/0!</v>
      </c>
      <c r="AC31" s="177">
        <f t="shared" ca="1" si="6"/>
        <v>88.739510935754055</v>
      </c>
      <c r="AD31" s="177"/>
      <c r="AE31" s="177">
        <f t="shared" ca="1" si="6"/>
        <v>99.467230443974628</v>
      </c>
      <c r="AF31" s="177">
        <f t="shared" ca="1" si="6"/>
        <v>95.659474301986094</v>
      </c>
      <c r="AG31" s="177">
        <f t="shared" ca="1" si="6"/>
        <v>99.993696057514384</v>
      </c>
      <c r="AH31" s="177">
        <f t="shared" ca="1" si="6"/>
        <v>88.838870531562449</v>
      </c>
      <c r="AI31" s="177">
        <f t="shared" ca="1" si="6"/>
        <v>87.243963720046665</v>
      </c>
      <c r="AJ31" s="177">
        <f t="shared" ca="1" si="6"/>
        <v>68.406105740368886</v>
      </c>
      <c r="AK31" s="177">
        <f t="shared" ca="1" si="6"/>
        <v>85.080273543260205</v>
      </c>
      <c r="AL31" s="177">
        <f t="shared" ca="1" si="6"/>
        <v>90.194959159082458</v>
      </c>
      <c r="AM31" s="177">
        <f t="shared" ca="1" si="6"/>
        <v>90.913251907124078</v>
      </c>
      <c r="AN31" s="177">
        <f t="shared" ca="1" si="6"/>
        <v>89.774364179337539</v>
      </c>
      <c r="AO31" s="177">
        <f t="shared" ca="1" si="6"/>
        <v>88.134007689302834</v>
      </c>
      <c r="AP31" s="177"/>
      <c r="AQ31" s="177">
        <f t="shared" ca="1" si="6"/>
        <v>97.636091585304143</v>
      </c>
      <c r="AR31" s="177">
        <f t="shared" ca="1" si="6"/>
        <v>92.426453309885318</v>
      </c>
      <c r="AS31" s="177">
        <f t="shared" ca="1" si="6"/>
        <v>87.411768975340664</v>
      </c>
    </row>
    <row r="32" spans="1:45" ht="22.5" customHeight="1">
      <c r="B32" s="34" t="str">
        <f>"2009-"&amp;INDEX($B$7:$B$27,$A$28)</f>
        <v>2009-2015</v>
      </c>
      <c r="C32" s="177">
        <f ca="1">AVERAGE(OFFSET(C$21,0,0,$A$28-SUM($A$7:$A$20),1))</f>
        <v>85.616027383469245</v>
      </c>
      <c r="D32" s="177">
        <f t="shared" ref="D32:AS32" ca="1" si="7">AVERAGE(OFFSET(D$21,0,0,$A$28-SUM($A$7:$A$20),1))</f>
        <v>60.396496081143383</v>
      </c>
      <c r="E32" s="177">
        <f t="shared" ca="1" si="7"/>
        <v>81.932340485739786</v>
      </c>
      <c r="F32" s="177">
        <f t="shared" ca="1" si="7"/>
        <v>119.23966768324745</v>
      </c>
      <c r="G32" s="177">
        <f t="shared" ca="1" si="7"/>
        <v>117.93255594075008</v>
      </c>
      <c r="H32" s="177">
        <f t="shared" ca="1" si="7"/>
        <v>63.148702915600573</v>
      </c>
      <c r="I32" s="177">
        <f t="shared" ca="1" si="7"/>
        <v>112.60876292869391</v>
      </c>
      <c r="J32" s="177">
        <f t="shared" ca="1" si="7"/>
        <v>106.98602125305891</v>
      </c>
      <c r="K32" s="177">
        <f t="shared" ca="1" si="7"/>
        <v>104.69999612398094</v>
      </c>
      <c r="L32" s="177">
        <f t="shared" ca="1" si="7"/>
        <v>111.77391475355536</v>
      </c>
      <c r="M32" s="177">
        <f t="shared" ca="1" si="7"/>
        <v>140.36215435040646</v>
      </c>
      <c r="N32" s="177">
        <f t="shared" ca="1" si="7"/>
        <v>120.48176179555665</v>
      </c>
      <c r="O32" s="177">
        <f t="shared" ca="1" si="7"/>
        <v>138.4881387770204</v>
      </c>
      <c r="P32" s="177">
        <f t="shared" ca="1" si="7"/>
        <v>108.5988796972957</v>
      </c>
      <c r="Q32" s="177">
        <f t="shared" ca="1" si="7"/>
        <v>109.17936000441419</v>
      </c>
      <c r="R32" s="177">
        <f t="shared" ca="1" si="7"/>
        <v>122.59736970130712</v>
      </c>
      <c r="S32" s="177">
        <f t="shared" ca="1" si="7"/>
        <v>119.10376019529551</v>
      </c>
      <c r="T32" s="177">
        <f t="shared" ca="1" si="7"/>
        <v>122.20755215209928</v>
      </c>
      <c r="U32" s="177">
        <f t="shared" ca="1" si="7"/>
        <v>105.8351339128687</v>
      </c>
      <c r="V32" s="177">
        <f t="shared" ca="1" si="7"/>
        <v>146.48289113886631</v>
      </c>
      <c r="W32" s="177"/>
      <c r="X32" s="177">
        <f t="shared" ca="1" si="7"/>
        <v>108.00599304367778</v>
      </c>
      <c r="Y32" s="177"/>
      <c r="Z32" s="177">
        <f t="shared" ca="1" si="7"/>
        <v>108.95348765004067</v>
      </c>
      <c r="AA32" s="177"/>
      <c r="AB32" s="177" t="e">
        <f t="shared" ca="1" si="7"/>
        <v>#DIV/0!</v>
      </c>
      <c r="AC32" s="177">
        <f t="shared" ca="1" si="7"/>
        <v>108.09478067297516</v>
      </c>
      <c r="AD32" s="177"/>
      <c r="AE32" s="177">
        <f t="shared" ca="1" si="7"/>
        <v>85.616027383469245</v>
      </c>
      <c r="AF32" s="177">
        <f t="shared" ca="1" si="7"/>
        <v>89.042166862295588</v>
      </c>
      <c r="AG32" s="177">
        <f t="shared" ca="1" si="7"/>
        <v>81.932340485739786</v>
      </c>
      <c r="AH32" s="177">
        <f t="shared" ca="1" si="7"/>
        <v>63.148702915600573</v>
      </c>
      <c r="AI32" s="177">
        <f t="shared" ca="1" si="7"/>
        <v>109.42148397410782</v>
      </c>
      <c r="AJ32" s="177">
        <f t="shared" ca="1" si="7"/>
        <v>111.77391475355536</v>
      </c>
      <c r="AK32" s="177">
        <f t="shared" ca="1" si="7"/>
        <v>140.36215435040646</v>
      </c>
      <c r="AL32" s="177">
        <f t="shared" ca="1" si="7"/>
        <v>120.48176179555665</v>
      </c>
      <c r="AM32" s="177">
        <f t="shared" ca="1" si="7"/>
        <v>133.11417733127684</v>
      </c>
      <c r="AN32" s="177">
        <f t="shared" ca="1" si="7"/>
        <v>114.65640170537404</v>
      </c>
      <c r="AO32" s="177">
        <f t="shared" ca="1" si="7"/>
        <v>119.37539834289355</v>
      </c>
      <c r="AP32" s="177"/>
      <c r="AQ32" s="177">
        <f t="shared" ca="1" si="7"/>
        <v>82.868122759615503</v>
      </c>
      <c r="AR32" s="177">
        <f t="shared" ca="1" si="7"/>
        <v>76.428132861052063</v>
      </c>
      <c r="AS32" s="177">
        <f t="shared" ca="1" si="7"/>
        <v>117.05487925063379</v>
      </c>
    </row>
  </sheetData>
  <pageMargins left="0.7" right="0.7" top="0.75" bottom="0.75" header="0.3" footer="0.3"/>
  <pageSetup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B1:AJ51"/>
  <sheetViews>
    <sheetView topLeftCell="B3" workbookViewId="0">
      <selection activeCell="X57" sqref="X57"/>
    </sheetView>
  </sheetViews>
  <sheetFormatPr defaultColWidth="9.125" defaultRowHeight="12.75"/>
  <cols>
    <col min="1" max="1" width="9.125" style="230"/>
    <col min="2" max="2" width="5.125" style="230" bestFit="1" customWidth="1"/>
    <col min="3" max="3" width="6" style="230" customWidth="1"/>
    <col min="4" max="4" width="6.125" style="230" bestFit="1" customWidth="1"/>
    <col min="5" max="5" width="6" style="230" customWidth="1"/>
    <col min="6" max="8" width="6.125" style="230" bestFit="1" customWidth="1"/>
    <col min="9" max="10" width="5.125" style="230" bestFit="1" customWidth="1"/>
    <col min="11" max="12" width="6.125" style="230" bestFit="1" customWidth="1"/>
    <col min="13" max="13" width="5.125" style="230" bestFit="1" customWidth="1"/>
    <col min="14" max="18" width="6.125" style="230" bestFit="1" customWidth="1"/>
    <col min="19" max="21" width="5.125" style="230" bestFit="1" customWidth="1"/>
    <col min="22" max="22" width="6.125" style="230" bestFit="1" customWidth="1"/>
    <col min="23" max="23" width="5.125" style="230" bestFit="1" customWidth="1"/>
    <col min="24" max="26" width="6.125" style="230" bestFit="1" customWidth="1"/>
    <col min="27" max="31" width="5.125" style="230" bestFit="1" customWidth="1"/>
    <col min="32" max="35" width="6.125" style="230" bestFit="1" customWidth="1"/>
    <col min="36" max="36" width="6.125" style="230" customWidth="1"/>
    <col min="37" max="16384" width="9.125" style="230"/>
  </cols>
  <sheetData>
    <row r="1" spans="2:36" ht="30.75" thickBot="1">
      <c r="B1" s="233" t="s">
        <v>526</v>
      </c>
    </row>
    <row r="2" spans="2:36" ht="13.5" thickTop="1">
      <c r="B2" s="234" t="s">
        <v>529</v>
      </c>
    </row>
    <row r="3" spans="2:36">
      <c r="B3" s="234" t="s">
        <v>528</v>
      </c>
    </row>
    <row r="4" spans="2:36">
      <c r="B4" s="234"/>
    </row>
    <row r="7" spans="2:36" ht="87.75">
      <c r="B7" s="235" t="str">
        <f t="array" ref="B7:AJ28">TRANSPOSE(ES_NA2_1!B6:W40)</f>
        <v/>
      </c>
      <c r="C7" s="236" t="str">
        <v>ΕΕ (28 χώρες)</v>
      </c>
      <c r="D7" s="236" t="str">
        <v>ΕΕ (27 χώρες)</v>
      </c>
      <c r="E7" s="236" t="str">
        <v>ΕΕ (15 χώρες)</v>
      </c>
      <c r="F7" s="236" t="str">
        <v>Ευροχώρος</v>
      </c>
      <c r="G7" s="236" t="str">
        <v>Βέλγιο</v>
      </c>
      <c r="H7" s="236" t="str">
        <v>Βουλγαρία</v>
      </c>
      <c r="I7" s="236" t="str">
        <v>Τσεχία</v>
      </c>
      <c r="J7" s="236" t="str">
        <v>Δανία</v>
      </c>
      <c r="K7" s="236" t="str">
        <v>Γερμανία</v>
      </c>
      <c r="L7" s="236" t="str">
        <v>Εσθονία</v>
      </c>
      <c r="M7" s="236" t="str">
        <v>Ιρλανδία</v>
      </c>
      <c r="N7" s="236" t="str">
        <v>Ελλάδα</v>
      </c>
      <c r="O7" s="236" t="str">
        <v>Ισπανία</v>
      </c>
      <c r="P7" s="236" t="str">
        <v>Γαλλία</v>
      </c>
      <c r="Q7" s="236" t="str">
        <v>Κροατία</v>
      </c>
      <c r="R7" s="236" t="str">
        <v>Ιταλία</v>
      </c>
      <c r="S7" s="236" t="str">
        <v>Κύπρος</v>
      </c>
      <c r="T7" s="236" t="str">
        <v>Λετονία</v>
      </c>
      <c r="U7" s="236" t="str">
        <v>Λιθουανία</v>
      </c>
      <c r="V7" s="236" t="str">
        <v>Λουξεμβούργο</v>
      </c>
      <c r="W7" s="236" t="str">
        <v>Ουγγαρία</v>
      </c>
      <c r="X7" s="236" t="str">
        <v>Μάλτα</v>
      </c>
      <c r="Y7" s="236" t="str">
        <v>Ολλανδία</v>
      </c>
      <c r="Z7" s="236" t="str">
        <v>Αυστρία</v>
      </c>
      <c r="AA7" s="236" t="str">
        <v>Πολωνία</v>
      </c>
      <c r="AB7" s="236" t="str">
        <v>Πορτογαλία</v>
      </c>
      <c r="AC7" s="236" t="str">
        <v>Ρουμανία</v>
      </c>
      <c r="AD7" s="236" t="str">
        <v>Σλοβενία</v>
      </c>
      <c r="AE7" s="236" t="str">
        <v>Σλοβακία</v>
      </c>
      <c r="AF7" s="236" t="str">
        <v>Φινλανδία</v>
      </c>
      <c r="AG7" s="236" t="str">
        <v>Σουηδία</v>
      </c>
      <c r="AH7" s="236" t="str">
        <v>Ηνωμένο Βασίλειο</v>
      </c>
      <c r="AI7" s="236" t="str">
        <v>Ηνωμένες Πολιτείες</v>
      </c>
      <c r="AJ7" s="236" t="str">
        <v>Ιαπωνία</v>
      </c>
    </row>
    <row r="8" spans="2:36">
      <c r="B8" s="231">
        <v>1995</v>
      </c>
      <c r="C8" s="237">
        <v>78.900000000000006</v>
      </c>
      <c r="D8" s="237">
        <v>78.900000000000006</v>
      </c>
      <c r="E8" s="237">
        <v>79.5</v>
      </c>
      <c r="F8" s="237">
        <v>81.7</v>
      </c>
      <c r="G8" s="237">
        <v>80.3</v>
      </c>
      <c r="H8" s="237">
        <v>75.7</v>
      </c>
      <c r="I8" s="237">
        <v>74.7</v>
      </c>
      <c r="J8" s="237">
        <v>81.599999999999994</v>
      </c>
      <c r="K8" s="237">
        <v>88.5</v>
      </c>
      <c r="L8" s="237">
        <v>51.2</v>
      </c>
      <c r="M8" s="237">
        <v>48.3</v>
      </c>
      <c r="N8" s="237">
        <v>69.2</v>
      </c>
      <c r="O8" s="237">
        <v>69.599999999999994</v>
      </c>
      <c r="P8" s="237">
        <v>80.8</v>
      </c>
      <c r="Q8" s="237">
        <v>68</v>
      </c>
      <c r="R8" s="237">
        <v>86.6</v>
      </c>
      <c r="S8" s="237">
        <v>70.900000000000006</v>
      </c>
      <c r="T8" s="237">
        <v>51.7</v>
      </c>
      <c r="U8" s="237">
        <v>54.7</v>
      </c>
      <c r="V8" s="237">
        <v>62.3</v>
      </c>
      <c r="W8" s="237">
        <v>70.5</v>
      </c>
      <c r="X8" s="237" t="str">
        <v>:</v>
      </c>
      <c r="Y8" s="237">
        <v>76.8</v>
      </c>
      <c r="Z8" s="237">
        <v>78.8</v>
      </c>
      <c r="AA8" s="237">
        <v>66</v>
      </c>
      <c r="AB8" s="237">
        <v>78</v>
      </c>
      <c r="AC8" s="237">
        <v>32.1</v>
      </c>
      <c r="AD8" s="237">
        <v>67.7</v>
      </c>
      <c r="AE8" s="237">
        <v>66.599999999999994</v>
      </c>
      <c r="AF8" s="237">
        <v>69.5</v>
      </c>
      <c r="AG8" s="237">
        <v>73.7</v>
      </c>
      <c r="AH8" s="237">
        <v>71.900000000000006</v>
      </c>
      <c r="AI8" s="237">
        <v>71.5</v>
      </c>
      <c r="AJ8" s="534">
        <v>90.4</v>
      </c>
    </row>
    <row r="9" spans="2:36">
      <c r="B9" s="231">
        <v>1996</v>
      </c>
      <c r="C9" s="237">
        <v>80.400000000000006</v>
      </c>
      <c r="D9" s="237">
        <v>80.400000000000006</v>
      </c>
      <c r="E9" s="237">
        <v>80.900000000000006</v>
      </c>
      <c r="F9" s="237">
        <v>82.9</v>
      </c>
      <c r="G9" s="237">
        <v>81.400000000000006</v>
      </c>
      <c r="H9" s="237">
        <v>68.900000000000006</v>
      </c>
      <c r="I9" s="237">
        <v>78.099999999999994</v>
      </c>
      <c r="J9" s="237">
        <v>83.9</v>
      </c>
      <c r="K9" s="237">
        <v>89.2</v>
      </c>
      <c r="L9" s="237">
        <v>54.2</v>
      </c>
      <c r="M9" s="237">
        <v>52.9</v>
      </c>
      <c r="N9" s="237">
        <v>70.900000000000006</v>
      </c>
      <c r="O9" s="237">
        <v>71.3</v>
      </c>
      <c r="P9" s="237">
        <v>81.599999999999994</v>
      </c>
      <c r="Q9" s="237">
        <v>72.099999999999994</v>
      </c>
      <c r="R9" s="237">
        <v>87.6</v>
      </c>
      <c r="S9" s="237">
        <v>72.2</v>
      </c>
      <c r="T9" s="237">
        <v>53.7</v>
      </c>
      <c r="U9" s="237">
        <v>57.6</v>
      </c>
      <c r="V9" s="237">
        <v>63.3</v>
      </c>
      <c r="W9" s="237">
        <v>70.599999999999994</v>
      </c>
      <c r="X9" s="237" t="str">
        <v>:</v>
      </c>
      <c r="Y9" s="237">
        <v>79.400000000000006</v>
      </c>
      <c r="Z9" s="237">
        <v>80.7</v>
      </c>
      <c r="AA9" s="237">
        <v>70.099999999999994</v>
      </c>
      <c r="AB9" s="237">
        <v>80.8</v>
      </c>
      <c r="AC9" s="237">
        <v>79.7</v>
      </c>
      <c r="AD9" s="237">
        <v>70.2</v>
      </c>
      <c r="AE9" s="237">
        <v>71.2</v>
      </c>
      <c r="AF9" s="237">
        <v>71.900000000000006</v>
      </c>
      <c r="AG9" s="237">
        <v>74.8</v>
      </c>
      <c r="AH9" s="237">
        <v>74.400000000000006</v>
      </c>
      <c r="AI9" s="237">
        <v>74.2</v>
      </c>
      <c r="AJ9" s="534">
        <v>92.7</v>
      </c>
    </row>
    <row r="10" spans="2:36">
      <c r="B10" s="231">
        <v>1997</v>
      </c>
      <c r="C10" s="237">
        <v>82.7</v>
      </c>
      <c r="D10" s="237">
        <v>82.7</v>
      </c>
      <c r="E10" s="237">
        <v>83.2</v>
      </c>
      <c r="F10" s="237">
        <v>85</v>
      </c>
      <c r="G10" s="237">
        <v>84.4</v>
      </c>
      <c r="H10" s="237">
        <v>67.8</v>
      </c>
      <c r="I10" s="237">
        <v>77.400000000000006</v>
      </c>
      <c r="J10" s="237">
        <v>86.6</v>
      </c>
      <c r="K10" s="237">
        <v>90.8</v>
      </c>
      <c r="L10" s="237">
        <v>60.5</v>
      </c>
      <c r="M10" s="237">
        <v>58.9</v>
      </c>
      <c r="N10" s="237">
        <v>73.5</v>
      </c>
      <c r="O10" s="237">
        <v>74.099999999999994</v>
      </c>
      <c r="P10" s="237">
        <v>83.4</v>
      </c>
      <c r="Q10" s="237">
        <v>76.8</v>
      </c>
      <c r="R10" s="237">
        <v>89.3</v>
      </c>
      <c r="S10" s="237">
        <v>73.900000000000006</v>
      </c>
      <c r="T10" s="237">
        <v>58.9</v>
      </c>
      <c r="U10" s="237">
        <v>62.3</v>
      </c>
      <c r="V10" s="237">
        <v>67</v>
      </c>
      <c r="W10" s="237">
        <v>72.8</v>
      </c>
      <c r="X10" s="237" t="str">
        <v>:</v>
      </c>
      <c r="Y10" s="237">
        <v>82.8</v>
      </c>
      <c r="Z10" s="237">
        <v>82.6</v>
      </c>
      <c r="AA10" s="237">
        <v>75.099999999999994</v>
      </c>
      <c r="AB10" s="237">
        <v>84.4</v>
      </c>
      <c r="AC10" s="237">
        <v>75.8</v>
      </c>
      <c r="AD10" s="237">
        <v>73.599999999999994</v>
      </c>
      <c r="AE10" s="237">
        <v>74.400000000000006</v>
      </c>
      <c r="AF10" s="237">
        <v>76.400000000000006</v>
      </c>
      <c r="AG10" s="237">
        <v>76.900000000000006</v>
      </c>
      <c r="AH10" s="237">
        <v>77.7</v>
      </c>
      <c r="AI10" s="237">
        <v>77.5</v>
      </c>
      <c r="AJ10" s="534">
        <v>94.2</v>
      </c>
    </row>
    <row r="11" spans="2:36">
      <c r="B11" s="231">
        <v>1998</v>
      </c>
      <c r="C11" s="237">
        <v>85.1</v>
      </c>
      <c r="D11" s="237">
        <v>85.1</v>
      </c>
      <c r="E11" s="237">
        <v>85.6</v>
      </c>
      <c r="F11" s="237">
        <v>87.3</v>
      </c>
      <c r="G11" s="237">
        <v>86.1</v>
      </c>
      <c r="H11" s="237">
        <v>71</v>
      </c>
      <c r="I11" s="237">
        <v>77.3</v>
      </c>
      <c r="J11" s="237">
        <v>88.5</v>
      </c>
      <c r="K11" s="237">
        <v>92.5</v>
      </c>
      <c r="L11" s="237">
        <v>64.7</v>
      </c>
      <c r="M11" s="237">
        <v>64.2</v>
      </c>
      <c r="N11" s="237">
        <v>75.900000000000006</v>
      </c>
      <c r="O11" s="237">
        <v>77.400000000000006</v>
      </c>
      <c r="P11" s="237">
        <v>86.2</v>
      </c>
      <c r="Q11" s="237">
        <v>78.3</v>
      </c>
      <c r="R11" s="237">
        <v>90.6</v>
      </c>
      <c r="S11" s="237">
        <v>77.5</v>
      </c>
      <c r="T11" s="237">
        <v>62.2</v>
      </c>
      <c r="U11" s="237">
        <v>67</v>
      </c>
      <c r="V11" s="237">
        <v>71.400000000000006</v>
      </c>
      <c r="W11" s="237">
        <v>75.8</v>
      </c>
      <c r="X11" s="237" t="str">
        <v>:</v>
      </c>
      <c r="Y11" s="237">
        <v>86.1</v>
      </c>
      <c r="Z11" s="237">
        <v>85.7</v>
      </c>
      <c r="AA11" s="237">
        <v>78.8</v>
      </c>
      <c r="AB11" s="237">
        <v>88.7</v>
      </c>
      <c r="AC11" s="237">
        <v>74.2</v>
      </c>
      <c r="AD11" s="237">
        <v>76.2</v>
      </c>
      <c r="AE11" s="237">
        <v>77.599999999999994</v>
      </c>
      <c r="AF11" s="237">
        <v>80.2</v>
      </c>
      <c r="AG11" s="237">
        <v>80.099999999999994</v>
      </c>
      <c r="AH11" s="237">
        <v>80.400000000000006</v>
      </c>
      <c r="AI11" s="237">
        <v>81</v>
      </c>
      <c r="AJ11" s="534">
        <v>92.3</v>
      </c>
    </row>
    <row r="12" spans="2:36">
      <c r="B12" s="231">
        <v>1999</v>
      </c>
      <c r="C12" s="237">
        <v>87.6</v>
      </c>
      <c r="D12" s="237">
        <v>87.6</v>
      </c>
      <c r="E12" s="237">
        <v>88.2</v>
      </c>
      <c r="F12" s="237">
        <v>89.8</v>
      </c>
      <c r="G12" s="237">
        <v>89.1</v>
      </c>
      <c r="H12" s="237">
        <v>72.400000000000006</v>
      </c>
      <c r="I12" s="237">
        <v>78.599999999999994</v>
      </c>
      <c r="J12" s="237">
        <v>90.8</v>
      </c>
      <c r="K12" s="237">
        <v>94.2</v>
      </c>
      <c r="L12" s="237">
        <v>64.5</v>
      </c>
      <c r="M12" s="237">
        <v>71.2</v>
      </c>
      <c r="N12" s="237">
        <v>78.5</v>
      </c>
      <c r="O12" s="237">
        <v>81.099999999999994</v>
      </c>
      <c r="P12" s="237">
        <v>89.1</v>
      </c>
      <c r="Q12" s="237">
        <v>77.5</v>
      </c>
      <c r="R12" s="237">
        <v>91.9</v>
      </c>
      <c r="S12" s="237">
        <v>81.3</v>
      </c>
      <c r="T12" s="237">
        <v>64</v>
      </c>
      <c r="U12" s="237">
        <v>66.3</v>
      </c>
      <c r="V12" s="237">
        <v>77.400000000000006</v>
      </c>
      <c r="W12" s="237">
        <v>78.2</v>
      </c>
      <c r="X12" s="237" t="str">
        <v>:</v>
      </c>
      <c r="Y12" s="237">
        <v>90.1</v>
      </c>
      <c r="Z12" s="237">
        <v>88.8</v>
      </c>
      <c r="AA12" s="237">
        <v>82.4</v>
      </c>
      <c r="AB12" s="237">
        <v>92.3</v>
      </c>
      <c r="AC12" s="237">
        <v>73.900000000000006</v>
      </c>
      <c r="AD12" s="237">
        <v>80.3</v>
      </c>
      <c r="AE12" s="237">
        <v>77.599999999999994</v>
      </c>
      <c r="AF12" s="237">
        <v>83.4</v>
      </c>
      <c r="AG12" s="237">
        <v>83.8</v>
      </c>
      <c r="AH12" s="237">
        <v>82.8</v>
      </c>
      <c r="AI12" s="237">
        <v>84.8</v>
      </c>
      <c r="AJ12" s="534">
        <v>92.2</v>
      </c>
    </row>
    <row r="13" spans="2:36">
      <c r="B13" s="231">
        <v>2000</v>
      </c>
      <c r="C13" s="237">
        <v>91</v>
      </c>
      <c r="D13" s="237">
        <v>91</v>
      </c>
      <c r="E13" s="237">
        <v>91.6</v>
      </c>
      <c r="F13" s="237">
        <v>93.2</v>
      </c>
      <c r="G13" s="237">
        <v>92.4</v>
      </c>
      <c r="H13" s="237">
        <v>76.599999999999994</v>
      </c>
      <c r="I13" s="237">
        <v>81.8</v>
      </c>
      <c r="J13" s="237">
        <v>94</v>
      </c>
      <c r="K13" s="237">
        <v>97.1</v>
      </c>
      <c r="L13" s="237">
        <v>70.900000000000006</v>
      </c>
      <c r="M13" s="237">
        <v>78.8</v>
      </c>
      <c r="N13" s="237">
        <v>82</v>
      </c>
      <c r="O13" s="237">
        <v>85.2</v>
      </c>
      <c r="P13" s="237">
        <v>92.3</v>
      </c>
      <c r="Q13" s="237">
        <v>80.400000000000006</v>
      </c>
      <c r="R13" s="237">
        <v>95.2</v>
      </c>
      <c r="S13" s="237">
        <v>85.4</v>
      </c>
      <c r="T13" s="237">
        <v>67.400000000000006</v>
      </c>
      <c r="U13" s="237">
        <v>68.7</v>
      </c>
      <c r="V13" s="237">
        <v>83.9</v>
      </c>
      <c r="W13" s="237">
        <v>81.5</v>
      </c>
      <c r="X13" s="237">
        <v>93.8</v>
      </c>
      <c r="Y13" s="237">
        <v>93.7</v>
      </c>
      <c r="Z13" s="237">
        <v>92</v>
      </c>
      <c r="AA13" s="237">
        <v>85.9</v>
      </c>
      <c r="AB13" s="237">
        <v>96</v>
      </c>
      <c r="AC13" s="237">
        <v>75.7</v>
      </c>
      <c r="AD13" s="237">
        <v>83.7</v>
      </c>
      <c r="AE13" s="237">
        <v>78.7</v>
      </c>
      <c r="AF13" s="237">
        <v>87.8</v>
      </c>
      <c r="AG13" s="237">
        <v>87.6</v>
      </c>
      <c r="AH13" s="237">
        <v>86.4</v>
      </c>
      <c r="AI13" s="237">
        <v>88.2</v>
      </c>
      <c r="AJ13" s="534">
        <v>94.2</v>
      </c>
    </row>
    <row r="14" spans="2:36">
      <c r="B14" s="231">
        <v>2001</v>
      </c>
      <c r="C14" s="237">
        <v>92.8</v>
      </c>
      <c r="D14" s="237">
        <v>92.9</v>
      </c>
      <c r="E14" s="237">
        <v>93.4</v>
      </c>
      <c r="F14" s="237">
        <v>94.8</v>
      </c>
      <c r="G14" s="237">
        <v>93.1</v>
      </c>
      <c r="H14" s="237">
        <v>79.8</v>
      </c>
      <c r="I14" s="237">
        <v>84.4</v>
      </c>
      <c r="J14" s="237">
        <v>94.6</v>
      </c>
      <c r="K14" s="237">
        <v>98.5</v>
      </c>
      <c r="L14" s="237">
        <v>75.3</v>
      </c>
      <c r="M14" s="237">
        <v>82.7</v>
      </c>
      <c r="N14" s="237">
        <v>85.5</v>
      </c>
      <c r="O14" s="237">
        <v>88.3</v>
      </c>
      <c r="P14" s="237">
        <v>94</v>
      </c>
      <c r="Q14" s="237">
        <v>83.3</v>
      </c>
      <c r="R14" s="237">
        <v>97</v>
      </c>
      <c r="S14" s="237">
        <v>88.8</v>
      </c>
      <c r="T14" s="237">
        <v>72.400000000000006</v>
      </c>
      <c r="U14" s="237">
        <v>73.3</v>
      </c>
      <c r="V14" s="237">
        <v>86</v>
      </c>
      <c r="W14" s="237">
        <v>84.6</v>
      </c>
      <c r="X14" s="237">
        <v>93.8</v>
      </c>
      <c r="Y14" s="237">
        <v>95.5</v>
      </c>
      <c r="Z14" s="237">
        <v>92.8</v>
      </c>
      <c r="AA14" s="237">
        <v>86.9</v>
      </c>
      <c r="AB14" s="237">
        <v>97.9</v>
      </c>
      <c r="AC14" s="237">
        <v>80</v>
      </c>
      <c r="AD14" s="237">
        <v>86.2</v>
      </c>
      <c r="AE14" s="237">
        <v>81.400000000000006</v>
      </c>
      <c r="AF14" s="237">
        <v>89.8</v>
      </c>
      <c r="AG14" s="237">
        <v>88.7</v>
      </c>
      <c r="AH14" s="237">
        <v>88.3</v>
      </c>
      <c r="AI14" s="237">
        <v>89.1</v>
      </c>
      <c r="AJ14" s="534">
        <v>94.6</v>
      </c>
    </row>
    <row r="15" spans="2:36">
      <c r="B15" s="231">
        <v>2002</v>
      </c>
      <c r="C15" s="237">
        <v>94</v>
      </c>
      <c r="D15" s="237">
        <v>94</v>
      </c>
      <c r="E15" s="237">
        <v>94.5</v>
      </c>
      <c r="F15" s="237">
        <v>95.6</v>
      </c>
      <c r="G15" s="237">
        <v>94.4</v>
      </c>
      <c r="H15" s="237">
        <v>83.5</v>
      </c>
      <c r="I15" s="237">
        <v>86.2</v>
      </c>
      <c r="J15" s="237">
        <v>95.1</v>
      </c>
      <c r="K15" s="237">
        <v>98.6</v>
      </c>
      <c r="L15" s="237">
        <v>80</v>
      </c>
      <c r="M15" s="237">
        <v>87.2</v>
      </c>
      <c r="N15" s="237">
        <v>88.4</v>
      </c>
      <c r="O15" s="237">
        <v>90.7</v>
      </c>
      <c r="P15" s="237">
        <v>94.9</v>
      </c>
      <c r="Q15" s="237">
        <v>87.4</v>
      </c>
      <c r="R15" s="237">
        <v>97.4</v>
      </c>
      <c r="S15" s="237">
        <v>90.7</v>
      </c>
      <c r="T15" s="237">
        <v>77.5</v>
      </c>
      <c r="U15" s="237">
        <v>78.400000000000006</v>
      </c>
      <c r="V15" s="237">
        <v>89.5</v>
      </c>
      <c r="W15" s="237">
        <v>88.4</v>
      </c>
      <c r="X15" s="237">
        <v>96.1</v>
      </c>
      <c r="Y15" s="237">
        <v>95.5</v>
      </c>
      <c r="Z15" s="237">
        <v>94.4</v>
      </c>
      <c r="AA15" s="237">
        <v>88.2</v>
      </c>
      <c r="AB15" s="237">
        <v>98.6</v>
      </c>
      <c r="AC15" s="237">
        <v>84.1</v>
      </c>
      <c r="AD15" s="237">
        <v>89.5</v>
      </c>
      <c r="AE15" s="237">
        <v>85.2</v>
      </c>
      <c r="AF15" s="237">
        <v>91.5</v>
      </c>
      <c r="AG15" s="237">
        <v>90.9</v>
      </c>
      <c r="AH15" s="237">
        <v>90.3</v>
      </c>
      <c r="AI15" s="237">
        <v>90.7</v>
      </c>
      <c r="AJ15" s="534">
        <v>94.8</v>
      </c>
    </row>
    <row r="16" spans="2:36">
      <c r="B16" s="231">
        <v>2003</v>
      </c>
      <c r="C16" s="237">
        <v>95.4</v>
      </c>
      <c r="D16" s="237">
        <v>95.4</v>
      </c>
      <c r="E16" s="237">
        <v>95.7</v>
      </c>
      <c r="F16" s="237">
        <v>96.3</v>
      </c>
      <c r="G16" s="237">
        <v>95.2</v>
      </c>
      <c r="H16" s="237">
        <v>88.1</v>
      </c>
      <c r="I16" s="237">
        <v>89.4</v>
      </c>
      <c r="J16" s="237">
        <v>95.4</v>
      </c>
      <c r="K16" s="237">
        <v>98.2</v>
      </c>
      <c r="L16" s="237">
        <v>86.5</v>
      </c>
      <c r="M16" s="237">
        <v>90.5</v>
      </c>
      <c r="N16" s="237">
        <v>93.7</v>
      </c>
      <c r="O16" s="237">
        <v>93.5</v>
      </c>
      <c r="P16" s="237">
        <v>95.8</v>
      </c>
      <c r="Q16" s="237">
        <v>92.1</v>
      </c>
      <c r="R16" s="237">
        <v>97.4</v>
      </c>
      <c r="S16" s="237">
        <v>92.4</v>
      </c>
      <c r="T16" s="237">
        <v>83.5</v>
      </c>
      <c r="U16" s="237">
        <v>86.4</v>
      </c>
      <c r="V16" s="237">
        <v>91</v>
      </c>
      <c r="W16" s="237">
        <v>91.8</v>
      </c>
      <c r="X16" s="237">
        <v>96.8</v>
      </c>
      <c r="Y16" s="237">
        <v>95.9</v>
      </c>
      <c r="Z16" s="237">
        <v>95.2</v>
      </c>
      <c r="AA16" s="237">
        <v>91.6</v>
      </c>
      <c r="AB16" s="237">
        <v>97.7</v>
      </c>
      <c r="AC16" s="237">
        <v>88.5</v>
      </c>
      <c r="AD16" s="237">
        <v>92.1</v>
      </c>
      <c r="AE16" s="237">
        <v>89.2</v>
      </c>
      <c r="AF16" s="237">
        <v>93.3</v>
      </c>
      <c r="AG16" s="237">
        <v>93</v>
      </c>
      <c r="AH16" s="237">
        <v>93.9</v>
      </c>
      <c r="AI16" s="237">
        <v>93.2</v>
      </c>
      <c r="AJ16" s="534">
        <v>96.4</v>
      </c>
    </row>
    <row r="17" spans="2:36">
      <c r="B17" s="231">
        <v>2004</v>
      </c>
      <c r="C17" s="237">
        <v>97.9</v>
      </c>
      <c r="D17" s="237">
        <v>97.9</v>
      </c>
      <c r="E17" s="237">
        <v>98</v>
      </c>
      <c r="F17" s="237">
        <v>98.4</v>
      </c>
      <c r="G17" s="237">
        <v>98.3</v>
      </c>
      <c r="H17" s="237">
        <v>94</v>
      </c>
      <c r="I17" s="237">
        <v>93.7</v>
      </c>
      <c r="J17" s="237">
        <v>97.6</v>
      </c>
      <c r="K17" s="237">
        <v>99.3</v>
      </c>
      <c r="L17" s="237">
        <v>91.8</v>
      </c>
      <c r="M17" s="237">
        <v>94.3</v>
      </c>
      <c r="N17" s="237">
        <v>97.8</v>
      </c>
      <c r="O17" s="237">
        <v>96.5</v>
      </c>
      <c r="P17" s="237">
        <v>98.2</v>
      </c>
      <c r="Q17" s="237">
        <v>95.9</v>
      </c>
      <c r="R17" s="237">
        <v>99.1</v>
      </c>
      <c r="S17" s="237">
        <v>96.3</v>
      </c>
      <c r="T17" s="237">
        <v>90.8</v>
      </c>
      <c r="U17" s="237">
        <v>92.8</v>
      </c>
      <c r="V17" s="237">
        <v>95</v>
      </c>
      <c r="W17" s="237">
        <v>96.2</v>
      </c>
      <c r="X17" s="237">
        <v>96.5</v>
      </c>
      <c r="Y17" s="237">
        <v>98</v>
      </c>
      <c r="Z17" s="237">
        <v>97.7</v>
      </c>
      <c r="AA17" s="237">
        <v>96.5</v>
      </c>
      <c r="AB17" s="237">
        <v>99.2</v>
      </c>
      <c r="AC17" s="237">
        <v>96</v>
      </c>
      <c r="AD17" s="237">
        <v>96.1</v>
      </c>
      <c r="AE17" s="237">
        <v>93.8</v>
      </c>
      <c r="AF17" s="237">
        <v>97.2</v>
      </c>
      <c r="AG17" s="237">
        <v>96.9</v>
      </c>
      <c r="AH17" s="237">
        <v>96.9</v>
      </c>
      <c r="AI17" s="237">
        <v>96.8</v>
      </c>
      <c r="AJ17" s="534">
        <v>98.7</v>
      </c>
    </row>
    <row r="18" spans="2:36">
      <c r="B18" s="231">
        <v>2005</v>
      </c>
      <c r="C18" s="237">
        <v>100</v>
      </c>
      <c r="D18" s="237">
        <v>100</v>
      </c>
      <c r="E18" s="237">
        <v>100</v>
      </c>
      <c r="F18" s="237">
        <v>100</v>
      </c>
      <c r="G18" s="237">
        <v>100</v>
      </c>
      <c r="H18" s="237">
        <v>100</v>
      </c>
      <c r="I18" s="237">
        <v>100</v>
      </c>
      <c r="J18" s="237">
        <v>100</v>
      </c>
      <c r="K18" s="237">
        <v>100</v>
      </c>
      <c r="L18" s="237">
        <v>100</v>
      </c>
      <c r="M18" s="237">
        <v>100</v>
      </c>
      <c r="N18" s="237">
        <v>100</v>
      </c>
      <c r="O18" s="237">
        <v>100</v>
      </c>
      <c r="P18" s="237">
        <v>100</v>
      </c>
      <c r="Q18" s="237">
        <v>100</v>
      </c>
      <c r="R18" s="237">
        <v>100</v>
      </c>
      <c r="S18" s="237">
        <v>100</v>
      </c>
      <c r="T18" s="237">
        <v>100</v>
      </c>
      <c r="U18" s="237">
        <v>100</v>
      </c>
      <c r="V18" s="237">
        <v>100</v>
      </c>
      <c r="W18" s="237">
        <v>100</v>
      </c>
      <c r="X18" s="237">
        <v>100</v>
      </c>
      <c r="Y18" s="237">
        <v>100</v>
      </c>
      <c r="Z18" s="237">
        <v>100</v>
      </c>
      <c r="AA18" s="237">
        <v>100</v>
      </c>
      <c r="AB18" s="237">
        <v>100</v>
      </c>
      <c r="AC18" s="237">
        <v>100</v>
      </c>
      <c r="AD18" s="237">
        <v>100</v>
      </c>
      <c r="AE18" s="237">
        <v>100</v>
      </c>
      <c r="AF18" s="237">
        <v>100</v>
      </c>
      <c r="AG18" s="237">
        <v>100</v>
      </c>
      <c r="AH18" s="237">
        <v>100</v>
      </c>
      <c r="AI18" s="237">
        <v>100</v>
      </c>
      <c r="AJ18" s="534">
        <v>100</v>
      </c>
    </row>
    <row r="19" spans="2:36">
      <c r="B19" s="231">
        <v>2006</v>
      </c>
      <c r="C19" s="237">
        <v>103.4</v>
      </c>
      <c r="D19" s="237">
        <v>103.4</v>
      </c>
      <c r="E19" s="237">
        <v>103.2</v>
      </c>
      <c r="F19" s="237">
        <v>103.2</v>
      </c>
      <c r="G19" s="237">
        <v>102.7</v>
      </c>
      <c r="H19" s="237">
        <v>106.5</v>
      </c>
      <c r="I19" s="237">
        <v>107</v>
      </c>
      <c r="J19" s="237">
        <v>103.4</v>
      </c>
      <c r="K19" s="237">
        <v>103.7</v>
      </c>
      <c r="L19" s="237">
        <v>110.2</v>
      </c>
      <c r="M19" s="237">
        <v>105.5</v>
      </c>
      <c r="N19" s="237">
        <v>105.5</v>
      </c>
      <c r="O19" s="237">
        <v>104.1</v>
      </c>
      <c r="P19" s="237">
        <v>102.5</v>
      </c>
      <c r="Q19" s="237">
        <v>104.9</v>
      </c>
      <c r="R19" s="237">
        <v>102.2</v>
      </c>
      <c r="S19" s="237">
        <v>104.1</v>
      </c>
      <c r="T19" s="237">
        <v>111</v>
      </c>
      <c r="U19" s="237">
        <v>107.8</v>
      </c>
      <c r="V19" s="237">
        <v>104.9</v>
      </c>
      <c r="W19" s="237">
        <v>103.9</v>
      </c>
      <c r="X19" s="237">
        <v>102.6</v>
      </c>
      <c r="Y19" s="237">
        <v>103.4</v>
      </c>
      <c r="Z19" s="237">
        <v>103.7</v>
      </c>
      <c r="AA19" s="237">
        <v>106.2</v>
      </c>
      <c r="AB19" s="237">
        <v>101.4</v>
      </c>
      <c r="AC19" s="237">
        <v>107.9</v>
      </c>
      <c r="AD19" s="237">
        <v>105.8</v>
      </c>
      <c r="AE19" s="237">
        <v>108.3</v>
      </c>
      <c r="AF19" s="237">
        <v>104.4</v>
      </c>
      <c r="AG19" s="237">
        <v>104.3</v>
      </c>
      <c r="AH19" s="237">
        <v>102.8</v>
      </c>
      <c r="AI19" s="237">
        <v>102.7</v>
      </c>
      <c r="AJ19" s="534">
        <v>101.7</v>
      </c>
    </row>
    <row r="20" spans="2:36">
      <c r="B20" s="231">
        <v>2007</v>
      </c>
      <c r="C20" s="237">
        <v>106.7</v>
      </c>
      <c r="D20" s="237">
        <v>106.7</v>
      </c>
      <c r="E20" s="237">
        <v>106.3</v>
      </c>
      <c r="F20" s="237">
        <v>106.2</v>
      </c>
      <c r="G20" s="237">
        <v>105.6</v>
      </c>
      <c r="H20" s="237">
        <v>113.4</v>
      </c>
      <c r="I20" s="237">
        <v>113.2</v>
      </c>
      <c r="J20" s="237">
        <v>105</v>
      </c>
      <c r="K20" s="237">
        <v>107.1</v>
      </c>
      <c r="L20" s="237">
        <v>118.2</v>
      </c>
      <c r="M20" s="237">
        <v>110.7</v>
      </c>
      <c r="N20" s="237">
        <v>109.2</v>
      </c>
      <c r="O20" s="237">
        <v>107.7</v>
      </c>
      <c r="P20" s="237">
        <v>104.8</v>
      </c>
      <c r="Q20" s="237">
        <v>110.2</v>
      </c>
      <c r="R20" s="237">
        <v>103.9</v>
      </c>
      <c r="S20" s="237">
        <v>109.4</v>
      </c>
      <c r="T20" s="237">
        <v>122.1</v>
      </c>
      <c r="U20" s="237">
        <v>118.4</v>
      </c>
      <c r="V20" s="237">
        <v>111.8</v>
      </c>
      <c r="W20" s="237">
        <v>104</v>
      </c>
      <c r="X20" s="237">
        <v>106.8</v>
      </c>
      <c r="Y20" s="237">
        <v>107.4</v>
      </c>
      <c r="Z20" s="237">
        <v>107.5</v>
      </c>
      <c r="AA20" s="237">
        <v>113.4</v>
      </c>
      <c r="AB20" s="237">
        <v>103.8</v>
      </c>
      <c r="AC20" s="237">
        <v>114.7</v>
      </c>
      <c r="AD20" s="237">
        <v>113.2</v>
      </c>
      <c r="AE20" s="237">
        <v>119.7</v>
      </c>
      <c r="AF20" s="237">
        <v>110</v>
      </c>
      <c r="AG20" s="237">
        <v>107.8</v>
      </c>
      <c r="AH20" s="237">
        <v>106.3</v>
      </c>
      <c r="AI20" s="237">
        <v>104.5</v>
      </c>
      <c r="AJ20" s="534">
        <v>103.9</v>
      </c>
    </row>
    <row r="21" spans="2:36">
      <c r="B21" s="231">
        <v>2008</v>
      </c>
      <c r="C21" s="237">
        <v>107.1</v>
      </c>
      <c r="D21" s="237">
        <v>107.1</v>
      </c>
      <c r="E21" s="237">
        <v>106.3</v>
      </c>
      <c r="F21" s="237">
        <v>106.6</v>
      </c>
      <c r="G21" s="237">
        <v>106.7</v>
      </c>
      <c r="H21" s="237">
        <v>120.4</v>
      </c>
      <c r="I21" s="237">
        <v>116.7</v>
      </c>
      <c r="J21" s="237">
        <v>104.2</v>
      </c>
      <c r="K21" s="237">
        <v>108.3</v>
      </c>
      <c r="L21" s="237">
        <v>113.3</v>
      </c>
      <c r="M21" s="237">
        <v>108.4</v>
      </c>
      <c r="N21" s="237">
        <v>109</v>
      </c>
      <c r="O21" s="237">
        <v>108.7</v>
      </c>
      <c r="P21" s="237">
        <v>104.7</v>
      </c>
      <c r="Q21" s="237">
        <v>112.5</v>
      </c>
      <c r="R21" s="237">
        <v>102.7</v>
      </c>
      <c r="S21" s="237">
        <v>113.4</v>
      </c>
      <c r="T21" s="237">
        <v>118.7</v>
      </c>
      <c r="U21" s="237">
        <v>121.8</v>
      </c>
      <c r="V21" s="237">
        <v>111</v>
      </c>
      <c r="W21" s="237">
        <v>104.9</v>
      </c>
      <c r="X21" s="237">
        <v>110.9</v>
      </c>
      <c r="Y21" s="237">
        <v>109.4</v>
      </c>
      <c r="Z21" s="237">
        <v>109.1</v>
      </c>
      <c r="AA21" s="237">
        <v>119.3</v>
      </c>
      <c r="AB21" s="237">
        <v>103.8</v>
      </c>
      <c r="AC21" s="237">
        <v>123.1</v>
      </c>
      <c r="AD21" s="237">
        <v>117</v>
      </c>
      <c r="AE21" s="237">
        <v>126.6</v>
      </c>
      <c r="AF21" s="237">
        <v>110.3</v>
      </c>
      <c r="AG21" s="237">
        <v>107.1</v>
      </c>
      <c r="AH21" s="237">
        <v>105.5</v>
      </c>
      <c r="AI21" s="237">
        <v>104.2</v>
      </c>
      <c r="AJ21" s="534">
        <v>102.8</v>
      </c>
    </row>
    <row r="22" spans="2:36">
      <c r="B22" s="231">
        <v>2009</v>
      </c>
      <c r="C22" s="237">
        <v>102.3</v>
      </c>
      <c r="D22" s="237">
        <v>102.2</v>
      </c>
      <c r="E22" s="237">
        <v>101.5</v>
      </c>
      <c r="F22" s="237">
        <v>102</v>
      </c>
      <c r="G22" s="237">
        <v>103.7</v>
      </c>
      <c r="H22" s="237">
        <v>113.8</v>
      </c>
      <c r="I22" s="237">
        <v>111.4</v>
      </c>
      <c r="J22" s="237">
        <v>98.3</v>
      </c>
      <c r="K22" s="237">
        <v>102.7</v>
      </c>
      <c r="L22" s="237">
        <v>97.4</v>
      </c>
      <c r="M22" s="237">
        <v>101.4</v>
      </c>
      <c r="N22" s="237">
        <v>105.6</v>
      </c>
      <c r="O22" s="237">
        <v>104.5</v>
      </c>
      <c r="P22" s="237">
        <v>101.4</v>
      </c>
      <c r="Q22" s="237">
        <v>104.7</v>
      </c>
      <c r="R22" s="237">
        <v>97.1</v>
      </c>
      <c r="S22" s="237">
        <v>111.3</v>
      </c>
      <c r="T22" s="237">
        <v>97.7</v>
      </c>
      <c r="U22" s="237">
        <v>103.7</v>
      </c>
      <c r="V22" s="237">
        <v>104.9</v>
      </c>
      <c r="W22" s="237">
        <v>97.8</v>
      </c>
      <c r="X22" s="237">
        <v>107.8</v>
      </c>
      <c r="Y22" s="237">
        <v>105.4</v>
      </c>
      <c r="Z22" s="237">
        <v>104.9</v>
      </c>
      <c r="AA22" s="237">
        <v>121.2</v>
      </c>
      <c r="AB22" s="237">
        <v>100.8</v>
      </c>
      <c r="AC22" s="237">
        <v>115</v>
      </c>
      <c r="AD22" s="237">
        <v>107.8</v>
      </c>
      <c r="AE22" s="237">
        <v>120.4</v>
      </c>
      <c r="AF22" s="237">
        <v>100.9</v>
      </c>
      <c r="AG22" s="237">
        <v>101.7</v>
      </c>
      <c r="AH22" s="237">
        <v>100</v>
      </c>
      <c r="AI22" s="237">
        <v>101.3</v>
      </c>
      <c r="AJ22" s="534">
        <v>97.2</v>
      </c>
    </row>
    <row r="23" spans="2:36">
      <c r="B23" s="231">
        <v>2010</v>
      </c>
      <c r="C23" s="237">
        <v>104.3</v>
      </c>
      <c r="D23" s="237">
        <v>104.3</v>
      </c>
      <c r="E23" s="237">
        <v>103.5</v>
      </c>
      <c r="F23" s="237">
        <v>104</v>
      </c>
      <c r="G23" s="237">
        <v>106.1</v>
      </c>
      <c r="H23" s="237">
        <v>114.3</v>
      </c>
      <c r="I23" s="237">
        <v>114.2</v>
      </c>
      <c r="J23" s="237">
        <v>99.7</v>
      </c>
      <c r="K23" s="237">
        <v>106.8</v>
      </c>
      <c r="L23" s="237">
        <v>100.6</v>
      </c>
      <c r="M23" s="237">
        <v>100.4</v>
      </c>
      <c r="N23" s="237">
        <v>100.4</v>
      </c>
      <c r="O23" s="237">
        <v>104.3</v>
      </c>
      <c r="P23" s="237">
        <v>103.2</v>
      </c>
      <c r="Q23" s="237">
        <v>102.3</v>
      </c>
      <c r="R23" s="237">
        <v>98.7</v>
      </c>
      <c r="S23" s="237">
        <v>112.7</v>
      </c>
      <c r="T23" s="237">
        <v>96.4</v>
      </c>
      <c r="U23" s="237">
        <v>105.4</v>
      </c>
      <c r="V23" s="237">
        <v>108.1</v>
      </c>
      <c r="W23" s="237">
        <v>98.9</v>
      </c>
      <c r="X23" s="237">
        <v>112.4</v>
      </c>
      <c r="Y23" s="237">
        <v>107</v>
      </c>
      <c r="Z23" s="237">
        <v>106.7</v>
      </c>
      <c r="AA23" s="237">
        <v>125.9</v>
      </c>
      <c r="AB23" s="237">
        <v>102.8</v>
      </c>
      <c r="AC23" s="237">
        <v>113.7</v>
      </c>
      <c r="AD23" s="237">
        <v>109.1</v>
      </c>
      <c r="AE23" s="237">
        <v>125.7</v>
      </c>
      <c r="AF23" s="237">
        <v>104.3</v>
      </c>
      <c r="AG23" s="237">
        <v>108.4</v>
      </c>
      <c r="AH23" s="237">
        <v>101.7</v>
      </c>
      <c r="AI23" s="237">
        <v>103.9</v>
      </c>
      <c r="AJ23" s="534">
        <v>101.7</v>
      </c>
    </row>
    <row r="24" spans="2:36">
      <c r="B24" s="231">
        <v>2011</v>
      </c>
      <c r="C24" s="237">
        <v>106</v>
      </c>
      <c r="D24" s="237">
        <v>106</v>
      </c>
      <c r="E24" s="237">
        <v>105.1</v>
      </c>
      <c r="F24" s="237">
        <v>105.6</v>
      </c>
      <c r="G24" s="237">
        <v>108</v>
      </c>
      <c r="H24" s="237">
        <v>116.4</v>
      </c>
      <c r="I24" s="237">
        <v>116.2</v>
      </c>
      <c r="J24" s="237">
        <v>100.7</v>
      </c>
      <c r="K24" s="237">
        <v>110.4</v>
      </c>
      <c r="L24" s="237">
        <v>109.3</v>
      </c>
      <c r="M24" s="237">
        <v>102.5</v>
      </c>
      <c r="N24" s="237">
        <v>93.2</v>
      </c>
      <c r="O24" s="237">
        <v>104.3</v>
      </c>
      <c r="P24" s="237">
        <v>105.3</v>
      </c>
      <c r="Q24" s="237">
        <v>102.1</v>
      </c>
      <c r="R24" s="237">
        <v>99.2</v>
      </c>
      <c r="S24" s="237">
        <v>113.2</v>
      </c>
      <c r="T24" s="237">
        <v>101.5</v>
      </c>
      <c r="U24" s="237">
        <v>111.8</v>
      </c>
      <c r="V24" s="237">
        <v>110.2</v>
      </c>
      <c r="W24" s="237">
        <v>100.4</v>
      </c>
      <c r="X24" s="237">
        <v>113.9</v>
      </c>
      <c r="Y24" s="237">
        <v>108</v>
      </c>
      <c r="Z24" s="237">
        <v>109.8</v>
      </c>
      <c r="AA24" s="237">
        <v>131.6</v>
      </c>
      <c r="AB24" s="237">
        <v>101.5</v>
      </c>
      <c r="AC24" s="237">
        <v>116.3</v>
      </c>
      <c r="AD24" s="237">
        <v>109.9</v>
      </c>
      <c r="AE24" s="237">
        <v>129.4</v>
      </c>
      <c r="AF24" s="237">
        <v>107.2</v>
      </c>
      <c r="AG24" s="237">
        <v>111.6</v>
      </c>
      <c r="AH24" s="237">
        <v>102.8</v>
      </c>
      <c r="AI24" s="237">
        <v>105.5</v>
      </c>
      <c r="AJ24" s="534">
        <v>101.2</v>
      </c>
    </row>
    <row r="25" spans="2:36">
      <c r="B25" s="231">
        <v>2012</v>
      </c>
      <c r="C25" s="237">
        <v>105.6</v>
      </c>
      <c r="D25" s="237">
        <v>105.6</v>
      </c>
      <c r="E25" s="237">
        <v>104.6</v>
      </c>
      <c r="F25" s="237">
        <v>104.9</v>
      </c>
      <c r="G25" s="237">
        <v>107.8</v>
      </c>
      <c r="H25" s="237">
        <v>117</v>
      </c>
      <c r="I25" s="237">
        <v>115</v>
      </c>
      <c r="J25" s="237">
        <v>100.4</v>
      </c>
      <c r="K25" s="237">
        <v>111.1</v>
      </c>
      <c r="L25" s="237">
        <v>114.3</v>
      </c>
      <c r="M25" s="237">
        <v>102.7</v>
      </c>
      <c r="N25" s="237">
        <v>86.7</v>
      </c>
      <c r="O25" s="237">
        <v>102.6</v>
      </c>
      <c r="P25" s="237">
        <v>105.3</v>
      </c>
      <c r="Q25" s="237">
        <v>99.9</v>
      </c>
      <c r="R25" s="237">
        <v>96.8</v>
      </c>
      <c r="S25" s="237">
        <v>110.5</v>
      </c>
      <c r="T25" s="237">
        <v>106.8</v>
      </c>
      <c r="U25" s="237">
        <v>115.9</v>
      </c>
      <c r="V25" s="237">
        <v>110</v>
      </c>
      <c r="W25" s="237">
        <v>98.7</v>
      </c>
      <c r="X25" s="237">
        <v>115.2</v>
      </c>
      <c r="Y25" s="237">
        <v>106.6</v>
      </c>
      <c r="Z25" s="237">
        <v>110.7</v>
      </c>
      <c r="AA25" s="237">
        <v>134.19999999999999</v>
      </c>
      <c r="AB25" s="237">
        <v>98.2</v>
      </c>
      <c r="AC25" s="237">
        <v>117</v>
      </c>
      <c r="AD25" s="237">
        <v>107.1</v>
      </c>
      <c r="AE25" s="237">
        <v>131.80000000000001</v>
      </c>
      <c r="AF25" s="237">
        <v>106.1</v>
      </c>
      <c r="AG25" s="237">
        <v>112.6</v>
      </c>
      <c r="AH25" s="237">
        <v>103.1</v>
      </c>
      <c r="AI25" s="237">
        <v>108</v>
      </c>
      <c r="AJ25" s="534">
        <v>103</v>
      </c>
    </row>
    <row r="26" spans="2:36">
      <c r="B26" s="231">
        <v>2013</v>
      </c>
      <c r="C26" s="237">
        <v>105.7</v>
      </c>
      <c r="D26" s="237">
        <v>105.7</v>
      </c>
      <c r="E26" s="237">
        <v>104.6</v>
      </c>
      <c r="F26" s="237">
        <v>104.5</v>
      </c>
      <c r="G26" s="237">
        <v>108</v>
      </c>
      <c r="H26" s="237">
        <v>118</v>
      </c>
      <c r="I26" s="237">
        <v>114</v>
      </c>
      <c r="J26" s="237">
        <v>100.8</v>
      </c>
      <c r="K26" s="237">
        <v>111.6</v>
      </c>
      <c r="L26" s="237">
        <v>116.8</v>
      </c>
      <c r="M26" s="237">
        <v>102.3</v>
      </c>
      <c r="N26" s="237">
        <v>83.4</v>
      </c>
      <c r="O26" s="237">
        <v>101.4</v>
      </c>
      <c r="P26" s="237">
        <v>105.5</v>
      </c>
      <c r="Q26" s="237">
        <v>99</v>
      </c>
      <c r="R26" s="237">
        <v>95</v>
      </c>
      <c r="S26" s="237">
        <v>104.5</v>
      </c>
      <c r="T26" s="237">
        <v>111.2</v>
      </c>
      <c r="U26" s="237">
        <v>119.7</v>
      </c>
      <c r="V26" s="237">
        <v>112.3</v>
      </c>
      <c r="W26" s="237">
        <v>99.8</v>
      </c>
      <c r="X26" s="237">
        <v>118.5</v>
      </c>
      <c r="Y26" s="237">
        <v>105.8</v>
      </c>
      <c r="Z26" s="237">
        <v>111.1</v>
      </c>
      <c r="AA26" s="237">
        <v>136.30000000000001</v>
      </c>
      <c r="AB26" s="237">
        <v>96.8</v>
      </c>
      <c r="AC26" s="237">
        <v>121.1</v>
      </c>
      <c r="AD26" s="237">
        <v>105.9</v>
      </c>
      <c r="AE26" s="237">
        <v>133</v>
      </c>
      <c r="AF26" s="237">
        <v>104.7</v>
      </c>
      <c r="AG26" s="237">
        <v>114.4</v>
      </c>
      <c r="AH26" s="237">
        <v>104.9</v>
      </c>
      <c r="AI26" s="237">
        <v>110.4</v>
      </c>
      <c r="AJ26" s="534">
        <v>104.7</v>
      </c>
    </row>
    <row r="27" spans="2:36">
      <c r="B27" s="231">
        <v>2014</v>
      </c>
      <c r="C27" s="237" t="str">
        <v>:</v>
      </c>
      <c r="D27" s="237" t="str">
        <v>:</v>
      </c>
      <c r="E27" s="237" t="str">
        <v>:</v>
      </c>
      <c r="F27" s="237" t="str">
        <v>:</v>
      </c>
      <c r="G27" s="237" t="str">
        <v>:</v>
      </c>
      <c r="H27" s="237" t="str">
        <v>:</v>
      </c>
      <c r="I27" s="237" t="str">
        <v>:</v>
      </c>
      <c r="J27" s="237" t="str">
        <v>:</v>
      </c>
      <c r="K27" s="237" t="str">
        <v>:</v>
      </c>
      <c r="L27" s="237" t="str">
        <v>:</v>
      </c>
      <c r="M27" s="237" t="str">
        <v>:</v>
      </c>
      <c r="N27" s="237" t="str">
        <v>:</v>
      </c>
      <c r="O27" s="237" t="str">
        <v>:</v>
      </c>
      <c r="P27" s="237" t="str">
        <v>:</v>
      </c>
      <c r="Q27" s="237" t="str">
        <v>:</v>
      </c>
      <c r="R27" s="237" t="str">
        <v>:</v>
      </c>
      <c r="S27" s="237" t="str">
        <v>:</v>
      </c>
      <c r="T27" s="237" t="str">
        <v>:</v>
      </c>
      <c r="U27" s="237" t="str">
        <v>:</v>
      </c>
      <c r="V27" s="237" t="str">
        <v>:</v>
      </c>
      <c r="W27" s="237" t="str">
        <v>:</v>
      </c>
      <c r="X27" s="237" t="str">
        <v>:</v>
      </c>
      <c r="Y27" s="237" t="str">
        <v>:</v>
      </c>
      <c r="Z27" s="237" t="str">
        <v>:</v>
      </c>
      <c r="AA27" s="237" t="str">
        <v>:</v>
      </c>
      <c r="AB27" s="237" t="str">
        <v>:</v>
      </c>
      <c r="AC27" s="237" t="str">
        <v>:</v>
      </c>
      <c r="AD27" s="237" t="str">
        <v>:</v>
      </c>
      <c r="AE27" s="237" t="str">
        <v>:</v>
      </c>
      <c r="AF27" s="237" t="str">
        <v>:</v>
      </c>
      <c r="AG27" s="237" t="str">
        <v>:</v>
      </c>
      <c r="AH27" s="237" t="str">
        <v>:</v>
      </c>
      <c r="AI27" s="237" t="str">
        <v>:</v>
      </c>
      <c r="AJ27" s="534" t="str">
        <v>:</v>
      </c>
    </row>
    <row r="28" spans="2:36">
      <c r="B28" s="231">
        <v>2015</v>
      </c>
      <c r="C28" s="237" t="str">
        <v>:</v>
      </c>
      <c r="D28" s="237" t="str">
        <v>:</v>
      </c>
      <c r="E28" s="237" t="str">
        <v>:</v>
      </c>
      <c r="F28" s="237" t="str">
        <v>:</v>
      </c>
      <c r="G28" s="237" t="str">
        <v>:</v>
      </c>
      <c r="H28" s="237" t="str">
        <v>:</v>
      </c>
      <c r="I28" s="237" t="str">
        <v>:</v>
      </c>
      <c r="J28" s="237" t="str">
        <v>:</v>
      </c>
      <c r="K28" s="237" t="str">
        <v>:</v>
      </c>
      <c r="L28" s="237" t="str">
        <v>:</v>
      </c>
      <c r="M28" s="237" t="str">
        <v>:</v>
      </c>
      <c r="N28" s="237" t="str">
        <v>:</v>
      </c>
      <c r="O28" s="237" t="str">
        <v>:</v>
      </c>
      <c r="P28" s="237" t="str">
        <v>:</v>
      </c>
      <c r="Q28" s="237" t="str">
        <v>:</v>
      </c>
      <c r="R28" s="237" t="str">
        <v>:</v>
      </c>
      <c r="S28" s="237" t="str">
        <v>:</v>
      </c>
      <c r="T28" s="237" t="str">
        <v>:</v>
      </c>
      <c r="U28" s="237" t="str">
        <v>:</v>
      </c>
      <c r="V28" s="237" t="str">
        <v>:</v>
      </c>
      <c r="W28" s="237" t="str">
        <v>:</v>
      </c>
      <c r="X28" s="237" t="str">
        <v>:</v>
      </c>
      <c r="Y28" s="237" t="str">
        <v>:</v>
      </c>
      <c r="Z28" s="237" t="str">
        <v>:</v>
      </c>
      <c r="AA28" s="237" t="str">
        <v>:</v>
      </c>
      <c r="AB28" s="237" t="str">
        <v>:</v>
      </c>
      <c r="AC28" s="237" t="str">
        <v>:</v>
      </c>
      <c r="AD28" s="237" t="str">
        <v>:</v>
      </c>
      <c r="AE28" s="237" t="str">
        <v>:</v>
      </c>
      <c r="AF28" s="237" t="str">
        <v>:</v>
      </c>
      <c r="AG28" s="237" t="str">
        <v>:</v>
      </c>
      <c r="AH28" s="237" t="str">
        <v>:</v>
      </c>
      <c r="AI28" s="237" t="str">
        <v>:</v>
      </c>
      <c r="AJ28" s="534" t="str">
        <v>:</v>
      </c>
    </row>
    <row r="30" spans="2:36" ht="87.75">
      <c r="B30" s="230">
        <f t="array" ref="B30:AJ51">TRANSPOSE(ES_NA2_1!B42:W76)</f>
        <v>0</v>
      </c>
      <c r="C30" s="236" t="str">
        <v>ΕΕ (28 χώρες)</v>
      </c>
      <c r="D30" s="236" t="str">
        <v>ΕΕ (27 χώρες)</v>
      </c>
      <c r="E30" s="236" t="str">
        <v>ΕΕ (15 χώρες)</v>
      </c>
      <c r="F30" s="236" t="str">
        <v>Ευροχώρος</v>
      </c>
      <c r="G30" s="236" t="str">
        <v>Βέλγιο</v>
      </c>
      <c r="H30" s="236" t="str">
        <v>Βουλγαρία</v>
      </c>
      <c r="I30" s="236" t="str">
        <v>Τσεχία</v>
      </c>
      <c r="J30" s="236" t="str">
        <v>Δανία</v>
      </c>
      <c r="K30" s="236" t="str">
        <v>Γερμανία</v>
      </c>
      <c r="L30" s="236" t="str">
        <v>Εσθονία</v>
      </c>
      <c r="M30" s="236" t="str">
        <v>Ιρλανδία</v>
      </c>
      <c r="N30" s="236" t="str">
        <v>Ελλάδα</v>
      </c>
      <c r="O30" s="236" t="str">
        <v>Ισπανία</v>
      </c>
      <c r="P30" s="236" t="str">
        <v>Γαλλία</v>
      </c>
      <c r="Q30" s="236" t="str">
        <v>Κροατία</v>
      </c>
      <c r="R30" s="236" t="str">
        <v>Ιταλία</v>
      </c>
      <c r="S30" s="236" t="str">
        <v>Κύπρος</v>
      </c>
      <c r="T30" s="236" t="str">
        <v>Λετονία</v>
      </c>
      <c r="U30" s="236" t="str">
        <v>Λιθουανία</v>
      </c>
      <c r="V30" s="236" t="str">
        <v>Λουξεμβούργο</v>
      </c>
      <c r="W30" s="236" t="str">
        <v>Ουγγαρία</v>
      </c>
      <c r="X30" s="236" t="str">
        <v>Μάλτα</v>
      </c>
      <c r="Y30" s="236" t="str">
        <v>Ολλανδία</v>
      </c>
      <c r="Z30" s="236" t="str">
        <v>Αυστρία</v>
      </c>
      <c r="AA30" s="236" t="str">
        <v>Πολωνία</v>
      </c>
      <c r="AB30" s="236" t="str">
        <v>Πορτογαλία</v>
      </c>
      <c r="AC30" s="236" t="str">
        <v>Ρουμανία</v>
      </c>
      <c r="AD30" s="236" t="str">
        <v>Σλοβενία</v>
      </c>
      <c r="AE30" s="236" t="str">
        <v>Σλοβακία</v>
      </c>
      <c r="AF30" s="236" t="str">
        <v>Φινλανδία</v>
      </c>
      <c r="AG30" s="236" t="str">
        <v>Σουηδία</v>
      </c>
      <c r="AH30" s="236" t="str">
        <v>Ηνωμένο Βασίλειο</v>
      </c>
      <c r="AI30" s="236" t="str">
        <v>Ηνωμένες Πολιτείες</v>
      </c>
      <c r="AJ30" s="236" t="str">
        <v>Ιαπωνία</v>
      </c>
    </row>
    <row r="31" spans="2:36">
      <c r="B31" s="231">
        <v>1995</v>
      </c>
      <c r="C31" s="237" t="str">
        <v/>
      </c>
      <c r="D31" s="237" t="str">
        <v/>
      </c>
      <c r="E31" s="237" t="str">
        <v/>
      </c>
      <c r="F31" s="237" t="str">
        <v/>
      </c>
      <c r="G31" s="237" t="str">
        <v/>
      </c>
      <c r="H31" s="237" t="str">
        <v/>
      </c>
      <c r="I31" s="237" t="str">
        <v/>
      </c>
      <c r="J31" s="237" t="str">
        <v/>
      </c>
      <c r="K31" s="237" t="str">
        <v/>
      </c>
      <c r="L31" s="237" t="str">
        <v/>
      </c>
      <c r="M31" s="237" t="str">
        <v/>
      </c>
      <c r="N31" s="237" t="str">
        <v/>
      </c>
      <c r="O31" s="237" t="str">
        <v/>
      </c>
      <c r="P31" s="237" t="str">
        <v/>
      </c>
      <c r="Q31" s="237" t="str">
        <v/>
      </c>
      <c r="R31" s="237" t="str">
        <v/>
      </c>
      <c r="S31" s="237" t="str">
        <v/>
      </c>
      <c r="T31" s="237" t="str">
        <v/>
      </c>
      <c r="U31" s="237" t="str">
        <v/>
      </c>
      <c r="V31" s="237" t="str">
        <v/>
      </c>
      <c r="W31" s="237" t="str">
        <v/>
      </c>
      <c r="X31" s="237" t="str">
        <v/>
      </c>
      <c r="Y31" s="237" t="str">
        <v/>
      </c>
      <c r="Z31" s="237" t="str">
        <v/>
      </c>
      <c r="AA31" s="237" t="str">
        <v/>
      </c>
      <c r="AB31" s="237" t="str">
        <v/>
      </c>
      <c r="AC31" s="237" t="str">
        <v/>
      </c>
      <c r="AD31" s="237" t="str">
        <v/>
      </c>
      <c r="AE31" s="237" t="str">
        <v/>
      </c>
      <c r="AF31" s="237" t="str">
        <v/>
      </c>
      <c r="AG31" s="237" t="str">
        <v/>
      </c>
      <c r="AH31" s="237" t="str">
        <v/>
      </c>
      <c r="AI31" s="237" t="str">
        <v/>
      </c>
      <c r="AJ31" s="534" t="str">
        <v/>
      </c>
    </row>
    <row r="32" spans="2:36">
      <c r="B32" s="231">
        <v>1996</v>
      </c>
      <c r="C32" s="237" t="str">
        <v/>
      </c>
      <c r="D32" s="237" t="str">
        <v/>
      </c>
      <c r="E32" s="237" t="str">
        <v/>
      </c>
      <c r="F32" s="237" t="str">
        <v/>
      </c>
      <c r="G32" s="237" t="str">
        <v/>
      </c>
      <c r="H32" s="237" t="str">
        <v/>
      </c>
      <c r="I32" s="237" t="str">
        <v/>
      </c>
      <c r="J32" s="237" t="str">
        <v/>
      </c>
      <c r="K32" s="237" t="str">
        <v/>
      </c>
      <c r="L32" s="237" t="str">
        <v/>
      </c>
      <c r="M32" s="237" t="str">
        <v/>
      </c>
      <c r="N32" s="237" t="str">
        <v/>
      </c>
      <c r="O32" s="237" t="str">
        <v/>
      </c>
      <c r="P32" s="237" t="str">
        <v/>
      </c>
      <c r="Q32" s="237" t="str">
        <v/>
      </c>
      <c r="R32" s="237" t="str">
        <v/>
      </c>
      <c r="S32" s="237" t="str">
        <v/>
      </c>
      <c r="T32" s="237" t="str">
        <v/>
      </c>
      <c r="U32" s="237" t="str">
        <v/>
      </c>
      <c r="V32" s="237" t="str">
        <v/>
      </c>
      <c r="W32" s="237" t="str">
        <v/>
      </c>
      <c r="X32" s="237" t="str">
        <v/>
      </c>
      <c r="Y32" s="237" t="str">
        <v/>
      </c>
      <c r="Z32" s="237" t="str">
        <v/>
      </c>
      <c r="AA32" s="237" t="str">
        <v/>
      </c>
      <c r="AB32" s="237" t="str">
        <v/>
      </c>
      <c r="AC32" s="237" t="str">
        <v/>
      </c>
      <c r="AD32" s="237" t="str">
        <v/>
      </c>
      <c r="AE32" s="237" t="str">
        <v/>
      </c>
      <c r="AF32" s="237" t="str">
        <v/>
      </c>
      <c r="AG32" s="237" t="str">
        <v/>
      </c>
      <c r="AH32" s="237" t="str">
        <v/>
      </c>
      <c r="AI32" s="237" t="str">
        <v/>
      </c>
      <c r="AJ32" s="534" t="str">
        <v/>
      </c>
    </row>
    <row r="33" spans="2:36">
      <c r="B33" s="231">
        <v>1997</v>
      </c>
      <c r="C33" s="237" t="str">
        <v/>
      </c>
      <c r="D33" s="237" t="str">
        <v/>
      </c>
      <c r="E33" s="237" t="str">
        <v/>
      </c>
      <c r="F33" s="237" t="str">
        <v/>
      </c>
      <c r="G33" s="237" t="str">
        <v/>
      </c>
      <c r="H33" s="237" t="str">
        <v/>
      </c>
      <c r="I33" s="237" t="str">
        <v/>
      </c>
      <c r="J33" s="237" t="str">
        <v/>
      </c>
      <c r="K33" s="237" t="str">
        <v/>
      </c>
      <c r="L33" s="237" t="str">
        <v/>
      </c>
      <c r="M33" s="237" t="str">
        <v/>
      </c>
      <c r="N33" s="237" t="str">
        <v/>
      </c>
      <c r="O33" s="237" t="str">
        <v/>
      </c>
      <c r="P33" s="237" t="str">
        <v/>
      </c>
      <c r="Q33" s="237" t="str">
        <v/>
      </c>
      <c r="R33" s="237" t="str">
        <v/>
      </c>
      <c r="S33" s="237" t="str">
        <v/>
      </c>
      <c r="T33" s="237" t="str">
        <v/>
      </c>
      <c r="U33" s="237" t="str">
        <v/>
      </c>
      <c r="V33" s="237" t="str">
        <v/>
      </c>
      <c r="W33" s="237" t="str">
        <v/>
      </c>
      <c r="X33" s="237" t="str">
        <v/>
      </c>
      <c r="Y33" s="237" t="str">
        <v/>
      </c>
      <c r="Z33" s="237" t="str">
        <v/>
      </c>
      <c r="AA33" s="237" t="str">
        <v/>
      </c>
      <c r="AB33" s="237" t="str">
        <v/>
      </c>
      <c r="AC33" s="237" t="str">
        <v/>
      </c>
      <c r="AD33" s="237" t="str">
        <v/>
      </c>
      <c r="AE33" s="237" t="str">
        <v/>
      </c>
      <c r="AF33" s="237" t="str">
        <v/>
      </c>
      <c r="AG33" s="237" t="str">
        <v/>
      </c>
      <c r="AH33" s="237" t="str">
        <v/>
      </c>
      <c r="AI33" s="237" t="str">
        <v/>
      </c>
      <c r="AJ33" s="534" t="str">
        <v/>
      </c>
    </row>
    <row r="34" spans="2:36">
      <c r="B34" s="231">
        <v>1998</v>
      </c>
      <c r="C34" s="237" t="str">
        <v/>
      </c>
      <c r="D34" s="237" t="str">
        <v/>
      </c>
      <c r="E34" s="237" t="str">
        <v/>
      </c>
      <c r="F34" s="237" t="str">
        <v/>
      </c>
      <c r="G34" s="237" t="str">
        <v/>
      </c>
      <c r="H34" s="237" t="str">
        <v/>
      </c>
      <c r="I34" s="237" t="str">
        <v/>
      </c>
      <c r="J34" s="237" t="str">
        <v/>
      </c>
      <c r="K34" s="237" t="str">
        <v/>
      </c>
      <c r="L34" s="237" t="str">
        <v/>
      </c>
      <c r="M34" s="237" t="str">
        <v/>
      </c>
      <c r="N34" s="237" t="str">
        <v/>
      </c>
      <c r="O34" s="237" t="str">
        <v/>
      </c>
      <c r="P34" s="237" t="str">
        <v/>
      </c>
      <c r="Q34" s="237" t="str">
        <v/>
      </c>
      <c r="R34" s="237" t="str">
        <v/>
      </c>
      <c r="S34" s="237" t="str">
        <v/>
      </c>
      <c r="T34" s="237" t="str">
        <v/>
      </c>
      <c r="U34" s="237" t="str">
        <v/>
      </c>
      <c r="V34" s="237" t="str">
        <v/>
      </c>
      <c r="W34" s="237" t="str">
        <v/>
      </c>
      <c r="X34" s="237" t="str">
        <v/>
      </c>
      <c r="Y34" s="237" t="str">
        <v/>
      </c>
      <c r="Z34" s="237" t="str">
        <v/>
      </c>
      <c r="AA34" s="237" t="str">
        <v/>
      </c>
      <c r="AB34" s="237" t="str">
        <v/>
      </c>
      <c r="AC34" s="237" t="str">
        <v/>
      </c>
      <c r="AD34" s="237" t="str">
        <v/>
      </c>
      <c r="AE34" s="237" t="str">
        <v/>
      </c>
      <c r="AF34" s="237" t="str">
        <v/>
      </c>
      <c r="AG34" s="237" t="str">
        <v/>
      </c>
      <c r="AH34" s="237" t="str">
        <v/>
      </c>
      <c r="AI34" s="237" t="str">
        <v/>
      </c>
      <c r="AJ34" s="534" t="str">
        <v/>
      </c>
    </row>
    <row r="35" spans="2:36">
      <c r="B35" s="231">
        <v>1999</v>
      </c>
      <c r="C35" s="237" t="str">
        <v/>
      </c>
      <c r="D35" s="237" t="str">
        <v/>
      </c>
      <c r="E35" s="237" t="str">
        <v/>
      </c>
      <c r="F35" s="237" t="str">
        <v/>
      </c>
      <c r="G35" s="237" t="str">
        <v/>
      </c>
      <c r="H35" s="237" t="str">
        <v/>
      </c>
      <c r="I35" s="237" t="str">
        <v/>
      </c>
      <c r="J35" s="237" t="str">
        <v/>
      </c>
      <c r="K35" s="237" t="str">
        <v/>
      </c>
      <c r="L35" s="237" t="str">
        <v/>
      </c>
      <c r="M35" s="237" t="str">
        <v/>
      </c>
      <c r="N35" s="237" t="str">
        <v/>
      </c>
      <c r="O35" s="237" t="str">
        <v/>
      </c>
      <c r="P35" s="237" t="str">
        <v/>
      </c>
      <c r="Q35" s="237" t="str">
        <v/>
      </c>
      <c r="R35" s="237" t="str">
        <v/>
      </c>
      <c r="S35" s="237" t="str">
        <v/>
      </c>
      <c r="T35" s="237" t="str">
        <v/>
      </c>
      <c r="U35" s="237" t="str">
        <v/>
      </c>
      <c r="V35" s="237" t="str">
        <v/>
      </c>
      <c r="W35" s="237" t="str">
        <v/>
      </c>
      <c r="X35" s="237" t="str">
        <v/>
      </c>
      <c r="Y35" s="237" t="str">
        <v/>
      </c>
      <c r="Z35" s="237" t="str">
        <v/>
      </c>
      <c r="AA35" s="237" t="str">
        <v/>
      </c>
      <c r="AB35" s="237" t="str">
        <v/>
      </c>
      <c r="AC35" s="237" t="str">
        <v/>
      </c>
      <c r="AD35" s="237" t="str">
        <v/>
      </c>
      <c r="AE35" s="237" t="str">
        <v/>
      </c>
      <c r="AF35" s="237" t="str">
        <v/>
      </c>
      <c r="AG35" s="237" t="str">
        <v/>
      </c>
      <c r="AH35" s="237" t="str">
        <v/>
      </c>
      <c r="AI35" s="237" t="str">
        <v/>
      </c>
      <c r="AJ35" s="534" t="str">
        <v/>
      </c>
    </row>
    <row r="36" spans="2:36">
      <c r="B36" s="231">
        <v>2000</v>
      </c>
      <c r="C36" s="237" t="str">
        <v/>
      </c>
      <c r="D36" s="237" t="str">
        <v/>
      </c>
      <c r="E36" s="237" t="str">
        <v/>
      </c>
      <c r="F36" s="237" t="str">
        <v/>
      </c>
      <c r="G36" s="237" t="str">
        <v/>
      </c>
      <c r="H36" s="237" t="str">
        <v/>
      </c>
      <c r="I36" s="237" t="str">
        <v/>
      </c>
      <c r="J36" s="237" t="str">
        <v/>
      </c>
      <c r="K36" s="237" t="str">
        <v/>
      </c>
      <c r="L36" s="237" t="str">
        <v/>
      </c>
      <c r="M36" s="237" t="str">
        <v/>
      </c>
      <c r="N36" s="237" t="str">
        <v/>
      </c>
      <c r="O36" s="237" t="str">
        <v/>
      </c>
      <c r="P36" s="237" t="str">
        <v/>
      </c>
      <c r="Q36" s="237" t="str">
        <v/>
      </c>
      <c r="R36" s="237" t="str">
        <v/>
      </c>
      <c r="S36" s="237" t="str">
        <v/>
      </c>
      <c r="T36" s="237" t="str">
        <v/>
      </c>
      <c r="U36" s="237" t="str">
        <v/>
      </c>
      <c r="V36" s="237" t="str">
        <v/>
      </c>
      <c r="W36" s="237" t="str">
        <v/>
      </c>
      <c r="X36" s="237" t="str">
        <v/>
      </c>
      <c r="Y36" s="237" t="str">
        <v/>
      </c>
      <c r="Z36" s="237" t="str">
        <v/>
      </c>
      <c r="AA36" s="237" t="str">
        <v/>
      </c>
      <c r="AB36" s="237" t="str">
        <v/>
      </c>
      <c r="AC36" s="237" t="str">
        <v/>
      </c>
      <c r="AD36" s="237" t="str">
        <v/>
      </c>
      <c r="AE36" s="237" t="str">
        <v/>
      </c>
      <c r="AF36" s="237" t="str">
        <v/>
      </c>
      <c r="AG36" s="237" t="str">
        <v/>
      </c>
      <c r="AH36" s="237" t="str">
        <v/>
      </c>
      <c r="AI36" s="237" t="str">
        <v/>
      </c>
      <c r="AJ36" s="534" t="str">
        <v/>
      </c>
    </row>
    <row r="37" spans="2:36">
      <c r="B37" s="231">
        <v>2001</v>
      </c>
      <c r="C37" s="237" t="str">
        <v/>
      </c>
      <c r="D37" s="237" t="str">
        <v/>
      </c>
      <c r="E37" s="237" t="str">
        <v/>
      </c>
      <c r="F37" s="237" t="str">
        <v/>
      </c>
      <c r="G37" s="237" t="str">
        <v/>
      </c>
      <c r="H37" s="237" t="str">
        <v/>
      </c>
      <c r="I37" s="237" t="str">
        <v/>
      </c>
      <c r="J37" s="237" t="str">
        <v/>
      </c>
      <c r="K37" s="237" t="str">
        <v/>
      </c>
      <c r="L37" s="237" t="str">
        <v/>
      </c>
      <c r="M37" s="237" t="str">
        <v/>
      </c>
      <c r="N37" s="237" t="str">
        <v/>
      </c>
      <c r="O37" s="237" t="str">
        <v/>
      </c>
      <c r="P37" s="237" t="str">
        <v/>
      </c>
      <c r="Q37" s="237" t="str">
        <v/>
      </c>
      <c r="R37" s="237" t="str">
        <v/>
      </c>
      <c r="S37" s="237" t="str">
        <v/>
      </c>
      <c r="T37" s="237" t="str">
        <v/>
      </c>
      <c r="U37" s="237" t="str">
        <v/>
      </c>
      <c r="V37" s="237" t="str">
        <v/>
      </c>
      <c r="W37" s="237" t="str">
        <v/>
      </c>
      <c r="X37" s="237" t="str">
        <v/>
      </c>
      <c r="Y37" s="237" t="str">
        <v/>
      </c>
      <c r="Z37" s="237" t="str">
        <v/>
      </c>
      <c r="AA37" s="237" t="str">
        <v/>
      </c>
      <c r="AB37" s="237" t="str">
        <v/>
      </c>
      <c r="AC37" s="237" t="str">
        <v/>
      </c>
      <c r="AD37" s="237" t="str">
        <v/>
      </c>
      <c r="AE37" s="237" t="str">
        <v/>
      </c>
      <c r="AF37" s="237" t="str">
        <v/>
      </c>
      <c r="AG37" s="237" t="str">
        <v/>
      </c>
      <c r="AH37" s="237" t="str">
        <v/>
      </c>
      <c r="AI37" s="237" t="str">
        <v/>
      </c>
      <c r="AJ37" s="534" t="str">
        <v/>
      </c>
    </row>
    <row r="38" spans="2:36">
      <c r="B38" s="231">
        <v>2002</v>
      </c>
      <c r="C38" s="237" t="str">
        <v/>
      </c>
      <c r="D38" s="237" t="str">
        <v/>
      </c>
      <c r="E38" s="237" t="str">
        <v/>
      </c>
      <c r="F38" s="237" t="str">
        <v/>
      </c>
      <c r="G38" s="237" t="str">
        <v/>
      </c>
      <c r="H38" s="237" t="str">
        <v/>
      </c>
      <c r="I38" s="237" t="str">
        <v/>
      </c>
      <c r="J38" s="237" t="str">
        <v/>
      </c>
      <c r="K38" s="237" t="str">
        <v/>
      </c>
      <c r="L38" s="237" t="str">
        <v/>
      </c>
      <c r="M38" s="237" t="str">
        <v/>
      </c>
      <c r="N38" s="237" t="str">
        <v/>
      </c>
      <c r="O38" s="237" t="str">
        <v/>
      </c>
      <c r="P38" s="237" t="str">
        <v/>
      </c>
      <c r="Q38" s="237" t="str">
        <v/>
      </c>
      <c r="R38" s="237" t="str">
        <v/>
      </c>
      <c r="S38" s="237" t="str">
        <v/>
      </c>
      <c r="T38" s="237" t="str">
        <v/>
      </c>
      <c r="U38" s="237" t="str">
        <v/>
      </c>
      <c r="V38" s="237" t="str">
        <v/>
      </c>
      <c r="W38" s="237" t="str">
        <v/>
      </c>
      <c r="X38" s="237" t="str">
        <v/>
      </c>
      <c r="Y38" s="237" t="str">
        <v/>
      </c>
      <c r="Z38" s="237" t="str">
        <v/>
      </c>
      <c r="AA38" s="237" t="str">
        <v/>
      </c>
      <c r="AB38" s="237" t="str">
        <v/>
      </c>
      <c r="AC38" s="237" t="str">
        <v/>
      </c>
      <c r="AD38" s="237" t="str">
        <v/>
      </c>
      <c r="AE38" s="237" t="str">
        <v/>
      </c>
      <c r="AF38" s="237" t="str">
        <v/>
      </c>
      <c r="AG38" s="237" t="str">
        <v/>
      </c>
      <c r="AH38" s="237" t="str">
        <v/>
      </c>
      <c r="AI38" s="237" t="str">
        <v/>
      </c>
      <c r="AJ38" s="534" t="str">
        <v/>
      </c>
    </row>
    <row r="39" spans="2:36">
      <c r="B39" s="231">
        <v>2003</v>
      </c>
      <c r="C39" s="237" t="str">
        <v/>
      </c>
      <c r="D39" s="237" t="str">
        <v/>
      </c>
      <c r="E39" s="237" t="str">
        <v/>
      </c>
      <c r="F39" s="237" t="str">
        <v/>
      </c>
      <c r="G39" s="237" t="str">
        <v/>
      </c>
      <c r="H39" s="237" t="str">
        <v/>
      </c>
      <c r="I39" s="237" t="str">
        <v/>
      </c>
      <c r="J39" s="237" t="str">
        <v/>
      </c>
      <c r="K39" s="237" t="str">
        <v/>
      </c>
      <c r="L39" s="237" t="str">
        <v/>
      </c>
      <c r="M39" s="237" t="str">
        <v/>
      </c>
      <c r="N39" s="237" t="str">
        <v/>
      </c>
      <c r="O39" s="237" t="str">
        <v/>
      </c>
      <c r="P39" s="237" t="str">
        <v/>
      </c>
      <c r="Q39" s="237" t="str">
        <v/>
      </c>
      <c r="R39" s="237" t="str">
        <v/>
      </c>
      <c r="S39" s="237" t="str">
        <v/>
      </c>
      <c r="T39" s="237" t="str">
        <v/>
      </c>
      <c r="U39" s="237" t="str">
        <v/>
      </c>
      <c r="V39" s="237" t="str">
        <v/>
      </c>
      <c r="W39" s="237" t="str">
        <v/>
      </c>
      <c r="X39" s="237" t="str">
        <v/>
      </c>
      <c r="Y39" s="237" t="str">
        <v/>
      </c>
      <c r="Z39" s="237" t="str">
        <v/>
      </c>
      <c r="AA39" s="237" t="str">
        <v/>
      </c>
      <c r="AB39" s="237" t="str">
        <v/>
      </c>
      <c r="AC39" s="237" t="str">
        <v/>
      </c>
      <c r="AD39" s="237" t="str">
        <v/>
      </c>
      <c r="AE39" s="237" t="str">
        <v/>
      </c>
      <c r="AF39" s="237" t="str">
        <v/>
      </c>
      <c r="AG39" s="237" t="str">
        <v/>
      </c>
      <c r="AH39" s="237" t="str">
        <v/>
      </c>
      <c r="AI39" s="237" t="str">
        <v/>
      </c>
      <c r="AJ39" s="534" t="str">
        <v/>
      </c>
    </row>
    <row r="40" spans="2:36">
      <c r="B40" s="231">
        <v>2004</v>
      </c>
      <c r="C40" s="237" t="str">
        <v/>
      </c>
      <c r="D40" s="237" t="str">
        <v/>
      </c>
      <c r="E40" s="237" t="str">
        <v/>
      </c>
      <c r="F40" s="237" t="str">
        <v/>
      </c>
      <c r="G40" s="237" t="str">
        <v/>
      </c>
      <c r="H40" s="237" t="str">
        <v/>
      </c>
      <c r="I40" s="237" t="str">
        <v/>
      </c>
      <c r="J40" s="237" t="str">
        <v/>
      </c>
      <c r="K40" s="237" t="str">
        <v/>
      </c>
      <c r="L40" s="237" t="str">
        <v/>
      </c>
      <c r="M40" s="237" t="str">
        <v/>
      </c>
      <c r="N40" s="237" t="str">
        <v/>
      </c>
      <c r="O40" s="237" t="str">
        <v/>
      </c>
      <c r="P40" s="237" t="str">
        <v/>
      </c>
      <c r="Q40" s="237" t="str">
        <v/>
      </c>
      <c r="R40" s="237" t="str">
        <v/>
      </c>
      <c r="S40" s="237" t="str">
        <v/>
      </c>
      <c r="T40" s="237" t="str">
        <v/>
      </c>
      <c r="U40" s="237" t="str">
        <v/>
      </c>
      <c r="V40" s="237" t="str">
        <v/>
      </c>
      <c r="W40" s="237" t="str">
        <v/>
      </c>
      <c r="X40" s="237" t="str">
        <v/>
      </c>
      <c r="Y40" s="237" t="str">
        <v/>
      </c>
      <c r="Z40" s="237" t="str">
        <v/>
      </c>
      <c r="AA40" s="237" t="str">
        <v/>
      </c>
      <c r="AB40" s="237" t="str">
        <v/>
      </c>
      <c r="AC40" s="237" t="str">
        <v/>
      </c>
      <c r="AD40" s="237" t="str">
        <v/>
      </c>
      <c r="AE40" s="237" t="str">
        <v/>
      </c>
      <c r="AF40" s="237" t="str">
        <v/>
      </c>
      <c r="AG40" s="237" t="str">
        <v/>
      </c>
      <c r="AH40" s="237" t="str">
        <v/>
      </c>
      <c r="AI40" s="237" t="str">
        <v/>
      </c>
      <c r="AJ40" s="534" t="str">
        <v/>
      </c>
    </row>
    <row r="41" spans="2:36">
      <c r="B41" s="231">
        <v>2005</v>
      </c>
      <c r="C41" s="237" t="str">
        <v/>
      </c>
      <c r="D41" s="237" t="str">
        <v/>
      </c>
      <c r="E41" s="237" t="str">
        <v/>
      </c>
      <c r="F41" s="237" t="str">
        <v/>
      </c>
      <c r="G41" s="237" t="str">
        <v/>
      </c>
      <c r="H41" s="237" t="str">
        <v/>
      </c>
      <c r="I41" s="237" t="str">
        <v/>
      </c>
      <c r="J41" s="237" t="str">
        <v/>
      </c>
      <c r="K41" s="237" t="str">
        <v/>
      </c>
      <c r="L41" s="237" t="str">
        <v/>
      </c>
      <c r="M41" s="237" t="str">
        <v/>
      </c>
      <c r="N41" s="237" t="str">
        <v/>
      </c>
      <c r="O41" s="237" t="str">
        <v/>
      </c>
      <c r="P41" s="237" t="str">
        <v/>
      </c>
      <c r="Q41" s="237" t="str">
        <v/>
      </c>
      <c r="R41" s="237" t="str">
        <v/>
      </c>
      <c r="S41" s="237" t="str">
        <v/>
      </c>
      <c r="T41" s="237" t="str">
        <v/>
      </c>
      <c r="U41" s="237" t="str">
        <v/>
      </c>
      <c r="V41" s="237" t="str">
        <v/>
      </c>
      <c r="W41" s="237" t="str">
        <v/>
      </c>
      <c r="X41" s="237" t="str">
        <v/>
      </c>
      <c r="Y41" s="237" t="str">
        <v/>
      </c>
      <c r="Z41" s="237" t="str">
        <v/>
      </c>
      <c r="AA41" s="237" t="str">
        <v/>
      </c>
      <c r="AB41" s="237" t="str">
        <v/>
      </c>
      <c r="AC41" s="237" t="str">
        <v/>
      </c>
      <c r="AD41" s="237" t="str">
        <v/>
      </c>
      <c r="AE41" s="237" t="str">
        <v/>
      </c>
      <c r="AF41" s="237" t="str">
        <v/>
      </c>
      <c r="AG41" s="237" t="str">
        <v/>
      </c>
      <c r="AH41" s="237" t="str">
        <v/>
      </c>
      <c r="AI41" s="237" t="str">
        <v/>
      </c>
      <c r="AJ41" s="534" t="str">
        <v/>
      </c>
    </row>
    <row r="42" spans="2:36">
      <c r="B42" s="231">
        <v>2006</v>
      </c>
      <c r="C42" s="237" t="str">
        <v/>
      </c>
      <c r="D42" s="237" t="str">
        <v/>
      </c>
      <c r="E42" s="237" t="str">
        <v/>
      </c>
      <c r="F42" s="237" t="str">
        <v/>
      </c>
      <c r="G42" s="237" t="str">
        <v/>
      </c>
      <c r="H42" s="237" t="str">
        <v/>
      </c>
      <c r="I42" s="237" t="str">
        <v/>
      </c>
      <c r="J42" s="237" t="str">
        <v/>
      </c>
      <c r="K42" s="237" t="str">
        <v/>
      </c>
      <c r="L42" s="237" t="str">
        <v/>
      </c>
      <c r="M42" s="237" t="str">
        <v/>
      </c>
      <c r="N42" s="237" t="str">
        <v/>
      </c>
      <c r="O42" s="237" t="str">
        <v/>
      </c>
      <c r="P42" s="237" t="str">
        <v/>
      </c>
      <c r="Q42" s="237" t="str">
        <v/>
      </c>
      <c r="R42" s="237" t="str">
        <v/>
      </c>
      <c r="S42" s="237" t="str">
        <v/>
      </c>
      <c r="T42" s="237" t="str">
        <v/>
      </c>
      <c r="U42" s="237" t="str">
        <v/>
      </c>
      <c r="V42" s="237" t="str">
        <v/>
      </c>
      <c r="W42" s="237" t="str">
        <v/>
      </c>
      <c r="X42" s="237" t="str">
        <v/>
      </c>
      <c r="Y42" s="237" t="str">
        <v/>
      </c>
      <c r="Z42" s="237" t="str">
        <v/>
      </c>
      <c r="AA42" s="237" t="str">
        <v/>
      </c>
      <c r="AB42" s="237" t="str">
        <v/>
      </c>
      <c r="AC42" s="237" t="str">
        <v/>
      </c>
      <c r="AD42" s="237" t="str">
        <v/>
      </c>
      <c r="AE42" s="237" t="str">
        <v/>
      </c>
      <c r="AF42" s="237" t="str">
        <v/>
      </c>
      <c r="AG42" s="237" t="str">
        <v/>
      </c>
      <c r="AH42" s="237" t="str">
        <v/>
      </c>
      <c r="AI42" s="237" t="str">
        <v/>
      </c>
      <c r="AJ42" s="534" t="str">
        <v/>
      </c>
    </row>
    <row r="43" spans="2:36">
      <c r="B43" s="231">
        <v>2007</v>
      </c>
      <c r="C43" s="237" t="str">
        <v/>
      </c>
      <c r="D43" s="237" t="str">
        <v/>
      </c>
      <c r="E43" s="237" t="str">
        <v/>
      </c>
      <c r="F43" s="237" t="str">
        <v/>
      </c>
      <c r="G43" s="237" t="str">
        <v/>
      </c>
      <c r="H43" s="237" t="str">
        <v/>
      </c>
      <c r="I43" s="237" t="str">
        <v/>
      </c>
      <c r="J43" s="237" t="str">
        <v/>
      </c>
      <c r="K43" s="237" t="str">
        <v/>
      </c>
      <c r="L43" s="237" t="str">
        <v/>
      </c>
      <c r="M43" s="237" t="str">
        <v/>
      </c>
      <c r="N43" s="237" t="str">
        <v/>
      </c>
      <c r="O43" s="237" t="str">
        <v/>
      </c>
      <c r="P43" s="237" t="str">
        <v/>
      </c>
      <c r="Q43" s="237" t="str">
        <v/>
      </c>
      <c r="R43" s="237" t="str">
        <v/>
      </c>
      <c r="S43" s="237" t="str">
        <v/>
      </c>
      <c r="T43" s="237" t="str">
        <v/>
      </c>
      <c r="U43" s="237" t="str">
        <v/>
      </c>
      <c r="V43" s="237" t="str">
        <v/>
      </c>
      <c r="W43" s="237" t="str">
        <v/>
      </c>
      <c r="X43" s="237" t="str">
        <v/>
      </c>
      <c r="Y43" s="237" t="str">
        <v/>
      </c>
      <c r="Z43" s="237" t="str">
        <v/>
      </c>
      <c r="AA43" s="237" t="str">
        <v/>
      </c>
      <c r="AB43" s="237" t="str">
        <v/>
      </c>
      <c r="AC43" s="237" t="str">
        <v/>
      </c>
      <c r="AD43" s="237" t="str">
        <v/>
      </c>
      <c r="AE43" s="237" t="str">
        <v/>
      </c>
      <c r="AF43" s="237" t="str">
        <v/>
      </c>
      <c r="AG43" s="237" t="str">
        <v/>
      </c>
      <c r="AH43" s="237" t="str">
        <v/>
      </c>
      <c r="AI43" s="237" t="str">
        <v/>
      </c>
      <c r="AJ43" s="534" t="str">
        <v/>
      </c>
    </row>
    <row r="44" spans="2:36">
      <c r="B44" s="231">
        <v>2008</v>
      </c>
      <c r="C44" s="237" t="str">
        <v/>
      </c>
      <c r="D44" s="237" t="str">
        <v/>
      </c>
      <c r="E44" s="237" t="str">
        <v/>
      </c>
      <c r="F44" s="237" t="str">
        <v/>
      </c>
      <c r="G44" s="237" t="str">
        <v/>
      </c>
      <c r="H44" s="237" t="str">
        <v/>
      </c>
      <c r="I44" s="237" t="str">
        <v/>
      </c>
      <c r="J44" s="237" t="str">
        <v/>
      </c>
      <c r="K44" s="237" t="str">
        <v/>
      </c>
      <c r="L44" s="237" t="str">
        <v/>
      </c>
      <c r="M44" s="237" t="str">
        <v/>
      </c>
      <c r="N44" s="237" t="str">
        <v>p</v>
      </c>
      <c r="O44" s="237" t="str">
        <v/>
      </c>
      <c r="P44" s="237" t="str">
        <v/>
      </c>
      <c r="Q44" s="237" t="str">
        <v/>
      </c>
      <c r="R44" s="237" t="str">
        <v/>
      </c>
      <c r="S44" s="237" t="str">
        <v/>
      </c>
      <c r="T44" s="237" t="str">
        <v/>
      </c>
      <c r="U44" s="237" t="str">
        <v/>
      </c>
      <c r="V44" s="237" t="str">
        <v/>
      </c>
      <c r="W44" s="237" t="str">
        <v/>
      </c>
      <c r="X44" s="237" t="str">
        <v/>
      </c>
      <c r="Y44" s="237" t="str">
        <v/>
      </c>
      <c r="Z44" s="237" t="str">
        <v/>
      </c>
      <c r="AA44" s="237" t="str">
        <v/>
      </c>
      <c r="AB44" s="237" t="str">
        <v/>
      </c>
      <c r="AC44" s="237" t="str">
        <v/>
      </c>
      <c r="AD44" s="237" t="str">
        <v/>
      </c>
      <c r="AE44" s="237" t="str">
        <v/>
      </c>
      <c r="AF44" s="237" t="str">
        <v/>
      </c>
      <c r="AG44" s="237" t="str">
        <v/>
      </c>
      <c r="AH44" s="237" t="str">
        <v/>
      </c>
      <c r="AI44" s="237" t="str">
        <v/>
      </c>
      <c r="AJ44" s="534" t="str">
        <v/>
      </c>
    </row>
    <row r="45" spans="2:36">
      <c r="B45" s="231">
        <v>2009</v>
      </c>
      <c r="C45" s="237" t="str">
        <v/>
      </c>
      <c r="D45" s="237" t="str">
        <v/>
      </c>
      <c r="E45" s="237" t="str">
        <v/>
      </c>
      <c r="F45" s="237" t="str">
        <v/>
      </c>
      <c r="G45" s="237" t="str">
        <v/>
      </c>
      <c r="H45" s="237" t="str">
        <v/>
      </c>
      <c r="I45" s="237" t="str">
        <v/>
      </c>
      <c r="J45" s="237" t="str">
        <v/>
      </c>
      <c r="K45" s="237" t="str">
        <v/>
      </c>
      <c r="L45" s="237" t="str">
        <v/>
      </c>
      <c r="M45" s="237" t="str">
        <v/>
      </c>
      <c r="N45" s="237" t="str">
        <v>p</v>
      </c>
      <c r="O45" s="237" t="str">
        <v/>
      </c>
      <c r="P45" s="237" t="str">
        <v/>
      </c>
      <c r="Q45" s="237" t="str">
        <v/>
      </c>
      <c r="R45" s="237" t="str">
        <v/>
      </c>
      <c r="S45" s="237" t="str">
        <v/>
      </c>
      <c r="T45" s="237" t="str">
        <v/>
      </c>
      <c r="U45" s="237" t="str">
        <v/>
      </c>
      <c r="V45" s="237" t="str">
        <v/>
      </c>
      <c r="W45" s="237" t="str">
        <v/>
      </c>
      <c r="X45" s="237" t="str">
        <v/>
      </c>
      <c r="Y45" s="237" t="str">
        <v/>
      </c>
      <c r="Z45" s="237" t="str">
        <v/>
      </c>
      <c r="AA45" s="237" t="str">
        <v/>
      </c>
      <c r="AB45" s="237" t="str">
        <v/>
      </c>
      <c r="AC45" s="237" t="str">
        <v/>
      </c>
      <c r="AD45" s="237" t="str">
        <v/>
      </c>
      <c r="AE45" s="237" t="str">
        <v/>
      </c>
      <c r="AF45" s="237" t="str">
        <v/>
      </c>
      <c r="AG45" s="237" t="str">
        <v/>
      </c>
      <c r="AH45" s="237" t="str">
        <v/>
      </c>
      <c r="AI45" s="237" t="str">
        <v/>
      </c>
      <c r="AJ45" s="534" t="str">
        <v/>
      </c>
    </row>
    <row r="46" spans="2:36">
      <c r="B46" s="231">
        <v>2010</v>
      </c>
      <c r="C46" s="237" t="str">
        <v/>
      </c>
      <c r="D46" s="237" t="str">
        <v/>
      </c>
      <c r="E46" s="237" t="str">
        <v/>
      </c>
      <c r="F46" s="237" t="str">
        <v/>
      </c>
      <c r="G46" s="237" t="str">
        <v/>
      </c>
      <c r="H46" s="237" t="str">
        <v/>
      </c>
      <c r="I46" s="237" t="str">
        <v/>
      </c>
      <c r="J46" s="237" t="str">
        <v/>
      </c>
      <c r="K46" s="237" t="str">
        <v/>
      </c>
      <c r="L46" s="237" t="str">
        <v/>
      </c>
      <c r="M46" s="237" t="str">
        <v/>
      </c>
      <c r="N46" s="237" t="str">
        <v>p</v>
      </c>
      <c r="O46" s="237" t="str">
        <v/>
      </c>
      <c r="P46" s="237" t="str">
        <v/>
      </c>
      <c r="Q46" s="237" t="str">
        <v/>
      </c>
      <c r="R46" s="237" t="str">
        <v/>
      </c>
      <c r="S46" s="237" t="str">
        <v/>
      </c>
      <c r="T46" s="237" t="str">
        <v/>
      </c>
      <c r="U46" s="237" t="str">
        <v/>
      </c>
      <c r="V46" s="237" t="str">
        <v/>
      </c>
      <c r="W46" s="237" t="str">
        <v/>
      </c>
      <c r="X46" s="237" t="str">
        <v/>
      </c>
      <c r="Y46" s="237" t="str">
        <v/>
      </c>
      <c r="Z46" s="237" t="str">
        <v/>
      </c>
      <c r="AA46" s="237" t="str">
        <v/>
      </c>
      <c r="AB46" s="237" t="str">
        <v/>
      </c>
      <c r="AC46" s="237" t="str">
        <v/>
      </c>
      <c r="AD46" s="237" t="str">
        <v/>
      </c>
      <c r="AE46" s="237" t="str">
        <v/>
      </c>
      <c r="AF46" s="237" t="str">
        <v/>
      </c>
      <c r="AG46" s="237" t="str">
        <v/>
      </c>
      <c r="AH46" s="237" t="str">
        <v/>
      </c>
      <c r="AI46" s="237" t="str">
        <v/>
      </c>
      <c r="AJ46" s="534" t="str">
        <v/>
      </c>
    </row>
    <row r="47" spans="2:36">
      <c r="B47" s="231">
        <v>2011</v>
      </c>
      <c r="C47" s="237" t="str">
        <v/>
      </c>
      <c r="D47" s="237" t="str">
        <v/>
      </c>
      <c r="E47" s="237" t="str">
        <v/>
      </c>
      <c r="F47" s="237" t="str">
        <v/>
      </c>
      <c r="G47" s="237" t="str">
        <v/>
      </c>
      <c r="H47" s="237" t="str">
        <v/>
      </c>
      <c r="I47" s="237" t="str">
        <v/>
      </c>
      <c r="J47" s="237" t="str">
        <v/>
      </c>
      <c r="K47" s="237" t="str">
        <v/>
      </c>
      <c r="L47" s="237" t="str">
        <v/>
      </c>
      <c r="M47" s="237" t="str">
        <v/>
      </c>
      <c r="N47" s="237" t="str">
        <v>p</v>
      </c>
      <c r="O47" s="237" t="str">
        <v/>
      </c>
      <c r="P47" s="237" t="str">
        <v/>
      </c>
      <c r="Q47" s="237" t="str">
        <v/>
      </c>
      <c r="R47" s="237" t="str">
        <v/>
      </c>
      <c r="S47" s="237" t="str">
        <v/>
      </c>
      <c r="T47" s="237" t="str">
        <v/>
      </c>
      <c r="U47" s="237" t="str">
        <v/>
      </c>
      <c r="V47" s="237" t="str">
        <v/>
      </c>
      <c r="W47" s="237" t="str">
        <v/>
      </c>
      <c r="X47" s="237" t="str">
        <v/>
      </c>
      <c r="Y47" s="237" t="str">
        <v/>
      </c>
      <c r="Z47" s="237" t="str">
        <v/>
      </c>
      <c r="AA47" s="237" t="str">
        <v/>
      </c>
      <c r="AB47" s="237" t="str">
        <v/>
      </c>
      <c r="AC47" s="237" t="str">
        <v/>
      </c>
      <c r="AD47" s="237" t="str">
        <v/>
      </c>
      <c r="AE47" s="237" t="str">
        <v/>
      </c>
      <c r="AF47" s="237" t="str">
        <v/>
      </c>
      <c r="AG47" s="237" t="str">
        <v/>
      </c>
      <c r="AH47" s="237" t="str">
        <v/>
      </c>
      <c r="AI47" s="237" t="str">
        <v/>
      </c>
      <c r="AJ47" s="534" t="str">
        <v/>
      </c>
    </row>
    <row r="48" spans="2:36">
      <c r="B48" s="231">
        <v>2012</v>
      </c>
      <c r="C48" s="237" t="str">
        <v/>
      </c>
      <c r="D48" s="237" t="str">
        <v/>
      </c>
      <c r="E48" s="237" t="str">
        <v/>
      </c>
      <c r="F48" s="237" t="str">
        <v/>
      </c>
      <c r="G48" s="237" t="str">
        <v/>
      </c>
      <c r="H48" s="237" t="str">
        <v/>
      </c>
      <c r="I48" s="237" t="str">
        <v/>
      </c>
      <c r="J48" s="237" t="str">
        <v/>
      </c>
      <c r="K48" s="237" t="str">
        <v/>
      </c>
      <c r="L48" s="237" t="str">
        <v/>
      </c>
      <c r="M48" s="237" t="str">
        <v/>
      </c>
      <c r="N48" s="237" t="str">
        <v>p</v>
      </c>
      <c r="O48" s="237" t="str">
        <v/>
      </c>
      <c r="P48" s="237" t="str">
        <v/>
      </c>
      <c r="Q48" s="237" t="str">
        <v/>
      </c>
      <c r="R48" s="237" t="str">
        <v/>
      </c>
      <c r="S48" s="237" t="str">
        <v/>
      </c>
      <c r="T48" s="237" t="str">
        <v/>
      </c>
      <c r="U48" s="237" t="str">
        <v/>
      </c>
      <c r="V48" s="237" t="str">
        <v/>
      </c>
      <c r="W48" s="237" t="str">
        <v/>
      </c>
      <c r="X48" s="237" t="str">
        <v/>
      </c>
      <c r="Y48" s="237" t="str">
        <v/>
      </c>
      <c r="Z48" s="237" t="str">
        <v/>
      </c>
      <c r="AA48" s="237" t="str">
        <v/>
      </c>
      <c r="AB48" s="237" t="str">
        <v/>
      </c>
      <c r="AC48" s="237" t="str">
        <v/>
      </c>
      <c r="AD48" s="237" t="str">
        <v/>
      </c>
      <c r="AE48" s="237" t="str">
        <v/>
      </c>
      <c r="AF48" s="237" t="str">
        <v/>
      </c>
      <c r="AG48" s="237" t="str">
        <v/>
      </c>
      <c r="AH48" s="237" t="str">
        <v/>
      </c>
      <c r="AI48" s="237" t="str">
        <v/>
      </c>
      <c r="AJ48" s="534" t="str">
        <v/>
      </c>
    </row>
    <row r="49" spans="2:36">
      <c r="B49" s="231">
        <v>2013</v>
      </c>
      <c r="C49" s="237" t="str">
        <v/>
      </c>
      <c r="D49" s="237" t="str">
        <v/>
      </c>
      <c r="E49" s="237" t="str">
        <v/>
      </c>
      <c r="F49" s="237" t="str">
        <v/>
      </c>
      <c r="G49" s="237" t="str">
        <v/>
      </c>
      <c r="H49" s="237" t="str">
        <v/>
      </c>
      <c r="I49" s="237" t="str">
        <v/>
      </c>
      <c r="J49" s="237" t="str">
        <v/>
      </c>
      <c r="K49" s="237" t="str">
        <v/>
      </c>
      <c r="L49" s="237" t="str">
        <v/>
      </c>
      <c r="M49" s="237" t="str">
        <v/>
      </c>
      <c r="N49" s="237" t="str">
        <v>p</v>
      </c>
      <c r="O49" s="237" t="str">
        <v/>
      </c>
      <c r="P49" s="237" t="str">
        <v/>
      </c>
      <c r="Q49" s="237" t="str">
        <v/>
      </c>
      <c r="R49" s="237" t="str">
        <v/>
      </c>
      <c r="S49" s="237" t="str">
        <v/>
      </c>
      <c r="T49" s="237" t="str">
        <v/>
      </c>
      <c r="U49" s="237" t="str">
        <v/>
      </c>
      <c r="V49" s="237" t="str">
        <v/>
      </c>
      <c r="W49" s="237" t="str">
        <v/>
      </c>
      <c r="X49" s="237" t="str">
        <v/>
      </c>
      <c r="Y49" s="237" t="str">
        <v/>
      </c>
      <c r="Z49" s="237" t="str">
        <v/>
      </c>
      <c r="AA49" s="237" t="str">
        <v/>
      </c>
      <c r="AB49" s="237" t="str">
        <v/>
      </c>
      <c r="AC49" s="237" t="str">
        <v/>
      </c>
      <c r="AD49" s="237" t="str">
        <v/>
      </c>
      <c r="AE49" s="237" t="str">
        <v/>
      </c>
      <c r="AF49" s="237" t="str">
        <v/>
      </c>
      <c r="AG49" s="237" t="str">
        <v/>
      </c>
      <c r="AH49" s="237" t="str">
        <v/>
      </c>
      <c r="AI49" s="237" t="str">
        <v/>
      </c>
      <c r="AJ49" s="534" t="str">
        <v/>
      </c>
    </row>
    <row r="50" spans="2:36">
      <c r="B50" s="231">
        <v>2014</v>
      </c>
      <c r="C50" s="237" t="str">
        <v/>
      </c>
      <c r="D50" s="237" t="str">
        <v/>
      </c>
      <c r="E50" s="237" t="str">
        <v/>
      </c>
      <c r="F50" s="237" t="str">
        <v/>
      </c>
      <c r="G50" s="237" t="str">
        <v/>
      </c>
      <c r="H50" s="237" t="str">
        <v/>
      </c>
      <c r="I50" s="237" t="str">
        <v/>
      </c>
      <c r="J50" s="237" t="str">
        <v/>
      </c>
      <c r="K50" s="237" t="str">
        <v/>
      </c>
      <c r="L50" s="237" t="str">
        <v/>
      </c>
      <c r="M50" s="237" t="str">
        <v/>
      </c>
      <c r="N50" s="237" t="str">
        <v/>
      </c>
      <c r="O50" s="237" t="str">
        <v/>
      </c>
      <c r="P50" s="237" t="str">
        <v/>
      </c>
      <c r="Q50" s="237" t="str">
        <v/>
      </c>
      <c r="R50" s="237" t="str">
        <v/>
      </c>
      <c r="S50" s="237" t="str">
        <v/>
      </c>
      <c r="T50" s="237" t="str">
        <v/>
      </c>
      <c r="U50" s="237" t="str">
        <v/>
      </c>
      <c r="V50" s="237" t="str">
        <v/>
      </c>
      <c r="W50" s="237" t="str">
        <v/>
      </c>
      <c r="X50" s="237" t="str">
        <v/>
      </c>
      <c r="Y50" s="237" t="str">
        <v/>
      </c>
      <c r="Z50" s="237" t="str">
        <v/>
      </c>
      <c r="AA50" s="237" t="str">
        <v/>
      </c>
      <c r="AB50" s="237" t="str">
        <v/>
      </c>
      <c r="AC50" s="237" t="str">
        <v/>
      </c>
      <c r="AD50" s="237" t="str">
        <v/>
      </c>
      <c r="AE50" s="237" t="str">
        <v/>
      </c>
      <c r="AF50" s="237" t="str">
        <v/>
      </c>
      <c r="AG50" s="237" t="str">
        <v/>
      </c>
      <c r="AH50" s="237" t="str">
        <v/>
      </c>
      <c r="AI50" s="237" t="str">
        <v/>
      </c>
      <c r="AJ50" s="534" t="str">
        <v/>
      </c>
    </row>
    <row r="51" spans="2:36">
      <c r="B51" s="231">
        <v>2015</v>
      </c>
      <c r="C51" s="237" t="str">
        <v/>
      </c>
      <c r="D51" s="237" t="str">
        <v/>
      </c>
      <c r="E51" s="237" t="str">
        <v/>
      </c>
      <c r="F51" s="237" t="str">
        <v/>
      </c>
      <c r="G51" s="237" t="str">
        <v/>
      </c>
      <c r="H51" s="237" t="str">
        <v/>
      </c>
      <c r="I51" s="237" t="str">
        <v/>
      </c>
      <c r="J51" s="237" t="str">
        <v/>
      </c>
      <c r="K51" s="237" t="str">
        <v/>
      </c>
      <c r="L51" s="237" t="str">
        <v/>
      </c>
      <c r="M51" s="237" t="str">
        <v/>
      </c>
      <c r="N51" s="237" t="str">
        <v/>
      </c>
      <c r="O51" s="237" t="str">
        <v/>
      </c>
      <c r="P51" s="237" t="str">
        <v/>
      </c>
      <c r="Q51" s="237" t="str">
        <v/>
      </c>
      <c r="R51" s="237" t="str">
        <v/>
      </c>
      <c r="S51" s="237" t="str">
        <v/>
      </c>
      <c r="T51" s="237" t="str">
        <v/>
      </c>
      <c r="U51" s="237" t="str">
        <v/>
      </c>
      <c r="V51" s="237" t="str">
        <v/>
      </c>
      <c r="W51" s="237" t="str">
        <v/>
      </c>
      <c r="X51" s="237" t="str">
        <v/>
      </c>
      <c r="Y51" s="237" t="str">
        <v/>
      </c>
      <c r="Z51" s="237" t="str">
        <v/>
      </c>
      <c r="AA51" s="237" t="str">
        <v/>
      </c>
      <c r="AB51" s="237" t="str">
        <v/>
      </c>
      <c r="AC51" s="237" t="str">
        <v/>
      </c>
      <c r="AD51" s="237" t="str">
        <v/>
      </c>
      <c r="AE51" s="237" t="str">
        <v/>
      </c>
      <c r="AF51" s="237" t="str">
        <v/>
      </c>
      <c r="AG51" s="237" t="str">
        <v/>
      </c>
      <c r="AH51" s="237" t="str">
        <v/>
      </c>
      <c r="AI51" s="237" t="str">
        <v/>
      </c>
      <c r="AJ51" s="534" t="str">
        <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AQ58"/>
  <sheetViews>
    <sheetView topLeftCell="X1" workbookViewId="0">
      <selection activeCell="X57" sqref="X57"/>
    </sheetView>
  </sheetViews>
  <sheetFormatPr defaultColWidth="23.625" defaultRowHeight="15"/>
  <cols>
    <col min="1" max="4" width="23.625" style="409"/>
    <col min="5" max="5" width="0" style="409" hidden="1" customWidth="1"/>
    <col min="6" max="6" width="23.625" style="409"/>
    <col min="7" max="7" width="0" style="409" hidden="1" customWidth="1"/>
    <col min="8" max="8" width="23.625" style="409"/>
    <col min="9" max="9" width="0" style="409" hidden="1" customWidth="1"/>
    <col min="10" max="10" width="23.625" style="409"/>
    <col min="11" max="11" width="0" style="409" hidden="1" customWidth="1"/>
    <col min="12" max="12" width="23.625" style="409"/>
    <col min="13" max="13" width="0" style="409" hidden="1" customWidth="1"/>
    <col min="14" max="14" width="23.625" style="409"/>
    <col min="15" max="15" width="0" style="409" hidden="1" customWidth="1"/>
    <col min="16" max="16" width="23.625" style="409"/>
    <col min="17" max="17" width="0" style="409" hidden="1" customWidth="1"/>
    <col min="18" max="18" width="23.625" style="409"/>
    <col min="19" max="19" width="0" style="409" hidden="1" customWidth="1"/>
    <col min="20" max="20" width="23.625" style="409"/>
    <col min="21" max="21" width="0" style="409" hidden="1" customWidth="1"/>
    <col min="22" max="22" width="23.625" style="409"/>
    <col min="23" max="23" width="0" style="409" hidden="1" customWidth="1"/>
    <col min="24" max="26" width="23.625" style="409"/>
    <col min="27" max="27" width="0" style="409" hidden="1" customWidth="1"/>
    <col min="28" max="28" width="23.625" style="409"/>
    <col min="29" max="29" width="0" style="409" hidden="1" customWidth="1"/>
    <col min="30" max="30" width="23.625" style="409"/>
    <col min="31" max="31" width="0" style="409" hidden="1" customWidth="1"/>
    <col min="32" max="32" width="23.625" style="409"/>
    <col min="33" max="33" width="0" style="409" hidden="1" customWidth="1"/>
    <col min="34" max="34" width="23.625" style="409"/>
    <col min="35" max="35" width="0" style="409" hidden="1" customWidth="1"/>
    <col min="36" max="36" width="23.625" style="409"/>
    <col min="37" max="37" width="0" style="409" hidden="1" customWidth="1"/>
    <col min="38" max="16384" width="23.625" style="409"/>
  </cols>
  <sheetData>
    <row r="1" spans="1:43">
      <c r="A1" s="535" t="s">
        <v>483</v>
      </c>
    </row>
    <row r="3" spans="1:43">
      <c r="A3" s="535" t="s">
        <v>288</v>
      </c>
      <c r="B3" s="536">
        <v>41981.83792824074</v>
      </c>
    </row>
    <row r="4" spans="1:43">
      <c r="A4" s="535" t="s">
        <v>289</v>
      </c>
      <c r="B4" s="536">
        <v>41988.458893657407</v>
      </c>
    </row>
    <row r="5" spans="1:43">
      <c r="A5" s="535" t="s">
        <v>519</v>
      </c>
      <c r="B5" s="535" t="s">
        <v>231</v>
      </c>
    </row>
    <row r="7" spans="1:43">
      <c r="A7" s="535" t="s">
        <v>292</v>
      </c>
      <c r="B7" s="535" t="s">
        <v>567</v>
      </c>
    </row>
    <row r="8" spans="1:43">
      <c r="A8" s="535" t="s">
        <v>290</v>
      </c>
      <c r="B8" s="535" t="s">
        <v>484</v>
      </c>
    </row>
    <row r="10" spans="1:43">
      <c r="A10" s="537" t="s">
        <v>294</v>
      </c>
      <c r="B10" s="537" t="s">
        <v>214</v>
      </c>
      <c r="C10" s="537" t="s">
        <v>295</v>
      </c>
      <c r="D10" s="537" t="s">
        <v>215</v>
      </c>
      <c r="E10" s="537" t="s">
        <v>295</v>
      </c>
      <c r="F10" s="537" t="s">
        <v>216</v>
      </c>
      <c r="G10" s="537" t="s">
        <v>295</v>
      </c>
      <c r="H10" s="537" t="s">
        <v>217</v>
      </c>
      <c r="I10" s="537" t="s">
        <v>295</v>
      </c>
      <c r="J10" s="537" t="s">
        <v>218</v>
      </c>
      <c r="K10" s="537" t="s">
        <v>295</v>
      </c>
      <c r="L10" s="537" t="s">
        <v>219</v>
      </c>
      <c r="M10" s="537" t="s">
        <v>295</v>
      </c>
      <c r="N10" s="537" t="s">
        <v>220</v>
      </c>
      <c r="O10" s="537" t="s">
        <v>295</v>
      </c>
      <c r="P10" s="537" t="s">
        <v>221</v>
      </c>
      <c r="Q10" s="537" t="s">
        <v>295</v>
      </c>
      <c r="R10" s="537" t="s">
        <v>222</v>
      </c>
      <c r="S10" s="537" t="s">
        <v>295</v>
      </c>
      <c r="T10" s="537" t="s">
        <v>223</v>
      </c>
      <c r="U10" s="537" t="s">
        <v>295</v>
      </c>
      <c r="V10" s="537" t="s">
        <v>224</v>
      </c>
      <c r="W10" s="537" t="s">
        <v>295</v>
      </c>
      <c r="X10" s="537" t="s">
        <v>225</v>
      </c>
      <c r="Y10" s="537" t="s">
        <v>295</v>
      </c>
      <c r="Z10" s="537" t="s">
        <v>226</v>
      </c>
      <c r="AA10" s="537" t="s">
        <v>295</v>
      </c>
      <c r="AB10" s="537" t="s">
        <v>227</v>
      </c>
      <c r="AC10" s="537" t="s">
        <v>295</v>
      </c>
      <c r="AD10" s="537" t="s">
        <v>228</v>
      </c>
      <c r="AE10" s="537" t="s">
        <v>295</v>
      </c>
      <c r="AF10" s="537" t="s">
        <v>229</v>
      </c>
      <c r="AG10" s="537" t="s">
        <v>295</v>
      </c>
      <c r="AH10" s="537" t="s">
        <v>230</v>
      </c>
      <c r="AI10" s="537" t="s">
        <v>295</v>
      </c>
      <c r="AJ10" s="537" t="s">
        <v>296</v>
      </c>
      <c r="AK10" s="537" t="s">
        <v>295</v>
      </c>
      <c r="AL10" s="537" t="s">
        <v>297</v>
      </c>
      <c r="AM10" s="537" t="s">
        <v>295</v>
      </c>
      <c r="AN10" s="537" t="s">
        <v>423</v>
      </c>
      <c r="AO10" s="537" t="s">
        <v>295</v>
      </c>
      <c r="AP10" s="537" t="s">
        <v>571</v>
      </c>
      <c r="AQ10" s="537" t="s">
        <v>295</v>
      </c>
    </row>
    <row r="11" spans="1:43">
      <c r="A11" s="537" t="s">
        <v>558</v>
      </c>
      <c r="B11" s="539" t="s">
        <v>126</v>
      </c>
      <c r="C11" s="539" t="s">
        <v>125</v>
      </c>
      <c r="D11" s="538">
        <v>1.9</v>
      </c>
      <c r="E11" s="539" t="s">
        <v>125</v>
      </c>
      <c r="F11" s="538">
        <v>2.9</v>
      </c>
      <c r="G11" s="539" t="s">
        <v>125</v>
      </c>
      <c r="H11" s="538">
        <v>2.9</v>
      </c>
      <c r="I11" s="539" t="s">
        <v>125</v>
      </c>
      <c r="J11" s="538">
        <v>2.9</v>
      </c>
      <c r="K11" s="539" t="s">
        <v>125</v>
      </c>
      <c r="L11" s="538">
        <v>3.9</v>
      </c>
      <c r="M11" s="539" t="s">
        <v>125</v>
      </c>
      <c r="N11" s="538">
        <v>2</v>
      </c>
      <c r="O11" s="539" t="s">
        <v>125</v>
      </c>
      <c r="P11" s="538">
        <v>1.3</v>
      </c>
      <c r="Q11" s="539" t="s">
        <v>125</v>
      </c>
      <c r="R11" s="538">
        <v>1.5</v>
      </c>
      <c r="S11" s="539" t="s">
        <v>125</v>
      </c>
      <c r="T11" s="538">
        <v>2.6</v>
      </c>
      <c r="U11" s="539" t="s">
        <v>125</v>
      </c>
      <c r="V11" s="538">
        <v>2.2000000000000002</v>
      </c>
      <c r="W11" s="539" t="s">
        <v>125</v>
      </c>
      <c r="X11" s="538">
        <v>3.4</v>
      </c>
      <c r="Y11" s="539" t="s">
        <v>125</v>
      </c>
      <c r="Z11" s="538">
        <v>3.2</v>
      </c>
      <c r="AA11" s="539" t="s">
        <v>125</v>
      </c>
      <c r="AB11" s="538">
        <v>0.4</v>
      </c>
      <c r="AC11" s="539" t="s">
        <v>125</v>
      </c>
      <c r="AD11" s="538">
        <v>-4.5</v>
      </c>
      <c r="AE11" s="539" t="s">
        <v>125</v>
      </c>
      <c r="AF11" s="538">
        <v>2</v>
      </c>
      <c r="AG11" s="539" t="s">
        <v>125</v>
      </c>
      <c r="AH11" s="538">
        <v>1.6</v>
      </c>
      <c r="AI11" s="539" t="s">
        <v>125</v>
      </c>
      <c r="AJ11" s="538">
        <v>-0.4</v>
      </c>
      <c r="AK11" s="539" t="s">
        <v>125</v>
      </c>
      <c r="AL11" s="538">
        <v>0.1</v>
      </c>
      <c r="AM11" s="539" t="s">
        <v>125</v>
      </c>
      <c r="AN11" s="539" t="s">
        <v>126</v>
      </c>
      <c r="AO11" s="539" t="s">
        <v>125</v>
      </c>
      <c r="AP11" s="539" t="s">
        <v>126</v>
      </c>
      <c r="AQ11" s="539" t="s">
        <v>125</v>
      </c>
    </row>
    <row r="12" spans="1:43">
      <c r="A12" s="537" t="s">
        <v>298</v>
      </c>
      <c r="B12" s="539" t="s">
        <v>126</v>
      </c>
      <c r="C12" s="539" t="s">
        <v>125</v>
      </c>
      <c r="D12" s="538">
        <v>1.9</v>
      </c>
      <c r="E12" s="539" t="s">
        <v>125</v>
      </c>
      <c r="F12" s="538">
        <v>2.8</v>
      </c>
      <c r="G12" s="539" t="s">
        <v>125</v>
      </c>
      <c r="H12" s="538">
        <v>2.9</v>
      </c>
      <c r="I12" s="539" t="s">
        <v>125</v>
      </c>
      <c r="J12" s="538">
        <v>2.9</v>
      </c>
      <c r="K12" s="539" t="s">
        <v>125</v>
      </c>
      <c r="L12" s="538">
        <v>3.9</v>
      </c>
      <c r="M12" s="539" t="s">
        <v>125</v>
      </c>
      <c r="N12" s="538">
        <v>2</v>
      </c>
      <c r="O12" s="539" t="s">
        <v>125</v>
      </c>
      <c r="P12" s="538">
        <v>1.3</v>
      </c>
      <c r="Q12" s="539" t="s">
        <v>125</v>
      </c>
      <c r="R12" s="538">
        <v>1.5</v>
      </c>
      <c r="S12" s="539" t="s">
        <v>125</v>
      </c>
      <c r="T12" s="538">
        <v>2.6</v>
      </c>
      <c r="U12" s="539" t="s">
        <v>125</v>
      </c>
      <c r="V12" s="538">
        <v>2.2000000000000002</v>
      </c>
      <c r="W12" s="539" t="s">
        <v>125</v>
      </c>
      <c r="X12" s="538">
        <v>3.4</v>
      </c>
      <c r="Y12" s="539" t="s">
        <v>125</v>
      </c>
      <c r="Z12" s="538">
        <v>3.2</v>
      </c>
      <c r="AA12" s="539" t="s">
        <v>125</v>
      </c>
      <c r="AB12" s="538">
        <v>0.4</v>
      </c>
      <c r="AC12" s="539" t="s">
        <v>125</v>
      </c>
      <c r="AD12" s="538">
        <v>-4.5</v>
      </c>
      <c r="AE12" s="539" t="s">
        <v>125</v>
      </c>
      <c r="AF12" s="538">
        <v>2</v>
      </c>
      <c r="AG12" s="539" t="s">
        <v>125</v>
      </c>
      <c r="AH12" s="538">
        <v>1.7</v>
      </c>
      <c r="AI12" s="539" t="s">
        <v>125</v>
      </c>
      <c r="AJ12" s="538">
        <v>-0.4</v>
      </c>
      <c r="AK12" s="539" t="s">
        <v>125</v>
      </c>
      <c r="AL12" s="538">
        <v>0.1</v>
      </c>
      <c r="AM12" s="539" t="s">
        <v>125</v>
      </c>
      <c r="AN12" s="539" t="s">
        <v>126</v>
      </c>
      <c r="AO12" s="539" t="s">
        <v>125</v>
      </c>
      <c r="AP12" s="539" t="s">
        <v>126</v>
      </c>
      <c r="AQ12" s="539" t="s">
        <v>125</v>
      </c>
    </row>
    <row r="13" spans="1:43">
      <c r="A13" s="537" t="s">
        <v>300</v>
      </c>
      <c r="B13" s="539" t="s">
        <v>126</v>
      </c>
      <c r="C13" s="539" t="s">
        <v>125</v>
      </c>
      <c r="D13" s="538">
        <v>1.8</v>
      </c>
      <c r="E13" s="539" t="s">
        <v>125</v>
      </c>
      <c r="F13" s="538">
        <v>2.8</v>
      </c>
      <c r="G13" s="539" t="s">
        <v>125</v>
      </c>
      <c r="H13" s="538">
        <v>2.9</v>
      </c>
      <c r="I13" s="539" t="s">
        <v>125</v>
      </c>
      <c r="J13" s="538">
        <v>2.9</v>
      </c>
      <c r="K13" s="539" t="s">
        <v>125</v>
      </c>
      <c r="L13" s="538">
        <v>3.9</v>
      </c>
      <c r="M13" s="539" t="s">
        <v>125</v>
      </c>
      <c r="N13" s="538">
        <v>2</v>
      </c>
      <c r="O13" s="539" t="s">
        <v>125</v>
      </c>
      <c r="P13" s="538">
        <v>1.2</v>
      </c>
      <c r="Q13" s="539" t="s">
        <v>125</v>
      </c>
      <c r="R13" s="538">
        <v>1.3</v>
      </c>
      <c r="S13" s="539" t="s">
        <v>125</v>
      </c>
      <c r="T13" s="538">
        <v>2.4</v>
      </c>
      <c r="U13" s="539" t="s">
        <v>125</v>
      </c>
      <c r="V13" s="538">
        <v>2</v>
      </c>
      <c r="W13" s="539" t="s">
        <v>125</v>
      </c>
      <c r="X13" s="538">
        <v>3.2</v>
      </c>
      <c r="Y13" s="539" t="s">
        <v>125</v>
      </c>
      <c r="Z13" s="538">
        <v>3</v>
      </c>
      <c r="AA13" s="539" t="s">
        <v>125</v>
      </c>
      <c r="AB13" s="538">
        <v>0.1</v>
      </c>
      <c r="AC13" s="539" t="s">
        <v>125</v>
      </c>
      <c r="AD13" s="538">
        <v>-4.5999999999999996</v>
      </c>
      <c r="AE13" s="539" t="s">
        <v>125</v>
      </c>
      <c r="AF13" s="538">
        <v>2</v>
      </c>
      <c r="AG13" s="539" t="s">
        <v>125</v>
      </c>
      <c r="AH13" s="538">
        <v>1.5</v>
      </c>
      <c r="AI13" s="539" t="s">
        <v>125</v>
      </c>
      <c r="AJ13" s="538">
        <v>-0.5</v>
      </c>
      <c r="AK13" s="539" t="s">
        <v>125</v>
      </c>
      <c r="AL13" s="538">
        <v>0</v>
      </c>
      <c r="AM13" s="539" t="s">
        <v>125</v>
      </c>
      <c r="AN13" s="539" t="s">
        <v>126</v>
      </c>
      <c r="AO13" s="539" t="s">
        <v>125</v>
      </c>
      <c r="AP13" s="539" t="s">
        <v>126</v>
      </c>
      <c r="AQ13" s="539" t="s">
        <v>125</v>
      </c>
    </row>
    <row r="14" spans="1:43">
      <c r="A14" s="537" t="s">
        <v>565</v>
      </c>
      <c r="B14" s="539" t="s">
        <v>126</v>
      </c>
      <c r="C14" s="539" t="s">
        <v>125</v>
      </c>
      <c r="D14" s="538">
        <v>1.5</v>
      </c>
      <c r="E14" s="539" t="s">
        <v>125</v>
      </c>
      <c r="F14" s="538">
        <v>2.5</v>
      </c>
      <c r="G14" s="539" t="s">
        <v>125</v>
      </c>
      <c r="H14" s="538">
        <v>2.7</v>
      </c>
      <c r="I14" s="539" t="s">
        <v>125</v>
      </c>
      <c r="J14" s="538">
        <v>2.9</v>
      </c>
      <c r="K14" s="539" t="s">
        <v>125</v>
      </c>
      <c r="L14" s="538">
        <v>3.8</v>
      </c>
      <c r="M14" s="539" t="s">
        <v>125</v>
      </c>
      <c r="N14" s="538">
        <v>2</v>
      </c>
      <c r="O14" s="539" t="s">
        <v>125</v>
      </c>
      <c r="P14" s="538">
        <v>0.9</v>
      </c>
      <c r="Q14" s="539" t="s">
        <v>125</v>
      </c>
      <c r="R14" s="538">
        <v>0.7</v>
      </c>
      <c r="S14" s="539" t="s">
        <v>125</v>
      </c>
      <c r="T14" s="538">
        <v>2.2000000000000002</v>
      </c>
      <c r="U14" s="539" t="s">
        <v>125</v>
      </c>
      <c r="V14" s="538">
        <v>1.7</v>
      </c>
      <c r="W14" s="539" t="s">
        <v>125</v>
      </c>
      <c r="X14" s="538">
        <v>3.2</v>
      </c>
      <c r="Y14" s="539" t="s">
        <v>125</v>
      </c>
      <c r="Z14" s="538">
        <v>2.9</v>
      </c>
      <c r="AA14" s="539" t="s">
        <v>125</v>
      </c>
      <c r="AB14" s="538">
        <v>0.4</v>
      </c>
      <c r="AC14" s="539" t="s">
        <v>125</v>
      </c>
      <c r="AD14" s="538">
        <v>-4.4000000000000004</v>
      </c>
      <c r="AE14" s="539" t="s">
        <v>125</v>
      </c>
      <c r="AF14" s="538">
        <v>2</v>
      </c>
      <c r="AG14" s="539" t="s">
        <v>125</v>
      </c>
      <c r="AH14" s="538">
        <v>1.6</v>
      </c>
      <c r="AI14" s="539" t="s">
        <v>125</v>
      </c>
      <c r="AJ14" s="538">
        <v>-0.7</v>
      </c>
      <c r="AK14" s="539" t="s">
        <v>125</v>
      </c>
      <c r="AL14" s="538">
        <v>-0.4</v>
      </c>
      <c r="AM14" s="539" t="s">
        <v>125</v>
      </c>
      <c r="AN14" s="539" t="s">
        <v>126</v>
      </c>
      <c r="AO14" s="539" t="s">
        <v>125</v>
      </c>
      <c r="AP14" s="539" t="s">
        <v>126</v>
      </c>
      <c r="AQ14" s="539" t="s">
        <v>125</v>
      </c>
    </row>
    <row r="15" spans="1:43">
      <c r="A15" s="537" t="s">
        <v>185</v>
      </c>
      <c r="B15" s="538">
        <v>22.9</v>
      </c>
      <c r="C15" s="539" t="s">
        <v>125</v>
      </c>
      <c r="D15" s="538">
        <v>1.4</v>
      </c>
      <c r="E15" s="539" t="s">
        <v>125</v>
      </c>
      <c r="F15" s="538">
        <v>3.7</v>
      </c>
      <c r="G15" s="539" t="s">
        <v>125</v>
      </c>
      <c r="H15" s="538">
        <v>1.9</v>
      </c>
      <c r="I15" s="539" t="s">
        <v>125</v>
      </c>
      <c r="J15" s="538">
        <v>3.5</v>
      </c>
      <c r="K15" s="539" t="s">
        <v>125</v>
      </c>
      <c r="L15" s="538">
        <v>3.7</v>
      </c>
      <c r="M15" s="539" t="s">
        <v>125</v>
      </c>
      <c r="N15" s="538">
        <v>0.8</v>
      </c>
      <c r="O15" s="539" t="s">
        <v>125</v>
      </c>
      <c r="P15" s="538">
        <v>1.4</v>
      </c>
      <c r="Q15" s="539" t="s">
        <v>125</v>
      </c>
      <c r="R15" s="538">
        <v>0.8</v>
      </c>
      <c r="S15" s="539" t="s">
        <v>125</v>
      </c>
      <c r="T15" s="538">
        <v>3.3</v>
      </c>
      <c r="U15" s="539" t="s">
        <v>125</v>
      </c>
      <c r="V15" s="538">
        <v>1.8</v>
      </c>
      <c r="W15" s="539" t="s">
        <v>125</v>
      </c>
      <c r="X15" s="538">
        <v>2.7</v>
      </c>
      <c r="Y15" s="539" t="s">
        <v>125</v>
      </c>
      <c r="Z15" s="538">
        <v>2.9</v>
      </c>
      <c r="AA15" s="539" t="s">
        <v>125</v>
      </c>
      <c r="AB15" s="538">
        <v>1</v>
      </c>
      <c r="AC15" s="539" t="s">
        <v>125</v>
      </c>
      <c r="AD15" s="538">
        <v>-2.8</v>
      </c>
      <c r="AE15" s="539" t="s">
        <v>125</v>
      </c>
      <c r="AF15" s="538">
        <v>2.2999999999999998</v>
      </c>
      <c r="AG15" s="539" t="s">
        <v>125</v>
      </c>
      <c r="AH15" s="538">
        <v>1.8</v>
      </c>
      <c r="AI15" s="539" t="s">
        <v>125</v>
      </c>
      <c r="AJ15" s="538">
        <v>-0.1</v>
      </c>
      <c r="AK15" s="539" t="s">
        <v>125</v>
      </c>
      <c r="AL15" s="538">
        <v>0.2</v>
      </c>
      <c r="AM15" s="539" t="s">
        <v>125</v>
      </c>
      <c r="AN15" s="539" t="s">
        <v>126</v>
      </c>
      <c r="AO15" s="539" t="s">
        <v>125</v>
      </c>
      <c r="AP15" s="539" t="s">
        <v>126</v>
      </c>
      <c r="AQ15" s="539" t="s">
        <v>125</v>
      </c>
    </row>
    <row r="16" spans="1:43">
      <c r="A16" s="537" t="s">
        <v>186</v>
      </c>
      <c r="B16" s="539" t="s">
        <v>126</v>
      </c>
      <c r="C16" s="539" t="s">
        <v>125</v>
      </c>
      <c r="D16" s="538">
        <v>-9</v>
      </c>
      <c r="E16" s="539" t="s">
        <v>125</v>
      </c>
      <c r="F16" s="538">
        <v>-1.6</v>
      </c>
      <c r="G16" s="539" t="s">
        <v>125</v>
      </c>
      <c r="H16" s="538">
        <v>4.9000000000000004</v>
      </c>
      <c r="I16" s="539" t="s">
        <v>125</v>
      </c>
      <c r="J16" s="538">
        <v>2</v>
      </c>
      <c r="K16" s="539" t="s">
        <v>125</v>
      </c>
      <c r="L16" s="538">
        <v>5.7</v>
      </c>
      <c r="M16" s="539" t="s">
        <v>125</v>
      </c>
      <c r="N16" s="538">
        <v>4.2</v>
      </c>
      <c r="O16" s="539" t="s">
        <v>125</v>
      </c>
      <c r="P16" s="538">
        <v>4.7</v>
      </c>
      <c r="Q16" s="539" t="s">
        <v>125</v>
      </c>
      <c r="R16" s="538">
        <v>5.5</v>
      </c>
      <c r="S16" s="539" t="s">
        <v>125</v>
      </c>
      <c r="T16" s="538">
        <v>6.7</v>
      </c>
      <c r="U16" s="539" t="s">
        <v>125</v>
      </c>
      <c r="V16" s="538">
        <v>6.4</v>
      </c>
      <c r="W16" s="539" t="s">
        <v>125</v>
      </c>
      <c r="X16" s="538">
        <v>6.5</v>
      </c>
      <c r="Y16" s="539" t="s">
        <v>125</v>
      </c>
      <c r="Z16" s="538">
        <v>6.4</v>
      </c>
      <c r="AA16" s="539" t="s">
        <v>125</v>
      </c>
      <c r="AB16" s="538">
        <v>6.2</v>
      </c>
      <c r="AC16" s="539" t="s">
        <v>125</v>
      </c>
      <c r="AD16" s="538">
        <v>-5.5</v>
      </c>
      <c r="AE16" s="539" t="s">
        <v>125</v>
      </c>
      <c r="AF16" s="538">
        <v>0.4</v>
      </c>
      <c r="AG16" s="539" t="s">
        <v>125</v>
      </c>
      <c r="AH16" s="538">
        <v>1.8</v>
      </c>
      <c r="AI16" s="539" t="s">
        <v>125</v>
      </c>
      <c r="AJ16" s="538">
        <v>0.6</v>
      </c>
      <c r="AK16" s="539" t="s">
        <v>125</v>
      </c>
      <c r="AL16" s="538">
        <v>0.9</v>
      </c>
      <c r="AM16" s="539" t="s">
        <v>125</v>
      </c>
      <c r="AN16" s="539" t="s">
        <v>126</v>
      </c>
      <c r="AO16" s="539" t="s">
        <v>125</v>
      </c>
      <c r="AP16" s="539" t="s">
        <v>126</v>
      </c>
      <c r="AQ16" s="539" t="s">
        <v>125</v>
      </c>
    </row>
    <row r="17" spans="1:43">
      <c r="A17" s="537" t="s">
        <v>187</v>
      </c>
      <c r="B17" s="538">
        <v>6.2</v>
      </c>
      <c r="C17" s="539" t="s">
        <v>125</v>
      </c>
      <c r="D17" s="538">
        <v>4.5</v>
      </c>
      <c r="E17" s="539" t="s">
        <v>125</v>
      </c>
      <c r="F17" s="538">
        <v>-0.9</v>
      </c>
      <c r="G17" s="539" t="s">
        <v>125</v>
      </c>
      <c r="H17" s="538">
        <v>-0.2</v>
      </c>
      <c r="I17" s="539" t="s">
        <v>125</v>
      </c>
      <c r="J17" s="538">
        <v>1.7</v>
      </c>
      <c r="K17" s="539" t="s">
        <v>125</v>
      </c>
      <c r="L17" s="538">
        <v>4.2</v>
      </c>
      <c r="M17" s="539" t="s">
        <v>125</v>
      </c>
      <c r="N17" s="538">
        <v>3.1</v>
      </c>
      <c r="O17" s="539" t="s">
        <v>125</v>
      </c>
      <c r="P17" s="538">
        <v>2.1</v>
      </c>
      <c r="Q17" s="539" t="s">
        <v>125</v>
      </c>
      <c r="R17" s="538">
        <v>3.8</v>
      </c>
      <c r="S17" s="539" t="s">
        <v>125</v>
      </c>
      <c r="T17" s="538">
        <v>4.7</v>
      </c>
      <c r="U17" s="539" t="s">
        <v>125</v>
      </c>
      <c r="V17" s="538">
        <v>6.8</v>
      </c>
      <c r="W17" s="539" t="s">
        <v>125</v>
      </c>
      <c r="X17" s="538">
        <v>7</v>
      </c>
      <c r="Y17" s="539" t="s">
        <v>125</v>
      </c>
      <c r="Z17" s="538">
        <v>5.7</v>
      </c>
      <c r="AA17" s="539" t="s">
        <v>125</v>
      </c>
      <c r="AB17" s="538">
        <v>3.1</v>
      </c>
      <c r="AC17" s="539" t="s">
        <v>125</v>
      </c>
      <c r="AD17" s="538">
        <v>-4.5</v>
      </c>
      <c r="AE17" s="539" t="s">
        <v>125</v>
      </c>
      <c r="AF17" s="538">
        <v>2.5</v>
      </c>
      <c r="AG17" s="539" t="s">
        <v>125</v>
      </c>
      <c r="AH17" s="538">
        <v>1.8</v>
      </c>
      <c r="AI17" s="539" t="s">
        <v>125</v>
      </c>
      <c r="AJ17" s="538">
        <v>-1</v>
      </c>
      <c r="AK17" s="539" t="s">
        <v>125</v>
      </c>
      <c r="AL17" s="538">
        <v>-0.9</v>
      </c>
      <c r="AM17" s="539" t="s">
        <v>125</v>
      </c>
      <c r="AN17" s="539" t="s">
        <v>126</v>
      </c>
      <c r="AO17" s="539" t="s">
        <v>125</v>
      </c>
      <c r="AP17" s="539" t="s">
        <v>126</v>
      </c>
      <c r="AQ17" s="539" t="s">
        <v>125</v>
      </c>
    </row>
    <row r="18" spans="1:43">
      <c r="A18" s="537" t="s">
        <v>188</v>
      </c>
      <c r="B18" s="538">
        <v>3.1</v>
      </c>
      <c r="C18" s="539" t="s">
        <v>125</v>
      </c>
      <c r="D18" s="538">
        <v>2.8</v>
      </c>
      <c r="E18" s="539" t="s">
        <v>125</v>
      </c>
      <c r="F18" s="538">
        <v>3.2</v>
      </c>
      <c r="G18" s="539" t="s">
        <v>125</v>
      </c>
      <c r="H18" s="538">
        <v>2.2000000000000002</v>
      </c>
      <c r="I18" s="539" t="s">
        <v>125</v>
      </c>
      <c r="J18" s="538">
        <v>2.6</v>
      </c>
      <c r="K18" s="539" t="s">
        <v>125</v>
      </c>
      <c r="L18" s="538">
        <v>3.5</v>
      </c>
      <c r="M18" s="539" t="s">
        <v>125</v>
      </c>
      <c r="N18" s="538">
        <v>0.7</v>
      </c>
      <c r="O18" s="539" t="s">
        <v>125</v>
      </c>
      <c r="P18" s="538">
        <v>0.5</v>
      </c>
      <c r="Q18" s="539" t="s">
        <v>125</v>
      </c>
      <c r="R18" s="538">
        <v>0.4</v>
      </c>
      <c r="S18" s="539" t="s">
        <v>125</v>
      </c>
      <c r="T18" s="538">
        <v>2.2999999999999998</v>
      </c>
      <c r="U18" s="539" t="s">
        <v>125</v>
      </c>
      <c r="V18" s="538">
        <v>2.4</v>
      </c>
      <c r="W18" s="539" t="s">
        <v>125</v>
      </c>
      <c r="X18" s="538">
        <v>3.4</v>
      </c>
      <c r="Y18" s="539" t="s">
        <v>125</v>
      </c>
      <c r="Z18" s="538">
        <v>1.6</v>
      </c>
      <c r="AA18" s="539" t="s">
        <v>125</v>
      </c>
      <c r="AB18" s="538">
        <v>-0.8</v>
      </c>
      <c r="AC18" s="539" t="s">
        <v>125</v>
      </c>
      <c r="AD18" s="538">
        <v>-5.7</v>
      </c>
      <c r="AE18" s="539" t="s">
        <v>125</v>
      </c>
      <c r="AF18" s="538">
        <v>1.4</v>
      </c>
      <c r="AG18" s="539" t="s">
        <v>125</v>
      </c>
      <c r="AH18" s="538">
        <v>1.1000000000000001</v>
      </c>
      <c r="AI18" s="539" t="s">
        <v>125</v>
      </c>
      <c r="AJ18" s="538">
        <v>-0.4</v>
      </c>
      <c r="AK18" s="539" t="s">
        <v>125</v>
      </c>
      <c r="AL18" s="538">
        <v>0.4</v>
      </c>
      <c r="AM18" s="539" t="s">
        <v>125</v>
      </c>
      <c r="AN18" s="539" t="s">
        <v>126</v>
      </c>
      <c r="AO18" s="539" t="s">
        <v>125</v>
      </c>
      <c r="AP18" s="539" t="s">
        <v>126</v>
      </c>
      <c r="AQ18" s="539" t="s">
        <v>125</v>
      </c>
    </row>
    <row r="19" spans="1:43">
      <c r="A19" s="537" t="s">
        <v>520</v>
      </c>
      <c r="B19" s="538">
        <v>1.7</v>
      </c>
      <c r="C19" s="539" t="s">
        <v>125</v>
      </c>
      <c r="D19" s="538">
        <v>0.8</v>
      </c>
      <c r="E19" s="539" t="s">
        <v>125</v>
      </c>
      <c r="F19" s="538">
        <v>1.7</v>
      </c>
      <c r="G19" s="539" t="s">
        <v>125</v>
      </c>
      <c r="H19" s="538">
        <v>1.9</v>
      </c>
      <c r="I19" s="539" t="s">
        <v>125</v>
      </c>
      <c r="J19" s="538">
        <v>1.9</v>
      </c>
      <c r="K19" s="539" t="s">
        <v>125</v>
      </c>
      <c r="L19" s="538">
        <v>3.1</v>
      </c>
      <c r="M19" s="539" t="s">
        <v>125</v>
      </c>
      <c r="N19" s="538">
        <v>1.5</v>
      </c>
      <c r="O19" s="539" t="s">
        <v>125</v>
      </c>
      <c r="P19" s="538">
        <v>0</v>
      </c>
      <c r="Q19" s="539" t="s">
        <v>125</v>
      </c>
      <c r="R19" s="538">
        <v>-0.4</v>
      </c>
      <c r="S19" s="539" t="s">
        <v>125</v>
      </c>
      <c r="T19" s="538">
        <v>1.2</v>
      </c>
      <c r="U19" s="539" t="s">
        <v>125</v>
      </c>
      <c r="V19" s="538">
        <v>0.7</v>
      </c>
      <c r="W19" s="539" t="s">
        <v>125</v>
      </c>
      <c r="X19" s="538">
        <v>3.7</v>
      </c>
      <c r="Y19" s="539" t="s">
        <v>125</v>
      </c>
      <c r="Z19" s="538">
        <v>3.3</v>
      </c>
      <c r="AA19" s="539" t="s">
        <v>125</v>
      </c>
      <c r="AB19" s="538">
        <v>1.1000000000000001</v>
      </c>
      <c r="AC19" s="539" t="s">
        <v>125</v>
      </c>
      <c r="AD19" s="538">
        <v>-5.0999999999999996</v>
      </c>
      <c r="AE19" s="539" t="s">
        <v>125</v>
      </c>
      <c r="AF19" s="538">
        <v>4</v>
      </c>
      <c r="AG19" s="539" t="s">
        <v>125</v>
      </c>
      <c r="AH19" s="538">
        <v>3.3</v>
      </c>
      <c r="AI19" s="539" t="s">
        <v>125</v>
      </c>
      <c r="AJ19" s="538">
        <v>0.7</v>
      </c>
      <c r="AK19" s="539" t="s">
        <v>125</v>
      </c>
      <c r="AL19" s="538">
        <v>0.4</v>
      </c>
      <c r="AM19" s="539" t="s">
        <v>125</v>
      </c>
      <c r="AN19" s="539" t="s">
        <v>126</v>
      </c>
      <c r="AO19" s="539" t="s">
        <v>125</v>
      </c>
      <c r="AP19" s="539" t="s">
        <v>126</v>
      </c>
      <c r="AQ19" s="539" t="s">
        <v>125</v>
      </c>
    </row>
    <row r="20" spans="1:43">
      <c r="A20" s="537" t="s">
        <v>190</v>
      </c>
      <c r="B20" s="538">
        <v>6.5</v>
      </c>
      <c r="C20" s="539" t="s">
        <v>125</v>
      </c>
      <c r="D20" s="538">
        <v>5.9</v>
      </c>
      <c r="E20" s="539" t="s">
        <v>125</v>
      </c>
      <c r="F20" s="538">
        <v>11.7</v>
      </c>
      <c r="G20" s="539" t="s">
        <v>125</v>
      </c>
      <c r="H20" s="538">
        <v>6.8</v>
      </c>
      <c r="I20" s="539" t="s">
        <v>125</v>
      </c>
      <c r="J20" s="538">
        <v>-0.3</v>
      </c>
      <c r="K20" s="539" t="s">
        <v>125</v>
      </c>
      <c r="L20" s="538">
        <v>9.9</v>
      </c>
      <c r="M20" s="539" t="s">
        <v>125</v>
      </c>
      <c r="N20" s="538">
        <v>6.2</v>
      </c>
      <c r="O20" s="539" t="s">
        <v>125</v>
      </c>
      <c r="P20" s="538">
        <v>6.2</v>
      </c>
      <c r="Q20" s="539" t="s">
        <v>125</v>
      </c>
      <c r="R20" s="538">
        <v>8.1</v>
      </c>
      <c r="S20" s="539" t="s">
        <v>125</v>
      </c>
      <c r="T20" s="538">
        <v>6.2</v>
      </c>
      <c r="U20" s="539" t="s">
        <v>125</v>
      </c>
      <c r="V20" s="538">
        <v>8.9</v>
      </c>
      <c r="W20" s="539" t="s">
        <v>125</v>
      </c>
      <c r="X20" s="538">
        <v>10.199999999999999</v>
      </c>
      <c r="Y20" s="539" t="s">
        <v>125</v>
      </c>
      <c r="Z20" s="538">
        <v>7.3</v>
      </c>
      <c r="AA20" s="539" t="s">
        <v>125</v>
      </c>
      <c r="AB20" s="538">
        <v>-4.0999999999999996</v>
      </c>
      <c r="AC20" s="539" t="s">
        <v>125</v>
      </c>
      <c r="AD20" s="538">
        <v>-14.1</v>
      </c>
      <c r="AE20" s="539" t="s">
        <v>125</v>
      </c>
      <c r="AF20" s="538">
        <v>3.3</v>
      </c>
      <c r="AG20" s="539" t="s">
        <v>125</v>
      </c>
      <c r="AH20" s="538">
        <v>8.6999999999999993</v>
      </c>
      <c r="AI20" s="539" t="s">
        <v>125</v>
      </c>
      <c r="AJ20" s="538">
        <v>4.5</v>
      </c>
      <c r="AK20" s="539" t="s">
        <v>125</v>
      </c>
      <c r="AL20" s="538">
        <v>2.2000000000000002</v>
      </c>
      <c r="AM20" s="539" t="s">
        <v>125</v>
      </c>
      <c r="AN20" s="539" t="s">
        <v>126</v>
      </c>
      <c r="AO20" s="539" t="s">
        <v>125</v>
      </c>
      <c r="AP20" s="539" t="s">
        <v>126</v>
      </c>
      <c r="AQ20" s="539" t="s">
        <v>125</v>
      </c>
    </row>
    <row r="21" spans="1:43">
      <c r="A21" s="537" t="s">
        <v>191</v>
      </c>
      <c r="B21" s="539" t="s">
        <v>126</v>
      </c>
      <c r="C21" s="539" t="s">
        <v>125</v>
      </c>
      <c r="D21" s="538">
        <v>9.6999999999999993</v>
      </c>
      <c r="E21" s="539" t="s">
        <v>125</v>
      </c>
      <c r="F21" s="538">
        <v>11.3</v>
      </c>
      <c r="G21" s="539" t="s">
        <v>125</v>
      </c>
      <c r="H21" s="538">
        <v>8.9</v>
      </c>
      <c r="I21" s="539" t="s">
        <v>125</v>
      </c>
      <c r="J21" s="538">
        <v>11</v>
      </c>
      <c r="K21" s="539" t="s">
        <v>125</v>
      </c>
      <c r="L21" s="538">
        <v>10.6</v>
      </c>
      <c r="M21" s="539" t="s">
        <v>125</v>
      </c>
      <c r="N21" s="538">
        <v>5</v>
      </c>
      <c r="O21" s="539" t="s">
        <v>125</v>
      </c>
      <c r="P21" s="538">
        <v>5.4</v>
      </c>
      <c r="Q21" s="539" t="s">
        <v>125</v>
      </c>
      <c r="R21" s="538">
        <v>3.7</v>
      </c>
      <c r="S21" s="539" t="s">
        <v>125</v>
      </c>
      <c r="T21" s="538">
        <v>4.2</v>
      </c>
      <c r="U21" s="539" t="s">
        <v>125</v>
      </c>
      <c r="V21" s="538">
        <v>6.1</v>
      </c>
      <c r="W21" s="539" t="s">
        <v>125</v>
      </c>
      <c r="X21" s="538">
        <v>5.5</v>
      </c>
      <c r="Y21" s="539" t="s">
        <v>125</v>
      </c>
      <c r="Z21" s="538">
        <v>5</v>
      </c>
      <c r="AA21" s="539" t="s">
        <v>125</v>
      </c>
      <c r="AB21" s="538">
        <v>-2.2000000000000002</v>
      </c>
      <c r="AC21" s="539" t="s">
        <v>125</v>
      </c>
      <c r="AD21" s="538">
        <v>-6.4</v>
      </c>
      <c r="AE21" s="539" t="s">
        <v>125</v>
      </c>
      <c r="AF21" s="538">
        <v>-1.1000000000000001</v>
      </c>
      <c r="AG21" s="539" t="s">
        <v>125</v>
      </c>
      <c r="AH21" s="538">
        <v>2.2000000000000002</v>
      </c>
      <c r="AI21" s="539" t="s">
        <v>125</v>
      </c>
      <c r="AJ21" s="538">
        <v>0.2</v>
      </c>
      <c r="AK21" s="539" t="s">
        <v>125</v>
      </c>
      <c r="AL21" s="538">
        <v>-0.3</v>
      </c>
      <c r="AM21" s="539" t="s">
        <v>125</v>
      </c>
      <c r="AN21" s="539" t="s">
        <v>126</v>
      </c>
      <c r="AO21" s="539" t="s">
        <v>125</v>
      </c>
      <c r="AP21" s="539" t="s">
        <v>126</v>
      </c>
      <c r="AQ21" s="539" t="s">
        <v>125</v>
      </c>
    </row>
    <row r="22" spans="1:43">
      <c r="A22" s="537" t="s">
        <v>192</v>
      </c>
      <c r="B22" s="539" t="s">
        <v>126</v>
      </c>
      <c r="C22" s="539" t="s">
        <v>125</v>
      </c>
      <c r="D22" s="538">
        <v>2.4</v>
      </c>
      <c r="E22" s="539" t="s">
        <v>125</v>
      </c>
      <c r="F22" s="538">
        <v>3.6</v>
      </c>
      <c r="G22" s="539" t="s">
        <v>125</v>
      </c>
      <c r="H22" s="538">
        <v>3.4</v>
      </c>
      <c r="I22" s="539" t="s">
        <v>125</v>
      </c>
      <c r="J22" s="538">
        <v>3.4</v>
      </c>
      <c r="K22" s="539" t="s">
        <v>125</v>
      </c>
      <c r="L22" s="538">
        <v>4.5</v>
      </c>
      <c r="M22" s="539" t="s">
        <v>125</v>
      </c>
      <c r="N22" s="538">
        <v>4.2</v>
      </c>
      <c r="O22" s="539" t="s">
        <v>125</v>
      </c>
      <c r="P22" s="538">
        <v>3.4</v>
      </c>
      <c r="Q22" s="539" t="s">
        <v>125</v>
      </c>
      <c r="R22" s="538">
        <v>5.9</v>
      </c>
      <c r="S22" s="539" t="s">
        <v>125</v>
      </c>
      <c r="T22" s="538">
        <v>4.4000000000000004</v>
      </c>
      <c r="U22" s="539" t="s">
        <v>125</v>
      </c>
      <c r="V22" s="538">
        <v>2.2999999999999998</v>
      </c>
      <c r="W22" s="539" t="s">
        <v>125</v>
      </c>
      <c r="X22" s="538">
        <v>5.5</v>
      </c>
      <c r="Y22" s="539" t="s">
        <v>125</v>
      </c>
      <c r="Z22" s="538">
        <v>3.5</v>
      </c>
      <c r="AA22" s="539" t="s">
        <v>125</v>
      </c>
      <c r="AB22" s="538">
        <v>-0.2</v>
      </c>
      <c r="AC22" s="539" t="s">
        <v>301</v>
      </c>
      <c r="AD22" s="538">
        <v>-3.1</v>
      </c>
      <c r="AE22" s="539" t="s">
        <v>301</v>
      </c>
      <c r="AF22" s="538">
        <v>-4.9000000000000004</v>
      </c>
      <c r="AG22" s="539" t="s">
        <v>301</v>
      </c>
      <c r="AH22" s="538">
        <v>-7.1</v>
      </c>
      <c r="AI22" s="539" t="s">
        <v>301</v>
      </c>
      <c r="AJ22" s="538">
        <v>-7</v>
      </c>
      <c r="AK22" s="539" t="s">
        <v>301</v>
      </c>
      <c r="AL22" s="538">
        <v>-3.9</v>
      </c>
      <c r="AM22" s="539" t="s">
        <v>301</v>
      </c>
      <c r="AN22" s="539" t="s">
        <v>126</v>
      </c>
      <c r="AO22" s="539" t="s">
        <v>125</v>
      </c>
      <c r="AP22" s="539" t="s">
        <v>126</v>
      </c>
      <c r="AQ22" s="539" t="s">
        <v>125</v>
      </c>
    </row>
    <row r="23" spans="1:43">
      <c r="A23" s="537" t="s">
        <v>193</v>
      </c>
      <c r="B23" s="538">
        <v>5</v>
      </c>
      <c r="C23" s="539" t="s">
        <v>125</v>
      </c>
      <c r="D23" s="538">
        <v>2.5</v>
      </c>
      <c r="E23" s="539" t="s">
        <v>125</v>
      </c>
      <c r="F23" s="538">
        <v>3.9</v>
      </c>
      <c r="G23" s="539" t="s">
        <v>125</v>
      </c>
      <c r="H23" s="538">
        <v>4.5</v>
      </c>
      <c r="I23" s="539" t="s">
        <v>125</v>
      </c>
      <c r="J23" s="538">
        <v>4.7</v>
      </c>
      <c r="K23" s="539" t="s">
        <v>125</v>
      </c>
      <c r="L23" s="538">
        <v>5</v>
      </c>
      <c r="M23" s="539" t="s">
        <v>125</v>
      </c>
      <c r="N23" s="538">
        <v>3.7</v>
      </c>
      <c r="O23" s="539" t="s">
        <v>125</v>
      </c>
      <c r="P23" s="538">
        <v>2.7</v>
      </c>
      <c r="Q23" s="539" t="s">
        <v>125</v>
      </c>
      <c r="R23" s="538">
        <v>3.1</v>
      </c>
      <c r="S23" s="539" t="s">
        <v>125</v>
      </c>
      <c r="T23" s="538">
        <v>3.3</v>
      </c>
      <c r="U23" s="539" t="s">
        <v>125</v>
      </c>
      <c r="V23" s="538">
        <v>3.6</v>
      </c>
      <c r="W23" s="539" t="s">
        <v>125</v>
      </c>
      <c r="X23" s="538">
        <v>4.0999999999999996</v>
      </c>
      <c r="Y23" s="539" t="s">
        <v>125</v>
      </c>
      <c r="Z23" s="538">
        <v>3.5</v>
      </c>
      <c r="AA23" s="539" t="s">
        <v>125</v>
      </c>
      <c r="AB23" s="538">
        <v>0.9</v>
      </c>
      <c r="AC23" s="539" t="s">
        <v>125</v>
      </c>
      <c r="AD23" s="538">
        <v>-3.8</v>
      </c>
      <c r="AE23" s="539" t="s">
        <v>125</v>
      </c>
      <c r="AF23" s="538">
        <v>-0.2</v>
      </c>
      <c r="AG23" s="539" t="s">
        <v>125</v>
      </c>
      <c r="AH23" s="538">
        <v>0.1</v>
      </c>
      <c r="AI23" s="539" t="s">
        <v>125</v>
      </c>
      <c r="AJ23" s="538">
        <v>-1.6</v>
      </c>
      <c r="AK23" s="539" t="s">
        <v>125</v>
      </c>
      <c r="AL23" s="538">
        <v>-1.2</v>
      </c>
      <c r="AM23" s="539" t="s">
        <v>125</v>
      </c>
      <c r="AN23" s="539" t="s">
        <v>126</v>
      </c>
      <c r="AO23" s="539" t="s">
        <v>125</v>
      </c>
      <c r="AP23" s="539" t="s">
        <v>126</v>
      </c>
      <c r="AQ23" s="539" t="s">
        <v>125</v>
      </c>
    </row>
    <row r="24" spans="1:43">
      <c r="A24" s="537" t="s">
        <v>194</v>
      </c>
      <c r="B24" s="538">
        <v>2</v>
      </c>
      <c r="C24" s="539" t="s">
        <v>125</v>
      </c>
      <c r="D24" s="538">
        <v>1.1000000000000001</v>
      </c>
      <c r="E24" s="539" t="s">
        <v>125</v>
      </c>
      <c r="F24" s="538">
        <v>2.2000000000000002</v>
      </c>
      <c r="G24" s="539" t="s">
        <v>125</v>
      </c>
      <c r="H24" s="538">
        <v>3.4</v>
      </c>
      <c r="I24" s="539" t="s">
        <v>125</v>
      </c>
      <c r="J24" s="538">
        <v>3.3</v>
      </c>
      <c r="K24" s="539" t="s">
        <v>125</v>
      </c>
      <c r="L24" s="538">
        <v>3.7</v>
      </c>
      <c r="M24" s="539" t="s">
        <v>125</v>
      </c>
      <c r="N24" s="538">
        <v>1.8</v>
      </c>
      <c r="O24" s="539" t="s">
        <v>125</v>
      </c>
      <c r="P24" s="538">
        <v>0.9</v>
      </c>
      <c r="Q24" s="539" t="s">
        <v>125</v>
      </c>
      <c r="R24" s="538">
        <v>0.9</v>
      </c>
      <c r="S24" s="539" t="s">
        <v>125</v>
      </c>
      <c r="T24" s="538">
        <v>2.5</v>
      </c>
      <c r="U24" s="539" t="s">
        <v>125</v>
      </c>
      <c r="V24" s="538">
        <v>1.8</v>
      </c>
      <c r="W24" s="539" t="s">
        <v>125</v>
      </c>
      <c r="X24" s="538">
        <v>2.5</v>
      </c>
      <c r="Y24" s="539" t="s">
        <v>125</v>
      </c>
      <c r="Z24" s="538">
        <v>2.2999999999999998</v>
      </c>
      <c r="AA24" s="539" t="s">
        <v>125</v>
      </c>
      <c r="AB24" s="538">
        <v>-0.1</v>
      </c>
      <c r="AC24" s="539" t="s">
        <v>125</v>
      </c>
      <c r="AD24" s="538">
        <v>-3.1</v>
      </c>
      <c r="AE24" s="539" t="s">
        <v>125</v>
      </c>
      <c r="AF24" s="538">
        <v>1.7</v>
      </c>
      <c r="AG24" s="539" t="s">
        <v>125</v>
      </c>
      <c r="AH24" s="538">
        <v>2</v>
      </c>
      <c r="AI24" s="539" t="s">
        <v>125</v>
      </c>
      <c r="AJ24" s="538">
        <v>0</v>
      </c>
      <c r="AK24" s="539" t="s">
        <v>125</v>
      </c>
      <c r="AL24" s="538">
        <v>0.2</v>
      </c>
      <c r="AM24" s="539" t="s">
        <v>125</v>
      </c>
      <c r="AN24" s="539" t="s">
        <v>126</v>
      </c>
      <c r="AO24" s="539" t="s">
        <v>125</v>
      </c>
      <c r="AP24" s="539" t="s">
        <v>126</v>
      </c>
      <c r="AQ24" s="539" t="s">
        <v>125</v>
      </c>
    </row>
    <row r="25" spans="1:43">
      <c r="A25" s="537" t="s">
        <v>559</v>
      </c>
      <c r="B25" s="539" t="s">
        <v>126</v>
      </c>
      <c r="C25" s="539" t="s">
        <v>125</v>
      </c>
      <c r="D25" s="538">
        <v>5.9</v>
      </c>
      <c r="E25" s="539" t="s">
        <v>125</v>
      </c>
      <c r="F25" s="538">
        <v>6.5</v>
      </c>
      <c r="G25" s="539" t="s">
        <v>125</v>
      </c>
      <c r="H25" s="538">
        <v>2</v>
      </c>
      <c r="I25" s="539" t="s">
        <v>125</v>
      </c>
      <c r="J25" s="538">
        <v>-1</v>
      </c>
      <c r="K25" s="539" t="s">
        <v>125</v>
      </c>
      <c r="L25" s="538">
        <v>3.8</v>
      </c>
      <c r="M25" s="539" t="s">
        <v>125</v>
      </c>
      <c r="N25" s="538">
        <v>3.7</v>
      </c>
      <c r="O25" s="539" t="s">
        <v>125</v>
      </c>
      <c r="P25" s="538">
        <v>4.9000000000000004</v>
      </c>
      <c r="Q25" s="539" t="s">
        <v>125</v>
      </c>
      <c r="R25" s="538">
        <v>5.4</v>
      </c>
      <c r="S25" s="539" t="s">
        <v>125</v>
      </c>
      <c r="T25" s="538">
        <v>4.0999999999999996</v>
      </c>
      <c r="U25" s="539" t="s">
        <v>125</v>
      </c>
      <c r="V25" s="538">
        <v>4.3</v>
      </c>
      <c r="W25" s="539" t="s">
        <v>125</v>
      </c>
      <c r="X25" s="538">
        <v>4.9000000000000004</v>
      </c>
      <c r="Y25" s="539" t="s">
        <v>125</v>
      </c>
      <c r="Z25" s="538">
        <v>5.0999999999999996</v>
      </c>
      <c r="AA25" s="539" t="s">
        <v>125</v>
      </c>
      <c r="AB25" s="538">
        <v>2.1</v>
      </c>
      <c r="AC25" s="539" t="s">
        <v>125</v>
      </c>
      <c r="AD25" s="538">
        <v>-6.9</v>
      </c>
      <c r="AE25" s="539" t="s">
        <v>125</v>
      </c>
      <c r="AF25" s="538">
        <v>-2.2999999999999998</v>
      </c>
      <c r="AG25" s="539" t="s">
        <v>125</v>
      </c>
      <c r="AH25" s="538">
        <v>-0.2</v>
      </c>
      <c r="AI25" s="539" t="s">
        <v>125</v>
      </c>
      <c r="AJ25" s="538">
        <v>-2.2000000000000002</v>
      </c>
      <c r="AK25" s="539" t="s">
        <v>125</v>
      </c>
      <c r="AL25" s="538">
        <v>-0.9</v>
      </c>
      <c r="AM25" s="539" t="s">
        <v>125</v>
      </c>
      <c r="AN25" s="539" t="s">
        <v>126</v>
      </c>
      <c r="AO25" s="539" t="s">
        <v>125</v>
      </c>
      <c r="AP25" s="539" t="s">
        <v>126</v>
      </c>
      <c r="AQ25" s="539" t="s">
        <v>125</v>
      </c>
    </row>
    <row r="26" spans="1:43">
      <c r="A26" s="537" t="s">
        <v>195</v>
      </c>
      <c r="B26" s="538">
        <v>2.9</v>
      </c>
      <c r="C26" s="539" t="s">
        <v>125</v>
      </c>
      <c r="D26" s="538">
        <v>1.1000000000000001</v>
      </c>
      <c r="E26" s="539" t="s">
        <v>125</v>
      </c>
      <c r="F26" s="538">
        <v>1.9</v>
      </c>
      <c r="G26" s="539" t="s">
        <v>125</v>
      </c>
      <c r="H26" s="538">
        <v>1.4</v>
      </c>
      <c r="I26" s="539" t="s">
        <v>125</v>
      </c>
      <c r="J26" s="538">
        <v>1.5</v>
      </c>
      <c r="K26" s="539" t="s">
        <v>125</v>
      </c>
      <c r="L26" s="538">
        <v>3.7</v>
      </c>
      <c r="M26" s="539" t="s">
        <v>125</v>
      </c>
      <c r="N26" s="538">
        <v>1.9</v>
      </c>
      <c r="O26" s="539" t="s">
        <v>125</v>
      </c>
      <c r="P26" s="538">
        <v>0.5</v>
      </c>
      <c r="Q26" s="539" t="s">
        <v>125</v>
      </c>
      <c r="R26" s="538">
        <v>0</v>
      </c>
      <c r="S26" s="539" t="s">
        <v>125</v>
      </c>
      <c r="T26" s="538">
        <v>1.7</v>
      </c>
      <c r="U26" s="539" t="s">
        <v>125</v>
      </c>
      <c r="V26" s="538">
        <v>0.9</v>
      </c>
      <c r="W26" s="539" t="s">
        <v>125</v>
      </c>
      <c r="X26" s="538">
        <v>2.2000000000000002</v>
      </c>
      <c r="Y26" s="539" t="s">
        <v>125</v>
      </c>
      <c r="Z26" s="538">
        <v>1.7</v>
      </c>
      <c r="AA26" s="539" t="s">
        <v>125</v>
      </c>
      <c r="AB26" s="538">
        <v>-1.2</v>
      </c>
      <c r="AC26" s="539" t="s">
        <v>125</v>
      </c>
      <c r="AD26" s="538">
        <v>-5.5</v>
      </c>
      <c r="AE26" s="539" t="s">
        <v>125</v>
      </c>
      <c r="AF26" s="538">
        <v>1.7</v>
      </c>
      <c r="AG26" s="539" t="s">
        <v>125</v>
      </c>
      <c r="AH26" s="538">
        <v>0.4</v>
      </c>
      <c r="AI26" s="539" t="s">
        <v>125</v>
      </c>
      <c r="AJ26" s="538">
        <v>-2.4</v>
      </c>
      <c r="AK26" s="539" t="s">
        <v>125</v>
      </c>
      <c r="AL26" s="538">
        <v>-1.9</v>
      </c>
      <c r="AM26" s="539" t="s">
        <v>125</v>
      </c>
      <c r="AN26" s="539" t="s">
        <v>126</v>
      </c>
      <c r="AO26" s="539" t="s">
        <v>125</v>
      </c>
      <c r="AP26" s="539" t="s">
        <v>126</v>
      </c>
      <c r="AQ26" s="539" t="s">
        <v>125</v>
      </c>
    </row>
    <row r="27" spans="1:43">
      <c r="A27" s="537" t="s">
        <v>196</v>
      </c>
      <c r="B27" s="539" t="s">
        <v>126</v>
      </c>
      <c r="C27" s="539" t="s">
        <v>125</v>
      </c>
      <c r="D27" s="538">
        <v>1.8</v>
      </c>
      <c r="E27" s="539" t="s">
        <v>125</v>
      </c>
      <c r="F27" s="538">
        <v>2.2999999999999998</v>
      </c>
      <c r="G27" s="539" t="s">
        <v>125</v>
      </c>
      <c r="H27" s="538">
        <v>5</v>
      </c>
      <c r="I27" s="539" t="s">
        <v>125</v>
      </c>
      <c r="J27" s="538">
        <v>4.8</v>
      </c>
      <c r="K27" s="539" t="s">
        <v>125</v>
      </c>
      <c r="L27" s="538">
        <v>5</v>
      </c>
      <c r="M27" s="539" t="s">
        <v>125</v>
      </c>
      <c r="N27" s="538">
        <v>4</v>
      </c>
      <c r="O27" s="539" t="s">
        <v>125</v>
      </c>
      <c r="P27" s="538">
        <v>2.1</v>
      </c>
      <c r="Q27" s="539" t="s">
        <v>125</v>
      </c>
      <c r="R27" s="538">
        <v>1.9</v>
      </c>
      <c r="S27" s="539" t="s">
        <v>125</v>
      </c>
      <c r="T27" s="538">
        <v>4.2</v>
      </c>
      <c r="U27" s="539" t="s">
        <v>125</v>
      </c>
      <c r="V27" s="538">
        <v>3.9</v>
      </c>
      <c r="W27" s="539" t="s">
        <v>125</v>
      </c>
      <c r="X27" s="538">
        <v>4.0999999999999996</v>
      </c>
      <c r="Y27" s="539" t="s">
        <v>125</v>
      </c>
      <c r="Z27" s="538">
        <v>5.0999999999999996</v>
      </c>
      <c r="AA27" s="539" t="s">
        <v>125</v>
      </c>
      <c r="AB27" s="538">
        <v>3.6</v>
      </c>
      <c r="AC27" s="539" t="s">
        <v>125</v>
      </c>
      <c r="AD27" s="538">
        <v>-1.9</v>
      </c>
      <c r="AE27" s="539" t="s">
        <v>125</v>
      </c>
      <c r="AF27" s="538">
        <v>1.3</v>
      </c>
      <c r="AG27" s="539" t="s">
        <v>125</v>
      </c>
      <c r="AH27" s="538">
        <v>0.4</v>
      </c>
      <c r="AI27" s="539" t="s">
        <v>125</v>
      </c>
      <c r="AJ27" s="538">
        <v>-2.4</v>
      </c>
      <c r="AK27" s="539" t="s">
        <v>125</v>
      </c>
      <c r="AL27" s="538">
        <v>-5.4</v>
      </c>
      <c r="AM27" s="539" t="s">
        <v>125</v>
      </c>
      <c r="AN27" s="539" t="s">
        <v>126</v>
      </c>
      <c r="AO27" s="539" t="s">
        <v>125</v>
      </c>
      <c r="AP27" s="539" t="s">
        <v>126</v>
      </c>
      <c r="AQ27" s="539" t="s">
        <v>125</v>
      </c>
    </row>
    <row r="28" spans="1:43">
      <c r="A28" s="537" t="s">
        <v>197</v>
      </c>
      <c r="B28" s="538">
        <v>-0.6</v>
      </c>
      <c r="C28" s="539" t="s">
        <v>125</v>
      </c>
      <c r="D28" s="538">
        <v>4</v>
      </c>
      <c r="E28" s="539" t="s">
        <v>125</v>
      </c>
      <c r="F28" s="538">
        <v>9.6</v>
      </c>
      <c r="G28" s="539" t="s">
        <v>125</v>
      </c>
      <c r="H28" s="538">
        <v>5.6</v>
      </c>
      <c r="I28" s="539" t="s">
        <v>125</v>
      </c>
      <c r="J28" s="538">
        <v>2.9</v>
      </c>
      <c r="K28" s="539" t="s">
        <v>125</v>
      </c>
      <c r="L28" s="538">
        <v>5.3</v>
      </c>
      <c r="M28" s="539" t="s">
        <v>125</v>
      </c>
      <c r="N28" s="538">
        <v>7.3</v>
      </c>
      <c r="O28" s="539" t="s">
        <v>125</v>
      </c>
      <c r="P28" s="538">
        <v>7.1</v>
      </c>
      <c r="Q28" s="539" t="s">
        <v>125</v>
      </c>
      <c r="R28" s="538">
        <v>7.7</v>
      </c>
      <c r="S28" s="539" t="s">
        <v>125</v>
      </c>
      <c r="T28" s="538">
        <v>8.8000000000000007</v>
      </c>
      <c r="U28" s="539" t="s">
        <v>125</v>
      </c>
      <c r="V28" s="538">
        <v>10.1</v>
      </c>
      <c r="W28" s="539" t="s">
        <v>125</v>
      </c>
      <c r="X28" s="538">
        <v>11</v>
      </c>
      <c r="Y28" s="539" t="s">
        <v>125</v>
      </c>
      <c r="Z28" s="538">
        <v>10</v>
      </c>
      <c r="AA28" s="539" t="s">
        <v>125</v>
      </c>
      <c r="AB28" s="538">
        <v>-2.8</v>
      </c>
      <c r="AC28" s="539" t="s">
        <v>125</v>
      </c>
      <c r="AD28" s="538">
        <v>-17.7</v>
      </c>
      <c r="AE28" s="539" t="s">
        <v>125</v>
      </c>
      <c r="AF28" s="538">
        <v>-1.3</v>
      </c>
      <c r="AG28" s="539" t="s">
        <v>125</v>
      </c>
      <c r="AH28" s="538">
        <v>5.3</v>
      </c>
      <c r="AI28" s="539" t="s">
        <v>125</v>
      </c>
      <c r="AJ28" s="538">
        <v>5.2</v>
      </c>
      <c r="AK28" s="539" t="s">
        <v>125</v>
      </c>
      <c r="AL28" s="538">
        <v>4.0999999999999996</v>
      </c>
      <c r="AM28" s="539" t="s">
        <v>125</v>
      </c>
      <c r="AN28" s="539" t="s">
        <v>126</v>
      </c>
      <c r="AO28" s="539" t="s">
        <v>125</v>
      </c>
      <c r="AP28" s="539" t="s">
        <v>126</v>
      </c>
      <c r="AQ28" s="539" t="s">
        <v>125</v>
      </c>
    </row>
    <row r="29" spans="1:43">
      <c r="A29" s="537" t="s">
        <v>198</v>
      </c>
      <c r="B29" s="539" t="s">
        <v>126</v>
      </c>
      <c r="C29" s="539" t="s">
        <v>125</v>
      </c>
      <c r="D29" s="538">
        <v>5.2</v>
      </c>
      <c r="E29" s="539" t="s">
        <v>125</v>
      </c>
      <c r="F29" s="538">
        <v>8.1</v>
      </c>
      <c r="G29" s="539" t="s">
        <v>125</v>
      </c>
      <c r="H29" s="538">
        <v>7.6</v>
      </c>
      <c r="I29" s="539" t="s">
        <v>125</v>
      </c>
      <c r="J29" s="538">
        <v>-1</v>
      </c>
      <c r="K29" s="539" t="s">
        <v>125</v>
      </c>
      <c r="L29" s="538">
        <v>3.6</v>
      </c>
      <c r="M29" s="539" t="s">
        <v>125</v>
      </c>
      <c r="N29" s="538">
        <v>6.7</v>
      </c>
      <c r="O29" s="539" t="s">
        <v>125</v>
      </c>
      <c r="P29" s="538">
        <v>6.8</v>
      </c>
      <c r="Q29" s="539" t="s">
        <v>125</v>
      </c>
      <c r="R29" s="538">
        <v>10.3</v>
      </c>
      <c r="S29" s="539" t="s">
        <v>125</v>
      </c>
      <c r="T29" s="538">
        <v>7.4</v>
      </c>
      <c r="U29" s="539" t="s">
        <v>125</v>
      </c>
      <c r="V29" s="538">
        <v>7.8</v>
      </c>
      <c r="W29" s="539" t="s">
        <v>125</v>
      </c>
      <c r="X29" s="538">
        <v>7.8</v>
      </c>
      <c r="Y29" s="539" t="s">
        <v>125</v>
      </c>
      <c r="Z29" s="538">
        <v>9.8000000000000007</v>
      </c>
      <c r="AA29" s="539" t="s">
        <v>125</v>
      </c>
      <c r="AB29" s="538">
        <v>2.9</v>
      </c>
      <c r="AC29" s="539" t="s">
        <v>125</v>
      </c>
      <c r="AD29" s="538">
        <v>-14.8</v>
      </c>
      <c r="AE29" s="539" t="s">
        <v>125</v>
      </c>
      <c r="AF29" s="538">
        <v>1.6</v>
      </c>
      <c r="AG29" s="539" t="s">
        <v>125</v>
      </c>
      <c r="AH29" s="538">
        <v>6</v>
      </c>
      <c r="AI29" s="539" t="s">
        <v>125</v>
      </c>
      <c r="AJ29" s="538">
        <v>3.7</v>
      </c>
      <c r="AK29" s="539" t="s">
        <v>125</v>
      </c>
      <c r="AL29" s="538">
        <v>3.3</v>
      </c>
      <c r="AM29" s="539" t="s">
        <v>125</v>
      </c>
      <c r="AN29" s="539" t="s">
        <v>126</v>
      </c>
      <c r="AO29" s="539" t="s">
        <v>125</v>
      </c>
      <c r="AP29" s="539" t="s">
        <v>126</v>
      </c>
      <c r="AQ29" s="539" t="s">
        <v>125</v>
      </c>
    </row>
    <row r="30" spans="1:43">
      <c r="A30" s="537" t="s">
        <v>199</v>
      </c>
      <c r="B30" s="539" t="s">
        <v>126</v>
      </c>
      <c r="C30" s="539" t="s">
        <v>125</v>
      </c>
      <c r="D30" s="538">
        <v>1.5</v>
      </c>
      <c r="E30" s="539" t="s">
        <v>125</v>
      </c>
      <c r="F30" s="538">
        <v>5.9</v>
      </c>
      <c r="G30" s="539" t="s">
        <v>125</v>
      </c>
      <c r="H30" s="538">
        <v>6.5</v>
      </c>
      <c r="I30" s="539" t="s">
        <v>125</v>
      </c>
      <c r="J30" s="538">
        <v>8.4</v>
      </c>
      <c r="K30" s="539" t="s">
        <v>125</v>
      </c>
      <c r="L30" s="538">
        <v>8.4</v>
      </c>
      <c r="M30" s="539" t="s">
        <v>125</v>
      </c>
      <c r="N30" s="538">
        <v>2.5</v>
      </c>
      <c r="O30" s="539" t="s">
        <v>125</v>
      </c>
      <c r="P30" s="538">
        <v>4.0999999999999996</v>
      </c>
      <c r="Q30" s="539" t="s">
        <v>125</v>
      </c>
      <c r="R30" s="538">
        <v>1.7</v>
      </c>
      <c r="S30" s="539" t="s">
        <v>125</v>
      </c>
      <c r="T30" s="538">
        <v>4.4000000000000004</v>
      </c>
      <c r="U30" s="539" t="s">
        <v>125</v>
      </c>
      <c r="V30" s="538">
        <v>5.3</v>
      </c>
      <c r="W30" s="539" t="s">
        <v>125</v>
      </c>
      <c r="X30" s="538">
        <v>4.9000000000000004</v>
      </c>
      <c r="Y30" s="539" t="s">
        <v>125</v>
      </c>
      <c r="Z30" s="538">
        <v>6.6</v>
      </c>
      <c r="AA30" s="539" t="s">
        <v>125</v>
      </c>
      <c r="AB30" s="538">
        <v>-0.7</v>
      </c>
      <c r="AC30" s="539" t="s">
        <v>125</v>
      </c>
      <c r="AD30" s="538">
        <v>-5.6</v>
      </c>
      <c r="AE30" s="539" t="s">
        <v>125</v>
      </c>
      <c r="AF30" s="538">
        <v>3.1</v>
      </c>
      <c r="AG30" s="539" t="s">
        <v>125</v>
      </c>
      <c r="AH30" s="538">
        <v>1.9</v>
      </c>
      <c r="AI30" s="539" t="s">
        <v>125</v>
      </c>
      <c r="AJ30" s="538">
        <v>-0.2</v>
      </c>
      <c r="AK30" s="539" t="s">
        <v>125</v>
      </c>
      <c r="AL30" s="538">
        <v>2.1</v>
      </c>
      <c r="AM30" s="539" t="s">
        <v>125</v>
      </c>
      <c r="AN30" s="539" t="s">
        <v>126</v>
      </c>
      <c r="AO30" s="539" t="s">
        <v>125</v>
      </c>
      <c r="AP30" s="539" t="s">
        <v>126</v>
      </c>
      <c r="AQ30" s="539" t="s">
        <v>125</v>
      </c>
    </row>
    <row r="31" spans="1:43">
      <c r="A31" s="537" t="s">
        <v>200</v>
      </c>
      <c r="B31" s="539" t="s">
        <v>126</v>
      </c>
      <c r="C31" s="539" t="s">
        <v>125</v>
      </c>
      <c r="D31" s="538">
        <v>0.2</v>
      </c>
      <c r="E31" s="539" t="s">
        <v>125</v>
      </c>
      <c r="F31" s="538">
        <v>3.1</v>
      </c>
      <c r="G31" s="539" t="s">
        <v>125</v>
      </c>
      <c r="H31" s="538">
        <v>4.0999999999999996</v>
      </c>
      <c r="I31" s="539" t="s">
        <v>125</v>
      </c>
      <c r="J31" s="538">
        <v>3.2</v>
      </c>
      <c r="K31" s="539" t="s">
        <v>125</v>
      </c>
      <c r="L31" s="538">
        <v>4.2</v>
      </c>
      <c r="M31" s="539" t="s">
        <v>125</v>
      </c>
      <c r="N31" s="538">
        <v>3.7</v>
      </c>
      <c r="O31" s="539" t="s">
        <v>125</v>
      </c>
      <c r="P31" s="538">
        <v>4.5</v>
      </c>
      <c r="Q31" s="539" t="s">
        <v>125</v>
      </c>
      <c r="R31" s="538">
        <v>3.9</v>
      </c>
      <c r="S31" s="539" t="s">
        <v>125</v>
      </c>
      <c r="T31" s="538">
        <v>4.8</v>
      </c>
      <c r="U31" s="539" t="s">
        <v>125</v>
      </c>
      <c r="V31" s="538">
        <v>4</v>
      </c>
      <c r="W31" s="539" t="s">
        <v>125</v>
      </c>
      <c r="X31" s="538">
        <v>3.9</v>
      </c>
      <c r="Y31" s="539" t="s">
        <v>125</v>
      </c>
      <c r="Z31" s="538">
        <v>0.1</v>
      </c>
      <c r="AA31" s="539" t="s">
        <v>125</v>
      </c>
      <c r="AB31" s="538">
        <v>0.9</v>
      </c>
      <c r="AC31" s="539" t="s">
        <v>125</v>
      </c>
      <c r="AD31" s="538">
        <v>-6.8</v>
      </c>
      <c r="AE31" s="539" t="s">
        <v>125</v>
      </c>
      <c r="AF31" s="538">
        <v>1.1000000000000001</v>
      </c>
      <c r="AG31" s="539" t="s">
        <v>125</v>
      </c>
      <c r="AH31" s="538">
        <v>1.6</v>
      </c>
      <c r="AI31" s="539" t="s">
        <v>125</v>
      </c>
      <c r="AJ31" s="538">
        <v>-1.7</v>
      </c>
      <c r="AK31" s="539" t="s">
        <v>125</v>
      </c>
      <c r="AL31" s="538">
        <v>1.1000000000000001</v>
      </c>
      <c r="AM31" s="539" t="s">
        <v>125</v>
      </c>
      <c r="AN31" s="539" t="s">
        <v>126</v>
      </c>
      <c r="AO31" s="539" t="s">
        <v>125</v>
      </c>
      <c r="AP31" s="539" t="s">
        <v>126</v>
      </c>
      <c r="AQ31" s="539" t="s">
        <v>125</v>
      </c>
    </row>
    <row r="32" spans="1:43">
      <c r="A32" s="537" t="s">
        <v>201</v>
      </c>
      <c r="B32" s="539" t="s">
        <v>126</v>
      </c>
      <c r="C32" s="539" t="s">
        <v>125</v>
      </c>
      <c r="D32" s="539" t="s">
        <v>126</v>
      </c>
      <c r="E32" s="539" t="s">
        <v>125</v>
      </c>
      <c r="F32" s="539" t="s">
        <v>126</v>
      </c>
      <c r="G32" s="539" t="s">
        <v>125</v>
      </c>
      <c r="H32" s="539" t="s">
        <v>126</v>
      </c>
      <c r="I32" s="539" t="s">
        <v>125</v>
      </c>
      <c r="J32" s="539" t="s">
        <v>126</v>
      </c>
      <c r="K32" s="539" t="s">
        <v>125</v>
      </c>
      <c r="L32" s="539" t="s">
        <v>126</v>
      </c>
      <c r="M32" s="539" t="s">
        <v>125</v>
      </c>
      <c r="N32" s="538">
        <v>0</v>
      </c>
      <c r="O32" s="539" t="s">
        <v>125</v>
      </c>
      <c r="P32" s="538">
        <v>2.4</v>
      </c>
      <c r="Q32" s="539" t="s">
        <v>125</v>
      </c>
      <c r="R32" s="538">
        <v>0.7</v>
      </c>
      <c r="S32" s="539" t="s">
        <v>125</v>
      </c>
      <c r="T32" s="538">
        <v>-0.3</v>
      </c>
      <c r="U32" s="539" t="s">
        <v>125</v>
      </c>
      <c r="V32" s="538">
        <v>3.6</v>
      </c>
      <c r="W32" s="539" t="s">
        <v>125</v>
      </c>
      <c r="X32" s="538">
        <v>2.6</v>
      </c>
      <c r="Y32" s="539" t="s">
        <v>125</v>
      </c>
      <c r="Z32" s="538">
        <v>4.0999999999999996</v>
      </c>
      <c r="AA32" s="539" t="s">
        <v>125</v>
      </c>
      <c r="AB32" s="538">
        <v>3.9</v>
      </c>
      <c r="AC32" s="539" t="s">
        <v>125</v>
      </c>
      <c r="AD32" s="538">
        <v>-2.8</v>
      </c>
      <c r="AE32" s="539" t="s">
        <v>125</v>
      </c>
      <c r="AF32" s="538">
        <v>4.3</v>
      </c>
      <c r="AG32" s="539" t="s">
        <v>125</v>
      </c>
      <c r="AH32" s="538">
        <v>1.4</v>
      </c>
      <c r="AI32" s="539" t="s">
        <v>125</v>
      </c>
      <c r="AJ32" s="538">
        <v>1.1000000000000001</v>
      </c>
      <c r="AK32" s="539" t="s">
        <v>125</v>
      </c>
      <c r="AL32" s="538">
        <v>2.9</v>
      </c>
      <c r="AM32" s="539" t="s">
        <v>125</v>
      </c>
      <c r="AN32" s="539" t="s">
        <v>126</v>
      </c>
      <c r="AO32" s="539" t="s">
        <v>125</v>
      </c>
      <c r="AP32" s="539" t="s">
        <v>126</v>
      </c>
      <c r="AQ32" s="539" t="s">
        <v>125</v>
      </c>
    </row>
    <row r="33" spans="1:43">
      <c r="A33" s="537" t="s">
        <v>202</v>
      </c>
      <c r="B33" s="538">
        <v>3.1</v>
      </c>
      <c r="C33" s="539" t="s">
        <v>125</v>
      </c>
      <c r="D33" s="538">
        <v>3.4</v>
      </c>
      <c r="E33" s="539" t="s">
        <v>125</v>
      </c>
      <c r="F33" s="538">
        <v>4.3</v>
      </c>
      <c r="G33" s="539" t="s">
        <v>125</v>
      </c>
      <c r="H33" s="538">
        <v>3.9</v>
      </c>
      <c r="I33" s="539" t="s">
        <v>125</v>
      </c>
      <c r="J33" s="538">
        <v>4.7</v>
      </c>
      <c r="K33" s="539" t="s">
        <v>125</v>
      </c>
      <c r="L33" s="538">
        <v>3.9</v>
      </c>
      <c r="M33" s="539" t="s">
        <v>125</v>
      </c>
      <c r="N33" s="538">
        <v>1.9</v>
      </c>
      <c r="O33" s="539" t="s">
        <v>125</v>
      </c>
      <c r="P33" s="538">
        <v>0.1</v>
      </c>
      <c r="Q33" s="539" t="s">
        <v>125</v>
      </c>
      <c r="R33" s="538">
        <v>0.3</v>
      </c>
      <c r="S33" s="539" t="s">
        <v>125</v>
      </c>
      <c r="T33" s="538">
        <v>2.2000000000000002</v>
      </c>
      <c r="U33" s="539" t="s">
        <v>125</v>
      </c>
      <c r="V33" s="538">
        <v>2</v>
      </c>
      <c r="W33" s="539" t="s">
        <v>125</v>
      </c>
      <c r="X33" s="538">
        <v>3.4</v>
      </c>
      <c r="Y33" s="539" t="s">
        <v>125</v>
      </c>
      <c r="Z33" s="538">
        <v>3.9</v>
      </c>
      <c r="AA33" s="539" t="s">
        <v>125</v>
      </c>
      <c r="AB33" s="538">
        <v>1.8</v>
      </c>
      <c r="AC33" s="539" t="s">
        <v>125</v>
      </c>
      <c r="AD33" s="538">
        <v>-3.7</v>
      </c>
      <c r="AE33" s="539" t="s">
        <v>125</v>
      </c>
      <c r="AF33" s="538">
        <v>1.5</v>
      </c>
      <c r="AG33" s="539" t="s">
        <v>125</v>
      </c>
      <c r="AH33" s="538">
        <v>0.9</v>
      </c>
      <c r="AI33" s="539" t="s">
        <v>125</v>
      </c>
      <c r="AJ33" s="538">
        <v>-1.2</v>
      </c>
      <c r="AK33" s="539" t="s">
        <v>125</v>
      </c>
      <c r="AL33" s="538">
        <v>-0.8</v>
      </c>
      <c r="AM33" s="539" t="s">
        <v>125</v>
      </c>
      <c r="AN33" s="539" t="s">
        <v>126</v>
      </c>
      <c r="AO33" s="539" t="s">
        <v>125</v>
      </c>
      <c r="AP33" s="539" t="s">
        <v>126</v>
      </c>
      <c r="AQ33" s="539" t="s">
        <v>125</v>
      </c>
    </row>
    <row r="34" spans="1:43">
      <c r="A34" s="537" t="s">
        <v>203</v>
      </c>
      <c r="B34" s="538">
        <v>2.7</v>
      </c>
      <c r="C34" s="539" t="s">
        <v>125</v>
      </c>
      <c r="D34" s="538">
        <v>2.5</v>
      </c>
      <c r="E34" s="539" t="s">
        <v>125</v>
      </c>
      <c r="F34" s="538">
        <v>2.2999999999999998</v>
      </c>
      <c r="G34" s="539" t="s">
        <v>125</v>
      </c>
      <c r="H34" s="538">
        <v>3.8</v>
      </c>
      <c r="I34" s="539" t="s">
        <v>125</v>
      </c>
      <c r="J34" s="538">
        <v>3.5</v>
      </c>
      <c r="K34" s="539" t="s">
        <v>125</v>
      </c>
      <c r="L34" s="538">
        <v>3.7</v>
      </c>
      <c r="M34" s="539" t="s">
        <v>125</v>
      </c>
      <c r="N34" s="538">
        <v>0.9</v>
      </c>
      <c r="O34" s="539" t="s">
        <v>125</v>
      </c>
      <c r="P34" s="538">
        <v>1.7</v>
      </c>
      <c r="Q34" s="539" t="s">
        <v>125</v>
      </c>
      <c r="R34" s="538">
        <v>0.9</v>
      </c>
      <c r="S34" s="539" t="s">
        <v>125</v>
      </c>
      <c r="T34" s="538">
        <v>2.6</v>
      </c>
      <c r="U34" s="539" t="s">
        <v>125</v>
      </c>
      <c r="V34" s="538">
        <v>2.4</v>
      </c>
      <c r="W34" s="539" t="s">
        <v>125</v>
      </c>
      <c r="X34" s="538">
        <v>3.7</v>
      </c>
      <c r="Y34" s="539" t="s">
        <v>125</v>
      </c>
      <c r="Z34" s="538">
        <v>3.7</v>
      </c>
      <c r="AA34" s="539" t="s">
        <v>125</v>
      </c>
      <c r="AB34" s="538">
        <v>1.4</v>
      </c>
      <c r="AC34" s="539" t="s">
        <v>125</v>
      </c>
      <c r="AD34" s="538">
        <v>-3.8</v>
      </c>
      <c r="AE34" s="539" t="s">
        <v>125</v>
      </c>
      <c r="AF34" s="538">
        <v>1.8</v>
      </c>
      <c r="AG34" s="539" t="s">
        <v>125</v>
      </c>
      <c r="AH34" s="538">
        <v>2.8</v>
      </c>
      <c r="AI34" s="539" t="s">
        <v>125</v>
      </c>
      <c r="AJ34" s="538">
        <v>0.9</v>
      </c>
      <c r="AK34" s="539" t="s">
        <v>125</v>
      </c>
      <c r="AL34" s="538">
        <v>0.3</v>
      </c>
      <c r="AM34" s="539" t="s">
        <v>125</v>
      </c>
      <c r="AN34" s="539" t="s">
        <v>126</v>
      </c>
      <c r="AO34" s="539" t="s">
        <v>125</v>
      </c>
      <c r="AP34" s="539" t="s">
        <v>126</v>
      </c>
      <c r="AQ34" s="539" t="s">
        <v>125</v>
      </c>
    </row>
    <row r="35" spans="1:43">
      <c r="A35" s="537" t="s">
        <v>204</v>
      </c>
      <c r="B35" s="539" t="s">
        <v>126</v>
      </c>
      <c r="C35" s="539" t="s">
        <v>125</v>
      </c>
      <c r="D35" s="538">
        <v>6.2</v>
      </c>
      <c r="E35" s="539" t="s">
        <v>125</v>
      </c>
      <c r="F35" s="538">
        <v>7.1</v>
      </c>
      <c r="G35" s="539" t="s">
        <v>125</v>
      </c>
      <c r="H35" s="538">
        <v>5</v>
      </c>
      <c r="I35" s="539" t="s">
        <v>125</v>
      </c>
      <c r="J35" s="538">
        <v>4.5</v>
      </c>
      <c r="K35" s="539" t="s">
        <v>125</v>
      </c>
      <c r="L35" s="538">
        <v>4.3</v>
      </c>
      <c r="M35" s="539" t="s">
        <v>125</v>
      </c>
      <c r="N35" s="538">
        <v>1.2</v>
      </c>
      <c r="O35" s="539" t="s">
        <v>125</v>
      </c>
      <c r="P35" s="538">
        <v>1.4</v>
      </c>
      <c r="Q35" s="539" t="s">
        <v>125</v>
      </c>
      <c r="R35" s="538">
        <v>3.9</v>
      </c>
      <c r="S35" s="539" t="s">
        <v>125</v>
      </c>
      <c r="T35" s="538">
        <v>5.3</v>
      </c>
      <c r="U35" s="539" t="s">
        <v>125</v>
      </c>
      <c r="V35" s="538">
        <v>3.6</v>
      </c>
      <c r="W35" s="539" t="s">
        <v>125</v>
      </c>
      <c r="X35" s="538">
        <v>6.2</v>
      </c>
      <c r="Y35" s="539" t="s">
        <v>125</v>
      </c>
      <c r="Z35" s="538">
        <v>6.8</v>
      </c>
      <c r="AA35" s="539" t="s">
        <v>125</v>
      </c>
      <c r="AB35" s="538">
        <v>5.0999999999999996</v>
      </c>
      <c r="AC35" s="539" t="s">
        <v>125</v>
      </c>
      <c r="AD35" s="538">
        <v>1.6</v>
      </c>
      <c r="AE35" s="539" t="s">
        <v>125</v>
      </c>
      <c r="AF35" s="538">
        <v>3.9</v>
      </c>
      <c r="AG35" s="539" t="s">
        <v>125</v>
      </c>
      <c r="AH35" s="538">
        <v>4.5</v>
      </c>
      <c r="AI35" s="539" t="s">
        <v>125</v>
      </c>
      <c r="AJ35" s="538">
        <v>2</v>
      </c>
      <c r="AK35" s="539" t="s">
        <v>125</v>
      </c>
      <c r="AL35" s="538">
        <v>1.6</v>
      </c>
      <c r="AM35" s="539" t="s">
        <v>125</v>
      </c>
      <c r="AN35" s="539" t="s">
        <v>126</v>
      </c>
      <c r="AO35" s="539" t="s">
        <v>125</v>
      </c>
      <c r="AP35" s="539" t="s">
        <v>126</v>
      </c>
      <c r="AQ35" s="539" t="s">
        <v>125</v>
      </c>
    </row>
    <row r="36" spans="1:43">
      <c r="A36" s="537" t="s">
        <v>205</v>
      </c>
      <c r="B36" s="539" t="s">
        <v>126</v>
      </c>
      <c r="C36" s="539" t="s">
        <v>125</v>
      </c>
      <c r="D36" s="538">
        <v>3.7</v>
      </c>
      <c r="E36" s="539" t="s">
        <v>125</v>
      </c>
      <c r="F36" s="538">
        <v>4.4000000000000004</v>
      </c>
      <c r="G36" s="539" t="s">
        <v>125</v>
      </c>
      <c r="H36" s="538">
        <v>5.0999999999999996</v>
      </c>
      <c r="I36" s="539" t="s">
        <v>125</v>
      </c>
      <c r="J36" s="538">
        <v>4.0999999999999996</v>
      </c>
      <c r="K36" s="539" t="s">
        <v>125</v>
      </c>
      <c r="L36" s="538">
        <v>3.9</v>
      </c>
      <c r="M36" s="539" t="s">
        <v>125</v>
      </c>
      <c r="N36" s="538">
        <v>2</v>
      </c>
      <c r="O36" s="539" t="s">
        <v>125</v>
      </c>
      <c r="P36" s="538">
        <v>0.8</v>
      </c>
      <c r="Q36" s="539" t="s">
        <v>125</v>
      </c>
      <c r="R36" s="538">
        <v>-0.9</v>
      </c>
      <c r="S36" s="539" t="s">
        <v>125</v>
      </c>
      <c r="T36" s="538">
        <v>1.6</v>
      </c>
      <c r="U36" s="539" t="s">
        <v>125</v>
      </c>
      <c r="V36" s="538">
        <v>0.8</v>
      </c>
      <c r="W36" s="539" t="s">
        <v>125</v>
      </c>
      <c r="X36" s="538">
        <v>1.4</v>
      </c>
      <c r="Y36" s="539" t="s">
        <v>125</v>
      </c>
      <c r="Z36" s="538">
        <v>2.4</v>
      </c>
      <c r="AA36" s="539" t="s">
        <v>125</v>
      </c>
      <c r="AB36" s="538">
        <v>0</v>
      </c>
      <c r="AC36" s="539" t="s">
        <v>125</v>
      </c>
      <c r="AD36" s="538">
        <v>-2.9</v>
      </c>
      <c r="AE36" s="539" t="s">
        <v>125</v>
      </c>
      <c r="AF36" s="538">
        <v>1.9</v>
      </c>
      <c r="AG36" s="539" t="s">
        <v>125</v>
      </c>
      <c r="AH36" s="538">
        <v>-1.3</v>
      </c>
      <c r="AI36" s="539" t="s">
        <v>125</v>
      </c>
      <c r="AJ36" s="538">
        <v>-3.2</v>
      </c>
      <c r="AK36" s="539" t="s">
        <v>125</v>
      </c>
      <c r="AL36" s="538">
        <v>-1.4</v>
      </c>
      <c r="AM36" s="539" t="s">
        <v>125</v>
      </c>
      <c r="AN36" s="539" t="s">
        <v>126</v>
      </c>
      <c r="AO36" s="539" t="s">
        <v>125</v>
      </c>
      <c r="AP36" s="539" t="s">
        <v>126</v>
      </c>
      <c r="AQ36" s="539" t="s">
        <v>125</v>
      </c>
    </row>
    <row r="37" spans="1:43">
      <c r="A37" s="537" t="s">
        <v>206</v>
      </c>
      <c r="B37" s="538">
        <v>7.1</v>
      </c>
      <c r="C37" s="539" t="s">
        <v>125</v>
      </c>
      <c r="D37" s="538">
        <v>3.2</v>
      </c>
      <c r="E37" s="539" t="s">
        <v>125</v>
      </c>
      <c r="F37" s="538">
        <v>-4.9000000000000004</v>
      </c>
      <c r="G37" s="539" t="s">
        <v>125</v>
      </c>
      <c r="H37" s="538">
        <v>-2.1</v>
      </c>
      <c r="I37" s="539" t="s">
        <v>125</v>
      </c>
      <c r="J37" s="538">
        <v>-0.4</v>
      </c>
      <c r="K37" s="539" t="s">
        <v>125</v>
      </c>
      <c r="L37" s="538">
        <v>2.4</v>
      </c>
      <c r="M37" s="539" t="s">
        <v>125</v>
      </c>
      <c r="N37" s="538">
        <v>5.7</v>
      </c>
      <c r="O37" s="539" t="s">
        <v>125</v>
      </c>
      <c r="P37" s="538">
        <v>5.0999999999999996</v>
      </c>
      <c r="Q37" s="539" t="s">
        <v>125</v>
      </c>
      <c r="R37" s="538">
        <v>5.2</v>
      </c>
      <c r="S37" s="539" t="s">
        <v>125</v>
      </c>
      <c r="T37" s="538">
        <v>8.5</v>
      </c>
      <c r="U37" s="539" t="s">
        <v>125</v>
      </c>
      <c r="V37" s="538">
        <v>4.2</v>
      </c>
      <c r="W37" s="539" t="s">
        <v>125</v>
      </c>
      <c r="X37" s="538">
        <v>7.9</v>
      </c>
      <c r="Y37" s="539" t="s">
        <v>125</v>
      </c>
      <c r="Z37" s="538">
        <v>6.3</v>
      </c>
      <c r="AA37" s="539" t="s">
        <v>125</v>
      </c>
      <c r="AB37" s="538">
        <v>7.3</v>
      </c>
      <c r="AC37" s="539" t="s">
        <v>125</v>
      </c>
      <c r="AD37" s="538">
        <v>-6.6</v>
      </c>
      <c r="AE37" s="539" t="s">
        <v>125</v>
      </c>
      <c r="AF37" s="538">
        <v>-1.1000000000000001</v>
      </c>
      <c r="AG37" s="539" t="s">
        <v>125</v>
      </c>
      <c r="AH37" s="538">
        <v>2.2999999999999998</v>
      </c>
      <c r="AI37" s="539" t="s">
        <v>125</v>
      </c>
      <c r="AJ37" s="538">
        <v>0.6</v>
      </c>
      <c r="AK37" s="539" t="s">
        <v>125</v>
      </c>
      <c r="AL37" s="538">
        <v>3.5</v>
      </c>
      <c r="AM37" s="539" t="s">
        <v>125</v>
      </c>
      <c r="AN37" s="539" t="s">
        <v>126</v>
      </c>
      <c r="AO37" s="539" t="s">
        <v>125</v>
      </c>
      <c r="AP37" s="539" t="s">
        <v>126</v>
      </c>
      <c r="AQ37" s="539" t="s">
        <v>125</v>
      </c>
    </row>
    <row r="38" spans="1:43">
      <c r="A38" s="537" t="s">
        <v>207</v>
      </c>
      <c r="B38" s="538">
        <v>7.4</v>
      </c>
      <c r="C38" s="539" t="s">
        <v>125</v>
      </c>
      <c r="D38" s="538">
        <v>3.6</v>
      </c>
      <c r="E38" s="539" t="s">
        <v>125</v>
      </c>
      <c r="F38" s="538">
        <v>5</v>
      </c>
      <c r="G38" s="539" t="s">
        <v>125</v>
      </c>
      <c r="H38" s="538">
        <v>3.5</v>
      </c>
      <c r="I38" s="539" t="s">
        <v>125</v>
      </c>
      <c r="J38" s="538">
        <v>5.3</v>
      </c>
      <c r="K38" s="539" t="s">
        <v>125</v>
      </c>
      <c r="L38" s="538">
        <v>4.3</v>
      </c>
      <c r="M38" s="539" t="s">
        <v>125</v>
      </c>
      <c r="N38" s="538">
        <v>2.9</v>
      </c>
      <c r="O38" s="539" t="s">
        <v>125</v>
      </c>
      <c r="P38" s="538">
        <v>3.8</v>
      </c>
      <c r="Q38" s="539" t="s">
        <v>125</v>
      </c>
      <c r="R38" s="538">
        <v>2.9</v>
      </c>
      <c r="S38" s="539" t="s">
        <v>125</v>
      </c>
      <c r="T38" s="538">
        <v>4.4000000000000004</v>
      </c>
      <c r="U38" s="539" t="s">
        <v>125</v>
      </c>
      <c r="V38" s="538">
        <v>4</v>
      </c>
      <c r="W38" s="539" t="s">
        <v>125</v>
      </c>
      <c r="X38" s="538">
        <v>5.8</v>
      </c>
      <c r="Y38" s="539" t="s">
        <v>125</v>
      </c>
      <c r="Z38" s="538">
        <v>7</v>
      </c>
      <c r="AA38" s="539" t="s">
        <v>125</v>
      </c>
      <c r="AB38" s="538">
        <v>3.4</v>
      </c>
      <c r="AC38" s="539" t="s">
        <v>125</v>
      </c>
      <c r="AD38" s="538">
        <v>-7.9</v>
      </c>
      <c r="AE38" s="539" t="s">
        <v>125</v>
      </c>
      <c r="AF38" s="538">
        <v>1.3</v>
      </c>
      <c r="AG38" s="539" t="s">
        <v>125</v>
      </c>
      <c r="AH38" s="538">
        <v>0.7</v>
      </c>
      <c r="AI38" s="539" t="s">
        <v>125</v>
      </c>
      <c r="AJ38" s="538">
        <v>-2.5</v>
      </c>
      <c r="AK38" s="539" t="s">
        <v>125</v>
      </c>
      <c r="AL38" s="538">
        <v>-1.1000000000000001</v>
      </c>
      <c r="AM38" s="539" t="s">
        <v>125</v>
      </c>
      <c r="AN38" s="539" t="s">
        <v>126</v>
      </c>
      <c r="AO38" s="539" t="s">
        <v>125</v>
      </c>
      <c r="AP38" s="539" t="s">
        <v>126</v>
      </c>
      <c r="AQ38" s="539" t="s">
        <v>125</v>
      </c>
    </row>
    <row r="39" spans="1:43">
      <c r="A39" s="537" t="s">
        <v>208</v>
      </c>
      <c r="B39" s="538">
        <v>7.9</v>
      </c>
      <c r="C39" s="539" t="s">
        <v>125</v>
      </c>
      <c r="D39" s="538">
        <v>6.9</v>
      </c>
      <c r="E39" s="539" t="s">
        <v>125</v>
      </c>
      <c r="F39" s="538">
        <v>4.4000000000000004</v>
      </c>
      <c r="G39" s="539" t="s">
        <v>125</v>
      </c>
      <c r="H39" s="538">
        <v>4.4000000000000004</v>
      </c>
      <c r="I39" s="539" t="s">
        <v>125</v>
      </c>
      <c r="J39" s="538">
        <v>0</v>
      </c>
      <c r="K39" s="539" t="s">
        <v>125</v>
      </c>
      <c r="L39" s="538">
        <v>1.4</v>
      </c>
      <c r="M39" s="539" t="s">
        <v>125</v>
      </c>
      <c r="N39" s="538">
        <v>3.5</v>
      </c>
      <c r="O39" s="539" t="s">
        <v>125</v>
      </c>
      <c r="P39" s="538">
        <v>4.5999999999999996</v>
      </c>
      <c r="Q39" s="539" t="s">
        <v>125</v>
      </c>
      <c r="R39" s="538">
        <v>4.8</v>
      </c>
      <c r="S39" s="539" t="s">
        <v>125</v>
      </c>
      <c r="T39" s="538">
        <v>5.0999999999999996</v>
      </c>
      <c r="U39" s="539" t="s">
        <v>125</v>
      </c>
      <c r="V39" s="538">
        <v>6.7</v>
      </c>
      <c r="W39" s="539" t="s">
        <v>125</v>
      </c>
      <c r="X39" s="538">
        <v>8.3000000000000007</v>
      </c>
      <c r="Y39" s="539" t="s">
        <v>125</v>
      </c>
      <c r="Z39" s="538">
        <v>10.5</v>
      </c>
      <c r="AA39" s="539" t="s">
        <v>125</v>
      </c>
      <c r="AB39" s="538">
        <v>5.8</v>
      </c>
      <c r="AC39" s="539" t="s">
        <v>125</v>
      </c>
      <c r="AD39" s="538">
        <v>-4.9000000000000004</v>
      </c>
      <c r="AE39" s="539" t="s">
        <v>125</v>
      </c>
      <c r="AF39" s="538">
        <v>4.4000000000000004</v>
      </c>
      <c r="AG39" s="539" t="s">
        <v>125</v>
      </c>
      <c r="AH39" s="538">
        <v>3</v>
      </c>
      <c r="AI39" s="539" t="s">
        <v>125</v>
      </c>
      <c r="AJ39" s="538">
        <v>1.8</v>
      </c>
      <c r="AK39" s="539" t="s">
        <v>125</v>
      </c>
      <c r="AL39" s="538">
        <v>0.9</v>
      </c>
      <c r="AM39" s="539" t="s">
        <v>125</v>
      </c>
      <c r="AN39" s="539" t="s">
        <v>126</v>
      </c>
      <c r="AO39" s="539" t="s">
        <v>125</v>
      </c>
      <c r="AP39" s="539" t="s">
        <v>126</v>
      </c>
      <c r="AQ39" s="539" t="s">
        <v>125</v>
      </c>
    </row>
    <row r="40" spans="1:43">
      <c r="A40" s="537" t="s">
        <v>209</v>
      </c>
      <c r="B40" s="538">
        <v>4</v>
      </c>
      <c r="C40" s="539" t="s">
        <v>125</v>
      </c>
      <c r="D40" s="538">
        <v>3.6</v>
      </c>
      <c r="E40" s="539" t="s">
        <v>125</v>
      </c>
      <c r="F40" s="538">
        <v>6.2</v>
      </c>
      <c r="G40" s="539" t="s">
        <v>125</v>
      </c>
      <c r="H40" s="538">
        <v>5</v>
      </c>
      <c r="I40" s="539" t="s">
        <v>125</v>
      </c>
      <c r="J40" s="538">
        <v>3.9</v>
      </c>
      <c r="K40" s="539" t="s">
        <v>125</v>
      </c>
      <c r="L40" s="538">
        <v>5.3</v>
      </c>
      <c r="M40" s="539" t="s">
        <v>125</v>
      </c>
      <c r="N40" s="538">
        <v>2.2999999999999998</v>
      </c>
      <c r="O40" s="539" t="s">
        <v>125</v>
      </c>
      <c r="P40" s="538">
        <v>1.8</v>
      </c>
      <c r="Q40" s="539" t="s">
        <v>125</v>
      </c>
      <c r="R40" s="538">
        <v>2</v>
      </c>
      <c r="S40" s="539" t="s">
        <v>125</v>
      </c>
      <c r="T40" s="538">
        <v>4.0999999999999996</v>
      </c>
      <c r="U40" s="539" t="s">
        <v>125</v>
      </c>
      <c r="V40" s="538">
        <v>2.9</v>
      </c>
      <c r="W40" s="539" t="s">
        <v>125</v>
      </c>
      <c r="X40" s="538">
        <v>4.4000000000000004</v>
      </c>
      <c r="Y40" s="539" t="s">
        <v>125</v>
      </c>
      <c r="Z40" s="538">
        <v>5.3</v>
      </c>
      <c r="AA40" s="539" t="s">
        <v>125</v>
      </c>
      <c r="AB40" s="538">
        <v>0.3</v>
      </c>
      <c r="AC40" s="539" t="s">
        <v>125</v>
      </c>
      <c r="AD40" s="538">
        <v>-8.5</v>
      </c>
      <c r="AE40" s="539" t="s">
        <v>125</v>
      </c>
      <c r="AF40" s="538">
        <v>3.4</v>
      </c>
      <c r="AG40" s="539" t="s">
        <v>125</v>
      </c>
      <c r="AH40" s="538">
        <v>2.8</v>
      </c>
      <c r="AI40" s="539" t="s">
        <v>125</v>
      </c>
      <c r="AJ40" s="538">
        <v>-1</v>
      </c>
      <c r="AK40" s="539" t="s">
        <v>125</v>
      </c>
      <c r="AL40" s="538">
        <v>-1.4</v>
      </c>
      <c r="AM40" s="539" t="s">
        <v>125</v>
      </c>
      <c r="AN40" s="539" t="s">
        <v>126</v>
      </c>
      <c r="AO40" s="539" t="s">
        <v>125</v>
      </c>
      <c r="AP40" s="539" t="s">
        <v>126</v>
      </c>
      <c r="AQ40" s="539" t="s">
        <v>125</v>
      </c>
    </row>
    <row r="41" spans="1:43">
      <c r="A41" s="537" t="s">
        <v>210</v>
      </c>
      <c r="B41" s="538">
        <v>3.9</v>
      </c>
      <c r="C41" s="539" t="s">
        <v>125</v>
      </c>
      <c r="D41" s="538">
        <v>1.6</v>
      </c>
      <c r="E41" s="539" t="s">
        <v>125</v>
      </c>
      <c r="F41" s="538">
        <v>2.7</v>
      </c>
      <c r="G41" s="539" t="s">
        <v>125</v>
      </c>
      <c r="H41" s="538">
        <v>4.2</v>
      </c>
      <c r="I41" s="539" t="s">
        <v>125</v>
      </c>
      <c r="J41" s="538">
        <v>4.7</v>
      </c>
      <c r="K41" s="539" t="s">
        <v>125</v>
      </c>
      <c r="L41" s="538">
        <v>4.5</v>
      </c>
      <c r="M41" s="539" t="s">
        <v>125</v>
      </c>
      <c r="N41" s="538">
        <v>1.3</v>
      </c>
      <c r="O41" s="539" t="s">
        <v>125</v>
      </c>
      <c r="P41" s="538">
        <v>2.5</v>
      </c>
      <c r="Q41" s="539" t="s">
        <v>125</v>
      </c>
      <c r="R41" s="538">
        <v>2.2999999999999998</v>
      </c>
      <c r="S41" s="539" t="s">
        <v>125</v>
      </c>
      <c r="T41" s="538">
        <v>4.2</v>
      </c>
      <c r="U41" s="539" t="s">
        <v>125</v>
      </c>
      <c r="V41" s="538">
        <v>3.2</v>
      </c>
      <c r="W41" s="539" t="s">
        <v>125</v>
      </c>
      <c r="X41" s="538">
        <v>4.3</v>
      </c>
      <c r="Y41" s="539" t="s">
        <v>125</v>
      </c>
      <c r="Z41" s="538">
        <v>3.3</v>
      </c>
      <c r="AA41" s="539" t="s">
        <v>125</v>
      </c>
      <c r="AB41" s="538">
        <v>-0.6</v>
      </c>
      <c r="AC41" s="539" t="s">
        <v>125</v>
      </c>
      <c r="AD41" s="538">
        <v>-5</v>
      </c>
      <c r="AE41" s="539" t="s">
        <v>125</v>
      </c>
      <c r="AF41" s="538">
        <v>6.6</v>
      </c>
      <c r="AG41" s="539" t="s">
        <v>125</v>
      </c>
      <c r="AH41" s="538">
        <v>2.9</v>
      </c>
      <c r="AI41" s="539" t="s">
        <v>125</v>
      </c>
      <c r="AJ41" s="538">
        <v>0.9</v>
      </c>
      <c r="AK41" s="539" t="s">
        <v>125</v>
      </c>
      <c r="AL41" s="538">
        <v>1.6</v>
      </c>
      <c r="AM41" s="539" t="s">
        <v>125</v>
      </c>
      <c r="AN41" s="539" t="s">
        <v>126</v>
      </c>
      <c r="AO41" s="539" t="s">
        <v>125</v>
      </c>
      <c r="AP41" s="539" t="s">
        <v>126</v>
      </c>
      <c r="AQ41" s="539" t="s">
        <v>125</v>
      </c>
    </row>
    <row r="42" spans="1:43">
      <c r="A42" s="537" t="s">
        <v>211</v>
      </c>
      <c r="B42" s="538">
        <v>3.5</v>
      </c>
      <c r="C42" s="539" t="s">
        <v>125</v>
      </c>
      <c r="D42" s="538">
        <v>3.5</v>
      </c>
      <c r="E42" s="539" t="s">
        <v>125</v>
      </c>
      <c r="F42" s="538">
        <v>4.4000000000000004</v>
      </c>
      <c r="G42" s="539" t="s">
        <v>125</v>
      </c>
      <c r="H42" s="538">
        <v>3.6</v>
      </c>
      <c r="I42" s="539" t="s">
        <v>125</v>
      </c>
      <c r="J42" s="538">
        <v>2.9</v>
      </c>
      <c r="K42" s="539" t="s">
        <v>125</v>
      </c>
      <c r="L42" s="538">
        <v>4.4000000000000004</v>
      </c>
      <c r="M42" s="539" t="s">
        <v>125</v>
      </c>
      <c r="N42" s="538">
        <v>2.2000000000000002</v>
      </c>
      <c r="O42" s="539" t="s">
        <v>125</v>
      </c>
      <c r="P42" s="538">
        <v>2.2999999999999998</v>
      </c>
      <c r="Q42" s="539" t="s">
        <v>125</v>
      </c>
      <c r="R42" s="538">
        <v>3.9</v>
      </c>
      <c r="S42" s="539" t="s">
        <v>125</v>
      </c>
      <c r="T42" s="538">
        <v>3.2</v>
      </c>
      <c r="U42" s="539" t="s">
        <v>125</v>
      </c>
      <c r="V42" s="538">
        <v>3.2</v>
      </c>
      <c r="W42" s="539" t="s">
        <v>125</v>
      </c>
      <c r="X42" s="538">
        <v>2.8</v>
      </c>
      <c r="Y42" s="539" t="s">
        <v>125</v>
      </c>
      <c r="Z42" s="538">
        <v>3.4</v>
      </c>
      <c r="AA42" s="539" t="s">
        <v>125</v>
      </c>
      <c r="AB42" s="538">
        <v>-0.8</v>
      </c>
      <c r="AC42" s="539" t="s">
        <v>125</v>
      </c>
      <c r="AD42" s="538">
        <v>-5.2</v>
      </c>
      <c r="AE42" s="539" t="s">
        <v>125</v>
      </c>
      <c r="AF42" s="538">
        <v>1.7</v>
      </c>
      <c r="AG42" s="539" t="s">
        <v>125</v>
      </c>
      <c r="AH42" s="538">
        <v>1.1000000000000001</v>
      </c>
      <c r="AI42" s="539" t="s">
        <v>125</v>
      </c>
      <c r="AJ42" s="538">
        <v>0.3</v>
      </c>
      <c r="AK42" s="539" t="s">
        <v>125</v>
      </c>
      <c r="AL42" s="538">
        <v>1.7</v>
      </c>
      <c r="AM42" s="539" t="s">
        <v>125</v>
      </c>
      <c r="AN42" s="539" t="s">
        <v>126</v>
      </c>
      <c r="AO42" s="539" t="s">
        <v>125</v>
      </c>
      <c r="AP42" s="539" t="s">
        <v>126</v>
      </c>
      <c r="AQ42" s="539" t="s">
        <v>125</v>
      </c>
    </row>
    <row r="43" spans="1:43">
      <c r="A43" s="537" t="s">
        <v>212</v>
      </c>
      <c r="B43" s="538">
        <v>2.7</v>
      </c>
      <c r="C43" s="539" t="s">
        <v>125</v>
      </c>
      <c r="D43" s="538">
        <v>3.8</v>
      </c>
      <c r="E43" s="539" t="s">
        <v>125</v>
      </c>
      <c r="F43" s="538">
        <v>4.5</v>
      </c>
      <c r="G43" s="539" t="s">
        <v>125</v>
      </c>
      <c r="H43" s="538">
        <v>4.4000000000000004</v>
      </c>
      <c r="I43" s="539" t="s">
        <v>125</v>
      </c>
      <c r="J43" s="538">
        <v>4.7</v>
      </c>
      <c r="K43" s="539" t="s">
        <v>125</v>
      </c>
      <c r="L43" s="538">
        <v>4.0999999999999996</v>
      </c>
      <c r="M43" s="539" t="s">
        <v>125</v>
      </c>
      <c r="N43" s="538">
        <v>1</v>
      </c>
      <c r="O43" s="539" t="s">
        <v>125</v>
      </c>
      <c r="P43" s="538">
        <v>1.8</v>
      </c>
      <c r="Q43" s="539" t="s">
        <v>125</v>
      </c>
      <c r="R43" s="538">
        <v>2.8</v>
      </c>
      <c r="S43" s="539" t="s">
        <v>125</v>
      </c>
      <c r="T43" s="538">
        <v>3.8</v>
      </c>
      <c r="U43" s="539" t="s">
        <v>125</v>
      </c>
      <c r="V43" s="538">
        <v>3.3</v>
      </c>
      <c r="W43" s="539" t="s">
        <v>125</v>
      </c>
      <c r="X43" s="538">
        <v>2.7</v>
      </c>
      <c r="Y43" s="539" t="s">
        <v>125</v>
      </c>
      <c r="Z43" s="538">
        <v>1.8</v>
      </c>
      <c r="AA43" s="539" t="s">
        <v>125</v>
      </c>
      <c r="AB43" s="538">
        <v>-0.3</v>
      </c>
      <c r="AC43" s="539" t="s">
        <v>125</v>
      </c>
      <c r="AD43" s="538">
        <v>-2.8</v>
      </c>
      <c r="AE43" s="539" t="s">
        <v>125</v>
      </c>
      <c r="AF43" s="538">
        <v>2.5</v>
      </c>
      <c r="AG43" s="539" t="s">
        <v>125</v>
      </c>
      <c r="AH43" s="538">
        <v>1.6</v>
      </c>
      <c r="AI43" s="539" t="s">
        <v>125</v>
      </c>
      <c r="AJ43" s="538">
        <v>2.2999999999999998</v>
      </c>
      <c r="AK43" s="539" t="s">
        <v>125</v>
      </c>
      <c r="AL43" s="538">
        <v>2.2000000000000002</v>
      </c>
      <c r="AM43" s="539" t="s">
        <v>125</v>
      </c>
      <c r="AN43" s="539" t="s">
        <v>126</v>
      </c>
      <c r="AO43" s="539" t="s">
        <v>125</v>
      </c>
      <c r="AP43" s="539" t="s">
        <v>126</v>
      </c>
      <c r="AQ43" s="539" t="s">
        <v>125</v>
      </c>
    </row>
    <row r="44" spans="1:43">
      <c r="A44" s="537" t="s">
        <v>213</v>
      </c>
      <c r="B44" s="538">
        <v>1.9</v>
      </c>
      <c r="C44" s="539" t="s">
        <v>125</v>
      </c>
      <c r="D44" s="538">
        <v>2.6</v>
      </c>
      <c r="E44" s="539" t="s">
        <v>125</v>
      </c>
      <c r="F44" s="538">
        <v>1.6</v>
      </c>
      <c r="G44" s="539" t="s">
        <v>125</v>
      </c>
      <c r="H44" s="538">
        <v>-2</v>
      </c>
      <c r="I44" s="539" t="s">
        <v>125</v>
      </c>
      <c r="J44" s="538">
        <v>-0.2</v>
      </c>
      <c r="K44" s="539" t="s">
        <v>125</v>
      </c>
      <c r="L44" s="538">
        <v>2.2999999999999998</v>
      </c>
      <c r="M44" s="539" t="s">
        <v>125</v>
      </c>
      <c r="N44" s="538">
        <v>0.4</v>
      </c>
      <c r="O44" s="539" t="s">
        <v>125</v>
      </c>
      <c r="P44" s="538">
        <v>0.3</v>
      </c>
      <c r="Q44" s="539" t="s">
        <v>125</v>
      </c>
      <c r="R44" s="538">
        <v>1.7</v>
      </c>
      <c r="S44" s="539" t="s">
        <v>125</v>
      </c>
      <c r="T44" s="538">
        <v>2.4</v>
      </c>
      <c r="U44" s="539" t="s">
        <v>125</v>
      </c>
      <c r="V44" s="538">
        <v>1.3</v>
      </c>
      <c r="W44" s="539" t="s">
        <v>125</v>
      </c>
      <c r="X44" s="538">
        <v>1.7</v>
      </c>
      <c r="Y44" s="539" t="s">
        <v>125</v>
      </c>
      <c r="Z44" s="538">
        <v>2.2000000000000002</v>
      </c>
      <c r="AA44" s="539" t="s">
        <v>125</v>
      </c>
      <c r="AB44" s="538">
        <v>-1</v>
      </c>
      <c r="AC44" s="539" t="s">
        <v>125</v>
      </c>
      <c r="AD44" s="538">
        <v>-5.5</v>
      </c>
      <c r="AE44" s="539" t="s">
        <v>125</v>
      </c>
      <c r="AF44" s="538">
        <v>4.7</v>
      </c>
      <c r="AG44" s="539" t="s">
        <v>125</v>
      </c>
      <c r="AH44" s="538">
        <v>-0.5</v>
      </c>
      <c r="AI44" s="539" t="s">
        <v>125</v>
      </c>
      <c r="AJ44" s="538">
        <v>1.8</v>
      </c>
      <c r="AK44" s="539" t="s">
        <v>125</v>
      </c>
      <c r="AL44" s="538">
        <v>1.6</v>
      </c>
      <c r="AM44" s="539" t="s">
        <v>125</v>
      </c>
      <c r="AN44" s="539" t="s">
        <v>126</v>
      </c>
      <c r="AO44" s="539" t="s">
        <v>125</v>
      </c>
      <c r="AP44" s="539" t="s">
        <v>126</v>
      </c>
      <c r="AQ44" s="539" t="s">
        <v>125</v>
      </c>
    </row>
    <row r="46" spans="1:43">
      <c r="A46" s="535" t="s">
        <v>303</v>
      </c>
      <c r="E46" s="535" t="s">
        <v>521</v>
      </c>
    </row>
    <row r="47" spans="1:43">
      <c r="A47" s="535" t="s">
        <v>266</v>
      </c>
      <c r="B47" s="535" t="s">
        <v>522</v>
      </c>
      <c r="E47" s="535" t="s">
        <v>126</v>
      </c>
      <c r="F47" s="535" t="s">
        <v>305</v>
      </c>
    </row>
    <row r="48" spans="1:43">
      <c r="A48" s="535" t="s">
        <v>268</v>
      </c>
      <c r="B48" s="535" t="s">
        <v>306</v>
      </c>
    </row>
    <row r="49" spans="1:2">
      <c r="A49" s="535" t="s">
        <v>267</v>
      </c>
      <c r="B49" s="535" t="s">
        <v>523</v>
      </c>
    </row>
    <row r="50" spans="1:2">
      <c r="A50" s="535" t="s">
        <v>302</v>
      </c>
      <c r="B50" s="535" t="s">
        <v>307</v>
      </c>
    </row>
    <row r="51" spans="1:2">
      <c r="A51" s="535" t="s">
        <v>299</v>
      </c>
      <c r="B51" s="535" t="s">
        <v>312</v>
      </c>
    </row>
    <row r="52" spans="1:2">
      <c r="A52" s="535" t="s">
        <v>315</v>
      </c>
      <c r="B52" s="535" t="s">
        <v>578</v>
      </c>
    </row>
    <row r="53" spans="1:2">
      <c r="A53" s="535" t="s">
        <v>310</v>
      </c>
      <c r="B53" s="535" t="s">
        <v>311</v>
      </c>
    </row>
    <row r="54" spans="1:2">
      <c r="A54" s="535" t="s">
        <v>301</v>
      </c>
      <c r="B54" s="535" t="s">
        <v>304</v>
      </c>
    </row>
    <row r="55" spans="1:2">
      <c r="A55" s="535" t="s">
        <v>308</v>
      </c>
      <c r="B55" s="535" t="s">
        <v>309</v>
      </c>
    </row>
    <row r="56" spans="1:2">
      <c r="A56" s="535" t="s">
        <v>286</v>
      </c>
      <c r="B56" s="535" t="s">
        <v>579</v>
      </c>
    </row>
    <row r="57" spans="1:2">
      <c r="A57" s="535" t="s">
        <v>317</v>
      </c>
      <c r="B57" s="535" t="s">
        <v>524</v>
      </c>
    </row>
    <row r="58" spans="1:2">
      <c r="A58" s="535" t="s">
        <v>314</v>
      </c>
      <c r="B58" s="535" t="s">
        <v>525</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W84"/>
  <sheetViews>
    <sheetView workbookViewId="0">
      <selection activeCell="C2" sqref="C2:F2"/>
    </sheetView>
  </sheetViews>
  <sheetFormatPr defaultColWidth="9.125" defaultRowHeight="12.75"/>
  <cols>
    <col min="1" max="1" width="29.25" style="230" customWidth="1"/>
    <col min="2" max="2" width="48.875" style="230" customWidth="1"/>
    <col min="3" max="16384" width="9.125" style="230"/>
  </cols>
  <sheetData>
    <row r="1" spans="1:23" ht="30.75" thickBot="1">
      <c r="B1" s="233" t="s">
        <v>541</v>
      </c>
    </row>
    <row r="2" spans="1:23" ht="13.5" thickTop="1">
      <c r="B2" s="234" t="s">
        <v>529</v>
      </c>
    </row>
    <row r="3" spans="1:23">
      <c r="B3" s="234" t="s">
        <v>404</v>
      </c>
    </row>
    <row r="4" spans="1:23">
      <c r="B4" s="234"/>
    </row>
    <row r="6" spans="1:23">
      <c r="B6" s="230" t="str">
        <f>""</f>
        <v/>
      </c>
      <c r="C6" s="230">
        <v>1995</v>
      </c>
      <c r="D6" s="230">
        <v>1996</v>
      </c>
      <c r="E6" s="230">
        <v>1997</v>
      </c>
      <c r="F6" s="230">
        <v>1998</v>
      </c>
      <c r="G6" s="230">
        <v>1999</v>
      </c>
      <c r="H6" s="230">
        <v>2000</v>
      </c>
      <c r="I6" s="230">
        <v>2001</v>
      </c>
      <c r="J6" s="230">
        <v>2002</v>
      </c>
      <c r="K6" s="230">
        <v>2003</v>
      </c>
      <c r="L6" s="230">
        <v>2004</v>
      </c>
      <c r="M6" s="230">
        <v>2005</v>
      </c>
      <c r="N6" s="230">
        <v>2006</v>
      </c>
      <c r="O6" s="230">
        <v>2007</v>
      </c>
      <c r="P6" s="230">
        <v>2008</v>
      </c>
      <c r="Q6" s="230">
        <v>2009</v>
      </c>
      <c r="R6" s="230">
        <v>2010</v>
      </c>
      <c r="S6" s="230">
        <v>2011</v>
      </c>
      <c r="T6" s="230">
        <v>2012</v>
      </c>
      <c r="U6" s="230">
        <v>2013</v>
      </c>
      <c r="V6" s="230">
        <v>2014</v>
      </c>
      <c r="W6" s="230">
        <v>2015</v>
      </c>
    </row>
    <row r="7" spans="1:23">
      <c r="A7" s="230" t="str">
        <f>lookup!Z2</f>
        <v>European Union (28 countries)</v>
      </c>
      <c r="B7" s="232" t="str">
        <f>VLOOKUP(A7,lookup!$Z$2:$AA$77,2,FALSE)</f>
        <v>ΕΕ (28 χώρες)</v>
      </c>
      <c r="C7" s="232" t="str">
        <f>IF(ISNA(VLOOKUP($A7,ES_NA3_0!$A$10:$AQ$100,MATCH(FIXED(C$6,0,TRUE),ES_NA3_0!$A$10:$AQ$10,0),FALSE)),":",VLOOKUP($A7,ES_NA3_0!$A$10:$AQ$100,MATCH(FIXED(C$6,0,TRUE),ES_NA3_0!$A$10:$AQ$10,0),FALSE))</f>
        <v>:</v>
      </c>
      <c r="D7" s="232">
        <f>IF(ISNA(VLOOKUP($A7,ES_NA3_0!$A$10:$AQ$100,MATCH(FIXED(D$6,0,TRUE),ES_NA3_0!$A$10:$AQ$10,0),FALSE)),":",VLOOKUP($A7,ES_NA3_0!$A$10:$AQ$100,MATCH(FIXED(D$6,0,TRUE),ES_NA3_0!$A$10:$AQ$10,0),FALSE))</f>
        <v>1.9</v>
      </c>
      <c r="E7" s="232">
        <f>IF(ISNA(VLOOKUP($A7,ES_NA3_0!$A$10:$AQ$100,MATCH(FIXED(E$6,0,TRUE),ES_NA3_0!$A$10:$AQ$10,0),FALSE)),":",VLOOKUP($A7,ES_NA3_0!$A$10:$AQ$100,MATCH(FIXED(E$6,0,TRUE),ES_NA3_0!$A$10:$AQ$10,0),FALSE))</f>
        <v>2.9</v>
      </c>
      <c r="F7" s="232">
        <f>IF(ISNA(VLOOKUP($A7,ES_NA3_0!$A$10:$AQ$100,MATCH(FIXED(F$6,0,TRUE),ES_NA3_0!$A$10:$AQ$10,0),FALSE)),":",VLOOKUP($A7,ES_NA3_0!$A$10:$AQ$100,MATCH(FIXED(F$6,0,TRUE),ES_NA3_0!$A$10:$AQ$10,0),FALSE))</f>
        <v>2.9</v>
      </c>
      <c r="G7" s="232">
        <f>IF(ISNA(VLOOKUP($A7,ES_NA3_0!$A$10:$AQ$100,MATCH(FIXED(G$6,0,TRUE),ES_NA3_0!$A$10:$AQ$10,0),FALSE)),":",VLOOKUP($A7,ES_NA3_0!$A$10:$AQ$100,MATCH(FIXED(G$6,0,TRUE),ES_NA3_0!$A$10:$AQ$10,0),FALSE))</f>
        <v>2.9</v>
      </c>
      <c r="H7" s="232">
        <f>IF(ISNA(VLOOKUP($A7,ES_NA3_0!$A$10:$AQ$100,MATCH(FIXED(H$6,0,TRUE),ES_NA3_0!$A$10:$AQ$10,0),FALSE)),":",VLOOKUP($A7,ES_NA3_0!$A$10:$AQ$100,MATCH(FIXED(H$6,0,TRUE),ES_NA3_0!$A$10:$AQ$10,0),FALSE))</f>
        <v>3.9</v>
      </c>
      <c r="I7" s="232">
        <f>IF(ISNA(VLOOKUP($A7,ES_NA3_0!$A$10:$AQ$100,MATCH(FIXED(I$6,0,TRUE),ES_NA3_0!$A$10:$AQ$10,0),FALSE)),":",VLOOKUP($A7,ES_NA3_0!$A$10:$AQ$100,MATCH(FIXED(I$6,0,TRUE),ES_NA3_0!$A$10:$AQ$10,0),FALSE))</f>
        <v>2</v>
      </c>
      <c r="J7" s="232">
        <f>IF(ISNA(VLOOKUP($A7,ES_NA3_0!$A$10:$AQ$100,MATCH(FIXED(J$6,0,TRUE),ES_NA3_0!$A$10:$AQ$10,0),FALSE)),":",VLOOKUP($A7,ES_NA3_0!$A$10:$AQ$100,MATCH(FIXED(J$6,0,TRUE),ES_NA3_0!$A$10:$AQ$10,0),FALSE))</f>
        <v>1.3</v>
      </c>
      <c r="K7" s="232">
        <f>IF(ISNA(VLOOKUP($A7,ES_NA3_0!$A$10:$AQ$100,MATCH(FIXED(K$6,0,TRUE),ES_NA3_0!$A$10:$AQ$10,0),FALSE)),":",VLOOKUP($A7,ES_NA3_0!$A$10:$AQ$100,MATCH(FIXED(K$6,0,TRUE),ES_NA3_0!$A$10:$AQ$10,0),FALSE))</f>
        <v>1.5</v>
      </c>
      <c r="L7" s="232">
        <f>IF(ISNA(VLOOKUP($A7,ES_NA3_0!$A$10:$AQ$100,MATCH(FIXED(L$6,0,TRUE),ES_NA3_0!$A$10:$AQ$10,0),FALSE)),":",VLOOKUP($A7,ES_NA3_0!$A$10:$AQ$100,MATCH(FIXED(L$6,0,TRUE),ES_NA3_0!$A$10:$AQ$10,0),FALSE))</f>
        <v>2.6</v>
      </c>
      <c r="M7" s="232">
        <f>IF(ISNA(VLOOKUP($A7,ES_NA3_0!$A$10:$AQ$100,MATCH(FIXED(M$6,0,TRUE),ES_NA3_0!$A$10:$AQ$10,0),FALSE)),":",VLOOKUP($A7,ES_NA3_0!$A$10:$AQ$100,MATCH(FIXED(M$6,0,TRUE),ES_NA3_0!$A$10:$AQ$10,0),FALSE))</f>
        <v>2.2000000000000002</v>
      </c>
      <c r="N7" s="232">
        <f>IF(ISNA(VLOOKUP($A7,ES_NA3_0!$A$10:$AQ$100,MATCH(FIXED(N$6,0,TRUE),ES_NA3_0!$A$10:$AQ$10,0),FALSE)),":",VLOOKUP($A7,ES_NA3_0!$A$10:$AQ$100,MATCH(FIXED(N$6,0,TRUE),ES_NA3_0!$A$10:$AQ$10,0),FALSE))</f>
        <v>3.4</v>
      </c>
      <c r="O7" s="232">
        <f>IF(ISNA(VLOOKUP($A7,ES_NA3_0!$A$10:$AQ$100,MATCH(FIXED(O$6,0,TRUE),ES_NA3_0!$A$10:$AQ$10,0),FALSE)),":",VLOOKUP($A7,ES_NA3_0!$A$10:$AQ$100,MATCH(FIXED(O$6,0,TRUE),ES_NA3_0!$A$10:$AQ$10,0),FALSE))</f>
        <v>3.2</v>
      </c>
      <c r="P7" s="232">
        <f>IF(ISNA(VLOOKUP($A7,ES_NA3_0!$A$10:$AQ$100,MATCH(FIXED(P$6,0,TRUE),ES_NA3_0!$A$10:$AQ$10,0),FALSE)),":",VLOOKUP($A7,ES_NA3_0!$A$10:$AQ$100,MATCH(FIXED(P$6,0,TRUE),ES_NA3_0!$A$10:$AQ$10,0),FALSE))</f>
        <v>0.4</v>
      </c>
      <c r="Q7" s="232">
        <f>IF(ISNA(VLOOKUP($A7,ES_NA3_0!$A$10:$AQ$100,MATCH(FIXED(Q$6,0,TRUE),ES_NA3_0!$A$10:$AQ$10,0),FALSE)),":",VLOOKUP($A7,ES_NA3_0!$A$10:$AQ$100,MATCH(FIXED(Q$6,0,TRUE),ES_NA3_0!$A$10:$AQ$10,0),FALSE))</f>
        <v>-4.5</v>
      </c>
      <c r="R7" s="232">
        <f>IF(ISNA(VLOOKUP($A7,ES_NA3_0!$A$10:$AQ$100,MATCH(FIXED(R$6,0,TRUE),ES_NA3_0!$A$10:$AQ$10,0),FALSE)),":",VLOOKUP($A7,ES_NA3_0!$A$10:$AQ$100,MATCH(FIXED(R$6,0,TRUE),ES_NA3_0!$A$10:$AQ$10,0),FALSE))</f>
        <v>2</v>
      </c>
      <c r="S7" s="232">
        <f>IF(ISNA(VLOOKUP($A7,ES_NA3_0!$A$10:$AQ$100,MATCH(FIXED(S$6,0,TRUE),ES_NA3_0!$A$10:$AQ$10,0),FALSE)),":",VLOOKUP($A7,ES_NA3_0!$A$10:$AQ$100,MATCH(FIXED(S$6,0,TRUE),ES_NA3_0!$A$10:$AQ$10,0),FALSE))</f>
        <v>1.6</v>
      </c>
      <c r="T7" s="232">
        <f>IF(ISNA(VLOOKUP($A7,ES_NA3_0!$A$10:$AQ$100,MATCH(FIXED(T$6,0,TRUE),ES_NA3_0!$A$10:$AQ$10,0),FALSE)),":",VLOOKUP($A7,ES_NA3_0!$A$10:$AQ$100,MATCH(FIXED(T$6,0,TRUE),ES_NA3_0!$A$10:$AQ$10,0),FALSE))</f>
        <v>-0.4</v>
      </c>
      <c r="U7" s="232">
        <f>IF(ISNA(VLOOKUP($A7,ES_NA3_0!$A$10:$AQ$100,MATCH(FIXED(U$6,0,TRUE),ES_NA3_0!$A$10:$AQ$10,0),FALSE)),":",VLOOKUP($A7,ES_NA3_0!$A$10:$AQ$100,MATCH(FIXED(U$6,0,TRUE),ES_NA3_0!$A$10:$AQ$10,0),FALSE))</f>
        <v>0.1</v>
      </c>
      <c r="V7" s="232" t="str">
        <f>IF(ISNA(VLOOKUP($A7,ES_NA3_0!$A$10:$AQ$100,MATCH(FIXED(V$6,0,TRUE),ES_NA3_0!$A$10:$AQ$10,0),FALSE)),":",VLOOKUP($A7,ES_NA3_0!$A$10:$AQ$100,MATCH(FIXED(V$6,0,TRUE),ES_NA3_0!$A$10:$AQ$10,0),FALSE))</f>
        <v>:</v>
      </c>
      <c r="W7" s="232" t="str">
        <f>IF(ISNA(VLOOKUP($A7,ES_NA3_0!$A$10:$AQ$100,MATCH(FIXED(W$6,0,TRUE),ES_NA3_0!$A$10:$AQ$10,0),FALSE)),":",VLOOKUP($A7,ES_NA3_0!$A$10:$AQ$100,MATCH(FIXED(W$6,0,TRUE),ES_NA3_0!$A$10:$AQ$10,0),FALSE))</f>
        <v>:</v>
      </c>
    </row>
    <row r="8" spans="1:23">
      <c r="A8" s="230" t="str">
        <f>lookup!Z3</f>
        <v>European Union (27 countries)</v>
      </c>
      <c r="B8" s="232" t="str">
        <f>VLOOKUP(A8,lookup!$Z$2:$AA$77,2,FALSE)</f>
        <v>ΕΕ (27 χώρες)</v>
      </c>
      <c r="C8" s="232" t="str">
        <f>IF(ISNA(VLOOKUP($A8,ES_NA3_0!$A$10:$AQ$100,MATCH(FIXED(C$6,0,TRUE),ES_NA3_0!$A$10:$AQ$10,0),FALSE)),":",VLOOKUP($A8,ES_NA3_0!$A$10:$AQ$100,MATCH(FIXED(C$6,0,TRUE),ES_NA3_0!$A$10:$AQ$10,0),FALSE))</f>
        <v>:</v>
      </c>
      <c r="D8" s="232">
        <f>IF(ISNA(VLOOKUP($A8,ES_NA3_0!$A$10:$AQ$100,MATCH(FIXED(D$6,0,TRUE),ES_NA3_0!$A$10:$AQ$10,0),FALSE)),":",VLOOKUP($A8,ES_NA3_0!$A$10:$AQ$100,MATCH(FIXED(D$6,0,TRUE),ES_NA3_0!$A$10:$AQ$10,0),FALSE))</f>
        <v>1.9</v>
      </c>
      <c r="E8" s="232">
        <f>IF(ISNA(VLOOKUP($A8,ES_NA3_0!$A$10:$AQ$100,MATCH(FIXED(E$6,0,TRUE),ES_NA3_0!$A$10:$AQ$10,0),FALSE)),":",VLOOKUP($A8,ES_NA3_0!$A$10:$AQ$100,MATCH(FIXED(E$6,0,TRUE),ES_NA3_0!$A$10:$AQ$10,0),FALSE))</f>
        <v>2.8</v>
      </c>
      <c r="F8" s="232">
        <f>IF(ISNA(VLOOKUP($A8,ES_NA3_0!$A$10:$AQ$100,MATCH(FIXED(F$6,0,TRUE),ES_NA3_0!$A$10:$AQ$10,0),FALSE)),":",VLOOKUP($A8,ES_NA3_0!$A$10:$AQ$100,MATCH(FIXED(F$6,0,TRUE),ES_NA3_0!$A$10:$AQ$10,0),FALSE))</f>
        <v>2.9</v>
      </c>
      <c r="G8" s="232">
        <f>IF(ISNA(VLOOKUP($A8,ES_NA3_0!$A$10:$AQ$100,MATCH(FIXED(G$6,0,TRUE),ES_NA3_0!$A$10:$AQ$10,0),FALSE)),":",VLOOKUP($A8,ES_NA3_0!$A$10:$AQ$100,MATCH(FIXED(G$6,0,TRUE),ES_NA3_0!$A$10:$AQ$10,0),FALSE))</f>
        <v>2.9</v>
      </c>
      <c r="H8" s="232">
        <f>IF(ISNA(VLOOKUP($A8,ES_NA3_0!$A$10:$AQ$100,MATCH(FIXED(H$6,0,TRUE),ES_NA3_0!$A$10:$AQ$10,0),FALSE)),":",VLOOKUP($A8,ES_NA3_0!$A$10:$AQ$100,MATCH(FIXED(H$6,0,TRUE),ES_NA3_0!$A$10:$AQ$10,0),FALSE))</f>
        <v>3.9</v>
      </c>
      <c r="I8" s="232">
        <f>IF(ISNA(VLOOKUP($A8,ES_NA3_0!$A$10:$AQ$100,MATCH(FIXED(I$6,0,TRUE),ES_NA3_0!$A$10:$AQ$10,0),FALSE)),":",VLOOKUP($A8,ES_NA3_0!$A$10:$AQ$100,MATCH(FIXED(I$6,0,TRUE),ES_NA3_0!$A$10:$AQ$10,0),FALSE))</f>
        <v>2</v>
      </c>
      <c r="J8" s="232">
        <f>IF(ISNA(VLOOKUP($A8,ES_NA3_0!$A$10:$AQ$100,MATCH(FIXED(J$6,0,TRUE),ES_NA3_0!$A$10:$AQ$10,0),FALSE)),":",VLOOKUP($A8,ES_NA3_0!$A$10:$AQ$100,MATCH(FIXED(J$6,0,TRUE),ES_NA3_0!$A$10:$AQ$10,0),FALSE))</f>
        <v>1.3</v>
      </c>
      <c r="K8" s="232">
        <f>IF(ISNA(VLOOKUP($A8,ES_NA3_0!$A$10:$AQ$100,MATCH(FIXED(K$6,0,TRUE),ES_NA3_0!$A$10:$AQ$10,0),FALSE)),":",VLOOKUP($A8,ES_NA3_0!$A$10:$AQ$100,MATCH(FIXED(K$6,0,TRUE),ES_NA3_0!$A$10:$AQ$10,0),FALSE))</f>
        <v>1.5</v>
      </c>
      <c r="L8" s="232">
        <f>IF(ISNA(VLOOKUP($A8,ES_NA3_0!$A$10:$AQ$100,MATCH(FIXED(L$6,0,TRUE),ES_NA3_0!$A$10:$AQ$10,0),FALSE)),":",VLOOKUP($A8,ES_NA3_0!$A$10:$AQ$100,MATCH(FIXED(L$6,0,TRUE),ES_NA3_0!$A$10:$AQ$10,0),FALSE))</f>
        <v>2.6</v>
      </c>
      <c r="M8" s="232">
        <f>IF(ISNA(VLOOKUP($A8,ES_NA3_0!$A$10:$AQ$100,MATCH(FIXED(M$6,0,TRUE),ES_NA3_0!$A$10:$AQ$10,0),FALSE)),":",VLOOKUP($A8,ES_NA3_0!$A$10:$AQ$100,MATCH(FIXED(M$6,0,TRUE),ES_NA3_0!$A$10:$AQ$10,0),FALSE))</f>
        <v>2.2000000000000002</v>
      </c>
      <c r="N8" s="232">
        <f>IF(ISNA(VLOOKUP($A8,ES_NA3_0!$A$10:$AQ$100,MATCH(FIXED(N$6,0,TRUE),ES_NA3_0!$A$10:$AQ$10,0),FALSE)),":",VLOOKUP($A8,ES_NA3_0!$A$10:$AQ$100,MATCH(FIXED(N$6,0,TRUE),ES_NA3_0!$A$10:$AQ$10,0),FALSE))</f>
        <v>3.4</v>
      </c>
      <c r="O8" s="232">
        <f>IF(ISNA(VLOOKUP($A8,ES_NA3_0!$A$10:$AQ$100,MATCH(FIXED(O$6,0,TRUE),ES_NA3_0!$A$10:$AQ$10,0),FALSE)),":",VLOOKUP($A8,ES_NA3_0!$A$10:$AQ$100,MATCH(FIXED(O$6,0,TRUE),ES_NA3_0!$A$10:$AQ$10,0),FALSE))</f>
        <v>3.2</v>
      </c>
      <c r="P8" s="232">
        <f>IF(ISNA(VLOOKUP($A8,ES_NA3_0!$A$10:$AQ$100,MATCH(FIXED(P$6,0,TRUE),ES_NA3_0!$A$10:$AQ$10,0),FALSE)),":",VLOOKUP($A8,ES_NA3_0!$A$10:$AQ$100,MATCH(FIXED(P$6,0,TRUE),ES_NA3_0!$A$10:$AQ$10,0),FALSE))</f>
        <v>0.4</v>
      </c>
      <c r="Q8" s="232">
        <f>IF(ISNA(VLOOKUP($A8,ES_NA3_0!$A$10:$AQ$100,MATCH(FIXED(Q$6,0,TRUE),ES_NA3_0!$A$10:$AQ$10,0),FALSE)),":",VLOOKUP($A8,ES_NA3_0!$A$10:$AQ$100,MATCH(FIXED(Q$6,0,TRUE),ES_NA3_0!$A$10:$AQ$10,0),FALSE))</f>
        <v>-4.5</v>
      </c>
      <c r="R8" s="232">
        <f>IF(ISNA(VLOOKUP($A8,ES_NA3_0!$A$10:$AQ$100,MATCH(FIXED(R$6,0,TRUE),ES_NA3_0!$A$10:$AQ$10,0),FALSE)),":",VLOOKUP($A8,ES_NA3_0!$A$10:$AQ$100,MATCH(FIXED(R$6,0,TRUE),ES_NA3_0!$A$10:$AQ$10,0),FALSE))</f>
        <v>2</v>
      </c>
      <c r="S8" s="232">
        <f>IF(ISNA(VLOOKUP($A8,ES_NA3_0!$A$10:$AQ$100,MATCH(FIXED(S$6,0,TRUE),ES_NA3_0!$A$10:$AQ$10,0),FALSE)),":",VLOOKUP($A8,ES_NA3_0!$A$10:$AQ$100,MATCH(FIXED(S$6,0,TRUE),ES_NA3_0!$A$10:$AQ$10,0),FALSE))</f>
        <v>1.7</v>
      </c>
      <c r="T8" s="232">
        <f>IF(ISNA(VLOOKUP($A8,ES_NA3_0!$A$10:$AQ$100,MATCH(FIXED(T$6,0,TRUE),ES_NA3_0!$A$10:$AQ$10,0),FALSE)),":",VLOOKUP($A8,ES_NA3_0!$A$10:$AQ$100,MATCH(FIXED(T$6,0,TRUE),ES_NA3_0!$A$10:$AQ$10,0),FALSE))</f>
        <v>-0.4</v>
      </c>
      <c r="U8" s="232">
        <f>IF(ISNA(VLOOKUP($A8,ES_NA3_0!$A$10:$AQ$100,MATCH(FIXED(U$6,0,TRUE),ES_NA3_0!$A$10:$AQ$10,0),FALSE)),":",VLOOKUP($A8,ES_NA3_0!$A$10:$AQ$100,MATCH(FIXED(U$6,0,TRUE),ES_NA3_0!$A$10:$AQ$10,0),FALSE))</f>
        <v>0.1</v>
      </c>
      <c r="V8" s="232" t="str">
        <f>IF(ISNA(VLOOKUP($A8,ES_NA3_0!$A$10:$AQ$100,MATCH(FIXED(V$6,0,TRUE),ES_NA3_0!$A$10:$AQ$10,0),FALSE)),":",VLOOKUP($A8,ES_NA3_0!$A$10:$AQ$100,MATCH(FIXED(V$6,0,TRUE),ES_NA3_0!$A$10:$AQ$10,0),FALSE))</f>
        <v>:</v>
      </c>
      <c r="W8" s="232" t="str">
        <f>IF(ISNA(VLOOKUP($A8,ES_NA3_0!$A$10:$AQ$100,MATCH(FIXED(W$6,0,TRUE),ES_NA3_0!$A$10:$AQ$10,0),FALSE)),":",VLOOKUP($A8,ES_NA3_0!$A$10:$AQ$100,MATCH(FIXED(W$6,0,TRUE),ES_NA3_0!$A$10:$AQ$10,0),FALSE))</f>
        <v>:</v>
      </c>
    </row>
    <row r="9" spans="1:23">
      <c r="A9" s="230" t="str">
        <f>lookup!Z4</f>
        <v>European Union (15 countries)</v>
      </c>
      <c r="B9" s="232" t="str">
        <f>VLOOKUP(A9,lookup!$Z$2:$AA$77,2,FALSE)</f>
        <v>ΕΕ (15 χώρες)</v>
      </c>
      <c r="C9" s="232" t="str">
        <f>IF(ISNA(VLOOKUP($A9,ES_NA3_0!$A$10:$AQ$100,MATCH(FIXED(C$6,0,TRUE),ES_NA3_0!$A$10:$AQ$10,0),FALSE)),":",VLOOKUP($A9,ES_NA3_0!$A$10:$AQ$100,MATCH(FIXED(C$6,0,TRUE),ES_NA3_0!$A$10:$AQ$10,0),FALSE))</f>
        <v>:</v>
      </c>
      <c r="D9" s="232">
        <f>IF(ISNA(VLOOKUP($A9,ES_NA3_0!$A$10:$AQ$100,MATCH(FIXED(D$6,0,TRUE),ES_NA3_0!$A$10:$AQ$10,0),FALSE)),":",VLOOKUP($A9,ES_NA3_0!$A$10:$AQ$100,MATCH(FIXED(D$6,0,TRUE),ES_NA3_0!$A$10:$AQ$10,0),FALSE))</f>
        <v>1.8</v>
      </c>
      <c r="E9" s="232">
        <f>IF(ISNA(VLOOKUP($A9,ES_NA3_0!$A$10:$AQ$100,MATCH(FIXED(E$6,0,TRUE),ES_NA3_0!$A$10:$AQ$10,0),FALSE)),":",VLOOKUP($A9,ES_NA3_0!$A$10:$AQ$100,MATCH(FIXED(E$6,0,TRUE),ES_NA3_0!$A$10:$AQ$10,0),FALSE))</f>
        <v>2.8</v>
      </c>
      <c r="F9" s="232">
        <f>IF(ISNA(VLOOKUP($A9,ES_NA3_0!$A$10:$AQ$100,MATCH(FIXED(F$6,0,TRUE),ES_NA3_0!$A$10:$AQ$10,0),FALSE)),":",VLOOKUP($A9,ES_NA3_0!$A$10:$AQ$100,MATCH(FIXED(F$6,0,TRUE),ES_NA3_0!$A$10:$AQ$10,0),FALSE))</f>
        <v>2.9</v>
      </c>
      <c r="G9" s="232">
        <f>IF(ISNA(VLOOKUP($A9,ES_NA3_0!$A$10:$AQ$100,MATCH(FIXED(G$6,0,TRUE),ES_NA3_0!$A$10:$AQ$10,0),FALSE)),":",VLOOKUP($A9,ES_NA3_0!$A$10:$AQ$100,MATCH(FIXED(G$6,0,TRUE),ES_NA3_0!$A$10:$AQ$10,0),FALSE))</f>
        <v>2.9</v>
      </c>
      <c r="H9" s="232">
        <f>IF(ISNA(VLOOKUP($A9,ES_NA3_0!$A$10:$AQ$100,MATCH(FIXED(H$6,0,TRUE),ES_NA3_0!$A$10:$AQ$10,0),FALSE)),":",VLOOKUP($A9,ES_NA3_0!$A$10:$AQ$100,MATCH(FIXED(H$6,0,TRUE),ES_NA3_0!$A$10:$AQ$10,0),FALSE))</f>
        <v>3.9</v>
      </c>
      <c r="I9" s="232">
        <f>IF(ISNA(VLOOKUP($A9,ES_NA3_0!$A$10:$AQ$100,MATCH(FIXED(I$6,0,TRUE),ES_NA3_0!$A$10:$AQ$10,0),FALSE)),":",VLOOKUP($A9,ES_NA3_0!$A$10:$AQ$100,MATCH(FIXED(I$6,0,TRUE),ES_NA3_0!$A$10:$AQ$10,0),FALSE))</f>
        <v>2</v>
      </c>
      <c r="J9" s="232">
        <f>IF(ISNA(VLOOKUP($A9,ES_NA3_0!$A$10:$AQ$100,MATCH(FIXED(J$6,0,TRUE),ES_NA3_0!$A$10:$AQ$10,0),FALSE)),":",VLOOKUP($A9,ES_NA3_0!$A$10:$AQ$100,MATCH(FIXED(J$6,0,TRUE),ES_NA3_0!$A$10:$AQ$10,0),FALSE))</f>
        <v>1.2</v>
      </c>
      <c r="K9" s="232">
        <f>IF(ISNA(VLOOKUP($A9,ES_NA3_0!$A$10:$AQ$100,MATCH(FIXED(K$6,0,TRUE),ES_NA3_0!$A$10:$AQ$10,0),FALSE)),":",VLOOKUP($A9,ES_NA3_0!$A$10:$AQ$100,MATCH(FIXED(K$6,0,TRUE),ES_NA3_0!$A$10:$AQ$10,0),FALSE))</f>
        <v>1.3</v>
      </c>
      <c r="L9" s="232">
        <f>IF(ISNA(VLOOKUP($A9,ES_NA3_0!$A$10:$AQ$100,MATCH(FIXED(L$6,0,TRUE),ES_NA3_0!$A$10:$AQ$10,0),FALSE)),":",VLOOKUP($A9,ES_NA3_0!$A$10:$AQ$100,MATCH(FIXED(L$6,0,TRUE),ES_NA3_0!$A$10:$AQ$10,0),FALSE))</f>
        <v>2.4</v>
      </c>
      <c r="M9" s="232">
        <f>IF(ISNA(VLOOKUP($A9,ES_NA3_0!$A$10:$AQ$100,MATCH(FIXED(M$6,0,TRUE),ES_NA3_0!$A$10:$AQ$10,0),FALSE)),":",VLOOKUP($A9,ES_NA3_0!$A$10:$AQ$100,MATCH(FIXED(M$6,0,TRUE),ES_NA3_0!$A$10:$AQ$10,0),FALSE))</f>
        <v>2</v>
      </c>
      <c r="N9" s="232">
        <f>IF(ISNA(VLOOKUP($A9,ES_NA3_0!$A$10:$AQ$100,MATCH(FIXED(N$6,0,TRUE),ES_NA3_0!$A$10:$AQ$10,0),FALSE)),":",VLOOKUP($A9,ES_NA3_0!$A$10:$AQ$100,MATCH(FIXED(N$6,0,TRUE),ES_NA3_0!$A$10:$AQ$10,0),FALSE))</f>
        <v>3.2</v>
      </c>
      <c r="O9" s="232">
        <f>IF(ISNA(VLOOKUP($A9,ES_NA3_0!$A$10:$AQ$100,MATCH(FIXED(O$6,0,TRUE),ES_NA3_0!$A$10:$AQ$10,0),FALSE)),":",VLOOKUP($A9,ES_NA3_0!$A$10:$AQ$100,MATCH(FIXED(O$6,0,TRUE),ES_NA3_0!$A$10:$AQ$10,0),FALSE))</f>
        <v>3</v>
      </c>
      <c r="P9" s="232">
        <f>IF(ISNA(VLOOKUP($A9,ES_NA3_0!$A$10:$AQ$100,MATCH(FIXED(P$6,0,TRUE),ES_NA3_0!$A$10:$AQ$10,0),FALSE)),":",VLOOKUP($A9,ES_NA3_0!$A$10:$AQ$100,MATCH(FIXED(P$6,0,TRUE),ES_NA3_0!$A$10:$AQ$10,0),FALSE))</f>
        <v>0.1</v>
      </c>
      <c r="Q9" s="232">
        <f>IF(ISNA(VLOOKUP($A9,ES_NA3_0!$A$10:$AQ$100,MATCH(FIXED(Q$6,0,TRUE),ES_NA3_0!$A$10:$AQ$10,0),FALSE)),":",VLOOKUP($A9,ES_NA3_0!$A$10:$AQ$100,MATCH(FIXED(Q$6,0,TRUE),ES_NA3_0!$A$10:$AQ$10,0),FALSE))</f>
        <v>-4.5999999999999996</v>
      </c>
      <c r="R9" s="232">
        <f>IF(ISNA(VLOOKUP($A9,ES_NA3_0!$A$10:$AQ$100,MATCH(FIXED(R$6,0,TRUE),ES_NA3_0!$A$10:$AQ$10,0),FALSE)),":",VLOOKUP($A9,ES_NA3_0!$A$10:$AQ$100,MATCH(FIXED(R$6,0,TRUE),ES_NA3_0!$A$10:$AQ$10,0),FALSE))</f>
        <v>2</v>
      </c>
      <c r="S9" s="232">
        <f>IF(ISNA(VLOOKUP($A9,ES_NA3_0!$A$10:$AQ$100,MATCH(FIXED(S$6,0,TRUE),ES_NA3_0!$A$10:$AQ$10,0),FALSE)),":",VLOOKUP($A9,ES_NA3_0!$A$10:$AQ$100,MATCH(FIXED(S$6,0,TRUE),ES_NA3_0!$A$10:$AQ$10,0),FALSE))</f>
        <v>1.5</v>
      </c>
      <c r="T9" s="232">
        <f>IF(ISNA(VLOOKUP($A9,ES_NA3_0!$A$10:$AQ$100,MATCH(FIXED(T$6,0,TRUE),ES_NA3_0!$A$10:$AQ$10,0),FALSE)),":",VLOOKUP($A9,ES_NA3_0!$A$10:$AQ$100,MATCH(FIXED(T$6,0,TRUE),ES_NA3_0!$A$10:$AQ$10,0),FALSE))</f>
        <v>-0.5</v>
      </c>
      <c r="U9" s="232">
        <f>IF(ISNA(VLOOKUP($A9,ES_NA3_0!$A$10:$AQ$100,MATCH(FIXED(U$6,0,TRUE),ES_NA3_0!$A$10:$AQ$10,0),FALSE)),":",VLOOKUP($A9,ES_NA3_0!$A$10:$AQ$100,MATCH(FIXED(U$6,0,TRUE),ES_NA3_0!$A$10:$AQ$10,0),FALSE))</f>
        <v>0</v>
      </c>
      <c r="V9" s="232" t="str">
        <f>IF(ISNA(VLOOKUP($A9,ES_NA3_0!$A$10:$AQ$100,MATCH(FIXED(V$6,0,TRUE),ES_NA3_0!$A$10:$AQ$10,0),FALSE)),":",VLOOKUP($A9,ES_NA3_0!$A$10:$AQ$100,MATCH(FIXED(V$6,0,TRUE),ES_NA3_0!$A$10:$AQ$10,0),FALSE))</f>
        <v>:</v>
      </c>
      <c r="W9" s="232" t="str">
        <f>IF(ISNA(VLOOKUP($A9,ES_NA3_0!$A$10:$AQ$100,MATCH(FIXED(W$6,0,TRUE),ES_NA3_0!$A$10:$AQ$10,0),FALSE)),":",VLOOKUP($A9,ES_NA3_0!$A$10:$AQ$100,MATCH(FIXED(W$6,0,TRUE),ES_NA3_0!$A$10:$AQ$10,0),FALSE))</f>
        <v>:</v>
      </c>
    </row>
    <row r="10" spans="1:23">
      <c r="A10" s="230" t="str">
        <f>lookup!Z5</f>
        <v>Euro area (EA11-2000, EA12-2006, EA13-2007, EA15-2008, EA16-2010, EA17-2013, EA18)</v>
      </c>
      <c r="B10" s="232" t="str">
        <f>VLOOKUP(A10,lookup!$Z$2:$AA$77,2,FALSE)</f>
        <v>Ευροχώρος</v>
      </c>
      <c r="C10" s="232" t="str">
        <f>IF(ISNA(VLOOKUP($A10,ES_NA3_0!$A$10:$AQ$100,MATCH(FIXED(C$6,0,TRUE),ES_NA3_0!$A$10:$AQ$10,0),FALSE)),":",VLOOKUP($A10,ES_NA3_0!$A$10:$AQ$100,MATCH(FIXED(C$6,0,TRUE),ES_NA3_0!$A$10:$AQ$10,0),FALSE))</f>
        <v>:</v>
      </c>
      <c r="D10" s="232">
        <f>IF(ISNA(VLOOKUP($A10,ES_NA3_0!$A$10:$AQ$100,MATCH(FIXED(D$6,0,TRUE),ES_NA3_0!$A$10:$AQ$10,0),FALSE)),":",VLOOKUP($A10,ES_NA3_0!$A$10:$AQ$100,MATCH(FIXED(D$6,0,TRUE),ES_NA3_0!$A$10:$AQ$10,0),FALSE))</f>
        <v>1.5</v>
      </c>
      <c r="E10" s="232">
        <f>IF(ISNA(VLOOKUP($A10,ES_NA3_0!$A$10:$AQ$100,MATCH(FIXED(E$6,0,TRUE),ES_NA3_0!$A$10:$AQ$10,0),FALSE)),":",VLOOKUP($A10,ES_NA3_0!$A$10:$AQ$100,MATCH(FIXED(E$6,0,TRUE),ES_NA3_0!$A$10:$AQ$10,0),FALSE))</f>
        <v>2.5</v>
      </c>
      <c r="F10" s="232">
        <f>IF(ISNA(VLOOKUP($A10,ES_NA3_0!$A$10:$AQ$100,MATCH(FIXED(F$6,0,TRUE),ES_NA3_0!$A$10:$AQ$10,0),FALSE)),":",VLOOKUP($A10,ES_NA3_0!$A$10:$AQ$100,MATCH(FIXED(F$6,0,TRUE),ES_NA3_0!$A$10:$AQ$10,0),FALSE))</f>
        <v>2.7</v>
      </c>
      <c r="G10" s="232">
        <f>IF(ISNA(VLOOKUP($A10,ES_NA3_0!$A$10:$AQ$100,MATCH(FIXED(G$6,0,TRUE),ES_NA3_0!$A$10:$AQ$10,0),FALSE)),":",VLOOKUP($A10,ES_NA3_0!$A$10:$AQ$100,MATCH(FIXED(G$6,0,TRUE),ES_NA3_0!$A$10:$AQ$10,0),FALSE))</f>
        <v>2.9</v>
      </c>
      <c r="H10" s="232">
        <f>IF(ISNA(VLOOKUP($A10,ES_NA3_0!$A$10:$AQ$100,MATCH(FIXED(H$6,0,TRUE),ES_NA3_0!$A$10:$AQ$10,0),FALSE)),":",VLOOKUP($A10,ES_NA3_0!$A$10:$AQ$100,MATCH(FIXED(H$6,0,TRUE),ES_NA3_0!$A$10:$AQ$10,0),FALSE))</f>
        <v>3.8</v>
      </c>
      <c r="I10" s="232">
        <f>IF(ISNA(VLOOKUP($A10,ES_NA3_0!$A$10:$AQ$100,MATCH(FIXED(I$6,0,TRUE),ES_NA3_0!$A$10:$AQ$10,0),FALSE)),":",VLOOKUP($A10,ES_NA3_0!$A$10:$AQ$100,MATCH(FIXED(I$6,0,TRUE),ES_NA3_0!$A$10:$AQ$10,0),FALSE))</f>
        <v>2</v>
      </c>
      <c r="J10" s="232">
        <f>IF(ISNA(VLOOKUP($A10,ES_NA3_0!$A$10:$AQ$100,MATCH(FIXED(J$6,0,TRUE),ES_NA3_0!$A$10:$AQ$10,0),FALSE)),":",VLOOKUP($A10,ES_NA3_0!$A$10:$AQ$100,MATCH(FIXED(J$6,0,TRUE),ES_NA3_0!$A$10:$AQ$10,0),FALSE))</f>
        <v>0.9</v>
      </c>
      <c r="K10" s="232">
        <f>IF(ISNA(VLOOKUP($A10,ES_NA3_0!$A$10:$AQ$100,MATCH(FIXED(K$6,0,TRUE),ES_NA3_0!$A$10:$AQ$10,0),FALSE)),":",VLOOKUP($A10,ES_NA3_0!$A$10:$AQ$100,MATCH(FIXED(K$6,0,TRUE),ES_NA3_0!$A$10:$AQ$10,0),FALSE))</f>
        <v>0.7</v>
      </c>
      <c r="L10" s="232">
        <f>IF(ISNA(VLOOKUP($A10,ES_NA3_0!$A$10:$AQ$100,MATCH(FIXED(L$6,0,TRUE),ES_NA3_0!$A$10:$AQ$10,0),FALSE)),":",VLOOKUP($A10,ES_NA3_0!$A$10:$AQ$100,MATCH(FIXED(L$6,0,TRUE),ES_NA3_0!$A$10:$AQ$10,0),FALSE))</f>
        <v>2.2000000000000002</v>
      </c>
      <c r="M10" s="232">
        <f>IF(ISNA(VLOOKUP($A10,ES_NA3_0!$A$10:$AQ$100,MATCH(FIXED(M$6,0,TRUE),ES_NA3_0!$A$10:$AQ$10,0),FALSE)),":",VLOOKUP($A10,ES_NA3_0!$A$10:$AQ$100,MATCH(FIXED(M$6,0,TRUE),ES_NA3_0!$A$10:$AQ$10,0),FALSE))</f>
        <v>1.7</v>
      </c>
      <c r="N10" s="232">
        <f>IF(ISNA(VLOOKUP($A10,ES_NA3_0!$A$10:$AQ$100,MATCH(FIXED(N$6,0,TRUE),ES_NA3_0!$A$10:$AQ$10,0),FALSE)),":",VLOOKUP($A10,ES_NA3_0!$A$10:$AQ$100,MATCH(FIXED(N$6,0,TRUE),ES_NA3_0!$A$10:$AQ$10,0),FALSE))</f>
        <v>3.2</v>
      </c>
      <c r="O10" s="232">
        <f>IF(ISNA(VLOOKUP($A10,ES_NA3_0!$A$10:$AQ$100,MATCH(FIXED(O$6,0,TRUE),ES_NA3_0!$A$10:$AQ$10,0),FALSE)),":",VLOOKUP($A10,ES_NA3_0!$A$10:$AQ$100,MATCH(FIXED(O$6,0,TRUE),ES_NA3_0!$A$10:$AQ$10,0),FALSE))</f>
        <v>2.9</v>
      </c>
      <c r="P10" s="232">
        <f>IF(ISNA(VLOOKUP($A10,ES_NA3_0!$A$10:$AQ$100,MATCH(FIXED(P$6,0,TRUE),ES_NA3_0!$A$10:$AQ$10,0),FALSE)),":",VLOOKUP($A10,ES_NA3_0!$A$10:$AQ$100,MATCH(FIXED(P$6,0,TRUE),ES_NA3_0!$A$10:$AQ$10,0),FALSE))</f>
        <v>0.4</v>
      </c>
      <c r="Q10" s="232">
        <f>IF(ISNA(VLOOKUP($A10,ES_NA3_0!$A$10:$AQ$100,MATCH(FIXED(Q$6,0,TRUE),ES_NA3_0!$A$10:$AQ$10,0),FALSE)),":",VLOOKUP($A10,ES_NA3_0!$A$10:$AQ$100,MATCH(FIXED(Q$6,0,TRUE),ES_NA3_0!$A$10:$AQ$10,0),FALSE))</f>
        <v>-4.4000000000000004</v>
      </c>
      <c r="R10" s="232">
        <f>IF(ISNA(VLOOKUP($A10,ES_NA3_0!$A$10:$AQ$100,MATCH(FIXED(R$6,0,TRUE),ES_NA3_0!$A$10:$AQ$10,0),FALSE)),":",VLOOKUP($A10,ES_NA3_0!$A$10:$AQ$100,MATCH(FIXED(R$6,0,TRUE),ES_NA3_0!$A$10:$AQ$10,0),FALSE))</f>
        <v>2</v>
      </c>
      <c r="S10" s="232">
        <f>IF(ISNA(VLOOKUP($A10,ES_NA3_0!$A$10:$AQ$100,MATCH(FIXED(S$6,0,TRUE),ES_NA3_0!$A$10:$AQ$10,0),FALSE)),":",VLOOKUP($A10,ES_NA3_0!$A$10:$AQ$100,MATCH(FIXED(S$6,0,TRUE),ES_NA3_0!$A$10:$AQ$10,0),FALSE))</f>
        <v>1.6</v>
      </c>
      <c r="T10" s="232">
        <f>IF(ISNA(VLOOKUP($A10,ES_NA3_0!$A$10:$AQ$100,MATCH(FIXED(T$6,0,TRUE),ES_NA3_0!$A$10:$AQ$10,0),FALSE)),":",VLOOKUP($A10,ES_NA3_0!$A$10:$AQ$100,MATCH(FIXED(T$6,0,TRUE),ES_NA3_0!$A$10:$AQ$10,0),FALSE))</f>
        <v>-0.7</v>
      </c>
      <c r="U10" s="232">
        <f>IF(ISNA(VLOOKUP($A10,ES_NA3_0!$A$10:$AQ$100,MATCH(FIXED(U$6,0,TRUE),ES_NA3_0!$A$10:$AQ$10,0),FALSE)),":",VLOOKUP($A10,ES_NA3_0!$A$10:$AQ$100,MATCH(FIXED(U$6,0,TRUE),ES_NA3_0!$A$10:$AQ$10,0),FALSE))</f>
        <v>-0.4</v>
      </c>
      <c r="V10" s="232" t="str">
        <f>IF(ISNA(VLOOKUP($A10,ES_NA3_0!$A$10:$AQ$100,MATCH(FIXED(V$6,0,TRUE),ES_NA3_0!$A$10:$AQ$10,0),FALSE)),":",VLOOKUP($A10,ES_NA3_0!$A$10:$AQ$100,MATCH(FIXED(V$6,0,TRUE),ES_NA3_0!$A$10:$AQ$10,0),FALSE))</f>
        <v>:</v>
      </c>
      <c r="W10" s="232" t="str">
        <f>IF(ISNA(VLOOKUP($A10,ES_NA3_0!$A$10:$AQ$100,MATCH(FIXED(W$6,0,TRUE),ES_NA3_0!$A$10:$AQ$10,0),FALSE)),":",VLOOKUP($A10,ES_NA3_0!$A$10:$AQ$100,MATCH(FIXED(W$6,0,TRUE),ES_NA3_0!$A$10:$AQ$10,0),FALSE))</f>
        <v>:</v>
      </c>
    </row>
    <row r="11" spans="1:23">
      <c r="A11" s="230" t="str">
        <f>lookup!Z6</f>
        <v>Belgium</v>
      </c>
      <c r="B11" s="232" t="str">
        <f>VLOOKUP(A11,lookup!$Z$2:$AA$77,2,FALSE)</f>
        <v>Βέλγιο</v>
      </c>
      <c r="C11" s="232">
        <f>IF(ISNA(VLOOKUP($A11,ES_NA3_0!$A$10:$AQ$100,MATCH(FIXED(C$6,0,TRUE),ES_NA3_0!$A$10:$AQ$10,0),FALSE)),":",VLOOKUP($A11,ES_NA3_0!$A$10:$AQ$100,MATCH(FIXED(C$6,0,TRUE),ES_NA3_0!$A$10:$AQ$10,0),FALSE))</f>
        <v>22.9</v>
      </c>
      <c r="D11" s="232">
        <f>IF(ISNA(VLOOKUP($A11,ES_NA3_0!$A$10:$AQ$100,MATCH(FIXED(D$6,0,TRUE),ES_NA3_0!$A$10:$AQ$10,0),FALSE)),":",VLOOKUP($A11,ES_NA3_0!$A$10:$AQ$100,MATCH(FIXED(D$6,0,TRUE),ES_NA3_0!$A$10:$AQ$10,0),FALSE))</f>
        <v>1.4</v>
      </c>
      <c r="E11" s="232">
        <f>IF(ISNA(VLOOKUP($A11,ES_NA3_0!$A$10:$AQ$100,MATCH(FIXED(E$6,0,TRUE),ES_NA3_0!$A$10:$AQ$10,0),FALSE)),":",VLOOKUP($A11,ES_NA3_0!$A$10:$AQ$100,MATCH(FIXED(E$6,0,TRUE),ES_NA3_0!$A$10:$AQ$10,0),FALSE))</f>
        <v>3.7</v>
      </c>
      <c r="F11" s="232">
        <f>IF(ISNA(VLOOKUP($A11,ES_NA3_0!$A$10:$AQ$100,MATCH(FIXED(F$6,0,TRUE),ES_NA3_0!$A$10:$AQ$10,0),FALSE)),":",VLOOKUP($A11,ES_NA3_0!$A$10:$AQ$100,MATCH(FIXED(F$6,0,TRUE),ES_NA3_0!$A$10:$AQ$10,0),FALSE))</f>
        <v>1.9</v>
      </c>
      <c r="G11" s="232">
        <f>IF(ISNA(VLOOKUP($A11,ES_NA3_0!$A$10:$AQ$100,MATCH(FIXED(G$6,0,TRUE),ES_NA3_0!$A$10:$AQ$10,0),FALSE)),":",VLOOKUP($A11,ES_NA3_0!$A$10:$AQ$100,MATCH(FIXED(G$6,0,TRUE),ES_NA3_0!$A$10:$AQ$10,0),FALSE))</f>
        <v>3.5</v>
      </c>
      <c r="H11" s="232">
        <f>IF(ISNA(VLOOKUP($A11,ES_NA3_0!$A$10:$AQ$100,MATCH(FIXED(H$6,0,TRUE),ES_NA3_0!$A$10:$AQ$10,0),FALSE)),":",VLOOKUP($A11,ES_NA3_0!$A$10:$AQ$100,MATCH(FIXED(H$6,0,TRUE),ES_NA3_0!$A$10:$AQ$10,0),FALSE))</f>
        <v>3.7</v>
      </c>
      <c r="I11" s="232">
        <f>IF(ISNA(VLOOKUP($A11,ES_NA3_0!$A$10:$AQ$100,MATCH(FIXED(I$6,0,TRUE),ES_NA3_0!$A$10:$AQ$10,0),FALSE)),":",VLOOKUP($A11,ES_NA3_0!$A$10:$AQ$100,MATCH(FIXED(I$6,0,TRUE),ES_NA3_0!$A$10:$AQ$10,0),FALSE))</f>
        <v>0.8</v>
      </c>
      <c r="J11" s="232">
        <f>IF(ISNA(VLOOKUP($A11,ES_NA3_0!$A$10:$AQ$100,MATCH(FIXED(J$6,0,TRUE),ES_NA3_0!$A$10:$AQ$10,0),FALSE)),":",VLOOKUP($A11,ES_NA3_0!$A$10:$AQ$100,MATCH(FIXED(J$6,0,TRUE),ES_NA3_0!$A$10:$AQ$10,0),FALSE))</f>
        <v>1.4</v>
      </c>
      <c r="K11" s="232">
        <f>IF(ISNA(VLOOKUP($A11,ES_NA3_0!$A$10:$AQ$100,MATCH(FIXED(K$6,0,TRUE),ES_NA3_0!$A$10:$AQ$10,0),FALSE)),":",VLOOKUP($A11,ES_NA3_0!$A$10:$AQ$100,MATCH(FIXED(K$6,0,TRUE),ES_NA3_0!$A$10:$AQ$10,0),FALSE))</f>
        <v>0.8</v>
      </c>
      <c r="L11" s="232">
        <f>IF(ISNA(VLOOKUP($A11,ES_NA3_0!$A$10:$AQ$100,MATCH(FIXED(L$6,0,TRUE),ES_NA3_0!$A$10:$AQ$10,0),FALSE)),":",VLOOKUP($A11,ES_NA3_0!$A$10:$AQ$100,MATCH(FIXED(L$6,0,TRUE),ES_NA3_0!$A$10:$AQ$10,0),FALSE))</f>
        <v>3.3</v>
      </c>
      <c r="M11" s="232">
        <f>IF(ISNA(VLOOKUP($A11,ES_NA3_0!$A$10:$AQ$100,MATCH(FIXED(M$6,0,TRUE),ES_NA3_0!$A$10:$AQ$10,0),FALSE)),":",VLOOKUP($A11,ES_NA3_0!$A$10:$AQ$100,MATCH(FIXED(M$6,0,TRUE),ES_NA3_0!$A$10:$AQ$10,0),FALSE))</f>
        <v>1.8</v>
      </c>
      <c r="N11" s="232">
        <f>IF(ISNA(VLOOKUP($A11,ES_NA3_0!$A$10:$AQ$100,MATCH(FIXED(N$6,0,TRUE),ES_NA3_0!$A$10:$AQ$10,0),FALSE)),":",VLOOKUP($A11,ES_NA3_0!$A$10:$AQ$100,MATCH(FIXED(N$6,0,TRUE),ES_NA3_0!$A$10:$AQ$10,0),FALSE))</f>
        <v>2.7</v>
      </c>
      <c r="O11" s="232">
        <f>IF(ISNA(VLOOKUP($A11,ES_NA3_0!$A$10:$AQ$100,MATCH(FIXED(O$6,0,TRUE),ES_NA3_0!$A$10:$AQ$10,0),FALSE)),":",VLOOKUP($A11,ES_NA3_0!$A$10:$AQ$100,MATCH(FIXED(O$6,0,TRUE),ES_NA3_0!$A$10:$AQ$10,0),FALSE))</f>
        <v>2.9</v>
      </c>
      <c r="P11" s="232">
        <f>IF(ISNA(VLOOKUP($A11,ES_NA3_0!$A$10:$AQ$100,MATCH(FIXED(P$6,0,TRUE),ES_NA3_0!$A$10:$AQ$10,0),FALSE)),":",VLOOKUP($A11,ES_NA3_0!$A$10:$AQ$100,MATCH(FIXED(P$6,0,TRUE),ES_NA3_0!$A$10:$AQ$10,0),FALSE))</f>
        <v>1</v>
      </c>
      <c r="Q11" s="232">
        <f>IF(ISNA(VLOOKUP($A11,ES_NA3_0!$A$10:$AQ$100,MATCH(FIXED(Q$6,0,TRUE),ES_NA3_0!$A$10:$AQ$10,0),FALSE)),":",VLOOKUP($A11,ES_NA3_0!$A$10:$AQ$100,MATCH(FIXED(Q$6,0,TRUE),ES_NA3_0!$A$10:$AQ$10,0),FALSE))</f>
        <v>-2.8</v>
      </c>
      <c r="R11" s="232">
        <f>IF(ISNA(VLOOKUP($A11,ES_NA3_0!$A$10:$AQ$100,MATCH(FIXED(R$6,0,TRUE),ES_NA3_0!$A$10:$AQ$10,0),FALSE)),":",VLOOKUP($A11,ES_NA3_0!$A$10:$AQ$100,MATCH(FIXED(R$6,0,TRUE),ES_NA3_0!$A$10:$AQ$10,0),FALSE))</f>
        <v>2.2999999999999998</v>
      </c>
      <c r="S11" s="232">
        <f>IF(ISNA(VLOOKUP($A11,ES_NA3_0!$A$10:$AQ$100,MATCH(FIXED(S$6,0,TRUE),ES_NA3_0!$A$10:$AQ$10,0),FALSE)),":",VLOOKUP($A11,ES_NA3_0!$A$10:$AQ$100,MATCH(FIXED(S$6,0,TRUE),ES_NA3_0!$A$10:$AQ$10,0),FALSE))</f>
        <v>1.8</v>
      </c>
      <c r="T11" s="232">
        <f>IF(ISNA(VLOOKUP($A11,ES_NA3_0!$A$10:$AQ$100,MATCH(FIXED(T$6,0,TRUE),ES_NA3_0!$A$10:$AQ$10,0),FALSE)),":",VLOOKUP($A11,ES_NA3_0!$A$10:$AQ$100,MATCH(FIXED(T$6,0,TRUE),ES_NA3_0!$A$10:$AQ$10,0),FALSE))</f>
        <v>-0.1</v>
      </c>
      <c r="U11" s="232">
        <f>IF(ISNA(VLOOKUP($A11,ES_NA3_0!$A$10:$AQ$100,MATCH(FIXED(U$6,0,TRUE),ES_NA3_0!$A$10:$AQ$10,0),FALSE)),":",VLOOKUP($A11,ES_NA3_0!$A$10:$AQ$100,MATCH(FIXED(U$6,0,TRUE),ES_NA3_0!$A$10:$AQ$10,0),FALSE))</f>
        <v>0.2</v>
      </c>
      <c r="V11" s="232" t="str">
        <f>IF(ISNA(VLOOKUP($A11,ES_NA3_0!$A$10:$AQ$100,MATCH(FIXED(V$6,0,TRUE),ES_NA3_0!$A$10:$AQ$10,0),FALSE)),":",VLOOKUP($A11,ES_NA3_0!$A$10:$AQ$100,MATCH(FIXED(V$6,0,TRUE),ES_NA3_0!$A$10:$AQ$10,0),FALSE))</f>
        <v>:</v>
      </c>
      <c r="W11" s="232" t="str">
        <f>IF(ISNA(VLOOKUP($A11,ES_NA3_0!$A$10:$AQ$100,MATCH(FIXED(W$6,0,TRUE),ES_NA3_0!$A$10:$AQ$10,0),FALSE)),":",VLOOKUP($A11,ES_NA3_0!$A$10:$AQ$100,MATCH(FIXED(W$6,0,TRUE),ES_NA3_0!$A$10:$AQ$10,0),FALSE))</f>
        <v>:</v>
      </c>
    </row>
    <row r="12" spans="1:23">
      <c r="A12" s="230" t="str">
        <f>lookup!Z7</f>
        <v>Bulgaria</v>
      </c>
      <c r="B12" s="232" t="str">
        <f>VLOOKUP(A12,lookup!$Z$2:$AA$77,2,FALSE)</f>
        <v>Βουλγαρία</v>
      </c>
      <c r="C12" s="232" t="str">
        <f>IF(ISNA(VLOOKUP($A12,ES_NA3_0!$A$10:$AQ$100,MATCH(FIXED(C$6,0,TRUE),ES_NA3_0!$A$10:$AQ$10,0),FALSE)),":",VLOOKUP($A12,ES_NA3_0!$A$10:$AQ$100,MATCH(FIXED(C$6,0,TRUE),ES_NA3_0!$A$10:$AQ$10,0),FALSE))</f>
        <v>:</v>
      </c>
      <c r="D12" s="232">
        <f>IF(ISNA(VLOOKUP($A12,ES_NA3_0!$A$10:$AQ$100,MATCH(FIXED(D$6,0,TRUE),ES_NA3_0!$A$10:$AQ$10,0),FALSE)),":",VLOOKUP($A12,ES_NA3_0!$A$10:$AQ$100,MATCH(FIXED(D$6,0,TRUE),ES_NA3_0!$A$10:$AQ$10,0),FALSE))</f>
        <v>-9</v>
      </c>
      <c r="E12" s="232">
        <f>IF(ISNA(VLOOKUP($A12,ES_NA3_0!$A$10:$AQ$100,MATCH(FIXED(E$6,0,TRUE),ES_NA3_0!$A$10:$AQ$10,0),FALSE)),":",VLOOKUP($A12,ES_NA3_0!$A$10:$AQ$100,MATCH(FIXED(E$6,0,TRUE),ES_NA3_0!$A$10:$AQ$10,0),FALSE))</f>
        <v>-1.6</v>
      </c>
      <c r="F12" s="232">
        <f>IF(ISNA(VLOOKUP($A12,ES_NA3_0!$A$10:$AQ$100,MATCH(FIXED(F$6,0,TRUE),ES_NA3_0!$A$10:$AQ$10,0),FALSE)),":",VLOOKUP($A12,ES_NA3_0!$A$10:$AQ$100,MATCH(FIXED(F$6,0,TRUE),ES_NA3_0!$A$10:$AQ$10,0),FALSE))</f>
        <v>4.9000000000000004</v>
      </c>
      <c r="G12" s="232">
        <f>IF(ISNA(VLOOKUP($A12,ES_NA3_0!$A$10:$AQ$100,MATCH(FIXED(G$6,0,TRUE),ES_NA3_0!$A$10:$AQ$10,0),FALSE)),":",VLOOKUP($A12,ES_NA3_0!$A$10:$AQ$100,MATCH(FIXED(G$6,0,TRUE),ES_NA3_0!$A$10:$AQ$10,0),FALSE))</f>
        <v>2</v>
      </c>
      <c r="H12" s="232">
        <f>IF(ISNA(VLOOKUP($A12,ES_NA3_0!$A$10:$AQ$100,MATCH(FIXED(H$6,0,TRUE),ES_NA3_0!$A$10:$AQ$10,0),FALSE)),":",VLOOKUP($A12,ES_NA3_0!$A$10:$AQ$100,MATCH(FIXED(H$6,0,TRUE),ES_NA3_0!$A$10:$AQ$10,0),FALSE))</f>
        <v>5.7</v>
      </c>
      <c r="I12" s="232">
        <f>IF(ISNA(VLOOKUP($A12,ES_NA3_0!$A$10:$AQ$100,MATCH(FIXED(I$6,0,TRUE),ES_NA3_0!$A$10:$AQ$10,0),FALSE)),":",VLOOKUP($A12,ES_NA3_0!$A$10:$AQ$100,MATCH(FIXED(I$6,0,TRUE),ES_NA3_0!$A$10:$AQ$10,0),FALSE))</f>
        <v>4.2</v>
      </c>
      <c r="J12" s="232">
        <f>IF(ISNA(VLOOKUP($A12,ES_NA3_0!$A$10:$AQ$100,MATCH(FIXED(J$6,0,TRUE),ES_NA3_0!$A$10:$AQ$10,0),FALSE)),":",VLOOKUP($A12,ES_NA3_0!$A$10:$AQ$100,MATCH(FIXED(J$6,0,TRUE),ES_NA3_0!$A$10:$AQ$10,0),FALSE))</f>
        <v>4.7</v>
      </c>
      <c r="K12" s="232">
        <f>IF(ISNA(VLOOKUP($A12,ES_NA3_0!$A$10:$AQ$100,MATCH(FIXED(K$6,0,TRUE),ES_NA3_0!$A$10:$AQ$10,0),FALSE)),":",VLOOKUP($A12,ES_NA3_0!$A$10:$AQ$100,MATCH(FIXED(K$6,0,TRUE),ES_NA3_0!$A$10:$AQ$10,0),FALSE))</f>
        <v>5.5</v>
      </c>
      <c r="L12" s="232">
        <f>IF(ISNA(VLOOKUP($A12,ES_NA3_0!$A$10:$AQ$100,MATCH(FIXED(L$6,0,TRUE),ES_NA3_0!$A$10:$AQ$10,0),FALSE)),":",VLOOKUP($A12,ES_NA3_0!$A$10:$AQ$100,MATCH(FIXED(L$6,0,TRUE),ES_NA3_0!$A$10:$AQ$10,0),FALSE))</f>
        <v>6.7</v>
      </c>
      <c r="M12" s="232">
        <f>IF(ISNA(VLOOKUP($A12,ES_NA3_0!$A$10:$AQ$100,MATCH(FIXED(M$6,0,TRUE),ES_NA3_0!$A$10:$AQ$10,0),FALSE)),":",VLOOKUP($A12,ES_NA3_0!$A$10:$AQ$100,MATCH(FIXED(M$6,0,TRUE),ES_NA3_0!$A$10:$AQ$10,0),FALSE))</f>
        <v>6.4</v>
      </c>
      <c r="N12" s="232">
        <f>IF(ISNA(VLOOKUP($A12,ES_NA3_0!$A$10:$AQ$100,MATCH(FIXED(N$6,0,TRUE),ES_NA3_0!$A$10:$AQ$10,0),FALSE)),":",VLOOKUP($A12,ES_NA3_0!$A$10:$AQ$100,MATCH(FIXED(N$6,0,TRUE),ES_NA3_0!$A$10:$AQ$10,0),FALSE))</f>
        <v>6.5</v>
      </c>
      <c r="O12" s="232">
        <f>IF(ISNA(VLOOKUP($A12,ES_NA3_0!$A$10:$AQ$100,MATCH(FIXED(O$6,0,TRUE),ES_NA3_0!$A$10:$AQ$10,0),FALSE)),":",VLOOKUP($A12,ES_NA3_0!$A$10:$AQ$100,MATCH(FIXED(O$6,0,TRUE),ES_NA3_0!$A$10:$AQ$10,0),FALSE))</f>
        <v>6.4</v>
      </c>
      <c r="P12" s="232">
        <f>IF(ISNA(VLOOKUP($A12,ES_NA3_0!$A$10:$AQ$100,MATCH(FIXED(P$6,0,TRUE),ES_NA3_0!$A$10:$AQ$10,0),FALSE)),":",VLOOKUP($A12,ES_NA3_0!$A$10:$AQ$100,MATCH(FIXED(P$6,0,TRUE),ES_NA3_0!$A$10:$AQ$10,0),FALSE))</f>
        <v>6.2</v>
      </c>
      <c r="Q12" s="232">
        <f>IF(ISNA(VLOOKUP($A12,ES_NA3_0!$A$10:$AQ$100,MATCH(FIXED(Q$6,0,TRUE),ES_NA3_0!$A$10:$AQ$10,0),FALSE)),":",VLOOKUP($A12,ES_NA3_0!$A$10:$AQ$100,MATCH(FIXED(Q$6,0,TRUE),ES_NA3_0!$A$10:$AQ$10,0),FALSE))</f>
        <v>-5.5</v>
      </c>
      <c r="R12" s="232">
        <f>IF(ISNA(VLOOKUP($A12,ES_NA3_0!$A$10:$AQ$100,MATCH(FIXED(R$6,0,TRUE),ES_NA3_0!$A$10:$AQ$10,0),FALSE)),":",VLOOKUP($A12,ES_NA3_0!$A$10:$AQ$100,MATCH(FIXED(R$6,0,TRUE),ES_NA3_0!$A$10:$AQ$10,0),FALSE))</f>
        <v>0.4</v>
      </c>
      <c r="S12" s="232">
        <f>IF(ISNA(VLOOKUP($A12,ES_NA3_0!$A$10:$AQ$100,MATCH(FIXED(S$6,0,TRUE),ES_NA3_0!$A$10:$AQ$10,0),FALSE)),":",VLOOKUP($A12,ES_NA3_0!$A$10:$AQ$100,MATCH(FIXED(S$6,0,TRUE),ES_NA3_0!$A$10:$AQ$10,0),FALSE))</f>
        <v>1.8</v>
      </c>
      <c r="T12" s="232">
        <f>IF(ISNA(VLOOKUP($A12,ES_NA3_0!$A$10:$AQ$100,MATCH(FIXED(T$6,0,TRUE),ES_NA3_0!$A$10:$AQ$10,0),FALSE)),":",VLOOKUP($A12,ES_NA3_0!$A$10:$AQ$100,MATCH(FIXED(T$6,0,TRUE),ES_NA3_0!$A$10:$AQ$10,0),FALSE))</f>
        <v>0.6</v>
      </c>
      <c r="U12" s="232">
        <f>IF(ISNA(VLOOKUP($A12,ES_NA3_0!$A$10:$AQ$100,MATCH(FIXED(U$6,0,TRUE),ES_NA3_0!$A$10:$AQ$10,0),FALSE)),":",VLOOKUP($A12,ES_NA3_0!$A$10:$AQ$100,MATCH(FIXED(U$6,0,TRUE),ES_NA3_0!$A$10:$AQ$10,0),FALSE))</f>
        <v>0.9</v>
      </c>
      <c r="V12" s="232" t="str">
        <f>IF(ISNA(VLOOKUP($A12,ES_NA3_0!$A$10:$AQ$100,MATCH(FIXED(V$6,0,TRUE),ES_NA3_0!$A$10:$AQ$10,0),FALSE)),":",VLOOKUP($A12,ES_NA3_0!$A$10:$AQ$100,MATCH(FIXED(V$6,0,TRUE),ES_NA3_0!$A$10:$AQ$10,0),FALSE))</f>
        <v>:</v>
      </c>
      <c r="W12" s="232" t="str">
        <f>IF(ISNA(VLOOKUP($A12,ES_NA3_0!$A$10:$AQ$100,MATCH(FIXED(W$6,0,TRUE),ES_NA3_0!$A$10:$AQ$10,0),FALSE)),":",VLOOKUP($A12,ES_NA3_0!$A$10:$AQ$100,MATCH(FIXED(W$6,0,TRUE),ES_NA3_0!$A$10:$AQ$10,0),FALSE))</f>
        <v>:</v>
      </c>
    </row>
    <row r="13" spans="1:23">
      <c r="A13" s="230" t="str">
        <f>lookup!Z8</f>
        <v>Czech Republic</v>
      </c>
      <c r="B13" s="232" t="str">
        <f>VLOOKUP(A13,lookup!$Z$2:$AA$77,2,FALSE)</f>
        <v>Τσεχία</v>
      </c>
      <c r="C13" s="232">
        <f>IF(ISNA(VLOOKUP($A13,ES_NA3_0!$A$10:$AQ$100,MATCH(FIXED(C$6,0,TRUE),ES_NA3_0!$A$10:$AQ$10,0),FALSE)),":",VLOOKUP($A13,ES_NA3_0!$A$10:$AQ$100,MATCH(FIXED(C$6,0,TRUE),ES_NA3_0!$A$10:$AQ$10,0),FALSE))</f>
        <v>6.2</v>
      </c>
      <c r="D13" s="232">
        <f>IF(ISNA(VLOOKUP($A13,ES_NA3_0!$A$10:$AQ$100,MATCH(FIXED(D$6,0,TRUE),ES_NA3_0!$A$10:$AQ$10,0),FALSE)),":",VLOOKUP($A13,ES_NA3_0!$A$10:$AQ$100,MATCH(FIXED(D$6,0,TRUE),ES_NA3_0!$A$10:$AQ$10,0),FALSE))</f>
        <v>4.5</v>
      </c>
      <c r="E13" s="232">
        <f>IF(ISNA(VLOOKUP($A13,ES_NA3_0!$A$10:$AQ$100,MATCH(FIXED(E$6,0,TRUE),ES_NA3_0!$A$10:$AQ$10,0),FALSE)),":",VLOOKUP($A13,ES_NA3_0!$A$10:$AQ$100,MATCH(FIXED(E$6,0,TRUE),ES_NA3_0!$A$10:$AQ$10,0),FALSE))</f>
        <v>-0.9</v>
      </c>
      <c r="F13" s="232">
        <f>IF(ISNA(VLOOKUP($A13,ES_NA3_0!$A$10:$AQ$100,MATCH(FIXED(F$6,0,TRUE),ES_NA3_0!$A$10:$AQ$10,0),FALSE)),":",VLOOKUP($A13,ES_NA3_0!$A$10:$AQ$100,MATCH(FIXED(F$6,0,TRUE),ES_NA3_0!$A$10:$AQ$10,0),FALSE))</f>
        <v>-0.2</v>
      </c>
      <c r="G13" s="232">
        <f>IF(ISNA(VLOOKUP($A13,ES_NA3_0!$A$10:$AQ$100,MATCH(FIXED(G$6,0,TRUE),ES_NA3_0!$A$10:$AQ$10,0),FALSE)),":",VLOOKUP($A13,ES_NA3_0!$A$10:$AQ$100,MATCH(FIXED(G$6,0,TRUE),ES_NA3_0!$A$10:$AQ$10,0),FALSE))</f>
        <v>1.7</v>
      </c>
      <c r="H13" s="232">
        <f>IF(ISNA(VLOOKUP($A13,ES_NA3_0!$A$10:$AQ$100,MATCH(FIXED(H$6,0,TRUE),ES_NA3_0!$A$10:$AQ$10,0),FALSE)),":",VLOOKUP($A13,ES_NA3_0!$A$10:$AQ$100,MATCH(FIXED(H$6,0,TRUE),ES_NA3_0!$A$10:$AQ$10,0),FALSE))</f>
        <v>4.2</v>
      </c>
      <c r="I13" s="232">
        <f>IF(ISNA(VLOOKUP($A13,ES_NA3_0!$A$10:$AQ$100,MATCH(FIXED(I$6,0,TRUE),ES_NA3_0!$A$10:$AQ$10,0),FALSE)),":",VLOOKUP($A13,ES_NA3_0!$A$10:$AQ$100,MATCH(FIXED(I$6,0,TRUE),ES_NA3_0!$A$10:$AQ$10,0),FALSE))</f>
        <v>3.1</v>
      </c>
      <c r="J13" s="232">
        <f>IF(ISNA(VLOOKUP($A13,ES_NA3_0!$A$10:$AQ$100,MATCH(FIXED(J$6,0,TRUE),ES_NA3_0!$A$10:$AQ$10,0),FALSE)),":",VLOOKUP($A13,ES_NA3_0!$A$10:$AQ$100,MATCH(FIXED(J$6,0,TRUE),ES_NA3_0!$A$10:$AQ$10,0),FALSE))</f>
        <v>2.1</v>
      </c>
      <c r="K13" s="232">
        <f>IF(ISNA(VLOOKUP($A13,ES_NA3_0!$A$10:$AQ$100,MATCH(FIXED(K$6,0,TRUE),ES_NA3_0!$A$10:$AQ$10,0),FALSE)),":",VLOOKUP($A13,ES_NA3_0!$A$10:$AQ$100,MATCH(FIXED(K$6,0,TRUE),ES_NA3_0!$A$10:$AQ$10,0),FALSE))</f>
        <v>3.8</v>
      </c>
      <c r="L13" s="232">
        <f>IF(ISNA(VLOOKUP($A13,ES_NA3_0!$A$10:$AQ$100,MATCH(FIXED(L$6,0,TRUE),ES_NA3_0!$A$10:$AQ$10,0),FALSE)),":",VLOOKUP($A13,ES_NA3_0!$A$10:$AQ$100,MATCH(FIXED(L$6,0,TRUE),ES_NA3_0!$A$10:$AQ$10,0),FALSE))</f>
        <v>4.7</v>
      </c>
      <c r="M13" s="232">
        <f>IF(ISNA(VLOOKUP($A13,ES_NA3_0!$A$10:$AQ$100,MATCH(FIXED(M$6,0,TRUE),ES_NA3_0!$A$10:$AQ$10,0),FALSE)),":",VLOOKUP($A13,ES_NA3_0!$A$10:$AQ$100,MATCH(FIXED(M$6,0,TRUE),ES_NA3_0!$A$10:$AQ$10,0),FALSE))</f>
        <v>6.8</v>
      </c>
      <c r="N13" s="232">
        <f>IF(ISNA(VLOOKUP($A13,ES_NA3_0!$A$10:$AQ$100,MATCH(FIXED(N$6,0,TRUE),ES_NA3_0!$A$10:$AQ$10,0),FALSE)),":",VLOOKUP($A13,ES_NA3_0!$A$10:$AQ$100,MATCH(FIXED(N$6,0,TRUE),ES_NA3_0!$A$10:$AQ$10,0),FALSE))</f>
        <v>7</v>
      </c>
      <c r="O13" s="232">
        <f>IF(ISNA(VLOOKUP($A13,ES_NA3_0!$A$10:$AQ$100,MATCH(FIXED(O$6,0,TRUE),ES_NA3_0!$A$10:$AQ$10,0),FALSE)),":",VLOOKUP($A13,ES_NA3_0!$A$10:$AQ$100,MATCH(FIXED(O$6,0,TRUE),ES_NA3_0!$A$10:$AQ$10,0),FALSE))</f>
        <v>5.7</v>
      </c>
      <c r="P13" s="232">
        <f>IF(ISNA(VLOOKUP($A13,ES_NA3_0!$A$10:$AQ$100,MATCH(FIXED(P$6,0,TRUE),ES_NA3_0!$A$10:$AQ$10,0),FALSE)),":",VLOOKUP($A13,ES_NA3_0!$A$10:$AQ$100,MATCH(FIXED(P$6,0,TRUE),ES_NA3_0!$A$10:$AQ$10,0),FALSE))</f>
        <v>3.1</v>
      </c>
      <c r="Q13" s="232">
        <f>IF(ISNA(VLOOKUP($A13,ES_NA3_0!$A$10:$AQ$100,MATCH(FIXED(Q$6,0,TRUE),ES_NA3_0!$A$10:$AQ$10,0),FALSE)),":",VLOOKUP($A13,ES_NA3_0!$A$10:$AQ$100,MATCH(FIXED(Q$6,0,TRUE),ES_NA3_0!$A$10:$AQ$10,0),FALSE))</f>
        <v>-4.5</v>
      </c>
      <c r="R13" s="232">
        <f>IF(ISNA(VLOOKUP($A13,ES_NA3_0!$A$10:$AQ$100,MATCH(FIXED(R$6,0,TRUE),ES_NA3_0!$A$10:$AQ$10,0),FALSE)),":",VLOOKUP($A13,ES_NA3_0!$A$10:$AQ$100,MATCH(FIXED(R$6,0,TRUE),ES_NA3_0!$A$10:$AQ$10,0),FALSE))</f>
        <v>2.5</v>
      </c>
      <c r="S13" s="232">
        <f>IF(ISNA(VLOOKUP($A13,ES_NA3_0!$A$10:$AQ$100,MATCH(FIXED(S$6,0,TRUE),ES_NA3_0!$A$10:$AQ$10,0),FALSE)),":",VLOOKUP($A13,ES_NA3_0!$A$10:$AQ$100,MATCH(FIXED(S$6,0,TRUE),ES_NA3_0!$A$10:$AQ$10,0),FALSE))</f>
        <v>1.8</v>
      </c>
      <c r="T13" s="232">
        <f>IF(ISNA(VLOOKUP($A13,ES_NA3_0!$A$10:$AQ$100,MATCH(FIXED(T$6,0,TRUE),ES_NA3_0!$A$10:$AQ$10,0),FALSE)),":",VLOOKUP($A13,ES_NA3_0!$A$10:$AQ$100,MATCH(FIXED(T$6,0,TRUE),ES_NA3_0!$A$10:$AQ$10,0),FALSE))</f>
        <v>-1</v>
      </c>
      <c r="U13" s="232">
        <f>IF(ISNA(VLOOKUP($A13,ES_NA3_0!$A$10:$AQ$100,MATCH(FIXED(U$6,0,TRUE),ES_NA3_0!$A$10:$AQ$10,0),FALSE)),":",VLOOKUP($A13,ES_NA3_0!$A$10:$AQ$100,MATCH(FIXED(U$6,0,TRUE),ES_NA3_0!$A$10:$AQ$10,0),FALSE))</f>
        <v>-0.9</v>
      </c>
      <c r="V13" s="232" t="str">
        <f>IF(ISNA(VLOOKUP($A13,ES_NA3_0!$A$10:$AQ$100,MATCH(FIXED(V$6,0,TRUE),ES_NA3_0!$A$10:$AQ$10,0),FALSE)),":",VLOOKUP($A13,ES_NA3_0!$A$10:$AQ$100,MATCH(FIXED(V$6,0,TRUE),ES_NA3_0!$A$10:$AQ$10,0),FALSE))</f>
        <v>:</v>
      </c>
      <c r="W13" s="232" t="str">
        <f>IF(ISNA(VLOOKUP($A13,ES_NA3_0!$A$10:$AQ$100,MATCH(FIXED(W$6,0,TRUE),ES_NA3_0!$A$10:$AQ$10,0),FALSE)),":",VLOOKUP($A13,ES_NA3_0!$A$10:$AQ$100,MATCH(FIXED(W$6,0,TRUE),ES_NA3_0!$A$10:$AQ$10,0),FALSE))</f>
        <v>:</v>
      </c>
    </row>
    <row r="14" spans="1:23">
      <c r="A14" s="230" t="str">
        <f>lookup!Z9</f>
        <v>Denmark</v>
      </c>
      <c r="B14" s="232" t="str">
        <f>VLOOKUP(A14,lookup!$Z$2:$AA$77,2,FALSE)</f>
        <v>Δανία</v>
      </c>
      <c r="C14" s="232">
        <f>IF(ISNA(VLOOKUP($A14,ES_NA3_0!$A$10:$AQ$100,MATCH(FIXED(C$6,0,TRUE),ES_NA3_0!$A$10:$AQ$10,0),FALSE)),":",VLOOKUP($A14,ES_NA3_0!$A$10:$AQ$100,MATCH(FIXED(C$6,0,TRUE),ES_NA3_0!$A$10:$AQ$10,0),FALSE))</f>
        <v>3.1</v>
      </c>
      <c r="D14" s="232">
        <f>IF(ISNA(VLOOKUP($A14,ES_NA3_0!$A$10:$AQ$100,MATCH(FIXED(D$6,0,TRUE),ES_NA3_0!$A$10:$AQ$10,0),FALSE)),":",VLOOKUP($A14,ES_NA3_0!$A$10:$AQ$100,MATCH(FIXED(D$6,0,TRUE),ES_NA3_0!$A$10:$AQ$10,0),FALSE))</f>
        <v>2.8</v>
      </c>
      <c r="E14" s="232">
        <f>IF(ISNA(VLOOKUP($A14,ES_NA3_0!$A$10:$AQ$100,MATCH(FIXED(E$6,0,TRUE),ES_NA3_0!$A$10:$AQ$10,0),FALSE)),":",VLOOKUP($A14,ES_NA3_0!$A$10:$AQ$100,MATCH(FIXED(E$6,0,TRUE),ES_NA3_0!$A$10:$AQ$10,0),FALSE))</f>
        <v>3.2</v>
      </c>
      <c r="F14" s="232">
        <f>IF(ISNA(VLOOKUP($A14,ES_NA3_0!$A$10:$AQ$100,MATCH(FIXED(F$6,0,TRUE),ES_NA3_0!$A$10:$AQ$10,0),FALSE)),":",VLOOKUP($A14,ES_NA3_0!$A$10:$AQ$100,MATCH(FIXED(F$6,0,TRUE),ES_NA3_0!$A$10:$AQ$10,0),FALSE))</f>
        <v>2.2000000000000002</v>
      </c>
      <c r="G14" s="232">
        <f>IF(ISNA(VLOOKUP($A14,ES_NA3_0!$A$10:$AQ$100,MATCH(FIXED(G$6,0,TRUE),ES_NA3_0!$A$10:$AQ$10,0),FALSE)),":",VLOOKUP($A14,ES_NA3_0!$A$10:$AQ$100,MATCH(FIXED(G$6,0,TRUE),ES_NA3_0!$A$10:$AQ$10,0),FALSE))</f>
        <v>2.6</v>
      </c>
      <c r="H14" s="232">
        <f>IF(ISNA(VLOOKUP($A14,ES_NA3_0!$A$10:$AQ$100,MATCH(FIXED(H$6,0,TRUE),ES_NA3_0!$A$10:$AQ$10,0),FALSE)),":",VLOOKUP($A14,ES_NA3_0!$A$10:$AQ$100,MATCH(FIXED(H$6,0,TRUE),ES_NA3_0!$A$10:$AQ$10,0),FALSE))</f>
        <v>3.5</v>
      </c>
      <c r="I14" s="232">
        <f>IF(ISNA(VLOOKUP($A14,ES_NA3_0!$A$10:$AQ$100,MATCH(FIXED(I$6,0,TRUE),ES_NA3_0!$A$10:$AQ$10,0),FALSE)),":",VLOOKUP($A14,ES_NA3_0!$A$10:$AQ$100,MATCH(FIXED(I$6,0,TRUE),ES_NA3_0!$A$10:$AQ$10,0),FALSE))</f>
        <v>0.7</v>
      </c>
      <c r="J14" s="232">
        <f>IF(ISNA(VLOOKUP($A14,ES_NA3_0!$A$10:$AQ$100,MATCH(FIXED(J$6,0,TRUE),ES_NA3_0!$A$10:$AQ$10,0),FALSE)),":",VLOOKUP($A14,ES_NA3_0!$A$10:$AQ$100,MATCH(FIXED(J$6,0,TRUE),ES_NA3_0!$A$10:$AQ$10,0),FALSE))</f>
        <v>0.5</v>
      </c>
      <c r="K14" s="232">
        <f>IF(ISNA(VLOOKUP($A14,ES_NA3_0!$A$10:$AQ$100,MATCH(FIXED(K$6,0,TRUE),ES_NA3_0!$A$10:$AQ$10,0),FALSE)),":",VLOOKUP($A14,ES_NA3_0!$A$10:$AQ$100,MATCH(FIXED(K$6,0,TRUE),ES_NA3_0!$A$10:$AQ$10,0),FALSE))</f>
        <v>0.4</v>
      </c>
      <c r="L14" s="232">
        <f>IF(ISNA(VLOOKUP($A14,ES_NA3_0!$A$10:$AQ$100,MATCH(FIXED(L$6,0,TRUE),ES_NA3_0!$A$10:$AQ$10,0),FALSE)),":",VLOOKUP($A14,ES_NA3_0!$A$10:$AQ$100,MATCH(FIXED(L$6,0,TRUE),ES_NA3_0!$A$10:$AQ$10,0),FALSE))</f>
        <v>2.2999999999999998</v>
      </c>
      <c r="M14" s="232">
        <f>IF(ISNA(VLOOKUP($A14,ES_NA3_0!$A$10:$AQ$100,MATCH(FIXED(M$6,0,TRUE),ES_NA3_0!$A$10:$AQ$10,0),FALSE)),":",VLOOKUP($A14,ES_NA3_0!$A$10:$AQ$100,MATCH(FIXED(M$6,0,TRUE),ES_NA3_0!$A$10:$AQ$10,0),FALSE))</f>
        <v>2.4</v>
      </c>
      <c r="N14" s="232">
        <f>IF(ISNA(VLOOKUP($A14,ES_NA3_0!$A$10:$AQ$100,MATCH(FIXED(N$6,0,TRUE),ES_NA3_0!$A$10:$AQ$10,0),FALSE)),":",VLOOKUP($A14,ES_NA3_0!$A$10:$AQ$100,MATCH(FIXED(N$6,0,TRUE),ES_NA3_0!$A$10:$AQ$10,0),FALSE))</f>
        <v>3.4</v>
      </c>
      <c r="O14" s="232">
        <f>IF(ISNA(VLOOKUP($A14,ES_NA3_0!$A$10:$AQ$100,MATCH(FIXED(O$6,0,TRUE),ES_NA3_0!$A$10:$AQ$10,0),FALSE)),":",VLOOKUP($A14,ES_NA3_0!$A$10:$AQ$100,MATCH(FIXED(O$6,0,TRUE),ES_NA3_0!$A$10:$AQ$10,0),FALSE))</f>
        <v>1.6</v>
      </c>
      <c r="P14" s="232">
        <f>IF(ISNA(VLOOKUP($A14,ES_NA3_0!$A$10:$AQ$100,MATCH(FIXED(P$6,0,TRUE),ES_NA3_0!$A$10:$AQ$10,0),FALSE)),":",VLOOKUP($A14,ES_NA3_0!$A$10:$AQ$100,MATCH(FIXED(P$6,0,TRUE),ES_NA3_0!$A$10:$AQ$10,0),FALSE))</f>
        <v>-0.8</v>
      </c>
      <c r="Q14" s="232">
        <f>IF(ISNA(VLOOKUP($A14,ES_NA3_0!$A$10:$AQ$100,MATCH(FIXED(Q$6,0,TRUE),ES_NA3_0!$A$10:$AQ$10,0),FALSE)),":",VLOOKUP($A14,ES_NA3_0!$A$10:$AQ$100,MATCH(FIXED(Q$6,0,TRUE),ES_NA3_0!$A$10:$AQ$10,0),FALSE))</f>
        <v>-5.7</v>
      </c>
      <c r="R14" s="232">
        <f>IF(ISNA(VLOOKUP($A14,ES_NA3_0!$A$10:$AQ$100,MATCH(FIXED(R$6,0,TRUE),ES_NA3_0!$A$10:$AQ$10,0),FALSE)),":",VLOOKUP($A14,ES_NA3_0!$A$10:$AQ$100,MATCH(FIXED(R$6,0,TRUE),ES_NA3_0!$A$10:$AQ$10,0),FALSE))</f>
        <v>1.4</v>
      </c>
      <c r="S14" s="232">
        <f>IF(ISNA(VLOOKUP($A14,ES_NA3_0!$A$10:$AQ$100,MATCH(FIXED(S$6,0,TRUE),ES_NA3_0!$A$10:$AQ$10,0),FALSE)),":",VLOOKUP($A14,ES_NA3_0!$A$10:$AQ$100,MATCH(FIXED(S$6,0,TRUE),ES_NA3_0!$A$10:$AQ$10,0),FALSE))</f>
        <v>1.1000000000000001</v>
      </c>
      <c r="T14" s="232">
        <f>IF(ISNA(VLOOKUP($A14,ES_NA3_0!$A$10:$AQ$100,MATCH(FIXED(T$6,0,TRUE),ES_NA3_0!$A$10:$AQ$10,0),FALSE)),":",VLOOKUP($A14,ES_NA3_0!$A$10:$AQ$100,MATCH(FIXED(T$6,0,TRUE),ES_NA3_0!$A$10:$AQ$10,0),FALSE))</f>
        <v>-0.4</v>
      </c>
      <c r="U14" s="232">
        <f>IF(ISNA(VLOOKUP($A14,ES_NA3_0!$A$10:$AQ$100,MATCH(FIXED(U$6,0,TRUE),ES_NA3_0!$A$10:$AQ$10,0),FALSE)),":",VLOOKUP($A14,ES_NA3_0!$A$10:$AQ$100,MATCH(FIXED(U$6,0,TRUE),ES_NA3_0!$A$10:$AQ$10,0),FALSE))</f>
        <v>0.4</v>
      </c>
      <c r="V14" s="232" t="str">
        <f>IF(ISNA(VLOOKUP($A14,ES_NA3_0!$A$10:$AQ$100,MATCH(FIXED(V$6,0,TRUE),ES_NA3_0!$A$10:$AQ$10,0),FALSE)),":",VLOOKUP($A14,ES_NA3_0!$A$10:$AQ$100,MATCH(FIXED(V$6,0,TRUE),ES_NA3_0!$A$10:$AQ$10,0),FALSE))</f>
        <v>:</v>
      </c>
      <c r="W14" s="232" t="str">
        <f>IF(ISNA(VLOOKUP($A14,ES_NA3_0!$A$10:$AQ$100,MATCH(FIXED(W$6,0,TRUE),ES_NA3_0!$A$10:$AQ$10,0),FALSE)),":",VLOOKUP($A14,ES_NA3_0!$A$10:$AQ$100,MATCH(FIXED(W$6,0,TRUE),ES_NA3_0!$A$10:$AQ$10,0),FALSE))</f>
        <v>:</v>
      </c>
    </row>
    <row r="15" spans="1:23">
      <c r="A15" s="230" t="str">
        <f>lookup!Z10</f>
        <v>Germany (until 1990 former territory of the FRG)</v>
      </c>
      <c r="B15" s="232" t="str">
        <f>VLOOKUP(A15,lookup!$Z$2:$AA$77,2,FALSE)</f>
        <v>Γερμανία</v>
      </c>
      <c r="C15" s="232">
        <f>IF(ISNA(VLOOKUP($A15,ES_NA3_0!$A$10:$AQ$100,MATCH(FIXED(C$6,0,TRUE),ES_NA3_0!$A$10:$AQ$10,0),FALSE)),":",VLOOKUP($A15,ES_NA3_0!$A$10:$AQ$100,MATCH(FIXED(C$6,0,TRUE),ES_NA3_0!$A$10:$AQ$10,0),FALSE))</f>
        <v>1.7</v>
      </c>
      <c r="D15" s="232">
        <f>IF(ISNA(VLOOKUP($A15,ES_NA3_0!$A$10:$AQ$100,MATCH(FIXED(D$6,0,TRUE),ES_NA3_0!$A$10:$AQ$10,0),FALSE)),":",VLOOKUP($A15,ES_NA3_0!$A$10:$AQ$100,MATCH(FIXED(D$6,0,TRUE),ES_NA3_0!$A$10:$AQ$10,0),FALSE))</f>
        <v>0.8</v>
      </c>
      <c r="E15" s="232">
        <f>IF(ISNA(VLOOKUP($A15,ES_NA3_0!$A$10:$AQ$100,MATCH(FIXED(E$6,0,TRUE),ES_NA3_0!$A$10:$AQ$10,0),FALSE)),":",VLOOKUP($A15,ES_NA3_0!$A$10:$AQ$100,MATCH(FIXED(E$6,0,TRUE),ES_NA3_0!$A$10:$AQ$10,0),FALSE))</f>
        <v>1.7</v>
      </c>
      <c r="F15" s="232">
        <f>IF(ISNA(VLOOKUP($A15,ES_NA3_0!$A$10:$AQ$100,MATCH(FIXED(F$6,0,TRUE),ES_NA3_0!$A$10:$AQ$10,0),FALSE)),":",VLOOKUP($A15,ES_NA3_0!$A$10:$AQ$100,MATCH(FIXED(F$6,0,TRUE),ES_NA3_0!$A$10:$AQ$10,0),FALSE))</f>
        <v>1.9</v>
      </c>
      <c r="G15" s="232">
        <f>IF(ISNA(VLOOKUP($A15,ES_NA3_0!$A$10:$AQ$100,MATCH(FIXED(G$6,0,TRUE),ES_NA3_0!$A$10:$AQ$10,0),FALSE)),":",VLOOKUP($A15,ES_NA3_0!$A$10:$AQ$100,MATCH(FIXED(G$6,0,TRUE),ES_NA3_0!$A$10:$AQ$10,0),FALSE))</f>
        <v>1.9</v>
      </c>
      <c r="H15" s="232">
        <f>IF(ISNA(VLOOKUP($A15,ES_NA3_0!$A$10:$AQ$100,MATCH(FIXED(H$6,0,TRUE),ES_NA3_0!$A$10:$AQ$10,0),FALSE)),":",VLOOKUP($A15,ES_NA3_0!$A$10:$AQ$100,MATCH(FIXED(H$6,0,TRUE),ES_NA3_0!$A$10:$AQ$10,0),FALSE))</f>
        <v>3.1</v>
      </c>
      <c r="I15" s="232">
        <f>IF(ISNA(VLOOKUP($A15,ES_NA3_0!$A$10:$AQ$100,MATCH(FIXED(I$6,0,TRUE),ES_NA3_0!$A$10:$AQ$10,0),FALSE)),":",VLOOKUP($A15,ES_NA3_0!$A$10:$AQ$100,MATCH(FIXED(I$6,0,TRUE),ES_NA3_0!$A$10:$AQ$10,0),FALSE))</f>
        <v>1.5</v>
      </c>
      <c r="J15" s="232">
        <f>IF(ISNA(VLOOKUP($A15,ES_NA3_0!$A$10:$AQ$100,MATCH(FIXED(J$6,0,TRUE),ES_NA3_0!$A$10:$AQ$10,0),FALSE)),":",VLOOKUP($A15,ES_NA3_0!$A$10:$AQ$100,MATCH(FIXED(J$6,0,TRUE),ES_NA3_0!$A$10:$AQ$10,0),FALSE))</f>
        <v>0</v>
      </c>
      <c r="K15" s="232">
        <f>IF(ISNA(VLOOKUP($A15,ES_NA3_0!$A$10:$AQ$100,MATCH(FIXED(K$6,0,TRUE),ES_NA3_0!$A$10:$AQ$10,0),FALSE)),":",VLOOKUP($A15,ES_NA3_0!$A$10:$AQ$100,MATCH(FIXED(K$6,0,TRUE),ES_NA3_0!$A$10:$AQ$10,0),FALSE))</f>
        <v>-0.4</v>
      </c>
      <c r="L15" s="232">
        <f>IF(ISNA(VLOOKUP($A15,ES_NA3_0!$A$10:$AQ$100,MATCH(FIXED(L$6,0,TRUE),ES_NA3_0!$A$10:$AQ$10,0),FALSE)),":",VLOOKUP($A15,ES_NA3_0!$A$10:$AQ$100,MATCH(FIXED(L$6,0,TRUE),ES_NA3_0!$A$10:$AQ$10,0),FALSE))</f>
        <v>1.2</v>
      </c>
      <c r="M15" s="232">
        <f>IF(ISNA(VLOOKUP($A15,ES_NA3_0!$A$10:$AQ$100,MATCH(FIXED(M$6,0,TRUE),ES_NA3_0!$A$10:$AQ$10,0),FALSE)),":",VLOOKUP($A15,ES_NA3_0!$A$10:$AQ$100,MATCH(FIXED(M$6,0,TRUE),ES_NA3_0!$A$10:$AQ$10,0),FALSE))</f>
        <v>0.7</v>
      </c>
      <c r="N15" s="232">
        <f>IF(ISNA(VLOOKUP($A15,ES_NA3_0!$A$10:$AQ$100,MATCH(FIXED(N$6,0,TRUE),ES_NA3_0!$A$10:$AQ$10,0),FALSE)),":",VLOOKUP($A15,ES_NA3_0!$A$10:$AQ$100,MATCH(FIXED(N$6,0,TRUE),ES_NA3_0!$A$10:$AQ$10,0),FALSE))</f>
        <v>3.7</v>
      </c>
      <c r="O15" s="232">
        <f>IF(ISNA(VLOOKUP($A15,ES_NA3_0!$A$10:$AQ$100,MATCH(FIXED(O$6,0,TRUE),ES_NA3_0!$A$10:$AQ$10,0),FALSE)),":",VLOOKUP($A15,ES_NA3_0!$A$10:$AQ$100,MATCH(FIXED(O$6,0,TRUE),ES_NA3_0!$A$10:$AQ$10,0),FALSE))</f>
        <v>3.3</v>
      </c>
      <c r="P15" s="232">
        <f>IF(ISNA(VLOOKUP($A15,ES_NA3_0!$A$10:$AQ$100,MATCH(FIXED(P$6,0,TRUE),ES_NA3_0!$A$10:$AQ$10,0),FALSE)),":",VLOOKUP($A15,ES_NA3_0!$A$10:$AQ$100,MATCH(FIXED(P$6,0,TRUE),ES_NA3_0!$A$10:$AQ$10,0),FALSE))</f>
        <v>1.1000000000000001</v>
      </c>
      <c r="Q15" s="232">
        <f>IF(ISNA(VLOOKUP($A15,ES_NA3_0!$A$10:$AQ$100,MATCH(FIXED(Q$6,0,TRUE),ES_NA3_0!$A$10:$AQ$10,0),FALSE)),":",VLOOKUP($A15,ES_NA3_0!$A$10:$AQ$100,MATCH(FIXED(Q$6,0,TRUE),ES_NA3_0!$A$10:$AQ$10,0),FALSE))</f>
        <v>-5.0999999999999996</v>
      </c>
      <c r="R15" s="232">
        <f>IF(ISNA(VLOOKUP($A15,ES_NA3_0!$A$10:$AQ$100,MATCH(FIXED(R$6,0,TRUE),ES_NA3_0!$A$10:$AQ$10,0),FALSE)),":",VLOOKUP($A15,ES_NA3_0!$A$10:$AQ$100,MATCH(FIXED(R$6,0,TRUE),ES_NA3_0!$A$10:$AQ$10,0),FALSE))</f>
        <v>4</v>
      </c>
      <c r="S15" s="232">
        <f>IF(ISNA(VLOOKUP($A15,ES_NA3_0!$A$10:$AQ$100,MATCH(FIXED(S$6,0,TRUE),ES_NA3_0!$A$10:$AQ$10,0),FALSE)),":",VLOOKUP($A15,ES_NA3_0!$A$10:$AQ$100,MATCH(FIXED(S$6,0,TRUE),ES_NA3_0!$A$10:$AQ$10,0),FALSE))</f>
        <v>3.3</v>
      </c>
      <c r="T15" s="232">
        <f>IF(ISNA(VLOOKUP($A15,ES_NA3_0!$A$10:$AQ$100,MATCH(FIXED(T$6,0,TRUE),ES_NA3_0!$A$10:$AQ$10,0),FALSE)),":",VLOOKUP($A15,ES_NA3_0!$A$10:$AQ$100,MATCH(FIXED(T$6,0,TRUE),ES_NA3_0!$A$10:$AQ$10,0),FALSE))</f>
        <v>0.7</v>
      </c>
      <c r="U15" s="232">
        <f>IF(ISNA(VLOOKUP($A15,ES_NA3_0!$A$10:$AQ$100,MATCH(FIXED(U$6,0,TRUE),ES_NA3_0!$A$10:$AQ$10,0),FALSE)),":",VLOOKUP($A15,ES_NA3_0!$A$10:$AQ$100,MATCH(FIXED(U$6,0,TRUE),ES_NA3_0!$A$10:$AQ$10,0),FALSE))</f>
        <v>0.4</v>
      </c>
      <c r="V15" s="232" t="str">
        <f>IF(ISNA(VLOOKUP($A15,ES_NA3_0!$A$10:$AQ$100,MATCH(FIXED(V$6,0,TRUE),ES_NA3_0!$A$10:$AQ$10,0),FALSE)),":",VLOOKUP($A15,ES_NA3_0!$A$10:$AQ$100,MATCH(FIXED(V$6,0,TRUE),ES_NA3_0!$A$10:$AQ$10,0),FALSE))</f>
        <v>:</v>
      </c>
      <c r="W15" s="232" t="str">
        <f>IF(ISNA(VLOOKUP($A15,ES_NA3_0!$A$10:$AQ$100,MATCH(FIXED(W$6,0,TRUE),ES_NA3_0!$A$10:$AQ$10,0),FALSE)),":",VLOOKUP($A15,ES_NA3_0!$A$10:$AQ$100,MATCH(FIXED(W$6,0,TRUE),ES_NA3_0!$A$10:$AQ$10,0),FALSE))</f>
        <v>:</v>
      </c>
    </row>
    <row r="16" spans="1:23">
      <c r="A16" s="230" t="str">
        <f>lookup!Z11</f>
        <v>Estonia</v>
      </c>
      <c r="B16" s="232" t="str">
        <f>VLOOKUP(A16,lookup!$Z$2:$AA$77,2,FALSE)</f>
        <v>Εσθονία</v>
      </c>
      <c r="C16" s="232">
        <f>IF(ISNA(VLOOKUP($A16,ES_NA3_0!$A$10:$AQ$100,MATCH(FIXED(C$6,0,TRUE),ES_NA3_0!$A$10:$AQ$10,0),FALSE)),":",VLOOKUP($A16,ES_NA3_0!$A$10:$AQ$100,MATCH(FIXED(C$6,0,TRUE),ES_NA3_0!$A$10:$AQ$10,0),FALSE))</f>
        <v>6.5</v>
      </c>
      <c r="D16" s="232">
        <f>IF(ISNA(VLOOKUP($A16,ES_NA3_0!$A$10:$AQ$100,MATCH(FIXED(D$6,0,TRUE),ES_NA3_0!$A$10:$AQ$10,0),FALSE)),":",VLOOKUP($A16,ES_NA3_0!$A$10:$AQ$100,MATCH(FIXED(D$6,0,TRUE),ES_NA3_0!$A$10:$AQ$10,0),FALSE))</f>
        <v>5.9</v>
      </c>
      <c r="E16" s="232">
        <f>IF(ISNA(VLOOKUP($A16,ES_NA3_0!$A$10:$AQ$100,MATCH(FIXED(E$6,0,TRUE),ES_NA3_0!$A$10:$AQ$10,0),FALSE)),":",VLOOKUP($A16,ES_NA3_0!$A$10:$AQ$100,MATCH(FIXED(E$6,0,TRUE),ES_NA3_0!$A$10:$AQ$10,0),FALSE))</f>
        <v>11.7</v>
      </c>
      <c r="F16" s="232">
        <f>IF(ISNA(VLOOKUP($A16,ES_NA3_0!$A$10:$AQ$100,MATCH(FIXED(F$6,0,TRUE),ES_NA3_0!$A$10:$AQ$10,0),FALSE)),":",VLOOKUP($A16,ES_NA3_0!$A$10:$AQ$100,MATCH(FIXED(F$6,0,TRUE),ES_NA3_0!$A$10:$AQ$10,0),FALSE))</f>
        <v>6.8</v>
      </c>
      <c r="G16" s="232">
        <f>IF(ISNA(VLOOKUP($A16,ES_NA3_0!$A$10:$AQ$100,MATCH(FIXED(G$6,0,TRUE),ES_NA3_0!$A$10:$AQ$10,0),FALSE)),":",VLOOKUP($A16,ES_NA3_0!$A$10:$AQ$100,MATCH(FIXED(G$6,0,TRUE),ES_NA3_0!$A$10:$AQ$10,0),FALSE))</f>
        <v>-0.3</v>
      </c>
      <c r="H16" s="232">
        <f>IF(ISNA(VLOOKUP($A16,ES_NA3_0!$A$10:$AQ$100,MATCH(FIXED(H$6,0,TRUE),ES_NA3_0!$A$10:$AQ$10,0),FALSE)),":",VLOOKUP($A16,ES_NA3_0!$A$10:$AQ$100,MATCH(FIXED(H$6,0,TRUE),ES_NA3_0!$A$10:$AQ$10,0),FALSE))</f>
        <v>9.9</v>
      </c>
      <c r="I16" s="232">
        <f>IF(ISNA(VLOOKUP($A16,ES_NA3_0!$A$10:$AQ$100,MATCH(FIXED(I$6,0,TRUE),ES_NA3_0!$A$10:$AQ$10,0),FALSE)),":",VLOOKUP($A16,ES_NA3_0!$A$10:$AQ$100,MATCH(FIXED(I$6,0,TRUE),ES_NA3_0!$A$10:$AQ$10,0),FALSE))</f>
        <v>6.2</v>
      </c>
      <c r="J16" s="232">
        <f>IF(ISNA(VLOOKUP($A16,ES_NA3_0!$A$10:$AQ$100,MATCH(FIXED(J$6,0,TRUE),ES_NA3_0!$A$10:$AQ$10,0),FALSE)),":",VLOOKUP($A16,ES_NA3_0!$A$10:$AQ$100,MATCH(FIXED(J$6,0,TRUE),ES_NA3_0!$A$10:$AQ$10,0),FALSE))</f>
        <v>6.2</v>
      </c>
      <c r="K16" s="232">
        <f>IF(ISNA(VLOOKUP($A16,ES_NA3_0!$A$10:$AQ$100,MATCH(FIXED(K$6,0,TRUE),ES_NA3_0!$A$10:$AQ$10,0),FALSE)),":",VLOOKUP($A16,ES_NA3_0!$A$10:$AQ$100,MATCH(FIXED(K$6,0,TRUE),ES_NA3_0!$A$10:$AQ$10,0),FALSE))</f>
        <v>8.1</v>
      </c>
      <c r="L16" s="232">
        <f>IF(ISNA(VLOOKUP($A16,ES_NA3_0!$A$10:$AQ$100,MATCH(FIXED(L$6,0,TRUE),ES_NA3_0!$A$10:$AQ$10,0),FALSE)),":",VLOOKUP($A16,ES_NA3_0!$A$10:$AQ$100,MATCH(FIXED(L$6,0,TRUE),ES_NA3_0!$A$10:$AQ$10,0),FALSE))</f>
        <v>6.2</v>
      </c>
      <c r="M16" s="232">
        <f>IF(ISNA(VLOOKUP($A16,ES_NA3_0!$A$10:$AQ$100,MATCH(FIXED(M$6,0,TRUE),ES_NA3_0!$A$10:$AQ$10,0),FALSE)),":",VLOOKUP($A16,ES_NA3_0!$A$10:$AQ$100,MATCH(FIXED(M$6,0,TRUE),ES_NA3_0!$A$10:$AQ$10,0),FALSE))</f>
        <v>8.9</v>
      </c>
      <c r="N16" s="232">
        <f>IF(ISNA(VLOOKUP($A16,ES_NA3_0!$A$10:$AQ$100,MATCH(FIXED(N$6,0,TRUE),ES_NA3_0!$A$10:$AQ$10,0),FALSE)),":",VLOOKUP($A16,ES_NA3_0!$A$10:$AQ$100,MATCH(FIXED(N$6,0,TRUE),ES_NA3_0!$A$10:$AQ$10,0),FALSE))</f>
        <v>10.199999999999999</v>
      </c>
      <c r="O16" s="232">
        <f>IF(ISNA(VLOOKUP($A16,ES_NA3_0!$A$10:$AQ$100,MATCH(FIXED(O$6,0,TRUE),ES_NA3_0!$A$10:$AQ$10,0),FALSE)),":",VLOOKUP($A16,ES_NA3_0!$A$10:$AQ$100,MATCH(FIXED(O$6,0,TRUE),ES_NA3_0!$A$10:$AQ$10,0),FALSE))</f>
        <v>7.3</v>
      </c>
      <c r="P16" s="232">
        <f>IF(ISNA(VLOOKUP($A16,ES_NA3_0!$A$10:$AQ$100,MATCH(FIXED(P$6,0,TRUE),ES_NA3_0!$A$10:$AQ$10,0),FALSE)),":",VLOOKUP($A16,ES_NA3_0!$A$10:$AQ$100,MATCH(FIXED(P$6,0,TRUE),ES_NA3_0!$A$10:$AQ$10,0),FALSE))</f>
        <v>-4.0999999999999996</v>
      </c>
      <c r="Q16" s="232">
        <f>IF(ISNA(VLOOKUP($A16,ES_NA3_0!$A$10:$AQ$100,MATCH(FIXED(Q$6,0,TRUE),ES_NA3_0!$A$10:$AQ$10,0),FALSE)),":",VLOOKUP($A16,ES_NA3_0!$A$10:$AQ$100,MATCH(FIXED(Q$6,0,TRUE),ES_NA3_0!$A$10:$AQ$10,0),FALSE))</f>
        <v>-14.1</v>
      </c>
      <c r="R16" s="232">
        <f>IF(ISNA(VLOOKUP($A16,ES_NA3_0!$A$10:$AQ$100,MATCH(FIXED(R$6,0,TRUE),ES_NA3_0!$A$10:$AQ$10,0),FALSE)),":",VLOOKUP($A16,ES_NA3_0!$A$10:$AQ$100,MATCH(FIXED(R$6,0,TRUE),ES_NA3_0!$A$10:$AQ$10,0),FALSE))</f>
        <v>3.3</v>
      </c>
      <c r="S16" s="232">
        <f>IF(ISNA(VLOOKUP($A16,ES_NA3_0!$A$10:$AQ$100,MATCH(FIXED(S$6,0,TRUE),ES_NA3_0!$A$10:$AQ$10,0),FALSE)),":",VLOOKUP($A16,ES_NA3_0!$A$10:$AQ$100,MATCH(FIXED(S$6,0,TRUE),ES_NA3_0!$A$10:$AQ$10,0),FALSE))</f>
        <v>8.6999999999999993</v>
      </c>
      <c r="T16" s="232">
        <f>IF(ISNA(VLOOKUP($A16,ES_NA3_0!$A$10:$AQ$100,MATCH(FIXED(T$6,0,TRUE),ES_NA3_0!$A$10:$AQ$10,0),FALSE)),":",VLOOKUP($A16,ES_NA3_0!$A$10:$AQ$100,MATCH(FIXED(T$6,0,TRUE),ES_NA3_0!$A$10:$AQ$10,0),FALSE))</f>
        <v>4.5</v>
      </c>
      <c r="U16" s="232">
        <f>IF(ISNA(VLOOKUP($A16,ES_NA3_0!$A$10:$AQ$100,MATCH(FIXED(U$6,0,TRUE),ES_NA3_0!$A$10:$AQ$10,0),FALSE)),":",VLOOKUP($A16,ES_NA3_0!$A$10:$AQ$100,MATCH(FIXED(U$6,0,TRUE),ES_NA3_0!$A$10:$AQ$10,0),FALSE))</f>
        <v>2.2000000000000002</v>
      </c>
      <c r="V16" s="232" t="str">
        <f>IF(ISNA(VLOOKUP($A16,ES_NA3_0!$A$10:$AQ$100,MATCH(FIXED(V$6,0,TRUE),ES_NA3_0!$A$10:$AQ$10,0),FALSE)),":",VLOOKUP($A16,ES_NA3_0!$A$10:$AQ$100,MATCH(FIXED(V$6,0,TRUE),ES_NA3_0!$A$10:$AQ$10,0),FALSE))</f>
        <v>:</v>
      </c>
      <c r="W16" s="232" t="str">
        <f>IF(ISNA(VLOOKUP($A16,ES_NA3_0!$A$10:$AQ$100,MATCH(FIXED(W$6,0,TRUE),ES_NA3_0!$A$10:$AQ$10,0),FALSE)),":",VLOOKUP($A16,ES_NA3_0!$A$10:$AQ$100,MATCH(FIXED(W$6,0,TRUE),ES_NA3_0!$A$10:$AQ$10,0),FALSE))</f>
        <v>:</v>
      </c>
    </row>
    <row r="17" spans="1:23">
      <c r="A17" s="230" t="str">
        <f>lookup!Z12</f>
        <v>Ireland</v>
      </c>
      <c r="B17" s="232" t="str">
        <f>VLOOKUP(A17,lookup!$Z$2:$AA$77,2,FALSE)</f>
        <v>Ιρλανδία</v>
      </c>
      <c r="C17" s="232" t="str">
        <f>IF(ISNA(VLOOKUP($A17,ES_NA3_0!$A$10:$AQ$100,MATCH(FIXED(C$6,0,TRUE),ES_NA3_0!$A$10:$AQ$10,0),FALSE)),":",VLOOKUP($A17,ES_NA3_0!$A$10:$AQ$100,MATCH(FIXED(C$6,0,TRUE),ES_NA3_0!$A$10:$AQ$10,0),FALSE))</f>
        <v>:</v>
      </c>
      <c r="D17" s="232">
        <f>IF(ISNA(VLOOKUP($A17,ES_NA3_0!$A$10:$AQ$100,MATCH(FIXED(D$6,0,TRUE),ES_NA3_0!$A$10:$AQ$10,0),FALSE)),":",VLOOKUP($A17,ES_NA3_0!$A$10:$AQ$100,MATCH(FIXED(D$6,0,TRUE),ES_NA3_0!$A$10:$AQ$10,0),FALSE))</f>
        <v>9.6999999999999993</v>
      </c>
      <c r="E17" s="232">
        <f>IF(ISNA(VLOOKUP($A17,ES_NA3_0!$A$10:$AQ$100,MATCH(FIXED(E$6,0,TRUE),ES_NA3_0!$A$10:$AQ$10,0),FALSE)),":",VLOOKUP($A17,ES_NA3_0!$A$10:$AQ$100,MATCH(FIXED(E$6,0,TRUE),ES_NA3_0!$A$10:$AQ$10,0),FALSE))</f>
        <v>11.3</v>
      </c>
      <c r="F17" s="232">
        <f>IF(ISNA(VLOOKUP($A17,ES_NA3_0!$A$10:$AQ$100,MATCH(FIXED(F$6,0,TRUE),ES_NA3_0!$A$10:$AQ$10,0),FALSE)),":",VLOOKUP($A17,ES_NA3_0!$A$10:$AQ$100,MATCH(FIXED(F$6,0,TRUE),ES_NA3_0!$A$10:$AQ$10,0),FALSE))</f>
        <v>8.9</v>
      </c>
      <c r="G17" s="232">
        <f>IF(ISNA(VLOOKUP($A17,ES_NA3_0!$A$10:$AQ$100,MATCH(FIXED(G$6,0,TRUE),ES_NA3_0!$A$10:$AQ$10,0),FALSE)),":",VLOOKUP($A17,ES_NA3_0!$A$10:$AQ$100,MATCH(FIXED(G$6,0,TRUE),ES_NA3_0!$A$10:$AQ$10,0),FALSE))</f>
        <v>11</v>
      </c>
      <c r="H17" s="232">
        <f>IF(ISNA(VLOOKUP($A17,ES_NA3_0!$A$10:$AQ$100,MATCH(FIXED(H$6,0,TRUE),ES_NA3_0!$A$10:$AQ$10,0),FALSE)),":",VLOOKUP($A17,ES_NA3_0!$A$10:$AQ$100,MATCH(FIXED(H$6,0,TRUE),ES_NA3_0!$A$10:$AQ$10,0),FALSE))</f>
        <v>10.6</v>
      </c>
      <c r="I17" s="232">
        <f>IF(ISNA(VLOOKUP($A17,ES_NA3_0!$A$10:$AQ$100,MATCH(FIXED(I$6,0,TRUE),ES_NA3_0!$A$10:$AQ$10,0),FALSE)),":",VLOOKUP($A17,ES_NA3_0!$A$10:$AQ$100,MATCH(FIXED(I$6,0,TRUE),ES_NA3_0!$A$10:$AQ$10,0),FALSE))</f>
        <v>5</v>
      </c>
      <c r="J17" s="232">
        <f>IF(ISNA(VLOOKUP($A17,ES_NA3_0!$A$10:$AQ$100,MATCH(FIXED(J$6,0,TRUE),ES_NA3_0!$A$10:$AQ$10,0),FALSE)),":",VLOOKUP($A17,ES_NA3_0!$A$10:$AQ$100,MATCH(FIXED(J$6,0,TRUE),ES_NA3_0!$A$10:$AQ$10,0),FALSE))</f>
        <v>5.4</v>
      </c>
      <c r="K17" s="232">
        <f>IF(ISNA(VLOOKUP($A17,ES_NA3_0!$A$10:$AQ$100,MATCH(FIXED(K$6,0,TRUE),ES_NA3_0!$A$10:$AQ$10,0),FALSE)),":",VLOOKUP($A17,ES_NA3_0!$A$10:$AQ$100,MATCH(FIXED(K$6,0,TRUE),ES_NA3_0!$A$10:$AQ$10,0),FALSE))</f>
        <v>3.7</v>
      </c>
      <c r="L17" s="232">
        <f>IF(ISNA(VLOOKUP($A17,ES_NA3_0!$A$10:$AQ$100,MATCH(FIXED(L$6,0,TRUE),ES_NA3_0!$A$10:$AQ$10,0),FALSE)),":",VLOOKUP($A17,ES_NA3_0!$A$10:$AQ$100,MATCH(FIXED(L$6,0,TRUE),ES_NA3_0!$A$10:$AQ$10,0),FALSE))</f>
        <v>4.2</v>
      </c>
      <c r="M17" s="232">
        <f>IF(ISNA(VLOOKUP($A17,ES_NA3_0!$A$10:$AQ$100,MATCH(FIXED(M$6,0,TRUE),ES_NA3_0!$A$10:$AQ$10,0),FALSE)),":",VLOOKUP($A17,ES_NA3_0!$A$10:$AQ$100,MATCH(FIXED(M$6,0,TRUE),ES_NA3_0!$A$10:$AQ$10,0),FALSE))</f>
        <v>6.1</v>
      </c>
      <c r="N17" s="232">
        <f>IF(ISNA(VLOOKUP($A17,ES_NA3_0!$A$10:$AQ$100,MATCH(FIXED(N$6,0,TRUE),ES_NA3_0!$A$10:$AQ$10,0),FALSE)),":",VLOOKUP($A17,ES_NA3_0!$A$10:$AQ$100,MATCH(FIXED(N$6,0,TRUE),ES_NA3_0!$A$10:$AQ$10,0),FALSE))</f>
        <v>5.5</v>
      </c>
      <c r="O17" s="232">
        <f>IF(ISNA(VLOOKUP($A17,ES_NA3_0!$A$10:$AQ$100,MATCH(FIXED(O$6,0,TRUE),ES_NA3_0!$A$10:$AQ$10,0),FALSE)),":",VLOOKUP($A17,ES_NA3_0!$A$10:$AQ$100,MATCH(FIXED(O$6,0,TRUE),ES_NA3_0!$A$10:$AQ$10,0),FALSE))</f>
        <v>5</v>
      </c>
      <c r="P17" s="232">
        <f>IF(ISNA(VLOOKUP($A17,ES_NA3_0!$A$10:$AQ$100,MATCH(FIXED(P$6,0,TRUE),ES_NA3_0!$A$10:$AQ$10,0),FALSE)),":",VLOOKUP($A17,ES_NA3_0!$A$10:$AQ$100,MATCH(FIXED(P$6,0,TRUE),ES_NA3_0!$A$10:$AQ$10,0),FALSE))</f>
        <v>-2.2000000000000002</v>
      </c>
      <c r="Q17" s="232">
        <f>IF(ISNA(VLOOKUP($A17,ES_NA3_0!$A$10:$AQ$100,MATCH(FIXED(Q$6,0,TRUE),ES_NA3_0!$A$10:$AQ$10,0),FALSE)),":",VLOOKUP($A17,ES_NA3_0!$A$10:$AQ$100,MATCH(FIXED(Q$6,0,TRUE),ES_NA3_0!$A$10:$AQ$10,0),FALSE))</f>
        <v>-6.4</v>
      </c>
      <c r="R17" s="232">
        <f>IF(ISNA(VLOOKUP($A17,ES_NA3_0!$A$10:$AQ$100,MATCH(FIXED(R$6,0,TRUE),ES_NA3_0!$A$10:$AQ$10,0),FALSE)),":",VLOOKUP($A17,ES_NA3_0!$A$10:$AQ$100,MATCH(FIXED(R$6,0,TRUE),ES_NA3_0!$A$10:$AQ$10,0),FALSE))</f>
        <v>-1.1000000000000001</v>
      </c>
      <c r="S17" s="232">
        <f>IF(ISNA(VLOOKUP($A17,ES_NA3_0!$A$10:$AQ$100,MATCH(FIXED(S$6,0,TRUE),ES_NA3_0!$A$10:$AQ$10,0),FALSE)),":",VLOOKUP($A17,ES_NA3_0!$A$10:$AQ$100,MATCH(FIXED(S$6,0,TRUE),ES_NA3_0!$A$10:$AQ$10,0),FALSE))</f>
        <v>2.2000000000000002</v>
      </c>
      <c r="T17" s="232">
        <f>IF(ISNA(VLOOKUP($A17,ES_NA3_0!$A$10:$AQ$100,MATCH(FIXED(T$6,0,TRUE),ES_NA3_0!$A$10:$AQ$10,0),FALSE)),":",VLOOKUP($A17,ES_NA3_0!$A$10:$AQ$100,MATCH(FIXED(T$6,0,TRUE),ES_NA3_0!$A$10:$AQ$10,0),FALSE))</f>
        <v>0.2</v>
      </c>
      <c r="U17" s="232">
        <f>IF(ISNA(VLOOKUP($A17,ES_NA3_0!$A$10:$AQ$100,MATCH(FIXED(U$6,0,TRUE),ES_NA3_0!$A$10:$AQ$10,0),FALSE)),":",VLOOKUP($A17,ES_NA3_0!$A$10:$AQ$100,MATCH(FIXED(U$6,0,TRUE),ES_NA3_0!$A$10:$AQ$10,0),FALSE))</f>
        <v>-0.3</v>
      </c>
      <c r="V17" s="232" t="str">
        <f>IF(ISNA(VLOOKUP($A17,ES_NA3_0!$A$10:$AQ$100,MATCH(FIXED(V$6,0,TRUE),ES_NA3_0!$A$10:$AQ$10,0),FALSE)),":",VLOOKUP($A17,ES_NA3_0!$A$10:$AQ$100,MATCH(FIXED(V$6,0,TRUE),ES_NA3_0!$A$10:$AQ$10,0),FALSE))</f>
        <v>:</v>
      </c>
      <c r="W17" s="232" t="str">
        <f>IF(ISNA(VLOOKUP($A17,ES_NA3_0!$A$10:$AQ$100,MATCH(FIXED(W$6,0,TRUE),ES_NA3_0!$A$10:$AQ$10,0),FALSE)),":",VLOOKUP($A17,ES_NA3_0!$A$10:$AQ$100,MATCH(FIXED(W$6,0,TRUE),ES_NA3_0!$A$10:$AQ$10,0),FALSE))</f>
        <v>:</v>
      </c>
    </row>
    <row r="18" spans="1:23">
      <c r="A18" s="230" t="str">
        <f>lookup!Z13</f>
        <v>Greece</v>
      </c>
      <c r="B18" s="232" t="str">
        <f>VLOOKUP(A18,lookup!$Z$2:$AA$77,2,FALSE)</f>
        <v>Ελλάδα</v>
      </c>
      <c r="C18" s="232" t="str">
        <f>IF(ISNA(VLOOKUP($A18,ES_NA3_0!$A$10:$AQ$100,MATCH(FIXED(C$6,0,TRUE),ES_NA3_0!$A$10:$AQ$10,0),FALSE)),":",VLOOKUP($A18,ES_NA3_0!$A$10:$AQ$100,MATCH(FIXED(C$6,0,TRUE),ES_NA3_0!$A$10:$AQ$10,0),FALSE))</f>
        <v>:</v>
      </c>
      <c r="D18" s="232">
        <f>IF(ISNA(VLOOKUP($A18,ES_NA3_0!$A$10:$AQ$100,MATCH(FIXED(D$6,0,TRUE),ES_NA3_0!$A$10:$AQ$10,0),FALSE)),":",VLOOKUP($A18,ES_NA3_0!$A$10:$AQ$100,MATCH(FIXED(D$6,0,TRUE),ES_NA3_0!$A$10:$AQ$10,0),FALSE))</f>
        <v>2.4</v>
      </c>
      <c r="E18" s="232">
        <f>IF(ISNA(VLOOKUP($A18,ES_NA3_0!$A$10:$AQ$100,MATCH(FIXED(E$6,0,TRUE),ES_NA3_0!$A$10:$AQ$10,0),FALSE)),":",VLOOKUP($A18,ES_NA3_0!$A$10:$AQ$100,MATCH(FIXED(E$6,0,TRUE),ES_NA3_0!$A$10:$AQ$10,0),FALSE))</f>
        <v>3.6</v>
      </c>
      <c r="F18" s="232">
        <f>IF(ISNA(VLOOKUP($A18,ES_NA3_0!$A$10:$AQ$100,MATCH(FIXED(F$6,0,TRUE),ES_NA3_0!$A$10:$AQ$10,0),FALSE)),":",VLOOKUP($A18,ES_NA3_0!$A$10:$AQ$100,MATCH(FIXED(F$6,0,TRUE),ES_NA3_0!$A$10:$AQ$10,0),FALSE))</f>
        <v>3.4</v>
      </c>
      <c r="G18" s="232">
        <f>IF(ISNA(VLOOKUP($A18,ES_NA3_0!$A$10:$AQ$100,MATCH(FIXED(G$6,0,TRUE),ES_NA3_0!$A$10:$AQ$10,0),FALSE)),":",VLOOKUP($A18,ES_NA3_0!$A$10:$AQ$100,MATCH(FIXED(G$6,0,TRUE),ES_NA3_0!$A$10:$AQ$10,0),FALSE))</f>
        <v>3.4</v>
      </c>
      <c r="H18" s="232">
        <f>IF(ISNA(VLOOKUP($A18,ES_NA3_0!$A$10:$AQ$100,MATCH(FIXED(H$6,0,TRUE),ES_NA3_0!$A$10:$AQ$10,0),FALSE)),":",VLOOKUP($A18,ES_NA3_0!$A$10:$AQ$100,MATCH(FIXED(H$6,0,TRUE),ES_NA3_0!$A$10:$AQ$10,0),FALSE))</f>
        <v>4.5</v>
      </c>
      <c r="I18" s="232">
        <f>IF(ISNA(VLOOKUP($A18,ES_NA3_0!$A$10:$AQ$100,MATCH(FIXED(I$6,0,TRUE),ES_NA3_0!$A$10:$AQ$10,0),FALSE)),":",VLOOKUP($A18,ES_NA3_0!$A$10:$AQ$100,MATCH(FIXED(I$6,0,TRUE),ES_NA3_0!$A$10:$AQ$10,0),FALSE))</f>
        <v>4.2</v>
      </c>
      <c r="J18" s="232">
        <f>IF(ISNA(VLOOKUP($A18,ES_NA3_0!$A$10:$AQ$100,MATCH(FIXED(J$6,0,TRUE),ES_NA3_0!$A$10:$AQ$10,0),FALSE)),":",VLOOKUP($A18,ES_NA3_0!$A$10:$AQ$100,MATCH(FIXED(J$6,0,TRUE),ES_NA3_0!$A$10:$AQ$10,0),FALSE))</f>
        <v>3.4</v>
      </c>
      <c r="K18" s="232">
        <f>IF(ISNA(VLOOKUP($A18,ES_NA3_0!$A$10:$AQ$100,MATCH(FIXED(K$6,0,TRUE),ES_NA3_0!$A$10:$AQ$10,0),FALSE)),":",VLOOKUP($A18,ES_NA3_0!$A$10:$AQ$100,MATCH(FIXED(K$6,0,TRUE),ES_NA3_0!$A$10:$AQ$10,0),FALSE))</f>
        <v>5.9</v>
      </c>
      <c r="L18" s="232">
        <f>IF(ISNA(VLOOKUP($A18,ES_NA3_0!$A$10:$AQ$100,MATCH(FIXED(L$6,0,TRUE),ES_NA3_0!$A$10:$AQ$10,0),FALSE)),":",VLOOKUP($A18,ES_NA3_0!$A$10:$AQ$100,MATCH(FIXED(L$6,0,TRUE),ES_NA3_0!$A$10:$AQ$10,0),FALSE))</f>
        <v>4.4000000000000004</v>
      </c>
      <c r="M18" s="232">
        <f>IF(ISNA(VLOOKUP($A18,ES_NA3_0!$A$10:$AQ$100,MATCH(FIXED(M$6,0,TRUE),ES_NA3_0!$A$10:$AQ$10,0),FALSE)),":",VLOOKUP($A18,ES_NA3_0!$A$10:$AQ$100,MATCH(FIXED(M$6,0,TRUE),ES_NA3_0!$A$10:$AQ$10,0),FALSE))</f>
        <v>2.2999999999999998</v>
      </c>
      <c r="N18" s="232">
        <f>IF(ISNA(VLOOKUP($A18,ES_NA3_0!$A$10:$AQ$100,MATCH(FIXED(N$6,0,TRUE),ES_NA3_0!$A$10:$AQ$10,0),FALSE)),":",VLOOKUP($A18,ES_NA3_0!$A$10:$AQ$100,MATCH(FIXED(N$6,0,TRUE),ES_NA3_0!$A$10:$AQ$10,0),FALSE))</f>
        <v>5.5</v>
      </c>
      <c r="O18" s="232">
        <f>IF(ISNA(VLOOKUP($A18,ES_NA3_0!$A$10:$AQ$100,MATCH(FIXED(O$6,0,TRUE),ES_NA3_0!$A$10:$AQ$10,0),FALSE)),":",VLOOKUP($A18,ES_NA3_0!$A$10:$AQ$100,MATCH(FIXED(O$6,0,TRUE),ES_NA3_0!$A$10:$AQ$10,0),FALSE))</f>
        <v>3.5</v>
      </c>
      <c r="P18" s="232">
        <f>IF(ISNA(VLOOKUP($A18,ES_NA3_0!$A$10:$AQ$100,MATCH(FIXED(P$6,0,TRUE),ES_NA3_0!$A$10:$AQ$10,0),FALSE)),":",VLOOKUP($A18,ES_NA3_0!$A$10:$AQ$100,MATCH(FIXED(P$6,0,TRUE),ES_NA3_0!$A$10:$AQ$10,0),FALSE))</f>
        <v>-0.2</v>
      </c>
      <c r="Q18" s="232">
        <f>IF(ISNA(VLOOKUP($A18,ES_NA3_0!$A$10:$AQ$100,MATCH(FIXED(Q$6,0,TRUE),ES_NA3_0!$A$10:$AQ$10,0),FALSE)),":",VLOOKUP($A18,ES_NA3_0!$A$10:$AQ$100,MATCH(FIXED(Q$6,0,TRUE),ES_NA3_0!$A$10:$AQ$10,0),FALSE))</f>
        <v>-3.1</v>
      </c>
      <c r="R18" s="232">
        <f>IF(ISNA(VLOOKUP($A18,ES_NA3_0!$A$10:$AQ$100,MATCH(FIXED(R$6,0,TRUE),ES_NA3_0!$A$10:$AQ$10,0),FALSE)),":",VLOOKUP($A18,ES_NA3_0!$A$10:$AQ$100,MATCH(FIXED(R$6,0,TRUE),ES_NA3_0!$A$10:$AQ$10,0),FALSE))</f>
        <v>-4.9000000000000004</v>
      </c>
      <c r="S18" s="232">
        <f>IF(ISNA(VLOOKUP($A18,ES_NA3_0!$A$10:$AQ$100,MATCH(FIXED(S$6,0,TRUE),ES_NA3_0!$A$10:$AQ$10,0),FALSE)),":",VLOOKUP($A18,ES_NA3_0!$A$10:$AQ$100,MATCH(FIXED(S$6,0,TRUE),ES_NA3_0!$A$10:$AQ$10,0),FALSE))</f>
        <v>-7.1</v>
      </c>
      <c r="T18" s="232">
        <f>IF(ISNA(VLOOKUP($A18,ES_NA3_0!$A$10:$AQ$100,MATCH(FIXED(T$6,0,TRUE),ES_NA3_0!$A$10:$AQ$10,0),FALSE)),":",VLOOKUP($A18,ES_NA3_0!$A$10:$AQ$100,MATCH(FIXED(T$6,0,TRUE),ES_NA3_0!$A$10:$AQ$10,0),FALSE))</f>
        <v>-7</v>
      </c>
      <c r="U18" s="232">
        <f>IF(ISNA(VLOOKUP($A18,ES_NA3_0!$A$10:$AQ$100,MATCH(FIXED(U$6,0,TRUE),ES_NA3_0!$A$10:$AQ$10,0),FALSE)),":",VLOOKUP($A18,ES_NA3_0!$A$10:$AQ$100,MATCH(FIXED(U$6,0,TRUE),ES_NA3_0!$A$10:$AQ$10,0),FALSE))</f>
        <v>-3.9</v>
      </c>
      <c r="V18" s="232" t="str">
        <f>IF(ISNA(VLOOKUP($A18,ES_NA3_0!$A$10:$AQ$100,MATCH(FIXED(V$6,0,TRUE),ES_NA3_0!$A$10:$AQ$10,0),FALSE)),":",VLOOKUP($A18,ES_NA3_0!$A$10:$AQ$100,MATCH(FIXED(V$6,0,TRUE),ES_NA3_0!$A$10:$AQ$10,0),FALSE))</f>
        <v>:</v>
      </c>
      <c r="W18" s="232" t="str">
        <f>IF(ISNA(VLOOKUP($A18,ES_NA3_0!$A$10:$AQ$100,MATCH(FIXED(W$6,0,TRUE),ES_NA3_0!$A$10:$AQ$10,0),FALSE)),":",VLOOKUP($A18,ES_NA3_0!$A$10:$AQ$100,MATCH(FIXED(W$6,0,TRUE),ES_NA3_0!$A$10:$AQ$10,0),FALSE))</f>
        <v>:</v>
      </c>
    </row>
    <row r="19" spans="1:23">
      <c r="A19" s="230" t="str">
        <f>lookup!Z14</f>
        <v>Spain</v>
      </c>
      <c r="B19" s="232" t="str">
        <f>VLOOKUP(A19,lookup!$Z$2:$AA$77,2,FALSE)</f>
        <v>Ισπανία</v>
      </c>
      <c r="C19" s="232">
        <f>IF(ISNA(VLOOKUP($A19,ES_NA3_0!$A$10:$AQ$100,MATCH(FIXED(C$6,0,TRUE),ES_NA3_0!$A$10:$AQ$10,0),FALSE)),":",VLOOKUP($A19,ES_NA3_0!$A$10:$AQ$100,MATCH(FIXED(C$6,0,TRUE),ES_NA3_0!$A$10:$AQ$10,0),FALSE))</f>
        <v>5</v>
      </c>
      <c r="D19" s="232">
        <f>IF(ISNA(VLOOKUP($A19,ES_NA3_0!$A$10:$AQ$100,MATCH(FIXED(D$6,0,TRUE),ES_NA3_0!$A$10:$AQ$10,0),FALSE)),":",VLOOKUP($A19,ES_NA3_0!$A$10:$AQ$100,MATCH(FIXED(D$6,0,TRUE),ES_NA3_0!$A$10:$AQ$10,0),FALSE))</f>
        <v>2.5</v>
      </c>
      <c r="E19" s="232">
        <f>IF(ISNA(VLOOKUP($A19,ES_NA3_0!$A$10:$AQ$100,MATCH(FIXED(E$6,0,TRUE),ES_NA3_0!$A$10:$AQ$10,0),FALSE)),":",VLOOKUP($A19,ES_NA3_0!$A$10:$AQ$100,MATCH(FIXED(E$6,0,TRUE),ES_NA3_0!$A$10:$AQ$10,0),FALSE))</f>
        <v>3.9</v>
      </c>
      <c r="F19" s="232">
        <f>IF(ISNA(VLOOKUP($A19,ES_NA3_0!$A$10:$AQ$100,MATCH(FIXED(F$6,0,TRUE),ES_NA3_0!$A$10:$AQ$10,0),FALSE)),":",VLOOKUP($A19,ES_NA3_0!$A$10:$AQ$100,MATCH(FIXED(F$6,0,TRUE),ES_NA3_0!$A$10:$AQ$10,0),FALSE))</f>
        <v>4.5</v>
      </c>
      <c r="G19" s="232">
        <f>IF(ISNA(VLOOKUP($A19,ES_NA3_0!$A$10:$AQ$100,MATCH(FIXED(G$6,0,TRUE),ES_NA3_0!$A$10:$AQ$10,0),FALSE)),":",VLOOKUP($A19,ES_NA3_0!$A$10:$AQ$100,MATCH(FIXED(G$6,0,TRUE),ES_NA3_0!$A$10:$AQ$10,0),FALSE))</f>
        <v>4.7</v>
      </c>
      <c r="H19" s="232">
        <f>IF(ISNA(VLOOKUP($A19,ES_NA3_0!$A$10:$AQ$100,MATCH(FIXED(H$6,0,TRUE),ES_NA3_0!$A$10:$AQ$10,0),FALSE)),":",VLOOKUP($A19,ES_NA3_0!$A$10:$AQ$100,MATCH(FIXED(H$6,0,TRUE),ES_NA3_0!$A$10:$AQ$10,0),FALSE))</f>
        <v>5</v>
      </c>
      <c r="I19" s="232">
        <f>IF(ISNA(VLOOKUP($A19,ES_NA3_0!$A$10:$AQ$100,MATCH(FIXED(I$6,0,TRUE),ES_NA3_0!$A$10:$AQ$10,0),FALSE)),":",VLOOKUP($A19,ES_NA3_0!$A$10:$AQ$100,MATCH(FIXED(I$6,0,TRUE),ES_NA3_0!$A$10:$AQ$10,0),FALSE))</f>
        <v>3.7</v>
      </c>
      <c r="J19" s="232">
        <f>IF(ISNA(VLOOKUP($A19,ES_NA3_0!$A$10:$AQ$100,MATCH(FIXED(J$6,0,TRUE),ES_NA3_0!$A$10:$AQ$10,0),FALSE)),":",VLOOKUP($A19,ES_NA3_0!$A$10:$AQ$100,MATCH(FIXED(J$6,0,TRUE),ES_NA3_0!$A$10:$AQ$10,0),FALSE))</f>
        <v>2.7</v>
      </c>
      <c r="K19" s="232">
        <f>IF(ISNA(VLOOKUP($A19,ES_NA3_0!$A$10:$AQ$100,MATCH(FIXED(K$6,0,TRUE),ES_NA3_0!$A$10:$AQ$10,0),FALSE)),":",VLOOKUP($A19,ES_NA3_0!$A$10:$AQ$100,MATCH(FIXED(K$6,0,TRUE),ES_NA3_0!$A$10:$AQ$10,0),FALSE))</f>
        <v>3.1</v>
      </c>
      <c r="L19" s="232">
        <f>IF(ISNA(VLOOKUP($A19,ES_NA3_0!$A$10:$AQ$100,MATCH(FIXED(L$6,0,TRUE),ES_NA3_0!$A$10:$AQ$10,0),FALSE)),":",VLOOKUP($A19,ES_NA3_0!$A$10:$AQ$100,MATCH(FIXED(L$6,0,TRUE),ES_NA3_0!$A$10:$AQ$10,0),FALSE))</f>
        <v>3.3</v>
      </c>
      <c r="M19" s="232">
        <f>IF(ISNA(VLOOKUP($A19,ES_NA3_0!$A$10:$AQ$100,MATCH(FIXED(M$6,0,TRUE),ES_NA3_0!$A$10:$AQ$10,0),FALSE)),":",VLOOKUP($A19,ES_NA3_0!$A$10:$AQ$100,MATCH(FIXED(M$6,0,TRUE),ES_NA3_0!$A$10:$AQ$10,0),FALSE))</f>
        <v>3.6</v>
      </c>
      <c r="N19" s="232">
        <f>IF(ISNA(VLOOKUP($A19,ES_NA3_0!$A$10:$AQ$100,MATCH(FIXED(N$6,0,TRUE),ES_NA3_0!$A$10:$AQ$10,0),FALSE)),":",VLOOKUP($A19,ES_NA3_0!$A$10:$AQ$100,MATCH(FIXED(N$6,0,TRUE),ES_NA3_0!$A$10:$AQ$10,0),FALSE))</f>
        <v>4.0999999999999996</v>
      </c>
      <c r="O19" s="232">
        <f>IF(ISNA(VLOOKUP($A19,ES_NA3_0!$A$10:$AQ$100,MATCH(FIXED(O$6,0,TRUE),ES_NA3_0!$A$10:$AQ$10,0),FALSE)),":",VLOOKUP($A19,ES_NA3_0!$A$10:$AQ$100,MATCH(FIXED(O$6,0,TRUE),ES_NA3_0!$A$10:$AQ$10,0),FALSE))</f>
        <v>3.5</v>
      </c>
      <c r="P19" s="232">
        <f>IF(ISNA(VLOOKUP($A19,ES_NA3_0!$A$10:$AQ$100,MATCH(FIXED(P$6,0,TRUE),ES_NA3_0!$A$10:$AQ$10,0),FALSE)),":",VLOOKUP($A19,ES_NA3_0!$A$10:$AQ$100,MATCH(FIXED(P$6,0,TRUE),ES_NA3_0!$A$10:$AQ$10,0),FALSE))</f>
        <v>0.9</v>
      </c>
      <c r="Q19" s="232">
        <f>IF(ISNA(VLOOKUP($A19,ES_NA3_0!$A$10:$AQ$100,MATCH(FIXED(Q$6,0,TRUE),ES_NA3_0!$A$10:$AQ$10,0),FALSE)),":",VLOOKUP($A19,ES_NA3_0!$A$10:$AQ$100,MATCH(FIXED(Q$6,0,TRUE),ES_NA3_0!$A$10:$AQ$10,0),FALSE))</f>
        <v>-3.8</v>
      </c>
      <c r="R19" s="232">
        <f>IF(ISNA(VLOOKUP($A19,ES_NA3_0!$A$10:$AQ$100,MATCH(FIXED(R$6,0,TRUE),ES_NA3_0!$A$10:$AQ$10,0),FALSE)),":",VLOOKUP($A19,ES_NA3_0!$A$10:$AQ$100,MATCH(FIXED(R$6,0,TRUE),ES_NA3_0!$A$10:$AQ$10,0),FALSE))</f>
        <v>-0.2</v>
      </c>
      <c r="S19" s="232">
        <f>IF(ISNA(VLOOKUP($A19,ES_NA3_0!$A$10:$AQ$100,MATCH(FIXED(S$6,0,TRUE),ES_NA3_0!$A$10:$AQ$10,0),FALSE)),":",VLOOKUP($A19,ES_NA3_0!$A$10:$AQ$100,MATCH(FIXED(S$6,0,TRUE),ES_NA3_0!$A$10:$AQ$10,0),FALSE))</f>
        <v>0.1</v>
      </c>
      <c r="T19" s="232">
        <f>IF(ISNA(VLOOKUP($A19,ES_NA3_0!$A$10:$AQ$100,MATCH(FIXED(T$6,0,TRUE),ES_NA3_0!$A$10:$AQ$10,0),FALSE)),":",VLOOKUP($A19,ES_NA3_0!$A$10:$AQ$100,MATCH(FIXED(T$6,0,TRUE),ES_NA3_0!$A$10:$AQ$10,0),FALSE))</f>
        <v>-1.6</v>
      </c>
      <c r="U19" s="232">
        <f>IF(ISNA(VLOOKUP($A19,ES_NA3_0!$A$10:$AQ$100,MATCH(FIXED(U$6,0,TRUE),ES_NA3_0!$A$10:$AQ$10,0),FALSE)),":",VLOOKUP($A19,ES_NA3_0!$A$10:$AQ$100,MATCH(FIXED(U$6,0,TRUE),ES_NA3_0!$A$10:$AQ$10,0),FALSE))</f>
        <v>-1.2</v>
      </c>
      <c r="V19" s="232" t="str">
        <f>IF(ISNA(VLOOKUP($A19,ES_NA3_0!$A$10:$AQ$100,MATCH(FIXED(V$6,0,TRUE),ES_NA3_0!$A$10:$AQ$10,0),FALSE)),":",VLOOKUP($A19,ES_NA3_0!$A$10:$AQ$100,MATCH(FIXED(V$6,0,TRUE),ES_NA3_0!$A$10:$AQ$10,0),FALSE))</f>
        <v>:</v>
      </c>
      <c r="W19" s="232" t="str">
        <f>IF(ISNA(VLOOKUP($A19,ES_NA3_0!$A$10:$AQ$100,MATCH(FIXED(W$6,0,TRUE),ES_NA3_0!$A$10:$AQ$10,0),FALSE)),":",VLOOKUP($A19,ES_NA3_0!$A$10:$AQ$100,MATCH(FIXED(W$6,0,TRUE),ES_NA3_0!$A$10:$AQ$10,0),FALSE))</f>
        <v>:</v>
      </c>
    </row>
    <row r="20" spans="1:23">
      <c r="A20" s="230" t="str">
        <f>lookup!Z15</f>
        <v>France</v>
      </c>
      <c r="B20" s="232" t="str">
        <f>VLOOKUP(A20,lookup!$Z$2:$AA$77,2,FALSE)</f>
        <v>Γαλλία</v>
      </c>
      <c r="C20" s="232">
        <f>IF(ISNA(VLOOKUP($A20,ES_NA3_0!$A$10:$AQ$100,MATCH(FIXED(C$6,0,TRUE),ES_NA3_0!$A$10:$AQ$10,0),FALSE)),":",VLOOKUP($A20,ES_NA3_0!$A$10:$AQ$100,MATCH(FIXED(C$6,0,TRUE),ES_NA3_0!$A$10:$AQ$10,0),FALSE))</f>
        <v>2</v>
      </c>
      <c r="D20" s="232">
        <f>IF(ISNA(VLOOKUP($A20,ES_NA3_0!$A$10:$AQ$100,MATCH(FIXED(D$6,0,TRUE),ES_NA3_0!$A$10:$AQ$10,0),FALSE)),":",VLOOKUP($A20,ES_NA3_0!$A$10:$AQ$100,MATCH(FIXED(D$6,0,TRUE),ES_NA3_0!$A$10:$AQ$10,0),FALSE))</f>
        <v>1.1000000000000001</v>
      </c>
      <c r="E20" s="232">
        <f>IF(ISNA(VLOOKUP($A20,ES_NA3_0!$A$10:$AQ$100,MATCH(FIXED(E$6,0,TRUE),ES_NA3_0!$A$10:$AQ$10,0),FALSE)),":",VLOOKUP($A20,ES_NA3_0!$A$10:$AQ$100,MATCH(FIXED(E$6,0,TRUE),ES_NA3_0!$A$10:$AQ$10,0),FALSE))</f>
        <v>2.2000000000000002</v>
      </c>
      <c r="F20" s="232">
        <f>IF(ISNA(VLOOKUP($A20,ES_NA3_0!$A$10:$AQ$100,MATCH(FIXED(F$6,0,TRUE),ES_NA3_0!$A$10:$AQ$10,0),FALSE)),":",VLOOKUP($A20,ES_NA3_0!$A$10:$AQ$100,MATCH(FIXED(F$6,0,TRUE),ES_NA3_0!$A$10:$AQ$10,0),FALSE))</f>
        <v>3.4</v>
      </c>
      <c r="G20" s="232">
        <f>IF(ISNA(VLOOKUP($A20,ES_NA3_0!$A$10:$AQ$100,MATCH(FIXED(G$6,0,TRUE),ES_NA3_0!$A$10:$AQ$10,0),FALSE)),":",VLOOKUP($A20,ES_NA3_0!$A$10:$AQ$100,MATCH(FIXED(G$6,0,TRUE),ES_NA3_0!$A$10:$AQ$10,0),FALSE))</f>
        <v>3.3</v>
      </c>
      <c r="H20" s="232">
        <f>IF(ISNA(VLOOKUP($A20,ES_NA3_0!$A$10:$AQ$100,MATCH(FIXED(H$6,0,TRUE),ES_NA3_0!$A$10:$AQ$10,0),FALSE)),":",VLOOKUP($A20,ES_NA3_0!$A$10:$AQ$100,MATCH(FIXED(H$6,0,TRUE),ES_NA3_0!$A$10:$AQ$10,0),FALSE))</f>
        <v>3.7</v>
      </c>
      <c r="I20" s="232">
        <f>IF(ISNA(VLOOKUP($A20,ES_NA3_0!$A$10:$AQ$100,MATCH(FIXED(I$6,0,TRUE),ES_NA3_0!$A$10:$AQ$10,0),FALSE)),":",VLOOKUP($A20,ES_NA3_0!$A$10:$AQ$100,MATCH(FIXED(I$6,0,TRUE),ES_NA3_0!$A$10:$AQ$10,0),FALSE))</f>
        <v>1.8</v>
      </c>
      <c r="J20" s="232">
        <f>IF(ISNA(VLOOKUP($A20,ES_NA3_0!$A$10:$AQ$100,MATCH(FIXED(J$6,0,TRUE),ES_NA3_0!$A$10:$AQ$10,0),FALSE)),":",VLOOKUP($A20,ES_NA3_0!$A$10:$AQ$100,MATCH(FIXED(J$6,0,TRUE),ES_NA3_0!$A$10:$AQ$10,0),FALSE))</f>
        <v>0.9</v>
      </c>
      <c r="K20" s="232">
        <f>IF(ISNA(VLOOKUP($A20,ES_NA3_0!$A$10:$AQ$100,MATCH(FIXED(K$6,0,TRUE),ES_NA3_0!$A$10:$AQ$10,0),FALSE)),":",VLOOKUP($A20,ES_NA3_0!$A$10:$AQ$100,MATCH(FIXED(K$6,0,TRUE),ES_NA3_0!$A$10:$AQ$10,0),FALSE))</f>
        <v>0.9</v>
      </c>
      <c r="L20" s="232">
        <f>IF(ISNA(VLOOKUP($A20,ES_NA3_0!$A$10:$AQ$100,MATCH(FIXED(L$6,0,TRUE),ES_NA3_0!$A$10:$AQ$10,0),FALSE)),":",VLOOKUP($A20,ES_NA3_0!$A$10:$AQ$100,MATCH(FIXED(L$6,0,TRUE),ES_NA3_0!$A$10:$AQ$10,0),FALSE))</f>
        <v>2.5</v>
      </c>
      <c r="M20" s="232">
        <f>IF(ISNA(VLOOKUP($A20,ES_NA3_0!$A$10:$AQ$100,MATCH(FIXED(M$6,0,TRUE),ES_NA3_0!$A$10:$AQ$10,0),FALSE)),":",VLOOKUP($A20,ES_NA3_0!$A$10:$AQ$100,MATCH(FIXED(M$6,0,TRUE),ES_NA3_0!$A$10:$AQ$10,0),FALSE))</f>
        <v>1.8</v>
      </c>
      <c r="N20" s="232">
        <f>IF(ISNA(VLOOKUP($A20,ES_NA3_0!$A$10:$AQ$100,MATCH(FIXED(N$6,0,TRUE),ES_NA3_0!$A$10:$AQ$10,0),FALSE)),":",VLOOKUP($A20,ES_NA3_0!$A$10:$AQ$100,MATCH(FIXED(N$6,0,TRUE),ES_NA3_0!$A$10:$AQ$10,0),FALSE))</f>
        <v>2.5</v>
      </c>
      <c r="O20" s="232">
        <f>IF(ISNA(VLOOKUP($A20,ES_NA3_0!$A$10:$AQ$100,MATCH(FIXED(O$6,0,TRUE),ES_NA3_0!$A$10:$AQ$10,0),FALSE)),":",VLOOKUP($A20,ES_NA3_0!$A$10:$AQ$100,MATCH(FIXED(O$6,0,TRUE),ES_NA3_0!$A$10:$AQ$10,0),FALSE))</f>
        <v>2.2999999999999998</v>
      </c>
      <c r="P20" s="232">
        <f>IF(ISNA(VLOOKUP($A20,ES_NA3_0!$A$10:$AQ$100,MATCH(FIXED(P$6,0,TRUE),ES_NA3_0!$A$10:$AQ$10,0),FALSE)),":",VLOOKUP($A20,ES_NA3_0!$A$10:$AQ$100,MATCH(FIXED(P$6,0,TRUE),ES_NA3_0!$A$10:$AQ$10,0),FALSE))</f>
        <v>-0.1</v>
      </c>
      <c r="Q20" s="232">
        <f>IF(ISNA(VLOOKUP($A20,ES_NA3_0!$A$10:$AQ$100,MATCH(FIXED(Q$6,0,TRUE),ES_NA3_0!$A$10:$AQ$10,0),FALSE)),":",VLOOKUP($A20,ES_NA3_0!$A$10:$AQ$100,MATCH(FIXED(Q$6,0,TRUE),ES_NA3_0!$A$10:$AQ$10,0),FALSE))</f>
        <v>-3.1</v>
      </c>
      <c r="R20" s="232">
        <f>IF(ISNA(VLOOKUP($A20,ES_NA3_0!$A$10:$AQ$100,MATCH(FIXED(R$6,0,TRUE),ES_NA3_0!$A$10:$AQ$10,0),FALSE)),":",VLOOKUP($A20,ES_NA3_0!$A$10:$AQ$100,MATCH(FIXED(R$6,0,TRUE),ES_NA3_0!$A$10:$AQ$10,0),FALSE))</f>
        <v>1.7</v>
      </c>
      <c r="S20" s="232">
        <f>IF(ISNA(VLOOKUP($A20,ES_NA3_0!$A$10:$AQ$100,MATCH(FIXED(S$6,0,TRUE),ES_NA3_0!$A$10:$AQ$10,0),FALSE)),":",VLOOKUP($A20,ES_NA3_0!$A$10:$AQ$100,MATCH(FIXED(S$6,0,TRUE),ES_NA3_0!$A$10:$AQ$10,0),FALSE))</f>
        <v>2</v>
      </c>
      <c r="T20" s="232">
        <f>IF(ISNA(VLOOKUP($A20,ES_NA3_0!$A$10:$AQ$100,MATCH(FIXED(T$6,0,TRUE),ES_NA3_0!$A$10:$AQ$10,0),FALSE)),":",VLOOKUP($A20,ES_NA3_0!$A$10:$AQ$100,MATCH(FIXED(T$6,0,TRUE),ES_NA3_0!$A$10:$AQ$10,0),FALSE))</f>
        <v>0</v>
      </c>
      <c r="U20" s="232">
        <f>IF(ISNA(VLOOKUP($A20,ES_NA3_0!$A$10:$AQ$100,MATCH(FIXED(U$6,0,TRUE),ES_NA3_0!$A$10:$AQ$10,0),FALSE)),":",VLOOKUP($A20,ES_NA3_0!$A$10:$AQ$100,MATCH(FIXED(U$6,0,TRUE),ES_NA3_0!$A$10:$AQ$10,0),FALSE))</f>
        <v>0.2</v>
      </c>
      <c r="V20" s="232" t="str">
        <f>IF(ISNA(VLOOKUP($A20,ES_NA3_0!$A$10:$AQ$100,MATCH(FIXED(V$6,0,TRUE),ES_NA3_0!$A$10:$AQ$10,0),FALSE)),":",VLOOKUP($A20,ES_NA3_0!$A$10:$AQ$100,MATCH(FIXED(V$6,0,TRUE),ES_NA3_0!$A$10:$AQ$10,0),FALSE))</f>
        <v>:</v>
      </c>
      <c r="W20" s="232" t="str">
        <f>IF(ISNA(VLOOKUP($A20,ES_NA3_0!$A$10:$AQ$100,MATCH(FIXED(W$6,0,TRUE),ES_NA3_0!$A$10:$AQ$10,0),FALSE)),":",VLOOKUP($A20,ES_NA3_0!$A$10:$AQ$100,MATCH(FIXED(W$6,0,TRUE),ES_NA3_0!$A$10:$AQ$10,0),FALSE))</f>
        <v>:</v>
      </c>
    </row>
    <row r="21" spans="1:23">
      <c r="A21" s="230" t="str">
        <f>lookup!Z16</f>
        <v>Croatia</v>
      </c>
      <c r="B21" s="232" t="str">
        <f>VLOOKUP(A21,lookup!$Z$2:$AA$77,2,FALSE)</f>
        <v>Κροατία</v>
      </c>
      <c r="C21" s="232" t="str">
        <f>IF(ISNA(VLOOKUP($A21,ES_NA3_0!$A$10:$AQ$100,MATCH(FIXED(C$6,0,TRUE),ES_NA3_0!$A$10:$AQ$10,0),FALSE)),":",VLOOKUP($A21,ES_NA3_0!$A$10:$AQ$100,MATCH(FIXED(C$6,0,TRUE),ES_NA3_0!$A$10:$AQ$10,0),FALSE))</f>
        <v>:</v>
      </c>
      <c r="D21" s="232">
        <f>IF(ISNA(VLOOKUP($A21,ES_NA3_0!$A$10:$AQ$100,MATCH(FIXED(D$6,0,TRUE),ES_NA3_0!$A$10:$AQ$10,0),FALSE)),":",VLOOKUP($A21,ES_NA3_0!$A$10:$AQ$100,MATCH(FIXED(D$6,0,TRUE),ES_NA3_0!$A$10:$AQ$10,0),FALSE))</f>
        <v>5.9</v>
      </c>
      <c r="E21" s="232">
        <f>IF(ISNA(VLOOKUP($A21,ES_NA3_0!$A$10:$AQ$100,MATCH(FIXED(E$6,0,TRUE),ES_NA3_0!$A$10:$AQ$10,0),FALSE)),":",VLOOKUP($A21,ES_NA3_0!$A$10:$AQ$100,MATCH(FIXED(E$6,0,TRUE),ES_NA3_0!$A$10:$AQ$10,0),FALSE))</f>
        <v>6.5</v>
      </c>
      <c r="F21" s="232">
        <f>IF(ISNA(VLOOKUP($A21,ES_NA3_0!$A$10:$AQ$100,MATCH(FIXED(F$6,0,TRUE),ES_NA3_0!$A$10:$AQ$10,0),FALSE)),":",VLOOKUP($A21,ES_NA3_0!$A$10:$AQ$100,MATCH(FIXED(F$6,0,TRUE),ES_NA3_0!$A$10:$AQ$10,0),FALSE))</f>
        <v>2</v>
      </c>
      <c r="G21" s="232">
        <f>IF(ISNA(VLOOKUP($A21,ES_NA3_0!$A$10:$AQ$100,MATCH(FIXED(G$6,0,TRUE),ES_NA3_0!$A$10:$AQ$10,0),FALSE)),":",VLOOKUP($A21,ES_NA3_0!$A$10:$AQ$100,MATCH(FIXED(G$6,0,TRUE),ES_NA3_0!$A$10:$AQ$10,0),FALSE))</f>
        <v>-1</v>
      </c>
      <c r="H21" s="232">
        <f>IF(ISNA(VLOOKUP($A21,ES_NA3_0!$A$10:$AQ$100,MATCH(FIXED(H$6,0,TRUE),ES_NA3_0!$A$10:$AQ$10,0),FALSE)),":",VLOOKUP($A21,ES_NA3_0!$A$10:$AQ$100,MATCH(FIXED(H$6,0,TRUE),ES_NA3_0!$A$10:$AQ$10,0),FALSE))</f>
        <v>3.8</v>
      </c>
      <c r="I21" s="232">
        <f>IF(ISNA(VLOOKUP($A21,ES_NA3_0!$A$10:$AQ$100,MATCH(FIXED(I$6,0,TRUE),ES_NA3_0!$A$10:$AQ$10,0),FALSE)),":",VLOOKUP($A21,ES_NA3_0!$A$10:$AQ$100,MATCH(FIXED(I$6,0,TRUE),ES_NA3_0!$A$10:$AQ$10,0),FALSE))</f>
        <v>3.7</v>
      </c>
      <c r="J21" s="232">
        <f>IF(ISNA(VLOOKUP($A21,ES_NA3_0!$A$10:$AQ$100,MATCH(FIXED(J$6,0,TRUE),ES_NA3_0!$A$10:$AQ$10,0),FALSE)),":",VLOOKUP($A21,ES_NA3_0!$A$10:$AQ$100,MATCH(FIXED(J$6,0,TRUE),ES_NA3_0!$A$10:$AQ$10,0),FALSE))</f>
        <v>4.9000000000000004</v>
      </c>
      <c r="K21" s="232">
        <f>IF(ISNA(VLOOKUP($A21,ES_NA3_0!$A$10:$AQ$100,MATCH(FIXED(K$6,0,TRUE),ES_NA3_0!$A$10:$AQ$10,0),FALSE)),":",VLOOKUP($A21,ES_NA3_0!$A$10:$AQ$100,MATCH(FIXED(K$6,0,TRUE),ES_NA3_0!$A$10:$AQ$10,0),FALSE))</f>
        <v>5.4</v>
      </c>
      <c r="L21" s="232">
        <f>IF(ISNA(VLOOKUP($A21,ES_NA3_0!$A$10:$AQ$100,MATCH(FIXED(L$6,0,TRUE),ES_NA3_0!$A$10:$AQ$10,0),FALSE)),":",VLOOKUP($A21,ES_NA3_0!$A$10:$AQ$100,MATCH(FIXED(L$6,0,TRUE),ES_NA3_0!$A$10:$AQ$10,0),FALSE))</f>
        <v>4.0999999999999996</v>
      </c>
      <c r="M21" s="232">
        <f>IF(ISNA(VLOOKUP($A21,ES_NA3_0!$A$10:$AQ$100,MATCH(FIXED(M$6,0,TRUE),ES_NA3_0!$A$10:$AQ$10,0),FALSE)),":",VLOOKUP($A21,ES_NA3_0!$A$10:$AQ$100,MATCH(FIXED(M$6,0,TRUE),ES_NA3_0!$A$10:$AQ$10,0),FALSE))</f>
        <v>4.3</v>
      </c>
      <c r="N21" s="232">
        <f>IF(ISNA(VLOOKUP($A21,ES_NA3_0!$A$10:$AQ$100,MATCH(FIXED(N$6,0,TRUE),ES_NA3_0!$A$10:$AQ$10,0),FALSE)),":",VLOOKUP($A21,ES_NA3_0!$A$10:$AQ$100,MATCH(FIXED(N$6,0,TRUE),ES_NA3_0!$A$10:$AQ$10,0),FALSE))</f>
        <v>4.9000000000000004</v>
      </c>
      <c r="O21" s="232">
        <f>IF(ISNA(VLOOKUP($A21,ES_NA3_0!$A$10:$AQ$100,MATCH(FIXED(O$6,0,TRUE),ES_NA3_0!$A$10:$AQ$10,0),FALSE)),":",VLOOKUP($A21,ES_NA3_0!$A$10:$AQ$100,MATCH(FIXED(O$6,0,TRUE),ES_NA3_0!$A$10:$AQ$10,0),FALSE))</f>
        <v>5.0999999999999996</v>
      </c>
      <c r="P21" s="232">
        <f>IF(ISNA(VLOOKUP($A21,ES_NA3_0!$A$10:$AQ$100,MATCH(FIXED(P$6,0,TRUE),ES_NA3_0!$A$10:$AQ$10,0),FALSE)),":",VLOOKUP($A21,ES_NA3_0!$A$10:$AQ$100,MATCH(FIXED(P$6,0,TRUE),ES_NA3_0!$A$10:$AQ$10,0),FALSE))</f>
        <v>2.1</v>
      </c>
      <c r="Q21" s="232">
        <f>IF(ISNA(VLOOKUP($A21,ES_NA3_0!$A$10:$AQ$100,MATCH(FIXED(Q$6,0,TRUE),ES_NA3_0!$A$10:$AQ$10,0),FALSE)),":",VLOOKUP($A21,ES_NA3_0!$A$10:$AQ$100,MATCH(FIXED(Q$6,0,TRUE),ES_NA3_0!$A$10:$AQ$10,0),FALSE))</f>
        <v>-6.9</v>
      </c>
      <c r="R21" s="232">
        <f>IF(ISNA(VLOOKUP($A21,ES_NA3_0!$A$10:$AQ$100,MATCH(FIXED(R$6,0,TRUE),ES_NA3_0!$A$10:$AQ$10,0),FALSE)),":",VLOOKUP($A21,ES_NA3_0!$A$10:$AQ$100,MATCH(FIXED(R$6,0,TRUE),ES_NA3_0!$A$10:$AQ$10,0),FALSE))</f>
        <v>-2.2999999999999998</v>
      </c>
      <c r="S21" s="232">
        <f>IF(ISNA(VLOOKUP($A21,ES_NA3_0!$A$10:$AQ$100,MATCH(FIXED(S$6,0,TRUE),ES_NA3_0!$A$10:$AQ$10,0),FALSE)),":",VLOOKUP($A21,ES_NA3_0!$A$10:$AQ$100,MATCH(FIXED(S$6,0,TRUE),ES_NA3_0!$A$10:$AQ$10,0),FALSE))</f>
        <v>-0.2</v>
      </c>
      <c r="T21" s="232">
        <f>IF(ISNA(VLOOKUP($A21,ES_NA3_0!$A$10:$AQ$100,MATCH(FIXED(T$6,0,TRUE),ES_NA3_0!$A$10:$AQ$10,0),FALSE)),":",VLOOKUP($A21,ES_NA3_0!$A$10:$AQ$100,MATCH(FIXED(T$6,0,TRUE),ES_NA3_0!$A$10:$AQ$10,0),FALSE))</f>
        <v>-2.2000000000000002</v>
      </c>
      <c r="U21" s="232">
        <f>IF(ISNA(VLOOKUP($A21,ES_NA3_0!$A$10:$AQ$100,MATCH(FIXED(U$6,0,TRUE),ES_NA3_0!$A$10:$AQ$10,0),FALSE)),":",VLOOKUP($A21,ES_NA3_0!$A$10:$AQ$100,MATCH(FIXED(U$6,0,TRUE),ES_NA3_0!$A$10:$AQ$10,0),FALSE))</f>
        <v>-0.9</v>
      </c>
      <c r="V21" s="232" t="str">
        <f>IF(ISNA(VLOOKUP($A21,ES_NA3_0!$A$10:$AQ$100,MATCH(FIXED(V$6,0,TRUE),ES_NA3_0!$A$10:$AQ$10,0),FALSE)),":",VLOOKUP($A21,ES_NA3_0!$A$10:$AQ$100,MATCH(FIXED(V$6,0,TRUE),ES_NA3_0!$A$10:$AQ$10,0),FALSE))</f>
        <v>:</v>
      </c>
      <c r="W21" s="232" t="str">
        <f>IF(ISNA(VLOOKUP($A21,ES_NA3_0!$A$10:$AQ$100,MATCH(FIXED(W$6,0,TRUE),ES_NA3_0!$A$10:$AQ$10,0),FALSE)),":",VLOOKUP($A21,ES_NA3_0!$A$10:$AQ$100,MATCH(FIXED(W$6,0,TRUE),ES_NA3_0!$A$10:$AQ$10,0),FALSE))</f>
        <v>:</v>
      </c>
    </row>
    <row r="22" spans="1:23">
      <c r="A22" s="230" t="str">
        <f>lookup!Z17</f>
        <v>Italy</v>
      </c>
      <c r="B22" s="232" t="str">
        <f>VLOOKUP(A22,lookup!$Z$2:$AA$77,2,FALSE)</f>
        <v>Ιταλία</v>
      </c>
      <c r="C22" s="232">
        <f>IF(ISNA(VLOOKUP($A22,ES_NA3_0!$A$10:$AQ$100,MATCH(FIXED(C$6,0,TRUE),ES_NA3_0!$A$10:$AQ$10,0),FALSE)),":",VLOOKUP($A22,ES_NA3_0!$A$10:$AQ$100,MATCH(FIXED(C$6,0,TRUE),ES_NA3_0!$A$10:$AQ$10,0),FALSE))</f>
        <v>2.9</v>
      </c>
      <c r="D22" s="232">
        <f>IF(ISNA(VLOOKUP($A22,ES_NA3_0!$A$10:$AQ$100,MATCH(FIXED(D$6,0,TRUE),ES_NA3_0!$A$10:$AQ$10,0),FALSE)),":",VLOOKUP($A22,ES_NA3_0!$A$10:$AQ$100,MATCH(FIXED(D$6,0,TRUE),ES_NA3_0!$A$10:$AQ$10,0),FALSE))</f>
        <v>1.1000000000000001</v>
      </c>
      <c r="E22" s="232">
        <f>IF(ISNA(VLOOKUP($A22,ES_NA3_0!$A$10:$AQ$100,MATCH(FIXED(E$6,0,TRUE),ES_NA3_0!$A$10:$AQ$10,0),FALSE)),":",VLOOKUP($A22,ES_NA3_0!$A$10:$AQ$100,MATCH(FIXED(E$6,0,TRUE),ES_NA3_0!$A$10:$AQ$10,0),FALSE))</f>
        <v>1.9</v>
      </c>
      <c r="F22" s="232">
        <f>IF(ISNA(VLOOKUP($A22,ES_NA3_0!$A$10:$AQ$100,MATCH(FIXED(F$6,0,TRUE),ES_NA3_0!$A$10:$AQ$10,0),FALSE)),":",VLOOKUP($A22,ES_NA3_0!$A$10:$AQ$100,MATCH(FIXED(F$6,0,TRUE),ES_NA3_0!$A$10:$AQ$10,0),FALSE))</f>
        <v>1.4</v>
      </c>
      <c r="G22" s="232">
        <f>IF(ISNA(VLOOKUP($A22,ES_NA3_0!$A$10:$AQ$100,MATCH(FIXED(G$6,0,TRUE),ES_NA3_0!$A$10:$AQ$10,0),FALSE)),":",VLOOKUP($A22,ES_NA3_0!$A$10:$AQ$100,MATCH(FIXED(G$6,0,TRUE),ES_NA3_0!$A$10:$AQ$10,0),FALSE))</f>
        <v>1.5</v>
      </c>
      <c r="H22" s="232">
        <f>IF(ISNA(VLOOKUP($A22,ES_NA3_0!$A$10:$AQ$100,MATCH(FIXED(H$6,0,TRUE),ES_NA3_0!$A$10:$AQ$10,0),FALSE)),":",VLOOKUP($A22,ES_NA3_0!$A$10:$AQ$100,MATCH(FIXED(H$6,0,TRUE),ES_NA3_0!$A$10:$AQ$10,0),FALSE))</f>
        <v>3.7</v>
      </c>
      <c r="I22" s="232">
        <f>IF(ISNA(VLOOKUP($A22,ES_NA3_0!$A$10:$AQ$100,MATCH(FIXED(I$6,0,TRUE),ES_NA3_0!$A$10:$AQ$10,0),FALSE)),":",VLOOKUP($A22,ES_NA3_0!$A$10:$AQ$100,MATCH(FIXED(I$6,0,TRUE),ES_NA3_0!$A$10:$AQ$10,0),FALSE))</f>
        <v>1.9</v>
      </c>
      <c r="J22" s="232">
        <f>IF(ISNA(VLOOKUP($A22,ES_NA3_0!$A$10:$AQ$100,MATCH(FIXED(J$6,0,TRUE),ES_NA3_0!$A$10:$AQ$10,0),FALSE)),":",VLOOKUP($A22,ES_NA3_0!$A$10:$AQ$100,MATCH(FIXED(J$6,0,TRUE),ES_NA3_0!$A$10:$AQ$10,0),FALSE))</f>
        <v>0.5</v>
      </c>
      <c r="K22" s="232">
        <f>IF(ISNA(VLOOKUP($A22,ES_NA3_0!$A$10:$AQ$100,MATCH(FIXED(K$6,0,TRUE),ES_NA3_0!$A$10:$AQ$10,0),FALSE)),":",VLOOKUP($A22,ES_NA3_0!$A$10:$AQ$100,MATCH(FIXED(K$6,0,TRUE),ES_NA3_0!$A$10:$AQ$10,0),FALSE))</f>
        <v>0</v>
      </c>
      <c r="L22" s="232">
        <f>IF(ISNA(VLOOKUP($A22,ES_NA3_0!$A$10:$AQ$100,MATCH(FIXED(L$6,0,TRUE),ES_NA3_0!$A$10:$AQ$10,0),FALSE)),":",VLOOKUP($A22,ES_NA3_0!$A$10:$AQ$100,MATCH(FIXED(L$6,0,TRUE),ES_NA3_0!$A$10:$AQ$10,0),FALSE))</f>
        <v>1.7</v>
      </c>
      <c r="M22" s="232">
        <f>IF(ISNA(VLOOKUP($A22,ES_NA3_0!$A$10:$AQ$100,MATCH(FIXED(M$6,0,TRUE),ES_NA3_0!$A$10:$AQ$10,0),FALSE)),":",VLOOKUP($A22,ES_NA3_0!$A$10:$AQ$100,MATCH(FIXED(M$6,0,TRUE),ES_NA3_0!$A$10:$AQ$10,0),FALSE))</f>
        <v>0.9</v>
      </c>
      <c r="N22" s="232">
        <f>IF(ISNA(VLOOKUP($A22,ES_NA3_0!$A$10:$AQ$100,MATCH(FIXED(N$6,0,TRUE),ES_NA3_0!$A$10:$AQ$10,0),FALSE)),":",VLOOKUP($A22,ES_NA3_0!$A$10:$AQ$100,MATCH(FIXED(N$6,0,TRUE),ES_NA3_0!$A$10:$AQ$10,0),FALSE))</f>
        <v>2.2000000000000002</v>
      </c>
      <c r="O22" s="232">
        <f>IF(ISNA(VLOOKUP($A22,ES_NA3_0!$A$10:$AQ$100,MATCH(FIXED(O$6,0,TRUE),ES_NA3_0!$A$10:$AQ$10,0),FALSE)),":",VLOOKUP($A22,ES_NA3_0!$A$10:$AQ$100,MATCH(FIXED(O$6,0,TRUE),ES_NA3_0!$A$10:$AQ$10,0),FALSE))</f>
        <v>1.7</v>
      </c>
      <c r="P22" s="232">
        <f>IF(ISNA(VLOOKUP($A22,ES_NA3_0!$A$10:$AQ$100,MATCH(FIXED(P$6,0,TRUE),ES_NA3_0!$A$10:$AQ$10,0),FALSE)),":",VLOOKUP($A22,ES_NA3_0!$A$10:$AQ$100,MATCH(FIXED(P$6,0,TRUE),ES_NA3_0!$A$10:$AQ$10,0),FALSE))</f>
        <v>-1.2</v>
      </c>
      <c r="Q22" s="232">
        <f>IF(ISNA(VLOOKUP($A22,ES_NA3_0!$A$10:$AQ$100,MATCH(FIXED(Q$6,0,TRUE),ES_NA3_0!$A$10:$AQ$10,0),FALSE)),":",VLOOKUP($A22,ES_NA3_0!$A$10:$AQ$100,MATCH(FIXED(Q$6,0,TRUE),ES_NA3_0!$A$10:$AQ$10,0),FALSE))</f>
        <v>-5.5</v>
      </c>
      <c r="R22" s="232">
        <f>IF(ISNA(VLOOKUP($A22,ES_NA3_0!$A$10:$AQ$100,MATCH(FIXED(R$6,0,TRUE),ES_NA3_0!$A$10:$AQ$10,0),FALSE)),":",VLOOKUP($A22,ES_NA3_0!$A$10:$AQ$100,MATCH(FIXED(R$6,0,TRUE),ES_NA3_0!$A$10:$AQ$10,0),FALSE))</f>
        <v>1.7</v>
      </c>
      <c r="S22" s="232">
        <f>IF(ISNA(VLOOKUP($A22,ES_NA3_0!$A$10:$AQ$100,MATCH(FIXED(S$6,0,TRUE),ES_NA3_0!$A$10:$AQ$10,0),FALSE)),":",VLOOKUP($A22,ES_NA3_0!$A$10:$AQ$100,MATCH(FIXED(S$6,0,TRUE),ES_NA3_0!$A$10:$AQ$10,0),FALSE))</f>
        <v>0.4</v>
      </c>
      <c r="T22" s="232">
        <f>IF(ISNA(VLOOKUP($A22,ES_NA3_0!$A$10:$AQ$100,MATCH(FIXED(T$6,0,TRUE),ES_NA3_0!$A$10:$AQ$10,0),FALSE)),":",VLOOKUP($A22,ES_NA3_0!$A$10:$AQ$100,MATCH(FIXED(T$6,0,TRUE),ES_NA3_0!$A$10:$AQ$10,0),FALSE))</f>
        <v>-2.4</v>
      </c>
      <c r="U22" s="232">
        <f>IF(ISNA(VLOOKUP($A22,ES_NA3_0!$A$10:$AQ$100,MATCH(FIXED(U$6,0,TRUE),ES_NA3_0!$A$10:$AQ$10,0),FALSE)),":",VLOOKUP($A22,ES_NA3_0!$A$10:$AQ$100,MATCH(FIXED(U$6,0,TRUE),ES_NA3_0!$A$10:$AQ$10,0),FALSE))</f>
        <v>-1.9</v>
      </c>
      <c r="V22" s="232" t="str">
        <f>IF(ISNA(VLOOKUP($A22,ES_NA3_0!$A$10:$AQ$100,MATCH(FIXED(V$6,0,TRUE),ES_NA3_0!$A$10:$AQ$10,0),FALSE)),":",VLOOKUP($A22,ES_NA3_0!$A$10:$AQ$100,MATCH(FIXED(V$6,0,TRUE),ES_NA3_0!$A$10:$AQ$10,0),FALSE))</f>
        <v>:</v>
      </c>
      <c r="W22" s="232" t="str">
        <f>IF(ISNA(VLOOKUP($A22,ES_NA3_0!$A$10:$AQ$100,MATCH(FIXED(W$6,0,TRUE),ES_NA3_0!$A$10:$AQ$10,0),FALSE)),":",VLOOKUP($A22,ES_NA3_0!$A$10:$AQ$100,MATCH(FIXED(W$6,0,TRUE),ES_NA3_0!$A$10:$AQ$10,0),FALSE))</f>
        <v>:</v>
      </c>
    </row>
    <row r="23" spans="1:23">
      <c r="A23" s="230" t="str">
        <f>lookup!Z18</f>
        <v>Cyprus</v>
      </c>
      <c r="B23" s="232" t="str">
        <f>VLOOKUP(A23,lookup!$Z$2:$AA$77,2,FALSE)</f>
        <v>Κύπρος</v>
      </c>
      <c r="C23" s="232" t="str">
        <f>IF(ISNA(VLOOKUP($A23,ES_NA3_0!$A$10:$AQ$100,MATCH(FIXED(C$6,0,TRUE),ES_NA3_0!$A$10:$AQ$10,0),FALSE)),":",VLOOKUP($A23,ES_NA3_0!$A$10:$AQ$100,MATCH(FIXED(C$6,0,TRUE),ES_NA3_0!$A$10:$AQ$10,0),FALSE))</f>
        <v>:</v>
      </c>
      <c r="D23" s="232">
        <f>IF(ISNA(VLOOKUP($A23,ES_NA3_0!$A$10:$AQ$100,MATCH(FIXED(D$6,0,TRUE),ES_NA3_0!$A$10:$AQ$10,0),FALSE)),":",VLOOKUP($A23,ES_NA3_0!$A$10:$AQ$100,MATCH(FIXED(D$6,0,TRUE),ES_NA3_0!$A$10:$AQ$10,0),FALSE))</f>
        <v>1.8</v>
      </c>
      <c r="E23" s="232">
        <f>IF(ISNA(VLOOKUP($A23,ES_NA3_0!$A$10:$AQ$100,MATCH(FIXED(E$6,0,TRUE),ES_NA3_0!$A$10:$AQ$10,0),FALSE)),":",VLOOKUP($A23,ES_NA3_0!$A$10:$AQ$100,MATCH(FIXED(E$6,0,TRUE),ES_NA3_0!$A$10:$AQ$10,0),FALSE))</f>
        <v>2.2999999999999998</v>
      </c>
      <c r="F23" s="232">
        <f>IF(ISNA(VLOOKUP($A23,ES_NA3_0!$A$10:$AQ$100,MATCH(FIXED(F$6,0,TRUE),ES_NA3_0!$A$10:$AQ$10,0),FALSE)),":",VLOOKUP($A23,ES_NA3_0!$A$10:$AQ$100,MATCH(FIXED(F$6,0,TRUE),ES_NA3_0!$A$10:$AQ$10,0),FALSE))</f>
        <v>5</v>
      </c>
      <c r="G23" s="232">
        <f>IF(ISNA(VLOOKUP($A23,ES_NA3_0!$A$10:$AQ$100,MATCH(FIXED(G$6,0,TRUE),ES_NA3_0!$A$10:$AQ$10,0),FALSE)),":",VLOOKUP($A23,ES_NA3_0!$A$10:$AQ$100,MATCH(FIXED(G$6,0,TRUE),ES_NA3_0!$A$10:$AQ$10,0),FALSE))</f>
        <v>4.8</v>
      </c>
      <c r="H23" s="232">
        <f>IF(ISNA(VLOOKUP($A23,ES_NA3_0!$A$10:$AQ$100,MATCH(FIXED(H$6,0,TRUE),ES_NA3_0!$A$10:$AQ$10,0),FALSE)),":",VLOOKUP($A23,ES_NA3_0!$A$10:$AQ$100,MATCH(FIXED(H$6,0,TRUE),ES_NA3_0!$A$10:$AQ$10,0),FALSE))</f>
        <v>5</v>
      </c>
      <c r="I23" s="232">
        <f>IF(ISNA(VLOOKUP($A23,ES_NA3_0!$A$10:$AQ$100,MATCH(FIXED(I$6,0,TRUE),ES_NA3_0!$A$10:$AQ$10,0),FALSE)),":",VLOOKUP($A23,ES_NA3_0!$A$10:$AQ$100,MATCH(FIXED(I$6,0,TRUE),ES_NA3_0!$A$10:$AQ$10,0),FALSE))</f>
        <v>4</v>
      </c>
      <c r="J23" s="232">
        <f>IF(ISNA(VLOOKUP($A23,ES_NA3_0!$A$10:$AQ$100,MATCH(FIXED(J$6,0,TRUE),ES_NA3_0!$A$10:$AQ$10,0),FALSE)),":",VLOOKUP($A23,ES_NA3_0!$A$10:$AQ$100,MATCH(FIXED(J$6,0,TRUE),ES_NA3_0!$A$10:$AQ$10,0),FALSE))</f>
        <v>2.1</v>
      </c>
      <c r="K23" s="232">
        <f>IF(ISNA(VLOOKUP($A23,ES_NA3_0!$A$10:$AQ$100,MATCH(FIXED(K$6,0,TRUE),ES_NA3_0!$A$10:$AQ$10,0),FALSE)),":",VLOOKUP($A23,ES_NA3_0!$A$10:$AQ$100,MATCH(FIXED(K$6,0,TRUE),ES_NA3_0!$A$10:$AQ$10,0),FALSE))</f>
        <v>1.9</v>
      </c>
      <c r="L23" s="232">
        <f>IF(ISNA(VLOOKUP($A23,ES_NA3_0!$A$10:$AQ$100,MATCH(FIXED(L$6,0,TRUE),ES_NA3_0!$A$10:$AQ$10,0),FALSE)),":",VLOOKUP($A23,ES_NA3_0!$A$10:$AQ$100,MATCH(FIXED(L$6,0,TRUE),ES_NA3_0!$A$10:$AQ$10,0),FALSE))</f>
        <v>4.2</v>
      </c>
      <c r="M23" s="232">
        <f>IF(ISNA(VLOOKUP($A23,ES_NA3_0!$A$10:$AQ$100,MATCH(FIXED(M$6,0,TRUE),ES_NA3_0!$A$10:$AQ$10,0),FALSE)),":",VLOOKUP($A23,ES_NA3_0!$A$10:$AQ$100,MATCH(FIXED(M$6,0,TRUE),ES_NA3_0!$A$10:$AQ$10,0),FALSE))</f>
        <v>3.9</v>
      </c>
      <c r="N23" s="232">
        <f>IF(ISNA(VLOOKUP($A23,ES_NA3_0!$A$10:$AQ$100,MATCH(FIXED(N$6,0,TRUE),ES_NA3_0!$A$10:$AQ$10,0),FALSE)),":",VLOOKUP($A23,ES_NA3_0!$A$10:$AQ$100,MATCH(FIXED(N$6,0,TRUE),ES_NA3_0!$A$10:$AQ$10,0),FALSE))</f>
        <v>4.0999999999999996</v>
      </c>
      <c r="O23" s="232">
        <f>IF(ISNA(VLOOKUP($A23,ES_NA3_0!$A$10:$AQ$100,MATCH(FIXED(O$6,0,TRUE),ES_NA3_0!$A$10:$AQ$10,0),FALSE)),":",VLOOKUP($A23,ES_NA3_0!$A$10:$AQ$100,MATCH(FIXED(O$6,0,TRUE),ES_NA3_0!$A$10:$AQ$10,0),FALSE))</f>
        <v>5.0999999999999996</v>
      </c>
      <c r="P23" s="232">
        <f>IF(ISNA(VLOOKUP($A23,ES_NA3_0!$A$10:$AQ$100,MATCH(FIXED(P$6,0,TRUE),ES_NA3_0!$A$10:$AQ$10,0),FALSE)),":",VLOOKUP($A23,ES_NA3_0!$A$10:$AQ$100,MATCH(FIXED(P$6,0,TRUE),ES_NA3_0!$A$10:$AQ$10,0),FALSE))</f>
        <v>3.6</v>
      </c>
      <c r="Q23" s="232">
        <f>IF(ISNA(VLOOKUP($A23,ES_NA3_0!$A$10:$AQ$100,MATCH(FIXED(Q$6,0,TRUE),ES_NA3_0!$A$10:$AQ$10,0),FALSE)),":",VLOOKUP($A23,ES_NA3_0!$A$10:$AQ$100,MATCH(FIXED(Q$6,0,TRUE),ES_NA3_0!$A$10:$AQ$10,0),FALSE))</f>
        <v>-1.9</v>
      </c>
      <c r="R23" s="232">
        <f>IF(ISNA(VLOOKUP($A23,ES_NA3_0!$A$10:$AQ$100,MATCH(FIXED(R$6,0,TRUE),ES_NA3_0!$A$10:$AQ$10,0),FALSE)),":",VLOOKUP($A23,ES_NA3_0!$A$10:$AQ$100,MATCH(FIXED(R$6,0,TRUE),ES_NA3_0!$A$10:$AQ$10,0),FALSE))</f>
        <v>1.3</v>
      </c>
      <c r="S23" s="232">
        <f>IF(ISNA(VLOOKUP($A23,ES_NA3_0!$A$10:$AQ$100,MATCH(FIXED(S$6,0,TRUE),ES_NA3_0!$A$10:$AQ$10,0),FALSE)),":",VLOOKUP($A23,ES_NA3_0!$A$10:$AQ$100,MATCH(FIXED(S$6,0,TRUE),ES_NA3_0!$A$10:$AQ$10,0),FALSE))</f>
        <v>0.4</v>
      </c>
      <c r="T23" s="232">
        <f>IF(ISNA(VLOOKUP($A23,ES_NA3_0!$A$10:$AQ$100,MATCH(FIXED(T$6,0,TRUE),ES_NA3_0!$A$10:$AQ$10,0),FALSE)),":",VLOOKUP($A23,ES_NA3_0!$A$10:$AQ$100,MATCH(FIXED(T$6,0,TRUE),ES_NA3_0!$A$10:$AQ$10,0),FALSE))</f>
        <v>-2.4</v>
      </c>
      <c r="U23" s="232">
        <f>IF(ISNA(VLOOKUP($A23,ES_NA3_0!$A$10:$AQ$100,MATCH(FIXED(U$6,0,TRUE),ES_NA3_0!$A$10:$AQ$10,0),FALSE)),":",VLOOKUP($A23,ES_NA3_0!$A$10:$AQ$100,MATCH(FIXED(U$6,0,TRUE),ES_NA3_0!$A$10:$AQ$10,0),FALSE))</f>
        <v>-5.4</v>
      </c>
      <c r="V23" s="232" t="str">
        <f>IF(ISNA(VLOOKUP($A23,ES_NA3_0!$A$10:$AQ$100,MATCH(FIXED(V$6,0,TRUE),ES_NA3_0!$A$10:$AQ$10,0),FALSE)),":",VLOOKUP($A23,ES_NA3_0!$A$10:$AQ$100,MATCH(FIXED(V$6,0,TRUE),ES_NA3_0!$A$10:$AQ$10,0),FALSE))</f>
        <v>:</v>
      </c>
      <c r="W23" s="232" t="str">
        <f>IF(ISNA(VLOOKUP($A23,ES_NA3_0!$A$10:$AQ$100,MATCH(FIXED(W$6,0,TRUE),ES_NA3_0!$A$10:$AQ$10,0),FALSE)),":",VLOOKUP($A23,ES_NA3_0!$A$10:$AQ$100,MATCH(FIXED(W$6,0,TRUE),ES_NA3_0!$A$10:$AQ$10,0),FALSE))</f>
        <v>:</v>
      </c>
    </row>
    <row r="24" spans="1:23">
      <c r="A24" s="230" t="str">
        <f>lookup!Z19</f>
        <v>Latvia</v>
      </c>
      <c r="B24" s="232" t="str">
        <f>VLOOKUP(A24,lookup!$Z$2:$AA$77,2,FALSE)</f>
        <v>Λετονία</v>
      </c>
      <c r="C24" s="232">
        <f>IF(ISNA(VLOOKUP($A24,ES_NA3_0!$A$10:$AQ$100,MATCH(FIXED(C$6,0,TRUE),ES_NA3_0!$A$10:$AQ$10,0),FALSE)),":",VLOOKUP($A24,ES_NA3_0!$A$10:$AQ$100,MATCH(FIXED(C$6,0,TRUE),ES_NA3_0!$A$10:$AQ$10,0),FALSE))</f>
        <v>-0.6</v>
      </c>
      <c r="D24" s="232">
        <f>IF(ISNA(VLOOKUP($A24,ES_NA3_0!$A$10:$AQ$100,MATCH(FIXED(D$6,0,TRUE),ES_NA3_0!$A$10:$AQ$10,0),FALSE)),":",VLOOKUP($A24,ES_NA3_0!$A$10:$AQ$100,MATCH(FIXED(D$6,0,TRUE),ES_NA3_0!$A$10:$AQ$10,0),FALSE))</f>
        <v>4</v>
      </c>
      <c r="E24" s="232">
        <f>IF(ISNA(VLOOKUP($A24,ES_NA3_0!$A$10:$AQ$100,MATCH(FIXED(E$6,0,TRUE),ES_NA3_0!$A$10:$AQ$10,0),FALSE)),":",VLOOKUP($A24,ES_NA3_0!$A$10:$AQ$100,MATCH(FIXED(E$6,0,TRUE),ES_NA3_0!$A$10:$AQ$10,0),FALSE))</f>
        <v>9.6</v>
      </c>
      <c r="F24" s="232">
        <f>IF(ISNA(VLOOKUP($A24,ES_NA3_0!$A$10:$AQ$100,MATCH(FIXED(F$6,0,TRUE),ES_NA3_0!$A$10:$AQ$10,0),FALSE)),":",VLOOKUP($A24,ES_NA3_0!$A$10:$AQ$100,MATCH(FIXED(F$6,0,TRUE),ES_NA3_0!$A$10:$AQ$10,0),FALSE))</f>
        <v>5.6</v>
      </c>
      <c r="G24" s="232">
        <f>IF(ISNA(VLOOKUP($A24,ES_NA3_0!$A$10:$AQ$100,MATCH(FIXED(G$6,0,TRUE),ES_NA3_0!$A$10:$AQ$10,0),FALSE)),":",VLOOKUP($A24,ES_NA3_0!$A$10:$AQ$100,MATCH(FIXED(G$6,0,TRUE),ES_NA3_0!$A$10:$AQ$10,0),FALSE))</f>
        <v>2.9</v>
      </c>
      <c r="H24" s="232">
        <f>IF(ISNA(VLOOKUP($A24,ES_NA3_0!$A$10:$AQ$100,MATCH(FIXED(H$6,0,TRUE),ES_NA3_0!$A$10:$AQ$10,0),FALSE)),":",VLOOKUP($A24,ES_NA3_0!$A$10:$AQ$100,MATCH(FIXED(H$6,0,TRUE),ES_NA3_0!$A$10:$AQ$10,0),FALSE))</f>
        <v>5.3</v>
      </c>
      <c r="I24" s="232">
        <f>IF(ISNA(VLOOKUP($A24,ES_NA3_0!$A$10:$AQ$100,MATCH(FIXED(I$6,0,TRUE),ES_NA3_0!$A$10:$AQ$10,0),FALSE)),":",VLOOKUP($A24,ES_NA3_0!$A$10:$AQ$100,MATCH(FIXED(I$6,0,TRUE),ES_NA3_0!$A$10:$AQ$10,0),FALSE))</f>
        <v>7.3</v>
      </c>
      <c r="J24" s="232">
        <f>IF(ISNA(VLOOKUP($A24,ES_NA3_0!$A$10:$AQ$100,MATCH(FIXED(J$6,0,TRUE),ES_NA3_0!$A$10:$AQ$10,0),FALSE)),":",VLOOKUP($A24,ES_NA3_0!$A$10:$AQ$100,MATCH(FIXED(J$6,0,TRUE),ES_NA3_0!$A$10:$AQ$10,0),FALSE))</f>
        <v>7.1</v>
      </c>
      <c r="K24" s="232">
        <f>IF(ISNA(VLOOKUP($A24,ES_NA3_0!$A$10:$AQ$100,MATCH(FIXED(K$6,0,TRUE),ES_NA3_0!$A$10:$AQ$10,0),FALSE)),":",VLOOKUP($A24,ES_NA3_0!$A$10:$AQ$100,MATCH(FIXED(K$6,0,TRUE),ES_NA3_0!$A$10:$AQ$10,0),FALSE))</f>
        <v>7.7</v>
      </c>
      <c r="L24" s="232">
        <f>IF(ISNA(VLOOKUP($A24,ES_NA3_0!$A$10:$AQ$100,MATCH(FIXED(L$6,0,TRUE),ES_NA3_0!$A$10:$AQ$10,0),FALSE)),":",VLOOKUP($A24,ES_NA3_0!$A$10:$AQ$100,MATCH(FIXED(L$6,0,TRUE),ES_NA3_0!$A$10:$AQ$10,0),FALSE))</f>
        <v>8.8000000000000007</v>
      </c>
      <c r="M24" s="232">
        <f>IF(ISNA(VLOOKUP($A24,ES_NA3_0!$A$10:$AQ$100,MATCH(FIXED(M$6,0,TRUE),ES_NA3_0!$A$10:$AQ$10,0),FALSE)),":",VLOOKUP($A24,ES_NA3_0!$A$10:$AQ$100,MATCH(FIXED(M$6,0,TRUE),ES_NA3_0!$A$10:$AQ$10,0),FALSE))</f>
        <v>10.1</v>
      </c>
      <c r="N24" s="232">
        <f>IF(ISNA(VLOOKUP($A24,ES_NA3_0!$A$10:$AQ$100,MATCH(FIXED(N$6,0,TRUE),ES_NA3_0!$A$10:$AQ$10,0),FALSE)),":",VLOOKUP($A24,ES_NA3_0!$A$10:$AQ$100,MATCH(FIXED(N$6,0,TRUE),ES_NA3_0!$A$10:$AQ$10,0),FALSE))</f>
        <v>11</v>
      </c>
      <c r="O24" s="232">
        <f>IF(ISNA(VLOOKUP($A24,ES_NA3_0!$A$10:$AQ$100,MATCH(FIXED(O$6,0,TRUE),ES_NA3_0!$A$10:$AQ$10,0),FALSE)),":",VLOOKUP($A24,ES_NA3_0!$A$10:$AQ$100,MATCH(FIXED(O$6,0,TRUE),ES_NA3_0!$A$10:$AQ$10,0),FALSE))</f>
        <v>10</v>
      </c>
      <c r="P24" s="232">
        <f>IF(ISNA(VLOOKUP($A24,ES_NA3_0!$A$10:$AQ$100,MATCH(FIXED(P$6,0,TRUE),ES_NA3_0!$A$10:$AQ$10,0),FALSE)),":",VLOOKUP($A24,ES_NA3_0!$A$10:$AQ$100,MATCH(FIXED(P$6,0,TRUE),ES_NA3_0!$A$10:$AQ$10,0),FALSE))</f>
        <v>-2.8</v>
      </c>
      <c r="Q24" s="232">
        <f>IF(ISNA(VLOOKUP($A24,ES_NA3_0!$A$10:$AQ$100,MATCH(FIXED(Q$6,0,TRUE),ES_NA3_0!$A$10:$AQ$10,0),FALSE)),":",VLOOKUP($A24,ES_NA3_0!$A$10:$AQ$100,MATCH(FIXED(Q$6,0,TRUE),ES_NA3_0!$A$10:$AQ$10,0),FALSE))</f>
        <v>-17.7</v>
      </c>
      <c r="R24" s="232">
        <f>IF(ISNA(VLOOKUP($A24,ES_NA3_0!$A$10:$AQ$100,MATCH(FIXED(R$6,0,TRUE),ES_NA3_0!$A$10:$AQ$10,0),FALSE)),":",VLOOKUP($A24,ES_NA3_0!$A$10:$AQ$100,MATCH(FIXED(R$6,0,TRUE),ES_NA3_0!$A$10:$AQ$10,0),FALSE))</f>
        <v>-1.3</v>
      </c>
      <c r="S24" s="232">
        <f>IF(ISNA(VLOOKUP($A24,ES_NA3_0!$A$10:$AQ$100,MATCH(FIXED(S$6,0,TRUE),ES_NA3_0!$A$10:$AQ$10,0),FALSE)),":",VLOOKUP($A24,ES_NA3_0!$A$10:$AQ$100,MATCH(FIXED(S$6,0,TRUE),ES_NA3_0!$A$10:$AQ$10,0),FALSE))</f>
        <v>5.3</v>
      </c>
      <c r="T24" s="232">
        <f>IF(ISNA(VLOOKUP($A24,ES_NA3_0!$A$10:$AQ$100,MATCH(FIXED(T$6,0,TRUE),ES_NA3_0!$A$10:$AQ$10,0),FALSE)),":",VLOOKUP($A24,ES_NA3_0!$A$10:$AQ$100,MATCH(FIXED(T$6,0,TRUE),ES_NA3_0!$A$10:$AQ$10,0),FALSE))</f>
        <v>5.2</v>
      </c>
      <c r="U24" s="232">
        <f>IF(ISNA(VLOOKUP($A24,ES_NA3_0!$A$10:$AQ$100,MATCH(FIXED(U$6,0,TRUE),ES_NA3_0!$A$10:$AQ$10,0),FALSE)),":",VLOOKUP($A24,ES_NA3_0!$A$10:$AQ$100,MATCH(FIXED(U$6,0,TRUE),ES_NA3_0!$A$10:$AQ$10,0),FALSE))</f>
        <v>4.0999999999999996</v>
      </c>
      <c r="V24" s="232" t="str">
        <f>IF(ISNA(VLOOKUP($A24,ES_NA3_0!$A$10:$AQ$100,MATCH(FIXED(V$6,0,TRUE),ES_NA3_0!$A$10:$AQ$10,0),FALSE)),":",VLOOKUP($A24,ES_NA3_0!$A$10:$AQ$100,MATCH(FIXED(V$6,0,TRUE),ES_NA3_0!$A$10:$AQ$10,0),FALSE))</f>
        <v>:</v>
      </c>
      <c r="W24" s="232" t="str">
        <f>IF(ISNA(VLOOKUP($A24,ES_NA3_0!$A$10:$AQ$100,MATCH(FIXED(W$6,0,TRUE),ES_NA3_0!$A$10:$AQ$10,0),FALSE)),":",VLOOKUP($A24,ES_NA3_0!$A$10:$AQ$100,MATCH(FIXED(W$6,0,TRUE),ES_NA3_0!$A$10:$AQ$10,0),FALSE))</f>
        <v>:</v>
      </c>
    </row>
    <row r="25" spans="1:23">
      <c r="A25" s="230" t="str">
        <f>lookup!Z20</f>
        <v>Lithuania</v>
      </c>
      <c r="B25" s="232" t="str">
        <f>VLOOKUP(A25,lookup!$Z$2:$AA$77,2,FALSE)</f>
        <v>Λιθουανία</v>
      </c>
      <c r="C25" s="232" t="str">
        <f>IF(ISNA(VLOOKUP($A25,ES_NA3_0!$A$10:$AQ$100,MATCH(FIXED(C$6,0,TRUE),ES_NA3_0!$A$10:$AQ$10,0),FALSE)),":",VLOOKUP($A25,ES_NA3_0!$A$10:$AQ$100,MATCH(FIXED(C$6,0,TRUE),ES_NA3_0!$A$10:$AQ$10,0),FALSE))</f>
        <v>:</v>
      </c>
      <c r="D25" s="232">
        <f>IF(ISNA(VLOOKUP($A25,ES_NA3_0!$A$10:$AQ$100,MATCH(FIXED(D$6,0,TRUE),ES_NA3_0!$A$10:$AQ$10,0),FALSE)),":",VLOOKUP($A25,ES_NA3_0!$A$10:$AQ$100,MATCH(FIXED(D$6,0,TRUE),ES_NA3_0!$A$10:$AQ$10,0),FALSE))</f>
        <v>5.2</v>
      </c>
      <c r="E25" s="232">
        <f>IF(ISNA(VLOOKUP($A25,ES_NA3_0!$A$10:$AQ$100,MATCH(FIXED(E$6,0,TRUE),ES_NA3_0!$A$10:$AQ$10,0),FALSE)),":",VLOOKUP($A25,ES_NA3_0!$A$10:$AQ$100,MATCH(FIXED(E$6,0,TRUE),ES_NA3_0!$A$10:$AQ$10,0),FALSE))</f>
        <v>8.1</v>
      </c>
      <c r="F25" s="232">
        <f>IF(ISNA(VLOOKUP($A25,ES_NA3_0!$A$10:$AQ$100,MATCH(FIXED(F$6,0,TRUE),ES_NA3_0!$A$10:$AQ$10,0),FALSE)),":",VLOOKUP($A25,ES_NA3_0!$A$10:$AQ$100,MATCH(FIXED(F$6,0,TRUE),ES_NA3_0!$A$10:$AQ$10,0),FALSE))</f>
        <v>7.6</v>
      </c>
      <c r="G25" s="232">
        <f>IF(ISNA(VLOOKUP($A25,ES_NA3_0!$A$10:$AQ$100,MATCH(FIXED(G$6,0,TRUE),ES_NA3_0!$A$10:$AQ$10,0),FALSE)),":",VLOOKUP($A25,ES_NA3_0!$A$10:$AQ$100,MATCH(FIXED(G$6,0,TRUE),ES_NA3_0!$A$10:$AQ$10,0),FALSE))</f>
        <v>-1</v>
      </c>
      <c r="H25" s="232">
        <f>IF(ISNA(VLOOKUP($A25,ES_NA3_0!$A$10:$AQ$100,MATCH(FIXED(H$6,0,TRUE),ES_NA3_0!$A$10:$AQ$10,0),FALSE)),":",VLOOKUP($A25,ES_NA3_0!$A$10:$AQ$100,MATCH(FIXED(H$6,0,TRUE),ES_NA3_0!$A$10:$AQ$10,0),FALSE))</f>
        <v>3.6</v>
      </c>
      <c r="I25" s="232">
        <f>IF(ISNA(VLOOKUP($A25,ES_NA3_0!$A$10:$AQ$100,MATCH(FIXED(I$6,0,TRUE),ES_NA3_0!$A$10:$AQ$10,0),FALSE)),":",VLOOKUP($A25,ES_NA3_0!$A$10:$AQ$100,MATCH(FIXED(I$6,0,TRUE),ES_NA3_0!$A$10:$AQ$10,0),FALSE))</f>
        <v>6.7</v>
      </c>
      <c r="J25" s="232">
        <f>IF(ISNA(VLOOKUP($A25,ES_NA3_0!$A$10:$AQ$100,MATCH(FIXED(J$6,0,TRUE),ES_NA3_0!$A$10:$AQ$10,0),FALSE)),":",VLOOKUP($A25,ES_NA3_0!$A$10:$AQ$100,MATCH(FIXED(J$6,0,TRUE),ES_NA3_0!$A$10:$AQ$10,0),FALSE))</f>
        <v>6.8</v>
      </c>
      <c r="K25" s="232">
        <f>IF(ISNA(VLOOKUP($A25,ES_NA3_0!$A$10:$AQ$100,MATCH(FIXED(K$6,0,TRUE),ES_NA3_0!$A$10:$AQ$10,0),FALSE)),":",VLOOKUP($A25,ES_NA3_0!$A$10:$AQ$100,MATCH(FIXED(K$6,0,TRUE),ES_NA3_0!$A$10:$AQ$10,0),FALSE))</f>
        <v>10.3</v>
      </c>
      <c r="L25" s="232">
        <f>IF(ISNA(VLOOKUP($A25,ES_NA3_0!$A$10:$AQ$100,MATCH(FIXED(L$6,0,TRUE),ES_NA3_0!$A$10:$AQ$10,0),FALSE)),":",VLOOKUP($A25,ES_NA3_0!$A$10:$AQ$100,MATCH(FIXED(L$6,0,TRUE),ES_NA3_0!$A$10:$AQ$10,0),FALSE))</f>
        <v>7.4</v>
      </c>
      <c r="M25" s="232">
        <f>IF(ISNA(VLOOKUP($A25,ES_NA3_0!$A$10:$AQ$100,MATCH(FIXED(M$6,0,TRUE),ES_NA3_0!$A$10:$AQ$10,0),FALSE)),":",VLOOKUP($A25,ES_NA3_0!$A$10:$AQ$100,MATCH(FIXED(M$6,0,TRUE),ES_NA3_0!$A$10:$AQ$10,0),FALSE))</f>
        <v>7.8</v>
      </c>
      <c r="N25" s="232">
        <f>IF(ISNA(VLOOKUP($A25,ES_NA3_0!$A$10:$AQ$100,MATCH(FIXED(N$6,0,TRUE),ES_NA3_0!$A$10:$AQ$10,0),FALSE)),":",VLOOKUP($A25,ES_NA3_0!$A$10:$AQ$100,MATCH(FIXED(N$6,0,TRUE),ES_NA3_0!$A$10:$AQ$10,0),FALSE))</f>
        <v>7.8</v>
      </c>
      <c r="O25" s="232">
        <f>IF(ISNA(VLOOKUP($A25,ES_NA3_0!$A$10:$AQ$100,MATCH(FIXED(O$6,0,TRUE),ES_NA3_0!$A$10:$AQ$10,0),FALSE)),":",VLOOKUP($A25,ES_NA3_0!$A$10:$AQ$100,MATCH(FIXED(O$6,0,TRUE),ES_NA3_0!$A$10:$AQ$10,0),FALSE))</f>
        <v>9.8000000000000007</v>
      </c>
      <c r="P25" s="232">
        <f>IF(ISNA(VLOOKUP($A25,ES_NA3_0!$A$10:$AQ$100,MATCH(FIXED(P$6,0,TRUE),ES_NA3_0!$A$10:$AQ$10,0),FALSE)),":",VLOOKUP($A25,ES_NA3_0!$A$10:$AQ$100,MATCH(FIXED(P$6,0,TRUE),ES_NA3_0!$A$10:$AQ$10,0),FALSE))</f>
        <v>2.9</v>
      </c>
      <c r="Q25" s="232">
        <f>IF(ISNA(VLOOKUP($A25,ES_NA3_0!$A$10:$AQ$100,MATCH(FIXED(Q$6,0,TRUE),ES_NA3_0!$A$10:$AQ$10,0),FALSE)),":",VLOOKUP($A25,ES_NA3_0!$A$10:$AQ$100,MATCH(FIXED(Q$6,0,TRUE),ES_NA3_0!$A$10:$AQ$10,0),FALSE))</f>
        <v>-14.8</v>
      </c>
      <c r="R25" s="232">
        <f>IF(ISNA(VLOOKUP($A25,ES_NA3_0!$A$10:$AQ$100,MATCH(FIXED(R$6,0,TRUE),ES_NA3_0!$A$10:$AQ$10,0),FALSE)),":",VLOOKUP($A25,ES_NA3_0!$A$10:$AQ$100,MATCH(FIXED(R$6,0,TRUE),ES_NA3_0!$A$10:$AQ$10,0),FALSE))</f>
        <v>1.6</v>
      </c>
      <c r="S25" s="232">
        <f>IF(ISNA(VLOOKUP($A25,ES_NA3_0!$A$10:$AQ$100,MATCH(FIXED(S$6,0,TRUE),ES_NA3_0!$A$10:$AQ$10,0),FALSE)),":",VLOOKUP($A25,ES_NA3_0!$A$10:$AQ$100,MATCH(FIXED(S$6,0,TRUE),ES_NA3_0!$A$10:$AQ$10,0),FALSE))</f>
        <v>6</v>
      </c>
      <c r="T25" s="232">
        <f>IF(ISNA(VLOOKUP($A25,ES_NA3_0!$A$10:$AQ$100,MATCH(FIXED(T$6,0,TRUE),ES_NA3_0!$A$10:$AQ$10,0),FALSE)),":",VLOOKUP($A25,ES_NA3_0!$A$10:$AQ$100,MATCH(FIXED(T$6,0,TRUE),ES_NA3_0!$A$10:$AQ$10,0),FALSE))</f>
        <v>3.7</v>
      </c>
      <c r="U25" s="232">
        <f>IF(ISNA(VLOOKUP($A25,ES_NA3_0!$A$10:$AQ$100,MATCH(FIXED(U$6,0,TRUE),ES_NA3_0!$A$10:$AQ$10,0),FALSE)),":",VLOOKUP($A25,ES_NA3_0!$A$10:$AQ$100,MATCH(FIXED(U$6,0,TRUE),ES_NA3_0!$A$10:$AQ$10,0),FALSE))</f>
        <v>3.3</v>
      </c>
      <c r="V25" s="232" t="str">
        <f>IF(ISNA(VLOOKUP($A25,ES_NA3_0!$A$10:$AQ$100,MATCH(FIXED(V$6,0,TRUE),ES_NA3_0!$A$10:$AQ$10,0),FALSE)),":",VLOOKUP($A25,ES_NA3_0!$A$10:$AQ$100,MATCH(FIXED(V$6,0,TRUE),ES_NA3_0!$A$10:$AQ$10,0),FALSE))</f>
        <v>:</v>
      </c>
      <c r="W25" s="232" t="str">
        <f>IF(ISNA(VLOOKUP($A25,ES_NA3_0!$A$10:$AQ$100,MATCH(FIXED(W$6,0,TRUE),ES_NA3_0!$A$10:$AQ$10,0),FALSE)),":",VLOOKUP($A25,ES_NA3_0!$A$10:$AQ$100,MATCH(FIXED(W$6,0,TRUE),ES_NA3_0!$A$10:$AQ$10,0),FALSE))</f>
        <v>:</v>
      </c>
    </row>
    <row r="26" spans="1:23">
      <c r="A26" s="230" t="str">
        <f>lookup!Z21</f>
        <v>Luxembourg</v>
      </c>
      <c r="B26" s="232" t="str">
        <f>VLOOKUP(A26,lookup!$Z$2:$AA$77,2,FALSE)</f>
        <v>Λουξεμβούργο</v>
      </c>
      <c r="C26" s="232" t="str">
        <f>IF(ISNA(VLOOKUP($A26,ES_NA3_0!$A$10:$AQ$100,MATCH(FIXED(C$6,0,TRUE),ES_NA3_0!$A$10:$AQ$10,0),FALSE)),":",VLOOKUP($A26,ES_NA3_0!$A$10:$AQ$100,MATCH(FIXED(C$6,0,TRUE),ES_NA3_0!$A$10:$AQ$10,0),FALSE))</f>
        <v>:</v>
      </c>
      <c r="D26" s="232">
        <f>IF(ISNA(VLOOKUP($A26,ES_NA3_0!$A$10:$AQ$100,MATCH(FIXED(D$6,0,TRUE),ES_NA3_0!$A$10:$AQ$10,0),FALSE)),":",VLOOKUP($A26,ES_NA3_0!$A$10:$AQ$100,MATCH(FIXED(D$6,0,TRUE),ES_NA3_0!$A$10:$AQ$10,0),FALSE))</f>
        <v>1.5</v>
      </c>
      <c r="E26" s="232">
        <f>IF(ISNA(VLOOKUP($A26,ES_NA3_0!$A$10:$AQ$100,MATCH(FIXED(E$6,0,TRUE),ES_NA3_0!$A$10:$AQ$10,0),FALSE)),":",VLOOKUP($A26,ES_NA3_0!$A$10:$AQ$100,MATCH(FIXED(E$6,0,TRUE),ES_NA3_0!$A$10:$AQ$10,0),FALSE))</f>
        <v>5.9</v>
      </c>
      <c r="F26" s="232">
        <f>IF(ISNA(VLOOKUP($A26,ES_NA3_0!$A$10:$AQ$100,MATCH(FIXED(F$6,0,TRUE),ES_NA3_0!$A$10:$AQ$10,0),FALSE)),":",VLOOKUP($A26,ES_NA3_0!$A$10:$AQ$100,MATCH(FIXED(F$6,0,TRUE),ES_NA3_0!$A$10:$AQ$10,0),FALSE))</f>
        <v>6.5</v>
      </c>
      <c r="G26" s="232">
        <f>IF(ISNA(VLOOKUP($A26,ES_NA3_0!$A$10:$AQ$100,MATCH(FIXED(G$6,0,TRUE),ES_NA3_0!$A$10:$AQ$10,0),FALSE)),":",VLOOKUP($A26,ES_NA3_0!$A$10:$AQ$100,MATCH(FIXED(G$6,0,TRUE),ES_NA3_0!$A$10:$AQ$10,0),FALSE))</f>
        <v>8.4</v>
      </c>
      <c r="H26" s="232">
        <f>IF(ISNA(VLOOKUP($A26,ES_NA3_0!$A$10:$AQ$100,MATCH(FIXED(H$6,0,TRUE),ES_NA3_0!$A$10:$AQ$10,0),FALSE)),":",VLOOKUP($A26,ES_NA3_0!$A$10:$AQ$100,MATCH(FIXED(H$6,0,TRUE),ES_NA3_0!$A$10:$AQ$10,0),FALSE))</f>
        <v>8.4</v>
      </c>
      <c r="I26" s="232">
        <f>IF(ISNA(VLOOKUP($A26,ES_NA3_0!$A$10:$AQ$100,MATCH(FIXED(I$6,0,TRUE),ES_NA3_0!$A$10:$AQ$10,0),FALSE)),":",VLOOKUP($A26,ES_NA3_0!$A$10:$AQ$100,MATCH(FIXED(I$6,0,TRUE),ES_NA3_0!$A$10:$AQ$10,0),FALSE))</f>
        <v>2.5</v>
      </c>
      <c r="J26" s="232">
        <f>IF(ISNA(VLOOKUP($A26,ES_NA3_0!$A$10:$AQ$100,MATCH(FIXED(J$6,0,TRUE),ES_NA3_0!$A$10:$AQ$10,0),FALSE)),":",VLOOKUP($A26,ES_NA3_0!$A$10:$AQ$100,MATCH(FIXED(J$6,0,TRUE),ES_NA3_0!$A$10:$AQ$10,0),FALSE))</f>
        <v>4.0999999999999996</v>
      </c>
      <c r="K26" s="232">
        <f>IF(ISNA(VLOOKUP($A26,ES_NA3_0!$A$10:$AQ$100,MATCH(FIXED(K$6,0,TRUE),ES_NA3_0!$A$10:$AQ$10,0),FALSE)),":",VLOOKUP($A26,ES_NA3_0!$A$10:$AQ$100,MATCH(FIXED(K$6,0,TRUE),ES_NA3_0!$A$10:$AQ$10,0),FALSE))</f>
        <v>1.7</v>
      </c>
      <c r="L26" s="232">
        <f>IF(ISNA(VLOOKUP($A26,ES_NA3_0!$A$10:$AQ$100,MATCH(FIXED(L$6,0,TRUE),ES_NA3_0!$A$10:$AQ$10,0),FALSE)),":",VLOOKUP($A26,ES_NA3_0!$A$10:$AQ$100,MATCH(FIXED(L$6,0,TRUE),ES_NA3_0!$A$10:$AQ$10,0),FALSE))</f>
        <v>4.4000000000000004</v>
      </c>
      <c r="M26" s="232">
        <f>IF(ISNA(VLOOKUP($A26,ES_NA3_0!$A$10:$AQ$100,MATCH(FIXED(M$6,0,TRUE),ES_NA3_0!$A$10:$AQ$10,0),FALSE)),":",VLOOKUP($A26,ES_NA3_0!$A$10:$AQ$100,MATCH(FIXED(M$6,0,TRUE),ES_NA3_0!$A$10:$AQ$10,0),FALSE))</f>
        <v>5.3</v>
      </c>
      <c r="N26" s="232">
        <f>IF(ISNA(VLOOKUP($A26,ES_NA3_0!$A$10:$AQ$100,MATCH(FIXED(N$6,0,TRUE),ES_NA3_0!$A$10:$AQ$10,0),FALSE)),":",VLOOKUP($A26,ES_NA3_0!$A$10:$AQ$100,MATCH(FIXED(N$6,0,TRUE),ES_NA3_0!$A$10:$AQ$10,0),FALSE))</f>
        <v>4.9000000000000004</v>
      </c>
      <c r="O26" s="232">
        <f>IF(ISNA(VLOOKUP($A26,ES_NA3_0!$A$10:$AQ$100,MATCH(FIXED(O$6,0,TRUE),ES_NA3_0!$A$10:$AQ$10,0),FALSE)),":",VLOOKUP($A26,ES_NA3_0!$A$10:$AQ$100,MATCH(FIXED(O$6,0,TRUE),ES_NA3_0!$A$10:$AQ$10,0),FALSE))</f>
        <v>6.6</v>
      </c>
      <c r="P26" s="232">
        <f>IF(ISNA(VLOOKUP($A26,ES_NA3_0!$A$10:$AQ$100,MATCH(FIXED(P$6,0,TRUE),ES_NA3_0!$A$10:$AQ$10,0),FALSE)),":",VLOOKUP($A26,ES_NA3_0!$A$10:$AQ$100,MATCH(FIXED(P$6,0,TRUE),ES_NA3_0!$A$10:$AQ$10,0),FALSE))</f>
        <v>-0.7</v>
      </c>
      <c r="Q26" s="232">
        <f>IF(ISNA(VLOOKUP($A26,ES_NA3_0!$A$10:$AQ$100,MATCH(FIXED(Q$6,0,TRUE),ES_NA3_0!$A$10:$AQ$10,0),FALSE)),":",VLOOKUP($A26,ES_NA3_0!$A$10:$AQ$100,MATCH(FIXED(Q$6,0,TRUE),ES_NA3_0!$A$10:$AQ$10,0),FALSE))</f>
        <v>-5.6</v>
      </c>
      <c r="R26" s="232">
        <f>IF(ISNA(VLOOKUP($A26,ES_NA3_0!$A$10:$AQ$100,MATCH(FIXED(R$6,0,TRUE),ES_NA3_0!$A$10:$AQ$10,0),FALSE)),":",VLOOKUP($A26,ES_NA3_0!$A$10:$AQ$100,MATCH(FIXED(R$6,0,TRUE),ES_NA3_0!$A$10:$AQ$10,0),FALSE))</f>
        <v>3.1</v>
      </c>
      <c r="S26" s="232">
        <f>IF(ISNA(VLOOKUP($A26,ES_NA3_0!$A$10:$AQ$100,MATCH(FIXED(S$6,0,TRUE),ES_NA3_0!$A$10:$AQ$10,0),FALSE)),":",VLOOKUP($A26,ES_NA3_0!$A$10:$AQ$100,MATCH(FIXED(S$6,0,TRUE),ES_NA3_0!$A$10:$AQ$10,0),FALSE))</f>
        <v>1.9</v>
      </c>
      <c r="T26" s="232">
        <f>IF(ISNA(VLOOKUP($A26,ES_NA3_0!$A$10:$AQ$100,MATCH(FIXED(T$6,0,TRUE),ES_NA3_0!$A$10:$AQ$10,0),FALSE)),":",VLOOKUP($A26,ES_NA3_0!$A$10:$AQ$100,MATCH(FIXED(T$6,0,TRUE),ES_NA3_0!$A$10:$AQ$10,0),FALSE))</f>
        <v>-0.2</v>
      </c>
      <c r="U26" s="232">
        <f>IF(ISNA(VLOOKUP($A26,ES_NA3_0!$A$10:$AQ$100,MATCH(FIXED(U$6,0,TRUE),ES_NA3_0!$A$10:$AQ$10,0),FALSE)),":",VLOOKUP($A26,ES_NA3_0!$A$10:$AQ$100,MATCH(FIXED(U$6,0,TRUE),ES_NA3_0!$A$10:$AQ$10,0),FALSE))</f>
        <v>2.1</v>
      </c>
      <c r="V26" s="232" t="str">
        <f>IF(ISNA(VLOOKUP($A26,ES_NA3_0!$A$10:$AQ$100,MATCH(FIXED(V$6,0,TRUE),ES_NA3_0!$A$10:$AQ$10,0),FALSE)),":",VLOOKUP($A26,ES_NA3_0!$A$10:$AQ$100,MATCH(FIXED(V$6,0,TRUE),ES_NA3_0!$A$10:$AQ$10,0),FALSE))</f>
        <v>:</v>
      </c>
      <c r="W26" s="232" t="str">
        <f>IF(ISNA(VLOOKUP($A26,ES_NA3_0!$A$10:$AQ$100,MATCH(FIXED(W$6,0,TRUE),ES_NA3_0!$A$10:$AQ$10,0),FALSE)),":",VLOOKUP($A26,ES_NA3_0!$A$10:$AQ$100,MATCH(FIXED(W$6,0,TRUE),ES_NA3_0!$A$10:$AQ$10,0),FALSE))</f>
        <v>:</v>
      </c>
    </row>
    <row r="27" spans="1:23">
      <c r="A27" s="230" t="str">
        <f>lookup!Z22</f>
        <v>Hungary</v>
      </c>
      <c r="B27" s="232" t="str">
        <f>VLOOKUP(A27,lookup!$Z$2:$AA$77,2,FALSE)</f>
        <v>Ουγγαρία</v>
      </c>
      <c r="C27" s="232" t="str">
        <f>IF(ISNA(VLOOKUP($A27,ES_NA3_0!$A$10:$AQ$100,MATCH(FIXED(C$6,0,TRUE),ES_NA3_0!$A$10:$AQ$10,0),FALSE)),":",VLOOKUP($A27,ES_NA3_0!$A$10:$AQ$100,MATCH(FIXED(C$6,0,TRUE),ES_NA3_0!$A$10:$AQ$10,0),FALSE))</f>
        <v>:</v>
      </c>
      <c r="D27" s="232">
        <f>IF(ISNA(VLOOKUP($A27,ES_NA3_0!$A$10:$AQ$100,MATCH(FIXED(D$6,0,TRUE),ES_NA3_0!$A$10:$AQ$10,0),FALSE)),":",VLOOKUP($A27,ES_NA3_0!$A$10:$AQ$100,MATCH(FIXED(D$6,0,TRUE),ES_NA3_0!$A$10:$AQ$10,0),FALSE))</f>
        <v>0.2</v>
      </c>
      <c r="E27" s="232">
        <f>IF(ISNA(VLOOKUP($A27,ES_NA3_0!$A$10:$AQ$100,MATCH(FIXED(E$6,0,TRUE),ES_NA3_0!$A$10:$AQ$10,0),FALSE)),":",VLOOKUP($A27,ES_NA3_0!$A$10:$AQ$100,MATCH(FIXED(E$6,0,TRUE),ES_NA3_0!$A$10:$AQ$10,0),FALSE))</f>
        <v>3.1</v>
      </c>
      <c r="F27" s="232">
        <f>IF(ISNA(VLOOKUP($A27,ES_NA3_0!$A$10:$AQ$100,MATCH(FIXED(F$6,0,TRUE),ES_NA3_0!$A$10:$AQ$10,0),FALSE)),":",VLOOKUP($A27,ES_NA3_0!$A$10:$AQ$100,MATCH(FIXED(F$6,0,TRUE),ES_NA3_0!$A$10:$AQ$10,0),FALSE))</f>
        <v>4.0999999999999996</v>
      </c>
      <c r="G27" s="232">
        <f>IF(ISNA(VLOOKUP($A27,ES_NA3_0!$A$10:$AQ$100,MATCH(FIXED(G$6,0,TRUE),ES_NA3_0!$A$10:$AQ$10,0),FALSE)),":",VLOOKUP($A27,ES_NA3_0!$A$10:$AQ$100,MATCH(FIXED(G$6,0,TRUE),ES_NA3_0!$A$10:$AQ$10,0),FALSE))</f>
        <v>3.2</v>
      </c>
      <c r="H27" s="232">
        <f>IF(ISNA(VLOOKUP($A27,ES_NA3_0!$A$10:$AQ$100,MATCH(FIXED(H$6,0,TRUE),ES_NA3_0!$A$10:$AQ$10,0),FALSE)),":",VLOOKUP($A27,ES_NA3_0!$A$10:$AQ$100,MATCH(FIXED(H$6,0,TRUE),ES_NA3_0!$A$10:$AQ$10,0),FALSE))</f>
        <v>4.2</v>
      </c>
      <c r="I27" s="232">
        <f>IF(ISNA(VLOOKUP($A27,ES_NA3_0!$A$10:$AQ$100,MATCH(FIXED(I$6,0,TRUE),ES_NA3_0!$A$10:$AQ$10,0),FALSE)),":",VLOOKUP($A27,ES_NA3_0!$A$10:$AQ$100,MATCH(FIXED(I$6,0,TRUE),ES_NA3_0!$A$10:$AQ$10,0),FALSE))</f>
        <v>3.7</v>
      </c>
      <c r="J27" s="232">
        <f>IF(ISNA(VLOOKUP($A27,ES_NA3_0!$A$10:$AQ$100,MATCH(FIXED(J$6,0,TRUE),ES_NA3_0!$A$10:$AQ$10,0),FALSE)),":",VLOOKUP($A27,ES_NA3_0!$A$10:$AQ$100,MATCH(FIXED(J$6,0,TRUE),ES_NA3_0!$A$10:$AQ$10,0),FALSE))</f>
        <v>4.5</v>
      </c>
      <c r="K27" s="232">
        <f>IF(ISNA(VLOOKUP($A27,ES_NA3_0!$A$10:$AQ$100,MATCH(FIXED(K$6,0,TRUE),ES_NA3_0!$A$10:$AQ$10,0),FALSE)),":",VLOOKUP($A27,ES_NA3_0!$A$10:$AQ$100,MATCH(FIXED(K$6,0,TRUE),ES_NA3_0!$A$10:$AQ$10,0),FALSE))</f>
        <v>3.9</v>
      </c>
      <c r="L27" s="232">
        <f>IF(ISNA(VLOOKUP($A27,ES_NA3_0!$A$10:$AQ$100,MATCH(FIXED(L$6,0,TRUE),ES_NA3_0!$A$10:$AQ$10,0),FALSE)),":",VLOOKUP($A27,ES_NA3_0!$A$10:$AQ$100,MATCH(FIXED(L$6,0,TRUE),ES_NA3_0!$A$10:$AQ$10,0),FALSE))</f>
        <v>4.8</v>
      </c>
      <c r="M27" s="232">
        <f>IF(ISNA(VLOOKUP($A27,ES_NA3_0!$A$10:$AQ$100,MATCH(FIXED(M$6,0,TRUE),ES_NA3_0!$A$10:$AQ$10,0),FALSE)),":",VLOOKUP($A27,ES_NA3_0!$A$10:$AQ$100,MATCH(FIXED(M$6,0,TRUE),ES_NA3_0!$A$10:$AQ$10,0),FALSE))</f>
        <v>4</v>
      </c>
      <c r="N27" s="232">
        <f>IF(ISNA(VLOOKUP($A27,ES_NA3_0!$A$10:$AQ$100,MATCH(FIXED(N$6,0,TRUE),ES_NA3_0!$A$10:$AQ$10,0),FALSE)),":",VLOOKUP($A27,ES_NA3_0!$A$10:$AQ$100,MATCH(FIXED(N$6,0,TRUE),ES_NA3_0!$A$10:$AQ$10,0),FALSE))</f>
        <v>3.9</v>
      </c>
      <c r="O27" s="232">
        <f>IF(ISNA(VLOOKUP($A27,ES_NA3_0!$A$10:$AQ$100,MATCH(FIXED(O$6,0,TRUE),ES_NA3_0!$A$10:$AQ$10,0),FALSE)),":",VLOOKUP($A27,ES_NA3_0!$A$10:$AQ$100,MATCH(FIXED(O$6,0,TRUE),ES_NA3_0!$A$10:$AQ$10,0),FALSE))</f>
        <v>0.1</v>
      </c>
      <c r="P27" s="232">
        <f>IF(ISNA(VLOOKUP($A27,ES_NA3_0!$A$10:$AQ$100,MATCH(FIXED(P$6,0,TRUE),ES_NA3_0!$A$10:$AQ$10,0),FALSE)),":",VLOOKUP($A27,ES_NA3_0!$A$10:$AQ$100,MATCH(FIXED(P$6,0,TRUE),ES_NA3_0!$A$10:$AQ$10,0),FALSE))</f>
        <v>0.9</v>
      </c>
      <c r="Q27" s="232">
        <f>IF(ISNA(VLOOKUP($A27,ES_NA3_0!$A$10:$AQ$100,MATCH(FIXED(Q$6,0,TRUE),ES_NA3_0!$A$10:$AQ$10,0),FALSE)),":",VLOOKUP($A27,ES_NA3_0!$A$10:$AQ$100,MATCH(FIXED(Q$6,0,TRUE),ES_NA3_0!$A$10:$AQ$10,0),FALSE))</f>
        <v>-6.8</v>
      </c>
      <c r="R27" s="232">
        <f>IF(ISNA(VLOOKUP($A27,ES_NA3_0!$A$10:$AQ$100,MATCH(FIXED(R$6,0,TRUE),ES_NA3_0!$A$10:$AQ$10,0),FALSE)),":",VLOOKUP($A27,ES_NA3_0!$A$10:$AQ$100,MATCH(FIXED(R$6,0,TRUE),ES_NA3_0!$A$10:$AQ$10,0),FALSE))</f>
        <v>1.1000000000000001</v>
      </c>
      <c r="S27" s="232">
        <f>IF(ISNA(VLOOKUP($A27,ES_NA3_0!$A$10:$AQ$100,MATCH(FIXED(S$6,0,TRUE),ES_NA3_0!$A$10:$AQ$10,0),FALSE)),":",VLOOKUP($A27,ES_NA3_0!$A$10:$AQ$100,MATCH(FIXED(S$6,0,TRUE),ES_NA3_0!$A$10:$AQ$10,0),FALSE))</f>
        <v>1.6</v>
      </c>
      <c r="T27" s="232">
        <f>IF(ISNA(VLOOKUP($A27,ES_NA3_0!$A$10:$AQ$100,MATCH(FIXED(T$6,0,TRUE),ES_NA3_0!$A$10:$AQ$10,0),FALSE)),":",VLOOKUP($A27,ES_NA3_0!$A$10:$AQ$100,MATCH(FIXED(T$6,0,TRUE),ES_NA3_0!$A$10:$AQ$10,0),FALSE))</f>
        <v>-1.7</v>
      </c>
      <c r="U27" s="232">
        <f>IF(ISNA(VLOOKUP($A27,ES_NA3_0!$A$10:$AQ$100,MATCH(FIXED(U$6,0,TRUE),ES_NA3_0!$A$10:$AQ$10,0),FALSE)),":",VLOOKUP($A27,ES_NA3_0!$A$10:$AQ$100,MATCH(FIXED(U$6,0,TRUE),ES_NA3_0!$A$10:$AQ$10,0),FALSE))</f>
        <v>1.1000000000000001</v>
      </c>
      <c r="V27" s="232" t="str">
        <f>IF(ISNA(VLOOKUP($A27,ES_NA3_0!$A$10:$AQ$100,MATCH(FIXED(V$6,0,TRUE),ES_NA3_0!$A$10:$AQ$10,0),FALSE)),":",VLOOKUP($A27,ES_NA3_0!$A$10:$AQ$100,MATCH(FIXED(V$6,0,TRUE),ES_NA3_0!$A$10:$AQ$10,0),FALSE))</f>
        <v>:</v>
      </c>
      <c r="W27" s="232" t="str">
        <f>IF(ISNA(VLOOKUP($A27,ES_NA3_0!$A$10:$AQ$100,MATCH(FIXED(W$6,0,TRUE),ES_NA3_0!$A$10:$AQ$10,0),FALSE)),":",VLOOKUP($A27,ES_NA3_0!$A$10:$AQ$100,MATCH(FIXED(W$6,0,TRUE),ES_NA3_0!$A$10:$AQ$10,0),FALSE))</f>
        <v>:</v>
      </c>
    </row>
    <row r="28" spans="1:23">
      <c r="A28" s="230" t="str">
        <f>lookup!Z23</f>
        <v>Malta</v>
      </c>
      <c r="B28" s="232" t="str">
        <f>VLOOKUP(A28,lookup!$Z$2:$AA$77,2,FALSE)</f>
        <v>Μάλτα</v>
      </c>
      <c r="C28" s="232" t="str">
        <f>IF(ISNA(VLOOKUP($A28,ES_NA3_0!$A$10:$AQ$100,MATCH(FIXED(C$6,0,TRUE),ES_NA3_0!$A$10:$AQ$10,0),FALSE)),":",VLOOKUP($A28,ES_NA3_0!$A$10:$AQ$100,MATCH(FIXED(C$6,0,TRUE),ES_NA3_0!$A$10:$AQ$10,0),FALSE))</f>
        <v>:</v>
      </c>
      <c r="D28" s="232" t="str">
        <f>IF(ISNA(VLOOKUP($A28,ES_NA3_0!$A$10:$AQ$100,MATCH(FIXED(D$6,0,TRUE),ES_NA3_0!$A$10:$AQ$10,0),FALSE)),":",VLOOKUP($A28,ES_NA3_0!$A$10:$AQ$100,MATCH(FIXED(D$6,0,TRUE),ES_NA3_0!$A$10:$AQ$10,0),FALSE))</f>
        <v>:</v>
      </c>
      <c r="E28" s="232" t="str">
        <f>IF(ISNA(VLOOKUP($A28,ES_NA3_0!$A$10:$AQ$100,MATCH(FIXED(E$6,0,TRUE),ES_NA3_0!$A$10:$AQ$10,0),FALSE)),":",VLOOKUP($A28,ES_NA3_0!$A$10:$AQ$100,MATCH(FIXED(E$6,0,TRUE),ES_NA3_0!$A$10:$AQ$10,0),FALSE))</f>
        <v>:</v>
      </c>
      <c r="F28" s="232" t="str">
        <f>IF(ISNA(VLOOKUP($A28,ES_NA3_0!$A$10:$AQ$100,MATCH(FIXED(F$6,0,TRUE),ES_NA3_0!$A$10:$AQ$10,0),FALSE)),":",VLOOKUP($A28,ES_NA3_0!$A$10:$AQ$100,MATCH(FIXED(F$6,0,TRUE),ES_NA3_0!$A$10:$AQ$10,0),FALSE))</f>
        <v>:</v>
      </c>
      <c r="G28" s="232" t="str">
        <f>IF(ISNA(VLOOKUP($A28,ES_NA3_0!$A$10:$AQ$100,MATCH(FIXED(G$6,0,TRUE),ES_NA3_0!$A$10:$AQ$10,0),FALSE)),":",VLOOKUP($A28,ES_NA3_0!$A$10:$AQ$100,MATCH(FIXED(G$6,0,TRUE),ES_NA3_0!$A$10:$AQ$10,0),FALSE))</f>
        <v>:</v>
      </c>
      <c r="H28" s="232" t="str">
        <f>IF(ISNA(VLOOKUP($A28,ES_NA3_0!$A$10:$AQ$100,MATCH(FIXED(H$6,0,TRUE),ES_NA3_0!$A$10:$AQ$10,0),FALSE)),":",VLOOKUP($A28,ES_NA3_0!$A$10:$AQ$100,MATCH(FIXED(H$6,0,TRUE),ES_NA3_0!$A$10:$AQ$10,0),FALSE))</f>
        <v>:</v>
      </c>
      <c r="I28" s="232">
        <f>IF(ISNA(VLOOKUP($A28,ES_NA3_0!$A$10:$AQ$100,MATCH(FIXED(I$6,0,TRUE),ES_NA3_0!$A$10:$AQ$10,0),FALSE)),":",VLOOKUP($A28,ES_NA3_0!$A$10:$AQ$100,MATCH(FIXED(I$6,0,TRUE),ES_NA3_0!$A$10:$AQ$10,0),FALSE))</f>
        <v>0</v>
      </c>
      <c r="J28" s="232">
        <f>IF(ISNA(VLOOKUP($A28,ES_NA3_0!$A$10:$AQ$100,MATCH(FIXED(J$6,0,TRUE),ES_NA3_0!$A$10:$AQ$10,0),FALSE)),":",VLOOKUP($A28,ES_NA3_0!$A$10:$AQ$100,MATCH(FIXED(J$6,0,TRUE),ES_NA3_0!$A$10:$AQ$10,0),FALSE))</f>
        <v>2.4</v>
      </c>
      <c r="K28" s="232">
        <f>IF(ISNA(VLOOKUP($A28,ES_NA3_0!$A$10:$AQ$100,MATCH(FIXED(K$6,0,TRUE),ES_NA3_0!$A$10:$AQ$10,0),FALSE)),":",VLOOKUP($A28,ES_NA3_0!$A$10:$AQ$100,MATCH(FIXED(K$6,0,TRUE),ES_NA3_0!$A$10:$AQ$10,0),FALSE))</f>
        <v>0.7</v>
      </c>
      <c r="L28" s="232">
        <f>IF(ISNA(VLOOKUP($A28,ES_NA3_0!$A$10:$AQ$100,MATCH(FIXED(L$6,0,TRUE),ES_NA3_0!$A$10:$AQ$10,0),FALSE)),":",VLOOKUP($A28,ES_NA3_0!$A$10:$AQ$100,MATCH(FIXED(L$6,0,TRUE),ES_NA3_0!$A$10:$AQ$10,0),FALSE))</f>
        <v>-0.3</v>
      </c>
      <c r="M28" s="232">
        <f>IF(ISNA(VLOOKUP($A28,ES_NA3_0!$A$10:$AQ$100,MATCH(FIXED(M$6,0,TRUE),ES_NA3_0!$A$10:$AQ$10,0),FALSE)),":",VLOOKUP($A28,ES_NA3_0!$A$10:$AQ$100,MATCH(FIXED(M$6,0,TRUE),ES_NA3_0!$A$10:$AQ$10,0),FALSE))</f>
        <v>3.6</v>
      </c>
      <c r="N28" s="232">
        <f>IF(ISNA(VLOOKUP($A28,ES_NA3_0!$A$10:$AQ$100,MATCH(FIXED(N$6,0,TRUE),ES_NA3_0!$A$10:$AQ$10,0),FALSE)),":",VLOOKUP($A28,ES_NA3_0!$A$10:$AQ$100,MATCH(FIXED(N$6,0,TRUE),ES_NA3_0!$A$10:$AQ$10,0),FALSE))</f>
        <v>2.6</v>
      </c>
      <c r="O28" s="232">
        <f>IF(ISNA(VLOOKUP($A28,ES_NA3_0!$A$10:$AQ$100,MATCH(FIXED(O$6,0,TRUE),ES_NA3_0!$A$10:$AQ$10,0),FALSE)),":",VLOOKUP($A28,ES_NA3_0!$A$10:$AQ$100,MATCH(FIXED(O$6,0,TRUE),ES_NA3_0!$A$10:$AQ$10,0),FALSE))</f>
        <v>4.0999999999999996</v>
      </c>
      <c r="P28" s="232">
        <f>IF(ISNA(VLOOKUP($A28,ES_NA3_0!$A$10:$AQ$100,MATCH(FIXED(P$6,0,TRUE),ES_NA3_0!$A$10:$AQ$10,0),FALSE)),":",VLOOKUP($A28,ES_NA3_0!$A$10:$AQ$100,MATCH(FIXED(P$6,0,TRUE),ES_NA3_0!$A$10:$AQ$10,0),FALSE))</f>
        <v>3.9</v>
      </c>
      <c r="Q28" s="232">
        <f>IF(ISNA(VLOOKUP($A28,ES_NA3_0!$A$10:$AQ$100,MATCH(FIXED(Q$6,0,TRUE),ES_NA3_0!$A$10:$AQ$10,0),FALSE)),":",VLOOKUP($A28,ES_NA3_0!$A$10:$AQ$100,MATCH(FIXED(Q$6,0,TRUE),ES_NA3_0!$A$10:$AQ$10,0),FALSE))</f>
        <v>-2.8</v>
      </c>
      <c r="R28" s="232">
        <f>IF(ISNA(VLOOKUP($A28,ES_NA3_0!$A$10:$AQ$100,MATCH(FIXED(R$6,0,TRUE),ES_NA3_0!$A$10:$AQ$10,0),FALSE)),":",VLOOKUP($A28,ES_NA3_0!$A$10:$AQ$100,MATCH(FIXED(R$6,0,TRUE),ES_NA3_0!$A$10:$AQ$10,0),FALSE))</f>
        <v>4.3</v>
      </c>
      <c r="S28" s="232">
        <f>IF(ISNA(VLOOKUP($A28,ES_NA3_0!$A$10:$AQ$100,MATCH(FIXED(S$6,0,TRUE),ES_NA3_0!$A$10:$AQ$10,0),FALSE)),":",VLOOKUP($A28,ES_NA3_0!$A$10:$AQ$100,MATCH(FIXED(S$6,0,TRUE),ES_NA3_0!$A$10:$AQ$10,0),FALSE))</f>
        <v>1.4</v>
      </c>
      <c r="T28" s="232">
        <f>IF(ISNA(VLOOKUP($A28,ES_NA3_0!$A$10:$AQ$100,MATCH(FIXED(T$6,0,TRUE),ES_NA3_0!$A$10:$AQ$10,0),FALSE)),":",VLOOKUP($A28,ES_NA3_0!$A$10:$AQ$100,MATCH(FIXED(T$6,0,TRUE),ES_NA3_0!$A$10:$AQ$10,0),FALSE))</f>
        <v>1.1000000000000001</v>
      </c>
      <c r="U28" s="232">
        <f>IF(ISNA(VLOOKUP($A28,ES_NA3_0!$A$10:$AQ$100,MATCH(FIXED(U$6,0,TRUE),ES_NA3_0!$A$10:$AQ$10,0),FALSE)),":",VLOOKUP($A28,ES_NA3_0!$A$10:$AQ$100,MATCH(FIXED(U$6,0,TRUE),ES_NA3_0!$A$10:$AQ$10,0),FALSE))</f>
        <v>2.9</v>
      </c>
      <c r="V28" s="232" t="str">
        <f>IF(ISNA(VLOOKUP($A28,ES_NA3_0!$A$10:$AQ$100,MATCH(FIXED(V$6,0,TRUE),ES_NA3_0!$A$10:$AQ$10,0),FALSE)),":",VLOOKUP($A28,ES_NA3_0!$A$10:$AQ$100,MATCH(FIXED(V$6,0,TRUE),ES_NA3_0!$A$10:$AQ$10,0),FALSE))</f>
        <v>:</v>
      </c>
      <c r="W28" s="232" t="str">
        <f>IF(ISNA(VLOOKUP($A28,ES_NA3_0!$A$10:$AQ$100,MATCH(FIXED(W$6,0,TRUE),ES_NA3_0!$A$10:$AQ$10,0),FALSE)),":",VLOOKUP($A28,ES_NA3_0!$A$10:$AQ$100,MATCH(FIXED(W$6,0,TRUE),ES_NA3_0!$A$10:$AQ$10,0),FALSE))</f>
        <v>:</v>
      </c>
    </row>
    <row r="29" spans="1:23">
      <c r="A29" s="230" t="str">
        <f>lookup!Z24</f>
        <v>Netherlands</v>
      </c>
      <c r="B29" s="232" t="str">
        <f>VLOOKUP(A29,lookup!$Z$2:$AA$77,2,FALSE)</f>
        <v>Ολλανδία</v>
      </c>
      <c r="C29" s="232">
        <f>IF(ISNA(VLOOKUP($A29,ES_NA3_0!$A$10:$AQ$100,MATCH(FIXED(C$6,0,TRUE),ES_NA3_0!$A$10:$AQ$10,0),FALSE)),":",VLOOKUP($A29,ES_NA3_0!$A$10:$AQ$100,MATCH(FIXED(C$6,0,TRUE),ES_NA3_0!$A$10:$AQ$10,0),FALSE))</f>
        <v>3.1</v>
      </c>
      <c r="D29" s="232">
        <f>IF(ISNA(VLOOKUP($A29,ES_NA3_0!$A$10:$AQ$100,MATCH(FIXED(D$6,0,TRUE),ES_NA3_0!$A$10:$AQ$10,0),FALSE)),":",VLOOKUP($A29,ES_NA3_0!$A$10:$AQ$100,MATCH(FIXED(D$6,0,TRUE),ES_NA3_0!$A$10:$AQ$10,0),FALSE))</f>
        <v>3.4</v>
      </c>
      <c r="E29" s="232">
        <f>IF(ISNA(VLOOKUP($A29,ES_NA3_0!$A$10:$AQ$100,MATCH(FIXED(E$6,0,TRUE),ES_NA3_0!$A$10:$AQ$10,0),FALSE)),":",VLOOKUP($A29,ES_NA3_0!$A$10:$AQ$100,MATCH(FIXED(E$6,0,TRUE),ES_NA3_0!$A$10:$AQ$10,0),FALSE))</f>
        <v>4.3</v>
      </c>
      <c r="F29" s="232">
        <f>IF(ISNA(VLOOKUP($A29,ES_NA3_0!$A$10:$AQ$100,MATCH(FIXED(F$6,0,TRUE),ES_NA3_0!$A$10:$AQ$10,0),FALSE)),":",VLOOKUP($A29,ES_NA3_0!$A$10:$AQ$100,MATCH(FIXED(F$6,0,TRUE),ES_NA3_0!$A$10:$AQ$10,0),FALSE))</f>
        <v>3.9</v>
      </c>
      <c r="G29" s="232">
        <f>IF(ISNA(VLOOKUP($A29,ES_NA3_0!$A$10:$AQ$100,MATCH(FIXED(G$6,0,TRUE),ES_NA3_0!$A$10:$AQ$10,0),FALSE)),":",VLOOKUP($A29,ES_NA3_0!$A$10:$AQ$100,MATCH(FIXED(G$6,0,TRUE),ES_NA3_0!$A$10:$AQ$10,0),FALSE))</f>
        <v>4.7</v>
      </c>
      <c r="H29" s="232">
        <f>IF(ISNA(VLOOKUP($A29,ES_NA3_0!$A$10:$AQ$100,MATCH(FIXED(H$6,0,TRUE),ES_NA3_0!$A$10:$AQ$10,0),FALSE)),":",VLOOKUP($A29,ES_NA3_0!$A$10:$AQ$100,MATCH(FIXED(H$6,0,TRUE),ES_NA3_0!$A$10:$AQ$10,0),FALSE))</f>
        <v>3.9</v>
      </c>
      <c r="I29" s="232">
        <f>IF(ISNA(VLOOKUP($A29,ES_NA3_0!$A$10:$AQ$100,MATCH(FIXED(I$6,0,TRUE),ES_NA3_0!$A$10:$AQ$10,0),FALSE)),":",VLOOKUP($A29,ES_NA3_0!$A$10:$AQ$100,MATCH(FIXED(I$6,0,TRUE),ES_NA3_0!$A$10:$AQ$10,0),FALSE))</f>
        <v>1.9</v>
      </c>
      <c r="J29" s="232">
        <f>IF(ISNA(VLOOKUP($A29,ES_NA3_0!$A$10:$AQ$100,MATCH(FIXED(J$6,0,TRUE),ES_NA3_0!$A$10:$AQ$10,0),FALSE)),":",VLOOKUP($A29,ES_NA3_0!$A$10:$AQ$100,MATCH(FIXED(J$6,0,TRUE),ES_NA3_0!$A$10:$AQ$10,0),FALSE))</f>
        <v>0.1</v>
      </c>
      <c r="K29" s="232">
        <f>IF(ISNA(VLOOKUP($A29,ES_NA3_0!$A$10:$AQ$100,MATCH(FIXED(K$6,0,TRUE),ES_NA3_0!$A$10:$AQ$10,0),FALSE)),":",VLOOKUP($A29,ES_NA3_0!$A$10:$AQ$100,MATCH(FIXED(K$6,0,TRUE),ES_NA3_0!$A$10:$AQ$10,0),FALSE))</f>
        <v>0.3</v>
      </c>
      <c r="L29" s="232">
        <f>IF(ISNA(VLOOKUP($A29,ES_NA3_0!$A$10:$AQ$100,MATCH(FIXED(L$6,0,TRUE),ES_NA3_0!$A$10:$AQ$10,0),FALSE)),":",VLOOKUP($A29,ES_NA3_0!$A$10:$AQ$100,MATCH(FIXED(L$6,0,TRUE),ES_NA3_0!$A$10:$AQ$10,0),FALSE))</f>
        <v>2.2000000000000002</v>
      </c>
      <c r="M29" s="232">
        <f>IF(ISNA(VLOOKUP($A29,ES_NA3_0!$A$10:$AQ$100,MATCH(FIXED(M$6,0,TRUE),ES_NA3_0!$A$10:$AQ$10,0),FALSE)),":",VLOOKUP($A29,ES_NA3_0!$A$10:$AQ$100,MATCH(FIXED(M$6,0,TRUE),ES_NA3_0!$A$10:$AQ$10,0),FALSE))</f>
        <v>2</v>
      </c>
      <c r="N29" s="232">
        <f>IF(ISNA(VLOOKUP($A29,ES_NA3_0!$A$10:$AQ$100,MATCH(FIXED(N$6,0,TRUE),ES_NA3_0!$A$10:$AQ$10,0),FALSE)),":",VLOOKUP($A29,ES_NA3_0!$A$10:$AQ$100,MATCH(FIXED(N$6,0,TRUE),ES_NA3_0!$A$10:$AQ$10,0),FALSE))</f>
        <v>3.4</v>
      </c>
      <c r="O29" s="232">
        <f>IF(ISNA(VLOOKUP($A29,ES_NA3_0!$A$10:$AQ$100,MATCH(FIXED(O$6,0,TRUE),ES_NA3_0!$A$10:$AQ$10,0),FALSE)),":",VLOOKUP($A29,ES_NA3_0!$A$10:$AQ$100,MATCH(FIXED(O$6,0,TRUE),ES_NA3_0!$A$10:$AQ$10,0),FALSE))</f>
        <v>3.9</v>
      </c>
      <c r="P29" s="232">
        <f>IF(ISNA(VLOOKUP($A29,ES_NA3_0!$A$10:$AQ$100,MATCH(FIXED(P$6,0,TRUE),ES_NA3_0!$A$10:$AQ$10,0),FALSE)),":",VLOOKUP($A29,ES_NA3_0!$A$10:$AQ$100,MATCH(FIXED(P$6,0,TRUE),ES_NA3_0!$A$10:$AQ$10,0),FALSE))</f>
        <v>1.8</v>
      </c>
      <c r="Q29" s="232">
        <f>IF(ISNA(VLOOKUP($A29,ES_NA3_0!$A$10:$AQ$100,MATCH(FIXED(Q$6,0,TRUE),ES_NA3_0!$A$10:$AQ$10,0),FALSE)),":",VLOOKUP($A29,ES_NA3_0!$A$10:$AQ$100,MATCH(FIXED(Q$6,0,TRUE),ES_NA3_0!$A$10:$AQ$10,0),FALSE))</f>
        <v>-3.7</v>
      </c>
      <c r="R29" s="232">
        <f>IF(ISNA(VLOOKUP($A29,ES_NA3_0!$A$10:$AQ$100,MATCH(FIXED(R$6,0,TRUE),ES_NA3_0!$A$10:$AQ$10,0),FALSE)),":",VLOOKUP($A29,ES_NA3_0!$A$10:$AQ$100,MATCH(FIXED(R$6,0,TRUE),ES_NA3_0!$A$10:$AQ$10,0),FALSE))</f>
        <v>1.5</v>
      </c>
      <c r="S29" s="232">
        <f>IF(ISNA(VLOOKUP($A29,ES_NA3_0!$A$10:$AQ$100,MATCH(FIXED(S$6,0,TRUE),ES_NA3_0!$A$10:$AQ$10,0),FALSE)),":",VLOOKUP($A29,ES_NA3_0!$A$10:$AQ$100,MATCH(FIXED(S$6,0,TRUE),ES_NA3_0!$A$10:$AQ$10,0),FALSE))</f>
        <v>0.9</v>
      </c>
      <c r="T29" s="232">
        <f>IF(ISNA(VLOOKUP($A29,ES_NA3_0!$A$10:$AQ$100,MATCH(FIXED(T$6,0,TRUE),ES_NA3_0!$A$10:$AQ$10,0),FALSE)),":",VLOOKUP($A29,ES_NA3_0!$A$10:$AQ$100,MATCH(FIXED(T$6,0,TRUE),ES_NA3_0!$A$10:$AQ$10,0),FALSE))</f>
        <v>-1.2</v>
      </c>
      <c r="U29" s="232">
        <f>IF(ISNA(VLOOKUP($A29,ES_NA3_0!$A$10:$AQ$100,MATCH(FIXED(U$6,0,TRUE),ES_NA3_0!$A$10:$AQ$10,0),FALSE)),":",VLOOKUP($A29,ES_NA3_0!$A$10:$AQ$100,MATCH(FIXED(U$6,0,TRUE),ES_NA3_0!$A$10:$AQ$10,0),FALSE))</f>
        <v>-0.8</v>
      </c>
      <c r="V29" s="232" t="str">
        <f>IF(ISNA(VLOOKUP($A29,ES_NA3_0!$A$10:$AQ$100,MATCH(FIXED(V$6,0,TRUE),ES_NA3_0!$A$10:$AQ$10,0),FALSE)),":",VLOOKUP($A29,ES_NA3_0!$A$10:$AQ$100,MATCH(FIXED(V$6,0,TRUE),ES_NA3_0!$A$10:$AQ$10,0),FALSE))</f>
        <v>:</v>
      </c>
      <c r="W29" s="232" t="str">
        <f>IF(ISNA(VLOOKUP($A29,ES_NA3_0!$A$10:$AQ$100,MATCH(FIXED(W$6,0,TRUE),ES_NA3_0!$A$10:$AQ$10,0),FALSE)),":",VLOOKUP($A29,ES_NA3_0!$A$10:$AQ$100,MATCH(FIXED(W$6,0,TRUE),ES_NA3_0!$A$10:$AQ$10,0),FALSE))</f>
        <v>:</v>
      </c>
    </row>
    <row r="30" spans="1:23">
      <c r="A30" s="230" t="str">
        <f>lookup!Z25</f>
        <v>Austria</v>
      </c>
      <c r="B30" s="232" t="str">
        <f>VLOOKUP(A30,lookup!$Z$2:$AA$77,2,FALSE)</f>
        <v>Αυστρία</v>
      </c>
      <c r="C30" s="232">
        <f>IF(ISNA(VLOOKUP($A30,ES_NA3_0!$A$10:$AQ$100,MATCH(FIXED(C$6,0,TRUE),ES_NA3_0!$A$10:$AQ$10,0),FALSE)),":",VLOOKUP($A30,ES_NA3_0!$A$10:$AQ$100,MATCH(FIXED(C$6,0,TRUE),ES_NA3_0!$A$10:$AQ$10,0),FALSE))</f>
        <v>2.7</v>
      </c>
      <c r="D30" s="232">
        <f>IF(ISNA(VLOOKUP($A30,ES_NA3_0!$A$10:$AQ$100,MATCH(FIXED(D$6,0,TRUE),ES_NA3_0!$A$10:$AQ$10,0),FALSE)),":",VLOOKUP($A30,ES_NA3_0!$A$10:$AQ$100,MATCH(FIXED(D$6,0,TRUE),ES_NA3_0!$A$10:$AQ$10,0),FALSE))</f>
        <v>2.5</v>
      </c>
      <c r="E30" s="232">
        <f>IF(ISNA(VLOOKUP($A30,ES_NA3_0!$A$10:$AQ$100,MATCH(FIXED(E$6,0,TRUE),ES_NA3_0!$A$10:$AQ$10,0),FALSE)),":",VLOOKUP($A30,ES_NA3_0!$A$10:$AQ$100,MATCH(FIXED(E$6,0,TRUE),ES_NA3_0!$A$10:$AQ$10,0),FALSE))</f>
        <v>2.2999999999999998</v>
      </c>
      <c r="F30" s="232">
        <f>IF(ISNA(VLOOKUP($A30,ES_NA3_0!$A$10:$AQ$100,MATCH(FIXED(F$6,0,TRUE),ES_NA3_0!$A$10:$AQ$10,0),FALSE)),":",VLOOKUP($A30,ES_NA3_0!$A$10:$AQ$100,MATCH(FIXED(F$6,0,TRUE),ES_NA3_0!$A$10:$AQ$10,0),FALSE))</f>
        <v>3.8</v>
      </c>
      <c r="G30" s="232">
        <f>IF(ISNA(VLOOKUP($A30,ES_NA3_0!$A$10:$AQ$100,MATCH(FIXED(G$6,0,TRUE),ES_NA3_0!$A$10:$AQ$10,0),FALSE)),":",VLOOKUP($A30,ES_NA3_0!$A$10:$AQ$100,MATCH(FIXED(G$6,0,TRUE),ES_NA3_0!$A$10:$AQ$10,0),FALSE))</f>
        <v>3.5</v>
      </c>
      <c r="H30" s="232">
        <f>IF(ISNA(VLOOKUP($A30,ES_NA3_0!$A$10:$AQ$100,MATCH(FIXED(H$6,0,TRUE),ES_NA3_0!$A$10:$AQ$10,0),FALSE)),":",VLOOKUP($A30,ES_NA3_0!$A$10:$AQ$100,MATCH(FIXED(H$6,0,TRUE),ES_NA3_0!$A$10:$AQ$10,0),FALSE))</f>
        <v>3.7</v>
      </c>
      <c r="I30" s="232">
        <f>IF(ISNA(VLOOKUP($A30,ES_NA3_0!$A$10:$AQ$100,MATCH(FIXED(I$6,0,TRUE),ES_NA3_0!$A$10:$AQ$10,0),FALSE)),":",VLOOKUP($A30,ES_NA3_0!$A$10:$AQ$100,MATCH(FIXED(I$6,0,TRUE),ES_NA3_0!$A$10:$AQ$10,0),FALSE))</f>
        <v>0.9</v>
      </c>
      <c r="J30" s="232">
        <f>IF(ISNA(VLOOKUP($A30,ES_NA3_0!$A$10:$AQ$100,MATCH(FIXED(J$6,0,TRUE),ES_NA3_0!$A$10:$AQ$10,0),FALSE)),":",VLOOKUP($A30,ES_NA3_0!$A$10:$AQ$100,MATCH(FIXED(J$6,0,TRUE),ES_NA3_0!$A$10:$AQ$10,0),FALSE))</f>
        <v>1.7</v>
      </c>
      <c r="K30" s="232">
        <f>IF(ISNA(VLOOKUP($A30,ES_NA3_0!$A$10:$AQ$100,MATCH(FIXED(K$6,0,TRUE),ES_NA3_0!$A$10:$AQ$10,0),FALSE)),":",VLOOKUP($A30,ES_NA3_0!$A$10:$AQ$100,MATCH(FIXED(K$6,0,TRUE),ES_NA3_0!$A$10:$AQ$10,0),FALSE))</f>
        <v>0.9</v>
      </c>
      <c r="L30" s="232">
        <f>IF(ISNA(VLOOKUP($A30,ES_NA3_0!$A$10:$AQ$100,MATCH(FIXED(L$6,0,TRUE),ES_NA3_0!$A$10:$AQ$10,0),FALSE)),":",VLOOKUP($A30,ES_NA3_0!$A$10:$AQ$100,MATCH(FIXED(L$6,0,TRUE),ES_NA3_0!$A$10:$AQ$10,0),FALSE))</f>
        <v>2.6</v>
      </c>
      <c r="M30" s="232">
        <f>IF(ISNA(VLOOKUP($A30,ES_NA3_0!$A$10:$AQ$100,MATCH(FIXED(M$6,0,TRUE),ES_NA3_0!$A$10:$AQ$10,0),FALSE)),":",VLOOKUP($A30,ES_NA3_0!$A$10:$AQ$100,MATCH(FIXED(M$6,0,TRUE),ES_NA3_0!$A$10:$AQ$10,0),FALSE))</f>
        <v>2.4</v>
      </c>
      <c r="N30" s="232">
        <f>IF(ISNA(VLOOKUP($A30,ES_NA3_0!$A$10:$AQ$100,MATCH(FIXED(N$6,0,TRUE),ES_NA3_0!$A$10:$AQ$10,0),FALSE)),":",VLOOKUP($A30,ES_NA3_0!$A$10:$AQ$100,MATCH(FIXED(N$6,0,TRUE),ES_NA3_0!$A$10:$AQ$10,0),FALSE))</f>
        <v>3.7</v>
      </c>
      <c r="O30" s="232">
        <f>IF(ISNA(VLOOKUP($A30,ES_NA3_0!$A$10:$AQ$100,MATCH(FIXED(O$6,0,TRUE),ES_NA3_0!$A$10:$AQ$10,0),FALSE)),":",VLOOKUP($A30,ES_NA3_0!$A$10:$AQ$100,MATCH(FIXED(O$6,0,TRUE),ES_NA3_0!$A$10:$AQ$10,0),FALSE))</f>
        <v>3.7</v>
      </c>
      <c r="P30" s="232">
        <f>IF(ISNA(VLOOKUP($A30,ES_NA3_0!$A$10:$AQ$100,MATCH(FIXED(P$6,0,TRUE),ES_NA3_0!$A$10:$AQ$10,0),FALSE)),":",VLOOKUP($A30,ES_NA3_0!$A$10:$AQ$100,MATCH(FIXED(P$6,0,TRUE),ES_NA3_0!$A$10:$AQ$10,0),FALSE))</f>
        <v>1.4</v>
      </c>
      <c r="Q30" s="232">
        <f>IF(ISNA(VLOOKUP($A30,ES_NA3_0!$A$10:$AQ$100,MATCH(FIXED(Q$6,0,TRUE),ES_NA3_0!$A$10:$AQ$10,0),FALSE)),":",VLOOKUP($A30,ES_NA3_0!$A$10:$AQ$100,MATCH(FIXED(Q$6,0,TRUE),ES_NA3_0!$A$10:$AQ$10,0),FALSE))</f>
        <v>-3.8</v>
      </c>
      <c r="R30" s="232">
        <f>IF(ISNA(VLOOKUP($A30,ES_NA3_0!$A$10:$AQ$100,MATCH(FIXED(R$6,0,TRUE),ES_NA3_0!$A$10:$AQ$10,0),FALSE)),":",VLOOKUP($A30,ES_NA3_0!$A$10:$AQ$100,MATCH(FIXED(R$6,0,TRUE),ES_NA3_0!$A$10:$AQ$10,0),FALSE))</f>
        <v>1.8</v>
      </c>
      <c r="S30" s="232">
        <f>IF(ISNA(VLOOKUP($A30,ES_NA3_0!$A$10:$AQ$100,MATCH(FIXED(S$6,0,TRUE),ES_NA3_0!$A$10:$AQ$10,0),FALSE)),":",VLOOKUP($A30,ES_NA3_0!$A$10:$AQ$100,MATCH(FIXED(S$6,0,TRUE),ES_NA3_0!$A$10:$AQ$10,0),FALSE))</f>
        <v>2.8</v>
      </c>
      <c r="T30" s="232">
        <f>IF(ISNA(VLOOKUP($A30,ES_NA3_0!$A$10:$AQ$100,MATCH(FIXED(T$6,0,TRUE),ES_NA3_0!$A$10:$AQ$10,0),FALSE)),":",VLOOKUP($A30,ES_NA3_0!$A$10:$AQ$100,MATCH(FIXED(T$6,0,TRUE),ES_NA3_0!$A$10:$AQ$10,0),FALSE))</f>
        <v>0.9</v>
      </c>
      <c r="U30" s="232">
        <f>IF(ISNA(VLOOKUP($A30,ES_NA3_0!$A$10:$AQ$100,MATCH(FIXED(U$6,0,TRUE),ES_NA3_0!$A$10:$AQ$10,0),FALSE)),":",VLOOKUP($A30,ES_NA3_0!$A$10:$AQ$100,MATCH(FIXED(U$6,0,TRUE),ES_NA3_0!$A$10:$AQ$10,0),FALSE))</f>
        <v>0.3</v>
      </c>
      <c r="V30" s="232" t="str">
        <f>IF(ISNA(VLOOKUP($A30,ES_NA3_0!$A$10:$AQ$100,MATCH(FIXED(V$6,0,TRUE),ES_NA3_0!$A$10:$AQ$10,0),FALSE)),":",VLOOKUP($A30,ES_NA3_0!$A$10:$AQ$100,MATCH(FIXED(V$6,0,TRUE),ES_NA3_0!$A$10:$AQ$10,0),FALSE))</f>
        <v>:</v>
      </c>
      <c r="W30" s="232" t="str">
        <f>IF(ISNA(VLOOKUP($A30,ES_NA3_0!$A$10:$AQ$100,MATCH(FIXED(W$6,0,TRUE),ES_NA3_0!$A$10:$AQ$10,0),FALSE)),":",VLOOKUP($A30,ES_NA3_0!$A$10:$AQ$100,MATCH(FIXED(W$6,0,TRUE),ES_NA3_0!$A$10:$AQ$10,0),FALSE))</f>
        <v>:</v>
      </c>
    </row>
    <row r="31" spans="1:23">
      <c r="A31" s="230" t="str">
        <f>lookup!Z26</f>
        <v>Poland</v>
      </c>
      <c r="B31" s="232" t="str">
        <f>VLOOKUP(A31,lookup!$Z$2:$AA$77,2,FALSE)</f>
        <v>Πολωνία</v>
      </c>
      <c r="C31" s="232" t="str">
        <f>IF(ISNA(VLOOKUP($A31,ES_NA3_0!$A$10:$AQ$100,MATCH(FIXED(C$6,0,TRUE),ES_NA3_0!$A$10:$AQ$10,0),FALSE)),":",VLOOKUP($A31,ES_NA3_0!$A$10:$AQ$100,MATCH(FIXED(C$6,0,TRUE),ES_NA3_0!$A$10:$AQ$10,0),FALSE))</f>
        <v>:</v>
      </c>
      <c r="D31" s="232">
        <f>IF(ISNA(VLOOKUP($A31,ES_NA3_0!$A$10:$AQ$100,MATCH(FIXED(D$6,0,TRUE),ES_NA3_0!$A$10:$AQ$10,0),FALSE)),":",VLOOKUP($A31,ES_NA3_0!$A$10:$AQ$100,MATCH(FIXED(D$6,0,TRUE),ES_NA3_0!$A$10:$AQ$10,0),FALSE))</f>
        <v>6.2</v>
      </c>
      <c r="E31" s="232">
        <f>IF(ISNA(VLOOKUP($A31,ES_NA3_0!$A$10:$AQ$100,MATCH(FIXED(E$6,0,TRUE),ES_NA3_0!$A$10:$AQ$10,0),FALSE)),":",VLOOKUP($A31,ES_NA3_0!$A$10:$AQ$100,MATCH(FIXED(E$6,0,TRUE),ES_NA3_0!$A$10:$AQ$10,0),FALSE))</f>
        <v>7.1</v>
      </c>
      <c r="F31" s="232">
        <f>IF(ISNA(VLOOKUP($A31,ES_NA3_0!$A$10:$AQ$100,MATCH(FIXED(F$6,0,TRUE),ES_NA3_0!$A$10:$AQ$10,0),FALSE)),":",VLOOKUP($A31,ES_NA3_0!$A$10:$AQ$100,MATCH(FIXED(F$6,0,TRUE),ES_NA3_0!$A$10:$AQ$10,0),FALSE))</f>
        <v>5</v>
      </c>
      <c r="G31" s="232">
        <f>IF(ISNA(VLOOKUP($A31,ES_NA3_0!$A$10:$AQ$100,MATCH(FIXED(G$6,0,TRUE),ES_NA3_0!$A$10:$AQ$10,0),FALSE)),":",VLOOKUP($A31,ES_NA3_0!$A$10:$AQ$100,MATCH(FIXED(G$6,0,TRUE),ES_NA3_0!$A$10:$AQ$10,0),FALSE))</f>
        <v>4.5</v>
      </c>
      <c r="H31" s="232">
        <f>IF(ISNA(VLOOKUP($A31,ES_NA3_0!$A$10:$AQ$100,MATCH(FIXED(H$6,0,TRUE),ES_NA3_0!$A$10:$AQ$10,0),FALSE)),":",VLOOKUP($A31,ES_NA3_0!$A$10:$AQ$100,MATCH(FIXED(H$6,0,TRUE),ES_NA3_0!$A$10:$AQ$10,0),FALSE))</f>
        <v>4.3</v>
      </c>
      <c r="I31" s="232">
        <f>IF(ISNA(VLOOKUP($A31,ES_NA3_0!$A$10:$AQ$100,MATCH(FIXED(I$6,0,TRUE),ES_NA3_0!$A$10:$AQ$10,0),FALSE)),":",VLOOKUP($A31,ES_NA3_0!$A$10:$AQ$100,MATCH(FIXED(I$6,0,TRUE),ES_NA3_0!$A$10:$AQ$10,0),FALSE))</f>
        <v>1.2</v>
      </c>
      <c r="J31" s="232">
        <f>IF(ISNA(VLOOKUP($A31,ES_NA3_0!$A$10:$AQ$100,MATCH(FIXED(J$6,0,TRUE),ES_NA3_0!$A$10:$AQ$10,0),FALSE)),":",VLOOKUP($A31,ES_NA3_0!$A$10:$AQ$100,MATCH(FIXED(J$6,0,TRUE),ES_NA3_0!$A$10:$AQ$10,0),FALSE))</f>
        <v>1.4</v>
      </c>
      <c r="K31" s="232">
        <f>IF(ISNA(VLOOKUP($A31,ES_NA3_0!$A$10:$AQ$100,MATCH(FIXED(K$6,0,TRUE),ES_NA3_0!$A$10:$AQ$10,0),FALSE)),":",VLOOKUP($A31,ES_NA3_0!$A$10:$AQ$100,MATCH(FIXED(K$6,0,TRUE),ES_NA3_0!$A$10:$AQ$10,0),FALSE))</f>
        <v>3.9</v>
      </c>
      <c r="L31" s="232">
        <f>IF(ISNA(VLOOKUP($A31,ES_NA3_0!$A$10:$AQ$100,MATCH(FIXED(L$6,0,TRUE),ES_NA3_0!$A$10:$AQ$10,0),FALSE)),":",VLOOKUP($A31,ES_NA3_0!$A$10:$AQ$100,MATCH(FIXED(L$6,0,TRUE),ES_NA3_0!$A$10:$AQ$10,0),FALSE))</f>
        <v>5.3</v>
      </c>
      <c r="M31" s="232">
        <f>IF(ISNA(VLOOKUP($A31,ES_NA3_0!$A$10:$AQ$100,MATCH(FIXED(M$6,0,TRUE),ES_NA3_0!$A$10:$AQ$10,0),FALSE)),":",VLOOKUP($A31,ES_NA3_0!$A$10:$AQ$100,MATCH(FIXED(M$6,0,TRUE),ES_NA3_0!$A$10:$AQ$10,0),FALSE))</f>
        <v>3.6</v>
      </c>
      <c r="N31" s="232">
        <f>IF(ISNA(VLOOKUP($A31,ES_NA3_0!$A$10:$AQ$100,MATCH(FIXED(N$6,0,TRUE),ES_NA3_0!$A$10:$AQ$10,0),FALSE)),":",VLOOKUP($A31,ES_NA3_0!$A$10:$AQ$100,MATCH(FIXED(N$6,0,TRUE),ES_NA3_0!$A$10:$AQ$10,0),FALSE))</f>
        <v>6.2</v>
      </c>
      <c r="O31" s="232">
        <f>IF(ISNA(VLOOKUP($A31,ES_NA3_0!$A$10:$AQ$100,MATCH(FIXED(O$6,0,TRUE),ES_NA3_0!$A$10:$AQ$10,0),FALSE)),":",VLOOKUP($A31,ES_NA3_0!$A$10:$AQ$100,MATCH(FIXED(O$6,0,TRUE),ES_NA3_0!$A$10:$AQ$10,0),FALSE))</f>
        <v>6.8</v>
      </c>
      <c r="P31" s="232">
        <f>IF(ISNA(VLOOKUP($A31,ES_NA3_0!$A$10:$AQ$100,MATCH(FIXED(P$6,0,TRUE),ES_NA3_0!$A$10:$AQ$10,0),FALSE)),":",VLOOKUP($A31,ES_NA3_0!$A$10:$AQ$100,MATCH(FIXED(P$6,0,TRUE),ES_NA3_0!$A$10:$AQ$10,0),FALSE))</f>
        <v>5.0999999999999996</v>
      </c>
      <c r="Q31" s="232">
        <f>IF(ISNA(VLOOKUP($A31,ES_NA3_0!$A$10:$AQ$100,MATCH(FIXED(Q$6,0,TRUE),ES_NA3_0!$A$10:$AQ$10,0),FALSE)),":",VLOOKUP($A31,ES_NA3_0!$A$10:$AQ$100,MATCH(FIXED(Q$6,0,TRUE),ES_NA3_0!$A$10:$AQ$10,0),FALSE))</f>
        <v>1.6</v>
      </c>
      <c r="R31" s="232">
        <f>IF(ISNA(VLOOKUP($A31,ES_NA3_0!$A$10:$AQ$100,MATCH(FIXED(R$6,0,TRUE),ES_NA3_0!$A$10:$AQ$10,0),FALSE)),":",VLOOKUP($A31,ES_NA3_0!$A$10:$AQ$100,MATCH(FIXED(R$6,0,TRUE),ES_NA3_0!$A$10:$AQ$10,0),FALSE))</f>
        <v>3.9</v>
      </c>
      <c r="S31" s="232">
        <f>IF(ISNA(VLOOKUP($A31,ES_NA3_0!$A$10:$AQ$100,MATCH(FIXED(S$6,0,TRUE),ES_NA3_0!$A$10:$AQ$10,0),FALSE)),":",VLOOKUP($A31,ES_NA3_0!$A$10:$AQ$100,MATCH(FIXED(S$6,0,TRUE),ES_NA3_0!$A$10:$AQ$10,0),FALSE))</f>
        <v>4.5</v>
      </c>
      <c r="T31" s="232">
        <f>IF(ISNA(VLOOKUP($A31,ES_NA3_0!$A$10:$AQ$100,MATCH(FIXED(T$6,0,TRUE),ES_NA3_0!$A$10:$AQ$10,0),FALSE)),":",VLOOKUP($A31,ES_NA3_0!$A$10:$AQ$100,MATCH(FIXED(T$6,0,TRUE),ES_NA3_0!$A$10:$AQ$10,0),FALSE))</f>
        <v>2</v>
      </c>
      <c r="U31" s="232">
        <f>IF(ISNA(VLOOKUP($A31,ES_NA3_0!$A$10:$AQ$100,MATCH(FIXED(U$6,0,TRUE),ES_NA3_0!$A$10:$AQ$10,0),FALSE)),":",VLOOKUP($A31,ES_NA3_0!$A$10:$AQ$100,MATCH(FIXED(U$6,0,TRUE),ES_NA3_0!$A$10:$AQ$10,0),FALSE))</f>
        <v>1.6</v>
      </c>
      <c r="V31" s="232" t="str">
        <f>IF(ISNA(VLOOKUP($A31,ES_NA3_0!$A$10:$AQ$100,MATCH(FIXED(V$6,0,TRUE),ES_NA3_0!$A$10:$AQ$10,0),FALSE)),":",VLOOKUP($A31,ES_NA3_0!$A$10:$AQ$100,MATCH(FIXED(V$6,0,TRUE),ES_NA3_0!$A$10:$AQ$10,0),FALSE))</f>
        <v>:</v>
      </c>
      <c r="W31" s="232" t="str">
        <f>IF(ISNA(VLOOKUP($A31,ES_NA3_0!$A$10:$AQ$100,MATCH(FIXED(W$6,0,TRUE),ES_NA3_0!$A$10:$AQ$10,0),FALSE)),":",VLOOKUP($A31,ES_NA3_0!$A$10:$AQ$100,MATCH(FIXED(W$6,0,TRUE),ES_NA3_0!$A$10:$AQ$10,0),FALSE))</f>
        <v>:</v>
      </c>
    </row>
    <row r="32" spans="1:23">
      <c r="A32" s="230" t="str">
        <f>lookup!Z27</f>
        <v>Portugal</v>
      </c>
      <c r="B32" s="232" t="str">
        <f>VLOOKUP(A32,lookup!$Z$2:$AA$77,2,FALSE)</f>
        <v>Πορτογαλία</v>
      </c>
      <c r="C32" s="232" t="str">
        <f>IF(ISNA(VLOOKUP($A32,ES_NA3_0!$A$10:$AQ$100,MATCH(FIXED(C$6,0,TRUE),ES_NA3_0!$A$10:$AQ$10,0),FALSE)),":",VLOOKUP($A32,ES_NA3_0!$A$10:$AQ$100,MATCH(FIXED(C$6,0,TRUE),ES_NA3_0!$A$10:$AQ$10,0),FALSE))</f>
        <v>:</v>
      </c>
      <c r="D32" s="232">
        <f>IF(ISNA(VLOOKUP($A32,ES_NA3_0!$A$10:$AQ$100,MATCH(FIXED(D$6,0,TRUE),ES_NA3_0!$A$10:$AQ$10,0),FALSE)),":",VLOOKUP($A32,ES_NA3_0!$A$10:$AQ$100,MATCH(FIXED(D$6,0,TRUE),ES_NA3_0!$A$10:$AQ$10,0),FALSE))</f>
        <v>3.7</v>
      </c>
      <c r="E32" s="232">
        <f>IF(ISNA(VLOOKUP($A32,ES_NA3_0!$A$10:$AQ$100,MATCH(FIXED(E$6,0,TRUE),ES_NA3_0!$A$10:$AQ$10,0),FALSE)),":",VLOOKUP($A32,ES_NA3_0!$A$10:$AQ$100,MATCH(FIXED(E$6,0,TRUE),ES_NA3_0!$A$10:$AQ$10,0),FALSE))</f>
        <v>4.4000000000000004</v>
      </c>
      <c r="F32" s="232">
        <f>IF(ISNA(VLOOKUP($A32,ES_NA3_0!$A$10:$AQ$100,MATCH(FIXED(F$6,0,TRUE),ES_NA3_0!$A$10:$AQ$10,0),FALSE)),":",VLOOKUP($A32,ES_NA3_0!$A$10:$AQ$100,MATCH(FIXED(F$6,0,TRUE),ES_NA3_0!$A$10:$AQ$10,0),FALSE))</f>
        <v>5.0999999999999996</v>
      </c>
      <c r="G32" s="232">
        <f>IF(ISNA(VLOOKUP($A32,ES_NA3_0!$A$10:$AQ$100,MATCH(FIXED(G$6,0,TRUE),ES_NA3_0!$A$10:$AQ$10,0),FALSE)),":",VLOOKUP($A32,ES_NA3_0!$A$10:$AQ$100,MATCH(FIXED(G$6,0,TRUE),ES_NA3_0!$A$10:$AQ$10,0),FALSE))</f>
        <v>4.0999999999999996</v>
      </c>
      <c r="H32" s="232">
        <f>IF(ISNA(VLOOKUP($A32,ES_NA3_0!$A$10:$AQ$100,MATCH(FIXED(H$6,0,TRUE),ES_NA3_0!$A$10:$AQ$10,0),FALSE)),":",VLOOKUP($A32,ES_NA3_0!$A$10:$AQ$100,MATCH(FIXED(H$6,0,TRUE),ES_NA3_0!$A$10:$AQ$10,0),FALSE))</f>
        <v>3.9</v>
      </c>
      <c r="I32" s="232">
        <f>IF(ISNA(VLOOKUP($A32,ES_NA3_0!$A$10:$AQ$100,MATCH(FIXED(I$6,0,TRUE),ES_NA3_0!$A$10:$AQ$10,0),FALSE)),":",VLOOKUP($A32,ES_NA3_0!$A$10:$AQ$100,MATCH(FIXED(I$6,0,TRUE),ES_NA3_0!$A$10:$AQ$10,0),FALSE))</f>
        <v>2</v>
      </c>
      <c r="J32" s="232">
        <f>IF(ISNA(VLOOKUP($A32,ES_NA3_0!$A$10:$AQ$100,MATCH(FIXED(J$6,0,TRUE),ES_NA3_0!$A$10:$AQ$10,0),FALSE)),":",VLOOKUP($A32,ES_NA3_0!$A$10:$AQ$100,MATCH(FIXED(J$6,0,TRUE),ES_NA3_0!$A$10:$AQ$10,0),FALSE))</f>
        <v>0.8</v>
      </c>
      <c r="K32" s="232">
        <f>IF(ISNA(VLOOKUP($A32,ES_NA3_0!$A$10:$AQ$100,MATCH(FIXED(K$6,0,TRUE),ES_NA3_0!$A$10:$AQ$10,0),FALSE)),":",VLOOKUP($A32,ES_NA3_0!$A$10:$AQ$100,MATCH(FIXED(K$6,0,TRUE),ES_NA3_0!$A$10:$AQ$10,0),FALSE))</f>
        <v>-0.9</v>
      </c>
      <c r="L32" s="232">
        <f>IF(ISNA(VLOOKUP($A32,ES_NA3_0!$A$10:$AQ$100,MATCH(FIXED(L$6,0,TRUE),ES_NA3_0!$A$10:$AQ$10,0),FALSE)),":",VLOOKUP($A32,ES_NA3_0!$A$10:$AQ$100,MATCH(FIXED(L$6,0,TRUE),ES_NA3_0!$A$10:$AQ$10,0),FALSE))</f>
        <v>1.6</v>
      </c>
      <c r="M32" s="232">
        <f>IF(ISNA(VLOOKUP($A32,ES_NA3_0!$A$10:$AQ$100,MATCH(FIXED(M$6,0,TRUE),ES_NA3_0!$A$10:$AQ$10,0),FALSE)),":",VLOOKUP($A32,ES_NA3_0!$A$10:$AQ$100,MATCH(FIXED(M$6,0,TRUE),ES_NA3_0!$A$10:$AQ$10,0),FALSE))</f>
        <v>0.8</v>
      </c>
      <c r="N32" s="232">
        <f>IF(ISNA(VLOOKUP($A32,ES_NA3_0!$A$10:$AQ$100,MATCH(FIXED(N$6,0,TRUE),ES_NA3_0!$A$10:$AQ$10,0),FALSE)),":",VLOOKUP($A32,ES_NA3_0!$A$10:$AQ$100,MATCH(FIXED(N$6,0,TRUE),ES_NA3_0!$A$10:$AQ$10,0),FALSE))</f>
        <v>1.4</v>
      </c>
      <c r="O32" s="232">
        <f>IF(ISNA(VLOOKUP($A32,ES_NA3_0!$A$10:$AQ$100,MATCH(FIXED(O$6,0,TRUE),ES_NA3_0!$A$10:$AQ$10,0),FALSE)),":",VLOOKUP($A32,ES_NA3_0!$A$10:$AQ$100,MATCH(FIXED(O$6,0,TRUE),ES_NA3_0!$A$10:$AQ$10,0),FALSE))</f>
        <v>2.4</v>
      </c>
      <c r="P32" s="232">
        <f>IF(ISNA(VLOOKUP($A32,ES_NA3_0!$A$10:$AQ$100,MATCH(FIXED(P$6,0,TRUE),ES_NA3_0!$A$10:$AQ$10,0),FALSE)),":",VLOOKUP($A32,ES_NA3_0!$A$10:$AQ$100,MATCH(FIXED(P$6,0,TRUE),ES_NA3_0!$A$10:$AQ$10,0),FALSE))</f>
        <v>0</v>
      </c>
      <c r="Q32" s="232">
        <f>IF(ISNA(VLOOKUP($A32,ES_NA3_0!$A$10:$AQ$100,MATCH(FIXED(Q$6,0,TRUE),ES_NA3_0!$A$10:$AQ$10,0),FALSE)),":",VLOOKUP($A32,ES_NA3_0!$A$10:$AQ$100,MATCH(FIXED(Q$6,0,TRUE),ES_NA3_0!$A$10:$AQ$10,0),FALSE))</f>
        <v>-2.9</v>
      </c>
      <c r="R32" s="232">
        <f>IF(ISNA(VLOOKUP($A32,ES_NA3_0!$A$10:$AQ$100,MATCH(FIXED(R$6,0,TRUE),ES_NA3_0!$A$10:$AQ$10,0),FALSE)),":",VLOOKUP($A32,ES_NA3_0!$A$10:$AQ$100,MATCH(FIXED(R$6,0,TRUE),ES_NA3_0!$A$10:$AQ$10,0),FALSE))</f>
        <v>1.9</v>
      </c>
      <c r="S32" s="232">
        <f>IF(ISNA(VLOOKUP($A32,ES_NA3_0!$A$10:$AQ$100,MATCH(FIXED(S$6,0,TRUE),ES_NA3_0!$A$10:$AQ$10,0),FALSE)),":",VLOOKUP($A32,ES_NA3_0!$A$10:$AQ$100,MATCH(FIXED(S$6,0,TRUE),ES_NA3_0!$A$10:$AQ$10,0),FALSE))</f>
        <v>-1.3</v>
      </c>
      <c r="T32" s="232">
        <f>IF(ISNA(VLOOKUP($A32,ES_NA3_0!$A$10:$AQ$100,MATCH(FIXED(T$6,0,TRUE),ES_NA3_0!$A$10:$AQ$10,0),FALSE)),":",VLOOKUP($A32,ES_NA3_0!$A$10:$AQ$100,MATCH(FIXED(T$6,0,TRUE),ES_NA3_0!$A$10:$AQ$10,0),FALSE))</f>
        <v>-3.2</v>
      </c>
      <c r="U32" s="232">
        <f>IF(ISNA(VLOOKUP($A32,ES_NA3_0!$A$10:$AQ$100,MATCH(FIXED(U$6,0,TRUE),ES_NA3_0!$A$10:$AQ$10,0),FALSE)),":",VLOOKUP($A32,ES_NA3_0!$A$10:$AQ$100,MATCH(FIXED(U$6,0,TRUE),ES_NA3_0!$A$10:$AQ$10,0),FALSE))</f>
        <v>-1.4</v>
      </c>
      <c r="V32" s="232" t="str">
        <f>IF(ISNA(VLOOKUP($A32,ES_NA3_0!$A$10:$AQ$100,MATCH(FIXED(V$6,0,TRUE),ES_NA3_0!$A$10:$AQ$10,0),FALSE)),":",VLOOKUP($A32,ES_NA3_0!$A$10:$AQ$100,MATCH(FIXED(V$6,0,TRUE),ES_NA3_0!$A$10:$AQ$10,0),FALSE))</f>
        <v>:</v>
      </c>
      <c r="W32" s="232" t="str">
        <f>IF(ISNA(VLOOKUP($A32,ES_NA3_0!$A$10:$AQ$100,MATCH(FIXED(W$6,0,TRUE),ES_NA3_0!$A$10:$AQ$10,0),FALSE)),":",VLOOKUP($A32,ES_NA3_0!$A$10:$AQ$100,MATCH(FIXED(W$6,0,TRUE),ES_NA3_0!$A$10:$AQ$10,0),FALSE))</f>
        <v>:</v>
      </c>
    </row>
    <row r="33" spans="1:23">
      <c r="A33" s="230" t="str">
        <f>lookup!Z28</f>
        <v>Romania</v>
      </c>
      <c r="B33" s="232" t="str">
        <f>VLOOKUP(A33,lookup!$Z$2:$AA$77,2,FALSE)</f>
        <v>Ρουμανία</v>
      </c>
      <c r="C33" s="232">
        <f>IF(ISNA(VLOOKUP($A33,ES_NA3_0!$A$10:$AQ$100,MATCH(FIXED(C$6,0,TRUE),ES_NA3_0!$A$10:$AQ$10,0),FALSE)),":",VLOOKUP($A33,ES_NA3_0!$A$10:$AQ$100,MATCH(FIXED(C$6,0,TRUE),ES_NA3_0!$A$10:$AQ$10,0),FALSE))</f>
        <v>7.1</v>
      </c>
      <c r="D33" s="232">
        <f>IF(ISNA(VLOOKUP($A33,ES_NA3_0!$A$10:$AQ$100,MATCH(FIXED(D$6,0,TRUE),ES_NA3_0!$A$10:$AQ$10,0),FALSE)),":",VLOOKUP($A33,ES_NA3_0!$A$10:$AQ$100,MATCH(FIXED(D$6,0,TRUE),ES_NA3_0!$A$10:$AQ$10,0),FALSE))</f>
        <v>3.2</v>
      </c>
      <c r="E33" s="232">
        <f>IF(ISNA(VLOOKUP($A33,ES_NA3_0!$A$10:$AQ$100,MATCH(FIXED(E$6,0,TRUE),ES_NA3_0!$A$10:$AQ$10,0),FALSE)),":",VLOOKUP($A33,ES_NA3_0!$A$10:$AQ$100,MATCH(FIXED(E$6,0,TRUE),ES_NA3_0!$A$10:$AQ$10,0),FALSE))</f>
        <v>-4.9000000000000004</v>
      </c>
      <c r="F33" s="232">
        <f>IF(ISNA(VLOOKUP($A33,ES_NA3_0!$A$10:$AQ$100,MATCH(FIXED(F$6,0,TRUE),ES_NA3_0!$A$10:$AQ$10,0),FALSE)),":",VLOOKUP($A33,ES_NA3_0!$A$10:$AQ$100,MATCH(FIXED(F$6,0,TRUE),ES_NA3_0!$A$10:$AQ$10,0),FALSE))</f>
        <v>-2.1</v>
      </c>
      <c r="G33" s="232">
        <f>IF(ISNA(VLOOKUP($A33,ES_NA3_0!$A$10:$AQ$100,MATCH(FIXED(G$6,0,TRUE),ES_NA3_0!$A$10:$AQ$10,0),FALSE)),":",VLOOKUP($A33,ES_NA3_0!$A$10:$AQ$100,MATCH(FIXED(G$6,0,TRUE),ES_NA3_0!$A$10:$AQ$10,0),FALSE))</f>
        <v>-0.4</v>
      </c>
      <c r="H33" s="232">
        <f>IF(ISNA(VLOOKUP($A33,ES_NA3_0!$A$10:$AQ$100,MATCH(FIXED(H$6,0,TRUE),ES_NA3_0!$A$10:$AQ$10,0),FALSE)),":",VLOOKUP($A33,ES_NA3_0!$A$10:$AQ$100,MATCH(FIXED(H$6,0,TRUE),ES_NA3_0!$A$10:$AQ$10,0),FALSE))</f>
        <v>2.4</v>
      </c>
      <c r="I33" s="232">
        <f>IF(ISNA(VLOOKUP($A33,ES_NA3_0!$A$10:$AQ$100,MATCH(FIXED(I$6,0,TRUE),ES_NA3_0!$A$10:$AQ$10,0),FALSE)),":",VLOOKUP($A33,ES_NA3_0!$A$10:$AQ$100,MATCH(FIXED(I$6,0,TRUE),ES_NA3_0!$A$10:$AQ$10,0),FALSE))</f>
        <v>5.7</v>
      </c>
      <c r="J33" s="232">
        <f>IF(ISNA(VLOOKUP($A33,ES_NA3_0!$A$10:$AQ$100,MATCH(FIXED(J$6,0,TRUE),ES_NA3_0!$A$10:$AQ$10,0),FALSE)),":",VLOOKUP($A33,ES_NA3_0!$A$10:$AQ$100,MATCH(FIXED(J$6,0,TRUE),ES_NA3_0!$A$10:$AQ$10,0),FALSE))</f>
        <v>5.0999999999999996</v>
      </c>
      <c r="K33" s="232">
        <f>IF(ISNA(VLOOKUP($A33,ES_NA3_0!$A$10:$AQ$100,MATCH(FIXED(K$6,0,TRUE),ES_NA3_0!$A$10:$AQ$10,0),FALSE)),":",VLOOKUP($A33,ES_NA3_0!$A$10:$AQ$100,MATCH(FIXED(K$6,0,TRUE),ES_NA3_0!$A$10:$AQ$10,0),FALSE))</f>
        <v>5.2</v>
      </c>
      <c r="L33" s="232">
        <f>IF(ISNA(VLOOKUP($A33,ES_NA3_0!$A$10:$AQ$100,MATCH(FIXED(L$6,0,TRUE),ES_NA3_0!$A$10:$AQ$10,0),FALSE)),":",VLOOKUP($A33,ES_NA3_0!$A$10:$AQ$100,MATCH(FIXED(L$6,0,TRUE),ES_NA3_0!$A$10:$AQ$10,0),FALSE))</f>
        <v>8.5</v>
      </c>
      <c r="M33" s="232">
        <f>IF(ISNA(VLOOKUP($A33,ES_NA3_0!$A$10:$AQ$100,MATCH(FIXED(M$6,0,TRUE),ES_NA3_0!$A$10:$AQ$10,0),FALSE)),":",VLOOKUP($A33,ES_NA3_0!$A$10:$AQ$100,MATCH(FIXED(M$6,0,TRUE),ES_NA3_0!$A$10:$AQ$10,0),FALSE))</f>
        <v>4.2</v>
      </c>
      <c r="N33" s="232">
        <f>IF(ISNA(VLOOKUP($A33,ES_NA3_0!$A$10:$AQ$100,MATCH(FIXED(N$6,0,TRUE),ES_NA3_0!$A$10:$AQ$10,0),FALSE)),":",VLOOKUP($A33,ES_NA3_0!$A$10:$AQ$100,MATCH(FIXED(N$6,0,TRUE),ES_NA3_0!$A$10:$AQ$10,0),FALSE))</f>
        <v>7.9</v>
      </c>
      <c r="O33" s="232">
        <f>IF(ISNA(VLOOKUP($A33,ES_NA3_0!$A$10:$AQ$100,MATCH(FIXED(O$6,0,TRUE),ES_NA3_0!$A$10:$AQ$10,0),FALSE)),":",VLOOKUP($A33,ES_NA3_0!$A$10:$AQ$100,MATCH(FIXED(O$6,0,TRUE),ES_NA3_0!$A$10:$AQ$10,0),FALSE))</f>
        <v>6.3</v>
      </c>
      <c r="P33" s="232">
        <f>IF(ISNA(VLOOKUP($A33,ES_NA3_0!$A$10:$AQ$100,MATCH(FIXED(P$6,0,TRUE),ES_NA3_0!$A$10:$AQ$10,0),FALSE)),":",VLOOKUP($A33,ES_NA3_0!$A$10:$AQ$100,MATCH(FIXED(P$6,0,TRUE),ES_NA3_0!$A$10:$AQ$10,0),FALSE))</f>
        <v>7.3</v>
      </c>
      <c r="Q33" s="232">
        <f>IF(ISNA(VLOOKUP($A33,ES_NA3_0!$A$10:$AQ$100,MATCH(FIXED(Q$6,0,TRUE),ES_NA3_0!$A$10:$AQ$10,0),FALSE)),":",VLOOKUP($A33,ES_NA3_0!$A$10:$AQ$100,MATCH(FIXED(Q$6,0,TRUE),ES_NA3_0!$A$10:$AQ$10,0),FALSE))</f>
        <v>-6.6</v>
      </c>
      <c r="R33" s="232">
        <f>IF(ISNA(VLOOKUP($A33,ES_NA3_0!$A$10:$AQ$100,MATCH(FIXED(R$6,0,TRUE),ES_NA3_0!$A$10:$AQ$10,0),FALSE)),":",VLOOKUP($A33,ES_NA3_0!$A$10:$AQ$100,MATCH(FIXED(R$6,0,TRUE),ES_NA3_0!$A$10:$AQ$10,0),FALSE))</f>
        <v>-1.1000000000000001</v>
      </c>
      <c r="S33" s="232">
        <f>IF(ISNA(VLOOKUP($A33,ES_NA3_0!$A$10:$AQ$100,MATCH(FIXED(S$6,0,TRUE),ES_NA3_0!$A$10:$AQ$10,0),FALSE)),":",VLOOKUP($A33,ES_NA3_0!$A$10:$AQ$100,MATCH(FIXED(S$6,0,TRUE),ES_NA3_0!$A$10:$AQ$10,0),FALSE))</f>
        <v>2.2999999999999998</v>
      </c>
      <c r="T33" s="232">
        <f>IF(ISNA(VLOOKUP($A33,ES_NA3_0!$A$10:$AQ$100,MATCH(FIXED(T$6,0,TRUE),ES_NA3_0!$A$10:$AQ$10,0),FALSE)),":",VLOOKUP($A33,ES_NA3_0!$A$10:$AQ$100,MATCH(FIXED(T$6,0,TRUE),ES_NA3_0!$A$10:$AQ$10,0),FALSE))</f>
        <v>0.6</v>
      </c>
      <c r="U33" s="232">
        <f>IF(ISNA(VLOOKUP($A33,ES_NA3_0!$A$10:$AQ$100,MATCH(FIXED(U$6,0,TRUE),ES_NA3_0!$A$10:$AQ$10,0),FALSE)),":",VLOOKUP($A33,ES_NA3_0!$A$10:$AQ$100,MATCH(FIXED(U$6,0,TRUE),ES_NA3_0!$A$10:$AQ$10,0),FALSE))</f>
        <v>3.5</v>
      </c>
      <c r="V33" s="232" t="str">
        <f>IF(ISNA(VLOOKUP($A33,ES_NA3_0!$A$10:$AQ$100,MATCH(FIXED(V$6,0,TRUE),ES_NA3_0!$A$10:$AQ$10,0),FALSE)),":",VLOOKUP($A33,ES_NA3_0!$A$10:$AQ$100,MATCH(FIXED(V$6,0,TRUE),ES_NA3_0!$A$10:$AQ$10,0),FALSE))</f>
        <v>:</v>
      </c>
      <c r="W33" s="232" t="str">
        <f>IF(ISNA(VLOOKUP($A33,ES_NA3_0!$A$10:$AQ$100,MATCH(FIXED(W$6,0,TRUE),ES_NA3_0!$A$10:$AQ$10,0),FALSE)),":",VLOOKUP($A33,ES_NA3_0!$A$10:$AQ$100,MATCH(FIXED(W$6,0,TRUE),ES_NA3_0!$A$10:$AQ$10,0),FALSE))</f>
        <v>:</v>
      </c>
    </row>
    <row r="34" spans="1:23">
      <c r="A34" s="230" t="str">
        <f>lookup!Z29</f>
        <v>Slovenia</v>
      </c>
      <c r="B34" s="232" t="str">
        <f>VLOOKUP(A34,lookup!$Z$2:$AA$77,2,FALSE)</f>
        <v>Σλοβενία</v>
      </c>
      <c r="C34" s="232">
        <f>IF(ISNA(VLOOKUP($A34,ES_NA3_0!$A$10:$AQ$100,MATCH(FIXED(C$6,0,TRUE),ES_NA3_0!$A$10:$AQ$10,0),FALSE)),":",VLOOKUP($A34,ES_NA3_0!$A$10:$AQ$100,MATCH(FIXED(C$6,0,TRUE),ES_NA3_0!$A$10:$AQ$10,0),FALSE))</f>
        <v>7.4</v>
      </c>
      <c r="D34" s="232">
        <f>IF(ISNA(VLOOKUP($A34,ES_NA3_0!$A$10:$AQ$100,MATCH(FIXED(D$6,0,TRUE),ES_NA3_0!$A$10:$AQ$10,0),FALSE)),":",VLOOKUP($A34,ES_NA3_0!$A$10:$AQ$100,MATCH(FIXED(D$6,0,TRUE),ES_NA3_0!$A$10:$AQ$10,0),FALSE))</f>
        <v>3.6</v>
      </c>
      <c r="E34" s="232">
        <f>IF(ISNA(VLOOKUP($A34,ES_NA3_0!$A$10:$AQ$100,MATCH(FIXED(E$6,0,TRUE),ES_NA3_0!$A$10:$AQ$10,0),FALSE)),":",VLOOKUP($A34,ES_NA3_0!$A$10:$AQ$100,MATCH(FIXED(E$6,0,TRUE),ES_NA3_0!$A$10:$AQ$10,0),FALSE))</f>
        <v>5</v>
      </c>
      <c r="F34" s="232">
        <f>IF(ISNA(VLOOKUP($A34,ES_NA3_0!$A$10:$AQ$100,MATCH(FIXED(F$6,0,TRUE),ES_NA3_0!$A$10:$AQ$10,0),FALSE)),":",VLOOKUP($A34,ES_NA3_0!$A$10:$AQ$100,MATCH(FIXED(F$6,0,TRUE),ES_NA3_0!$A$10:$AQ$10,0),FALSE))</f>
        <v>3.5</v>
      </c>
      <c r="G34" s="232">
        <f>IF(ISNA(VLOOKUP($A34,ES_NA3_0!$A$10:$AQ$100,MATCH(FIXED(G$6,0,TRUE),ES_NA3_0!$A$10:$AQ$10,0),FALSE)),":",VLOOKUP($A34,ES_NA3_0!$A$10:$AQ$100,MATCH(FIXED(G$6,0,TRUE),ES_NA3_0!$A$10:$AQ$10,0),FALSE))</f>
        <v>5.3</v>
      </c>
      <c r="H34" s="232">
        <f>IF(ISNA(VLOOKUP($A34,ES_NA3_0!$A$10:$AQ$100,MATCH(FIXED(H$6,0,TRUE),ES_NA3_0!$A$10:$AQ$10,0),FALSE)),":",VLOOKUP($A34,ES_NA3_0!$A$10:$AQ$100,MATCH(FIXED(H$6,0,TRUE),ES_NA3_0!$A$10:$AQ$10,0),FALSE))</f>
        <v>4.3</v>
      </c>
      <c r="I34" s="232">
        <f>IF(ISNA(VLOOKUP($A34,ES_NA3_0!$A$10:$AQ$100,MATCH(FIXED(I$6,0,TRUE),ES_NA3_0!$A$10:$AQ$10,0),FALSE)),":",VLOOKUP($A34,ES_NA3_0!$A$10:$AQ$100,MATCH(FIXED(I$6,0,TRUE),ES_NA3_0!$A$10:$AQ$10,0),FALSE))</f>
        <v>2.9</v>
      </c>
      <c r="J34" s="232">
        <f>IF(ISNA(VLOOKUP($A34,ES_NA3_0!$A$10:$AQ$100,MATCH(FIXED(J$6,0,TRUE),ES_NA3_0!$A$10:$AQ$10,0),FALSE)),":",VLOOKUP($A34,ES_NA3_0!$A$10:$AQ$100,MATCH(FIXED(J$6,0,TRUE),ES_NA3_0!$A$10:$AQ$10,0),FALSE))</f>
        <v>3.8</v>
      </c>
      <c r="K34" s="232">
        <f>IF(ISNA(VLOOKUP($A34,ES_NA3_0!$A$10:$AQ$100,MATCH(FIXED(K$6,0,TRUE),ES_NA3_0!$A$10:$AQ$10,0),FALSE)),":",VLOOKUP($A34,ES_NA3_0!$A$10:$AQ$100,MATCH(FIXED(K$6,0,TRUE),ES_NA3_0!$A$10:$AQ$10,0),FALSE))</f>
        <v>2.9</v>
      </c>
      <c r="L34" s="232">
        <f>IF(ISNA(VLOOKUP($A34,ES_NA3_0!$A$10:$AQ$100,MATCH(FIXED(L$6,0,TRUE),ES_NA3_0!$A$10:$AQ$10,0),FALSE)),":",VLOOKUP($A34,ES_NA3_0!$A$10:$AQ$100,MATCH(FIXED(L$6,0,TRUE),ES_NA3_0!$A$10:$AQ$10,0),FALSE))</f>
        <v>4.4000000000000004</v>
      </c>
      <c r="M34" s="232">
        <f>IF(ISNA(VLOOKUP($A34,ES_NA3_0!$A$10:$AQ$100,MATCH(FIXED(M$6,0,TRUE),ES_NA3_0!$A$10:$AQ$10,0),FALSE)),":",VLOOKUP($A34,ES_NA3_0!$A$10:$AQ$100,MATCH(FIXED(M$6,0,TRUE),ES_NA3_0!$A$10:$AQ$10,0),FALSE))</f>
        <v>4</v>
      </c>
      <c r="N34" s="232">
        <f>IF(ISNA(VLOOKUP($A34,ES_NA3_0!$A$10:$AQ$100,MATCH(FIXED(N$6,0,TRUE),ES_NA3_0!$A$10:$AQ$10,0),FALSE)),":",VLOOKUP($A34,ES_NA3_0!$A$10:$AQ$100,MATCH(FIXED(N$6,0,TRUE),ES_NA3_0!$A$10:$AQ$10,0),FALSE))</f>
        <v>5.8</v>
      </c>
      <c r="O34" s="232">
        <f>IF(ISNA(VLOOKUP($A34,ES_NA3_0!$A$10:$AQ$100,MATCH(FIXED(O$6,0,TRUE),ES_NA3_0!$A$10:$AQ$10,0),FALSE)),":",VLOOKUP($A34,ES_NA3_0!$A$10:$AQ$100,MATCH(FIXED(O$6,0,TRUE),ES_NA3_0!$A$10:$AQ$10,0),FALSE))</f>
        <v>7</v>
      </c>
      <c r="P34" s="232">
        <f>IF(ISNA(VLOOKUP($A34,ES_NA3_0!$A$10:$AQ$100,MATCH(FIXED(P$6,0,TRUE),ES_NA3_0!$A$10:$AQ$10,0),FALSE)),":",VLOOKUP($A34,ES_NA3_0!$A$10:$AQ$100,MATCH(FIXED(P$6,0,TRUE),ES_NA3_0!$A$10:$AQ$10,0),FALSE))</f>
        <v>3.4</v>
      </c>
      <c r="Q34" s="232">
        <f>IF(ISNA(VLOOKUP($A34,ES_NA3_0!$A$10:$AQ$100,MATCH(FIXED(Q$6,0,TRUE),ES_NA3_0!$A$10:$AQ$10,0),FALSE)),":",VLOOKUP($A34,ES_NA3_0!$A$10:$AQ$100,MATCH(FIXED(Q$6,0,TRUE),ES_NA3_0!$A$10:$AQ$10,0),FALSE))</f>
        <v>-7.9</v>
      </c>
      <c r="R34" s="232">
        <f>IF(ISNA(VLOOKUP($A34,ES_NA3_0!$A$10:$AQ$100,MATCH(FIXED(R$6,0,TRUE),ES_NA3_0!$A$10:$AQ$10,0),FALSE)),":",VLOOKUP($A34,ES_NA3_0!$A$10:$AQ$100,MATCH(FIXED(R$6,0,TRUE),ES_NA3_0!$A$10:$AQ$10,0),FALSE))</f>
        <v>1.3</v>
      </c>
      <c r="S34" s="232">
        <f>IF(ISNA(VLOOKUP($A34,ES_NA3_0!$A$10:$AQ$100,MATCH(FIXED(S$6,0,TRUE),ES_NA3_0!$A$10:$AQ$10,0),FALSE)),":",VLOOKUP($A34,ES_NA3_0!$A$10:$AQ$100,MATCH(FIXED(S$6,0,TRUE),ES_NA3_0!$A$10:$AQ$10,0),FALSE))</f>
        <v>0.7</v>
      </c>
      <c r="T34" s="232">
        <f>IF(ISNA(VLOOKUP($A34,ES_NA3_0!$A$10:$AQ$100,MATCH(FIXED(T$6,0,TRUE),ES_NA3_0!$A$10:$AQ$10,0),FALSE)),":",VLOOKUP($A34,ES_NA3_0!$A$10:$AQ$100,MATCH(FIXED(T$6,0,TRUE),ES_NA3_0!$A$10:$AQ$10,0),FALSE))</f>
        <v>-2.5</v>
      </c>
      <c r="U34" s="232">
        <f>IF(ISNA(VLOOKUP($A34,ES_NA3_0!$A$10:$AQ$100,MATCH(FIXED(U$6,0,TRUE),ES_NA3_0!$A$10:$AQ$10,0),FALSE)),":",VLOOKUP($A34,ES_NA3_0!$A$10:$AQ$100,MATCH(FIXED(U$6,0,TRUE),ES_NA3_0!$A$10:$AQ$10,0),FALSE))</f>
        <v>-1.1000000000000001</v>
      </c>
      <c r="V34" s="232" t="str">
        <f>IF(ISNA(VLOOKUP($A34,ES_NA3_0!$A$10:$AQ$100,MATCH(FIXED(V$6,0,TRUE),ES_NA3_0!$A$10:$AQ$10,0),FALSE)),":",VLOOKUP($A34,ES_NA3_0!$A$10:$AQ$100,MATCH(FIXED(V$6,0,TRUE),ES_NA3_0!$A$10:$AQ$10,0),FALSE))</f>
        <v>:</v>
      </c>
      <c r="W34" s="232" t="str">
        <f>IF(ISNA(VLOOKUP($A34,ES_NA3_0!$A$10:$AQ$100,MATCH(FIXED(W$6,0,TRUE),ES_NA3_0!$A$10:$AQ$10,0),FALSE)),":",VLOOKUP($A34,ES_NA3_0!$A$10:$AQ$100,MATCH(FIXED(W$6,0,TRUE),ES_NA3_0!$A$10:$AQ$10,0),FALSE))</f>
        <v>:</v>
      </c>
    </row>
    <row r="35" spans="1:23">
      <c r="A35" s="230" t="str">
        <f>lookup!Z30</f>
        <v>Slovakia</v>
      </c>
      <c r="B35" s="232" t="str">
        <f>VLOOKUP(A35,lookup!$Z$2:$AA$77,2,FALSE)</f>
        <v>Σλοβακία</v>
      </c>
      <c r="C35" s="232">
        <f>IF(ISNA(VLOOKUP($A35,ES_NA3_0!$A$10:$AQ$100,MATCH(FIXED(C$6,0,TRUE),ES_NA3_0!$A$10:$AQ$10,0),FALSE)),":",VLOOKUP($A35,ES_NA3_0!$A$10:$AQ$100,MATCH(FIXED(C$6,0,TRUE),ES_NA3_0!$A$10:$AQ$10,0),FALSE))</f>
        <v>7.9</v>
      </c>
      <c r="D35" s="232">
        <f>IF(ISNA(VLOOKUP($A35,ES_NA3_0!$A$10:$AQ$100,MATCH(FIXED(D$6,0,TRUE),ES_NA3_0!$A$10:$AQ$10,0),FALSE)),":",VLOOKUP($A35,ES_NA3_0!$A$10:$AQ$100,MATCH(FIXED(D$6,0,TRUE),ES_NA3_0!$A$10:$AQ$10,0),FALSE))</f>
        <v>6.9</v>
      </c>
      <c r="E35" s="232">
        <f>IF(ISNA(VLOOKUP($A35,ES_NA3_0!$A$10:$AQ$100,MATCH(FIXED(E$6,0,TRUE),ES_NA3_0!$A$10:$AQ$10,0),FALSE)),":",VLOOKUP($A35,ES_NA3_0!$A$10:$AQ$100,MATCH(FIXED(E$6,0,TRUE),ES_NA3_0!$A$10:$AQ$10,0),FALSE))</f>
        <v>4.4000000000000004</v>
      </c>
      <c r="F35" s="232">
        <f>IF(ISNA(VLOOKUP($A35,ES_NA3_0!$A$10:$AQ$100,MATCH(FIXED(F$6,0,TRUE),ES_NA3_0!$A$10:$AQ$10,0),FALSE)),":",VLOOKUP($A35,ES_NA3_0!$A$10:$AQ$100,MATCH(FIXED(F$6,0,TRUE),ES_NA3_0!$A$10:$AQ$10,0),FALSE))</f>
        <v>4.4000000000000004</v>
      </c>
      <c r="G35" s="232">
        <f>IF(ISNA(VLOOKUP($A35,ES_NA3_0!$A$10:$AQ$100,MATCH(FIXED(G$6,0,TRUE),ES_NA3_0!$A$10:$AQ$10,0),FALSE)),":",VLOOKUP($A35,ES_NA3_0!$A$10:$AQ$100,MATCH(FIXED(G$6,0,TRUE),ES_NA3_0!$A$10:$AQ$10,0),FALSE))</f>
        <v>0</v>
      </c>
      <c r="H35" s="232">
        <f>IF(ISNA(VLOOKUP($A35,ES_NA3_0!$A$10:$AQ$100,MATCH(FIXED(H$6,0,TRUE),ES_NA3_0!$A$10:$AQ$10,0),FALSE)),":",VLOOKUP($A35,ES_NA3_0!$A$10:$AQ$100,MATCH(FIXED(H$6,0,TRUE),ES_NA3_0!$A$10:$AQ$10,0),FALSE))</f>
        <v>1.4</v>
      </c>
      <c r="I35" s="232">
        <f>IF(ISNA(VLOOKUP($A35,ES_NA3_0!$A$10:$AQ$100,MATCH(FIXED(I$6,0,TRUE),ES_NA3_0!$A$10:$AQ$10,0),FALSE)),":",VLOOKUP($A35,ES_NA3_0!$A$10:$AQ$100,MATCH(FIXED(I$6,0,TRUE),ES_NA3_0!$A$10:$AQ$10,0),FALSE))</f>
        <v>3.5</v>
      </c>
      <c r="J35" s="232">
        <f>IF(ISNA(VLOOKUP($A35,ES_NA3_0!$A$10:$AQ$100,MATCH(FIXED(J$6,0,TRUE),ES_NA3_0!$A$10:$AQ$10,0),FALSE)),":",VLOOKUP($A35,ES_NA3_0!$A$10:$AQ$100,MATCH(FIXED(J$6,0,TRUE),ES_NA3_0!$A$10:$AQ$10,0),FALSE))</f>
        <v>4.5999999999999996</v>
      </c>
      <c r="K35" s="232">
        <f>IF(ISNA(VLOOKUP($A35,ES_NA3_0!$A$10:$AQ$100,MATCH(FIXED(K$6,0,TRUE),ES_NA3_0!$A$10:$AQ$10,0),FALSE)),":",VLOOKUP($A35,ES_NA3_0!$A$10:$AQ$100,MATCH(FIXED(K$6,0,TRUE),ES_NA3_0!$A$10:$AQ$10,0),FALSE))</f>
        <v>4.8</v>
      </c>
      <c r="L35" s="232">
        <f>IF(ISNA(VLOOKUP($A35,ES_NA3_0!$A$10:$AQ$100,MATCH(FIXED(L$6,0,TRUE),ES_NA3_0!$A$10:$AQ$10,0),FALSE)),":",VLOOKUP($A35,ES_NA3_0!$A$10:$AQ$100,MATCH(FIXED(L$6,0,TRUE),ES_NA3_0!$A$10:$AQ$10,0),FALSE))</f>
        <v>5.0999999999999996</v>
      </c>
      <c r="M35" s="232">
        <f>IF(ISNA(VLOOKUP($A35,ES_NA3_0!$A$10:$AQ$100,MATCH(FIXED(M$6,0,TRUE),ES_NA3_0!$A$10:$AQ$10,0),FALSE)),":",VLOOKUP($A35,ES_NA3_0!$A$10:$AQ$100,MATCH(FIXED(M$6,0,TRUE),ES_NA3_0!$A$10:$AQ$10,0),FALSE))</f>
        <v>6.7</v>
      </c>
      <c r="N35" s="232">
        <f>IF(ISNA(VLOOKUP($A35,ES_NA3_0!$A$10:$AQ$100,MATCH(FIXED(N$6,0,TRUE),ES_NA3_0!$A$10:$AQ$10,0),FALSE)),":",VLOOKUP($A35,ES_NA3_0!$A$10:$AQ$100,MATCH(FIXED(N$6,0,TRUE),ES_NA3_0!$A$10:$AQ$10,0),FALSE))</f>
        <v>8.3000000000000007</v>
      </c>
      <c r="O35" s="232">
        <f>IF(ISNA(VLOOKUP($A35,ES_NA3_0!$A$10:$AQ$100,MATCH(FIXED(O$6,0,TRUE),ES_NA3_0!$A$10:$AQ$10,0),FALSE)),":",VLOOKUP($A35,ES_NA3_0!$A$10:$AQ$100,MATCH(FIXED(O$6,0,TRUE),ES_NA3_0!$A$10:$AQ$10,0),FALSE))</f>
        <v>10.5</v>
      </c>
      <c r="P35" s="232">
        <f>IF(ISNA(VLOOKUP($A35,ES_NA3_0!$A$10:$AQ$100,MATCH(FIXED(P$6,0,TRUE),ES_NA3_0!$A$10:$AQ$10,0),FALSE)),":",VLOOKUP($A35,ES_NA3_0!$A$10:$AQ$100,MATCH(FIXED(P$6,0,TRUE),ES_NA3_0!$A$10:$AQ$10,0),FALSE))</f>
        <v>5.8</v>
      </c>
      <c r="Q35" s="232">
        <f>IF(ISNA(VLOOKUP($A35,ES_NA3_0!$A$10:$AQ$100,MATCH(FIXED(Q$6,0,TRUE),ES_NA3_0!$A$10:$AQ$10,0),FALSE)),":",VLOOKUP($A35,ES_NA3_0!$A$10:$AQ$100,MATCH(FIXED(Q$6,0,TRUE),ES_NA3_0!$A$10:$AQ$10,0),FALSE))</f>
        <v>-4.9000000000000004</v>
      </c>
      <c r="R35" s="232">
        <f>IF(ISNA(VLOOKUP($A35,ES_NA3_0!$A$10:$AQ$100,MATCH(FIXED(R$6,0,TRUE),ES_NA3_0!$A$10:$AQ$10,0),FALSE)),":",VLOOKUP($A35,ES_NA3_0!$A$10:$AQ$100,MATCH(FIXED(R$6,0,TRUE),ES_NA3_0!$A$10:$AQ$10,0),FALSE))</f>
        <v>4.4000000000000004</v>
      </c>
      <c r="S35" s="232">
        <f>IF(ISNA(VLOOKUP($A35,ES_NA3_0!$A$10:$AQ$100,MATCH(FIXED(S$6,0,TRUE),ES_NA3_0!$A$10:$AQ$10,0),FALSE)),":",VLOOKUP($A35,ES_NA3_0!$A$10:$AQ$100,MATCH(FIXED(S$6,0,TRUE),ES_NA3_0!$A$10:$AQ$10,0),FALSE))</f>
        <v>3</v>
      </c>
      <c r="T35" s="232">
        <f>IF(ISNA(VLOOKUP($A35,ES_NA3_0!$A$10:$AQ$100,MATCH(FIXED(T$6,0,TRUE),ES_NA3_0!$A$10:$AQ$10,0),FALSE)),":",VLOOKUP($A35,ES_NA3_0!$A$10:$AQ$100,MATCH(FIXED(T$6,0,TRUE),ES_NA3_0!$A$10:$AQ$10,0),FALSE))</f>
        <v>1.8</v>
      </c>
      <c r="U35" s="232">
        <f>IF(ISNA(VLOOKUP($A35,ES_NA3_0!$A$10:$AQ$100,MATCH(FIXED(U$6,0,TRUE),ES_NA3_0!$A$10:$AQ$10,0),FALSE)),":",VLOOKUP($A35,ES_NA3_0!$A$10:$AQ$100,MATCH(FIXED(U$6,0,TRUE),ES_NA3_0!$A$10:$AQ$10,0),FALSE))</f>
        <v>0.9</v>
      </c>
      <c r="V35" s="232" t="str">
        <f>IF(ISNA(VLOOKUP($A35,ES_NA3_0!$A$10:$AQ$100,MATCH(FIXED(V$6,0,TRUE),ES_NA3_0!$A$10:$AQ$10,0),FALSE)),":",VLOOKUP($A35,ES_NA3_0!$A$10:$AQ$100,MATCH(FIXED(V$6,0,TRUE),ES_NA3_0!$A$10:$AQ$10,0),FALSE))</f>
        <v>:</v>
      </c>
      <c r="W35" s="232" t="str">
        <f>IF(ISNA(VLOOKUP($A35,ES_NA3_0!$A$10:$AQ$100,MATCH(FIXED(W$6,0,TRUE),ES_NA3_0!$A$10:$AQ$10,0),FALSE)),":",VLOOKUP($A35,ES_NA3_0!$A$10:$AQ$100,MATCH(FIXED(W$6,0,TRUE),ES_NA3_0!$A$10:$AQ$10,0),FALSE))</f>
        <v>:</v>
      </c>
    </row>
    <row r="36" spans="1:23">
      <c r="A36" s="230" t="str">
        <f>lookup!Z31</f>
        <v>Finland</v>
      </c>
      <c r="B36" s="232" t="str">
        <f>VLOOKUP(A36,lookup!$Z$2:$AA$77,2,FALSE)</f>
        <v>Φινλανδία</v>
      </c>
      <c r="C36" s="232">
        <f>IF(ISNA(VLOOKUP($A36,ES_NA3_0!$A$10:$AQ$100,MATCH(FIXED(C$6,0,TRUE),ES_NA3_0!$A$10:$AQ$10,0),FALSE)),":",VLOOKUP($A36,ES_NA3_0!$A$10:$AQ$100,MATCH(FIXED(C$6,0,TRUE),ES_NA3_0!$A$10:$AQ$10,0),FALSE))</f>
        <v>4</v>
      </c>
      <c r="D36" s="232">
        <f>IF(ISNA(VLOOKUP($A36,ES_NA3_0!$A$10:$AQ$100,MATCH(FIXED(D$6,0,TRUE),ES_NA3_0!$A$10:$AQ$10,0),FALSE)),":",VLOOKUP($A36,ES_NA3_0!$A$10:$AQ$100,MATCH(FIXED(D$6,0,TRUE),ES_NA3_0!$A$10:$AQ$10,0),FALSE))</f>
        <v>3.6</v>
      </c>
      <c r="E36" s="232">
        <f>IF(ISNA(VLOOKUP($A36,ES_NA3_0!$A$10:$AQ$100,MATCH(FIXED(E$6,0,TRUE),ES_NA3_0!$A$10:$AQ$10,0),FALSE)),":",VLOOKUP($A36,ES_NA3_0!$A$10:$AQ$100,MATCH(FIXED(E$6,0,TRUE),ES_NA3_0!$A$10:$AQ$10,0),FALSE))</f>
        <v>6.2</v>
      </c>
      <c r="F36" s="232">
        <f>IF(ISNA(VLOOKUP($A36,ES_NA3_0!$A$10:$AQ$100,MATCH(FIXED(F$6,0,TRUE),ES_NA3_0!$A$10:$AQ$10,0),FALSE)),":",VLOOKUP($A36,ES_NA3_0!$A$10:$AQ$100,MATCH(FIXED(F$6,0,TRUE),ES_NA3_0!$A$10:$AQ$10,0),FALSE))</f>
        <v>5</v>
      </c>
      <c r="G36" s="232">
        <f>IF(ISNA(VLOOKUP($A36,ES_NA3_0!$A$10:$AQ$100,MATCH(FIXED(G$6,0,TRUE),ES_NA3_0!$A$10:$AQ$10,0),FALSE)),":",VLOOKUP($A36,ES_NA3_0!$A$10:$AQ$100,MATCH(FIXED(G$6,0,TRUE),ES_NA3_0!$A$10:$AQ$10,0),FALSE))</f>
        <v>3.9</v>
      </c>
      <c r="H36" s="232">
        <f>IF(ISNA(VLOOKUP($A36,ES_NA3_0!$A$10:$AQ$100,MATCH(FIXED(H$6,0,TRUE),ES_NA3_0!$A$10:$AQ$10,0),FALSE)),":",VLOOKUP($A36,ES_NA3_0!$A$10:$AQ$100,MATCH(FIXED(H$6,0,TRUE),ES_NA3_0!$A$10:$AQ$10,0),FALSE))</f>
        <v>5.3</v>
      </c>
      <c r="I36" s="232">
        <f>IF(ISNA(VLOOKUP($A36,ES_NA3_0!$A$10:$AQ$100,MATCH(FIXED(I$6,0,TRUE),ES_NA3_0!$A$10:$AQ$10,0),FALSE)),":",VLOOKUP($A36,ES_NA3_0!$A$10:$AQ$100,MATCH(FIXED(I$6,0,TRUE),ES_NA3_0!$A$10:$AQ$10,0),FALSE))</f>
        <v>2.2999999999999998</v>
      </c>
      <c r="J36" s="232">
        <f>IF(ISNA(VLOOKUP($A36,ES_NA3_0!$A$10:$AQ$100,MATCH(FIXED(J$6,0,TRUE),ES_NA3_0!$A$10:$AQ$10,0),FALSE)),":",VLOOKUP($A36,ES_NA3_0!$A$10:$AQ$100,MATCH(FIXED(J$6,0,TRUE),ES_NA3_0!$A$10:$AQ$10,0),FALSE))</f>
        <v>1.8</v>
      </c>
      <c r="K36" s="232">
        <f>IF(ISNA(VLOOKUP($A36,ES_NA3_0!$A$10:$AQ$100,MATCH(FIXED(K$6,0,TRUE),ES_NA3_0!$A$10:$AQ$10,0),FALSE)),":",VLOOKUP($A36,ES_NA3_0!$A$10:$AQ$100,MATCH(FIXED(K$6,0,TRUE),ES_NA3_0!$A$10:$AQ$10,0),FALSE))</f>
        <v>2</v>
      </c>
      <c r="L36" s="232">
        <f>IF(ISNA(VLOOKUP($A36,ES_NA3_0!$A$10:$AQ$100,MATCH(FIXED(L$6,0,TRUE),ES_NA3_0!$A$10:$AQ$10,0),FALSE)),":",VLOOKUP($A36,ES_NA3_0!$A$10:$AQ$100,MATCH(FIXED(L$6,0,TRUE),ES_NA3_0!$A$10:$AQ$10,0),FALSE))</f>
        <v>4.0999999999999996</v>
      </c>
      <c r="M36" s="232">
        <f>IF(ISNA(VLOOKUP($A36,ES_NA3_0!$A$10:$AQ$100,MATCH(FIXED(M$6,0,TRUE),ES_NA3_0!$A$10:$AQ$10,0),FALSE)),":",VLOOKUP($A36,ES_NA3_0!$A$10:$AQ$100,MATCH(FIXED(M$6,0,TRUE),ES_NA3_0!$A$10:$AQ$10,0),FALSE))</f>
        <v>2.9</v>
      </c>
      <c r="N36" s="232">
        <f>IF(ISNA(VLOOKUP($A36,ES_NA3_0!$A$10:$AQ$100,MATCH(FIXED(N$6,0,TRUE),ES_NA3_0!$A$10:$AQ$10,0),FALSE)),":",VLOOKUP($A36,ES_NA3_0!$A$10:$AQ$100,MATCH(FIXED(N$6,0,TRUE),ES_NA3_0!$A$10:$AQ$10,0),FALSE))</f>
        <v>4.4000000000000004</v>
      </c>
      <c r="O36" s="232">
        <f>IF(ISNA(VLOOKUP($A36,ES_NA3_0!$A$10:$AQ$100,MATCH(FIXED(O$6,0,TRUE),ES_NA3_0!$A$10:$AQ$10,0),FALSE)),":",VLOOKUP($A36,ES_NA3_0!$A$10:$AQ$100,MATCH(FIXED(O$6,0,TRUE),ES_NA3_0!$A$10:$AQ$10,0),FALSE))</f>
        <v>5.3</v>
      </c>
      <c r="P36" s="232">
        <f>IF(ISNA(VLOOKUP($A36,ES_NA3_0!$A$10:$AQ$100,MATCH(FIXED(P$6,0,TRUE),ES_NA3_0!$A$10:$AQ$10,0),FALSE)),":",VLOOKUP($A36,ES_NA3_0!$A$10:$AQ$100,MATCH(FIXED(P$6,0,TRUE),ES_NA3_0!$A$10:$AQ$10,0),FALSE))</f>
        <v>0.3</v>
      </c>
      <c r="Q36" s="232">
        <f>IF(ISNA(VLOOKUP($A36,ES_NA3_0!$A$10:$AQ$100,MATCH(FIXED(Q$6,0,TRUE),ES_NA3_0!$A$10:$AQ$10,0),FALSE)),":",VLOOKUP($A36,ES_NA3_0!$A$10:$AQ$100,MATCH(FIXED(Q$6,0,TRUE),ES_NA3_0!$A$10:$AQ$10,0),FALSE))</f>
        <v>-8.5</v>
      </c>
      <c r="R36" s="232">
        <f>IF(ISNA(VLOOKUP($A36,ES_NA3_0!$A$10:$AQ$100,MATCH(FIXED(R$6,0,TRUE),ES_NA3_0!$A$10:$AQ$10,0),FALSE)),":",VLOOKUP($A36,ES_NA3_0!$A$10:$AQ$100,MATCH(FIXED(R$6,0,TRUE),ES_NA3_0!$A$10:$AQ$10,0),FALSE))</f>
        <v>3.4</v>
      </c>
      <c r="S36" s="232">
        <f>IF(ISNA(VLOOKUP($A36,ES_NA3_0!$A$10:$AQ$100,MATCH(FIXED(S$6,0,TRUE),ES_NA3_0!$A$10:$AQ$10,0),FALSE)),":",VLOOKUP($A36,ES_NA3_0!$A$10:$AQ$100,MATCH(FIXED(S$6,0,TRUE),ES_NA3_0!$A$10:$AQ$10,0),FALSE))</f>
        <v>2.8</v>
      </c>
      <c r="T36" s="232">
        <f>IF(ISNA(VLOOKUP($A36,ES_NA3_0!$A$10:$AQ$100,MATCH(FIXED(T$6,0,TRUE),ES_NA3_0!$A$10:$AQ$10,0),FALSE)),":",VLOOKUP($A36,ES_NA3_0!$A$10:$AQ$100,MATCH(FIXED(T$6,0,TRUE),ES_NA3_0!$A$10:$AQ$10,0),FALSE))</f>
        <v>-1</v>
      </c>
      <c r="U36" s="232">
        <f>IF(ISNA(VLOOKUP($A36,ES_NA3_0!$A$10:$AQ$100,MATCH(FIXED(U$6,0,TRUE),ES_NA3_0!$A$10:$AQ$10,0),FALSE)),":",VLOOKUP($A36,ES_NA3_0!$A$10:$AQ$100,MATCH(FIXED(U$6,0,TRUE),ES_NA3_0!$A$10:$AQ$10,0),FALSE))</f>
        <v>-1.4</v>
      </c>
      <c r="V36" s="232" t="str">
        <f>IF(ISNA(VLOOKUP($A36,ES_NA3_0!$A$10:$AQ$100,MATCH(FIXED(V$6,0,TRUE),ES_NA3_0!$A$10:$AQ$10,0),FALSE)),":",VLOOKUP($A36,ES_NA3_0!$A$10:$AQ$100,MATCH(FIXED(V$6,0,TRUE),ES_NA3_0!$A$10:$AQ$10,0),FALSE))</f>
        <v>:</v>
      </c>
      <c r="W36" s="232" t="str">
        <f>IF(ISNA(VLOOKUP($A36,ES_NA3_0!$A$10:$AQ$100,MATCH(FIXED(W$6,0,TRUE),ES_NA3_0!$A$10:$AQ$10,0),FALSE)),":",VLOOKUP($A36,ES_NA3_0!$A$10:$AQ$100,MATCH(FIXED(W$6,0,TRUE),ES_NA3_0!$A$10:$AQ$10,0),FALSE))</f>
        <v>:</v>
      </c>
    </row>
    <row r="37" spans="1:23">
      <c r="A37" s="230" t="str">
        <f>lookup!Z32</f>
        <v>Sweden</v>
      </c>
      <c r="B37" s="232" t="str">
        <f>VLOOKUP(A37,lookup!$Z$2:$AA$77,2,FALSE)</f>
        <v>Σουηδία</v>
      </c>
      <c r="C37" s="232">
        <f>IF(ISNA(VLOOKUP($A37,ES_NA3_0!$A$10:$AQ$100,MATCH(FIXED(C$6,0,TRUE),ES_NA3_0!$A$10:$AQ$10,0),FALSE)),":",VLOOKUP($A37,ES_NA3_0!$A$10:$AQ$100,MATCH(FIXED(C$6,0,TRUE),ES_NA3_0!$A$10:$AQ$10,0),FALSE))</f>
        <v>3.9</v>
      </c>
      <c r="D37" s="232">
        <f>IF(ISNA(VLOOKUP($A37,ES_NA3_0!$A$10:$AQ$100,MATCH(FIXED(D$6,0,TRUE),ES_NA3_0!$A$10:$AQ$10,0),FALSE)),":",VLOOKUP($A37,ES_NA3_0!$A$10:$AQ$100,MATCH(FIXED(D$6,0,TRUE),ES_NA3_0!$A$10:$AQ$10,0),FALSE))</f>
        <v>1.6</v>
      </c>
      <c r="E37" s="232">
        <f>IF(ISNA(VLOOKUP($A37,ES_NA3_0!$A$10:$AQ$100,MATCH(FIXED(E$6,0,TRUE),ES_NA3_0!$A$10:$AQ$10,0),FALSE)),":",VLOOKUP($A37,ES_NA3_0!$A$10:$AQ$100,MATCH(FIXED(E$6,0,TRUE),ES_NA3_0!$A$10:$AQ$10,0),FALSE))</f>
        <v>2.7</v>
      </c>
      <c r="F37" s="232">
        <f>IF(ISNA(VLOOKUP($A37,ES_NA3_0!$A$10:$AQ$100,MATCH(FIXED(F$6,0,TRUE),ES_NA3_0!$A$10:$AQ$10,0),FALSE)),":",VLOOKUP($A37,ES_NA3_0!$A$10:$AQ$100,MATCH(FIXED(F$6,0,TRUE),ES_NA3_0!$A$10:$AQ$10,0),FALSE))</f>
        <v>4.2</v>
      </c>
      <c r="G37" s="232">
        <f>IF(ISNA(VLOOKUP($A37,ES_NA3_0!$A$10:$AQ$100,MATCH(FIXED(G$6,0,TRUE),ES_NA3_0!$A$10:$AQ$10,0),FALSE)),":",VLOOKUP($A37,ES_NA3_0!$A$10:$AQ$100,MATCH(FIXED(G$6,0,TRUE),ES_NA3_0!$A$10:$AQ$10,0),FALSE))</f>
        <v>4.7</v>
      </c>
      <c r="H37" s="232">
        <f>IF(ISNA(VLOOKUP($A37,ES_NA3_0!$A$10:$AQ$100,MATCH(FIXED(H$6,0,TRUE),ES_NA3_0!$A$10:$AQ$10,0),FALSE)),":",VLOOKUP($A37,ES_NA3_0!$A$10:$AQ$100,MATCH(FIXED(H$6,0,TRUE),ES_NA3_0!$A$10:$AQ$10,0),FALSE))</f>
        <v>4.5</v>
      </c>
      <c r="I37" s="232">
        <f>IF(ISNA(VLOOKUP($A37,ES_NA3_0!$A$10:$AQ$100,MATCH(FIXED(I$6,0,TRUE),ES_NA3_0!$A$10:$AQ$10,0),FALSE)),":",VLOOKUP($A37,ES_NA3_0!$A$10:$AQ$100,MATCH(FIXED(I$6,0,TRUE),ES_NA3_0!$A$10:$AQ$10,0),FALSE))</f>
        <v>1.3</v>
      </c>
      <c r="J37" s="232">
        <f>IF(ISNA(VLOOKUP($A37,ES_NA3_0!$A$10:$AQ$100,MATCH(FIXED(J$6,0,TRUE),ES_NA3_0!$A$10:$AQ$10,0),FALSE)),":",VLOOKUP($A37,ES_NA3_0!$A$10:$AQ$100,MATCH(FIXED(J$6,0,TRUE),ES_NA3_0!$A$10:$AQ$10,0),FALSE))</f>
        <v>2.5</v>
      </c>
      <c r="K37" s="232">
        <f>IF(ISNA(VLOOKUP($A37,ES_NA3_0!$A$10:$AQ$100,MATCH(FIXED(K$6,0,TRUE),ES_NA3_0!$A$10:$AQ$10,0),FALSE)),":",VLOOKUP($A37,ES_NA3_0!$A$10:$AQ$100,MATCH(FIXED(K$6,0,TRUE),ES_NA3_0!$A$10:$AQ$10,0),FALSE))</f>
        <v>2.2999999999999998</v>
      </c>
      <c r="L37" s="232">
        <f>IF(ISNA(VLOOKUP($A37,ES_NA3_0!$A$10:$AQ$100,MATCH(FIXED(L$6,0,TRUE),ES_NA3_0!$A$10:$AQ$10,0),FALSE)),":",VLOOKUP($A37,ES_NA3_0!$A$10:$AQ$100,MATCH(FIXED(L$6,0,TRUE),ES_NA3_0!$A$10:$AQ$10,0),FALSE))</f>
        <v>4.2</v>
      </c>
      <c r="M37" s="232">
        <f>IF(ISNA(VLOOKUP($A37,ES_NA3_0!$A$10:$AQ$100,MATCH(FIXED(M$6,0,TRUE),ES_NA3_0!$A$10:$AQ$10,0),FALSE)),":",VLOOKUP($A37,ES_NA3_0!$A$10:$AQ$100,MATCH(FIXED(M$6,0,TRUE),ES_NA3_0!$A$10:$AQ$10,0),FALSE))</f>
        <v>3.2</v>
      </c>
      <c r="N37" s="232">
        <f>IF(ISNA(VLOOKUP($A37,ES_NA3_0!$A$10:$AQ$100,MATCH(FIXED(N$6,0,TRUE),ES_NA3_0!$A$10:$AQ$10,0),FALSE)),":",VLOOKUP($A37,ES_NA3_0!$A$10:$AQ$100,MATCH(FIXED(N$6,0,TRUE),ES_NA3_0!$A$10:$AQ$10,0),FALSE))</f>
        <v>4.3</v>
      </c>
      <c r="O37" s="232">
        <f>IF(ISNA(VLOOKUP($A37,ES_NA3_0!$A$10:$AQ$100,MATCH(FIXED(O$6,0,TRUE),ES_NA3_0!$A$10:$AQ$10,0),FALSE)),":",VLOOKUP($A37,ES_NA3_0!$A$10:$AQ$100,MATCH(FIXED(O$6,0,TRUE),ES_NA3_0!$A$10:$AQ$10,0),FALSE))</f>
        <v>3.3</v>
      </c>
      <c r="P37" s="232">
        <f>IF(ISNA(VLOOKUP($A37,ES_NA3_0!$A$10:$AQ$100,MATCH(FIXED(P$6,0,TRUE),ES_NA3_0!$A$10:$AQ$10,0),FALSE)),":",VLOOKUP($A37,ES_NA3_0!$A$10:$AQ$100,MATCH(FIXED(P$6,0,TRUE),ES_NA3_0!$A$10:$AQ$10,0),FALSE))</f>
        <v>-0.6</v>
      </c>
      <c r="Q37" s="232">
        <f>IF(ISNA(VLOOKUP($A37,ES_NA3_0!$A$10:$AQ$100,MATCH(FIXED(Q$6,0,TRUE),ES_NA3_0!$A$10:$AQ$10,0),FALSE)),":",VLOOKUP($A37,ES_NA3_0!$A$10:$AQ$100,MATCH(FIXED(Q$6,0,TRUE),ES_NA3_0!$A$10:$AQ$10,0),FALSE))</f>
        <v>-5</v>
      </c>
      <c r="R37" s="232">
        <f>IF(ISNA(VLOOKUP($A37,ES_NA3_0!$A$10:$AQ$100,MATCH(FIXED(R$6,0,TRUE),ES_NA3_0!$A$10:$AQ$10,0),FALSE)),":",VLOOKUP($A37,ES_NA3_0!$A$10:$AQ$100,MATCH(FIXED(R$6,0,TRUE),ES_NA3_0!$A$10:$AQ$10,0),FALSE))</f>
        <v>6.6</v>
      </c>
      <c r="S37" s="232">
        <f>IF(ISNA(VLOOKUP($A37,ES_NA3_0!$A$10:$AQ$100,MATCH(FIXED(S$6,0,TRUE),ES_NA3_0!$A$10:$AQ$10,0),FALSE)),":",VLOOKUP($A37,ES_NA3_0!$A$10:$AQ$100,MATCH(FIXED(S$6,0,TRUE),ES_NA3_0!$A$10:$AQ$10,0),FALSE))</f>
        <v>2.9</v>
      </c>
      <c r="T37" s="232">
        <f>IF(ISNA(VLOOKUP($A37,ES_NA3_0!$A$10:$AQ$100,MATCH(FIXED(T$6,0,TRUE),ES_NA3_0!$A$10:$AQ$10,0),FALSE)),":",VLOOKUP($A37,ES_NA3_0!$A$10:$AQ$100,MATCH(FIXED(T$6,0,TRUE),ES_NA3_0!$A$10:$AQ$10,0),FALSE))</f>
        <v>0.9</v>
      </c>
      <c r="U37" s="232">
        <f>IF(ISNA(VLOOKUP($A37,ES_NA3_0!$A$10:$AQ$100,MATCH(FIXED(U$6,0,TRUE),ES_NA3_0!$A$10:$AQ$10,0),FALSE)),":",VLOOKUP($A37,ES_NA3_0!$A$10:$AQ$100,MATCH(FIXED(U$6,0,TRUE),ES_NA3_0!$A$10:$AQ$10,0),FALSE))</f>
        <v>1.6</v>
      </c>
      <c r="V37" s="232" t="str">
        <f>IF(ISNA(VLOOKUP($A37,ES_NA3_0!$A$10:$AQ$100,MATCH(FIXED(V$6,0,TRUE),ES_NA3_0!$A$10:$AQ$10,0),FALSE)),":",VLOOKUP($A37,ES_NA3_0!$A$10:$AQ$100,MATCH(FIXED(V$6,0,TRUE),ES_NA3_0!$A$10:$AQ$10,0),FALSE))</f>
        <v>:</v>
      </c>
      <c r="W37" s="232" t="str">
        <f>IF(ISNA(VLOOKUP($A37,ES_NA3_0!$A$10:$AQ$100,MATCH(FIXED(W$6,0,TRUE),ES_NA3_0!$A$10:$AQ$10,0),FALSE)),":",VLOOKUP($A37,ES_NA3_0!$A$10:$AQ$100,MATCH(FIXED(W$6,0,TRUE),ES_NA3_0!$A$10:$AQ$10,0),FALSE))</f>
        <v>:</v>
      </c>
    </row>
    <row r="38" spans="1:23">
      <c r="A38" s="230" t="str">
        <f>lookup!Z33</f>
        <v>United Kingdom</v>
      </c>
      <c r="B38" s="232" t="str">
        <f>VLOOKUP(A38,lookup!$Z$2:$AA$77,2,FALSE)</f>
        <v>Ηνωμένο Βασίλειο</v>
      </c>
      <c r="C38" s="232">
        <f>IF(ISNA(VLOOKUP($A38,ES_NA3_0!$A$10:$AQ$100,MATCH(FIXED(C$6,0,TRUE),ES_NA3_0!$A$10:$AQ$10,0),FALSE)),":",VLOOKUP($A38,ES_NA3_0!$A$10:$AQ$100,MATCH(FIXED(C$6,0,TRUE),ES_NA3_0!$A$10:$AQ$10,0),FALSE))</f>
        <v>3.5</v>
      </c>
      <c r="D38" s="232">
        <f>IF(ISNA(VLOOKUP($A38,ES_NA3_0!$A$10:$AQ$100,MATCH(FIXED(D$6,0,TRUE),ES_NA3_0!$A$10:$AQ$10,0),FALSE)),":",VLOOKUP($A38,ES_NA3_0!$A$10:$AQ$100,MATCH(FIXED(D$6,0,TRUE),ES_NA3_0!$A$10:$AQ$10,0),FALSE))</f>
        <v>3.5</v>
      </c>
      <c r="E38" s="232">
        <f>IF(ISNA(VLOOKUP($A38,ES_NA3_0!$A$10:$AQ$100,MATCH(FIXED(E$6,0,TRUE),ES_NA3_0!$A$10:$AQ$10,0),FALSE)),":",VLOOKUP($A38,ES_NA3_0!$A$10:$AQ$100,MATCH(FIXED(E$6,0,TRUE),ES_NA3_0!$A$10:$AQ$10,0),FALSE))</f>
        <v>4.4000000000000004</v>
      </c>
      <c r="F38" s="232">
        <f>IF(ISNA(VLOOKUP($A38,ES_NA3_0!$A$10:$AQ$100,MATCH(FIXED(F$6,0,TRUE),ES_NA3_0!$A$10:$AQ$10,0),FALSE)),":",VLOOKUP($A38,ES_NA3_0!$A$10:$AQ$100,MATCH(FIXED(F$6,0,TRUE),ES_NA3_0!$A$10:$AQ$10,0),FALSE))</f>
        <v>3.6</v>
      </c>
      <c r="G38" s="232">
        <f>IF(ISNA(VLOOKUP($A38,ES_NA3_0!$A$10:$AQ$100,MATCH(FIXED(G$6,0,TRUE),ES_NA3_0!$A$10:$AQ$10,0),FALSE)),":",VLOOKUP($A38,ES_NA3_0!$A$10:$AQ$100,MATCH(FIXED(G$6,0,TRUE),ES_NA3_0!$A$10:$AQ$10,0),FALSE))</f>
        <v>2.9</v>
      </c>
      <c r="H38" s="232">
        <f>IF(ISNA(VLOOKUP($A38,ES_NA3_0!$A$10:$AQ$100,MATCH(FIXED(H$6,0,TRUE),ES_NA3_0!$A$10:$AQ$10,0),FALSE)),":",VLOOKUP($A38,ES_NA3_0!$A$10:$AQ$100,MATCH(FIXED(H$6,0,TRUE),ES_NA3_0!$A$10:$AQ$10,0),FALSE))</f>
        <v>4.4000000000000004</v>
      </c>
      <c r="I38" s="232">
        <f>IF(ISNA(VLOOKUP($A38,ES_NA3_0!$A$10:$AQ$100,MATCH(FIXED(I$6,0,TRUE),ES_NA3_0!$A$10:$AQ$10,0),FALSE)),":",VLOOKUP($A38,ES_NA3_0!$A$10:$AQ$100,MATCH(FIXED(I$6,0,TRUE),ES_NA3_0!$A$10:$AQ$10,0),FALSE))</f>
        <v>2.2000000000000002</v>
      </c>
      <c r="J38" s="232">
        <f>IF(ISNA(VLOOKUP($A38,ES_NA3_0!$A$10:$AQ$100,MATCH(FIXED(J$6,0,TRUE),ES_NA3_0!$A$10:$AQ$10,0),FALSE)),":",VLOOKUP($A38,ES_NA3_0!$A$10:$AQ$100,MATCH(FIXED(J$6,0,TRUE),ES_NA3_0!$A$10:$AQ$10,0),FALSE))</f>
        <v>2.2999999999999998</v>
      </c>
      <c r="K38" s="232">
        <f>IF(ISNA(VLOOKUP($A38,ES_NA3_0!$A$10:$AQ$100,MATCH(FIXED(K$6,0,TRUE),ES_NA3_0!$A$10:$AQ$10,0),FALSE)),":",VLOOKUP($A38,ES_NA3_0!$A$10:$AQ$100,MATCH(FIXED(K$6,0,TRUE),ES_NA3_0!$A$10:$AQ$10,0),FALSE))</f>
        <v>3.9</v>
      </c>
      <c r="L38" s="232">
        <f>IF(ISNA(VLOOKUP($A38,ES_NA3_0!$A$10:$AQ$100,MATCH(FIXED(L$6,0,TRUE),ES_NA3_0!$A$10:$AQ$10,0),FALSE)),":",VLOOKUP($A38,ES_NA3_0!$A$10:$AQ$100,MATCH(FIXED(L$6,0,TRUE),ES_NA3_0!$A$10:$AQ$10,0),FALSE))</f>
        <v>3.2</v>
      </c>
      <c r="M38" s="232">
        <f>IF(ISNA(VLOOKUP($A38,ES_NA3_0!$A$10:$AQ$100,MATCH(FIXED(M$6,0,TRUE),ES_NA3_0!$A$10:$AQ$10,0),FALSE)),":",VLOOKUP($A38,ES_NA3_0!$A$10:$AQ$100,MATCH(FIXED(M$6,0,TRUE),ES_NA3_0!$A$10:$AQ$10,0),FALSE))</f>
        <v>3.2</v>
      </c>
      <c r="N38" s="232">
        <f>IF(ISNA(VLOOKUP($A38,ES_NA3_0!$A$10:$AQ$100,MATCH(FIXED(N$6,0,TRUE),ES_NA3_0!$A$10:$AQ$10,0),FALSE)),":",VLOOKUP($A38,ES_NA3_0!$A$10:$AQ$100,MATCH(FIXED(N$6,0,TRUE),ES_NA3_0!$A$10:$AQ$10,0),FALSE))</f>
        <v>2.8</v>
      </c>
      <c r="O38" s="232">
        <f>IF(ISNA(VLOOKUP($A38,ES_NA3_0!$A$10:$AQ$100,MATCH(FIXED(O$6,0,TRUE),ES_NA3_0!$A$10:$AQ$10,0),FALSE)),":",VLOOKUP($A38,ES_NA3_0!$A$10:$AQ$100,MATCH(FIXED(O$6,0,TRUE),ES_NA3_0!$A$10:$AQ$10,0),FALSE))</f>
        <v>3.4</v>
      </c>
      <c r="P38" s="232">
        <f>IF(ISNA(VLOOKUP($A38,ES_NA3_0!$A$10:$AQ$100,MATCH(FIXED(P$6,0,TRUE),ES_NA3_0!$A$10:$AQ$10,0),FALSE)),":",VLOOKUP($A38,ES_NA3_0!$A$10:$AQ$100,MATCH(FIXED(P$6,0,TRUE),ES_NA3_0!$A$10:$AQ$10,0),FALSE))</f>
        <v>-0.8</v>
      </c>
      <c r="Q38" s="232">
        <f>IF(ISNA(VLOOKUP($A38,ES_NA3_0!$A$10:$AQ$100,MATCH(FIXED(Q$6,0,TRUE),ES_NA3_0!$A$10:$AQ$10,0),FALSE)),":",VLOOKUP($A38,ES_NA3_0!$A$10:$AQ$100,MATCH(FIXED(Q$6,0,TRUE),ES_NA3_0!$A$10:$AQ$10,0),FALSE))</f>
        <v>-5.2</v>
      </c>
      <c r="R38" s="232">
        <f>IF(ISNA(VLOOKUP($A38,ES_NA3_0!$A$10:$AQ$100,MATCH(FIXED(R$6,0,TRUE),ES_NA3_0!$A$10:$AQ$10,0),FALSE)),":",VLOOKUP($A38,ES_NA3_0!$A$10:$AQ$100,MATCH(FIXED(R$6,0,TRUE),ES_NA3_0!$A$10:$AQ$10,0),FALSE))</f>
        <v>1.7</v>
      </c>
      <c r="S38" s="232">
        <f>IF(ISNA(VLOOKUP($A38,ES_NA3_0!$A$10:$AQ$100,MATCH(FIXED(S$6,0,TRUE),ES_NA3_0!$A$10:$AQ$10,0),FALSE)),":",VLOOKUP($A38,ES_NA3_0!$A$10:$AQ$100,MATCH(FIXED(S$6,0,TRUE),ES_NA3_0!$A$10:$AQ$10,0),FALSE))</f>
        <v>1.1000000000000001</v>
      </c>
      <c r="T38" s="232">
        <f>IF(ISNA(VLOOKUP($A38,ES_NA3_0!$A$10:$AQ$100,MATCH(FIXED(T$6,0,TRUE),ES_NA3_0!$A$10:$AQ$10,0),FALSE)),":",VLOOKUP($A38,ES_NA3_0!$A$10:$AQ$100,MATCH(FIXED(T$6,0,TRUE),ES_NA3_0!$A$10:$AQ$10,0),FALSE))</f>
        <v>0.3</v>
      </c>
      <c r="U38" s="232">
        <f>IF(ISNA(VLOOKUP($A38,ES_NA3_0!$A$10:$AQ$100,MATCH(FIXED(U$6,0,TRUE),ES_NA3_0!$A$10:$AQ$10,0),FALSE)),":",VLOOKUP($A38,ES_NA3_0!$A$10:$AQ$100,MATCH(FIXED(U$6,0,TRUE),ES_NA3_0!$A$10:$AQ$10,0),FALSE))</f>
        <v>1.7</v>
      </c>
      <c r="V38" s="232" t="str">
        <f>IF(ISNA(VLOOKUP($A38,ES_NA3_0!$A$10:$AQ$100,MATCH(FIXED(V$6,0,TRUE),ES_NA3_0!$A$10:$AQ$10,0),FALSE)),":",VLOOKUP($A38,ES_NA3_0!$A$10:$AQ$100,MATCH(FIXED(V$6,0,TRUE),ES_NA3_0!$A$10:$AQ$10,0),FALSE))</f>
        <v>:</v>
      </c>
      <c r="W38" s="232" t="str">
        <f>IF(ISNA(VLOOKUP($A38,ES_NA3_0!$A$10:$AQ$100,MATCH(FIXED(W$6,0,TRUE),ES_NA3_0!$A$10:$AQ$10,0),FALSE)),":",VLOOKUP($A38,ES_NA3_0!$A$10:$AQ$100,MATCH(FIXED(W$6,0,TRUE),ES_NA3_0!$A$10:$AQ$10,0),FALSE))</f>
        <v>:</v>
      </c>
    </row>
    <row r="39" spans="1:23">
      <c r="A39" s="230" t="str">
        <f>lookup!Z34</f>
        <v>United States</v>
      </c>
      <c r="B39" s="232" t="str">
        <f>VLOOKUP(A39,lookup!$Z$2:$AA$77,2,FALSE)</f>
        <v>Ηνωμένες Πολιτείες</v>
      </c>
      <c r="C39" s="232">
        <f>IF(ISNA(VLOOKUP($A39,ES_NA3_0!$A$10:$AQ$100,MATCH(FIXED(C$6,0,TRUE),ES_NA3_0!$A$10:$AQ$10,0),FALSE)),":",VLOOKUP($A39,ES_NA3_0!$A$10:$AQ$100,MATCH(FIXED(C$6,0,TRUE),ES_NA3_0!$A$10:$AQ$10,0),FALSE))</f>
        <v>2.7</v>
      </c>
      <c r="D39" s="232">
        <f>IF(ISNA(VLOOKUP($A39,ES_NA3_0!$A$10:$AQ$100,MATCH(FIXED(D$6,0,TRUE),ES_NA3_0!$A$10:$AQ$10,0),FALSE)),":",VLOOKUP($A39,ES_NA3_0!$A$10:$AQ$100,MATCH(FIXED(D$6,0,TRUE),ES_NA3_0!$A$10:$AQ$10,0),FALSE))</f>
        <v>3.8</v>
      </c>
      <c r="E39" s="232">
        <f>IF(ISNA(VLOOKUP($A39,ES_NA3_0!$A$10:$AQ$100,MATCH(FIXED(E$6,0,TRUE),ES_NA3_0!$A$10:$AQ$10,0),FALSE)),":",VLOOKUP($A39,ES_NA3_0!$A$10:$AQ$100,MATCH(FIXED(E$6,0,TRUE),ES_NA3_0!$A$10:$AQ$10,0),FALSE))</f>
        <v>4.5</v>
      </c>
      <c r="F39" s="232">
        <f>IF(ISNA(VLOOKUP($A39,ES_NA3_0!$A$10:$AQ$100,MATCH(FIXED(F$6,0,TRUE),ES_NA3_0!$A$10:$AQ$10,0),FALSE)),":",VLOOKUP($A39,ES_NA3_0!$A$10:$AQ$100,MATCH(FIXED(F$6,0,TRUE),ES_NA3_0!$A$10:$AQ$10,0),FALSE))</f>
        <v>4.4000000000000004</v>
      </c>
      <c r="G39" s="232">
        <f>IF(ISNA(VLOOKUP($A39,ES_NA3_0!$A$10:$AQ$100,MATCH(FIXED(G$6,0,TRUE),ES_NA3_0!$A$10:$AQ$10,0),FALSE)),":",VLOOKUP($A39,ES_NA3_0!$A$10:$AQ$100,MATCH(FIXED(G$6,0,TRUE),ES_NA3_0!$A$10:$AQ$10,0),FALSE))</f>
        <v>4.7</v>
      </c>
      <c r="H39" s="232">
        <f>IF(ISNA(VLOOKUP($A39,ES_NA3_0!$A$10:$AQ$100,MATCH(FIXED(H$6,0,TRUE),ES_NA3_0!$A$10:$AQ$10,0),FALSE)),":",VLOOKUP($A39,ES_NA3_0!$A$10:$AQ$100,MATCH(FIXED(H$6,0,TRUE),ES_NA3_0!$A$10:$AQ$10,0),FALSE))</f>
        <v>4.0999999999999996</v>
      </c>
      <c r="I39" s="232">
        <f>IF(ISNA(VLOOKUP($A39,ES_NA3_0!$A$10:$AQ$100,MATCH(FIXED(I$6,0,TRUE),ES_NA3_0!$A$10:$AQ$10,0),FALSE)),":",VLOOKUP($A39,ES_NA3_0!$A$10:$AQ$100,MATCH(FIXED(I$6,0,TRUE),ES_NA3_0!$A$10:$AQ$10,0),FALSE))</f>
        <v>1</v>
      </c>
      <c r="J39" s="232">
        <f>IF(ISNA(VLOOKUP($A39,ES_NA3_0!$A$10:$AQ$100,MATCH(FIXED(J$6,0,TRUE),ES_NA3_0!$A$10:$AQ$10,0),FALSE)),":",VLOOKUP($A39,ES_NA3_0!$A$10:$AQ$100,MATCH(FIXED(J$6,0,TRUE),ES_NA3_0!$A$10:$AQ$10,0),FALSE))</f>
        <v>1.8</v>
      </c>
      <c r="K39" s="232">
        <f>IF(ISNA(VLOOKUP($A39,ES_NA3_0!$A$10:$AQ$100,MATCH(FIXED(K$6,0,TRUE),ES_NA3_0!$A$10:$AQ$10,0),FALSE)),":",VLOOKUP($A39,ES_NA3_0!$A$10:$AQ$100,MATCH(FIXED(K$6,0,TRUE),ES_NA3_0!$A$10:$AQ$10,0),FALSE))</f>
        <v>2.8</v>
      </c>
      <c r="L39" s="232">
        <f>IF(ISNA(VLOOKUP($A39,ES_NA3_0!$A$10:$AQ$100,MATCH(FIXED(L$6,0,TRUE),ES_NA3_0!$A$10:$AQ$10,0),FALSE)),":",VLOOKUP($A39,ES_NA3_0!$A$10:$AQ$100,MATCH(FIXED(L$6,0,TRUE),ES_NA3_0!$A$10:$AQ$10,0),FALSE))</f>
        <v>3.8</v>
      </c>
      <c r="M39" s="232">
        <f>IF(ISNA(VLOOKUP($A39,ES_NA3_0!$A$10:$AQ$100,MATCH(FIXED(M$6,0,TRUE),ES_NA3_0!$A$10:$AQ$10,0),FALSE)),":",VLOOKUP($A39,ES_NA3_0!$A$10:$AQ$100,MATCH(FIXED(M$6,0,TRUE),ES_NA3_0!$A$10:$AQ$10,0),FALSE))</f>
        <v>3.3</v>
      </c>
      <c r="N39" s="232">
        <f>IF(ISNA(VLOOKUP($A39,ES_NA3_0!$A$10:$AQ$100,MATCH(FIXED(N$6,0,TRUE),ES_NA3_0!$A$10:$AQ$10,0),FALSE)),":",VLOOKUP($A39,ES_NA3_0!$A$10:$AQ$100,MATCH(FIXED(N$6,0,TRUE),ES_NA3_0!$A$10:$AQ$10,0),FALSE))</f>
        <v>2.7</v>
      </c>
      <c r="O39" s="232">
        <f>IF(ISNA(VLOOKUP($A39,ES_NA3_0!$A$10:$AQ$100,MATCH(FIXED(O$6,0,TRUE),ES_NA3_0!$A$10:$AQ$10,0),FALSE)),":",VLOOKUP($A39,ES_NA3_0!$A$10:$AQ$100,MATCH(FIXED(O$6,0,TRUE),ES_NA3_0!$A$10:$AQ$10,0),FALSE))</f>
        <v>1.8</v>
      </c>
      <c r="P39" s="232">
        <f>IF(ISNA(VLOOKUP($A39,ES_NA3_0!$A$10:$AQ$100,MATCH(FIXED(P$6,0,TRUE),ES_NA3_0!$A$10:$AQ$10,0),FALSE)),":",VLOOKUP($A39,ES_NA3_0!$A$10:$AQ$100,MATCH(FIXED(P$6,0,TRUE),ES_NA3_0!$A$10:$AQ$10,0),FALSE))</f>
        <v>-0.3</v>
      </c>
      <c r="Q39" s="232">
        <f>IF(ISNA(VLOOKUP($A39,ES_NA3_0!$A$10:$AQ$100,MATCH(FIXED(Q$6,0,TRUE),ES_NA3_0!$A$10:$AQ$10,0),FALSE)),":",VLOOKUP($A39,ES_NA3_0!$A$10:$AQ$100,MATCH(FIXED(Q$6,0,TRUE),ES_NA3_0!$A$10:$AQ$10,0),FALSE))</f>
        <v>-2.8</v>
      </c>
      <c r="R39" s="232">
        <f>IF(ISNA(VLOOKUP($A39,ES_NA3_0!$A$10:$AQ$100,MATCH(FIXED(R$6,0,TRUE),ES_NA3_0!$A$10:$AQ$10,0),FALSE)),":",VLOOKUP($A39,ES_NA3_0!$A$10:$AQ$100,MATCH(FIXED(R$6,0,TRUE),ES_NA3_0!$A$10:$AQ$10,0),FALSE))</f>
        <v>2.5</v>
      </c>
      <c r="S39" s="232">
        <f>IF(ISNA(VLOOKUP($A39,ES_NA3_0!$A$10:$AQ$100,MATCH(FIXED(S$6,0,TRUE),ES_NA3_0!$A$10:$AQ$10,0),FALSE)),":",VLOOKUP($A39,ES_NA3_0!$A$10:$AQ$100,MATCH(FIXED(S$6,0,TRUE),ES_NA3_0!$A$10:$AQ$10,0),FALSE))</f>
        <v>1.6</v>
      </c>
      <c r="T39" s="232">
        <f>IF(ISNA(VLOOKUP($A39,ES_NA3_0!$A$10:$AQ$100,MATCH(FIXED(T$6,0,TRUE),ES_NA3_0!$A$10:$AQ$10,0),FALSE)),":",VLOOKUP($A39,ES_NA3_0!$A$10:$AQ$100,MATCH(FIXED(T$6,0,TRUE),ES_NA3_0!$A$10:$AQ$10,0),FALSE))</f>
        <v>2.2999999999999998</v>
      </c>
      <c r="U39" s="232">
        <f>IF(ISNA(VLOOKUP($A39,ES_NA3_0!$A$10:$AQ$100,MATCH(FIXED(U$6,0,TRUE),ES_NA3_0!$A$10:$AQ$10,0),FALSE)),":",VLOOKUP($A39,ES_NA3_0!$A$10:$AQ$100,MATCH(FIXED(U$6,0,TRUE),ES_NA3_0!$A$10:$AQ$10,0),FALSE))</f>
        <v>2.2000000000000002</v>
      </c>
      <c r="V39" s="232" t="str">
        <f>IF(ISNA(VLOOKUP($A39,ES_NA3_0!$A$10:$AQ$100,MATCH(FIXED(V$6,0,TRUE),ES_NA3_0!$A$10:$AQ$10,0),FALSE)),":",VLOOKUP($A39,ES_NA3_0!$A$10:$AQ$100,MATCH(FIXED(V$6,0,TRUE),ES_NA3_0!$A$10:$AQ$10,0),FALSE))</f>
        <v>:</v>
      </c>
      <c r="W39" s="232" t="str">
        <f>IF(ISNA(VLOOKUP($A39,ES_NA3_0!$A$10:$AQ$100,MATCH(FIXED(W$6,0,TRUE),ES_NA3_0!$A$10:$AQ$10,0),FALSE)),":",VLOOKUP($A39,ES_NA3_0!$A$10:$AQ$100,MATCH(FIXED(W$6,0,TRUE),ES_NA3_0!$A$10:$AQ$10,0),FALSE))</f>
        <v>:</v>
      </c>
    </row>
    <row r="40" spans="1:23">
      <c r="A40" s="230" t="str">
        <f>lookup!Z35</f>
        <v>Japan</v>
      </c>
      <c r="B40" s="232" t="str">
        <f>VLOOKUP(A40,lookup!$Z$2:$AA$77,2,FALSE)</f>
        <v>Ιαπωνία</v>
      </c>
      <c r="C40" s="232">
        <f>IF(ISNA(VLOOKUP($A40,ES_NA3_0!$A$10:$AQ$100,MATCH(FIXED(C$6,0,TRUE),ES_NA3_0!$A$10:$AQ$10,0),FALSE)),":",VLOOKUP($A40,ES_NA3_0!$A$10:$AQ$100,MATCH(FIXED(C$6,0,TRUE),ES_NA3_0!$A$10:$AQ$10,0),FALSE))</f>
        <v>1.9</v>
      </c>
      <c r="D40" s="232">
        <f>IF(ISNA(VLOOKUP($A40,ES_NA3_0!$A$10:$AQ$100,MATCH(FIXED(D$6,0,TRUE),ES_NA3_0!$A$10:$AQ$10,0),FALSE)),":",VLOOKUP($A40,ES_NA3_0!$A$10:$AQ$100,MATCH(FIXED(D$6,0,TRUE),ES_NA3_0!$A$10:$AQ$10,0),FALSE))</f>
        <v>2.6</v>
      </c>
      <c r="E40" s="232">
        <f>IF(ISNA(VLOOKUP($A40,ES_NA3_0!$A$10:$AQ$100,MATCH(FIXED(E$6,0,TRUE),ES_NA3_0!$A$10:$AQ$10,0),FALSE)),":",VLOOKUP($A40,ES_NA3_0!$A$10:$AQ$100,MATCH(FIXED(E$6,0,TRUE),ES_NA3_0!$A$10:$AQ$10,0),FALSE))</f>
        <v>1.6</v>
      </c>
      <c r="F40" s="232">
        <f>IF(ISNA(VLOOKUP($A40,ES_NA3_0!$A$10:$AQ$100,MATCH(FIXED(F$6,0,TRUE),ES_NA3_0!$A$10:$AQ$10,0),FALSE)),":",VLOOKUP($A40,ES_NA3_0!$A$10:$AQ$100,MATCH(FIXED(F$6,0,TRUE),ES_NA3_0!$A$10:$AQ$10,0),FALSE))</f>
        <v>-2</v>
      </c>
      <c r="G40" s="232">
        <f>IF(ISNA(VLOOKUP($A40,ES_NA3_0!$A$10:$AQ$100,MATCH(FIXED(G$6,0,TRUE),ES_NA3_0!$A$10:$AQ$10,0),FALSE)),":",VLOOKUP($A40,ES_NA3_0!$A$10:$AQ$100,MATCH(FIXED(G$6,0,TRUE),ES_NA3_0!$A$10:$AQ$10,0),FALSE))</f>
        <v>-0.2</v>
      </c>
      <c r="H40" s="232">
        <f>IF(ISNA(VLOOKUP($A40,ES_NA3_0!$A$10:$AQ$100,MATCH(FIXED(H$6,0,TRUE),ES_NA3_0!$A$10:$AQ$10,0),FALSE)),":",VLOOKUP($A40,ES_NA3_0!$A$10:$AQ$100,MATCH(FIXED(H$6,0,TRUE),ES_NA3_0!$A$10:$AQ$10,0),FALSE))</f>
        <v>2.2999999999999998</v>
      </c>
      <c r="I40" s="232">
        <f>IF(ISNA(VLOOKUP($A40,ES_NA3_0!$A$10:$AQ$100,MATCH(FIXED(I$6,0,TRUE),ES_NA3_0!$A$10:$AQ$10,0),FALSE)),":",VLOOKUP($A40,ES_NA3_0!$A$10:$AQ$100,MATCH(FIXED(I$6,0,TRUE),ES_NA3_0!$A$10:$AQ$10,0),FALSE))</f>
        <v>0.4</v>
      </c>
      <c r="J40" s="232">
        <f>IF(ISNA(VLOOKUP($A40,ES_NA3_0!$A$10:$AQ$100,MATCH(FIXED(J$6,0,TRUE),ES_NA3_0!$A$10:$AQ$10,0),FALSE)),":",VLOOKUP($A40,ES_NA3_0!$A$10:$AQ$100,MATCH(FIXED(J$6,0,TRUE),ES_NA3_0!$A$10:$AQ$10,0),FALSE))</f>
        <v>0.3</v>
      </c>
      <c r="K40" s="232">
        <f>IF(ISNA(VLOOKUP($A40,ES_NA3_0!$A$10:$AQ$100,MATCH(FIXED(K$6,0,TRUE),ES_NA3_0!$A$10:$AQ$10,0),FALSE)),":",VLOOKUP($A40,ES_NA3_0!$A$10:$AQ$100,MATCH(FIXED(K$6,0,TRUE),ES_NA3_0!$A$10:$AQ$10,0),FALSE))</f>
        <v>1.7</v>
      </c>
      <c r="L40" s="232">
        <f>IF(ISNA(VLOOKUP($A40,ES_NA3_0!$A$10:$AQ$100,MATCH(FIXED(L$6,0,TRUE),ES_NA3_0!$A$10:$AQ$10,0),FALSE)),":",VLOOKUP($A40,ES_NA3_0!$A$10:$AQ$100,MATCH(FIXED(L$6,0,TRUE),ES_NA3_0!$A$10:$AQ$10,0),FALSE))</f>
        <v>2.4</v>
      </c>
      <c r="M40" s="232">
        <f>IF(ISNA(VLOOKUP($A40,ES_NA3_0!$A$10:$AQ$100,MATCH(FIXED(M$6,0,TRUE),ES_NA3_0!$A$10:$AQ$10,0),FALSE)),":",VLOOKUP($A40,ES_NA3_0!$A$10:$AQ$100,MATCH(FIXED(M$6,0,TRUE),ES_NA3_0!$A$10:$AQ$10,0),FALSE))</f>
        <v>1.3</v>
      </c>
      <c r="N40" s="232">
        <f>IF(ISNA(VLOOKUP($A40,ES_NA3_0!$A$10:$AQ$100,MATCH(FIXED(N$6,0,TRUE),ES_NA3_0!$A$10:$AQ$10,0),FALSE)),":",VLOOKUP($A40,ES_NA3_0!$A$10:$AQ$100,MATCH(FIXED(N$6,0,TRUE),ES_NA3_0!$A$10:$AQ$10,0),FALSE))</f>
        <v>1.7</v>
      </c>
      <c r="O40" s="232">
        <f>IF(ISNA(VLOOKUP($A40,ES_NA3_0!$A$10:$AQ$100,MATCH(FIXED(O$6,0,TRUE),ES_NA3_0!$A$10:$AQ$10,0),FALSE)),":",VLOOKUP($A40,ES_NA3_0!$A$10:$AQ$100,MATCH(FIXED(O$6,0,TRUE),ES_NA3_0!$A$10:$AQ$10,0),FALSE))</f>
        <v>2.2000000000000002</v>
      </c>
      <c r="P40" s="232">
        <f>IF(ISNA(VLOOKUP($A40,ES_NA3_0!$A$10:$AQ$100,MATCH(FIXED(P$6,0,TRUE),ES_NA3_0!$A$10:$AQ$10,0),FALSE)),":",VLOOKUP($A40,ES_NA3_0!$A$10:$AQ$100,MATCH(FIXED(P$6,0,TRUE),ES_NA3_0!$A$10:$AQ$10,0),FALSE))</f>
        <v>-1</v>
      </c>
      <c r="Q40" s="232">
        <f>IF(ISNA(VLOOKUP($A40,ES_NA3_0!$A$10:$AQ$100,MATCH(FIXED(Q$6,0,TRUE),ES_NA3_0!$A$10:$AQ$10,0),FALSE)),":",VLOOKUP($A40,ES_NA3_0!$A$10:$AQ$100,MATCH(FIXED(Q$6,0,TRUE),ES_NA3_0!$A$10:$AQ$10,0),FALSE))</f>
        <v>-5.5</v>
      </c>
      <c r="R40" s="232">
        <f>IF(ISNA(VLOOKUP($A40,ES_NA3_0!$A$10:$AQ$100,MATCH(FIXED(R$6,0,TRUE),ES_NA3_0!$A$10:$AQ$10,0),FALSE)),":",VLOOKUP($A40,ES_NA3_0!$A$10:$AQ$100,MATCH(FIXED(R$6,0,TRUE),ES_NA3_0!$A$10:$AQ$10,0),FALSE))</f>
        <v>4.7</v>
      </c>
      <c r="S40" s="232">
        <f>IF(ISNA(VLOOKUP($A40,ES_NA3_0!$A$10:$AQ$100,MATCH(FIXED(S$6,0,TRUE),ES_NA3_0!$A$10:$AQ$10,0),FALSE)),":",VLOOKUP($A40,ES_NA3_0!$A$10:$AQ$100,MATCH(FIXED(S$6,0,TRUE),ES_NA3_0!$A$10:$AQ$10,0),FALSE))</f>
        <v>-0.5</v>
      </c>
      <c r="T40" s="232">
        <f>IF(ISNA(VLOOKUP($A40,ES_NA3_0!$A$10:$AQ$100,MATCH(FIXED(T$6,0,TRUE),ES_NA3_0!$A$10:$AQ$10,0),FALSE)),":",VLOOKUP($A40,ES_NA3_0!$A$10:$AQ$100,MATCH(FIXED(T$6,0,TRUE),ES_NA3_0!$A$10:$AQ$10,0),FALSE))</f>
        <v>1.8</v>
      </c>
      <c r="U40" s="232">
        <f>IF(ISNA(VLOOKUP($A40,ES_NA3_0!$A$10:$AQ$100,MATCH(FIXED(U$6,0,TRUE),ES_NA3_0!$A$10:$AQ$10,0),FALSE)),":",VLOOKUP($A40,ES_NA3_0!$A$10:$AQ$100,MATCH(FIXED(U$6,0,TRUE),ES_NA3_0!$A$10:$AQ$10,0),FALSE))</f>
        <v>1.6</v>
      </c>
      <c r="V40" s="232" t="str">
        <f>IF(ISNA(VLOOKUP($A40,ES_NA3_0!$A$10:$AQ$100,MATCH(FIXED(V$6,0,TRUE),ES_NA3_0!$A$10:$AQ$10,0),FALSE)),":",VLOOKUP($A40,ES_NA3_0!$A$10:$AQ$100,MATCH(FIXED(V$6,0,TRUE),ES_NA3_0!$A$10:$AQ$10,0),FALSE))</f>
        <v>:</v>
      </c>
      <c r="W40" s="232" t="str">
        <f>IF(ISNA(VLOOKUP($A40,ES_NA3_0!$A$10:$AQ$100,MATCH(FIXED(W$6,0,TRUE),ES_NA3_0!$A$10:$AQ$10,0),FALSE)),":",VLOOKUP($A40,ES_NA3_0!$A$10:$AQ$100,MATCH(FIXED(W$6,0,TRUE),ES_NA3_0!$A$10:$AQ$10,0),FALSE))</f>
        <v>:</v>
      </c>
    </row>
    <row r="41" spans="1:23">
      <c r="B41" s="232"/>
      <c r="C41" s="232"/>
      <c r="D41" s="232"/>
      <c r="E41" s="232"/>
      <c r="F41" s="232"/>
      <c r="G41" s="232"/>
      <c r="H41" s="232"/>
      <c r="I41" s="232"/>
      <c r="J41" s="232"/>
      <c r="K41" s="232"/>
      <c r="L41" s="232"/>
      <c r="M41" s="232"/>
      <c r="N41" s="232"/>
      <c r="O41" s="232"/>
      <c r="P41" s="232"/>
      <c r="Q41" s="232"/>
      <c r="R41" s="232"/>
      <c r="S41" s="232"/>
      <c r="T41" s="232"/>
      <c r="U41" s="232"/>
      <c r="V41" s="232"/>
      <c r="W41" s="232"/>
    </row>
    <row r="42" spans="1:23">
      <c r="B42" s="232"/>
      <c r="C42" s="232">
        <f>C6</f>
        <v>1995</v>
      </c>
      <c r="D42" s="232">
        <f t="shared" ref="D42:W42" si="0">D6</f>
        <v>1996</v>
      </c>
      <c r="E42" s="232">
        <f t="shared" si="0"/>
        <v>1997</v>
      </c>
      <c r="F42" s="232">
        <f t="shared" si="0"/>
        <v>1998</v>
      </c>
      <c r="G42" s="232">
        <f t="shared" si="0"/>
        <v>1999</v>
      </c>
      <c r="H42" s="232">
        <f t="shared" si="0"/>
        <v>2000</v>
      </c>
      <c r="I42" s="232">
        <f t="shared" si="0"/>
        <v>2001</v>
      </c>
      <c r="J42" s="232">
        <f t="shared" si="0"/>
        <v>2002</v>
      </c>
      <c r="K42" s="232">
        <f t="shared" si="0"/>
        <v>2003</v>
      </c>
      <c r="L42" s="232">
        <f t="shared" si="0"/>
        <v>2004</v>
      </c>
      <c r="M42" s="232">
        <f t="shared" si="0"/>
        <v>2005</v>
      </c>
      <c r="N42" s="232">
        <f t="shared" si="0"/>
        <v>2006</v>
      </c>
      <c r="O42" s="232">
        <f t="shared" si="0"/>
        <v>2007</v>
      </c>
      <c r="P42" s="232">
        <f t="shared" si="0"/>
        <v>2008</v>
      </c>
      <c r="Q42" s="232">
        <f t="shared" si="0"/>
        <v>2009</v>
      </c>
      <c r="R42" s="232">
        <f t="shared" si="0"/>
        <v>2010</v>
      </c>
      <c r="S42" s="232">
        <f t="shared" si="0"/>
        <v>2011</v>
      </c>
      <c r="T42" s="232">
        <f t="shared" si="0"/>
        <v>2012</v>
      </c>
      <c r="U42" s="232">
        <f t="shared" si="0"/>
        <v>2013</v>
      </c>
      <c r="V42" s="232">
        <f t="shared" si="0"/>
        <v>2014</v>
      </c>
      <c r="W42" s="232">
        <f t="shared" si="0"/>
        <v>2015</v>
      </c>
    </row>
    <row r="43" spans="1:23">
      <c r="A43" s="230" t="str">
        <f>lookup!Z2</f>
        <v>European Union (28 countries)</v>
      </c>
      <c r="B43" s="232" t="str">
        <f>VLOOKUP(A43,lookup!$Z$2:$AA$77,2,FALSE)</f>
        <v>ΕΕ (28 χώρες)</v>
      </c>
      <c r="C43" s="232" t="str">
        <f>IF(ISNA(VLOOKUP($A43,ES_NA3_0!$A$10:$AQ$100,MATCH(FIXED(C$6,0,TRUE),ES_NA3_0!$A$10:$AQ$10,0)+1,FALSE)),"",VLOOKUP($A43,ES_NA3_0!$A$10:$AQ$100,MATCH(FIXED(C$6,0,TRUE),ES_NA3_0!$A$10:$AQ$10,0)+1,FALSE))</f>
        <v/>
      </c>
      <c r="D43" s="232" t="str">
        <f>IF(ISNA(VLOOKUP($A43,ES_NA3_0!$A$10:$AQ$100,MATCH(FIXED(D$6,0,TRUE),ES_NA3_0!$A$10:$AQ$10,0)+1,FALSE)),"",VLOOKUP($A43,ES_NA3_0!$A$10:$AQ$100,MATCH(FIXED(D$6,0,TRUE),ES_NA3_0!$A$10:$AQ$10,0)+1,FALSE))</f>
        <v/>
      </c>
      <c r="E43" s="232" t="str">
        <f>IF(ISNA(VLOOKUP($A43,ES_NA3_0!$A$10:$AQ$100,MATCH(FIXED(E$6,0,TRUE),ES_NA3_0!$A$10:$AQ$10,0)+1,FALSE)),"",VLOOKUP($A43,ES_NA3_0!$A$10:$AQ$100,MATCH(FIXED(E$6,0,TRUE),ES_NA3_0!$A$10:$AQ$10,0)+1,FALSE))</f>
        <v/>
      </c>
      <c r="F43" s="232" t="str">
        <f>IF(ISNA(VLOOKUP($A43,ES_NA3_0!$A$10:$AQ$100,MATCH(FIXED(F$6,0,TRUE),ES_NA3_0!$A$10:$AQ$10,0)+1,FALSE)),"",VLOOKUP($A43,ES_NA3_0!$A$10:$AQ$100,MATCH(FIXED(F$6,0,TRUE),ES_NA3_0!$A$10:$AQ$10,0)+1,FALSE))</f>
        <v/>
      </c>
      <c r="G43" s="232" t="str">
        <f>IF(ISNA(VLOOKUP($A43,ES_NA3_0!$A$10:$AQ$100,MATCH(FIXED(G$6,0,TRUE),ES_NA3_0!$A$10:$AQ$10,0)+1,FALSE)),"",VLOOKUP($A43,ES_NA3_0!$A$10:$AQ$100,MATCH(FIXED(G$6,0,TRUE),ES_NA3_0!$A$10:$AQ$10,0)+1,FALSE))</f>
        <v/>
      </c>
      <c r="H43" s="232" t="str">
        <f>IF(ISNA(VLOOKUP($A43,ES_NA3_0!$A$10:$AQ$100,MATCH(FIXED(H$6,0,TRUE),ES_NA3_0!$A$10:$AQ$10,0)+1,FALSE)),"",VLOOKUP($A43,ES_NA3_0!$A$10:$AQ$100,MATCH(FIXED(H$6,0,TRUE),ES_NA3_0!$A$10:$AQ$10,0)+1,FALSE))</f>
        <v/>
      </c>
      <c r="I43" s="232" t="str">
        <f>IF(ISNA(VLOOKUP($A43,ES_NA3_0!$A$10:$AQ$100,MATCH(FIXED(I$6,0,TRUE),ES_NA3_0!$A$10:$AQ$10,0)+1,FALSE)),"",VLOOKUP($A43,ES_NA3_0!$A$10:$AQ$100,MATCH(FIXED(I$6,0,TRUE),ES_NA3_0!$A$10:$AQ$10,0)+1,FALSE))</f>
        <v/>
      </c>
      <c r="J43" s="232" t="str">
        <f>IF(ISNA(VLOOKUP($A43,ES_NA3_0!$A$10:$AQ$100,MATCH(FIXED(J$6,0,TRUE),ES_NA3_0!$A$10:$AQ$10,0)+1,FALSE)),"",VLOOKUP($A43,ES_NA3_0!$A$10:$AQ$100,MATCH(FIXED(J$6,0,TRUE),ES_NA3_0!$A$10:$AQ$10,0)+1,FALSE))</f>
        <v/>
      </c>
      <c r="K43" s="232" t="str">
        <f>IF(ISNA(VLOOKUP($A43,ES_NA3_0!$A$10:$AQ$100,MATCH(FIXED(K$6,0,TRUE),ES_NA3_0!$A$10:$AQ$10,0)+1,FALSE)),"",VLOOKUP($A43,ES_NA3_0!$A$10:$AQ$100,MATCH(FIXED(K$6,0,TRUE),ES_NA3_0!$A$10:$AQ$10,0)+1,FALSE))</f>
        <v/>
      </c>
      <c r="L43" s="232" t="str">
        <f>IF(ISNA(VLOOKUP($A43,ES_NA3_0!$A$10:$AQ$100,MATCH(FIXED(L$6,0,TRUE),ES_NA3_0!$A$10:$AQ$10,0)+1,FALSE)),"",VLOOKUP($A43,ES_NA3_0!$A$10:$AQ$100,MATCH(FIXED(L$6,0,TRUE),ES_NA3_0!$A$10:$AQ$10,0)+1,FALSE))</f>
        <v/>
      </c>
      <c r="M43" s="232" t="str">
        <f>IF(ISNA(VLOOKUP($A43,ES_NA3_0!$A$10:$AQ$100,MATCH(FIXED(M$6,0,TRUE),ES_NA3_0!$A$10:$AQ$10,0)+1,FALSE)),"",VLOOKUP($A43,ES_NA3_0!$A$10:$AQ$100,MATCH(FIXED(M$6,0,TRUE),ES_NA3_0!$A$10:$AQ$10,0)+1,FALSE))</f>
        <v/>
      </c>
      <c r="N43" s="232" t="str">
        <f>IF(ISNA(VLOOKUP($A43,ES_NA3_0!$A$10:$AQ$100,MATCH(FIXED(N$6,0,TRUE),ES_NA3_0!$A$10:$AQ$10,0)+1,FALSE)),"",VLOOKUP($A43,ES_NA3_0!$A$10:$AQ$100,MATCH(FIXED(N$6,0,TRUE),ES_NA3_0!$A$10:$AQ$10,0)+1,FALSE))</f>
        <v/>
      </c>
      <c r="O43" s="232" t="str">
        <f>IF(ISNA(VLOOKUP($A43,ES_NA3_0!$A$10:$AQ$100,MATCH(FIXED(O$6,0,TRUE),ES_NA3_0!$A$10:$AQ$10,0)+1,FALSE)),"",VLOOKUP($A43,ES_NA3_0!$A$10:$AQ$100,MATCH(FIXED(O$6,0,TRUE),ES_NA3_0!$A$10:$AQ$10,0)+1,FALSE))</f>
        <v/>
      </c>
      <c r="P43" s="232" t="str">
        <f>IF(ISNA(VLOOKUP($A43,ES_NA3_0!$A$10:$AQ$100,MATCH(FIXED(P$6,0,TRUE),ES_NA3_0!$A$10:$AQ$10,0)+1,FALSE)),"",VLOOKUP($A43,ES_NA3_0!$A$10:$AQ$100,MATCH(FIXED(P$6,0,TRUE),ES_NA3_0!$A$10:$AQ$10,0)+1,FALSE))</f>
        <v/>
      </c>
      <c r="Q43" s="232" t="str">
        <f>IF(ISNA(VLOOKUP($A43,ES_NA3_0!$A$10:$AQ$100,MATCH(FIXED(Q$6,0,TRUE),ES_NA3_0!$A$10:$AQ$10,0)+1,FALSE)),"",VLOOKUP($A43,ES_NA3_0!$A$10:$AQ$100,MATCH(FIXED(Q$6,0,TRUE),ES_NA3_0!$A$10:$AQ$10,0)+1,FALSE))</f>
        <v/>
      </c>
      <c r="R43" s="232" t="str">
        <f>IF(ISNA(VLOOKUP($A43,ES_NA3_0!$A$10:$AQ$100,MATCH(FIXED(R$6,0,TRUE),ES_NA3_0!$A$10:$AQ$10,0)+1,FALSE)),"",VLOOKUP($A43,ES_NA3_0!$A$10:$AQ$100,MATCH(FIXED(R$6,0,TRUE),ES_NA3_0!$A$10:$AQ$10,0)+1,FALSE))</f>
        <v/>
      </c>
      <c r="S43" s="232" t="str">
        <f>IF(ISNA(VLOOKUP($A43,ES_NA3_0!$A$10:$AQ$100,MATCH(FIXED(S$6,0,TRUE),ES_NA3_0!$A$10:$AQ$10,0)+1,FALSE)),"",VLOOKUP($A43,ES_NA3_0!$A$10:$AQ$100,MATCH(FIXED(S$6,0,TRUE),ES_NA3_0!$A$10:$AQ$10,0)+1,FALSE))</f>
        <v/>
      </c>
      <c r="T43" s="232" t="str">
        <f>IF(ISNA(VLOOKUP($A43,ES_NA3_0!$A$10:$AQ$100,MATCH(FIXED(T$6,0,TRUE),ES_NA3_0!$A$10:$AQ$10,0)+1,FALSE)),"",VLOOKUP($A43,ES_NA3_0!$A$10:$AQ$100,MATCH(FIXED(T$6,0,TRUE),ES_NA3_0!$A$10:$AQ$10,0)+1,FALSE))</f>
        <v/>
      </c>
      <c r="U43" s="232" t="str">
        <f>IF(ISNA(VLOOKUP($A43,ES_NA3_0!$A$10:$AQ$100,MATCH(FIXED(U$6,0,TRUE),ES_NA3_0!$A$10:$AQ$10,0)+1,FALSE)),"",VLOOKUP($A43,ES_NA3_0!$A$10:$AQ$100,MATCH(FIXED(U$6,0,TRUE),ES_NA3_0!$A$10:$AQ$10,0)+1,FALSE))</f>
        <v/>
      </c>
      <c r="V43" s="232" t="str">
        <f>IF(ISNA(VLOOKUP($A43,ES_NA3_0!$A$10:$AQ$100,MATCH(FIXED(V$6,0,TRUE),ES_NA3_0!$A$10:$AQ$10,0)+1,FALSE)),"",VLOOKUP($A43,ES_NA3_0!$A$10:$AQ$100,MATCH(FIXED(V$6,0,TRUE),ES_NA3_0!$A$10:$AQ$10,0)+1,FALSE))</f>
        <v/>
      </c>
      <c r="W43" s="232" t="str">
        <f>IF(ISNA(VLOOKUP($A43,ES_NA3_0!$A$10:$AQ$100,MATCH(FIXED(W$6,0,TRUE),ES_NA3_0!$A$10:$AQ$10,0)+1,FALSE)),"",VLOOKUP($A43,ES_NA3_0!$A$10:$AQ$100,MATCH(FIXED(W$6,0,TRUE),ES_NA3_0!$A$10:$AQ$10,0)+1,FALSE))</f>
        <v/>
      </c>
    </row>
    <row r="44" spans="1:23">
      <c r="A44" s="230" t="str">
        <f>lookup!Z3</f>
        <v>European Union (27 countries)</v>
      </c>
      <c r="B44" s="232" t="str">
        <f>VLOOKUP(A44,lookup!$Z$2:$AA$77,2,FALSE)</f>
        <v>ΕΕ (27 χώρες)</v>
      </c>
      <c r="C44" s="232" t="str">
        <f>IF(ISNA(VLOOKUP($A44,ES_NA3_0!$A$10:$AQ$100,MATCH(FIXED(C$6,0,TRUE),ES_NA3_0!$A$10:$AQ$10,0)+1,FALSE)),"",VLOOKUP($A44,ES_NA3_0!$A$10:$AQ$100,MATCH(FIXED(C$6,0,TRUE),ES_NA3_0!$A$10:$AQ$10,0)+1,FALSE))</f>
        <v/>
      </c>
      <c r="D44" s="232" t="str">
        <f>IF(ISNA(VLOOKUP($A44,ES_NA3_0!$A$10:$AQ$100,MATCH(FIXED(D$6,0,TRUE),ES_NA3_0!$A$10:$AQ$10,0)+1,FALSE)),"",VLOOKUP($A44,ES_NA3_0!$A$10:$AQ$100,MATCH(FIXED(D$6,0,TRUE),ES_NA3_0!$A$10:$AQ$10,0)+1,FALSE))</f>
        <v/>
      </c>
      <c r="E44" s="232" t="str">
        <f>IF(ISNA(VLOOKUP($A44,ES_NA3_0!$A$10:$AQ$100,MATCH(FIXED(E$6,0,TRUE),ES_NA3_0!$A$10:$AQ$10,0)+1,FALSE)),"",VLOOKUP($A44,ES_NA3_0!$A$10:$AQ$100,MATCH(FIXED(E$6,0,TRUE),ES_NA3_0!$A$10:$AQ$10,0)+1,FALSE))</f>
        <v/>
      </c>
      <c r="F44" s="232" t="str">
        <f>IF(ISNA(VLOOKUP($A44,ES_NA3_0!$A$10:$AQ$100,MATCH(FIXED(F$6,0,TRUE),ES_NA3_0!$A$10:$AQ$10,0)+1,FALSE)),"",VLOOKUP($A44,ES_NA3_0!$A$10:$AQ$100,MATCH(FIXED(F$6,0,TRUE),ES_NA3_0!$A$10:$AQ$10,0)+1,FALSE))</f>
        <v/>
      </c>
      <c r="G44" s="232" t="str">
        <f>IF(ISNA(VLOOKUP($A44,ES_NA3_0!$A$10:$AQ$100,MATCH(FIXED(G$6,0,TRUE),ES_NA3_0!$A$10:$AQ$10,0)+1,FALSE)),"",VLOOKUP($A44,ES_NA3_0!$A$10:$AQ$100,MATCH(FIXED(G$6,0,TRUE),ES_NA3_0!$A$10:$AQ$10,0)+1,FALSE))</f>
        <v/>
      </c>
      <c r="H44" s="232" t="str">
        <f>IF(ISNA(VLOOKUP($A44,ES_NA3_0!$A$10:$AQ$100,MATCH(FIXED(H$6,0,TRUE),ES_NA3_0!$A$10:$AQ$10,0)+1,FALSE)),"",VLOOKUP($A44,ES_NA3_0!$A$10:$AQ$100,MATCH(FIXED(H$6,0,TRUE),ES_NA3_0!$A$10:$AQ$10,0)+1,FALSE))</f>
        <v/>
      </c>
      <c r="I44" s="232" t="str">
        <f>IF(ISNA(VLOOKUP($A44,ES_NA3_0!$A$10:$AQ$100,MATCH(FIXED(I$6,0,TRUE),ES_NA3_0!$A$10:$AQ$10,0)+1,FALSE)),"",VLOOKUP($A44,ES_NA3_0!$A$10:$AQ$100,MATCH(FIXED(I$6,0,TRUE),ES_NA3_0!$A$10:$AQ$10,0)+1,FALSE))</f>
        <v/>
      </c>
      <c r="J44" s="232" t="str">
        <f>IF(ISNA(VLOOKUP($A44,ES_NA3_0!$A$10:$AQ$100,MATCH(FIXED(J$6,0,TRUE),ES_NA3_0!$A$10:$AQ$10,0)+1,FALSE)),"",VLOOKUP($A44,ES_NA3_0!$A$10:$AQ$100,MATCH(FIXED(J$6,0,TRUE),ES_NA3_0!$A$10:$AQ$10,0)+1,FALSE))</f>
        <v/>
      </c>
      <c r="K44" s="232" t="str">
        <f>IF(ISNA(VLOOKUP($A44,ES_NA3_0!$A$10:$AQ$100,MATCH(FIXED(K$6,0,TRUE),ES_NA3_0!$A$10:$AQ$10,0)+1,FALSE)),"",VLOOKUP($A44,ES_NA3_0!$A$10:$AQ$100,MATCH(FIXED(K$6,0,TRUE),ES_NA3_0!$A$10:$AQ$10,0)+1,FALSE))</f>
        <v/>
      </c>
      <c r="L44" s="232" t="str">
        <f>IF(ISNA(VLOOKUP($A44,ES_NA3_0!$A$10:$AQ$100,MATCH(FIXED(L$6,0,TRUE),ES_NA3_0!$A$10:$AQ$10,0)+1,FALSE)),"",VLOOKUP($A44,ES_NA3_0!$A$10:$AQ$100,MATCH(FIXED(L$6,0,TRUE),ES_NA3_0!$A$10:$AQ$10,0)+1,FALSE))</f>
        <v/>
      </c>
      <c r="M44" s="232" t="str">
        <f>IF(ISNA(VLOOKUP($A44,ES_NA3_0!$A$10:$AQ$100,MATCH(FIXED(M$6,0,TRUE),ES_NA3_0!$A$10:$AQ$10,0)+1,FALSE)),"",VLOOKUP($A44,ES_NA3_0!$A$10:$AQ$100,MATCH(FIXED(M$6,0,TRUE),ES_NA3_0!$A$10:$AQ$10,0)+1,FALSE))</f>
        <v/>
      </c>
      <c r="N44" s="232" t="str">
        <f>IF(ISNA(VLOOKUP($A44,ES_NA3_0!$A$10:$AQ$100,MATCH(FIXED(N$6,0,TRUE),ES_NA3_0!$A$10:$AQ$10,0)+1,FALSE)),"",VLOOKUP($A44,ES_NA3_0!$A$10:$AQ$100,MATCH(FIXED(N$6,0,TRUE),ES_NA3_0!$A$10:$AQ$10,0)+1,FALSE))</f>
        <v/>
      </c>
      <c r="O44" s="232" t="str">
        <f>IF(ISNA(VLOOKUP($A44,ES_NA3_0!$A$10:$AQ$100,MATCH(FIXED(O$6,0,TRUE),ES_NA3_0!$A$10:$AQ$10,0)+1,FALSE)),"",VLOOKUP($A44,ES_NA3_0!$A$10:$AQ$100,MATCH(FIXED(O$6,0,TRUE),ES_NA3_0!$A$10:$AQ$10,0)+1,FALSE))</f>
        <v/>
      </c>
      <c r="P44" s="232" t="str">
        <f>IF(ISNA(VLOOKUP($A44,ES_NA3_0!$A$10:$AQ$100,MATCH(FIXED(P$6,0,TRUE),ES_NA3_0!$A$10:$AQ$10,0)+1,FALSE)),"",VLOOKUP($A44,ES_NA3_0!$A$10:$AQ$100,MATCH(FIXED(P$6,0,TRUE),ES_NA3_0!$A$10:$AQ$10,0)+1,FALSE))</f>
        <v/>
      </c>
      <c r="Q44" s="232" t="str">
        <f>IF(ISNA(VLOOKUP($A44,ES_NA3_0!$A$10:$AQ$100,MATCH(FIXED(Q$6,0,TRUE),ES_NA3_0!$A$10:$AQ$10,0)+1,FALSE)),"",VLOOKUP($A44,ES_NA3_0!$A$10:$AQ$100,MATCH(FIXED(Q$6,0,TRUE),ES_NA3_0!$A$10:$AQ$10,0)+1,FALSE))</f>
        <v/>
      </c>
      <c r="R44" s="232" t="str">
        <f>IF(ISNA(VLOOKUP($A44,ES_NA3_0!$A$10:$AQ$100,MATCH(FIXED(R$6,0,TRUE),ES_NA3_0!$A$10:$AQ$10,0)+1,FALSE)),"",VLOOKUP($A44,ES_NA3_0!$A$10:$AQ$100,MATCH(FIXED(R$6,0,TRUE),ES_NA3_0!$A$10:$AQ$10,0)+1,FALSE))</f>
        <v/>
      </c>
      <c r="S44" s="232" t="str">
        <f>IF(ISNA(VLOOKUP($A44,ES_NA3_0!$A$10:$AQ$100,MATCH(FIXED(S$6,0,TRUE),ES_NA3_0!$A$10:$AQ$10,0)+1,FALSE)),"",VLOOKUP($A44,ES_NA3_0!$A$10:$AQ$100,MATCH(FIXED(S$6,0,TRUE),ES_NA3_0!$A$10:$AQ$10,0)+1,FALSE))</f>
        <v/>
      </c>
      <c r="T44" s="232" t="str">
        <f>IF(ISNA(VLOOKUP($A44,ES_NA3_0!$A$10:$AQ$100,MATCH(FIXED(T$6,0,TRUE),ES_NA3_0!$A$10:$AQ$10,0)+1,FALSE)),"",VLOOKUP($A44,ES_NA3_0!$A$10:$AQ$100,MATCH(FIXED(T$6,0,TRUE),ES_NA3_0!$A$10:$AQ$10,0)+1,FALSE))</f>
        <v/>
      </c>
      <c r="U44" s="232" t="str">
        <f>IF(ISNA(VLOOKUP($A44,ES_NA3_0!$A$10:$AQ$100,MATCH(FIXED(U$6,0,TRUE),ES_NA3_0!$A$10:$AQ$10,0)+1,FALSE)),"",VLOOKUP($A44,ES_NA3_0!$A$10:$AQ$100,MATCH(FIXED(U$6,0,TRUE),ES_NA3_0!$A$10:$AQ$10,0)+1,FALSE))</f>
        <v/>
      </c>
      <c r="V44" s="232" t="str">
        <f>IF(ISNA(VLOOKUP($A44,ES_NA3_0!$A$10:$AQ$100,MATCH(FIXED(V$6,0,TRUE),ES_NA3_0!$A$10:$AQ$10,0)+1,FALSE)),"",VLOOKUP($A44,ES_NA3_0!$A$10:$AQ$100,MATCH(FIXED(V$6,0,TRUE),ES_NA3_0!$A$10:$AQ$10,0)+1,FALSE))</f>
        <v/>
      </c>
      <c r="W44" s="232" t="str">
        <f>IF(ISNA(VLOOKUP($A44,ES_NA3_0!$A$10:$AQ$100,MATCH(FIXED(W$6,0,TRUE),ES_NA3_0!$A$10:$AQ$10,0)+1,FALSE)),"",VLOOKUP($A44,ES_NA3_0!$A$10:$AQ$100,MATCH(FIXED(W$6,0,TRUE),ES_NA3_0!$A$10:$AQ$10,0)+1,FALSE))</f>
        <v/>
      </c>
    </row>
    <row r="45" spans="1:23">
      <c r="A45" s="230" t="str">
        <f>lookup!Z4</f>
        <v>European Union (15 countries)</v>
      </c>
      <c r="B45" s="232" t="str">
        <f>VLOOKUP(A45,lookup!$Z$2:$AA$77,2,FALSE)</f>
        <v>ΕΕ (15 χώρες)</v>
      </c>
      <c r="C45" s="232" t="str">
        <f>IF(ISNA(VLOOKUP($A45,ES_NA3_0!$A$10:$AQ$100,MATCH(FIXED(C$6,0,TRUE),ES_NA3_0!$A$10:$AQ$10,0)+1,FALSE)),"",VLOOKUP($A45,ES_NA3_0!$A$10:$AQ$100,MATCH(FIXED(C$6,0,TRUE),ES_NA3_0!$A$10:$AQ$10,0)+1,FALSE))</f>
        <v/>
      </c>
      <c r="D45" s="232" t="str">
        <f>IF(ISNA(VLOOKUP($A45,ES_NA3_0!$A$10:$AQ$100,MATCH(FIXED(D$6,0,TRUE),ES_NA3_0!$A$10:$AQ$10,0)+1,FALSE)),"",VLOOKUP($A45,ES_NA3_0!$A$10:$AQ$100,MATCH(FIXED(D$6,0,TRUE),ES_NA3_0!$A$10:$AQ$10,0)+1,FALSE))</f>
        <v/>
      </c>
      <c r="E45" s="232" t="str">
        <f>IF(ISNA(VLOOKUP($A45,ES_NA3_0!$A$10:$AQ$100,MATCH(FIXED(E$6,0,TRUE),ES_NA3_0!$A$10:$AQ$10,0)+1,FALSE)),"",VLOOKUP($A45,ES_NA3_0!$A$10:$AQ$100,MATCH(FIXED(E$6,0,TRUE),ES_NA3_0!$A$10:$AQ$10,0)+1,FALSE))</f>
        <v/>
      </c>
      <c r="F45" s="232" t="str">
        <f>IF(ISNA(VLOOKUP($A45,ES_NA3_0!$A$10:$AQ$100,MATCH(FIXED(F$6,0,TRUE),ES_NA3_0!$A$10:$AQ$10,0)+1,FALSE)),"",VLOOKUP($A45,ES_NA3_0!$A$10:$AQ$100,MATCH(FIXED(F$6,0,TRUE),ES_NA3_0!$A$10:$AQ$10,0)+1,FALSE))</f>
        <v/>
      </c>
      <c r="G45" s="232" t="str">
        <f>IF(ISNA(VLOOKUP($A45,ES_NA3_0!$A$10:$AQ$100,MATCH(FIXED(G$6,0,TRUE),ES_NA3_0!$A$10:$AQ$10,0)+1,FALSE)),"",VLOOKUP($A45,ES_NA3_0!$A$10:$AQ$100,MATCH(FIXED(G$6,0,TRUE),ES_NA3_0!$A$10:$AQ$10,0)+1,FALSE))</f>
        <v/>
      </c>
      <c r="H45" s="232" t="str">
        <f>IF(ISNA(VLOOKUP($A45,ES_NA3_0!$A$10:$AQ$100,MATCH(FIXED(H$6,0,TRUE),ES_NA3_0!$A$10:$AQ$10,0)+1,FALSE)),"",VLOOKUP($A45,ES_NA3_0!$A$10:$AQ$100,MATCH(FIXED(H$6,0,TRUE),ES_NA3_0!$A$10:$AQ$10,0)+1,FALSE))</f>
        <v/>
      </c>
      <c r="I45" s="232" t="str">
        <f>IF(ISNA(VLOOKUP($A45,ES_NA3_0!$A$10:$AQ$100,MATCH(FIXED(I$6,0,TRUE),ES_NA3_0!$A$10:$AQ$10,0)+1,FALSE)),"",VLOOKUP($A45,ES_NA3_0!$A$10:$AQ$100,MATCH(FIXED(I$6,0,TRUE),ES_NA3_0!$A$10:$AQ$10,0)+1,FALSE))</f>
        <v/>
      </c>
      <c r="J45" s="232" t="str">
        <f>IF(ISNA(VLOOKUP($A45,ES_NA3_0!$A$10:$AQ$100,MATCH(FIXED(J$6,0,TRUE),ES_NA3_0!$A$10:$AQ$10,0)+1,FALSE)),"",VLOOKUP($A45,ES_NA3_0!$A$10:$AQ$100,MATCH(FIXED(J$6,0,TRUE),ES_NA3_0!$A$10:$AQ$10,0)+1,FALSE))</f>
        <v/>
      </c>
      <c r="K45" s="232" t="str">
        <f>IF(ISNA(VLOOKUP($A45,ES_NA3_0!$A$10:$AQ$100,MATCH(FIXED(K$6,0,TRUE),ES_NA3_0!$A$10:$AQ$10,0)+1,FALSE)),"",VLOOKUP($A45,ES_NA3_0!$A$10:$AQ$100,MATCH(FIXED(K$6,0,TRUE),ES_NA3_0!$A$10:$AQ$10,0)+1,FALSE))</f>
        <v/>
      </c>
      <c r="L45" s="232" t="str">
        <f>IF(ISNA(VLOOKUP($A45,ES_NA3_0!$A$10:$AQ$100,MATCH(FIXED(L$6,0,TRUE),ES_NA3_0!$A$10:$AQ$10,0)+1,FALSE)),"",VLOOKUP($A45,ES_NA3_0!$A$10:$AQ$100,MATCH(FIXED(L$6,0,TRUE),ES_NA3_0!$A$10:$AQ$10,0)+1,FALSE))</f>
        <v/>
      </c>
      <c r="M45" s="232" t="str">
        <f>IF(ISNA(VLOOKUP($A45,ES_NA3_0!$A$10:$AQ$100,MATCH(FIXED(M$6,0,TRUE),ES_NA3_0!$A$10:$AQ$10,0)+1,FALSE)),"",VLOOKUP($A45,ES_NA3_0!$A$10:$AQ$100,MATCH(FIXED(M$6,0,TRUE),ES_NA3_0!$A$10:$AQ$10,0)+1,FALSE))</f>
        <v/>
      </c>
      <c r="N45" s="232" t="str">
        <f>IF(ISNA(VLOOKUP($A45,ES_NA3_0!$A$10:$AQ$100,MATCH(FIXED(N$6,0,TRUE),ES_NA3_0!$A$10:$AQ$10,0)+1,FALSE)),"",VLOOKUP($A45,ES_NA3_0!$A$10:$AQ$100,MATCH(FIXED(N$6,0,TRUE),ES_NA3_0!$A$10:$AQ$10,0)+1,FALSE))</f>
        <v/>
      </c>
      <c r="O45" s="232" t="str">
        <f>IF(ISNA(VLOOKUP($A45,ES_NA3_0!$A$10:$AQ$100,MATCH(FIXED(O$6,0,TRUE),ES_NA3_0!$A$10:$AQ$10,0)+1,FALSE)),"",VLOOKUP($A45,ES_NA3_0!$A$10:$AQ$100,MATCH(FIXED(O$6,0,TRUE),ES_NA3_0!$A$10:$AQ$10,0)+1,FALSE))</f>
        <v/>
      </c>
      <c r="P45" s="232" t="str">
        <f>IF(ISNA(VLOOKUP($A45,ES_NA3_0!$A$10:$AQ$100,MATCH(FIXED(P$6,0,TRUE),ES_NA3_0!$A$10:$AQ$10,0)+1,FALSE)),"",VLOOKUP($A45,ES_NA3_0!$A$10:$AQ$100,MATCH(FIXED(P$6,0,TRUE),ES_NA3_0!$A$10:$AQ$10,0)+1,FALSE))</f>
        <v/>
      </c>
      <c r="Q45" s="232" t="str">
        <f>IF(ISNA(VLOOKUP($A45,ES_NA3_0!$A$10:$AQ$100,MATCH(FIXED(Q$6,0,TRUE),ES_NA3_0!$A$10:$AQ$10,0)+1,FALSE)),"",VLOOKUP($A45,ES_NA3_0!$A$10:$AQ$100,MATCH(FIXED(Q$6,0,TRUE),ES_NA3_0!$A$10:$AQ$10,0)+1,FALSE))</f>
        <v/>
      </c>
      <c r="R45" s="232" t="str">
        <f>IF(ISNA(VLOOKUP($A45,ES_NA3_0!$A$10:$AQ$100,MATCH(FIXED(R$6,0,TRUE),ES_NA3_0!$A$10:$AQ$10,0)+1,FALSE)),"",VLOOKUP($A45,ES_NA3_0!$A$10:$AQ$100,MATCH(FIXED(R$6,0,TRUE),ES_NA3_0!$A$10:$AQ$10,0)+1,FALSE))</f>
        <v/>
      </c>
      <c r="S45" s="232" t="str">
        <f>IF(ISNA(VLOOKUP($A45,ES_NA3_0!$A$10:$AQ$100,MATCH(FIXED(S$6,0,TRUE),ES_NA3_0!$A$10:$AQ$10,0)+1,FALSE)),"",VLOOKUP($A45,ES_NA3_0!$A$10:$AQ$100,MATCH(FIXED(S$6,0,TRUE),ES_NA3_0!$A$10:$AQ$10,0)+1,FALSE))</f>
        <v/>
      </c>
      <c r="T45" s="232" t="str">
        <f>IF(ISNA(VLOOKUP($A45,ES_NA3_0!$A$10:$AQ$100,MATCH(FIXED(T$6,0,TRUE),ES_NA3_0!$A$10:$AQ$10,0)+1,FALSE)),"",VLOOKUP($A45,ES_NA3_0!$A$10:$AQ$100,MATCH(FIXED(T$6,0,TRUE),ES_NA3_0!$A$10:$AQ$10,0)+1,FALSE))</f>
        <v/>
      </c>
      <c r="U45" s="232" t="str">
        <f>IF(ISNA(VLOOKUP($A45,ES_NA3_0!$A$10:$AQ$100,MATCH(FIXED(U$6,0,TRUE),ES_NA3_0!$A$10:$AQ$10,0)+1,FALSE)),"",VLOOKUP($A45,ES_NA3_0!$A$10:$AQ$100,MATCH(FIXED(U$6,0,TRUE),ES_NA3_0!$A$10:$AQ$10,0)+1,FALSE))</f>
        <v/>
      </c>
      <c r="V45" s="232" t="str">
        <f>IF(ISNA(VLOOKUP($A45,ES_NA3_0!$A$10:$AQ$100,MATCH(FIXED(V$6,0,TRUE),ES_NA3_0!$A$10:$AQ$10,0)+1,FALSE)),"",VLOOKUP($A45,ES_NA3_0!$A$10:$AQ$100,MATCH(FIXED(V$6,0,TRUE),ES_NA3_0!$A$10:$AQ$10,0)+1,FALSE))</f>
        <v/>
      </c>
      <c r="W45" s="232" t="str">
        <f>IF(ISNA(VLOOKUP($A45,ES_NA3_0!$A$10:$AQ$100,MATCH(FIXED(W$6,0,TRUE),ES_NA3_0!$A$10:$AQ$10,0)+1,FALSE)),"",VLOOKUP($A45,ES_NA3_0!$A$10:$AQ$100,MATCH(FIXED(W$6,0,TRUE),ES_NA3_0!$A$10:$AQ$10,0)+1,FALSE))</f>
        <v/>
      </c>
    </row>
    <row r="46" spans="1:23">
      <c r="A46" s="230" t="str">
        <f>lookup!Z5</f>
        <v>Euro area (EA11-2000, EA12-2006, EA13-2007, EA15-2008, EA16-2010, EA17-2013, EA18)</v>
      </c>
      <c r="B46" s="232" t="str">
        <f>VLOOKUP(A46,lookup!$Z$2:$AA$77,2,FALSE)</f>
        <v>Ευροχώρος</v>
      </c>
      <c r="C46" s="232" t="str">
        <f>IF(ISNA(VLOOKUP($A46,ES_NA3_0!$A$10:$AQ$100,MATCH(FIXED(C$6,0,TRUE),ES_NA3_0!$A$10:$AQ$10,0)+1,FALSE)),"",VLOOKUP($A46,ES_NA3_0!$A$10:$AQ$100,MATCH(FIXED(C$6,0,TRUE),ES_NA3_0!$A$10:$AQ$10,0)+1,FALSE))</f>
        <v/>
      </c>
      <c r="D46" s="232" t="str">
        <f>IF(ISNA(VLOOKUP($A46,ES_NA3_0!$A$10:$AQ$100,MATCH(FIXED(D$6,0,TRUE),ES_NA3_0!$A$10:$AQ$10,0)+1,FALSE)),"",VLOOKUP($A46,ES_NA3_0!$A$10:$AQ$100,MATCH(FIXED(D$6,0,TRUE),ES_NA3_0!$A$10:$AQ$10,0)+1,FALSE))</f>
        <v/>
      </c>
      <c r="E46" s="232" t="str">
        <f>IF(ISNA(VLOOKUP($A46,ES_NA3_0!$A$10:$AQ$100,MATCH(FIXED(E$6,0,TRUE),ES_NA3_0!$A$10:$AQ$10,0)+1,FALSE)),"",VLOOKUP($A46,ES_NA3_0!$A$10:$AQ$100,MATCH(FIXED(E$6,0,TRUE),ES_NA3_0!$A$10:$AQ$10,0)+1,FALSE))</f>
        <v/>
      </c>
      <c r="F46" s="232" t="str">
        <f>IF(ISNA(VLOOKUP($A46,ES_NA3_0!$A$10:$AQ$100,MATCH(FIXED(F$6,0,TRUE),ES_NA3_0!$A$10:$AQ$10,0)+1,FALSE)),"",VLOOKUP($A46,ES_NA3_0!$A$10:$AQ$100,MATCH(FIXED(F$6,0,TRUE),ES_NA3_0!$A$10:$AQ$10,0)+1,FALSE))</f>
        <v/>
      </c>
      <c r="G46" s="232" t="str">
        <f>IF(ISNA(VLOOKUP($A46,ES_NA3_0!$A$10:$AQ$100,MATCH(FIXED(G$6,0,TRUE),ES_NA3_0!$A$10:$AQ$10,0)+1,FALSE)),"",VLOOKUP($A46,ES_NA3_0!$A$10:$AQ$100,MATCH(FIXED(G$6,0,TRUE),ES_NA3_0!$A$10:$AQ$10,0)+1,FALSE))</f>
        <v/>
      </c>
      <c r="H46" s="232" t="str">
        <f>IF(ISNA(VLOOKUP($A46,ES_NA3_0!$A$10:$AQ$100,MATCH(FIXED(H$6,0,TRUE),ES_NA3_0!$A$10:$AQ$10,0)+1,FALSE)),"",VLOOKUP($A46,ES_NA3_0!$A$10:$AQ$100,MATCH(FIXED(H$6,0,TRUE),ES_NA3_0!$A$10:$AQ$10,0)+1,FALSE))</f>
        <v/>
      </c>
      <c r="I46" s="232" t="str">
        <f>IF(ISNA(VLOOKUP($A46,ES_NA3_0!$A$10:$AQ$100,MATCH(FIXED(I$6,0,TRUE),ES_NA3_0!$A$10:$AQ$10,0)+1,FALSE)),"",VLOOKUP($A46,ES_NA3_0!$A$10:$AQ$100,MATCH(FIXED(I$6,0,TRUE),ES_NA3_0!$A$10:$AQ$10,0)+1,FALSE))</f>
        <v/>
      </c>
      <c r="J46" s="232" t="str">
        <f>IF(ISNA(VLOOKUP($A46,ES_NA3_0!$A$10:$AQ$100,MATCH(FIXED(J$6,0,TRUE),ES_NA3_0!$A$10:$AQ$10,0)+1,FALSE)),"",VLOOKUP($A46,ES_NA3_0!$A$10:$AQ$100,MATCH(FIXED(J$6,0,TRUE),ES_NA3_0!$A$10:$AQ$10,0)+1,FALSE))</f>
        <v/>
      </c>
      <c r="K46" s="232" t="str">
        <f>IF(ISNA(VLOOKUP($A46,ES_NA3_0!$A$10:$AQ$100,MATCH(FIXED(K$6,0,TRUE),ES_NA3_0!$A$10:$AQ$10,0)+1,FALSE)),"",VLOOKUP($A46,ES_NA3_0!$A$10:$AQ$100,MATCH(FIXED(K$6,0,TRUE),ES_NA3_0!$A$10:$AQ$10,0)+1,FALSE))</f>
        <v/>
      </c>
      <c r="L46" s="232" t="str">
        <f>IF(ISNA(VLOOKUP($A46,ES_NA3_0!$A$10:$AQ$100,MATCH(FIXED(L$6,0,TRUE),ES_NA3_0!$A$10:$AQ$10,0)+1,FALSE)),"",VLOOKUP($A46,ES_NA3_0!$A$10:$AQ$100,MATCH(FIXED(L$6,0,TRUE),ES_NA3_0!$A$10:$AQ$10,0)+1,FALSE))</f>
        <v/>
      </c>
      <c r="M46" s="232" t="str">
        <f>IF(ISNA(VLOOKUP($A46,ES_NA3_0!$A$10:$AQ$100,MATCH(FIXED(M$6,0,TRUE),ES_NA3_0!$A$10:$AQ$10,0)+1,FALSE)),"",VLOOKUP($A46,ES_NA3_0!$A$10:$AQ$100,MATCH(FIXED(M$6,0,TRUE),ES_NA3_0!$A$10:$AQ$10,0)+1,FALSE))</f>
        <v/>
      </c>
      <c r="N46" s="232" t="str">
        <f>IF(ISNA(VLOOKUP($A46,ES_NA3_0!$A$10:$AQ$100,MATCH(FIXED(N$6,0,TRUE),ES_NA3_0!$A$10:$AQ$10,0)+1,FALSE)),"",VLOOKUP($A46,ES_NA3_0!$A$10:$AQ$100,MATCH(FIXED(N$6,0,TRUE),ES_NA3_0!$A$10:$AQ$10,0)+1,FALSE))</f>
        <v/>
      </c>
      <c r="O46" s="232" t="str">
        <f>IF(ISNA(VLOOKUP($A46,ES_NA3_0!$A$10:$AQ$100,MATCH(FIXED(O$6,0,TRUE),ES_NA3_0!$A$10:$AQ$10,0)+1,FALSE)),"",VLOOKUP($A46,ES_NA3_0!$A$10:$AQ$100,MATCH(FIXED(O$6,0,TRUE),ES_NA3_0!$A$10:$AQ$10,0)+1,FALSE))</f>
        <v/>
      </c>
      <c r="P46" s="232" t="str">
        <f>IF(ISNA(VLOOKUP($A46,ES_NA3_0!$A$10:$AQ$100,MATCH(FIXED(P$6,0,TRUE),ES_NA3_0!$A$10:$AQ$10,0)+1,FALSE)),"",VLOOKUP($A46,ES_NA3_0!$A$10:$AQ$100,MATCH(FIXED(P$6,0,TRUE),ES_NA3_0!$A$10:$AQ$10,0)+1,FALSE))</f>
        <v/>
      </c>
      <c r="Q46" s="232" t="str">
        <f>IF(ISNA(VLOOKUP($A46,ES_NA3_0!$A$10:$AQ$100,MATCH(FIXED(Q$6,0,TRUE),ES_NA3_0!$A$10:$AQ$10,0)+1,FALSE)),"",VLOOKUP($A46,ES_NA3_0!$A$10:$AQ$100,MATCH(FIXED(Q$6,0,TRUE),ES_NA3_0!$A$10:$AQ$10,0)+1,FALSE))</f>
        <v/>
      </c>
      <c r="R46" s="232" t="str">
        <f>IF(ISNA(VLOOKUP($A46,ES_NA3_0!$A$10:$AQ$100,MATCH(FIXED(R$6,0,TRUE),ES_NA3_0!$A$10:$AQ$10,0)+1,FALSE)),"",VLOOKUP($A46,ES_NA3_0!$A$10:$AQ$100,MATCH(FIXED(R$6,0,TRUE),ES_NA3_0!$A$10:$AQ$10,0)+1,FALSE))</f>
        <v/>
      </c>
      <c r="S46" s="232" t="str">
        <f>IF(ISNA(VLOOKUP($A46,ES_NA3_0!$A$10:$AQ$100,MATCH(FIXED(S$6,0,TRUE),ES_NA3_0!$A$10:$AQ$10,0)+1,FALSE)),"",VLOOKUP($A46,ES_NA3_0!$A$10:$AQ$100,MATCH(FIXED(S$6,0,TRUE),ES_NA3_0!$A$10:$AQ$10,0)+1,FALSE))</f>
        <v/>
      </c>
      <c r="T46" s="232" t="str">
        <f>IF(ISNA(VLOOKUP($A46,ES_NA3_0!$A$10:$AQ$100,MATCH(FIXED(T$6,0,TRUE),ES_NA3_0!$A$10:$AQ$10,0)+1,FALSE)),"",VLOOKUP($A46,ES_NA3_0!$A$10:$AQ$100,MATCH(FIXED(T$6,0,TRUE),ES_NA3_0!$A$10:$AQ$10,0)+1,FALSE))</f>
        <v/>
      </c>
      <c r="U46" s="232" t="str">
        <f>IF(ISNA(VLOOKUP($A46,ES_NA3_0!$A$10:$AQ$100,MATCH(FIXED(U$6,0,TRUE),ES_NA3_0!$A$10:$AQ$10,0)+1,FALSE)),"",VLOOKUP($A46,ES_NA3_0!$A$10:$AQ$100,MATCH(FIXED(U$6,0,TRUE),ES_NA3_0!$A$10:$AQ$10,0)+1,FALSE))</f>
        <v/>
      </c>
      <c r="V46" s="232" t="str">
        <f>IF(ISNA(VLOOKUP($A46,ES_NA3_0!$A$10:$AQ$100,MATCH(FIXED(V$6,0,TRUE),ES_NA3_0!$A$10:$AQ$10,0)+1,FALSE)),"",VLOOKUP($A46,ES_NA3_0!$A$10:$AQ$100,MATCH(FIXED(V$6,0,TRUE),ES_NA3_0!$A$10:$AQ$10,0)+1,FALSE))</f>
        <v/>
      </c>
      <c r="W46" s="232" t="str">
        <f>IF(ISNA(VLOOKUP($A46,ES_NA3_0!$A$10:$AQ$100,MATCH(FIXED(W$6,0,TRUE),ES_NA3_0!$A$10:$AQ$10,0)+1,FALSE)),"",VLOOKUP($A46,ES_NA3_0!$A$10:$AQ$100,MATCH(FIXED(W$6,0,TRUE),ES_NA3_0!$A$10:$AQ$10,0)+1,FALSE))</f>
        <v/>
      </c>
    </row>
    <row r="47" spans="1:23">
      <c r="A47" s="230" t="str">
        <f>lookup!Z6</f>
        <v>Belgium</v>
      </c>
      <c r="B47" s="232" t="str">
        <f>VLOOKUP(A47,lookup!$Z$2:$AA$77,2,FALSE)</f>
        <v>Βέλγιο</v>
      </c>
      <c r="C47" s="232" t="str">
        <f>IF(ISNA(VLOOKUP($A47,ES_NA3_0!$A$10:$AQ$100,MATCH(FIXED(C$6,0,TRUE),ES_NA3_0!$A$10:$AQ$10,0)+1,FALSE)),"",VLOOKUP($A47,ES_NA3_0!$A$10:$AQ$100,MATCH(FIXED(C$6,0,TRUE),ES_NA3_0!$A$10:$AQ$10,0)+1,FALSE))</f>
        <v/>
      </c>
      <c r="D47" s="232" t="str">
        <f>IF(ISNA(VLOOKUP($A47,ES_NA3_0!$A$10:$AQ$100,MATCH(FIXED(D$6,0,TRUE),ES_NA3_0!$A$10:$AQ$10,0)+1,FALSE)),"",VLOOKUP($A47,ES_NA3_0!$A$10:$AQ$100,MATCH(FIXED(D$6,0,TRUE),ES_NA3_0!$A$10:$AQ$10,0)+1,FALSE))</f>
        <v/>
      </c>
      <c r="E47" s="232" t="str">
        <f>IF(ISNA(VLOOKUP($A47,ES_NA3_0!$A$10:$AQ$100,MATCH(FIXED(E$6,0,TRUE),ES_NA3_0!$A$10:$AQ$10,0)+1,FALSE)),"",VLOOKUP($A47,ES_NA3_0!$A$10:$AQ$100,MATCH(FIXED(E$6,0,TRUE),ES_NA3_0!$A$10:$AQ$10,0)+1,FALSE))</f>
        <v/>
      </c>
      <c r="F47" s="232" t="str">
        <f>IF(ISNA(VLOOKUP($A47,ES_NA3_0!$A$10:$AQ$100,MATCH(FIXED(F$6,0,TRUE),ES_NA3_0!$A$10:$AQ$10,0)+1,FALSE)),"",VLOOKUP($A47,ES_NA3_0!$A$10:$AQ$100,MATCH(FIXED(F$6,0,TRUE),ES_NA3_0!$A$10:$AQ$10,0)+1,FALSE))</f>
        <v/>
      </c>
      <c r="G47" s="232" t="str">
        <f>IF(ISNA(VLOOKUP($A47,ES_NA3_0!$A$10:$AQ$100,MATCH(FIXED(G$6,0,TRUE),ES_NA3_0!$A$10:$AQ$10,0)+1,FALSE)),"",VLOOKUP($A47,ES_NA3_0!$A$10:$AQ$100,MATCH(FIXED(G$6,0,TRUE),ES_NA3_0!$A$10:$AQ$10,0)+1,FALSE))</f>
        <v/>
      </c>
      <c r="H47" s="232" t="str">
        <f>IF(ISNA(VLOOKUP($A47,ES_NA3_0!$A$10:$AQ$100,MATCH(FIXED(H$6,0,TRUE),ES_NA3_0!$A$10:$AQ$10,0)+1,FALSE)),"",VLOOKUP($A47,ES_NA3_0!$A$10:$AQ$100,MATCH(FIXED(H$6,0,TRUE),ES_NA3_0!$A$10:$AQ$10,0)+1,FALSE))</f>
        <v/>
      </c>
      <c r="I47" s="232" t="str">
        <f>IF(ISNA(VLOOKUP($A47,ES_NA3_0!$A$10:$AQ$100,MATCH(FIXED(I$6,0,TRUE),ES_NA3_0!$A$10:$AQ$10,0)+1,FALSE)),"",VLOOKUP($A47,ES_NA3_0!$A$10:$AQ$100,MATCH(FIXED(I$6,0,TRUE),ES_NA3_0!$A$10:$AQ$10,0)+1,FALSE))</f>
        <v/>
      </c>
      <c r="J47" s="232" t="str">
        <f>IF(ISNA(VLOOKUP($A47,ES_NA3_0!$A$10:$AQ$100,MATCH(FIXED(J$6,0,TRUE),ES_NA3_0!$A$10:$AQ$10,0)+1,FALSE)),"",VLOOKUP($A47,ES_NA3_0!$A$10:$AQ$100,MATCH(FIXED(J$6,0,TRUE),ES_NA3_0!$A$10:$AQ$10,0)+1,FALSE))</f>
        <v/>
      </c>
      <c r="K47" s="232" t="str">
        <f>IF(ISNA(VLOOKUP($A47,ES_NA3_0!$A$10:$AQ$100,MATCH(FIXED(K$6,0,TRUE),ES_NA3_0!$A$10:$AQ$10,0)+1,FALSE)),"",VLOOKUP($A47,ES_NA3_0!$A$10:$AQ$100,MATCH(FIXED(K$6,0,TRUE),ES_NA3_0!$A$10:$AQ$10,0)+1,FALSE))</f>
        <v/>
      </c>
      <c r="L47" s="232" t="str">
        <f>IF(ISNA(VLOOKUP($A47,ES_NA3_0!$A$10:$AQ$100,MATCH(FIXED(L$6,0,TRUE),ES_NA3_0!$A$10:$AQ$10,0)+1,FALSE)),"",VLOOKUP($A47,ES_NA3_0!$A$10:$AQ$100,MATCH(FIXED(L$6,0,TRUE),ES_NA3_0!$A$10:$AQ$10,0)+1,FALSE))</f>
        <v/>
      </c>
      <c r="M47" s="232" t="str">
        <f>IF(ISNA(VLOOKUP($A47,ES_NA3_0!$A$10:$AQ$100,MATCH(FIXED(M$6,0,TRUE),ES_NA3_0!$A$10:$AQ$10,0)+1,FALSE)),"",VLOOKUP($A47,ES_NA3_0!$A$10:$AQ$100,MATCH(FIXED(M$6,0,TRUE),ES_NA3_0!$A$10:$AQ$10,0)+1,FALSE))</f>
        <v/>
      </c>
      <c r="N47" s="232" t="str">
        <f>IF(ISNA(VLOOKUP($A47,ES_NA3_0!$A$10:$AQ$100,MATCH(FIXED(N$6,0,TRUE),ES_NA3_0!$A$10:$AQ$10,0)+1,FALSE)),"",VLOOKUP($A47,ES_NA3_0!$A$10:$AQ$100,MATCH(FIXED(N$6,0,TRUE),ES_NA3_0!$A$10:$AQ$10,0)+1,FALSE))</f>
        <v/>
      </c>
      <c r="O47" s="232" t="str">
        <f>IF(ISNA(VLOOKUP($A47,ES_NA3_0!$A$10:$AQ$100,MATCH(FIXED(O$6,0,TRUE),ES_NA3_0!$A$10:$AQ$10,0)+1,FALSE)),"",VLOOKUP($A47,ES_NA3_0!$A$10:$AQ$100,MATCH(FIXED(O$6,0,TRUE),ES_NA3_0!$A$10:$AQ$10,0)+1,FALSE))</f>
        <v/>
      </c>
      <c r="P47" s="232" t="str">
        <f>IF(ISNA(VLOOKUP($A47,ES_NA3_0!$A$10:$AQ$100,MATCH(FIXED(P$6,0,TRUE),ES_NA3_0!$A$10:$AQ$10,0)+1,FALSE)),"",VLOOKUP($A47,ES_NA3_0!$A$10:$AQ$100,MATCH(FIXED(P$6,0,TRUE),ES_NA3_0!$A$10:$AQ$10,0)+1,FALSE))</f>
        <v/>
      </c>
      <c r="Q47" s="232" t="str">
        <f>IF(ISNA(VLOOKUP($A47,ES_NA3_0!$A$10:$AQ$100,MATCH(FIXED(Q$6,0,TRUE),ES_NA3_0!$A$10:$AQ$10,0)+1,FALSE)),"",VLOOKUP($A47,ES_NA3_0!$A$10:$AQ$100,MATCH(FIXED(Q$6,0,TRUE),ES_NA3_0!$A$10:$AQ$10,0)+1,FALSE))</f>
        <v/>
      </c>
      <c r="R47" s="232" t="str">
        <f>IF(ISNA(VLOOKUP($A47,ES_NA3_0!$A$10:$AQ$100,MATCH(FIXED(R$6,0,TRUE),ES_NA3_0!$A$10:$AQ$10,0)+1,FALSE)),"",VLOOKUP($A47,ES_NA3_0!$A$10:$AQ$100,MATCH(FIXED(R$6,0,TRUE),ES_NA3_0!$A$10:$AQ$10,0)+1,FALSE))</f>
        <v/>
      </c>
      <c r="S47" s="232" t="str">
        <f>IF(ISNA(VLOOKUP($A47,ES_NA3_0!$A$10:$AQ$100,MATCH(FIXED(S$6,0,TRUE),ES_NA3_0!$A$10:$AQ$10,0)+1,FALSE)),"",VLOOKUP($A47,ES_NA3_0!$A$10:$AQ$100,MATCH(FIXED(S$6,0,TRUE),ES_NA3_0!$A$10:$AQ$10,0)+1,FALSE))</f>
        <v/>
      </c>
      <c r="T47" s="232" t="str">
        <f>IF(ISNA(VLOOKUP($A47,ES_NA3_0!$A$10:$AQ$100,MATCH(FIXED(T$6,0,TRUE),ES_NA3_0!$A$10:$AQ$10,0)+1,FALSE)),"",VLOOKUP($A47,ES_NA3_0!$A$10:$AQ$100,MATCH(FIXED(T$6,0,TRUE),ES_NA3_0!$A$10:$AQ$10,0)+1,FALSE))</f>
        <v/>
      </c>
      <c r="U47" s="232" t="str">
        <f>IF(ISNA(VLOOKUP($A47,ES_NA3_0!$A$10:$AQ$100,MATCH(FIXED(U$6,0,TRUE),ES_NA3_0!$A$10:$AQ$10,0)+1,FALSE)),"",VLOOKUP($A47,ES_NA3_0!$A$10:$AQ$100,MATCH(FIXED(U$6,0,TRUE),ES_NA3_0!$A$10:$AQ$10,0)+1,FALSE))</f>
        <v/>
      </c>
      <c r="V47" s="232" t="str">
        <f>IF(ISNA(VLOOKUP($A47,ES_NA3_0!$A$10:$AQ$100,MATCH(FIXED(V$6,0,TRUE),ES_NA3_0!$A$10:$AQ$10,0)+1,FALSE)),"",VLOOKUP($A47,ES_NA3_0!$A$10:$AQ$100,MATCH(FIXED(V$6,0,TRUE),ES_NA3_0!$A$10:$AQ$10,0)+1,FALSE))</f>
        <v/>
      </c>
      <c r="W47" s="232" t="str">
        <f>IF(ISNA(VLOOKUP($A47,ES_NA3_0!$A$10:$AQ$100,MATCH(FIXED(W$6,0,TRUE),ES_NA3_0!$A$10:$AQ$10,0)+1,FALSE)),"",VLOOKUP($A47,ES_NA3_0!$A$10:$AQ$100,MATCH(FIXED(W$6,0,TRUE),ES_NA3_0!$A$10:$AQ$10,0)+1,FALSE))</f>
        <v/>
      </c>
    </row>
    <row r="48" spans="1:23">
      <c r="A48" s="230" t="str">
        <f>lookup!Z7</f>
        <v>Bulgaria</v>
      </c>
      <c r="B48" s="232" t="str">
        <f>VLOOKUP(A48,lookup!$Z$2:$AA$77,2,FALSE)</f>
        <v>Βουλγαρία</v>
      </c>
      <c r="C48" s="232" t="str">
        <f>IF(ISNA(VLOOKUP($A48,ES_NA3_0!$A$10:$AQ$100,MATCH(FIXED(C$6,0,TRUE),ES_NA3_0!$A$10:$AQ$10,0)+1,FALSE)),"",VLOOKUP($A48,ES_NA3_0!$A$10:$AQ$100,MATCH(FIXED(C$6,0,TRUE),ES_NA3_0!$A$10:$AQ$10,0)+1,FALSE))</f>
        <v/>
      </c>
      <c r="D48" s="232" t="str">
        <f>IF(ISNA(VLOOKUP($A48,ES_NA3_0!$A$10:$AQ$100,MATCH(FIXED(D$6,0,TRUE),ES_NA3_0!$A$10:$AQ$10,0)+1,FALSE)),"",VLOOKUP($A48,ES_NA3_0!$A$10:$AQ$100,MATCH(FIXED(D$6,0,TRUE),ES_NA3_0!$A$10:$AQ$10,0)+1,FALSE))</f>
        <v/>
      </c>
      <c r="E48" s="232" t="str">
        <f>IF(ISNA(VLOOKUP($A48,ES_NA3_0!$A$10:$AQ$100,MATCH(FIXED(E$6,0,TRUE),ES_NA3_0!$A$10:$AQ$10,0)+1,FALSE)),"",VLOOKUP($A48,ES_NA3_0!$A$10:$AQ$100,MATCH(FIXED(E$6,0,TRUE),ES_NA3_0!$A$10:$AQ$10,0)+1,FALSE))</f>
        <v/>
      </c>
      <c r="F48" s="232" t="str">
        <f>IF(ISNA(VLOOKUP($A48,ES_NA3_0!$A$10:$AQ$100,MATCH(FIXED(F$6,0,TRUE),ES_NA3_0!$A$10:$AQ$10,0)+1,FALSE)),"",VLOOKUP($A48,ES_NA3_0!$A$10:$AQ$100,MATCH(FIXED(F$6,0,TRUE),ES_NA3_0!$A$10:$AQ$10,0)+1,FALSE))</f>
        <v/>
      </c>
      <c r="G48" s="232" t="str">
        <f>IF(ISNA(VLOOKUP($A48,ES_NA3_0!$A$10:$AQ$100,MATCH(FIXED(G$6,0,TRUE),ES_NA3_0!$A$10:$AQ$10,0)+1,FALSE)),"",VLOOKUP($A48,ES_NA3_0!$A$10:$AQ$100,MATCH(FIXED(G$6,0,TRUE),ES_NA3_0!$A$10:$AQ$10,0)+1,FALSE))</f>
        <v/>
      </c>
      <c r="H48" s="232" t="str">
        <f>IF(ISNA(VLOOKUP($A48,ES_NA3_0!$A$10:$AQ$100,MATCH(FIXED(H$6,0,TRUE),ES_NA3_0!$A$10:$AQ$10,0)+1,FALSE)),"",VLOOKUP($A48,ES_NA3_0!$A$10:$AQ$100,MATCH(FIXED(H$6,0,TRUE),ES_NA3_0!$A$10:$AQ$10,0)+1,FALSE))</f>
        <v/>
      </c>
      <c r="I48" s="232" t="str">
        <f>IF(ISNA(VLOOKUP($A48,ES_NA3_0!$A$10:$AQ$100,MATCH(FIXED(I$6,0,TRUE),ES_NA3_0!$A$10:$AQ$10,0)+1,FALSE)),"",VLOOKUP($A48,ES_NA3_0!$A$10:$AQ$100,MATCH(FIXED(I$6,0,TRUE),ES_NA3_0!$A$10:$AQ$10,0)+1,FALSE))</f>
        <v/>
      </c>
      <c r="J48" s="232" t="str">
        <f>IF(ISNA(VLOOKUP($A48,ES_NA3_0!$A$10:$AQ$100,MATCH(FIXED(J$6,0,TRUE),ES_NA3_0!$A$10:$AQ$10,0)+1,FALSE)),"",VLOOKUP($A48,ES_NA3_0!$A$10:$AQ$100,MATCH(FIXED(J$6,0,TRUE),ES_NA3_0!$A$10:$AQ$10,0)+1,FALSE))</f>
        <v/>
      </c>
      <c r="K48" s="232" t="str">
        <f>IF(ISNA(VLOOKUP($A48,ES_NA3_0!$A$10:$AQ$100,MATCH(FIXED(K$6,0,TRUE),ES_NA3_0!$A$10:$AQ$10,0)+1,FALSE)),"",VLOOKUP($A48,ES_NA3_0!$A$10:$AQ$100,MATCH(FIXED(K$6,0,TRUE),ES_NA3_0!$A$10:$AQ$10,0)+1,FALSE))</f>
        <v/>
      </c>
      <c r="L48" s="232" t="str">
        <f>IF(ISNA(VLOOKUP($A48,ES_NA3_0!$A$10:$AQ$100,MATCH(FIXED(L$6,0,TRUE),ES_NA3_0!$A$10:$AQ$10,0)+1,FALSE)),"",VLOOKUP($A48,ES_NA3_0!$A$10:$AQ$100,MATCH(FIXED(L$6,0,TRUE),ES_NA3_0!$A$10:$AQ$10,0)+1,FALSE))</f>
        <v/>
      </c>
      <c r="M48" s="232" t="str">
        <f>IF(ISNA(VLOOKUP($A48,ES_NA3_0!$A$10:$AQ$100,MATCH(FIXED(M$6,0,TRUE),ES_NA3_0!$A$10:$AQ$10,0)+1,FALSE)),"",VLOOKUP($A48,ES_NA3_0!$A$10:$AQ$100,MATCH(FIXED(M$6,0,TRUE),ES_NA3_0!$A$10:$AQ$10,0)+1,FALSE))</f>
        <v/>
      </c>
      <c r="N48" s="232" t="str">
        <f>IF(ISNA(VLOOKUP($A48,ES_NA3_0!$A$10:$AQ$100,MATCH(FIXED(N$6,0,TRUE),ES_NA3_0!$A$10:$AQ$10,0)+1,FALSE)),"",VLOOKUP($A48,ES_NA3_0!$A$10:$AQ$100,MATCH(FIXED(N$6,0,TRUE),ES_NA3_0!$A$10:$AQ$10,0)+1,FALSE))</f>
        <v/>
      </c>
      <c r="O48" s="232" t="str">
        <f>IF(ISNA(VLOOKUP($A48,ES_NA3_0!$A$10:$AQ$100,MATCH(FIXED(O$6,0,TRUE),ES_NA3_0!$A$10:$AQ$10,0)+1,FALSE)),"",VLOOKUP($A48,ES_NA3_0!$A$10:$AQ$100,MATCH(FIXED(O$6,0,TRUE),ES_NA3_0!$A$10:$AQ$10,0)+1,FALSE))</f>
        <v/>
      </c>
      <c r="P48" s="232" t="str">
        <f>IF(ISNA(VLOOKUP($A48,ES_NA3_0!$A$10:$AQ$100,MATCH(FIXED(P$6,0,TRUE),ES_NA3_0!$A$10:$AQ$10,0)+1,FALSE)),"",VLOOKUP($A48,ES_NA3_0!$A$10:$AQ$100,MATCH(FIXED(P$6,0,TRUE),ES_NA3_0!$A$10:$AQ$10,0)+1,FALSE))</f>
        <v/>
      </c>
      <c r="Q48" s="232" t="str">
        <f>IF(ISNA(VLOOKUP($A48,ES_NA3_0!$A$10:$AQ$100,MATCH(FIXED(Q$6,0,TRUE),ES_NA3_0!$A$10:$AQ$10,0)+1,FALSE)),"",VLOOKUP($A48,ES_NA3_0!$A$10:$AQ$100,MATCH(FIXED(Q$6,0,TRUE),ES_NA3_0!$A$10:$AQ$10,0)+1,FALSE))</f>
        <v/>
      </c>
      <c r="R48" s="232" t="str">
        <f>IF(ISNA(VLOOKUP($A48,ES_NA3_0!$A$10:$AQ$100,MATCH(FIXED(R$6,0,TRUE),ES_NA3_0!$A$10:$AQ$10,0)+1,FALSE)),"",VLOOKUP($A48,ES_NA3_0!$A$10:$AQ$100,MATCH(FIXED(R$6,0,TRUE),ES_NA3_0!$A$10:$AQ$10,0)+1,FALSE))</f>
        <v/>
      </c>
      <c r="S48" s="232" t="str">
        <f>IF(ISNA(VLOOKUP($A48,ES_NA3_0!$A$10:$AQ$100,MATCH(FIXED(S$6,0,TRUE),ES_NA3_0!$A$10:$AQ$10,0)+1,FALSE)),"",VLOOKUP($A48,ES_NA3_0!$A$10:$AQ$100,MATCH(FIXED(S$6,0,TRUE),ES_NA3_0!$A$10:$AQ$10,0)+1,FALSE))</f>
        <v/>
      </c>
      <c r="T48" s="232" t="str">
        <f>IF(ISNA(VLOOKUP($A48,ES_NA3_0!$A$10:$AQ$100,MATCH(FIXED(T$6,0,TRUE),ES_NA3_0!$A$10:$AQ$10,0)+1,FALSE)),"",VLOOKUP($A48,ES_NA3_0!$A$10:$AQ$100,MATCH(FIXED(T$6,0,TRUE),ES_NA3_0!$A$10:$AQ$10,0)+1,FALSE))</f>
        <v/>
      </c>
      <c r="U48" s="232" t="str">
        <f>IF(ISNA(VLOOKUP($A48,ES_NA3_0!$A$10:$AQ$100,MATCH(FIXED(U$6,0,TRUE),ES_NA3_0!$A$10:$AQ$10,0)+1,FALSE)),"",VLOOKUP($A48,ES_NA3_0!$A$10:$AQ$100,MATCH(FIXED(U$6,0,TRUE),ES_NA3_0!$A$10:$AQ$10,0)+1,FALSE))</f>
        <v/>
      </c>
      <c r="V48" s="232" t="str">
        <f>IF(ISNA(VLOOKUP($A48,ES_NA3_0!$A$10:$AQ$100,MATCH(FIXED(V$6,0,TRUE),ES_NA3_0!$A$10:$AQ$10,0)+1,FALSE)),"",VLOOKUP($A48,ES_NA3_0!$A$10:$AQ$100,MATCH(FIXED(V$6,0,TRUE),ES_NA3_0!$A$10:$AQ$10,0)+1,FALSE))</f>
        <v/>
      </c>
      <c r="W48" s="232" t="str">
        <f>IF(ISNA(VLOOKUP($A48,ES_NA3_0!$A$10:$AQ$100,MATCH(FIXED(W$6,0,TRUE),ES_NA3_0!$A$10:$AQ$10,0)+1,FALSE)),"",VLOOKUP($A48,ES_NA3_0!$A$10:$AQ$100,MATCH(FIXED(W$6,0,TRUE),ES_NA3_0!$A$10:$AQ$10,0)+1,FALSE))</f>
        <v/>
      </c>
    </row>
    <row r="49" spans="1:23">
      <c r="A49" s="230" t="str">
        <f>lookup!Z8</f>
        <v>Czech Republic</v>
      </c>
      <c r="B49" s="232" t="str">
        <f>VLOOKUP(A49,lookup!$Z$2:$AA$77,2,FALSE)</f>
        <v>Τσεχία</v>
      </c>
      <c r="C49" s="232" t="str">
        <f>IF(ISNA(VLOOKUP($A49,ES_NA3_0!$A$10:$AQ$100,MATCH(FIXED(C$6,0,TRUE),ES_NA3_0!$A$10:$AQ$10,0)+1,FALSE)),"",VLOOKUP($A49,ES_NA3_0!$A$10:$AQ$100,MATCH(FIXED(C$6,0,TRUE),ES_NA3_0!$A$10:$AQ$10,0)+1,FALSE))</f>
        <v/>
      </c>
      <c r="D49" s="232" t="str">
        <f>IF(ISNA(VLOOKUP($A49,ES_NA3_0!$A$10:$AQ$100,MATCH(FIXED(D$6,0,TRUE),ES_NA3_0!$A$10:$AQ$10,0)+1,FALSE)),"",VLOOKUP($A49,ES_NA3_0!$A$10:$AQ$100,MATCH(FIXED(D$6,0,TRUE),ES_NA3_0!$A$10:$AQ$10,0)+1,FALSE))</f>
        <v/>
      </c>
      <c r="E49" s="232" t="str">
        <f>IF(ISNA(VLOOKUP($A49,ES_NA3_0!$A$10:$AQ$100,MATCH(FIXED(E$6,0,TRUE),ES_NA3_0!$A$10:$AQ$10,0)+1,FALSE)),"",VLOOKUP($A49,ES_NA3_0!$A$10:$AQ$100,MATCH(FIXED(E$6,0,TRUE),ES_NA3_0!$A$10:$AQ$10,0)+1,FALSE))</f>
        <v/>
      </c>
      <c r="F49" s="232" t="str">
        <f>IF(ISNA(VLOOKUP($A49,ES_NA3_0!$A$10:$AQ$100,MATCH(FIXED(F$6,0,TRUE),ES_NA3_0!$A$10:$AQ$10,0)+1,FALSE)),"",VLOOKUP($A49,ES_NA3_0!$A$10:$AQ$100,MATCH(FIXED(F$6,0,TRUE),ES_NA3_0!$A$10:$AQ$10,0)+1,FALSE))</f>
        <v/>
      </c>
      <c r="G49" s="232" t="str">
        <f>IF(ISNA(VLOOKUP($A49,ES_NA3_0!$A$10:$AQ$100,MATCH(FIXED(G$6,0,TRUE),ES_NA3_0!$A$10:$AQ$10,0)+1,FALSE)),"",VLOOKUP($A49,ES_NA3_0!$A$10:$AQ$100,MATCH(FIXED(G$6,0,TRUE),ES_NA3_0!$A$10:$AQ$10,0)+1,FALSE))</f>
        <v/>
      </c>
      <c r="H49" s="232" t="str">
        <f>IF(ISNA(VLOOKUP($A49,ES_NA3_0!$A$10:$AQ$100,MATCH(FIXED(H$6,0,TRUE),ES_NA3_0!$A$10:$AQ$10,0)+1,FALSE)),"",VLOOKUP($A49,ES_NA3_0!$A$10:$AQ$100,MATCH(FIXED(H$6,0,TRUE),ES_NA3_0!$A$10:$AQ$10,0)+1,FALSE))</f>
        <v/>
      </c>
      <c r="I49" s="232" t="str">
        <f>IF(ISNA(VLOOKUP($A49,ES_NA3_0!$A$10:$AQ$100,MATCH(FIXED(I$6,0,TRUE),ES_NA3_0!$A$10:$AQ$10,0)+1,FALSE)),"",VLOOKUP($A49,ES_NA3_0!$A$10:$AQ$100,MATCH(FIXED(I$6,0,TRUE),ES_NA3_0!$A$10:$AQ$10,0)+1,FALSE))</f>
        <v/>
      </c>
      <c r="J49" s="232" t="str">
        <f>IF(ISNA(VLOOKUP($A49,ES_NA3_0!$A$10:$AQ$100,MATCH(FIXED(J$6,0,TRUE),ES_NA3_0!$A$10:$AQ$10,0)+1,FALSE)),"",VLOOKUP($A49,ES_NA3_0!$A$10:$AQ$100,MATCH(FIXED(J$6,0,TRUE),ES_NA3_0!$A$10:$AQ$10,0)+1,FALSE))</f>
        <v/>
      </c>
      <c r="K49" s="232" t="str">
        <f>IF(ISNA(VLOOKUP($A49,ES_NA3_0!$A$10:$AQ$100,MATCH(FIXED(K$6,0,TRUE),ES_NA3_0!$A$10:$AQ$10,0)+1,FALSE)),"",VLOOKUP($A49,ES_NA3_0!$A$10:$AQ$100,MATCH(FIXED(K$6,0,TRUE),ES_NA3_0!$A$10:$AQ$10,0)+1,FALSE))</f>
        <v/>
      </c>
      <c r="L49" s="232" t="str">
        <f>IF(ISNA(VLOOKUP($A49,ES_NA3_0!$A$10:$AQ$100,MATCH(FIXED(L$6,0,TRUE),ES_NA3_0!$A$10:$AQ$10,0)+1,FALSE)),"",VLOOKUP($A49,ES_NA3_0!$A$10:$AQ$100,MATCH(FIXED(L$6,0,TRUE),ES_NA3_0!$A$10:$AQ$10,0)+1,FALSE))</f>
        <v/>
      </c>
      <c r="M49" s="232" t="str">
        <f>IF(ISNA(VLOOKUP($A49,ES_NA3_0!$A$10:$AQ$100,MATCH(FIXED(M$6,0,TRUE),ES_NA3_0!$A$10:$AQ$10,0)+1,FALSE)),"",VLOOKUP($A49,ES_NA3_0!$A$10:$AQ$100,MATCH(FIXED(M$6,0,TRUE),ES_NA3_0!$A$10:$AQ$10,0)+1,FALSE))</f>
        <v/>
      </c>
      <c r="N49" s="232" t="str">
        <f>IF(ISNA(VLOOKUP($A49,ES_NA3_0!$A$10:$AQ$100,MATCH(FIXED(N$6,0,TRUE),ES_NA3_0!$A$10:$AQ$10,0)+1,FALSE)),"",VLOOKUP($A49,ES_NA3_0!$A$10:$AQ$100,MATCH(FIXED(N$6,0,TRUE),ES_NA3_0!$A$10:$AQ$10,0)+1,FALSE))</f>
        <v/>
      </c>
      <c r="O49" s="232" t="str">
        <f>IF(ISNA(VLOOKUP($A49,ES_NA3_0!$A$10:$AQ$100,MATCH(FIXED(O$6,0,TRUE),ES_NA3_0!$A$10:$AQ$10,0)+1,FALSE)),"",VLOOKUP($A49,ES_NA3_0!$A$10:$AQ$100,MATCH(FIXED(O$6,0,TRUE),ES_NA3_0!$A$10:$AQ$10,0)+1,FALSE))</f>
        <v/>
      </c>
      <c r="P49" s="232" t="str">
        <f>IF(ISNA(VLOOKUP($A49,ES_NA3_0!$A$10:$AQ$100,MATCH(FIXED(P$6,0,TRUE),ES_NA3_0!$A$10:$AQ$10,0)+1,FALSE)),"",VLOOKUP($A49,ES_NA3_0!$A$10:$AQ$100,MATCH(FIXED(P$6,0,TRUE),ES_NA3_0!$A$10:$AQ$10,0)+1,FALSE))</f>
        <v/>
      </c>
      <c r="Q49" s="232" t="str">
        <f>IF(ISNA(VLOOKUP($A49,ES_NA3_0!$A$10:$AQ$100,MATCH(FIXED(Q$6,0,TRUE),ES_NA3_0!$A$10:$AQ$10,0)+1,FALSE)),"",VLOOKUP($A49,ES_NA3_0!$A$10:$AQ$100,MATCH(FIXED(Q$6,0,TRUE),ES_NA3_0!$A$10:$AQ$10,0)+1,FALSE))</f>
        <v/>
      </c>
      <c r="R49" s="232" t="str">
        <f>IF(ISNA(VLOOKUP($A49,ES_NA3_0!$A$10:$AQ$100,MATCH(FIXED(R$6,0,TRUE),ES_NA3_0!$A$10:$AQ$10,0)+1,FALSE)),"",VLOOKUP($A49,ES_NA3_0!$A$10:$AQ$100,MATCH(FIXED(R$6,0,TRUE),ES_NA3_0!$A$10:$AQ$10,0)+1,FALSE))</f>
        <v/>
      </c>
      <c r="S49" s="232" t="str">
        <f>IF(ISNA(VLOOKUP($A49,ES_NA3_0!$A$10:$AQ$100,MATCH(FIXED(S$6,0,TRUE),ES_NA3_0!$A$10:$AQ$10,0)+1,FALSE)),"",VLOOKUP($A49,ES_NA3_0!$A$10:$AQ$100,MATCH(FIXED(S$6,0,TRUE),ES_NA3_0!$A$10:$AQ$10,0)+1,FALSE))</f>
        <v/>
      </c>
      <c r="T49" s="232" t="str">
        <f>IF(ISNA(VLOOKUP($A49,ES_NA3_0!$A$10:$AQ$100,MATCH(FIXED(T$6,0,TRUE),ES_NA3_0!$A$10:$AQ$10,0)+1,FALSE)),"",VLOOKUP($A49,ES_NA3_0!$A$10:$AQ$100,MATCH(FIXED(T$6,0,TRUE),ES_NA3_0!$A$10:$AQ$10,0)+1,FALSE))</f>
        <v/>
      </c>
      <c r="U49" s="232" t="str">
        <f>IF(ISNA(VLOOKUP($A49,ES_NA3_0!$A$10:$AQ$100,MATCH(FIXED(U$6,0,TRUE),ES_NA3_0!$A$10:$AQ$10,0)+1,FALSE)),"",VLOOKUP($A49,ES_NA3_0!$A$10:$AQ$100,MATCH(FIXED(U$6,0,TRUE),ES_NA3_0!$A$10:$AQ$10,0)+1,FALSE))</f>
        <v/>
      </c>
      <c r="V49" s="232" t="str">
        <f>IF(ISNA(VLOOKUP($A49,ES_NA3_0!$A$10:$AQ$100,MATCH(FIXED(V$6,0,TRUE),ES_NA3_0!$A$10:$AQ$10,0)+1,FALSE)),"",VLOOKUP($A49,ES_NA3_0!$A$10:$AQ$100,MATCH(FIXED(V$6,0,TRUE),ES_NA3_0!$A$10:$AQ$10,0)+1,FALSE))</f>
        <v/>
      </c>
      <c r="W49" s="232" t="str">
        <f>IF(ISNA(VLOOKUP($A49,ES_NA3_0!$A$10:$AQ$100,MATCH(FIXED(W$6,0,TRUE),ES_NA3_0!$A$10:$AQ$10,0)+1,FALSE)),"",VLOOKUP($A49,ES_NA3_0!$A$10:$AQ$100,MATCH(FIXED(W$6,0,TRUE),ES_NA3_0!$A$10:$AQ$10,0)+1,FALSE))</f>
        <v/>
      </c>
    </row>
    <row r="50" spans="1:23">
      <c r="A50" s="230" t="str">
        <f>lookup!Z9</f>
        <v>Denmark</v>
      </c>
      <c r="B50" s="232" t="str">
        <f>VLOOKUP(A50,lookup!$Z$2:$AA$77,2,FALSE)</f>
        <v>Δανία</v>
      </c>
      <c r="C50" s="232" t="str">
        <f>IF(ISNA(VLOOKUP($A50,ES_NA3_0!$A$10:$AQ$100,MATCH(FIXED(C$6,0,TRUE),ES_NA3_0!$A$10:$AQ$10,0)+1,FALSE)),"",VLOOKUP($A50,ES_NA3_0!$A$10:$AQ$100,MATCH(FIXED(C$6,0,TRUE),ES_NA3_0!$A$10:$AQ$10,0)+1,FALSE))</f>
        <v/>
      </c>
      <c r="D50" s="232" t="str">
        <f>IF(ISNA(VLOOKUP($A50,ES_NA3_0!$A$10:$AQ$100,MATCH(FIXED(D$6,0,TRUE),ES_NA3_0!$A$10:$AQ$10,0)+1,FALSE)),"",VLOOKUP($A50,ES_NA3_0!$A$10:$AQ$100,MATCH(FIXED(D$6,0,TRUE),ES_NA3_0!$A$10:$AQ$10,0)+1,FALSE))</f>
        <v/>
      </c>
      <c r="E50" s="232" t="str">
        <f>IF(ISNA(VLOOKUP($A50,ES_NA3_0!$A$10:$AQ$100,MATCH(FIXED(E$6,0,TRUE),ES_NA3_0!$A$10:$AQ$10,0)+1,FALSE)),"",VLOOKUP($A50,ES_NA3_0!$A$10:$AQ$100,MATCH(FIXED(E$6,0,TRUE),ES_NA3_0!$A$10:$AQ$10,0)+1,FALSE))</f>
        <v/>
      </c>
      <c r="F50" s="232" t="str">
        <f>IF(ISNA(VLOOKUP($A50,ES_NA3_0!$A$10:$AQ$100,MATCH(FIXED(F$6,0,TRUE),ES_NA3_0!$A$10:$AQ$10,0)+1,FALSE)),"",VLOOKUP($A50,ES_NA3_0!$A$10:$AQ$100,MATCH(FIXED(F$6,0,TRUE),ES_NA3_0!$A$10:$AQ$10,0)+1,FALSE))</f>
        <v/>
      </c>
      <c r="G50" s="232" t="str">
        <f>IF(ISNA(VLOOKUP($A50,ES_NA3_0!$A$10:$AQ$100,MATCH(FIXED(G$6,0,TRUE),ES_NA3_0!$A$10:$AQ$10,0)+1,FALSE)),"",VLOOKUP($A50,ES_NA3_0!$A$10:$AQ$100,MATCH(FIXED(G$6,0,TRUE),ES_NA3_0!$A$10:$AQ$10,0)+1,FALSE))</f>
        <v/>
      </c>
      <c r="H50" s="232" t="str">
        <f>IF(ISNA(VLOOKUP($A50,ES_NA3_0!$A$10:$AQ$100,MATCH(FIXED(H$6,0,TRUE),ES_NA3_0!$A$10:$AQ$10,0)+1,FALSE)),"",VLOOKUP($A50,ES_NA3_0!$A$10:$AQ$100,MATCH(FIXED(H$6,0,TRUE),ES_NA3_0!$A$10:$AQ$10,0)+1,FALSE))</f>
        <v/>
      </c>
      <c r="I50" s="232" t="str">
        <f>IF(ISNA(VLOOKUP($A50,ES_NA3_0!$A$10:$AQ$100,MATCH(FIXED(I$6,0,TRUE),ES_NA3_0!$A$10:$AQ$10,0)+1,FALSE)),"",VLOOKUP($A50,ES_NA3_0!$A$10:$AQ$100,MATCH(FIXED(I$6,0,TRUE),ES_NA3_0!$A$10:$AQ$10,0)+1,FALSE))</f>
        <v/>
      </c>
      <c r="J50" s="232" t="str">
        <f>IF(ISNA(VLOOKUP($A50,ES_NA3_0!$A$10:$AQ$100,MATCH(FIXED(J$6,0,TRUE),ES_NA3_0!$A$10:$AQ$10,0)+1,FALSE)),"",VLOOKUP($A50,ES_NA3_0!$A$10:$AQ$100,MATCH(FIXED(J$6,0,TRUE),ES_NA3_0!$A$10:$AQ$10,0)+1,FALSE))</f>
        <v/>
      </c>
      <c r="K50" s="232" t="str">
        <f>IF(ISNA(VLOOKUP($A50,ES_NA3_0!$A$10:$AQ$100,MATCH(FIXED(K$6,0,TRUE),ES_NA3_0!$A$10:$AQ$10,0)+1,FALSE)),"",VLOOKUP($A50,ES_NA3_0!$A$10:$AQ$100,MATCH(FIXED(K$6,0,TRUE),ES_NA3_0!$A$10:$AQ$10,0)+1,FALSE))</f>
        <v/>
      </c>
      <c r="L50" s="232" t="str">
        <f>IF(ISNA(VLOOKUP($A50,ES_NA3_0!$A$10:$AQ$100,MATCH(FIXED(L$6,0,TRUE),ES_NA3_0!$A$10:$AQ$10,0)+1,FALSE)),"",VLOOKUP($A50,ES_NA3_0!$A$10:$AQ$100,MATCH(FIXED(L$6,0,TRUE),ES_NA3_0!$A$10:$AQ$10,0)+1,FALSE))</f>
        <v/>
      </c>
      <c r="M50" s="232" t="str">
        <f>IF(ISNA(VLOOKUP($A50,ES_NA3_0!$A$10:$AQ$100,MATCH(FIXED(M$6,0,TRUE),ES_NA3_0!$A$10:$AQ$10,0)+1,FALSE)),"",VLOOKUP($A50,ES_NA3_0!$A$10:$AQ$100,MATCH(FIXED(M$6,0,TRUE),ES_NA3_0!$A$10:$AQ$10,0)+1,FALSE))</f>
        <v/>
      </c>
      <c r="N50" s="232" t="str">
        <f>IF(ISNA(VLOOKUP($A50,ES_NA3_0!$A$10:$AQ$100,MATCH(FIXED(N$6,0,TRUE),ES_NA3_0!$A$10:$AQ$10,0)+1,FALSE)),"",VLOOKUP($A50,ES_NA3_0!$A$10:$AQ$100,MATCH(FIXED(N$6,0,TRUE),ES_NA3_0!$A$10:$AQ$10,0)+1,FALSE))</f>
        <v/>
      </c>
      <c r="O50" s="232" t="str">
        <f>IF(ISNA(VLOOKUP($A50,ES_NA3_0!$A$10:$AQ$100,MATCH(FIXED(O$6,0,TRUE),ES_NA3_0!$A$10:$AQ$10,0)+1,FALSE)),"",VLOOKUP($A50,ES_NA3_0!$A$10:$AQ$100,MATCH(FIXED(O$6,0,TRUE),ES_NA3_0!$A$10:$AQ$10,0)+1,FALSE))</f>
        <v/>
      </c>
      <c r="P50" s="232" t="str">
        <f>IF(ISNA(VLOOKUP($A50,ES_NA3_0!$A$10:$AQ$100,MATCH(FIXED(P$6,0,TRUE),ES_NA3_0!$A$10:$AQ$10,0)+1,FALSE)),"",VLOOKUP($A50,ES_NA3_0!$A$10:$AQ$100,MATCH(FIXED(P$6,0,TRUE),ES_NA3_0!$A$10:$AQ$10,0)+1,FALSE))</f>
        <v/>
      </c>
      <c r="Q50" s="232" t="str">
        <f>IF(ISNA(VLOOKUP($A50,ES_NA3_0!$A$10:$AQ$100,MATCH(FIXED(Q$6,0,TRUE),ES_NA3_0!$A$10:$AQ$10,0)+1,FALSE)),"",VLOOKUP($A50,ES_NA3_0!$A$10:$AQ$100,MATCH(FIXED(Q$6,0,TRUE),ES_NA3_0!$A$10:$AQ$10,0)+1,FALSE))</f>
        <v/>
      </c>
      <c r="R50" s="232" t="str">
        <f>IF(ISNA(VLOOKUP($A50,ES_NA3_0!$A$10:$AQ$100,MATCH(FIXED(R$6,0,TRUE),ES_NA3_0!$A$10:$AQ$10,0)+1,FALSE)),"",VLOOKUP($A50,ES_NA3_0!$A$10:$AQ$100,MATCH(FIXED(R$6,0,TRUE),ES_NA3_0!$A$10:$AQ$10,0)+1,FALSE))</f>
        <v/>
      </c>
      <c r="S50" s="232" t="str">
        <f>IF(ISNA(VLOOKUP($A50,ES_NA3_0!$A$10:$AQ$100,MATCH(FIXED(S$6,0,TRUE),ES_NA3_0!$A$10:$AQ$10,0)+1,FALSE)),"",VLOOKUP($A50,ES_NA3_0!$A$10:$AQ$100,MATCH(FIXED(S$6,0,TRUE),ES_NA3_0!$A$10:$AQ$10,0)+1,FALSE))</f>
        <v/>
      </c>
      <c r="T50" s="232" t="str">
        <f>IF(ISNA(VLOOKUP($A50,ES_NA3_0!$A$10:$AQ$100,MATCH(FIXED(T$6,0,TRUE),ES_NA3_0!$A$10:$AQ$10,0)+1,FALSE)),"",VLOOKUP($A50,ES_NA3_0!$A$10:$AQ$100,MATCH(FIXED(T$6,0,TRUE),ES_NA3_0!$A$10:$AQ$10,0)+1,FALSE))</f>
        <v/>
      </c>
      <c r="U50" s="232" t="str">
        <f>IF(ISNA(VLOOKUP($A50,ES_NA3_0!$A$10:$AQ$100,MATCH(FIXED(U$6,0,TRUE),ES_NA3_0!$A$10:$AQ$10,0)+1,FALSE)),"",VLOOKUP($A50,ES_NA3_0!$A$10:$AQ$100,MATCH(FIXED(U$6,0,TRUE),ES_NA3_0!$A$10:$AQ$10,0)+1,FALSE))</f>
        <v/>
      </c>
      <c r="V50" s="232" t="str">
        <f>IF(ISNA(VLOOKUP($A50,ES_NA3_0!$A$10:$AQ$100,MATCH(FIXED(V$6,0,TRUE),ES_NA3_0!$A$10:$AQ$10,0)+1,FALSE)),"",VLOOKUP($A50,ES_NA3_0!$A$10:$AQ$100,MATCH(FIXED(V$6,0,TRUE),ES_NA3_0!$A$10:$AQ$10,0)+1,FALSE))</f>
        <v/>
      </c>
      <c r="W50" s="232" t="str">
        <f>IF(ISNA(VLOOKUP($A50,ES_NA3_0!$A$10:$AQ$100,MATCH(FIXED(W$6,0,TRUE),ES_NA3_0!$A$10:$AQ$10,0)+1,FALSE)),"",VLOOKUP($A50,ES_NA3_0!$A$10:$AQ$100,MATCH(FIXED(W$6,0,TRUE),ES_NA3_0!$A$10:$AQ$10,0)+1,FALSE))</f>
        <v/>
      </c>
    </row>
    <row r="51" spans="1:23">
      <c r="A51" s="230" t="str">
        <f>lookup!Z10</f>
        <v>Germany (until 1990 former territory of the FRG)</v>
      </c>
      <c r="B51" s="232" t="str">
        <f>VLOOKUP(A51,lookup!$Z$2:$AA$77,2,FALSE)</f>
        <v>Γερμανία</v>
      </c>
      <c r="C51" s="232" t="str">
        <f>IF(ISNA(VLOOKUP($A51,ES_NA3_0!$A$10:$AQ$100,MATCH(FIXED(C$6,0,TRUE),ES_NA3_0!$A$10:$AQ$10,0)+1,FALSE)),"",VLOOKUP($A51,ES_NA3_0!$A$10:$AQ$100,MATCH(FIXED(C$6,0,TRUE),ES_NA3_0!$A$10:$AQ$10,0)+1,FALSE))</f>
        <v/>
      </c>
      <c r="D51" s="232" t="str">
        <f>IF(ISNA(VLOOKUP($A51,ES_NA3_0!$A$10:$AQ$100,MATCH(FIXED(D$6,0,TRUE),ES_NA3_0!$A$10:$AQ$10,0)+1,FALSE)),"",VLOOKUP($A51,ES_NA3_0!$A$10:$AQ$100,MATCH(FIXED(D$6,0,TRUE),ES_NA3_0!$A$10:$AQ$10,0)+1,FALSE))</f>
        <v/>
      </c>
      <c r="E51" s="232" t="str">
        <f>IF(ISNA(VLOOKUP($A51,ES_NA3_0!$A$10:$AQ$100,MATCH(FIXED(E$6,0,TRUE),ES_NA3_0!$A$10:$AQ$10,0)+1,FALSE)),"",VLOOKUP($A51,ES_NA3_0!$A$10:$AQ$100,MATCH(FIXED(E$6,0,TRUE),ES_NA3_0!$A$10:$AQ$10,0)+1,FALSE))</f>
        <v/>
      </c>
      <c r="F51" s="232" t="str">
        <f>IF(ISNA(VLOOKUP($A51,ES_NA3_0!$A$10:$AQ$100,MATCH(FIXED(F$6,0,TRUE),ES_NA3_0!$A$10:$AQ$10,0)+1,FALSE)),"",VLOOKUP($A51,ES_NA3_0!$A$10:$AQ$100,MATCH(FIXED(F$6,0,TRUE),ES_NA3_0!$A$10:$AQ$10,0)+1,FALSE))</f>
        <v/>
      </c>
      <c r="G51" s="232" t="str">
        <f>IF(ISNA(VLOOKUP($A51,ES_NA3_0!$A$10:$AQ$100,MATCH(FIXED(G$6,0,TRUE),ES_NA3_0!$A$10:$AQ$10,0)+1,FALSE)),"",VLOOKUP($A51,ES_NA3_0!$A$10:$AQ$100,MATCH(FIXED(G$6,0,TRUE),ES_NA3_0!$A$10:$AQ$10,0)+1,FALSE))</f>
        <v/>
      </c>
      <c r="H51" s="232" t="str">
        <f>IF(ISNA(VLOOKUP($A51,ES_NA3_0!$A$10:$AQ$100,MATCH(FIXED(H$6,0,TRUE),ES_NA3_0!$A$10:$AQ$10,0)+1,FALSE)),"",VLOOKUP($A51,ES_NA3_0!$A$10:$AQ$100,MATCH(FIXED(H$6,0,TRUE),ES_NA3_0!$A$10:$AQ$10,0)+1,FALSE))</f>
        <v/>
      </c>
      <c r="I51" s="232" t="str">
        <f>IF(ISNA(VLOOKUP($A51,ES_NA3_0!$A$10:$AQ$100,MATCH(FIXED(I$6,0,TRUE),ES_NA3_0!$A$10:$AQ$10,0)+1,FALSE)),"",VLOOKUP($A51,ES_NA3_0!$A$10:$AQ$100,MATCH(FIXED(I$6,0,TRUE),ES_NA3_0!$A$10:$AQ$10,0)+1,FALSE))</f>
        <v/>
      </c>
      <c r="J51" s="232" t="str">
        <f>IF(ISNA(VLOOKUP($A51,ES_NA3_0!$A$10:$AQ$100,MATCH(FIXED(J$6,0,TRUE),ES_NA3_0!$A$10:$AQ$10,0)+1,FALSE)),"",VLOOKUP($A51,ES_NA3_0!$A$10:$AQ$100,MATCH(FIXED(J$6,0,TRUE),ES_NA3_0!$A$10:$AQ$10,0)+1,FALSE))</f>
        <v/>
      </c>
      <c r="K51" s="232" t="str">
        <f>IF(ISNA(VLOOKUP($A51,ES_NA3_0!$A$10:$AQ$100,MATCH(FIXED(K$6,0,TRUE),ES_NA3_0!$A$10:$AQ$10,0)+1,FALSE)),"",VLOOKUP($A51,ES_NA3_0!$A$10:$AQ$100,MATCH(FIXED(K$6,0,TRUE),ES_NA3_0!$A$10:$AQ$10,0)+1,FALSE))</f>
        <v/>
      </c>
      <c r="L51" s="232" t="str">
        <f>IF(ISNA(VLOOKUP($A51,ES_NA3_0!$A$10:$AQ$100,MATCH(FIXED(L$6,0,TRUE),ES_NA3_0!$A$10:$AQ$10,0)+1,FALSE)),"",VLOOKUP($A51,ES_NA3_0!$A$10:$AQ$100,MATCH(FIXED(L$6,0,TRUE),ES_NA3_0!$A$10:$AQ$10,0)+1,FALSE))</f>
        <v/>
      </c>
      <c r="M51" s="232" t="str">
        <f>IF(ISNA(VLOOKUP($A51,ES_NA3_0!$A$10:$AQ$100,MATCH(FIXED(M$6,0,TRUE),ES_NA3_0!$A$10:$AQ$10,0)+1,FALSE)),"",VLOOKUP($A51,ES_NA3_0!$A$10:$AQ$100,MATCH(FIXED(M$6,0,TRUE),ES_NA3_0!$A$10:$AQ$10,0)+1,FALSE))</f>
        <v/>
      </c>
      <c r="N51" s="232" t="str">
        <f>IF(ISNA(VLOOKUP($A51,ES_NA3_0!$A$10:$AQ$100,MATCH(FIXED(N$6,0,TRUE),ES_NA3_0!$A$10:$AQ$10,0)+1,FALSE)),"",VLOOKUP($A51,ES_NA3_0!$A$10:$AQ$100,MATCH(FIXED(N$6,0,TRUE),ES_NA3_0!$A$10:$AQ$10,0)+1,FALSE))</f>
        <v/>
      </c>
      <c r="O51" s="232" t="str">
        <f>IF(ISNA(VLOOKUP($A51,ES_NA3_0!$A$10:$AQ$100,MATCH(FIXED(O$6,0,TRUE),ES_NA3_0!$A$10:$AQ$10,0)+1,FALSE)),"",VLOOKUP($A51,ES_NA3_0!$A$10:$AQ$100,MATCH(FIXED(O$6,0,TRUE),ES_NA3_0!$A$10:$AQ$10,0)+1,FALSE))</f>
        <v/>
      </c>
      <c r="P51" s="232" t="str">
        <f>IF(ISNA(VLOOKUP($A51,ES_NA3_0!$A$10:$AQ$100,MATCH(FIXED(P$6,0,TRUE),ES_NA3_0!$A$10:$AQ$10,0)+1,FALSE)),"",VLOOKUP($A51,ES_NA3_0!$A$10:$AQ$100,MATCH(FIXED(P$6,0,TRUE),ES_NA3_0!$A$10:$AQ$10,0)+1,FALSE))</f>
        <v/>
      </c>
      <c r="Q51" s="232" t="str">
        <f>IF(ISNA(VLOOKUP($A51,ES_NA3_0!$A$10:$AQ$100,MATCH(FIXED(Q$6,0,TRUE),ES_NA3_0!$A$10:$AQ$10,0)+1,FALSE)),"",VLOOKUP($A51,ES_NA3_0!$A$10:$AQ$100,MATCH(FIXED(Q$6,0,TRUE),ES_NA3_0!$A$10:$AQ$10,0)+1,FALSE))</f>
        <v/>
      </c>
      <c r="R51" s="232" t="str">
        <f>IF(ISNA(VLOOKUP($A51,ES_NA3_0!$A$10:$AQ$100,MATCH(FIXED(R$6,0,TRUE),ES_NA3_0!$A$10:$AQ$10,0)+1,FALSE)),"",VLOOKUP($A51,ES_NA3_0!$A$10:$AQ$100,MATCH(FIXED(R$6,0,TRUE),ES_NA3_0!$A$10:$AQ$10,0)+1,FALSE))</f>
        <v/>
      </c>
      <c r="S51" s="232" t="str">
        <f>IF(ISNA(VLOOKUP($A51,ES_NA3_0!$A$10:$AQ$100,MATCH(FIXED(S$6,0,TRUE),ES_NA3_0!$A$10:$AQ$10,0)+1,FALSE)),"",VLOOKUP($A51,ES_NA3_0!$A$10:$AQ$100,MATCH(FIXED(S$6,0,TRUE),ES_NA3_0!$A$10:$AQ$10,0)+1,FALSE))</f>
        <v/>
      </c>
      <c r="T51" s="232" t="str">
        <f>IF(ISNA(VLOOKUP($A51,ES_NA3_0!$A$10:$AQ$100,MATCH(FIXED(T$6,0,TRUE),ES_NA3_0!$A$10:$AQ$10,0)+1,FALSE)),"",VLOOKUP($A51,ES_NA3_0!$A$10:$AQ$100,MATCH(FIXED(T$6,0,TRUE),ES_NA3_0!$A$10:$AQ$10,0)+1,FALSE))</f>
        <v/>
      </c>
      <c r="U51" s="232" t="str">
        <f>IF(ISNA(VLOOKUP($A51,ES_NA3_0!$A$10:$AQ$100,MATCH(FIXED(U$6,0,TRUE),ES_NA3_0!$A$10:$AQ$10,0)+1,FALSE)),"",VLOOKUP($A51,ES_NA3_0!$A$10:$AQ$100,MATCH(FIXED(U$6,0,TRUE),ES_NA3_0!$A$10:$AQ$10,0)+1,FALSE))</f>
        <v/>
      </c>
      <c r="V51" s="232" t="str">
        <f>IF(ISNA(VLOOKUP($A51,ES_NA3_0!$A$10:$AQ$100,MATCH(FIXED(V$6,0,TRUE),ES_NA3_0!$A$10:$AQ$10,0)+1,FALSE)),"",VLOOKUP($A51,ES_NA3_0!$A$10:$AQ$100,MATCH(FIXED(V$6,0,TRUE),ES_NA3_0!$A$10:$AQ$10,0)+1,FALSE))</f>
        <v/>
      </c>
      <c r="W51" s="232" t="str">
        <f>IF(ISNA(VLOOKUP($A51,ES_NA3_0!$A$10:$AQ$100,MATCH(FIXED(W$6,0,TRUE),ES_NA3_0!$A$10:$AQ$10,0)+1,FALSE)),"",VLOOKUP($A51,ES_NA3_0!$A$10:$AQ$100,MATCH(FIXED(W$6,0,TRUE),ES_NA3_0!$A$10:$AQ$10,0)+1,FALSE))</f>
        <v/>
      </c>
    </row>
    <row r="52" spans="1:23">
      <c r="A52" s="230" t="str">
        <f>lookup!Z11</f>
        <v>Estonia</v>
      </c>
      <c r="B52" s="232" t="str">
        <f>VLOOKUP(A52,lookup!$Z$2:$AA$77,2,FALSE)</f>
        <v>Εσθονία</v>
      </c>
      <c r="C52" s="232" t="str">
        <f>IF(ISNA(VLOOKUP($A52,ES_NA3_0!$A$10:$AQ$100,MATCH(FIXED(C$6,0,TRUE),ES_NA3_0!$A$10:$AQ$10,0)+1,FALSE)),"",VLOOKUP($A52,ES_NA3_0!$A$10:$AQ$100,MATCH(FIXED(C$6,0,TRUE),ES_NA3_0!$A$10:$AQ$10,0)+1,FALSE))</f>
        <v/>
      </c>
      <c r="D52" s="232" t="str">
        <f>IF(ISNA(VLOOKUP($A52,ES_NA3_0!$A$10:$AQ$100,MATCH(FIXED(D$6,0,TRUE),ES_NA3_0!$A$10:$AQ$10,0)+1,FALSE)),"",VLOOKUP($A52,ES_NA3_0!$A$10:$AQ$100,MATCH(FIXED(D$6,0,TRUE),ES_NA3_0!$A$10:$AQ$10,0)+1,FALSE))</f>
        <v/>
      </c>
      <c r="E52" s="232" t="str">
        <f>IF(ISNA(VLOOKUP($A52,ES_NA3_0!$A$10:$AQ$100,MATCH(FIXED(E$6,0,TRUE),ES_NA3_0!$A$10:$AQ$10,0)+1,FALSE)),"",VLOOKUP($A52,ES_NA3_0!$A$10:$AQ$100,MATCH(FIXED(E$6,0,TRUE),ES_NA3_0!$A$10:$AQ$10,0)+1,FALSE))</f>
        <v/>
      </c>
      <c r="F52" s="232" t="str">
        <f>IF(ISNA(VLOOKUP($A52,ES_NA3_0!$A$10:$AQ$100,MATCH(FIXED(F$6,0,TRUE),ES_NA3_0!$A$10:$AQ$10,0)+1,FALSE)),"",VLOOKUP($A52,ES_NA3_0!$A$10:$AQ$100,MATCH(FIXED(F$6,0,TRUE),ES_NA3_0!$A$10:$AQ$10,0)+1,FALSE))</f>
        <v/>
      </c>
      <c r="G52" s="232" t="str">
        <f>IF(ISNA(VLOOKUP($A52,ES_NA3_0!$A$10:$AQ$100,MATCH(FIXED(G$6,0,TRUE),ES_NA3_0!$A$10:$AQ$10,0)+1,FALSE)),"",VLOOKUP($A52,ES_NA3_0!$A$10:$AQ$100,MATCH(FIXED(G$6,0,TRUE),ES_NA3_0!$A$10:$AQ$10,0)+1,FALSE))</f>
        <v/>
      </c>
      <c r="H52" s="232" t="str">
        <f>IF(ISNA(VLOOKUP($A52,ES_NA3_0!$A$10:$AQ$100,MATCH(FIXED(H$6,0,TRUE),ES_NA3_0!$A$10:$AQ$10,0)+1,FALSE)),"",VLOOKUP($A52,ES_NA3_0!$A$10:$AQ$100,MATCH(FIXED(H$6,0,TRUE),ES_NA3_0!$A$10:$AQ$10,0)+1,FALSE))</f>
        <v/>
      </c>
      <c r="I52" s="232" t="str">
        <f>IF(ISNA(VLOOKUP($A52,ES_NA3_0!$A$10:$AQ$100,MATCH(FIXED(I$6,0,TRUE),ES_NA3_0!$A$10:$AQ$10,0)+1,FALSE)),"",VLOOKUP($A52,ES_NA3_0!$A$10:$AQ$100,MATCH(FIXED(I$6,0,TRUE),ES_NA3_0!$A$10:$AQ$10,0)+1,FALSE))</f>
        <v/>
      </c>
      <c r="J52" s="232" t="str">
        <f>IF(ISNA(VLOOKUP($A52,ES_NA3_0!$A$10:$AQ$100,MATCH(FIXED(J$6,0,TRUE),ES_NA3_0!$A$10:$AQ$10,0)+1,FALSE)),"",VLOOKUP($A52,ES_NA3_0!$A$10:$AQ$100,MATCH(FIXED(J$6,0,TRUE),ES_NA3_0!$A$10:$AQ$10,0)+1,FALSE))</f>
        <v/>
      </c>
      <c r="K52" s="232" t="str">
        <f>IF(ISNA(VLOOKUP($A52,ES_NA3_0!$A$10:$AQ$100,MATCH(FIXED(K$6,0,TRUE),ES_NA3_0!$A$10:$AQ$10,0)+1,FALSE)),"",VLOOKUP($A52,ES_NA3_0!$A$10:$AQ$100,MATCH(FIXED(K$6,0,TRUE),ES_NA3_0!$A$10:$AQ$10,0)+1,FALSE))</f>
        <v/>
      </c>
      <c r="L52" s="232" t="str">
        <f>IF(ISNA(VLOOKUP($A52,ES_NA3_0!$A$10:$AQ$100,MATCH(FIXED(L$6,0,TRUE),ES_NA3_0!$A$10:$AQ$10,0)+1,FALSE)),"",VLOOKUP($A52,ES_NA3_0!$A$10:$AQ$100,MATCH(FIXED(L$6,0,TRUE),ES_NA3_0!$A$10:$AQ$10,0)+1,FALSE))</f>
        <v/>
      </c>
      <c r="M52" s="232" t="str">
        <f>IF(ISNA(VLOOKUP($A52,ES_NA3_0!$A$10:$AQ$100,MATCH(FIXED(M$6,0,TRUE),ES_NA3_0!$A$10:$AQ$10,0)+1,FALSE)),"",VLOOKUP($A52,ES_NA3_0!$A$10:$AQ$100,MATCH(FIXED(M$6,0,TRUE),ES_NA3_0!$A$10:$AQ$10,0)+1,FALSE))</f>
        <v/>
      </c>
      <c r="N52" s="232" t="str">
        <f>IF(ISNA(VLOOKUP($A52,ES_NA3_0!$A$10:$AQ$100,MATCH(FIXED(N$6,0,TRUE),ES_NA3_0!$A$10:$AQ$10,0)+1,FALSE)),"",VLOOKUP($A52,ES_NA3_0!$A$10:$AQ$100,MATCH(FIXED(N$6,0,TRUE),ES_NA3_0!$A$10:$AQ$10,0)+1,FALSE))</f>
        <v/>
      </c>
      <c r="O52" s="232" t="str">
        <f>IF(ISNA(VLOOKUP($A52,ES_NA3_0!$A$10:$AQ$100,MATCH(FIXED(O$6,0,TRUE),ES_NA3_0!$A$10:$AQ$10,0)+1,FALSE)),"",VLOOKUP($A52,ES_NA3_0!$A$10:$AQ$100,MATCH(FIXED(O$6,0,TRUE),ES_NA3_0!$A$10:$AQ$10,0)+1,FALSE))</f>
        <v/>
      </c>
      <c r="P52" s="232" t="str">
        <f>IF(ISNA(VLOOKUP($A52,ES_NA3_0!$A$10:$AQ$100,MATCH(FIXED(P$6,0,TRUE),ES_NA3_0!$A$10:$AQ$10,0)+1,FALSE)),"",VLOOKUP($A52,ES_NA3_0!$A$10:$AQ$100,MATCH(FIXED(P$6,0,TRUE),ES_NA3_0!$A$10:$AQ$10,0)+1,FALSE))</f>
        <v/>
      </c>
      <c r="Q52" s="232" t="str">
        <f>IF(ISNA(VLOOKUP($A52,ES_NA3_0!$A$10:$AQ$100,MATCH(FIXED(Q$6,0,TRUE),ES_NA3_0!$A$10:$AQ$10,0)+1,FALSE)),"",VLOOKUP($A52,ES_NA3_0!$A$10:$AQ$100,MATCH(FIXED(Q$6,0,TRUE),ES_NA3_0!$A$10:$AQ$10,0)+1,FALSE))</f>
        <v/>
      </c>
      <c r="R52" s="232" t="str">
        <f>IF(ISNA(VLOOKUP($A52,ES_NA3_0!$A$10:$AQ$100,MATCH(FIXED(R$6,0,TRUE),ES_NA3_0!$A$10:$AQ$10,0)+1,FALSE)),"",VLOOKUP($A52,ES_NA3_0!$A$10:$AQ$100,MATCH(FIXED(R$6,0,TRUE),ES_NA3_0!$A$10:$AQ$10,0)+1,FALSE))</f>
        <v/>
      </c>
      <c r="S52" s="232" t="str">
        <f>IF(ISNA(VLOOKUP($A52,ES_NA3_0!$A$10:$AQ$100,MATCH(FIXED(S$6,0,TRUE),ES_NA3_0!$A$10:$AQ$10,0)+1,FALSE)),"",VLOOKUP($A52,ES_NA3_0!$A$10:$AQ$100,MATCH(FIXED(S$6,0,TRUE),ES_NA3_0!$A$10:$AQ$10,0)+1,FALSE))</f>
        <v/>
      </c>
      <c r="T52" s="232" t="str">
        <f>IF(ISNA(VLOOKUP($A52,ES_NA3_0!$A$10:$AQ$100,MATCH(FIXED(T$6,0,TRUE),ES_NA3_0!$A$10:$AQ$10,0)+1,FALSE)),"",VLOOKUP($A52,ES_NA3_0!$A$10:$AQ$100,MATCH(FIXED(T$6,0,TRUE),ES_NA3_0!$A$10:$AQ$10,0)+1,FALSE))</f>
        <v/>
      </c>
      <c r="U52" s="232" t="str">
        <f>IF(ISNA(VLOOKUP($A52,ES_NA3_0!$A$10:$AQ$100,MATCH(FIXED(U$6,0,TRUE),ES_NA3_0!$A$10:$AQ$10,0)+1,FALSE)),"",VLOOKUP($A52,ES_NA3_0!$A$10:$AQ$100,MATCH(FIXED(U$6,0,TRUE),ES_NA3_0!$A$10:$AQ$10,0)+1,FALSE))</f>
        <v/>
      </c>
      <c r="V52" s="232" t="str">
        <f>IF(ISNA(VLOOKUP($A52,ES_NA3_0!$A$10:$AQ$100,MATCH(FIXED(V$6,0,TRUE),ES_NA3_0!$A$10:$AQ$10,0)+1,FALSE)),"",VLOOKUP($A52,ES_NA3_0!$A$10:$AQ$100,MATCH(FIXED(V$6,0,TRUE),ES_NA3_0!$A$10:$AQ$10,0)+1,FALSE))</f>
        <v/>
      </c>
      <c r="W52" s="232" t="str">
        <f>IF(ISNA(VLOOKUP($A52,ES_NA3_0!$A$10:$AQ$100,MATCH(FIXED(W$6,0,TRUE),ES_NA3_0!$A$10:$AQ$10,0)+1,FALSE)),"",VLOOKUP($A52,ES_NA3_0!$A$10:$AQ$100,MATCH(FIXED(W$6,0,TRUE),ES_NA3_0!$A$10:$AQ$10,0)+1,FALSE))</f>
        <v/>
      </c>
    </row>
    <row r="53" spans="1:23">
      <c r="A53" s="230" t="str">
        <f>lookup!Z12</f>
        <v>Ireland</v>
      </c>
      <c r="B53" s="232" t="str">
        <f>VLOOKUP(A53,lookup!$Z$2:$AA$77,2,FALSE)</f>
        <v>Ιρλανδία</v>
      </c>
      <c r="C53" s="232" t="str">
        <f>IF(ISNA(VLOOKUP($A53,ES_NA3_0!$A$10:$AQ$100,MATCH(FIXED(C$6,0,TRUE),ES_NA3_0!$A$10:$AQ$10,0)+1,FALSE)),"",VLOOKUP($A53,ES_NA3_0!$A$10:$AQ$100,MATCH(FIXED(C$6,0,TRUE),ES_NA3_0!$A$10:$AQ$10,0)+1,FALSE))</f>
        <v/>
      </c>
      <c r="D53" s="232" t="str">
        <f>IF(ISNA(VLOOKUP($A53,ES_NA3_0!$A$10:$AQ$100,MATCH(FIXED(D$6,0,TRUE),ES_NA3_0!$A$10:$AQ$10,0)+1,FALSE)),"",VLOOKUP($A53,ES_NA3_0!$A$10:$AQ$100,MATCH(FIXED(D$6,0,TRUE),ES_NA3_0!$A$10:$AQ$10,0)+1,FALSE))</f>
        <v/>
      </c>
      <c r="E53" s="232" t="str">
        <f>IF(ISNA(VLOOKUP($A53,ES_NA3_0!$A$10:$AQ$100,MATCH(FIXED(E$6,0,TRUE),ES_NA3_0!$A$10:$AQ$10,0)+1,FALSE)),"",VLOOKUP($A53,ES_NA3_0!$A$10:$AQ$100,MATCH(FIXED(E$6,0,TRUE),ES_NA3_0!$A$10:$AQ$10,0)+1,FALSE))</f>
        <v/>
      </c>
      <c r="F53" s="232" t="str">
        <f>IF(ISNA(VLOOKUP($A53,ES_NA3_0!$A$10:$AQ$100,MATCH(FIXED(F$6,0,TRUE),ES_NA3_0!$A$10:$AQ$10,0)+1,FALSE)),"",VLOOKUP($A53,ES_NA3_0!$A$10:$AQ$100,MATCH(FIXED(F$6,0,TRUE),ES_NA3_0!$A$10:$AQ$10,0)+1,FALSE))</f>
        <v/>
      </c>
      <c r="G53" s="232" t="str">
        <f>IF(ISNA(VLOOKUP($A53,ES_NA3_0!$A$10:$AQ$100,MATCH(FIXED(G$6,0,TRUE),ES_NA3_0!$A$10:$AQ$10,0)+1,FALSE)),"",VLOOKUP($A53,ES_NA3_0!$A$10:$AQ$100,MATCH(FIXED(G$6,0,TRUE),ES_NA3_0!$A$10:$AQ$10,0)+1,FALSE))</f>
        <v/>
      </c>
      <c r="H53" s="232" t="str">
        <f>IF(ISNA(VLOOKUP($A53,ES_NA3_0!$A$10:$AQ$100,MATCH(FIXED(H$6,0,TRUE),ES_NA3_0!$A$10:$AQ$10,0)+1,FALSE)),"",VLOOKUP($A53,ES_NA3_0!$A$10:$AQ$100,MATCH(FIXED(H$6,0,TRUE),ES_NA3_0!$A$10:$AQ$10,0)+1,FALSE))</f>
        <v/>
      </c>
      <c r="I53" s="232" t="str">
        <f>IF(ISNA(VLOOKUP($A53,ES_NA3_0!$A$10:$AQ$100,MATCH(FIXED(I$6,0,TRUE),ES_NA3_0!$A$10:$AQ$10,0)+1,FALSE)),"",VLOOKUP($A53,ES_NA3_0!$A$10:$AQ$100,MATCH(FIXED(I$6,0,TRUE),ES_NA3_0!$A$10:$AQ$10,0)+1,FALSE))</f>
        <v/>
      </c>
      <c r="J53" s="232" t="str">
        <f>IF(ISNA(VLOOKUP($A53,ES_NA3_0!$A$10:$AQ$100,MATCH(FIXED(J$6,0,TRUE),ES_NA3_0!$A$10:$AQ$10,0)+1,FALSE)),"",VLOOKUP($A53,ES_NA3_0!$A$10:$AQ$100,MATCH(FIXED(J$6,0,TRUE),ES_NA3_0!$A$10:$AQ$10,0)+1,FALSE))</f>
        <v/>
      </c>
      <c r="K53" s="232" t="str">
        <f>IF(ISNA(VLOOKUP($A53,ES_NA3_0!$A$10:$AQ$100,MATCH(FIXED(K$6,0,TRUE),ES_NA3_0!$A$10:$AQ$10,0)+1,FALSE)),"",VLOOKUP($A53,ES_NA3_0!$A$10:$AQ$100,MATCH(FIXED(K$6,0,TRUE),ES_NA3_0!$A$10:$AQ$10,0)+1,FALSE))</f>
        <v/>
      </c>
      <c r="L53" s="232" t="str">
        <f>IF(ISNA(VLOOKUP($A53,ES_NA3_0!$A$10:$AQ$100,MATCH(FIXED(L$6,0,TRUE),ES_NA3_0!$A$10:$AQ$10,0)+1,FALSE)),"",VLOOKUP($A53,ES_NA3_0!$A$10:$AQ$100,MATCH(FIXED(L$6,0,TRUE),ES_NA3_0!$A$10:$AQ$10,0)+1,FALSE))</f>
        <v/>
      </c>
      <c r="M53" s="232" t="str">
        <f>IF(ISNA(VLOOKUP($A53,ES_NA3_0!$A$10:$AQ$100,MATCH(FIXED(M$6,0,TRUE),ES_NA3_0!$A$10:$AQ$10,0)+1,FALSE)),"",VLOOKUP($A53,ES_NA3_0!$A$10:$AQ$100,MATCH(FIXED(M$6,0,TRUE),ES_NA3_0!$A$10:$AQ$10,0)+1,FALSE))</f>
        <v/>
      </c>
      <c r="N53" s="232" t="str">
        <f>IF(ISNA(VLOOKUP($A53,ES_NA3_0!$A$10:$AQ$100,MATCH(FIXED(N$6,0,TRUE),ES_NA3_0!$A$10:$AQ$10,0)+1,FALSE)),"",VLOOKUP($A53,ES_NA3_0!$A$10:$AQ$100,MATCH(FIXED(N$6,0,TRUE),ES_NA3_0!$A$10:$AQ$10,0)+1,FALSE))</f>
        <v/>
      </c>
      <c r="O53" s="232" t="str">
        <f>IF(ISNA(VLOOKUP($A53,ES_NA3_0!$A$10:$AQ$100,MATCH(FIXED(O$6,0,TRUE),ES_NA3_0!$A$10:$AQ$10,0)+1,FALSE)),"",VLOOKUP($A53,ES_NA3_0!$A$10:$AQ$100,MATCH(FIXED(O$6,0,TRUE),ES_NA3_0!$A$10:$AQ$10,0)+1,FALSE))</f>
        <v/>
      </c>
      <c r="P53" s="232" t="str">
        <f>IF(ISNA(VLOOKUP($A53,ES_NA3_0!$A$10:$AQ$100,MATCH(FIXED(P$6,0,TRUE),ES_NA3_0!$A$10:$AQ$10,0)+1,FALSE)),"",VLOOKUP($A53,ES_NA3_0!$A$10:$AQ$100,MATCH(FIXED(P$6,0,TRUE),ES_NA3_0!$A$10:$AQ$10,0)+1,FALSE))</f>
        <v/>
      </c>
      <c r="Q53" s="232" t="str">
        <f>IF(ISNA(VLOOKUP($A53,ES_NA3_0!$A$10:$AQ$100,MATCH(FIXED(Q$6,0,TRUE),ES_NA3_0!$A$10:$AQ$10,0)+1,FALSE)),"",VLOOKUP($A53,ES_NA3_0!$A$10:$AQ$100,MATCH(FIXED(Q$6,0,TRUE),ES_NA3_0!$A$10:$AQ$10,0)+1,FALSE))</f>
        <v/>
      </c>
      <c r="R53" s="232" t="str">
        <f>IF(ISNA(VLOOKUP($A53,ES_NA3_0!$A$10:$AQ$100,MATCH(FIXED(R$6,0,TRUE),ES_NA3_0!$A$10:$AQ$10,0)+1,FALSE)),"",VLOOKUP($A53,ES_NA3_0!$A$10:$AQ$100,MATCH(FIXED(R$6,0,TRUE),ES_NA3_0!$A$10:$AQ$10,0)+1,FALSE))</f>
        <v/>
      </c>
      <c r="S53" s="232" t="str">
        <f>IF(ISNA(VLOOKUP($A53,ES_NA3_0!$A$10:$AQ$100,MATCH(FIXED(S$6,0,TRUE),ES_NA3_0!$A$10:$AQ$10,0)+1,FALSE)),"",VLOOKUP($A53,ES_NA3_0!$A$10:$AQ$100,MATCH(FIXED(S$6,0,TRUE),ES_NA3_0!$A$10:$AQ$10,0)+1,FALSE))</f>
        <v/>
      </c>
      <c r="T53" s="232" t="str">
        <f>IF(ISNA(VLOOKUP($A53,ES_NA3_0!$A$10:$AQ$100,MATCH(FIXED(T$6,0,TRUE),ES_NA3_0!$A$10:$AQ$10,0)+1,FALSE)),"",VLOOKUP($A53,ES_NA3_0!$A$10:$AQ$100,MATCH(FIXED(T$6,0,TRUE),ES_NA3_0!$A$10:$AQ$10,0)+1,FALSE))</f>
        <v/>
      </c>
      <c r="U53" s="232" t="str">
        <f>IF(ISNA(VLOOKUP($A53,ES_NA3_0!$A$10:$AQ$100,MATCH(FIXED(U$6,0,TRUE),ES_NA3_0!$A$10:$AQ$10,0)+1,FALSE)),"",VLOOKUP($A53,ES_NA3_0!$A$10:$AQ$100,MATCH(FIXED(U$6,0,TRUE),ES_NA3_0!$A$10:$AQ$10,0)+1,FALSE))</f>
        <v/>
      </c>
      <c r="V53" s="232" t="str">
        <f>IF(ISNA(VLOOKUP($A53,ES_NA3_0!$A$10:$AQ$100,MATCH(FIXED(V$6,0,TRUE),ES_NA3_0!$A$10:$AQ$10,0)+1,FALSE)),"",VLOOKUP($A53,ES_NA3_0!$A$10:$AQ$100,MATCH(FIXED(V$6,0,TRUE),ES_NA3_0!$A$10:$AQ$10,0)+1,FALSE))</f>
        <v/>
      </c>
      <c r="W53" s="232" t="str">
        <f>IF(ISNA(VLOOKUP($A53,ES_NA3_0!$A$10:$AQ$100,MATCH(FIXED(W$6,0,TRUE),ES_NA3_0!$A$10:$AQ$10,0)+1,FALSE)),"",VLOOKUP($A53,ES_NA3_0!$A$10:$AQ$100,MATCH(FIXED(W$6,0,TRUE),ES_NA3_0!$A$10:$AQ$10,0)+1,FALSE))</f>
        <v/>
      </c>
    </row>
    <row r="54" spans="1:23">
      <c r="A54" s="230" t="str">
        <f>lookup!Z13</f>
        <v>Greece</v>
      </c>
      <c r="B54" s="232" t="str">
        <f>VLOOKUP(A54,lookup!$Z$2:$AA$77,2,FALSE)</f>
        <v>Ελλάδα</v>
      </c>
      <c r="C54" s="232" t="str">
        <f>IF(ISNA(VLOOKUP($A54,ES_NA3_0!$A$10:$AQ$100,MATCH(FIXED(C$6,0,TRUE),ES_NA3_0!$A$10:$AQ$10,0)+1,FALSE)),"",VLOOKUP($A54,ES_NA3_0!$A$10:$AQ$100,MATCH(FIXED(C$6,0,TRUE),ES_NA3_0!$A$10:$AQ$10,0)+1,FALSE))</f>
        <v/>
      </c>
      <c r="D54" s="232" t="str">
        <f>IF(ISNA(VLOOKUP($A54,ES_NA3_0!$A$10:$AQ$100,MATCH(FIXED(D$6,0,TRUE),ES_NA3_0!$A$10:$AQ$10,0)+1,FALSE)),"",VLOOKUP($A54,ES_NA3_0!$A$10:$AQ$100,MATCH(FIXED(D$6,0,TRUE),ES_NA3_0!$A$10:$AQ$10,0)+1,FALSE))</f>
        <v/>
      </c>
      <c r="E54" s="232" t="str">
        <f>IF(ISNA(VLOOKUP($A54,ES_NA3_0!$A$10:$AQ$100,MATCH(FIXED(E$6,0,TRUE),ES_NA3_0!$A$10:$AQ$10,0)+1,FALSE)),"",VLOOKUP($A54,ES_NA3_0!$A$10:$AQ$100,MATCH(FIXED(E$6,0,TRUE),ES_NA3_0!$A$10:$AQ$10,0)+1,FALSE))</f>
        <v/>
      </c>
      <c r="F54" s="232" t="str">
        <f>IF(ISNA(VLOOKUP($A54,ES_NA3_0!$A$10:$AQ$100,MATCH(FIXED(F$6,0,TRUE),ES_NA3_0!$A$10:$AQ$10,0)+1,FALSE)),"",VLOOKUP($A54,ES_NA3_0!$A$10:$AQ$100,MATCH(FIXED(F$6,0,TRUE),ES_NA3_0!$A$10:$AQ$10,0)+1,FALSE))</f>
        <v/>
      </c>
      <c r="G54" s="232" t="str">
        <f>IF(ISNA(VLOOKUP($A54,ES_NA3_0!$A$10:$AQ$100,MATCH(FIXED(G$6,0,TRUE),ES_NA3_0!$A$10:$AQ$10,0)+1,FALSE)),"",VLOOKUP($A54,ES_NA3_0!$A$10:$AQ$100,MATCH(FIXED(G$6,0,TRUE),ES_NA3_0!$A$10:$AQ$10,0)+1,FALSE))</f>
        <v/>
      </c>
      <c r="H54" s="232" t="str">
        <f>IF(ISNA(VLOOKUP($A54,ES_NA3_0!$A$10:$AQ$100,MATCH(FIXED(H$6,0,TRUE),ES_NA3_0!$A$10:$AQ$10,0)+1,FALSE)),"",VLOOKUP($A54,ES_NA3_0!$A$10:$AQ$100,MATCH(FIXED(H$6,0,TRUE),ES_NA3_0!$A$10:$AQ$10,0)+1,FALSE))</f>
        <v/>
      </c>
      <c r="I54" s="232" t="str">
        <f>IF(ISNA(VLOOKUP($A54,ES_NA3_0!$A$10:$AQ$100,MATCH(FIXED(I$6,0,TRUE),ES_NA3_0!$A$10:$AQ$10,0)+1,FALSE)),"",VLOOKUP($A54,ES_NA3_0!$A$10:$AQ$100,MATCH(FIXED(I$6,0,TRUE),ES_NA3_0!$A$10:$AQ$10,0)+1,FALSE))</f>
        <v/>
      </c>
      <c r="J54" s="232" t="str">
        <f>IF(ISNA(VLOOKUP($A54,ES_NA3_0!$A$10:$AQ$100,MATCH(FIXED(J$6,0,TRUE),ES_NA3_0!$A$10:$AQ$10,0)+1,FALSE)),"",VLOOKUP($A54,ES_NA3_0!$A$10:$AQ$100,MATCH(FIXED(J$6,0,TRUE),ES_NA3_0!$A$10:$AQ$10,0)+1,FALSE))</f>
        <v/>
      </c>
      <c r="K54" s="232" t="str">
        <f>IF(ISNA(VLOOKUP($A54,ES_NA3_0!$A$10:$AQ$100,MATCH(FIXED(K$6,0,TRUE),ES_NA3_0!$A$10:$AQ$10,0)+1,FALSE)),"",VLOOKUP($A54,ES_NA3_0!$A$10:$AQ$100,MATCH(FIXED(K$6,0,TRUE),ES_NA3_0!$A$10:$AQ$10,0)+1,FALSE))</f>
        <v/>
      </c>
      <c r="L54" s="232" t="str">
        <f>IF(ISNA(VLOOKUP($A54,ES_NA3_0!$A$10:$AQ$100,MATCH(FIXED(L$6,0,TRUE),ES_NA3_0!$A$10:$AQ$10,0)+1,FALSE)),"",VLOOKUP($A54,ES_NA3_0!$A$10:$AQ$100,MATCH(FIXED(L$6,0,TRUE),ES_NA3_0!$A$10:$AQ$10,0)+1,FALSE))</f>
        <v/>
      </c>
      <c r="M54" s="232" t="str">
        <f>IF(ISNA(VLOOKUP($A54,ES_NA3_0!$A$10:$AQ$100,MATCH(FIXED(M$6,0,TRUE),ES_NA3_0!$A$10:$AQ$10,0)+1,FALSE)),"",VLOOKUP($A54,ES_NA3_0!$A$10:$AQ$100,MATCH(FIXED(M$6,0,TRUE),ES_NA3_0!$A$10:$AQ$10,0)+1,FALSE))</f>
        <v/>
      </c>
      <c r="N54" s="232" t="str">
        <f>IF(ISNA(VLOOKUP($A54,ES_NA3_0!$A$10:$AQ$100,MATCH(FIXED(N$6,0,TRUE),ES_NA3_0!$A$10:$AQ$10,0)+1,FALSE)),"",VLOOKUP($A54,ES_NA3_0!$A$10:$AQ$100,MATCH(FIXED(N$6,0,TRUE),ES_NA3_0!$A$10:$AQ$10,0)+1,FALSE))</f>
        <v/>
      </c>
      <c r="O54" s="232" t="str">
        <f>IF(ISNA(VLOOKUP($A54,ES_NA3_0!$A$10:$AQ$100,MATCH(FIXED(O$6,0,TRUE),ES_NA3_0!$A$10:$AQ$10,0)+1,FALSE)),"",VLOOKUP($A54,ES_NA3_0!$A$10:$AQ$100,MATCH(FIXED(O$6,0,TRUE),ES_NA3_0!$A$10:$AQ$10,0)+1,FALSE))</f>
        <v/>
      </c>
      <c r="P54" s="232" t="str">
        <f>IF(ISNA(VLOOKUP($A54,ES_NA3_0!$A$10:$AQ$100,MATCH(FIXED(P$6,0,TRUE),ES_NA3_0!$A$10:$AQ$10,0)+1,FALSE)),"",VLOOKUP($A54,ES_NA3_0!$A$10:$AQ$100,MATCH(FIXED(P$6,0,TRUE),ES_NA3_0!$A$10:$AQ$10,0)+1,FALSE))</f>
        <v>p</v>
      </c>
      <c r="Q54" s="232" t="str">
        <f>IF(ISNA(VLOOKUP($A54,ES_NA3_0!$A$10:$AQ$100,MATCH(FIXED(Q$6,0,TRUE),ES_NA3_0!$A$10:$AQ$10,0)+1,FALSE)),"",VLOOKUP($A54,ES_NA3_0!$A$10:$AQ$100,MATCH(FIXED(Q$6,0,TRUE),ES_NA3_0!$A$10:$AQ$10,0)+1,FALSE))</f>
        <v>p</v>
      </c>
      <c r="R54" s="232" t="str">
        <f>IF(ISNA(VLOOKUP($A54,ES_NA3_0!$A$10:$AQ$100,MATCH(FIXED(R$6,0,TRUE),ES_NA3_0!$A$10:$AQ$10,0)+1,FALSE)),"",VLOOKUP($A54,ES_NA3_0!$A$10:$AQ$100,MATCH(FIXED(R$6,0,TRUE),ES_NA3_0!$A$10:$AQ$10,0)+1,FALSE))</f>
        <v>p</v>
      </c>
      <c r="S54" s="232" t="str">
        <f>IF(ISNA(VLOOKUP($A54,ES_NA3_0!$A$10:$AQ$100,MATCH(FIXED(S$6,0,TRUE),ES_NA3_0!$A$10:$AQ$10,0)+1,FALSE)),"",VLOOKUP($A54,ES_NA3_0!$A$10:$AQ$100,MATCH(FIXED(S$6,0,TRUE),ES_NA3_0!$A$10:$AQ$10,0)+1,FALSE))</f>
        <v>p</v>
      </c>
      <c r="T54" s="232" t="str">
        <f>IF(ISNA(VLOOKUP($A54,ES_NA3_0!$A$10:$AQ$100,MATCH(FIXED(T$6,0,TRUE),ES_NA3_0!$A$10:$AQ$10,0)+1,FALSE)),"",VLOOKUP($A54,ES_NA3_0!$A$10:$AQ$100,MATCH(FIXED(T$6,0,TRUE),ES_NA3_0!$A$10:$AQ$10,0)+1,FALSE))</f>
        <v>p</v>
      </c>
      <c r="U54" s="232" t="str">
        <f>IF(ISNA(VLOOKUP($A54,ES_NA3_0!$A$10:$AQ$100,MATCH(FIXED(U$6,0,TRUE),ES_NA3_0!$A$10:$AQ$10,0)+1,FALSE)),"",VLOOKUP($A54,ES_NA3_0!$A$10:$AQ$100,MATCH(FIXED(U$6,0,TRUE),ES_NA3_0!$A$10:$AQ$10,0)+1,FALSE))</f>
        <v>p</v>
      </c>
      <c r="V54" s="232" t="str">
        <f>IF(ISNA(VLOOKUP($A54,ES_NA3_0!$A$10:$AQ$100,MATCH(FIXED(V$6,0,TRUE),ES_NA3_0!$A$10:$AQ$10,0)+1,FALSE)),"",VLOOKUP($A54,ES_NA3_0!$A$10:$AQ$100,MATCH(FIXED(V$6,0,TRUE),ES_NA3_0!$A$10:$AQ$10,0)+1,FALSE))</f>
        <v/>
      </c>
      <c r="W54" s="232" t="str">
        <f>IF(ISNA(VLOOKUP($A54,ES_NA3_0!$A$10:$AQ$100,MATCH(FIXED(W$6,0,TRUE),ES_NA3_0!$A$10:$AQ$10,0)+1,FALSE)),"",VLOOKUP($A54,ES_NA3_0!$A$10:$AQ$100,MATCH(FIXED(W$6,0,TRUE),ES_NA3_0!$A$10:$AQ$10,0)+1,FALSE))</f>
        <v/>
      </c>
    </row>
    <row r="55" spans="1:23">
      <c r="A55" s="230" t="str">
        <f>lookup!Z14</f>
        <v>Spain</v>
      </c>
      <c r="B55" s="232" t="str">
        <f>VLOOKUP(A55,lookup!$Z$2:$AA$77,2,FALSE)</f>
        <v>Ισπανία</v>
      </c>
      <c r="C55" s="232" t="str">
        <f>IF(ISNA(VLOOKUP($A55,ES_NA3_0!$A$10:$AQ$100,MATCH(FIXED(C$6,0,TRUE),ES_NA3_0!$A$10:$AQ$10,0)+1,FALSE)),"",VLOOKUP($A55,ES_NA3_0!$A$10:$AQ$100,MATCH(FIXED(C$6,0,TRUE),ES_NA3_0!$A$10:$AQ$10,0)+1,FALSE))</f>
        <v/>
      </c>
      <c r="D55" s="232" t="str">
        <f>IF(ISNA(VLOOKUP($A55,ES_NA3_0!$A$10:$AQ$100,MATCH(FIXED(D$6,0,TRUE),ES_NA3_0!$A$10:$AQ$10,0)+1,FALSE)),"",VLOOKUP($A55,ES_NA3_0!$A$10:$AQ$100,MATCH(FIXED(D$6,0,TRUE),ES_NA3_0!$A$10:$AQ$10,0)+1,FALSE))</f>
        <v/>
      </c>
      <c r="E55" s="232" t="str">
        <f>IF(ISNA(VLOOKUP($A55,ES_NA3_0!$A$10:$AQ$100,MATCH(FIXED(E$6,0,TRUE),ES_NA3_0!$A$10:$AQ$10,0)+1,FALSE)),"",VLOOKUP($A55,ES_NA3_0!$A$10:$AQ$100,MATCH(FIXED(E$6,0,TRUE),ES_NA3_0!$A$10:$AQ$10,0)+1,FALSE))</f>
        <v/>
      </c>
      <c r="F55" s="232" t="str">
        <f>IF(ISNA(VLOOKUP($A55,ES_NA3_0!$A$10:$AQ$100,MATCH(FIXED(F$6,0,TRUE),ES_NA3_0!$A$10:$AQ$10,0)+1,FALSE)),"",VLOOKUP($A55,ES_NA3_0!$A$10:$AQ$100,MATCH(FIXED(F$6,0,TRUE),ES_NA3_0!$A$10:$AQ$10,0)+1,FALSE))</f>
        <v/>
      </c>
      <c r="G55" s="232" t="str">
        <f>IF(ISNA(VLOOKUP($A55,ES_NA3_0!$A$10:$AQ$100,MATCH(FIXED(G$6,0,TRUE),ES_NA3_0!$A$10:$AQ$10,0)+1,FALSE)),"",VLOOKUP($A55,ES_NA3_0!$A$10:$AQ$100,MATCH(FIXED(G$6,0,TRUE),ES_NA3_0!$A$10:$AQ$10,0)+1,FALSE))</f>
        <v/>
      </c>
      <c r="H55" s="232" t="str">
        <f>IF(ISNA(VLOOKUP($A55,ES_NA3_0!$A$10:$AQ$100,MATCH(FIXED(H$6,0,TRUE),ES_NA3_0!$A$10:$AQ$10,0)+1,FALSE)),"",VLOOKUP($A55,ES_NA3_0!$A$10:$AQ$100,MATCH(FIXED(H$6,0,TRUE),ES_NA3_0!$A$10:$AQ$10,0)+1,FALSE))</f>
        <v/>
      </c>
      <c r="I55" s="232" t="str">
        <f>IF(ISNA(VLOOKUP($A55,ES_NA3_0!$A$10:$AQ$100,MATCH(FIXED(I$6,0,TRUE),ES_NA3_0!$A$10:$AQ$10,0)+1,FALSE)),"",VLOOKUP($A55,ES_NA3_0!$A$10:$AQ$100,MATCH(FIXED(I$6,0,TRUE),ES_NA3_0!$A$10:$AQ$10,0)+1,FALSE))</f>
        <v/>
      </c>
      <c r="J55" s="232" t="str">
        <f>IF(ISNA(VLOOKUP($A55,ES_NA3_0!$A$10:$AQ$100,MATCH(FIXED(J$6,0,TRUE),ES_NA3_0!$A$10:$AQ$10,0)+1,FALSE)),"",VLOOKUP($A55,ES_NA3_0!$A$10:$AQ$100,MATCH(FIXED(J$6,0,TRUE),ES_NA3_0!$A$10:$AQ$10,0)+1,FALSE))</f>
        <v/>
      </c>
      <c r="K55" s="232" t="str">
        <f>IF(ISNA(VLOOKUP($A55,ES_NA3_0!$A$10:$AQ$100,MATCH(FIXED(K$6,0,TRUE),ES_NA3_0!$A$10:$AQ$10,0)+1,FALSE)),"",VLOOKUP($A55,ES_NA3_0!$A$10:$AQ$100,MATCH(FIXED(K$6,0,TRUE),ES_NA3_0!$A$10:$AQ$10,0)+1,FALSE))</f>
        <v/>
      </c>
      <c r="L55" s="232" t="str">
        <f>IF(ISNA(VLOOKUP($A55,ES_NA3_0!$A$10:$AQ$100,MATCH(FIXED(L$6,0,TRUE),ES_NA3_0!$A$10:$AQ$10,0)+1,FALSE)),"",VLOOKUP($A55,ES_NA3_0!$A$10:$AQ$100,MATCH(FIXED(L$6,0,TRUE),ES_NA3_0!$A$10:$AQ$10,0)+1,FALSE))</f>
        <v/>
      </c>
      <c r="M55" s="232" t="str">
        <f>IF(ISNA(VLOOKUP($A55,ES_NA3_0!$A$10:$AQ$100,MATCH(FIXED(M$6,0,TRUE),ES_NA3_0!$A$10:$AQ$10,0)+1,FALSE)),"",VLOOKUP($A55,ES_NA3_0!$A$10:$AQ$100,MATCH(FIXED(M$6,0,TRUE),ES_NA3_0!$A$10:$AQ$10,0)+1,FALSE))</f>
        <v/>
      </c>
      <c r="N55" s="232" t="str">
        <f>IF(ISNA(VLOOKUP($A55,ES_NA3_0!$A$10:$AQ$100,MATCH(FIXED(N$6,0,TRUE),ES_NA3_0!$A$10:$AQ$10,0)+1,FALSE)),"",VLOOKUP($A55,ES_NA3_0!$A$10:$AQ$100,MATCH(FIXED(N$6,0,TRUE),ES_NA3_0!$A$10:$AQ$10,0)+1,FALSE))</f>
        <v/>
      </c>
      <c r="O55" s="232" t="str">
        <f>IF(ISNA(VLOOKUP($A55,ES_NA3_0!$A$10:$AQ$100,MATCH(FIXED(O$6,0,TRUE),ES_NA3_0!$A$10:$AQ$10,0)+1,FALSE)),"",VLOOKUP($A55,ES_NA3_0!$A$10:$AQ$100,MATCH(FIXED(O$6,0,TRUE),ES_NA3_0!$A$10:$AQ$10,0)+1,FALSE))</f>
        <v/>
      </c>
      <c r="P55" s="232" t="str">
        <f>IF(ISNA(VLOOKUP($A55,ES_NA3_0!$A$10:$AQ$100,MATCH(FIXED(P$6,0,TRUE),ES_NA3_0!$A$10:$AQ$10,0)+1,FALSE)),"",VLOOKUP($A55,ES_NA3_0!$A$10:$AQ$100,MATCH(FIXED(P$6,0,TRUE),ES_NA3_0!$A$10:$AQ$10,0)+1,FALSE))</f>
        <v/>
      </c>
      <c r="Q55" s="232" t="str">
        <f>IF(ISNA(VLOOKUP($A55,ES_NA3_0!$A$10:$AQ$100,MATCH(FIXED(Q$6,0,TRUE),ES_NA3_0!$A$10:$AQ$10,0)+1,FALSE)),"",VLOOKUP($A55,ES_NA3_0!$A$10:$AQ$100,MATCH(FIXED(Q$6,0,TRUE),ES_NA3_0!$A$10:$AQ$10,0)+1,FALSE))</f>
        <v/>
      </c>
      <c r="R55" s="232" t="str">
        <f>IF(ISNA(VLOOKUP($A55,ES_NA3_0!$A$10:$AQ$100,MATCH(FIXED(R$6,0,TRUE),ES_NA3_0!$A$10:$AQ$10,0)+1,FALSE)),"",VLOOKUP($A55,ES_NA3_0!$A$10:$AQ$100,MATCH(FIXED(R$6,0,TRUE),ES_NA3_0!$A$10:$AQ$10,0)+1,FALSE))</f>
        <v/>
      </c>
      <c r="S55" s="232" t="str">
        <f>IF(ISNA(VLOOKUP($A55,ES_NA3_0!$A$10:$AQ$100,MATCH(FIXED(S$6,0,TRUE),ES_NA3_0!$A$10:$AQ$10,0)+1,FALSE)),"",VLOOKUP($A55,ES_NA3_0!$A$10:$AQ$100,MATCH(FIXED(S$6,0,TRUE),ES_NA3_0!$A$10:$AQ$10,0)+1,FALSE))</f>
        <v/>
      </c>
      <c r="T55" s="232" t="str">
        <f>IF(ISNA(VLOOKUP($A55,ES_NA3_0!$A$10:$AQ$100,MATCH(FIXED(T$6,0,TRUE),ES_NA3_0!$A$10:$AQ$10,0)+1,FALSE)),"",VLOOKUP($A55,ES_NA3_0!$A$10:$AQ$100,MATCH(FIXED(T$6,0,TRUE),ES_NA3_0!$A$10:$AQ$10,0)+1,FALSE))</f>
        <v/>
      </c>
      <c r="U55" s="232" t="str">
        <f>IF(ISNA(VLOOKUP($A55,ES_NA3_0!$A$10:$AQ$100,MATCH(FIXED(U$6,0,TRUE),ES_NA3_0!$A$10:$AQ$10,0)+1,FALSE)),"",VLOOKUP($A55,ES_NA3_0!$A$10:$AQ$100,MATCH(FIXED(U$6,0,TRUE),ES_NA3_0!$A$10:$AQ$10,0)+1,FALSE))</f>
        <v/>
      </c>
      <c r="V55" s="232" t="str">
        <f>IF(ISNA(VLOOKUP($A55,ES_NA3_0!$A$10:$AQ$100,MATCH(FIXED(V$6,0,TRUE),ES_NA3_0!$A$10:$AQ$10,0)+1,FALSE)),"",VLOOKUP($A55,ES_NA3_0!$A$10:$AQ$100,MATCH(FIXED(V$6,0,TRUE),ES_NA3_0!$A$10:$AQ$10,0)+1,FALSE))</f>
        <v/>
      </c>
      <c r="W55" s="232" t="str">
        <f>IF(ISNA(VLOOKUP($A55,ES_NA3_0!$A$10:$AQ$100,MATCH(FIXED(W$6,0,TRUE),ES_NA3_0!$A$10:$AQ$10,0)+1,FALSE)),"",VLOOKUP($A55,ES_NA3_0!$A$10:$AQ$100,MATCH(FIXED(W$6,0,TRUE),ES_NA3_0!$A$10:$AQ$10,0)+1,FALSE))</f>
        <v/>
      </c>
    </row>
    <row r="56" spans="1:23">
      <c r="A56" s="230" t="str">
        <f>lookup!Z15</f>
        <v>France</v>
      </c>
      <c r="B56" s="232" t="str">
        <f>VLOOKUP(A56,lookup!$Z$2:$AA$77,2,FALSE)</f>
        <v>Γαλλία</v>
      </c>
      <c r="C56" s="232" t="str">
        <f>IF(ISNA(VLOOKUP($A56,ES_NA3_0!$A$10:$AQ$100,MATCH(FIXED(C$6,0,TRUE),ES_NA3_0!$A$10:$AQ$10,0)+1,FALSE)),"",VLOOKUP($A56,ES_NA3_0!$A$10:$AQ$100,MATCH(FIXED(C$6,0,TRUE),ES_NA3_0!$A$10:$AQ$10,0)+1,FALSE))</f>
        <v/>
      </c>
      <c r="D56" s="232" t="str">
        <f>IF(ISNA(VLOOKUP($A56,ES_NA3_0!$A$10:$AQ$100,MATCH(FIXED(D$6,0,TRUE),ES_NA3_0!$A$10:$AQ$10,0)+1,FALSE)),"",VLOOKUP($A56,ES_NA3_0!$A$10:$AQ$100,MATCH(FIXED(D$6,0,TRUE),ES_NA3_0!$A$10:$AQ$10,0)+1,FALSE))</f>
        <v/>
      </c>
      <c r="E56" s="232" t="str">
        <f>IF(ISNA(VLOOKUP($A56,ES_NA3_0!$A$10:$AQ$100,MATCH(FIXED(E$6,0,TRUE),ES_NA3_0!$A$10:$AQ$10,0)+1,FALSE)),"",VLOOKUP($A56,ES_NA3_0!$A$10:$AQ$100,MATCH(FIXED(E$6,0,TRUE),ES_NA3_0!$A$10:$AQ$10,0)+1,FALSE))</f>
        <v/>
      </c>
      <c r="F56" s="232" t="str">
        <f>IF(ISNA(VLOOKUP($A56,ES_NA3_0!$A$10:$AQ$100,MATCH(FIXED(F$6,0,TRUE),ES_NA3_0!$A$10:$AQ$10,0)+1,FALSE)),"",VLOOKUP($A56,ES_NA3_0!$A$10:$AQ$100,MATCH(FIXED(F$6,0,TRUE),ES_NA3_0!$A$10:$AQ$10,0)+1,FALSE))</f>
        <v/>
      </c>
      <c r="G56" s="232" t="str">
        <f>IF(ISNA(VLOOKUP($A56,ES_NA3_0!$A$10:$AQ$100,MATCH(FIXED(G$6,0,TRUE),ES_NA3_0!$A$10:$AQ$10,0)+1,FALSE)),"",VLOOKUP($A56,ES_NA3_0!$A$10:$AQ$100,MATCH(FIXED(G$6,0,TRUE),ES_NA3_0!$A$10:$AQ$10,0)+1,FALSE))</f>
        <v/>
      </c>
      <c r="H56" s="232" t="str">
        <f>IF(ISNA(VLOOKUP($A56,ES_NA3_0!$A$10:$AQ$100,MATCH(FIXED(H$6,0,TRUE),ES_NA3_0!$A$10:$AQ$10,0)+1,FALSE)),"",VLOOKUP($A56,ES_NA3_0!$A$10:$AQ$100,MATCH(FIXED(H$6,0,TRUE),ES_NA3_0!$A$10:$AQ$10,0)+1,FALSE))</f>
        <v/>
      </c>
      <c r="I56" s="232" t="str">
        <f>IF(ISNA(VLOOKUP($A56,ES_NA3_0!$A$10:$AQ$100,MATCH(FIXED(I$6,0,TRUE),ES_NA3_0!$A$10:$AQ$10,0)+1,FALSE)),"",VLOOKUP($A56,ES_NA3_0!$A$10:$AQ$100,MATCH(FIXED(I$6,0,TRUE),ES_NA3_0!$A$10:$AQ$10,0)+1,FALSE))</f>
        <v/>
      </c>
      <c r="J56" s="232" t="str">
        <f>IF(ISNA(VLOOKUP($A56,ES_NA3_0!$A$10:$AQ$100,MATCH(FIXED(J$6,0,TRUE),ES_NA3_0!$A$10:$AQ$10,0)+1,FALSE)),"",VLOOKUP($A56,ES_NA3_0!$A$10:$AQ$100,MATCH(FIXED(J$6,0,TRUE),ES_NA3_0!$A$10:$AQ$10,0)+1,FALSE))</f>
        <v/>
      </c>
      <c r="K56" s="232" t="str">
        <f>IF(ISNA(VLOOKUP($A56,ES_NA3_0!$A$10:$AQ$100,MATCH(FIXED(K$6,0,TRUE),ES_NA3_0!$A$10:$AQ$10,0)+1,FALSE)),"",VLOOKUP($A56,ES_NA3_0!$A$10:$AQ$100,MATCH(FIXED(K$6,0,TRUE),ES_NA3_0!$A$10:$AQ$10,0)+1,FALSE))</f>
        <v/>
      </c>
      <c r="L56" s="232" t="str">
        <f>IF(ISNA(VLOOKUP($A56,ES_NA3_0!$A$10:$AQ$100,MATCH(FIXED(L$6,0,TRUE),ES_NA3_0!$A$10:$AQ$10,0)+1,FALSE)),"",VLOOKUP($A56,ES_NA3_0!$A$10:$AQ$100,MATCH(FIXED(L$6,0,TRUE),ES_NA3_0!$A$10:$AQ$10,0)+1,FALSE))</f>
        <v/>
      </c>
      <c r="M56" s="232" t="str">
        <f>IF(ISNA(VLOOKUP($A56,ES_NA3_0!$A$10:$AQ$100,MATCH(FIXED(M$6,0,TRUE),ES_NA3_0!$A$10:$AQ$10,0)+1,FALSE)),"",VLOOKUP($A56,ES_NA3_0!$A$10:$AQ$100,MATCH(FIXED(M$6,0,TRUE),ES_NA3_0!$A$10:$AQ$10,0)+1,FALSE))</f>
        <v/>
      </c>
      <c r="N56" s="232" t="str">
        <f>IF(ISNA(VLOOKUP($A56,ES_NA3_0!$A$10:$AQ$100,MATCH(FIXED(N$6,0,TRUE),ES_NA3_0!$A$10:$AQ$10,0)+1,FALSE)),"",VLOOKUP($A56,ES_NA3_0!$A$10:$AQ$100,MATCH(FIXED(N$6,0,TRUE),ES_NA3_0!$A$10:$AQ$10,0)+1,FALSE))</f>
        <v/>
      </c>
      <c r="O56" s="232" t="str">
        <f>IF(ISNA(VLOOKUP($A56,ES_NA3_0!$A$10:$AQ$100,MATCH(FIXED(O$6,0,TRUE),ES_NA3_0!$A$10:$AQ$10,0)+1,FALSE)),"",VLOOKUP($A56,ES_NA3_0!$A$10:$AQ$100,MATCH(FIXED(O$6,0,TRUE),ES_NA3_0!$A$10:$AQ$10,0)+1,FALSE))</f>
        <v/>
      </c>
      <c r="P56" s="232" t="str">
        <f>IF(ISNA(VLOOKUP($A56,ES_NA3_0!$A$10:$AQ$100,MATCH(FIXED(P$6,0,TRUE),ES_NA3_0!$A$10:$AQ$10,0)+1,FALSE)),"",VLOOKUP($A56,ES_NA3_0!$A$10:$AQ$100,MATCH(FIXED(P$6,0,TRUE),ES_NA3_0!$A$10:$AQ$10,0)+1,FALSE))</f>
        <v/>
      </c>
      <c r="Q56" s="232" t="str">
        <f>IF(ISNA(VLOOKUP($A56,ES_NA3_0!$A$10:$AQ$100,MATCH(FIXED(Q$6,0,TRUE),ES_NA3_0!$A$10:$AQ$10,0)+1,FALSE)),"",VLOOKUP($A56,ES_NA3_0!$A$10:$AQ$100,MATCH(FIXED(Q$6,0,TRUE),ES_NA3_0!$A$10:$AQ$10,0)+1,FALSE))</f>
        <v/>
      </c>
      <c r="R56" s="232" t="str">
        <f>IF(ISNA(VLOOKUP($A56,ES_NA3_0!$A$10:$AQ$100,MATCH(FIXED(R$6,0,TRUE),ES_NA3_0!$A$10:$AQ$10,0)+1,FALSE)),"",VLOOKUP($A56,ES_NA3_0!$A$10:$AQ$100,MATCH(FIXED(R$6,0,TRUE),ES_NA3_0!$A$10:$AQ$10,0)+1,FALSE))</f>
        <v/>
      </c>
      <c r="S56" s="232" t="str">
        <f>IF(ISNA(VLOOKUP($A56,ES_NA3_0!$A$10:$AQ$100,MATCH(FIXED(S$6,0,TRUE),ES_NA3_0!$A$10:$AQ$10,0)+1,FALSE)),"",VLOOKUP($A56,ES_NA3_0!$A$10:$AQ$100,MATCH(FIXED(S$6,0,TRUE),ES_NA3_0!$A$10:$AQ$10,0)+1,FALSE))</f>
        <v/>
      </c>
      <c r="T56" s="232" t="str">
        <f>IF(ISNA(VLOOKUP($A56,ES_NA3_0!$A$10:$AQ$100,MATCH(FIXED(T$6,0,TRUE),ES_NA3_0!$A$10:$AQ$10,0)+1,FALSE)),"",VLOOKUP($A56,ES_NA3_0!$A$10:$AQ$100,MATCH(FIXED(T$6,0,TRUE),ES_NA3_0!$A$10:$AQ$10,0)+1,FALSE))</f>
        <v/>
      </c>
      <c r="U56" s="232" t="str">
        <f>IF(ISNA(VLOOKUP($A56,ES_NA3_0!$A$10:$AQ$100,MATCH(FIXED(U$6,0,TRUE),ES_NA3_0!$A$10:$AQ$10,0)+1,FALSE)),"",VLOOKUP($A56,ES_NA3_0!$A$10:$AQ$100,MATCH(FIXED(U$6,0,TRUE),ES_NA3_0!$A$10:$AQ$10,0)+1,FALSE))</f>
        <v/>
      </c>
      <c r="V56" s="232" t="str">
        <f>IF(ISNA(VLOOKUP($A56,ES_NA3_0!$A$10:$AQ$100,MATCH(FIXED(V$6,0,TRUE),ES_NA3_0!$A$10:$AQ$10,0)+1,FALSE)),"",VLOOKUP($A56,ES_NA3_0!$A$10:$AQ$100,MATCH(FIXED(V$6,0,TRUE),ES_NA3_0!$A$10:$AQ$10,0)+1,FALSE))</f>
        <v/>
      </c>
      <c r="W56" s="232" t="str">
        <f>IF(ISNA(VLOOKUP($A56,ES_NA3_0!$A$10:$AQ$100,MATCH(FIXED(W$6,0,TRUE),ES_NA3_0!$A$10:$AQ$10,0)+1,FALSE)),"",VLOOKUP($A56,ES_NA3_0!$A$10:$AQ$100,MATCH(FIXED(W$6,0,TRUE),ES_NA3_0!$A$10:$AQ$10,0)+1,FALSE))</f>
        <v/>
      </c>
    </row>
    <row r="57" spans="1:23">
      <c r="A57" s="230" t="str">
        <f>lookup!Z16</f>
        <v>Croatia</v>
      </c>
      <c r="B57" s="232" t="str">
        <f>VLOOKUP(A57,lookup!$Z$2:$AA$77,2,FALSE)</f>
        <v>Κροατία</v>
      </c>
      <c r="C57" s="232" t="str">
        <f>IF(ISNA(VLOOKUP($A57,ES_NA3_0!$A$10:$AQ$100,MATCH(FIXED(C$6,0,TRUE),ES_NA3_0!$A$10:$AQ$10,0)+1,FALSE)),"",VLOOKUP($A57,ES_NA3_0!$A$10:$AQ$100,MATCH(FIXED(C$6,0,TRUE),ES_NA3_0!$A$10:$AQ$10,0)+1,FALSE))</f>
        <v/>
      </c>
      <c r="D57" s="232" t="str">
        <f>IF(ISNA(VLOOKUP($A57,ES_NA3_0!$A$10:$AQ$100,MATCH(FIXED(D$6,0,TRUE),ES_NA3_0!$A$10:$AQ$10,0)+1,FALSE)),"",VLOOKUP($A57,ES_NA3_0!$A$10:$AQ$100,MATCH(FIXED(D$6,0,TRUE),ES_NA3_0!$A$10:$AQ$10,0)+1,FALSE))</f>
        <v/>
      </c>
      <c r="E57" s="232" t="str">
        <f>IF(ISNA(VLOOKUP($A57,ES_NA3_0!$A$10:$AQ$100,MATCH(FIXED(E$6,0,TRUE),ES_NA3_0!$A$10:$AQ$10,0)+1,FALSE)),"",VLOOKUP($A57,ES_NA3_0!$A$10:$AQ$100,MATCH(FIXED(E$6,0,TRUE),ES_NA3_0!$A$10:$AQ$10,0)+1,FALSE))</f>
        <v/>
      </c>
      <c r="F57" s="232" t="str">
        <f>IF(ISNA(VLOOKUP($A57,ES_NA3_0!$A$10:$AQ$100,MATCH(FIXED(F$6,0,TRUE),ES_NA3_0!$A$10:$AQ$10,0)+1,FALSE)),"",VLOOKUP($A57,ES_NA3_0!$A$10:$AQ$100,MATCH(FIXED(F$6,0,TRUE),ES_NA3_0!$A$10:$AQ$10,0)+1,FALSE))</f>
        <v/>
      </c>
      <c r="G57" s="232" t="str">
        <f>IF(ISNA(VLOOKUP($A57,ES_NA3_0!$A$10:$AQ$100,MATCH(FIXED(G$6,0,TRUE),ES_NA3_0!$A$10:$AQ$10,0)+1,FALSE)),"",VLOOKUP($A57,ES_NA3_0!$A$10:$AQ$100,MATCH(FIXED(G$6,0,TRUE),ES_NA3_0!$A$10:$AQ$10,0)+1,FALSE))</f>
        <v/>
      </c>
      <c r="H57" s="232" t="str">
        <f>IF(ISNA(VLOOKUP($A57,ES_NA3_0!$A$10:$AQ$100,MATCH(FIXED(H$6,0,TRUE),ES_NA3_0!$A$10:$AQ$10,0)+1,FALSE)),"",VLOOKUP($A57,ES_NA3_0!$A$10:$AQ$100,MATCH(FIXED(H$6,0,TRUE),ES_NA3_0!$A$10:$AQ$10,0)+1,FALSE))</f>
        <v/>
      </c>
      <c r="I57" s="232" t="str">
        <f>IF(ISNA(VLOOKUP($A57,ES_NA3_0!$A$10:$AQ$100,MATCH(FIXED(I$6,0,TRUE),ES_NA3_0!$A$10:$AQ$10,0)+1,FALSE)),"",VLOOKUP($A57,ES_NA3_0!$A$10:$AQ$100,MATCH(FIXED(I$6,0,TRUE),ES_NA3_0!$A$10:$AQ$10,0)+1,FALSE))</f>
        <v/>
      </c>
      <c r="J57" s="232" t="str">
        <f>IF(ISNA(VLOOKUP($A57,ES_NA3_0!$A$10:$AQ$100,MATCH(FIXED(J$6,0,TRUE),ES_NA3_0!$A$10:$AQ$10,0)+1,FALSE)),"",VLOOKUP($A57,ES_NA3_0!$A$10:$AQ$100,MATCH(FIXED(J$6,0,TRUE),ES_NA3_0!$A$10:$AQ$10,0)+1,FALSE))</f>
        <v/>
      </c>
      <c r="K57" s="232" t="str">
        <f>IF(ISNA(VLOOKUP($A57,ES_NA3_0!$A$10:$AQ$100,MATCH(FIXED(K$6,0,TRUE),ES_NA3_0!$A$10:$AQ$10,0)+1,FALSE)),"",VLOOKUP($A57,ES_NA3_0!$A$10:$AQ$100,MATCH(FIXED(K$6,0,TRUE),ES_NA3_0!$A$10:$AQ$10,0)+1,FALSE))</f>
        <v/>
      </c>
      <c r="L57" s="232" t="str">
        <f>IF(ISNA(VLOOKUP($A57,ES_NA3_0!$A$10:$AQ$100,MATCH(FIXED(L$6,0,TRUE),ES_NA3_0!$A$10:$AQ$10,0)+1,FALSE)),"",VLOOKUP($A57,ES_NA3_0!$A$10:$AQ$100,MATCH(FIXED(L$6,0,TRUE),ES_NA3_0!$A$10:$AQ$10,0)+1,FALSE))</f>
        <v/>
      </c>
      <c r="M57" s="232" t="str">
        <f>IF(ISNA(VLOOKUP($A57,ES_NA3_0!$A$10:$AQ$100,MATCH(FIXED(M$6,0,TRUE),ES_NA3_0!$A$10:$AQ$10,0)+1,FALSE)),"",VLOOKUP($A57,ES_NA3_0!$A$10:$AQ$100,MATCH(FIXED(M$6,0,TRUE),ES_NA3_0!$A$10:$AQ$10,0)+1,FALSE))</f>
        <v/>
      </c>
      <c r="N57" s="232" t="str">
        <f>IF(ISNA(VLOOKUP($A57,ES_NA3_0!$A$10:$AQ$100,MATCH(FIXED(N$6,0,TRUE),ES_NA3_0!$A$10:$AQ$10,0)+1,FALSE)),"",VLOOKUP($A57,ES_NA3_0!$A$10:$AQ$100,MATCH(FIXED(N$6,0,TRUE),ES_NA3_0!$A$10:$AQ$10,0)+1,FALSE))</f>
        <v/>
      </c>
      <c r="O57" s="232" t="str">
        <f>IF(ISNA(VLOOKUP($A57,ES_NA3_0!$A$10:$AQ$100,MATCH(FIXED(O$6,0,TRUE),ES_NA3_0!$A$10:$AQ$10,0)+1,FALSE)),"",VLOOKUP($A57,ES_NA3_0!$A$10:$AQ$100,MATCH(FIXED(O$6,0,TRUE),ES_NA3_0!$A$10:$AQ$10,0)+1,FALSE))</f>
        <v/>
      </c>
      <c r="P57" s="232" t="str">
        <f>IF(ISNA(VLOOKUP($A57,ES_NA3_0!$A$10:$AQ$100,MATCH(FIXED(P$6,0,TRUE),ES_NA3_0!$A$10:$AQ$10,0)+1,FALSE)),"",VLOOKUP($A57,ES_NA3_0!$A$10:$AQ$100,MATCH(FIXED(P$6,0,TRUE),ES_NA3_0!$A$10:$AQ$10,0)+1,FALSE))</f>
        <v/>
      </c>
      <c r="Q57" s="232" t="str">
        <f>IF(ISNA(VLOOKUP($A57,ES_NA3_0!$A$10:$AQ$100,MATCH(FIXED(Q$6,0,TRUE),ES_NA3_0!$A$10:$AQ$10,0)+1,FALSE)),"",VLOOKUP($A57,ES_NA3_0!$A$10:$AQ$100,MATCH(FIXED(Q$6,0,TRUE),ES_NA3_0!$A$10:$AQ$10,0)+1,FALSE))</f>
        <v/>
      </c>
      <c r="R57" s="232" t="str">
        <f>IF(ISNA(VLOOKUP($A57,ES_NA3_0!$A$10:$AQ$100,MATCH(FIXED(R$6,0,TRUE),ES_NA3_0!$A$10:$AQ$10,0)+1,FALSE)),"",VLOOKUP($A57,ES_NA3_0!$A$10:$AQ$100,MATCH(FIXED(R$6,0,TRUE),ES_NA3_0!$A$10:$AQ$10,0)+1,FALSE))</f>
        <v/>
      </c>
      <c r="S57" s="232" t="str">
        <f>IF(ISNA(VLOOKUP($A57,ES_NA3_0!$A$10:$AQ$100,MATCH(FIXED(S$6,0,TRUE),ES_NA3_0!$A$10:$AQ$10,0)+1,FALSE)),"",VLOOKUP($A57,ES_NA3_0!$A$10:$AQ$100,MATCH(FIXED(S$6,0,TRUE),ES_NA3_0!$A$10:$AQ$10,0)+1,FALSE))</f>
        <v/>
      </c>
      <c r="T57" s="232" t="str">
        <f>IF(ISNA(VLOOKUP($A57,ES_NA3_0!$A$10:$AQ$100,MATCH(FIXED(T$6,0,TRUE),ES_NA3_0!$A$10:$AQ$10,0)+1,FALSE)),"",VLOOKUP($A57,ES_NA3_0!$A$10:$AQ$100,MATCH(FIXED(T$6,0,TRUE),ES_NA3_0!$A$10:$AQ$10,0)+1,FALSE))</f>
        <v/>
      </c>
      <c r="U57" s="232" t="str">
        <f>IF(ISNA(VLOOKUP($A57,ES_NA3_0!$A$10:$AQ$100,MATCH(FIXED(U$6,0,TRUE),ES_NA3_0!$A$10:$AQ$10,0)+1,FALSE)),"",VLOOKUP($A57,ES_NA3_0!$A$10:$AQ$100,MATCH(FIXED(U$6,0,TRUE),ES_NA3_0!$A$10:$AQ$10,0)+1,FALSE))</f>
        <v/>
      </c>
      <c r="V57" s="232" t="str">
        <f>IF(ISNA(VLOOKUP($A57,ES_NA3_0!$A$10:$AQ$100,MATCH(FIXED(V$6,0,TRUE),ES_NA3_0!$A$10:$AQ$10,0)+1,FALSE)),"",VLOOKUP($A57,ES_NA3_0!$A$10:$AQ$100,MATCH(FIXED(V$6,0,TRUE),ES_NA3_0!$A$10:$AQ$10,0)+1,FALSE))</f>
        <v/>
      </c>
      <c r="W57" s="232" t="str">
        <f>IF(ISNA(VLOOKUP($A57,ES_NA3_0!$A$10:$AQ$100,MATCH(FIXED(W$6,0,TRUE),ES_NA3_0!$A$10:$AQ$10,0)+1,FALSE)),"",VLOOKUP($A57,ES_NA3_0!$A$10:$AQ$100,MATCH(FIXED(W$6,0,TRUE),ES_NA3_0!$A$10:$AQ$10,0)+1,FALSE))</f>
        <v/>
      </c>
    </row>
    <row r="58" spans="1:23">
      <c r="A58" s="230" t="str">
        <f>lookup!Z17</f>
        <v>Italy</v>
      </c>
      <c r="B58" s="232" t="str">
        <f>VLOOKUP(A58,lookup!$Z$2:$AA$77,2,FALSE)</f>
        <v>Ιταλία</v>
      </c>
      <c r="C58" s="232" t="str">
        <f>IF(ISNA(VLOOKUP($A58,ES_NA3_0!$A$10:$AQ$100,MATCH(FIXED(C$6,0,TRUE),ES_NA3_0!$A$10:$AQ$10,0)+1,FALSE)),"",VLOOKUP($A58,ES_NA3_0!$A$10:$AQ$100,MATCH(FIXED(C$6,0,TRUE),ES_NA3_0!$A$10:$AQ$10,0)+1,FALSE))</f>
        <v/>
      </c>
      <c r="D58" s="232" t="str">
        <f>IF(ISNA(VLOOKUP($A58,ES_NA3_0!$A$10:$AQ$100,MATCH(FIXED(D$6,0,TRUE),ES_NA3_0!$A$10:$AQ$10,0)+1,FALSE)),"",VLOOKUP($A58,ES_NA3_0!$A$10:$AQ$100,MATCH(FIXED(D$6,0,TRUE),ES_NA3_0!$A$10:$AQ$10,0)+1,FALSE))</f>
        <v/>
      </c>
      <c r="E58" s="232" t="str">
        <f>IF(ISNA(VLOOKUP($A58,ES_NA3_0!$A$10:$AQ$100,MATCH(FIXED(E$6,0,TRUE),ES_NA3_0!$A$10:$AQ$10,0)+1,FALSE)),"",VLOOKUP($A58,ES_NA3_0!$A$10:$AQ$100,MATCH(FIXED(E$6,0,TRUE),ES_NA3_0!$A$10:$AQ$10,0)+1,FALSE))</f>
        <v/>
      </c>
      <c r="F58" s="232" t="str">
        <f>IF(ISNA(VLOOKUP($A58,ES_NA3_0!$A$10:$AQ$100,MATCH(FIXED(F$6,0,TRUE),ES_NA3_0!$A$10:$AQ$10,0)+1,FALSE)),"",VLOOKUP($A58,ES_NA3_0!$A$10:$AQ$100,MATCH(FIXED(F$6,0,TRUE),ES_NA3_0!$A$10:$AQ$10,0)+1,FALSE))</f>
        <v/>
      </c>
      <c r="G58" s="232" t="str">
        <f>IF(ISNA(VLOOKUP($A58,ES_NA3_0!$A$10:$AQ$100,MATCH(FIXED(G$6,0,TRUE),ES_NA3_0!$A$10:$AQ$10,0)+1,FALSE)),"",VLOOKUP($A58,ES_NA3_0!$A$10:$AQ$100,MATCH(FIXED(G$6,0,TRUE),ES_NA3_0!$A$10:$AQ$10,0)+1,FALSE))</f>
        <v/>
      </c>
      <c r="H58" s="232" t="str">
        <f>IF(ISNA(VLOOKUP($A58,ES_NA3_0!$A$10:$AQ$100,MATCH(FIXED(H$6,0,TRUE),ES_NA3_0!$A$10:$AQ$10,0)+1,FALSE)),"",VLOOKUP($A58,ES_NA3_0!$A$10:$AQ$100,MATCH(FIXED(H$6,0,TRUE),ES_NA3_0!$A$10:$AQ$10,0)+1,FALSE))</f>
        <v/>
      </c>
      <c r="I58" s="232" t="str">
        <f>IF(ISNA(VLOOKUP($A58,ES_NA3_0!$A$10:$AQ$100,MATCH(FIXED(I$6,0,TRUE),ES_NA3_0!$A$10:$AQ$10,0)+1,FALSE)),"",VLOOKUP($A58,ES_NA3_0!$A$10:$AQ$100,MATCH(FIXED(I$6,0,TRUE),ES_NA3_0!$A$10:$AQ$10,0)+1,FALSE))</f>
        <v/>
      </c>
      <c r="J58" s="232" t="str">
        <f>IF(ISNA(VLOOKUP($A58,ES_NA3_0!$A$10:$AQ$100,MATCH(FIXED(J$6,0,TRUE),ES_NA3_0!$A$10:$AQ$10,0)+1,FALSE)),"",VLOOKUP($A58,ES_NA3_0!$A$10:$AQ$100,MATCH(FIXED(J$6,0,TRUE),ES_NA3_0!$A$10:$AQ$10,0)+1,FALSE))</f>
        <v/>
      </c>
      <c r="K58" s="232" t="str">
        <f>IF(ISNA(VLOOKUP($A58,ES_NA3_0!$A$10:$AQ$100,MATCH(FIXED(K$6,0,TRUE),ES_NA3_0!$A$10:$AQ$10,0)+1,FALSE)),"",VLOOKUP($A58,ES_NA3_0!$A$10:$AQ$100,MATCH(FIXED(K$6,0,TRUE),ES_NA3_0!$A$10:$AQ$10,0)+1,FALSE))</f>
        <v/>
      </c>
      <c r="L58" s="232" t="str">
        <f>IF(ISNA(VLOOKUP($A58,ES_NA3_0!$A$10:$AQ$100,MATCH(FIXED(L$6,0,TRUE),ES_NA3_0!$A$10:$AQ$10,0)+1,FALSE)),"",VLOOKUP($A58,ES_NA3_0!$A$10:$AQ$100,MATCH(FIXED(L$6,0,TRUE),ES_NA3_0!$A$10:$AQ$10,0)+1,FALSE))</f>
        <v/>
      </c>
      <c r="M58" s="232" t="str">
        <f>IF(ISNA(VLOOKUP($A58,ES_NA3_0!$A$10:$AQ$100,MATCH(FIXED(M$6,0,TRUE),ES_NA3_0!$A$10:$AQ$10,0)+1,FALSE)),"",VLOOKUP($A58,ES_NA3_0!$A$10:$AQ$100,MATCH(FIXED(M$6,0,TRUE),ES_NA3_0!$A$10:$AQ$10,0)+1,FALSE))</f>
        <v/>
      </c>
      <c r="N58" s="232" t="str">
        <f>IF(ISNA(VLOOKUP($A58,ES_NA3_0!$A$10:$AQ$100,MATCH(FIXED(N$6,0,TRUE),ES_NA3_0!$A$10:$AQ$10,0)+1,FALSE)),"",VLOOKUP($A58,ES_NA3_0!$A$10:$AQ$100,MATCH(FIXED(N$6,0,TRUE),ES_NA3_0!$A$10:$AQ$10,0)+1,FALSE))</f>
        <v/>
      </c>
      <c r="O58" s="232" t="str">
        <f>IF(ISNA(VLOOKUP($A58,ES_NA3_0!$A$10:$AQ$100,MATCH(FIXED(O$6,0,TRUE),ES_NA3_0!$A$10:$AQ$10,0)+1,FALSE)),"",VLOOKUP($A58,ES_NA3_0!$A$10:$AQ$100,MATCH(FIXED(O$6,0,TRUE),ES_NA3_0!$A$10:$AQ$10,0)+1,FALSE))</f>
        <v/>
      </c>
      <c r="P58" s="232" t="str">
        <f>IF(ISNA(VLOOKUP($A58,ES_NA3_0!$A$10:$AQ$100,MATCH(FIXED(P$6,0,TRUE),ES_NA3_0!$A$10:$AQ$10,0)+1,FALSE)),"",VLOOKUP($A58,ES_NA3_0!$A$10:$AQ$100,MATCH(FIXED(P$6,0,TRUE),ES_NA3_0!$A$10:$AQ$10,0)+1,FALSE))</f>
        <v/>
      </c>
      <c r="Q58" s="232" t="str">
        <f>IF(ISNA(VLOOKUP($A58,ES_NA3_0!$A$10:$AQ$100,MATCH(FIXED(Q$6,0,TRUE),ES_NA3_0!$A$10:$AQ$10,0)+1,FALSE)),"",VLOOKUP($A58,ES_NA3_0!$A$10:$AQ$100,MATCH(FIXED(Q$6,0,TRUE),ES_NA3_0!$A$10:$AQ$10,0)+1,FALSE))</f>
        <v/>
      </c>
      <c r="R58" s="232" t="str">
        <f>IF(ISNA(VLOOKUP($A58,ES_NA3_0!$A$10:$AQ$100,MATCH(FIXED(R$6,0,TRUE),ES_NA3_0!$A$10:$AQ$10,0)+1,FALSE)),"",VLOOKUP($A58,ES_NA3_0!$A$10:$AQ$100,MATCH(FIXED(R$6,0,TRUE),ES_NA3_0!$A$10:$AQ$10,0)+1,FALSE))</f>
        <v/>
      </c>
      <c r="S58" s="232" t="str">
        <f>IF(ISNA(VLOOKUP($A58,ES_NA3_0!$A$10:$AQ$100,MATCH(FIXED(S$6,0,TRUE),ES_NA3_0!$A$10:$AQ$10,0)+1,FALSE)),"",VLOOKUP($A58,ES_NA3_0!$A$10:$AQ$100,MATCH(FIXED(S$6,0,TRUE),ES_NA3_0!$A$10:$AQ$10,0)+1,FALSE))</f>
        <v/>
      </c>
      <c r="T58" s="232" t="str">
        <f>IF(ISNA(VLOOKUP($A58,ES_NA3_0!$A$10:$AQ$100,MATCH(FIXED(T$6,0,TRUE),ES_NA3_0!$A$10:$AQ$10,0)+1,FALSE)),"",VLOOKUP($A58,ES_NA3_0!$A$10:$AQ$100,MATCH(FIXED(T$6,0,TRUE),ES_NA3_0!$A$10:$AQ$10,0)+1,FALSE))</f>
        <v/>
      </c>
      <c r="U58" s="232" t="str">
        <f>IF(ISNA(VLOOKUP($A58,ES_NA3_0!$A$10:$AQ$100,MATCH(FIXED(U$6,0,TRUE),ES_NA3_0!$A$10:$AQ$10,0)+1,FALSE)),"",VLOOKUP($A58,ES_NA3_0!$A$10:$AQ$100,MATCH(FIXED(U$6,0,TRUE),ES_NA3_0!$A$10:$AQ$10,0)+1,FALSE))</f>
        <v/>
      </c>
      <c r="V58" s="232" t="str">
        <f>IF(ISNA(VLOOKUP($A58,ES_NA3_0!$A$10:$AQ$100,MATCH(FIXED(V$6,0,TRUE),ES_NA3_0!$A$10:$AQ$10,0)+1,FALSE)),"",VLOOKUP($A58,ES_NA3_0!$A$10:$AQ$100,MATCH(FIXED(V$6,0,TRUE),ES_NA3_0!$A$10:$AQ$10,0)+1,FALSE))</f>
        <v/>
      </c>
      <c r="W58" s="232" t="str">
        <f>IF(ISNA(VLOOKUP($A58,ES_NA3_0!$A$10:$AQ$100,MATCH(FIXED(W$6,0,TRUE),ES_NA3_0!$A$10:$AQ$10,0)+1,FALSE)),"",VLOOKUP($A58,ES_NA3_0!$A$10:$AQ$100,MATCH(FIXED(W$6,0,TRUE),ES_NA3_0!$A$10:$AQ$10,0)+1,FALSE))</f>
        <v/>
      </c>
    </row>
    <row r="59" spans="1:23">
      <c r="A59" s="230" t="str">
        <f>lookup!Z18</f>
        <v>Cyprus</v>
      </c>
      <c r="B59" s="232" t="str">
        <f>VLOOKUP(A59,lookup!$Z$2:$AA$77,2,FALSE)</f>
        <v>Κύπρος</v>
      </c>
      <c r="C59" s="232" t="str">
        <f>IF(ISNA(VLOOKUP($A59,ES_NA3_0!$A$10:$AQ$100,MATCH(FIXED(C$6,0,TRUE),ES_NA3_0!$A$10:$AQ$10,0)+1,FALSE)),"",VLOOKUP($A59,ES_NA3_0!$A$10:$AQ$100,MATCH(FIXED(C$6,0,TRUE),ES_NA3_0!$A$10:$AQ$10,0)+1,FALSE))</f>
        <v/>
      </c>
      <c r="D59" s="232" t="str">
        <f>IF(ISNA(VLOOKUP($A59,ES_NA3_0!$A$10:$AQ$100,MATCH(FIXED(D$6,0,TRUE),ES_NA3_0!$A$10:$AQ$10,0)+1,FALSE)),"",VLOOKUP($A59,ES_NA3_0!$A$10:$AQ$100,MATCH(FIXED(D$6,0,TRUE),ES_NA3_0!$A$10:$AQ$10,0)+1,FALSE))</f>
        <v/>
      </c>
      <c r="E59" s="232" t="str">
        <f>IF(ISNA(VLOOKUP($A59,ES_NA3_0!$A$10:$AQ$100,MATCH(FIXED(E$6,0,TRUE),ES_NA3_0!$A$10:$AQ$10,0)+1,FALSE)),"",VLOOKUP($A59,ES_NA3_0!$A$10:$AQ$100,MATCH(FIXED(E$6,0,TRUE),ES_NA3_0!$A$10:$AQ$10,0)+1,FALSE))</f>
        <v/>
      </c>
      <c r="F59" s="232" t="str">
        <f>IF(ISNA(VLOOKUP($A59,ES_NA3_0!$A$10:$AQ$100,MATCH(FIXED(F$6,0,TRUE),ES_NA3_0!$A$10:$AQ$10,0)+1,FALSE)),"",VLOOKUP($A59,ES_NA3_0!$A$10:$AQ$100,MATCH(FIXED(F$6,0,TRUE),ES_NA3_0!$A$10:$AQ$10,0)+1,FALSE))</f>
        <v/>
      </c>
      <c r="G59" s="232" t="str">
        <f>IF(ISNA(VLOOKUP($A59,ES_NA3_0!$A$10:$AQ$100,MATCH(FIXED(G$6,0,TRUE),ES_NA3_0!$A$10:$AQ$10,0)+1,FALSE)),"",VLOOKUP($A59,ES_NA3_0!$A$10:$AQ$100,MATCH(FIXED(G$6,0,TRUE),ES_NA3_0!$A$10:$AQ$10,0)+1,FALSE))</f>
        <v/>
      </c>
      <c r="H59" s="232" t="str">
        <f>IF(ISNA(VLOOKUP($A59,ES_NA3_0!$A$10:$AQ$100,MATCH(FIXED(H$6,0,TRUE),ES_NA3_0!$A$10:$AQ$10,0)+1,FALSE)),"",VLOOKUP($A59,ES_NA3_0!$A$10:$AQ$100,MATCH(FIXED(H$6,0,TRUE),ES_NA3_0!$A$10:$AQ$10,0)+1,FALSE))</f>
        <v/>
      </c>
      <c r="I59" s="232" t="str">
        <f>IF(ISNA(VLOOKUP($A59,ES_NA3_0!$A$10:$AQ$100,MATCH(FIXED(I$6,0,TRUE),ES_NA3_0!$A$10:$AQ$10,0)+1,FALSE)),"",VLOOKUP($A59,ES_NA3_0!$A$10:$AQ$100,MATCH(FIXED(I$6,0,TRUE),ES_NA3_0!$A$10:$AQ$10,0)+1,FALSE))</f>
        <v/>
      </c>
      <c r="J59" s="232" t="str">
        <f>IF(ISNA(VLOOKUP($A59,ES_NA3_0!$A$10:$AQ$100,MATCH(FIXED(J$6,0,TRUE),ES_NA3_0!$A$10:$AQ$10,0)+1,FALSE)),"",VLOOKUP($A59,ES_NA3_0!$A$10:$AQ$100,MATCH(FIXED(J$6,0,TRUE),ES_NA3_0!$A$10:$AQ$10,0)+1,FALSE))</f>
        <v/>
      </c>
      <c r="K59" s="232" t="str">
        <f>IF(ISNA(VLOOKUP($A59,ES_NA3_0!$A$10:$AQ$100,MATCH(FIXED(K$6,0,TRUE),ES_NA3_0!$A$10:$AQ$10,0)+1,FALSE)),"",VLOOKUP($A59,ES_NA3_0!$A$10:$AQ$100,MATCH(FIXED(K$6,0,TRUE),ES_NA3_0!$A$10:$AQ$10,0)+1,FALSE))</f>
        <v/>
      </c>
      <c r="L59" s="232" t="str">
        <f>IF(ISNA(VLOOKUP($A59,ES_NA3_0!$A$10:$AQ$100,MATCH(FIXED(L$6,0,TRUE),ES_NA3_0!$A$10:$AQ$10,0)+1,FALSE)),"",VLOOKUP($A59,ES_NA3_0!$A$10:$AQ$100,MATCH(FIXED(L$6,0,TRUE),ES_NA3_0!$A$10:$AQ$10,0)+1,FALSE))</f>
        <v/>
      </c>
      <c r="M59" s="232" t="str">
        <f>IF(ISNA(VLOOKUP($A59,ES_NA3_0!$A$10:$AQ$100,MATCH(FIXED(M$6,0,TRUE),ES_NA3_0!$A$10:$AQ$10,0)+1,FALSE)),"",VLOOKUP($A59,ES_NA3_0!$A$10:$AQ$100,MATCH(FIXED(M$6,0,TRUE),ES_NA3_0!$A$10:$AQ$10,0)+1,FALSE))</f>
        <v/>
      </c>
      <c r="N59" s="232" t="str">
        <f>IF(ISNA(VLOOKUP($A59,ES_NA3_0!$A$10:$AQ$100,MATCH(FIXED(N$6,0,TRUE),ES_NA3_0!$A$10:$AQ$10,0)+1,FALSE)),"",VLOOKUP($A59,ES_NA3_0!$A$10:$AQ$100,MATCH(FIXED(N$6,0,TRUE),ES_NA3_0!$A$10:$AQ$10,0)+1,FALSE))</f>
        <v/>
      </c>
      <c r="O59" s="232" t="str">
        <f>IF(ISNA(VLOOKUP($A59,ES_NA3_0!$A$10:$AQ$100,MATCH(FIXED(O$6,0,TRUE),ES_NA3_0!$A$10:$AQ$10,0)+1,FALSE)),"",VLOOKUP($A59,ES_NA3_0!$A$10:$AQ$100,MATCH(FIXED(O$6,0,TRUE),ES_NA3_0!$A$10:$AQ$10,0)+1,FALSE))</f>
        <v/>
      </c>
      <c r="P59" s="232" t="str">
        <f>IF(ISNA(VLOOKUP($A59,ES_NA3_0!$A$10:$AQ$100,MATCH(FIXED(P$6,0,TRUE),ES_NA3_0!$A$10:$AQ$10,0)+1,FALSE)),"",VLOOKUP($A59,ES_NA3_0!$A$10:$AQ$100,MATCH(FIXED(P$6,0,TRUE),ES_NA3_0!$A$10:$AQ$10,0)+1,FALSE))</f>
        <v/>
      </c>
      <c r="Q59" s="232" t="str">
        <f>IF(ISNA(VLOOKUP($A59,ES_NA3_0!$A$10:$AQ$100,MATCH(FIXED(Q$6,0,TRUE),ES_NA3_0!$A$10:$AQ$10,0)+1,FALSE)),"",VLOOKUP($A59,ES_NA3_0!$A$10:$AQ$100,MATCH(FIXED(Q$6,0,TRUE),ES_NA3_0!$A$10:$AQ$10,0)+1,FALSE))</f>
        <v/>
      </c>
      <c r="R59" s="232" t="str">
        <f>IF(ISNA(VLOOKUP($A59,ES_NA3_0!$A$10:$AQ$100,MATCH(FIXED(R$6,0,TRUE),ES_NA3_0!$A$10:$AQ$10,0)+1,FALSE)),"",VLOOKUP($A59,ES_NA3_0!$A$10:$AQ$100,MATCH(FIXED(R$6,0,TRUE),ES_NA3_0!$A$10:$AQ$10,0)+1,FALSE))</f>
        <v/>
      </c>
      <c r="S59" s="232" t="str">
        <f>IF(ISNA(VLOOKUP($A59,ES_NA3_0!$A$10:$AQ$100,MATCH(FIXED(S$6,0,TRUE),ES_NA3_0!$A$10:$AQ$10,0)+1,FALSE)),"",VLOOKUP($A59,ES_NA3_0!$A$10:$AQ$100,MATCH(FIXED(S$6,0,TRUE),ES_NA3_0!$A$10:$AQ$10,0)+1,FALSE))</f>
        <v/>
      </c>
      <c r="T59" s="232" t="str">
        <f>IF(ISNA(VLOOKUP($A59,ES_NA3_0!$A$10:$AQ$100,MATCH(FIXED(T$6,0,TRUE),ES_NA3_0!$A$10:$AQ$10,0)+1,FALSE)),"",VLOOKUP($A59,ES_NA3_0!$A$10:$AQ$100,MATCH(FIXED(T$6,0,TRUE),ES_NA3_0!$A$10:$AQ$10,0)+1,FALSE))</f>
        <v/>
      </c>
      <c r="U59" s="232" t="str">
        <f>IF(ISNA(VLOOKUP($A59,ES_NA3_0!$A$10:$AQ$100,MATCH(FIXED(U$6,0,TRUE),ES_NA3_0!$A$10:$AQ$10,0)+1,FALSE)),"",VLOOKUP($A59,ES_NA3_0!$A$10:$AQ$100,MATCH(FIXED(U$6,0,TRUE),ES_NA3_0!$A$10:$AQ$10,0)+1,FALSE))</f>
        <v/>
      </c>
      <c r="V59" s="232" t="str">
        <f>IF(ISNA(VLOOKUP($A59,ES_NA3_0!$A$10:$AQ$100,MATCH(FIXED(V$6,0,TRUE),ES_NA3_0!$A$10:$AQ$10,0)+1,FALSE)),"",VLOOKUP($A59,ES_NA3_0!$A$10:$AQ$100,MATCH(FIXED(V$6,0,TRUE),ES_NA3_0!$A$10:$AQ$10,0)+1,FALSE))</f>
        <v/>
      </c>
      <c r="W59" s="232" t="str">
        <f>IF(ISNA(VLOOKUP($A59,ES_NA3_0!$A$10:$AQ$100,MATCH(FIXED(W$6,0,TRUE),ES_NA3_0!$A$10:$AQ$10,0)+1,FALSE)),"",VLOOKUP($A59,ES_NA3_0!$A$10:$AQ$100,MATCH(FIXED(W$6,0,TRUE),ES_NA3_0!$A$10:$AQ$10,0)+1,FALSE))</f>
        <v/>
      </c>
    </row>
    <row r="60" spans="1:23">
      <c r="A60" s="230" t="str">
        <f>lookup!Z19</f>
        <v>Latvia</v>
      </c>
      <c r="B60" s="232" t="str">
        <f>VLOOKUP(A60,lookup!$Z$2:$AA$77,2,FALSE)</f>
        <v>Λετονία</v>
      </c>
      <c r="C60" s="232" t="str">
        <f>IF(ISNA(VLOOKUP($A60,ES_NA3_0!$A$10:$AQ$100,MATCH(FIXED(C$6,0,TRUE),ES_NA3_0!$A$10:$AQ$10,0)+1,FALSE)),"",VLOOKUP($A60,ES_NA3_0!$A$10:$AQ$100,MATCH(FIXED(C$6,0,TRUE),ES_NA3_0!$A$10:$AQ$10,0)+1,FALSE))</f>
        <v/>
      </c>
      <c r="D60" s="232" t="str">
        <f>IF(ISNA(VLOOKUP($A60,ES_NA3_0!$A$10:$AQ$100,MATCH(FIXED(D$6,0,TRUE),ES_NA3_0!$A$10:$AQ$10,0)+1,FALSE)),"",VLOOKUP($A60,ES_NA3_0!$A$10:$AQ$100,MATCH(FIXED(D$6,0,TRUE),ES_NA3_0!$A$10:$AQ$10,0)+1,FALSE))</f>
        <v/>
      </c>
      <c r="E60" s="232" t="str">
        <f>IF(ISNA(VLOOKUP($A60,ES_NA3_0!$A$10:$AQ$100,MATCH(FIXED(E$6,0,TRUE),ES_NA3_0!$A$10:$AQ$10,0)+1,FALSE)),"",VLOOKUP($A60,ES_NA3_0!$A$10:$AQ$100,MATCH(FIXED(E$6,0,TRUE),ES_NA3_0!$A$10:$AQ$10,0)+1,FALSE))</f>
        <v/>
      </c>
      <c r="F60" s="232" t="str">
        <f>IF(ISNA(VLOOKUP($A60,ES_NA3_0!$A$10:$AQ$100,MATCH(FIXED(F$6,0,TRUE),ES_NA3_0!$A$10:$AQ$10,0)+1,FALSE)),"",VLOOKUP($A60,ES_NA3_0!$A$10:$AQ$100,MATCH(FIXED(F$6,0,TRUE),ES_NA3_0!$A$10:$AQ$10,0)+1,FALSE))</f>
        <v/>
      </c>
      <c r="G60" s="232" t="str">
        <f>IF(ISNA(VLOOKUP($A60,ES_NA3_0!$A$10:$AQ$100,MATCH(FIXED(G$6,0,TRUE),ES_NA3_0!$A$10:$AQ$10,0)+1,FALSE)),"",VLOOKUP($A60,ES_NA3_0!$A$10:$AQ$100,MATCH(FIXED(G$6,0,TRUE),ES_NA3_0!$A$10:$AQ$10,0)+1,FALSE))</f>
        <v/>
      </c>
      <c r="H60" s="232" t="str">
        <f>IF(ISNA(VLOOKUP($A60,ES_NA3_0!$A$10:$AQ$100,MATCH(FIXED(H$6,0,TRUE),ES_NA3_0!$A$10:$AQ$10,0)+1,FALSE)),"",VLOOKUP($A60,ES_NA3_0!$A$10:$AQ$100,MATCH(FIXED(H$6,0,TRUE),ES_NA3_0!$A$10:$AQ$10,0)+1,FALSE))</f>
        <v/>
      </c>
      <c r="I60" s="232" t="str">
        <f>IF(ISNA(VLOOKUP($A60,ES_NA3_0!$A$10:$AQ$100,MATCH(FIXED(I$6,0,TRUE),ES_NA3_0!$A$10:$AQ$10,0)+1,FALSE)),"",VLOOKUP($A60,ES_NA3_0!$A$10:$AQ$100,MATCH(FIXED(I$6,0,TRUE),ES_NA3_0!$A$10:$AQ$10,0)+1,FALSE))</f>
        <v/>
      </c>
      <c r="J60" s="232" t="str">
        <f>IF(ISNA(VLOOKUP($A60,ES_NA3_0!$A$10:$AQ$100,MATCH(FIXED(J$6,0,TRUE),ES_NA3_0!$A$10:$AQ$10,0)+1,FALSE)),"",VLOOKUP($A60,ES_NA3_0!$A$10:$AQ$100,MATCH(FIXED(J$6,0,TRUE),ES_NA3_0!$A$10:$AQ$10,0)+1,FALSE))</f>
        <v/>
      </c>
      <c r="K60" s="232" t="str">
        <f>IF(ISNA(VLOOKUP($A60,ES_NA3_0!$A$10:$AQ$100,MATCH(FIXED(K$6,0,TRUE),ES_NA3_0!$A$10:$AQ$10,0)+1,FALSE)),"",VLOOKUP($A60,ES_NA3_0!$A$10:$AQ$100,MATCH(FIXED(K$6,0,TRUE),ES_NA3_0!$A$10:$AQ$10,0)+1,FALSE))</f>
        <v/>
      </c>
      <c r="L60" s="232" t="str">
        <f>IF(ISNA(VLOOKUP($A60,ES_NA3_0!$A$10:$AQ$100,MATCH(FIXED(L$6,0,TRUE),ES_NA3_0!$A$10:$AQ$10,0)+1,FALSE)),"",VLOOKUP($A60,ES_NA3_0!$A$10:$AQ$100,MATCH(FIXED(L$6,0,TRUE),ES_NA3_0!$A$10:$AQ$10,0)+1,FALSE))</f>
        <v/>
      </c>
      <c r="M60" s="232" t="str">
        <f>IF(ISNA(VLOOKUP($A60,ES_NA3_0!$A$10:$AQ$100,MATCH(FIXED(M$6,0,TRUE),ES_NA3_0!$A$10:$AQ$10,0)+1,FALSE)),"",VLOOKUP($A60,ES_NA3_0!$A$10:$AQ$100,MATCH(FIXED(M$6,0,TRUE),ES_NA3_0!$A$10:$AQ$10,0)+1,FALSE))</f>
        <v/>
      </c>
      <c r="N60" s="232" t="str">
        <f>IF(ISNA(VLOOKUP($A60,ES_NA3_0!$A$10:$AQ$100,MATCH(FIXED(N$6,0,TRUE),ES_NA3_0!$A$10:$AQ$10,0)+1,FALSE)),"",VLOOKUP($A60,ES_NA3_0!$A$10:$AQ$100,MATCH(FIXED(N$6,0,TRUE),ES_NA3_0!$A$10:$AQ$10,0)+1,FALSE))</f>
        <v/>
      </c>
      <c r="O60" s="232" t="str">
        <f>IF(ISNA(VLOOKUP($A60,ES_NA3_0!$A$10:$AQ$100,MATCH(FIXED(O$6,0,TRUE),ES_NA3_0!$A$10:$AQ$10,0)+1,FALSE)),"",VLOOKUP($A60,ES_NA3_0!$A$10:$AQ$100,MATCH(FIXED(O$6,0,TRUE),ES_NA3_0!$A$10:$AQ$10,0)+1,FALSE))</f>
        <v/>
      </c>
      <c r="P60" s="232" t="str">
        <f>IF(ISNA(VLOOKUP($A60,ES_NA3_0!$A$10:$AQ$100,MATCH(FIXED(P$6,0,TRUE),ES_NA3_0!$A$10:$AQ$10,0)+1,FALSE)),"",VLOOKUP($A60,ES_NA3_0!$A$10:$AQ$100,MATCH(FIXED(P$6,0,TRUE),ES_NA3_0!$A$10:$AQ$10,0)+1,FALSE))</f>
        <v/>
      </c>
      <c r="Q60" s="232" t="str">
        <f>IF(ISNA(VLOOKUP($A60,ES_NA3_0!$A$10:$AQ$100,MATCH(FIXED(Q$6,0,TRUE),ES_NA3_0!$A$10:$AQ$10,0)+1,FALSE)),"",VLOOKUP($A60,ES_NA3_0!$A$10:$AQ$100,MATCH(FIXED(Q$6,0,TRUE),ES_NA3_0!$A$10:$AQ$10,0)+1,FALSE))</f>
        <v/>
      </c>
      <c r="R60" s="232" t="str">
        <f>IF(ISNA(VLOOKUP($A60,ES_NA3_0!$A$10:$AQ$100,MATCH(FIXED(R$6,0,TRUE),ES_NA3_0!$A$10:$AQ$10,0)+1,FALSE)),"",VLOOKUP($A60,ES_NA3_0!$A$10:$AQ$100,MATCH(FIXED(R$6,0,TRUE),ES_NA3_0!$A$10:$AQ$10,0)+1,FALSE))</f>
        <v/>
      </c>
      <c r="S60" s="232" t="str">
        <f>IF(ISNA(VLOOKUP($A60,ES_NA3_0!$A$10:$AQ$100,MATCH(FIXED(S$6,0,TRUE),ES_NA3_0!$A$10:$AQ$10,0)+1,FALSE)),"",VLOOKUP($A60,ES_NA3_0!$A$10:$AQ$100,MATCH(FIXED(S$6,0,TRUE),ES_NA3_0!$A$10:$AQ$10,0)+1,FALSE))</f>
        <v/>
      </c>
      <c r="T60" s="232" t="str">
        <f>IF(ISNA(VLOOKUP($A60,ES_NA3_0!$A$10:$AQ$100,MATCH(FIXED(T$6,0,TRUE),ES_NA3_0!$A$10:$AQ$10,0)+1,FALSE)),"",VLOOKUP($A60,ES_NA3_0!$A$10:$AQ$100,MATCH(FIXED(T$6,0,TRUE),ES_NA3_0!$A$10:$AQ$10,0)+1,FALSE))</f>
        <v/>
      </c>
      <c r="U60" s="232" t="str">
        <f>IF(ISNA(VLOOKUP($A60,ES_NA3_0!$A$10:$AQ$100,MATCH(FIXED(U$6,0,TRUE),ES_NA3_0!$A$10:$AQ$10,0)+1,FALSE)),"",VLOOKUP($A60,ES_NA3_0!$A$10:$AQ$100,MATCH(FIXED(U$6,0,TRUE),ES_NA3_0!$A$10:$AQ$10,0)+1,FALSE))</f>
        <v/>
      </c>
      <c r="V60" s="232" t="str">
        <f>IF(ISNA(VLOOKUP($A60,ES_NA3_0!$A$10:$AQ$100,MATCH(FIXED(V$6,0,TRUE),ES_NA3_0!$A$10:$AQ$10,0)+1,FALSE)),"",VLOOKUP($A60,ES_NA3_0!$A$10:$AQ$100,MATCH(FIXED(V$6,0,TRUE),ES_NA3_0!$A$10:$AQ$10,0)+1,FALSE))</f>
        <v/>
      </c>
      <c r="W60" s="232" t="str">
        <f>IF(ISNA(VLOOKUP($A60,ES_NA3_0!$A$10:$AQ$100,MATCH(FIXED(W$6,0,TRUE),ES_NA3_0!$A$10:$AQ$10,0)+1,FALSE)),"",VLOOKUP($A60,ES_NA3_0!$A$10:$AQ$100,MATCH(FIXED(W$6,0,TRUE),ES_NA3_0!$A$10:$AQ$10,0)+1,FALSE))</f>
        <v/>
      </c>
    </row>
    <row r="61" spans="1:23">
      <c r="A61" s="230" t="str">
        <f>lookup!Z20</f>
        <v>Lithuania</v>
      </c>
      <c r="B61" s="232" t="str">
        <f>VLOOKUP(A61,lookup!$Z$2:$AA$77,2,FALSE)</f>
        <v>Λιθουανία</v>
      </c>
      <c r="C61" s="232" t="str">
        <f>IF(ISNA(VLOOKUP($A61,ES_NA3_0!$A$10:$AQ$100,MATCH(FIXED(C$6,0,TRUE),ES_NA3_0!$A$10:$AQ$10,0)+1,FALSE)),"",VLOOKUP($A61,ES_NA3_0!$A$10:$AQ$100,MATCH(FIXED(C$6,0,TRUE),ES_NA3_0!$A$10:$AQ$10,0)+1,FALSE))</f>
        <v/>
      </c>
      <c r="D61" s="232" t="str">
        <f>IF(ISNA(VLOOKUP($A61,ES_NA3_0!$A$10:$AQ$100,MATCH(FIXED(D$6,0,TRUE),ES_NA3_0!$A$10:$AQ$10,0)+1,FALSE)),"",VLOOKUP($A61,ES_NA3_0!$A$10:$AQ$100,MATCH(FIXED(D$6,0,TRUE),ES_NA3_0!$A$10:$AQ$10,0)+1,FALSE))</f>
        <v/>
      </c>
      <c r="E61" s="232" t="str">
        <f>IF(ISNA(VLOOKUP($A61,ES_NA3_0!$A$10:$AQ$100,MATCH(FIXED(E$6,0,TRUE),ES_NA3_0!$A$10:$AQ$10,0)+1,FALSE)),"",VLOOKUP($A61,ES_NA3_0!$A$10:$AQ$100,MATCH(FIXED(E$6,0,TRUE),ES_NA3_0!$A$10:$AQ$10,0)+1,FALSE))</f>
        <v/>
      </c>
      <c r="F61" s="232" t="str">
        <f>IF(ISNA(VLOOKUP($A61,ES_NA3_0!$A$10:$AQ$100,MATCH(FIXED(F$6,0,TRUE),ES_NA3_0!$A$10:$AQ$10,0)+1,FALSE)),"",VLOOKUP($A61,ES_NA3_0!$A$10:$AQ$100,MATCH(FIXED(F$6,0,TRUE),ES_NA3_0!$A$10:$AQ$10,0)+1,FALSE))</f>
        <v/>
      </c>
      <c r="G61" s="232" t="str">
        <f>IF(ISNA(VLOOKUP($A61,ES_NA3_0!$A$10:$AQ$100,MATCH(FIXED(G$6,0,TRUE),ES_NA3_0!$A$10:$AQ$10,0)+1,FALSE)),"",VLOOKUP($A61,ES_NA3_0!$A$10:$AQ$100,MATCH(FIXED(G$6,0,TRUE),ES_NA3_0!$A$10:$AQ$10,0)+1,FALSE))</f>
        <v/>
      </c>
      <c r="H61" s="232" t="str">
        <f>IF(ISNA(VLOOKUP($A61,ES_NA3_0!$A$10:$AQ$100,MATCH(FIXED(H$6,0,TRUE),ES_NA3_0!$A$10:$AQ$10,0)+1,FALSE)),"",VLOOKUP($A61,ES_NA3_0!$A$10:$AQ$100,MATCH(FIXED(H$6,0,TRUE),ES_NA3_0!$A$10:$AQ$10,0)+1,FALSE))</f>
        <v/>
      </c>
      <c r="I61" s="232" t="str">
        <f>IF(ISNA(VLOOKUP($A61,ES_NA3_0!$A$10:$AQ$100,MATCH(FIXED(I$6,0,TRUE),ES_NA3_0!$A$10:$AQ$10,0)+1,FALSE)),"",VLOOKUP($A61,ES_NA3_0!$A$10:$AQ$100,MATCH(FIXED(I$6,0,TRUE),ES_NA3_0!$A$10:$AQ$10,0)+1,FALSE))</f>
        <v/>
      </c>
      <c r="J61" s="232" t="str">
        <f>IF(ISNA(VLOOKUP($A61,ES_NA3_0!$A$10:$AQ$100,MATCH(FIXED(J$6,0,TRUE),ES_NA3_0!$A$10:$AQ$10,0)+1,FALSE)),"",VLOOKUP($A61,ES_NA3_0!$A$10:$AQ$100,MATCH(FIXED(J$6,0,TRUE),ES_NA3_0!$A$10:$AQ$10,0)+1,FALSE))</f>
        <v/>
      </c>
      <c r="K61" s="232" t="str">
        <f>IF(ISNA(VLOOKUP($A61,ES_NA3_0!$A$10:$AQ$100,MATCH(FIXED(K$6,0,TRUE),ES_NA3_0!$A$10:$AQ$10,0)+1,FALSE)),"",VLOOKUP($A61,ES_NA3_0!$A$10:$AQ$100,MATCH(FIXED(K$6,0,TRUE),ES_NA3_0!$A$10:$AQ$10,0)+1,FALSE))</f>
        <v/>
      </c>
      <c r="L61" s="232" t="str">
        <f>IF(ISNA(VLOOKUP($A61,ES_NA3_0!$A$10:$AQ$100,MATCH(FIXED(L$6,0,TRUE),ES_NA3_0!$A$10:$AQ$10,0)+1,FALSE)),"",VLOOKUP($A61,ES_NA3_0!$A$10:$AQ$100,MATCH(FIXED(L$6,0,TRUE),ES_NA3_0!$A$10:$AQ$10,0)+1,FALSE))</f>
        <v/>
      </c>
      <c r="M61" s="232" t="str">
        <f>IF(ISNA(VLOOKUP($A61,ES_NA3_0!$A$10:$AQ$100,MATCH(FIXED(M$6,0,TRUE),ES_NA3_0!$A$10:$AQ$10,0)+1,FALSE)),"",VLOOKUP($A61,ES_NA3_0!$A$10:$AQ$100,MATCH(FIXED(M$6,0,TRUE),ES_NA3_0!$A$10:$AQ$10,0)+1,FALSE))</f>
        <v/>
      </c>
      <c r="N61" s="232" t="str">
        <f>IF(ISNA(VLOOKUP($A61,ES_NA3_0!$A$10:$AQ$100,MATCH(FIXED(N$6,0,TRUE),ES_NA3_0!$A$10:$AQ$10,0)+1,FALSE)),"",VLOOKUP($A61,ES_NA3_0!$A$10:$AQ$100,MATCH(FIXED(N$6,0,TRUE),ES_NA3_0!$A$10:$AQ$10,0)+1,FALSE))</f>
        <v/>
      </c>
      <c r="O61" s="232" t="str">
        <f>IF(ISNA(VLOOKUP($A61,ES_NA3_0!$A$10:$AQ$100,MATCH(FIXED(O$6,0,TRUE),ES_NA3_0!$A$10:$AQ$10,0)+1,FALSE)),"",VLOOKUP($A61,ES_NA3_0!$A$10:$AQ$100,MATCH(FIXED(O$6,0,TRUE),ES_NA3_0!$A$10:$AQ$10,0)+1,FALSE))</f>
        <v/>
      </c>
      <c r="P61" s="232" t="str">
        <f>IF(ISNA(VLOOKUP($A61,ES_NA3_0!$A$10:$AQ$100,MATCH(FIXED(P$6,0,TRUE),ES_NA3_0!$A$10:$AQ$10,0)+1,FALSE)),"",VLOOKUP($A61,ES_NA3_0!$A$10:$AQ$100,MATCH(FIXED(P$6,0,TRUE),ES_NA3_0!$A$10:$AQ$10,0)+1,FALSE))</f>
        <v/>
      </c>
      <c r="Q61" s="232" t="str">
        <f>IF(ISNA(VLOOKUP($A61,ES_NA3_0!$A$10:$AQ$100,MATCH(FIXED(Q$6,0,TRUE),ES_NA3_0!$A$10:$AQ$10,0)+1,FALSE)),"",VLOOKUP($A61,ES_NA3_0!$A$10:$AQ$100,MATCH(FIXED(Q$6,0,TRUE),ES_NA3_0!$A$10:$AQ$10,0)+1,FALSE))</f>
        <v/>
      </c>
      <c r="R61" s="232" t="str">
        <f>IF(ISNA(VLOOKUP($A61,ES_NA3_0!$A$10:$AQ$100,MATCH(FIXED(R$6,0,TRUE),ES_NA3_0!$A$10:$AQ$10,0)+1,FALSE)),"",VLOOKUP($A61,ES_NA3_0!$A$10:$AQ$100,MATCH(FIXED(R$6,0,TRUE),ES_NA3_0!$A$10:$AQ$10,0)+1,FALSE))</f>
        <v/>
      </c>
      <c r="S61" s="232" t="str">
        <f>IF(ISNA(VLOOKUP($A61,ES_NA3_0!$A$10:$AQ$100,MATCH(FIXED(S$6,0,TRUE),ES_NA3_0!$A$10:$AQ$10,0)+1,FALSE)),"",VLOOKUP($A61,ES_NA3_0!$A$10:$AQ$100,MATCH(FIXED(S$6,0,TRUE),ES_NA3_0!$A$10:$AQ$10,0)+1,FALSE))</f>
        <v/>
      </c>
      <c r="T61" s="232" t="str">
        <f>IF(ISNA(VLOOKUP($A61,ES_NA3_0!$A$10:$AQ$100,MATCH(FIXED(T$6,0,TRUE),ES_NA3_0!$A$10:$AQ$10,0)+1,FALSE)),"",VLOOKUP($A61,ES_NA3_0!$A$10:$AQ$100,MATCH(FIXED(T$6,0,TRUE),ES_NA3_0!$A$10:$AQ$10,0)+1,FALSE))</f>
        <v/>
      </c>
      <c r="U61" s="232" t="str">
        <f>IF(ISNA(VLOOKUP($A61,ES_NA3_0!$A$10:$AQ$100,MATCH(FIXED(U$6,0,TRUE),ES_NA3_0!$A$10:$AQ$10,0)+1,FALSE)),"",VLOOKUP($A61,ES_NA3_0!$A$10:$AQ$100,MATCH(FIXED(U$6,0,TRUE),ES_NA3_0!$A$10:$AQ$10,0)+1,FALSE))</f>
        <v/>
      </c>
      <c r="V61" s="232" t="str">
        <f>IF(ISNA(VLOOKUP($A61,ES_NA3_0!$A$10:$AQ$100,MATCH(FIXED(V$6,0,TRUE),ES_NA3_0!$A$10:$AQ$10,0)+1,FALSE)),"",VLOOKUP($A61,ES_NA3_0!$A$10:$AQ$100,MATCH(FIXED(V$6,0,TRUE),ES_NA3_0!$A$10:$AQ$10,0)+1,FALSE))</f>
        <v/>
      </c>
      <c r="W61" s="232" t="str">
        <f>IF(ISNA(VLOOKUP($A61,ES_NA3_0!$A$10:$AQ$100,MATCH(FIXED(W$6,0,TRUE),ES_NA3_0!$A$10:$AQ$10,0)+1,FALSE)),"",VLOOKUP($A61,ES_NA3_0!$A$10:$AQ$100,MATCH(FIXED(W$6,0,TRUE),ES_NA3_0!$A$10:$AQ$10,0)+1,FALSE))</f>
        <v/>
      </c>
    </row>
    <row r="62" spans="1:23">
      <c r="A62" s="230" t="str">
        <f>lookup!Z21</f>
        <v>Luxembourg</v>
      </c>
      <c r="B62" s="232" t="str">
        <f>VLOOKUP(A62,lookup!$Z$2:$AA$77,2,FALSE)</f>
        <v>Λουξεμβούργο</v>
      </c>
      <c r="C62" s="232" t="str">
        <f>IF(ISNA(VLOOKUP($A62,ES_NA3_0!$A$10:$AQ$100,MATCH(FIXED(C$6,0,TRUE),ES_NA3_0!$A$10:$AQ$10,0)+1,FALSE)),"",VLOOKUP($A62,ES_NA3_0!$A$10:$AQ$100,MATCH(FIXED(C$6,0,TRUE),ES_NA3_0!$A$10:$AQ$10,0)+1,FALSE))</f>
        <v/>
      </c>
      <c r="D62" s="232" t="str">
        <f>IF(ISNA(VLOOKUP($A62,ES_NA3_0!$A$10:$AQ$100,MATCH(FIXED(D$6,0,TRUE),ES_NA3_0!$A$10:$AQ$10,0)+1,FALSE)),"",VLOOKUP($A62,ES_NA3_0!$A$10:$AQ$100,MATCH(FIXED(D$6,0,TRUE),ES_NA3_0!$A$10:$AQ$10,0)+1,FALSE))</f>
        <v/>
      </c>
      <c r="E62" s="232" t="str">
        <f>IF(ISNA(VLOOKUP($A62,ES_NA3_0!$A$10:$AQ$100,MATCH(FIXED(E$6,0,TRUE),ES_NA3_0!$A$10:$AQ$10,0)+1,FALSE)),"",VLOOKUP($A62,ES_NA3_0!$A$10:$AQ$100,MATCH(FIXED(E$6,0,TRUE),ES_NA3_0!$A$10:$AQ$10,0)+1,FALSE))</f>
        <v/>
      </c>
      <c r="F62" s="232" t="str">
        <f>IF(ISNA(VLOOKUP($A62,ES_NA3_0!$A$10:$AQ$100,MATCH(FIXED(F$6,0,TRUE),ES_NA3_0!$A$10:$AQ$10,0)+1,FALSE)),"",VLOOKUP($A62,ES_NA3_0!$A$10:$AQ$100,MATCH(FIXED(F$6,0,TRUE),ES_NA3_0!$A$10:$AQ$10,0)+1,FALSE))</f>
        <v/>
      </c>
      <c r="G62" s="232" t="str">
        <f>IF(ISNA(VLOOKUP($A62,ES_NA3_0!$A$10:$AQ$100,MATCH(FIXED(G$6,0,TRUE),ES_NA3_0!$A$10:$AQ$10,0)+1,FALSE)),"",VLOOKUP($A62,ES_NA3_0!$A$10:$AQ$100,MATCH(FIXED(G$6,0,TRUE),ES_NA3_0!$A$10:$AQ$10,0)+1,FALSE))</f>
        <v/>
      </c>
      <c r="H62" s="232" t="str">
        <f>IF(ISNA(VLOOKUP($A62,ES_NA3_0!$A$10:$AQ$100,MATCH(FIXED(H$6,0,TRUE),ES_NA3_0!$A$10:$AQ$10,0)+1,FALSE)),"",VLOOKUP($A62,ES_NA3_0!$A$10:$AQ$100,MATCH(FIXED(H$6,0,TRUE),ES_NA3_0!$A$10:$AQ$10,0)+1,FALSE))</f>
        <v/>
      </c>
      <c r="I62" s="232" t="str">
        <f>IF(ISNA(VLOOKUP($A62,ES_NA3_0!$A$10:$AQ$100,MATCH(FIXED(I$6,0,TRUE),ES_NA3_0!$A$10:$AQ$10,0)+1,FALSE)),"",VLOOKUP($A62,ES_NA3_0!$A$10:$AQ$100,MATCH(FIXED(I$6,0,TRUE),ES_NA3_0!$A$10:$AQ$10,0)+1,FALSE))</f>
        <v/>
      </c>
      <c r="J62" s="232" t="str">
        <f>IF(ISNA(VLOOKUP($A62,ES_NA3_0!$A$10:$AQ$100,MATCH(FIXED(J$6,0,TRUE),ES_NA3_0!$A$10:$AQ$10,0)+1,FALSE)),"",VLOOKUP($A62,ES_NA3_0!$A$10:$AQ$100,MATCH(FIXED(J$6,0,TRUE),ES_NA3_0!$A$10:$AQ$10,0)+1,FALSE))</f>
        <v/>
      </c>
      <c r="K62" s="232" t="str">
        <f>IF(ISNA(VLOOKUP($A62,ES_NA3_0!$A$10:$AQ$100,MATCH(FIXED(K$6,0,TRUE),ES_NA3_0!$A$10:$AQ$10,0)+1,FALSE)),"",VLOOKUP($A62,ES_NA3_0!$A$10:$AQ$100,MATCH(FIXED(K$6,0,TRUE),ES_NA3_0!$A$10:$AQ$10,0)+1,FALSE))</f>
        <v/>
      </c>
      <c r="L62" s="232" t="str">
        <f>IF(ISNA(VLOOKUP($A62,ES_NA3_0!$A$10:$AQ$100,MATCH(FIXED(L$6,0,TRUE),ES_NA3_0!$A$10:$AQ$10,0)+1,FALSE)),"",VLOOKUP($A62,ES_NA3_0!$A$10:$AQ$100,MATCH(FIXED(L$6,0,TRUE),ES_NA3_0!$A$10:$AQ$10,0)+1,FALSE))</f>
        <v/>
      </c>
      <c r="M62" s="232" t="str">
        <f>IF(ISNA(VLOOKUP($A62,ES_NA3_0!$A$10:$AQ$100,MATCH(FIXED(M$6,0,TRUE),ES_NA3_0!$A$10:$AQ$10,0)+1,FALSE)),"",VLOOKUP($A62,ES_NA3_0!$A$10:$AQ$100,MATCH(FIXED(M$6,0,TRUE),ES_NA3_0!$A$10:$AQ$10,0)+1,FALSE))</f>
        <v/>
      </c>
      <c r="N62" s="232" t="str">
        <f>IF(ISNA(VLOOKUP($A62,ES_NA3_0!$A$10:$AQ$100,MATCH(FIXED(N$6,0,TRUE),ES_NA3_0!$A$10:$AQ$10,0)+1,FALSE)),"",VLOOKUP($A62,ES_NA3_0!$A$10:$AQ$100,MATCH(FIXED(N$6,0,TRUE),ES_NA3_0!$A$10:$AQ$10,0)+1,FALSE))</f>
        <v/>
      </c>
      <c r="O62" s="232" t="str">
        <f>IF(ISNA(VLOOKUP($A62,ES_NA3_0!$A$10:$AQ$100,MATCH(FIXED(O$6,0,TRUE),ES_NA3_0!$A$10:$AQ$10,0)+1,FALSE)),"",VLOOKUP($A62,ES_NA3_0!$A$10:$AQ$100,MATCH(FIXED(O$6,0,TRUE),ES_NA3_0!$A$10:$AQ$10,0)+1,FALSE))</f>
        <v/>
      </c>
      <c r="P62" s="232" t="str">
        <f>IF(ISNA(VLOOKUP($A62,ES_NA3_0!$A$10:$AQ$100,MATCH(FIXED(P$6,0,TRUE),ES_NA3_0!$A$10:$AQ$10,0)+1,FALSE)),"",VLOOKUP($A62,ES_NA3_0!$A$10:$AQ$100,MATCH(FIXED(P$6,0,TRUE),ES_NA3_0!$A$10:$AQ$10,0)+1,FALSE))</f>
        <v/>
      </c>
      <c r="Q62" s="232" t="str">
        <f>IF(ISNA(VLOOKUP($A62,ES_NA3_0!$A$10:$AQ$100,MATCH(FIXED(Q$6,0,TRUE),ES_NA3_0!$A$10:$AQ$10,0)+1,FALSE)),"",VLOOKUP($A62,ES_NA3_0!$A$10:$AQ$100,MATCH(FIXED(Q$6,0,TRUE),ES_NA3_0!$A$10:$AQ$10,0)+1,FALSE))</f>
        <v/>
      </c>
      <c r="R62" s="232" t="str">
        <f>IF(ISNA(VLOOKUP($A62,ES_NA3_0!$A$10:$AQ$100,MATCH(FIXED(R$6,0,TRUE),ES_NA3_0!$A$10:$AQ$10,0)+1,FALSE)),"",VLOOKUP($A62,ES_NA3_0!$A$10:$AQ$100,MATCH(FIXED(R$6,0,TRUE),ES_NA3_0!$A$10:$AQ$10,0)+1,FALSE))</f>
        <v/>
      </c>
      <c r="S62" s="232" t="str">
        <f>IF(ISNA(VLOOKUP($A62,ES_NA3_0!$A$10:$AQ$100,MATCH(FIXED(S$6,0,TRUE),ES_NA3_0!$A$10:$AQ$10,0)+1,FALSE)),"",VLOOKUP($A62,ES_NA3_0!$A$10:$AQ$100,MATCH(FIXED(S$6,0,TRUE),ES_NA3_0!$A$10:$AQ$10,0)+1,FALSE))</f>
        <v/>
      </c>
      <c r="T62" s="232" t="str">
        <f>IF(ISNA(VLOOKUP($A62,ES_NA3_0!$A$10:$AQ$100,MATCH(FIXED(T$6,0,TRUE),ES_NA3_0!$A$10:$AQ$10,0)+1,FALSE)),"",VLOOKUP($A62,ES_NA3_0!$A$10:$AQ$100,MATCH(FIXED(T$6,0,TRUE),ES_NA3_0!$A$10:$AQ$10,0)+1,FALSE))</f>
        <v/>
      </c>
      <c r="U62" s="232" t="str">
        <f>IF(ISNA(VLOOKUP($A62,ES_NA3_0!$A$10:$AQ$100,MATCH(FIXED(U$6,0,TRUE),ES_NA3_0!$A$10:$AQ$10,0)+1,FALSE)),"",VLOOKUP($A62,ES_NA3_0!$A$10:$AQ$100,MATCH(FIXED(U$6,0,TRUE),ES_NA3_0!$A$10:$AQ$10,0)+1,FALSE))</f>
        <v/>
      </c>
      <c r="V62" s="232" t="str">
        <f>IF(ISNA(VLOOKUP($A62,ES_NA3_0!$A$10:$AQ$100,MATCH(FIXED(V$6,0,TRUE),ES_NA3_0!$A$10:$AQ$10,0)+1,FALSE)),"",VLOOKUP($A62,ES_NA3_0!$A$10:$AQ$100,MATCH(FIXED(V$6,0,TRUE),ES_NA3_0!$A$10:$AQ$10,0)+1,FALSE))</f>
        <v/>
      </c>
      <c r="W62" s="232" t="str">
        <f>IF(ISNA(VLOOKUP($A62,ES_NA3_0!$A$10:$AQ$100,MATCH(FIXED(W$6,0,TRUE),ES_NA3_0!$A$10:$AQ$10,0)+1,FALSE)),"",VLOOKUP($A62,ES_NA3_0!$A$10:$AQ$100,MATCH(FIXED(W$6,0,TRUE),ES_NA3_0!$A$10:$AQ$10,0)+1,FALSE))</f>
        <v/>
      </c>
    </row>
    <row r="63" spans="1:23">
      <c r="A63" s="230" t="str">
        <f>lookup!Z22</f>
        <v>Hungary</v>
      </c>
      <c r="B63" s="232" t="str">
        <f>VLOOKUP(A63,lookup!$Z$2:$AA$77,2,FALSE)</f>
        <v>Ουγγαρία</v>
      </c>
      <c r="C63" s="232" t="str">
        <f>IF(ISNA(VLOOKUP($A63,ES_NA3_0!$A$10:$AQ$100,MATCH(FIXED(C$6,0,TRUE),ES_NA3_0!$A$10:$AQ$10,0)+1,FALSE)),"",VLOOKUP($A63,ES_NA3_0!$A$10:$AQ$100,MATCH(FIXED(C$6,0,TRUE),ES_NA3_0!$A$10:$AQ$10,0)+1,FALSE))</f>
        <v/>
      </c>
      <c r="D63" s="232" t="str">
        <f>IF(ISNA(VLOOKUP($A63,ES_NA3_0!$A$10:$AQ$100,MATCH(FIXED(D$6,0,TRUE),ES_NA3_0!$A$10:$AQ$10,0)+1,FALSE)),"",VLOOKUP($A63,ES_NA3_0!$A$10:$AQ$100,MATCH(FIXED(D$6,0,TRUE),ES_NA3_0!$A$10:$AQ$10,0)+1,FALSE))</f>
        <v/>
      </c>
      <c r="E63" s="232" t="str">
        <f>IF(ISNA(VLOOKUP($A63,ES_NA3_0!$A$10:$AQ$100,MATCH(FIXED(E$6,0,TRUE),ES_NA3_0!$A$10:$AQ$10,0)+1,FALSE)),"",VLOOKUP($A63,ES_NA3_0!$A$10:$AQ$100,MATCH(FIXED(E$6,0,TRUE),ES_NA3_0!$A$10:$AQ$10,0)+1,FALSE))</f>
        <v/>
      </c>
      <c r="F63" s="232" t="str">
        <f>IF(ISNA(VLOOKUP($A63,ES_NA3_0!$A$10:$AQ$100,MATCH(FIXED(F$6,0,TRUE),ES_NA3_0!$A$10:$AQ$10,0)+1,FALSE)),"",VLOOKUP($A63,ES_NA3_0!$A$10:$AQ$100,MATCH(FIXED(F$6,0,TRUE),ES_NA3_0!$A$10:$AQ$10,0)+1,FALSE))</f>
        <v/>
      </c>
      <c r="G63" s="232" t="str">
        <f>IF(ISNA(VLOOKUP($A63,ES_NA3_0!$A$10:$AQ$100,MATCH(FIXED(G$6,0,TRUE),ES_NA3_0!$A$10:$AQ$10,0)+1,FALSE)),"",VLOOKUP($A63,ES_NA3_0!$A$10:$AQ$100,MATCH(FIXED(G$6,0,TRUE),ES_NA3_0!$A$10:$AQ$10,0)+1,FALSE))</f>
        <v/>
      </c>
      <c r="H63" s="232" t="str">
        <f>IF(ISNA(VLOOKUP($A63,ES_NA3_0!$A$10:$AQ$100,MATCH(FIXED(H$6,0,TRUE),ES_NA3_0!$A$10:$AQ$10,0)+1,FALSE)),"",VLOOKUP($A63,ES_NA3_0!$A$10:$AQ$100,MATCH(FIXED(H$6,0,TRUE),ES_NA3_0!$A$10:$AQ$10,0)+1,FALSE))</f>
        <v/>
      </c>
      <c r="I63" s="232" t="str">
        <f>IF(ISNA(VLOOKUP($A63,ES_NA3_0!$A$10:$AQ$100,MATCH(FIXED(I$6,0,TRUE),ES_NA3_0!$A$10:$AQ$10,0)+1,FALSE)),"",VLOOKUP($A63,ES_NA3_0!$A$10:$AQ$100,MATCH(FIXED(I$6,0,TRUE),ES_NA3_0!$A$10:$AQ$10,0)+1,FALSE))</f>
        <v/>
      </c>
      <c r="J63" s="232" t="str">
        <f>IF(ISNA(VLOOKUP($A63,ES_NA3_0!$A$10:$AQ$100,MATCH(FIXED(J$6,0,TRUE),ES_NA3_0!$A$10:$AQ$10,0)+1,FALSE)),"",VLOOKUP($A63,ES_NA3_0!$A$10:$AQ$100,MATCH(FIXED(J$6,0,TRUE),ES_NA3_0!$A$10:$AQ$10,0)+1,FALSE))</f>
        <v/>
      </c>
      <c r="K63" s="232" t="str">
        <f>IF(ISNA(VLOOKUP($A63,ES_NA3_0!$A$10:$AQ$100,MATCH(FIXED(K$6,0,TRUE),ES_NA3_0!$A$10:$AQ$10,0)+1,FALSE)),"",VLOOKUP($A63,ES_NA3_0!$A$10:$AQ$100,MATCH(FIXED(K$6,0,TRUE),ES_NA3_0!$A$10:$AQ$10,0)+1,FALSE))</f>
        <v/>
      </c>
      <c r="L63" s="232" t="str">
        <f>IF(ISNA(VLOOKUP($A63,ES_NA3_0!$A$10:$AQ$100,MATCH(FIXED(L$6,0,TRUE),ES_NA3_0!$A$10:$AQ$10,0)+1,FALSE)),"",VLOOKUP($A63,ES_NA3_0!$A$10:$AQ$100,MATCH(FIXED(L$6,0,TRUE),ES_NA3_0!$A$10:$AQ$10,0)+1,FALSE))</f>
        <v/>
      </c>
      <c r="M63" s="232" t="str">
        <f>IF(ISNA(VLOOKUP($A63,ES_NA3_0!$A$10:$AQ$100,MATCH(FIXED(M$6,0,TRUE),ES_NA3_0!$A$10:$AQ$10,0)+1,FALSE)),"",VLOOKUP($A63,ES_NA3_0!$A$10:$AQ$100,MATCH(FIXED(M$6,0,TRUE),ES_NA3_0!$A$10:$AQ$10,0)+1,FALSE))</f>
        <v/>
      </c>
      <c r="N63" s="232" t="str">
        <f>IF(ISNA(VLOOKUP($A63,ES_NA3_0!$A$10:$AQ$100,MATCH(FIXED(N$6,0,TRUE),ES_NA3_0!$A$10:$AQ$10,0)+1,FALSE)),"",VLOOKUP($A63,ES_NA3_0!$A$10:$AQ$100,MATCH(FIXED(N$6,0,TRUE),ES_NA3_0!$A$10:$AQ$10,0)+1,FALSE))</f>
        <v/>
      </c>
      <c r="O63" s="232" t="str">
        <f>IF(ISNA(VLOOKUP($A63,ES_NA3_0!$A$10:$AQ$100,MATCH(FIXED(O$6,0,TRUE),ES_NA3_0!$A$10:$AQ$10,0)+1,FALSE)),"",VLOOKUP($A63,ES_NA3_0!$A$10:$AQ$100,MATCH(FIXED(O$6,0,TRUE),ES_NA3_0!$A$10:$AQ$10,0)+1,FALSE))</f>
        <v/>
      </c>
      <c r="P63" s="232" t="str">
        <f>IF(ISNA(VLOOKUP($A63,ES_NA3_0!$A$10:$AQ$100,MATCH(FIXED(P$6,0,TRUE),ES_NA3_0!$A$10:$AQ$10,0)+1,FALSE)),"",VLOOKUP($A63,ES_NA3_0!$A$10:$AQ$100,MATCH(FIXED(P$6,0,TRUE),ES_NA3_0!$A$10:$AQ$10,0)+1,FALSE))</f>
        <v/>
      </c>
      <c r="Q63" s="232" t="str">
        <f>IF(ISNA(VLOOKUP($A63,ES_NA3_0!$A$10:$AQ$100,MATCH(FIXED(Q$6,0,TRUE),ES_NA3_0!$A$10:$AQ$10,0)+1,FALSE)),"",VLOOKUP($A63,ES_NA3_0!$A$10:$AQ$100,MATCH(FIXED(Q$6,0,TRUE),ES_NA3_0!$A$10:$AQ$10,0)+1,FALSE))</f>
        <v/>
      </c>
      <c r="R63" s="232" t="str">
        <f>IF(ISNA(VLOOKUP($A63,ES_NA3_0!$A$10:$AQ$100,MATCH(FIXED(R$6,0,TRUE),ES_NA3_0!$A$10:$AQ$10,0)+1,FALSE)),"",VLOOKUP($A63,ES_NA3_0!$A$10:$AQ$100,MATCH(FIXED(R$6,0,TRUE),ES_NA3_0!$A$10:$AQ$10,0)+1,FALSE))</f>
        <v/>
      </c>
      <c r="S63" s="232" t="str">
        <f>IF(ISNA(VLOOKUP($A63,ES_NA3_0!$A$10:$AQ$100,MATCH(FIXED(S$6,0,TRUE),ES_NA3_0!$A$10:$AQ$10,0)+1,FALSE)),"",VLOOKUP($A63,ES_NA3_0!$A$10:$AQ$100,MATCH(FIXED(S$6,0,TRUE),ES_NA3_0!$A$10:$AQ$10,0)+1,FALSE))</f>
        <v/>
      </c>
      <c r="T63" s="232" t="str">
        <f>IF(ISNA(VLOOKUP($A63,ES_NA3_0!$A$10:$AQ$100,MATCH(FIXED(T$6,0,TRUE),ES_NA3_0!$A$10:$AQ$10,0)+1,FALSE)),"",VLOOKUP($A63,ES_NA3_0!$A$10:$AQ$100,MATCH(FIXED(T$6,0,TRUE),ES_NA3_0!$A$10:$AQ$10,0)+1,FALSE))</f>
        <v/>
      </c>
      <c r="U63" s="232" t="str">
        <f>IF(ISNA(VLOOKUP($A63,ES_NA3_0!$A$10:$AQ$100,MATCH(FIXED(U$6,0,TRUE),ES_NA3_0!$A$10:$AQ$10,0)+1,FALSE)),"",VLOOKUP($A63,ES_NA3_0!$A$10:$AQ$100,MATCH(FIXED(U$6,0,TRUE),ES_NA3_0!$A$10:$AQ$10,0)+1,FALSE))</f>
        <v/>
      </c>
      <c r="V63" s="232" t="str">
        <f>IF(ISNA(VLOOKUP($A63,ES_NA3_0!$A$10:$AQ$100,MATCH(FIXED(V$6,0,TRUE),ES_NA3_0!$A$10:$AQ$10,0)+1,FALSE)),"",VLOOKUP($A63,ES_NA3_0!$A$10:$AQ$100,MATCH(FIXED(V$6,0,TRUE),ES_NA3_0!$A$10:$AQ$10,0)+1,FALSE))</f>
        <v/>
      </c>
      <c r="W63" s="232" t="str">
        <f>IF(ISNA(VLOOKUP($A63,ES_NA3_0!$A$10:$AQ$100,MATCH(FIXED(W$6,0,TRUE),ES_NA3_0!$A$10:$AQ$10,0)+1,FALSE)),"",VLOOKUP($A63,ES_NA3_0!$A$10:$AQ$100,MATCH(FIXED(W$6,0,TRUE),ES_NA3_0!$A$10:$AQ$10,0)+1,FALSE))</f>
        <v/>
      </c>
    </row>
    <row r="64" spans="1:23">
      <c r="A64" s="230" t="str">
        <f>lookup!Z23</f>
        <v>Malta</v>
      </c>
      <c r="B64" s="232" t="str">
        <f>VLOOKUP(A64,lookup!$Z$2:$AA$77,2,FALSE)</f>
        <v>Μάλτα</v>
      </c>
      <c r="C64" s="232" t="str">
        <f>IF(ISNA(VLOOKUP($A64,ES_NA3_0!$A$10:$AQ$100,MATCH(FIXED(C$6,0,TRUE),ES_NA3_0!$A$10:$AQ$10,0)+1,FALSE)),"",VLOOKUP($A64,ES_NA3_0!$A$10:$AQ$100,MATCH(FIXED(C$6,0,TRUE),ES_NA3_0!$A$10:$AQ$10,0)+1,FALSE))</f>
        <v/>
      </c>
      <c r="D64" s="232" t="str">
        <f>IF(ISNA(VLOOKUP($A64,ES_NA3_0!$A$10:$AQ$100,MATCH(FIXED(D$6,0,TRUE),ES_NA3_0!$A$10:$AQ$10,0)+1,FALSE)),"",VLOOKUP($A64,ES_NA3_0!$A$10:$AQ$100,MATCH(FIXED(D$6,0,TRUE),ES_NA3_0!$A$10:$AQ$10,0)+1,FALSE))</f>
        <v/>
      </c>
      <c r="E64" s="232" t="str">
        <f>IF(ISNA(VLOOKUP($A64,ES_NA3_0!$A$10:$AQ$100,MATCH(FIXED(E$6,0,TRUE),ES_NA3_0!$A$10:$AQ$10,0)+1,FALSE)),"",VLOOKUP($A64,ES_NA3_0!$A$10:$AQ$100,MATCH(FIXED(E$6,0,TRUE),ES_NA3_0!$A$10:$AQ$10,0)+1,FALSE))</f>
        <v/>
      </c>
      <c r="F64" s="232" t="str">
        <f>IF(ISNA(VLOOKUP($A64,ES_NA3_0!$A$10:$AQ$100,MATCH(FIXED(F$6,0,TRUE),ES_NA3_0!$A$10:$AQ$10,0)+1,FALSE)),"",VLOOKUP($A64,ES_NA3_0!$A$10:$AQ$100,MATCH(FIXED(F$6,0,TRUE),ES_NA3_0!$A$10:$AQ$10,0)+1,FALSE))</f>
        <v/>
      </c>
      <c r="G64" s="232" t="str">
        <f>IF(ISNA(VLOOKUP($A64,ES_NA3_0!$A$10:$AQ$100,MATCH(FIXED(G$6,0,TRUE),ES_NA3_0!$A$10:$AQ$10,0)+1,FALSE)),"",VLOOKUP($A64,ES_NA3_0!$A$10:$AQ$100,MATCH(FIXED(G$6,0,TRUE),ES_NA3_0!$A$10:$AQ$10,0)+1,FALSE))</f>
        <v/>
      </c>
      <c r="H64" s="232" t="str">
        <f>IF(ISNA(VLOOKUP($A64,ES_NA3_0!$A$10:$AQ$100,MATCH(FIXED(H$6,0,TRUE),ES_NA3_0!$A$10:$AQ$10,0)+1,FALSE)),"",VLOOKUP($A64,ES_NA3_0!$A$10:$AQ$100,MATCH(FIXED(H$6,0,TRUE),ES_NA3_0!$A$10:$AQ$10,0)+1,FALSE))</f>
        <v/>
      </c>
      <c r="I64" s="232" t="str">
        <f>IF(ISNA(VLOOKUP($A64,ES_NA3_0!$A$10:$AQ$100,MATCH(FIXED(I$6,0,TRUE),ES_NA3_0!$A$10:$AQ$10,0)+1,FALSE)),"",VLOOKUP($A64,ES_NA3_0!$A$10:$AQ$100,MATCH(FIXED(I$6,0,TRUE),ES_NA3_0!$A$10:$AQ$10,0)+1,FALSE))</f>
        <v/>
      </c>
      <c r="J64" s="232" t="str">
        <f>IF(ISNA(VLOOKUP($A64,ES_NA3_0!$A$10:$AQ$100,MATCH(FIXED(J$6,0,TRUE),ES_NA3_0!$A$10:$AQ$10,0)+1,FALSE)),"",VLOOKUP($A64,ES_NA3_0!$A$10:$AQ$100,MATCH(FIXED(J$6,0,TRUE),ES_NA3_0!$A$10:$AQ$10,0)+1,FALSE))</f>
        <v/>
      </c>
      <c r="K64" s="232" t="str">
        <f>IF(ISNA(VLOOKUP($A64,ES_NA3_0!$A$10:$AQ$100,MATCH(FIXED(K$6,0,TRUE),ES_NA3_0!$A$10:$AQ$10,0)+1,FALSE)),"",VLOOKUP($A64,ES_NA3_0!$A$10:$AQ$100,MATCH(FIXED(K$6,0,TRUE),ES_NA3_0!$A$10:$AQ$10,0)+1,FALSE))</f>
        <v/>
      </c>
      <c r="L64" s="232" t="str">
        <f>IF(ISNA(VLOOKUP($A64,ES_NA3_0!$A$10:$AQ$100,MATCH(FIXED(L$6,0,TRUE),ES_NA3_0!$A$10:$AQ$10,0)+1,FALSE)),"",VLOOKUP($A64,ES_NA3_0!$A$10:$AQ$100,MATCH(FIXED(L$6,0,TRUE),ES_NA3_0!$A$10:$AQ$10,0)+1,FALSE))</f>
        <v/>
      </c>
      <c r="M64" s="232" t="str">
        <f>IF(ISNA(VLOOKUP($A64,ES_NA3_0!$A$10:$AQ$100,MATCH(FIXED(M$6,0,TRUE),ES_NA3_0!$A$10:$AQ$10,0)+1,FALSE)),"",VLOOKUP($A64,ES_NA3_0!$A$10:$AQ$100,MATCH(FIXED(M$6,0,TRUE),ES_NA3_0!$A$10:$AQ$10,0)+1,FALSE))</f>
        <v/>
      </c>
      <c r="N64" s="232" t="str">
        <f>IF(ISNA(VLOOKUP($A64,ES_NA3_0!$A$10:$AQ$100,MATCH(FIXED(N$6,0,TRUE),ES_NA3_0!$A$10:$AQ$10,0)+1,FALSE)),"",VLOOKUP($A64,ES_NA3_0!$A$10:$AQ$100,MATCH(FIXED(N$6,0,TRUE),ES_NA3_0!$A$10:$AQ$10,0)+1,FALSE))</f>
        <v/>
      </c>
      <c r="O64" s="232" t="str">
        <f>IF(ISNA(VLOOKUP($A64,ES_NA3_0!$A$10:$AQ$100,MATCH(FIXED(O$6,0,TRUE),ES_NA3_0!$A$10:$AQ$10,0)+1,FALSE)),"",VLOOKUP($A64,ES_NA3_0!$A$10:$AQ$100,MATCH(FIXED(O$6,0,TRUE),ES_NA3_0!$A$10:$AQ$10,0)+1,FALSE))</f>
        <v/>
      </c>
      <c r="P64" s="232" t="str">
        <f>IF(ISNA(VLOOKUP($A64,ES_NA3_0!$A$10:$AQ$100,MATCH(FIXED(P$6,0,TRUE),ES_NA3_0!$A$10:$AQ$10,0)+1,FALSE)),"",VLOOKUP($A64,ES_NA3_0!$A$10:$AQ$100,MATCH(FIXED(P$6,0,TRUE),ES_NA3_0!$A$10:$AQ$10,0)+1,FALSE))</f>
        <v/>
      </c>
      <c r="Q64" s="232" t="str">
        <f>IF(ISNA(VLOOKUP($A64,ES_NA3_0!$A$10:$AQ$100,MATCH(FIXED(Q$6,0,TRUE),ES_NA3_0!$A$10:$AQ$10,0)+1,FALSE)),"",VLOOKUP($A64,ES_NA3_0!$A$10:$AQ$100,MATCH(FIXED(Q$6,0,TRUE),ES_NA3_0!$A$10:$AQ$10,0)+1,FALSE))</f>
        <v/>
      </c>
      <c r="R64" s="232" t="str">
        <f>IF(ISNA(VLOOKUP($A64,ES_NA3_0!$A$10:$AQ$100,MATCH(FIXED(R$6,0,TRUE),ES_NA3_0!$A$10:$AQ$10,0)+1,FALSE)),"",VLOOKUP($A64,ES_NA3_0!$A$10:$AQ$100,MATCH(FIXED(R$6,0,TRUE),ES_NA3_0!$A$10:$AQ$10,0)+1,FALSE))</f>
        <v/>
      </c>
      <c r="S64" s="232" t="str">
        <f>IF(ISNA(VLOOKUP($A64,ES_NA3_0!$A$10:$AQ$100,MATCH(FIXED(S$6,0,TRUE),ES_NA3_0!$A$10:$AQ$10,0)+1,FALSE)),"",VLOOKUP($A64,ES_NA3_0!$A$10:$AQ$100,MATCH(FIXED(S$6,0,TRUE),ES_NA3_0!$A$10:$AQ$10,0)+1,FALSE))</f>
        <v/>
      </c>
      <c r="T64" s="232" t="str">
        <f>IF(ISNA(VLOOKUP($A64,ES_NA3_0!$A$10:$AQ$100,MATCH(FIXED(T$6,0,TRUE),ES_NA3_0!$A$10:$AQ$10,0)+1,FALSE)),"",VLOOKUP($A64,ES_NA3_0!$A$10:$AQ$100,MATCH(FIXED(T$6,0,TRUE),ES_NA3_0!$A$10:$AQ$10,0)+1,FALSE))</f>
        <v/>
      </c>
      <c r="U64" s="232" t="str">
        <f>IF(ISNA(VLOOKUP($A64,ES_NA3_0!$A$10:$AQ$100,MATCH(FIXED(U$6,0,TRUE),ES_NA3_0!$A$10:$AQ$10,0)+1,FALSE)),"",VLOOKUP($A64,ES_NA3_0!$A$10:$AQ$100,MATCH(FIXED(U$6,0,TRUE),ES_NA3_0!$A$10:$AQ$10,0)+1,FALSE))</f>
        <v/>
      </c>
      <c r="V64" s="232" t="str">
        <f>IF(ISNA(VLOOKUP($A64,ES_NA3_0!$A$10:$AQ$100,MATCH(FIXED(V$6,0,TRUE),ES_NA3_0!$A$10:$AQ$10,0)+1,FALSE)),"",VLOOKUP($A64,ES_NA3_0!$A$10:$AQ$100,MATCH(FIXED(V$6,0,TRUE),ES_NA3_0!$A$10:$AQ$10,0)+1,FALSE))</f>
        <v/>
      </c>
      <c r="W64" s="232" t="str">
        <f>IF(ISNA(VLOOKUP($A64,ES_NA3_0!$A$10:$AQ$100,MATCH(FIXED(W$6,0,TRUE),ES_NA3_0!$A$10:$AQ$10,0)+1,FALSE)),"",VLOOKUP($A64,ES_NA3_0!$A$10:$AQ$100,MATCH(FIXED(W$6,0,TRUE),ES_NA3_0!$A$10:$AQ$10,0)+1,FALSE))</f>
        <v/>
      </c>
    </row>
    <row r="65" spans="1:23">
      <c r="A65" s="230" t="str">
        <f>lookup!Z24</f>
        <v>Netherlands</v>
      </c>
      <c r="B65" s="232" t="str">
        <f>VLOOKUP(A65,lookup!$Z$2:$AA$77,2,FALSE)</f>
        <v>Ολλανδία</v>
      </c>
      <c r="C65" s="232" t="str">
        <f>IF(ISNA(VLOOKUP($A65,ES_NA3_0!$A$10:$AQ$100,MATCH(FIXED(C$6,0,TRUE),ES_NA3_0!$A$10:$AQ$10,0)+1,FALSE)),"",VLOOKUP($A65,ES_NA3_0!$A$10:$AQ$100,MATCH(FIXED(C$6,0,TRUE),ES_NA3_0!$A$10:$AQ$10,0)+1,FALSE))</f>
        <v/>
      </c>
      <c r="D65" s="232" t="str">
        <f>IF(ISNA(VLOOKUP($A65,ES_NA3_0!$A$10:$AQ$100,MATCH(FIXED(D$6,0,TRUE),ES_NA3_0!$A$10:$AQ$10,0)+1,FALSE)),"",VLOOKUP($A65,ES_NA3_0!$A$10:$AQ$100,MATCH(FIXED(D$6,0,TRUE),ES_NA3_0!$A$10:$AQ$10,0)+1,FALSE))</f>
        <v/>
      </c>
      <c r="E65" s="232" t="str">
        <f>IF(ISNA(VLOOKUP($A65,ES_NA3_0!$A$10:$AQ$100,MATCH(FIXED(E$6,0,TRUE),ES_NA3_0!$A$10:$AQ$10,0)+1,FALSE)),"",VLOOKUP($A65,ES_NA3_0!$A$10:$AQ$100,MATCH(FIXED(E$6,0,TRUE),ES_NA3_0!$A$10:$AQ$10,0)+1,FALSE))</f>
        <v/>
      </c>
      <c r="F65" s="232" t="str">
        <f>IF(ISNA(VLOOKUP($A65,ES_NA3_0!$A$10:$AQ$100,MATCH(FIXED(F$6,0,TRUE),ES_NA3_0!$A$10:$AQ$10,0)+1,FALSE)),"",VLOOKUP($A65,ES_NA3_0!$A$10:$AQ$100,MATCH(FIXED(F$6,0,TRUE),ES_NA3_0!$A$10:$AQ$10,0)+1,FALSE))</f>
        <v/>
      </c>
      <c r="G65" s="232" t="str">
        <f>IF(ISNA(VLOOKUP($A65,ES_NA3_0!$A$10:$AQ$100,MATCH(FIXED(G$6,0,TRUE),ES_NA3_0!$A$10:$AQ$10,0)+1,FALSE)),"",VLOOKUP($A65,ES_NA3_0!$A$10:$AQ$100,MATCH(FIXED(G$6,0,TRUE),ES_NA3_0!$A$10:$AQ$10,0)+1,FALSE))</f>
        <v/>
      </c>
      <c r="H65" s="232" t="str">
        <f>IF(ISNA(VLOOKUP($A65,ES_NA3_0!$A$10:$AQ$100,MATCH(FIXED(H$6,0,TRUE),ES_NA3_0!$A$10:$AQ$10,0)+1,FALSE)),"",VLOOKUP($A65,ES_NA3_0!$A$10:$AQ$100,MATCH(FIXED(H$6,0,TRUE),ES_NA3_0!$A$10:$AQ$10,0)+1,FALSE))</f>
        <v/>
      </c>
      <c r="I65" s="232" t="str">
        <f>IF(ISNA(VLOOKUP($A65,ES_NA3_0!$A$10:$AQ$100,MATCH(FIXED(I$6,0,TRUE),ES_NA3_0!$A$10:$AQ$10,0)+1,FALSE)),"",VLOOKUP($A65,ES_NA3_0!$A$10:$AQ$100,MATCH(FIXED(I$6,0,TRUE),ES_NA3_0!$A$10:$AQ$10,0)+1,FALSE))</f>
        <v/>
      </c>
      <c r="J65" s="232" t="str">
        <f>IF(ISNA(VLOOKUP($A65,ES_NA3_0!$A$10:$AQ$100,MATCH(FIXED(J$6,0,TRUE),ES_NA3_0!$A$10:$AQ$10,0)+1,FALSE)),"",VLOOKUP($A65,ES_NA3_0!$A$10:$AQ$100,MATCH(FIXED(J$6,0,TRUE),ES_NA3_0!$A$10:$AQ$10,0)+1,FALSE))</f>
        <v/>
      </c>
      <c r="K65" s="232" t="str">
        <f>IF(ISNA(VLOOKUP($A65,ES_NA3_0!$A$10:$AQ$100,MATCH(FIXED(K$6,0,TRUE),ES_NA3_0!$A$10:$AQ$10,0)+1,FALSE)),"",VLOOKUP($A65,ES_NA3_0!$A$10:$AQ$100,MATCH(FIXED(K$6,0,TRUE),ES_NA3_0!$A$10:$AQ$10,0)+1,FALSE))</f>
        <v/>
      </c>
      <c r="L65" s="232" t="str">
        <f>IF(ISNA(VLOOKUP($A65,ES_NA3_0!$A$10:$AQ$100,MATCH(FIXED(L$6,0,TRUE),ES_NA3_0!$A$10:$AQ$10,0)+1,FALSE)),"",VLOOKUP($A65,ES_NA3_0!$A$10:$AQ$100,MATCH(FIXED(L$6,0,TRUE),ES_NA3_0!$A$10:$AQ$10,0)+1,FALSE))</f>
        <v/>
      </c>
      <c r="M65" s="232" t="str">
        <f>IF(ISNA(VLOOKUP($A65,ES_NA3_0!$A$10:$AQ$100,MATCH(FIXED(M$6,0,TRUE),ES_NA3_0!$A$10:$AQ$10,0)+1,FALSE)),"",VLOOKUP($A65,ES_NA3_0!$A$10:$AQ$100,MATCH(FIXED(M$6,0,TRUE),ES_NA3_0!$A$10:$AQ$10,0)+1,FALSE))</f>
        <v/>
      </c>
      <c r="N65" s="232" t="str">
        <f>IF(ISNA(VLOOKUP($A65,ES_NA3_0!$A$10:$AQ$100,MATCH(FIXED(N$6,0,TRUE),ES_NA3_0!$A$10:$AQ$10,0)+1,FALSE)),"",VLOOKUP($A65,ES_NA3_0!$A$10:$AQ$100,MATCH(FIXED(N$6,0,TRUE),ES_NA3_0!$A$10:$AQ$10,0)+1,FALSE))</f>
        <v/>
      </c>
      <c r="O65" s="232" t="str">
        <f>IF(ISNA(VLOOKUP($A65,ES_NA3_0!$A$10:$AQ$100,MATCH(FIXED(O$6,0,TRUE),ES_NA3_0!$A$10:$AQ$10,0)+1,FALSE)),"",VLOOKUP($A65,ES_NA3_0!$A$10:$AQ$100,MATCH(FIXED(O$6,0,TRUE),ES_NA3_0!$A$10:$AQ$10,0)+1,FALSE))</f>
        <v/>
      </c>
      <c r="P65" s="232" t="str">
        <f>IF(ISNA(VLOOKUP($A65,ES_NA3_0!$A$10:$AQ$100,MATCH(FIXED(P$6,0,TRUE),ES_NA3_0!$A$10:$AQ$10,0)+1,FALSE)),"",VLOOKUP($A65,ES_NA3_0!$A$10:$AQ$100,MATCH(FIXED(P$6,0,TRUE),ES_NA3_0!$A$10:$AQ$10,0)+1,FALSE))</f>
        <v/>
      </c>
      <c r="Q65" s="232" t="str">
        <f>IF(ISNA(VLOOKUP($A65,ES_NA3_0!$A$10:$AQ$100,MATCH(FIXED(Q$6,0,TRUE),ES_NA3_0!$A$10:$AQ$10,0)+1,FALSE)),"",VLOOKUP($A65,ES_NA3_0!$A$10:$AQ$100,MATCH(FIXED(Q$6,0,TRUE),ES_NA3_0!$A$10:$AQ$10,0)+1,FALSE))</f>
        <v/>
      </c>
      <c r="R65" s="232" t="str">
        <f>IF(ISNA(VLOOKUP($A65,ES_NA3_0!$A$10:$AQ$100,MATCH(FIXED(R$6,0,TRUE),ES_NA3_0!$A$10:$AQ$10,0)+1,FALSE)),"",VLOOKUP($A65,ES_NA3_0!$A$10:$AQ$100,MATCH(FIXED(R$6,0,TRUE),ES_NA3_0!$A$10:$AQ$10,0)+1,FALSE))</f>
        <v/>
      </c>
      <c r="S65" s="232" t="str">
        <f>IF(ISNA(VLOOKUP($A65,ES_NA3_0!$A$10:$AQ$100,MATCH(FIXED(S$6,0,TRUE),ES_NA3_0!$A$10:$AQ$10,0)+1,FALSE)),"",VLOOKUP($A65,ES_NA3_0!$A$10:$AQ$100,MATCH(FIXED(S$6,0,TRUE),ES_NA3_0!$A$10:$AQ$10,0)+1,FALSE))</f>
        <v/>
      </c>
      <c r="T65" s="232" t="str">
        <f>IF(ISNA(VLOOKUP($A65,ES_NA3_0!$A$10:$AQ$100,MATCH(FIXED(T$6,0,TRUE),ES_NA3_0!$A$10:$AQ$10,0)+1,FALSE)),"",VLOOKUP($A65,ES_NA3_0!$A$10:$AQ$100,MATCH(FIXED(T$6,0,TRUE),ES_NA3_0!$A$10:$AQ$10,0)+1,FALSE))</f>
        <v/>
      </c>
      <c r="U65" s="232" t="str">
        <f>IF(ISNA(VLOOKUP($A65,ES_NA3_0!$A$10:$AQ$100,MATCH(FIXED(U$6,0,TRUE),ES_NA3_0!$A$10:$AQ$10,0)+1,FALSE)),"",VLOOKUP($A65,ES_NA3_0!$A$10:$AQ$100,MATCH(FIXED(U$6,0,TRUE),ES_NA3_0!$A$10:$AQ$10,0)+1,FALSE))</f>
        <v/>
      </c>
      <c r="V65" s="232" t="str">
        <f>IF(ISNA(VLOOKUP($A65,ES_NA3_0!$A$10:$AQ$100,MATCH(FIXED(V$6,0,TRUE),ES_NA3_0!$A$10:$AQ$10,0)+1,FALSE)),"",VLOOKUP($A65,ES_NA3_0!$A$10:$AQ$100,MATCH(FIXED(V$6,0,TRUE),ES_NA3_0!$A$10:$AQ$10,0)+1,FALSE))</f>
        <v/>
      </c>
      <c r="W65" s="232" t="str">
        <f>IF(ISNA(VLOOKUP($A65,ES_NA3_0!$A$10:$AQ$100,MATCH(FIXED(W$6,0,TRUE),ES_NA3_0!$A$10:$AQ$10,0)+1,FALSE)),"",VLOOKUP($A65,ES_NA3_0!$A$10:$AQ$100,MATCH(FIXED(W$6,0,TRUE),ES_NA3_0!$A$10:$AQ$10,0)+1,FALSE))</f>
        <v/>
      </c>
    </row>
    <row r="66" spans="1:23">
      <c r="A66" s="230" t="str">
        <f>lookup!Z25</f>
        <v>Austria</v>
      </c>
      <c r="B66" s="232" t="str">
        <f>VLOOKUP(A66,lookup!$Z$2:$AA$77,2,FALSE)</f>
        <v>Αυστρία</v>
      </c>
      <c r="C66" s="232" t="str">
        <f>IF(ISNA(VLOOKUP($A66,ES_NA3_0!$A$10:$AQ$100,MATCH(FIXED(C$6,0,TRUE),ES_NA3_0!$A$10:$AQ$10,0)+1,FALSE)),"",VLOOKUP($A66,ES_NA3_0!$A$10:$AQ$100,MATCH(FIXED(C$6,0,TRUE),ES_NA3_0!$A$10:$AQ$10,0)+1,FALSE))</f>
        <v/>
      </c>
      <c r="D66" s="232" t="str">
        <f>IF(ISNA(VLOOKUP($A66,ES_NA3_0!$A$10:$AQ$100,MATCH(FIXED(D$6,0,TRUE),ES_NA3_0!$A$10:$AQ$10,0)+1,FALSE)),"",VLOOKUP($A66,ES_NA3_0!$A$10:$AQ$100,MATCH(FIXED(D$6,0,TRUE),ES_NA3_0!$A$10:$AQ$10,0)+1,FALSE))</f>
        <v/>
      </c>
      <c r="E66" s="232" t="str">
        <f>IF(ISNA(VLOOKUP($A66,ES_NA3_0!$A$10:$AQ$100,MATCH(FIXED(E$6,0,TRUE),ES_NA3_0!$A$10:$AQ$10,0)+1,FALSE)),"",VLOOKUP($A66,ES_NA3_0!$A$10:$AQ$100,MATCH(FIXED(E$6,0,TRUE),ES_NA3_0!$A$10:$AQ$10,0)+1,FALSE))</f>
        <v/>
      </c>
      <c r="F66" s="232" t="str">
        <f>IF(ISNA(VLOOKUP($A66,ES_NA3_0!$A$10:$AQ$100,MATCH(FIXED(F$6,0,TRUE),ES_NA3_0!$A$10:$AQ$10,0)+1,FALSE)),"",VLOOKUP($A66,ES_NA3_0!$A$10:$AQ$100,MATCH(FIXED(F$6,0,TRUE),ES_NA3_0!$A$10:$AQ$10,0)+1,FALSE))</f>
        <v/>
      </c>
      <c r="G66" s="232" t="str">
        <f>IF(ISNA(VLOOKUP($A66,ES_NA3_0!$A$10:$AQ$100,MATCH(FIXED(G$6,0,TRUE),ES_NA3_0!$A$10:$AQ$10,0)+1,FALSE)),"",VLOOKUP($A66,ES_NA3_0!$A$10:$AQ$100,MATCH(FIXED(G$6,0,TRUE),ES_NA3_0!$A$10:$AQ$10,0)+1,FALSE))</f>
        <v/>
      </c>
      <c r="H66" s="232" t="str">
        <f>IF(ISNA(VLOOKUP($A66,ES_NA3_0!$A$10:$AQ$100,MATCH(FIXED(H$6,0,TRUE),ES_NA3_0!$A$10:$AQ$10,0)+1,FALSE)),"",VLOOKUP($A66,ES_NA3_0!$A$10:$AQ$100,MATCH(FIXED(H$6,0,TRUE),ES_NA3_0!$A$10:$AQ$10,0)+1,FALSE))</f>
        <v/>
      </c>
      <c r="I66" s="232" t="str">
        <f>IF(ISNA(VLOOKUP($A66,ES_NA3_0!$A$10:$AQ$100,MATCH(FIXED(I$6,0,TRUE),ES_NA3_0!$A$10:$AQ$10,0)+1,FALSE)),"",VLOOKUP($A66,ES_NA3_0!$A$10:$AQ$100,MATCH(FIXED(I$6,0,TRUE),ES_NA3_0!$A$10:$AQ$10,0)+1,FALSE))</f>
        <v/>
      </c>
      <c r="J66" s="232" t="str">
        <f>IF(ISNA(VLOOKUP($A66,ES_NA3_0!$A$10:$AQ$100,MATCH(FIXED(J$6,0,TRUE),ES_NA3_0!$A$10:$AQ$10,0)+1,FALSE)),"",VLOOKUP($A66,ES_NA3_0!$A$10:$AQ$100,MATCH(FIXED(J$6,0,TRUE),ES_NA3_0!$A$10:$AQ$10,0)+1,FALSE))</f>
        <v/>
      </c>
      <c r="K66" s="232" t="str">
        <f>IF(ISNA(VLOOKUP($A66,ES_NA3_0!$A$10:$AQ$100,MATCH(FIXED(K$6,0,TRUE),ES_NA3_0!$A$10:$AQ$10,0)+1,FALSE)),"",VLOOKUP($A66,ES_NA3_0!$A$10:$AQ$100,MATCH(FIXED(K$6,0,TRUE),ES_NA3_0!$A$10:$AQ$10,0)+1,FALSE))</f>
        <v/>
      </c>
      <c r="L66" s="232" t="str">
        <f>IF(ISNA(VLOOKUP($A66,ES_NA3_0!$A$10:$AQ$100,MATCH(FIXED(L$6,0,TRUE),ES_NA3_0!$A$10:$AQ$10,0)+1,FALSE)),"",VLOOKUP($A66,ES_NA3_0!$A$10:$AQ$100,MATCH(FIXED(L$6,0,TRUE),ES_NA3_0!$A$10:$AQ$10,0)+1,FALSE))</f>
        <v/>
      </c>
      <c r="M66" s="232" t="str">
        <f>IF(ISNA(VLOOKUP($A66,ES_NA3_0!$A$10:$AQ$100,MATCH(FIXED(M$6,0,TRUE),ES_NA3_0!$A$10:$AQ$10,0)+1,FALSE)),"",VLOOKUP($A66,ES_NA3_0!$A$10:$AQ$100,MATCH(FIXED(M$6,0,TRUE),ES_NA3_0!$A$10:$AQ$10,0)+1,FALSE))</f>
        <v/>
      </c>
      <c r="N66" s="232" t="str">
        <f>IF(ISNA(VLOOKUP($A66,ES_NA3_0!$A$10:$AQ$100,MATCH(FIXED(N$6,0,TRUE),ES_NA3_0!$A$10:$AQ$10,0)+1,FALSE)),"",VLOOKUP($A66,ES_NA3_0!$A$10:$AQ$100,MATCH(FIXED(N$6,0,TRUE),ES_NA3_0!$A$10:$AQ$10,0)+1,FALSE))</f>
        <v/>
      </c>
      <c r="O66" s="232" t="str">
        <f>IF(ISNA(VLOOKUP($A66,ES_NA3_0!$A$10:$AQ$100,MATCH(FIXED(O$6,0,TRUE),ES_NA3_0!$A$10:$AQ$10,0)+1,FALSE)),"",VLOOKUP($A66,ES_NA3_0!$A$10:$AQ$100,MATCH(FIXED(O$6,0,TRUE),ES_NA3_0!$A$10:$AQ$10,0)+1,FALSE))</f>
        <v/>
      </c>
      <c r="P66" s="232" t="str">
        <f>IF(ISNA(VLOOKUP($A66,ES_NA3_0!$A$10:$AQ$100,MATCH(FIXED(P$6,0,TRUE),ES_NA3_0!$A$10:$AQ$10,0)+1,FALSE)),"",VLOOKUP($A66,ES_NA3_0!$A$10:$AQ$100,MATCH(FIXED(P$6,0,TRUE),ES_NA3_0!$A$10:$AQ$10,0)+1,FALSE))</f>
        <v/>
      </c>
      <c r="Q66" s="232" t="str">
        <f>IF(ISNA(VLOOKUP($A66,ES_NA3_0!$A$10:$AQ$100,MATCH(FIXED(Q$6,0,TRUE),ES_NA3_0!$A$10:$AQ$10,0)+1,FALSE)),"",VLOOKUP($A66,ES_NA3_0!$A$10:$AQ$100,MATCH(FIXED(Q$6,0,TRUE),ES_NA3_0!$A$10:$AQ$10,0)+1,FALSE))</f>
        <v/>
      </c>
      <c r="R66" s="232" t="str">
        <f>IF(ISNA(VLOOKUP($A66,ES_NA3_0!$A$10:$AQ$100,MATCH(FIXED(R$6,0,TRUE),ES_NA3_0!$A$10:$AQ$10,0)+1,FALSE)),"",VLOOKUP($A66,ES_NA3_0!$A$10:$AQ$100,MATCH(FIXED(R$6,0,TRUE),ES_NA3_0!$A$10:$AQ$10,0)+1,FALSE))</f>
        <v/>
      </c>
      <c r="S66" s="232" t="str">
        <f>IF(ISNA(VLOOKUP($A66,ES_NA3_0!$A$10:$AQ$100,MATCH(FIXED(S$6,0,TRUE),ES_NA3_0!$A$10:$AQ$10,0)+1,FALSE)),"",VLOOKUP($A66,ES_NA3_0!$A$10:$AQ$100,MATCH(FIXED(S$6,0,TRUE),ES_NA3_0!$A$10:$AQ$10,0)+1,FALSE))</f>
        <v/>
      </c>
      <c r="T66" s="232" t="str">
        <f>IF(ISNA(VLOOKUP($A66,ES_NA3_0!$A$10:$AQ$100,MATCH(FIXED(T$6,0,TRUE),ES_NA3_0!$A$10:$AQ$10,0)+1,FALSE)),"",VLOOKUP($A66,ES_NA3_0!$A$10:$AQ$100,MATCH(FIXED(T$6,0,TRUE),ES_NA3_0!$A$10:$AQ$10,0)+1,FALSE))</f>
        <v/>
      </c>
      <c r="U66" s="232" t="str">
        <f>IF(ISNA(VLOOKUP($A66,ES_NA3_0!$A$10:$AQ$100,MATCH(FIXED(U$6,0,TRUE),ES_NA3_0!$A$10:$AQ$10,0)+1,FALSE)),"",VLOOKUP($A66,ES_NA3_0!$A$10:$AQ$100,MATCH(FIXED(U$6,0,TRUE),ES_NA3_0!$A$10:$AQ$10,0)+1,FALSE))</f>
        <v/>
      </c>
      <c r="V66" s="232" t="str">
        <f>IF(ISNA(VLOOKUP($A66,ES_NA3_0!$A$10:$AQ$100,MATCH(FIXED(V$6,0,TRUE),ES_NA3_0!$A$10:$AQ$10,0)+1,FALSE)),"",VLOOKUP($A66,ES_NA3_0!$A$10:$AQ$100,MATCH(FIXED(V$6,0,TRUE),ES_NA3_0!$A$10:$AQ$10,0)+1,FALSE))</f>
        <v/>
      </c>
      <c r="W66" s="232" t="str">
        <f>IF(ISNA(VLOOKUP($A66,ES_NA3_0!$A$10:$AQ$100,MATCH(FIXED(W$6,0,TRUE),ES_NA3_0!$A$10:$AQ$10,0)+1,FALSE)),"",VLOOKUP($A66,ES_NA3_0!$A$10:$AQ$100,MATCH(FIXED(W$6,0,TRUE),ES_NA3_0!$A$10:$AQ$10,0)+1,FALSE))</f>
        <v/>
      </c>
    </row>
    <row r="67" spans="1:23">
      <c r="A67" s="230" t="str">
        <f>lookup!Z26</f>
        <v>Poland</v>
      </c>
      <c r="B67" s="232" t="str">
        <f>VLOOKUP(A67,lookup!$Z$2:$AA$77,2,FALSE)</f>
        <v>Πολωνία</v>
      </c>
      <c r="C67" s="232" t="str">
        <f>IF(ISNA(VLOOKUP($A67,ES_NA3_0!$A$10:$AQ$100,MATCH(FIXED(C$6,0,TRUE),ES_NA3_0!$A$10:$AQ$10,0)+1,FALSE)),"",VLOOKUP($A67,ES_NA3_0!$A$10:$AQ$100,MATCH(FIXED(C$6,0,TRUE),ES_NA3_0!$A$10:$AQ$10,0)+1,FALSE))</f>
        <v/>
      </c>
      <c r="D67" s="232" t="str">
        <f>IF(ISNA(VLOOKUP($A67,ES_NA3_0!$A$10:$AQ$100,MATCH(FIXED(D$6,0,TRUE),ES_NA3_0!$A$10:$AQ$10,0)+1,FALSE)),"",VLOOKUP($A67,ES_NA3_0!$A$10:$AQ$100,MATCH(FIXED(D$6,0,TRUE),ES_NA3_0!$A$10:$AQ$10,0)+1,FALSE))</f>
        <v/>
      </c>
      <c r="E67" s="232" t="str">
        <f>IF(ISNA(VLOOKUP($A67,ES_NA3_0!$A$10:$AQ$100,MATCH(FIXED(E$6,0,TRUE),ES_NA3_0!$A$10:$AQ$10,0)+1,FALSE)),"",VLOOKUP($A67,ES_NA3_0!$A$10:$AQ$100,MATCH(FIXED(E$6,0,TRUE),ES_NA3_0!$A$10:$AQ$10,0)+1,FALSE))</f>
        <v/>
      </c>
      <c r="F67" s="232" t="str">
        <f>IF(ISNA(VLOOKUP($A67,ES_NA3_0!$A$10:$AQ$100,MATCH(FIXED(F$6,0,TRUE),ES_NA3_0!$A$10:$AQ$10,0)+1,FALSE)),"",VLOOKUP($A67,ES_NA3_0!$A$10:$AQ$100,MATCH(FIXED(F$6,0,TRUE),ES_NA3_0!$A$10:$AQ$10,0)+1,FALSE))</f>
        <v/>
      </c>
      <c r="G67" s="232" t="str">
        <f>IF(ISNA(VLOOKUP($A67,ES_NA3_0!$A$10:$AQ$100,MATCH(FIXED(G$6,0,TRUE),ES_NA3_0!$A$10:$AQ$10,0)+1,FALSE)),"",VLOOKUP($A67,ES_NA3_0!$A$10:$AQ$100,MATCH(FIXED(G$6,0,TRUE),ES_NA3_0!$A$10:$AQ$10,0)+1,FALSE))</f>
        <v/>
      </c>
      <c r="H67" s="232" t="str">
        <f>IF(ISNA(VLOOKUP($A67,ES_NA3_0!$A$10:$AQ$100,MATCH(FIXED(H$6,0,TRUE),ES_NA3_0!$A$10:$AQ$10,0)+1,FALSE)),"",VLOOKUP($A67,ES_NA3_0!$A$10:$AQ$100,MATCH(FIXED(H$6,0,TRUE),ES_NA3_0!$A$10:$AQ$10,0)+1,FALSE))</f>
        <v/>
      </c>
      <c r="I67" s="232" t="str">
        <f>IF(ISNA(VLOOKUP($A67,ES_NA3_0!$A$10:$AQ$100,MATCH(FIXED(I$6,0,TRUE),ES_NA3_0!$A$10:$AQ$10,0)+1,FALSE)),"",VLOOKUP($A67,ES_NA3_0!$A$10:$AQ$100,MATCH(FIXED(I$6,0,TRUE),ES_NA3_0!$A$10:$AQ$10,0)+1,FALSE))</f>
        <v/>
      </c>
      <c r="J67" s="232" t="str">
        <f>IF(ISNA(VLOOKUP($A67,ES_NA3_0!$A$10:$AQ$100,MATCH(FIXED(J$6,0,TRUE),ES_NA3_0!$A$10:$AQ$10,0)+1,FALSE)),"",VLOOKUP($A67,ES_NA3_0!$A$10:$AQ$100,MATCH(FIXED(J$6,0,TRUE),ES_NA3_0!$A$10:$AQ$10,0)+1,FALSE))</f>
        <v/>
      </c>
      <c r="K67" s="232" t="str">
        <f>IF(ISNA(VLOOKUP($A67,ES_NA3_0!$A$10:$AQ$100,MATCH(FIXED(K$6,0,TRUE),ES_NA3_0!$A$10:$AQ$10,0)+1,FALSE)),"",VLOOKUP($A67,ES_NA3_0!$A$10:$AQ$100,MATCH(FIXED(K$6,0,TRUE),ES_NA3_0!$A$10:$AQ$10,0)+1,FALSE))</f>
        <v/>
      </c>
      <c r="L67" s="232" t="str">
        <f>IF(ISNA(VLOOKUP($A67,ES_NA3_0!$A$10:$AQ$100,MATCH(FIXED(L$6,0,TRUE),ES_NA3_0!$A$10:$AQ$10,0)+1,FALSE)),"",VLOOKUP($A67,ES_NA3_0!$A$10:$AQ$100,MATCH(FIXED(L$6,0,TRUE),ES_NA3_0!$A$10:$AQ$10,0)+1,FALSE))</f>
        <v/>
      </c>
      <c r="M67" s="232" t="str">
        <f>IF(ISNA(VLOOKUP($A67,ES_NA3_0!$A$10:$AQ$100,MATCH(FIXED(M$6,0,TRUE),ES_NA3_0!$A$10:$AQ$10,0)+1,FALSE)),"",VLOOKUP($A67,ES_NA3_0!$A$10:$AQ$100,MATCH(FIXED(M$6,0,TRUE),ES_NA3_0!$A$10:$AQ$10,0)+1,FALSE))</f>
        <v/>
      </c>
      <c r="N67" s="232" t="str">
        <f>IF(ISNA(VLOOKUP($A67,ES_NA3_0!$A$10:$AQ$100,MATCH(FIXED(N$6,0,TRUE),ES_NA3_0!$A$10:$AQ$10,0)+1,FALSE)),"",VLOOKUP($A67,ES_NA3_0!$A$10:$AQ$100,MATCH(FIXED(N$6,0,TRUE),ES_NA3_0!$A$10:$AQ$10,0)+1,FALSE))</f>
        <v/>
      </c>
      <c r="O67" s="232" t="str">
        <f>IF(ISNA(VLOOKUP($A67,ES_NA3_0!$A$10:$AQ$100,MATCH(FIXED(O$6,0,TRUE),ES_NA3_0!$A$10:$AQ$10,0)+1,FALSE)),"",VLOOKUP($A67,ES_NA3_0!$A$10:$AQ$100,MATCH(FIXED(O$6,0,TRUE),ES_NA3_0!$A$10:$AQ$10,0)+1,FALSE))</f>
        <v/>
      </c>
      <c r="P67" s="232" t="str">
        <f>IF(ISNA(VLOOKUP($A67,ES_NA3_0!$A$10:$AQ$100,MATCH(FIXED(P$6,0,TRUE),ES_NA3_0!$A$10:$AQ$10,0)+1,FALSE)),"",VLOOKUP($A67,ES_NA3_0!$A$10:$AQ$100,MATCH(FIXED(P$6,0,TRUE),ES_NA3_0!$A$10:$AQ$10,0)+1,FALSE))</f>
        <v/>
      </c>
      <c r="Q67" s="232" t="str">
        <f>IF(ISNA(VLOOKUP($A67,ES_NA3_0!$A$10:$AQ$100,MATCH(FIXED(Q$6,0,TRUE),ES_NA3_0!$A$10:$AQ$10,0)+1,FALSE)),"",VLOOKUP($A67,ES_NA3_0!$A$10:$AQ$100,MATCH(FIXED(Q$6,0,TRUE),ES_NA3_0!$A$10:$AQ$10,0)+1,FALSE))</f>
        <v/>
      </c>
      <c r="R67" s="232" t="str">
        <f>IF(ISNA(VLOOKUP($A67,ES_NA3_0!$A$10:$AQ$100,MATCH(FIXED(R$6,0,TRUE),ES_NA3_0!$A$10:$AQ$10,0)+1,FALSE)),"",VLOOKUP($A67,ES_NA3_0!$A$10:$AQ$100,MATCH(FIXED(R$6,0,TRUE),ES_NA3_0!$A$10:$AQ$10,0)+1,FALSE))</f>
        <v/>
      </c>
      <c r="S67" s="232" t="str">
        <f>IF(ISNA(VLOOKUP($A67,ES_NA3_0!$A$10:$AQ$100,MATCH(FIXED(S$6,0,TRUE),ES_NA3_0!$A$10:$AQ$10,0)+1,FALSE)),"",VLOOKUP($A67,ES_NA3_0!$A$10:$AQ$100,MATCH(FIXED(S$6,0,TRUE),ES_NA3_0!$A$10:$AQ$10,0)+1,FALSE))</f>
        <v/>
      </c>
      <c r="T67" s="232" t="str">
        <f>IF(ISNA(VLOOKUP($A67,ES_NA3_0!$A$10:$AQ$100,MATCH(FIXED(T$6,0,TRUE),ES_NA3_0!$A$10:$AQ$10,0)+1,FALSE)),"",VLOOKUP($A67,ES_NA3_0!$A$10:$AQ$100,MATCH(FIXED(T$6,0,TRUE),ES_NA3_0!$A$10:$AQ$10,0)+1,FALSE))</f>
        <v/>
      </c>
      <c r="U67" s="232" t="str">
        <f>IF(ISNA(VLOOKUP($A67,ES_NA3_0!$A$10:$AQ$100,MATCH(FIXED(U$6,0,TRUE),ES_NA3_0!$A$10:$AQ$10,0)+1,FALSE)),"",VLOOKUP($A67,ES_NA3_0!$A$10:$AQ$100,MATCH(FIXED(U$6,0,TRUE),ES_NA3_0!$A$10:$AQ$10,0)+1,FALSE))</f>
        <v/>
      </c>
      <c r="V67" s="232" t="str">
        <f>IF(ISNA(VLOOKUP($A67,ES_NA3_0!$A$10:$AQ$100,MATCH(FIXED(V$6,0,TRUE),ES_NA3_0!$A$10:$AQ$10,0)+1,FALSE)),"",VLOOKUP($A67,ES_NA3_0!$A$10:$AQ$100,MATCH(FIXED(V$6,0,TRUE),ES_NA3_0!$A$10:$AQ$10,0)+1,FALSE))</f>
        <v/>
      </c>
      <c r="W67" s="232" t="str">
        <f>IF(ISNA(VLOOKUP($A67,ES_NA3_0!$A$10:$AQ$100,MATCH(FIXED(W$6,0,TRUE),ES_NA3_0!$A$10:$AQ$10,0)+1,FALSE)),"",VLOOKUP($A67,ES_NA3_0!$A$10:$AQ$100,MATCH(FIXED(W$6,0,TRUE),ES_NA3_0!$A$10:$AQ$10,0)+1,FALSE))</f>
        <v/>
      </c>
    </row>
    <row r="68" spans="1:23">
      <c r="A68" s="230" t="str">
        <f>lookup!Z27</f>
        <v>Portugal</v>
      </c>
      <c r="B68" s="232" t="str">
        <f>VLOOKUP(A68,lookup!$Z$2:$AA$77,2,FALSE)</f>
        <v>Πορτογαλία</v>
      </c>
      <c r="C68" s="232" t="str">
        <f>IF(ISNA(VLOOKUP($A68,ES_NA3_0!$A$10:$AQ$100,MATCH(FIXED(C$6,0,TRUE),ES_NA3_0!$A$10:$AQ$10,0)+1,FALSE)),"",VLOOKUP($A68,ES_NA3_0!$A$10:$AQ$100,MATCH(FIXED(C$6,0,TRUE),ES_NA3_0!$A$10:$AQ$10,0)+1,FALSE))</f>
        <v/>
      </c>
      <c r="D68" s="232" t="str">
        <f>IF(ISNA(VLOOKUP($A68,ES_NA3_0!$A$10:$AQ$100,MATCH(FIXED(D$6,0,TRUE),ES_NA3_0!$A$10:$AQ$10,0)+1,FALSE)),"",VLOOKUP($A68,ES_NA3_0!$A$10:$AQ$100,MATCH(FIXED(D$6,0,TRUE),ES_NA3_0!$A$10:$AQ$10,0)+1,FALSE))</f>
        <v/>
      </c>
      <c r="E68" s="232" t="str">
        <f>IF(ISNA(VLOOKUP($A68,ES_NA3_0!$A$10:$AQ$100,MATCH(FIXED(E$6,0,TRUE),ES_NA3_0!$A$10:$AQ$10,0)+1,FALSE)),"",VLOOKUP($A68,ES_NA3_0!$A$10:$AQ$100,MATCH(FIXED(E$6,0,TRUE),ES_NA3_0!$A$10:$AQ$10,0)+1,FALSE))</f>
        <v/>
      </c>
      <c r="F68" s="232" t="str">
        <f>IF(ISNA(VLOOKUP($A68,ES_NA3_0!$A$10:$AQ$100,MATCH(FIXED(F$6,0,TRUE),ES_NA3_0!$A$10:$AQ$10,0)+1,FALSE)),"",VLOOKUP($A68,ES_NA3_0!$A$10:$AQ$100,MATCH(FIXED(F$6,0,TRUE),ES_NA3_0!$A$10:$AQ$10,0)+1,FALSE))</f>
        <v/>
      </c>
      <c r="G68" s="232" t="str">
        <f>IF(ISNA(VLOOKUP($A68,ES_NA3_0!$A$10:$AQ$100,MATCH(FIXED(G$6,0,TRUE),ES_NA3_0!$A$10:$AQ$10,0)+1,FALSE)),"",VLOOKUP($A68,ES_NA3_0!$A$10:$AQ$100,MATCH(FIXED(G$6,0,TRUE),ES_NA3_0!$A$10:$AQ$10,0)+1,FALSE))</f>
        <v/>
      </c>
      <c r="H68" s="232" t="str">
        <f>IF(ISNA(VLOOKUP($A68,ES_NA3_0!$A$10:$AQ$100,MATCH(FIXED(H$6,0,TRUE),ES_NA3_0!$A$10:$AQ$10,0)+1,FALSE)),"",VLOOKUP($A68,ES_NA3_0!$A$10:$AQ$100,MATCH(FIXED(H$6,0,TRUE),ES_NA3_0!$A$10:$AQ$10,0)+1,FALSE))</f>
        <v/>
      </c>
      <c r="I68" s="232" t="str">
        <f>IF(ISNA(VLOOKUP($A68,ES_NA3_0!$A$10:$AQ$100,MATCH(FIXED(I$6,0,TRUE),ES_NA3_0!$A$10:$AQ$10,0)+1,FALSE)),"",VLOOKUP($A68,ES_NA3_0!$A$10:$AQ$100,MATCH(FIXED(I$6,0,TRUE),ES_NA3_0!$A$10:$AQ$10,0)+1,FALSE))</f>
        <v/>
      </c>
      <c r="J68" s="232" t="str">
        <f>IF(ISNA(VLOOKUP($A68,ES_NA3_0!$A$10:$AQ$100,MATCH(FIXED(J$6,0,TRUE),ES_NA3_0!$A$10:$AQ$10,0)+1,FALSE)),"",VLOOKUP($A68,ES_NA3_0!$A$10:$AQ$100,MATCH(FIXED(J$6,0,TRUE),ES_NA3_0!$A$10:$AQ$10,0)+1,FALSE))</f>
        <v/>
      </c>
      <c r="K68" s="232" t="str">
        <f>IF(ISNA(VLOOKUP($A68,ES_NA3_0!$A$10:$AQ$100,MATCH(FIXED(K$6,0,TRUE),ES_NA3_0!$A$10:$AQ$10,0)+1,FALSE)),"",VLOOKUP($A68,ES_NA3_0!$A$10:$AQ$100,MATCH(FIXED(K$6,0,TRUE),ES_NA3_0!$A$10:$AQ$10,0)+1,FALSE))</f>
        <v/>
      </c>
      <c r="L68" s="232" t="str">
        <f>IF(ISNA(VLOOKUP($A68,ES_NA3_0!$A$10:$AQ$100,MATCH(FIXED(L$6,0,TRUE),ES_NA3_0!$A$10:$AQ$10,0)+1,FALSE)),"",VLOOKUP($A68,ES_NA3_0!$A$10:$AQ$100,MATCH(FIXED(L$6,0,TRUE),ES_NA3_0!$A$10:$AQ$10,0)+1,FALSE))</f>
        <v/>
      </c>
      <c r="M68" s="232" t="str">
        <f>IF(ISNA(VLOOKUP($A68,ES_NA3_0!$A$10:$AQ$100,MATCH(FIXED(M$6,0,TRUE),ES_NA3_0!$A$10:$AQ$10,0)+1,FALSE)),"",VLOOKUP($A68,ES_NA3_0!$A$10:$AQ$100,MATCH(FIXED(M$6,0,TRUE),ES_NA3_0!$A$10:$AQ$10,0)+1,FALSE))</f>
        <v/>
      </c>
      <c r="N68" s="232" t="str">
        <f>IF(ISNA(VLOOKUP($A68,ES_NA3_0!$A$10:$AQ$100,MATCH(FIXED(N$6,0,TRUE),ES_NA3_0!$A$10:$AQ$10,0)+1,FALSE)),"",VLOOKUP($A68,ES_NA3_0!$A$10:$AQ$100,MATCH(FIXED(N$6,0,TRUE),ES_NA3_0!$A$10:$AQ$10,0)+1,FALSE))</f>
        <v/>
      </c>
      <c r="O68" s="232" t="str">
        <f>IF(ISNA(VLOOKUP($A68,ES_NA3_0!$A$10:$AQ$100,MATCH(FIXED(O$6,0,TRUE),ES_NA3_0!$A$10:$AQ$10,0)+1,FALSE)),"",VLOOKUP($A68,ES_NA3_0!$A$10:$AQ$100,MATCH(FIXED(O$6,0,TRUE),ES_NA3_0!$A$10:$AQ$10,0)+1,FALSE))</f>
        <v/>
      </c>
      <c r="P68" s="232" t="str">
        <f>IF(ISNA(VLOOKUP($A68,ES_NA3_0!$A$10:$AQ$100,MATCH(FIXED(P$6,0,TRUE),ES_NA3_0!$A$10:$AQ$10,0)+1,FALSE)),"",VLOOKUP($A68,ES_NA3_0!$A$10:$AQ$100,MATCH(FIXED(P$6,0,TRUE),ES_NA3_0!$A$10:$AQ$10,0)+1,FALSE))</f>
        <v/>
      </c>
      <c r="Q68" s="232" t="str">
        <f>IF(ISNA(VLOOKUP($A68,ES_NA3_0!$A$10:$AQ$100,MATCH(FIXED(Q$6,0,TRUE),ES_NA3_0!$A$10:$AQ$10,0)+1,FALSE)),"",VLOOKUP($A68,ES_NA3_0!$A$10:$AQ$100,MATCH(FIXED(Q$6,0,TRUE),ES_NA3_0!$A$10:$AQ$10,0)+1,FALSE))</f>
        <v/>
      </c>
      <c r="R68" s="232" t="str">
        <f>IF(ISNA(VLOOKUP($A68,ES_NA3_0!$A$10:$AQ$100,MATCH(FIXED(R$6,0,TRUE),ES_NA3_0!$A$10:$AQ$10,0)+1,FALSE)),"",VLOOKUP($A68,ES_NA3_0!$A$10:$AQ$100,MATCH(FIXED(R$6,0,TRUE),ES_NA3_0!$A$10:$AQ$10,0)+1,FALSE))</f>
        <v/>
      </c>
      <c r="S68" s="232" t="str">
        <f>IF(ISNA(VLOOKUP($A68,ES_NA3_0!$A$10:$AQ$100,MATCH(FIXED(S$6,0,TRUE),ES_NA3_0!$A$10:$AQ$10,0)+1,FALSE)),"",VLOOKUP($A68,ES_NA3_0!$A$10:$AQ$100,MATCH(FIXED(S$6,0,TRUE),ES_NA3_0!$A$10:$AQ$10,0)+1,FALSE))</f>
        <v/>
      </c>
      <c r="T68" s="232" t="str">
        <f>IF(ISNA(VLOOKUP($A68,ES_NA3_0!$A$10:$AQ$100,MATCH(FIXED(T$6,0,TRUE),ES_NA3_0!$A$10:$AQ$10,0)+1,FALSE)),"",VLOOKUP($A68,ES_NA3_0!$A$10:$AQ$100,MATCH(FIXED(T$6,0,TRUE),ES_NA3_0!$A$10:$AQ$10,0)+1,FALSE))</f>
        <v/>
      </c>
      <c r="U68" s="232" t="str">
        <f>IF(ISNA(VLOOKUP($A68,ES_NA3_0!$A$10:$AQ$100,MATCH(FIXED(U$6,0,TRUE),ES_NA3_0!$A$10:$AQ$10,0)+1,FALSE)),"",VLOOKUP($A68,ES_NA3_0!$A$10:$AQ$100,MATCH(FIXED(U$6,0,TRUE),ES_NA3_0!$A$10:$AQ$10,0)+1,FALSE))</f>
        <v/>
      </c>
      <c r="V68" s="232" t="str">
        <f>IF(ISNA(VLOOKUP($A68,ES_NA3_0!$A$10:$AQ$100,MATCH(FIXED(V$6,0,TRUE),ES_NA3_0!$A$10:$AQ$10,0)+1,FALSE)),"",VLOOKUP($A68,ES_NA3_0!$A$10:$AQ$100,MATCH(FIXED(V$6,0,TRUE),ES_NA3_0!$A$10:$AQ$10,0)+1,FALSE))</f>
        <v/>
      </c>
      <c r="W68" s="232" t="str">
        <f>IF(ISNA(VLOOKUP($A68,ES_NA3_0!$A$10:$AQ$100,MATCH(FIXED(W$6,0,TRUE),ES_NA3_0!$A$10:$AQ$10,0)+1,FALSE)),"",VLOOKUP($A68,ES_NA3_0!$A$10:$AQ$100,MATCH(FIXED(W$6,0,TRUE),ES_NA3_0!$A$10:$AQ$10,0)+1,FALSE))</f>
        <v/>
      </c>
    </row>
    <row r="69" spans="1:23">
      <c r="A69" s="230" t="str">
        <f>lookup!Z28</f>
        <v>Romania</v>
      </c>
      <c r="B69" s="232" t="str">
        <f>VLOOKUP(A69,lookup!$Z$2:$AA$77,2,FALSE)</f>
        <v>Ρουμανία</v>
      </c>
      <c r="C69" s="232" t="str">
        <f>IF(ISNA(VLOOKUP($A69,ES_NA3_0!$A$10:$AQ$100,MATCH(FIXED(C$6,0,TRUE),ES_NA3_0!$A$10:$AQ$10,0)+1,FALSE)),"",VLOOKUP($A69,ES_NA3_0!$A$10:$AQ$100,MATCH(FIXED(C$6,0,TRUE),ES_NA3_0!$A$10:$AQ$10,0)+1,FALSE))</f>
        <v/>
      </c>
      <c r="D69" s="232" t="str">
        <f>IF(ISNA(VLOOKUP($A69,ES_NA3_0!$A$10:$AQ$100,MATCH(FIXED(D$6,0,TRUE),ES_NA3_0!$A$10:$AQ$10,0)+1,FALSE)),"",VLOOKUP($A69,ES_NA3_0!$A$10:$AQ$100,MATCH(FIXED(D$6,0,TRUE),ES_NA3_0!$A$10:$AQ$10,0)+1,FALSE))</f>
        <v/>
      </c>
      <c r="E69" s="232" t="str">
        <f>IF(ISNA(VLOOKUP($A69,ES_NA3_0!$A$10:$AQ$100,MATCH(FIXED(E$6,0,TRUE),ES_NA3_0!$A$10:$AQ$10,0)+1,FALSE)),"",VLOOKUP($A69,ES_NA3_0!$A$10:$AQ$100,MATCH(FIXED(E$6,0,TRUE),ES_NA3_0!$A$10:$AQ$10,0)+1,FALSE))</f>
        <v/>
      </c>
      <c r="F69" s="232" t="str">
        <f>IF(ISNA(VLOOKUP($A69,ES_NA3_0!$A$10:$AQ$100,MATCH(FIXED(F$6,0,TRUE),ES_NA3_0!$A$10:$AQ$10,0)+1,FALSE)),"",VLOOKUP($A69,ES_NA3_0!$A$10:$AQ$100,MATCH(FIXED(F$6,0,TRUE),ES_NA3_0!$A$10:$AQ$10,0)+1,FALSE))</f>
        <v/>
      </c>
      <c r="G69" s="232" t="str">
        <f>IF(ISNA(VLOOKUP($A69,ES_NA3_0!$A$10:$AQ$100,MATCH(FIXED(G$6,0,TRUE),ES_NA3_0!$A$10:$AQ$10,0)+1,FALSE)),"",VLOOKUP($A69,ES_NA3_0!$A$10:$AQ$100,MATCH(FIXED(G$6,0,TRUE),ES_NA3_0!$A$10:$AQ$10,0)+1,FALSE))</f>
        <v/>
      </c>
      <c r="H69" s="232" t="str">
        <f>IF(ISNA(VLOOKUP($A69,ES_NA3_0!$A$10:$AQ$100,MATCH(FIXED(H$6,0,TRUE),ES_NA3_0!$A$10:$AQ$10,0)+1,FALSE)),"",VLOOKUP($A69,ES_NA3_0!$A$10:$AQ$100,MATCH(FIXED(H$6,0,TRUE),ES_NA3_0!$A$10:$AQ$10,0)+1,FALSE))</f>
        <v/>
      </c>
      <c r="I69" s="232" t="str">
        <f>IF(ISNA(VLOOKUP($A69,ES_NA3_0!$A$10:$AQ$100,MATCH(FIXED(I$6,0,TRUE),ES_NA3_0!$A$10:$AQ$10,0)+1,FALSE)),"",VLOOKUP($A69,ES_NA3_0!$A$10:$AQ$100,MATCH(FIXED(I$6,0,TRUE),ES_NA3_0!$A$10:$AQ$10,0)+1,FALSE))</f>
        <v/>
      </c>
      <c r="J69" s="232" t="str">
        <f>IF(ISNA(VLOOKUP($A69,ES_NA3_0!$A$10:$AQ$100,MATCH(FIXED(J$6,0,TRUE),ES_NA3_0!$A$10:$AQ$10,0)+1,FALSE)),"",VLOOKUP($A69,ES_NA3_0!$A$10:$AQ$100,MATCH(FIXED(J$6,0,TRUE),ES_NA3_0!$A$10:$AQ$10,0)+1,FALSE))</f>
        <v/>
      </c>
      <c r="K69" s="232" t="str">
        <f>IF(ISNA(VLOOKUP($A69,ES_NA3_0!$A$10:$AQ$100,MATCH(FIXED(K$6,0,TRUE),ES_NA3_0!$A$10:$AQ$10,0)+1,FALSE)),"",VLOOKUP($A69,ES_NA3_0!$A$10:$AQ$100,MATCH(FIXED(K$6,0,TRUE),ES_NA3_0!$A$10:$AQ$10,0)+1,FALSE))</f>
        <v/>
      </c>
      <c r="L69" s="232" t="str">
        <f>IF(ISNA(VLOOKUP($A69,ES_NA3_0!$A$10:$AQ$100,MATCH(FIXED(L$6,0,TRUE),ES_NA3_0!$A$10:$AQ$10,0)+1,FALSE)),"",VLOOKUP($A69,ES_NA3_0!$A$10:$AQ$100,MATCH(FIXED(L$6,0,TRUE),ES_NA3_0!$A$10:$AQ$10,0)+1,FALSE))</f>
        <v/>
      </c>
      <c r="M69" s="232" t="str">
        <f>IF(ISNA(VLOOKUP($A69,ES_NA3_0!$A$10:$AQ$100,MATCH(FIXED(M$6,0,TRUE),ES_NA3_0!$A$10:$AQ$10,0)+1,FALSE)),"",VLOOKUP($A69,ES_NA3_0!$A$10:$AQ$100,MATCH(FIXED(M$6,0,TRUE),ES_NA3_0!$A$10:$AQ$10,0)+1,FALSE))</f>
        <v/>
      </c>
      <c r="N69" s="232" t="str">
        <f>IF(ISNA(VLOOKUP($A69,ES_NA3_0!$A$10:$AQ$100,MATCH(FIXED(N$6,0,TRUE),ES_NA3_0!$A$10:$AQ$10,0)+1,FALSE)),"",VLOOKUP($A69,ES_NA3_0!$A$10:$AQ$100,MATCH(FIXED(N$6,0,TRUE),ES_NA3_0!$A$10:$AQ$10,0)+1,FALSE))</f>
        <v/>
      </c>
      <c r="O69" s="232" t="str">
        <f>IF(ISNA(VLOOKUP($A69,ES_NA3_0!$A$10:$AQ$100,MATCH(FIXED(O$6,0,TRUE),ES_NA3_0!$A$10:$AQ$10,0)+1,FALSE)),"",VLOOKUP($A69,ES_NA3_0!$A$10:$AQ$100,MATCH(FIXED(O$6,0,TRUE),ES_NA3_0!$A$10:$AQ$10,0)+1,FALSE))</f>
        <v/>
      </c>
      <c r="P69" s="232" t="str">
        <f>IF(ISNA(VLOOKUP($A69,ES_NA3_0!$A$10:$AQ$100,MATCH(FIXED(P$6,0,TRUE),ES_NA3_0!$A$10:$AQ$10,0)+1,FALSE)),"",VLOOKUP($A69,ES_NA3_0!$A$10:$AQ$100,MATCH(FIXED(P$6,0,TRUE),ES_NA3_0!$A$10:$AQ$10,0)+1,FALSE))</f>
        <v/>
      </c>
      <c r="Q69" s="232" t="str">
        <f>IF(ISNA(VLOOKUP($A69,ES_NA3_0!$A$10:$AQ$100,MATCH(FIXED(Q$6,0,TRUE),ES_NA3_0!$A$10:$AQ$10,0)+1,FALSE)),"",VLOOKUP($A69,ES_NA3_0!$A$10:$AQ$100,MATCH(FIXED(Q$6,0,TRUE),ES_NA3_0!$A$10:$AQ$10,0)+1,FALSE))</f>
        <v/>
      </c>
      <c r="R69" s="232" t="str">
        <f>IF(ISNA(VLOOKUP($A69,ES_NA3_0!$A$10:$AQ$100,MATCH(FIXED(R$6,0,TRUE),ES_NA3_0!$A$10:$AQ$10,0)+1,FALSE)),"",VLOOKUP($A69,ES_NA3_0!$A$10:$AQ$100,MATCH(FIXED(R$6,0,TRUE),ES_NA3_0!$A$10:$AQ$10,0)+1,FALSE))</f>
        <v/>
      </c>
      <c r="S69" s="232" t="str">
        <f>IF(ISNA(VLOOKUP($A69,ES_NA3_0!$A$10:$AQ$100,MATCH(FIXED(S$6,0,TRUE),ES_NA3_0!$A$10:$AQ$10,0)+1,FALSE)),"",VLOOKUP($A69,ES_NA3_0!$A$10:$AQ$100,MATCH(FIXED(S$6,0,TRUE),ES_NA3_0!$A$10:$AQ$10,0)+1,FALSE))</f>
        <v/>
      </c>
      <c r="T69" s="232" t="str">
        <f>IF(ISNA(VLOOKUP($A69,ES_NA3_0!$A$10:$AQ$100,MATCH(FIXED(T$6,0,TRUE),ES_NA3_0!$A$10:$AQ$10,0)+1,FALSE)),"",VLOOKUP($A69,ES_NA3_0!$A$10:$AQ$100,MATCH(FIXED(T$6,0,TRUE),ES_NA3_0!$A$10:$AQ$10,0)+1,FALSE))</f>
        <v/>
      </c>
      <c r="U69" s="232" t="str">
        <f>IF(ISNA(VLOOKUP($A69,ES_NA3_0!$A$10:$AQ$100,MATCH(FIXED(U$6,0,TRUE),ES_NA3_0!$A$10:$AQ$10,0)+1,FALSE)),"",VLOOKUP($A69,ES_NA3_0!$A$10:$AQ$100,MATCH(FIXED(U$6,0,TRUE),ES_NA3_0!$A$10:$AQ$10,0)+1,FALSE))</f>
        <v/>
      </c>
      <c r="V69" s="232" t="str">
        <f>IF(ISNA(VLOOKUP($A69,ES_NA3_0!$A$10:$AQ$100,MATCH(FIXED(V$6,0,TRUE),ES_NA3_0!$A$10:$AQ$10,0)+1,FALSE)),"",VLOOKUP($A69,ES_NA3_0!$A$10:$AQ$100,MATCH(FIXED(V$6,0,TRUE),ES_NA3_0!$A$10:$AQ$10,0)+1,FALSE))</f>
        <v/>
      </c>
      <c r="W69" s="232" t="str">
        <f>IF(ISNA(VLOOKUP($A69,ES_NA3_0!$A$10:$AQ$100,MATCH(FIXED(W$6,0,TRUE),ES_NA3_0!$A$10:$AQ$10,0)+1,FALSE)),"",VLOOKUP($A69,ES_NA3_0!$A$10:$AQ$100,MATCH(FIXED(W$6,0,TRUE),ES_NA3_0!$A$10:$AQ$10,0)+1,FALSE))</f>
        <v/>
      </c>
    </row>
    <row r="70" spans="1:23">
      <c r="A70" s="230" t="str">
        <f>lookup!Z29</f>
        <v>Slovenia</v>
      </c>
      <c r="B70" s="232" t="str">
        <f>VLOOKUP(A70,lookup!$Z$2:$AA$77,2,FALSE)</f>
        <v>Σλοβενία</v>
      </c>
      <c r="C70" s="232" t="str">
        <f>IF(ISNA(VLOOKUP($A70,ES_NA3_0!$A$10:$AQ$100,MATCH(FIXED(C$6,0,TRUE),ES_NA3_0!$A$10:$AQ$10,0)+1,FALSE)),"",VLOOKUP($A70,ES_NA3_0!$A$10:$AQ$100,MATCH(FIXED(C$6,0,TRUE),ES_NA3_0!$A$10:$AQ$10,0)+1,FALSE))</f>
        <v/>
      </c>
      <c r="D70" s="232" t="str">
        <f>IF(ISNA(VLOOKUP($A70,ES_NA3_0!$A$10:$AQ$100,MATCH(FIXED(D$6,0,TRUE),ES_NA3_0!$A$10:$AQ$10,0)+1,FALSE)),"",VLOOKUP($A70,ES_NA3_0!$A$10:$AQ$100,MATCH(FIXED(D$6,0,TRUE),ES_NA3_0!$A$10:$AQ$10,0)+1,FALSE))</f>
        <v/>
      </c>
      <c r="E70" s="232" t="str">
        <f>IF(ISNA(VLOOKUP($A70,ES_NA3_0!$A$10:$AQ$100,MATCH(FIXED(E$6,0,TRUE),ES_NA3_0!$A$10:$AQ$10,0)+1,FALSE)),"",VLOOKUP($A70,ES_NA3_0!$A$10:$AQ$100,MATCH(FIXED(E$6,0,TRUE),ES_NA3_0!$A$10:$AQ$10,0)+1,FALSE))</f>
        <v/>
      </c>
      <c r="F70" s="232" t="str">
        <f>IF(ISNA(VLOOKUP($A70,ES_NA3_0!$A$10:$AQ$100,MATCH(FIXED(F$6,0,TRUE),ES_NA3_0!$A$10:$AQ$10,0)+1,FALSE)),"",VLOOKUP($A70,ES_NA3_0!$A$10:$AQ$100,MATCH(FIXED(F$6,0,TRUE),ES_NA3_0!$A$10:$AQ$10,0)+1,FALSE))</f>
        <v/>
      </c>
      <c r="G70" s="232" t="str">
        <f>IF(ISNA(VLOOKUP($A70,ES_NA3_0!$A$10:$AQ$100,MATCH(FIXED(G$6,0,TRUE),ES_NA3_0!$A$10:$AQ$10,0)+1,FALSE)),"",VLOOKUP($A70,ES_NA3_0!$A$10:$AQ$100,MATCH(FIXED(G$6,0,TRUE),ES_NA3_0!$A$10:$AQ$10,0)+1,FALSE))</f>
        <v/>
      </c>
      <c r="H70" s="232" t="str">
        <f>IF(ISNA(VLOOKUP($A70,ES_NA3_0!$A$10:$AQ$100,MATCH(FIXED(H$6,0,TRUE),ES_NA3_0!$A$10:$AQ$10,0)+1,FALSE)),"",VLOOKUP($A70,ES_NA3_0!$A$10:$AQ$100,MATCH(FIXED(H$6,0,TRUE),ES_NA3_0!$A$10:$AQ$10,0)+1,FALSE))</f>
        <v/>
      </c>
      <c r="I70" s="232" t="str">
        <f>IF(ISNA(VLOOKUP($A70,ES_NA3_0!$A$10:$AQ$100,MATCH(FIXED(I$6,0,TRUE),ES_NA3_0!$A$10:$AQ$10,0)+1,FALSE)),"",VLOOKUP($A70,ES_NA3_0!$A$10:$AQ$100,MATCH(FIXED(I$6,0,TRUE),ES_NA3_0!$A$10:$AQ$10,0)+1,FALSE))</f>
        <v/>
      </c>
      <c r="J70" s="232" t="str">
        <f>IF(ISNA(VLOOKUP($A70,ES_NA3_0!$A$10:$AQ$100,MATCH(FIXED(J$6,0,TRUE),ES_NA3_0!$A$10:$AQ$10,0)+1,FALSE)),"",VLOOKUP($A70,ES_NA3_0!$A$10:$AQ$100,MATCH(FIXED(J$6,0,TRUE),ES_NA3_0!$A$10:$AQ$10,0)+1,FALSE))</f>
        <v/>
      </c>
      <c r="K70" s="232" t="str">
        <f>IF(ISNA(VLOOKUP($A70,ES_NA3_0!$A$10:$AQ$100,MATCH(FIXED(K$6,0,TRUE),ES_NA3_0!$A$10:$AQ$10,0)+1,FALSE)),"",VLOOKUP($A70,ES_NA3_0!$A$10:$AQ$100,MATCH(FIXED(K$6,0,TRUE),ES_NA3_0!$A$10:$AQ$10,0)+1,FALSE))</f>
        <v/>
      </c>
      <c r="L70" s="232" t="str">
        <f>IF(ISNA(VLOOKUP($A70,ES_NA3_0!$A$10:$AQ$100,MATCH(FIXED(L$6,0,TRUE),ES_NA3_0!$A$10:$AQ$10,0)+1,FALSE)),"",VLOOKUP($A70,ES_NA3_0!$A$10:$AQ$100,MATCH(FIXED(L$6,0,TRUE),ES_NA3_0!$A$10:$AQ$10,0)+1,FALSE))</f>
        <v/>
      </c>
      <c r="M70" s="232" t="str">
        <f>IF(ISNA(VLOOKUP($A70,ES_NA3_0!$A$10:$AQ$100,MATCH(FIXED(M$6,0,TRUE),ES_NA3_0!$A$10:$AQ$10,0)+1,FALSE)),"",VLOOKUP($A70,ES_NA3_0!$A$10:$AQ$100,MATCH(FIXED(M$6,0,TRUE),ES_NA3_0!$A$10:$AQ$10,0)+1,FALSE))</f>
        <v/>
      </c>
      <c r="N70" s="232" t="str">
        <f>IF(ISNA(VLOOKUP($A70,ES_NA3_0!$A$10:$AQ$100,MATCH(FIXED(N$6,0,TRUE),ES_NA3_0!$A$10:$AQ$10,0)+1,FALSE)),"",VLOOKUP($A70,ES_NA3_0!$A$10:$AQ$100,MATCH(FIXED(N$6,0,TRUE),ES_NA3_0!$A$10:$AQ$10,0)+1,FALSE))</f>
        <v/>
      </c>
      <c r="O70" s="232" t="str">
        <f>IF(ISNA(VLOOKUP($A70,ES_NA3_0!$A$10:$AQ$100,MATCH(FIXED(O$6,0,TRUE),ES_NA3_0!$A$10:$AQ$10,0)+1,FALSE)),"",VLOOKUP($A70,ES_NA3_0!$A$10:$AQ$100,MATCH(FIXED(O$6,0,TRUE),ES_NA3_0!$A$10:$AQ$10,0)+1,FALSE))</f>
        <v/>
      </c>
      <c r="P70" s="232" t="str">
        <f>IF(ISNA(VLOOKUP($A70,ES_NA3_0!$A$10:$AQ$100,MATCH(FIXED(P$6,0,TRUE),ES_NA3_0!$A$10:$AQ$10,0)+1,FALSE)),"",VLOOKUP($A70,ES_NA3_0!$A$10:$AQ$100,MATCH(FIXED(P$6,0,TRUE),ES_NA3_0!$A$10:$AQ$10,0)+1,FALSE))</f>
        <v/>
      </c>
      <c r="Q70" s="232" t="str">
        <f>IF(ISNA(VLOOKUP($A70,ES_NA3_0!$A$10:$AQ$100,MATCH(FIXED(Q$6,0,TRUE),ES_NA3_0!$A$10:$AQ$10,0)+1,FALSE)),"",VLOOKUP($A70,ES_NA3_0!$A$10:$AQ$100,MATCH(FIXED(Q$6,0,TRUE),ES_NA3_0!$A$10:$AQ$10,0)+1,FALSE))</f>
        <v/>
      </c>
      <c r="R70" s="232" t="str">
        <f>IF(ISNA(VLOOKUP($A70,ES_NA3_0!$A$10:$AQ$100,MATCH(FIXED(R$6,0,TRUE),ES_NA3_0!$A$10:$AQ$10,0)+1,FALSE)),"",VLOOKUP($A70,ES_NA3_0!$A$10:$AQ$100,MATCH(FIXED(R$6,0,TRUE),ES_NA3_0!$A$10:$AQ$10,0)+1,FALSE))</f>
        <v/>
      </c>
      <c r="S70" s="232" t="str">
        <f>IF(ISNA(VLOOKUP($A70,ES_NA3_0!$A$10:$AQ$100,MATCH(FIXED(S$6,0,TRUE),ES_NA3_0!$A$10:$AQ$10,0)+1,FALSE)),"",VLOOKUP($A70,ES_NA3_0!$A$10:$AQ$100,MATCH(FIXED(S$6,0,TRUE),ES_NA3_0!$A$10:$AQ$10,0)+1,FALSE))</f>
        <v/>
      </c>
      <c r="T70" s="232" t="str">
        <f>IF(ISNA(VLOOKUP($A70,ES_NA3_0!$A$10:$AQ$100,MATCH(FIXED(T$6,0,TRUE),ES_NA3_0!$A$10:$AQ$10,0)+1,FALSE)),"",VLOOKUP($A70,ES_NA3_0!$A$10:$AQ$100,MATCH(FIXED(T$6,0,TRUE),ES_NA3_0!$A$10:$AQ$10,0)+1,FALSE))</f>
        <v/>
      </c>
      <c r="U70" s="232" t="str">
        <f>IF(ISNA(VLOOKUP($A70,ES_NA3_0!$A$10:$AQ$100,MATCH(FIXED(U$6,0,TRUE),ES_NA3_0!$A$10:$AQ$10,0)+1,FALSE)),"",VLOOKUP($A70,ES_NA3_0!$A$10:$AQ$100,MATCH(FIXED(U$6,0,TRUE),ES_NA3_0!$A$10:$AQ$10,0)+1,FALSE))</f>
        <v/>
      </c>
      <c r="V70" s="232" t="str">
        <f>IF(ISNA(VLOOKUP($A70,ES_NA3_0!$A$10:$AQ$100,MATCH(FIXED(V$6,0,TRUE),ES_NA3_0!$A$10:$AQ$10,0)+1,FALSE)),"",VLOOKUP($A70,ES_NA3_0!$A$10:$AQ$100,MATCH(FIXED(V$6,0,TRUE),ES_NA3_0!$A$10:$AQ$10,0)+1,FALSE))</f>
        <v/>
      </c>
      <c r="W70" s="232" t="str">
        <f>IF(ISNA(VLOOKUP($A70,ES_NA3_0!$A$10:$AQ$100,MATCH(FIXED(W$6,0,TRUE),ES_NA3_0!$A$10:$AQ$10,0)+1,FALSE)),"",VLOOKUP($A70,ES_NA3_0!$A$10:$AQ$100,MATCH(FIXED(W$6,0,TRUE),ES_NA3_0!$A$10:$AQ$10,0)+1,FALSE))</f>
        <v/>
      </c>
    </row>
    <row r="71" spans="1:23">
      <c r="A71" s="230" t="str">
        <f>lookup!Z30</f>
        <v>Slovakia</v>
      </c>
      <c r="B71" s="232" t="str">
        <f>VLOOKUP(A71,lookup!$Z$2:$AA$77,2,FALSE)</f>
        <v>Σλοβακία</v>
      </c>
      <c r="C71" s="232" t="str">
        <f>IF(ISNA(VLOOKUP($A71,ES_NA3_0!$A$10:$AQ$100,MATCH(FIXED(C$6,0,TRUE),ES_NA3_0!$A$10:$AQ$10,0)+1,FALSE)),"",VLOOKUP($A71,ES_NA3_0!$A$10:$AQ$100,MATCH(FIXED(C$6,0,TRUE),ES_NA3_0!$A$10:$AQ$10,0)+1,FALSE))</f>
        <v/>
      </c>
      <c r="D71" s="232" t="str">
        <f>IF(ISNA(VLOOKUP($A71,ES_NA3_0!$A$10:$AQ$100,MATCH(FIXED(D$6,0,TRUE),ES_NA3_0!$A$10:$AQ$10,0)+1,FALSE)),"",VLOOKUP($A71,ES_NA3_0!$A$10:$AQ$100,MATCH(FIXED(D$6,0,TRUE),ES_NA3_0!$A$10:$AQ$10,0)+1,FALSE))</f>
        <v/>
      </c>
      <c r="E71" s="232" t="str">
        <f>IF(ISNA(VLOOKUP($A71,ES_NA3_0!$A$10:$AQ$100,MATCH(FIXED(E$6,0,TRUE),ES_NA3_0!$A$10:$AQ$10,0)+1,FALSE)),"",VLOOKUP($A71,ES_NA3_0!$A$10:$AQ$100,MATCH(FIXED(E$6,0,TRUE),ES_NA3_0!$A$10:$AQ$10,0)+1,FALSE))</f>
        <v/>
      </c>
      <c r="F71" s="232" t="str">
        <f>IF(ISNA(VLOOKUP($A71,ES_NA3_0!$A$10:$AQ$100,MATCH(FIXED(F$6,0,TRUE),ES_NA3_0!$A$10:$AQ$10,0)+1,FALSE)),"",VLOOKUP($A71,ES_NA3_0!$A$10:$AQ$100,MATCH(FIXED(F$6,0,TRUE),ES_NA3_0!$A$10:$AQ$10,0)+1,FALSE))</f>
        <v/>
      </c>
      <c r="G71" s="232" t="str">
        <f>IF(ISNA(VLOOKUP($A71,ES_NA3_0!$A$10:$AQ$100,MATCH(FIXED(G$6,0,TRUE),ES_NA3_0!$A$10:$AQ$10,0)+1,FALSE)),"",VLOOKUP($A71,ES_NA3_0!$A$10:$AQ$100,MATCH(FIXED(G$6,0,TRUE),ES_NA3_0!$A$10:$AQ$10,0)+1,FALSE))</f>
        <v/>
      </c>
      <c r="H71" s="232" t="str">
        <f>IF(ISNA(VLOOKUP($A71,ES_NA3_0!$A$10:$AQ$100,MATCH(FIXED(H$6,0,TRUE),ES_NA3_0!$A$10:$AQ$10,0)+1,FALSE)),"",VLOOKUP($A71,ES_NA3_0!$A$10:$AQ$100,MATCH(FIXED(H$6,0,TRUE),ES_NA3_0!$A$10:$AQ$10,0)+1,FALSE))</f>
        <v/>
      </c>
      <c r="I71" s="232" t="str">
        <f>IF(ISNA(VLOOKUP($A71,ES_NA3_0!$A$10:$AQ$100,MATCH(FIXED(I$6,0,TRUE),ES_NA3_0!$A$10:$AQ$10,0)+1,FALSE)),"",VLOOKUP($A71,ES_NA3_0!$A$10:$AQ$100,MATCH(FIXED(I$6,0,TRUE),ES_NA3_0!$A$10:$AQ$10,0)+1,FALSE))</f>
        <v/>
      </c>
      <c r="J71" s="232" t="str">
        <f>IF(ISNA(VLOOKUP($A71,ES_NA3_0!$A$10:$AQ$100,MATCH(FIXED(J$6,0,TRUE),ES_NA3_0!$A$10:$AQ$10,0)+1,FALSE)),"",VLOOKUP($A71,ES_NA3_0!$A$10:$AQ$100,MATCH(FIXED(J$6,0,TRUE),ES_NA3_0!$A$10:$AQ$10,0)+1,FALSE))</f>
        <v/>
      </c>
      <c r="K71" s="232" t="str">
        <f>IF(ISNA(VLOOKUP($A71,ES_NA3_0!$A$10:$AQ$100,MATCH(FIXED(K$6,0,TRUE),ES_NA3_0!$A$10:$AQ$10,0)+1,FALSE)),"",VLOOKUP($A71,ES_NA3_0!$A$10:$AQ$100,MATCH(FIXED(K$6,0,TRUE),ES_NA3_0!$A$10:$AQ$10,0)+1,FALSE))</f>
        <v/>
      </c>
      <c r="L71" s="232" t="str">
        <f>IF(ISNA(VLOOKUP($A71,ES_NA3_0!$A$10:$AQ$100,MATCH(FIXED(L$6,0,TRUE),ES_NA3_0!$A$10:$AQ$10,0)+1,FALSE)),"",VLOOKUP($A71,ES_NA3_0!$A$10:$AQ$100,MATCH(FIXED(L$6,0,TRUE),ES_NA3_0!$A$10:$AQ$10,0)+1,FALSE))</f>
        <v/>
      </c>
      <c r="M71" s="232" t="str">
        <f>IF(ISNA(VLOOKUP($A71,ES_NA3_0!$A$10:$AQ$100,MATCH(FIXED(M$6,0,TRUE),ES_NA3_0!$A$10:$AQ$10,0)+1,FALSE)),"",VLOOKUP($A71,ES_NA3_0!$A$10:$AQ$100,MATCH(FIXED(M$6,0,TRUE),ES_NA3_0!$A$10:$AQ$10,0)+1,FALSE))</f>
        <v/>
      </c>
      <c r="N71" s="232" t="str">
        <f>IF(ISNA(VLOOKUP($A71,ES_NA3_0!$A$10:$AQ$100,MATCH(FIXED(N$6,0,TRUE),ES_NA3_0!$A$10:$AQ$10,0)+1,FALSE)),"",VLOOKUP($A71,ES_NA3_0!$A$10:$AQ$100,MATCH(FIXED(N$6,0,TRUE),ES_NA3_0!$A$10:$AQ$10,0)+1,FALSE))</f>
        <v/>
      </c>
      <c r="O71" s="232" t="str">
        <f>IF(ISNA(VLOOKUP($A71,ES_NA3_0!$A$10:$AQ$100,MATCH(FIXED(O$6,0,TRUE),ES_NA3_0!$A$10:$AQ$10,0)+1,FALSE)),"",VLOOKUP($A71,ES_NA3_0!$A$10:$AQ$100,MATCH(FIXED(O$6,0,TRUE),ES_NA3_0!$A$10:$AQ$10,0)+1,FALSE))</f>
        <v/>
      </c>
      <c r="P71" s="232" t="str">
        <f>IF(ISNA(VLOOKUP($A71,ES_NA3_0!$A$10:$AQ$100,MATCH(FIXED(P$6,0,TRUE),ES_NA3_0!$A$10:$AQ$10,0)+1,FALSE)),"",VLOOKUP($A71,ES_NA3_0!$A$10:$AQ$100,MATCH(FIXED(P$6,0,TRUE),ES_NA3_0!$A$10:$AQ$10,0)+1,FALSE))</f>
        <v/>
      </c>
      <c r="Q71" s="232" t="str">
        <f>IF(ISNA(VLOOKUP($A71,ES_NA3_0!$A$10:$AQ$100,MATCH(FIXED(Q$6,0,TRUE),ES_NA3_0!$A$10:$AQ$10,0)+1,FALSE)),"",VLOOKUP($A71,ES_NA3_0!$A$10:$AQ$100,MATCH(FIXED(Q$6,0,TRUE),ES_NA3_0!$A$10:$AQ$10,0)+1,FALSE))</f>
        <v/>
      </c>
      <c r="R71" s="232" t="str">
        <f>IF(ISNA(VLOOKUP($A71,ES_NA3_0!$A$10:$AQ$100,MATCH(FIXED(R$6,0,TRUE),ES_NA3_0!$A$10:$AQ$10,0)+1,FALSE)),"",VLOOKUP($A71,ES_NA3_0!$A$10:$AQ$100,MATCH(FIXED(R$6,0,TRUE),ES_NA3_0!$A$10:$AQ$10,0)+1,FALSE))</f>
        <v/>
      </c>
      <c r="S71" s="232" t="str">
        <f>IF(ISNA(VLOOKUP($A71,ES_NA3_0!$A$10:$AQ$100,MATCH(FIXED(S$6,0,TRUE),ES_NA3_0!$A$10:$AQ$10,0)+1,FALSE)),"",VLOOKUP($A71,ES_NA3_0!$A$10:$AQ$100,MATCH(FIXED(S$6,0,TRUE),ES_NA3_0!$A$10:$AQ$10,0)+1,FALSE))</f>
        <v/>
      </c>
      <c r="T71" s="232" t="str">
        <f>IF(ISNA(VLOOKUP($A71,ES_NA3_0!$A$10:$AQ$100,MATCH(FIXED(T$6,0,TRUE),ES_NA3_0!$A$10:$AQ$10,0)+1,FALSE)),"",VLOOKUP($A71,ES_NA3_0!$A$10:$AQ$100,MATCH(FIXED(T$6,0,TRUE),ES_NA3_0!$A$10:$AQ$10,0)+1,FALSE))</f>
        <v/>
      </c>
      <c r="U71" s="232" t="str">
        <f>IF(ISNA(VLOOKUP($A71,ES_NA3_0!$A$10:$AQ$100,MATCH(FIXED(U$6,0,TRUE),ES_NA3_0!$A$10:$AQ$10,0)+1,FALSE)),"",VLOOKUP($A71,ES_NA3_0!$A$10:$AQ$100,MATCH(FIXED(U$6,0,TRUE),ES_NA3_0!$A$10:$AQ$10,0)+1,FALSE))</f>
        <v/>
      </c>
      <c r="V71" s="232" t="str">
        <f>IF(ISNA(VLOOKUP($A71,ES_NA3_0!$A$10:$AQ$100,MATCH(FIXED(V$6,0,TRUE),ES_NA3_0!$A$10:$AQ$10,0)+1,FALSE)),"",VLOOKUP($A71,ES_NA3_0!$A$10:$AQ$100,MATCH(FIXED(V$6,0,TRUE),ES_NA3_0!$A$10:$AQ$10,0)+1,FALSE))</f>
        <v/>
      </c>
      <c r="W71" s="232" t="str">
        <f>IF(ISNA(VLOOKUP($A71,ES_NA3_0!$A$10:$AQ$100,MATCH(FIXED(W$6,0,TRUE),ES_NA3_0!$A$10:$AQ$10,0)+1,FALSE)),"",VLOOKUP($A71,ES_NA3_0!$A$10:$AQ$100,MATCH(FIXED(W$6,0,TRUE),ES_NA3_0!$A$10:$AQ$10,0)+1,FALSE))</f>
        <v/>
      </c>
    </row>
    <row r="72" spans="1:23">
      <c r="A72" s="230" t="str">
        <f>lookup!Z31</f>
        <v>Finland</v>
      </c>
      <c r="B72" s="232" t="str">
        <f>VLOOKUP(A72,lookup!$Z$2:$AA$77,2,FALSE)</f>
        <v>Φινλανδία</v>
      </c>
      <c r="C72" s="232" t="str">
        <f>IF(ISNA(VLOOKUP($A72,ES_NA3_0!$A$10:$AQ$100,MATCH(FIXED(C$6,0,TRUE),ES_NA3_0!$A$10:$AQ$10,0)+1,FALSE)),"",VLOOKUP($A72,ES_NA3_0!$A$10:$AQ$100,MATCH(FIXED(C$6,0,TRUE),ES_NA3_0!$A$10:$AQ$10,0)+1,FALSE))</f>
        <v/>
      </c>
      <c r="D72" s="232" t="str">
        <f>IF(ISNA(VLOOKUP($A72,ES_NA3_0!$A$10:$AQ$100,MATCH(FIXED(D$6,0,TRUE),ES_NA3_0!$A$10:$AQ$10,0)+1,FALSE)),"",VLOOKUP($A72,ES_NA3_0!$A$10:$AQ$100,MATCH(FIXED(D$6,0,TRUE),ES_NA3_0!$A$10:$AQ$10,0)+1,FALSE))</f>
        <v/>
      </c>
      <c r="E72" s="232" t="str">
        <f>IF(ISNA(VLOOKUP($A72,ES_NA3_0!$A$10:$AQ$100,MATCH(FIXED(E$6,0,TRUE),ES_NA3_0!$A$10:$AQ$10,0)+1,FALSE)),"",VLOOKUP($A72,ES_NA3_0!$A$10:$AQ$100,MATCH(FIXED(E$6,0,TRUE),ES_NA3_0!$A$10:$AQ$10,0)+1,FALSE))</f>
        <v/>
      </c>
      <c r="F72" s="232" t="str">
        <f>IF(ISNA(VLOOKUP($A72,ES_NA3_0!$A$10:$AQ$100,MATCH(FIXED(F$6,0,TRUE),ES_NA3_0!$A$10:$AQ$10,0)+1,FALSE)),"",VLOOKUP($A72,ES_NA3_0!$A$10:$AQ$100,MATCH(FIXED(F$6,0,TRUE),ES_NA3_0!$A$10:$AQ$10,0)+1,FALSE))</f>
        <v/>
      </c>
      <c r="G72" s="232" t="str">
        <f>IF(ISNA(VLOOKUP($A72,ES_NA3_0!$A$10:$AQ$100,MATCH(FIXED(G$6,0,TRUE),ES_NA3_0!$A$10:$AQ$10,0)+1,FALSE)),"",VLOOKUP($A72,ES_NA3_0!$A$10:$AQ$100,MATCH(FIXED(G$6,0,TRUE),ES_NA3_0!$A$10:$AQ$10,0)+1,FALSE))</f>
        <v/>
      </c>
      <c r="H72" s="232" t="str">
        <f>IF(ISNA(VLOOKUP($A72,ES_NA3_0!$A$10:$AQ$100,MATCH(FIXED(H$6,0,TRUE),ES_NA3_0!$A$10:$AQ$10,0)+1,FALSE)),"",VLOOKUP($A72,ES_NA3_0!$A$10:$AQ$100,MATCH(FIXED(H$6,0,TRUE),ES_NA3_0!$A$10:$AQ$10,0)+1,FALSE))</f>
        <v/>
      </c>
      <c r="I72" s="232" t="str">
        <f>IF(ISNA(VLOOKUP($A72,ES_NA3_0!$A$10:$AQ$100,MATCH(FIXED(I$6,0,TRUE),ES_NA3_0!$A$10:$AQ$10,0)+1,FALSE)),"",VLOOKUP($A72,ES_NA3_0!$A$10:$AQ$100,MATCH(FIXED(I$6,0,TRUE),ES_NA3_0!$A$10:$AQ$10,0)+1,FALSE))</f>
        <v/>
      </c>
      <c r="J72" s="232" t="str">
        <f>IF(ISNA(VLOOKUP($A72,ES_NA3_0!$A$10:$AQ$100,MATCH(FIXED(J$6,0,TRUE),ES_NA3_0!$A$10:$AQ$10,0)+1,FALSE)),"",VLOOKUP($A72,ES_NA3_0!$A$10:$AQ$100,MATCH(FIXED(J$6,0,TRUE),ES_NA3_0!$A$10:$AQ$10,0)+1,FALSE))</f>
        <v/>
      </c>
      <c r="K72" s="232" t="str">
        <f>IF(ISNA(VLOOKUP($A72,ES_NA3_0!$A$10:$AQ$100,MATCH(FIXED(K$6,0,TRUE),ES_NA3_0!$A$10:$AQ$10,0)+1,FALSE)),"",VLOOKUP($A72,ES_NA3_0!$A$10:$AQ$100,MATCH(FIXED(K$6,0,TRUE),ES_NA3_0!$A$10:$AQ$10,0)+1,FALSE))</f>
        <v/>
      </c>
      <c r="L72" s="232" t="str">
        <f>IF(ISNA(VLOOKUP($A72,ES_NA3_0!$A$10:$AQ$100,MATCH(FIXED(L$6,0,TRUE),ES_NA3_0!$A$10:$AQ$10,0)+1,FALSE)),"",VLOOKUP($A72,ES_NA3_0!$A$10:$AQ$100,MATCH(FIXED(L$6,0,TRUE),ES_NA3_0!$A$10:$AQ$10,0)+1,FALSE))</f>
        <v/>
      </c>
      <c r="M72" s="232" t="str">
        <f>IF(ISNA(VLOOKUP($A72,ES_NA3_0!$A$10:$AQ$100,MATCH(FIXED(M$6,0,TRUE),ES_NA3_0!$A$10:$AQ$10,0)+1,FALSE)),"",VLOOKUP($A72,ES_NA3_0!$A$10:$AQ$100,MATCH(FIXED(M$6,0,TRUE),ES_NA3_0!$A$10:$AQ$10,0)+1,FALSE))</f>
        <v/>
      </c>
      <c r="N72" s="232" t="str">
        <f>IF(ISNA(VLOOKUP($A72,ES_NA3_0!$A$10:$AQ$100,MATCH(FIXED(N$6,0,TRUE),ES_NA3_0!$A$10:$AQ$10,0)+1,FALSE)),"",VLOOKUP($A72,ES_NA3_0!$A$10:$AQ$100,MATCH(FIXED(N$6,0,TRUE),ES_NA3_0!$A$10:$AQ$10,0)+1,FALSE))</f>
        <v/>
      </c>
      <c r="O72" s="232" t="str">
        <f>IF(ISNA(VLOOKUP($A72,ES_NA3_0!$A$10:$AQ$100,MATCH(FIXED(O$6,0,TRUE),ES_NA3_0!$A$10:$AQ$10,0)+1,FALSE)),"",VLOOKUP($A72,ES_NA3_0!$A$10:$AQ$100,MATCH(FIXED(O$6,0,TRUE),ES_NA3_0!$A$10:$AQ$10,0)+1,FALSE))</f>
        <v/>
      </c>
      <c r="P72" s="232" t="str">
        <f>IF(ISNA(VLOOKUP($A72,ES_NA3_0!$A$10:$AQ$100,MATCH(FIXED(P$6,0,TRUE),ES_NA3_0!$A$10:$AQ$10,0)+1,FALSE)),"",VLOOKUP($A72,ES_NA3_0!$A$10:$AQ$100,MATCH(FIXED(P$6,0,TRUE),ES_NA3_0!$A$10:$AQ$10,0)+1,FALSE))</f>
        <v/>
      </c>
      <c r="Q72" s="232" t="str">
        <f>IF(ISNA(VLOOKUP($A72,ES_NA3_0!$A$10:$AQ$100,MATCH(FIXED(Q$6,0,TRUE),ES_NA3_0!$A$10:$AQ$10,0)+1,FALSE)),"",VLOOKUP($A72,ES_NA3_0!$A$10:$AQ$100,MATCH(FIXED(Q$6,0,TRUE),ES_NA3_0!$A$10:$AQ$10,0)+1,FALSE))</f>
        <v/>
      </c>
      <c r="R72" s="232" t="str">
        <f>IF(ISNA(VLOOKUP($A72,ES_NA3_0!$A$10:$AQ$100,MATCH(FIXED(R$6,0,TRUE),ES_NA3_0!$A$10:$AQ$10,0)+1,FALSE)),"",VLOOKUP($A72,ES_NA3_0!$A$10:$AQ$100,MATCH(FIXED(R$6,0,TRUE),ES_NA3_0!$A$10:$AQ$10,0)+1,FALSE))</f>
        <v/>
      </c>
      <c r="S72" s="232" t="str">
        <f>IF(ISNA(VLOOKUP($A72,ES_NA3_0!$A$10:$AQ$100,MATCH(FIXED(S$6,0,TRUE),ES_NA3_0!$A$10:$AQ$10,0)+1,FALSE)),"",VLOOKUP($A72,ES_NA3_0!$A$10:$AQ$100,MATCH(FIXED(S$6,0,TRUE),ES_NA3_0!$A$10:$AQ$10,0)+1,FALSE))</f>
        <v/>
      </c>
      <c r="T72" s="232" t="str">
        <f>IF(ISNA(VLOOKUP($A72,ES_NA3_0!$A$10:$AQ$100,MATCH(FIXED(T$6,0,TRUE),ES_NA3_0!$A$10:$AQ$10,0)+1,FALSE)),"",VLOOKUP($A72,ES_NA3_0!$A$10:$AQ$100,MATCH(FIXED(T$6,0,TRUE),ES_NA3_0!$A$10:$AQ$10,0)+1,FALSE))</f>
        <v/>
      </c>
      <c r="U72" s="232" t="str">
        <f>IF(ISNA(VLOOKUP($A72,ES_NA3_0!$A$10:$AQ$100,MATCH(FIXED(U$6,0,TRUE),ES_NA3_0!$A$10:$AQ$10,0)+1,FALSE)),"",VLOOKUP($A72,ES_NA3_0!$A$10:$AQ$100,MATCH(FIXED(U$6,0,TRUE),ES_NA3_0!$A$10:$AQ$10,0)+1,FALSE))</f>
        <v/>
      </c>
      <c r="V72" s="232" t="str">
        <f>IF(ISNA(VLOOKUP($A72,ES_NA3_0!$A$10:$AQ$100,MATCH(FIXED(V$6,0,TRUE),ES_NA3_0!$A$10:$AQ$10,0)+1,FALSE)),"",VLOOKUP($A72,ES_NA3_0!$A$10:$AQ$100,MATCH(FIXED(V$6,0,TRUE),ES_NA3_0!$A$10:$AQ$10,0)+1,FALSE))</f>
        <v/>
      </c>
      <c r="W72" s="232" t="str">
        <f>IF(ISNA(VLOOKUP($A72,ES_NA3_0!$A$10:$AQ$100,MATCH(FIXED(W$6,0,TRUE),ES_NA3_0!$A$10:$AQ$10,0)+1,FALSE)),"",VLOOKUP($A72,ES_NA3_0!$A$10:$AQ$100,MATCH(FIXED(W$6,0,TRUE),ES_NA3_0!$A$10:$AQ$10,0)+1,FALSE))</f>
        <v/>
      </c>
    </row>
    <row r="73" spans="1:23">
      <c r="A73" s="230" t="str">
        <f>lookup!Z32</f>
        <v>Sweden</v>
      </c>
      <c r="B73" s="232" t="str">
        <f>VLOOKUP(A73,lookup!$Z$2:$AA$77,2,FALSE)</f>
        <v>Σουηδία</v>
      </c>
      <c r="C73" s="232" t="str">
        <f>IF(ISNA(VLOOKUP($A73,ES_NA3_0!$A$10:$AQ$100,MATCH(FIXED(C$6,0,TRUE),ES_NA3_0!$A$10:$AQ$10,0)+1,FALSE)),"",VLOOKUP($A73,ES_NA3_0!$A$10:$AQ$100,MATCH(FIXED(C$6,0,TRUE),ES_NA3_0!$A$10:$AQ$10,0)+1,FALSE))</f>
        <v/>
      </c>
      <c r="D73" s="232" t="str">
        <f>IF(ISNA(VLOOKUP($A73,ES_NA3_0!$A$10:$AQ$100,MATCH(FIXED(D$6,0,TRUE),ES_NA3_0!$A$10:$AQ$10,0)+1,FALSE)),"",VLOOKUP($A73,ES_NA3_0!$A$10:$AQ$100,MATCH(FIXED(D$6,0,TRUE),ES_NA3_0!$A$10:$AQ$10,0)+1,FALSE))</f>
        <v/>
      </c>
      <c r="E73" s="232" t="str">
        <f>IF(ISNA(VLOOKUP($A73,ES_NA3_0!$A$10:$AQ$100,MATCH(FIXED(E$6,0,TRUE),ES_NA3_0!$A$10:$AQ$10,0)+1,FALSE)),"",VLOOKUP($A73,ES_NA3_0!$A$10:$AQ$100,MATCH(FIXED(E$6,0,TRUE),ES_NA3_0!$A$10:$AQ$10,0)+1,FALSE))</f>
        <v/>
      </c>
      <c r="F73" s="232" t="str">
        <f>IF(ISNA(VLOOKUP($A73,ES_NA3_0!$A$10:$AQ$100,MATCH(FIXED(F$6,0,TRUE),ES_NA3_0!$A$10:$AQ$10,0)+1,FALSE)),"",VLOOKUP($A73,ES_NA3_0!$A$10:$AQ$100,MATCH(FIXED(F$6,0,TRUE),ES_NA3_0!$A$10:$AQ$10,0)+1,FALSE))</f>
        <v/>
      </c>
      <c r="G73" s="232" t="str">
        <f>IF(ISNA(VLOOKUP($A73,ES_NA3_0!$A$10:$AQ$100,MATCH(FIXED(G$6,0,TRUE),ES_NA3_0!$A$10:$AQ$10,0)+1,FALSE)),"",VLOOKUP($A73,ES_NA3_0!$A$10:$AQ$100,MATCH(FIXED(G$6,0,TRUE),ES_NA3_0!$A$10:$AQ$10,0)+1,FALSE))</f>
        <v/>
      </c>
      <c r="H73" s="232" t="str">
        <f>IF(ISNA(VLOOKUP($A73,ES_NA3_0!$A$10:$AQ$100,MATCH(FIXED(H$6,0,TRUE),ES_NA3_0!$A$10:$AQ$10,0)+1,FALSE)),"",VLOOKUP($A73,ES_NA3_0!$A$10:$AQ$100,MATCH(FIXED(H$6,0,TRUE),ES_NA3_0!$A$10:$AQ$10,0)+1,FALSE))</f>
        <v/>
      </c>
      <c r="I73" s="232" t="str">
        <f>IF(ISNA(VLOOKUP($A73,ES_NA3_0!$A$10:$AQ$100,MATCH(FIXED(I$6,0,TRUE),ES_NA3_0!$A$10:$AQ$10,0)+1,FALSE)),"",VLOOKUP($A73,ES_NA3_0!$A$10:$AQ$100,MATCH(FIXED(I$6,0,TRUE),ES_NA3_0!$A$10:$AQ$10,0)+1,FALSE))</f>
        <v/>
      </c>
      <c r="J73" s="232" t="str">
        <f>IF(ISNA(VLOOKUP($A73,ES_NA3_0!$A$10:$AQ$100,MATCH(FIXED(J$6,0,TRUE),ES_NA3_0!$A$10:$AQ$10,0)+1,FALSE)),"",VLOOKUP($A73,ES_NA3_0!$A$10:$AQ$100,MATCH(FIXED(J$6,0,TRUE),ES_NA3_0!$A$10:$AQ$10,0)+1,FALSE))</f>
        <v/>
      </c>
      <c r="K73" s="232" t="str">
        <f>IF(ISNA(VLOOKUP($A73,ES_NA3_0!$A$10:$AQ$100,MATCH(FIXED(K$6,0,TRUE),ES_NA3_0!$A$10:$AQ$10,0)+1,FALSE)),"",VLOOKUP($A73,ES_NA3_0!$A$10:$AQ$100,MATCH(FIXED(K$6,0,TRUE),ES_NA3_0!$A$10:$AQ$10,0)+1,FALSE))</f>
        <v/>
      </c>
      <c r="L73" s="232" t="str">
        <f>IF(ISNA(VLOOKUP($A73,ES_NA3_0!$A$10:$AQ$100,MATCH(FIXED(L$6,0,TRUE),ES_NA3_0!$A$10:$AQ$10,0)+1,FALSE)),"",VLOOKUP($A73,ES_NA3_0!$A$10:$AQ$100,MATCH(FIXED(L$6,0,TRUE),ES_NA3_0!$A$10:$AQ$10,0)+1,FALSE))</f>
        <v/>
      </c>
      <c r="M73" s="232" t="str">
        <f>IF(ISNA(VLOOKUP($A73,ES_NA3_0!$A$10:$AQ$100,MATCH(FIXED(M$6,0,TRUE),ES_NA3_0!$A$10:$AQ$10,0)+1,FALSE)),"",VLOOKUP($A73,ES_NA3_0!$A$10:$AQ$100,MATCH(FIXED(M$6,0,TRUE),ES_NA3_0!$A$10:$AQ$10,0)+1,FALSE))</f>
        <v/>
      </c>
      <c r="N73" s="232" t="str">
        <f>IF(ISNA(VLOOKUP($A73,ES_NA3_0!$A$10:$AQ$100,MATCH(FIXED(N$6,0,TRUE),ES_NA3_0!$A$10:$AQ$10,0)+1,FALSE)),"",VLOOKUP($A73,ES_NA3_0!$A$10:$AQ$100,MATCH(FIXED(N$6,0,TRUE),ES_NA3_0!$A$10:$AQ$10,0)+1,FALSE))</f>
        <v/>
      </c>
      <c r="O73" s="232" t="str">
        <f>IF(ISNA(VLOOKUP($A73,ES_NA3_0!$A$10:$AQ$100,MATCH(FIXED(O$6,0,TRUE),ES_NA3_0!$A$10:$AQ$10,0)+1,FALSE)),"",VLOOKUP($A73,ES_NA3_0!$A$10:$AQ$100,MATCH(FIXED(O$6,0,TRUE),ES_NA3_0!$A$10:$AQ$10,0)+1,FALSE))</f>
        <v/>
      </c>
      <c r="P73" s="232" t="str">
        <f>IF(ISNA(VLOOKUP($A73,ES_NA3_0!$A$10:$AQ$100,MATCH(FIXED(P$6,0,TRUE),ES_NA3_0!$A$10:$AQ$10,0)+1,FALSE)),"",VLOOKUP($A73,ES_NA3_0!$A$10:$AQ$100,MATCH(FIXED(P$6,0,TRUE),ES_NA3_0!$A$10:$AQ$10,0)+1,FALSE))</f>
        <v/>
      </c>
      <c r="Q73" s="232" t="str">
        <f>IF(ISNA(VLOOKUP($A73,ES_NA3_0!$A$10:$AQ$100,MATCH(FIXED(Q$6,0,TRUE),ES_NA3_0!$A$10:$AQ$10,0)+1,FALSE)),"",VLOOKUP($A73,ES_NA3_0!$A$10:$AQ$100,MATCH(FIXED(Q$6,0,TRUE),ES_NA3_0!$A$10:$AQ$10,0)+1,FALSE))</f>
        <v/>
      </c>
      <c r="R73" s="232" t="str">
        <f>IF(ISNA(VLOOKUP($A73,ES_NA3_0!$A$10:$AQ$100,MATCH(FIXED(R$6,0,TRUE),ES_NA3_0!$A$10:$AQ$10,0)+1,FALSE)),"",VLOOKUP($A73,ES_NA3_0!$A$10:$AQ$100,MATCH(FIXED(R$6,0,TRUE),ES_NA3_0!$A$10:$AQ$10,0)+1,FALSE))</f>
        <v/>
      </c>
      <c r="S73" s="232" t="str">
        <f>IF(ISNA(VLOOKUP($A73,ES_NA3_0!$A$10:$AQ$100,MATCH(FIXED(S$6,0,TRUE),ES_NA3_0!$A$10:$AQ$10,0)+1,FALSE)),"",VLOOKUP($A73,ES_NA3_0!$A$10:$AQ$100,MATCH(FIXED(S$6,0,TRUE),ES_NA3_0!$A$10:$AQ$10,0)+1,FALSE))</f>
        <v/>
      </c>
      <c r="T73" s="232" t="str">
        <f>IF(ISNA(VLOOKUP($A73,ES_NA3_0!$A$10:$AQ$100,MATCH(FIXED(T$6,0,TRUE),ES_NA3_0!$A$10:$AQ$10,0)+1,FALSE)),"",VLOOKUP($A73,ES_NA3_0!$A$10:$AQ$100,MATCH(FIXED(T$6,0,TRUE),ES_NA3_0!$A$10:$AQ$10,0)+1,FALSE))</f>
        <v/>
      </c>
      <c r="U73" s="232" t="str">
        <f>IF(ISNA(VLOOKUP($A73,ES_NA3_0!$A$10:$AQ$100,MATCH(FIXED(U$6,0,TRUE),ES_NA3_0!$A$10:$AQ$10,0)+1,FALSE)),"",VLOOKUP($A73,ES_NA3_0!$A$10:$AQ$100,MATCH(FIXED(U$6,0,TRUE),ES_NA3_0!$A$10:$AQ$10,0)+1,FALSE))</f>
        <v/>
      </c>
      <c r="V73" s="232" t="str">
        <f>IF(ISNA(VLOOKUP($A73,ES_NA3_0!$A$10:$AQ$100,MATCH(FIXED(V$6,0,TRUE),ES_NA3_0!$A$10:$AQ$10,0)+1,FALSE)),"",VLOOKUP($A73,ES_NA3_0!$A$10:$AQ$100,MATCH(FIXED(V$6,0,TRUE),ES_NA3_0!$A$10:$AQ$10,0)+1,FALSE))</f>
        <v/>
      </c>
      <c r="W73" s="232" t="str">
        <f>IF(ISNA(VLOOKUP($A73,ES_NA3_0!$A$10:$AQ$100,MATCH(FIXED(W$6,0,TRUE),ES_NA3_0!$A$10:$AQ$10,0)+1,FALSE)),"",VLOOKUP($A73,ES_NA3_0!$A$10:$AQ$100,MATCH(FIXED(W$6,0,TRUE),ES_NA3_0!$A$10:$AQ$10,0)+1,FALSE))</f>
        <v/>
      </c>
    </row>
    <row r="74" spans="1:23">
      <c r="A74" s="230" t="str">
        <f>lookup!Z33</f>
        <v>United Kingdom</v>
      </c>
      <c r="B74" s="232" t="str">
        <f>VLOOKUP(A74,lookup!$Z$2:$AA$77,2,FALSE)</f>
        <v>Ηνωμένο Βασίλειο</v>
      </c>
      <c r="C74" s="232" t="str">
        <f>IF(ISNA(VLOOKUP($A74,ES_NA3_0!$A$10:$AQ$100,MATCH(FIXED(C$6,0,TRUE),ES_NA3_0!$A$10:$AQ$10,0)+1,FALSE)),"",VLOOKUP($A74,ES_NA3_0!$A$10:$AQ$100,MATCH(FIXED(C$6,0,TRUE),ES_NA3_0!$A$10:$AQ$10,0)+1,FALSE))</f>
        <v/>
      </c>
      <c r="D74" s="232" t="str">
        <f>IF(ISNA(VLOOKUP($A74,ES_NA3_0!$A$10:$AQ$100,MATCH(FIXED(D$6,0,TRUE),ES_NA3_0!$A$10:$AQ$10,0)+1,FALSE)),"",VLOOKUP($A74,ES_NA3_0!$A$10:$AQ$100,MATCH(FIXED(D$6,0,TRUE),ES_NA3_0!$A$10:$AQ$10,0)+1,FALSE))</f>
        <v/>
      </c>
      <c r="E74" s="232" t="str">
        <f>IF(ISNA(VLOOKUP($A74,ES_NA3_0!$A$10:$AQ$100,MATCH(FIXED(E$6,0,TRUE),ES_NA3_0!$A$10:$AQ$10,0)+1,FALSE)),"",VLOOKUP($A74,ES_NA3_0!$A$10:$AQ$100,MATCH(FIXED(E$6,0,TRUE),ES_NA3_0!$A$10:$AQ$10,0)+1,FALSE))</f>
        <v/>
      </c>
      <c r="F74" s="232" t="str">
        <f>IF(ISNA(VLOOKUP($A74,ES_NA3_0!$A$10:$AQ$100,MATCH(FIXED(F$6,0,TRUE),ES_NA3_0!$A$10:$AQ$10,0)+1,FALSE)),"",VLOOKUP($A74,ES_NA3_0!$A$10:$AQ$100,MATCH(FIXED(F$6,0,TRUE),ES_NA3_0!$A$10:$AQ$10,0)+1,FALSE))</f>
        <v/>
      </c>
      <c r="G74" s="232" t="str">
        <f>IF(ISNA(VLOOKUP($A74,ES_NA3_0!$A$10:$AQ$100,MATCH(FIXED(G$6,0,TRUE),ES_NA3_0!$A$10:$AQ$10,0)+1,FALSE)),"",VLOOKUP($A74,ES_NA3_0!$A$10:$AQ$100,MATCH(FIXED(G$6,0,TRUE),ES_NA3_0!$A$10:$AQ$10,0)+1,FALSE))</f>
        <v/>
      </c>
      <c r="H74" s="232" t="str">
        <f>IF(ISNA(VLOOKUP($A74,ES_NA3_0!$A$10:$AQ$100,MATCH(FIXED(H$6,0,TRUE),ES_NA3_0!$A$10:$AQ$10,0)+1,FALSE)),"",VLOOKUP($A74,ES_NA3_0!$A$10:$AQ$100,MATCH(FIXED(H$6,0,TRUE),ES_NA3_0!$A$10:$AQ$10,0)+1,FALSE))</f>
        <v/>
      </c>
      <c r="I74" s="232" t="str">
        <f>IF(ISNA(VLOOKUP($A74,ES_NA3_0!$A$10:$AQ$100,MATCH(FIXED(I$6,0,TRUE),ES_NA3_0!$A$10:$AQ$10,0)+1,FALSE)),"",VLOOKUP($A74,ES_NA3_0!$A$10:$AQ$100,MATCH(FIXED(I$6,0,TRUE),ES_NA3_0!$A$10:$AQ$10,0)+1,FALSE))</f>
        <v/>
      </c>
      <c r="J74" s="232" t="str">
        <f>IF(ISNA(VLOOKUP($A74,ES_NA3_0!$A$10:$AQ$100,MATCH(FIXED(J$6,0,TRUE),ES_NA3_0!$A$10:$AQ$10,0)+1,FALSE)),"",VLOOKUP($A74,ES_NA3_0!$A$10:$AQ$100,MATCH(FIXED(J$6,0,TRUE),ES_NA3_0!$A$10:$AQ$10,0)+1,FALSE))</f>
        <v/>
      </c>
      <c r="K74" s="232" t="str">
        <f>IF(ISNA(VLOOKUP($A74,ES_NA3_0!$A$10:$AQ$100,MATCH(FIXED(K$6,0,TRUE),ES_NA3_0!$A$10:$AQ$10,0)+1,FALSE)),"",VLOOKUP($A74,ES_NA3_0!$A$10:$AQ$100,MATCH(FIXED(K$6,0,TRUE),ES_NA3_0!$A$10:$AQ$10,0)+1,FALSE))</f>
        <v/>
      </c>
      <c r="L74" s="232" t="str">
        <f>IF(ISNA(VLOOKUP($A74,ES_NA3_0!$A$10:$AQ$100,MATCH(FIXED(L$6,0,TRUE),ES_NA3_0!$A$10:$AQ$10,0)+1,FALSE)),"",VLOOKUP($A74,ES_NA3_0!$A$10:$AQ$100,MATCH(FIXED(L$6,0,TRUE),ES_NA3_0!$A$10:$AQ$10,0)+1,FALSE))</f>
        <v/>
      </c>
      <c r="M74" s="232" t="str">
        <f>IF(ISNA(VLOOKUP($A74,ES_NA3_0!$A$10:$AQ$100,MATCH(FIXED(M$6,0,TRUE),ES_NA3_0!$A$10:$AQ$10,0)+1,FALSE)),"",VLOOKUP($A74,ES_NA3_0!$A$10:$AQ$100,MATCH(FIXED(M$6,0,TRUE),ES_NA3_0!$A$10:$AQ$10,0)+1,FALSE))</f>
        <v/>
      </c>
      <c r="N74" s="232" t="str">
        <f>IF(ISNA(VLOOKUP($A74,ES_NA3_0!$A$10:$AQ$100,MATCH(FIXED(N$6,0,TRUE),ES_NA3_0!$A$10:$AQ$10,0)+1,FALSE)),"",VLOOKUP($A74,ES_NA3_0!$A$10:$AQ$100,MATCH(FIXED(N$6,0,TRUE),ES_NA3_0!$A$10:$AQ$10,0)+1,FALSE))</f>
        <v/>
      </c>
      <c r="O74" s="232" t="str">
        <f>IF(ISNA(VLOOKUP($A74,ES_NA3_0!$A$10:$AQ$100,MATCH(FIXED(O$6,0,TRUE),ES_NA3_0!$A$10:$AQ$10,0)+1,FALSE)),"",VLOOKUP($A74,ES_NA3_0!$A$10:$AQ$100,MATCH(FIXED(O$6,0,TRUE),ES_NA3_0!$A$10:$AQ$10,0)+1,FALSE))</f>
        <v/>
      </c>
      <c r="P74" s="232" t="str">
        <f>IF(ISNA(VLOOKUP($A74,ES_NA3_0!$A$10:$AQ$100,MATCH(FIXED(P$6,0,TRUE),ES_NA3_0!$A$10:$AQ$10,0)+1,FALSE)),"",VLOOKUP($A74,ES_NA3_0!$A$10:$AQ$100,MATCH(FIXED(P$6,0,TRUE),ES_NA3_0!$A$10:$AQ$10,0)+1,FALSE))</f>
        <v/>
      </c>
      <c r="Q74" s="232" t="str">
        <f>IF(ISNA(VLOOKUP($A74,ES_NA3_0!$A$10:$AQ$100,MATCH(FIXED(Q$6,0,TRUE),ES_NA3_0!$A$10:$AQ$10,0)+1,FALSE)),"",VLOOKUP($A74,ES_NA3_0!$A$10:$AQ$100,MATCH(FIXED(Q$6,0,TRUE),ES_NA3_0!$A$10:$AQ$10,0)+1,FALSE))</f>
        <v/>
      </c>
      <c r="R74" s="232" t="str">
        <f>IF(ISNA(VLOOKUP($A74,ES_NA3_0!$A$10:$AQ$100,MATCH(FIXED(R$6,0,TRUE),ES_NA3_0!$A$10:$AQ$10,0)+1,FALSE)),"",VLOOKUP($A74,ES_NA3_0!$A$10:$AQ$100,MATCH(FIXED(R$6,0,TRUE),ES_NA3_0!$A$10:$AQ$10,0)+1,FALSE))</f>
        <v/>
      </c>
      <c r="S74" s="232" t="str">
        <f>IF(ISNA(VLOOKUP($A74,ES_NA3_0!$A$10:$AQ$100,MATCH(FIXED(S$6,0,TRUE),ES_NA3_0!$A$10:$AQ$10,0)+1,FALSE)),"",VLOOKUP($A74,ES_NA3_0!$A$10:$AQ$100,MATCH(FIXED(S$6,0,TRUE),ES_NA3_0!$A$10:$AQ$10,0)+1,FALSE))</f>
        <v/>
      </c>
      <c r="T74" s="232" t="str">
        <f>IF(ISNA(VLOOKUP($A74,ES_NA3_0!$A$10:$AQ$100,MATCH(FIXED(T$6,0,TRUE),ES_NA3_0!$A$10:$AQ$10,0)+1,FALSE)),"",VLOOKUP($A74,ES_NA3_0!$A$10:$AQ$100,MATCH(FIXED(T$6,0,TRUE),ES_NA3_0!$A$10:$AQ$10,0)+1,FALSE))</f>
        <v/>
      </c>
      <c r="U74" s="232" t="str">
        <f>IF(ISNA(VLOOKUP($A74,ES_NA3_0!$A$10:$AQ$100,MATCH(FIXED(U$6,0,TRUE),ES_NA3_0!$A$10:$AQ$10,0)+1,FALSE)),"",VLOOKUP($A74,ES_NA3_0!$A$10:$AQ$100,MATCH(FIXED(U$6,0,TRUE),ES_NA3_0!$A$10:$AQ$10,0)+1,FALSE))</f>
        <v/>
      </c>
      <c r="V74" s="232" t="str">
        <f>IF(ISNA(VLOOKUP($A74,ES_NA3_0!$A$10:$AQ$100,MATCH(FIXED(V$6,0,TRUE),ES_NA3_0!$A$10:$AQ$10,0)+1,FALSE)),"",VLOOKUP($A74,ES_NA3_0!$A$10:$AQ$100,MATCH(FIXED(V$6,0,TRUE),ES_NA3_0!$A$10:$AQ$10,0)+1,FALSE))</f>
        <v/>
      </c>
      <c r="W74" s="232" t="str">
        <f>IF(ISNA(VLOOKUP($A74,ES_NA3_0!$A$10:$AQ$100,MATCH(FIXED(W$6,0,TRUE),ES_NA3_0!$A$10:$AQ$10,0)+1,FALSE)),"",VLOOKUP($A74,ES_NA3_0!$A$10:$AQ$100,MATCH(FIXED(W$6,0,TRUE),ES_NA3_0!$A$10:$AQ$10,0)+1,FALSE))</f>
        <v/>
      </c>
    </row>
    <row r="75" spans="1:23">
      <c r="A75" s="230" t="str">
        <f>lookup!Z34</f>
        <v>United States</v>
      </c>
      <c r="B75" s="232" t="str">
        <f>VLOOKUP(A75,lookup!$Z$2:$AA$77,2,FALSE)</f>
        <v>Ηνωμένες Πολιτείες</v>
      </c>
      <c r="C75" s="232" t="str">
        <f>IF(ISNA(VLOOKUP($A75,ES_NA3_0!$A$10:$AQ$100,MATCH(FIXED(C$6,0,TRUE),ES_NA3_0!$A$10:$AQ$10,0)+1,FALSE)),"",VLOOKUP($A75,ES_NA3_0!$A$10:$AQ$100,MATCH(FIXED(C$6,0,TRUE),ES_NA3_0!$A$10:$AQ$10,0)+1,FALSE))</f>
        <v/>
      </c>
      <c r="D75" s="232" t="str">
        <f>IF(ISNA(VLOOKUP($A75,ES_NA3_0!$A$10:$AQ$100,MATCH(FIXED(D$6,0,TRUE),ES_NA3_0!$A$10:$AQ$10,0)+1,FALSE)),"",VLOOKUP($A75,ES_NA3_0!$A$10:$AQ$100,MATCH(FIXED(D$6,0,TRUE),ES_NA3_0!$A$10:$AQ$10,0)+1,FALSE))</f>
        <v/>
      </c>
      <c r="E75" s="232" t="str">
        <f>IF(ISNA(VLOOKUP($A75,ES_NA3_0!$A$10:$AQ$100,MATCH(FIXED(E$6,0,TRUE),ES_NA3_0!$A$10:$AQ$10,0)+1,FALSE)),"",VLOOKUP($A75,ES_NA3_0!$A$10:$AQ$100,MATCH(FIXED(E$6,0,TRUE),ES_NA3_0!$A$10:$AQ$10,0)+1,FALSE))</f>
        <v/>
      </c>
      <c r="F75" s="232" t="str">
        <f>IF(ISNA(VLOOKUP($A75,ES_NA3_0!$A$10:$AQ$100,MATCH(FIXED(F$6,0,TRUE),ES_NA3_0!$A$10:$AQ$10,0)+1,FALSE)),"",VLOOKUP($A75,ES_NA3_0!$A$10:$AQ$100,MATCH(FIXED(F$6,0,TRUE),ES_NA3_0!$A$10:$AQ$10,0)+1,FALSE))</f>
        <v/>
      </c>
      <c r="G75" s="232" t="str">
        <f>IF(ISNA(VLOOKUP($A75,ES_NA3_0!$A$10:$AQ$100,MATCH(FIXED(G$6,0,TRUE),ES_NA3_0!$A$10:$AQ$10,0)+1,FALSE)),"",VLOOKUP($A75,ES_NA3_0!$A$10:$AQ$100,MATCH(FIXED(G$6,0,TRUE),ES_NA3_0!$A$10:$AQ$10,0)+1,FALSE))</f>
        <v/>
      </c>
      <c r="H75" s="232" t="str">
        <f>IF(ISNA(VLOOKUP($A75,ES_NA3_0!$A$10:$AQ$100,MATCH(FIXED(H$6,0,TRUE),ES_NA3_0!$A$10:$AQ$10,0)+1,FALSE)),"",VLOOKUP($A75,ES_NA3_0!$A$10:$AQ$100,MATCH(FIXED(H$6,0,TRUE),ES_NA3_0!$A$10:$AQ$10,0)+1,FALSE))</f>
        <v/>
      </c>
      <c r="I75" s="232" t="str">
        <f>IF(ISNA(VLOOKUP($A75,ES_NA3_0!$A$10:$AQ$100,MATCH(FIXED(I$6,0,TRUE),ES_NA3_0!$A$10:$AQ$10,0)+1,FALSE)),"",VLOOKUP($A75,ES_NA3_0!$A$10:$AQ$100,MATCH(FIXED(I$6,0,TRUE),ES_NA3_0!$A$10:$AQ$10,0)+1,FALSE))</f>
        <v/>
      </c>
      <c r="J75" s="232" t="str">
        <f>IF(ISNA(VLOOKUP($A75,ES_NA3_0!$A$10:$AQ$100,MATCH(FIXED(J$6,0,TRUE),ES_NA3_0!$A$10:$AQ$10,0)+1,FALSE)),"",VLOOKUP($A75,ES_NA3_0!$A$10:$AQ$100,MATCH(FIXED(J$6,0,TRUE),ES_NA3_0!$A$10:$AQ$10,0)+1,FALSE))</f>
        <v/>
      </c>
      <c r="K75" s="232" t="str">
        <f>IF(ISNA(VLOOKUP($A75,ES_NA3_0!$A$10:$AQ$100,MATCH(FIXED(K$6,0,TRUE),ES_NA3_0!$A$10:$AQ$10,0)+1,FALSE)),"",VLOOKUP($A75,ES_NA3_0!$A$10:$AQ$100,MATCH(FIXED(K$6,0,TRUE),ES_NA3_0!$A$10:$AQ$10,0)+1,FALSE))</f>
        <v/>
      </c>
      <c r="L75" s="232" t="str">
        <f>IF(ISNA(VLOOKUP($A75,ES_NA3_0!$A$10:$AQ$100,MATCH(FIXED(L$6,0,TRUE),ES_NA3_0!$A$10:$AQ$10,0)+1,FALSE)),"",VLOOKUP($A75,ES_NA3_0!$A$10:$AQ$100,MATCH(FIXED(L$6,0,TRUE),ES_NA3_0!$A$10:$AQ$10,0)+1,FALSE))</f>
        <v/>
      </c>
      <c r="M75" s="232" t="str">
        <f>IF(ISNA(VLOOKUP($A75,ES_NA3_0!$A$10:$AQ$100,MATCH(FIXED(M$6,0,TRUE),ES_NA3_0!$A$10:$AQ$10,0)+1,FALSE)),"",VLOOKUP($A75,ES_NA3_0!$A$10:$AQ$100,MATCH(FIXED(M$6,0,TRUE),ES_NA3_0!$A$10:$AQ$10,0)+1,FALSE))</f>
        <v/>
      </c>
      <c r="N75" s="232" t="str">
        <f>IF(ISNA(VLOOKUP($A75,ES_NA3_0!$A$10:$AQ$100,MATCH(FIXED(N$6,0,TRUE),ES_NA3_0!$A$10:$AQ$10,0)+1,FALSE)),"",VLOOKUP($A75,ES_NA3_0!$A$10:$AQ$100,MATCH(FIXED(N$6,0,TRUE),ES_NA3_0!$A$10:$AQ$10,0)+1,FALSE))</f>
        <v/>
      </c>
      <c r="O75" s="232" t="str">
        <f>IF(ISNA(VLOOKUP($A75,ES_NA3_0!$A$10:$AQ$100,MATCH(FIXED(O$6,0,TRUE),ES_NA3_0!$A$10:$AQ$10,0)+1,FALSE)),"",VLOOKUP($A75,ES_NA3_0!$A$10:$AQ$100,MATCH(FIXED(O$6,0,TRUE),ES_NA3_0!$A$10:$AQ$10,0)+1,FALSE))</f>
        <v/>
      </c>
      <c r="P75" s="232" t="str">
        <f>IF(ISNA(VLOOKUP($A75,ES_NA3_0!$A$10:$AQ$100,MATCH(FIXED(P$6,0,TRUE),ES_NA3_0!$A$10:$AQ$10,0)+1,FALSE)),"",VLOOKUP($A75,ES_NA3_0!$A$10:$AQ$100,MATCH(FIXED(P$6,0,TRUE),ES_NA3_0!$A$10:$AQ$10,0)+1,FALSE))</f>
        <v/>
      </c>
      <c r="Q75" s="232" t="str">
        <f>IF(ISNA(VLOOKUP($A75,ES_NA3_0!$A$10:$AQ$100,MATCH(FIXED(Q$6,0,TRUE),ES_NA3_0!$A$10:$AQ$10,0)+1,FALSE)),"",VLOOKUP($A75,ES_NA3_0!$A$10:$AQ$100,MATCH(FIXED(Q$6,0,TRUE),ES_NA3_0!$A$10:$AQ$10,0)+1,FALSE))</f>
        <v/>
      </c>
      <c r="R75" s="232" t="str">
        <f>IF(ISNA(VLOOKUP($A75,ES_NA3_0!$A$10:$AQ$100,MATCH(FIXED(R$6,0,TRUE),ES_NA3_0!$A$10:$AQ$10,0)+1,FALSE)),"",VLOOKUP($A75,ES_NA3_0!$A$10:$AQ$100,MATCH(FIXED(R$6,0,TRUE),ES_NA3_0!$A$10:$AQ$10,0)+1,FALSE))</f>
        <v/>
      </c>
      <c r="S75" s="232" t="str">
        <f>IF(ISNA(VLOOKUP($A75,ES_NA3_0!$A$10:$AQ$100,MATCH(FIXED(S$6,0,TRUE),ES_NA3_0!$A$10:$AQ$10,0)+1,FALSE)),"",VLOOKUP($A75,ES_NA3_0!$A$10:$AQ$100,MATCH(FIXED(S$6,0,TRUE),ES_NA3_0!$A$10:$AQ$10,0)+1,FALSE))</f>
        <v/>
      </c>
      <c r="T75" s="232" t="str">
        <f>IF(ISNA(VLOOKUP($A75,ES_NA3_0!$A$10:$AQ$100,MATCH(FIXED(T$6,0,TRUE),ES_NA3_0!$A$10:$AQ$10,0)+1,FALSE)),"",VLOOKUP($A75,ES_NA3_0!$A$10:$AQ$100,MATCH(FIXED(T$6,0,TRUE),ES_NA3_0!$A$10:$AQ$10,0)+1,FALSE))</f>
        <v/>
      </c>
      <c r="U75" s="232" t="str">
        <f>IF(ISNA(VLOOKUP($A75,ES_NA3_0!$A$10:$AQ$100,MATCH(FIXED(U$6,0,TRUE),ES_NA3_0!$A$10:$AQ$10,0)+1,FALSE)),"",VLOOKUP($A75,ES_NA3_0!$A$10:$AQ$100,MATCH(FIXED(U$6,0,TRUE),ES_NA3_0!$A$10:$AQ$10,0)+1,FALSE))</f>
        <v/>
      </c>
      <c r="V75" s="232" t="str">
        <f>IF(ISNA(VLOOKUP($A75,ES_NA3_0!$A$10:$AQ$100,MATCH(FIXED(V$6,0,TRUE),ES_NA3_0!$A$10:$AQ$10,0)+1,FALSE)),"",VLOOKUP($A75,ES_NA3_0!$A$10:$AQ$100,MATCH(FIXED(V$6,0,TRUE),ES_NA3_0!$A$10:$AQ$10,0)+1,FALSE))</f>
        <v/>
      </c>
      <c r="W75" s="232" t="str">
        <f>IF(ISNA(VLOOKUP($A75,ES_NA3_0!$A$10:$AQ$100,MATCH(FIXED(W$6,0,TRUE),ES_NA3_0!$A$10:$AQ$10,0)+1,FALSE)),"",VLOOKUP($A75,ES_NA3_0!$A$10:$AQ$100,MATCH(FIXED(W$6,0,TRUE),ES_NA3_0!$A$10:$AQ$10,0)+1,FALSE))</f>
        <v/>
      </c>
    </row>
    <row r="76" spans="1:23">
      <c r="A76" s="230" t="str">
        <f>lookup!Z35</f>
        <v>Japan</v>
      </c>
      <c r="B76" s="232" t="str">
        <f>VLOOKUP(A76,lookup!$Z$2:$AA$77,2,FALSE)</f>
        <v>Ιαπωνία</v>
      </c>
      <c r="C76" s="232" t="str">
        <f>IF(ISNA(VLOOKUP($A76,ES_NA3_0!$A$10:$AQ$100,MATCH(FIXED(C$6,0,TRUE),ES_NA3_0!$A$10:$AQ$10,0)+1,FALSE)),"",VLOOKUP($A76,ES_NA3_0!$A$10:$AQ$100,MATCH(FIXED(C$6,0,TRUE),ES_NA3_0!$A$10:$AQ$10,0)+1,FALSE))</f>
        <v/>
      </c>
      <c r="D76" s="232" t="str">
        <f>IF(ISNA(VLOOKUP($A76,ES_NA3_0!$A$10:$AQ$100,MATCH(FIXED(D$6,0,TRUE),ES_NA3_0!$A$10:$AQ$10,0)+1,FALSE)),"",VLOOKUP($A76,ES_NA3_0!$A$10:$AQ$100,MATCH(FIXED(D$6,0,TRUE),ES_NA3_0!$A$10:$AQ$10,0)+1,FALSE))</f>
        <v/>
      </c>
      <c r="E76" s="232" t="str">
        <f>IF(ISNA(VLOOKUP($A76,ES_NA3_0!$A$10:$AQ$100,MATCH(FIXED(E$6,0,TRUE),ES_NA3_0!$A$10:$AQ$10,0)+1,FALSE)),"",VLOOKUP($A76,ES_NA3_0!$A$10:$AQ$100,MATCH(FIXED(E$6,0,TRUE),ES_NA3_0!$A$10:$AQ$10,0)+1,FALSE))</f>
        <v/>
      </c>
      <c r="F76" s="232" t="str">
        <f>IF(ISNA(VLOOKUP($A76,ES_NA3_0!$A$10:$AQ$100,MATCH(FIXED(F$6,0,TRUE),ES_NA3_0!$A$10:$AQ$10,0)+1,FALSE)),"",VLOOKUP($A76,ES_NA3_0!$A$10:$AQ$100,MATCH(FIXED(F$6,0,TRUE),ES_NA3_0!$A$10:$AQ$10,0)+1,FALSE))</f>
        <v/>
      </c>
      <c r="G76" s="232" t="str">
        <f>IF(ISNA(VLOOKUP($A76,ES_NA3_0!$A$10:$AQ$100,MATCH(FIXED(G$6,0,TRUE),ES_NA3_0!$A$10:$AQ$10,0)+1,FALSE)),"",VLOOKUP($A76,ES_NA3_0!$A$10:$AQ$100,MATCH(FIXED(G$6,0,TRUE),ES_NA3_0!$A$10:$AQ$10,0)+1,FALSE))</f>
        <v/>
      </c>
      <c r="H76" s="232" t="str">
        <f>IF(ISNA(VLOOKUP($A76,ES_NA3_0!$A$10:$AQ$100,MATCH(FIXED(H$6,0,TRUE),ES_NA3_0!$A$10:$AQ$10,0)+1,FALSE)),"",VLOOKUP($A76,ES_NA3_0!$A$10:$AQ$100,MATCH(FIXED(H$6,0,TRUE),ES_NA3_0!$A$10:$AQ$10,0)+1,FALSE))</f>
        <v/>
      </c>
      <c r="I76" s="232" t="str">
        <f>IF(ISNA(VLOOKUP($A76,ES_NA3_0!$A$10:$AQ$100,MATCH(FIXED(I$6,0,TRUE),ES_NA3_0!$A$10:$AQ$10,0)+1,FALSE)),"",VLOOKUP($A76,ES_NA3_0!$A$10:$AQ$100,MATCH(FIXED(I$6,0,TRUE),ES_NA3_0!$A$10:$AQ$10,0)+1,FALSE))</f>
        <v/>
      </c>
      <c r="J76" s="232" t="str">
        <f>IF(ISNA(VLOOKUP($A76,ES_NA3_0!$A$10:$AQ$100,MATCH(FIXED(J$6,0,TRUE),ES_NA3_0!$A$10:$AQ$10,0)+1,FALSE)),"",VLOOKUP($A76,ES_NA3_0!$A$10:$AQ$100,MATCH(FIXED(J$6,0,TRUE),ES_NA3_0!$A$10:$AQ$10,0)+1,FALSE))</f>
        <v/>
      </c>
      <c r="K76" s="232" t="str">
        <f>IF(ISNA(VLOOKUP($A76,ES_NA3_0!$A$10:$AQ$100,MATCH(FIXED(K$6,0,TRUE),ES_NA3_0!$A$10:$AQ$10,0)+1,FALSE)),"",VLOOKUP($A76,ES_NA3_0!$A$10:$AQ$100,MATCH(FIXED(K$6,0,TRUE),ES_NA3_0!$A$10:$AQ$10,0)+1,FALSE))</f>
        <v/>
      </c>
      <c r="L76" s="232" t="str">
        <f>IF(ISNA(VLOOKUP($A76,ES_NA3_0!$A$10:$AQ$100,MATCH(FIXED(L$6,0,TRUE),ES_NA3_0!$A$10:$AQ$10,0)+1,FALSE)),"",VLOOKUP($A76,ES_NA3_0!$A$10:$AQ$100,MATCH(FIXED(L$6,0,TRUE),ES_NA3_0!$A$10:$AQ$10,0)+1,FALSE))</f>
        <v/>
      </c>
      <c r="M76" s="232" t="str">
        <f>IF(ISNA(VLOOKUP($A76,ES_NA3_0!$A$10:$AQ$100,MATCH(FIXED(M$6,0,TRUE),ES_NA3_0!$A$10:$AQ$10,0)+1,FALSE)),"",VLOOKUP($A76,ES_NA3_0!$A$10:$AQ$100,MATCH(FIXED(M$6,0,TRUE),ES_NA3_0!$A$10:$AQ$10,0)+1,FALSE))</f>
        <v/>
      </c>
      <c r="N76" s="232" t="str">
        <f>IF(ISNA(VLOOKUP($A76,ES_NA3_0!$A$10:$AQ$100,MATCH(FIXED(N$6,0,TRUE),ES_NA3_0!$A$10:$AQ$10,0)+1,FALSE)),"",VLOOKUP($A76,ES_NA3_0!$A$10:$AQ$100,MATCH(FIXED(N$6,0,TRUE),ES_NA3_0!$A$10:$AQ$10,0)+1,FALSE))</f>
        <v/>
      </c>
      <c r="O76" s="232" t="str">
        <f>IF(ISNA(VLOOKUP($A76,ES_NA3_0!$A$10:$AQ$100,MATCH(FIXED(O$6,0,TRUE),ES_NA3_0!$A$10:$AQ$10,0)+1,FALSE)),"",VLOOKUP($A76,ES_NA3_0!$A$10:$AQ$100,MATCH(FIXED(O$6,0,TRUE),ES_NA3_0!$A$10:$AQ$10,0)+1,FALSE))</f>
        <v/>
      </c>
      <c r="P76" s="232" t="str">
        <f>IF(ISNA(VLOOKUP($A76,ES_NA3_0!$A$10:$AQ$100,MATCH(FIXED(P$6,0,TRUE),ES_NA3_0!$A$10:$AQ$10,0)+1,FALSE)),"",VLOOKUP($A76,ES_NA3_0!$A$10:$AQ$100,MATCH(FIXED(P$6,0,TRUE),ES_NA3_0!$A$10:$AQ$10,0)+1,FALSE))</f>
        <v/>
      </c>
      <c r="Q76" s="232" t="str">
        <f>IF(ISNA(VLOOKUP($A76,ES_NA3_0!$A$10:$AQ$100,MATCH(FIXED(Q$6,0,TRUE),ES_NA3_0!$A$10:$AQ$10,0)+1,FALSE)),"",VLOOKUP($A76,ES_NA3_0!$A$10:$AQ$100,MATCH(FIXED(Q$6,0,TRUE),ES_NA3_0!$A$10:$AQ$10,0)+1,FALSE))</f>
        <v/>
      </c>
      <c r="R76" s="232" t="str">
        <f>IF(ISNA(VLOOKUP($A76,ES_NA3_0!$A$10:$AQ$100,MATCH(FIXED(R$6,0,TRUE),ES_NA3_0!$A$10:$AQ$10,0)+1,FALSE)),"",VLOOKUP($A76,ES_NA3_0!$A$10:$AQ$100,MATCH(FIXED(R$6,0,TRUE),ES_NA3_0!$A$10:$AQ$10,0)+1,FALSE))</f>
        <v/>
      </c>
      <c r="S76" s="232" t="str">
        <f>IF(ISNA(VLOOKUP($A76,ES_NA3_0!$A$10:$AQ$100,MATCH(FIXED(S$6,0,TRUE),ES_NA3_0!$A$10:$AQ$10,0)+1,FALSE)),"",VLOOKUP($A76,ES_NA3_0!$A$10:$AQ$100,MATCH(FIXED(S$6,0,TRUE),ES_NA3_0!$A$10:$AQ$10,0)+1,FALSE))</f>
        <v/>
      </c>
      <c r="T76" s="232" t="str">
        <f>IF(ISNA(VLOOKUP($A76,ES_NA3_0!$A$10:$AQ$100,MATCH(FIXED(T$6,0,TRUE),ES_NA3_0!$A$10:$AQ$10,0)+1,FALSE)),"",VLOOKUP($A76,ES_NA3_0!$A$10:$AQ$100,MATCH(FIXED(T$6,0,TRUE),ES_NA3_0!$A$10:$AQ$10,0)+1,FALSE))</f>
        <v/>
      </c>
      <c r="U76" s="232" t="str">
        <f>IF(ISNA(VLOOKUP($A76,ES_NA3_0!$A$10:$AQ$100,MATCH(FIXED(U$6,0,TRUE),ES_NA3_0!$A$10:$AQ$10,0)+1,FALSE)),"",VLOOKUP($A76,ES_NA3_0!$A$10:$AQ$100,MATCH(FIXED(U$6,0,TRUE),ES_NA3_0!$A$10:$AQ$10,0)+1,FALSE))</f>
        <v/>
      </c>
      <c r="V76" s="232" t="str">
        <f>IF(ISNA(VLOOKUP($A76,ES_NA3_0!$A$10:$AQ$100,MATCH(FIXED(V$6,0,TRUE),ES_NA3_0!$A$10:$AQ$10,0)+1,FALSE)),"",VLOOKUP($A76,ES_NA3_0!$A$10:$AQ$100,MATCH(FIXED(V$6,0,TRUE),ES_NA3_0!$A$10:$AQ$10,0)+1,FALSE))</f>
        <v/>
      </c>
      <c r="W76" s="232" t="str">
        <f>IF(ISNA(VLOOKUP($A76,ES_NA3_0!$A$10:$AQ$100,MATCH(FIXED(W$6,0,TRUE),ES_NA3_0!$A$10:$AQ$10,0)+1,FALSE)),"",VLOOKUP($A76,ES_NA3_0!$A$10:$AQ$100,MATCH(FIXED(W$6,0,TRUE),ES_NA3_0!$A$10:$AQ$10,0)+1,FALSE))</f>
        <v/>
      </c>
    </row>
    <row r="77" spans="1:23">
      <c r="B77" s="232"/>
      <c r="C77" s="232"/>
      <c r="D77" s="232"/>
      <c r="E77" s="232"/>
      <c r="F77" s="232"/>
      <c r="G77" s="232"/>
      <c r="H77" s="232"/>
      <c r="I77" s="232"/>
      <c r="J77" s="232"/>
      <c r="K77" s="232"/>
      <c r="L77" s="232"/>
      <c r="M77" s="232"/>
      <c r="N77" s="232"/>
      <c r="O77" s="232"/>
      <c r="P77" s="232"/>
      <c r="Q77" s="232"/>
      <c r="R77" s="232"/>
      <c r="S77" s="232"/>
      <c r="T77" s="232"/>
      <c r="U77" s="232"/>
      <c r="V77" s="232"/>
      <c r="W77" s="232"/>
    </row>
    <row r="78" spans="1:23">
      <c r="B78" s="232"/>
      <c r="C78" s="232"/>
      <c r="D78" s="232"/>
      <c r="E78" s="232"/>
      <c r="F78" s="232"/>
      <c r="G78" s="232"/>
      <c r="H78" s="232"/>
      <c r="I78" s="232"/>
      <c r="J78" s="232"/>
      <c r="K78" s="232"/>
      <c r="L78" s="232"/>
      <c r="M78" s="232"/>
      <c r="N78" s="232"/>
      <c r="O78" s="232"/>
      <c r="P78" s="232"/>
      <c r="Q78" s="232"/>
      <c r="R78" s="232"/>
      <c r="S78" s="232"/>
      <c r="T78" s="232"/>
      <c r="U78" s="232"/>
      <c r="V78" s="232"/>
      <c r="W78" s="232"/>
    </row>
    <row r="79" spans="1:23">
      <c r="B79" s="232"/>
      <c r="C79" s="232"/>
      <c r="D79" s="232"/>
      <c r="E79" s="232"/>
      <c r="F79" s="232"/>
      <c r="G79" s="232"/>
      <c r="H79" s="232"/>
      <c r="I79" s="232"/>
      <c r="J79" s="232"/>
      <c r="K79" s="232"/>
      <c r="L79" s="232"/>
      <c r="M79" s="232"/>
      <c r="N79" s="232"/>
      <c r="O79" s="232"/>
      <c r="P79" s="232"/>
      <c r="Q79" s="232"/>
      <c r="R79" s="232"/>
      <c r="S79" s="232"/>
      <c r="T79" s="232"/>
      <c r="U79" s="232"/>
      <c r="V79" s="232"/>
      <c r="W79" s="232"/>
    </row>
    <row r="80" spans="1:23">
      <c r="B80" s="232"/>
      <c r="C80" s="232"/>
      <c r="D80" s="232"/>
      <c r="E80" s="232"/>
      <c r="F80" s="232"/>
      <c r="G80" s="232"/>
      <c r="H80" s="232"/>
      <c r="I80" s="232"/>
      <c r="J80" s="232"/>
      <c r="K80" s="232"/>
      <c r="L80" s="232"/>
      <c r="M80" s="232"/>
      <c r="N80" s="232"/>
      <c r="O80" s="232"/>
      <c r="P80" s="232"/>
      <c r="Q80" s="232"/>
      <c r="R80" s="232"/>
      <c r="S80" s="232"/>
      <c r="T80" s="232"/>
      <c r="U80" s="232"/>
      <c r="V80" s="232"/>
      <c r="W80" s="232"/>
    </row>
    <row r="81" spans="2:23">
      <c r="B81" s="232"/>
      <c r="C81" s="232"/>
      <c r="D81" s="232"/>
      <c r="E81" s="232"/>
      <c r="F81" s="232"/>
      <c r="G81" s="232"/>
      <c r="H81" s="232"/>
      <c r="I81" s="232"/>
      <c r="J81" s="232"/>
      <c r="K81" s="232"/>
      <c r="L81" s="232"/>
      <c r="M81" s="232"/>
      <c r="N81" s="232"/>
      <c r="O81" s="232"/>
      <c r="P81" s="232"/>
      <c r="Q81" s="232"/>
      <c r="R81" s="232"/>
      <c r="S81" s="232"/>
      <c r="T81" s="232"/>
      <c r="U81" s="232"/>
      <c r="V81" s="232"/>
      <c r="W81" s="232"/>
    </row>
    <row r="82" spans="2:23">
      <c r="B82" s="232"/>
      <c r="C82" s="232"/>
      <c r="D82" s="232"/>
      <c r="E82" s="232"/>
      <c r="F82" s="232"/>
      <c r="G82" s="232"/>
      <c r="H82" s="232"/>
      <c r="I82" s="232"/>
      <c r="J82" s="232"/>
      <c r="K82" s="232"/>
      <c r="L82" s="232"/>
      <c r="M82" s="232"/>
      <c r="N82" s="232"/>
      <c r="O82" s="232"/>
      <c r="P82" s="232"/>
      <c r="Q82" s="232"/>
      <c r="R82" s="232"/>
      <c r="S82" s="232"/>
      <c r="T82" s="232"/>
      <c r="U82" s="232"/>
      <c r="V82" s="232"/>
      <c r="W82" s="232"/>
    </row>
    <row r="83" spans="2:23">
      <c r="B83" s="232"/>
      <c r="C83" s="232"/>
      <c r="D83" s="232"/>
      <c r="E83" s="232"/>
      <c r="F83" s="232"/>
      <c r="G83" s="232"/>
      <c r="H83" s="232"/>
      <c r="I83" s="232"/>
      <c r="J83" s="232"/>
      <c r="K83" s="232"/>
      <c r="L83" s="232"/>
      <c r="M83" s="232"/>
      <c r="N83" s="232"/>
      <c r="O83" s="232"/>
      <c r="P83" s="232"/>
      <c r="Q83" s="232"/>
      <c r="R83" s="232"/>
      <c r="S83" s="232"/>
      <c r="T83" s="232"/>
      <c r="U83" s="232"/>
      <c r="V83" s="232"/>
      <c r="W83" s="232"/>
    </row>
    <row r="84" spans="2:23">
      <c r="B84" s="232"/>
      <c r="C84" s="232"/>
      <c r="D84" s="232"/>
      <c r="E84" s="232"/>
      <c r="F84" s="232"/>
      <c r="G84" s="232"/>
      <c r="H84" s="232"/>
      <c r="I84" s="232"/>
      <c r="J84" s="232"/>
      <c r="K84" s="232"/>
      <c r="L84" s="232"/>
      <c r="M84" s="232"/>
      <c r="N84" s="232"/>
      <c r="O84" s="232"/>
      <c r="P84" s="232"/>
      <c r="Q84" s="232"/>
      <c r="R84" s="232"/>
      <c r="S84" s="232"/>
      <c r="T84" s="232"/>
      <c r="U84" s="232"/>
      <c r="V84" s="232"/>
      <c r="W84" s="232"/>
    </row>
  </sheetData>
  <pageMargins left="0.7" right="0.7" top="0.75" bottom="0.75" header="0.3" footer="0.3"/>
  <pageSetup orientation="portrait"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B1:AJ51"/>
  <sheetViews>
    <sheetView workbookViewId="0">
      <selection activeCell="C2" sqref="C2:F2"/>
    </sheetView>
  </sheetViews>
  <sheetFormatPr defaultColWidth="9.125" defaultRowHeight="12.75"/>
  <cols>
    <col min="1" max="1" width="9.125" style="230"/>
    <col min="2" max="2" width="5.125" style="230" bestFit="1" customWidth="1"/>
    <col min="3" max="3" width="6" style="230" customWidth="1"/>
    <col min="4" max="4" width="6.125" style="230" bestFit="1" customWidth="1"/>
    <col min="5" max="5" width="6" style="230" customWidth="1"/>
    <col min="6" max="8" width="6.125" style="230" bestFit="1" customWidth="1"/>
    <col min="9" max="10" width="5.125" style="230" bestFit="1" customWidth="1"/>
    <col min="11" max="12" width="6.125" style="230" bestFit="1" customWidth="1"/>
    <col min="13" max="13" width="5.125" style="230" bestFit="1" customWidth="1"/>
    <col min="14" max="18" width="6.125" style="230" bestFit="1" customWidth="1"/>
    <col min="19" max="21" width="5.125" style="230" bestFit="1" customWidth="1"/>
    <col min="22" max="22" width="6.125" style="230" bestFit="1" customWidth="1"/>
    <col min="23" max="23" width="5.125" style="230" bestFit="1" customWidth="1"/>
    <col min="24" max="26" width="6.125" style="230" bestFit="1" customWidth="1"/>
    <col min="27" max="31" width="5.125" style="230" bestFit="1" customWidth="1"/>
    <col min="32" max="35" width="6.125" style="230" bestFit="1" customWidth="1"/>
    <col min="36" max="36" width="6.125" style="230" customWidth="1"/>
    <col min="37" max="16384" width="9.125" style="230"/>
  </cols>
  <sheetData>
    <row r="1" spans="2:36" ht="30.75" thickBot="1">
      <c r="B1" s="233" t="s">
        <v>541</v>
      </c>
    </row>
    <row r="2" spans="2:36" ht="13.5" thickTop="1">
      <c r="B2" s="234" t="s">
        <v>529</v>
      </c>
    </row>
    <row r="3" spans="2:36">
      <c r="B3" s="234" t="s">
        <v>404</v>
      </c>
    </row>
    <row r="4" spans="2:36">
      <c r="B4" s="234"/>
    </row>
    <row r="7" spans="2:36" ht="87.75">
      <c r="B7" s="235" t="str">
        <f t="array" ref="B7:AJ28">TRANSPOSE(ES_NA3_1!B6:W40)</f>
        <v/>
      </c>
      <c r="C7" s="236" t="str">
        <v>ΕΕ (28 χώρες)</v>
      </c>
      <c r="D7" s="236" t="str">
        <v>ΕΕ (27 χώρες)</v>
      </c>
      <c r="E7" s="236" t="str">
        <v>ΕΕ (15 χώρες)</v>
      </c>
      <c r="F7" s="236" t="str">
        <v>Ευροχώρος</v>
      </c>
      <c r="G7" s="236" t="str">
        <v>Βέλγιο</v>
      </c>
      <c r="H7" s="236" t="str">
        <v>Βουλγαρία</v>
      </c>
      <c r="I7" s="236" t="str">
        <v>Τσεχία</v>
      </c>
      <c r="J7" s="236" t="str">
        <v>Δανία</v>
      </c>
      <c r="K7" s="236" t="str">
        <v>Γερμανία</v>
      </c>
      <c r="L7" s="236" t="str">
        <v>Εσθονία</v>
      </c>
      <c r="M7" s="236" t="str">
        <v>Ιρλανδία</v>
      </c>
      <c r="N7" s="236" t="str">
        <v>Ελλάδα</v>
      </c>
      <c r="O7" s="236" t="str">
        <v>Ισπανία</v>
      </c>
      <c r="P7" s="236" t="str">
        <v>Γαλλία</v>
      </c>
      <c r="Q7" s="236" t="str">
        <v>Κροατία</v>
      </c>
      <c r="R7" s="236" t="str">
        <v>Ιταλία</v>
      </c>
      <c r="S7" s="236" t="str">
        <v>Κύπρος</v>
      </c>
      <c r="T7" s="236" t="str">
        <v>Λετονία</v>
      </c>
      <c r="U7" s="236" t="str">
        <v>Λιθουανία</v>
      </c>
      <c r="V7" s="236" t="str">
        <v>Λουξεμβούργο</v>
      </c>
      <c r="W7" s="236" t="str">
        <v>Ουγγαρία</v>
      </c>
      <c r="X7" s="236" t="str">
        <v>Μάλτα</v>
      </c>
      <c r="Y7" s="236" t="str">
        <v>Ολλανδία</v>
      </c>
      <c r="Z7" s="236" t="str">
        <v>Αυστρία</v>
      </c>
      <c r="AA7" s="236" t="str">
        <v>Πολωνία</v>
      </c>
      <c r="AB7" s="236" t="str">
        <v>Πορτογαλία</v>
      </c>
      <c r="AC7" s="236" t="str">
        <v>Ρουμανία</v>
      </c>
      <c r="AD7" s="236" t="str">
        <v>Σλοβενία</v>
      </c>
      <c r="AE7" s="236" t="str">
        <v>Σλοβακία</v>
      </c>
      <c r="AF7" s="236" t="str">
        <v>Φινλανδία</v>
      </c>
      <c r="AG7" s="236" t="str">
        <v>Σουηδία</v>
      </c>
      <c r="AH7" s="236" t="str">
        <v>Ηνωμένο Βασίλειο</v>
      </c>
      <c r="AI7" s="236" t="str">
        <v>Ηνωμένες Πολιτείες</v>
      </c>
      <c r="AJ7" s="236" t="str">
        <v>Ιαπωνία</v>
      </c>
    </row>
    <row r="8" spans="2:36">
      <c r="B8" s="231">
        <v>1995</v>
      </c>
      <c r="C8" s="237" t="str">
        <v>:</v>
      </c>
      <c r="D8" s="237" t="str">
        <v>:</v>
      </c>
      <c r="E8" s="237" t="str">
        <v>:</v>
      </c>
      <c r="F8" s="237" t="str">
        <v>:</v>
      </c>
      <c r="G8" s="237">
        <v>22.9</v>
      </c>
      <c r="H8" s="237" t="str">
        <v>:</v>
      </c>
      <c r="I8" s="237">
        <v>6.2</v>
      </c>
      <c r="J8" s="237">
        <v>3.1</v>
      </c>
      <c r="K8" s="237">
        <v>1.7</v>
      </c>
      <c r="L8" s="237">
        <v>6.5</v>
      </c>
      <c r="M8" s="237" t="str">
        <v>:</v>
      </c>
      <c r="N8" s="237" t="str">
        <v>:</v>
      </c>
      <c r="O8" s="237">
        <v>5</v>
      </c>
      <c r="P8" s="237">
        <v>2</v>
      </c>
      <c r="Q8" s="237" t="str">
        <v>:</v>
      </c>
      <c r="R8" s="237">
        <v>2.9</v>
      </c>
      <c r="S8" s="237" t="str">
        <v>:</v>
      </c>
      <c r="T8" s="237">
        <v>-0.6</v>
      </c>
      <c r="U8" s="237" t="str">
        <v>:</v>
      </c>
      <c r="V8" s="237" t="str">
        <v>:</v>
      </c>
      <c r="W8" s="237" t="str">
        <v>:</v>
      </c>
      <c r="X8" s="237" t="str">
        <v>:</v>
      </c>
      <c r="Y8" s="237">
        <v>3.1</v>
      </c>
      <c r="Z8" s="237">
        <v>2.7</v>
      </c>
      <c r="AA8" s="237" t="str">
        <v>:</v>
      </c>
      <c r="AB8" s="237" t="str">
        <v>:</v>
      </c>
      <c r="AC8" s="237">
        <v>7.1</v>
      </c>
      <c r="AD8" s="237">
        <v>7.4</v>
      </c>
      <c r="AE8" s="237">
        <v>7.9</v>
      </c>
      <c r="AF8" s="237">
        <v>4</v>
      </c>
      <c r="AG8" s="237">
        <v>3.9</v>
      </c>
      <c r="AH8" s="237">
        <v>3.5</v>
      </c>
      <c r="AI8" s="237">
        <v>2.7</v>
      </c>
      <c r="AJ8" s="534">
        <v>1.9</v>
      </c>
    </row>
    <row r="9" spans="2:36">
      <c r="B9" s="231">
        <v>1996</v>
      </c>
      <c r="C9" s="237">
        <v>1.9</v>
      </c>
      <c r="D9" s="237">
        <v>1.9</v>
      </c>
      <c r="E9" s="237">
        <v>1.8</v>
      </c>
      <c r="F9" s="237">
        <v>1.5</v>
      </c>
      <c r="G9" s="237">
        <v>1.4</v>
      </c>
      <c r="H9" s="237">
        <v>-9</v>
      </c>
      <c r="I9" s="237">
        <v>4.5</v>
      </c>
      <c r="J9" s="237">
        <v>2.8</v>
      </c>
      <c r="K9" s="237">
        <v>0.8</v>
      </c>
      <c r="L9" s="237">
        <v>5.9</v>
      </c>
      <c r="M9" s="237">
        <v>9.6999999999999993</v>
      </c>
      <c r="N9" s="237">
        <v>2.4</v>
      </c>
      <c r="O9" s="237">
        <v>2.5</v>
      </c>
      <c r="P9" s="237">
        <v>1.1000000000000001</v>
      </c>
      <c r="Q9" s="237">
        <v>5.9</v>
      </c>
      <c r="R9" s="237">
        <v>1.1000000000000001</v>
      </c>
      <c r="S9" s="237">
        <v>1.8</v>
      </c>
      <c r="T9" s="237">
        <v>4</v>
      </c>
      <c r="U9" s="237">
        <v>5.2</v>
      </c>
      <c r="V9" s="237">
        <v>1.5</v>
      </c>
      <c r="W9" s="237">
        <v>0.2</v>
      </c>
      <c r="X9" s="237" t="str">
        <v>:</v>
      </c>
      <c r="Y9" s="237">
        <v>3.4</v>
      </c>
      <c r="Z9" s="237">
        <v>2.5</v>
      </c>
      <c r="AA9" s="237">
        <v>6.2</v>
      </c>
      <c r="AB9" s="237">
        <v>3.7</v>
      </c>
      <c r="AC9" s="237">
        <v>3.2</v>
      </c>
      <c r="AD9" s="237">
        <v>3.6</v>
      </c>
      <c r="AE9" s="237">
        <v>6.9</v>
      </c>
      <c r="AF9" s="237">
        <v>3.6</v>
      </c>
      <c r="AG9" s="237">
        <v>1.6</v>
      </c>
      <c r="AH9" s="237">
        <v>3.5</v>
      </c>
      <c r="AI9" s="237">
        <v>3.8</v>
      </c>
      <c r="AJ9" s="534">
        <v>2.6</v>
      </c>
    </row>
    <row r="10" spans="2:36">
      <c r="B10" s="231">
        <v>1997</v>
      </c>
      <c r="C10" s="237">
        <v>2.9</v>
      </c>
      <c r="D10" s="237">
        <v>2.8</v>
      </c>
      <c r="E10" s="237">
        <v>2.8</v>
      </c>
      <c r="F10" s="237">
        <v>2.5</v>
      </c>
      <c r="G10" s="237">
        <v>3.7</v>
      </c>
      <c r="H10" s="237">
        <v>-1.6</v>
      </c>
      <c r="I10" s="237">
        <v>-0.9</v>
      </c>
      <c r="J10" s="237">
        <v>3.2</v>
      </c>
      <c r="K10" s="237">
        <v>1.7</v>
      </c>
      <c r="L10" s="237">
        <v>11.7</v>
      </c>
      <c r="M10" s="237">
        <v>11.3</v>
      </c>
      <c r="N10" s="237">
        <v>3.6</v>
      </c>
      <c r="O10" s="237">
        <v>3.9</v>
      </c>
      <c r="P10" s="237">
        <v>2.2000000000000002</v>
      </c>
      <c r="Q10" s="237">
        <v>6.5</v>
      </c>
      <c r="R10" s="237">
        <v>1.9</v>
      </c>
      <c r="S10" s="237">
        <v>2.2999999999999998</v>
      </c>
      <c r="T10" s="237">
        <v>9.6</v>
      </c>
      <c r="U10" s="237">
        <v>8.1</v>
      </c>
      <c r="V10" s="237">
        <v>5.9</v>
      </c>
      <c r="W10" s="237">
        <v>3.1</v>
      </c>
      <c r="X10" s="237" t="str">
        <v>:</v>
      </c>
      <c r="Y10" s="237">
        <v>4.3</v>
      </c>
      <c r="Z10" s="237">
        <v>2.2999999999999998</v>
      </c>
      <c r="AA10" s="237">
        <v>7.1</v>
      </c>
      <c r="AB10" s="237">
        <v>4.4000000000000004</v>
      </c>
      <c r="AC10" s="237">
        <v>-4.9000000000000004</v>
      </c>
      <c r="AD10" s="237">
        <v>5</v>
      </c>
      <c r="AE10" s="237">
        <v>4.4000000000000004</v>
      </c>
      <c r="AF10" s="237">
        <v>6.2</v>
      </c>
      <c r="AG10" s="237">
        <v>2.7</v>
      </c>
      <c r="AH10" s="237">
        <v>4.4000000000000004</v>
      </c>
      <c r="AI10" s="237">
        <v>4.5</v>
      </c>
      <c r="AJ10" s="534">
        <v>1.6</v>
      </c>
    </row>
    <row r="11" spans="2:36">
      <c r="B11" s="231">
        <v>1998</v>
      </c>
      <c r="C11" s="237">
        <v>2.9</v>
      </c>
      <c r="D11" s="237">
        <v>2.9</v>
      </c>
      <c r="E11" s="237">
        <v>2.9</v>
      </c>
      <c r="F11" s="237">
        <v>2.7</v>
      </c>
      <c r="G11" s="237">
        <v>1.9</v>
      </c>
      <c r="H11" s="237">
        <v>4.9000000000000004</v>
      </c>
      <c r="I11" s="237">
        <v>-0.2</v>
      </c>
      <c r="J11" s="237">
        <v>2.2000000000000002</v>
      </c>
      <c r="K11" s="237">
        <v>1.9</v>
      </c>
      <c r="L11" s="237">
        <v>6.8</v>
      </c>
      <c r="M11" s="237">
        <v>8.9</v>
      </c>
      <c r="N11" s="237">
        <v>3.4</v>
      </c>
      <c r="O11" s="237">
        <v>4.5</v>
      </c>
      <c r="P11" s="237">
        <v>3.4</v>
      </c>
      <c r="Q11" s="237">
        <v>2</v>
      </c>
      <c r="R11" s="237">
        <v>1.4</v>
      </c>
      <c r="S11" s="237">
        <v>5</v>
      </c>
      <c r="T11" s="237">
        <v>5.6</v>
      </c>
      <c r="U11" s="237">
        <v>7.6</v>
      </c>
      <c r="V11" s="237">
        <v>6.5</v>
      </c>
      <c r="W11" s="237">
        <v>4.0999999999999996</v>
      </c>
      <c r="X11" s="237" t="str">
        <v>:</v>
      </c>
      <c r="Y11" s="237">
        <v>3.9</v>
      </c>
      <c r="Z11" s="237">
        <v>3.8</v>
      </c>
      <c r="AA11" s="237">
        <v>5</v>
      </c>
      <c r="AB11" s="237">
        <v>5.0999999999999996</v>
      </c>
      <c r="AC11" s="237">
        <v>-2.1</v>
      </c>
      <c r="AD11" s="237">
        <v>3.5</v>
      </c>
      <c r="AE11" s="237">
        <v>4.4000000000000004</v>
      </c>
      <c r="AF11" s="237">
        <v>5</v>
      </c>
      <c r="AG11" s="237">
        <v>4.2</v>
      </c>
      <c r="AH11" s="237">
        <v>3.6</v>
      </c>
      <c r="AI11" s="237">
        <v>4.4000000000000004</v>
      </c>
      <c r="AJ11" s="534">
        <v>-2</v>
      </c>
    </row>
    <row r="12" spans="2:36">
      <c r="B12" s="231">
        <v>1999</v>
      </c>
      <c r="C12" s="237">
        <v>2.9</v>
      </c>
      <c r="D12" s="237">
        <v>2.9</v>
      </c>
      <c r="E12" s="237">
        <v>2.9</v>
      </c>
      <c r="F12" s="237">
        <v>2.9</v>
      </c>
      <c r="G12" s="237">
        <v>3.5</v>
      </c>
      <c r="H12" s="237">
        <v>2</v>
      </c>
      <c r="I12" s="237">
        <v>1.7</v>
      </c>
      <c r="J12" s="237">
        <v>2.6</v>
      </c>
      <c r="K12" s="237">
        <v>1.9</v>
      </c>
      <c r="L12" s="237">
        <v>-0.3</v>
      </c>
      <c r="M12" s="237">
        <v>11</v>
      </c>
      <c r="N12" s="237">
        <v>3.4</v>
      </c>
      <c r="O12" s="237">
        <v>4.7</v>
      </c>
      <c r="P12" s="237">
        <v>3.3</v>
      </c>
      <c r="Q12" s="237">
        <v>-1</v>
      </c>
      <c r="R12" s="237">
        <v>1.5</v>
      </c>
      <c r="S12" s="237">
        <v>4.8</v>
      </c>
      <c r="T12" s="237">
        <v>2.9</v>
      </c>
      <c r="U12" s="237">
        <v>-1</v>
      </c>
      <c r="V12" s="237">
        <v>8.4</v>
      </c>
      <c r="W12" s="237">
        <v>3.2</v>
      </c>
      <c r="X12" s="237" t="str">
        <v>:</v>
      </c>
      <c r="Y12" s="237">
        <v>4.7</v>
      </c>
      <c r="Z12" s="237">
        <v>3.5</v>
      </c>
      <c r="AA12" s="237">
        <v>4.5</v>
      </c>
      <c r="AB12" s="237">
        <v>4.0999999999999996</v>
      </c>
      <c r="AC12" s="237">
        <v>-0.4</v>
      </c>
      <c r="AD12" s="237">
        <v>5.3</v>
      </c>
      <c r="AE12" s="237">
        <v>0</v>
      </c>
      <c r="AF12" s="237">
        <v>3.9</v>
      </c>
      <c r="AG12" s="237">
        <v>4.7</v>
      </c>
      <c r="AH12" s="237">
        <v>2.9</v>
      </c>
      <c r="AI12" s="237">
        <v>4.7</v>
      </c>
      <c r="AJ12" s="534">
        <v>-0.2</v>
      </c>
    </row>
    <row r="13" spans="2:36">
      <c r="B13" s="231">
        <v>2000</v>
      </c>
      <c r="C13" s="237">
        <v>3.9</v>
      </c>
      <c r="D13" s="237">
        <v>3.9</v>
      </c>
      <c r="E13" s="237">
        <v>3.9</v>
      </c>
      <c r="F13" s="237">
        <v>3.8</v>
      </c>
      <c r="G13" s="237">
        <v>3.7</v>
      </c>
      <c r="H13" s="237">
        <v>5.7</v>
      </c>
      <c r="I13" s="237">
        <v>4.2</v>
      </c>
      <c r="J13" s="237">
        <v>3.5</v>
      </c>
      <c r="K13" s="237">
        <v>3.1</v>
      </c>
      <c r="L13" s="237">
        <v>9.9</v>
      </c>
      <c r="M13" s="237">
        <v>10.6</v>
      </c>
      <c r="N13" s="237">
        <v>4.5</v>
      </c>
      <c r="O13" s="237">
        <v>5</v>
      </c>
      <c r="P13" s="237">
        <v>3.7</v>
      </c>
      <c r="Q13" s="237">
        <v>3.8</v>
      </c>
      <c r="R13" s="237">
        <v>3.7</v>
      </c>
      <c r="S13" s="237">
        <v>5</v>
      </c>
      <c r="T13" s="237">
        <v>5.3</v>
      </c>
      <c r="U13" s="237">
        <v>3.6</v>
      </c>
      <c r="V13" s="237">
        <v>8.4</v>
      </c>
      <c r="W13" s="237">
        <v>4.2</v>
      </c>
      <c r="X13" s="237" t="str">
        <v>:</v>
      </c>
      <c r="Y13" s="237">
        <v>3.9</v>
      </c>
      <c r="Z13" s="237">
        <v>3.7</v>
      </c>
      <c r="AA13" s="237">
        <v>4.3</v>
      </c>
      <c r="AB13" s="237">
        <v>3.9</v>
      </c>
      <c r="AC13" s="237">
        <v>2.4</v>
      </c>
      <c r="AD13" s="237">
        <v>4.3</v>
      </c>
      <c r="AE13" s="237">
        <v>1.4</v>
      </c>
      <c r="AF13" s="237">
        <v>5.3</v>
      </c>
      <c r="AG13" s="237">
        <v>4.5</v>
      </c>
      <c r="AH13" s="237">
        <v>4.4000000000000004</v>
      </c>
      <c r="AI13" s="237">
        <v>4.0999999999999996</v>
      </c>
      <c r="AJ13" s="534">
        <v>2.2999999999999998</v>
      </c>
    </row>
    <row r="14" spans="2:36">
      <c r="B14" s="231">
        <v>2001</v>
      </c>
      <c r="C14" s="237">
        <v>2</v>
      </c>
      <c r="D14" s="237">
        <v>2</v>
      </c>
      <c r="E14" s="237">
        <v>2</v>
      </c>
      <c r="F14" s="237">
        <v>2</v>
      </c>
      <c r="G14" s="237">
        <v>0.8</v>
      </c>
      <c r="H14" s="237">
        <v>4.2</v>
      </c>
      <c r="I14" s="237">
        <v>3.1</v>
      </c>
      <c r="J14" s="237">
        <v>0.7</v>
      </c>
      <c r="K14" s="237">
        <v>1.5</v>
      </c>
      <c r="L14" s="237">
        <v>6.2</v>
      </c>
      <c r="M14" s="237">
        <v>5</v>
      </c>
      <c r="N14" s="237">
        <v>4.2</v>
      </c>
      <c r="O14" s="237">
        <v>3.7</v>
      </c>
      <c r="P14" s="237">
        <v>1.8</v>
      </c>
      <c r="Q14" s="237">
        <v>3.7</v>
      </c>
      <c r="R14" s="237">
        <v>1.9</v>
      </c>
      <c r="S14" s="237">
        <v>4</v>
      </c>
      <c r="T14" s="237">
        <v>7.3</v>
      </c>
      <c r="U14" s="237">
        <v>6.7</v>
      </c>
      <c r="V14" s="237">
        <v>2.5</v>
      </c>
      <c r="W14" s="237">
        <v>3.7</v>
      </c>
      <c r="X14" s="237">
        <v>0</v>
      </c>
      <c r="Y14" s="237">
        <v>1.9</v>
      </c>
      <c r="Z14" s="237">
        <v>0.9</v>
      </c>
      <c r="AA14" s="237">
        <v>1.2</v>
      </c>
      <c r="AB14" s="237">
        <v>2</v>
      </c>
      <c r="AC14" s="237">
        <v>5.7</v>
      </c>
      <c r="AD14" s="237">
        <v>2.9</v>
      </c>
      <c r="AE14" s="237">
        <v>3.5</v>
      </c>
      <c r="AF14" s="237">
        <v>2.2999999999999998</v>
      </c>
      <c r="AG14" s="237">
        <v>1.3</v>
      </c>
      <c r="AH14" s="237">
        <v>2.2000000000000002</v>
      </c>
      <c r="AI14" s="237">
        <v>1</v>
      </c>
      <c r="AJ14" s="534">
        <v>0.4</v>
      </c>
    </row>
    <row r="15" spans="2:36">
      <c r="B15" s="231">
        <v>2002</v>
      </c>
      <c r="C15" s="237">
        <v>1.3</v>
      </c>
      <c r="D15" s="237">
        <v>1.3</v>
      </c>
      <c r="E15" s="237">
        <v>1.2</v>
      </c>
      <c r="F15" s="237">
        <v>0.9</v>
      </c>
      <c r="G15" s="237">
        <v>1.4</v>
      </c>
      <c r="H15" s="237">
        <v>4.7</v>
      </c>
      <c r="I15" s="237">
        <v>2.1</v>
      </c>
      <c r="J15" s="237">
        <v>0.5</v>
      </c>
      <c r="K15" s="237">
        <v>0</v>
      </c>
      <c r="L15" s="237">
        <v>6.2</v>
      </c>
      <c r="M15" s="237">
        <v>5.4</v>
      </c>
      <c r="N15" s="237">
        <v>3.4</v>
      </c>
      <c r="O15" s="237">
        <v>2.7</v>
      </c>
      <c r="P15" s="237">
        <v>0.9</v>
      </c>
      <c r="Q15" s="237">
        <v>4.9000000000000004</v>
      </c>
      <c r="R15" s="237">
        <v>0.5</v>
      </c>
      <c r="S15" s="237">
        <v>2.1</v>
      </c>
      <c r="T15" s="237">
        <v>7.1</v>
      </c>
      <c r="U15" s="237">
        <v>6.8</v>
      </c>
      <c r="V15" s="237">
        <v>4.0999999999999996</v>
      </c>
      <c r="W15" s="237">
        <v>4.5</v>
      </c>
      <c r="X15" s="237">
        <v>2.4</v>
      </c>
      <c r="Y15" s="237">
        <v>0.1</v>
      </c>
      <c r="Z15" s="237">
        <v>1.7</v>
      </c>
      <c r="AA15" s="237">
        <v>1.4</v>
      </c>
      <c r="AB15" s="237">
        <v>0.8</v>
      </c>
      <c r="AC15" s="237">
        <v>5.0999999999999996</v>
      </c>
      <c r="AD15" s="237">
        <v>3.8</v>
      </c>
      <c r="AE15" s="237">
        <v>4.5999999999999996</v>
      </c>
      <c r="AF15" s="237">
        <v>1.8</v>
      </c>
      <c r="AG15" s="237">
        <v>2.5</v>
      </c>
      <c r="AH15" s="237">
        <v>2.2999999999999998</v>
      </c>
      <c r="AI15" s="237">
        <v>1.8</v>
      </c>
      <c r="AJ15" s="534">
        <v>0.3</v>
      </c>
    </row>
    <row r="16" spans="2:36">
      <c r="B16" s="231">
        <v>2003</v>
      </c>
      <c r="C16" s="237">
        <v>1.5</v>
      </c>
      <c r="D16" s="237">
        <v>1.5</v>
      </c>
      <c r="E16" s="237">
        <v>1.3</v>
      </c>
      <c r="F16" s="237">
        <v>0.7</v>
      </c>
      <c r="G16" s="237">
        <v>0.8</v>
      </c>
      <c r="H16" s="237">
        <v>5.5</v>
      </c>
      <c r="I16" s="237">
        <v>3.8</v>
      </c>
      <c r="J16" s="237">
        <v>0.4</v>
      </c>
      <c r="K16" s="237">
        <v>-0.4</v>
      </c>
      <c r="L16" s="237">
        <v>8.1</v>
      </c>
      <c r="M16" s="237">
        <v>3.7</v>
      </c>
      <c r="N16" s="237">
        <v>5.9</v>
      </c>
      <c r="O16" s="237">
        <v>3.1</v>
      </c>
      <c r="P16" s="237">
        <v>0.9</v>
      </c>
      <c r="Q16" s="237">
        <v>5.4</v>
      </c>
      <c r="R16" s="237">
        <v>0</v>
      </c>
      <c r="S16" s="237">
        <v>1.9</v>
      </c>
      <c r="T16" s="237">
        <v>7.7</v>
      </c>
      <c r="U16" s="237">
        <v>10.3</v>
      </c>
      <c r="V16" s="237">
        <v>1.7</v>
      </c>
      <c r="W16" s="237">
        <v>3.9</v>
      </c>
      <c r="X16" s="237">
        <v>0.7</v>
      </c>
      <c r="Y16" s="237">
        <v>0.3</v>
      </c>
      <c r="Z16" s="237">
        <v>0.9</v>
      </c>
      <c r="AA16" s="237">
        <v>3.9</v>
      </c>
      <c r="AB16" s="237">
        <v>-0.9</v>
      </c>
      <c r="AC16" s="237">
        <v>5.2</v>
      </c>
      <c r="AD16" s="237">
        <v>2.9</v>
      </c>
      <c r="AE16" s="237">
        <v>4.8</v>
      </c>
      <c r="AF16" s="237">
        <v>2</v>
      </c>
      <c r="AG16" s="237">
        <v>2.2999999999999998</v>
      </c>
      <c r="AH16" s="237">
        <v>3.9</v>
      </c>
      <c r="AI16" s="237">
        <v>2.8</v>
      </c>
      <c r="AJ16" s="534">
        <v>1.7</v>
      </c>
    </row>
    <row r="17" spans="2:36">
      <c r="B17" s="231">
        <v>2004</v>
      </c>
      <c r="C17" s="237">
        <v>2.6</v>
      </c>
      <c r="D17" s="237">
        <v>2.6</v>
      </c>
      <c r="E17" s="237">
        <v>2.4</v>
      </c>
      <c r="F17" s="237">
        <v>2.2000000000000002</v>
      </c>
      <c r="G17" s="237">
        <v>3.3</v>
      </c>
      <c r="H17" s="237">
        <v>6.7</v>
      </c>
      <c r="I17" s="237">
        <v>4.7</v>
      </c>
      <c r="J17" s="237">
        <v>2.2999999999999998</v>
      </c>
      <c r="K17" s="237">
        <v>1.2</v>
      </c>
      <c r="L17" s="237">
        <v>6.2</v>
      </c>
      <c r="M17" s="237">
        <v>4.2</v>
      </c>
      <c r="N17" s="237">
        <v>4.4000000000000004</v>
      </c>
      <c r="O17" s="237">
        <v>3.3</v>
      </c>
      <c r="P17" s="237">
        <v>2.5</v>
      </c>
      <c r="Q17" s="237">
        <v>4.0999999999999996</v>
      </c>
      <c r="R17" s="237">
        <v>1.7</v>
      </c>
      <c r="S17" s="237">
        <v>4.2</v>
      </c>
      <c r="T17" s="237">
        <v>8.8000000000000007</v>
      </c>
      <c r="U17" s="237">
        <v>7.4</v>
      </c>
      <c r="V17" s="237">
        <v>4.4000000000000004</v>
      </c>
      <c r="W17" s="237">
        <v>4.8</v>
      </c>
      <c r="X17" s="237">
        <v>-0.3</v>
      </c>
      <c r="Y17" s="237">
        <v>2.2000000000000002</v>
      </c>
      <c r="Z17" s="237">
        <v>2.6</v>
      </c>
      <c r="AA17" s="237">
        <v>5.3</v>
      </c>
      <c r="AB17" s="237">
        <v>1.6</v>
      </c>
      <c r="AC17" s="237">
        <v>8.5</v>
      </c>
      <c r="AD17" s="237">
        <v>4.4000000000000004</v>
      </c>
      <c r="AE17" s="237">
        <v>5.0999999999999996</v>
      </c>
      <c r="AF17" s="237">
        <v>4.0999999999999996</v>
      </c>
      <c r="AG17" s="237">
        <v>4.2</v>
      </c>
      <c r="AH17" s="237">
        <v>3.2</v>
      </c>
      <c r="AI17" s="237">
        <v>3.8</v>
      </c>
      <c r="AJ17" s="534">
        <v>2.4</v>
      </c>
    </row>
    <row r="18" spans="2:36">
      <c r="B18" s="231">
        <v>2005</v>
      </c>
      <c r="C18" s="237">
        <v>2.2000000000000002</v>
      </c>
      <c r="D18" s="237">
        <v>2.2000000000000002</v>
      </c>
      <c r="E18" s="237">
        <v>2</v>
      </c>
      <c r="F18" s="237">
        <v>1.7</v>
      </c>
      <c r="G18" s="237">
        <v>1.8</v>
      </c>
      <c r="H18" s="237">
        <v>6.4</v>
      </c>
      <c r="I18" s="237">
        <v>6.8</v>
      </c>
      <c r="J18" s="237">
        <v>2.4</v>
      </c>
      <c r="K18" s="237">
        <v>0.7</v>
      </c>
      <c r="L18" s="237">
        <v>8.9</v>
      </c>
      <c r="M18" s="237">
        <v>6.1</v>
      </c>
      <c r="N18" s="237">
        <v>2.2999999999999998</v>
      </c>
      <c r="O18" s="237">
        <v>3.6</v>
      </c>
      <c r="P18" s="237">
        <v>1.8</v>
      </c>
      <c r="Q18" s="237">
        <v>4.3</v>
      </c>
      <c r="R18" s="237">
        <v>0.9</v>
      </c>
      <c r="S18" s="237">
        <v>3.9</v>
      </c>
      <c r="T18" s="237">
        <v>10.1</v>
      </c>
      <c r="U18" s="237">
        <v>7.8</v>
      </c>
      <c r="V18" s="237">
        <v>5.3</v>
      </c>
      <c r="W18" s="237">
        <v>4</v>
      </c>
      <c r="X18" s="237">
        <v>3.6</v>
      </c>
      <c r="Y18" s="237">
        <v>2</v>
      </c>
      <c r="Z18" s="237">
        <v>2.4</v>
      </c>
      <c r="AA18" s="237">
        <v>3.6</v>
      </c>
      <c r="AB18" s="237">
        <v>0.8</v>
      </c>
      <c r="AC18" s="237">
        <v>4.2</v>
      </c>
      <c r="AD18" s="237">
        <v>4</v>
      </c>
      <c r="AE18" s="237">
        <v>6.7</v>
      </c>
      <c r="AF18" s="237">
        <v>2.9</v>
      </c>
      <c r="AG18" s="237">
        <v>3.2</v>
      </c>
      <c r="AH18" s="237">
        <v>3.2</v>
      </c>
      <c r="AI18" s="237">
        <v>3.3</v>
      </c>
      <c r="AJ18" s="534">
        <v>1.3</v>
      </c>
    </row>
    <row r="19" spans="2:36">
      <c r="B19" s="231">
        <v>2006</v>
      </c>
      <c r="C19" s="237">
        <v>3.4</v>
      </c>
      <c r="D19" s="237">
        <v>3.4</v>
      </c>
      <c r="E19" s="237">
        <v>3.2</v>
      </c>
      <c r="F19" s="237">
        <v>3.2</v>
      </c>
      <c r="G19" s="237">
        <v>2.7</v>
      </c>
      <c r="H19" s="237">
        <v>6.5</v>
      </c>
      <c r="I19" s="237">
        <v>7</v>
      </c>
      <c r="J19" s="237">
        <v>3.4</v>
      </c>
      <c r="K19" s="237">
        <v>3.7</v>
      </c>
      <c r="L19" s="237">
        <v>10.199999999999999</v>
      </c>
      <c r="M19" s="237">
        <v>5.5</v>
      </c>
      <c r="N19" s="237">
        <v>5.5</v>
      </c>
      <c r="O19" s="237">
        <v>4.0999999999999996</v>
      </c>
      <c r="P19" s="237">
        <v>2.5</v>
      </c>
      <c r="Q19" s="237">
        <v>4.9000000000000004</v>
      </c>
      <c r="R19" s="237">
        <v>2.2000000000000002</v>
      </c>
      <c r="S19" s="237">
        <v>4.0999999999999996</v>
      </c>
      <c r="T19" s="237">
        <v>11</v>
      </c>
      <c r="U19" s="237">
        <v>7.8</v>
      </c>
      <c r="V19" s="237">
        <v>4.9000000000000004</v>
      </c>
      <c r="W19" s="237">
        <v>3.9</v>
      </c>
      <c r="X19" s="237">
        <v>2.6</v>
      </c>
      <c r="Y19" s="237">
        <v>3.4</v>
      </c>
      <c r="Z19" s="237">
        <v>3.7</v>
      </c>
      <c r="AA19" s="237">
        <v>6.2</v>
      </c>
      <c r="AB19" s="237">
        <v>1.4</v>
      </c>
      <c r="AC19" s="237">
        <v>7.9</v>
      </c>
      <c r="AD19" s="237">
        <v>5.8</v>
      </c>
      <c r="AE19" s="237">
        <v>8.3000000000000007</v>
      </c>
      <c r="AF19" s="237">
        <v>4.4000000000000004</v>
      </c>
      <c r="AG19" s="237">
        <v>4.3</v>
      </c>
      <c r="AH19" s="237">
        <v>2.8</v>
      </c>
      <c r="AI19" s="237">
        <v>2.7</v>
      </c>
      <c r="AJ19" s="534">
        <v>1.7</v>
      </c>
    </row>
    <row r="20" spans="2:36">
      <c r="B20" s="231">
        <v>2007</v>
      </c>
      <c r="C20" s="237">
        <v>3.2</v>
      </c>
      <c r="D20" s="237">
        <v>3.2</v>
      </c>
      <c r="E20" s="237">
        <v>3</v>
      </c>
      <c r="F20" s="237">
        <v>2.9</v>
      </c>
      <c r="G20" s="237">
        <v>2.9</v>
      </c>
      <c r="H20" s="237">
        <v>6.4</v>
      </c>
      <c r="I20" s="237">
        <v>5.7</v>
      </c>
      <c r="J20" s="237">
        <v>1.6</v>
      </c>
      <c r="K20" s="237">
        <v>3.3</v>
      </c>
      <c r="L20" s="237">
        <v>7.3</v>
      </c>
      <c r="M20" s="237">
        <v>5</v>
      </c>
      <c r="N20" s="237">
        <v>3.5</v>
      </c>
      <c r="O20" s="237">
        <v>3.5</v>
      </c>
      <c r="P20" s="237">
        <v>2.2999999999999998</v>
      </c>
      <c r="Q20" s="237">
        <v>5.0999999999999996</v>
      </c>
      <c r="R20" s="237">
        <v>1.7</v>
      </c>
      <c r="S20" s="237">
        <v>5.0999999999999996</v>
      </c>
      <c r="T20" s="237">
        <v>10</v>
      </c>
      <c r="U20" s="237">
        <v>9.8000000000000007</v>
      </c>
      <c r="V20" s="237">
        <v>6.6</v>
      </c>
      <c r="W20" s="237">
        <v>0.1</v>
      </c>
      <c r="X20" s="237">
        <v>4.0999999999999996</v>
      </c>
      <c r="Y20" s="237">
        <v>3.9</v>
      </c>
      <c r="Z20" s="237">
        <v>3.7</v>
      </c>
      <c r="AA20" s="237">
        <v>6.8</v>
      </c>
      <c r="AB20" s="237">
        <v>2.4</v>
      </c>
      <c r="AC20" s="237">
        <v>6.3</v>
      </c>
      <c r="AD20" s="237">
        <v>7</v>
      </c>
      <c r="AE20" s="237">
        <v>10.5</v>
      </c>
      <c r="AF20" s="237">
        <v>5.3</v>
      </c>
      <c r="AG20" s="237">
        <v>3.3</v>
      </c>
      <c r="AH20" s="237">
        <v>3.4</v>
      </c>
      <c r="AI20" s="237">
        <v>1.8</v>
      </c>
      <c r="AJ20" s="534">
        <v>2.2000000000000002</v>
      </c>
    </row>
    <row r="21" spans="2:36">
      <c r="B21" s="231">
        <v>2008</v>
      </c>
      <c r="C21" s="237">
        <v>0.4</v>
      </c>
      <c r="D21" s="237">
        <v>0.4</v>
      </c>
      <c r="E21" s="237">
        <v>0.1</v>
      </c>
      <c r="F21" s="237">
        <v>0.4</v>
      </c>
      <c r="G21" s="237">
        <v>1</v>
      </c>
      <c r="H21" s="237">
        <v>6.2</v>
      </c>
      <c r="I21" s="237">
        <v>3.1</v>
      </c>
      <c r="J21" s="237">
        <v>-0.8</v>
      </c>
      <c r="K21" s="237">
        <v>1.1000000000000001</v>
      </c>
      <c r="L21" s="237">
        <v>-4.0999999999999996</v>
      </c>
      <c r="M21" s="237">
        <v>-2.2000000000000002</v>
      </c>
      <c r="N21" s="237">
        <v>-0.2</v>
      </c>
      <c r="O21" s="237">
        <v>0.9</v>
      </c>
      <c r="P21" s="237">
        <v>-0.1</v>
      </c>
      <c r="Q21" s="237">
        <v>2.1</v>
      </c>
      <c r="R21" s="237">
        <v>-1.2</v>
      </c>
      <c r="S21" s="237">
        <v>3.6</v>
      </c>
      <c r="T21" s="237">
        <v>-2.8</v>
      </c>
      <c r="U21" s="237">
        <v>2.9</v>
      </c>
      <c r="V21" s="237">
        <v>-0.7</v>
      </c>
      <c r="W21" s="237">
        <v>0.9</v>
      </c>
      <c r="X21" s="237">
        <v>3.9</v>
      </c>
      <c r="Y21" s="237">
        <v>1.8</v>
      </c>
      <c r="Z21" s="237">
        <v>1.4</v>
      </c>
      <c r="AA21" s="237">
        <v>5.0999999999999996</v>
      </c>
      <c r="AB21" s="237">
        <v>0</v>
      </c>
      <c r="AC21" s="237">
        <v>7.3</v>
      </c>
      <c r="AD21" s="237">
        <v>3.4</v>
      </c>
      <c r="AE21" s="237">
        <v>5.8</v>
      </c>
      <c r="AF21" s="237">
        <v>0.3</v>
      </c>
      <c r="AG21" s="237">
        <v>-0.6</v>
      </c>
      <c r="AH21" s="237">
        <v>-0.8</v>
      </c>
      <c r="AI21" s="237">
        <v>-0.3</v>
      </c>
      <c r="AJ21" s="534">
        <v>-1</v>
      </c>
    </row>
    <row r="22" spans="2:36">
      <c r="B22" s="231">
        <v>2009</v>
      </c>
      <c r="C22" s="237">
        <v>-4.5</v>
      </c>
      <c r="D22" s="237">
        <v>-4.5</v>
      </c>
      <c r="E22" s="237">
        <v>-4.5999999999999996</v>
      </c>
      <c r="F22" s="237">
        <v>-4.4000000000000004</v>
      </c>
      <c r="G22" s="237">
        <v>-2.8</v>
      </c>
      <c r="H22" s="237">
        <v>-5.5</v>
      </c>
      <c r="I22" s="237">
        <v>-4.5</v>
      </c>
      <c r="J22" s="237">
        <v>-5.7</v>
      </c>
      <c r="K22" s="237">
        <v>-5.0999999999999996</v>
      </c>
      <c r="L22" s="237">
        <v>-14.1</v>
      </c>
      <c r="M22" s="237">
        <v>-6.4</v>
      </c>
      <c r="N22" s="237">
        <v>-3.1</v>
      </c>
      <c r="O22" s="237">
        <v>-3.8</v>
      </c>
      <c r="P22" s="237">
        <v>-3.1</v>
      </c>
      <c r="Q22" s="237">
        <v>-6.9</v>
      </c>
      <c r="R22" s="237">
        <v>-5.5</v>
      </c>
      <c r="S22" s="237">
        <v>-1.9</v>
      </c>
      <c r="T22" s="237">
        <v>-17.7</v>
      </c>
      <c r="U22" s="237">
        <v>-14.8</v>
      </c>
      <c r="V22" s="237">
        <v>-5.6</v>
      </c>
      <c r="W22" s="237">
        <v>-6.8</v>
      </c>
      <c r="X22" s="237">
        <v>-2.8</v>
      </c>
      <c r="Y22" s="237">
        <v>-3.7</v>
      </c>
      <c r="Z22" s="237">
        <v>-3.8</v>
      </c>
      <c r="AA22" s="237">
        <v>1.6</v>
      </c>
      <c r="AB22" s="237">
        <v>-2.9</v>
      </c>
      <c r="AC22" s="237">
        <v>-6.6</v>
      </c>
      <c r="AD22" s="237">
        <v>-7.9</v>
      </c>
      <c r="AE22" s="237">
        <v>-4.9000000000000004</v>
      </c>
      <c r="AF22" s="237">
        <v>-8.5</v>
      </c>
      <c r="AG22" s="237">
        <v>-5</v>
      </c>
      <c r="AH22" s="237">
        <v>-5.2</v>
      </c>
      <c r="AI22" s="237">
        <v>-2.8</v>
      </c>
      <c r="AJ22" s="534">
        <v>-5.5</v>
      </c>
    </row>
    <row r="23" spans="2:36">
      <c r="B23" s="231">
        <v>2010</v>
      </c>
      <c r="C23" s="237">
        <v>2</v>
      </c>
      <c r="D23" s="237">
        <v>2</v>
      </c>
      <c r="E23" s="237">
        <v>2</v>
      </c>
      <c r="F23" s="237">
        <v>2</v>
      </c>
      <c r="G23" s="237">
        <v>2.2999999999999998</v>
      </c>
      <c r="H23" s="237">
        <v>0.4</v>
      </c>
      <c r="I23" s="237">
        <v>2.5</v>
      </c>
      <c r="J23" s="237">
        <v>1.4</v>
      </c>
      <c r="K23" s="237">
        <v>4</v>
      </c>
      <c r="L23" s="237">
        <v>3.3</v>
      </c>
      <c r="M23" s="237">
        <v>-1.1000000000000001</v>
      </c>
      <c r="N23" s="237">
        <v>-4.9000000000000004</v>
      </c>
      <c r="O23" s="237">
        <v>-0.2</v>
      </c>
      <c r="P23" s="237">
        <v>1.7</v>
      </c>
      <c r="Q23" s="237">
        <v>-2.2999999999999998</v>
      </c>
      <c r="R23" s="237">
        <v>1.7</v>
      </c>
      <c r="S23" s="237">
        <v>1.3</v>
      </c>
      <c r="T23" s="237">
        <v>-1.3</v>
      </c>
      <c r="U23" s="237">
        <v>1.6</v>
      </c>
      <c r="V23" s="237">
        <v>3.1</v>
      </c>
      <c r="W23" s="237">
        <v>1.1000000000000001</v>
      </c>
      <c r="X23" s="237">
        <v>4.3</v>
      </c>
      <c r="Y23" s="237">
        <v>1.5</v>
      </c>
      <c r="Z23" s="237">
        <v>1.8</v>
      </c>
      <c r="AA23" s="237">
        <v>3.9</v>
      </c>
      <c r="AB23" s="237">
        <v>1.9</v>
      </c>
      <c r="AC23" s="237">
        <v>-1.1000000000000001</v>
      </c>
      <c r="AD23" s="237">
        <v>1.3</v>
      </c>
      <c r="AE23" s="237">
        <v>4.4000000000000004</v>
      </c>
      <c r="AF23" s="237">
        <v>3.4</v>
      </c>
      <c r="AG23" s="237">
        <v>6.6</v>
      </c>
      <c r="AH23" s="237">
        <v>1.7</v>
      </c>
      <c r="AI23" s="237">
        <v>2.5</v>
      </c>
      <c r="AJ23" s="534">
        <v>4.7</v>
      </c>
    </row>
    <row r="24" spans="2:36">
      <c r="B24" s="231">
        <v>2011</v>
      </c>
      <c r="C24" s="237">
        <v>1.6</v>
      </c>
      <c r="D24" s="237">
        <v>1.7</v>
      </c>
      <c r="E24" s="237">
        <v>1.5</v>
      </c>
      <c r="F24" s="237">
        <v>1.6</v>
      </c>
      <c r="G24" s="237">
        <v>1.8</v>
      </c>
      <c r="H24" s="237">
        <v>1.8</v>
      </c>
      <c r="I24" s="237">
        <v>1.8</v>
      </c>
      <c r="J24" s="237">
        <v>1.1000000000000001</v>
      </c>
      <c r="K24" s="237">
        <v>3.3</v>
      </c>
      <c r="L24" s="237">
        <v>8.6999999999999993</v>
      </c>
      <c r="M24" s="237">
        <v>2.2000000000000002</v>
      </c>
      <c r="N24" s="237">
        <v>-7.1</v>
      </c>
      <c r="O24" s="237">
        <v>0.1</v>
      </c>
      <c r="P24" s="237">
        <v>2</v>
      </c>
      <c r="Q24" s="237">
        <v>-0.2</v>
      </c>
      <c r="R24" s="237">
        <v>0.4</v>
      </c>
      <c r="S24" s="237">
        <v>0.4</v>
      </c>
      <c r="T24" s="237">
        <v>5.3</v>
      </c>
      <c r="U24" s="237">
        <v>6</v>
      </c>
      <c r="V24" s="237">
        <v>1.9</v>
      </c>
      <c r="W24" s="237">
        <v>1.6</v>
      </c>
      <c r="X24" s="237">
        <v>1.4</v>
      </c>
      <c r="Y24" s="237">
        <v>0.9</v>
      </c>
      <c r="Z24" s="237">
        <v>2.8</v>
      </c>
      <c r="AA24" s="237">
        <v>4.5</v>
      </c>
      <c r="AB24" s="237">
        <v>-1.3</v>
      </c>
      <c r="AC24" s="237">
        <v>2.2999999999999998</v>
      </c>
      <c r="AD24" s="237">
        <v>0.7</v>
      </c>
      <c r="AE24" s="237">
        <v>3</v>
      </c>
      <c r="AF24" s="237">
        <v>2.8</v>
      </c>
      <c r="AG24" s="237">
        <v>2.9</v>
      </c>
      <c r="AH24" s="237">
        <v>1.1000000000000001</v>
      </c>
      <c r="AI24" s="237">
        <v>1.6</v>
      </c>
      <c r="AJ24" s="534">
        <v>-0.5</v>
      </c>
    </row>
    <row r="25" spans="2:36">
      <c r="B25" s="231">
        <v>2012</v>
      </c>
      <c r="C25" s="237">
        <v>-0.4</v>
      </c>
      <c r="D25" s="237">
        <v>-0.4</v>
      </c>
      <c r="E25" s="237">
        <v>-0.5</v>
      </c>
      <c r="F25" s="237">
        <v>-0.7</v>
      </c>
      <c r="G25" s="237">
        <v>-0.1</v>
      </c>
      <c r="H25" s="237">
        <v>0.6</v>
      </c>
      <c r="I25" s="237">
        <v>-1</v>
      </c>
      <c r="J25" s="237">
        <v>-0.4</v>
      </c>
      <c r="K25" s="237">
        <v>0.7</v>
      </c>
      <c r="L25" s="237">
        <v>4.5</v>
      </c>
      <c r="M25" s="237">
        <v>0.2</v>
      </c>
      <c r="N25" s="237">
        <v>-7</v>
      </c>
      <c r="O25" s="237">
        <v>-1.6</v>
      </c>
      <c r="P25" s="237">
        <v>0</v>
      </c>
      <c r="Q25" s="237">
        <v>-2.2000000000000002</v>
      </c>
      <c r="R25" s="237">
        <v>-2.4</v>
      </c>
      <c r="S25" s="237">
        <v>-2.4</v>
      </c>
      <c r="T25" s="237">
        <v>5.2</v>
      </c>
      <c r="U25" s="237">
        <v>3.7</v>
      </c>
      <c r="V25" s="237">
        <v>-0.2</v>
      </c>
      <c r="W25" s="237">
        <v>-1.7</v>
      </c>
      <c r="X25" s="237">
        <v>1.1000000000000001</v>
      </c>
      <c r="Y25" s="237">
        <v>-1.2</v>
      </c>
      <c r="Z25" s="237">
        <v>0.9</v>
      </c>
      <c r="AA25" s="237">
        <v>2</v>
      </c>
      <c r="AB25" s="237">
        <v>-3.2</v>
      </c>
      <c r="AC25" s="237">
        <v>0.6</v>
      </c>
      <c r="AD25" s="237">
        <v>-2.5</v>
      </c>
      <c r="AE25" s="237">
        <v>1.8</v>
      </c>
      <c r="AF25" s="237">
        <v>-1</v>
      </c>
      <c r="AG25" s="237">
        <v>0.9</v>
      </c>
      <c r="AH25" s="237">
        <v>0.3</v>
      </c>
      <c r="AI25" s="237">
        <v>2.2999999999999998</v>
      </c>
      <c r="AJ25" s="534">
        <v>1.8</v>
      </c>
    </row>
    <row r="26" spans="2:36">
      <c r="B26" s="231">
        <v>2013</v>
      </c>
      <c r="C26" s="237">
        <v>0.1</v>
      </c>
      <c r="D26" s="237">
        <v>0.1</v>
      </c>
      <c r="E26" s="237">
        <v>0</v>
      </c>
      <c r="F26" s="237">
        <v>-0.4</v>
      </c>
      <c r="G26" s="237">
        <v>0.2</v>
      </c>
      <c r="H26" s="237">
        <v>0.9</v>
      </c>
      <c r="I26" s="237">
        <v>-0.9</v>
      </c>
      <c r="J26" s="237">
        <v>0.4</v>
      </c>
      <c r="K26" s="237">
        <v>0.4</v>
      </c>
      <c r="L26" s="237">
        <v>2.2000000000000002</v>
      </c>
      <c r="M26" s="237">
        <v>-0.3</v>
      </c>
      <c r="N26" s="237">
        <v>-3.9</v>
      </c>
      <c r="O26" s="237">
        <v>-1.2</v>
      </c>
      <c r="P26" s="237">
        <v>0.2</v>
      </c>
      <c r="Q26" s="237">
        <v>-0.9</v>
      </c>
      <c r="R26" s="237">
        <v>-1.9</v>
      </c>
      <c r="S26" s="237">
        <v>-5.4</v>
      </c>
      <c r="T26" s="237">
        <v>4.0999999999999996</v>
      </c>
      <c r="U26" s="237">
        <v>3.3</v>
      </c>
      <c r="V26" s="237">
        <v>2.1</v>
      </c>
      <c r="W26" s="237">
        <v>1.1000000000000001</v>
      </c>
      <c r="X26" s="237">
        <v>2.9</v>
      </c>
      <c r="Y26" s="237">
        <v>-0.8</v>
      </c>
      <c r="Z26" s="237">
        <v>0.3</v>
      </c>
      <c r="AA26" s="237">
        <v>1.6</v>
      </c>
      <c r="AB26" s="237">
        <v>-1.4</v>
      </c>
      <c r="AC26" s="237">
        <v>3.5</v>
      </c>
      <c r="AD26" s="237">
        <v>-1.1000000000000001</v>
      </c>
      <c r="AE26" s="237">
        <v>0.9</v>
      </c>
      <c r="AF26" s="237">
        <v>-1.4</v>
      </c>
      <c r="AG26" s="237">
        <v>1.6</v>
      </c>
      <c r="AH26" s="237">
        <v>1.7</v>
      </c>
      <c r="AI26" s="237">
        <v>2.2000000000000002</v>
      </c>
      <c r="AJ26" s="534">
        <v>1.6</v>
      </c>
    </row>
    <row r="27" spans="2:36">
      <c r="B27" s="231">
        <v>2014</v>
      </c>
      <c r="C27" s="237" t="str">
        <v>:</v>
      </c>
      <c r="D27" s="237" t="str">
        <v>:</v>
      </c>
      <c r="E27" s="237" t="str">
        <v>:</v>
      </c>
      <c r="F27" s="237" t="str">
        <v>:</v>
      </c>
      <c r="G27" s="237" t="str">
        <v>:</v>
      </c>
      <c r="H27" s="237" t="str">
        <v>:</v>
      </c>
      <c r="I27" s="237" t="str">
        <v>:</v>
      </c>
      <c r="J27" s="237" t="str">
        <v>:</v>
      </c>
      <c r="K27" s="237" t="str">
        <v>:</v>
      </c>
      <c r="L27" s="237" t="str">
        <v>:</v>
      </c>
      <c r="M27" s="237" t="str">
        <v>:</v>
      </c>
      <c r="N27" s="237" t="str">
        <v>:</v>
      </c>
      <c r="O27" s="237" t="str">
        <v>:</v>
      </c>
      <c r="P27" s="237" t="str">
        <v>:</v>
      </c>
      <c r="Q27" s="237" t="str">
        <v>:</v>
      </c>
      <c r="R27" s="237" t="str">
        <v>:</v>
      </c>
      <c r="S27" s="237" t="str">
        <v>:</v>
      </c>
      <c r="T27" s="237" t="str">
        <v>:</v>
      </c>
      <c r="U27" s="237" t="str">
        <v>:</v>
      </c>
      <c r="V27" s="237" t="str">
        <v>:</v>
      </c>
      <c r="W27" s="237" t="str">
        <v>:</v>
      </c>
      <c r="X27" s="237" t="str">
        <v>:</v>
      </c>
      <c r="Y27" s="237" t="str">
        <v>:</v>
      </c>
      <c r="Z27" s="237" t="str">
        <v>:</v>
      </c>
      <c r="AA27" s="237" t="str">
        <v>:</v>
      </c>
      <c r="AB27" s="237" t="str">
        <v>:</v>
      </c>
      <c r="AC27" s="237" t="str">
        <v>:</v>
      </c>
      <c r="AD27" s="237" t="str">
        <v>:</v>
      </c>
      <c r="AE27" s="237" t="str">
        <v>:</v>
      </c>
      <c r="AF27" s="237" t="str">
        <v>:</v>
      </c>
      <c r="AG27" s="237" t="str">
        <v>:</v>
      </c>
      <c r="AH27" s="237" t="str">
        <v>:</v>
      </c>
      <c r="AI27" s="237" t="str">
        <v>:</v>
      </c>
      <c r="AJ27" s="534" t="str">
        <v>:</v>
      </c>
    </row>
    <row r="28" spans="2:36">
      <c r="B28" s="231">
        <v>2015</v>
      </c>
      <c r="C28" s="237" t="str">
        <v>:</v>
      </c>
      <c r="D28" s="237" t="str">
        <v>:</v>
      </c>
      <c r="E28" s="237" t="str">
        <v>:</v>
      </c>
      <c r="F28" s="237" t="str">
        <v>:</v>
      </c>
      <c r="G28" s="237" t="str">
        <v>:</v>
      </c>
      <c r="H28" s="237" t="str">
        <v>:</v>
      </c>
      <c r="I28" s="237" t="str">
        <v>:</v>
      </c>
      <c r="J28" s="237" t="str">
        <v>:</v>
      </c>
      <c r="K28" s="237" t="str">
        <v>:</v>
      </c>
      <c r="L28" s="237" t="str">
        <v>:</v>
      </c>
      <c r="M28" s="237" t="str">
        <v>:</v>
      </c>
      <c r="N28" s="237" t="str">
        <v>:</v>
      </c>
      <c r="O28" s="237" t="str">
        <v>:</v>
      </c>
      <c r="P28" s="237" t="str">
        <v>:</v>
      </c>
      <c r="Q28" s="237" t="str">
        <v>:</v>
      </c>
      <c r="R28" s="237" t="str">
        <v>:</v>
      </c>
      <c r="S28" s="237" t="str">
        <v>:</v>
      </c>
      <c r="T28" s="237" t="str">
        <v>:</v>
      </c>
      <c r="U28" s="237" t="str">
        <v>:</v>
      </c>
      <c r="V28" s="237" t="str">
        <v>:</v>
      </c>
      <c r="W28" s="237" t="str">
        <v>:</v>
      </c>
      <c r="X28" s="237" t="str">
        <v>:</v>
      </c>
      <c r="Y28" s="237" t="str">
        <v>:</v>
      </c>
      <c r="Z28" s="237" t="str">
        <v>:</v>
      </c>
      <c r="AA28" s="237" t="str">
        <v>:</v>
      </c>
      <c r="AB28" s="237" t="str">
        <v>:</v>
      </c>
      <c r="AC28" s="237" t="str">
        <v>:</v>
      </c>
      <c r="AD28" s="237" t="str">
        <v>:</v>
      </c>
      <c r="AE28" s="237" t="str">
        <v>:</v>
      </c>
      <c r="AF28" s="237" t="str">
        <v>:</v>
      </c>
      <c r="AG28" s="237" t="str">
        <v>:</v>
      </c>
      <c r="AH28" s="237" t="str">
        <v>:</v>
      </c>
      <c r="AI28" s="237" t="str">
        <v>:</v>
      </c>
      <c r="AJ28" s="534" t="str">
        <v>:</v>
      </c>
    </row>
    <row r="30" spans="2:36" ht="87.75">
      <c r="B30" s="230">
        <f t="array" ref="B30:AJ51">TRANSPOSE(ES_NA3_1!B42:W76)</f>
        <v>0</v>
      </c>
      <c r="C30" s="236" t="str">
        <v>ΕΕ (28 χώρες)</v>
      </c>
      <c r="D30" s="236" t="str">
        <v>ΕΕ (27 χώρες)</v>
      </c>
      <c r="E30" s="236" t="str">
        <v>ΕΕ (15 χώρες)</v>
      </c>
      <c r="F30" s="236" t="str">
        <v>Ευροχώρος</v>
      </c>
      <c r="G30" s="236" t="str">
        <v>Βέλγιο</v>
      </c>
      <c r="H30" s="236" t="str">
        <v>Βουλγαρία</v>
      </c>
      <c r="I30" s="236" t="str">
        <v>Τσεχία</v>
      </c>
      <c r="J30" s="236" t="str">
        <v>Δανία</v>
      </c>
      <c r="K30" s="236" t="str">
        <v>Γερμανία</v>
      </c>
      <c r="L30" s="236" t="str">
        <v>Εσθονία</v>
      </c>
      <c r="M30" s="236" t="str">
        <v>Ιρλανδία</v>
      </c>
      <c r="N30" s="236" t="str">
        <v>Ελλάδα</v>
      </c>
      <c r="O30" s="236" t="str">
        <v>Ισπανία</v>
      </c>
      <c r="P30" s="236" t="str">
        <v>Γαλλία</v>
      </c>
      <c r="Q30" s="236" t="str">
        <v>Κροατία</v>
      </c>
      <c r="R30" s="236" t="str">
        <v>Ιταλία</v>
      </c>
      <c r="S30" s="236" t="str">
        <v>Κύπρος</v>
      </c>
      <c r="T30" s="236" t="str">
        <v>Λετονία</v>
      </c>
      <c r="U30" s="236" t="str">
        <v>Λιθουανία</v>
      </c>
      <c r="V30" s="236" t="str">
        <v>Λουξεμβούργο</v>
      </c>
      <c r="W30" s="236" t="str">
        <v>Ουγγαρία</v>
      </c>
      <c r="X30" s="236" t="str">
        <v>Μάλτα</v>
      </c>
      <c r="Y30" s="236" t="str">
        <v>Ολλανδία</v>
      </c>
      <c r="Z30" s="236" t="str">
        <v>Αυστρία</v>
      </c>
      <c r="AA30" s="236" t="str">
        <v>Πολωνία</v>
      </c>
      <c r="AB30" s="236" t="str">
        <v>Πορτογαλία</v>
      </c>
      <c r="AC30" s="236" t="str">
        <v>Ρουμανία</v>
      </c>
      <c r="AD30" s="236" t="str">
        <v>Σλοβενία</v>
      </c>
      <c r="AE30" s="236" t="str">
        <v>Σλοβακία</v>
      </c>
      <c r="AF30" s="236" t="str">
        <v>Φινλανδία</v>
      </c>
      <c r="AG30" s="236" t="str">
        <v>Σουηδία</v>
      </c>
      <c r="AH30" s="236" t="str">
        <v>Ηνωμένο Βασίλειο</v>
      </c>
      <c r="AI30" s="236" t="str">
        <v>Ηνωμένες Πολιτείες</v>
      </c>
      <c r="AJ30" s="236" t="str">
        <v>Ιαπωνία</v>
      </c>
    </row>
    <row r="31" spans="2:36">
      <c r="B31" s="231">
        <v>1995</v>
      </c>
      <c r="C31" s="237" t="str">
        <v/>
      </c>
      <c r="D31" s="237" t="str">
        <v/>
      </c>
      <c r="E31" s="237" t="str">
        <v/>
      </c>
      <c r="F31" s="237" t="str">
        <v/>
      </c>
      <c r="G31" s="237" t="str">
        <v/>
      </c>
      <c r="H31" s="237" t="str">
        <v/>
      </c>
      <c r="I31" s="237" t="str">
        <v/>
      </c>
      <c r="J31" s="237" t="str">
        <v/>
      </c>
      <c r="K31" s="237" t="str">
        <v/>
      </c>
      <c r="L31" s="237" t="str">
        <v/>
      </c>
      <c r="M31" s="237" t="str">
        <v/>
      </c>
      <c r="N31" s="237" t="str">
        <v/>
      </c>
      <c r="O31" s="237" t="str">
        <v/>
      </c>
      <c r="P31" s="237" t="str">
        <v/>
      </c>
      <c r="Q31" s="237" t="str">
        <v/>
      </c>
      <c r="R31" s="237" t="str">
        <v/>
      </c>
      <c r="S31" s="237" t="str">
        <v/>
      </c>
      <c r="T31" s="237" t="str">
        <v/>
      </c>
      <c r="U31" s="237" t="str">
        <v/>
      </c>
      <c r="V31" s="237" t="str">
        <v/>
      </c>
      <c r="W31" s="237" t="str">
        <v/>
      </c>
      <c r="X31" s="237" t="str">
        <v/>
      </c>
      <c r="Y31" s="237" t="str">
        <v/>
      </c>
      <c r="Z31" s="237" t="str">
        <v/>
      </c>
      <c r="AA31" s="237" t="str">
        <v/>
      </c>
      <c r="AB31" s="237" t="str">
        <v/>
      </c>
      <c r="AC31" s="237" t="str">
        <v/>
      </c>
      <c r="AD31" s="237" t="str">
        <v/>
      </c>
      <c r="AE31" s="237" t="str">
        <v/>
      </c>
      <c r="AF31" s="237" t="str">
        <v/>
      </c>
      <c r="AG31" s="237" t="str">
        <v/>
      </c>
      <c r="AH31" s="237" t="str">
        <v/>
      </c>
      <c r="AI31" s="237" t="str">
        <v/>
      </c>
      <c r="AJ31" s="534" t="str">
        <v/>
      </c>
    </row>
    <row r="32" spans="2:36">
      <c r="B32" s="231">
        <v>1996</v>
      </c>
      <c r="C32" s="237" t="str">
        <v/>
      </c>
      <c r="D32" s="237" t="str">
        <v/>
      </c>
      <c r="E32" s="237" t="str">
        <v/>
      </c>
      <c r="F32" s="237" t="str">
        <v/>
      </c>
      <c r="G32" s="237" t="str">
        <v/>
      </c>
      <c r="H32" s="237" t="str">
        <v/>
      </c>
      <c r="I32" s="237" t="str">
        <v/>
      </c>
      <c r="J32" s="237" t="str">
        <v/>
      </c>
      <c r="K32" s="237" t="str">
        <v/>
      </c>
      <c r="L32" s="237" t="str">
        <v/>
      </c>
      <c r="M32" s="237" t="str">
        <v/>
      </c>
      <c r="N32" s="237" t="str">
        <v/>
      </c>
      <c r="O32" s="237" t="str">
        <v/>
      </c>
      <c r="P32" s="237" t="str">
        <v/>
      </c>
      <c r="Q32" s="237" t="str">
        <v/>
      </c>
      <c r="R32" s="237" t="str">
        <v/>
      </c>
      <c r="S32" s="237" t="str">
        <v/>
      </c>
      <c r="T32" s="237" t="str">
        <v/>
      </c>
      <c r="U32" s="237" t="str">
        <v/>
      </c>
      <c r="V32" s="237" t="str">
        <v/>
      </c>
      <c r="W32" s="237" t="str">
        <v/>
      </c>
      <c r="X32" s="237" t="str">
        <v/>
      </c>
      <c r="Y32" s="237" t="str">
        <v/>
      </c>
      <c r="Z32" s="237" t="str">
        <v/>
      </c>
      <c r="AA32" s="237" t="str">
        <v/>
      </c>
      <c r="AB32" s="237" t="str">
        <v/>
      </c>
      <c r="AC32" s="237" t="str">
        <v/>
      </c>
      <c r="AD32" s="237" t="str">
        <v/>
      </c>
      <c r="AE32" s="237" t="str">
        <v/>
      </c>
      <c r="AF32" s="237" t="str">
        <v/>
      </c>
      <c r="AG32" s="237" t="str">
        <v/>
      </c>
      <c r="AH32" s="237" t="str">
        <v/>
      </c>
      <c r="AI32" s="237" t="str">
        <v/>
      </c>
      <c r="AJ32" s="534" t="str">
        <v/>
      </c>
    </row>
    <row r="33" spans="2:36">
      <c r="B33" s="231">
        <v>1997</v>
      </c>
      <c r="C33" s="237" t="str">
        <v/>
      </c>
      <c r="D33" s="237" t="str">
        <v/>
      </c>
      <c r="E33" s="237" t="str">
        <v/>
      </c>
      <c r="F33" s="237" t="str">
        <v/>
      </c>
      <c r="G33" s="237" t="str">
        <v/>
      </c>
      <c r="H33" s="237" t="str">
        <v/>
      </c>
      <c r="I33" s="237" t="str">
        <v/>
      </c>
      <c r="J33" s="237" t="str">
        <v/>
      </c>
      <c r="K33" s="237" t="str">
        <v/>
      </c>
      <c r="L33" s="237" t="str">
        <v/>
      </c>
      <c r="M33" s="237" t="str">
        <v/>
      </c>
      <c r="N33" s="237" t="str">
        <v/>
      </c>
      <c r="O33" s="237" t="str">
        <v/>
      </c>
      <c r="P33" s="237" t="str">
        <v/>
      </c>
      <c r="Q33" s="237" t="str">
        <v/>
      </c>
      <c r="R33" s="237" t="str">
        <v/>
      </c>
      <c r="S33" s="237" t="str">
        <v/>
      </c>
      <c r="T33" s="237" t="str">
        <v/>
      </c>
      <c r="U33" s="237" t="str">
        <v/>
      </c>
      <c r="V33" s="237" t="str">
        <v/>
      </c>
      <c r="W33" s="237" t="str">
        <v/>
      </c>
      <c r="X33" s="237" t="str">
        <v/>
      </c>
      <c r="Y33" s="237" t="str">
        <v/>
      </c>
      <c r="Z33" s="237" t="str">
        <v/>
      </c>
      <c r="AA33" s="237" t="str">
        <v/>
      </c>
      <c r="AB33" s="237" t="str">
        <v/>
      </c>
      <c r="AC33" s="237" t="str">
        <v/>
      </c>
      <c r="AD33" s="237" t="str">
        <v/>
      </c>
      <c r="AE33" s="237" t="str">
        <v/>
      </c>
      <c r="AF33" s="237" t="str">
        <v/>
      </c>
      <c r="AG33" s="237" t="str">
        <v/>
      </c>
      <c r="AH33" s="237" t="str">
        <v/>
      </c>
      <c r="AI33" s="237" t="str">
        <v/>
      </c>
      <c r="AJ33" s="534" t="str">
        <v/>
      </c>
    </row>
    <row r="34" spans="2:36">
      <c r="B34" s="231">
        <v>1998</v>
      </c>
      <c r="C34" s="237" t="str">
        <v/>
      </c>
      <c r="D34" s="237" t="str">
        <v/>
      </c>
      <c r="E34" s="237" t="str">
        <v/>
      </c>
      <c r="F34" s="237" t="str">
        <v/>
      </c>
      <c r="G34" s="237" t="str">
        <v/>
      </c>
      <c r="H34" s="237" t="str">
        <v/>
      </c>
      <c r="I34" s="237" t="str">
        <v/>
      </c>
      <c r="J34" s="237" t="str">
        <v/>
      </c>
      <c r="K34" s="237" t="str">
        <v/>
      </c>
      <c r="L34" s="237" t="str">
        <v/>
      </c>
      <c r="M34" s="237" t="str">
        <v/>
      </c>
      <c r="N34" s="237" t="str">
        <v/>
      </c>
      <c r="O34" s="237" t="str">
        <v/>
      </c>
      <c r="P34" s="237" t="str">
        <v/>
      </c>
      <c r="Q34" s="237" t="str">
        <v/>
      </c>
      <c r="R34" s="237" t="str">
        <v/>
      </c>
      <c r="S34" s="237" t="str">
        <v/>
      </c>
      <c r="T34" s="237" t="str">
        <v/>
      </c>
      <c r="U34" s="237" t="str">
        <v/>
      </c>
      <c r="V34" s="237" t="str">
        <v/>
      </c>
      <c r="W34" s="237" t="str">
        <v/>
      </c>
      <c r="X34" s="237" t="str">
        <v/>
      </c>
      <c r="Y34" s="237" t="str">
        <v/>
      </c>
      <c r="Z34" s="237" t="str">
        <v/>
      </c>
      <c r="AA34" s="237" t="str">
        <v/>
      </c>
      <c r="AB34" s="237" t="str">
        <v/>
      </c>
      <c r="AC34" s="237" t="str">
        <v/>
      </c>
      <c r="AD34" s="237" t="str">
        <v/>
      </c>
      <c r="AE34" s="237" t="str">
        <v/>
      </c>
      <c r="AF34" s="237" t="str">
        <v/>
      </c>
      <c r="AG34" s="237" t="str">
        <v/>
      </c>
      <c r="AH34" s="237" t="str">
        <v/>
      </c>
      <c r="AI34" s="237" t="str">
        <v/>
      </c>
      <c r="AJ34" s="534" t="str">
        <v/>
      </c>
    </row>
    <row r="35" spans="2:36">
      <c r="B35" s="231">
        <v>1999</v>
      </c>
      <c r="C35" s="237" t="str">
        <v/>
      </c>
      <c r="D35" s="237" t="str">
        <v/>
      </c>
      <c r="E35" s="237" t="str">
        <v/>
      </c>
      <c r="F35" s="237" t="str">
        <v/>
      </c>
      <c r="G35" s="237" t="str">
        <v/>
      </c>
      <c r="H35" s="237" t="str">
        <v/>
      </c>
      <c r="I35" s="237" t="str">
        <v/>
      </c>
      <c r="J35" s="237" t="str">
        <v/>
      </c>
      <c r="K35" s="237" t="str">
        <v/>
      </c>
      <c r="L35" s="237" t="str">
        <v/>
      </c>
      <c r="M35" s="237" t="str">
        <v/>
      </c>
      <c r="N35" s="237" t="str">
        <v/>
      </c>
      <c r="O35" s="237" t="str">
        <v/>
      </c>
      <c r="P35" s="237" t="str">
        <v/>
      </c>
      <c r="Q35" s="237" t="str">
        <v/>
      </c>
      <c r="R35" s="237" t="str">
        <v/>
      </c>
      <c r="S35" s="237" t="str">
        <v/>
      </c>
      <c r="T35" s="237" t="str">
        <v/>
      </c>
      <c r="U35" s="237" t="str">
        <v/>
      </c>
      <c r="V35" s="237" t="str">
        <v/>
      </c>
      <c r="W35" s="237" t="str">
        <v/>
      </c>
      <c r="X35" s="237" t="str">
        <v/>
      </c>
      <c r="Y35" s="237" t="str">
        <v/>
      </c>
      <c r="Z35" s="237" t="str">
        <v/>
      </c>
      <c r="AA35" s="237" t="str">
        <v/>
      </c>
      <c r="AB35" s="237" t="str">
        <v/>
      </c>
      <c r="AC35" s="237" t="str">
        <v/>
      </c>
      <c r="AD35" s="237" t="str">
        <v/>
      </c>
      <c r="AE35" s="237" t="str">
        <v/>
      </c>
      <c r="AF35" s="237" t="str">
        <v/>
      </c>
      <c r="AG35" s="237" t="str">
        <v/>
      </c>
      <c r="AH35" s="237" t="str">
        <v/>
      </c>
      <c r="AI35" s="237" t="str">
        <v/>
      </c>
      <c r="AJ35" s="534" t="str">
        <v/>
      </c>
    </row>
    <row r="36" spans="2:36">
      <c r="B36" s="231">
        <v>2000</v>
      </c>
      <c r="C36" s="237" t="str">
        <v/>
      </c>
      <c r="D36" s="237" t="str">
        <v/>
      </c>
      <c r="E36" s="237" t="str">
        <v/>
      </c>
      <c r="F36" s="237" t="str">
        <v/>
      </c>
      <c r="G36" s="237" t="str">
        <v/>
      </c>
      <c r="H36" s="237" t="str">
        <v/>
      </c>
      <c r="I36" s="237" t="str">
        <v/>
      </c>
      <c r="J36" s="237" t="str">
        <v/>
      </c>
      <c r="K36" s="237" t="str">
        <v/>
      </c>
      <c r="L36" s="237" t="str">
        <v/>
      </c>
      <c r="M36" s="237" t="str">
        <v/>
      </c>
      <c r="N36" s="237" t="str">
        <v/>
      </c>
      <c r="O36" s="237" t="str">
        <v/>
      </c>
      <c r="P36" s="237" t="str">
        <v/>
      </c>
      <c r="Q36" s="237" t="str">
        <v/>
      </c>
      <c r="R36" s="237" t="str">
        <v/>
      </c>
      <c r="S36" s="237" t="str">
        <v/>
      </c>
      <c r="T36" s="237" t="str">
        <v/>
      </c>
      <c r="U36" s="237" t="str">
        <v/>
      </c>
      <c r="V36" s="237" t="str">
        <v/>
      </c>
      <c r="W36" s="237" t="str">
        <v/>
      </c>
      <c r="X36" s="237" t="str">
        <v/>
      </c>
      <c r="Y36" s="237" t="str">
        <v/>
      </c>
      <c r="Z36" s="237" t="str">
        <v/>
      </c>
      <c r="AA36" s="237" t="str">
        <v/>
      </c>
      <c r="AB36" s="237" t="str">
        <v/>
      </c>
      <c r="AC36" s="237" t="str">
        <v/>
      </c>
      <c r="AD36" s="237" t="str">
        <v/>
      </c>
      <c r="AE36" s="237" t="str">
        <v/>
      </c>
      <c r="AF36" s="237" t="str">
        <v/>
      </c>
      <c r="AG36" s="237" t="str">
        <v/>
      </c>
      <c r="AH36" s="237" t="str">
        <v/>
      </c>
      <c r="AI36" s="237" t="str">
        <v/>
      </c>
      <c r="AJ36" s="534" t="str">
        <v/>
      </c>
    </row>
    <row r="37" spans="2:36">
      <c r="B37" s="231">
        <v>2001</v>
      </c>
      <c r="C37" s="237" t="str">
        <v/>
      </c>
      <c r="D37" s="237" t="str">
        <v/>
      </c>
      <c r="E37" s="237" t="str">
        <v/>
      </c>
      <c r="F37" s="237" t="str">
        <v/>
      </c>
      <c r="G37" s="237" t="str">
        <v/>
      </c>
      <c r="H37" s="237" t="str">
        <v/>
      </c>
      <c r="I37" s="237" t="str">
        <v/>
      </c>
      <c r="J37" s="237" t="str">
        <v/>
      </c>
      <c r="K37" s="237" t="str">
        <v/>
      </c>
      <c r="L37" s="237" t="str">
        <v/>
      </c>
      <c r="M37" s="237" t="str">
        <v/>
      </c>
      <c r="N37" s="237" t="str">
        <v/>
      </c>
      <c r="O37" s="237" t="str">
        <v/>
      </c>
      <c r="P37" s="237" t="str">
        <v/>
      </c>
      <c r="Q37" s="237" t="str">
        <v/>
      </c>
      <c r="R37" s="237" t="str">
        <v/>
      </c>
      <c r="S37" s="237" t="str">
        <v/>
      </c>
      <c r="T37" s="237" t="str">
        <v/>
      </c>
      <c r="U37" s="237" t="str">
        <v/>
      </c>
      <c r="V37" s="237" t="str">
        <v/>
      </c>
      <c r="W37" s="237" t="str">
        <v/>
      </c>
      <c r="X37" s="237" t="str">
        <v/>
      </c>
      <c r="Y37" s="237" t="str">
        <v/>
      </c>
      <c r="Z37" s="237" t="str">
        <v/>
      </c>
      <c r="AA37" s="237" t="str">
        <v/>
      </c>
      <c r="AB37" s="237" t="str">
        <v/>
      </c>
      <c r="AC37" s="237" t="str">
        <v/>
      </c>
      <c r="AD37" s="237" t="str">
        <v/>
      </c>
      <c r="AE37" s="237" t="str">
        <v/>
      </c>
      <c r="AF37" s="237" t="str">
        <v/>
      </c>
      <c r="AG37" s="237" t="str">
        <v/>
      </c>
      <c r="AH37" s="237" t="str">
        <v/>
      </c>
      <c r="AI37" s="237" t="str">
        <v/>
      </c>
      <c r="AJ37" s="534" t="str">
        <v/>
      </c>
    </row>
    <row r="38" spans="2:36">
      <c r="B38" s="231">
        <v>2002</v>
      </c>
      <c r="C38" s="237" t="str">
        <v/>
      </c>
      <c r="D38" s="237" t="str">
        <v/>
      </c>
      <c r="E38" s="237" t="str">
        <v/>
      </c>
      <c r="F38" s="237" t="str">
        <v/>
      </c>
      <c r="G38" s="237" t="str">
        <v/>
      </c>
      <c r="H38" s="237" t="str">
        <v/>
      </c>
      <c r="I38" s="237" t="str">
        <v/>
      </c>
      <c r="J38" s="237" t="str">
        <v/>
      </c>
      <c r="K38" s="237" t="str">
        <v/>
      </c>
      <c r="L38" s="237" t="str">
        <v/>
      </c>
      <c r="M38" s="237" t="str">
        <v/>
      </c>
      <c r="N38" s="237" t="str">
        <v/>
      </c>
      <c r="O38" s="237" t="str">
        <v/>
      </c>
      <c r="P38" s="237" t="str">
        <v/>
      </c>
      <c r="Q38" s="237" t="str">
        <v/>
      </c>
      <c r="R38" s="237" t="str">
        <v/>
      </c>
      <c r="S38" s="237" t="str">
        <v/>
      </c>
      <c r="T38" s="237" t="str">
        <v/>
      </c>
      <c r="U38" s="237" t="str">
        <v/>
      </c>
      <c r="V38" s="237" t="str">
        <v/>
      </c>
      <c r="W38" s="237" t="str">
        <v/>
      </c>
      <c r="X38" s="237" t="str">
        <v/>
      </c>
      <c r="Y38" s="237" t="str">
        <v/>
      </c>
      <c r="Z38" s="237" t="str">
        <v/>
      </c>
      <c r="AA38" s="237" t="str">
        <v/>
      </c>
      <c r="AB38" s="237" t="str">
        <v/>
      </c>
      <c r="AC38" s="237" t="str">
        <v/>
      </c>
      <c r="AD38" s="237" t="str">
        <v/>
      </c>
      <c r="AE38" s="237" t="str">
        <v/>
      </c>
      <c r="AF38" s="237" t="str">
        <v/>
      </c>
      <c r="AG38" s="237" t="str">
        <v/>
      </c>
      <c r="AH38" s="237" t="str">
        <v/>
      </c>
      <c r="AI38" s="237" t="str">
        <v/>
      </c>
      <c r="AJ38" s="534" t="str">
        <v/>
      </c>
    </row>
    <row r="39" spans="2:36">
      <c r="B39" s="231">
        <v>2003</v>
      </c>
      <c r="C39" s="237" t="str">
        <v/>
      </c>
      <c r="D39" s="237" t="str">
        <v/>
      </c>
      <c r="E39" s="237" t="str">
        <v/>
      </c>
      <c r="F39" s="237" t="str">
        <v/>
      </c>
      <c r="G39" s="237" t="str">
        <v/>
      </c>
      <c r="H39" s="237" t="str">
        <v/>
      </c>
      <c r="I39" s="237" t="str">
        <v/>
      </c>
      <c r="J39" s="237" t="str">
        <v/>
      </c>
      <c r="K39" s="237" t="str">
        <v/>
      </c>
      <c r="L39" s="237" t="str">
        <v/>
      </c>
      <c r="M39" s="237" t="str">
        <v/>
      </c>
      <c r="N39" s="237" t="str">
        <v/>
      </c>
      <c r="O39" s="237" t="str">
        <v/>
      </c>
      <c r="P39" s="237" t="str">
        <v/>
      </c>
      <c r="Q39" s="237" t="str">
        <v/>
      </c>
      <c r="R39" s="237" t="str">
        <v/>
      </c>
      <c r="S39" s="237" t="str">
        <v/>
      </c>
      <c r="T39" s="237" t="str">
        <v/>
      </c>
      <c r="U39" s="237" t="str">
        <v/>
      </c>
      <c r="V39" s="237" t="str">
        <v/>
      </c>
      <c r="W39" s="237" t="str">
        <v/>
      </c>
      <c r="X39" s="237" t="str">
        <v/>
      </c>
      <c r="Y39" s="237" t="str">
        <v/>
      </c>
      <c r="Z39" s="237" t="str">
        <v/>
      </c>
      <c r="AA39" s="237" t="str">
        <v/>
      </c>
      <c r="AB39" s="237" t="str">
        <v/>
      </c>
      <c r="AC39" s="237" t="str">
        <v/>
      </c>
      <c r="AD39" s="237" t="str">
        <v/>
      </c>
      <c r="AE39" s="237" t="str">
        <v/>
      </c>
      <c r="AF39" s="237" t="str">
        <v/>
      </c>
      <c r="AG39" s="237" t="str">
        <v/>
      </c>
      <c r="AH39" s="237" t="str">
        <v/>
      </c>
      <c r="AI39" s="237" t="str">
        <v/>
      </c>
      <c r="AJ39" s="534" t="str">
        <v/>
      </c>
    </row>
    <row r="40" spans="2:36">
      <c r="B40" s="231">
        <v>2004</v>
      </c>
      <c r="C40" s="237" t="str">
        <v/>
      </c>
      <c r="D40" s="237" t="str">
        <v/>
      </c>
      <c r="E40" s="237" t="str">
        <v/>
      </c>
      <c r="F40" s="237" t="str">
        <v/>
      </c>
      <c r="G40" s="237" t="str">
        <v/>
      </c>
      <c r="H40" s="237" t="str">
        <v/>
      </c>
      <c r="I40" s="237" t="str">
        <v/>
      </c>
      <c r="J40" s="237" t="str">
        <v/>
      </c>
      <c r="K40" s="237" t="str">
        <v/>
      </c>
      <c r="L40" s="237" t="str">
        <v/>
      </c>
      <c r="M40" s="237" t="str">
        <v/>
      </c>
      <c r="N40" s="237" t="str">
        <v/>
      </c>
      <c r="O40" s="237" t="str">
        <v/>
      </c>
      <c r="P40" s="237" t="str">
        <v/>
      </c>
      <c r="Q40" s="237" t="str">
        <v/>
      </c>
      <c r="R40" s="237" t="str">
        <v/>
      </c>
      <c r="S40" s="237" t="str">
        <v/>
      </c>
      <c r="T40" s="237" t="str">
        <v/>
      </c>
      <c r="U40" s="237" t="str">
        <v/>
      </c>
      <c r="V40" s="237" t="str">
        <v/>
      </c>
      <c r="W40" s="237" t="str">
        <v/>
      </c>
      <c r="X40" s="237" t="str">
        <v/>
      </c>
      <c r="Y40" s="237" t="str">
        <v/>
      </c>
      <c r="Z40" s="237" t="str">
        <v/>
      </c>
      <c r="AA40" s="237" t="str">
        <v/>
      </c>
      <c r="AB40" s="237" t="str">
        <v/>
      </c>
      <c r="AC40" s="237" t="str">
        <v/>
      </c>
      <c r="AD40" s="237" t="str">
        <v/>
      </c>
      <c r="AE40" s="237" t="str">
        <v/>
      </c>
      <c r="AF40" s="237" t="str">
        <v/>
      </c>
      <c r="AG40" s="237" t="str">
        <v/>
      </c>
      <c r="AH40" s="237" t="str">
        <v/>
      </c>
      <c r="AI40" s="237" t="str">
        <v/>
      </c>
      <c r="AJ40" s="534" t="str">
        <v/>
      </c>
    </row>
    <row r="41" spans="2:36">
      <c r="B41" s="231">
        <v>2005</v>
      </c>
      <c r="C41" s="237" t="str">
        <v/>
      </c>
      <c r="D41" s="237" t="str">
        <v/>
      </c>
      <c r="E41" s="237" t="str">
        <v/>
      </c>
      <c r="F41" s="237" t="str">
        <v/>
      </c>
      <c r="G41" s="237" t="str">
        <v/>
      </c>
      <c r="H41" s="237" t="str">
        <v/>
      </c>
      <c r="I41" s="237" t="str">
        <v/>
      </c>
      <c r="J41" s="237" t="str">
        <v/>
      </c>
      <c r="K41" s="237" t="str">
        <v/>
      </c>
      <c r="L41" s="237" t="str">
        <v/>
      </c>
      <c r="M41" s="237" t="str">
        <v/>
      </c>
      <c r="N41" s="237" t="str">
        <v/>
      </c>
      <c r="O41" s="237" t="str">
        <v/>
      </c>
      <c r="P41" s="237" t="str">
        <v/>
      </c>
      <c r="Q41" s="237" t="str">
        <v/>
      </c>
      <c r="R41" s="237" t="str">
        <v/>
      </c>
      <c r="S41" s="237" t="str">
        <v/>
      </c>
      <c r="T41" s="237" t="str">
        <v/>
      </c>
      <c r="U41" s="237" t="str">
        <v/>
      </c>
      <c r="V41" s="237" t="str">
        <v/>
      </c>
      <c r="W41" s="237" t="str">
        <v/>
      </c>
      <c r="X41" s="237" t="str">
        <v/>
      </c>
      <c r="Y41" s="237" t="str">
        <v/>
      </c>
      <c r="Z41" s="237" t="str">
        <v/>
      </c>
      <c r="AA41" s="237" t="str">
        <v/>
      </c>
      <c r="AB41" s="237" t="str">
        <v/>
      </c>
      <c r="AC41" s="237" t="str">
        <v/>
      </c>
      <c r="AD41" s="237" t="str">
        <v/>
      </c>
      <c r="AE41" s="237" t="str">
        <v/>
      </c>
      <c r="AF41" s="237" t="str">
        <v/>
      </c>
      <c r="AG41" s="237" t="str">
        <v/>
      </c>
      <c r="AH41" s="237" t="str">
        <v/>
      </c>
      <c r="AI41" s="237" t="str">
        <v/>
      </c>
      <c r="AJ41" s="534" t="str">
        <v/>
      </c>
    </row>
    <row r="42" spans="2:36">
      <c r="B42" s="231">
        <v>2006</v>
      </c>
      <c r="C42" s="237" t="str">
        <v/>
      </c>
      <c r="D42" s="237" t="str">
        <v/>
      </c>
      <c r="E42" s="237" t="str">
        <v/>
      </c>
      <c r="F42" s="237" t="str">
        <v/>
      </c>
      <c r="G42" s="237" t="str">
        <v/>
      </c>
      <c r="H42" s="237" t="str">
        <v/>
      </c>
      <c r="I42" s="237" t="str">
        <v/>
      </c>
      <c r="J42" s="237" t="str">
        <v/>
      </c>
      <c r="K42" s="237" t="str">
        <v/>
      </c>
      <c r="L42" s="237" t="str">
        <v/>
      </c>
      <c r="M42" s="237" t="str">
        <v/>
      </c>
      <c r="N42" s="237" t="str">
        <v/>
      </c>
      <c r="O42" s="237" t="str">
        <v/>
      </c>
      <c r="P42" s="237" t="str">
        <v/>
      </c>
      <c r="Q42" s="237" t="str">
        <v/>
      </c>
      <c r="R42" s="237" t="str">
        <v/>
      </c>
      <c r="S42" s="237" t="str">
        <v/>
      </c>
      <c r="T42" s="237" t="str">
        <v/>
      </c>
      <c r="U42" s="237" t="str">
        <v/>
      </c>
      <c r="V42" s="237" t="str">
        <v/>
      </c>
      <c r="W42" s="237" t="str">
        <v/>
      </c>
      <c r="X42" s="237" t="str">
        <v/>
      </c>
      <c r="Y42" s="237" t="str">
        <v/>
      </c>
      <c r="Z42" s="237" t="str">
        <v/>
      </c>
      <c r="AA42" s="237" t="str">
        <v/>
      </c>
      <c r="AB42" s="237" t="str">
        <v/>
      </c>
      <c r="AC42" s="237" t="str">
        <v/>
      </c>
      <c r="AD42" s="237" t="str">
        <v/>
      </c>
      <c r="AE42" s="237" t="str">
        <v/>
      </c>
      <c r="AF42" s="237" t="str">
        <v/>
      </c>
      <c r="AG42" s="237" t="str">
        <v/>
      </c>
      <c r="AH42" s="237" t="str">
        <v/>
      </c>
      <c r="AI42" s="237" t="str">
        <v/>
      </c>
      <c r="AJ42" s="534" t="str">
        <v/>
      </c>
    </row>
    <row r="43" spans="2:36">
      <c r="B43" s="231">
        <v>2007</v>
      </c>
      <c r="C43" s="237" t="str">
        <v/>
      </c>
      <c r="D43" s="237" t="str">
        <v/>
      </c>
      <c r="E43" s="237" t="str">
        <v/>
      </c>
      <c r="F43" s="237" t="str">
        <v/>
      </c>
      <c r="G43" s="237" t="str">
        <v/>
      </c>
      <c r="H43" s="237" t="str">
        <v/>
      </c>
      <c r="I43" s="237" t="str">
        <v/>
      </c>
      <c r="J43" s="237" t="str">
        <v/>
      </c>
      <c r="K43" s="237" t="str">
        <v/>
      </c>
      <c r="L43" s="237" t="str">
        <v/>
      </c>
      <c r="M43" s="237" t="str">
        <v/>
      </c>
      <c r="N43" s="237" t="str">
        <v/>
      </c>
      <c r="O43" s="237" t="str">
        <v/>
      </c>
      <c r="P43" s="237" t="str">
        <v/>
      </c>
      <c r="Q43" s="237" t="str">
        <v/>
      </c>
      <c r="R43" s="237" t="str">
        <v/>
      </c>
      <c r="S43" s="237" t="str">
        <v/>
      </c>
      <c r="T43" s="237" t="str">
        <v/>
      </c>
      <c r="U43" s="237" t="str">
        <v/>
      </c>
      <c r="V43" s="237" t="str">
        <v/>
      </c>
      <c r="W43" s="237" t="str">
        <v/>
      </c>
      <c r="X43" s="237" t="str">
        <v/>
      </c>
      <c r="Y43" s="237" t="str">
        <v/>
      </c>
      <c r="Z43" s="237" t="str">
        <v/>
      </c>
      <c r="AA43" s="237" t="str">
        <v/>
      </c>
      <c r="AB43" s="237" t="str">
        <v/>
      </c>
      <c r="AC43" s="237" t="str">
        <v/>
      </c>
      <c r="AD43" s="237" t="str">
        <v/>
      </c>
      <c r="AE43" s="237" t="str">
        <v/>
      </c>
      <c r="AF43" s="237" t="str">
        <v/>
      </c>
      <c r="AG43" s="237" t="str">
        <v/>
      </c>
      <c r="AH43" s="237" t="str">
        <v/>
      </c>
      <c r="AI43" s="237" t="str">
        <v/>
      </c>
      <c r="AJ43" s="534" t="str">
        <v/>
      </c>
    </row>
    <row r="44" spans="2:36">
      <c r="B44" s="231">
        <v>2008</v>
      </c>
      <c r="C44" s="237" t="str">
        <v/>
      </c>
      <c r="D44" s="237" t="str">
        <v/>
      </c>
      <c r="E44" s="237" t="str">
        <v/>
      </c>
      <c r="F44" s="237" t="str">
        <v/>
      </c>
      <c r="G44" s="237" t="str">
        <v/>
      </c>
      <c r="H44" s="237" t="str">
        <v/>
      </c>
      <c r="I44" s="237" t="str">
        <v/>
      </c>
      <c r="J44" s="237" t="str">
        <v/>
      </c>
      <c r="K44" s="237" t="str">
        <v/>
      </c>
      <c r="L44" s="237" t="str">
        <v/>
      </c>
      <c r="M44" s="237" t="str">
        <v/>
      </c>
      <c r="N44" s="237" t="str">
        <v>p</v>
      </c>
      <c r="O44" s="237" t="str">
        <v/>
      </c>
      <c r="P44" s="237" t="str">
        <v/>
      </c>
      <c r="Q44" s="237" t="str">
        <v/>
      </c>
      <c r="R44" s="237" t="str">
        <v/>
      </c>
      <c r="S44" s="237" t="str">
        <v/>
      </c>
      <c r="T44" s="237" t="str">
        <v/>
      </c>
      <c r="U44" s="237" t="str">
        <v/>
      </c>
      <c r="V44" s="237" t="str">
        <v/>
      </c>
      <c r="W44" s="237" t="str">
        <v/>
      </c>
      <c r="X44" s="237" t="str">
        <v/>
      </c>
      <c r="Y44" s="237" t="str">
        <v/>
      </c>
      <c r="Z44" s="237" t="str">
        <v/>
      </c>
      <c r="AA44" s="237" t="str">
        <v/>
      </c>
      <c r="AB44" s="237" t="str">
        <v/>
      </c>
      <c r="AC44" s="237" t="str">
        <v/>
      </c>
      <c r="AD44" s="237" t="str">
        <v/>
      </c>
      <c r="AE44" s="237" t="str">
        <v/>
      </c>
      <c r="AF44" s="237" t="str">
        <v/>
      </c>
      <c r="AG44" s="237" t="str">
        <v/>
      </c>
      <c r="AH44" s="237" t="str">
        <v/>
      </c>
      <c r="AI44" s="237" t="str">
        <v/>
      </c>
      <c r="AJ44" s="534" t="str">
        <v/>
      </c>
    </row>
    <row r="45" spans="2:36">
      <c r="B45" s="231">
        <v>2009</v>
      </c>
      <c r="C45" s="237" t="str">
        <v/>
      </c>
      <c r="D45" s="237" t="str">
        <v/>
      </c>
      <c r="E45" s="237" t="str">
        <v/>
      </c>
      <c r="F45" s="237" t="str">
        <v/>
      </c>
      <c r="G45" s="237" t="str">
        <v/>
      </c>
      <c r="H45" s="237" t="str">
        <v/>
      </c>
      <c r="I45" s="237" t="str">
        <v/>
      </c>
      <c r="J45" s="237" t="str">
        <v/>
      </c>
      <c r="K45" s="237" t="str">
        <v/>
      </c>
      <c r="L45" s="237" t="str">
        <v/>
      </c>
      <c r="M45" s="237" t="str">
        <v/>
      </c>
      <c r="N45" s="237" t="str">
        <v>p</v>
      </c>
      <c r="O45" s="237" t="str">
        <v/>
      </c>
      <c r="P45" s="237" t="str">
        <v/>
      </c>
      <c r="Q45" s="237" t="str">
        <v/>
      </c>
      <c r="R45" s="237" t="str">
        <v/>
      </c>
      <c r="S45" s="237" t="str">
        <v/>
      </c>
      <c r="T45" s="237" t="str">
        <v/>
      </c>
      <c r="U45" s="237" t="str">
        <v/>
      </c>
      <c r="V45" s="237" t="str">
        <v/>
      </c>
      <c r="W45" s="237" t="str">
        <v/>
      </c>
      <c r="X45" s="237" t="str">
        <v/>
      </c>
      <c r="Y45" s="237" t="str">
        <v/>
      </c>
      <c r="Z45" s="237" t="str">
        <v/>
      </c>
      <c r="AA45" s="237" t="str">
        <v/>
      </c>
      <c r="AB45" s="237" t="str">
        <v/>
      </c>
      <c r="AC45" s="237" t="str">
        <v/>
      </c>
      <c r="AD45" s="237" t="str">
        <v/>
      </c>
      <c r="AE45" s="237" t="str">
        <v/>
      </c>
      <c r="AF45" s="237" t="str">
        <v/>
      </c>
      <c r="AG45" s="237" t="str">
        <v/>
      </c>
      <c r="AH45" s="237" t="str">
        <v/>
      </c>
      <c r="AI45" s="237" t="str">
        <v/>
      </c>
      <c r="AJ45" s="534" t="str">
        <v/>
      </c>
    </row>
    <row r="46" spans="2:36">
      <c r="B46" s="231">
        <v>2010</v>
      </c>
      <c r="C46" s="237" t="str">
        <v/>
      </c>
      <c r="D46" s="237" t="str">
        <v/>
      </c>
      <c r="E46" s="237" t="str">
        <v/>
      </c>
      <c r="F46" s="237" t="str">
        <v/>
      </c>
      <c r="G46" s="237" t="str">
        <v/>
      </c>
      <c r="H46" s="237" t="str">
        <v/>
      </c>
      <c r="I46" s="237" t="str">
        <v/>
      </c>
      <c r="J46" s="237" t="str">
        <v/>
      </c>
      <c r="K46" s="237" t="str">
        <v/>
      </c>
      <c r="L46" s="237" t="str">
        <v/>
      </c>
      <c r="M46" s="237" t="str">
        <v/>
      </c>
      <c r="N46" s="237" t="str">
        <v>p</v>
      </c>
      <c r="O46" s="237" t="str">
        <v/>
      </c>
      <c r="P46" s="237" t="str">
        <v/>
      </c>
      <c r="Q46" s="237" t="str">
        <v/>
      </c>
      <c r="R46" s="237" t="str">
        <v/>
      </c>
      <c r="S46" s="237" t="str">
        <v/>
      </c>
      <c r="T46" s="237" t="str">
        <v/>
      </c>
      <c r="U46" s="237" t="str">
        <v/>
      </c>
      <c r="V46" s="237" t="str">
        <v/>
      </c>
      <c r="W46" s="237" t="str">
        <v/>
      </c>
      <c r="X46" s="237" t="str">
        <v/>
      </c>
      <c r="Y46" s="237" t="str">
        <v/>
      </c>
      <c r="Z46" s="237" t="str">
        <v/>
      </c>
      <c r="AA46" s="237" t="str">
        <v/>
      </c>
      <c r="AB46" s="237" t="str">
        <v/>
      </c>
      <c r="AC46" s="237" t="str">
        <v/>
      </c>
      <c r="AD46" s="237" t="str">
        <v/>
      </c>
      <c r="AE46" s="237" t="str">
        <v/>
      </c>
      <c r="AF46" s="237" t="str">
        <v/>
      </c>
      <c r="AG46" s="237" t="str">
        <v/>
      </c>
      <c r="AH46" s="237" t="str">
        <v/>
      </c>
      <c r="AI46" s="237" t="str">
        <v/>
      </c>
      <c r="AJ46" s="534" t="str">
        <v/>
      </c>
    </row>
    <row r="47" spans="2:36">
      <c r="B47" s="231">
        <v>2011</v>
      </c>
      <c r="C47" s="237" t="str">
        <v/>
      </c>
      <c r="D47" s="237" t="str">
        <v/>
      </c>
      <c r="E47" s="237" t="str">
        <v/>
      </c>
      <c r="F47" s="237" t="str">
        <v/>
      </c>
      <c r="G47" s="237" t="str">
        <v/>
      </c>
      <c r="H47" s="237" t="str">
        <v/>
      </c>
      <c r="I47" s="237" t="str">
        <v/>
      </c>
      <c r="J47" s="237" t="str">
        <v/>
      </c>
      <c r="K47" s="237" t="str">
        <v/>
      </c>
      <c r="L47" s="237" t="str">
        <v/>
      </c>
      <c r="M47" s="237" t="str">
        <v/>
      </c>
      <c r="N47" s="237" t="str">
        <v>p</v>
      </c>
      <c r="O47" s="237" t="str">
        <v/>
      </c>
      <c r="P47" s="237" t="str">
        <v/>
      </c>
      <c r="Q47" s="237" t="str">
        <v/>
      </c>
      <c r="R47" s="237" t="str">
        <v/>
      </c>
      <c r="S47" s="237" t="str">
        <v/>
      </c>
      <c r="T47" s="237" t="str">
        <v/>
      </c>
      <c r="U47" s="237" t="str">
        <v/>
      </c>
      <c r="V47" s="237" t="str">
        <v/>
      </c>
      <c r="W47" s="237" t="str">
        <v/>
      </c>
      <c r="X47" s="237" t="str">
        <v/>
      </c>
      <c r="Y47" s="237" t="str">
        <v/>
      </c>
      <c r="Z47" s="237" t="str">
        <v/>
      </c>
      <c r="AA47" s="237" t="str">
        <v/>
      </c>
      <c r="AB47" s="237" t="str">
        <v/>
      </c>
      <c r="AC47" s="237" t="str">
        <v/>
      </c>
      <c r="AD47" s="237" t="str">
        <v/>
      </c>
      <c r="AE47" s="237" t="str">
        <v/>
      </c>
      <c r="AF47" s="237" t="str">
        <v/>
      </c>
      <c r="AG47" s="237" t="str">
        <v/>
      </c>
      <c r="AH47" s="237" t="str">
        <v/>
      </c>
      <c r="AI47" s="237" t="str">
        <v/>
      </c>
      <c r="AJ47" s="534" t="str">
        <v/>
      </c>
    </row>
    <row r="48" spans="2:36">
      <c r="B48" s="231">
        <v>2012</v>
      </c>
      <c r="C48" s="237" t="str">
        <v/>
      </c>
      <c r="D48" s="237" t="str">
        <v/>
      </c>
      <c r="E48" s="237" t="str">
        <v/>
      </c>
      <c r="F48" s="237" t="str">
        <v/>
      </c>
      <c r="G48" s="237" t="str">
        <v/>
      </c>
      <c r="H48" s="237" t="str">
        <v/>
      </c>
      <c r="I48" s="237" t="str">
        <v/>
      </c>
      <c r="J48" s="237" t="str">
        <v/>
      </c>
      <c r="K48" s="237" t="str">
        <v/>
      </c>
      <c r="L48" s="237" t="str">
        <v/>
      </c>
      <c r="M48" s="237" t="str">
        <v/>
      </c>
      <c r="N48" s="237" t="str">
        <v>p</v>
      </c>
      <c r="O48" s="237" t="str">
        <v/>
      </c>
      <c r="P48" s="237" t="str">
        <v/>
      </c>
      <c r="Q48" s="237" t="str">
        <v/>
      </c>
      <c r="R48" s="237" t="str">
        <v/>
      </c>
      <c r="S48" s="237" t="str">
        <v/>
      </c>
      <c r="T48" s="237" t="str">
        <v/>
      </c>
      <c r="U48" s="237" t="str">
        <v/>
      </c>
      <c r="V48" s="237" t="str">
        <v/>
      </c>
      <c r="W48" s="237" t="str">
        <v/>
      </c>
      <c r="X48" s="237" t="str">
        <v/>
      </c>
      <c r="Y48" s="237" t="str">
        <v/>
      </c>
      <c r="Z48" s="237" t="str">
        <v/>
      </c>
      <c r="AA48" s="237" t="str">
        <v/>
      </c>
      <c r="AB48" s="237" t="str">
        <v/>
      </c>
      <c r="AC48" s="237" t="str">
        <v/>
      </c>
      <c r="AD48" s="237" t="str">
        <v/>
      </c>
      <c r="AE48" s="237" t="str">
        <v/>
      </c>
      <c r="AF48" s="237" t="str">
        <v/>
      </c>
      <c r="AG48" s="237" t="str">
        <v/>
      </c>
      <c r="AH48" s="237" t="str">
        <v/>
      </c>
      <c r="AI48" s="237" t="str">
        <v/>
      </c>
      <c r="AJ48" s="534" t="str">
        <v/>
      </c>
    </row>
    <row r="49" spans="2:36">
      <c r="B49" s="231">
        <v>2013</v>
      </c>
      <c r="C49" s="237" t="str">
        <v/>
      </c>
      <c r="D49" s="237" t="str">
        <v/>
      </c>
      <c r="E49" s="237" t="str">
        <v/>
      </c>
      <c r="F49" s="237" t="str">
        <v/>
      </c>
      <c r="G49" s="237" t="str">
        <v/>
      </c>
      <c r="H49" s="237" t="str">
        <v/>
      </c>
      <c r="I49" s="237" t="str">
        <v/>
      </c>
      <c r="J49" s="237" t="str">
        <v/>
      </c>
      <c r="K49" s="237" t="str">
        <v/>
      </c>
      <c r="L49" s="237" t="str">
        <v/>
      </c>
      <c r="M49" s="237" t="str">
        <v/>
      </c>
      <c r="N49" s="237" t="str">
        <v>p</v>
      </c>
      <c r="O49" s="237" t="str">
        <v/>
      </c>
      <c r="P49" s="237" t="str">
        <v/>
      </c>
      <c r="Q49" s="237" t="str">
        <v/>
      </c>
      <c r="R49" s="237" t="str">
        <v/>
      </c>
      <c r="S49" s="237" t="str">
        <v/>
      </c>
      <c r="T49" s="237" t="str">
        <v/>
      </c>
      <c r="U49" s="237" t="str">
        <v/>
      </c>
      <c r="V49" s="237" t="str">
        <v/>
      </c>
      <c r="W49" s="237" t="str">
        <v/>
      </c>
      <c r="X49" s="237" t="str">
        <v/>
      </c>
      <c r="Y49" s="237" t="str">
        <v/>
      </c>
      <c r="Z49" s="237" t="str">
        <v/>
      </c>
      <c r="AA49" s="237" t="str">
        <v/>
      </c>
      <c r="AB49" s="237" t="str">
        <v/>
      </c>
      <c r="AC49" s="237" t="str">
        <v/>
      </c>
      <c r="AD49" s="237" t="str">
        <v/>
      </c>
      <c r="AE49" s="237" t="str">
        <v/>
      </c>
      <c r="AF49" s="237" t="str">
        <v/>
      </c>
      <c r="AG49" s="237" t="str">
        <v/>
      </c>
      <c r="AH49" s="237" t="str">
        <v/>
      </c>
      <c r="AI49" s="237" t="str">
        <v/>
      </c>
      <c r="AJ49" s="534" t="str">
        <v/>
      </c>
    </row>
    <row r="50" spans="2:36">
      <c r="B50" s="231">
        <v>2014</v>
      </c>
      <c r="C50" s="237" t="str">
        <v/>
      </c>
      <c r="D50" s="237" t="str">
        <v/>
      </c>
      <c r="E50" s="237" t="str">
        <v/>
      </c>
      <c r="F50" s="237" t="str">
        <v/>
      </c>
      <c r="G50" s="237" t="str">
        <v/>
      </c>
      <c r="H50" s="237" t="str">
        <v/>
      </c>
      <c r="I50" s="237" t="str">
        <v/>
      </c>
      <c r="J50" s="237" t="str">
        <v/>
      </c>
      <c r="K50" s="237" t="str">
        <v/>
      </c>
      <c r="L50" s="237" t="str">
        <v/>
      </c>
      <c r="M50" s="237" t="str">
        <v/>
      </c>
      <c r="N50" s="237" t="str">
        <v/>
      </c>
      <c r="O50" s="237" t="str">
        <v/>
      </c>
      <c r="P50" s="237" t="str">
        <v/>
      </c>
      <c r="Q50" s="237" t="str">
        <v/>
      </c>
      <c r="R50" s="237" t="str">
        <v/>
      </c>
      <c r="S50" s="237" t="str">
        <v/>
      </c>
      <c r="T50" s="237" t="str">
        <v/>
      </c>
      <c r="U50" s="237" t="str">
        <v/>
      </c>
      <c r="V50" s="237" t="str">
        <v/>
      </c>
      <c r="W50" s="237" t="str">
        <v/>
      </c>
      <c r="X50" s="237" t="str">
        <v/>
      </c>
      <c r="Y50" s="237" t="str">
        <v/>
      </c>
      <c r="Z50" s="237" t="str">
        <v/>
      </c>
      <c r="AA50" s="237" t="str">
        <v/>
      </c>
      <c r="AB50" s="237" t="str">
        <v/>
      </c>
      <c r="AC50" s="237" t="str">
        <v/>
      </c>
      <c r="AD50" s="237" t="str">
        <v/>
      </c>
      <c r="AE50" s="237" t="str">
        <v/>
      </c>
      <c r="AF50" s="237" t="str">
        <v/>
      </c>
      <c r="AG50" s="237" t="str">
        <v/>
      </c>
      <c r="AH50" s="237" t="str">
        <v/>
      </c>
      <c r="AI50" s="237" t="str">
        <v/>
      </c>
      <c r="AJ50" s="534" t="str">
        <v/>
      </c>
    </row>
    <row r="51" spans="2:36">
      <c r="B51" s="231">
        <v>2015</v>
      </c>
      <c r="C51" s="237" t="str">
        <v/>
      </c>
      <c r="D51" s="237" t="str">
        <v/>
      </c>
      <c r="E51" s="237" t="str">
        <v/>
      </c>
      <c r="F51" s="237" t="str">
        <v/>
      </c>
      <c r="G51" s="237" t="str">
        <v/>
      </c>
      <c r="H51" s="237" t="str">
        <v/>
      </c>
      <c r="I51" s="237" t="str">
        <v/>
      </c>
      <c r="J51" s="237" t="str">
        <v/>
      </c>
      <c r="K51" s="237" t="str">
        <v/>
      </c>
      <c r="L51" s="237" t="str">
        <v/>
      </c>
      <c r="M51" s="237" t="str">
        <v/>
      </c>
      <c r="N51" s="237" t="str">
        <v/>
      </c>
      <c r="O51" s="237" t="str">
        <v/>
      </c>
      <c r="P51" s="237" t="str">
        <v/>
      </c>
      <c r="Q51" s="237" t="str">
        <v/>
      </c>
      <c r="R51" s="237" t="str">
        <v/>
      </c>
      <c r="S51" s="237" t="str">
        <v/>
      </c>
      <c r="T51" s="237" t="str">
        <v/>
      </c>
      <c r="U51" s="237" t="str">
        <v/>
      </c>
      <c r="V51" s="237" t="str">
        <v/>
      </c>
      <c r="W51" s="237" t="str">
        <v/>
      </c>
      <c r="X51" s="237" t="str">
        <v/>
      </c>
      <c r="Y51" s="237" t="str">
        <v/>
      </c>
      <c r="Z51" s="237" t="str">
        <v/>
      </c>
      <c r="AA51" s="237" t="str">
        <v/>
      </c>
      <c r="AB51" s="237" t="str">
        <v/>
      </c>
      <c r="AC51" s="237" t="str">
        <v/>
      </c>
      <c r="AD51" s="237" t="str">
        <v/>
      </c>
      <c r="AE51" s="237" t="str">
        <v/>
      </c>
      <c r="AF51" s="237" t="str">
        <v/>
      </c>
      <c r="AG51" s="237" t="str">
        <v/>
      </c>
      <c r="AH51" s="237" t="str">
        <v/>
      </c>
      <c r="AI51" s="237" t="str">
        <v/>
      </c>
      <c r="AJ51" s="534" t="str">
        <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AM56"/>
  <sheetViews>
    <sheetView workbookViewId="0">
      <selection activeCell="C2" sqref="C2:F2"/>
    </sheetView>
  </sheetViews>
  <sheetFormatPr defaultColWidth="25.625" defaultRowHeight="15"/>
  <cols>
    <col min="1" max="16384" width="25.625" style="409"/>
  </cols>
  <sheetData>
    <row r="1" spans="1:39">
      <c r="A1" s="535" t="s">
        <v>485</v>
      </c>
    </row>
    <row r="3" spans="1:39">
      <c r="A3" s="535" t="s">
        <v>288</v>
      </c>
      <c r="B3" s="536">
        <v>41878.84065972222</v>
      </c>
    </row>
    <row r="4" spans="1:39">
      <c r="A4" s="535" t="s">
        <v>289</v>
      </c>
      <c r="B4" s="536">
        <v>41988.478319444446</v>
      </c>
    </row>
    <row r="5" spans="1:39">
      <c r="A5" s="535" t="s">
        <v>519</v>
      </c>
      <c r="B5" s="535" t="s">
        <v>231</v>
      </c>
    </row>
    <row r="6" spans="1:39">
      <c r="A6" s="535" t="s">
        <v>568</v>
      </c>
      <c r="B6" s="535" t="s">
        <v>569</v>
      </c>
    </row>
    <row r="7" spans="1:39">
      <c r="A7" s="535" t="s">
        <v>292</v>
      </c>
      <c r="B7" s="535" t="s">
        <v>572</v>
      </c>
    </row>
    <row r="8" spans="1:39">
      <c r="A8" s="535" t="s">
        <v>486</v>
      </c>
      <c r="B8" s="535" t="s">
        <v>487</v>
      </c>
    </row>
    <row r="9" spans="1:39">
      <c r="A9" s="535" t="s">
        <v>290</v>
      </c>
      <c r="B9" s="535" t="s">
        <v>488</v>
      </c>
    </row>
    <row r="10" spans="1:39">
      <c r="A10" s="535" t="s">
        <v>489</v>
      </c>
      <c r="B10" s="535" t="s">
        <v>490</v>
      </c>
    </row>
    <row r="12" spans="1:39">
      <c r="A12" s="537" t="s">
        <v>294</v>
      </c>
      <c r="B12" s="537" t="s">
        <v>214</v>
      </c>
      <c r="C12" s="537" t="s">
        <v>295</v>
      </c>
      <c r="D12" s="537" t="s">
        <v>215</v>
      </c>
      <c r="E12" s="537" t="s">
        <v>295</v>
      </c>
      <c r="F12" s="537" t="s">
        <v>216</v>
      </c>
      <c r="G12" s="537" t="s">
        <v>295</v>
      </c>
      <c r="H12" s="537" t="s">
        <v>217</v>
      </c>
      <c r="I12" s="537" t="s">
        <v>295</v>
      </c>
      <c r="J12" s="537" t="s">
        <v>218</v>
      </c>
      <c r="K12" s="537" t="s">
        <v>295</v>
      </c>
      <c r="L12" s="537" t="s">
        <v>219</v>
      </c>
      <c r="M12" s="537" t="s">
        <v>295</v>
      </c>
      <c r="N12" s="537" t="s">
        <v>220</v>
      </c>
      <c r="O12" s="537" t="s">
        <v>295</v>
      </c>
      <c r="P12" s="537" t="s">
        <v>221</v>
      </c>
      <c r="Q12" s="537" t="s">
        <v>295</v>
      </c>
      <c r="R12" s="537" t="s">
        <v>222</v>
      </c>
      <c r="S12" s="537" t="s">
        <v>295</v>
      </c>
      <c r="T12" s="537" t="s">
        <v>223</v>
      </c>
      <c r="U12" s="537" t="s">
        <v>295</v>
      </c>
      <c r="V12" s="537" t="s">
        <v>224</v>
      </c>
      <c r="W12" s="537" t="s">
        <v>295</v>
      </c>
      <c r="X12" s="537" t="s">
        <v>225</v>
      </c>
      <c r="Y12" s="537" t="s">
        <v>295</v>
      </c>
      <c r="Z12" s="537" t="s">
        <v>226</v>
      </c>
      <c r="AA12" s="537" t="s">
        <v>295</v>
      </c>
      <c r="AB12" s="537" t="s">
        <v>227</v>
      </c>
      <c r="AC12" s="537" t="s">
        <v>295</v>
      </c>
      <c r="AD12" s="537" t="s">
        <v>228</v>
      </c>
      <c r="AE12" s="537" t="s">
        <v>295</v>
      </c>
      <c r="AF12" s="537" t="s">
        <v>229</v>
      </c>
      <c r="AG12" s="537" t="s">
        <v>295</v>
      </c>
      <c r="AH12" s="537" t="s">
        <v>230</v>
      </c>
      <c r="AI12" s="537" t="s">
        <v>295</v>
      </c>
      <c r="AJ12" s="537" t="s">
        <v>296</v>
      </c>
      <c r="AK12" s="537" t="s">
        <v>295</v>
      </c>
      <c r="AL12" s="537" t="s">
        <v>297</v>
      </c>
      <c r="AM12" s="537" t="s">
        <v>295</v>
      </c>
    </row>
    <row r="13" spans="1:39">
      <c r="A13" s="537" t="s">
        <v>298</v>
      </c>
      <c r="B13" s="539" t="s">
        <v>126</v>
      </c>
      <c r="C13" s="539" t="s">
        <v>125</v>
      </c>
      <c r="D13" s="538">
        <v>0.7</v>
      </c>
      <c r="E13" s="539" t="s">
        <v>125</v>
      </c>
      <c r="F13" s="538">
        <v>0.9</v>
      </c>
      <c r="G13" s="539" t="s">
        <v>125</v>
      </c>
      <c r="H13" s="538">
        <v>1.5</v>
      </c>
      <c r="I13" s="539" t="s">
        <v>125</v>
      </c>
      <c r="J13" s="538">
        <v>1.1000000000000001</v>
      </c>
      <c r="K13" s="539" t="s">
        <v>125</v>
      </c>
      <c r="L13" s="538">
        <v>1.5</v>
      </c>
      <c r="M13" s="539" t="s">
        <v>125</v>
      </c>
      <c r="N13" s="538">
        <v>0.9</v>
      </c>
      <c r="O13" s="539" t="s">
        <v>125</v>
      </c>
      <c r="P13" s="538">
        <v>0.4</v>
      </c>
      <c r="Q13" s="539" t="s">
        <v>125</v>
      </c>
      <c r="R13" s="538">
        <v>0.4</v>
      </c>
      <c r="S13" s="539" t="s">
        <v>125</v>
      </c>
      <c r="T13" s="538">
        <v>0.6</v>
      </c>
      <c r="U13" s="539" t="s">
        <v>125</v>
      </c>
      <c r="V13" s="538">
        <v>1</v>
      </c>
      <c r="W13" s="539" t="s">
        <v>125</v>
      </c>
      <c r="X13" s="538">
        <v>1.6</v>
      </c>
      <c r="Y13" s="539" t="s">
        <v>125</v>
      </c>
      <c r="Z13" s="538">
        <v>1.8</v>
      </c>
      <c r="AA13" s="539" t="s">
        <v>125</v>
      </c>
      <c r="AB13" s="538">
        <v>1</v>
      </c>
      <c r="AC13" s="539" t="s">
        <v>125</v>
      </c>
      <c r="AD13" s="538">
        <v>-1.8</v>
      </c>
      <c r="AE13" s="539" t="s">
        <v>125</v>
      </c>
      <c r="AF13" s="538">
        <v>-0.4</v>
      </c>
      <c r="AG13" s="539" t="s">
        <v>125</v>
      </c>
      <c r="AH13" s="538">
        <v>0.3</v>
      </c>
      <c r="AI13" s="539" t="s">
        <v>125</v>
      </c>
      <c r="AJ13" s="538">
        <v>-0.5</v>
      </c>
      <c r="AK13" s="539" t="s">
        <v>125</v>
      </c>
      <c r="AL13" s="539" t="s">
        <v>126</v>
      </c>
      <c r="AM13" s="539" t="s">
        <v>125</v>
      </c>
    </row>
    <row r="14" spans="1:39">
      <c r="A14" s="537" t="s">
        <v>300</v>
      </c>
      <c r="B14" s="539" t="s">
        <v>126</v>
      </c>
      <c r="C14" s="539" t="s">
        <v>125</v>
      </c>
      <c r="D14" s="538">
        <v>0.6</v>
      </c>
      <c r="E14" s="539" t="s">
        <v>125</v>
      </c>
      <c r="F14" s="538">
        <v>1.1000000000000001</v>
      </c>
      <c r="G14" s="539" t="s">
        <v>125</v>
      </c>
      <c r="H14" s="538">
        <v>1.8</v>
      </c>
      <c r="I14" s="539" t="s">
        <v>125</v>
      </c>
      <c r="J14" s="538">
        <v>1.9</v>
      </c>
      <c r="K14" s="539" t="s">
        <v>125</v>
      </c>
      <c r="L14" s="538">
        <v>2.4</v>
      </c>
      <c r="M14" s="539" t="s">
        <v>125</v>
      </c>
      <c r="N14" s="538">
        <v>1.3</v>
      </c>
      <c r="O14" s="539" t="s">
        <v>125</v>
      </c>
      <c r="P14" s="538">
        <v>0.7</v>
      </c>
      <c r="Q14" s="539" t="s">
        <v>125</v>
      </c>
      <c r="R14" s="538">
        <v>0.5</v>
      </c>
      <c r="S14" s="539" t="s">
        <v>125</v>
      </c>
      <c r="T14" s="538">
        <v>0.8</v>
      </c>
      <c r="U14" s="539" t="s">
        <v>125</v>
      </c>
      <c r="V14" s="538">
        <v>1</v>
      </c>
      <c r="W14" s="539" t="s">
        <v>125</v>
      </c>
      <c r="X14" s="538">
        <v>1.5</v>
      </c>
      <c r="Y14" s="539" t="s">
        <v>125</v>
      </c>
      <c r="Z14" s="538">
        <v>1.6</v>
      </c>
      <c r="AA14" s="539" t="s">
        <v>125</v>
      </c>
      <c r="AB14" s="538">
        <v>0.8</v>
      </c>
      <c r="AC14" s="539" t="s">
        <v>125</v>
      </c>
      <c r="AD14" s="538">
        <v>-1.8</v>
      </c>
      <c r="AE14" s="539" t="s">
        <v>125</v>
      </c>
      <c r="AF14" s="538">
        <v>-0.3</v>
      </c>
      <c r="AG14" s="539" t="s">
        <v>125</v>
      </c>
      <c r="AH14" s="538">
        <v>0.3</v>
      </c>
      <c r="AI14" s="539" t="s">
        <v>125</v>
      </c>
      <c r="AJ14" s="538">
        <v>-0.3</v>
      </c>
      <c r="AK14" s="539" t="s">
        <v>125</v>
      </c>
      <c r="AL14" s="539" t="s">
        <v>126</v>
      </c>
      <c r="AM14" s="539" t="s">
        <v>125</v>
      </c>
    </row>
    <row r="15" spans="1:39">
      <c r="A15" s="537" t="s">
        <v>565</v>
      </c>
      <c r="B15" s="539" t="s">
        <v>126</v>
      </c>
      <c r="C15" s="539" t="s">
        <v>125</v>
      </c>
      <c r="D15" s="538">
        <v>0.6</v>
      </c>
      <c r="E15" s="539" t="s">
        <v>125</v>
      </c>
      <c r="F15" s="538">
        <v>1</v>
      </c>
      <c r="G15" s="539" t="s">
        <v>125</v>
      </c>
      <c r="H15" s="538">
        <v>1.9</v>
      </c>
      <c r="I15" s="539" t="s">
        <v>125</v>
      </c>
      <c r="J15" s="538">
        <v>2.1</v>
      </c>
      <c r="K15" s="539" t="s">
        <v>125</v>
      </c>
      <c r="L15" s="538">
        <v>2.8</v>
      </c>
      <c r="M15" s="539" t="s">
        <v>125</v>
      </c>
      <c r="N15" s="538">
        <v>1.4</v>
      </c>
      <c r="O15" s="539" t="s">
        <v>125</v>
      </c>
      <c r="P15" s="538">
        <v>0.7</v>
      </c>
      <c r="Q15" s="539" t="s">
        <v>125</v>
      </c>
      <c r="R15" s="538">
        <v>0.5</v>
      </c>
      <c r="S15" s="539" t="s">
        <v>125</v>
      </c>
      <c r="T15" s="538">
        <v>0.8</v>
      </c>
      <c r="U15" s="539" t="s">
        <v>125</v>
      </c>
      <c r="V15" s="538">
        <v>1</v>
      </c>
      <c r="W15" s="539" t="s">
        <v>125</v>
      </c>
      <c r="X15" s="538">
        <v>1.6</v>
      </c>
      <c r="Y15" s="539" t="s">
        <v>125</v>
      </c>
      <c r="Z15" s="538">
        <v>1.8</v>
      </c>
      <c r="AA15" s="539" t="s">
        <v>125</v>
      </c>
      <c r="AB15" s="538">
        <v>0.8</v>
      </c>
      <c r="AC15" s="539" t="s">
        <v>125</v>
      </c>
      <c r="AD15" s="538">
        <v>-1.8</v>
      </c>
      <c r="AE15" s="539" t="s">
        <v>125</v>
      </c>
      <c r="AF15" s="538">
        <v>-0.5</v>
      </c>
      <c r="AG15" s="539" t="s">
        <v>125</v>
      </c>
      <c r="AH15" s="538">
        <v>0.3</v>
      </c>
      <c r="AI15" s="539" t="s">
        <v>125</v>
      </c>
      <c r="AJ15" s="538">
        <v>-0.7</v>
      </c>
      <c r="AK15" s="539" t="s">
        <v>125</v>
      </c>
      <c r="AL15" s="539" t="s">
        <v>126</v>
      </c>
      <c r="AM15" s="539" t="s">
        <v>125</v>
      </c>
    </row>
    <row r="16" spans="1:39">
      <c r="A16" s="537" t="s">
        <v>185</v>
      </c>
      <c r="B16" s="539" t="s">
        <v>126</v>
      </c>
      <c r="C16" s="539" t="s">
        <v>125</v>
      </c>
      <c r="D16" s="538">
        <v>0.3</v>
      </c>
      <c r="E16" s="539" t="s">
        <v>125</v>
      </c>
      <c r="F16" s="538">
        <v>0.7</v>
      </c>
      <c r="G16" s="539" t="s">
        <v>125</v>
      </c>
      <c r="H16" s="538">
        <v>1.8</v>
      </c>
      <c r="I16" s="539" t="s">
        <v>125</v>
      </c>
      <c r="J16" s="538">
        <v>1.4</v>
      </c>
      <c r="K16" s="539" t="s">
        <v>125</v>
      </c>
      <c r="L16" s="538">
        <v>2</v>
      </c>
      <c r="M16" s="539" t="s">
        <v>125</v>
      </c>
      <c r="N16" s="538">
        <v>1.4</v>
      </c>
      <c r="O16" s="539" t="s">
        <v>125</v>
      </c>
      <c r="P16" s="538">
        <v>-0.2</v>
      </c>
      <c r="Q16" s="539" t="s">
        <v>125</v>
      </c>
      <c r="R16" s="538">
        <v>-0.1</v>
      </c>
      <c r="S16" s="539" t="s">
        <v>125</v>
      </c>
      <c r="T16" s="538">
        <v>1</v>
      </c>
      <c r="U16" s="539" t="s">
        <v>125</v>
      </c>
      <c r="V16" s="538">
        <v>1.4</v>
      </c>
      <c r="W16" s="539" t="s">
        <v>125</v>
      </c>
      <c r="X16" s="538">
        <v>1.1000000000000001</v>
      </c>
      <c r="Y16" s="539" t="s">
        <v>125</v>
      </c>
      <c r="Z16" s="538">
        <v>1.7</v>
      </c>
      <c r="AA16" s="539" t="s">
        <v>125</v>
      </c>
      <c r="AB16" s="538">
        <v>1.8</v>
      </c>
      <c r="AC16" s="539" t="s">
        <v>125</v>
      </c>
      <c r="AD16" s="538">
        <v>-0.2</v>
      </c>
      <c r="AE16" s="539" t="s">
        <v>125</v>
      </c>
      <c r="AF16" s="538">
        <v>0.7</v>
      </c>
      <c r="AG16" s="539" t="s">
        <v>125</v>
      </c>
      <c r="AH16" s="538">
        <v>1.4</v>
      </c>
      <c r="AI16" s="539" t="s">
        <v>125</v>
      </c>
      <c r="AJ16" s="538">
        <v>0.2</v>
      </c>
      <c r="AK16" s="539" t="s">
        <v>125</v>
      </c>
      <c r="AL16" s="539" t="s">
        <v>126</v>
      </c>
      <c r="AM16" s="539" t="s">
        <v>125</v>
      </c>
    </row>
    <row r="17" spans="1:39">
      <c r="A17" s="537" t="s">
        <v>186</v>
      </c>
      <c r="B17" s="539" t="s">
        <v>126</v>
      </c>
      <c r="C17" s="539" t="s">
        <v>125</v>
      </c>
      <c r="D17" s="539" t="s">
        <v>126</v>
      </c>
      <c r="E17" s="539" t="s">
        <v>125</v>
      </c>
      <c r="F17" s="539" t="s">
        <v>126</v>
      </c>
      <c r="G17" s="539" t="s">
        <v>125</v>
      </c>
      <c r="H17" s="539" t="s">
        <v>126</v>
      </c>
      <c r="I17" s="539" t="s">
        <v>125</v>
      </c>
      <c r="J17" s="539" t="s">
        <v>126</v>
      </c>
      <c r="K17" s="539" t="s">
        <v>125</v>
      </c>
      <c r="L17" s="539" t="s">
        <v>126</v>
      </c>
      <c r="M17" s="539" t="s">
        <v>125</v>
      </c>
      <c r="N17" s="538">
        <v>-0.8</v>
      </c>
      <c r="O17" s="539" t="s">
        <v>125</v>
      </c>
      <c r="P17" s="538">
        <v>0.2</v>
      </c>
      <c r="Q17" s="539" t="s">
        <v>125</v>
      </c>
      <c r="R17" s="538">
        <v>3</v>
      </c>
      <c r="S17" s="539" t="s">
        <v>125</v>
      </c>
      <c r="T17" s="538">
        <v>2.6</v>
      </c>
      <c r="U17" s="539" t="s">
        <v>125</v>
      </c>
      <c r="V17" s="538">
        <v>2.7</v>
      </c>
      <c r="W17" s="539" t="s">
        <v>125</v>
      </c>
      <c r="X17" s="538">
        <v>3.3</v>
      </c>
      <c r="Y17" s="539" t="s">
        <v>125</v>
      </c>
      <c r="Z17" s="538">
        <v>3.2</v>
      </c>
      <c r="AA17" s="539" t="s">
        <v>125</v>
      </c>
      <c r="AB17" s="538">
        <v>2.4</v>
      </c>
      <c r="AC17" s="539" t="s">
        <v>125</v>
      </c>
      <c r="AD17" s="538">
        <v>-1.7</v>
      </c>
      <c r="AE17" s="539" t="s">
        <v>125</v>
      </c>
      <c r="AF17" s="538">
        <v>-3.9</v>
      </c>
      <c r="AG17" s="539" t="s">
        <v>125</v>
      </c>
      <c r="AH17" s="538">
        <v>-2.2000000000000002</v>
      </c>
      <c r="AI17" s="539" t="s">
        <v>125</v>
      </c>
      <c r="AJ17" s="538">
        <v>-2.5</v>
      </c>
      <c r="AK17" s="539" t="s">
        <v>125</v>
      </c>
      <c r="AL17" s="539" t="s">
        <v>126</v>
      </c>
      <c r="AM17" s="539" t="s">
        <v>125</v>
      </c>
    </row>
    <row r="18" spans="1:39">
      <c r="A18" s="537" t="s">
        <v>187</v>
      </c>
      <c r="B18" s="538">
        <v>0.7</v>
      </c>
      <c r="C18" s="539" t="s">
        <v>125</v>
      </c>
      <c r="D18" s="538">
        <v>0.5</v>
      </c>
      <c r="E18" s="539" t="s">
        <v>125</v>
      </c>
      <c r="F18" s="538">
        <v>-0.7</v>
      </c>
      <c r="G18" s="539" t="s">
        <v>125</v>
      </c>
      <c r="H18" s="538">
        <v>-1.8</v>
      </c>
      <c r="I18" s="539" t="s">
        <v>125</v>
      </c>
      <c r="J18" s="538">
        <v>-2.2000000000000002</v>
      </c>
      <c r="K18" s="539" t="s">
        <v>125</v>
      </c>
      <c r="L18" s="538">
        <v>-0.8</v>
      </c>
      <c r="M18" s="539" t="s">
        <v>125</v>
      </c>
      <c r="N18" s="538">
        <v>-0.3</v>
      </c>
      <c r="O18" s="539" t="s">
        <v>125</v>
      </c>
      <c r="P18" s="538">
        <v>0.6</v>
      </c>
      <c r="Q18" s="539" t="s">
        <v>125</v>
      </c>
      <c r="R18" s="538">
        <v>-0.8</v>
      </c>
      <c r="S18" s="539" t="s">
        <v>125</v>
      </c>
      <c r="T18" s="538">
        <v>-0.3</v>
      </c>
      <c r="U18" s="539" t="s">
        <v>125</v>
      </c>
      <c r="V18" s="538">
        <v>2.1</v>
      </c>
      <c r="W18" s="539" t="s">
        <v>125</v>
      </c>
      <c r="X18" s="538">
        <v>1.3</v>
      </c>
      <c r="Y18" s="539" t="s">
        <v>125</v>
      </c>
      <c r="Z18" s="538">
        <v>2.1</v>
      </c>
      <c r="AA18" s="539" t="s">
        <v>125</v>
      </c>
      <c r="AB18" s="538">
        <v>2.2999999999999998</v>
      </c>
      <c r="AC18" s="539" t="s">
        <v>125</v>
      </c>
      <c r="AD18" s="538">
        <v>-1.8</v>
      </c>
      <c r="AE18" s="539" t="s">
        <v>125</v>
      </c>
      <c r="AF18" s="538">
        <v>-1</v>
      </c>
      <c r="AG18" s="539" t="s">
        <v>125</v>
      </c>
      <c r="AH18" s="538">
        <v>0</v>
      </c>
      <c r="AI18" s="539" t="s">
        <v>125</v>
      </c>
      <c r="AJ18" s="538">
        <v>0.4</v>
      </c>
      <c r="AK18" s="539" t="s">
        <v>125</v>
      </c>
      <c r="AL18" s="539" t="s">
        <v>126</v>
      </c>
      <c r="AM18" s="539" t="s">
        <v>125</v>
      </c>
    </row>
    <row r="19" spans="1:39">
      <c r="A19" s="537" t="s">
        <v>188</v>
      </c>
      <c r="B19" s="538">
        <v>0.8</v>
      </c>
      <c r="C19" s="539" t="s">
        <v>125</v>
      </c>
      <c r="D19" s="538">
        <v>0.9</v>
      </c>
      <c r="E19" s="539" t="s">
        <v>125</v>
      </c>
      <c r="F19" s="538">
        <v>1.4</v>
      </c>
      <c r="G19" s="539" t="s">
        <v>125</v>
      </c>
      <c r="H19" s="538">
        <v>1.5</v>
      </c>
      <c r="I19" s="539" t="s">
        <v>125</v>
      </c>
      <c r="J19" s="538">
        <v>0.8</v>
      </c>
      <c r="K19" s="539" t="s">
        <v>125</v>
      </c>
      <c r="L19" s="538">
        <v>0.5</v>
      </c>
      <c r="M19" s="539" t="s">
        <v>125</v>
      </c>
      <c r="N19" s="538">
        <v>0.9</v>
      </c>
      <c r="O19" s="539" t="s">
        <v>125</v>
      </c>
      <c r="P19" s="538">
        <v>0</v>
      </c>
      <c r="Q19" s="539" t="s">
        <v>125</v>
      </c>
      <c r="R19" s="538">
        <v>-1.1000000000000001</v>
      </c>
      <c r="S19" s="539" t="s">
        <v>125</v>
      </c>
      <c r="T19" s="538">
        <v>-0.6</v>
      </c>
      <c r="U19" s="539" t="s">
        <v>125</v>
      </c>
      <c r="V19" s="538">
        <v>1</v>
      </c>
      <c r="W19" s="539" t="s">
        <v>125</v>
      </c>
      <c r="X19" s="538">
        <v>2.1</v>
      </c>
      <c r="Y19" s="539" t="s">
        <v>125</v>
      </c>
      <c r="Z19" s="538">
        <v>2.8</v>
      </c>
      <c r="AA19" s="539" t="s">
        <v>125</v>
      </c>
      <c r="AB19" s="538">
        <v>1.7</v>
      </c>
      <c r="AC19" s="539" t="s">
        <v>125</v>
      </c>
      <c r="AD19" s="538">
        <v>-3.4</v>
      </c>
      <c r="AE19" s="539" t="s">
        <v>125</v>
      </c>
      <c r="AF19" s="538">
        <v>-2.5</v>
      </c>
      <c r="AG19" s="539" t="s">
        <v>125</v>
      </c>
      <c r="AH19" s="538">
        <v>-0.2</v>
      </c>
      <c r="AI19" s="539" t="s">
        <v>125</v>
      </c>
      <c r="AJ19" s="538">
        <v>-0.3</v>
      </c>
      <c r="AK19" s="539" t="s">
        <v>125</v>
      </c>
      <c r="AL19" s="539" t="s">
        <v>126</v>
      </c>
      <c r="AM19" s="539" t="s">
        <v>125</v>
      </c>
    </row>
    <row r="20" spans="1:39">
      <c r="A20" s="537" t="s">
        <v>520</v>
      </c>
      <c r="B20" s="538">
        <v>0.4</v>
      </c>
      <c r="C20" s="539" t="s">
        <v>125</v>
      </c>
      <c r="D20" s="538">
        <v>-0.1</v>
      </c>
      <c r="E20" s="539" t="s">
        <v>125</v>
      </c>
      <c r="F20" s="538">
        <v>-0.1</v>
      </c>
      <c r="G20" s="539" t="s">
        <v>125</v>
      </c>
      <c r="H20" s="538">
        <v>1.1000000000000001</v>
      </c>
      <c r="I20" s="539" t="s">
        <v>125</v>
      </c>
      <c r="J20" s="538">
        <v>1.5</v>
      </c>
      <c r="K20" s="539" t="s">
        <v>125</v>
      </c>
      <c r="L20" s="538">
        <v>1.7</v>
      </c>
      <c r="M20" s="539" t="s">
        <v>125</v>
      </c>
      <c r="N20" s="538">
        <v>0.3</v>
      </c>
      <c r="O20" s="539" t="s">
        <v>125</v>
      </c>
      <c r="P20" s="538">
        <v>-0.6</v>
      </c>
      <c r="Q20" s="539" t="s">
        <v>125</v>
      </c>
      <c r="R20" s="538">
        <v>-0.9</v>
      </c>
      <c r="S20" s="539" t="s">
        <v>125</v>
      </c>
      <c r="T20" s="538">
        <v>0.3</v>
      </c>
      <c r="U20" s="539" t="s">
        <v>125</v>
      </c>
      <c r="V20" s="538">
        <v>-0.1</v>
      </c>
      <c r="W20" s="539" t="s">
        <v>125</v>
      </c>
      <c r="X20" s="538">
        <v>0.6</v>
      </c>
      <c r="Y20" s="539" t="s">
        <v>125</v>
      </c>
      <c r="Z20" s="538">
        <v>1.7</v>
      </c>
      <c r="AA20" s="539" t="s">
        <v>125</v>
      </c>
      <c r="AB20" s="538">
        <v>1.2</v>
      </c>
      <c r="AC20" s="539" t="s">
        <v>125</v>
      </c>
      <c r="AD20" s="538">
        <v>0.1</v>
      </c>
      <c r="AE20" s="539" t="s">
        <v>125</v>
      </c>
      <c r="AF20" s="538">
        <v>0.5</v>
      </c>
      <c r="AG20" s="539" t="s">
        <v>125</v>
      </c>
      <c r="AH20" s="538">
        <v>1.4</v>
      </c>
      <c r="AI20" s="539" t="s">
        <v>125</v>
      </c>
      <c r="AJ20" s="538">
        <v>1.1000000000000001</v>
      </c>
      <c r="AK20" s="539" t="s">
        <v>125</v>
      </c>
      <c r="AL20" s="539" t="s">
        <v>126</v>
      </c>
      <c r="AM20" s="539" t="s">
        <v>125</v>
      </c>
    </row>
    <row r="21" spans="1:39">
      <c r="A21" s="537" t="s">
        <v>190</v>
      </c>
      <c r="B21" s="539" t="s">
        <v>126</v>
      </c>
      <c r="C21" s="539" t="s">
        <v>125</v>
      </c>
      <c r="D21" s="538">
        <v>-2.4</v>
      </c>
      <c r="E21" s="539" t="s">
        <v>125</v>
      </c>
      <c r="F21" s="538">
        <v>0</v>
      </c>
      <c r="G21" s="539" t="s">
        <v>125</v>
      </c>
      <c r="H21" s="538">
        <v>-1.9</v>
      </c>
      <c r="I21" s="539" t="s">
        <v>125</v>
      </c>
      <c r="J21" s="538">
        <v>-4.5</v>
      </c>
      <c r="K21" s="539" t="s">
        <v>125</v>
      </c>
      <c r="L21" s="538">
        <v>-1.5</v>
      </c>
      <c r="M21" s="539" t="s">
        <v>125</v>
      </c>
      <c r="N21" s="538">
        <v>0.8</v>
      </c>
      <c r="O21" s="539" t="s">
        <v>125</v>
      </c>
      <c r="P21" s="538">
        <v>1.4</v>
      </c>
      <c r="Q21" s="539" t="s">
        <v>125</v>
      </c>
      <c r="R21" s="538">
        <v>1.4</v>
      </c>
      <c r="S21" s="539" t="s">
        <v>125</v>
      </c>
      <c r="T21" s="538">
        <v>0</v>
      </c>
      <c r="U21" s="539" t="s">
        <v>125</v>
      </c>
      <c r="V21" s="538">
        <v>2</v>
      </c>
      <c r="W21" s="539" t="s">
        <v>125</v>
      </c>
      <c r="X21" s="538">
        <v>5.4</v>
      </c>
      <c r="Y21" s="539" t="s">
        <v>125</v>
      </c>
      <c r="Z21" s="538">
        <v>0.8</v>
      </c>
      <c r="AA21" s="539" t="s">
        <v>125</v>
      </c>
      <c r="AB21" s="538">
        <v>0.2</v>
      </c>
      <c r="AC21" s="539" t="s">
        <v>125</v>
      </c>
      <c r="AD21" s="538">
        <v>-10</v>
      </c>
      <c r="AE21" s="539" t="s">
        <v>125</v>
      </c>
      <c r="AF21" s="538">
        <v>-4.8</v>
      </c>
      <c r="AG21" s="539" t="s">
        <v>125</v>
      </c>
      <c r="AH21" s="538">
        <v>7</v>
      </c>
      <c r="AI21" s="539" t="s">
        <v>125</v>
      </c>
      <c r="AJ21" s="538">
        <v>2.2000000000000002</v>
      </c>
      <c r="AK21" s="539" t="s">
        <v>125</v>
      </c>
      <c r="AL21" s="539" t="s">
        <v>126</v>
      </c>
      <c r="AM21" s="539" t="s">
        <v>125</v>
      </c>
    </row>
    <row r="22" spans="1:39">
      <c r="A22" s="537" t="s">
        <v>191</v>
      </c>
      <c r="B22" s="539" t="s">
        <v>126</v>
      </c>
      <c r="C22" s="539" t="s">
        <v>125</v>
      </c>
      <c r="D22" s="539" t="s">
        <v>126</v>
      </c>
      <c r="E22" s="539" t="s">
        <v>125</v>
      </c>
      <c r="F22" s="539" t="s">
        <v>126</v>
      </c>
      <c r="G22" s="539" t="s">
        <v>125</v>
      </c>
      <c r="H22" s="539" t="s">
        <v>126</v>
      </c>
      <c r="I22" s="539" t="s">
        <v>125</v>
      </c>
      <c r="J22" s="538">
        <v>6.5</v>
      </c>
      <c r="K22" s="539" t="s">
        <v>125</v>
      </c>
      <c r="L22" s="538">
        <v>4.5</v>
      </c>
      <c r="M22" s="539" t="s">
        <v>125</v>
      </c>
      <c r="N22" s="538">
        <v>3.1</v>
      </c>
      <c r="O22" s="539" t="s">
        <v>125</v>
      </c>
      <c r="P22" s="538">
        <v>1.6</v>
      </c>
      <c r="Q22" s="539" t="s">
        <v>125</v>
      </c>
      <c r="R22" s="538">
        <v>1.9</v>
      </c>
      <c r="S22" s="539" t="s">
        <v>125</v>
      </c>
      <c r="T22" s="538">
        <v>3.4</v>
      </c>
      <c r="U22" s="539" t="s">
        <v>125</v>
      </c>
      <c r="V22" s="538">
        <v>4.9000000000000004</v>
      </c>
      <c r="W22" s="539" t="s">
        <v>125</v>
      </c>
      <c r="X22" s="538">
        <v>4.5999999999999996</v>
      </c>
      <c r="Y22" s="539" t="s">
        <v>125</v>
      </c>
      <c r="Z22" s="538">
        <v>4.4000000000000004</v>
      </c>
      <c r="AA22" s="539" t="s">
        <v>125</v>
      </c>
      <c r="AB22" s="538">
        <v>-0.6</v>
      </c>
      <c r="AC22" s="539" t="s">
        <v>125</v>
      </c>
      <c r="AD22" s="538">
        <v>-7.8</v>
      </c>
      <c r="AE22" s="539" t="s">
        <v>125</v>
      </c>
      <c r="AF22" s="538">
        <v>-4.0999999999999996</v>
      </c>
      <c r="AG22" s="539" t="s">
        <v>125</v>
      </c>
      <c r="AH22" s="538">
        <v>-1.8</v>
      </c>
      <c r="AI22" s="539" t="s">
        <v>125</v>
      </c>
      <c r="AJ22" s="538">
        <v>-0.6</v>
      </c>
      <c r="AK22" s="539" t="s">
        <v>125</v>
      </c>
      <c r="AL22" s="539" t="s">
        <v>126</v>
      </c>
      <c r="AM22" s="539" t="s">
        <v>125</v>
      </c>
    </row>
    <row r="23" spans="1:39">
      <c r="A23" s="537" t="s">
        <v>192</v>
      </c>
      <c r="B23" s="539" t="s">
        <v>126</v>
      </c>
      <c r="C23" s="539" t="s">
        <v>125</v>
      </c>
      <c r="D23" s="539" t="s">
        <v>126</v>
      </c>
      <c r="E23" s="539" t="s">
        <v>125</v>
      </c>
      <c r="F23" s="539" t="s">
        <v>126</v>
      </c>
      <c r="G23" s="539" t="s">
        <v>125</v>
      </c>
      <c r="H23" s="539" t="s">
        <v>126</v>
      </c>
      <c r="I23" s="539" t="s">
        <v>125</v>
      </c>
      <c r="J23" s="539" t="s">
        <v>126</v>
      </c>
      <c r="K23" s="539" t="s">
        <v>125</v>
      </c>
      <c r="L23" s="539" t="s">
        <v>126</v>
      </c>
      <c r="M23" s="539" t="s">
        <v>125</v>
      </c>
      <c r="N23" s="538">
        <v>0.1</v>
      </c>
      <c r="O23" s="539" t="s">
        <v>125</v>
      </c>
      <c r="P23" s="538">
        <v>2.2999999999999998</v>
      </c>
      <c r="Q23" s="539" t="s">
        <v>125</v>
      </c>
      <c r="R23" s="538">
        <v>1.2</v>
      </c>
      <c r="S23" s="539" t="s">
        <v>125</v>
      </c>
      <c r="T23" s="538">
        <v>2.4</v>
      </c>
      <c r="U23" s="539" t="s">
        <v>125</v>
      </c>
      <c r="V23" s="538">
        <v>3</v>
      </c>
      <c r="W23" s="539" t="s">
        <v>266</v>
      </c>
      <c r="X23" s="538">
        <v>1.9</v>
      </c>
      <c r="Y23" s="539" t="s">
        <v>125</v>
      </c>
      <c r="Z23" s="538">
        <v>1.4</v>
      </c>
      <c r="AA23" s="539" t="s">
        <v>125</v>
      </c>
      <c r="AB23" s="538">
        <v>1.2</v>
      </c>
      <c r="AC23" s="539" t="s">
        <v>125</v>
      </c>
      <c r="AD23" s="538">
        <v>-0.6</v>
      </c>
      <c r="AE23" s="539" t="s">
        <v>125</v>
      </c>
      <c r="AF23" s="538">
        <v>-2.6</v>
      </c>
      <c r="AG23" s="539" t="s">
        <v>125</v>
      </c>
      <c r="AH23" s="538">
        <v>-5.6</v>
      </c>
      <c r="AI23" s="539" t="s">
        <v>125</v>
      </c>
      <c r="AJ23" s="539" t="s">
        <v>126</v>
      </c>
      <c r="AK23" s="539" t="s">
        <v>125</v>
      </c>
      <c r="AL23" s="539" t="s">
        <v>126</v>
      </c>
      <c r="AM23" s="539" t="s">
        <v>125</v>
      </c>
    </row>
    <row r="24" spans="1:39">
      <c r="A24" s="537" t="s">
        <v>193</v>
      </c>
      <c r="B24" s="539" t="s">
        <v>126</v>
      </c>
      <c r="C24" s="539" t="s">
        <v>125</v>
      </c>
      <c r="D24" s="539" t="s">
        <v>126</v>
      </c>
      <c r="E24" s="539" t="s">
        <v>125</v>
      </c>
      <c r="F24" s="539" t="s">
        <v>126</v>
      </c>
      <c r="G24" s="539" t="s">
        <v>125</v>
      </c>
      <c r="H24" s="539" t="s">
        <v>126</v>
      </c>
      <c r="I24" s="539" t="s">
        <v>125</v>
      </c>
      <c r="J24" s="539" t="s">
        <v>126</v>
      </c>
      <c r="K24" s="539" t="s">
        <v>125</v>
      </c>
      <c r="L24" s="539" t="s">
        <v>126</v>
      </c>
      <c r="M24" s="539" t="s">
        <v>125</v>
      </c>
      <c r="N24" s="538">
        <v>3.2</v>
      </c>
      <c r="O24" s="539" t="s">
        <v>125</v>
      </c>
      <c r="P24" s="538">
        <v>2.5</v>
      </c>
      <c r="Q24" s="539" t="s">
        <v>125</v>
      </c>
      <c r="R24" s="538">
        <v>3.2</v>
      </c>
      <c r="S24" s="539" t="s">
        <v>125</v>
      </c>
      <c r="T24" s="538">
        <v>3.6</v>
      </c>
      <c r="U24" s="539" t="s">
        <v>125</v>
      </c>
      <c r="V24" s="538">
        <v>4.0999999999999996</v>
      </c>
      <c r="W24" s="539" t="s">
        <v>125</v>
      </c>
      <c r="X24" s="538">
        <v>4</v>
      </c>
      <c r="Y24" s="539" t="s">
        <v>125</v>
      </c>
      <c r="Z24" s="538">
        <v>3</v>
      </c>
      <c r="AA24" s="539" t="s">
        <v>125</v>
      </c>
      <c r="AB24" s="538">
        <v>-0.1</v>
      </c>
      <c r="AC24" s="539" t="s">
        <v>125</v>
      </c>
      <c r="AD24" s="538">
        <v>-6.5</v>
      </c>
      <c r="AE24" s="539" t="s">
        <v>125</v>
      </c>
      <c r="AF24" s="538">
        <v>-2.5</v>
      </c>
      <c r="AG24" s="539" t="s">
        <v>125</v>
      </c>
      <c r="AH24" s="538">
        <v>-1.5</v>
      </c>
      <c r="AI24" s="539" t="s">
        <v>125</v>
      </c>
      <c r="AJ24" s="539" t="s">
        <v>126</v>
      </c>
      <c r="AK24" s="539" t="s">
        <v>125</v>
      </c>
      <c r="AL24" s="539" t="s">
        <v>126</v>
      </c>
      <c r="AM24" s="539" t="s">
        <v>125</v>
      </c>
    </row>
    <row r="25" spans="1:39">
      <c r="A25" s="537" t="s">
        <v>194</v>
      </c>
      <c r="B25" s="538">
        <v>0.9</v>
      </c>
      <c r="C25" s="539" t="s">
        <v>125</v>
      </c>
      <c r="D25" s="538">
        <v>0.6</v>
      </c>
      <c r="E25" s="539" t="s">
        <v>125</v>
      </c>
      <c r="F25" s="538">
        <v>0.7</v>
      </c>
      <c r="G25" s="539" t="s">
        <v>125</v>
      </c>
      <c r="H25" s="538">
        <v>1.7</v>
      </c>
      <c r="I25" s="539" t="s">
        <v>125</v>
      </c>
      <c r="J25" s="538">
        <v>2.2999999999999998</v>
      </c>
      <c r="K25" s="539" t="s">
        <v>125</v>
      </c>
      <c r="L25" s="538">
        <v>2.6</v>
      </c>
      <c r="M25" s="539" t="s">
        <v>125</v>
      </c>
      <c r="N25" s="538">
        <v>1.5</v>
      </c>
      <c r="O25" s="539" t="s">
        <v>125</v>
      </c>
      <c r="P25" s="538">
        <v>0.5</v>
      </c>
      <c r="Q25" s="539" t="s">
        <v>125</v>
      </c>
      <c r="R25" s="538">
        <v>0.1</v>
      </c>
      <c r="S25" s="539" t="s">
        <v>125</v>
      </c>
      <c r="T25" s="538">
        <v>0.1</v>
      </c>
      <c r="U25" s="539" t="s">
        <v>125</v>
      </c>
      <c r="V25" s="538">
        <v>0.7</v>
      </c>
      <c r="W25" s="539" t="s">
        <v>125</v>
      </c>
      <c r="X25" s="538">
        <v>1.1000000000000001</v>
      </c>
      <c r="Y25" s="539" t="s">
        <v>125</v>
      </c>
      <c r="Z25" s="538">
        <v>1.4</v>
      </c>
      <c r="AA25" s="539" t="s">
        <v>125</v>
      </c>
      <c r="AB25" s="538">
        <v>0.5</v>
      </c>
      <c r="AC25" s="539" t="s">
        <v>125</v>
      </c>
      <c r="AD25" s="538">
        <v>-1.3</v>
      </c>
      <c r="AE25" s="539" t="s">
        <v>125</v>
      </c>
      <c r="AF25" s="538">
        <v>0.1</v>
      </c>
      <c r="AG25" s="539" t="s">
        <v>125</v>
      </c>
      <c r="AH25" s="538">
        <v>0.6</v>
      </c>
      <c r="AI25" s="539" t="s">
        <v>125</v>
      </c>
      <c r="AJ25" s="538">
        <v>0</v>
      </c>
      <c r="AK25" s="539" t="s">
        <v>125</v>
      </c>
      <c r="AL25" s="539" t="s">
        <v>126</v>
      </c>
      <c r="AM25" s="539" t="s">
        <v>125</v>
      </c>
    </row>
    <row r="26" spans="1:39">
      <c r="A26" s="537" t="s">
        <v>195</v>
      </c>
      <c r="B26" s="538">
        <v>-0.2</v>
      </c>
      <c r="C26" s="539" t="s">
        <v>125</v>
      </c>
      <c r="D26" s="538">
        <v>0.6</v>
      </c>
      <c r="E26" s="539" t="s">
        <v>125</v>
      </c>
      <c r="F26" s="538">
        <v>0.3</v>
      </c>
      <c r="G26" s="539" t="s">
        <v>125</v>
      </c>
      <c r="H26" s="538">
        <v>1</v>
      </c>
      <c r="I26" s="539" t="s">
        <v>125</v>
      </c>
      <c r="J26" s="538">
        <v>1.1000000000000001</v>
      </c>
      <c r="K26" s="539" t="s">
        <v>125</v>
      </c>
      <c r="L26" s="538">
        <v>1.9</v>
      </c>
      <c r="M26" s="539" t="s">
        <v>125</v>
      </c>
      <c r="N26" s="538">
        <v>2</v>
      </c>
      <c r="O26" s="539" t="s">
        <v>125</v>
      </c>
      <c r="P26" s="538">
        <v>1.7</v>
      </c>
      <c r="Q26" s="539" t="s">
        <v>125</v>
      </c>
      <c r="R26" s="538">
        <v>1.5</v>
      </c>
      <c r="S26" s="539" t="s">
        <v>125</v>
      </c>
      <c r="T26" s="538">
        <v>0.4</v>
      </c>
      <c r="U26" s="539" t="s">
        <v>125</v>
      </c>
      <c r="V26" s="538">
        <v>0.6</v>
      </c>
      <c r="W26" s="539" t="s">
        <v>125</v>
      </c>
      <c r="X26" s="538">
        <v>2</v>
      </c>
      <c r="Y26" s="539" t="s">
        <v>125</v>
      </c>
      <c r="Z26" s="538">
        <v>1.3</v>
      </c>
      <c r="AA26" s="539" t="s">
        <v>125</v>
      </c>
      <c r="AB26" s="538">
        <v>0.3</v>
      </c>
      <c r="AC26" s="539" t="s">
        <v>125</v>
      </c>
      <c r="AD26" s="538">
        <v>-1.6</v>
      </c>
      <c r="AE26" s="539" t="s">
        <v>125</v>
      </c>
      <c r="AF26" s="538">
        <v>-0.7</v>
      </c>
      <c r="AG26" s="539" t="s">
        <v>125</v>
      </c>
      <c r="AH26" s="538">
        <v>0.3</v>
      </c>
      <c r="AI26" s="539" t="s">
        <v>125</v>
      </c>
      <c r="AJ26" s="538">
        <v>-0.3</v>
      </c>
      <c r="AK26" s="539" t="s">
        <v>125</v>
      </c>
      <c r="AL26" s="539" t="s">
        <v>126</v>
      </c>
      <c r="AM26" s="539" t="s">
        <v>125</v>
      </c>
    </row>
    <row r="27" spans="1:39">
      <c r="A27" s="537" t="s">
        <v>196</v>
      </c>
      <c r="B27" s="539" t="s">
        <v>126</v>
      </c>
      <c r="C27" s="539" t="s">
        <v>125</v>
      </c>
      <c r="D27" s="538">
        <v>0.5</v>
      </c>
      <c r="E27" s="539" t="s">
        <v>125</v>
      </c>
      <c r="F27" s="538">
        <v>0.6</v>
      </c>
      <c r="G27" s="539" t="s">
        <v>125</v>
      </c>
      <c r="H27" s="538">
        <v>1.6</v>
      </c>
      <c r="I27" s="539" t="s">
        <v>125</v>
      </c>
      <c r="J27" s="538">
        <v>1.8</v>
      </c>
      <c r="K27" s="539" t="s">
        <v>125</v>
      </c>
      <c r="L27" s="538">
        <v>1.7</v>
      </c>
      <c r="M27" s="539" t="s">
        <v>125</v>
      </c>
      <c r="N27" s="538">
        <v>2.2000000000000002</v>
      </c>
      <c r="O27" s="539" t="s">
        <v>125</v>
      </c>
      <c r="P27" s="538">
        <v>2.1</v>
      </c>
      <c r="Q27" s="539" t="s">
        <v>125</v>
      </c>
      <c r="R27" s="538">
        <v>3.6</v>
      </c>
      <c r="S27" s="539" t="s">
        <v>125</v>
      </c>
      <c r="T27" s="538">
        <v>4</v>
      </c>
      <c r="U27" s="539" t="s">
        <v>125</v>
      </c>
      <c r="V27" s="538">
        <v>3.5</v>
      </c>
      <c r="W27" s="539" t="s">
        <v>125</v>
      </c>
      <c r="X27" s="538">
        <v>1.8</v>
      </c>
      <c r="Y27" s="539" t="s">
        <v>125</v>
      </c>
      <c r="Z27" s="538">
        <v>3.4</v>
      </c>
      <c r="AA27" s="539" t="s">
        <v>125</v>
      </c>
      <c r="AB27" s="538">
        <v>2</v>
      </c>
      <c r="AC27" s="539" t="s">
        <v>125</v>
      </c>
      <c r="AD27" s="538">
        <v>-0.4</v>
      </c>
      <c r="AE27" s="539" t="s">
        <v>125</v>
      </c>
      <c r="AF27" s="538">
        <v>-0.2</v>
      </c>
      <c r="AG27" s="539" t="s">
        <v>125</v>
      </c>
      <c r="AH27" s="538">
        <v>0.5</v>
      </c>
      <c r="AI27" s="539" t="s">
        <v>125</v>
      </c>
      <c r="AJ27" s="538">
        <v>-4.2</v>
      </c>
      <c r="AK27" s="539" t="s">
        <v>125</v>
      </c>
      <c r="AL27" s="539" t="s">
        <v>126</v>
      </c>
      <c r="AM27" s="539" t="s">
        <v>125</v>
      </c>
    </row>
    <row r="28" spans="1:39">
      <c r="A28" s="537" t="s">
        <v>197</v>
      </c>
      <c r="B28" s="539" t="s">
        <v>126</v>
      </c>
      <c r="C28" s="539" t="s">
        <v>125</v>
      </c>
      <c r="D28" s="539" t="s">
        <v>126</v>
      </c>
      <c r="E28" s="539" t="s">
        <v>125</v>
      </c>
      <c r="F28" s="539" t="s">
        <v>126</v>
      </c>
      <c r="G28" s="539" t="s">
        <v>125</v>
      </c>
      <c r="H28" s="539" t="s">
        <v>126</v>
      </c>
      <c r="I28" s="539" t="s">
        <v>125</v>
      </c>
      <c r="J28" s="539" t="s">
        <v>126</v>
      </c>
      <c r="K28" s="539" t="s">
        <v>125</v>
      </c>
      <c r="L28" s="539" t="s">
        <v>126</v>
      </c>
      <c r="M28" s="539" t="s">
        <v>125</v>
      </c>
      <c r="N28" s="538">
        <v>1.2</v>
      </c>
      <c r="O28" s="539" t="s">
        <v>125</v>
      </c>
      <c r="P28" s="538">
        <v>2.9</v>
      </c>
      <c r="Q28" s="539" t="s">
        <v>125</v>
      </c>
      <c r="R28" s="538">
        <v>1.9</v>
      </c>
      <c r="S28" s="539" t="s">
        <v>125</v>
      </c>
      <c r="T28" s="538">
        <v>1.2</v>
      </c>
      <c r="U28" s="539" t="s">
        <v>125</v>
      </c>
      <c r="V28" s="538">
        <v>1.6</v>
      </c>
      <c r="W28" s="539" t="s">
        <v>125</v>
      </c>
      <c r="X28" s="538">
        <v>4.9000000000000004</v>
      </c>
      <c r="Y28" s="539" t="s">
        <v>125</v>
      </c>
      <c r="Z28" s="538">
        <v>-1.4</v>
      </c>
      <c r="AA28" s="539" t="s">
        <v>266</v>
      </c>
      <c r="AB28" s="538">
        <v>-0.8</v>
      </c>
      <c r="AC28" s="539" t="s">
        <v>125</v>
      </c>
      <c r="AD28" s="538">
        <v>-14.3</v>
      </c>
      <c r="AE28" s="539" t="s">
        <v>125</v>
      </c>
      <c r="AF28" s="538">
        <v>-6.7</v>
      </c>
      <c r="AG28" s="539" t="s">
        <v>125</v>
      </c>
      <c r="AH28" s="538">
        <v>1.5</v>
      </c>
      <c r="AI28" s="539" t="s">
        <v>125</v>
      </c>
      <c r="AJ28" s="538">
        <v>1.4</v>
      </c>
      <c r="AK28" s="539" t="s">
        <v>125</v>
      </c>
      <c r="AL28" s="539" t="s">
        <v>126</v>
      </c>
      <c r="AM28" s="539" t="s">
        <v>125</v>
      </c>
    </row>
    <row r="29" spans="1:39">
      <c r="A29" s="537" t="s">
        <v>198</v>
      </c>
      <c r="B29" s="539" t="s">
        <v>126</v>
      </c>
      <c r="C29" s="539" t="s">
        <v>125</v>
      </c>
      <c r="D29" s="539" t="s">
        <v>126</v>
      </c>
      <c r="E29" s="539" t="s">
        <v>125</v>
      </c>
      <c r="F29" s="539" t="s">
        <v>126</v>
      </c>
      <c r="G29" s="539" t="s">
        <v>125</v>
      </c>
      <c r="H29" s="539" t="s">
        <v>126</v>
      </c>
      <c r="I29" s="539" t="s">
        <v>125</v>
      </c>
      <c r="J29" s="539" t="s">
        <v>126</v>
      </c>
      <c r="K29" s="539" t="s">
        <v>125</v>
      </c>
      <c r="L29" s="539" t="s">
        <v>126</v>
      </c>
      <c r="M29" s="539" t="s">
        <v>125</v>
      </c>
      <c r="N29" s="538">
        <v>-3.8</v>
      </c>
      <c r="O29" s="539" t="s">
        <v>125</v>
      </c>
      <c r="P29" s="538">
        <v>3.6</v>
      </c>
      <c r="Q29" s="539" t="s">
        <v>125</v>
      </c>
      <c r="R29" s="538">
        <v>2.2000000000000002</v>
      </c>
      <c r="S29" s="539" t="s">
        <v>125</v>
      </c>
      <c r="T29" s="538">
        <v>0</v>
      </c>
      <c r="U29" s="539" t="s">
        <v>125</v>
      </c>
      <c r="V29" s="538">
        <v>2.5</v>
      </c>
      <c r="W29" s="539" t="s">
        <v>125</v>
      </c>
      <c r="X29" s="538">
        <v>1.8</v>
      </c>
      <c r="Y29" s="539" t="s">
        <v>125</v>
      </c>
      <c r="Z29" s="538">
        <v>2.8</v>
      </c>
      <c r="AA29" s="539" t="s">
        <v>125</v>
      </c>
      <c r="AB29" s="538">
        <v>-0.7</v>
      </c>
      <c r="AC29" s="539" t="s">
        <v>125</v>
      </c>
      <c r="AD29" s="538">
        <v>-6.8</v>
      </c>
      <c r="AE29" s="539" t="s">
        <v>125</v>
      </c>
      <c r="AF29" s="538">
        <v>-11.9</v>
      </c>
      <c r="AG29" s="539" t="s">
        <v>125</v>
      </c>
      <c r="AH29" s="538">
        <v>0.5</v>
      </c>
      <c r="AI29" s="539" t="s">
        <v>125</v>
      </c>
      <c r="AJ29" s="538">
        <v>1.8</v>
      </c>
      <c r="AK29" s="539" t="s">
        <v>125</v>
      </c>
      <c r="AL29" s="539" t="s">
        <v>126</v>
      </c>
      <c r="AM29" s="539" t="s">
        <v>125</v>
      </c>
    </row>
    <row r="30" spans="1:39">
      <c r="A30" s="537" t="s">
        <v>199</v>
      </c>
      <c r="B30" s="539" t="s">
        <v>126</v>
      </c>
      <c r="C30" s="539" t="s">
        <v>125</v>
      </c>
      <c r="D30" s="538">
        <v>2.6</v>
      </c>
      <c r="E30" s="539" t="s">
        <v>125</v>
      </c>
      <c r="F30" s="538">
        <v>3.1</v>
      </c>
      <c r="G30" s="539" t="s">
        <v>125</v>
      </c>
      <c r="H30" s="538">
        <v>4.5</v>
      </c>
      <c r="I30" s="539" t="s">
        <v>125</v>
      </c>
      <c r="J30" s="538">
        <v>5</v>
      </c>
      <c r="K30" s="539" t="s">
        <v>125</v>
      </c>
      <c r="L30" s="538">
        <v>5.6</v>
      </c>
      <c r="M30" s="539" t="s">
        <v>125</v>
      </c>
      <c r="N30" s="538">
        <v>5.5</v>
      </c>
      <c r="O30" s="539" t="s">
        <v>125</v>
      </c>
      <c r="P30" s="538">
        <v>3.2</v>
      </c>
      <c r="Q30" s="539" t="s">
        <v>125</v>
      </c>
      <c r="R30" s="538">
        <v>1.8</v>
      </c>
      <c r="S30" s="539" t="s">
        <v>125</v>
      </c>
      <c r="T30" s="538">
        <v>2.2000000000000002</v>
      </c>
      <c r="U30" s="539" t="s">
        <v>125</v>
      </c>
      <c r="V30" s="538">
        <v>2.9</v>
      </c>
      <c r="W30" s="539" t="s">
        <v>125</v>
      </c>
      <c r="X30" s="538">
        <v>3.6</v>
      </c>
      <c r="Y30" s="539" t="s">
        <v>125</v>
      </c>
      <c r="Z30" s="538">
        <v>4.5</v>
      </c>
      <c r="AA30" s="539" t="s">
        <v>125</v>
      </c>
      <c r="AB30" s="538">
        <v>5</v>
      </c>
      <c r="AC30" s="539" t="s">
        <v>125</v>
      </c>
      <c r="AD30" s="538">
        <v>0.9</v>
      </c>
      <c r="AE30" s="539" t="s">
        <v>125</v>
      </c>
      <c r="AF30" s="538">
        <v>1.8</v>
      </c>
      <c r="AG30" s="539" t="s">
        <v>125</v>
      </c>
      <c r="AH30" s="538">
        <v>3</v>
      </c>
      <c r="AI30" s="539" t="s">
        <v>125</v>
      </c>
      <c r="AJ30" s="538">
        <v>2.5</v>
      </c>
      <c r="AK30" s="539" t="s">
        <v>125</v>
      </c>
      <c r="AL30" s="539" t="s">
        <v>126</v>
      </c>
      <c r="AM30" s="539" t="s">
        <v>125</v>
      </c>
    </row>
    <row r="31" spans="1:39">
      <c r="A31" s="537" t="s">
        <v>200</v>
      </c>
      <c r="B31" s="539" t="s">
        <v>126</v>
      </c>
      <c r="C31" s="539" t="s">
        <v>125</v>
      </c>
      <c r="D31" s="538">
        <v>0.1</v>
      </c>
      <c r="E31" s="539" t="s">
        <v>125</v>
      </c>
      <c r="F31" s="538">
        <v>0.2</v>
      </c>
      <c r="G31" s="539" t="s">
        <v>125</v>
      </c>
      <c r="H31" s="538">
        <v>1.6</v>
      </c>
      <c r="I31" s="539" t="s">
        <v>125</v>
      </c>
      <c r="J31" s="538">
        <v>2.8</v>
      </c>
      <c r="K31" s="539" t="s">
        <v>125</v>
      </c>
      <c r="L31" s="538">
        <v>1</v>
      </c>
      <c r="M31" s="539" t="s">
        <v>125</v>
      </c>
      <c r="N31" s="538">
        <v>-0.2</v>
      </c>
      <c r="O31" s="539" t="s">
        <v>125</v>
      </c>
      <c r="P31" s="538">
        <v>-0.1</v>
      </c>
      <c r="Q31" s="539" t="s">
        <v>125</v>
      </c>
      <c r="R31" s="538">
        <v>0</v>
      </c>
      <c r="S31" s="539" t="s">
        <v>125</v>
      </c>
      <c r="T31" s="538">
        <v>-1</v>
      </c>
      <c r="U31" s="539" t="s">
        <v>125</v>
      </c>
      <c r="V31" s="538">
        <v>-0.3</v>
      </c>
      <c r="W31" s="539" t="s">
        <v>125</v>
      </c>
      <c r="X31" s="538">
        <v>0.4</v>
      </c>
      <c r="Y31" s="539" t="s">
        <v>125</v>
      </c>
      <c r="Z31" s="538">
        <v>0.7</v>
      </c>
      <c r="AA31" s="539" t="s">
        <v>125</v>
      </c>
      <c r="AB31" s="538">
        <v>-1.8</v>
      </c>
      <c r="AC31" s="539" t="s">
        <v>125</v>
      </c>
      <c r="AD31" s="538">
        <v>-2.5</v>
      </c>
      <c r="AE31" s="539" t="s">
        <v>125</v>
      </c>
      <c r="AF31" s="538">
        <v>0.8</v>
      </c>
      <c r="AG31" s="539" t="s">
        <v>125</v>
      </c>
      <c r="AH31" s="538">
        <v>0.3</v>
      </c>
      <c r="AI31" s="539" t="s">
        <v>125</v>
      </c>
      <c r="AJ31" s="538">
        <v>0.1</v>
      </c>
      <c r="AK31" s="539" t="s">
        <v>125</v>
      </c>
      <c r="AL31" s="539" t="s">
        <v>126</v>
      </c>
      <c r="AM31" s="539" t="s">
        <v>125</v>
      </c>
    </row>
    <row r="32" spans="1:39">
      <c r="A32" s="537" t="s">
        <v>201</v>
      </c>
      <c r="B32" s="539" t="s">
        <v>126</v>
      </c>
      <c r="C32" s="539" t="s">
        <v>125</v>
      </c>
      <c r="D32" s="538">
        <v>1.6</v>
      </c>
      <c r="E32" s="539" t="s">
        <v>125</v>
      </c>
      <c r="F32" s="538">
        <v>0.3</v>
      </c>
      <c r="G32" s="539" t="s">
        <v>125</v>
      </c>
      <c r="H32" s="538">
        <v>-0.2</v>
      </c>
      <c r="I32" s="539" t="s">
        <v>125</v>
      </c>
      <c r="J32" s="538">
        <v>0.7</v>
      </c>
      <c r="K32" s="539" t="s">
        <v>125</v>
      </c>
      <c r="L32" s="538">
        <v>-1.2</v>
      </c>
      <c r="M32" s="539" t="s">
        <v>125</v>
      </c>
      <c r="N32" s="538">
        <v>1.8</v>
      </c>
      <c r="O32" s="539" t="s">
        <v>125</v>
      </c>
      <c r="P32" s="538">
        <v>0.3</v>
      </c>
      <c r="Q32" s="539" t="s">
        <v>125</v>
      </c>
      <c r="R32" s="538">
        <v>-0.4</v>
      </c>
      <c r="S32" s="539" t="s">
        <v>125</v>
      </c>
      <c r="T32" s="538">
        <v>0.4</v>
      </c>
      <c r="U32" s="539" t="s">
        <v>125</v>
      </c>
      <c r="V32" s="538">
        <v>1.6</v>
      </c>
      <c r="W32" s="539" t="s">
        <v>125</v>
      </c>
      <c r="X32" s="538">
        <v>1.2</v>
      </c>
      <c r="Y32" s="539" t="s">
        <v>125</v>
      </c>
      <c r="Z32" s="538">
        <v>2.4</v>
      </c>
      <c r="AA32" s="539" t="s">
        <v>125</v>
      </c>
      <c r="AB32" s="538">
        <v>2.5</v>
      </c>
      <c r="AC32" s="539" t="s">
        <v>125</v>
      </c>
      <c r="AD32" s="538">
        <v>-0.2</v>
      </c>
      <c r="AE32" s="539" t="s">
        <v>125</v>
      </c>
      <c r="AF32" s="538">
        <v>1.9</v>
      </c>
      <c r="AG32" s="539" t="s">
        <v>125</v>
      </c>
      <c r="AH32" s="538">
        <v>2.8</v>
      </c>
      <c r="AI32" s="539" t="s">
        <v>125</v>
      </c>
      <c r="AJ32" s="538">
        <v>2.2999999999999998</v>
      </c>
      <c r="AK32" s="539" t="s">
        <v>125</v>
      </c>
      <c r="AL32" s="538">
        <v>3.8</v>
      </c>
      <c r="AM32" s="539" t="s">
        <v>125</v>
      </c>
    </row>
    <row r="33" spans="1:39">
      <c r="A33" s="537" t="s">
        <v>202</v>
      </c>
      <c r="B33" s="539" t="s">
        <v>126</v>
      </c>
      <c r="C33" s="539" t="s">
        <v>125</v>
      </c>
      <c r="D33" s="538">
        <v>2.2000000000000002</v>
      </c>
      <c r="E33" s="539" t="s">
        <v>125</v>
      </c>
      <c r="F33" s="538">
        <v>3.1</v>
      </c>
      <c r="G33" s="539" t="s">
        <v>125</v>
      </c>
      <c r="H33" s="538">
        <v>2.6</v>
      </c>
      <c r="I33" s="539" t="s">
        <v>125</v>
      </c>
      <c r="J33" s="538">
        <v>2.6</v>
      </c>
      <c r="K33" s="539" t="s">
        <v>125</v>
      </c>
      <c r="L33" s="538">
        <v>2.2000000000000002</v>
      </c>
      <c r="M33" s="539" t="s">
        <v>125</v>
      </c>
      <c r="N33" s="538">
        <v>2.1</v>
      </c>
      <c r="O33" s="539" t="s">
        <v>125</v>
      </c>
      <c r="P33" s="538">
        <v>0.5</v>
      </c>
      <c r="Q33" s="539" t="s">
        <v>125</v>
      </c>
      <c r="R33" s="538">
        <v>-0.5</v>
      </c>
      <c r="S33" s="539" t="s">
        <v>125</v>
      </c>
      <c r="T33" s="538">
        <v>-0.9</v>
      </c>
      <c r="U33" s="539" t="s">
        <v>125</v>
      </c>
      <c r="V33" s="538">
        <v>0.5</v>
      </c>
      <c r="W33" s="539" t="s">
        <v>125</v>
      </c>
      <c r="X33" s="538">
        <v>1.7</v>
      </c>
      <c r="Y33" s="539" t="s">
        <v>125</v>
      </c>
      <c r="Z33" s="538">
        <v>2.6</v>
      </c>
      <c r="AA33" s="539" t="s">
        <v>125</v>
      </c>
      <c r="AB33" s="538">
        <v>1.5</v>
      </c>
      <c r="AC33" s="539" t="s">
        <v>125</v>
      </c>
      <c r="AD33" s="538">
        <v>-0.7</v>
      </c>
      <c r="AE33" s="539" t="s">
        <v>125</v>
      </c>
      <c r="AF33" s="538">
        <v>-0.4</v>
      </c>
      <c r="AG33" s="539" t="s">
        <v>125</v>
      </c>
      <c r="AH33" s="538">
        <v>0.7</v>
      </c>
      <c r="AI33" s="539" t="s">
        <v>125</v>
      </c>
      <c r="AJ33" s="538">
        <v>-0.2</v>
      </c>
      <c r="AK33" s="539" t="s">
        <v>125</v>
      </c>
      <c r="AL33" s="539" t="s">
        <v>126</v>
      </c>
      <c r="AM33" s="539" t="s">
        <v>125</v>
      </c>
    </row>
    <row r="34" spans="1:39">
      <c r="A34" s="537" t="s">
        <v>203</v>
      </c>
      <c r="B34" s="538">
        <v>-0.4</v>
      </c>
      <c r="C34" s="539" t="s">
        <v>125</v>
      </c>
      <c r="D34" s="538">
        <v>0.4</v>
      </c>
      <c r="E34" s="539" t="s">
        <v>125</v>
      </c>
      <c r="F34" s="538">
        <v>0.7</v>
      </c>
      <c r="G34" s="539" t="s">
        <v>125</v>
      </c>
      <c r="H34" s="538">
        <v>1</v>
      </c>
      <c r="I34" s="539" t="s">
        <v>125</v>
      </c>
      <c r="J34" s="538">
        <v>1.5</v>
      </c>
      <c r="K34" s="539" t="s">
        <v>125</v>
      </c>
      <c r="L34" s="538">
        <v>1</v>
      </c>
      <c r="M34" s="539" t="s">
        <v>125</v>
      </c>
      <c r="N34" s="538">
        <v>0.7</v>
      </c>
      <c r="O34" s="539" t="s">
        <v>125</v>
      </c>
      <c r="P34" s="538">
        <v>-0.2</v>
      </c>
      <c r="Q34" s="539" t="s">
        <v>125</v>
      </c>
      <c r="R34" s="538">
        <v>0.8</v>
      </c>
      <c r="S34" s="539" t="s">
        <v>125</v>
      </c>
      <c r="T34" s="538">
        <v>0.6</v>
      </c>
      <c r="U34" s="539" t="s">
        <v>125</v>
      </c>
      <c r="V34" s="538">
        <v>1.2</v>
      </c>
      <c r="W34" s="539" t="s">
        <v>125</v>
      </c>
      <c r="X34" s="538">
        <v>1.7</v>
      </c>
      <c r="Y34" s="539" t="s">
        <v>125</v>
      </c>
      <c r="Z34" s="538">
        <v>1.8</v>
      </c>
      <c r="AA34" s="539" t="s">
        <v>125</v>
      </c>
      <c r="AB34" s="538">
        <v>2</v>
      </c>
      <c r="AC34" s="539" t="s">
        <v>125</v>
      </c>
      <c r="AD34" s="538">
        <v>-0.7</v>
      </c>
      <c r="AE34" s="539" t="s">
        <v>125</v>
      </c>
      <c r="AF34" s="538">
        <v>1</v>
      </c>
      <c r="AG34" s="539" t="s">
        <v>125</v>
      </c>
      <c r="AH34" s="538">
        <v>1.7</v>
      </c>
      <c r="AI34" s="539" t="s">
        <v>125</v>
      </c>
      <c r="AJ34" s="538">
        <v>1.3</v>
      </c>
      <c r="AK34" s="539" t="s">
        <v>125</v>
      </c>
      <c r="AL34" s="539" t="s">
        <v>126</v>
      </c>
      <c r="AM34" s="539" t="s">
        <v>125</v>
      </c>
    </row>
    <row r="35" spans="1:39">
      <c r="A35" s="537" t="s">
        <v>204</v>
      </c>
      <c r="B35" s="539" t="s">
        <v>126</v>
      </c>
      <c r="C35" s="539" t="s">
        <v>125</v>
      </c>
      <c r="D35" s="538">
        <v>1.9</v>
      </c>
      <c r="E35" s="539" t="s">
        <v>125</v>
      </c>
      <c r="F35" s="538">
        <v>2.8</v>
      </c>
      <c r="G35" s="539" t="s">
        <v>125</v>
      </c>
      <c r="H35" s="538">
        <v>2.2999999999999998</v>
      </c>
      <c r="I35" s="539" t="s">
        <v>125</v>
      </c>
      <c r="J35" s="538">
        <v>-2.7</v>
      </c>
      <c r="K35" s="539" t="s">
        <v>125</v>
      </c>
      <c r="L35" s="538">
        <v>-2.2999999999999998</v>
      </c>
      <c r="M35" s="539" t="s">
        <v>125</v>
      </c>
      <c r="N35" s="538">
        <v>-5.5</v>
      </c>
      <c r="O35" s="539" t="s">
        <v>125</v>
      </c>
      <c r="P35" s="538">
        <v>-3</v>
      </c>
      <c r="Q35" s="539" t="s">
        <v>125</v>
      </c>
      <c r="R35" s="538">
        <v>-1.2</v>
      </c>
      <c r="S35" s="539" t="s">
        <v>125</v>
      </c>
      <c r="T35" s="538">
        <v>1.1000000000000001</v>
      </c>
      <c r="U35" s="539" t="s">
        <v>125</v>
      </c>
      <c r="V35" s="538">
        <v>2.2000000000000002</v>
      </c>
      <c r="W35" s="539" t="s">
        <v>125</v>
      </c>
      <c r="X35" s="538">
        <v>3.2</v>
      </c>
      <c r="Y35" s="539" t="s">
        <v>125</v>
      </c>
      <c r="Z35" s="538">
        <v>4.5</v>
      </c>
      <c r="AA35" s="539" t="s">
        <v>125</v>
      </c>
      <c r="AB35" s="538">
        <v>3.8</v>
      </c>
      <c r="AC35" s="539" t="s">
        <v>125</v>
      </c>
      <c r="AD35" s="538">
        <v>0.4</v>
      </c>
      <c r="AE35" s="539" t="s">
        <v>125</v>
      </c>
      <c r="AF35" s="538">
        <v>-2.7</v>
      </c>
      <c r="AG35" s="539" t="s">
        <v>125</v>
      </c>
      <c r="AH35" s="538">
        <v>0.6</v>
      </c>
      <c r="AI35" s="539" t="s">
        <v>125</v>
      </c>
      <c r="AJ35" s="538">
        <v>0.1</v>
      </c>
      <c r="AK35" s="539" t="s">
        <v>125</v>
      </c>
      <c r="AL35" s="539" t="s">
        <v>126</v>
      </c>
      <c r="AM35" s="539" t="s">
        <v>125</v>
      </c>
    </row>
    <row r="36" spans="1:39">
      <c r="A36" s="537" t="s">
        <v>205</v>
      </c>
      <c r="B36" s="539" t="s">
        <v>126</v>
      </c>
      <c r="C36" s="539" t="s">
        <v>125</v>
      </c>
      <c r="D36" s="538">
        <v>1.7</v>
      </c>
      <c r="E36" s="539" t="s">
        <v>125</v>
      </c>
      <c r="F36" s="538">
        <v>2.6</v>
      </c>
      <c r="G36" s="539" t="s">
        <v>125</v>
      </c>
      <c r="H36" s="538">
        <v>2.8</v>
      </c>
      <c r="I36" s="539" t="s">
        <v>125</v>
      </c>
      <c r="J36" s="538">
        <v>1.4</v>
      </c>
      <c r="K36" s="539" t="s">
        <v>125</v>
      </c>
      <c r="L36" s="538">
        <v>2.1</v>
      </c>
      <c r="M36" s="539" t="s">
        <v>125</v>
      </c>
      <c r="N36" s="538">
        <v>1.8</v>
      </c>
      <c r="O36" s="539" t="s">
        <v>125</v>
      </c>
      <c r="P36" s="538">
        <v>0.6</v>
      </c>
      <c r="Q36" s="539" t="s">
        <v>125</v>
      </c>
      <c r="R36" s="538">
        <v>-0.6</v>
      </c>
      <c r="S36" s="539" t="s">
        <v>125</v>
      </c>
      <c r="T36" s="538">
        <v>-0.1</v>
      </c>
      <c r="U36" s="539" t="s">
        <v>125</v>
      </c>
      <c r="V36" s="538">
        <v>-0.3</v>
      </c>
      <c r="W36" s="539" t="s">
        <v>125</v>
      </c>
      <c r="X36" s="538">
        <v>0.5</v>
      </c>
      <c r="Y36" s="539" t="s">
        <v>125</v>
      </c>
      <c r="Z36" s="538">
        <v>0</v>
      </c>
      <c r="AA36" s="539" t="s">
        <v>125</v>
      </c>
      <c r="AB36" s="538">
        <v>0.5</v>
      </c>
      <c r="AC36" s="539" t="s">
        <v>125</v>
      </c>
      <c r="AD36" s="538">
        <v>-2.6</v>
      </c>
      <c r="AE36" s="539" t="s">
        <v>125</v>
      </c>
      <c r="AF36" s="538">
        <v>-1.5</v>
      </c>
      <c r="AG36" s="539" t="s">
        <v>125</v>
      </c>
      <c r="AH36" s="538">
        <v>-1.5</v>
      </c>
      <c r="AI36" s="539" t="s">
        <v>125</v>
      </c>
      <c r="AJ36" s="539" t="s">
        <v>126</v>
      </c>
      <c r="AK36" s="539" t="s">
        <v>125</v>
      </c>
      <c r="AL36" s="539" t="s">
        <v>126</v>
      </c>
      <c r="AM36" s="539" t="s">
        <v>125</v>
      </c>
    </row>
    <row r="37" spans="1:39">
      <c r="A37" s="537" t="s">
        <v>206</v>
      </c>
      <c r="B37" s="538">
        <v>16</v>
      </c>
      <c r="C37" s="539" t="s">
        <v>125</v>
      </c>
      <c r="D37" s="538">
        <v>-3.3</v>
      </c>
      <c r="E37" s="539" t="s">
        <v>125</v>
      </c>
      <c r="F37" s="538">
        <v>0.8</v>
      </c>
      <c r="G37" s="539" t="s">
        <v>125</v>
      </c>
      <c r="H37" s="538">
        <v>-3</v>
      </c>
      <c r="I37" s="539" t="s">
        <v>125</v>
      </c>
      <c r="J37" s="538">
        <v>-1.2</v>
      </c>
      <c r="K37" s="539" t="s">
        <v>125</v>
      </c>
      <c r="L37" s="538">
        <v>-0.8</v>
      </c>
      <c r="M37" s="539" t="s">
        <v>125</v>
      </c>
      <c r="N37" s="538">
        <v>-1.1000000000000001</v>
      </c>
      <c r="O37" s="539" t="s">
        <v>125</v>
      </c>
      <c r="P37" s="538">
        <v>-10.199999999999999</v>
      </c>
      <c r="Q37" s="539" t="s">
        <v>125</v>
      </c>
      <c r="R37" s="538">
        <v>0</v>
      </c>
      <c r="S37" s="539" t="s">
        <v>125</v>
      </c>
      <c r="T37" s="538">
        <v>-1.7</v>
      </c>
      <c r="U37" s="539" t="s">
        <v>125</v>
      </c>
      <c r="V37" s="538">
        <v>-1.5</v>
      </c>
      <c r="W37" s="539" t="s">
        <v>125</v>
      </c>
      <c r="X37" s="538">
        <v>0.7</v>
      </c>
      <c r="Y37" s="539" t="s">
        <v>125</v>
      </c>
      <c r="Z37" s="538">
        <v>0.4</v>
      </c>
      <c r="AA37" s="539" t="s">
        <v>125</v>
      </c>
      <c r="AB37" s="538">
        <v>0</v>
      </c>
      <c r="AC37" s="539" t="s">
        <v>125</v>
      </c>
      <c r="AD37" s="538">
        <v>-2</v>
      </c>
      <c r="AE37" s="539" t="s">
        <v>125</v>
      </c>
      <c r="AF37" s="538">
        <v>-0.3</v>
      </c>
      <c r="AG37" s="539" t="s">
        <v>125</v>
      </c>
      <c r="AH37" s="538">
        <v>-0.8</v>
      </c>
      <c r="AI37" s="539" t="s">
        <v>125</v>
      </c>
      <c r="AJ37" s="539" t="s">
        <v>126</v>
      </c>
      <c r="AK37" s="539" t="s">
        <v>125</v>
      </c>
      <c r="AL37" s="539" t="s">
        <v>126</v>
      </c>
      <c r="AM37" s="539" t="s">
        <v>125</v>
      </c>
    </row>
    <row r="38" spans="1:39">
      <c r="A38" s="537" t="s">
        <v>207</v>
      </c>
      <c r="B38" s="539" t="s">
        <v>126</v>
      </c>
      <c r="C38" s="539" t="s">
        <v>125</v>
      </c>
      <c r="D38" s="538">
        <v>-2</v>
      </c>
      <c r="E38" s="539" t="s">
        <v>125</v>
      </c>
      <c r="F38" s="538">
        <v>-1.8</v>
      </c>
      <c r="G38" s="539" t="s">
        <v>125</v>
      </c>
      <c r="H38" s="538">
        <v>-0.1</v>
      </c>
      <c r="I38" s="539" t="s">
        <v>125</v>
      </c>
      <c r="J38" s="538">
        <v>1.5</v>
      </c>
      <c r="K38" s="539" t="s">
        <v>125</v>
      </c>
      <c r="L38" s="538">
        <v>1.5</v>
      </c>
      <c r="M38" s="539" t="s">
        <v>125</v>
      </c>
      <c r="N38" s="538">
        <v>0.6</v>
      </c>
      <c r="O38" s="539" t="s">
        <v>125</v>
      </c>
      <c r="P38" s="538">
        <v>1.6</v>
      </c>
      <c r="Q38" s="539" t="s">
        <v>125</v>
      </c>
      <c r="R38" s="538">
        <v>-0.3</v>
      </c>
      <c r="S38" s="539" t="s">
        <v>125</v>
      </c>
      <c r="T38" s="538">
        <v>0.4</v>
      </c>
      <c r="U38" s="539" t="s">
        <v>125</v>
      </c>
      <c r="V38" s="538">
        <v>-0.5</v>
      </c>
      <c r="W38" s="539" t="s">
        <v>125</v>
      </c>
      <c r="X38" s="538">
        <v>1.6</v>
      </c>
      <c r="Y38" s="539" t="s">
        <v>125</v>
      </c>
      <c r="Z38" s="538">
        <v>3.3</v>
      </c>
      <c r="AA38" s="539" t="s">
        <v>125</v>
      </c>
      <c r="AB38" s="538">
        <v>2.6</v>
      </c>
      <c r="AC38" s="539" t="s">
        <v>125</v>
      </c>
      <c r="AD38" s="538">
        <v>-1.8</v>
      </c>
      <c r="AE38" s="539" t="s">
        <v>125</v>
      </c>
      <c r="AF38" s="538">
        <v>-2.2000000000000002</v>
      </c>
      <c r="AG38" s="539" t="s">
        <v>125</v>
      </c>
      <c r="AH38" s="538">
        <v>-1.6</v>
      </c>
      <c r="AI38" s="539" t="s">
        <v>125</v>
      </c>
      <c r="AJ38" s="538">
        <v>-0.8</v>
      </c>
      <c r="AK38" s="539" t="s">
        <v>125</v>
      </c>
      <c r="AL38" s="539" t="s">
        <v>126</v>
      </c>
      <c r="AM38" s="539" t="s">
        <v>125</v>
      </c>
    </row>
    <row r="39" spans="1:39">
      <c r="A39" s="537" t="s">
        <v>208</v>
      </c>
      <c r="B39" s="539" t="s">
        <v>126</v>
      </c>
      <c r="C39" s="539" t="s">
        <v>125</v>
      </c>
      <c r="D39" s="538">
        <v>2.1</v>
      </c>
      <c r="E39" s="539" t="s">
        <v>125</v>
      </c>
      <c r="F39" s="538">
        <v>-1</v>
      </c>
      <c r="G39" s="539" t="s">
        <v>125</v>
      </c>
      <c r="H39" s="538">
        <v>-0.5</v>
      </c>
      <c r="I39" s="539" t="s">
        <v>125</v>
      </c>
      <c r="J39" s="538">
        <v>-2.5</v>
      </c>
      <c r="K39" s="539" t="s">
        <v>125</v>
      </c>
      <c r="L39" s="538">
        <v>-2</v>
      </c>
      <c r="M39" s="539" t="s">
        <v>125</v>
      </c>
      <c r="N39" s="538">
        <v>0.6</v>
      </c>
      <c r="O39" s="539" t="s">
        <v>125</v>
      </c>
      <c r="P39" s="538">
        <v>0.1</v>
      </c>
      <c r="Q39" s="539" t="s">
        <v>125</v>
      </c>
      <c r="R39" s="538">
        <v>1.1000000000000001</v>
      </c>
      <c r="S39" s="539" t="s">
        <v>125</v>
      </c>
      <c r="T39" s="538">
        <v>-0.2</v>
      </c>
      <c r="U39" s="539" t="s">
        <v>125</v>
      </c>
      <c r="V39" s="538">
        <v>1.6</v>
      </c>
      <c r="W39" s="539" t="s">
        <v>125</v>
      </c>
      <c r="X39" s="538">
        <v>2.1</v>
      </c>
      <c r="Y39" s="539" t="s">
        <v>125</v>
      </c>
      <c r="Z39" s="538">
        <v>2.1</v>
      </c>
      <c r="AA39" s="539" t="s">
        <v>125</v>
      </c>
      <c r="AB39" s="538">
        <v>3.2</v>
      </c>
      <c r="AC39" s="539" t="s">
        <v>125</v>
      </c>
      <c r="AD39" s="538">
        <v>-2</v>
      </c>
      <c r="AE39" s="539" t="s">
        <v>125</v>
      </c>
      <c r="AF39" s="538">
        <v>-1.5</v>
      </c>
      <c r="AG39" s="539" t="s">
        <v>125</v>
      </c>
      <c r="AH39" s="538">
        <v>1.8</v>
      </c>
      <c r="AI39" s="539" t="s">
        <v>125</v>
      </c>
      <c r="AJ39" s="538">
        <v>0.1</v>
      </c>
      <c r="AK39" s="539" t="s">
        <v>125</v>
      </c>
      <c r="AL39" s="539" t="s">
        <v>126</v>
      </c>
      <c r="AM39" s="539" t="s">
        <v>125</v>
      </c>
    </row>
    <row r="40" spans="1:39">
      <c r="A40" s="537" t="s">
        <v>209</v>
      </c>
      <c r="B40" s="538">
        <v>1.8</v>
      </c>
      <c r="C40" s="539" t="s">
        <v>125</v>
      </c>
      <c r="D40" s="538">
        <v>1.4</v>
      </c>
      <c r="E40" s="539" t="s">
        <v>125</v>
      </c>
      <c r="F40" s="538">
        <v>3.4</v>
      </c>
      <c r="G40" s="539" t="s">
        <v>125</v>
      </c>
      <c r="H40" s="538">
        <v>1.8</v>
      </c>
      <c r="I40" s="539" t="s">
        <v>125</v>
      </c>
      <c r="J40" s="538">
        <v>2.5</v>
      </c>
      <c r="K40" s="539" t="s">
        <v>125</v>
      </c>
      <c r="L40" s="538">
        <v>2.1</v>
      </c>
      <c r="M40" s="539" t="s">
        <v>125</v>
      </c>
      <c r="N40" s="538">
        <v>1.3</v>
      </c>
      <c r="O40" s="539" t="s">
        <v>125</v>
      </c>
      <c r="P40" s="538">
        <v>0.9</v>
      </c>
      <c r="Q40" s="539" t="s">
        <v>125</v>
      </c>
      <c r="R40" s="538">
        <v>0.1</v>
      </c>
      <c r="S40" s="539" t="s">
        <v>125</v>
      </c>
      <c r="T40" s="538">
        <v>0.4</v>
      </c>
      <c r="U40" s="539" t="s">
        <v>125</v>
      </c>
      <c r="V40" s="538">
        <v>1.4</v>
      </c>
      <c r="W40" s="539" t="s">
        <v>125</v>
      </c>
      <c r="X40" s="538">
        <v>1.8</v>
      </c>
      <c r="Y40" s="539" t="s">
        <v>125</v>
      </c>
      <c r="Z40" s="538">
        <v>2.2000000000000002</v>
      </c>
      <c r="AA40" s="539" t="s">
        <v>125</v>
      </c>
      <c r="AB40" s="538">
        <v>2.6</v>
      </c>
      <c r="AC40" s="539" t="s">
        <v>125</v>
      </c>
      <c r="AD40" s="538">
        <v>-2.6</v>
      </c>
      <c r="AE40" s="539" t="s">
        <v>125</v>
      </c>
      <c r="AF40" s="538">
        <v>-0.1</v>
      </c>
      <c r="AG40" s="539" t="s">
        <v>125</v>
      </c>
      <c r="AH40" s="538">
        <v>1.5</v>
      </c>
      <c r="AI40" s="539" t="s">
        <v>125</v>
      </c>
      <c r="AJ40" s="538">
        <v>0</v>
      </c>
      <c r="AK40" s="539" t="s">
        <v>125</v>
      </c>
      <c r="AL40" s="539" t="s">
        <v>126</v>
      </c>
      <c r="AM40" s="539" t="s">
        <v>125</v>
      </c>
    </row>
    <row r="41" spans="1:39">
      <c r="A41" s="537" t="s">
        <v>210</v>
      </c>
      <c r="B41" s="539" t="s">
        <v>126</v>
      </c>
      <c r="C41" s="539" t="s">
        <v>125</v>
      </c>
      <c r="D41" s="539" t="s">
        <v>126</v>
      </c>
      <c r="E41" s="539" t="s">
        <v>125</v>
      </c>
      <c r="F41" s="539" t="s">
        <v>126</v>
      </c>
      <c r="G41" s="539" t="s">
        <v>125</v>
      </c>
      <c r="H41" s="539" t="s">
        <v>126</v>
      </c>
      <c r="I41" s="539" t="s">
        <v>125</v>
      </c>
      <c r="J41" s="539" t="s">
        <v>126</v>
      </c>
      <c r="K41" s="539" t="s">
        <v>125</v>
      </c>
      <c r="L41" s="539" t="s">
        <v>126</v>
      </c>
      <c r="M41" s="539" t="s">
        <v>125</v>
      </c>
      <c r="N41" s="539" t="s">
        <v>126</v>
      </c>
      <c r="O41" s="539" t="s">
        <v>125</v>
      </c>
      <c r="P41" s="539" t="s">
        <v>126</v>
      </c>
      <c r="Q41" s="539" t="s">
        <v>125</v>
      </c>
      <c r="R41" s="539" t="s">
        <v>126</v>
      </c>
      <c r="S41" s="539" t="s">
        <v>125</v>
      </c>
      <c r="T41" s="539" t="s">
        <v>126</v>
      </c>
      <c r="U41" s="539" t="s">
        <v>125</v>
      </c>
      <c r="V41" s="539" t="s">
        <v>126</v>
      </c>
      <c r="W41" s="539" t="s">
        <v>125</v>
      </c>
      <c r="X41" s="539" t="s">
        <v>126</v>
      </c>
      <c r="Y41" s="539" t="s">
        <v>125</v>
      </c>
      <c r="Z41" s="539" t="s">
        <v>126</v>
      </c>
      <c r="AA41" s="539" t="s">
        <v>125</v>
      </c>
      <c r="AB41" s="539" t="s">
        <v>126</v>
      </c>
      <c r="AC41" s="539" t="s">
        <v>125</v>
      </c>
      <c r="AD41" s="539" t="s">
        <v>126</v>
      </c>
      <c r="AE41" s="539" t="s">
        <v>125</v>
      </c>
      <c r="AF41" s="539" t="s">
        <v>126</v>
      </c>
      <c r="AG41" s="539" t="s">
        <v>125</v>
      </c>
      <c r="AH41" s="539" t="s">
        <v>126</v>
      </c>
      <c r="AI41" s="539" t="s">
        <v>125</v>
      </c>
      <c r="AJ41" s="539" t="s">
        <v>126</v>
      </c>
      <c r="AK41" s="539" t="s">
        <v>125</v>
      </c>
      <c r="AL41" s="539" t="s">
        <v>126</v>
      </c>
      <c r="AM41" s="539" t="s">
        <v>125</v>
      </c>
    </row>
    <row r="42" spans="1:39">
      <c r="A42" s="537" t="s">
        <v>211</v>
      </c>
      <c r="B42" s="538">
        <v>1.1000000000000001</v>
      </c>
      <c r="C42" s="539" t="s">
        <v>125</v>
      </c>
      <c r="D42" s="538">
        <v>0.9</v>
      </c>
      <c r="E42" s="539" t="s">
        <v>125</v>
      </c>
      <c r="F42" s="538">
        <v>1.8</v>
      </c>
      <c r="G42" s="539" t="s">
        <v>125</v>
      </c>
      <c r="H42" s="538">
        <v>1</v>
      </c>
      <c r="I42" s="539" t="s">
        <v>125</v>
      </c>
      <c r="J42" s="538">
        <v>1.4</v>
      </c>
      <c r="K42" s="539" t="s">
        <v>125</v>
      </c>
      <c r="L42" s="538">
        <v>1.2</v>
      </c>
      <c r="M42" s="539" t="s">
        <v>125</v>
      </c>
      <c r="N42" s="538">
        <v>0.8</v>
      </c>
      <c r="O42" s="539" t="s">
        <v>125</v>
      </c>
      <c r="P42" s="538">
        <v>0.7</v>
      </c>
      <c r="Q42" s="539" t="s">
        <v>125</v>
      </c>
      <c r="R42" s="538">
        <v>1</v>
      </c>
      <c r="S42" s="539" t="s">
        <v>125</v>
      </c>
      <c r="T42" s="538">
        <v>1</v>
      </c>
      <c r="U42" s="539" t="s">
        <v>125</v>
      </c>
      <c r="V42" s="538">
        <v>1</v>
      </c>
      <c r="W42" s="539" t="s">
        <v>125</v>
      </c>
      <c r="X42" s="538">
        <v>0.9</v>
      </c>
      <c r="Y42" s="539" t="s">
        <v>125</v>
      </c>
      <c r="Z42" s="538">
        <v>0.7</v>
      </c>
      <c r="AA42" s="539" t="s">
        <v>125</v>
      </c>
      <c r="AB42" s="538">
        <v>0.7</v>
      </c>
      <c r="AC42" s="539" t="s">
        <v>125</v>
      </c>
      <c r="AD42" s="538">
        <v>-1.7</v>
      </c>
      <c r="AE42" s="539" t="s">
        <v>125</v>
      </c>
      <c r="AF42" s="538">
        <v>0.2</v>
      </c>
      <c r="AG42" s="539" t="s">
        <v>125</v>
      </c>
      <c r="AH42" s="538">
        <v>0.5</v>
      </c>
      <c r="AI42" s="539" t="s">
        <v>125</v>
      </c>
      <c r="AJ42" s="538">
        <v>1.2</v>
      </c>
      <c r="AK42" s="539" t="s">
        <v>125</v>
      </c>
      <c r="AL42" s="539" t="s">
        <v>126</v>
      </c>
      <c r="AM42" s="539" t="s">
        <v>125</v>
      </c>
    </row>
    <row r="44" spans="1:39">
      <c r="A44" s="535" t="s">
        <v>303</v>
      </c>
      <c r="E44" s="535" t="s">
        <v>521</v>
      </c>
    </row>
    <row r="45" spans="1:39">
      <c r="A45" s="535" t="s">
        <v>266</v>
      </c>
      <c r="B45" s="535" t="s">
        <v>522</v>
      </c>
      <c r="E45" s="535" t="s">
        <v>126</v>
      </c>
      <c r="F45" s="535" t="s">
        <v>305</v>
      </c>
    </row>
    <row r="46" spans="1:39">
      <c r="A46" s="535" t="s">
        <v>268</v>
      </c>
      <c r="B46" s="535" t="s">
        <v>306</v>
      </c>
    </row>
    <row r="47" spans="1:39">
      <c r="A47" s="535" t="s">
        <v>267</v>
      </c>
      <c r="B47" s="535" t="s">
        <v>523</v>
      </c>
    </row>
    <row r="48" spans="1:39">
      <c r="A48" s="535" t="s">
        <v>302</v>
      </c>
      <c r="B48" s="535" t="s">
        <v>307</v>
      </c>
    </row>
    <row r="49" spans="1:2">
      <c r="A49" s="535" t="s">
        <v>299</v>
      </c>
      <c r="B49" s="535" t="s">
        <v>312</v>
      </c>
    </row>
    <row r="50" spans="1:2">
      <c r="A50" s="535" t="s">
        <v>315</v>
      </c>
      <c r="B50" s="535" t="s">
        <v>578</v>
      </c>
    </row>
    <row r="51" spans="1:2">
      <c r="A51" s="535" t="s">
        <v>310</v>
      </c>
      <c r="B51" s="535" t="s">
        <v>311</v>
      </c>
    </row>
    <row r="52" spans="1:2">
      <c r="A52" s="535" t="s">
        <v>301</v>
      </c>
      <c r="B52" s="535" t="s">
        <v>304</v>
      </c>
    </row>
    <row r="53" spans="1:2">
      <c r="A53" s="535" t="s">
        <v>308</v>
      </c>
      <c r="B53" s="535" t="s">
        <v>309</v>
      </c>
    </row>
    <row r="54" spans="1:2">
      <c r="A54" s="535" t="s">
        <v>286</v>
      </c>
      <c r="B54" s="535" t="s">
        <v>579</v>
      </c>
    </row>
    <row r="55" spans="1:2">
      <c r="A55" s="535" t="s">
        <v>317</v>
      </c>
      <c r="B55" s="535" t="s">
        <v>524</v>
      </c>
    </row>
    <row r="56" spans="1:2">
      <c r="A56" s="535" t="s">
        <v>314</v>
      </c>
      <c r="B56" s="535" t="s">
        <v>525</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W84"/>
  <sheetViews>
    <sheetView workbookViewId="0">
      <selection activeCell="C2" sqref="C2:F2"/>
    </sheetView>
  </sheetViews>
  <sheetFormatPr defaultColWidth="9.125" defaultRowHeight="12.75"/>
  <cols>
    <col min="1" max="1" width="29.25" style="230" customWidth="1"/>
    <col min="2" max="2" width="48.875" style="230" customWidth="1"/>
    <col min="3" max="16384" width="9.125" style="230"/>
  </cols>
  <sheetData>
    <row r="1" spans="1:23" ht="30.75" thickBot="1">
      <c r="B1" s="233" t="s">
        <v>123</v>
      </c>
    </row>
    <row r="2" spans="1:23" ht="13.5" thickTop="1">
      <c r="B2" s="234" t="s">
        <v>542</v>
      </c>
    </row>
    <row r="3" spans="1:23">
      <c r="B3" s="234" t="s">
        <v>543</v>
      </c>
    </row>
    <row r="4" spans="1:23">
      <c r="B4" s="234"/>
    </row>
    <row r="6" spans="1:23">
      <c r="B6" s="230" t="str">
        <f>""</f>
        <v/>
      </c>
      <c r="C6" s="230">
        <v>1995</v>
      </c>
      <c r="D6" s="230">
        <v>1996</v>
      </c>
      <c r="E6" s="230">
        <v>1997</v>
      </c>
      <c r="F6" s="230">
        <v>1998</v>
      </c>
      <c r="G6" s="230">
        <v>1999</v>
      </c>
      <c r="H6" s="230">
        <v>2000</v>
      </c>
      <c r="I6" s="230">
        <v>2001</v>
      </c>
      <c r="J6" s="230">
        <v>2002</v>
      </c>
      <c r="K6" s="230">
        <v>2003</v>
      </c>
      <c r="L6" s="230">
        <v>2004</v>
      </c>
      <c r="M6" s="230">
        <v>2005</v>
      </c>
      <c r="N6" s="230">
        <v>2006</v>
      </c>
      <c r="O6" s="230">
        <v>2007</v>
      </c>
      <c r="P6" s="230">
        <v>2008</v>
      </c>
      <c r="Q6" s="230">
        <v>2009</v>
      </c>
      <c r="R6" s="230">
        <v>2010</v>
      </c>
      <c r="S6" s="230">
        <v>2011</v>
      </c>
      <c r="T6" s="230">
        <v>2012</v>
      </c>
      <c r="U6" s="230">
        <v>2013</v>
      </c>
      <c r="V6" s="230">
        <v>2014</v>
      </c>
      <c r="W6" s="230">
        <v>2015</v>
      </c>
    </row>
    <row r="7" spans="1:23">
      <c r="A7" s="230" t="str">
        <f>lookup!Z2</f>
        <v>European Union (28 countries)</v>
      </c>
      <c r="B7" s="232" t="str">
        <f>VLOOKUP(A7,lookup!$Z$2:$AA$77,2,FALSE)</f>
        <v>ΕΕ (28 χώρες)</v>
      </c>
      <c r="C7" s="232" t="str">
        <f>IF(ISNA(VLOOKUP($A7,ES_FTE3_0!$A$12:$AQ$100,MATCH(FIXED(C$6,0,TRUE),ES_FTE3_0!$A$12:$AQ$12,0),FALSE)),":",VLOOKUP($A7,ES_FTE3_0!$A$12:$AQ$100,MATCH(FIXED(C$6,0,TRUE),ES_FTE3_0!$A$12:$AQ$12,0),FALSE))</f>
        <v>:</v>
      </c>
      <c r="D7" s="232" t="str">
        <f>IF(ISNA(VLOOKUP($A7,ES_FTE3_0!$A$12:$AQ$100,MATCH(FIXED(D$6,0,TRUE),ES_FTE3_0!$A$12:$AQ$12,0),FALSE)),":",VLOOKUP($A7,ES_FTE3_0!$A$12:$AQ$100,MATCH(FIXED(D$6,0,TRUE),ES_FTE3_0!$A$12:$AQ$12,0),FALSE))</f>
        <v>:</v>
      </c>
      <c r="E7" s="232" t="str">
        <f>IF(ISNA(VLOOKUP($A7,ES_FTE3_0!$A$12:$AQ$100,MATCH(FIXED(E$6,0,TRUE),ES_FTE3_0!$A$12:$AQ$12,0),FALSE)),":",VLOOKUP($A7,ES_FTE3_0!$A$12:$AQ$100,MATCH(FIXED(E$6,0,TRUE),ES_FTE3_0!$A$12:$AQ$12,0),FALSE))</f>
        <v>:</v>
      </c>
      <c r="F7" s="232" t="str">
        <f>IF(ISNA(VLOOKUP($A7,ES_FTE3_0!$A$12:$AQ$100,MATCH(FIXED(F$6,0,TRUE),ES_FTE3_0!$A$12:$AQ$12,0),FALSE)),":",VLOOKUP($A7,ES_FTE3_0!$A$12:$AQ$100,MATCH(FIXED(F$6,0,TRUE),ES_FTE3_0!$A$12:$AQ$12,0),FALSE))</f>
        <v>:</v>
      </c>
      <c r="G7" s="232" t="str">
        <f>IF(ISNA(VLOOKUP($A7,ES_FTE3_0!$A$12:$AQ$100,MATCH(FIXED(G$6,0,TRUE),ES_FTE3_0!$A$12:$AQ$12,0),FALSE)),":",VLOOKUP($A7,ES_FTE3_0!$A$12:$AQ$100,MATCH(FIXED(G$6,0,TRUE),ES_FTE3_0!$A$12:$AQ$12,0),FALSE))</f>
        <v>:</v>
      </c>
      <c r="H7" s="232" t="str">
        <f>IF(ISNA(VLOOKUP($A7,ES_FTE3_0!$A$12:$AQ$100,MATCH(FIXED(H$6,0,TRUE),ES_FTE3_0!$A$12:$AQ$12,0),FALSE)),":",VLOOKUP($A7,ES_FTE3_0!$A$12:$AQ$100,MATCH(FIXED(H$6,0,TRUE),ES_FTE3_0!$A$12:$AQ$12,0),FALSE))</f>
        <v>:</v>
      </c>
      <c r="I7" s="232" t="str">
        <f>IF(ISNA(VLOOKUP($A7,ES_FTE3_0!$A$12:$AQ$100,MATCH(FIXED(I$6,0,TRUE),ES_FTE3_0!$A$12:$AQ$12,0),FALSE)),":",VLOOKUP($A7,ES_FTE3_0!$A$12:$AQ$100,MATCH(FIXED(I$6,0,TRUE),ES_FTE3_0!$A$12:$AQ$12,0),FALSE))</f>
        <v>:</v>
      </c>
      <c r="J7" s="232" t="str">
        <f>IF(ISNA(VLOOKUP($A7,ES_FTE3_0!$A$12:$AQ$100,MATCH(FIXED(J$6,0,TRUE),ES_FTE3_0!$A$12:$AQ$12,0),FALSE)),":",VLOOKUP($A7,ES_FTE3_0!$A$12:$AQ$100,MATCH(FIXED(J$6,0,TRUE),ES_FTE3_0!$A$12:$AQ$12,0),FALSE))</f>
        <v>:</v>
      </c>
      <c r="K7" s="232" t="str">
        <f>IF(ISNA(VLOOKUP($A7,ES_FTE3_0!$A$12:$AQ$100,MATCH(FIXED(K$6,0,TRUE),ES_FTE3_0!$A$12:$AQ$12,0),FALSE)),":",VLOOKUP($A7,ES_FTE3_0!$A$12:$AQ$100,MATCH(FIXED(K$6,0,TRUE),ES_FTE3_0!$A$12:$AQ$12,0),FALSE))</f>
        <v>:</v>
      </c>
      <c r="L7" s="232" t="str">
        <f>IF(ISNA(VLOOKUP($A7,ES_FTE3_0!$A$12:$AQ$100,MATCH(FIXED(L$6,0,TRUE),ES_FTE3_0!$A$12:$AQ$12,0),FALSE)),":",VLOOKUP($A7,ES_FTE3_0!$A$12:$AQ$100,MATCH(FIXED(L$6,0,TRUE),ES_FTE3_0!$A$12:$AQ$12,0),FALSE))</f>
        <v>:</v>
      </c>
      <c r="M7" s="232" t="str">
        <f>IF(ISNA(VLOOKUP($A7,ES_FTE3_0!$A$12:$AQ$100,MATCH(FIXED(M$6,0,TRUE),ES_FTE3_0!$A$12:$AQ$12,0),FALSE)),":",VLOOKUP($A7,ES_FTE3_0!$A$12:$AQ$100,MATCH(FIXED(M$6,0,TRUE),ES_FTE3_0!$A$12:$AQ$12,0),FALSE))</f>
        <v>:</v>
      </c>
      <c r="N7" s="232" t="str">
        <f>IF(ISNA(VLOOKUP($A7,ES_FTE3_0!$A$12:$AQ$100,MATCH(FIXED(N$6,0,TRUE),ES_FTE3_0!$A$12:$AQ$12,0),FALSE)),":",VLOOKUP($A7,ES_FTE3_0!$A$12:$AQ$100,MATCH(FIXED(N$6,0,TRUE),ES_FTE3_0!$A$12:$AQ$12,0),FALSE))</f>
        <v>:</v>
      </c>
      <c r="O7" s="232" t="str">
        <f>IF(ISNA(VLOOKUP($A7,ES_FTE3_0!$A$12:$AQ$100,MATCH(FIXED(O$6,0,TRUE),ES_FTE3_0!$A$12:$AQ$12,0),FALSE)),":",VLOOKUP($A7,ES_FTE3_0!$A$12:$AQ$100,MATCH(FIXED(O$6,0,TRUE),ES_FTE3_0!$A$12:$AQ$12,0),FALSE))</f>
        <v>:</v>
      </c>
      <c r="P7" s="232" t="str">
        <f>IF(ISNA(VLOOKUP($A7,ES_FTE3_0!$A$12:$AQ$100,MATCH(FIXED(P$6,0,TRUE),ES_FTE3_0!$A$12:$AQ$12,0),FALSE)),":",VLOOKUP($A7,ES_FTE3_0!$A$12:$AQ$100,MATCH(FIXED(P$6,0,TRUE),ES_FTE3_0!$A$12:$AQ$12,0),FALSE))</f>
        <v>:</v>
      </c>
      <c r="Q7" s="232" t="str">
        <f>IF(ISNA(VLOOKUP($A7,ES_FTE3_0!$A$12:$AQ$100,MATCH(FIXED(Q$6,0,TRUE),ES_FTE3_0!$A$12:$AQ$12,0),FALSE)),":",VLOOKUP($A7,ES_FTE3_0!$A$12:$AQ$100,MATCH(FIXED(Q$6,0,TRUE),ES_FTE3_0!$A$12:$AQ$12,0),FALSE))</f>
        <v>:</v>
      </c>
      <c r="R7" s="232" t="str">
        <f>IF(ISNA(VLOOKUP($A7,ES_FTE3_0!$A$12:$AQ$100,MATCH(FIXED(R$6,0,TRUE),ES_FTE3_0!$A$12:$AQ$12,0),FALSE)),":",VLOOKUP($A7,ES_FTE3_0!$A$12:$AQ$100,MATCH(FIXED(R$6,0,TRUE),ES_FTE3_0!$A$12:$AQ$12,0),FALSE))</f>
        <v>:</v>
      </c>
      <c r="S7" s="232" t="str">
        <f>IF(ISNA(VLOOKUP($A7,ES_FTE3_0!$A$12:$AQ$100,MATCH(FIXED(S$6,0,TRUE),ES_FTE3_0!$A$12:$AQ$12,0),FALSE)),":",VLOOKUP($A7,ES_FTE3_0!$A$12:$AQ$100,MATCH(FIXED(S$6,0,TRUE),ES_FTE3_0!$A$12:$AQ$12,0),FALSE))</f>
        <v>:</v>
      </c>
      <c r="T7" s="232" t="str">
        <f>IF(ISNA(VLOOKUP($A7,ES_FTE3_0!$A$12:$AQ$100,MATCH(FIXED(T$6,0,TRUE),ES_FTE3_0!$A$12:$AQ$12,0),FALSE)),":",VLOOKUP($A7,ES_FTE3_0!$A$12:$AQ$100,MATCH(FIXED(T$6,0,TRUE),ES_FTE3_0!$A$12:$AQ$12,0),FALSE))</f>
        <v>:</v>
      </c>
      <c r="U7" s="232" t="str">
        <f>IF(ISNA(VLOOKUP($A7,ES_FTE3_0!$A$12:$AQ$100,MATCH(FIXED(U$6,0,TRUE),ES_FTE3_0!$A$12:$AQ$12,0),FALSE)),":",VLOOKUP($A7,ES_FTE3_0!$A$12:$AQ$100,MATCH(FIXED(U$6,0,TRUE),ES_FTE3_0!$A$12:$AQ$12,0),FALSE))</f>
        <v>:</v>
      </c>
      <c r="V7" s="232" t="str">
        <f>IF(ISNA(VLOOKUP($A7,ES_FTE3_0!$A$12:$AQ$100,MATCH(FIXED(V$6,0,TRUE),ES_FTE3_0!$A$12:$AQ$12,0),FALSE)),":",VLOOKUP($A7,ES_FTE3_0!$A$12:$AQ$100,MATCH(FIXED(V$6,0,TRUE),ES_FTE3_0!$A$12:$AQ$12,0),FALSE))</f>
        <v>:</v>
      </c>
      <c r="W7" s="232" t="str">
        <f>IF(ISNA(VLOOKUP($A7,ES_FTE3_0!$A$12:$AQ$100,MATCH(FIXED(W$6,0,TRUE),ES_FTE3_0!$A$12:$AQ$12,0),FALSE)),":",VLOOKUP($A7,ES_FTE3_0!$A$12:$AQ$100,MATCH(FIXED(W$6,0,TRUE),ES_FTE3_0!$A$12:$AQ$12,0),FALSE))</f>
        <v>:</v>
      </c>
    </row>
    <row r="8" spans="1:23">
      <c r="A8" s="230" t="str">
        <f>lookup!Z3</f>
        <v>European Union (27 countries)</v>
      </c>
      <c r="B8" s="232" t="str">
        <f>VLOOKUP(A8,lookup!$Z$2:$AA$77,2,FALSE)</f>
        <v>ΕΕ (27 χώρες)</v>
      </c>
      <c r="C8" s="232" t="str">
        <f>IF(ISNA(VLOOKUP($A8,ES_FTE3_0!$A$12:$AQ$100,MATCH(FIXED(C$6,0,TRUE),ES_FTE3_0!$A$12:$AQ$12,0),FALSE)),":",VLOOKUP($A8,ES_FTE3_0!$A$12:$AQ$100,MATCH(FIXED(C$6,0,TRUE),ES_FTE3_0!$A$12:$AQ$12,0),FALSE))</f>
        <v>:</v>
      </c>
      <c r="D8" s="232">
        <f>IF(ISNA(VLOOKUP($A8,ES_FTE3_0!$A$12:$AQ$100,MATCH(FIXED(D$6,0,TRUE),ES_FTE3_0!$A$12:$AQ$12,0),FALSE)),":",VLOOKUP($A8,ES_FTE3_0!$A$12:$AQ$100,MATCH(FIXED(D$6,0,TRUE),ES_FTE3_0!$A$12:$AQ$12,0),FALSE))</f>
        <v>0.7</v>
      </c>
      <c r="E8" s="232">
        <f>IF(ISNA(VLOOKUP($A8,ES_FTE3_0!$A$12:$AQ$100,MATCH(FIXED(E$6,0,TRUE),ES_FTE3_0!$A$12:$AQ$12,0),FALSE)),":",VLOOKUP($A8,ES_FTE3_0!$A$12:$AQ$100,MATCH(FIXED(E$6,0,TRUE),ES_FTE3_0!$A$12:$AQ$12,0),FALSE))</f>
        <v>0.9</v>
      </c>
      <c r="F8" s="232">
        <f>IF(ISNA(VLOOKUP($A8,ES_FTE3_0!$A$12:$AQ$100,MATCH(FIXED(F$6,0,TRUE),ES_FTE3_0!$A$12:$AQ$12,0),FALSE)),":",VLOOKUP($A8,ES_FTE3_0!$A$12:$AQ$100,MATCH(FIXED(F$6,0,TRUE),ES_FTE3_0!$A$12:$AQ$12,0),FALSE))</f>
        <v>1.5</v>
      </c>
      <c r="G8" s="232">
        <f>IF(ISNA(VLOOKUP($A8,ES_FTE3_0!$A$12:$AQ$100,MATCH(FIXED(G$6,0,TRUE),ES_FTE3_0!$A$12:$AQ$12,0),FALSE)),":",VLOOKUP($A8,ES_FTE3_0!$A$12:$AQ$100,MATCH(FIXED(G$6,0,TRUE),ES_FTE3_0!$A$12:$AQ$12,0),FALSE))</f>
        <v>1.1000000000000001</v>
      </c>
      <c r="H8" s="232">
        <f>IF(ISNA(VLOOKUP($A8,ES_FTE3_0!$A$12:$AQ$100,MATCH(FIXED(H$6,0,TRUE),ES_FTE3_0!$A$12:$AQ$12,0),FALSE)),":",VLOOKUP($A8,ES_FTE3_0!$A$12:$AQ$100,MATCH(FIXED(H$6,0,TRUE),ES_FTE3_0!$A$12:$AQ$12,0),FALSE))</f>
        <v>1.5</v>
      </c>
      <c r="I8" s="232">
        <f>IF(ISNA(VLOOKUP($A8,ES_FTE3_0!$A$12:$AQ$100,MATCH(FIXED(I$6,0,TRUE),ES_FTE3_0!$A$12:$AQ$12,0),FALSE)),":",VLOOKUP($A8,ES_FTE3_0!$A$12:$AQ$100,MATCH(FIXED(I$6,0,TRUE),ES_FTE3_0!$A$12:$AQ$12,0),FALSE))</f>
        <v>0.9</v>
      </c>
      <c r="J8" s="232">
        <f>IF(ISNA(VLOOKUP($A8,ES_FTE3_0!$A$12:$AQ$100,MATCH(FIXED(J$6,0,TRUE),ES_FTE3_0!$A$12:$AQ$12,0),FALSE)),":",VLOOKUP($A8,ES_FTE3_0!$A$12:$AQ$100,MATCH(FIXED(J$6,0,TRUE),ES_FTE3_0!$A$12:$AQ$12,0),FALSE))</f>
        <v>0.4</v>
      </c>
      <c r="K8" s="232">
        <f>IF(ISNA(VLOOKUP($A8,ES_FTE3_0!$A$12:$AQ$100,MATCH(FIXED(K$6,0,TRUE),ES_FTE3_0!$A$12:$AQ$12,0),FALSE)),":",VLOOKUP($A8,ES_FTE3_0!$A$12:$AQ$100,MATCH(FIXED(K$6,0,TRUE),ES_FTE3_0!$A$12:$AQ$12,0),FALSE))</f>
        <v>0.4</v>
      </c>
      <c r="L8" s="232">
        <f>IF(ISNA(VLOOKUP($A8,ES_FTE3_0!$A$12:$AQ$100,MATCH(FIXED(L$6,0,TRUE),ES_FTE3_0!$A$12:$AQ$12,0),FALSE)),":",VLOOKUP($A8,ES_FTE3_0!$A$12:$AQ$100,MATCH(FIXED(L$6,0,TRUE),ES_FTE3_0!$A$12:$AQ$12,0),FALSE))</f>
        <v>0.6</v>
      </c>
      <c r="M8" s="232">
        <f>IF(ISNA(VLOOKUP($A8,ES_FTE3_0!$A$12:$AQ$100,MATCH(FIXED(M$6,0,TRUE),ES_FTE3_0!$A$12:$AQ$12,0),FALSE)),":",VLOOKUP($A8,ES_FTE3_0!$A$12:$AQ$100,MATCH(FIXED(M$6,0,TRUE),ES_FTE3_0!$A$12:$AQ$12,0),FALSE))</f>
        <v>1</v>
      </c>
      <c r="N8" s="232">
        <f>IF(ISNA(VLOOKUP($A8,ES_FTE3_0!$A$12:$AQ$100,MATCH(FIXED(N$6,0,TRUE),ES_FTE3_0!$A$12:$AQ$12,0),FALSE)),":",VLOOKUP($A8,ES_FTE3_0!$A$12:$AQ$100,MATCH(FIXED(N$6,0,TRUE),ES_FTE3_0!$A$12:$AQ$12,0),FALSE))</f>
        <v>1.6</v>
      </c>
      <c r="O8" s="232">
        <f>IF(ISNA(VLOOKUP($A8,ES_FTE3_0!$A$12:$AQ$100,MATCH(FIXED(O$6,0,TRUE),ES_FTE3_0!$A$12:$AQ$12,0),FALSE)),":",VLOOKUP($A8,ES_FTE3_0!$A$12:$AQ$100,MATCH(FIXED(O$6,0,TRUE),ES_FTE3_0!$A$12:$AQ$12,0),FALSE))</f>
        <v>1.8</v>
      </c>
      <c r="P8" s="232">
        <f>IF(ISNA(VLOOKUP($A8,ES_FTE3_0!$A$12:$AQ$100,MATCH(FIXED(P$6,0,TRUE),ES_FTE3_0!$A$12:$AQ$12,0),FALSE)),":",VLOOKUP($A8,ES_FTE3_0!$A$12:$AQ$100,MATCH(FIXED(P$6,0,TRUE),ES_FTE3_0!$A$12:$AQ$12,0),FALSE))</f>
        <v>1</v>
      </c>
      <c r="Q8" s="232">
        <f>IF(ISNA(VLOOKUP($A8,ES_FTE3_0!$A$12:$AQ$100,MATCH(FIXED(Q$6,0,TRUE),ES_FTE3_0!$A$12:$AQ$12,0),FALSE)),":",VLOOKUP($A8,ES_FTE3_0!$A$12:$AQ$100,MATCH(FIXED(Q$6,0,TRUE),ES_FTE3_0!$A$12:$AQ$12,0),FALSE))</f>
        <v>-1.8</v>
      </c>
      <c r="R8" s="232">
        <f>IF(ISNA(VLOOKUP($A8,ES_FTE3_0!$A$12:$AQ$100,MATCH(FIXED(R$6,0,TRUE),ES_FTE3_0!$A$12:$AQ$12,0),FALSE)),":",VLOOKUP($A8,ES_FTE3_0!$A$12:$AQ$100,MATCH(FIXED(R$6,0,TRUE),ES_FTE3_0!$A$12:$AQ$12,0),FALSE))</f>
        <v>-0.4</v>
      </c>
      <c r="S8" s="232">
        <f>IF(ISNA(VLOOKUP($A8,ES_FTE3_0!$A$12:$AQ$100,MATCH(FIXED(S$6,0,TRUE),ES_FTE3_0!$A$12:$AQ$12,0),FALSE)),":",VLOOKUP($A8,ES_FTE3_0!$A$12:$AQ$100,MATCH(FIXED(S$6,0,TRUE),ES_FTE3_0!$A$12:$AQ$12,0),FALSE))</f>
        <v>0.3</v>
      </c>
      <c r="T8" s="232">
        <f>IF(ISNA(VLOOKUP($A8,ES_FTE3_0!$A$12:$AQ$100,MATCH(FIXED(T$6,0,TRUE),ES_FTE3_0!$A$12:$AQ$12,0),FALSE)),":",VLOOKUP($A8,ES_FTE3_0!$A$12:$AQ$100,MATCH(FIXED(T$6,0,TRUE),ES_FTE3_0!$A$12:$AQ$12,0),FALSE))</f>
        <v>-0.5</v>
      </c>
      <c r="U8" s="232" t="str">
        <f>IF(ISNA(VLOOKUP($A8,ES_FTE3_0!$A$12:$AQ$100,MATCH(FIXED(U$6,0,TRUE),ES_FTE3_0!$A$12:$AQ$12,0),FALSE)),":",VLOOKUP($A8,ES_FTE3_0!$A$12:$AQ$100,MATCH(FIXED(U$6,0,TRUE),ES_FTE3_0!$A$12:$AQ$12,0),FALSE))</f>
        <v>:</v>
      </c>
      <c r="V8" s="232" t="str">
        <f>IF(ISNA(VLOOKUP($A8,ES_FTE3_0!$A$12:$AQ$100,MATCH(FIXED(V$6,0,TRUE),ES_FTE3_0!$A$12:$AQ$12,0),FALSE)),":",VLOOKUP($A8,ES_FTE3_0!$A$12:$AQ$100,MATCH(FIXED(V$6,0,TRUE),ES_FTE3_0!$A$12:$AQ$12,0),FALSE))</f>
        <v>:</v>
      </c>
      <c r="W8" s="232" t="str">
        <f>IF(ISNA(VLOOKUP($A8,ES_FTE3_0!$A$12:$AQ$100,MATCH(FIXED(W$6,0,TRUE),ES_FTE3_0!$A$12:$AQ$12,0),FALSE)),":",VLOOKUP($A8,ES_FTE3_0!$A$12:$AQ$100,MATCH(FIXED(W$6,0,TRUE),ES_FTE3_0!$A$12:$AQ$12,0),FALSE))</f>
        <v>:</v>
      </c>
    </row>
    <row r="9" spans="1:23">
      <c r="A9" s="230" t="str">
        <f>lookup!Z4</f>
        <v>European Union (15 countries)</v>
      </c>
      <c r="B9" s="232" t="str">
        <f>VLOOKUP(A9,lookup!$Z$2:$AA$77,2,FALSE)</f>
        <v>ΕΕ (15 χώρες)</v>
      </c>
      <c r="C9" s="232" t="str">
        <f>IF(ISNA(VLOOKUP($A9,ES_FTE3_0!$A$12:$AQ$100,MATCH(FIXED(C$6,0,TRUE),ES_FTE3_0!$A$12:$AQ$12,0),FALSE)),":",VLOOKUP($A9,ES_FTE3_0!$A$12:$AQ$100,MATCH(FIXED(C$6,0,TRUE),ES_FTE3_0!$A$12:$AQ$12,0),FALSE))</f>
        <v>:</v>
      </c>
      <c r="D9" s="232">
        <f>IF(ISNA(VLOOKUP($A9,ES_FTE3_0!$A$12:$AQ$100,MATCH(FIXED(D$6,0,TRUE),ES_FTE3_0!$A$12:$AQ$12,0),FALSE)),":",VLOOKUP($A9,ES_FTE3_0!$A$12:$AQ$100,MATCH(FIXED(D$6,0,TRUE),ES_FTE3_0!$A$12:$AQ$12,0),FALSE))</f>
        <v>0.6</v>
      </c>
      <c r="E9" s="232">
        <f>IF(ISNA(VLOOKUP($A9,ES_FTE3_0!$A$12:$AQ$100,MATCH(FIXED(E$6,0,TRUE),ES_FTE3_0!$A$12:$AQ$12,0),FALSE)),":",VLOOKUP($A9,ES_FTE3_0!$A$12:$AQ$100,MATCH(FIXED(E$6,0,TRUE),ES_FTE3_0!$A$12:$AQ$12,0),FALSE))</f>
        <v>1.1000000000000001</v>
      </c>
      <c r="F9" s="232">
        <f>IF(ISNA(VLOOKUP($A9,ES_FTE3_0!$A$12:$AQ$100,MATCH(FIXED(F$6,0,TRUE),ES_FTE3_0!$A$12:$AQ$12,0),FALSE)),":",VLOOKUP($A9,ES_FTE3_0!$A$12:$AQ$100,MATCH(FIXED(F$6,0,TRUE),ES_FTE3_0!$A$12:$AQ$12,0),FALSE))</f>
        <v>1.8</v>
      </c>
      <c r="G9" s="232">
        <f>IF(ISNA(VLOOKUP($A9,ES_FTE3_0!$A$12:$AQ$100,MATCH(FIXED(G$6,0,TRUE),ES_FTE3_0!$A$12:$AQ$12,0),FALSE)),":",VLOOKUP($A9,ES_FTE3_0!$A$12:$AQ$100,MATCH(FIXED(G$6,0,TRUE),ES_FTE3_0!$A$12:$AQ$12,0),FALSE))</f>
        <v>1.9</v>
      </c>
      <c r="H9" s="232">
        <f>IF(ISNA(VLOOKUP($A9,ES_FTE3_0!$A$12:$AQ$100,MATCH(FIXED(H$6,0,TRUE),ES_FTE3_0!$A$12:$AQ$12,0),FALSE)),":",VLOOKUP($A9,ES_FTE3_0!$A$12:$AQ$100,MATCH(FIXED(H$6,0,TRUE),ES_FTE3_0!$A$12:$AQ$12,0),FALSE))</f>
        <v>2.4</v>
      </c>
      <c r="I9" s="232">
        <f>IF(ISNA(VLOOKUP($A9,ES_FTE3_0!$A$12:$AQ$100,MATCH(FIXED(I$6,0,TRUE),ES_FTE3_0!$A$12:$AQ$12,0),FALSE)),":",VLOOKUP($A9,ES_FTE3_0!$A$12:$AQ$100,MATCH(FIXED(I$6,0,TRUE),ES_FTE3_0!$A$12:$AQ$12,0),FALSE))</f>
        <v>1.3</v>
      </c>
      <c r="J9" s="232">
        <f>IF(ISNA(VLOOKUP($A9,ES_FTE3_0!$A$12:$AQ$100,MATCH(FIXED(J$6,0,TRUE),ES_FTE3_0!$A$12:$AQ$12,0),FALSE)),":",VLOOKUP($A9,ES_FTE3_0!$A$12:$AQ$100,MATCH(FIXED(J$6,0,TRUE),ES_FTE3_0!$A$12:$AQ$12,0),FALSE))</f>
        <v>0.7</v>
      </c>
      <c r="K9" s="232">
        <f>IF(ISNA(VLOOKUP($A9,ES_FTE3_0!$A$12:$AQ$100,MATCH(FIXED(K$6,0,TRUE),ES_FTE3_0!$A$12:$AQ$12,0),FALSE)),":",VLOOKUP($A9,ES_FTE3_0!$A$12:$AQ$100,MATCH(FIXED(K$6,0,TRUE),ES_FTE3_0!$A$12:$AQ$12,0),FALSE))</f>
        <v>0.5</v>
      </c>
      <c r="L9" s="232">
        <f>IF(ISNA(VLOOKUP($A9,ES_FTE3_0!$A$12:$AQ$100,MATCH(FIXED(L$6,0,TRUE),ES_FTE3_0!$A$12:$AQ$12,0),FALSE)),":",VLOOKUP($A9,ES_FTE3_0!$A$12:$AQ$100,MATCH(FIXED(L$6,0,TRUE),ES_FTE3_0!$A$12:$AQ$12,0),FALSE))</f>
        <v>0.8</v>
      </c>
      <c r="M9" s="232">
        <f>IF(ISNA(VLOOKUP($A9,ES_FTE3_0!$A$12:$AQ$100,MATCH(FIXED(M$6,0,TRUE),ES_FTE3_0!$A$12:$AQ$12,0),FALSE)),":",VLOOKUP($A9,ES_FTE3_0!$A$12:$AQ$100,MATCH(FIXED(M$6,0,TRUE),ES_FTE3_0!$A$12:$AQ$12,0),FALSE))</f>
        <v>1</v>
      </c>
      <c r="N9" s="232">
        <f>IF(ISNA(VLOOKUP($A9,ES_FTE3_0!$A$12:$AQ$100,MATCH(FIXED(N$6,0,TRUE),ES_FTE3_0!$A$12:$AQ$12,0),FALSE)),":",VLOOKUP($A9,ES_FTE3_0!$A$12:$AQ$100,MATCH(FIXED(N$6,0,TRUE),ES_FTE3_0!$A$12:$AQ$12,0),FALSE))</f>
        <v>1.5</v>
      </c>
      <c r="O9" s="232">
        <f>IF(ISNA(VLOOKUP($A9,ES_FTE3_0!$A$12:$AQ$100,MATCH(FIXED(O$6,0,TRUE),ES_FTE3_0!$A$12:$AQ$12,0),FALSE)),":",VLOOKUP($A9,ES_FTE3_0!$A$12:$AQ$100,MATCH(FIXED(O$6,0,TRUE),ES_FTE3_0!$A$12:$AQ$12,0),FALSE))</f>
        <v>1.6</v>
      </c>
      <c r="P9" s="232">
        <f>IF(ISNA(VLOOKUP($A9,ES_FTE3_0!$A$12:$AQ$100,MATCH(FIXED(P$6,0,TRUE),ES_FTE3_0!$A$12:$AQ$12,0),FALSE)),":",VLOOKUP($A9,ES_FTE3_0!$A$12:$AQ$100,MATCH(FIXED(P$6,0,TRUE),ES_FTE3_0!$A$12:$AQ$12,0),FALSE))</f>
        <v>0.8</v>
      </c>
      <c r="Q9" s="232">
        <f>IF(ISNA(VLOOKUP($A9,ES_FTE3_0!$A$12:$AQ$100,MATCH(FIXED(Q$6,0,TRUE),ES_FTE3_0!$A$12:$AQ$12,0),FALSE)),":",VLOOKUP($A9,ES_FTE3_0!$A$12:$AQ$100,MATCH(FIXED(Q$6,0,TRUE),ES_FTE3_0!$A$12:$AQ$12,0),FALSE))</f>
        <v>-1.8</v>
      </c>
      <c r="R9" s="232">
        <f>IF(ISNA(VLOOKUP($A9,ES_FTE3_0!$A$12:$AQ$100,MATCH(FIXED(R$6,0,TRUE),ES_FTE3_0!$A$12:$AQ$12,0),FALSE)),":",VLOOKUP($A9,ES_FTE3_0!$A$12:$AQ$100,MATCH(FIXED(R$6,0,TRUE),ES_FTE3_0!$A$12:$AQ$12,0),FALSE))</f>
        <v>-0.3</v>
      </c>
      <c r="S9" s="232">
        <f>IF(ISNA(VLOOKUP($A9,ES_FTE3_0!$A$12:$AQ$100,MATCH(FIXED(S$6,0,TRUE),ES_FTE3_0!$A$12:$AQ$12,0),FALSE)),":",VLOOKUP($A9,ES_FTE3_0!$A$12:$AQ$100,MATCH(FIXED(S$6,0,TRUE),ES_FTE3_0!$A$12:$AQ$12,0),FALSE))</f>
        <v>0.3</v>
      </c>
      <c r="T9" s="232">
        <f>IF(ISNA(VLOOKUP($A9,ES_FTE3_0!$A$12:$AQ$100,MATCH(FIXED(T$6,0,TRUE),ES_FTE3_0!$A$12:$AQ$12,0),FALSE)),":",VLOOKUP($A9,ES_FTE3_0!$A$12:$AQ$100,MATCH(FIXED(T$6,0,TRUE),ES_FTE3_0!$A$12:$AQ$12,0),FALSE))</f>
        <v>-0.3</v>
      </c>
      <c r="U9" s="232" t="str">
        <f>IF(ISNA(VLOOKUP($A9,ES_FTE3_0!$A$12:$AQ$100,MATCH(FIXED(U$6,0,TRUE),ES_FTE3_0!$A$12:$AQ$12,0),FALSE)),":",VLOOKUP($A9,ES_FTE3_0!$A$12:$AQ$100,MATCH(FIXED(U$6,0,TRUE),ES_FTE3_0!$A$12:$AQ$12,0),FALSE))</f>
        <v>:</v>
      </c>
      <c r="V9" s="232" t="str">
        <f>IF(ISNA(VLOOKUP($A9,ES_FTE3_0!$A$12:$AQ$100,MATCH(FIXED(V$6,0,TRUE),ES_FTE3_0!$A$12:$AQ$12,0),FALSE)),":",VLOOKUP($A9,ES_FTE3_0!$A$12:$AQ$100,MATCH(FIXED(V$6,0,TRUE),ES_FTE3_0!$A$12:$AQ$12,0),FALSE))</f>
        <v>:</v>
      </c>
      <c r="W9" s="232" t="str">
        <f>IF(ISNA(VLOOKUP($A9,ES_FTE3_0!$A$12:$AQ$100,MATCH(FIXED(W$6,0,TRUE),ES_FTE3_0!$A$12:$AQ$12,0),FALSE)),":",VLOOKUP($A9,ES_FTE3_0!$A$12:$AQ$100,MATCH(FIXED(W$6,0,TRUE),ES_FTE3_0!$A$12:$AQ$12,0),FALSE))</f>
        <v>:</v>
      </c>
    </row>
    <row r="10" spans="1:23">
      <c r="A10" s="230" t="str">
        <f>lookup!Z5</f>
        <v>Euro area (EA11-2000, EA12-2006, EA13-2007, EA15-2008, EA16-2010, EA17-2013, EA18)</v>
      </c>
      <c r="B10" s="232" t="str">
        <f>VLOOKUP(A10,lookup!$Z$2:$AA$77,2,FALSE)</f>
        <v>Ευροχώρος</v>
      </c>
      <c r="C10" s="232" t="str">
        <f>IF(ISNA(VLOOKUP($A10,ES_FTE3_0!$A$12:$AQ$100,MATCH(FIXED(C$6,0,TRUE),ES_FTE3_0!$A$12:$AQ$12,0),FALSE)),":",VLOOKUP($A10,ES_FTE3_0!$A$12:$AQ$100,MATCH(FIXED(C$6,0,TRUE),ES_FTE3_0!$A$12:$AQ$12,0),FALSE))</f>
        <v>:</v>
      </c>
      <c r="D10" s="232">
        <f>IF(ISNA(VLOOKUP($A10,ES_FTE3_0!$A$12:$AQ$100,MATCH(FIXED(D$6,0,TRUE),ES_FTE3_0!$A$12:$AQ$12,0),FALSE)),":",VLOOKUP($A10,ES_FTE3_0!$A$12:$AQ$100,MATCH(FIXED(D$6,0,TRUE),ES_FTE3_0!$A$12:$AQ$12,0),FALSE))</f>
        <v>0.6</v>
      </c>
      <c r="E10" s="232">
        <f>IF(ISNA(VLOOKUP($A10,ES_FTE3_0!$A$12:$AQ$100,MATCH(FIXED(E$6,0,TRUE),ES_FTE3_0!$A$12:$AQ$12,0),FALSE)),":",VLOOKUP($A10,ES_FTE3_0!$A$12:$AQ$100,MATCH(FIXED(E$6,0,TRUE),ES_FTE3_0!$A$12:$AQ$12,0),FALSE))</f>
        <v>1</v>
      </c>
      <c r="F10" s="232">
        <f>IF(ISNA(VLOOKUP($A10,ES_FTE3_0!$A$12:$AQ$100,MATCH(FIXED(F$6,0,TRUE),ES_FTE3_0!$A$12:$AQ$12,0),FALSE)),":",VLOOKUP($A10,ES_FTE3_0!$A$12:$AQ$100,MATCH(FIXED(F$6,0,TRUE),ES_FTE3_0!$A$12:$AQ$12,0),FALSE))</f>
        <v>1.9</v>
      </c>
      <c r="G10" s="232">
        <f>IF(ISNA(VLOOKUP($A10,ES_FTE3_0!$A$12:$AQ$100,MATCH(FIXED(G$6,0,TRUE),ES_FTE3_0!$A$12:$AQ$12,0),FALSE)),":",VLOOKUP($A10,ES_FTE3_0!$A$12:$AQ$100,MATCH(FIXED(G$6,0,TRUE),ES_FTE3_0!$A$12:$AQ$12,0),FALSE))</f>
        <v>2.1</v>
      </c>
      <c r="H10" s="232">
        <f>IF(ISNA(VLOOKUP($A10,ES_FTE3_0!$A$12:$AQ$100,MATCH(FIXED(H$6,0,TRUE),ES_FTE3_0!$A$12:$AQ$12,0),FALSE)),":",VLOOKUP($A10,ES_FTE3_0!$A$12:$AQ$100,MATCH(FIXED(H$6,0,TRUE),ES_FTE3_0!$A$12:$AQ$12,0),FALSE))</f>
        <v>2.8</v>
      </c>
      <c r="I10" s="232">
        <f>IF(ISNA(VLOOKUP($A10,ES_FTE3_0!$A$12:$AQ$100,MATCH(FIXED(I$6,0,TRUE),ES_FTE3_0!$A$12:$AQ$12,0),FALSE)),":",VLOOKUP($A10,ES_FTE3_0!$A$12:$AQ$100,MATCH(FIXED(I$6,0,TRUE),ES_FTE3_0!$A$12:$AQ$12,0),FALSE))</f>
        <v>1.4</v>
      </c>
      <c r="J10" s="232">
        <f>IF(ISNA(VLOOKUP($A10,ES_FTE3_0!$A$12:$AQ$100,MATCH(FIXED(J$6,0,TRUE),ES_FTE3_0!$A$12:$AQ$12,0),FALSE)),":",VLOOKUP($A10,ES_FTE3_0!$A$12:$AQ$100,MATCH(FIXED(J$6,0,TRUE),ES_FTE3_0!$A$12:$AQ$12,0),FALSE))</f>
        <v>0.7</v>
      </c>
      <c r="K10" s="232">
        <f>IF(ISNA(VLOOKUP($A10,ES_FTE3_0!$A$12:$AQ$100,MATCH(FIXED(K$6,0,TRUE),ES_FTE3_0!$A$12:$AQ$12,0),FALSE)),":",VLOOKUP($A10,ES_FTE3_0!$A$12:$AQ$100,MATCH(FIXED(K$6,0,TRUE),ES_FTE3_0!$A$12:$AQ$12,0),FALSE))</f>
        <v>0.5</v>
      </c>
      <c r="L10" s="232">
        <f>IF(ISNA(VLOOKUP($A10,ES_FTE3_0!$A$12:$AQ$100,MATCH(FIXED(L$6,0,TRUE),ES_FTE3_0!$A$12:$AQ$12,0),FALSE)),":",VLOOKUP($A10,ES_FTE3_0!$A$12:$AQ$100,MATCH(FIXED(L$6,0,TRUE),ES_FTE3_0!$A$12:$AQ$12,0),FALSE))</f>
        <v>0.8</v>
      </c>
      <c r="M10" s="232">
        <f>IF(ISNA(VLOOKUP($A10,ES_FTE3_0!$A$12:$AQ$100,MATCH(FIXED(M$6,0,TRUE),ES_FTE3_0!$A$12:$AQ$12,0),FALSE)),":",VLOOKUP($A10,ES_FTE3_0!$A$12:$AQ$100,MATCH(FIXED(M$6,0,TRUE),ES_FTE3_0!$A$12:$AQ$12,0),FALSE))</f>
        <v>1</v>
      </c>
      <c r="N10" s="232">
        <f>IF(ISNA(VLOOKUP($A10,ES_FTE3_0!$A$12:$AQ$100,MATCH(FIXED(N$6,0,TRUE),ES_FTE3_0!$A$12:$AQ$12,0),FALSE)),":",VLOOKUP($A10,ES_FTE3_0!$A$12:$AQ$100,MATCH(FIXED(N$6,0,TRUE),ES_FTE3_0!$A$12:$AQ$12,0),FALSE))</f>
        <v>1.6</v>
      </c>
      <c r="O10" s="232">
        <f>IF(ISNA(VLOOKUP($A10,ES_FTE3_0!$A$12:$AQ$100,MATCH(FIXED(O$6,0,TRUE),ES_FTE3_0!$A$12:$AQ$12,0),FALSE)),":",VLOOKUP($A10,ES_FTE3_0!$A$12:$AQ$100,MATCH(FIXED(O$6,0,TRUE),ES_FTE3_0!$A$12:$AQ$12,0),FALSE))</f>
        <v>1.8</v>
      </c>
      <c r="P10" s="232">
        <f>IF(ISNA(VLOOKUP($A10,ES_FTE3_0!$A$12:$AQ$100,MATCH(FIXED(P$6,0,TRUE),ES_FTE3_0!$A$12:$AQ$12,0),FALSE)),":",VLOOKUP($A10,ES_FTE3_0!$A$12:$AQ$100,MATCH(FIXED(P$6,0,TRUE),ES_FTE3_0!$A$12:$AQ$12,0),FALSE))</f>
        <v>0.8</v>
      </c>
      <c r="Q10" s="232">
        <f>IF(ISNA(VLOOKUP($A10,ES_FTE3_0!$A$12:$AQ$100,MATCH(FIXED(Q$6,0,TRUE),ES_FTE3_0!$A$12:$AQ$12,0),FALSE)),":",VLOOKUP($A10,ES_FTE3_0!$A$12:$AQ$100,MATCH(FIXED(Q$6,0,TRUE),ES_FTE3_0!$A$12:$AQ$12,0),FALSE))</f>
        <v>-1.8</v>
      </c>
      <c r="R10" s="232">
        <f>IF(ISNA(VLOOKUP($A10,ES_FTE3_0!$A$12:$AQ$100,MATCH(FIXED(R$6,0,TRUE),ES_FTE3_0!$A$12:$AQ$12,0),FALSE)),":",VLOOKUP($A10,ES_FTE3_0!$A$12:$AQ$100,MATCH(FIXED(R$6,0,TRUE),ES_FTE3_0!$A$12:$AQ$12,0),FALSE))</f>
        <v>-0.5</v>
      </c>
      <c r="S10" s="232">
        <f>IF(ISNA(VLOOKUP($A10,ES_FTE3_0!$A$12:$AQ$100,MATCH(FIXED(S$6,0,TRUE),ES_FTE3_0!$A$12:$AQ$12,0),FALSE)),":",VLOOKUP($A10,ES_FTE3_0!$A$12:$AQ$100,MATCH(FIXED(S$6,0,TRUE),ES_FTE3_0!$A$12:$AQ$12,0),FALSE))</f>
        <v>0.3</v>
      </c>
      <c r="T10" s="232">
        <f>IF(ISNA(VLOOKUP($A10,ES_FTE3_0!$A$12:$AQ$100,MATCH(FIXED(T$6,0,TRUE),ES_FTE3_0!$A$12:$AQ$12,0),FALSE)),":",VLOOKUP($A10,ES_FTE3_0!$A$12:$AQ$100,MATCH(FIXED(T$6,0,TRUE),ES_FTE3_0!$A$12:$AQ$12,0),FALSE))</f>
        <v>-0.7</v>
      </c>
      <c r="U10" s="232" t="str">
        <f>IF(ISNA(VLOOKUP($A10,ES_FTE3_0!$A$12:$AQ$100,MATCH(FIXED(U$6,0,TRUE),ES_FTE3_0!$A$12:$AQ$12,0),FALSE)),":",VLOOKUP($A10,ES_FTE3_0!$A$12:$AQ$100,MATCH(FIXED(U$6,0,TRUE),ES_FTE3_0!$A$12:$AQ$12,0),FALSE))</f>
        <v>:</v>
      </c>
      <c r="V10" s="232" t="str">
        <f>IF(ISNA(VLOOKUP($A10,ES_FTE3_0!$A$12:$AQ$100,MATCH(FIXED(V$6,0,TRUE),ES_FTE3_0!$A$12:$AQ$12,0),FALSE)),":",VLOOKUP($A10,ES_FTE3_0!$A$12:$AQ$100,MATCH(FIXED(V$6,0,TRUE),ES_FTE3_0!$A$12:$AQ$12,0),FALSE))</f>
        <v>:</v>
      </c>
      <c r="W10" s="232" t="str">
        <f>IF(ISNA(VLOOKUP($A10,ES_FTE3_0!$A$12:$AQ$100,MATCH(FIXED(W$6,0,TRUE),ES_FTE3_0!$A$12:$AQ$12,0),FALSE)),":",VLOOKUP($A10,ES_FTE3_0!$A$12:$AQ$100,MATCH(FIXED(W$6,0,TRUE),ES_FTE3_0!$A$12:$AQ$12,0),FALSE))</f>
        <v>:</v>
      </c>
    </row>
    <row r="11" spans="1:23">
      <c r="A11" s="230" t="str">
        <f>lookup!Z6</f>
        <v>Belgium</v>
      </c>
      <c r="B11" s="232" t="str">
        <f>VLOOKUP(A11,lookup!$Z$2:$AA$77,2,FALSE)</f>
        <v>Βέλγιο</v>
      </c>
      <c r="C11" s="232" t="str">
        <f>IF(ISNA(VLOOKUP($A11,ES_FTE3_0!$A$12:$AQ$100,MATCH(FIXED(C$6,0,TRUE),ES_FTE3_0!$A$12:$AQ$12,0),FALSE)),":",VLOOKUP($A11,ES_FTE3_0!$A$12:$AQ$100,MATCH(FIXED(C$6,0,TRUE),ES_FTE3_0!$A$12:$AQ$12,0),FALSE))</f>
        <v>:</v>
      </c>
      <c r="D11" s="232">
        <f>IF(ISNA(VLOOKUP($A11,ES_FTE3_0!$A$12:$AQ$100,MATCH(FIXED(D$6,0,TRUE),ES_FTE3_0!$A$12:$AQ$12,0),FALSE)),":",VLOOKUP($A11,ES_FTE3_0!$A$12:$AQ$100,MATCH(FIXED(D$6,0,TRUE),ES_FTE3_0!$A$12:$AQ$12,0),FALSE))</f>
        <v>0.3</v>
      </c>
      <c r="E11" s="232">
        <f>IF(ISNA(VLOOKUP($A11,ES_FTE3_0!$A$12:$AQ$100,MATCH(FIXED(E$6,0,TRUE),ES_FTE3_0!$A$12:$AQ$12,0),FALSE)),":",VLOOKUP($A11,ES_FTE3_0!$A$12:$AQ$100,MATCH(FIXED(E$6,0,TRUE),ES_FTE3_0!$A$12:$AQ$12,0),FALSE))</f>
        <v>0.7</v>
      </c>
      <c r="F11" s="232">
        <f>IF(ISNA(VLOOKUP($A11,ES_FTE3_0!$A$12:$AQ$100,MATCH(FIXED(F$6,0,TRUE),ES_FTE3_0!$A$12:$AQ$12,0),FALSE)),":",VLOOKUP($A11,ES_FTE3_0!$A$12:$AQ$100,MATCH(FIXED(F$6,0,TRUE),ES_FTE3_0!$A$12:$AQ$12,0),FALSE))</f>
        <v>1.8</v>
      </c>
      <c r="G11" s="232">
        <f>IF(ISNA(VLOOKUP($A11,ES_FTE3_0!$A$12:$AQ$100,MATCH(FIXED(G$6,0,TRUE),ES_FTE3_0!$A$12:$AQ$12,0),FALSE)),":",VLOOKUP($A11,ES_FTE3_0!$A$12:$AQ$100,MATCH(FIXED(G$6,0,TRUE),ES_FTE3_0!$A$12:$AQ$12,0),FALSE))</f>
        <v>1.4</v>
      </c>
      <c r="H11" s="232">
        <f>IF(ISNA(VLOOKUP($A11,ES_FTE3_0!$A$12:$AQ$100,MATCH(FIXED(H$6,0,TRUE),ES_FTE3_0!$A$12:$AQ$12,0),FALSE)),":",VLOOKUP($A11,ES_FTE3_0!$A$12:$AQ$100,MATCH(FIXED(H$6,0,TRUE),ES_FTE3_0!$A$12:$AQ$12,0),FALSE))</f>
        <v>2</v>
      </c>
      <c r="I11" s="232">
        <f>IF(ISNA(VLOOKUP($A11,ES_FTE3_0!$A$12:$AQ$100,MATCH(FIXED(I$6,0,TRUE),ES_FTE3_0!$A$12:$AQ$12,0),FALSE)),":",VLOOKUP($A11,ES_FTE3_0!$A$12:$AQ$100,MATCH(FIXED(I$6,0,TRUE),ES_FTE3_0!$A$12:$AQ$12,0),FALSE))</f>
        <v>1.4</v>
      </c>
      <c r="J11" s="232">
        <f>IF(ISNA(VLOOKUP($A11,ES_FTE3_0!$A$12:$AQ$100,MATCH(FIXED(J$6,0,TRUE),ES_FTE3_0!$A$12:$AQ$12,0),FALSE)),":",VLOOKUP($A11,ES_FTE3_0!$A$12:$AQ$100,MATCH(FIXED(J$6,0,TRUE),ES_FTE3_0!$A$12:$AQ$12,0),FALSE))</f>
        <v>-0.2</v>
      </c>
      <c r="K11" s="232">
        <f>IF(ISNA(VLOOKUP($A11,ES_FTE3_0!$A$12:$AQ$100,MATCH(FIXED(K$6,0,TRUE),ES_FTE3_0!$A$12:$AQ$12,0),FALSE)),":",VLOOKUP($A11,ES_FTE3_0!$A$12:$AQ$100,MATCH(FIXED(K$6,0,TRUE),ES_FTE3_0!$A$12:$AQ$12,0),FALSE))</f>
        <v>-0.1</v>
      </c>
      <c r="L11" s="232">
        <f>IF(ISNA(VLOOKUP($A11,ES_FTE3_0!$A$12:$AQ$100,MATCH(FIXED(L$6,0,TRUE),ES_FTE3_0!$A$12:$AQ$12,0),FALSE)),":",VLOOKUP($A11,ES_FTE3_0!$A$12:$AQ$100,MATCH(FIXED(L$6,0,TRUE),ES_FTE3_0!$A$12:$AQ$12,0),FALSE))</f>
        <v>1</v>
      </c>
      <c r="M11" s="232">
        <f>IF(ISNA(VLOOKUP($A11,ES_FTE3_0!$A$12:$AQ$100,MATCH(FIXED(M$6,0,TRUE),ES_FTE3_0!$A$12:$AQ$12,0),FALSE)),":",VLOOKUP($A11,ES_FTE3_0!$A$12:$AQ$100,MATCH(FIXED(M$6,0,TRUE),ES_FTE3_0!$A$12:$AQ$12,0),FALSE))</f>
        <v>1.4</v>
      </c>
      <c r="N11" s="232">
        <f>IF(ISNA(VLOOKUP($A11,ES_FTE3_0!$A$12:$AQ$100,MATCH(FIXED(N$6,0,TRUE),ES_FTE3_0!$A$12:$AQ$12,0),FALSE)),":",VLOOKUP($A11,ES_FTE3_0!$A$12:$AQ$100,MATCH(FIXED(N$6,0,TRUE),ES_FTE3_0!$A$12:$AQ$12,0),FALSE))</f>
        <v>1.1000000000000001</v>
      </c>
      <c r="O11" s="232">
        <f>IF(ISNA(VLOOKUP($A11,ES_FTE3_0!$A$12:$AQ$100,MATCH(FIXED(O$6,0,TRUE),ES_FTE3_0!$A$12:$AQ$12,0),FALSE)),":",VLOOKUP($A11,ES_FTE3_0!$A$12:$AQ$100,MATCH(FIXED(O$6,0,TRUE),ES_FTE3_0!$A$12:$AQ$12,0),FALSE))</f>
        <v>1.7</v>
      </c>
      <c r="P11" s="232">
        <f>IF(ISNA(VLOOKUP($A11,ES_FTE3_0!$A$12:$AQ$100,MATCH(FIXED(P$6,0,TRUE),ES_FTE3_0!$A$12:$AQ$12,0),FALSE)),":",VLOOKUP($A11,ES_FTE3_0!$A$12:$AQ$100,MATCH(FIXED(P$6,0,TRUE),ES_FTE3_0!$A$12:$AQ$12,0),FALSE))</f>
        <v>1.8</v>
      </c>
      <c r="Q11" s="232">
        <f>IF(ISNA(VLOOKUP($A11,ES_FTE3_0!$A$12:$AQ$100,MATCH(FIXED(Q$6,0,TRUE),ES_FTE3_0!$A$12:$AQ$12,0),FALSE)),":",VLOOKUP($A11,ES_FTE3_0!$A$12:$AQ$100,MATCH(FIXED(Q$6,0,TRUE),ES_FTE3_0!$A$12:$AQ$12,0),FALSE))</f>
        <v>-0.2</v>
      </c>
      <c r="R11" s="232">
        <f>IF(ISNA(VLOOKUP($A11,ES_FTE3_0!$A$12:$AQ$100,MATCH(FIXED(R$6,0,TRUE),ES_FTE3_0!$A$12:$AQ$12,0),FALSE)),":",VLOOKUP($A11,ES_FTE3_0!$A$12:$AQ$100,MATCH(FIXED(R$6,0,TRUE),ES_FTE3_0!$A$12:$AQ$12,0),FALSE))</f>
        <v>0.7</v>
      </c>
      <c r="S11" s="232">
        <f>IF(ISNA(VLOOKUP($A11,ES_FTE3_0!$A$12:$AQ$100,MATCH(FIXED(S$6,0,TRUE),ES_FTE3_0!$A$12:$AQ$12,0),FALSE)),":",VLOOKUP($A11,ES_FTE3_0!$A$12:$AQ$100,MATCH(FIXED(S$6,0,TRUE),ES_FTE3_0!$A$12:$AQ$12,0),FALSE))</f>
        <v>1.4</v>
      </c>
      <c r="T11" s="232">
        <f>IF(ISNA(VLOOKUP($A11,ES_FTE3_0!$A$12:$AQ$100,MATCH(FIXED(T$6,0,TRUE),ES_FTE3_0!$A$12:$AQ$12,0),FALSE)),":",VLOOKUP($A11,ES_FTE3_0!$A$12:$AQ$100,MATCH(FIXED(T$6,0,TRUE),ES_FTE3_0!$A$12:$AQ$12,0),FALSE))</f>
        <v>0.2</v>
      </c>
      <c r="U11" s="232" t="str">
        <f>IF(ISNA(VLOOKUP($A11,ES_FTE3_0!$A$12:$AQ$100,MATCH(FIXED(U$6,0,TRUE),ES_FTE3_0!$A$12:$AQ$12,0),FALSE)),":",VLOOKUP($A11,ES_FTE3_0!$A$12:$AQ$100,MATCH(FIXED(U$6,0,TRUE),ES_FTE3_0!$A$12:$AQ$12,0),FALSE))</f>
        <v>:</v>
      </c>
      <c r="V11" s="232" t="str">
        <f>IF(ISNA(VLOOKUP($A11,ES_FTE3_0!$A$12:$AQ$100,MATCH(FIXED(V$6,0,TRUE),ES_FTE3_0!$A$12:$AQ$12,0),FALSE)),":",VLOOKUP($A11,ES_FTE3_0!$A$12:$AQ$100,MATCH(FIXED(V$6,0,TRUE),ES_FTE3_0!$A$12:$AQ$12,0),FALSE))</f>
        <v>:</v>
      </c>
      <c r="W11" s="232" t="str">
        <f>IF(ISNA(VLOOKUP($A11,ES_FTE3_0!$A$12:$AQ$100,MATCH(FIXED(W$6,0,TRUE),ES_FTE3_0!$A$12:$AQ$12,0),FALSE)),":",VLOOKUP($A11,ES_FTE3_0!$A$12:$AQ$100,MATCH(FIXED(W$6,0,TRUE),ES_FTE3_0!$A$12:$AQ$12,0),FALSE))</f>
        <v>:</v>
      </c>
    </row>
    <row r="12" spans="1:23">
      <c r="A12" s="230" t="str">
        <f>lookup!Z7</f>
        <v>Bulgaria</v>
      </c>
      <c r="B12" s="232" t="str">
        <f>VLOOKUP(A12,lookup!$Z$2:$AA$77,2,FALSE)</f>
        <v>Βουλγαρία</v>
      </c>
      <c r="C12" s="232" t="str">
        <f>IF(ISNA(VLOOKUP($A12,ES_FTE3_0!$A$12:$AQ$100,MATCH(FIXED(C$6,0,TRUE),ES_FTE3_0!$A$12:$AQ$12,0),FALSE)),":",VLOOKUP($A12,ES_FTE3_0!$A$12:$AQ$100,MATCH(FIXED(C$6,0,TRUE),ES_FTE3_0!$A$12:$AQ$12,0),FALSE))</f>
        <v>:</v>
      </c>
      <c r="D12" s="232" t="str">
        <f>IF(ISNA(VLOOKUP($A12,ES_FTE3_0!$A$12:$AQ$100,MATCH(FIXED(D$6,0,TRUE),ES_FTE3_0!$A$12:$AQ$12,0),FALSE)),":",VLOOKUP($A12,ES_FTE3_0!$A$12:$AQ$100,MATCH(FIXED(D$6,0,TRUE),ES_FTE3_0!$A$12:$AQ$12,0),FALSE))</f>
        <v>:</v>
      </c>
      <c r="E12" s="232" t="str">
        <f>IF(ISNA(VLOOKUP($A12,ES_FTE3_0!$A$12:$AQ$100,MATCH(FIXED(E$6,0,TRUE),ES_FTE3_0!$A$12:$AQ$12,0),FALSE)),":",VLOOKUP($A12,ES_FTE3_0!$A$12:$AQ$100,MATCH(FIXED(E$6,0,TRUE),ES_FTE3_0!$A$12:$AQ$12,0),FALSE))</f>
        <v>:</v>
      </c>
      <c r="F12" s="232" t="str">
        <f>IF(ISNA(VLOOKUP($A12,ES_FTE3_0!$A$12:$AQ$100,MATCH(FIXED(F$6,0,TRUE),ES_FTE3_0!$A$12:$AQ$12,0),FALSE)),":",VLOOKUP($A12,ES_FTE3_0!$A$12:$AQ$100,MATCH(FIXED(F$6,0,TRUE),ES_FTE3_0!$A$12:$AQ$12,0),FALSE))</f>
        <v>:</v>
      </c>
      <c r="G12" s="232" t="str">
        <f>IF(ISNA(VLOOKUP($A12,ES_FTE3_0!$A$12:$AQ$100,MATCH(FIXED(G$6,0,TRUE),ES_FTE3_0!$A$12:$AQ$12,0),FALSE)),":",VLOOKUP($A12,ES_FTE3_0!$A$12:$AQ$100,MATCH(FIXED(G$6,0,TRUE),ES_FTE3_0!$A$12:$AQ$12,0),FALSE))</f>
        <v>:</v>
      </c>
      <c r="H12" s="232" t="str">
        <f>IF(ISNA(VLOOKUP($A12,ES_FTE3_0!$A$12:$AQ$100,MATCH(FIXED(H$6,0,TRUE),ES_FTE3_0!$A$12:$AQ$12,0),FALSE)),":",VLOOKUP($A12,ES_FTE3_0!$A$12:$AQ$100,MATCH(FIXED(H$6,0,TRUE),ES_FTE3_0!$A$12:$AQ$12,0),FALSE))</f>
        <v>:</v>
      </c>
      <c r="I12" s="232">
        <f>IF(ISNA(VLOOKUP($A12,ES_FTE3_0!$A$12:$AQ$100,MATCH(FIXED(I$6,0,TRUE),ES_FTE3_0!$A$12:$AQ$12,0),FALSE)),":",VLOOKUP($A12,ES_FTE3_0!$A$12:$AQ$100,MATCH(FIXED(I$6,0,TRUE),ES_FTE3_0!$A$12:$AQ$12,0),FALSE))</f>
        <v>-0.8</v>
      </c>
      <c r="J12" s="232">
        <f>IF(ISNA(VLOOKUP($A12,ES_FTE3_0!$A$12:$AQ$100,MATCH(FIXED(J$6,0,TRUE),ES_FTE3_0!$A$12:$AQ$12,0),FALSE)),":",VLOOKUP($A12,ES_FTE3_0!$A$12:$AQ$100,MATCH(FIXED(J$6,0,TRUE),ES_FTE3_0!$A$12:$AQ$12,0),FALSE))</f>
        <v>0.2</v>
      </c>
      <c r="K12" s="232">
        <f>IF(ISNA(VLOOKUP($A12,ES_FTE3_0!$A$12:$AQ$100,MATCH(FIXED(K$6,0,TRUE),ES_FTE3_0!$A$12:$AQ$12,0),FALSE)),":",VLOOKUP($A12,ES_FTE3_0!$A$12:$AQ$100,MATCH(FIXED(K$6,0,TRUE),ES_FTE3_0!$A$12:$AQ$12,0),FALSE))</f>
        <v>3</v>
      </c>
      <c r="L12" s="232">
        <f>IF(ISNA(VLOOKUP($A12,ES_FTE3_0!$A$12:$AQ$100,MATCH(FIXED(L$6,0,TRUE),ES_FTE3_0!$A$12:$AQ$12,0),FALSE)),":",VLOOKUP($A12,ES_FTE3_0!$A$12:$AQ$100,MATCH(FIXED(L$6,0,TRUE),ES_FTE3_0!$A$12:$AQ$12,0),FALSE))</f>
        <v>2.6</v>
      </c>
      <c r="M12" s="232">
        <f>IF(ISNA(VLOOKUP($A12,ES_FTE3_0!$A$12:$AQ$100,MATCH(FIXED(M$6,0,TRUE),ES_FTE3_0!$A$12:$AQ$12,0),FALSE)),":",VLOOKUP($A12,ES_FTE3_0!$A$12:$AQ$100,MATCH(FIXED(M$6,0,TRUE),ES_FTE3_0!$A$12:$AQ$12,0),FALSE))</f>
        <v>2.7</v>
      </c>
      <c r="N12" s="232">
        <f>IF(ISNA(VLOOKUP($A12,ES_FTE3_0!$A$12:$AQ$100,MATCH(FIXED(N$6,0,TRUE),ES_FTE3_0!$A$12:$AQ$12,0),FALSE)),":",VLOOKUP($A12,ES_FTE3_0!$A$12:$AQ$100,MATCH(FIXED(N$6,0,TRUE),ES_FTE3_0!$A$12:$AQ$12,0),FALSE))</f>
        <v>3.3</v>
      </c>
      <c r="O12" s="232">
        <f>IF(ISNA(VLOOKUP($A12,ES_FTE3_0!$A$12:$AQ$100,MATCH(FIXED(O$6,0,TRUE),ES_FTE3_0!$A$12:$AQ$12,0),FALSE)),":",VLOOKUP($A12,ES_FTE3_0!$A$12:$AQ$100,MATCH(FIXED(O$6,0,TRUE),ES_FTE3_0!$A$12:$AQ$12,0),FALSE))</f>
        <v>3.2</v>
      </c>
      <c r="P12" s="232">
        <f>IF(ISNA(VLOOKUP($A12,ES_FTE3_0!$A$12:$AQ$100,MATCH(FIXED(P$6,0,TRUE),ES_FTE3_0!$A$12:$AQ$12,0),FALSE)),":",VLOOKUP($A12,ES_FTE3_0!$A$12:$AQ$100,MATCH(FIXED(P$6,0,TRUE),ES_FTE3_0!$A$12:$AQ$12,0),FALSE))</f>
        <v>2.4</v>
      </c>
      <c r="Q12" s="232">
        <f>IF(ISNA(VLOOKUP($A12,ES_FTE3_0!$A$12:$AQ$100,MATCH(FIXED(Q$6,0,TRUE),ES_FTE3_0!$A$12:$AQ$12,0),FALSE)),":",VLOOKUP($A12,ES_FTE3_0!$A$12:$AQ$100,MATCH(FIXED(Q$6,0,TRUE),ES_FTE3_0!$A$12:$AQ$12,0),FALSE))</f>
        <v>-1.7</v>
      </c>
      <c r="R12" s="232">
        <f>IF(ISNA(VLOOKUP($A12,ES_FTE3_0!$A$12:$AQ$100,MATCH(FIXED(R$6,0,TRUE),ES_FTE3_0!$A$12:$AQ$12,0),FALSE)),":",VLOOKUP($A12,ES_FTE3_0!$A$12:$AQ$100,MATCH(FIXED(R$6,0,TRUE),ES_FTE3_0!$A$12:$AQ$12,0),FALSE))</f>
        <v>-3.9</v>
      </c>
      <c r="S12" s="232">
        <f>IF(ISNA(VLOOKUP($A12,ES_FTE3_0!$A$12:$AQ$100,MATCH(FIXED(S$6,0,TRUE),ES_FTE3_0!$A$12:$AQ$12,0),FALSE)),":",VLOOKUP($A12,ES_FTE3_0!$A$12:$AQ$100,MATCH(FIXED(S$6,0,TRUE),ES_FTE3_0!$A$12:$AQ$12,0),FALSE))</f>
        <v>-2.2000000000000002</v>
      </c>
      <c r="T12" s="232">
        <f>IF(ISNA(VLOOKUP($A12,ES_FTE3_0!$A$12:$AQ$100,MATCH(FIXED(T$6,0,TRUE),ES_FTE3_0!$A$12:$AQ$12,0),FALSE)),":",VLOOKUP($A12,ES_FTE3_0!$A$12:$AQ$100,MATCH(FIXED(T$6,0,TRUE),ES_FTE3_0!$A$12:$AQ$12,0),FALSE))</f>
        <v>-2.5</v>
      </c>
      <c r="U12" s="232" t="str">
        <f>IF(ISNA(VLOOKUP($A12,ES_FTE3_0!$A$12:$AQ$100,MATCH(FIXED(U$6,0,TRUE),ES_FTE3_0!$A$12:$AQ$12,0),FALSE)),":",VLOOKUP($A12,ES_FTE3_0!$A$12:$AQ$100,MATCH(FIXED(U$6,0,TRUE),ES_FTE3_0!$A$12:$AQ$12,0),FALSE))</f>
        <v>:</v>
      </c>
      <c r="V12" s="232" t="str">
        <f>IF(ISNA(VLOOKUP($A12,ES_FTE3_0!$A$12:$AQ$100,MATCH(FIXED(V$6,0,TRUE),ES_FTE3_0!$A$12:$AQ$12,0),FALSE)),":",VLOOKUP($A12,ES_FTE3_0!$A$12:$AQ$100,MATCH(FIXED(V$6,0,TRUE),ES_FTE3_0!$A$12:$AQ$12,0),FALSE))</f>
        <v>:</v>
      </c>
      <c r="W12" s="232" t="str">
        <f>IF(ISNA(VLOOKUP($A12,ES_FTE3_0!$A$12:$AQ$100,MATCH(FIXED(W$6,0,TRUE),ES_FTE3_0!$A$12:$AQ$12,0),FALSE)),":",VLOOKUP($A12,ES_FTE3_0!$A$12:$AQ$100,MATCH(FIXED(W$6,0,TRUE),ES_FTE3_0!$A$12:$AQ$12,0),FALSE))</f>
        <v>:</v>
      </c>
    </row>
    <row r="13" spans="1:23">
      <c r="A13" s="230" t="str">
        <f>lookup!Z8</f>
        <v>Czech Republic</v>
      </c>
      <c r="B13" s="232" t="str">
        <f>VLOOKUP(A13,lookup!$Z$2:$AA$77,2,FALSE)</f>
        <v>Τσεχία</v>
      </c>
      <c r="C13" s="232">
        <f>IF(ISNA(VLOOKUP($A13,ES_FTE3_0!$A$12:$AQ$100,MATCH(FIXED(C$6,0,TRUE),ES_FTE3_0!$A$12:$AQ$12,0),FALSE)),":",VLOOKUP($A13,ES_FTE3_0!$A$12:$AQ$100,MATCH(FIXED(C$6,0,TRUE),ES_FTE3_0!$A$12:$AQ$12,0),FALSE))</f>
        <v>0.7</v>
      </c>
      <c r="D13" s="232">
        <f>IF(ISNA(VLOOKUP($A13,ES_FTE3_0!$A$12:$AQ$100,MATCH(FIXED(D$6,0,TRUE),ES_FTE3_0!$A$12:$AQ$12,0),FALSE)),":",VLOOKUP($A13,ES_FTE3_0!$A$12:$AQ$100,MATCH(FIXED(D$6,0,TRUE),ES_FTE3_0!$A$12:$AQ$12,0),FALSE))</f>
        <v>0.5</v>
      </c>
      <c r="E13" s="232">
        <f>IF(ISNA(VLOOKUP($A13,ES_FTE3_0!$A$12:$AQ$100,MATCH(FIXED(E$6,0,TRUE),ES_FTE3_0!$A$12:$AQ$12,0),FALSE)),":",VLOOKUP($A13,ES_FTE3_0!$A$12:$AQ$100,MATCH(FIXED(E$6,0,TRUE),ES_FTE3_0!$A$12:$AQ$12,0),FALSE))</f>
        <v>-0.7</v>
      </c>
      <c r="F13" s="232">
        <f>IF(ISNA(VLOOKUP($A13,ES_FTE3_0!$A$12:$AQ$100,MATCH(FIXED(F$6,0,TRUE),ES_FTE3_0!$A$12:$AQ$12,0),FALSE)),":",VLOOKUP($A13,ES_FTE3_0!$A$12:$AQ$100,MATCH(FIXED(F$6,0,TRUE),ES_FTE3_0!$A$12:$AQ$12,0),FALSE))</f>
        <v>-1.8</v>
      </c>
      <c r="G13" s="232">
        <f>IF(ISNA(VLOOKUP($A13,ES_FTE3_0!$A$12:$AQ$100,MATCH(FIXED(G$6,0,TRUE),ES_FTE3_0!$A$12:$AQ$12,0),FALSE)),":",VLOOKUP($A13,ES_FTE3_0!$A$12:$AQ$100,MATCH(FIXED(G$6,0,TRUE),ES_FTE3_0!$A$12:$AQ$12,0),FALSE))</f>
        <v>-2.2000000000000002</v>
      </c>
      <c r="H13" s="232">
        <f>IF(ISNA(VLOOKUP($A13,ES_FTE3_0!$A$12:$AQ$100,MATCH(FIXED(H$6,0,TRUE),ES_FTE3_0!$A$12:$AQ$12,0),FALSE)),":",VLOOKUP($A13,ES_FTE3_0!$A$12:$AQ$100,MATCH(FIXED(H$6,0,TRUE),ES_FTE3_0!$A$12:$AQ$12,0),FALSE))</f>
        <v>-0.8</v>
      </c>
      <c r="I13" s="232">
        <f>IF(ISNA(VLOOKUP($A13,ES_FTE3_0!$A$12:$AQ$100,MATCH(FIXED(I$6,0,TRUE),ES_FTE3_0!$A$12:$AQ$12,0),FALSE)),":",VLOOKUP($A13,ES_FTE3_0!$A$12:$AQ$100,MATCH(FIXED(I$6,0,TRUE),ES_FTE3_0!$A$12:$AQ$12,0),FALSE))</f>
        <v>-0.3</v>
      </c>
      <c r="J13" s="232">
        <f>IF(ISNA(VLOOKUP($A13,ES_FTE3_0!$A$12:$AQ$100,MATCH(FIXED(J$6,0,TRUE),ES_FTE3_0!$A$12:$AQ$12,0),FALSE)),":",VLOOKUP($A13,ES_FTE3_0!$A$12:$AQ$100,MATCH(FIXED(J$6,0,TRUE),ES_FTE3_0!$A$12:$AQ$12,0),FALSE))</f>
        <v>0.6</v>
      </c>
      <c r="K13" s="232">
        <f>IF(ISNA(VLOOKUP($A13,ES_FTE3_0!$A$12:$AQ$100,MATCH(FIXED(K$6,0,TRUE),ES_FTE3_0!$A$12:$AQ$12,0),FALSE)),":",VLOOKUP($A13,ES_FTE3_0!$A$12:$AQ$100,MATCH(FIXED(K$6,0,TRUE),ES_FTE3_0!$A$12:$AQ$12,0),FALSE))</f>
        <v>-0.8</v>
      </c>
      <c r="L13" s="232">
        <f>IF(ISNA(VLOOKUP($A13,ES_FTE3_0!$A$12:$AQ$100,MATCH(FIXED(L$6,0,TRUE),ES_FTE3_0!$A$12:$AQ$12,0),FALSE)),":",VLOOKUP($A13,ES_FTE3_0!$A$12:$AQ$100,MATCH(FIXED(L$6,0,TRUE),ES_FTE3_0!$A$12:$AQ$12,0),FALSE))</f>
        <v>-0.3</v>
      </c>
      <c r="M13" s="232">
        <f>IF(ISNA(VLOOKUP($A13,ES_FTE3_0!$A$12:$AQ$100,MATCH(FIXED(M$6,0,TRUE),ES_FTE3_0!$A$12:$AQ$12,0),FALSE)),":",VLOOKUP($A13,ES_FTE3_0!$A$12:$AQ$100,MATCH(FIXED(M$6,0,TRUE),ES_FTE3_0!$A$12:$AQ$12,0),FALSE))</f>
        <v>2.1</v>
      </c>
      <c r="N13" s="232">
        <f>IF(ISNA(VLOOKUP($A13,ES_FTE3_0!$A$12:$AQ$100,MATCH(FIXED(N$6,0,TRUE),ES_FTE3_0!$A$12:$AQ$12,0),FALSE)),":",VLOOKUP($A13,ES_FTE3_0!$A$12:$AQ$100,MATCH(FIXED(N$6,0,TRUE),ES_FTE3_0!$A$12:$AQ$12,0),FALSE))</f>
        <v>1.3</v>
      </c>
      <c r="O13" s="232">
        <f>IF(ISNA(VLOOKUP($A13,ES_FTE3_0!$A$12:$AQ$100,MATCH(FIXED(O$6,0,TRUE),ES_FTE3_0!$A$12:$AQ$12,0),FALSE)),":",VLOOKUP($A13,ES_FTE3_0!$A$12:$AQ$100,MATCH(FIXED(O$6,0,TRUE),ES_FTE3_0!$A$12:$AQ$12,0),FALSE))</f>
        <v>2.1</v>
      </c>
      <c r="P13" s="232">
        <f>IF(ISNA(VLOOKUP($A13,ES_FTE3_0!$A$12:$AQ$100,MATCH(FIXED(P$6,0,TRUE),ES_FTE3_0!$A$12:$AQ$12,0),FALSE)),":",VLOOKUP($A13,ES_FTE3_0!$A$12:$AQ$100,MATCH(FIXED(P$6,0,TRUE),ES_FTE3_0!$A$12:$AQ$12,0),FALSE))</f>
        <v>2.2999999999999998</v>
      </c>
      <c r="Q13" s="232">
        <f>IF(ISNA(VLOOKUP($A13,ES_FTE3_0!$A$12:$AQ$100,MATCH(FIXED(Q$6,0,TRUE),ES_FTE3_0!$A$12:$AQ$12,0),FALSE)),":",VLOOKUP($A13,ES_FTE3_0!$A$12:$AQ$100,MATCH(FIXED(Q$6,0,TRUE),ES_FTE3_0!$A$12:$AQ$12,0),FALSE))</f>
        <v>-1.8</v>
      </c>
      <c r="R13" s="232">
        <f>IF(ISNA(VLOOKUP($A13,ES_FTE3_0!$A$12:$AQ$100,MATCH(FIXED(R$6,0,TRUE),ES_FTE3_0!$A$12:$AQ$12,0),FALSE)),":",VLOOKUP($A13,ES_FTE3_0!$A$12:$AQ$100,MATCH(FIXED(R$6,0,TRUE),ES_FTE3_0!$A$12:$AQ$12,0),FALSE))</f>
        <v>-1</v>
      </c>
      <c r="S13" s="232">
        <f>IF(ISNA(VLOOKUP($A13,ES_FTE3_0!$A$12:$AQ$100,MATCH(FIXED(S$6,0,TRUE),ES_FTE3_0!$A$12:$AQ$12,0),FALSE)),":",VLOOKUP($A13,ES_FTE3_0!$A$12:$AQ$100,MATCH(FIXED(S$6,0,TRUE),ES_FTE3_0!$A$12:$AQ$12,0),FALSE))</f>
        <v>0</v>
      </c>
      <c r="T13" s="232">
        <f>IF(ISNA(VLOOKUP($A13,ES_FTE3_0!$A$12:$AQ$100,MATCH(FIXED(T$6,0,TRUE),ES_FTE3_0!$A$12:$AQ$12,0),FALSE)),":",VLOOKUP($A13,ES_FTE3_0!$A$12:$AQ$100,MATCH(FIXED(T$6,0,TRUE),ES_FTE3_0!$A$12:$AQ$12,0),FALSE))</f>
        <v>0.4</v>
      </c>
      <c r="U13" s="232" t="str">
        <f>IF(ISNA(VLOOKUP($A13,ES_FTE3_0!$A$12:$AQ$100,MATCH(FIXED(U$6,0,TRUE),ES_FTE3_0!$A$12:$AQ$12,0),FALSE)),":",VLOOKUP($A13,ES_FTE3_0!$A$12:$AQ$100,MATCH(FIXED(U$6,0,TRUE),ES_FTE3_0!$A$12:$AQ$12,0),FALSE))</f>
        <v>:</v>
      </c>
      <c r="V13" s="232" t="str">
        <f>IF(ISNA(VLOOKUP($A13,ES_FTE3_0!$A$12:$AQ$100,MATCH(FIXED(V$6,0,TRUE),ES_FTE3_0!$A$12:$AQ$12,0),FALSE)),":",VLOOKUP($A13,ES_FTE3_0!$A$12:$AQ$100,MATCH(FIXED(V$6,0,TRUE),ES_FTE3_0!$A$12:$AQ$12,0),FALSE))</f>
        <v>:</v>
      </c>
      <c r="W13" s="232" t="str">
        <f>IF(ISNA(VLOOKUP($A13,ES_FTE3_0!$A$12:$AQ$100,MATCH(FIXED(W$6,0,TRUE),ES_FTE3_0!$A$12:$AQ$12,0),FALSE)),":",VLOOKUP($A13,ES_FTE3_0!$A$12:$AQ$100,MATCH(FIXED(W$6,0,TRUE),ES_FTE3_0!$A$12:$AQ$12,0),FALSE))</f>
        <v>:</v>
      </c>
    </row>
    <row r="14" spans="1:23">
      <c r="A14" s="230" t="str">
        <f>lookup!Z9</f>
        <v>Denmark</v>
      </c>
      <c r="B14" s="232" t="str">
        <f>VLOOKUP(A14,lookup!$Z$2:$AA$77,2,FALSE)</f>
        <v>Δανία</v>
      </c>
      <c r="C14" s="232">
        <f>IF(ISNA(VLOOKUP($A14,ES_FTE3_0!$A$12:$AQ$100,MATCH(FIXED(C$6,0,TRUE),ES_FTE3_0!$A$12:$AQ$12,0),FALSE)),":",VLOOKUP($A14,ES_FTE3_0!$A$12:$AQ$100,MATCH(FIXED(C$6,0,TRUE),ES_FTE3_0!$A$12:$AQ$12,0),FALSE))</f>
        <v>0.8</v>
      </c>
      <c r="D14" s="232">
        <f>IF(ISNA(VLOOKUP($A14,ES_FTE3_0!$A$12:$AQ$100,MATCH(FIXED(D$6,0,TRUE),ES_FTE3_0!$A$12:$AQ$12,0),FALSE)),":",VLOOKUP($A14,ES_FTE3_0!$A$12:$AQ$100,MATCH(FIXED(D$6,0,TRUE),ES_FTE3_0!$A$12:$AQ$12,0),FALSE))</f>
        <v>0.9</v>
      </c>
      <c r="E14" s="232">
        <f>IF(ISNA(VLOOKUP($A14,ES_FTE3_0!$A$12:$AQ$100,MATCH(FIXED(E$6,0,TRUE),ES_FTE3_0!$A$12:$AQ$12,0),FALSE)),":",VLOOKUP($A14,ES_FTE3_0!$A$12:$AQ$100,MATCH(FIXED(E$6,0,TRUE),ES_FTE3_0!$A$12:$AQ$12,0),FALSE))</f>
        <v>1.4</v>
      </c>
      <c r="F14" s="232">
        <f>IF(ISNA(VLOOKUP($A14,ES_FTE3_0!$A$12:$AQ$100,MATCH(FIXED(F$6,0,TRUE),ES_FTE3_0!$A$12:$AQ$12,0),FALSE)),":",VLOOKUP($A14,ES_FTE3_0!$A$12:$AQ$100,MATCH(FIXED(F$6,0,TRUE),ES_FTE3_0!$A$12:$AQ$12,0),FALSE))</f>
        <v>1.5</v>
      </c>
      <c r="G14" s="232">
        <f>IF(ISNA(VLOOKUP($A14,ES_FTE3_0!$A$12:$AQ$100,MATCH(FIXED(G$6,0,TRUE),ES_FTE3_0!$A$12:$AQ$12,0),FALSE)),":",VLOOKUP($A14,ES_FTE3_0!$A$12:$AQ$100,MATCH(FIXED(G$6,0,TRUE),ES_FTE3_0!$A$12:$AQ$12,0),FALSE))</f>
        <v>0.8</v>
      </c>
      <c r="H14" s="232">
        <f>IF(ISNA(VLOOKUP($A14,ES_FTE3_0!$A$12:$AQ$100,MATCH(FIXED(H$6,0,TRUE),ES_FTE3_0!$A$12:$AQ$12,0),FALSE)),":",VLOOKUP($A14,ES_FTE3_0!$A$12:$AQ$100,MATCH(FIXED(H$6,0,TRUE),ES_FTE3_0!$A$12:$AQ$12,0),FALSE))</f>
        <v>0.5</v>
      </c>
      <c r="I14" s="232">
        <f>IF(ISNA(VLOOKUP($A14,ES_FTE3_0!$A$12:$AQ$100,MATCH(FIXED(I$6,0,TRUE),ES_FTE3_0!$A$12:$AQ$12,0),FALSE)),":",VLOOKUP($A14,ES_FTE3_0!$A$12:$AQ$100,MATCH(FIXED(I$6,0,TRUE),ES_FTE3_0!$A$12:$AQ$12,0),FALSE))</f>
        <v>0.9</v>
      </c>
      <c r="J14" s="232">
        <f>IF(ISNA(VLOOKUP($A14,ES_FTE3_0!$A$12:$AQ$100,MATCH(FIXED(J$6,0,TRUE),ES_FTE3_0!$A$12:$AQ$12,0),FALSE)),":",VLOOKUP($A14,ES_FTE3_0!$A$12:$AQ$100,MATCH(FIXED(J$6,0,TRUE),ES_FTE3_0!$A$12:$AQ$12,0),FALSE))</f>
        <v>0</v>
      </c>
      <c r="K14" s="232">
        <f>IF(ISNA(VLOOKUP($A14,ES_FTE3_0!$A$12:$AQ$100,MATCH(FIXED(K$6,0,TRUE),ES_FTE3_0!$A$12:$AQ$12,0),FALSE)),":",VLOOKUP($A14,ES_FTE3_0!$A$12:$AQ$100,MATCH(FIXED(K$6,0,TRUE),ES_FTE3_0!$A$12:$AQ$12,0),FALSE))</f>
        <v>-1.1000000000000001</v>
      </c>
      <c r="L14" s="232">
        <f>IF(ISNA(VLOOKUP($A14,ES_FTE3_0!$A$12:$AQ$100,MATCH(FIXED(L$6,0,TRUE),ES_FTE3_0!$A$12:$AQ$12,0),FALSE)),":",VLOOKUP($A14,ES_FTE3_0!$A$12:$AQ$100,MATCH(FIXED(L$6,0,TRUE),ES_FTE3_0!$A$12:$AQ$12,0),FALSE))</f>
        <v>-0.6</v>
      </c>
      <c r="M14" s="232">
        <f>IF(ISNA(VLOOKUP($A14,ES_FTE3_0!$A$12:$AQ$100,MATCH(FIXED(M$6,0,TRUE),ES_FTE3_0!$A$12:$AQ$12,0),FALSE)),":",VLOOKUP($A14,ES_FTE3_0!$A$12:$AQ$100,MATCH(FIXED(M$6,0,TRUE),ES_FTE3_0!$A$12:$AQ$12,0),FALSE))</f>
        <v>1</v>
      </c>
      <c r="N14" s="232">
        <f>IF(ISNA(VLOOKUP($A14,ES_FTE3_0!$A$12:$AQ$100,MATCH(FIXED(N$6,0,TRUE),ES_FTE3_0!$A$12:$AQ$12,0),FALSE)),":",VLOOKUP($A14,ES_FTE3_0!$A$12:$AQ$100,MATCH(FIXED(N$6,0,TRUE),ES_FTE3_0!$A$12:$AQ$12,0),FALSE))</f>
        <v>2.1</v>
      </c>
      <c r="O14" s="232">
        <f>IF(ISNA(VLOOKUP($A14,ES_FTE3_0!$A$12:$AQ$100,MATCH(FIXED(O$6,0,TRUE),ES_FTE3_0!$A$12:$AQ$12,0),FALSE)),":",VLOOKUP($A14,ES_FTE3_0!$A$12:$AQ$100,MATCH(FIXED(O$6,0,TRUE),ES_FTE3_0!$A$12:$AQ$12,0),FALSE))</f>
        <v>2.8</v>
      </c>
      <c r="P14" s="232">
        <f>IF(ISNA(VLOOKUP($A14,ES_FTE3_0!$A$12:$AQ$100,MATCH(FIXED(P$6,0,TRUE),ES_FTE3_0!$A$12:$AQ$12,0),FALSE)),":",VLOOKUP($A14,ES_FTE3_0!$A$12:$AQ$100,MATCH(FIXED(P$6,0,TRUE),ES_FTE3_0!$A$12:$AQ$12,0),FALSE))</f>
        <v>1.7</v>
      </c>
      <c r="Q14" s="232">
        <f>IF(ISNA(VLOOKUP($A14,ES_FTE3_0!$A$12:$AQ$100,MATCH(FIXED(Q$6,0,TRUE),ES_FTE3_0!$A$12:$AQ$12,0),FALSE)),":",VLOOKUP($A14,ES_FTE3_0!$A$12:$AQ$100,MATCH(FIXED(Q$6,0,TRUE),ES_FTE3_0!$A$12:$AQ$12,0),FALSE))</f>
        <v>-3.4</v>
      </c>
      <c r="R14" s="232">
        <f>IF(ISNA(VLOOKUP($A14,ES_FTE3_0!$A$12:$AQ$100,MATCH(FIXED(R$6,0,TRUE),ES_FTE3_0!$A$12:$AQ$12,0),FALSE)),":",VLOOKUP($A14,ES_FTE3_0!$A$12:$AQ$100,MATCH(FIXED(R$6,0,TRUE),ES_FTE3_0!$A$12:$AQ$12,0),FALSE))</f>
        <v>-2.5</v>
      </c>
      <c r="S14" s="232">
        <f>IF(ISNA(VLOOKUP($A14,ES_FTE3_0!$A$12:$AQ$100,MATCH(FIXED(S$6,0,TRUE),ES_FTE3_0!$A$12:$AQ$12,0),FALSE)),":",VLOOKUP($A14,ES_FTE3_0!$A$12:$AQ$100,MATCH(FIXED(S$6,0,TRUE),ES_FTE3_0!$A$12:$AQ$12,0),FALSE))</f>
        <v>-0.2</v>
      </c>
      <c r="T14" s="232">
        <f>IF(ISNA(VLOOKUP($A14,ES_FTE3_0!$A$12:$AQ$100,MATCH(FIXED(T$6,0,TRUE),ES_FTE3_0!$A$12:$AQ$12,0),FALSE)),":",VLOOKUP($A14,ES_FTE3_0!$A$12:$AQ$100,MATCH(FIXED(T$6,0,TRUE),ES_FTE3_0!$A$12:$AQ$12,0),FALSE))</f>
        <v>-0.3</v>
      </c>
      <c r="U14" s="232" t="str">
        <f>IF(ISNA(VLOOKUP($A14,ES_FTE3_0!$A$12:$AQ$100,MATCH(FIXED(U$6,0,TRUE),ES_FTE3_0!$A$12:$AQ$12,0),FALSE)),":",VLOOKUP($A14,ES_FTE3_0!$A$12:$AQ$100,MATCH(FIXED(U$6,0,TRUE),ES_FTE3_0!$A$12:$AQ$12,0),FALSE))</f>
        <v>:</v>
      </c>
      <c r="V14" s="232" t="str">
        <f>IF(ISNA(VLOOKUP($A14,ES_FTE3_0!$A$12:$AQ$100,MATCH(FIXED(V$6,0,TRUE),ES_FTE3_0!$A$12:$AQ$12,0),FALSE)),":",VLOOKUP($A14,ES_FTE3_0!$A$12:$AQ$100,MATCH(FIXED(V$6,0,TRUE),ES_FTE3_0!$A$12:$AQ$12,0),FALSE))</f>
        <v>:</v>
      </c>
      <c r="W14" s="232" t="str">
        <f>IF(ISNA(VLOOKUP($A14,ES_FTE3_0!$A$12:$AQ$100,MATCH(FIXED(W$6,0,TRUE),ES_FTE3_0!$A$12:$AQ$12,0),FALSE)),":",VLOOKUP($A14,ES_FTE3_0!$A$12:$AQ$100,MATCH(FIXED(W$6,0,TRUE),ES_FTE3_0!$A$12:$AQ$12,0),FALSE))</f>
        <v>:</v>
      </c>
    </row>
    <row r="15" spans="1:23">
      <c r="A15" s="230" t="str">
        <f>lookup!Z10</f>
        <v>Germany (until 1990 former territory of the FRG)</v>
      </c>
      <c r="B15" s="232" t="str">
        <f>VLOOKUP(A15,lookup!$Z$2:$AA$77,2,FALSE)</f>
        <v>Γερμανία</v>
      </c>
      <c r="C15" s="232">
        <f>IF(ISNA(VLOOKUP($A15,ES_FTE3_0!$A$12:$AQ$100,MATCH(FIXED(C$6,0,TRUE),ES_FTE3_0!$A$12:$AQ$12,0),FALSE)),":",VLOOKUP($A15,ES_FTE3_0!$A$12:$AQ$100,MATCH(FIXED(C$6,0,TRUE),ES_FTE3_0!$A$12:$AQ$12,0),FALSE))</f>
        <v>0.4</v>
      </c>
      <c r="D15" s="232">
        <f>IF(ISNA(VLOOKUP($A15,ES_FTE3_0!$A$12:$AQ$100,MATCH(FIXED(D$6,0,TRUE),ES_FTE3_0!$A$12:$AQ$12,0),FALSE)),":",VLOOKUP($A15,ES_FTE3_0!$A$12:$AQ$100,MATCH(FIXED(D$6,0,TRUE),ES_FTE3_0!$A$12:$AQ$12,0),FALSE))</f>
        <v>-0.1</v>
      </c>
      <c r="E15" s="232">
        <f>IF(ISNA(VLOOKUP($A15,ES_FTE3_0!$A$12:$AQ$100,MATCH(FIXED(E$6,0,TRUE),ES_FTE3_0!$A$12:$AQ$12,0),FALSE)),":",VLOOKUP($A15,ES_FTE3_0!$A$12:$AQ$100,MATCH(FIXED(E$6,0,TRUE),ES_FTE3_0!$A$12:$AQ$12,0),FALSE))</f>
        <v>-0.1</v>
      </c>
      <c r="F15" s="232">
        <f>IF(ISNA(VLOOKUP($A15,ES_FTE3_0!$A$12:$AQ$100,MATCH(FIXED(F$6,0,TRUE),ES_FTE3_0!$A$12:$AQ$12,0),FALSE)),":",VLOOKUP($A15,ES_FTE3_0!$A$12:$AQ$100,MATCH(FIXED(F$6,0,TRUE),ES_FTE3_0!$A$12:$AQ$12,0),FALSE))</f>
        <v>1.1000000000000001</v>
      </c>
      <c r="G15" s="232">
        <f>IF(ISNA(VLOOKUP($A15,ES_FTE3_0!$A$12:$AQ$100,MATCH(FIXED(G$6,0,TRUE),ES_FTE3_0!$A$12:$AQ$12,0),FALSE)),":",VLOOKUP($A15,ES_FTE3_0!$A$12:$AQ$100,MATCH(FIXED(G$6,0,TRUE),ES_FTE3_0!$A$12:$AQ$12,0),FALSE))</f>
        <v>1.5</v>
      </c>
      <c r="H15" s="232">
        <f>IF(ISNA(VLOOKUP($A15,ES_FTE3_0!$A$12:$AQ$100,MATCH(FIXED(H$6,0,TRUE),ES_FTE3_0!$A$12:$AQ$12,0),FALSE)),":",VLOOKUP($A15,ES_FTE3_0!$A$12:$AQ$100,MATCH(FIXED(H$6,0,TRUE),ES_FTE3_0!$A$12:$AQ$12,0),FALSE))</f>
        <v>1.7</v>
      </c>
      <c r="I15" s="232">
        <f>IF(ISNA(VLOOKUP($A15,ES_FTE3_0!$A$12:$AQ$100,MATCH(FIXED(I$6,0,TRUE),ES_FTE3_0!$A$12:$AQ$12,0),FALSE)),":",VLOOKUP($A15,ES_FTE3_0!$A$12:$AQ$100,MATCH(FIXED(I$6,0,TRUE),ES_FTE3_0!$A$12:$AQ$12,0),FALSE))</f>
        <v>0.3</v>
      </c>
      <c r="J15" s="232">
        <f>IF(ISNA(VLOOKUP($A15,ES_FTE3_0!$A$12:$AQ$100,MATCH(FIXED(J$6,0,TRUE),ES_FTE3_0!$A$12:$AQ$12,0),FALSE)),":",VLOOKUP($A15,ES_FTE3_0!$A$12:$AQ$100,MATCH(FIXED(J$6,0,TRUE),ES_FTE3_0!$A$12:$AQ$12,0),FALSE))</f>
        <v>-0.6</v>
      </c>
      <c r="K15" s="232">
        <f>IF(ISNA(VLOOKUP($A15,ES_FTE3_0!$A$12:$AQ$100,MATCH(FIXED(K$6,0,TRUE),ES_FTE3_0!$A$12:$AQ$12,0),FALSE)),":",VLOOKUP($A15,ES_FTE3_0!$A$12:$AQ$100,MATCH(FIXED(K$6,0,TRUE),ES_FTE3_0!$A$12:$AQ$12,0),FALSE))</f>
        <v>-0.9</v>
      </c>
      <c r="L15" s="232">
        <f>IF(ISNA(VLOOKUP($A15,ES_FTE3_0!$A$12:$AQ$100,MATCH(FIXED(L$6,0,TRUE),ES_FTE3_0!$A$12:$AQ$12,0),FALSE)),":",VLOOKUP($A15,ES_FTE3_0!$A$12:$AQ$100,MATCH(FIXED(L$6,0,TRUE),ES_FTE3_0!$A$12:$AQ$12,0),FALSE))</f>
        <v>0.3</v>
      </c>
      <c r="M15" s="232">
        <f>IF(ISNA(VLOOKUP($A15,ES_FTE3_0!$A$12:$AQ$100,MATCH(FIXED(M$6,0,TRUE),ES_FTE3_0!$A$12:$AQ$12,0),FALSE)),":",VLOOKUP($A15,ES_FTE3_0!$A$12:$AQ$100,MATCH(FIXED(M$6,0,TRUE),ES_FTE3_0!$A$12:$AQ$12,0),FALSE))</f>
        <v>-0.1</v>
      </c>
      <c r="N15" s="232">
        <f>IF(ISNA(VLOOKUP($A15,ES_FTE3_0!$A$12:$AQ$100,MATCH(FIXED(N$6,0,TRUE),ES_FTE3_0!$A$12:$AQ$12,0),FALSE)),":",VLOOKUP($A15,ES_FTE3_0!$A$12:$AQ$100,MATCH(FIXED(N$6,0,TRUE),ES_FTE3_0!$A$12:$AQ$12,0),FALSE))</f>
        <v>0.6</v>
      </c>
      <c r="O15" s="232">
        <f>IF(ISNA(VLOOKUP($A15,ES_FTE3_0!$A$12:$AQ$100,MATCH(FIXED(O$6,0,TRUE),ES_FTE3_0!$A$12:$AQ$12,0),FALSE)),":",VLOOKUP($A15,ES_FTE3_0!$A$12:$AQ$100,MATCH(FIXED(O$6,0,TRUE),ES_FTE3_0!$A$12:$AQ$12,0),FALSE))</f>
        <v>1.7</v>
      </c>
      <c r="P15" s="232">
        <f>IF(ISNA(VLOOKUP($A15,ES_FTE3_0!$A$12:$AQ$100,MATCH(FIXED(P$6,0,TRUE),ES_FTE3_0!$A$12:$AQ$12,0),FALSE)),":",VLOOKUP($A15,ES_FTE3_0!$A$12:$AQ$100,MATCH(FIXED(P$6,0,TRUE),ES_FTE3_0!$A$12:$AQ$12,0),FALSE))</f>
        <v>1.2</v>
      </c>
      <c r="Q15" s="232">
        <f>IF(ISNA(VLOOKUP($A15,ES_FTE3_0!$A$12:$AQ$100,MATCH(FIXED(Q$6,0,TRUE),ES_FTE3_0!$A$12:$AQ$12,0),FALSE)),":",VLOOKUP($A15,ES_FTE3_0!$A$12:$AQ$100,MATCH(FIXED(Q$6,0,TRUE),ES_FTE3_0!$A$12:$AQ$12,0),FALSE))</f>
        <v>0.1</v>
      </c>
      <c r="R15" s="232">
        <f>IF(ISNA(VLOOKUP($A15,ES_FTE3_0!$A$12:$AQ$100,MATCH(FIXED(R$6,0,TRUE),ES_FTE3_0!$A$12:$AQ$12,0),FALSE)),":",VLOOKUP($A15,ES_FTE3_0!$A$12:$AQ$100,MATCH(FIXED(R$6,0,TRUE),ES_FTE3_0!$A$12:$AQ$12,0),FALSE))</f>
        <v>0.5</v>
      </c>
      <c r="S15" s="232">
        <f>IF(ISNA(VLOOKUP($A15,ES_FTE3_0!$A$12:$AQ$100,MATCH(FIXED(S$6,0,TRUE),ES_FTE3_0!$A$12:$AQ$12,0),FALSE)),":",VLOOKUP($A15,ES_FTE3_0!$A$12:$AQ$100,MATCH(FIXED(S$6,0,TRUE),ES_FTE3_0!$A$12:$AQ$12,0),FALSE))</f>
        <v>1.4</v>
      </c>
      <c r="T15" s="232">
        <f>IF(ISNA(VLOOKUP($A15,ES_FTE3_0!$A$12:$AQ$100,MATCH(FIXED(T$6,0,TRUE),ES_FTE3_0!$A$12:$AQ$12,0),FALSE)),":",VLOOKUP($A15,ES_FTE3_0!$A$12:$AQ$100,MATCH(FIXED(T$6,0,TRUE),ES_FTE3_0!$A$12:$AQ$12,0),FALSE))</f>
        <v>1.1000000000000001</v>
      </c>
      <c r="U15" s="232" t="str">
        <f>IF(ISNA(VLOOKUP($A15,ES_FTE3_0!$A$12:$AQ$100,MATCH(FIXED(U$6,0,TRUE),ES_FTE3_0!$A$12:$AQ$12,0),FALSE)),":",VLOOKUP($A15,ES_FTE3_0!$A$12:$AQ$100,MATCH(FIXED(U$6,0,TRUE),ES_FTE3_0!$A$12:$AQ$12,0),FALSE))</f>
        <v>:</v>
      </c>
      <c r="V15" s="232" t="str">
        <f>IF(ISNA(VLOOKUP($A15,ES_FTE3_0!$A$12:$AQ$100,MATCH(FIXED(V$6,0,TRUE),ES_FTE3_0!$A$12:$AQ$12,0),FALSE)),":",VLOOKUP($A15,ES_FTE3_0!$A$12:$AQ$100,MATCH(FIXED(V$6,0,TRUE),ES_FTE3_0!$A$12:$AQ$12,0),FALSE))</f>
        <v>:</v>
      </c>
      <c r="W15" s="232" t="str">
        <f>IF(ISNA(VLOOKUP($A15,ES_FTE3_0!$A$12:$AQ$100,MATCH(FIXED(W$6,0,TRUE),ES_FTE3_0!$A$12:$AQ$12,0),FALSE)),":",VLOOKUP($A15,ES_FTE3_0!$A$12:$AQ$100,MATCH(FIXED(W$6,0,TRUE),ES_FTE3_0!$A$12:$AQ$12,0),FALSE))</f>
        <v>:</v>
      </c>
    </row>
    <row r="16" spans="1:23">
      <c r="A16" s="230" t="str">
        <f>lookup!Z11</f>
        <v>Estonia</v>
      </c>
      <c r="B16" s="232" t="str">
        <f>VLOOKUP(A16,lookup!$Z$2:$AA$77,2,FALSE)</f>
        <v>Εσθονία</v>
      </c>
      <c r="C16" s="232" t="str">
        <f>IF(ISNA(VLOOKUP($A16,ES_FTE3_0!$A$12:$AQ$100,MATCH(FIXED(C$6,0,TRUE),ES_FTE3_0!$A$12:$AQ$12,0),FALSE)),":",VLOOKUP($A16,ES_FTE3_0!$A$12:$AQ$100,MATCH(FIXED(C$6,0,TRUE),ES_FTE3_0!$A$12:$AQ$12,0),FALSE))</f>
        <v>:</v>
      </c>
      <c r="D16" s="232">
        <f>IF(ISNA(VLOOKUP($A16,ES_FTE3_0!$A$12:$AQ$100,MATCH(FIXED(D$6,0,TRUE),ES_FTE3_0!$A$12:$AQ$12,0),FALSE)),":",VLOOKUP($A16,ES_FTE3_0!$A$12:$AQ$100,MATCH(FIXED(D$6,0,TRUE),ES_FTE3_0!$A$12:$AQ$12,0),FALSE))</f>
        <v>-2.4</v>
      </c>
      <c r="E16" s="232">
        <f>IF(ISNA(VLOOKUP($A16,ES_FTE3_0!$A$12:$AQ$100,MATCH(FIXED(E$6,0,TRUE),ES_FTE3_0!$A$12:$AQ$12,0),FALSE)),":",VLOOKUP($A16,ES_FTE3_0!$A$12:$AQ$100,MATCH(FIXED(E$6,0,TRUE),ES_FTE3_0!$A$12:$AQ$12,0),FALSE))</f>
        <v>0</v>
      </c>
      <c r="F16" s="232">
        <f>IF(ISNA(VLOOKUP($A16,ES_FTE3_0!$A$12:$AQ$100,MATCH(FIXED(F$6,0,TRUE),ES_FTE3_0!$A$12:$AQ$12,0),FALSE)),":",VLOOKUP($A16,ES_FTE3_0!$A$12:$AQ$100,MATCH(FIXED(F$6,0,TRUE),ES_FTE3_0!$A$12:$AQ$12,0),FALSE))</f>
        <v>-1.9</v>
      </c>
      <c r="G16" s="232">
        <f>IF(ISNA(VLOOKUP($A16,ES_FTE3_0!$A$12:$AQ$100,MATCH(FIXED(G$6,0,TRUE),ES_FTE3_0!$A$12:$AQ$12,0),FALSE)),":",VLOOKUP($A16,ES_FTE3_0!$A$12:$AQ$100,MATCH(FIXED(G$6,0,TRUE),ES_FTE3_0!$A$12:$AQ$12,0),FALSE))</f>
        <v>-4.5</v>
      </c>
      <c r="H16" s="232">
        <f>IF(ISNA(VLOOKUP($A16,ES_FTE3_0!$A$12:$AQ$100,MATCH(FIXED(H$6,0,TRUE),ES_FTE3_0!$A$12:$AQ$12,0),FALSE)),":",VLOOKUP($A16,ES_FTE3_0!$A$12:$AQ$100,MATCH(FIXED(H$6,0,TRUE),ES_FTE3_0!$A$12:$AQ$12,0),FALSE))</f>
        <v>-1.5</v>
      </c>
      <c r="I16" s="232">
        <f>IF(ISNA(VLOOKUP($A16,ES_FTE3_0!$A$12:$AQ$100,MATCH(FIXED(I$6,0,TRUE),ES_FTE3_0!$A$12:$AQ$12,0),FALSE)),":",VLOOKUP($A16,ES_FTE3_0!$A$12:$AQ$100,MATCH(FIXED(I$6,0,TRUE),ES_FTE3_0!$A$12:$AQ$12,0),FALSE))</f>
        <v>0.8</v>
      </c>
      <c r="J16" s="232">
        <f>IF(ISNA(VLOOKUP($A16,ES_FTE3_0!$A$12:$AQ$100,MATCH(FIXED(J$6,0,TRUE),ES_FTE3_0!$A$12:$AQ$12,0),FALSE)),":",VLOOKUP($A16,ES_FTE3_0!$A$12:$AQ$100,MATCH(FIXED(J$6,0,TRUE),ES_FTE3_0!$A$12:$AQ$12,0),FALSE))</f>
        <v>1.4</v>
      </c>
      <c r="K16" s="232">
        <f>IF(ISNA(VLOOKUP($A16,ES_FTE3_0!$A$12:$AQ$100,MATCH(FIXED(K$6,0,TRUE),ES_FTE3_0!$A$12:$AQ$12,0),FALSE)),":",VLOOKUP($A16,ES_FTE3_0!$A$12:$AQ$100,MATCH(FIXED(K$6,0,TRUE),ES_FTE3_0!$A$12:$AQ$12,0),FALSE))</f>
        <v>1.4</v>
      </c>
      <c r="L16" s="232">
        <f>IF(ISNA(VLOOKUP($A16,ES_FTE3_0!$A$12:$AQ$100,MATCH(FIXED(L$6,0,TRUE),ES_FTE3_0!$A$12:$AQ$12,0),FALSE)),":",VLOOKUP($A16,ES_FTE3_0!$A$12:$AQ$100,MATCH(FIXED(L$6,0,TRUE),ES_FTE3_0!$A$12:$AQ$12,0),FALSE))</f>
        <v>0</v>
      </c>
      <c r="M16" s="232">
        <f>IF(ISNA(VLOOKUP($A16,ES_FTE3_0!$A$12:$AQ$100,MATCH(FIXED(M$6,0,TRUE),ES_FTE3_0!$A$12:$AQ$12,0),FALSE)),":",VLOOKUP($A16,ES_FTE3_0!$A$12:$AQ$100,MATCH(FIXED(M$6,0,TRUE),ES_FTE3_0!$A$12:$AQ$12,0),FALSE))</f>
        <v>2</v>
      </c>
      <c r="N16" s="232">
        <f>IF(ISNA(VLOOKUP($A16,ES_FTE3_0!$A$12:$AQ$100,MATCH(FIXED(N$6,0,TRUE),ES_FTE3_0!$A$12:$AQ$12,0),FALSE)),":",VLOOKUP($A16,ES_FTE3_0!$A$12:$AQ$100,MATCH(FIXED(N$6,0,TRUE),ES_FTE3_0!$A$12:$AQ$12,0),FALSE))</f>
        <v>5.4</v>
      </c>
      <c r="O16" s="232">
        <f>IF(ISNA(VLOOKUP($A16,ES_FTE3_0!$A$12:$AQ$100,MATCH(FIXED(O$6,0,TRUE),ES_FTE3_0!$A$12:$AQ$12,0),FALSE)),":",VLOOKUP($A16,ES_FTE3_0!$A$12:$AQ$100,MATCH(FIXED(O$6,0,TRUE),ES_FTE3_0!$A$12:$AQ$12,0),FALSE))</f>
        <v>0.8</v>
      </c>
      <c r="P16" s="232">
        <f>IF(ISNA(VLOOKUP($A16,ES_FTE3_0!$A$12:$AQ$100,MATCH(FIXED(P$6,0,TRUE),ES_FTE3_0!$A$12:$AQ$12,0),FALSE)),":",VLOOKUP($A16,ES_FTE3_0!$A$12:$AQ$100,MATCH(FIXED(P$6,0,TRUE),ES_FTE3_0!$A$12:$AQ$12,0),FALSE))</f>
        <v>0.2</v>
      </c>
      <c r="Q16" s="232">
        <f>IF(ISNA(VLOOKUP($A16,ES_FTE3_0!$A$12:$AQ$100,MATCH(FIXED(Q$6,0,TRUE),ES_FTE3_0!$A$12:$AQ$12,0),FALSE)),":",VLOOKUP($A16,ES_FTE3_0!$A$12:$AQ$100,MATCH(FIXED(Q$6,0,TRUE),ES_FTE3_0!$A$12:$AQ$12,0),FALSE))</f>
        <v>-10</v>
      </c>
      <c r="R16" s="232">
        <f>IF(ISNA(VLOOKUP($A16,ES_FTE3_0!$A$12:$AQ$100,MATCH(FIXED(R$6,0,TRUE),ES_FTE3_0!$A$12:$AQ$12,0),FALSE)),":",VLOOKUP($A16,ES_FTE3_0!$A$12:$AQ$100,MATCH(FIXED(R$6,0,TRUE),ES_FTE3_0!$A$12:$AQ$12,0),FALSE))</f>
        <v>-4.8</v>
      </c>
      <c r="S16" s="232">
        <f>IF(ISNA(VLOOKUP($A16,ES_FTE3_0!$A$12:$AQ$100,MATCH(FIXED(S$6,0,TRUE),ES_FTE3_0!$A$12:$AQ$12,0),FALSE)),":",VLOOKUP($A16,ES_FTE3_0!$A$12:$AQ$100,MATCH(FIXED(S$6,0,TRUE),ES_FTE3_0!$A$12:$AQ$12,0),FALSE))</f>
        <v>7</v>
      </c>
      <c r="T16" s="232">
        <f>IF(ISNA(VLOOKUP($A16,ES_FTE3_0!$A$12:$AQ$100,MATCH(FIXED(T$6,0,TRUE),ES_FTE3_0!$A$12:$AQ$12,0),FALSE)),":",VLOOKUP($A16,ES_FTE3_0!$A$12:$AQ$100,MATCH(FIXED(T$6,0,TRUE),ES_FTE3_0!$A$12:$AQ$12,0),FALSE))</f>
        <v>2.2000000000000002</v>
      </c>
      <c r="U16" s="232" t="str">
        <f>IF(ISNA(VLOOKUP($A16,ES_FTE3_0!$A$12:$AQ$100,MATCH(FIXED(U$6,0,TRUE),ES_FTE3_0!$A$12:$AQ$12,0),FALSE)),":",VLOOKUP($A16,ES_FTE3_0!$A$12:$AQ$100,MATCH(FIXED(U$6,0,TRUE),ES_FTE3_0!$A$12:$AQ$12,0),FALSE))</f>
        <v>:</v>
      </c>
      <c r="V16" s="232" t="str">
        <f>IF(ISNA(VLOOKUP($A16,ES_FTE3_0!$A$12:$AQ$100,MATCH(FIXED(V$6,0,TRUE),ES_FTE3_0!$A$12:$AQ$12,0),FALSE)),":",VLOOKUP($A16,ES_FTE3_0!$A$12:$AQ$100,MATCH(FIXED(V$6,0,TRUE),ES_FTE3_0!$A$12:$AQ$12,0),FALSE))</f>
        <v>:</v>
      </c>
      <c r="W16" s="232" t="str">
        <f>IF(ISNA(VLOOKUP($A16,ES_FTE3_0!$A$12:$AQ$100,MATCH(FIXED(W$6,0,TRUE),ES_FTE3_0!$A$12:$AQ$12,0),FALSE)),":",VLOOKUP($A16,ES_FTE3_0!$A$12:$AQ$100,MATCH(FIXED(W$6,0,TRUE),ES_FTE3_0!$A$12:$AQ$12,0),FALSE))</f>
        <v>:</v>
      </c>
    </row>
    <row r="17" spans="1:23">
      <c r="A17" s="230" t="str">
        <f>lookup!Z12</f>
        <v>Ireland</v>
      </c>
      <c r="B17" s="232" t="str">
        <f>VLOOKUP(A17,lookup!$Z$2:$AA$77,2,FALSE)</f>
        <v>Ιρλανδία</v>
      </c>
      <c r="C17" s="232" t="str">
        <f>IF(ISNA(VLOOKUP($A17,ES_FTE3_0!$A$12:$AQ$100,MATCH(FIXED(C$6,0,TRUE),ES_FTE3_0!$A$12:$AQ$12,0),FALSE)),":",VLOOKUP($A17,ES_FTE3_0!$A$12:$AQ$100,MATCH(FIXED(C$6,0,TRUE),ES_FTE3_0!$A$12:$AQ$12,0),FALSE))</f>
        <v>:</v>
      </c>
      <c r="D17" s="232" t="str">
        <f>IF(ISNA(VLOOKUP($A17,ES_FTE3_0!$A$12:$AQ$100,MATCH(FIXED(D$6,0,TRUE),ES_FTE3_0!$A$12:$AQ$12,0),FALSE)),":",VLOOKUP($A17,ES_FTE3_0!$A$12:$AQ$100,MATCH(FIXED(D$6,0,TRUE),ES_FTE3_0!$A$12:$AQ$12,0),FALSE))</f>
        <v>:</v>
      </c>
      <c r="E17" s="232" t="str">
        <f>IF(ISNA(VLOOKUP($A17,ES_FTE3_0!$A$12:$AQ$100,MATCH(FIXED(E$6,0,TRUE),ES_FTE3_0!$A$12:$AQ$12,0),FALSE)),":",VLOOKUP($A17,ES_FTE3_0!$A$12:$AQ$100,MATCH(FIXED(E$6,0,TRUE),ES_FTE3_0!$A$12:$AQ$12,0),FALSE))</f>
        <v>:</v>
      </c>
      <c r="F17" s="232" t="str">
        <f>IF(ISNA(VLOOKUP($A17,ES_FTE3_0!$A$12:$AQ$100,MATCH(FIXED(F$6,0,TRUE),ES_FTE3_0!$A$12:$AQ$12,0),FALSE)),":",VLOOKUP($A17,ES_FTE3_0!$A$12:$AQ$100,MATCH(FIXED(F$6,0,TRUE),ES_FTE3_0!$A$12:$AQ$12,0),FALSE))</f>
        <v>:</v>
      </c>
      <c r="G17" s="232">
        <f>IF(ISNA(VLOOKUP($A17,ES_FTE3_0!$A$12:$AQ$100,MATCH(FIXED(G$6,0,TRUE),ES_FTE3_0!$A$12:$AQ$12,0),FALSE)),":",VLOOKUP($A17,ES_FTE3_0!$A$12:$AQ$100,MATCH(FIXED(G$6,0,TRUE),ES_FTE3_0!$A$12:$AQ$12,0),FALSE))</f>
        <v>6.5</v>
      </c>
      <c r="H17" s="232">
        <f>IF(ISNA(VLOOKUP($A17,ES_FTE3_0!$A$12:$AQ$100,MATCH(FIXED(H$6,0,TRUE),ES_FTE3_0!$A$12:$AQ$12,0),FALSE)),":",VLOOKUP($A17,ES_FTE3_0!$A$12:$AQ$100,MATCH(FIXED(H$6,0,TRUE),ES_FTE3_0!$A$12:$AQ$12,0),FALSE))</f>
        <v>4.5</v>
      </c>
      <c r="I17" s="232">
        <f>IF(ISNA(VLOOKUP($A17,ES_FTE3_0!$A$12:$AQ$100,MATCH(FIXED(I$6,0,TRUE),ES_FTE3_0!$A$12:$AQ$12,0),FALSE)),":",VLOOKUP($A17,ES_FTE3_0!$A$12:$AQ$100,MATCH(FIXED(I$6,0,TRUE),ES_FTE3_0!$A$12:$AQ$12,0),FALSE))</f>
        <v>3.1</v>
      </c>
      <c r="J17" s="232">
        <f>IF(ISNA(VLOOKUP($A17,ES_FTE3_0!$A$12:$AQ$100,MATCH(FIXED(J$6,0,TRUE),ES_FTE3_0!$A$12:$AQ$12,0),FALSE)),":",VLOOKUP($A17,ES_FTE3_0!$A$12:$AQ$100,MATCH(FIXED(J$6,0,TRUE),ES_FTE3_0!$A$12:$AQ$12,0),FALSE))</f>
        <v>1.6</v>
      </c>
      <c r="K17" s="232">
        <f>IF(ISNA(VLOOKUP($A17,ES_FTE3_0!$A$12:$AQ$100,MATCH(FIXED(K$6,0,TRUE),ES_FTE3_0!$A$12:$AQ$12,0),FALSE)),":",VLOOKUP($A17,ES_FTE3_0!$A$12:$AQ$100,MATCH(FIXED(K$6,0,TRUE),ES_FTE3_0!$A$12:$AQ$12,0),FALSE))</f>
        <v>1.9</v>
      </c>
      <c r="L17" s="232">
        <f>IF(ISNA(VLOOKUP($A17,ES_FTE3_0!$A$12:$AQ$100,MATCH(FIXED(L$6,0,TRUE),ES_FTE3_0!$A$12:$AQ$12,0),FALSE)),":",VLOOKUP($A17,ES_FTE3_0!$A$12:$AQ$100,MATCH(FIXED(L$6,0,TRUE),ES_FTE3_0!$A$12:$AQ$12,0),FALSE))</f>
        <v>3.4</v>
      </c>
      <c r="M17" s="232">
        <f>IF(ISNA(VLOOKUP($A17,ES_FTE3_0!$A$12:$AQ$100,MATCH(FIXED(M$6,0,TRUE),ES_FTE3_0!$A$12:$AQ$12,0),FALSE)),":",VLOOKUP($A17,ES_FTE3_0!$A$12:$AQ$100,MATCH(FIXED(M$6,0,TRUE),ES_FTE3_0!$A$12:$AQ$12,0),FALSE))</f>
        <v>4.9000000000000004</v>
      </c>
      <c r="N17" s="232">
        <f>IF(ISNA(VLOOKUP($A17,ES_FTE3_0!$A$12:$AQ$100,MATCH(FIXED(N$6,0,TRUE),ES_FTE3_0!$A$12:$AQ$12,0),FALSE)),":",VLOOKUP($A17,ES_FTE3_0!$A$12:$AQ$100,MATCH(FIXED(N$6,0,TRUE),ES_FTE3_0!$A$12:$AQ$12,0),FALSE))</f>
        <v>4.5999999999999996</v>
      </c>
      <c r="O17" s="232">
        <f>IF(ISNA(VLOOKUP($A17,ES_FTE3_0!$A$12:$AQ$100,MATCH(FIXED(O$6,0,TRUE),ES_FTE3_0!$A$12:$AQ$12,0),FALSE)),":",VLOOKUP($A17,ES_FTE3_0!$A$12:$AQ$100,MATCH(FIXED(O$6,0,TRUE),ES_FTE3_0!$A$12:$AQ$12,0),FALSE))</f>
        <v>4.4000000000000004</v>
      </c>
      <c r="P17" s="232">
        <f>IF(ISNA(VLOOKUP($A17,ES_FTE3_0!$A$12:$AQ$100,MATCH(FIXED(P$6,0,TRUE),ES_FTE3_0!$A$12:$AQ$12,0),FALSE)),":",VLOOKUP($A17,ES_FTE3_0!$A$12:$AQ$100,MATCH(FIXED(P$6,0,TRUE),ES_FTE3_0!$A$12:$AQ$12,0),FALSE))</f>
        <v>-0.6</v>
      </c>
      <c r="Q17" s="232">
        <f>IF(ISNA(VLOOKUP($A17,ES_FTE3_0!$A$12:$AQ$100,MATCH(FIXED(Q$6,0,TRUE),ES_FTE3_0!$A$12:$AQ$12,0),FALSE)),":",VLOOKUP($A17,ES_FTE3_0!$A$12:$AQ$100,MATCH(FIXED(Q$6,0,TRUE),ES_FTE3_0!$A$12:$AQ$12,0),FALSE))</f>
        <v>-7.8</v>
      </c>
      <c r="R17" s="232">
        <f>IF(ISNA(VLOOKUP($A17,ES_FTE3_0!$A$12:$AQ$100,MATCH(FIXED(R$6,0,TRUE),ES_FTE3_0!$A$12:$AQ$12,0),FALSE)),":",VLOOKUP($A17,ES_FTE3_0!$A$12:$AQ$100,MATCH(FIXED(R$6,0,TRUE),ES_FTE3_0!$A$12:$AQ$12,0),FALSE))</f>
        <v>-4.0999999999999996</v>
      </c>
      <c r="S17" s="232">
        <f>IF(ISNA(VLOOKUP($A17,ES_FTE3_0!$A$12:$AQ$100,MATCH(FIXED(S$6,0,TRUE),ES_FTE3_0!$A$12:$AQ$12,0),FALSE)),":",VLOOKUP($A17,ES_FTE3_0!$A$12:$AQ$100,MATCH(FIXED(S$6,0,TRUE),ES_FTE3_0!$A$12:$AQ$12,0),FALSE))</f>
        <v>-1.8</v>
      </c>
      <c r="T17" s="232">
        <f>IF(ISNA(VLOOKUP($A17,ES_FTE3_0!$A$12:$AQ$100,MATCH(FIXED(T$6,0,TRUE),ES_FTE3_0!$A$12:$AQ$12,0),FALSE)),":",VLOOKUP($A17,ES_FTE3_0!$A$12:$AQ$100,MATCH(FIXED(T$6,0,TRUE),ES_FTE3_0!$A$12:$AQ$12,0),FALSE))</f>
        <v>-0.6</v>
      </c>
      <c r="U17" s="232" t="str">
        <f>IF(ISNA(VLOOKUP($A17,ES_FTE3_0!$A$12:$AQ$100,MATCH(FIXED(U$6,0,TRUE),ES_FTE3_0!$A$12:$AQ$12,0),FALSE)),":",VLOOKUP($A17,ES_FTE3_0!$A$12:$AQ$100,MATCH(FIXED(U$6,0,TRUE),ES_FTE3_0!$A$12:$AQ$12,0),FALSE))</f>
        <v>:</v>
      </c>
      <c r="V17" s="232" t="str">
        <f>IF(ISNA(VLOOKUP($A17,ES_FTE3_0!$A$12:$AQ$100,MATCH(FIXED(V$6,0,TRUE),ES_FTE3_0!$A$12:$AQ$12,0),FALSE)),":",VLOOKUP($A17,ES_FTE3_0!$A$12:$AQ$100,MATCH(FIXED(V$6,0,TRUE),ES_FTE3_0!$A$12:$AQ$12,0),FALSE))</f>
        <v>:</v>
      </c>
      <c r="W17" s="232" t="str">
        <f>IF(ISNA(VLOOKUP($A17,ES_FTE3_0!$A$12:$AQ$100,MATCH(FIXED(W$6,0,TRUE),ES_FTE3_0!$A$12:$AQ$12,0),FALSE)),":",VLOOKUP($A17,ES_FTE3_0!$A$12:$AQ$100,MATCH(FIXED(W$6,0,TRUE),ES_FTE3_0!$A$12:$AQ$12,0),FALSE))</f>
        <v>:</v>
      </c>
    </row>
    <row r="18" spans="1:23">
      <c r="A18" s="230" t="str">
        <f>lookup!Z13</f>
        <v>Greece</v>
      </c>
      <c r="B18" s="232" t="str">
        <f>VLOOKUP(A18,lookup!$Z$2:$AA$77,2,FALSE)</f>
        <v>Ελλάδα</v>
      </c>
      <c r="C18" s="232" t="str">
        <f>IF(ISNA(VLOOKUP($A18,ES_FTE3_0!$A$12:$AQ$100,MATCH(FIXED(C$6,0,TRUE),ES_FTE3_0!$A$12:$AQ$12,0),FALSE)),":",VLOOKUP($A18,ES_FTE3_0!$A$12:$AQ$100,MATCH(FIXED(C$6,0,TRUE),ES_FTE3_0!$A$12:$AQ$12,0),FALSE))</f>
        <v>:</v>
      </c>
      <c r="D18" s="232" t="str">
        <f>IF(ISNA(VLOOKUP($A18,ES_FTE3_0!$A$12:$AQ$100,MATCH(FIXED(D$6,0,TRUE),ES_FTE3_0!$A$12:$AQ$12,0),FALSE)),":",VLOOKUP($A18,ES_FTE3_0!$A$12:$AQ$100,MATCH(FIXED(D$6,0,TRUE),ES_FTE3_0!$A$12:$AQ$12,0),FALSE))</f>
        <v>:</v>
      </c>
      <c r="E18" s="232" t="str">
        <f>IF(ISNA(VLOOKUP($A18,ES_FTE3_0!$A$12:$AQ$100,MATCH(FIXED(E$6,0,TRUE),ES_FTE3_0!$A$12:$AQ$12,0),FALSE)),":",VLOOKUP($A18,ES_FTE3_0!$A$12:$AQ$100,MATCH(FIXED(E$6,0,TRUE),ES_FTE3_0!$A$12:$AQ$12,0),FALSE))</f>
        <v>:</v>
      </c>
      <c r="F18" s="232" t="str">
        <f>IF(ISNA(VLOOKUP($A18,ES_FTE3_0!$A$12:$AQ$100,MATCH(FIXED(F$6,0,TRUE),ES_FTE3_0!$A$12:$AQ$12,0),FALSE)),":",VLOOKUP($A18,ES_FTE3_0!$A$12:$AQ$100,MATCH(FIXED(F$6,0,TRUE),ES_FTE3_0!$A$12:$AQ$12,0),FALSE))</f>
        <v>:</v>
      </c>
      <c r="G18" s="232" t="str">
        <f>IF(ISNA(VLOOKUP($A18,ES_FTE3_0!$A$12:$AQ$100,MATCH(FIXED(G$6,0,TRUE),ES_FTE3_0!$A$12:$AQ$12,0),FALSE)),":",VLOOKUP($A18,ES_FTE3_0!$A$12:$AQ$100,MATCH(FIXED(G$6,0,TRUE),ES_FTE3_0!$A$12:$AQ$12,0),FALSE))</f>
        <v>:</v>
      </c>
      <c r="H18" s="232" t="str">
        <f>IF(ISNA(VLOOKUP($A18,ES_FTE3_0!$A$12:$AQ$100,MATCH(FIXED(H$6,0,TRUE),ES_FTE3_0!$A$12:$AQ$12,0),FALSE)),":",VLOOKUP($A18,ES_FTE3_0!$A$12:$AQ$100,MATCH(FIXED(H$6,0,TRUE),ES_FTE3_0!$A$12:$AQ$12,0),FALSE))</f>
        <v>:</v>
      </c>
      <c r="I18" s="232">
        <f>IF(ISNA(VLOOKUP($A18,ES_FTE3_0!$A$12:$AQ$100,MATCH(FIXED(I$6,0,TRUE),ES_FTE3_0!$A$12:$AQ$12,0),FALSE)),":",VLOOKUP($A18,ES_FTE3_0!$A$12:$AQ$100,MATCH(FIXED(I$6,0,TRUE),ES_FTE3_0!$A$12:$AQ$12,0),FALSE))</f>
        <v>0.1</v>
      </c>
      <c r="J18" s="232">
        <f>IF(ISNA(VLOOKUP($A18,ES_FTE3_0!$A$12:$AQ$100,MATCH(FIXED(J$6,0,TRUE),ES_FTE3_0!$A$12:$AQ$12,0),FALSE)),":",VLOOKUP($A18,ES_FTE3_0!$A$12:$AQ$100,MATCH(FIXED(J$6,0,TRUE),ES_FTE3_0!$A$12:$AQ$12,0),FALSE))</f>
        <v>2.2999999999999998</v>
      </c>
      <c r="K18" s="232">
        <f>IF(ISNA(VLOOKUP($A18,ES_FTE3_0!$A$12:$AQ$100,MATCH(FIXED(K$6,0,TRUE),ES_FTE3_0!$A$12:$AQ$12,0),FALSE)),":",VLOOKUP($A18,ES_FTE3_0!$A$12:$AQ$100,MATCH(FIXED(K$6,0,TRUE),ES_FTE3_0!$A$12:$AQ$12,0),FALSE))</f>
        <v>1.2</v>
      </c>
      <c r="L18" s="232">
        <f>IF(ISNA(VLOOKUP($A18,ES_FTE3_0!$A$12:$AQ$100,MATCH(FIXED(L$6,0,TRUE),ES_FTE3_0!$A$12:$AQ$12,0),FALSE)),":",VLOOKUP($A18,ES_FTE3_0!$A$12:$AQ$100,MATCH(FIXED(L$6,0,TRUE),ES_FTE3_0!$A$12:$AQ$12,0),FALSE))</f>
        <v>2.4</v>
      </c>
      <c r="M18" s="232">
        <f>IF(ISNA(VLOOKUP($A18,ES_FTE3_0!$A$12:$AQ$100,MATCH(FIXED(M$6,0,TRUE),ES_FTE3_0!$A$12:$AQ$12,0),FALSE)),":",VLOOKUP($A18,ES_FTE3_0!$A$12:$AQ$100,MATCH(FIXED(M$6,0,TRUE),ES_FTE3_0!$A$12:$AQ$12,0),FALSE))</f>
        <v>3</v>
      </c>
      <c r="N18" s="232">
        <f>IF(ISNA(VLOOKUP($A18,ES_FTE3_0!$A$12:$AQ$100,MATCH(FIXED(N$6,0,TRUE),ES_FTE3_0!$A$12:$AQ$12,0),FALSE)),":",VLOOKUP($A18,ES_FTE3_0!$A$12:$AQ$100,MATCH(FIXED(N$6,0,TRUE),ES_FTE3_0!$A$12:$AQ$12,0),FALSE))</f>
        <v>1.9</v>
      </c>
      <c r="O18" s="232">
        <f>IF(ISNA(VLOOKUP($A18,ES_FTE3_0!$A$12:$AQ$100,MATCH(FIXED(O$6,0,TRUE),ES_FTE3_0!$A$12:$AQ$12,0),FALSE)),":",VLOOKUP($A18,ES_FTE3_0!$A$12:$AQ$100,MATCH(FIXED(O$6,0,TRUE),ES_FTE3_0!$A$12:$AQ$12,0),FALSE))</f>
        <v>1.4</v>
      </c>
      <c r="P18" s="232">
        <f>IF(ISNA(VLOOKUP($A18,ES_FTE3_0!$A$12:$AQ$100,MATCH(FIXED(P$6,0,TRUE),ES_FTE3_0!$A$12:$AQ$12,0),FALSE)),":",VLOOKUP($A18,ES_FTE3_0!$A$12:$AQ$100,MATCH(FIXED(P$6,0,TRUE),ES_FTE3_0!$A$12:$AQ$12,0),FALSE))</f>
        <v>1.2</v>
      </c>
      <c r="Q18" s="232">
        <f>IF(ISNA(VLOOKUP($A18,ES_FTE3_0!$A$12:$AQ$100,MATCH(FIXED(Q$6,0,TRUE),ES_FTE3_0!$A$12:$AQ$12,0),FALSE)),":",VLOOKUP($A18,ES_FTE3_0!$A$12:$AQ$100,MATCH(FIXED(Q$6,0,TRUE),ES_FTE3_0!$A$12:$AQ$12,0),FALSE))</f>
        <v>-0.6</v>
      </c>
      <c r="R18" s="232">
        <f>IF(ISNA(VLOOKUP($A18,ES_FTE3_0!$A$12:$AQ$100,MATCH(FIXED(R$6,0,TRUE),ES_FTE3_0!$A$12:$AQ$12,0),FALSE)),":",VLOOKUP($A18,ES_FTE3_0!$A$12:$AQ$100,MATCH(FIXED(R$6,0,TRUE),ES_FTE3_0!$A$12:$AQ$12,0),FALSE))</f>
        <v>-2.6</v>
      </c>
      <c r="S18" s="232">
        <f>IF(ISNA(VLOOKUP($A18,ES_FTE3_0!$A$12:$AQ$100,MATCH(FIXED(S$6,0,TRUE),ES_FTE3_0!$A$12:$AQ$12,0),FALSE)),":",VLOOKUP($A18,ES_FTE3_0!$A$12:$AQ$100,MATCH(FIXED(S$6,0,TRUE),ES_FTE3_0!$A$12:$AQ$12,0),FALSE))</f>
        <v>-5.6</v>
      </c>
      <c r="T18" s="232" t="str">
        <f>IF(ISNA(VLOOKUP($A18,ES_FTE3_0!$A$12:$AQ$100,MATCH(FIXED(T$6,0,TRUE),ES_FTE3_0!$A$12:$AQ$12,0),FALSE)),":",VLOOKUP($A18,ES_FTE3_0!$A$12:$AQ$100,MATCH(FIXED(T$6,0,TRUE),ES_FTE3_0!$A$12:$AQ$12,0),FALSE))</f>
        <v>:</v>
      </c>
      <c r="U18" s="232" t="str">
        <f>IF(ISNA(VLOOKUP($A18,ES_FTE3_0!$A$12:$AQ$100,MATCH(FIXED(U$6,0,TRUE),ES_FTE3_0!$A$12:$AQ$12,0),FALSE)),":",VLOOKUP($A18,ES_FTE3_0!$A$12:$AQ$100,MATCH(FIXED(U$6,0,TRUE),ES_FTE3_0!$A$12:$AQ$12,0),FALSE))</f>
        <v>:</v>
      </c>
      <c r="V18" s="232" t="str">
        <f>IF(ISNA(VLOOKUP($A18,ES_FTE3_0!$A$12:$AQ$100,MATCH(FIXED(V$6,0,TRUE),ES_FTE3_0!$A$12:$AQ$12,0),FALSE)),":",VLOOKUP($A18,ES_FTE3_0!$A$12:$AQ$100,MATCH(FIXED(V$6,0,TRUE),ES_FTE3_0!$A$12:$AQ$12,0),FALSE))</f>
        <v>:</v>
      </c>
      <c r="W18" s="232" t="str">
        <f>IF(ISNA(VLOOKUP($A18,ES_FTE3_0!$A$12:$AQ$100,MATCH(FIXED(W$6,0,TRUE),ES_FTE3_0!$A$12:$AQ$12,0),FALSE)),":",VLOOKUP($A18,ES_FTE3_0!$A$12:$AQ$100,MATCH(FIXED(W$6,0,TRUE),ES_FTE3_0!$A$12:$AQ$12,0),FALSE))</f>
        <v>:</v>
      </c>
    </row>
    <row r="19" spans="1:23">
      <c r="A19" s="230" t="str">
        <f>lookup!Z14</f>
        <v>Spain</v>
      </c>
      <c r="B19" s="232" t="str">
        <f>VLOOKUP(A19,lookup!$Z$2:$AA$77,2,FALSE)</f>
        <v>Ισπανία</v>
      </c>
      <c r="C19" s="232" t="str">
        <f>IF(ISNA(VLOOKUP($A19,ES_FTE3_0!$A$12:$AQ$100,MATCH(FIXED(C$6,0,TRUE),ES_FTE3_0!$A$12:$AQ$12,0),FALSE)),":",VLOOKUP($A19,ES_FTE3_0!$A$12:$AQ$100,MATCH(FIXED(C$6,0,TRUE),ES_FTE3_0!$A$12:$AQ$12,0),FALSE))</f>
        <v>:</v>
      </c>
      <c r="D19" s="232" t="str">
        <f>IF(ISNA(VLOOKUP($A19,ES_FTE3_0!$A$12:$AQ$100,MATCH(FIXED(D$6,0,TRUE),ES_FTE3_0!$A$12:$AQ$12,0),FALSE)),":",VLOOKUP($A19,ES_FTE3_0!$A$12:$AQ$100,MATCH(FIXED(D$6,0,TRUE),ES_FTE3_0!$A$12:$AQ$12,0),FALSE))</f>
        <v>:</v>
      </c>
      <c r="E19" s="232" t="str">
        <f>IF(ISNA(VLOOKUP($A19,ES_FTE3_0!$A$12:$AQ$100,MATCH(FIXED(E$6,0,TRUE),ES_FTE3_0!$A$12:$AQ$12,0),FALSE)),":",VLOOKUP($A19,ES_FTE3_0!$A$12:$AQ$100,MATCH(FIXED(E$6,0,TRUE),ES_FTE3_0!$A$12:$AQ$12,0),FALSE))</f>
        <v>:</v>
      </c>
      <c r="F19" s="232" t="str">
        <f>IF(ISNA(VLOOKUP($A19,ES_FTE3_0!$A$12:$AQ$100,MATCH(FIXED(F$6,0,TRUE),ES_FTE3_0!$A$12:$AQ$12,0),FALSE)),":",VLOOKUP($A19,ES_FTE3_0!$A$12:$AQ$100,MATCH(FIXED(F$6,0,TRUE),ES_FTE3_0!$A$12:$AQ$12,0),FALSE))</f>
        <v>:</v>
      </c>
      <c r="G19" s="232" t="str">
        <f>IF(ISNA(VLOOKUP($A19,ES_FTE3_0!$A$12:$AQ$100,MATCH(FIXED(G$6,0,TRUE),ES_FTE3_0!$A$12:$AQ$12,0),FALSE)),":",VLOOKUP($A19,ES_FTE3_0!$A$12:$AQ$100,MATCH(FIXED(G$6,0,TRUE),ES_FTE3_0!$A$12:$AQ$12,0),FALSE))</f>
        <v>:</v>
      </c>
      <c r="H19" s="232" t="str">
        <f>IF(ISNA(VLOOKUP($A19,ES_FTE3_0!$A$12:$AQ$100,MATCH(FIXED(H$6,0,TRUE),ES_FTE3_0!$A$12:$AQ$12,0),FALSE)),":",VLOOKUP($A19,ES_FTE3_0!$A$12:$AQ$100,MATCH(FIXED(H$6,0,TRUE),ES_FTE3_0!$A$12:$AQ$12,0),FALSE))</f>
        <v>:</v>
      </c>
      <c r="I19" s="232">
        <f>IF(ISNA(VLOOKUP($A19,ES_FTE3_0!$A$12:$AQ$100,MATCH(FIXED(I$6,0,TRUE),ES_FTE3_0!$A$12:$AQ$12,0),FALSE)),":",VLOOKUP($A19,ES_FTE3_0!$A$12:$AQ$100,MATCH(FIXED(I$6,0,TRUE),ES_FTE3_0!$A$12:$AQ$12,0),FALSE))</f>
        <v>3.2</v>
      </c>
      <c r="J19" s="232">
        <f>IF(ISNA(VLOOKUP($A19,ES_FTE3_0!$A$12:$AQ$100,MATCH(FIXED(J$6,0,TRUE),ES_FTE3_0!$A$12:$AQ$12,0),FALSE)),":",VLOOKUP($A19,ES_FTE3_0!$A$12:$AQ$100,MATCH(FIXED(J$6,0,TRUE),ES_FTE3_0!$A$12:$AQ$12,0),FALSE))</f>
        <v>2.5</v>
      </c>
      <c r="K19" s="232">
        <f>IF(ISNA(VLOOKUP($A19,ES_FTE3_0!$A$12:$AQ$100,MATCH(FIXED(K$6,0,TRUE),ES_FTE3_0!$A$12:$AQ$12,0),FALSE)),":",VLOOKUP($A19,ES_FTE3_0!$A$12:$AQ$100,MATCH(FIXED(K$6,0,TRUE),ES_FTE3_0!$A$12:$AQ$12,0),FALSE))</f>
        <v>3.2</v>
      </c>
      <c r="L19" s="232">
        <f>IF(ISNA(VLOOKUP($A19,ES_FTE3_0!$A$12:$AQ$100,MATCH(FIXED(L$6,0,TRUE),ES_FTE3_0!$A$12:$AQ$12,0),FALSE)),":",VLOOKUP($A19,ES_FTE3_0!$A$12:$AQ$100,MATCH(FIXED(L$6,0,TRUE),ES_FTE3_0!$A$12:$AQ$12,0),FALSE))</f>
        <v>3.6</v>
      </c>
      <c r="M19" s="232">
        <f>IF(ISNA(VLOOKUP($A19,ES_FTE3_0!$A$12:$AQ$100,MATCH(FIXED(M$6,0,TRUE),ES_FTE3_0!$A$12:$AQ$12,0),FALSE)),":",VLOOKUP($A19,ES_FTE3_0!$A$12:$AQ$100,MATCH(FIXED(M$6,0,TRUE),ES_FTE3_0!$A$12:$AQ$12,0),FALSE))</f>
        <v>4.0999999999999996</v>
      </c>
      <c r="N19" s="232">
        <f>IF(ISNA(VLOOKUP($A19,ES_FTE3_0!$A$12:$AQ$100,MATCH(FIXED(N$6,0,TRUE),ES_FTE3_0!$A$12:$AQ$12,0),FALSE)),":",VLOOKUP($A19,ES_FTE3_0!$A$12:$AQ$100,MATCH(FIXED(N$6,0,TRUE),ES_FTE3_0!$A$12:$AQ$12,0),FALSE))</f>
        <v>4</v>
      </c>
      <c r="O19" s="232">
        <f>IF(ISNA(VLOOKUP($A19,ES_FTE3_0!$A$12:$AQ$100,MATCH(FIXED(O$6,0,TRUE),ES_FTE3_0!$A$12:$AQ$12,0),FALSE)),":",VLOOKUP($A19,ES_FTE3_0!$A$12:$AQ$100,MATCH(FIXED(O$6,0,TRUE),ES_FTE3_0!$A$12:$AQ$12,0),FALSE))</f>
        <v>3</v>
      </c>
      <c r="P19" s="232">
        <f>IF(ISNA(VLOOKUP($A19,ES_FTE3_0!$A$12:$AQ$100,MATCH(FIXED(P$6,0,TRUE),ES_FTE3_0!$A$12:$AQ$12,0),FALSE)),":",VLOOKUP($A19,ES_FTE3_0!$A$12:$AQ$100,MATCH(FIXED(P$6,0,TRUE),ES_FTE3_0!$A$12:$AQ$12,0),FALSE))</f>
        <v>-0.1</v>
      </c>
      <c r="Q19" s="232">
        <f>IF(ISNA(VLOOKUP($A19,ES_FTE3_0!$A$12:$AQ$100,MATCH(FIXED(Q$6,0,TRUE),ES_FTE3_0!$A$12:$AQ$12,0),FALSE)),":",VLOOKUP($A19,ES_FTE3_0!$A$12:$AQ$100,MATCH(FIXED(Q$6,0,TRUE),ES_FTE3_0!$A$12:$AQ$12,0),FALSE))</f>
        <v>-6.5</v>
      </c>
      <c r="R19" s="232">
        <f>IF(ISNA(VLOOKUP($A19,ES_FTE3_0!$A$12:$AQ$100,MATCH(FIXED(R$6,0,TRUE),ES_FTE3_0!$A$12:$AQ$12,0),FALSE)),":",VLOOKUP($A19,ES_FTE3_0!$A$12:$AQ$100,MATCH(FIXED(R$6,0,TRUE),ES_FTE3_0!$A$12:$AQ$12,0),FALSE))</f>
        <v>-2.5</v>
      </c>
      <c r="S19" s="232">
        <f>IF(ISNA(VLOOKUP($A19,ES_FTE3_0!$A$12:$AQ$100,MATCH(FIXED(S$6,0,TRUE),ES_FTE3_0!$A$12:$AQ$12,0),FALSE)),":",VLOOKUP($A19,ES_FTE3_0!$A$12:$AQ$100,MATCH(FIXED(S$6,0,TRUE),ES_FTE3_0!$A$12:$AQ$12,0),FALSE))</f>
        <v>-1.5</v>
      </c>
      <c r="T19" s="232" t="str">
        <f>IF(ISNA(VLOOKUP($A19,ES_FTE3_0!$A$12:$AQ$100,MATCH(FIXED(T$6,0,TRUE),ES_FTE3_0!$A$12:$AQ$12,0),FALSE)),":",VLOOKUP($A19,ES_FTE3_0!$A$12:$AQ$100,MATCH(FIXED(T$6,0,TRUE),ES_FTE3_0!$A$12:$AQ$12,0),FALSE))</f>
        <v>:</v>
      </c>
      <c r="U19" s="232" t="str">
        <f>IF(ISNA(VLOOKUP($A19,ES_FTE3_0!$A$12:$AQ$100,MATCH(FIXED(U$6,0,TRUE),ES_FTE3_0!$A$12:$AQ$12,0),FALSE)),":",VLOOKUP($A19,ES_FTE3_0!$A$12:$AQ$100,MATCH(FIXED(U$6,0,TRUE),ES_FTE3_0!$A$12:$AQ$12,0),FALSE))</f>
        <v>:</v>
      </c>
      <c r="V19" s="232" t="str">
        <f>IF(ISNA(VLOOKUP($A19,ES_FTE3_0!$A$12:$AQ$100,MATCH(FIXED(V$6,0,TRUE),ES_FTE3_0!$A$12:$AQ$12,0),FALSE)),":",VLOOKUP($A19,ES_FTE3_0!$A$12:$AQ$100,MATCH(FIXED(V$6,0,TRUE),ES_FTE3_0!$A$12:$AQ$12,0),FALSE))</f>
        <v>:</v>
      </c>
      <c r="W19" s="232" t="str">
        <f>IF(ISNA(VLOOKUP($A19,ES_FTE3_0!$A$12:$AQ$100,MATCH(FIXED(W$6,0,TRUE),ES_FTE3_0!$A$12:$AQ$12,0),FALSE)),":",VLOOKUP($A19,ES_FTE3_0!$A$12:$AQ$100,MATCH(FIXED(W$6,0,TRUE),ES_FTE3_0!$A$12:$AQ$12,0),FALSE))</f>
        <v>:</v>
      </c>
    </row>
    <row r="20" spans="1:23">
      <c r="A20" s="230" t="str">
        <f>lookup!Z15</f>
        <v>France</v>
      </c>
      <c r="B20" s="232" t="str">
        <f>VLOOKUP(A20,lookup!$Z$2:$AA$77,2,FALSE)</f>
        <v>Γαλλία</v>
      </c>
      <c r="C20" s="232">
        <f>IF(ISNA(VLOOKUP($A20,ES_FTE3_0!$A$12:$AQ$100,MATCH(FIXED(C$6,0,TRUE),ES_FTE3_0!$A$12:$AQ$12,0),FALSE)),":",VLOOKUP($A20,ES_FTE3_0!$A$12:$AQ$100,MATCH(FIXED(C$6,0,TRUE),ES_FTE3_0!$A$12:$AQ$12,0),FALSE))</f>
        <v>0.9</v>
      </c>
      <c r="D20" s="232">
        <f>IF(ISNA(VLOOKUP($A20,ES_FTE3_0!$A$12:$AQ$100,MATCH(FIXED(D$6,0,TRUE),ES_FTE3_0!$A$12:$AQ$12,0),FALSE)),":",VLOOKUP($A20,ES_FTE3_0!$A$12:$AQ$100,MATCH(FIXED(D$6,0,TRUE),ES_FTE3_0!$A$12:$AQ$12,0),FALSE))</f>
        <v>0.6</v>
      </c>
      <c r="E20" s="232">
        <f>IF(ISNA(VLOOKUP($A20,ES_FTE3_0!$A$12:$AQ$100,MATCH(FIXED(E$6,0,TRUE),ES_FTE3_0!$A$12:$AQ$12,0),FALSE)),":",VLOOKUP($A20,ES_FTE3_0!$A$12:$AQ$100,MATCH(FIXED(E$6,0,TRUE),ES_FTE3_0!$A$12:$AQ$12,0),FALSE))</f>
        <v>0.7</v>
      </c>
      <c r="F20" s="232">
        <f>IF(ISNA(VLOOKUP($A20,ES_FTE3_0!$A$12:$AQ$100,MATCH(FIXED(F$6,0,TRUE),ES_FTE3_0!$A$12:$AQ$12,0),FALSE)),":",VLOOKUP($A20,ES_FTE3_0!$A$12:$AQ$100,MATCH(FIXED(F$6,0,TRUE),ES_FTE3_0!$A$12:$AQ$12,0),FALSE))</f>
        <v>1.7</v>
      </c>
      <c r="G20" s="232">
        <f>IF(ISNA(VLOOKUP($A20,ES_FTE3_0!$A$12:$AQ$100,MATCH(FIXED(G$6,0,TRUE),ES_FTE3_0!$A$12:$AQ$12,0),FALSE)),":",VLOOKUP($A20,ES_FTE3_0!$A$12:$AQ$100,MATCH(FIXED(G$6,0,TRUE),ES_FTE3_0!$A$12:$AQ$12,0),FALSE))</f>
        <v>2.2999999999999998</v>
      </c>
      <c r="H20" s="232">
        <f>IF(ISNA(VLOOKUP($A20,ES_FTE3_0!$A$12:$AQ$100,MATCH(FIXED(H$6,0,TRUE),ES_FTE3_0!$A$12:$AQ$12,0),FALSE)),":",VLOOKUP($A20,ES_FTE3_0!$A$12:$AQ$100,MATCH(FIXED(H$6,0,TRUE),ES_FTE3_0!$A$12:$AQ$12,0),FALSE))</f>
        <v>2.6</v>
      </c>
      <c r="I20" s="232">
        <f>IF(ISNA(VLOOKUP($A20,ES_FTE3_0!$A$12:$AQ$100,MATCH(FIXED(I$6,0,TRUE),ES_FTE3_0!$A$12:$AQ$12,0),FALSE)),":",VLOOKUP($A20,ES_FTE3_0!$A$12:$AQ$100,MATCH(FIXED(I$6,0,TRUE),ES_FTE3_0!$A$12:$AQ$12,0),FALSE))</f>
        <v>1.5</v>
      </c>
      <c r="J20" s="232">
        <f>IF(ISNA(VLOOKUP($A20,ES_FTE3_0!$A$12:$AQ$100,MATCH(FIXED(J$6,0,TRUE),ES_FTE3_0!$A$12:$AQ$12,0),FALSE)),":",VLOOKUP($A20,ES_FTE3_0!$A$12:$AQ$100,MATCH(FIXED(J$6,0,TRUE),ES_FTE3_0!$A$12:$AQ$12,0),FALSE))</f>
        <v>0.5</v>
      </c>
      <c r="K20" s="232">
        <f>IF(ISNA(VLOOKUP($A20,ES_FTE3_0!$A$12:$AQ$100,MATCH(FIXED(K$6,0,TRUE),ES_FTE3_0!$A$12:$AQ$12,0),FALSE)),":",VLOOKUP($A20,ES_FTE3_0!$A$12:$AQ$100,MATCH(FIXED(K$6,0,TRUE),ES_FTE3_0!$A$12:$AQ$12,0),FALSE))</f>
        <v>0.1</v>
      </c>
      <c r="L20" s="232">
        <f>IF(ISNA(VLOOKUP($A20,ES_FTE3_0!$A$12:$AQ$100,MATCH(FIXED(L$6,0,TRUE),ES_FTE3_0!$A$12:$AQ$12,0),FALSE)),":",VLOOKUP($A20,ES_FTE3_0!$A$12:$AQ$100,MATCH(FIXED(L$6,0,TRUE),ES_FTE3_0!$A$12:$AQ$12,0),FALSE))</f>
        <v>0.1</v>
      </c>
      <c r="M20" s="232">
        <f>IF(ISNA(VLOOKUP($A20,ES_FTE3_0!$A$12:$AQ$100,MATCH(FIXED(M$6,0,TRUE),ES_FTE3_0!$A$12:$AQ$12,0),FALSE)),":",VLOOKUP($A20,ES_FTE3_0!$A$12:$AQ$100,MATCH(FIXED(M$6,0,TRUE),ES_FTE3_0!$A$12:$AQ$12,0),FALSE))</f>
        <v>0.7</v>
      </c>
      <c r="N20" s="232">
        <f>IF(ISNA(VLOOKUP($A20,ES_FTE3_0!$A$12:$AQ$100,MATCH(FIXED(N$6,0,TRUE),ES_FTE3_0!$A$12:$AQ$12,0),FALSE)),":",VLOOKUP($A20,ES_FTE3_0!$A$12:$AQ$100,MATCH(FIXED(N$6,0,TRUE),ES_FTE3_0!$A$12:$AQ$12,0),FALSE))</f>
        <v>1.1000000000000001</v>
      </c>
      <c r="O20" s="232">
        <f>IF(ISNA(VLOOKUP($A20,ES_FTE3_0!$A$12:$AQ$100,MATCH(FIXED(O$6,0,TRUE),ES_FTE3_0!$A$12:$AQ$12,0),FALSE)),":",VLOOKUP($A20,ES_FTE3_0!$A$12:$AQ$100,MATCH(FIXED(O$6,0,TRUE),ES_FTE3_0!$A$12:$AQ$12,0),FALSE))</f>
        <v>1.4</v>
      </c>
      <c r="P20" s="232">
        <f>IF(ISNA(VLOOKUP($A20,ES_FTE3_0!$A$12:$AQ$100,MATCH(FIXED(P$6,0,TRUE),ES_FTE3_0!$A$12:$AQ$12,0),FALSE)),":",VLOOKUP($A20,ES_FTE3_0!$A$12:$AQ$100,MATCH(FIXED(P$6,0,TRUE),ES_FTE3_0!$A$12:$AQ$12,0),FALSE))</f>
        <v>0.5</v>
      </c>
      <c r="Q20" s="232">
        <f>IF(ISNA(VLOOKUP($A20,ES_FTE3_0!$A$12:$AQ$100,MATCH(FIXED(Q$6,0,TRUE),ES_FTE3_0!$A$12:$AQ$12,0),FALSE)),":",VLOOKUP($A20,ES_FTE3_0!$A$12:$AQ$100,MATCH(FIXED(Q$6,0,TRUE),ES_FTE3_0!$A$12:$AQ$12,0),FALSE))</f>
        <v>-1.3</v>
      </c>
      <c r="R20" s="232">
        <f>IF(ISNA(VLOOKUP($A20,ES_FTE3_0!$A$12:$AQ$100,MATCH(FIXED(R$6,0,TRUE),ES_FTE3_0!$A$12:$AQ$12,0),FALSE)),":",VLOOKUP($A20,ES_FTE3_0!$A$12:$AQ$100,MATCH(FIXED(R$6,0,TRUE),ES_FTE3_0!$A$12:$AQ$12,0),FALSE))</f>
        <v>0.1</v>
      </c>
      <c r="S20" s="232">
        <f>IF(ISNA(VLOOKUP($A20,ES_FTE3_0!$A$12:$AQ$100,MATCH(FIXED(S$6,0,TRUE),ES_FTE3_0!$A$12:$AQ$12,0),FALSE)),":",VLOOKUP($A20,ES_FTE3_0!$A$12:$AQ$100,MATCH(FIXED(S$6,0,TRUE),ES_FTE3_0!$A$12:$AQ$12,0),FALSE))</f>
        <v>0.6</v>
      </c>
      <c r="T20" s="232">
        <f>IF(ISNA(VLOOKUP($A20,ES_FTE3_0!$A$12:$AQ$100,MATCH(FIXED(T$6,0,TRUE),ES_FTE3_0!$A$12:$AQ$12,0),FALSE)),":",VLOOKUP($A20,ES_FTE3_0!$A$12:$AQ$100,MATCH(FIXED(T$6,0,TRUE),ES_FTE3_0!$A$12:$AQ$12,0),FALSE))</f>
        <v>0</v>
      </c>
      <c r="U20" s="232" t="str">
        <f>IF(ISNA(VLOOKUP($A20,ES_FTE3_0!$A$12:$AQ$100,MATCH(FIXED(U$6,0,TRUE),ES_FTE3_0!$A$12:$AQ$12,0),FALSE)),":",VLOOKUP($A20,ES_FTE3_0!$A$12:$AQ$100,MATCH(FIXED(U$6,0,TRUE),ES_FTE3_0!$A$12:$AQ$12,0),FALSE))</f>
        <v>:</v>
      </c>
      <c r="V20" s="232" t="str">
        <f>IF(ISNA(VLOOKUP($A20,ES_FTE3_0!$A$12:$AQ$100,MATCH(FIXED(V$6,0,TRUE),ES_FTE3_0!$A$12:$AQ$12,0),FALSE)),":",VLOOKUP($A20,ES_FTE3_0!$A$12:$AQ$100,MATCH(FIXED(V$6,0,TRUE),ES_FTE3_0!$A$12:$AQ$12,0),FALSE))</f>
        <v>:</v>
      </c>
      <c r="W20" s="232" t="str">
        <f>IF(ISNA(VLOOKUP($A20,ES_FTE3_0!$A$12:$AQ$100,MATCH(FIXED(W$6,0,TRUE),ES_FTE3_0!$A$12:$AQ$12,0),FALSE)),":",VLOOKUP($A20,ES_FTE3_0!$A$12:$AQ$100,MATCH(FIXED(W$6,0,TRUE),ES_FTE3_0!$A$12:$AQ$12,0),FALSE))</f>
        <v>:</v>
      </c>
    </row>
    <row r="21" spans="1:23">
      <c r="A21" s="230" t="str">
        <f>lookup!Z16</f>
        <v>Croatia</v>
      </c>
      <c r="B21" s="232" t="str">
        <f>VLOOKUP(A21,lookup!$Z$2:$AA$77,2,FALSE)</f>
        <v>Κροατία</v>
      </c>
      <c r="C21" s="232" t="str">
        <f>IF(ISNA(VLOOKUP($A21,ES_FTE3_0!$A$12:$AQ$100,MATCH(FIXED(C$6,0,TRUE),ES_FTE3_0!$A$12:$AQ$12,0),FALSE)),":",VLOOKUP($A21,ES_FTE3_0!$A$12:$AQ$100,MATCH(FIXED(C$6,0,TRUE),ES_FTE3_0!$A$12:$AQ$12,0),FALSE))</f>
        <v>:</v>
      </c>
      <c r="D21" s="232" t="str">
        <f>IF(ISNA(VLOOKUP($A21,ES_FTE3_0!$A$12:$AQ$100,MATCH(FIXED(D$6,0,TRUE),ES_FTE3_0!$A$12:$AQ$12,0),FALSE)),":",VLOOKUP($A21,ES_FTE3_0!$A$12:$AQ$100,MATCH(FIXED(D$6,0,TRUE),ES_FTE3_0!$A$12:$AQ$12,0),FALSE))</f>
        <v>:</v>
      </c>
      <c r="E21" s="232" t="str">
        <f>IF(ISNA(VLOOKUP($A21,ES_FTE3_0!$A$12:$AQ$100,MATCH(FIXED(E$6,0,TRUE),ES_FTE3_0!$A$12:$AQ$12,0),FALSE)),":",VLOOKUP($A21,ES_FTE3_0!$A$12:$AQ$100,MATCH(FIXED(E$6,0,TRUE),ES_FTE3_0!$A$12:$AQ$12,0),FALSE))</f>
        <v>:</v>
      </c>
      <c r="F21" s="232" t="str">
        <f>IF(ISNA(VLOOKUP($A21,ES_FTE3_0!$A$12:$AQ$100,MATCH(FIXED(F$6,0,TRUE),ES_FTE3_0!$A$12:$AQ$12,0),FALSE)),":",VLOOKUP($A21,ES_FTE3_0!$A$12:$AQ$100,MATCH(FIXED(F$6,0,TRUE),ES_FTE3_0!$A$12:$AQ$12,0),FALSE))</f>
        <v>:</v>
      </c>
      <c r="G21" s="232" t="str">
        <f>IF(ISNA(VLOOKUP($A21,ES_FTE3_0!$A$12:$AQ$100,MATCH(FIXED(G$6,0,TRUE),ES_FTE3_0!$A$12:$AQ$12,0),FALSE)),":",VLOOKUP($A21,ES_FTE3_0!$A$12:$AQ$100,MATCH(FIXED(G$6,0,TRUE),ES_FTE3_0!$A$12:$AQ$12,0),FALSE))</f>
        <v>:</v>
      </c>
      <c r="H21" s="232" t="str">
        <f>IF(ISNA(VLOOKUP($A21,ES_FTE3_0!$A$12:$AQ$100,MATCH(FIXED(H$6,0,TRUE),ES_FTE3_0!$A$12:$AQ$12,0),FALSE)),":",VLOOKUP($A21,ES_FTE3_0!$A$12:$AQ$100,MATCH(FIXED(H$6,0,TRUE),ES_FTE3_0!$A$12:$AQ$12,0),FALSE))</f>
        <v>:</v>
      </c>
      <c r="I21" s="232" t="str">
        <f>IF(ISNA(VLOOKUP($A21,ES_FTE3_0!$A$12:$AQ$100,MATCH(FIXED(I$6,0,TRUE),ES_FTE3_0!$A$12:$AQ$12,0),FALSE)),":",VLOOKUP($A21,ES_FTE3_0!$A$12:$AQ$100,MATCH(FIXED(I$6,0,TRUE),ES_FTE3_0!$A$12:$AQ$12,0),FALSE))</f>
        <v>:</v>
      </c>
      <c r="J21" s="232" t="str">
        <f>IF(ISNA(VLOOKUP($A21,ES_FTE3_0!$A$12:$AQ$100,MATCH(FIXED(J$6,0,TRUE),ES_FTE3_0!$A$12:$AQ$12,0),FALSE)),":",VLOOKUP($A21,ES_FTE3_0!$A$12:$AQ$100,MATCH(FIXED(J$6,0,TRUE),ES_FTE3_0!$A$12:$AQ$12,0),FALSE))</f>
        <v>:</v>
      </c>
      <c r="K21" s="232" t="str">
        <f>IF(ISNA(VLOOKUP($A21,ES_FTE3_0!$A$12:$AQ$100,MATCH(FIXED(K$6,0,TRUE),ES_FTE3_0!$A$12:$AQ$12,0),FALSE)),":",VLOOKUP($A21,ES_FTE3_0!$A$12:$AQ$100,MATCH(FIXED(K$6,0,TRUE),ES_FTE3_0!$A$12:$AQ$12,0),FALSE))</f>
        <v>:</v>
      </c>
      <c r="L21" s="232" t="str">
        <f>IF(ISNA(VLOOKUP($A21,ES_FTE3_0!$A$12:$AQ$100,MATCH(FIXED(L$6,0,TRUE),ES_FTE3_0!$A$12:$AQ$12,0),FALSE)),":",VLOOKUP($A21,ES_FTE3_0!$A$12:$AQ$100,MATCH(FIXED(L$6,0,TRUE),ES_FTE3_0!$A$12:$AQ$12,0),FALSE))</f>
        <v>:</v>
      </c>
      <c r="M21" s="232" t="str">
        <f>IF(ISNA(VLOOKUP($A21,ES_FTE3_0!$A$12:$AQ$100,MATCH(FIXED(M$6,0,TRUE),ES_FTE3_0!$A$12:$AQ$12,0),FALSE)),":",VLOOKUP($A21,ES_FTE3_0!$A$12:$AQ$100,MATCH(FIXED(M$6,0,TRUE),ES_FTE3_0!$A$12:$AQ$12,0),FALSE))</f>
        <v>:</v>
      </c>
      <c r="N21" s="232" t="str">
        <f>IF(ISNA(VLOOKUP($A21,ES_FTE3_0!$A$12:$AQ$100,MATCH(FIXED(N$6,0,TRUE),ES_FTE3_0!$A$12:$AQ$12,0),FALSE)),":",VLOOKUP($A21,ES_FTE3_0!$A$12:$AQ$100,MATCH(FIXED(N$6,0,TRUE),ES_FTE3_0!$A$12:$AQ$12,0),FALSE))</f>
        <v>:</v>
      </c>
      <c r="O21" s="232" t="str">
        <f>IF(ISNA(VLOOKUP($A21,ES_FTE3_0!$A$12:$AQ$100,MATCH(FIXED(O$6,0,TRUE),ES_FTE3_0!$A$12:$AQ$12,0),FALSE)),":",VLOOKUP($A21,ES_FTE3_0!$A$12:$AQ$100,MATCH(FIXED(O$6,0,TRUE),ES_FTE3_0!$A$12:$AQ$12,0),FALSE))</f>
        <v>:</v>
      </c>
      <c r="P21" s="232" t="str">
        <f>IF(ISNA(VLOOKUP($A21,ES_FTE3_0!$A$12:$AQ$100,MATCH(FIXED(P$6,0,TRUE),ES_FTE3_0!$A$12:$AQ$12,0),FALSE)),":",VLOOKUP($A21,ES_FTE3_0!$A$12:$AQ$100,MATCH(FIXED(P$6,0,TRUE),ES_FTE3_0!$A$12:$AQ$12,0),FALSE))</f>
        <v>:</v>
      </c>
      <c r="Q21" s="232" t="str">
        <f>IF(ISNA(VLOOKUP($A21,ES_FTE3_0!$A$12:$AQ$100,MATCH(FIXED(Q$6,0,TRUE),ES_FTE3_0!$A$12:$AQ$12,0),FALSE)),":",VLOOKUP($A21,ES_FTE3_0!$A$12:$AQ$100,MATCH(FIXED(Q$6,0,TRUE),ES_FTE3_0!$A$12:$AQ$12,0),FALSE))</f>
        <v>:</v>
      </c>
      <c r="R21" s="232" t="str">
        <f>IF(ISNA(VLOOKUP($A21,ES_FTE3_0!$A$12:$AQ$100,MATCH(FIXED(R$6,0,TRUE),ES_FTE3_0!$A$12:$AQ$12,0),FALSE)),":",VLOOKUP($A21,ES_FTE3_0!$A$12:$AQ$100,MATCH(FIXED(R$6,0,TRUE),ES_FTE3_0!$A$12:$AQ$12,0),FALSE))</f>
        <v>:</v>
      </c>
      <c r="S21" s="232" t="str">
        <f>IF(ISNA(VLOOKUP($A21,ES_FTE3_0!$A$12:$AQ$100,MATCH(FIXED(S$6,0,TRUE),ES_FTE3_0!$A$12:$AQ$12,0),FALSE)),":",VLOOKUP($A21,ES_FTE3_0!$A$12:$AQ$100,MATCH(FIXED(S$6,0,TRUE),ES_FTE3_0!$A$12:$AQ$12,0),FALSE))</f>
        <v>:</v>
      </c>
      <c r="T21" s="232" t="str">
        <f>IF(ISNA(VLOOKUP($A21,ES_FTE3_0!$A$12:$AQ$100,MATCH(FIXED(T$6,0,TRUE),ES_FTE3_0!$A$12:$AQ$12,0),FALSE)),":",VLOOKUP($A21,ES_FTE3_0!$A$12:$AQ$100,MATCH(FIXED(T$6,0,TRUE),ES_FTE3_0!$A$12:$AQ$12,0),FALSE))</f>
        <v>:</v>
      </c>
      <c r="U21" s="232" t="str">
        <f>IF(ISNA(VLOOKUP($A21,ES_FTE3_0!$A$12:$AQ$100,MATCH(FIXED(U$6,0,TRUE),ES_FTE3_0!$A$12:$AQ$12,0),FALSE)),":",VLOOKUP($A21,ES_FTE3_0!$A$12:$AQ$100,MATCH(FIXED(U$6,0,TRUE),ES_FTE3_0!$A$12:$AQ$12,0),FALSE))</f>
        <v>:</v>
      </c>
      <c r="V21" s="232" t="str">
        <f>IF(ISNA(VLOOKUP($A21,ES_FTE3_0!$A$12:$AQ$100,MATCH(FIXED(V$6,0,TRUE),ES_FTE3_0!$A$12:$AQ$12,0),FALSE)),":",VLOOKUP($A21,ES_FTE3_0!$A$12:$AQ$100,MATCH(FIXED(V$6,0,TRUE),ES_FTE3_0!$A$12:$AQ$12,0),FALSE))</f>
        <v>:</v>
      </c>
      <c r="W21" s="232" t="str">
        <f>IF(ISNA(VLOOKUP($A21,ES_FTE3_0!$A$12:$AQ$100,MATCH(FIXED(W$6,0,TRUE),ES_FTE3_0!$A$12:$AQ$12,0),FALSE)),":",VLOOKUP($A21,ES_FTE3_0!$A$12:$AQ$100,MATCH(FIXED(W$6,0,TRUE),ES_FTE3_0!$A$12:$AQ$12,0),FALSE))</f>
        <v>:</v>
      </c>
    </row>
    <row r="22" spans="1:23">
      <c r="A22" s="230" t="str">
        <f>lookup!Z17</f>
        <v>Italy</v>
      </c>
      <c r="B22" s="232" t="str">
        <f>VLOOKUP(A22,lookup!$Z$2:$AA$77,2,FALSE)</f>
        <v>Ιταλία</v>
      </c>
      <c r="C22" s="232">
        <f>IF(ISNA(VLOOKUP($A22,ES_FTE3_0!$A$12:$AQ$100,MATCH(FIXED(C$6,0,TRUE),ES_FTE3_0!$A$12:$AQ$12,0),FALSE)),":",VLOOKUP($A22,ES_FTE3_0!$A$12:$AQ$100,MATCH(FIXED(C$6,0,TRUE),ES_FTE3_0!$A$12:$AQ$12,0),FALSE))</f>
        <v>-0.2</v>
      </c>
      <c r="D22" s="232">
        <f>IF(ISNA(VLOOKUP($A22,ES_FTE3_0!$A$12:$AQ$100,MATCH(FIXED(D$6,0,TRUE),ES_FTE3_0!$A$12:$AQ$12,0),FALSE)),":",VLOOKUP($A22,ES_FTE3_0!$A$12:$AQ$100,MATCH(FIXED(D$6,0,TRUE),ES_FTE3_0!$A$12:$AQ$12,0),FALSE))</f>
        <v>0.6</v>
      </c>
      <c r="E22" s="232">
        <f>IF(ISNA(VLOOKUP($A22,ES_FTE3_0!$A$12:$AQ$100,MATCH(FIXED(E$6,0,TRUE),ES_FTE3_0!$A$12:$AQ$12,0),FALSE)),":",VLOOKUP($A22,ES_FTE3_0!$A$12:$AQ$100,MATCH(FIXED(E$6,0,TRUE),ES_FTE3_0!$A$12:$AQ$12,0),FALSE))</f>
        <v>0.3</v>
      </c>
      <c r="F22" s="232">
        <f>IF(ISNA(VLOOKUP($A22,ES_FTE3_0!$A$12:$AQ$100,MATCH(FIXED(F$6,0,TRUE),ES_FTE3_0!$A$12:$AQ$12,0),FALSE)),":",VLOOKUP($A22,ES_FTE3_0!$A$12:$AQ$100,MATCH(FIXED(F$6,0,TRUE),ES_FTE3_0!$A$12:$AQ$12,0),FALSE))</f>
        <v>1</v>
      </c>
      <c r="G22" s="232">
        <f>IF(ISNA(VLOOKUP($A22,ES_FTE3_0!$A$12:$AQ$100,MATCH(FIXED(G$6,0,TRUE),ES_FTE3_0!$A$12:$AQ$12,0),FALSE)),":",VLOOKUP($A22,ES_FTE3_0!$A$12:$AQ$100,MATCH(FIXED(G$6,0,TRUE),ES_FTE3_0!$A$12:$AQ$12,0),FALSE))</f>
        <v>1.1000000000000001</v>
      </c>
      <c r="H22" s="232">
        <f>IF(ISNA(VLOOKUP($A22,ES_FTE3_0!$A$12:$AQ$100,MATCH(FIXED(H$6,0,TRUE),ES_FTE3_0!$A$12:$AQ$12,0),FALSE)),":",VLOOKUP($A22,ES_FTE3_0!$A$12:$AQ$100,MATCH(FIXED(H$6,0,TRUE),ES_FTE3_0!$A$12:$AQ$12,0),FALSE))</f>
        <v>1.9</v>
      </c>
      <c r="I22" s="232">
        <f>IF(ISNA(VLOOKUP($A22,ES_FTE3_0!$A$12:$AQ$100,MATCH(FIXED(I$6,0,TRUE),ES_FTE3_0!$A$12:$AQ$12,0),FALSE)),":",VLOOKUP($A22,ES_FTE3_0!$A$12:$AQ$100,MATCH(FIXED(I$6,0,TRUE),ES_FTE3_0!$A$12:$AQ$12,0),FALSE))</f>
        <v>2</v>
      </c>
      <c r="J22" s="232">
        <f>IF(ISNA(VLOOKUP($A22,ES_FTE3_0!$A$12:$AQ$100,MATCH(FIXED(J$6,0,TRUE),ES_FTE3_0!$A$12:$AQ$12,0),FALSE)),":",VLOOKUP($A22,ES_FTE3_0!$A$12:$AQ$100,MATCH(FIXED(J$6,0,TRUE),ES_FTE3_0!$A$12:$AQ$12,0),FALSE))</f>
        <v>1.7</v>
      </c>
      <c r="K22" s="232">
        <f>IF(ISNA(VLOOKUP($A22,ES_FTE3_0!$A$12:$AQ$100,MATCH(FIXED(K$6,0,TRUE),ES_FTE3_0!$A$12:$AQ$12,0),FALSE)),":",VLOOKUP($A22,ES_FTE3_0!$A$12:$AQ$100,MATCH(FIXED(K$6,0,TRUE),ES_FTE3_0!$A$12:$AQ$12,0),FALSE))</f>
        <v>1.5</v>
      </c>
      <c r="L22" s="232">
        <f>IF(ISNA(VLOOKUP($A22,ES_FTE3_0!$A$12:$AQ$100,MATCH(FIXED(L$6,0,TRUE),ES_FTE3_0!$A$12:$AQ$12,0),FALSE)),":",VLOOKUP($A22,ES_FTE3_0!$A$12:$AQ$100,MATCH(FIXED(L$6,0,TRUE),ES_FTE3_0!$A$12:$AQ$12,0),FALSE))</f>
        <v>0.4</v>
      </c>
      <c r="M22" s="232">
        <f>IF(ISNA(VLOOKUP($A22,ES_FTE3_0!$A$12:$AQ$100,MATCH(FIXED(M$6,0,TRUE),ES_FTE3_0!$A$12:$AQ$12,0),FALSE)),":",VLOOKUP($A22,ES_FTE3_0!$A$12:$AQ$100,MATCH(FIXED(M$6,0,TRUE),ES_FTE3_0!$A$12:$AQ$12,0),FALSE))</f>
        <v>0.6</v>
      </c>
      <c r="N22" s="232">
        <f>IF(ISNA(VLOOKUP($A22,ES_FTE3_0!$A$12:$AQ$100,MATCH(FIXED(N$6,0,TRUE),ES_FTE3_0!$A$12:$AQ$12,0),FALSE)),":",VLOOKUP($A22,ES_FTE3_0!$A$12:$AQ$100,MATCH(FIXED(N$6,0,TRUE),ES_FTE3_0!$A$12:$AQ$12,0),FALSE))</f>
        <v>2</v>
      </c>
      <c r="O22" s="232">
        <f>IF(ISNA(VLOOKUP($A22,ES_FTE3_0!$A$12:$AQ$100,MATCH(FIXED(O$6,0,TRUE),ES_FTE3_0!$A$12:$AQ$12,0),FALSE)),":",VLOOKUP($A22,ES_FTE3_0!$A$12:$AQ$100,MATCH(FIXED(O$6,0,TRUE),ES_FTE3_0!$A$12:$AQ$12,0),FALSE))</f>
        <v>1.3</v>
      </c>
      <c r="P22" s="232">
        <f>IF(ISNA(VLOOKUP($A22,ES_FTE3_0!$A$12:$AQ$100,MATCH(FIXED(P$6,0,TRUE),ES_FTE3_0!$A$12:$AQ$12,0),FALSE)),":",VLOOKUP($A22,ES_FTE3_0!$A$12:$AQ$100,MATCH(FIXED(P$6,0,TRUE),ES_FTE3_0!$A$12:$AQ$12,0),FALSE))</f>
        <v>0.3</v>
      </c>
      <c r="Q22" s="232">
        <f>IF(ISNA(VLOOKUP($A22,ES_FTE3_0!$A$12:$AQ$100,MATCH(FIXED(Q$6,0,TRUE),ES_FTE3_0!$A$12:$AQ$12,0),FALSE)),":",VLOOKUP($A22,ES_FTE3_0!$A$12:$AQ$100,MATCH(FIXED(Q$6,0,TRUE),ES_FTE3_0!$A$12:$AQ$12,0),FALSE))</f>
        <v>-1.6</v>
      </c>
      <c r="R22" s="232">
        <f>IF(ISNA(VLOOKUP($A22,ES_FTE3_0!$A$12:$AQ$100,MATCH(FIXED(R$6,0,TRUE),ES_FTE3_0!$A$12:$AQ$12,0),FALSE)),":",VLOOKUP($A22,ES_FTE3_0!$A$12:$AQ$100,MATCH(FIXED(R$6,0,TRUE),ES_FTE3_0!$A$12:$AQ$12,0),FALSE))</f>
        <v>-0.7</v>
      </c>
      <c r="S22" s="232">
        <f>IF(ISNA(VLOOKUP($A22,ES_FTE3_0!$A$12:$AQ$100,MATCH(FIXED(S$6,0,TRUE),ES_FTE3_0!$A$12:$AQ$12,0),FALSE)),":",VLOOKUP($A22,ES_FTE3_0!$A$12:$AQ$100,MATCH(FIXED(S$6,0,TRUE),ES_FTE3_0!$A$12:$AQ$12,0),FALSE))</f>
        <v>0.3</v>
      </c>
      <c r="T22" s="232">
        <f>IF(ISNA(VLOOKUP($A22,ES_FTE3_0!$A$12:$AQ$100,MATCH(FIXED(T$6,0,TRUE),ES_FTE3_0!$A$12:$AQ$12,0),FALSE)),":",VLOOKUP($A22,ES_FTE3_0!$A$12:$AQ$100,MATCH(FIXED(T$6,0,TRUE),ES_FTE3_0!$A$12:$AQ$12,0),FALSE))</f>
        <v>-0.3</v>
      </c>
      <c r="U22" s="232" t="str">
        <f>IF(ISNA(VLOOKUP($A22,ES_FTE3_0!$A$12:$AQ$100,MATCH(FIXED(U$6,0,TRUE),ES_FTE3_0!$A$12:$AQ$12,0),FALSE)),":",VLOOKUP($A22,ES_FTE3_0!$A$12:$AQ$100,MATCH(FIXED(U$6,0,TRUE),ES_FTE3_0!$A$12:$AQ$12,0),FALSE))</f>
        <v>:</v>
      </c>
      <c r="V22" s="232" t="str">
        <f>IF(ISNA(VLOOKUP($A22,ES_FTE3_0!$A$12:$AQ$100,MATCH(FIXED(V$6,0,TRUE),ES_FTE3_0!$A$12:$AQ$12,0),FALSE)),":",VLOOKUP($A22,ES_FTE3_0!$A$12:$AQ$100,MATCH(FIXED(V$6,0,TRUE),ES_FTE3_0!$A$12:$AQ$12,0),FALSE))</f>
        <v>:</v>
      </c>
      <c r="W22" s="232" t="str">
        <f>IF(ISNA(VLOOKUP($A22,ES_FTE3_0!$A$12:$AQ$100,MATCH(FIXED(W$6,0,TRUE),ES_FTE3_0!$A$12:$AQ$12,0),FALSE)),":",VLOOKUP($A22,ES_FTE3_0!$A$12:$AQ$100,MATCH(FIXED(W$6,0,TRUE),ES_FTE3_0!$A$12:$AQ$12,0),FALSE))</f>
        <v>:</v>
      </c>
    </row>
    <row r="23" spans="1:23">
      <c r="A23" s="230" t="str">
        <f>lookup!Z18</f>
        <v>Cyprus</v>
      </c>
      <c r="B23" s="232" t="str">
        <f>VLOOKUP(A23,lookup!$Z$2:$AA$77,2,FALSE)</f>
        <v>Κύπρος</v>
      </c>
      <c r="C23" s="232" t="str">
        <f>IF(ISNA(VLOOKUP($A23,ES_FTE3_0!$A$12:$AQ$100,MATCH(FIXED(C$6,0,TRUE),ES_FTE3_0!$A$12:$AQ$12,0),FALSE)),":",VLOOKUP($A23,ES_FTE3_0!$A$12:$AQ$100,MATCH(FIXED(C$6,0,TRUE),ES_FTE3_0!$A$12:$AQ$12,0),FALSE))</f>
        <v>:</v>
      </c>
      <c r="D23" s="232">
        <f>IF(ISNA(VLOOKUP($A23,ES_FTE3_0!$A$12:$AQ$100,MATCH(FIXED(D$6,0,TRUE),ES_FTE3_0!$A$12:$AQ$12,0),FALSE)),":",VLOOKUP($A23,ES_FTE3_0!$A$12:$AQ$100,MATCH(FIXED(D$6,0,TRUE),ES_FTE3_0!$A$12:$AQ$12,0),FALSE))</f>
        <v>0.5</v>
      </c>
      <c r="E23" s="232">
        <f>IF(ISNA(VLOOKUP($A23,ES_FTE3_0!$A$12:$AQ$100,MATCH(FIXED(E$6,0,TRUE),ES_FTE3_0!$A$12:$AQ$12,0),FALSE)),":",VLOOKUP($A23,ES_FTE3_0!$A$12:$AQ$100,MATCH(FIXED(E$6,0,TRUE),ES_FTE3_0!$A$12:$AQ$12,0),FALSE))</f>
        <v>0.6</v>
      </c>
      <c r="F23" s="232">
        <f>IF(ISNA(VLOOKUP($A23,ES_FTE3_0!$A$12:$AQ$100,MATCH(FIXED(F$6,0,TRUE),ES_FTE3_0!$A$12:$AQ$12,0),FALSE)),":",VLOOKUP($A23,ES_FTE3_0!$A$12:$AQ$100,MATCH(FIXED(F$6,0,TRUE),ES_FTE3_0!$A$12:$AQ$12,0),FALSE))</f>
        <v>1.6</v>
      </c>
      <c r="G23" s="232">
        <f>IF(ISNA(VLOOKUP($A23,ES_FTE3_0!$A$12:$AQ$100,MATCH(FIXED(G$6,0,TRUE),ES_FTE3_0!$A$12:$AQ$12,0),FALSE)),":",VLOOKUP($A23,ES_FTE3_0!$A$12:$AQ$100,MATCH(FIXED(G$6,0,TRUE),ES_FTE3_0!$A$12:$AQ$12,0),FALSE))</f>
        <v>1.8</v>
      </c>
      <c r="H23" s="232">
        <f>IF(ISNA(VLOOKUP($A23,ES_FTE3_0!$A$12:$AQ$100,MATCH(FIXED(H$6,0,TRUE),ES_FTE3_0!$A$12:$AQ$12,0),FALSE)),":",VLOOKUP($A23,ES_FTE3_0!$A$12:$AQ$100,MATCH(FIXED(H$6,0,TRUE),ES_FTE3_0!$A$12:$AQ$12,0),FALSE))</f>
        <v>1.7</v>
      </c>
      <c r="I23" s="232">
        <f>IF(ISNA(VLOOKUP($A23,ES_FTE3_0!$A$12:$AQ$100,MATCH(FIXED(I$6,0,TRUE),ES_FTE3_0!$A$12:$AQ$12,0),FALSE)),":",VLOOKUP($A23,ES_FTE3_0!$A$12:$AQ$100,MATCH(FIXED(I$6,0,TRUE),ES_FTE3_0!$A$12:$AQ$12,0),FALSE))</f>
        <v>2.2000000000000002</v>
      </c>
      <c r="J23" s="232">
        <f>IF(ISNA(VLOOKUP($A23,ES_FTE3_0!$A$12:$AQ$100,MATCH(FIXED(J$6,0,TRUE),ES_FTE3_0!$A$12:$AQ$12,0),FALSE)),":",VLOOKUP($A23,ES_FTE3_0!$A$12:$AQ$100,MATCH(FIXED(J$6,0,TRUE),ES_FTE3_0!$A$12:$AQ$12,0),FALSE))</f>
        <v>2.1</v>
      </c>
      <c r="K23" s="232">
        <f>IF(ISNA(VLOOKUP($A23,ES_FTE3_0!$A$12:$AQ$100,MATCH(FIXED(K$6,0,TRUE),ES_FTE3_0!$A$12:$AQ$12,0),FALSE)),":",VLOOKUP($A23,ES_FTE3_0!$A$12:$AQ$100,MATCH(FIXED(K$6,0,TRUE),ES_FTE3_0!$A$12:$AQ$12,0),FALSE))</f>
        <v>3.6</v>
      </c>
      <c r="L23" s="232">
        <f>IF(ISNA(VLOOKUP($A23,ES_FTE3_0!$A$12:$AQ$100,MATCH(FIXED(L$6,0,TRUE),ES_FTE3_0!$A$12:$AQ$12,0),FALSE)),":",VLOOKUP($A23,ES_FTE3_0!$A$12:$AQ$100,MATCH(FIXED(L$6,0,TRUE),ES_FTE3_0!$A$12:$AQ$12,0),FALSE))</f>
        <v>4</v>
      </c>
      <c r="M23" s="232">
        <f>IF(ISNA(VLOOKUP($A23,ES_FTE3_0!$A$12:$AQ$100,MATCH(FIXED(M$6,0,TRUE),ES_FTE3_0!$A$12:$AQ$12,0),FALSE)),":",VLOOKUP($A23,ES_FTE3_0!$A$12:$AQ$100,MATCH(FIXED(M$6,0,TRUE),ES_FTE3_0!$A$12:$AQ$12,0),FALSE))</f>
        <v>3.5</v>
      </c>
      <c r="N23" s="232">
        <f>IF(ISNA(VLOOKUP($A23,ES_FTE3_0!$A$12:$AQ$100,MATCH(FIXED(N$6,0,TRUE),ES_FTE3_0!$A$12:$AQ$12,0),FALSE)),":",VLOOKUP($A23,ES_FTE3_0!$A$12:$AQ$100,MATCH(FIXED(N$6,0,TRUE),ES_FTE3_0!$A$12:$AQ$12,0),FALSE))</f>
        <v>1.8</v>
      </c>
      <c r="O23" s="232">
        <f>IF(ISNA(VLOOKUP($A23,ES_FTE3_0!$A$12:$AQ$100,MATCH(FIXED(O$6,0,TRUE),ES_FTE3_0!$A$12:$AQ$12,0),FALSE)),":",VLOOKUP($A23,ES_FTE3_0!$A$12:$AQ$100,MATCH(FIXED(O$6,0,TRUE),ES_FTE3_0!$A$12:$AQ$12,0),FALSE))</f>
        <v>3.4</v>
      </c>
      <c r="P23" s="232">
        <f>IF(ISNA(VLOOKUP($A23,ES_FTE3_0!$A$12:$AQ$100,MATCH(FIXED(P$6,0,TRUE),ES_FTE3_0!$A$12:$AQ$12,0),FALSE)),":",VLOOKUP($A23,ES_FTE3_0!$A$12:$AQ$100,MATCH(FIXED(P$6,0,TRUE),ES_FTE3_0!$A$12:$AQ$12,0),FALSE))</f>
        <v>2</v>
      </c>
      <c r="Q23" s="232">
        <f>IF(ISNA(VLOOKUP($A23,ES_FTE3_0!$A$12:$AQ$100,MATCH(FIXED(Q$6,0,TRUE),ES_FTE3_0!$A$12:$AQ$12,0),FALSE)),":",VLOOKUP($A23,ES_FTE3_0!$A$12:$AQ$100,MATCH(FIXED(Q$6,0,TRUE),ES_FTE3_0!$A$12:$AQ$12,0),FALSE))</f>
        <v>-0.4</v>
      </c>
      <c r="R23" s="232">
        <f>IF(ISNA(VLOOKUP($A23,ES_FTE3_0!$A$12:$AQ$100,MATCH(FIXED(R$6,0,TRUE),ES_FTE3_0!$A$12:$AQ$12,0),FALSE)),":",VLOOKUP($A23,ES_FTE3_0!$A$12:$AQ$100,MATCH(FIXED(R$6,0,TRUE),ES_FTE3_0!$A$12:$AQ$12,0),FALSE))</f>
        <v>-0.2</v>
      </c>
      <c r="S23" s="232">
        <f>IF(ISNA(VLOOKUP($A23,ES_FTE3_0!$A$12:$AQ$100,MATCH(FIXED(S$6,0,TRUE),ES_FTE3_0!$A$12:$AQ$12,0),FALSE)),":",VLOOKUP($A23,ES_FTE3_0!$A$12:$AQ$100,MATCH(FIXED(S$6,0,TRUE),ES_FTE3_0!$A$12:$AQ$12,0),FALSE))</f>
        <v>0.5</v>
      </c>
      <c r="T23" s="232">
        <f>IF(ISNA(VLOOKUP($A23,ES_FTE3_0!$A$12:$AQ$100,MATCH(FIXED(T$6,0,TRUE),ES_FTE3_0!$A$12:$AQ$12,0),FALSE)),":",VLOOKUP($A23,ES_FTE3_0!$A$12:$AQ$100,MATCH(FIXED(T$6,0,TRUE),ES_FTE3_0!$A$12:$AQ$12,0),FALSE))</f>
        <v>-4.2</v>
      </c>
      <c r="U23" s="232" t="str">
        <f>IF(ISNA(VLOOKUP($A23,ES_FTE3_0!$A$12:$AQ$100,MATCH(FIXED(U$6,0,TRUE),ES_FTE3_0!$A$12:$AQ$12,0),FALSE)),":",VLOOKUP($A23,ES_FTE3_0!$A$12:$AQ$100,MATCH(FIXED(U$6,0,TRUE),ES_FTE3_0!$A$12:$AQ$12,0),FALSE))</f>
        <v>:</v>
      </c>
      <c r="V23" s="232" t="str">
        <f>IF(ISNA(VLOOKUP($A23,ES_FTE3_0!$A$12:$AQ$100,MATCH(FIXED(V$6,0,TRUE),ES_FTE3_0!$A$12:$AQ$12,0),FALSE)),":",VLOOKUP($A23,ES_FTE3_0!$A$12:$AQ$100,MATCH(FIXED(V$6,0,TRUE),ES_FTE3_0!$A$12:$AQ$12,0),FALSE))</f>
        <v>:</v>
      </c>
      <c r="W23" s="232" t="str">
        <f>IF(ISNA(VLOOKUP($A23,ES_FTE3_0!$A$12:$AQ$100,MATCH(FIXED(W$6,0,TRUE),ES_FTE3_0!$A$12:$AQ$12,0),FALSE)),":",VLOOKUP($A23,ES_FTE3_0!$A$12:$AQ$100,MATCH(FIXED(W$6,0,TRUE),ES_FTE3_0!$A$12:$AQ$12,0),FALSE))</f>
        <v>:</v>
      </c>
    </row>
    <row r="24" spans="1:23">
      <c r="A24" s="230" t="str">
        <f>lookup!Z19</f>
        <v>Latvia</v>
      </c>
      <c r="B24" s="232" t="str">
        <f>VLOOKUP(A24,lookup!$Z$2:$AA$77,2,FALSE)</f>
        <v>Λετονία</v>
      </c>
      <c r="C24" s="232" t="str">
        <f>IF(ISNA(VLOOKUP($A24,ES_FTE3_0!$A$12:$AQ$100,MATCH(FIXED(C$6,0,TRUE),ES_FTE3_0!$A$12:$AQ$12,0),FALSE)),":",VLOOKUP($A24,ES_FTE3_0!$A$12:$AQ$100,MATCH(FIXED(C$6,0,TRUE),ES_FTE3_0!$A$12:$AQ$12,0),FALSE))</f>
        <v>:</v>
      </c>
      <c r="D24" s="232" t="str">
        <f>IF(ISNA(VLOOKUP($A24,ES_FTE3_0!$A$12:$AQ$100,MATCH(FIXED(D$6,0,TRUE),ES_FTE3_0!$A$12:$AQ$12,0),FALSE)),":",VLOOKUP($A24,ES_FTE3_0!$A$12:$AQ$100,MATCH(FIXED(D$6,0,TRUE),ES_FTE3_0!$A$12:$AQ$12,0),FALSE))</f>
        <v>:</v>
      </c>
      <c r="E24" s="232" t="str">
        <f>IF(ISNA(VLOOKUP($A24,ES_FTE3_0!$A$12:$AQ$100,MATCH(FIXED(E$6,0,TRUE),ES_FTE3_0!$A$12:$AQ$12,0),FALSE)),":",VLOOKUP($A24,ES_FTE3_0!$A$12:$AQ$100,MATCH(FIXED(E$6,0,TRUE),ES_FTE3_0!$A$12:$AQ$12,0),FALSE))</f>
        <v>:</v>
      </c>
      <c r="F24" s="232" t="str">
        <f>IF(ISNA(VLOOKUP($A24,ES_FTE3_0!$A$12:$AQ$100,MATCH(FIXED(F$6,0,TRUE),ES_FTE3_0!$A$12:$AQ$12,0),FALSE)),":",VLOOKUP($A24,ES_FTE3_0!$A$12:$AQ$100,MATCH(FIXED(F$6,0,TRUE),ES_FTE3_0!$A$12:$AQ$12,0),FALSE))</f>
        <v>:</v>
      </c>
      <c r="G24" s="232" t="str">
        <f>IF(ISNA(VLOOKUP($A24,ES_FTE3_0!$A$12:$AQ$100,MATCH(FIXED(G$6,0,TRUE),ES_FTE3_0!$A$12:$AQ$12,0),FALSE)),":",VLOOKUP($A24,ES_FTE3_0!$A$12:$AQ$100,MATCH(FIXED(G$6,0,TRUE),ES_FTE3_0!$A$12:$AQ$12,0),FALSE))</f>
        <v>:</v>
      </c>
      <c r="H24" s="232" t="str">
        <f>IF(ISNA(VLOOKUP($A24,ES_FTE3_0!$A$12:$AQ$100,MATCH(FIXED(H$6,0,TRUE),ES_FTE3_0!$A$12:$AQ$12,0),FALSE)),":",VLOOKUP($A24,ES_FTE3_0!$A$12:$AQ$100,MATCH(FIXED(H$6,0,TRUE),ES_FTE3_0!$A$12:$AQ$12,0),FALSE))</f>
        <v>:</v>
      </c>
      <c r="I24" s="232">
        <f>IF(ISNA(VLOOKUP($A24,ES_FTE3_0!$A$12:$AQ$100,MATCH(FIXED(I$6,0,TRUE),ES_FTE3_0!$A$12:$AQ$12,0),FALSE)),":",VLOOKUP($A24,ES_FTE3_0!$A$12:$AQ$100,MATCH(FIXED(I$6,0,TRUE),ES_FTE3_0!$A$12:$AQ$12,0),FALSE))</f>
        <v>1.2</v>
      </c>
      <c r="J24" s="232">
        <f>IF(ISNA(VLOOKUP($A24,ES_FTE3_0!$A$12:$AQ$100,MATCH(FIXED(J$6,0,TRUE),ES_FTE3_0!$A$12:$AQ$12,0),FALSE)),":",VLOOKUP($A24,ES_FTE3_0!$A$12:$AQ$100,MATCH(FIXED(J$6,0,TRUE),ES_FTE3_0!$A$12:$AQ$12,0),FALSE))</f>
        <v>2.9</v>
      </c>
      <c r="K24" s="232">
        <f>IF(ISNA(VLOOKUP($A24,ES_FTE3_0!$A$12:$AQ$100,MATCH(FIXED(K$6,0,TRUE),ES_FTE3_0!$A$12:$AQ$12,0),FALSE)),":",VLOOKUP($A24,ES_FTE3_0!$A$12:$AQ$100,MATCH(FIXED(K$6,0,TRUE),ES_FTE3_0!$A$12:$AQ$12,0),FALSE))</f>
        <v>1.9</v>
      </c>
      <c r="L24" s="232">
        <f>IF(ISNA(VLOOKUP($A24,ES_FTE3_0!$A$12:$AQ$100,MATCH(FIXED(L$6,0,TRUE),ES_FTE3_0!$A$12:$AQ$12,0),FALSE)),":",VLOOKUP($A24,ES_FTE3_0!$A$12:$AQ$100,MATCH(FIXED(L$6,0,TRUE),ES_FTE3_0!$A$12:$AQ$12,0),FALSE))</f>
        <v>1.2</v>
      </c>
      <c r="M24" s="232">
        <f>IF(ISNA(VLOOKUP($A24,ES_FTE3_0!$A$12:$AQ$100,MATCH(FIXED(M$6,0,TRUE),ES_FTE3_0!$A$12:$AQ$12,0),FALSE)),":",VLOOKUP($A24,ES_FTE3_0!$A$12:$AQ$100,MATCH(FIXED(M$6,0,TRUE),ES_FTE3_0!$A$12:$AQ$12,0),FALSE))</f>
        <v>1.6</v>
      </c>
      <c r="N24" s="232">
        <f>IF(ISNA(VLOOKUP($A24,ES_FTE3_0!$A$12:$AQ$100,MATCH(FIXED(N$6,0,TRUE),ES_FTE3_0!$A$12:$AQ$12,0),FALSE)),":",VLOOKUP($A24,ES_FTE3_0!$A$12:$AQ$100,MATCH(FIXED(N$6,0,TRUE),ES_FTE3_0!$A$12:$AQ$12,0),FALSE))</f>
        <v>4.9000000000000004</v>
      </c>
      <c r="O24" s="232">
        <f>IF(ISNA(VLOOKUP($A24,ES_FTE3_0!$A$12:$AQ$100,MATCH(FIXED(O$6,0,TRUE),ES_FTE3_0!$A$12:$AQ$12,0),FALSE)),":",VLOOKUP($A24,ES_FTE3_0!$A$12:$AQ$100,MATCH(FIXED(O$6,0,TRUE),ES_FTE3_0!$A$12:$AQ$12,0),FALSE))</f>
        <v>-1.4</v>
      </c>
      <c r="P24" s="232">
        <f>IF(ISNA(VLOOKUP($A24,ES_FTE3_0!$A$12:$AQ$100,MATCH(FIXED(P$6,0,TRUE),ES_FTE3_0!$A$12:$AQ$12,0),FALSE)),":",VLOOKUP($A24,ES_FTE3_0!$A$12:$AQ$100,MATCH(FIXED(P$6,0,TRUE),ES_FTE3_0!$A$12:$AQ$12,0),FALSE))</f>
        <v>-0.8</v>
      </c>
      <c r="Q24" s="232">
        <f>IF(ISNA(VLOOKUP($A24,ES_FTE3_0!$A$12:$AQ$100,MATCH(FIXED(Q$6,0,TRUE),ES_FTE3_0!$A$12:$AQ$12,0),FALSE)),":",VLOOKUP($A24,ES_FTE3_0!$A$12:$AQ$100,MATCH(FIXED(Q$6,0,TRUE),ES_FTE3_0!$A$12:$AQ$12,0),FALSE))</f>
        <v>-14.3</v>
      </c>
      <c r="R24" s="232">
        <f>IF(ISNA(VLOOKUP($A24,ES_FTE3_0!$A$12:$AQ$100,MATCH(FIXED(R$6,0,TRUE),ES_FTE3_0!$A$12:$AQ$12,0),FALSE)),":",VLOOKUP($A24,ES_FTE3_0!$A$12:$AQ$100,MATCH(FIXED(R$6,0,TRUE),ES_FTE3_0!$A$12:$AQ$12,0),FALSE))</f>
        <v>-6.7</v>
      </c>
      <c r="S24" s="232">
        <f>IF(ISNA(VLOOKUP($A24,ES_FTE3_0!$A$12:$AQ$100,MATCH(FIXED(S$6,0,TRUE),ES_FTE3_0!$A$12:$AQ$12,0),FALSE)),":",VLOOKUP($A24,ES_FTE3_0!$A$12:$AQ$100,MATCH(FIXED(S$6,0,TRUE),ES_FTE3_0!$A$12:$AQ$12,0),FALSE))</f>
        <v>1.5</v>
      </c>
      <c r="T24" s="232">
        <f>IF(ISNA(VLOOKUP($A24,ES_FTE3_0!$A$12:$AQ$100,MATCH(FIXED(T$6,0,TRUE),ES_FTE3_0!$A$12:$AQ$12,0),FALSE)),":",VLOOKUP($A24,ES_FTE3_0!$A$12:$AQ$100,MATCH(FIXED(T$6,0,TRUE),ES_FTE3_0!$A$12:$AQ$12,0),FALSE))</f>
        <v>1.4</v>
      </c>
      <c r="U24" s="232" t="str">
        <f>IF(ISNA(VLOOKUP($A24,ES_FTE3_0!$A$12:$AQ$100,MATCH(FIXED(U$6,0,TRUE),ES_FTE3_0!$A$12:$AQ$12,0),FALSE)),":",VLOOKUP($A24,ES_FTE3_0!$A$12:$AQ$100,MATCH(FIXED(U$6,0,TRUE),ES_FTE3_0!$A$12:$AQ$12,0),FALSE))</f>
        <v>:</v>
      </c>
      <c r="V24" s="232" t="str">
        <f>IF(ISNA(VLOOKUP($A24,ES_FTE3_0!$A$12:$AQ$100,MATCH(FIXED(V$6,0,TRUE),ES_FTE3_0!$A$12:$AQ$12,0),FALSE)),":",VLOOKUP($A24,ES_FTE3_0!$A$12:$AQ$100,MATCH(FIXED(V$6,0,TRUE),ES_FTE3_0!$A$12:$AQ$12,0),FALSE))</f>
        <v>:</v>
      </c>
      <c r="W24" s="232" t="str">
        <f>IF(ISNA(VLOOKUP($A24,ES_FTE3_0!$A$12:$AQ$100,MATCH(FIXED(W$6,0,TRUE),ES_FTE3_0!$A$12:$AQ$12,0),FALSE)),":",VLOOKUP($A24,ES_FTE3_0!$A$12:$AQ$100,MATCH(FIXED(W$6,0,TRUE),ES_FTE3_0!$A$12:$AQ$12,0),FALSE))</f>
        <v>:</v>
      </c>
    </row>
    <row r="25" spans="1:23">
      <c r="A25" s="230" t="str">
        <f>lookup!Z20</f>
        <v>Lithuania</v>
      </c>
      <c r="B25" s="232" t="str">
        <f>VLOOKUP(A25,lookup!$Z$2:$AA$77,2,FALSE)</f>
        <v>Λιθουανία</v>
      </c>
      <c r="C25" s="232" t="str">
        <f>IF(ISNA(VLOOKUP($A25,ES_FTE3_0!$A$12:$AQ$100,MATCH(FIXED(C$6,0,TRUE),ES_FTE3_0!$A$12:$AQ$12,0),FALSE)),":",VLOOKUP($A25,ES_FTE3_0!$A$12:$AQ$100,MATCH(FIXED(C$6,0,TRUE),ES_FTE3_0!$A$12:$AQ$12,0),FALSE))</f>
        <v>:</v>
      </c>
      <c r="D25" s="232" t="str">
        <f>IF(ISNA(VLOOKUP($A25,ES_FTE3_0!$A$12:$AQ$100,MATCH(FIXED(D$6,0,TRUE),ES_FTE3_0!$A$12:$AQ$12,0),FALSE)),":",VLOOKUP($A25,ES_FTE3_0!$A$12:$AQ$100,MATCH(FIXED(D$6,0,TRUE),ES_FTE3_0!$A$12:$AQ$12,0),FALSE))</f>
        <v>:</v>
      </c>
      <c r="E25" s="232" t="str">
        <f>IF(ISNA(VLOOKUP($A25,ES_FTE3_0!$A$12:$AQ$100,MATCH(FIXED(E$6,0,TRUE),ES_FTE3_0!$A$12:$AQ$12,0),FALSE)),":",VLOOKUP($A25,ES_FTE3_0!$A$12:$AQ$100,MATCH(FIXED(E$6,0,TRUE),ES_FTE3_0!$A$12:$AQ$12,0),FALSE))</f>
        <v>:</v>
      </c>
      <c r="F25" s="232" t="str">
        <f>IF(ISNA(VLOOKUP($A25,ES_FTE3_0!$A$12:$AQ$100,MATCH(FIXED(F$6,0,TRUE),ES_FTE3_0!$A$12:$AQ$12,0),FALSE)),":",VLOOKUP($A25,ES_FTE3_0!$A$12:$AQ$100,MATCH(FIXED(F$6,0,TRUE),ES_FTE3_0!$A$12:$AQ$12,0),FALSE))</f>
        <v>:</v>
      </c>
      <c r="G25" s="232" t="str">
        <f>IF(ISNA(VLOOKUP($A25,ES_FTE3_0!$A$12:$AQ$100,MATCH(FIXED(G$6,0,TRUE),ES_FTE3_0!$A$12:$AQ$12,0),FALSE)),":",VLOOKUP($A25,ES_FTE3_0!$A$12:$AQ$100,MATCH(FIXED(G$6,0,TRUE),ES_FTE3_0!$A$12:$AQ$12,0),FALSE))</f>
        <v>:</v>
      </c>
      <c r="H25" s="232" t="str">
        <f>IF(ISNA(VLOOKUP($A25,ES_FTE3_0!$A$12:$AQ$100,MATCH(FIXED(H$6,0,TRUE),ES_FTE3_0!$A$12:$AQ$12,0),FALSE)),":",VLOOKUP($A25,ES_FTE3_0!$A$12:$AQ$100,MATCH(FIXED(H$6,0,TRUE),ES_FTE3_0!$A$12:$AQ$12,0),FALSE))</f>
        <v>:</v>
      </c>
      <c r="I25" s="232">
        <f>IF(ISNA(VLOOKUP($A25,ES_FTE3_0!$A$12:$AQ$100,MATCH(FIXED(I$6,0,TRUE),ES_FTE3_0!$A$12:$AQ$12,0),FALSE)),":",VLOOKUP($A25,ES_FTE3_0!$A$12:$AQ$100,MATCH(FIXED(I$6,0,TRUE),ES_FTE3_0!$A$12:$AQ$12,0),FALSE))</f>
        <v>-3.8</v>
      </c>
      <c r="J25" s="232">
        <f>IF(ISNA(VLOOKUP($A25,ES_FTE3_0!$A$12:$AQ$100,MATCH(FIXED(J$6,0,TRUE),ES_FTE3_0!$A$12:$AQ$12,0),FALSE)),":",VLOOKUP($A25,ES_FTE3_0!$A$12:$AQ$100,MATCH(FIXED(J$6,0,TRUE),ES_FTE3_0!$A$12:$AQ$12,0),FALSE))</f>
        <v>3.6</v>
      </c>
      <c r="K25" s="232">
        <f>IF(ISNA(VLOOKUP($A25,ES_FTE3_0!$A$12:$AQ$100,MATCH(FIXED(K$6,0,TRUE),ES_FTE3_0!$A$12:$AQ$12,0),FALSE)),":",VLOOKUP($A25,ES_FTE3_0!$A$12:$AQ$100,MATCH(FIXED(K$6,0,TRUE),ES_FTE3_0!$A$12:$AQ$12,0),FALSE))</f>
        <v>2.2000000000000002</v>
      </c>
      <c r="L25" s="232">
        <f>IF(ISNA(VLOOKUP($A25,ES_FTE3_0!$A$12:$AQ$100,MATCH(FIXED(L$6,0,TRUE),ES_FTE3_0!$A$12:$AQ$12,0),FALSE)),":",VLOOKUP($A25,ES_FTE3_0!$A$12:$AQ$100,MATCH(FIXED(L$6,0,TRUE),ES_FTE3_0!$A$12:$AQ$12,0),FALSE))</f>
        <v>0</v>
      </c>
      <c r="M25" s="232">
        <f>IF(ISNA(VLOOKUP($A25,ES_FTE3_0!$A$12:$AQ$100,MATCH(FIXED(M$6,0,TRUE),ES_FTE3_0!$A$12:$AQ$12,0),FALSE)),":",VLOOKUP($A25,ES_FTE3_0!$A$12:$AQ$100,MATCH(FIXED(M$6,0,TRUE),ES_FTE3_0!$A$12:$AQ$12,0),FALSE))</f>
        <v>2.5</v>
      </c>
      <c r="N25" s="232">
        <f>IF(ISNA(VLOOKUP($A25,ES_FTE3_0!$A$12:$AQ$100,MATCH(FIXED(N$6,0,TRUE),ES_FTE3_0!$A$12:$AQ$12,0),FALSE)),":",VLOOKUP($A25,ES_FTE3_0!$A$12:$AQ$100,MATCH(FIXED(N$6,0,TRUE),ES_FTE3_0!$A$12:$AQ$12,0),FALSE))</f>
        <v>1.8</v>
      </c>
      <c r="O25" s="232">
        <f>IF(ISNA(VLOOKUP($A25,ES_FTE3_0!$A$12:$AQ$100,MATCH(FIXED(O$6,0,TRUE),ES_FTE3_0!$A$12:$AQ$12,0),FALSE)),":",VLOOKUP($A25,ES_FTE3_0!$A$12:$AQ$100,MATCH(FIXED(O$6,0,TRUE),ES_FTE3_0!$A$12:$AQ$12,0),FALSE))</f>
        <v>2.8</v>
      </c>
      <c r="P25" s="232">
        <f>IF(ISNA(VLOOKUP($A25,ES_FTE3_0!$A$12:$AQ$100,MATCH(FIXED(P$6,0,TRUE),ES_FTE3_0!$A$12:$AQ$12,0),FALSE)),":",VLOOKUP($A25,ES_FTE3_0!$A$12:$AQ$100,MATCH(FIXED(P$6,0,TRUE),ES_FTE3_0!$A$12:$AQ$12,0),FALSE))</f>
        <v>-0.7</v>
      </c>
      <c r="Q25" s="232">
        <f>IF(ISNA(VLOOKUP($A25,ES_FTE3_0!$A$12:$AQ$100,MATCH(FIXED(Q$6,0,TRUE),ES_FTE3_0!$A$12:$AQ$12,0),FALSE)),":",VLOOKUP($A25,ES_FTE3_0!$A$12:$AQ$100,MATCH(FIXED(Q$6,0,TRUE),ES_FTE3_0!$A$12:$AQ$12,0),FALSE))</f>
        <v>-6.8</v>
      </c>
      <c r="R25" s="232">
        <f>IF(ISNA(VLOOKUP($A25,ES_FTE3_0!$A$12:$AQ$100,MATCH(FIXED(R$6,0,TRUE),ES_FTE3_0!$A$12:$AQ$12,0),FALSE)),":",VLOOKUP($A25,ES_FTE3_0!$A$12:$AQ$100,MATCH(FIXED(R$6,0,TRUE),ES_FTE3_0!$A$12:$AQ$12,0),FALSE))</f>
        <v>-11.9</v>
      </c>
      <c r="S25" s="232">
        <f>IF(ISNA(VLOOKUP($A25,ES_FTE3_0!$A$12:$AQ$100,MATCH(FIXED(S$6,0,TRUE),ES_FTE3_0!$A$12:$AQ$12,0),FALSE)),":",VLOOKUP($A25,ES_FTE3_0!$A$12:$AQ$100,MATCH(FIXED(S$6,0,TRUE),ES_FTE3_0!$A$12:$AQ$12,0),FALSE))</f>
        <v>0.5</v>
      </c>
      <c r="T25" s="232">
        <f>IF(ISNA(VLOOKUP($A25,ES_FTE3_0!$A$12:$AQ$100,MATCH(FIXED(T$6,0,TRUE),ES_FTE3_0!$A$12:$AQ$12,0),FALSE)),":",VLOOKUP($A25,ES_FTE3_0!$A$12:$AQ$100,MATCH(FIXED(T$6,0,TRUE),ES_FTE3_0!$A$12:$AQ$12,0),FALSE))</f>
        <v>1.8</v>
      </c>
      <c r="U25" s="232" t="str">
        <f>IF(ISNA(VLOOKUP($A25,ES_FTE3_0!$A$12:$AQ$100,MATCH(FIXED(U$6,0,TRUE),ES_FTE3_0!$A$12:$AQ$12,0),FALSE)),":",VLOOKUP($A25,ES_FTE3_0!$A$12:$AQ$100,MATCH(FIXED(U$6,0,TRUE),ES_FTE3_0!$A$12:$AQ$12,0),FALSE))</f>
        <v>:</v>
      </c>
      <c r="V25" s="232" t="str">
        <f>IF(ISNA(VLOOKUP($A25,ES_FTE3_0!$A$12:$AQ$100,MATCH(FIXED(V$6,0,TRUE),ES_FTE3_0!$A$12:$AQ$12,0),FALSE)),":",VLOOKUP($A25,ES_FTE3_0!$A$12:$AQ$100,MATCH(FIXED(V$6,0,TRUE),ES_FTE3_0!$A$12:$AQ$12,0),FALSE))</f>
        <v>:</v>
      </c>
      <c r="W25" s="232" t="str">
        <f>IF(ISNA(VLOOKUP($A25,ES_FTE3_0!$A$12:$AQ$100,MATCH(FIXED(W$6,0,TRUE),ES_FTE3_0!$A$12:$AQ$12,0),FALSE)),":",VLOOKUP($A25,ES_FTE3_0!$A$12:$AQ$100,MATCH(FIXED(W$6,0,TRUE),ES_FTE3_0!$A$12:$AQ$12,0),FALSE))</f>
        <v>:</v>
      </c>
    </row>
    <row r="26" spans="1:23">
      <c r="A26" s="230" t="str">
        <f>lookup!Z21</f>
        <v>Luxembourg</v>
      </c>
      <c r="B26" s="232" t="str">
        <f>VLOOKUP(A26,lookup!$Z$2:$AA$77,2,FALSE)</f>
        <v>Λουξεμβούργο</v>
      </c>
      <c r="C26" s="232" t="str">
        <f>IF(ISNA(VLOOKUP($A26,ES_FTE3_0!$A$12:$AQ$100,MATCH(FIXED(C$6,0,TRUE),ES_FTE3_0!$A$12:$AQ$12,0),FALSE)),":",VLOOKUP($A26,ES_FTE3_0!$A$12:$AQ$100,MATCH(FIXED(C$6,0,TRUE),ES_FTE3_0!$A$12:$AQ$12,0),FALSE))</f>
        <v>:</v>
      </c>
      <c r="D26" s="232">
        <f>IF(ISNA(VLOOKUP($A26,ES_FTE3_0!$A$12:$AQ$100,MATCH(FIXED(D$6,0,TRUE),ES_FTE3_0!$A$12:$AQ$12,0),FALSE)),":",VLOOKUP($A26,ES_FTE3_0!$A$12:$AQ$100,MATCH(FIXED(D$6,0,TRUE),ES_FTE3_0!$A$12:$AQ$12,0),FALSE))</f>
        <v>2.6</v>
      </c>
      <c r="E26" s="232">
        <f>IF(ISNA(VLOOKUP($A26,ES_FTE3_0!$A$12:$AQ$100,MATCH(FIXED(E$6,0,TRUE),ES_FTE3_0!$A$12:$AQ$12,0),FALSE)),":",VLOOKUP($A26,ES_FTE3_0!$A$12:$AQ$100,MATCH(FIXED(E$6,0,TRUE),ES_FTE3_0!$A$12:$AQ$12,0),FALSE))</f>
        <v>3.1</v>
      </c>
      <c r="F26" s="232">
        <f>IF(ISNA(VLOOKUP($A26,ES_FTE3_0!$A$12:$AQ$100,MATCH(FIXED(F$6,0,TRUE),ES_FTE3_0!$A$12:$AQ$12,0),FALSE)),":",VLOOKUP($A26,ES_FTE3_0!$A$12:$AQ$100,MATCH(FIXED(F$6,0,TRUE),ES_FTE3_0!$A$12:$AQ$12,0),FALSE))</f>
        <v>4.5</v>
      </c>
      <c r="G26" s="232">
        <f>IF(ISNA(VLOOKUP($A26,ES_FTE3_0!$A$12:$AQ$100,MATCH(FIXED(G$6,0,TRUE),ES_FTE3_0!$A$12:$AQ$12,0),FALSE)),":",VLOOKUP($A26,ES_FTE3_0!$A$12:$AQ$100,MATCH(FIXED(G$6,0,TRUE),ES_FTE3_0!$A$12:$AQ$12,0),FALSE))</f>
        <v>5</v>
      </c>
      <c r="H26" s="232">
        <f>IF(ISNA(VLOOKUP($A26,ES_FTE3_0!$A$12:$AQ$100,MATCH(FIXED(H$6,0,TRUE),ES_FTE3_0!$A$12:$AQ$12,0),FALSE)),":",VLOOKUP($A26,ES_FTE3_0!$A$12:$AQ$100,MATCH(FIXED(H$6,0,TRUE),ES_FTE3_0!$A$12:$AQ$12,0),FALSE))</f>
        <v>5.6</v>
      </c>
      <c r="I26" s="232">
        <f>IF(ISNA(VLOOKUP($A26,ES_FTE3_0!$A$12:$AQ$100,MATCH(FIXED(I$6,0,TRUE),ES_FTE3_0!$A$12:$AQ$12,0),FALSE)),":",VLOOKUP($A26,ES_FTE3_0!$A$12:$AQ$100,MATCH(FIXED(I$6,0,TRUE),ES_FTE3_0!$A$12:$AQ$12,0),FALSE))</f>
        <v>5.5</v>
      </c>
      <c r="J26" s="232">
        <f>IF(ISNA(VLOOKUP($A26,ES_FTE3_0!$A$12:$AQ$100,MATCH(FIXED(J$6,0,TRUE),ES_FTE3_0!$A$12:$AQ$12,0),FALSE)),":",VLOOKUP($A26,ES_FTE3_0!$A$12:$AQ$100,MATCH(FIXED(J$6,0,TRUE),ES_FTE3_0!$A$12:$AQ$12,0),FALSE))</f>
        <v>3.2</v>
      </c>
      <c r="K26" s="232">
        <f>IF(ISNA(VLOOKUP($A26,ES_FTE3_0!$A$12:$AQ$100,MATCH(FIXED(K$6,0,TRUE),ES_FTE3_0!$A$12:$AQ$12,0),FALSE)),":",VLOOKUP($A26,ES_FTE3_0!$A$12:$AQ$100,MATCH(FIXED(K$6,0,TRUE),ES_FTE3_0!$A$12:$AQ$12,0),FALSE))</f>
        <v>1.8</v>
      </c>
      <c r="L26" s="232">
        <f>IF(ISNA(VLOOKUP($A26,ES_FTE3_0!$A$12:$AQ$100,MATCH(FIXED(L$6,0,TRUE),ES_FTE3_0!$A$12:$AQ$12,0),FALSE)),":",VLOOKUP($A26,ES_FTE3_0!$A$12:$AQ$100,MATCH(FIXED(L$6,0,TRUE),ES_FTE3_0!$A$12:$AQ$12,0),FALSE))</f>
        <v>2.2000000000000002</v>
      </c>
      <c r="M26" s="232">
        <f>IF(ISNA(VLOOKUP($A26,ES_FTE3_0!$A$12:$AQ$100,MATCH(FIXED(M$6,0,TRUE),ES_FTE3_0!$A$12:$AQ$12,0),FALSE)),":",VLOOKUP($A26,ES_FTE3_0!$A$12:$AQ$100,MATCH(FIXED(M$6,0,TRUE),ES_FTE3_0!$A$12:$AQ$12,0),FALSE))</f>
        <v>2.9</v>
      </c>
      <c r="N26" s="232">
        <f>IF(ISNA(VLOOKUP($A26,ES_FTE3_0!$A$12:$AQ$100,MATCH(FIXED(N$6,0,TRUE),ES_FTE3_0!$A$12:$AQ$12,0),FALSE)),":",VLOOKUP($A26,ES_FTE3_0!$A$12:$AQ$100,MATCH(FIXED(N$6,0,TRUE),ES_FTE3_0!$A$12:$AQ$12,0),FALSE))</f>
        <v>3.6</v>
      </c>
      <c r="O26" s="232">
        <f>IF(ISNA(VLOOKUP($A26,ES_FTE3_0!$A$12:$AQ$100,MATCH(FIXED(O$6,0,TRUE),ES_FTE3_0!$A$12:$AQ$12,0),FALSE)),":",VLOOKUP($A26,ES_FTE3_0!$A$12:$AQ$100,MATCH(FIXED(O$6,0,TRUE),ES_FTE3_0!$A$12:$AQ$12,0),FALSE))</f>
        <v>4.5</v>
      </c>
      <c r="P26" s="232">
        <f>IF(ISNA(VLOOKUP($A26,ES_FTE3_0!$A$12:$AQ$100,MATCH(FIXED(P$6,0,TRUE),ES_FTE3_0!$A$12:$AQ$12,0),FALSE)),":",VLOOKUP($A26,ES_FTE3_0!$A$12:$AQ$100,MATCH(FIXED(P$6,0,TRUE),ES_FTE3_0!$A$12:$AQ$12,0),FALSE))</f>
        <v>5</v>
      </c>
      <c r="Q26" s="232">
        <f>IF(ISNA(VLOOKUP($A26,ES_FTE3_0!$A$12:$AQ$100,MATCH(FIXED(Q$6,0,TRUE),ES_FTE3_0!$A$12:$AQ$12,0),FALSE)),":",VLOOKUP($A26,ES_FTE3_0!$A$12:$AQ$100,MATCH(FIXED(Q$6,0,TRUE),ES_FTE3_0!$A$12:$AQ$12,0),FALSE))</f>
        <v>0.9</v>
      </c>
      <c r="R26" s="232">
        <f>IF(ISNA(VLOOKUP($A26,ES_FTE3_0!$A$12:$AQ$100,MATCH(FIXED(R$6,0,TRUE),ES_FTE3_0!$A$12:$AQ$12,0),FALSE)),":",VLOOKUP($A26,ES_FTE3_0!$A$12:$AQ$100,MATCH(FIXED(R$6,0,TRUE),ES_FTE3_0!$A$12:$AQ$12,0),FALSE))</f>
        <v>1.8</v>
      </c>
      <c r="S26" s="232">
        <f>IF(ISNA(VLOOKUP($A26,ES_FTE3_0!$A$12:$AQ$100,MATCH(FIXED(S$6,0,TRUE),ES_FTE3_0!$A$12:$AQ$12,0),FALSE)),":",VLOOKUP($A26,ES_FTE3_0!$A$12:$AQ$100,MATCH(FIXED(S$6,0,TRUE),ES_FTE3_0!$A$12:$AQ$12,0),FALSE))</f>
        <v>3</v>
      </c>
      <c r="T26" s="232">
        <f>IF(ISNA(VLOOKUP($A26,ES_FTE3_0!$A$12:$AQ$100,MATCH(FIXED(T$6,0,TRUE),ES_FTE3_0!$A$12:$AQ$12,0),FALSE)),":",VLOOKUP($A26,ES_FTE3_0!$A$12:$AQ$100,MATCH(FIXED(T$6,0,TRUE),ES_FTE3_0!$A$12:$AQ$12,0),FALSE))</f>
        <v>2.5</v>
      </c>
      <c r="U26" s="232" t="str">
        <f>IF(ISNA(VLOOKUP($A26,ES_FTE3_0!$A$12:$AQ$100,MATCH(FIXED(U$6,0,TRUE),ES_FTE3_0!$A$12:$AQ$12,0),FALSE)),":",VLOOKUP($A26,ES_FTE3_0!$A$12:$AQ$100,MATCH(FIXED(U$6,0,TRUE),ES_FTE3_0!$A$12:$AQ$12,0),FALSE))</f>
        <v>:</v>
      </c>
      <c r="V26" s="232" t="str">
        <f>IF(ISNA(VLOOKUP($A26,ES_FTE3_0!$A$12:$AQ$100,MATCH(FIXED(V$6,0,TRUE),ES_FTE3_0!$A$12:$AQ$12,0),FALSE)),":",VLOOKUP($A26,ES_FTE3_0!$A$12:$AQ$100,MATCH(FIXED(V$6,0,TRUE),ES_FTE3_0!$A$12:$AQ$12,0),FALSE))</f>
        <v>:</v>
      </c>
      <c r="W26" s="232" t="str">
        <f>IF(ISNA(VLOOKUP($A26,ES_FTE3_0!$A$12:$AQ$100,MATCH(FIXED(W$6,0,TRUE),ES_FTE3_0!$A$12:$AQ$12,0),FALSE)),":",VLOOKUP($A26,ES_FTE3_0!$A$12:$AQ$100,MATCH(FIXED(W$6,0,TRUE),ES_FTE3_0!$A$12:$AQ$12,0),FALSE))</f>
        <v>:</v>
      </c>
    </row>
    <row r="27" spans="1:23">
      <c r="A27" s="230" t="str">
        <f>lookup!Z22</f>
        <v>Hungary</v>
      </c>
      <c r="B27" s="232" t="str">
        <f>VLOOKUP(A27,lookup!$Z$2:$AA$77,2,FALSE)</f>
        <v>Ουγγαρία</v>
      </c>
      <c r="C27" s="232" t="str">
        <f>IF(ISNA(VLOOKUP($A27,ES_FTE3_0!$A$12:$AQ$100,MATCH(FIXED(C$6,0,TRUE),ES_FTE3_0!$A$12:$AQ$12,0),FALSE)),":",VLOOKUP($A27,ES_FTE3_0!$A$12:$AQ$100,MATCH(FIXED(C$6,0,TRUE),ES_FTE3_0!$A$12:$AQ$12,0),FALSE))</f>
        <v>:</v>
      </c>
      <c r="D27" s="232">
        <f>IF(ISNA(VLOOKUP($A27,ES_FTE3_0!$A$12:$AQ$100,MATCH(FIXED(D$6,0,TRUE),ES_FTE3_0!$A$12:$AQ$12,0),FALSE)),":",VLOOKUP($A27,ES_FTE3_0!$A$12:$AQ$100,MATCH(FIXED(D$6,0,TRUE),ES_FTE3_0!$A$12:$AQ$12,0),FALSE))</f>
        <v>0.1</v>
      </c>
      <c r="E27" s="232">
        <f>IF(ISNA(VLOOKUP($A27,ES_FTE3_0!$A$12:$AQ$100,MATCH(FIXED(E$6,0,TRUE),ES_FTE3_0!$A$12:$AQ$12,0),FALSE)),":",VLOOKUP($A27,ES_FTE3_0!$A$12:$AQ$100,MATCH(FIXED(E$6,0,TRUE),ES_FTE3_0!$A$12:$AQ$12,0),FALSE))</f>
        <v>0.2</v>
      </c>
      <c r="F27" s="232">
        <f>IF(ISNA(VLOOKUP($A27,ES_FTE3_0!$A$12:$AQ$100,MATCH(FIXED(F$6,0,TRUE),ES_FTE3_0!$A$12:$AQ$12,0),FALSE)),":",VLOOKUP($A27,ES_FTE3_0!$A$12:$AQ$100,MATCH(FIXED(F$6,0,TRUE),ES_FTE3_0!$A$12:$AQ$12,0),FALSE))</f>
        <v>1.6</v>
      </c>
      <c r="G27" s="232">
        <f>IF(ISNA(VLOOKUP($A27,ES_FTE3_0!$A$12:$AQ$100,MATCH(FIXED(G$6,0,TRUE),ES_FTE3_0!$A$12:$AQ$12,0),FALSE)),":",VLOOKUP($A27,ES_FTE3_0!$A$12:$AQ$100,MATCH(FIXED(G$6,0,TRUE),ES_FTE3_0!$A$12:$AQ$12,0),FALSE))</f>
        <v>2.8</v>
      </c>
      <c r="H27" s="232">
        <f>IF(ISNA(VLOOKUP($A27,ES_FTE3_0!$A$12:$AQ$100,MATCH(FIXED(H$6,0,TRUE),ES_FTE3_0!$A$12:$AQ$12,0),FALSE)),":",VLOOKUP($A27,ES_FTE3_0!$A$12:$AQ$100,MATCH(FIXED(H$6,0,TRUE),ES_FTE3_0!$A$12:$AQ$12,0),FALSE))</f>
        <v>1</v>
      </c>
      <c r="I27" s="232">
        <f>IF(ISNA(VLOOKUP($A27,ES_FTE3_0!$A$12:$AQ$100,MATCH(FIXED(I$6,0,TRUE),ES_FTE3_0!$A$12:$AQ$12,0),FALSE)),":",VLOOKUP($A27,ES_FTE3_0!$A$12:$AQ$100,MATCH(FIXED(I$6,0,TRUE),ES_FTE3_0!$A$12:$AQ$12,0),FALSE))</f>
        <v>-0.2</v>
      </c>
      <c r="J27" s="232">
        <f>IF(ISNA(VLOOKUP($A27,ES_FTE3_0!$A$12:$AQ$100,MATCH(FIXED(J$6,0,TRUE),ES_FTE3_0!$A$12:$AQ$12,0),FALSE)),":",VLOOKUP($A27,ES_FTE3_0!$A$12:$AQ$100,MATCH(FIXED(J$6,0,TRUE),ES_FTE3_0!$A$12:$AQ$12,0),FALSE))</f>
        <v>-0.1</v>
      </c>
      <c r="K27" s="232">
        <f>IF(ISNA(VLOOKUP($A27,ES_FTE3_0!$A$12:$AQ$100,MATCH(FIXED(K$6,0,TRUE),ES_FTE3_0!$A$12:$AQ$12,0),FALSE)),":",VLOOKUP($A27,ES_FTE3_0!$A$12:$AQ$100,MATCH(FIXED(K$6,0,TRUE),ES_FTE3_0!$A$12:$AQ$12,0),FALSE))</f>
        <v>0</v>
      </c>
      <c r="L27" s="232">
        <f>IF(ISNA(VLOOKUP($A27,ES_FTE3_0!$A$12:$AQ$100,MATCH(FIXED(L$6,0,TRUE),ES_FTE3_0!$A$12:$AQ$12,0),FALSE)),":",VLOOKUP($A27,ES_FTE3_0!$A$12:$AQ$100,MATCH(FIXED(L$6,0,TRUE),ES_FTE3_0!$A$12:$AQ$12,0),FALSE))</f>
        <v>-1</v>
      </c>
      <c r="M27" s="232">
        <f>IF(ISNA(VLOOKUP($A27,ES_FTE3_0!$A$12:$AQ$100,MATCH(FIXED(M$6,0,TRUE),ES_FTE3_0!$A$12:$AQ$12,0),FALSE)),":",VLOOKUP($A27,ES_FTE3_0!$A$12:$AQ$100,MATCH(FIXED(M$6,0,TRUE),ES_FTE3_0!$A$12:$AQ$12,0),FALSE))</f>
        <v>-0.3</v>
      </c>
      <c r="N27" s="232">
        <f>IF(ISNA(VLOOKUP($A27,ES_FTE3_0!$A$12:$AQ$100,MATCH(FIXED(N$6,0,TRUE),ES_FTE3_0!$A$12:$AQ$12,0),FALSE)),":",VLOOKUP($A27,ES_FTE3_0!$A$12:$AQ$100,MATCH(FIXED(N$6,0,TRUE),ES_FTE3_0!$A$12:$AQ$12,0),FALSE))</f>
        <v>0.4</v>
      </c>
      <c r="O27" s="232">
        <f>IF(ISNA(VLOOKUP($A27,ES_FTE3_0!$A$12:$AQ$100,MATCH(FIXED(O$6,0,TRUE),ES_FTE3_0!$A$12:$AQ$12,0),FALSE)),":",VLOOKUP($A27,ES_FTE3_0!$A$12:$AQ$100,MATCH(FIXED(O$6,0,TRUE),ES_FTE3_0!$A$12:$AQ$12,0),FALSE))</f>
        <v>0.7</v>
      </c>
      <c r="P27" s="232">
        <f>IF(ISNA(VLOOKUP($A27,ES_FTE3_0!$A$12:$AQ$100,MATCH(FIXED(P$6,0,TRUE),ES_FTE3_0!$A$12:$AQ$12,0),FALSE)),":",VLOOKUP($A27,ES_FTE3_0!$A$12:$AQ$100,MATCH(FIXED(P$6,0,TRUE),ES_FTE3_0!$A$12:$AQ$12,0),FALSE))</f>
        <v>-1.8</v>
      </c>
      <c r="Q27" s="232">
        <f>IF(ISNA(VLOOKUP($A27,ES_FTE3_0!$A$12:$AQ$100,MATCH(FIXED(Q$6,0,TRUE),ES_FTE3_0!$A$12:$AQ$12,0),FALSE)),":",VLOOKUP($A27,ES_FTE3_0!$A$12:$AQ$100,MATCH(FIXED(Q$6,0,TRUE),ES_FTE3_0!$A$12:$AQ$12,0),FALSE))</f>
        <v>-2.5</v>
      </c>
      <c r="R27" s="232">
        <f>IF(ISNA(VLOOKUP($A27,ES_FTE3_0!$A$12:$AQ$100,MATCH(FIXED(R$6,0,TRUE),ES_FTE3_0!$A$12:$AQ$12,0),FALSE)),":",VLOOKUP($A27,ES_FTE3_0!$A$12:$AQ$100,MATCH(FIXED(R$6,0,TRUE),ES_FTE3_0!$A$12:$AQ$12,0),FALSE))</f>
        <v>0.8</v>
      </c>
      <c r="S27" s="232">
        <f>IF(ISNA(VLOOKUP($A27,ES_FTE3_0!$A$12:$AQ$100,MATCH(FIXED(S$6,0,TRUE),ES_FTE3_0!$A$12:$AQ$12,0),FALSE)),":",VLOOKUP($A27,ES_FTE3_0!$A$12:$AQ$100,MATCH(FIXED(S$6,0,TRUE),ES_FTE3_0!$A$12:$AQ$12,0),FALSE))</f>
        <v>0.3</v>
      </c>
      <c r="T27" s="232">
        <f>IF(ISNA(VLOOKUP($A27,ES_FTE3_0!$A$12:$AQ$100,MATCH(FIXED(T$6,0,TRUE),ES_FTE3_0!$A$12:$AQ$12,0),FALSE)),":",VLOOKUP($A27,ES_FTE3_0!$A$12:$AQ$100,MATCH(FIXED(T$6,0,TRUE),ES_FTE3_0!$A$12:$AQ$12,0),FALSE))</f>
        <v>0.1</v>
      </c>
      <c r="U27" s="232" t="str">
        <f>IF(ISNA(VLOOKUP($A27,ES_FTE3_0!$A$12:$AQ$100,MATCH(FIXED(U$6,0,TRUE),ES_FTE3_0!$A$12:$AQ$12,0),FALSE)),":",VLOOKUP($A27,ES_FTE3_0!$A$12:$AQ$100,MATCH(FIXED(U$6,0,TRUE),ES_FTE3_0!$A$12:$AQ$12,0),FALSE))</f>
        <v>:</v>
      </c>
      <c r="V27" s="232" t="str">
        <f>IF(ISNA(VLOOKUP($A27,ES_FTE3_0!$A$12:$AQ$100,MATCH(FIXED(V$6,0,TRUE),ES_FTE3_0!$A$12:$AQ$12,0),FALSE)),":",VLOOKUP($A27,ES_FTE3_0!$A$12:$AQ$100,MATCH(FIXED(V$6,0,TRUE),ES_FTE3_0!$A$12:$AQ$12,0),FALSE))</f>
        <v>:</v>
      </c>
      <c r="W27" s="232" t="str">
        <f>IF(ISNA(VLOOKUP($A27,ES_FTE3_0!$A$12:$AQ$100,MATCH(FIXED(W$6,0,TRUE),ES_FTE3_0!$A$12:$AQ$12,0),FALSE)),":",VLOOKUP($A27,ES_FTE3_0!$A$12:$AQ$100,MATCH(FIXED(W$6,0,TRUE),ES_FTE3_0!$A$12:$AQ$12,0),FALSE))</f>
        <v>:</v>
      </c>
    </row>
    <row r="28" spans="1:23">
      <c r="A28" s="230" t="str">
        <f>lookup!Z23</f>
        <v>Malta</v>
      </c>
      <c r="B28" s="232" t="str">
        <f>VLOOKUP(A28,lookup!$Z$2:$AA$77,2,FALSE)</f>
        <v>Μάλτα</v>
      </c>
      <c r="C28" s="232" t="str">
        <f>IF(ISNA(VLOOKUP($A28,ES_FTE3_0!$A$12:$AQ$100,MATCH(FIXED(C$6,0,TRUE),ES_FTE3_0!$A$12:$AQ$12,0),FALSE)),":",VLOOKUP($A28,ES_FTE3_0!$A$12:$AQ$100,MATCH(FIXED(C$6,0,TRUE),ES_FTE3_0!$A$12:$AQ$12,0),FALSE))</f>
        <v>:</v>
      </c>
      <c r="D28" s="232">
        <f>IF(ISNA(VLOOKUP($A28,ES_FTE3_0!$A$12:$AQ$100,MATCH(FIXED(D$6,0,TRUE),ES_FTE3_0!$A$12:$AQ$12,0),FALSE)),":",VLOOKUP($A28,ES_FTE3_0!$A$12:$AQ$100,MATCH(FIXED(D$6,0,TRUE),ES_FTE3_0!$A$12:$AQ$12,0),FALSE))</f>
        <v>1.6</v>
      </c>
      <c r="E28" s="232">
        <f>IF(ISNA(VLOOKUP($A28,ES_FTE3_0!$A$12:$AQ$100,MATCH(FIXED(E$6,0,TRUE),ES_FTE3_0!$A$12:$AQ$12,0),FALSE)),":",VLOOKUP($A28,ES_FTE3_0!$A$12:$AQ$100,MATCH(FIXED(E$6,0,TRUE),ES_FTE3_0!$A$12:$AQ$12,0),FALSE))</f>
        <v>0.3</v>
      </c>
      <c r="F28" s="232">
        <f>IF(ISNA(VLOOKUP($A28,ES_FTE3_0!$A$12:$AQ$100,MATCH(FIXED(F$6,0,TRUE),ES_FTE3_0!$A$12:$AQ$12,0),FALSE)),":",VLOOKUP($A28,ES_FTE3_0!$A$12:$AQ$100,MATCH(FIXED(F$6,0,TRUE),ES_FTE3_0!$A$12:$AQ$12,0),FALSE))</f>
        <v>-0.2</v>
      </c>
      <c r="G28" s="232">
        <f>IF(ISNA(VLOOKUP($A28,ES_FTE3_0!$A$12:$AQ$100,MATCH(FIXED(G$6,0,TRUE),ES_FTE3_0!$A$12:$AQ$12,0),FALSE)),":",VLOOKUP($A28,ES_FTE3_0!$A$12:$AQ$100,MATCH(FIXED(G$6,0,TRUE),ES_FTE3_0!$A$12:$AQ$12,0),FALSE))</f>
        <v>0.7</v>
      </c>
      <c r="H28" s="232">
        <f>IF(ISNA(VLOOKUP($A28,ES_FTE3_0!$A$12:$AQ$100,MATCH(FIXED(H$6,0,TRUE),ES_FTE3_0!$A$12:$AQ$12,0),FALSE)),":",VLOOKUP($A28,ES_FTE3_0!$A$12:$AQ$100,MATCH(FIXED(H$6,0,TRUE),ES_FTE3_0!$A$12:$AQ$12,0),FALSE))</f>
        <v>-1.2</v>
      </c>
      <c r="I28" s="232">
        <f>IF(ISNA(VLOOKUP($A28,ES_FTE3_0!$A$12:$AQ$100,MATCH(FIXED(I$6,0,TRUE),ES_FTE3_0!$A$12:$AQ$12,0),FALSE)),":",VLOOKUP($A28,ES_FTE3_0!$A$12:$AQ$100,MATCH(FIXED(I$6,0,TRUE),ES_FTE3_0!$A$12:$AQ$12,0),FALSE))</f>
        <v>1.8</v>
      </c>
      <c r="J28" s="232">
        <f>IF(ISNA(VLOOKUP($A28,ES_FTE3_0!$A$12:$AQ$100,MATCH(FIXED(J$6,0,TRUE),ES_FTE3_0!$A$12:$AQ$12,0),FALSE)),":",VLOOKUP($A28,ES_FTE3_0!$A$12:$AQ$100,MATCH(FIXED(J$6,0,TRUE),ES_FTE3_0!$A$12:$AQ$12,0),FALSE))</f>
        <v>0.3</v>
      </c>
      <c r="K28" s="232">
        <f>IF(ISNA(VLOOKUP($A28,ES_FTE3_0!$A$12:$AQ$100,MATCH(FIXED(K$6,0,TRUE),ES_FTE3_0!$A$12:$AQ$12,0),FALSE)),":",VLOOKUP($A28,ES_FTE3_0!$A$12:$AQ$100,MATCH(FIXED(K$6,0,TRUE),ES_FTE3_0!$A$12:$AQ$12,0),FALSE))</f>
        <v>-0.4</v>
      </c>
      <c r="L28" s="232">
        <f>IF(ISNA(VLOOKUP($A28,ES_FTE3_0!$A$12:$AQ$100,MATCH(FIXED(L$6,0,TRUE),ES_FTE3_0!$A$12:$AQ$12,0),FALSE)),":",VLOOKUP($A28,ES_FTE3_0!$A$12:$AQ$100,MATCH(FIXED(L$6,0,TRUE),ES_FTE3_0!$A$12:$AQ$12,0),FALSE))</f>
        <v>0.4</v>
      </c>
      <c r="M28" s="232">
        <f>IF(ISNA(VLOOKUP($A28,ES_FTE3_0!$A$12:$AQ$100,MATCH(FIXED(M$6,0,TRUE),ES_FTE3_0!$A$12:$AQ$12,0),FALSE)),":",VLOOKUP($A28,ES_FTE3_0!$A$12:$AQ$100,MATCH(FIXED(M$6,0,TRUE),ES_FTE3_0!$A$12:$AQ$12,0),FALSE))</f>
        <v>1.6</v>
      </c>
      <c r="N28" s="232">
        <f>IF(ISNA(VLOOKUP($A28,ES_FTE3_0!$A$12:$AQ$100,MATCH(FIXED(N$6,0,TRUE),ES_FTE3_0!$A$12:$AQ$12,0),FALSE)),":",VLOOKUP($A28,ES_FTE3_0!$A$12:$AQ$100,MATCH(FIXED(N$6,0,TRUE),ES_FTE3_0!$A$12:$AQ$12,0),FALSE))</f>
        <v>1.2</v>
      </c>
      <c r="O28" s="232">
        <f>IF(ISNA(VLOOKUP($A28,ES_FTE3_0!$A$12:$AQ$100,MATCH(FIXED(O$6,0,TRUE),ES_FTE3_0!$A$12:$AQ$12,0),FALSE)),":",VLOOKUP($A28,ES_FTE3_0!$A$12:$AQ$100,MATCH(FIXED(O$6,0,TRUE),ES_FTE3_0!$A$12:$AQ$12,0),FALSE))</f>
        <v>2.4</v>
      </c>
      <c r="P28" s="232">
        <f>IF(ISNA(VLOOKUP($A28,ES_FTE3_0!$A$12:$AQ$100,MATCH(FIXED(P$6,0,TRUE),ES_FTE3_0!$A$12:$AQ$12,0),FALSE)),":",VLOOKUP($A28,ES_FTE3_0!$A$12:$AQ$100,MATCH(FIXED(P$6,0,TRUE),ES_FTE3_0!$A$12:$AQ$12,0),FALSE))</f>
        <v>2.5</v>
      </c>
      <c r="Q28" s="232">
        <f>IF(ISNA(VLOOKUP($A28,ES_FTE3_0!$A$12:$AQ$100,MATCH(FIXED(Q$6,0,TRUE),ES_FTE3_0!$A$12:$AQ$12,0),FALSE)),":",VLOOKUP($A28,ES_FTE3_0!$A$12:$AQ$100,MATCH(FIXED(Q$6,0,TRUE),ES_FTE3_0!$A$12:$AQ$12,0),FALSE))</f>
        <v>-0.2</v>
      </c>
      <c r="R28" s="232">
        <f>IF(ISNA(VLOOKUP($A28,ES_FTE3_0!$A$12:$AQ$100,MATCH(FIXED(R$6,0,TRUE),ES_FTE3_0!$A$12:$AQ$12,0),FALSE)),":",VLOOKUP($A28,ES_FTE3_0!$A$12:$AQ$100,MATCH(FIXED(R$6,0,TRUE),ES_FTE3_0!$A$12:$AQ$12,0),FALSE))</f>
        <v>1.9</v>
      </c>
      <c r="S28" s="232">
        <f>IF(ISNA(VLOOKUP($A28,ES_FTE3_0!$A$12:$AQ$100,MATCH(FIXED(S$6,0,TRUE),ES_FTE3_0!$A$12:$AQ$12,0),FALSE)),":",VLOOKUP($A28,ES_FTE3_0!$A$12:$AQ$100,MATCH(FIXED(S$6,0,TRUE),ES_FTE3_0!$A$12:$AQ$12,0),FALSE))</f>
        <v>2.8</v>
      </c>
      <c r="T28" s="232">
        <f>IF(ISNA(VLOOKUP($A28,ES_FTE3_0!$A$12:$AQ$100,MATCH(FIXED(T$6,0,TRUE),ES_FTE3_0!$A$12:$AQ$12,0),FALSE)),":",VLOOKUP($A28,ES_FTE3_0!$A$12:$AQ$100,MATCH(FIXED(T$6,0,TRUE),ES_FTE3_0!$A$12:$AQ$12,0),FALSE))</f>
        <v>2.2999999999999998</v>
      </c>
      <c r="U28" s="232">
        <f>IF(ISNA(VLOOKUP($A28,ES_FTE3_0!$A$12:$AQ$100,MATCH(FIXED(U$6,0,TRUE),ES_FTE3_0!$A$12:$AQ$12,0),FALSE)),":",VLOOKUP($A28,ES_FTE3_0!$A$12:$AQ$100,MATCH(FIXED(U$6,0,TRUE),ES_FTE3_0!$A$12:$AQ$12,0),FALSE))</f>
        <v>3.8</v>
      </c>
      <c r="V28" s="232" t="str">
        <f>IF(ISNA(VLOOKUP($A28,ES_FTE3_0!$A$12:$AQ$100,MATCH(FIXED(V$6,0,TRUE),ES_FTE3_0!$A$12:$AQ$12,0),FALSE)),":",VLOOKUP($A28,ES_FTE3_0!$A$12:$AQ$100,MATCH(FIXED(V$6,0,TRUE),ES_FTE3_0!$A$12:$AQ$12,0),FALSE))</f>
        <v>:</v>
      </c>
      <c r="W28" s="232" t="str">
        <f>IF(ISNA(VLOOKUP($A28,ES_FTE3_0!$A$12:$AQ$100,MATCH(FIXED(W$6,0,TRUE),ES_FTE3_0!$A$12:$AQ$12,0),FALSE)),":",VLOOKUP($A28,ES_FTE3_0!$A$12:$AQ$100,MATCH(FIXED(W$6,0,TRUE),ES_FTE3_0!$A$12:$AQ$12,0),FALSE))</f>
        <v>:</v>
      </c>
    </row>
    <row r="29" spans="1:23">
      <c r="A29" s="230" t="str">
        <f>lookup!Z24</f>
        <v>Netherlands</v>
      </c>
      <c r="B29" s="232" t="str">
        <f>VLOOKUP(A29,lookup!$Z$2:$AA$77,2,FALSE)</f>
        <v>Ολλανδία</v>
      </c>
      <c r="C29" s="232" t="str">
        <f>IF(ISNA(VLOOKUP($A29,ES_FTE3_0!$A$12:$AQ$100,MATCH(FIXED(C$6,0,TRUE),ES_FTE3_0!$A$12:$AQ$12,0),FALSE)),":",VLOOKUP($A29,ES_FTE3_0!$A$12:$AQ$100,MATCH(FIXED(C$6,0,TRUE),ES_FTE3_0!$A$12:$AQ$12,0),FALSE))</f>
        <v>:</v>
      </c>
      <c r="D29" s="232">
        <f>IF(ISNA(VLOOKUP($A29,ES_FTE3_0!$A$12:$AQ$100,MATCH(FIXED(D$6,0,TRUE),ES_FTE3_0!$A$12:$AQ$12,0),FALSE)),":",VLOOKUP($A29,ES_FTE3_0!$A$12:$AQ$100,MATCH(FIXED(D$6,0,TRUE),ES_FTE3_0!$A$12:$AQ$12,0),FALSE))</f>
        <v>2.2000000000000002</v>
      </c>
      <c r="E29" s="232">
        <f>IF(ISNA(VLOOKUP($A29,ES_FTE3_0!$A$12:$AQ$100,MATCH(FIXED(E$6,0,TRUE),ES_FTE3_0!$A$12:$AQ$12,0),FALSE)),":",VLOOKUP($A29,ES_FTE3_0!$A$12:$AQ$100,MATCH(FIXED(E$6,0,TRUE),ES_FTE3_0!$A$12:$AQ$12,0),FALSE))</f>
        <v>3.1</v>
      </c>
      <c r="F29" s="232">
        <f>IF(ISNA(VLOOKUP($A29,ES_FTE3_0!$A$12:$AQ$100,MATCH(FIXED(F$6,0,TRUE),ES_FTE3_0!$A$12:$AQ$12,0),FALSE)),":",VLOOKUP($A29,ES_FTE3_0!$A$12:$AQ$100,MATCH(FIXED(F$6,0,TRUE),ES_FTE3_0!$A$12:$AQ$12,0),FALSE))</f>
        <v>2.6</v>
      </c>
      <c r="G29" s="232">
        <f>IF(ISNA(VLOOKUP($A29,ES_FTE3_0!$A$12:$AQ$100,MATCH(FIXED(G$6,0,TRUE),ES_FTE3_0!$A$12:$AQ$12,0),FALSE)),":",VLOOKUP($A29,ES_FTE3_0!$A$12:$AQ$100,MATCH(FIXED(G$6,0,TRUE),ES_FTE3_0!$A$12:$AQ$12,0),FALSE))</f>
        <v>2.6</v>
      </c>
      <c r="H29" s="232">
        <f>IF(ISNA(VLOOKUP($A29,ES_FTE3_0!$A$12:$AQ$100,MATCH(FIXED(H$6,0,TRUE),ES_FTE3_0!$A$12:$AQ$12,0),FALSE)),":",VLOOKUP($A29,ES_FTE3_0!$A$12:$AQ$100,MATCH(FIXED(H$6,0,TRUE),ES_FTE3_0!$A$12:$AQ$12,0),FALSE))</f>
        <v>2.2000000000000002</v>
      </c>
      <c r="I29" s="232">
        <f>IF(ISNA(VLOOKUP($A29,ES_FTE3_0!$A$12:$AQ$100,MATCH(FIXED(I$6,0,TRUE),ES_FTE3_0!$A$12:$AQ$12,0),FALSE)),":",VLOOKUP($A29,ES_FTE3_0!$A$12:$AQ$100,MATCH(FIXED(I$6,0,TRUE),ES_FTE3_0!$A$12:$AQ$12,0),FALSE))</f>
        <v>2.1</v>
      </c>
      <c r="J29" s="232">
        <f>IF(ISNA(VLOOKUP($A29,ES_FTE3_0!$A$12:$AQ$100,MATCH(FIXED(J$6,0,TRUE),ES_FTE3_0!$A$12:$AQ$12,0),FALSE)),":",VLOOKUP($A29,ES_FTE3_0!$A$12:$AQ$100,MATCH(FIXED(J$6,0,TRUE),ES_FTE3_0!$A$12:$AQ$12,0),FALSE))</f>
        <v>0.5</v>
      </c>
      <c r="K29" s="232">
        <f>IF(ISNA(VLOOKUP($A29,ES_FTE3_0!$A$12:$AQ$100,MATCH(FIXED(K$6,0,TRUE),ES_FTE3_0!$A$12:$AQ$12,0),FALSE)),":",VLOOKUP($A29,ES_FTE3_0!$A$12:$AQ$100,MATCH(FIXED(K$6,0,TRUE),ES_FTE3_0!$A$12:$AQ$12,0),FALSE))</f>
        <v>-0.5</v>
      </c>
      <c r="L29" s="232">
        <f>IF(ISNA(VLOOKUP($A29,ES_FTE3_0!$A$12:$AQ$100,MATCH(FIXED(L$6,0,TRUE),ES_FTE3_0!$A$12:$AQ$12,0),FALSE)),":",VLOOKUP($A29,ES_FTE3_0!$A$12:$AQ$100,MATCH(FIXED(L$6,0,TRUE),ES_FTE3_0!$A$12:$AQ$12,0),FALSE))</f>
        <v>-0.9</v>
      </c>
      <c r="M29" s="232">
        <f>IF(ISNA(VLOOKUP($A29,ES_FTE3_0!$A$12:$AQ$100,MATCH(FIXED(M$6,0,TRUE),ES_FTE3_0!$A$12:$AQ$12,0),FALSE)),":",VLOOKUP($A29,ES_FTE3_0!$A$12:$AQ$100,MATCH(FIXED(M$6,0,TRUE),ES_FTE3_0!$A$12:$AQ$12,0),FALSE))</f>
        <v>0.5</v>
      </c>
      <c r="N29" s="232">
        <f>IF(ISNA(VLOOKUP($A29,ES_FTE3_0!$A$12:$AQ$100,MATCH(FIXED(N$6,0,TRUE),ES_FTE3_0!$A$12:$AQ$12,0),FALSE)),":",VLOOKUP($A29,ES_FTE3_0!$A$12:$AQ$100,MATCH(FIXED(N$6,0,TRUE),ES_FTE3_0!$A$12:$AQ$12,0),FALSE))</f>
        <v>1.7</v>
      </c>
      <c r="O29" s="232">
        <f>IF(ISNA(VLOOKUP($A29,ES_FTE3_0!$A$12:$AQ$100,MATCH(FIXED(O$6,0,TRUE),ES_FTE3_0!$A$12:$AQ$12,0),FALSE)),":",VLOOKUP($A29,ES_FTE3_0!$A$12:$AQ$100,MATCH(FIXED(O$6,0,TRUE),ES_FTE3_0!$A$12:$AQ$12,0),FALSE))</f>
        <v>2.6</v>
      </c>
      <c r="P29" s="232">
        <f>IF(ISNA(VLOOKUP($A29,ES_FTE3_0!$A$12:$AQ$100,MATCH(FIXED(P$6,0,TRUE),ES_FTE3_0!$A$12:$AQ$12,0),FALSE)),":",VLOOKUP($A29,ES_FTE3_0!$A$12:$AQ$100,MATCH(FIXED(P$6,0,TRUE),ES_FTE3_0!$A$12:$AQ$12,0),FALSE))</f>
        <v>1.5</v>
      </c>
      <c r="Q29" s="232">
        <f>IF(ISNA(VLOOKUP($A29,ES_FTE3_0!$A$12:$AQ$100,MATCH(FIXED(Q$6,0,TRUE),ES_FTE3_0!$A$12:$AQ$12,0),FALSE)),":",VLOOKUP($A29,ES_FTE3_0!$A$12:$AQ$100,MATCH(FIXED(Q$6,0,TRUE),ES_FTE3_0!$A$12:$AQ$12,0),FALSE))</f>
        <v>-0.7</v>
      </c>
      <c r="R29" s="232">
        <f>IF(ISNA(VLOOKUP($A29,ES_FTE3_0!$A$12:$AQ$100,MATCH(FIXED(R$6,0,TRUE),ES_FTE3_0!$A$12:$AQ$12,0),FALSE)),":",VLOOKUP($A29,ES_FTE3_0!$A$12:$AQ$100,MATCH(FIXED(R$6,0,TRUE),ES_FTE3_0!$A$12:$AQ$12,0),FALSE))</f>
        <v>-0.4</v>
      </c>
      <c r="S29" s="232">
        <f>IF(ISNA(VLOOKUP($A29,ES_FTE3_0!$A$12:$AQ$100,MATCH(FIXED(S$6,0,TRUE),ES_FTE3_0!$A$12:$AQ$12,0),FALSE)),":",VLOOKUP($A29,ES_FTE3_0!$A$12:$AQ$100,MATCH(FIXED(S$6,0,TRUE),ES_FTE3_0!$A$12:$AQ$12,0),FALSE))</f>
        <v>0.7</v>
      </c>
      <c r="T29" s="232">
        <f>IF(ISNA(VLOOKUP($A29,ES_FTE3_0!$A$12:$AQ$100,MATCH(FIXED(T$6,0,TRUE),ES_FTE3_0!$A$12:$AQ$12,0),FALSE)),":",VLOOKUP($A29,ES_FTE3_0!$A$12:$AQ$100,MATCH(FIXED(T$6,0,TRUE),ES_FTE3_0!$A$12:$AQ$12,0),FALSE))</f>
        <v>-0.2</v>
      </c>
      <c r="U29" s="232" t="str">
        <f>IF(ISNA(VLOOKUP($A29,ES_FTE3_0!$A$12:$AQ$100,MATCH(FIXED(U$6,0,TRUE),ES_FTE3_0!$A$12:$AQ$12,0),FALSE)),":",VLOOKUP($A29,ES_FTE3_0!$A$12:$AQ$100,MATCH(FIXED(U$6,0,TRUE),ES_FTE3_0!$A$12:$AQ$12,0),FALSE))</f>
        <v>:</v>
      </c>
      <c r="V29" s="232" t="str">
        <f>IF(ISNA(VLOOKUP($A29,ES_FTE3_0!$A$12:$AQ$100,MATCH(FIXED(V$6,0,TRUE),ES_FTE3_0!$A$12:$AQ$12,0),FALSE)),":",VLOOKUP($A29,ES_FTE3_0!$A$12:$AQ$100,MATCH(FIXED(V$6,0,TRUE),ES_FTE3_0!$A$12:$AQ$12,0),FALSE))</f>
        <v>:</v>
      </c>
      <c r="W29" s="232" t="str">
        <f>IF(ISNA(VLOOKUP($A29,ES_FTE3_0!$A$12:$AQ$100,MATCH(FIXED(W$6,0,TRUE),ES_FTE3_0!$A$12:$AQ$12,0),FALSE)),":",VLOOKUP($A29,ES_FTE3_0!$A$12:$AQ$100,MATCH(FIXED(W$6,0,TRUE),ES_FTE3_0!$A$12:$AQ$12,0),FALSE))</f>
        <v>:</v>
      </c>
    </row>
    <row r="30" spans="1:23">
      <c r="A30" s="230" t="str">
        <f>lookup!Z25</f>
        <v>Austria</v>
      </c>
      <c r="B30" s="232" t="str">
        <f>VLOOKUP(A30,lookup!$Z$2:$AA$77,2,FALSE)</f>
        <v>Αυστρία</v>
      </c>
      <c r="C30" s="232">
        <f>IF(ISNA(VLOOKUP($A30,ES_FTE3_0!$A$12:$AQ$100,MATCH(FIXED(C$6,0,TRUE),ES_FTE3_0!$A$12:$AQ$12,0),FALSE)),":",VLOOKUP($A30,ES_FTE3_0!$A$12:$AQ$100,MATCH(FIXED(C$6,0,TRUE),ES_FTE3_0!$A$12:$AQ$12,0),FALSE))</f>
        <v>-0.4</v>
      </c>
      <c r="D30" s="232">
        <f>IF(ISNA(VLOOKUP($A30,ES_FTE3_0!$A$12:$AQ$100,MATCH(FIXED(D$6,0,TRUE),ES_FTE3_0!$A$12:$AQ$12,0),FALSE)),":",VLOOKUP($A30,ES_FTE3_0!$A$12:$AQ$100,MATCH(FIXED(D$6,0,TRUE),ES_FTE3_0!$A$12:$AQ$12,0),FALSE))</f>
        <v>0.4</v>
      </c>
      <c r="E30" s="232">
        <f>IF(ISNA(VLOOKUP($A30,ES_FTE3_0!$A$12:$AQ$100,MATCH(FIXED(E$6,0,TRUE),ES_FTE3_0!$A$12:$AQ$12,0),FALSE)),":",VLOOKUP($A30,ES_FTE3_0!$A$12:$AQ$100,MATCH(FIXED(E$6,0,TRUE),ES_FTE3_0!$A$12:$AQ$12,0),FALSE))</f>
        <v>0.7</v>
      </c>
      <c r="F30" s="232">
        <f>IF(ISNA(VLOOKUP($A30,ES_FTE3_0!$A$12:$AQ$100,MATCH(FIXED(F$6,0,TRUE),ES_FTE3_0!$A$12:$AQ$12,0),FALSE)),":",VLOOKUP($A30,ES_FTE3_0!$A$12:$AQ$100,MATCH(FIXED(F$6,0,TRUE),ES_FTE3_0!$A$12:$AQ$12,0),FALSE))</f>
        <v>1</v>
      </c>
      <c r="G30" s="232">
        <f>IF(ISNA(VLOOKUP($A30,ES_FTE3_0!$A$12:$AQ$100,MATCH(FIXED(G$6,0,TRUE),ES_FTE3_0!$A$12:$AQ$12,0),FALSE)),":",VLOOKUP($A30,ES_FTE3_0!$A$12:$AQ$100,MATCH(FIXED(G$6,0,TRUE),ES_FTE3_0!$A$12:$AQ$12,0),FALSE))</f>
        <v>1.5</v>
      </c>
      <c r="H30" s="232">
        <f>IF(ISNA(VLOOKUP($A30,ES_FTE3_0!$A$12:$AQ$100,MATCH(FIXED(H$6,0,TRUE),ES_FTE3_0!$A$12:$AQ$12,0),FALSE)),":",VLOOKUP($A30,ES_FTE3_0!$A$12:$AQ$100,MATCH(FIXED(H$6,0,TRUE),ES_FTE3_0!$A$12:$AQ$12,0),FALSE))</f>
        <v>1</v>
      </c>
      <c r="I30" s="232">
        <f>IF(ISNA(VLOOKUP($A30,ES_FTE3_0!$A$12:$AQ$100,MATCH(FIXED(I$6,0,TRUE),ES_FTE3_0!$A$12:$AQ$12,0),FALSE)),":",VLOOKUP($A30,ES_FTE3_0!$A$12:$AQ$100,MATCH(FIXED(I$6,0,TRUE),ES_FTE3_0!$A$12:$AQ$12,0),FALSE))</f>
        <v>0.7</v>
      </c>
      <c r="J30" s="232">
        <f>IF(ISNA(VLOOKUP($A30,ES_FTE3_0!$A$12:$AQ$100,MATCH(FIXED(J$6,0,TRUE),ES_FTE3_0!$A$12:$AQ$12,0),FALSE)),":",VLOOKUP($A30,ES_FTE3_0!$A$12:$AQ$100,MATCH(FIXED(J$6,0,TRUE),ES_FTE3_0!$A$12:$AQ$12,0),FALSE))</f>
        <v>-0.2</v>
      </c>
      <c r="K30" s="232">
        <f>IF(ISNA(VLOOKUP($A30,ES_FTE3_0!$A$12:$AQ$100,MATCH(FIXED(K$6,0,TRUE),ES_FTE3_0!$A$12:$AQ$12,0),FALSE)),":",VLOOKUP($A30,ES_FTE3_0!$A$12:$AQ$100,MATCH(FIXED(K$6,0,TRUE),ES_FTE3_0!$A$12:$AQ$12,0),FALSE))</f>
        <v>0.8</v>
      </c>
      <c r="L30" s="232">
        <f>IF(ISNA(VLOOKUP($A30,ES_FTE3_0!$A$12:$AQ$100,MATCH(FIXED(L$6,0,TRUE),ES_FTE3_0!$A$12:$AQ$12,0),FALSE)),":",VLOOKUP($A30,ES_FTE3_0!$A$12:$AQ$100,MATCH(FIXED(L$6,0,TRUE),ES_FTE3_0!$A$12:$AQ$12,0),FALSE))</f>
        <v>0.6</v>
      </c>
      <c r="M30" s="232">
        <f>IF(ISNA(VLOOKUP($A30,ES_FTE3_0!$A$12:$AQ$100,MATCH(FIXED(M$6,0,TRUE),ES_FTE3_0!$A$12:$AQ$12,0),FALSE)),":",VLOOKUP($A30,ES_FTE3_0!$A$12:$AQ$100,MATCH(FIXED(M$6,0,TRUE),ES_FTE3_0!$A$12:$AQ$12,0),FALSE))</f>
        <v>1.2</v>
      </c>
      <c r="N30" s="232">
        <f>IF(ISNA(VLOOKUP($A30,ES_FTE3_0!$A$12:$AQ$100,MATCH(FIXED(N$6,0,TRUE),ES_FTE3_0!$A$12:$AQ$12,0),FALSE)),":",VLOOKUP($A30,ES_FTE3_0!$A$12:$AQ$100,MATCH(FIXED(N$6,0,TRUE),ES_FTE3_0!$A$12:$AQ$12,0),FALSE))</f>
        <v>1.7</v>
      </c>
      <c r="O30" s="232">
        <f>IF(ISNA(VLOOKUP($A30,ES_FTE3_0!$A$12:$AQ$100,MATCH(FIXED(O$6,0,TRUE),ES_FTE3_0!$A$12:$AQ$12,0),FALSE)),":",VLOOKUP($A30,ES_FTE3_0!$A$12:$AQ$100,MATCH(FIXED(O$6,0,TRUE),ES_FTE3_0!$A$12:$AQ$12,0),FALSE))</f>
        <v>1.8</v>
      </c>
      <c r="P30" s="232">
        <f>IF(ISNA(VLOOKUP($A30,ES_FTE3_0!$A$12:$AQ$100,MATCH(FIXED(P$6,0,TRUE),ES_FTE3_0!$A$12:$AQ$12,0),FALSE)),":",VLOOKUP($A30,ES_FTE3_0!$A$12:$AQ$100,MATCH(FIXED(P$6,0,TRUE),ES_FTE3_0!$A$12:$AQ$12,0),FALSE))</f>
        <v>2</v>
      </c>
      <c r="Q30" s="232">
        <f>IF(ISNA(VLOOKUP($A30,ES_FTE3_0!$A$12:$AQ$100,MATCH(FIXED(Q$6,0,TRUE),ES_FTE3_0!$A$12:$AQ$12,0),FALSE)),":",VLOOKUP($A30,ES_FTE3_0!$A$12:$AQ$100,MATCH(FIXED(Q$6,0,TRUE),ES_FTE3_0!$A$12:$AQ$12,0),FALSE))</f>
        <v>-0.7</v>
      </c>
      <c r="R30" s="232">
        <f>IF(ISNA(VLOOKUP($A30,ES_FTE3_0!$A$12:$AQ$100,MATCH(FIXED(R$6,0,TRUE),ES_FTE3_0!$A$12:$AQ$12,0),FALSE)),":",VLOOKUP($A30,ES_FTE3_0!$A$12:$AQ$100,MATCH(FIXED(R$6,0,TRUE),ES_FTE3_0!$A$12:$AQ$12,0),FALSE))</f>
        <v>1</v>
      </c>
      <c r="S30" s="232">
        <f>IF(ISNA(VLOOKUP($A30,ES_FTE3_0!$A$12:$AQ$100,MATCH(FIXED(S$6,0,TRUE),ES_FTE3_0!$A$12:$AQ$12,0),FALSE)),":",VLOOKUP($A30,ES_FTE3_0!$A$12:$AQ$100,MATCH(FIXED(S$6,0,TRUE),ES_FTE3_0!$A$12:$AQ$12,0),FALSE))</f>
        <v>1.7</v>
      </c>
      <c r="T30" s="232">
        <f>IF(ISNA(VLOOKUP($A30,ES_FTE3_0!$A$12:$AQ$100,MATCH(FIXED(T$6,0,TRUE),ES_FTE3_0!$A$12:$AQ$12,0),FALSE)),":",VLOOKUP($A30,ES_FTE3_0!$A$12:$AQ$100,MATCH(FIXED(T$6,0,TRUE),ES_FTE3_0!$A$12:$AQ$12,0),FALSE))</f>
        <v>1.3</v>
      </c>
      <c r="U30" s="232" t="str">
        <f>IF(ISNA(VLOOKUP($A30,ES_FTE3_0!$A$12:$AQ$100,MATCH(FIXED(U$6,0,TRUE),ES_FTE3_0!$A$12:$AQ$12,0),FALSE)),":",VLOOKUP($A30,ES_FTE3_0!$A$12:$AQ$100,MATCH(FIXED(U$6,0,TRUE),ES_FTE3_0!$A$12:$AQ$12,0),FALSE))</f>
        <v>:</v>
      </c>
      <c r="V30" s="232" t="str">
        <f>IF(ISNA(VLOOKUP($A30,ES_FTE3_0!$A$12:$AQ$100,MATCH(FIXED(V$6,0,TRUE),ES_FTE3_0!$A$12:$AQ$12,0),FALSE)),":",VLOOKUP($A30,ES_FTE3_0!$A$12:$AQ$100,MATCH(FIXED(V$6,0,TRUE),ES_FTE3_0!$A$12:$AQ$12,0),FALSE))</f>
        <v>:</v>
      </c>
      <c r="W30" s="232" t="str">
        <f>IF(ISNA(VLOOKUP($A30,ES_FTE3_0!$A$12:$AQ$100,MATCH(FIXED(W$6,0,TRUE),ES_FTE3_0!$A$12:$AQ$12,0),FALSE)),":",VLOOKUP($A30,ES_FTE3_0!$A$12:$AQ$100,MATCH(FIXED(W$6,0,TRUE),ES_FTE3_0!$A$12:$AQ$12,0),FALSE))</f>
        <v>:</v>
      </c>
    </row>
    <row r="31" spans="1:23">
      <c r="A31" s="230" t="str">
        <f>lookup!Z26</f>
        <v>Poland</v>
      </c>
      <c r="B31" s="232" t="str">
        <f>VLOOKUP(A31,lookup!$Z$2:$AA$77,2,FALSE)</f>
        <v>Πολωνία</v>
      </c>
      <c r="C31" s="232" t="str">
        <f>IF(ISNA(VLOOKUP($A31,ES_FTE3_0!$A$12:$AQ$100,MATCH(FIXED(C$6,0,TRUE),ES_FTE3_0!$A$12:$AQ$12,0),FALSE)),":",VLOOKUP($A31,ES_FTE3_0!$A$12:$AQ$100,MATCH(FIXED(C$6,0,TRUE),ES_FTE3_0!$A$12:$AQ$12,0),FALSE))</f>
        <v>:</v>
      </c>
      <c r="D31" s="232">
        <f>IF(ISNA(VLOOKUP($A31,ES_FTE3_0!$A$12:$AQ$100,MATCH(FIXED(D$6,0,TRUE),ES_FTE3_0!$A$12:$AQ$12,0),FALSE)),":",VLOOKUP($A31,ES_FTE3_0!$A$12:$AQ$100,MATCH(FIXED(D$6,0,TRUE),ES_FTE3_0!$A$12:$AQ$12,0),FALSE))</f>
        <v>1.9</v>
      </c>
      <c r="E31" s="232">
        <f>IF(ISNA(VLOOKUP($A31,ES_FTE3_0!$A$12:$AQ$100,MATCH(FIXED(E$6,0,TRUE),ES_FTE3_0!$A$12:$AQ$12,0),FALSE)),":",VLOOKUP($A31,ES_FTE3_0!$A$12:$AQ$100,MATCH(FIXED(E$6,0,TRUE),ES_FTE3_0!$A$12:$AQ$12,0),FALSE))</f>
        <v>2.8</v>
      </c>
      <c r="F31" s="232">
        <f>IF(ISNA(VLOOKUP($A31,ES_FTE3_0!$A$12:$AQ$100,MATCH(FIXED(F$6,0,TRUE),ES_FTE3_0!$A$12:$AQ$12,0),FALSE)),":",VLOOKUP($A31,ES_FTE3_0!$A$12:$AQ$100,MATCH(FIXED(F$6,0,TRUE),ES_FTE3_0!$A$12:$AQ$12,0),FALSE))</f>
        <v>2.2999999999999998</v>
      </c>
      <c r="G31" s="232">
        <f>IF(ISNA(VLOOKUP($A31,ES_FTE3_0!$A$12:$AQ$100,MATCH(FIXED(G$6,0,TRUE),ES_FTE3_0!$A$12:$AQ$12,0),FALSE)),":",VLOOKUP($A31,ES_FTE3_0!$A$12:$AQ$100,MATCH(FIXED(G$6,0,TRUE),ES_FTE3_0!$A$12:$AQ$12,0),FALSE))</f>
        <v>-2.7</v>
      </c>
      <c r="H31" s="232">
        <f>IF(ISNA(VLOOKUP($A31,ES_FTE3_0!$A$12:$AQ$100,MATCH(FIXED(H$6,0,TRUE),ES_FTE3_0!$A$12:$AQ$12,0),FALSE)),":",VLOOKUP($A31,ES_FTE3_0!$A$12:$AQ$100,MATCH(FIXED(H$6,0,TRUE),ES_FTE3_0!$A$12:$AQ$12,0),FALSE))</f>
        <v>-2.2999999999999998</v>
      </c>
      <c r="I31" s="232">
        <f>IF(ISNA(VLOOKUP($A31,ES_FTE3_0!$A$12:$AQ$100,MATCH(FIXED(I$6,0,TRUE),ES_FTE3_0!$A$12:$AQ$12,0),FALSE)),":",VLOOKUP($A31,ES_FTE3_0!$A$12:$AQ$100,MATCH(FIXED(I$6,0,TRUE),ES_FTE3_0!$A$12:$AQ$12,0),FALSE))</f>
        <v>-5.5</v>
      </c>
      <c r="J31" s="232">
        <f>IF(ISNA(VLOOKUP($A31,ES_FTE3_0!$A$12:$AQ$100,MATCH(FIXED(J$6,0,TRUE),ES_FTE3_0!$A$12:$AQ$12,0),FALSE)),":",VLOOKUP($A31,ES_FTE3_0!$A$12:$AQ$100,MATCH(FIXED(J$6,0,TRUE),ES_FTE3_0!$A$12:$AQ$12,0),FALSE))</f>
        <v>-3</v>
      </c>
      <c r="K31" s="232">
        <f>IF(ISNA(VLOOKUP($A31,ES_FTE3_0!$A$12:$AQ$100,MATCH(FIXED(K$6,0,TRUE),ES_FTE3_0!$A$12:$AQ$12,0),FALSE)),":",VLOOKUP($A31,ES_FTE3_0!$A$12:$AQ$100,MATCH(FIXED(K$6,0,TRUE),ES_FTE3_0!$A$12:$AQ$12,0),FALSE))</f>
        <v>-1.2</v>
      </c>
      <c r="L31" s="232">
        <f>IF(ISNA(VLOOKUP($A31,ES_FTE3_0!$A$12:$AQ$100,MATCH(FIXED(L$6,0,TRUE),ES_FTE3_0!$A$12:$AQ$12,0),FALSE)),":",VLOOKUP($A31,ES_FTE3_0!$A$12:$AQ$100,MATCH(FIXED(L$6,0,TRUE),ES_FTE3_0!$A$12:$AQ$12,0),FALSE))</f>
        <v>1.1000000000000001</v>
      </c>
      <c r="M31" s="232">
        <f>IF(ISNA(VLOOKUP($A31,ES_FTE3_0!$A$12:$AQ$100,MATCH(FIXED(M$6,0,TRUE),ES_FTE3_0!$A$12:$AQ$12,0),FALSE)),":",VLOOKUP($A31,ES_FTE3_0!$A$12:$AQ$100,MATCH(FIXED(M$6,0,TRUE),ES_FTE3_0!$A$12:$AQ$12,0),FALSE))</f>
        <v>2.2000000000000002</v>
      </c>
      <c r="N31" s="232">
        <f>IF(ISNA(VLOOKUP($A31,ES_FTE3_0!$A$12:$AQ$100,MATCH(FIXED(N$6,0,TRUE),ES_FTE3_0!$A$12:$AQ$12,0),FALSE)),":",VLOOKUP($A31,ES_FTE3_0!$A$12:$AQ$100,MATCH(FIXED(N$6,0,TRUE),ES_FTE3_0!$A$12:$AQ$12,0),FALSE))</f>
        <v>3.2</v>
      </c>
      <c r="O31" s="232">
        <f>IF(ISNA(VLOOKUP($A31,ES_FTE3_0!$A$12:$AQ$100,MATCH(FIXED(O$6,0,TRUE),ES_FTE3_0!$A$12:$AQ$12,0),FALSE)),":",VLOOKUP($A31,ES_FTE3_0!$A$12:$AQ$100,MATCH(FIXED(O$6,0,TRUE),ES_FTE3_0!$A$12:$AQ$12,0),FALSE))</f>
        <v>4.5</v>
      </c>
      <c r="P31" s="232">
        <f>IF(ISNA(VLOOKUP($A31,ES_FTE3_0!$A$12:$AQ$100,MATCH(FIXED(P$6,0,TRUE),ES_FTE3_0!$A$12:$AQ$12,0),FALSE)),":",VLOOKUP($A31,ES_FTE3_0!$A$12:$AQ$100,MATCH(FIXED(P$6,0,TRUE),ES_FTE3_0!$A$12:$AQ$12,0),FALSE))</f>
        <v>3.8</v>
      </c>
      <c r="Q31" s="232">
        <f>IF(ISNA(VLOOKUP($A31,ES_FTE3_0!$A$12:$AQ$100,MATCH(FIXED(Q$6,0,TRUE),ES_FTE3_0!$A$12:$AQ$12,0),FALSE)),":",VLOOKUP($A31,ES_FTE3_0!$A$12:$AQ$100,MATCH(FIXED(Q$6,0,TRUE),ES_FTE3_0!$A$12:$AQ$12,0),FALSE))</f>
        <v>0.4</v>
      </c>
      <c r="R31" s="232">
        <f>IF(ISNA(VLOOKUP($A31,ES_FTE3_0!$A$12:$AQ$100,MATCH(FIXED(R$6,0,TRUE),ES_FTE3_0!$A$12:$AQ$12,0),FALSE)),":",VLOOKUP($A31,ES_FTE3_0!$A$12:$AQ$100,MATCH(FIXED(R$6,0,TRUE),ES_FTE3_0!$A$12:$AQ$12,0),FALSE))</f>
        <v>-2.7</v>
      </c>
      <c r="S31" s="232">
        <f>IF(ISNA(VLOOKUP($A31,ES_FTE3_0!$A$12:$AQ$100,MATCH(FIXED(S$6,0,TRUE),ES_FTE3_0!$A$12:$AQ$12,0),FALSE)),":",VLOOKUP($A31,ES_FTE3_0!$A$12:$AQ$100,MATCH(FIXED(S$6,0,TRUE),ES_FTE3_0!$A$12:$AQ$12,0),FALSE))</f>
        <v>0.6</v>
      </c>
      <c r="T31" s="232">
        <f>IF(ISNA(VLOOKUP($A31,ES_FTE3_0!$A$12:$AQ$100,MATCH(FIXED(T$6,0,TRUE),ES_FTE3_0!$A$12:$AQ$12,0),FALSE)),":",VLOOKUP($A31,ES_FTE3_0!$A$12:$AQ$100,MATCH(FIXED(T$6,0,TRUE),ES_FTE3_0!$A$12:$AQ$12,0),FALSE))</f>
        <v>0.1</v>
      </c>
      <c r="U31" s="232" t="str">
        <f>IF(ISNA(VLOOKUP($A31,ES_FTE3_0!$A$12:$AQ$100,MATCH(FIXED(U$6,0,TRUE),ES_FTE3_0!$A$12:$AQ$12,0),FALSE)),":",VLOOKUP($A31,ES_FTE3_0!$A$12:$AQ$100,MATCH(FIXED(U$6,0,TRUE),ES_FTE3_0!$A$12:$AQ$12,0),FALSE))</f>
        <v>:</v>
      </c>
      <c r="V31" s="232" t="str">
        <f>IF(ISNA(VLOOKUP($A31,ES_FTE3_0!$A$12:$AQ$100,MATCH(FIXED(V$6,0,TRUE),ES_FTE3_0!$A$12:$AQ$12,0),FALSE)),":",VLOOKUP($A31,ES_FTE3_0!$A$12:$AQ$100,MATCH(FIXED(V$6,0,TRUE),ES_FTE3_0!$A$12:$AQ$12,0),FALSE))</f>
        <v>:</v>
      </c>
      <c r="W31" s="232" t="str">
        <f>IF(ISNA(VLOOKUP($A31,ES_FTE3_0!$A$12:$AQ$100,MATCH(FIXED(W$6,0,TRUE),ES_FTE3_0!$A$12:$AQ$12,0),FALSE)),":",VLOOKUP($A31,ES_FTE3_0!$A$12:$AQ$100,MATCH(FIXED(W$6,0,TRUE),ES_FTE3_0!$A$12:$AQ$12,0),FALSE))</f>
        <v>:</v>
      </c>
    </row>
    <row r="32" spans="1:23">
      <c r="A32" s="230" t="str">
        <f>lookup!Z27</f>
        <v>Portugal</v>
      </c>
      <c r="B32" s="232" t="str">
        <f>VLOOKUP(A32,lookup!$Z$2:$AA$77,2,FALSE)</f>
        <v>Πορτογαλία</v>
      </c>
      <c r="C32" s="232" t="str">
        <f>IF(ISNA(VLOOKUP($A32,ES_FTE3_0!$A$12:$AQ$100,MATCH(FIXED(C$6,0,TRUE),ES_FTE3_0!$A$12:$AQ$12,0),FALSE)),":",VLOOKUP($A32,ES_FTE3_0!$A$12:$AQ$100,MATCH(FIXED(C$6,0,TRUE),ES_FTE3_0!$A$12:$AQ$12,0),FALSE))</f>
        <v>:</v>
      </c>
      <c r="D32" s="232">
        <f>IF(ISNA(VLOOKUP($A32,ES_FTE3_0!$A$12:$AQ$100,MATCH(FIXED(D$6,0,TRUE),ES_FTE3_0!$A$12:$AQ$12,0),FALSE)),":",VLOOKUP($A32,ES_FTE3_0!$A$12:$AQ$100,MATCH(FIXED(D$6,0,TRUE),ES_FTE3_0!$A$12:$AQ$12,0),FALSE))</f>
        <v>1.7</v>
      </c>
      <c r="E32" s="232">
        <f>IF(ISNA(VLOOKUP($A32,ES_FTE3_0!$A$12:$AQ$100,MATCH(FIXED(E$6,0,TRUE),ES_FTE3_0!$A$12:$AQ$12,0),FALSE)),":",VLOOKUP($A32,ES_FTE3_0!$A$12:$AQ$100,MATCH(FIXED(E$6,0,TRUE),ES_FTE3_0!$A$12:$AQ$12,0),FALSE))</f>
        <v>2.6</v>
      </c>
      <c r="F32" s="232">
        <f>IF(ISNA(VLOOKUP($A32,ES_FTE3_0!$A$12:$AQ$100,MATCH(FIXED(F$6,0,TRUE),ES_FTE3_0!$A$12:$AQ$12,0),FALSE)),":",VLOOKUP($A32,ES_FTE3_0!$A$12:$AQ$100,MATCH(FIXED(F$6,0,TRUE),ES_FTE3_0!$A$12:$AQ$12,0),FALSE))</f>
        <v>2.8</v>
      </c>
      <c r="G32" s="232">
        <f>IF(ISNA(VLOOKUP($A32,ES_FTE3_0!$A$12:$AQ$100,MATCH(FIXED(G$6,0,TRUE),ES_FTE3_0!$A$12:$AQ$12,0),FALSE)),":",VLOOKUP($A32,ES_FTE3_0!$A$12:$AQ$100,MATCH(FIXED(G$6,0,TRUE),ES_FTE3_0!$A$12:$AQ$12,0),FALSE))</f>
        <v>1.4</v>
      </c>
      <c r="H32" s="232">
        <f>IF(ISNA(VLOOKUP($A32,ES_FTE3_0!$A$12:$AQ$100,MATCH(FIXED(H$6,0,TRUE),ES_FTE3_0!$A$12:$AQ$12,0),FALSE)),":",VLOOKUP($A32,ES_FTE3_0!$A$12:$AQ$100,MATCH(FIXED(H$6,0,TRUE),ES_FTE3_0!$A$12:$AQ$12,0),FALSE))</f>
        <v>2.1</v>
      </c>
      <c r="I32" s="232">
        <f>IF(ISNA(VLOOKUP($A32,ES_FTE3_0!$A$12:$AQ$100,MATCH(FIXED(I$6,0,TRUE),ES_FTE3_0!$A$12:$AQ$12,0),FALSE)),":",VLOOKUP($A32,ES_FTE3_0!$A$12:$AQ$100,MATCH(FIXED(I$6,0,TRUE),ES_FTE3_0!$A$12:$AQ$12,0),FALSE))</f>
        <v>1.8</v>
      </c>
      <c r="J32" s="232">
        <f>IF(ISNA(VLOOKUP($A32,ES_FTE3_0!$A$12:$AQ$100,MATCH(FIXED(J$6,0,TRUE),ES_FTE3_0!$A$12:$AQ$12,0),FALSE)),":",VLOOKUP($A32,ES_FTE3_0!$A$12:$AQ$100,MATCH(FIXED(J$6,0,TRUE),ES_FTE3_0!$A$12:$AQ$12,0),FALSE))</f>
        <v>0.6</v>
      </c>
      <c r="K32" s="232">
        <f>IF(ISNA(VLOOKUP($A32,ES_FTE3_0!$A$12:$AQ$100,MATCH(FIXED(K$6,0,TRUE),ES_FTE3_0!$A$12:$AQ$12,0),FALSE)),":",VLOOKUP($A32,ES_FTE3_0!$A$12:$AQ$100,MATCH(FIXED(K$6,0,TRUE),ES_FTE3_0!$A$12:$AQ$12,0),FALSE))</f>
        <v>-0.6</v>
      </c>
      <c r="L32" s="232">
        <f>IF(ISNA(VLOOKUP($A32,ES_FTE3_0!$A$12:$AQ$100,MATCH(FIXED(L$6,0,TRUE),ES_FTE3_0!$A$12:$AQ$12,0),FALSE)),":",VLOOKUP($A32,ES_FTE3_0!$A$12:$AQ$100,MATCH(FIXED(L$6,0,TRUE),ES_FTE3_0!$A$12:$AQ$12,0),FALSE))</f>
        <v>-0.1</v>
      </c>
      <c r="M32" s="232">
        <f>IF(ISNA(VLOOKUP($A32,ES_FTE3_0!$A$12:$AQ$100,MATCH(FIXED(M$6,0,TRUE),ES_FTE3_0!$A$12:$AQ$12,0),FALSE)),":",VLOOKUP($A32,ES_FTE3_0!$A$12:$AQ$100,MATCH(FIXED(M$6,0,TRUE),ES_FTE3_0!$A$12:$AQ$12,0),FALSE))</f>
        <v>-0.3</v>
      </c>
      <c r="N32" s="232">
        <f>IF(ISNA(VLOOKUP($A32,ES_FTE3_0!$A$12:$AQ$100,MATCH(FIXED(N$6,0,TRUE),ES_FTE3_0!$A$12:$AQ$12,0),FALSE)),":",VLOOKUP($A32,ES_FTE3_0!$A$12:$AQ$100,MATCH(FIXED(N$6,0,TRUE),ES_FTE3_0!$A$12:$AQ$12,0),FALSE))</f>
        <v>0.5</v>
      </c>
      <c r="O32" s="232">
        <f>IF(ISNA(VLOOKUP($A32,ES_FTE3_0!$A$12:$AQ$100,MATCH(FIXED(O$6,0,TRUE),ES_FTE3_0!$A$12:$AQ$12,0),FALSE)),":",VLOOKUP($A32,ES_FTE3_0!$A$12:$AQ$100,MATCH(FIXED(O$6,0,TRUE),ES_FTE3_0!$A$12:$AQ$12,0),FALSE))</f>
        <v>0</v>
      </c>
      <c r="P32" s="232">
        <f>IF(ISNA(VLOOKUP($A32,ES_FTE3_0!$A$12:$AQ$100,MATCH(FIXED(P$6,0,TRUE),ES_FTE3_0!$A$12:$AQ$12,0),FALSE)),":",VLOOKUP($A32,ES_FTE3_0!$A$12:$AQ$100,MATCH(FIXED(P$6,0,TRUE),ES_FTE3_0!$A$12:$AQ$12,0),FALSE))</f>
        <v>0.5</v>
      </c>
      <c r="Q32" s="232">
        <f>IF(ISNA(VLOOKUP($A32,ES_FTE3_0!$A$12:$AQ$100,MATCH(FIXED(Q$6,0,TRUE),ES_FTE3_0!$A$12:$AQ$12,0),FALSE)),":",VLOOKUP($A32,ES_FTE3_0!$A$12:$AQ$100,MATCH(FIXED(Q$6,0,TRUE),ES_FTE3_0!$A$12:$AQ$12,0),FALSE))</f>
        <v>-2.6</v>
      </c>
      <c r="R32" s="232">
        <f>IF(ISNA(VLOOKUP($A32,ES_FTE3_0!$A$12:$AQ$100,MATCH(FIXED(R$6,0,TRUE),ES_FTE3_0!$A$12:$AQ$12,0),FALSE)),":",VLOOKUP($A32,ES_FTE3_0!$A$12:$AQ$100,MATCH(FIXED(R$6,0,TRUE),ES_FTE3_0!$A$12:$AQ$12,0),FALSE))</f>
        <v>-1.5</v>
      </c>
      <c r="S32" s="232">
        <f>IF(ISNA(VLOOKUP($A32,ES_FTE3_0!$A$12:$AQ$100,MATCH(FIXED(S$6,0,TRUE),ES_FTE3_0!$A$12:$AQ$12,0),FALSE)),":",VLOOKUP($A32,ES_FTE3_0!$A$12:$AQ$100,MATCH(FIXED(S$6,0,TRUE),ES_FTE3_0!$A$12:$AQ$12,0),FALSE))</f>
        <v>-1.5</v>
      </c>
      <c r="T32" s="232" t="str">
        <f>IF(ISNA(VLOOKUP($A32,ES_FTE3_0!$A$12:$AQ$100,MATCH(FIXED(T$6,0,TRUE),ES_FTE3_0!$A$12:$AQ$12,0),FALSE)),":",VLOOKUP($A32,ES_FTE3_0!$A$12:$AQ$100,MATCH(FIXED(T$6,0,TRUE),ES_FTE3_0!$A$12:$AQ$12,0),FALSE))</f>
        <v>:</v>
      </c>
      <c r="U32" s="232" t="str">
        <f>IF(ISNA(VLOOKUP($A32,ES_FTE3_0!$A$12:$AQ$100,MATCH(FIXED(U$6,0,TRUE),ES_FTE3_0!$A$12:$AQ$12,0),FALSE)),":",VLOOKUP($A32,ES_FTE3_0!$A$12:$AQ$100,MATCH(FIXED(U$6,0,TRUE),ES_FTE3_0!$A$12:$AQ$12,0),FALSE))</f>
        <v>:</v>
      </c>
      <c r="V32" s="232" t="str">
        <f>IF(ISNA(VLOOKUP($A32,ES_FTE3_0!$A$12:$AQ$100,MATCH(FIXED(V$6,0,TRUE),ES_FTE3_0!$A$12:$AQ$12,0),FALSE)),":",VLOOKUP($A32,ES_FTE3_0!$A$12:$AQ$100,MATCH(FIXED(V$6,0,TRUE),ES_FTE3_0!$A$12:$AQ$12,0),FALSE))</f>
        <v>:</v>
      </c>
      <c r="W32" s="232" t="str">
        <f>IF(ISNA(VLOOKUP($A32,ES_FTE3_0!$A$12:$AQ$100,MATCH(FIXED(W$6,0,TRUE),ES_FTE3_0!$A$12:$AQ$12,0),FALSE)),":",VLOOKUP($A32,ES_FTE3_0!$A$12:$AQ$100,MATCH(FIXED(W$6,0,TRUE),ES_FTE3_0!$A$12:$AQ$12,0),FALSE))</f>
        <v>:</v>
      </c>
    </row>
    <row r="33" spans="1:23">
      <c r="A33" s="230" t="str">
        <f>lookup!Z28</f>
        <v>Romania</v>
      </c>
      <c r="B33" s="232" t="str">
        <f>VLOOKUP(A33,lookup!$Z$2:$AA$77,2,FALSE)</f>
        <v>Ρουμανία</v>
      </c>
      <c r="C33" s="232">
        <f>IF(ISNA(VLOOKUP($A33,ES_FTE3_0!$A$12:$AQ$100,MATCH(FIXED(C$6,0,TRUE),ES_FTE3_0!$A$12:$AQ$12,0),FALSE)),":",VLOOKUP($A33,ES_FTE3_0!$A$12:$AQ$100,MATCH(FIXED(C$6,0,TRUE),ES_FTE3_0!$A$12:$AQ$12,0),FALSE))</f>
        <v>16</v>
      </c>
      <c r="D33" s="232">
        <f>IF(ISNA(VLOOKUP($A33,ES_FTE3_0!$A$12:$AQ$100,MATCH(FIXED(D$6,0,TRUE),ES_FTE3_0!$A$12:$AQ$12,0),FALSE)),":",VLOOKUP($A33,ES_FTE3_0!$A$12:$AQ$100,MATCH(FIXED(D$6,0,TRUE),ES_FTE3_0!$A$12:$AQ$12,0),FALSE))</f>
        <v>-3.3</v>
      </c>
      <c r="E33" s="232">
        <f>IF(ISNA(VLOOKUP($A33,ES_FTE3_0!$A$12:$AQ$100,MATCH(FIXED(E$6,0,TRUE),ES_FTE3_0!$A$12:$AQ$12,0),FALSE)),":",VLOOKUP($A33,ES_FTE3_0!$A$12:$AQ$100,MATCH(FIXED(E$6,0,TRUE),ES_FTE3_0!$A$12:$AQ$12,0),FALSE))</f>
        <v>0.8</v>
      </c>
      <c r="F33" s="232">
        <f>IF(ISNA(VLOOKUP($A33,ES_FTE3_0!$A$12:$AQ$100,MATCH(FIXED(F$6,0,TRUE),ES_FTE3_0!$A$12:$AQ$12,0),FALSE)),":",VLOOKUP($A33,ES_FTE3_0!$A$12:$AQ$100,MATCH(FIXED(F$6,0,TRUE),ES_FTE3_0!$A$12:$AQ$12,0),FALSE))</f>
        <v>-3</v>
      </c>
      <c r="G33" s="232">
        <f>IF(ISNA(VLOOKUP($A33,ES_FTE3_0!$A$12:$AQ$100,MATCH(FIXED(G$6,0,TRUE),ES_FTE3_0!$A$12:$AQ$12,0),FALSE)),":",VLOOKUP($A33,ES_FTE3_0!$A$12:$AQ$100,MATCH(FIXED(G$6,0,TRUE),ES_FTE3_0!$A$12:$AQ$12,0),FALSE))</f>
        <v>-1.2</v>
      </c>
      <c r="H33" s="232">
        <f>IF(ISNA(VLOOKUP($A33,ES_FTE3_0!$A$12:$AQ$100,MATCH(FIXED(H$6,0,TRUE),ES_FTE3_0!$A$12:$AQ$12,0),FALSE)),":",VLOOKUP($A33,ES_FTE3_0!$A$12:$AQ$100,MATCH(FIXED(H$6,0,TRUE),ES_FTE3_0!$A$12:$AQ$12,0),FALSE))</f>
        <v>-0.8</v>
      </c>
      <c r="I33" s="232">
        <f>IF(ISNA(VLOOKUP($A33,ES_FTE3_0!$A$12:$AQ$100,MATCH(FIXED(I$6,0,TRUE),ES_FTE3_0!$A$12:$AQ$12,0),FALSE)),":",VLOOKUP($A33,ES_FTE3_0!$A$12:$AQ$100,MATCH(FIXED(I$6,0,TRUE),ES_FTE3_0!$A$12:$AQ$12,0),FALSE))</f>
        <v>-1.1000000000000001</v>
      </c>
      <c r="J33" s="232">
        <f>IF(ISNA(VLOOKUP($A33,ES_FTE3_0!$A$12:$AQ$100,MATCH(FIXED(J$6,0,TRUE),ES_FTE3_0!$A$12:$AQ$12,0),FALSE)),":",VLOOKUP($A33,ES_FTE3_0!$A$12:$AQ$100,MATCH(FIXED(J$6,0,TRUE),ES_FTE3_0!$A$12:$AQ$12,0),FALSE))</f>
        <v>-10.199999999999999</v>
      </c>
      <c r="K33" s="232">
        <f>IF(ISNA(VLOOKUP($A33,ES_FTE3_0!$A$12:$AQ$100,MATCH(FIXED(K$6,0,TRUE),ES_FTE3_0!$A$12:$AQ$12,0),FALSE)),":",VLOOKUP($A33,ES_FTE3_0!$A$12:$AQ$100,MATCH(FIXED(K$6,0,TRUE),ES_FTE3_0!$A$12:$AQ$12,0),FALSE))</f>
        <v>0</v>
      </c>
      <c r="L33" s="232">
        <f>IF(ISNA(VLOOKUP($A33,ES_FTE3_0!$A$12:$AQ$100,MATCH(FIXED(L$6,0,TRUE),ES_FTE3_0!$A$12:$AQ$12,0),FALSE)),":",VLOOKUP($A33,ES_FTE3_0!$A$12:$AQ$100,MATCH(FIXED(L$6,0,TRUE),ES_FTE3_0!$A$12:$AQ$12,0),FALSE))</f>
        <v>-1.7</v>
      </c>
      <c r="M33" s="232">
        <f>IF(ISNA(VLOOKUP($A33,ES_FTE3_0!$A$12:$AQ$100,MATCH(FIXED(M$6,0,TRUE),ES_FTE3_0!$A$12:$AQ$12,0),FALSE)),":",VLOOKUP($A33,ES_FTE3_0!$A$12:$AQ$100,MATCH(FIXED(M$6,0,TRUE),ES_FTE3_0!$A$12:$AQ$12,0),FALSE))</f>
        <v>-1.5</v>
      </c>
      <c r="N33" s="232">
        <f>IF(ISNA(VLOOKUP($A33,ES_FTE3_0!$A$12:$AQ$100,MATCH(FIXED(N$6,0,TRUE),ES_FTE3_0!$A$12:$AQ$12,0),FALSE)),":",VLOOKUP($A33,ES_FTE3_0!$A$12:$AQ$100,MATCH(FIXED(N$6,0,TRUE),ES_FTE3_0!$A$12:$AQ$12,0),FALSE))</f>
        <v>0.7</v>
      </c>
      <c r="O33" s="232">
        <f>IF(ISNA(VLOOKUP($A33,ES_FTE3_0!$A$12:$AQ$100,MATCH(FIXED(O$6,0,TRUE),ES_FTE3_0!$A$12:$AQ$12,0),FALSE)),":",VLOOKUP($A33,ES_FTE3_0!$A$12:$AQ$100,MATCH(FIXED(O$6,0,TRUE),ES_FTE3_0!$A$12:$AQ$12,0),FALSE))</f>
        <v>0.4</v>
      </c>
      <c r="P33" s="232">
        <f>IF(ISNA(VLOOKUP($A33,ES_FTE3_0!$A$12:$AQ$100,MATCH(FIXED(P$6,0,TRUE),ES_FTE3_0!$A$12:$AQ$12,0),FALSE)),":",VLOOKUP($A33,ES_FTE3_0!$A$12:$AQ$100,MATCH(FIXED(P$6,0,TRUE),ES_FTE3_0!$A$12:$AQ$12,0),FALSE))</f>
        <v>0</v>
      </c>
      <c r="Q33" s="232">
        <f>IF(ISNA(VLOOKUP($A33,ES_FTE3_0!$A$12:$AQ$100,MATCH(FIXED(Q$6,0,TRUE),ES_FTE3_0!$A$12:$AQ$12,0),FALSE)),":",VLOOKUP($A33,ES_FTE3_0!$A$12:$AQ$100,MATCH(FIXED(Q$6,0,TRUE),ES_FTE3_0!$A$12:$AQ$12,0),FALSE))</f>
        <v>-2</v>
      </c>
      <c r="R33" s="232">
        <f>IF(ISNA(VLOOKUP($A33,ES_FTE3_0!$A$12:$AQ$100,MATCH(FIXED(R$6,0,TRUE),ES_FTE3_0!$A$12:$AQ$12,0),FALSE)),":",VLOOKUP($A33,ES_FTE3_0!$A$12:$AQ$100,MATCH(FIXED(R$6,0,TRUE),ES_FTE3_0!$A$12:$AQ$12,0),FALSE))</f>
        <v>-0.3</v>
      </c>
      <c r="S33" s="232">
        <f>IF(ISNA(VLOOKUP($A33,ES_FTE3_0!$A$12:$AQ$100,MATCH(FIXED(S$6,0,TRUE),ES_FTE3_0!$A$12:$AQ$12,0),FALSE)),":",VLOOKUP($A33,ES_FTE3_0!$A$12:$AQ$100,MATCH(FIXED(S$6,0,TRUE),ES_FTE3_0!$A$12:$AQ$12,0),FALSE))</f>
        <v>-0.8</v>
      </c>
      <c r="T33" s="232" t="str">
        <f>IF(ISNA(VLOOKUP($A33,ES_FTE3_0!$A$12:$AQ$100,MATCH(FIXED(T$6,0,TRUE),ES_FTE3_0!$A$12:$AQ$12,0),FALSE)),":",VLOOKUP($A33,ES_FTE3_0!$A$12:$AQ$100,MATCH(FIXED(T$6,0,TRUE),ES_FTE3_0!$A$12:$AQ$12,0),FALSE))</f>
        <v>:</v>
      </c>
      <c r="U33" s="232" t="str">
        <f>IF(ISNA(VLOOKUP($A33,ES_FTE3_0!$A$12:$AQ$100,MATCH(FIXED(U$6,0,TRUE),ES_FTE3_0!$A$12:$AQ$12,0),FALSE)),":",VLOOKUP($A33,ES_FTE3_0!$A$12:$AQ$100,MATCH(FIXED(U$6,0,TRUE),ES_FTE3_0!$A$12:$AQ$12,0),FALSE))</f>
        <v>:</v>
      </c>
      <c r="V33" s="232" t="str">
        <f>IF(ISNA(VLOOKUP($A33,ES_FTE3_0!$A$12:$AQ$100,MATCH(FIXED(V$6,0,TRUE),ES_FTE3_0!$A$12:$AQ$12,0),FALSE)),":",VLOOKUP($A33,ES_FTE3_0!$A$12:$AQ$100,MATCH(FIXED(V$6,0,TRUE),ES_FTE3_0!$A$12:$AQ$12,0),FALSE))</f>
        <v>:</v>
      </c>
      <c r="W33" s="232" t="str">
        <f>IF(ISNA(VLOOKUP($A33,ES_FTE3_0!$A$12:$AQ$100,MATCH(FIXED(W$6,0,TRUE),ES_FTE3_0!$A$12:$AQ$12,0),FALSE)),":",VLOOKUP($A33,ES_FTE3_0!$A$12:$AQ$100,MATCH(FIXED(W$6,0,TRUE),ES_FTE3_0!$A$12:$AQ$12,0),FALSE))</f>
        <v>:</v>
      </c>
    </row>
    <row r="34" spans="1:23">
      <c r="A34" s="230" t="str">
        <f>lookup!Z29</f>
        <v>Slovenia</v>
      </c>
      <c r="B34" s="232" t="str">
        <f>VLOOKUP(A34,lookup!$Z$2:$AA$77,2,FALSE)</f>
        <v>Σλοβενία</v>
      </c>
      <c r="C34" s="232" t="str">
        <f>IF(ISNA(VLOOKUP($A34,ES_FTE3_0!$A$12:$AQ$100,MATCH(FIXED(C$6,0,TRUE),ES_FTE3_0!$A$12:$AQ$12,0),FALSE)),":",VLOOKUP($A34,ES_FTE3_0!$A$12:$AQ$100,MATCH(FIXED(C$6,0,TRUE),ES_FTE3_0!$A$12:$AQ$12,0),FALSE))</f>
        <v>:</v>
      </c>
      <c r="D34" s="232">
        <f>IF(ISNA(VLOOKUP($A34,ES_FTE3_0!$A$12:$AQ$100,MATCH(FIXED(D$6,0,TRUE),ES_FTE3_0!$A$12:$AQ$12,0),FALSE)),":",VLOOKUP($A34,ES_FTE3_0!$A$12:$AQ$100,MATCH(FIXED(D$6,0,TRUE),ES_FTE3_0!$A$12:$AQ$12,0),FALSE))</f>
        <v>-2</v>
      </c>
      <c r="E34" s="232">
        <f>IF(ISNA(VLOOKUP($A34,ES_FTE3_0!$A$12:$AQ$100,MATCH(FIXED(E$6,0,TRUE),ES_FTE3_0!$A$12:$AQ$12,0),FALSE)),":",VLOOKUP($A34,ES_FTE3_0!$A$12:$AQ$100,MATCH(FIXED(E$6,0,TRUE),ES_FTE3_0!$A$12:$AQ$12,0),FALSE))</f>
        <v>-1.8</v>
      </c>
      <c r="F34" s="232">
        <f>IF(ISNA(VLOOKUP($A34,ES_FTE3_0!$A$12:$AQ$100,MATCH(FIXED(F$6,0,TRUE),ES_FTE3_0!$A$12:$AQ$12,0),FALSE)),":",VLOOKUP($A34,ES_FTE3_0!$A$12:$AQ$100,MATCH(FIXED(F$6,0,TRUE),ES_FTE3_0!$A$12:$AQ$12,0),FALSE))</f>
        <v>-0.1</v>
      </c>
      <c r="G34" s="232">
        <f>IF(ISNA(VLOOKUP($A34,ES_FTE3_0!$A$12:$AQ$100,MATCH(FIXED(G$6,0,TRUE),ES_FTE3_0!$A$12:$AQ$12,0),FALSE)),":",VLOOKUP($A34,ES_FTE3_0!$A$12:$AQ$100,MATCH(FIXED(G$6,0,TRUE),ES_FTE3_0!$A$12:$AQ$12,0),FALSE))</f>
        <v>1.5</v>
      </c>
      <c r="H34" s="232">
        <f>IF(ISNA(VLOOKUP($A34,ES_FTE3_0!$A$12:$AQ$100,MATCH(FIXED(H$6,0,TRUE),ES_FTE3_0!$A$12:$AQ$12,0),FALSE)),":",VLOOKUP($A34,ES_FTE3_0!$A$12:$AQ$100,MATCH(FIXED(H$6,0,TRUE),ES_FTE3_0!$A$12:$AQ$12,0),FALSE))</f>
        <v>1.5</v>
      </c>
      <c r="I34" s="232">
        <f>IF(ISNA(VLOOKUP($A34,ES_FTE3_0!$A$12:$AQ$100,MATCH(FIXED(I$6,0,TRUE),ES_FTE3_0!$A$12:$AQ$12,0),FALSE)),":",VLOOKUP($A34,ES_FTE3_0!$A$12:$AQ$100,MATCH(FIXED(I$6,0,TRUE),ES_FTE3_0!$A$12:$AQ$12,0),FALSE))</f>
        <v>0.6</v>
      </c>
      <c r="J34" s="232">
        <f>IF(ISNA(VLOOKUP($A34,ES_FTE3_0!$A$12:$AQ$100,MATCH(FIXED(J$6,0,TRUE),ES_FTE3_0!$A$12:$AQ$12,0),FALSE)),":",VLOOKUP($A34,ES_FTE3_0!$A$12:$AQ$100,MATCH(FIXED(J$6,0,TRUE),ES_FTE3_0!$A$12:$AQ$12,0),FALSE))</f>
        <v>1.6</v>
      </c>
      <c r="K34" s="232">
        <f>IF(ISNA(VLOOKUP($A34,ES_FTE3_0!$A$12:$AQ$100,MATCH(FIXED(K$6,0,TRUE),ES_FTE3_0!$A$12:$AQ$12,0),FALSE)),":",VLOOKUP($A34,ES_FTE3_0!$A$12:$AQ$100,MATCH(FIXED(K$6,0,TRUE),ES_FTE3_0!$A$12:$AQ$12,0),FALSE))</f>
        <v>-0.3</v>
      </c>
      <c r="L34" s="232">
        <f>IF(ISNA(VLOOKUP($A34,ES_FTE3_0!$A$12:$AQ$100,MATCH(FIXED(L$6,0,TRUE),ES_FTE3_0!$A$12:$AQ$12,0),FALSE)),":",VLOOKUP($A34,ES_FTE3_0!$A$12:$AQ$100,MATCH(FIXED(L$6,0,TRUE),ES_FTE3_0!$A$12:$AQ$12,0),FALSE))</f>
        <v>0.4</v>
      </c>
      <c r="M34" s="232">
        <f>IF(ISNA(VLOOKUP($A34,ES_FTE3_0!$A$12:$AQ$100,MATCH(FIXED(M$6,0,TRUE),ES_FTE3_0!$A$12:$AQ$12,0),FALSE)),":",VLOOKUP($A34,ES_FTE3_0!$A$12:$AQ$100,MATCH(FIXED(M$6,0,TRUE),ES_FTE3_0!$A$12:$AQ$12,0),FALSE))</f>
        <v>-0.5</v>
      </c>
      <c r="N34" s="232">
        <f>IF(ISNA(VLOOKUP($A34,ES_FTE3_0!$A$12:$AQ$100,MATCH(FIXED(N$6,0,TRUE),ES_FTE3_0!$A$12:$AQ$12,0),FALSE)),":",VLOOKUP($A34,ES_FTE3_0!$A$12:$AQ$100,MATCH(FIXED(N$6,0,TRUE),ES_FTE3_0!$A$12:$AQ$12,0),FALSE))</f>
        <v>1.6</v>
      </c>
      <c r="O34" s="232">
        <f>IF(ISNA(VLOOKUP($A34,ES_FTE3_0!$A$12:$AQ$100,MATCH(FIXED(O$6,0,TRUE),ES_FTE3_0!$A$12:$AQ$12,0),FALSE)),":",VLOOKUP($A34,ES_FTE3_0!$A$12:$AQ$100,MATCH(FIXED(O$6,0,TRUE),ES_FTE3_0!$A$12:$AQ$12,0),FALSE))</f>
        <v>3.3</v>
      </c>
      <c r="P34" s="232">
        <f>IF(ISNA(VLOOKUP($A34,ES_FTE3_0!$A$12:$AQ$100,MATCH(FIXED(P$6,0,TRUE),ES_FTE3_0!$A$12:$AQ$12,0),FALSE)),":",VLOOKUP($A34,ES_FTE3_0!$A$12:$AQ$100,MATCH(FIXED(P$6,0,TRUE),ES_FTE3_0!$A$12:$AQ$12,0),FALSE))</f>
        <v>2.6</v>
      </c>
      <c r="Q34" s="232">
        <f>IF(ISNA(VLOOKUP($A34,ES_FTE3_0!$A$12:$AQ$100,MATCH(FIXED(Q$6,0,TRUE),ES_FTE3_0!$A$12:$AQ$12,0),FALSE)),":",VLOOKUP($A34,ES_FTE3_0!$A$12:$AQ$100,MATCH(FIXED(Q$6,0,TRUE),ES_FTE3_0!$A$12:$AQ$12,0),FALSE))</f>
        <v>-1.8</v>
      </c>
      <c r="R34" s="232">
        <f>IF(ISNA(VLOOKUP($A34,ES_FTE3_0!$A$12:$AQ$100,MATCH(FIXED(R$6,0,TRUE),ES_FTE3_0!$A$12:$AQ$12,0),FALSE)),":",VLOOKUP($A34,ES_FTE3_0!$A$12:$AQ$100,MATCH(FIXED(R$6,0,TRUE),ES_FTE3_0!$A$12:$AQ$12,0),FALSE))</f>
        <v>-2.2000000000000002</v>
      </c>
      <c r="S34" s="232">
        <f>IF(ISNA(VLOOKUP($A34,ES_FTE3_0!$A$12:$AQ$100,MATCH(FIXED(S$6,0,TRUE),ES_FTE3_0!$A$12:$AQ$12,0),FALSE)),":",VLOOKUP($A34,ES_FTE3_0!$A$12:$AQ$100,MATCH(FIXED(S$6,0,TRUE),ES_FTE3_0!$A$12:$AQ$12,0),FALSE))</f>
        <v>-1.6</v>
      </c>
      <c r="T34" s="232">
        <f>IF(ISNA(VLOOKUP($A34,ES_FTE3_0!$A$12:$AQ$100,MATCH(FIXED(T$6,0,TRUE),ES_FTE3_0!$A$12:$AQ$12,0),FALSE)),":",VLOOKUP($A34,ES_FTE3_0!$A$12:$AQ$100,MATCH(FIXED(T$6,0,TRUE),ES_FTE3_0!$A$12:$AQ$12,0),FALSE))</f>
        <v>-0.8</v>
      </c>
      <c r="U34" s="232" t="str">
        <f>IF(ISNA(VLOOKUP($A34,ES_FTE3_0!$A$12:$AQ$100,MATCH(FIXED(U$6,0,TRUE),ES_FTE3_0!$A$12:$AQ$12,0),FALSE)),":",VLOOKUP($A34,ES_FTE3_0!$A$12:$AQ$100,MATCH(FIXED(U$6,0,TRUE),ES_FTE3_0!$A$12:$AQ$12,0),FALSE))</f>
        <v>:</v>
      </c>
      <c r="V34" s="232" t="str">
        <f>IF(ISNA(VLOOKUP($A34,ES_FTE3_0!$A$12:$AQ$100,MATCH(FIXED(V$6,0,TRUE),ES_FTE3_0!$A$12:$AQ$12,0),FALSE)),":",VLOOKUP($A34,ES_FTE3_0!$A$12:$AQ$100,MATCH(FIXED(V$6,0,TRUE),ES_FTE3_0!$A$12:$AQ$12,0),FALSE))</f>
        <v>:</v>
      </c>
      <c r="W34" s="232" t="str">
        <f>IF(ISNA(VLOOKUP($A34,ES_FTE3_0!$A$12:$AQ$100,MATCH(FIXED(W$6,0,TRUE),ES_FTE3_0!$A$12:$AQ$12,0),FALSE)),":",VLOOKUP($A34,ES_FTE3_0!$A$12:$AQ$100,MATCH(FIXED(W$6,0,TRUE),ES_FTE3_0!$A$12:$AQ$12,0),FALSE))</f>
        <v>:</v>
      </c>
    </row>
    <row r="35" spans="1:23">
      <c r="A35" s="230" t="str">
        <f>lookup!Z30</f>
        <v>Slovakia</v>
      </c>
      <c r="B35" s="232" t="str">
        <f>VLOOKUP(A35,lookup!$Z$2:$AA$77,2,FALSE)</f>
        <v>Σλοβακία</v>
      </c>
      <c r="C35" s="232" t="str">
        <f>IF(ISNA(VLOOKUP($A35,ES_FTE3_0!$A$12:$AQ$100,MATCH(FIXED(C$6,0,TRUE),ES_FTE3_0!$A$12:$AQ$12,0),FALSE)),":",VLOOKUP($A35,ES_FTE3_0!$A$12:$AQ$100,MATCH(FIXED(C$6,0,TRUE),ES_FTE3_0!$A$12:$AQ$12,0),FALSE))</f>
        <v>:</v>
      </c>
      <c r="D35" s="232">
        <f>IF(ISNA(VLOOKUP($A35,ES_FTE3_0!$A$12:$AQ$100,MATCH(FIXED(D$6,0,TRUE),ES_FTE3_0!$A$12:$AQ$12,0),FALSE)),":",VLOOKUP($A35,ES_FTE3_0!$A$12:$AQ$100,MATCH(FIXED(D$6,0,TRUE),ES_FTE3_0!$A$12:$AQ$12,0),FALSE))</f>
        <v>2.1</v>
      </c>
      <c r="E35" s="232">
        <f>IF(ISNA(VLOOKUP($A35,ES_FTE3_0!$A$12:$AQ$100,MATCH(FIXED(E$6,0,TRUE),ES_FTE3_0!$A$12:$AQ$12,0),FALSE)),":",VLOOKUP($A35,ES_FTE3_0!$A$12:$AQ$100,MATCH(FIXED(E$6,0,TRUE),ES_FTE3_0!$A$12:$AQ$12,0),FALSE))</f>
        <v>-1</v>
      </c>
      <c r="F35" s="232">
        <f>IF(ISNA(VLOOKUP($A35,ES_FTE3_0!$A$12:$AQ$100,MATCH(FIXED(F$6,0,TRUE),ES_FTE3_0!$A$12:$AQ$12,0),FALSE)),":",VLOOKUP($A35,ES_FTE3_0!$A$12:$AQ$100,MATCH(FIXED(F$6,0,TRUE),ES_FTE3_0!$A$12:$AQ$12,0),FALSE))</f>
        <v>-0.5</v>
      </c>
      <c r="G35" s="232">
        <f>IF(ISNA(VLOOKUP($A35,ES_FTE3_0!$A$12:$AQ$100,MATCH(FIXED(G$6,0,TRUE),ES_FTE3_0!$A$12:$AQ$12,0),FALSE)),":",VLOOKUP($A35,ES_FTE3_0!$A$12:$AQ$100,MATCH(FIXED(G$6,0,TRUE),ES_FTE3_0!$A$12:$AQ$12,0),FALSE))</f>
        <v>-2.5</v>
      </c>
      <c r="H35" s="232">
        <f>IF(ISNA(VLOOKUP($A35,ES_FTE3_0!$A$12:$AQ$100,MATCH(FIXED(H$6,0,TRUE),ES_FTE3_0!$A$12:$AQ$12,0),FALSE)),":",VLOOKUP($A35,ES_FTE3_0!$A$12:$AQ$100,MATCH(FIXED(H$6,0,TRUE),ES_FTE3_0!$A$12:$AQ$12,0),FALSE))</f>
        <v>-2</v>
      </c>
      <c r="I35" s="232">
        <f>IF(ISNA(VLOOKUP($A35,ES_FTE3_0!$A$12:$AQ$100,MATCH(FIXED(I$6,0,TRUE),ES_FTE3_0!$A$12:$AQ$12,0),FALSE)),":",VLOOKUP($A35,ES_FTE3_0!$A$12:$AQ$100,MATCH(FIXED(I$6,0,TRUE),ES_FTE3_0!$A$12:$AQ$12,0),FALSE))</f>
        <v>0.6</v>
      </c>
      <c r="J35" s="232">
        <f>IF(ISNA(VLOOKUP($A35,ES_FTE3_0!$A$12:$AQ$100,MATCH(FIXED(J$6,0,TRUE),ES_FTE3_0!$A$12:$AQ$12,0),FALSE)),":",VLOOKUP($A35,ES_FTE3_0!$A$12:$AQ$100,MATCH(FIXED(J$6,0,TRUE),ES_FTE3_0!$A$12:$AQ$12,0),FALSE))</f>
        <v>0.1</v>
      </c>
      <c r="K35" s="232">
        <f>IF(ISNA(VLOOKUP($A35,ES_FTE3_0!$A$12:$AQ$100,MATCH(FIXED(K$6,0,TRUE),ES_FTE3_0!$A$12:$AQ$12,0),FALSE)),":",VLOOKUP($A35,ES_FTE3_0!$A$12:$AQ$100,MATCH(FIXED(K$6,0,TRUE),ES_FTE3_0!$A$12:$AQ$12,0),FALSE))</f>
        <v>1.1000000000000001</v>
      </c>
      <c r="L35" s="232">
        <f>IF(ISNA(VLOOKUP($A35,ES_FTE3_0!$A$12:$AQ$100,MATCH(FIXED(L$6,0,TRUE),ES_FTE3_0!$A$12:$AQ$12,0),FALSE)),":",VLOOKUP($A35,ES_FTE3_0!$A$12:$AQ$100,MATCH(FIXED(L$6,0,TRUE),ES_FTE3_0!$A$12:$AQ$12,0),FALSE))</f>
        <v>-0.2</v>
      </c>
      <c r="M35" s="232">
        <f>IF(ISNA(VLOOKUP($A35,ES_FTE3_0!$A$12:$AQ$100,MATCH(FIXED(M$6,0,TRUE),ES_FTE3_0!$A$12:$AQ$12,0),FALSE)),":",VLOOKUP($A35,ES_FTE3_0!$A$12:$AQ$100,MATCH(FIXED(M$6,0,TRUE),ES_FTE3_0!$A$12:$AQ$12,0),FALSE))</f>
        <v>1.6</v>
      </c>
      <c r="N35" s="232">
        <f>IF(ISNA(VLOOKUP($A35,ES_FTE3_0!$A$12:$AQ$100,MATCH(FIXED(N$6,0,TRUE),ES_FTE3_0!$A$12:$AQ$12,0),FALSE)),":",VLOOKUP($A35,ES_FTE3_0!$A$12:$AQ$100,MATCH(FIXED(N$6,0,TRUE),ES_FTE3_0!$A$12:$AQ$12,0),FALSE))</f>
        <v>2.1</v>
      </c>
      <c r="O35" s="232">
        <f>IF(ISNA(VLOOKUP($A35,ES_FTE3_0!$A$12:$AQ$100,MATCH(FIXED(O$6,0,TRUE),ES_FTE3_0!$A$12:$AQ$12,0),FALSE)),":",VLOOKUP($A35,ES_FTE3_0!$A$12:$AQ$100,MATCH(FIXED(O$6,0,TRUE),ES_FTE3_0!$A$12:$AQ$12,0),FALSE))</f>
        <v>2.1</v>
      </c>
      <c r="P35" s="232">
        <f>IF(ISNA(VLOOKUP($A35,ES_FTE3_0!$A$12:$AQ$100,MATCH(FIXED(P$6,0,TRUE),ES_FTE3_0!$A$12:$AQ$12,0),FALSE)),":",VLOOKUP($A35,ES_FTE3_0!$A$12:$AQ$100,MATCH(FIXED(P$6,0,TRUE),ES_FTE3_0!$A$12:$AQ$12,0),FALSE))</f>
        <v>3.2</v>
      </c>
      <c r="Q35" s="232">
        <f>IF(ISNA(VLOOKUP($A35,ES_FTE3_0!$A$12:$AQ$100,MATCH(FIXED(Q$6,0,TRUE),ES_FTE3_0!$A$12:$AQ$12,0),FALSE)),":",VLOOKUP($A35,ES_FTE3_0!$A$12:$AQ$100,MATCH(FIXED(Q$6,0,TRUE),ES_FTE3_0!$A$12:$AQ$12,0),FALSE))</f>
        <v>-2</v>
      </c>
      <c r="R35" s="232">
        <f>IF(ISNA(VLOOKUP($A35,ES_FTE3_0!$A$12:$AQ$100,MATCH(FIXED(R$6,0,TRUE),ES_FTE3_0!$A$12:$AQ$12,0),FALSE)),":",VLOOKUP($A35,ES_FTE3_0!$A$12:$AQ$100,MATCH(FIXED(R$6,0,TRUE),ES_FTE3_0!$A$12:$AQ$12,0),FALSE))</f>
        <v>-1.5</v>
      </c>
      <c r="S35" s="232">
        <f>IF(ISNA(VLOOKUP($A35,ES_FTE3_0!$A$12:$AQ$100,MATCH(FIXED(S$6,0,TRUE),ES_FTE3_0!$A$12:$AQ$12,0),FALSE)),":",VLOOKUP($A35,ES_FTE3_0!$A$12:$AQ$100,MATCH(FIXED(S$6,0,TRUE),ES_FTE3_0!$A$12:$AQ$12,0),FALSE))</f>
        <v>1.8</v>
      </c>
      <c r="T35" s="232">
        <f>IF(ISNA(VLOOKUP($A35,ES_FTE3_0!$A$12:$AQ$100,MATCH(FIXED(T$6,0,TRUE),ES_FTE3_0!$A$12:$AQ$12,0),FALSE)),":",VLOOKUP($A35,ES_FTE3_0!$A$12:$AQ$100,MATCH(FIXED(T$6,0,TRUE),ES_FTE3_0!$A$12:$AQ$12,0),FALSE))</f>
        <v>0.1</v>
      </c>
      <c r="U35" s="232" t="str">
        <f>IF(ISNA(VLOOKUP($A35,ES_FTE3_0!$A$12:$AQ$100,MATCH(FIXED(U$6,0,TRUE),ES_FTE3_0!$A$12:$AQ$12,0),FALSE)),":",VLOOKUP($A35,ES_FTE3_0!$A$12:$AQ$100,MATCH(FIXED(U$6,0,TRUE),ES_FTE3_0!$A$12:$AQ$12,0),FALSE))</f>
        <v>:</v>
      </c>
      <c r="V35" s="232" t="str">
        <f>IF(ISNA(VLOOKUP($A35,ES_FTE3_0!$A$12:$AQ$100,MATCH(FIXED(V$6,0,TRUE),ES_FTE3_0!$A$12:$AQ$12,0),FALSE)),":",VLOOKUP($A35,ES_FTE3_0!$A$12:$AQ$100,MATCH(FIXED(V$6,0,TRUE),ES_FTE3_0!$A$12:$AQ$12,0),FALSE))</f>
        <v>:</v>
      </c>
      <c r="W35" s="232" t="str">
        <f>IF(ISNA(VLOOKUP($A35,ES_FTE3_0!$A$12:$AQ$100,MATCH(FIXED(W$6,0,TRUE),ES_FTE3_0!$A$12:$AQ$12,0),FALSE)),":",VLOOKUP($A35,ES_FTE3_0!$A$12:$AQ$100,MATCH(FIXED(W$6,0,TRUE),ES_FTE3_0!$A$12:$AQ$12,0),FALSE))</f>
        <v>:</v>
      </c>
    </row>
    <row r="36" spans="1:23">
      <c r="A36" s="230" t="str">
        <f>lookup!Z31</f>
        <v>Finland</v>
      </c>
      <c r="B36" s="232" t="str">
        <f>VLOOKUP(A36,lookup!$Z$2:$AA$77,2,FALSE)</f>
        <v>Φινλανδία</v>
      </c>
      <c r="C36" s="232">
        <f>IF(ISNA(VLOOKUP($A36,ES_FTE3_0!$A$12:$AQ$100,MATCH(FIXED(C$6,0,TRUE),ES_FTE3_0!$A$12:$AQ$12,0),FALSE)),":",VLOOKUP($A36,ES_FTE3_0!$A$12:$AQ$100,MATCH(FIXED(C$6,0,TRUE),ES_FTE3_0!$A$12:$AQ$12,0),FALSE))</f>
        <v>1.8</v>
      </c>
      <c r="D36" s="232">
        <f>IF(ISNA(VLOOKUP($A36,ES_FTE3_0!$A$12:$AQ$100,MATCH(FIXED(D$6,0,TRUE),ES_FTE3_0!$A$12:$AQ$12,0),FALSE)),":",VLOOKUP($A36,ES_FTE3_0!$A$12:$AQ$100,MATCH(FIXED(D$6,0,TRUE),ES_FTE3_0!$A$12:$AQ$12,0),FALSE))</f>
        <v>1.4</v>
      </c>
      <c r="E36" s="232">
        <f>IF(ISNA(VLOOKUP($A36,ES_FTE3_0!$A$12:$AQ$100,MATCH(FIXED(E$6,0,TRUE),ES_FTE3_0!$A$12:$AQ$12,0),FALSE)),":",VLOOKUP($A36,ES_FTE3_0!$A$12:$AQ$100,MATCH(FIXED(E$6,0,TRUE),ES_FTE3_0!$A$12:$AQ$12,0),FALSE))</f>
        <v>3.4</v>
      </c>
      <c r="F36" s="232">
        <f>IF(ISNA(VLOOKUP($A36,ES_FTE3_0!$A$12:$AQ$100,MATCH(FIXED(F$6,0,TRUE),ES_FTE3_0!$A$12:$AQ$12,0),FALSE)),":",VLOOKUP($A36,ES_FTE3_0!$A$12:$AQ$100,MATCH(FIXED(F$6,0,TRUE),ES_FTE3_0!$A$12:$AQ$12,0),FALSE))</f>
        <v>1.8</v>
      </c>
      <c r="G36" s="232">
        <f>IF(ISNA(VLOOKUP($A36,ES_FTE3_0!$A$12:$AQ$100,MATCH(FIXED(G$6,0,TRUE),ES_FTE3_0!$A$12:$AQ$12,0),FALSE)),":",VLOOKUP($A36,ES_FTE3_0!$A$12:$AQ$100,MATCH(FIXED(G$6,0,TRUE),ES_FTE3_0!$A$12:$AQ$12,0),FALSE))</f>
        <v>2.5</v>
      </c>
      <c r="H36" s="232">
        <f>IF(ISNA(VLOOKUP($A36,ES_FTE3_0!$A$12:$AQ$100,MATCH(FIXED(H$6,0,TRUE),ES_FTE3_0!$A$12:$AQ$12,0),FALSE)),":",VLOOKUP($A36,ES_FTE3_0!$A$12:$AQ$100,MATCH(FIXED(H$6,0,TRUE),ES_FTE3_0!$A$12:$AQ$12,0),FALSE))</f>
        <v>2.1</v>
      </c>
      <c r="I36" s="232">
        <f>IF(ISNA(VLOOKUP($A36,ES_FTE3_0!$A$12:$AQ$100,MATCH(FIXED(I$6,0,TRUE),ES_FTE3_0!$A$12:$AQ$12,0),FALSE)),":",VLOOKUP($A36,ES_FTE3_0!$A$12:$AQ$100,MATCH(FIXED(I$6,0,TRUE),ES_FTE3_0!$A$12:$AQ$12,0),FALSE))</f>
        <v>1.3</v>
      </c>
      <c r="J36" s="232">
        <f>IF(ISNA(VLOOKUP($A36,ES_FTE3_0!$A$12:$AQ$100,MATCH(FIXED(J$6,0,TRUE),ES_FTE3_0!$A$12:$AQ$12,0),FALSE)),":",VLOOKUP($A36,ES_FTE3_0!$A$12:$AQ$100,MATCH(FIXED(J$6,0,TRUE),ES_FTE3_0!$A$12:$AQ$12,0),FALSE))</f>
        <v>0.9</v>
      </c>
      <c r="K36" s="232">
        <f>IF(ISNA(VLOOKUP($A36,ES_FTE3_0!$A$12:$AQ$100,MATCH(FIXED(K$6,0,TRUE),ES_FTE3_0!$A$12:$AQ$12,0),FALSE)),":",VLOOKUP($A36,ES_FTE3_0!$A$12:$AQ$100,MATCH(FIXED(K$6,0,TRUE),ES_FTE3_0!$A$12:$AQ$12,0),FALSE))</f>
        <v>0.1</v>
      </c>
      <c r="L36" s="232">
        <f>IF(ISNA(VLOOKUP($A36,ES_FTE3_0!$A$12:$AQ$100,MATCH(FIXED(L$6,0,TRUE),ES_FTE3_0!$A$12:$AQ$12,0),FALSE)),":",VLOOKUP($A36,ES_FTE3_0!$A$12:$AQ$100,MATCH(FIXED(L$6,0,TRUE),ES_FTE3_0!$A$12:$AQ$12,0),FALSE))</f>
        <v>0.4</v>
      </c>
      <c r="M36" s="232">
        <f>IF(ISNA(VLOOKUP($A36,ES_FTE3_0!$A$12:$AQ$100,MATCH(FIXED(M$6,0,TRUE),ES_FTE3_0!$A$12:$AQ$12,0),FALSE)),":",VLOOKUP($A36,ES_FTE3_0!$A$12:$AQ$100,MATCH(FIXED(M$6,0,TRUE),ES_FTE3_0!$A$12:$AQ$12,0),FALSE))</f>
        <v>1.4</v>
      </c>
      <c r="N36" s="232">
        <f>IF(ISNA(VLOOKUP($A36,ES_FTE3_0!$A$12:$AQ$100,MATCH(FIXED(N$6,0,TRUE),ES_FTE3_0!$A$12:$AQ$12,0),FALSE)),":",VLOOKUP($A36,ES_FTE3_0!$A$12:$AQ$100,MATCH(FIXED(N$6,0,TRUE),ES_FTE3_0!$A$12:$AQ$12,0),FALSE))</f>
        <v>1.8</v>
      </c>
      <c r="O36" s="232">
        <f>IF(ISNA(VLOOKUP($A36,ES_FTE3_0!$A$12:$AQ$100,MATCH(FIXED(O$6,0,TRUE),ES_FTE3_0!$A$12:$AQ$12,0),FALSE)),":",VLOOKUP($A36,ES_FTE3_0!$A$12:$AQ$100,MATCH(FIXED(O$6,0,TRUE),ES_FTE3_0!$A$12:$AQ$12,0),FALSE))</f>
        <v>2.2000000000000002</v>
      </c>
      <c r="P36" s="232">
        <f>IF(ISNA(VLOOKUP($A36,ES_FTE3_0!$A$12:$AQ$100,MATCH(FIXED(P$6,0,TRUE),ES_FTE3_0!$A$12:$AQ$12,0),FALSE)),":",VLOOKUP($A36,ES_FTE3_0!$A$12:$AQ$100,MATCH(FIXED(P$6,0,TRUE),ES_FTE3_0!$A$12:$AQ$12,0),FALSE))</f>
        <v>2.6</v>
      </c>
      <c r="Q36" s="232">
        <f>IF(ISNA(VLOOKUP($A36,ES_FTE3_0!$A$12:$AQ$100,MATCH(FIXED(Q$6,0,TRUE),ES_FTE3_0!$A$12:$AQ$12,0),FALSE)),":",VLOOKUP($A36,ES_FTE3_0!$A$12:$AQ$100,MATCH(FIXED(Q$6,0,TRUE),ES_FTE3_0!$A$12:$AQ$12,0),FALSE))</f>
        <v>-2.6</v>
      </c>
      <c r="R36" s="232">
        <f>IF(ISNA(VLOOKUP($A36,ES_FTE3_0!$A$12:$AQ$100,MATCH(FIXED(R$6,0,TRUE),ES_FTE3_0!$A$12:$AQ$12,0),FALSE)),":",VLOOKUP($A36,ES_FTE3_0!$A$12:$AQ$100,MATCH(FIXED(R$6,0,TRUE),ES_FTE3_0!$A$12:$AQ$12,0),FALSE))</f>
        <v>-0.1</v>
      </c>
      <c r="S36" s="232">
        <f>IF(ISNA(VLOOKUP($A36,ES_FTE3_0!$A$12:$AQ$100,MATCH(FIXED(S$6,0,TRUE),ES_FTE3_0!$A$12:$AQ$12,0),FALSE)),":",VLOOKUP($A36,ES_FTE3_0!$A$12:$AQ$100,MATCH(FIXED(S$6,0,TRUE),ES_FTE3_0!$A$12:$AQ$12,0),FALSE))</f>
        <v>1.5</v>
      </c>
      <c r="T36" s="232">
        <f>IF(ISNA(VLOOKUP($A36,ES_FTE3_0!$A$12:$AQ$100,MATCH(FIXED(T$6,0,TRUE),ES_FTE3_0!$A$12:$AQ$12,0),FALSE)),":",VLOOKUP($A36,ES_FTE3_0!$A$12:$AQ$100,MATCH(FIXED(T$6,0,TRUE),ES_FTE3_0!$A$12:$AQ$12,0),FALSE))</f>
        <v>0</v>
      </c>
      <c r="U36" s="232" t="str">
        <f>IF(ISNA(VLOOKUP($A36,ES_FTE3_0!$A$12:$AQ$100,MATCH(FIXED(U$6,0,TRUE),ES_FTE3_0!$A$12:$AQ$12,0),FALSE)),":",VLOOKUP($A36,ES_FTE3_0!$A$12:$AQ$100,MATCH(FIXED(U$6,0,TRUE),ES_FTE3_0!$A$12:$AQ$12,0),FALSE))</f>
        <v>:</v>
      </c>
      <c r="V36" s="232" t="str">
        <f>IF(ISNA(VLOOKUP($A36,ES_FTE3_0!$A$12:$AQ$100,MATCH(FIXED(V$6,0,TRUE),ES_FTE3_0!$A$12:$AQ$12,0),FALSE)),":",VLOOKUP($A36,ES_FTE3_0!$A$12:$AQ$100,MATCH(FIXED(V$6,0,TRUE),ES_FTE3_0!$A$12:$AQ$12,0),FALSE))</f>
        <v>:</v>
      </c>
      <c r="W36" s="232" t="str">
        <f>IF(ISNA(VLOOKUP($A36,ES_FTE3_0!$A$12:$AQ$100,MATCH(FIXED(W$6,0,TRUE),ES_FTE3_0!$A$12:$AQ$12,0),FALSE)),":",VLOOKUP($A36,ES_FTE3_0!$A$12:$AQ$100,MATCH(FIXED(W$6,0,TRUE),ES_FTE3_0!$A$12:$AQ$12,0),FALSE))</f>
        <v>:</v>
      </c>
    </row>
    <row r="37" spans="1:23">
      <c r="A37" s="230" t="str">
        <f>lookup!Z32</f>
        <v>Sweden</v>
      </c>
      <c r="B37" s="232" t="str">
        <f>VLOOKUP(A37,lookup!$Z$2:$AA$77,2,FALSE)</f>
        <v>Σουηδία</v>
      </c>
      <c r="C37" s="232" t="str">
        <f>IF(ISNA(VLOOKUP($A37,ES_FTE3_0!$A$12:$AQ$100,MATCH(FIXED(C$6,0,TRUE),ES_FTE3_0!$A$12:$AQ$12,0),FALSE)),":",VLOOKUP($A37,ES_FTE3_0!$A$12:$AQ$100,MATCH(FIXED(C$6,0,TRUE),ES_FTE3_0!$A$12:$AQ$12,0),FALSE))</f>
        <v>:</v>
      </c>
      <c r="D37" s="232" t="str">
        <f>IF(ISNA(VLOOKUP($A37,ES_FTE3_0!$A$12:$AQ$100,MATCH(FIXED(D$6,0,TRUE),ES_FTE3_0!$A$12:$AQ$12,0),FALSE)),":",VLOOKUP($A37,ES_FTE3_0!$A$12:$AQ$100,MATCH(FIXED(D$6,0,TRUE),ES_FTE3_0!$A$12:$AQ$12,0),FALSE))</f>
        <v>:</v>
      </c>
      <c r="E37" s="232" t="str">
        <f>IF(ISNA(VLOOKUP($A37,ES_FTE3_0!$A$12:$AQ$100,MATCH(FIXED(E$6,0,TRUE),ES_FTE3_0!$A$12:$AQ$12,0),FALSE)),":",VLOOKUP($A37,ES_FTE3_0!$A$12:$AQ$100,MATCH(FIXED(E$6,0,TRUE),ES_FTE3_0!$A$12:$AQ$12,0),FALSE))</f>
        <v>:</v>
      </c>
      <c r="F37" s="232" t="str">
        <f>IF(ISNA(VLOOKUP($A37,ES_FTE3_0!$A$12:$AQ$100,MATCH(FIXED(F$6,0,TRUE),ES_FTE3_0!$A$12:$AQ$12,0),FALSE)),":",VLOOKUP($A37,ES_FTE3_0!$A$12:$AQ$100,MATCH(FIXED(F$6,0,TRUE),ES_FTE3_0!$A$12:$AQ$12,0),FALSE))</f>
        <v>:</v>
      </c>
      <c r="G37" s="232" t="str">
        <f>IF(ISNA(VLOOKUP($A37,ES_FTE3_0!$A$12:$AQ$100,MATCH(FIXED(G$6,0,TRUE),ES_FTE3_0!$A$12:$AQ$12,0),FALSE)),":",VLOOKUP($A37,ES_FTE3_0!$A$12:$AQ$100,MATCH(FIXED(G$6,0,TRUE),ES_FTE3_0!$A$12:$AQ$12,0),FALSE))</f>
        <v>:</v>
      </c>
      <c r="H37" s="232" t="str">
        <f>IF(ISNA(VLOOKUP($A37,ES_FTE3_0!$A$12:$AQ$100,MATCH(FIXED(H$6,0,TRUE),ES_FTE3_0!$A$12:$AQ$12,0),FALSE)),":",VLOOKUP($A37,ES_FTE3_0!$A$12:$AQ$100,MATCH(FIXED(H$6,0,TRUE),ES_FTE3_0!$A$12:$AQ$12,0),FALSE))</f>
        <v>:</v>
      </c>
      <c r="I37" s="232" t="str">
        <f>IF(ISNA(VLOOKUP($A37,ES_FTE3_0!$A$12:$AQ$100,MATCH(FIXED(I$6,0,TRUE),ES_FTE3_0!$A$12:$AQ$12,0),FALSE)),":",VLOOKUP($A37,ES_FTE3_0!$A$12:$AQ$100,MATCH(FIXED(I$6,0,TRUE),ES_FTE3_0!$A$12:$AQ$12,0),FALSE))</f>
        <v>:</v>
      </c>
      <c r="J37" s="232" t="str">
        <f>IF(ISNA(VLOOKUP($A37,ES_FTE3_0!$A$12:$AQ$100,MATCH(FIXED(J$6,0,TRUE),ES_FTE3_0!$A$12:$AQ$12,0),FALSE)),":",VLOOKUP($A37,ES_FTE3_0!$A$12:$AQ$100,MATCH(FIXED(J$6,0,TRUE),ES_FTE3_0!$A$12:$AQ$12,0),FALSE))</f>
        <v>:</v>
      </c>
      <c r="K37" s="232" t="str">
        <f>IF(ISNA(VLOOKUP($A37,ES_FTE3_0!$A$12:$AQ$100,MATCH(FIXED(K$6,0,TRUE),ES_FTE3_0!$A$12:$AQ$12,0),FALSE)),":",VLOOKUP($A37,ES_FTE3_0!$A$12:$AQ$100,MATCH(FIXED(K$6,0,TRUE),ES_FTE3_0!$A$12:$AQ$12,0),FALSE))</f>
        <v>:</v>
      </c>
      <c r="L37" s="232" t="str">
        <f>IF(ISNA(VLOOKUP($A37,ES_FTE3_0!$A$12:$AQ$100,MATCH(FIXED(L$6,0,TRUE),ES_FTE3_0!$A$12:$AQ$12,0),FALSE)),":",VLOOKUP($A37,ES_FTE3_0!$A$12:$AQ$100,MATCH(FIXED(L$6,0,TRUE),ES_FTE3_0!$A$12:$AQ$12,0),FALSE))</f>
        <v>:</v>
      </c>
      <c r="M37" s="232" t="str">
        <f>IF(ISNA(VLOOKUP($A37,ES_FTE3_0!$A$12:$AQ$100,MATCH(FIXED(M$6,0,TRUE),ES_FTE3_0!$A$12:$AQ$12,0),FALSE)),":",VLOOKUP($A37,ES_FTE3_0!$A$12:$AQ$100,MATCH(FIXED(M$6,0,TRUE),ES_FTE3_0!$A$12:$AQ$12,0),FALSE))</f>
        <v>:</v>
      </c>
      <c r="N37" s="232" t="str">
        <f>IF(ISNA(VLOOKUP($A37,ES_FTE3_0!$A$12:$AQ$100,MATCH(FIXED(N$6,0,TRUE),ES_FTE3_0!$A$12:$AQ$12,0),FALSE)),":",VLOOKUP($A37,ES_FTE3_0!$A$12:$AQ$100,MATCH(FIXED(N$6,0,TRUE),ES_FTE3_0!$A$12:$AQ$12,0),FALSE))</f>
        <v>:</v>
      </c>
      <c r="O37" s="232" t="str">
        <f>IF(ISNA(VLOOKUP($A37,ES_FTE3_0!$A$12:$AQ$100,MATCH(FIXED(O$6,0,TRUE),ES_FTE3_0!$A$12:$AQ$12,0),FALSE)),":",VLOOKUP($A37,ES_FTE3_0!$A$12:$AQ$100,MATCH(FIXED(O$6,0,TRUE),ES_FTE3_0!$A$12:$AQ$12,0),FALSE))</f>
        <v>:</v>
      </c>
      <c r="P37" s="232" t="str">
        <f>IF(ISNA(VLOOKUP($A37,ES_FTE3_0!$A$12:$AQ$100,MATCH(FIXED(P$6,0,TRUE),ES_FTE3_0!$A$12:$AQ$12,0),FALSE)),":",VLOOKUP($A37,ES_FTE3_0!$A$12:$AQ$100,MATCH(FIXED(P$6,0,TRUE),ES_FTE3_0!$A$12:$AQ$12,0),FALSE))</f>
        <v>:</v>
      </c>
      <c r="Q37" s="232" t="str">
        <f>IF(ISNA(VLOOKUP($A37,ES_FTE3_0!$A$12:$AQ$100,MATCH(FIXED(Q$6,0,TRUE),ES_FTE3_0!$A$12:$AQ$12,0),FALSE)),":",VLOOKUP($A37,ES_FTE3_0!$A$12:$AQ$100,MATCH(FIXED(Q$6,0,TRUE),ES_FTE3_0!$A$12:$AQ$12,0),FALSE))</f>
        <v>:</v>
      </c>
      <c r="R37" s="232" t="str">
        <f>IF(ISNA(VLOOKUP($A37,ES_FTE3_0!$A$12:$AQ$100,MATCH(FIXED(R$6,0,TRUE),ES_FTE3_0!$A$12:$AQ$12,0),FALSE)),":",VLOOKUP($A37,ES_FTE3_0!$A$12:$AQ$100,MATCH(FIXED(R$6,0,TRUE),ES_FTE3_0!$A$12:$AQ$12,0),FALSE))</f>
        <v>:</v>
      </c>
      <c r="S37" s="232" t="str">
        <f>IF(ISNA(VLOOKUP($A37,ES_FTE3_0!$A$12:$AQ$100,MATCH(FIXED(S$6,0,TRUE),ES_FTE3_0!$A$12:$AQ$12,0),FALSE)),":",VLOOKUP($A37,ES_FTE3_0!$A$12:$AQ$100,MATCH(FIXED(S$6,0,TRUE),ES_FTE3_0!$A$12:$AQ$12,0),FALSE))</f>
        <v>:</v>
      </c>
      <c r="T37" s="232" t="str">
        <f>IF(ISNA(VLOOKUP($A37,ES_FTE3_0!$A$12:$AQ$100,MATCH(FIXED(T$6,0,TRUE),ES_FTE3_0!$A$12:$AQ$12,0),FALSE)),":",VLOOKUP($A37,ES_FTE3_0!$A$12:$AQ$100,MATCH(FIXED(T$6,0,TRUE),ES_FTE3_0!$A$12:$AQ$12,0),FALSE))</f>
        <v>:</v>
      </c>
      <c r="U37" s="232" t="str">
        <f>IF(ISNA(VLOOKUP($A37,ES_FTE3_0!$A$12:$AQ$100,MATCH(FIXED(U$6,0,TRUE),ES_FTE3_0!$A$12:$AQ$12,0),FALSE)),":",VLOOKUP($A37,ES_FTE3_0!$A$12:$AQ$100,MATCH(FIXED(U$6,0,TRUE),ES_FTE3_0!$A$12:$AQ$12,0),FALSE))</f>
        <v>:</v>
      </c>
      <c r="V37" s="232" t="str">
        <f>IF(ISNA(VLOOKUP($A37,ES_FTE3_0!$A$12:$AQ$100,MATCH(FIXED(V$6,0,TRUE),ES_FTE3_0!$A$12:$AQ$12,0),FALSE)),":",VLOOKUP($A37,ES_FTE3_0!$A$12:$AQ$100,MATCH(FIXED(V$6,0,TRUE),ES_FTE3_0!$A$12:$AQ$12,0),FALSE))</f>
        <v>:</v>
      </c>
      <c r="W37" s="232" t="str">
        <f>IF(ISNA(VLOOKUP($A37,ES_FTE3_0!$A$12:$AQ$100,MATCH(FIXED(W$6,0,TRUE),ES_FTE3_0!$A$12:$AQ$12,0),FALSE)),":",VLOOKUP($A37,ES_FTE3_0!$A$12:$AQ$100,MATCH(FIXED(W$6,0,TRUE),ES_FTE3_0!$A$12:$AQ$12,0),FALSE))</f>
        <v>:</v>
      </c>
    </row>
    <row r="38" spans="1:23">
      <c r="A38" s="230" t="str">
        <f>lookup!Z33</f>
        <v>United Kingdom</v>
      </c>
      <c r="B38" s="232" t="str">
        <f>VLOOKUP(A38,lookup!$Z$2:$AA$77,2,FALSE)</f>
        <v>Ηνωμένο Βασίλειο</v>
      </c>
      <c r="C38" s="232">
        <f>IF(ISNA(VLOOKUP($A38,ES_FTE3_0!$A$12:$AQ$100,MATCH(FIXED(C$6,0,TRUE),ES_FTE3_0!$A$12:$AQ$12,0),FALSE)),":",VLOOKUP($A38,ES_FTE3_0!$A$12:$AQ$100,MATCH(FIXED(C$6,0,TRUE),ES_FTE3_0!$A$12:$AQ$12,0),FALSE))</f>
        <v>1.1000000000000001</v>
      </c>
      <c r="D38" s="232">
        <f>IF(ISNA(VLOOKUP($A38,ES_FTE3_0!$A$12:$AQ$100,MATCH(FIXED(D$6,0,TRUE),ES_FTE3_0!$A$12:$AQ$12,0),FALSE)),":",VLOOKUP($A38,ES_FTE3_0!$A$12:$AQ$100,MATCH(FIXED(D$6,0,TRUE),ES_FTE3_0!$A$12:$AQ$12,0),FALSE))</f>
        <v>0.9</v>
      </c>
      <c r="E38" s="232">
        <f>IF(ISNA(VLOOKUP($A38,ES_FTE3_0!$A$12:$AQ$100,MATCH(FIXED(E$6,0,TRUE),ES_FTE3_0!$A$12:$AQ$12,0),FALSE)),":",VLOOKUP($A38,ES_FTE3_0!$A$12:$AQ$100,MATCH(FIXED(E$6,0,TRUE),ES_FTE3_0!$A$12:$AQ$12,0),FALSE))</f>
        <v>1.8</v>
      </c>
      <c r="F38" s="232">
        <f>IF(ISNA(VLOOKUP($A38,ES_FTE3_0!$A$12:$AQ$100,MATCH(FIXED(F$6,0,TRUE),ES_FTE3_0!$A$12:$AQ$12,0),FALSE)),":",VLOOKUP($A38,ES_FTE3_0!$A$12:$AQ$100,MATCH(FIXED(F$6,0,TRUE),ES_FTE3_0!$A$12:$AQ$12,0),FALSE))</f>
        <v>1</v>
      </c>
      <c r="G38" s="232">
        <f>IF(ISNA(VLOOKUP($A38,ES_FTE3_0!$A$12:$AQ$100,MATCH(FIXED(G$6,0,TRUE),ES_FTE3_0!$A$12:$AQ$12,0),FALSE)),":",VLOOKUP($A38,ES_FTE3_0!$A$12:$AQ$100,MATCH(FIXED(G$6,0,TRUE),ES_FTE3_0!$A$12:$AQ$12,0),FALSE))</f>
        <v>1.4</v>
      </c>
      <c r="H38" s="232">
        <f>IF(ISNA(VLOOKUP($A38,ES_FTE3_0!$A$12:$AQ$100,MATCH(FIXED(H$6,0,TRUE),ES_FTE3_0!$A$12:$AQ$12,0),FALSE)),":",VLOOKUP($A38,ES_FTE3_0!$A$12:$AQ$100,MATCH(FIXED(H$6,0,TRUE),ES_FTE3_0!$A$12:$AQ$12,0),FALSE))</f>
        <v>1.2</v>
      </c>
      <c r="I38" s="232">
        <f>IF(ISNA(VLOOKUP($A38,ES_FTE3_0!$A$12:$AQ$100,MATCH(FIXED(I$6,0,TRUE),ES_FTE3_0!$A$12:$AQ$12,0),FALSE)),":",VLOOKUP($A38,ES_FTE3_0!$A$12:$AQ$100,MATCH(FIXED(I$6,0,TRUE),ES_FTE3_0!$A$12:$AQ$12,0),FALSE))</f>
        <v>0.8</v>
      </c>
      <c r="J38" s="232">
        <f>IF(ISNA(VLOOKUP($A38,ES_FTE3_0!$A$12:$AQ$100,MATCH(FIXED(J$6,0,TRUE),ES_FTE3_0!$A$12:$AQ$12,0),FALSE)),":",VLOOKUP($A38,ES_FTE3_0!$A$12:$AQ$100,MATCH(FIXED(J$6,0,TRUE),ES_FTE3_0!$A$12:$AQ$12,0),FALSE))</f>
        <v>0.7</v>
      </c>
      <c r="K38" s="232">
        <f>IF(ISNA(VLOOKUP($A38,ES_FTE3_0!$A$12:$AQ$100,MATCH(FIXED(K$6,0,TRUE),ES_FTE3_0!$A$12:$AQ$12,0),FALSE)),":",VLOOKUP($A38,ES_FTE3_0!$A$12:$AQ$100,MATCH(FIXED(K$6,0,TRUE),ES_FTE3_0!$A$12:$AQ$12,0),FALSE))</f>
        <v>1</v>
      </c>
      <c r="L38" s="232">
        <f>IF(ISNA(VLOOKUP($A38,ES_FTE3_0!$A$12:$AQ$100,MATCH(FIXED(L$6,0,TRUE),ES_FTE3_0!$A$12:$AQ$12,0),FALSE)),":",VLOOKUP($A38,ES_FTE3_0!$A$12:$AQ$100,MATCH(FIXED(L$6,0,TRUE),ES_FTE3_0!$A$12:$AQ$12,0),FALSE))</f>
        <v>1</v>
      </c>
      <c r="M38" s="232">
        <f>IF(ISNA(VLOOKUP($A38,ES_FTE3_0!$A$12:$AQ$100,MATCH(FIXED(M$6,0,TRUE),ES_FTE3_0!$A$12:$AQ$12,0),FALSE)),":",VLOOKUP($A38,ES_FTE3_0!$A$12:$AQ$100,MATCH(FIXED(M$6,0,TRUE),ES_FTE3_0!$A$12:$AQ$12,0),FALSE))</f>
        <v>1</v>
      </c>
      <c r="N38" s="232">
        <f>IF(ISNA(VLOOKUP($A38,ES_FTE3_0!$A$12:$AQ$100,MATCH(FIXED(N$6,0,TRUE),ES_FTE3_0!$A$12:$AQ$12,0),FALSE)),":",VLOOKUP($A38,ES_FTE3_0!$A$12:$AQ$100,MATCH(FIXED(N$6,0,TRUE),ES_FTE3_0!$A$12:$AQ$12,0),FALSE))</f>
        <v>0.9</v>
      </c>
      <c r="O38" s="232">
        <f>IF(ISNA(VLOOKUP($A38,ES_FTE3_0!$A$12:$AQ$100,MATCH(FIXED(O$6,0,TRUE),ES_FTE3_0!$A$12:$AQ$12,0),FALSE)),":",VLOOKUP($A38,ES_FTE3_0!$A$12:$AQ$100,MATCH(FIXED(O$6,0,TRUE),ES_FTE3_0!$A$12:$AQ$12,0),FALSE))</f>
        <v>0.7</v>
      </c>
      <c r="P38" s="232">
        <f>IF(ISNA(VLOOKUP($A38,ES_FTE3_0!$A$12:$AQ$100,MATCH(FIXED(P$6,0,TRUE),ES_FTE3_0!$A$12:$AQ$12,0),FALSE)),":",VLOOKUP($A38,ES_FTE3_0!$A$12:$AQ$100,MATCH(FIXED(P$6,0,TRUE),ES_FTE3_0!$A$12:$AQ$12,0),FALSE))</f>
        <v>0.7</v>
      </c>
      <c r="Q38" s="232">
        <f>IF(ISNA(VLOOKUP($A38,ES_FTE3_0!$A$12:$AQ$100,MATCH(FIXED(Q$6,0,TRUE),ES_FTE3_0!$A$12:$AQ$12,0),FALSE)),":",VLOOKUP($A38,ES_FTE3_0!$A$12:$AQ$100,MATCH(FIXED(Q$6,0,TRUE),ES_FTE3_0!$A$12:$AQ$12,0),FALSE))</f>
        <v>-1.7</v>
      </c>
      <c r="R38" s="232">
        <f>IF(ISNA(VLOOKUP($A38,ES_FTE3_0!$A$12:$AQ$100,MATCH(FIXED(R$6,0,TRUE),ES_FTE3_0!$A$12:$AQ$12,0),FALSE)),":",VLOOKUP($A38,ES_FTE3_0!$A$12:$AQ$100,MATCH(FIXED(R$6,0,TRUE),ES_FTE3_0!$A$12:$AQ$12,0),FALSE))</f>
        <v>0.2</v>
      </c>
      <c r="S38" s="232">
        <f>IF(ISNA(VLOOKUP($A38,ES_FTE3_0!$A$12:$AQ$100,MATCH(FIXED(S$6,0,TRUE),ES_FTE3_0!$A$12:$AQ$12,0),FALSE)),":",VLOOKUP($A38,ES_FTE3_0!$A$12:$AQ$100,MATCH(FIXED(S$6,0,TRUE),ES_FTE3_0!$A$12:$AQ$12,0),FALSE))</f>
        <v>0.5</v>
      </c>
      <c r="T38" s="232">
        <f>IF(ISNA(VLOOKUP($A38,ES_FTE3_0!$A$12:$AQ$100,MATCH(FIXED(T$6,0,TRUE),ES_FTE3_0!$A$12:$AQ$12,0),FALSE)),":",VLOOKUP($A38,ES_FTE3_0!$A$12:$AQ$100,MATCH(FIXED(T$6,0,TRUE),ES_FTE3_0!$A$12:$AQ$12,0),FALSE))</f>
        <v>1.2</v>
      </c>
      <c r="U38" s="232" t="str">
        <f>IF(ISNA(VLOOKUP($A38,ES_FTE3_0!$A$12:$AQ$100,MATCH(FIXED(U$6,0,TRUE),ES_FTE3_0!$A$12:$AQ$12,0),FALSE)),":",VLOOKUP($A38,ES_FTE3_0!$A$12:$AQ$100,MATCH(FIXED(U$6,0,TRUE),ES_FTE3_0!$A$12:$AQ$12,0),FALSE))</f>
        <v>:</v>
      </c>
      <c r="V38" s="232" t="str">
        <f>IF(ISNA(VLOOKUP($A38,ES_FTE3_0!$A$12:$AQ$100,MATCH(FIXED(V$6,0,TRUE),ES_FTE3_0!$A$12:$AQ$12,0),FALSE)),":",VLOOKUP($A38,ES_FTE3_0!$A$12:$AQ$100,MATCH(FIXED(V$6,0,TRUE),ES_FTE3_0!$A$12:$AQ$12,0),FALSE))</f>
        <v>:</v>
      </c>
      <c r="W38" s="232" t="str">
        <f>IF(ISNA(VLOOKUP($A38,ES_FTE3_0!$A$12:$AQ$100,MATCH(FIXED(W$6,0,TRUE),ES_FTE3_0!$A$12:$AQ$12,0),FALSE)),":",VLOOKUP($A38,ES_FTE3_0!$A$12:$AQ$100,MATCH(FIXED(W$6,0,TRUE),ES_FTE3_0!$A$12:$AQ$12,0),FALSE))</f>
        <v>:</v>
      </c>
    </row>
    <row r="39" spans="1:23">
      <c r="A39" s="230" t="str">
        <f>lookup!Z34</f>
        <v>United States</v>
      </c>
      <c r="B39" s="232" t="str">
        <f>VLOOKUP(A39,lookup!$Z$2:$AA$77,2,FALSE)</f>
        <v>Ηνωμένες Πολιτείες</v>
      </c>
      <c r="C39" s="232" t="str">
        <f>IF(ISNA(VLOOKUP($A39,ES_FTE3_0!$A$12:$AQ$100,MATCH(FIXED(C$6,0,TRUE),ES_FTE3_0!$A$12:$AQ$12,0),FALSE)),":",VLOOKUP($A39,ES_FTE3_0!$A$12:$AQ$100,MATCH(FIXED(C$6,0,TRUE),ES_FTE3_0!$A$12:$AQ$12,0),FALSE))</f>
        <v>:</v>
      </c>
      <c r="D39" s="232" t="str">
        <f>IF(ISNA(VLOOKUP($A39,ES_FTE3_0!$A$12:$AQ$100,MATCH(FIXED(D$6,0,TRUE),ES_FTE3_0!$A$12:$AQ$12,0),FALSE)),":",VLOOKUP($A39,ES_FTE3_0!$A$12:$AQ$100,MATCH(FIXED(D$6,0,TRUE),ES_FTE3_0!$A$12:$AQ$12,0),FALSE))</f>
        <v>:</v>
      </c>
      <c r="E39" s="232" t="str">
        <f>IF(ISNA(VLOOKUP($A39,ES_FTE3_0!$A$12:$AQ$100,MATCH(FIXED(E$6,0,TRUE),ES_FTE3_0!$A$12:$AQ$12,0),FALSE)),":",VLOOKUP($A39,ES_FTE3_0!$A$12:$AQ$100,MATCH(FIXED(E$6,0,TRUE),ES_FTE3_0!$A$12:$AQ$12,0),FALSE))</f>
        <v>:</v>
      </c>
      <c r="F39" s="232" t="str">
        <f>IF(ISNA(VLOOKUP($A39,ES_FTE3_0!$A$12:$AQ$100,MATCH(FIXED(F$6,0,TRUE),ES_FTE3_0!$A$12:$AQ$12,0),FALSE)),":",VLOOKUP($A39,ES_FTE3_0!$A$12:$AQ$100,MATCH(FIXED(F$6,0,TRUE),ES_FTE3_0!$A$12:$AQ$12,0),FALSE))</f>
        <v>:</v>
      </c>
      <c r="G39" s="232" t="str">
        <f>IF(ISNA(VLOOKUP($A39,ES_FTE3_0!$A$12:$AQ$100,MATCH(FIXED(G$6,0,TRUE),ES_FTE3_0!$A$12:$AQ$12,0),FALSE)),":",VLOOKUP($A39,ES_FTE3_0!$A$12:$AQ$100,MATCH(FIXED(G$6,0,TRUE),ES_FTE3_0!$A$12:$AQ$12,0),FALSE))</f>
        <v>:</v>
      </c>
      <c r="H39" s="232" t="str">
        <f>IF(ISNA(VLOOKUP($A39,ES_FTE3_0!$A$12:$AQ$100,MATCH(FIXED(H$6,0,TRUE),ES_FTE3_0!$A$12:$AQ$12,0),FALSE)),":",VLOOKUP($A39,ES_FTE3_0!$A$12:$AQ$100,MATCH(FIXED(H$6,0,TRUE),ES_FTE3_0!$A$12:$AQ$12,0),FALSE))</f>
        <v>:</v>
      </c>
      <c r="I39" s="232" t="str">
        <f>IF(ISNA(VLOOKUP($A39,ES_FTE3_0!$A$12:$AQ$100,MATCH(FIXED(I$6,0,TRUE),ES_FTE3_0!$A$12:$AQ$12,0),FALSE)),":",VLOOKUP($A39,ES_FTE3_0!$A$12:$AQ$100,MATCH(FIXED(I$6,0,TRUE),ES_FTE3_0!$A$12:$AQ$12,0),FALSE))</f>
        <v>:</v>
      </c>
      <c r="J39" s="232" t="str">
        <f>IF(ISNA(VLOOKUP($A39,ES_FTE3_0!$A$12:$AQ$100,MATCH(FIXED(J$6,0,TRUE),ES_FTE3_0!$A$12:$AQ$12,0),FALSE)),":",VLOOKUP($A39,ES_FTE3_0!$A$12:$AQ$100,MATCH(FIXED(J$6,0,TRUE),ES_FTE3_0!$A$12:$AQ$12,0),FALSE))</f>
        <v>:</v>
      </c>
      <c r="K39" s="232" t="str">
        <f>IF(ISNA(VLOOKUP($A39,ES_FTE3_0!$A$12:$AQ$100,MATCH(FIXED(K$6,0,TRUE),ES_FTE3_0!$A$12:$AQ$12,0),FALSE)),":",VLOOKUP($A39,ES_FTE3_0!$A$12:$AQ$100,MATCH(FIXED(K$6,0,TRUE),ES_FTE3_0!$A$12:$AQ$12,0),FALSE))</f>
        <v>:</v>
      </c>
      <c r="L39" s="232" t="str">
        <f>IF(ISNA(VLOOKUP($A39,ES_FTE3_0!$A$12:$AQ$100,MATCH(FIXED(L$6,0,TRUE),ES_FTE3_0!$A$12:$AQ$12,0),FALSE)),":",VLOOKUP($A39,ES_FTE3_0!$A$12:$AQ$100,MATCH(FIXED(L$6,0,TRUE),ES_FTE3_0!$A$12:$AQ$12,0),FALSE))</f>
        <v>:</v>
      </c>
      <c r="M39" s="232" t="str">
        <f>IF(ISNA(VLOOKUP($A39,ES_FTE3_0!$A$12:$AQ$100,MATCH(FIXED(M$6,0,TRUE),ES_FTE3_0!$A$12:$AQ$12,0),FALSE)),":",VLOOKUP($A39,ES_FTE3_0!$A$12:$AQ$100,MATCH(FIXED(M$6,0,TRUE),ES_FTE3_0!$A$12:$AQ$12,0),FALSE))</f>
        <v>:</v>
      </c>
      <c r="N39" s="232" t="str">
        <f>IF(ISNA(VLOOKUP($A39,ES_FTE3_0!$A$12:$AQ$100,MATCH(FIXED(N$6,0,TRUE),ES_FTE3_0!$A$12:$AQ$12,0),FALSE)),":",VLOOKUP($A39,ES_FTE3_0!$A$12:$AQ$100,MATCH(FIXED(N$6,0,TRUE),ES_FTE3_0!$A$12:$AQ$12,0),FALSE))</f>
        <v>:</v>
      </c>
      <c r="O39" s="232" t="str">
        <f>IF(ISNA(VLOOKUP($A39,ES_FTE3_0!$A$12:$AQ$100,MATCH(FIXED(O$6,0,TRUE),ES_FTE3_0!$A$12:$AQ$12,0),FALSE)),":",VLOOKUP($A39,ES_FTE3_0!$A$12:$AQ$100,MATCH(FIXED(O$6,0,TRUE),ES_FTE3_0!$A$12:$AQ$12,0),FALSE))</f>
        <v>:</v>
      </c>
      <c r="P39" s="232" t="str">
        <f>IF(ISNA(VLOOKUP($A39,ES_FTE3_0!$A$12:$AQ$100,MATCH(FIXED(P$6,0,TRUE),ES_FTE3_0!$A$12:$AQ$12,0),FALSE)),":",VLOOKUP($A39,ES_FTE3_0!$A$12:$AQ$100,MATCH(FIXED(P$6,0,TRUE),ES_FTE3_0!$A$12:$AQ$12,0),FALSE))</f>
        <v>:</v>
      </c>
      <c r="Q39" s="232" t="str">
        <f>IF(ISNA(VLOOKUP($A39,ES_FTE3_0!$A$12:$AQ$100,MATCH(FIXED(Q$6,0,TRUE),ES_FTE3_0!$A$12:$AQ$12,0),FALSE)),":",VLOOKUP($A39,ES_FTE3_0!$A$12:$AQ$100,MATCH(FIXED(Q$6,0,TRUE),ES_FTE3_0!$A$12:$AQ$12,0),FALSE))</f>
        <v>:</v>
      </c>
      <c r="R39" s="232" t="str">
        <f>IF(ISNA(VLOOKUP($A39,ES_FTE3_0!$A$12:$AQ$100,MATCH(FIXED(R$6,0,TRUE),ES_FTE3_0!$A$12:$AQ$12,0),FALSE)),":",VLOOKUP($A39,ES_FTE3_0!$A$12:$AQ$100,MATCH(FIXED(R$6,0,TRUE),ES_FTE3_0!$A$12:$AQ$12,0),FALSE))</f>
        <v>:</v>
      </c>
      <c r="S39" s="232" t="str">
        <f>IF(ISNA(VLOOKUP($A39,ES_FTE3_0!$A$12:$AQ$100,MATCH(FIXED(S$6,0,TRUE),ES_FTE3_0!$A$12:$AQ$12,0),FALSE)),":",VLOOKUP($A39,ES_FTE3_0!$A$12:$AQ$100,MATCH(FIXED(S$6,0,TRUE),ES_FTE3_0!$A$12:$AQ$12,0),FALSE))</f>
        <v>:</v>
      </c>
      <c r="T39" s="232" t="str">
        <f>IF(ISNA(VLOOKUP($A39,ES_FTE3_0!$A$12:$AQ$100,MATCH(FIXED(T$6,0,TRUE),ES_FTE3_0!$A$12:$AQ$12,0),FALSE)),":",VLOOKUP($A39,ES_FTE3_0!$A$12:$AQ$100,MATCH(FIXED(T$6,0,TRUE),ES_FTE3_0!$A$12:$AQ$12,0),FALSE))</f>
        <v>:</v>
      </c>
      <c r="U39" s="232" t="str">
        <f>IF(ISNA(VLOOKUP($A39,ES_FTE3_0!$A$12:$AQ$100,MATCH(FIXED(U$6,0,TRUE),ES_FTE3_0!$A$12:$AQ$12,0),FALSE)),":",VLOOKUP($A39,ES_FTE3_0!$A$12:$AQ$100,MATCH(FIXED(U$6,0,TRUE),ES_FTE3_0!$A$12:$AQ$12,0),FALSE))</f>
        <v>:</v>
      </c>
      <c r="V39" s="232" t="str">
        <f>IF(ISNA(VLOOKUP($A39,ES_FTE3_0!$A$12:$AQ$100,MATCH(FIXED(V$6,0,TRUE),ES_FTE3_0!$A$12:$AQ$12,0),FALSE)),":",VLOOKUP($A39,ES_FTE3_0!$A$12:$AQ$100,MATCH(FIXED(V$6,0,TRUE),ES_FTE3_0!$A$12:$AQ$12,0),FALSE))</f>
        <v>:</v>
      </c>
      <c r="W39" s="232" t="str">
        <f>IF(ISNA(VLOOKUP($A39,ES_FTE3_0!$A$12:$AQ$100,MATCH(FIXED(W$6,0,TRUE),ES_FTE3_0!$A$12:$AQ$12,0),FALSE)),":",VLOOKUP($A39,ES_FTE3_0!$A$12:$AQ$100,MATCH(FIXED(W$6,0,TRUE),ES_FTE3_0!$A$12:$AQ$12,0),FALSE))</f>
        <v>:</v>
      </c>
    </row>
    <row r="40" spans="1:23">
      <c r="A40" s="230" t="str">
        <f>lookup!Z35</f>
        <v>Japan</v>
      </c>
      <c r="B40" s="232" t="str">
        <f>VLOOKUP(A40,lookup!$Z$2:$AA$77,2,FALSE)</f>
        <v>Ιαπωνία</v>
      </c>
      <c r="C40" s="232" t="str">
        <f>IF(ISNA(VLOOKUP($A40,ES_FTE3_0!$A$12:$AQ$100,MATCH(FIXED(C$6,0,TRUE),ES_FTE3_0!$A$12:$AQ$12,0),FALSE)),":",VLOOKUP($A40,ES_FTE3_0!$A$12:$AQ$100,MATCH(FIXED(C$6,0,TRUE),ES_FTE3_0!$A$12:$AQ$12,0),FALSE))</f>
        <v>:</v>
      </c>
      <c r="D40" s="232" t="str">
        <f>IF(ISNA(VLOOKUP($A40,ES_FTE3_0!$A$12:$AQ$100,MATCH(FIXED(D$6,0,TRUE),ES_FTE3_0!$A$12:$AQ$12,0),FALSE)),":",VLOOKUP($A40,ES_FTE3_0!$A$12:$AQ$100,MATCH(FIXED(D$6,0,TRUE),ES_FTE3_0!$A$12:$AQ$12,0),FALSE))</f>
        <v>:</v>
      </c>
      <c r="E40" s="232" t="str">
        <f>IF(ISNA(VLOOKUP($A40,ES_FTE3_0!$A$12:$AQ$100,MATCH(FIXED(E$6,0,TRUE),ES_FTE3_0!$A$12:$AQ$12,0),FALSE)),":",VLOOKUP($A40,ES_FTE3_0!$A$12:$AQ$100,MATCH(FIXED(E$6,0,TRUE),ES_FTE3_0!$A$12:$AQ$12,0),FALSE))</f>
        <v>:</v>
      </c>
      <c r="F40" s="232" t="str">
        <f>IF(ISNA(VLOOKUP($A40,ES_FTE3_0!$A$12:$AQ$100,MATCH(FIXED(F$6,0,TRUE),ES_FTE3_0!$A$12:$AQ$12,0),FALSE)),":",VLOOKUP($A40,ES_FTE3_0!$A$12:$AQ$100,MATCH(FIXED(F$6,0,TRUE),ES_FTE3_0!$A$12:$AQ$12,0),FALSE))</f>
        <v>:</v>
      </c>
      <c r="G40" s="232" t="str">
        <f>IF(ISNA(VLOOKUP($A40,ES_FTE3_0!$A$12:$AQ$100,MATCH(FIXED(G$6,0,TRUE),ES_FTE3_0!$A$12:$AQ$12,0),FALSE)),":",VLOOKUP($A40,ES_FTE3_0!$A$12:$AQ$100,MATCH(FIXED(G$6,0,TRUE),ES_FTE3_0!$A$12:$AQ$12,0),FALSE))</f>
        <v>:</v>
      </c>
      <c r="H40" s="232" t="str">
        <f>IF(ISNA(VLOOKUP($A40,ES_FTE3_0!$A$12:$AQ$100,MATCH(FIXED(H$6,0,TRUE),ES_FTE3_0!$A$12:$AQ$12,0),FALSE)),":",VLOOKUP($A40,ES_FTE3_0!$A$12:$AQ$100,MATCH(FIXED(H$6,0,TRUE),ES_FTE3_0!$A$12:$AQ$12,0),FALSE))</f>
        <v>:</v>
      </c>
      <c r="I40" s="232" t="str">
        <f>IF(ISNA(VLOOKUP($A40,ES_FTE3_0!$A$12:$AQ$100,MATCH(FIXED(I$6,0,TRUE),ES_FTE3_0!$A$12:$AQ$12,0),FALSE)),":",VLOOKUP($A40,ES_FTE3_0!$A$12:$AQ$100,MATCH(FIXED(I$6,0,TRUE),ES_FTE3_0!$A$12:$AQ$12,0),FALSE))</f>
        <v>:</v>
      </c>
      <c r="J40" s="232" t="str">
        <f>IF(ISNA(VLOOKUP($A40,ES_FTE3_0!$A$12:$AQ$100,MATCH(FIXED(J$6,0,TRUE),ES_FTE3_0!$A$12:$AQ$12,0),FALSE)),":",VLOOKUP($A40,ES_FTE3_0!$A$12:$AQ$100,MATCH(FIXED(J$6,0,TRUE),ES_FTE3_0!$A$12:$AQ$12,0),FALSE))</f>
        <v>:</v>
      </c>
      <c r="K40" s="232" t="str">
        <f>IF(ISNA(VLOOKUP($A40,ES_FTE3_0!$A$12:$AQ$100,MATCH(FIXED(K$6,0,TRUE),ES_FTE3_0!$A$12:$AQ$12,0),FALSE)),":",VLOOKUP($A40,ES_FTE3_0!$A$12:$AQ$100,MATCH(FIXED(K$6,0,TRUE),ES_FTE3_0!$A$12:$AQ$12,0),FALSE))</f>
        <v>:</v>
      </c>
      <c r="L40" s="232" t="str">
        <f>IF(ISNA(VLOOKUP($A40,ES_FTE3_0!$A$12:$AQ$100,MATCH(FIXED(L$6,0,TRUE),ES_FTE3_0!$A$12:$AQ$12,0),FALSE)),":",VLOOKUP($A40,ES_FTE3_0!$A$12:$AQ$100,MATCH(FIXED(L$6,0,TRUE),ES_FTE3_0!$A$12:$AQ$12,0),FALSE))</f>
        <v>:</v>
      </c>
      <c r="M40" s="232" t="str">
        <f>IF(ISNA(VLOOKUP($A40,ES_FTE3_0!$A$12:$AQ$100,MATCH(FIXED(M$6,0,TRUE),ES_FTE3_0!$A$12:$AQ$12,0),FALSE)),":",VLOOKUP($A40,ES_FTE3_0!$A$12:$AQ$100,MATCH(FIXED(M$6,0,TRUE),ES_FTE3_0!$A$12:$AQ$12,0),FALSE))</f>
        <v>:</v>
      </c>
      <c r="N40" s="232" t="str">
        <f>IF(ISNA(VLOOKUP($A40,ES_FTE3_0!$A$12:$AQ$100,MATCH(FIXED(N$6,0,TRUE),ES_FTE3_0!$A$12:$AQ$12,0),FALSE)),":",VLOOKUP($A40,ES_FTE3_0!$A$12:$AQ$100,MATCH(FIXED(N$6,0,TRUE),ES_FTE3_0!$A$12:$AQ$12,0),FALSE))</f>
        <v>:</v>
      </c>
      <c r="O40" s="232" t="str">
        <f>IF(ISNA(VLOOKUP($A40,ES_FTE3_0!$A$12:$AQ$100,MATCH(FIXED(O$6,0,TRUE),ES_FTE3_0!$A$12:$AQ$12,0),FALSE)),":",VLOOKUP($A40,ES_FTE3_0!$A$12:$AQ$100,MATCH(FIXED(O$6,0,TRUE),ES_FTE3_0!$A$12:$AQ$12,0),FALSE))</f>
        <v>:</v>
      </c>
      <c r="P40" s="232" t="str">
        <f>IF(ISNA(VLOOKUP($A40,ES_FTE3_0!$A$12:$AQ$100,MATCH(FIXED(P$6,0,TRUE),ES_FTE3_0!$A$12:$AQ$12,0),FALSE)),":",VLOOKUP($A40,ES_FTE3_0!$A$12:$AQ$100,MATCH(FIXED(P$6,0,TRUE),ES_FTE3_0!$A$12:$AQ$12,0),FALSE))</f>
        <v>:</v>
      </c>
      <c r="Q40" s="232" t="str">
        <f>IF(ISNA(VLOOKUP($A40,ES_FTE3_0!$A$12:$AQ$100,MATCH(FIXED(Q$6,0,TRUE),ES_FTE3_0!$A$12:$AQ$12,0),FALSE)),":",VLOOKUP($A40,ES_FTE3_0!$A$12:$AQ$100,MATCH(FIXED(Q$6,0,TRUE),ES_FTE3_0!$A$12:$AQ$12,0),FALSE))</f>
        <v>:</v>
      </c>
      <c r="R40" s="232" t="str">
        <f>IF(ISNA(VLOOKUP($A40,ES_FTE3_0!$A$12:$AQ$100,MATCH(FIXED(R$6,0,TRUE),ES_FTE3_0!$A$12:$AQ$12,0),FALSE)),":",VLOOKUP($A40,ES_FTE3_0!$A$12:$AQ$100,MATCH(FIXED(R$6,0,TRUE),ES_FTE3_0!$A$12:$AQ$12,0),FALSE))</f>
        <v>:</v>
      </c>
      <c r="S40" s="232" t="str">
        <f>IF(ISNA(VLOOKUP($A40,ES_FTE3_0!$A$12:$AQ$100,MATCH(FIXED(S$6,0,TRUE),ES_FTE3_0!$A$12:$AQ$12,0),FALSE)),":",VLOOKUP($A40,ES_FTE3_0!$A$12:$AQ$100,MATCH(FIXED(S$6,0,TRUE),ES_FTE3_0!$A$12:$AQ$12,0),FALSE))</f>
        <v>:</v>
      </c>
      <c r="T40" s="232" t="str">
        <f>IF(ISNA(VLOOKUP($A40,ES_FTE3_0!$A$12:$AQ$100,MATCH(FIXED(T$6,0,TRUE),ES_FTE3_0!$A$12:$AQ$12,0),FALSE)),":",VLOOKUP($A40,ES_FTE3_0!$A$12:$AQ$100,MATCH(FIXED(T$6,0,TRUE),ES_FTE3_0!$A$12:$AQ$12,0),FALSE))</f>
        <v>:</v>
      </c>
      <c r="U40" s="232" t="str">
        <f>IF(ISNA(VLOOKUP($A40,ES_FTE3_0!$A$12:$AQ$100,MATCH(FIXED(U$6,0,TRUE),ES_FTE3_0!$A$12:$AQ$12,0),FALSE)),":",VLOOKUP($A40,ES_FTE3_0!$A$12:$AQ$100,MATCH(FIXED(U$6,0,TRUE),ES_FTE3_0!$A$12:$AQ$12,0),FALSE))</f>
        <v>:</v>
      </c>
      <c r="V40" s="232" t="str">
        <f>IF(ISNA(VLOOKUP($A40,ES_FTE3_0!$A$12:$AQ$100,MATCH(FIXED(V$6,0,TRUE),ES_FTE3_0!$A$12:$AQ$12,0),FALSE)),":",VLOOKUP($A40,ES_FTE3_0!$A$12:$AQ$100,MATCH(FIXED(V$6,0,TRUE),ES_FTE3_0!$A$12:$AQ$12,0),FALSE))</f>
        <v>:</v>
      </c>
      <c r="W40" s="232" t="str">
        <f>IF(ISNA(VLOOKUP($A40,ES_FTE3_0!$A$12:$AQ$100,MATCH(FIXED(W$6,0,TRUE),ES_FTE3_0!$A$12:$AQ$12,0),FALSE)),":",VLOOKUP($A40,ES_FTE3_0!$A$12:$AQ$100,MATCH(FIXED(W$6,0,TRUE),ES_FTE3_0!$A$12:$AQ$12,0),FALSE))</f>
        <v>:</v>
      </c>
    </row>
    <row r="41" spans="1:23">
      <c r="B41" s="232"/>
      <c r="C41" s="232"/>
      <c r="D41" s="232"/>
      <c r="E41" s="232"/>
      <c r="F41" s="232"/>
      <c r="G41" s="232"/>
      <c r="H41" s="232"/>
      <c r="I41" s="232"/>
      <c r="J41" s="232"/>
      <c r="K41" s="232"/>
      <c r="L41" s="232"/>
      <c r="M41" s="232"/>
      <c r="N41" s="232"/>
      <c r="O41" s="232"/>
      <c r="P41" s="232"/>
      <c r="Q41" s="232"/>
      <c r="R41" s="232"/>
      <c r="S41" s="232"/>
      <c r="T41" s="232"/>
      <c r="U41" s="232"/>
      <c r="V41" s="232"/>
      <c r="W41" s="232"/>
    </row>
    <row r="42" spans="1:23">
      <c r="B42" s="232"/>
      <c r="C42" s="232">
        <f>C6</f>
        <v>1995</v>
      </c>
      <c r="D42" s="232">
        <f t="shared" ref="D42:W42" si="0">D6</f>
        <v>1996</v>
      </c>
      <c r="E42" s="232">
        <f t="shared" si="0"/>
        <v>1997</v>
      </c>
      <c r="F42" s="232">
        <f t="shared" si="0"/>
        <v>1998</v>
      </c>
      <c r="G42" s="232">
        <f t="shared" si="0"/>
        <v>1999</v>
      </c>
      <c r="H42" s="232">
        <f t="shared" si="0"/>
        <v>2000</v>
      </c>
      <c r="I42" s="232">
        <f t="shared" si="0"/>
        <v>2001</v>
      </c>
      <c r="J42" s="232">
        <f t="shared" si="0"/>
        <v>2002</v>
      </c>
      <c r="K42" s="232">
        <f t="shared" si="0"/>
        <v>2003</v>
      </c>
      <c r="L42" s="232">
        <f t="shared" si="0"/>
        <v>2004</v>
      </c>
      <c r="M42" s="232">
        <f t="shared" si="0"/>
        <v>2005</v>
      </c>
      <c r="N42" s="232">
        <f t="shared" si="0"/>
        <v>2006</v>
      </c>
      <c r="O42" s="232">
        <f t="shared" si="0"/>
        <v>2007</v>
      </c>
      <c r="P42" s="232">
        <f t="shared" si="0"/>
        <v>2008</v>
      </c>
      <c r="Q42" s="232">
        <f t="shared" si="0"/>
        <v>2009</v>
      </c>
      <c r="R42" s="232">
        <f t="shared" si="0"/>
        <v>2010</v>
      </c>
      <c r="S42" s="232">
        <f t="shared" si="0"/>
        <v>2011</v>
      </c>
      <c r="T42" s="232">
        <f t="shared" si="0"/>
        <v>2012</v>
      </c>
      <c r="U42" s="232">
        <f t="shared" si="0"/>
        <v>2013</v>
      </c>
      <c r="V42" s="232">
        <f t="shared" si="0"/>
        <v>2014</v>
      </c>
      <c r="W42" s="232">
        <f t="shared" si="0"/>
        <v>2015</v>
      </c>
    </row>
    <row r="43" spans="1:23">
      <c r="A43" s="230" t="str">
        <f>lookup!Z2</f>
        <v>European Union (28 countries)</v>
      </c>
      <c r="B43" s="232" t="str">
        <f>VLOOKUP(A43,lookup!$Z$2:$AA$77,2,FALSE)</f>
        <v>ΕΕ (28 χώρες)</v>
      </c>
      <c r="C43" s="232" t="str">
        <f>IF(ISNA(VLOOKUP($A43,ES_FTE3_0!$A$12:$AQ$100,MATCH(FIXED(C$6,0,TRUE),ES_FTE3_0!$A$12:$AQ$12,0)+1,FALSE)),"",VLOOKUP($A43,ES_FTE3_0!$A$12:$AQ$100,MATCH(FIXED(C$6,0,TRUE),ES_FTE3_0!$A$12:$AQ$12,0)+1,FALSE))</f>
        <v/>
      </c>
      <c r="D43" s="232" t="str">
        <f>IF(ISNA(VLOOKUP($A43,ES_FTE3_0!$A$12:$AQ$100,MATCH(FIXED(D$6,0,TRUE),ES_FTE3_0!$A$12:$AQ$12,0)+1,FALSE)),"",VLOOKUP($A43,ES_FTE3_0!$A$12:$AQ$100,MATCH(FIXED(D$6,0,TRUE),ES_FTE3_0!$A$12:$AQ$12,0)+1,FALSE))</f>
        <v/>
      </c>
      <c r="E43" s="232" t="str">
        <f>IF(ISNA(VLOOKUP($A43,ES_FTE3_0!$A$12:$AQ$100,MATCH(FIXED(E$6,0,TRUE),ES_FTE3_0!$A$12:$AQ$12,0)+1,FALSE)),"",VLOOKUP($A43,ES_FTE3_0!$A$12:$AQ$100,MATCH(FIXED(E$6,0,TRUE),ES_FTE3_0!$A$12:$AQ$12,0)+1,FALSE))</f>
        <v/>
      </c>
      <c r="F43" s="232" t="str">
        <f>IF(ISNA(VLOOKUP($A43,ES_FTE3_0!$A$12:$AQ$100,MATCH(FIXED(F$6,0,TRUE),ES_FTE3_0!$A$12:$AQ$12,0)+1,FALSE)),"",VLOOKUP($A43,ES_FTE3_0!$A$12:$AQ$100,MATCH(FIXED(F$6,0,TRUE),ES_FTE3_0!$A$12:$AQ$12,0)+1,FALSE))</f>
        <v/>
      </c>
      <c r="G43" s="232" t="str">
        <f>IF(ISNA(VLOOKUP($A43,ES_FTE3_0!$A$12:$AQ$100,MATCH(FIXED(G$6,0,TRUE),ES_FTE3_0!$A$12:$AQ$12,0)+1,FALSE)),"",VLOOKUP($A43,ES_FTE3_0!$A$12:$AQ$100,MATCH(FIXED(G$6,0,TRUE),ES_FTE3_0!$A$12:$AQ$12,0)+1,FALSE))</f>
        <v/>
      </c>
      <c r="H43" s="232" t="str">
        <f>IF(ISNA(VLOOKUP($A43,ES_FTE3_0!$A$12:$AQ$100,MATCH(FIXED(H$6,0,TRUE),ES_FTE3_0!$A$12:$AQ$12,0)+1,FALSE)),"",VLOOKUP($A43,ES_FTE3_0!$A$12:$AQ$100,MATCH(FIXED(H$6,0,TRUE),ES_FTE3_0!$A$12:$AQ$12,0)+1,FALSE))</f>
        <v/>
      </c>
      <c r="I43" s="232" t="str">
        <f>IF(ISNA(VLOOKUP($A43,ES_FTE3_0!$A$12:$AQ$100,MATCH(FIXED(I$6,0,TRUE),ES_FTE3_0!$A$12:$AQ$12,0)+1,FALSE)),"",VLOOKUP($A43,ES_FTE3_0!$A$12:$AQ$100,MATCH(FIXED(I$6,0,TRUE),ES_FTE3_0!$A$12:$AQ$12,0)+1,FALSE))</f>
        <v/>
      </c>
      <c r="J43" s="232" t="str">
        <f>IF(ISNA(VLOOKUP($A43,ES_FTE3_0!$A$12:$AQ$100,MATCH(FIXED(J$6,0,TRUE),ES_FTE3_0!$A$12:$AQ$12,0)+1,FALSE)),"",VLOOKUP($A43,ES_FTE3_0!$A$12:$AQ$100,MATCH(FIXED(J$6,0,TRUE),ES_FTE3_0!$A$12:$AQ$12,0)+1,FALSE))</f>
        <v/>
      </c>
      <c r="K43" s="232" t="str">
        <f>IF(ISNA(VLOOKUP($A43,ES_FTE3_0!$A$12:$AQ$100,MATCH(FIXED(K$6,0,TRUE),ES_FTE3_0!$A$12:$AQ$12,0)+1,FALSE)),"",VLOOKUP($A43,ES_FTE3_0!$A$12:$AQ$100,MATCH(FIXED(K$6,0,TRUE),ES_FTE3_0!$A$12:$AQ$12,0)+1,FALSE))</f>
        <v/>
      </c>
      <c r="L43" s="232" t="str">
        <f>IF(ISNA(VLOOKUP($A43,ES_FTE3_0!$A$12:$AQ$100,MATCH(FIXED(L$6,0,TRUE),ES_FTE3_0!$A$12:$AQ$12,0)+1,FALSE)),"",VLOOKUP($A43,ES_FTE3_0!$A$12:$AQ$100,MATCH(FIXED(L$6,0,TRUE),ES_FTE3_0!$A$12:$AQ$12,0)+1,FALSE))</f>
        <v/>
      </c>
      <c r="M43" s="232" t="str">
        <f>IF(ISNA(VLOOKUP($A43,ES_FTE3_0!$A$12:$AQ$100,MATCH(FIXED(M$6,0,TRUE),ES_FTE3_0!$A$12:$AQ$12,0)+1,FALSE)),"",VLOOKUP($A43,ES_FTE3_0!$A$12:$AQ$100,MATCH(FIXED(M$6,0,TRUE),ES_FTE3_0!$A$12:$AQ$12,0)+1,FALSE))</f>
        <v/>
      </c>
      <c r="N43" s="232" t="str">
        <f>IF(ISNA(VLOOKUP($A43,ES_FTE3_0!$A$12:$AQ$100,MATCH(FIXED(N$6,0,TRUE),ES_FTE3_0!$A$12:$AQ$12,0)+1,FALSE)),"",VLOOKUP($A43,ES_FTE3_0!$A$12:$AQ$100,MATCH(FIXED(N$6,0,TRUE),ES_FTE3_0!$A$12:$AQ$12,0)+1,FALSE))</f>
        <v/>
      </c>
      <c r="O43" s="232" t="str">
        <f>IF(ISNA(VLOOKUP($A43,ES_FTE3_0!$A$12:$AQ$100,MATCH(FIXED(O$6,0,TRUE),ES_FTE3_0!$A$12:$AQ$12,0)+1,FALSE)),"",VLOOKUP($A43,ES_FTE3_0!$A$12:$AQ$100,MATCH(FIXED(O$6,0,TRUE),ES_FTE3_0!$A$12:$AQ$12,0)+1,FALSE))</f>
        <v/>
      </c>
      <c r="P43" s="232" t="str">
        <f>IF(ISNA(VLOOKUP($A43,ES_FTE3_0!$A$12:$AQ$100,MATCH(FIXED(P$6,0,TRUE),ES_FTE3_0!$A$12:$AQ$12,0)+1,FALSE)),"",VLOOKUP($A43,ES_FTE3_0!$A$12:$AQ$100,MATCH(FIXED(P$6,0,TRUE),ES_FTE3_0!$A$12:$AQ$12,0)+1,FALSE))</f>
        <v/>
      </c>
      <c r="Q43" s="232" t="str">
        <f>IF(ISNA(VLOOKUP($A43,ES_FTE3_0!$A$12:$AQ$100,MATCH(FIXED(Q$6,0,TRUE),ES_FTE3_0!$A$12:$AQ$12,0)+1,FALSE)),"",VLOOKUP($A43,ES_FTE3_0!$A$12:$AQ$100,MATCH(FIXED(Q$6,0,TRUE),ES_FTE3_0!$A$12:$AQ$12,0)+1,FALSE))</f>
        <v/>
      </c>
      <c r="R43" s="232" t="str">
        <f>IF(ISNA(VLOOKUP($A43,ES_FTE3_0!$A$12:$AQ$100,MATCH(FIXED(R$6,0,TRUE),ES_FTE3_0!$A$12:$AQ$12,0)+1,FALSE)),"",VLOOKUP($A43,ES_FTE3_0!$A$12:$AQ$100,MATCH(FIXED(R$6,0,TRUE),ES_FTE3_0!$A$12:$AQ$12,0)+1,FALSE))</f>
        <v/>
      </c>
      <c r="S43" s="232" t="str">
        <f>IF(ISNA(VLOOKUP($A43,ES_FTE3_0!$A$12:$AQ$100,MATCH(FIXED(S$6,0,TRUE),ES_FTE3_0!$A$12:$AQ$12,0)+1,FALSE)),"",VLOOKUP($A43,ES_FTE3_0!$A$12:$AQ$100,MATCH(FIXED(S$6,0,TRUE),ES_FTE3_0!$A$12:$AQ$12,0)+1,FALSE))</f>
        <v/>
      </c>
      <c r="T43" s="232" t="str">
        <f>IF(ISNA(VLOOKUP($A43,ES_FTE3_0!$A$12:$AQ$100,MATCH(FIXED(T$6,0,TRUE),ES_FTE3_0!$A$12:$AQ$12,0)+1,FALSE)),"",VLOOKUP($A43,ES_FTE3_0!$A$12:$AQ$100,MATCH(FIXED(T$6,0,TRUE),ES_FTE3_0!$A$12:$AQ$12,0)+1,FALSE))</f>
        <v/>
      </c>
      <c r="U43" s="232" t="str">
        <f>IF(ISNA(VLOOKUP($A43,ES_FTE3_0!$A$12:$AQ$100,MATCH(FIXED(U$6,0,TRUE),ES_FTE3_0!$A$12:$AQ$12,0)+1,FALSE)),"",VLOOKUP($A43,ES_FTE3_0!$A$12:$AQ$100,MATCH(FIXED(U$6,0,TRUE),ES_FTE3_0!$A$12:$AQ$12,0)+1,FALSE))</f>
        <v/>
      </c>
      <c r="V43" s="232" t="str">
        <f>IF(ISNA(VLOOKUP($A43,ES_FTE3_0!$A$12:$AQ$100,MATCH(FIXED(V$6,0,TRUE),ES_FTE3_0!$A$12:$AQ$12,0)+1,FALSE)),"",VLOOKUP($A43,ES_FTE3_0!$A$12:$AQ$100,MATCH(FIXED(V$6,0,TRUE),ES_FTE3_0!$A$12:$AQ$12,0)+1,FALSE))</f>
        <v/>
      </c>
      <c r="W43" s="232" t="str">
        <f>IF(ISNA(VLOOKUP($A43,ES_FTE3_0!$A$12:$AQ$100,MATCH(FIXED(W$6,0,TRUE),ES_FTE3_0!$A$12:$AQ$12,0)+1,FALSE)),"",VLOOKUP($A43,ES_FTE3_0!$A$12:$AQ$100,MATCH(FIXED(W$6,0,TRUE),ES_FTE3_0!$A$12:$AQ$12,0)+1,FALSE))</f>
        <v/>
      </c>
    </row>
    <row r="44" spans="1:23">
      <c r="A44" s="230" t="str">
        <f>lookup!Z3</f>
        <v>European Union (27 countries)</v>
      </c>
      <c r="B44" s="232" t="str">
        <f>VLOOKUP(A44,lookup!$Z$2:$AA$77,2,FALSE)</f>
        <v>ΕΕ (27 χώρες)</v>
      </c>
      <c r="C44" s="232" t="str">
        <f>IF(ISNA(VLOOKUP($A44,ES_FTE3_0!$A$12:$AQ$100,MATCH(FIXED(C$6,0,TRUE),ES_FTE3_0!$A$12:$AQ$12,0)+1,FALSE)),"",VLOOKUP($A44,ES_FTE3_0!$A$12:$AQ$100,MATCH(FIXED(C$6,0,TRUE),ES_FTE3_0!$A$12:$AQ$12,0)+1,FALSE))</f>
        <v/>
      </c>
      <c r="D44" s="232" t="str">
        <f>IF(ISNA(VLOOKUP($A44,ES_FTE3_0!$A$12:$AQ$100,MATCH(FIXED(D$6,0,TRUE),ES_FTE3_0!$A$12:$AQ$12,0)+1,FALSE)),"",VLOOKUP($A44,ES_FTE3_0!$A$12:$AQ$100,MATCH(FIXED(D$6,0,TRUE),ES_FTE3_0!$A$12:$AQ$12,0)+1,FALSE))</f>
        <v/>
      </c>
      <c r="E44" s="232" t="str">
        <f>IF(ISNA(VLOOKUP($A44,ES_FTE3_0!$A$12:$AQ$100,MATCH(FIXED(E$6,0,TRUE),ES_FTE3_0!$A$12:$AQ$12,0)+1,FALSE)),"",VLOOKUP($A44,ES_FTE3_0!$A$12:$AQ$100,MATCH(FIXED(E$6,0,TRUE),ES_FTE3_0!$A$12:$AQ$12,0)+1,FALSE))</f>
        <v/>
      </c>
      <c r="F44" s="232" t="str">
        <f>IF(ISNA(VLOOKUP($A44,ES_FTE3_0!$A$12:$AQ$100,MATCH(FIXED(F$6,0,TRUE),ES_FTE3_0!$A$12:$AQ$12,0)+1,FALSE)),"",VLOOKUP($A44,ES_FTE3_0!$A$12:$AQ$100,MATCH(FIXED(F$6,0,TRUE),ES_FTE3_0!$A$12:$AQ$12,0)+1,FALSE))</f>
        <v/>
      </c>
      <c r="G44" s="232" t="str">
        <f>IF(ISNA(VLOOKUP($A44,ES_FTE3_0!$A$12:$AQ$100,MATCH(FIXED(G$6,0,TRUE),ES_FTE3_0!$A$12:$AQ$12,0)+1,FALSE)),"",VLOOKUP($A44,ES_FTE3_0!$A$12:$AQ$100,MATCH(FIXED(G$6,0,TRUE),ES_FTE3_0!$A$12:$AQ$12,0)+1,FALSE))</f>
        <v/>
      </c>
      <c r="H44" s="232" t="str">
        <f>IF(ISNA(VLOOKUP($A44,ES_FTE3_0!$A$12:$AQ$100,MATCH(FIXED(H$6,0,TRUE),ES_FTE3_0!$A$12:$AQ$12,0)+1,FALSE)),"",VLOOKUP($A44,ES_FTE3_0!$A$12:$AQ$100,MATCH(FIXED(H$6,0,TRUE),ES_FTE3_0!$A$12:$AQ$12,0)+1,FALSE))</f>
        <v/>
      </c>
      <c r="I44" s="232" t="str">
        <f>IF(ISNA(VLOOKUP($A44,ES_FTE3_0!$A$12:$AQ$100,MATCH(FIXED(I$6,0,TRUE),ES_FTE3_0!$A$12:$AQ$12,0)+1,FALSE)),"",VLOOKUP($A44,ES_FTE3_0!$A$12:$AQ$100,MATCH(FIXED(I$6,0,TRUE),ES_FTE3_0!$A$12:$AQ$12,0)+1,FALSE))</f>
        <v/>
      </c>
      <c r="J44" s="232" t="str">
        <f>IF(ISNA(VLOOKUP($A44,ES_FTE3_0!$A$12:$AQ$100,MATCH(FIXED(J$6,0,TRUE),ES_FTE3_0!$A$12:$AQ$12,0)+1,FALSE)),"",VLOOKUP($A44,ES_FTE3_0!$A$12:$AQ$100,MATCH(FIXED(J$6,0,TRUE),ES_FTE3_0!$A$12:$AQ$12,0)+1,FALSE))</f>
        <v/>
      </c>
      <c r="K44" s="232" t="str">
        <f>IF(ISNA(VLOOKUP($A44,ES_FTE3_0!$A$12:$AQ$100,MATCH(FIXED(K$6,0,TRUE),ES_FTE3_0!$A$12:$AQ$12,0)+1,FALSE)),"",VLOOKUP($A44,ES_FTE3_0!$A$12:$AQ$100,MATCH(FIXED(K$6,0,TRUE),ES_FTE3_0!$A$12:$AQ$12,0)+1,FALSE))</f>
        <v/>
      </c>
      <c r="L44" s="232" t="str">
        <f>IF(ISNA(VLOOKUP($A44,ES_FTE3_0!$A$12:$AQ$100,MATCH(FIXED(L$6,0,TRUE),ES_FTE3_0!$A$12:$AQ$12,0)+1,FALSE)),"",VLOOKUP($A44,ES_FTE3_0!$A$12:$AQ$100,MATCH(FIXED(L$6,0,TRUE),ES_FTE3_0!$A$12:$AQ$12,0)+1,FALSE))</f>
        <v/>
      </c>
      <c r="M44" s="232" t="str">
        <f>IF(ISNA(VLOOKUP($A44,ES_FTE3_0!$A$12:$AQ$100,MATCH(FIXED(M$6,0,TRUE),ES_FTE3_0!$A$12:$AQ$12,0)+1,FALSE)),"",VLOOKUP($A44,ES_FTE3_0!$A$12:$AQ$100,MATCH(FIXED(M$6,0,TRUE),ES_FTE3_0!$A$12:$AQ$12,0)+1,FALSE))</f>
        <v/>
      </c>
      <c r="N44" s="232" t="str">
        <f>IF(ISNA(VLOOKUP($A44,ES_FTE3_0!$A$12:$AQ$100,MATCH(FIXED(N$6,0,TRUE),ES_FTE3_0!$A$12:$AQ$12,0)+1,FALSE)),"",VLOOKUP($A44,ES_FTE3_0!$A$12:$AQ$100,MATCH(FIXED(N$6,0,TRUE),ES_FTE3_0!$A$12:$AQ$12,0)+1,FALSE))</f>
        <v/>
      </c>
      <c r="O44" s="232" t="str">
        <f>IF(ISNA(VLOOKUP($A44,ES_FTE3_0!$A$12:$AQ$100,MATCH(FIXED(O$6,0,TRUE),ES_FTE3_0!$A$12:$AQ$12,0)+1,FALSE)),"",VLOOKUP($A44,ES_FTE3_0!$A$12:$AQ$100,MATCH(FIXED(O$6,0,TRUE),ES_FTE3_0!$A$12:$AQ$12,0)+1,FALSE))</f>
        <v/>
      </c>
      <c r="P44" s="232" t="str">
        <f>IF(ISNA(VLOOKUP($A44,ES_FTE3_0!$A$12:$AQ$100,MATCH(FIXED(P$6,0,TRUE),ES_FTE3_0!$A$12:$AQ$12,0)+1,FALSE)),"",VLOOKUP($A44,ES_FTE3_0!$A$12:$AQ$100,MATCH(FIXED(P$6,0,TRUE),ES_FTE3_0!$A$12:$AQ$12,0)+1,FALSE))</f>
        <v/>
      </c>
      <c r="Q44" s="232" t="str">
        <f>IF(ISNA(VLOOKUP($A44,ES_FTE3_0!$A$12:$AQ$100,MATCH(FIXED(Q$6,0,TRUE),ES_FTE3_0!$A$12:$AQ$12,0)+1,FALSE)),"",VLOOKUP($A44,ES_FTE3_0!$A$12:$AQ$100,MATCH(FIXED(Q$6,0,TRUE),ES_FTE3_0!$A$12:$AQ$12,0)+1,FALSE))</f>
        <v/>
      </c>
      <c r="R44" s="232" t="str">
        <f>IF(ISNA(VLOOKUP($A44,ES_FTE3_0!$A$12:$AQ$100,MATCH(FIXED(R$6,0,TRUE),ES_FTE3_0!$A$12:$AQ$12,0)+1,FALSE)),"",VLOOKUP($A44,ES_FTE3_0!$A$12:$AQ$100,MATCH(FIXED(R$6,0,TRUE),ES_FTE3_0!$A$12:$AQ$12,0)+1,FALSE))</f>
        <v/>
      </c>
      <c r="S44" s="232" t="str">
        <f>IF(ISNA(VLOOKUP($A44,ES_FTE3_0!$A$12:$AQ$100,MATCH(FIXED(S$6,0,TRUE),ES_FTE3_0!$A$12:$AQ$12,0)+1,FALSE)),"",VLOOKUP($A44,ES_FTE3_0!$A$12:$AQ$100,MATCH(FIXED(S$6,0,TRUE),ES_FTE3_0!$A$12:$AQ$12,0)+1,FALSE))</f>
        <v/>
      </c>
      <c r="T44" s="232" t="str">
        <f>IF(ISNA(VLOOKUP($A44,ES_FTE3_0!$A$12:$AQ$100,MATCH(FIXED(T$6,0,TRUE),ES_FTE3_0!$A$12:$AQ$12,0)+1,FALSE)),"",VLOOKUP($A44,ES_FTE3_0!$A$12:$AQ$100,MATCH(FIXED(T$6,0,TRUE),ES_FTE3_0!$A$12:$AQ$12,0)+1,FALSE))</f>
        <v/>
      </c>
      <c r="U44" s="232" t="str">
        <f>IF(ISNA(VLOOKUP($A44,ES_FTE3_0!$A$12:$AQ$100,MATCH(FIXED(U$6,0,TRUE),ES_FTE3_0!$A$12:$AQ$12,0)+1,FALSE)),"",VLOOKUP($A44,ES_FTE3_0!$A$12:$AQ$100,MATCH(FIXED(U$6,0,TRUE),ES_FTE3_0!$A$12:$AQ$12,0)+1,FALSE))</f>
        <v/>
      </c>
      <c r="V44" s="232" t="str">
        <f>IF(ISNA(VLOOKUP($A44,ES_FTE3_0!$A$12:$AQ$100,MATCH(FIXED(V$6,0,TRUE),ES_FTE3_0!$A$12:$AQ$12,0)+1,FALSE)),"",VLOOKUP($A44,ES_FTE3_0!$A$12:$AQ$100,MATCH(FIXED(V$6,0,TRUE),ES_FTE3_0!$A$12:$AQ$12,0)+1,FALSE))</f>
        <v/>
      </c>
      <c r="W44" s="232" t="str">
        <f>IF(ISNA(VLOOKUP($A44,ES_FTE3_0!$A$12:$AQ$100,MATCH(FIXED(W$6,0,TRUE),ES_FTE3_0!$A$12:$AQ$12,0)+1,FALSE)),"",VLOOKUP($A44,ES_FTE3_0!$A$12:$AQ$100,MATCH(FIXED(W$6,0,TRUE),ES_FTE3_0!$A$12:$AQ$12,0)+1,FALSE))</f>
        <v/>
      </c>
    </row>
    <row r="45" spans="1:23">
      <c r="A45" s="230" t="str">
        <f>lookup!Z4</f>
        <v>European Union (15 countries)</v>
      </c>
      <c r="B45" s="232" t="str">
        <f>VLOOKUP(A45,lookup!$Z$2:$AA$77,2,FALSE)</f>
        <v>ΕΕ (15 χώρες)</v>
      </c>
      <c r="C45" s="232" t="str">
        <f>IF(ISNA(VLOOKUP($A45,ES_FTE3_0!$A$12:$AQ$100,MATCH(FIXED(C$6,0,TRUE),ES_FTE3_0!$A$12:$AQ$12,0)+1,FALSE)),"",VLOOKUP($A45,ES_FTE3_0!$A$12:$AQ$100,MATCH(FIXED(C$6,0,TRUE),ES_FTE3_0!$A$12:$AQ$12,0)+1,FALSE))</f>
        <v/>
      </c>
      <c r="D45" s="232" t="str">
        <f>IF(ISNA(VLOOKUP($A45,ES_FTE3_0!$A$12:$AQ$100,MATCH(FIXED(D$6,0,TRUE),ES_FTE3_0!$A$12:$AQ$12,0)+1,FALSE)),"",VLOOKUP($A45,ES_FTE3_0!$A$12:$AQ$100,MATCH(FIXED(D$6,0,TRUE),ES_FTE3_0!$A$12:$AQ$12,0)+1,FALSE))</f>
        <v/>
      </c>
      <c r="E45" s="232" t="str">
        <f>IF(ISNA(VLOOKUP($A45,ES_FTE3_0!$A$12:$AQ$100,MATCH(FIXED(E$6,0,TRUE),ES_FTE3_0!$A$12:$AQ$12,0)+1,FALSE)),"",VLOOKUP($A45,ES_FTE3_0!$A$12:$AQ$100,MATCH(FIXED(E$6,0,TRUE),ES_FTE3_0!$A$12:$AQ$12,0)+1,FALSE))</f>
        <v/>
      </c>
      <c r="F45" s="232" t="str">
        <f>IF(ISNA(VLOOKUP($A45,ES_FTE3_0!$A$12:$AQ$100,MATCH(FIXED(F$6,0,TRUE),ES_FTE3_0!$A$12:$AQ$12,0)+1,FALSE)),"",VLOOKUP($A45,ES_FTE3_0!$A$12:$AQ$100,MATCH(FIXED(F$6,0,TRUE),ES_FTE3_0!$A$12:$AQ$12,0)+1,FALSE))</f>
        <v/>
      </c>
      <c r="G45" s="232" t="str">
        <f>IF(ISNA(VLOOKUP($A45,ES_FTE3_0!$A$12:$AQ$100,MATCH(FIXED(G$6,0,TRUE),ES_FTE3_0!$A$12:$AQ$12,0)+1,FALSE)),"",VLOOKUP($A45,ES_FTE3_0!$A$12:$AQ$100,MATCH(FIXED(G$6,0,TRUE),ES_FTE3_0!$A$12:$AQ$12,0)+1,FALSE))</f>
        <v/>
      </c>
      <c r="H45" s="232" t="str">
        <f>IF(ISNA(VLOOKUP($A45,ES_FTE3_0!$A$12:$AQ$100,MATCH(FIXED(H$6,0,TRUE),ES_FTE3_0!$A$12:$AQ$12,0)+1,FALSE)),"",VLOOKUP($A45,ES_FTE3_0!$A$12:$AQ$100,MATCH(FIXED(H$6,0,TRUE),ES_FTE3_0!$A$12:$AQ$12,0)+1,FALSE))</f>
        <v/>
      </c>
      <c r="I45" s="232" t="str">
        <f>IF(ISNA(VLOOKUP($A45,ES_FTE3_0!$A$12:$AQ$100,MATCH(FIXED(I$6,0,TRUE),ES_FTE3_0!$A$12:$AQ$12,0)+1,FALSE)),"",VLOOKUP($A45,ES_FTE3_0!$A$12:$AQ$100,MATCH(FIXED(I$6,0,TRUE),ES_FTE3_0!$A$12:$AQ$12,0)+1,FALSE))</f>
        <v/>
      </c>
      <c r="J45" s="232" t="str">
        <f>IF(ISNA(VLOOKUP($A45,ES_FTE3_0!$A$12:$AQ$100,MATCH(FIXED(J$6,0,TRUE),ES_FTE3_0!$A$12:$AQ$12,0)+1,FALSE)),"",VLOOKUP($A45,ES_FTE3_0!$A$12:$AQ$100,MATCH(FIXED(J$6,0,TRUE),ES_FTE3_0!$A$12:$AQ$12,0)+1,FALSE))</f>
        <v/>
      </c>
      <c r="K45" s="232" t="str">
        <f>IF(ISNA(VLOOKUP($A45,ES_FTE3_0!$A$12:$AQ$100,MATCH(FIXED(K$6,0,TRUE),ES_FTE3_0!$A$12:$AQ$12,0)+1,FALSE)),"",VLOOKUP($A45,ES_FTE3_0!$A$12:$AQ$100,MATCH(FIXED(K$6,0,TRUE),ES_FTE3_0!$A$12:$AQ$12,0)+1,FALSE))</f>
        <v/>
      </c>
      <c r="L45" s="232" t="str">
        <f>IF(ISNA(VLOOKUP($A45,ES_FTE3_0!$A$12:$AQ$100,MATCH(FIXED(L$6,0,TRUE),ES_FTE3_0!$A$12:$AQ$12,0)+1,FALSE)),"",VLOOKUP($A45,ES_FTE3_0!$A$12:$AQ$100,MATCH(FIXED(L$6,0,TRUE),ES_FTE3_0!$A$12:$AQ$12,0)+1,FALSE))</f>
        <v/>
      </c>
      <c r="M45" s="232" t="str">
        <f>IF(ISNA(VLOOKUP($A45,ES_FTE3_0!$A$12:$AQ$100,MATCH(FIXED(M$6,0,TRUE),ES_FTE3_0!$A$12:$AQ$12,0)+1,FALSE)),"",VLOOKUP($A45,ES_FTE3_0!$A$12:$AQ$100,MATCH(FIXED(M$6,0,TRUE),ES_FTE3_0!$A$12:$AQ$12,0)+1,FALSE))</f>
        <v/>
      </c>
      <c r="N45" s="232" t="str">
        <f>IF(ISNA(VLOOKUP($A45,ES_FTE3_0!$A$12:$AQ$100,MATCH(FIXED(N$6,0,TRUE),ES_FTE3_0!$A$12:$AQ$12,0)+1,FALSE)),"",VLOOKUP($A45,ES_FTE3_0!$A$12:$AQ$100,MATCH(FIXED(N$6,0,TRUE),ES_FTE3_0!$A$12:$AQ$12,0)+1,FALSE))</f>
        <v/>
      </c>
      <c r="O45" s="232" t="str">
        <f>IF(ISNA(VLOOKUP($A45,ES_FTE3_0!$A$12:$AQ$100,MATCH(FIXED(O$6,0,TRUE),ES_FTE3_0!$A$12:$AQ$12,0)+1,FALSE)),"",VLOOKUP($A45,ES_FTE3_0!$A$12:$AQ$100,MATCH(FIXED(O$6,0,TRUE),ES_FTE3_0!$A$12:$AQ$12,0)+1,FALSE))</f>
        <v/>
      </c>
      <c r="P45" s="232" t="str">
        <f>IF(ISNA(VLOOKUP($A45,ES_FTE3_0!$A$12:$AQ$100,MATCH(FIXED(P$6,0,TRUE),ES_FTE3_0!$A$12:$AQ$12,0)+1,FALSE)),"",VLOOKUP($A45,ES_FTE3_0!$A$12:$AQ$100,MATCH(FIXED(P$6,0,TRUE),ES_FTE3_0!$A$12:$AQ$12,0)+1,FALSE))</f>
        <v/>
      </c>
      <c r="Q45" s="232" t="str">
        <f>IF(ISNA(VLOOKUP($A45,ES_FTE3_0!$A$12:$AQ$100,MATCH(FIXED(Q$6,0,TRUE),ES_FTE3_0!$A$12:$AQ$12,0)+1,FALSE)),"",VLOOKUP($A45,ES_FTE3_0!$A$12:$AQ$100,MATCH(FIXED(Q$6,0,TRUE),ES_FTE3_0!$A$12:$AQ$12,0)+1,FALSE))</f>
        <v/>
      </c>
      <c r="R45" s="232" t="str">
        <f>IF(ISNA(VLOOKUP($A45,ES_FTE3_0!$A$12:$AQ$100,MATCH(FIXED(R$6,0,TRUE),ES_FTE3_0!$A$12:$AQ$12,0)+1,FALSE)),"",VLOOKUP($A45,ES_FTE3_0!$A$12:$AQ$100,MATCH(FIXED(R$6,0,TRUE),ES_FTE3_0!$A$12:$AQ$12,0)+1,FALSE))</f>
        <v/>
      </c>
      <c r="S45" s="232" t="str">
        <f>IF(ISNA(VLOOKUP($A45,ES_FTE3_0!$A$12:$AQ$100,MATCH(FIXED(S$6,0,TRUE),ES_FTE3_0!$A$12:$AQ$12,0)+1,FALSE)),"",VLOOKUP($A45,ES_FTE3_0!$A$12:$AQ$100,MATCH(FIXED(S$6,0,TRUE),ES_FTE3_0!$A$12:$AQ$12,0)+1,FALSE))</f>
        <v/>
      </c>
      <c r="T45" s="232" t="str">
        <f>IF(ISNA(VLOOKUP($A45,ES_FTE3_0!$A$12:$AQ$100,MATCH(FIXED(T$6,0,TRUE),ES_FTE3_0!$A$12:$AQ$12,0)+1,FALSE)),"",VLOOKUP($A45,ES_FTE3_0!$A$12:$AQ$100,MATCH(FIXED(T$6,0,TRUE),ES_FTE3_0!$A$12:$AQ$12,0)+1,FALSE))</f>
        <v/>
      </c>
      <c r="U45" s="232" t="str">
        <f>IF(ISNA(VLOOKUP($A45,ES_FTE3_0!$A$12:$AQ$100,MATCH(FIXED(U$6,0,TRUE),ES_FTE3_0!$A$12:$AQ$12,0)+1,FALSE)),"",VLOOKUP($A45,ES_FTE3_0!$A$12:$AQ$100,MATCH(FIXED(U$6,0,TRUE),ES_FTE3_0!$A$12:$AQ$12,0)+1,FALSE))</f>
        <v/>
      </c>
      <c r="V45" s="232" t="str">
        <f>IF(ISNA(VLOOKUP($A45,ES_FTE3_0!$A$12:$AQ$100,MATCH(FIXED(V$6,0,TRUE),ES_FTE3_0!$A$12:$AQ$12,0)+1,FALSE)),"",VLOOKUP($A45,ES_FTE3_0!$A$12:$AQ$100,MATCH(FIXED(V$6,0,TRUE),ES_FTE3_0!$A$12:$AQ$12,0)+1,FALSE))</f>
        <v/>
      </c>
      <c r="W45" s="232" t="str">
        <f>IF(ISNA(VLOOKUP($A45,ES_FTE3_0!$A$12:$AQ$100,MATCH(FIXED(W$6,0,TRUE),ES_FTE3_0!$A$12:$AQ$12,0)+1,FALSE)),"",VLOOKUP($A45,ES_FTE3_0!$A$12:$AQ$100,MATCH(FIXED(W$6,0,TRUE),ES_FTE3_0!$A$12:$AQ$12,0)+1,FALSE))</f>
        <v/>
      </c>
    </row>
    <row r="46" spans="1:23">
      <c r="A46" s="230" t="str">
        <f>lookup!Z5</f>
        <v>Euro area (EA11-2000, EA12-2006, EA13-2007, EA15-2008, EA16-2010, EA17-2013, EA18)</v>
      </c>
      <c r="B46" s="232" t="str">
        <f>VLOOKUP(A46,lookup!$Z$2:$AA$77,2,FALSE)</f>
        <v>Ευροχώρος</v>
      </c>
      <c r="C46" s="232" t="str">
        <f>IF(ISNA(VLOOKUP($A46,ES_FTE3_0!$A$12:$AQ$100,MATCH(FIXED(C$6,0,TRUE),ES_FTE3_0!$A$12:$AQ$12,0)+1,FALSE)),"",VLOOKUP($A46,ES_FTE3_0!$A$12:$AQ$100,MATCH(FIXED(C$6,0,TRUE),ES_FTE3_0!$A$12:$AQ$12,0)+1,FALSE))</f>
        <v/>
      </c>
      <c r="D46" s="232" t="str">
        <f>IF(ISNA(VLOOKUP($A46,ES_FTE3_0!$A$12:$AQ$100,MATCH(FIXED(D$6,0,TRUE),ES_FTE3_0!$A$12:$AQ$12,0)+1,FALSE)),"",VLOOKUP($A46,ES_FTE3_0!$A$12:$AQ$100,MATCH(FIXED(D$6,0,TRUE),ES_FTE3_0!$A$12:$AQ$12,0)+1,FALSE))</f>
        <v/>
      </c>
      <c r="E46" s="232" t="str">
        <f>IF(ISNA(VLOOKUP($A46,ES_FTE3_0!$A$12:$AQ$100,MATCH(FIXED(E$6,0,TRUE),ES_FTE3_0!$A$12:$AQ$12,0)+1,FALSE)),"",VLOOKUP($A46,ES_FTE3_0!$A$12:$AQ$100,MATCH(FIXED(E$6,0,TRUE),ES_FTE3_0!$A$12:$AQ$12,0)+1,FALSE))</f>
        <v/>
      </c>
      <c r="F46" s="232" t="str">
        <f>IF(ISNA(VLOOKUP($A46,ES_FTE3_0!$A$12:$AQ$100,MATCH(FIXED(F$6,0,TRUE),ES_FTE3_0!$A$12:$AQ$12,0)+1,FALSE)),"",VLOOKUP($A46,ES_FTE3_0!$A$12:$AQ$100,MATCH(FIXED(F$6,0,TRUE),ES_FTE3_0!$A$12:$AQ$12,0)+1,FALSE))</f>
        <v/>
      </c>
      <c r="G46" s="232" t="str">
        <f>IF(ISNA(VLOOKUP($A46,ES_FTE3_0!$A$12:$AQ$100,MATCH(FIXED(G$6,0,TRUE),ES_FTE3_0!$A$12:$AQ$12,0)+1,FALSE)),"",VLOOKUP($A46,ES_FTE3_0!$A$12:$AQ$100,MATCH(FIXED(G$6,0,TRUE),ES_FTE3_0!$A$12:$AQ$12,0)+1,FALSE))</f>
        <v/>
      </c>
      <c r="H46" s="232" t="str">
        <f>IF(ISNA(VLOOKUP($A46,ES_FTE3_0!$A$12:$AQ$100,MATCH(FIXED(H$6,0,TRUE),ES_FTE3_0!$A$12:$AQ$12,0)+1,FALSE)),"",VLOOKUP($A46,ES_FTE3_0!$A$12:$AQ$100,MATCH(FIXED(H$6,0,TRUE),ES_FTE3_0!$A$12:$AQ$12,0)+1,FALSE))</f>
        <v/>
      </c>
      <c r="I46" s="232" t="str">
        <f>IF(ISNA(VLOOKUP($A46,ES_FTE3_0!$A$12:$AQ$100,MATCH(FIXED(I$6,0,TRUE),ES_FTE3_0!$A$12:$AQ$12,0)+1,FALSE)),"",VLOOKUP($A46,ES_FTE3_0!$A$12:$AQ$100,MATCH(FIXED(I$6,0,TRUE),ES_FTE3_0!$A$12:$AQ$12,0)+1,FALSE))</f>
        <v/>
      </c>
      <c r="J46" s="232" t="str">
        <f>IF(ISNA(VLOOKUP($A46,ES_FTE3_0!$A$12:$AQ$100,MATCH(FIXED(J$6,0,TRUE),ES_FTE3_0!$A$12:$AQ$12,0)+1,FALSE)),"",VLOOKUP($A46,ES_FTE3_0!$A$12:$AQ$100,MATCH(FIXED(J$6,0,TRUE),ES_FTE3_0!$A$12:$AQ$12,0)+1,FALSE))</f>
        <v/>
      </c>
      <c r="K46" s="232" t="str">
        <f>IF(ISNA(VLOOKUP($A46,ES_FTE3_0!$A$12:$AQ$100,MATCH(FIXED(K$6,0,TRUE),ES_FTE3_0!$A$12:$AQ$12,0)+1,FALSE)),"",VLOOKUP($A46,ES_FTE3_0!$A$12:$AQ$100,MATCH(FIXED(K$6,0,TRUE),ES_FTE3_0!$A$12:$AQ$12,0)+1,FALSE))</f>
        <v/>
      </c>
      <c r="L46" s="232" t="str">
        <f>IF(ISNA(VLOOKUP($A46,ES_FTE3_0!$A$12:$AQ$100,MATCH(FIXED(L$6,0,TRUE),ES_FTE3_0!$A$12:$AQ$12,0)+1,FALSE)),"",VLOOKUP($A46,ES_FTE3_0!$A$12:$AQ$100,MATCH(FIXED(L$6,0,TRUE),ES_FTE3_0!$A$12:$AQ$12,0)+1,FALSE))</f>
        <v/>
      </c>
      <c r="M46" s="232" t="str">
        <f>IF(ISNA(VLOOKUP($A46,ES_FTE3_0!$A$12:$AQ$100,MATCH(FIXED(M$6,0,TRUE),ES_FTE3_0!$A$12:$AQ$12,0)+1,FALSE)),"",VLOOKUP($A46,ES_FTE3_0!$A$12:$AQ$100,MATCH(FIXED(M$6,0,TRUE),ES_FTE3_0!$A$12:$AQ$12,0)+1,FALSE))</f>
        <v/>
      </c>
      <c r="N46" s="232" t="str">
        <f>IF(ISNA(VLOOKUP($A46,ES_FTE3_0!$A$12:$AQ$100,MATCH(FIXED(N$6,0,TRUE),ES_FTE3_0!$A$12:$AQ$12,0)+1,FALSE)),"",VLOOKUP($A46,ES_FTE3_0!$A$12:$AQ$100,MATCH(FIXED(N$6,0,TRUE),ES_FTE3_0!$A$12:$AQ$12,0)+1,FALSE))</f>
        <v/>
      </c>
      <c r="O46" s="232" t="str">
        <f>IF(ISNA(VLOOKUP($A46,ES_FTE3_0!$A$12:$AQ$100,MATCH(FIXED(O$6,0,TRUE),ES_FTE3_0!$A$12:$AQ$12,0)+1,FALSE)),"",VLOOKUP($A46,ES_FTE3_0!$A$12:$AQ$100,MATCH(FIXED(O$6,0,TRUE),ES_FTE3_0!$A$12:$AQ$12,0)+1,FALSE))</f>
        <v/>
      </c>
      <c r="P46" s="232" t="str">
        <f>IF(ISNA(VLOOKUP($A46,ES_FTE3_0!$A$12:$AQ$100,MATCH(FIXED(P$6,0,TRUE),ES_FTE3_0!$A$12:$AQ$12,0)+1,FALSE)),"",VLOOKUP($A46,ES_FTE3_0!$A$12:$AQ$100,MATCH(FIXED(P$6,0,TRUE),ES_FTE3_0!$A$12:$AQ$12,0)+1,FALSE))</f>
        <v/>
      </c>
      <c r="Q46" s="232" t="str">
        <f>IF(ISNA(VLOOKUP($A46,ES_FTE3_0!$A$12:$AQ$100,MATCH(FIXED(Q$6,0,TRUE),ES_FTE3_0!$A$12:$AQ$12,0)+1,FALSE)),"",VLOOKUP($A46,ES_FTE3_0!$A$12:$AQ$100,MATCH(FIXED(Q$6,0,TRUE),ES_FTE3_0!$A$12:$AQ$12,0)+1,FALSE))</f>
        <v/>
      </c>
      <c r="R46" s="232" t="str">
        <f>IF(ISNA(VLOOKUP($A46,ES_FTE3_0!$A$12:$AQ$100,MATCH(FIXED(R$6,0,TRUE),ES_FTE3_0!$A$12:$AQ$12,0)+1,FALSE)),"",VLOOKUP($A46,ES_FTE3_0!$A$12:$AQ$100,MATCH(FIXED(R$6,0,TRUE),ES_FTE3_0!$A$12:$AQ$12,0)+1,FALSE))</f>
        <v/>
      </c>
      <c r="S46" s="232" t="str">
        <f>IF(ISNA(VLOOKUP($A46,ES_FTE3_0!$A$12:$AQ$100,MATCH(FIXED(S$6,0,TRUE),ES_FTE3_0!$A$12:$AQ$12,0)+1,FALSE)),"",VLOOKUP($A46,ES_FTE3_0!$A$12:$AQ$100,MATCH(FIXED(S$6,0,TRUE),ES_FTE3_0!$A$12:$AQ$12,0)+1,FALSE))</f>
        <v/>
      </c>
      <c r="T46" s="232" t="str">
        <f>IF(ISNA(VLOOKUP($A46,ES_FTE3_0!$A$12:$AQ$100,MATCH(FIXED(T$6,0,TRUE),ES_FTE3_0!$A$12:$AQ$12,0)+1,FALSE)),"",VLOOKUP($A46,ES_FTE3_0!$A$12:$AQ$100,MATCH(FIXED(T$6,0,TRUE),ES_FTE3_0!$A$12:$AQ$12,0)+1,FALSE))</f>
        <v/>
      </c>
      <c r="U46" s="232" t="str">
        <f>IF(ISNA(VLOOKUP($A46,ES_FTE3_0!$A$12:$AQ$100,MATCH(FIXED(U$6,0,TRUE),ES_FTE3_0!$A$12:$AQ$12,0)+1,FALSE)),"",VLOOKUP($A46,ES_FTE3_0!$A$12:$AQ$100,MATCH(FIXED(U$6,0,TRUE),ES_FTE3_0!$A$12:$AQ$12,0)+1,FALSE))</f>
        <v/>
      </c>
      <c r="V46" s="232" t="str">
        <f>IF(ISNA(VLOOKUP($A46,ES_FTE3_0!$A$12:$AQ$100,MATCH(FIXED(V$6,0,TRUE),ES_FTE3_0!$A$12:$AQ$12,0)+1,FALSE)),"",VLOOKUP($A46,ES_FTE3_0!$A$12:$AQ$100,MATCH(FIXED(V$6,0,TRUE),ES_FTE3_0!$A$12:$AQ$12,0)+1,FALSE))</f>
        <v/>
      </c>
      <c r="W46" s="232" t="str">
        <f>IF(ISNA(VLOOKUP($A46,ES_FTE3_0!$A$12:$AQ$100,MATCH(FIXED(W$6,0,TRUE),ES_FTE3_0!$A$12:$AQ$12,0)+1,FALSE)),"",VLOOKUP($A46,ES_FTE3_0!$A$12:$AQ$100,MATCH(FIXED(W$6,0,TRUE),ES_FTE3_0!$A$12:$AQ$12,0)+1,FALSE))</f>
        <v/>
      </c>
    </row>
    <row r="47" spans="1:23">
      <c r="A47" s="230" t="str">
        <f>lookup!Z6</f>
        <v>Belgium</v>
      </c>
      <c r="B47" s="232" t="str">
        <f>VLOOKUP(A47,lookup!$Z$2:$AA$77,2,FALSE)</f>
        <v>Βέλγιο</v>
      </c>
      <c r="C47" s="232" t="str">
        <f>IF(ISNA(VLOOKUP($A47,ES_FTE3_0!$A$12:$AQ$100,MATCH(FIXED(C$6,0,TRUE),ES_FTE3_0!$A$12:$AQ$12,0)+1,FALSE)),"",VLOOKUP($A47,ES_FTE3_0!$A$12:$AQ$100,MATCH(FIXED(C$6,0,TRUE),ES_FTE3_0!$A$12:$AQ$12,0)+1,FALSE))</f>
        <v/>
      </c>
      <c r="D47" s="232" t="str">
        <f>IF(ISNA(VLOOKUP($A47,ES_FTE3_0!$A$12:$AQ$100,MATCH(FIXED(D$6,0,TRUE),ES_FTE3_0!$A$12:$AQ$12,0)+1,FALSE)),"",VLOOKUP($A47,ES_FTE3_0!$A$12:$AQ$100,MATCH(FIXED(D$6,0,TRUE),ES_FTE3_0!$A$12:$AQ$12,0)+1,FALSE))</f>
        <v/>
      </c>
      <c r="E47" s="232" t="str">
        <f>IF(ISNA(VLOOKUP($A47,ES_FTE3_0!$A$12:$AQ$100,MATCH(FIXED(E$6,0,TRUE),ES_FTE3_0!$A$12:$AQ$12,0)+1,FALSE)),"",VLOOKUP($A47,ES_FTE3_0!$A$12:$AQ$100,MATCH(FIXED(E$6,0,TRUE),ES_FTE3_0!$A$12:$AQ$12,0)+1,FALSE))</f>
        <v/>
      </c>
      <c r="F47" s="232" t="str">
        <f>IF(ISNA(VLOOKUP($A47,ES_FTE3_0!$A$12:$AQ$100,MATCH(FIXED(F$6,0,TRUE),ES_FTE3_0!$A$12:$AQ$12,0)+1,FALSE)),"",VLOOKUP($A47,ES_FTE3_0!$A$12:$AQ$100,MATCH(FIXED(F$6,0,TRUE),ES_FTE3_0!$A$12:$AQ$12,0)+1,FALSE))</f>
        <v/>
      </c>
      <c r="G47" s="232" t="str">
        <f>IF(ISNA(VLOOKUP($A47,ES_FTE3_0!$A$12:$AQ$100,MATCH(FIXED(G$6,0,TRUE),ES_FTE3_0!$A$12:$AQ$12,0)+1,FALSE)),"",VLOOKUP($A47,ES_FTE3_0!$A$12:$AQ$100,MATCH(FIXED(G$6,0,TRUE),ES_FTE3_0!$A$12:$AQ$12,0)+1,FALSE))</f>
        <v/>
      </c>
      <c r="H47" s="232" t="str">
        <f>IF(ISNA(VLOOKUP($A47,ES_FTE3_0!$A$12:$AQ$100,MATCH(FIXED(H$6,0,TRUE),ES_FTE3_0!$A$12:$AQ$12,0)+1,FALSE)),"",VLOOKUP($A47,ES_FTE3_0!$A$12:$AQ$100,MATCH(FIXED(H$6,0,TRUE),ES_FTE3_0!$A$12:$AQ$12,0)+1,FALSE))</f>
        <v/>
      </c>
      <c r="I47" s="232" t="str">
        <f>IF(ISNA(VLOOKUP($A47,ES_FTE3_0!$A$12:$AQ$100,MATCH(FIXED(I$6,0,TRUE),ES_FTE3_0!$A$12:$AQ$12,0)+1,FALSE)),"",VLOOKUP($A47,ES_FTE3_0!$A$12:$AQ$100,MATCH(FIXED(I$6,0,TRUE),ES_FTE3_0!$A$12:$AQ$12,0)+1,FALSE))</f>
        <v/>
      </c>
      <c r="J47" s="232" t="str">
        <f>IF(ISNA(VLOOKUP($A47,ES_FTE3_0!$A$12:$AQ$100,MATCH(FIXED(J$6,0,TRUE),ES_FTE3_0!$A$12:$AQ$12,0)+1,FALSE)),"",VLOOKUP($A47,ES_FTE3_0!$A$12:$AQ$100,MATCH(FIXED(J$6,0,TRUE),ES_FTE3_0!$A$12:$AQ$12,0)+1,FALSE))</f>
        <v/>
      </c>
      <c r="K47" s="232" t="str">
        <f>IF(ISNA(VLOOKUP($A47,ES_FTE3_0!$A$12:$AQ$100,MATCH(FIXED(K$6,0,TRUE),ES_FTE3_0!$A$12:$AQ$12,0)+1,FALSE)),"",VLOOKUP($A47,ES_FTE3_0!$A$12:$AQ$100,MATCH(FIXED(K$6,0,TRUE),ES_FTE3_0!$A$12:$AQ$12,0)+1,FALSE))</f>
        <v/>
      </c>
      <c r="L47" s="232" t="str">
        <f>IF(ISNA(VLOOKUP($A47,ES_FTE3_0!$A$12:$AQ$100,MATCH(FIXED(L$6,0,TRUE),ES_FTE3_0!$A$12:$AQ$12,0)+1,FALSE)),"",VLOOKUP($A47,ES_FTE3_0!$A$12:$AQ$100,MATCH(FIXED(L$6,0,TRUE),ES_FTE3_0!$A$12:$AQ$12,0)+1,FALSE))</f>
        <v/>
      </c>
      <c r="M47" s="232" t="str">
        <f>IF(ISNA(VLOOKUP($A47,ES_FTE3_0!$A$12:$AQ$100,MATCH(FIXED(M$6,0,TRUE),ES_FTE3_0!$A$12:$AQ$12,0)+1,FALSE)),"",VLOOKUP($A47,ES_FTE3_0!$A$12:$AQ$100,MATCH(FIXED(M$6,0,TRUE),ES_FTE3_0!$A$12:$AQ$12,0)+1,FALSE))</f>
        <v/>
      </c>
      <c r="N47" s="232" t="str">
        <f>IF(ISNA(VLOOKUP($A47,ES_FTE3_0!$A$12:$AQ$100,MATCH(FIXED(N$6,0,TRUE),ES_FTE3_0!$A$12:$AQ$12,0)+1,FALSE)),"",VLOOKUP($A47,ES_FTE3_0!$A$12:$AQ$100,MATCH(FIXED(N$6,0,TRUE),ES_FTE3_0!$A$12:$AQ$12,0)+1,FALSE))</f>
        <v/>
      </c>
      <c r="O47" s="232" t="str">
        <f>IF(ISNA(VLOOKUP($A47,ES_FTE3_0!$A$12:$AQ$100,MATCH(FIXED(O$6,0,TRUE),ES_FTE3_0!$A$12:$AQ$12,0)+1,FALSE)),"",VLOOKUP($A47,ES_FTE3_0!$A$12:$AQ$100,MATCH(FIXED(O$6,0,TRUE),ES_FTE3_0!$A$12:$AQ$12,0)+1,FALSE))</f>
        <v/>
      </c>
      <c r="P47" s="232" t="str">
        <f>IF(ISNA(VLOOKUP($A47,ES_FTE3_0!$A$12:$AQ$100,MATCH(FIXED(P$6,0,TRUE),ES_FTE3_0!$A$12:$AQ$12,0)+1,FALSE)),"",VLOOKUP($A47,ES_FTE3_0!$A$12:$AQ$100,MATCH(FIXED(P$6,0,TRUE),ES_FTE3_0!$A$12:$AQ$12,0)+1,FALSE))</f>
        <v/>
      </c>
      <c r="Q47" s="232" t="str">
        <f>IF(ISNA(VLOOKUP($A47,ES_FTE3_0!$A$12:$AQ$100,MATCH(FIXED(Q$6,0,TRUE),ES_FTE3_0!$A$12:$AQ$12,0)+1,FALSE)),"",VLOOKUP($A47,ES_FTE3_0!$A$12:$AQ$100,MATCH(FIXED(Q$6,0,TRUE),ES_FTE3_0!$A$12:$AQ$12,0)+1,FALSE))</f>
        <v/>
      </c>
      <c r="R47" s="232" t="str">
        <f>IF(ISNA(VLOOKUP($A47,ES_FTE3_0!$A$12:$AQ$100,MATCH(FIXED(R$6,0,TRUE),ES_FTE3_0!$A$12:$AQ$12,0)+1,FALSE)),"",VLOOKUP($A47,ES_FTE3_0!$A$12:$AQ$100,MATCH(FIXED(R$6,0,TRUE),ES_FTE3_0!$A$12:$AQ$12,0)+1,FALSE))</f>
        <v/>
      </c>
      <c r="S47" s="232" t="str">
        <f>IF(ISNA(VLOOKUP($A47,ES_FTE3_0!$A$12:$AQ$100,MATCH(FIXED(S$6,0,TRUE),ES_FTE3_0!$A$12:$AQ$12,0)+1,FALSE)),"",VLOOKUP($A47,ES_FTE3_0!$A$12:$AQ$100,MATCH(FIXED(S$6,0,TRUE),ES_FTE3_0!$A$12:$AQ$12,0)+1,FALSE))</f>
        <v/>
      </c>
      <c r="T47" s="232" t="str">
        <f>IF(ISNA(VLOOKUP($A47,ES_FTE3_0!$A$12:$AQ$100,MATCH(FIXED(T$6,0,TRUE),ES_FTE3_0!$A$12:$AQ$12,0)+1,FALSE)),"",VLOOKUP($A47,ES_FTE3_0!$A$12:$AQ$100,MATCH(FIXED(T$6,0,TRUE),ES_FTE3_0!$A$12:$AQ$12,0)+1,FALSE))</f>
        <v/>
      </c>
      <c r="U47" s="232" t="str">
        <f>IF(ISNA(VLOOKUP($A47,ES_FTE3_0!$A$12:$AQ$100,MATCH(FIXED(U$6,0,TRUE),ES_FTE3_0!$A$12:$AQ$12,0)+1,FALSE)),"",VLOOKUP($A47,ES_FTE3_0!$A$12:$AQ$100,MATCH(FIXED(U$6,0,TRUE),ES_FTE3_0!$A$12:$AQ$12,0)+1,FALSE))</f>
        <v/>
      </c>
      <c r="V47" s="232" t="str">
        <f>IF(ISNA(VLOOKUP($A47,ES_FTE3_0!$A$12:$AQ$100,MATCH(FIXED(V$6,0,TRUE),ES_FTE3_0!$A$12:$AQ$12,0)+1,FALSE)),"",VLOOKUP($A47,ES_FTE3_0!$A$12:$AQ$100,MATCH(FIXED(V$6,0,TRUE),ES_FTE3_0!$A$12:$AQ$12,0)+1,FALSE))</f>
        <v/>
      </c>
      <c r="W47" s="232" t="str">
        <f>IF(ISNA(VLOOKUP($A47,ES_FTE3_0!$A$12:$AQ$100,MATCH(FIXED(W$6,0,TRUE),ES_FTE3_0!$A$12:$AQ$12,0)+1,FALSE)),"",VLOOKUP($A47,ES_FTE3_0!$A$12:$AQ$100,MATCH(FIXED(W$6,0,TRUE),ES_FTE3_0!$A$12:$AQ$12,0)+1,FALSE))</f>
        <v/>
      </c>
    </row>
    <row r="48" spans="1:23">
      <c r="A48" s="230" t="str">
        <f>lookup!Z7</f>
        <v>Bulgaria</v>
      </c>
      <c r="B48" s="232" t="str">
        <f>VLOOKUP(A48,lookup!$Z$2:$AA$77,2,FALSE)</f>
        <v>Βουλγαρία</v>
      </c>
      <c r="C48" s="232" t="str">
        <f>IF(ISNA(VLOOKUP($A48,ES_FTE3_0!$A$12:$AQ$100,MATCH(FIXED(C$6,0,TRUE),ES_FTE3_0!$A$12:$AQ$12,0)+1,FALSE)),"",VLOOKUP($A48,ES_FTE3_0!$A$12:$AQ$100,MATCH(FIXED(C$6,0,TRUE),ES_FTE3_0!$A$12:$AQ$12,0)+1,FALSE))</f>
        <v/>
      </c>
      <c r="D48" s="232" t="str">
        <f>IF(ISNA(VLOOKUP($A48,ES_FTE3_0!$A$12:$AQ$100,MATCH(FIXED(D$6,0,TRUE),ES_FTE3_0!$A$12:$AQ$12,0)+1,FALSE)),"",VLOOKUP($A48,ES_FTE3_0!$A$12:$AQ$100,MATCH(FIXED(D$6,0,TRUE),ES_FTE3_0!$A$12:$AQ$12,0)+1,FALSE))</f>
        <v/>
      </c>
      <c r="E48" s="232" t="str">
        <f>IF(ISNA(VLOOKUP($A48,ES_FTE3_0!$A$12:$AQ$100,MATCH(FIXED(E$6,0,TRUE),ES_FTE3_0!$A$12:$AQ$12,0)+1,FALSE)),"",VLOOKUP($A48,ES_FTE3_0!$A$12:$AQ$100,MATCH(FIXED(E$6,0,TRUE),ES_FTE3_0!$A$12:$AQ$12,0)+1,FALSE))</f>
        <v/>
      </c>
      <c r="F48" s="232" t="str">
        <f>IF(ISNA(VLOOKUP($A48,ES_FTE3_0!$A$12:$AQ$100,MATCH(FIXED(F$6,0,TRUE),ES_FTE3_0!$A$12:$AQ$12,0)+1,FALSE)),"",VLOOKUP($A48,ES_FTE3_0!$A$12:$AQ$100,MATCH(FIXED(F$6,0,TRUE),ES_FTE3_0!$A$12:$AQ$12,0)+1,FALSE))</f>
        <v/>
      </c>
      <c r="G48" s="232" t="str">
        <f>IF(ISNA(VLOOKUP($A48,ES_FTE3_0!$A$12:$AQ$100,MATCH(FIXED(G$6,0,TRUE),ES_FTE3_0!$A$12:$AQ$12,0)+1,FALSE)),"",VLOOKUP($A48,ES_FTE3_0!$A$12:$AQ$100,MATCH(FIXED(G$6,0,TRUE),ES_FTE3_0!$A$12:$AQ$12,0)+1,FALSE))</f>
        <v/>
      </c>
      <c r="H48" s="232" t="str">
        <f>IF(ISNA(VLOOKUP($A48,ES_FTE3_0!$A$12:$AQ$100,MATCH(FIXED(H$6,0,TRUE),ES_FTE3_0!$A$12:$AQ$12,0)+1,FALSE)),"",VLOOKUP($A48,ES_FTE3_0!$A$12:$AQ$100,MATCH(FIXED(H$6,0,TRUE),ES_FTE3_0!$A$12:$AQ$12,0)+1,FALSE))</f>
        <v/>
      </c>
      <c r="I48" s="232" t="str">
        <f>IF(ISNA(VLOOKUP($A48,ES_FTE3_0!$A$12:$AQ$100,MATCH(FIXED(I$6,0,TRUE),ES_FTE3_0!$A$12:$AQ$12,0)+1,FALSE)),"",VLOOKUP($A48,ES_FTE3_0!$A$12:$AQ$100,MATCH(FIXED(I$6,0,TRUE),ES_FTE3_0!$A$12:$AQ$12,0)+1,FALSE))</f>
        <v/>
      </c>
      <c r="J48" s="232" t="str">
        <f>IF(ISNA(VLOOKUP($A48,ES_FTE3_0!$A$12:$AQ$100,MATCH(FIXED(J$6,0,TRUE),ES_FTE3_0!$A$12:$AQ$12,0)+1,FALSE)),"",VLOOKUP($A48,ES_FTE3_0!$A$12:$AQ$100,MATCH(FIXED(J$6,0,TRUE),ES_FTE3_0!$A$12:$AQ$12,0)+1,FALSE))</f>
        <v/>
      </c>
      <c r="K48" s="232" t="str">
        <f>IF(ISNA(VLOOKUP($A48,ES_FTE3_0!$A$12:$AQ$100,MATCH(FIXED(K$6,0,TRUE),ES_FTE3_0!$A$12:$AQ$12,0)+1,FALSE)),"",VLOOKUP($A48,ES_FTE3_0!$A$12:$AQ$100,MATCH(FIXED(K$6,0,TRUE),ES_FTE3_0!$A$12:$AQ$12,0)+1,FALSE))</f>
        <v/>
      </c>
      <c r="L48" s="232" t="str">
        <f>IF(ISNA(VLOOKUP($A48,ES_FTE3_0!$A$12:$AQ$100,MATCH(FIXED(L$6,0,TRUE),ES_FTE3_0!$A$12:$AQ$12,0)+1,FALSE)),"",VLOOKUP($A48,ES_FTE3_0!$A$12:$AQ$100,MATCH(FIXED(L$6,0,TRUE),ES_FTE3_0!$A$12:$AQ$12,0)+1,FALSE))</f>
        <v/>
      </c>
      <c r="M48" s="232" t="str">
        <f>IF(ISNA(VLOOKUP($A48,ES_FTE3_0!$A$12:$AQ$100,MATCH(FIXED(M$6,0,TRUE),ES_FTE3_0!$A$12:$AQ$12,0)+1,FALSE)),"",VLOOKUP($A48,ES_FTE3_0!$A$12:$AQ$100,MATCH(FIXED(M$6,0,TRUE),ES_FTE3_0!$A$12:$AQ$12,0)+1,FALSE))</f>
        <v/>
      </c>
      <c r="N48" s="232" t="str">
        <f>IF(ISNA(VLOOKUP($A48,ES_FTE3_0!$A$12:$AQ$100,MATCH(FIXED(N$6,0,TRUE),ES_FTE3_0!$A$12:$AQ$12,0)+1,FALSE)),"",VLOOKUP($A48,ES_FTE3_0!$A$12:$AQ$100,MATCH(FIXED(N$6,0,TRUE),ES_FTE3_0!$A$12:$AQ$12,0)+1,FALSE))</f>
        <v/>
      </c>
      <c r="O48" s="232" t="str">
        <f>IF(ISNA(VLOOKUP($A48,ES_FTE3_0!$A$12:$AQ$100,MATCH(FIXED(O$6,0,TRUE),ES_FTE3_0!$A$12:$AQ$12,0)+1,FALSE)),"",VLOOKUP($A48,ES_FTE3_0!$A$12:$AQ$100,MATCH(FIXED(O$6,0,TRUE),ES_FTE3_0!$A$12:$AQ$12,0)+1,FALSE))</f>
        <v/>
      </c>
      <c r="P48" s="232" t="str">
        <f>IF(ISNA(VLOOKUP($A48,ES_FTE3_0!$A$12:$AQ$100,MATCH(FIXED(P$6,0,TRUE),ES_FTE3_0!$A$12:$AQ$12,0)+1,FALSE)),"",VLOOKUP($A48,ES_FTE3_0!$A$12:$AQ$100,MATCH(FIXED(P$6,0,TRUE),ES_FTE3_0!$A$12:$AQ$12,0)+1,FALSE))</f>
        <v/>
      </c>
      <c r="Q48" s="232" t="str">
        <f>IF(ISNA(VLOOKUP($A48,ES_FTE3_0!$A$12:$AQ$100,MATCH(FIXED(Q$6,0,TRUE),ES_FTE3_0!$A$12:$AQ$12,0)+1,FALSE)),"",VLOOKUP($A48,ES_FTE3_0!$A$12:$AQ$100,MATCH(FIXED(Q$6,0,TRUE),ES_FTE3_0!$A$12:$AQ$12,0)+1,FALSE))</f>
        <v/>
      </c>
      <c r="R48" s="232" t="str">
        <f>IF(ISNA(VLOOKUP($A48,ES_FTE3_0!$A$12:$AQ$100,MATCH(FIXED(R$6,0,TRUE),ES_FTE3_0!$A$12:$AQ$12,0)+1,FALSE)),"",VLOOKUP($A48,ES_FTE3_0!$A$12:$AQ$100,MATCH(FIXED(R$6,0,TRUE),ES_FTE3_0!$A$12:$AQ$12,0)+1,FALSE))</f>
        <v/>
      </c>
      <c r="S48" s="232" t="str">
        <f>IF(ISNA(VLOOKUP($A48,ES_FTE3_0!$A$12:$AQ$100,MATCH(FIXED(S$6,0,TRUE),ES_FTE3_0!$A$12:$AQ$12,0)+1,FALSE)),"",VLOOKUP($A48,ES_FTE3_0!$A$12:$AQ$100,MATCH(FIXED(S$6,0,TRUE),ES_FTE3_0!$A$12:$AQ$12,0)+1,FALSE))</f>
        <v/>
      </c>
      <c r="T48" s="232" t="str">
        <f>IF(ISNA(VLOOKUP($A48,ES_FTE3_0!$A$12:$AQ$100,MATCH(FIXED(T$6,0,TRUE),ES_FTE3_0!$A$12:$AQ$12,0)+1,FALSE)),"",VLOOKUP($A48,ES_FTE3_0!$A$12:$AQ$100,MATCH(FIXED(T$6,0,TRUE),ES_FTE3_0!$A$12:$AQ$12,0)+1,FALSE))</f>
        <v/>
      </c>
      <c r="U48" s="232" t="str">
        <f>IF(ISNA(VLOOKUP($A48,ES_FTE3_0!$A$12:$AQ$100,MATCH(FIXED(U$6,0,TRUE),ES_FTE3_0!$A$12:$AQ$12,0)+1,FALSE)),"",VLOOKUP($A48,ES_FTE3_0!$A$12:$AQ$100,MATCH(FIXED(U$6,0,TRUE),ES_FTE3_0!$A$12:$AQ$12,0)+1,FALSE))</f>
        <v/>
      </c>
      <c r="V48" s="232" t="str">
        <f>IF(ISNA(VLOOKUP($A48,ES_FTE3_0!$A$12:$AQ$100,MATCH(FIXED(V$6,0,TRUE),ES_FTE3_0!$A$12:$AQ$12,0)+1,FALSE)),"",VLOOKUP($A48,ES_FTE3_0!$A$12:$AQ$100,MATCH(FIXED(V$6,0,TRUE),ES_FTE3_0!$A$12:$AQ$12,0)+1,FALSE))</f>
        <v/>
      </c>
      <c r="W48" s="232" t="str">
        <f>IF(ISNA(VLOOKUP($A48,ES_FTE3_0!$A$12:$AQ$100,MATCH(FIXED(W$6,0,TRUE),ES_FTE3_0!$A$12:$AQ$12,0)+1,FALSE)),"",VLOOKUP($A48,ES_FTE3_0!$A$12:$AQ$100,MATCH(FIXED(W$6,0,TRUE),ES_FTE3_0!$A$12:$AQ$12,0)+1,FALSE))</f>
        <v/>
      </c>
    </row>
    <row r="49" spans="1:23">
      <c r="A49" s="230" t="str">
        <f>lookup!Z8</f>
        <v>Czech Republic</v>
      </c>
      <c r="B49" s="232" t="str">
        <f>VLOOKUP(A49,lookup!$Z$2:$AA$77,2,FALSE)</f>
        <v>Τσεχία</v>
      </c>
      <c r="C49" s="232" t="str">
        <f>IF(ISNA(VLOOKUP($A49,ES_FTE3_0!$A$12:$AQ$100,MATCH(FIXED(C$6,0,TRUE),ES_FTE3_0!$A$12:$AQ$12,0)+1,FALSE)),"",VLOOKUP($A49,ES_FTE3_0!$A$12:$AQ$100,MATCH(FIXED(C$6,0,TRUE),ES_FTE3_0!$A$12:$AQ$12,0)+1,FALSE))</f>
        <v/>
      </c>
      <c r="D49" s="232" t="str">
        <f>IF(ISNA(VLOOKUP($A49,ES_FTE3_0!$A$12:$AQ$100,MATCH(FIXED(D$6,0,TRUE),ES_FTE3_0!$A$12:$AQ$12,0)+1,FALSE)),"",VLOOKUP($A49,ES_FTE3_0!$A$12:$AQ$100,MATCH(FIXED(D$6,0,TRUE),ES_FTE3_0!$A$12:$AQ$12,0)+1,FALSE))</f>
        <v/>
      </c>
      <c r="E49" s="232" t="str">
        <f>IF(ISNA(VLOOKUP($A49,ES_FTE3_0!$A$12:$AQ$100,MATCH(FIXED(E$6,0,TRUE),ES_FTE3_0!$A$12:$AQ$12,0)+1,FALSE)),"",VLOOKUP($A49,ES_FTE3_0!$A$12:$AQ$100,MATCH(FIXED(E$6,0,TRUE),ES_FTE3_0!$A$12:$AQ$12,0)+1,FALSE))</f>
        <v/>
      </c>
      <c r="F49" s="232" t="str">
        <f>IF(ISNA(VLOOKUP($A49,ES_FTE3_0!$A$12:$AQ$100,MATCH(FIXED(F$6,0,TRUE),ES_FTE3_0!$A$12:$AQ$12,0)+1,FALSE)),"",VLOOKUP($A49,ES_FTE3_0!$A$12:$AQ$100,MATCH(FIXED(F$6,0,TRUE),ES_FTE3_0!$A$12:$AQ$12,0)+1,FALSE))</f>
        <v/>
      </c>
      <c r="G49" s="232" t="str">
        <f>IF(ISNA(VLOOKUP($A49,ES_FTE3_0!$A$12:$AQ$100,MATCH(FIXED(G$6,0,TRUE),ES_FTE3_0!$A$12:$AQ$12,0)+1,FALSE)),"",VLOOKUP($A49,ES_FTE3_0!$A$12:$AQ$100,MATCH(FIXED(G$6,0,TRUE),ES_FTE3_0!$A$12:$AQ$12,0)+1,FALSE))</f>
        <v/>
      </c>
      <c r="H49" s="232" t="str">
        <f>IF(ISNA(VLOOKUP($A49,ES_FTE3_0!$A$12:$AQ$100,MATCH(FIXED(H$6,0,TRUE),ES_FTE3_0!$A$12:$AQ$12,0)+1,FALSE)),"",VLOOKUP($A49,ES_FTE3_0!$A$12:$AQ$100,MATCH(FIXED(H$6,0,TRUE),ES_FTE3_0!$A$12:$AQ$12,0)+1,FALSE))</f>
        <v/>
      </c>
      <c r="I49" s="232" t="str">
        <f>IF(ISNA(VLOOKUP($A49,ES_FTE3_0!$A$12:$AQ$100,MATCH(FIXED(I$6,0,TRUE),ES_FTE3_0!$A$12:$AQ$12,0)+1,FALSE)),"",VLOOKUP($A49,ES_FTE3_0!$A$12:$AQ$100,MATCH(FIXED(I$6,0,TRUE),ES_FTE3_0!$A$12:$AQ$12,0)+1,FALSE))</f>
        <v/>
      </c>
      <c r="J49" s="232" t="str">
        <f>IF(ISNA(VLOOKUP($A49,ES_FTE3_0!$A$12:$AQ$100,MATCH(FIXED(J$6,0,TRUE),ES_FTE3_0!$A$12:$AQ$12,0)+1,FALSE)),"",VLOOKUP($A49,ES_FTE3_0!$A$12:$AQ$100,MATCH(FIXED(J$6,0,TRUE),ES_FTE3_0!$A$12:$AQ$12,0)+1,FALSE))</f>
        <v/>
      </c>
      <c r="K49" s="232" t="str">
        <f>IF(ISNA(VLOOKUP($A49,ES_FTE3_0!$A$12:$AQ$100,MATCH(FIXED(K$6,0,TRUE),ES_FTE3_0!$A$12:$AQ$12,0)+1,FALSE)),"",VLOOKUP($A49,ES_FTE3_0!$A$12:$AQ$100,MATCH(FIXED(K$6,0,TRUE),ES_FTE3_0!$A$12:$AQ$12,0)+1,FALSE))</f>
        <v/>
      </c>
      <c r="L49" s="232" t="str">
        <f>IF(ISNA(VLOOKUP($A49,ES_FTE3_0!$A$12:$AQ$100,MATCH(FIXED(L$6,0,TRUE),ES_FTE3_0!$A$12:$AQ$12,0)+1,FALSE)),"",VLOOKUP($A49,ES_FTE3_0!$A$12:$AQ$100,MATCH(FIXED(L$6,0,TRUE),ES_FTE3_0!$A$12:$AQ$12,0)+1,FALSE))</f>
        <v/>
      </c>
      <c r="M49" s="232" t="str">
        <f>IF(ISNA(VLOOKUP($A49,ES_FTE3_0!$A$12:$AQ$100,MATCH(FIXED(M$6,0,TRUE),ES_FTE3_0!$A$12:$AQ$12,0)+1,FALSE)),"",VLOOKUP($A49,ES_FTE3_0!$A$12:$AQ$100,MATCH(FIXED(M$6,0,TRUE),ES_FTE3_0!$A$12:$AQ$12,0)+1,FALSE))</f>
        <v/>
      </c>
      <c r="N49" s="232" t="str">
        <f>IF(ISNA(VLOOKUP($A49,ES_FTE3_0!$A$12:$AQ$100,MATCH(FIXED(N$6,0,TRUE),ES_FTE3_0!$A$12:$AQ$12,0)+1,FALSE)),"",VLOOKUP($A49,ES_FTE3_0!$A$12:$AQ$100,MATCH(FIXED(N$6,0,TRUE),ES_FTE3_0!$A$12:$AQ$12,0)+1,FALSE))</f>
        <v/>
      </c>
      <c r="O49" s="232" t="str">
        <f>IF(ISNA(VLOOKUP($A49,ES_FTE3_0!$A$12:$AQ$100,MATCH(FIXED(O$6,0,TRUE),ES_FTE3_0!$A$12:$AQ$12,0)+1,FALSE)),"",VLOOKUP($A49,ES_FTE3_0!$A$12:$AQ$100,MATCH(FIXED(O$6,0,TRUE),ES_FTE3_0!$A$12:$AQ$12,0)+1,FALSE))</f>
        <v/>
      </c>
      <c r="P49" s="232" t="str">
        <f>IF(ISNA(VLOOKUP($A49,ES_FTE3_0!$A$12:$AQ$100,MATCH(FIXED(P$6,0,TRUE),ES_FTE3_0!$A$12:$AQ$12,0)+1,FALSE)),"",VLOOKUP($A49,ES_FTE3_0!$A$12:$AQ$100,MATCH(FIXED(P$6,0,TRUE),ES_FTE3_0!$A$12:$AQ$12,0)+1,FALSE))</f>
        <v/>
      </c>
      <c r="Q49" s="232" t="str">
        <f>IF(ISNA(VLOOKUP($A49,ES_FTE3_0!$A$12:$AQ$100,MATCH(FIXED(Q$6,0,TRUE),ES_FTE3_0!$A$12:$AQ$12,0)+1,FALSE)),"",VLOOKUP($A49,ES_FTE3_0!$A$12:$AQ$100,MATCH(FIXED(Q$6,0,TRUE),ES_FTE3_0!$A$12:$AQ$12,0)+1,FALSE))</f>
        <v/>
      </c>
      <c r="R49" s="232" t="str">
        <f>IF(ISNA(VLOOKUP($A49,ES_FTE3_0!$A$12:$AQ$100,MATCH(FIXED(R$6,0,TRUE),ES_FTE3_0!$A$12:$AQ$12,0)+1,FALSE)),"",VLOOKUP($A49,ES_FTE3_0!$A$12:$AQ$100,MATCH(FIXED(R$6,0,TRUE),ES_FTE3_0!$A$12:$AQ$12,0)+1,FALSE))</f>
        <v/>
      </c>
      <c r="S49" s="232" t="str">
        <f>IF(ISNA(VLOOKUP($A49,ES_FTE3_0!$A$12:$AQ$100,MATCH(FIXED(S$6,0,TRUE),ES_FTE3_0!$A$12:$AQ$12,0)+1,FALSE)),"",VLOOKUP($A49,ES_FTE3_0!$A$12:$AQ$100,MATCH(FIXED(S$6,0,TRUE),ES_FTE3_0!$A$12:$AQ$12,0)+1,FALSE))</f>
        <v/>
      </c>
      <c r="T49" s="232" t="str">
        <f>IF(ISNA(VLOOKUP($A49,ES_FTE3_0!$A$12:$AQ$100,MATCH(FIXED(T$6,0,TRUE),ES_FTE3_0!$A$12:$AQ$12,0)+1,FALSE)),"",VLOOKUP($A49,ES_FTE3_0!$A$12:$AQ$100,MATCH(FIXED(T$6,0,TRUE),ES_FTE3_0!$A$12:$AQ$12,0)+1,FALSE))</f>
        <v/>
      </c>
      <c r="U49" s="232" t="str">
        <f>IF(ISNA(VLOOKUP($A49,ES_FTE3_0!$A$12:$AQ$100,MATCH(FIXED(U$6,0,TRUE),ES_FTE3_0!$A$12:$AQ$12,0)+1,FALSE)),"",VLOOKUP($A49,ES_FTE3_0!$A$12:$AQ$100,MATCH(FIXED(U$6,0,TRUE),ES_FTE3_0!$A$12:$AQ$12,0)+1,FALSE))</f>
        <v/>
      </c>
      <c r="V49" s="232" t="str">
        <f>IF(ISNA(VLOOKUP($A49,ES_FTE3_0!$A$12:$AQ$100,MATCH(FIXED(V$6,0,TRUE),ES_FTE3_0!$A$12:$AQ$12,0)+1,FALSE)),"",VLOOKUP($A49,ES_FTE3_0!$A$12:$AQ$100,MATCH(FIXED(V$6,0,TRUE),ES_FTE3_0!$A$12:$AQ$12,0)+1,FALSE))</f>
        <v/>
      </c>
      <c r="W49" s="232" t="str">
        <f>IF(ISNA(VLOOKUP($A49,ES_FTE3_0!$A$12:$AQ$100,MATCH(FIXED(W$6,0,TRUE),ES_FTE3_0!$A$12:$AQ$12,0)+1,FALSE)),"",VLOOKUP($A49,ES_FTE3_0!$A$12:$AQ$100,MATCH(FIXED(W$6,0,TRUE),ES_FTE3_0!$A$12:$AQ$12,0)+1,FALSE))</f>
        <v/>
      </c>
    </row>
    <row r="50" spans="1:23">
      <c r="A50" s="230" t="str">
        <f>lookup!Z9</f>
        <v>Denmark</v>
      </c>
      <c r="B50" s="232" t="str">
        <f>VLOOKUP(A50,lookup!$Z$2:$AA$77,2,FALSE)</f>
        <v>Δανία</v>
      </c>
      <c r="C50" s="232" t="str">
        <f>IF(ISNA(VLOOKUP($A50,ES_FTE3_0!$A$12:$AQ$100,MATCH(FIXED(C$6,0,TRUE),ES_FTE3_0!$A$12:$AQ$12,0)+1,FALSE)),"",VLOOKUP($A50,ES_FTE3_0!$A$12:$AQ$100,MATCH(FIXED(C$6,0,TRUE),ES_FTE3_0!$A$12:$AQ$12,0)+1,FALSE))</f>
        <v/>
      </c>
      <c r="D50" s="232" t="str">
        <f>IF(ISNA(VLOOKUP($A50,ES_FTE3_0!$A$12:$AQ$100,MATCH(FIXED(D$6,0,TRUE),ES_FTE3_0!$A$12:$AQ$12,0)+1,FALSE)),"",VLOOKUP($A50,ES_FTE3_0!$A$12:$AQ$100,MATCH(FIXED(D$6,0,TRUE),ES_FTE3_0!$A$12:$AQ$12,0)+1,FALSE))</f>
        <v/>
      </c>
      <c r="E50" s="232" t="str">
        <f>IF(ISNA(VLOOKUP($A50,ES_FTE3_0!$A$12:$AQ$100,MATCH(FIXED(E$6,0,TRUE),ES_FTE3_0!$A$12:$AQ$12,0)+1,FALSE)),"",VLOOKUP($A50,ES_FTE3_0!$A$12:$AQ$100,MATCH(FIXED(E$6,0,TRUE),ES_FTE3_0!$A$12:$AQ$12,0)+1,FALSE))</f>
        <v/>
      </c>
      <c r="F50" s="232" t="str">
        <f>IF(ISNA(VLOOKUP($A50,ES_FTE3_0!$A$12:$AQ$100,MATCH(FIXED(F$6,0,TRUE),ES_FTE3_0!$A$12:$AQ$12,0)+1,FALSE)),"",VLOOKUP($A50,ES_FTE3_0!$A$12:$AQ$100,MATCH(FIXED(F$6,0,TRUE),ES_FTE3_0!$A$12:$AQ$12,0)+1,FALSE))</f>
        <v/>
      </c>
      <c r="G50" s="232" t="str">
        <f>IF(ISNA(VLOOKUP($A50,ES_FTE3_0!$A$12:$AQ$100,MATCH(FIXED(G$6,0,TRUE),ES_FTE3_0!$A$12:$AQ$12,0)+1,FALSE)),"",VLOOKUP($A50,ES_FTE3_0!$A$12:$AQ$100,MATCH(FIXED(G$6,0,TRUE),ES_FTE3_0!$A$12:$AQ$12,0)+1,FALSE))</f>
        <v/>
      </c>
      <c r="H50" s="232" t="str">
        <f>IF(ISNA(VLOOKUP($A50,ES_FTE3_0!$A$12:$AQ$100,MATCH(FIXED(H$6,0,TRUE),ES_FTE3_0!$A$12:$AQ$12,0)+1,FALSE)),"",VLOOKUP($A50,ES_FTE3_0!$A$12:$AQ$100,MATCH(FIXED(H$6,0,TRUE),ES_FTE3_0!$A$12:$AQ$12,0)+1,FALSE))</f>
        <v/>
      </c>
      <c r="I50" s="232" t="str">
        <f>IF(ISNA(VLOOKUP($A50,ES_FTE3_0!$A$12:$AQ$100,MATCH(FIXED(I$6,0,TRUE),ES_FTE3_0!$A$12:$AQ$12,0)+1,FALSE)),"",VLOOKUP($A50,ES_FTE3_0!$A$12:$AQ$100,MATCH(FIXED(I$6,0,TRUE),ES_FTE3_0!$A$12:$AQ$12,0)+1,FALSE))</f>
        <v/>
      </c>
      <c r="J50" s="232" t="str">
        <f>IF(ISNA(VLOOKUP($A50,ES_FTE3_0!$A$12:$AQ$100,MATCH(FIXED(J$6,0,TRUE),ES_FTE3_0!$A$12:$AQ$12,0)+1,FALSE)),"",VLOOKUP($A50,ES_FTE3_0!$A$12:$AQ$100,MATCH(FIXED(J$6,0,TRUE),ES_FTE3_0!$A$12:$AQ$12,0)+1,FALSE))</f>
        <v/>
      </c>
      <c r="K50" s="232" t="str">
        <f>IF(ISNA(VLOOKUP($A50,ES_FTE3_0!$A$12:$AQ$100,MATCH(FIXED(K$6,0,TRUE),ES_FTE3_0!$A$12:$AQ$12,0)+1,FALSE)),"",VLOOKUP($A50,ES_FTE3_0!$A$12:$AQ$100,MATCH(FIXED(K$6,0,TRUE),ES_FTE3_0!$A$12:$AQ$12,0)+1,FALSE))</f>
        <v/>
      </c>
      <c r="L50" s="232" t="str">
        <f>IF(ISNA(VLOOKUP($A50,ES_FTE3_0!$A$12:$AQ$100,MATCH(FIXED(L$6,0,TRUE),ES_FTE3_0!$A$12:$AQ$12,0)+1,FALSE)),"",VLOOKUP($A50,ES_FTE3_0!$A$12:$AQ$100,MATCH(FIXED(L$6,0,TRUE),ES_FTE3_0!$A$12:$AQ$12,0)+1,FALSE))</f>
        <v/>
      </c>
      <c r="M50" s="232" t="str">
        <f>IF(ISNA(VLOOKUP($A50,ES_FTE3_0!$A$12:$AQ$100,MATCH(FIXED(M$6,0,TRUE),ES_FTE3_0!$A$12:$AQ$12,0)+1,FALSE)),"",VLOOKUP($A50,ES_FTE3_0!$A$12:$AQ$100,MATCH(FIXED(M$6,0,TRUE),ES_FTE3_0!$A$12:$AQ$12,0)+1,FALSE))</f>
        <v/>
      </c>
      <c r="N50" s="232" t="str">
        <f>IF(ISNA(VLOOKUP($A50,ES_FTE3_0!$A$12:$AQ$100,MATCH(FIXED(N$6,0,TRUE),ES_FTE3_0!$A$12:$AQ$12,0)+1,FALSE)),"",VLOOKUP($A50,ES_FTE3_0!$A$12:$AQ$100,MATCH(FIXED(N$6,0,TRUE),ES_FTE3_0!$A$12:$AQ$12,0)+1,FALSE))</f>
        <v/>
      </c>
      <c r="O50" s="232" t="str">
        <f>IF(ISNA(VLOOKUP($A50,ES_FTE3_0!$A$12:$AQ$100,MATCH(FIXED(O$6,0,TRUE),ES_FTE3_0!$A$12:$AQ$12,0)+1,FALSE)),"",VLOOKUP($A50,ES_FTE3_0!$A$12:$AQ$100,MATCH(FIXED(O$6,0,TRUE),ES_FTE3_0!$A$12:$AQ$12,0)+1,FALSE))</f>
        <v/>
      </c>
      <c r="P50" s="232" t="str">
        <f>IF(ISNA(VLOOKUP($A50,ES_FTE3_0!$A$12:$AQ$100,MATCH(FIXED(P$6,0,TRUE),ES_FTE3_0!$A$12:$AQ$12,0)+1,FALSE)),"",VLOOKUP($A50,ES_FTE3_0!$A$12:$AQ$100,MATCH(FIXED(P$6,0,TRUE),ES_FTE3_0!$A$12:$AQ$12,0)+1,FALSE))</f>
        <v/>
      </c>
      <c r="Q50" s="232" t="str">
        <f>IF(ISNA(VLOOKUP($A50,ES_FTE3_0!$A$12:$AQ$100,MATCH(FIXED(Q$6,0,TRUE),ES_FTE3_0!$A$12:$AQ$12,0)+1,FALSE)),"",VLOOKUP($A50,ES_FTE3_0!$A$12:$AQ$100,MATCH(FIXED(Q$6,0,TRUE),ES_FTE3_0!$A$12:$AQ$12,0)+1,FALSE))</f>
        <v/>
      </c>
      <c r="R50" s="232" t="str">
        <f>IF(ISNA(VLOOKUP($A50,ES_FTE3_0!$A$12:$AQ$100,MATCH(FIXED(R$6,0,TRUE),ES_FTE3_0!$A$12:$AQ$12,0)+1,FALSE)),"",VLOOKUP($A50,ES_FTE3_0!$A$12:$AQ$100,MATCH(FIXED(R$6,0,TRUE),ES_FTE3_0!$A$12:$AQ$12,0)+1,FALSE))</f>
        <v/>
      </c>
      <c r="S50" s="232" t="str">
        <f>IF(ISNA(VLOOKUP($A50,ES_FTE3_0!$A$12:$AQ$100,MATCH(FIXED(S$6,0,TRUE),ES_FTE3_0!$A$12:$AQ$12,0)+1,FALSE)),"",VLOOKUP($A50,ES_FTE3_0!$A$12:$AQ$100,MATCH(FIXED(S$6,0,TRUE),ES_FTE3_0!$A$12:$AQ$12,0)+1,FALSE))</f>
        <v/>
      </c>
      <c r="T50" s="232" t="str">
        <f>IF(ISNA(VLOOKUP($A50,ES_FTE3_0!$A$12:$AQ$100,MATCH(FIXED(T$6,0,TRUE),ES_FTE3_0!$A$12:$AQ$12,0)+1,FALSE)),"",VLOOKUP($A50,ES_FTE3_0!$A$12:$AQ$100,MATCH(FIXED(T$6,0,TRUE),ES_FTE3_0!$A$12:$AQ$12,0)+1,FALSE))</f>
        <v/>
      </c>
      <c r="U50" s="232" t="str">
        <f>IF(ISNA(VLOOKUP($A50,ES_FTE3_0!$A$12:$AQ$100,MATCH(FIXED(U$6,0,TRUE),ES_FTE3_0!$A$12:$AQ$12,0)+1,FALSE)),"",VLOOKUP($A50,ES_FTE3_0!$A$12:$AQ$100,MATCH(FIXED(U$6,0,TRUE),ES_FTE3_0!$A$12:$AQ$12,0)+1,FALSE))</f>
        <v/>
      </c>
      <c r="V50" s="232" t="str">
        <f>IF(ISNA(VLOOKUP($A50,ES_FTE3_0!$A$12:$AQ$100,MATCH(FIXED(V$6,0,TRUE),ES_FTE3_0!$A$12:$AQ$12,0)+1,FALSE)),"",VLOOKUP($A50,ES_FTE3_0!$A$12:$AQ$100,MATCH(FIXED(V$6,0,TRUE),ES_FTE3_0!$A$12:$AQ$12,0)+1,FALSE))</f>
        <v/>
      </c>
      <c r="W50" s="232" t="str">
        <f>IF(ISNA(VLOOKUP($A50,ES_FTE3_0!$A$12:$AQ$100,MATCH(FIXED(W$6,0,TRUE),ES_FTE3_0!$A$12:$AQ$12,0)+1,FALSE)),"",VLOOKUP($A50,ES_FTE3_0!$A$12:$AQ$100,MATCH(FIXED(W$6,0,TRUE),ES_FTE3_0!$A$12:$AQ$12,0)+1,FALSE))</f>
        <v/>
      </c>
    </row>
    <row r="51" spans="1:23">
      <c r="A51" s="230" t="str">
        <f>lookup!Z10</f>
        <v>Germany (until 1990 former territory of the FRG)</v>
      </c>
      <c r="B51" s="232" t="str">
        <f>VLOOKUP(A51,lookup!$Z$2:$AA$77,2,FALSE)</f>
        <v>Γερμανία</v>
      </c>
      <c r="C51" s="232" t="str">
        <f>IF(ISNA(VLOOKUP($A51,ES_FTE3_0!$A$12:$AQ$100,MATCH(FIXED(C$6,0,TRUE),ES_FTE3_0!$A$12:$AQ$12,0)+1,FALSE)),"",VLOOKUP($A51,ES_FTE3_0!$A$12:$AQ$100,MATCH(FIXED(C$6,0,TRUE),ES_FTE3_0!$A$12:$AQ$12,0)+1,FALSE))</f>
        <v/>
      </c>
      <c r="D51" s="232" t="str">
        <f>IF(ISNA(VLOOKUP($A51,ES_FTE3_0!$A$12:$AQ$100,MATCH(FIXED(D$6,0,TRUE),ES_FTE3_0!$A$12:$AQ$12,0)+1,FALSE)),"",VLOOKUP($A51,ES_FTE3_0!$A$12:$AQ$100,MATCH(FIXED(D$6,0,TRUE),ES_FTE3_0!$A$12:$AQ$12,0)+1,FALSE))</f>
        <v/>
      </c>
      <c r="E51" s="232" t="str">
        <f>IF(ISNA(VLOOKUP($A51,ES_FTE3_0!$A$12:$AQ$100,MATCH(FIXED(E$6,0,TRUE),ES_FTE3_0!$A$12:$AQ$12,0)+1,FALSE)),"",VLOOKUP($A51,ES_FTE3_0!$A$12:$AQ$100,MATCH(FIXED(E$6,0,TRUE),ES_FTE3_0!$A$12:$AQ$12,0)+1,FALSE))</f>
        <v/>
      </c>
      <c r="F51" s="232" t="str">
        <f>IF(ISNA(VLOOKUP($A51,ES_FTE3_0!$A$12:$AQ$100,MATCH(FIXED(F$6,0,TRUE),ES_FTE3_0!$A$12:$AQ$12,0)+1,FALSE)),"",VLOOKUP($A51,ES_FTE3_0!$A$12:$AQ$100,MATCH(FIXED(F$6,0,TRUE),ES_FTE3_0!$A$12:$AQ$12,0)+1,FALSE))</f>
        <v/>
      </c>
      <c r="G51" s="232" t="str">
        <f>IF(ISNA(VLOOKUP($A51,ES_FTE3_0!$A$12:$AQ$100,MATCH(FIXED(G$6,0,TRUE),ES_FTE3_0!$A$12:$AQ$12,0)+1,FALSE)),"",VLOOKUP($A51,ES_FTE3_0!$A$12:$AQ$100,MATCH(FIXED(G$6,0,TRUE),ES_FTE3_0!$A$12:$AQ$12,0)+1,FALSE))</f>
        <v/>
      </c>
      <c r="H51" s="232" t="str">
        <f>IF(ISNA(VLOOKUP($A51,ES_FTE3_0!$A$12:$AQ$100,MATCH(FIXED(H$6,0,TRUE),ES_FTE3_0!$A$12:$AQ$12,0)+1,FALSE)),"",VLOOKUP($A51,ES_FTE3_0!$A$12:$AQ$100,MATCH(FIXED(H$6,0,TRUE),ES_FTE3_0!$A$12:$AQ$12,0)+1,FALSE))</f>
        <v/>
      </c>
      <c r="I51" s="232" t="str">
        <f>IF(ISNA(VLOOKUP($A51,ES_FTE3_0!$A$12:$AQ$100,MATCH(FIXED(I$6,0,TRUE),ES_FTE3_0!$A$12:$AQ$12,0)+1,FALSE)),"",VLOOKUP($A51,ES_FTE3_0!$A$12:$AQ$100,MATCH(FIXED(I$6,0,TRUE),ES_FTE3_0!$A$12:$AQ$12,0)+1,FALSE))</f>
        <v/>
      </c>
      <c r="J51" s="232" t="str">
        <f>IF(ISNA(VLOOKUP($A51,ES_FTE3_0!$A$12:$AQ$100,MATCH(FIXED(J$6,0,TRUE),ES_FTE3_0!$A$12:$AQ$12,0)+1,FALSE)),"",VLOOKUP($A51,ES_FTE3_0!$A$12:$AQ$100,MATCH(FIXED(J$6,0,TRUE),ES_FTE3_0!$A$12:$AQ$12,0)+1,FALSE))</f>
        <v/>
      </c>
      <c r="K51" s="232" t="str">
        <f>IF(ISNA(VLOOKUP($A51,ES_FTE3_0!$A$12:$AQ$100,MATCH(FIXED(K$6,0,TRUE),ES_FTE3_0!$A$12:$AQ$12,0)+1,FALSE)),"",VLOOKUP($A51,ES_FTE3_0!$A$12:$AQ$100,MATCH(FIXED(K$6,0,TRUE),ES_FTE3_0!$A$12:$AQ$12,0)+1,FALSE))</f>
        <v/>
      </c>
      <c r="L51" s="232" t="str">
        <f>IF(ISNA(VLOOKUP($A51,ES_FTE3_0!$A$12:$AQ$100,MATCH(FIXED(L$6,0,TRUE),ES_FTE3_0!$A$12:$AQ$12,0)+1,FALSE)),"",VLOOKUP($A51,ES_FTE3_0!$A$12:$AQ$100,MATCH(FIXED(L$6,0,TRUE),ES_FTE3_0!$A$12:$AQ$12,0)+1,FALSE))</f>
        <v/>
      </c>
      <c r="M51" s="232" t="str">
        <f>IF(ISNA(VLOOKUP($A51,ES_FTE3_0!$A$12:$AQ$100,MATCH(FIXED(M$6,0,TRUE),ES_FTE3_0!$A$12:$AQ$12,0)+1,FALSE)),"",VLOOKUP($A51,ES_FTE3_0!$A$12:$AQ$100,MATCH(FIXED(M$6,0,TRUE),ES_FTE3_0!$A$12:$AQ$12,0)+1,FALSE))</f>
        <v/>
      </c>
      <c r="N51" s="232" t="str">
        <f>IF(ISNA(VLOOKUP($A51,ES_FTE3_0!$A$12:$AQ$100,MATCH(FIXED(N$6,0,TRUE),ES_FTE3_0!$A$12:$AQ$12,0)+1,FALSE)),"",VLOOKUP($A51,ES_FTE3_0!$A$12:$AQ$100,MATCH(FIXED(N$6,0,TRUE),ES_FTE3_0!$A$12:$AQ$12,0)+1,FALSE))</f>
        <v/>
      </c>
      <c r="O51" s="232" t="str">
        <f>IF(ISNA(VLOOKUP($A51,ES_FTE3_0!$A$12:$AQ$100,MATCH(FIXED(O$6,0,TRUE),ES_FTE3_0!$A$12:$AQ$12,0)+1,FALSE)),"",VLOOKUP($A51,ES_FTE3_0!$A$12:$AQ$100,MATCH(FIXED(O$6,0,TRUE),ES_FTE3_0!$A$12:$AQ$12,0)+1,FALSE))</f>
        <v/>
      </c>
      <c r="P51" s="232" t="str">
        <f>IF(ISNA(VLOOKUP($A51,ES_FTE3_0!$A$12:$AQ$100,MATCH(FIXED(P$6,0,TRUE),ES_FTE3_0!$A$12:$AQ$12,0)+1,FALSE)),"",VLOOKUP($A51,ES_FTE3_0!$A$12:$AQ$100,MATCH(FIXED(P$6,0,TRUE),ES_FTE3_0!$A$12:$AQ$12,0)+1,FALSE))</f>
        <v/>
      </c>
      <c r="Q51" s="232" t="str">
        <f>IF(ISNA(VLOOKUP($A51,ES_FTE3_0!$A$12:$AQ$100,MATCH(FIXED(Q$6,0,TRUE),ES_FTE3_0!$A$12:$AQ$12,0)+1,FALSE)),"",VLOOKUP($A51,ES_FTE3_0!$A$12:$AQ$100,MATCH(FIXED(Q$6,0,TRUE),ES_FTE3_0!$A$12:$AQ$12,0)+1,FALSE))</f>
        <v/>
      </c>
      <c r="R51" s="232" t="str">
        <f>IF(ISNA(VLOOKUP($A51,ES_FTE3_0!$A$12:$AQ$100,MATCH(FIXED(R$6,0,TRUE),ES_FTE3_0!$A$12:$AQ$12,0)+1,FALSE)),"",VLOOKUP($A51,ES_FTE3_0!$A$12:$AQ$100,MATCH(FIXED(R$6,0,TRUE),ES_FTE3_0!$A$12:$AQ$12,0)+1,FALSE))</f>
        <v/>
      </c>
      <c r="S51" s="232" t="str">
        <f>IF(ISNA(VLOOKUP($A51,ES_FTE3_0!$A$12:$AQ$100,MATCH(FIXED(S$6,0,TRUE),ES_FTE3_0!$A$12:$AQ$12,0)+1,FALSE)),"",VLOOKUP($A51,ES_FTE3_0!$A$12:$AQ$100,MATCH(FIXED(S$6,0,TRUE),ES_FTE3_0!$A$12:$AQ$12,0)+1,FALSE))</f>
        <v/>
      </c>
      <c r="T51" s="232" t="str">
        <f>IF(ISNA(VLOOKUP($A51,ES_FTE3_0!$A$12:$AQ$100,MATCH(FIXED(T$6,0,TRUE),ES_FTE3_0!$A$12:$AQ$12,0)+1,FALSE)),"",VLOOKUP($A51,ES_FTE3_0!$A$12:$AQ$100,MATCH(FIXED(T$6,0,TRUE),ES_FTE3_0!$A$12:$AQ$12,0)+1,FALSE))</f>
        <v/>
      </c>
      <c r="U51" s="232" t="str">
        <f>IF(ISNA(VLOOKUP($A51,ES_FTE3_0!$A$12:$AQ$100,MATCH(FIXED(U$6,0,TRUE),ES_FTE3_0!$A$12:$AQ$12,0)+1,FALSE)),"",VLOOKUP($A51,ES_FTE3_0!$A$12:$AQ$100,MATCH(FIXED(U$6,0,TRUE),ES_FTE3_0!$A$12:$AQ$12,0)+1,FALSE))</f>
        <v/>
      </c>
      <c r="V51" s="232" t="str">
        <f>IF(ISNA(VLOOKUP($A51,ES_FTE3_0!$A$12:$AQ$100,MATCH(FIXED(V$6,0,TRUE),ES_FTE3_0!$A$12:$AQ$12,0)+1,FALSE)),"",VLOOKUP($A51,ES_FTE3_0!$A$12:$AQ$100,MATCH(FIXED(V$6,0,TRUE),ES_FTE3_0!$A$12:$AQ$12,0)+1,FALSE))</f>
        <v/>
      </c>
      <c r="W51" s="232" t="str">
        <f>IF(ISNA(VLOOKUP($A51,ES_FTE3_0!$A$12:$AQ$100,MATCH(FIXED(W$6,0,TRUE),ES_FTE3_0!$A$12:$AQ$12,0)+1,FALSE)),"",VLOOKUP($A51,ES_FTE3_0!$A$12:$AQ$100,MATCH(FIXED(W$6,0,TRUE),ES_FTE3_0!$A$12:$AQ$12,0)+1,FALSE))</f>
        <v/>
      </c>
    </row>
    <row r="52" spans="1:23">
      <c r="A52" s="230" t="str">
        <f>lookup!Z11</f>
        <v>Estonia</v>
      </c>
      <c r="B52" s="232" t="str">
        <f>VLOOKUP(A52,lookup!$Z$2:$AA$77,2,FALSE)</f>
        <v>Εσθονία</v>
      </c>
      <c r="C52" s="232" t="str">
        <f>IF(ISNA(VLOOKUP($A52,ES_FTE3_0!$A$12:$AQ$100,MATCH(FIXED(C$6,0,TRUE),ES_FTE3_0!$A$12:$AQ$12,0)+1,FALSE)),"",VLOOKUP($A52,ES_FTE3_0!$A$12:$AQ$100,MATCH(FIXED(C$6,0,TRUE),ES_FTE3_0!$A$12:$AQ$12,0)+1,FALSE))</f>
        <v/>
      </c>
      <c r="D52" s="232" t="str">
        <f>IF(ISNA(VLOOKUP($A52,ES_FTE3_0!$A$12:$AQ$100,MATCH(FIXED(D$6,0,TRUE),ES_FTE3_0!$A$12:$AQ$12,0)+1,FALSE)),"",VLOOKUP($A52,ES_FTE3_0!$A$12:$AQ$100,MATCH(FIXED(D$6,0,TRUE),ES_FTE3_0!$A$12:$AQ$12,0)+1,FALSE))</f>
        <v/>
      </c>
      <c r="E52" s="232" t="str">
        <f>IF(ISNA(VLOOKUP($A52,ES_FTE3_0!$A$12:$AQ$100,MATCH(FIXED(E$6,0,TRUE),ES_FTE3_0!$A$12:$AQ$12,0)+1,FALSE)),"",VLOOKUP($A52,ES_FTE3_0!$A$12:$AQ$100,MATCH(FIXED(E$6,0,TRUE),ES_FTE3_0!$A$12:$AQ$12,0)+1,FALSE))</f>
        <v/>
      </c>
      <c r="F52" s="232" t="str">
        <f>IF(ISNA(VLOOKUP($A52,ES_FTE3_0!$A$12:$AQ$100,MATCH(FIXED(F$6,0,TRUE),ES_FTE3_0!$A$12:$AQ$12,0)+1,FALSE)),"",VLOOKUP($A52,ES_FTE3_0!$A$12:$AQ$100,MATCH(FIXED(F$6,0,TRUE),ES_FTE3_0!$A$12:$AQ$12,0)+1,FALSE))</f>
        <v/>
      </c>
      <c r="G52" s="232" t="str">
        <f>IF(ISNA(VLOOKUP($A52,ES_FTE3_0!$A$12:$AQ$100,MATCH(FIXED(G$6,0,TRUE),ES_FTE3_0!$A$12:$AQ$12,0)+1,FALSE)),"",VLOOKUP($A52,ES_FTE3_0!$A$12:$AQ$100,MATCH(FIXED(G$6,0,TRUE),ES_FTE3_0!$A$12:$AQ$12,0)+1,FALSE))</f>
        <v/>
      </c>
      <c r="H52" s="232" t="str">
        <f>IF(ISNA(VLOOKUP($A52,ES_FTE3_0!$A$12:$AQ$100,MATCH(FIXED(H$6,0,TRUE),ES_FTE3_0!$A$12:$AQ$12,0)+1,FALSE)),"",VLOOKUP($A52,ES_FTE3_0!$A$12:$AQ$100,MATCH(FIXED(H$6,0,TRUE),ES_FTE3_0!$A$12:$AQ$12,0)+1,FALSE))</f>
        <v/>
      </c>
      <c r="I52" s="232" t="str">
        <f>IF(ISNA(VLOOKUP($A52,ES_FTE3_0!$A$12:$AQ$100,MATCH(FIXED(I$6,0,TRUE),ES_FTE3_0!$A$12:$AQ$12,0)+1,FALSE)),"",VLOOKUP($A52,ES_FTE3_0!$A$12:$AQ$100,MATCH(FIXED(I$6,0,TRUE),ES_FTE3_0!$A$12:$AQ$12,0)+1,FALSE))</f>
        <v/>
      </c>
      <c r="J52" s="232" t="str">
        <f>IF(ISNA(VLOOKUP($A52,ES_FTE3_0!$A$12:$AQ$100,MATCH(FIXED(J$6,0,TRUE),ES_FTE3_0!$A$12:$AQ$12,0)+1,FALSE)),"",VLOOKUP($A52,ES_FTE3_0!$A$12:$AQ$100,MATCH(FIXED(J$6,0,TRUE),ES_FTE3_0!$A$12:$AQ$12,0)+1,FALSE))</f>
        <v/>
      </c>
      <c r="K52" s="232" t="str">
        <f>IF(ISNA(VLOOKUP($A52,ES_FTE3_0!$A$12:$AQ$100,MATCH(FIXED(K$6,0,TRUE),ES_FTE3_0!$A$12:$AQ$12,0)+1,FALSE)),"",VLOOKUP($A52,ES_FTE3_0!$A$12:$AQ$100,MATCH(FIXED(K$6,0,TRUE),ES_FTE3_0!$A$12:$AQ$12,0)+1,FALSE))</f>
        <v/>
      </c>
      <c r="L52" s="232" t="str">
        <f>IF(ISNA(VLOOKUP($A52,ES_FTE3_0!$A$12:$AQ$100,MATCH(FIXED(L$6,0,TRUE),ES_FTE3_0!$A$12:$AQ$12,0)+1,FALSE)),"",VLOOKUP($A52,ES_FTE3_0!$A$12:$AQ$100,MATCH(FIXED(L$6,0,TRUE),ES_FTE3_0!$A$12:$AQ$12,0)+1,FALSE))</f>
        <v/>
      </c>
      <c r="M52" s="232" t="str">
        <f>IF(ISNA(VLOOKUP($A52,ES_FTE3_0!$A$12:$AQ$100,MATCH(FIXED(M$6,0,TRUE),ES_FTE3_0!$A$12:$AQ$12,0)+1,FALSE)),"",VLOOKUP($A52,ES_FTE3_0!$A$12:$AQ$100,MATCH(FIXED(M$6,0,TRUE),ES_FTE3_0!$A$12:$AQ$12,0)+1,FALSE))</f>
        <v/>
      </c>
      <c r="N52" s="232" t="str">
        <f>IF(ISNA(VLOOKUP($A52,ES_FTE3_0!$A$12:$AQ$100,MATCH(FIXED(N$6,0,TRUE),ES_FTE3_0!$A$12:$AQ$12,0)+1,FALSE)),"",VLOOKUP($A52,ES_FTE3_0!$A$12:$AQ$100,MATCH(FIXED(N$6,0,TRUE),ES_FTE3_0!$A$12:$AQ$12,0)+1,FALSE))</f>
        <v/>
      </c>
      <c r="O52" s="232" t="str">
        <f>IF(ISNA(VLOOKUP($A52,ES_FTE3_0!$A$12:$AQ$100,MATCH(FIXED(O$6,0,TRUE),ES_FTE3_0!$A$12:$AQ$12,0)+1,FALSE)),"",VLOOKUP($A52,ES_FTE3_0!$A$12:$AQ$100,MATCH(FIXED(O$6,0,TRUE),ES_FTE3_0!$A$12:$AQ$12,0)+1,FALSE))</f>
        <v/>
      </c>
      <c r="P52" s="232" t="str">
        <f>IF(ISNA(VLOOKUP($A52,ES_FTE3_0!$A$12:$AQ$100,MATCH(FIXED(P$6,0,TRUE),ES_FTE3_0!$A$12:$AQ$12,0)+1,FALSE)),"",VLOOKUP($A52,ES_FTE3_0!$A$12:$AQ$100,MATCH(FIXED(P$6,0,TRUE),ES_FTE3_0!$A$12:$AQ$12,0)+1,FALSE))</f>
        <v/>
      </c>
      <c r="Q52" s="232" t="str">
        <f>IF(ISNA(VLOOKUP($A52,ES_FTE3_0!$A$12:$AQ$100,MATCH(FIXED(Q$6,0,TRUE),ES_FTE3_0!$A$12:$AQ$12,0)+1,FALSE)),"",VLOOKUP($A52,ES_FTE3_0!$A$12:$AQ$100,MATCH(FIXED(Q$6,0,TRUE),ES_FTE3_0!$A$12:$AQ$12,0)+1,FALSE))</f>
        <v/>
      </c>
      <c r="R52" s="232" t="str">
        <f>IF(ISNA(VLOOKUP($A52,ES_FTE3_0!$A$12:$AQ$100,MATCH(FIXED(R$6,0,TRUE),ES_FTE3_0!$A$12:$AQ$12,0)+1,FALSE)),"",VLOOKUP($A52,ES_FTE3_0!$A$12:$AQ$100,MATCH(FIXED(R$6,0,TRUE),ES_FTE3_0!$A$12:$AQ$12,0)+1,FALSE))</f>
        <v/>
      </c>
      <c r="S52" s="232" t="str">
        <f>IF(ISNA(VLOOKUP($A52,ES_FTE3_0!$A$12:$AQ$100,MATCH(FIXED(S$6,0,TRUE),ES_FTE3_0!$A$12:$AQ$12,0)+1,FALSE)),"",VLOOKUP($A52,ES_FTE3_0!$A$12:$AQ$100,MATCH(FIXED(S$6,0,TRUE),ES_FTE3_0!$A$12:$AQ$12,0)+1,FALSE))</f>
        <v/>
      </c>
      <c r="T52" s="232" t="str">
        <f>IF(ISNA(VLOOKUP($A52,ES_FTE3_0!$A$12:$AQ$100,MATCH(FIXED(T$6,0,TRUE),ES_FTE3_0!$A$12:$AQ$12,0)+1,FALSE)),"",VLOOKUP($A52,ES_FTE3_0!$A$12:$AQ$100,MATCH(FIXED(T$6,0,TRUE),ES_FTE3_0!$A$12:$AQ$12,0)+1,FALSE))</f>
        <v/>
      </c>
      <c r="U52" s="232" t="str">
        <f>IF(ISNA(VLOOKUP($A52,ES_FTE3_0!$A$12:$AQ$100,MATCH(FIXED(U$6,0,TRUE),ES_FTE3_0!$A$12:$AQ$12,0)+1,FALSE)),"",VLOOKUP($A52,ES_FTE3_0!$A$12:$AQ$100,MATCH(FIXED(U$6,0,TRUE),ES_FTE3_0!$A$12:$AQ$12,0)+1,FALSE))</f>
        <v/>
      </c>
      <c r="V52" s="232" t="str">
        <f>IF(ISNA(VLOOKUP($A52,ES_FTE3_0!$A$12:$AQ$100,MATCH(FIXED(V$6,0,TRUE),ES_FTE3_0!$A$12:$AQ$12,0)+1,FALSE)),"",VLOOKUP($A52,ES_FTE3_0!$A$12:$AQ$100,MATCH(FIXED(V$6,0,TRUE),ES_FTE3_0!$A$12:$AQ$12,0)+1,FALSE))</f>
        <v/>
      </c>
      <c r="W52" s="232" t="str">
        <f>IF(ISNA(VLOOKUP($A52,ES_FTE3_0!$A$12:$AQ$100,MATCH(FIXED(W$6,0,TRUE),ES_FTE3_0!$A$12:$AQ$12,0)+1,FALSE)),"",VLOOKUP($A52,ES_FTE3_0!$A$12:$AQ$100,MATCH(FIXED(W$6,0,TRUE),ES_FTE3_0!$A$12:$AQ$12,0)+1,FALSE))</f>
        <v/>
      </c>
    </row>
    <row r="53" spans="1:23">
      <c r="A53" s="230" t="str">
        <f>lookup!Z12</f>
        <v>Ireland</v>
      </c>
      <c r="B53" s="232" t="str">
        <f>VLOOKUP(A53,lookup!$Z$2:$AA$77,2,FALSE)</f>
        <v>Ιρλανδία</v>
      </c>
      <c r="C53" s="232" t="str">
        <f>IF(ISNA(VLOOKUP($A53,ES_FTE3_0!$A$12:$AQ$100,MATCH(FIXED(C$6,0,TRUE),ES_FTE3_0!$A$12:$AQ$12,0)+1,FALSE)),"",VLOOKUP($A53,ES_FTE3_0!$A$12:$AQ$100,MATCH(FIXED(C$6,0,TRUE),ES_FTE3_0!$A$12:$AQ$12,0)+1,FALSE))</f>
        <v/>
      </c>
      <c r="D53" s="232" t="str">
        <f>IF(ISNA(VLOOKUP($A53,ES_FTE3_0!$A$12:$AQ$100,MATCH(FIXED(D$6,0,TRUE),ES_FTE3_0!$A$12:$AQ$12,0)+1,FALSE)),"",VLOOKUP($A53,ES_FTE3_0!$A$12:$AQ$100,MATCH(FIXED(D$6,0,TRUE),ES_FTE3_0!$A$12:$AQ$12,0)+1,FALSE))</f>
        <v/>
      </c>
      <c r="E53" s="232" t="str">
        <f>IF(ISNA(VLOOKUP($A53,ES_FTE3_0!$A$12:$AQ$100,MATCH(FIXED(E$6,0,TRUE),ES_FTE3_0!$A$12:$AQ$12,0)+1,FALSE)),"",VLOOKUP($A53,ES_FTE3_0!$A$12:$AQ$100,MATCH(FIXED(E$6,0,TRUE),ES_FTE3_0!$A$12:$AQ$12,0)+1,FALSE))</f>
        <v/>
      </c>
      <c r="F53" s="232" t="str">
        <f>IF(ISNA(VLOOKUP($A53,ES_FTE3_0!$A$12:$AQ$100,MATCH(FIXED(F$6,0,TRUE),ES_FTE3_0!$A$12:$AQ$12,0)+1,FALSE)),"",VLOOKUP($A53,ES_FTE3_0!$A$12:$AQ$100,MATCH(FIXED(F$6,0,TRUE),ES_FTE3_0!$A$12:$AQ$12,0)+1,FALSE))</f>
        <v/>
      </c>
      <c r="G53" s="232" t="str">
        <f>IF(ISNA(VLOOKUP($A53,ES_FTE3_0!$A$12:$AQ$100,MATCH(FIXED(G$6,0,TRUE),ES_FTE3_0!$A$12:$AQ$12,0)+1,FALSE)),"",VLOOKUP($A53,ES_FTE3_0!$A$12:$AQ$100,MATCH(FIXED(G$6,0,TRUE),ES_FTE3_0!$A$12:$AQ$12,0)+1,FALSE))</f>
        <v/>
      </c>
      <c r="H53" s="232" t="str">
        <f>IF(ISNA(VLOOKUP($A53,ES_FTE3_0!$A$12:$AQ$100,MATCH(FIXED(H$6,0,TRUE),ES_FTE3_0!$A$12:$AQ$12,0)+1,FALSE)),"",VLOOKUP($A53,ES_FTE3_0!$A$12:$AQ$100,MATCH(FIXED(H$6,0,TRUE),ES_FTE3_0!$A$12:$AQ$12,0)+1,FALSE))</f>
        <v/>
      </c>
      <c r="I53" s="232" t="str">
        <f>IF(ISNA(VLOOKUP($A53,ES_FTE3_0!$A$12:$AQ$100,MATCH(FIXED(I$6,0,TRUE),ES_FTE3_0!$A$12:$AQ$12,0)+1,FALSE)),"",VLOOKUP($A53,ES_FTE3_0!$A$12:$AQ$100,MATCH(FIXED(I$6,0,TRUE),ES_FTE3_0!$A$12:$AQ$12,0)+1,FALSE))</f>
        <v/>
      </c>
      <c r="J53" s="232" t="str">
        <f>IF(ISNA(VLOOKUP($A53,ES_FTE3_0!$A$12:$AQ$100,MATCH(FIXED(J$6,0,TRUE),ES_FTE3_0!$A$12:$AQ$12,0)+1,FALSE)),"",VLOOKUP($A53,ES_FTE3_0!$A$12:$AQ$100,MATCH(FIXED(J$6,0,TRUE),ES_FTE3_0!$A$12:$AQ$12,0)+1,FALSE))</f>
        <v/>
      </c>
      <c r="K53" s="232" t="str">
        <f>IF(ISNA(VLOOKUP($A53,ES_FTE3_0!$A$12:$AQ$100,MATCH(FIXED(K$6,0,TRUE),ES_FTE3_0!$A$12:$AQ$12,0)+1,FALSE)),"",VLOOKUP($A53,ES_FTE3_0!$A$12:$AQ$100,MATCH(FIXED(K$6,0,TRUE),ES_FTE3_0!$A$12:$AQ$12,0)+1,FALSE))</f>
        <v/>
      </c>
      <c r="L53" s="232" t="str">
        <f>IF(ISNA(VLOOKUP($A53,ES_FTE3_0!$A$12:$AQ$100,MATCH(FIXED(L$6,0,TRUE),ES_FTE3_0!$A$12:$AQ$12,0)+1,FALSE)),"",VLOOKUP($A53,ES_FTE3_0!$A$12:$AQ$100,MATCH(FIXED(L$6,0,TRUE),ES_FTE3_0!$A$12:$AQ$12,0)+1,FALSE))</f>
        <v/>
      </c>
      <c r="M53" s="232" t="str">
        <f>IF(ISNA(VLOOKUP($A53,ES_FTE3_0!$A$12:$AQ$100,MATCH(FIXED(M$6,0,TRUE),ES_FTE3_0!$A$12:$AQ$12,0)+1,FALSE)),"",VLOOKUP($A53,ES_FTE3_0!$A$12:$AQ$100,MATCH(FIXED(M$6,0,TRUE),ES_FTE3_0!$A$12:$AQ$12,0)+1,FALSE))</f>
        <v/>
      </c>
      <c r="N53" s="232" t="str">
        <f>IF(ISNA(VLOOKUP($A53,ES_FTE3_0!$A$12:$AQ$100,MATCH(FIXED(N$6,0,TRUE),ES_FTE3_0!$A$12:$AQ$12,0)+1,FALSE)),"",VLOOKUP($A53,ES_FTE3_0!$A$12:$AQ$100,MATCH(FIXED(N$6,0,TRUE),ES_FTE3_0!$A$12:$AQ$12,0)+1,FALSE))</f>
        <v/>
      </c>
      <c r="O53" s="232" t="str">
        <f>IF(ISNA(VLOOKUP($A53,ES_FTE3_0!$A$12:$AQ$100,MATCH(FIXED(O$6,0,TRUE),ES_FTE3_0!$A$12:$AQ$12,0)+1,FALSE)),"",VLOOKUP($A53,ES_FTE3_0!$A$12:$AQ$100,MATCH(FIXED(O$6,0,TRUE),ES_FTE3_0!$A$12:$AQ$12,0)+1,FALSE))</f>
        <v/>
      </c>
      <c r="P53" s="232" t="str">
        <f>IF(ISNA(VLOOKUP($A53,ES_FTE3_0!$A$12:$AQ$100,MATCH(FIXED(P$6,0,TRUE),ES_FTE3_0!$A$12:$AQ$12,0)+1,FALSE)),"",VLOOKUP($A53,ES_FTE3_0!$A$12:$AQ$100,MATCH(FIXED(P$6,0,TRUE),ES_FTE3_0!$A$12:$AQ$12,0)+1,FALSE))</f>
        <v/>
      </c>
      <c r="Q53" s="232" t="str">
        <f>IF(ISNA(VLOOKUP($A53,ES_FTE3_0!$A$12:$AQ$100,MATCH(FIXED(Q$6,0,TRUE),ES_FTE3_0!$A$12:$AQ$12,0)+1,FALSE)),"",VLOOKUP($A53,ES_FTE3_0!$A$12:$AQ$100,MATCH(FIXED(Q$6,0,TRUE),ES_FTE3_0!$A$12:$AQ$12,0)+1,FALSE))</f>
        <v/>
      </c>
      <c r="R53" s="232" t="str">
        <f>IF(ISNA(VLOOKUP($A53,ES_FTE3_0!$A$12:$AQ$100,MATCH(FIXED(R$6,0,TRUE),ES_FTE3_0!$A$12:$AQ$12,0)+1,FALSE)),"",VLOOKUP($A53,ES_FTE3_0!$A$12:$AQ$100,MATCH(FIXED(R$6,0,TRUE),ES_FTE3_0!$A$12:$AQ$12,0)+1,FALSE))</f>
        <v/>
      </c>
      <c r="S53" s="232" t="str">
        <f>IF(ISNA(VLOOKUP($A53,ES_FTE3_0!$A$12:$AQ$100,MATCH(FIXED(S$6,0,TRUE),ES_FTE3_0!$A$12:$AQ$12,0)+1,FALSE)),"",VLOOKUP($A53,ES_FTE3_0!$A$12:$AQ$100,MATCH(FIXED(S$6,0,TRUE),ES_FTE3_0!$A$12:$AQ$12,0)+1,FALSE))</f>
        <v/>
      </c>
      <c r="T53" s="232" t="str">
        <f>IF(ISNA(VLOOKUP($A53,ES_FTE3_0!$A$12:$AQ$100,MATCH(FIXED(T$6,0,TRUE),ES_FTE3_0!$A$12:$AQ$12,0)+1,FALSE)),"",VLOOKUP($A53,ES_FTE3_0!$A$12:$AQ$100,MATCH(FIXED(T$6,0,TRUE),ES_FTE3_0!$A$12:$AQ$12,0)+1,FALSE))</f>
        <v/>
      </c>
      <c r="U53" s="232" t="str">
        <f>IF(ISNA(VLOOKUP($A53,ES_FTE3_0!$A$12:$AQ$100,MATCH(FIXED(U$6,0,TRUE),ES_FTE3_0!$A$12:$AQ$12,0)+1,FALSE)),"",VLOOKUP($A53,ES_FTE3_0!$A$12:$AQ$100,MATCH(FIXED(U$6,0,TRUE),ES_FTE3_0!$A$12:$AQ$12,0)+1,FALSE))</f>
        <v/>
      </c>
      <c r="V53" s="232" t="str">
        <f>IF(ISNA(VLOOKUP($A53,ES_FTE3_0!$A$12:$AQ$100,MATCH(FIXED(V$6,0,TRUE),ES_FTE3_0!$A$12:$AQ$12,0)+1,FALSE)),"",VLOOKUP($A53,ES_FTE3_0!$A$12:$AQ$100,MATCH(FIXED(V$6,0,TRUE),ES_FTE3_0!$A$12:$AQ$12,0)+1,FALSE))</f>
        <v/>
      </c>
      <c r="W53" s="232" t="str">
        <f>IF(ISNA(VLOOKUP($A53,ES_FTE3_0!$A$12:$AQ$100,MATCH(FIXED(W$6,0,TRUE),ES_FTE3_0!$A$12:$AQ$12,0)+1,FALSE)),"",VLOOKUP($A53,ES_FTE3_0!$A$12:$AQ$100,MATCH(FIXED(W$6,0,TRUE),ES_FTE3_0!$A$12:$AQ$12,0)+1,FALSE))</f>
        <v/>
      </c>
    </row>
    <row r="54" spans="1:23">
      <c r="A54" s="230" t="str">
        <f>lookup!Z13</f>
        <v>Greece</v>
      </c>
      <c r="B54" s="232" t="str">
        <f>VLOOKUP(A54,lookup!$Z$2:$AA$77,2,FALSE)</f>
        <v>Ελλάδα</v>
      </c>
      <c r="C54" s="232" t="str">
        <f>IF(ISNA(VLOOKUP($A54,ES_FTE3_0!$A$12:$AQ$100,MATCH(FIXED(C$6,0,TRUE),ES_FTE3_0!$A$12:$AQ$12,0)+1,FALSE)),"",VLOOKUP($A54,ES_FTE3_0!$A$12:$AQ$100,MATCH(FIXED(C$6,0,TRUE),ES_FTE3_0!$A$12:$AQ$12,0)+1,FALSE))</f>
        <v/>
      </c>
      <c r="D54" s="232" t="str">
        <f>IF(ISNA(VLOOKUP($A54,ES_FTE3_0!$A$12:$AQ$100,MATCH(FIXED(D$6,0,TRUE),ES_FTE3_0!$A$12:$AQ$12,0)+1,FALSE)),"",VLOOKUP($A54,ES_FTE3_0!$A$12:$AQ$100,MATCH(FIXED(D$6,0,TRUE),ES_FTE3_0!$A$12:$AQ$12,0)+1,FALSE))</f>
        <v/>
      </c>
      <c r="E54" s="232" t="str">
        <f>IF(ISNA(VLOOKUP($A54,ES_FTE3_0!$A$12:$AQ$100,MATCH(FIXED(E$6,0,TRUE),ES_FTE3_0!$A$12:$AQ$12,0)+1,FALSE)),"",VLOOKUP($A54,ES_FTE3_0!$A$12:$AQ$100,MATCH(FIXED(E$6,0,TRUE),ES_FTE3_0!$A$12:$AQ$12,0)+1,FALSE))</f>
        <v/>
      </c>
      <c r="F54" s="232" t="str">
        <f>IF(ISNA(VLOOKUP($A54,ES_FTE3_0!$A$12:$AQ$100,MATCH(FIXED(F$6,0,TRUE),ES_FTE3_0!$A$12:$AQ$12,0)+1,FALSE)),"",VLOOKUP($A54,ES_FTE3_0!$A$12:$AQ$100,MATCH(FIXED(F$6,0,TRUE),ES_FTE3_0!$A$12:$AQ$12,0)+1,FALSE))</f>
        <v/>
      </c>
      <c r="G54" s="232" t="str">
        <f>IF(ISNA(VLOOKUP($A54,ES_FTE3_0!$A$12:$AQ$100,MATCH(FIXED(G$6,0,TRUE),ES_FTE3_0!$A$12:$AQ$12,0)+1,FALSE)),"",VLOOKUP($A54,ES_FTE3_0!$A$12:$AQ$100,MATCH(FIXED(G$6,0,TRUE),ES_FTE3_0!$A$12:$AQ$12,0)+1,FALSE))</f>
        <v/>
      </c>
      <c r="H54" s="232" t="str">
        <f>IF(ISNA(VLOOKUP($A54,ES_FTE3_0!$A$12:$AQ$100,MATCH(FIXED(H$6,0,TRUE),ES_FTE3_0!$A$12:$AQ$12,0)+1,FALSE)),"",VLOOKUP($A54,ES_FTE3_0!$A$12:$AQ$100,MATCH(FIXED(H$6,0,TRUE),ES_FTE3_0!$A$12:$AQ$12,0)+1,FALSE))</f>
        <v/>
      </c>
      <c r="I54" s="232" t="str">
        <f>IF(ISNA(VLOOKUP($A54,ES_FTE3_0!$A$12:$AQ$100,MATCH(FIXED(I$6,0,TRUE),ES_FTE3_0!$A$12:$AQ$12,0)+1,FALSE)),"",VLOOKUP($A54,ES_FTE3_0!$A$12:$AQ$100,MATCH(FIXED(I$6,0,TRUE),ES_FTE3_0!$A$12:$AQ$12,0)+1,FALSE))</f>
        <v/>
      </c>
      <c r="J54" s="232" t="str">
        <f>IF(ISNA(VLOOKUP($A54,ES_FTE3_0!$A$12:$AQ$100,MATCH(FIXED(J$6,0,TRUE),ES_FTE3_0!$A$12:$AQ$12,0)+1,FALSE)),"",VLOOKUP($A54,ES_FTE3_0!$A$12:$AQ$100,MATCH(FIXED(J$6,0,TRUE),ES_FTE3_0!$A$12:$AQ$12,0)+1,FALSE))</f>
        <v/>
      </c>
      <c r="K54" s="232" t="str">
        <f>IF(ISNA(VLOOKUP($A54,ES_FTE3_0!$A$12:$AQ$100,MATCH(FIXED(K$6,0,TRUE),ES_FTE3_0!$A$12:$AQ$12,0)+1,FALSE)),"",VLOOKUP($A54,ES_FTE3_0!$A$12:$AQ$100,MATCH(FIXED(K$6,0,TRUE),ES_FTE3_0!$A$12:$AQ$12,0)+1,FALSE))</f>
        <v/>
      </c>
      <c r="L54" s="232" t="str">
        <f>IF(ISNA(VLOOKUP($A54,ES_FTE3_0!$A$12:$AQ$100,MATCH(FIXED(L$6,0,TRUE),ES_FTE3_0!$A$12:$AQ$12,0)+1,FALSE)),"",VLOOKUP($A54,ES_FTE3_0!$A$12:$AQ$100,MATCH(FIXED(L$6,0,TRUE),ES_FTE3_0!$A$12:$AQ$12,0)+1,FALSE))</f>
        <v/>
      </c>
      <c r="M54" s="232" t="str">
        <f>IF(ISNA(VLOOKUP($A54,ES_FTE3_0!$A$12:$AQ$100,MATCH(FIXED(M$6,0,TRUE),ES_FTE3_0!$A$12:$AQ$12,0)+1,FALSE)),"",VLOOKUP($A54,ES_FTE3_0!$A$12:$AQ$100,MATCH(FIXED(M$6,0,TRUE),ES_FTE3_0!$A$12:$AQ$12,0)+1,FALSE))</f>
        <v>b</v>
      </c>
      <c r="N54" s="232" t="str">
        <f>IF(ISNA(VLOOKUP($A54,ES_FTE3_0!$A$12:$AQ$100,MATCH(FIXED(N$6,0,TRUE),ES_FTE3_0!$A$12:$AQ$12,0)+1,FALSE)),"",VLOOKUP($A54,ES_FTE3_0!$A$12:$AQ$100,MATCH(FIXED(N$6,0,TRUE),ES_FTE3_0!$A$12:$AQ$12,0)+1,FALSE))</f>
        <v/>
      </c>
      <c r="O54" s="232" t="str">
        <f>IF(ISNA(VLOOKUP($A54,ES_FTE3_0!$A$12:$AQ$100,MATCH(FIXED(O$6,0,TRUE),ES_FTE3_0!$A$12:$AQ$12,0)+1,FALSE)),"",VLOOKUP($A54,ES_FTE3_0!$A$12:$AQ$100,MATCH(FIXED(O$6,0,TRUE),ES_FTE3_0!$A$12:$AQ$12,0)+1,FALSE))</f>
        <v/>
      </c>
      <c r="P54" s="232" t="str">
        <f>IF(ISNA(VLOOKUP($A54,ES_FTE3_0!$A$12:$AQ$100,MATCH(FIXED(P$6,0,TRUE),ES_FTE3_0!$A$12:$AQ$12,0)+1,FALSE)),"",VLOOKUP($A54,ES_FTE3_0!$A$12:$AQ$100,MATCH(FIXED(P$6,0,TRUE),ES_FTE3_0!$A$12:$AQ$12,0)+1,FALSE))</f>
        <v/>
      </c>
      <c r="Q54" s="232" t="str">
        <f>IF(ISNA(VLOOKUP($A54,ES_FTE3_0!$A$12:$AQ$100,MATCH(FIXED(Q$6,0,TRUE),ES_FTE3_0!$A$12:$AQ$12,0)+1,FALSE)),"",VLOOKUP($A54,ES_FTE3_0!$A$12:$AQ$100,MATCH(FIXED(Q$6,0,TRUE),ES_FTE3_0!$A$12:$AQ$12,0)+1,FALSE))</f>
        <v/>
      </c>
      <c r="R54" s="232" t="str">
        <f>IF(ISNA(VLOOKUP($A54,ES_FTE3_0!$A$12:$AQ$100,MATCH(FIXED(R$6,0,TRUE),ES_FTE3_0!$A$12:$AQ$12,0)+1,FALSE)),"",VLOOKUP($A54,ES_FTE3_0!$A$12:$AQ$100,MATCH(FIXED(R$6,0,TRUE),ES_FTE3_0!$A$12:$AQ$12,0)+1,FALSE))</f>
        <v/>
      </c>
      <c r="S54" s="232" t="str">
        <f>IF(ISNA(VLOOKUP($A54,ES_FTE3_0!$A$12:$AQ$100,MATCH(FIXED(S$6,0,TRUE),ES_FTE3_0!$A$12:$AQ$12,0)+1,FALSE)),"",VLOOKUP($A54,ES_FTE3_0!$A$12:$AQ$100,MATCH(FIXED(S$6,0,TRUE),ES_FTE3_0!$A$12:$AQ$12,0)+1,FALSE))</f>
        <v/>
      </c>
      <c r="T54" s="232" t="str">
        <f>IF(ISNA(VLOOKUP($A54,ES_FTE3_0!$A$12:$AQ$100,MATCH(FIXED(T$6,0,TRUE),ES_FTE3_0!$A$12:$AQ$12,0)+1,FALSE)),"",VLOOKUP($A54,ES_FTE3_0!$A$12:$AQ$100,MATCH(FIXED(T$6,0,TRUE),ES_FTE3_0!$A$12:$AQ$12,0)+1,FALSE))</f>
        <v/>
      </c>
      <c r="U54" s="232" t="str">
        <f>IF(ISNA(VLOOKUP($A54,ES_FTE3_0!$A$12:$AQ$100,MATCH(FIXED(U$6,0,TRUE),ES_FTE3_0!$A$12:$AQ$12,0)+1,FALSE)),"",VLOOKUP($A54,ES_FTE3_0!$A$12:$AQ$100,MATCH(FIXED(U$6,0,TRUE),ES_FTE3_0!$A$12:$AQ$12,0)+1,FALSE))</f>
        <v/>
      </c>
      <c r="V54" s="232" t="str">
        <f>IF(ISNA(VLOOKUP($A54,ES_FTE3_0!$A$12:$AQ$100,MATCH(FIXED(V$6,0,TRUE),ES_FTE3_0!$A$12:$AQ$12,0)+1,FALSE)),"",VLOOKUP($A54,ES_FTE3_0!$A$12:$AQ$100,MATCH(FIXED(V$6,0,TRUE),ES_FTE3_0!$A$12:$AQ$12,0)+1,FALSE))</f>
        <v/>
      </c>
      <c r="W54" s="232" t="str">
        <f>IF(ISNA(VLOOKUP($A54,ES_FTE3_0!$A$12:$AQ$100,MATCH(FIXED(W$6,0,TRUE),ES_FTE3_0!$A$12:$AQ$12,0)+1,FALSE)),"",VLOOKUP($A54,ES_FTE3_0!$A$12:$AQ$100,MATCH(FIXED(W$6,0,TRUE),ES_FTE3_0!$A$12:$AQ$12,0)+1,FALSE))</f>
        <v/>
      </c>
    </row>
    <row r="55" spans="1:23">
      <c r="A55" s="230" t="str">
        <f>lookup!Z14</f>
        <v>Spain</v>
      </c>
      <c r="B55" s="232" t="str">
        <f>VLOOKUP(A55,lookup!$Z$2:$AA$77,2,FALSE)</f>
        <v>Ισπανία</v>
      </c>
      <c r="C55" s="232" t="str">
        <f>IF(ISNA(VLOOKUP($A55,ES_FTE3_0!$A$12:$AQ$100,MATCH(FIXED(C$6,0,TRUE),ES_FTE3_0!$A$12:$AQ$12,0)+1,FALSE)),"",VLOOKUP($A55,ES_FTE3_0!$A$12:$AQ$100,MATCH(FIXED(C$6,0,TRUE),ES_FTE3_0!$A$12:$AQ$12,0)+1,FALSE))</f>
        <v/>
      </c>
      <c r="D55" s="232" t="str">
        <f>IF(ISNA(VLOOKUP($A55,ES_FTE3_0!$A$12:$AQ$100,MATCH(FIXED(D$6,0,TRUE),ES_FTE3_0!$A$12:$AQ$12,0)+1,FALSE)),"",VLOOKUP($A55,ES_FTE3_0!$A$12:$AQ$100,MATCH(FIXED(D$6,0,TRUE),ES_FTE3_0!$A$12:$AQ$12,0)+1,FALSE))</f>
        <v/>
      </c>
      <c r="E55" s="232" t="str">
        <f>IF(ISNA(VLOOKUP($A55,ES_FTE3_0!$A$12:$AQ$100,MATCH(FIXED(E$6,0,TRUE),ES_FTE3_0!$A$12:$AQ$12,0)+1,FALSE)),"",VLOOKUP($A55,ES_FTE3_0!$A$12:$AQ$100,MATCH(FIXED(E$6,0,TRUE),ES_FTE3_0!$A$12:$AQ$12,0)+1,FALSE))</f>
        <v/>
      </c>
      <c r="F55" s="232" t="str">
        <f>IF(ISNA(VLOOKUP($A55,ES_FTE3_0!$A$12:$AQ$100,MATCH(FIXED(F$6,0,TRUE),ES_FTE3_0!$A$12:$AQ$12,0)+1,FALSE)),"",VLOOKUP($A55,ES_FTE3_0!$A$12:$AQ$100,MATCH(FIXED(F$6,0,TRUE),ES_FTE3_0!$A$12:$AQ$12,0)+1,FALSE))</f>
        <v/>
      </c>
      <c r="G55" s="232" t="str">
        <f>IF(ISNA(VLOOKUP($A55,ES_FTE3_0!$A$12:$AQ$100,MATCH(FIXED(G$6,0,TRUE),ES_FTE3_0!$A$12:$AQ$12,0)+1,FALSE)),"",VLOOKUP($A55,ES_FTE3_0!$A$12:$AQ$100,MATCH(FIXED(G$6,0,TRUE),ES_FTE3_0!$A$12:$AQ$12,0)+1,FALSE))</f>
        <v/>
      </c>
      <c r="H55" s="232" t="str">
        <f>IF(ISNA(VLOOKUP($A55,ES_FTE3_0!$A$12:$AQ$100,MATCH(FIXED(H$6,0,TRUE),ES_FTE3_0!$A$12:$AQ$12,0)+1,FALSE)),"",VLOOKUP($A55,ES_FTE3_0!$A$12:$AQ$100,MATCH(FIXED(H$6,0,TRUE),ES_FTE3_0!$A$12:$AQ$12,0)+1,FALSE))</f>
        <v/>
      </c>
      <c r="I55" s="232" t="str">
        <f>IF(ISNA(VLOOKUP($A55,ES_FTE3_0!$A$12:$AQ$100,MATCH(FIXED(I$6,0,TRUE),ES_FTE3_0!$A$12:$AQ$12,0)+1,FALSE)),"",VLOOKUP($A55,ES_FTE3_0!$A$12:$AQ$100,MATCH(FIXED(I$6,0,TRUE),ES_FTE3_0!$A$12:$AQ$12,0)+1,FALSE))</f>
        <v/>
      </c>
      <c r="J55" s="232" t="str">
        <f>IF(ISNA(VLOOKUP($A55,ES_FTE3_0!$A$12:$AQ$100,MATCH(FIXED(J$6,0,TRUE),ES_FTE3_0!$A$12:$AQ$12,0)+1,FALSE)),"",VLOOKUP($A55,ES_FTE3_0!$A$12:$AQ$100,MATCH(FIXED(J$6,0,TRUE),ES_FTE3_0!$A$12:$AQ$12,0)+1,FALSE))</f>
        <v/>
      </c>
      <c r="K55" s="232" t="str">
        <f>IF(ISNA(VLOOKUP($A55,ES_FTE3_0!$A$12:$AQ$100,MATCH(FIXED(K$6,0,TRUE),ES_FTE3_0!$A$12:$AQ$12,0)+1,FALSE)),"",VLOOKUP($A55,ES_FTE3_0!$A$12:$AQ$100,MATCH(FIXED(K$6,0,TRUE),ES_FTE3_0!$A$12:$AQ$12,0)+1,FALSE))</f>
        <v/>
      </c>
      <c r="L55" s="232" t="str">
        <f>IF(ISNA(VLOOKUP($A55,ES_FTE3_0!$A$12:$AQ$100,MATCH(FIXED(L$6,0,TRUE),ES_FTE3_0!$A$12:$AQ$12,0)+1,FALSE)),"",VLOOKUP($A55,ES_FTE3_0!$A$12:$AQ$100,MATCH(FIXED(L$6,0,TRUE),ES_FTE3_0!$A$12:$AQ$12,0)+1,FALSE))</f>
        <v/>
      </c>
      <c r="M55" s="232" t="str">
        <f>IF(ISNA(VLOOKUP($A55,ES_FTE3_0!$A$12:$AQ$100,MATCH(FIXED(M$6,0,TRUE),ES_FTE3_0!$A$12:$AQ$12,0)+1,FALSE)),"",VLOOKUP($A55,ES_FTE3_0!$A$12:$AQ$100,MATCH(FIXED(M$6,0,TRUE),ES_FTE3_0!$A$12:$AQ$12,0)+1,FALSE))</f>
        <v/>
      </c>
      <c r="N55" s="232" t="str">
        <f>IF(ISNA(VLOOKUP($A55,ES_FTE3_0!$A$12:$AQ$100,MATCH(FIXED(N$6,0,TRUE),ES_FTE3_0!$A$12:$AQ$12,0)+1,FALSE)),"",VLOOKUP($A55,ES_FTE3_0!$A$12:$AQ$100,MATCH(FIXED(N$6,0,TRUE),ES_FTE3_0!$A$12:$AQ$12,0)+1,FALSE))</f>
        <v/>
      </c>
      <c r="O55" s="232" t="str">
        <f>IF(ISNA(VLOOKUP($A55,ES_FTE3_0!$A$12:$AQ$100,MATCH(FIXED(O$6,0,TRUE),ES_FTE3_0!$A$12:$AQ$12,0)+1,FALSE)),"",VLOOKUP($A55,ES_FTE3_0!$A$12:$AQ$100,MATCH(FIXED(O$6,0,TRUE),ES_FTE3_0!$A$12:$AQ$12,0)+1,FALSE))</f>
        <v/>
      </c>
      <c r="P55" s="232" t="str">
        <f>IF(ISNA(VLOOKUP($A55,ES_FTE3_0!$A$12:$AQ$100,MATCH(FIXED(P$6,0,TRUE),ES_FTE3_0!$A$12:$AQ$12,0)+1,FALSE)),"",VLOOKUP($A55,ES_FTE3_0!$A$12:$AQ$100,MATCH(FIXED(P$6,0,TRUE),ES_FTE3_0!$A$12:$AQ$12,0)+1,FALSE))</f>
        <v/>
      </c>
      <c r="Q55" s="232" t="str">
        <f>IF(ISNA(VLOOKUP($A55,ES_FTE3_0!$A$12:$AQ$100,MATCH(FIXED(Q$6,0,TRUE),ES_FTE3_0!$A$12:$AQ$12,0)+1,FALSE)),"",VLOOKUP($A55,ES_FTE3_0!$A$12:$AQ$100,MATCH(FIXED(Q$6,0,TRUE),ES_FTE3_0!$A$12:$AQ$12,0)+1,FALSE))</f>
        <v/>
      </c>
      <c r="R55" s="232" t="str">
        <f>IF(ISNA(VLOOKUP($A55,ES_FTE3_0!$A$12:$AQ$100,MATCH(FIXED(R$6,0,TRUE),ES_FTE3_0!$A$12:$AQ$12,0)+1,FALSE)),"",VLOOKUP($A55,ES_FTE3_0!$A$12:$AQ$100,MATCH(FIXED(R$6,0,TRUE),ES_FTE3_0!$A$12:$AQ$12,0)+1,FALSE))</f>
        <v/>
      </c>
      <c r="S55" s="232" t="str">
        <f>IF(ISNA(VLOOKUP($A55,ES_FTE3_0!$A$12:$AQ$100,MATCH(FIXED(S$6,0,TRUE),ES_FTE3_0!$A$12:$AQ$12,0)+1,FALSE)),"",VLOOKUP($A55,ES_FTE3_0!$A$12:$AQ$100,MATCH(FIXED(S$6,0,TRUE),ES_FTE3_0!$A$12:$AQ$12,0)+1,FALSE))</f>
        <v/>
      </c>
      <c r="T55" s="232" t="str">
        <f>IF(ISNA(VLOOKUP($A55,ES_FTE3_0!$A$12:$AQ$100,MATCH(FIXED(T$6,0,TRUE),ES_FTE3_0!$A$12:$AQ$12,0)+1,FALSE)),"",VLOOKUP($A55,ES_FTE3_0!$A$12:$AQ$100,MATCH(FIXED(T$6,0,TRUE),ES_FTE3_0!$A$12:$AQ$12,0)+1,FALSE))</f>
        <v/>
      </c>
      <c r="U55" s="232" t="str">
        <f>IF(ISNA(VLOOKUP($A55,ES_FTE3_0!$A$12:$AQ$100,MATCH(FIXED(U$6,0,TRUE),ES_FTE3_0!$A$12:$AQ$12,0)+1,FALSE)),"",VLOOKUP($A55,ES_FTE3_0!$A$12:$AQ$100,MATCH(FIXED(U$6,0,TRUE),ES_FTE3_0!$A$12:$AQ$12,0)+1,FALSE))</f>
        <v/>
      </c>
      <c r="V55" s="232" t="str">
        <f>IF(ISNA(VLOOKUP($A55,ES_FTE3_0!$A$12:$AQ$100,MATCH(FIXED(V$6,0,TRUE),ES_FTE3_0!$A$12:$AQ$12,0)+1,FALSE)),"",VLOOKUP($A55,ES_FTE3_0!$A$12:$AQ$100,MATCH(FIXED(V$6,0,TRUE),ES_FTE3_0!$A$12:$AQ$12,0)+1,FALSE))</f>
        <v/>
      </c>
      <c r="W55" s="232" t="str">
        <f>IF(ISNA(VLOOKUP($A55,ES_FTE3_0!$A$12:$AQ$100,MATCH(FIXED(W$6,0,TRUE),ES_FTE3_0!$A$12:$AQ$12,0)+1,FALSE)),"",VLOOKUP($A55,ES_FTE3_0!$A$12:$AQ$100,MATCH(FIXED(W$6,0,TRUE),ES_FTE3_0!$A$12:$AQ$12,0)+1,FALSE))</f>
        <v/>
      </c>
    </row>
    <row r="56" spans="1:23">
      <c r="A56" s="230" t="str">
        <f>lookup!Z15</f>
        <v>France</v>
      </c>
      <c r="B56" s="232" t="str">
        <f>VLOOKUP(A56,lookup!$Z$2:$AA$77,2,FALSE)</f>
        <v>Γαλλία</v>
      </c>
      <c r="C56" s="232" t="str">
        <f>IF(ISNA(VLOOKUP($A56,ES_FTE3_0!$A$12:$AQ$100,MATCH(FIXED(C$6,0,TRUE),ES_FTE3_0!$A$12:$AQ$12,0)+1,FALSE)),"",VLOOKUP($A56,ES_FTE3_0!$A$12:$AQ$100,MATCH(FIXED(C$6,0,TRUE),ES_FTE3_0!$A$12:$AQ$12,0)+1,FALSE))</f>
        <v/>
      </c>
      <c r="D56" s="232" t="str">
        <f>IF(ISNA(VLOOKUP($A56,ES_FTE3_0!$A$12:$AQ$100,MATCH(FIXED(D$6,0,TRUE),ES_FTE3_0!$A$12:$AQ$12,0)+1,FALSE)),"",VLOOKUP($A56,ES_FTE3_0!$A$12:$AQ$100,MATCH(FIXED(D$6,0,TRUE),ES_FTE3_0!$A$12:$AQ$12,0)+1,FALSE))</f>
        <v/>
      </c>
      <c r="E56" s="232" t="str">
        <f>IF(ISNA(VLOOKUP($A56,ES_FTE3_0!$A$12:$AQ$100,MATCH(FIXED(E$6,0,TRUE),ES_FTE3_0!$A$12:$AQ$12,0)+1,FALSE)),"",VLOOKUP($A56,ES_FTE3_0!$A$12:$AQ$100,MATCH(FIXED(E$6,0,TRUE),ES_FTE3_0!$A$12:$AQ$12,0)+1,FALSE))</f>
        <v/>
      </c>
      <c r="F56" s="232" t="str">
        <f>IF(ISNA(VLOOKUP($A56,ES_FTE3_0!$A$12:$AQ$100,MATCH(FIXED(F$6,0,TRUE),ES_FTE3_0!$A$12:$AQ$12,0)+1,FALSE)),"",VLOOKUP($A56,ES_FTE3_0!$A$12:$AQ$100,MATCH(FIXED(F$6,0,TRUE),ES_FTE3_0!$A$12:$AQ$12,0)+1,FALSE))</f>
        <v/>
      </c>
      <c r="G56" s="232" t="str">
        <f>IF(ISNA(VLOOKUP($A56,ES_FTE3_0!$A$12:$AQ$100,MATCH(FIXED(G$6,0,TRUE),ES_FTE3_0!$A$12:$AQ$12,0)+1,FALSE)),"",VLOOKUP($A56,ES_FTE3_0!$A$12:$AQ$100,MATCH(FIXED(G$6,0,TRUE),ES_FTE3_0!$A$12:$AQ$12,0)+1,FALSE))</f>
        <v/>
      </c>
      <c r="H56" s="232" t="str">
        <f>IF(ISNA(VLOOKUP($A56,ES_FTE3_0!$A$12:$AQ$100,MATCH(FIXED(H$6,0,TRUE),ES_FTE3_0!$A$12:$AQ$12,0)+1,FALSE)),"",VLOOKUP($A56,ES_FTE3_0!$A$12:$AQ$100,MATCH(FIXED(H$6,0,TRUE),ES_FTE3_0!$A$12:$AQ$12,0)+1,FALSE))</f>
        <v/>
      </c>
      <c r="I56" s="232" t="str">
        <f>IF(ISNA(VLOOKUP($A56,ES_FTE3_0!$A$12:$AQ$100,MATCH(FIXED(I$6,0,TRUE),ES_FTE3_0!$A$12:$AQ$12,0)+1,FALSE)),"",VLOOKUP($A56,ES_FTE3_0!$A$12:$AQ$100,MATCH(FIXED(I$6,0,TRUE),ES_FTE3_0!$A$12:$AQ$12,0)+1,FALSE))</f>
        <v/>
      </c>
      <c r="J56" s="232" t="str">
        <f>IF(ISNA(VLOOKUP($A56,ES_FTE3_0!$A$12:$AQ$100,MATCH(FIXED(J$6,0,TRUE),ES_FTE3_0!$A$12:$AQ$12,0)+1,FALSE)),"",VLOOKUP($A56,ES_FTE3_0!$A$12:$AQ$100,MATCH(FIXED(J$6,0,TRUE),ES_FTE3_0!$A$12:$AQ$12,0)+1,FALSE))</f>
        <v/>
      </c>
      <c r="K56" s="232" t="str">
        <f>IF(ISNA(VLOOKUP($A56,ES_FTE3_0!$A$12:$AQ$100,MATCH(FIXED(K$6,0,TRUE),ES_FTE3_0!$A$12:$AQ$12,0)+1,FALSE)),"",VLOOKUP($A56,ES_FTE3_0!$A$12:$AQ$100,MATCH(FIXED(K$6,0,TRUE),ES_FTE3_0!$A$12:$AQ$12,0)+1,FALSE))</f>
        <v/>
      </c>
      <c r="L56" s="232" t="str">
        <f>IF(ISNA(VLOOKUP($A56,ES_FTE3_0!$A$12:$AQ$100,MATCH(FIXED(L$6,0,TRUE),ES_FTE3_0!$A$12:$AQ$12,0)+1,FALSE)),"",VLOOKUP($A56,ES_FTE3_0!$A$12:$AQ$100,MATCH(FIXED(L$6,0,TRUE),ES_FTE3_0!$A$12:$AQ$12,0)+1,FALSE))</f>
        <v/>
      </c>
      <c r="M56" s="232" t="str">
        <f>IF(ISNA(VLOOKUP($A56,ES_FTE3_0!$A$12:$AQ$100,MATCH(FIXED(M$6,0,TRUE),ES_FTE3_0!$A$12:$AQ$12,0)+1,FALSE)),"",VLOOKUP($A56,ES_FTE3_0!$A$12:$AQ$100,MATCH(FIXED(M$6,0,TRUE),ES_FTE3_0!$A$12:$AQ$12,0)+1,FALSE))</f>
        <v/>
      </c>
      <c r="N56" s="232" t="str">
        <f>IF(ISNA(VLOOKUP($A56,ES_FTE3_0!$A$12:$AQ$100,MATCH(FIXED(N$6,0,TRUE),ES_FTE3_0!$A$12:$AQ$12,0)+1,FALSE)),"",VLOOKUP($A56,ES_FTE3_0!$A$12:$AQ$100,MATCH(FIXED(N$6,0,TRUE),ES_FTE3_0!$A$12:$AQ$12,0)+1,FALSE))</f>
        <v/>
      </c>
      <c r="O56" s="232" t="str">
        <f>IF(ISNA(VLOOKUP($A56,ES_FTE3_0!$A$12:$AQ$100,MATCH(FIXED(O$6,0,TRUE),ES_FTE3_0!$A$12:$AQ$12,0)+1,FALSE)),"",VLOOKUP($A56,ES_FTE3_0!$A$12:$AQ$100,MATCH(FIXED(O$6,0,TRUE),ES_FTE3_0!$A$12:$AQ$12,0)+1,FALSE))</f>
        <v/>
      </c>
      <c r="P56" s="232" t="str">
        <f>IF(ISNA(VLOOKUP($A56,ES_FTE3_0!$A$12:$AQ$100,MATCH(FIXED(P$6,0,TRUE),ES_FTE3_0!$A$12:$AQ$12,0)+1,FALSE)),"",VLOOKUP($A56,ES_FTE3_0!$A$12:$AQ$100,MATCH(FIXED(P$6,0,TRUE),ES_FTE3_0!$A$12:$AQ$12,0)+1,FALSE))</f>
        <v/>
      </c>
      <c r="Q56" s="232" t="str">
        <f>IF(ISNA(VLOOKUP($A56,ES_FTE3_0!$A$12:$AQ$100,MATCH(FIXED(Q$6,0,TRUE),ES_FTE3_0!$A$12:$AQ$12,0)+1,FALSE)),"",VLOOKUP($A56,ES_FTE3_0!$A$12:$AQ$100,MATCH(FIXED(Q$6,0,TRUE),ES_FTE3_0!$A$12:$AQ$12,0)+1,FALSE))</f>
        <v/>
      </c>
      <c r="R56" s="232" t="str">
        <f>IF(ISNA(VLOOKUP($A56,ES_FTE3_0!$A$12:$AQ$100,MATCH(FIXED(R$6,0,TRUE),ES_FTE3_0!$A$12:$AQ$12,0)+1,FALSE)),"",VLOOKUP($A56,ES_FTE3_0!$A$12:$AQ$100,MATCH(FIXED(R$6,0,TRUE),ES_FTE3_0!$A$12:$AQ$12,0)+1,FALSE))</f>
        <v/>
      </c>
      <c r="S56" s="232" t="str">
        <f>IF(ISNA(VLOOKUP($A56,ES_FTE3_0!$A$12:$AQ$100,MATCH(FIXED(S$6,0,TRUE),ES_FTE3_0!$A$12:$AQ$12,0)+1,FALSE)),"",VLOOKUP($A56,ES_FTE3_0!$A$12:$AQ$100,MATCH(FIXED(S$6,0,TRUE),ES_FTE3_0!$A$12:$AQ$12,0)+1,FALSE))</f>
        <v/>
      </c>
      <c r="T56" s="232" t="str">
        <f>IF(ISNA(VLOOKUP($A56,ES_FTE3_0!$A$12:$AQ$100,MATCH(FIXED(T$6,0,TRUE),ES_FTE3_0!$A$12:$AQ$12,0)+1,FALSE)),"",VLOOKUP($A56,ES_FTE3_0!$A$12:$AQ$100,MATCH(FIXED(T$6,0,TRUE),ES_FTE3_0!$A$12:$AQ$12,0)+1,FALSE))</f>
        <v/>
      </c>
      <c r="U56" s="232" t="str">
        <f>IF(ISNA(VLOOKUP($A56,ES_FTE3_0!$A$12:$AQ$100,MATCH(FIXED(U$6,0,TRUE),ES_FTE3_0!$A$12:$AQ$12,0)+1,FALSE)),"",VLOOKUP($A56,ES_FTE3_0!$A$12:$AQ$100,MATCH(FIXED(U$6,0,TRUE),ES_FTE3_0!$A$12:$AQ$12,0)+1,FALSE))</f>
        <v/>
      </c>
      <c r="V56" s="232" t="str">
        <f>IF(ISNA(VLOOKUP($A56,ES_FTE3_0!$A$12:$AQ$100,MATCH(FIXED(V$6,0,TRUE),ES_FTE3_0!$A$12:$AQ$12,0)+1,FALSE)),"",VLOOKUP($A56,ES_FTE3_0!$A$12:$AQ$100,MATCH(FIXED(V$6,0,TRUE),ES_FTE3_0!$A$12:$AQ$12,0)+1,FALSE))</f>
        <v/>
      </c>
      <c r="W56" s="232" t="str">
        <f>IF(ISNA(VLOOKUP($A56,ES_FTE3_0!$A$12:$AQ$100,MATCH(FIXED(W$6,0,TRUE),ES_FTE3_0!$A$12:$AQ$12,0)+1,FALSE)),"",VLOOKUP($A56,ES_FTE3_0!$A$12:$AQ$100,MATCH(FIXED(W$6,0,TRUE),ES_FTE3_0!$A$12:$AQ$12,0)+1,FALSE))</f>
        <v/>
      </c>
    </row>
    <row r="57" spans="1:23">
      <c r="A57" s="230" t="str">
        <f>lookup!Z16</f>
        <v>Croatia</v>
      </c>
      <c r="B57" s="232" t="str">
        <f>VLOOKUP(A57,lookup!$Z$2:$AA$77,2,FALSE)</f>
        <v>Κροατία</v>
      </c>
      <c r="C57" s="232" t="str">
        <f>IF(ISNA(VLOOKUP($A57,ES_FTE3_0!$A$12:$AQ$100,MATCH(FIXED(C$6,0,TRUE),ES_FTE3_0!$A$12:$AQ$12,0)+1,FALSE)),"",VLOOKUP($A57,ES_FTE3_0!$A$12:$AQ$100,MATCH(FIXED(C$6,0,TRUE),ES_FTE3_0!$A$12:$AQ$12,0)+1,FALSE))</f>
        <v/>
      </c>
      <c r="D57" s="232" t="str">
        <f>IF(ISNA(VLOOKUP($A57,ES_FTE3_0!$A$12:$AQ$100,MATCH(FIXED(D$6,0,TRUE),ES_FTE3_0!$A$12:$AQ$12,0)+1,FALSE)),"",VLOOKUP($A57,ES_FTE3_0!$A$12:$AQ$100,MATCH(FIXED(D$6,0,TRUE),ES_FTE3_0!$A$12:$AQ$12,0)+1,FALSE))</f>
        <v/>
      </c>
      <c r="E57" s="232" t="str">
        <f>IF(ISNA(VLOOKUP($A57,ES_FTE3_0!$A$12:$AQ$100,MATCH(FIXED(E$6,0,TRUE),ES_FTE3_0!$A$12:$AQ$12,0)+1,FALSE)),"",VLOOKUP($A57,ES_FTE3_0!$A$12:$AQ$100,MATCH(FIXED(E$6,0,TRUE),ES_FTE3_0!$A$12:$AQ$12,0)+1,FALSE))</f>
        <v/>
      </c>
      <c r="F57" s="232" t="str">
        <f>IF(ISNA(VLOOKUP($A57,ES_FTE3_0!$A$12:$AQ$100,MATCH(FIXED(F$6,0,TRUE),ES_FTE3_0!$A$12:$AQ$12,0)+1,FALSE)),"",VLOOKUP($A57,ES_FTE3_0!$A$12:$AQ$100,MATCH(FIXED(F$6,0,TRUE),ES_FTE3_0!$A$12:$AQ$12,0)+1,FALSE))</f>
        <v/>
      </c>
      <c r="G57" s="232" t="str">
        <f>IF(ISNA(VLOOKUP($A57,ES_FTE3_0!$A$12:$AQ$100,MATCH(FIXED(G$6,0,TRUE),ES_FTE3_0!$A$12:$AQ$12,0)+1,FALSE)),"",VLOOKUP($A57,ES_FTE3_0!$A$12:$AQ$100,MATCH(FIXED(G$6,0,TRUE),ES_FTE3_0!$A$12:$AQ$12,0)+1,FALSE))</f>
        <v/>
      </c>
      <c r="H57" s="232" t="str">
        <f>IF(ISNA(VLOOKUP($A57,ES_FTE3_0!$A$12:$AQ$100,MATCH(FIXED(H$6,0,TRUE),ES_FTE3_0!$A$12:$AQ$12,0)+1,FALSE)),"",VLOOKUP($A57,ES_FTE3_0!$A$12:$AQ$100,MATCH(FIXED(H$6,0,TRUE),ES_FTE3_0!$A$12:$AQ$12,0)+1,FALSE))</f>
        <v/>
      </c>
      <c r="I57" s="232" t="str">
        <f>IF(ISNA(VLOOKUP($A57,ES_FTE3_0!$A$12:$AQ$100,MATCH(FIXED(I$6,0,TRUE),ES_FTE3_0!$A$12:$AQ$12,0)+1,FALSE)),"",VLOOKUP($A57,ES_FTE3_0!$A$12:$AQ$100,MATCH(FIXED(I$6,0,TRUE),ES_FTE3_0!$A$12:$AQ$12,0)+1,FALSE))</f>
        <v/>
      </c>
      <c r="J57" s="232" t="str">
        <f>IF(ISNA(VLOOKUP($A57,ES_FTE3_0!$A$12:$AQ$100,MATCH(FIXED(J$6,0,TRUE),ES_FTE3_0!$A$12:$AQ$12,0)+1,FALSE)),"",VLOOKUP($A57,ES_FTE3_0!$A$12:$AQ$100,MATCH(FIXED(J$6,0,TRUE),ES_FTE3_0!$A$12:$AQ$12,0)+1,FALSE))</f>
        <v/>
      </c>
      <c r="K57" s="232" t="str">
        <f>IF(ISNA(VLOOKUP($A57,ES_FTE3_0!$A$12:$AQ$100,MATCH(FIXED(K$6,0,TRUE),ES_FTE3_0!$A$12:$AQ$12,0)+1,FALSE)),"",VLOOKUP($A57,ES_FTE3_0!$A$12:$AQ$100,MATCH(FIXED(K$6,0,TRUE),ES_FTE3_0!$A$12:$AQ$12,0)+1,FALSE))</f>
        <v/>
      </c>
      <c r="L57" s="232" t="str">
        <f>IF(ISNA(VLOOKUP($A57,ES_FTE3_0!$A$12:$AQ$100,MATCH(FIXED(L$6,0,TRUE),ES_FTE3_0!$A$12:$AQ$12,0)+1,FALSE)),"",VLOOKUP($A57,ES_FTE3_0!$A$12:$AQ$100,MATCH(FIXED(L$6,0,TRUE),ES_FTE3_0!$A$12:$AQ$12,0)+1,FALSE))</f>
        <v/>
      </c>
      <c r="M57" s="232" t="str">
        <f>IF(ISNA(VLOOKUP($A57,ES_FTE3_0!$A$12:$AQ$100,MATCH(FIXED(M$6,0,TRUE),ES_FTE3_0!$A$12:$AQ$12,0)+1,FALSE)),"",VLOOKUP($A57,ES_FTE3_0!$A$12:$AQ$100,MATCH(FIXED(M$6,0,TRUE),ES_FTE3_0!$A$12:$AQ$12,0)+1,FALSE))</f>
        <v/>
      </c>
      <c r="N57" s="232" t="str">
        <f>IF(ISNA(VLOOKUP($A57,ES_FTE3_0!$A$12:$AQ$100,MATCH(FIXED(N$6,0,TRUE),ES_FTE3_0!$A$12:$AQ$12,0)+1,FALSE)),"",VLOOKUP($A57,ES_FTE3_0!$A$12:$AQ$100,MATCH(FIXED(N$6,0,TRUE),ES_FTE3_0!$A$12:$AQ$12,0)+1,FALSE))</f>
        <v/>
      </c>
      <c r="O57" s="232" t="str">
        <f>IF(ISNA(VLOOKUP($A57,ES_FTE3_0!$A$12:$AQ$100,MATCH(FIXED(O$6,0,TRUE),ES_FTE3_0!$A$12:$AQ$12,0)+1,FALSE)),"",VLOOKUP($A57,ES_FTE3_0!$A$12:$AQ$100,MATCH(FIXED(O$6,0,TRUE),ES_FTE3_0!$A$12:$AQ$12,0)+1,FALSE))</f>
        <v/>
      </c>
      <c r="P57" s="232" t="str">
        <f>IF(ISNA(VLOOKUP($A57,ES_FTE3_0!$A$12:$AQ$100,MATCH(FIXED(P$6,0,TRUE),ES_FTE3_0!$A$12:$AQ$12,0)+1,FALSE)),"",VLOOKUP($A57,ES_FTE3_0!$A$12:$AQ$100,MATCH(FIXED(P$6,0,TRUE),ES_FTE3_0!$A$12:$AQ$12,0)+1,FALSE))</f>
        <v/>
      </c>
      <c r="Q57" s="232" t="str">
        <f>IF(ISNA(VLOOKUP($A57,ES_FTE3_0!$A$12:$AQ$100,MATCH(FIXED(Q$6,0,TRUE),ES_FTE3_0!$A$12:$AQ$12,0)+1,FALSE)),"",VLOOKUP($A57,ES_FTE3_0!$A$12:$AQ$100,MATCH(FIXED(Q$6,0,TRUE),ES_FTE3_0!$A$12:$AQ$12,0)+1,FALSE))</f>
        <v/>
      </c>
      <c r="R57" s="232" t="str">
        <f>IF(ISNA(VLOOKUP($A57,ES_FTE3_0!$A$12:$AQ$100,MATCH(FIXED(R$6,0,TRUE),ES_FTE3_0!$A$12:$AQ$12,0)+1,FALSE)),"",VLOOKUP($A57,ES_FTE3_0!$A$12:$AQ$100,MATCH(FIXED(R$6,0,TRUE),ES_FTE3_0!$A$12:$AQ$12,0)+1,FALSE))</f>
        <v/>
      </c>
      <c r="S57" s="232" t="str">
        <f>IF(ISNA(VLOOKUP($A57,ES_FTE3_0!$A$12:$AQ$100,MATCH(FIXED(S$6,0,TRUE),ES_FTE3_0!$A$12:$AQ$12,0)+1,FALSE)),"",VLOOKUP($A57,ES_FTE3_0!$A$12:$AQ$100,MATCH(FIXED(S$6,0,TRUE),ES_FTE3_0!$A$12:$AQ$12,0)+1,FALSE))</f>
        <v/>
      </c>
      <c r="T57" s="232" t="str">
        <f>IF(ISNA(VLOOKUP($A57,ES_FTE3_0!$A$12:$AQ$100,MATCH(FIXED(T$6,0,TRUE),ES_FTE3_0!$A$12:$AQ$12,0)+1,FALSE)),"",VLOOKUP($A57,ES_FTE3_0!$A$12:$AQ$100,MATCH(FIXED(T$6,0,TRUE),ES_FTE3_0!$A$12:$AQ$12,0)+1,FALSE))</f>
        <v/>
      </c>
      <c r="U57" s="232" t="str">
        <f>IF(ISNA(VLOOKUP($A57,ES_FTE3_0!$A$12:$AQ$100,MATCH(FIXED(U$6,0,TRUE),ES_FTE3_0!$A$12:$AQ$12,0)+1,FALSE)),"",VLOOKUP($A57,ES_FTE3_0!$A$12:$AQ$100,MATCH(FIXED(U$6,0,TRUE),ES_FTE3_0!$A$12:$AQ$12,0)+1,FALSE))</f>
        <v/>
      </c>
      <c r="V57" s="232" t="str">
        <f>IF(ISNA(VLOOKUP($A57,ES_FTE3_0!$A$12:$AQ$100,MATCH(FIXED(V$6,0,TRUE),ES_FTE3_0!$A$12:$AQ$12,0)+1,FALSE)),"",VLOOKUP($A57,ES_FTE3_0!$A$12:$AQ$100,MATCH(FIXED(V$6,0,TRUE),ES_FTE3_0!$A$12:$AQ$12,0)+1,FALSE))</f>
        <v/>
      </c>
      <c r="W57" s="232" t="str">
        <f>IF(ISNA(VLOOKUP($A57,ES_FTE3_0!$A$12:$AQ$100,MATCH(FIXED(W$6,0,TRUE),ES_FTE3_0!$A$12:$AQ$12,0)+1,FALSE)),"",VLOOKUP($A57,ES_FTE3_0!$A$12:$AQ$100,MATCH(FIXED(W$6,0,TRUE),ES_FTE3_0!$A$12:$AQ$12,0)+1,FALSE))</f>
        <v/>
      </c>
    </row>
    <row r="58" spans="1:23">
      <c r="A58" s="230" t="str">
        <f>lookup!Z17</f>
        <v>Italy</v>
      </c>
      <c r="B58" s="232" t="str">
        <f>VLOOKUP(A58,lookup!$Z$2:$AA$77,2,FALSE)</f>
        <v>Ιταλία</v>
      </c>
      <c r="C58" s="232" t="str">
        <f>IF(ISNA(VLOOKUP($A58,ES_FTE3_0!$A$12:$AQ$100,MATCH(FIXED(C$6,0,TRUE),ES_FTE3_0!$A$12:$AQ$12,0)+1,FALSE)),"",VLOOKUP($A58,ES_FTE3_0!$A$12:$AQ$100,MATCH(FIXED(C$6,0,TRUE),ES_FTE3_0!$A$12:$AQ$12,0)+1,FALSE))</f>
        <v/>
      </c>
      <c r="D58" s="232" t="str">
        <f>IF(ISNA(VLOOKUP($A58,ES_FTE3_0!$A$12:$AQ$100,MATCH(FIXED(D$6,0,TRUE),ES_FTE3_0!$A$12:$AQ$12,0)+1,FALSE)),"",VLOOKUP($A58,ES_FTE3_0!$A$12:$AQ$100,MATCH(FIXED(D$6,0,TRUE),ES_FTE3_0!$A$12:$AQ$12,0)+1,FALSE))</f>
        <v/>
      </c>
      <c r="E58" s="232" t="str">
        <f>IF(ISNA(VLOOKUP($A58,ES_FTE3_0!$A$12:$AQ$100,MATCH(FIXED(E$6,0,TRUE),ES_FTE3_0!$A$12:$AQ$12,0)+1,FALSE)),"",VLOOKUP($A58,ES_FTE3_0!$A$12:$AQ$100,MATCH(FIXED(E$6,0,TRUE),ES_FTE3_0!$A$12:$AQ$12,0)+1,FALSE))</f>
        <v/>
      </c>
      <c r="F58" s="232" t="str">
        <f>IF(ISNA(VLOOKUP($A58,ES_FTE3_0!$A$12:$AQ$100,MATCH(FIXED(F$6,0,TRUE),ES_FTE3_0!$A$12:$AQ$12,0)+1,FALSE)),"",VLOOKUP($A58,ES_FTE3_0!$A$12:$AQ$100,MATCH(FIXED(F$6,0,TRUE),ES_FTE3_0!$A$12:$AQ$12,0)+1,FALSE))</f>
        <v/>
      </c>
      <c r="G58" s="232" t="str">
        <f>IF(ISNA(VLOOKUP($A58,ES_FTE3_0!$A$12:$AQ$100,MATCH(FIXED(G$6,0,TRUE),ES_FTE3_0!$A$12:$AQ$12,0)+1,FALSE)),"",VLOOKUP($A58,ES_FTE3_0!$A$12:$AQ$100,MATCH(FIXED(G$6,0,TRUE),ES_FTE3_0!$A$12:$AQ$12,0)+1,FALSE))</f>
        <v/>
      </c>
      <c r="H58" s="232" t="str">
        <f>IF(ISNA(VLOOKUP($A58,ES_FTE3_0!$A$12:$AQ$100,MATCH(FIXED(H$6,0,TRUE),ES_FTE3_0!$A$12:$AQ$12,0)+1,FALSE)),"",VLOOKUP($A58,ES_FTE3_0!$A$12:$AQ$100,MATCH(FIXED(H$6,0,TRUE),ES_FTE3_0!$A$12:$AQ$12,0)+1,FALSE))</f>
        <v/>
      </c>
      <c r="I58" s="232" t="str">
        <f>IF(ISNA(VLOOKUP($A58,ES_FTE3_0!$A$12:$AQ$100,MATCH(FIXED(I$6,0,TRUE),ES_FTE3_0!$A$12:$AQ$12,0)+1,FALSE)),"",VLOOKUP($A58,ES_FTE3_0!$A$12:$AQ$100,MATCH(FIXED(I$6,0,TRUE),ES_FTE3_0!$A$12:$AQ$12,0)+1,FALSE))</f>
        <v/>
      </c>
      <c r="J58" s="232" t="str">
        <f>IF(ISNA(VLOOKUP($A58,ES_FTE3_0!$A$12:$AQ$100,MATCH(FIXED(J$6,0,TRUE),ES_FTE3_0!$A$12:$AQ$12,0)+1,FALSE)),"",VLOOKUP($A58,ES_FTE3_0!$A$12:$AQ$100,MATCH(FIXED(J$6,0,TRUE),ES_FTE3_0!$A$12:$AQ$12,0)+1,FALSE))</f>
        <v/>
      </c>
      <c r="K58" s="232" t="str">
        <f>IF(ISNA(VLOOKUP($A58,ES_FTE3_0!$A$12:$AQ$100,MATCH(FIXED(K$6,0,TRUE),ES_FTE3_0!$A$12:$AQ$12,0)+1,FALSE)),"",VLOOKUP($A58,ES_FTE3_0!$A$12:$AQ$100,MATCH(FIXED(K$6,0,TRUE),ES_FTE3_0!$A$12:$AQ$12,0)+1,FALSE))</f>
        <v/>
      </c>
      <c r="L58" s="232" t="str">
        <f>IF(ISNA(VLOOKUP($A58,ES_FTE3_0!$A$12:$AQ$100,MATCH(FIXED(L$6,0,TRUE),ES_FTE3_0!$A$12:$AQ$12,0)+1,FALSE)),"",VLOOKUP($A58,ES_FTE3_0!$A$12:$AQ$100,MATCH(FIXED(L$6,0,TRUE),ES_FTE3_0!$A$12:$AQ$12,0)+1,FALSE))</f>
        <v/>
      </c>
      <c r="M58" s="232" t="str">
        <f>IF(ISNA(VLOOKUP($A58,ES_FTE3_0!$A$12:$AQ$100,MATCH(FIXED(M$6,0,TRUE),ES_FTE3_0!$A$12:$AQ$12,0)+1,FALSE)),"",VLOOKUP($A58,ES_FTE3_0!$A$12:$AQ$100,MATCH(FIXED(M$6,0,TRUE),ES_FTE3_0!$A$12:$AQ$12,0)+1,FALSE))</f>
        <v/>
      </c>
      <c r="N58" s="232" t="str">
        <f>IF(ISNA(VLOOKUP($A58,ES_FTE3_0!$A$12:$AQ$100,MATCH(FIXED(N$6,0,TRUE),ES_FTE3_0!$A$12:$AQ$12,0)+1,FALSE)),"",VLOOKUP($A58,ES_FTE3_0!$A$12:$AQ$100,MATCH(FIXED(N$6,0,TRUE),ES_FTE3_0!$A$12:$AQ$12,0)+1,FALSE))</f>
        <v/>
      </c>
      <c r="O58" s="232" t="str">
        <f>IF(ISNA(VLOOKUP($A58,ES_FTE3_0!$A$12:$AQ$100,MATCH(FIXED(O$6,0,TRUE),ES_FTE3_0!$A$12:$AQ$12,0)+1,FALSE)),"",VLOOKUP($A58,ES_FTE3_0!$A$12:$AQ$100,MATCH(FIXED(O$6,0,TRUE),ES_FTE3_0!$A$12:$AQ$12,0)+1,FALSE))</f>
        <v/>
      </c>
      <c r="P58" s="232" t="str">
        <f>IF(ISNA(VLOOKUP($A58,ES_FTE3_0!$A$12:$AQ$100,MATCH(FIXED(P$6,0,TRUE),ES_FTE3_0!$A$12:$AQ$12,0)+1,FALSE)),"",VLOOKUP($A58,ES_FTE3_0!$A$12:$AQ$100,MATCH(FIXED(P$6,0,TRUE),ES_FTE3_0!$A$12:$AQ$12,0)+1,FALSE))</f>
        <v/>
      </c>
      <c r="Q58" s="232" t="str">
        <f>IF(ISNA(VLOOKUP($A58,ES_FTE3_0!$A$12:$AQ$100,MATCH(FIXED(Q$6,0,TRUE),ES_FTE3_0!$A$12:$AQ$12,0)+1,FALSE)),"",VLOOKUP($A58,ES_FTE3_0!$A$12:$AQ$100,MATCH(FIXED(Q$6,0,TRUE),ES_FTE3_0!$A$12:$AQ$12,0)+1,FALSE))</f>
        <v/>
      </c>
      <c r="R58" s="232" t="str">
        <f>IF(ISNA(VLOOKUP($A58,ES_FTE3_0!$A$12:$AQ$100,MATCH(FIXED(R$6,0,TRUE),ES_FTE3_0!$A$12:$AQ$12,0)+1,FALSE)),"",VLOOKUP($A58,ES_FTE3_0!$A$12:$AQ$100,MATCH(FIXED(R$6,0,TRUE),ES_FTE3_0!$A$12:$AQ$12,0)+1,FALSE))</f>
        <v/>
      </c>
      <c r="S58" s="232" t="str">
        <f>IF(ISNA(VLOOKUP($A58,ES_FTE3_0!$A$12:$AQ$100,MATCH(FIXED(S$6,0,TRUE),ES_FTE3_0!$A$12:$AQ$12,0)+1,FALSE)),"",VLOOKUP($A58,ES_FTE3_0!$A$12:$AQ$100,MATCH(FIXED(S$6,0,TRUE),ES_FTE3_0!$A$12:$AQ$12,0)+1,FALSE))</f>
        <v/>
      </c>
      <c r="T58" s="232" t="str">
        <f>IF(ISNA(VLOOKUP($A58,ES_FTE3_0!$A$12:$AQ$100,MATCH(FIXED(T$6,0,TRUE),ES_FTE3_0!$A$12:$AQ$12,0)+1,FALSE)),"",VLOOKUP($A58,ES_FTE3_0!$A$12:$AQ$100,MATCH(FIXED(T$6,0,TRUE),ES_FTE3_0!$A$12:$AQ$12,0)+1,FALSE))</f>
        <v/>
      </c>
      <c r="U58" s="232" t="str">
        <f>IF(ISNA(VLOOKUP($A58,ES_FTE3_0!$A$12:$AQ$100,MATCH(FIXED(U$6,0,TRUE),ES_FTE3_0!$A$12:$AQ$12,0)+1,FALSE)),"",VLOOKUP($A58,ES_FTE3_0!$A$12:$AQ$100,MATCH(FIXED(U$6,0,TRUE),ES_FTE3_0!$A$12:$AQ$12,0)+1,FALSE))</f>
        <v/>
      </c>
      <c r="V58" s="232" t="str">
        <f>IF(ISNA(VLOOKUP($A58,ES_FTE3_0!$A$12:$AQ$100,MATCH(FIXED(V$6,0,TRUE),ES_FTE3_0!$A$12:$AQ$12,0)+1,FALSE)),"",VLOOKUP($A58,ES_FTE3_0!$A$12:$AQ$100,MATCH(FIXED(V$6,0,TRUE),ES_FTE3_0!$A$12:$AQ$12,0)+1,FALSE))</f>
        <v/>
      </c>
      <c r="W58" s="232" t="str">
        <f>IF(ISNA(VLOOKUP($A58,ES_FTE3_0!$A$12:$AQ$100,MATCH(FIXED(W$6,0,TRUE),ES_FTE3_0!$A$12:$AQ$12,0)+1,FALSE)),"",VLOOKUP($A58,ES_FTE3_0!$A$12:$AQ$100,MATCH(FIXED(W$6,0,TRUE),ES_FTE3_0!$A$12:$AQ$12,0)+1,FALSE))</f>
        <v/>
      </c>
    </row>
    <row r="59" spans="1:23">
      <c r="A59" s="230" t="str">
        <f>lookup!Z18</f>
        <v>Cyprus</v>
      </c>
      <c r="B59" s="232" t="str">
        <f>VLOOKUP(A59,lookup!$Z$2:$AA$77,2,FALSE)</f>
        <v>Κύπρος</v>
      </c>
      <c r="C59" s="232" t="str">
        <f>IF(ISNA(VLOOKUP($A59,ES_FTE3_0!$A$12:$AQ$100,MATCH(FIXED(C$6,0,TRUE),ES_FTE3_0!$A$12:$AQ$12,0)+1,FALSE)),"",VLOOKUP($A59,ES_FTE3_0!$A$12:$AQ$100,MATCH(FIXED(C$6,0,TRUE),ES_FTE3_0!$A$12:$AQ$12,0)+1,FALSE))</f>
        <v/>
      </c>
      <c r="D59" s="232" t="str">
        <f>IF(ISNA(VLOOKUP($A59,ES_FTE3_0!$A$12:$AQ$100,MATCH(FIXED(D$6,0,TRUE),ES_FTE3_0!$A$12:$AQ$12,0)+1,FALSE)),"",VLOOKUP($A59,ES_FTE3_0!$A$12:$AQ$100,MATCH(FIXED(D$6,0,TRUE),ES_FTE3_0!$A$12:$AQ$12,0)+1,FALSE))</f>
        <v/>
      </c>
      <c r="E59" s="232" t="str">
        <f>IF(ISNA(VLOOKUP($A59,ES_FTE3_0!$A$12:$AQ$100,MATCH(FIXED(E$6,0,TRUE),ES_FTE3_0!$A$12:$AQ$12,0)+1,FALSE)),"",VLOOKUP($A59,ES_FTE3_0!$A$12:$AQ$100,MATCH(FIXED(E$6,0,TRUE),ES_FTE3_0!$A$12:$AQ$12,0)+1,FALSE))</f>
        <v/>
      </c>
      <c r="F59" s="232" t="str">
        <f>IF(ISNA(VLOOKUP($A59,ES_FTE3_0!$A$12:$AQ$100,MATCH(FIXED(F$6,0,TRUE),ES_FTE3_0!$A$12:$AQ$12,0)+1,FALSE)),"",VLOOKUP($A59,ES_FTE3_0!$A$12:$AQ$100,MATCH(FIXED(F$6,0,TRUE),ES_FTE3_0!$A$12:$AQ$12,0)+1,FALSE))</f>
        <v/>
      </c>
      <c r="G59" s="232" t="str">
        <f>IF(ISNA(VLOOKUP($A59,ES_FTE3_0!$A$12:$AQ$100,MATCH(FIXED(G$6,0,TRUE),ES_FTE3_0!$A$12:$AQ$12,0)+1,FALSE)),"",VLOOKUP($A59,ES_FTE3_0!$A$12:$AQ$100,MATCH(FIXED(G$6,0,TRUE),ES_FTE3_0!$A$12:$AQ$12,0)+1,FALSE))</f>
        <v/>
      </c>
      <c r="H59" s="232" t="str">
        <f>IF(ISNA(VLOOKUP($A59,ES_FTE3_0!$A$12:$AQ$100,MATCH(FIXED(H$6,0,TRUE),ES_FTE3_0!$A$12:$AQ$12,0)+1,FALSE)),"",VLOOKUP($A59,ES_FTE3_0!$A$12:$AQ$100,MATCH(FIXED(H$6,0,TRUE),ES_FTE3_0!$A$12:$AQ$12,0)+1,FALSE))</f>
        <v/>
      </c>
      <c r="I59" s="232" t="str">
        <f>IF(ISNA(VLOOKUP($A59,ES_FTE3_0!$A$12:$AQ$100,MATCH(FIXED(I$6,0,TRUE),ES_FTE3_0!$A$12:$AQ$12,0)+1,FALSE)),"",VLOOKUP($A59,ES_FTE3_0!$A$12:$AQ$100,MATCH(FIXED(I$6,0,TRUE),ES_FTE3_0!$A$12:$AQ$12,0)+1,FALSE))</f>
        <v/>
      </c>
      <c r="J59" s="232" t="str">
        <f>IF(ISNA(VLOOKUP($A59,ES_FTE3_0!$A$12:$AQ$100,MATCH(FIXED(J$6,0,TRUE),ES_FTE3_0!$A$12:$AQ$12,0)+1,FALSE)),"",VLOOKUP($A59,ES_FTE3_0!$A$12:$AQ$100,MATCH(FIXED(J$6,0,TRUE),ES_FTE3_0!$A$12:$AQ$12,0)+1,FALSE))</f>
        <v/>
      </c>
      <c r="K59" s="232" t="str">
        <f>IF(ISNA(VLOOKUP($A59,ES_FTE3_0!$A$12:$AQ$100,MATCH(FIXED(K$6,0,TRUE),ES_FTE3_0!$A$12:$AQ$12,0)+1,FALSE)),"",VLOOKUP($A59,ES_FTE3_0!$A$12:$AQ$100,MATCH(FIXED(K$6,0,TRUE),ES_FTE3_0!$A$12:$AQ$12,0)+1,FALSE))</f>
        <v/>
      </c>
      <c r="L59" s="232" t="str">
        <f>IF(ISNA(VLOOKUP($A59,ES_FTE3_0!$A$12:$AQ$100,MATCH(FIXED(L$6,0,TRUE),ES_FTE3_0!$A$12:$AQ$12,0)+1,FALSE)),"",VLOOKUP($A59,ES_FTE3_0!$A$12:$AQ$100,MATCH(FIXED(L$6,0,TRUE),ES_FTE3_0!$A$12:$AQ$12,0)+1,FALSE))</f>
        <v/>
      </c>
      <c r="M59" s="232" t="str">
        <f>IF(ISNA(VLOOKUP($A59,ES_FTE3_0!$A$12:$AQ$100,MATCH(FIXED(M$6,0,TRUE),ES_FTE3_0!$A$12:$AQ$12,0)+1,FALSE)),"",VLOOKUP($A59,ES_FTE3_0!$A$12:$AQ$100,MATCH(FIXED(M$6,0,TRUE),ES_FTE3_0!$A$12:$AQ$12,0)+1,FALSE))</f>
        <v/>
      </c>
      <c r="N59" s="232" t="str">
        <f>IF(ISNA(VLOOKUP($A59,ES_FTE3_0!$A$12:$AQ$100,MATCH(FIXED(N$6,0,TRUE),ES_FTE3_0!$A$12:$AQ$12,0)+1,FALSE)),"",VLOOKUP($A59,ES_FTE3_0!$A$12:$AQ$100,MATCH(FIXED(N$6,0,TRUE),ES_FTE3_0!$A$12:$AQ$12,0)+1,FALSE))</f>
        <v/>
      </c>
      <c r="O59" s="232" t="str">
        <f>IF(ISNA(VLOOKUP($A59,ES_FTE3_0!$A$12:$AQ$100,MATCH(FIXED(O$6,0,TRUE),ES_FTE3_0!$A$12:$AQ$12,0)+1,FALSE)),"",VLOOKUP($A59,ES_FTE3_0!$A$12:$AQ$100,MATCH(FIXED(O$6,0,TRUE),ES_FTE3_0!$A$12:$AQ$12,0)+1,FALSE))</f>
        <v/>
      </c>
      <c r="P59" s="232" t="str">
        <f>IF(ISNA(VLOOKUP($A59,ES_FTE3_0!$A$12:$AQ$100,MATCH(FIXED(P$6,0,TRUE),ES_FTE3_0!$A$12:$AQ$12,0)+1,FALSE)),"",VLOOKUP($A59,ES_FTE3_0!$A$12:$AQ$100,MATCH(FIXED(P$6,0,TRUE),ES_FTE3_0!$A$12:$AQ$12,0)+1,FALSE))</f>
        <v/>
      </c>
      <c r="Q59" s="232" t="str">
        <f>IF(ISNA(VLOOKUP($A59,ES_FTE3_0!$A$12:$AQ$100,MATCH(FIXED(Q$6,0,TRUE),ES_FTE3_0!$A$12:$AQ$12,0)+1,FALSE)),"",VLOOKUP($A59,ES_FTE3_0!$A$12:$AQ$100,MATCH(FIXED(Q$6,0,TRUE),ES_FTE3_0!$A$12:$AQ$12,0)+1,FALSE))</f>
        <v/>
      </c>
      <c r="R59" s="232" t="str">
        <f>IF(ISNA(VLOOKUP($A59,ES_FTE3_0!$A$12:$AQ$100,MATCH(FIXED(R$6,0,TRUE),ES_FTE3_0!$A$12:$AQ$12,0)+1,FALSE)),"",VLOOKUP($A59,ES_FTE3_0!$A$12:$AQ$100,MATCH(FIXED(R$6,0,TRUE),ES_FTE3_0!$A$12:$AQ$12,0)+1,FALSE))</f>
        <v/>
      </c>
      <c r="S59" s="232" t="str">
        <f>IF(ISNA(VLOOKUP($A59,ES_FTE3_0!$A$12:$AQ$100,MATCH(FIXED(S$6,0,TRUE),ES_FTE3_0!$A$12:$AQ$12,0)+1,FALSE)),"",VLOOKUP($A59,ES_FTE3_0!$A$12:$AQ$100,MATCH(FIXED(S$6,0,TRUE),ES_FTE3_0!$A$12:$AQ$12,0)+1,FALSE))</f>
        <v/>
      </c>
      <c r="T59" s="232" t="str">
        <f>IF(ISNA(VLOOKUP($A59,ES_FTE3_0!$A$12:$AQ$100,MATCH(FIXED(T$6,0,TRUE),ES_FTE3_0!$A$12:$AQ$12,0)+1,FALSE)),"",VLOOKUP($A59,ES_FTE3_0!$A$12:$AQ$100,MATCH(FIXED(T$6,0,TRUE),ES_FTE3_0!$A$12:$AQ$12,0)+1,FALSE))</f>
        <v/>
      </c>
      <c r="U59" s="232" t="str">
        <f>IF(ISNA(VLOOKUP($A59,ES_FTE3_0!$A$12:$AQ$100,MATCH(FIXED(U$6,0,TRUE),ES_FTE3_0!$A$12:$AQ$12,0)+1,FALSE)),"",VLOOKUP($A59,ES_FTE3_0!$A$12:$AQ$100,MATCH(FIXED(U$6,0,TRUE),ES_FTE3_0!$A$12:$AQ$12,0)+1,FALSE))</f>
        <v/>
      </c>
      <c r="V59" s="232" t="str">
        <f>IF(ISNA(VLOOKUP($A59,ES_FTE3_0!$A$12:$AQ$100,MATCH(FIXED(V$6,0,TRUE),ES_FTE3_0!$A$12:$AQ$12,0)+1,FALSE)),"",VLOOKUP($A59,ES_FTE3_0!$A$12:$AQ$100,MATCH(FIXED(V$6,0,TRUE),ES_FTE3_0!$A$12:$AQ$12,0)+1,FALSE))</f>
        <v/>
      </c>
      <c r="W59" s="232" t="str">
        <f>IF(ISNA(VLOOKUP($A59,ES_FTE3_0!$A$12:$AQ$100,MATCH(FIXED(W$6,0,TRUE),ES_FTE3_0!$A$12:$AQ$12,0)+1,FALSE)),"",VLOOKUP($A59,ES_FTE3_0!$A$12:$AQ$100,MATCH(FIXED(W$6,0,TRUE),ES_FTE3_0!$A$12:$AQ$12,0)+1,FALSE))</f>
        <v/>
      </c>
    </row>
    <row r="60" spans="1:23">
      <c r="A60" s="230" t="str">
        <f>lookup!Z19</f>
        <v>Latvia</v>
      </c>
      <c r="B60" s="232" t="str">
        <f>VLOOKUP(A60,lookup!$Z$2:$AA$77,2,FALSE)</f>
        <v>Λετονία</v>
      </c>
      <c r="C60" s="232" t="str">
        <f>IF(ISNA(VLOOKUP($A60,ES_FTE3_0!$A$12:$AQ$100,MATCH(FIXED(C$6,0,TRUE),ES_FTE3_0!$A$12:$AQ$12,0)+1,FALSE)),"",VLOOKUP($A60,ES_FTE3_0!$A$12:$AQ$100,MATCH(FIXED(C$6,0,TRUE),ES_FTE3_0!$A$12:$AQ$12,0)+1,FALSE))</f>
        <v/>
      </c>
      <c r="D60" s="232" t="str">
        <f>IF(ISNA(VLOOKUP($A60,ES_FTE3_0!$A$12:$AQ$100,MATCH(FIXED(D$6,0,TRUE),ES_FTE3_0!$A$12:$AQ$12,0)+1,FALSE)),"",VLOOKUP($A60,ES_FTE3_0!$A$12:$AQ$100,MATCH(FIXED(D$6,0,TRUE),ES_FTE3_0!$A$12:$AQ$12,0)+1,FALSE))</f>
        <v/>
      </c>
      <c r="E60" s="232" t="str">
        <f>IF(ISNA(VLOOKUP($A60,ES_FTE3_0!$A$12:$AQ$100,MATCH(FIXED(E$6,0,TRUE),ES_FTE3_0!$A$12:$AQ$12,0)+1,FALSE)),"",VLOOKUP($A60,ES_FTE3_0!$A$12:$AQ$100,MATCH(FIXED(E$6,0,TRUE),ES_FTE3_0!$A$12:$AQ$12,0)+1,FALSE))</f>
        <v/>
      </c>
      <c r="F60" s="232" t="str">
        <f>IF(ISNA(VLOOKUP($A60,ES_FTE3_0!$A$12:$AQ$100,MATCH(FIXED(F$6,0,TRUE),ES_FTE3_0!$A$12:$AQ$12,0)+1,FALSE)),"",VLOOKUP($A60,ES_FTE3_0!$A$12:$AQ$100,MATCH(FIXED(F$6,0,TRUE),ES_FTE3_0!$A$12:$AQ$12,0)+1,FALSE))</f>
        <v/>
      </c>
      <c r="G60" s="232" t="str">
        <f>IF(ISNA(VLOOKUP($A60,ES_FTE3_0!$A$12:$AQ$100,MATCH(FIXED(G$6,0,TRUE),ES_FTE3_0!$A$12:$AQ$12,0)+1,FALSE)),"",VLOOKUP($A60,ES_FTE3_0!$A$12:$AQ$100,MATCH(FIXED(G$6,0,TRUE),ES_FTE3_0!$A$12:$AQ$12,0)+1,FALSE))</f>
        <v/>
      </c>
      <c r="H60" s="232" t="str">
        <f>IF(ISNA(VLOOKUP($A60,ES_FTE3_0!$A$12:$AQ$100,MATCH(FIXED(H$6,0,TRUE),ES_FTE3_0!$A$12:$AQ$12,0)+1,FALSE)),"",VLOOKUP($A60,ES_FTE3_0!$A$12:$AQ$100,MATCH(FIXED(H$6,0,TRUE),ES_FTE3_0!$A$12:$AQ$12,0)+1,FALSE))</f>
        <v/>
      </c>
      <c r="I60" s="232" t="str">
        <f>IF(ISNA(VLOOKUP($A60,ES_FTE3_0!$A$12:$AQ$100,MATCH(FIXED(I$6,0,TRUE),ES_FTE3_0!$A$12:$AQ$12,0)+1,FALSE)),"",VLOOKUP($A60,ES_FTE3_0!$A$12:$AQ$100,MATCH(FIXED(I$6,0,TRUE),ES_FTE3_0!$A$12:$AQ$12,0)+1,FALSE))</f>
        <v/>
      </c>
      <c r="J60" s="232" t="str">
        <f>IF(ISNA(VLOOKUP($A60,ES_FTE3_0!$A$12:$AQ$100,MATCH(FIXED(J$6,0,TRUE),ES_FTE3_0!$A$12:$AQ$12,0)+1,FALSE)),"",VLOOKUP($A60,ES_FTE3_0!$A$12:$AQ$100,MATCH(FIXED(J$6,0,TRUE),ES_FTE3_0!$A$12:$AQ$12,0)+1,FALSE))</f>
        <v/>
      </c>
      <c r="K60" s="232" t="str">
        <f>IF(ISNA(VLOOKUP($A60,ES_FTE3_0!$A$12:$AQ$100,MATCH(FIXED(K$6,0,TRUE),ES_FTE3_0!$A$12:$AQ$12,0)+1,FALSE)),"",VLOOKUP($A60,ES_FTE3_0!$A$12:$AQ$100,MATCH(FIXED(K$6,0,TRUE),ES_FTE3_0!$A$12:$AQ$12,0)+1,FALSE))</f>
        <v/>
      </c>
      <c r="L60" s="232" t="str">
        <f>IF(ISNA(VLOOKUP($A60,ES_FTE3_0!$A$12:$AQ$100,MATCH(FIXED(L$6,0,TRUE),ES_FTE3_0!$A$12:$AQ$12,0)+1,FALSE)),"",VLOOKUP($A60,ES_FTE3_0!$A$12:$AQ$100,MATCH(FIXED(L$6,0,TRUE),ES_FTE3_0!$A$12:$AQ$12,0)+1,FALSE))</f>
        <v/>
      </c>
      <c r="M60" s="232" t="str">
        <f>IF(ISNA(VLOOKUP($A60,ES_FTE3_0!$A$12:$AQ$100,MATCH(FIXED(M$6,0,TRUE),ES_FTE3_0!$A$12:$AQ$12,0)+1,FALSE)),"",VLOOKUP($A60,ES_FTE3_0!$A$12:$AQ$100,MATCH(FIXED(M$6,0,TRUE),ES_FTE3_0!$A$12:$AQ$12,0)+1,FALSE))</f>
        <v/>
      </c>
      <c r="N60" s="232" t="str">
        <f>IF(ISNA(VLOOKUP($A60,ES_FTE3_0!$A$12:$AQ$100,MATCH(FIXED(N$6,0,TRUE),ES_FTE3_0!$A$12:$AQ$12,0)+1,FALSE)),"",VLOOKUP($A60,ES_FTE3_0!$A$12:$AQ$100,MATCH(FIXED(N$6,0,TRUE),ES_FTE3_0!$A$12:$AQ$12,0)+1,FALSE))</f>
        <v/>
      </c>
      <c r="O60" s="232" t="str">
        <f>IF(ISNA(VLOOKUP($A60,ES_FTE3_0!$A$12:$AQ$100,MATCH(FIXED(O$6,0,TRUE),ES_FTE3_0!$A$12:$AQ$12,0)+1,FALSE)),"",VLOOKUP($A60,ES_FTE3_0!$A$12:$AQ$100,MATCH(FIXED(O$6,0,TRUE),ES_FTE3_0!$A$12:$AQ$12,0)+1,FALSE))</f>
        <v>b</v>
      </c>
      <c r="P60" s="232" t="str">
        <f>IF(ISNA(VLOOKUP($A60,ES_FTE3_0!$A$12:$AQ$100,MATCH(FIXED(P$6,0,TRUE),ES_FTE3_0!$A$12:$AQ$12,0)+1,FALSE)),"",VLOOKUP($A60,ES_FTE3_0!$A$12:$AQ$100,MATCH(FIXED(P$6,0,TRUE),ES_FTE3_0!$A$12:$AQ$12,0)+1,FALSE))</f>
        <v/>
      </c>
      <c r="Q60" s="232" t="str">
        <f>IF(ISNA(VLOOKUP($A60,ES_FTE3_0!$A$12:$AQ$100,MATCH(FIXED(Q$6,0,TRUE),ES_FTE3_0!$A$12:$AQ$12,0)+1,FALSE)),"",VLOOKUP($A60,ES_FTE3_0!$A$12:$AQ$100,MATCH(FIXED(Q$6,0,TRUE),ES_FTE3_0!$A$12:$AQ$12,0)+1,FALSE))</f>
        <v/>
      </c>
      <c r="R60" s="232" t="str">
        <f>IF(ISNA(VLOOKUP($A60,ES_FTE3_0!$A$12:$AQ$100,MATCH(FIXED(R$6,0,TRUE),ES_FTE3_0!$A$12:$AQ$12,0)+1,FALSE)),"",VLOOKUP($A60,ES_FTE3_0!$A$12:$AQ$100,MATCH(FIXED(R$6,0,TRUE),ES_FTE3_0!$A$12:$AQ$12,0)+1,FALSE))</f>
        <v/>
      </c>
      <c r="S60" s="232" t="str">
        <f>IF(ISNA(VLOOKUP($A60,ES_FTE3_0!$A$12:$AQ$100,MATCH(FIXED(S$6,0,TRUE),ES_FTE3_0!$A$12:$AQ$12,0)+1,FALSE)),"",VLOOKUP($A60,ES_FTE3_0!$A$12:$AQ$100,MATCH(FIXED(S$6,0,TRUE),ES_FTE3_0!$A$12:$AQ$12,0)+1,FALSE))</f>
        <v/>
      </c>
      <c r="T60" s="232" t="str">
        <f>IF(ISNA(VLOOKUP($A60,ES_FTE3_0!$A$12:$AQ$100,MATCH(FIXED(T$6,0,TRUE),ES_FTE3_0!$A$12:$AQ$12,0)+1,FALSE)),"",VLOOKUP($A60,ES_FTE3_0!$A$12:$AQ$100,MATCH(FIXED(T$6,0,TRUE),ES_FTE3_0!$A$12:$AQ$12,0)+1,FALSE))</f>
        <v/>
      </c>
      <c r="U60" s="232" t="str">
        <f>IF(ISNA(VLOOKUP($A60,ES_FTE3_0!$A$12:$AQ$100,MATCH(FIXED(U$6,0,TRUE),ES_FTE3_0!$A$12:$AQ$12,0)+1,FALSE)),"",VLOOKUP($A60,ES_FTE3_0!$A$12:$AQ$100,MATCH(FIXED(U$6,0,TRUE),ES_FTE3_0!$A$12:$AQ$12,0)+1,FALSE))</f>
        <v/>
      </c>
      <c r="V60" s="232" t="str">
        <f>IF(ISNA(VLOOKUP($A60,ES_FTE3_0!$A$12:$AQ$100,MATCH(FIXED(V$6,0,TRUE),ES_FTE3_0!$A$12:$AQ$12,0)+1,FALSE)),"",VLOOKUP($A60,ES_FTE3_0!$A$12:$AQ$100,MATCH(FIXED(V$6,0,TRUE),ES_FTE3_0!$A$12:$AQ$12,0)+1,FALSE))</f>
        <v/>
      </c>
      <c r="W60" s="232" t="str">
        <f>IF(ISNA(VLOOKUP($A60,ES_FTE3_0!$A$12:$AQ$100,MATCH(FIXED(W$6,0,TRUE),ES_FTE3_0!$A$12:$AQ$12,0)+1,FALSE)),"",VLOOKUP($A60,ES_FTE3_0!$A$12:$AQ$100,MATCH(FIXED(W$6,0,TRUE),ES_FTE3_0!$A$12:$AQ$12,0)+1,FALSE))</f>
        <v/>
      </c>
    </row>
    <row r="61" spans="1:23">
      <c r="A61" s="230" t="str">
        <f>lookup!Z20</f>
        <v>Lithuania</v>
      </c>
      <c r="B61" s="232" t="str">
        <f>VLOOKUP(A61,lookup!$Z$2:$AA$77,2,FALSE)</f>
        <v>Λιθουανία</v>
      </c>
      <c r="C61" s="232" t="str">
        <f>IF(ISNA(VLOOKUP($A61,ES_FTE3_0!$A$12:$AQ$100,MATCH(FIXED(C$6,0,TRUE),ES_FTE3_0!$A$12:$AQ$12,0)+1,FALSE)),"",VLOOKUP($A61,ES_FTE3_0!$A$12:$AQ$100,MATCH(FIXED(C$6,0,TRUE),ES_FTE3_0!$A$12:$AQ$12,0)+1,FALSE))</f>
        <v/>
      </c>
      <c r="D61" s="232" t="str">
        <f>IF(ISNA(VLOOKUP($A61,ES_FTE3_0!$A$12:$AQ$100,MATCH(FIXED(D$6,0,TRUE),ES_FTE3_0!$A$12:$AQ$12,0)+1,FALSE)),"",VLOOKUP($A61,ES_FTE3_0!$A$12:$AQ$100,MATCH(FIXED(D$6,0,TRUE),ES_FTE3_0!$A$12:$AQ$12,0)+1,FALSE))</f>
        <v/>
      </c>
      <c r="E61" s="232" t="str">
        <f>IF(ISNA(VLOOKUP($A61,ES_FTE3_0!$A$12:$AQ$100,MATCH(FIXED(E$6,0,TRUE),ES_FTE3_0!$A$12:$AQ$12,0)+1,FALSE)),"",VLOOKUP($A61,ES_FTE3_0!$A$12:$AQ$100,MATCH(FIXED(E$6,0,TRUE),ES_FTE3_0!$A$12:$AQ$12,0)+1,FALSE))</f>
        <v/>
      </c>
      <c r="F61" s="232" t="str">
        <f>IF(ISNA(VLOOKUP($A61,ES_FTE3_0!$A$12:$AQ$100,MATCH(FIXED(F$6,0,TRUE),ES_FTE3_0!$A$12:$AQ$12,0)+1,FALSE)),"",VLOOKUP($A61,ES_FTE3_0!$A$12:$AQ$100,MATCH(FIXED(F$6,0,TRUE),ES_FTE3_0!$A$12:$AQ$12,0)+1,FALSE))</f>
        <v/>
      </c>
      <c r="G61" s="232" t="str">
        <f>IF(ISNA(VLOOKUP($A61,ES_FTE3_0!$A$12:$AQ$100,MATCH(FIXED(G$6,0,TRUE),ES_FTE3_0!$A$12:$AQ$12,0)+1,FALSE)),"",VLOOKUP($A61,ES_FTE3_0!$A$12:$AQ$100,MATCH(FIXED(G$6,0,TRUE),ES_FTE3_0!$A$12:$AQ$12,0)+1,FALSE))</f>
        <v/>
      </c>
      <c r="H61" s="232" t="str">
        <f>IF(ISNA(VLOOKUP($A61,ES_FTE3_0!$A$12:$AQ$100,MATCH(FIXED(H$6,0,TRUE),ES_FTE3_0!$A$12:$AQ$12,0)+1,FALSE)),"",VLOOKUP($A61,ES_FTE3_0!$A$12:$AQ$100,MATCH(FIXED(H$6,0,TRUE),ES_FTE3_0!$A$12:$AQ$12,0)+1,FALSE))</f>
        <v/>
      </c>
      <c r="I61" s="232" t="str">
        <f>IF(ISNA(VLOOKUP($A61,ES_FTE3_0!$A$12:$AQ$100,MATCH(FIXED(I$6,0,TRUE),ES_FTE3_0!$A$12:$AQ$12,0)+1,FALSE)),"",VLOOKUP($A61,ES_FTE3_0!$A$12:$AQ$100,MATCH(FIXED(I$6,0,TRUE),ES_FTE3_0!$A$12:$AQ$12,0)+1,FALSE))</f>
        <v/>
      </c>
      <c r="J61" s="232" t="str">
        <f>IF(ISNA(VLOOKUP($A61,ES_FTE3_0!$A$12:$AQ$100,MATCH(FIXED(J$6,0,TRUE),ES_FTE3_0!$A$12:$AQ$12,0)+1,FALSE)),"",VLOOKUP($A61,ES_FTE3_0!$A$12:$AQ$100,MATCH(FIXED(J$6,0,TRUE),ES_FTE3_0!$A$12:$AQ$12,0)+1,FALSE))</f>
        <v/>
      </c>
      <c r="K61" s="232" t="str">
        <f>IF(ISNA(VLOOKUP($A61,ES_FTE3_0!$A$12:$AQ$100,MATCH(FIXED(K$6,0,TRUE),ES_FTE3_0!$A$12:$AQ$12,0)+1,FALSE)),"",VLOOKUP($A61,ES_FTE3_0!$A$12:$AQ$100,MATCH(FIXED(K$6,0,TRUE),ES_FTE3_0!$A$12:$AQ$12,0)+1,FALSE))</f>
        <v/>
      </c>
      <c r="L61" s="232" t="str">
        <f>IF(ISNA(VLOOKUP($A61,ES_FTE3_0!$A$12:$AQ$100,MATCH(FIXED(L$6,0,TRUE),ES_FTE3_0!$A$12:$AQ$12,0)+1,FALSE)),"",VLOOKUP($A61,ES_FTE3_0!$A$12:$AQ$100,MATCH(FIXED(L$6,0,TRUE),ES_FTE3_0!$A$12:$AQ$12,0)+1,FALSE))</f>
        <v/>
      </c>
      <c r="M61" s="232" t="str">
        <f>IF(ISNA(VLOOKUP($A61,ES_FTE3_0!$A$12:$AQ$100,MATCH(FIXED(M$6,0,TRUE),ES_FTE3_0!$A$12:$AQ$12,0)+1,FALSE)),"",VLOOKUP($A61,ES_FTE3_0!$A$12:$AQ$100,MATCH(FIXED(M$6,0,TRUE),ES_FTE3_0!$A$12:$AQ$12,0)+1,FALSE))</f>
        <v/>
      </c>
      <c r="N61" s="232" t="str">
        <f>IF(ISNA(VLOOKUP($A61,ES_FTE3_0!$A$12:$AQ$100,MATCH(FIXED(N$6,0,TRUE),ES_FTE3_0!$A$12:$AQ$12,0)+1,FALSE)),"",VLOOKUP($A61,ES_FTE3_0!$A$12:$AQ$100,MATCH(FIXED(N$6,0,TRUE),ES_FTE3_0!$A$12:$AQ$12,0)+1,FALSE))</f>
        <v/>
      </c>
      <c r="O61" s="232" t="str">
        <f>IF(ISNA(VLOOKUP($A61,ES_FTE3_0!$A$12:$AQ$100,MATCH(FIXED(O$6,0,TRUE),ES_FTE3_0!$A$12:$AQ$12,0)+1,FALSE)),"",VLOOKUP($A61,ES_FTE3_0!$A$12:$AQ$100,MATCH(FIXED(O$6,0,TRUE),ES_FTE3_0!$A$12:$AQ$12,0)+1,FALSE))</f>
        <v/>
      </c>
      <c r="P61" s="232" t="str">
        <f>IF(ISNA(VLOOKUP($A61,ES_FTE3_0!$A$12:$AQ$100,MATCH(FIXED(P$6,0,TRUE),ES_FTE3_0!$A$12:$AQ$12,0)+1,FALSE)),"",VLOOKUP($A61,ES_FTE3_0!$A$12:$AQ$100,MATCH(FIXED(P$6,0,TRUE),ES_FTE3_0!$A$12:$AQ$12,0)+1,FALSE))</f>
        <v/>
      </c>
      <c r="Q61" s="232" t="str">
        <f>IF(ISNA(VLOOKUP($A61,ES_FTE3_0!$A$12:$AQ$100,MATCH(FIXED(Q$6,0,TRUE),ES_FTE3_0!$A$12:$AQ$12,0)+1,FALSE)),"",VLOOKUP($A61,ES_FTE3_0!$A$12:$AQ$100,MATCH(FIXED(Q$6,0,TRUE),ES_FTE3_0!$A$12:$AQ$12,0)+1,FALSE))</f>
        <v/>
      </c>
      <c r="R61" s="232" t="str">
        <f>IF(ISNA(VLOOKUP($A61,ES_FTE3_0!$A$12:$AQ$100,MATCH(FIXED(R$6,0,TRUE),ES_FTE3_0!$A$12:$AQ$12,0)+1,FALSE)),"",VLOOKUP($A61,ES_FTE3_0!$A$12:$AQ$100,MATCH(FIXED(R$6,0,TRUE),ES_FTE3_0!$A$12:$AQ$12,0)+1,FALSE))</f>
        <v/>
      </c>
      <c r="S61" s="232" t="str">
        <f>IF(ISNA(VLOOKUP($A61,ES_FTE3_0!$A$12:$AQ$100,MATCH(FIXED(S$6,0,TRUE),ES_FTE3_0!$A$12:$AQ$12,0)+1,FALSE)),"",VLOOKUP($A61,ES_FTE3_0!$A$12:$AQ$100,MATCH(FIXED(S$6,0,TRUE),ES_FTE3_0!$A$12:$AQ$12,0)+1,FALSE))</f>
        <v/>
      </c>
      <c r="T61" s="232" t="str">
        <f>IF(ISNA(VLOOKUP($A61,ES_FTE3_0!$A$12:$AQ$100,MATCH(FIXED(T$6,0,TRUE),ES_FTE3_0!$A$12:$AQ$12,0)+1,FALSE)),"",VLOOKUP($A61,ES_FTE3_0!$A$12:$AQ$100,MATCH(FIXED(T$6,0,TRUE),ES_FTE3_0!$A$12:$AQ$12,0)+1,FALSE))</f>
        <v/>
      </c>
      <c r="U61" s="232" t="str">
        <f>IF(ISNA(VLOOKUP($A61,ES_FTE3_0!$A$12:$AQ$100,MATCH(FIXED(U$6,0,TRUE),ES_FTE3_0!$A$12:$AQ$12,0)+1,FALSE)),"",VLOOKUP($A61,ES_FTE3_0!$A$12:$AQ$100,MATCH(FIXED(U$6,0,TRUE),ES_FTE3_0!$A$12:$AQ$12,0)+1,FALSE))</f>
        <v/>
      </c>
      <c r="V61" s="232" t="str">
        <f>IF(ISNA(VLOOKUP($A61,ES_FTE3_0!$A$12:$AQ$100,MATCH(FIXED(V$6,0,TRUE),ES_FTE3_0!$A$12:$AQ$12,0)+1,FALSE)),"",VLOOKUP($A61,ES_FTE3_0!$A$12:$AQ$100,MATCH(FIXED(V$6,0,TRUE),ES_FTE3_0!$A$12:$AQ$12,0)+1,FALSE))</f>
        <v/>
      </c>
      <c r="W61" s="232" t="str">
        <f>IF(ISNA(VLOOKUP($A61,ES_FTE3_0!$A$12:$AQ$100,MATCH(FIXED(W$6,0,TRUE),ES_FTE3_0!$A$12:$AQ$12,0)+1,FALSE)),"",VLOOKUP($A61,ES_FTE3_0!$A$12:$AQ$100,MATCH(FIXED(W$6,0,TRUE),ES_FTE3_0!$A$12:$AQ$12,0)+1,FALSE))</f>
        <v/>
      </c>
    </row>
    <row r="62" spans="1:23">
      <c r="A62" s="230" t="str">
        <f>lookup!Z21</f>
        <v>Luxembourg</v>
      </c>
      <c r="B62" s="232" t="str">
        <f>VLOOKUP(A62,lookup!$Z$2:$AA$77,2,FALSE)</f>
        <v>Λουξεμβούργο</v>
      </c>
      <c r="C62" s="232" t="str">
        <f>IF(ISNA(VLOOKUP($A62,ES_FTE3_0!$A$12:$AQ$100,MATCH(FIXED(C$6,0,TRUE),ES_FTE3_0!$A$12:$AQ$12,0)+1,FALSE)),"",VLOOKUP($A62,ES_FTE3_0!$A$12:$AQ$100,MATCH(FIXED(C$6,0,TRUE),ES_FTE3_0!$A$12:$AQ$12,0)+1,FALSE))</f>
        <v/>
      </c>
      <c r="D62" s="232" t="str">
        <f>IF(ISNA(VLOOKUP($A62,ES_FTE3_0!$A$12:$AQ$100,MATCH(FIXED(D$6,0,TRUE),ES_FTE3_0!$A$12:$AQ$12,0)+1,FALSE)),"",VLOOKUP($A62,ES_FTE3_0!$A$12:$AQ$100,MATCH(FIXED(D$6,0,TRUE),ES_FTE3_0!$A$12:$AQ$12,0)+1,FALSE))</f>
        <v/>
      </c>
      <c r="E62" s="232" t="str">
        <f>IF(ISNA(VLOOKUP($A62,ES_FTE3_0!$A$12:$AQ$100,MATCH(FIXED(E$6,0,TRUE),ES_FTE3_0!$A$12:$AQ$12,0)+1,FALSE)),"",VLOOKUP($A62,ES_FTE3_0!$A$12:$AQ$100,MATCH(FIXED(E$6,0,TRUE),ES_FTE3_0!$A$12:$AQ$12,0)+1,FALSE))</f>
        <v/>
      </c>
      <c r="F62" s="232" t="str">
        <f>IF(ISNA(VLOOKUP($A62,ES_FTE3_0!$A$12:$AQ$100,MATCH(FIXED(F$6,0,TRUE),ES_FTE3_0!$A$12:$AQ$12,0)+1,FALSE)),"",VLOOKUP($A62,ES_FTE3_0!$A$12:$AQ$100,MATCH(FIXED(F$6,0,TRUE),ES_FTE3_0!$A$12:$AQ$12,0)+1,FALSE))</f>
        <v/>
      </c>
      <c r="G62" s="232" t="str">
        <f>IF(ISNA(VLOOKUP($A62,ES_FTE3_0!$A$12:$AQ$100,MATCH(FIXED(G$6,0,TRUE),ES_FTE3_0!$A$12:$AQ$12,0)+1,FALSE)),"",VLOOKUP($A62,ES_FTE3_0!$A$12:$AQ$100,MATCH(FIXED(G$6,0,TRUE),ES_FTE3_0!$A$12:$AQ$12,0)+1,FALSE))</f>
        <v/>
      </c>
      <c r="H62" s="232" t="str">
        <f>IF(ISNA(VLOOKUP($A62,ES_FTE3_0!$A$12:$AQ$100,MATCH(FIXED(H$6,0,TRUE),ES_FTE3_0!$A$12:$AQ$12,0)+1,FALSE)),"",VLOOKUP($A62,ES_FTE3_0!$A$12:$AQ$100,MATCH(FIXED(H$6,0,TRUE),ES_FTE3_0!$A$12:$AQ$12,0)+1,FALSE))</f>
        <v/>
      </c>
      <c r="I62" s="232" t="str">
        <f>IF(ISNA(VLOOKUP($A62,ES_FTE3_0!$A$12:$AQ$100,MATCH(FIXED(I$6,0,TRUE),ES_FTE3_0!$A$12:$AQ$12,0)+1,FALSE)),"",VLOOKUP($A62,ES_FTE3_0!$A$12:$AQ$100,MATCH(FIXED(I$6,0,TRUE),ES_FTE3_0!$A$12:$AQ$12,0)+1,FALSE))</f>
        <v/>
      </c>
      <c r="J62" s="232" t="str">
        <f>IF(ISNA(VLOOKUP($A62,ES_FTE3_0!$A$12:$AQ$100,MATCH(FIXED(J$6,0,TRUE),ES_FTE3_0!$A$12:$AQ$12,0)+1,FALSE)),"",VLOOKUP($A62,ES_FTE3_0!$A$12:$AQ$100,MATCH(FIXED(J$6,0,TRUE),ES_FTE3_0!$A$12:$AQ$12,0)+1,FALSE))</f>
        <v/>
      </c>
      <c r="K62" s="232" t="str">
        <f>IF(ISNA(VLOOKUP($A62,ES_FTE3_0!$A$12:$AQ$100,MATCH(FIXED(K$6,0,TRUE),ES_FTE3_0!$A$12:$AQ$12,0)+1,FALSE)),"",VLOOKUP($A62,ES_FTE3_0!$A$12:$AQ$100,MATCH(FIXED(K$6,0,TRUE),ES_FTE3_0!$A$12:$AQ$12,0)+1,FALSE))</f>
        <v/>
      </c>
      <c r="L62" s="232" t="str">
        <f>IF(ISNA(VLOOKUP($A62,ES_FTE3_0!$A$12:$AQ$100,MATCH(FIXED(L$6,0,TRUE),ES_FTE3_0!$A$12:$AQ$12,0)+1,FALSE)),"",VLOOKUP($A62,ES_FTE3_0!$A$12:$AQ$100,MATCH(FIXED(L$6,0,TRUE),ES_FTE3_0!$A$12:$AQ$12,0)+1,FALSE))</f>
        <v/>
      </c>
      <c r="M62" s="232" t="str">
        <f>IF(ISNA(VLOOKUP($A62,ES_FTE3_0!$A$12:$AQ$100,MATCH(FIXED(M$6,0,TRUE),ES_FTE3_0!$A$12:$AQ$12,0)+1,FALSE)),"",VLOOKUP($A62,ES_FTE3_0!$A$12:$AQ$100,MATCH(FIXED(M$6,0,TRUE),ES_FTE3_0!$A$12:$AQ$12,0)+1,FALSE))</f>
        <v/>
      </c>
      <c r="N62" s="232" t="str">
        <f>IF(ISNA(VLOOKUP($A62,ES_FTE3_0!$A$12:$AQ$100,MATCH(FIXED(N$6,0,TRUE),ES_FTE3_0!$A$12:$AQ$12,0)+1,FALSE)),"",VLOOKUP($A62,ES_FTE3_0!$A$12:$AQ$100,MATCH(FIXED(N$6,0,TRUE),ES_FTE3_0!$A$12:$AQ$12,0)+1,FALSE))</f>
        <v/>
      </c>
      <c r="O62" s="232" t="str">
        <f>IF(ISNA(VLOOKUP($A62,ES_FTE3_0!$A$12:$AQ$100,MATCH(FIXED(O$6,0,TRUE),ES_FTE3_0!$A$12:$AQ$12,0)+1,FALSE)),"",VLOOKUP($A62,ES_FTE3_0!$A$12:$AQ$100,MATCH(FIXED(O$6,0,TRUE),ES_FTE3_0!$A$12:$AQ$12,0)+1,FALSE))</f>
        <v/>
      </c>
      <c r="P62" s="232" t="str">
        <f>IF(ISNA(VLOOKUP($A62,ES_FTE3_0!$A$12:$AQ$100,MATCH(FIXED(P$6,0,TRUE),ES_FTE3_0!$A$12:$AQ$12,0)+1,FALSE)),"",VLOOKUP($A62,ES_FTE3_0!$A$12:$AQ$100,MATCH(FIXED(P$6,0,TRUE),ES_FTE3_0!$A$12:$AQ$12,0)+1,FALSE))</f>
        <v/>
      </c>
      <c r="Q62" s="232" t="str">
        <f>IF(ISNA(VLOOKUP($A62,ES_FTE3_0!$A$12:$AQ$100,MATCH(FIXED(Q$6,0,TRUE),ES_FTE3_0!$A$12:$AQ$12,0)+1,FALSE)),"",VLOOKUP($A62,ES_FTE3_0!$A$12:$AQ$100,MATCH(FIXED(Q$6,0,TRUE),ES_FTE3_0!$A$12:$AQ$12,0)+1,FALSE))</f>
        <v/>
      </c>
      <c r="R62" s="232" t="str">
        <f>IF(ISNA(VLOOKUP($A62,ES_FTE3_0!$A$12:$AQ$100,MATCH(FIXED(R$6,0,TRUE),ES_FTE3_0!$A$12:$AQ$12,0)+1,FALSE)),"",VLOOKUP($A62,ES_FTE3_0!$A$12:$AQ$100,MATCH(FIXED(R$6,0,TRUE),ES_FTE3_0!$A$12:$AQ$12,0)+1,FALSE))</f>
        <v/>
      </c>
      <c r="S62" s="232" t="str">
        <f>IF(ISNA(VLOOKUP($A62,ES_FTE3_0!$A$12:$AQ$100,MATCH(FIXED(S$6,0,TRUE),ES_FTE3_0!$A$12:$AQ$12,0)+1,FALSE)),"",VLOOKUP($A62,ES_FTE3_0!$A$12:$AQ$100,MATCH(FIXED(S$6,0,TRUE),ES_FTE3_0!$A$12:$AQ$12,0)+1,FALSE))</f>
        <v/>
      </c>
      <c r="T62" s="232" t="str">
        <f>IF(ISNA(VLOOKUP($A62,ES_FTE3_0!$A$12:$AQ$100,MATCH(FIXED(T$6,0,TRUE),ES_FTE3_0!$A$12:$AQ$12,0)+1,FALSE)),"",VLOOKUP($A62,ES_FTE3_0!$A$12:$AQ$100,MATCH(FIXED(T$6,0,TRUE),ES_FTE3_0!$A$12:$AQ$12,0)+1,FALSE))</f>
        <v/>
      </c>
      <c r="U62" s="232" t="str">
        <f>IF(ISNA(VLOOKUP($A62,ES_FTE3_0!$A$12:$AQ$100,MATCH(FIXED(U$6,0,TRUE),ES_FTE3_0!$A$12:$AQ$12,0)+1,FALSE)),"",VLOOKUP($A62,ES_FTE3_0!$A$12:$AQ$100,MATCH(FIXED(U$6,0,TRUE),ES_FTE3_0!$A$12:$AQ$12,0)+1,FALSE))</f>
        <v/>
      </c>
      <c r="V62" s="232" t="str">
        <f>IF(ISNA(VLOOKUP($A62,ES_FTE3_0!$A$12:$AQ$100,MATCH(FIXED(V$6,0,TRUE),ES_FTE3_0!$A$12:$AQ$12,0)+1,FALSE)),"",VLOOKUP($A62,ES_FTE3_0!$A$12:$AQ$100,MATCH(FIXED(V$6,0,TRUE),ES_FTE3_0!$A$12:$AQ$12,0)+1,FALSE))</f>
        <v/>
      </c>
      <c r="W62" s="232" t="str">
        <f>IF(ISNA(VLOOKUP($A62,ES_FTE3_0!$A$12:$AQ$100,MATCH(FIXED(W$6,0,TRUE),ES_FTE3_0!$A$12:$AQ$12,0)+1,FALSE)),"",VLOOKUP($A62,ES_FTE3_0!$A$12:$AQ$100,MATCH(FIXED(W$6,0,TRUE),ES_FTE3_0!$A$12:$AQ$12,0)+1,FALSE))</f>
        <v/>
      </c>
    </row>
    <row r="63" spans="1:23">
      <c r="A63" s="230" t="str">
        <f>lookup!Z22</f>
        <v>Hungary</v>
      </c>
      <c r="B63" s="232" t="str">
        <f>VLOOKUP(A63,lookup!$Z$2:$AA$77,2,FALSE)</f>
        <v>Ουγγαρία</v>
      </c>
      <c r="C63" s="232" t="str">
        <f>IF(ISNA(VLOOKUP($A63,ES_FTE3_0!$A$12:$AQ$100,MATCH(FIXED(C$6,0,TRUE),ES_FTE3_0!$A$12:$AQ$12,0)+1,FALSE)),"",VLOOKUP($A63,ES_FTE3_0!$A$12:$AQ$100,MATCH(FIXED(C$6,0,TRUE),ES_FTE3_0!$A$12:$AQ$12,0)+1,FALSE))</f>
        <v/>
      </c>
      <c r="D63" s="232" t="str">
        <f>IF(ISNA(VLOOKUP($A63,ES_FTE3_0!$A$12:$AQ$100,MATCH(FIXED(D$6,0,TRUE),ES_FTE3_0!$A$12:$AQ$12,0)+1,FALSE)),"",VLOOKUP($A63,ES_FTE3_0!$A$12:$AQ$100,MATCH(FIXED(D$6,0,TRUE),ES_FTE3_0!$A$12:$AQ$12,0)+1,FALSE))</f>
        <v/>
      </c>
      <c r="E63" s="232" t="str">
        <f>IF(ISNA(VLOOKUP($A63,ES_FTE3_0!$A$12:$AQ$100,MATCH(FIXED(E$6,0,TRUE),ES_FTE3_0!$A$12:$AQ$12,0)+1,FALSE)),"",VLOOKUP($A63,ES_FTE3_0!$A$12:$AQ$100,MATCH(FIXED(E$6,0,TRUE),ES_FTE3_0!$A$12:$AQ$12,0)+1,FALSE))</f>
        <v/>
      </c>
      <c r="F63" s="232" t="str">
        <f>IF(ISNA(VLOOKUP($A63,ES_FTE3_0!$A$12:$AQ$100,MATCH(FIXED(F$6,0,TRUE),ES_FTE3_0!$A$12:$AQ$12,0)+1,FALSE)),"",VLOOKUP($A63,ES_FTE3_0!$A$12:$AQ$100,MATCH(FIXED(F$6,0,TRUE),ES_FTE3_0!$A$12:$AQ$12,0)+1,FALSE))</f>
        <v/>
      </c>
      <c r="G63" s="232" t="str">
        <f>IF(ISNA(VLOOKUP($A63,ES_FTE3_0!$A$12:$AQ$100,MATCH(FIXED(G$6,0,TRUE),ES_FTE3_0!$A$12:$AQ$12,0)+1,FALSE)),"",VLOOKUP($A63,ES_FTE3_0!$A$12:$AQ$100,MATCH(FIXED(G$6,0,TRUE),ES_FTE3_0!$A$12:$AQ$12,0)+1,FALSE))</f>
        <v/>
      </c>
      <c r="H63" s="232" t="str">
        <f>IF(ISNA(VLOOKUP($A63,ES_FTE3_0!$A$12:$AQ$100,MATCH(FIXED(H$6,0,TRUE),ES_FTE3_0!$A$12:$AQ$12,0)+1,FALSE)),"",VLOOKUP($A63,ES_FTE3_0!$A$12:$AQ$100,MATCH(FIXED(H$6,0,TRUE),ES_FTE3_0!$A$12:$AQ$12,0)+1,FALSE))</f>
        <v/>
      </c>
      <c r="I63" s="232" t="str">
        <f>IF(ISNA(VLOOKUP($A63,ES_FTE3_0!$A$12:$AQ$100,MATCH(FIXED(I$6,0,TRUE),ES_FTE3_0!$A$12:$AQ$12,0)+1,FALSE)),"",VLOOKUP($A63,ES_FTE3_0!$A$12:$AQ$100,MATCH(FIXED(I$6,0,TRUE),ES_FTE3_0!$A$12:$AQ$12,0)+1,FALSE))</f>
        <v/>
      </c>
      <c r="J63" s="232" t="str">
        <f>IF(ISNA(VLOOKUP($A63,ES_FTE3_0!$A$12:$AQ$100,MATCH(FIXED(J$6,0,TRUE),ES_FTE3_0!$A$12:$AQ$12,0)+1,FALSE)),"",VLOOKUP($A63,ES_FTE3_0!$A$12:$AQ$100,MATCH(FIXED(J$6,0,TRUE),ES_FTE3_0!$A$12:$AQ$12,0)+1,FALSE))</f>
        <v/>
      </c>
      <c r="K63" s="232" t="str">
        <f>IF(ISNA(VLOOKUP($A63,ES_FTE3_0!$A$12:$AQ$100,MATCH(FIXED(K$6,0,TRUE),ES_FTE3_0!$A$12:$AQ$12,0)+1,FALSE)),"",VLOOKUP($A63,ES_FTE3_0!$A$12:$AQ$100,MATCH(FIXED(K$6,0,TRUE),ES_FTE3_0!$A$12:$AQ$12,0)+1,FALSE))</f>
        <v/>
      </c>
      <c r="L63" s="232" t="str">
        <f>IF(ISNA(VLOOKUP($A63,ES_FTE3_0!$A$12:$AQ$100,MATCH(FIXED(L$6,0,TRUE),ES_FTE3_0!$A$12:$AQ$12,0)+1,FALSE)),"",VLOOKUP($A63,ES_FTE3_0!$A$12:$AQ$100,MATCH(FIXED(L$6,0,TRUE),ES_FTE3_0!$A$12:$AQ$12,0)+1,FALSE))</f>
        <v/>
      </c>
      <c r="M63" s="232" t="str">
        <f>IF(ISNA(VLOOKUP($A63,ES_FTE3_0!$A$12:$AQ$100,MATCH(FIXED(M$6,0,TRUE),ES_FTE3_0!$A$12:$AQ$12,0)+1,FALSE)),"",VLOOKUP($A63,ES_FTE3_0!$A$12:$AQ$100,MATCH(FIXED(M$6,0,TRUE),ES_FTE3_0!$A$12:$AQ$12,0)+1,FALSE))</f>
        <v/>
      </c>
      <c r="N63" s="232" t="str">
        <f>IF(ISNA(VLOOKUP($A63,ES_FTE3_0!$A$12:$AQ$100,MATCH(FIXED(N$6,0,TRUE),ES_FTE3_0!$A$12:$AQ$12,0)+1,FALSE)),"",VLOOKUP($A63,ES_FTE3_0!$A$12:$AQ$100,MATCH(FIXED(N$6,0,TRUE),ES_FTE3_0!$A$12:$AQ$12,0)+1,FALSE))</f>
        <v/>
      </c>
      <c r="O63" s="232" t="str">
        <f>IF(ISNA(VLOOKUP($A63,ES_FTE3_0!$A$12:$AQ$100,MATCH(FIXED(O$6,0,TRUE),ES_FTE3_0!$A$12:$AQ$12,0)+1,FALSE)),"",VLOOKUP($A63,ES_FTE3_0!$A$12:$AQ$100,MATCH(FIXED(O$6,0,TRUE),ES_FTE3_0!$A$12:$AQ$12,0)+1,FALSE))</f>
        <v/>
      </c>
      <c r="P63" s="232" t="str">
        <f>IF(ISNA(VLOOKUP($A63,ES_FTE3_0!$A$12:$AQ$100,MATCH(FIXED(P$6,0,TRUE),ES_FTE3_0!$A$12:$AQ$12,0)+1,FALSE)),"",VLOOKUP($A63,ES_FTE3_0!$A$12:$AQ$100,MATCH(FIXED(P$6,0,TRUE),ES_FTE3_0!$A$12:$AQ$12,0)+1,FALSE))</f>
        <v/>
      </c>
      <c r="Q63" s="232" t="str">
        <f>IF(ISNA(VLOOKUP($A63,ES_FTE3_0!$A$12:$AQ$100,MATCH(FIXED(Q$6,0,TRUE),ES_FTE3_0!$A$12:$AQ$12,0)+1,FALSE)),"",VLOOKUP($A63,ES_FTE3_0!$A$12:$AQ$100,MATCH(FIXED(Q$6,0,TRUE),ES_FTE3_0!$A$12:$AQ$12,0)+1,FALSE))</f>
        <v/>
      </c>
      <c r="R63" s="232" t="str">
        <f>IF(ISNA(VLOOKUP($A63,ES_FTE3_0!$A$12:$AQ$100,MATCH(FIXED(R$6,0,TRUE),ES_FTE3_0!$A$12:$AQ$12,0)+1,FALSE)),"",VLOOKUP($A63,ES_FTE3_0!$A$12:$AQ$100,MATCH(FIXED(R$6,0,TRUE),ES_FTE3_0!$A$12:$AQ$12,0)+1,FALSE))</f>
        <v/>
      </c>
      <c r="S63" s="232" t="str">
        <f>IF(ISNA(VLOOKUP($A63,ES_FTE3_0!$A$12:$AQ$100,MATCH(FIXED(S$6,0,TRUE),ES_FTE3_0!$A$12:$AQ$12,0)+1,FALSE)),"",VLOOKUP($A63,ES_FTE3_0!$A$12:$AQ$100,MATCH(FIXED(S$6,0,TRUE),ES_FTE3_0!$A$12:$AQ$12,0)+1,FALSE))</f>
        <v/>
      </c>
      <c r="T63" s="232" t="str">
        <f>IF(ISNA(VLOOKUP($A63,ES_FTE3_0!$A$12:$AQ$100,MATCH(FIXED(T$6,0,TRUE),ES_FTE3_0!$A$12:$AQ$12,0)+1,FALSE)),"",VLOOKUP($A63,ES_FTE3_0!$A$12:$AQ$100,MATCH(FIXED(T$6,0,TRUE),ES_FTE3_0!$A$12:$AQ$12,0)+1,FALSE))</f>
        <v/>
      </c>
      <c r="U63" s="232" t="str">
        <f>IF(ISNA(VLOOKUP($A63,ES_FTE3_0!$A$12:$AQ$100,MATCH(FIXED(U$6,0,TRUE),ES_FTE3_0!$A$12:$AQ$12,0)+1,FALSE)),"",VLOOKUP($A63,ES_FTE3_0!$A$12:$AQ$100,MATCH(FIXED(U$6,0,TRUE),ES_FTE3_0!$A$12:$AQ$12,0)+1,FALSE))</f>
        <v/>
      </c>
      <c r="V63" s="232" t="str">
        <f>IF(ISNA(VLOOKUP($A63,ES_FTE3_0!$A$12:$AQ$100,MATCH(FIXED(V$6,0,TRUE),ES_FTE3_0!$A$12:$AQ$12,0)+1,FALSE)),"",VLOOKUP($A63,ES_FTE3_0!$A$12:$AQ$100,MATCH(FIXED(V$6,0,TRUE),ES_FTE3_0!$A$12:$AQ$12,0)+1,FALSE))</f>
        <v/>
      </c>
      <c r="W63" s="232" t="str">
        <f>IF(ISNA(VLOOKUP($A63,ES_FTE3_0!$A$12:$AQ$100,MATCH(FIXED(W$6,0,TRUE),ES_FTE3_0!$A$12:$AQ$12,0)+1,FALSE)),"",VLOOKUP($A63,ES_FTE3_0!$A$12:$AQ$100,MATCH(FIXED(W$6,0,TRUE),ES_FTE3_0!$A$12:$AQ$12,0)+1,FALSE))</f>
        <v/>
      </c>
    </row>
    <row r="64" spans="1:23">
      <c r="A64" s="230" t="str">
        <f>lookup!Z23</f>
        <v>Malta</v>
      </c>
      <c r="B64" s="232" t="str">
        <f>VLOOKUP(A64,lookup!$Z$2:$AA$77,2,FALSE)</f>
        <v>Μάλτα</v>
      </c>
      <c r="C64" s="232" t="str">
        <f>IF(ISNA(VLOOKUP($A64,ES_FTE3_0!$A$12:$AQ$100,MATCH(FIXED(C$6,0,TRUE),ES_FTE3_0!$A$12:$AQ$12,0)+1,FALSE)),"",VLOOKUP($A64,ES_FTE3_0!$A$12:$AQ$100,MATCH(FIXED(C$6,0,TRUE),ES_FTE3_0!$A$12:$AQ$12,0)+1,FALSE))</f>
        <v/>
      </c>
      <c r="D64" s="232" t="str">
        <f>IF(ISNA(VLOOKUP($A64,ES_FTE3_0!$A$12:$AQ$100,MATCH(FIXED(D$6,0,TRUE),ES_FTE3_0!$A$12:$AQ$12,0)+1,FALSE)),"",VLOOKUP($A64,ES_FTE3_0!$A$12:$AQ$100,MATCH(FIXED(D$6,0,TRUE),ES_FTE3_0!$A$12:$AQ$12,0)+1,FALSE))</f>
        <v/>
      </c>
      <c r="E64" s="232" t="str">
        <f>IF(ISNA(VLOOKUP($A64,ES_FTE3_0!$A$12:$AQ$100,MATCH(FIXED(E$6,0,TRUE),ES_FTE3_0!$A$12:$AQ$12,0)+1,FALSE)),"",VLOOKUP($A64,ES_FTE3_0!$A$12:$AQ$100,MATCH(FIXED(E$6,0,TRUE),ES_FTE3_0!$A$12:$AQ$12,0)+1,FALSE))</f>
        <v/>
      </c>
      <c r="F64" s="232" t="str">
        <f>IF(ISNA(VLOOKUP($A64,ES_FTE3_0!$A$12:$AQ$100,MATCH(FIXED(F$6,0,TRUE),ES_FTE3_0!$A$12:$AQ$12,0)+1,FALSE)),"",VLOOKUP($A64,ES_FTE3_0!$A$12:$AQ$100,MATCH(FIXED(F$6,0,TRUE),ES_FTE3_0!$A$12:$AQ$12,0)+1,FALSE))</f>
        <v/>
      </c>
      <c r="G64" s="232" t="str">
        <f>IF(ISNA(VLOOKUP($A64,ES_FTE3_0!$A$12:$AQ$100,MATCH(FIXED(G$6,0,TRUE),ES_FTE3_0!$A$12:$AQ$12,0)+1,FALSE)),"",VLOOKUP($A64,ES_FTE3_0!$A$12:$AQ$100,MATCH(FIXED(G$6,0,TRUE),ES_FTE3_0!$A$12:$AQ$12,0)+1,FALSE))</f>
        <v/>
      </c>
      <c r="H64" s="232" t="str">
        <f>IF(ISNA(VLOOKUP($A64,ES_FTE3_0!$A$12:$AQ$100,MATCH(FIXED(H$6,0,TRUE),ES_FTE3_0!$A$12:$AQ$12,0)+1,FALSE)),"",VLOOKUP($A64,ES_FTE3_0!$A$12:$AQ$100,MATCH(FIXED(H$6,0,TRUE),ES_FTE3_0!$A$12:$AQ$12,0)+1,FALSE))</f>
        <v/>
      </c>
      <c r="I64" s="232" t="str">
        <f>IF(ISNA(VLOOKUP($A64,ES_FTE3_0!$A$12:$AQ$100,MATCH(FIXED(I$6,0,TRUE),ES_FTE3_0!$A$12:$AQ$12,0)+1,FALSE)),"",VLOOKUP($A64,ES_FTE3_0!$A$12:$AQ$100,MATCH(FIXED(I$6,0,TRUE),ES_FTE3_0!$A$12:$AQ$12,0)+1,FALSE))</f>
        <v/>
      </c>
      <c r="J64" s="232" t="str">
        <f>IF(ISNA(VLOOKUP($A64,ES_FTE3_0!$A$12:$AQ$100,MATCH(FIXED(J$6,0,TRUE),ES_FTE3_0!$A$12:$AQ$12,0)+1,FALSE)),"",VLOOKUP($A64,ES_FTE3_0!$A$12:$AQ$100,MATCH(FIXED(J$6,0,TRUE),ES_FTE3_0!$A$12:$AQ$12,0)+1,FALSE))</f>
        <v/>
      </c>
      <c r="K64" s="232" t="str">
        <f>IF(ISNA(VLOOKUP($A64,ES_FTE3_0!$A$12:$AQ$100,MATCH(FIXED(K$6,0,TRUE),ES_FTE3_0!$A$12:$AQ$12,0)+1,FALSE)),"",VLOOKUP($A64,ES_FTE3_0!$A$12:$AQ$100,MATCH(FIXED(K$6,0,TRUE),ES_FTE3_0!$A$12:$AQ$12,0)+1,FALSE))</f>
        <v/>
      </c>
      <c r="L64" s="232" t="str">
        <f>IF(ISNA(VLOOKUP($A64,ES_FTE3_0!$A$12:$AQ$100,MATCH(FIXED(L$6,0,TRUE),ES_FTE3_0!$A$12:$AQ$12,0)+1,FALSE)),"",VLOOKUP($A64,ES_FTE3_0!$A$12:$AQ$100,MATCH(FIXED(L$6,0,TRUE),ES_FTE3_0!$A$12:$AQ$12,0)+1,FALSE))</f>
        <v/>
      </c>
      <c r="M64" s="232" t="str">
        <f>IF(ISNA(VLOOKUP($A64,ES_FTE3_0!$A$12:$AQ$100,MATCH(FIXED(M$6,0,TRUE),ES_FTE3_0!$A$12:$AQ$12,0)+1,FALSE)),"",VLOOKUP($A64,ES_FTE3_0!$A$12:$AQ$100,MATCH(FIXED(M$6,0,TRUE),ES_FTE3_0!$A$12:$AQ$12,0)+1,FALSE))</f>
        <v/>
      </c>
      <c r="N64" s="232" t="str">
        <f>IF(ISNA(VLOOKUP($A64,ES_FTE3_0!$A$12:$AQ$100,MATCH(FIXED(N$6,0,TRUE),ES_FTE3_0!$A$12:$AQ$12,0)+1,FALSE)),"",VLOOKUP($A64,ES_FTE3_0!$A$12:$AQ$100,MATCH(FIXED(N$6,0,TRUE),ES_FTE3_0!$A$12:$AQ$12,0)+1,FALSE))</f>
        <v/>
      </c>
      <c r="O64" s="232" t="str">
        <f>IF(ISNA(VLOOKUP($A64,ES_FTE3_0!$A$12:$AQ$100,MATCH(FIXED(O$6,0,TRUE),ES_FTE3_0!$A$12:$AQ$12,0)+1,FALSE)),"",VLOOKUP($A64,ES_FTE3_0!$A$12:$AQ$100,MATCH(FIXED(O$6,0,TRUE),ES_FTE3_0!$A$12:$AQ$12,0)+1,FALSE))</f>
        <v/>
      </c>
      <c r="P64" s="232" t="str">
        <f>IF(ISNA(VLOOKUP($A64,ES_FTE3_0!$A$12:$AQ$100,MATCH(FIXED(P$6,0,TRUE),ES_FTE3_0!$A$12:$AQ$12,0)+1,FALSE)),"",VLOOKUP($A64,ES_FTE3_0!$A$12:$AQ$100,MATCH(FIXED(P$6,0,TRUE),ES_FTE3_0!$A$12:$AQ$12,0)+1,FALSE))</f>
        <v/>
      </c>
      <c r="Q64" s="232" t="str">
        <f>IF(ISNA(VLOOKUP($A64,ES_FTE3_0!$A$12:$AQ$100,MATCH(FIXED(Q$6,0,TRUE),ES_FTE3_0!$A$12:$AQ$12,0)+1,FALSE)),"",VLOOKUP($A64,ES_FTE3_0!$A$12:$AQ$100,MATCH(FIXED(Q$6,0,TRUE),ES_FTE3_0!$A$12:$AQ$12,0)+1,FALSE))</f>
        <v/>
      </c>
      <c r="R64" s="232" t="str">
        <f>IF(ISNA(VLOOKUP($A64,ES_FTE3_0!$A$12:$AQ$100,MATCH(FIXED(R$6,0,TRUE),ES_FTE3_0!$A$12:$AQ$12,0)+1,FALSE)),"",VLOOKUP($A64,ES_FTE3_0!$A$12:$AQ$100,MATCH(FIXED(R$6,0,TRUE),ES_FTE3_0!$A$12:$AQ$12,0)+1,FALSE))</f>
        <v/>
      </c>
      <c r="S64" s="232" t="str">
        <f>IF(ISNA(VLOOKUP($A64,ES_FTE3_0!$A$12:$AQ$100,MATCH(FIXED(S$6,0,TRUE),ES_FTE3_0!$A$12:$AQ$12,0)+1,FALSE)),"",VLOOKUP($A64,ES_FTE3_0!$A$12:$AQ$100,MATCH(FIXED(S$6,0,TRUE),ES_FTE3_0!$A$12:$AQ$12,0)+1,FALSE))</f>
        <v/>
      </c>
      <c r="T64" s="232" t="str">
        <f>IF(ISNA(VLOOKUP($A64,ES_FTE3_0!$A$12:$AQ$100,MATCH(FIXED(T$6,0,TRUE),ES_FTE3_0!$A$12:$AQ$12,0)+1,FALSE)),"",VLOOKUP($A64,ES_FTE3_0!$A$12:$AQ$100,MATCH(FIXED(T$6,0,TRUE),ES_FTE3_0!$A$12:$AQ$12,0)+1,FALSE))</f>
        <v/>
      </c>
      <c r="U64" s="232" t="str">
        <f>IF(ISNA(VLOOKUP($A64,ES_FTE3_0!$A$12:$AQ$100,MATCH(FIXED(U$6,0,TRUE),ES_FTE3_0!$A$12:$AQ$12,0)+1,FALSE)),"",VLOOKUP($A64,ES_FTE3_0!$A$12:$AQ$100,MATCH(FIXED(U$6,0,TRUE),ES_FTE3_0!$A$12:$AQ$12,0)+1,FALSE))</f>
        <v/>
      </c>
      <c r="V64" s="232" t="str">
        <f>IF(ISNA(VLOOKUP($A64,ES_FTE3_0!$A$12:$AQ$100,MATCH(FIXED(V$6,0,TRUE),ES_FTE3_0!$A$12:$AQ$12,0)+1,FALSE)),"",VLOOKUP($A64,ES_FTE3_0!$A$12:$AQ$100,MATCH(FIXED(V$6,0,TRUE),ES_FTE3_0!$A$12:$AQ$12,0)+1,FALSE))</f>
        <v/>
      </c>
      <c r="W64" s="232" t="str">
        <f>IF(ISNA(VLOOKUP($A64,ES_FTE3_0!$A$12:$AQ$100,MATCH(FIXED(W$6,0,TRUE),ES_FTE3_0!$A$12:$AQ$12,0)+1,FALSE)),"",VLOOKUP($A64,ES_FTE3_0!$A$12:$AQ$100,MATCH(FIXED(W$6,0,TRUE),ES_FTE3_0!$A$12:$AQ$12,0)+1,FALSE))</f>
        <v/>
      </c>
    </row>
    <row r="65" spans="1:23">
      <c r="A65" s="230" t="str">
        <f>lookup!Z24</f>
        <v>Netherlands</v>
      </c>
      <c r="B65" s="232" t="str">
        <f>VLOOKUP(A65,lookup!$Z$2:$AA$77,2,FALSE)</f>
        <v>Ολλανδία</v>
      </c>
      <c r="C65" s="232" t="str">
        <f>IF(ISNA(VLOOKUP($A65,ES_FTE3_0!$A$12:$AQ$100,MATCH(FIXED(C$6,0,TRUE),ES_FTE3_0!$A$12:$AQ$12,0)+1,FALSE)),"",VLOOKUP($A65,ES_FTE3_0!$A$12:$AQ$100,MATCH(FIXED(C$6,0,TRUE),ES_FTE3_0!$A$12:$AQ$12,0)+1,FALSE))</f>
        <v/>
      </c>
      <c r="D65" s="232" t="str">
        <f>IF(ISNA(VLOOKUP($A65,ES_FTE3_0!$A$12:$AQ$100,MATCH(FIXED(D$6,0,TRUE),ES_FTE3_0!$A$12:$AQ$12,0)+1,FALSE)),"",VLOOKUP($A65,ES_FTE3_0!$A$12:$AQ$100,MATCH(FIXED(D$6,0,TRUE),ES_FTE3_0!$A$12:$AQ$12,0)+1,FALSE))</f>
        <v/>
      </c>
      <c r="E65" s="232" t="str">
        <f>IF(ISNA(VLOOKUP($A65,ES_FTE3_0!$A$12:$AQ$100,MATCH(FIXED(E$6,0,TRUE),ES_FTE3_0!$A$12:$AQ$12,0)+1,FALSE)),"",VLOOKUP($A65,ES_FTE3_0!$A$12:$AQ$100,MATCH(FIXED(E$6,0,TRUE),ES_FTE3_0!$A$12:$AQ$12,0)+1,FALSE))</f>
        <v/>
      </c>
      <c r="F65" s="232" t="str">
        <f>IF(ISNA(VLOOKUP($A65,ES_FTE3_0!$A$12:$AQ$100,MATCH(FIXED(F$6,0,TRUE),ES_FTE3_0!$A$12:$AQ$12,0)+1,FALSE)),"",VLOOKUP($A65,ES_FTE3_0!$A$12:$AQ$100,MATCH(FIXED(F$6,0,TRUE),ES_FTE3_0!$A$12:$AQ$12,0)+1,FALSE))</f>
        <v/>
      </c>
      <c r="G65" s="232" t="str">
        <f>IF(ISNA(VLOOKUP($A65,ES_FTE3_0!$A$12:$AQ$100,MATCH(FIXED(G$6,0,TRUE),ES_FTE3_0!$A$12:$AQ$12,0)+1,FALSE)),"",VLOOKUP($A65,ES_FTE3_0!$A$12:$AQ$100,MATCH(FIXED(G$6,0,TRUE),ES_FTE3_0!$A$12:$AQ$12,0)+1,FALSE))</f>
        <v/>
      </c>
      <c r="H65" s="232" t="str">
        <f>IF(ISNA(VLOOKUP($A65,ES_FTE3_0!$A$12:$AQ$100,MATCH(FIXED(H$6,0,TRUE),ES_FTE3_0!$A$12:$AQ$12,0)+1,FALSE)),"",VLOOKUP($A65,ES_FTE3_0!$A$12:$AQ$100,MATCH(FIXED(H$6,0,TRUE),ES_FTE3_0!$A$12:$AQ$12,0)+1,FALSE))</f>
        <v/>
      </c>
      <c r="I65" s="232" t="str">
        <f>IF(ISNA(VLOOKUP($A65,ES_FTE3_0!$A$12:$AQ$100,MATCH(FIXED(I$6,0,TRUE),ES_FTE3_0!$A$12:$AQ$12,0)+1,FALSE)),"",VLOOKUP($A65,ES_FTE3_0!$A$12:$AQ$100,MATCH(FIXED(I$6,0,TRUE),ES_FTE3_0!$A$12:$AQ$12,0)+1,FALSE))</f>
        <v/>
      </c>
      <c r="J65" s="232" t="str">
        <f>IF(ISNA(VLOOKUP($A65,ES_FTE3_0!$A$12:$AQ$100,MATCH(FIXED(J$6,0,TRUE),ES_FTE3_0!$A$12:$AQ$12,0)+1,FALSE)),"",VLOOKUP($A65,ES_FTE3_0!$A$12:$AQ$100,MATCH(FIXED(J$6,0,TRUE),ES_FTE3_0!$A$12:$AQ$12,0)+1,FALSE))</f>
        <v/>
      </c>
      <c r="K65" s="232" t="str">
        <f>IF(ISNA(VLOOKUP($A65,ES_FTE3_0!$A$12:$AQ$100,MATCH(FIXED(K$6,0,TRUE),ES_FTE3_0!$A$12:$AQ$12,0)+1,FALSE)),"",VLOOKUP($A65,ES_FTE3_0!$A$12:$AQ$100,MATCH(FIXED(K$6,0,TRUE),ES_FTE3_0!$A$12:$AQ$12,0)+1,FALSE))</f>
        <v/>
      </c>
      <c r="L65" s="232" t="str">
        <f>IF(ISNA(VLOOKUP($A65,ES_FTE3_0!$A$12:$AQ$100,MATCH(FIXED(L$6,0,TRUE),ES_FTE3_0!$A$12:$AQ$12,0)+1,FALSE)),"",VLOOKUP($A65,ES_FTE3_0!$A$12:$AQ$100,MATCH(FIXED(L$6,0,TRUE),ES_FTE3_0!$A$12:$AQ$12,0)+1,FALSE))</f>
        <v/>
      </c>
      <c r="M65" s="232" t="str">
        <f>IF(ISNA(VLOOKUP($A65,ES_FTE3_0!$A$12:$AQ$100,MATCH(FIXED(M$6,0,TRUE),ES_FTE3_0!$A$12:$AQ$12,0)+1,FALSE)),"",VLOOKUP($A65,ES_FTE3_0!$A$12:$AQ$100,MATCH(FIXED(M$6,0,TRUE),ES_FTE3_0!$A$12:$AQ$12,0)+1,FALSE))</f>
        <v/>
      </c>
      <c r="N65" s="232" t="str">
        <f>IF(ISNA(VLOOKUP($A65,ES_FTE3_0!$A$12:$AQ$100,MATCH(FIXED(N$6,0,TRUE),ES_FTE3_0!$A$12:$AQ$12,0)+1,FALSE)),"",VLOOKUP($A65,ES_FTE3_0!$A$12:$AQ$100,MATCH(FIXED(N$6,0,TRUE),ES_FTE3_0!$A$12:$AQ$12,0)+1,FALSE))</f>
        <v/>
      </c>
      <c r="O65" s="232" t="str">
        <f>IF(ISNA(VLOOKUP($A65,ES_FTE3_0!$A$12:$AQ$100,MATCH(FIXED(O$6,0,TRUE),ES_FTE3_0!$A$12:$AQ$12,0)+1,FALSE)),"",VLOOKUP($A65,ES_FTE3_0!$A$12:$AQ$100,MATCH(FIXED(O$6,0,TRUE),ES_FTE3_0!$A$12:$AQ$12,0)+1,FALSE))</f>
        <v/>
      </c>
      <c r="P65" s="232" t="str">
        <f>IF(ISNA(VLOOKUP($A65,ES_FTE3_0!$A$12:$AQ$100,MATCH(FIXED(P$6,0,TRUE),ES_FTE3_0!$A$12:$AQ$12,0)+1,FALSE)),"",VLOOKUP($A65,ES_FTE3_0!$A$12:$AQ$100,MATCH(FIXED(P$6,0,TRUE),ES_FTE3_0!$A$12:$AQ$12,0)+1,FALSE))</f>
        <v/>
      </c>
      <c r="Q65" s="232" t="str">
        <f>IF(ISNA(VLOOKUP($A65,ES_FTE3_0!$A$12:$AQ$100,MATCH(FIXED(Q$6,0,TRUE),ES_FTE3_0!$A$12:$AQ$12,0)+1,FALSE)),"",VLOOKUP($A65,ES_FTE3_0!$A$12:$AQ$100,MATCH(FIXED(Q$6,0,TRUE),ES_FTE3_0!$A$12:$AQ$12,0)+1,FALSE))</f>
        <v/>
      </c>
      <c r="R65" s="232" t="str">
        <f>IF(ISNA(VLOOKUP($A65,ES_FTE3_0!$A$12:$AQ$100,MATCH(FIXED(R$6,0,TRUE),ES_FTE3_0!$A$12:$AQ$12,0)+1,FALSE)),"",VLOOKUP($A65,ES_FTE3_0!$A$12:$AQ$100,MATCH(FIXED(R$6,0,TRUE),ES_FTE3_0!$A$12:$AQ$12,0)+1,FALSE))</f>
        <v/>
      </c>
      <c r="S65" s="232" t="str">
        <f>IF(ISNA(VLOOKUP($A65,ES_FTE3_0!$A$12:$AQ$100,MATCH(FIXED(S$6,0,TRUE),ES_FTE3_0!$A$12:$AQ$12,0)+1,FALSE)),"",VLOOKUP($A65,ES_FTE3_0!$A$12:$AQ$100,MATCH(FIXED(S$6,0,TRUE),ES_FTE3_0!$A$12:$AQ$12,0)+1,FALSE))</f>
        <v/>
      </c>
      <c r="T65" s="232" t="str">
        <f>IF(ISNA(VLOOKUP($A65,ES_FTE3_0!$A$12:$AQ$100,MATCH(FIXED(T$6,0,TRUE),ES_FTE3_0!$A$12:$AQ$12,0)+1,FALSE)),"",VLOOKUP($A65,ES_FTE3_0!$A$12:$AQ$100,MATCH(FIXED(T$6,0,TRUE),ES_FTE3_0!$A$12:$AQ$12,0)+1,FALSE))</f>
        <v/>
      </c>
      <c r="U65" s="232" t="str">
        <f>IF(ISNA(VLOOKUP($A65,ES_FTE3_0!$A$12:$AQ$100,MATCH(FIXED(U$6,0,TRUE),ES_FTE3_0!$A$12:$AQ$12,0)+1,FALSE)),"",VLOOKUP($A65,ES_FTE3_0!$A$12:$AQ$100,MATCH(FIXED(U$6,0,TRUE),ES_FTE3_0!$A$12:$AQ$12,0)+1,FALSE))</f>
        <v/>
      </c>
      <c r="V65" s="232" t="str">
        <f>IF(ISNA(VLOOKUP($A65,ES_FTE3_0!$A$12:$AQ$100,MATCH(FIXED(V$6,0,TRUE),ES_FTE3_0!$A$12:$AQ$12,0)+1,FALSE)),"",VLOOKUP($A65,ES_FTE3_0!$A$12:$AQ$100,MATCH(FIXED(V$6,0,TRUE),ES_FTE3_0!$A$12:$AQ$12,0)+1,FALSE))</f>
        <v/>
      </c>
      <c r="W65" s="232" t="str">
        <f>IF(ISNA(VLOOKUP($A65,ES_FTE3_0!$A$12:$AQ$100,MATCH(FIXED(W$6,0,TRUE),ES_FTE3_0!$A$12:$AQ$12,0)+1,FALSE)),"",VLOOKUP($A65,ES_FTE3_0!$A$12:$AQ$100,MATCH(FIXED(W$6,0,TRUE),ES_FTE3_0!$A$12:$AQ$12,0)+1,FALSE))</f>
        <v/>
      </c>
    </row>
    <row r="66" spans="1:23">
      <c r="A66" s="230" t="str">
        <f>lookup!Z25</f>
        <v>Austria</v>
      </c>
      <c r="B66" s="232" t="str">
        <f>VLOOKUP(A66,lookup!$Z$2:$AA$77,2,FALSE)</f>
        <v>Αυστρία</v>
      </c>
      <c r="C66" s="232" t="str">
        <f>IF(ISNA(VLOOKUP($A66,ES_FTE3_0!$A$12:$AQ$100,MATCH(FIXED(C$6,0,TRUE),ES_FTE3_0!$A$12:$AQ$12,0)+1,FALSE)),"",VLOOKUP($A66,ES_FTE3_0!$A$12:$AQ$100,MATCH(FIXED(C$6,0,TRUE),ES_FTE3_0!$A$12:$AQ$12,0)+1,FALSE))</f>
        <v/>
      </c>
      <c r="D66" s="232" t="str">
        <f>IF(ISNA(VLOOKUP($A66,ES_FTE3_0!$A$12:$AQ$100,MATCH(FIXED(D$6,0,TRUE),ES_FTE3_0!$A$12:$AQ$12,0)+1,FALSE)),"",VLOOKUP($A66,ES_FTE3_0!$A$12:$AQ$100,MATCH(FIXED(D$6,0,TRUE),ES_FTE3_0!$A$12:$AQ$12,0)+1,FALSE))</f>
        <v/>
      </c>
      <c r="E66" s="232" t="str">
        <f>IF(ISNA(VLOOKUP($A66,ES_FTE3_0!$A$12:$AQ$100,MATCH(FIXED(E$6,0,TRUE),ES_FTE3_0!$A$12:$AQ$12,0)+1,FALSE)),"",VLOOKUP($A66,ES_FTE3_0!$A$12:$AQ$100,MATCH(FIXED(E$6,0,TRUE),ES_FTE3_0!$A$12:$AQ$12,0)+1,FALSE))</f>
        <v/>
      </c>
      <c r="F66" s="232" t="str">
        <f>IF(ISNA(VLOOKUP($A66,ES_FTE3_0!$A$12:$AQ$100,MATCH(FIXED(F$6,0,TRUE),ES_FTE3_0!$A$12:$AQ$12,0)+1,FALSE)),"",VLOOKUP($A66,ES_FTE3_0!$A$12:$AQ$100,MATCH(FIXED(F$6,0,TRUE),ES_FTE3_0!$A$12:$AQ$12,0)+1,FALSE))</f>
        <v/>
      </c>
      <c r="G66" s="232" t="str">
        <f>IF(ISNA(VLOOKUP($A66,ES_FTE3_0!$A$12:$AQ$100,MATCH(FIXED(G$6,0,TRUE),ES_FTE3_0!$A$12:$AQ$12,0)+1,FALSE)),"",VLOOKUP($A66,ES_FTE3_0!$A$12:$AQ$100,MATCH(FIXED(G$6,0,TRUE),ES_FTE3_0!$A$12:$AQ$12,0)+1,FALSE))</f>
        <v/>
      </c>
      <c r="H66" s="232" t="str">
        <f>IF(ISNA(VLOOKUP($A66,ES_FTE3_0!$A$12:$AQ$100,MATCH(FIXED(H$6,0,TRUE),ES_FTE3_0!$A$12:$AQ$12,0)+1,FALSE)),"",VLOOKUP($A66,ES_FTE3_0!$A$12:$AQ$100,MATCH(FIXED(H$6,0,TRUE),ES_FTE3_0!$A$12:$AQ$12,0)+1,FALSE))</f>
        <v/>
      </c>
      <c r="I66" s="232" t="str">
        <f>IF(ISNA(VLOOKUP($A66,ES_FTE3_0!$A$12:$AQ$100,MATCH(FIXED(I$6,0,TRUE),ES_FTE3_0!$A$12:$AQ$12,0)+1,FALSE)),"",VLOOKUP($A66,ES_FTE3_0!$A$12:$AQ$100,MATCH(FIXED(I$6,0,TRUE),ES_FTE3_0!$A$12:$AQ$12,0)+1,FALSE))</f>
        <v/>
      </c>
      <c r="J66" s="232" t="str">
        <f>IF(ISNA(VLOOKUP($A66,ES_FTE3_0!$A$12:$AQ$100,MATCH(FIXED(J$6,0,TRUE),ES_FTE3_0!$A$12:$AQ$12,0)+1,FALSE)),"",VLOOKUP($A66,ES_FTE3_0!$A$12:$AQ$100,MATCH(FIXED(J$6,0,TRUE),ES_FTE3_0!$A$12:$AQ$12,0)+1,FALSE))</f>
        <v/>
      </c>
      <c r="K66" s="232" t="str">
        <f>IF(ISNA(VLOOKUP($A66,ES_FTE3_0!$A$12:$AQ$100,MATCH(FIXED(K$6,0,TRUE),ES_FTE3_0!$A$12:$AQ$12,0)+1,FALSE)),"",VLOOKUP($A66,ES_FTE3_0!$A$12:$AQ$100,MATCH(FIXED(K$6,0,TRUE),ES_FTE3_0!$A$12:$AQ$12,0)+1,FALSE))</f>
        <v/>
      </c>
      <c r="L66" s="232" t="str">
        <f>IF(ISNA(VLOOKUP($A66,ES_FTE3_0!$A$12:$AQ$100,MATCH(FIXED(L$6,0,TRUE),ES_FTE3_0!$A$12:$AQ$12,0)+1,FALSE)),"",VLOOKUP($A66,ES_FTE3_0!$A$12:$AQ$100,MATCH(FIXED(L$6,0,TRUE),ES_FTE3_0!$A$12:$AQ$12,0)+1,FALSE))</f>
        <v/>
      </c>
      <c r="M66" s="232" t="str">
        <f>IF(ISNA(VLOOKUP($A66,ES_FTE3_0!$A$12:$AQ$100,MATCH(FIXED(M$6,0,TRUE),ES_FTE3_0!$A$12:$AQ$12,0)+1,FALSE)),"",VLOOKUP($A66,ES_FTE3_0!$A$12:$AQ$100,MATCH(FIXED(M$6,0,TRUE),ES_FTE3_0!$A$12:$AQ$12,0)+1,FALSE))</f>
        <v/>
      </c>
      <c r="N66" s="232" t="str">
        <f>IF(ISNA(VLOOKUP($A66,ES_FTE3_0!$A$12:$AQ$100,MATCH(FIXED(N$6,0,TRUE),ES_FTE3_0!$A$12:$AQ$12,0)+1,FALSE)),"",VLOOKUP($A66,ES_FTE3_0!$A$12:$AQ$100,MATCH(FIXED(N$6,0,TRUE),ES_FTE3_0!$A$12:$AQ$12,0)+1,FALSE))</f>
        <v/>
      </c>
      <c r="O66" s="232" t="str">
        <f>IF(ISNA(VLOOKUP($A66,ES_FTE3_0!$A$12:$AQ$100,MATCH(FIXED(O$6,0,TRUE),ES_FTE3_0!$A$12:$AQ$12,0)+1,FALSE)),"",VLOOKUP($A66,ES_FTE3_0!$A$12:$AQ$100,MATCH(FIXED(O$6,0,TRUE),ES_FTE3_0!$A$12:$AQ$12,0)+1,FALSE))</f>
        <v/>
      </c>
      <c r="P66" s="232" t="str">
        <f>IF(ISNA(VLOOKUP($A66,ES_FTE3_0!$A$12:$AQ$100,MATCH(FIXED(P$6,0,TRUE),ES_FTE3_0!$A$12:$AQ$12,0)+1,FALSE)),"",VLOOKUP($A66,ES_FTE3_0!$A$12:$AQ$100,MATCH(FIXED(P$6,0,TRUE),ES_FTE3_0!$A$12:$AQ$12,0)+1,FALSE))</f>
        <v/>
      </c>
      <c r="Q66" s="232" t="str">
        <f>IF(ISNA(VLOOKUP($A66,ES_FTE3_0!$A$12:$AQ$100,MATCH(FIXED(Q$6,0,TRUE),ES_FTE3_0!$A$12:$AQ$12,0)+1,FALSE)),"",VLOOKUP($A66,ES_FTE3_0!$A$12:$AQ$100,MATCH(FIXED(Q$6,0,TRUE),ES_FTE3_0!$A$12:$AQ$12,0)+1,FALSE))</f>
        <v/>
      </c>
      <c r="R66" s="232" t="str">
        <f>IF(ISNA(VLOOKUP($A66,ES_FTE3_0!$A$12:$AQ$100,MATCH(FIXED(R$6,0,TRUE),ES_FTE3_0!$A$12:$AQ$12,0)+1,FALSE)),"",VLOOKUP($A66,ES_FTE3_0!$A$12:$AQ$100,MATCH(FIXED(R$6,0,TRUE),ES_FTE3_0!$A$12:$AQ$12,0)+1,FALSE))</f>
        <v/>
      </c>
      <c r="S66" s="232" t="str">
        <f>IF(ISNA(VLOOKUP($A66,ES_FTE3_0!$A$12:$AQ$100,MATCH(FIXED(S$6,0,TRUE),ES_FTE3_0!$A$12:$AQ$12,0)+1,FALSE)),"",VLOOKUP($A66,ES_FTE3_0!$A$12:$AQ$100,MATCH(FIXED(S$6,0,TRUE),ES_FTE3_0!$A$12:$AQ$12,0)+1,FALSE))</f>
        <v/>
      </c>
      <c r="T66" s="232" t="str">
        <f>IF(ISNA(VLOOKUP($A66,ES_FTE3_0!$A$12:$AQ$100,MATCH(FIXED(T$6,0,TRUE),ES_FTE3_0!$A$12:$AQ$12,0)+1,FALSE)),"",VLOOKUP($A66,ES_FTE3_0!$A$12:$AQ$100,MATCH(FIXED(T$6,0,TRUE),ES_FTE3_0!$A$12:$AQ$12,0)+1,FALSE))</f>
        <v/>
      </c>
      <c r="U66" s="232" t="str">
        <f>IF(ISNA(VLOOKUP($A66,ES_FTE3_0!$A$12:$AQ$100,MATCH(FIXED(U$6,0,TRUE),ES_FTE3_0!$A$12:$AQ$12,0)+1,FALSE)),"",VLOOKUP($A66,ES_FTE3_0!$A$12:$AQ$100,MATCH(FIXED(U$6,0,TRUE),ES_FTE3_0!$A$12:$AQ$12,0)+1,FALSE))</f>
        <v/>
      </c>
      <c r="V66" s="232" t="str">
        <f>IF(ISNA(VLOOKUP($A66,ES_FTE3_0!$A$12:$AQ$100,MATCH(FIXED(V$6,0,TRUE),ES_FTE3_0!$A$12:$AQ$12,0)+1,FALSE)),"",VLOOKUP($A66,ES_FTE3_0!$A$12:$AQ$100,MATCH(FIXED(V$6,0,TRUE),ES_FTE3_0!$A$12:$AQ$12,0)+1,FALSE))</f>
        <v/>
      </c>
      <c r="W66" s="232" t="str">
        <f>IF(ISNA(VLOOKUP($A66,ES_FTE3_0!$A$12:$AQ$100,MATCH(FIXED(W$6,0,TRUE),ES_FTE3_0!$A$12:$AQ$12,0)+1,FALSE)),"",VLOOKUP($A66,ES_FTE3_0!$A$12:$AQ$100,MATCH(FIXED(W$6,0,TRUE),ES_FTE3_0!$A$12:$AQ$12,0)+1,FALSE))</f>
        <v/>
      </c>
    </row>
    <row r="67" spans="1:23">
      <c r="A67" s="230" t="str">
        <f>lookup!Z26</f>
        <v>Poland</v>
      </c>
      <c r="B67" s="232" t="str">
        <f>VLOOKUP(A67,lookup!$Z$2:$AA$77,2,FALSE)</f>
        <v>Πολωνία</v>
      </c>
      <c r="C67" s="232" t="str">
        <f>IF(ISNA(VLOOKUP($A67,ES_FTE3_0!$A$12:$AQ$100,MATCH(FIXED(C$6,0,TRUE),ES_FTE3_0!$A$12:$AQ$12,0)+1,FALSE)),"",VLOOKUP($A67,ES_FTE3_0!$A$12:$AQ$100,MATCH(FIXED(C$6,0,TRUE),ES_FTE3_0!$A$12:$AQ$12,0)+1,FALSE))</f>
        <v/>
      </c>
      <c r="D67" s="232" t="str">
        <f>IF(ISNA(VLOOKUP($A67,ES_FTE3_0!$A$12:$AQ$100,MATCH(FIXED(D$6,0,TRUE),ES_FTE3_0!$A$12:$AQ$12,0)+1,FALSE)),"",VLOOKUP($A67,ES_FTE3_0!$A$12:$AQ$100,MATCH(FIXED(D$6,0,TRUE),ES_FTE3_0!$A$12:$AQ$12,0)+1,FALSE))</f>
        <v/>
      </c>
      <c r="E67" s="232" t="str">
        <f>IF(ISNA(VLOOKUP($A67,ES_FTE3_0!$A$12:$AQ$100,MATCH(FIXED(E$6,0,TRUE),ES_FTE3_0!$A$12:$AQ$12,0)+1,FALSE)),"",VLOOKUP($A67,ES_FTE3_0!$A$12:$AQ$100,MATCH(FIXED(E$6,0,TRUE),ES_FTE3_0!$A$12:$AQ$12,0)+1,FALSE))</f>
        <v/>
      </c>
      <c r="F67" s="232" t="str">
        <f>IF(ISNA(VLOOKUP($A67,ES_FTE3_0!$A$12:$AQ$100,MATCH(FIXED(F$6,0,TRUE),ES_FTE3_0!$A$12:$AQ$12,0)+1,FALSE)),"",VLOOKUP($A67,ES_FTE3_0!$A$12:$AQ$100,MATCH(FIXED(F$6,0,TRUE),ES_FTE3_0!$A$12:$AQ$12,0)+1,FALSE))</f>
        <v/>
      </c>
      <c r="G67" s="232" t="str">
        <f>IF(ISNA(VLOOKUP($A67,ES_FTE3_0!$A$12:$AQ$100,MATCH(FIXED(G$6,0,TRUE),ES_FTE3_0!$A$12:$AQ$12,0)+1,FALSE)),"",VLOOKUP($A67,ES_FTE3_0!$A$12:$AQ$100,MATCH(FIXED(G$6,0,TRUE),ES_FTE3_0!$A$12:$AQ$12,0)+1,FALSE))</f>
        <v/>
      </c>
      <c r="H67" s="232" t="str">
        <f>IF(ISNA(VLOOKUP($A67,ES_FTE3_0!$A$12:$AQ$100,MATCH(FIXED(H$6,0,TRUE),ES_FTE3_0!$A$12:$AQ$12,0)+1,FALSE)),"",VLOOKUP($A67,ES_FTE3_0!$A$12:$AQ$100,MATCH(FIXED(H$6,0,TRUE),ES_FTE3_0!$A$12:$AQ$12,0)+1,FALSE))</f>
        <v/>
      </c>
      <c r="I67" s="232" t="str">
        <f>IF(ISNA(VLOOKUP($A67,ES_FTE3_0!$A$12:$AQ$100,MATCH(FIXED(I$6,0,TRUE),ES_FTE3_0!$A$12:$AQ$12,0)+1,FALSE)),"",VLOOKUP($A67,ES_FTE3_0!$A$12:$AQ$100,MATCH(FIXED(I$6,0,TRUE),ES_FTE3_0!$A$12:$AQ$12,0)+1,FALSE))</f>
        <v/>
      </c>
      <c r="J67" s="232" t="str">
        <f>IF(ISNA(VLOOKUP($A67,ES_FTE3_0!$A$12:$AQ$100,MATCH(FIXED(J$6,0,TRUE),ES_FTE3_0!$A$12:$AQ$12,0)+1,FALSE)),"",VLOOKUP($A67,ES_FTE3_0!$A$12:$AQ$100,MATCH(FIXED(J$6,0,TRUE),ES_FTE3_0!$A$12:$AQ$12,0)+1,FALSE))</f>
        <v/>
      </c>
      <c r="K67" s="232" t="str">
        <f>IF(ISNA(VLOOKUP($A67,ES_FTE3_0!$A$12:$AQ$100,MATCH(FIXED(K$6,0,TRUE),ES_FTE3_0!$A$12:$AQ$12,0)+1,FALSE)),"",VLOOKUP($A67,ES_FTE3_0!$A$12:$AQ$100,MATCH(FIXED(K$6,0,TRUE),ES_FTE3_0!$A$12:$AQ$12,0)+1,FALSE))</f>
        <v/>
      </c>
      <c r="L67" s="232" t="str">
        <f>IF(ISNA(VLOOKUP($A67,ES_FTE3_0!$A$12:$AQ$100,MATCH(FIXED(L$6,0,TRUE),ES_FTE3_0!$A$12:$AQ$12,0)+1,FALSE)),"",VLOOKUP($A67,ES_FTE3_0!$A$12:$AQ$100,MATCH(FIXED(L$6,0,TRUE),ES_FTE3_0!$A$12:$AQ$12,0)+1,FALSE))</f>
        <v/>
      </c>
      <c r="M67" s="232" t="str">
        <f>IF(ISNA(VLOOKUP($A67,ES_FTE3_0!$A$12:$AQ$100,MATCH(FIXED(M$6,0,TRUE),ES_FTE3_0!$A$12:$AQ$12,0)+1,FALSE)),"",VLOOKUP($A67,ES_FTE3_0!$A$12:$AQ$100,MATCH(FIXED(M$6,0,TRUE),ES_FTE3_0!$A$12:$AQ$12,0)+1,FALSE))</f>
        <v/>
      </c>
      <c r="N67" s="232" t="str">
        <f>IF(ISNA(VLOOKUP($A67,ES_FTE3_0!$A$12:$AQ$100,MATCH(FIXED(N$6,0,TRUE),ES_FTE3_0!$A$12:$AQ$12,0)+1,FALSE)),"",VLOOKUP($A67,ES_FTE3_0!$A$12:$AQ$100,MATCH(FIXED(N$6,0,TRUE),ES_FTE3_0!$A$12:$AQ$12,0)+1,FALSE))</f>
        <v/>
      </c>
      <c r="O67" s="232" t="str">
        <f>IF(ISNA(VLOOKUP($A67,ES_FTE3_0!$A$12:$AQ$100,MATCH(FIXED(O$6,0,TRUE),ES_FTE3_0!$A$12:$AQ$12,0)+1,FALSE)),"",VLOOKUP($A67,ES_FTE3_0!$A$12:$AQ$100,MATCH(FIXED(O$6,0,TRUE),ES_FTE3_0!$A$12:$AQ$12,0)+1,FALSE))</f>
        <v/>
      </c>
      <c r="P67" s="232" t="str">
        <f>IF(ISNA(VLOOKUP($A67,ES_FTE3_0!$A$12:$AQ$100,MATCH(FIXED(P$6,0,TRUE),ES_FTE3_0!$A$12:$AQ$12,0)+1,FALSE)),"",VLOOKUP($A67,ES_FTE3_0!$A$12:$AQ$100,MATCH(FIXED(P$6,0,TRUE),ES_FTE3_0!$A$12:$AQ$12,0)+1,FALSE))</f>
        <v/>
      </c>
      <c r="Q67" s="232" t="str">
        <f>IF(ISNA(VLOOKUP($A67,ES_FTE3_0!$A$12:$AQ$100,MATCH(FIXED(Q$6,0,TRUE),ES_FTE3_0!$A$12:$AQ$12,0)+1,FALSE)),"",VLOOKUP($A67,ES_FTE3_0!$A$12:$AQ$100,MATCH(FIXED(Q$6,0,TRUE),ES_FTE3_0!$A$12:$AQ$12,0)+1,FALSE))</f>
        <v/>
      </c>
      <c r="R67" s="232" t="str">
        <f>IF(ISNA(VLOOKUP($A67,ES_FTE3_0!$A$12:$AQ$100,MATCH(FIXED(R$6,0,TRUE),ES_FTE3_0!$A$12:$AQ$12,0)+1,FALSE)),"",VLOOKUP($A67,ES_FTE3_0!$A$12:$AQ$100,MATCH(FIXED(R$6,0,TRUE),ES_FTE3_0!$A$12:$AQ$12,0)+1,FALSE))</f>
        <v/>
      </c>
      <c r="S67" s="232" t="str">
        <f>IF(ISNA(VLOOKUP($A67,ES_FTE3_0!$A$12:$AQ$100,MATCH(FIXED(S$6,0,TRUE),ES_FTE3_0!$A$12:$AQ$12,0)+1,FALSE)),"",VLOOKUP($A67,ES_FTE3_0!$A$12:$AQ$100,MATCH(FIXED(S$6,0,TRUE),ES_FTE3_0!$A$12:$AQ$12,0)+1,FALSE))</f>
        <v/>
      </c>
      <c r="T67" s="232" t="str">
        <f>IF(ISNA(VLOOKUP($A67,ES_FTE3_0!$A$12:$AQ$100,MATCH(FIXED(T$6,0,TRUE),ES_FTE3_0!$A$12:$AQ$12,0)+1,FALSE)),"",VLOOKUP($A67,ES_FTE3_0!$A$12:$AQ$100,MATCH(FIXED(T$6,0,TRUE),ES_FTE3_0!$A$12:$AQ$12,0)+1,FALSE))</f>
        <v/>
      </c>
      <c r="U67" s="232" t="str">
        <f>IF(ISNA(VLOOKUP($A67,ES_FTE3_0!$A$12:$AQ$100,MATCH(FIXED(U$6,0,TRUE),ES_FTE3_0!$A$12:$AQ$12,0)+1,FALSE)),"",VLOOKUP($A67,ES_FTE3_0!$A$12:$AQ$100,MATCH(FIXED(U$6,0,TRUE),ES_FTE3_0!$A$12:$AQ$12,0)+1,FALSE))</f>
        <v/>
      </c>
      <c r="V67" s="232" t="str">
        <f>IF(ISNA(VLOOKUP($A67,ES_FTE3_0!$A$12:$AQ$100,MATCH(FIXED(V$6,0,TRUE),ES_FTE3_0!$A$12:$AQ$12,0)+1,FALSE)),"",VLOOKUP($A67,ES_FTE3_0!$A$12:$AQ$100,MATCH(FIXED(V$6,0,TRUE),ES_FTE3_0!$A$12:$AQ$12,0)+1,FALSE))</f>
        <v/>
      </c>
      <c r="W67" s="232" t="str">
        <f>IF(ISNA(VLOOKUP($A67,ES_FTE3_0!$A$12:$AQ$100,MATCH(FIXED(W$6,0,TRUE),ES_FTE3_0!$A$12:$AQ$12,0)+1,FALSE)),"",VLOOKUP($A67,ES_FTE3_0!$A$12:$AQ$100,MATCH(FIXED(W$6,0,TRUE),ES_FTE3_0!$A$12:$AQ$12,0)+1,FALSE))</f>
        <v/>
      </c>
    </row>
    <row r="68" spans="1:23">
      <c r="A68" s="230" t="str">
        <f>lookup!Z27</f>
        <v>Portugal</v>
      </c>
      <c r="B68" s="232" t="str">
        <f>VLOOKUP(A68,lookup!$Z$2:$AA$77,2,FALSE)</f>
        <v>Πορτογαλία</v>
      </c>
      <c r="C68" s="232" t="str">
        <f>IF(ISNA(VLOOKUP($A68,ES_FTE3_0!$A$12:$AQ$100,MATCH(FIXED(C$6,0,TRUE),ES_FTE3_0!$A$12:$AQ$12,0)+1,FALSE)),"",VLOOKUP($A68,ES_FTE3_0!$A$12:$AQ$100,MATCH(FIXED(C$6,0,TRUE),ES_FTE3_0!$A$12:$AQ$12,0)+1,FALSE))</f>
        <v/>
      </c>
      <c r="D68" s="232" t="str">
        <f>IF(ISNA(VLOOKUP($A68,ES_FTE3_0!$A$12:$AQ$100,MATCH(FIXED(D$6,0,TRUE),ES_FTE3_0!$A$12:$AQ$12,0)+1,FALSE)),"",VLOOKUP($A68,ES_FTE3_0!$A$12:$AQ$100,MATCH(FIXED(D$6,0,TRUE),ES_FTE3_0!$A$12:$AQ$12,0)+1,FALSE))</f>
        <v/>
      </c>
      <c r="E68" s="232" t="str">
        <f>IF(ISNA(VLOOKUP($A68,ES_FTE3_0!$A$12:$AQ$100,MATCH(FIXED(E$6,0,TRUE),ES_FTE3_0!$A$12:$AQ$12,0)+1,FALSE)),"",VLOOKUP($A68,ES_FTE3_0!$A$12:$AQ$100,MATCH(FIXED(E$6,0,TRUE),ES_FTE3_0!$A$12:$AQ$12,0)+1,FALSE))</f>
        <v/>
      </c>
      <c r="F68" s="232" t="str">
        <f>IF(ISNA(VLOOKUP($A68,ES_FTE3_0!$A$12:$AQ$100,MATCH(FIXED(F$6,0,TRUE),ES_FTE3_0!$A$12:$AQ$12,0)+1,FALSE)),"",VLOOKUP($A68,ES_FTE3_0!$A$12:$AQ$100,MATCH(FIXED(F$6,0,TRUE),ES_FTE3_0!$A$12:$AQ$12,0)+1,FALSE))</f>
        <v/>
      </c>
      <c r="G68" s="232" t="str">
        <f>IF(ISNA(VLOOKUP($A68,ES_FTE3_0!$A$12:$AQ$100,MATCH(FIXED(G$6,0,TRUE),ES_FTE3_0!$A$12:$AQ$12,0)+1,FALSE)),"",VLOOKUP($A68,ES_FTE3_0!$A$12:$AQ$100,MATCH(FIXED(G$6,0,TRUE),ES_FTE3_0!$A$12:$AQ$12,0)+1,FALSE))</f>
        <v/>
      </c>
      <c r="H68" s="232" t="str">
        <f>IF(ISNA(VLOOKUP($A68,ES_FTE3_0!$A$12:$AQ$100,MATCH(FIXED(H$6,0,TRUE),ES_FTE3_0!$A$12:$AQ$12,0)+1,FALSE)),"",VLOOKUP($A68,ES_FTE3_0!$A$12:$AQ$100,MATCH(FIXED(H$6,0,TRUE),ES_FTE3_0!$A$12:$AQ$12,0)+1,FALSE))</f>
        <v/>
      </c>
      <c r="I68" s="232" t="str">
        <f>IF(ISNA(VLOOKUP($A68,ES_FTE3_0!$A$12:$AQ$100,MATCH(FIXED(I$6,0,TRUE),ES_FTE3_0!$A$12:$AQ$12,0)+1,FALSE)),"",VLOOKUP($A68,ES_FTE3_0!$A$12:$AQ$100,MATCH(FIXED(I$6,0,TRUE),ES_FTE3_0!$A$12:$AQ$12,0)+1,FALSE))</f>
        <v/>
      </c>
      <c r="J68" s="232" t="str">
        <f>IF(ISNA(VLOOKUP($A68,ES_FTE3_0!$A$12:$AQ$100,MATCH(FIXED(J$6,0,TRUE),ES_FTE3_0!$A$12:$AQ$12,0)+1,FALSE)),"",VLOOKUP($A68,ES_FTE3_0!$A$12:$AQ$100,MATCH(FIXED(J$6,0,TRUE),ES_FTE3_0!$A$12:$AQ$12,0)+1,FALSE))</f>
        <v/>
      </c>
      <c r="K68" s="232" t="str">
        <f>IF(ISNA(VLOOKUP($A68,ES_FTE3_0!$A$12:$AQ$100,MATCH(FIXED(K$6,0,TRUE),ES_FTE3_0!$A$12:$AQ$12,0)+1,FALSE)),"",VLOOKUP($A68,ES_FTE3_0!$A$12:$AQ$100,MATCH(FIXED(K$6,0,TRUE),ES_FTE3_0!$A$12:$AQ$12,0)+1,FALSE))</f>
        <v/>
      </c>
      <c r="L68" s="232" t="str">
        <f>IF(ISNA(VLOOKUP($A68,ES_FTE3_0!$A$12:$AQ$100,MATCH(FIXED(L$6,0,TRUE),ES_FTE3_0!$A$12:$AQ$12,0)+1,FALSE)),"",VLOOKUP($A68,ES_FTE3_0!$A$12:$AQ$100,MATCH(FIXED(L$6,0,TRUE),ES_FTE3_0!$A$12:$AQ$12,0)+1,FALSE))</f>
        <v/>
      </c>
      <c r="M68" s="232" t="str">
        <f>IF(ISNA(VLOOKUP($A68,ES_FTE3_0!$A$12:$AQ$100,MATCH(FIXED(M$6,0,TRUE),ES_FTE3_0!$A$12:$AQ$12,0)+1,FALSE)),"",VLOOKUP($A68,ES_FTE3_0!$A$12:$AQ$100,MATCH(FIXED(M$6,0,TRUE),ES_FTE3_0!$A$12:$AQ$12,0)+1,FALSE))</f>
        <v/>
      </c>
      <c r="N68" s="232" t="str">
        <f>IF(ISNA(VLOOKUP($A68,ES_FTE3_0!$A$12:$AQ$100,MATCH(FIXED(N$6,0,TRUE),ES_FTE3_0!$A$12:$AQ$12,0)+1,FALSE)),"",VLOOKUP($A68,ES_FTE3_0!$A$12:$AQ$100,MATCH(FIXED(N$6,0,TRUE),ES_FTE3_0!$A$12:$AQ$12,0)+1,FALSE))</f>
        <v/>
      </c>
      <c r="O68" s="232" t="str">
        <f>IF(ISNA(VLOOKUP($A68,ES_FTE3_0!$A$12:$AQ$100,MATCH(FIXED(O$6,0,TRUE),ES_FTE3_0!$A$12:$AQ$12,0)+1,FALSE)),"",VLOOKUP($A68,ES_FTE3_0!$A$12:$AQ$100,MATCH(FIXED(O$6,0,TRUE),ES_FTE3_0!$A$12:$AQ$12,0)+1,FALSE))</f>
        <v/>
      </c>
      <c r="P68" s="232" t="str">
        <f>IF(ISNA(VLOOKUP($A68,ES_FTE3_0!$A$12:$AQ$100,MATCH(FIXED(P$6,0,TRUE),ES_FTE3_0!$A$12:$AQ$12,0)+1,FALSE)),"",VLOOKUP($A68,ES_FTE3_0!$A$12:$AQ$100,MATCH(FIXED(P$6,0,TRUE),ES_FTE3_0!$A$12:$AQ$12,0)+1,FALSE))</f>
        <v/>
      </c>
      <c r="Q68" s="232" t="str">
        <f>IF(ISNA(VLOOKUP($A68,ES_FTE3_0!$A$12:$AQ$100,MATCH(FIXED(Q$6,0,TRUE),ES_FTE3_0!$A$12:$AQ$12,0)+1,FALSE)),"",VLOOKUP($A68,ES_FTE3_0!$A$12:$AQ$100,MATCH(FIXED(Q$6,0,TRUE),ES_FTE3_0!$A$12:$AQ$12,0)+1,FALSE))</f>
        <v/>
      </c>
      <c r="R68" s="232" t="str">
        <f>IF(ISNA(VLOOKUP($A68,ES_FTE3_0!$A$12:$AQ$100,MATCH(FIXED(R$6,0,TRUE),ES_FTE3_0!$A$12:$AQ$12,0)+1,FALSE)),"",VLOOKUP($A68,ES_FTE3_0!$A$12:$AQ$100,MATCH(FIXED(R$6,0,TRUE),ES_FTE3_0!$A$12:$AQ$12,0)+1,FALSE))</f>
        <v/>
      </c>
      <c r="S68" s="232" t="str">
        <f>IF(ISNA(VLOOKUP($A68,ES_FTE3_0!$A$12:$AQ$100,MATCH(FIXED(S$6,0,TRUE),ES_FTE3_0!$A$12:$AQ$12,0)+1,FALSE)),"",VLOOKUP($A68,ES_FTE3_0!$A$12:$AQ$100,MATCH(FIXED(S$6,0,TRUE),ES_FTE3_0!$A$12:$AQ$12,0)+1,FALSE))</f>
        <v/>
      </c>
      <c r="T68" s="232" t="str">
        <f>IF(ISNA(VLOOKUP($A68,ES_FTE3_0!$A$12:$AQ$100,MATCH(FIXED(T$6,0,TRUE),ES_FTE3_0!$A$12:$AQ$12,0)+1,FALSE)),"",VLOOKUP($A68,ES_FTE3_0!$A$12:$AQ$100,MATCH(FIXED(T$6,0,TRUE),ES_FTE3_0!$A$12:$AQ$12,0)+1,FALSE))</f>
        <v/>
      </c>
      <c r="U68" s="232" t="str">
        <f>IF(ISNA(VLOOKUP($A68,ES_FTE3_0!$A$12:$AQ$100,MATCH(FIXED(U$6,0,TRUE),ES_FTE3_0!$A$12:$AQ$12,0)+1,FALSE)),"",VLOOKUP($A68,ES_FTE3_0!$A$12:$AQ$100,MATCH(FIXED(U$6,0,TRUE),ES_FTE3_0!$A$12:$AQ$12,0)+1,FALSE))</f>
        <v/>
      </c>
      <c r="V68" s="232" t="str">
        <f>IF(ISNA(VLOOKUP($A68,ES_FTE3_0!$A$12:$AQ$100,MATCH(FIXED(V$6,0,TRUE),ES_FTE3_0!$A$12:$AQ$12,0)+1,FALSE)),"",VLOOKUP($A68,ES_FTE3_0!$A$12:$AQ$100,MATCH(FIXED(V$6,0,TRUE),ES_FTE3_0!$A$12:$AQ$12,0)+1,FALSE))</f>
        <v/>
      </c>
      <c r="W68" s="232" t="str">
        <f>IF(ISNA(VLOOKUP($A68,ES_FTE3_0!$A$12:$AQ$100,MATCH(FIXED(W$6,0,TRUE),ES_FTE3_0!$A$12:$AQ$12,0)+1,FALSE)),"",VLOOKUP($A68,ES_FTE3_0!$A$12:$AQ$100,MATCH(FIXED(W$6,0,TRUE),ES_FTE3_0!$A$12:$AQ$12,0)+1,FALSE))</f>
        <v/>
      </c>
    </row>
    <row r="69" spans="1:23">
      <c r="A69" s="230" t="str">
        <f>lookup!Z28</f>
        <v>Romania</v>
      </c>
      <c r="B69" s="232" t="str">
        <f>VLOOKUP(A69,lookup!$Z$2:$AA$77,2,FALSE)</f>
        <v>Ρουμανία</v>
      </c>
      <c r="C69" s="232" t="str">
        <f>IF(ISNA(VLOOKUP($A69,ES_FTE3_0!$A$12:$AQ$100,MATCH(FIXED(C$6,0,TRUE),ES_FTE3_0!$A$12:$AQ$12,0)+1,FALSE)),"",VLOOKUP($A69,ES_FTE3_0!$A$12:$AQ$100,MATCH(FIXED(C$6,0,TRUE),ES_FTE3_0!$A$12:$AQ$12,0)+1,FALSE))</f>
        <v/>
      </c>
      <c r="D69" s="232" t="str">
        <f>IF(ISNA(VLOOKUP($A69,ES_FTE3_0!$A$12:$AQ$100,MATCH(FIXED(D$6,0,TRUE),ES_FTE3_0!$A$12:$AQ$12,0)+1,FALSE)),"",VLOOKUP($A69,ES_FTE3_0!$A$12:$AQ$100,MATCH(FIXED(D$6,0,TRUE),ES_FTE3_0!$A$12:$AQ$12,0)+1,FALSE))</f>
        <v/>
      </c>
      <c r="E69" s="232" t="str">
        <f>IF(ISNA(VLOOKUP($A69,ES_FTE3_0!$A$12:$AQ$100,MATCH(FIXED(E$6,0,TRUE),ES_FTE3_0!$A$12:$AQ$12,0)+1,FALSE)),"",VLOOKUP($A69,ES_FTE3_0!$A$12:$AQ$100,MATCH(FIXED(E$6,0,TRUE),ES_FTE3_0!$A$12:$AQ$12,0)+1,FALSE))</f>
        <v/>
      </c>
      <c r="F69" s="232" t="str">
        <f>IF(ISNA(VLOOKUP($A69,ES_FTE3_0!$A$12:$AQ$100,MATCH(FIXED(F$6,0,TRUE),ES_FTE3_0!$A$12:$AQ$12,0)+1,FALSE)),"",VLOOKUP($A69,ES_FTE3_0!$A$12:$AQ$100,MATCH(FIXED(F$6,0,TRUE),ES_FTE3_0!$A$12:$AQ$12,0)+1,FALSE))</f>
        <v/>
      </c>
      <c r="G69" s="232" t="str">
        <f>IF(ISNA(VLOOKUP($A69,ES_FTE3_0!$A$12:$AQ$100,MATCH(FIXED(G$6,0,TRUE),ES_FTE3_0!$A$12:$AQ$12,0)+1,FALSE)),"",VLOOKUP($A69,ES_FTE3_0!$A$12:$AQ$100,MATCH(FIXED(G$6,0,TRUE),ES_FTE3_0!$A$12:$AQ$12,0)+1,FALSE))</f>
        <v/>
      </c>
      <c r="H69" s="232" t="str">
        <f>IF(ISNA(VLOOKUP($A69,ES_FTE3_0!$A$12:$AQ$100,MATCH(FIXED(H$6,0,TRUE),ES_FTE3_0!$A$12:$AQ$12,0)+1,FALSE)),"",VLOOKUP($A69,ES_FTE3_0!$A$12:$AQ$100,MATCH(FIXED(H$6,0,TRUE),ES_FTE3_0!$A$12:$AQ$12,0)+1,FALSE))</f>
        <v/>
      </c>
      <c r="I69" s="232" t="str">
        <f>IF(ISNA(VLOOKUP($A69,ES_FTE3_0!$A$12:$AQ$100,MATCH(FIXED(I$6,0,TRUE),ES_FTE3_0!$A$12:$AQ$12,0)+1,FALSE)),"",VLOOKUP($A69,ES_FTE3_0!$A$12:$AQ$100,MATCH(FIXED(I$6,0,TRUE),ES_FTE3_0!$A$12:$AQ$12,0)+1,FALSE))</f>
        <v/>
      </c>
      <c r="J69" s="232" t="str">
        <f>IF(ISNA(VLOOKUP($A69,ES_FTE3_0!$A$12:$AQ$100,MATCH(FIXED(J$6,0,TRUE),ES_FTE3_0!$A$12:$AQ$12,0)+1,FALSE)),"",VLOOKUP($A69,ES_FTE3_0!$A$12:$AQ$100,MATCH(FIXED(J$6,0,TRUE),ES_FTE3_0!$A$12:$AQ$12,0)+1,FALSE))</f>
        <v/>
      </c>
      <c r="K69" s="232" t="str">
        <f>IF(ISNA(VLOOKUP($A69,ES_FTE3_0!$A$12:$AQ$100,MATCH(FIXED(K$6,0,TRUE),ES_FTE3_0!$A$12:$AQ$12,0)+1,FALSE)),"",VLOOKUP($A69,ES_FTE3_0!$A$12:$AQ$100,MATCH(FIXED(K$6,0,TRUE),ES_FTE3_0!$A$12:$AQ$12,0)+1,FALSE))</f>
        <v/>
      </c>
      <c r="L69" s="232" t="str">
        <f>IF(ISNA(VLOOKUP($A69,ES_FTE3_0!$A$12:$AQ$100,MATCH(FIXED(L$6,0,TRUE),ES_FTE3_0!$A$12:$AQ$12,0)+1,FALSE)),"",VLOOKUP($A69,ES_FTE3_0!$A$12:$AQ$100,MATCH(FIXED(L$6,0,TRUE),ES_FTE3_0!$A$12:$AQ$12,0)+1,FALSE))</f>
        <v/>
      </c>
      <c r="M69" s="232" t="str">
        <f>IF(ISNA(VLOOKUP($A69,ES_FTE3_0!$A$12:$AQ$100,MATCH(FIXED(M$6,0,TRUE),ES_FTE3_0!$A$12:$AQ$12,0)+1,FALSE)),"",VLOOKUP($A69,ES_FTE3_0!$A$12:$AQ$100,MATCH(FIXED(M$6,0,TRUE),ES_FTE3_0!$A$12:$AQ$12,0)+1,FALSE))</f>
        <v/>
      </c>
      <c r="N69" s="232" t="str">
        <f>IF(ISNA(VLOOKUP($A69,ES_FTE3_0!$A$12:$AQ$100,MATCH(FIXED(N$6,0,TRUE),ES_FTE3_0!$A$12:$AQ$12,0)+1,FALSE)),"",VLOOKUP($A69,ES_FTE3_0!$A$12:$AQ$100,MATCH(FIXED(N$6,0,TRUE),ES_FTE3_0!$A$12:$AQ$12,0)+1,FALSE))</f>
        <v/>
      </c>
      <c r="O69" s="232" t="str">
        <f>IF(ISNA(VLOOKUP($A69,ES_FTE3_0!$A$12:$AQ$100,MATCH(FIXED(O$6,0,TRUE),ES_FTE3_0!$A$12:$AQ$12,0)+1,FALSE)),"",VLOOKUP($A69,ES_FTE3_0!$A$12:$AQ$100,MATCH(FIXED(O$6,0,TRUE),ES_FTE3_0!$A$12:$AQ$12,0)+1,FALSE))</f>
        <v/>
      </c>
      <c r="P69" s="232" t="str">
        <f>IF(ISNA(VLOOKUP($A69,ES_FTE3_0!$A$12:$AQ$100,MATCH(FIXED(P$6,0,TRUE),ES_FTE3_0!$A$12:$AQ$12,0)+1,FALSE)),"",VLOOKUP($A69,ES_FTE3_0!$A$12:$AQ$100,MATCH(FIXED(P$6,0,TRUE),ES_FTE3_0!$A$12:$AQ$12,0)+1,FALSE))</f>
        <v/>
      </c>
      <c r="Q69" s="232" t="str">
        <f>IF(ISNA(VLOOKUP($A69,ES_FTE3_0!$A$12:$AQ$100,MATCH(FIXED(Q$6,0,TRUE),ES_FTE3_0!$A$12:$AQ$12,0)+1,FALSE)),"",VLOOKUP($A69,ES_FTE3_0!$A$12:$AQ$100,MATCH(FIXED(Q$6,0,TRUE),ES_FTE3_0!$A$12:$AQ$12,0)+1,FALSE))</f>
        <v/>
      </c>
      <c r="R69" s="232" t="str">
        <f>IF(ISNA(VLOOKUP($A69,ES_FTE3_0!$A$12:$AQ$100,MATCH(FIXED(R$6,0,TRUE),ES_FTE3_0!$A$12:$AQ$12,0)+1,FALSE)),"",VLOOKUP($A69,ES_FTE3_0!$A$12:$AQ$100,MATCH(FIXED(R$6,0,TRUE),ES_FTE3_0!$A$12:$AQ$12,0)+1,FALSE))</f>
        <v/>
      </c>
      <c r="S69" s="232" t="str">
        <f>IF(ISNA(VLOOKUP($A69,ES_FTE3_0!$A$12:$AQ$100,MATCH(FIXED(S$6,0,TRUE),ES_FTE3_0!$A$12:$AQ$12,0)+1,FALSE)),"",VLOOKUP($A69,ES_FTE3_0!$A$12:$AQ$100,MATCH(FIXED(S$6,0,TRUE),ES_FTE3_0!$A$12:$AQ$12,0)+1,FALSE))</f>
        <v/>
      </c>
      <c r="T69" s="232" t="str">
        <f>IF(ISNA(VLOOKUP($A69,ES_FTE3_0!$A$12:$AQ$100,MATCH(FIXED(T$6,0,TRUE),ES_FTE3_0!$A$12:$AQ$12,0)+1,FALSE)),"",VLOOKUP($A69,ES_FTE3_0!$A$12:$AQ$100,MATCH(FIXED(T$6,0,TRUE),ES_FTE3_0!$A$12:$AQ$12,0)+1,FALSE))</f>
        <v/>
      </c>
      <c r="U69" s="232" t="str">
        <f>IF(ISNA(VLOOKUP($A69,ES_FTE3_0!$A$12:$AQ$100,MATCH(FIXED(U$6,0,TRUE),ES_FTE3_0!$A$12:$AQ$12,0)+1,FALSE)),"",VLOOKUP($A69,ES_FTE3_0!$A$12:$AQ$100,MATCH(FIXED(U$6,0,TRUE),ES_FTE3_0!$A$12:$AQ$12,0)+1,FALSE))</f>
        <v/>
      </c>
      <c r="V69" s="232" t="str">
        <f>IF(ISNA(VLOOKUP($A69,ES_FTE3_0!$A$12:$AQ$100,MATCH(FIXED(V$6,0,TRUE),ES_FTE3_0!$A$12:$AQ$12,0)+1,FALSE)),"",VLOOKUP($A69,ES_FTE3_0!$A$12:$AQ$100,MATCH(FIXED(V$6,0,TRUE),ES_FTE3_0!$A$12:$AQ$12,0)+1,FALSE))</f>
        <v/>
      </c>
      <c r="W69" s="232" t="str">
        <f>IF(ISNA(VLOOKUP($A69,ES_FTE3_0!$A$12:$AQ$100,MATCH(FIXED(W$6,0,TRUE),ES_FTE3_0!$A$12:$AQ$12,0)+1,FALSE)),"",VLOOKUP($A69,ES_FTE3_0!$A$12:$AQ$100,MATCH(FIXED(W$6,0,TRUE),ES_FTE3_0!$A$12:$AQ$12,0)+1,FALSE))</f>
        <v/>
      </c>
    </row>
    <row r="70" spans="1:23">
      <c r="A70" s="230" t="str">
        <f>lookup!Z29</f>
        <v>Slovenia</v>
      </c>
      <c r="B70" s="232" t="str">
        <f>VLOOKUP(A70,lookup!$Z$2:$AA$77,2,FALSE)</f>
        <v>Σλοβενία</v>
      </c>
      <c r="C70" s="232" t="str">
        <f>IF(ISNA(VLOOKUP($A70,ES_FTE3_0!$A$12:$AQ$100,MATCH(FIXED(C$6,0,TRUE),ES_FTE3_0!$A$12:$AQ$12,0)+1,FALSE)),"",VLOOKUP($A70,ES_FTE3_0!$A$12:$AQ$100,MATCH(FIXED(C$6,0,TRUE),ES_FTE3_0!$A$12:$AQ$12,0)+1,FALSE))</f>
        <v/>
      </c>
      <c r="D70" s="232" t="str">
        <f>IF(ISNA(VLOOKUP($A70,ES_FTE3_0!$A$12:$AQ$100,MATCH(FIXED(D$6,0,TRUE),ES_FTE3_0!$A$12:$AQ$12,0)+1,FALSE)),"",VLOOKUP($A70,ES_FTE3_0!$A$12:$AQ$100,MATCH(FIXED(D$6,0,TRUE),ES_FTE3_0!$A$12:$AQ$12,0)+1,FALSE))</f>
        <v/>
      </c>
      <c r="E70" s="232" t="str">
        <f>IF(ISNA(VLOOKUP($A70,ES_FTE3_0!$A$12:$AQ$100,MATCH(FIXED(E$6,0,TRUE),ES_FTE3_0!$A$12:$AQ$12,0)+1,FALSE)),"",VLOOKUP($A70,ES_FTE3_0!$A$12:$AQ$100,MATCH(FIXED(E$6,0,TRUE),ES_FTE3_0!$A$12:$AQ$12,0)+1,FALSE))</f>
        <v/>
      </c>
      <c r="F70" s="232" t="str">
        <f>IF(ISNA(VLOOKUP($A70,ES_FTE3_0!$A$12:$AQ$100,MATCH(FIXED(F$6,0,TRUE),ES_FTE3_0!$A$12:$AQ$12,0)+1,FALSE)),"",VLOOKUP($A70,ES_FTE3_0!$A$12:$AQ$100,MATCH(FIXED(F$6,0,TRUE),ES_FTE3_0!$A$12:$AQ$12,0)+1,FALSE))</f>
        <v/>
      </c>
      <c r="G70" s="232" t="str">
        <f>IF(ISNA(VLOOKUP($A70,ES_FTE3_0!$A$12:$AQ$100,MATCH(FIXED(G$6,0,TRUE),ES_FTE3_0!$A$12:$AQ$12,0)+1,FALSE)),"",VLOOKUP($A70,ES_FTE3_0!$A$12:$AQ$100,MATCH(FIXED(G$6,0,TRUE),ES_FTE3_0!$A$12:$AQ$12,0)+1,FALSE))</f>
        <v/>
      </c>
      <c r="H70" s="232" t="str">
        <f>IF(ISNA(VLOOKUP($A70,ES_FTE3_0!$A$12:$AQ$100,MATCH(FIXED(H$6,0,TRUE),ES_FTE3_0!$A$12:$AQ$12,0)+1,FALSE)),"",VLOOKUP($A70,ES_FTE3_0!$A$12:$AQ$100,MATCH(FIXED(H$6,0,TRUE),ES_FTE3_0!$A$12:$AQ$12,0)+1,FALSE))</f>
        <v/>
      </c>
      <c r="I70" s="232" t="str">
        <f>IF(ISNA(VLOOKUP($A70,ES_FTE3_0!$A$12:$AQ$100,MATCH(FIXED(I$6,0,TRUE),ES_FTE3_0!$A$12:$AQ$12,0)+1,FALSE)),"",VLOOKUP($A70,ES_FTE3_0!$A$12:$AQ$100,MATCH(FIXED(I$6,0,TRUE),ES_FTE3_0!$A$12:$AQ$12,0)+1,FALSE))</f>
        <v/>
      </c>
      <c r="J70" s="232" t="str">
        <f>IF(ISNA(VLOOKUP($A70,ES_FTE3_0!$A$12:$AQ$100,MATCH(FIXED(J$6,0,TRUE),ES_FTE3_0!$A$12:$AQ$12,0)+1,FALSE)),"",VLOOKUP($A70,ES_FTE3_0!$A$12:$AQ$100,MATCH(FIXED(J$6,0,TRUE),ES_FTE3_0!$A$12:$AQ$12,0)+1,FALSE))</f>
        <v/>
      </c>
      <c r="K70" s="232" t="str">
        <f>IF(ISNA(VLOOKUP($A70,ES_FTE3_0!$A$12:$AQ$100,MATCH(FIXED(K$6,0,TRUE),ES_FTE3_0!$A$12:$AQ$12,0)+1,FALSE)),"",VLOOKUP($A70,ES_FTE3_0!$A$12:$AQ$100,MATCH(FIXED(K$6,0,TRUE),ES_FTE3_0!$A$12:$AQ$12,0)+1,FALSE))</f>
        <v/>
      </c>
      <c r="L70" s="232" t="str">
        <f>IF(ISNA(VLOOKUP($A70,ES_FTE3_0!$A$12:$AQ$100,MATCH(FIXED(L$6,0,TRUE),ES_FTE3_0!$A$12:$AQ$12,0)+1,FALSE)),"",VLOOKUP($A70,ES_FTE3_0!$A$12:$AQ$100,MATCH(FIXED(L$6,0,TRUE),ES_FTE3_0!$A$12:$AQ$12,0)+1,FALSE))</f>
        <v/>
      </c>
      <c r="M70" s="232" t="str">
        <f>IF(ISNA(VLOOKUP($A70,ES_FTE3_0!$A$12:$AQ$100,MATCH(FIXED(M$6,0,TRUE),ES_FTE3_0!$A$12:$AQ$12,0)+1,FALSE)),"",VLOOKUP($A70,ES_FTE3_0!$A$12:$AQ$100,MATCH(FIXED(M$6,0,TRUE),ES_FTE3_0!$A$12:$AQ$12,0)+1,FALSE))</f>
        <v/>
      </c>
      <c r="N70" s="232" t="str">
        <f>IF(ISNA(VLOOKUP($A70,ES_FTE3_0!$A$12:$AQ$100,MATCH(FIXED(N$6,0,TRUE),ES_FTE3_0!$A$12:$AQ$12,0)+1,FALSE)),"",VLOOKUP($A70,ES_FTE3_0!$A$12:$AQ$100,MATCH(FIXED(N$6,0,TRUE),ES_FTE3_0!$A$12:$AQ$12,0)+1,FALSE))</f>
        <v/>
      </c>
      <c r="O70" s="232" t="str">
        <f>IF(ISNA(VLOOKUP($A70,ES_FTE3_0!$A$12:$AQ$100,MATCH(FIXED(O$6,0,TRUE),ES_FTE3_0!$A$12:$AQ$12,0)+1,FALSE)),"",VLOOKUP($A70,ES_FTE3_0!$A$12:$AQ$100,MATCH(FIXED(O$6,0,TRUE),ES_FTE3_0!$A$12:$AQ$12,0)+1,FALSE))</f>
        <v/>
      </c>
      <c r="P70" s="232" t="str">
        <f>IF(ISNA(VLOOKUP($A70,ES_FTE3_0!$A$12:$AQ$100,MATCH(FIXED(P$6,0,TRUE),ES_FTE3_0!$A$12:$AQ$12,0)+1,FALSE)),"",VLOOKUP($A70,ES_FTE3_0!$A$12:$AQ$100,MATCH(FIXED(P$6,0,TRUE),ES_FTE3_0!$A$12:$AQ$12,0)+1,FALSE))</f>
        <v/>
      </c>
      <c r="Q70" s="232" t="str">
        <f>IF(ISNA(VLOOKUP($A70,ES_FTE3_0!$A$12:$AQ$100,MATCH(FIXED(Q$6,0,TRUE),ES_FTE3_0!$A$12:$AQ$12,0)+1,FALSE)),"",VLOOKUP($A70,ES_FTE3_0!$A$12:$AQ$100,MATCH(FIXED(Q$6,0,TRUE),ES_FTE3_0!$A$12:$AQ$12,0)+1,FALSE))</f>
        <v/>
      </c>
      <c r="R70" s="232" t="str">
        <f>IF(ISNA(VLOOKUP($A70,ES_FTE3_0!$A$12:$AQ$100,MATCH(FIXED(R$6,0,TRUE),ES_FTE3_0!$A$12:$AQ$12,0)+1,FALSE)),"",VLOOKUP($A70,ES_FTE3_0!$A$12:$AQ$100,MATCH(FIXED(R$6,0,TRUE),ES_FTE3_0!$A$12:$AQ$12,0)+1,FALSE))</f>
        <v/>
      </c>
      <c r="S70" s="232" t="str">
        <f>IF(ISNA(VLOOKUP($A70,ES_FTE3_0!$A$12:$AQ$100,MATCH(FIXED(S$6,0,TRUE),ES_FTE3_0!$A$12:$AQ$12,0)+1,FALSE)),"",VLOOKUP($A70,ES_FTE3_0!$A$12:$AQ$100,MATCH(FIXED(S$6,0,TRUE),ES_FTE3_0!$A$12:$AQ$12,0)+1,FALSE))</f>
        <v/>
      </c>
      <c r="T70" s="232" t="str">
        <f>IF(ISNA(VLOOKUP($A70,ES_FTE3_0!$A$12:$AQ$100,MATCH(FIXED(T$6,0,TRUE),ES_FTE3_0!$A$12:$AQ$12,0)+1,FALSE)),"",VLOOKUP($A70,ES_FTE3_0!$A$12:$AQ$100,MATCH(FIXED(T$6,0,TRUE),ES_FTE3_0!$A$12:$AQ$12,0)+1,FALSE))</f>
        <v/>
      </c>
      <c r="U70" s="232" t="str">
        <f>IF(ISNA(VLOOKUP($A70,ES_FTE3_0!$A$12:$AQ$100,MATCH(FIXED(U$6,0,TRUE),ES_FTE3_0!$A$12:$AQ$12,0)+1,FALSE)),"",VLOOKUP($A70,ES_FTE3_0!$A$12:$AQ$100,MATCH(FIXED(U$6,0,TRUE),ES_FTE3_0!$A$12:$AQ$12,0)+1,FALSE))</f>
        <v/>
      </c>
      <c r="V70" s="232" t="str">
        <f>IF(ISNA(VLOOKUP($A70,ES_FTE3_0!$A$12:$AQ$100,MATCH(FIXED(V$6,0,TRUE),ES_FTE3_0!$A$12:$AQ$12,0)+1,FALSE)),"",VLOOKUP($A70,ES_FTE3_0!$A$12:$AQ$100,MATCH(FIXED(V$6,0,TRUE),ES_FTE3_0!$A$12:$AQ$12,0)+1,FALSE))</f>
        <v/>
      </c>
      <c r="W70" s="232" t="str">
        <f>IF(ISNA(VLOOKUP($A70,ES_FTE3_0!$A$12:$AQ$100,MATCH(FIXED(W$6,0,TRUE),ES_FTE3_0!$A$12:$AQ$12,0)+1,FALSE)),"",VLOOKUP($A70,ES_FTE3_0!$A$12:$AQ$100,MATCH(FIXED(W$6,0,TRUE),ES_FTE3_0!$A$12:$AQ$12,0)+1,FALSE))</f>
        <v/>
      </c>
    </row>
    <row r="71" spans="1:23">
      <c r="A71" s="230" t="str">
        <f>lookup!Z30</f>
        <v>Slovakia</v>
      </c>
      <c r="B71" s="232" t="str">
        <f>VLOOKUP(A71,lookup!$Z$2:$AA$77,2,FALSE)</f>
        <v>Σλοβακία</v>
      </c>
      <c r="C71" s="232" t="str">
        <f>IF(ISNA(VLOOKUP($A71,ES_FTE3_0!$A$12:$AQ$100,MATCH(FIXED(C$6,0,TRUE),ES_FTE3_0!$A$12:$AQ$12,0)+1,FALSE)),"",VLOOKUP($A71,ES_FTE3_0!$A$12:$AQ$100,MATCH(FIXED(C$6,0,TRUE),ES_FTE3_0!$A$12:$AQ$12,0)+1,FALSE))</f>
        <v/>
      </c>
      <c r="D71" s="232" t="str">
        <f>IF(ISNA(VLOOKUP($A71,ES_FTE3_0!$A$12:$AQ$100,MATCH(FIXED(D$6,0,TRUE),ES_FTE3_0!$A$12:$AQ$12,0)+1,FALSE)),"",VLOOKUP($A71,ES_FTE3_0!$A$12:$AQ$100,MATCH(FIXED(D$6,0,TRUE),ES_FTE3_0!$A$12:$AQ$12,0)+1,FALSE))</f>
        <v/>
      </c>
      <c r="E71" s="232" t="str">
        <f>IF(ISNA(VLOOKUP($A71,ES_FTE3_0!$A$12:$AQ$100,MATCH(FIXED(E$6,0,TRUE),ES_FTE3_0!$A$12:$AQ$12,0)+1,FALSE)),"",VLOOKUP($A71,ES_FTE3_0!$A$12:$AQ$100,MATCH(FIXED(E$6,0,TRUE),ES_FTE3_0!$A$12:$AQ$12,0)+1,FALSE))</f>
        <v/>
      </c>
      <c r="F71" s="232" t="str">
        <f>IF(ISNA(VLOOKUP($A71,ES_FTE3_0!$A$12:$AQ$100,MATCH(FIXED(F$6,0,TRUE),ES_FTE3_0!$A$12:$AQ$12,0)+1,FALSE)),"",VLOOKUP($A71,ES_FTE3_0!$A$12:$AQ$100,MATCH(FIXED(F$6,0,TRUE),ES_FTE3_0!$A$12:$AQ$12,0)+1,FALSE))</f>
        <v/>
      </c>
      <c r="G71" s="232" t="str">
        <f>IF(ISNA(VLOOKUP($A71,ES_FTE3_0!$A$12:$AQ$100,MATCH(FIXED(G$6,0,TRUE),ES_FTE3_0!$A$12:$AQ$12,0)+1,FALSE)),"",VLOOKUP($A71,ES_FTE3_0!$A$12:$AQ$100,MATCH(FIXED(G$6,0,TRUE),ES_FTE3_0!$A$12:$AQ$12,0)+1,FALSE))</f>
        <v/>
      </c>
      <c r="H71" s="232" t="str">
        <f>IF(ISNA(VLOOKUP($A71,ES_FTE3_0!$A$12:$AQ$100,MATCH(FIXED(H$6,0,TRUE),ES_FTE3_0!$A$12:$AQ$12,0)+1,FALSE)),"",VLOOKUP($A71,ES_FTE3_0!$A$12:$AQ$100,MATCH(FIXED(H$6,0,TRUE),ES_FTE3_0!$A$12:$AQ$12,0)+1,FALSE))</f>
        <v/>
      </c>
      <c r="I71" s="232" t="str">
        <f>IF(ISNA(VLOOKUP($A71,ES_FTE3_0!$A$12:$AQ$100,MATCH(FIXED(I$6,0,TRUE),ES_FTE3_0!$A$12:$AQ$12,0)+1,FALSE)),"",VLOOKUP($A71,ES_FTE3_0!$A$12:$AQ$100,MATCH(FIXED(I$6,0,TRUE),ES_FTE3_0!$A$12:$AQ$12,0)+1,FALSE))</f>
        <v/>
      </c>
      <c r="J71" s="232" t="str">
        <f>IF(ISNA(VLOOKUP($A71,ES_FTE3_0!$A$12:$AQ$100,MATCH(FIXED(J$6,0,TRUE),ES_FTE3_0!$A$12:$AQ$12,0)+1,FALSE)),"",VLOOKUP($A71,ES_FTE3_0!$A$12:$AQ$100,MATCH(FIXED(J$6,0,TRUE),ES_FTE3_0!$A$12:$AQ$12,0)+1,FALSE))</f>
        <v/>
      </c>
      <c r="K71" s="232" t="str">
        <f>IF(ISNA(VLOOKUP($A71,ES_FTE3_0!$A$12:$AQ$100,MATCH(FIXED(K$6,0,TRUE),ES_FTE3_0!$A$12:$AQ$12,0)+1,FALSE)),"",VLOOKUP($A71,ES_FTE3_0!$A$12:$AQ$100,MATCH(FIXED(K$6,0,TRUE),ES_FTE3_0!$A$12:$AQ$12,0)+1,FALSE))</f>
        <v/>
      </c>
      <c r="L71" s="232" t="str">
        <f>IF(ISNA(VLOOKUP($A71,ES_FTE3_0!$A$12:$AQ$100,MATCH(FIXED(L$6,0,TRUE),ES_FTE3_0!$A$12:$AQ$12,0)+1,FALSE)),"",VLOOKUP($A71,ES_FTE3_0!$A$12:$AQ$100,MATCH(FIXED(L$6,0,TRUE),ES_FTE3_0!$A$12:$AQ$12,0)+1,FALSE))</f>
        <v/>
      </c>
      <c r="M71" s="232" t="str">
        <f>IF(ISNA(VLOOKUP($A71,ES_FTE3_0!$A$12:$AQ$100,MATCH(FIXED(M$6,0,TRUE),ES_FTE3_0!$A$12:$AQ$12,0)+1,FALSE)),"",VLOOKUP($A71,ES_FTE3_0!$A$12:$AQ$100,MATCH(FIXED(M$6,0,TRUE),ES_FTE3_0!$A$12:$AQ$12,0)+1,FALSE))</f>
        <v/>
      </c>
      <c r="N71" s="232" t="str">
        <f>IF(ISNA(VLOOKUP($A71,ES_FTE3_0!$A$12:$AQ$100,MATCH(FIXED(N$6,0,TRUE),ES_FTE3_0!$A$12:$AQ$12,0)+1,FALSE)),"",VLOOKUP($A71,ES_FTE3_0!$A$12:$AQ$100,MATCH(FIXED(N$6,0,TRUE),ES_FTE3_0!$A$12:$AQ$12,0)+1,FALSE))</f>
        <v/>
      </c>
      <c r="O71" s="232" t="str">
        <f>IF(ISNA(VLOOKUP($A71,ES_FTE3_0!$A$12:$AQ$100,MATCH(FIXED(O$6,0,TRUE),ES_FTE3_0!$A$12:$AQ$12,0)+1,FALSE)),"",VLOOKUP($A71,ES_FTE3_0!$A$12:$AQ$100,MATCH(FIXED(O$6,0,TRUE),ES_FTE3_0!$A$12:$AQ$12,0)+1,FALSE))</f>
        <v/>
      </c>
      <c r="P71" s="232" t="str">
        <f>IF(ISNA(VLOOKUP($A71,ES_FTE3_0!$A$12:$AQ$100,MATCH(FIXED(P$6,0,TRUE),ES_FTE3_0!$A$12:$AQ$12,0)+1,FALSE)),"",VLOOKUP($A71,ES_FTE3_0!$A$12:$AQ$100,MATCH(FIXED(P$6,0,TRUE),ES_FTE3_0!$A$12:$AQ$12,0)+1,FALSE))</f>
        <v/>
      </c>
      <c r="Q71" s="232" t="str">
        <f>IF(ISNA(VLOOKUP($A71,ES_FTE3_0!$A$12:$AQ$100,MATCH(FIXED(Q$6,0,TRUE),ES_FTE3_0!$A$12:$AQ$12,0)+1,FALSE)),"",VLOOKUP($A71,ES_FTE3_0!$A$12:$AQ$100,MATCH(FIXED(Q$6,0,TRUE),ES_FTE3_0!$A$12:$AQ$12,0)+1,FALSE))</f>
        <v/>
      </c>
      <c r="R71" s="232" t="str">
        <f>IF(ISNA(VLOOKUP($A71,ES_FTE3_0!$A$12:$AQ$100,MATCH(FIXED(R$6,0,TRUE),ES_FTE3_0!$A$12:$AQ$12,0)+1,FALSE)),"",VLOOKUP($A71,ES_FTE3_0!$A$12:$AQ$100,MATCH(FIXED(R$6,0,TRUE),ES_FTE3_0!$A$12:$AQ$12,0)+1,FALSE))</f>
        <v/>
      </c>
      <c r="S71" s="232" t="str">
        <f>IF(ISNA(VLOOKUP($A71,ES_FTE3_0!$A$12:$AQ$100,MATCH(FIXED(S$6,0,TRUE),ES_FTE3_0!$A$12:$AQ$12,0)+1,FALSE)),"",VLOOKUP($A71,ES_FTE3_0!$A$12:$AQ$100,MATCH(FIXED(S$6,0,TRUE),ES_FTE3_0!$A$12:$AQ$12,0)+1,FALSE))</f>
        <v/>
      </c>
      <c r="T71" s="232" t="str">
        <f>IF(ISNA(VLOOKUP($A71,ES_FTE3_0!$A$12:$AQ$100,MATCH(FIXED(T$6,0,TRUE),ES_FTE3_0!$A$12:$AQ$12,0)+1,FALSE)),"",VLOOKUP($A71,ES_FTE3_0!$A$12:$AQ$100,MATCH(FIXED(T$6,0,TRUE),ES_FTE3_0!$A$12:$AQ$12,0)+1,FALSE))</f>
        <v/>
      </c>
      <c r="U71" s="232" t="str">
        <f>IF(ISNA(VLOOKUP($A71,ES_FTE3_0!$A$12:$AQ$100,MATCH(FIXED(U$6,0,TRUE),ES_FTE3_0!$A$12:$AQ$12,0)+1,FALSE)),"",VLOOKUP($A71,ES_FTE3_0!$A$12:$AQ$100,MATCH(FIXED(U$6,0,TRUE),ES_FTE3_0!$A$12:$AQ$12,0)+1,FALSE))</f>
        <v/>
      </c>
      <c r="V71" s="232" t="str">
        <f>IF(ISNA(VLOOKUP($A71,ES_FTE3_0!$A$12:$AQ$100,MATCH(FIXED(V$6,0,TRUE),ES_FTE3_0!$A$12:$AQ$12,0)+1,FALSE)),"",VLOOKUP($A71,ES_FTE3_0!$A$12:$AQ$100,MATCH(FIXED(V$6,0,TRUE),ES_FTE3_0!$A$12:$AQ$12,0)+1,FALSE))</f>
        <v/>
      </c>
      <c r="W71" s="232" t="str">
        <f>IF(ISNA(VLOOKUP($A71,ES_FTE3_0!$A$12:$AQ$100,MATCH(FIXED(W$6,0,TRUE),ES_FTE3_0!$A$12:$AQ$12,0)+1,FALSE)),"",VLOOKUP($A71,ES_FTE3_0!$A$12:$AQ$100,MATCH(FIXED(W$6,0,TRUE),ES_FTE3_0!$A$12:$AQ$12,0)+1,FALSE))</f>
        <v/>
      </c>
    </row>
    <row r="72" spans="1:23">
      <c r="A72" s="230" t="str">
        <f>lookup!Z31</f>
        <v>Finland</v>
      </c>
      <c r="B72" s="232" t="str">
        <f>VLOOKUP(A72,lookup!$Z$2:$AA$77,2,FALSE)</f>
        <v>Φινλανδία</v>
      </c>
      <c r="C72" s="232" t="str">
        <f>IF(ISNA(VLOOKUP($A72,ES_FTE3_0!$A$12:$AQ$100,MATCH(FIXED(C$6,0,TRUE),ES_FTE3_0!$A$12:$AQ$12,0)+1,FALSE)),"",VLOOKUP($A72,ES_FTE3_0!$A$12:$AQ$100,MATCH(FIXED(C$6,0,TRUE),ES_FTE3_0!$A$12:$AQ$12,0)+1,FALSE))</f>
        <v/>
      </c>
      <c r="D72" s="232" t="str">
        <f>IF(ISNA(VLOOKUP($A72,ES_FTE3_0!$A$12:$AQ$100,MATCH(FIXED(D$6,0,TRUE),ES_FTE3_0!$A$12:$AQ$12,0)+1,FALSE)),"",VLOOKUP($A72,ES_FTE3_0!$A$12:$AQ$100,MATCH(FIXED(D$6,0,TRUE),ES_FTE3_0!$A$12:$AQ$12,0)+1,FALSE))</f>
        <v/>
      </c>
      <c r="E72" s="232" t="str">
        <f>IF(ISNA(VLOOKUP($A72,ES_FTE3_0!$A$12:$AQ$100,MATCH(FIXED(E$6,0,TRUE),ES_FTE3_0!$A$12:$AQ$12,0)+1,FALSE)),"",VLOOKUP($A72,ES_FTE3_0!$A$12:$AQ$100,MATCH(FIXED(E$6,0,TRUE),ES_FTE3_0!$A$12:$AQ$12,0)+1,FALSE))</f>
        <v/>
      </c>
      <c r="F72" s="232" t="str">
        <f>IF(ISNA(VLOOKUP($A72,ES_FTE3_0!$A$12:$AQ$100,MATCH(FIXED(F$6,0,TRUE),ES_FTE3_0!$A$12:$AQ$12,0)+1,FALSE)),"",VLOOKUP($A72,ES_FTE3_0!$A$12:$AQ$100,MATCH(FIXED(F$6,0,TRUE),ES_FTE3_0!$A$12:$AQ$12,0)+1,FALSE))</f>
        <v/>
      </c>
      <c r="G72" s="232" t="str">
        <f>IF(ISNA(VLOOKUP($A72,ES_FTE3_0!$A$12:$AQ$100,MATCH(FIXED(G$6,0,TRUE),ES_FTE3_0!$A$12:$AQ$12,0)+1,FALSE)),"",VLOOKUP($A72,ES_FTE3_0!$A$12:$AQ$100,MATCH(FIXED(G$6,0,TRUE),ES_FTE3_0!$A$12:$AQ$12,0)+1,FALSE))</f>
        <v/>
      </c>
      <c r="H72" s="232" t="str">
        <f>IF(ISNA(VLOOKUP($A72,ES_FTE3_0!$A$12:$AQ$100,MATCH(FIXED(H$6,0,TRUE),ES_FTE3_0!$A$12:$AQ$12,0)+1,FALSE)),"",VLOOKUP($A72,ES_FTE3_0!$A$12:$AQ$100,MATCH(FIXED(H$6,0,TRUE),ES_FTE3_0!$A$12:$AQ$12,0)+1,FALSE))</f>
        <v/>
      </c>
      <c r="I72" s="232" t="str">
        <f>IF(ISNA(VLOOKUP($A72,ES_FTE3_0!$A$12:$AQ$100,MATCH(FIXED(I$6,0,TRUE),ES_FTE3_0!$A$12:$AQ$12,0)+1,FALSE)),"",VLOOKUP($A72,ES_FTE3_0!$A$12:$AQ$100,MATCH(FIXED(I$6,0,TRUE),ES_FTE3_0!$A$12:$AQ$12,0)+1,FALSE))</f>
        <v/>
      </c>
      <c r="J72" s="232" t="str">
        <f>IF(ISNA(VLOOKUP($A72,ES_FTE3_0!$A$12:$AQ$100,MATCH(FIXED(J$6,0,TRUE),ES_FTE3_0!$A$12:$AQ$12,0)+1,FALSE)),"",VLOOKUP($A72,ES_FTE3_0!$A$12:$AQ$100,MATCH(FIXED(J$6,0,TRUE),ES_FTE3_0!$A$12:$AQ$12,0)+1,FALSE))</f>
        <v/>
      </c>
      <c r="K72" s="232" t="str">
        <f>IF(ISNA(VLOOKUP($A72,ES_FTE3_0!$A$12:$AQ$100,MATCH(FIXED(K$6,0,TRUE),ES_FTE3_0!$A$12:$AQ$12,0)+1,FALSE)),"",VLOOKUP($A72,ES_FTE3_0!$A$12:$AQ$100,MATCH(FIXED(K$6,0,TRUE),ES_FTE3_0!$A$12:$AQ$12,0)+1,FALSE))</f>
        <v/>
      </c>
      <c r="L72" s="232" t="str">
        <f>IF(ISNA(VLOOKUP($A72,ES_FTE3_0!$A$12:$AQ$100,MATCH(FIXED(L$6,0,TRUE),ES_FTE3_0!$A$12:$AQ$12,0)+1,FALSE)),"",VLOOKUP($A72,ES_FTE3_0!$A$12:$AQ$100,MATCH(FIXED(L$6,0,TRUE),ES_FTE3_0!$A$12:$AQ$12,0)+1,FALSE))</f>
        <v/>
      </c>
      <c r="M72" s="232" t="str">
        <f>IF(ISNA(VLOOKUP($A72,ES_FTE3_0!$A$12:$AQ$100,MATCH(FIXED(M$6,0,TRUE),ES_FTE3_0!$A$12:$AQ$12,0)+1,FALSE)),"",VLOOKUP($A72,ES_FTE3_0!$A$12:$AQ$100,MATCH(FIXED(M$6,0,TRUE),ES_FTE3_0!$A$12:$AQ$12,0)+1,FALSE))</f>
        <v/>
      </c>
      <c r="N72" s="232" t="str">
        <f>IF(ISNA(VLOOKUP($A72,ES_FTE3_0!$A$12:$AQ$100,MATCH(FIXED(N$6,0,TRUE),ES_FTE3_0!$A$12:$AQ$12,0)+1,FALSE)),"",VLOOKUP($A72,ES_FTE3_0!$A$12:$AQ$100,MATCH(FIXED(N$6,0,TRUE),ES_FTE3_0!$A$12:$AQ$12,0)+1,FALSE))</f>
        <v/>
      </c>
      <c r="O72" s="232" t="str">
        <f>IF(ISNA(VLOOKUP($A72,ES_FTE3_0!$A$12:$AQ$100,MATCH(FIXED(O$6,0,TRUE),ES_FTE3_0!$A$12:$AQ$12,0)+1,FALSE)),"",VLOOKUP($A72,ES_FTE3_0!$A$12:$AQ$100,MATCH(FIXED(O$6,0,TRUE),ES_FTE3_0!$A$12:$AQ$12,0)+1,FALSE))</f>
        <v/>
      </c>
      <c r="P72" s="232" t="str">
        <f>IF(ISNA(VLOOKUP($A72,ES_FTE3_0!$A$12:$AQ$100,MATCH(FIXED(P$6,0,TRUE),ES_FTE3_0!$A$12:$AQ$12,0)+1,FALSE)),"",VLOOKUP($A72,ES_FTE3_0!$A$12:$AQ$100,MATCH(FIXED(P$6,0,TRUE),ES_FTE3_0!$A$12:$AQ$12,0)+1,FALSE))</f>
        <v/>
      </c>
      <c r="Q72" s="232" t="str">
        <f>IF(ISNA(VLOOKUP($A72,ES_FTE3_0!$A$12:$AQ$100,MATCH(FIXED(Q$6,0,TRUE),ES_FTE3_0!$A$12:$AQ$12,0)+1,FALSE)),"",VLOOKUP($A72,ES_FTE3_0!$A$12:$AQ$100,MATCH(FIXED(Q$6,0,TRUE),ES_FTE3_0!$A$12:$AQ$12,0)+1,FALSE))</f>
        <v/>
      </c>
      <c r="R72" s="232" t="str">
        <f>IF(ISNA(VLOOKUP($A72,ES_FTE3_0!$A$12:$AQ$100,MATCH(FIXED(R$6,0,TRUE),ES_FTE3_0!$A$12:$AQ$12,0)+1,FALSE)),"",VLOOKUP($A72,ES_FTE3_0!$A$12:$AQ$100,MATCH(FIXED(R$6,0,TRUE),ES_FTE3_0!$A$12:$AQ$12,0)+1,FALSE))</f>
        <v/>
      </c>
      <c r="S72" s="232" t="str">
        <f>IF(ISNA(VLOOKUP($A72,ES_FTE3_0!$A$12:$AQ$100,MATCH(FIXED(S$6,0,TRUE),ES_FTE3_0!$A$12:$AQ$12,0)+1,FALSE)),"",VLOOKUP($A72,ES_FTE3_0!$A$12:$AQ$100,MATCH(FIXED(S$6,0,TRUE),ES_FTE3_0!$A$12:$AQ$12,0)+1,FALSE))</f>
        <v/>
      </c>
      <c r="T72" s="232" t="str">
        <f>IF(ISNA(VLOOKUP($A72,ES_FTE3_0!$A$12:$AQ$100,MATCH(FIXED(T$6,0,TRUE),ES_FTE3_0!$A$12:$AQ$12,0)+1,FALSE)),"",VLOOKUP($A72,ES_FTE3_0!$A$12:$AQ$100,MATCH(FIXED(T$6,0,TRUE),ES_FTE3_0!$A$12:$AQ$12,0)+1,FALSE))</f>
        <v/>
      </c>
      <c r="U72" s="232" t="str">
        <f>IF(ISNA(VLOOKUP($A72,ES_FTE3_0!$A$12:$AQ$100,MATCH(FIXED(U$6,0,TRUE),ES_FTE3_0!$A$12:$AQ$12,0)+1,FALSE)),"",VLOOKUP($A72,ES_FTE3_0!$A$12:$AQ$100,MATCH(FIXED(U$6,0,TRUE),ES_FTE3_0!$A$12:$AQ$12,0)+1,FALSE))</f>
        <v/>
      </c>
      <c r="V72" s="232" t="str">
        <f>IF(ISNA(VLOOKUP($A72,ES_FTE3_0!$A$12:$AQ$100,MATCH(FIXED(V$6,0,TRUE),ES_FTE3_0!$A$12:$AQ$12,0)+1,FALSE)),"",VLOOKUP($A72,ES_FTE3_0!$A$12:$AQ$100,MATCH(FIXED(V$6,0,TRUE),ES_FTE3_0!$A$12:$AQ$12,0)+1,FALSE))</f>
        <v/>
      </c>
      <c r="W72" s="232" t="str">
        <f>IF(ISNA(VLOOKUP($A72,ES_FTE3_0!$A$12:$AQ$100,MATCH(FIXED(W$6,0,TRUE),ES_FTE3_0!$A$12:$AQ$12,0)+1,FALSE)),"",VLOOKUP($A72,ES_FTE3_0!$A$12:$AQ$100,MATCH(FIXED(W$6,0,TRUE),ES_FTE3_0!$A$12:$AQ$12,0)+1,FALSE))</f>
        <v/>
      </c>
    </row>
    <row r="73" spans="1:23">
      <c r="A73" s="230" t="str">
        <f>lookup!Z32</f>
        <v>Sweden</v>
      </c>
      <c r="B73" s="232" t="str">
        <f>VLOOKUP(A73,lookup!$Z$2:$AA$77,2,FALSE)</f>
        <v>Σουηδία</v>
      </c>
      <c r="C73" s="232" t="str">
        <f>IF(ISNA(VLOOKUP($A73,ES_FTE3_0!$A$12:$AQ$100,MATCH(FIXED(C$6,0,TRUE),ES_FTE3_0!$A$12:$AQ$12,0)+1,FALSE)),"",VLOOKUP($A73,ES_FTE3_0!$A$12:$AQ$100,MATCH(FIXED(C$6,0,TRUE),ES_FTE3_0!$A$12:$AQ$12,0)+1,FALSE))</f>
        <v/>
      </c>
      <c r="D73" s="232" t="str">
        <f>IF(ISNA(VLOOKUP($A73,ES_FTE3_0!$A$12:$AQ$100,MATCH(FIXED(D$6,0,TRUE),ES_FTE3_0!$A$12:$AQ$12,0)+1,FALSE)),"",VLOOKUP($A73,ES_FTE3_0!$A$12:$AQ$100,MATCH(FIXED(D$6,0,TRUE),ES_FTE3_0!$A$12:$AQ$12,0)+1,FALSE))</f>
        <v/>
      </c>
      <c r="E73" s="232" t="str">
        <f>IF(ISNA(VLOOKUP($A73,ES_FTE3_0!$A$12:$AQ$100,MATCH(FIXED(E$6,0,TRUE),ES_FTE3_0!$A$12:$AQ$12,0)+1,FALSE)),"",VLOOKUP($A73,ES_FTE3_0!$A$12:$AQ$100,MATCH(FIXED(E$6,0,TRUE),ES_FTE3_0!$A$12:$AQ$12,0)+1,FALSE))</f>
        <v/>
      </c>
      <c r="F73" s="232" t="str">
        <f>IF(ISNA(VLOOKUP($A73,ES_FTE3_0!$A$12:$AQ$100,MATCH(FIXED(F$6,0,TRUE),ES_FTE3_0!$A$12:$AQ$12,0)+1,FALSE)),"",VLOOKUP($A73,ES_FTE3_0!$A$12:$AQ$100,MATCH(FIXED(F$6,0,TRUE),ES_FTE3_0!$A$12:$AQ$12,0)+1,FALSE))</f>
        <v/>
      </c>
      <c r="G73" s="232" t="str">
        <f>IF(ISNA(VLOOKUP($A73,ES_FTE3_0!$A$12:$AQ$100,MATCH(FIXED(G$6,0,TRUE),ES_FTE3_0!$A$12:$AQ$12,0)+1,FALSE)),"",VLOOKUP($A73,ES_FTE3_0!$A$12:$AQ$100,MATCH(FIXED(G$6,0,TRUE),ES_FTE3_0!$A$12:$AQ$12,0)+1,FALSE))</f>
        <v/>
      </c>
      <c r="H73" s="232" t="str">
        <f>IF(ISNA(VLOOKUP($A73,ES_FTE3_0!$A$12:$AQ$100,MATCH(FIXED(H$6,0,TRUE),ES_FTE3_0!$A$12:$AQ$12,0)+1,FALSE)),"",VLOOKUP($A73,ES_FTE3_0!$A$12:$AQ$100,MATCH(FIXED(H$6,0,TRUE),ES_FTE3_0!$A$12:$AQ$12,0)+1,FALSE))</f>
        <v/>
      </c>
      <c r="I73" s="232" t="str">
        <f>IF(ISNA(VLOOKUP($A73,ES_FTE3_0!$A$12:$AQ$100,MATCH(FIXED(I$6,0,TRUE),ES_FTE3_0!$A$12:$AQ$12,0)+1,FALSE)),"",VLOOKUP($A73,ES_FTE3_0!$A$12:$AQ$100,MATCH(FIXED(I$6,0,TRUE),ES_FTE3_0!$A$12:$AQ$12,0)+1,FALSE))</f>
        <v/>
      </c>
      <c r="J73" s="232" t="str">
        <f>IF(ISNA(VLOOKUP($A73,ES_FTE3_0!$A$12:$AQ$100,MATCH(FIXED(J$6,0,TRUE),ES_FTE3_0!$A$12:$AQ$12,0)+1,FALSE)),"",VLOOKUP($A73,ES_FTE3_0!$A$12:$AQ$100,MATCH(FIXED(J$6,0,TRUE),ES_FTE3_0!$A$12:$AQ$12,0)+1,FALSE))</f>
        <v/>
      </c>
      <c r="K73" s="232" t="str">
        <f>IF(ISNA(VLOOKUP($A73,ES_FTE3_0!$A$12:$AQ$100,MATCH(FIXED(K$6,0,TRUE),ES_FTE3_0!$A$12:$AQ$12,0)+1,FALSE)),"",VLOOKUP($A73,ES_FTE3_0!$A$12:$AQ$100,MATCH(FIXED(K$6,0,TRUE),ES_FTE3_0!$A$12:$AQ$12,0)+1,FALSE))</f>
        <v/>
      </c>
      <c r="L73" s="232" t="str">
        <f>IF(ISNA(VLOOKUP($A73,ES_FTE3_0!$A$12:$AQ$100,MATCH(FIXED(L$6,0,TRUE),ES_FTE3_0!$A$12:$AQ$12,0)+1,FALSE)),"",VLOOKUP($A73,ES_FTE3_0!$A$12:$AQ$100,MATCH(FIXED(L$6,0,TRUE),ES_FTE3_0!$A$12:$AQ$12,0)+1,FALSE))</f>
        <v/>
      </c>
      <c r="M73" s="232" t="str">
        <f>IF(ISNA(VLOOKUP($A73,ES_FTE3_0!$A$12:$AQ$100,MATCH(FIXED(M$6,0,TRUE),ES_FTE3_0!$A$12:$AQ$12,0)+1,FALSE)),"",VLOOKUP($A73,ES_FTE3_0!$A$12:$AQ$100,MATCH(FIXED(M$6,0,TRUE),ES_FTE3_0!$A$12:$AQ$12,0)+1,FALSE))</f>
        <v/>
      </c>
      <c r="N73" s="232" t="str">
        <f>IF(ISNA(VLOOKUP($A73,ES_FTE3_0!$A$12:$AQ$100,MATCH(FIXED(N$6,0,TRUE),ES_FTE3_0!$A$12:$AQ$12,0)+1,FALSE)),"",VLOOKUP($A73,ES_FTE3_0!$A$12:$AQ$100,MATCH(FIXED(N$6,0,TRUE),ES_FTE3_0!$A$12:$AQ$12,0)+1,FALSE))</f>
        <v/>
      </c>
      <c r="O73" s="232" t="str">
        <f>IF(ISNA(VLOOKUP($A73,ES_FTE3_0!$A$12:$AQ$100,MATCH(FIXED(O$6,0,TRUE),ES_FTE3_0!$A$12:$AQ$12,0)+1,FALSE)),"",VLOOKUP($A73,ES_FTE3_0!$A$12:$AQ$100,MATCH(FIXED(O$6,0,TRUE),ES_FTE3_0!$A$12:$AQ$12,0)+1,FALSE))</f>
        <v/>
      </c>
      <c r="P73" s="232" t="str">
        <f>IF(ISNA(VLOOKUP($A73,ES_FTE3_0!$A$12:$AQ$100,MATCH(FIXED(P$6,0,TRUE),ES_FTE3_0!$A$12:$AQ$12,0)+1,FALSE)),"",VLOOKUP($A73,ES_FTE3_0!$A$12:$AQ$100,MATCH(FIXED(P$6,0,TRUE),ES_FTE3_0!$A$12:$AQ$12,0)+1,FALSE))</f>
        <v/>
      </c>
      <c r="Q73" s="232" t="str">
        <f>IF(ISNA(VLOOKUP($A73,ES_FTE3_0!$A$12:$AQ$100,MATCH(FIXED(Q$6,0,TRUE),ES_FTE3_0!$A$12:$AQ$12,0)+1,FALSE)),"",VLOOKUP($A73,ES_FTE3_0!$A$12:$AQ$100,MATCH(FIXED(Q$6,0,TRUE),ES_FTE3_0!$A$12:$AQ$12,0)+1,FALSE))</f>
        <v/>
      </c>
      <c r="R73" s="232" t="str">
        <f>IF(ISNA(VLOOKUP($A73,ES_FTE3_0!$A$12:$AQ$100,MATCH(FIXED(R$6,0,TRUE),ES_FTE3_0!$A$12:$AQ$12,0)+1,FALSE)),"",VLOOKUP($A73,ES_FTE3_0!$A$12:$AQ$100,MATCH(FIXED(R$6,0,TRUE),ES_FTE3_0!$A$12:$AQ$12,0)+1,FALSE))</f>
        <v/>
      </c>
      <c r="S73" s="232" t="str">
        <f>IF(ISNA(VLOOKUP($A73,ES_FTE3_0!$A$12:$AQ$100,MATCH(FIXED(S$6,0,TRUE),ES_FTE3_0!$A$12:$AQ$12,0)+1,FALSE)),"",VLOOKUP($A73,ES_FTE3_0!$A$12:$AQ$100,MATCH(FIXED(S$6,0,TRUE),ES_FTE3_0!$A$12:$AQ$12,0)+1,FALSE))</f>
        <v/>
      </c>
      <c r="T73" s="232" t="str">
        <f>IF(ISNA(VLOOKUP($A73,ES_FTE3_0!$A$12:$AQ$100,MATCH(FIXED(T$6,0,TRUE),ES_FTE3_0!$A$12:$AQ$12,0)+1,FALSE)),"",VLOOKUP($A73,ES_FTE3_0!$A$12:$AQ$100,MATCH(FIXED(T$6,0,TRUE),ES_FTE3_0!$A$12:$AQ$12,0)+1,FALSE))</f>
        <v/>
      </c>
      <c r="U73" s="232" t="str">
        <f>IF(ISNA(VLOOKUP($A73,ES_FTE3_0!$A$12:$AQ$100,MATCH(FIXED(U$6,0,TRUE),ES_FTE3_0!$A$12:$AQ$12,0)+1,FALSE)),"",VLOOKUP($A73,ES_FTE3_0!$A$12:$AQ$100,MATCH(FIXED(U$6,0,TRUE),ES_FTE3_0!$A$12:$AQ$12,0)+1,FALSE))</f>
        <v/>
      </c>
      <c r="V73" s="232" t="str">
        <f>IF(ISNA(VLOOKUP($A73,ES_FTE3_0!$A$12:$AQ$100,MATCH(FIXED(V$6,0,TRUE),ES_FTE3_0!$A$12:$AQ$12,0)+1,FALSE)),"",VLOOKUP($A73,ES_FTE3_0!$A$12:$AQ$100,MATCH(FIXED(V$6,0,TRUE),ES_FTE3_0!$A$12:$AQ$12,0)+1,FALSE))</f>
        <v/>
      </c>
      <c r="W73" s="232" t="str">
        <f>IF(ISNA(VLOOKUP($A73,ES_FTE3_0!$A$12:$AQ$100,MATCH(FIXED(W$6,0,TRUE),ES_FTE3_0!$A$12:$AQ$12,0)+1,FALSE)),"",VLOOKUP($A73,ES_FTE3_0!$A$12:$AQ$100,MATCH(FIXED(W$6,0,TRUE),ES_FTE3_0!$A$12:$AQ$12,0)+1,FALSE))</f>
        <v/>
      </c>
    </row>
    <row r="74" spans="1:23">
      <c r="A74" s="230" t="str">
        <f>lookup!Z33</f>
        <v>United Kingdom</v>
      </c>
      <c r="B74" s="232" t="str">
        <f>VLOOKUP(A74,lookup!$Z$2:$AA$77,2,FALSE)</f>
        <v>Ηνωμένο Βασίλειο</v>
      </c>
      <c r="C74" s="232" t="str">
        <f>IF(ISNA(VLOOKUP($A74,ES_FTE3_0!$A$12:$AQ$100,MATCH(FIXED(C$6,0,TRUE),ES_FTE3_0!$A$12:$AQ$12,0)+1,FALSE)),"",VLOOKUP($A74,ES_FTE3_0!$A$12:$AQ$100,MATCH(FIXED(C$6,0,TRUE),ES_FTE3_0!$A$12:$AQ$12,0)+1,FALSE))</f>
        <v/>
      </c>
      <c r="D74" s="232" t="str">
        <f>IF(ISNA(VLOOKUP($A74,ES_FTE3_0!$A$12:$AQ$100,MATCH(FIXED(D$6,0,TRUE),ES_FTE3_0!$A$12:$AQ$12,0)+1,FALSE)),"",VLOOKUP($A74,ES_FTE3_0!$A$12:$AQ$100,MATCH(FIXED(D$6,0,TRUE),ES_FTE3_0!$A$12:$AQ$12,0)+1,FALSE))</f>
        <v/>
      </c>
      <c r="E74" s="232" t="str">
        <f>IF(ISNA(VLOOKUP($A74,ES_FTE3_0!$A$12:$AQ$100,MATCH(FIXED(E$6,0,TRUE),ES_FTE3_0!$A$12:$AQ$12,0)+1,FALSE)),"",VLOOKUP($A74,ES_FTE3_0!$A$12:$AQ$100,MATCH(FIXED(E$6,0,TRUE),ES_FTE3_0!$A$12:$AQ$12,0)+1,FALSE))</f>
        <v/>
      </c>
      <c r="F74" s="232" t="str">
        <f>IF(ISNA(VLOOKUP($A74,ES_FTE3_0!$A$12:$AQ$100,MATCH(FIXED(F$6,0,TRUE),ES_FTE3_0!$A$12:$AQ$12,0)+1,FALSE)),"",VLOOKUP($A74,ES_FTE3_0!$A$12:$AQ$100,MATCH(FIXED(F$6,0,TRUE),ES_FTE3_0!$A$12:$AQ$12,0)+1,FALSE))</f>
        <v/>
      </c>
      <c r="G74" s="232" t="str">
        <f>IF(ISNA(VLOOKUP($A74,ES_FTE3_0!$A$12:$AQ$100,MATCH(FIXED(G$6,0,TRUE),ES_FTE3_0!$A$12:$AQ$12,0)+1,FALSE)),"",VLOOKUP($A74,ES_FTE3_0!$A$12:$AQ$100,MATCH(FIXED(G$6,0,TRUE),ES_FTE3_0!$A$12:$AQ$12,0)+1,FALSE))</f>
        <v/>
      </c>
      <c r="H74" s="232" t="str">
        <f>IF(ISNA(VLOOKUP($A74,ES_FTE3_0!$A$12:$AQ$100,MATCH(FIXED(H$6,0,TRUE),ES_FTE3_0!$A$12:$AQ$12,0)+1,FALSE)),"",VLOOKUP($A74,ES_FTE3_0!$A$12:$AQ$100,MATCH(FIXED(H$6,0,TRUE),ES_FTE3_0!$A$12:$AQ$12,0)+1,FALSE))</f>
        <v/>
      </c>
      <c r="I74" s="232" t="str">
        <f>IF(ISNA(VLOOKUP($A74,ES_FTE3_0!$A$12:$AQ$100,MATCH(FIXED(I$6,0,TRUE),ES_FTE3_0!$A$12:$AQ$12,0)+1,FALSE)),"",VLOOKUP($A74,ES_FTE3_0!$A$12:$AQ$100,MATCH(FIXED(I$6,0,TRUE),ES_FTE3_0!$A$12:$AQ$12,0)+1,FALSE))</f>
        <v/>
      </c>
      <c r="J74" s="232" t="str">
        <f>IF(ISNA(VLOOKUP($A74,ES_FTE3_0!$A$12:$AQ$100,MATCH(FIXED(J$6,0,TRUE),ES_FTE3_0!$A$12:$AQ$12,0)+1,FALSE)),"",VLOOKUP($A74,ES_FTE3_0!$A$12:$AQ$100,MATCH(FIXED(J$6,0,TRUE),ES_FTE3_0!$A$12:$AQ$12,0)+1,FALSE))</f>
        <v/>
      </c>
      <c r="K74" s="232" t="str">
        <f>IF(ISNA(VLOOKUP($A74,ES_FTE3_0!$A$12:$AQ$100,MATCH(FIXED(K$6,0,TRUE),ES_FTE3_0!$A$12:$AQ$12,0)+1,FALSE)),"",VLOOKUP($A74,ES_FTE3_0!$A$12:$AQ$100,MATCH(FIXED(K$6,0,TRUE),ES_FTE3_0!$A$12:$AQ$12,0)+1,FALSE))</f>
        <v/>
      </c>
      <c r="L74" s="232" t="str">
        <f>IF(ISNA(VLOOKUP($A74,ES_FTE3_0!$A$12:$AQ$100,MATCH(FIXED(L$6,0,TRUE),ES_FTE3_0!$A$12:$AQ$12,0)+1,FALSE)),"",VLOOKUP($A74,ES_FTE3_0!$A$12:$AQ$100,MATCH(FIXED(L$6,0,TRUE),ES_FTE3_0!$A$12:$AQ$12,0)+1,FALSE))</f>
        <v/>
      </c>
      <c r="M74" s="232" t="str">
        <f>IF(ISNA(VLOOKUP($A74,ES_FTE3_0!$A$12:$AQ$100,MATCH(FIXED(M$6,0,TRUE),ES_FTE3_0!$A$12:$AQ$12,0)+1,FALSE)),"",VLOOKUP($A74,ES_FTE3_0!$A$12:$AQ$100,MATCH(FIXED(M$6,0,TRUE),ES_FTE3_0!$A$12:$AQ$12,0)+1,FALSE))</f>
        <v/>
      </c>
      <c r="N74" s="232" t="str">
        <f>IF(ISNA(VLOOKUP($A74,ES_FTE3_0!$A$12:$AQ$100,MATCH(FIXED(N$6,0,TRUE),ES_FTE3_0!$A$12:$AQ$12,0)+1,FALSE)),"",VLOOKUP($A74,ES_FTE3_0!$A$12:$AQ$100,MATCH(FIXED(N$6,0,TRUE),ES_FTE3_0!$A$12:$AQ$12,0)+1,FALSE))</f>
        <v/>
      </c>
      <c r="O74" s="232" t="str">
        <f>IF(ISNA(VLOOKUP($A74,ES_FTE3_0!$A$12:$AQ$100,MATCH(FIXED(O$6,0,TRUE),ES_FTE3_0!$A$12:$AQ$12,0)+1,FALSE)),"",VLOOKUP($A74,ES_FTE3_0!$A$12:$AQ$100,MATCH(FIXED(O$6,0,TRUE),ES_FTE3_0!$A$12:$AQ$12,0)+1,FALSE))</f>
        <v/>
      </c>
      <c r="P74" s="232" t="str">
        <f>IF(ISNA(VLOOKUP($A74,ES_FTE3_0!$A$12:$AQ$100,MATCH(FIXED(P$6,0,TRUE),ES_FTE3_0!$A$12:$AQ$12,0)+1,FALSE)),"",VLOOKUP($A74,ES_FTE3_0!$A$12:$AQ$100,MATCH(FIXED(P$6,0,TRUE),ES_FTE3_0!$A$12:$AQ$12,0)+1,FALSE))</f>
        <v/>
      </c>
      <c r="Q74" s="232" t="str">
        <f>IF(ISNA(VLOOKUP($A74,ES_FTE3_0!$A$12:$AQ$100,MATCH(FIXED(Q$6,0,TRUE),ES_FTE3_0!$A$12:$AQ$12,0)+1,FALSE)),"",VLOOKUP($A74,ES_FTE3_0!$A$12:$AQ$100,MATCH(FIXED(Q$6,0,TRUE),ES_FTE3_0!$A$12:$AQ$12,0)+1,FALSE))</f>
        <v/>
      </c>
      <c r="R74" s="232" t="str">
        <f>IF(ISNA(VLOOKUP($A74,ES_FTE3_0!$A$12:$AQ$100,MATCH(FIXED(R$6,0,TRUE),ES_FTE3_0!$A$12:$AQ$12,0)+1,FALSE)),"",VLOOKUP($A74,ES_FTE3_0!$A$12:$AQ$100,MATCH(FIXED(R$6,0,TRUE),ES_FTE3_0!$A$12:$AQ$12,0)+1,FALSE))</f>
        <v/>
      </c>
      <c r="S74" s="232" t="str">
        <f>IF(ISNA(VLOOKUP($A74,ES_FTE3_0!$A$12:$AQ$100,MATCH(FIXED(S$6,0,TRUE),ES_FTE3_0!$A$12:$AQ$12,0)+1,FALSE)),"",VLOOKUP($A74,ES_FTE3_0!$A$12:$AQ$100,MATCH(FIXED(S$6,0,TRUE),ES_FTE3_0!$A$12:$AQ$12,0)+1,FALSE))</f>
        <v/>
      </c>
      <c r="T74" s="232" t="str">
        <f>IF(ISNA(VLOOKUP($A74,ES_FTE3_0!$A$12:$AQ$100,MATCH(FIXED(T$6,0,TRUE),ES_FTE3_0!$A$12:$AQ$12,0)+1,FALSE)),"",VLOOKUP($A74,ES_FTE3_0!$A$12:$AQ$100,MATCH(FIXED(T$6,0,TRUE),ES_FTE3_0!$A$12:$AQ$12,0)+1,FALSE))</f>
        <v/>
      </c>
      <c r="U74" s="232" t="str">
        <f>IF(ISNA(VLOOKUP($A74,ES_FTE3_0!$A$12:$AQ$100,MATCH(FIXED(U$6,0,TRUE),ES_FTE3_0!$A$12:$AQ$12,0)+1,FALSE)),"",VLOOKUP($A74,ES_FTE3_0!$A$12:$AQ$100,MATCH(FIXED(U$6,0,TRUE),ES_FTE3_0!$A$12:$AQ$12,0)+1,FALSE))</f>
        <v/>
      </c>
      <c r="V74" s="232" t="str">
        <f>IF(ISNA(VLOOKUP($A74,ES_FTE3_0!$A$12:$AQ$100,MATCH(FIXED(V$6,0,TRUE),ES_FTE3_0!$A$12:$AQ$12,0)+1,FALSE)),"",VLOOKUP($A74,ES_FTE3_0!$A$12:$AQ$100,MATCH(FIXED(V$6,0,TRUE),ES_FTE3_0!$A$12:$AQ$12,0)+1,FALSE))</f>
        <v/>
      </c>
      <c r="W74" s="232" t="str">
        <f>IF(ISNA(VLOOKUP($A74,ES_FTE3_0!$A$12:$AQ$100,MATCH(FIXED(W$6,0,TRUE),ES_FTE3_0!$A$12:$AQ$12,0)+1,FALSE)),"",VLOOKUP($A74,ES_FTE3_0!$A$12:$AQ$100,MATCH(FIXED(W$6,0,TRUE),ES_FTE3_0!$A$12:$AQ$12,0)+1,FALSE))</f>
        <v/>
      </c>
    </row>
    <row r="75" spans="1:23">
      <c r="A75" s="230" t="str">
        <f>lookup!Z34</f>
        <v>United States</v>
      </c>
      <c r="B75" s="232" t="str">
        <f>VLOOKUP(A75,lookup!$Z$2:$AA$77,2,FALSE)</f>
        <v>Ηνωμένες Πολιτείες</v>
      </c>
      <c r="C75" s="232" t="str">
        <f>IF(ISNA(VLOOKUP($A75,ES_FTE3_0!$A$12:$AQ$100,MATCH(FIXED(C$6,0,TRUE),ES_FTE3_0!$A$12:$AQ$12,0)+1,FALSE)),"",VLOOKUP($A75,ES_FTE3_0!$A$12:$AQ$100,MATCH(FIXED(C$6,0,TRUE),ES_FTE3_0!$A$12:$AQ$12,0)+1,FALSE))</f>
        <v/>
      </c>
      <c r="D75" s="232" t="str">
        <f>IF(ISNA(VLOOKUP($A75,ES_FTE3_0!$A$12:$AQ$100,MATCH(FIXED(D$6,0,TRUE),ES_FTE3_0!$A$12:$AQ$12,0)+1,FALSE)),"",VLOOKUP($A75,ES_FTE3_0!$A$12:$AQ$100,MATCH(FIXED(D$6,0,TRUE),ES_FTE3_0!$A$12:$AQ$12,0)+1,FALSE))</f>
        <v/>
      </c>
      <c r="E75" s="232" t="str">
        <f>IF(ISNA(VLOOKUP($A75,ES_FTE3_0!$A$12:$AQ$100,MATCH(FIXED(E$6,0,TRUE),ES_FTE3_0!$A$12:$AQ$12,0)+1,FALSE)),"",VLOOKUP($A75,ES_FTE3_0!$A$12:$AQ$100,MATCH(FIXED(E$6,0,TRUE),ES_FTE3_0!$A$12:$AQ$12,0)+1,FALSE))</f>
        <v/>
      </c>
      <c r="F75" s="232" t="str">
        <f>IF(ISNA(VLOOKUP($A75,ES_FTE3_0!$A$12:$AQ$100,MATCH(FIXED(F$6,0,TRUE),ES_FTE3_0!$A$12:$AQ$12,0)+1,FALSE)),"",VLOOKUP($A75,ES_FTE3_0!$A$12:$AQ$100,MATCH(FIXED(F$6,0,TRUE),ES_FTE3_0!$A$12:$AQ$12,0)+1,FALSE))</f>
        <v/>
      </c>
      <c r="G75" s="232" t="str">
        <f>IF(ISNA(VLOOKUP($A75,ES_FTE3_0!$A$12:$AQ$100,MATCH(FIXED(G$6,0,TRUE),ES_FTE3_0!$A$12:$AQ$12,0)+1,FALSE)),"",VLOOKUP($A75,ES_FTE3_0!$A$12:$AQ$100,MATCH(FIXED(G$6,0,TRUE),ES_FTE3_0!$A$12:$AQ$12,0)+1,FALSE))</f>
        <v/>
      </c>
      <c r="H75" s="232" t="str">
        <f>IF(ISNA(VLOOKUP($A75,ES_FTE3_0!$A$12:$AQ$100,MATCH(FIXED(H$6,0,TRUE),ES_FTE3_0!$A$12:$AQ$12,0)+1,FALSE)),"",VLOOKUP($A75,ES_FTE3_0!$A$12:$AQ$100,MATCH(FIXED(H$6,0,TRUE),ES_FTE3_0!$A$12:$AQ$12,0)+1,FALSE))</f>
        <v/>
      </c>
      <c r="I75" s="232" t="str">
        <f>IF(ISNA(VLOOKUP($A75,ES_FTE3_0!$A$12:$AQ$100,MATCH(FIXED(I$6,0,TRUE),ES_FTE3_0!$A$12:$AQ$12,0)+1,FALSE)),"",VLOOKUP($A75,ES_FTE3_0!$A$12:$AQ$100,MATCH(FIXED(I$6,0,TRUE),ES_FTE3_0!$A$12:$AQ$12,0)+1,FALSE))</f>
        <v/>
      </c>
      <c r="J75" s="232" t="str">
        <f>IF(ISNA(VLOOKUP($A75,ES_FTE3_0!$A$12:$AQ$100,MATCH(FIXED(J$6,0,TRUE),ES_FTE3_0!$A$12:$AQ$12,0)+1,FALSE)),"",VLOOKUP($A75,ES_FTE3_0!$A$12:$AQ$100,MATCH(FIXED(J$6,0,TRUE),ES_FTE3_0!$A$12:$AQ$12,0)+1,FALSE))</f>
        <v/>
      </c>
      <c r="K75" s="232" t="str">
        <f>IF(ISNA(VLOOKUP($A75,ES_FTE3_0!$A$12:$AQ$100,MATCH(FIXED(K$6,0,TRUE),ES_FTE3_0!$A$12:$AQ$12,0)+1,FALSE)),"",VLOOKUP($A75,ES_FTE3_0!$A$12:$AQ$100,MATCH(FIXED(K$6,0,TRUE),ES_FTE3_0!$A$12:$AQ$12,0)+1,FALSE))</f>
        <v/>
      </c>
      <c r="L75" s="232" t="str">
        <f>IF(ISNA(VLOOKUP($A75,ES_FTE3_0!$A$12:$AQ$100,MATCH(FIXED(L$6,0,TRUE),ES_FTE3_0!$A$12:$AQ$12,0)+1,FALSE)),"",VLOOKUP($A75,ES_FTE3_0!$A$12:$AQ$100,MATCH(FIXED(L$6,0,TRUE),ES_FTE3_0!$A$12:$AQ$12,0)+1,FALSE))</f>
        <v/>
      </c>
      <c r="M75" s="232" t="str">
        <f>IF(ISNA(VLOOKUP($A75,ES_FTE3_0!$A$12:$AQ$100,MATCH(FIXED(M$6,0,TRUE),ES_FTE3_0!$A$12:$AQ$12,0)+1,FALSE)),"",VLOOKUP($A75,ES_FTE3_0!$A$12:$AQ$100,MATCH(FIXED(M$6,0,TRUE),ES_FTE3_0!$A$12:$AQ$12,0)+1,FALSE))</f>
        <v/>
      </c>
      <c r="N75" s="232" t="str">
        <f>IF(ISNA(VLOOKUP($A75,ES_FTE3_0!$A$12:$AQ$100,MATCH(FIXED(N$6,0,TRUE),ES_FTE3_0!$A$12:$AQ$12,0)+1,FALSE)),"",VLOOKUP($A75,ES_FTE3_0!$A$12:$AQ$100,MATCH(FIXED(N$6,0,TRUE),ES_FTE3_0!$A$12:$AQ$12,0)+1,FALSE))</f>
        <v/>
      </c>
      <c r="O75" s="232" t="str">
        <f>IF(ISNA(VLOOKUP($A75,ES_FTE3_0!$A$12:$AQ$100,MATCH(FIXED(O$6,0,TRUE),ES_FTE3_0!$A$12:$AQ$12,0)+1,FALSE)),"",VLOOKUP($A75,ES_FTE3_0!$A$12:$AQ$100,MATCH(FIXED(O$6,0,TRUE),ES_FTE3_0!$A$12:$AQ$12,0)+1,FALSE))</f>
        <v/>
      </c>
      <c r="P75" s="232" t="str">
        <f>IF(ISNA(VLOOKUP($A75,ES_FTE3_0!$A$12:$AQ$100,MATCH(FIXED(P$6,0,TRUE),ES_FTE3_0!$A$12:$AQ$12,0)+1,FALSE)),"",VLOOKUP($A75,ES_FTE3_0!$A$12:$AQ$100,MATCH(FIXED(P$6,0,TRUE),ES_FTE3_0!$A$12:$AQ$12,0)+1,FALSE))</f>
        <v/>
      </c>
      <c r="Q75" s="232" t="str">
        <f>IF(ISNA(VLOOKUP($A75,ES_FTE3_0!$A$12:$AQ$100,MATCH(FIXED(Q$6,0,TRUE),ES_FTE3_0!$A$12:$AQ$12,0)+1,FALSE)),"",VLOOKUP($A75,ES_FTE3_0!$A$12:$AQ$100,MATCH(FIXED(Q$6,0,TRUE),ES_FTE3_0!$A$12:$AQ$12,0)+1,FALSE))</f>
        <v/>
      </c>
      <c r="R75" s="232" t="str">
        <f>IF(ISNA(VLOOKUP($A75,ES_FTE3_0!$A$12:$AQ$100,MATCH(FIXED(R$6,0,TRUE),ES_FTE3_0!$A$12:$AQ$12,0)+1,FALSE)),"",VLOOKUP($A75,ES_FTE3_0!$A$12:$AQ$100,MATCH(FIXED(R$6,0,TRUE),ES_FTE3_0!$A$12:$AQ$12,0)+1,FALSE))</f>
        <v/>
      </c>
      <c r="S75" s="232" t="str">
        <f>IF(ISNA(VLOOKUP($A75,ES_FTE3_0!$A$12:$AQ$100,MATCH(FIXED(S$6,0,TRUE),ES_FTE3_0!$A$12:$AQ$12,0)+1,FALSE)),"",VLOOKUP($A75,ES_FTE3_0!$A$12:$AQ$100,MATCH(FIXED(S$6,0,TRUE),ES_FTE3_0!$A$12:$AQ$12,0)+1,FALSE))</f>
        <v/>
      </c>
      <c r="T75" s="232" t="str">
        <f>IF(ISNA(VLOOKUP($A75,ES_FTE3_0!$A$12:$AQ$100,MATCH(FIXED(T$6,0,TRUE),ES_FTE3_0!$A$12:$AQ$12,0)+1,FALSE)),"",VLOOKUP($A75,ES_FTE3_0!$A$12:$AQ$100,MATCH(FIXED(T$6,0,TRUE),ES_FTE3_0!$A$12:$AQ$12,0)+1,FALSE))</f>
        <v/>
      </c>
      <c r="U75" s="232" t="str">
        <f>IF(ISNA(VLOOKUP($A75,ES_FTE3_0!$A$12:$AQ$100,MATCH(FIXED(U$6,0,TRUE),ES_FTE3_0!$A$12:$AQ$12,0)+1,FALSE)),"",VLOOKUP($A75,ES_FTE3_0!$A$12:$AQ$100,MATCH(FIXED(U$6,0,TRUE),ES_FTE3_0!$A$12:$AQ$12,0)+1,FALSE))</f>
        <v/>
      </c>
      <c r="V75" s="232" t="str">
        <f>IF(ISNA(VLOOKUP($A75,ES_FTE3_0!$A$12:$AQ$100,MATCH(FIXED(V$6,0,TRUE),ES_FTE3_0!$A$12:$AQ$12,0)+1,FALSE)),"",VLOOKUP($A75,ES_FTE3_0!$A$12:$AQ$100,MATCH(FIXED(V$6,0,TRUE),ES_FTE3_0!$A$12:$AQ$12,0)+1,FALSE))</f>
        <v/>
      </c>
      <c r="W75" s="232" t="str">
        <f>IF(ISNA(VLOOKUP($A75,ES_FTE3_0!$A$12:$AQ$100,MATCH(FIXED(W$6,0,TRUE),ES_FTE3_0!$A$12:$AQ$12,0)+1,FALSE)),"",VLOOKUP($A75,ES_FTE3_0!$A$12:$AQ$100,MATCH(FIXED(W$6,0,TRUE),ES_FTE3_0!$A$12:$AQ$12,0)+1,FALSE))</f>
        <v/>
      </c>
    </row>
    <row r="76" spans="1:23">
      <c r="A76" s="230" t="str">
        <f>lookup!Z35</f>
        <v>Japan</v>
      </c>
      <c r="B76" s="232" t="str">
        <f>VLOOKUP(A76,lookup!$Z$2:$AA$77,2,FALSE)</f>
        <v>Ιαπωνία</v>
      </c>
      <c r="C76" s="232" t="str">
        <f>IF(ISNA(VLOOKUP($A76,ES_FTE3_0!$A$12:$AQ$100,MATCH(FIXED(C$6,0,TRUE),ES_FTE3_0!$A$12:$AQ$12,0)+1,FALSE)),"",VLOOKUP($A76,ES_FTE3_0!$A$12:$AQ$100,MATCH(FIXED(C$6,0,TRUE),ES_FTE3_0!$A$12:$AQ$12,0)+1,FALSE))</f>
        <v/>
      </c>
      <c r="D76" s="232" t="str">
        <f>IF(ISNA(VLOOKUP($A76,ES_FTE3_0!$A$12:$AQ$100,MATCH(FIXED(D$6,0,TRUE),ES_FTE3_0!$A$12:$AQ$12,0)+1,FALSE)),"",VLOOKUP($A76,ES_FTE3_0!$A$12:$AQ$100,MATCH(FIXED(D$6,0,TRUE),ES_FTE3_0!$A$12:$AQ$12,0)+1,FALSE))</f>
        <v/>
      </c>
      <c r="E76" s="232" t="str">
        <f>IF(ISNA(VLOOKUP($A76,ES_FTE3_0!$A$12:$AQ$100,MATCH(FIXED(E$6,0,TRUE),ES_FTE3_0!$A$12:$AQ$12,0)+1,FALSE)),"",VLOOKUP($A76,ES_FTE3_0!$A$12:$AQ$100,MATCH(FIXED(E$6,0,TRUE),ES_FTE3_0!$A$12:$AQ$12,0)+1,FALSE))</f>
        <v/>
      </c>
      <c r="F76" s="232" t="str">
        <f>IF(ISNA(VLOOKUP($A76,ES_FTE3_0!$A$12:$AQ$100,MATCH(FIXED(F$6,0,TRUE),ES_FTE3_0!$A$12:$AQ$12,0)+1,FALSE)),"",VLOOKUP($A76,ES_FTE3_0!$A$12:$AQ$100,MATCH(FIXED(F$6,0,TRUE),ES_FTE3_0!$A$12:$AQ$12,0)+1,FALSE))</f>
        <v/>
      </c>
      <c r="G76" s="232" t="str">
        <f>IF(ISNA(VLOOKUP($A76,ES_FTE3_0!$A$12:$AQ$100,MATCH(FIXED(G$6,0,TRUE),ES_FTE3_0!$A$12:$AQ$12,0)+1,FALSE)),"",VLOOKUP($A76,ES_FTE3_0!$A$12:$AQ$100,MATCH(FIXED(G$6,0,TRUE),ES_FTE3_0!$A$12:$AQ$12,0)+1,FALSE))</f>
        <v/>
      </c>
      <c r="H76" s="232" t="str">
        <f>IF(ISNA(VLOOKUP($A76,ES_FTE3_0!$A$12:$AQ$100,MATCH(FIXED(H$6,0,TRUE),ES_FTE3_0!$A$12:$AQ$12,0)+1,FALSE)),"",VLOOKUP($A76,ES_FTE3_0!$A$12:$AQ$100,MATCH(FIXED(H$6,0,TRUE),ES_FTE3_0!$A$12:$AQ$12,0)+1,FALSE))</f>
        <v/>
      </c>
      <c r="I76" s="232" t="str">
        <f>IF(ISNA(VLOOKUP($A76,ES_FTE3_0!$A$12:$AQ$100,MATCH(FIXED(I$6,0,TRUE),ES_FTE3_0!$A$12:$AQ$12,0)+1,FALSE)),"",VLOOKUP($A76,ES_FTE3_0!$A$12:$AQ$100,MATCH(FIXED(I$6,0,TRUE),ES_FTE3_0!$A$12:$AQ$12,0)+1,FALSE))</f>
        <v/>
      </c>
      <c r="J76" s="232" t="str">
        <f>IF(ISNA(VLOOKUP($A76,ES_FTE3_0!$A$12:$AQ$100,MATCH(FIXED(J$6,0,TRUE),ES_FTE3_0!$A$12:$AQ$12,0)+1,FALSE)),"",VLOOKUP($A76,ES_FTE3_0!$A$12:$AQ$100,MATCH(FIXED(J$6,0,TRUE),ES_FTE3_0!$A$12:$AQ$12,0)+1,FALSE))</f>
        <v/>
      </c>
      <c r="K76" s="232" t="str">
        <f>IF(ISNA(VLOOKUP($A76,ES_FTE3_0!$A$12:$AQ$100,MATCH(FIXED(K$6,0,TRUE),ES_FTE3_0!$A$12:$AQ$12,0)+1,FALSE)),"",VLOOKUP($A76,ES_FTE3_0!$A$12:$AQ$100,MATCH(FIXED(K$6,0,TRUE),ES_FTE3_0!$A$12:$AQ$12,0)+1,FALSE))</f>
        <v/>
      </c>
      <c r="L76" s="232" t="str">
        <f>IF(ISNA(VLOOKUP($A76,ES_FTE3_0!$A$12:$AQ$100,MATCH(FIXED(L$6,0,TRUE),ES_FTE3_0!$A$12:$AQ$12,0)+1,FALSE)),"",VLOOKUP($A76,ES_FTE3_0!$A$12:$AQ$100,MATCH(FIXED(L$6,0,TRUE),ES_FTE3_0!$A$12:$AQ$12,0)+1,FALSE))</f>
        <v/>
      </c>
      <c r="M76" s="232" t="str">
        <f>IF(ISNA(VLOOKUP($A76,ES_FTE3_0!$A$12:$AQ$100,MATCH(FIXED(M$6,0,TRUE),ES_FTE3_0!$A$12:$AQ$12,0)+1,FALSE)),"",VLOOKUP($A76,ES_FTE3_0!$A$12:$AQ$100,MATCH(FIXED(M$6,0,TRUE),ES_FTE3_0!$A$12:$AQ$12,0)+1,FALSE))</f>
        <v/>
      </c>
      <c r="N76" s="232" t="str">
        <f>IF(ISNA(VLOOKUP($A76,ES_FTE3_0!$A$12:$AQ$100,MATCH(FIXED(N$6,0,TRUE),ES_FTE3_0!$A$12:$AQ$12,0)+1,FALSE)),"",VLOOKUP($A76,ES_FTE3_0!$A$12:$AQ$100,MATCH(FIXED(N$6,0,TRUE),ES_FTE3_0!$A$12:$AQ$12,0)+1,FALSE))</f>
        <v/>
      </c>
      <c r="O76" s="232" t="str">
        <f>IF(ISNA(VLOOKUP($A76,ES_FTE3_0!$A$12:$AQ$100,MATCH(FIXED(O$6,0,TRUE),ES_FTE3_0!$A$12:$AQ$12,0)+1,FALSE)),"",VLOOKUP($A76,ES_FTE3_0!$A$12:$AQ$100,MATCH(FIXED(O$6,0,TRUE),ES_FTE3_0!$A$12:$AQ$12,0)+1,FALSE))</f>
        <v/>
      </c>
      <c r="P76" s="232" t="str">
        <f>IF(ISNA(VLOOKUP($A76,ES_FTE3_0!$A$12:$AQ$100,MATCH(FIXED(P$6,0,TRUE),ES_FTE3_0!$A$12:$AQ$12,0)+1,FALSE)),"",VLOOKUP($A76,ES_FTE3_0!$A$12:$AQ$100,MATCH(FIXED(P$6,0,TRUE),ES_FTE3_0!$A$12:$AQ$12,0)+1,FALSE))</f>
        <v/>
      </c>
      <c r="Q76" s="232" t="str">
        <f>IF(ISNA(VLOOKUP($A76,ES_FTE3_0!$A$12:$AQ$100,MATCH(FIXED(Q$6,0,TRUE),ES_FTE3_0!$A$12:$AQ$12,0)+1,FALSE)),"",VLOOKUP($A76,ES_FTE3_0!$A$12:$AQ$100,MATCH(FIXED(Q$6,0,TRUE),ES_FTE3_0!$A$12:$AQ$12,0)+1,FALSE))</f>
        <v/>
      </c>
      <c r="R76" s="232" t="str">
        <f>IF(ISNA(VLOOKUP($A76,ES_FTE3_0!$A$12:$AQ$100,MATCH(FIXED(R$6,0,TRUE),ES_FTE3_0!$A$12:$AQ$12,0)+1,FALSE)),"",VLOOKUP($A76,ES_FTE3_0!$A$12:$AQ$100,MATCH(FIXED(R$6,0,TRUE),ES_FTE3_0!$A$12:$AQ$12,0)+1,FALSE))</f>
        <v/>
      </c>
      <c r="S76" s="232" t="str">
        <f>IF(ISNA(VLOOKUP($A76,ES_FTE3_0!$A$12:$AQ$100,MATCH(FIXED(S$6,0,TRUE),ES_FTE3_0!$A$12:$AQ$12,0)+1,FALSE)),"",VLOOKUP($A76,ES_FTE3_0!$A$12:$AQ$100,MATCH(FIXED(S$6,0,TRUE),ES_FTE3_0!$A$12:$AQ$12,0)+1,FALSE))</f>
        <v/>
      </c>
      <c r="T76" s="232" t="str">
        <f>IF(ISNA(VLOOKUP($A76,ES_FTE3_0!$A$12:$AQ$100,MATCH(FIXED(T$6,0,TRUE),ES_FTE3_0!$A$12:$AQ$12,0)+1,FALSE)),"",VLOOKUP($A76,ES_FTE3_0!$A$12:$AQ$100,MATCH(FIXED(T$6,0,TRUE),ES_FTE3_0!$A$12:$AQ$12,0)+1,FALSE))</f>
        <v/>
      </c>
      <c r="U76" s="232" t="str">
        <f>IF(ISNA(VLOOKUP($A76,ES_FTE3_0!$A$12:$AQ$100,MATCH(FIXED(U$6,0,TRUE),ES_FTE3_0!$A$12:$AQ$12,0)+1,FALSE)),"",VLOOKUP($A76,ES_FTE3_0!$A$12:$AQ$100,MATCH(FIXED(U$6,0,TRUE),ES_FTE3_0!$A$12:$AQ$12,0)+1,FALSE))</f>
        <v/>
      </c>
      <c r="V76" s="232" t="str">
        <f>IF(ISNA(VLOOKUP($A76,ES_FTE3_0!$A$12:$AQ$100,MATCH(FIXED(V$6,0,TRUE),ES_FTE3_0!$A$12:$AQ$12,0)+1,FALSE)),"",VLOOKUP($A76,ES_FTE3_0!$A$12:$AQ$100,MATCH(FIXED(V$6,0,TRUE),ES_FTE3_0!$A$12:$AQ$12,0)+1,FALSE))</f>
        <v/>
      </c>
      <c r="W76" s="232" t="str">
        <f>IF(ISNA(VLOOKUP($A76,ES_FTE3_0!$A$12:$AQ$100,MATCH(FIXED(W$6,0,TRUE),ES_FTE3_0!$A$12:$AQ$12,0)+1,FALSE)),"",VLOOKUP($A76,ES_FTE3_0!$A$12:$AQ$100,MATCH(FIXED(W$6,0,TRUE),ES_FTE3_0!$A$12:$AQ$12,0)+1,FALSE))</f>
        <v/>
      </c>
    </row>
    <row r="77" spans="1:23">
      <c r="B77" s="232"/>
      <c r="C77" s="232"/>
      <c r="D77" s="232"/>
      <c r="E77" s="232"/>
      <c r="F77" s="232"/>
      <c r="G77" s="232"/>
      <c r="H77" s="232"/>
      <c r="I77" s="232"/>
      <c r="J77" s="232"/>
      <c r="K77" s="232"/>
      <c r="L77" s="232"/>
      <c r="M77" s="232"/>
      <c r="N77" s="232"/>
      <c r="O77" s="232"/>
      <c r="P77" s="232"/>
      <c r="Q77" s="232"/>
      <c r="R77" s="232"/>
      <c r="S77" s="232"/>
      <c r="T77" s="232"/>
      <c r="U77" s="232"/>
      <c r="V77" s="232"/>
      <c r="W77" s="232"/>
    </row>
    <row r="78" spans="1:23">
      <c r="B78" s="232"/>
      <c r="C78" s="232"/>
      <c r="D78" s="232"/>
      <c r="E78" s="232"/>
      <c r="F78" s="232"/>
      <c r="G78" s="232"/>
      <c r="H78" s="232"/>
      <c r="I78" s="232"/>
      <c r="J78" s="232"/>
      <c r="K78" s="232"/>
      <c r="L78" s="232"/>
      <c r="M78" s="232"/>
      <c r="N78" s="232"/>
      <c r="O78" s="232"/>
      <c r="P78" s="232"/>
      <c r="Q78" s="232"/>
      <c r="R78" s="232"/>
      <c r="S78" s="232"/>
      <c r="T78" s="232"/>
      <c r="U78" s="232"/>
      <c r="V78" s="232"/>
      <c r="W78" s="232"/>
    </row>
    <row r="79" spans="1:23">
      <c r="B79" s="232"/>
      <c r="C79" s="232"/>
      <c r="D79" s="232"/>
      <c r="E79" s="232"/>
      <c r="F79" s="232"/>
      <c r="G79" s="232"/>
      <c r="H79" s="232"/>
      <c r="I79" s="232"/>
      <c r="J79" s="232"/>
      <c r="K79" s="232"/>
      <c r="L79" s="232"/>
      <c r="M79" s="232"/>
      <c r="N79" s="232"/>
      <c r="O79" s="232"/>
      <c r="P79" s="232"/>
      <c r="Q79" s="232"/>
      <c r="R79" s="232"/>
      <c r="S79" s="232"/>
      <c r="T79" s="232"/>
      <c r="U79" s="232"/>
      <c r="V79" s="232"/>
      <c r="W79" s="232"/>
    </row>
    <row r="80" spans="1:23">
      <c r="B80" s="232"/>
      <c r="C80" s="232"/>
      <c r="D80" s="232"/>
      <c r="E80" s="232"/>
      <c r="F80" s="232"/>
      <c r="G80" s="232"/>
      <c r="H80" s="232"/>
      <c r="I80" s="232"/>
      <c r="J80" s="232"/>
      <c r="K80" s="232"/>
      <c r="L80" s="232"/>
      <c r="M80" s="232"/>
      <c r="N80" s="232"/>
      <c r="O80" s="232"/>
      <c r="P80" s="232"/>
      <c r="Q80" s="232"/>
      <c r="R80" s="232"/>
      <c r="S80" s="232"/>
      <c r="T80" s="232"/>
      <c r="U80" s="232"/>
      <c r="V80" s="232"/>
      <c r="W80" s="232"/>
    </row>
    <row r="81" spans="2:23">
      <c r="B81" s="232"/>
      <c r="C81" s="232"/>
      <c r="D81" s="232"/>
      <c r="E81" s="232"/>
      <c r="F81" s="232"/>
      <c r="G81" s="232"/>
      <c r="H81" s="232"/>
      <c r="I81" s="232"/>
      <c r="J81" s="232"/>
      <c r="K81" s="232"/>
      <c r="L81" s="232"/>
      <c r="M81" s="232"/>
      <c r="N81" s="232"/>
      <c r="O81" s="232"/>
      <c r="P81" s="232"/>
      <c r="Q81" s="232"/>
      <c r="R81" s="232"/>
      <c r="S81" s="232"/>
      <c r="T81" s="232"/>
      <c r="U81" s="232"/>
      <c r="V81" s="232"/>
      <c r="W81" s="232"/>
    </row>
    <row r="82" spans="2:23">
      <c r="B82" s="232"/>
      <c r="C82" s="232"/>
      <c r="D82" s="232"/>
      <c r="E82" s="232"/>
      <c r="F82" s="232"/>
      <c r="G82" s="232"/>
      <c r="H82" s="232"/>
      <c r="I82" s="232"/>
      <c r="J82" s="232"/>
      <c r="K82" s="232"/>
      <c r="L82" s="232"/>
      <c r="M82" s="232"/>
      <c r="N82" s="232"/>
      <c r="O82" s="232"/>
      <c r="P82" s="232"/>
      <c r="Q82" s="232"/>
      <c r="R82" s="232"/>
      <c r="S82" s="232"/>
      <c r="T82" s="232"/>
      <c r="U82" s="232"/>
      <c r="V82" s="232"/>
      <c r="W82" s="232"/>
    </row>
    <row r="83" spans="2:23">
      <c r="B83" s="232"/>
      <c r="C83" s="232"/>
      <c r="D83" s="232"/>
      <c r="E83" s="232"/>
      <c r="F83" s="232"/>
      <c r="G83" s="232"/>
      <c r="H83" s="232"/>
      <c r="I83" s="232"/>
      <c r="J83" s="232"/>
      <c r="K83" s="232"/>
      <c r="L83" s="232"/>
      <c r="M83" s="232"/>
      <c r="N83" s="232"/>
      <c r="O83" s="232"/>
      <c r="P83" s="232"/>
      <c r="Q83" s="232"/>
      <c r="R83" s="232"/>
      <c r="S83" s="232"/>
      <c r="T83" s="232"/>
      <c r="U83" s="232"/>
      <c r="V83" s="232"/>
      <c r="W83" s="232"/>
    </row>
    <row r="84" spans="2:23">
      <c r="B84" s="232"/>
      <c r="C84" s="232"/>
      <c r="D84" s="232"/>
      <c r="E84" s="232"/>
      <c r="F84" s="232"/>
      <c r="G84" s="232"/>
      <c r="H84" s="232"/>
      <c r="I84" s="232"/>
      <c r="J84" s="232"/>
      <c r="K84" s="232"/>
      <c r="L84" s="232"/>
      <c r="M84" s="232"/>
      <c r="N84" s="232"/>
      <c r="O84" s="232"/>
      <c r="P84" s="232"/>
      <c r="Q84" s="232"/>
      <c r="R84" s="232"/>
      <c r="S84" s="232"/>
      <c r="T84" s="232"/>
      <c r="U84" s="232"/>
      <c r="V84" s="232"/>
      <c r="W84" s="232"/>
    </row>
  </sheetData>
  <pageMargins left="0.7" right="0.7" top="0.75" bottom="0.75" header="0.3" footer="0.3"/>
  <pageSetup orientation="portrait"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B1:AJ51"/>
  <sheetViews>
    <sheetView topLeftCell="A19" workbookViewId="0">
      <selection activeCell="C2" sqref="C2:F2"/>
    </sheetView>
  </sheetViews>
  <sheetFormatPr defaultColWidth="9.125" defaultRowHeight="12.75"/>
  <cols>
    <col min="1" max="1" width="9.125" style="230"/>
    <col min="2" max="2" width="5.125" style="230" bestFit="1" customWidth="1"/>
    <col min="3" max="3" width="6" style="230" customWidth="1"/>
    <col min="4" max="4" width="6.125" style="230" bestFit="1" customWidth="1"/>
    <col min="5" max="5" width="6" style="230" customWidth="1"/>
    <col min="6" max="8" width="6.125" style="230" bestFit="1" customWidth="1"/>
    <col min="9" max="10" width="5.125" style="230" bestFit="1" customWidth="1"/>
    <col min="11" max="12" width="6.125" style="230" bestFit="1" customWidth="1"/>
    <col min="13" max="13" width="5.125" style="230" bestFit="1" customWidth="1"/>
    <col min="14" max="18" width="6.125" style="230" bestFit="1" customWidth="1"/>
    <col min="19" max="21" width="5.125" style="230" bestFit="1" customWidth="1"/>
    <col min="22" max="22" width="6.125" style="230" bestFit="1" customWidth="1"/>
    <col min="23" max="23" width="5.125" style="230" bestFit="1" customWidth="1"/>
    <col min="24" max="26" width="6.125" style="230" bestFit="1" customWidth="1"/>
    <col min="27" max="31" width="5.125" style="230" bestFit="1" customWidth="1"/>
    <col min="32" max="35" width="6.125" style="230" bestFit="1" customWidth="1"/>
    <col min="36" max="36" width="6.125" style="230" customWidth="1"/>
    <col min="37" max="16384" width="9.125" style="230"/>
  </cols>
  <sheetData>
    <row r="1" spans="2:36" ht="30.75" thickBot="1">
      <c r="B1" s="233" t="s">
        <v>123</v>
      </c>
    </row>
    <row r="2" spans="2:36" ht="13.5" thickTop="1">
      <c r="B2" s="234" t="s">
        <v>542</v>
      </c>
    </row>
    <row r="3" spans="2:36">
      <c r="B3" s="234" t="s">
        <v>543</v>
      </c>
    </row>
    <row r="4" spans="2:36">
      <c r="B4" s="234"/>
    </row>
    <row r="7" spans="2:36" ht="87.75">
      <c r="B7" s="235" t="str">
        <f t="array" ref="B7:AJ28">TRANSPOSE(ES_FTE3_1!B6:W40)</f>
        <v/>
      </c>
      <c r="C7" s="236" t="str">
        <v>ΕΕ (28 χώρες)</v>
      </c>
      <c r="D7" s="236" t="str">
        <v>ΕΕ (27 χώρες)</v>
      </c>
      <c r="E7" s="236" t="str">
        <v>ΕΕ (15 χώρες)</v>
      </c>
      <c r="F7" s="236" t="str">
        <v>Ευροχώρος</v>
      </c>
      <c r="G7" s="236" t="str">
        <v>Βέλγιο</v>
      </c>
      <c r="H7" s="236" t="str">
        <v>Βουλγαρία</v>
      </c>
      <c r="I7" s="236" t="str">
        <v>Τσεχία</v>
      </c>
      <c r="J7" s="236" t="str">
        <v>Δανία</v>
      </c>
      <c r="K7" s="236" t="str">
        <v>Γερμανία</v>
      </c>
      <c r="L7" s="236" t="str">
        <v>Εσθονία</v>
      </c>
      <c r="M7" s="236" t="str">
        <v>Ιρλανδία</v>
      </c>
      <c r="N7" s="236" t="str">
        <v>Ελλάδα</v>
      </c>
      <c r="O7" s="236" t="str">
        <v>Ισπανία</v>
      </c>
      <c r="P7" s="236" t="str">
        <v>Γαλλία</v>
      </c>
      <c r="Q7" s="236" t="str">
        <v>Κροατία</v>
      </c>
      <c r="R7" s="236" t="str">
        <v>Ιταλία</v>
      </c>
      <c r="S7" s="236" t="str">
        <v>Κύπρος</v>
      </c>
      <c r="T7" s="236" t="str">
        <v>Λετονία</v>
      </c>
      <c r="U7" s="236" t="str">
        <v>Λιθουανία</v>
      </c>
      <c r="V7" s="236" t="str">
        <v>Λουξεμβούργο</v>
      </c>
      <c r="W7" s="236" t="str">
        <v>Ουγγαρία</v>
      </c>
      <c r="X7" s="236" t="str">
        <v>Μάλτα</v>
      </c>
      <c r="Y7" s="236" t="str">
        <v>Ολλανδία</v>
      </c>
      <c r="Z7" s="236" t="str">
        <v>Αυστρία</v>
      </c>
      <c r="AA7" s="236" t="str">
        <v>Πολωνία</v>
      </c>
      <c r="AB7" s="236" t="str">
        <v>Πορτογαλία</v>
      </c>
      <c r="AC7" s="236" t="str">
        <v>Ρουμανία</v>
      </c>
      <c r="AD7" s="236" t="str">
        <v>Σλοβενία</v>
      </c>
      <c r="AE7" s="236" t="str">
        <v>Σλοβακία</v>
      </c>
      <c r="AF7" s="236" t="str">
        <v>Φινλανδία</v>
      </c>
      <c r="AG7" s="236" t="str">
        <v>Σουηδία</v>
      </c>
      <c r="AH7" s="236" t="str">
        <v>Ηνωμένο Βασίλειο</v>
      </c>
      <c r="AI7" s="236" t="str">
        <v>Ηνωμένες Πολιτείες</v>
      </c>
      <c r="AJ7" s="236" t="str">
        <v>Ιαπωνία</v>
      </c>
    </row>
    <row r="8" spans="2:36">
      <c r="B8" s="231">
        <v>1995</v>
      </c>
      <c r="C8" s="237" t="str">
        <v>:</v>
      </c>
      <c r="D8" s="237" t="str">
        <v>:</v>
      </c>
      <c r="E8" s="237" t="str">
        <v>:</v>
      </c>
      <c r="F8" s="237" t="str">
        <v>:</v>
      </c>
      <c r="G8" s="237" t="str">
        <v>:</v>
      </c>
      <c r="H8" s="237" t="str">
        <v>:</v>
      </c>
      <c r="I8" s="237">
        <v>0.7</v>
      </c>
      <c r="J8" s="237">
        <v>0.8</v>
      </c>
      <c r="K8" s="237">
        <v>0.4</v>
      </c>
      <c r="L8" s="237" t="str">
        <v>:</v>
      </c>
      <c r="M8" s="237" t="str">
        <v>:</v>
      </c>
      <c r="N8" s="237" t="str">
        <v>:</v>
      </c>
      <c r="O8" s="237" t="str">
        <v>:</v>
      </c>
      <c r="P8" s="237">
        <v>0.9</v>
      </c>
      <c r="Q8" s="237" t="str">
        <v>:</v>
      </c>
      <c r="R8" s="237">
        <v>-0.2</v>
      </c>
      <c r="S8" s="237" t="str">
        <v>:</v>
      </c>
      <c r="T8" s="237" t="str">
        <v>:</v>
      </c>
      <c r="U8" s="237" t="str">
        <v>:</v>
      </c>
      <c r="V8" s="237" t="str">
        <v>:</v>
      </c>
      <c r="W8" s="237" t="str">
        <v>:</v>
      </c>
      <c r="X8" s="237" t="str">
        <v>:</v>
      </c>
      <c r="Y8" s="237" t="str">
        <v>:</v>
      </c>
      <c r="Z8" s="237">
        <v>-0.4</v>
      </c>
      <c r="AA8" s="237" t="str">
        <v>:</v>
      </c>
      <c r="AB8" s="237" t="str">
        <v>:</v>
      </c>
      <c r="AC8" s="237">
        <v>16</v>
      </c>
      <c r="AD8" s="237" t="str">
        <v>:</v>
      </c>
      <c r="AE8" s="237" t="str">
        <v>:</v>
      </c>
      <c r="AF8" s="237">
        <v>1.8</v>
      </c>
      <c r="AG8" s="237" t="str">
        <v>:</v>
      </c>
      <c r="AH8" s="237">
        <v>1.1000000000000001</v>
      </c>
      <c r="AI8" s="237" t="str">
        <v>:</v>
      </c>
      <c r="AJ8" s="534" t="str">
        <v>:</v>
      </c>
    </row>
    <row r="9" spans="2:36">
      <c r="B9" s="231">
        <v>1996</v>
      </c>
      <c r="C9" s="237" t="str">
        <v>:</v>
      </c>
      <c r="D9" s="237">
        <v>0.7</v>
      </c>
      <c r="E9" s="237">
        <v>0.6</v>
      </c>
      <c r="F9" s="237">
        <v>0.6</v>
      </c>
      <c r="G9" s="237">
        <v>0.3</v>
      </c>
      <c r="H9" s="237" t="str">
        <v>:</v>
      </c>
      <c r="I9" s="237">
        <v>0.5</v>
      </c>
      <c r="J9" s="237">
        <v>0.9</v>
      </c>
      <c r="K9" s="237">
        <v>-0.1</v>
      </c>
      <c r="L9" s="237">
        <v>-2.4</v>
      </c>
      <c r="M9" s="237" t="str">
        <v>:</v>
      </c>
      <c r="N9" s="237" t="str">
        <v>:</v>
      </c>
      <c r="O9" s="237" t="str">
        <v>:</v>
      </c>
      <c r="P9" s="237">
        <v>0.6</v>
      </c>
      <c r="Q9" s="237" t="str">
        <v>:</v>
      </c>
      <c r="R9" s="237">
        <v>0.6</v>
      </c>
      <c r="S9" s="237">
        <v>0.5</v>
      </c>
      <c r="T9" s="237" t="str">
        <v>:</v>
      </c>
      <c r="U9" s="237" t="str">
        <v>:</v>
      </c>
      <c r="V9" s="237">
        <v>2.6</v>
      </c>
      <c r="W9" s="237">
        <v>0.1</v>
      </c>
      <c r="X9" s="237">
        <v>1.6</v>
      </c>
      <c r="Y9" s="237">
        <v>2.2000000000000002</v>
      </c>
      <c r="Z9" s="237">
        <v>0.4</v>
      </c>
      <c r="AA9" s="237">
        <v>1.9</v>
      </c>
      <c r="AB9" s="237">
        <v>1.7</v>
      </c>
      <c r="AC9" s="237">
        <v>-3.3</v>
      </c>
      <c r="AD9" s="237">
        <v>-2</v>
      </c>
      <c r="AE9" s="237">
        <v>2.1</v>
      </c>
      <c r="AF9" s="237">
        <v>1.4</v>
      </c>
      <c r="AG9" s="237" t="str">
        <v>:</v>
      </c>
      <c r="AH9" s="237">
        <v>0.9</v>
      </c>
      <c r="AI9" s="237" t="str">
        <v>:</v>
      </c>
      <c r="AJ9" s="534" t="str">
        <v>:</v>
      </c>
    </row>
    <row r="10" spans="2:36">
      <c r="B10" s="231">
        <v>1997</v>
      </c>
      <c r="C10" s="237" t="str">
        <v>:</v>
      </c>
      <c r="D10" s="237">
        <v>0.9</v>
      </c>
      <c r="E10" s="237">
        <v>1.1000000000000001</v>
      </c>
      <c r="F10" s="237">
        <v>1</v>
      </c>
      <c r="G10" s="237">
        <v>0.7</v>
      </c>
      <c r="H10" s="237" t="str">
        <v>:</v>
      </c>
      <c r="I10" s="237">
        <v>-0.7</v>
      </c>
      <c r="J10" s="237">
        <v>1.4</v>
      </c>
      <c r="K10" s="237">
        <v>-0.1</v>
      </c>
      <c r="L10" s="237">
        <v>0</v>
      </c>
      <c r="M10" s="237" t="str">
        <v>:</v>
      </c>
      <c r="N10" s="237" t="str">
        <v>:</v>
      </c>
      <c r="O10" s="237" t="str">
        <v>:</v>
      </c>
      <c r="P10" s="237">
        <v>0.7</v>
      </c>
      <c r="Q10" s="237" t="str">
        <v>:</v>
      </c>
      <c r="R10" s="237">
        <v>0.3</v>
      </c>
      <c r="S10" s="237">
        <v>0.6</v>
      </c>
      <c r="T10" s="237" t="str">
        <v>:</v>
      </c>
      <c r="U10" s="237" t="str">
        <v>:</v>
      </c>
      <c r="V10" s="237">
        <v>3.1</v>
      </c>
      <c r="W10" s="237">
        <v>0.2</v>
      </c>
      <c r="X10" s="237">
        <v>0.3</v>
      </c>
      <c r="Y10" s="237">
        <v>3.1</v>
      </c>
      <c r="Z10" s="237">
        <v>0.7</v>
      </c>
      <c r="AA10" s="237">
        <v>2.8</v>
      </c>
      <c r="AB10" s="237">
        <v>2.6</v>
      </c>
      <c r="AC10" s="237">
        <v>0.8</v>
      </c>
      <c r="AD10" s="237">
        <v>-1.8</v>
      </c>
      <c r="AE10" s="237">
        <v>-1</v>
      </c>
      <c r="AF10" s="237">
        <v>3.4</v>
      </c>
      <c r="AG10" s="237" t="str">
        <v>:</v>
      </c>
      <c r="AH10" s="237">
        <v>1.8</v>
      </c>
      <c r="AI10" s="237" t="str">
        <v>:</v>
      </c>
      <c r="AJ10" s="534" t="str">
        <v>:</v>
      </c>
    </row>
    <row r="11" spans="2:36">
      <c r="B11" s="231">
        <v>1998</v>
      </c>
      <c r="C11" s="237" t="str">
        <v>:</v>
      </c>
      <c r="D11" s="237">
        <v>1.5</v>
      </c>
      <c r="E11" s="237">
        <v>1.8</v>
      </c>
      <c r="F11" s="237">
        <v>1.9</v>
      </c>
      <c r="G11" s="237">
        <v>1.8</v>
      </c>
      <c r="H11" s="237" t="str">
        <v>:</v>
      </c>
      <c r="I11" s="237">
        <v>-1.8</v>
      </c>
      <c r="J11" s="237">
        <v>1.5</v>
      </c>
      <c r="K11" s="237">
        <v>1.1000000000000001</v>
      </c>
      <c r="L11" s="237">
        <v>-1.9</v>
      </c>
      <c r="M11" s="237" t="str">
        <v>:</v>
      </c>
      <c r="N11" s="237" t="str">
        <v>:</v>
      </c>
      <c r="O11" s="237" t="str">
        <v>:</v>
      </c>
      <c r="P11" s="237">
        <v>1.7</v>
      </c>
      <c r="Q11" s="237" t="str">
        <v>:</v>
      </c>
      <c r="R11" s="237">
        <v>1</v>
      </c>
      <c r="S11" s="237">
        <v>1.6</v>
      </c>
      <c r="T11" s="237" t="str">
        <v>:</v>
      </c>
      <c r="U11" s="237" t="str">
        <v>:</v>
      </c>
      <c r="V11" s="237">
        <v>4.5</v>
      </c>
      <c r="W11" s="237">
        <v>1.6</v>
      </c>
      <c r="X11" s="237">
        <v>-0.2</v>
      </c>
      <c r="Y11" s="237">
        <v>2.6</v>
      </c>
      <c r="Z11" s="237">
        <v>1</v>
      </c>
      <c r="AA11" s="237">
        <v>2.2999999999999998</v>
      </c>
      <c r="AB11" s="237">
        <v>2.8</v>
      </c>
      <c r="AC11" s="237">
        <v>-3</v>
      </c>
      <c r="AD11" s="237">
        <v>-0.1</v>
      </c>
      <c r="AE11" s="237">
        <v>-0.5</v>
      </c>
      <c r="AF11" s="237">
        <v>1.8</v>
      </c>
      <c r="AG11" s="237" t="str">
        <v>:</v>
      </c>
      <c r="AH11" s="237">
        <v>1</v>
      </c>
      <c r="AI11" s="237" t="str">
        <v>:</v>
      </c>
      <c r="AJ11" s="534" t="str">
        <v>:</v>
      </c>
    </row>
    <row r="12" spans="2:36">
      <c r="B12" s="231">
        <v>1999</v>
      </c>
      <c r="C12" s="237" t="str">
        <v>:</v>
      </c>
      <c r="D12" s="237">
        <v>1.1000000000000001</v>
      </c>
      <c r="E12" s="237">
        <v>1.9</v>
      </c>
      <c r="F12" s="237">
        <v>2.1</v>
      </c>
      <c r="G12" s="237">
        <v>1.4</v>
      </c>
      <c r="H12" s="237" t="str">
        <v>:</v>
      </c>
      <c r="I12" s="237">
        <v>-2.2000000000000002</v>
      </c>
      <c r="J12" s="237">
        <v>0.8</v>
      </c>
      <c r="K12" s="237">
        <v>1.5</v>
      </c>
      <c r="L12" s="237">
        <v>-4.5</v>
      </c>
      <c r="M12" s="237">
        <v>6.5</v>
      </c>
      <c r="N12" s="237" t="str">
        <v>:</v>
      </c>
      <c r="O12" s="237" t="str">
        <v>:</v>
      </c>
      <c r="P12" s="237">
        <v>2.2999999999999998</v>
      </c>
      <c r="Q12" s="237" t="str">
        <v>:</v>
      </c>
      <c r="R12" s="237">
        <v>1.1000000000000001</v>
      </c>
      <c r="S12" s="237">
        <v>1.8</v>
      </c>
      <c r="T12" s="237" t="str">
        <v>:</v>
      </c>
      <c r="U12" s="237" t="str">
        <v>:</v>
      </c>
      <c r="V12" s="237">
        <v>5</v>
      </c>
      <c r="W12" s="237">
        <v>2.8</v>
      </c>
      <c r="X12" s="237">
        <v>0.7</v>
      </c>
      <c r="Y12" s="237">
        <v>2.6</v>
      </c>
      <c r="Z12" s="237">
        <v>1.5</v>
      </c>
      <c r="AA12" s="237">
        <v>-2.7</v>
      </c>
      <c r="AB12" s="237">
        <v>1.4</v>
      </c>
      <c r="AC12" s="237">
        <v>-1.2</v>
      </c>
      <c r="AD12" s="237">
        <v>1.5</v>
      </c>
      <c r="AE12" s="237">
        <v>-2.5</v>
      </c>
      <c r="AF12" s="237">
        <v>2.5</v>
      </c>
      <c r="AG12" s="237" t="str">
        <v>:</v>
      </c>
      <c r="AH12" s="237">
        <v>1.4</v>
      </c>
      <c r="AI12" s="237" t="str">
        <v>:</v>
      </c>
      <c r="AJ12" s="534" t="str">
        <v>:</v>
      </c>
    </row>
    <row r="13" spans="2:36">
      <c r="B13" s="231">
        <v>2000</v>
      </c>
      <c r="C13" s="237" t="str">
        <v>:</v>
      </c>
      <c r="D13" s="237">
        <v>1.5</v>
      </c>
      <c r="E13" s="237">
        <v>2.4</v>
      </c>
      <c r="F13" s="237">
        <v>2.8</v>
      </c>
      <c r="G13" s="237">
        <v>2</v>
      </c>
      <c r="H13" s="237" t="str">
        <v>:</v>
      </c>
      <c r="I13" s="237">
        <v>-0.8</v>
      </c>
      <c r="J13" s="237">
        <v>0.5</v>
      </c>
      <c r="K13" s="237">
        <v>1.7</v>
      </c>
      <c r="L13" s="237">
        <v>-1.5</v>
      </c>
      <c r="M13" s="237">
        <v>4.5</v>
      </c>
      <c r="N13" s="237" t="str">
        <v>:</v>
      </c>
      <c r="O13" s="237" t="str">
        <v>:</v>
      </c>
      <c r="P13" s="237">
        <v>2.6</v>
      </c>
      <c r="Q13" s="237" t="str">
        <v>:</v>
      </c>
      <c r="R13" s="237">
        <v>1.9</v>
      </c>
      <c r="S13" s="237">
        <v>1.7</v>
      </c>
      <c r="T13" s="237" t="str">
        <v>:</v>
      </c>
      <c r="U13" s="237" t="str">
        <v>:</v>
      </c>
      <c r="V13" s="237">
        <v>5.6</v>
      </c>
      <c r="W13" s="237">
        <v>1</v>
      </c>
      <c r="X13" s="237">
        <v>-1.2</v>
      </c>
      <c r="Y13" s="237">
        <v>2.2000000000000002</v>
      </c>
      <c r="Z13" s="237">
        <v>1</v>
      </c>
      <c r="AA13" s="237">
        <v>-2.2999999999999998</v>
      </c>
      <c r="AB13" s="237">
        <v>2.1</v>
      </c>
      <c r="AC13" s="237">
        <v>-0.8</v>
      </c>
      <c r="AD13" s="237">
        <v>1.5</v>
      </c>
      <c r="AE13" s="237">
        <v>-2</v>
      </c>
      <c r="AF13" s="237">
        <v>2.1</v>
      </c>
      <c r="AG13" s="237" t="str">
        <v>:</v>
      </c>
      <c r="AH13" s="237">
        <v>1.2</v>
      </c>
      <c r="AI13" s="237" t="str">
        <v>:</v>
      </c>
      <c r="AJ13" s="534" t="str">
        <v>:</v>
      </c>
    </row>
    <row r="14" spans="2:36">
      <c r="B14" s="231">
        <v>2001</v>
      </c>
      <c r="C14" s="237" t="str">
        <v>:</v>
      </c>
      <c r="D14" s="237">
        <v>0.9</v>
      </c>
      <c r="E14" s="237">
        <v>1.3</v>
      </c>
      <c r="F14" s="237">
        <v>1.4</v>
      </c>
      <c r="G14" s="237">
        <v>1.4</v>
      </c>
      <c r="H14" s="237">
        <v>-0.8</v>
      </c>
      <c r="I14" s="237">
        <v>-0.3</v>
      </c>
      <c r="J14" s="237">
        <v>0.9</v>
      </c>
      <c r="K14" s="237">
        <v>0.3</v>
      </c>
      <c r="L14" s="237">
        <v>0.8</v>
      </c>
      <c r="M14" s="237">
        <v>3.1</v>
      </c>
      <c r="N14" s="237">
        <v>0.1</v>
      </c>
      <c r="O14" s="237">
        <v>3.2</v>
      </c>
      <c r="P14" s="237">
        <v>1.5</v>
      </c>
      <c r="Q14" s="237" t="str">
        <v>:</v>
      </c>
      <c r="R14" s="237">
        <v>2</v>
      </c>
      <c r="S14" s="237">
        <v>2.2000000000000002</v>
      </c>
      <c r="T14" s="237">
        <v>1.2</v>
      </c>
      <c r="U14" s="237">
        <v>-3.8</v>
      </c>
      <c r="V14" s="237">
        <v>5.5</v>
      </c>
      <c r="W14" s="237">
        <v>-0.2</v>
      </c>
      <c r="X14" s="237">
        <v>1.8</v>
      </c>
      <c r="Y14" s="237">
        <v>2.1</v>
      </c>
      <c r="Z14" s="237">
        <v>0.7</v>
      </c>
      <c r="AA14" s="237">
        <v>-5.5</v>
      </c>
      <c r="AB14" s="237">
        <v>1.8</v>
      </c>
      <c r="AC14" s="237">
        <v>-1.1000000000000001</v>
      </c>
      <c r="AD14" s="237">
        <v>0.6</v>
      </c>
      <c r="AE14" s="237">
        <v>0.6</v>
      </c>
      <c r="AF14" s="237">
        <v>1.3</v>
      </c>
      <c r="AG14" s="237" t="str">
        <v>:</v>
      </c>
      <c r="AH14" s="237">
        <v>0.8</v>
      </c>
      <c r="AI14" s="237" t="str">
        <v>:</v>
      </c>
      <c r="AJ14" s="534" t="str">
        <v>:</v>
      </c>
    </row>
    <row r="15" spans="2:36">
      <c r="B15" s="231">
        <v>2002</v>
      </c>
      <c r="C15" s="237" t="str">
        <v>:</v>
      </c>
      <c r="D15" s="237">
        <v>0.4</v>
      </c>
      <c r="E15" s="237">
        <v>0.7</v>
      </c>
      <c r="F15" s="237">
        <v>0.7</v>
      </c>
      <c r="G15" s="237">
        <v>-0.2</v>
      </c>
      <c r="H15" s="237">
        <v>0.2</v>
      </c>
      <c r="I15" s="237">
        <v>0.6</v>
      </c>
      <c r="J15" s="237">
        <v>0</v>
      </c>
      <c r="K15" s="237">
        <v>-0.6</v>
      </c>
      <c r="L15" s="237">
        <v>1.4</v>
      </c>
      <c r="M15" s="237">
        <v>1.6</v>
      </c>
      <c r="N15" s="237">
        <v>2.2999999999999998</v>
      </c>
      <c r="O15" s="237">
        <v>2.5</v>
      </c>
      <c r="P15" s="237">
        <v>0.5</v>
      </c>
      <c r="Q15" s="237" t="str">
        <v>:</v>
      </c>
      <c r="R15" s="237">
        <v>1.7</v>
      </c>
      <c r="S15" s="237">
        <v>2.1</v>
      </c>
      <c r="T15" s="237">
        <v>2.9</v>
      </c>
      <c r="U15" s="237">
        <v>3.6</v>
      </c>
      <c r="V15" s="237">
        <v>3.2</v>
      </c>
      <c r="W15" s="237">
        <v>-0.1</v>
      </c>
      <c r="X15" s="237">
        <v>0.3</v>
      </c>
      <c r="Y15" s="237">
        <v>0.5</v>
      </c>
      <c r="Z15" s="237">
        <v>-0.2</v>
      </c>
      <c r="AA15" s="237">
        <v>-3</v>
      </c>
      <c r="AB15" s="237">
        <v>0.6</v>
      </c>
      <c r="AC15" s="237">
        <v>-10.199999999999999</v>
      </c>
      <c r="AD15" s="237">
        <v>1.6</v>
      </c>
      <c r="AE15" s="237">
        <v>0.1</v>
      </c>
      <c r="AF15" s="237">
        <v>0.9</v>
      </c>
      <c r="AG15" s="237" t="str">
        <v>:</v>
      </c>
      <c r="AH15" s="237">
        <v>0.7</v>
      </c>
      <c r="AI15" s="237" t="str">
        <v>:</v>
      </c>
      <c r="AJ15" s="534" t="str">
        <v>:</v>
      </c>
    </row>
    <row r="16" spans="2:36">
      <c r="B16" s="231">
        <v>2003</v>
      </c>
      <c r="C16" s="237" t="str">
        <v>:</v>
      </c>
      <c r="D16" s="237">
        <v>0.4</v>
      </c>
      <c r="E16" s="237">
        <v>0.5</v>
      </c>
      <c r="F16" s="237">
        <v>0.5</v>
      </c>
      <c r="G16" s="237">
        <v>-0.1</v>
      </c>
      <c r="H16" s="237">
        <v>3</v>
      </c>
      <c r="I16" s="237">
        <v>-0.8</v>
      </c>
      <c r="J16" s="237">
        <v>-1.1000000000000001</v>
      </c>
      <c r="K16" s="237">
        <v>-0.9</v>
      </c>
      <c r="L16" s="237">
        <v>1.4</v>
      </c>
      <c r="M16" s="237">
        <v>1.9</v>
      </c>
      <c r="N16" s="237">
        <v>1.2</v>
      </c>
      <c r="O16" s="237">
        <v>3.2</v>
      </c>
      <c r="P16" s="237">
        <v>0.1</v>
      </c>
      <c r="Q16" s="237" t="str">
        <v>:</v>
      </c>
      <c r="R16" s="237">
        <v>1.5</v>
      </c>
      <c r="S16" s="237">
        <v>3.6</v>
      </c>
      <c r="T16" s="237">
        <v>1.9</v>
      </c>
      <c r="U16" s="237">
        <v>2.2000000000000002</v>
      </c>
      <c r="V16" s="237">
        <v>1.8</v>
      </c>
      <c r="W16" s="237">
        <v>0</v>
      </c>
      <c r="X16" s="237">
        <v>-0.4</v>
      </c>
      <c r="Y16" s="237">
        <v>-0.5</v>
      </c>
      <c r="Z16" s="237">
        <v>0.8</v>
      </c>
      <c r="AA16" s="237">
        <v>-1.2</v>
      </c>
      <c r="AB16" s="237">
        <v>-0.6</v>
      </c>
      <c r="AC16" s="237">
        <v>0</v>
      </c>
      <c r="AD16" s="237">
        <v>-0.3</v>
      </c>
      <c r="AE16" s="237">
        <v>1.1000000000000001</v>
      </c>
      <c r="AF16" s="237">
        <v>0.1</v>
      </c>
      <c r="AG16" s="237" t="str">
        <v>:</v>
      </c>
      <c r="AH16" s="237">
        <v>1</v>
      </c>
      <c r="AI16" s="237" t="str">
        <v>:</v>
      </c>
      <c r="AJ16" s="534" t="str">
        <v>:</v>
      </c>
    </row>
    <row r="17" spans="2:36">
      <c r="B17" s="231">
        <v>2004</v>
      </c>
      <c r="C17" s="237" t="str">
        <v>:</v>
      </c>
      <c r="D17" s="237">
        <v>0.6</v>
      </c>
      <c r="E17" s="237">
        <v>0.8</v>
      </c>
      <c r="F17" s="237">
        <v>0.8</v>
      </c>
      <c r="G17" s="237">
        <v>1</v>
      </c>
      <c r="H17" s="237">
        <v>2.6</v>
      </c>
      <c r="I17" s="237">
        <v>-0.3</v>
      </c>
      <c r="J17" s="237">
        <v>-0.6</v>
      </c>
      <c r="K17" s="237">
        <v>0.3</v>
      </c>
      <c r="L17" s="237">
        <v>0</v>
      </c>
      <c r="M17" s="237">
        <v>3.4</v>
      </c>
      <c r="N17" s="237">
        <v>2.4</v>
      </c>
      <c r="O17" s="237">
        <v>3.6</v>
      </c>
      <c r="P17" s="237">
        <v>0.1</v>
      </c>
      <c r="Q17" s="237" t="str">
        <v>:</v>
      </c>
      <c r="R17" s="237">
        <v>0.4</v>
      </c>
      <c r="S17" s="237">
        <v>4</v>
      </c>
      <c r="T17" s="237">
        <v>1.2</v>
      </c>
      <c r="U17" s="237">
        <v>0</v>
      </c>
      <c r="V17" s="237">
        <v>2.2000000000000002</v>
      </c>
      <c r="W17" s="237">
        <v>-1</v>
      </c>
      <c r="X17" s="237">
        <v>0.4</v>
      </c>
      <c r="Y17" s="237">
        <v>-0.9</v>
      </c>
      <c r="Z17" s="237">
        <v>0.6</v>
      </c>
      <c r="AA17" s="237">
        <v>1.1000000000000001</v>
      </c>
      <c r="AB17" s="237">
        <v>-0.1</v>
      </c>
      <c r="AC17" s="237">
        <v>-1.7</v>
      </c>
      <c r="AD17" s="237">
        <v>0.4</v>
      </c>
      <c r="AE17" s="237">
        <v>-0.2</v>
      </c>
      <c r="AF17" s="237">
        <v>0.4</v>
      </c>
      <c r="AG17" s="237" t="str">
        <v>:</v>
      </c>
      <c r="AH17" s="237">
        <v>1</v>
      </c>
      <c r="AI17" s="237" t="str">
        <v>:</v>
      </c>
      <c r="AJ17" s="534" t="str">
        <v>:</v>
      </c>
    </row>
    <row r="18" spans="2:36">
      <c r="B18" s="231">
        <v>2005</v>
      </c>
      <c r="C18" s="237" t="str">
        <v>:</v>
      </c>
      <c r="D18" s="237">
        <v>1</v>
      </c>
      <c r="E18" s="237">
        <v>1</v>
      </c>
      <c r="F18" s="237">
        <v>1</v>
      </c>
      <c r="G18" s="237">
        <v>1.4</v>
      </c>
      <c r="H18" s="237">
        <v>2.7</v>
      </c>
      <c r="I18" s="237">
        <v>2.1</v>
      </c>
      <c r="J18" s="237">
        <v>1</v>
      </c>
      <c r="K18" s="237">
        <v>-0.1</v>
      </c>
      <c r="L18" s="237">
        <v>2</v>
      </c>
      <c r="M18" s="237">
        <v>4.9000000000000004</v>
      </c>
      <c r="N18" s="237">
        <v>3</v>
      </c>
      <c r="O18" s="237">
        <v>4.0999999999999996</v>
      </c>
      <c r="P18" s="237">
        <v>0.7</v>
      </c>
      <c r="Q18" s="237" t="str">
        <v>:</v>
      </c>
      <c r="R18" s="237">
        <v>0.6</v>
      </c>
      <c r="S18" s="237">
        <v>3.5</v>
      </c>
      <c r="T18" s="237">
        <v>1.6</v>
      </c>
      <c r="U18" s="237">
        <v>2.5</v>
      </c>
      <c r="V18" s="237">
        <v>2.9</v>
      </c>
      <c r="W18" s="237">
        <v>-0.3</v>
      </c>
      <c r="X18" s="237">
        <v>1.6</v>
      </c>
      <c r="Y18" s="237">
        <v>0.5</v>
      </c>
      <c r="Z18" s="237">
        <v>1.2</v>
      </c>
      <c r="AA18" s="237">
        <v>2.2000000000000002</v>
      </c>
      <c r="AB18" s="237">
        <v>-0.3</v>
      </c>
      <c r="AC18" s="237">
        <v>-1.5</v>
      </c>
      <c r="AD18" s="237">
        <v>-0.5</v>
      </c>
      <c r="AE18" s="237">
        <v>1.6</v>
      </c>
      <c r="AF18" s="237">
        <v>1.4</v>
      </c>
      <c r="AG18" s="237" t="str">
        <v>:</v>
      </c>
      <c r="AH18" s="237">
        <v>1</v>
      </c>
      <c r="AI18" s="237" t="str">
        <v>:</v>
      </c>
      <c r="AJ18" s="534" t="str">
        <v>:</v>
      </c>
    </row>
    <row r="19" spans="2:36">
      <c r="B19" s="231">
        <v>2006</v>
      </c>
      <c r="C19" s="237" t="str">
        <v>:</v>
      </c>
      <c r="D19" s="237">
        <v>1.6</v>
      </c>
      <c r="E19" s="237">
        <v>1.5</v>
      </c>
      <c r="F19" s="237">
        <v>1.6</v>
      </c>
      <c r="G19" s="237">
        <v>1.1000000000000001</v>
      </c>
      <c r="H19" s="237">
        <v>3.3</v>
      </c>
      <c r="I19" s="237">
        <v>1.3</v>
      </c>
      <c r="J19" s="237">
        <v>2.1</v>
      </c>
      <c r="K19" s="237">
        <v>0.6</v>
      </c>
      <c r="L19" s="237">
        <v>5.4</v>
      </c>
      <c r="M19" s="237">
        <v>4.5999999999999996</v>
      </c>
      <c r="N19" s="237">
        <v>1.9</v>
      </c>
      <c r="O19" s="237">
        <v>4</v>
      </c>
      <c r="P19" s="237">
        <v>1.1000000000000001</v>
      </c>
      <c r="Q19" s="237" t="str">
        <v>:</v>
      </c>
      <c r="R19" s="237">
        <v>2</v>
      </c>
      <c r="S19" s="237">
        <v>1.8</v>
      </c>
      <c r="T19" s="237">
        <v>4.9000000000000004</v>
      </c>
      <c r="U19" s="237">
        <v>1.8</v>
      </c>
      <c r="V19" s="237">
        <v>3.6</v>
      </c>
      <c r="W19" s="237">
        <v>0.4</v>
      </c>
      <c r="X19" s="237">
        <v>1.2</v>
      </c>
      <c r="Y19" s="237">
        <v>1.7</v>
      </c>
      <c r="Z19" s="237">
        <v>1.7</v>
      </c>
      <c r="AA19" s="237">
        <v>3.2</v>
      </c>
      <c r="AB19" s="237">
        <v>0.5</v>
      </c>
      <c r="AC19" s="237">
        <v>0.7</v>
      </c>
      <c r="AD19" s="237">
        <v>1.6</v>
      </c>
      <c r="AE19" s="237">
        <v>2.1</v>
      </c>
      <c r="AF19" s="237">
        <v>1.8</v>
      </c>
      <c r="AG19" s="237" t="str">
        <v>:</v>
      </c>
      <c r="AH19" s="237">
        <v>0.9</v>
      </c>
      <c r="AI19" s="237" t="str">
        <v>:</v>
      </c>
      <c r="AJ19" s="534" t="str">
        <v>:</v>
      </c>
    </row>
    <row r="20" spans="2:36">
      <c r="B20" s="231">
        <v>2007</v>
      </c>
      <c r="C20" s="237" t="str">
        <v>:</v>
      </c>
      <c r="D20" s="237">
        <v>1.8</v>
      </c>
      <c r="E20" s="237">
        <v>1.6</v>
      </c>
      <c r="F20" s="237">
        <v>1.8</v>
      </c>
      <c r="G20" s="237">
        <v>1.7</v>
      </c>
      <c r="H20" s="237">
        <v>3.2</v>
      </c>
      <c r="I20" s="237">
        <v>2.1</v>
      </c>
      <c r="J20" s="237">
        <v>2.8</v>
      </c>
      <c r="K20" s="237">
        <v>1.7</v>
      </c>
      <c r="L20" s="237">
        <v>0.8</v>
      </c>
      <c r="M20" s="237">
        <v>4.4000000000000004</v>
      </c>
      <c r="N20" s="237">
        <v>1.4</v>
      </c>
      <c r="O20" s="237">
        <v>3</v>
      </c>
      <c r="P20" s="237">
        <v>1.4</v>
      </c>
      <c r="Q20" s="237" t="str">
        <v>:</v>
      </c>
      <c r="R20" s="237">
        <v>1.3</v>
      </c>
      <c r="S20" s="237">
        <v>3.4</v>
      </c>
      <c r="T20" s="237">
        <v>-1.4</v>
      </c>
      <c r="U20" s="237">
        <v>2.8</v>
      </c>
      <c r="V20" s="237">
        <v>4.5</v>
      </c>
      <c r="W20" s="237">
        <v>0.7</v>
      </c>
      <c r="X20" s="237">
        <v>2.4</v>
      </c>
      <c r="Y20" s="237">
        <v>2.6</v>
      </c>
      <c r="Z20" s="237">
        <v>1.8</v>
      </c>
      <c r="AA20" s="237">
        <v>4.5</v>
      </c>
      <c r="AB20" s="237">
        <v>0</v>
      </c>
      <c r="AC20" s="237">
        <v>0.4</v>
      </c>
      <c r="AD20" s="237">
        <v>3.3</v>
      </c>
      <c r="AE20" s="237">
        <v>2.1</v>
      </c>
      <c r="AF20" s="237">
        <v>2.2000000000000002</v>
      </c>
      <c r="AG20" s="237" t="str">
        <v>:</v>
      </c>
      <c r="AH20" s="237">
        <v>0.7</v>
      </c>
      <c r="AI20" s="237" t="str">
        <v>:</v>
      </c>
      <c r="AJ20" s="534" t="str">
        <v>:</v>
      </c>
    </row>
    <row r="21" spans="2:36">
      <c r="B21" s="231">
        <v>2008</v>
      </c>
      <c r="C21" s="237" t="str">
        <v>:</v>
      </c>
      <c r="D21" s="237">
        <v>1</v>
      </c>
      <c r="E21" s="237">
        <v>0.8</v>
      </c>
      <c r="F21" s="237">
        <v>0.8</v>
      </c>
      <c r="G21" s="237">
        <v>1.8</v>
      </c>
      <c r="H21" s="237">
        <v>2.4</v>
      </c>
      <c r="I21" s="237">
        <v>2.2999999999999998</v>
      </c>
      <c r="J21" s="237">
        <v>1.7</v>
      </c>
      <c r="K21" s="237">
        <v>1.2</v>
      </c>
      <c r="L21" s="237">
        <v>0.2</v>
      </c>
      <c r="M21" s="237">
        <v>-0.6</v>
      </c>
      <c r="N21" s="237">
        <v>1.2</v>
      </c>
      <c r="O21" s="237">
        <v>-0.1</v>
      </c>
      <c r="P21" s="237">
        <v>0.5</v>
      </c>
      <c r="Q21" s="237" t="str">
        <v>:</v>
      </c>
      <c r="R21" s="237">
        <v>0.3</v>
      </c>
      <c r="S21" s="237">
        <v>2</v>
      </c>
      <c r="T21" s="237">
        <v>-0.8</v>
      </c>
      <c r="U21" s="237">
        <v>-0.7</v>
      </c>
      <c r="V21" s="237">
        <v>5</v>
      </c>
      <c r="W21" s="237">
        <v>-1.8</v>
      </c>
      <c r="X21" s="237">
        <v>2.5</v>
      </c>
      <c r="Y21" s="237">
        <v>1.5</v>
      </c>
      <c r="Z21" s="237">
        <v>2</v>
      </c>
      <c r="AA21" s="237">
        <v>3.8</v>
      </c>
      <c r="AB21" s="237">
        <v>0.5</v>
      </c>
      <c r="AC21" s="237">
        <v>0</v>
      </c>
      <c r="AD21" s="237">
        <v>2.6</v>
      </c>
      <c r="AE21" s="237">
        <v>3.2</v>
      </c>
      <c r="AF21" s="237">
        <v>2.6</v>
      </c>
      <c r="AG21" s="237" t="str">
        <v>:</v>
      </c>
      <c r="AH21" s="237">
        <v>0.7</v>
      </c>
      <c r="AI21" s="237" t="str">
        <v>:</v>
      </c>
      <c r="AJ21" s="534" t="str">
        <v>:</v>
      </c>
    </row>
    <row r="22" spans="2:36">
      <c r="B22" s="231">
        <v>2009</v>
      </c>
      <c r="C22" s="237" t="str">
        <v>:</v>
      </c>
      <c r="D22" s="237">
        <v>-1.8</v>
      </c>
      <c r="E22" s="237">
        <v>-1.8</v>
      </c>
      <c r="F22" s="237">
        <v>-1.8</v>
      </c>
      <c r="G22" s="237">
        <v>-0.2</v>
      </c>
      <c r="H22" s="237">
        <v>-1.7</v>
      </c>
      <c r="I22" s="237">
        <v>-1.8</v>
      </c>
      <c r="J22" s="237">
        <v>-3.4</v>
      </c>
      <c r="K22" s="237">
        <v>0.1</v>
      </c>
      <c r="L22" s="237">
        <v>-10</v>
      </c>
      <c r="M22" s="237">
        <v>-7.8</v>
      </c>
      <c r="N22" s="237">
        <v>-0.6</v>
      </c>
      <c r="O22" s="237">
        <v>-6.5</v>
      </c>
      <c r="P22" s="237">
        <v>-1.3</v>
      </c>
      <c r="Q22" s="237" t="str">
        <v>:</v>
      </c>
      <c r="R22" s="237">
        <v>-1.6</v>
      </c>
      <c r="S22" s="237">
        <v>-0.4</v>
      </c>
      <c r="T22" s="237">
        <v>-14.3</v>
      </c>
      <c r="U22" s="237">
        <v>-6.8</v>
      </c>
      <c r="V22" s="237">
        <v>0.9</v>
      </c>
      <c r="W22" s="237">
        <v>-2.5</v>
      </c>
      <c r="X22" s="237">
        <v>-0.2</v>
      </c>
      <c r="Y22" s="237">
        <v>-0.7</v>
      </c>
      <c r="Z22" s="237">
        <v>-0.7</v>
      </c>
      <c r="AA22" s="237">
        <v>0.4</v>
      </c>
      <c r="AB22" s="237">
        <v>-2.6</v>
      </c>
      <c r="AC22" s="237">
        <v>-2</v>
      </c>
      <c r="AD22" s="237">
        <v>-1.8</v>
      </c>
      <c r="AE22" s="237">
        <v>-2</v>
      </c>
      <c r="AF22" s="237">
        <v>-2.6</v>
      </c>
      <c r="AG22" s="237" t="str">
        <v>:</v>
      </c>
      <c r="AH22" s="237">
        <v>-1.7</v>
      </c>
      <c r="AI22" s="237" t="str">
        <v>:</v>
      </c>
      <c r="AJ22" s="534" t="str">
        <v>:</v>
      </c>
    </row>
    <row r="23" spans="2:36">
      <c r="B23" s="231">
        <v>2010</v>
      </c>
      <c r="C23" s="237" t="str">
        <v>:</v>
      </c>
      <c r="D23" s="237">
        <v>-0.4</v>
      </c>
      <c r="E23" s="237">
        <v>-0.3</v>
      </c>
      <c r="F23" s="237">
        <v>-0.5</v>
      </c>
      <c r="G23" s="237">
        <v>0.7</v>
      </c>
      <c r="H23" s="237">
        <v>-3.9</v>
      </c>
      <c r="I23" s="237">
        <v>-1</v>
      </c>
      <c r="J23" s="237">
        <v>-2.5</v>
      </c>
      <c r="K23" s="237">
        <v>0.5</v>
      </c>
      <c r="L23" s="237">
        <v>-4.8</v>
      </c>
      <c r="M23" s="237">
        <v>-4.0999999999999996</v>
      </c>
      <c r="N23" s="237">
        <v>-2.6</v>
      </c>
      <c r="O23" s="237">
        <v>-2.5</v>
      </c>
      <c r="P23" s="237">
        <v>0.1</v>
      </c>
      <c r="Q23" s="237" t="str">
        <v>:</v>
      </c>
      <c r="R23" s="237">
        <v>-0.7</v>
      </c>
      <c r="S23" s="237">
        <v>-0.2</v>
      </c>
      <c r="T23" s="237">
        <v>-6.7</v>
      </c>
      <c r="U23" s="237">
        <v>-11.9</v>
      </c>
      <c r="V23" s="237">
        <v>1.8</v>
      </c>
      <c r="W23" s="237">
        <v>0.8</v>
      </c>
      <c r="X23" s="237">
        <v>1.9</v>
      </c>
      <c r="Y23" s="237">
        <v>-0.4</v>
      </c>
      <c r="Z23" s="237">
        <v>1</v>
      </c>
      <c r="AA23" s="237">
        <v>-2.7</v>
      </c>
      <c r="AB23" s="237">
        <v>-1.5</v>
      </c>
      <c r="AC23" s="237">
        <v>-0.3</v>
      </c>
      <c r="AD23" s="237">
        <v>-2.2000000000000002</v>
      </c>
      <c r="AE23" s="237">
        <v>-1.5</v>
      </c>
      <c r="AF23" s="237">
        <v>-0.1</v>
      </c>
      <c r="AG23" s="237" t="str">
        <v>:</v>
      </c>
      <c r="AH23" s="237">
        <v>0.2</v>
      </c>
      <c r="AI23" s="237" t="str">
        <v>:</v>
      </c>
      <c r="AJ23" s="534" t="str">
        <v>:</v>
      </c>
    </row>
    <row r="24" spans="2:36">
      <c r="B24" s="231">
        <v>2011</v>
      </c>
      <c r="C24" s="237" t="str">
        <v>:</v>
      </c>
      <c r="D24" s="237">
        <v>0.3</v>
      </c>
      <c r="E24" s="237">
        <v>0.3</v>
      </c>
      <c r="F24" s="237">
        <v>0.3</v>
      </c>
      <c r="G24" s="237">
        <v>1.4</v>
      </c>
      <c r="H24" s="237">
        <v>-2.2000000000000002</v>
      </c>
      <c r="I24" s="237">
        <v>0</v>
      </c>
      <c r="J24" s="237">
        <v>-0.2</v>
      </c>
      <c r="K24" s="237">
        <v>1.4</v>
      </c>
      <c r="L24" s="237">
        <v>7</v>
      </c>
      <c r="M24" s="237">
        <v>-1.8</v>
      </c>
      <c r="N24" s="237">
        <v>-5.6</v>
      </c>
      <c r="O24" s="237">
        <v>-1.5</v>
      </c>
      <c r="P24" s="237">
        <v>0.6</v>
      </c>
      <c r="Q24" s="237" t="str">
        <v>:</v>
      </c>
      <c r="R24" s="237">
        <v>0.3</v>
      </c>
      <c r="S24" s="237">
        <v>0.5</v>
      </c>
      <c r="T24" s="237">
        <v>1.5</v>
      </c>
      <c r="U24" s="237">
        <v>0.5</v>
      </c>
      <c r="V24" s="237">
        <v>3</v>
      </c>
      <c r="W24" s="237">
        <v>0.3</v>
      </c>
      <c r="X24" s="237">
        <v>2.8</v>
      </c>
      <c r="Y24" s="237">
        <v>0.7</v>
      </c>
      <c r="Z24" s="237">
        <v>1.7</v>
      </c>
      <c r="AA24" s="237">
        <v>0.6</v>
      </c>
      <c r="AB24" s="237">
        <v>-1.5</v>
      </c>
      <c r="AC24" s="237">
        <v>-0.8</v>
      </c>
      <c r="AD24" s="237">
        <v>-1.6</v>
      </c>
      <c r="AE24" s="237">
        <v>1.8</v>
      </c>
      <c r="AF24" s="237">
        <v>1.5</v>
      </c>
      <c r="AG24" s="237" t="str">
        <v>:</v>
      </c>
      <c r="AH24" s="237">
        <v>0.5</v>
      </c>
      <c r="AI24" s="237" t="str">
        <v>:</v>
      </c>
      <c r="AJ24" s="534" t="str">
        <v>:</v>
      </c>
    </row>
    <row r="25" spans="2:36">
      <c r="B25" s="231">
        <v>2012</v>
      </c>
      <c r="C25" s="237" t="str">
        <v>:</v>
      </c>
      <c r="D25" s="237">
        <v>-0.5</v>
      </c>
      <c r="E25" s="237">
        <v>-0.3</v>
      </c>
      <c r="F25" s="237">
        <v>-0.7</v>
      </c>
      <c r="G25" s="237">
        <v>0.2</v>
      </c>
      <c r="H25" s="237">
        <v>-2.5</v>
      </c>
      <c r="I25" s="237">
        <v>0.4</v>
      </c>
      <c r="J25" s="237">
        <v>-0.3</v>
      </c>
      <c r="K25" s="237">
        <v>1.1000000000000001</v>
      </c>
      <c r="L25" s="237">
        <v>2.2000000000000002</v>
      </c>
      <c r="M25" s="237">
        <v>-0.6</v>
      </c>
      <c r="N25" s="237" t="str">
        <v>:</v>
      </c>
      <c r="O25" s="237" t="str">
        <v>:</v>
      </c>
      <c r="P25" s="237">
        <v>0</v>
      </c>
      <c r="Q25" s="237" t="str">
        <v>:</v>
      </c>
      <c r="R25" s="237">
        <v>-0.3</v>
      </c>
      <c r="S25" s="237">
        <v>-4.2</v>
      </c>
      <c r="T25" s="237">
        <v>1.4</v>
      </c>
      <c r="U25" s="237">
        <v>1.8</v>
      </c>
      <c r="V25" s="237">
        <v>2.5</v>
      </c>
      <c r="W25" s="237">
        <v>0.1</v>
      </c>
      <c r="X25" s="237">
        <v>2.2999999999999998</v>
      </c>
      <c r="Y25" s="237">
        <v>-0.2</v>
      </c>
      <c r="Z25" s="237">
        <v>1.3</v>
      </c>
      <c r="AA25" s="237">
        <v>0.1</v>
      </c>
      <c r="AB25" s="237" t="str">
        <v>:</v>
      </c>
      <c r="AC25" s="237" t="str">
        <v>:</v>
      </c>
      <c r="AD25" s="237">
        <v>-0.8</v>
      </c>
      <c r="AE25" s="237">
        <v>0.1</v>
      </c>
      <c r="AF25" s="237">
        <v>0</v>
      </c>
      <c r="AG25" s="237" t="str">
        <v>:</v>
      </c>
      <c r="AH25" s="237">
        <v>1.2</v>
      </c>
      <c r="AI25" s="237" t="str">
        <v>:</v>
      </c>
      <c r="AJ25" s="534" t="str">
        <v>:</v>
      </c>
    </row>
    <row r="26" spans="2:36">
      <c r="B26" s="231">
        <v>2013</v>
      </c>
      <c r="C26" s="237" t="str">
        <v>:</v>
      </c>
      <c r="D26" s="237" t="str">
        <v>:</v>
      </c>
      <c r="E26" s="237" t="str">
        <v>:</v>
      </c>
      <c r="F26" s="237" t="str">
        <v>:</v>
      </c>
      <c r="G26" s="237" t="str">
        <v>:</v>
      </c>
      <c r="H26" s="237" t="str">
        <v>:</v>
      </c>
      <c r="I26" s="237" t="str">
        <v>:</v>
      </c>
      <c r="J26" s="237" t="str">
        <v>:</v>
      </c>
      <c r="K26" s="237" t="str">
        <v>:</v>
      </c>
      <c r="L26" s="237" t="str">
        <v>:</v>
      </c>
      <c r="M26" s="237" t="str">
        <v>:</v>
      </c>
      <c r="N26" s="237" t="str">
        <v>:</v>
      </c>
      <c r="O26" s="237" t="str">
        <v>:</v>
      </c>
      <c r="P26" s="237" t="str">
        <v>:</v>
      </c>
      <c r="Q26" s="237" t="str">
        <v>:</v>
      </c>
      <c r="R26" s="237" t="str">
        <v>:</v>
      </c>
      <c r="S26" s="237" t="str">
        <v>:</v>
      </c>
      <c r="T26" s="237" t="str">
        <v>:</v>
      </c>
      <c r="U26" s="237" t="str">
        <v>:</v>
      </c>
      <c r="V26" s="237" t="str">
        <v>:</v>
      </c>
      <c r="W26" s="237" t="str">
        <v>:</v>
      </c>
      <c r="X26" s="237">
        <v>3.8</v>
      </c>
      <c r="Y26" s="237" t="str">
        <v>:</v>
      </c>
      <c r="Z26" s="237" t="str">
        <v>:</v>
      </c>
      <c r="AA26" s="237" t="str">
        <v>:</v>
      </c>
      <c r="AB26" s="237" t="str">
        <v>:</v>
      </c>
      <c r="AC26" s="237" t="str">
        <v>:</v>
      </c>
      <c r="AD26" s="237" t="str">
        <v>:</v>
      </c>
      <c r="AE26" s="237" t="str">
        <v>:</v>
      </c>
      <c r="AF26" s="237" t="str">
        <v>:</v>
      </c>
      <c r="AG26" s="237" t="str">
        <v>:</v>
      </c>
      <c r="AH26" s="237" t="str">
        <v>:</v>
      </c>
      <c r="AI26" s="237" t="str">
        <v>:</v>
      </c>
      <c r="AJ26" s="534" t="str">
        <v>:</v>
      </c>
    </row>
    <row r="27" spans="2:36">
      <c r="B27" s="231">
        <v>2014</v>
      </c>
      <c r="C27" s="237" t="str">
        <v>:</v>
      </c>
      <c r="D27" s="237" t="str">
        <v>:</v>
      </c>
      <c r="E27" s="237" t="str">
        <v>:</v>
      </c>
      <c r="F27" s="237" t="str">
        <v>:</v>
      </c>
      <c r="G27" s="237" t="str">
        <v>:</v>
      </c>
      <c r="H27" s="237" t="str">
        <v>:</v>
      </c>
      <c r="I27" s="237" t="str">
        <v>:</v>
      </c>
      <c r="J27" s="237" t="str">
        <v>:</v>
      </c>
      <c r="K27" s="237" t="str">
        <v>:</v>
      </c>
      <c r="L27" s="237" t="str">
        <v>:</v>
      </c>
      <c r="M27" s="237" t="str">
        <v>:</v>
      </c>
      <c r="N27" s="237" t="str">
        <v>:</v>
      </c>
      <c r="O27" s="237" t="str">
        <v>:</v>
      </c>
      <c r="P27" s="237" t="str">
        <v>:</v>
      </c>
      <c r="Q27" s="237" t="str">
        <v>:</v>
      </c>
      <c r="R27" s="237" t="str">
        <v>:</v>
      </c>
      <c r="S27" s="237" t="str">
        <v>:</v>
      </c>
      <c r="T27" s="237" t="str">
        <v>:</v>
      </c>
      <c r="U27" s="237" t="str">
        <v>:</v>
      </c>
      <c r="V27" s="237" t="str">
        <v>:</v>
      </c>
      <c r="W27" s="237" t="str">
        <v>:</v>
      </c>
      <c r="X27" s="237" t="str">
        <v>:</v>
      </c>
      <c r="Y27" s="237" t="str">
        <v>:</v>
      </c>
      <c r="Z27" s="237" t="str">
        <v>:</v>
      </c>
      <c r="AA27" s="237" t="str">
        <v>:</v>
      </c>
      <c r="AB27" s="237" t="str">
        <v>:</v>
      </c>
      <c r="AC27" s="237" t="str">
        <v>:</v>
      </c>
      <c r="AD27" s="237" t="str">
        <v>:</v>
      </c>
      <c r="AE27" s="237" t="str">
        <v>:</v>
      </c>
      <c r="AF27" s="237" t="str">
        <v>:</v>
      </c>
      <c r="AG27" s="237" t="str">
        <v>:</v>
      </c>
      <c r="AH27" s="237" t="str">
        <v>:</v>
      </c>
      <c r="AI27" s="237" t="str">
        <v>:</v>
      </c>
      <c r="AJ27" s="534" t="str">
        <v>:</v>
      </c>
    </row>
    <row r="28" spans="2:36">
      <c r="B28" s="231">
        <v>2015</v>
      </c>
      <c r="C28" s="237" t="str">
        <v>:</v>
      </c>
      <c r="D28" s="237" t="str">
        <v>:</v>
      </c>
      <c r="E28" s="237" t="str">
        <v>:</v>
      </c>
      <c r="F28" s="237" t="str">
        <v>:</v>
      </c>
      <c r="G28" s="237" t="str">
        <v>:</v>
      </c>
      <c r="H28" s="237" t="str">
        <v>:</v>
      </c>
      <c r="I28" s="237" t="str">
        <v>:</v>
      </c>
      <c r="J28" s="237" t="str">
        <v>:</v>
      </c>
      <c r="K28" s="237" t="str">
        <v>:</v>
      </c>
      <c r="L28" s="237" t="str">
        <v>:</v>
      </c>
      <c r="M28" s="237" t="str">
        <v>:</v>
      </c>
      <c r="N28" s="237" t="str">
        <v>:</v>
      </c>
      <c r="O28" s="237" t="str">
        <v>:</v>
      </c>
      <c r="P28" s="237" t="str">
        <v>:</v>
      </c>
      <c r="Q28" s="237" t="str">
        <v>:</v>
      </c>
      <c r="R28" s="237" t="str">
        <v>:</v>
      </c>
      <c r="S28" s="237" t="str">
        <v>:</v>
      </c>
      <c r="T28" s="237" t="str">
        <v>:</v>
      </c>
      <c r="U28" s="237" t="str">
        <v>:</v>
      </c>
      <c r="V28" s="237" t="str">
        <v>:</v>
      </c>
      <c r="W28" s="237" t="str">
        <v>:</v>
      </c>
      <c r="X28" s="237" t="str">
        <v>:</v>
      </c>
      <c r="Y28" s="237" t="str">
        <v>:</v>
      </c>
      <c r="Z28" s="237" t="str">
        <v>:</v>
      </c>
      <c r="AA28" s="237" t="str">
        <v>:</v>
      </c>
      <c r="AB28" s="237" t="str">
        <v>:</v>
      </c>
      <c r="AC28" s="237" t="str">
        <v>:</v>
      </c>
      <c r="AD28" s="237" t="str">
        <v>:</v>
      </c>
      <c r="AE28" s="237" t="str">
        <v>:</v>
      </c>
      <c r="AF28" s="237" t="str">
        <v>:</v>
      </c>
      <c r="AG28" s="237" t="str">
        <v>:</v>
      </c>
      <c r="AH28" s="237" t="str">
        <v>:</v>
      </c>
      <c r="AI28" s="237" t="str">
        <v>:</v>
      </c>
      <c r="AJ28" s="534" t="str">
        <v>:</v>
      </c>
    </row>
    <row r="30" spans="2:36" ht="87.75">
      <c r="B30" s="230">
        <f t="array" ref="B30:AJ51">TRANSPOSE(ES_FTE3_1!B42:W76)</f>
        <v>0</v>
      </c>
      <c r="C30" s="236" t="str">
        <v>ΕΕ (28 χώρες)</v>
      </c>
      <c r="D30" s="236" t="str">
        <v>ΕΕ (27 χώρες)</v>
      </c>
      <c r="E30" s="236" t="str">
        <v>ΕΕ (15 χώρες)</v>
      </c>
      <c r="F30" s="236" t="str">
        <v>Ευροχώρος</v>
      </c>
      <c r="G30" s="236" t="str">
        <v>Βέλγιο</v>
      </c>
      <c r="H30" s="236" t="str">
        <v>Βουλγαρία</v>
      </c>
      <c r="I30" s="236" t="str">
        <v>Τσεχία</v>
      </c>
      <c r="J30" s="236" t="str">
        <v>Δανία</v>
      </c>
      <c r="K30" s="236" t="str">
        <v>Γερμανία</v>
      </c>
      <c r="L30" s="236" t="str">
        <v>Εσθονία</v>
      </c>
      <c r="M30" s="236" t="str">
        <v>Ιρλανδία</v>
      </c>
      <c r="N30" s="236" t="str">
        <v>Ελλάδα</v>
      </c>
      <c r="O30" s="236" t="str">
        <v>Ισπανία</v>
      </c>
      <c r="P30" s="236" t="str">
        <v>Γαλλία</v>
      </c>
      <c r="Q30" s="236" t="str">
        <v>Κροατία</v>
      </c>
      <c r="R30" s="236" t="str">
        <v>Ιταλία</v>
      </c>
      <c r="S30" s="236" t="str">
        <v>Κύπρος</v>
      </c>
      <c r="T30" s="236" t="str">
        <v>Λετονία</v>
      </c>
      <c r="U30" s="236" t="str">
        <v>Λιθουανία</v>
      </c>
      <c r="V30" s="236" t="str">
        <v>Λουξεμβούργο</v>
      </c>
      <c r="W30" s="236" t="str">
        <v>Ουγγαρία</v>
      </c>
      <c r="X30" s="236" t="str">
        <v>Μάλτα</v>
      </c>
      <c r="Y30" s="236" t="str">
        <v>Ολλανδία</v>
      </c>
      <c r="Z30" s="236" t="str">
        <v>Αυστρία</v>
      </c>
      <c r="AA30" s="236" t="str">
        <v>Πολωνία</v>
      </c>
      <c r="AB30" s="236" t="str">
        <v>Πορτογαλία</v>
      </c>
      <c r="AC30" s="236" t="str">
        <v>Ρουμανία</v>
      </c>
      <c r="AD30" s="236" t="str">
        <v>Σλοβενία</v>
      </c>
      <c r="AE30" s="236" t="str">
        <v>Σλοβακία</v>
      </c>
      <c r="AF30" s="236" t="str">
        <v>Φινλανδία</v>
      </c>
      <c r="AG30" s="236" t="str">
        <v>Σουηδία</v>
      </c>
      <c r="AH30" s="236" t="str">
        <v>Ηνωμένο Βασίλειο</v>
      </c>
      <c r="AI30" s="236" t="str">
        <v>Ηνωμένες Πολιτείες</v>
      </c>
      <c r="AJ30" s="236" t="str">
        <v>Ιαπωνία</v>
      </c>
    </row>
    <row r="31" spans="2:36">
      <c r="B31" s="231">
        <v>1995</v>
      </c>
      <c r="C31" s="237" t="str">
        <v/>
      </c>
      <c r="D31" s="237" t="str">
        <v/>
      </c>
      <c r="E31" s="237" t="str">
        <v/>
      </c>
      <c r="F31" s="237" t="str">
        <v/>
      </c>
      <c r="G31" s="237" t="str">
        <v/>
      </c>
      <c r="H31" s="237" t="str">
        <v/>
      </c>
      <c r="I31" s="237" t="str">
        <v/>
      </c>
      <c r="J31" s="237" t="str">
        <v/>
      </c>
      <c r="K31" s="237" t="str">
        <v/>
      </c>
      <c r="L31" s="237" t="str">
        <v/>
      </c>
      <c r="M31" s="237" t="str">
        <v/>
      </c>
      <c r="N31" s="237" t="str">
        <v/>
      </c>
      <c r="O31" s="237" t="str">
        <v/>
      </c>
      <c r="P31" s="237" t="str">
        <v/>
      </c>
      <c r="Q31" s="237" t="str">
        <v/>
      </c>
      <c r="R31" s="237" t="str">
        <v/>
      </c>
      <c r="S31" s="237" t="str">
        <v/>
      </c>
      <c r="T31" s="237" t="str">
        <v/>
      </c>
      <c r="U31" s="237" t="str">
        <v/>
      </c>
      <c r="V31" s="237" t="str">
        <v/>
      </c>
      <c r="W31" s="237" t="str">
        <v/>
      </c>
      <c r="X31" s="237" t="str">
        <v/>
      </c>
      <c r="Y31" s="237" t="str">
        <v/>
      </c>
      <c r="Z31" s="237" t="str">
        <v/>
      </c>
      <c r="AA31" s="237" t="str">
        <v/>
      </c>
      <c r="AB31" s="237" t="str">
        <v/>
      </c>
      <c r="AC31" s="237" t="str">
        <v/>
      </c>
      <c r="AD31" s="237" t="str">
        <v/>
      </c>
      <c r="AE31" s="237" t="str">
        <v/>
      </c>
      <c r="AF31" s="237" t="str">
        <v/>
      </c>
      <c r="AG31" s="237" t="str">
        <v/>
      </c>
      <c r="AH31" s="237" t="str">
        <v/>
      </c>
      <c r="AI31" s="237" t="str">
        <v/>
      </c>
      <c r="AJ31" s="534" t="str">
        <v/>
      </c>
    </row>
    <row r="32" spans="2:36">
      <c r="B32" s="231">
        <v>1996</v>
      </c>
      <c r="C32" s="237" t="str">
        <v/>
      </c>
      <c r="D32" s="237" t="str">
        <v/>
      </c>
      <c r="E32" s="237" t="str">
        <v/>
      </c>
      <c r="F32" s="237" t="str">
        <v/>
      </c>
      <c r="G32" s="237" t="str">
        <v/>
      </c>
      <c r="H32" s="237" t="str">
        <v/>
      </c>
      <c r="I32" s="237" t="str">
        <v/>
      </c>
      <c r="J32" s="237" t="str">
        <v/>
      </c>
      <c r="K32" s="237" t="str">
        <v/>
      </c>
      <c r="L32" s="237" t="str">
        <v/>
      </c>
      <c r="M32" s="237" t="str">
        <v/>
      </c>
      <c r="N32" s="237" t="str">
        <v/>
      </c>
      <c r="O32" s="237" t="str">
        <v/>
      </c>
      <c r="P32" s="237" t="str">
        <v/>
      </c>
      <c r="Q32" s="237" t="str">
        <v/>
      </c>
      <c r="R32" s="237" t="str">
        <v/>
      </c>
      <c r="S32" s="237" t="str">
        <v/>
      </c>
      <c r="T32" s="237" t="str">
        <v/>
      </c>
      <c r="U32" s="237" t="str">
        <v/>
      </c>
      <c r="V32" s="237" t="str">
        <v/>
      </c>
      <c r="W32" s="237" t="str">
        <v/>
      </c>
      <c r="X32" s="237" t="str">
        <v/>
      </c>
      <c r="Y32" s="237" t="str">
        <v/>
      </c>
      <c r="Z32" s="237" t="str">
        <v/>
      </c>
      <c r="AA32" s="237" t="str">
        <v/>
      </c>
      <c r="AB32" s="237" t="str">
        <v/>
      </c>
      <c r="AC32" s="237" t="str">
        <v/>
      </c>
      <c r="AD32" s="237" t="str">
        <v/>
      </c>
      <c r="AE32" s="237" t="str">
        <v/>
      </c>
      <c r="AF32" s="237" t="str">
        <v/>
      </c>
      <c r="AG32" s="237" t="str">
        <v/>
      </c>
      <c r="AH32" s="237" t="str">
        <v/>
      </c>
      <c r="AI32" s="237" t="str">
        <v/>
      </c>
      <c r="AJ32" s="534" t="str">
        <v/>
      </c>
    </row>
    <row r="33" spans="2:36">
      <c r="B33" s="231">
        <v>1997</v>
      </c>
      <c r="C33" s="237" t="str">
        <v/>
      </c>
      <c r="D33" s="237" t="str">
        <v/>
      </c>
      <c r="E33" s="237" t="str">
        <v/>
      </c>
      <c r="F33" s="237" t="str">
        <v/>
      </c>
      <c r="G33" s="237" t="str">
        <v/>
      </c>
      <c r="H33" s="237" t="str">
        <v/>
      </c>
      <c r="I33" s="237" t="str">
        <v/>
      </c>
      <c r="J33" s="237" t="str">
        <v/>
      </c>
      <c r="K33" s="237" t="str">
        <v/>
      </c>
      <c r="L33" s="237" t="str">
        <v/>
      </c>
      <c r="M33" s="237" t="str">
        <v/>
      </c>
      <c r="N33" s="237" t="str">
        <v/>
      </c>
      <c r="O33" s="237" t="str">
        <v/>
      </c>
      <c r="P33" s="237" t="str">
        <v/>
      </c>
      <c r="Q33" s="237" t="str">
        <v/>
      </c>
      <c r="R33" s="237" t="str">
        <v/>
      </c>
      <c r="S33" s="237" t="str">
        <v/>
      </c>
      <c r="T33" s="237" t="str">
        <v/>
      </c>
      <c r="U33" s="237" t="str">
        <v/>
      </c>
      <c r="V33" s="237" t="str">
        <v/>
      </c>
      <c r="W33" s="237" t="str">
        <v/>
      </c>
      <c r="X33" s="237" t="str">
        <v/>
      </c>
      <c r="Y33" s="237" t="str">
        <v/>
      </c>
      <c r="Z33" s="237" t="str">
        <v/>
      </c>
      <c r="AA33" s="237" t="str">
        <v/>
      </c>
      <c r="AB33" s="237" t="str">
        <v/>
      </c>
      <c r="AC33" s="237" t="str">
        <v/>
      </c>
      <c r="AD33" s="237" t="str">
        <v/>
      </c>
      <c r="AE33" s="237" t="str">
        <v/>
      </c>
      <c r="AF33" s="237" t="str">
        <v/>
      </c>
      <c r="AG33" s="237" t="str">
        <v/>
      </c>
      <c r="AH33" s="237" t="str">
        <v/>
      </c>
      <c r="AI33" s="237" t="str">
        <v/>
      </c>
      <c r="AJ33" s="534" t="str">
        <v/>
      </c>
    </row>
    <row r="34" spans="2:36">
      <c r="B34" s="231">
        <v>1998</v>
      </c>
      <c r="C34" s="237" t="str">
        <v/>
      </c>
      <c r="D34" s="237" t="str">
        <v/>
      </c>
      <c r="E34" s="237" t="str">
        <v/>
      </c>
      <c r="F34" s="237" t="str">
        <v/>
      </c>
      <c r="G34" s="237" t="str">
        <v/>
      </c>
      <c r="H34" s="237" t="str">
        <v/>
      </c>
      <c r="I34" s="237" t="str">
        <v/>
      </c>
      <c r="J34" s="237" t="str">
        <v/>
      </c>
      <c r="K34" s="237" t="str">
        <v/>
      </c>
      <c r="L34" s="237" t="str">
        <v/>
      </c>
      <c r="M34" s="237" t="str">
        <v/>
      </c>
      <c r="N34" s="237" t="str">
        <v/>
      </c>
      <c r="O34" s="237" t="str">
        <v/>
      </c>
      <c r="P34" s="237" t="str">
        <v/>
      </c>
      <c r="Q34" s="237" t="str">
        <v/>
      </c>
      <c r="R34" s="237" t="str">
        <v/>
      </c>
      <c r="S34" s="237" t="str">
        <v/>
      </c>
      <c r="T34" s="237" t="str">
        <v/>
      </c>
      <c r="U34" s="237" t="str">
        <v/>
      </c>
      <c r="V34" s="237" t="str">
        <v/>
      </c>
      <c r="W34" s="237" t="str">
        <v/>
      </c>
      <c r="X34" s="237" t="str">
        <v/>
      </c>
      <c r="Y34" s="237" t="str">
        <v/>
      </c>
      <c r="Z34" s="237" t="str">
        <v/>
      </c>
      <c r="AA34" s="237" t="str">
        <v/>
      </c>
      <c r="AB34" s="237" t="str">
        <v/>
      </c>
      <c r="AC34" s="237" t="str">
        <v/>
      </c>
      <c r="AD34" s="237" t="str">
        <v/>
      </c>
      <c r="AE34" s="237" t="str">
        <v/>
      </c>
      <c r="AF34" s="237" t="str">
        <v/>
      </c>
      <c r="AG34" s="237" t="str">
        <v/>
      </c>
      <c r="AH34" s="237" t="str">
        <v/>
      </c>
      <c r="AI34" s="237" t="str">
        <v/>
      </c>
      <c r="AJ34" s="534" t="str">
        <v/>
      </c>
    </row>
    <row r="35" spans="2:36">
      <c r="B35" s="231">
        <v>1999</v>
      </c>
      <c r="C35" s="237" t="str">
        <v/>
      </c>
      <c r="D35" s="237" t="str">
        <v/>
      </c>
      <c r="E35" s="237" t="str">
        <v/>
      </c>
      <c r="F35" s="237" t="str">
        <v/>
      </c>
      <c r="G35" s="237" t="str">
        <v/>
      </c>
      <c r="H35" s="237" t="str">
        <v/>
      </c>
      <c r="I35" s="237" t="str">
        <v/>
      </c>
      <c r="J35" s="237" t="str">
        <v/>
      </c>
      <c r="K35" s="237" t="str">
        <v/>
      </c>
      <c r="L35" s="237" t="str">
        <v/>
      </c>
      <c r="M35" s="237" t="str">
        <v/>
      </c>
      <c r="N35" s="237" t="str">
        <v/>
      </c>
      <c r="O35" s="237" t="str">
        <v/>
      </c>
      <c r="P35" s="237" t="str">
        <v/>
      </c>
      <c r="Q35" s="237" t="str">
        <v/>
      </c>
      <c r="R35" s="237" t="str">
        <v/>
      </c>
      <c r="S35" s="237" t="str">
        <v/>
      </c>
      <c r="T35" s="237" t="str">
        <v/>
      </c>
      <c r="U35" s="237" t="str">
        <v/>
      </c>
      <c r="V35" s="237" t="str">
        <v/>
      </c>
      <c r="W35" s="237" t="str">
        <v/>
      </c>
      <c r="X35" s="237" t="str">
        <v/>
      </c>
      <c r="Y35" s="237" t="str">
        <v/>
      </c>
      <c r="Z35" s="237" t="str">
        <v/>
      </c>
      <c r="AA35" s="237" t="str">
        <v/>
      </c>
      <c r="AB35" s="237" t="str">
        <v/>
      </c>
      <c r="AC35" s="237" t="str">
        <v/>
      </c>
      <c r="AD35" s="237" t="str">
        <v/>
      </c>
      <c r="AE35" s="237" t="str">
        <v/>
      </c>
      <c r="AF35" s="237" t="str">
        <v/>
      </c>
      <c r="AG35" s="237" t="str">
        <v/>
      </c>
      <c r="AH35" s="237" t="str">
        <v/>
      </c>
      <c r="AI35" s="237" t="str">
        <v/>
      </c>
      <c r="AJ35" s="534" t="str">
        <v/>
      </c>
    </row>
    <row r="36" spans="2:36">
      <c r="B36" s="231">
        <v>2000</v>
      </c>
      <c r="C36" s="237" t="str">
        <v/>
      </c>
      <c r="D36" s="237" t="str">
        <v/>
      </c>
      <c r="E36" s="237" t="str">
        <v/>
      </c>
      <c r="F36" s="237" t="str">
        <v/>
      </c>
      <c r="G36" s="237" t="str">
        <v/>
      </c>
      <c r="H36" s="237" t="str">
        <v/>
      </c>
      <c r="I36" s="237" t="str">
        <v/>
      </c>
      <c r="J36" s="237" t="str">
        <v/>
      </c>
      <c r="K36" s="237" t="str">
        <v/>
      </c>
      <c r="L36" s="237" t="str">
        <v/>
      </c>
      <c r="M36" s="237" t="str">
        <v/>
      </c>
      <c r="N36" s="237" t="str">
        <v/>
      </c>
      <c r="O36" s="237" t="str">
        <v/>
      </c>
      <c r="P36" s="237" t="str">
        <v/>
      </c>
      <c r="Q36" s="237" t="str">
        <v/>
      </c>
      <c r="R36" s="237" t="str">
        <v/>
      </c>
      <c r="S36" s="237" t="str">
        <v/>
      </c>
      <c r="T36" s="237" t="str">
        <v/>
      </c>
      <c r="U36" s="237" t="str">
        <v/>
      </c>
      <c r="V36" s="237" t="str">
        <v/>
      </c>
      <c r="W36" s="237" t="str">
        <v/>
      </c>
      <c r="X36" s="237" t="str">
        <v/>
      </c>
      <c r="Y36" s="237" t="str">
        <v/>
      </c>
      <c r="Z36" s="237" t="str">
        <v/>
      </c>
      <c r="AA36" s="237" t="str">
        <v/>
      </c>
      <c r="AB36" s="237" t="str">
        <v/>
      </c>
      <c r="AC36" s="237" t="str">
        <v/>
      </c>
      <c r="AD36" s="237" t="str">
        <v/>
      </c>
      <c r="AE36" s="237" t="str">
        <v/>
      </c>
      <c r="AF36" s="237" t="str">
        <v/>
      </c>
      <c r="AG36" s="237" t="str">
        <v/>
      </c>
      <c r="AH36" s="237" t="str">
        <v/>
      </c>
      <c r="AI36" s="237" t="str">
        <v/>
      </c>
      <c r="AJ36" s="534" t="str">
        <v/>
      </c>
    </row>
    <row r="37" spans="2:36">
      <c r="B37" s="231">
        <v>2001</v>
      </c>
      <c r="C37" s="237" t="str">
        <v/>
      </c>
      <c r="D37" s="237" t="str">
        <v/>
      </c>
      <c r="E37" s="237" t="str">
        <v/>
      </c>
      <c r="F37" s="237" t="str">
        <v/>
      </c>
      <c r="G37" s="237" t="str">
        <v/>
      </c>
      <c r="H37" s="237" t="str">
        <v/>
      </c>
      <c r="I37" s="237" t="str">
        <v/>
      </c>
      <c r="J37" s="237" t="str">
        <v/>
      </c>
      <c r="K37" s="237" t="str">
        <v/>
      </c>
      <c r="L37" s="237" t="str">
        <v/>
      </c>
      <c r="M37" s="237" t="str">
        <v/>
      </c>
      <c r="N37" s="237" t="str">
        <v/>
      </c>
      <c r="O37" s="237" t="str">
        <v/>
      </c>
      <c r="P37" s="237" t="str">
        <v/>
      </c>
      <c r="Q37" s="237" t="str">
        <v/>
      </c>
      <c r="R37" s="237" t="str">
        <v/>
      </c>
      <c r="S37" s="237" t="str">
        <v/>
      </c>
      <c r="T37" s="237" t="str">
        <v/>
      </c>
      <c r="U37" s="237" t="str">
        <v/>
      </c>
      <c r="V37" s="237" t="str">
        <v/>
      </c>
      <c r="W37" s="237" t="str">
        <v/>
      </c>
      <c r="X37" s="237" t="str">
        <v/>
      </c>
      <c r="Y37" s="237" t="str">
        <v/>
      </c>
      <c r="Z37" s="237" t="str">
        <v/>
      </c>
      <c r="AA37" s="237" t="str">
        <v/>
      </c>
      <c r="AB37" s="237" t="str">
        <v/>
      </c>
      <c r="AC37" s="237" t="str">
        <v/>
      </c>
      <c r="AD37" s="237" t="str">
        <v/>
      </c>
      <c r="AE37" s="237" t="str">
        <v/>
      </c>
      <c r="AF37" s="237" t="str">
        <v/>
      </c>
      <c r="AG37" s="237" t="str">
        <v/>
      </c>
      <c r="AH37" s="237" t="str">
        <v/>
      </c>
      <c r="AI37" s="237" t="str">
        <v/>
      </c>
      <c r="AJ37" s="534" t="str">
        <v/>
      </c>
    </row>
    <row r="38" spans="2:36">
      <c r="B38" s="231">
        <v>2002</v>
      </c>
      <c r="C38" s="237" t="str">
        <v/>
      </c>
      <c r="D38" s="237" t="str">
        <v/>
      </c>
      <c r="E38" s="237" t="str">
        <v/>
      </c>
      <c r="F38" s="237" t="str">
        <v/>
      </c>
      <c r="G38" s="237" t="str">
        <v/>
      </c>
      <c r="H38" s="237" t="str">
        <v/>
      </c>
      <c r="I38" s="237" t="str">
        <v/>
      </c>
      <c r="J38" s="237" t="str">
        <v/>
      </c>
      <c r="K38" s="237" t="str">
        <v/>
      </c>
      <c r="L38" s="237" t="str">
        <v/>
      </c>
      <c r="M38" s="237" t="str">
        <v/>
      </c>
      <c r="N38" s="237" t="str">
        <v/>
      </c>
      <c r="O38" s="237" t="str">
        <v/>
      </c>
      <c r="P38" s="237" t="str">
        <v/>
      </c>
      <c r="Q38" s="237" t="str">
        <v/>
      </c>
      <c r="R38" s="237" t="str">
        <v/>
      </c>
      <c r="S38" s="237" t="str">
        <v/>
      </c>
      <c r="T38" s="237" t="str">
        <v/>
      </c>
      <c r="U38" s="237" t="str">
        <v/>
      </c>
      <c r="V38" s="237" t="str">
        <v/>
      </c>
      <c r="W38" s="237" t="str">
        <v/>
      </c>
      <c r="X38" s="237" t="str">
        <v/>
      </c>
      <c r="Y38" s="237" t="str">
        <v/>
      </c>
      <c r="Z38" s="237" t="str">
        <v/>
      </c>
      <c r="AA38" s="237" t="str">
        <v/>
      </c>
      <c r="AB38" s="237" t="str">
        <v/>
      </c>
      <c r="AC38" s="237" t="str">
        <v/>
      </c>
      <c r="AD38" s="237" t="str">
        <v/>
      </c>
      <c r="AE38" s="237" t="str">
        <v/>
      </c>
      <c r="AF38" s="237" t="str">
        <v/>
      </c>
      <c r="AG38" s="237" t="str">
        <v/>
      </c>
      <c r="AH38" s="237" t="str">
        <v/>
      </c>
      <c r="AI38" s="237" t="str">
        <v/>
      </c>
      <c r="AJ38" s="534" t="str">
        <v/>
      </c>
    </row>
    <row r="39" spans="2:36">
      <c r="B39" s="231">
        <v>2003</v>
      </c>
      <c r="C39" s="237" t="str">
        <v/>
      </c>
      <c r="D39" s="237" t="str">
        <v/>
      </c>
      <c r="E39" s="237" t="str">
        <v/>
      </c>
      <c r="F39" s="237" t="str">
        <v/>
      </c>
      <c r="G39" s="237" t="str">
        <v/>
      </c>
      <c r="H39" s="237" t="str">
        <v/>
      </c>
      <c r="I39" s="237" t="str">
        <v/>
      </c>
      <c r="J39" s="237" t="str">
        <v/>
      </c>
      <c r="K39" s="237" t="str">
        <v/>
      </c>
      <c r="L39" s="237" t="str">
        <v/>
      </c>
      <c r="M39" s="237" t="str">
        <v/>
      </c>
      <c r="N39" s="237" t="str">
        <v/>
      </c>
      <c r="O39" s="237" t="str">
        <v/>
      </c>
      <c r="P39" s="237" t="str">
        <v/>
      </c>
      <c r="Q39" s="237" t="str">
        <v/>
      </c>
      <c r="R39" s="237" t="str">
        <v/>
      </c>
      <c r="S39" s="237" t="str">
        <v/>
      </c>
      <c r="T39" s="237" t="str">
        <v/>
      </c>
      <c r="U39" s="237" t="str">
        <v/>
      </c>
      <c r="V39" s="237" t="str">
        <v/>
      </c>
      <c r="W39" s="237" t="str">
        <v/>
      </c>
      <c r="X39" s="237" t="str">
        <v/>
      </c>
      <c r="Y39" s="237" t="str">
        <v/>
      </c>
      <c r="Z39" s="237" t="str">
        <v/>
      </c>
      <c r="AA39" s="237" t="str">
        <v/>
      </c>
      <c r="AB39" s="237" t="str">
        <v/>
      </c>
      <c r="AC39" s="237" t="str">
        <v/>
      </c>
      <c r="AD39" s="237" t="str">
        <v/>
      </c>
      <c r="AE39" s="237" t="str">
        <v/>
      </c>
      <c r="AF39" s="237" t="str">
        <v/>
      </c>
      <c r="AG39" s="237" t="str">
        <v/>
      </c>
      <c r="AH39" s="237" t="str">
        <v/>
      </c>
      <c r="AI39" s="237" t="str">
        <v/>
      </c>
      <c r="AJ39" s="534" t="str">
        <v/>
      </c>
    </row>
    <row r="40" spans="2:36">
      <c r="B40" s="231">
        <v>2004</v>
      </c>
      <c r="C40" s="237" t="str">
        <v/>
      </c>
      <c r="D40" s="237" t="str">
        <v/>
      </c>
      <c r="E40" s="237" t="str">
        <v/>
      </c>
      <c r="F40" s="237" t="str">
        <v/>
      </c>
      <c r="G40" s="237" t="str">
        <v/>
      </c>
      <c r="H40" s="237" t="str">
        <v/>
      </c>
      <c r="I40" s="237" t="str">
        <v/>
      </c>
      <c r="J40" s="237" t="str">
        <v/>
      </c>
      <c r="K40" s="237" t="str">
        <v/>
      </c>
      <c r="L40" s="237" t="str">
        <v/>
      </c>
      <c r="M40" s="237" t="str">
        <v/>
      </c>
      <c r="N40" s="237" t="str">
        <v/>
      </c>
      <c r="O40" s="237" t="str">
        <v/>
      </c>
      <c r="P40" s="237" t="str">
        <v/>
      </c>
      <c r="Q40" s="237" t="str">
        <v/>
      </c>
      <c r="R40" s="237" t="str">
        <v/>
      </c>
      <c r="S40" s="237" t="str">
        <v/>
      </c>
      <c r="T40" s="237" t="str">
        <v/>
      </c>
      <c r="U40" s="237" t="str">
        <v/>
      </c>
      <c r="V40" s="237" t="str">
        <v/>
      </c>
      <c r="W40" s="237" t="str">
        <v/>
      </c>
      <c r="X40" s="237" t="str">
        <v/>
      </c>
      <c r="Y40" s="237" t="str">
        <v/>
      </c>
      <c r="Z40" s="237" t="str">
        <v/>
      </c>
      <c r="AA40" s="237" t="str">
        <v/>
      </c>
      <c r="AB40" s="237" t="str">
        <v/>
      </c>
      <c r="AC40" s="237" t="str">
        <v/>
      </c>
      <c r="AD40" s="237" t="str">
        <v/>
      </c>
      <c r="AE40" s="237" t="str">
        <v/>
      </c>
      <c r="AF40" s="237" t="str">
        <v/>
      </c>
      <c r="AG40" s="237" t="str">
        <v/>
      </c>
      <c r="AH40" s="237" t="str">
        <v/>
      </c>
      <c r="AI40" s="237" t="str">
        <v/>
      </c>
      <c r="AJ40" s="534" t="str">
        <v/>
      </c>
    </row>
    <row r="41" spans="2:36">
      <c r="B41" s="231">
        <v>2005</v>
      </c>
      <c r="C41" s="237" t="str">
        <v/>
      </c>
      <c r="D41" s="237" t="str">
        <v/>
      </c>
      <c r="E41" s="237" t="str">
        <v/>
      </c>
      <c r="F41" s="237" t="str">
        <v/>
      </c>
      <c r="G41" s="237" t="str">
        <v/>
      </c>
      <c r="H41" s="237" t="str">
        <v/>
      </c>
      <c r="I41" s="237" t="str">
        <v/>
      </c>
      <c r="J41" s="237" t="str">
        <v/>
      </c>
      <c r="K41" s="237" t="str">
        <v/>
      </c>
      <c r="L41" s="237" t="str">
        <v/>
      </c>
      <c r="M41" s="237" t="str">
        <v/>
      </c>
      <c r="N41" s="237" t="str">
        <v>b</v>
      </c>
      <c r="O41" s="237" t="str">
        <v/>
      </c>
      <c r="P41" s="237" t="str">
        <v/>
      </c>
      <c r="Q41" s="237" t="str">
        <v/>
      </c>
      <c r="R41" s="237" t="str">
        <v/>
      </c>
      <c r="S41" s="237" t="str">
        <v/>
      </c>
      <c r="T41" s="237" t="str">
        <v/>
      </c>
      <c r="U41" s="237" t="str">
        <v/>
      </c>
      <c r="V41" s="237" t="str">
        <v/>
      </c>
      <c r="W41" s="237" t="str">
        <v/>
      </c>
      <c r="X41" s="237" t="str">
        <v/>
      </c>
      <c r="Y41" s="237" t="str">
        <v/>
      </c>
      <c r="Z41" s="237" t="str">
        <v/>
      </c>
      <c r="AA41" s="237" t="str">
        <v/>
      </c>
      <c r="AB41" s="237" t="str">
        <v/>
      </c>
      <c r="AC41" s="237" t="str">
        <v/>
      </c>
      <c r="AD41" s="237" t="str">
        <v/>
      </c>
      <c r="AE41" s="237" t="str">
        <v/>
      </c>
      <c r="AF41" s="237" t="str">
        <v/>
      </c>
      <c r="AG41" s="237" t="str">
        <v/>
      </c>
      <c r="AH41" s="237" t="str">
        <v/>
      </c>
      <c r="AI41" s="237" t="str">
        <v/>
      </c>
      <c r="AJ41" s="534" t="str">
        <v/>
      </c>
    </row>
    <row r="42" spans="2:36">
      <c r="B42" s="231">
        <v>2006</v>
      </c>
      <c r="C42" s="237" t="str">
        <v/>
      </c>
      <c r="D42" s="237" t="str">
        <v/>
      </c>
      <c r="E42" s="237" t="str">
        <v/>
      </c>
      <c r="F42" s="237" t="str">
        <v/>
      </c>
      <c r="G42" s="237" t="str">
        <v/>
      </c>
      <c r="H42" s="237" t="str">
        <v/>
      </c>
      <c r="I42" s="237" t="str">
        <v/>
      </c>
      <c r="J42" s="237" t="str">
        <v/>
      </c>
      <c r="K42" s="237" t="str">
        <v/>
      </c>
      <c r="L42" s="237" t="str">
        <v/>
      </c>
      <c r="M42" s="237" t="str">
        <v/>
      </c>
      <c r="N42" s="237" t="str">
        <v/>
      </c>
      <c r="O42" s="237" t="str">
        <v/>
      </c>
      <c r="P42" s="237" t="str">
        <v/>
      </c>
      <c r="Q42" s="237" t="str">
        <v/>
      </c>
      <c r="R42" s="237" t="str">
        <v/>
      </c>
      <c r="S42" s="237" t="str">
        <v/>
      </c>
      <c r="T42" s="237" t="str">
        <v/>
      </c>
      <c r="U42" s="237" t="str">
        <v/>
      </c>
      <c r="V42" s="237" t="str">
        <v/>
      </c>
      <c r="W42" s="237" t="str">
        <v/>
      </c>
      <c r="X42" s="237" t="str">
        <v/>
      </c>
      <c r="Y42" s="237" t="str">
        <v/>
      </c>
      <c r="Z42" s="237" t="str">
        <v/>
      </c>
      <c r="AA42" s="237" t="str">
        <v/>
      </c>
      <c r="AB42" s="237" t="str">
        <v/>
      </c>
      <c r="AC42" s="237" t="str">
        <v/>
      </c>
      <c r="AD42" s="237" t="str">
        <v/>
      </c>
      <c r="AE42" s="237" t="str">
        <v/>
      </c>
      <c r="AF42" s="237" t="str">
        <v/>
      </c>
      <c r="AG42" s="237" t="str">
        <v/>
      </c>
      <c r="AH42" s="237" t="str">
        <v/>
      </c>
      <c r="AI42" s="237" t="str">
        <v/>
      </c>
      <c r="AJ42" s="534" t="str">
        <v/>
      </c>
    </row>
    <row r="43" spans="2:36">
      <c r="B43" s="231">
        <v>2007</v>
      </c>
      <c r="C43" s="237" t="str">
        <v/>
      </c>
      <c r="D43" s="237" t="str">
        <v/>
      </c>
      <c r="E43" s="237" t="str">
        <v/>
      </c>
      <c r="F43" s="237" t="str">
        <v/>
      </c>
      <c r="G43" s="237" t="str">
        <v/>
      </c>
      <c r="H43" s="237" t="str">
        <v/>
      </c>
      <c r="I43" s="237" t="str">
        <v/>
      </c>
      <c r="J43" s="237" t="str">
        <v/>
      </c>
      <c r="K43" s="237" t="str">
        <v/>
      </c>
      <c r="L43" s="237" t="str">
        <v/>
      </c>
      <c r="M43" s="237" t="str">
        <v/>
      </c>
      <c r="N43" s="237" t="str">
        <v/>
      </c>
      <c r="O43" s="237" t="str">
        <v/>
      </c>
      <c r="P43" s="237" t="str">
        <v/>
      </c>
      <c r="Q43" s="237" t="str">
        <v/>
      </c>
      <c r="R43" s="237" t="str">
        <v/>
      </c>
      <c r="S43" s="237" t="str">
        <v/>
      </c>
      <c r="T43" s="237" t="str">
        <v>b</v>
      </c>
      <c r="U43" s="237" t="str">
        <v/>
      </c>
      <c r="V43" s="237" t="str">
        <v/>
      </c>
      <c r="W43" s="237" t="str">
        <v/>
      </c>
      <c r="X43" s="237" t="str">
        <v/>
      </c>
      <c r="Y43" s="237" t="str">
        <v/>
      </c>
      <c r="Z43" s="237" t="str">
        <v/>
      </c>
      <c r="AA43" s="237" t="str">
        <v/>
      </c>
      <c r="AB43" s="237" t="str">
        <v/>
      </c>
      <c r="AC43" s="237" t="str">
        <v/>
      </c>
      <c r="AD43" s="237" t="str">
        <v/>
      </c>
      <c r="AE43" s="237" t="str">
        <v/>
      </c>
      <c r="AF43" s="237" t="str">
        <v/>
      </c>
      <c r="AG43" s="237" t="str">
        <v/>
      </c>
      <c r="AH43" s="237" t="str">
        <v/>
      </c>
      <c r="AI43" s="237" t="str">
        <v/>
      </c>
      <c r="AJ43" s="534" t="str">
        <v/>
      </c>
    </row>
    <row r="44" spans="2:36">
      <c r="B44" s="231">
        <v>2008</v>
      </c>
      <c r="C44" s="237" t="str">
        <v/>
      </c>
      <c r="D44" s="237" t="str">
        <v/>
      </c>
      <c r="E44" s="237" t="str">
        <v/>
      </c>
      <c r="F44" s="237" t="str">
        <v/>
      </c>
      <c r="G44" s="237" t="str">
        <v/>
      </c>
      <c r="H44" s="237" t="str">
        <v/>
      </c>
      <c r="I44" s="237" t="str">
        <v/>
      </c>
      <c r="J44" s="237" t="str">
        <v/>
      </c>
      <c r="K44" s="237" t="str">
        <v/>
      </c>
      <c r="L44" s="237" t="str">
        <v/>
      </c>
      <c r="M44" s="237" t="str">
        <v/>
      </c>
      <c r="N44" s="237" t="str">
        <v/>
      </c>
      <c r="O44" s="237" t="str">
        <v/>
      </c>
      <c r="P44" s="237" t="str">
        <v/>
      </c>
      <c r="Q44" s="237" t="str">
        <v/>
      </c>
      <c r="R44" s="237" t="str">
        <v/>
      </c>
      <c r="S44" s="237" t="str">
        <v/>
      </c>
      <c r="T44" s="237" t="str">
        <v/>
      </c>
      <c r="U44" s="237" t="str">
        <v/>
      </c>
      <c r="V44" s="237" t="str">
        <v/>
      </c>
      <c r="W44" s="237" t="str">
        <v/>
      </c>
      <c r="X44" s="237" t="str">
        <v/>
      </c>
      <c r="Y44" s="237" t="str">
        <v/>
      </c>
      <c r="Z44" s="237" t="str">
        <v/>
      </c>
      <c r="AA44" s="237" t="str">
        <v/>
      </c>
      <c r="AB44" s="237" t="str">
        <v/>
      </c>
      <c r="AC44" s="237" t="str">
        <v/>
      </c>
      <c r="AD44" s="237" t="str">
        <v/>
      </c>
      <c r="AE44" s="237" t="str">
        <v/>
      </c>
      <c r="AF44" s="237" t="str">
        <v/>
      </c>
      <c r="AG44" s="237" t="str">
        <v/>
      </c>
      <c r="AH44" s="237" t="str">
        <v/>
      </c>
      <c r="AI44" s="237" t="str">
        <v/>
      </c>
      <c r="AJ44" s="534" t="str">
        <v/>
      </c>
    </row>
    <row r="45" spans="2:36">
      <c r="B45" s="231">
        <v>2009</v>
      </c>
      <c r="C45" s="237" t="str">
        <v/>
      </c>
      <c r="D45" s="237" t="str">
        <v/>
      </c>
      <c r="E45" s="237" t="str">
        <v/>
      </c>
      <c r="F45" s="237" t="str">
        <v/>
      </c>
      <c r="G45" s="237" t="str">
        <v/>
      </c>
      <c r="H45" s="237" t="str">
        <v/>
      </c>
      <c r="I45" s="237" t="str">
        <v/>
      </c>
      <c r="J45" s="237" t="str">
        <v/>
      </c>
      <c r="K45" s="237" t="str">
        <v/>
      </c>
      <c r="L45" s="237" t="str">
        <v/>
      </c>
      <c r="M45" s="237" t="str">
        <v/>
      </c>
      <c r="N45" s="237" t="str">
        <v/>
      </c>
      <c r="O45" s="237" t="str">
        <v/>
      </c>
      <c r="P45" s="237" t="str">
        <v/>
      </c>
      <c r="Q45" s="237" t="str">
        <v/>
      </c>
      <c r="R45" s="237" t="str">
        <v/>
      </c>
      <c r="S45" s="237" t="str">
        <v/>
      </c>
      <c r="T45" s="237" t="str">
        <v/>
      </c>
      <c r="U45" s="237" t="str">
        <v/>
      </c>
      <c r="V45" s="237" t="str">
        <v/>
      </c>
      <c r="W45" s="237" t="str">
        <v/>
      </c>
      <c r="X45" s="237" t="str">
        <v/>
      </c>
      <c r="Y45" s="237" t="str">
        <v/>
      </c>
      <c r="Z45" s="237" t="str">
        <v/>
      </c>
      <c r="AA45" s="237" t="str">
        <v/>
      </c>
      <c r="AB45" s="237" t="str">
        <v/>
      </c>
      <c r="AC45" s="237" t="str">
        <v/>
      </c>
      <c r="AD45" s="237" t="str">
        <v/>
      </c>
      <c r="AE45" s="237" t="str">
        <v/>
      </c>
      <c r="AF45" s="237" t="str">
        <v/>
      </c>
      <c r="AG45" s="237" t="str">
        <v/>
      </c>
      <c r="AH45" s="237" t="str">
        <v/>
      </c>
      <c r="AI45" s="237" t="str">
        <v/>
      </c>
      <c r="AJ45" s="534" t="str">
        <v/>
      </c>
    </row>
    <row r="46" spans="2:36">
      <c r="B46" s="231">
        <v>2010</v>
      </c>
      <c r="C46" s="237" t="str">
        <v/>
      </c>
      <c r="D46" s="237" t="str">
        <v/>
      </c>
      <c r="E46" s="237" t="str">
        <v/>
      </c>
      <c r="F46" s="237" t="str">
        <v/>
      </c>
      <c r="G46" s="237" t="str">
        <v/>
      </c>
      <c r="H46" s="237" t="str">
        <v/>
      </c>
      <c r="I46" s="237" t="str">
        <v/>
      </c>
      <c r="J46" s="237" t="str">
        <v/>
      </c>
      <c r="K46" s="237" t="str">
        <v/>
      </c>
      <c r="L46" s="237" t="str">
        <v/>
      </c>
      <c r="M46" s="237" t="str">
        <v/>
      </c>
      <c r="N46" s="237" t="str">
        <v/>
      </c>
      <c r="O46" s="237" t="str">
        <v/>
      </c>
      <c r="P46" s="237" t="str">
        <v/>
      </c>
      <c r="Q46" s="237" t="str">
        <v/>
      </c>
      <c r="R46" s="237" t="str">
        <v/>
      </c>
      <c r="S46" s="237" t="str">
        <v/>
      </c>
      <c r="T46" s="237" t="str">
        <v/>
      </c>
      <c r="U46" s="237" t="str">
        <v/>
      </c>
      <c r="V46" s="237" t="str">
        <v/>
      </c>
      <c r="W46" s="237" t="str">
        <v/>
      </c>
      <c r="X46" s="237" t="str">
        <v/>
      </c>
      <c r="Y46" s="237" t="str">
        <v/>
      </c>
      <c r="Z46" s="237" t="str">
        <v/>
      </c>
      <c r="AA46" s="237" t="str">
        <v/>
      </c>
      <c r="AB46" s="237" t="str">
        <v/>
      </c>
      <c r="AC46" s="237" t="str">
        <v/>
      </c>
      <c r="AD46" s="237" t="str">
        <v/>
      </c>
      <c r="AE46" s="237" t="str">
        <v/>
      </c>
      <c r="AF46" s="237" t="str">
        <v/>
      </c>
      <c r="AG46" s="237" t="str">
        <v/>
      </c>
      <c r="AH46" s="237" t="str">
        <v/>
      </c>
      <c r="AI46" s="237" t="str">
        <v/>
      </c>
      <c r="AJ46" s="534" t="str">
        <v/>
      </c>
    </row>
    <row r="47" spans="2:36">
      <c r="B47" s="231">
        <v>2011</v>
      </c>
      <c r="C47" s="237" t="str">
        <v/>
      </c>
      <c r="D47" s="237" t="str">
        <v/>
      </c>
      <c r="E47" s="237" t="str">
        <v/>
      </c>
      <c r="F47" s="237" t="str">
        <v/>
      </c>
      <c r="G47" s="237" t="str">
        <v/>
      </c>
      <c r="H47" s="237" t="str">
        <v/>
      </c>
      <c r="I47" s="237" t="str">
        <v/>
      </c>
      <c r="J47" s="237" t="str">
        <v/>
      </c>
      <c r="K47" s="237" t="str">
        <v/>
      </c>
      <c r="L47" s="237" t="str">
        <v/>
      </c>
      <c r="M47" s="237" t="str">
        <v/>
      </c>
      <c r="N47" s="237" t="str">
        <v/>
      </c>
      <c r="O47" s="237" t="str">
        <v/>
      </c>
      <c r="P47" s="237" t="str">
        <v/>
      </c>
      <c r="Q47" s="237" t="str">
        <v/>
      </c>
      <c r="R47" s="237" t="str">
        <v/>
      </c>
      <c r="S47" s="237" t="str">
        <v/>
      </c>
      <c r="T47" s="237" t="str">
        <v/>
      </c>
      <c r="U47" s="237" t="str">
        <v/>
      </c>
      <c r="V47" s="237" t="str">
        <v/>
      </c>
      <c r="W47" s="237" t="str">
        <v/>
      </c>
      <c r="X47" s="237" t="str">
        <v/>
      </c>
      <c r="Y47" s="237" t="str">
        <v/>
      </c>
      <c r="Z47" s="237" t="str">
        <v/>
      </c>
      <c r="AA47" s="237" t="str">
        <v/>
      </c>
      <c r="AB47" s="237" t="str">
        <v/>
      </c>
      <c r="AC47" s="237" t="str">
        <v/>
      </c>
      <c r="AD47" s="237" t="str">
        <v/>
      </c>
      <c r="AE47" s="237" t="str">
        <v/>
      </c>
      <c r="AF47" s="237" t="str">
        <v/>
      </c>
      <c r="AG47" s="237" t="str">
        <v/>
      </c>
      <c r="AH47" s="237" t="str">
        <v/>
      </c>
      <c r="AI47" s="237" t="str">
        <v/>
      </c>
      <c r="AJ47" s="534" t="str">
        <v/>
      </c>
    </row>
    <row r="48" spans="2:36">
      <c r="B48" s="231">
        <v>2012</v>
      </c>
      <c r="C48" s="237" t="str">
        <v/>
      </c>
      <c r="D48" s="237" t="str">
        <v/>
      </c>
      <c r="E48" s="237" t="str">
        <v/>
      </c>
      <c r="F48" s="237" t="str">
        <v/>
      </c>
      <c r="G48" s="237" t="str">
        <v/>
      </c>
      <c r="H48" s="237" t="str">
        <v/>
      </c>
      <c r="I48" s="237" t="str">
        <v/>
      </c>
      <c r="J48" s="237" t="str">
        <v/>
      </c>
      <c r="K48" s="237" t="str">
        <v/>
      </c>
      <c r="L48" s="237" t="str">
        <v/>
      </c>
      <c r="M48" s="237" t="str">
        <v/>
      </c>
      <c r="N48" s="237" t="str">
        <v/>
      </c>
      <c r="O48" s="237" t="str">
        <v/>
      </c>
      <c r="P48" s="237" t="str">
        <v/>
      </c>
      <c r="Q48" s="237" t="str">
        <v/>
      </c>
      <c r="R48" s="237" t="str">
        <v/>
      </c>
      <c r="S48" s="237" t="str">
        <v/>
      </c>
      <c r="T48" s="237" t="str">
        <v/>
      </c>
      <c r="U48" s="237" t="str">
        <v/>
      </c>
      <c r="V48" s="237" t="str">
        <v/>
      </c>
      <c r="W48" s="237" t="str">
        <v/>
      </c>
      <c r="X48" s="237" t="str">
        <v/>
      </c>
      <c r="Y48" s="237" t="str">
        <v/>
      </c>
      <c r="Z48" s="237" t="str">
        <v/>
      </c>
      <c r="AA48" s="237" t="str">
        <v/>
      </c>
      <c r="AB48" s="237" t="str">
        <v/>
      </c>
      <c r="AC48" s="237" t="str">
        <v/>
      </c>
      <c r="AD48" s="237" t="str">
        <v/>
      </c>
      <c r="AE48" s="237" t="str">
        <v/>
      </c>
      <c r="AF48" s="237" t="str">
        <v/>
      </c>
      <c r="AG48" s="237" t="str">
        <v/>
      </c>
      <c r="AH48" s="237" t="str">
        <v/>
      </c>
      <c r="AI48" s="237" t="str">
        <v/>
      </c>
      <c r="AJ48" s="534" t="str">
        <v/>
      </c>
    </row>
    <row r="49" spans="2:36">
      <c r="B49" s="231">
        <v>2013</v>
      </c>
      <c r="C49" s="237" t="str">
        <v/>
      </c>
      <c r="D49" s="237" t="str">
        <v/>
      </c>
      <c r="E49" s="237" t="str">
        <v/>
      </c>
      <c r="F49" s="237" t="str">
        <v/>
      </c>
      <c r="G49" s="237" t="str">
        <v/>
      </c>
      <c r="H49" s="237" t="str">
        <v/>
      </c>
      <c r="I49" s="237" t="str">
        <v/>
      </c>
      <c r="J49" s="237" t="str">
        <v/>
      </c>
      <c r="K49" s="237" t="str">
        <v/>
      </c>
      <c r="L49" s="237" t="str">
        <v/>
      </c>
      <c r="M49" s="237" t="str">
        <v/>
      </c>
      <c r="N49" s="237" t="str">
        <v/>
      </c>
      <c r="O49" s="237" t="str">
        <v/>
      </c>
      <c r="P49" s="237" t="str">
        <v/>
      </c>
      <c r="Q49" s="237" t="str">
        <v/>
      </c>
      <c r="R49" s="237" t="str">
        <v/>
      </c>
      <c r="S49" s="237" t="str">
        <v/>
      </c>
      <c r="T49" s="237" t="str">
        <v/>
      </c>
      <c r="U49" s="237" t="str">
        <v/>
      </c>
      <c r="V49" s="237" t="str">
        <v/>
      </c>
      <c r="W49" s="237" t="str">
        <v/>
      </c>
      <c r="X49" s="237" t="str">
        <v/>
      </c>
      <c r="Y49" s="237" t="str">
        <v/>
      </c>
      <c r="Z49" s="237" t="str">
        <v/>
      </c>
      <c r="AA49" s="237" t="str">
        <v/>
      </c>
      <c r="AB49" s="237" t="str">
        <v/>
      </c>
      <c r="AC49" s="237" t="str">
        <v/>
      </c>
      <c r="AD49" s="237" t="str">
        <v/>
      </c>
      <c r="AE49" s="237" t="str">
        <v/>
      </c>
      <c r="AF49" s="237" t="str">
        <v/>
      </c>
      <c r="AG49" s="237" t="str">
        <v/>
      </c>
      <c r="AH49" s="237" t="str">
        <v/>
      </c>
      <c r="AI49" s="237" t="str">
        <v/>
      </c>
      <c r="AJ49" s="534" t="str">
        <v/>
      </c>
    </row>
    <row r="50" spans="2:36">
      <c r="B50" s="231">
        <v>2014</v>
      </c>
      <c r="C50" s="237" t="str">
        <v/>
      </c>
      <c r="D50" s="237" t="str">
        <v/>
      </c>
      <c r="E50" s="237" t="str">
        <v/>
      </c>
      <c r="F50" s="237" t="str">
        <v/>
      </c>
      <c r="G50" s="237" t="str">
        <v/>
      </c>
      <c r="H50" s="237" t="str">
        <v/>
      </c>
      <c r="I50" s="237" t="str">
        <v/>
      </c>
      <c r="J50" s="237" t="str">
        <v/>
      </c>
      <c r="K50" s="237" t="str">
        <v/>
      </c>
      <c r="L50" s="237" t="str">
        <v/>
      </c>
      <c r="M50" s="237" t="str">
        <v/>
      </c>
      <c r="N50" s="237" t="str">
        <v/>
      </c>
      <c r="O50" s="237" t="str">
        <v/>
      </c>
      <c r="P50" s="237" t="str">
        <v/>
      </c>
      <c r="Q50" s="237" t="str">
        <v/>
      </c>
      <c r="R50" s="237" t="str">
        <v/>
      </c>
      <c r="S50" s="237" t="str">
        <v/>
      </c>
      <c r="T50" s="237" t="str">
        <v/>
      </c>
      <c r="U50" s="237" t="str">
        <v/>
      </c>
      <c r="V50" s="237" t="str">
        <v/>
      </c>
      <c r="W50" s="237" t="str">
        <v/>
      </c>
      <c r="X50" s="237" t="str">
        <v/>
      </c>
      <c r="Y50" s="237" t="str">
        <v/>
      </c>
      <c r="Z50" s="237" t="str">
        <v/>
      </c>
      <c r="AA50" s="237" t="str">
        <v/>
      </c>
      <c r="AB50" s="237" t="str">
        <v/>
      </c>
      <c r="AC50" s="237" t="str">
        <v/>
      </c>
      <c r="AD50" s="237" t="str">
        <v/>
      </c>
      <c r="AE50" s="237" t="str">
        <v/>
      </c>
      <c r="AF50" s="237" t="str">
        <v/>
      </c>
      <c r="AG50" s="237" t="str">
        <v/>
      </c>
      <c r="AH50" s="237" t="str">
        <v/>
      </c>
      <c r="AI50" s="237" t="str">
        <v/>
      </c>
      <c r="AJ50" s="534" t="str">
        <v/>
      </c>
    </row>
    <row r="51" spans="2:36">
      <c r="B51" s="231">
        <v>2015</v>
      </c>
      <c r="C51" s="237" t="str">
        <v/>
      </c>
      <c r="D51" s="237" t="str">
        <v/>
      </c>
      <c r="E51" s="237" t="str">
        <v/>
      </c>
      <c r="F51" s="237" t="str">
        <v/>
      </c>
      <c r="G51" s="237" t="str">
        <v/>
      </c>
      <c r="H51" s="237" t="str">
        <v/>
      </c>
      <c r="I51" s="237" t="str">
        <v/>
      </c>
      <c r="J51" s="237" t="str">
        <v/>
      </c>
      <c r="K51" s="237" t="str">
        <v/>
      </c>
      <c r="L51" s="237" t="str">
        <v/>
      </c>
      <c r="M51" s="237" t="str">
        <v/>
      </c>
      <c r="N51" s="237" t="str">
        <v/>
      </c>
      <c r="O51" s="237" t="str">
        <v/>
      </c>
      <c r="P51" s="237" t="str">
        <v/>
      </c>
      <c r="Q51" s="237" t="str">
        <v/>
      </c>
      <c r="R51" s="237" t="str">
        <v/>
      </c>
      <c r="S51" s="237" t="str">
        <v/>
      </c>
      <c r="T51" s="237" t="str">
        <v/>
      </c>
      <c r="U51" s="237" t="str">
        <v/>
      </c>
      <c r="V51" s="237" t="str">
        <v/>
      </c>
      <c r="W51" s="237" t="str">
        <v/>
      </c>
      <c r="X51" s="237" t="str">
        <v/>
      </c>
      <c r="Y51" s="237" t="str">
        <v/>
      </c>
      <c r="Z51" s="237" t="str">
        <v/>
      </c>
      <c r="AA51" s="237" t="str">
        <v/>
      </c>
      <c r="AB51" s="237" t="str">
        <v/>
      </c>
      <c r="AC51" s="237" t="str">
        <v/>
      </c>
      <c r="AD51" s="237" t="str">
        <v/>
      </c>
      <c r="AE51" s="237" t="str">
        <v/>
      </c>
      <c r="AF51" s="237" t="str">
        <v/>
      </c>
      <c r="AG51" s="237" t="str">
        <v/>
      </c>
      <c r="AH51" s="237" t="str">
        <v/>
      </c>
      <c r="AI51" s="237" t="str">
        <v/>
      </c>
      <c r="AJ51" s="534" t="str">
        <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AM56"/>
  <sheetViews>
    <sheetView topLeftCell="O1" workbookViewId="0">
      <selection activeCell="C2" sqref="C2:F2"/>
    </sheetView>
  </sheetViews>
  <sheetFormatPr defaultRowHeight="15"/>
  <cols>
    <col min="1" max="1" width="28" style="409" customWidth="1"/>
    <col min="2" max="256" width="9.125" style="409"/>
    <col min="257" max="257" width="28" style="409" customWidth="1"/>
    <col min="258" max="512" width="9.125" style="409"/>
    <col min="513" max="513" width="28" style="409" customWidth="1"/>
    <col min="514" max="768" width="9.125" style="409"/>
    <col min="769" max="769" width="28" style="409" customWidth="1"/>
    <col min="770" max="1024" width="9.125" style="409"/>
    <col min="1025" max="1025" width="28" style="409" customWidth="1"/>
    <col min="1026" max="1280" width="9.125" style="409"/>
    <col min="1281" max="1281" width="28" style="409" customWidth="1"/>
    <col min="1282" max="1536" width="9.125" style="409"/>
    <col min="1537" max="1537" width="28" style="409" customWidth="1"/>
    <col min="1538" max="1792" width="9.125" style="409"/>
    <col min="1793" max="1793" width="28" style="409" customWidth="1"/>
    <col min="1794" max="2048" width="9.125" style="409"/>
    <col min="2049" max="2049" width="28" style="409" customWidth="1"/>
    <col min="2050" max="2304" width="9.125" style="409"/>
    <col min="2305" max="2305" width="28" style="409" customWidth="1"/>
    <col min="2306" max="2560" width="9.125" style="409"/>
    <col min="2561" max="2561" width="28" style="409" customWidth="1"/>
    <col min="2562" max="2816" width="9.125" style="409"/>
    <col min="2817" max="2817" width="28" style="409" customWidth="1"/>
    <col min="2818" max="3072" width="9.125" style="409"/>
    <col min="3073" max="3073" width="28" style="409" customWidth="1"/>
    <col min="3074" max="3328" width="9.125" style="409"/>
    <col min="3329" max="3329" width="28" style="409" customWidth="1"/>
    <col min="3330" max="3584" width="9.125" style="409"/>
    <col min="3585" max="3585" width="28" style="409" customWidth="1"/>
    <col min="3586" max="3840" width="9.125" style="409"/>
    <col min="3841" max="3841" width="28" style="409" customWidth="1"/>
    <col min="3842" max="4096" width="9.125" style="409"/>
    <col min="4097" max="4097" width="28" style="409" customWidth="1"/>
    <col min="4098" max="4352" width="9.125" style="409"/>
    <col min="4353" max="4353" width="28" style="409" customWidth="1"/>
    <col min="4354" max="4608" width="9.125" style="409"/>
    <col min="4609" max="4609" width="28" style="409" customWidth="1"/>
    <col min="4610" max="4864" width="9.125" style="409"/>
    <col min="4865" max="4865" width="28" style="409" customWidth="1"/>
    <col min="4866" max="5120" width="9.125" style="409"/>
    <col min="5121" max="5121" width="28" style="409" customWidth="1"/>
    <col min="5122" max="5376" width="9.125" style="409"/>
    <col min="5377" max="5377" width="28" style="409" customWidth="1"/>
    <col min="5378" max="5632" width="9.125" style="409"/>
    <col min="5633" max="5633" width="28" style="409" customWidth="1"/>
    <col min="5634" max="5888" width="9.125" style="409"/>
    <col min="5889" max="5889" width="28" style="409" customWidth="1"/>
    <col min="5890" max="6144" width="9.125" style="409"/>
    <col min="6145" max="6145" width="28" style="409" customWidth="1"/>
    <col min="6146" max="6400" width="9.125" style="409"/>
    <col min="6401" max="6401" width="28" style="409" customWidth="1"/>
    <col min="6402" max="6656" width="9.125" style="409"/>
    <col min="6657" max="6657" width="28" style="409" customWidth="1"/>
    <col min="6658" max="6912" width="9.125" style="409"/>
    <col min="6913" max="6913" width="28" style="409" customWidth="1"/>
    <col min="6914" max="7168" width="9.125" style="409"/>
    <col min="7169" max="7169" width="28" style="409" customWidth="1"/>
    <col min="7170" max="7424" width="9.125" style="409"/>
    <col min="7425" max="7425" width="28" style="409" customWidth="1"/>
    <col min="7426" max="7680" width="9.125" style="409"/>
    <col min="7681" max="7681" width="28" style="409" customWidth="1"/>
    <col min="7682" max="7936" width="9.125" style="409"/>
    <col min="7937" max="7937" width="28" style="409" customWidth="1"/>
    <col min="7938" max="8192" width="9.125" style="409"/>
    <col min="8193" max="8193" width="28" style="409" customWidth="1"/>
    <col min="8194" max="8448" width="9.125" style="409"/>
    <col min="8449" max="8449" width="28" style="409" customWidth="1"/>
    <col min="8450" max="8704" width="9.125" style="409"/>
    <col min="8705" max="8705" width="28" style="409" customWidth="1"/>
    <col min="8706" max="8960" width="9.125" style="409"/>
    <col min="8961" max="8961" width="28" style="409" customWidth="1"/>
    <col min="8962" max="9216" width="9.125" style="409"/>
    <col min="9217" max="9217" width="28" style="409" customWidth="1"/>
    <col min="9218" max="9472" width="9.125" style="409"/>
    <col min="9473" max="9473" width="28" style="409" customWidth="1"/>
    <col min="9474" max="9728" width="9.125" style="409"/>
    <col min="9729" max="9729" width="28" style="409" customWidth="1"/>
    <col min="9730" max="9984" width="9.125" style="409"/>
    <col min="9985" max="9985" width="28" style="409" customWidth="1"/>
    <col min="9986" max="10240" width="9.125" style="409"/>
    <col min="10241" max="10241" width="28" style="409" customWidth="1"/>
    <col min="10242" max="10496" width="9.125" style="409"/>
    <col min="10497" max="10497" width="28" style="409" customWidth="1"/>
    <col min="10498" max="10752" width="9.125" style="409"/>
    <col min="10753" max="10753" width="28" style="409" customWidth="1"/>
    <col min="10754" max="11008" width="9.125" style="409"/>
    <col min="11009" max="11009" width="28" style="409" customWidth="1"/>
    <col min="11010" max="11264" width="9.125" style="409"/>
    <col min="11265" max="11265" width="28" style="409" customWidth="1"/>
    <col min="11266" max="11520" width="9.125" style="409"/>
    <col min="11521" max="11521" width="28" style="409" customWidth="1"/>
    <col min="11522" max="11776" width="9.125" style="409"/>
    <col min="11777" max="11777" width="28" style="409" customWidth="1"/>
    <col min="11778" max="12032" width="9.125" style="409"/>
    <col min="12033" max="12033" width="28" style="409" customWidth="1"/>
    <col min="12034" max="12288" width="9.125" style="409"/>
    <col min="12289" max="12289" width="28" style="409" customWidth="1"/>
    <col min="12290" max="12544" width="9.125" style="409"/>
    <col min="12545" max="12545" width="28" style="409" customWidth="1"/>
    <col min="12546" max="12800" width="9.125" style="409"/>
    <col min="12801" max="12801" width="28" style="409" customWidth="1"/>
    <col min="12802" max="13056" width="9.125" style="409"/>
    <col min="13057" max="13057" width="28" style="409" customWidth="1"/>
    <col min="13058" max="13312" width="9.125" style="409"/>
    <col min="13313" max="13313" width="28" style="409" customWidth="1"/>
    <col min="13314" max="13568" width="9.125" style="409"/>
    <col min="13569" max="13569" width="28" style="409" customWidth="1"/>
    <col min="13570" max="13824" width="9.125" style="409"/>
    <col min="13825" max="13825" width="28" style="409" customWidth="1"/>
    <col min="13826" max="14080" width="9.125" style="409"/>
    <col min="14081" max="14081" width="28" style="409" customWidth="1"/>
    <col min="14082" max="14336" width="9.125" style="409"/>
    <col min="14337" max="14337" width="28" style="409" customWidth="1"/>
    <col min="14338" max="14592" width="9.125" style="409"/>
    <col min="14593" max="14593" width="28" style="409" customWidth="1"/>
    <col min="14594" max="14848" width="9.125" style="409"/>
    <col min="14849" max="14849" width="28" style="409" customWidth="1"/>
    <col min="14850" max="15104" width="9.125" style="409"/>
    <col min="15105" max="15105" width="28" style="409" customWidth="1"/>
    <col min="15106" max="15360" width="9.125" style="409"/>
    <col min="15361" max="15361" width="28" style="409" customWidth="1"/>
    <col min="15362" max="15616" width="9.125" style="409"/>
    <col min="15617" max="15617" width="28" style="409" customWidth="1"/>
    <col min="15618" max="15872" width="9.125" style="409"/>
    <col min="15873" max="15873" width="28" style="409" customWidth="1"/>
    <col min="15874" max="16128" width="9.125" style="409"/>
    <col min="16129" max="16129" width="28" style="409" customWidth="1"/>
    <col min="16130" max="16384" width="9.125" style="409"/>
  </cols>
  <sheetData>
    <row r="1" spans="1:39">
      <c r="A1" s="535" t="s">
        <v>485</v>
      </c>
    </row>
    <row r="3" spans="1:39">
      <c r="A3" s="535" t="s">
        <v>288</v>
      </c>
      <c r="B3" s="536">
        <v>41878.84065972222</v>
      </c>
    </row>
    <row r="4" spans="1:39">
      <c r="A4" s="535" t="s">
        <v>289</v>
      </c>
      <c r="B4" s="536">
        <v>41988.47831943287</v>
      </c>
    </row>
    <row r="5" spans="1:39">
      <c r="A5" s="535" t="s">
        <v>519</v>
      </c>
      <c r="B5" s="535" t="s">
        <v>231</v>
      </c>
    </row>
    <row r="6" spans="1:39">
      <c r="A6" s="535" t="s">
        <v>568</v>
      </c>
      <c r="B6" s="535" t="s">
        <v>569</v>
      </c>
    </row>
    <row r="7" spans="1:39">
      <c r="A7" s="535" t="s">
        <v>292</v>
      </c>
      <c r="B7" s="535" t="s">
        <v>573</v>
      </c>
    </row>
    <row r="8" spans="1:39">
      <c r="A8" s="535" t="s">
        <v>486</v>
      </c>
      <c r="B8" s="535" t="s">
        <v>487</v>
      </c>
    </row>
    <row r="9" spans="1:39">
      <c r="A9" s="535" t="s">
        <v>290</v>
      </c>
      <c r="B9" s="535" t="s">
        <v>488</v>
      </c>
    </row>
    <row r="10" spans="1:39">
      <c r="A10" s="535" t="s">
        <v>489</v>
      </c>
      <c r="B10" s="535" t="s">
        <v>490</v>
      </c>
    </row>
    <row r="12" spans="1:39">
      <c r="A12" s="537" t="s">
        <v>294</v>
      </c>
      <c r="B12" s="537" t="s">
        <v>214</v>
      </c>
      <c r="C12" s="537" t="s">
        <v>295</v>
      </c>
      <c r="D12" s="537" t="s">
        <v>215</v>
      </c>
      <c r="E12" s="537" t="s">
        <v>295</v>
      </c>
      <c r="F12" s="537" t="s">
        <v>216</v>
      </c>
      <c r="G12" s="537" t="s">
        <v>295</v>
      </c>
      <c r="H12" s="537" t="s">
        <v>217</v>
      </c>
      <c r="I12" s="537" t="s">
        <v>295</v>
      </c>
      <c r="J12" s="537" t="s">
        <v>218</v>
      </c>
      <c r="K12" s="537" t="s">
        <v>295</v>
      </c>
      <c r="L12" s="537" t="s">
        <v>219</v>
      </c>
      <c r="M12" s="537" t="s">
        <v>295</v>
      </c>
      <c r="N12" s="537" t="s">
        <v>220</v>
      </c>
      <c r="O12" s="537" t="s">
        <v>295</v>
      </c>
      <c r="P12" s="537" t="s">
        <v>221</v>
      </c>
      <c r="Q12" s="537" t="s">
        <v>295</v>
      </c>
      <c r="R12" s="537" t="s">
        <v>222</v>
      </c>
      <c r="S12" s="537" t="s">
        <v>295</v>
      </c>
      <c r="T12" s="537" t="s">
        <v>223</v>
      </c>
      <c r="U12" s="537" t="s">
        <v>295</v>
      </c>
      <c r="V12" s="537" t="s">
        <v>224</v>
      </c>
      <c r="W12" s="537" t="s">
        <v>295</v>
      </c>
      <c r="X12" s="537" t="s">
        <v>225</v>
      </c>
      <c r="Y12" s="537" t="s">
        <v>295</v>
      </c>
      <c r="Z12" s="537" t="s">
        <v>226</v>
      </c>
      <c r="AA12" s="537" t="s">
        <v>295</v>
      </c>
      <c r="AB12" s="537" t="s">
        <v>227</v>
      </c>
      <c r="AC12" s="537" t="s">
        <v>295</v>
      </c>
      <c r="AD12" s="537" t="s">
        <v>228</v>
      </c>
      <c r="AE12" s="537" t="s">
        <v>295</v>
      </c>
      <c r="AF12" s="537" t="s">
        <v>229</v>
      </c>
      <c r="AG12" s="537" t="s">
        <v>295</v>
      </c>
      <c r="AH12" s="537" t="s">
        <v>230</v>
      </c>
      <c r="AI12" s="537" t="s">
        <v>295</v>
      </c>
      <c r="AJ12" s="537" t="s">
        <v>296</v>
      </c>
      <c r="AK12" s="537" t="s">
        <v>295</v>
      </c>
      <c r="AL12" s="537" t="s">
        <v>297</v>
      </c>
      <c r="AM12" s="537" t="s">
        <v>295</v>
      </c>
    </row>
    <row r="13" spans="1:39">
      <c r="A13" s="537" t="s">
        <v>298</v>
      </c>
      <c r="B13" s="539" t="s">
        <v>126</v>
      </c>
      <c r="C13" s="539" t="s">
        <v>125</v>
      </c>
      <c r="D13" s="539" t="s">
        <v>126</v>
      </c>
      <c r="E13" s="539" t="s">
        <v>125</v>
      </c>
      <c r="F13" s="539" t="s">
        <v>126</v>
      </c>
      <c r="G13" s="539" t="s">
        <v>125</v>
      </c>
      <c r="H13" s="539" t="s">
        <v>126</v>
      </c>
      <c r="I13" s="539" t="s">
        <v>125</v>
      </c>
      <c r="J13" s="539" t="s">
        <v>126</v>
      </c>
      <c r="K13" s="539" t="s">
        <v>125</v>
      </c>
      <c r="L13" s="539" t="s">
        <v>126</v>
      </c>
      <c r="M13" s="539" t="s">
        <v>125</v>
      </c>
      <c r="N13" s="538">
        <v>0.3</v>
      </c>
      <c r="O13" s="539" t="s">
        <v>125</v>
      </c>
      <c r="P13" s="538">
        <v>-0.4</v>
      </c>
      <c r="Q13" s="539" t="s">
        <v>125</v>
      </c>
      <c r="R13" s="538">
        <v>-0.1</v>
      </c>
      <c r="S13" s="539" t="s">
        <v>125</v>
      </c>
      <c r="T13" s="538">
        <v>0.9</v>
      </c>
      <c r="U13" s="539" t="s">
        <v>125</v>
      </c>
      <c r="V13" s="538">
        <v>0.9</v>
      </c>
      <c r="W13" s="539" t="s">
        <v>125</v>
      </c>
      <c r="X13" s="538">
        <v>1.2</v>
      </c>
      <c r="Y13" s="539" t="s">
        <v>125</v>
      </c>
      <c r="Z13" s="538">
        <v>1.8</v>
      </c>
      <c r="AA13" s="539" t="s">
        <v>125</v>
      </c>
      <c r="AB13" s="538">
        <v>0.8</v>
      </c>
      <c r="AC13" s="539" t="s">
        <v>125</v>
      </c>
      <c r="AD13" s="538">
        <v>-3.1</v>
      </c>
      <c r="AE13" s="539" t="s">
        <v>125</v>
      </c>
      <c r="AF13" s="538">
        <v>-0.1</v>
      </c>
      <c r="AG13" s="539" t="s">
        <v>125</v>
      </c>
      <c r="AH13" s="538">
        <v>0.3</v>
      </c>
      <c r="AI13" s="539" t="s">
        <v>125</v>
      </c>
      <c r="AJ13" s="538">
        <v>-1.4</v>
      </c>
      <c r="AK13" s="539" t="s">
        <v>125</v>
      </c>
      <c r="AL13" s="539" t="s">
        <v>126</v>
      </c>
      <c r="AM13" s="539" t="s">
        <v>125</v>
      </c>
    </row>
    <row r="14" spans="1:39">
      <c r="A14" s="537" t="s">
        <v>300</v>
      </c>
      <c r="B14" s="539" t="s">
        <v>126</v>
      </c>
      <c r="C14" s="539" t="s">
        <v>125</v>
      </c>
      <c r="D14" s="539" t="s">
        <v>126</v>
      </c>
      <c r="E14" s="539" t="s">
        <v>125</v>
      </c>
      <c r="F14" s="539" t="s">
        <v>126</v>
      </c>
      <c r="G14" s="539" t="s">
        <v>125</v>
      </c>
      <c r="H14" s="539" t="s">
        <v>126</v>
      </c>
      <c r="I14" s="539" t="s">
        <v>125</v>
      </c>
      <c r="J14" s="539" t="s">
        <v>126</v>
      </c>
      <c r="K14" s="539" t="s">
        <v>125</v>
      </c>
      <c r="L14" s="539" t="s">
        <v>126</v>
      </c>
      <c r="M14" s="539" t="s">
        <v>125</v>
      </c>
      <c r="N14" s="538">
        <v>0.8</v>
      </c>
      <c r="O14" s="539" t="s">
        <v>125</v>
      </c>
      <c r="P14" s="538">
        <v>-0.2</v>
      </c>
      <c r="Q14" s="539" t="s">
        <v>125</v>
      </c>
      <c r="R14" s="538">
        <v>0.1</v>
      </c>
      <c r="S14" s="539" t="s">
        <v>125</v>
      </c>
      <c r="T14" s="538">
        <v>1</v>
      </c>
      <c r="U14" s="539" t="s">
        <v>125</v>
      </c>
      <c r="V14" s="538">
        <v>0.7</v>
      </c>
      <c r="W14" s="539" t="s">
        <v>125</v>
      </c>
      <c r="X14" s="538">
        <v>1</v>
      </c>
      <c r="Y14" s="539" t="s">
        <v>125</v>
      </c>
      <c r="Z14" s="538">
        <v>1.6</v>
      </c>
      <c r="AA14" s="539" t="s">
        <v>125</v>
      </c>
      <c r="AB14" s="538">
        <v>0.5</v>
      </c>
      <c r="AC14" s="539" t="s">
        <v>125</v>
      </c>
      <c r="AD14" s="538">
        <v>-3.2</v>
      </c>
      <c r="AE14" s="539" t="s">
        <v>125</v>
      </c>
      <c r="AF14" s="538">
        <v>0.1</v>
      </c>
      <c r="AG14" s="539" t="s">
        <v>125</v>
      </c>
      <c r="AH14" s="538">
        <v>0.3</v>
      </c>
      <c r="AI14" s="539" t="s">
        <v>125</v>
      </c>
      <c r="AJ14" s="538">
        <v>-0.8</v>
      </c>
      <c r="AK14" s="539" t="s">
        <v>125</v>
      </c>
      <c r="AL14" s="539" t="s">
        <v>126</v>
      </c>
      <c r="AM14" s="539" t="s">
        <v>125</v>
      </c>
    </row>
    <row r="15" spans="1:39">
      <c r="A15" s="537" t="s">
        <v>565</v>
      </c>
      <c r="B15" s="539" t="s">
        <v>126</v>
      </c>
      <c r="C15" s="539" t="s">
        <v>125</v>
      </c>
      <c r="D15" s="539" t="s">
        <v>126</v>
      </c>
      <c r="E15" s="539" t="s">
        <v>125</v>
      </c>
      <c r="F15" s="539" t="s">
        <v>126</v>
      </c>
      <c r="G15" s="539" t="s">
        <v>125</v>
      </c>
      <c r="H15" s="539" t="s">
        <v>126</v>
      </c>
      <c r="I15" s="539" t="s">
        <v>125</v>
      </c>
      <c r="J15" s="539" t="s">
        <v>126</v>
      </c>
      <c r="K15" s="539" t="s">
        <v>125</v>
      </c>
      <c r="L15" s="539" t="s">
        <v>126</v>
      </c>
      <c r="M15" s="539" t="s">
        <v>125</v>
      </c>
      <c r="N15" s="538">
        <v>0.7</v>
      </c>
      <c r="O15" s="539" t="s">
        <v>125</v>
      </c>
      <c r="P15" s="538">
        <v>-0.2</v>
      </c>
      <c r="Q15" s="539" t="s">
        <v>125</v>
      </c>
      <c r="R15" s="538">
        <v>0.2</v>
      </c>
      <c r="S15" s="539" t="s">
        <v>125</v>
      </c>
      <c r="T15" s="538">
        <v>1</v>
      </c>
      <c r="U15" s="539" t="s">
        <v>125</v>
      </c>
      <c r="V15" s="538">
        <v>0.7</v>
      </c>
      <c r="W15" s="539" t="s">
        <v>125</v>
      </c>
      <c r="X15" s="538">
        <v>1</v>
      </c>
      <c r="Y15" s="539" t="s">
        <v>125</v>
      </c>
      <c r="Z15" s="538">
        <v>1.7</v>
      </c>
      <c r="AA15" s="539" t="s">
        <v>125</v>
      </c>
      <c r="AB15" s="538">
        <v>0.4</v>
      </c>
      <c r="AC15" s="539" t="s">
        <v>125</v>
      </c>
      <c r="AD15" s="538">
        <v>-3.2</v>
      </c>
      <c r="AE15" s="539" t="s">
        <v>125</v>
      </c>
      <c r="AF15" s="538">
        <v>0</v>
      </c>
      <c r="AG15" s="539" t="s">
        <v>125</v>
      </c>
      <c r="AH15" s="538">
        <v>0.3</v>
      </c>
      <c r="AI15" s="539" t="s">
        <v>125</v>
      </c>
      <c r="AJ15" s="538">
        <v>-1.5</v>
      </c>
      <c r="AK15" s="539" t="s">
        <v>125</v>
      </c>
      <c r="AL15" s="539" t="s">
        <v>126</v>
      </c>
      <c r="AM15" s="539" t="s">
        <v>125</v>
      </c>
    </row>
    <row r="16" spans="1:39">
      <c r="A16" s="537" t="s">
        <v>185</v>
      </c>
      <c r="B16" s="539" t="s">
        <v>126</v>
      </c>
      <c r="C16" s="539" t="s">
        <v>125</v>
      </c>
      <c r="D16" s="539" t="s">
        <v>126</v>
      </c>
      <c r="E16" s="539" t="s">
        <v>125</v>
      </c>
      <c r="F16" s="539" t="s">
        <v>126</v>
      </c>
      <c r="G16" s="539" t="s">
        <v>125</v>
      </c>
      <c r="H16" s="539" t="s">
        <v>126</v>
      </c>
      <c r="I16" s="539" t="s">
        <v>125</v>
      </c>
      <c r="J16" s="539" t="s">
        <v>126</v>
      </c>
      <c r="K16" s="539" t="s">
        <v>125</v>
      </c>
      <c r="L16" s="538">
        <v>2.8</v>
      </c>
      <c r="M16" s="539" t="s">
        <v>125</v>
      </c>
      <c r="N16" s="538">
        <v>1</v>
      </c>
      <c r="O16" s="539" t="s">
        <v>125</v>
      </c>
      <c r="P16" s="538">
        <v>-0.5</v>
      </c>
      <c r="Q16" s="539" t="s">
        <v>125</v>
      </c>
      <c r="R16" s="538">
        <v>-0.4</v>
      </c>
      <c r="S16" s="539" t="s">
        <v>125</v>
      </c>
      <c r="T16" s="538">
        <v>0.7</v>
      </c>
      <c r="U16" s="539" t="s">
        <v>125</v>
      </c>
      <c r="V16" s="538">
        <v>1</v>
      </c>
      <c r="W16" s="539" t="s">
        <v>125</v>
      </c>
      <c r="X16" s="538">
        <v>1.7</v>
      </c>
      <c r="Y16" s="539" t="s">
        <v>125</v>
      </c>
      <c r="Z16" s="538">
        <v>1.9</v>
      </c>
      <c r="AA16" s="539" t="s">
        <v>125</v>
      </c>
      <c r="AB16" s="538">
        <v>1.4</v>
      </c>
      <c r="AC16" s="539" t="s">
        <v>125</v>
      </c>
      <c r="AD16" s="538">
        <v>-1.3</v>
      </c>
      <c r="AE16" s="539" t="s">
        <v>125</v>
      </c>
      <c r="AF16" s="538">
        <v>1</v>
      </c>
      <c r="AG16" s="539" t="s">
        <v>125</v>
      </c>
      <c r="AH16" s="538">
        <v>2.1</v>
      </c>
      <c r="AI16" s="539" t="s">
        <v>125</v>
      </c>
      <c r="AJ16" s="538">
        <v>0.1</v>
      </c>
      <c r="AK16" s="539" t="s">
        <v>125</v>
      </c>
      <c r="AL16" s="539" t="s">
        <v>126</v>
      </c>
      <c r="AM16" s="539" t="s">
        <v>125</v>
      </c>
    </row>
    <row r="17" spans="1:39">
      <c r="A17" s="537" t="s">
        <v>186</v>
      </c>
      <c r="B17" s="539" t="s">
        <v>126</v>
      </c>
      <c r="C17" s="539" t="s">
        <v>125</v>
      </c>
      <c r="D17" s="539" t="s">
        <v>126</v>
      </c>
      <c r="E17" s="539" t="s">
        <v>125</v>
      </c>
      <c r="F17" s="539" t="s">
        <v>126</v>
      </c>
      <c r="G17" s="539" t="s">
        <v>125</v>
      </c>
      <c r="H17" s="539" t="s">
        <v>126</v>
      </c>
      <c r="I17" s="539" t="s">
        <v>125</v>
      </c>
      <c r="J17" s="539" t="s">
        <v>126</v>
      </c>
      <c r="K17" s="539" t="s">
        <v>125</v>
      </c>
      <c r="L17" s="539" t="s">
        <v>126</v>
      </c>
      <c r="M17" s="539" t="s">
        <v>125</v>
      </c>
      <c r="N17" s="538">
        <v>-0.1</v>
      </c>
      <c r="O17" s="539" t="s">
        <v>125</v>
      </c>
      <c r="P17" s="538">
        <v>0.2</v>
      </c>
      <c r="Q17" s="539" t="s">
        <v>125</v>
      </c>
      <c r="R17" s="538">
        <v>2.2999999999999998</v>
      </c>
      <c r="S17" s="539" t="s">
        <v>125</v>
      </c>
      <c r="T17" s="538">
        <v>4</v>
      </c>
      <c r="U17" s="539" t="s">
        <v>125</v>
      </c>
      <c r="V17" s="538">
        <v>2.4</v>
      </c>
      <c r="W17" s="539" t="s">
        <v>125</v>
      </c>
      <c r="X17" s="538">
        <v>3.1</v>
      </c>
      <c r="Y17" s="539" t="s">
        <v>125</v>
      </c>
      <c r="Z17" s="538">
        <v>3.2</v>
      </c>
      <c r="AA17" s="539" t="s">
        <v>125</v>
      </c>
      <c r="AB17" s="538">
        <v>4.8</v>
      </c>
      <c r="AC17" s="539" t="s">
        <v>125</v>
      </c>
      <c r="AD17" s="538">
        <v>-4.5</v>
      </c>
      <c r="AE17" s="539" t="s">
        <v>125</v>
      </c>
      <c r="AF17" s="538">
        <v>-4</v>
      </c>
      <c r="AG17" s="539" t="s">
        <v>125</v>
      </c>
      <c r="AH17" s="538">
        <v>-2.2999999999999998</v>
      </c>
      <c r="AI17" s="539" t="s">
        <v>125</v>
      </c>
      <c r="AJ17" s="538">
        <v>-2.5</v>
      </c>
      <c r="AK17" s="539" t="s">
        <v>125</v>
      </c>
      <c r="AL17" s="539" t="s">
        <v>126</v>
      </c>
      <c r="AM17" s="539" t="s">
        <v>125</v>
      </c>
    </row>
    <row r="18" spans="1:39">
      <c r="A18" s="537" t="s">
        <v>187</v>
      </c>
      <c r="B18" s="539" t="s">
        <v>126</v>
      </c>
      <c r="C18" s="539" t="s">
        <v>125</v>
      </c>
      <c r="D18" s="538">
        <v>0.3</v>
      </c>
      <c r="E18" s="539" t="s">
        <v>125</v>
      </c>
      <c r="F18" s="538">
        <v>-0.4</v>
      </c>
      <c r="G18" s="539" t="s">
        <v>125</v>
      </c>
      <c r="H18" s="538">
        <v>-0.7</v>
      </c>
      <c r="I18" s="539" t="s">
        <v>125</v>
      </c>
      <c r="J18" s="538">
        <v>-1.4</v>
      </c>
      <c r="K18" s="539" t="s">
        <v>125</v>
      </c>
      <c r="L18" s="538">
        <v>-0.6</v>
      </c>
      <c r="M18" s="539" t="s">
        <v>125</v>
      </c>
      <c r="N18" s="538">
        <v>-4.3</v>
      </c>
      <c r="O18" s="539" t="s">
        <v>125</v>
      </c>
      <c r="P18" s="538">
        <v>0.5</v>
      </c>
      <c r="Q18" s="539" t="s">
        <v>125</v>
      </c>
      <c r="R18" s="538">
        <v>-1.3</v>
      </c>
      <c r="S18" s="539" t="s">
        <v>125</v>
      </c>
      <c r="T18" s="538">
        <v>0.4</v>
      </c>
      <c r="U18" s="539" t="s">
        <v>125</v>
      </c>
      <c r="V18" s="538">
        <v>2.1</v>
      </c>
      <c r="W18" s="539" t="s">
        <v>125</v>
      </c>
      <c r="X18" s="538">
        <v>0.3</v>
      </c>
      <c r="Y18" s="539" t="s">
        <v>125</v>
      </c>
      <c r="Z18" s="538">
        <v>1.3</v>
      </c>
      <c r="AA18" s="539" t="s">
        <v>125</v>
      </c>
      <c r="AB18" s="538">
        <v>2.7</v>
      </c>
      <c r="AC18" s="539" t="s">
        <v>125</v>
      </c>
      <c r="AD18" s="538">
        <v>-3</v>
      </c>
      <c r="AE18" s="539" t="s">
        <v>125</v>
      </c>
      <c r="AF18" s="538">
        <v>0.8</v>
      </c>
      <c r="AG18" s="539" t="s">
        <v>125</v>
      </c>
      <c r="AH18" s="538">
        <v>0</v>
      </c>
      <c r="AI18" s="539" t="s">
        <v>125</v>
      </c>
      <c r="AJ18" s="538">
        <v>-0.1</v>
      </c>
      <c r="AK18" s="539" t="s">
        <v>125</v>
      </c>
      <c r="AL18" s="539" t="s">
        <v>126</v>
      </c>
      <c r="AM18" s="539" t="s">
        <v>125</v>
      </c>
    </row>
    <row r="19" spans="1:39">
      <c r="A19" s="537" t="s">
        <v>188</v>
      </c>
      <c r="B19" s="538">
        <v>1.4</v>
      </c>
      <c r="C19" s="539" t="s">
        <v>125</v>
      </c>
      <c r="D19" s="538">
        <v>0.5</v>
      </c>
      <c r="E19" s="539" t="s">
        <v>125</v>
      </c>
      <c r="F19" s="538">
        <v>2.2000000000000002</v>
      </c>
      <c r="G19" s="539" t="s">
        <v>125</v>
      </c>
      <c r="H19" s="538">
        <v>2.9</v>
      </c>
      <c r="I19" s="539" t="s">
        <v>125</v>
      </c>
      <c r="J19" s="538">
        <v>1.3</v>
      </c>
      <c r="K19" s="539" t="s">
        <v>125</v>
      </c>
      <c r="L19" s="538">
        <v>1.4</v>
      </c>
      <c r="M19" s="539" t="s">
        <v>125</v>
      </c>
      <c r="N19" s="538">
        <v>1.2</v>
      </c>
      <c r="O19" s="539" t="s">
        <v>125</v>
      </c>
      <c r="P19" s="538">
        <v>-0.3</v>
      </c>
      <c r="Q19" s="539" t="s">
        <v>125</v>
      </c>
      <c r="R19" s="538">
        <v>-1.4</v>
      </c>
      <c r="S19" s="539" t="s">
        <v>125</v>
      </c>
      <c r="T19" s="538">
        <v>-0.6</v>
      </c>
      <c r="U19" s="539" t="s">
        <v>125</v>
      </c>
      <c r="V19" s="538">
        <v>0.7</v>
      </c>
      <c r="W19" s="539" t="s">
        <v>125</v>
      </c>
      <c r="X19" s="538">
        <v>2.5</v>
      </c>
      <c r="Y19" s="539" t="s">
        <v>125</v>
      </c>
      <c r="Z19" s="538">
        <v>1</v>
      </c>
      <c r="AA19" s="539" t="s">
        <v>125</v>
      </c>
      <c r="AB19" s="538">
        <v>1.2</v>
      </c>
      <c r="AC19" s="539" t="s">
        <v>125</v>
      </c>
      <c r="AD19" s="538">
        <v>-3.2</v>
      </c>
      <c r="AE19" s="539" t="s">
        <v>125</v>
      </c>
      <c r="AF19" s="538">
        <v>-3.6</v>
      </c>
      <c r="AG19" s="539" t="s">
        <v>125</v>
      </c>
      <c r="AH19" s="538">
        <v>0.9</v>
      </c>
      <c r="AI19" s="539" t="s">
        <v>125</v>
      </c>
      <c r="AJ19" s="538">
        <v>-0.5</v>
      </c>
      <c r="AK19" s="539" t="s">
        <v>125</v>
      </c>
      <c r="AL19" s="539" t="s">
        <v>126</v>
      </c>
      <c r="AM19" s="539" t="s">
        <v>125</v>
      </c>
    </row>
    <row r="20" spans="1:39">
      <c r="A20" s="537" t="s">
        <v>520</v>
      </c>
      <c r="B20" s="538">
        <v>-0.7</v>
      </c>
      <c r="C20" s="539" t="s">
        <v>125</v>
      </c>
      <c r="D20" s="538">
        <v>-1.2</v>
      </c>
      <c r="E20" s="539" t="s">
        <v>125</v>
      </c>
      <c r="F20" s="538">
        <v>-0.5</v>
      </c>
      <c r="G20" s="539" t="s">
        <v>125</v>
      </c>
      <c r="H20" s="538">
        <v>0.7</v>
      </c>
      <c r="I20" s="539" t="s">
        <v>125</v>
      </c>
      <c r="J20" s="538">
        <v>1</v>
      </c>
      <c r="K20" s="539" t="s">
        <v>125</v>
      </c>
      <c r="L20" s="538">
        <v>0.3</v>
      </c>
      <c r="M20" s="539" t="s">
        <v>125</v>
      </c>
      <c r="N20" s="538">
        <v>-0.9</v>
      </c>
      <c r="O20" s="539" t="s">
        <v>125</v>
      </c>
      <c r="P20" s="538">
        <v>-1.4</v>
      </c>
      <c r="Q20" s="539" t="s">
        <v>125</v>
      </c>
      <c r="R20" s="538">
        <v>-1.2</v>
      </c>
      <c r="S20" s="539" t="s">
        <v>125</v>
      </c>
      <c r="T20" s="538">
        <v>0.3</v>
      </c>
      <c r="U20" s="539" t="s">
        <v>125</v>
      </c>
      <c r="V20" s="538">
        <v>-0.5</v>
      </c>
      <c r="W20" s="539" t="s">
        <v>125</v>
      </c>
      <c r="X20" s="538">
        <v>0.1</v>
      </c>
      <c r="Y20" s="539" t="s">
        <v>125</v>
      </c>
      <c r="Z20" s="538">
        <v>1.6</v>
      </c>
      <c r="AA20" s="539" t="s">
        <v>125</v>
      </c>
      <c r="AB20" s="538">
        <v>1.2</v>
      </c>
      <c r="AC20" s="539" t="s">
        <v>125</v>
      </c>
      <c r="AD20" s="538">
        <v>-2.7</v>
      </c>
      <c r="AE20" s="539" t="s">
        <v>125</v>
      </c>
      <c r="AF20" s="538">
        <v>2.2000000000000002</v>
      </c>
      <c r="AG20" s="539" t="s">
        <v>125</v>
      </c>
      <c r="AH20" s="538">
        <v>1.5</v>
      </c>
      <c r="AI20" s="539" t="s">
        <v>125</v>
      </c>
      <c r="AJ20" s="538">
        <v>0.2</v>
      </c>
      <c r="AK20" s="539" t="s">
        <v>125</v>
      </c>
      <c r="AL20" s="539" t="s">
        <v>126</v>
      </c>
      <c r="AM20" s="539" t="s">
        <v>125</v>
      </c>
    </row>
    <row r="21" spans="1:39">
      <c r="A21" s="537" t="s">
        <v>190</v>
      </c>
      <c r="B21" s="539" t="s">
        <v>126</v>
      </c>
      <c r="C21" s="539" t="s">
        <v>125</v>
      </c>
      <c r="D21" s="539" t="s">
        <v>126</v>
      </c>
      <c r="E21" s="539" t="s">
        <v>125</v>
      </c>
      <c r="F21" s="539" t="s">
        <v>126</v>
      </c>
      <c r="G21" s="539" t="s">
        <v>125</v>
      </c>
      <c r="H21" s="539" t="s">
        <v>126</v>
      </c>
      <c r="I21" s="539" t="s">
        <v>125</v>
      </c>
      <c r="J21" s="539" t="s">
        <v>126</v>
      </c>
      <c r="K21" s="539" t="s">
        <v>125</v>
      </c>
      <c r="L21" s="539" t="s">
        <v>126</v>
      </c>
      <c r="M21" s="539" t="s">
        <v>125</v>
      </c>
      <c r="N21" s="538">
        <v>0.4</v>
      </c>
      <c r="O21" s="539" t="s">
        <v>125</v>
      </c>
      <c r="P21" s="538">
        <v>1.5</v>
      </c>
      <c r="Q21" s="539" t="s">
        <v>125</v>
      </c>
      <c r="R21" s="538">
        <v>1.5</v>
      </c>
      <c r="S21" s="539" t="s">
        <v>125</v>
      </c>
      <c r="T21" s="538">
        <v>0.5</v>
      </c>
      <c r="U21" s="539" t="s">
        <v>125</v>
      </c>
      <c r="V21" s="538">
        <v>2.7</v>
      </c>
      <c r="W21" s="539" t="s">
        <v>125</v>
      </c>
      <c r="X21" s="538">
        <v>4.9000000000000004</v>
      </c>
      <c r="Y21" s="539" t="s">
        <v>125</v>
      </c>
      <c r="Z21" s="538">
        <v>0.6</v>
      </c>
      <c r="AA21" s="539" t="s">
        <v>125</v>
      </c>
      <c r="AB21" s="538">
        <v>-1.3</v>
      </c>
      <c r="AC21" s="539" t="s">
        <v>125</v>
      </c>
      <c r="AD21" s="538">
        <v>-16.2</v>
      </c>
      <c r="AE21" s="539" t="s">
        <v>125</v>
      </c>
      <c r="AF21" s="538">
        <v>-2.2999999999999998</v>
      </c>
      <c r="AG21" s="539" t="s">
        <v>125</v>
      </c>
      <c r="AH21" s="538">
        <v>9.5</v>
      </c>
      <c r="AI21" s="539" t="s">
        <v>125</v>
      </c>
      <c r="AJ21" s="538">
        <v>0.4</v>
      </c>
      <c r="AK21" s="539" t="s">
        <v>125</v>
      </c>
      <c r="AL21" s="539" t="s">
        <v>126</v>
      </c>
      <c r="AM21" s="539" t="s">
        <v>125</v>
      </c>
    </row>
    <row r="22" spans="1:39">
      <c r="A22" s="537" t="s">
        <v>191</v>
      </c>
      <c r="B22" s="539" t="s">
        <v>126</v>
      </c>
      <c r="C22" s="539" t="s">
        <v>125</v>
      </c>
      <c r="D22" s="539" t="s">
        <v>126</v>
      </c>
      <c r="E22" s="539" t="s">
        <v>125</v>
      </c>
      <c r="F22" s="539" t="s">
        <v>126</v>
      </c>
      <c r="G22" s="539" t="s">
        <v>125</v>
      </c>
      <c r="H22" s="539" t="s">
        <v>126</v>
      </c>
      <c r="I22" s="539" t="s">
        <v>125</v>
      </c>
      <c r="J22" s="538">
        <v>5.9</v>
      </c>
      <c r="K22" s="539" t="s">
        <v>125</v>
      </c>
      <c r="L22" s="538">
        <v>4</v>
      </c>
      <c r="M22" s="539" t="s">
        <v>125</v>
      </c>
      <c r="N22" s="538">
        <v>2.6</v>
      </c>
      <c r="O22" s="539" t="s">
        <v>125</v>
      </c>
      <c r="P22" s="538">
        <v>0.6</v>
      </c>
      <c r="Q22" s="539" t="s">
        <v>125</v>
      </c>
      <c r="R22" s="538">
        <v>0.9</v>
      </c>
      <c r="S22" s="539" t="s">
        <v>125</v>
      </c>
      <c r="T22" s="538">
        <v>2.8</v>
      </c>
      <c r="U22" s="539" t="s">
        <v>125</v>
      </c>
      <c r="V22" s="538">
        <v>5.4</v>
      </c>
      <c r="W22" s="539" t="s">
        <v>125</v>
      </c>
      <c r="X22" s="538">
        <v>4.4000000000000004</v>
      </c>
      <c r="Y22" s="539" t="s">
        <v>125</v>
      </c>
      <c r="Z22" s="538">
        <v>3.6</v>
      </c>
      <c r="AA22" s="539" t="s">
        <v>125</v>
      </c>
      <c r="AB22" s="538">
        <v>-1.8</v>
      </c>
      <c r="AC22" s="539" t="s">
        <v>125</v>
      </c>
      <c r="AD22" s="538">
        <v>-9.4</v>
      </c>
      <c r="AE22" s="539" t="s">
        <v>125</v>
      </c>
      <c r="AF22" s="538">
        <v>-4.5999999999999996</v>
      </c>
      <c r="AG22" s="539" t="s">
        <v>125</v>
      </c>
      <c r="AH22" s="538">
        <v>-1.8</v>
      </c>
      <c r="AI22" s="539" t="s">
        <v>125</v>
      </c>
      <c r="AJ22" s="538">
        <v>-0.3</v>
      </c>
      <c r="AK22" s="539" t="s">
        <v>125</v>
      </c>
      <c r="AL22" s="539" t="s">
        <v>126</v>
      </c>
      <c r="AM22" s="539" t="s">
        <v>125</v>
      </c>
    </row>
    <row r="23" spans="1:39">
      <c r="A23" s="537" t="s">
        <v>192</v>
      </c>
      <c r="B23" s="539" t="s">
        <v>126</v>
      </c>
      <c r="C23" s="539" t="s">
        <v>125</v>
      </c>
      <c r="D23" s="539" t="s">
        <v>126</v>
      </c>
      <c r="E23" s="539" t="s">
        <v>125</v>
      </c>
      <c r="F23" s="539" t="s">
        <v>126</v>
      </c>
      <c r="G23" s="539" t="s">
        <v>125</v>
      </c>
      <c r="H23" s="539" t="s">
        <v>126</v>
      </c>
      <c r="I23" s="539" t="s">
        <v>125</v>
      </c>
      <c r="J23" s="539" t="s">
        <v>126</v>
      </c>
      <c r="K23" s="539" t="s">
        <v>125</v>
      </c>
      <c r="L23" s="539" t="s">
        <v>126</v>
      </c>
      <c r="M23" s="539" t="s">
        <v>125</v>
      </c>
      <c r="N23" s="538">
        <v>0.1</v>
      </c>
      <c r="O23" s="539" t="s">
        <v>125</v>
      </c>
      <c r="P23" s="538">
        <v>1.7</v>
      </c>
      <c r="Q23" s="539" t="s">
        <v>125</v>
      </c>
      <c r="R23" s="538">
        <v>0.9</v>
      </c>
      <c r="S23" s="539" t="s">
        <v>125</v>
      </c>
      <c r="T23" s="538">
        <v>1.4</v>
      </c>
      <c r="U23" s="539" t="s">
        <v>125</v>
      </c>
      <c r="V23" s="538">
        <v>3.6</v>
      </c>
      <c r="W23" s="539" t="s">
        <v>266</v>
      </c>
      <c r="X23" s="538">
        <v>0.5</v>
      </c>
      <c r="Y23" s="539" t="s">
        <v>125</v>
      </c>
      <c r="Z23" s="538">
        <v>0</v>
      </c>
      <c r="AA23" s="539" t="s">
        <v>125</v>
      </c>
      <c r="AB23" s="538">
        <v>-3.1</v>
      </c>
      <c r="AC23" s="539" t="s">
        <v>125</v>
      </c>
      <c r="AD23" s="538">
        <v>1.8</v>
      </c>
      <c r="AE23" s="539" t="s">
        <v>125</v>
      </c>
      <c r="AF23" s="538">
        <v>-1.7</v>
      </c>
      <c r="AG23" s="539" t="s">
        <v>125</v>
      </c>
      <c r="AH23" s="538">
        <v>-4.5999999999999996</v>
      </c>
      <c r="AI23" s="539" t="s">
        <v>125</v>
      </c>
      <c r="AJ23" s="539" t="s">
        <v>126</v>
      </c>
      <c r="AK23" s="539" t="s">
        <v>125</v>
      </c>
      <c r="AL23" s="539" t="s">
        <v>126</v>
      </c>
      <c r="AM23" s="539" t="s">
        <v>125</v>
      </c>
    </row>
    <row r="24" spans="1:39">
      <c r="A24" s="537" t="s">
        <v>193</v>
      </c>
      <c r="B24" s="539" t="s">
        <v>126</v>
      </c>
      <c r="C24" s="539" t="s">
        <v>125</v>
      </c>
      <c r="D24" s="539" t="s">
        <v>126</v>
      </c>
      <c r="E24" s="539" t="s">
        <v>125</v>
      </c>
      <c r="F24" s="539" t="s">
        <v>126</v>
      </c>
      <c r="G24" s="539" t="s">
        <v>125</v>
      </c>
      <c r="H24" s="539" t="s">
        <v>126</v>
      </c>
      <c r="I24" s="539" t="s">
        <v>125</v>
      </c>
      <c r="J24" s="539" t="s">
        <v>126</v>
      </c>
      <c r="K24" s="539" t="s">
        <v>125</v>
      </c>
      <c r="L24" s="539" t="s">
        <v>126</v>
      </c>
      <c r="M24" s="539" t="s">
        <v>125</v>
      </c>
      <c r="N24" s="538">
        <v>3.6</v>
      </c>
      <c r="O24" s="539" t="s">
        <v>125</v>
      </c>
      <c r="P24" s="538">
        <v>2.2999999999999998</v>
      </c>
      <c r="Q24" s="539" t="s">
        <v>125</v>
      </c>
      <c r="R24" s="538">
        <v>2.2999999999999998</v>
      </c>
      <c r="S24" s="539" t="s">
        <v>125</v>
      </c>
      <c r="T24" s="538">
        <v>2.7</v>
      </c>
      <c r="U24" s="539" t="s">
        <v>125</v>
      </c>
      <c r="V24" s="538">
        <v>3</v>
      </c>
      <c r="W24" s="539" t="s">
        <v>125</v>
      </c>
      <c r="X24" s="538">
        <v>3.2</v>
      </c>
      <c r="Y24" s="539" t="s">
        <v>125</v>
      </c>
      <c r="Z24" s="538">
        <v>2.1</v>
      </c>
      <c r="AA24" s="539" t="s">
        <v>125</v>
      </c>
      <c r="AB24" s="538">
        <v>0.2</v>
      </c>
      <c r="AC24" s="539" t="s">
        <v>125</v>
      </c>
      <c r="AD24" s="538">
        <v>-6.1</v>
      </c>
      <c r="AE24" s="539" t="s">
        <v>125</v>
      </c>
      <c r="AF24" s="538">
        <v>-2.2999999999999998</v>
      </c>
      <c r="AG24" s="539" t="s">
        <v>125</v>
      </c>
      <c r="AH24" s="538">
        <v>-0.9</v>
      </c>
      <c r="AI24" s="539" t="s">
        <v>125</v>
      </c>
      <c r="AJ24" s="539" t="s">
        <v>126</v>
      </c>
      <c r="AK24" s="539" t="s">
        <v>125</v>
      </c>
      <c r="AL24" s="539" t="s">
        <v>126</v>
      </c>
      <c r="AM24" s="539" t="s">
        <v>125</v>
      </c>
    </row>
    <row r="25" spans="1:39">
      <c r="A25" s="537" t="s">
        <v>194</v>
      </c>
      <c r="B25" s="538">
        <v>-0.6</v>
      </c>
      <c r="C25" s="539" t="s">
        <v>125</v>
      </c>
      <c r="D25" s="538">
        <v>0.7</v>
      </c>
      <c r="E25" s="539" t="s">
        <v>125</v>
      </c>
      <c r="F25" s="538">
        <v>0.1</v>
      </c>
      <c r="G25" s="539" t="s">
        <v>125</v>
      </c>
      <c r="H25" s="538">
        <v>0.9</v>
      </c>
      <c r="I25" s="539" t="s">
        <v>125</v>
      </c>
      <c r="J25" s="538">
        <v>1.6</v>
      </c>
      <c r="K25" s="539" t="s">
        <v>125</v>
      </c>
      <c r="L25" s="538">
        <v>0.1</v>
      </c>
      <c r="M25" s="539" t="s">
        <v>125</v>
      </c>
      <c r="N25" s="538">
        <v>0.9</v>
      </c>
      <c r="O25" s="539" t="s">
        <v>125</v>
      </c>
      <c r="P25" s="538">
        <v>-2</v>
      </c>
      <c r="Q25" s="539" t="s">
        <v>125</v>
      </c>
      <c r="R25" s="538">
        <v>-0.1</v>
      </c>
      <c r="S25" s="539" t="s">
        <v>125</v>
      </c>
      <c r="T25" s="538">
        <v>2.1</v>
      </c>
      <c r="U25" s="539" t="s">
        <v>125</v>
      </c>
      <c r="V25" s="538">
        <v>0.3</v>
      </c>
      <c r="W25" s="539" t="s">
        <v>125</v>
      </c>
      <c r="X25" s="538">
        <v>-0.4</v>
      </c>
      <c r="Y25" s="539" t="s">
        <v>125</v>
      </c>
      <c r="Z25" s="538">
        <v>2.2000000000000002</v>
      </c>
      <c r="AA25" s="539" t="s">
        <v>125</v>
      </c>
      <c r="AB25" s="538">
        <v>1</v>
      </c>
      <c r="AC25" s="539" t="s">
        <v>125</v>
      </c>
      <c r="AD25" s="538">
        <v>-2.6</v>
      </c>
      <c r="AE25" s="539" t="s">
        <v>125</v>
      </c>
      <c r="AF25" s="538">
        <v>0.6</v>
      </c>
      <c r="AG25" s="539" t="s">
        <v>125</v>
      </c>
      <c r="AH25" s="538">
        <v>0.8</v>
      </c>
      <c r="AI25" s="539" t="s">
        <v>125</v>
      </c>
      <c r="AJ25" s="538">
        <v>-0.2</v>
      </c>
      <c r="AK25" s="539" t="s">
        <v>125</v>
      </c>
      <c r="AL25" s="539" t="s">
        <v>126</v>
      </c>
      <c r="AM25" s="539" t="s">
        <v>125</v>
      </c>
    </row>
    <row r="26" spans="1:39">
      <c r="A26" s="537" t="s">
        <v>195</v>
      </c>
      <c r="B26" s="538">
        <v>-0.1</v>
      </c>
      <c r="C26" s="539" t="s">
        <v>125</v>
      </c>
      <c r="D26" s="538">
        <v>1.3</v>
      </c>
      <c r="E26" s="539" t="s">
        <v>125</v>
      </c>
      <c r="F26" s="538">
        <v>-0.2</v>
      </c>
      <c r="G26" s="539" t="s">
        <v>125</v>
      </c>
      <c r="H26" s="538">
        <v>1.9</v>
      </c>
      <c r="I26" s="539" t="s">
        <v>125</v>
      </c>
      <c r="J26" s="538">
        <v>0.9</v>
      </c>
      <c r="K26" s="539" t="s">
        <v>125</v>
      </c>
      <c r="L26" s="538">
        <v>1.2</v>
      </c>
      <c r="M26" s="539" t="s">
        <v>125</v>
      </c>
      <c r="N26" s="538">
        <v>1</v>
      </c>
      <c r="O26" s="539" t="s">
        <v>125</v>
      </c>
      <c r="P26" s="538">
        <v>1</v>
      </c>
      <c r="Q26" s="539" t="s">
        <v>125</v>
      </c>
      <c r="R26" s="538">
        <v>1.2</v>
      </c>
      <c r="S26" s="539" t="s">
        <v>125</v>
      </c>
      <c r="T26" s="538">
        <v>0.5</v>
      </c>
      <c r="U26" s="539" t="s">
        <v>125</v>
      </c>
      <c r="V26" s="538">
        <v>0.2</v>
      </c>
      <c r="W26" s="539" t="s">
        <v>125</v>
      </c>
      <c r="X26" s="538">
        <v>1.7</v>
      </c>
      <c r="Y26" s="539" t="s">
        <v>125</v>
      </c>
      <c r="Z26" s="538">
        <v>1.3</v>
      </c>
      <c r="AA26" s="539" t="s">
        <v>125</v>
      </c>
      <c r="AB26" s="538">
        <v>-0.5</v>
      </c>
      <c r="AC26" s="539" t="s">
        <v>125</v>
      </c>
      <c r="AD26" s="538">
        <v>-3.4</v>
      </c>
      <c r="AE26" s="539" t="s">
        <v>125</v>
      </c>
      <c r="AF26" s="538">
        <v>-0.7</v>
      </c>
      <c r="AG26" s="539" t="s">
        <v>125</v>
      </c>
      <c r="AH26" s="538">
        <v>0.3</v>
      </c>
      <c r="AI26" s="539" t="s">
        <v>125</v>
      </c>
      <c r="AJ26" s="538">
        <v>-1.4</v>
      </c>
      <c r="AK26" s="539" t="s">
        <v>125</v>
      </c>
      <c r="AL26" s="539" t="s">
        <v>126</v>
      </c>
      <c r="AM26" s="539" t="s">
        <v>125</v>
      </c>
    </row>
    <row r="27" spans="1:39">
      <c r="A27" s="537" t="s">
        <v>196</v>
      </c>
      <c r="B27" s="539" t="s">
        <v>126</v>
      </c>
      <c r="C27" s="539" t="s">
        <v>125</v>
      </c>
      <c r="D27" s="538">
        <v>0.5</v>
      </c>
      <c r="E27" s="539" t="s">
        <v>125</v>
      </c>
      <c r="F27" s="538">
        <v>1</v>
      </c>
      <c r="G27" s="539" t="s">
        <v>125</v>
      </c>
      <c r="H27" s="538">
        <v>1.9</v>
      </c>
      <c r="I27" s="539" t="s">
        <v>125</v>
      </c>
      <c r="J27" s="538">
        <v>2.2000000000000002</v>
      </c>
      <c r="K27" s="539" t="s">
        <v>125</v>
      </c>
      <c r="L27" s="538">
        <v>2</v>
      </c>
      <c r="M27" s="539" t="s">
        <v>125</v>
      </c>
      <c r="N27" s="538">
        <v>3.5</v>
      </c>
      <c r="O27" s="539" t="s">
        <v>125</v>
      </c>
      <c r="P27" s="538">
        <v>0.6</v>
      </c>
      <c r="Q27" s="539" t="s">
        <v>125</v>
      </c>
      <c r="R27" s="538">
        <v>3.2</v>
      </c>
      <c r="S27" s="539" t="s">
        <v>125</v>
      </c>
      <c r="T27" s="538">
        <v>1.9</v>
      </c>
      <c r="U27" s="539" t="s">
        <v>125</v>
      </c>
      <c r="V27" s="538">
        <v>1.9</v>
      </c>
      <c r="W27" s="539" t="s">
        <v>125</v>
      </c>
      <c r="X27" s="538">
        <v>2.6</v>
      </c>
      <c r="Y27" s="539" t="s">
        <v>125</v>
      </c>
      <c r="Z27" s="538">
        <v>2.9</v>
      </c>
      <c r="AA27" s="539" t="s">
        <v>125</v>
      </c>
      <c r="AB27" s="538">
        <v>1.7</v>
      </c>
      <c r="AC27" s="539" t="s">
        <v>125</v>
      </c>
      <c r="AD27" s="538">
        <v>-1</v>
      </c>
      <c r="AE27" s="539" t="s">
        <v>125</v>
      </c>
      <c r="AF27" s="538">
        <v>0.2</v>
      </c>
      <c r="AG27" s="539" t="s">
        <v>125</v>
      </c>
      <c r="AH27" s="538">
        <v>0.5</v>
      </c>
      <c r="AI27" s="539" t="s">
        <v>125</v>
      </c>
      <c r="AJ27" s="538">
        <v>-3.5</v>
      </c>
      <c r="AK27" s="539" t="s">
        <v>125</v>
      </c>
      <c r="AL27" s="539" t="s">
        <v>126</v>
      </c>
      <c r="AM27" s="539" t="s">
        <v>125</v>
      </c>
    </row>
    <row r="28" spans="1:39">
      <c r="A28" s="537" t="s">
        <v>197</v>
      </c>
      <c r="B28" s="539" t="s">
        <v>126</v>
      </c>
      <c r="C28" s="539" t="s">
        <v>125</v>
      </c>
      <c r="D28" s="539" t="s">
        <v>126</v>
      </c>
      <c r="E28" s="539" t="s">
        <v>125</v>
      </c>
      <c r="F28" s="539" t="s">
        <v>126</v>
      </c>
      <c r="G28" s="539" t="s">
        <v>125</v>
      </c>
      <c r="H28" s="539" t="s">
        <v>126</v>
      </c>
      <c r="I28" s="539" t="s">
        <v>125</v>
      </c>
      <c r="J28" s="539" t="s">
        <v>126</v>
      </c>
      <c r="K28" s="539" t="s">
        <v>125</v>
      </c>
      <c r="L28" s="539" t="s">
        <v>126</v>
      </c>
      <c r="M28" s="539" t="s">
        <v>125</v>
      </c>
      <c r="N28" s="538">
        <v>0.8</v>
      </c>
      <c r="O28" s="539" t="s">
        <v>125</v>
      </c>
      <c r="P28" s="538">
        <v>0.9</v>
      </c>
      <c r="Q28" s="539" t="s">
        <v>125</v>
      </c>
      <c r="R28" s="538">
        <v>1.3</v>
      </c>
      <c r="S28" s="539" t="s">
        <v>125</v>
      </c>
      <c r="T28" s="538">
        <v>-0.4</v>
      </c>
      <c r="U28" s="539" t="s">
        <v>125</v>
      </c>
      <c r="V28" s="538">
        <v>3.3</v>
      </c>
      <c r="W28" s="539" t="s">
        <v>125</v>
      </c>
      <c r="X28" s="538">
        <v>4</v>
      </c>
      <c r="Y28" s="539" t="s">
        <v>125</v>
      </c>
      <c r="Z28" s="538">
        <v>-12.8</v>
      </c>
      <c r="AA28" s="539" t="s">
        <v>266</v>
      </c>
      <c r="AB28" s="538">
        <v>5.7</v>
      </c>
      <c r="AC28" s="539" t="s">
        <v>125</v>
      </c>
      <c r="AD28" s="538">
        <v>-16.5</v>
      </c>
      <c r="AE28" s="539" t="s">
        <v>125</v>
      </c>
      <c r="AF28" s="538">
        <v>-7.5</v>
      </c>
      <c r="AG28" s="539" t="s">
        <v>125</v>
      </c>
      <c r="AH28" s="538">
        <v>2.4</v>
      </c>
      <c r="AI28" s="539" t="s">
        <v>125</v>
      </c>
      <c r="AJ28" s="538">
        <v>0.5</v>
      </c>
      <c r="AK28" s="539" t="s">
        <v>125</v>
      </c>
      <c r="AL28" s="539" t="s">
        <v>126</v>
      </c>
      <c r="AM28" s="539" t="s">
        <v>125</v>
      </c>
    </row>
    <row r="29" spans="1:39">
      <c r="A29" s="537" t="s">
        <v>198</v>
      </c>
      <c r="B29" s="539" t="s">
        <v>126</v>
      </c>
      <c r="C29" s="539" t="s">
        <v>125</v>
      </c>
      <c r="D29" s="539" t="s">
        <v>126</v>
      </c>
      <c r="E29" s="539" t="s">
        <v>125</v>
      </c>
      <c r="F29" s="539" t="s">
        <v>126</v>
      </c>
      <c r="G29" s="539" t="s">
        <v>125</v>
      </c>
      <c r="H29" s="539" t="s">
        <v>126</v>
      </c>
      <c r="I29" s="539" t="s">
        <v>125</v>
      </c>
      <c r="J29" s="539" t="s">
        <v>126</v>
      </c>
      <c r="K29" s="539" t="s">
        <v>125</v>
      </c>
      <c r="L29" s="539" t="s">
        <v>126</v>
      </c>
      <c r="M29" s="539" t="s">
        <v>125</v>
      </c>
      <c r="N29" s="538">
        <v>-4.5999999999999996</v>
      </c>
      <c r="O29" s="539" t="s">
        <v>125</v>
      </c>
      <c r="P29" s="538">
        <v>2</v>
      </c>
      <c r="Q29" s="539" t="s">
        <v>125</v>
      </c>
      <c r="R29" s="538">
        <v>1.3</v>
      </c>
      <c r="S29" s="539" t="s">
        <v>125</v>
      </c>
      <c r="T29" s="538">
        <v>1.3</v>
      </c>
      <c r="U29" s="539" t="s">
        <v>125</v>
      </c>
      <c r="V29" s="538">
        <v>6</v>
      </c>
      <c r="W29" s="539" t="s">
        <v>125</v>
      </c>
      <c r="X29" s="538">
        <v>1</v>
      </c>
      <c r="Y29" s="539" t="s">
        <v>125</v>
      </c>
      <c r="Z29" s="538">
        <v>3.9</v>
      </c>
      <c r="AA29" s="539" t="s">
        <v>125</v>
      </c>
      <c r="AB29" s="538">
        <v>0.9</v>
      </c>
      <c r="AC29" s="539" t="s">
        <v>125</v>
      </c>
      <c r="AD29" s="538">
        <v>-9</v>
      </c>
      <c r="AE29" s="539" t="s">
        <v>125</v>
      </c>
      <c r="AF29" s="538">
        <v>-10.9</v>
      </c>
      <c r="AG29" s="539" t="s">
        <v>125</v>
      </c>
      <c r="AH29" s="538">
        <v>-0.9</v>
      </c>
      <c r="AI29" s="539" t="s">
        <v>125</v>
      </c>
      <c r="AJ29" s="538">
        <v>1.7</v>
      </c>
      <c r="AK29" s="539" t="s">
        <v>125</v>
      </c>
      <c r="AL29" s="539" t="s">
        <v>126</v>
      </c>
      <c r="AM29" s="539" t="s">
        <v>125</v>
      </c>
    </row>
    <row r="30" spans="1:39">
      <c r="A30" s="537" t="s">
        <v>199</v>
      </c>
      <c r="B30" s="539" t="s">
        <v>126</v>
      </c>
      <c r="C30" s="539" t="s">
        <v>125</v>
      </c>
      <c r="D30" s="539" t="s">
        <v>126</v>
      </c>
      <c r="E30" s="539" t="s">
        <v>125</v>
      </c>
      <c r="F30" s="539" t="s">
        <v>126</v>
      </c>
      <c r="G30" s="539" t="s">
        <v>125</v>
      </c>
      <c r="H30" s="539" t="s">
        <v>126</v>
      </c>
      <c r="I30" s="539" t="s">
        <v>125</v>
      </c>
      <c r="J30" s="539" t="s">
        <v>126</v>
      </c>
      <c r="K30" s="539" t="s">
        <v>125</v>
      </c>
      <c r="L30" s="539" t="s">
        <v>126</v>
      </c>
      <c r="M30" s="539" t="s">
        <v>125</v>
      </c>
      <c r="N30" s="539" t="s">
        <v>126</v>
      </c>
      <c r="O30" s="539" t="s">
        <v>125</v>
      </c>
      <c r="P30" s="539" t="s">
        <v>126</v>
      </c>
      <c r="Q30" s="539" t="s">
        <v>125</v>
      </c>
      <c r="R30" s="538">
        <v>0.2</v>
      </c>
      <c r="S30" s="539" t="s">
        <v>125</v>
      </c>
      <c r="T30" s="538">
        <v>2.1</v>
      </c>
      <c r="U30" s="539" t="s">
        <v>125</v>
      </c>
      <c r="V30" s="538">
        <v>1.6</v>
      </c>
      <c r="W30" s="539" t="s">
        <v>125</v>
      </c>
      <c r="X30" s="538">
        <v>3.5</v>
      </c>
      <c r="Y30" s="539" t="s">
        <v>125</v>
      </c>
      <c r="Z30" s="538">
        <v>5</v>
      </c>
      <c r="AA30" s="539" t="s">
        <v>125</v>
      </c>
      <c r="AB30" s="538">
        <v>5.9</v>
      </c>
      <c r="AC30" s="539" t="s">
        <v>125</v>
      </c>
      <c r="AD30" s="538">
        <v>-3.2</v>
      </c>
      <c r="AE30" s="539" t="s">
        <v>125</v>
      </c>
      <c r="AF30" s="538">
        <v>2</v>
      </c>
      <c r="AG30" s="539" t="s">
        <v>125</v>
      </c>
      <c r="AH30" s="538">
        <v>2.8</v>
      </c>
      <c r="AI30" s="539" t="s">
        <v>125</v>
      </c>
      <c r="AJ30" s="538">
        <v>2</v>
      </c>
      <c r="AK30" s="539" t="s">
        <v>125</v>
      </c>
      <c r="AL30" s="539" t="s">
        <v>126</v>
      </c>
      <c r="AM30" s="539" t="s">
        <v>125</v>
      </c>
    </row>
    <row r="31" spans="1:39">
      <c r="A31" s="537" t="s">
        <v>200</v>
      </c>
      <c r="B31" s="539" t="s">
        <v>126</v>
      </c>
      <c r="C31" s="539" t="s">
        <v>125</v>
      </c>
      <c r="D31" s="538">
        <v>-0.7</v>
      </c>
      <c r="E31" s="539" t="s">
        <v>125</v>
      </c>
      <c r="F31" s="538">
        <v>1.4</v>
      </c>
      <c r="G31" s="539" t="s">
        <v>125</v>
      </c>
      <c r="H31" s="538">
        <v>1.4</v>
      </c>
      <c r="I31" s="539" t="s">
        <v>125</v>
      </c>
      <c r="J31" s="538">
        <v>4.0999999999999996</v>
      </c>
      <c r="K31" s="539" t="s">
        <v>125</v>
      </c>
      <c r="L31" s="538">
        <v>1</v>
      </c>
      <c r="M31" s="539" t="s">
        <v>125</v>
      </c>
      <c r="N31" s="538">
        <v>-1.8</v>
      </c>
      <c r="O31" s="539" t="s">
        <v>125</v>
      </c>
      <c r="P31" s="538">
        <v>0.4</v>
      </c>
      <c r="Q31" s="539" t="s">
        <v>125</v>
      </c>
      <c r="R31" s="538">
        <v>-0.1</v>
      </c>
      <c r="S31" s="539" t="s">
        <v>125</v>
      </c>
      <c r="T31" s="538">
        <v>-0.7</v>
      </c>
      <c r="U31" s="539" t="s">
        <v>125</v>
      </c>
      <c r="V31" s="538">
        <v>-0.1</v>
      </c>
      <c r="W31" s="539" t="s">
        <v>125</v>
      </c>
      <c r="X31" s="538">
        <v>0.4</v>
      </c>
      <c r="Y31" s="539" t="s">
        <v>125</v>
      </c>
      <c r="Z31" s="538">
        <v>-0.3</v>
      </c>
      <c r="AA31" s="539" t="s">
        <v>125</v>
      </c>
      <c r="AB31" s="539" t="s">
        <v>126</v>
      </c>
      <c r="AC31" s="539" t="s">
        <v>125</v>
      </c>
      <c r="AD31" s="539" t="s">
        <v>126</v>
      </c>
      <c r="AE31" s="539" t="s">
        <v>125</v>
      </c>
      <c r="AF31" s="539" t="s">
        <v>126</v>
      </c>
      <c r="AG31" s="539" t="s">
        <v>125</v>
      </c>
      <c r="AH31" s="539" t="s">
        <v>126</v>
      </c>
      <c r="AI31" s="539" t="s">
        <v>125</v>
      </c>
      <c r="AJ31" s="539" t="s">
        <v>126</v>
      </c>
      <c r="AK31" s="539" t="s">
        <v>125</v>
      </c>
      <c r="AL31" s="539" t="s">
        <v>126</v>
      </c>
      <c r="AM31" s="539" t="s">
        <v>125</v>
      </c>
    </row>
    <row r="32" spans="1:39">
      <c r="A32" s="537" t="s">
        <v>201</v>
      </c>
      <c r="B32" s="539" t="s">
        <v>126</v>
      </c>
      <c r="C32" s="539" t="s">
        <v>125</v>
      </c>
      <c r="D32" s="539" t="s">
        <v>126</v>
      </c>
      <c r="E32" s="539" t="s">
        <v>125</v>
      </c>
      <c r="F32" s="539" t="s">
        <v>126</v>
      </c>
      <c r="G32" s="539" t="s">
        <v>125</v>
      </c>
      <c r="H32" s="539" t="s">
        <v>126</v>
      </c>
      <c r="I32" s="539" t="s">
        <v>125</v>
      </c>
      <c r="J32" s="539" t="s">
        <v>126</v>
      </c>
      <c r="K32" s="539" t="s">
        <v>125</v>
      </c>
      <c r="L32" s="539" t="s">
        <v>126</v>
      </c>
      <c r="M32" s="539" t="s">
        <v>125</v>
      </c>
      <c r="N32" s="539" t="s">
        <v>126</v>
      </c>
      <c r="O32" s="539" t="s">
        <v>125</v>
      </c>
      <c r="P32" s="539" t="s">
        <v>126</v>
      </c>
      <c r="Q32" s="539" t="s">
        <v>125</v>
      </c>
      <c r="R32" s="539" t="s">
        <v>126</v>
      </c>
      <c r="S32" s="539" t="s">
        <v>125</v>
      </c>
      <c r="T32" s="539" t="s">
        <v>126</v>
      </c>
      <c r="U32" s="539" t="s">
        <v>125</v>
      </c>
      <c r="V32" s="539" t="s">
        <v>126</v>
      </c>
      <c r="W32" s="539" t="s">
        <v>125</v>
      </c>
      <c r="X32" s="539" t="s">
        <v>126</v>
      </c>
      <c r="Y32" s="539" t="s">
        <v>125</v>
      </c>
      <c r="Z32" s="539" t="s">
        <v>126</v>
      </c>
      <c r="AA32" s="539" t="s">
        <v>125</v>
      </c>
      <c r="AB32" s="539" t="s">
        <v>126</v>
      </c>
      <c r="AC32" s="539" t="s">
        <v>125</v>
      </c>
      <c r="AD32" s="539" t="s">
        <v>126</v>
      </c>
      <c r="AE32" s="539" t="s">
        <v>125</v>
      </c>
      <c r="AF32" s="539" t="s">
        <v>126</v>
      </c>
      <c r="AG32" s="539" t="s">
        <v>125</v>
      </c>
      <c r="AH32" s="539" t="s">
        <v>126</v>
      </c>
      <c r="AI32" s="539" t="s">
        <v>125</v>
      </c>
      <c r="AJ32" s="539" t="s">
        <v>126</v>
      </c>
      <c r="AK32" s="539" t="s">
        <v>125</v>
      </c>
      <c r="AL32" s="539" t="s">
        <v>126</v>
      </c>
      <c r="AM32" s="539" t="s">
        <v>125</v>
      </c>
    </row>
    <row r="33" spans="1:39">
      <c r="A33" s="537" t="s">
        <v>202</v>
      </c>
      <c r="B33" s="539" t="s">
        <v>126</v>
      </c>
      <c r="C33" s="539" t="s">
        <v>125</v>
      </c>
      <c r="D33" s="538">
        <v>2.5</v>
      </c>
      <c r="E33" s="539" t="s">
        <v>125</v>
      </c>
      <c r="F33" s="538">
        <v>2.5</v>
      </c>
      <c r="G33" s="539" t="s">
        <v>125</v>
      </c>
      <c r="H33" s="538">
        <v>1.8</v>
      </c>
      <c r="I33" s="539" t="s">
        <v>125</v>
      </c>
      <c r="J33" s="538">
        <v>2.4</v>
      </c>
      <c r="K33" s="539" t="s">
        <v>125</v>
      </c>
      <c r="L33" s="538">
        <v>2.1</v>
      </c>
      <c r="M33" s="539" t="s">
        <v>125</v>
      </c>
      <c r="N33" s="538">
        <v>1.3</v>
      </c>
      <c r="O33" s="539" t="s">
        <v>125</v>
      </c>
      <c r="P33" s="538">
        <v>-0.6</v>
      </c>
      <c r="Q33" s="539" t="s">
        <v>125</v>
      </c>
      <c r="R33" s="538">
        <v>-1</v>
      </c>
      <c r="S33" s="539" t="s">
        <v>125</v>
      </c>
      <c r="T33" s="538">
        <v>-1</v>
      </c>
      <c r="U33" s="539" t="s">
        <v>125</v>
      </c>
      <c r="V33" s="538">
        <v>0.1</v>
      </c>
      <c r="W33" s="539" t="s">
        <v>125</v>
      </c>
      <c r="X33" s="538">
        <v>1.6</v>
      </c>
      <c r="Y33" s="539" t="s">
        <v>125</v>
      </c>
      <c r="Z33" s="538">
        <v>2.2999999999999998</v>
      </c>
      <c r="AA33" s="539" t="s">
        <v>125</v>
      </c>
      <c r="AB33" s="538">
        <v>1.7</v>
      </c>
      <c r="AC33" s="539" t="s">
        <v>125</v>
      </c>
      <c r="AD33" s="538">
        <v>-1.3</v>
      </c>
      <c r="AE33" s="539" t="s">
        <v>125</v>
      </c>
      <c r="AF33" s="538">
        <v>-0.6</v>
      </c>
      <c r="AG33" s="539" t="s">
        <v>125</v>
      </c>
      <c r="AH33" s="538">
        <v>0.8</v>
      </c>
      <c r="AI33" s="539" t="s">
        <v>125</v>
      </c>
      <c r="AJ33" s="538">
        <v>-0.1</v>
      </c>
      <c r="AK33" s="539" t="s">
        <v>125</v>
      </c>
      <c r="AL33" s="539" t="s">
        <v>126</v>
      </c>
      <c r="AM33" s="539" t="s">
        <v>125</v>
      </c>
    </row>
    <row r="34" spans="1:39">
      <c r="A34" s="537" t="s">
        <v>203</v>
      </c>
      <c r="B34" s="539" t="s">
        <v>126</v>
      </c>
      <c r="C34" s="539" t="s">
        <v>125</v>
      </c>
      <c r="D34" s="538">
        <v>2.2999999999999998</v>
      </c>
      <c r="E34" s="539" t="s">
        <v>125</v>
      </c>
      <c r="F34" s="538">
        <v>1.2</v>
      </c>
      <c r="G34" s="539" t="s">
        <v>125</v>
      </c>
      <c r="H34" s="538">
        <v>-0.2</v>
      </c>
      <c r="I34" s="539" t="s">
        <v>125</v>
      </c>
      <c r="J34" s="538">
        <v>1.8</v>
      </c>
      <c r="K34" s="539" t="s">
        <v>125</v>
      </c>
      <c r="L34" s="538">
        <v>1</v>
      </c>
      <c r="M34" s="539" t="s">
        <v>125</v>
      </c>
      <c r="N34" s="538">
        <v>0</v>
      </c>
      <c r="O34" s="539" t="s">
        <v>125</v>
      </c>
      <c r="P34" s="538">
        <v>-0.2</v>
      </c>
      <c r="Q34" s="539" t="s">
        <v>125</v>
      </c>
      <c r="R34" s="538">
        <v>0.2</v>
      </c>
      <c r="S34" s="539" t="s">
        <v>125</v>
      </c>
      <c r="T34" s="538">
        <v>0.9</v>
      </c>
      <c r="U34" s="539" t="s">
        <v>125</v>
      </c>
      <c r="V34" s="538">
        <v>0.2</v>
      </c>
      <c r="W34" s="539" t="s">
        <v>125</v>
      </c>
      <c r="X34" s="538">
        <v>0.3</v>
      </c>
      <c r="Y34" s="539" t="s">
        <v>125</v>
      </c>
      <c r="Z34" s="538">
        <v>1.5</v>
      </c>
      <c r="AA34" s="539" t="s">
        <v>125</v>
      </c>
      <c r="AB34" s="538">
        <v>1</v>
      </c>
      <c r="AC34" s="539" t="s">
        <v>125</v>
      </c>
      <c r="AD34" s="538">
        <v>-3.6</v>
      </c>
      <c r="AE34" s="539" t="s">
        <v>125</v>
      </c>
      <c r="AF34" s="538">
        <v>-0.1</v>
      </c>
      <c r="AG34" s="539" t="s">
        <v>125</v>
      </c>
      <c r="AH34" s="538">
        <v>2.2999999999999998</v>
      </c>
      <c r="AI34" s="539" t="s">
        <v>125</v>
      </c>
      <c r="AJ34" s="538">
        <v>0</v>
      </c>
      <c r="AK34" s="539" t="s">
        <v>125</v>
      </c>
      <c r="AL34" s="539" t="s">
        <v>126</v>
      </c>
      <c r="AM34" s="539" t="s">
        <v>125</v>
      </c>
    </row>
    <row r="35" spans="1:39">
      <c r="A35" s="537" t="s">
        <v>204</v>
      </c>
      <c r="B35" s="539" t="s">
        <v>126</v>
      </c>
      <c r="C35" s="539" t="s">
        <v>125</v>
      </c>
      <c r="D35" s="539" t="s">
        <v>126</v>
      </c>
      <c r="E35" s="539" t="s">
        <v>125</v>
      </c>
      <c r="F35" s="539" t="s">
        <v>126</v>
      </c>
      <c r="G35" s="539" t="s">
        <v>125</v>
      </c>
      <c r="H35" s="539" t="s">
        <v>126</v>
      </c>
      <c r="I35" s="539" t="s">
        <v>125</v>
      </c>
      <c r="J35" s="539" t="s">
        <v>126</v>
      </c>
      <c r="K35" s="539" t="s">
        <v>125</v>
      </c>
      <c r="L35" s="539" t="s">
        <v>126</v>
      </c>
      <c r="M35" s="539" t="s">
        <v>125</v>
      </c>
      <c r="N35" s="539" t="s">
        <v>126</v>
      </c>
      <c r="O35" s="539" t="s">
        <v>125</v>
      </c>
      <c r="P35" s="539" t="s">
        <v>126</v>
      </c>
      <c r="Q35" s="539" t="s">
        <v>125</v>
      </c>
      <c r="R35" s="539" t="s">
        <v>126</v>
      </c>
      <c r="S35" s="539" t="s">
        <v>125</v>
      </c>
      <c r="T35" s="539" t="s">
        <v>126</v>
      </c>
      <c r="U35" s="539" t="s">
        <v>125</v>
      </c>
      <c r="V35" s="538">
        <v>1.9</v>
      </c>
      <c r="W35" s="539" t="s">
        <v>125</v>
      </c>
      <c r="X35" s="538">
        <v>3.3</v>
      </c>
      <c r="Y35" s="539" t="s">
        <v>125</v>
      </c>
      <c r="Z35" s="538">
        <v>4.3</v>
      </c>
      <c r="AA35" s="539" t="s">
        <v>125</v>
      </c>
      <c r="AB35" s="538">
        <v>3.4</v>
      </c>
      <c r="AC35" s="539" t="s">
        <v>125</v>
      </c>
      <c r="AD35" s="538">
        <v>-0.4</v>
      </c>
      <c r="AE35" s="539" t="s">
        <v>125</v>
      </c>
      <c r="AF35" s="538">
        <v>-2.9</v>
      </c>
      <c r="AG35" s="539" t="s">
        <v>125</v>
      </c>
      <c r="AH35" s="538">
        <v>0.3</v>
      </c>
      <c r="AI35" s="539" t="s">
        <v>125</v>
      </c>
      <c r="AJ35" s="538">
        <v>-0.1</v>
      </c>
      <c r="AK35" s="539" t="s">
        <v>125</v>
      </c>
      <c r="AL35" s="539" t="s">
        <v>126</v>
      </c>
      <c r="AM35" s="539" t="s">
        <v>125</v>
      </c>
    </row>
    <row r="36" spans="1:39">
      <c r="A36" s="537" t="s">
        <v>205</v>
      </c>
      <c r="B36" s="539" t="s">
        <v>126</v>
      </c>
      <c r="C36" s="539" t="s">
        <v>125</v>
      </c>
      <c r="D36" s="538">
        <v>1.8</v>
      </c>
      <c r="E36" s="539" t="s">
        <v>125</v>
      </c>
      <c r="F36" s="538">
        <v>2.7</v>
      </c>
      <c r="G36" s="539" t="s">
        <v>125</v>
      </c>
      <c r="H36" s="538">
        <v>3.5</v>
      </c>
      <c r="I36" s="539" t="s">
        <v>125</v>
      </c>
      <c r="J36" s="538">
        <v>1.2</v>
      </c>
      <c r="K36" s="539" t="s">
        <v>125</v>
      </c>
      <c r="L36" s="538">
        <v>2.6</v>
      </c>
      <c r="M36" s="539" t="s">
        <v>125</v>
      </c>
      <c r="N36" s="538">
        <v>0.8</v>
      </c>
      <c r="O36" s="539" t="s">
        <v>125</v>
      </c>
      <c r="P36" s="538">
        <v>0.1</v>
      </c>
      <c r="Q36" s="539" t="s">
        <v>125</v>
      </c>
      <c r="R36" s="538">
        <v>-0.9</v>
      </c>
      <c r="S36" s="539" t="s">
        <v>125</v>
      </c>
      <c r="T36" s="538">
        <v>0.2</v>
      </c>
      <c r="U36" s="539" t="s">
        <v>125</v>
      </c>
      <c r="V36" s="538">
        <v>-0.3</v>
      </c>
      <c r="W36" s="539" t="s">
        <v>125</v>
      </c>
      <c r="X36" s="538">
        <v>0</v>
      </c>
      <c r="Y36" s="539" t="s">
        <v>125</v>
      </c>
      <c r="Z36" s="538">
        <v>0.6</v>
      </c>
      <c r="AA36" s="539" t="s">
        <v>125</v>
      </c>
      <c r="AB36" s="538">
        <v>-0.2</v>
      </c>
      <c r="AC36" s="539" t="s">
        <v>125</v>
      </c>
      <c r="AD36" s="538">
        <v>-2.8</v>
      </c>
      <c r="AE36" s="539" t="s">
        <v>125</v>
      </c>
      <c r="AF36" s="538">
        <v>-1.7</v>
      </c>
      <c r="AG36" s="539" t="s">
        <v>125</v>
      </c>
      <c r="AH36" s="538">
        <v>-2.6</v>
      </c>
      <c r="AI36" s="539" t="s">
        <v>125</v>
      </c>
      <c r="AJ36" s="539" t="s">
        <v>126</v>
      </c>
      <c r="AK36" s="539" t="s">
        <v>125</v>
      </c>
      <c r="AL36" s="539" t="s">
        <v>126</v>
      </c>
      <c r="AM36" s="539" t="s">
        <v>125</v>
      </c>
    </row>
    <row r="37" spans="1:39">
      <c r="A37" s="537" t="s">
        <v>206</v>
      </c>
      <c r="B37" s="539" t="s">
        <v>126</v>
      </c>
      <c r="C37" s="539" t="s">
        <v>125</v>
      </c>
      <c r="D37" s="538">
        <v>-1.2</v>
      </c>
      <c r="E37" s="539" t="s">
        <v>125</v>
      </c>
      <c r="F37" s="538">
        <v>0.8</v>
      </c>
      <c r="G37" s="539" t="s">
        <v>125</v>
      </c>
      <c r="H37" s="538">
        <v>-3.1</v>
      </c>
      <c r="I37" s="539" t="s">
        <v>125</v>
      </c>
      <c r="J37" s="538">
        <v>-1.7</v>
      </c>
      <c r="K37" s="539" t="s">
        <v>125</v>
      </c>
      <c r="L37" s="538">
        <v>-0.6</v>
      </c>
      <c r="M37" s="539" t="s">
        <v>125</v>
      </c>
      <c r="N37" s="538">
        <v>-1.1000000000000001</v>
      </c>
      <c r="O37" s="539" t="s">
        <v>125</v>
      </c>
      <c r="P37" s="538">
        <v>-9.5</v>
      </c>
      <c r="Q37" s="539" t="s">
        <v>125</v>
      </c>
      <c r="R37" s="538">
        <v>-1.7</v>
      </c>
      <c r="S37" s="539" t="s">
        <v>125</v>
      </c>
      <c r="T37" s="538">
        <v>-1.2</v>
      </c>
      <c r="U37" s="539" t="s">
        <v>125</v>
      </c>
      <c r="V37" s="538">
        <v>-1.2</v>
      </c>
      <c r="W37" s="539" t="s">
        <v>125</v>
      </c>
      <c r="X37" s="538">
        <v>1.6</v>
      </c>
      <c r="Y37" s="539" t="s">
        <v>125</v>
      </c>
      <c r="Z37" s="538">
        <v>0.8</v>
      </c>
      <c r="AA37" s="539" t="s">
        <v>125</v>
      </c>
      <c r="AB37" s="538">
        <v>0</v>
      </c>
      <c r="AC37" s="539" t="s">
        <v>125</v>
      </c>
      <c r="AD37" s="538">
        <v>-2.5</v>
      </c>
      <c r="AE37" s="539" t="s">
        <v>125</v>
      </c>
      <c r="AF37" s="538">
        <v>-0.7</v>
      </c>
      <c r="AG37" s="539" t="s">
        <v>125</v>
      </c>
      <c r="AH37" s="538">
        <v>1</v>
      </c>
      <c r="AI37" s="539" t="s">
        <v>125</v>
      </c>
      <c r="AJ37" s="539" t="s">
        <v>126</v>
      </c>
      <c r="AK37" s="539" t="s">
        <v>125</v>
      </c>
      <c r="AL37" s="539" t="s">
        <v>126</v>
      </c>
      <c r="AM37" s="539" t="s">
        <v>125</v>
      </c>
    </row>
    <row r="38" spans="1:39">
      <c r="A38" s="537" t="s">
        <v>207</v>
      </c>
      <c r="B38" s="539" t="s">
        <v>126</v>
      </c>
      <c r="C38" s="539" t="s">
        <v>125</v>
      </c>
      <c r="D38" s="539" t="s">
        <v>126</v>
      </c>
      <c r="E38" s="539" t="s">
        <v>125</v>
      </c>
      <c r="F38" s="539" t="s">
        <v>126</v>
      </c>
      <c r="G38" s="539" t="s">
        <v>125</v>
      </c>
      <c r="H38" s="539" t="s">
        <v>126</v>
      </c>
      <c r="I38" s="539" t="s">
        <v>125</v>
      </c>
      <c r="J38" s="539" t="s">
        <v>126</v>
      </c>
      <c r="K38" s="539" t="s">
        <v>125</v>
      </c>
      <c r="L38" s="539" t="s">
        <v>126</v>
      </c>
      <c r="M38" s="539" t="s">
        <v>125</v>
      </c>
      <c r="N38" s="538">
        <v>-0.3</v>
      </c>
      <c r="O38" s="539" t="s">
        <v>125</v>
      </c>
      <c r="P38" s="538">
        <v>3</v>
      </c>
      <c r="Q38" s="539" t="s">
        <v>125</v>
      </c>
      <c r="R38" s="538">
        <v>-0.1</v>
      </c>
      <c r="S38" s="539" t="s">
        <v>125</v>
      </c>
      <c r="T38" s="538">
        <v>1.2</v>
      </c>
      <c r="U38" s="539" t="s">
        <v>125</v>
      </c>
      <c r="V38" s="538">
        <v>-2.8</v>
      </c>
      <c r="W38" s="539" t="s">
        <v>125</v>
      </c>
      <c r="X38" s="538">
        <v>-0.2</v>
      </c>
      <c r="Y38" s="539" t="s">
        <v>125</v>
      </c>
      <c r="Z38" s="538">
        <v>2.6</v>
      </c>
      <c r="AA38" s="539" t="s">
        <v>125</v>
      </c>
      <c r="AB38" s="538">
        <v>3.5</v>
      </c>
      <c r="AC38" s="539" t="s">
        <v>125</v>
      </c>
      <c r="AD38" s="538">
        <v>-7.7</v>
      </c>
      <c r="AE38" s="539" t="s">
        <v>125</v>
      </c>
      <c r="AF38" s="538">
        <v>-1.5</v>
      </c>
      <c r="AG38" s="539" t="s">
        <v>125</v>
      </c>
      <c r="AH38" s="538">
        <v>-3.1</v>
      </c>
      <c r="AI38" s="539" t="s">
        <v>125</v>
      </c>
      <c r="AJ38" s="538">
        <v>-2.1</v>
      </c>
      <c r="AK38" s="539" t="s">
        <v>125</v>
      </c>
      <c r="AL38" s="539" t="s">
        <v>126</v>
      </c>
      <c r="AM38" s="539" t="s">
        <v>125</v>
      </c>
    </row>
    <row r="39" spans="1:39">
      <c r="A39" s="537" t="s">
        <v>208</v>
      </c>
      <c r="B39" s="539" t="s">
        <v>126</v>
      </c>
      <c r="C39" s="539" t="s">
        <v>125</v>
      </c>
      <c r="D39" s="538">
        <v>0.2</v>
      </c>
      <c r="E39" s="539" t="s">
        <v>125</v>
      </c>
      <c r="F39" s="538">
        <v>-0.5</v>
      </c>
      <c r="G39" s="539" t="s">
        <v>125</v>
      </c>
      <c r="H39" s="538">
        <v>-0.9</v>
      </c>
      <c r="I39" s="539" t="s">
        <v>125</v>
      </c>
      <c r="J39" s="538">
        <v>-2.8</v>
      </c>
      <c r="K39" s="539" t="s">
        <v>125</v>
      </c>
      <c r="L39" s="538">
        <v>-2</v>
      </c>
      <c r="M39" s="539" t="s">
        <v>125</v>
      </c>
      <c r="N39" s="538">
        <v>-0.2</v>
      </c>
      <c r="O39" s="539" t="s">
        <v>125</v>
      </c>
      <c r="P39" s="538">
        <v>-2.5</v>
      </c>
      <c r="Q39" s="539" t="s">
        <v>125</v>
      </c>
      <c r="R39" s="538">
        <v>-2.2000000000000002</v>
      </c>
      <c r="S39" s="539" t="s">
        <v>125</v>
      </c>
      <c r="T39" s="538">
        <v>2.4</v>
      </c>
      <c r="U39" s="539" t="s">
        <v>125</v>
      </c>
      <c r="V39" s="538">
        <v>3.2</v>
      </c>
      <c r="W39" s="539" t="s">
        <v>125</v>
      </c>
      <c r="X39" s="538">
        <v>2.4</v>
      </c>
      <c r="Y39" s="539" t="s">
        <v>125</v>
      </c>
      <c r="Z39" s="538">
        <v>3.1</v>
      </c>
      <c r="AA39" s="539" t="s">
        <v>125</v>
      </c>
      <c r="AB39" s="538">
        <v>3.3</v>
      </c>
      <c r="AC39" s="539" t="s">
        <v>125</v>
      </c>
      <c r="AD39" s="538">
        <v>-2.7</v>
      </c>
      <c r="AE39" s="539" t="s">
        <v>125</v>
      </c>
      <c r="AF39" s="538">
        <v>0</v>
      </c>
      <c r="AG39" s="539" t="s">
        <v>125</v>
      </c>
      <c r="AH39" s="538">
        <v>1</v>
      </c>
      <c r="AI39" s="539" t="s">
        <v>125</v>
      </c>
      <c r="AJ39" s="538">
        <v>-0.2</v>
      </c>
      <c r="AK39" s="539" t="s">
        <v>125</v>
      </c>
      <c r="AL39" s="539" t="s">
        <v>126</v>
      </c>
      <c r="AM39" s="539" t="s">
        <v>125</v>
      </c>
    </row>
    <row r="40" spans="1:39">
      <c r="A40" s="537" t="s">
        <v>209</v>
      </c>
      <c r="B40" s="538">
        <v>1.8</v>
      </c>
      <c r="C40" s="539" t="s">
        <v>125</v>
      </c>
      <c r="D40" s="538">
        <v>1.4</v>
      </c>
      <c r="E40" s="539" t="s">
        <v>125</v>
      </c>
      <c r="F40" s="538">
        <v>3.2</v>
      </c>
      <c r="G40" s="539" t="s">
        <v>125</v>
      </c>
      <c r="H40" s="538">
        <v>1.3</v>
      </c>
      <c r="I40" s="539" t="s">
        <v>125</v>
      </c>
      <c r="J40" s="538">
        <v>2.7</v>
      </c>
      <c r="K40" s="539" t="s">
        <v>125</v>
      </c>
      <c r="L40" s="538">
        <v>1.3</v>
      </c>
      <c r="M40" s="539" t="s">
        <v>125</v>
      </c>
      <c r="N40" s="538">
        <v>0.3</v>
      </c>
      <c r="O40" s="539" t="s">
        <v>125</v>
      </c>
      <c r="P40" s="538">
        <v>0.5</v>
      </c>
      <c r="Q40" s="539" t="s">
        <v>125</v>
      </c>
      <c r="R40" s="538">
        <v>-0.4</v>
      </c>
      <c r="S40" s="539" t="s">
        <v>125</v>
      </c>
      <c r="T40" s="538">
        <v>0.7</v>
      </c>
      <c r="U40" s="539" t="s">
        <v>125</v>
      </c>
      <c r="V40" s="538">
        <v>0.9</v>
      </c>
      <c r="W40" s="539" t="s">
        <v>125</v>
      </c>
      <c r="X40" s="538">
        <v>1.4</v>
      </c>
      <c r="Y40" s="539" t="s">
        <v>125</v>
      </c>
      <c r="Z40" s="538">
        <v>2</v>
      </c>
      <c r="AA40" s="539" t="s">
        <v>125</v>
      </c>
      <c r="AB40" s="538">
        <v>1.5</v>
      </c>
      <c r="AC40" s="539" t="s">
        <v>125</v>
      </c>
      <c r="AD40" s="538">
        <v>-3.5</v>
      </c>
      <c r="AE40" s="539" t="s">
        <v>125</v>
      </c>
      <c r="AF40" s="538">
        <v>0.2</v>
      </c>
      <c r="AG40" s="539" t="s">
        <v>125</v>
      </c>
      <c r="AH40" s="538">
        <v>1.5</v>
      </c>
      <c r="AI40" s="539" t="s">
        <v>125</v>
      </c>
      <c r="AJ40" s="538">
        <v>0.1</v>
      </c>
      <c r="AK40" s="539" t="s">
        <v>125</v>
      </c>
      <c r="AL40" s="539" t="s">
        <v>126</v>
      </c>
      <c r="AM40" s="539" t="s">
        <v>125</v>
      </c>
    </row>
    <row r="41" spans="1:39">
      <c r="A41" s="537" t="s">
        <v>210</v>
      </c>
      <c r="B41" s="539" t="s">
        <v>126</v>
      </c>
      <c r="C41" s="539" t="s">
        <v>125</v>
      </c>
      <c r="D41" s="539" t="s">
        <v>126</v>
      </c>
      <c r="E41" s="539" t="s">
        <v>125</v>
      </c>
      <c r="F41" s="539" t="s">
        <v>126</v>
      </c>
      <c r="G41" s="539" t="s">
        <v>125</v>
      </c>
      <c r="H41" s="539" t="s">
        <v>126</v>
      </c>
      <c r="I41" s="539" t="s">
        <v>125</v>
      </c>
      <c r="J41" s="539" t="s">
        <v>126</v>
      </c>
      <c r="K41" s="539" t="s">
        <v>125</v>
      </c>
      <c r="L41" s="539" t="s">
        <v>126</v>
      </c>
      <c r="M41" s="539" t="s">
        <v>125</v>
      </c>
      <c r="N41" s="539" t="s">
        <v>126</v>
      </c>
      <c r="O41" s="539" t="s">
        <v>125</v>
      </c>
      <c r="P41" s="539" t="s">
        <v>126</v>
      </c>
      <c r="Q41" s="539" t="s">
        <v>125</v>
      </c>
      <c r="R41" s="539" t="s">
        <v>126</v>
      </c>
      <c r="S41" s="539" t="s">
        <v>125</v>
      </c>
      <c r="T41" s="539" t="s">
        <v>126</v>
      </c>
      <c r="U41" s="539" t="s">
        <v>125</v>
      </c>
      <c r="V41" s="539" t="s">
        <v>126</v>
      </c>
      <c r="W41" s="539" t="s">
        <v>125</v>
      </c>
      <c r="X41" s="539" t="s">
        <v>126</v>
      </c>
      <c r="Y41" s="539" t="s">
        <v>125</v>
      </c>
      <c r="Z41" s="539" t="s">
        <v>126</v>
      </c>
      <c r="AA41" s="539" t="s">
        <v>125</v>
      </c>
      <c r="AB41" s="539" t="s">
        <v>126</v>
      </c>
      <c r="AC41" s="539" t="s">
        <v>125</v>
      </c>
      <c r="AD41" s="539" t="s">
        <v>126</v>
      </c>
      <c r="AE41" s="539" t="s">
        <v>125</v>
      </c>
      <c r="AF41" s="539" t="s">
        <v>126</v>
      </c>
      <c r="AG41" s="539" t="s">
        <v>125</v>
      </c>
      <c r="AH41" s="539" t="s">
        <v>126</v>
      </c>
      <c r="AI41" s="539" t="s">
        <v>125</v>
      </c>
      <c r="AJ41" s="539" t="s">
        <v>126</v>
      </c>
      <c r="AK41" s="539" t="s">
        <v>125</v>
      </c>
      <c r="AL41" s="539" t="s">
        <v>126</v>
      </c>
      <c r="AM41" s="539" t="s">
        <v>125</v>
      </c>
    </row>
    <row r="42" spans="1:39">
      <c r="A42" s="537" t="s">
        <v>211</v>
      </c>
      <c r="B42" s="538">
        <v>1.4</v>
      </c>
      <c r="C42" s="539" t="s">
        <v>125</v>
      </c>
      <c r="D42" s="538">
        <v>1.1000000000000001</v>
      </c>
      <c r="E42" s="539" t="s">
        <v>125</v>
      </c>
      <c r="F42" s="538">
        <v>0.4</v>
      </c>
      <c r="G42" s="539" t="s">
        <v>125</v>
      </c>
      <c r="H42" s="538">
        <v>1.9</v>
      </c>
      <c r="I42" s="539" t="s">
        <v>125</v>
      </c>
      <c r="J42" s="538">
        <v>0.9</v>
      </c>
      <c r="K42" s="539" t="s">
        <v>125</v>
      </c>
      <c r="L42" s="538">
        <v>0.4</v>
      </c>
      <c r="M42" s="539" t="s">
        <v>125</v>
      </c>
      <c r="N42" s="538">
        <v>0.8</v>
      </c>
      <c r="O42" s="539" t="s">
        <v>125</v>
      </c>
      <c r="P42" s="538">
        <v>-0.3</v>
      </c>
      <c r="Q42" s="539" t="s">
        <v>125</v>
      </c>
      <c r="R42" s="538">
        <v>0.2</v>
      </c>
      <c r="S42" s="539" t="s">
        <v>125</v>
      </c>
      <c r="T42" s="538">
        <v>0.2</v>
      </c>
      <c r="U42" s="539" t="s">
        <v>125</v>
      </c>
      <c r="V42" s="538">
        <v>2.1</v>
      </c>
      <c r="W42" s="539" t="s">
        <v>125</v>
      </c>
      <c r="X42" s="538">
        <v>0.5</v>
      </c>
      <c r="Y42" s="539" t="s">
        <v>125</v>
      </c>
      <c r="Z42" s="538">
        <v>0.8</v>
      </c>
      <c r="AA42" s="539" t="s">
        <v>125</v>
      </c>
      <c r="AB42" s="538">
        <v>-0.5</v>
      </c>
      <c r="AC42" s="539" t="s">
        <v>125</v>
      </c>
      <c r="AD42" s="538">
        <v>-2</v>
      </c>
      <c r="AE42" s="539" t="s">
        <v>125</v>
      </c>
      <c r="AF42" s="538">
        <v>0.4</v>
      </c>
      <c r="AG42" s="539" t="s">
        <v>125</v>
      </c>
      <c r="AH42" s="538">
        <v>-0.4</v>
      </c>
      <c r="AI42" s="539" t="s">
        <v>125</v>
      </c>
      <c r="AJ42" s="538">
        <v>3</v>
      </c>
      <c r="AK42" s="539" t="s">
        <v>125</v>
      </c>
      <c r="AL42" s="539" t="s">
        <v>126</v>
      </c>
      <c r="AM42" s="539" t="s">
        <v>125</v>
      </c>
    </row>
    <row r="44" spans="1:39">
      <c r="A44" s="535" t="s">
        <v>303</v>
      </c>
      <c r="E44" s="535" t="s">
        <v>521</v>
      </c>
    </row>
    <row r="45" spans="1:39">
      <c r="A45" s="535" t="s">
        <v>266</v>
      </c>
      <c r="B45" s="535" t="s">
        <v>522</v>
      </c>
      <c r="E45" s="535" t="s">
        <v>126</v>
      </c>
      <c r="F45" s="535" t="s">
        <v>305</v>
      </c>
    </row>
    <row r="46" spans="1:39">
      <c r="A46" s="535" t="s">
        <v>268</v>
      </c>
      <c r="B46" s="535" t="s">
        <v>306</v>
      </c>
    </row>
    <row r="47" spans="1:39">
      <c r="A47" s="535" t="s">
        <v>267</v>
      </c>
      <c r="B47" s="535" t="s">
        <v>523</v>
      </c>
    </row>
    <row r="48" spans="1:39">
      <c r="A48" s="535" t="s">
        <v>302</v>
      </c>
      <c r="B48" s="535" t="s">
        <v>307</v>
      </c>
    </row>
    <row r="49" spans="1:2">
      <c r="A49" s="535" t="s">
        <v>299</v>
      </c>
      <c r="B49" s="535" t="s">
        <v>312</v>
      </c>
    </row>
    <row r="50" spans="1:2">
      <c r="A50" s="535" t="s">
        <v>315</v>
      </c>
      <c r="B50" s="535" t="s">
        <v>578</v>
      </c>
    </row>
    <row r="51" spans="1:2">
      <c r="A51" s="535" t="s">
        <v>310</v>
      </c>
      <c r="B51" s="535" t="s">
        <v>311</v>
      </c>
    </row>
    <row r="52" spans="1:2">
      <c r="A52" s="535" t="s">
        <v>301</v>
      </c>
      <c r="B52" s="535" t="s">
        <v>304</v>
      </c>
    </row>
    <row r="53" spans="1:2">
      <c r="A53" s="535" t="s">
        <v>308</v>
      </c>
      <c r="B53" s="535" t="s">
        <v>309</v>
      </c>
    </row>
    <row r="54" spans="1:2">
      <c r="A54" s="535" t="s">
        <v>286</v>
      </c>
      <c r="B54" s="535" t="s">
        <v>579</v>
      </c>
    </row>
    <row r="55" spans="1:2">
      <c r="A55" s="535" t="s">
        <v>317</v>
      </c>
      <c r="B55" s="535" t="s">
        <v>524</v>
      </c>
    </row>
    <row r="56" spans="1:2">
      <c r="A56" s="535" t="s">
        <v>314</v>
      </c>
      <c r="B56" s="535" t="s">
        <v>525</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W84"/>
  <sheetViews>
    <sheetView workbookViewId="0">
      <selection activeCell="C2" sqref="C2:F2"/>
    </sheetView>
  </sheetViews>
  <sheetFormatPr defaultColWidth="9.125" defaultRowHeight="12.75"/>
  <cols>
    <col min="1" max="1" width="29.25" style="230" customWidth="1"/>
    <col min="2" max="2" width="48.875" style="230" customWidth="1"/>
    <col min="3" max="16384" width="9.125" style="230"/>
  </cols>
  <sheetData>
    <row r="1" spans="1:23" ht="30.75" thickBot="1">
      <c r="B1" s="233" t="s">
        <v>544</v>
      </c>
    </row>
    <row r="2" spans="1:23" ht="13.5" thickTop="1">
      <c r="B2" s="234" t="s">
        <v>545</v>
      </c>
    </row>
    <row r="3" spans="1:23">
      <c r="B3" s="234" t="s">
        <v>543</v>
      </c>
    </row>
    <row r="4" spans="1:23">
      <c r="B4" s="234"/>
    </row>
    <row r="6" spans="1:23">
      <c r="B6" s="230" t="str">
        <f>""</f>
        <v/>
      </c>
      <c r="C6" s="230">
        <v>1995</v>
      </c>
      <c r="D6" s="230">
        <v>1996</v>
      </c>
      <c r="E6" s="230">
        <v>1997</v>
      </c>
      <c r="F6" s="230">
        <v>1998</v>
      </c>
      <c r="G6" s="230">
        <v>1999</v>
      </c>
      <c r="H6" s="230">
        <v>2000</v>
      </c>
      <c r="I6" s="230">
        <v>2001</v>
      </c>
      <c r="J6" s="230">
        <v>2002</v>
      </c>
      <c r="K6" s="230">
        <v>2003</v>
      </c>
      <c r="L6" s="230">
        <v>2004</v>
      </c>
      <c r="M6" s="230">
        <v>2005</v>
      </c>
      <c r="N6" s="230">
        <v>2006</v>
      </c>
      <c r="O6" s="230">
        <v>2007</v>
      </c>
      <c r="P6" s="230">
        <v>2008</v>
      </c>
      <c r="Q6" s="230">
        <v>2009</v>
      </c>
      <c r="R6" s="230">
        <v>2010</v>
      </c>
      <c r="S6" s="230">
        <v>2011</v>
      </c>
      <c r="T6" s="230">
        <v>2012</v>
      </c>
      <c r="U6" s="230">
        <v>2013</v>
      </c>
      <c r="V6" s="230">
        <v>2014</v>
      </c>
      <c r="W6" s="230">
        <v>2015</v>
      </c>
    </row>
    <row r="7" spans="1:23">
      <c r="A7" s="230" t="str">
        <f>lookup!Z2</f>
        <v>European Union (28 countries)</v>
      </c>
      <c r="B7" s="232" t="str">
        <f>VLOOKUP(A7,lookup!$Z$2:$AA$77,2,FALSE)</f>
        <v>ΕΕ (28 χώρες)</v>
      </c>
      <c r="C7" s="232" t="str">
        <f>IF(ISNA(VLOOKUP($A7,ES_HW3_0!$A$12:$AQ$100,MATCH(FIXED(C$6,0,TRUE),ES_HW3_0!$A$12:$AQ$12,0),FALSE)),":",VLOOKUP($A7,ES_HW3_0!$A$12:$AQ$100,MATCH(FIXED(C$6,0,TRUE),ES_HW3_0!$A$12:$AQ$12,0),FALSE))</f>
        <v>:</v>
      </c>
      <c r="D7" s="232" t="str">
        <f>IF(ISNA(VLOOKUP($A7,ES_HW3_0!$A$12:$AQ$100,MATCH(FIXED(D$6,0,TRUE),ES_HW3_0!$A$12:$AQ$12,0),FALSE)),":",VLOOKUP($A7,ES_HW3_0!$A$12:$AQ$100,MATCH(FIXED(D$6,0,TRUE),ES_HW3_0!$A$12:$AQ$12,0),FALSE))</f>
        <v>:</v>
      </c>
      <c r="E7" s="232" t="str">
        <f>IF(ISNA(VLOOKUP($A7,ES_HW3_0!$A$12:$AQ$100,MATCH(FIXED(E$6,0,TRUE),ES_HW3_0!$A$12:$AQ$12,0),FALSE)),":",VLOOKUP($A7,ES_HW3_0!$A$12:$AQ$100,MATCH(FIXED(E$6,0,TRUE),ES_HW3_0!$A$12:$AQ$12,0),FALSE))</f>
        <v>:</v>
      </c>
      <c r="F7" s="232" t="str">
        <f>IF(ISNA(VLOOKUP($A7,ES_HW3_0!$A$12:$AQ$100,MATCH(FIXED(F$6,0,TRUE),ES_HW3_0!$A$12:$AQ$12,0),FALSE)),":",VLOOKUP($A7,ES_HW3_0!$A$12:$AQ$100,MATCH(FIXED(F$6,0,TRUE),ES_HW3_0!$A$12:$AQ$12,0),FALSE))</f>
        <v>:</v>
      </c>
      <c r="G7" s="232" t="str">
        <f>IF(ISNA(VLOOKUP($A7,ES_HW3_0!$A$12:$AQ$100,MATCH(FIXED(G$6,0,TRUE),ES_HW3_0!$A$12:$AQ$12,0),FALSE)),":",VLOOKUP($A7,ES_HW3_0!$A$12:$AQ$100,MATCH(FIXED(G$6,0,TRUE),ES_HW3_0!$A$12:$AQ$12,0),FALSE))</f>
        <v>:</v>
      </c>
      <c r="H7" s="232" t="str">
        <f>IF(ISNA(VLOOKUP($A7,ES_HW3_0!$A$12:$AQ$100,MATCH(FIXED(H$6,0,TRUE),ES_HW3_0!$A$12:$AQ$12,0),FALSE)),":",VLOOKUP($A7,ES_HW3_0!$A$12:$AQ$100,MATCH(FIXED(H$6,0,TRUE),ES_HW3_0!$A$12:$AQ$12,0),FALSE))</f>
        <v>:</v>
      </c>
      <c r="I7" s="232" t="str">
        <f>IF(ISNA(VLOOKUP($A7,ES_HW3_0!$A$12:$AQ$100,MATCH(FIXED(I$6,0,TRUE),ES_HW3_0!$A$12:$AQ$12,0),FALSE)),":",VLOOKUP($A7,ES_HW3_0!$A$12:$AQ$100,MATCH(FIXED(I$6,0,TRUE),ES_HW3_0!$A$12:$AQ$12,0),FALSE))</f>
        <v>:</v>
      </c>
      <c r="J7" s="232" t="str">
        <f>IF(ISNA(VLOOKUP($A7,ES_HW3_0!$A$12:$AQ$100,MATCH(FIXED(J$6,0,TRUE),ES_HW3_0!$A$12:$AQ$12,0),FALSE)),":",VLOOKUP($A7,ES_HW3_0!$A$12:$AQ$100,MATCH(FIXED(J$6,0,TRUE),ES_HW3_0!$A$12:$AQ$12,0),FALSE))</f>
        <v>:</v>
      </c>
      <c r="K7" s="232" t="str">
        <f>IF(ISNA(VLOOKUP($A7,ES_HW3_0!$A$12:$AQ$100,MATCH(FIXED(K$6,0,TRUE),ES_HW3_0!$A$12:$AQ$12,0),FALSE)),":",VLOOKUP($A7,ES_HW3_0!$A$12:$AQ$100,MATCH(FIXED(K$6,0,TRUE),ES_HW3_0!$A$12:$AQ$12,0),FALSE))</f>
        <v>:</v>
      </c>
      <c r="L7" s="232" t="str">
        <f>IF(ISNA(VLOOKUP($A7,ES_HW3_0!$A$12:$AQ$100,MATCH(FIXED(L$6,0,TRUE),ES_HW3_0!$A$12:$AQ$12,0),FALSE)),":",VLOOKUP($A7,ES_HW3_0!$A$12:$AQ$100,MATCH(FIXED(L$6,0,TRUE),ES_HW3_0!$A$12:$AQ$12,0),FALSE))</f>
        <v>:</v>
      </c>
      <c r="M7" s="232" t="str">
        <f>IF(ISNA(VLOOKUP($A7,ES_HW3_0!$A$12:$AQ$100,MATCH(FIXED(M$6,0,TRUE),ES_HW3_0!$A$12:$AQ$12,0),FALSE)),":",VLOOKUP($A7,ES_HW3_0!$A$12:$AQ$100,MATCH(FIXED(M$6,0,TRUE),ES_HW3_0!$A$12:$AQ$12,0),FALSE))</f>
        <v>:</v>
      </c>
      <c r="N7" s="232" t="str">
        <f>IF(ISNA(VLOOKUP($A7,ES_HW3_0!$A$12:$AQ$100,MATCH(FIXED(N$6,0,TRUE),ES_HW3_0!$A$12:$AQ$12,0),FALSE)),":",VLOOKUP($A7,ES_HW3_0!$A$12:$AQ$100,MATCH(FIXED(N$6,0,TRUE),ES_HW3_0!$A$12:$AQ$12,0),FALSE))</f>
        <v>:</v>
      </c>
      <c r="O7" s="232" t="str">
        <f>IF(ISNA(VLOOKUP($A7,ES_HW3_0!$A$12:$AQ$100,MATCH(FIXED(O$6,0,TRUE),ES_HW3_0!$A$12:$AQ$12,0),FALSE)),":",VLOOKUP($A7,ES_HW3_0!$A$12:$AQ$100,MATCH(FIXED(O$6,0,TRUE),ES_HW3_0!$A$12:$AQ$12,0),FALSE))</f>
        <v>:</v>
      </c>
      <c r="P7" s="232" t="str">
        <f>IF(ISNA(VLOOKUP($A7,ES_HW3_0!$A$12:$AQ$100,MATCH(FIXED(P$6,0,TRUE),ES_HW3_0!$A$12:$AQ$12,0),FALSE)),":",VLOOKUP($A7,ES_HW3_0!$A$12:$AQ$100,MATCH(FIXED(P$6,0,TRUE),ES_HW3_0!$A$12:$AQ$12,0),FALSE))</f>
        <v>:</v>
      </c>
      <c r="Q7" s="232" t="str">
        <f>IF(ISNA(VLOOKUP($A7,ES_HW3_0!$A$12:$AQ$100,MATCH(FIXED(Q$6,0,TRUE),ES_HW3_0!$A$12:$AQ$12,0),FALSE)),":",VLOOKUP($A7,ES_HW3_0!$A$12:$AQ$100,MATCH(FIXED(Q$6,0,TRUE),ES_HW3_0!$A$12:$AQ$12,0),FALSE))</f>
        <v>:</v>
      </c>
      <c r="R7" s="232" t="str">
        <f>IF(ISNA(VLOOKUP($A7,ES_HW3_0!$A$12:$AQ$100,MATCH(FIXED(R$6,0,TRUE),ES_HW3_0!$A$12:$AQ$12,0),FALSE)),":",VLOOKUP($A7,ES_HW3_0!$A$12:$AQ$100,MATCH(FIXED(R$6,0,TRUE),ES_HW3_0!$A$12:$AQ$12,0),FALSE))</f>
        <v>:</v>
      </c>
      <c r="S7" s="232" t="str">
        <f>IF(ISNA(VLOOKUP($A7,ES_HW3_0!$A$12:$AQ$100,MATCH(FIXED(S$6,0,TRUE),ES_HW3_0!$A$12:$AQ$12,0),FALSE)),":",VLOOKUP($A7,ES_HW3_0!$A$12:$AQ$100,MATCH(FIXED(S$6,0,TRUE),ES_HW3_0!$A$12:$AQ$12,0),FALSE))</f>
        <v>:</v>
      </c>
      <c r="T7" s="232" t="str">
        <f>IF(ISNA(VLOOKUP($A7,ES_HW3_0!$A$12:$AQ$100,MATCH(FIXED(T$6,0,TRUE),ES_HW3_0!$A$12:$AQ$12,0),FALSE)),":",VLOOKUP($A7,ES_HW3_0!$A$12:$AQ$100,MATCH(FIXED(T$6,0,TRUE),ES_HW3_0!$A$12:$AQ$12,0),FALSE))</f>
        <v>:</v>
      </c>
      <c r="U7" s="232" t="str">
        <f>IF(ISNA(VLOOKUP($A7,ES_HW3_0!$A$12:$AQ$100,MATCH(FIXED(U$6,0,TRUE),ES_HW3_0!$A$12:$AQ$12,0),FALSE)),":",VLOOKUP($A7,ES_HW3_0!$A$12:$AQ$100,MATCH(FIXED(U$6,0,TRUE),ES_HW3_0!$A$12:$AQ$12,0),FALSE))</f>
        <v>:</v>
      </c>
      <c r="V7" s="232" t="str">
        <f>IF(ISNA(VLOOKUP($A7,ES_HW3_0!$A$12:$AQ$100,MATCH(FIXED(V$6,0,TRUE),ES_HW3_0!$A$12:$AQ$12,0),FALSE)),":",VLOOKUP($A7,ES_HW3_0!$A$12:$AQ$100,MATCH(FIXED(V$6,0,TRUE),ES_HW3_0!$A$12:$AQ$12,0),FALSE))</f>
        <v>:</v>
      </c>
      <c r="W7" s="232" t="str">
        <f>IF(ISNA(VLOOKUP($A7,ES_HW3_0!$A$12:$AQ$100,MATCH(FIXED(W$6,0,TRUE),ES_HW3_0!$A$12:$AQ$12,0),FALSE)),":",VLOOKUP($A7,ES_HW3_0!$A$12:$AQ$100,MATCH(FIXED(W$6,0,TRUE),ES_HW3_0!$A$12:$AQ$12,0),FALSE))</f>
        <v>:</v>
      </c>
    </row>
    <row r="8" spans="1:23">
      <c r="A8" s="230" t="str">
        <f>lookup!Z3</f>
        <v>European Union (27 countries)</v>
      </c>
      <c r="B8" s="232" t="str">
        <f>VLOOKUP(A8,lookup!$Z$2:$AA$77,2,FALSE)</f>
        <v>ΕΕ (27 χώρες)</v>
      </c>
      <c r="C8" s="232" t="str">
        <f>IF(ISNA(VLOOKUP($A8,ES_HW3_0!$A$12:$AQ$100,MATCH(FIXED(C$6,0,TRUE),ES_HW3_0!$A$12:$AQ$12,0),FALSE)),":",VLOOKUP($A8,ES_HW3_0!$A$12:$AQ$100,MATCH(FIXED(C$6,0,TRUE),ES_HW3_0!$A$12:$AQ$12,0),FALSE))</f>
        <v>:</v>
      </c>
      <c r="D8" s="232" t="str">
        <f>IF(ISNA(VLOOKUP($A8,ES_HW3_0!$A$12:$AQ$100,MATCH(FIXED(D$6,0,TRUE),ES_HW3_0!$A$12:$AQ$12,0),FALSE)),":",VLOOKUP($A8,ES_HW3_0!$A$12:$AQ$100,MATCH(FIXED(D$6,0,TRUE),ES_HW3_0!$A$12:$AQ$12,0),FALSE))</f>
        <v>:</v>
      </c>
      <c r="E8" s="232" t="str">
        <f>IF(ISNA(VLOOKUP($A8,ES_HW3_0!$A$12:$AQ$100,MATCH(FIXED(E$6,0,TRUE),ES_HW3_0!$A$12:$AQ$12,0),FALSE)),":",VLOOKUP($A8,ES_HW3_0!$A$12:$AQ$100,MATCH(FIXED(E$6,0,TRUE),ES_HW3_0!$A$12:$AQ$12,0),FALSE))</f>
        <v>:</v>
      </c>
      <c r="F8" s="232" t="str">
        <f>IF(ISNA(VLOOKUP($A8,ES_HW3_0!$A$12:$AQ$100,MATCH(FIXED(F$6,0,TRUE),ES_HW3_0!$A$12:$AQ$12,0),FALSE)),":",VLOOKUP($A8,ES_HW3_0!$A$12:$AQ$100,MATCH(FIXED(F$6,0,TRUE),ES_HW3_0!$A$12:$AQ$12,0),FALSE))</f>
        <v>:</v>
      </c>
      <c r="G8" s="232" t="str">
        <f>IF(ISNA(VLOOKUP($A8,ES_HW3_0!$A$12:$AQ$100,MATCH(FIXED(G$6,0,TRUE),ES_HW3_0!$A$12:$AQ$12,0),FALSE)),":",VLOOKUP($A8,ES_HW3_0!$A$12:$AQ$100,MATCH(FIXED(G$6,0,TRUE),ES_HW3_0!$A$12:$AQ$12,0),FALSE))</f>
        <v>:</v>
      </c>
      <c r="H8" s="232" t="str">
        <f>IF(ISNA(VLOOKUP($A8,ES_HW3_0!$A$12:$AQ$100,MATCH(FIXED(H$6,0,TRUE),ES_HW3_0!$A$12:$AQ$12,0),FALSE)),":",VLOOKUP($A8,ES_HW3_0!$A$12:$AQ$100,MATCH(FIXED(H$6,0,TRUE),ES_HW3_0!$A$12:$AQ$12,0),FALSE))</f>
        <v>:</v>
      </c>
      <c r="I8" s="232">
        <f>IF(ISNA(VLOOKUP($A8,ES_HW3_0!$A$12:$AQ$100,MATCH(FIXED(I$6,0,TRUE),ES_HW3_0!$A$12:$AQ$12,0),FALSE)),":",VLOOKUP($A8,ES_HW3_0!$A$12:$AQ$100,MATCH(FIXED(I$6,0,TRUE),ES_HW3_0!$A$12:$AQ$12,0),FALSE))</f>
        <v>0.3</v>
      </c>
      <c r="J8" s="232">
        <f>IF(ISNA(VLOOKUP($A8,ES_HW3_0!$A$12:$AQ$100,MATCH(FIXED(J$6,0,TRUE),ES_HW3_0!$A$12:$AQ$12,0),FALSE)),":",VLOOKUP($A8,ES_HW3_0!$A$12:$AQ$100,MATCH(FIXED(J$6,0,TRUE),ES_HW3_0!$A$12:$AQ$12,0),FALSE))</f>
        <v>-0.4</v>
      </c>
      <c r="K8" s="232">
        <f>IF(ISNA(VLOOKUP($A8,ES_HW3_0!$A$12:$AQ$100,MATCH(FIXED(K$6,0,TRUE),ES_HW3_0!$A$12:$AQ$12,0),FALSE)),":",VLOOKUP($A8,ES_HW3_0!$A$12:$AQ$100,MATCH(FIXED(K$6,0,TRUE),ES_HW3_0!$A$12:$AQ$12,0),FALSE))</f>
        <v>-0.1</v>
      </c>
      <c r="L8" s="232">
        <f>IF(ISNA(VLOOKUP($A8,ES_HW3_0!$A$12:$AQ$100,MATCH(FIXED(L$6,0,TRUE),ES_HW3_0!$A$12:$AQ$12,0),FALSE)),":",VLOOKUP($A8,ES_HW3_0!$A$12:$AQ$100,MATCH(FIXED(L$6,0,TRUE),ES_HW3_0!$A$12:$AQ$12,0),FALSE))</f>
        <v>0.9</v>
      </c>
      <c r="M8" s="232">
        <f>IF(ISNA(VLOOKUP($A8,ES_HW3_0!$A$12:$AQ$100,MATCH(FIXED(M$6,0,TRUE),ES_HW3_0!$A$12:$AQ$12,0),FALSE)),":",VLOOKUP($A8,ES_HW3_0!$A$12:$AQ$100,MATCH(FIXED(M$6,0,TRUE),ES_HW3_0!$A$12:$AQ$12,0),FALSE))</f>
        <v>0.9</v>
      </c>
      <c r="N8" s="232">
        <f>IF(ISNA(VLOOKUP($A8,ES_HW3_0!$A$12:$AQ$100,MATCH(FIXED(N$6,0,TRUE),ES_HW3_0!$A$12:$AQ$12,0),FALSE)),":",VLOOKUP($A8,ES_HW3_0!$A$12:$AQ$100,MATCH(FIXED(N$6,0,TRUE),ES_HW3_0!$A$12:$AQ$12,0),FALSE))</f>
        <v>1.2</v>
      </c>
      <c r="O8" s="232">
        <f>IF(ISNA(VLOOKUP($A8,ES_HW3_0!$A$12:$AQ$100,MATCH(FIXED(O$6,0,TRUE),ES_HW3_0!$A$12:$AQ$12,0),FALSE)),":",VLOOKUP($A8,ES_HW3_0!$A$12:$AQ$100,MATCH(FIXED(O$6,0,TRUE),ES_HW3_0!$A$12:$AQ$12,0),FALSE))</f>
        <v>1.8</v>
      </c>
      <c r="P8" s="232">
        <f>IF(ISNA(VLOOKUP($A8,ES_HW3_0!$A$12:$AQ$100,MATCH(FIXED(P$6,0,TRUE),ES_HW3_0!$A$12:$AQ$12,0),FALSE)),":",VLOOKUP($A8,ES_HW3_0!$A$12:$AQ$100,MATCH(FIXED(P$6,0,TRUE),ES_HW3_0!$A$12:$AQ$12,0),FALSE))</f>
        <v>0.8</v>
      </c>
      <c r="Q8" s="232">
        <f>IF(ISNA(VLOOKUP($A8,ES_HW3_0!$A$12:$AQ$100,MATCH(FIXED(Q$6,0,TRUE),ES_HW3_0!$A$12:$AQ$12,0),FALSE)),":",VLOOKUP($A8,ES_HW3_0!$A$12:$AQ$100,MATCH(FIXED(Q$6,0,TRUE),ES_HW3_0!$A$12:$AQ$12,0),FALSE))</f>
        <v>-3.1</v>
      </c>
      <c r="R8" s="232">
        <f>IF(ISNA(VLOOKUP($A8,ES_HW3_0!$A$12:$AQ$100,MATCH(FIXED(R$6,0,TRUE),ES_HW3_0!$A$12:$AQ$12,0),FALSE)),":",VLOOKUP($A8,ES_HW3_0!$A$12:$AQ$100,MATCH(FIXED(R$6,0,TRUE),ES_HW3_0!$A$12:$AQ$12,0),FALSE))</f>
        <v>-0.1</v>
      </c>
      <c r="S8" s="232">
        <f>IF(ISNA(VLOOKUP($A8,ES_HW3_0!$A$12:$AQ$100,MATCH(FIXED(S$6,0,TRUE),ES_HW3_0!$A$12:$AQ$12,0),FALSE)),":",VLOOKUP($A8,ES_HW3_0!$A$12:$AQ$100,MATCH(FIXED(S$6,0,TRUE),ES_HW3_0!$A$12:$AQ$12,0),FALSE))</f>
        <v>0.3</v>
      </c>
      <c r="T8" s="232">
        <f>IF(ISNA(VLOOKUP($A8,ES_HW3_0!$A$12:$AQ$100,MATCH(FIXED(T$6,0,TRUE),ES_HW3_0!$A$12:$AQ$12,0),FALSE)),":",VLOOKUP($A8,ES_HW3_0!$A$12:$AQ$100,MATCH(FIXED(T$6,0,TRUE),ES_HW3_0!$A$12:$AQ$12,0),FALSE))</f>
        <v>-1.4</v>
      </c>
      <c r="U8" s="232" t="str">
        <f>IF(ISNA(VLOOKUP($A8,ES_HW3_0!$A$12:$AQ$100,MATCH(FIXED(U$6,0,TRUE),ES_HW3_0!$A$12:$AQ$12,0),FALSE)),":",VLOOKUP($A8,ES_HW3_0!$A$12:$AQ$100,MATCH(FIXED(U$6,0,TRUE),ES_HW3_0!$A$12:$AQ$12,0),FALSE))</f>
        <v>:</v>
      </c>
      <c r="V8" s="232" t="str">
        <f>IF(ISNA(VLOOKUP($A8,ES_HW3_0!$A$12:$AQ$100,MATCH(FIXED(V$6,0,TRUE),ES_HW3_0!$A$12:$AQ$12,0),FALSE)),":",VLOOKUP($A8,ES_HW3_0!$A$12:$AQ$100,MATCH(FIXED(V$6,0,TRUE),ES_HW3_0!$A$12:$AQ$12,0),FALSE))</f>
        <v>:</v>
      </c>
      <c r="W8" s="232" t="str">
        <f>IF(ISNA(VLOOKUP($A8,ES_HW3_0!$A$12:$AQ$100,MATCH(FIXED(W$6,0,TRUE),ES_HW3_0!$A$12:$AQ$12,0),FALSE)),":",VLOOKUP($A8,ES_HW3_0!$A$12:$AQ$100,MATCH(FIXED(W$6,0,TRUE),ES_HW3_0!$A$12:$AQ$12,0),FALSE))</f>
        <v>:</v>
      </c>
    </row>
    <row r="9" spans="1:23">
      <c r="A9" s="230" t="str">
        <f>lookup!Z4</f>
        <v>European Union (15 countries)</v>
      </c>
      <c r="B9" s="232" t="str">
        <f>VLOOKUP(A9,lookup!$Z$2:$AA$77,2,FALSE)</f>
        <v>ΕΕ (15 χώρες)</v>
      </c>
      <c r="C9" s="232" t="str">
        <f>IF(ISNA(VLOOKUP($A9,ES_HW3_0!$A$12:$AQ$100,MATCH(FIXED(C$6,0,TRUE),ES_HW3_0!$A$12:$AQ$12,0),FALSE)),":",VLOOKUP($A9,ES_HW3_0!$A$12:$AQ$100,MATCH(FIXED(C$6,0,TRUE),ES_HW3_0!$A$12:$AQ$12,0),FALSE))</f>
        <v>:</v>
      </c>
      <c r="D9" s="232" t="str">
        <f>IF(ISNA(VLOOKUP($A9,ES_HW3_0!$A$12:$AQ$100,MATCH(FIXED(D$6,0,TRUE),ES_HW3_0!$A$12:$AQ$12,0),FALSE)),":",VLOOKUP($A9,ES_HW3_0!$A$12:$AQ$100,MATCH(FIXED(D$6,0,TRUE),ES_HW3_0!$A$12:$AQ$12,0),FALSE))</f>
        <v>:</v>
      </c>
      <c r="E9" s="232" t="str">
        <f>IF(ISNA(VLOOKUP($A9,ES_HW3_0!$A$12:$AQ$100,MATCH(FIXED(E$6,0,TRUE),ES_HW3_0!$A$12:$AQ$12,0),FALSE)),":",VLOOKUP($A9,ES_HW3_0!$A$12:$AQ$100,MATCH(FIXED(E$6,0,TRUE),ES_HW3_0!$A$12:$AQ$12,0),FALSE))</f>
        <v>:</v>
      </c>
      <c r="F9" s="232" t="str">
        <f>IF(ISNA(VLOOKUP($A9,ES_HW3_0!$A$12:$AQ$100,MATCH(FIXED(F$6,0,TRUE),ES_HW3_0!$A$12:$AQ$12,0),FALSE)),":",VLOOKUP($A9,ES_HW3_0!$A$12:$AQ$100,MATCH(FIXED(F$6,0,TRUE),ES_HW3_0!$A$12:$AQ$12,0),FALSE))</f>
        <v>:</v>
      </c>
      <c r="G9" s="232" t="str">
        <f>IF(ISNA(VLOOKUP($A9,ES_HW3_0!$A$12:$AQ$100,MATCH(FIXED(G$6,0,TRUE),ES_HW3_0!$A$12:$AQ$12,0),FALSE)),":",VLOOKUP($A9,ES_HW3_0!$A$12:$AQ$100,MATCH(FIXED(G$6,0,TRUE),ES_HW3_0!$A$12:$AQ$12,0),FALSE))</f>
        <v>:</v>
      </c>
      <c r="H9" s="232" t="str">
        <f>IF(ISNA(VLOOKUP($A9,ES_HW3_0!$A$12:$AQ$100,MATCH(FIXED(H$6,0,TRUE),ES_HW3_0!$A$12:$AQ$12,0),FALSE)),":",VLOOKUP($A9,ES_HW3_0!$A$12:$AQ$100,MATCH(FIXED(H$6,0,TRUE),ES_HW3_0!$A$12:$AQ$12,0),FALSE))</f>
        <v>:</v>
      </c>
      <c r="I9" s="232">
        <f>IF(ISNA(VLOOKUP($A9,ES_HW3_0!$A$12:$AQ$100,MATCH(FIXED(I$6,0,TRUE),ES_HW3_0!$A$12:$AQ$12,0),FALSE)),":",VLOOKUP($A9,ES_HW3_0!$A$12:$AQ$100,MATCH(FIXED(I$6,0,TRUE),ES_HW3_0!$A$12:$AQ$12,0),FALSE))</f>
        <v>0.8</v>
      </c>
      <c r="J9" s="232">
        <f>IF(ISNA(VLOOKUP($A9,ES_HW3_0!$A$12:$AQ$100,MATCH(FIXED(J$6,0,TRUE),ES_HW3_0!$A$12:$AQ$12,0),FALSE)),":",VLOOKUP($A9,ES_HW3_0!$A$12:$AQ$100,MATCH(FIXED(J$6,0,TRUE),ES_HW3_0!$A$12:$AQ$12,0),FALSE))</f>
        <v>-0.2</v>
      </c>
      <c r="K9" s="232">
        <f>IF(ISNA(VLOOKUP($A9,ES_HW3_0!$A$12:$AQ$100,MATCH(FIXED(K$6,0,TRUE),ES_HW3_0!$A$12:$AQ$12,0),FALSE)),":",VLOOKUP($A9,ES_HW3_0!$A$12:$AQ$100,MATCH(FIXED(K$6,0,TRUE),ES_HW3_0!$A$12:$AQ$12,0),FALSE))</f>
        <v>0.1</v>
      </c>
      <c r="L9" s="232">
        <f>IF(ISNA(VLOOKUP($A9,ES_HW3_0!$A$12:$AQ$100,MATCH(FIXED(L$6,0,TRUE),ES_HW3_0!$A$12:$AQ$12,0),FALSE)),":",VLOOKUP($A9,ES_HW3_0!$A$12:$AQ$100,MATCH(FIXED(L$6,0,TRUE),ES_HW3_0!$A$12:$AQ$12,0),FALSE))</f>
        <v>1</v>
      </c>
      <c r="M9" s="232">
        <f>IF(ISNA(VLOOKUP($A9,ES_HW3_0!$A$12:$AQ$100,MATCH(FIXED(M$6,0,TRUE),ES_HW3_0!$A$12:$AQ$12,0),FALSE)),":",VLOOKUP($A9,ES_HW3_0!$A$12:$AQ$100,MATCH(FIXED(M$6,0,TRUE),ES_HW3_0!$A$12:$AQ$12,0),FALSE))</f>
        <v>0.7</v>
      </c>
      <c r="N9" s="232">
        <f>IF(ISNA(VLOOKUP($A9,ES_HW3_0!$A$12:$AQ$100,MATCH(FIXED(N$6,0,TRUE),ES_HW3_0!$A$12:$AQ$12,0),FALSE)),":",VLOOKUP($A9,ES_HW3_0!$A$12:$AQ$100,MATCH(FIXED(N$6,0,TRUE),ES_HW3_0!$A$12:$AQ$12,0),FALSE))</f>
        <v>1</v>
      </c>
      <c r="O9" s="232">
        <f>IF(ISNA(VLOOKUP($A9,ES_HW3_0!$A$12:$AQ$100,MATCH(FIXED(O$6,0,TRUE),ES_HW3_0!$A$12:$AQ$12,0),FALSE)),":",VLOOKUP($A9,ES_HW3_0!$A$12:$AQ$100,MATCH(FIXED(O$6,0,TRUE),ES_HW3_0!$A$12:$AQ$12,0),FALSE))</f>
        <v>1.6</v>
      </c>
      <c r="P9" s="232">
        <f>IF(ISNA(VLOOKUP($A9,ES_HW3_0!$A$12:$AQ$100,MATCH(FIXED(P$6,0,TRUE),ES_HW3_0!$A$12:$AQ$12,0),FALSE)),":",VLOOKUP($A9,ES_HW3_0!$A$12:$AQ$100,MATCH(FIXED(P$6,0,TRUE),ES_HW3_0!$A$12:$AQ$12,0),FALSE))</f>
        <v>0.5</v>
      </c>
      <c r="Q9" s="232">
        <f>IF(ISNA(VLOOKUP($A9,ES_HW3_0!$A$12:$AQ$100,MATCH(FIXED(Q$6,0,TRUE),ES_HW3_0!$A$12:$AQ$12,0),FALSE)),":",VLOOKUP($A9,ES_HW3_0!$A$12:$AQ$100,MATCH(FIXED(Q$6,0,TRUE),ES_HW3_0!$A$12:$AQ$12,0),FALSE))</f>
        <v>-3.2</v>
      </c>
      <c r="R9" s="232">
        <f>IF(ISNA(VLOOKUP($A9,ES_HW3_0!$A$12:$AQ$100,MATCH(FIXED(R$6,0,TRUE),ES_HW3_0!$A$12:$AQ$12,0),FALSE)),":",VLOOKUP($A9,ES_HW3_0!$A$12:$AQ$100,MATCH(FIXED(R$6,0,TRUE),ES_HW3_0!$A$12:$AQ$12,0),FALSE))</f>
        <v>0.1</v>
      </c>
      <c r="S9" s="232">
        <f>IF(ISNA(VLOOKUP($A9,ES_HW3_0!$A$12:$AQ$100,MATCH(FIXED(S$6,0,TRUE),ES_HW3_0!$A$12:$AQ$12,0),FALSE)),":",VLOOKUP($A9,ES_HW3_0!$A$12:$AQ$100,MATCH(FIXED(S$6,0,TRUE),ES_HW3_0!$A$12:$AQ$12,0),FALSE))</f>
        <v>0.3</v>
      </c>
      <c r="T9" s="232">
        <f>IF(ISNA(VLOOKUP($A9,ES_HW3_0!$A$12:$AQ$100,MATCH(FIXED(T$6,0,TRUE),ES_HW3_0!$A$12:$AQ$12,0),FALSE)),":",VLOOKUP($A9,ES_HW3_0!$A$12:$AQ$100,MATCH(FIXED(T$6,0,TRUE),ES_HW3_0!$A$12:$AQ$12,0),FALSE))</f>
        <v>-0.8</v>
      </c>
      <c r="U9" s="232" t="str">
        <f>IF(ISNA(VLOOKUP($A9,ES_HW3_0!$A$12:$AQ$100,MATCH(FIXED(U$6,0,TRUE),ES_HW3_0!$A$12:$AQ$12,0),FALSE)),":",VLOOKUP($A9,ES_HW3_0!$A$12:$AQ$100,MATCH(FIXED(U$6,0,TRUE),ES_HW3_0!$A$12:$AQ$12,0),FALSE))</f>
        <v>:</v>
      </c>
      <c r="V9" s="232" t="str">
        <f>IF(ISNA(VLOOKUP($A9,ES_HW3_0!$A$12:$AQ$100,MATCH(FIXED(V$6,0,TRUE),ES_HW3_0!$A$12:$AQ$12,0),FALSE)),":",VLOOKUP($A9,ES_HW3_0!$A$12:$AQ$100,MATCH(FIXED(V$6,0,TRUE),ES_HW3_0!$A$12:$AQ$12,0),FALSE))</f>
        <v>:</v>
      </c>
      <c r="W9" s="232" t="str">
        <f>IF(ISNA(VLOOKUP($A9,ES_HW3_0!$A$12:$AQ$100,MATCH(FIXED(W$6,0,TRUE),ES_HW3_0!$A$12:$AQ$12,0),FALSE)),":",VLOOKUP($A9,ES_HW3_0!$A$12:$AQ$100,MATCH(FIXED(W$6,0,TRUE),ES_HW3_0!$A$12:$AQ$12,0),FALSE))</f>
        <v>:</v>
      </c>
    </row>
    <row r="10" spans="1:23">
      <c r="A10" s="230" t="str">
        <f>lookup!Z5</f>
        <v>Euro area (EA11-2000, EA12-2006, EA13-2007, EA15-2008, EA16-2010, EA17-2013, EA18)</v>
      </c>
      <c r="B10" s="232" t="str">
        <f>VLOOKUP(A10,lookup!$Z$2:$AA$77,2,FALSE)</f>
        <v>Ευροχώρος</v>
      </c>
      <c r="C10" s="232" t="str">
        <f>IF(ISNA(VLOOKUP($A10,ES_HW3_0!$A$12:$AQ$100,MATCH(FIXED(C$6,0,TRUE),ES_HW3_0!$A$12:$AQ$12,0),FALSE)),":",VLOOKUP($A10,ES_HW3_0!$A$12:$AQ$100,MATCH(FIXED(C$6,0,TRUE),ES_HW3_0!$A$12:$AQ$12,0),FALSE))</f>
        <v>:</v>
      </c>
      <c r="D10" s="232" t="str">
        <f>IF(ISNA(VLOOKUP($A10,ES_HW3_0!$A$12:$AQ$100,MATCH(FIXED(D$6,0,TRUE),ES_HW3_0!$A$12:$AQ$12,0),FALSE)),":",VLOOKUP($A10,ES_HW3_0!$A$12:$AQ$100,MATCH(FIXED(D$6,0,TRUE),ES_HW3_0!$A$12:$AQ$12,0),FALSE))</f>
        <v>:</v>
      </c>
      <c r="E10" s="232" t="str">
        <f>IF(ISNA(VLOOKUP($A10,ES_HW3_0!$A$12:$AQ$100,MATCH(FIXED(E$6,0,TRUE),ES_HW3_0!$A$12:$AQ$12,0),FALSE)),":",VLOOKUP($A10,ES_HW3_0!$A$12:$AQ$100,MATCH(FIXED(E$6,0,TRUE),ES_HW3_0!$A$12:$AQ$12,0),FALSE))</f>
        <v>:</v>
      </c>
      <c r="F10" s="232" t="str">
        <f>IF(ISNA(VLOOKUP($A10,ES_HW3_0!$A$12:$AQ$100,MATCH(FIXED(F$6,0,TRUE),ES_HW3_0!$A$12:$AQ$12,0),FALSE)),":",VLOOKUP($A10,ES_HW3_0!$A$12:$AQ$100,MATCH(FIXED(F$6,0,TRUE),ES_HW3_0!$A$12:$AQ$12,0),FALSE))</f>
        <v>:</v>
      </c>
      <c r="G10" s="232" t="str">
        <f>IF(ISNA(VLOOKUP($A10,ES_HW3_0!$A$12:$AQ$100,MATCH(FIXED(G$6,0,TRUE),ES_HW3_0!$A$12:$AQ$12,0),FALSE)),":",VLOOKUP($A10,ES_HW3_0!$A$12:$AQ$100,MATCH(FIXED(G$6,0,TRUE),ES_HW3_0!$A$12:$AQ$12,0),FALSE))</f>
        <v>:</v>
      </c>
      <c r="H10" s="232" t="str">
        <f>IF(ISNA(VLOOKUP($A10,ES_HW3_0!$A$12:$AQ$100,MATCH(FIXED(H$6,0,TRUE),ES_HW3_0!$A$12:$AQ$12,0),FALSE)),":",VLOOKUP($A10,ES_HW3_0!$A$12:$AQ$100,MATCH(FIXED(H$6,0,TRUE),ES_HW3_0!$A$12:$AQ$12,0),FALSE))</f>
        <v>:</v>
      </c>
      <c r="I10" s="232">
        <f>IF(ISNA(VLOOKUP($A10,ES_HW3_0!$A$12:$AQ$100,MATCH(FIXED(I$6,0,TRUE),ES_HW3_0!$A$12:$AQ$12,0),FALSE)),":",VLOOKUP($A10,ES_HW3_0!$A$12:$AQ$100,MATCH(FIXED(I$6,0,TRUE),ES_HW3_0!$A$12:$AQ$12,0),FALSE))</f>
        <v>0.7</v>
      </c>
      <c r="J10" s="232">
        <f>IF(ISNA(VLOOKUP($A10,ES_HW3_0!$A$12:$AQ$100,MATCH(FIXED(J$6,0,TRUE),ES_HW3_0!$A$12:$AQ$12,0),FALSE)),":",VLOOKUP($A10,ES_HW3_0!$A$12:$AQ$100,MATCH(FIXED(J$6,0,TRUE),ES_HW3_0!$A$12:$AQ$12,0),FALSE))</f>
        <v>-0.2</v>
      </c>
      <c r="K10" s="232">
        <f>IF(ISNA(VLOOKUP($A10,ES_HW3_0!$A$12:$AQ$100,MATCH(FIXED(K$6,0,TRUE),ES_HW3_0!$A$12:$AQ$12,0),FALSE)),":",VLOOKUP($A10,ES_HW3_0!$A$12:$AQ$100,MATCH(FIXED(K$6,0,TRUE),ES_HW3_0!$A$12:$AQ$12,0),FALSE))</f>
        <v>0.2</v>
      </c>
      <c r="L10" s="232">
        <f>IF(ISNA(VLOOKUP($A10,ES_HW3_0!$A$12:$AQ$100,MATCH(FIXED(L$6,0,TRUE),ES_HW3_0!$A$12:$AQ$12,0),FALSE)),":",VLOOKUP($A10,ES_HW3_0!$A$12:$AQ$100,MATCH(FIXED(L$6,0,TRUE),ES_HW3_0!$A$12:$AQ$12,0),FALSE))</f>
        <v>1</v>
      </c>
      <c r="M10" s="232">
        <f>IF(ISNA(VLOOKUP($A10,ES_HW3_0!$A$12:$AQ$100,MATCH(FIXED(M$6,0,TRUE),ES_HW3_0!$A$12:$AQ$12,0),FALSE)),":",VLOOKUP($A10,ES_HW3_0!$A$12:$AQ$100,MATCH(FIXED(M$6,0,TRUE),ES_HW3_0!$A$12:$AQ$12,0),FALSE))</f>
        <v>0.7</v>
      </c>
      <c r="N10" s="232">
        <f>IF(ISNA(VLOOKUP($A10,ES_HW3_0!$A$12:$AQ$100,MATCH(FIXED(N$6,0,TRUE),ES_HW3_0!$A$12:$AQ$12,0),FALSE)),":",VLOOKUP($A10,ES_HW3_0!$A$12:$AQ$100,MATCH(FIXED(N$6,0,TRUE),ES_HW3_0!$A$12:$AQ$12,0),FALSE))</f>
        <v>1</v>
      </c>
      <c r="O10" s="232">
        <f>IF(ISNA(VLOOKUP($A10,ES_HW3_0!$A$12:$AQ$100,MATCH(FIXED(O$6,0,TRUE),ES_HW3_0!$A$12:$AQ$12,0),FALSE)),":",VLOOKUP($A10,ES_HW3_0!$A$12:$AQ$100,MATCH(FIXED(O$6,0,TRUE),ES_HW3_0!$A$12:$AQ$12,0),FALSE))</f>
        <v>1.7</v>
      </c>
      <c r="P10" s="232">
        <f>IF(ISNA(VLOOKUP($A10,ES_HW3_0!$A$12:$AQ$100,MATCH(FIXED(P$6,0,TRUE),ES_HW3_0!$A$12:$AQ$12,0),FALSE)),":",VLOOKUP($A10,ES_HW3_0!$A$12:$AQ$100,MATCH(FIXED(P$6,0,TRUE),ES_HW3_0!$A$12:$AQ$12,0),FALSE))</f>
        <v>0.4</v>
      </c>
      <c r="Q10" s="232">
        <f>IF(ISNA(VLOOKUP($A10,ES_HW3_0!$A$12:$AQ$100,MATCH(FIXED(Q$6,0,TRUE),ES_HW3_0!$A$12:$AQ$12,0),FALSE)),":",VLOOKUP($A10,ES_HW3_0!$A$12:$AQ$100,MATCH(FIXED(Q$6,0,TRUE),ES_HW3_0!$A$12:$AQ$12,0),FALSE))</f>
        <v>-3.2</v>
      </c>
      <c r="R10" s="232">
        <f>IF(ISNA(VLOOKUP($A10,ES_HW3_0!$A$12:$AQ$100,MATCH(FIXED(R$6,0,TRUE),ES_HW3_0!$A$12:$AQ$12,0),FALSE)),":",VLOOKUP($A10,ES_HW3_0!$A$12:$AQ$100,MATCH(FIXED(R$6,0,TRUE),ES_HW3_0!$A$12:$AQ$12,0),FALSE))</f>
        <v>0</v>
      </c>
      <c r="S10" s="232">
        <f>IF(ISNA(VLOOKUP($A10,ES_HW3_0!$A$12:$AQ$100,MATCH(FIXED(S$6,0,TRUE),ES_HW3_0!$A$12:$AQ$12,0),FALSE)),":",VLOOKUP($A10,ES_HW3_0!$A$12:$AQ$100,MATCH(FIXED(S$6,0,TRUE),ES_HW3_0!$A$12:$AQ$12,0),FALSE))</f>
        <v>0.3</v>
      </c>
      <c r="T10" s="232">
        <f>IF(ISNA(VLOOKUP($A10,ES_HW3_0!$A$12:$AQ$100,MATCH(FIXED(T$6,0,TRUE),ES_HW3_0!$A$12:$AQ$12,0),FALSE)),":",VLOOKUP($A10,ES_HW3_0!$A$12:$AQ$100,MATCH(FIXED(T$6,0,TRUE),ES_HW3_0!$A$12:$AQ$12,0),FALSE))</f>
        <v>-1.5</v>
      </c>
      <c r="U10" s="232" t="str">
        <f>IF(ISNA(VLOOKUP($A10,ES_HW3_0!$A$12:$AQ$100,MATCH(FIXED(U$6,0,TRUE),ES_HW3_0!$A$12:$AQ$12,0),FALSE)),":",VLOOKUP($A10,ES_HW3_0!$A$12:$AQ$100,MATCH(FIXED(U$6,0,TRUE),ES_HW3_0!$A$12:$AQ$12,0),FALSE))</f>
        <v>:</v>
      </c>
      <c r="V10" s="232" t="str">
        <f>IF(ISNA(VLOOKUP($A10,ES_HW3_0!$A$12:$AQ$100,MATCH(FIXED(V$6,0,TRUE),ES_HW3_0!$A$12:$AQ$12,0),FALSE)),":",VLOOKUP($A10,ES_HW3_0!$A$12:$AQ$100,MATCH(FIXED(V$6,0,TRUE),ES_HW3_0!$A$12:$AQ$12,0),FALSE))</f>
        <v>:</v>
      </c>
      <c r="W10" s="232" t="str">
        <f>IF(ISNA(VLOOKUP($A10,ES_HW3_0!$A$12:$AQ$100,MATCH(FIXED(W$6,0,TRUE),ES_HW3_0!$A$12:$AQ$12,0),FALSE)),":",VLOOKUP($A10,ES_HW3_0!$A$12:$AQ$100,MATCH(FIXED(W$6,0,TRUE),ES_HW3_0!$A$12:$AQ$12,0),FALSE))</f>
        <v>:</v>
      </c>
    </row>
    <row r="11" spans="1:23">
      <c r="A11" s="230" t="str">
        <f>lookup!Z6</f>
        <v>Belgium</v>
      </c>
      <c r="B11" s="232" t="str">
        <f>VLOOKUP(A11,lookup!$Z$2:$AA$77,2,FALSE)</f>
        <v>Βέλγιο</v>
      </c>
      <c r="C11" s="232" t="str">
        <f>IF(ISNA(VLOOKUP($A11,ES_HW3_0!$A$12:$AQ$100,MATCH(FIXED(C$6,0,TRUE),ES_HW3_0!$A$12:$AQ$12,0),FALSE)),":",VLOOKUP($A11,ES_HW3_0!$A$12:$AQ$100,MATCH(FIXED(C$6,0,TRUE),ES_HW3_0!$A$12:$AQ$12,0),FALSE))</f>
        <v>:</v>
      </c>
      <c r="D11" s="232" t="str">
        <f>IF(ISNA(VLOOKUP($A11,ES_HW3_0!$A$12:$AQ$100,MATCH(FIXED(D$6,0,TRUE),ES_HW3_0!$A$12:$AQ$12,0),FALSE)),":",VLOOKUP($A11,ES_HW3_0!$A$12:$AQ$100,MATCH(FIXED(D$6,0,TRUE),ES_HW3_0!$A$12:$AQ$12,0),FALSE))</f>
        <v>:</v>
      </c>
      <c r="E11" s="232" t="str">
        <f>IF(ISNA(VLOOKUP($A11,ES_HW3_0!$A$12:$AQ$100,MATCH(FIXED(E$6,0,TRUE),ES_HW3_0!$A$12:$AQ$12,0),FALSE)),":",VLOOKUP($A11,ES_HW3_0!$A$12:$AQ$100,MATCH(FIXED(E$6,0,TRUE),ES_HW3_0!$A$12:$AQ$12,0),FALSE))</f>
        <v>:</v>
      </c>
      <c r="F11" s="232" t="str">
        <f>IF(ISNA(VLOOKUP($A11,ES_HW3_0!$A$12:$AQ$100,MATCH(FIXED(F$6,0,TRUE),ES_HW3_0!$A$12:$AQ$12,0),FALSE)),":",VLOOKUP($A11,ES_HW3_0!$A$12:$AQ$100,MATCH(FIXED(F$6,0,TRUE),ES_HW3_0!$A$12:$AQ$12,0),FALSE))</f>
        <v>:</v>
      </c>
      <c r="G11" s="232" t="str">
        <f>IF(ISNA(VLOOKUP($A11,ES_HW3_0!$A$12:$AQ$100,MATCH(FIXED(G$6,0,TRUE),ES_HW3_0!$A$12:$AQ$12,0),FALSE)),":",VLOOKUP($A11,ES_HW3_0!$A$12:$AQ$100,MATCH(FIXED(G$6,0,TRUE),ES_HW3_0!$A$12:$AQ$12,0),FALSE))</f>
        <v>:</v>
      </c>
      <c r="H11" s="232">
        <f>IF(ISNA(VLOOKUP($A11,ES_HW3_0!$A$12:$AQ$100,MATCH(FIXED(H$6,0,TRUE),ES_HW3_0!$A$12:$AQ$12,0),FALSE)),":",VLOOKUP($A11,ES_HW3_0!$A$12:$AQ$100,MATCH(FIXED(H$6,0,TRUE),ES_HW3_0!$A$12:$AQ$12,0),FALSE))</f>
        <v>2.8</v>
      </c>
      <c r="I11" s="232">
        <f>IF(ISNA(VLOOKUP($A11,ES_HW3_0!$A$12:$AQ$100,MATCH(FIXED(I$6,0,TRUE),ES_HW3_0!$A$12:$AQ$12,0),FALSE)),":",VLOOKUP($A11,ES_HW3_0!$A$12:$AQ$100,MATCH(FIXED(I$6,0,TRUE),ES_HW3_0!$A$12:$AQ$12,0),FALSE))</f>
        <v>1</v>
      </c>
      <c r="J11" s="232">
        <f>IF(ISNA(VLOOKUP($A11,ES_HW3_0!$A$12:$AQ$100,MATCH(FIXED(J$6,0,TRUE),ES_HW3_0!$A$12:$AQ$12,0),FALSE)),":",VLOOKUP($A11,ES_HW3_0!$A$12:$AQ$100,MATCH(FIXED(J$6,0,TRUE),ES_HW3_0!$A$12:$AQ$12,0),FALSE))</f>
        <v>-0.5</v>
      </c>
      <c r="K11" s="232">
        <f>IF(ISNA(VLOOKUP($A11,ES_HW3_0!$A$12:$AQ$100,MATCH(FIXED(K$6,0,TRUE),ES_HW3_0!$A$12:$AQ$12,0),FALSE)),":",VLOOKUP($A11,ES_HW3_0!$A$12:$AQ$100,MATCH(FIXED(K$6,0,TRUE),ES_HW3_0!$A$12:$AQ$12,0),FALSE))</f>
        <v>-0.4</v>
      </c>
      <c r="L11" s="232">
        <f>IF(ISNA(VLOOKUP($A11,ES_HW3_0!$A$12:$AQ$100,MATCH(FIXED(L$6,0,TRUE),ES_HW3_0!$A$12:$AQ$12,0),FALSE)),":",VLOOKUP($A11,ES_HW3_0!$A$12:$AQ$100,MATCH(FIXED(L$6,0,TRUE),ES_HW3_0!$A$12:$AQ$12,0),FALSE))</f>
        <v>0.7</v>
      </c>
      <c r="M11" s="232">
        <f>IF(ISNA(VLOOKUP($A11,ES_HW3_0!$A$12:$AQ$100,MATCH(FIXED(M$6,0,TRUE),ES_HW3_0!$A$12:$AQ$12,0),FALSE)),":",VLOOKUP($A11,ES_HW3_0!$A$12:$AQ$100,MATCH(FIXED(M$6,0,TRUE),ES_HW3_0!$A$12:$AQ$12,0),FALSE))</f>
        <v>1</v>
      </c>
      <c r="N11" s="232">
        <f>IF(ISNA(VLOOKUP($A11,ES_HW3_0!$A$12:$AQ$100,MATCH(FIXED(N$6,0,TRUE),ES_HW3_0!$A$12:$AQ$12,0),FALSE)),":",VLOOKUP($A11,ES_HW3_0!$A$12:$AQ$100,MATCH(FIXED(N$6,0,TRUE),ES_HW3_0!$A$12:$AQ$12,0),FALSE))</f>
        <v>1.7</v>
      </c>
      <c r="O11" s="232">
        <f>IF(ISNA(VLOOKUP($A11,ES_HW3_0!$A$12:$AQ$100,MATCH(FIXED(O$6,0,TRUE),ES_HW3_0!$A$12:$AQ$12,0),FALSE)),":",VLOOKUP($A11,ES_HW3_0!$A$12:$AQ$100,MATCH(FIXED(O$6,0,TRUE),ES_HW3_0!$A$12:$AQ$12,0),FALSE))</f>
        <v>1.9</v>
      </c>
      <c r="P11" s="232">
        <f>IF(ISNA(VLOOKUP($A11,ES_HW3_0!$A$12:$AQ$100,MATCH(FIXED(P$6,0,TRUE),ES_HW3_0!$A$12:$AQ$12,0),FALSE)),":",VLOOKUP($A11,ES_HW3_0!$A$12:$AQ$100,MATCH(FIXED(P$6,0,TRUE),ES_HW3_0!$A$12:$AQ$12,0),FALSE))</f>
        <v>1.4</v>
      </c>
      <c r="Q11" s="232">
        <f>IF(ISNA(VLOOKUP($A11,ES_HW3_0!$A$12:$AQ$100,MATCH(FIXED(Q$6,0,TRUE),ES_HW3_0!$A$12:$AQ$12,0),FALSE)),":",VLOOKUP($A11,ES_HW3_0!$A$12:$AQ$100,MATCH(FIXED(Q$6,0,TRUE),ES_HW3_0!$A$12:$AQ$12,0),FALSE))</f>
        <v>-1.3</v>
      </c>
      <c r="R11" s="232">
        <f>IF(ISNA(VLOOKUP($A11,ES_HW3_0!$A$12:$AQ$100,MATCH(FIXED(R$6,0,TRUE),ES_HW3_0!$A$12:$AQ$12,0),FALSE)),":",VLOOKUP($A11,ES_HW3_0!$A$12:$AQ$100,MATCH(FIXED(R$6,0,TRUE),ES_HW3_0!$A$12:$AQ$12,0),FALSE))</f>
        <v>1</v>
      </c>
      <c r="S11" s="232">
        <f>IF(ISNA(VLOOKUP($A11,ES_HW3_0!$A$12:$AQ$100,MATCH(FIXED(S$6,0,TRUE),ES_HW3_0!$A$12:$AQ$12,0),FALSE)),":",VLOOKUP($A11,ES_HW3_0!$A$12:$AQ$100,MATCH(FIXED(S$6,0,TRUE),ES_HW3_0!$A$12:$AQ$12,0),FALSE))</f>
        <v>2.1</v>
      </c>
      <c r="T11" s="232">
        <f>IF(ISNA(VLOOKUP($A11,ES_HW3_0!$A$12:$AQ$100,MATCH(FIXED(T$6,0,TRUE),ES_HW3_0!$A$12:$AQ$12,0),FALSE)),":",VLOOKUP($A11,ES_HW3_0!$A$12:$AQ$100,MATCH(FIXED(T$6,0,TRUE),ES_HW3_0!$A$12:$AQ$12,0),FALSE))</f>
        <v>0.1</v>
      </c>
      <c r="U11" s="232" t="str">
        <f>IF(ISNA(VLOOKUP($A11,ES_HW3_0!$A$12:$AQ$100,MATCH(FIXED(U$6,0,TRUE),ES_HW3_0!$A$12:$AQ$12,0),FALSE)),":",VLOOKUP($A11,ES_HW3_0!$A$12:$AQ$100,MATCH(FIXED(U$6,0,TRUE),ES_HW3_0!$A$12:$AQ$12,0),FALSE))</f>
        <v>:</v>
      </c>
      <c r="V11" s="232" t="str">
        <f>IF(ISNA(VLOOKUP($A11,ES_HW3_0!$A$12:$AQ$100,MATCH(FIXED(V$6,0,TRUE),ES_HW3_0!$A$12:$AQ$12,0),FALSE)),":",VLOOKUP($A11,ES_HW3_0!$A$12:$AQ$100,MATCH(FIXED(V$6,0,TRUE),ES_HW3_0!$A$12:$AQ$12,0),FALSE))</f>
        <v>:</v>
      </c>
      <c r="W11" s="232" t="str">
        <f>IF(ISNA(VLOOKUP($A11,ES_HW3_0!$A$12:$AQ$100,MATCH(FIXED(W$6,0,TRUE),ES_HW3_0!$A$12:$AQ$12,0),FALSE)),":",VLOOKUP($A11,ES_HW3_0!$A$12:$AQ$100,MATCH(FIXED(W$6,0,TRUE),ES_HW3_0!$A$12:$AQ$12,0),FALSE))</f>
        <v>:</v>
      </c>
    </row>
    <row r="12" spans="1:23">
      <c r="A12" s="230" t="str">
        <f>lookup!Z7</f>
        <v>Bulgaria</v>
      </c>
      <c r="B12" s="232" t="str">
        <f>VLOOKUP(A12,lookup!$Z$2:$AA$77,2,FALSE)</f>
        <v>Βουλγαρία</v>
      </c>
      <c r="C12" s="232" t="str">
        <f>IF(ISNA(VLOOKUP($A12,ES_HW3_0!$A$12:$AQ$100,MATCH(FIXED(C$6,0,TRUE),ES_HW3_0!$A$12:$AQ$12,0),FALSE)),":",VLOOKUP($A12,ES_HW3_0!$A$12:$AQ$100,MATCH(FIXED(C$6,0,TRUE),ES_HW3_0!$A$12:$AQ$12,0),FALSE))</f>
        <v>:</v>
      </c>
      <c r="D12" s="232" t="str">
        <f>IF(ISNA(VLOOKUP($A12,ES_HW3_0!$A$12:$AQ$100,MATCH(FIXED(D$6,0,TRUE),ES_HW3_0!$A$12:$AQ$12,0),FALSE)),":",VLOOKUP($A12,ES_HW3_0!$A$12:$AQ$100,MATCH(FIXED(D$6,0,TRUE),ES_HW3_0!$A$12:$AQ$12,0),FALSE))</f>
        <v>:</v>
      </c>
      <c r="E12" s="232" t="str">
        <f>IF(ISNA(VLOOKUP($A12,ES_HW3_0!$A$12:$AQ$100,MATCH(FIXED(E$6,0,TRUE),ES_HW3_0!$A$12:$AQ$12,0),FALSE)),":",VLOOKUP($A12,ES_HW3_0!$A$12:$AQ$100,MATCH(FIXED(E$6,0,TRUE),ES_HW3_0!$A$12:$AQ$12,0),FALSE))</f>
        <v>:</v>
      </c>
      <c r="F12" s="232" t="str">
        <f>IF(ISNA(VLOOKUP($A12,ES_HW3_0!$A$12:$AQ$100,MATCH(FIXED(F$6,0,TRUE),ES_HW3_0!$A$12:$AQ$12,0),FALSE)),":",VLOOKUP($A12,ES_HW3_0!$A$12:$AQ$100,MATCH(FIXED(F$6,0,TRUE),ES_HW3_0!$A$12:$AQ$12,0),FALSE))</f>
        <v>:</v>
      </c>
      <c r="G12" s="232" t="str">
        <f>IF(ISNA(VLOOKUP($A12,ES_HW3_0!$A$12:$AQ$100,MATCH(FIXED(G$6,0,TRUE),ES_HW3_0!$A$12:$AQ$12,0),FALSE)),":",VLOOKUP($A12,ES_HW3_0!$A$12:$AQ$100,MATCH(FIXED(G$6,0,TRUE),ES_HW3_0!$A$12:$AQ$12,0),FALSE))</f>
        <v>:</v>
      </c>
      <c r="H12" s="232" t="str">
        <f>IF(ISNA(VLOOKUP($A12,ES_HW3_0!$A$12:$AQ$100,MATCH(FIXED(H$6,0,TRUE),ES_HW3_0!$A$12:$AQ$12,0),FALSE)),":",VLOOKUP($A12,ES_HW3_0!$A$12:$AQ$100,MATCH(FIXED(H$6,0,TRUE),ES_HW3_0!$A$12:$AQ$12,0),FALSE))</f>
        <v>:</v>
      </c>
      <c r="I12" s="232">
        <f>IF(ISNA(VLOOKUP($A12,ES_HW3_0!$A$12:$AQ$100,MATCH(FIXED(I$6,0,TRUE),ES_HW3_0!$A$12:$AQ$12,0),FALSE)),":",VLOOKUP($A12,ES_HW3_0!$A$12:$AQ$100,MATCH(FIXED(I$6,0,TRUE),ES_HW3_0!$A$12:$AQ$12,0),FALSE))</f>
        <v>-0.1</v>
      </c>
      <c r="J12" s="232">
        <f>IF(ISNA(VLOOKUP($A12,ES_HW3_0!$A$12:$AQ$100,MATCH(FIXED(J$6,0,TRUE),ES_HW3_0!$A$12:$AQ$12,0),FALSE)),":",VLOOKUP($A12,ES_HW3_0!$A$12:$AQ$100,MATCH(FIXED(J$6,0,TRUE),ES_HW3_0!$A$12:$AQ$12,0),FALSE))</f>
        <v>0.2</v>
      </c>
      <c r="K12" s="232">
        <f>IF(ISNA(VLOOKUP($A12,ES_HW3_0!$A$12:$AQ$100,MATCH(FIXED(K$6,0,TRUE),ES_HW3_0!$A$12:$AQ$12,0),FALSE)),":",VLOOKUP($A12,ES_HW3_0!$A$12:$AQ$100,MATCH(FIXED(K$6,0,TRUE),ES_HW3_0!$A$12:$AQ$12,0),FALSE))</f>
        <v>2.2999999999999998</v>
      </c>
      <c r="L12" s="232">
        <f>IF(ISNA(VLOOKUP($A12,ES_HW3_0!$A$12:$AQ$100,MATCH(FIXED(L$6,0,TRUE),ES_HW3_0!$A$12:$AQ$12,0),FALSE)),":",VLOOKUP($A12,ES_HW3_0!$A$12:$AQ$100,MATCH(FIXED(L$6,0,TRUE),ES_HW3_0!$A$12:$AQ$12,0),FALSE))</f>
        <v>4</v>
      </c>
      <c r="M12" s="232">
        <f>IF(ISNA(VLOOKUP($A12,ES_HW3_0!$A$12:$AQ$100,MATCH(FIXED(M$6,0,TRUE),ES_HW3_0!$A$12:$AQ$12,0),FALSE)),":",VLOOKUP($A12,ES_HW3_0!$A$12:$AQ$100,MATCH(FIXED(M$6,0,TRUE),ES_HW3_0!$A$12:$AQ$12,0),FALSE))</f>
        <v>2.4</v>
      </c>
      <c r="N12" s="232">
        <f>IF(ISNA(VLOOKUP($A12,ES_HW3_0!$A$12:$AQ$100,MATCH(FIXED(N$6,0,TRUE),ES_HW3_0!$A$12:$AQ$12,0),FALSE)),":",VLOOKUP($A12,ES_HW3_0!$A$12:$AQ$100,MATCH(FIXED(N$6,0,TRUE),ES_HW3_0!$A$12:$AQ$12,0),FALSE))</f>
        <v>3.1</v>
      </c>
      <c r="O12" s="232">
        <f>IF(ISNA(VLOOKUP($A12,ES_HW3_0!$A$12:$AQ$100,MATCH(FIXED(O$6,0,TRUE),ES_HW3_0!$A$12:$AQ$12,0),FALSE)),":",VLOOKUP($A12,ES_HW3_0!$A$12:$AQ$100,MATCH(FIXED(O$6,0,TRUE),ES_HW3_0!$A$12:$AQ$12,0),FALSE))</f>
        <v>3.2</v>
      </c>
      <c r="P12" s="232">
        <f>IF(ISNA(VLOOKUP($A12,ES_HW3_0!$A$12:$AQ$100,MATCH(FIXED(P$6,0,TRUE),ES_HW3_0!$A$12:$AQ$12,0),FALSE)),":",VLOOKUP($A12,ES_HW3_0!$A$12:$AQ$100,MATCH(FIXED(P$6,0,TRUE),ES_HW3_0!$A$12:$AQ$12,0),FALSE))</f>
        <v>4.8</v>
      </c>
      <c r="Q12" s="232">
        <f>IF(ISNA(VLOOKUP($A12,ES_HW3_0!$A$12:$AQ$100,MATCH(FIXED(Q$6,0,TRUE),ES_HW3_0!$A$12:$AQ$12,0),FALSE)),":",VLOOKUP($A12,ES_HW3_0!$A$12:$AQ$100,MATCH(FIXED(Q$6,0,TRUE),ES_HW3_0!$A$12:$AQ$12,0),FALSE))</f>
        <v>-4.5</v>
      </c>
      <c r="R12" s="232">
        <f>IF(ISNA(VLOOKUP($A12,ES_HW3_0!$A$12:$AQ$100,MATCH(FIXED(R$6,0,TRUE),ES_HW3_0!$A$12:$AQ$12,0),FALSE)),":",VLOOKUP($A12,ES_HW3_0!$A$12:$AQ$100,MATCH(FIXED(R$6,0,TRUE),ES_HW3_0!$A$12:$AQ$12,0),FALSE))</f>
        <v>-4</v>
      </c>
      <c r="S12" s="232">
        <f>IF(ISNA(VLOOKUP($A12,ES_HW3_0!$A$12:$AQ$100,MATCH(FIXED(S$6,0,TRUE),ES_HW3_0!$A$12:$AQ$12,0),FALSE)),":",VLOOKUP($A12,ES_HW3_0!$A$12:$AQ$100,MATCH(FIXED(S$6,0,TRUE),ES_HW3_0!$A$12:$AQ$12,0),FALSE))</f>
        <v>-2.2999999999999998</v>
      </c>
      <c r="T12" s="232">
        <f>IF(ISNA(VLOOKUP($A12,ES_HW3_0!$A$12:$AQ$100,MATCH(FIXED(T$6,0,TRUE),ES_HW3_0!$A$12:$AQ$12,0),FALSE)),":",VLOOKUP($A12,ES_HW3_0!$A$12:$AQ$100,MATCH(FIXED(T$6,0,TRUE),ES_HW3_0!$A$12:$AQ$12,0),FALSE))</f>
        <v>-2.5</v>
      </c>
      <c r="U12" s="232" t="str">
        <f>IF(ISNA(VLOOKUP($A12,ES_HW3_0!$A$12:$AQ$100,MATCH(FIXED(U$6,0,TRUE),ES_HW3_0!$A$12:$AQ$12,0),FALSE)),":",VLOOKUP($A12,ES_HW3_0!$A$12:$AQ$100,MATCH(FIXED(U$6,0,TRUE),ES_HW3_0!$A$12:$AQ$12,0),FALSE))</f>
        <v>:</v>
      </c>
      <c r="V12" s="232" t="str">
        <f>IF(ISNA(VLOOKUP($A12,ES_HW3_0!$A$12:$AQ$100,MATCH(FIXED(V$6,0,TRUE),ES_HW3_0!$A$12:$AQ$12,0),FALSE)),":",VLOOKUP($A12,ES_HW3_0!$A$12:$AQ$100,MATCH(FIXED(V$6,0,TRUE),ES_HW3_0!$A$12:$AQ$12,0),FALSE))</f>
        <v>:</v>
      </c>
      <c r="W12" s="232" t="str">
        <f>IF(ISNA(VLOOKUP($A12,ES_HW3_0!$A$12:$AQ$100,MATCH(FIXED(W$6,0,TRUE),ES_HW3_0!$A$12:$AQ$12,0),FALSE)),":",VLOOKUP($A12,ES_HW3_0!$A$12:$AQ$100,MATCH(FIXED(W$6,0,TRUE),ES_HW3_0!$A$12:$AQ$12,0),FALSE))</f>
        <v>:</v>
      </c>
    </row>
    <row r="13" spans="1:23">
      <c r="A13" s="230" t="str">
        <f>lookup!Z8</f>
        <v>Czech Republic</v>
      </c>
      <c r="B13" s="232" t="str">
        <f>VLOOKUP(A13,lookup!$Z$2:$AA$77,2,FALSE)</f>
        <v>Τσεχία</v>
      </c>
      <c r="C13" s="232" t="str">
        <f>IF(ISNA(VLOOKUP($A13,ES_HW3_0!$A$12:$AQ$100,MATCH(FIXED(C$6,0,TRUE),ES_HW3_0!$A$12:$AQ$12,0),FALSE)),":",VLOOKUP($A13,ES_HW3_0!$A$12:$AQ$100,MATCH(FIXED(C$6,0,TRUE),ES_HW3_0!$A$12:$AQ$12,0),FALSE))</f>
        <v>:</v>
      </c>
      <c r="D13" s="232">
        <f>IF(ISNA(VLOOKUP($A13,ES_HW3_0!$A$12:$AQ$100,MATCH(FIXED(D$6,0,TRUE),ES_HW3_0!$A$12:$AQ$12,0),FALSE)),":",VLOOKUP($A13,ES_HW3_0!$A$12:$AQ$100,MATCH(FIXED(D$6,0,TRUE),ES_HW3_0!$A$12:$AQ$12,0),FALSE))</f>
        <v>0.3</v>
      </c>
      <c r="E13" s="232">
        <f>IF(ISNA(VLOOKUP($A13,ES_HW3_0!$A$12:$AQ$100,MATCH(FIXED(E$6,0,TRUE),ES_HW3_0!$A$12:$AQ$12,0),FALSE)),":",VLOOKUP($A13,ES_HW3_0!$A$12:$AQ$100,MATCH(FIXED(E$6,0,TRUE),ES_HW3_0!$A$12:$AQ$12,0),FALSE))</f>
        <v>-0.4</v>
      </c>
      <c r="F13" s="232">
        <f>IF(ISNA(VLOOKUP($A13,ES_HW3_0!$A$12:$AQ$100,MATCH(FIXED(F$6,0,TRUE),ES_HW3_0!$A$12:$AQ$12,0),FALSE)),":",VLOOKUP($A13,ES_HW3_0!$A$12:$AQ$100,MATCH(FIXED(F$6,0,TRUE),ES_HW3_0!$A$12:$AQ$12,0),FALSE))</f>
        <v>-0.7</v>
      </c>
      <c r="G13" s="232">
        <f>IF(ISNA(VLOOKUP($A13,ES_HW3_0!$A$12:$AQ$100,MATCH(FIXED(G$6,0,TRUE),ES_HW3_0!$A$12:$AQ$12,0),FALSE)),":",VLOOKUP($A13,ES_HW3_0!$A$12:$AQ$100,MATCH(FIXED(G$6,0,TRUE),ES_HW3_0!$A$12:$AQ$12,0),FALSE))</f>
        <v>-1.4</v>
      </c>
      <c r="H13" s="232">
        <f>IF(ISNA(VLOOKUP($A13,ES_HW3_0!$A$12:$AQ$100,MATCH(FIXED(H$6,0,TRUE),ES_HW3_0!$A$12:$AQ$12,0),FALSE)),":",VLOOKUP($A13,ES_HW3_0!$A$12:$AQ$100,MATCH(FIXED(H$6,0,TRUE),ES_HW3_0!$A$12:$AQ$12,0),FALSE))</f>
        <v>-0.6</v>
      </c>
      <c r="I13" s="232">
        <f>IF(ISNA(VLOOKUP($A13,ES_HW3_0!$A$12:$AQ$100,MATCH(FIXED(I$6,0,TRUE),ES_HW3_0!$A$12:$AQ$12,0),FALSE)),":",VLOOKUP($A13,ES_HW3_0!$A$12:$AQ$100,MATCH(FIXED(I$6,0,TRUE),ES_HW3_0!$A$12:$AQ$12,0),FALSE))</f>
        <v>-4.3</v>
      </c>
      <c r="J13" s="232">
        <f>IF(ISNA(VLOOKUP($A13,ES_HW3_0!$A$12:$AQ$100,MATCH(FIXED(J$6,0,TRUE),ES_HW3_0!$A$12:$AQ$12,0),FALSE)),":",VLOOKUP($A13,ES_HW3_0!$A$12:$AQ$100,MATCH(FIXED(J$6,0,TRUE),ES_HW3_0!$A$12:$AQ$12,0),FALSE))</f>
        <v>0.5</v>
      </c>
      <c r="K13" s="232">
        <f>IF(ISNA(VLOOKUP($A13,ES_HW3_0!$A$12:$AQ$100,MATCH(FIXED(K$6,0,TRUE),ES_HW3_0!$A$12:$AQ$12,0),FALSE)),":",VLOOKUP($A13,ES_HW3_0!$A$12:$AQ$100,MATCH(FIXED(K$6,0,TRUE),ES_HW3_0!$A$12:$AQ$12,0),FALSE))</f>
        <v>-1.3</v>
      </c>
      <c r="L13" s="232">
        <f>IF(ISNA(VLOOKUP($A13,ES_HW3_0!$A$12:$AQ$100,MATCH(FIXED(L$6,0,TRUE),ES_HW3_0!$A$12:$AQ$12,0),FALSE)),":",VLOOKUP($A13,ES_HW3_0!$A$12:$AQ$100,MATCH(FIXED(L$6,0,TRUE),ES_HW3_0!$A$12:$AQ$12,0),FALSE))</f>
        <v>0.4</v>
      </c>
      <c r="M13" s="232">
        <f>IF(ISNA(VLOOKUP($A13,ES_HW3_0!$A$12:$AQ$100,MATCH(FIXED(M$6,0,TRUE),ES_HW3_0!$A$12:$AQ$12,0),FALSE)),":",VLOOKUP($A13,ES_HW3_0!$A$12:$AQ$100,MATCH(FIXED(M$6,0,TRUE),ES_HW3_0!$A$12:$AQ$12,0),FALSE))</f>
        <v>2.1</v>
      </c>
      <c r="N13" s="232">
        <f>IF(ISNA(VLOOKUP($A13,ES_HW3_0!$A$12:$AQ$100,MATCH(FIXED(N$6,0,TRUE),ES_HW3_0!$A$12:$AQ$12,0),FALSE)),":",VLOOKUP($A13,ES_HW3_0!$A$12:$AQ$100,MATCH(FIXED(N$6,0,TRUE),ES_HW3_0!$A$12:$AQ$12,0),FALSE))</f>
        <v>0.3</v>
      </c>
      <c r="O13" s="232">
        <f>IF(ISNA(VLOOKUP($A13,ES_HW3_0!$A$12:$AQ$100,MATCH(FIXED(O$6,0,TRUE),ES_HW3_0!$A$12:$AQ$12,0),FALSE)),":",VLOOKUP($A13,ES_HW3_0!$A$12:$AQ$100,MATCH(FIXED(O$6,0,TRUE),ES_HW3_0!$A$12:$AQ$12,0),FALSE))</f>
        <v>1.3</v>
      </c>
      <c r="P13" s="232">
        <f>IF(ISNA(VLOOKUP($A13,ES_HW3_0!$A$12:$AQ$100,MATCH(FIXED(P$6,0,TRUE),ES_HW3_0!$A$12:$AQ$12,0),FALSE)),":",VLOOKUP($A13,ES_HW3_0!$A$12:$AQ$100,MATCH(FIXED(P$6,0,TRUE),ES_HW3_0!$A$12:$AQ$12,0),FALSE))</f>
        <v>2.7</v>
      </c>
      <c r="Q13" s="232">
        <f>IF(ISNA(VLOOKUP($A13,ES_HW3_0!$A$12:$AQ$100,MATCH(FIXED(Q$6,0,TRUE),ES_HW3_0!$A$12:$AQ$12,0),FALSE)),":",VLOOKUP($A13,ES_HW3_0!$A$12:$AQ$100,MATCH(FIXED(Q$6,0,TRUE),ES_HW3_0!$A$12:$AQ$12,0),FALSE))</f>
        <v>-3</v>
      </c>
      <c r="R13" s="232">
        <f>IF(ISNA(VLOOKUP($A13,ES_HW3_0!$A$12:$AQ$100,MATCH(FIXED(R$6,0,TRUE),ES_HW3_0!$A$12:$AQ$12,0),FALSE)),":",VLOOKUP($A13,ES_HW3_0!$A$12:$AQ$100,MATCH(FIXED(R$6,0,TRUE),ES_HW3_0!$A$12:$AQ$12,0),FALSE))</f>
        <v>0.8</v>
      </c>
      <c r="S13" s="232">
        <f>IF(ISNA(VLOOKUP($A13,ES_HW3_0!$A$12:$AQ$100,MATCH(FIXED(S$6,0,TRUE),ES_HW3_0!$A$12:$AQ$12,0),FALSE)),":",VLOOKUP($A13,ES_HW3_0!$A$12:$AQ$100,MATCH(FIXED(S$6,0,TRUE),ES_HW3_0!$A$12:$AQ$12,0),FALSE))</f>
        <v>0</v>
      </c>
      <c r="T13" s="232">
        <f>IF(ISNA(VLOOKUP($A13,ES_HW3_0!$A$12:$AQ$100,MATCH(FIXED(T$6,0,TRUE),ES_HW3_0!$A$12:$AQ$12,0),FALSE)),":",VLOOKUP($A13,ES_HW3_0!$A$12:$AQ$100,MATCH(FIXED(T$6,0,TRUE),ES_HW3_0!$A$12:$AQ$12,0),FALSE))</f>
        <v>-0.1</v>
      </c>
      <c r="U13" s="232" t="str">
        <f>IF(ISNA(VLOOKUP($A13,ES_HW3_0!$A$12:$AQ$100,MATCH(FIXED(U$6,0,TRUE),ES_HW3_0!$A$12:$AQ$12,0),FALSE)),":",VLOOKUP($A13,ES_HW3_0!$A$12:$AQ$100,MATCH(FIXED(U$6,0,TRUE),ES_HW3_0!$A$12:$AQ$12,0),FALSE))</f>
        <v>:</v>
      </c>
      <c r="V13" s="232" t="str">
        <f>IF(ISNA(VLOOKUP($A13,ES_HW3_0!$A$12:$AQ$100,MATCH(FIXED(V$6,0,TRUE),ES_HW3_0!$A$12:$AQ$12,0),FALSE)),":",VLOOKUP($A13,ES_HW3_0!$A$12:$AQ$100,MATCH(FIXED(V$6,0,TRUE),ES_HW3_0!$A$12:$AQ$12,0),FALSE))</f>
        <v>:</v>
      </c>
      <c r="W13" s="232" t="str">
        <f>IF(ISNA(VLOOKUP($A13,ES_HW3_0!$A$12:$AQ$100,MATCH(FIXED(W$6,0,TRUE),ES_HW3_0!$A$12:$AQ$12,0),FALSE)),":",VLOOKUP($A13,ES_HW3_0!$A$12:$AQ$100,MATCH(FIXED(W$6,0,TRUE),ES_HW3_0!$A$12:$AQ$12,0),FALSE))</f>
        <v>:</v>
      </c>
    </row>
    <row r="14" spans="1:23">
      <c r="A14" s="230" t="str">
        <f>lookup!Z9</f>
        <v>Denmark</v>
      </c>
      <c r="B14" s="232" t="str">
        <f>VLOOKUP(A14,lookup!$Z$2:$AA$77,2,FALSE)</f>
        <v>Δανία</v>
      </c>
      <c r="C14" s="232">
        <f>IF(ISNA(VLOOKUP($A14,ES_HW3_0!$A$12:$AQ$100,MATCH(FIXED(C$6,0,TRUE),ES_HW3_0!$A$12:$AQ$12,0),FALSE)),":",VLOOKUP($A14,ES_HW3_0!$A$12:$AQ$100,MATCH(FIXED(C$6,0,TRUE),ES_HW3_0!$A$12:$AQ$12,0),FALSE))</f>
        <v>1.4</v>
      </c>
      <c r="D14" s="232">
        <f>IF(ISNA(VLOOKUP($A14,ES_HW3_0!$A$12:$AQ$100,MATCH(FIXED(D$6,0,TRUE),ES_HW3_0!$A$12:$AQ$12,0),FALSE)),":",VLOOKUP($A14,ES_HW3_0!$A$12:$AQ$100,MATCH(FIXED(D$6,0,TRUE),ES_HW3_0!$A$12:$AQ$12,0),FALSE))</f>
        <v>0.5</v>
      </c>
      <c r="E14" s="232">
        <f>IF(ISNA(VLOOKUP($A14,ES_HW3_0!$A$12:$AQ$100,MATCH(FIXED(E$6,0,TRUE),ES_HW3_0!$A$12:$AQ$12,0),FALSE)),":",VLOOKUP($A14,ES_HW3_0!$A$12:$AQ$100,MATCH(FIXED(E$6,0,TRUE),ES_HW3_0!$A$12:$AQ$12,0),FALSE))</f>
        <v>2.2000000000000002</v>
      </c>
      <c r="F14" s="232">
        <f>IF(ISNA(VLOOKUP($A14,ES_HW3_0!$A$12:$AQ$100,MATCH(FIXED(F$6,0,TRUE),ES_HW3_0!$A$12:$AQ$12,0),FALSE)),":",VLOOKUP($A14,ES_HW3_0!$A$12:$AQ$100,MATCH(FIXED(F$6,0,TRUE),ES_HW3_0!$A$12:$AQ$12,0),FALSE))</f>
        <v>2.9</v>
      </c>
      <c r="G14" s="232">
        <f>IF(ISNA(VLOOKUP($A14,ES_HW3_0!$A$12:$AQ$100,MATCH(FIXED(G$6,0,TRUE),ES_HW3_0!$A$12:$AQ$12,0),FALSE)),":",VLOOKUP($A14,ES_HW3_0!$A$12:$AQ$100,MATCH(FIXED(G$6,0,TRUE),ES_HW3_0!$A$12:$AQ$12,0),FALSE))</f>
        <v>1.3</v>
      </c>
      <c r="H14" s="232">
        <f>IF(ISNA(VLOOKUP($A14,ES_HW3_0!$A$12:$AQ$100,MATCH(FIXED(H$6,0,TRUE),ES_HW3_0!$A$12:$AQ$12,0),FALSE)),":",VLOOKUP($A14,ES_HW3_0!$A$12:$AQ$100,MATCH(FIXED(H$6,0,TRUE),ES_HW3_0!$A$12:$AQ$12,0),FALSE))</f>
        <v>1.4</v>
      </c>
      <c r="I14" s="232">
        <f>IF(ISNA(VLOOKUP($A14,ES_HW3_0!$A$12:$AQ$100,MATCH(FIXED(I$6,0,TRUE),ES_HW3_0!$A$12:$AQ$12,0),FALSE)),":",VLOOKUP($A14,ES_HW3_0!$A$12:$AQ$100,MATCH(FIXED(I$6,0,TRUE),ES_HW3_0!$A$12:$AQ$12,0),FALSE))</f>
        <v>1.2</v>
      </c>
      <c r="J14" s="232">
        <f>IF(ISNA(VLOOKUP($A14,ES_HW3_0!$A$12:$AQ$100,MATCH(FIXED(J$6,0,TRUE),ES_HW3_0!$A$12:$AQ$12,0),FALSE)),":",VLOOKUP($A14,ES_HW3_0!$A$12:$AQ$100,MATCH(FIXED(J$6,0,TRUE),ES_HW3_0!$A$12:$AQ$12,0),FALSE))</f>
        <v>-0.3</v>
      </c>
      <c r="K14" s="232">
        <f>IF(ISNA(VLOOKUP($A14,ES_HW3_0!$A$12:$AQ$100,MATCH(FIXED(K$6,0,TRUE),ES_HW3_0!$A$12:$AQ$12,0),FALSE)),":",VLOOKUP($A14,ES_HW3_0!$A$12:$AQ$100,MATCH(FIXED(K$6,0,TRUE),ES_HW3_0!$A$12:$AQ$12,0),FALSE))</f>
        <v>-1.4</v>
      </c>
      <c r="L14" s="232">
        <f>IF(ISNA(VLOOKUP($A14,ES_HW3_0!$A$12:$AQ$100,MATCH(FIXED(L$6,0,TRUE),ES_HW3_0!$A$12:$AQ$12,0),FALSE)),":",VLOOKUP($A14,ES_HW3_0!$A$12:$AQ$100,MATCH(FIXED(L$6,0,TRUE),ES_HW3_0!$A$12:$AQ$12,0),FALSE))</f>
        <v>-0.6</v>
      </c>
      <c r="M14" s="232">
        <f>IF(ISNA(VLOOKUP($A14,ES_HW3_0!$A$12:$AQ$100,MATCH(FIXED(M$6,0,TRUE),ES_HW3_0!$A$12:$AQ$12,0),FALSE)),":",VLOOKUP($A14,ES_HW3_0!$A$12:$AQ$100,MATCH(FIXED(M$6,0,TRUE),ES_HW3_0!$A$12:$AQ$12,0),FALSE))</f>
        <v>0.7</v>
      </c>
      <c r="N14" s="232">
        <f>IF(ISNA(VLOOKUP($A14,ES_HW3_0!$A$12:$AQ$100,MATCH(FIXED(N$6,0,TRUE),ES_HW3_0!$A$12:$AQ$12,0),FALSE)),":",VLOOKUP($A14,ES_HW3_0!$A$12:$AQ$100,MATCH(FIXED(N$6,0,TRUE),ES_HW3_0!$A$12:$AQ$12,0),FALSE))</f>
        <v>2.5</v>
      </c>
      <c r="O14" s="232">
        <f>IF(ISNA(VLOOKUP($A14,ES_HW3_0!$A$12:$AQ$100,MATCH(FIXED(O$6,0,TRUE),ES_HW3_0!$A$12:$AQ$12,0),FALSE)),":",VLOOKUP($A14,ES_HW3_0!$A$12:$AQ$100,MATCH(FIXED(O$6,0,TRUE),ES_HW3_0!$A$12:$AQ$12,0),FALSE))</f>
        <v>1</v>
      </c>
      <c r="P14" s="232">
        <f>IF(ISNA(VLOOKUP($A14,ES_HW3_0!$A$12:$AQ$100,MATCH(FIXED(P$6,0,TRUE),ES_HW3_0!$A$12:$AQ$12,0),FALSE)),":",VLOOKUP($A14,ES_HW3_0!$A$12:$AQ$100,MATCH(FIXED(P$6,0,TRUE),ES_HW3_0!$A$12:$AQ$12,0),FALSE))</f>
        <v>1.2</v>
      </c>
      <c r="Q14" s="232">
        <f>IF(ISNA(VLOOKUP($A14,ES_HW3_0!$A$12:$AQ$100,MATCH(FIXED(Q$6,0,TRUE),ES_HW3_0!$A$12:$AQ$12,0),FALSE)),":",VLOOKUP($A14,ES_HW3_0!$A$12:$AQ$100,MATCH(FIXED(Q$6,0,TRUE),ES_HW3_0!$A$12:$AQ$12,0),FALSE))</f>
        <v>-3.2</v>
      </c>
      <c r="R14" s="232">
        <f>IF(ISNA(VLOOKUP($A14,ES_HW3_0!$A$12:$AQ$100,MATCH(FIXED(R$6,0,TRUE),ES_HW3_0!$A$12:$AQ$12,0),FALSE)),":",VLOOKUP($A14,ES_HW3_0!$A$12:$AQ$100,MATCH(FIXED(R$6,0,TRUE),ES_HW3_0!$A$12:$AQ$12,0),FALSE))</f>
        <v>-3.6</v>
      </c>
      <c r="S14" s="232">
        <f>IF(ISNA(VLOOKUP($A14,ES_HW3_0!$A$12:$AQ$100,MATCH(FIXED(S$6,0,TRUE),ES_HW3_0!$A$12:$AQ$12,0),FALSE)),":",VLOOKUP($A14,ES_HW3_0!$A$12:$AQ$100,MATCH(FIXED(S$6,0,TRUE),ES_HW3_0!$A$12:$AQ$12,0),FALSE))</f>
        <v>0.9</v>
      </c>
      <c r="T14" s="232">
        <f>IF(ISNA(VLOOKUP($A14,ES_HW3_0!$A$12:$AQ$100,MATCH(FIXED(T$6,0,TRUE),ES_HW3_0!$A$12:$AQ$12,0),FALSE)),":",VLOOKUP($A14,ES_HW3_0!$A$12:$AQ$100,MATCH(FIXED(T$6,0,TRUE),ES_HW3_0!$A$12:$AQ$12,0),FALSE))</f>
        <v>-0.5</v>
      </c>
      <c r="U14" s="232" t="str">
        <f>IF(ISNA(VLOOKUP($A14,ES_HW3_0!$A$12:$AQ$100,MATCH(FIXED(U$6,0,TRUE),ES_HW3_0!$A$12:$AQ$12,0),FALSE)),":",VLOOKUP($A14,ES_HW3_0!$A$12:$AQ$100,MATCH(FIXED(U$6,0,TRUE),ES_HW3_0!$A$12:$AQ$12,0),FALSE))</f>
        <v>:</v>
      </c>
      <c r="V14" s="232" t="str">
        <f>IF(ISNA(VLOOKUP($A14,ES_HW3_0!$A$12:$AQ$100,MATCH(FIXED(V$6,0,TRUE),ES_HW3_0!$A$12:$AQ$12,0),FALSE)),":",VLOOKUP($A14,ES_HW3_0!$A$12:$AQ$100,MATCH(FIXED(V$6,0,TRUE),ES_HW3_0!$A$12:$AQ$12,0),FALSE))</f>
        <v>:</v>
      </c>
      <c r="W14" s="232" t="str">
        <f>IF(ISNA(VLOOKUP($A14,ES_HW3_0!$A$12:$AQ$100,MATCH(FIXED(W$6,0,TRUE),ES_HW3_0!$A$12:$AQ$12,0),FALSE)),":",VLOOKUP($A14,ES_HW3_0!$A$12:$AQ$100,MATCH(FIXED(W$6,0,TRUE),ES_HW3_0!$A$12:$AQ$12,0),FALSE))</f>
        <v>:</v>
      </c>
    </row>
    <row r="15" spans="1:23">
      <c r="A15" s="230" t="str">
        <f>lookup!Z10</f>
        <v>Germany (until 1990 former territory of the FRG)</v>
      </c>
      <c r="B15" s="232" t="str">
        <f>VLOOKUP(A15,lookup!$Z$2:$AA$77,2,FALSE)</f>
        <v>Γερμανία</v>
      </c>
      <c r="C15" s="232">
        <f>IF(ISNA(VLOOKUP($A15,ES_HW3_0!$A$12:$AQ$100,MATCH(FIXED(C$6,0,TRUE),ES_HW3_0!$A$12:$AQ$12,0),FALSE)),":",VLOOKUP($A15,ES_HW3_0!$A$12:$AQ$100,MATCH(FIXED(C$6,0,TRUE),ES_HW3_0!$A$12:$AQ$12,0),FALSE))</f>
        <v>-0.7</v>
      </c>
      <c r="D15" s="232">
        <f>IF(ISNA(VLOOKUP($A15,ES_HW3_0!$A$12:$AQ$100,MATCH(FIXED(D$6,0,TRUE),ES_HW3_0!$A$12:$AQ$12,0),FALSE)),":",VLOOKUP($A15,ES_HW3_0!$A$12:$AQ$100,MATCH(FIXED(D$6,0,TRUE),ES_HW3_0!$A$12:$AQ$12,0),FALSE))</f>
        <v>-1.2</v>
      </c>
      <c r="E15" s="232">
        <f>IF(ISNA(VLOOKUP($A15,ES_HW3_0!$A$12:$AQ$100,MATCH(FIXED(E$6,0,TRUE),ES_HW3_0!$A$12:$AQ$12,0),FALSE)),":",VLOOKUP($A15,ES_HW3_0!$A$12:$AQ$100,MATCH(FIXED(E$6,0,TRUE),ES_HW3_0!$A$12:$AQ$12,0),FALSE))</f>
        <v>-0.5</v>
      </c>
      <c r="F15" s="232">
        <f>IF(ISNA(VLOOKUP($A15,ES_HW3_0!$A$12:$AQ$100,MATCH(FIXED(F$6,0,TRUE),ES_HW3_0!$A$12:$AQ$12,0),FALSE)),":",VLOOKUP($A15,ES_HW3_0!$A$12:$AQ$100,MATCH(FIXED(F$6,0,TRUE),ES_HW3_0!$A$12:$AQ$12,0),FALSE))</f>
        <v>0.7</v>
      </c>
      <c r="G15" s="232">
        <f>IF(ISNA(VLOOKUP($A15,ES_HW3_0!$A$12:$AQ$100,MATCH(FIXED(G$6,0,TRUE),ES_HW3_0!$A$12:$AQ$12,0),FALSE)),":",VLOOKUP($A15,ES_HW3_0!$A$12:$AQ$100,MATCH(FIXED(G$6,0,TRUE),ES_HW3_0!$A$12:$AQ$12,0),FALSE))</f>
        <v>1</v>
      </c>
      <c r="H15" s="232">
        <f>IF(ISNA(VLOOKUP($A15,ES_HW3_0!$A$12:$AQ$100,MATCH(FIXED(H$6,0,TRUE),ES_HW3_0!$A$12:$AQ$12,0),FALSE)),":",VLOOKUP($A15,ES_HW3_0!$A$12:$AQ$100,MATCH(FIXED(H$6,0,TRUE),ES_HW3_0!$A$12:$AQ$12,0),FALSE))</f>
        <v>0.3</v>
      </c>
      <c r="I15" s="232">
        <f>IF(ISNA(VLOOKUP($A15,ES_HW3_0!$A$12:$AQ$100,MATCH(FIXED(I$6,0,TRUE),ES_HW3_0!$A$12:$AQ$12,0),FALSE)),":",VLOOKUP($A15,ES_HW3_0!$A$12:$AQ$100,MATCH(FIXED(I$6,0,TRUE),ES_HW3_0!$A$12:$AQ$12,0),FALSE))</f>
        <v>-0.9</v>
      </c>
      <c r="J15" s="232">
        <f>IF(ISNA(VLOOKUP($A15,ES_HW3_0!$A$12:$AQ$100,MATCH(FIXED(J$6,0,TRUE),ES_HW3_0!$A$12:$AQ$12,0),FALSE)),":",VLOOKUP($A15,ES_HW3_0!$A$12:$AQ$100,MATCH(FIXED(J$6,0,TRUE),ES_HW3_0!$A$12:$AQ$12,0),FALSE))</f>
        <v>-1.4</v>
      </c>
      <c r="K15" s="232">
        <f>IF(ISNA(VLOOKUP($A15,ES_HW3_0!$A$12:$AQ$100,MATCH(FIXED(K$6,0,TRUE),ES_HW3_0!$A$12:$AQ$12,0),FALSE)),":",VLOOKUP($A15,ES_HW3_0!$A$12:$AQ$100,MATCH(FIXED(K$6,0,TRUE),ES_HW3_0!$A$12:$AQ$12,0),FALSE))</f>
        <v>-1.2</v>
      </c>
      <c r="L15" s="232">
        <f>IF(ISNA(VLOOKUP($A15,ES_HW3_0!$A$12:$AQ$100,MATCH(FIXED(L$6,0,TRUE),ES_HW3_0!$A$12:$AQ$12,0),FALSE)),":",VLOOKUP($A15,ES_HW3_0!$A$12:$AQ$100,MATCH(FIXED(L$6,0,TRUE),ES_HW3_0!$A$12:$AQ$12,0),FALSE))</f>
        <v>0.3</v>
      </c>
      <c r="M15" s="232">
        <f>IF(ISNA(VLOOKUP($A15,ES_HW3_0!$A$12:$AQ$100,MATCH(FIXED(M$6,0,TRUE),ES_HW3_0!$A$12:$AQ$12,0),FALSE)),":",VLOOKUP($A15,ES_HW3_0!$A$12:$AQ$100,MATCH(FIXED(M$6,0,TRUE),ES_HW3_0!$A$12:$AQ$12,0),FALSE))</f>
        <v>-0.5</v>
      </c>
      <c r="N15" s="232">
        <f>IF(ISNA(VLOOKUP($A15,ES_HW3_0!$A$12:$AQ$100,MATCH(FIXED(N$6,0,TRUE),ES_HW3_0!$A$12:$AQ$12,0),FALSE)),":",VLOOKUP($A15,ES_HW3_0!$A$12:$AQ$100,MATCH(FIXED(N$6,0,TRUE),ES_HW3_0!$A$12:$AQ$12,0),FALSE))</f>
        <v>0.1</v>
      </c>
      <c r="O15" s="232">
        <f>IF(ISNA(VLOOKUP($A15,ES_HW3_0!$A$12:$AQ$100,MATCH(FIXED(O$6,0,TRUE),ES_HW3_0!$A$12:$AQ$12,0),FALSE)),":",VLOOKUP($A15,ES_HW3_0!$A$12:$AQ$100,MATCH(FIXED(O$6,0,TRUE),ES_HW3_0!$A$12:$AQ$12,0),FALSE))</f>
        <v>1.6</v>
      </c>
      <c r="P15" s="232">
        <f>IF(ISNA(VLOOKUP($A15,ES_HW3_0!$A$12:$AQ$100,MATCH(FIXED(P$6,0,TRUE),ES_HW3_0!$A$12:$AQ$12,0),FALSE)),":",VLOOKUP($A15,ES_HW3_0!$A$12:$AQ$100,MATCH(FIXED(P$6,0,TRUE),ES_HW3_0!$A$12:$AQ$12,0),FALSE))</f>
        <v>1.2</v>
      </c>
      <c r="Q15" s="232">
        <f>IF(ISNA(VLOOKUP($A15,ES_HW3_0!$A$12:$AQ$100,MATCH(FIXED(Q$6,0,TRUE),ES_HW3_0!$A$12:$AQ$12,0),FALSE)),":",VLOOKUP($A15,ES_HW3_0!$A$12:$AQ$100,MATCH(FIXED(Q$6,0,TRUE),ES_HW3_0!$A$12:$AQ$12,0),FALSE))</f>
        <v>-2.7</v>
      </c>
      <c r="R15" s="232">
        <f>IF(ISNA(VLOOKUP($A15,ES_HW3_0!$A$12:$AQ$100,MATCH(FIXED(R$6,0,TRUE),ES_HW3_0!$A$12:$AQ$12,0),FALSE)),":",VLOOKUP($A15,ES_HW3_0!$A$12:$AQ$100,MATCH(FIXED(R$6,0,TRUE),ES_HW3_0!$A$12:$AQ$12,0),FALSE))</f>
        <v>2.2000000000000002</v>
      </c>
      <c r="S15" s="232">
        <f>IF(ISNA(VLOOKUP($A15,ES_HW3_0!$A$12:$AQ$100,MATCH(FIXED(S$6,0,TRUE),ES_HW3_0!$A$12:$AQ$12,0),FALSE)),":",VLOOKUP($A15,ES_HW3_0!$A$12:$AQ$100,MATCH(FIXED(S$6,0,TRUE),ES_HW3_0!$A$12:$AQ$12,0),FALSE))</f>
        <v>1.5</v>
      </c>
      <c r="T15" s="232">
        <f>IF(ISNA(VLOOKUP($A15,ES_HW3_0!$A$12:$AQ$100,MATCH(FIXED(T$6,0,TRUE),ES_HW3_0!$A$12:$AQ$12,0),FALSE)),":",VLOOKUP($A15,ES_HW3_0!$A$12:$AQ$100,MATCH(FIXED(T$6,0,TRUE),ES_HW3_0!$A$12:$AQ$12,0),FALSE))</f>
        <v>0.2</v>
      </c>
      <c r="U15" s="232" t="str">
        <f>IF(ISNA(VLOOKUP($A15,ES_HW3_0!$A$12:$AQ$100,MATCH(FIXED(U$6,0,TRUE),ES_HW3_0!$A$12:$AQ$12,0),FALSE)),":",VLOOKUP($A15,ES_HW3_0!$A$12:$AQ$100,MATCH(FIXED(U$6,0,TRUE),ES_HW3_0!$A$12:$AQ$12,0),FALSE))</f>
        <v>:</v>
      </c>
      <c r="V15" s="232" t="str">
        <f>IF(ISNA(VLOOKUP($A15,ES_HW3_0!$A$12:$AQ$100,MATCH(FIXED(V$6,0,TRUE),ES_HW3_0!$A$12:$AQ$12,0),FALSE)),":",VLOOKUP($A15,ES_HW3_0!$A$12:$AQ$100,MATCH(FIXED(V$6,0,TRUE),ES_HW3_0!$A$12:$AQ$12,0),FALSE))</f>
        <v>:</v>
      </c>
      <c r="W15" s="232" t="str">
        <f>IF(ISNA(VLOOKUP($A15,ES_HW3_0!$A$12:$AQ$100,MATCH(FIXED(W$6,0,TRUE),ES_HW3_0!$A$12:$AQ$12,0),FALSE)),":",VLOOKUP($A15,ES_HW3_0!$A$12:$AQ$100,MATCH(FIXED(W$6,0,TRUE),ES_HW3_0!$A$12:$AQ$12,0),FALSE))</f>
        <v>:</v>
      </c>
    </row>
    <row r="16" spans="1:23">
      <c r="A16" s="230" t="str">
        <f>lookup!Z11</f>
        <v>Estonia</v>
      </c>
      <c r="B16" s="232" t="str">
        <f>VLOOKUP(A16,lookup!$Z$2:$AA$77,2,FALSE)</f>
        <v>Εσθονία</v>
      </c>
      <c r="C16" s="232" t="str">
        <f>IF(ISNA(VLOOKUP($A16,ES_HW3_0!$A$12:$AQ$100,MATCH(FIXED(C$6,0,TRUE),ES_HW3_0!$A$12:$AQ$12,0),FALSE)),":",VLOOKUP($A16,ES_HW3_0!$A$12:$AQ$100,MATCH(FIXED(C$6,0,TRUE),ES_HW3_0!$A$12:$AQ$12,0),FALSE))</f>
        <v>:</v>
      </c>
      <c r="D16" s="232" t="str">
        <f>IF(ISNA(VLOOKUP($A16,ES_HW3_0!$A$12:$AQ$100,MATCH(FIXED(D$6,0,TRUE),ES_HW3_0!$A$12:$AQ$12,0),FALSE)),":",VLOOKUP($A16,ES_HW3_0!$A$12:$AQ$100,MATCH(FIXED(D$6,0,TRUE),ES_HW3_0!$A$12:$AQ$12,0),FALSE))</f>
        <v>:</v>
      </c>
      <c r="E16" s="232" t="str">
        <f>IF(ISNA(VLOOKUP($A16,ES_HW3_0!$A$12:$AQ$100,MATCH(FIXED(E$6,0,TRUE),ES_HW3_0!$A$12:$AQ$12,0),FALSE)),":",VLOOKUP($A16,ES_HW3_0!$A$12:$AQ$100,MATCH(FIXED(E$6,0,TRUE),ES_HW3_0!$A$12:$AQ$12,0),FALSE))</f>
        <v>:</v>
      </c>
      <c r="F16" s="232" t="str">
        <f>IF(ISNA(VLOOKUP($A16,ES_HW3_0!$A$12:$AQ$100,MATCH(FIXED(F$6,0,TRUE),ES_HW3_0!$A$12:$AQ$12,0),FALSE)),":",VLOOKUP($A16,ES_HW3_0!$A$12:$AQ$100,MATCH(FIXED(F$6,0,TRUE),ES_HW3_0!$A$12:$AQ$12,0),FALSE))</f>
        <v>:</v>
      </c>
      <c r="G16" s="232" t="str">
        <f>IF(ISNA(VLOOKUP($A16,ES_HW3_0!$A$12:$AQ$100,MATCH(FIXED(G$6,0,TRUE),ES_HW3_0!$A$12:$AQ$12,0),FALSE)),":",VLOOKUP($A16,ES_HW3_0!$A$12:$AQ$100,MATCH(FIXED(G$6,0,TRUE),ES_HW3_0!$A$12:$AQ$12,0),FALSE))</f>
        <v>:</v>
      </c>
      <c r="H16" s="232" t="str">
        <f>IF(ISNA(VLOOKUP($A16,ES_HW3_0!$A$12:$AQ$100,MATCH(FIXED(H$6,0,TRUE),ES_HW3_0!$A$12:$AQ$12,0),FALSE)),":",VLOOKUP($A16,ES_HW3_0!$A$12:$AQ$100,MATCH(FIXED(H$6,0,TRUE),ES_HW3_0!$A$12:$AQ$12,0),FALSE))</f>
        <v>:</v>
      </c>
      <c r="I16" s="232">
        <f>IF(ISNA(VLOOKUP($A16,ES_HW3_0!$A$12:$AQ$100,MATCH(FIXED(I$6,0,TRUE),ES_HW3_0!$A$12:$AQ$12,0),FALSE)),":",VLOOKUP($A16,ES_HW3_0!$A$12:$AQ$100,MATCH(FIXED(I$6,0,TRUE),ES_HW3_0!$A$12:$AQ$12,0),FALSE))</f>
        <v>0.4</v>
      </c>
      <c r="J16" s="232">
        <f>IF(ISNA(VLOOKUP($A16,ES_HW3_0!$A$12:$AQ$100,MATCH(FIXED(J$6,0,TRUE),ES_HW3_0!$A$12:$AQ$12,0),FALSE)),":",VLOOKUP($A16,ES_HW3_0!$A$12:$AQ$100,MATCH(FIXED(J$6,0,TRUE),ES_HW3_0!$A$12:$AQ$12,0),FALSE))</f>
        <v>1.5</v>
      </c>
      <c r="K16" s="232">
        <f>IF(ISNA(VLOOKUP($A16,ES_HW3_0!$A$12:$AQ$100,MATCH(FIXED(K$6,0,TRUE),ES_HW3_0!$A$12:$AQ$12,0),FALSE)),":",VLOOKUP($A16,ES_HW3_0!$A$12:$AQ$100,MATCH(FIXED(K$6,0,TRUE),ES_HW3_0!$A$12:$AQ$12,0),FALSE))</f>
        <v>1.5</v>
      </c>
      <c r="L16" s="232">
        <f>IF(ISNA(VLOOKUP($A16,ES_HW3_0!$A$12:$AQ$100,MATCH(FIXED(L$6,0,TRUE),ES_HW3_0!$A$12:$AQ$12,0),FALSE)),":",VLOOKUP($A16,ES_HW3_0!$A$12:$AQ$100,MATCH(FIXED(L$6,0,TRUE),ES_HW3_0!$A$12:$AQ$12,0),FALSE))</f>
        <v>0.5</v>
      </c>
      <c r="M16" s="232">
        <f>IF(ISNA(VLOOKUP($A16,ES_HW3_0!$A$12:$AQ$100,MATCH(FIXED(M$6,0,TRUE),ES_HW3_0!$A$12:$AQ$12,0),FALSE)),":",VLOOKUP($A16,ES_HW3_0!$A$12:$AQ$100,MATCH(FIXED(M$6,0,TRUE),ES_HW3_0!$A$12:$AQ$12,0),FALSE))</f>
        <v>2.7</v>
      </c>
      <c r="N16" s="232">
        <f>IF(ISNA(VLOOKUP($A16,ES_HW3_0!$A$12:$AQ$100,MATCH(FIXED(N$6,0,TRUE),ES_HW3_0!$A$12:$AQ$12,0),FALSE)),":",VLOOKUP($A16,ES_HW3_0!$A$12:$AQ$100,MATCH(FIXED(N$6,0,TRUE),ES_HW3_0!$A$12:$AQ$12,0),FALSE))</f>
        <v>4.9000000000000004</v>
      </c>
      <c r="O16" s="232">
        <f>IF(ISNA(VLOOKUP($A16,ES_HW3_0!$A$12:$AQ$100,MATCH(FIXED(O$6,0,TRUE),ES_HW3_0!$A$12:$AQ$12,0),FALSE)),":",VLOOKUP($A16,ES_HW3_0!$A$12:$AQ$100,MATCH(FIXED(O$6,0,TRUE),ES_HW3_0!$A$12:$AQ$12,0),FALSE))</f>
        <v>0.6</v>
      </c>
      <c r="P16" s="232">
        <f>IF(ISNA(VLOOKUP($A16,ES_HW3_0!$A$12:$AQ$100,MATCH(FIXED(P$6,0,TRUE),ES_HW3_0!$A$12:$AQ$12,0),FALSE)),":",VLOOKUP($A16,ES_HW3_0!$A$12:$AQ$100,MATCH(FIXED(P$6,0,TRUE),ES_HW3_0!$A$12:$AQ$12,0),FALSE))</f>
        <v>-1.3</v>
      </c>
      <c r="Q16" s="232">
        <f>IF(ISNA(VLOOKUP($A16,ES_HW3_0!$A$12:$AQ$100,MATCH(FIXED(Q$6,0,TRUE),ES_HW3_0!$A$12:$AQ$12,0),FALSE)),":",VLOOKUP($A16,ES_HW3_0!$A$12:$AQ$100,MATCH(FIXED(Q$6,0,TRUE),ES_HW3_0!$A$12:$AQ$12,0),FALSE))</f>
        <v>-16.2</v>
      </c>
      <c r="R16" s="232">
        <f>IF(ISNA(VLOOKUP($A16,ES_HW3_0!$A$12:$AQ$100,MATCH(FIXED(R$6,0,TRUE),ES_HW3_0!$A$12:$AQ$12,0),FALSE)),":",VLOOKUP($A16,ES_HW3_0!$A$12:$AQ$100,MATCH(FIXED(R$6,0,TRUE),ES_HW3_0!$A$12:$AQ$12,0),FALSE))</f>
        <v>-2.2999999999999998</v>
      </c>
      <c r="S16" s="232">
        <f>IF(ISNA(VLOOKUP($A16,ES_HW3_0!$A$12:$AQ$100,MATCH(FIXED(S$6,0,TRUE),ES_HW3_0!$A$12:$AQ$12,0),FALSE)),":",VLOOKUP($A16,ES_HW3_0!$A$12:$AQ$100,MATCH(FIXED(S$6,0,TRUE),ES_HW3_0!$A$12:$AQ$12,0),FALSE))</f>
        <v>9.5</v>
      </c>
      <c r="T16" s="232">
        <f>IF(ISNA(VLOOKUP($A16,ES_HW3_0!$A$12:$AQ$100,MATCH(FIXED(T$6,0,TRUE),ES_HW3_0!$A$12:$AQ$12,0),FALSE)),":",VLOOKUP($A16,ES_HW3_0!$A$12:$AQ$100,MATCH(FIXED(T$6,0,TRUE),ES_HW3_0!$A$12:$AQ$12,0),FALSE))</f>
        <v>0.4</v>
      </c>
      <c r="U16" s="232" t="str">
        <f>IF(ISNA(VLOOKUP($A16,ES_HW3_0!$A$12:$AQ$100,MATCH(FIXED(U$6,0,TRUE),ES_HW3_0!$A$12:$AQ$12,0),FALSE)),":",VLOOKUP($A16,ES_HW3_0!$A$12:$AQ$100,MATCH(FIXED(U$6,0,TRUE),ES_HW3_0!$A$12:$AQ$12,0),FALSE))</f>
        <v>:</v>
      </c>
      <c r="V16" s="232" t="str">
        <f>IF(ISNA(VLOOKUP($A16,ES_HW3_0!$A$12:$AQ$100,MATCH(FIXED(V$6,0,TRUE),ES_HW3_0!$A$12:$AQ$12,0),FALSE)),":",VLOOKUP($A16,ES_HW3_0!$A$12:$AQ$100,MATCH(FIXED(V$6,0,TRUE),ES_HW3_0!$A$12:$AQ$12,0),FALSE))</f>
        <v>:</v>
      </c>
      <c r="W16" s="232" t="str">
        <f>IF(ISNA(VLOOKUP($A16,ES_HW3_0!$A$12:$AQ$100,MATCH(FIXED(W$6,0,TRUE),ES_HW3_0!$A$12:$AQ$12,0),FALSE)),":",VLOOKUP($A16,ES_HW3_0!$A$12:$AQ$100,MATCH(FIXED(W$6,0,TRUE),ES_HW3_0!$A$12:$AQ$12,0),FALSE))</f>
        <v>:</v>
      </c>
    </row>
    <row r="17" spans="1:23">
      <c r="A17" s="230" t="str">
        <f>lookup!Z12</f>
        <v>Ireland</v>
      </c>
      <c r="B17" s="232" t="str">
        <f>VLOOKUP(A17,lookup!$Z$2:$AA$77,2,FALSE)</f>
        <v>Ιρλανδία</v>
      </c>
      <c r="C17" s="232" t="str">
        <f>IF(ISNA(VLOOKUP($A17,ES_HW3_0!$A$12:$AQ$100,MATCH(FIXED(C$6,0,TRUE),ES_HW3_0!$A$12:$AQ$12,0),FALSE)),":",VLOOKUP($A17,ES_HW3_0!$A$12:$AQ$100,MATCH(FIXED(C$6,0,TRUE),ES_HW3_0!$A$12:$AQ$12,0),FALSE))</f>
        <v>:</v>
      </c>
      <c r="D17" s="232" t="str">
        <f>IF(ISNA(VLOOKUP($A17,ES_HW3_0!$A$12:$AQ$100,MATCH(FIXED(D$6,0,TRUE),ES_HW3_0!$A$12:$AQ$12,0),FALSE)),":",VLOOKUP($A17,ES_HW3_0!$A$12:$AQ$100,MATCH(FIXED(D$6,0,TRUE),ES_HW3_0!$A$12:$AQ$12,0),FALSE))</f>
        <v>:</v>
      </c>
      <c r="E17" s="232" t="str">
        <f>IF(ISNA(VLOOKUP($A17,ES_HW3_0!$A$12:$AQ$100,MATCH(FIXED(E$6,0,TRUE),ES_HW3_0!$A$12:$AQ$12,0),FALSE)),":",VLOOKUP($A17,ES_HW3_0!$A$12:$AQ$100,MATCH(FIXED(E$6,0,TRUE),ES_HW3_0!$A$12:$AQ$12,0),FALSE))</f>
        <v>:</v>
      </c>
      <c r="F17" s="232" t="str">
        <f>IF(ISNA(VLOOKUP($A17,ES_HW3_0!$A$12:$AQ$100,MATCH(FIXED(F$6,0,TRUE),ES_HW3_0!$A$12:$AQ$12,0),FALSE)),":",VLOOKUP($A17,ES_HW3_0!$A$12:$AQ$100,MATCH(FIXED(F$6,0,TRUE),ES_HW3_0!$A$12:$AQ$12,0),FALSE))</f>
        <v>:</v>
      </c>
      <c r="G17" s="232">
        <f>IF(ISNA(VLOOKUP($A17,ES_HW3_0!$A$12:$AQ$100,MATCH(FIXED(G$6,0,TRUE),ES_HW3_0!$A$12:$AQ$12,0),FALSE)),":",VLOOKUP($A17,ES_HW3_0!$A$12:$AQ$100,MATCH(FIXED(G$6,0,TRUE),ES_HW3_0!$A$12:$AQ$12,0),FALSE))</f>
        <v>5.9</v>
      </c>
      <c r="H17" s="232">
        <f>IF(ISNA(VLOOKUP($A17,ES_HW3_0!$A$12:$AQ$100,MATCH(FIXED(H$6,0,TRUE),ES_HW3_0!$A$12:$AQ$12,0),FALSE)),":",VLOOKUP($A17,ES_HW3_0!$A$12:$AQ$100,MATCH(FIXED(H$6,0,TRUE),ES_HW3_0!$A$12:$AQ$12,0),FALSE))</f>
        <v>4</v>
      </c>
      <c r="I17" s="232">
        <f>IF(ISNA(VLOOKUP($A17,ES_HW3_0!$A$12:$AQ$100,MATCH(FIXED(I$6,0,TRUE),ES_HW3_0!$A$12:$AQ$12,0),FALSE)),":",VLOOKUP($A17,ES_HW3_0!$A$12:$AQ$100,MATCH(FIXED(I$6,0,TRUE),ES_HW3_0!$A$12:$AQ$12,0),FALSE))</f>
        <v>2.6</v>
      </c>
      <c r="J17" s="232">
        <f>IF(ISNA(VLOOKUP($A17,ES_HW3_0!$A$12:$AQ$100,MATCH(FIXED(J$6,0,TRUE),ES_HW3_0!$A$12:$AQ$12,0),FALSE)),":",VLOOKUP($A17,ES_HW3_0!$A$12:$AQ$100,MATCH(FIXED(J$6,0,TRUE),ES_HW3_0!$A$12:$AQ$12,0),FALSE))</f>
        <v>0.6</v>
      </c>
      <c r="K17" s="232">
        <f>IF(ISNA(VLOOKUP($A17,ES_HW3_0!$A$12:$AQ$100,MATCH(FIXED(K$6,0,TRUE),ES_HW3_0!$A$12:$AQ$12,0),FALSE)),":",VLOOKUP($A17,ES_HW3_0!$A$12:$AQ$100,MATCH(FIXED(K$6,0,TRUE),ES_HW3_0!$A$12:$AQ$12,0),FALSE))</f>
        <v>0.9</v>
      </c>
      <c r="L17" s="232">
        <f>IF(ISNA(VLOOKUP($A17,ES_HW3_0!$A$12:$AQ$100,MATCH(FIXED(L$6,0,TRUE),ES_HW3_0!$A$12:$AQ$12,0),FALSE)),":",VLOOKUP($A17,ES_HW3_0!$A$12:$AQ$100,MATCH(FIXED(L$6,0,TRUE),ES_HW3_0!$A$12:$AQ$12,0),FALSE))</f>
        <v>2.8</v>
      </c>
      <c r="M17" s="232">
        <f>IF(ISNA(VLOOKUP($A17,ES_HW3_0!$A$12:$AQ$100,MATCH(FIXED(M$6,0,TRUE),ES_HW3_0!$A$12:$AQ$12,0),FALSE)),":",VLOOKUP($A17,ES_HW3_0!$A$12:$AQ$100,MATCH(FIXED(M$6,0,TRUE),ES_HW3_0!$A$12:$AQ$12,0),FALSE))</f>
        <v>5.4</v>
      </c>
      <c r="N17" s="232">
        <f>IF(ISNA(VLOOKUP($A17,ES_HW3_0!$A$12:$AQ$100,MATCH(FIXED(N$6,0,TRUE),ES_HW3_0!$A$12:$AQ$12,0),FALSE)),":",VLOOKUP($A17,ES_HW3_0!$A$12:$AQ$100,MATCH(FIXED(N$6,0,TRUE),ES_HW3_0!$A$12:$AQ$12,0),FALSE))</f>
        <v>4.4000000000000004</v>
      </c>
      <c r="O17" s="232">
        <f>IF(ISNA(VLOOKUP($A17,ES_HW3_0!$A$12:$AQ$100,MATCH(FIXED(O$6,0,TRUE),ES_HW3_0!$A$12:$AQ$12,0),FALSE)),":",VLOOKUP($A17,ES_HW3_0!$A$12:$AQ$100,MATCH(FIXED(O$6,0,TRUE),ES_HW3_0!$A$12:$AQ$12,0),FALSE))</f>
        <v>3.6</v>
      </c>
      <c r="P17" s="232">
        <f>IF(ISNA(VLOOKUP($A17,ES_HW3_0!$A$12:$AQ$100,MATCH(FIXED(P$6,0,TRUE),ES_HW3_0!$A$12:$AQ$12,0),FALSE)),":",VLOOKUP($A17,ES_HW3_0!$A$12:$AQ$100,MATCH(FIXED(P$6,0,TRUE),ES_HW3_0!$A$12:$AQ$12,0),FALSE))</f>
        <v>-1.8</v>
      </c>
      <c r="Q17" s="232">
        <f>IF(ISNA(VLOOKUP($A17,ES_HW3_0!$A$12:$AQ$100,MATCH(FIXED(Q$6,0,TRUE),ES_HW3_0!$A$12:$AQ$12,0),FALSE)),":",VLOOKUP($A17,ES_HW3_0!$A$12:$AQ$100,MATCH(FIXED(Q$6,0,TRUE),ES_HW3_0!$A$12:$AQ$12,0),FALSE))</f>
        <v>-9.4</v>
      </c>
      <c r="R17" s="232">
        <f>IF(ISNA(VLOOKUP($A17,ES_HW3_0!$A$12:$AQ$100,MATCH(FIXED(R$6,0,TRUE),ES_HW3_0!$A$12:$AQ$12,0),FALSE)),":",VLOOKUP($A17,ES_HW3_0!$A$12:$AQ$100,MATCH(FIXED(R$6,0,TRUE),ES_HW3_0!$A$12:$AQ$12,0),FALSE))</f>
        <v>-4.5999999999999996</v>
      </c>
      <c r="S17" s="232">
        <f>IF(ISNA(VLOOKUP($A17,ES_HW3_0!$A$12:$AQ$100,MATCH(FIXED(S$6,0,TRUE),ES_HW3_0!$A$12:$AQ$12,0),FALSE)),":",VLOOKUP($A17,ES_HW3_0!$A$12:$AQ$100,MATCH(FIXED(S$6,0,TRUE),ES_HW3_0!$A$12:$AQ$12,0),FALSE))</f>
        <v>-1.8</v>
      </c>
      <c r="T17" s="232">
        <f>IF(ISNA(VLOOKUP($A17,ES_HW3_0!$A$12:$AQ$100,MATCH(FIXED(T$6,0,TRUE),ES_HW3_0!$A$12:$AQ$12,0),FALSE)),":",VLOOKUP($A17,ES_HW3_0!$A$12:$AQ$100,MATCH(FIXED(T$6,0,TRUE),ES_HW3_0!$A$12:$AQ$12,0),FALSE))</f>
        <v>-0.3</v>
      </c>
      <c r="U17" s="232" t="str">
        <f>IF(ISNA(VLOOKUP($A17,ES_HW3_0!$A$12:$AQ$100,MATCH(FIXED(U$6,0,TRUE),ES_HW3_0!$A$12:$AQ$12,0),FALSE)),":",VLOOKUP($A17,ES_HW3_0!$A$12:$AQ$100,MATCH(FIXED(U$6,0,TRUE),ES_HW3_0!$A$12:$AQ$12,0),FALSE))</f>
        <v>:</v>
      </c>
      <c r="V17" s="232" t="str">
        <f>IF(ISNA(VLOOKUP($A17,ES_HW3_0!$A$12:$AQ$100,MATCH(FIXED(V$6,0,TRUE),ES_HW3_0!$A$12:$AQ$12,0),FALSE)),":",VLOOKUP($A17,ES_HW3_0!$A$12:$AQ$100,MATCH(FIXED(V$6,0,TRUE),ES_HW3_0!$A$12:$AQ$12,0),FALSE))</f>
        <v>:</v>
      </c>
      <c r="W17" s="232" t="str">
        <f>IF(ISNA(VLOOKUP($A17,ES_HW3_0!$A$12:$AQ$100,MATCH(FIXED(W$6,0,TRUE),ES_HW3_0!$A$12:$AQ$12,0),FALSE)),":",VLOOKUP($A17,ES_HW3_0!$A$12:$AQ$100,MATCH(FIXED(W$6,0,TRUE),ES_HW3_0!$A$12:$AQ$12,0),FALSE))</f>
        <v>:</v>
      </c>
    </row>
    <row r="18" spans="1:23">
      <c r="A18" s="230" t="str">
        <f>lookup!Z13</f>
        <v>Greece</v>
      </c>
      <c r="B18" s="232" t="str">
        <f>VLOOKUP(A18,lookup!$Z$2:$AA$77,2,FALSE)</f>
        <v>Ελλάδα</v>
      </c>
      <c r="C18" s="232" t="str">
        <f>IF(ISNA(VLOOKUP($A18,ES_HW3_0!$A$12:$AQ$100,MATCH(FIXED(C$6,0,TRUE),ES_HW3_0!$A$12:$AQ$12,0),FALSE)),":",VLOOKUP($A18,ES_HW3_0!$A$12:$AQ$100,MATCH(FIXED(C$6,0,TRUE),ES_HW3_0!$A$12:$AQ$12,0),FALSE))</f>
        <v>:</v>
      </c>
      <c r="D18" s="232" t="str">
        <f>IF(ISNA(VLOOKUP($A18,ES_HW3_0!$A$12:$AQ$100,MATCH(FIXED(D$6,0,TRUE),ES_HW3_0!$A$12:$AQ$12,0),FALSE)),":",VLOOKUP($A18,ES_HW3_0!$A$12:$AQ$100,MATCH(FIXED(D$6,0,TRUE),ES_HW3_0!$A$12:$AQ$12,0),FALSE))</f>
        <v>:</v>
      </c>
      <c r="E18" s="232" t="str">
        <f>IF(ISNA(VLOOKUP($A18,ES_HW3_0!$A$12:$AQ$100,MATCH(FIXED(E$6,0,TRUE),ES_HW3_0!$A$12:$AQ$12,0),FALSE)),":",VLOOKUP($A18,ES_HW3_0!$A$12:$AQ$100,MATCH(FIXED(E$6,0,TRUE),ES_HW3_0!$A$12:$AQ$12,0),FALSE))</f>
        <v>:</v>
      </c>
      <c r="F18" s="232" t="str">
        <f>IF(ISNA(VLOOKUP($A18,ES_HW3_0!$A$12:$AQ$100,MATCH(FIXED(F$6,0,TRUE),ES_HW3_0!$A$12:$AQ$12,0),FALSE)),":",VLOOKUP($A18,ES_HW3_0!$A$12:$AQ$100,MATCH(FIXED(F$6,0,TRUE),ES_HW3_0!$A$12:$AQ$12,0),FALSE))</f>
        <v>:</v>
      </c>
      <c r="G18" s="232" t="str">
        <f>IF(ISNA(VLOOKUP($A18,ES_HW3_0!$A$12:$AQ$100,MATCH(FIXED(G$6,0,TRUE),ES_HW3_0!$A$12:$AQ$12,0),FALSE)),":",VLOOKUP($A18,ES_HW3_0!$A$12:$AQ$100,MATCH(FIXED(G$6,0,TRUE),ES_HW3_0!$A$12:$AQ$12,0),FALSE))</f>
        <v>:</v>
      </c>
      <c r="H18" s="232" t="str">
        <f>IF(ISNA(VLOOKUP($A18,ES_HW3_0!$A$12:$AQ$100,MATCH(FIXED(H$6,0,TRUE),ES_HW3_0!$A$12:$AQ$12,0),FALSE)),":",VLOOKUP($A18,ES_HW3_0!$A$12:$AQ$100,MATCH(FIXED(H$6,0,TRUE),ES_HW3_0!$A$12:$AQ$12,0),FALSE))</f>
        <v>:</v>
      </c>
      <c r="I18" s="232">
        <f>IF(ISNA(VLOOKUP($A18,ES_HW3_0!$A$12:$AQ$100,MATCH(FIXED(I$6,0,TRUE),ES_HW3_0!$A$12:$AQ$12,0),FALSE)),":",VLOOKUP($A18,ES_HW3_0!$A$12:$AQ$100,MATCH(FIXED(I$6,0,TRUE),ES_HW3_0!$A$12:$AQ$12,0),FALSE))</f>
        <v>0.1</v>
      </c>
      <c r="J18" s="232">
        <f>IF(ISNA(VLOOKUP($A18,ES_HW3_0!$A$12:$AQ$100,MATCH(FIXED(J$6,0,TRUE),ES_HW3_0!$A$12:$AQ$12,0),FALSE)),":",VLOOKUP($A18,ES_HW3_0!$A$12:$AQ$100,MATCH(FIXED(J$6,0,TRUE),ES_HW3_0!$A$12:$AQ$12,0),FALSE))</f>
        <v>1.7</v>
      </c>
      <c r="K18" s="232">
        <f>IF(ISNA(VLOOKUP($A18,ES_HW3_0!$A$12:$AQ$100,MATCH(FIXED(K$6,0,TRUE),ES_HW3_0!$A$12:$AQ$12,0),FALSE)),":",VLOOKUP($A18,ES_HW3_0!$A$12:$AQ$100,MATCH(FIXED(K$6,0,TRUE),ES_HW3_0!$A$12:$AQ$12,0),FALSE))</f>
        <v>0.9</v>
      </c>
      <c r="L18" s="232">
        <f>IF(ISNA(VLOOKUP($A18,ES_HW3_0!$A$12:$AQ$100,MATCH(FIXED(L$6,0,TRUE),ES_HW3_0!$A$12:$AQ$12,0),FALSE)),":",VLOOKUP($A18,ES_HW3_0!$A$12:$AQ$100,MATCH(FIXED(L$6,0,TRUE),ES_HW3_0!$A$12:$AQ$12,0),FALSE))</f>
        <v>1.4</v>
      </c>
      <c r="M18" s="232">
        <f>IF(ISNA(VLOOKUP($A18,ES_HW3_0!$A$12:$AQ$100,MATCH(FIXED(M$6,0,TRUE),ES_HW3_0!$A$12:$AQ$12,0),FALSE)),":",VLOOKUP($A18,ES_HW3_0!$A$12:$AQ$100,MATCH(FIXED(M$6,0,TRUE),ES_HW3_0!$A$12:$AQ$12,0),FALSE))</f>
        <v>3.6</v>
      </c>
      <c r="N18" s="232">
        <f>IF(ISNA(VLOOKUP($A18,ES_HW3_0!$A$12:$AQ$100,MATCH(FIXED(N$6,0,TRUE),ES_HW3_0!$A$12:$AQ$12,0),FALSE)),":",VLOOKUP($A18,ES_HW3_0!$A$12:$AQ$100,MATCH(FIXED(N$6,0,TRUE),ES_HW3_0!$A$12:$AQ$12,0),FALSE))</f>
        <v>0.5</v>
      </c>
      <c r="O18" s="232">
        <f>IF(ISNA(VLOOKUP($A18,ES_HW3_0!$A$12:$AQ$100,MATCH(FIXED(O$6,0,TRUE),ES_HW3_0!$A$12:$AQ$12,0),FALSE)),":",VLOOKUP($A18,ES_HW3_0!$A$12:$AQ$100,MATCH(FIXED(O$6,0,TRUE),ES_HW3_0!$A$12:$AQ$12,0),FALSE))</f>
        <v>0</v>
      </c>
      <c r="P18" s="232">
        <f>IF(ISNA(VLOOKUP($A18,ES_HW3_0!$A$12:$AQ$100,MATCH(FIXED(P$6,0,TRUE),ES_HW3_0!$A$12:$AQ$12,0),FALSE)),":",VLOOKUP($A18,ES_HW3_0!$A$12:$AQ$100,MATCH(FIXED(P$6,0,TRUE),ES_HW3_0!$A$12:$AQ$12,0),FALSE))</f>
        <v>-3.1</v>
      </c>
      <c r="Q18" s="232">
        <f>IF(ISNA(VLOOKUP($A18,ES_HW3_0!$A$12:$AQ$100,MATCH(FIXED(Q$6,0,TRUE),ES_HW3_0!$A$12:$AQ$12,0),FALSE)),":",VLOOKUP($A18,ES_HW3_0!$A$12:$AQ$100,MATCH(FIXED(Q$6,0,TRUE),ES_HW3_0!$A$12:$AQ$12,0),FALSE))</f>
        <v>1.8</v>
      </c>
      <c r="R18" s="232">
        <f>IF(ISNA(VLOOKUP($A18,ES_HW3_0!$A$12:$AQ$100,MATCH(FIXED(R$6,0,TRUE),ES_HW3_0!$A$12:$AQ$12,0),FALSE)),":",VLOOKUP($A18,ES_HW3_0!$A$12:$AQ$100,MATCH(FIXED(R$6,0,TRUE),ES_HW3_0!$A$12:$AQ$12,0),FALSE))</f>
        <v>-1.7</v>
      </c>
      <c r="S18" s="232">
        <f>IF(ISNA(VLOOKUP($A18,ES_HW3_0!$A$12:$AQ$100,MATCH(FIXED(S$6,0,TRUE),ES_HW3_0!$A$12:$AQ$12,0),FALSE)),":",VLOOKUP($A18,ES_HW3_0!$A$12:$AQ$100,MATCH(FIXED(S$6,0,TRUE),ES_HW3_0!$A$12:$AQ$12,0),FALSE))</f>
        <v>-4.5999999999999996</v>
      </c>
      <c r="T18" s="232" t="str">
        <f>IF(ISNA(VLOOKUP($A18,ES_HW3_0!$A$12:$AQ$100,MATCH(FIXED(T$6,0,TRUE),ES_HW3_0!$A$12:$AQ$12,0),FALSE)),":",VLOOKUP($A18,ES_HW3_0!$A$12:$AQ$100,MATCH(FIXED(T$6,0,TRUE),ES_HW3_0!$A$12:$AQ$12,0),FALSE))</f>
        <v>:</v>
      </c>
      <c r="U18" s="232" t="str">
        <f>IF(ISNA(VLOOKUP($A18,ES_HW3_0!$A$12:$AQ$100,MATCH(FIXED(U$6,0,TRUE),ES_HW3_0!$A$12:$AQ$12,0),FALSE)),":",VLOOKUP($A18,ES_HW3_0!$A$12:$AQ$100,MATCH(FIXED(U$6,0,TRUE),ES_HW3_0!$A$12:$AQ$12,0),FALSE))</f>
        <v>:</v>
      </c>
      <c r="V18" s="232" t="str">
        <f>IF(ISNA(VLOOKUP($A18,ES_HW3_0!$A$12:$AQ$100,MATCH(FIXED(V$6,0,TRUE),ES_HW3_0!$A$12:$AQ$12,0),FALSE)),":",VLOOKUP($A18,ES_HW3_0!$A$12:$AQ$100,MATCH(FIXED(V$6,0,TRUE),ES_HW3_0!$A$12:$AQ$12,0),FALSE))</f>
        <v>:</v>
      </c>
      <c r="W18" s="232" t="str">
        <f>IF(ISNA(VLOOKUP($A18,ES_HW3_0!$A$12:$AQ$100,MATCH(FIXED(W$6,0,TRUE),ES_HW3_0!$A$12:$AQ$12,0),FALSE)),":",VLOOKUP($A18,ES_HW3_0!$A$12:$AQ$100,MATCH(FIXED(W$6,0,TRUE),ES_HW3_0!$A$12:$AQ$12,0),FALSE))</f>
        <v>:</v>
      </c>
    </row>
    <row r="19" spans="1:23">
      <c r="A19" s="230" t="str">
        <f>lookup!Z14</f>
        <v>Spain</v>
      </c>
      <c r="B19" s="232" t="str">
        <f>VLOOKUP(A19,lookup!$Z$2:$AA$77,2,FALSE)</f>
        <v>Ισπανία</v>
      </c>
      <c r="C19" s="232" t="str">
        <f>IF(ISNA(VLOOKUP($A19,ES_HW3_0!$A$12:$AQ$100,MATCH(FIXED(C$6,0,TRUE),ES_HW3_0!$A$12:$AQ$12,0),FALSE)),":",VLOOKUP($A19,ES_HW3_0!$A$12:$AQ$100,MATCH(FIXED(C$6,0,TRUE),ES_HW3_0!$A$12:$AQ$12,0),FALSE))</f>
        <v>:</v>
      </c>
      <c r="D19" s="232" t="str">
        <f>IF(ISNA(VLOOKUP($A19,ES_HW3_0!$A$12:$AQ$100,MATCH(FIXED(D$6,0,TRUE),ES_HW3_0!$A$12:$AQ$12,0),FALSE)),":",VLOOKUP($A19,ES_HW3_0!$A$12:$AQ$100,MATCH(FIXED(D$6,0,TRUE),ES_HW3_0!$A$12:$AQ$12,0),FALSE))</f>
        <v>:</v>
      </c>
      <c r="E19" s="232" t="str">
        <f>IF(ISNA(VLOOKUP($A19,ES_HW3_0!$A$12:$AQ$100,MATCH(FIXED(E$6,0,TRUE),ES_HW3_0!$A$12:$AQ$12,0),FALSE)),":",VLOOKUP($A19,ES_HW3_0!$A$12:$AQ$100,MATCH(FIXED(E$6,0,TRUE),ES_HW3_0!$A$12:$AQ$12,0),FALSE))</f>
        <v>:</v>
      </c>
      <c r="F19" s="232" t="str">
        <f>IF(ISNA(VLOOKUP($A19,ES_HW3_0!$A$12:$AQ$100,MATCH(FIXED(F$6,0,TRUE),ES_HW3_0!$A$12:$AQ$12,0),FALSE)),":",VLOOKUP($A19,ES_HW3_0!$A$12:$AQ$100,MATCH(FIXED(F$6,0,TRUE),ES_HW3_0!$A$12:$AQ$12,0),FALSE))</f>
        <v>:</v>
      </c>
      <c r="G19" s="232" t="str">
        <f>IF(ISNA(VLOOKUP($A19,ES_HW3_0!$A$12:$AQ$100,MATCH(FIXED(G$6,0,TRUE),ES_HW3_0!$A$12:$AQ$12,0),FALSE)),":",VLOOKUP($A19,ES_HW3_0!$A$12:$AQ$100,MATCH(FIXED(G$6,0,TRUE),ES_HW3_0!$A$12:$AQ$12,0),FALSE))</f>
        <v>:</v>
      </c>
      <c r="H19" s="232" t="str">
        <f>IF(ISNA(VLOOKUP($A19,ES_HW3_0!$A$12:$AQ$100,MATCH(FIXED(H$6,0,TRUE),ES_HW3_0!$A$12:$AQ$12,0),FALSE)),":",VLOOKUP($A19,ES_HW3_0!$A$12:$AQ$100,MATCH(FIXED(H$6,0,TRUE),ES_HW3_0!$A$12:$AQ$12,0),FALSE))</f>
        <v>:</v>
      </c>
      <c r="I19" s="232">
        <f>IF(ISNA(VLOOKUP($A19,ES_HW3_0!$A$12:$AQ$100,MATCH(FIXED(I$6,0,TRUE),ES_HW3_0!$A$12:$AQ$12,0),FALSE)),":",VLOOKUP($A19,ES_HW3_0!$A$12:$AQ$100,MATCH(FIXED(I$6,0,TRUE),ES_HW3_0!$A$12:$AQ$12,0),FALSE))</f>
        <v>3.6</v>
      </c>
      <c r="J19" s="232">
        <f>IF(ISNA(VLOOKUP($A19,ES_HW3_0!$A$12:$AQ$100,MATCH(FIXED(J$6,0,TRUE),ES_HW3_0!$A$12:$AQ$12,0),FALSE)),":",VLOOKUP($A19,ES_HW3_0!$A$12:$AQ$100,MATCH(FIXED(J$6,0,TRUE),ES_HW3_0!$A$12:$AQ$12,0),FALSE))</f>
        <v>2.2999999999999998</v>
      </c>
      <c r="K19" s="232">
        <f>IF(ISNA(VLOOKUP($A19,ES_HW3_0!$A$12:$AQ$100,MATCH(FIXED(K$6,0,TRUE),ES_HW3_0!$A$12:$AQ$12,0),FALSE)),":",VLOOKUP($A19,ES_HW3_0!$A$12:$AQ$100,MATCH(FIXED(K$6,0,TRUE),ES_HW3_0!$A$12:$AQ$12,0),FALSE))</f>
        <v>2.2999999999999998</v>
      </c>
      <c r="L19" s="232">
        <f>IF(ISNA(VLOOKUP($A19,ES_HW3_0!$A$12:$AQ$100,MATCH(FIXED(L$6,0,TRUE),ES_HW3_0!$A$12:$AQ$12,0),FALSE)),":",VLOOKUP($A19,ES_HW3_0!$A$12:$AQ$100,MATCH(FIXED(L$6,0,TRUE),ES_HW3_0!$A$12:$AQ$12,0),FALSE))</f>
        <v>2.7</v>
      </c>
      <c r="M19" s="232">
        <f>IF(ISNA(VLOOKUP($A19,ES_HW3_0!$A$12:$AQ$100,MATCH(FIXED(M$6,0,TRUE),ES_HW3_0!$A$12:$AQ$12,0),FALSE)),":",VLOOKUP($A19,ES_HW3_0!$A$12:$AQ$100,MATCH(FIXED(M$6,0,TRUE),ES_HW3_0!$A$12:$AQ$12,0),FALSE))</f>
        <v>3</v>
      </c>
      <c r="N19" s="232">
        <f>IF(ISNA(VLOOKUP($A19,ES_HW3_0!$A$12:$AQ$100,MATCH(FIXED(N$6,0,TRUE),ES_HW3_0!$A$12:$AQ$12,0),FALSE)),":",VLOOKUP($A19,ES_HW3_0!$A$12:$AQ$100,MATCH(FIXED(N$6,0,TRUE),ES_HW3_0!$A$12:$AQ$12,0),FALSE))</f>
        <v>3.2</v>
      </c>
      <c r="O19" s="232">
        <f>IF(ISNA(VLOOKUP($A19,ES_HW3_0!$A$12:$AQ$100,MATCH(FIXED(O$6,0,TRUE),ES_HW3_0!$A$12:$AQ$12,0),FALSE)),":",VLOOKUP($A19,ES_HW3_0!$A$12:$AQ$100,MATCH(FIXED(O$6,0,TRUE),ES_HW3_0!$A$12:$AQ$12,0),FALSE))</f>
        <v>2.1</v>
      </c>
      <c r="P19" s="232">
        <f>IF(ISNA(VLOOKUP($A19,ES_HW3_0!$A$12:$AQ$100,MATCH(FIXED(P$6,0,TRUE),ES_HW3_0!$A$12:$AQ$12,0),FALSE)),":",VLOOKUP($A19,ES_HW3_0!$A$12:$AQ$100,MATCH(FIXED(P$6,0,TRUE),ES_HW3_0!$A$12:$AQ$12,0),FALSE))</f>
        <v>0.2</v>
      </c>
      <c r="Q19" s="232">
        <f>IF(ISNA(VLOOKUP($A19,ES_HW3_0!$A$12:$AQ$100,MATCH(FIXED(Q$6,0,TRUE),ES_HW3_0!$A$12:$AQ$12,0),FALSE)),":",VLOOKUP($A19,ES_HW3_0!$A$12:$AQ$100,MATCH(FIXED(Q$6,0,TRUE),ES_HW3_0!$A$12:$AQ$12,0),FALSE))</f>
        <v>-6.1</v>
      </c>
      <c r="R19" s="232">
        <f>IF(ISNA(VLOOKUP($A19,ES_HW3_0!$A$12:$AQ$100,MATCH(FIXED(R$6,0,TRUE),ES_HW3_0!$A$12:$AQ$12,0),FALSE)),":",VLOOKUP($A19,ES_HW3_0!$A$12:$AQ$100,MATCH(FIXED(R$6,0,TRUE),ES_HW3_0!$A$12:$AQ$12,0),FALSE))</f>
        <v>-2.2999999999999998</v>
      </c>
      <c r="S19" s="232">
        <f>IF(ISNA(VLOOKUP($A19,ES_HW3_0!$A$12:$AQ$100,MATCH(FIXED(S$6,0,TRUE),ES_HW3_0!$A$12:$AQ$12,0),FALSE)),":",VLOOKUP($A19,ES_HW3_0!$A$12:$AQ$100,MATCH(FIXED(S$6,0,TRUE),ES_HW3_0!$A$12:$AQ$12,0),FALSE))</f>
        <v>-0.9</v>
      </c>
      <c r="T19" s="232" t="str">
        <f>IF(ISNA(VLOOKUP($A19,ES_HW3_0!$A$12:$AQ$100,MATCH(FIXED(T$6,0,TRUE),ES_HW3_0!$A$12:$AQ$12,0),FALSE)),":",VLOOKUP($A19,ES_HW3_0!$A$12:$AQ$100,MATCH(FIXED(T$6,0,TRUE),ES_HW3_0!$A$12:$AQ$12,0),FALSE))</f>
        <v>:</v>
      </c>
      <c r="U19" s="232" t="str">
        <f>IF(ISNA(VLOOKUP($A19,ES_HW3_0!$A$12:$AQ$100,MATCH(FIXED(U$6,0,TRUE),ES_HW3_0!$A$12:$AQ$12,0),FALSE)),":",VLOOKUP($A19,ES_HW3_0!$A$12:$AQ$100,MATCH(FIXED(U$6,0,TRUE),ES_HW3_0!$A$12:$AQ$12,0),FALSE))</f>
        <v>:</v>
      </c>
      <c r="V19" s="232" t="str">
        <f>IF(ISNA(VLOOKUP($A19,ES_HW3_0!$A$12:$AQ$100,MATCH(FIXED(V$6,0,TRUE),ES_HW3_0!$A$12:$AQ$12,0),FALSE)),":",VLOOKUP($A19,ES_HW3_0!$A$12:$AQ$100,MATCH(FIXED(V$6,0,TRUE),ES_HW3_0!$A$12:$AQ$12,0),FALSE))</f>
        <v>:</v>
      </c>
      <c r="W19" s="232" t="str">
        <f>IF(ISNA(VLOOKUP($A19,ES_HW3_0!$A$12:$AQ$100,MATCH(FIXED(W$6,0,TRUE),ES_HW3_0!$A$12:$AQ$12,0),FALSE)),":",VLOOKUP($A19,ES_HW3_0!$A$12:$AQ$100,MATCH(FIXED(W$6,0,TRUE),ES_HW3_0!$A$12:$AQ$12,0),FALSE))</f>
        <v>:</v>
      </c>
    </row>
    <row r="20" spans="1:23">
      <c r="A20" s="230" t="str">
        <f>lookup!Z15</f>
        <v>France</v>
      </c>
      <c r="B20" s="232" t="str">
        <f>VLOOKUP(A20,lookup!$Z$2:$AA$77,2,FALSE)</f>
        <v>Γαλλία</v>
      </c>
      <c r="C20" s="232">
        <f>IF(ISNA(VLOOKUP($A20,ES_HW3_0!$A$12:$AQ$100,MATCH(FIXED(C$6,0,TRUE),ES_HW3_0!$A$12:$AQ$12,0),FALSE)),":",VLOOKUP($A20,ES_HW3_0!$A$12:$AQ$100,MATCH(FIXED(C$6,0,TRUE),ES_HW3_0!$A$12:$AQ$12,0),FALSE))</f>
        <v>-0.6</v>
      </c>
      <c r="D20" s="232">
        <f>IF(ISNA(VLOOKUP($A20,ES_HW3_0!$A$12:$AQ$100,MATCH(FIXED(D$6,0,TRUE),ES_HW3_0!$A$12:$AQ$12,0),FALSE)),":",VLOOKUP($A20,ES_HW3_0!$A$12:$AQ$100,MATCH(FIXED(D$6,0,TRUE),ES_HW3_0!$A$12:$AQ$12,0),FALSE))</f>
        <v>0.7</v>
      </c>
      <c r="E20" s="232">
        <f>IF(ISNA(VLOOKUP($A20,ES_HW3_0!$A$12:$AQ$100,MATCH(FIXED(E$6,0,TRUE),ES_HW3_0!$A$12:$AQ$12,0),FALSE)),":",VLOOKUP($A20,ES_HW3_0!$A$12:$AQ$100,MATCH(FIXED(E$6,0,TRUE),ES_HW3_0!$A$12:$AQ$12,0),FALSE))</f>
        <v>0.1</v>
      </c>
      <c r="F20" s="232">
        <f>IF(ISNA(VLOOKUP($A20,ES_HW3_0!$A$12:$AQ$100,MATCH(FIXED(F$6,0,TRUE),ES_HW3_0!$A$12:$AQ$12,0),FALSE)),":",VLOOKUP($A20,ES_HW3_0!$A$12:$AQ$100,MATCH(FIXED(F$6,0,TRUE),ES_HW3_0!$A$12:$AQ$12,0),FALSE))</f>
        <v>0.9</v>
      </c>
      <c r="G20" s="232">
        <f>IF(ISNA(VLOOKUP($A20,ES_HW3_0!$A$12:$AQ$100,MATCH(FIXED(G$6,0,TRUE),ES_HW3_0!$A$12:$AQ$12,0),FALSE)),":",VLOOKUP($A20,ES_HW3_0!$A$12:$AQ$100,MATCH(FIXED(G$6,0,TRUE),ES_HW3_0!$A$12:$AQ$12,0),FALSE))</f>
        <v>1.6</v>
      </c>
      <c r="H20" s="232">
        <f>IF(ISNA(VLOOKUP($A20,ES_HW3_0!$A$12:$AQ$100,MATCH(FIXED(H$6,0,TRUE),ES_HW3_0!$A$12:$AQ$12,0),FALSE)),":",VLOOKUP($A20,ES_HW3_0!$A$12:$AQ$100,MATCH(FIXED(H$6,0,TRUE),ES_HW3_0!$A$12:$AQ$12,0),FALSE))</f>
        <v>0.1</v>
      </c>
      <c r="I20" s="232">
        <f>IF(ISNA(VLOOKUP($A20,ES_HW3_0!$A$12:$AQ$100,MATCH(FIXED(I$6,0,TRUE),ES_HW3_0!$A$12:$AQ$12,0),FALSE)),":",VLOOKUP($A20,ES_HW3_0!$A$12:$AQ$100,MATCH(FIXED(I$6,0,TRUE),ES_HW3_0!$A$12:$AQ$12,0),FALSE))</f>
        <v>0.9</v>
      </c>
      <c r="J20" s="232">
        <f>IF(ISNA(VLOOKUP($A20,ES_HW3_0!$A$12:$AQ$100,MATCH(FIXED(J$6,0,TRUE),ES_HW3_0!$A$12:$AQ$12,0),FALSE)),":",VLOOKUP($A20,ES_HW3_0!$A$12:$AQ$100,MATCH(FIXED(J$6,0,TRUE),ES_HW3_0!$A$12:$AQ$12,0),FALSE))</f>
        <v>-2</v>
      </c>
      <c r="K20" s="232">
        <f>IF(ISNA(VLOOKUP($A20,ES_HW3_0!$A$12:$AQ$100,MATCH(FIXED(K$6,0,TRUE),ES_HW3_0!$A$12:$AQ$12,0),FALSE)),":",VLOOKUP($A20,ES_HW3_0!$A$12:$AQ$100,MATCH(FIXED(K$6,0,TRUE),ES_HW3_0!$A$12:$AQ$12,0),FALSE))</f>
        <v>-0.1</v>
      </c>
      <c r="L20" s="232">
        <f>IF(ISNA(VLOOKUP($A20,ES_HW3_0!$A$12:$AQ$100,MATCH(FIXED(L$6,0,TRUE),ES_HW3_0!$A$12:$AQ$12,0),FALSE)),":",VLOOKUP($A20,ES_HW3_0!$A$12:$AQ$100,MATCH(FIXED(L$6,0,TRUE),ES_HW3_0!$A$12:$AQ$12,0),FALSE))</f>
        <v>2.1</v>
      </c>
      <c r="M20" s="232">
        <f>IF(ISNA(VLOOKUP($A20,ES_HW3_0!$A$12:$AQ$100,MATCH(FIXED(M$6,0,TRUE),ES_HW3_0!$A$12:$AQ$12,0),FALSE)),":",VLOOKUP($A20,ES_HW3_0!$A$12:$AQ$100,MATCH(FIXED(M$6,0,TRUE),ES_HW3_0!$A$12:$AQ$12,0),FALSE))</f>
        <v>0.3</v>
      </c>
      <c r="N20" s="232">
        <f>IF(ISNA(VLOOKUP($A20,ES_HW3_0!$A$12:$AQ$100,MATCH(FIXED(N$6,0,TRUE),ES_HW3_0!$A$12:$AQ$12,0),FALSE)),":",VLOOKUP($A20,ES_HW3_0!$A$12:$AQ$100,MATCH(FIXED(N$6,0,TRUE),ES_HW3_0!$A$12:$AQ$12,0),FALSE))</f>
        <v>-0.4</v>
      </c>
      <c r="O20" s="232">
        <f>IF(ISNA(VLOOKUP($A20,ES_HW3_0!$A$12:$AQ$100,MATCH(FIXED(O$6,0,TRUE),ES_HW3_0!$A$12:$AQ$12,0),FALSE)),":",VLOOKUP($A20,ES_HW3_0!$A$12:$AQ$100,MATCH(FIXED(O$6,0,TRUE),ES_HW3_0!$A$12:$AQ$12,0),FALSE))</f>
        <v>2.2000000000000002</v>
      </c>
      <c r="P20" s="232">
        <f>IF(ISNA(VLOOKUP($A20,ES_HW3_0!$A$12:$AQ$100,MATCH(FIXED(P$6,0,TRUE),ES_HW3_0!$A$12:$AQ$12,0),FALSE)),":",VLOOKUP($A20,ES_HW3_0!$A$12:$AQ$100,MATCH(FIXED(P$6,0,TRUE),ES_HW3_0!$A$12:$AQ$12,0),FALSE))</f>
        <v>1</v>
      </c>
      <c r="Q20" s="232">
        <f>IF(ISNA(VLOOKUP($A20,ES_HW3_0!$A$12:$AQ$100,MATCH(FIXED(Q$6,0,TRUE),ES_HW3_0!$A$12:$AQ$12,0),FALSE)),":",VLOOKUP($A20,ES_HW3_0!$A$12:$AQ$100,MATCH(FIXED(Q$6,0,TRUE),ES_HW3_0!$A$12:$AQ$12,0),FALSE))</f>
        <v>-2.6</v>
      </c>
      <c r="R20" s="232">
        <f>IF(ISNA(VLOOKUP($A20,ES_HW3_0!$A$12:$AQ$100,MATCH(FIXED(R$6,0,TRUE),ES_HW3_0!$A$12:$AQ$12,0),FALSE)),":",VLOOKUP($A20,ES_HW3_0!$A$12:$AQ$100,MATCH(FIXED(R$6,0,TRUE),ES_HW3_0!$A$12:$AQ$12,0),FALSE))</f>
        <v>0.6</v>
      </c>
      <c r="S20" s="232">
        <f>IF(ISNA(VLOOKUP($A20,ES_HW3_0!$A$12:$AQ$100,MATCH(FIXED(S$6,0,TRUE),ES_HW3_0!$A$12:$AQ$12,0),FALSE)),":",VLOOKUP($A20,ES_HW3_0!$A$12:$AQ$100,MATCH(FIXED(S$6,0,TRUE),ES_HW3_0!$A$12:$AQ$12,0),FALSE))</f>
        <v>0.8</v>
      </c>
      <c r="T20" s="232">
        <f>IF(ISNA(VLOOKUP($A20,ES_HW3_0!$A$12:$AQ$100,MATCH(FIXED(T$6,0,TRUE),ES_HW3_0!$A$12:$AQ$12,0),FALSE)),":",VLOOKUP($A20,ES_HW3_0!$A$12:$AQ$100,MATCH(FIXED(T$6,0,TRUE),ES_HW3_0!$A$12:$AQ$12,0),FALSE))</f>
        <v>-0.2</v>
      </c>
      <c r="U20" s="232" t="str">
        <f>IF(ISNA(VLOOKUP($A20,ES_HW3_0!$A$12:$AQ$100,MATCH(FIXED(U$6,0,TRUE),ES_HW3_0!$A$12:$AQ$12,0),FALSE)),":",VLOOKUP($A20,ES_HW3_0!$A$12:$AQ$100,MATCH(FIXED(U$6,0,TRUE),ES_HW3_0!$A$12:$AQ$12,0),FALSE))</f>
        <v>:</v>
      </c>
      <c r="V20" s="232" t="str">
        <f>IF(ISNA(VLOOKUP($A20,ES_HW3_0!$A$12:$AQ$100,MATCH(FIXED(V$6,0,TRUE),ES_HW3_0!$A$12:$AQ$12,0),FALSE)),":",VLOOKUP($A20,ES_HW3_0!$A$12:$AQ$100,MATCH(FIXED(V$6,0,TRUE),ES_HW3_0!$A$12:$AQ$12,0),FALSE))</f>
        <v>:</v>
      </c>
      <c r="W20" s="232" t="str">
        <f>IF(ISNA(VLOOKUP($A20,ES_HW3_0!$A$12:$AQ$100,MATCH(FIXED(W$6,0,TRUE),ES_HW3_0!$A$12:$AQ$12,0),FALSE)),":",VLOOKUP($A20,ES_HW3_0!$A$12:$AQ$100,MATCH(FIXED(W$6,0,TRUE),ES_HW3_0!$A$12:$AQ$12,0),FALSE))</f>
        <v>:</v>
      </c>
    </row>
    <row r="21" spans="1:23">
      <c r="A21" s="230" t="str">
        <f>lookup!Z16</f>
        <v>Croatia</v>
      </c>
      <c r="B21" s="232" t="str">
        <f>VLOOKUP(A21,lookup!$Z$2:$AA$77,2,FALSE)</f>
        <v>Κροατία</v>
      </c>
      <c r="C21" s="232" t="str">
        <f>IF(ISNA(VLOOKUP($A21,ES_HW3_0!$A$12:$AQ$100,MATCH(FIXED(C$6,0,TRUE),ES_HW3_0!$A$12:$AQ$12,0),FALSE)),":",VLOOKUP($A21,ES_HW3_0!$A$12:$AQ$100,MATCH(FIXED(C$6,0,TRUE),ES_HW3_0!$A$12:$AQ$12,0),FALSE))</f>
        <v>:</v>
      </c>
      <c r="D21" s="232" t="str">
        <f>IF(ISNA(VLOOKUP($A21,ES_HW3_0!$A$12:$AQ$100,MATCH(FIXED(D$6,0,TRUE),ES_HW3_0!$A$12:$AQ$12,0),FALSE)),":",VLOOKUP($A21,ES_HW3_0!$A$12:$AQ$100,MATCH(FIXED(D$6,0,TRUE),ES_HW3_0!$A$12:$AQ$12,0),FALSE))</f>
        <v>:</v>
      </c>
      <c r="E21" s="232" t="str">
        <f>IF(ISNA(VLOOKUP($A21,ES_HW3_0!$A$12:$AQ$100,MATCH(FIXED(E$6,0,TRUE),ES_HW3_0!$A$12:$AQ$12,0),FALSE)),":",VLOOKUP($A21,ES_HW3_0!$A$12:$AQ$100,MATCH(FIXED(E$6,0,TRUE),ES_HW3_0!$A$12:$AQ$12,0),FALSE))</f>
        <v>:</v>
      </c>
      <c r="F21" s="232" t="str">
        <f>IF(ISNA(VLOOKUP($A21,ES_HW3_0!$A$12:$AQ$100,MATCH(FIXED(F$6,0,TRUE),ES_HW3_0!$A$12:$AQ$12,0),FALSE)),":",VLOOKUP($A21,ES_HW3_0!$A$12:$AQ$100,MATCH(FIXED(F$6,0,TRUE),ES_HW3_0!$A$12:$AQ$12,0),FALSE))</f>
        <v>:</v>
      </c>
      <c r="G21" s="232" t="str">
        <f>IF(ISNA(VLOOKUP($A21,ES_HW3_0!$A$12:$AQ$100,MATCH(FIXED(G$6,0,TRUE),ES_HW3_0!$A$12:$AQ$12,0),FALSE)),":",VLOOKUP($A21,ES_HW3_0!$A$12:$AQ$100,MATCH(FIXED(G$6,0,TRUE),ES_HW3_0!$A$12:$AQ$12,0),FALSE))</f>
        <v>:</v>
      </c>
      <c r="H21" s="232" t="str">
        <f>IF(ISNA(VLOOKUP($A21,ES_HW3_0!$A$12:$AQ$100,MATCH(FIXED(H$6,0,TRUE),ES_HW3_0!$A$12:$AQ$12,0),FALSE)),":",VLOOKUP($A21,ES_HW3_0!$A$12:$AQ$100,MATCH(FIXED(H$6,0,TRUE),ES_HW3_0!$A$12:$AQ$12,0),FALSE))</f>
        <v>:</v>
      </c>
      <c r="I21" s="232" t="str">
        <f>IF(ISNA(VLOOKUP($A21,ES_HW3_0!$A$12:$AQ$100,MATCH(FIXED(I$6,0,TRUE),ES_HW3_0!$A$12:$AQ$12,0),FALSE)),":",VLOOKUP($A21,ES_HW3_0!$A$12:$AQ$100,MATCH(FIXED(I$6,0,TRUE),ES_HW3_0!$A$12:$AQ$12,0),FALSE))</f>
        <v>:</v>
      </c>
      <c r="J21" s="232" t="str">
        <f>IF(ISNA(VLOOKUP($A21,ES_HW3_0!$A$12:$AQ$100,MATCH(FIXED(J$6,0,TRUE),ES_HW3_0!$A$12:$AQ$12,0),FALSE)),":",VLOOKUP($A21,ES_HW3_0!$A$12:$AQ$100,MATCH(FIXED(J$6,0,TRUE),ES_HW3_0!$A$12:$AQ$12,0),FALSE))</f>
        <v>:</v>
      </c>
      <c r="K21" s="232" t="str">
        <f>IF(ISNA(VLOOKUP($A21,ES_HW3_0!$A$12:$AQ$100,MATCH(FIXED(K$6,0,TRUE),ES_HW3_0!$A$12:$AQ$12,0),FALSE)),":",VLOOKUP($A21,ES_HW3_0!$A$12:$AQ$100,MATCH(FIXED(K$6,0,TRUE),ES_HW3_0!$A$12:$AQ$12,0),FALSE))</f>
        <v>:</v>
      </c>
      <c r="L21" s="232" t="str">
        <f>IF(ISNA(VLOOKUP($A21,ES_HW3_0!$A$12:$AQ$100,MATCH(FIXED(L$6,0,TRUE),ES_HW3_0!$A$12:$AQ$12,0),FALSE)),":",VLOOKUP($A21,ES_HW3_0!$A$12:$AQ$100,MATCH(FIXED(L$6,0,TRUE),ES_HW3_0!$A$12:$AQ$12,0),FALSE))</f>
        <v>:</v>
      </c>
      <c r="M21" s="232" t="str">
        <f>IF(ISNA(VLOOKUP($A21,ES_HW3_0!$A$12:$AQ$100,MATCH(FIXED(M$6,0,TRUE),ES_HW3_0!$A$12:$AQ$12,0),FALSE)),":",VLOOKUP($A21,ES_HW3_0!$A$12:$AQ$100,MATCH(FIXED(M$6,0,TRUE),ES_HW3_0!$A$12:$AQ$12,0),FALSE))</f>
        <v>:</v>
      </c>
      <c r="N21" s="232" t="str">
        <f>IF(ISNA(VLOOKUP($A21,ES_HW3_0!$A$12:$AQ$100,MATCH(FIXED(N$6,0,TRUE),ES_HW3_0!$A$12:$AQ$12,0),FALSE)),":",VLOOKUP($A21,ES_HW3_0!$A$12:$AQ$100,MATCH(FIXED(N$6,0,TRUE),ES_HW3_0!$A$12:$AQ$12,0),FALSE))</f>
        <v>:</v>
      </c>
      <c r="O21" s="232" t="str">
        <f>IF(ISNA(VLOOKUP($A21,ES_HW3_0!$A$12:$AQ$100,MATCH(FIXED(O$6,0,TRUE),ES_HW3_0!$A$12:$AQ$12,0),FALSE)),":",VLOOKUP($A21,ES_HW3_0!$A$12:$AQ$100,MATCH(FIXED(O$6,0,TRUE),ES_HW3_0!$A$12:$AQ$12,0),FALSE))</f>
        <v>:</v>
      </c>
      <c r="P21" s="232" t="str">
        <f>IF(ISNA(VLOOKUP($A21,ES_HW3_0!$A$12:$AQ$100,MATCH(FIXED(P$6,0,TRUE),ES_HW3_0!$A$12:$AQ$12,0),FALSE)),":",VLOOKUP($A21,ES_HW3_0!$A$12:$AQ$100,MATCH(FIXED(P$6,0,TRUE),ES_HW3_0!$A$12:$AQ$12,0),FALSE))</f>
        <v>:</v>
      </c>
      <c r="Q21" s="232" t="str">
        <f>IF(ISNA(VLOOKUP($A21,ES_HW3_0!$A$12:$AQ$100,MATCH(FIXED(Q$6,0,TRUE),ES_HW3_0!$A$12:$AQ$12,0),FALSE)),":",VLOOKUP($A21,ES_HW3_0!$A$12:$AQ$100,MATCH(FIXED(Q$6,0,TRUE),ES_HW3_0!$A$12:$AQ$12,0),FALSE))</f>
        <v>:</v>
      </c>
      <c r="R21" s="232" t="str">
        <f>IF(ISNA(VLOOKUP($A21,ES_HW3_0!$A$12:$AQ$100,MATCH(FIXED(R$6,0,TRUE),ES_HW3_0!$A$12:$AQ$12,0),FALSE)),":",VLOOKUP($A21,ES_HW3_0!$A$12:$AQ$100,MATCH(FIXED(R$6,0,TRUE),ES_HW3_0!$A$12:$AQ$12,0),FALSE))</f>
        <v>:</v>
      </c>
      <c r="S21" s="232" t="str">
        <f>IF(ISNA(VLOOKUP($A21,ES_HW3_0!$A$12:$AQ$100,MATCH(FIXED(S$6,0,TRUE),ES_HW3_0!$A$12:$AQ$12,0),FALSE)),":",VLOOKUP($A21,ES_HW3_0!$A$12:$AQ$100,MATCH(FIXED(S$6,0,TRUE),ES_HW3_0!$A$12:$AQ$12,0),FALSE))</f>
        <v>:</v>
      </c>
      <c r="T21" s="232" t="str">
        <f>IF(ISNA(VLOOKUP($A21,ES_HW3_0!$A$12:$AQ$100,MATCH(FIXED(T$6,0,TRUE),ES_HW3_0!$A$12:$AQ$12,0),FALSE)),":",VLOOKUP($A21,ES_HW3_0!$A$12:$AQ$100,MATCH(FIXED(T$6,0,TRUE),ES_HW3_0!$A$12:$AQ$12,0),FALSE))</f>
        <v>:</v>
      </c>
      <c r="U21" s="232" t="str">
        <f>IF(ISNA(VLOOKUP($A21,ES_HW3_0!$A$12:$AQ$100,MATCH(FIXED(U$6,0,TRUE),ES_HW3_0!$A$12:$AQ$12,0),FALSE)),":",VLOOKUP($A21,ES_HW3_0!$A$12:$AQ$100,MATCH(FIXED(U$6,0,TRUE),ES_HW3_0!$A$12:$AQ$12,0),FALSE))</f>
        <v>:</v>
      </c>
      <c r="V21" s="232" t="str">
        <f>IF(ISNA(VLOOKUP($A21,ES_HW3_0!$A$12:$AQ$100,MATCH(FIXED(V$6,0,TRUE),ES_HW3_0!$A$12:$AQ$12,0),FALSE)),":",VLOOKUP($A21,ES_HW3_0!$A$12:$AQ$100,MATCH(FIXED(V$6,0,TRUE),ES_HW3_0!$A$12:$AQ$12,0),FALSE))</f>
        <v>:</v>
      </c>
      <c r="W21" s="232" t="str">
        <f>IF(ISNA(VLOOKUP($A21,ES_HW3_0!$A$12:$AQ$100,MATCH(FIXED(W$6,0,TRUE),ES_HW3_0!$A$12:$AQ$12,0),FALSE)),":",VLOOKUP($A21,ES_HW3_0!$A$12:$AQ$100,MATCH(FIXED(W$6,0,TRUE),ES_HW3_0!$A$12:$AQ$12,0),FALSE))</f>
        <v>:</v>
      </c>
    </row>
    <row r="22" spans="1:23">
      <c r="A22" s="230" t="str">
        <f>lookup!Z17</f>
        <v>Italy</v>
      </c>
      <c r="B22" s="232" t="str">
        <f>VLOOKUP(A22,lookup!$Z$2:$AA$77,2,FALSE)</f>
        <v>Ιταλία</v>
      </c>
      <c r="C22" s="232">
        <f>IF(ISNA(VLOOKUP($A22,ES_HW3_0!$A$12:$AQ$100,MATCH(FIXED(C$6,0,TRUE),ES_HW3_0!$A$12:$AQ$12,0),FALSE)),":",VLOOKUP($A22,ES_HW3_0!$A$12:$AQ$100,MATCH(FIXED(C$6,0,TRUE),ES_HW3_0!$A$12:$AQ$12,0),FALSE))</f>
        <v>-0.1</v>
      </c>
      <c r="D22" s="232">
        <f>IF(ISNA(VLOOKUP($A22,ES_HW3_0!$A$12:$AQ$100,MATCH(FIXED(D$6,0,TRUE),ES_HW3_0!$A$12:$AQ$12,0),FALSE)),":",VLOOKUP($A22,ES_HW3_0!$A$12:$AQ$100,MATCH(FIXED(D$6,0,TRUE),ES_HW3_0!$A$12:$AQ$12,0),FALSE))</f>
        <v>1.3</v>
      </c>
      <c r="E22" s="232">
        <f>IF(ISNA(VLOOKUP($A22,ES_HW3_0!$A$12:$AQ$100,MATCH(FIXED(E$6,0,TRUE),ES_HW3_0!$A$12:$AQ$12,0),FALSE)),":",VLOOKUP($A22,ES_HW3_0!$A$12:$AQ$100,MATCH(FIXED(E$6,0,TRUE),ES_HW3_0!$A$12:$AQ$12,0),FALSE))</f>
        <v>-0.2</v>
      </c>
      <c r="F22" s="232">
        <f>IF(ISNA(VLOOKUP($A22,ES_HW3_0!$A$12:$AQ$100,MATCH(FIXED(F$6,0,TRUE),ES_HW3_0!$A$12:$AQ$12,0),FALSE)),":",VLOOKUP($A22,ES_HW3_0!$A$12:$AQ$100,MATCH(FIXED(F$6,0,TRUE),ES_HW3_0!$A$12:$AQ$12,0),FALSE))</f>
        <v>1.9</v>
      </c>
      <c r="G22" s="232">
        <f>IF(ISNA(VLOOKUP($A22,ES_HW3_0!$A$12:$AQ$100,MATCH(FIXED(G$6,0,TRUE),ES_HW3_0!$A$12:$AQ$12,0),FALSE)),":",VLOOKUP($A22,ES_HW3_0!$A$12:$AQ$100,MATCH(FIXED(G$6,0,TRUE),ES_HW3_0!$A$12:$AQ$12,0),FALSE))</f>
        <v>0.9</v>
      </c>
      <c r="H22" s="232">
        <f>IF(ISNA(VLOOKUP($A22,ES_HW3_0!$A$12:$AQ$100,MATCH(FIXED(H$6,0,TRUE),ES_HW3_0!$A$12:$AQ$12,0),FALSE)),":",VLOOKUP($A22,ES_HW3_0!$A$12:$AQ$100,MATCH(FIXED(H$6,0,TRUE),ES_HW3_0!$A$12:$AQ$12,0),FALSE))</f>
        <v>1.2</v>
      </c>
      <c r="I22" s="232">
        <f>IF(ISNA(VLOOKUP($A22,ES_HW3_0!$A$12:$AQ$100,MATCH(FIXED(I$6,0,TRUE),ES_HW3_0!$A$12:$AQ$12,0),FALSE)),":",VLOOKUP($A22,ES_HW3_0!$A$12:$AQ$100,MATCH(FIXED(I$6,0,TRUE),ES_HW3_0!$A$12:$AQ$12,0),FALSE))</f>
        <v>1</v>
      </c>
      <c r="J22" s="232">
        <f>IF(ISNA(VLOOKUP($A22,ES_HW3_0!$A$12:$AQ$100,MATCH(FIXED(J$6,0,TRUE),ES_HW3_0!$A$12:$AQ$12,0),FALSE)),":",VLOOKUP($A22,ES_HW3_0!$A$12:$AQ$100,MATCH(FIXED(J$6,0,TRUE),ES_HW3_0!$A$12:$AQ$12,0),FALSE))</f>
        <v>1</v>
      </c>
      <c r="K22" s="232">
        <f>IF(ISNA(VLOOKUP($A22,ES_HW3_0!$A$12:$AQ$100,MATCH(FIXED(K$6,0,TRUE),ES_HW3_0!$A$12:$AQ$12,0),FALSE)),":",VLOOKUP($A22,ES_HW3_0!$A$12:$AQ$100,MATCH(FIXED(K$6,0,TRUE),ES_HW3_0!$A$12:$AQ$12,0),FALSE))</f>
        <v>1.2</v>
      </c>
      <c r="L22" s="232">
        <f>IF(ISNA(VLOOKUP($A22,ES_HW3_0!$A$12:$AQ$100,MATCH(FIXED(L$6,0,TRUE),ES_HW3_0!$A$12:$AQ$12,0),FALSE)),":",VLOOKUP($A22,ES_HW3_0!$A$12:$AQ$100,MATCH(FIXED(L$6,0,TRUE),ES_HW3_0!$A$12:$AQ$12,0),FALSE))</f>
        <v>0.5</v>
      </c>
      <c r="M22" s="232">
        <f>IF(ISNA(VLOOKUP($A22,ES_HW3_0!$A$12:$AQ$100,MATCH(FIXED(M$6,0,TRUE),ES_HW3_0!$A$12:$AQ$12,0),FALSE)),":",VLOOKUP($A22,ES_HW3_0!$A$12:$AQ$100,MATCH(FIXED(M$6,0,TRUE),ES_HW3_0!$A$12:$AQ$12,0),FALSE))</f>
        <v>0.2</v>
      </c>
      <c r="N22" s="232">
        <f>IF(ISNA(VLOOKUP($A22,ES_HW3_0!$A$12:$AQ$100,MATCH(FIXED(N$6,0,TRUE),ES_HW3_0!$A$12:$AQ$12,0),FALSE)),":",VLOOKUP($A22,ES_HW3_0!$A$12:$AQ$100,MATCH(FIXED(N$6,0,TRUE),ES_HW3_0!$A$12:$AQ$12,0),FALSE))</f>
        <v>1.7</v>
      </c>
      <c r="O22" s="232">
        <f>IF(ISNA(VLOOKUP($A22,ES_HW3_0!$A$12:$AQ$100,MATCH(FIXED(O$6,0,TRUE),ES_HW3_0!$A$12:$AQ$12,0),FALSE)),":",VLOOKUP($A22,ES_HW3_0!$A$12:$AQ$100,MATCH(FIXED(O$6,0,TRUE),ES_HW3_0!$A$12:$AQ$12,0),FALSE))</f>
        <v>1.3</v>
      </c>
      <c r="P22" s="232">
        <f>IF(ISNA(VLOOKUP($A22,ES_HW3_0!$A$12:$AQ$100,MATCH(FIXED(P$6,0,TRUE),ES_HW3_0!$A$12:$AQ$12,0),FALSE)),":",VLOOKUP($A22,ES_HW3_0!$A$12:$AQ$100,MATCH(FIXED(P$6,0,TRUE),ES_HW3_0!$A$12:$AQ$12,0),FALSE))</f>
        <v>-0.5</v>
      </c>
      <c r="Q22" s="232">
        <f>IF(ISNA(VLOOKUP($A22,ES_HW3_0!$A$12:$AQ$100,MATCH(FIXED(Q$6,0,TRUE),ES_HW3_0!$A$12:$AQ$12,0),FALSE)),":",VLOOKUP($A22,ES_HW3_0!$A$12:$AQ$100,MATCH(FIXED(Q$6,0,TRUE),ES_HW3_0!$A$12:$AQ$12,0),FALSE))</f>
        <v>-3.4</v>
      </c>
      <c r="R22" s="232">
        <f>IF(ISNA(VLOOKUP($A22,ES_HW3_0!$A$12:$AQ$100,MATCH(FIXED(R$6,0,TRUE),ES_HW3_0!$A$12:$AQ$12,0),FALSE)),":",VLOOKUP($A22,ES_HW3_0!$A$12:$AQ$100,MATCH(FIXED(R$6,0,TRUE),ES_HW3_0!$A$12:$AQ$12,0),FALSE))</f>
        <v>-0.7</v>
      </c>
      <c r="S22" s="232">
        <f>IF(ISNA(VLOOKUP($A22,ES_HW3_0!$A$12:$AQ$100,MATCH(FIXED(S$6,0,TRUE),ES_HW3_0!$A$12:$AQ$12,0),FALSE)),":",VLOOKUP($A22,ES_HW3_0!$A$12:$AQ$100,MATCH(FIXED(S$6,0,TRUE),ES_HW3_0!$A$12:$AQ$12,0),FALSE))</f>
        <v>0.3</v>
      </c>
      <c r="T22" s="232">
        <f>IF(ISNA(VLOOKUP($A22,ES_HW3_0!$A$12:$AQ$100,MATCH(FIXED(T$6,0,TRUE),ES_HW3_0!$A$12:$AQ$12,0),FALSE)),":",VLOOKUP($A22,ES_HW3_0!$A$12:$AQ$100,MATCH(FIXED(T$6,0,TRUE),ES_HW3_0!$A$12:$AQ$12,0),FALSE))</f>
        <v>-1.4</v>
      </c>
      <c r="U22" s="232" t="str">
        <f>IF(ISNA(VLOOKUP($A22,ES_HW3_0!$A$12:$AQ$100,MATCH(FIXED(U$6,0,TRUE),ES_HW3_0!$A$12:$AQ$12,0),FALSE)),":",VLOOKUP($A22,ES_HW3_0!$A$12:$AQ$100,MATCH(FIXED(U$6,0,TRUE),ES_HW3_0!$A$12:$AQ$12,0),FALSE))</f>
        <v>:</v>
      </c>
      <c r="V22" s="232" t="str">
        <f>IF(ISNA(VLOOKUP($A22,ES_HW3_0!$A$12:$AQ$100,MATCH(FIXED(V$6,0,TRUE),ES_HW3_0!$A$12:$AQ$12,0),FALSE)),":",VLOOKUP($A22,ES_HW3_0!$A$12:$AQ$100,MATCH(FIXED(V$6,0,TRUE),ES_HW3_0!$A$12:$AQ$12,0),FALSE))</f>
        <v>:</v>
      </c>
      <c r="W22" s="232" t="str">
        <f>IF(ISNA(VLOOKUP($A22,ES_HW3_0!$A$12:$AQ$100,MATCH(FIXED(W$6,0,TRUE),ES_HW3_0!$A$12:$AQ$12,0),FALSE)),":",VLOOKUP($A22,ES_HW3_0!$A$12:$AQ$100,MATCH(FIXED(W$6,0,TRUE),ES_HW3_0!$A$12:$AQ$12,0),FALSE))</f>
        <v>:</v>
      </c>
    </row>
    <row r="23" spans="1:23">
      <c r="A23" s="230" t="str">
        <f>lookup!Z18</f>
        <v>Cyprus</v>
      </c>
      <c r="B23" s="232" t="str">
        <f>VLOOKUP(A23,lookup!$Z$2:$AA$77,2,FALSE)</f>
        <v>Κύπρος</v>
      </c>
      <c r="C23" s="232" t="str">
        <f>IF(ISNA(VLOOKUP($A23,ES_HW3_0!$A$12:$AQ$100,MATCH(FIXED(C$6,0,TRUE),ES_HW3_0!$A$12:$AQ$12,0),FALSE)),":",VLOOKUP($A23,ES_HW3_0!$A$12:$AQ$100,MATCH(FIXED(C$6,0,TRUE),ES_HW3_0!$A$12:$AQ$12,0),FALSE))</f>
        <v>:</v>
      </c>
      <c r="D23" s="232">
        <f>IF(ISNA(VLOOKUP($A23,ES_HW3_0!$A$12:$AQ$100,MATCH(FIXED(D$6,0,TRUE),ES_HW3_0!$A$12:$AQ$12,0),FALSE)),":",VLOOKUP($A23,ES_HW3_0!$A$12:$AQ$100,MATCH(FIXED(D$6,0,TRUE),ES_HW3_0!$A$12:$AQ$12,0),FALSE))</f>
        <v>0.5</v>
      </c>
      <c r="E23" s="232">
        <f>IF(ISNA(VLOOKUP($A23,ES_HW3_0!$A$12:$AQ$100,MATCH(FIXED(E$6,0,TRUE),ES_HW3_0!$A$12:$AQ$12,0),FALSE)),":",VLOOKUP($A23,ES_HW3_0!$A$12:$AQ$100,MATCH(FIXED(E$6,0,TRUE),ES_HW3_0!$A$12:$AQ$12,0),FALSE))</f>
        <v>1</v>
      </c>
      <c r="F23" s="232">
        <f>IF(ISNA(VLOOKUP($A23,ES_HW3_0!$A$12:$AQ$100,MATCH(FIXED(F$6,0,TRUE),ES_HW3_0!$A$12:$AQ$12,0),FALSE)),":",VLOOKUP($A23,ES_HW3_0!$A$12:$AQ$100,MATCH(FIXED(F$6,0,TRUE),ES_HW3_0!$A$12:$AQ$12,0),FALSE))</f>
        <v>1.9</v>
      </c>
      <c r="G23" s="232">
        <f>IF(ISNA(VLOOKUP($A23,ES_HW3_0!$A$12:$AQ$100,MATCH(FIXED(G$6,0,TRUE),ES_HW3_0!$A$12:$AQ$12,0),FALSE)),":",VLOOKUP($A23,ES_HW3_0!$A$12:$AQ$100,MATCH(FIXED(G$6,0,TRUE),ES_HW3_0!$A$12:$AQ$12,0),FALSE))</f>
        <v>2.2000000000000002</v>
      </c>
      <c r="H23" s="232">
        <f>IF(ISNA(VLOOKUP($A23,ES_HW3_0!$A$12:$AQ$100,MATCH(FIXED(H$6,0,TRUE),ES_HW3_0!$A$12:$AQ$12,0),FALSE)),":",VLOOKUP($A23,ES_HW3_0!$A$12:$AQ$100,MATCH(FIXED(H$6,0,TRUE),ES_HW3_0!$A$12:$AQ$12,0),FALSE))</f>
        <v>2</v>
      </c>
      <c r="I23" s="232">
        <f>IF(ISNA(VLOOKUP($A23,ES_HW3_0!$A$12:$AQ$100,MATCH(FIXED(I$6,0,TRUE),ES_HW3_0!$A$12:$AQ$12,0),FALSE)),":",VLOOKUP($A23,ES_HW3_0!$A$12:$AQ$100,MATCH(FIXED(I$6,0,TRUE),ES_HW3_0!$A$12:$AQ$12,0),FALSE))</f>
        <v>3.5</v>
      </c>
      <c r="J23" s="232">
        <f>IF(ISNA(VLOOKUP($A23,ES_HW3_0!$A$12:$AQ$100,MATCH(FIXED(J$6,0,TRUE),ES_HW3_0!$A$12:$AQ$12,0),FALSE)),":",VLOOKUP($A23,ES_HW3_0!$A$12:$AQ$100,MATCH(FIXED(J$6,0,TRUE),ES_HW3_0!$A$12:$AQ$12,0),FALSE))</f>
        <v>0.6</v>
      </c>
      <c r="K23" s="232">
        <f>IF(ISNA(VLOOKUP($A23,ES_HW3_0!$A$12:$AQ$100,MATCH(FIXED(K$6,0,TRUE),ES_HW3_0!$A$12:$AQ$12,0),FALSE)),":",VLOOKUP($A23,ES_HW3_0!$A$12:$AQ$100,MATCH(FIXED(K$6,0,TRUE),ES_HW3_0!$A$12:$AQ$12,0),FALSE))</f>
        <v>3.2</v>
      </c>
      <c r="L23" s="232">
        <f>IF(ISNA(VLOOKUP($A23,ES_HW3_0!$A$12:$AQ$100,MATCH(FIXED(L$6,0,TRUE),ES_HW3_0!$A$12:$AQ$12,0),FALSE)),":",VLOOKUP($A23,ES_HW3_0!$A$12:$AQ$100,MATCH(FIXED(L$6,0,TRUE),ES_HW3_0!$A$12:$AQ$12,0),FALSE))</f>
        <v>1.9</v>
      </c>
      <c r="M23" s="232">
        <f>IF(ISNA(VLOOKUP($A23,ES_HW3_0!$A$12:$AQ$100,MATCH(FIXED(M$6,0,TRUE),ES_HW3_0!$A$12:$AQ$12,0),FALSE)),":",VLOOKUP($A23,ES_HW3_0!$A$12:$AQ$100,MATCH(FIXED(M$6,0,TRUE),ES_HW3_0!$A$12:$AQ$12,0),FALSE))</f>
        <v>1.9</v>
      </c>
      <c r="N23" s="232">
        <f>IF(ISNA(VLOOKUP($A23,ES_HW3_0!$A$12:$AQ$100,MATCH(FIXED(N$6,0,TRUE),ES_HW3_0!$A$12:$AQ$12,0),FALSE)),":",VLOOKUP($A23,ES_HW3_0!$A$12:$AQ$100,MATCH(FIXED(N$6,0,TRUE),ES_HW3_0!$A$12:$AQ$12,0),FALSE))</f>
        <v>2.6</v>
      </c>
      <c r="O23" s="232">
        <f>IF(ISNA(VLOOKUP($A23,ES_HW3_0!$A$12:$AQ$100,MATCH(FIXED(O$6,0,TRUE),ES_HW3_0!$A$12:$AQ$12,0),FALSE)),":",VLOOKUP($A23,ES_HW3_0!$A$12:$AQ$100,MATCH(FIXED(O$6,0,TRUE),ES_HW3_0!$A$12:$AQ$12,0),FALSE))</f>
        <v>2.9</v>
      </c>
      <c r="P23" s="232">
        <f>IF(ISNA(VLOOKUP($A23,ES_HW3_0!$A$12:$AQ$100,MATCH(FIXED(P$6,0,TRUE),ES_HW3_0!$A$12:$AQ$12,0),FALSE)),":",VLOOKUP($A23,ES_HW3_0!$A$12:$AQ$100,MATCH(FIXED(P$6,0,TRUE),ES_HW3_0!$A$12:$AQ$12,0),FALSE))</f>
        <v>1.7</v>
      </c>
      <c r="Q23" s="232">
        <f>IF(ISNA(VLOOKUP($A23,ES_HW3_0!$A$12:$AQ$100,MATCH(FIXED(Q$6,0,TRUE),ES_HW3_0!$A$12:$AQ$12,0),FALSE)),":",VLOOKUP($A23,ES_HW3_0!$A$12:$AQ$100,MATCH(FIXED(Q$6,0,TRUE),ES_HW3_0!$A$12:$AQ$12,0),FALSE))</f>
        <v>-1</v>
      </c>
      <c r="R23" s="232">
        <f>IF(ISNA(VLOOKUP($A23,ES_HW3_0!$A$12:$AQ$100,MATCH(FIXED(R$6,0,TRUE),ES_HW3_0!$A$12:$AQ$12,0),FALSE)),":",VLOOKUP($A23,ES_HW3_0!$A$12:$AQ$100,MATCH(FIXED(R$6,0,TRUE),ES_HW3_0!$A$12:$AQ$12,0),FALSE))</f>
        <v>0.2</v>
      </c>
      <c r="S23" s="232">
        <f>IF(ISNA(VLOOKUP($A23,ES_HW3_0!$A$12:$AQ$100,MATCH(FIXED(S$6,0,TRUE),ES_HW3_0!$A$12:$AQ$12,0),FALSE)),":",VLOOKUP($A23,ES_HW3_0!$A$12:$AQ$100,MATCH(FIXED(S$6,0,TRUE),ES_HW3_0!$A$12:$AQ$12,0),FALSE))</f>
        <v>0.5</v>
      </c>
      <c r="T23" s="232">
        <f>IF(ISNA(VLOOKUP($A23,ES_HW3_0!$A$12:$AQ$100,MATCH(FIXED(T$6,0,TRUE),ES_HW3_0!$A$12:$AQ$12,0),FALSE)),":",VLOOKUP($A23,ES_HW3_0!$A$12:$AQ$100,MATCH(FIXED(T$6,0,TRUE),ES_HW3_0!$A$12:$AQ$12,0),FALSE))</f>
        <v>-3.5</v>
      </c>
      <c r="U23" s="232" t="str">
        <f>IF(ISNA(VLOOKUP($A23,ES_HW3_0!$A$12:$AQ$100,MATCH(FIXED(U$6,0,TRUE),ES_HW3_0!$A$12:$AQ$12,0),FALSE)),":",VLOOKUP($A23,ES_HW3_0!$A$12:$AQ$100,MATCH(FIXED(U$6,0,TRUE),ES_HW3_0!$A$12:$AQ$12,0),FALSE))</f>
        <v>:</v>
      </c>
      <c r="V23" s="232" t="str">
        <f>IF(ISNA(VLOOKUP($A23,ES_HW3_0!$A$12:$AQ$100,MATCH(FIXED(V$6,0,TRUE),ES_HW3_0!$A$12:$AQ$12,0),FALSE)),":",VLOOKUP($A23,ES_HW3_0!$A$12:$AQ$100,MATCH(FIXED(V$6,0,TRUE),ES_HW3_0!$A$12:$AQ$12,0),FALSE))</f>
        <v>:</v>
      </c>
      <c r="W23" s="232" t="str">
        <f>IF(ISNA(VLOOKUP($A23,ES_HW3_0!$A$12:$AQ$100,MATCH(FIXED(W$6,0,TRUE),ES_HW3_0!$A$12:$AQ$12,0),FALSE)),":",VLOOKUP($A23,ES_HW3_0!$A$12:$AQ$100,MATCH(FIXED(W$6,0,TRUE),ES_HW3_0!$A$12:$AQ$12,0),FALSE))</f>
        <v>:</v>
      </c>
    </row>
    <row r="24" spans="1:23">
      <c r="A24" s="230" t="str">
        <f>lookup!Z19</f>
        <v>Latvia</v>
      </c>
      <c r="B24" s="232" t="str">
        <f>VLOOKUP(A24,lookup!$Z$2:$AA$77,2,FALSE)</f>
        <v>Λετονία</v>
      </c>
      <c r="C24" s="232" t="str">
        <f>IF(ISNA(VLOOKUP($A24,ES_HW3_0!$A$12:$AQ$100,MATCH(FIXED(C$6,0,TRUE),ES_HW3_0!$A$12:$AQ$12,0),FALSE)),":",VLOOKUP($A24,ES_HW3_0!$A$12:$AQ$100,MATCH(FIXED(C$6,0,TRUE),ES_HW3_0!$A$12:$AQ$12,0),FALSE))</f>
        <v>:</v>
      </c>
      <c r="D24" s="232" t="str">
        <f>IF(ISNA(VLOOKUP($A24,ES_HW3_0!$A$12:$AQ$100,MATCH(FIXED(D$6,0,TRUE),ES_HW3_0!$A$12:$AQ$12,0),FALSE)),":",VLOOKUP($A24,ES_HW3_0!$A$12:$AQ$100,MATCH(FIXED(D$6,0,TRUE),ES_HW3_0!$A$12:$AQ$12,0),FALSE))</f>
        <v>:</v>
      </c>
      <c r="E24" s="232" t="str">
        <f>IF(ISNA(VLOOKUP($A24,ES_HW3_0!$A$12:$AQ$100,MATCH(FIXED(E$6,0,TRUE),ES_HW3_0!$A$12:$AQ$12,0),FALSE)),":",VLOOKUP($A24,ES_HW3_0!$A$12:$AQ$100,MATCH(FIXED(E$6,0,TRUE),ES_HW3_0!$A$12:$AQ$12,0),FALSE))</f>
        <v>:</v>
      </c>
      <c r="F24" s="232" t="str">
        <f>IF(ISNA(VLOOKUP($A24,ES_HW3_0!$A$12:$AQ$100,MATCH(FIXED(F$6,0,TRUE),ES_HW3_0!$A$12:$AQ$12,0),FALSE)),":",VLOOKUP($A24,ES_HW3_0!$A$12:$AQ$100,MATCH(FIXED(F$6,0,TRUE),ES_HW3_0!$A$12:$AQ$12,0),FALSE))</f>
        <v>:</v>
      </c>
      <c r="G24" s="232" t="str">
        <f>IF(ISNA(VLOOKUP($A24,ES_HW3_0!$A$12:$AQ$100,MATCH(FIXED(G$6,0,TRUE),ES_HW3_0!$A$12:$AQ$12,0),FALSE)),":",VLOOKUP($A24,ES_HW3_0!$A$12:$AQ$100,MATCH(FIXED(G$6,0,TRUE),ES_HW3_0!$A$12:$AQ$12,0),FALSE))</f>
        <v>:</v>
      </c>
      <c r="H24" s="232" t="str">
        <f>IF(ISNA(VLOOKUP($A24,ES_HW3_0!$A$12:$AQ$100,MATCH(FIXED(H$6,0,TRUE),ES_HW3_0!$A$12:$AQ$12,0),FALSE)),":",VLOOKUP($A24,ES_HW3_0!$A$12:$AQ$100,MATCH(FIXED(H$6,0,TRUE),ES_HW3_0!$A$12:$AQ$12,0),FALSE))</f>
        <v>:</v>
      </c>
      <c r="I24" s="232">
        <f>IF(ISNA(VLOOKUP($A24,ES_HW3_0!$A$12:$AQ$100,MATCH(FIXED(I$6,0,TRUE),ES_HW3_0!$A$12:$AQ$12,0),FALSE)),":",VLOOKUP($A24,ES_HW3_0!$A$12:$AQ$100,MATCH(FIXED(I$6,0,TRUE),ES_HW3_0!$A$12:$AQ$12,0),FALSE))</f>
        <v>0.8</v>
      </c>
      <c r="J24" s="232">
        <f>IF(ISNA(VLOOKUP($A24,ES_HW3_0!$A$12:$AQ$100,MATCH(FIXED(J$6,0,TRUE),ES_HW3_0!$A$12:$AQ$12,0),FALSE)),":",VLOOKUP($A24,ES_HW3_0!$A$12:$AQ$100,MATCH(FIXED(J$6,0,TRUE),ES_HW3_0!$A$12:$AQ$12,0),FALSE))</f>
        <v>0.9</v>
      </c>
      <c r="K24" s="232">
        <f>IF(ISNA(VLOOKUP($A24,ES_HW3_0!$A$12:$AQ$100,MATCH(FIXED(K$6,0,TRUE),ES_HW3_0!$A$12:$AQ$12,0),FALSE)),":",VLOOKUP($A24,ES_HW3_0!$A$12:$AQ$100,MATCH(FIXED(K$6,0,TRUE),ES_HW3_0!$A$12:$AQ$12,0),FALSE))</f>
        <v>1.3</v>
      </c>
      <c r="L24" s="232">
        <f>IF(ISNA(VLOOKUP($A24,ES_HW3_0!$A$12:$AQ$100,MATCH(FIXED(L$6,0,TRUE),ES_HW3_0!$A$12:$AQ$12,0),FALSE)),":",VLOOKUP($A24,ES_HW3_0!$A$12:$AQ$100,MATCH(FIXED(L$6,0,TRUE),ES_HW3_0!$A$12:$AQ$12,0),FALSE))</f>
        <v>-0.4</v>
      </c>
      <c r="M24" s="232">
        <f>IF(ISNA(VLOOKUP($A24,ES_HW3_0!$A$12:$AQ$100,MATCH(FIXED(M$6,0,TRUE),ES_HW3_0!$A$12:$AQ$12,0),FALSE)),":",VLOOKUP($A24,ES_HW3_0!$A$12:$AQ$100,MATCH(FIXED(M$6,0,TRUE),ES_HW3_0!$A$12:$AQ$12,0),FALSE))</f>
        <v>3.3</v>
      </c>
      <c r="N24" s="232">
        <f>IF(ISNA(VLOOKUP($A24,ES_HW3_0!$A$12:$AQ$100,MATCH(FIXED(N$6,0,TRUE),ES_HW3_0!$A$12:$AQ$12,0),FALSE)),":",VLOOKUP($A24,ES_HW3_0!$A$12:$AQ$100,MATCH(FIXED(N$6,0,TRUE),ES_HW3_0!$A$12:$AQ$12,0),FALSE))</f>
        <v>4</v>
      </c>
      <c r="O24" s="232">
        <f>IF(ISNA(VLOOKUP($A24,ES_HW3_0!$A$12:$AQ$100,MATCH(FIXED(O$6,0,TRUE),ES_HW3_0!$A$12:$AQ$12,0),FALSE)),":",VLOOKUP($A24,ES_HW3_0!$A$12:$AQ$100,MATCH(FIXED(O$6,0,TRUE),ES_HW3_0!$A$12:$AQ$12,0),FALSE))</f>
        <v>-12.8</v>
      </c>
      <c r="P24" s="232">
        <f>IF(ISNA(VLOOKUP($A24,ES_HW3_0!$A$12:$AQ$100,MATCH(FIXED(P$6,0,TRUE),ES_HW3_0!$A$12:$AQ$12,0),FALSE)),":",VLOOKUP($A24,ES_HW3_0!$A$12:$AQ$100,MATCH(FIXED(P$6,0,TRUE),ES_HW3_0!$A$12:$AQ$12,0),FALSE))</f>
        <v>5.7</v>
      </c>
      <c r="Q24" s="232">
        <f>IF(ISNA(VLOOKUP($A24,ES_HW3_0!$A$12:$AQ$100,MATCH(FIXED(Q$6,0,TRUE),ES_HW3_0!$A$12:$AQ$12,0),FALSE)),":",VLOOKUP($A24,ES_HW3_0!$A$12:$AQ$100,MATCH(FIXED(Q$6,0,TRUE),ES_HW3_0!$A$12:$AQ$12,0),FALSE))</f>
        <v>-16.5</v>
      </c>
      <c r="R24" s="232">
        <f>IF(ISNA(VLOOKUP($A24,ES_HW3_0!$A$12:$AQ$100,MATCH(FIXED(R$6,0,TRUE),ES_HW3_0!$A$12:$AQ$12,0),FALSE)),":",VLOOKUP($A24,ES_HW3_0!$A$12:$AQ$100,MATCH(FIXED(R$6,0,TRUE),ES_HW3_0!$A$12:$AQ$12,0),FALSE))</f>
        <v>-7.5</v>
      </c>
      <c r="S24" s="232">
        <f>IF(ISNA(VLOOKUP($A24,ES_HW3_0!$A$12:$AQ$100,MATCH(FIXED(S$6,0,TRUE),ES_HW3_0!$A$12:$AQ$12,0),FALSE)),":",VLOOKUP($A24,ES_HW3_0!$A$12:$AQ$100,MATCH(FIXED(S$6,0,TRUE),ES_HW3_0!$A$12:$AQ$12,0),FALSE))</f>
        <v>2.4</v>
      </c>
      <c r="T24" s="232">
        <f>IF(ISNA(VLOOKUP($A24,ES_HW3_0!$A$12:$AQ$100,MATCH(FIXED(T$6,0,TRUE),ES_HW3_0!$A$12:$AQ$12,0),FALSE)),":",VLOOKUP($A24,ES_HW3_0!$A$12:$AQ$100,MATCH(FIXED(T$6,0,TRUE),ES_HW3_0!$A$12:$AQ$12,0),FALSE))</f>
        <v>0.5</v>
      </c>
      <c r="U24" s="232" t="str">
        <f>IF(ISNA(VLOOKUP($A24,ES_HW3_0!$A$12:$AQ$100,MATCH(FIXED(U$6,0,TRUE),ES_HW3_0!$A$12:$AQ$12,0),FALSE)),":",VLOOKUP($A24,ES_HW3_0!$A$12:$AQ$100,MATCH(FIXED(U$6,0,TRUE),ES_HW3_0!$A$12:$AQ$12,0),FALSE))</f>
        <v>:</v>
      </c>
      <c r="V24" s="232" t="str">
        <f>IF(ISNA(VLOOKUP($A24,ES_HW3_0!$A$12:$AQ$100,MATCH(FIXED(V$6,0,TRUE),ES_HW3_0!$A$12:$AQ$12,0),FALSE)),":",VLOOKUP($A24,ES_HW3_0!$A$12:$AQ$100,MATCH(FIXED(V$6,0,TRUE),ES_HW3_0!$A$12:$AQ$12,0),FALSE))</f>
        <v>:</v>
      </c>
      <c r="W24" s="232" t="str">
        <f>IF(ISNA(VLOOKUP($A24,ES_HW3_0!$A$12:$AQ$100,MATCH(FIXED(W$6,0,TRUE),ES_HW3_0!$A$12:$AQ$12,0),FALSE)),":",VLOOKUP($A24,ES_HW3_0!$A$12:$AQ$100,MATCH(FIXED(W$6,0,TRUE),ES_HW3_0!$A$12:$AQ$12,0),FALSE))</f>
        <v>:</v>
      </c>
    </row>
    <row r="25" spans="1:23">
      <c r="A25" s="230" t="str">
        <f>lookup!Z20</f>
        <v>Lithuania</v>
      </c>
      <c r="B25" s="232" t="str">
        <f>VLOOKUP(A25,lookup!$Z$2:$AA$77,2,FALSE)</f>
        <v>Λιθουανία</v>
      </c>
      <c r="C25" s="232" t="str">
        <f>IF(ISNA(VLOOKUP($A25,ES_HW3_0!$A$12:$AQ$100,MATCH(FIXED(C$6,0,TRUE),ES_HW3_0!$A$12:$AQ$12,0),FALSE)),":",VLOOKUP($A25,ES_HW3_0!$A$12:$AQ$100,MATCH(FIXED(C$6,0,TRUE),ES_HW3_0!$A$12:$AQ$12,0),FALSE))</f>
        <v>:</v>
      </c>
      <c r="D25" s="232" t="str">
        <f>IF(ISNA(VLOOKUP($A25,ES_HW3_0!$A$12:$AQ$100,MATCH(FIXED(D$6,0,TRUE),ES_HW3_0!$A$12:$AQ$12,0),FALSE)),":",VLOOKUP($A25,ES_HW3_0!$A$12:$AQ$100,MATCH(FIXED(D$6,0,TRUE),ES_HW3_0!$A$12:$AQ$12,0),FALSE))</f>
        <v>:</v>
      </c>
      <c r="E25" s="232" t="str">
        <f>IF(ISNA(VLOOKUP($A25,ES_HW3_0!$A$12:$AQ$100,MATCH(FIXED(E$6,0,TRUE),ES_HW3_0!$A$12:$AQ$12,0),FALSE)),":",VLOOKUP($A25,ES_HW3_0!$A$12:$AQ$100,MATCH(FIXED(E$6,0,TRUE),ES_HW3_0!$A$12:$AQ$12,0),FALSE))</f>
        <v>:</v>
      </c>
      <c r="F25" s="232" t="str">
        <f>IF(ISNA(VLOOKUP($A25,ES_HW3_0!$A$12:$AQ$100,MATCH(FIXED(F$6,0,TRUE),ES_HW3_0!$A$12:$AQ$12,0),FALSE)),":",VLOOKUP($A25,ES_HW3_0!$A$12:$AQ$100,MATCH(FIXED(F$6,0,TRUE),ES_HW3_0!$A$12:$AQ$12,0),FALSE))</f>
        <v>:</v>
      </c>
      <c r="G25" s="232" t="str">
        <f>IF(ISNA(VLOOKUP($A25,ES_HW3_0!$A$12:$AQ$100,MATCH(FIXED(G$6,0,TRUE),ES_HW3_0!$A$12:$AQ$12,0),FALSE)),":",VLOOKUP($A25,ES_HW3_0!$A$12:$AQ$100,MATCH(FIXED(G$6,0,TRUE),ES_HW3_0!$A$12:$AQ$12,0),FALSE))</f>
        <v>:</v>
      </c>
      <c r="H25" s="232" t="str">
        <f>IF(ISNA(VLOOKUP($A25,ES_HW3_0!$A$12:$AQ$100,MATCH(FIXED(H$6,0,TRUE),ES_HW3_0!$A$12:$AQ$12,0),FALSE)),":",VLOOKUP($A25,ES_HW3_0!$A$12:$AQ$100,MATCH(FIXED(H$6,0,TRUE),ES_HW3_0!$A$12:$AQ$12,0),FALSE))</f>
        <v>:</v>
      </c>
      <c r="I25" s="232">
        <f>IF(ISNA(VLOOKUP($A25,ES_HW3_0!$A$12:$AQ$100,MATCH(FIXED(I$6,0,TRUE),ES_HW3_0!$A$12:$AQ$12,0),FALSE)),":",VLOOKUP($A25,ES_HW3_0!$A$12:$AQ$100,MATCH(FIXED(I$6,0,TRUE),ES_HW3_0!$A$12:$AQ$12,0),FALSE))</f>
        <v>-4.5999999999999996</v>
      </c>
      <c r="J25" s="232">
        <f>IF(ISNA(VLOOKUP($A25,ES_HW3_0!$A$12:$AQ$100,MATCH(FIXED(J$6,0,TRUE),ES_HW3_0!$A$12:$AQ$12,0),FALSE)),":",VLOOKUP($A25,ES_HW3_0!$A$12:$AQ$100,MATCH(FIXED(J$6,0,TRUE),ES_HW3_0!$A$12:$AQ$12,0),FALSE))</f>
        <v>2</v>
      </c>
      <c r="K25" s="232">
        <f>IF(ISNA(VLOOKUP($A25,ES_HW3_0!$A$12:$AQ$100,MATCH(FIXED(K$6,0,TRUE),ES_HW3_0!$A$12:$AQ$12,0),FALSE)),":",VLOOKUP($A25,ES_HW3_0!$A$12:$AQ$100,MATCH(FIXED(K$6,0,TRUE),ES_HW3_0!$A$12:$AQ$12,0),FALSE))</f>
        <v>1.3</v>
      </c>
      <c r="L25" s="232">
        <f>IF(ISNA(VLOOKUP($A25,ES_HW3_0!$A$12:$AQ$100,MATCH(FIXED(L$6,0,TRUE),ES_HW3_0!$A$12:$AQ$12,0),FALSE)),":",VLOOKUP($A25,ES_HW3_0!$A$12:$AQ$100,MATCH(FIXED(L$6,0,TRUE),ES_HW3_0!$A$12:$AQ$12,0),FALSE))</f>
        <v>1.3</v>
      </c>
      <c r="M25" s="232">
        <f>IF(ISNA(VLOOKUP($A25,ES_HW3_0!$A$12:$AQ$100,MATCH(FIXED(M$6,0,TRUE),ES_HW3_0!$A$12:$AQ$12,0),FALSE)),":",VLOOKUP($A25,ES_HW3_0!$A$12:$AQ$100,MATCH(FIXED(M$6,0,TRUE),ES_HW3_0!$A$12:$AQ$12,0),FALSE))</f>
        <v>6</v>
      </c>
      <c r="N25" s="232">
        <f>IF(ISNA(VLOOKUP($A25,ES_HW3_0!$A$12:$AQ$100,MATCH(FIXED(N$6,0,TRUE),ES_HW3_0!$A$12:$AQ$12,0),FALSE)),":",VLOOKUP($A25,ES_HW3_0!$A$12:$AQ$100,MATCH(FIXED(N$6,0,TRUE),ES_HW3_0!$A$12:$AQ$12,0),FALSE))</f>
        <v>1</v>
      </c>
      <c r="O25" s="232">
        <f>IF(ISNA(VLOOKUP($A25,ES_HW3_0!$A$12:$AQ$100,MATCH(FIXED(O$6,0,TRUE),ES_HW3_0!$A$12:$AQ$12,0),FALSE)),":",VLOOKUP($A25,ES_HW3_0!$A$12:$AQ$100,MATCH(FIXED(O$6,0,TRUE),ES_HW3_0!$A$12:$AQ$12,0),FALSE))</f>
        <v>3.9</v>
      </c>
      <c r="P25" s="232">
        <f>IF(ISNA(VLOOKUP($A25,ES_HW3_0!$A$12:$AQ$100,MATCH(FIXED(P$6,0,TRUE),ES_HW3_0!$A$12:$AQ$12,0),FALSE)),":",VLOOKUP($A25,ES_HW3_0!$A$12:$AQ$100,MATCH(FIXED(P$6,0,TRUE),ES_HW3_0!$A$12:$AQ$12,0),FALSE))</f>
        <v>0.9</v>
      </c>
      <c r="Q25" s="232">
        <f>IF(ISNA(VLOOKUP($A25,ES_HW3_0!$A$12:$AQ$100,MATCH(FIXED(Q$6,0,TRUE),ES_HW3_0!$A$12:$AQ$12,0),FALSE)),":",VLOOKUP($A25,ES_HW3_0!$A$12:$AQ$100,MATCH(FIXED(Q$6,0,TRUE),ES_HW3_0!$A$12:$AQ$12,0),FALSE))</f>
        <v>-9</v>
      </c>
      <c r="R25" s="232">
        <f>IF(ISNA(VLOOKUP($A25,ES_HW3_0!$A$12:$AQ$100,MATCH(FIXED(R$6,0,TRUE),ES_HW3_0!$A$12:$AQ$12,0),FALSE)),":",VLOOKUP($A25,ES_HW3_0!$A$12:$AQ$100,MATCH(FIXED(R$6,0,TRUE),ES_HW3_0!$A$12:$AQ$12,0),FALSE))</f>
        <v>-10.9</v>
      </c>
      <c r="S25" s="232">
        <f>IF(ISNA(VLOOKUP($A25,ES_HW3_0!$A$12:$AQ$100,MATCH(FIXED(S$6,0,TRUE),ES_HW3_0!$A$12:$AQ$12,0),FALSE)),":",VLOOKUP($A25,ES_HW3_0!$A$12:$AQ$100,MATCH(FIXED(S$6,0,TRUE),ES_HW3_0!$A$12:$AQ$12,0),FALSE))</f>
        <v>-0.9</v>
      </c>
      <c r="T25" s="232">
        <f>IF(ISNA(VLOOKUP($A25,ES_HW3_0!$A$12:$AQ$100,MATCH(FIXED(T$6,0,TRUE),ES_HW3_0!$A$12:$AQ$12,0),FALSE)),":",VLOOKUP($A25,ES_HW3_0!$A$12:$AQ$100,MATCH(FIXED(T$6,0,TRUE),ES_HW3_0!$A$12:$AQ$12,0),FALSE))</f>
        <v>1.7</v>
      </c>
      <c r="U25" s="232" t="str">
        <f>IF(ISNA(VLOOKUP($A25,ES_HW3_0!$A$12:$AQ$100,MATCH(FIXED(U$6,0,TRUE),ES_HW3_0!$A$12:$AQ$12,0),FALSE)),":",VLOOKUP($A25,ES_HW3_0!$A$12:$AQ$100,MATCH(FIXED(U$6,0,TRUE),ES_HW3_0!$A$12:$AQ$12,0),FALSE))</f>
        <v>:</v>
      </c>
      <c r="V25" s="232" t="str">
        <f>IF(ISNA(VLOOKUP($A25,ES_HW3_0!$A$12:$AQ$100,MATCH(FIXED(V$6,0,TRUE),ES_HW3_0!$A$12:$AQ$12,0),FALSE)),":",VLOOKUP($A25,ES_HW3_0!$A$12:$AQ$100,MATCH(FIXED(V$6,0,TRUE),ES_HW3_0!$A$12:$AQ$12,0),FALSE))</f>
        <v>:</v>
      </c>
      <c r="W25" s="232" t="str">
        <f>IF(ISNA(VLOOKUP($A25,ES_HW3_0!$A$12:$AQ$100,MATCH(FIXED(W$6,0,TRUE),ES_HW3_0!$A$12:$AQ$12,0),FALSE)),":",VLOOKUP($A25,ES_HW3_0!$A$12:$AQ$100,MATCH(FIXED(W$6,0,TRUE),ES_HW3_0!$A$12:$AQ$12,0),FALSE))</f>
        <v>:</v>
      </c>
    </row>
    <row r="26" spans="1:23">
      <c r="A26" s="230" t="str">
        <f>lookup!Z21</f>
        <v>Luxembourg</v>
      </c>
      <c r="B26" s="232" t="str">
        <f>VLOOKUP(A26,lookup!$Z$2:$AA$77,2,FALSE)</f>
        <v>Λουξεμβούργο</v>
      </c>
      <c r="C26" s="232" t="str">
        <f>IF(ISNA(VLOOKUP($A26,ES_HW3_0!$A$12:$AQ$100,MATCH(FIXED(C$6,0,TRUE),ES_HW3_0!$A$12:$AQ$12,0),FALSE)),":",VLOOKUP($A26,ES_HW3_0!$A$12:$AQ$100,MATCH(FIXED(C$6,0,TRUE),ES_HW3_0!$A$12:$AQ$12,0),FALSE))</f>
        <v>:</v>
      </c>
      <c r="D26" s="232" t="str">
        <f>IF(ISNA(VLOOKUP($A26,ES_HW3_0!$A$12:$AQ$100,MATCH(FIXED(D$6,0,TRUE),ES_HW3_0!$A$12:$AQ$12,0),FALSE)),":",VLOOKUP($A26,ES_HW3_0!$A$12:$AQ$100,MATCH(FIXED(D$6,0,TRUE),ES_HW3_0!$A$12:$AQ$12,0),FALSE))</f>
        <v>:</v>
      </c>
      <c r="E26" s="232" t="str">
        <f>IF(ISNA(VLOOKUP($A26,ES_HW3_0!$A$12:$AQ$100,MATCH(FIXED(E$6,0,TRUE),ES_HW3_0!$A$12:$AQ$12,0),FALSE)),":",VLOOKUP($A26,ES_HW3_0!$A$12:$AQ$100,MATCH(FIXED(E$6,0,TRUE),ES_HW3_0!$A$12:$AQ$12,0),FALSE))</f>
        <v>:</v>
      </c>
      <c r="F26" s="232" t="str">
        <f>IF(ISNA(VLOOKUP($A26,ES_HW3_0!$A$12:$AQ$100,MATCH(FIXED(F$6,0,TRUE),ES_HW3_0!$A$12:$AQ$12,0),FALSE)),":",VLOOKUP($A26,ES_HW3_0!$A$12:$AQ$100,MATCH(FIXED(F$6,0,TRUE),ES_HW3_0!$A$12:$AQ$12,0),FALSE))</f>
        <v>:</v>
      </c>
      <c r="G26" s="232" t="str">
        <f>IF(ISNA(VLOOKUP($A26,ES_HW3_0!$A$12:$AQ$100,MATCH(FIXED(G$6,0,TRUE),ES_HW3_0!$A$12:$AQ$12,0),FALSE)),":",VLOOKUP($A26,ES_HW3_0!$A$12:$AQ$100,MATCH(FIXED(G$6,0,TRUE),ES_HW3_0!$A$12:$AQ$12,0),FALSE))</f>
        <v>:</v>
      </c>
      <c r="H26" s="232" t="str">
        <f>IF(ISNA(VLOOKUP($A26,ES_HW3_0!$A$12:$AQ$100,MATCH(FIXED(H$6,0,TRUE),ES_HW3_0!$A$12:$AQ$12,0),FALSE)),":",VLOOKUP($A26,ES_HW3_0!$A$12:$AQ$100,MATCH(FIXED(H$6,0,TRUE),ES_HW3_0!$A$12:$AQ$12,0),FALSE))</f>
        <v>:</v>
      </c>
      <c r="I26" s="232" t="str">
        <f>IF(ISNA(VLOOKUP($A26,ES_HW3_0!$A$12:$AQ$100,MATCH(FIXED(I$6,0,TRUE),ES_HW3_0!$A$12:$AQ$12,0),FALSE)),":",VLOOKUP($A26,ES_HW3_0!$A$12:$AQ$100,MATCH(FIXED(I$6,0,TRUE),ES_HW3_0!$A$12:$AQ$12,0),FALSE))</f>
        <v>:</v>
      </c>
      <c r="J26" s="232" t="str">
        <f>IF(ISNA(VLOOKUP($A26,ES_HW3_0!$A$12:$AQ$100,MATCH(FIXED(J$6,0,TRUE),ES_HW3_0!$A$12:$AQ$12,0),FALSE)),":",VLOOKUP($A26,ES_HW3_0!$A$12:$AQ$100,MATCH(FIXED(J$6,0,TRUE),ES_HW3_0!$A$12:$AQ$12,0),FALSE))</f>
        <v>:</v>
      </c>
      <c r="K26" s="232">
        <f>IF(ISNA(VLOOKUP($A26,ES_HW3_0!$A$12:$AQ$100,MATCH(FIXED(K$6,0,TRUE),ES_HW3_0!$A$12:$AQ$12,0),FALSE)),":",VLOOKUP($A26,ES_HW3_0!$A$12:$AQ$100,MATCH(FIXED(K$6,0,TRUE),ES_HW3_0!$A$12:$AQ$12,0),FALSE))</f>
        <v>0.2</v>
      </c>
      <c r="L26" s="232">
        <f>IF(ISNA(VLOOKUP($A26,ES_HW3_0!$A$12:$AQ$100,MATCH(FIXED(L$6,0,TRUE),ES_HW3_0!$A$12:$AQ$12,0),FALSE)),":",VLOOKUP($A26,ES_HW3_0!$A$12:$AQ$100,MATCH(FIXED(L$6,0,TRUE),ES_HW3_0!$A$12:$AQ$12,0),FALSE))</f>
        <v>2.1</v>
      </c>
      <c r="M26" s="232">
        <f>IF(ISNA(VLOOKUP($A26,ES_HW3_0!$A$12:$AQ$100,MATCH(FIXED(M$6,0,TRUE),ES_HW3_0!$A$12:$AQ$12,0),FALSE)),":",VLOOKUP($A26,ES_HW3_0!$A$12:$AQ$100,MATCH(FIXED(M$6,0,TRUE),ES_HW3_0!$A$12:$AQ$12,0),FALSE))</f>
        <v>1.6</v>
      </c>
      <c r="N26" s="232">
        <f>IF(ISNA(VLOOKUP($A26,ES_HW3_0!$A$12:$AQ$100,MATCH(FIXED(N$6,0,TRUE),ES_HW3_0!$A$12:$AQ$12,0),FALSE)),":",VLOOKUP($A26,ES_HW3_0!$A$12:$AQ$100,MATCH(FIXED(N$6,0,TRUE),ES_HW3_0!$A$12:$AQ$12,0),FALSE))</f>
        <v>3.5</v>
      </c>
      <c r="O26" s="232">
        <f>IF(ISNA(VLOOKUP($A26,ES_HW3_0!$A$12:$AQ$100,MATCH(FIXED(O$6,0,TRUE),ES_HW3_0!$A$12:$AQ$12,0),FALSE)),":",VLOOKUP($A26,ES_HW3_0!$A$12:$AQ$100,MATCH(FIXED(O$6,0,TRUE),ES_HW3_0!$A$12:$AQ$12,0),FALSE))</f>
        <v>5</v>
      </c>
      <c r="P26" s="232">
        <f>IF(ISNA(VLOOKUP($A26,ES_HW3_0!$A$12:$AQ$100,MATCH(FIXED(P$6,0,TRUE),ES_HW3_0!$A$12:$AQ$12,0),FALSE)),":",VLOOKUP($A26,ES_HW3_0!$A$12:$AQ$100,MATCH(FIXED(P$6,0,TRUE),ES_HW3_0!$A$12:$AQ$12,0),FALSE))</f>
        <v>5.9</v>
      </c>
      <c r="Q26" s="232">
        <f>IF(ISNA(VLOOKUP($A26,ES_HW3_0!$A$12:$AQ$100,MATCH(FIXED(Q$6,0,TRUE),ES_HW3_0!$A$12:$AQ$12,0),FALSE)),":",VLOOKUP($A26,ES_HW3_0!$A$12:$AQ$100,MATCH(FIXED(Q$6,0,TRUE),ES_HW3_0!$A$12:$AQ$12,0),FALSE))</f>
        <v>-3.2</v>
      </c>
      <c r="R26" s="232">
        <f>IF(ISNA(VLOOKUP($A26,ES_HW3_0!$A$12:$AQ$100,MATCH(FIXED(R$6,0,TRUE),ES_HW3_0!$A$12:$AQ$12,0),FALSE)),":",VLOOKUP($A26,ES_HW3_0!$A$12:$AQ$100,MATCH(FIXED(R$6,0,TRUE),ES_HW3_0!$A$12:$AQ$12,0),FALSE))</f>
        <v>2</v>
      </c>
      <c r="S26" s="232">
        <f>IF(ISNA(VLOOKUP($A26,ES_HW3_0!$A$12:$AQ$100,MATCH(FIXED(S$6,0,TRUE),ES_HW3_0!$A$12:$AQ$12,0),FALSE)),":",VLOOKUP($A26,ES_HW3_0!$A$12:$AQ$100,MATCH(FIXED(S$6,0,TRUE),ES_HW3_0!$A$12:$AQ$12,0),FALSE))</f>
        <v>2.8</v>
      </c>
      <c r="T26" s="232">
        <f>IF(ISNA(VLOOKUP($A26,ES_HW3_0!$A$12:$AQ$100,MATCH(FIXED(T$6,0,TRUE),ES_HW3_0!$A$12:$AQ$12,0),FALSE)),":",VLOOKUP($A26,ES_HW3_0!$A$12:$AQ$100,MATCH(FIXED(T$6,0,TRUE),ES_HW3_0!$A$12:$AQ$12,0),FALSE))</f>
        <v>2</v>
      </c>
      <c r="U26" s="232" t="str">
        <f>IF(ISNA(VLOOKUP($A26,ES_HW3_0!$A$12:$AQ$100,MATCH(FIXED(U$6,0,TRUE),ES_HW3_0!$A$12:$AQ$12,0),FALSE)),":",VLOOKUP($A26,ES_HW3_0!$A$12:$AQ$100,MATCH(FIXED(U$6,0,TRUE),ES_HW3_0!$A$12:$AQ$12,0),FALSE))</f>
        <v>:</v>
      </c>
      <c r="V26" s="232" t="str">
        <f>IF(ISNA(VLOOKUP($A26,ES_HW3_0!$A$12:$AQ$100,MATCH(FIXED(V$6,0,TRUE),ES_HW3_0!$A$12:$AQ$12,0),FALSE)),":",VLOOKUP($A26,ES_HW3_0!$A$12:$AQ$100,MATCH(FIXED(V$6,0,TRUE),ES_HW3_0!$A$12:$AQ$12,0),FALSE))</f>
        <v>:</v>
      </c>
      <c r="W26" s="232" t="str">
        <f>IF(ISNA(VLOOKUP($A26,ES_HW3_0!$A$12:$AQ$100,MATCH(FIXED(W$6,0,TRUE),ES_HW3_0!$A$12:$AQ$12,0),FALSE)),":",VLOOKUP($A26,ES_HW3_0!$A$12:$AQ$100,MATCH(FIXED(W$6,0,TRUE),ES_HW3_0!$A$12:$AQ$12,0),FALSE))</f>
        <v>:</v>
      </c>
    </row>
    <row r="27" spans="1:23">
      <c r="A27" s="230" t="str">
        <f>lookup!Z22</f>
        <v>Hungary</v>
      </c>
      <c r="B27" s="232" t="str">
        <f>VLOOKUP(A27,lookup!$Z$2:$AA$77,2,FALSE)</f>
        <v>Ουγγαρία</v>
      </c>
      <c r="C27" s="232" t="str">
        <f>IF(ISNA(VLOOKUP($A27,ES_HW3_0!$A$12:$AQ$100,MATCH(FIXED(C$6,0,TRUE),ES_HW3_0!$A$12:$AQ$12,0),FALSE)),":",VLOOKUP($A27,ES_HW3_0!$A$12:$AQ$100,MATCH(FIXED(C$6,0,TRUE),ES_HW3_0!$A$12:$AQ$12,0),FALSE))</f>
        <v>:</v>
      </c>
      <c r="D27" s="232">
        <f>IF(ISNA(VLOOKUP($A27,ES_HW3_0!$A$12:$AQ$100,MATCH(FIXED(D$6,0,TRUE),ES_HW3_0!$A$12:$AQ$12,0),FALSE)),":",VLOOKUP($A27,ES_HW3_0!$A$12:$AQ$100,MATCH(FIXED(D$6,0,TRUE),ES_HW3_0!$A$12:$AQ$12,0),FALSE))</f>
        <v>-0.7</v>
      </c>
      <c r="E27" s="232">
        <f>IF(ISNA(VLOOKUP($A27,ES_HW3_0!$A$12:$AQ$100,MATCH(FIXED(E$6,0,TRUE),ES_HW3_0!$A$12:$AQ$12,0),FALSE)),":",VLOOKUP($A27,ES_HW3_0!$A$12:$AQ$100,MATCH(FIXED(E$6,0,TRUE),ES_HW3_0!$A$12:$AQ$12,0),FALSE))</f>
        <v>1.4</v>
      </c>
      <c r="F27" s="232">
        <f>IF(ISNA(VLOOKUP($A27,ES_HW3_0!$A$12:$AQ$100,MATCH(FIXED(F$6,0,TRUE),ES_HW3_0!$A$12:$AQ$12,0),FALSE)),":",VLOOKUP($A27,ES_HW3_0!$A$12:$AQ$100,MATCH(FIXED(F$6,0,TRUE),ES_HW3_0!$A$12:$AQ$12,0),FALSE))</f>
        <v>1.4</v>
      </c>
      <c r="G27" s="232">
        <f>IF(ISNA(VLOOKUP($A27,ES_HW3_0!$A$12:$AQ$100,MATCH(FIXED(G$6,0,TRUE),ES_HW3_0!$A$12:$AQ$12,0),FALSE)),":",VLOOKUP($A27,ES_HW3_0!$A$12:$AQ$100,MATCH(FIXED(G$6,0,TRUE),ES_HW3_0!$A$12:$AQ$12,0),FALSE))</f>
        <v>4.0999999999999996</v>
      </c>
      <c r="H27" s="232">
        <f>IF(ISNA(VLOOKUP($A27,ES_HW3_0!$A$12:$AQ$100,MATCH(FIXED(H$6,0,TRUE),ES_HW3_0!$A$12:$AQ$12,0),FALSE)),":",VLOOKUP($A27,ES_HW3_0!$A$12:$AQ$100,MATCH(FIXED(H$6,0,TRUE),ES_HW3_0!$A$12:$AQ$12,0),FALSE))</f>
        <v>1</v>
      </c>
      <c r="I27" s="232">
        <f>IF(ISNA(VLOOKUP($A27,ES_HW3_0!$A$12:$AQ$100,MATCH(FIXED(I$6,0,TRUE),ES_HW3_0!$A$12:$AQ$12,0),FALSE)),":",VLOOKUP($A27,ES_HW3_0!$A$12:$AQ$100,MATCH(FIXED(I$6,0,TRUE),ES_HW3_0!$A$12:$AQ$12,0),FALSE))</f>
        <v>-1.8</v>
      </c>
      <c r="J27" s="232">
        <f>IF(ISNA(VLOOKUP($A27,ES_HW3_0!$A$12:$AQ$100,MATCH(FIXED(J$6,0,TRUE),ES_HW3_0!$A$12:$AQ$12,0),FALSE)),":",VLOOKUP($A27,ES_HW3_0!$A$12:$AQ$100,MATCH(FIXED(J$6,0,TRUE),ES_HW3_0!$A$12:$AQ$12,0),FALSE))</f>
        <v>0.4</v>
      </c>
      <c r="K27" s="232">
        <f>IF(ISNA(VLOOKUP($A27,ES_HW3_0!$A$12:$AQ$100,MATCH(FIXED(K$6,0,TRUE),ES_HW3_0!$A$12:$AQ$12,0),FALSE)),":",VLOOKUP($A27,ES_HW3_0!$A$12:$AQ$100,MATCH(FIXED(K$6,0,TRUE),ES_HW3_0!$A$12:$AQ$12,0),FALSE))</f>
        <v>-0.1</v>
      </c>
      <c r="L27" s="232">
        <f>IF(ISNA(VLOOKUP($A27,ES_HW3_0!$A$12:$AQ$100,MATCH(FIXED(L$6,0,TRUE),ES_HW3_0!$A$12:$AQ$12,0),FALSE)),":",VLOOKUP($A27,ES_HW3_0!$A$12:$AQ$100,MATCH(FIXED(L$6,0,TRUE),ES_HW3_0!$A$12:$AQ$12,0),FALSE))</f>
        <v>-0.7</v>
      </c>
      <c r="M27" s="232">
        <f>IF(ISNA(VLOOKUP($A27,ES_HW3_0!$A$12:$AQ$100,MATCH(FIXED(M$6,0,TRUE),ES_HW3_0!$A$12:$AQ$12,0),FALSE)),":",VLOOKUP($A27,ES_HW3_0!$A$12:$AQ$100,MATCH(FIXED(M$6,0,TRUE),ES_HW3_0!$A$12:$AQ$12,0),FALSE))</f>
        <v>-0.1</v>
      </c>
      <c r="N27" s="232">
        <f>IF(ISNA(VLOOKUP($A27,ES_HW3_0!$A$12:$AQ$100,MATCH(FIXED(N$6,0,TRUE),ES_HW3_0!$A$12:$AQ$12,0),FALSE)),":",VLOOKUP($A27,ES_HW3_0!$A$12:$AQ$100,MATCH(FIXED(N$6,0,TRUE),ES_HW3_0!$A$12:$AQ$12,0),FALSE))</f>
        <v>0.4</v>
      </c>
      <c r="O27" s="232">
        <f>IF(ISNA(VLOOKUP($A27,ES_HW3_0!$A$12:$AQ$100,MATCH(FIXED(O$6,0,TRUE),ES_HW3_0!$A$12:$AQ$12,0),FALSE)),":",VLOOKUP($A27,ES_HW3_0!$A$12:$AQ$100,MATCH(FIXED(O$6,0,TRUE),ES_HW3_0!$A$12:$AQ$12,0),FALSE))</f>
        <v>-0.3</v>
      </c>
      <c r="P27" s="232" t="str">
        <f>IF(ISNA(VLOOKUP($A27,ES_HW3_0!$A$12:$AQ$100,MATCH(FIXED(P$6,0,TRUE),ES_HW3_0!$A$12:$AQ$12,0),FALSE)),":",VLOOKUP($A27,ES_HW3_0!$A$12:$AQ$100,MATCH(FIXED(P$6,0,TRUE),ES_HW3_0!$A$12:$AQ$12,0),FALSE))</f>
        <v>:</v>
      </c>
      <c r="Q27" s="232" t="str">
        <f>IF(ISNA(VLOOKUP($A27,ES_HW3_0!$A$12:$AQ$100,MATCH(FIXED(Q$6,0,TRUE),ES_HW3_0!$A$12:$AQ$12,0),FALSE)),":",VLOOKUP($A27,ES_HW3_0!$A$12:$AQ$100,MATCH(FIXED(Q$6,0,TRUE),ES_HW3_0!$A$12:$AQ$12,0),FALSE))</f>
        <v>:</v>
      </c>
      <c r="R27" s="232" t="str">
        <f>IF(ISNA(VLOOKUP($A27,ES_HW3_0!$A$12:$AQ$100,MATCH(FIXED(R$6,0,TRUE),ES_HW3_0!$A$12:$AQ$12,0),FALSE)),":",VLOOKUP($A27,ES_HW3_0!$A$12:$AQ$100,MATCH(FIXED(R$6,0,TRUE),ES_HW3_0!$A$12:$AQ$12,0),FALSE))</f>
        <v>:</v>
      </c>
      <c r="S27" s="232" t="str">
        <f>IF(ISNA(VLOOKUP($A27,ES_HW3_0!$A$12:$AQ$100,MATCH(FIXED(S$6,0,TRUE),ES_HW3_0!$A$12:$AQ$12,0),FALSE)),":",VLOOKUP($A27,ES_HW3_0!$A$12:$AQ$100,MATCH(FIXED(S$6,0,TRUE),ES_HW3_0!$A$12:$AQ$12,0),FALSE))</f>
        <v>:</v>
      </c>
      <c r="T27" s="232" t="str">
        <f>IF(ISNA(VLOOKUP($A27,ES_HW3_0!$A$12:$AQ$100,MATCH(FIXED(T$6,0,TRUE),ES_HW3_0!$A$12:$AQ$12,0),FALSE)),":",VLOOKUP($A27,ES_HW3_0!$A$12:$AQ$100,MATCH(FIXED(T$6,0,TRUE),ES_HW3_0!$A$12:$AQ$12,0),FALSE))</f>
        <v>:</v>
      </c>
      <c r="U27" s="232" t="str">
        <f>IF(ISNA(VLOOKUP($A27,ES_HW3_0!$A$12:$AQ$100,MATCH(FIXED(U$6,0,TRUE),ES_HW3_0!$A$12:$AQ$12,0),FALSE)),":",VLOOKUP($A27,ES_HW3_0!$A$12:$AQ$100,MATCH(FIXED(U$6,0,TRUE),ES_HW3_0!$A$12:$AQ$12,0),FALSE))</f>
        <v>:</v>
      </c>
      <c r="V27" s="232" t="str">
        <f>IF(ISNA(VLOOKUP($A27,ES_HW3_0!$A$12:$AQ$100,MATCH(FIXED(V$6,0,TRUE),ES_HW3_0!$A$12:$AQ$12,0),FALSE)),":",VLOOKUP($A27,ES_HW3_0!$A$12:$AQ$100,MATCH(FIXED(V$6,0,TRUE),ES_HW3_0!$A$12:$AQ$12,0),FALSE))</f>
        <v>:</v>
      </c>
      <c r="W27" s="232" t="str">
        <f>IF(ISNA(VLOOKUP($A27,ES_HW3_0!$A$12:$AQ$100,MATCH(FIXED(W$6,0,TRUE),ES_HW3_0!$A$12:$AQ$12,0),FALSE)),":",VLOOKUP($A27,ES_HW3_0!$A$12:$AQ$100,MATCH(FIXED(W$6,0,TRUE),ES_HW3_0!$A$12:$AQ$12,0),FALSE))</f>
        <v>:</v>
      </c>
    </row>
    <row r="28" spans="1:23">
      <c r="A28" s="230" t="str">
        <f>lookup!Z23</f>
        <v>Malta</v>
      </c>
      <c r="B28" s="232" t="str">
        <f>VLOOKUP(A28,lookup!$Z$2:$AA$77,2,FALSE)</f>
        <v>Μάλτα</v>
      </c>
      <c r="C28" s="232" t="str">
        <f>IF(ISNA(VLOOKUP($A28,ES_HW3_0!$A$12:$AQ$100,MATCH(FIXED(C$6,0,TRUE),ES_HW3_0!$A$12:$AQ$12,0),FALSE)),":",VLOOKUP($A28,ES_HW3_0!$A$12:$AQ$100,MATCH(FIXED(C$6,0,TRUE),ES_HW3_0!$A$12:$AQ$12,0),FALSE))</f>
        <v>:</v>
      </c>
      <c r="D28" s="232" t="str">
        <f>IF(ISNA(VLOOKUP($A28,ES_HW3_0!$A$12:$AQ$100,MATCH(FIXED(D$6,0,TRUE),ES_HW3_0!$A$12:$AQ$12,0),FALSE)),":",VLOOKUP($A28,ES_HW3_0!$A$12:$AQ$100,MATCH(FIXED(D$6,0,TRUE),ES_HW3_0!$A$12:$AQ$12,0),FALSE))</f>
        <v>:</v>
      </c>
      <c r="E28" s="232" t="str">
        <f>IF(ISNA(VLOOKUP($A28,ES_HW3_0!$A$12:$AQ$100,MATCH(FIXED(E$6,0,TRUE),ES_HW3_0!$A$12:$AQ$12,0),FALSE)),":",VLOOKUP($A28,ES_HW3_0!$A$12:$AQ$100,MATCH(FIXED(E$6,0,TRUE),ES_HW3_0!$A$12:$AQ$12,0),FALSE))</f>
        <v>:</v>
      </c>
      <c r="F28" s="232" t="str">
        <f>IF(ISNA(VLOOKUP($A28,ES_HW3_0!$A$12:$AQ$100,MATCH(FIXED(F$6,0,TRUE),ES_HW3_0!$A$12:$AQ$12,0),FALSE)),":",VLOOKUP($A28,ES_HW3_0!$A$12:$AQ$100,MATCH(FIXED(F$6,0,TRUE),ES_HW3_0!$A$12:$AQ$12,0),FALSE))</f>
        <v>:</v>
      </c>
      <c r="G28" s="232" t="str">
        <f>IF(ISNA(VLOOKUP($A28,ES_HW3_0!$A$12:$AQ$100,MATCH(FIXED(G$6,0,TRUE),ES_HW3_0!$A$12:$AQ$12,0),FALSE)),":",VLOOKUP($A28,ES_HW3_0!$A$12:$AQ$100,MATCH(FIXED(G$6,0,TRUE),ES_HW3_0!$A$12:$AQ$12,0),FALSE))</f>
        <v>:</v>
      </c>
      <c r="H28" s="232" t="str">
        <f>IF(ISNA(VLOOKUP($A28,ES_HW3_0!$A$12:$AQ$100,MATCH(FIXED(H$6,0,TRUE),ES_HW3_0!$A$12:$AQ$12,0),FALSE)),":",VLOOKUP($A28,ES_HW3_0!$A$12:$AQ$100,MATCH(FIXED(H$6,0,TRUE),ES_HW3_0!$A$12:$AQ$12,0),FALSE))</f>
        <v>:</v>
      </c>
      <c r="I28" s="232" t="str">
        <f>IF(ISNA(VLOOKUP($A28,ES_HW3_0!$A$12:$AQ$100,MATCH(FIXED(I$6,0,TRUE),ES_HW3_0!$A$12:$AQ$12,0),FALSE)),":",VLOOKUP($A28,ES_HW3_0!$A$12:$AQ$100,MATCH(FIXED(I$6,0,TRUE),ES_HW3_0!$A$12:$AQ$12,0),FALSE))</f>
        <v>:</v>
      </c>
      <c r="J28" s="232" t="str">
        <f>IF(ISNA(VLOOKUP($A28,ES_HW3_0!$A$12:$AQ$100,MATCH(FIXED(J$6,0,TRUE),ES_HW3_0!$A$12:$AQ$12,0),FALSE)),":",VLOOKUP($A28,ES_HW3_0!$A$12:$AQ$100,MATCH(FIXED(J$6,0,TRUE),ES_HW3_0!$A$12:$AQ$12,0),FALSE))</f>
        <v>:</v>
      </c>
      <c r="K28" s="232" t="str">
        <f>IF(ISNA(VLOOKUP($A28,ES_HW3_0!$A$12:$AQ$100,MATCH(FIXED(K$6,0,TRUE),ES_HW3_0!$A$12:$AQ$12,0),FALSE)),":",VLOOKUP($A28,ES_HW3_0!$A$12:$AQ$100,MATCH(FIXED(K$6,0,TRUE),ES_HW3_0!$A$12:$AQ$12,0),FALSE))</f>
        <v>:</v>
      </c>
      <c r="L28" s="232" t="str">
        <f>IF(ISNA(VLOOKUP($A28,ES_HW3_0!$A$12:$AQ$100,MATCH(FIXED(L$6,0,TRUE),ES_HW3_0!$A$12:$AQ$12,0),FALSE)),":",VLOOKUP($A28,ES_HW3_0!$A$12:$AQ$100,MATCH(FIXED(L$6,0,TRUE),ES_HW3_0!$A$12:$AQ$12,0),FALSE))</f>
        <v>:</v>
      </c>
      <c r="M28" s="232" t="str">
        <f>IF(ISNA(VLOOKUP($A28,ES_HW3_0!$A$12:$AQ$100,MATCH(FIXED(M$6,0,TRUE),ES_HW3_0!$A$12:$AQ$12,0),FALSE)),":",VLOOKUP($A28,ES_HW3_0!$A$12:$AQ$100,MATCH(FIXED(M$6,0,TRUE),ES_HW3_0!$A$12:$AQ$12,0),FALSE))</f>
        <v>:</v>
      </c>
      <c r="N28" s="232" t="str">
        <f>IF(ISNA(VLOOKUP($A28,ES_HW3_0!$A$12:$AQ$100,MATCH(FIXED(N$6,0,TRUE),ES_HW3_0!$A$12:$AQ$12,0),FALSE)),":",VLOOKUP($A28,ES_HW3_0!$A$12:$AQ$100,MATCH(FIXED(N$6,0,TRUE),ES_HW3_0!$A$12:$AQ$12,0),FALSE))</f>
        <v>:</v>
      </c>
      <c r="O28" s="232" t="str">
        <f>IF(ISNA(VLOOKUP($A28,ES_HW3_0!$A$12:$AQ$100,MATCH(FIXED(O$6,0,TRUE),ES_HW3_0!$A$12:$AQ$12,0),FALSE)),":",VLOOKUP($A28,ES_HW3_0!$A$12:$AQ$100,MATCH(FIXED(O$6,0,TRUE),ES_HW3_0!$A$12:$AQ$12,0),FALSE))</f>
        <v>:</v>
      </c>
      <c r="P28" s="232" t="str">
        <f>IF(ISNA(VLOOKUP($A28,ES_HW3_0!$A$12:$AQ$100,MATCH(FIXED(P$6,0,TRUE),ES_HW3_0!$A$12:$AQ$12,0),FALSE)),":",VLOOKUP($A28,ES_HW3_0!$A$12:$AQ$100,MATCH(FIXED(P$6,0,TRUE),ES_HW3_0!$A$12:$AQ$12,0),FALSE))</f>
        <v>:</v>
      </c>
      <c r="Q28" s="232" t="str">
        <f>IF(ISNA(VLOOKUP($A28,ES_HW3_0!$A$12:$AQ$100,MATCH(FIXED(Q$6,0,TRUE),ES_HW3_0!$A$12:$AQ$12,0),FALSE)),":",VLOOKUP($A28,ES_HW3_0!$A$12:$AQ$100,MATCH(FIXED(Q$6,0,TRUE),ES_HW3_0!$A$12:$AQ$12,0),FALSE))</f>
        <v>:</v>
      </c>
      <c r="R28" s="232" t="str">
        <f>IF(ISNA(VLOOKUP($A28,ES_HW3_0!$A$12:$AQ$100,MATCH(FIXED(R$6,0,TRUE),ES_HW3_0!$A$12:$AQ$12,0),FALSE)),":",VLOOKUP($A28,ES_HW3_0!$A$12:$AQ$100,MATCH(FIXED(R$6,0,TRUE),ES_HW3_0!$A$12:$AQ$12,0),FALSE))</f>
        <v>:</v>
      </c>
      <c r="S28" s="232" t="str">
        <f>IF(ISNA(VLOOKUP($A28,ES_HW3_0!$A$12:$AQ$100,MATCH(FIXED(S$6,0,TRUE),ES_HW3_0!$A$12:$AQ$12,0),FALSE)),":",VLOOKUP($A28,ES_HW3_0!$A$12:$AQ$100,MATCH(FIXED(S$6,0,TRUE),ES_HW3_0!$A$12:$AQ$12,0),FALSE))</f>
        <v>:</v>
      </c>
      <c r="T28" s="232" t="str">
        <f>IF(ISNA(VLOOKUP($A28,ES_HW3_0!$A$12:$AQ$100,MATCH(FIXED(T$6,0,TRUE),ES_HW3_0!$A$12:$AQ$12,0),FALSE)),":",VLOOKUP($A28,ES_HW3_0!$A$12:$AQ$100,MATCH(FIXED(T$6,0,TRUE),ES_HW3_0!$A$12:$AQ$12,0),FALSE))</f>
        <v>:</v>
      </c>
      <c r="U28" s="232" t="str">
        <f>IF(ISNA(VLOOKUP($A28,ES_HW3_0!$A$12:$AQ$100,MATCH(FIXED(U$6,0,TRUE),ES_HW3_0!$A$12:$AQ$12,0),FALSE)),":",VLOOKUP($A28,ES_HW3_0!$A$12:$AQ$100,MATCH(FIXED(U$6,0,TRUE),ES_HW3_0!$A$12:$AQ$12,0),FALSE))</f>
        <v>:</v>
      </c>
      <c r="V28" s="232" t="str">
        <f>IF(ISNA(VLOOKUP($A28,ES_HW3_0!$A$12:$AQ$100,MATCH(FIXED(V$6,0,TRUE),ES_HW3_0!$A$12:$AQ$12,0),FALSE)),":",VLOOKUP($A28,ES_HW3_0!$A$12:$AQ$100,MATCH(FIXED(V$6,0,TRUE),ES_HW3_0!$A$12:$AQ$12,0),FALSE))</f>
        <v>:</v>
      </c>
      <c r="W28" s="232" t="str">
        <f>IF(ISNA(VLOOKUP($A28,ES_HW3_0!$A$12:$AQ$100,MATCH(FIXED(W$6,0,TRUE),ES_HW3_0!$A$12:$AQ$12,0),FALSE)),":",VLOOKUP($A28,ES_HW3_0!$A$12:$AQ$100,MATCH(FIXED(W$6,0,TRUE),ES_HW3_0!$A$12:$AQ$12,0),FALSE))</f>
        <v>:</v>
      </c>
    </row>
    <row r="29" spans="1:23">
      <c r="A29" s="230" t="str">
        <f>lookup!Z24</f>
        <v>Netherlands</v>
      </c>
      <c r="B29" s="232" t="str">
        <f>VLOOKUP(A29,lookup!$Z$2:$AA$77,2,FALSE)</f>
        <v>Ολλανδία</v>
      </c>
      <c r="C29" s="232" t="str">
        <f>IF(ISNA(VLOOKUP($A29,ES_HW3_0!$A$12:$AQ$100,MATCH(FIXED(C$6,0,TRUE),ES_HW3_0!$A$12:$AQ$12,0),FALSE)),":",VLOOKUP($A29,ES_HW3_0!$A$12:$AQ$100,MATCH(FIXED(C$6,0,TRUE),ES_HW3_0!$A$12:$AQ$12,0),FALSE))</f>
        <v>:</v>
      </c>
      <c r="D29" s="232">
        <f>IF(ISNA(VLOOKUP($A29,ES_HW3_0!$A$12:$AQ$100,MATCH(FIXED(D$6,0,TRUE),ES_HW3_0!$A$12:$AQ$12,0),FALSE)),":",VLOOKUP($A29,ES_HW3_0!$A$12:$AQ$100,MATCH(FIXED(D$6,0,TRUE),ES_HW3_0!$A$12:$AQ$12,0),FALSE))</f>
        <v>2.5</v>
      </c>
      <c r="E29" s="232">
        <f>IF(ISNA(VLOOKUP($A29,ES_HW3_0!$A$12:$AQ$100,MATCH(FIXED(E$6,0,TRUE),ES_HW3_0!$A$12:$AQ$12,0),FALSE)),":",VLOOKUP($A29,ES_HW3_0!$A$12:$AQ$100,MATCH(FIXED(E$6,0,TRUE),ES_HW3_0!$A$12:$AQ$12,0),FALSE))</f>
        <v>2.5</v>
      </c>
      <c r="F29" s="232">
        <f>IF(ISNA(VLOOKUP($A29,ES_HW3_0!$A$12:$AQ$100,MATCH(FIXED(F$6,0,TRUE),ES_HW3_0!$A$12:$AQ$12,0),FALSE)),":",VLOOKUP($A29,ES_HW3_0!$A$12:$AQ$100,MATCH(FIXED(F$6,0,TRUE),ES_HW3_0!$A$12:$AQ$12,0),FALSE))</f>
        <v>1.8</v>
      </c>
      <c r="G29" s="232">
        <f>IF(ISNA(VLOOKUP($A29,ES_HW3_0!$A$12:$AQ$100,MATCH(FIXED(G$6,0,TRUE),ES_HW3_0!$A$12:$AQ$12,0),FALSE)),":",VLOOKUP($A29,ES_HW3_0!$A$12:$AQ$100,MATCH(FIXED(G$6,0,TRUE),ES_HW3_0!$A$12:$AQ$12,0),FALSE))</f>
        <v>2.4</v>
      </c>
      <c r="H29" s="232">
        <f>IF(ISNA(VLOOKUP($A29,ES_HW3_0!$A$12:$AQ$100,MATCH(FIXED(H$6,0,TRUE),ES_HW3_0!$A$12:$AQ$12,0),FALSE)),":",VLOOKUP($A29,ES_HW3_0!$A$12:$AQ$100,MATCH(FIXED(H$6,0,TRUE),ES_HW3_0!$A$12:$AQ$12,0),FALSE))</f>
        <v>2.1</v>
      </c>
      <c r="I29" s="232">
        <f>IF(ISNA(VLOOKUP($A29,ES_HW3_0!$A$12:$AQ$100,MATCH(FIXED(I$6,0,TRUE),ES_HW3_0!$A$12:$AQ$12,0),FALSE)),":",VLOOKUP($A29,ES_HW3_0!$A$12:$AQ$100,MATCH(FIXED(I$6,0,TRUE),ES_HW3_0!$A$12:$AQ$12,0),FALSE))</f>
        <v>1.3</v>
      </c>
      <c r="J29" s="232">
        <f>IF(ISNA(VLOOKUP($A29,ES_HW3_0!$A$12:$AQ$100,MATCH(FIXED(J$6,0,TRUE),ES_HW3_0!$A$12:$AQ$12,0),FALSE)),":",VLOOKUP($A29,ES_HW3_0!$A$12:$AQ$100,MATCH(FIXED(J$6,0,TRUE),ES_HW3_0!$A$12:$AQ$12,0),FALSE))</f>
        <v>-0.6</v>
      </c>
      <c r="K29" s="232">
        <f>IF(ISNA(VLOOKUP($A29,ES_HW3_0!$A$12:$AQ$100,MATCH(FIXED(K$6,0,TRUE),ES_HW3_0!$A$12:$AQ$12,0),FALSE)),":",VLOOKUP($A29,ES_HW3_0!$A$12:$AQ$100,MATCH(FIXED(K$6,0,TRUE),ES_HW3_0!$A$12:$AQ$12,0),FALSE))</f>
        <v>-1</v>
      </c>
      <c r="L29" s="232">
        <f>IF(ISNA(VLOOKUP($A29,ES_HW3_0!$A$12:$AQ$100,MATCH(FIXED(L$6,0,TRUE),ES_HW3_0!$A$12:$AQ$12,0),FALSE)),":",VLOOKUP($A29,ES_HW3_0!$A$12:$AQ$100,MATCH(FIXED(L$6,0,TRUE),ES_HW3_0!$A$12:$AQ$12,0),FALSE))</f>
        <v>-1</v>
      </c>
      <c r="M29" s="232">
        <f>IF(ISNA(VLOOKUP($A29,ES_HW3_0!$A$12:$AQ$100,MATCH(FIXED(M$6,0,TRUE),ES_HW3_0!$A$12:$AQ$12,0),FALSE)),":",VLOOKUP($A29,ES_HW3_0!$A$12:$AQ$100,MATCH(FIXED(M$6,0,TRUE),ES_HW3_0!$A$12:$AQ$12,0),FALSE))</f>
        <v>0.1</v>
      </c>
      <c r="N29" s="232">
        <f>IF(ISNA(VLOOKUP($A29,ES_HW3_0!$A$12:$AQ$100,MATCH(FIXED(N$6,0,TRUE),ES_HW3_0!$A$12:$AQ$12,0),FALSE)),":",VLOOKUP($A29,ES_HW3_0!$A$12:$AQ$100,MATCH(FIXED(N$6,0,TRUE),ES_HW3_0!$A$12:$AQ$12,0),FALSE))</f>
        <v>1.6</v>
      </c>
      <c r="O29" s="232">
        <f>IF(ISNA(VLOOKUP($A29,ES_HW3_0!$A$12:$AQ$100,MATCH(FIXED(O$6,0,TRUE),ES_HW3_0!$A$12:$AQ$12,0),FALSE)),":",VLOOKUP($A29,ES_HW3_0!$A$12:$AQ$100,MATCH(FIXED(O$6,0,TRUE),ES_HW3_0!$A$12:$AQ$12,0),FALSE))</f>
        <v>2.2999999999999998</v>
      </c>
      <c r="P29" s="232">
        <f>IF(ISNA(VLOOKUP($A29,ES_HW3_0!$A$12:$AQ$100,MATCH(FIXED(P$6,0,TRUE),ES_HW3_0!$A$12:$AQ$12,0),FALSE)),":",VLOOKUP($A29,ES_HW3_0!$A$12:$AQ$100,MATCH(FIXED(P$6,0,TRUE),ES_HW3_0!$A$12:$AQ$12,0),FALSE))</f>
        <v>1.7</v>
      </c>
      <c r="Q29" s="232">
        <f>IF(ISNA(VLOOKUP($A29,ES_HW3_0!$A$12:$AQ$100,MATCH(FIXED(Q$6,0,TRUE),ES_HW3_0!$A$12:$AQ$12,0),FALSE)),":",VLOOKUP($A29,ES_HW3_0!$A$12:$AQ$100,MATCH(FIXED(Q$6,0,TRUE),ES_HW3_0!$A$12:$AQ$12,0),FALSE))</f>
        <v>-1.3</v>
      </c>
      <c r="R29" s="232">
        <f>IF(ISNA(VLOOKUP($A29,ES_HW3_0!$A$12:$AQ$100,MATCH(FIXED(R$6,0,TRUE),ES_HW3_0!$A$12:$AQ$12,0),FALSE)),":",VLOOKUP($A29,ES_HW3_0!$A$12:$AQ$100,MATCH(FIXED(R$6,0,TRUE),ES_HW3_0!$A$12:$AQ$12,0),FALSE))</f>
        <v>-0.6</v>
      </c>
      <c r="S29" s="232">
        <f>IF(ISNA(VLOOKUP($A29,ES_HW3_0!$A$12:$AQ$100,MATCH(FIXED(S$6,0,TRUE),ES_HW3_0!$A$12:$AQ$12,0),FALSE)),":",VLOOKUP($A29,ES_HW3_0!$A$12:$AQ$100,MATCH(FIXED(S$6,0,TRUE),ES_HW3_0!$A$12:$AQ$12,0),FALSE))</f>
        <v>0.8</v>
      </c>
      <c r="T29" s="232">
        <f>IF(ISNA(VLOOKUP($A29,ES_HW3_0!$A$12:$AQ$100,MATCH(FIXED(T$6,0,TRUE),ES_HW3_0!$A$12:$AQ$12,0),FALSE)),":",VLOOKUP($A29,ES_HW3_0!$A$12:$AQ$100,MATCH(FIXED(T$6,0,TRUE),ES_HW3_0!$A$12:$AQ$12,0),FALSE))</f>
        <v>-0.1</v>
      </c>
      <c r="U29" s="232" t="str">
        <f>IF(ISNA(VLOOKUP($A29,ES_HW3_0!$A$12:$AQ$100,MATCH(FIXED(U$6,0,TRUE),ES_HW3_0!$A$12:$AQ$12,0),FALSE)),":",VLOOKUP($A29,ES_HW3_0!$A$12:$AQ$100,MATCH(FIXED(U$6,0,TRUE),ES_HW3_0!$A$12:$AQ$12,0),FALSE))</f>
        <v>:</v>
      </c>
      <c r="V29" s="232" t="str">
        <f>IF(ISNA(VLOOKUP($A29,ES_HW3_0!$A$12:$AQ$100,MATCH(FIXED(V$6,0,TRUE),ES_HW3_0!$A$12:$AQ$12,0),FALSE)),":",VLOOKUP($A29,ES_HW3_0!$A$12:$AQ$100,MATCH(FIXED(V$6,0,TRUE),ES_HW3_0!$A$12:$AQ$12,0),FALSE))</f>
        <v>:</v>
      </c>
      <c r="W29" s="232" t="str">
        <f>IF(ISNA(VLOOKUP($A29,ES_HW3_0!$A$12:$AQ$100,MATCH(FIXED(W$6,0,TRUE),ES_HW3_0!$A$12:$AQ$12,0),FALSE)),":",VLOOKUP($A29,ES_HW3_0!$A$12:$AQ$100,MATCH(FIXED(W$6,0,TRUE),ES_HW3_0!$A$12:$AQ$12,0),FALSE))</f>
        <v>:</v>
      </c>
    </row>
    <row r="30" spans="1:23">
      <c r="A30" s="230" t="str">
        <f>lookup!Z25</f>
        <v>Austria</v>
      </c>
      <c r="B30" s="232" t="str">
        <f>VLOOKUP(A30,lookup!$Z$2:$AA$77,2,FALSE)</f>
        <v>Αυστρία</v>
      </c>
      <c r="C30" s="232" t="str">
        <f>IF(ISNA(VLOOKUP($A30,ES_HW3_0!$A$12:$AQ$100,MATCH(FIXED(C$6,0,TRUE),ES_HW3_0!$A$12:$AQ$12,0),FALSE)),":",VLOOKUP($A30,ES_HW3_0!$A$12:$AQ$100,MATCH(FIXED(C$6,0,TRUE),ES_HW3_0!$A$12:$AQ$12,0),FALSE))</f>
        <v>:</v>
      </c>
      <c r="D30" s="232">
        <f>IF(ISNA(VLOOKUP($A30,ES_HW3_0!$A$12:$AQ$100,MATCH(FIXED(D$6,0,TRUE),ES_HW3_0!$A$12:$AQ$12,0),FALSE)),":",VLOOKUP($A30,ES_HW3_0!$A$12:$AQ$100,MATCH(FIXED(D$6,0,TRUE),ES_HW3_0!$A$12:$AQ$12,0),FALSE))</f>
        <v>2.2999999999999998</v>
      </c>
      <c r="E30" s="232">
        <f>IF(ISNA(VLOOKUP($A30,ES_HW3_0!$A$12:$AQ$100,MATCH(FIXED(E$6,0,TRUE),ES_HW3_0!$A$12:$AQ$12,0),FALSE)),":",VLOOKUP($A30,ES_HW3_0!$A$12:$AQ$100,MATCH(FIXED(E$6,0,TRUE),ES_HW3_0!$A$12:$AQ$12,0),FALSE))</f>
        <v>1.2</v>
      </c>
      <c r="F30" s="232">
        <f>IF(ISNA(VLOOKUP($A30,ES_HW3_0!$A$12:$AQ$100,MATCH(FIXED(F$6,0,TRUE),ES_HW3_0!$A$12:$AQ$12,0),FALSE)),":",VLOOKUP($A30,ES_HW3_0!$A$12:$AQ$100,MATCH(FIXED(F$6,0,TRUE),ES_HW3_0!$A$12:$AQ$12,0),FALSE))</f>
        <v>-0.2</v>
      </c>
      <c r="G30" s="232">
        <f>IF(ISNA(VLOOKUP($A30,ES_HW3_0!$A$12:$AQ$100,MATCH(FIXED(G$6,0,TRUE),ES_HW3_0!$A$12:$AQ$12,0),FALSE)),":",VLOOKUP($A30,ES_HW3_0!$A$12:$AQ$100,MATCH(FIXED(G$6,0,TRUE),ES_HW3_0!$A$12:$AQ$12,0),FALSE))</f>
        <v>1.8</v>
      </c>
      <c r="H30" s="232">
        <f>IF(ISNA(VLOOKUP($A30,ES_HW3_0!$A$12:$AQ$100,MATCH(FIXED(H$6,0,TRUE),ES_HW3_0!$A$12:$AQ$12,0),FALSE)),":",VLOOKUP($A30,ES_HW3_0!$A$12:$AQ$100,MATCH(FIXED(H$6,0,TRUE),ES_HW3_0!$A$12:$AQ$12,0),FALSE))</f>
        <v>1</v>
      </c>
      <c r="I30" s="232">
        <f>IF(ISNA(VLOOKUP($A30,ES_HW3_0!$A$12:$AQ$100,MATCH(FIXED(I$6,0,TRUE),ES_HW3_0!$A$12:$AQ$12,0),FALSE)),":",VLOOKUP($A30,ES_HW3_0!$A$12:$AQ$100,MATCH(FIXED(I$6,0,TRUE),ES_HW3_0!$A$12:$AQ$12,0),FALSE))</f>
        <v>0</v>
      </c>
      <c r="J30" s="232">
        <f>IF(ISNA(VLOOKUP($A30,ES_HW3_0!$A$12:$AQ$100,MATCH(FIXED(J$6,0,TRUE),ES_HW3_0!$A$12:$AQ$12,0),FALSE)),":",VLOOKUP($A30,ES_HW3_0!$A$12:$AQ$100,MATCH(FIXED(J$6,0,TRUE),ES_HW3_0!$A$12:$AQ$12,0),FALSE))</f>
        <v>-0.2</v>
      </c>
      <c r="K30" s="232">
        <f>IF(ISNA(VLOOKUP($A30,ES_HW3_0!$A$12:$AQ$100,MATCH(FIXED(K$6,0,TRUE),ES_HW3_0!$A$12:$AQ$12,0),FALSE)),":",VLOOKUP($A30,ES_HW3_0!$A$12:$AQ$100,MATCH(FIXED(K$6,0,TRUE),ES_HW3_0!$A$12:$AQ$12,0),FALSE))</f>
        <v>0.2</v>
      </c>
      <c r="L30" s="232">
        <f>IF(ISNA(VLOOKUP($A30,ES_HW3_0!$A$12:$AQ$100,MATCH(FIXED(L$6,0,TRUE),ES_HW3_0!$A$12:$AQ$12,0),FALSE)),":",VLOOKUP($A30,ES_HW3_0!$A$12:$AQ$100,MATCH(FIXED(L$6,0,TRUE),ES_HW3_0!$A$12:$AQ$12,0),FALSE))</f>
        <v>0.9</v>
      </c>
      <c r="M30" s="232">
        <f>IF(ISNA(VLOOKUP($A30,ES_HW3_0!$A$12:$AQ$100,MATCH(FIXED(M$6,0,TRUE),ES_HW3_0!$A$12:$AQ$12,0),FALSE)),":",VLOOKUP($A30,ES_HW3_0!$A$12:$AQ$100,MATCH(FIXED(M$6,0,TRUE),ES_HW3_0!$A$12:$AQ$12,0),FALSE))</f>
        <v>0.2</v>
      </c>
      <c r="N30" s="232">
        <f>IF(ISNA(VLOOKUP($A30,ES_HW3_0!$A$12:$AQ$100,MATCH(FIXED(N$6,0,TRUE),ES_HW3_0!$A$12:$AQ$12,0),FALSE)),":",VLOOKUP($A30,ES_HW3_0!$A$12:$AQ$100,MATCH(FIXED(N$6,0,TRUE),ES_HW3_0!$A$12:$AQ$12,0),FALSE))</f>
        <v>0.3</v>
      </c>
      <c r="O30" s="232">
        <f>IF(ISNA(VLOOKUP($A30,ES_HW3_0!$A$12:$AQ$100,MATCH(FIXED(O$6,0,TRUE),ES_HW3_0!$A$12:$AQ$12,0),FALSE)),":",VLOOKUP($A30,ES_HW3_0!$A$12:$AQ$100,MATCH(FIXED(O$6,0,TRUE),ES_HW3_0!$A$12:$AQ$12,0),FALSE))</f>
        <v>1.5</v>
      </c>
      <c r="P30" s="232">
        <f>IF(ISNA(VLOOKUP($A30,ES_HW3_0!$A$12:$AQ$100,MATCH(FIXED(P$6,0,TRUE),ES_HW3_0!$A$12:$AQ$12,0),FALSE)),":",VLOOKUP($A30,ES_HW3_0!$A$12:$AQ$100,MATCH(FIXED(P$6,0,TRUE),ES_HW3_0!$A$12:$AQ$12,0),FALSE))</f>
        <v>1</v>
      </c>
      <c r="Q30" s="232">
        <f>IF(ISNA(VLOOKUP($A30,ES_HW3_0!$A$12:$AQ$100,MATCH(FIXED(Q$6,0,TRUE),ES_HW3_0!$A$12:$AQ$12,0),FALSE)),":",VLOOKUP($A30,ES_HW3_0!$A$12:$AQ$100,MATCH(FIXED(Q$6,0,TRUE),ES_HW3_0!$A$12:$AQ$12,0),FALSE))</f>
        <v>-3.6</v>
      </c>
      <c r="R30" s="232">
        <f>IF(ISNA(VLOOKUP($A30,ES_HW3_0!$A$12:$AQ$100,MATCH(FIXED(R$6,0,TRUE),ES_HW3_0!$A$12:$AQ$12,0),FALSE)),":",VLOOKUP($A30,ES_HW3_0!$A$12:$AQ$100,MATCH(FIXED(R$6,0,TRUE),ES_HW3_0!$A$12:$AQ$12,0),FALSE))</f>
        <v>-0.1</v>
      </c>
      <c r="S30" s="232">
        <f>IF(ISNA(VLOOKUP($A30,ES_HW3_0!$A$12:$AQ$100,MATCH(FIXED(S$6,0,TRUE),ES_HW3_0!$A$12:$AQ$12,0),FALSE)),":",VLOOKUP($A30,ES_HW3_0!$A$12:$AQ$100,MATCH(FIXED(S$6,0,TRUE),ES_HW3_0!$A$12:$AQ$12,0),FALSE))</f>
        <v>2.2999999999999998</v>
      </c>
      <c r="T30" s="232">
        <f>IF(ISNA(VLOOKUP($A30,ES_HW3_0!$A$12:$AQ$100,MATCH(FIXED(T$6,0,TRUE),ES_HW3_0!$A$12:$AQ$12,0),FALSE)),":",VLOOKUP($A30,ES_HW3_0!$A$12:$AQ$100,MATCH(FIXED(T$6,0,TRUE),ES_HW3_0!$A$12:$AQ$12,0),FALSE))</f>
        <v>0</v>
      </c>
      <c r="U30" s="232" t="str">
        <f>IF(ISNA(VLOOKUP($A30,ES_HW3_0!$A$12:$AQ$100,MATCH(FIXED(U$6,0,TRUE),ES_HW3_0!$A$12:$AQ$12,0),FALSE)),":",VLOOKUP($A30,ES_HW3_0!$A$12:$AQ$100,MATCH(FIXED(U$6,0,TRUE),ES_HW3_0!$A$12:$AQ$12,0),FALSE))</f>
        <v>:</v>
      </c>
      <c r="V30" s="232" t="str">
        <f>IF(ISNA(VLOOKUP($A30,ES_HW3_0!$A$12:$AQ$100,MATCH(FIXED(V$6,0,TRUE),ES_HW3_0!$A$12:$AQ$12,0),FALSE)),":",VLOOKUP($A30,ES_HW3_0!$A$12:$AQ$100,MATCH(FIXED(V$6,0,TRUE),ES_HW3_0!$A$12:$AQ$12,0),FALSE))</f>
        <v>:</v>
      </c>
      <c r="W30" s="232" t="str">
        <f>IF(ISNA(VLOOKUP($A30,ES_HW3_0!$A$12:$AQ$100,MATCH(FIXED(W$6,0,TRUE),ES_HW3_0!$A$12:$AQ$12,0),FALSE)),":",VLOOKUP($A30,ES_HW3_0!$A$12:$AQ$100,MATCH(FIXED(W$6,0,TRUE),ES_HW3_0!$A$12:$AQ$12,0),FALSE))</f>
        <v>:</v>
      </c>
    </row>
    <row r="31" spans="1:23">
      <c r="A31" s="230" t="str">
        <f>lookup!Z26</f>
        <v>Poland</v>
      </c>
      <c r="B31" s="232" t="str">
        <f>VLOOKUP(A31,lookup!$Z$2:$AA$77,2,FALSE)</f>
        <v>Πολωνία</v>
      </c>
      <c r="C31" s="232" t="str">
        <f>IF(ISNA(VLOOKUP($A31,ES_HW3_0!$A$12:$AQ$100,MATCH(FIXED(C$6,0,TRUE),ES_HW3_0!$A$12:$AQ$12,0),FALSE)),":",VLOOKUP($A31,ES_HW3_0!$A$12:$AQ$100,MATCH(FIXED(C$6,0,TRUE),ES_HW3_0!$A$12:$AQ$12,0),FALSE))</f>
        <v>:</v>
      </c>
      <c r="D31" s="232" t="str">
        <f>IF(ISNA(VLOOKUP($A31,ES_HW3_0!$A$12:$AQ$100,MATCH(FIXED(D$6,0,TRUE),ES_HW3_0!$A$12:$AQ$12,0),FALSE)),":",VLOOKUP($A31,ES_HW3_0!$A$12:$AQ$100,MATCH(FIXED(D$6,0,TRUE),ES_HW3_0!$A$12:$AQ$12,0),FALSE))</f>
        <v>:</v>
      </c>
      <c r="E31" s="232" t="str">
        <f>IF(ISNA(VLOOKUP($A31,ES_HW3_0!$A$12:$AQ$100,MATCH(FIXED(E$6,0,TRUE),ES_HW3_0!$A$12:$AQ$12,0),FALSE)),":",VLOOKUP($A31,ES_HW3_0!$A$12:$AQ$100,MATCH(FIXED(E$6,0,TRUE),ES_HW3_0!$A$12:$AQ$12,0),FALSE))</f>
        <v>:</v>
      </c>
      <c r="F31" s="232" t="str">
        <f>IF(ISNA(VLOOKUP($A31,ES_HW3_0!$A$12:$AQ$100,MATCH(FIXED(F$6,0,TRUE),ES_HW3_0!$A$12:$AQ$12,0),FALSE)),":",VLOOKUP($A31,ES_HW3_0!$A$12:$AQ$100,MATCH(FIXED(F$6,0,TRUE),ES_HW3_0!$A$12:$AQ$12,0),FALSE))</f>
        <v>:</v>
      </c>
      <c r="G31" s="232" t="str">
        <f>IF(ISNA(VLOOKUP($A31,ES_HW3_0!$A$12:$AQ$100,MATCH(FIXED(G$6,0,TRUE),ES_HW3_0!$A$12:$AQ$12,0),FALSE)),":",VLOOKUP($A31,ES_HW3_0!$A$12:$AQ$100,MATCH(FIXED(G$6,0,TRUE),ES_HW3_0!$A$12:$AQ$12,0),FALSE))</f>
        <v>:</v>
      </c>
      <c r="H31" s="232" t="str">
        <f>IF(ISNA(VLOOKUP($A31,ES_HW3_0!$A$12:$AQ$100,MATCH(FIXED(H$6,0,TRUE),ES_HW3_0!$A$12:$AQ$12,0),FALSE)),":",VLOOKUP($A31,ES_HW3_0!$A$12:$AQ$100,MATCH(FIXED(H$6,0,TRUE),ES_HW3_0!$A$12:$AQ$12,0),FALSE))</f>
        <v>:</v>
      </c>
      <c r="I31" s="232" t="str">
        <f>IF(ISNA(VLOOKUP($A31,ES_HW3_0!$A$12:$AQ$100,MATCH(FIXED(I$6,0,TRUE),ES_HW3_0!$A$12:$AQ$12,0),FALSE)),":",VLOOKUP($A31,ES_HW3_0!$A$12:$AQ$100,MATCH(FIXED(I$6,0,TRUE),ES_HW3_0!$A$12:$AQ$12,0),FALSE))</f>
        <v>:</v>
      </c>
      <c r="J31" s="232" t="str">
        <f>IF(ISNA(VLOOKUP($A31,ES_HW3_0!$A$12:$AQ$100,MATCH(FIXED(J$6,0,TRUE),ES_HW3_0!$A$12:$AQ$12,0),FALSE)),":",VLOOKUP($A31,ES_HW3_0!$A$12:$AQ$100,MATCH(FIXED(J$6,0,TRUE),ES_HW3_0!$A$12:$AQ$12,0),FALSE))</f>
        <v>:</v>
      </c>
      <c r="K31" s="232" t="str">
        <f>IF(ISNA(VLOOKUP($A31,ES_HW3_0!$A$12:$AQ$100,MATCH(FIXED(K$6,0,TRUE),ES_HW3_0!$A$12:$AQ$12,0),FALSE)),":",VLOOKUP($A31,ES_HW3_0!$A$12:$AQ$100,MATCH(FIXED(K$6,0,TRUE),ES_HW3_0!$A$12:$AQ$12,0),FALSE))</f>
        <v>:</v>
      </c>
      <c r="L31" s="232" t="str">
        <f>IF(ISNA(VLOOKUP($A31,ES_HW3_0!$A$12:$AQ$100,MATCH(FIXED(L$6,0,TRUE),ES_HW3_0!$A$12:$AQ$12,0),FALSE)),":",VLOOKUP($A31,ES_HW3_0!$A$12:$AQ$100,MATCH(FIXED(L$6,0,TRUE),ES_HW3_0!$A$12:$AQ$12,0),FALSE))</f>
        <v>:</v>
      </c>
      <c r="M31" s="232">
        <f>IF(ISNA(VLOOKUP($A31,ES_HW3_0!$A$12:$AQ$100,MATCH(FIXED(M$6,0,TRUE),ES_HW3_0!$A$12:$AQ$12,0),FALSE)),":",VLOOKUP($A31,ES_HW3_0!$A$12:$AQ$100,MATCH(FIXED(M$6,0,TRUE),ES_HW3_0!$A$12:$AQ$12,0),FALSE))</f>
        <v>1.9</v>
      </c>
      <c r="N31" s="232">
        <f>IF(ISNA(VLOOKUP($A31,ES_HW3_0!$A$12:$AQ$100,MATCH(FIXED(N$6,0,TRUE),ES_HW3_0!$A$12:$AQ$12,0),FALSE)),":",VLOOKUP($A31,ES_HW3_0!$A$12:$AQ$100,MATCH(FIXED(N$6,0,TRUE),ES_HW3_0!$A$12:$AQ$12,0),FALSE))</f>
        <v>3.3</v>
      </c>
      <c r="O31" s="232">
        <f>IF(ISNA(VLOOKUP($A31,ES_HW3_0!$A$12:$AQ$100,MATCH(FIXED(O$6,0,TRUE),ES_HW3_0!$A$12:$AQ$12,0),FALSE)),":",VLOOKUP($A31,ES_HW3_0!$A$12:$AQ$100,MATCH(FIXED(O$6,0,TRUE),ES_HW3_0!$A$12:$AQ$12,0),FALSE))</f>
        <v>4.3</v>
      </c>
      <c r="P31" s="232">
        <f>IF(ISNA(VLOOKUP($A31,ES_HW3_0!$A$12:$AQ$100,MATCH(FIXED(P$6,0,TRUE),ES_HW3_0!$A$12:$AQ$12,0),FALSE)),":",VLOOKUP($A31,ES_HW3_0!$A$12:$AQ$100,MATCH(FIXED(P$6,0,TRUE),ES_HW3_0!$A$12:$AQ$12,0),FALSE))</f>
        <v>3.4</v>
      </c>
      <c r="Q31" s="232">
        <f>IF(ISNA(VLOOKUP($A31,ES_HW3_0!$A$12:$AQ$100,MATCH(FIXED(Q$6,0,TRUE),ES_HW3_0!$A$12:$AQ$12,0),FALSE)),":",VLOOKUP($A31,ES_HW3_0!$A$12:$AQ$100,MATCH(FIXED(Q$6,0,TRUE),ES_HW3_0!$A$12:$AQ$12,0),FALSE))</f>
        <v>-0.4</v>
      </c>
      <c r="R31" s="232">
        <f>IF(ISNA(VLOOKUP($A31,ES_HW3_0!$A$12:$AQ$100,MATCH(FIXED(R$6,0,TRUE),ES_HW3_0!$A$12:$AQ$12,0),FALSE)),":",VLOOKUP($A31,ES_HW3_0!$A$12:$AQ$100,MATCH(FIXED(R$6,0,TRUE),ES_HW3_0!$A$12:$AQ$12,0),FALSE))</f>
        <v>-2.9</v>
      </c>
      <c r="S31" s="232">
        <f>IF(ISNA(VLOOKUP($A31,ES_HW3_0!$A$12:$AQ$100,MATCH(FIXED(S$6,0,TRUE),ES_HW3_0!$A$12:$AQ$12,0),FALSE)),":",VLOOKUP($A31,ES_HW3_0!$A$12:$AQ$100,MATCH(FIXED(S$6,0,TRUE),ES_HW3_0!$A$12:$AQ$12,0),FALSE))</f>
        <v>0.3</v>
      </c>
      <c r="T31" s="232">
        <f>IF(ISNA(VLOOKUP($A31,ES_HW3_0!$A$12:$AQ$100,MATCH(FIXED(T$6,0,TRUE),ES_HW3_0!$A$12:$AQ$12,0),FALSE)),":",VLOOKUP($A31,ES_HW3_0!$A$12:$AQ$100,MATCH(FIXED(T$6,0,TRUE),ES_HW3_0!$A$12:$AQ$12,0),FALSE))</f>
        <v>-0.1</v>
      </c>
      <c r="U31" s="232" t="str">
        <f>IF(ISNA(VLOOKUP($A31,ES_HW3_0!$A$12:$AQ$100,MATCH(FIXED(U$6,0,TRUE),ES_HW3_0!$A$12:$AQ$12,0),FALSE)),":",VLOOKUP($A31,ES_HW3_0!$A$12:$AQ$100,MATCH(FIXED(U$6,0,TRUE),ES_HW3_0!$A$12:$AQ$12,0),FALSE))</f>
        <v>:</v>
      </c>
      <c r="V31" s="232" t="str">
        <f>IF(ISNA(VLOOKUP($A31,ES_HW3_0!$A$12:$AQ$100,MATCH(FIXED(V$6,0,TRUE),ES_HW3_0!$A$12:$AQ$12,0),FALSE)),":",VLOOKUP($A31,ES_HW3_0!$A$12:$AQ$100,MATCH(FIXED(V$6,0,TRUE),ES_HW3_0!$A$12:$AQ$12,0),FALSE))</f>
        <v>:</v>
      </c>
      <c r="W31" s="232" t="str">
        <f>IF(ISNA(VLOOKUP($A31,ES_HW3_0!$A$12:$AQ$100,MATCH(FIXED(W$6,0,TRUE),ES_HW3_0!$A$12:$AQ$12,0),FALSE)),":",VLOOKUP($A31,ES_HW3_0!$A$12:$AQ$100,MATCH(FIXED(W$6,0,TRUE),ES_HW3_0!$A$12:$AQ$12,0),FALSE))</f>
        <v>:</v>
      </c>
    </row>
    <row r="32" spans="1:23">
      <c r="A32" s="230" t="str">
        <f>lookup!Z27</f>
        <v>Portugal</v>
      </c>
      <c r="B32" s="232" t="str">
        <f>VLOOKUP(A32,lookup!$Z$2:$AA$77,2,FALSE)</f>
        <v>Πορτογαλία</v>
      </c>
      <c r="C32" s="232" t="str">
        <f>IF(ISNA(VLOOKUP($A32,ES_HW3_0!$A$12:$AQ$100,MATCH(FIXED(C$6,0,TRUE),ES_HW3_0!$A$12:$AQ$12,0),FALSE)),":",VLOOKUP($A32,ES_HW3_0!$A$12:$AQ$100,MATCH(FIXED(C$6,0,TRUE),ES_HW3_0!$A$12:$AQ$12,0),FALSE))</f>
        <v>:</v>
      </c>
      <c r="D32" s="232">
        <f>IF(ISNA(VLOOKUP($A32,ES_HW3_0!$A$12:$AQ$100,MATCH(FIXED(D$6,0,TRUE),ES_HW3_0!$A$12:$AQ$12,0),FALSE)),":",VLOOKUP($A32,ES_HW3_0!$A$12:$AQ$100,MATCH(FIXED(D$6,0,TRUE),ES_HW3_0!$A$12:$AQ$12,0),FALSE))</f>
        <v>1.8</v>
      </c>
      <c r="E32" s="232">
        <f>IF(ISNA(VLOOKUP($A32,ES_HW3_0!$A$12:$AQ$100,MATCH(FIXED(E$6,0,TRUE),ES_HW3_0!$A$12:$AQ$12,0),FALSE)),":",VLOOKUP($A32,ES_HW3_0!$A$12:$AQ$100,MATCH(FIXED(E$6,0,TRUE),ES_HW3_0!$A$12:$AQ$12,0),FALSE))</f>
        <v>2.7</v>
      </c>
      <c r="F32" s="232">
        <f>IF(ISNA(VLOOKUP($A32,ES_HW3_0!$A$12:$AQ$100,MATCH(FIXED(F$6,0,TRUE),ES_HW3_0!$A$12:$AQ$12,0),FALSE)),":",VLOOKUP($A32,ES_HW3_0!$A$12:$AQ$100,MATCH(FIXED(F$6,0,TRUE),ES_HW3_0!$A$12:$AQ$12,0),FALSE))</f>
        <v>3.5</v>
      </c>
      <c r="G32" s="232">
        <f>IF(ISNA(VLOOKUP($A32,ES_HW3_0!$A$12:$AQ$100,MATCH(FIXED(G$6,0,TRUE),ES_HW3_0!$A$12:$AQ$12,0),FALSE)),":",VLOOKUP($A32,ES_HW3_0!$A$12:$AQ$100,MATCH(FIXED(G$6,0,TRUE),ES_HW3_0!$A$12:$AQ$12,0),FALSE))</f>
        <v>1.2</v>
      </c>
      <c r="H32" s="232">
        <f>IF(ISNA(VLOOKUP($A32,ES_HW3_0!$A$12:$AQ$100,MATCH(FIXED(H$6,0,TRUE),ES_HW3_0!$A$12:$AQ$12,0),FALSE)),":",VLOOKUP($A32,ES_HW3_0!$A$12:$AQ$100,MATCH(FIXED(H$6,0,TRUE),ES_HW3_0!$A$12:$AQ$12,0),FALSE))</f>
        <v>2.6</v>
      </c>
      <c r="I32" s="232">
        <f>IF(ISNA(VLOOKUP($A32,ES_HW3_0!$A$12:$AQ$100,MATCH(FIXED(I$6,0,TRUE),ES_HW3_0!$A$12:$AQ$12,0),FALSE)),":",VLOOKUP($A32,ES_HW3_0!$A$12:$AQ$100,MATCH(FIXED(I$6,0,TRUE),ES_HW3_0!$A$12:$AQ$12,0),FALSE))</f>
        <v>0.8</v>
      </c>
      <c r="J32" s="232">
        <f>IF(ISNA(VLOOKUP($A32,ES_HW3_0!$A$12:$AQ$100,MATCH(FIXED(J$6,0,TRUE),ES_HW3_0!$A$12:$AQ$12,0),FALSE)),":",VLOOKUP($A32,ES_HW3_0!$A$12:$AQ$100,MATCH(FIXED(J$6,0,TRUE),ES_HW3_0!$A$12:$AQ$12,0),FALSE))</f>
        <v>0.1</v>
      </c>
      <c r="K32" s="232">
        <f>IF(ISNA(VLOOKUP($A32,ES_HW3_0!$A$12:$AQ$100,MATCH(FIXED(K$6,0,TRUE),ES_HW3_0!$A$12:$AQ$12,0),FALSE)),":",VLOOKUP($A32,ES_HW3_0!$A$12:$AQ$100,MATCH(FIXED(K$6,0,TRUE),ES_HW3_0!$A$12:$AQ$12,0),FALSE))</f>
        <v>-0.9</v>
      </c>
      <c r="L32" s="232">
        <f>IF(ISNA(VLOOKUP($A32,ES_HW3_0!$A$12:$AQ$100,MATCH(FIXED(L$6,0,TRUE),ES_HW3_0!$A$12:$AQ$12,0),FALSE)),":",VLOOKUP($A32,ES_HW3_0!$A$12:$AQ$100,MATCH(FIXED(L$6,0,TRUE),ES_HW3_0!$A$12:$AQ$12,0),FALSE))</f>
        <v>0.2</v>
      </c>
      <c r="M32" s="232">
        <f>IF(ISNA(VLOOKUP($A32,ES_HW3_0!$A$12:$AQ$100,MATCH(FIXED(M$6,0,TRUE),ES_HW3_0!$A$12:$AQ$12,0),FALSE)),":",VLOOKUP($A32,ES_HW3_0!$A$12:$AQ$100,MATCH(FIXED(M$6,0,TRUE),ES_HW3_0!$A$12:$AQ$12,0),FALSE))</f>
        <v>-0.3</v>
      </c>
      <c r="N32" s="232">
        <f>IF(ISNA(VLOOKUP($A32,ES_HW3_0!$A$12:$AQ$100,MATCH(FIXED(N$6,0,TRUE),ES_HW3_0!$A$12:$AQ$12,0),FALSE)),":",VLOOKUP($A32,ES_HW3_0!$A$12:$AQ$100,MATCH(FIXED(N$6,0,TRUE),ES_HW3_0!$A$12:$AQ$12,0),FALSE))</f>
        <v>0</v>
      </c>
      <c r="O32" s="232">
        <f>IF(ISNA(VLOOKUP($A32,ES_HW3_0!$A$12:$AQ$100,MATCH(FIXED(O$6,0,TRUE),ES_HW3_0!$A$12:$AQ$12,0),FALSE)),":",VLOOKUP($A32,ES_HW3_0!$A$12:$AQ$100,MATCH(FIXED(O$6,0,TRUE),ES_HW3_0!$A$12:$AQ$12,0),FALSE))</f>
        <v>0.6</v>
      </c>
      <c r="P32" s="232">
        <f>IF(ISNA(VLOOKUP($A32,ES_HW3_0!$A$12:$AQ$100,MATCH(FIXED(P$6,0,TRUE),ES_HW3_0!$A$12:$AQ$12,0),FALSE)),":",VLOOKUP($A32,ES_HW3_0!$A$12:$AQ$100,MATCH(FIXED(P$6,0,TRUE),ES_HW3_0!$A$12:$AQ$12,0),FALSE))</f>
        <v>-0.2</v>
      </c>
      <c r="Q32" s="232">
        <f>IF(ISNA(VLOOKUP($A32,ES_HW3_0!$A$12:$AQ$100,MATCH(FIXED(Q$6,0,TRUE),ES_HW3_0!$A$12:$AQ$12,0),FALSE)),":",VLOOKUP($A32,ES_HW3_0!$A$12:$AQ$100,MATCH(FIXED(Q$6,0,TRUE),ES_HW3_0!$A$12:$AQ$12,0),FALSE))</f>
        <v>-2.8</v>
      </c>
      <c r="R32" s="232">
        <f>IF(ISNA(VLOOKUP($A32,ES_HW3_0!$A$12:$AQ$100,MATCH(FIXED(R$6,0,TRUE),ES_HW3_0!$A$12:$AQ$12,0),FALSE)),":",VLOOKUP($A32,ES_HW3_0!$A$12:$AQ$100,MATCH(FIXED(R$6,0,TRUE),ES_HW3_0!$A$12:$AQ$12,0),FALSE))</f>
        <v>-1.7</v>
      </c>
      <c r="S32" s="232">
        <f>IF(ISNA(VLOOKUP($A32,ES_HW3_0!$A$12:$AQ$100,MATCH(FIXED(S$6,0,TRUE),ES_HW3_0!$A$12:$AQ$12,0),FALSE)),":",VLOOKUP($A32,ES_HW3_0!$A$12:$AQ$100,MATCH(FIXED(S$6,0,TRUE),ES_HW3_0!$A$12:$AQ$12,0),FALSE))</f>
        <v>-2.6</v>
      </c>
      <c r="T32" s="232" t="str">
        <f>IF(ISNA(VLOOKUP($A32,ES_HW3_0!$A$12:$AQ$100,MATCH(FIXED(T$6,0,TRUE),ES_HW3_0!$A$12:$AQ$12,0),FALSE)),":",VLOOKUP($A32,ES_HW3_0!$A$12:$AQ$100,MATCH(FIXED(T$6,0,TRUE),ES_HW3_0!$A$12:$AQ$12,0),FALSE))</f>
        <v>:</v>
      </c>
      <c r="U32" s="232" t="str">
        <f>IF(ISNA(VLOOKUP($A32,ES_HW3_0!$A$12:$AQ$100,MATCH(FIXED(U$6,0,TRUE),ES_HW3_0!$A$12:$AQ$12,0),FALSE)),":",VLOOKUP($A32,ES_HW3_0!$A$12:$AQ$100,MATCH(FIXED(U$6,0,TRUE),ES_HW3_0!$A$12:$AQ$12,0),FALSE))</f>
        <v>:</v>
      </c>
      <c r="V32" s="232" t="str">
        <f>IF(ISNA(VLOOKUP($A32,ES_HW3_0!$A$12:$AQ$100,MATCH(FIXED(V$6,0,TRUE),ES_HW3_0!$A$12:$AQ$12,0),FALSE)),":",VLOOKUP($A32,ES_HW3_0!$A$12:$AQ$100,MATCH(FIXED(V$6,0,TRUE),ES_HW3_0!$A$12:$AQ$12,0),FALSE))</f>
        <v>:</v>
      </c>
      <c r="W32" s="232" t="str">
        <f>IF(ISNA(VLOOKUP($A32,ES_HW3_0!$A$12:$AQ$100,MATCH(FIXED(W$6,0,TRUE),ES_HW3_0!$A$12:$AQ$12,0),FALSE)),":",VLOOKUP($A32,ES_HW3_0!$A$12:$AQ$100,MATCH(FIXED(W$6,0,TRUE),ES_HW3_0!$A$12:$AQ$12,0),FALSE))</f>
        <v>:</v>
      </c>
    </row>
    <row r="33" spans="1:23">
      <c r="A33" s="230" t="str">
        <f>lookup!Z28</f>
        <v>Romania</v>
      </c>
      <c r="B33" s="232" t="str">
        <f>VLOOKUP(A33,lookup!$Z$2:$AA$77,2,FALSE)</f>
        <v>Ρουμανία</v>
      </c>
      <c r="C33" s="232" t="str">
        <f>IF(ISNA(VLOOKUP($A33,ES_HW3_0!$A$12:$AQ$100,MATCH(FIXED(C$6,0,TRUE),ES_HW3_0!$A$12:$AQ$12,0),FALSE)),":",VLOOKUP($A33,ES_HW3_0!$A$12:$AQ$100,MATCH(FIXED(C$6,0,TRUE),ES_HW3_0!$A$12:$AQ$12,0),FALSE))</f>
        <v>:</v>
      </c>
      <c r="D33" s="232">
        <f>IF(ISNA(VLOOKUP($A33,ES_HW3_0!$A$12:$AQ$100,MATCH(FIXED(D$6,0,TRUE),ES_HW3_0!$A$12:$AQ$12,0),FALSE)),":",VLOOKUP($A33,ES_HW3_0!$A$12:$AQ$100,MATCH(FIXED(D$6,0,TRUE),ES_HW3_0!$A$12:$AQ$12,0),FALSE))</f>
        <v>-1.2</v>
      </c>
      <c r="E33" s="232">
        <f>IF(ISNA(VLOOKUP($A33,ES_HW3_0!$A$12:$AQ$100,MATCH(FIXED(E$6,0,TRUE),ES_HW3_0!$A$12:$AQ$12,0),FALSE)),":",VLOOKUP($A33,ES_HW3_0!$A$12:$AQ$100,MATCH(FIXED(E$6,0,TRUE),ES_HW3_0!$A$12:$AQ$12,0),FALSE))</f>
        <v>0.8</v>
      </c>
      <c r="F33" s="232">
        <f>IF(ISNA(VLOOKUP($A33,ES_HW3_0!$A$12:$AQ$100,MATCH(FIXED(F$6,0,TRUE),ES_HW3_0!$A$12:$AQ$12,0),FALSE)),":",VLOOKUP($A33,ES_HW3_0!$A$12:$AQ$100,MATCH(FIXED(F$6,0,TRUE),ES_HW3_0!$A$12:$AQ$12,0),FALSE))</f>
        <v>-3.1</v>
      </c>
      <c r="G33" s="232">
        <f>IF(ISNA(VLOOKUP($A33,ES_HW3_0!$A$12:$AQ$100,MATCH(FIXED(G$6,0,TRUE),ES_HW3_0!$A$12:$AQ$12,0),FALSE)),":",VLOOKUP($A33,ES_HW3_0!$A$12:$AQ$100,MATCH(FIXED(G$6,0,TRUE),ES_HW3_0!$A$12:$AQ$12,0),FALSE))</f>
        <v>-1.7</v>
      </c>
      <c r="H33" s="232">
        <f>IF(ISNA(VLOOKUP($A33,ES_HW3_0!$A$12:$AQ$100,MATCH(FIXED(H$6,0,TRUE),ES_HW3_0!$A$12:$AQ$12,0),FALSE)),":",VLOOKUP($A33,ES_HW3_0!$A$12:$AQ$100,MATCH(FIXED(H$6,0,TRUE),ES_HW3_0!$A$12:$AQ$12,0),FALSE))</f>
        <v>-0.6</v>
      </c>
      <c r="I33" s="232">
        <f>IF(ISNA(VLOOKUP($A33,ES_HW3_0!$A$12:$AQ$100,MATCH(FIXED(I$6,0,TRUE),ES_HW3_0!$A$12:$AQ$12,0),FALSE)),":",VLOOKUP($A33,ES_HW3_0!$A$12:$AQ$100,MATCH(FIXED(I$6,0,TRUE),ES_HW3_0!$A$12:$AQ$12,0),FALSE))</f>
        <v>-1.1000000000000001</v>
      </c>
      <c r="J33" s="232">
        <f>IF(ISNA(VLOOKUP($A33,ES_HW3_0!$A$12:$AQ$100,MATCH(FIXED(J$6,0,TRUE),ES_HW3_0!$A$12:$AQ$12,0),FALSE)),":",VLOOKUP($A33,ES_HW3_0!$A$12:$AQ$100,MATCH(FIXED(J$6,0,TRUE),ES_HW3_0!$A$12:$AQ$12,0),FALSE))</f>
        <v>-9.5</v>
      </c>
      <c r="K33" s="232">
        <f>IF(ISNA(VLOOKUP($A33,ES_HW3_0!$A$12:$AQ$100,MATCH(FIXED(K$6,0,TRUE),ES_HW3_0!$A$12:$AQ$12,0),FALSE)),":",VLOOKUP($A33,ES_HW3_0!$A$12:$AQ$100,MATCH(FIXED(K$6,0,TRUE),ES_HW3_0!$A$12:$AQ$12,0),FALSE))</f>
        <v>-1.7</v>
      </c>
      <c r="L33" s="232">
        <f>IF(ISNA(VLOOKUP($A33,ES_HW3_0!$A$12:$AQ$100,MATCH(FIXED(L$6,0,TRUE),ES_HW3_0!$A$12:$AQ$12,0),FALSE)),":",VLOOKUP($A33,ES_HW3_0!$A$12:$AQ$100,MATCH(FIXED(L$6,0,TRUE),ES_HW3_0!$A$12:$AQ$12,0),FALSE))</f>
        <v>-1.2</v>
      </c>
      <c r="M33" s="232">
        <f>IF(ISNA(VLOOKUP($A33,ES_HW3_0!$A$12:$AQ$100,MATCH(FIXED(M$6,0,TRUE),ES_HW3_0!$A$12:$AQ$12,0),FALSE)),":",VLOOKUP($A33,ES_HW3_0!$A$12:$AQ$100,MATCH(FIXED(M$6,0,TRUE),ES_HW3_0!$A$12:$AQ$12,0),FALSE))</f>
        <v>-1.2</v>
      </c>
      <c r="N33" s="232">
        <f>IF(ISNA(VLOOKUP($A33,ES_HW3_0!$A$12:$AQ$100,MATCH(FIXED(N$6,0,TRUE),ES_HW3_0!$A$12:$AQ$12,0),FALSE)),":",VLOOKUP($A33,ES_HW3_0!$A$12:$AQ$100,MATCH(FIXED(N$6,0,TRUE),ES_HW3_0!$A$12:$AQ$12,0),FALSE))</f>
        <v>1.6</v>
      </c>
      <c r="O33" s="232">
        <f>IF(ISNA(VLOOKUP($A33,ES_HW3_0!$A$12:$AQ$100,MATCH(FIXED(O$6,0,TRUE),ES_HW3_0!$A$12:$AQ$12,0),FALSE)),":",VLOOKUP($A33,ES_HW3_0!$A$12:$AQ$100,MATCH(FIXED(O$6,0,TRUE),ES_HW3_0!$A$12:$AQ$12,0),FALSE))</f>
        <v>0.8</v>
      </c>
      <c r="P33" s="232">
        <f>IF(ISNA(VLOOKUP($A33,ES_HW3_0!$A$12:$AQ$100,MATCH(FIXED(P$6,0,TRUE),ES_HW3_0!$A$12:$AQ$12,0),FALSE)),":",VLOOKUP($A33,ES_HW3_0!$A$12:$AQ$100,MATCH(FIXED(P$6,0,TRUE),ES_HW3_0!$A$12:$AQ$12,0),FALSE))</f>
        <v>0</v>
      </c>
      <c r="Q33" s="232">
        <f>IF(ISNA(VLOOKUP($A33,ES_HW3_0!$A$12:$AQ$100,MATCH(FIXED(Q$6,0,TRUE),ES_HW3_0!$A$12:$AQ$12,0),FALSE)),":",VLOOKUP($A33,ES_HW3_0!$A$12:$AQ$100,MATCH(FIXED(Q$6,0,TRUE),ES_HW3_0!$A$12:$AQ$12,0),FALSE))</f>
        <v>-2.5</v>
      </c>
      <c r="R33" s="232">
        <f>IF(ISNA(VLOOKUP($A33,ES_HW3_0!$A$12:$AQ$100,MATCH(FIXED(R$6,0,TRUE),ES_HW3_0!$A$12:$AQ$12,0),FALSE)),":",VLOOKUP($A33,ES_HW3_0!$A$12:$AQ$100,MATCH(FIXED(R$6,0,TRUE),ES_HW3_0!$A$12:$AQ$12,0),FALSE))</f>
        <v>-0.7</v>
      </c>
      <c r="S33" s="232">
        <f>IF(ISNA(VLOOKUP($A33,ES_HW3_0!$A$12:$AQ$100,MATCH(FIXED(S$6,0,TRUE),ES_HW3_0!$A$12:$AQ$12,0),FALSE)),":",VLOOKUP($A33,ES_HW3_0!$A$12:$AQ$100,MATCH(FIXED(S$6,0,TRUE),ES_HW3_0!$A$12:$AQ$12,0),FALSE))</f>
        <v>1</v>
      </c>
      <c r="T33" s="232" t="str">
        <f>IF(ISNA(VLOOKUP($A33,ES_HW3_0!$A$12:$AQ$100,MATCH(FIXED(T$6,0,TRUE),ES_HW3_0!$A$12:$AQ$12,0),FALSE)),":",VLOOKUP($A33,ES_HW3_0!$A$12:$AQ$100,MATCH(FIXED(T$6,0,TRUE),ES_HW3_0!$A$12:$AQ$12,0),FALSE))</f>
        <v>:</v>
      </c>
      <c r="U33" s="232" t="str">
        <f>IF(ISNA(VLOOKUP($A33,ES_HW3_0!$A$12:$AQ$100,MATCH(FIXED(U$6,0,TRUE),ES_HW3_0!$A$12:$AQ$12,0),FALSE)),":",VLOOKUP($A33,ES_HW3_0!$A$12:$AQ$100,MATCH(FIXED(U$6,0,TRUE),ES_HW3_0!$A$12:$AQ$12,0),FALSE))</f>
        <v>:</v>
      </c>
      <c r="V33" s="232" t="str">
        <f>IF(ISNA(VLOOKUP($A33,ES_HW3_0!$A$12:$AQ$100,MATCH(FIXED(V$6,0,TRUE),ES_HW3_0!$A$12:$AQ$12,0),FALSE)),":",VLOOKUP($A33,ES_HW3_0!$A$12:$AQ$100,MATCH(FIXED(V$6,0,TRUE),ES_HW3_0!$A$12:$AQ$12,0),FALSE))</f>
        <v>:</v>
      </c>
      <c r="W33" s="232" t="str">
        <f>IF(ISNA(VLOOKUP($A33,ES_HW3_0!$A$12:$AQ$100,MATCH(FIXED(W$6,0,TRUE),ES_HW3_0!$A$12:$AQ$12,0),FALSE)),":",VLOOKUP($A33,ES_HW3_0!$A$12:$AQ$100,MATCH(FIXED(W$6,0,TRUE),ES_HW3_0!$A$12:$AQ$12,0),FALSE))</f>
        <v>:</v>
      </c>
    </row>
    <row r="34" spans="1:23">
      <c r="A34" s="230" t="str">
        <f>lookup!Z29</f>
        <v>Slovenia</v>
      </c>
      <c r="B34" s="232" t="str">
        <f>VLOOKUP(A34,lookup!$Z$2:$AA$77,2,FALSE)</f>
        <v>Σλοβενία</v>
      </c>
      <c r="C34" s="232" t="str">
        <f>IF(ISNA(VLOOKUP($A34,ES_HW3_0!$A$12:$AQ$100,MATCH(FIXED(C$6,0,TRUE),ES_HW3_0!$A$12:$AQ$12,0),FALSE)),":",VLOOKUP($A34,ES_HW3_0!$A$12:$AQ$100,MATCH(FIXED(C$6,0,TRUE),ES_HW3_0!$A$12:$AQ$12,0),FALSE))</f>
        <v>:</v>
      </c>
      <c r="D34" s="232" t="str">
        <f>IF(ISNA(VLOOKUP($A34,ES_HW3_0!$A$12:$AQ$100,MATCH(FIXED(D$6,0,TRUE),ES_HW3_0!$A$12:$AQ$12,0),FALSE)),":",VLOOKUP($A34,ES_HW3_0!$A$12:$AQ$100,MATCH(FIXED(D$6,0,TRUE),ES_HW3_0!$A$12:$AQ$12,0),FALSE))</f>
        <v>:</v>
      </c>
      <c r="E34" s="232" t="str">
        <f>IF(ISNA(VLOOKUP($A34,ES_HW3_0!$A$12:$AQ$100,MATCH(FIXED(E$6,0,TRUE),ES_HW3_0!$A$12:$AQ$12,0),FALSE)),":",VLOOKUP($A34,ES_HW3_0!$A$12:$AQ$100,MATCH(FIXED(E$6,0,TRUE),ES_HW3_0!$A$12:$AQ$12,0),FALSE))</f>
        <v>:</v>
      </c>
      <c r="F34" s="232" t="str">
        <f>IF(ISNA(VLOOKUP($A34,ES_HW3_0!$A$12:$AQ$100,MATCH(FIXED(F$6,0,TRUE),ES_HW3_0!$A$12:$AQ$12,0),FALSE)),":",VLOOKUP($A34,ES_HW3_0!$A$12:$AQ$100,MATCH(FIXED(F$6,0,TRUE),ES_HW3_0!$A$12:$AQ$12,0),FALSE))</f>
        <v>:</v>
      </c>
      <c r="G34" s="232" t="str">
        <f>IF(ISNA(VLOOKUP($A34,ES_HW3_0!$A$12:$AQ$100,MATCH(FIXED(G$6,0,TRUE),ES_HW3_0!$A$12:$AQ$12,0),FALSE)),":",VLOOKUP($A34,ES_HW3_0!$A$12:$AQ$100,MATCH(FIXED(G$6,0,TRUE),ES_HW3_0!$A$12:$AQ$12,0),FALSE))</f>
        <v>:</v>
      </c>
      <c r="H34" s="232" t="str">
        <f>IF(ISNA(VLOOKUP($A34,ES_HW3_0!$A$12:$AQ$100,MATCH(FIXED(H$6,0,TRUE),ES_HW3_0!$A$12:$AQ$12,0),FALSE)),":",VLOOKUP($A34,ES_HW3_0!$A$12:$AQ$100,MATCH(FIXED(H$6,0,TRUE),ES_HW3_0!$A$12:$AQ$12,0),FALSE))</f>
        <v>:</v>
      </c>
      <c r="I34" s="232">
        <f>IF(ISNA(VLOOKUP($A34,ES_HW3_0!$A$12:$AQ$100,MATCH(FIXED(I$6,0,TRUE),ES_HW3_0!$A$12:$AQ$12,0),FALSE)),":",VLOOKUP($A34,ES_HW3_0!$A$12:$AQ$100,MATCH(FIXED(I$6,0,TRUE),ES_HW3_0!$A$12:$AQ$12,0),FALSE))</f>
        <v>-0.3</v>
      </c>
      <c r="J34" s="232">
        <f>IF(ISNA(VLOOKUP($A34,ES_HW3_0!$A$12:$AQ$100,MATCH(FIXED(J$6,0,TRUE),ES_HW3_0!$A$12:$AQ$12,0),FALSE)),":",VLOOKUP($A34,ES_HW3_0!$A$12:$AQ$100,MATCH(FIXED(J$6,0,TRUE),ES_HW3_0!$A$12:$AQ$12,0),FALSE))</f>
        <v>3</v>
      </c>
      <c r="K34" s="232">
        <f>IF(ISNA(VLOOKUP($A34,ES_HW3_0!$A$12:$AQ$100,MATCH(FIXED(K$6,0,TRUE),ES_HW3_0!$A$12:$AQ$12,0),FALSE)),":",VLOOKUP($A34,ES_HW3_0!$A$12:$AQ$100,MATCH(FIXED(K$6,0,TRUE),ES_HW3_0!$A$12:$AQ$12,0),FALSE))</f>
        <v>-0.1</v>
      </c>
      <c r="L34" s="232">
        <f>IF(ISNA(VLOOKUP($A34,ES_HW3_0!$A$12:$AQ$100,MATCH(FIXED(L$6,0,TRUE),ES_HW3_0!$A$12:$AQ$12,0),FALSE)),":",VLOOKUP($A34,ES_HW3_0!$A$12:$AQ$100,MATCH(FIXED(L$6,0,TRUE),ES_HW3_0!$A$12:$AQ$12,0),FALSE))</f>
        <v>1.2</v>
      </c>
      <c r="M34" s="232">
        <f>IF(ISNA(VLOOKUP($A34,ES_HW3_0!$A$12:$AQ$100,MATCH(FIXED(M$6,0,TRUE),ES_HW3_0!$A$12:$AQ$12,0),FALSE)),":",VLOOKUP($A34,ES_HW3_0!$A$12:$AQ$100,MATCH(FIXED(M$6,0,TRUE),ES_HW3_0!$A$12:$AQ$12,0),FALSE))</f>
        <v>-2.8</v>
      </c>
      <c r="N34" s="232">
        <f>IF(ISNA(VLOOKUP($A34,ES_HW3_0!$A$12:$AQ$100,MATCH(FIXED(N$6,0,TRUE),ES_HW3_0!$A$12:$AQ$12,0),FALSE)),":",VLOOKUP($A34,ES_HW3_0!$A$12:$AQ$100,MATCH(FIXED(N$6,0,TRUE),ES_HW3_0!$A$12:$AQ$12,0),FALSE))</f>
        <v>-0.2</v>
      </c>
      <c r="O34" s="232">
        <f>IF(ISNA(VLOOKUP($A34,ES_HW3_0!$A$12:$AQ$100,MATCH(FIXED(O$6,0,TRUE),ES_HW3_0!$A$12:$AQ$12,0),FALSE)),":",VLOOKUP($A34,ES_HW3_0!$A$12:$AQ$100,MATCH(FIXED(O$6,0,TRUE),ES_HW3_0!$A$12:$AQ$12,0),FALSE))</f>
        <v>2.6</v>
      </c>
      <c r="P34" s="232">
        <f>IF(ISNA(VLOOKUP($A34,ES_HW3_0!$A$12:$AQ$100,MATCH(FIXED(P$6,0,TRUE),ES_HW3_0!$A$12:$AQ$12,0),FALSE)),":",VLOOKUP($A34,ES_HW3_0!$A$12:$AQ$100,MATCH(FIXED(P$6,0,TRUE),ES_HW3_0!$A$12:$AQ$12,0),FALSE))</f>
        <v>3.5</v>
      </c>
      <c r="Q34" s="232">
        <f>IF(ISNA(VLOOKUP($A34,ES_HW3_0!$A$12:$AQ$100,MATCH(FIXED(Q$6,0,TRUE),ES_HW3_0!$A$12:$AQ$12,0),FALSE)),":",VLOOKUP($A34,ES_HW3_0!$A$12:$AQ$100,MATCH(FIXED(Q$6,0,TRUE),ES_HW3_0!$A$12:$AQ$12,0),FALSE))</f>
        <v>-7.7</v>
      </c>
      <c r="R34" s="232">
        <f>IF(ISNA(VLOOKUP($A34,ES_HW3_0!$A$12:$AQ$100,MATCH(FIXED(R$6,0,TRUE),ES_HW3_0!$A$12:$AQ$12,0),FALSE)),":",VLOOKUP($A34,ES_HW3_0!$A$12:$AQ$100,MATCH(FIXED(R$6,0,TRUE),ES_HW3_0!$A$12:$AQ$12,0),FALSE))</f>
        <v>-1.5</v>
      </c>
      <c r="S34" s="232">
        <f>IF(ISNA(VLOOKUP($A34,ES_HW3_0!$A$12:$AQ$100,MATCH(FIXED(S$6,0,TRUE),ES_HW3_0!$A$12:$AQ$12,0),FALSE)),":",VLOOKUP($A34,ES_HW3_0!$A$12:$AQ$100,MATCH(FIXED(S$6,0,TRUE),ES_HW3_0!$A$12:$AQ$12,0),FALSE))</f>
        <v>-3.1</v>
      </c>
      <c r="T34" s="232">
        <f>IF(ISNA(VLOOKUP($A34,ES_HW3_0!$A$12:$AQ$100,MATCH(FIXED(T$6,0,TRUE),ES_HW3_0!$A$12:$AQ$12,0),FALSE)),":",VLOOKUP($A34,ES_HW3_0!$A$12:$AQ$100,MATCH(FIXED(T$6,0,TRUE),ES_HW3_0!$A$12:$AQ$12,0),FALSE))</f>
        <v>-2.1</v>
      </c>
      <c r="U34" s="232" t="str">
        <f>IF(ISNA(VLOOKUP($A34,ES_HW3_0!$A$12:$AQ$100,MATCH(FIXED(U$6,0,TRUE),ES_HW3_0!$A$12:$AQ$12,0),FALSE)),":",VLOOKUP($A34,ES_HW3_0!$A$12:$AQ$100,MATCH(FIXED(U$6,0,TRUE),ES_HW3_0!$A$12:$AQ$12,0),FALSE))</f>
        <v>:</v>
      </c>
      <c r="V34" s="232" t="str">
        <f>IF(ISNA(VLOOKUP($A34,ES_HW3_0!$A$12:$AQ$100,MATCH(FIXED(V$6,0,TRUE),ES_HW3_0!$A$12:$AQ$12,0),FALSE)),":",VLOOKUP($A34,ES_HW3_0!$A$12:$AQ$100,MATCH(FIXED(V$6,0,TRUE),ES_HW3_0!$A$12:$AQ$12,0),FALSE))</f>
        <v>:</v>
      </c>
      <c r="W34" s="232" t="str">
        <f>IF(ISNA(VLOOKUP($A34,ES_HW3_0!$A$12:$AQ$100,MATCH(FIXED(W$6,0,TRUE),ES_HW3_0!$A$12:$AQ$12,0),FALSE)),":",VLOOKUP($A34,ES_HW3_0!$A$12:$AQ$100,MATCH(FIXED(W$6,0,TRUE),ES_HW3_0!$A$12:$AQ$12,0),FALSE))</f>
        <v>:</v>
      </c>
    </row>
    <row r="35" spans="1:23">
      <c r="A35" s="230" t="str">
        <f>lookup!Z30</f>
        <v>Slovakia</v>
      </c>
      <c r="B35" s="232" t="str">
        <f>VLOOKUP(A35,lookup!$Z$2:$AA$77,2,FALSE)</f>
        <v>Σλοβακία</v>
      </c>
      <c r="C35" s="232" t="str">
        <f>IF(ISNA(VLOOKUP($A35,ES_HW3_0!$A$12:$AQ$100,MATCH(FIXED(C$6,0,TRUE),ES_HW3_0!$A$12:$AQ$12,0),FALSE)),":",VLOOKUP($A35,ES_HW3_0!$A$12:$AQ$100,MATCH(FIXED(C$6,0,TRUE),ES_HW3_0!$A$12:$AQ$12,0),FALSE))</f>
        <v>:</v>
      </c>
      <c r="D35" s="232">
        <f>IF(ISNA(VLOOKUP($A35,ES_HW3_0!$A$12:$AQ$100,MATCH(FIXED(D$6,0,TRUE),ES_HW3_0!$A$12:$AQ$12,0),FALSE)),":",VLOOKUP($A35,ES_HW3_0!$A$12:$AQ$100,MATCH(FIXED(D$6,0,TRUE),ES_HW3_0!$A$12:$AQ$12,0),FALSE))</f>
        <v>0.2</v>
      </c>
      <c r="E35" s="232">
        <f>IF(ISNA(VLOOKUP($A35,ES_HW3_0!$A$12:$AQ$100,MATCH(FIXED(E$6,0,TRUE),ES_HW3_0!$A$12:$AQ$12,0),FALSE)),":",VLOOKUP($A35,ES_HW3_0!$A$12:$AQ$100,MATCH(FIXED(E$6,0,TRUE),ES_HW3_0!$A$12:$AQ$12,0),FALSE))</f>
        <v>-0.5</v>
      </c>
      <c r="F35" s="232">
        <f>IF(ISNA(VLOOKUP($A35,ES_HW3_0!$A$12:$AQ$100,MATCH(FIXED(F$6,0,TRUE),ES_HW3_0!$A$12:$AQ$12,0),FALSE)),":",VLOOKUP($A35,ES_HW3_0!$A$12:$AQ$100,MATCH(FIXED(F$6,0,TRUE),ES_HW3_0!$A$12:$AQ$12,0),FALSE))</f>
        <v>-0.9</v>
      </c>
      <c r="G35" s="232">
        <f>IF(ISNA(VLOOKUP($A35,ES_HW3_0!$A$12:$AQ$100,MATCH(FIXED(G$6,0,TRUE),ES_HW3_0!$A$12:$AQ$12,0),FALSE)),":",VLOOKUP($A35,ES_HW3_0!$A$12:$AQ$100,MATCH(FIXED(G$6,0,TRUE),ES_HW3_0!$A$12:$AQ$12,0),FALSE))</f>
        <v>-2.8</v>
      </c>
      <c r="H35" s="232">
        <f>IF(ISNA(VLOOKUP($A35,ES_HW3_0!$A$12:$AQ$100,MATCH(FIXED(H$6,0,TRUE),ES_HW3_0!$A$12:$AQ$12,0),FALSE)),":",VLOOKUP($A35,ES_HW3_0!$A$12:$AQ$100,MATCH(FIXED(H$6,0,TRUE),ES_HW3_0!$A$12:$AQ$12,0),FALSE))</f>
        <v>-2</v>
      </c>
      <c r="I35" s="232">
        <f>IF(ISNA(VLOOKUP($A35,ES_HW3_0!$A$12:$AQ$100,MATCH(FIXED(I$6,0,TRUE),ES_HW3_0!$A$12:$AQ$12,0),FALSE)),":",VLOOKUP($A35,ES_HW3_0!$A$12:$AQ$100,MATCH(FIXED(I$6,0,TRUE),ES_HW3_0!$A$12:$AQ$12,0),FALSE))</f>
        <v>-0.2</v>
      </c>
      <c r="J35" s="232">
        <f>IF(ISNA(VLOOKUP($A35,ES_HW3_0!$A$12:$AQ$100,MATCH(FIXED(J$6,0,TRUE),ES_HW3_0!$A$12:$AQ$12,0),FALSE)),":",VLOOKUP($A35,ES_HW3_0!$A$12:$AQ$100,MATCH(FIXED(J$6,0,TRUE),ES_HW3_0!$A$12:$AQ$12,0),FALSE))</f>
        <v>-2.5</v>
      </c>
      <c r="K35" s="232">
        <f>IF(ISNA(VLOOKUP($A35,ES_HW3_0!$A$12:$AQ$100,MATCH(FIXED(K$6,0,TRUE),ES_HW3_0!$A$12:$AQ$12,0),FALSE)),":",VLOOKUP($A35,ES_HW3_0!$A$12:$AQ$100,MATCH(FIXED(K$6,0,TRUE),ES_HW3_0!$A$12:$AQ$12,0),FALSE))</f>
        <v>-2.2000000000000002</v>
      </c>
      <c r="L35" s="232">
        <f>IF(ISNA(VLOOKUP($A35,ES_HW3_0!$A$12:$AQ$100,MATCH(FIXED(L$6,0,TRUE),ES_HW3_0!$A$12:$AQ$12,0),FALSE)),":",VLOOKUP($A35,ES_HW3_0!$A$12:$AQ$100,MATCH(FIXED(L$6,0,TRUE),ES_HW3_0!$A$12:$AQ$12,0),FALSE))</f>
        <v>2.4</v>
      </c>
      <c r="M35" s="232">
        <f>IF(ISNA(VLOOKUP($A35,ES_HW3_0!$A$12:$AQ$100,MATCH(FIXED(M$6,0,TRUE),ES_HW3_0!$A$12:$AQ$12,0),FALSE)),":",VLOOKUP($A35,ES_HW3_0!$A$12:$AQ$100,MATCH(FIXED(M$6,0,TRUE),ES_HW3_0!$A$12:$AQ$12,0),FALSE))</f>
        <v>3.2</v>
      </c>
      <c r="N35" s="232">
        <f>IF(ISNA(VLOOKUP($A35,ES_HW3_0!$A$12:$AQ$100,MATCH(FIXED(N$6,0,TRUE),ES_HW3_0!$A$12:$AQ$12,0),FALSE)),":",VLOOKUP($A35,ES_HW3_0!$A$12:$AQ$100,MATCH(FIXED(N$6,0,TRUE),ES_HW3_0!$A$12:$AQ$12,0),FALSE))</f>
        <v>2.4</v>
      </c>
      <c r="O35" s="232">
        <f>IF(ISNA(VLOOKUP($A35,ES_HW3_0!$A$12:$AQ$100,MATCH(FIXED(O$6,0,TRUE),ES_HW3_0!$A$12:$AQ$12,0),FALSE)),":",VLOOKUP($A35,ES_HW3_0!$A$12:$AQ$100,MATCH(FIXED(O$6,0,TRUE),ES_HW3_0!$A$12:$AQ$12,0),FALSE))</f>
        <v>3.1</v>
      </c>
      <c r="P35" s="232">
        <f>IF(ISNA(VLOOKUP($A35,ES_HW3_0!$A$12:$AQ$100,MATCH(FIXED(P$6,0,TRUE),ES_HW3_0!$A$12:$AQ$12,0),FALSE)),":",VLOOKUP($A35,ES_HW3_0!$A$12:$AQ$100,MATCH(FIXED(P$6,0,TRUE),ES_HW3_0!$A$12:$AQ$12,0),FALSE))</f>
        <v>3.3</v>
      </c>
      <c r="Q35" s="232">
        <f>IF(ISNA(VLOOKUP($A35,ES_HW3_0!$A$12:$AQ$100,MATCH(FIXED(Q$6,0,TRUE),ES_HW3_0!$A$12:$AQ$12,0),FALSE)),":",VLOOKUP($A35,ES_HW3_0!$A$12:$AQ$100,MATCH(FIXED(Q$6,0,TRUE),ES_HW3_0!$A$12:$AQ$12,0),FALSE))</f>
        <v>-2.7</v>
      </c>
      <c r="R35" s="232">
        <f>IF(ISNA(VLOOKUP($A35,ES_HW3_0!$A$12:$AQ$100,MATCH(FIXED(R$6,0,TRUE),ES_HW3_0!$A$12:$AQ$12,0),FALSE)),":",VLOOKUP($A35,ES_HW3_0!$A$12:$AQ$100,MATCH(FIXED(R$6,0,TRUE),ES_HW3_0!$A$12:$AQ$12,0),FALSE))</f>
        <v>0</v>
      </c>
      <c r="S35" s="232">
        <f>IF(ISNA(VLOOKUP($A35,ES_HW3_0!$A$12:$AQ$100,MATCH(FIXED(S$6,0,TRUE),ES_HW3_0!$A$12:$AQ$12,0),FALSE)),":",VLOOKUP($A35,ES_HW3_0!$A$12:$AQ$100,MATCH(FIXED(S$6,0,TRUE),ES_HW3_0!$A$12:$AQ$12,0),FALSE))</f>
        <v>1</v>
      </c>
      <c r="T35" s="232">
        <f>IF(ISNA(VLOOKUP($A35,ES_HW3_0!$A$12:$AQ$100,MATCH(FIXED(T$6,0,TRUE),ES_HW3_0!$A$12:$AQ$12,0),FALSE)),":",VLOOKUP($A35,ES_HW3_0!$A$12:$AQ$100,MATCH(FIXED(T$6,0,TRUE),ES_HW3_0!$A$12:$AQ$12,0),FALSE))</f>
        <v>-0.2</v>
      </c>
      <c r="U35" s="232" t="str">
        <f>IF(ISNA(VLOOKUP($A35,ES_HW3_0!$A$12:$AQ$100,MATCH(FIXED(U$6,0,TRUE),ES_HW3_0!$A$12:$AQ$12,0),FALSE)),":",VLOOKUP($A35,ES_HW3_0!$A$12:$AQ$100,MATCH(FIXED(U$6,0,TRUE),ES_HW3_0!$A$12:$AQ$12,0),FALSE))</f>
        <v>:</v>
      </c>
      <c r="V35" s="232" t="str">
        <f>IF(ISNA(VLOOKUP($A35,ES_HW3_0!$A$12:$AQ$100,MATCH(FIXED(V$6,0,TRUE),ES_HW3_0!$A$12:$AQ$12,0),FALSE)),":",VLOOKUP($A35,ES_HW3_0!$A$12:$AQ$100,MATCH(FIXED(V$6,0,TRUE),ES_HW3_0!$A$12:$AQ$12,0),FALSE))</f>
        <v>:</v>
      </c>
      <c r="W35" s="232" t="str">
        <f>IF(ISNA(VLOOKUP($A35,ES_HW3_0!$A$12:$AQ$100,MATCH(FIXED(W$6,0,TRUE),ES_HW3_0!$A$12:$AQ$12,0),FALSE)),":",VLOOKUP($A35,ES_HW3_0!$A$12:$AQ$100,MATCH(FIXED(W$6,0,TRUE),ES_HW3_0!$A$12:$AQ$12,0),FALSE))</f>
        <v>:</v>
      </c>
    </row>
    <row r="36" spans="1:23">
      <c r="A36" s="230" t="str">
        <f>lookup!Z31</f>
        <v>Finland</v>
      </c>
      <c r="B36" s="232" t="str">
        <f>VLOOKUP(A36,lookup!$Z$2:$AA$77,2,FALSE)</f>
        <v>Φινλανδία</v>
      </c>
      <c r="C36" s="232">
        <f>IF(ISNA(VLOOKUP($A36,ES_HW3_0!$A$12:$AQ$100,MATCH(FIXED(C$6,0,TRUE),ES_HW3_0!$A$12:$AQ$12,0),FALSE)),":",VLOOKUP($A36,ES_HW3_0!$A$12:$AQ$100,MATCH(FIXED(C$6,0,TRUE),ES_HW3_0!$A$12:$AQ$12,0),FALSE))</f>
        <v>1.8</v>
      </c>
      <c r="D36" s="232">
        <f>IF(ISNA(VLOOKUP($A36,ES_HW3_0!$A$12:$AQ$100,MATCH(FIXED(D$6,0,TRUE),ES_HW3_0!$A$12:$AQ$12,0),FALSE)),":",VLOOKUP($A36,ES_HW3_0!$A$12:$AQ$100,MATCH(FIXED(D$6,0,TRUE),ES_HW3_0!$A$12:$AQ$12,0),FALSE))</f>
        <v>1.4</v>
      </c>
      <c r="E36" s="232">
        <f>IF(ISNA(VLOOKUP($A36,ES_HW3_0!$A$12:$AQ$100,MATCH(FIXED(E$6,0,TRUE),ES_HW3_0!$A$12:$AQ$12,0),FALSE)),":",VLOOKUP($A36,ES_HW3_0!$A$12:$AQ$100,MATCH(FIXED(E$6,0,TRUE),ES_HW3_0!$A$12:$AQ$12,0),FALSE))</f>
        <v>3.2</v>
      </c>
      <c r="F36" s="232">
        <f>IF(ISNA(VLOOKUP($A36,ES_HW3_0!$A$12:$AQ$100,MATCH(FIXED(F$6,0,TRUE),ES_HW3_0!$A$12:$AQ$12,0),FALSE)),":",VLOOKUP($A36,ES_HW3_0!$A$12:$AQ$100,MATCH(FIXED(F$6,0,TRUE),ES_HW3_0!$A$12:$AQ$12,0),FALSE))</f>
        <v>1.3</v>
      </c>
      <c r="G36" s="232">
        <f>IF(ISNA(VLOOKUP($A36,ES_HW3_0!$A$12:$AQ$100,MATCH(FIXED(G$6,0,TRUE),ES_HW3_0!$A$12:$AQ$12,0),FALSE)),":",VLOOKUP($A36,ES_HW3_0!$A$12:$AQ$100,MATCH(FIXED(G$6,0,TRUE),ES_HW3_0!$A$12:$AQ$12,0),FALSE))</f>
        <v>2.7</v>
      </c>
      <c r="H36" s="232">
        <f>IF(ISNA(VLOOKUP($A36,ES_HW3_0!$A$12:$AQ$100,MATCH(FIXED(H$6,0,TRUE),ES_HW3_0!$A$12:$AQ$12,0),FALSE)),":",VLOOKUP($A36,ES_HW3_0!$A$12:$AQ$100,MATCH(FIXED(H$6,0,TRUE),ES_HW3_0!$A$12:$AQ$12,0),FALSE))</f>
        <v>1.3</v>
      </c>
      <c r="I36" s="232">
        <f>IF(ISNA(VLOOKUP($A36,ES_HW3_0!$A$12:$AQ$100,MATCH(FIXED(I$6,0,TRUE),ES_HW3_0!$A$12:$AQ$12,0),FALSE)),":",VLOOKUP($A36,ES_HW3_0!$A$12:$AQ$100,MATCH(FIXED(I$6,0,TRUE),ES_HW3_0!$A$12:$AQ$12,0),FALSE))</f>
        <v>0.3</v>
      </c>
      <c r="J36" s="232">
        <f>IF(ISNA(VLOOKUP($A36,ES_HW3_0!$A$12:$AQ$100,MATCH(FIXED(J$6,0,TRUE),ES_HW3_0!$A$12:$AQ$12,0),FALSE)),":",VLOOKUP($A36,ES_HW3_0!$A$12:$AQ$100,MATCH(FIXED(J$6,0,TRUE),ES_HW3_0!$A$12:$AQ$12,0),FALSE))</f>
        <v>0.5</v>
      </c>
      <c r="K36" s="232">
        <f>IF(ISNA(VLOOKUP($A36,ES_HW3_0!$A$12:$AQ$100,MATCH(FIXED(K$6,0,TRUE),ES_HW3_0!$A$12:$AQ$12,0),FALSE)),":",VLOOKUP($A36,ES_HW3_0!$A$12:$AQ$100,MATCH(FIXED(K$6,0,TRUE),ES_HW3_0!$A$12:$AQ$12,0),FALSE))</f>
        <v>-0.4</v>
      </c>
      <c r="L36" s="232">
        <f>IF(ISNA(VLOOKUP($A36,ES_HW3_0!$A$12:$AQ$100,MATCH(FIXED(L$6,0,TRUE),ES_HW3_0!$A$12:$AQ$12,0),FALSE)),":",VLOOKUP($A36,ES_HW3_0!$A$12:$AQ$100,MATCH(FIXED(L$6,0,TRUE),ES_HW3_0!$A$12:$AQ$12,0),FALSE))</f>
        <v>0.7</v>
      </c>
      <c r="M36" s="232">
        <f>IF(ISNA(VLOOKUP($A36,ES_HW3_0!$A$12:$AQ$100,MATCH(FIXED(M$6,0,TRUE),ES_HW3_0!$A$12:$AQ$12,0),FALSE)),":",VLOOKUP($A36,ES_HW3_0!$A$12:$AQ$100,MATCH(FIXED(M$6,0,TRUE),ES_HW3_0!$A$12:$AQ$12,0),FALSE))</f>
        <v>0.9</v>
      </c>
      <c r="N36" s="232">
        <f>IF(ISNA(VLOOKUP($A36,ES_HW3_0!$A$12:$AQ$100,MATCH(FIXED(N$6,0,TRUE),ES_HW3_0!$A$12:$AQ$12,0),FALSE)),":",VLOOKUP($A36,ES_HW3_0!$A$12:$AQ$100,MATCH(FIXED(N$6,0,TRUE),ES_HW3_0!$A$12:$AQ$12,0),FALSE))</f>
        <v>1.4</v>
      </c>
      <c r="O36" s="232">
        <f>IF(ISNA(VLOOKUP($A36,ES_HW3_0!$A$12:$AQ$100,MATCH(FIXED(O$6,0,TRUE),ES_HW3_0!$A$12:$AQ$12,0),FALSE)),":",VLOOKUP($A36,ES_HW3_0!$A$12:$AQ$100,MATCH(FIXED(O$6,0,TRUE),ES_HW3_0!$A$12:$AQ$12,0),FALSE))</f>
        <v>2</v>
      </c>
      <c r="P36" s="232">
        <f>IF(ISNA(VLOOKUP($A36,ES_HW3_0!$A$12:$AQ$100,MATCH(FIXED(P$6,0,TRUE),ES_HW3_0!$A$12:$AQ$12,0),FALSE)),":",VLOOKUP($A36,ES_HW3_0!$A$12:$AQ$100,MATCH(FIXED(P$6,0,TRUE),ES_HW3_0!$A$12:$AQ$12,0),FALSE))</f>
        <v>1.5</v>
      </c>
      <c r="Q36" s="232">
        <f>IF(ISNA(VLOOKUP($A36,ES_HW3_0!$A$12:$AQ$100,MATCH(FIXED(Q$6,0,TRUE),ES_HW3_0!$A$12:$AQ$12,0),FALSE)),":",VLOOKUP($A36,ES_HW3_0!$A$12:$AQ$100,MATCH(FIXED(Q$6,0,TRUE),ES_HW3_0!$A$12:$AQ$12,0),FALSE))</f>
        <v>-3.5</v>
      </c>
      <c r="R36" s="232">
        <f>IF(ISNA(VLOOKUP($A36,ES_HW3_0!$A$12:$AQ$100,MATCH(FIXED(R$6,0,TRUE),ES_HW3_0!$A$12:$AQ$12,0),FALSE)),":",VLOOKUP($A36,ES_HW3_0!$A$12:$AQ$100,MATCH(FIXED(R$6,0,TRUE),ES_HW3_0!$A$12:$AQ$12,0),FALSE))</f>
        <v>0.2</v>
      </c>
      <c r="S36" s="232">
        <f>IF(ISNA(VLOOKUP($A36,ES_HW3_0!$A$12:$AQ$100,MATCH(FIXED(S$6,0,TRUE),ES_HW3_0!$A$12:$AQ$12,0),FALSE)),":",VLOOKUP($A36,ES_HW3_0!$A$12:$AQ$100,MATCH(FIXED(S$6,0,TRUE),ES_HW3_0!$A$12:$AQ$12,0),FALSE))</f>
        <v>1.5</v>
      </c>
      <c r="T36" s="232">
        <f>IF(ISNA(VLOOKUP($A36,ES_HW3_0!$A$12:$AQ$100,MATCH(FIXED(T$6,0,TRUE),ES_HW3_0!$A$12:$AQ$12,0),FALSE)),":",VLOOKUP($A36,ES_HW3_0!$A$12:$AQ$100,MATCH(FIXED(T$6,0,TRUE),ES_HW3_0!$A$12:$AQ$12,0),FALSE))</f>
        <v>0.1</v>
      </c>
      <c r="U36" s="232" t="str">
        <f>IF(ISNA(VLOOKUP($A36,ES_HW3_0!$A$12:$AQ$100,MATCH(FIXED(U$6,0,TRUE),ES_HW3_0!$A$12:$AQ$12,0),FALSE)),":",VLOOKUP($A36,ES_HW3_0!$A$12:$AQ$100,MATCH(FIXED(U$6,0,TRUE),ES_HW3_0!$A$12:$AQ$12,0),FALSE))</f>
        <v>:</v>
      </c>
      <c r="V36" s="232" t="str">
        <f>IF(ISNA(VLOOKUP($A36,ES_HW3_0!$A$12:$AQ$100,MATCH(FIXED(V$6,0,TRUE),ES_HW3_0!$A$12:$AQ$12,0),FALSE)),":",VLOOKUP($A36,ES_HW3_0!$A$12:$AQ$100,MATCH(FIXED(V$6,0,TRUE),ES_HW3_0!$A$12:$AQ$12,0),FALSE))</f>
        <v>:</v>
      </c>
      <c r="W36" s="232" t="str">
        <f>IF(ISNA(VLOOKUP($A36,ES_HW3_0!$A$12:$AQ$100,MATCH(FIXED(W$6,0,TRUE),ES_HW3_0!$A$12:$AQ$12,0),FALSE)),":",VLOOKUP($A36,ES_HW3_0!$A$12:$AQ$100,MATCH(FIXED(W$6,0,TRUE),ES_HW3_0!$A$12:$AQ$12,0),FALSE))</f>
        <v>:</v>
      </c>
    </row>
    <row r="37" spans="1:23">
      <c r="A37" s="230" t="str">
        <f>lookup!Z32</f>
        <v>Sweden</v>
      </c>
      <c r="B37" s="232" t="str">
        <f>VLOOKUP(A37,lookup!$Z$2:$AA$77,2,FALSE)</f>
        <v>Σουηδία</v>
      </c>
      <c r="C37" s="232" t="str">
        <f>IF(ISNA(VLOOKUP($A37,ES_HW3_0!$A$12:$AQ$100,MATCH(FIXED(C$6,0,TRUE),ES_HW3_0!$A$12:$AQ$12,0),FALSE)),":",VLOOKUP($A37,ES_HW3_0!$A$12:$AQ$100,MATCH(FIXED(C$6,0,TRUE),ES_HW3_0!$A$12:$AQ$12,0),FALSE))</f>
        <v>:</v>
      </c>
      <c r="D37" s="232" t="str">
        <f>IF(ISNA(VLOOKUP($A37,ES_HW3_0!$A$12:$AQ$100,MATCH(FIXED(D$6,0,TRUE),ES_HW3_0!$A$12:$AQ$12,0),FALSE)),":",VLOOKUP($A37,ES_HW3_0!$A$12:$AQ$100,MATCH(FIXED(D$6,0,TRUE),ES_HW3_0!$A$12:$AQ$12,0),FALSE))</f>
        <v>:</v>
      </c>
      <c r="E37" s="232" t="str">
        <f>IF(ISNA(VLOOKUP($A37,ES_HW3_0!$A$12:$AQ$100,MATCH(FIXED(E$6,0,TRUE),ES_HW3_0!$A$12:$AQ$12,0),FALSE)),":",VLOOKUP($A37,ES_HW3_0!$A$12:$AQ$100,MATCH(FIXED(E$6,0,TRUE),ES_HW3_0!$A$12:$AQ$12,0),FALSE))</f>
        <v>:</v>
      </c>
      <c r="F37" s="232" t="str">
        <f>IF(ISNA(VLOOKUP($A37,ES_HW3_0!$A$12:$AQ$100,MATCH(FIXED(F$6,0,TRUE),ES_HW3_0!$A$12:$AQ$12,0),FALSE)),":",VLOOKUP($A37,ES_HW3_0!$A$12:$AQ$100,MATCH(FIXED(F$6,0,TRUE),ES_HW3_0!$A$12:$AQ$12,0),FALSE))</f>
        <v>:</v>
      </c>
      <c r="G37" s="232" t="str">
        <f>IF(ISNA(VLOOKUP($A37,ES_HW3_0!$A$12:$AQ$100,MATCH(FIXED(G$6,0,TRUE),ES_HW3_0!$A$12:$AQ$12,0),FALSE)),":",VLOOKUP($A37,ES_HW3_0!$A$12:$AQ$100,MATCH(FIXED(G$6,0,TRUE),ES_HW3_0!$A$12:$AQ$12,0),FALSE))</f>
        <v>:</v>
      </c>
      <c r="H37" s="232" t="str">
        <f>IF(ISNA(VLOOKUP($A37,ES_HW3_0!$A$12:$AQ$100,MATCH(FIXED(H$6,0,TRUE),ES_HW3_0!$A$12:$AQ$12,0),FALSE)),":",VLOOKUP($A37,ES_HW3_0!$A$12:$AQ$100,MATCH(FIXED(H$6,0,TRUE),ES_HW3_0!$A$12:$AQ$12,0),FALSE))</f>
        <v>:</v>
      </c>
      <c r="I37" s="232" t="str">
        <f>IF(ISNA(VLOOKUP($A37,ES_HW3_0!$A$12:$AQ$100,MATCH(FIXED(I$6,0,TRUE),ES_HW3_0!$A$12:$AQ$12,0),FALSE)),":",VLOOKUP($A37,ES_HW3_0!$A$12:$AQ$100,MATCH(FIXED(I$6,0,TRUE),ES_HW3_0!$A$12:$AQ$12,0),FALSE))</f>
        <v>:</v>
      </c>
      <c r="J37" s="232" t="str">
        <f>IF(ISNA(VLOOKUP($A37,ES_HW3_0!$A$12:$AQ$100,MATCH(FIXED(J$6,0,TRUE),ES_HW3_0!$A$12:$AQ$12,0),FALSE)),":",VLOOKUP($A37,ES_HW3_0!$A$12:$AQ$100,MATCH(FIXED(J$6,0,TRUE),ES_HW3_0!$A$12:$AQ$12,0),FALSE))</f>
        <v>:</v>
      </c>
      <c r="K37" s="232" t="str">
        <f>IF(ISNA(VLOOKUP($A37,ES_HW3_0!$A$12:$AQ$100,MATCH(FIXED(K$6,0,TRUE),ES_HW3_0!$A$12:$AQ$12,0),FALSE)),":",VLOOKUP($A37,ES_HW3_0!$A$12:$AQ$100,MATCH(FIXED(K$6,0,TRUE),ES_HW3_0!$A$12:$AQ$12,0),FALSE))</f>
        <v>:</v>
      </c>
      <c r="L37" s="232" t="str">
        <f>IF(ISNA(VLOOKUP($A37,ES_HW3_0!$A$12:$AQ$100,MATCH(FIXED(L$6,0,TRUE),ES_HW3_0!$A$12:$AQ$12,0),FALSE)),":",VLOOKUP($A37,ES_HW3_0!$A$12:$AQ$100,MATCH(FIXED(L$6,0,TRUE),ES_HW3_0!$A$12:$AQ$12,0),FALSE))</f>
        <v>:</v>
      </c>
      <c r="M37" s="232" t="str">
        <f>IF(ISNA(VLOOKUP($A37,ES_HW3_0!$A$12:$AQ$100,MATCH(FIXED(M$6,0,TRUE),ES_HW3_0!$A$12:$AQ$12,0),FALSE)),":",VLOOKUP($A37,ES_HW3_0!$A$12:$AQ$100,MATCH(FIXED(M$6,0,TRUE),ES_HW3_0!$A$12:$AQ$12,0),FALSE))</f>
        <v>:</v>
      </c>
      <c r="N37" s="232" t="str">
        <f>IF(ISNA(VLOOKUP($A37,ES_HW3_0!$A$12:$AQ$100,MATCH(FIXED(N$6,0,TRUE),ES_HW3_0!$A$12:$AQ$12,0),FALSE)),":",VLOOKUP($A37,ES_HW3_0!$A$12:$AQ$100,MATCH(FIXED(N$6,0,TRUE),ES_HW3_0!$A$12:$AQ$12,0),FALSE))</f>
        <v>:</v>
      </c>
      <c r="O37" s="232" t="str">
        <f>IF(ISNA(VLOOKUP($A37,ES_HW3_0!$A$12:$AQ$100,MATCH(FIXED(O$6,0,TRUE),ES_HW3_0!$A$12:$AQ$12,0),FALSE)),":",VLOOKUP($A37,ES_HW3_0!$A$12:$AQ$100,MATCH(FIXED(O$6,0,TRUE),ES_HW3_0!$A$12:$AQ$12,0),FALSE))</f>
        <v>:</v>
      </c>
      <c r="P37" s="232" t="str">
        <f>IF(ISNA(VLOOKUP($A37,ES_HW3_0!$A$12:$AQ$100,MATCH(FIXED(P$6,0,TRUE),ES_HW3_0!$A$12:$AQ$12,0),FALSE)),":",VLOOKUP($A37,ES_HW3_0!$A$12:$AQ$100,MATCH(FIXED(P$6,0,TRUE),ES_HW3_0!$A$12:$AQ$12,0),FALSE))</f>
        <v>:</v>
      </c>
      <c r="Q37" s="232" t="str">
        <f>IF(ISNA(VLOOKUP($A37,ES_HW3_0!$A$12:$AQ$100,MATCH(FIXED(Q$6,0,TRUE),ES_HW3_0!$A$12:$AQ$12,0),FALSE)),":",VLOOKUP($A37,ES_HW3_0!$A$12:$AQ$100,MATCH(FIXED(Q$6,0,TRUE),ES_HW3_0!$A$12:$AQ$12,0),FALSE))</f>
        <v>:</v>
      </c>
      <c r="R37" s="232" t="str">
        <f>IF(ISNA(VLOOKUP($A37,ES_HW3_0!$A$12:$AQ$100,MATCH(FIXED(R$6,0,TRUE),ES_HW3_0!$A$12:$AQ$12,0),FALSE)),":",VLOOKUP($A37,ES_HW3_0!$A$12:$AQ$100,MATCH(FIXED(R$6,0,TRUE),ES_HW3_0!$A$12:$AQ$12,0),FALSE))</f>
        <v>:</v>
      </c>
      <c r="S37" s="232" t="str">
        <f>IF(ISNA(VLOOKUP($A37,ES_HW3_0!$A$12:$AQ$100,MATCH(FIXED(S$6,0,TRUE),ES_HW3_0!$A$12:$AQ$12,0),FALSE)),":",VLOOKUP($A37,ES_HW3_0!$A$12:$AQ$100,MATCH(FIXED(S$6,0,TRUE),ES_HW3_0!$A$12:$AQ$12,0),FALSE))</f>
        <v>:</v>
      </c>
      <c r="T37" s="232" t="str">
        <f>IF(ISNA(VLOOKUP($A37,ES_HW3_0!$A$12:$AQ$100,MATCH(FIXED(T$6,0,TRUE),ES_HW3_0!$A$12:$AQ$12,0),FALSE)),":",VLOOKUP($A37,ES_HW3_0!$A$12:$AQ$100,MATCH(FIXED(T$6,0,TRUE),ES_HW3_0!$A$12:$AQ$12,0),FALSE))</f>
        <v>:</v>
      </c>
      <c r="U37" s="232" t="str">
        <f>IF(ISNA(VLOOKUP($A37,ES_HW3_0!$A$12:$AQ$100,MATCH(FIXED(U$6,0,TRUE),ES_HW3_0!$A$12:$AQ$12,0),FALSE)),":",VLOOKUP($A37,ES_HW3_0!$A$12:$AQ$100,MATCH(FIXED(U$6,0,TRUE),ES_HW3_0!$A$12:$AQ$12,0),FALSE))</f>
        <v>:</v>
      </c>
      <c r="V37" s="232" t="str">
        <f>IF(ISNA(VLOOKUP($A37,ES_HW3_0!$A$12:$AQ$100,MATCH(FIXED(V$6,0,TRUE),ES_HW3_0!$A$12:$AQ$12,0),FALSE)),":",VLOOKUP($A37,ES_HW3_0!$A$12:$AQ$100,MATCH(FIXED(V$6,0,TRUE),ES_HW3_0!$A$12:$AQ$12,0),FALSE))</f>
        <v>:</v>
      </c>
      <c r="W37" s="232" t="str">
        <f>IF(ISNA(VLOOKUP($A37,ES_HW3_0!$A$12:$AQ$100,MATCH(FIXED(W$6,0,TRUE),ES_HW3_0!$A$12:$AQ$12,0),FALSE)),":",VLOOKUP($A37,ES_HW3_0!$A$12:$AQ$100,MATCH(FIXED(W$6,0,TRUE),ES_HW3_0!$A$12:$AQ$12,0),FALSE))</f>
        <v>:</v>
      </c>
    </row>
    <row r="38" spans="1:23">
      <c r="A38" s="230" t="str">
        <f>lookup!Z33</f>
        <v>United Kingdom</v>
      </c>
      <c r="B38" s="232" t="str">
        <f>VLOOKUP(A38,lookup!$Z$2:$AA$77,2,FALSE)</f>
        <v>Ηνωμένο Βασίλειο</v>
      </c>
      <c r="C38" s="232">
        <f>IF(ISNA(VLOOKUP($A38,ES_HW3_0!$A$12:$AQ$100,MATCH(FIXED(C$6,0,TRUE),ES_HW3_0!$A$12:$AQ$12,0),FALSE)),":",VLOOKUP($A38,ES_HW3_0!$A$12:$AQ$100,MATCH(FIXED(C$6,0,TRUE),ES_HW3_0!$A$12:$AQ$12,0),FALSE))</f>
        <v>1.4</v>
      </c>
      <c r="D38" s="232">
        <f>IF(ISNA(VLOOKUP($A38,ES_HW3_0!$A$12:$AQ$100,MATCH(FIXED(D$6,0,TRUE),ES_HW3_0!$A$12:$AQ$12,0),FALSE)),":",VLOOKUP($A38,ES_HW3_0!$A$12:$AQ$100,MATCH(FIXED(D$6,0,TRUE),ES_HW3_0!$A$12:$AQ$12,0),FALSE))</f>
        <v>1.1000000000000001</v>
      </c>
      <c r="E38" s="232">
        <f>IF(ISNA(VLOOKUP($A38,ES_HW3_0!$A$12:$AQ$100,MATCH(FIXED(E$6,0,TRUE),ES_HW3_0!$A$12:$AQ$12,0),FALSE)),":",VLOOKUP($A38,ES_HW3_0!$A$12:$AQ$100,MATCH(FIXED(E$6,0,TRUE),ES_HW3_0!$A$12:$AQ$12,0),FALSE))</f>
        <v>0.4</v>
      </c>
      <c r="F38" s="232">
        <f>IF(ISNA(VLOOKUP($A38,ES_HW3_0!$A$12:$AQ$100,MATCH(FIXED(F$6,0,TRUE),ES_HW3_0!$A$12:$AQ$12,0),FALSE)),":",VLOOKUP($A38,ES_HW3_0!$A$12:$AQ$100,MATCH(FIXED(F$6,0,TRUE),ES_HW3_0!$A$12:$AQ$12,0),FALSE))</f>
        <v>1.9</v>
      </c>
      <c r="G38" s="232">
        <f>IF(ISNA(VLOOKUP($A38,ES_HW3_0!$A$12:$AQ$100,MATCH(FIXED(G$6,0,TRUE),ES_HW3_0!$A$12:$AQ$12,0),FALSE)),":",VLOOKUP($A38,ES_HW3_0!$A$12:$AQ$100,MATCH(FIXED(G$6,0,TRUE),ES_HW3_0!$A$12:$AQ$12,0),FALSE))</f>
        <v>0.9</v>
      </c>
      <c r="H38" s="232">
        <f>IF(ISNA(VLOOKUP($A38,ES_HW3_0!$A$12:$AQ$100,MATCH(FIXED(H$6,0,TRUE),ES_HW3_0!$A$12:$AQ$12,0),FALSE)),":",VLOOKUP($A38,ES_HW3_0!$A$12:$AQ$100,MATCH(FIXED(H$6,0,TRUE),ES_HW3_0!$A$12:$AQ$12,0),FALSE))</f>
        <v>0.4</v>
      </c>
      <c r="I38" s="232">
        <f>IF(ISNA(VLOOKUP($A38,ES_HW3_0!$A$12:$AQ$100,MATCH(FIXED(I$6,0,TRUE),ES_HW3_0!$A$12:$AQ$12,0),FALSE)),":",VLOOKUP($A38,ES_HW3_0!$A$12:$AQ$100,MATCH(FIXED(I$6,0,TRUE),ES_HW3_0!$A$12:$AQ$12,0),FALSE))</f>
        <v>0.8</v>
      </c>
      <c r="J38" s="232">
        <f>IF(ISNA(VLOOKUP($A38,ES_HW3_0!$A$12:$AQ$100,MATCH(FIXED(J$6,0,TRUE),ES_HW3_0!$A$12:$AQ$12,0),FALSE)),":",VLOOKUP($A38,ES_HW3_0!$A$12:$AQ$100,MATCH(FIXED(J$6,0,TRUE),ES_HW3_0!$A$12:$AQ$12,0),FALSE))</f>
        <v>-0.3</v>
      </c>
      <c r="K38" s="232">
        <f>IF(ISNA(VLOOKUP($A38,ES_HW3_0!$A$12:$AQ$100,MATCH(FIXED(K$6,0,TRUE),ES_HW3_0!$A$12:$AQ$12,0),FALSE)),":",VLOOKUP($A38,ES_HW3_0!$A$12:$AQ$100,MATCH(FIXED(K$6,0,TRUE),ES_HW3_0!$A$12:$AQ$12,0),FALSE))</f>
        <v>0.2</v>
      </c>
      <c r="L38" s="232">
        <f>IF(ISNA(VLOOKUP($A38,ES_HW3_0!$A$12:$AQ$100,MATCH(FIXED(L$6,0,TRUE),ES_HW3_0!$A$12:$AQ$12,0),FALSE)),":",VLOOKUP($A38,ES_HW3_0!$A$12:$AQ$100,MATCH(FIXED(L$6,0,TRUE),ES_HW3_0!$A$12:$AQ$12,0),FALSE))</f>
        <v>0.2</v>
      </c>
      <c r="M38" s="232">
        <f>IF(ISNA(VLOOKUP($A38,ES_HW3_0!$A$12:$AQ$100,MATCH(FIXED(M$6,0,TRUE),ES_HW3_0!$A$12:$AQ$12,0),FALSE)),":",VLOOKUP($A38,ES_HW3_0!$A$12:$AQ$100,MATCH(FIXED(M$6,0,TRUE),ES_HW3_0!$A$12:$AQ$12,0),FALSE))</f>
        <v>2.1</v>
      </c>
      <c r="N38" s="232">
        <f>IF(ISNA(VLOOKUP($A38,ES_HW3_0!$A$12:$AQ$100,MATCH(FIXED(N$6,0,TRUE),ES_HW3_0!$A$12:$AQ$12,0),FALSE)),":",VLOOKUP($A38,ES_HW3_0!$A$12:$AQ$100,MATCH(FIXED(N$6,0,TRUE),ES_HW3_0!$A$12:$AQ$12,0),FALSE))</f>
        <v>0.5</v>
      </c>
      <c r="O38" s="232">
        <f>IF(ISNA(VLOOKUP($A38,ES_HW3_0!$A$12:$AQ$100,MATCH(FIXED(O$6,0,TRUE),ES_HW3_0!$A$12:$AQ$12,0),FALSE)),":",VLOOKUP($A38,ES_HW3_0!$A$12:$AQ$100,MATCH(FIXED(O$6,0,TRUE),ES_HW3_0!$A$12:$AQ$12,0),FALSE))</f>
        <v>0.8</v>
      </c>
      <c r="P38" s="232">
        <f>IF(ISNA(VLOOKUP($A38,ES_HW3_0!$A$12:$AQ$100,MATCH(FIXED(P$6,0,TRUE),ES_HW3_0!$A$12:$AQ$12,0),FALSE)),":",VLOOKUP($A38,ES_HW3_0!$A$12:$AQ$100,MATCH(FIXED(P$6,0,TRUE),ES_HW3_0!$A$12:$AQ$12,0),FALSE))</f>
        <v>-0.5</v>
      </c>
      <c r="Q38" s="232">
        <f>IF(ISNA(VLOOKUP($A38,ES_HW3_0!$A$12:$AQ$100,MATCH(FIXED(Q$6,0,TRUE),ES_HW3_0!$A$12:$AQ$12,0),FALSE)),":",VLOOKUP($A38,ES_HW3_0!$A$12:$AQ$100,MATCH(FIXED(Q$6,0,TRUE),ES_HW3_0!$A$12:$AQ$12,0),FALSE))</f>
        <v>-2</v>
      </c>
      <c r="R38" s="232">
        <f>IF(ISNA(VLOOKUP($A38,ES_HW3_0!$A$12:$AQ$100,MATCH(FIXED(R$6,0,TRUE),ES_HW3_0!$A$12:$AQ$12,0),FALSE)),":",VLOOKUP($A38,ES_HW3_0!$A$12:$AQ$100,MATCH(FIXED(R$6,0,TRUE),ES_HW3_0!$A$12:$AQ$12,0),FALSE))</f>
        <v>0.4</v>
      </c>
      <c r="S38" s="232">
        <f>IF(ISNA(VLOOKUP($A38,ES_HW3_0!$A$12:$AQ$100,MATCH(FIXED(S$6,0,TRUE),ES_HW3_0!$A$12:$AQ$12,0),FALSE)),":",VLOOKUP($A38,ES_HW3_0!$A$12:$AQ$100,MATCH(FIXED(S$6,0,TRUE),ES_HW3_0!$A$12:$AQ$12,0),FALSE))</f>
        <v>-0.4</v>
      </c>
      <c r="T38" s="232">
        <f>IF(ISNA(VLOOKUP($A38,ES_HW3_0!$A$12:$AQ$100,MATCH(FIXED(T$6,0,TRUE),ES_HW3_0!$A$12:$AQ$12,0),FALSE)),":",VLOOKUP($A38,ES_HW3_0!$A$12:$AQ$100,MATCH(FIXED(T$6,0,TRUE),ES_HW3_0!$A$12:$AQ$12,0),FALSE))</f>
        <v>3</v>
      </c>
      <c r="U38" s="232" t="str">
        <f>IF(ISNA(VLOOKUP($A38,ES_HW3_0!$A$12:$AQ$100,MATCH(FIXED(U$6,0,TRUE),ES_HW3_0!$A$12:$AQ$12,0),FALSE)),":",VLOOKUP($A38,ES_HW3_0!$A$12:$AQ$100,MATCH(FIXED(U$6,0,TRUE),ES_HW3_0!$A$12:$AQ$12,0),FALSE))</f>
        <v>:</v>
      </c>
      <c r="V38" s="232" t="str">
        <f>IF(ISNA(VLOOKUP($A38,ES_HW3_0!$A$12:$AQ$100,MATCH(FIXED(V$6,0,TRUE),ES_HW3_0!$A$12:$AQ$12,0),FALSE)),":",VLOOKUP($A38,ES_HW3_0!$A$12:$AQ$100,MATCH(FIXED(V$6,0,TRUE),ES_HW3_0!$A$12:$AQ$12,0),FALSE))</f>
        <v>:</v>
      </c>
      <c r="W38" s="232" t="str">
        <f>IF(ISNA(VLOOKUP($A38,ES_HW3_0!$A$12:$AQ$100,MATCH(FIXED(W$6,0,TRUE),ES_HW3_0!$A$12:$AQ$12,0),FALSE)),":",VLOOKUP($A38,ES_HW3_0!$A$12:$AQ$100,MATCH(FIXED(W$6,0,TRUE),ES_HW3_0!$A$12:$AQ$12,0),FALSE))</f>
        <v>:</v>
      </c>
    </row>
    <row r="39" spans="1:23">
      <c r="A39" s="230" t="str">
        <f>lookup!Z34</f>
        <v>United States</v>
      </c>
      <c r="B39" s="232" t="str">
        <f>VLOOKUP(A39,lookup!$Z$2:$AA$77,2,FALSE)</f>
        <v>Ηνωμένες Πολιτείες</v>
      </c>
      <c r="C39" s="232" t="str">
        <f>IF(ISNA(VLOOKUP($A39,ES_HW3_0!$A$12:$AQ$100,MATCH(FIXED(C$6,0,TRUE),ES_HW3_0!$A$12:$AQ$12,0),FALSE)),":",VLOOKUP($A39,ES_HW3_0!$A$12:$AQ$100,MATCH(FIXED(C$6,0,TRUE),ES_HW3_0!$A$12:$AQ$12,0),FALSE))</f>
        <v>:</v>
      </c>
      <c r="D39" s="232" t="str">
        <f>IF(ISNA(VLOOKUP($A39,ES_HW3_0!$A$12:$AQ$100,MATCH(FIXED(D$6,0,TRUE),ES_HW3_0!$A$12:$AQ$12,0),FALSE)),":",VLOOKUP($A39,ES_HW3_0!$A$12:$AQ$100,MATCH(FIXED(D$6,0,TRUE),ES_HW3_0!$A$12:$AQ$12,0),FALSE))</f>
        <v>:</v>
      </c>
      <c r="E39" s="232" t="str">
        <f>IF(ISNA(VLOOKUP($A39,ES_HW3_0!$A$12:$AQ$100,MATCH(FIXED(E$6,0,TRUE),ES_HW3_0!$A$12:$AQ$12,0),FALSE)),":",VLOOKUP($A39,ES_HW3_0!$A$12:$AQ$100,MATCH(FIXED(E$6,0,TRUE),ES_HW3_0!$A$12:$AQ$12,0),FALSE))</f>
        <v>:</v>
      </c>
      <c r="F39" s="232" t="str">
        <f>IF(ISNA(VLOOKUP($A39,ES_HW3_0!$A$12:$AQ$100,MATCH(FIXED(F$6,0,TRUE),ES_HW3_0!$A$12:$AQ$12,0),FALSE)),":",VLOOKUP($A39,ES_HW3_0!$A$12:$AQ$100,MATCH(FIXED(F$6,0,TRUE),ES_HW3_0!$A$12:$AQ$12,0),FALSE))</f>
        <v>:</v>
      </c>
      <c r="G39" s="232" t="str">
        <f>IF(ISNA(VLOOKUP($A39,ES_HW3_0!$A$12:$AQ$100,MATCH(FIXED(G$6,0,TRUE),ES_HW3_0!$A$12:$AQ$12,0),FALSE)),":",VLOOKUP($A39,ES_HW3_0!$A$12:$AQ$100,MATCH(FIXED(G$6,0,TRUE),ES_HW3_0!$A$12:$AQ$12,0),FALSE))</f>
        <v>:</v>
      </c>
      <c r="H39" s="232" t="str">
        <f>IF(ISNA(VLOOKUP($A39,ES_HW3_0!$A$12:$AQ$100,MATCH(FIXED(H$6,0,TRUE),ES_HW3_0!$A$12:$AQ$12,0),FALSE)),":",VLOOKUP($A39,ES_HW3_0!$A$12:$AQ$100,MATCH(FIXED(H$6,0,TRUE),ES_HW3_0!$A$12:$AQ$12,0),FALSE))</f>
        <v>:</v>
      </c>
      <c r="I39" s="232" t="str">
        <f>IF(ISNA(VLOOKUP($A39,ES_HW3_0!$A$12:$AQ$100,MATCH(FIXED(I$6,0,TRUE),ES_HW3_0!$A$12:$AQ$12,0),FALSE)),":",VLOOKUP($A39,ES_HW3_0!$A$12:$AQ$100,MATCH(FIXED(I$6,0,TRUE),ES_HW3_0!$A$12:$AQ$12,0),FALSE))</f>
        <v>:</v>
      </c>
      <c r="J39" s="232" t="str">
        <f>IF(ISNA(VLOOKUP($A39,ES_HW3_0!$A$12:$AQ$100,MATCH(FIXED(J$6,0,TRUE),ES_HW3_0!$A$12:$AQ$12,0),FALSE)),":",VLOOKUP($A39,ES_HW3_0!$A$12:$AQ$100,MATCH(FIXED(J$6,0,TRUE),ES_HW3_0!$A$12:$AQ$12,0),FALSE))</f>
        <v>:</v>
      </c>
      <c r="K39" s="232" t="str">
        <f>IF(ISNA(VLOOKUP($A39,ES_HW3_0!$A$12:$AQ$100,MATCH(FIXED(K$6,0,TRUE),ES_HW3_0!$A$12:$AQ$12,0),FALSE)),":",VLOOKUP($A39,ES_HW3_0!$A$12:$AQ$100,MATCH(FIXED(K$6,0,TRUE),ES_HW3_0!$A$12:$AQ$12,0),FALSE))</f>
        <v>:</v>
      </c>
      <c r="L39" s="232" t="str">
        <f>IF(ISNA(VLOOKUP($A39,ES_HW3_0!$A$12:$AQ$100,MATCH(FIXED(L$6,0,TRUE),ES_HW3_0!$A$12:$AQ$12,0),FALSE)),":",VLOOKUP($A39,ES_HW3_0!$A$12:$AQ$100,MATCH(FIXED(L$6,0,TRUE),ES_HW3_0!$A$12:$AQ$12,0),FALSE))</f>
        <v>:</v>
      </c>
      <c r="M39" s="232" t="str">
        <f>IF(ISNA(VLOOKUP($A39,ES_HW3_0!$A$12:$AQ$100,MATCH(FIXED(M$6,0,TRUE),ES_HW3_0!$A$12:$AQ$12,0),FALSE)),":",VLOOKUP($A39,ES_HW3_0!$A$12:$AQ$100,MATCH(FIXED(M$6,0,TRUE),ES_HW3_0!$A$12:$AQ$12,0),FALSE))</f>
        <v>:</v>
      </c>
      <c r="N39" s="232" t="str">
        <f>IF(ISNA(VLOOKUP($A39,ES_HW3_0!$A$12:$AQ$100,MATCH(FIXED(N$6,0,TRUE),ES_HW3_0!$A$12:$AQ$12,0),FALSE)),":",VLOOKUP($A39,ES_HW3_0!$A$12:$AQ$100,MATCH(FIXED(N$6,0,TRUE),ES_HW3_0!$A$12:$AQ$12,0),FALSE))</f>
        <v>:</v>
      </c>
      <c r="O39" s="232" t="str">
        <f>IF(ISNA(VLOOKUP($A39,ES_HW3_0!$A$12:$AQ$100,MATCH(FIXED(O$6,0,TRUE),ES_HW3_0!$A$12:$AQ$12,0),FALSE)),":",VLOOKUP($A39,ES_HW3_0!$A$12:$AQ$100,MATCH(FIXED(O$6,0,TRUE),ES_HW3_0!$A$12:$AQ$12,0),FALSE))</f>
        <v>:</v>
      </c>
      <c r="P39" s="232" t="str">
        <f>IF(ISNA(VLOOKUP($A39,ES_HW3_0!$A$12:$AQ$100,MATCH(FIXED(P$6,0,TRUE),ES_HW3_0!$A$12:$AQ$12,0),FALSE)),":",VLOOKUP($A39,ES_HW3_0!$A$12:$AQ$100,MATCH(FIXED(P$6,0,TRUE),ES_HW3_0!$A$12:$AQ$12,0),FALSE))</f>
        <v>:</v>
      </c>
      <c r="Q39" s="232" t="str">
        <f>IF(ISNA(VLOOKUP($A39,ES_HW3_0!$A$12:$AQ$100,MATCH(FIXED(Q$6,0,TRUE),ES_HW3_0!$A$12:$AQ$12,0),FALSE)),":",VLOOKUP($A39,ES_HW3_0!$A$12:$AQ$100,MATCH(FIXED(Q$6,0,TRUE),ES_HW3_0!$A$12:$AQ$12,0),FALSE))</f>
        <v>:</v>
      </c>
      <c r="R39" s="232" t="str">
        <f>IF(ISNA(VLOOKUP($A39,ES_HW3_0!$A$12:$AQ$100,MATCH(FIXED(R$6,0,TRUE),ES_HW3_0!$A$12:$AQ$12,0),FALSE)),":",VLOOKUP($A39,ES_HW3_0!$A$12:$AQ$100,MATCH(FIXED(R$6,0,TRUE),ES_HW3_0!$A$12:$AQ$12,0),FALSE))</f>
        <v>:</v>
      </c>
      <c r="S39" s="232" t="str">
        <f>IF(ISNA(VLOOKUP($A39,ES_HW3_0!$A$12:$AQ$100,MATCH(FIXED(S$6,0,TRUE),ES_HW3_0!$A$12:$AQ$12,0),FALSE)),":",VLOOKUP($A39,ES_HW3_0!$A$12:$AQ$100,MATCH(FIXED(S$6,0,TRUE),ES_HW3_0!$A$12:$AQ$12,0),FALSE))</f>
        <v>:</v>
      </c>
      <c r="T39" s="232" t="str">
        <f>IF(ISNA(VLOOKUP($A39,ES_HW3_0!$A$12:$AQ$100,MATCH(FIXED(T$6,0,TRUE),ES_HW3_0!$A$12:$AQ$12,0),FALSE)),":",VLOOKUP($A39,ES_HW3_0!$A$12:$AQ$100,MATCH(FIXED(T$6,0,TRUE),ES_HW3_0!$A$12:$AQ$12,0),FALSE))</f>
        <v>:</v>
      </c>
      <c r="U39" s="232" t="str">
        <f>IF(ISNA(VLOOKUP($A39,ES_HW3_0!$A$12:$AQ$100,MATCH(FIXED(U$6,0,TRUE),ES_HW3_0!$A$12:$AQ$12,0),FALSE)),":",VLOOKUP($A39,ES_HW3_0!$A$12:$AQ$100,MATCH(FIXED(U$6,0,TRUE),ES_HW3_0!$A$12:$AQ$12,0),FALSE))</f>
        <v>:</v>
      </c>
      <c r="V39" s="232" t="str">
        <f>IF(ISNA(VLOOKUP($A39,ES_HW3_0!$A$12:$AQ$100,MATCH(FIXED(V$6,0,TRUE),ES_HW3_0!$A$12:$AQ$12,0),FALSE)),":",VLOOKUP($A39,ES_HW3_0!$A$12:$AQ$100,MATCH(FIXED(V$6,0,TRUE),ES_HW3_0!$A$12:$AQ$12,0),FALSE))</f>
        <v>:</v>
      </c>
      <c r="W39" s="232" t="str">
        <f>IF(ISNA(VLOOKUP($A39,ES_HW3_0!$A$12:$AQ$100,MATCH(FIXED(W$6,0,TRUE),ES_HW3_0!$A$12:$AQ$12,0),FALSE)),":",VLOOKUP($A39,ES_HW3_0!$A$12:$AQ$100,MATCH(FIXED(W$6,0,TRUE),ES_HW3_0!$A$12:$AQ$12,0),FALSE))</f>
        <v>:</v>
      </c>
    </row>
    <row r="40" spans="1:23">
      <c r="A40" s="230" t="str">
        <f>lookup!Z35</f>
        <v>Japan</v>
      </c>
      <c r="B40" s="232" t="str">
        <f>VLOOKUP(A40,lookup!$Z$2:$AA$77,2,FALSE)</f>
        <v>Ιαπωνία</v>
      </c>
      <c r="C40" s="232" t="str">
        <f>IF(ISNA(VLOOKUP($A40,ES_HW3_0!$A$12:$AQ$100,MATCH(FIXED(C$6,0,TRUE),ES_HW3_0!$A$12:$AQ$12,0),FALSE)),":",VLOOKUP($A40,ES_HW3_0!$A$12:$AQ$100,MATCH(FIXED(C$6,0,TRUE),ES_HW3_0!$A$12:$AQ$12,0),FALSE))</f>
        <v>:</v>
      </c>
      <c r="D40" s="232" t="str">
        <f>IF(ISNA(VLOOKUP($A40,ES_HW3_0!$A$12:$AQ$100,MATCH(FIXED(D$6,0,TRUE),ES_HW3_0!$A$12:$AQ$12,0),FALSE)),":",VLOOKUP($A40,ES_HW3_0!$A$12:$AQ$100,MATCH(FIXED(D$6,0,TRUE),ES_HW3_0!$A$12:$AQ$12,0),FALSE))</f>
        <v>:</v>
      </c>
      <c r="E40" s="232" t="str">
        <f>IF(ISNA(VLOOKUP($A40,ES_HW3_0!$A$12:$AQ$100,MATCH(FIXED(E$6,0,TRUE),ES_HW3_0!$A$12:$AQ$12,0),FALSE)),":",VLOOKUP($A40,ES_HW3_0!$A$12:$AQ$100,MATCH(FIXED(E$6,0,TRUE),ES_HW3_0!$A$12:$AQ$12,0),FALSE))</f>
        <v>:</v>
      </c>
      <c r="F40" s="232" t="str">
        <f>IF(ISNA(VLOOKUP($A40,ES_HW3_0!$A$12:$AQ$100,MATCH(FIXED(F$6,0,TRUE),ES_HW3_0!$A$12:$AQ$12,0),FALSE)),":",VLOOKUP($A40,ES_HW3_0!$A$12:$AQ$100,MATCH(FIXED(F$6,0,TRUE),ES_HW3_0!$A$12:$AQ$12,0),FALSE))</f>
        <v>:</v>
      </c>
      <c r="G40" s="232" t="str">
        <f>IF(ISNA(VLOOKUP($A40,ES_HW3_0!$A$12:$AQ$100,MATCH(FIXED(G$6,0,TRUE),ES_HW3_0!$A$12:$AQ$12,0),FALSE)),":",VLOOKUP($A40,ES_HW3_0!$A$12:$AQ$100,MATCH(FIXED(G$6,0,TRUE),ES_HW3_0!$A$12:$AQ$12,0),FALSE))</f>
        <v>:</v>
      </c>
      <c r="H40" s="232" t="str">
        <f>IF(ISNA(VLOOKUP($A40,ES_HW3_0!$A$12:$AQ$100,MATCH(FIXED(H$6,0,TRUE),ES_HW3_0!$A$12:$AQ$12,0),FALSE)),":",VLOOKUP($A40,ES_HW3_0!$A$12:$AQ$100,MATCH(FIXED(H$6,0,TRUE),ES_HW3_0!$A$12:$AQ$12,0),FALSE))</f>
        <v>:</v>
      </c>
      <c r="I40" s="232" t="str">
        <f>IF(ISNA(VLOOKUP($A40,ES_HW3_0!$A$12:$AQ$100,MATCH(FIXED(I$6,0,TRUE),ES_HW3_0!$A$12:$AQ$12,0),FALSE)),":",VLOOKUP($A40,ES_HW3_0!$A$12:$AQ$100,MATCH(FIXED(I$6,0,TRUE),ES_HW3_0!$A$12:$AQ$12,0),FALSE))</f>
        <v>:</v>
      </c>
      <c r="J40" s="232" t="str">
        <f>IF(ISNA(VLOOKUP($A40,ES_HW3_0!$A$12:$AQ$100,MATCH(FIXED(J$6,0,TRUE),ES_HW3_0!$A$12:$AQ$12,0),FALSE)),":",VLOOKUP($A40,ES_HW3_0!$A$12:$AQ$100,MATCH(FIXED(J$6,0,TRUE),ES_HW3_0!$A$12:$AQ$12,0),FALSE))</f>
        <v>:</v>
      </c>
      <c r="K40" s="232" t="str">
        <f>IF(ISNA(VLOOKUP($A40,ES_HW3_0!$A$12:$AQ$100,MATCH(FIXED(K$6,0,TRUE),ES_HW3_0!$A$12:$AQ$12,0),FALSE)),":",VLOOKUP($A40,ES_HW3_0!$A$12:$AQ$100,MATCH(FIXED(K$6,0,TRUE),ES_HW3_0!$A$12:$AQ$12,0),FALSE))</f>
        <v>:</v>
      </c>
      <c r="L40" s="232" t="str">
        <f>IF(ISNA(VLOOKUP($A40,ES_HW3_0!$A$12:$AQ$100,MATCH(FIXED(L$6,0,TRUE),ES_HW3_0!$A$12:$AQ$12,0),FALSE)),":",VLOOKUP($A40,ES_HW3_0!$A$12:$AQ$100,MATCH(FIXED(L$6,0,TRUE),ES_HW3_0!$A$12:$AQ$12,0),FALSE))</f>
        <v>:</v>
      </c>
      <c r="M40" s="232" t="str">
        <f>IF(ISNA(VLOOKUP($A40,ES_HW3_0!$A$12:$AQ$100,MATCH(FIXED(M$6,0,TRUE),ES_HW3_0!$A$12:$AQ$12,0),FALSE)),":",VLOOKUP($A40,ES_HW3_0!$A$12:$AQ$100,MATCH(FIXED(M$6,0,TRUE),ES_HW3_0!$A$12:$AQ$12,0),FALSE))</f>
        <v>:</v>
      </c>
      <c r="N40" s="232" t="str">
        <f>IF(ISNA(VLOOKUP($A40,ES_HW3_0!$A$12:$AQ$100,MATCH(FIXED(N$6,0,TRUE),ES_HW3_0!$A$12:$AQ$12,0),FALSE)),":",VLOOKUP($A40,ES_HW3_0!$A$12:$AQ$100,MATCH(FIXED(N$6,0,TRUE),ES_HW3_0!$A$12:$AQ$12,0),FALSE))</f>
        <v>:</v>
      </c>
      <c r="O40" s="232" t="str">
        <f>IF(ISNA(VLOOKUP($A40,ES_HW3_0!$A$12:$AQ$100,MATCH(FIXED(O$6,0,TRUE),ES_HW3_0!$A$12:$AQ$12,0),FALSE)),":",VLOOKUP($A40,ES_HW3_0!$A$12:$AQ$100,MATCH(FIXED(O$6,0,TRUE),ES_HW3_0!$A$12:$AQ$12,0),FALSE))</f>
        <v>:</v>
      </c>
      <c r="P40" s="232" t="str">
        <f>IF(ISNA(VLOOKUP($A40,ES_HW3_0!$A$12:$AQ$100,MATCH(FIXED(P$6,0,TRUE),ES_HW3_0!$A$12:$AQ$12,0),FALSE)),":",VLOOKUP($A40,ES_HW3_0!$A$12:$AQ$100,MATCH(FIXED(P$6,0,TRUE),ES_HW3_0!$A$12:$AQ$12,0),FALSE))</f>
        <v>:</v>
      </c>
      <c r="Q40" s="232" t="str">
        <f>IF(ISNA(VLOOKUP($A40,ES_HW3_0!$A$12:$AQ$100,MATCH(FIXED(Q$6,0,TRUE),ES_HW3_0!$A$12:$AQ$12,0),FALSE)),":",VLOOKUP($A40,ES_HW3_0!$A$12:$AQ$100,MATCH(FIXED(Q$6,0,TRUE),ES_HW3_0!$A$12:$AQ$12,0),FALSE))</f>
        <v>:</v>
      </c>
      <c r="R40" s="232" t="str">
        <f>IF(ISNA(VLOOKUP($A40,ES_HW3_0!$A$12:$AQ$100,MATCH(FIXED(R$6,0,TRUE),ES_HW3_0!$A$12:$AQ$12,0),FALSE)),":",VLOOKUP($A40,ES_HW3_0!$A$12:$AQ$100,MATCH(FIXED(R$6,0,TRUE),ES_HW3_0!$A$12:$AQ$12,0),FALSE))</f>
        <v>:</v>
      </c>
      <c r="S40" s="232" t="str">
        <f>IF(ISNA(VLOOKUP($A40,ES_HW3_0!$A$12:$AQ$100,MATCH(FIXED(S$6,0,TRUE),ES_HW3_0!$A$12:$AQ$12,0),FALSE)),":",VLOOKUP($A40,ES_HW3_0!$A$12:$AQ$100,MATCH(FIXED(S$6,0,TRUE),ES_HW3_0!$A$12:$AQ$12,0),FALSE))</f>
        <v>:</v>
      </c>
      <c r="T40" s="232" t="str">
        <f>IF(ISNA(VLOOKUP($A40,ES_HW3_0!$A$12:$AQ$100,MATCH(FIXED(T$6,0,TRUE),ES_HW3_0!$A$12:$AQ$12,0),FALSE)),":",VLOOKUP($A40,ES_HW3_0!$A$12:$AQ$100,MATCH(FIXED(T$6,0,TRUE),ES_HW3_0!$A$12:$AQ$12,0),FALSE))</f>
        <v>:</v>
      </c>
      <c r="U40" s="232" t="str">
        <f>IF(ISNA(VLOOKUP($A40,ES_HW3_0!$A$12:$AQ$100,MATCH(FIXED(U$6,0,TRUE),ES_HW3_0!$A$12:$AQ$12,0),FALSE)),":",VLOOKUP($A40,ES_HW3_0!$A$12:$AQ$100,MATCH(FIXED(U$6,0,TRUE),ES_HW3_0!$A$12:$AQ$12,0),FALSE))</f>
        <v>:</v>
      </c>
      <c r="V40" s="232" t="str">
        <f>IF(ISNA(VLOOKUP($A40,ES_HW3_0!$A$12:$AQ$100,MATCH(FIXED(V$6,0,TRUE),ES_HW3_0!$A$12:$AQ$12,0),FALSE)),":",VLOOKUP($A40,ES_HW3_0!$A$12:$AQ$100,MATCH(FIXED(V$6,0,TRUE),ES_HW3_0!$A$12:$AQ$12,0),FALSE))</f>
        <v>:</v>
      </c>
      <c r="W40" s="232" t="str">
        <f>IF(ISNA(VLOOKUP($A40,ES_HW3_0!$A$12:$AQ$100,MATCH(FIXED(W$6,0,TRUE),ES_HW3_0!$A$12:$AQ$12,0),FALSE)),":",VLOOKUP($A40,ES_HW3_0!$A$12:$AQ$100,MATCH(FIXED(W$6,0,TRUE),ES_HW3_0!$A$12:$AQ$12,0),FALSE))</f>
        <v>:</v>
      </c>
    </row>
    <row r="41" spans="1:23">
      <c r="B41" s="232"/>
      <c r="C41" s="232"/>
      <c r="D41" s="232"/>
      <c r="E41" s="232"/>
      <c r="F41" s="232"/>
      <c r="G41" s="232"/>
      <c r="H41" s="232"/>
      <c r="I41" s="232"/>
      <c r="J41" s="232"/>
      <c r="K41" s="232"/>
      <c r="L41" s="232"/>
      <c r="M41" s="232"/>
      <c r="N41" s="232"/>
      <c r="O41" s="232"/>
      <c r="P41" s="232"/>
      <c r="Q41" s="232"/>
      <c r="R41" s="232"/>
      <c r="S41" s="232"/>
      <c r="T41" s="232"/>
      <c r="U41" s="232"/>
      <c r="V41" s="232"/>
      <c r="W41" s="232"/>
    </row>
    <row r="42" spans="1:23">
      <c r="B42" s="232"/>
      <c r="C42" s="232">
        <f>C6</f>
        <v>1995</v>
      </c>
      <c r="D42" s="232">
        <f t="shared" ref="D42:W42" si="0">D6</f>
        <v>1996</v>
      </c>
      <c r="E42" s="232">
        <f t="shared" si="0"/>
        <v>1997</v>
      </c>
      <c r="F42" s="232">
        <f t="shared" si="0"/>
        <v>1998</v>
      </c>
      <c r="G42" s="232">
        <f t="shared" si="0"/>
        <v>1999</v>
      </c>
      <c r="H42" s="232">
        <f t="shared" si="0"/>
        <v>2000</v>
      </c>
      <c r="I42" s="232">
        <f t="shared" si="0"/>
        <v>2001</v>
      </c>
      <c r="J42" s="232">
        <f t="shared" si="0"/>
        <v>2002</v>
      </c>
      <c r="K42" s="232">
        <f t="shared" si="0"/>
        <v>2003</v>
      </c>
      <c r="L42" s="232">
        <f t="shared" si="0"/>
        <v>2004</v>
      </c>
      <c r="M42" s="232">
        <f t="shared" si="0"/>
        <v>2005</v>
      </c>
      <c r="N42" s="232">
        <f t="shared" si="0"/>
        <v>2006</v>
      </c>
      <c r="O42" s="232">
        <f t="shared" si="0"/>
        <v>2007</v>
      </c>
      <c r="P42" s="232">
        <f t="shared" si="0"/>
        <v>2008</v>
      </c>
      <c r="Q42" s="232">
        <f t="shared" si="0"/>
        <v>2009</v>
      </c>
      <c r="R42" s="232">
        <f t="shared" si="0"/>
        <v>2010</v>
      </c>
      <c r="S42" s="232">
        <f t="shared" si="0"/>
        <v>2011</v>
      </c>
      <c r="T42" s="232">
        <f t="shared" si="0"/>
        <v>2012</v>
      </c>
      <c r="U42" s="232">
        <f t="shared" si="0"/>
        <v>2013</v>
      </c>
      <c r="V42" s="232">
        <f t="shared" si="0"/>
        <v>2014</v>
      </c>
      <c r="W42" s="232">
        <f t="shared" si="0"/>
        <v>2015</v>
      </c>
    </row>
    <row r="43" spans="1:23">
      <c r="A43" s="230" t="str">
        <f>lookup!Z2</f>
        <v>European Union (28 countries)</v>
      </c>
      <c r="B43" s="232" t="str">
        <f>VLOOKUP(A43,lookup!$Z$2:$AA$77,2,FALSE)</f>
        <v>ΕΕ (28 χώρες)</v>
      </c>
      <c r="C43" s="232" t="str">
        <f>IF(ISNA(VLOOKUP($A43,ES_HW3_0!$A$12:$AQ$100,MATCH(FIXED(C$6,0,TRUE),ES_HW3_0!$A$12:$AQ$12,0)+1,FALSE)),"",VLOOKUP($A43,ES_HW3_0!$A$12:$AQ$100,MATCH(FIXED(C$6,0,TRUE),ES_HW3_0!$A$12:$AQ$12,0)+1,FALSE))</f>
        <v/>
      </c>
      <c r="D43" s="232" t="str">
        <f>IF(ISNA(VLOOKUP($A43,ES_HW3_0!$A$12:$AQ$100,MATCH(FIXED(D$6,0,TRUE),ES_HW3_0!$A$12:$AQ$12,0)+1,FALSE)),"",VLOOKUP($A43,ES_HW3_0!$A$12:$AQ$100,MATCH(FIXED(D$6,0,TRUE),ES_HW3_0!$A$12:$AQ$12,0)+1,FALSE))</f>
        <v/>
      </c>
      <c r="E43" s="232" t="str">
        <f>IF(ISNA(VLOOKUP($A43,ES_HW3_0!$A$12:$AQ$100,MATCH(FIXED(E$6,0,TRUE),ES_HW3_0!$A$12:$AQ$12,0)+1,FALSE)),"",VLOOKUP($A43,ES_HW3_0!$A$12:$AQ$100,MATCH(FIXED(E$6,0,TRUE),ES_HW3_0!$A$12:$AQ$12,0)+1,FALSE))</f>
        <v/>
      </c>
      <c r="F43" s="232" t="str">
        <f>IF(ISNA(VLOOKUP($A43,ES_HW3_0!$A$12:$AQ$100,MATCH(FIXED(F$6,0,TRUE),ES_HW3_0!$A$12:$AQ$12,0)+1,FALSE)),"",VLOOKUP($A43,ES_HW3_0!$A$12:$AQ$100,MATCH(FIXED(F$6,0,TRUE),ES_HW3_0!$A$12:$AQ$12,0)+1,FALSE))</f>
        <v/>
      </c>
      <c r="G43" s="232" t="str">
        <f>IF(ISNA(VLOOKUP($A43,ES_HW3_0!$A$12:$AQ$100,MATCH(FIXED(G$6,0,TRUE),ES_HW3_0!$A$12:$AQ$12,0)+1,FALSE)),"",VLOOKUP($A43,ES_HW3_0!$A$12:$AQ$100,MATCH(FIXED(G$6,0,TRUE),ES_HW3_0!$A$12:$AQ$12,0)+1,FALSE))</f>
        <v/>
      </c>
      <c r="H43" s="232" t="str">
        <f>IF(ISNA(VLOOKUP($A43,ES_HW3_0!$A$12:$AQ$100,MATCH(FIXED(H$6,0,TRUE),ES_HW3_0!$A$12:$AQ$12,0)+1,FALSE)),"",VLOOKUP($A43,ES_HW3_0!$A$12:$AQ$100,MATCH(FIXED(H$6,0,TRUE),ES_HW3_0!$A$12:$AQ$12,0)+1,FALSE))</f>
        <v/>
      </c>
      <c r="I43" s="232" t="str">
        <f>IF(ISNA(VLOOKUP($A43,ES_HW3_0!$A$12:$AQ$100,MATCH(FIXED(I$6,0,TRUE),ES_HW3_0!$A$12:$AQ$12,0)+1,FALSE)),"",VLOOKUP($A43,ES_HW3_0!$A$12:$AQ$100,MATCH(FIXED(I$6,0,TRUE),ES_HW3_0!$A$12:$AQ$12,0)+1,FALSE))</f>
        <v/>
      </c>
      <c r="J43" s="232" t="str">
        <f>IF(ISNA(VLOOKUP($A43,ES_HW3_0!$A$12:$AQ$100,MATCH(FIXED(J$6,0,TRUE),ES_HW3_0!$A$12:$AQ$12,0)+1,FALSE)),"",VLOOKUP($A43,ES_HW3_0!$A$12:$AQ$100,MATCH(FIXED(J$6,0,TRUE),ES_HW3_0!$A$12:$AQ$12,0)+1,FALSE))</f>
        <v/>
      </c>
      <c r="K43" s="232" t="str">
        <f>IF(ISNA(VLOOKUP($A43,ES_HW3_0!$A$12:$AQ$100,MATCH(FIXED(K$6,0,TRUE),ES_HW3_0!$A$12:$AQ$12,0)+1,FALSE)),"",VLOOKUP($A43,ES_HW3_0!$A$12:$AQ$100,MATCH(FIXED(K$6,0,TRUE),ES_HW3_0!$A$12:$AQ$12,0)+1,FALSE))</f>
        <v/>
      </c>
      <c r="L43" s="232" t="str">
        <f>IF(ISNA(VLOOKUP($A43,ES_HW3_0!$A$12:$AQ$100,MATCH(FIXED(L$6,0,TRUE),ES_HW3_0!$A$12:$AQ$12,0)+1,FALSE)),"",VLOOKUP($A43,ES_HW3_0!$A$12:$AQ$100,MATCH(FIXED(L$6,0,TRUE),ES_HW3_0!$A$12:$AQ$12,0)+1,FALSE))</f>
        <v/>
      </c>
      <c r="M43" s="232" t="str">
        <f>IF(ISNA(VLOOKUP($A43,ES_HW3_0!$A$12:$AQ$100,MATCH(FIXED(M$6,0,TRUE),ES_HW3_0!$A$12:$AQ$12,0)+1,FALSE)),"",VLOOKUP($A43,ES_HW3_0!$A$12:$AQ$100,MATCH(FIXED(M$6,0,TRUE),ES_HW3_0!$A$12:$AQ$12,0)+1,FALSE))</f>
        <v/>
      </c>
      <c r="N43" s="232" t="str">
        <f>IF(ISNA(VLOOKUP($A43,ES_HW3_0!$A$12:$AQ$100,MATCH(FIXED(N$6,0,TRUE),ES_HW3_0!$A$12:$AQ$12,0)+1,FALSE)),"",VLOOKUP($A43,ES_HW3_0!$A$12:$AQ$100,MATCH(FIXED(N$6,0,TRUE),ES_HW3_0!$A$12:$AQ$12,0)+1,FALSE))</f>
        <v/>
      </c>
      <c r="O43" s="232" t="str">
        <f>IF(ISNA(VLOOKUP($A43,ES_HW3_0!$A$12:$AQ$100,MATCH(FIXED(O$6,0,TRUE),ES_HW3_0!$A$12:$AQ$12,0)+1,FALSE)),"",VLOOKUP($A43,ES_HW3_0!$A$12:$AQ$100,MATCH(FIXED(O$6,0,TRUE),ES_HW3_0!$A$12:$AQ$12,0)+1,FALSE))</f>
        <v/>
      </c>
      <c r="P43" s="232" t="str">
        <f>IF(ISNA(VLOOKUP($A43,ES_HW3_0!$A$12:$AQ$100,MATCH(FIXED(P$6,0,TRUE),ES_HW3_0!$A$12:$AQ$12,0)+1,FALSE)),"",VLOOKUP($A43,ES_HW3_0!$A$12:$AQ$100,MATCH(FIXED(P$6,0,TRUE),ES_HW3_0!$A$12:$AQ$12,0)+1,FALSE))</f>
        <v/>
      </c>
      <c r="Q43" s="232" t="str">
        <f>IF(ISNA(VLOOKUP($A43,ES_HW3_0!$A$12:$AQ$100,MATCH(FIXED(Q$6,0,TRUE),ES_HW3_0!$A$12:$AQ$12,0)+1,FALSE)),"",VLOOKUP($A43,ES_HW3_0!$A$12:$AQ$100,MATCH(FIXED(Q$6,0,TRUE),ES_HW3_0!$A$12:$AQ$12,0)+1,FALSE))</f>
        <v/>
      </c>
      <c r="R43" s="232" t="str">
        <f>IF(ISNA(VLOOKUP($A43,ES_HW3_0!$A$12:$AQ$100,MATCH(FIXED(R$6,0,TRUE),ES_HW3_0!$A$12:$AQ$12,0)+1,FALSE)),"",VLOOKUP($A43,ES_HW3_0!$A$12:$AQ$100,MATCH(FIXED(R$6,0,TRUE),ES_HW3_0!$A$12:$AQ$12,0)+1,FALSE))</f>
        <v/>
      </c>
      <c r="S43" s="232" t="str">
        <f>IF(ISNA(VLOOKUP($A43,ES_HW3_0!$A$12:$AQ$100,MATCH(FIXED(S$6,0,TRUE),ES_HW3_0!$A$12:$AQ$12,0)+1,FALSE)),"",VLOOKUP($A43,ES_HW3_0!$A$12:$AQ$100,MATCH(FIXED(S$6,0,TRUE),ES_HW3_0!$A$12:$AQ$12,0)+1,FALSE))</f>
        <v/>
      </c>
      <c r="T43" s="232" t="str">
        <f>IF(ISNA(VLOOKUP($A43,ES_HW3_0!$A$12:$AQ$100,MATCH(FIXED(T$6,0,TRUE),ES_HW3_0!$A$12:$AQ$12,0)+1,FALSE)),"",VLOOKUP($A43,ES_HW3_0!$A$12:$AQ$100,MATCH(FIXED(T$6,0,TRUE),ES_HW3_0!$A$12:$AQ$12,0)+1,FALSE))</f>
        <v/>
      </c>
      <c r="U43" s="232" t="str">
        <f>IF(ISNA(VLOOKUP($A43,ES_HW3_0!$A$12:$AQ$100,MATCH(FIXED(U$6,0,TRUE),ES_HW3_0!$A$12:$AQ$12,0)+1,FALSE)),"",VLOOKUP($A43,ES_HW3_0!$A$12:$AQ$100,MATCH(FIXED(U$6,0,TRUE),ES_HW3_0!$A$12:$AQ$12,0)+1,FALSE))</f>
        <v/>
      </c>
      <c r="V43" s="232" t="str">
        <f>IF(ISNA(VLOOKUP($A43,ES_HW3_0!$A$12:$AQ$100,MATCH(FIXED(V$6,0,TRUE),ES_HW3_0!$A$12:$AQ$12,0)+1,FALSE)),"",VLOOKUP($A43,ES_HW3_0!$A$12:$AQ$100,MATCH(FIXED(V$6,0,TRUE),ES_HW3_0!$A$12:$AQ$12,0)+1,FALSE))</f>
        <v/>
      </c>
      <c r="W43" s="232" t="str">
        <f>IF(ISNA(VLOOKUP($A43,ES_HW3_0!$A$12:$AQ$100,MATCH(FIXED(W$6,0,TRUE),ES_HW3_0!$A$12:$AQ$12,0)+1,FALSE)),"",VLOOKUP($A43,ES_HW3_0!$A$12:$AQ$100,MATCH(FIXED(W$6,0,TRUE),ES_HW3_0!$A$12:$AQ$12,0)+1,FALSE))</f>
        <v/>
      </c>
    </row>
    <row r="44" spans="1:23">
      <c r="A44" s="230" t="str">
        <f>lookup!Z3</f>
        <v>European Union (27 countries)</v>
      </c>
      <c r="B44" s="232" t="str">
        <f>VLOOKUP(A44,lookup!$Z$2:$AA$77,2,FALSE)</f>
        <v>ΕΕ (27 χώρες)</v>
      </c>
      <c r="C44" s="232" t="str">
        <f>IF(ISNA(VLOOKUP($A44,ES_HW3_0!$A$12:$AQ$100,MATCH(FIXED(C$6,0,TRUE),ES_HW3_0!$A$12:$AQ$12,0)+1,FALSE)),"",VLOOKUP($A44,ES_HW3_0!$A$12:$AQ$100,MATCH(FIXED(C$6,0,TRUE),ES_HW3_0!$A$12:$AQ$12,0)+1,FALSE))</f>
        <v/>
      </c>
      <c r="D44" s="232" t="str">
        <f>IF(ISNA(VLOOKUP($A44,ES_HW3_0!$A$12:$AQ$100,MATCH(FIXED(D$6,0,TRUE),ES_HW3_0!$A$12:$AQ$12,0)+1,FALSE)),"",VLOOKUP($A44,ES_HW3_0!$A$12:$AQ$100,MATCH(FIXED(D$6,0,TRUE),ES_HW3_0!$A$12:$AQ$12,0)+1,FALSE))</f>
        <v/>
      </c>
      <c r="E44" s="232" t="str">
        <f>IF(ISNA(VLOOKUP($A44,ES_HW3_0!$A$12:$AQ$100,MATCH(FIXED(E$6,0,TRUE),ES_HW3_0!$A$12:$AQ$12,0)+1,FALSE)),"",VLOOKUP($A44,ES_HW3_0!$A$12:$AQ$100,MATCH(FIXED(E$6,0,TRUE),ES_HW3_0!$A$12:$AQ$12,0)+1,FALSE))</f>
        <v/>
      </c>
      <c r="F44" s="232" t="str">
        <f>IF(ISNA(VLOOKUP($A44,ES_HW3_0!$A$12:$AQ$100,MATCH(FIXED(F$6,0,TRUE),ES_HW3_0!$A$12:$AQ$12,0)+1,FALSE)),"",VLOOKUP($A44,ES_HW3_0!$A$12:$AQ$100,MATCH(FIXED(F$6,0,TRUE),ES_HW3_0!$A$12:$AQ$12,0)+1,FALSE))</f>
        <v/>
      </c>
      <c r="G44" s="232" t="str">
        <f>IF(ISNA(VLOOKUP($A44,ES_HW3_0!$A$12:$AQ$100,MATCH(FIXED(G$6,0,TRUE),ES_HW3_0!$A$12:$AQ$12,0)+1,FALSE)),"",VLOOKUP($A44,ES_HW3_0!$A$12:$AQ$100,MATCH(FIXED(G$6,0,TRUE),ES_HW3_0!$A$12:$AQ$12,0)+1,FALSE))</f>
        <v/>
      </c>
      <c r="H44" s="232" t="str">
        <f>IF(ISNA(VLOOKUP($A44,ES_HW3_0!$A$12:$AQ$100,MATCH(FIXED(H$6,0,TRUE),ES_HW3_0!$A$12:$AQ$12,0)+1,FALSE)),"",VLOOKUP($A44,ES_HW3_0!$A$12:$AQ$100,MATCH(FIXED(H$6,0,TRUE),ES_HW3_0!$A$12:$AQ$12,0)+1,FALSE))</f>
        <v/>
      </c>
      <c r="I44" s="232" t="str">
        <f>IF(ISNA(VLOOKUP($A44,ES_HW3_0!$A$12:$AQ$100,MATCH(FIXED(I$6,0,TRUE),ES_HW3_0!$A$12:$AQ$12,0)+1,FALSE)),"",VLOOKUP($A44,ES_HW3_0!$A$12:$AQ$100,MATCH(FIXED(I$6,0,TRUE),ES_HW3_0!$A$12:$AQ$12,0)+1,FALSE))</f>
        <v/>
      </c>
      <c r="J44" s="232" t="str">
        <f>IF(ISNA(VLOOKUP($A44,ES_HW3_0!$A$12:$AQ$100,MATCH(FIXED(J$6,0,TRUE),ES_HW3_0!$A$12:$AQ$12,0)+1,FALSE)),"",VLOOKUP($A44,ES_HW3_0!$A$12:$AQ$100,MATCH(FIXED(J$6,0,TRUE),ES_HW3_0!$A$12:$AQ$12,0)+1,FALSE))</f>
        <v/>
      </c>
      <c r="K44" s="232" t="str">
        <f>IF(ISNA(VLOOKUP($A44,ES_HW3_0!$A$12:$AQ$100,MATCH(FIXED(K$6,0,TRUE),ES_HW3_0!$A$12:$AQ$12,0)+1,FALSE)),"",VLOOKUP($A44,ES_HW3_0!$A$12:$AQ$100,MATCH(FIXED(K$6,0,TRUE),ES_HW3_0!$A$12:$AQ$12,0)+1,FALSE))</f>
        <v/>
      </c>
      <c r="L44" s="232" t="str">
        <f>IF(ISNA(VLOOKUP($A44,ES_HW3_0!$A$12:$AQ$100,MATCH(FIXED(L$6,0,TRUE),ES_HW3_0!$A$12:$AQ$12,0)+1,FALSE)),"",VLOOKUP($A44,ES_HW3_0!$A$12:$AQ$100,MATCH(FIXED(L$6,0,TRUE),ES_HW3_0!$A$12:$AQ$12,0)+1,FALSE))</f>
        <v/>
      </c>
      <c r="M44" s="232" t="str">
        <f>IF(ISNA(VLOOKUP($A44,ES_HW3_0!$A$12:$AQ$100,MATCH(FIXED(M$6,0,TRUE),ES_HW3_0!$A$12:$AQ$12,0)+1,FALSE)),"",VLOOKUP($A44,ES_HW3_0!$A$12:$AQ$100,MATCH(FIXED(M$6,0,TRUE),ES_HW3_0!$A$12:$AQ$12,0)+1,FALSE))</f>
        <v/>
      </c>
      <c r="N44" s="232" t="str">
        <f>IF(ISNA(VLOOKUP($A44,ES_HW3_0!$A$12:$AQ$100,MATCH(FIXED(N$6,0,TRUE),ES_HW3_0!$A$12:$AQ$12,0)+1,FALSE)),"",VLOOKUP($A44,ES_HW3_0!$A$12:$AQ$100,MATCH(FIXED(N$6,0,TRUE),ES_HW3_0!$A$12:$AQ$12,0)+1,FALSE))</f>
        <v/>
      </c>
      <c r="O44" s="232" t="str">
        <f>IF(ISNA(VLOOKUP($A44,ES_HW3_0!$A$12:$AQ$100,MATCH(FIXED(O$6,0,TRUE),ES_HW3_0!$A$12:$AQ$12,0)+1,FALSE)),"",VLOOKUP($A44,ES_HW3_0!$A$12:$AQ$100,MATCH(FIXED(O$6,0,TRUE),ES_HW3_0!$A$12:$AQ$12,0)+1,FALSE))</f>
        <v/>
      </c>
      <c r="P44" s="232" t="str">
        <f>IF(ISNA(VLOOKUP($A44,ES_HW3_0!$A$12:$AQ$100,MATCH(FIXED(P$6,0,TRUE),ES_HW3_0!$A$12:$AQ$12,0)+1,FALSE)),"",VLOOKUP($A44,ES_HW3_0!$A$12:$AQ$100,MATCH(FIXED(P$6,0,TRUE),ES_HW3_0!$A$12:$AQ$12,0)+1,FALSE))</f>
        <v/>
      </c>
      <c r="Q44" s="232" t="str">
        <f>IF(ISNA(VLOOKUP($A44,ES_HW3_0!$A$12:$AQ$100,MATCH(FIXED(Q$6,0,TRUE),ES_HW3_0!$A$12:$AQ$12,0)+1,FALSE)),"",VLOOKUP($A44,ES_HW3_0!$A$12:$AQ$100,MATCH(FIXED(Q$6,0,TRUE),ES_HW3_0!$A$12:$AQ$12,0)+1,FALSE))</f>
        <v/>
      </c>
      <c r="R44" s="232" t="str">
        <f>IF(ISNA(VLOOKUP($A44,ES_HW3_0!$A$12:$AQ$100,MATCH(FIXED(R$6,0,TRUE),ES_HW3_0!$A$12:$AQ$12,0)+1,FALSE)),"",VLOOKUP($A44,ES_HW3_0!$A$12:$AQ$100,MATCH(FIXED(R$6,0,TRUE),ES_HW3_0!$A$12:$AQ$12,0)+1,FALSE))</f>
        <v/>
      </c>
      <c r="S44" s="232" t="str">
        <f>IF(ISNA(VLOOKUP($A44,ES_HW3_0!$A$12:$AQ$100,MATCH(FIXED(S$6,0,TRUE),ES_HW3_0!$A$12:$AQ$12,0)+1,FALSE)),"",VLOOKUP($A44,ES_HW3_0!$A$12:$AQ$100,MATCH(FIXED(S$6,0,TRUE),ES_HW3_0!$A$12:$AQ$12,0)+1,FALSE))</f>
        <v/>
      </c>
      <c r="T44" s="232" t="str">
        <f>IF(ISNA(VLOOKUP($A44,ES_HW3_0!$A$12:$AQ$100,MATCH(FIXED(T$6,0,TRUE),ES_HW3_0!$A$12:$AQ$12,0)+1,FALSE)),"",VLOOKUP($A44,ES_HW3_0!$A$12:$AQ$100,MATCH(FIXED(T$6,0,TRUE),ES_HW3_0!$A$12:$AQ$12,0)+1,FALSE))</f>
        <v/>
      </c>
      <c r="U44" s="232" t="str">
        <f>IF(ISNA(VLOOKUP($A44,ES_HW3_0!$A$12:$AQ$100,MATCH(FIXED(U$6,0,TRUE),ES_HW3_0!$A$12:$AQ$12,0)+1,FALSE)),"",VLOOKUP($A44,ES_HW3_0!$A$12:$AQ$100,MATCH(FIXED(U$6,0,TRUE),ES_HW3_0!$A$12:$AQ$12,0)+1,FALSE))</f>
        <v/>
      </c>
      <c r="V44" s="232" t="str">
        <f>IF(ISNA(VLOOKUP($A44,ES_HW3_0!$A$12:$AQ$100,MATCH(FIXED(V$6,0,TRUE),ES_HW3_0!$A$12:$AQ$12,0)+1,FALSE)),"",VLOOKUP($A44,ES_HW3_0!$A$12:$AQ$100,MATCH(FIXED(V$6,0,TRUE),ES_HW3_0!$A$12:$AQ$12,0)+1,FALSE))</f>
        <v/>
      </c>
      <c r="W44" s="232" t="str">
        <f>IF(ISNA(VLOOKUP($A44,ES_HW3_0!$A$12:$AQ$100,MATCH(FIXED(W$6,0,TRUE),ES_HW3_0!$A$12:$AQ$12,0)+1,FALSE)),"",VLOOKUP($A44,ES_HW3_0!$A$12:$AQ$100,MATCH(FIXED(W$6,0,TRUE),ES_HW3_0!$A$12:$AQ$12,0)+1,FALSE))</f>
        <v/>
      </c>
    </row>
    <row r="45" spans="1:23">
      <c r="A45" s="230" t="str">
        <f>lookup!Z4</f>
        <v>European Union (15 countries)</v>
      </c>
      <c r="B45" s="232" t="str">
        <f>VLOOKUP(A45,lookup!$Z$2:$AA$77,2,FALSE)</f>
        <v>ΕΕ (15 χώρες)</v>
      </c>
      <c r="C45" s="232" t="str">
        <f>IF(ISNA(VLOOKUP($A45,ES_HW3_0!$A$12:$AQ$100,MATCH(FIXED(C$6,0,TRUE),ES_HW3_0!$A$12:$AQ$12,0)+1,FALSE)),"",VLOOKUP($A45,ES_HW3_0!$A$12:$AQ$100,MATCH(FIXED(C$6,0,TRUE),ES_HW3_0!$A$12:$AQ$12,0)+1,FALSE))</f>
        <v/>
      </c>
      <c r="D45" s="232" t="str">
        <f>IF(ISNA(VLOOKUP($A45,ES_HW3_0!$A$12:$AQ$100,MATCH(FIXED(D$6,0,TRUE),ES_HW3_0!$A$12:$AQ$12,0)+1,FALSE)),"",VLOOKUP($A45,ES_HW3_0!$A$12:$AQ$100,MATCH(FIXED(D$6,0,TRUE),ES_HW3_0!$A$12:$AQ$12,0)+1,FALSE))</f>
        <v/>
      </c>
      <c r="E45" s="232" t="str">
        <f>IF(ISNA(VLOOKUP($A45,ES_HW3_0!$A$12:$AQ$100,MATCH(FIXED(E$6,0,TRUE),ES_HW3_0!$A$12:$AQ$12,0)+1,FALSE)),"",VLOOKUP($A45,ES_HW3_0!$A$12:$AQ$100,MATCH(FIXED(E$6,0,TRUE),ES_HW3_0!$A$12:$AQ$12,0)+1,FALSE))</f>
        <v/>
      </c>
      <c r="F45" s="232" t="str">
        <f>IF(ISNA(VLOOKUP($A45,ES_HW3_0!$A$12:$AQ$100,MATCH(FIXED(F$6,0,TRUE),ES_HW3_0!$A$12:$AQ$12,0)+1,FALSE)),"",VLOOKUP($A45,ES_HW3_0!$A$12:$AQ$100,MATCH(FIXED(F$6,0,TRUE),ES_HW3_0!$A$12:$AQ$12,0)+1,FALSE))</f>
        <v/>
      </c>
      <c r="G45" s="232" t="str">
        <f>IF(ISNA(VLOOKUP($A45,ES_HW3_0!$A$12:$AQ$100,MATCH(FIXED(G$6,0,TRUE),ES_HW3_0!$A$12:$AQ$12,0)+1,FALSE)),"",VLOOKUP($A45,ES_HW3_0!$A$12:$AQ$100,MATCH(FIXED(G$6,0,TRUE),ES_HW3_0!$A$12:$AQ$12,0)+1,FALSE))</f>
        <v/>
      </c>
      <c r="H45" s="232" t="str">
        <f>IF(ISNA(VLOOKUP($A45,ES_HW3_0!$A$12:$AQ$100,MATCH(FIXED(H$6,0,TRUE),ES_HW3_0!$A$12:$AQ$12,0)+1,FALSE)),"",VLOOKUP($A45,ES_HW3_0!$A$12:$AQ$100,MATCH(FIXED(H$6,0,TRUE),ES_HW3_0!$A$12:$AQ$12,0)+1,FALSE))</f>
        <v/>
      </c>
      <c r="I45" s="232" t="str">
        <f>IF(ISNA(VLOOKUP($A45,ES_HW3_0!$A$12:$AQ$100,MATCH(FIXED(I$6,0,TRUE),ES_HW3_0!$A$12:$AQ$12,0)+1,FALSE)),"",VLOOKUP($A45,ES_HW3_0!$A$12:$AQ$100,MATCH(FIXED(I$6,0,TRUE),ES_HW3_0!$A$12:$AQ$12,0)+1,FALSE))</f>
        <v/>
      </c>
      <c r="J45" s="232" t="str">
        <f>IF(ISNA(VLOOKUP($A45,ES_HW3_0!$A$12:$AQ$100,MATCH(FIXED(J$6,0,TRUE),ES_HW3_0!$A$12:$AQ$12,0)+1,FALSE)),"",VLOOKUP($A45,ES_HW3_0!$A$12:$AQ$100,MATCH(FIXED(J$6,0,TRUE),ES_HW3_0!$A$12:$AQ$12,0)+1,FALSE))</f>
        <v/>
      </c>
      <c r="K45" s="232" t="str">
        <f>IF(ISNA(VLOOKUP($A45,ES_HW3_0!$A$12:$AQ$100,MATCH(FIXED(K$6,0,TRUE),ES_HW3_0!$A$12:$AQ$12,0)+1,FALSE)),"",VLOOKUP($A45,ES_HW3_0!$A$12:$AQ$100,MATCH(FIXED(K$6,0,TRUE),ES_HW3_0!$A$12:$AQ$12,0)+1,FALSE))</f>
        <v/>
      </c>
      <c r="L45" s="232" t="str">
        <f>IF(ISNA(VLOOKUP($A45,ES_HW3_0!$A$12:$AQ$100,MATCH(FIXED(L$6,0,TRUE),ES_HW3_0!$A$12:$AQ$12,0)+1,FALSE)),"",VLOOKUP($A45,ES_HW3_0!$A$12:$AQ$100,MATCH(FIXED(L$6,0,TRUE),ES_HW3_0!$A$12:$AQ$12,0)+1,FALSE))</f>
        <v/>
      </c>
      <c r="M45" s="232" t="str">
        <f>IF(ISNA(VLOOKUP($A45,ES_HW3_0!$A$12:$AQ$100,MATCH(FIXED(M$6,0,TRUE),ES_HW3_0!$A$12:$AQ$12,0)+1,FALSE)),"",VLOOKUP($A45,ES_HW3_0!$A$12:$AQ$100,MATCH(FIXED(M$6,0,TRUE),ES_HW3_0!$A$12:$AQ$12,0)+1,FALSE))</f>
        <v/>
      </c>
      <c r="N45" s="232" t="str">
        <f>IF(ISNA(VLOOKUP($A45,ES_HW3_0!$A$12:$AQ$100,MATCH(FIXED(N$6,0,TRUE),ES_HW3_0!$A$12:$AQ$12,0)+1,FALSE)),"",VLOOKUP($A45,ES_HW3_0!$A$12:$AQ$100,MATCH(FIXED(N$6,0,TRUE),ES_HW3_0!$A$12:$AQ$12,0)+1,FALSE))</f>
        <v/>
      </c>
      <c r="O45" s="232" t="str">
        <f>IF(ISNA(VLOOKUP($A45,ES_HW3_0!$A$12:$AQ$100,MATCH(FIXED(O$6,0,TRUE),ES_HW3_0!$A$12:$AQ$12,0)+1,FALSE)),"",VLOOKUP($A45,ES_HW3_0!$A$12:$AQ$100,MATCH(FIXED(O$6,0,TRUE),ES_HW3_0!$A$12:$AQ$12,0)+1,FALSE))</f>
        <v/>
      </c>
      <c r="P45" s="232" t="str">
        <f>IF(ISNA(VLOOKUP($A45,ES_HW3_0!$A$12:$AQ$100,MATCH(FIXED(P$6,0,TRUE),ES_HW3_0!$A$12:$AQ$12,0)+1,FALSE)),"",VLOOKUP($A45,ES_HW3_0!$A$12:$AQ$100,MATCH(FIXED(P$6,0,TRUE),ES_HW3_0!$A$12:$AQ$12,0)+1,FALSE))</f>
        <v/>
      </c>
      <c r="Q45" s="232" t="str">
        <f>IF(ISNA(VLOOKUP($A45,ES_HW3_0!$A$12:$AQ$100,MATCH(FIXED(Q$6,0,TRUE),ES_HW3_0!$A$12:$AQ$12,0)+1,FALSE)),"",VLOOKUP($A45,ES_HW3_0!$A$12:$AQ$100,MATCH(FIXED(Q$6,0,TRUE),ES_HW3_0!$A$12:$AQ$12,0)+1,FALSE))</f>
        <v/>
      </c>
      <c r="R45" s="232" t="str">
        <f>IF(ISNA(VLOOKUP($A45,ES_HW3_0!$A$12:$AQ$100,MATCH(FIXED(R$6,0,TRUE),ES_HW3_0!$A$12:$AQ$12,0)+1,FALSE)),"",VLOOKUP($A45,ES_HW3_0!$A$12:$AQ$100,MATCH(FIXED(R$6,0,TRUE),ES_HW3_0!$A$12:$AQ$12,0)+1,FALSE))</f>
        <v/>
      </c>
      <c r="S45" s="232" t="str">
        <f>IF(ISNA(VLOOKUP($A45,ES_HW3_0!$A$12:$AQ$100,MATCH(FIXED(S$6,0,TRUE),ES_HW3_0!$A$12:$AQ$12,0)+1,FALSE)),"",VLOOKUP($A45,ES_HW3_0!$A$12:$AQ$100,MATCH(FIXED(S$6,0,TRUE),ES_HW3_0!$A$12:$AQ$12,0)+1,FALSE))</f>
        <v/>
      </c>
      <c r="T45" s="232" t="str">
        <f>IF(ISNA(VLOOKUP($A45,ES_HW3_0!$A$12:$AQ$100,MATCH(FIXED(T$6,0,TRUE),ES_HW3_0!$A$12:$AQ$12,0)+1,FALSE)),"",VLOOKUP($A45,ES_HW3_0!$A$12:$AQ$100,MATCH(FIXED(T$6,0,TRUE),ES_HW3_0!$A$12:$AQ$12,0)+1,FALSE))</f>
        <v/>
      </c>
      <c r="U45" s="232" t="str">
        <f>IF(ISNA(VLOOKUP($A45,ES_HW3_0!$A$12:$AQ$100,MATCH(FIXED(U$6,0,TRUE),ES_HW3_0!$A$12:$AQ$12,0)+1,FALSE)),"",VLOOKUP($A45,ES_HW3_0!$A$12:$AQ$100,MATCH(FIXED(U$6,0,TRUE),ES_HW3_0!$A$12:$AQ$12,0)+1,FALSE))</f>
        <v/>
      </c>
      <c r="V45" s="232" t="str">
        <f>IF(ISNA(VLOOKUP($A45,ES_HW3_0!$A$12:$AQ$100,MATCH(FIXED(V$6,0,TRUE),ES_HW3_0!$A$12:$AQ$12,0)+1,FALSE)),"",VLOOKUP($A45,ES_HW3_0!$A$12:$AQ$100,MATCH(FIXED(V$6,0,TRUE),ES_HW3_0!$A$12:$AQ$12,0)+1,FALSE))</f>
        <v/>
      </c>
      <c r="W45" s="232" t="str">
        <f>IF(ISNA(VLOOKUP($A45,ES_HW3_0!$A$12:$AQ$100,MATCH(FIXED(W$6,0,TRUE),ES_HW3_0!$A$12:$AQ$12,0)+1,FALSE)),"",VLOOKUP($A45,ES_HW3_0!$A$12:$AQ$100,MATCH(FIXED(W$6,0,TRUE),ES_HW3_0!$A$12:$AQ$12,0)+1,FALSE))</f>
        <v/>
      </c>
    </row>
    <row r="46" spans="1:23">
      <c r="A46" s="230" t="str">
        <f>lookup!Z5</f>
        <v>Euro area (EA11-2000, EA12-2006, EA13-2007, EA15-2008, EA16-2010, EA17-2013, EA18)</v>
      </c>
      <c r="B46" s="232" t="str">
        <f>VLOOKUP(A46,lookup!$Z$2:$AA$77,2,FALSE)</f>
        <v>Ευροχώρος</v>
      </c>
      <c r="C46" s="232" t="str">
        <f>IF(ISNA(VLOOKUP($A46,ES_HW3_0!$A$12:$AQ$100,MATCH(FIXED(C$6,0,TRUE),ES_HW3_0!$A$12:$AQ$12,0)+1,FALSE)),"",VLOOKUP($A46,ES_HW3_0!$A$12:$AQ$100,MATCH(FIXED(C$6,0,TRUE),ES_HW3_0!$A$12:$AQ$12,0)+1,FALSE))</f>
        <v/>
      </c>
      <c r="D46" s="232" t="str">
        <f>IF(ISNA(VLOOKUP($A46,ES_HW3_0!$A$12:$AQ$100,MATCH(FIXED(D$6,0,TRUE),ES_HW3_0!$A$12:$AQ$12,0)+1,FALSE)),"",VLOOKUP($A46,ES_HW3_0!$A$12:$AQ$100,MATCH(FIXED(D$6,0,TRUE),ES_HW3_0!$A$12:$AQ$12,0)+1,FALSE))</f>
        <v/>
      </c>
      <c r="E46" s="232" t="str">
        <f>IF(ISNA(VLOOKUP($A46,ES_HW3_0!$A$12:$AQ$100,MATCH(FIXED(E$6,0,TRUE),ES_HW3_0!$A$12:$AQ$12,0)+1,FALSE)),"",VLOOKUP($A46,ES_HW3_0!$A$12:$AQ$100,MATCH(FIXED(E$6,0,TRUE),ES_HW3_0!$A$12:$AQ$12,0)+1,FALSE))</f>
        <v/>
      </c>
      <c r="F46" s="232" t="str">
        <f>IF(ISNA(VLOOKUP($A46,ES_HW3_0!$A$12:$AQ$100,MATCH(FIXED(F$6,0,TRUE),ES_HW3_0!$A$12:$AQ$12,0)+1,FALSE)),"",VLOOKUP($A46,ES_HW3_0!$A$12:$AQ$100,MATCH(FIXED(F$6,0,TRUE),ES_HW3_0!$A$12:$AQ$12,0)+1,FALSE))</f>
        <v/>
      </c>
      <c r="G46" s="232" t="str">
        <f>IF(ISNA(VLOOKUP($A46,ES_HW3_0!$A$12:$AQ$100,MATCH(FIXED(G$6,0,TRUE),ES_HW3_0!$A$12:$AQ$12,0)+1,FALSE)),"",VLOOKUP($A46,ES_HW3_0!$A$12:$AQ$100,MATCH(FIXED(G$6,0,TRUE),ES_HW3_0!$A$12:$AQ$12,0)+1,FALSE))</f>
        <v/>
      </c>
      <c r="H46" s="232" t="str">
        <f>IF(ISNA(VLOOKUP($A46,ES_HW3_0!$A$12:$AQ$100,MATCH(FIXED(H$6,0,TRUE),ES_HW3_0!$A$12:$AQ$12,0)+1,FALSE)),"",VLOOKUP($A46,ES_HW3_0!$A$12:$AQ$100,MATCH(FIXED(H$6,0,TRUE),ES_HW3_0!$A$12:$AQ$12,0)+1,FALSE))</f>
        <v/>
      </c>
      <c r="I46" s="232" t="str">
        <f>IF(ISNA(VLOOKUP($A46,ES_HW3_0!$A$12:$AQ$100,MATCH(FIXED(I$6,0,TRUE),ES_HW3_0!$A$12:$AQ$12,0)+1,FALSE)),"",VLOOKUP($A46,ES_HW3_0!$A$12:$AQ$100,MATCH(FIXED(I$6,0,TRUE),ES_HW3_0!$A$12:$AQ$12,0)+1,FALSE))</f>
        <v/>
      </c>
      <c r="J46" s="232" t="str">
        <f>IF(ISNA(VLOOKUP($A46,ES_HW3_0!$A$12:$AQ$100,MATCH(FIXED(J$6,0,TRUE),ES_HW3_0!$A$12:$AQ$12,0)+1,FALSE)),"",VLOOKUP($A46,ES_HW3_0!$A$12:$AQ$100,MATCH(FIXED(J$6,0,TRUE),ES_HW3_0!$A$12:$AQ$12,0)+1,FALSE))</f>
        <v/>
      </c>
      <c r="K46" s="232" t="str">
        <f>IF(ISNA(VLOOKUP($A46,ES_HW3_0!$A$12:$AQ$100,MATCH(FIXED(K$6,0,TRUE),ES_HW3_0!$A$12:$AQ$12,0)+1,FALSE)),"",VLOOKUP($A46,ES_HW3_0!$A$12:$AQ$100,MATCH(FIXED(K$6,0,TRUE),ES_HW3_0!$A$12:$AQ$12,0)+1,FALSE))</f>
        <v/>
      </c>
      <c r="L46" s="232" t="str">
        <f>IF(ISNA(VLOOKUP($A46,ES_HW3_0!$A$12:$AQ$100,MATCH(FIXED(L$6,0,TRUE),ES_HW3_0!$A$12:$AQ$12,0)+1,FALSE)),"",VLOOKUP($A46,ES_HW3_0!$A$12:$AQ$100,MATCH(FIXED(L$6,0,TRUE),ES_HW3_0!$A$12:$AQ$12,0)+1,FALSE))</f>
        <v/>
      </c>
      <c r="M46" s="232" t="str">
        <f>IF(ISNA(VLOOKUP($A46,ES_HW3_0!$A$12:$AQ$100,MATCH(FIXED(M$6,0,TRUE),ES_HW3_0!$A$12:$AQ$12,0)+1,FALSE)),"",VLOOKUP($A46,ES_HW3_0!$A$12:$AQ$100,MATCH(FIXED(M$6,0,TRUE),ES_HW3_0!$A$12:$AQ$12,0)+1,FALSE))</f>
        <v/>
      </c>
      <c r="N46" s="232" t="str">
        <f>IF(ISNA(VLOOKUP($A46,ES_HW3_0!$A$12:$AQ$100,MATCH(FIXED(N$6,0,TRUE),ES_HW3_0!$A$12:$AQ$12,0)+1,FALSE)),"",VLOOKUP($A46,ES_HW3_0!$A$12:$AQ$100,MATCH(FIXED(N$6,0,TRUE),ES_HW3_0!$A$12:$AQ$12,0)+1,FALSE))</f>
        <v/>
      </c>
      <c r="O46" s="232" t="str">
        <f>IF(ISNA(VLOOKUP($A46,ES_HW3_0!$A$12:$AQ$100,MATCH(FIXED(O$6,0,TRUE),ES_HW3_0!$A$12:$AQ$12,0)+1,FALSE)),"",VLOOKUP($A46,ES_HW3_0!$A$12:$AQ$100,MATCH(FIXED(O$6,0,TRUE),ES_HW3_0!$A$12:$AQ$12,0)+1,FALSE))</f>
        <v/>
      </c>
      <c r="P46" s="232" t="str">
        <f>IF(ISNA(VLOOKUP($A46,ES_HW3_0!$A$12:$AQ$100,MATCH(FIXED(P$6,0,TRUE),ES_HW3_0!$A$12:$AQ$12,0)+1,FALSE)),"",VLOOKUP($A46,ES_HW3_0!$A$12:$AQ$100,MATCH(FIXED(P$6,0,TRUE),ES_HW3_0!$A$12:$AQ$12,0)+1,FALSE))</f>
        <v/>
      </c>
      <c r="Q46" s="232" t="str">
        <f>IF(ISNA(VLOOKUP($A46,ES_HW3_0!$A$12:$AQ$100,MATCH(FIXED(Q$6,0,TRUE),ES_HW3_0!$A$12:$AQ$12,0)+1,FALSE)),"",VLOOKUP($A46,ES_HW3_0!$A$12:$AQ$100,MATCH(FIXED(Q$6,0,TRUE),ES_HW3_0!$A$12:$AQ$12,0)+1,FALSE))</f>
        <v/>
      </c>
      <c r="R46" s="232" t="str">
        <f>IF(ISNA(VLOOKUP($A46,ES_HW3_0!$A$12:$AQ$100,MATCH(FIXED(R$6,0,TRUE),ES_HW3_0!$A$12:$AQ$12,0)+1,FALSE)),"",VLOOKUP($A46,ES_HW3_0!$A$12:$AQ$100,MATCH(FIXED(R$6,0,TRUE),ES_HW3_0!$A$12:$AQ$12,0)+1,FALSE))</f>
        <v/>
      </c>
      <c r="S46" s="232" t="str">
        <f>IF(ISNA(VLOOKUP($A46,ES_HW3_0!$A$12:$AQ$100,MATCH(FIXED(S$6,0,TRUE),ES_HW3_0!$A$12:$AQ$12,0)+1,FALSE)),"",VLOOKUP($A46,ES_HW3_0!$A$12:$AQ$100,MATCH(FIXED(S$6,0,TRUE),ES_HW3_0!$A$12:$AQ$12,0)+1,FALSE))</f>
        <v/>
      </c>
      <c r="T46" s="232" t="str">
        <f>IF(ISNA(VLOOKUP($A46,ES_HW3_0!$A$12:$AQ$100,MATCH(FIXED(T$6,0,TRUE),ES_HW3_0!$A$12:$AQ$12,0)+1,FALSE)),"",VLOOKUP($A46,ES_HW3_0!$A$12:$AQ$100,MATCH(FIXED(T$6,0,TRUE),ES_HW3_0!$A$12:$AQ$12,0)+1,FALSE))</f>
        <v/>
      </c>
      <c r="U46" s="232" t="str">
        <f>IF(ISNA(VLOOKUP($A46,ES_HW3_0!$A$12:$AQ$100,MATCH(FIXED(U$6,0,TRUE),ES_HW3_0!$A$12:$AQ$12,0)+1,FALSE)),"",VLOOKUP($A46,ES_HW3_0!$A$12:$AQ$100,MATCH(FIXED(U$6,0,TRUE),ES_HW3_0!$A$12:$AQ$12,0)+1,FALSE))</f>
        <v/>
      </c>
      <c r="V46" s="232" t="str">
        <f>IF(ISNA(VLOOKUP($A46,ES_HW3_0!$A$12:$AQ$100,MATCH(FIXED(V$6,0,TRUE),ES_HW3_0!$A$12:$AQ$12,0)+1,FALSE)),"",VLOOKUP($A46,ES_HW3_0!$A$12:$AQ$100,MATCH(FIXED(V$6,0,TRUE),ES_HW3_0!$A$12:$AQ$12,0)+1,FALSE))</f>
        <v/>
      </c>
      <c r="W46" s="232" t="str">
        <f>IF(ISNA(VLOOKUP($A46,ES_HW3_0!$A$12:$AQ$100,MATCH(FIXED(W$6,0,TRUE),ES_HW3_0!$A$12:$AQ$12,0)+1,FALSE)),"",VLOOKUP($A46,ES_HW3_0!$A$12:$AQ$100,MATCH(FIXED(W$6,0,TRUE),ES_HW3_0!$A$12:$AQ$12,0)+1,FALSE))</f>
        <v/>
      </c>
    </row>
    <row r="47" spans="1:23">
      <c r="A47" s="230" t="str">
        <f>lookup!Z6</f>
        <v>Belgium</v>
      </c>
      <c r="B47" s="232" t="str">
        <f>VLOOKUP(A47,lookup!$Z$2:$AA$77,2,FALSE)</f>
        <v>Βέλγιο</v>
      </c>
      <c r="C47" s="232" t="str">
        <f>IF(ISNA(VLOOKUP($A47,ES_HW3_0!$A$12:$AQ$100,MATCH(FIXED(C$6,0,TRUE),ES_HW3_0!$A$12:$AQ$12,0)+1,FALSE)),"",VLOOKUP($A47,ES_HW3_0!$A$12:$AQ$100,MATCH(FIXED(C$6,0,TRUE),ES_HW3_0!$A$12:$AQ$12,0)+1,FALSE))</f>
        <v/>
      </c>
      <c r="D47" s="232" t="str">
        <f>IF(ISNA(VLOOKUP($A47,ES_HW3_0!$A$12:$AQ$100,MATCH(FIXED(D$6,0,TRUE),ES_HW3_0!$A$12:$AQ$12,0)+1,FALSE)),"",VLOOKUP($A47,ES_HW3_0!$A$12:$AQ$100,MATCH(FIXED(D$6,0,TRUE),ES_HW3_0!$A$12:$AQ$12,0)+1,FALSE))</f>
        <v/>
      </c>
      <c r="E47" s="232" t="str">
        <f>IF(ISNA(VLOOKUP($A47,ES_HW3_0!$A$12:$AQ$100,MATCH(FIXED(E$6,0,TRUE),ES_HW3_0!$A$12:$AQ$12,0)+1,FALSE)),"",VLOOKUP($A47,ES_HW3_0!$A$12:$AQ$100,MATCH(FIXED(E$6,0,TRUE),ES_HW3_0!$A$12:$AQ$12,0)+1,FALSE))</f>
        <v/>
      </c>
      <c r="F47" s="232" t="str">
        <f>IF(ISNA(VLOOKUP($A47,ES_HW3_0!$A$12:$AQ$100,MATCH(FIXED(F$6,0,TRUE),ES_HW3_0!$A$12:$AQ$12,0)+1,FALSE)),"",VLOOKUP($A47,ES_HW3_0!$A$12:$AQ$100,MATCH(FIXED(F$6,0,TRUE),ES_HW3_0!$A$12:$AQ$12,0)+1,FALSE))</f>
        <v/>
      </c>
      <c r="G47" s="232" t="str">
        <f>IF(ISNA(VLOOKUP($A47,ES_HW3_0!$A$12:$AQ$100,MATCH(FIXED(G$6,0,TRUE),ES_HW3_0!$A$12:$AQ$12,0)+1,FALSE)),"",VLOOKUP($A47,ES_HW3_0!$A$12:$AQ$100,MATCH(FIXED(G$6,0,TRUE),ES_HW3_0!$A$12:$AQ$12,0)+1,FALSE))</f>
        <v/>
      </c>
      <c r="H47" s="232" t="str">
        <f>IF(ISNA(VLOOKUP($A47,ES_HW3_0!$A$12:$AQ$100,MATCH(FIXED(H$6,0,TRUE),ES_HW3_0!$A$12:$AQ$12,0)+1,FALSE)),"",VLOOKUP($A47,ES_HW3_0!$A$12:$AQ$100,MATCH(FIXED(H$6,0,TRUE),ES_HW3_0!$A$12:$AQ$12,0)+1,FALSE))</f>
        <v/>
      </c>
      <c r="I47" s="232" t="str">
        <f>IF(ISNA(VLOOKUP($A47,ES_HW3_0!$A$12:$AQ$100,MATCH(FIXED(I$6,0,TRUE),ES_HW3_0!$A$12:$AQ$12,0)+1,FALSE)),"",VLOOKUP($A47,ES_HW3_0!$A$12:$AQ$100,MATCH(FIXED(I$6,0,TRUE),ES_HW3_0!$A$12:$AQ$12,0)+1,FALSE))</f>
        <v/>
      </c>
      <c r="J47" s="232" t="str">
        <f>IF(ISNA(VLOOKUP($A47,ES_HW3_0!$A$12:$AQ$100,MATCH(FIXED(J$6,0,TRUE),ES_HW3_0!$A$12:$AQ$12,0)+1,FALSE)),"",VLOOKUP($A47,ES_HW3_0!$A$12:$AQ$100,MATCH(FIXED(J$6,0,TRUE),ES_HW3_0!$A$12:$AQ$12,0)+1,FALSE))</f>
        <v/>
      </c>
      <c r="K47" s="232" t="str">
        <f>IF(ISNA(VLOOKUP($A47,ES_HW3_0!$A$12:$AQ$100,MATCH(FIXED(K$6,0,TRUE),ES_HW3_0!$A$12:$AQ$12,0)+1,FALSE)),"",VLOOKUP($A47,ES_HW3_0!$A$12:$AQ$100,MATCH(FIXED(K$6,0,TRUE),ES_HW3_0!$A$12:$AQ$12,0)+1,FALSE))</f>
        <v/>
      </c>
      <c r="L47" s="232" t="str">
        <f>IF(ISNA(VLOOKUP($A47,ES_HW3_0!$A$12:$AQ$100,MATCH(FIXED(L$6,0,TRUE),ES_HW3_0!$A$12:$AQ$12,0)+1,FALSE)),"",VLOOKUP($A47,ES_HW3_0!$A$12:$AQ$100,MATCH(FIXED(L$6,0,TRUE),ES_HW3_0!$A$12:$AQ$12,0)+1,FALSE))</f>
        <v/>
      </c>
      <c r="M47" s="232" t="str">
        <f>IF(ISNA(VLOOKUP($A47,ES_HW3_0!$A$12:$AQ$100,MATCH(FIXED(M$6,0,TRUE),ES_HW3_0!$A$12:$AQ$12,0)+1,FALSE)),"",VLOOKUP($A47,ES_HW3_0!$A$12:$AQ$100,MATCH(FIXED(M$6,0,TRUE),ES_HW3_0!$A$12:$AQ$12,0)+1,FALSE))</f>
        <v/>
      </c>
      <c r="N47" s="232" t="str">
        <f>IF(ISNA(VLOOKUP($A47,ES_HW3_0!$A$12:$AQ$100,MATCH(FIXED(N$6,0,TRUE),ES_HW3_0!$A$12:$AQ$12,0)+1,FALSE)),"",VLOOKUP($A47,ES_HW3_0!$A$12:$AQ$100,MATCH(FIXED(N$6,0,TRUE),ES_HW3_0!$A$12:$AQ$12,0)+1,FALSE))</f>
        <v/>
      </c>
      <c r="O47" s="232" t="str">
        <f>IF(ISNA(VLOOKUP($A47,ES_HW3_0!$A$12:$AQ$100,MATCH(FIXED(O$6,0,TRUE),ES_HW3_0!$A$12:$AQ$12,0)+1,FALSE)),"",VLOOKUP($A47,ES_HW3_0!$A$12:$AQ$100,MATCH(FIXED(O$6,0,TRUE),ES_HW3_0!$A$12:$AQ$12,0)+1,FALSE))</f>
        <v/>
      </c>
      <c r="P47" s="232" t="str">
        <f>IF(ISNA(VLOOKUP($A47,ES_HW3_0!$A$12:$AQ$100,MATCH(FIXED(P$6,0,TRUE),ES_HW3_0!$A$12:$AQ$12,0)+1,FALSE)),"",VLOOKUP($A47,ES_HW3_0!$A$12:$AQ$100,MATCH(FIXED(P$6,0,TRUE),ES_HW3_0!$A$12:$AQ$12,0)+1,FALSE))</f>
        <v/>
      </c>
      <c r="Q47" s="232" t="str">
        <f>IF(ISNA(VLOOKUP($A47,ES_HW3_0!$A$12:$AQ$100,MATCH(FIXED(Q$6,0,TRUE),ES_HW3_0!$A$12:$AQ$12,0)+1,FALSE)),"",VLOOKUP($A47,ES_HW3_0!$A$12:$AQ$100,MATCH(FIXED(Q$6,0,TRUE),ES_HW3_0!$A$12:$AQ$12,0)+1,FALSE))</f>
        <v/>
      </c>
      <c r="R47" s="232" t="str">
        <f>IF(ISNA(VLOOKUP($A47,ES_HW3_0!$A$12:$AQ$100,MATCH(FIXED(R$6,0,TRUE),ES_HW3_0!$A$12:$AQ$12,0)+1,FALSE)),"",VLOOKUP($A47,ES_HW3_0!$A$12:$AQ$100,MATCH(FIXED(R$6,0,TRUE),ES_HW3_0!$A$12:$AQ$12,0)+1,FALSE))</f>
        <v/>
      </c>
      <c r="S47" s="232" t="str">
        <f>IF(ISNA(VLOOKUP($A47,ES_HW3_0!$A$12:$AQ$100,MATCH(FIXED(S$6,0,TRUE),ES_HW3_0!$A$12:$AQ$12,0)+1,FALSE)),"",VLOOKUP($A47,ES_HW3_0!$A$12:$AQ$100,MATCH(FIXED(S$6,0,TRUE),ES_HW3_0!$A$12:$AQ$12,0)+1,FALSE))</f>
        <v/>
      </c>
      <c r="T47" s="232" t="str">
        <f>IF(ISNA(VLOOKUP($A47,ES_HW3_0!$A$12:$AQ$100,MATCH(FIXED(T$6,0,TRUE),ES_HW3_0!$A$12:$AQ$12,0)+1,FALSE)),"",VLOOKUP($A47,ES_HW3_0!$A$12:$AQ$100,MATCH(FIXED(T$6,0,TRUE),ES_HW3_0!$A$12:$AQ$12,0)+1,FALSE))</f>
        <v/>
      </c>
      <c r="U47" s="232" t="str">
        <f>IF(ISNA(VLOOKUP($A47,ES_HW3_0!$A$12:$AQ$100,MATCH(FIXED(U$6,0,TRUE),ES_HW3_0!$A$12:$AQ$12,0)+1,FALSE)),"",VLOOKUP($A47,ES_HW3_0!$A$12:$AQ$100,MATCH(FIXED(U$6,0,TRUE),ES_HW3_0!$A$12:$AQ$12,0)+1,FALSE))</f>
        <v/>
      </c>
      <c r="V47" s="232" t="str">
        <f>IF(ISNA(VLOOKUP($A47,ES_HW3_0!$A$12:$AQ$100,MATCH(FIXED(V$6,0,TRUE),ES_HW3_0!$A$12:$AQ$12,0)+1,FALSE)),"",VLOOKUP($A47,ES_HW3_0!$A$12:$AQ$100,MATCH(FIXED(V$6,0,TRUE),ES_HW3_0!$A$12:$AQ$12,0)+1,FALSE))</f>
        <v/>
      </c>
      <c r="W47" s="232" t="str">
        <f>IF(ISNA(VLOOKUP($A47,ES_HW3_0!$A$12:$AQ$100,MATCH(FIXED(W$6,0,TRUE),ES_HW3_0!$A$12:$AQ$12,0)+1,FALSE)),"",VLOOKUP($A47,ES_HW3_0!$A$12:$AQ$100,MATCH(FIXED(W$6,0,TRUE),ES_HW3_0!$A$12:$AQ$12,0)+1,FALSE))</f>
        <v/>
      </c>
    </row>
    <row r="48" spans="1:23">
      <c r="A48" s="230" t="str">
        <f>lookup!Z7</f>
        <v>Bulgaria</v>
      </c>
      <c r="B48" s="232" t="str">
        <f>VLOOKUP(A48,lookup!$Z$2:$AA$77,2,FALSE)</f>
        <v>Βουλγαρία</v>
      </c>
      <c r="C48" s="232" t="str">
        <f>IF(ISNA(VLOOKUP($A48,ES_HW3_0!$A$12:$AQ$100,MATCH(FIXED(C$6,0,TRUE),ES_HW3_0!$A$12:$AQ$12,0)+1,FALSE)),"",VLOOKUP($A48,ES_HW3_0!$A$12:$AQ$100,MATCH(FIXED(C$6,0,TRUE),ES_HW3_0!$A$12:$AQ$12,0)+1,FALSE))</f>
        <v/>
      </c>
      <c r="D48" s="232" t="str">
        <f>IF(ISNA(VLOOKUP($A48,ES_HW3_0!$A$12:$AQ$100,MATCH(FIXED(D$6,0,TRUE),ES_HW3_0!$A$12:$AQ$12,0)+1,FALSE)),"",VLOOKUP($A48,ES_HW3_0!$A$12:$AQ$100,MATCH(FIXED(D$6,0,TRUE),ES_HW3_0!$A$12:$AQ$12,0)+1,FALSE))</f>
        <v/>
      </c>
      <c r="E48" s="232" t="str">
        <f>IF(ISNA(VLOOKUP($A48,ES_HW3_0!$A$12:$AQ$100,MATCH(FIXED(E$6,0,TRUE),ES_HW3_0!$A$12:$AQ$12,0)+1,FALSE)),"",VLOOKUP($A48,ES_HW3_0!$A$12:$AQ$100,MATCH(FIXED(E$6,0,TRUE),ES_HW3_0!$A$12:$AQ$12,0)+1,FALSE))</f>
        <v/>
      </c>
      <c r="F48" s="232" t="str">
        <f>IF(ISNA(VLOOKUP($A48,ES_HW3_0!$A$12:$AQ$100,MATCH(FIXED(F$6,0,TRUE),ES_HW3_0!$A$12:$AQ$12,0)+1,FALSE)),"",VLOOKUP($A48,ES_HW3_0!$A$12:$AQ$100,MATCH(FIXED(F$6,0,TRUE),ES_HW3_0!$A$12:$AQ$12,0)+1,FALSE))</f>
        <v/>
      </c>
      <c r="G48" s="232" t="str">
        <f>IF(ISNA(VLOOKUP($A48,ES_HW3_0!$A$12:$AQ$100,MATCH(FIXED(G$6,0,TRUE),ES_HW3_0!$A$12:$AQ$12,0)+1,FALSE)),"",VLOOKUP($A48,ES_HW3_0!$A$12:$AQ$100,MATCH(FIXED(G$6,0,TRUE),ES_HW3_0!$A$12:$AQ$12,0)+1,FALSE))</f>
        <v/>
      </c>
      <c r="H48" s="232" t="str">
        <f>IF(ISNA(VLOOKUP($A48,ES_HW3_0!$A$12:$AQ$100,MATCH(FIXED(H$6,0,TRUE),ES_HW3_0!$A$12:$AQ$12,0)+1,FALSE)),"",VLOOKUP($A48,ES_HW3_0!$A$12:$AQ$100,MATCH(FIXED(H$6,0,TRUE),ES_HW3_0!$A$12:$AQ$12,0)+1,FALSE))</f>
        <v/>
      </c>
      <c r="I48" s="232" t="str">
        <f>IF(ISNA(VLOOKUP($A48,ES_HW3_0!$A$12:$AQ$100,MATCH(FIXED(I$6,0,TRUE),ES_HW3_0!$A$12:$AQ$12,0)+1,FALSE)),"",VLOOKUP($A48,ES_HW3_0!$A$12:$AQ$100,MATCH(FIXED(I$6,0,TRUE),ES_HW3_0!$A$12:$AQ$12,0)+1,FALSE))</f>
        <v/>
      </c>
      <c r="J48" s="232" t="str">
        <f>IF(ISNA(VLOOKUP($A48,ES_HW3_0!$A$12:$AQ$100,MATCH(FIXED(J$6,0,TRUE),ES_HW3_0!$A$12:$AQ$12,0)+1,FALSE)),"",VLOOKUP($A48,ES_HW3_0!$A$12:$AQ$100,MATCH(FIXED(J$6,0,TRUE),ES_HW3_0!$A$12:$AQ$12,0)+1,FALSE))</f>
        <v/>
      </c>
      <c r="K48" s="232" t="str">
        <f>IF(ISNA(VLOOKUP($A48,ES_HW3_0!$A$12:$AQ$100,MATCH(FIXED(K$6,0,TRUE),ES_HW3_0!$A$12:$AQ$12,0)+1,FALSE)),"",VLOOKUP($A48,ES_HW3_0!$A$12:$AQ$100,MATCH(FIXED(K$6,0,TRUE),ES_HW3_0!$A$12:$AQ$12,0)+1,FALSE))</f>
        <v/>
      </c>
      <c r="L48" s="232" t="str">
        <f>IF(ISNA(VLOOKUP($A48,ES_HW3_0!$A$12:$AQ$100,MATCH(FIXED(L$6,0,TRUE),ES_HW3_0!$A$12:$AQ$12,0)+1,FALSE)),"",VLOOKUP($A48,ES_HW3_0!$A$12:$AQ$100,MATCH(FIXED(L$6,0,TRUE),ES_HW3_0!$A$12:$AQ$12,0)+1,FALSE))</f>
        <v/>
      </c>
      <c r="M48" s="232" t="str">
        <f>IF(ISNA(VLOOKUP($A48,ES_HW3_0!$A$12:$AQ$100,MATCH(FIXED(M$6,0,TRUE),ES_HW3_0!$A$12:$AQ$12,0)+1,FALSE)),"",VLOOKUP($A48,ES_HW3_0!$A$12:$AQ$100,MATCH(FIXED(M$6,0,TRUE),ES_HW3_0!$A$12:$AQ$12,0)+1,FALSE))</f>
        <v/>
      </c>
      <c r="N48" s="232" t="str">
        <f>IF(ISNA(VLOOKUP($A48,ES_HW3_0!$A$12:$AQ$100,MATCH(FIXED(N$6,0,TRUE),ES_HW3_0!$A$12:$AQ$12,0)+1,FALSE)),"",VLOOKUP($A48,ES_HW3_0!$A$12:$AQ$100,MATCH(FIXED(N$6,0,TRUE),ES_HW3_0!$A$12:$AQ$12,0)+1,FALSE))</f>
        <v/>
      </c>
      <c r="O48" s="232" t="str">
        <f>IF(ISNA(VLOOKUP($A48,ES_HW3_0!$A$12:$AQ$100,MATCH(FIXED(O$6,0,TRUE),ES_HW3_0!$A$12:$AQ$12,0)+1,FALSE)),"",VLOOKUP($A48,ES_HW3_0!$A$12:$AQ$100,MATCH(FIXED(O$6,0,TRUE),ES_HW3_0!$A$12:$AQ$12,0)+1,FALSE))</f>
        <v/>
      </c>
      <c r="P48" s="232" t="str">
        <f>IF(ISNA(VLOOKUP($A48,ES_HW3_0!$A$12:$AQ$100,MATCH(FIXED(P$6,0,TRUE),ES_HW3_0!$A$12:$AQ$12,0)+1,FALSE)),"",VLOOKUP($A48,ES_HW3_0!$A$12:$AQ$100,MATCH(FIXED(P$6,0,TRUE),ES_HW3_0!$A$12:$AQ$12,0)+1,FALSE))</f>
        <v/>
      </c>
      <c r="Q48" s="232" t="str">
        <f>IF(ISNA(VLOOKUP($A48,ES_HW3_0!$A$12:$AQ$100,MATCH(FIXED(Q$6,0,TRUE),ES_HW3_0!$A$12:$AQ$12,0)+1,FALSE)),"",VLOOKUP($A48,ES_HW3_0!$A$12:$AQ$100,MATCH(FIXED(Q$6,0,TRUE),ES_HW3_0!$A$12:$AQ$12,0)+1,FALSE))</f>
        <v/>
      </c>
      <c r="R48" s="232" t="str">
        <f>IF(ISNA(VLOOKUP($A48,ES_HW3_0!$A$12:$AQ$100,MATCH(FIXED(R$6,0,TRUE),ES_HW3_0!$A$12:$AQ$12,0)+1,FALSE)),"",VLOOKUP($A48,ES_HW3_0!$A$12:$AQ$100,MATCH(FIXED(R$6,0,TRUE),ES_HW3_0!$A$12:$AQ$12,0)+1,FALSE))</f>
        <v/>
      </c>
      <c r="S48" s="232" t="str">
        <f>IF(ISNA(VLOOKUP($A48,ES_HW3_0!$A$12:$AQ$100,MATCH(FIXED(S$6,0,TRUE),ES_HW3_0!$A$12:$AQ$12,0)+1,FALSE)),"",VLOOKUP($A48,ES_HW3_0!$A$12:$AQ$100,MATCH(FIXED(S$6,0,TRUE),ES_HW3_0!$A$12:$AQ$12,0)+1,FALSE))</f>
        <v/>
      </c>
      <c r="T48" s="232" t="str">
        <f>IF(ISNA(VLOOKUP($A48,ES_HW3_0!$A$12:$AQ$100,MATCH(FIXED(T$6,0,TRUE),ES_HW3_0!$A$12:$AQ$12,0)+1,FALSE)),"",VLOOKUP($A48,ES_HW3_0!$A$12:$AQ$100,MATCH(FIXED(T$6,0,TRUE),ES_HW3_0!$A$12:$AQ$12,0)+1,FALSE))</f>
        <v/>
      </c>
      <c r="U48" s="232" t="str">
        <f>IF(ISNA(VLOOKUP($A48,ES_HW3_0!$A$12:$AQ$100,MATCH(FIXED(U$6,0,TRUE),ES_HW3_0!$A$12:$AQ$12,0)+1,FALSE)),"",VLOOKUP($A48,ES_HW3_0!$A$12:$AQ$100,MATCH(FIXED(U$6,0,TRUE),ES_HW3_0!$A$12:$AQ$12,0)+1,FALSE))</f>
        <v/>
      </c>
      <c r="V48" s="232" t="str">
        <f>IF(ISNA(VLOOKUP($A48,ES_HW3_0!$A$12:$AQ$100,MATCH(FIXED(V$6,0,TRUE),ES_HW3_0!$A$12:$AQ$12,0)+1,FALSE)),"",VLOOKUP($A48,ES_HW3_0!$A$12:$AQ$100,MATCH(FIXED(V$6,0,TRUE),ES_HW3_0!$A$12:$AQ$12,0)+1,FALSE))</f>
        <v/>
      </c>
      <c r="W48" s="232" t="str">
        <f>IF(ISNA(VLOOKUP($A48,ES_HW3_0!$A$12:$AQ$100,MATCH(FIXED(W$6,0,TRUE),ES_HW3_0!$A$12:$AQ$12,0)+1,FALSE)),"",VLOOKUP($A48,ES_HW3_0!$A$12:$AQ$100,MATCH(FIXED(W$6,0,TRUE),ES_HW3_0!$A$12:$AQ$12,0)+1,FALSE))</f>
        <v/>
      </c>
    </row>
    <row r="49" spans="1:23">
      <c r="A49" s="230" t="str">
        <f>lookup!Z8</f>
        <v>Czech Republic</v>
      </c>
      <c r="B49" s="232" t="str">
        <f>VLOOKUP(A49,lookup!$Z$2:$AA$77,2,FALSE)</f>
        <v>Τσεχία</v>
      </c>
      <c r="C49" s="232" t="str">
        <f>IF(ISNA(VLOOKUP($A49,ES_HW3_0!$A$12:$AQ$100,MATCH(FIXED(C$6,0,TRUE),ES_HW3_0!$A$12:$AQ$12,0)+1,FALSE)),"",VLOOKUP($A49,ES_HW3_0!$A$12:$AQ$100,MATCH(FIXED(C$6,0,TRUE),ES_HW3_0!$A$12:$AQ$12,0)+1,FALSE))</f>
        <v/>
      </c>
      <c r="D49" s="232" t="str">
        <f>IF(ISNA(VLOOKUP($A49,ES_HW3_0!$A$12:$AQ$100,MATCH(FIXED(D$6,0,TRUE),ES_HW3_0!$A$12:$AQ$12,0)+1,FALSE)),"",VLOOKUP($A49,ES_HW3_0!$A$12:$AQ$100,MATCH(FIXED(D$6,0,TRUE),ES_HW3_0!$A$12:$AQ$12,0)+1,FALSE))</f>
        <v/>
      </c>
      <c r="E49" s="232" t="str">
        <f>IF(ISNA(VLOOKUP($A49,ES_HW3_0!$A$12:$AQ$100,MATCH(FIXED(E$6,0,TRUE),ES_HW3_0!$A$12:$AQ$12,0)+1,FALSE)),"",VLOOKUP($A49,ES_HW3_0!$A$12:$AQ$100,MATCH(FIXED(E$6,0,TRUE),ES_HW3_0!$A$12:$AQ$12,0)+1,FALSE))</f>
        <v/>
      </c>
      <c r="F49" s="232" t="str">
        <f>IF(ISNA(VLOOKUP($A49,ES_HW3_0!$A$12:$AQ$100,MATCH(FIXED(F$6,0,TRUE),ES_HW3_0!$A$12:$AQ$12,0)+1,FALSE)),"",VLOOKUP($A49,ES_HW3_0!$A$12:$AQ$100,MATCH(FIXED(F$6,0,TRUE),ES_HW3_0!$A$12:$AQ$12,0)+1,FALSE))</f>
        <v/>
      </c>
      <c r="G49" s="232" t="str">
        <f>IF(ISNA(VLOOKUP($A49,ES_HW3_0!$A$12:$AQ$100,MATCH(FIXED(G$6,0,TRUE),ES_HW3_0!$A$12:$AQ$12,0)+1,FALSE)),"",VLOOKUP($A49,ES_HW3_0!$A$12:$AQ$100,MATCH(FIXED(G$6,0,TRUE),ES_HW3_0!$A$12:$AQ$12,0)+1,FALSE))</f>
        <v/>
      </c>
      <c r="H49" s="232" t="str">
        <f>IF(ISNA(VLOOKUP($A49,ES_HW3_0!$A$12:$AQ$100,MATCH(FIXED(H$6,0,TRUE),ES_HW3_0!$A$12:$AQ$12,0)+1,FALSE)),"",VLOOKUP($A49,ES_HW3_0!$A$12:$AQ$100,MATCH(FIXED(H$6,0,TRUE),ES_HW3_0!$A$12:$AQ$12,0)+1,FALSE))</f>
        <v/>
      </c>
      <c r="I49" s="232" t="str">
        <f>IF(ISNA(VLOOKUP($A49,ES_HW3_0!$A$12:$AQ$100,MATCH(FIXED(I$6,0,TRUE),ES_HW3_0!$A$12:$AQ$12,0)+1,FALSE)),"",VLOOKUP($A49,ES_HW3_0!$A$12:$AQ$100,MATCH(FIXED(I$6,0,TRUE),ES_HW3_0!$A$12:$AQ$12,0)+1,FALSE))</f>
        <v/>
      </c>
      <c r="J49" s="232" t="str">
        <f>IF(ISNA(VLOOKUP($A49,ES_HW3_0!$A$12:$AQ$100,MATCH(FIXED(J$6,0,TRUE),ES_HW3_0!$A$12:$AQ$12,0)+1,FALSE)),"",VLOOKUP($A49,ES_HW3_0!$A$12:$AQ$100,MATCH(FIXED(J$6,0,TRUE),ES_HW3_0!$A$12:$AQ$12,0)+1,FALSE))</f>
        <v/>
      </c>
      <c r="K49" s="232" t="str">
        <f>IF(ISNA(VLOOKUP($A49,ES_HW3_0!$A$12:$AQ$100,MATCH(FIXED(K$6,0,TRUE),ES_HW3_0!$A$12:$AQ$12,0)+1,FALSE)),"",VLOOKUP($A49,ES_HW3_0!$A$12:$AQ$100,MATCH(FIXED(K$6,0,TRUE),ES_HW3_0!$A$12:$AQ$12,0)+1,FALSE))</f>
        <v/>
      </c>
      <c r="L49" s="232" t="str">
        <f>IF(ISNA(VLOOKUP($A49,ES_HW3_0!$A$12:$AQ$100,MATCH(FIXED(L$6,0,TRUE),ES_HW3_0!$A$12:$AQ$12,0)+1,FALSE)),"",VLOOKUP($A49,ES_HW3_0!$A$12:$AQ$100,MATCH(FIXED(L$6,0,TRUE),ES_HW3_0!$A$12:$AQ$12,0)+1,FALSE))</f>
        <v/>
      </c>
      <c r="M49" s="232" t="str">
        <f>IF(ISNA(VLOOKUP($A49,ES_HW3_0!$A$12:$AQ$100,MATCH(FIXED(M$6,0,TRUE),ES_HW3_0!$A$12:$AQ$12,0)+1,FALSE)),"",VLOOKUP($A49,ES_HW3_0!$A$12:$AQ$100,MATCH(FIXED(M$6,0,TRUE),ES_HW3_0!$A$12:$AQ$12,0)+1,FALSE))</f>
        <v/>
      </c>
      <c r="N49" s="232" t="str">
        <f>IF(ISNA(VLOOKUP($A49,ES_HW3_0!$A$12:$AQ$100,MATCH(FIXED(N$6,0,TRUE),ES_HW3_0!$A$12:$AQ$12,0)+1,FALSE)),"",VLOOKUP($A49,ES_HW3_0!$A$12:$AQ$100,MATCH(FIXED(N$6,0,TRUE),ES_HW3_0!$A$12:$AQ$12,0)+1,FALSE))</f>
        <v/>
      </c>
      <c r="O49" s="232" t="str">
        <f>IF(ISNA(VLOOKUP($A49,ES_HW3_0!$A$12:$AQ$100,MATCH(FIXED(O$6,0,TRUE),ES_HW3_0!$A$12:$AQ$12,0)+1,FALSE)),"",VLOOKUP($A49,ES_HW3_0!$A$12:$AQ$100,MATCH(FIXED(O$6,0,TRUE),ES_HW3_0!$A$12:$AQ$12,0)+1,FALSE))</f>
        <v/>
      </c>
      <c r="P49" s="232" t="str">
        <f>IF(ISNA(VLOOKUP($A49,ES_HW3_0!$A$12:$AQ$100,MATCH(FIXED(P$6,0,TRUE),ES_HW3_0!$A$12:$AQ$12,0)+1,FALSE)),"",VLOOKUP($A49,ES_HW3_0!$A$12:$AQ$100,MATCH(FIXED(P$6,0,TRUE),ES_HW3_0!$A$12:$AQ$12,0)+1,FALSE))</f>
        <v/>
      </c>
      <c r="Q49" s="232" t="str">
        <f>IF(ISNA(VLOOKUP($A49,ES_HW3_0!$A$12:$AQ$100,MATCH(FIXED(Q$6,0,TRUE),ES_HW3_0!$A$12:$AQ$12,0)+1,FALSE)),"",VLOOKUP($A49,ES_HW3_0!$A$12:$AQ$100,MATCH(FIXED(Q$6,0,TRUE),ES_HW3_0!$A$12:$AQ$12,0)+1,FALSE))</f>
        <v/>
      </c>
      <c r="R49" s="232" t="str">
        <f>IF(ISNA(VLOOKUP($A49,ES_HW3_0!$A$12:$AQ$100,MATCH(FIXED(R$6,0,TRUE),ES_HW3_0!$A$12:$AQ$12,0)+1,FALSE)),"",VLOOKUP($A49,ES_HW3_0!$A$12:$AQ$100,MATCH(FIXED(R$6,0,TRUE),ES_HW3_0!$A$12:$AQ$12,0)+1,FALSE))</f>
        <v/>
      </c>
      <c r="S49" s="232" t="str">
        <f>IF(ISNA(VLOOKUP($A49,ES_HW3_0!$A$12:$AQ$100,MATCH(FIXED(S$6,0,TRUE),ES_HW3_0!$A$12:$AQ$12,0)+1,FALSE)),"",VLOOKUP($A49,ES_HW3_0!$A$12:$AQ$100,MATCH(FIXED(S$6,0,TRUE),ES_HW3_0!$A$12:$AQ$12,0)+1,FALSE))</f>
        <v/>
      </c>
      <c r="T49" s="232" t="str">
        <f>IF(ISNA(VLOOKUP($A49,ES_HW3_0!$A$12:$AQ$100,MATCH(FIXED(T$6,0,TRUE),ES_HW3_0!$A$12:$AQ$12,0)+1,FALSE)),"",VLOOKUP($A49,ES_HW3_0!$A$12:$AQ$100,MATCH(FIXED(T$6,0,TRUE),ES_HW3_0!$A$12:$AQ$12,0)+1,FALSE))</f>
        <v/>
      </c>
      <c r="U49" s="232" t="str">
        <f>IF(ISNA(VLOOKUP($A49,ES_HW3_0!$A$12:$AQ$100,MATCH(FIXED(U$6,0,TRUE),ES_HW3_0!$A$12:$AQ$12,0)+1,FALSE)),"",VLOOKUP($A49,ES_HW3_0!$A$12:$AQ$100,MATCH(FIXED(U$6,0,TRUE),ES_HW3_0!$A$12:$AQ$12,0)+1,FALSE))</f>
        <v/>
      </c>
      <c r="V49" s="232" t="str">
        <f>IF(ISNA(VLOOKUP($A49,ES_HW3_0!$A$12:$AQ$100,MATCH(FIXED(V$6,0,TRUE),ES_HW3_0!$A$12:$AQ$12,0)+1,FALSE)),"",VLOOKUP($A49,ES_HW3_0!$A$12:$AQ$100,MATCH(FIXED(V$6,0,TRUE),ES_HW3_0!$A$12:$AQ$12,0)+1,FALSE))</f>
        <v/>
      </c>
      <c r="W49" s="232" t="str">
        <f>IF(ISNA(VLOOKUP($A49,ES_HW3_0!$A$12:$AQ$100,MATCH(FIXED(W$6,0,TRUE),ES_HW3_0!$A$12:$AQ$12,0)+1,FALSE)),"",VLOOKUP($A49,ES_HW3_0!$A$12:$AQ$100,MATCH(FIXED(W$6,0,TRUE),ES_HW3_0!$A$12:$AQ$12,0)+1,FALSE))</f>
        <v/>
      </c>
    </row>
    <row r="50" spans="1:23">
      <c r="A50" s="230" t="str">
        <f>lookup!Z9</f>
        <v>Denmark</v>
      </c>
      <c r="B50" s="232" t="str">
        <f>VLOOKUP(A50,lookup!$Z$2:$AA$77,2,FALSE)</f>
        <v>Δανία</v>
      </c>
      <c r="C50" s="232" t="str">
        <f>IF(ISNA(VLOOKUP($A50,ES_HW3_0!$A$12:$AQ$100,MATCH(FIXED(C$6,0,TRUE),ES_HW3_0!$A$12:$AQ$12,0)+1,FALSE)),"",VLOOKUP($A50,ES_HW3_0!$A$12:$AQ$100,MATCH(FIXED(C$6,0,TRUE),ES_HW3_0!$A$12:$AQ$12,0)+1,FALSE))</f>
        <v/>
      </c>
      <c r="D50" s="232" t="str">
        <f>IF(ISNA(VLOOKUP($A50,ES_HW3_0!$A$12:$AQ$100,MATCH(FIXED(D$6,0,TRUE),ES_HW3_0!$A$12:$AQ$12,0)+1,FALSE)),"",VLOOKUP($A50,ES_HW3_0!$A$12:$AQ$100,MATCH(FIXED(D$6,0,TRUE),ES_HW3_0!$A$12:$AQ$12,0)+1,FALSE))</f>
        <v/>
      </c>
      <c r="E50" s="232" t="str">
        <f>IF(ISNA(VLOOKUP($A50,ES_HW3_0!$A$12:$AQ$100,MATCH(FIXED(E$6,0,TRUE),ES_HW3_0!$A$12:$AQ$12,0)+1,FALSE)),"",VLOOKUP($A50,ES_HW3_0!$A$12:$AQ$100,MATCH(FIXED(E$6,0,TRUE),ES_HW3_0!$A$12:$AQ$12,0)+1,FALSE))</f>
        <v/>
      </c>
      <c r="F50" s="232" t="str">
        <f>IF(ISNA(VLOOKUP($A50,ES_HW3_0!$A$12:$AQ$100,MATCH(FIXED(F$6,0,TRUE),ES_HW3_0!$A$12:$AQ$12,0)+1,FALSE)),"",VLOOKUP($A50,ES_HW3_0!$A$12:$AQ$100,MATCH(FIXED(F$6,0,TRUE),ES_HW3_0!$A$12:$AQ$12,0)+1,FALSE))</f>
        <v/>
      </c>
      <c r="G50" s="232" t="str">
        <f>IF(ISNA(VLOOKUP($A50,ES_HW3_0!$A$12:$AQ$100,MATCH(FIXED(G$6,0,TRUE),ES_HW3_0!$A$12:$AQ$12,0)+1,FALSE)),"",VLOOKUP($A50,ES_HW3_0!$A$12:$AQ$100,MATCH(FIXED(G$6,0,TRUE),ES_HW3_0!$A$12:$AQ$12,0)+1,FALSE))</f>
        <v/>
      </c>
      <c r="H50" s="232" t="str">
        <f>IF(ISNA(VLOOKUP($A50,ES_HW3_0!$A$12:$AQ$100,MATCH(FIXED(H$6,0,TRUE),ES_HW3_0!$A$12:$AQ$12,0)+1,FALSE)),"",VLOOKUP($A50,ES_HW3_0!$A$12:$AQ$100,MATCH(FIXED(H$6,0,TRUE),ES_HW3_0!$A$12:$AQ$12,0)+1,FALSE))</f>
        <v/>
      </c>
      <c r="I50" s="232" t="str">
        <f>IF(ISNA(VLOOKUP($A50,ES_HW3_0!$A$12:$AQ$100,MATCH(FIXED(I$6,0,TRUE),ES_HW3_0!$A$12:$AQ$12,0)+1,FALSE)),"",VLOOKUP($A50,ES_HW3_0!$A$12:$AQ$100,MATCH(FIXED(I$6,0,TRUE),ES_HW3_0!$A$12:$AQ$12,0)+1,FALSE))</f>
        <v/>
      </c>
      <c r="J50" s="232" t="str">
        <f>IF(ISNA(VLOOKUP($A50,ES_HW3_0!$A$12:$AQ$100,MATCH(FIXED(J$6,0,TRUE),ES_HW3_0!$A$12:$AQ$12,0)+1,FALSE)),"",VLOOKUP($A50,ES_HW3_0!$A$12:$AQ$100,MATCH(FIXED(J$6,0,TRUE),ES_HW3_0!$A$12:$AQ$12,0)+1,FALSE))</f>
        <v/>
      </c>
      <c r="K50" s="232" t="str">
        <f>IF(ISNA(VLOOKUP($A50,ES_HW3_0!$A$12:$AQ$100,MATCH(FIXED(K$6,0,TRUE),ES_HW3_0!$A$12:$AQ$12,0)+1,FALSE)),"",VLOOKUP($A50,ES_HW3_0!$A$12:$AQ$100,MATCH(FIXED(K$6,0,TRUE),ES_HW3_0!$A$12:$AQ$12,0)+1,FALSE))</f>
        <v/>
      </c>
      <c r="L50" s="232" t="str">
        <f>IF(ISNA(VLOOKUP($A50,ES_HW3_0!$A$12:$AQ$100,MATCH(FIXED(L$6,0,TRUE),ES_HW3_0!$A$12:$AQ$12,0)+1,FALSE)),"",VLOOKUP($A50,ES_HW3_0!$A$12:$AQ$100,MATCH(FIXED(L$6,0,TRUE),ES_HW3_0!$A$12:$AQ$12,0)+1,FALSE))</f>
        <v/>
      </c>
      <c r="M50" s="232" t="str">
        <f>IF(ISNA(VLOOKUP($A50,ES_HW3_0!$A$12:$AQ$100,MATCH(FIXED(M$6,0,TRUE),ES_HW3_0!$A$12:$AQ$12,0)+1,FALSE)),"",VLOOKUP($A50,ES_HW3_0!$A$12:$AQ$100,MATCH(FIXED(M$6,0,TRUE),ES_HW3_0!$A$12:$AQ$12,0)+1,FALSE))</f>
        <v/>
      </c>
      <c r="N50" s="232" t="str">
        <f>IF(ISNA(VLOOKUP($A50,ES_HW3_0!$A$12:$AQ$100,MATCH(FIXED(N$6,0,TRUE),ES_HW3_0!$A$12:$AQ$12,0)+1,FALSE)),"",VLOOKUP($A50,ES_HW3_0!$A$12:$AQ$100,MATCH(FIXED(N$6,0,TRUE),ES_HW3_0!$A$12:$AQ$12,0)+1,FALSE))</f>
        <v/>
      </c>
      <c r="O50" s="232" t="str">
        <f>IF(ISNA(VLOOKUP($A50,ES_HW3_0!$A$12:$AQ$100,MATCH(FIXED(O$6,0,TRUE),ES_HW3_0!$A$12:$AQ$12,0)+1,FALSE)),"",VLOOKUP($A50,ES_HW3_0!$A$12:$AQ$100,MATCH(FIXED(O$6,0,TRUE),ES_HW3_0!$A$12:$AQ$12,0)+1,FALSE))</f>
        <v/>
      </c>
      <c r="P50" s="232" t="str">
        <f>IF(ISNA(VLOOKUP($A50,ES_HW3_0!$A$12:$AQ$100,MATCH(FIXED(P$6,0,TRUE),ES_HW3_0!$A$12:$AQ$12,0)+1,FALSE)),"",VLOOKUP($A50,ES_HW3_0!$A$12:$AQ$100,MATCH(FIXED(P$6,0,TRUE),ES_HW3_0!$A$12:$AQ$12,0)+1,FALSE))</f>
        <v/>
      </c>
      <c r="Q50" s="232" t="str">
        <f>IF(ISNA(VLOOKUP($A50,ES_HW3_0!$A$12:$AQ$100,MATCH(FIXED(Q$6,0,TRUE),ES_HW3_0!$A$12:$AQ$12,0)+1,FALSE)),"",VLOOKUP($A50,ES_HW3_0!$A$12:$AQ$100,MATCH(FIXED(Q$6,0,TRUE),ES_HW3_0!$A$12:$AQ$12,0)+1,FALSE))</f>
        <v/>
      </c>
      <c r="R50" s="232" t="str">
        <f>IF(ISNA(VLOOKUP($A50,ES_HW3_0!$A$12:$AQ$100,MATCH(FIXED(R$6,0,TRUE),ES_HW3_0!$A$12:$AQ$12,0)+1,FALSE)),"",VLOOKUP($A50,ES_HW3_0!$A$12:$AQ$100,MATCH(FIXED(R$6,0,TRUE),ES_HW3_0!$A$12:$AQ$12,0)+1,FALSE))</f>
        <v/>
      </c>
      <c r="S50" s="232" t="str">
        <f>IF(ISNA(VLOOKUP($A50,ES_HW3_0!$A$12:$AQ$100,MATCH(FIXED(S$6,0,TRUE),ES_HW3_0!$A$12:$AQ$12,0)+1,FALSE)),"",VLOOKUP($A50,ES_HW3_0!$A$12:$AQ$100,MATCH(FIXED(S$6,0,TRUE),ES_HW3_0!$A$12:$AQ$12,0)+1,FALSE))</f>
        <v/>
      </c>
      <c r="T50" s="232" t="str">
        <f>IF(ISNA(VLOOKUP($A50,ES_HW3_0!$A$12:$AQ$100,MATCH(FIXED(T$6,0,TRUE),ES_HW3_0!$A$12:$AQ$12,0)+1,FALSE)),"",VLOOKUP($A50,ES_HW3_0!$A$12:$AQ$100,MATCH(FIXED(T$6,0,TRUE),ES_HW3_0!$A$12:$AQ$12,0)+1,FALSE))</f>
        <v/>
      </c>
      <c r="U50" s="232" t="str">
        <f>IF(ISNA(VLOOKUP($A50,ES_HW3_0!$A$12:$AQ$100,MATCH(FIXED(U$6,0,TRUE),ES_HW3_0!$A$12:$AQ$12,0)+1,FALSE)),"",VLOOKUP($A50,ES_HW3_0!$A$12:$AQ$100,MATCH(FIXED(U$6,0,TRUE),ES_HW3_0!$A$12:$AQ$12,0)+1,FALSE))</f>
        <v/>
      </c>
      <c r="V50" s="232" t="str">
        <f>IF(ISNA(VLOOKUP($A50,ES_HW3_0!$A$12:$AQ$100,MATCH(FIXED(V$6,0,TRUE),ES_HW3_0!$A$12:$AQ$12,0)+1,FALSE)),"",VLOOKUP($A50,ES_HW3_0!$A$12:$AQ$100,MATCH(FIXED(V$6,0,TRUE),ES_HW3_0!$A$12:$AQ$12,0)+1,FALSE))</f>
        <v/>
      </c>
      <c r="W50" s="232" t="str">
        <f>IF(ISNA(VLOOKUP($A50,ES_HW3_0!$A$12:$AQ$100,MATCH(FIXED(W$6,0,TRUE),ES_HW3_0!$A$12:$AQ$12,0)+1,FALSE)),"",VLOOKUP($A50,ES_HW3_0!$A$12:$AQ$100,MATCH(FIXED(W$6,0,TRUE),ES_HW3_0!$A$12:$AQ$12,0)+1,FALSE))</f>
        <v/>
      </c>
    </row>
    <row r="51" spans="1:23">
      <c r="A51" s="230" t="str">
        <f>lookup!Z10</f>
        <v>Germany (until 1990 former territory of the FRG)</v>
      </c>
      <c r="B51" s="232" t="str">
        <f>VLOOKUP(A51,lookup!$Z$2:$AA$77,2,FALSE)</f>
        <v>Γερμανία</v>
      </c>
      <c r="C51" s="232" t="str">
        <f>IF(ISNA(VLOOKUP($A51,ES_HW3_0!$A$12:$AQ$100,MATCH(FIXED(C$6,0,TRUE),ES_HW3_0!$A$12:$AQ$12,0)+1,FALSE)),"",VLOOKUP($A51,ES_HW3_0!$A$12:$AQ$100,MATCH(FIXED(C$6,0,TRUE),ES_HW3_0!$A$12:$AQ$12,0)+1,FALSE))</f>
        <v/>
      </c>
      <c r="D51" s="232" t="str">
        <f>IF(ISNA(VLOOKUP($A51,ES_HW3_0!$A$12:$AQ$100,MATCH(FIXED(D$6,0,TRUE),ES_HW3_0!$A$12:$AQ$12,0)+1,FALSE)),"",VLOOKUP($A51,ES_HW3_0!$A$12:$AQ$100,MATCH(FIXED(D$6,0,TRUE),ES_HW3_0!$A$12:$AQ$12,0)+1,FALSE))</f>
        <v/>
      </c>
      <c r="E51" s="232" t="str">
        <f>IF(ISNA(VLOOKUP($A51,ES_HW3_0!$A$12:$AQ$100,MATCH(FIXED(E$6,0,TRUE),ES_HW3_0!$A$12:$AQ$12,0)+1,FALSE)),"",VLOOKUP($A51,ES_HW3_0!$A$12:$AQ$100,MATCH(FIXED(E$6,0,TRUE),ES_HW3_0!$A$12:$AQ$12,0)+1,FALSE))</f>
        <v/>
      </c>
      <c r="F51" s="232" t="str">
        <f>IF(ISNA(VLOOKUP($A51,ES_HW3_0!$A$12:$AQ$100,MATCH(FIXED(F$6,0,TRUE),ES_HW3_0!$A$12:$AQ$12,0)+1,FALSE)),"",VLOOKUP($A51,ES_HW3_0!$A$12:$AQ$100,MATCH(FIXED(F$6,0,TRUE),ES_HW3_0!$A$12:$AQ$12,0)+1,FALSE))</f>
        <v/>
      </c>
      <c r="G51" s="232" t="str">
        <f>IF(ISNA(VLOOKUP($A51,ES_HW3_0!$A$12:$AQ$100,MATCH(FIXED(G$6,0,TRUE),ES_HW3_0!$A$12:$AQ$12,0)+1,FALSE)),"",VLOOKUP($A51,ES_HW3_0!$A$12:$AQ$100,MATCH(FIXED(G$6,0,TRUE),ES_HW3_0!$A$12:$AQ$12,0)+1,FALSE))</f>
        <v/>
      </c>
      <c r="H51" s="232" t="str">
        <f>IF(ISNA(VLOOKUP($A51,ES_HW3_0!$A$12:$AQ$100,MATCH(FIXED(H$6,0,TRUE),ES_HW3_0!$A$12:$AQ$12,0)+1,FALSE)),"",VLOOKUP($A51,ES_HW3_0!$A$12:$AQ$100,MATCH(FIXED(H$6,0,TRUE),ES_HW3_0!$A$12:$AQ$12,0)+1,FALSE))</f>
        <v/>
      </c>
      <c r="I51" s="232" t="str">
        <f>IF(ISNA(VLOOKUP($A51,ES_HW3_0!$A$12:$AQ$100,MATCH(FIXED(I$6,0,TRUE),ES_HW3_0!$A$12:$AQ$12,0)+1,FALSE)),"",VLOOKUP($A51,ES_HW3_0!$A$12:$AQ$100,MATCH(FIXED(I$6,0,TRUE),ES_HW3_0!$A$12:$AQ$12,0)+1,FALSE))</f>
        <v/>
      </c>
      <c r="J51" s="232" t="str">
        <f>IF(ISNA(VLOOKUP($A51,ES_HW3_0!$A$12:$AQ$100,MATCH(FIXED(J$6,0,TRUE),ES_HW3_0!$A$12:$AQ$12,0)+1,FALSE)),"",VLOOKUP($A51,ES_HW3_0!$A$12:$AQ$100,MATCH(FIXED(J$6,0,TRUE),ES_HW3_0!$A$12:$AQ$12,0)+1,FALSE))</f>
        <v/>
      </c>
      <c r="K51" s="232" t="str">
        <f>IF(ISNA(VLOOKUP($A51,ES_HW3_0!$A$12:$AQ$100,MATCH(FIXED(K$6,0,TRUE),ES_HW3_0!$A$12:$AQ$12,0)+1,FALSE)),"",VLOOKUP($A51,ES_HW3_0!$A$12:$AQ$100,MATCH(FIXED(K$6,0,TRUE),ES_HW3_0!$A$12:$AQ$12,0)+1,FALSE))</f>
        <v/>
      </c>
      <c r="L51" s="232" t="str">
        <f>IF(ISNA(VLOOKUP($A51,ES_HW3_0!$A$12:$AQ$100,MATCH(FIXED(L$6,0,TRUE),ES_HW3_0!$A$12:$AQ$12,0)+1,FALSE)),"",VLOOKUP($A51,ES_HW3_0!$A$12:$AQ$100,MATCH(FIXED(L$6,0,TRUE),ES_HW3_0!$A$12:$AQ$12,0)+1,FALSE))</f>
        <v/>
      </c>
      <c r="M51" s="232" t="str">
        <f>IF(ISNA(VLOOKUP($A51,ES_HW3_0!$A$12:$AQ$100,MATCH(FIXED(M$6,0,TRUE),ES_HW3_0!$A$12:$AQ$12,0)+1,FALSE)),"",VLOOKUP($A51,ES_HW3_0!$A$12:$AQ$100,MATCH(FIXED(M$6,0,TRUE),ES_HW3_0!$A$12:$AQ$12,0)+1,FALSE))</f>
        <v/>
      </c>
      <c r="N51" s="232" t="str">
        <f>IF(ISNA(VLOOKUP($A51,ES_HW3_0!$A$12:$AQ$100,MATCH(FIXED(N$6,0,TRUE),ES_HW3_0!$A$12:$AQ$12,0)+1,FALSE)),"",VLOOKUP($A51,ES_HW3_0!$A$12:$AQ$100,MATCH(FIXED(N$6,0,TRUE),ES_HW3_0!$A$12:$AQ$12,0)+1,FALSE))</f>
        <v/>
      </c>
      <c r="O51" s="232" t="str">
        <f>IF(ISNA(VLOOKUP($A51,ES_HW3_0!$A$12:$AQ$100,MATCH(FIXED(O$6,0,TRUE),ES_HW3_0!$A$12:$AQ$12,0)+1,FALSE)),"",VLOOKUP($A51,ES_HW3_0!$A$12:$AQ$100,MATCH(FIXED(O$6,0,TRUE),ES_HW3_0!$A$12:$AQ$12,0)+1,FALSE))</f>
        <v/>
      </c>
      <c r="P51" s="232" t="str">
        <f>IF(ISNA(VLOOKUP($A51,ES_HW3_0!$A$12:$AQ$100,MATCH(FIXED(P$6,0,TRUE),ES_HW3_0!$A$12:$AQ$12,0)+1,FALSE)),"",VLOOKUP($A51,ES_HW3_0!$A$12:$AQ$100,MATCH(FIXED(P$6,0,TRUE),ES_HW3_0!$A$12:$AQ$12,0)+1,FALSE))</f>
        <v/>
      </c>
      <c r="Q51" s="232" t="str">
        <f>IF(ISNA(VLOOKUP($A51,ES_HW3_0!$A$12:$AQ$100,MATCH(FIXED(Q$6,0,TRUE),ES_HW3_0!$A$12:$AQ$12,0)+1,FALSE)),"",VLOOKUP($A51,ES_HW3_0!$A$12:$AQ$100,MATCH(FIXED(Q$6,0,TRUE),ES_HW3_0!$A$12:$AQ$12,0)+1,FALSE))</f>
        <v/>
      </c>
      <c r="R51" s="232" t="str">
        <f>IF(ISNA(VLOOKUP($A51,ES_HW3_0!$A$12:$AQ$100,MATCH(FIXED(R$6,0,TRUE),ES_HW3_0!$A$12:$AQ$12,0)+1,FALSE)),"",VLOOKUP($A51,ES_HW3_0!$A$12:$AQ$100,MATCH(FIXED(R$6,0,TRUE),ES_HW3_0!$A$12:$AQ$12,0)+1,FALSE))</f>
        <v/>
      </c>
      <c r="S51" s="232" t="str">
        <f>IF(ISNA(VLOOKUP($A51,ES_HW3_0!$A$12:$AQ$100,MATCH(FIXED(S$6,0,TRUE),ES_HW3_0!$A$12:$AQ$12,0)+1,FALSE)),"",VLOOKUP($A51,ES_HW3_0!$A$12:$AQ$100,MATCH(FIXED(S$6,0,TRUE),ES_HW3_0!$A$12:$AQ$12,0)+1,FALSE))</f>
        <v/>
      </c>
      <c r="T51" s="232" t="str">
        <f>IF(ISNA(VLOOKUP($A51,ES_HW3_0!$A$12:$AQ$100,MATCH(FIXED(T$6,0,TRUE),ES_HW3_0!$A$12:$AQ$12,0)+1,FALSE)),"",VLOOKUP($A51,ES_HW3_0!$A$12:$AQ$100,MATCH(FIXED(T$6,0,TRUE),ES_HW3_0!$A$12:$AQ$12,0)+1,FALSE))</f>
        <v/>
      </c>
      <c r="U51" s="232" t="str">
        <f>IF(ISNA(VLOOKUP($A51,ES_HW3_0!$A$12:$AQ$100,MATCH(FIXED(U$6,0,TRUE),ES_HW3_0!$A$12:$AQ$12,0)+1,FALSE)),"",VLOOKUP($A51,ES_HW3_0!$A$12:$AQ$100,MATCH(FIXED(U$6,0,TRUE),ES_HW3_0!$A$12:$AQ$12,0)+1,FALSE))</f>
        <v/>
      </c>
      <c r="V51" s="232" t="str">
        <f>IF(ISNA(VLOOKUP($A51,ES_HW3_0!$A$12:$AQ$100,MATCH(FIXED(V$6,0,TRUE),ES_HW3_0!$A$12:$AQ$12,0)+1,FALSE)),"",VLOOKUP($A51,ES_HW3_0!$A$12:$AQ$100,MATCH(FIXED(V$6,0,TRUE),ES_HW3_0!$A$12:$AQ$12,0)+1,FALSE))</f>
        <v/>
      </c>
      <c r="W51" s="232" t="str">
        <f>IF(ISNA(VLOOKUP($A51,ES_HW3_0!$A$12:$AQ$100,MATCH(FIXED(W$6,0,TRUE),ES_HW3_0!$A$12:$AQ$12,0)+1,FALSE)),"",VLOOKUP($A51,ES_HW3_0!$A$12:$AQ$100,MATCH(FIXED(W$6,0,TRUE),ES_HW3_0!$A$12:$AQ$12,0)+1,FALSE))</f>
        <v/>
      </c>
    </row>
    <row r="52" spans="1:23">
      <c r="A52" s="230" t="str">
        <f>lookup!Z11</f>
        <v>Estonia</v>
      </c>
      <c r="B52" s="232" t="str">
        <f>VLOOKUP(A52,lookup!$Z$2:$AA$77,2,FALSE)</f>
        <v>Εσθονία</v>
      </c>
      <c r="C52" s="232" t="str">
        <f>IF(ISNA(VLOOKUP($A52,ES_HW3_0!$A$12:$AQ$100,MATCH(FIXED(C$6,0,TRUE),ES_HW3_0!$A$12:$AQ$12,0)+1,FALSE)),"",VLOOKUP($A52,ES_HW3_0!$A$12:$AQ$100,MATCH(FIXED(C$6,0,TRUE),ES_HW3_0!$A$12:$AQ$12,0)+1,FALSE))</f>
        <v/>
      </c>
      <c r="D52" s="232" t="str">
        <f>IF(ISNA(VLOOKUP($A52,ES_HW3_0!$A$12:$AQ$100,MATCH(FIXED(D$6,0,TRUE),ES_HW3_0!$A$12:$AQ$12,0)+1,FALSE)),"",VLOOKUP($A52,ES_HW3_0!$A$12:$AQ$100,MATCH(FIXED(D$6,0,TRUE),ES_HW3_0!$A$12:$AQ$12,0)+1,FALSE))</f>
        <v/>
      </c>
      <c r="E52" s="232" t="str">
        <f>IF(ISNA(VLOOKUP($A52,ES_HW3_0!$A$12:$AQ$100,MATCH(FIXED(E$6,0,TRUE),ES_HW3_0!$A$12:$AQ$12,0)+1,FALSE)),"",VLOOKUP($A52,ES_HW3_0!$A$12:$AQ$100,MATCH(FIXED(E$6,0,TRUE),ES_HW3_0!$A$12:$AQ$12,0)+1,FALSE))</f>
        <v/>
      </c>
      <c r="F52" s="232" t="str">
        <f>IF(ISNA(VLOOKUP($A52,ES_HW3_0!$A$12:$AQ$100,MATCH(FIXED(F$6,0,TRUE),ES_HW3_0!$A$12:$AQ$12,0)+1,FALSE)),"",VLOOKUP($A52,ES_HW3_0!$A$12:$AQ$100,MATCH(FIXED(F$6,0,TRUE),ES_HW3_0!$A$12:$AQ$12,0)+1,FALSE))</f>
        <v/>
      </c>
      <c r="G52" s="232" t="str">
        <f>IF(ISNA(VLOOKUP($A52,ES_HW3_0!$A$12:$AQ$100,MATCH(FIXED(G$6,0,TRUE),ES_HW3_0!$A$12:$AQ$12,0)+1,FALSE)),"",VLOOKUP($A52,ES_HW3_0!$A$12:$AQ$100,MATCH(FIXED(G$6,0,TRUE),ES_HW3_0!$A$12:$AQ$12,0)+1,FALSE))</f>
        <v/>
      </c>
      <c r="H52" s="232" t="str">
        <f>IF(ISNA(VLOOKUP($A52,ES_HW3_0!$A$12:$AQ$100,MATCH(FIXED(H$6,0,TRUE),ES_HW3_0!$A$12:$AQ$12,0)+1,FALSE)),"",VLOOKUP($A52,ES_HW3_0!$A$12:$AQ$100,MATCH(FIXED(H$6,0,TRUE),ES_HW3_0!$A$12:$AQ$12,0)+1,FALSE))</f>
        <v/>
      </c>
      <c r="I52" s="232" t="str">
        <f>IF(ISNA(VLOOKUP($A52,ES_HW3_0!$A$12:$AQ$100,MATCH(FIXED(I$6,0,TRUE),ES_HW3_0!$A$12:$AQ$12,0)+1,FALSE)),"",VLOOKUP($A52,ES_HW3_0!$A$12:$AQ$100,MATCH(FIXED(I$6,0,TRUE),ES_HW3_0!$A$12:$AQ$12,0)+1,FALSE))</f>
        <v/>
      </c>
      <c r="J52" s="232" t="str">
        <f>IF(ISNA(VLOOKUP($A52,ES_HW3_0!$A$12:$AQ$100,MATCH(FIXED(J$6,0,TRUE),ES_HW3_0!$A$12:$AQ$12,0)+1,FALSE)),"",VLOOKUP($A52,ES_HW3_0!$A$12:$AQ$100,MATCH(FIXED(J$6,0,TRUE),ES_HW3_0!$A$12:$AQ$12,0)+1,FALSE))</f>
        <v/>
      </c>
      <c r="K52" s="232" t="str">
        <f>IF(ISNA(VLOOKUP($A52,ES_HW3_0!$A$12:$AQ$100,MATCH(FIXED(K$6,0,TRUE),ES_HW3_0!$A$12:$AQ$12,0)+1,FALSE)),"",VLOOKUP($A52,ES_HW3_0!$A$12:$AQ$100,MATCH(FIXED(K$6,0,TRUE),ES_HW3_0!$A$12:$AQ$12,0)+1,FALSE))</f>
        <v/>
      </c>
      <c r="L52" s="232" t="str">
        <f>IF(ISNA(VLOOKUP($A52,ES_HW3_0!$A$12:$AQ$100,MATCH(FIXED(L$6,0,TRUE),ES_HW3_0!$A$12:$AQ$12,0)+1,FALSE)),"",VLOOKUP($A52,ES_HW3_0!$A$12:$AQ$100,MATCH(FIXED(L$6,0,TRUE),ES_HW3_0!$A$12:$AQ$12,0)+1,FALSE))</f>
        <v/>
      </c>
      <c r="M52" s="232" t="str">
        <f>IF(ISNA(VLOOKUP($A52,ES_HW3_0!$A$12:$AQ$100,MATCH(FIXED(M$6,0,TRUE),ES_HW3_0!$A$12:$AQ$12,0)+1,FALSE)),"",VLOOKUP($A52,ES_HW3_0!$A$12:$AQ$100,MATCH(FIXED(M$6,0,TRUE),ES_HW3_0!$A$12:$AQ$12,0)+1,FALSE))</f>
        <v/>
      </c>
      <c r="N52" s="232" t="str">
        <f>IF(ISNA(VLOOKUP($A52,ES_HW3_0!$A$12:$AQ$100,MATCH(FIXED(N$6,0,TRUE),ES_HW3_0!$A$12:$AQ$12,0)+1,FALSE)),"",VLOOKUP($A52,ES_HW3_0!$A$12:$AQ$100,MATCH(FIXED(N$6,0,TRUE),ES_HW3_0!$A$12:$AQ$12,0)+1,FALSE))</f>
        <v/>
      </c>
      <c r="O52" s="232" t="str">
        <f>IF(ISNA(VLOOKUP($A52,ES_HW3_0!$A$12:$AQ$100,MATCH(FIXED(O$6,0,TRUE),ES_HW3_0!$A$12:$AQ$12,0)+1,FALSE)),"",VLOOKUP($A52,ES_HW3_0!$A$12:$AQ$100,MATCH(FIXED(O$6,0,TRUE),ES_HW3_0!$A$12:$AQ$12,0)+1,FALSE))</f>
        <v/>
      </c>
      <c r="P52" s="232" t="str">
        <f>IF(ISNA(VLOOKUP($A52,ES_HW3_0!$A$12:$AQ$100,MATCH(FIXED(P$6,0,TRUE),ES_HW3_0!$A$12:$AQ$12,0)+1,FALSE)),"",VLOOKUP($A52,ES_HW3_0!$A$12:$AQ$100,MATCH(FIXED(P$6,0,TRUE),ES_HW3_0!$A$12:$AQ$12,0)+1,FALSE))</f>
        <v/>
      </c>
      <c r="Q52" s="232" t="str">
        <f>IF(ISNA(VLOOKUP($A52,ES_HW3_0!$A$12:$AQ$100,MATCH(FIXED(Q$6,0,TRUE),ES_HW3_0!$A$12:$AQ$12,0)+1,FALSE)),"",VLOOKUP($A52,ES_HW3_0!$A$12:$AQ$100,MATCH(FIXED(Q$6,0,TRUE),ES_HW3_0!$A$12:$AQ$12,0)+1,FALSE))</f>
        <v/>
      </c>
      <c r="R52" s="232" t="str">
        <f>IF(ISNA(VLOOKUP($A52,ES_HW3_0!$A$12:$AQ$100,MATCH(FIXED(R$6,0,TRUE),ES_HW3_0!$A$12:$AQ$12,0)+1,FALSE)),"",VLOOKUP($A52,ES_HW3_0!$A$12:$AQ$100,MATCH(FIXED(R$6,0,TRUE),ES_HW3_0!$A$12:$AQ$12,0)+1,FALSE))</f>
        <v/>
      </c>
      <c r="S52" s="232" t="str">
        <f>IF(ISNA(VLOOKUP($A52,ES_HW3_0!$A$12:$AQ$100,MATCH(FIXED(S$6,0,TRUE),ES_HW3_0!$A$12:$AQ$12,0)+1,FALSE)),"",VLOOKUP($A52,ES_HW3_0!$A$12:$AQ$100,MATCH(FIXED(S$6,0,TRUE),ES_HW3_0!$A$12:$AQ$12,0)+1,FALSE))</f>
        <v/>
      </c>
      <c r="T52" s="232" t="str">
        <f>IF(ISNA(VLOOKUP($A52,ES_HW3_0!$A$12:$AQ$100,MATCH(FIXED(T$6,0,TRUE),ES_HW3_0!$A$12:$AQ$12,0)+1,FALSE)),"",VLOOKUP($A52,ES_HW3_0!$A$12:$AQ$100,MATCH(FIXED(T$6,0,TRUE),ES_HW3_0!$A$12:$AQ$12,0)+1,FALSE))</f>
        <v/>
      </c>
      <c r="U52" s="232" t="str">
        <f>IF(ISNA(VLOOKUP($A52,ES_HW3_0!$A$12:$AQ$100,MATCH(FIXED(U$6,0,TRUE),ES_HW3_0!$A$12:$AQ$12,0)+1,FALSE)),"",VLOOKUP($A52,ES_HW3_0!$A$12:$AQ$100,MATCH(FIXED(U$6,0,TRUE),ES_HW3_0!$A$12:$AQ$12,0)+1,FALSE))</f>
        <v/>
      </c>
      <c r="V52" s="232" t="str">
        <f>IF(ISNA(VLOOKUP($A52,ES_HW3_0!$A$12:$AQ$100,MATCH(FIXED(V$6,0,TRUE),ES_HW3_0!$A$12:$AQ$12,0)+1,FALSE)),"",VLOOKUP($A52,ES_HW3_0!$A$12:$AQ$100,MATCH(FIXED(V$6,0,TRUE),ES_HW3_0!$A$12:$AQ$12,0)+1,FALSE))</f>
        <v/>
      </c>
      <c r="W52" s="232" t="str">
        <f>IF(ISNA(VLOOKUP($A52,ES_HW3_0!$A$12:$AQ$100,MATCH(FIXED(W$6,0,TRUE),ES_HW3_0!$A$12:$AQ$12,0)+1,FALSE)),"",VLOOKUP($A52,ES_HW3_0!$A$12:$AQ$100,MATCH(FIXED(W$6,0,TRUE),ES_HW3_0!$A$12:$AQ$12,0)+1,FALSE))</f>
        <v/>
      </c>
    </row>
    <row r="53" spans="1:23">
      <c r="A53" s="230" t="str">
        <f>lookup!Z12</f>
        <v>Ireland</v>
      </c>
      <c r="B53" s="232" t="str">
        <f>VLOOKUP(A53,lookup!$Z$2:$AA$77,2,FALSE)</f>
        <v>Ιρλανδία</v>
      </c>
      <c r="C53" s="232" t="str">
        <f>IF(ISNA(VLOOKUP($A53,ES_HW3_0!$A$12:$AQ$100,MATCH(FIXED(C$6,0,TRUE),ES_HW3_0!$A$12:$AQ$12,0)+1,FALSE)),"",VLOOKUP($A53,ES_HW3_0!$A$12:$AQ$100,MATCH(FIXED(C$6,0,TRUE),ES_HW3_0!$A$12:$AQ$12,0)+1,FALSE))</f>
        <v/>
      </c>
      <c r="D53" s="232" t="str">
        <f>IF(ISNA(VLOOKUP($A53,ES_HW3_0!$A$12:$AQ$100,MATCH(FIXED(D$6,0,TRUE),ES_HW3_0!$A$12:$AQ$12,0)+1,FALSE)),"",VLOOKUP($A53,ES_HW3_0!$A$12:$AQ$100,MATCH(FIXED(D$6,0,TRUE),ES_HW3_0!$A$12:$AQ$12,0)+1,FALSE))</f>
        <v/>
      </c>
      <c r="E53" s="232" t="str">
        <f>IF(ISNA(VLOOKUP($A53,ES_HW3_0!$A$12:$AQ$100,MATCH(FIXED(E$6,0,TRUE),ES_HW3_0!$A$12:$AQ$12,0)+1,FALSE)),"",VLOOKUP($A53,ES_HW3_0!$A$12:$AQ$100,MATCH(FIXED(E$6,0,TRUE),ES_HW3_0!$A$12:$AQ$12,0)+1,FALSE))</f>
        <v/>
      </c>
      <c r="F53" s="232" t="str">
        <f>IF(ISNA(VLOOKUP($A53,ES_HW3_0!$A$12:$AQ$100,MATCH(FIXED(F$6,0,TRUE),ES_HW3_0!$A$12:$AQ$12,0)+1,FALSE)),"",VLOOKUP($A53,ES_HW3_0!$A$12:$AQ$100,MATCH(FIXED(F$6,0,TRUE),ES_HW3_0!$A$12:$AQ$12,0)+1,FALSE))</f>
        <v/>
      </c>
      <c r="G53" s="232" t="str">
        <f>IF(ISNA(VLOOKUP($A53,ES_HW3_0!$A$12:$AQ$100,MATCH(FIXED(G$6,0,TRUE),ES_HW3_0!$A$12:$AQ$12,0)+1,FALSE)),"",VLOOKUP($A53,ES_HW3_0!$A$12:$AQ$100,MATCH(FIXED(G$6,0,TRUE),ES_HW3_0!$A$12:$AQ$12,0)+1,FALSE))</f>
        <v/>
      </c>
      <c r="H53" s="232" t="str">
        <f>IF(ISNA(VLOOKUP($A53,ES_HW3_0!$A$12:$AQ$100,MATCH(FIXED(H$6,0,TRUE),ES_HW3_0!$A$12:$AQ$12,0)+1,FALSE)),"",VLOOKUP($A53,ES_HW3_0!$A$12:$AQ$100,MATCH(FIXED(H$6,0,TRUE),ES_HW3_0!$A$12:$AQ$12,0)+1,FALSE))</f>
        <v/>
      </c>
      <c r="I53" s="232" t="str">
        <f>IF(ISNA(VLOOKUP($A53,ES_HW3_0!$A$12:$AQ$100,MATCH(FIXED(I$6,0,TRUE),ES_HW3_0!$A$12:$AQ$12,0)+1,FALSE)),"",VLOOKUP($A53,ES_HW3_0!$A$12:$AQ$100,MATCH(FIXED(I$6,0,TRUE),ES_HW3_0!$A$12:$AQ$12,0)+1,FALSE))</f>
        <v/>
      </c>
      <c r="J53" s="232" t="str">
        <f>IF(ISNA(VLOOKUP($A53,ES_HW3_0!$A$12:$AQ$100,MATCH(FIXED(J$6,0,TRUE),ES_HW3_0!$A$12:$AQ$12,0)+1,FALSE)),"",VLOOKUP($A53,ES_HW3_0!$A$12:$AQ$100,MATCH(FIXED(J$6,0,TRUE),ES_HW3_0!$A$12:$AQ$12,0)+1,FALSE))</f>
        <v/>
      </c>
      <c r="K53" s="232" t="str">
        <f>IF(ISNA(VLOOKUP($A53,ES_HW3_0!$A$12:$AQ$100,MATCH(FIXED(K$6,0,TRUE),ES_HW3_0!$A$12:$AQ$12,0)+1,FALSE)),"",VLOOKUP($A53,ES_HW3_0!$A$12:$AQ$100,MATCH(FIXED(K$6,0,TRUE),ES_HW3_0!$A$12:$AQ$12,0)+1,FALSE))</f>
        <v/>
      </c>
      <c r="L53" s="232" t="str">
        <f>IF(ISNA(VLOOKUP($A53,ES_HW3_0!$A$12:$AQ$100,MATCH(FIXED(L$6,0,TRUE),ES_HW3_0!$A$12:$AQ$12,0)+1,FALSE)),"",VLOOKUP($A53,ES_HW3_0!$A$12:$AQ$100,MATCH(FIXED(L$6,0,TRUE),ES_HW3_0!$A$12:$AQ$12,0)+1,FALSE))</f>
        <v/>
      </c>
      <c r="M53" s="232" t="str">
        <f>IF(ISNA(VLOOKUP($A53,ES_HW3_0!$A$12:$AQ$100,MATCH(FIXED(M$6,0,TRUE),ES_HW3_0!$A$12:$AQ$12,0)+1,FALSE)),"",VLOOKUP($A53,ES_HW3_0!$A$12:$AQ$100,MATCH(FIXED(M$6,0,TRUE),ES_HW3_0!$A$12:$AQ$12,0)+1,FALSE))</f>
        <v/>
      </c>
      <c r="N53" s="232" t="str">
        <f>IF(ISNA(VLOOKUP($A53,ES_HW3_0!$A$12:$AQ$100,MATCH(FIXED(N$6,0,TRUE),ES_HW3_0!$A$12:$AQ$12,0)+1,FALSE)),"",VLOOKUP($A53,ES_HW3_0!$A$12:$AQ$100,MATCH(FIXED(N$6,0,TRUE),ES_HW3_0!$A$12:$AQ$12,0)+1,FALSE))</f>
        <v/>
      </c>
      <c r="O53" s="232" t="str">
        <f>IF(ISNA(VLOOKUP($A53,ES_HW3_0!$A$12:$AQ$100,MATCH(FIXED(O$6,0,TRUE),ES_HW3_0!$A$12:$AQ$12,0)+1,FALSE)),"",VLOOKUP($A53,ES_HW3_0!$A$12:$AQ$100,MATCH(FIXED(O$6,0,TRUE),ES_HW3_0!$A$12:$AQ$12,0)+1,FALSE))</f>
        <v/>
      </c>
      <c r="P53" s="232" t="str">
        <f>IF(ISNA(VLOOKUP($A53,ES_HW3_0!$A$12:$AQ$100,MATCH(FIXED(P$6,0,TRUE),ES_HW3_0!$A$12:$AQ$12,0)+1,FALSE)),"",VLOOKUP($A53,ES_HW3_0!$A$12:$AQ$100,MATCH(FIXED(P$6,0,TRUE),ES_HW3_0!$A$12:$AQ$12,0)+1,FALSE))</f>
        <v/>
      </c>
      <c r="Q53" s="232" t="str">
        <f>IF(ISNA(VLOOKUP($A53,ES_HW3_0!$A$12:$AQ$100,MATCH(FIXED(Q$6,0,TRUE),ES_HW3_0!$A$12:$AQ$12,0)+1,FALSE)),"",VLOOKUP($A53,ES_HW3_0!$A$12:$AQ$100,MATCH(FIXED(Q$6,0,TRUE),ES_HW3_0!$A$12:$AQ$12,0)+1,FALSE))</f>
        <v/>
      </c>
      <c r="R53" s="232" t="str">
        <f>IF(ISNA(VLOOKUP($A53,ES_HW3_0!$A$12:$AQ$100,MATCH(FIXED(R$6,0,TRUE),ES_HW3_0!$A$12:$AQ$12,0)+1,FALSE)),"",VLOOKUP($A53,ES_HW3_0!$A$12:$AQ$100,MATCH(FIXED(R$6,0,TRUE),ES_HW3_0!$A$12:$AQ$12,0)+1,FALSE))</f>
        <v/>
      </c>
      <c r="S53" s="232" t="str">
        <f>IF(ISNA(VLOOKUP($A53,ES_HW3_0!$A$12:$AQ$100,MATCH(FIXED(S$6,0,TRUE),ES_HW3_0!$A$12:$AQ$12,0)+1,FALSE)),"",VLOOKUP($A53,ES_HW3_0!$A$12:$AQ$100,MATCH(FIXED(S$6,0,TRUE),ES_HW3_0!$A$12:$AQ$12,0)+1,FALSE))</f>
        <v/>
      </c>
      <c r="T53" s="232" t="str">
        <f>IF(ISNA(VLOOKUP($A53,ES_HW3_0!$A$12:$AQ$100,MATCH(FIXED(T$6,0,TRUE),ES_HW3_0!$A$12:$AQ$12,0)+1,FALSE)),"",VLOOKUP($A53,ES_HW3_0!$A$12:$AQ$100,MATCH(FIXED(T$6,0,TRUE),ES_HW3_0!$A$12:$AQ$12,0)+1,FALSE))</f>
        <v/>
      </c>
      <c r="U53" s="232" t="str">
        <f>IF(ISNA(VLOOKUP($A53,ES_HW3_0!$A$12:$AQ$100,MATCH(FIXED(U$6,0,TRUE),ES_HW3_0!$A$12:$AQ$12,0)+1,FALSE)),"",VLOOKUP($A53,ES_HW3_0!$A$12:$AQ$100,MATCH(FIXED(U$6,0,TRUE),ES_HW3_0!$A$12:$AQ$12,0)+1,FALSE))</f>
        <v/>
      </c>
      <c r="V53" s="232" t="str">
        <f>IF(ISNA(VLOOKUP($A53,ES_HW3_0!$A$12:$AQ$100,MATCH(FIXED(V$6,0,TRUE),ES_HW3_0!$A$12:$AQ$12,0)+1,FALSE)),"",VLOOKUP($A53,ES_HW3_0!$A$12:$AQ$100,MATCH(FIXED(V$6,0,TRUE),ES_HW3_0!$A$12:$AQ$12,0)+1,FALSE))</f>
        <v/>
      </c>
      <c r="W53" s="232" t="str">
        <f>IF(ISNA(VLOOKUP($A53,ES_HW3_0!$A$12:$AQ$100,MATCH(FIXED(W$6,0,TRUE),ES_HW3_0!$A$12:$AQ$12,0)+1,FALSE)),"",VLOOKUP($A53,ES_HW3_0!$A$12:$AQ$100,MATCH(FIXED(W$6,0,TRUE),ES_HW3_0!$A$12:$AQ$12,0)+1,FALSE))</f>
        <v/>
      </c>
    </row>
    <row r="54" spans="1:23">
      <c r="A54" s="230" t="str">
        <f>lookup!Z13</f>
        <v>Greece</v>
      </c>
      <c r="B54" s="232" t="str">
        <f>VLOOKUP(A54,lookup!$Z$2:$AA$77,2,FALSE)</f>
        <v>Ελλάδα</v>
      </c>
      <c r="C54" s="232" t="str">
        <f>IF(ISNA(VLOOKUP($A54,ES_HW3_0!$A$12:$AQ$100,MATCH(FIXED(C$6,0,TRUE),ES_HW3_0!$A$12:$AQ$12,0)+1,FALSE)),"",VLOOKUP($A54,ES_HW3_0!$A$12:$AQ$100,MATCH(FIXED(C$6,0,TRUE),ES_HW3_0!$A$12:$AQ$12,0)+1,FALSE))</f>
        <v/>
      </c>
      <c r="D54" s="232" t="str">
        <f>IF(ISNA(VLOOKUP($A54,ES_HW3_0!$A$12:$AQ$100,MATCH(FIXED(D$6,0,TRUE),ES_HW3_0!$A$12:$AQ$12,0)+1,FALSE)),"",VLOOKUP($A54,ES_HW3_0!$A$12:$AQ$100,MATCH(FIXED(D$6,0,TRUE),ES_HW3_0!$A$12:$AQ$12,0)+1,FALSE))</f>
        <v/>
      </c>
      <c r="E54" s="232" t="str">
        <f>IF(ISNA(VLOOKUP($A54,ES_HW3_0!$A$12:$AQ$100,MATCH(FIXED(E$6,0,TRUE),ES_HW3_0!$A$12:$AQ$12,0)+1,FALSE)),"",VLOOKUP($A54,ES_HW3_0!$A$12:$AQ$100,MATCH(FIXED(E$6,0,TRUE),ES_HW3_0!$A$12:$AQ$12,0)+1,FALSE))</f>
        <v/>
      </c>
      <c r="F54" s="232" t="str">
        <f>IF(ISNA(VLOOKUP($A54,ES_HW3_0!$A$12:$AQ$100,MATCH(FIXED(F$6,0,TRUE),ES_HW3_0!$A$12:$AQ$12,0)+1,FALSE)),"",VLOOKUP($A54,ES_HW3_0!$A$12:$AQ$100,MATCH(FIXED(F$6,0,TRUE),ES_HW3_0!$A$12:$AQ$12,0)+1,FALSE))</f>
        <v/>
      </c>
      <c r="G54" s="232" t="str">
        <f>IF(ISNA(VLOOKUP($A54,ES_HW3_0!$A$12:$AQ$100,MATCH(FIXED(G$6,0,TRUE),ES_HW3_0!$A$12:$AQ$12,0)+1,FALSE)),"",VLOOKUP($A54,ES_HW3_0!$A$12:$AQ$100,MATCH(FIXED(G$6,0,TRUE),ES_HW3_0!$A$12:$AQ$12,0)+1,FALSE))</f>
        <v/>
      </c>
      <c r="H54" s="232" t="str">
        <f>IF(ISNA(VLOOKUP($A54,ES_HW3_0!$A$12:$AQ$100,MATCH(FIXED(H$6,0,TRUE),ES_HW3_0!$A$12:$AQ$12,0)+1,FALSE)),"",VLOOKUP($A54,ES_HW3_0!$A$12:$AQ$100,MATCH(FIXED(H$6,0,TRUE),ES_HW3_0!$A$12:$AQ$12,0)+1,FALSE))</f>
        <v/>
      </c>
      <c r="I54" s="232" t="str">
        <f>IF(ISNA(VLOOKUP($A54,ES_HW3_0!$A$12:$AQ$100,MATCH(FIXED(I$6,0,TRUE),ES_HW3_0!$A$12:$AQ$12,0)+1,FALSE)),"",VLOOKUP($A54,ES_HW3_0!$A$12:$AQ$100,MATCH(FIXED(I$6,0,TRUE),ES_HW3_0!$A$12:$AQ$12,0)+1,FALSE))</f>
        <v/>
      </c>
      <c r="J54" s="232" t="str">
        <f>IF(ISNA(VLOOKUP($A54,ES_HW3_0!$A$12:$AQ$100,MATCH(FIXED(J$6,0,TRUE),ES_HW3_0!$A$12:$AQ$12,0)+1,FALSE)),"",VLOOKUP($A54,ES_HW3_0!$A$12:$AQ$100,MATCH(FIXED(J$6,0,TRUE),ES_HW3_0!$A$12:$AQ$12,0)+1,FALSE))</f>
        <v/>
      </c>
      <c r="K54" s="232" t="str">
        <f>IF(ISNA(VLOOKUP($A54,ES_HW3_0!$A$12:$AQ$100,MATCH(FIXED(K$6,0,TRUE),ES_HW3_0!$A$12:$AQ$12,0)+1,FALSE)),"",VLOOKUP($A54,ES_HW3_0!$A$12:$AQ$100,MATCH(FIXED(K$6,0,TRUE),ES_HW3_0!$A$12:$AQ$12,0)+1,FALSE))</f>
        <v/>
      </c>
      <c r="L54" s="232" t="str">
        <f>IF(ISNA(VLOOKUP($A54,ES_HW3_0!$A$12:$AQ$100,MATCH(FIXED(L$6,0,TRUE),ES_HW3_0!$A$12:$AQ$12,0)+1,FALSE)),"",VLOOKUP($A54,ES_HW3_0!$A$12:$AQ$100,MATCH(FIXED(L$6,0,TRUE),ES_HW3_0!$A$12:$AQ$12,0)+1,FALSE))</f>
        <v/>
      </c>
      <c r="M54" s="232" t="str">
        <f>IF(ISNA(VLOOKUP($A54,ES_HW3_0!$A$12:$AQ$100,MATCH(FIXED(M$6,0,TRUE),ES_HW3_0!$A$12:$AQ$12,0)+1,FALSE)),"",VLOOKUP($A54,ES_HW3_0!$A$12:$AQ$100,MATCH(FIXED(M$6,0,TRUE),ES_HW3_0!$A$12:$AQ$12,0)+1,FALSE))</f>
        <v>b</v>
      </c>
      <c r="N54" s="232" t="str">
        <f>IF(ISNA(VLOOKUP($A54,ES_HW3_0!$A$12:$AQ$100,MATCH(FIXED(N$6,0,TRUE),ES_HW3_0!$A$12:$AQ$12,0)+1,FALSE)),"",VLOOKUP($A54,ES_HW3_0!$A$12:$AQ$100,MATCH(FIXED(N$6,0,TRUE),ES_HW3_0!$A$12:$AQ$12,0)+1,FALSE))</f>
        <v/>
      </c>
      <c r="O54" s="232" t="str">
        <f>IF(ISNA(VLOOKUP($A54,ES_HW3_0!$A$12:$AQ$100,MATCH(FIXED(O$6,0,TRUE),ES_HW3_0!$A$12:$AQ$12,0)+1,FALSE)),"",VLOOKUP($A54,ES_HW3_0!$A$12:$AQ$100,MATCH(FIXED(O$6,0,TRUE),ES_HW3_0!$A$12:$AQ$12,0)+1,FALSE))</f>
        <v/>
      </c>
      <c r="P54" s="232" t="str">
        <f>IF(ISNA(VLOOKUP($A54,ES_HW3_0!$A$12:$AQ$100,MATCH(FIXED(P$6,0,TRUE),ES_HW3_0!$A$12:$AQ$12,0)+1,FALSE)),"",VLOOKUP($A54,ES_HW3_0!$A$12:$AQ$100,MATCH(FIXED(P$6,0,TRUE),ES_HW3_0!$A$12:$AQ$12,0)+1,FALSE))</f>
        <v/>
      </c>
      <c r="Q54" s="232" t="str">
        <f>IF(ISNA(VLOOKUP($A54,ES_HW3_0!$A$12:$AQ$100,MATCH(FIXED(Q$6,0,TRUE),ES_HW3_0!$A$12:$AQ$12,0)+1,FALSE)),"",VLOOKUP($A54,ES_HW3_0!$A$12:$AQ$100,MATCH(FIXED(Q$6,0,TRUE),ES_HW3_0!$A$12:$AQ$12,0)+1,FALSE))</f>
        <v/>
      </c>
      <c r="R54" s="232" t="str">
        <f>IF(ISNA(VLOOKUP($A54,ES_HW3_0!$A$12:$AQ$100,MATCH(FIXED(R$6,0,TRUE),ES_HW3_0!$A$12:$AQ$12,0)+1,FALSE)),"",VLOOKUP($A54,ES_HW3_0!$A$12:$AQ$100,MATCH(FIXED(R$6,0,TRUE),ES_HW3_0!$A$12:$AQ$12,0)+1,FALSE))</f>
        <v/>
      </c>
      <c r="S54" s="232" t="str">
        <f>IF(ISNA(VLOOKUP($A54,ES_HW3_0!$A$12:$AQ$100,MATCH(FIXED(S$6,0,TRUE),ES_HW3_0!$A$12:$AQ$12,0)+1,FALSE)),"",VLOOKUP($A54,ES_HW3_0!$A$12:$AQ$100,MATCH(FIXED(S$6,0,TRUE),ES_HW3_0!$A$12:$AQ$12,0)+1,FALSE))</f>
        <v/>
      </c>
      <c r="T54" s="232" t="str">
        <f>IF(ISNA(VLOOKUP($A54,ES_HW3_0!$A$12:$AQ$100,MATCH(FIXED(T$6,0,TRUE),ES_HW3_0!$A$12:$AQ$12,0)+1,FALSE)),"",VLOOKUP($A54,ES_HW3_0!$A$12:$AQ$100,MATCH(FIXED(T$6,0,TRUE),ES_HW3_0!$A$12:$AQ$12,0)+1,FALSE))</f>
        <v/>
      </c>
      <c r="U54" s="232" t="str">
        <f>IF(ISNA(VLOOKUP($A54,ES_HW3_0!$A$12:$AQ$100,MATCH(FIXED(U$6,0,TRUE),ES_HW3_0!$A$12:$AQ$12,0)+1,FALSE)),"",VLOOKUP($A54,ES_HW3_0!$A$12:$AQ$100,MATCH(FIXED(U$6,0,TRUE),ES_HW3_0!$A$12:$AQ$12,0)+1,FALSE))</f>
        <v/>
      </c>
      <c r="V54" s="232" t="str">
        <f>IF(ISNA(VLOOKUP($A54,ES_HW3_0!$A$12:$AQ$100,MATCH(FIXED(V$6,0,TRUE),ES_HW3_0!$A$12:$AQ$12,0)+1,FALSE)),"",VLOOKUP($A54,ES_HW3_0!$A$12:$AQ$100,MATCH(FIXED(V$6,0,TRUE),ES_HW3_0!$A$12:$AQ$12,0)+1,FALSE))</f>
        <v/>
      </c>
      <c r="W54" s="232" t="str">
        <f>IF(ISNA(VLOOKUP($A54,ES_HW3_0!$A$12:$AQ$100,MATCH(FIXED(W$6,0,TRUE),ES_HW3_0!$A$12:$AQ$12,0)+1,FALSE)),"",VLOOKUP($A54,ES_HW3_0!$A$12:$AQ$100,MATCH(FIXED(W$6,0,TRUE),ES_HW3_0!$A$12:$AQ$12,0)+1,FALSE))</f>
        <v/>
      </c>
    </row>
    <row r="55" spans="1:23">
      <c r="A55" s="230" t="str">
        <f>lookup!Z14</f>
        <v>Spain</v>
      </c>
      <c r="B55" s="232" t="str">
        <f>VLOOKUP(A55,lookup!$Z$2:$AA$77,2,FALSE)</f>
        <v>Ισπανία</v>
      </c>
      <c r="C55" s="232" t="str">
        <f>IF(ISNA(VLOOKUP($A55,ES_HW3_0!$A$12:$AQ$100,MATCH(FIXED(C$6,0,TRUE),ES_HW3_0!$A$12:$AQ$12,0)+1,FALSE)),"",VLOOKUP($A55,ES_HW3_0!$A$12:$AQ$100,MATCH(FIXED(C$6,0,TRUE),ES_HW3_0!$A$12:$AQ$12,0)+1,FALSE))</f>
        <v/>
      </c>
      <c r="D55" s="232" t="str">
        <f>IF(ISNA(VLOOKUP($A55,ES_HW3_0!$A$12:$AQ$100,MATCH(FIXED(D$6,0,TRUE),ES_HW3_0!$A$12:$AQ$12,0)+1,FALSE)),"",VLOOKUP($A55,ES_HW3_0!$A$12:$AQ$100,MATCH(FIXED(D$6,0,TRUE),ES_HW3_0!$A$12:$AQ$12,0)+1,FALSE))</f>
        <v/>
      </c>
      <c r="E55" s="232" t="str">
        <f>IF(ISNA(VLOOKUP($A55,ES_HW3_0!$A$12:$AQ$100,MATCH(FIXED(E$6,0,TRUE),ES_HW3_0!$A$12:$AQ$12,0)+1,FALSE)),"",VLOOKUP($A55,ES_HW3_0!$A$12:$AQ$100,MATCH(FIXED(E$6,0,TRUE),ES_HW3_0!$A$12:$AQ$12,0)+1,FALSE))</f>
        <v/>
      </c>
      <c r="F55" s="232" t="str">
        <f>IF(ISNA(VLOOKUP($A55,ES_HW3_0!$A$12:$AQ$100,MATCH(FIXED(F$6,0,TRUE),ES_HW3_0!$A$12:$AQ$12,0)+1,FALSE)),"",VLOOKUP($A55,ES_HW3_0!$A$12:$AQ$100,MATCH(FIXED(F$6,0,TRUE),ES_HW3_0!$A$12:$AQ$12,0)+1,FALSE))</f>
        <v/>
      </c>
      <c r="G55" s="232" t="str">
        <f>IF(ISNA(VLOOKUP($A55,ES_HW3_0!$A$12:$AQ$100,MATCH(FIXED(G$6,0,TRUE),ES_HW3_0!$A$12:$AQ$12,0)+1,FALSE)),"",VLOOKUP($A55,ES_HW3_0!$A$12:$AQ$100,MATCH(FIXED(G$6,0,TRUE),ES_HW3_0!$A$12:$AQ$12,0)+1,FALSE))</f>
        <v/>
      </c>
      <c r="H55" s="232" t="str">
        <f>IF(ISNA(VLOOKUP($A55,ES_HW3_0!$A$12:$AQ$100,MATCH(FIXED(H$6,0,TRUE),ES_HW3_0!$A$12:$AQ$12,0)+1,FALSE)),"",VLOOKUP($A55,ES_HW3_0!$A$12:$AQ$100,MATCH(FIXED(H$6,0,TRUE),ES_HW3_0!$A$12:$AQ$12,0)+1,FALSE))</f>
        <v/>
      </c>
      <c r="I55" s="232" t="str">
        <f>IF(ISNA(VLOOKUP($A55,ES_HW3_0!$A$12:$AQ$100,MATCH(FIXED(I$6,0,TRUE),ES_HW3_0!$A$12:$AQ$12,0)+1,FALSE)),"",VLOOKUP($A55,ES_HW3_0!$A$12:$AQ$100,MATCH(FIXED(I$6,0,TRUE),ES_HW3_0!$A$12:$AQ$12,0)+1,FALSE))</f>
        <v/>
      </c>
      <c r="J55" s="232" t="str">
        <f>IF(ISNA(VLOOKUP($A55,ES_HW3_0!$A$12:$AQ$100,MATCH(FIXED(J$6,0,TRUE),ES_HW3_0!$A$12:$AQ$12,0)+1,FALSE)),"",VLOOKUP($A55,ES_HW3_0!$A$12:$AQ$100,MATCH(FIXED(J$6,0,TRUE),ES_HW3_0!$A$12:$AQ$12,0)+1,FALSE))</f>
        <v/>
      </c>
      <c r="K55" s="232" t="str">
        <f>IF(ISNA(VLOOKUP($A55,ES_HW3_0!$A$12:$AQ$100,MATCH(FIXED(K$6,0,TRUE),ES_HW3_0!$A$12:$AQ$12,0)+1,FALSE)),"",VLOOKUP($A55,ES_HW3_0!$A$12:$AQ$100,MATCH(FIXED(K$6,0,TRUE),ES_HW3_0!$A$12:$AQ$12,0)+1,FALSE))</f>
        <v/>
      </c>
      <c r="L55" s="232" t="str">
        <f>IF(ISNA(VLOOKUP($A55,ES_HW3_0!$A$12:$AQ$100,MATCH(FIXED(L$6,0,TRUE),ES_HW3_0!$A$12:$AQ$12,0)+1,FALSE)),"",VLOOKUP($A55,ES_HW3_0!$A$12:$AQ$100,MATCH(FIXED(L$6,0,TRUE),ES_HW3_0!$A$12:$AQ$12,0)+1,FALSE))</f>
        <v/>
      </c>
      <c r="M55" s="232" t="str">
        <f>IF(ISNA(VLOOKUP($A55,ES_HW3_0!$A$12:$AQ$100,MATCH(FIXED(M$6,0,TRUE),ES_HW3_0!$A$12:$AQ$12,0)+1,FALSE)),"",VLOOKUP($A55,ES_HW3_0!$A$12:$AQ$100,MATCH(FIXED(M$6,0,TRUE),ES_HW3_0!$A$12:$AQ$12,0)+1,FALSE))</f>
        <v/>
      </c>
      <c r="N55" s="232" t="str">
        <f>IF(ISNA(VLOOKUP($A55,ES_HW3_0!$A$12:$AQ$100,MATCH(FIXED(N$6,0,TRUE),ES_HW3_0!$A$12:$AQ$12,0)+1,FALSE)),"",VLOOKUP($A55,ES_HW3_0!$A$12:$AQ$100,MATCH(FIXED(N$6,0,TRUE),ES_HW3_0!$A$12:$AQ$12,0)+1,FALSE))</f>
        <v/>
      </c>
      <c r="O55" s="232" t="str">
        <f>IF(ISNA(VLOOKUP($A55,ES_HW3_0!$A$12:$AQ$100,MATCH(FIXED(O$6,0,TRUE),ES_HW3_0!$A$12:$AQ$12,0)+1,FALSE)),"",VLOOKUP($A55,ES_HW3_0!$A$12:$AQ$100,MATCH(FIXED(O$6,0,TRUE),ES_HW3_0!$A$12:$AQ$12,0)+1,FALSE))</f>
        <v/>
      </c>
      <c r="P55" s="232" t="str">
        <f>IF(ISNA(VLOOKUP($A55,ES_HW3_0!$A$12:$AQ$100,MATCH(FIXED(P$6,0,TRUE),ES_HW3_0!$A$12:$AQ$12,0)+1,FALSE)),"",VLOOKUP($A55,ES_HW3_0!$A$12:$AQ$100,MATCH(FIXED(P$6,0,TRUE),ES_HW3_0!$A$12:$AQ$12,0)+1,FALSE))</f>
        <v/>
      </c>
      <c r="Q55" s="232" t="str">
        <f>IF(ISNA(VLOOKUP($A55,ES_HW3_0!$A$12:$AQ$100,MATCH(FIXED(Q$6,0,TRUE),ES_HW3_0!$A$12:$AQ$12,0)+1,FALSE)),"",VLOOKUP($A55,ES_HW3_0!$A$12:$AQ$100,MATCH(FIXED(Q$6,0,TRUE),ES_HW3_0!$A$12:$AQ$12,0)+1,FALSE))</f>
        <v/>
      </c>
      <c r="R55" s="232" t="str">
        <f>IF(ISNA(VLOOKUP($A55,ES_HW3_0!$A$12:$AQ$100,MATCH(FIXED(R$6,0,TRUE),ES_HW3_0!$A$12:$AQ$12,0)+1,FALSE)),"",VLOOKUP($A55,ES_HW3_0!$A$12:$AQ$100,MATCH(FIXED(R$6,0,TRUE),ES_HW3_0!$A$12:$AQ$12,0)+1,FALSE))</f>
        <v/>
      </c>
      <c r="S55" s="232" t="str">
        <f>IF(ISNA(VLOOKUP($A55,ES_HW3_0!$A$12:$AQ$100,MATCH(FIXED(S$6,0,TRUE),ES_HW3_0!$A$12:$AQ$12,0)+1,FALSE)),"",VLOOKUP($A55,ES_HW3_0!$A$12:$AQ$100,MATCH(FIXED(S$6,0,TRUE),ES_HW3_0!$A$12:$AQ$12,0)+1,FALSE))</f>
        <v/>
      </c>
      <c r="T55" s="232" t="str">
        <f>IF(ISNA(VLOOKUP($A55,ES_HW3_0!$A$12:$AQ$100,MATCH(FIXED(T$6,0,TRUE),ES_HW3_0!$A$12:$AQ$12,0)+1,FALSE)),"",VLOOKUP($A55,ES_HW3_0!$A$12:$AQ$100,MATCH(FIXED(T$6,0,TRUE),ES_HW3_0!$A$12:$AQ$12,0)+1,FALSE))</f>
        <v/>
      </c>
      <c r="U55" s="232" t="str">
        <f>IF(ISNA(VLOOKUP($A55,ES_HW3_0!$A$12:$AQ$100,MATCH(FIXED(U$6,0,TRUE),ES_HW3_0!$A$12:$AQ$12,0)+1,FALSE)),"",VLOOKUP($A55,ES_HW3_0!$A$12:$AQ$100,MATCH(FIXED(U$6,0,TRUE),ES_HW3_0!$A$12:$AQ$12,0)+1,FALSE))</f>
        <v/>
      </c>
      <c r="V55" s="232" t="str">
        <f>IF(ISNA(VLOOKUP($A55,ES_HW3_0!$A$12:$AQ$100,MATCH(FIXED(V$6,0,TRUE),ES_HW3_0!$A$12:$AQ$12,0)+1,FALSE)),"",VLOOKUP($A55,ES_HW3_0!$A$12:$AQ$100,MATCH(FIXED(V$6,0,TRUE),ES_HW3_0!$A$12:$AQ$12,0)+1,FALSE))</f>
        <v/>
      </c>
      <c r="W55" s="232" t="str">
        <f>IF(ISNA(VLOOKUP($A55,ES_HW3_0!$A$12:$AQ$100,MATCH(FIXED(W$6,0,TRUE),ES_HW3_0!$A$12:$AQ$12,0)+1,FALSE)),"",VLOOKUP($A55,ES_HW3_0!$A$12:$AQ$100,MATCH(FIXED(W$6,0,TRUE),ES_HW3_0!$A$12:$AQ$12,0)+1,FALSE))</f>
        <v/>
      </c>
    </row>
    <row r="56" spans="1:23">
      <c r="A56" s="230" t="str">
        <f>lookup!Z15</f>
        <v>France</v>
      </c>
      <c r="B56" s="232" t="str">
        <f>VLOOKUP(A56,lookup!$Z$2:$AA$77,2,FALSE)</f>
        <v>Γαλλία</v>
      </c>
      <c r="C56" s="232" t="str">
        <f>IF(ISNA(VLOOKUP($A56,ES_HW3_0!$A$12:$AQ$100,MATCH(FIXED(C$6,0,TRUE),ES_HW3_0!$A$12:$AQ$12,0)+1,FALSE)),"",VLOOKUP($A56,ES_HW3_0!$A$12:$AQ$100,MATCH(FIXED(C$6,0,TRUE),ES_HW3_0!$A$12:$AQ$12,0)+1,FALSE))</f>
        <v/>
      </c>
      <c r="D56" s="232" t="str">
        <f>IF(ISNA(VLOOKUP($A56,ES_HW3_0!$A$12:$AQ$100,MATCH(FIXED(D$6,0,TRUE),ES_HW3_0!$A$12:$AQ$12,0)+1,FALSE)),"",VLOOKUP($A56,ES_HW3_0!$A$12:$AQ$100,MATCH(FIXED(D$6,0,TRUE),ES_HW3_0!$A$12:$AQ$12,0)+1,FALSE))</f>
        <v/>
      </c>
      <c r="E56" s="232" t="str">
        <f>IF(ISNA(VLOOKUP($A56,ES_HW3_0!$A$12:$AQ$100,MATCH(FIXED(E$6,0,TRUE),ES_HW3_0!$A$12:$AQ$12,0)+1,FALSE)),"",VLOOKUP($A56,ES_HW3_0!$A$12:$AQ$100,MATCH(FIXED(E$6,0,TRUE),ES_HW3_0!$A$12:$AQ$12,0)+1,FALSE))</f>
        <v/>
      </c>
      <c r="F56" s="232" t="str">
        <f>IF(ISNA(VLOOKUP($A56,ES_HW3_0!$A$12:$AQ$100,MATCH(FIXED(F$6,0,TRUE),ES_HW3_0!$A$12:$AQ$12,0)+1,FALSE)),"",VLOOKUP($A56,ES_HW3_0!$A$12:$AQ$100,MATCH(FIXED(F$6,0,TRUE),ES_HW3_0!$A$12:$AQ$12,0)+1,FALSE))</f>
        <v/>
      </c>
      <c r="G56" s="232" t="str">
        <f>IF(ISNA(VLOOKUP($A56,ES_HW3_0!$A$12:$AQ$100,MATCH(FIXED(G$6,0,TRUE),ES_HW3_0!$A$12:$AQ$12,0)+1,FALSE)),"",VLOOKUP($A56,ES_HW3_0!$A$12:$AQ$100,MATCH(FIXED(G$6,0,TRUE),ES_HW3_0!$A$12:$AQ$12,0)+1,FALSE))</f>
        <v/>
      </c>
      <c r="H56" s="232" t="str">
        <f>IF(ISNA(VLOOKUP($A56,ES_HW3_0!$A$12:$AQ$100,MATCH(FIXED(H$6,0,TRUE),ES_HW3_0!$A$12:$AQ$12,0)+1,FALSE)),"",VLOOKUP($A56,ES_HW3_0!$A$12:$AQ$100,MATCH(FIXED(H$6,0,TRUE),ES_HW3_0!$A$12:$AQ$12,0)+1,FALSE))</f>
        <v/>
      </c>
      <c r="I56" s="232" t="str">
        <f>IF(ISNA(VLOOKUP($A56,ES_HW3_0!$A$12:$AQ$100,MATCH(FIXED(I$6,0,TRUE),ES_HW3_0!$A$12:$AQ$12,0)+1,FALSE)),"",VLOOKUP($A56,ES_HW3_0!$A$12:$AQ$100,MATCH(FIXED(I$6,0,TRUE),ES_HW3_0!$A$12:$AQ$12,0)+1,FALSE))</f>
        <v/>
      </c>
      <c r="J56" s="232" t="str">
        <f>IF(ISNA(VLOOKUP($A56,ES_HW3_0!$A$12:$AQ$100,MATCH(FIXED(J$6,0,TRUE),ES_HW3_0!$A$12:$AQ$12,0)+1,FALSE)),"",VLOOKUP($A56,ES_HW3_0!$A$12:$AQ$100,MATCH(FIXED(J$6,0,TRUE),ES_HW3_0!$A$12:$AQ$12,0)+1,FALSE))</f>
        <v/>
      </c>
      <c r="K56" s="232" t="str">
        <f>IF(ISNA(VLOOKUP($A56,ES_HW3_0!$A$12:$AQ$100,MATCH(FIXED(K$6,0,TRUE),ES_HW3_0!$A$12:$AQ$12,0)+1,FALSE)),"",VLOOKUP($A56,ES_HW3_0!$A$12:$AQ$100,MATCH(FIXED(K$6,0,TRUE),ES_HW3_0!$A$12:$AQ$12,0)+1,FALSE))</f>
        <v/>
      </c>
      <c r="L56" s="232" t="str">
        <f>IF(ISNA(VLOOKUP($A56,ES_HW3_0!$A$12:$AQ$100,MATCH(FIXED(L$6,0,TRUE),ES_HW3_0!$A$12:$AQ$12,0)+1,FALSE)),"",VLOOKUP($A56,ES_HW3_0!$A$12:$AQ$100,MATCH(FIXED(L$6,0,TRUE),ES_HW3_0!$A$12:$AQ$12,0)+1,FALSE))</f>
        <v/>
      </c>
      <c r="M56" s="232" t="str">
        <f>IF(ISNA(VLOOKUP($A56,ES_HW3_0!$A$12:$AQ$100,MATCH(FIXED(M$6,0,TRUE),ES_HW3_0!$A$12:$AQ$12,0)+1,FALSE)),"",VLOOKUP($A56,ES_HW3_0!$A$12:$AQ$100,MATCH(FIXED(M$6,0,TRUE),ES_HW3_0!$A$12:$AQ$12,0)+1,FALSE))</f>
        <v/>
      </c>
      <c r="N56" s="232" t="str">
        <f>IF(ISNA(VLOOKUP($A56,ES_HW3_0!$A$12:$AQ$100,MATCH(FIXED(N$6,0,TRUE),ES_HW3_0!$A$12:$AQ$12,0)+1,FALSE)),"",VLOOKUP($A56,ES_HW3_0!$A$12:$AQ$100,MATCH(FIXED(N$6,0,TRUE),ES_HW3_0!$A$12:$AQ$12,0)+1,FALSE))</f>
        <v/>
      </c>
      <c r="O56" s="232" t="str">
        <f>IF(ISNA(VLOOKUP($A56,ES_HW3_0!$A$12:$AQ$100,MATCH(FIXED(O$6,0,TRUE),ES_HW3_0!$A$12:$AQ$12,0)+1,FALSE)),"",VLOOKUP($A56,ES_HW3_0!$A$12:$AQ$100,MATCH(FIXED(O$6,0,TRUE),ES_HW3_0!$A$12:$AQ$12,0)+1,FALSE))</f>
        <v/>
      </c>
      <c r="P56" s="232" t="str">
        <f>IF(ISNA(VLOOKUP($A56,ES_HW3_0!$A$12:$AQ$100,MATCH(FIXED(P$6,0,TRUE),ES_HW3_0!$A$12:$AQ$12,0)+1,FALSE)),"",VLOOKUP($A56,ES_HW3_0!$A$12:$AQ$100,MATCH(FIXED(P$6,0,TRUE),ES_HW3_0!$A$12:$AQ$12,0)+1,FALSE))</f>
        <v/>
      </c>
      <c r="Q56" s="232" t="str">
        <f>IF(ISNA(VLOOKUP($A56,ES_HW3_0!$A$12:$AQ$100,MATCH(FIXED(Q$6,0,TRUE),ES_HW3_0!$A$12:$AQ$12,0)+1,FALSE)),"",VLOOKUP($A56,ES_HW3_0!$A$12:$AQ$100,MATCH(FIXED(Q$6,0,TRUE),ES_HW3_0!$A$12:$AQ$12,0)+1,FALSE))</f>
        <v/>
      </c>
      <c r="R56" s="232" t="str">
        <f>IF(ISNA(VLOOKUP($A56,ES_HW3_0!$A$12:$AQ$100,MATCH(FIXED(R$6,0,TRUE),ES_HW3_0!$A$12:$AQ$12,0)+1,FALSE)),"",VLOOKUP($A56,ES_HW3_0!$A$12:$AQ$100,MATCH(FIXED(R$6,0,TRUE),ES_HW3_0!$A$12:$AQ$12,0)+1,FALSE))</f>
        <v/>
      </c>
      <c r="S56" s="232" t="str">
        <f>IF(ISNA(VLOOKUP($A56,ES_HW3_0!$A$12:$AQ$100,MATCH(FIXED(S$6,0,TRUE),ES_HW3_0!$A$12:$AQ$12,0)+1,FALSE)),"",VLOOKUP($A56,ES_HW3_0!$A$12:$AQ$100,MATCH(FIXED(S$6,0,TRUE),ES_HW3_0!$A$12:$AQ$12,0)+1,FALSE))</f>
        <v/>
      </c>
      <c r="T56" s="232" t="str">
        <f>IF(ISNA(VLOOKUP($A56,ES_HW3_0!$A$12:$AQ$100,MATCH(FIXED(T$6,0,TRUE),ES_HW3_0!$A$12:$AQ$12,0)+1,FALSE)),"",VLOOKUP($A56,ES_HW3_0!$A$12:$AQ$100,MATCH(FIXED(T$6,0,TRUE),ES_HW3_0!$A$12:$AQ$12,0)+1,FALSE))</f>
        <v/>
      </c>
      <c r="U56" s="232" t="str">
        <f>IF(ISNA(VLOOKUP($A56,ES_HW3_0!$A$12:$AQ$100,MATCH(FIXED(U$6,0,TRUE),ES_HW3_0!$A$12:$AQ$12,0)+1,FALSE)),"",VLOOKUP($A56,ES_HW3_0!$A$12:$AQ$100,MATCH(FIXED(U$6,0,TRUE),ES_HW3_0!$A$12:$AQ$12,0)+1,FALSE))</f>
        <v/>
      </c>
      <c r="V56" s="232" t="str">
        <f>IF(ISNA(VLOOKUP($A56,ES_HW3_0!$A$12:$AQ$100,MATCH(FIXED(V$6,0,TRUE),ES_HW3_0!$A$12:$AQ$12,0)+1,FALSE)),"",VLOOKUP($A56,ES_HW3_0!$A$12:$AQ$100,MATCH(FIXED(V$6,0,TRUE),ES_HW3_0!$A$12:$AQ$12,0)+1,FALSE))</f>
        <v/>
      </c>
      <c r="W56" s="232" t="str">
        <f>IF(ISNA(VLOOKUP($A56,ES_HW3_0!$A$12:$AQ$100,MATCH(FIXED(W$6,0,TRUE),ES_HW3_0!$A$12:$AQ$12,0)+1,FALSE)),"",VLOOKUP($A56,ES_HW3_0!$A$12:$AQ$100,MATCH(FIXED(W$6,0,TRUE),ES_HW3_0!$A$12:$AQ$12,0)+1,FALSE))</f>
        <v/>
      </c>
    </row>
    <row r="57" spans="1:23">
      <c r="A57" s="230" t="str">
        <f>lookup!Z16</f>
        <v>Croatia</v>
      </c>
      <c r="B57" s="232" t="str">
        <f>VLOOKUP(A57,lookup!$Z$2:$AA$77,2,FALSE)</f>
        <v>Κροατία</v>
      </c>
      <c r="C57" s="232" t="str">
        <f>IF(ISNA(VLOOKUP($A57,ES_HW3_0!$A$12:$AQ$100,MATCH(FIXED(C$6,0,TRUE),ES_HW3_0!$A$12:$AQ$12,0)+1,FALSE)),"",VLOOKUP($A57,ES_HW3_0!$A$12:$AQ$100,MATCH(FIXED(C$6,0,TRUE),ES_HW3_0!$A$12:$AQ$12,0)+1,FALSE))</f>
        <v/>
      </c>
      <c r="D57" s="232" t="str">
        <f>IF(ISNA(VLOOKUP($A57,ES_HW3_0!$A$12:$AQ$100,MATCH(FIXED(D$6,0,TRUE),ES_HW3_0!$A$12:$AQ$12,0)+1,FALSE)),"",VLOOKUP($A57,ES_HW3_0!$A$12:$AQ$100,MATCH(FIXED(D$6,0,TRUE),ES_HW3_0!$A$12:$AQ$12,0)+1,FALSE))</f>
        <v/>
      </c>
      <c r="E57" s="232" t="str">
        <f>IF(ISNA(VLOOKUP($A57,ES_HW3_0!$A$12:$AQ$100,MATCH(FIXED(E$6,0,TRUE),ES_HW3_0!$A$12:$AQ$12,0)+1,FALSE)),"",VLOOKUP($A57,ES_HW3_0!$A$12:$AQ$100,MATCH(FIXED(E$6,0,TRUE),ES_HW3_0!$A$12:$AQ$12,0)+1,FALSE))</f>
        <v/>
      </c>
      <c r="F57" s="232" t="str">
        <f>IF(ISNA(VLOOKUP($A57,ES_HW3_0!$A$12:$AQ$100,MATCH(FIXED(F$6,0,TRUE),ES_HW3_0!$A$12:$AQ$12,0)+1,FALSE)),"",VLOOKUP($A57,ES_HW3_0!$A$12:$AQ$100,MATCH(FIXED(F$6,0,TRUE),ES_HW3_0!$A$12:$AQ$12,0)+1,FALSE))</f>
        <v/>
      </c>
      <c r="G57" s="232" t="str">
        <f>IF(ISNA(VLOOKUP($A57,ES_HW3_0!$A$12:$AQ$100,MATCH(FIXED(G$6,0,TRUE),ES_HW3_0!$A$12:$AQ$12,0)+1,FALSE)),"",VLOOKUP($A57,ES_HW3_0!$A$12:$AQ$100,MATCH(FIXED(G$6,0,TRUE),ES_HW3_0!$A$12:$AQ$12,0)+1,FALSE))</f>
        <v/>
      </c>
      <c r="H57" s="232" t="str">
        <f>IF(ISNA(VLOOKUP($A57,ES_HW3_0!$A$12:$AQ$100,MATCH(FIXED(H$6,0,TRUE),ES_HW3_0!$A$12:$AQ$12,0)+1,FALSE)),"",VLOOKUP($A57,ES_HW3_0!$A$12:$AQ$100,MATCH(FIXED(H$6,0,TRUE),ES_HW3_0!$A$12:$AQ$12,0)+1,FALSE))</f>
        <v/>
      </c>
      <c r="I57" s="232" t="str">
        <f>IF(ISNA(VLOOKUP($A57,ES_HW3_0!$A$12:$AQ$100,MATCH(FIXED(I$6,0,TRUE),ES_HW3_0!$A$12:$AQ$12,0)+1,FALSE)),"",VLOOKUP($A57,ES_HW3_0!$A$12:$AQ$100,MATCH(FIXED(I$6,0,TRUE),ES_HW3_0!$A$12:$AQ$12,0)+1,FALSE))</f>
        <v/>
      </c>
      <c r="J57" s="232" t="str">
        <f>IF(ISNA(VLOOKUP($A57,ES_HW3_0!$A$12:$AQ$100,MATCH(FIXED(J$6,0,TRUE),ES_HW3_0!$A$12:$AQ$12,0)+1,FALSE)),"",VLOOKUP($A57,ES_HW3_0!$A$12:$AQ$100,MATCH(FIXED(J$6,0,TRUE),ES_HW3_0!$A$12:$AQ$12,0)+1,FALSE))</f>
        <v/>
      </c>
      <c r="K57" s="232" t="str">
        <f>IF(ISNA(VLOOKUP($A57,ES_HW3_0!$A$12:$AQ$100,MATCH(FIXED(K$6,0,TRUE),ES_HW3_0!$A$12:$AQ$12,0)+1,FALSE)),"",VLOOKUP($A57,ES_HW3_0!$A$12:$AQ$100,MATCH(FIXED(K$6,0,TRUE),ES_HW3_0!$A$12:$AQ$12,0)+1,FALSE))</f>
        <v/>
      </c>
      <c r="L57" s="232" t="str">
        <f>IF(ISNA(VLOOKUP($A57,ES_HW3_0!$A$12:$AQ$100,MATCH(FIXED(L$6,0,TRUE),ES_HW3_0!$A$12:$AQ$12,0)+1,FALSE)),"",VLOOKUP($A57,ES_HW3_0!$A$12:$AQ$100,MATCH(FIXED(L$6,0,TRUE),ES_HW3_0!$A$12:$AQ$12,0)+1,FALSE))</f>
        <v/>
      </c>
      <c r="M57" s="232" t="str">
        <f>IF(ISNA(VLOOKUP($A57,ES_HW3_0!$A$12:$AQ$100,MATCH(FIXED(M$6,0,TRUE),ES_HW3_0!$A$12:$AQ$12,0)+1,FALSE)),"",VLOOKUP($A57,ES_HW3_0!$A$12:$AQ$100,MATCH(FIXED(M$6,0,TRUE),ES_HW3_0!$A$12:$AQ$12,0)+1,FALSE))</f>
        <v/>
      </c>
      <c r="N57" s="232" t="str">
        <f>IF(ISNA(VLOOKUP($A57,ES_HW3_0!$A$12:$AQ$100,MATCH(FIXED(N$6,0,TRUE),ES_HW3_0!$A$12:$AQ$12,0)+1,FALSE)),"",VLOOKUP($A57,ES_HW3_0!$A$12:$AQ$100,MATCH(FIXED(N$6,0,TRUE),ES_HW3_0!$A$12:$AQ$12,0)+1,FALSE))</f>
        <v/>
      </c>
      <c r="O57" s="232" t="str">
        <f>IF(ISNA(VLOOKUP($A57,ES_HW3_0!$A$12:$AQ$100,MATCH(FIXED(O$6,0,TRUE),ES_HW3_0!$A$12:$AQ$12,0)+1,FALSE)),"",VLOOKUP($A57,ES_HW3_0!$A$12:$AQ$100,MATCH(FIXED(O$6,0,TRUE),ES_HW3_0!$A$12:$AQ$12,0)+1,FALSE))</f>
        <v/>
      </c>
      <c r="P57" s="232" t="str">
        <f>IF(ISNA(VLOOKUP($A57,ES_HW3_0!$A$12:$AQ$100,MATCH(FIXED(P$6,0,TRUE),ES_HW3_0!$A$12:$AQ$12,0)+1,FALSE)),"",VLOOKUP($A57,ES_HW3_0!$A$12:$AQ$100,MATCH(FIXED(P$6,0,TRUE),ES_HW3_0!$A$12:$AQ$12,0)+1,FALSE))</f>
        <v/>
      </c>
      <c r="Q57" s="232" t="str">
        <f>IF(ISNA(VLOOKUP($A57,ES_HW3_0!$A$12:$AQ$100,MATCH(FIXED(Q$6,0,TRUE),ES_HW3_0!$A$12:$AQ$12,0)+1,FALSE)),"",VLOOKUP($A57,ES_HW3_0!$A$12:$AQ$100,MATCH(FIXED(Q$6,0,TRUE),ES_HW3_0!$A$12:$AQ$12,0)+1,FALSE))</f>
        <v/>
      </c>
      <c r="R57" s="232" t="str">
        <f>IF(ISNA(VLOOKUP($A57,ES_HW3_0!$A$12:$AQ$100,MATCH(FIXED(R$6,0,TRUE),ES_HW3_0!$A$12:$AQ$12,0)+1,FALSE)),"",VLOOKUP($A57,ES_HW3_0!$A$12:$AQ$100,MATCH(FIXED(R$6,0,TRUE),ES_HW3_0!$A$12:$AQ$12,0)+1,FALSE))</f>
        <v/>
      </c>
      <c r="S57" s="232" t="str">
        <f>IF(ISNA(VLOOKUP($A57,ES_HW3_0!$A$12:$AQ$100,MATCH(FIXED(S$6,0,TRUE),ES_HW3_0!$A$12:$AQ$12,0)+1,FALSE)),"",VLOOKUP($A57,ES_HW3_0!$A$12:$AQ$100,MATCH(FIXED(S$6,0,TRUE),ES_HW3_0!$A$12:$AQ$12,0)+1,FALSE))</f>
        <v/>
      </c>
      <c r="T57" s="232" t="str">
        <f>IF(ISNA(VLOOKUP($A57,ES_HW3_0!$A$12:$AQ$100,MATCH(FIXED(T$6,0,TRUE),ES_HW3_0!$A$12:$AQ$12,0)+1,FALSE)),"",VLOOKUP($A57,ES_HW3_0!$A$12:$AQ$100,MATCH(FIXED(T$6,0,TRUE),ES_HW3_0!$A$12:$AQ$12,0)+1,FALSE))</f>
        <v/>
      </c>
      <c r="U57" s="232" t="str">
        <f>IF(ISNA(VLOOKUP($A57,ES_HW3_0!$A$12:$AQ$100,MATCH(FIXED(U$6,0,TRUE),ES_HW3_0!$A$12:$AQ$12,0)+1,FALSE)),"",VLOOKUP($A57,ES_HW3_0!$A$12:$AQ$100,MATCH(FIXED(U$6,0,TRUE),ES_HW3_0!$A$12:$AQ$12,0)+1,FALSE))</f>
        <v/>
      </c>
      <c r="V57" s="232" t="str">
        <f>IF(ISNA(VLOOKUP($A57,ES_HW3_0!$A$12:$AQ$100,MATCH(FIXED(V$6,0,TRUE),ES_HW3_0!$A$12:$AQ$12,0)+1,FALSE)),"",VLOOKUP($A57,ES_HW3_0!$A$12:$AQ$100,MATCH(FIXED(V$6,0,TRUE),ES_HW3_0!$A$12:$AQ$12,0)+1,FALSE))</f>
        <v/>
      </c>
      <c r="W57" s="232" t="str">
        <f>IF(ISNA(VLOOKUP($A57,ES_HW3_0!$A$12:$AQ$100,MATCH(FIXED(W$6,0,TRUE),ES_HW3_0!$A$12:$AQ$12,0)+1,FALSE)),"",VLOOKUP($A57,ES_HW3_0!$A$12:$AQ$100,MATCH(FIXED(W$6,0,TRUE),ES_HW3_0!$A$12:$AQ$12,0)+1,FALSE))</f>
        <v/>
      </c>
    </row>
    <row r="58" spans="1:23">
      <c r="A58" s="230" t="str">
        <f>lookup!Z17</f>
        <v>Italy</v>
      </c>
      <c r="B58" s="232" t="str">
        <f>VLOOKUP(A58,lookup!$Z$2:$AA$77,2,FALSE)</f>
        <v>Ιταλία</v>
      </c>
      <c r="C58" s="232" t="str">
        <f>IF(ISNA(VLOOKUP($A58,ES_HW3_0!$A$12:$AQ$100,MATCH(FIXED(C$6,0,TRUE),ES_HW3_0!$A$12:$AQ$12,0)+1,FALSE)),"",VLOOKUP($A58,ES_HW3_0!$A$12:$AQ$100,MATCH(FIXED(C$6,0,TRUE),ES_HW3_0!$A$12:$AQ$12,0)+1,FALSE))</f>
        <v/>
      </c>
      <c r="D58" s="232" t="str">
        <f>IF(ISNA(VLOOKUP($A58,ES_HW3_0!$A$12:$AQ$100,MATCH(FIXED(D$6,0,TRUE),ES_HW3_0!$A$12:$AQ$12,0)+1,FALSE)),"",VLOOKUP($A58,ES_HW3_0!$A$12:$AQ$100,MATCH(FIXED(D$6,0,TRUE),ES_HW3_0!$A$12:$AQ$12,0)+1,FALSE))</f>
        <v/>
      </c>
      <c r="E58" s="232" t="str">
        <f>IF(ISNA(VLOOKUP($A58,ES_HW3_0!$A$12:$AQ$100,MATCH(FIXED(E$6,0,TRUE),ES_HW3_0!$A$12:$AQ$12,0)+1,FALSE)),"",VLOOKUP($A58,ES_HW3_0!$A$12:$AQ$100,MATCH(FIXED(E$6,0,TRUE),ES_HW3_0!$A$12:$AQ$12,0)+1,FALSE))</f>
        <v/>
      </c>
      <c r="F58" s="232" t="str">
        <f>IF(ISNA(VLOOKUP($A58,ES_HW3_0!$A$12:$AQ$100,MATCH(FIXED(F$6,0,TRUE),ES_HW3_0!$A$12:$AQ$12,0)+1,FALSE)),"",VLOOKUP($A58,ES_HW3_0!$A$12:$AQ$100,MATCH(FIXED(F$6,0,TRUE),ES_HW3_0!$A$12:$AQ$12,0)+1,FALSE))</f>
        <v/>
      </c>
      <c r="G58" s="232" t="str">
        <f>IF(ISNA(VLOOKUP($A58,ES_HW3_0!$A$12:$AQ$100,MATCH(FIXED(G$6,0,TRUE),ES_HW3_0!$A$12:$AQ$12,0)+1,FALSE)),"",VLOOKUP($A58,ES_HW3_0!$A$12:$AQ$100,MATCH(FIXED(G$6,0,TRUE),ES_HW3_0!$A$12:$AQ$12,0)+1,FALSE))</f>
        <v/>
      </c>
      <c r="H58" s="232" t="str">
        <f>IF(ISNA(VLOOKUP($A58,ES_HW3_0!$A$12:$AQ$100,MATCH(FIXED(H$6,0,TRUE),ES_HW3_0!$A$12:$AQ$12,0)+1,FALSE)),"",VLOOKUP($A58,ES_HW3_0!$A$12:$AQ$100,MATCH(FIXED(H$6,0,TRUE),ES_HW3_0!$A$12:$AQ$12,0)+1,FALSE))</f>
        <v/>
      </c>
      <c r="I58" s="232" t="str">
        <f>IF(ISNA(VLOOKUP($A58,ES_HW3_0!$A$12:$AQ$100,MATCH(FIXED(I$6,0,TRUE),ES_HW3_0!$A$12:$AQ$12,0)+1,FALSE)),"",VLOOKUP($A58,ES_HW3_0!$A$12:$AQ$100,MATCH(FIXED(I$6,0,TRUE),ES_HW3_0!$A$12:$AQ$12,0)+1,FALSE))</f>
        <v/>
      </c>
      <c r="J58" s="232" t="str">
        <f>IF(ISNA(VLOOKUP($A58,ES_HW3_0!$A$12:$AQ$100,MATCH(FIXED(J$6,0,TRUE),ES_HW3_0!$A$12:$AQ$12,0)+1,FALSE)),"",VLOOKUP($A58,ES_HW3_0!$A$12:$AQ$100,MATCH(FIXED(J$6,0,TRUE),ES_HW3_0!$A$12:$AQ$12,0)+1,FALSE))</f>
        <v/>
      </c>
      <c r="K58" s="232" t="str">
        <f>IF(ISNA(VLOOKUP($A58,ES_HW3_0!$A$12:$AQ$100,MATCH(FIXED(K$6,0,TRUE),ES_HW3_0!$A$12:$AQ$12,0)+1,FALSE)),"",VLOOKUP($A58,ES_HW3_0!$A$12:$AQ$100,MATCH(FIXED(K$6,0,TRUE),ES_HW3_0!$A$12:$AQ$12,0)+1,FALSE))</f>
        <v/>
      </c>
      <c r="L58" s="232" t="str">
        <f>IF(ISNA(VLOOKUP($A58,ES_HW3_0!$A$12:$AQ$100,MATCH(FIXED(L$6,0,TRUE),ES_HW3_0!$A$12:$AQ$12,0)+1,FALSE)),"",VLOOKUP($A58,ES_HW3_0!$A$12:$AQ$100,MATCH(FIXED(L$6,0,TRUE),ES_HW3_0!$A$12:$AQ$12,0)+1,FALSE))</f>
        <v/>
      </c>
      <c r="M58" s="232" t="str">
        <f>IF(ISNA(VLOOKUP($A58,ES_HW3_0!$A$12:$AQ$100,MATCH(FIXED(M$6,0,TRUE),ES_HW3_0!$A$12:$AQ$12,0)+1,FALSE)),"",VLOOKUP($A58,ES_HW3_0!$A$12:$AQ$100,MATCH(FIXED(M$6,0,TRUE),ES_HW3_0!$A$12:$AQ$12,0)+1,FALSE))</f>
        <v/>
      </c>
      <c r="N58" s="232" t="str">
        <f>IF(ISNA(VLOOKUP($A58,ES_HW3_0!$A$12:$AQ$100,MATCH(FIXED(N$6,0,TRUE),ES_HW3_0!$A$12:$AQ$12,0)+1,FALSE)),"",VLOOKUP($A58,ES_HW3_0!$A$12:$AQ$100,MATCH(FIXED(N$6,0,TRUE),ES_HW3_0!$A$12:$AQ$12,0)+1,FALSE))</f>
        <v/>
      </c>
      <c r="O58" s="232" t="str">
        <f>IF(ISNA(VLOOKUP($A58,ES_HW3_0!$A$12:$AQ$100,MATCH(FIXED(O$6,0,TRUE),ES_HW3_0!$A$12:$AQ$12,0)+1,FALSE)),"",VLOOKUP($A58,ES_HW3_0!$A$12:$AQ$100,MATCH(FIXED(O$6,0,TRUE),ES_HW3_0!$A$12:$AQ$12,0)+1,FALSE))</f>
        <v/>
      </c>
      <c r="P58" s="232" t="str">
        <f>IF(ISNA(VLOOKUP($A58,ES_HW3_0!$A$12:$AQ$100,MATCH(FIXED(P$6,0,TRUE),ES_HW3_0!$A$12:$AQ$12,0)+1,FALSE)),"",VLOOKUP($A58,ES_HW3_0!$A$12:$AQ$100,MATCH(FIXED(P$6,0,TRUE),ES_HW3_0!$A$12:$AQ$12,0)+1,FALSE))</f>
        <v/>
      </c>
      <c r="Q58" s="232" t="str">
        <f>IF(ISNA(VLOOKUP($A58,ES_HW3_0!$A$12:$AQ$100,MATCH(FIXED(Q$6,0,TRUE),ES_HW3_0!$A$12:$AQ$12,0)+1,FALSE)),"",VLOOKUP($A58,ES_HW3_0!$A$12:$AQ$100,MATCH(FIXED(Q$6,0,TRUE),ES_HW3_0!$A$12:$AQ$12,0)+1,FALSE))</f>
        <v/>
      </c>
      <c r="R58" s="232" t="str">
        <f>IF(ISNA(VLOOKUP($A58,ES_HW3_0!$A$12:$AQ$100,MATCH(FIXED(R$6,0,TRUE),ES_HW3_0!$A$12:$AQ$12,0)+1,FALSE)),"",VLOOKUP($A58,ES_HW3_0!$A$12:$AQ$100,MATCH(FIXED(R$6,0,TRUE),ES_HW3_0!$A$12:$AQ$12,0)+1,FALSE))</f>
        <v/>
      </c>
      <c r="S58" s="232" t="str">
        <f>IF(ISNA(VLOOKUP($A58,ES_HW3_0!$A$12:$AQ$100,MATCH(FIXED(S$6,0,TRUE),ES_HW3_0!$A$12:$AQ$12,0)+1,FALSE)),"",VLOOKUP($A58,ES_HW3_0!$A$12:$AQ$100,MATCH(FIXED(S$6,0,TRUE),ES_HW3_0!$A$12:$AQ$12,0)+1,FALSE))</f>
        <v/>
      </c>
      <c r="T58" s="232" t="str">
        <f>IF(ISNA(VLOOKUP($A58,ES_HW3_0!$A$12:$AQ$100,MATCH(FIXED(T$6,0,TRUE),ES_HW3_0!$A$12:$AQ$12,0)+1,FALSE)),"",VLOOKUP($A58,ES_HW3_0!$A$12:$AQ$100,MATCH(FIXED(T$6,0,TRUE),ES_HW3_0!$A$12:$AQ$12,0)+1,FALSE))</f>
        <v/>
      </c>
      <c r="U58" s="232" t="str">
        <f>IF(ISNA(VLOOKUP($A58,ES_HW3_0!$A$12:$AQ$100,MATCH(FIXED(U$6,0,TRUE),ES_HW3_0!$A$12:$AQ$12,0)+1,FALSE)),"",VLOOKUP($A58,ES_HW3_0!$A$12:$AQ$100,MATCH(FIXED(U$6,0,TRUE),ES_HW3_0!$A$12:$AQ$12,0)+1,FALSE))</f>
        <v/>
      </c>
      <c r="V58" s="232" t="str">
        <f>IF(ISNA(VLOOKUP($A58,ES_HW3_0!$A$12:$AQ$100,MATCH(FIXED(V$6,0,TRUE),ES_HW3_0!$A$12:$AQ$12,0)+1,FALSE)),"",VLOOKUP($A58,ES_HW3_0!$A$12:$AQ$100,MATCH(FIXED(V$6,0,TRUE),ES_HW3_0!$A$12:$AQ$12,0)+1,FALSE))</f>
        <v/>
      </c>
      <c r="W58" s="232" t="str">
        <f>IF(ISNA(VLOOKUP($A58,ES_HW3_0!$A$12:$AQ$100,MATCH(FIXED(W$6,0,TRUE),ES_HW3_0!$A$12:$AQ$12,0)+1,FALSE)),"",VLOOKUP($A58,ES_HW3_0!$A$12:$AQ$100,MATCH(FIXED(W$6,0,TRUE),ES_HW3_0!$A$12:$AQ$12,0)+1,FALSE))</f>
        <v/>
      </c>
    </row>
    <row r="59" spans="1:23">
      <c r="A59" s="230" t="str">
        <f>lookup!Z18</f>
        <v>Cyprus</v>
      </c>
      <c r="B59" s="232" t="str">
        <f>VLOOKUP(A59,lookup!$Z$2:$AA$77,2,FALSE)</f>
        <v>Κύπρος</v>
      </c>
      <c r="C59" s="232" t="str">
        <f>IF(ISNA(VLOOKUP($A59,ES_HW3_0!$A$12:$AQ$100,MATCH(FIXED(C$6,0,TRUE),ES_HW3_0!$A$12:$AQ$12,0)+1,FALSE)),"",VLOOKUP($A59,ES_HW3_0!$A$12:$AQ$100,MATCH(FIXED(C$6,0,TRUE),ES_HW3_0!$A$12:$AQ$12,0)+1,FALSE))</f>
        <v/>
      </c>
      <c r="D59" s="232" t="str">
        <f>IF(ISNA(VLOOKUP($A59,ES_HW3_0!$A$12:$AQ$100,MATCH(FIXED(D$6,0,TRUE),ES_HW3_0!$A$12:$AQ$12,0)+1,FALSE)),"",VLOOKUP($A59,ES_HW3_0!$A$12:$AQ$100,MATCH(FIXED(D$6,0,TRUE),ES_HW3_0!$A$12:$AQ$12,0)+1,FALSE))</f>
        <v/>
      </c>
      <c r="E59" s="232" t="str">
        <f>IF(ISNA(VLOOKUP($A59,ES_HW3_0!$A$12:$AQ$100,MATCH(FIXED(E$6,0,TRUE),ES_HW3_0!$A$12:$AQ$12,0)+1,FALSE)),"",VLOOKUP($A59,ES_HW3_0!$A$12:$AQ$100,MATCH(FIXED(E$6,0,TRUE),ES_HW3_0!$A$12:$AQ$12,0)+1,FALSE))</f>
        <v/>
      </c>
      <c r="F59" s="232" t="str">
        <f>IF(ISNA(VLOOKUP($A59,ES_HW3_0!$A$12:$AQ$100,MATCH(FIXED(F$6,0,TRUE),ES_HW3_0!$A$12:$AQ$12,0)+1,FALSE)),"",VLOOKUP($A59,ES_HW3_0!$A$12:$AQ$100,MATCH(FIXED(F$6,0,TRUE),ES_HW3_0!$A$12:$AQ$12,0)+1,FALSE))</f>
        <v/>
      </c>
      <c r="G59" s="232" t="str">
        <f>IF(ISNA(VLOOKUP($A59,ES_HW3_0!$A$12:$AQ$100,MATCH(FIXED(G$6,0,TRUE),ES_HW3_0!$A$12:$AQ$12,0)+1,FALSE)),"",VLOOKUP($A59,ES_HW3_0!$A$12:$AQ$100,MATCH(FIXED(G$6,0,TRUE),ES_HW3_0!$A$12:$AQ$12,0)+1,FALSE))</f>
        <v/>
      </c>
      <c r="H59" s="232" t="str">
        <f>IF(ISNA(VLOOKUP($A59,ES_HW3_0!$A$12:$AQ$100,MATCH(FIXED(H$6,0,TRUE),ES_HW3_0!$A$12:$AQ$12,0)+1,FALSE)),"",VLOOKUP($A59,ES_HW3_0!$A$12:$AQ$100,MATCH(FIXED(H$6,0,TRUE),ES_HW3_0!$A$12:$AQ$12,0)+1,FALSE))</f>
        <v/>
      </c>
      <c r="I59" s="232" t="str">
        <f>IF(ISNA(VLOOKUP($A59,ES_HW3_0!$A$12:$AQ$100,MATCH(FIXED(I$6,0,TRUE),ES_HW3_0!$A$12:$AQ$12,0)+1,FALSE)),"",VLOOKUP($A59,ES_HW3_0!$A$12:$AQ$100,MATCH(FIXED(I$6,0,TRUE),ES_HW3_0!$A$12:$AQ$12,0)+1,FALSE))</f>
        <v/>
      </c>
      <c r="J59" s="232" t="str">
        <f>IF(ISNA(VLOOKUP($A59,ES_HW3_0!$A$12:$AQ$100,MATCH(FIXED(J$6,0,TRUE),ES_HW3_0!$A$12:$AQ$12,0)+1,FALSE)),"",VLOOKUP($A59,ES_HW3_0!$A$12:$AQ$100,MATCH(FIXED(J$6,0,TRUE),ES_HW3_0!$A$12:$AQ$12,0)+1,FALSE))</f>
        <v/>
      </c>
      <c r="K59" s="232" t="str">
        <f>IF(ISNA(VLOOKUP($A59,ES_HW3_0!$A$12:$AQ$100,MATCH(FIXED(K$6,0,TRUE),ES_HW3_0!$A$12:$AQ$12,0)+1,FALSE)),"",VLOOKUP($A59,ES_HW3_0!$A$12:$AQ$100,MATCH(FIXED(K$6,0,TRUE),ES_HW3_0!$A$12:$AQ$12,0)+1,FALSE))</f>
        <v/>
      </c>
      <c r="L59" s="232" t="str">
        <f>IF(ISNA(VLOOKUP($A59,ES_HW3_0!$A$12:$AQ$100,MATCH(FIXED(L$6,0,TRUE),ES_HW3_0!$A$12:$AQ$12,0)+1,FALSE)),"",VLOOKUP($A59,ES_HW3_0!$A$12:$AQ$100,MATCH(FIXED(L$6,0,TRUE),ES_HW3_0!$A$12:$AQ$12,0)+1,FALSE))</f>
        <v/>
      </c>
      <c r="M59" s="232" t="str">
        <f>IF(ISNA(VLOOKUP($A59,ES_HW3_0!$A$12:$AQ$100,MATCH(FIXED(M$6,0,TRUE),ES_HW3_0!$A$12:$AQ$12,0)+1,FALSE)),"",VLOOKUP($A59,ES_HW3_0!$A$12:$AQ$100,MATCH(FIXED(M$6,0,TRUE),ES_HW3_0!$A$12:$AQ$12,0)+1,FALSE))</f>
        <v/>
      </c>
      <c r="N59" s="232" t="str">
        <f>IF(ISNA(VLOOKUP($A59,ES_HW3_0!$A$12:$AQ$100,MATCH(FIXED(N$6,0,TRUE),ES_HW3_0!$A$12:$AQ$12,0)+1,FALSE)),"",VLOOKUP($A59,ES_HW3_0!$A$12:$AQ$100,MATCH(FIXED(N$6,0,TRUE),ES_HW3_0!$A$12:$AQ$12,0)+1,FALSE))</f>
        <v/>
      </c>
      <c r="O59" s="232" t="str">
        <f>IF(ISNA(VLOOKUP($A59,ES_HW3_0!$A$12:$AQ$100,MATCH(FIXED(O$6,0,TRUE),ES_HW3_0!$A$12:$AQ$12,0)+1,FALSE)),"",VLOOKUP($A59,ES_HW3_0!$A$12:$AQ$100,MATCH(FIXED(O$6,0,TRUE),ES_HW3_0!$A$12:$AQ$12,0)+1,FALSE))</f>
        <v/>
      </c>
      <c r="P59" s="232" t="str">
        <f>IF(ISNA(VLOOKUP($A59,ES_HW3_0!$A$12:$AQ$100,MATCH(FIXED(P$6,0,TRUE),ES_HW3_0!$A$12:$AQ$12,0)+1,FALSE)),"",VLOOKUP($A59,ES_HW3_0!$A$12:$AQ$100,MATCH(FIXED(P$6,0,TRUE),ES_HW3_0!$A$12:$AQ$12,0)+1,FALSE))</f>
        <v/>
      </c>
      <c r="Q59" s="232" t="str">
        <f>IF(ISNA(VLOOKUP($A59,ES_HW3_0!$A$12:$AQ$100,MATCH(FIXED(Q$6,0,TRUE),ES_HW3_0!$A$12:$AQ$12,0)+1,FALSE)),"",VLOOKUP($A59,ES_HW3_0!$A$12:$AQ$100,MATCH(FIXED(Q$6,0,TRUE),ES_HW3_0!$A$12:$AQ$12,0)+1,FALSE))</f>
        <v/>
      </c>
      <c r="R59" s="232" t="str">
        <f>IF(ISNA(VLOOKUP($A59,ES_HW3_0!$A$12:$AQ$100,MATCH(FIXED(R$6,0,TRUE),ES_HW3_0!$A$12:$AQ$12,0)+1,FALSE)),"",VLOOKUP($A59,ES_HW3_0!$A$12:$AQ$100,MATCH(FIXED(R$6,0,TRUE),ES_HW3_0!$A$12:$AQ$12,0)+1,FALSE))</f>
        <v/>
      </c>
      <c r="S59" s="232" t="str">
        <f>IF(ISNA(VLOOKUP($A59,ES_HW3_0!$A$12:$AQ$100,MATCH(FIXED(S$6,0,TRUE),ES_HW3_0!$A$12:$AQ$12,0)+1,FALSE)),"",VLOOKUP($A59,ES_HW3_0!$A$12:$AQ$100,MATCH(FIXED(S$6,0,TRUE),ES_HW3_0!$A$12:$AQ$12,0)+1,FALSE))</f>
        <v/>
      </c>
      <c r="T59" s="232" t="str">
        <f>IF(ISNA(VLOOKUP($A59,ES_HW3_0!$A$12:$AQ$100,MATCH(FIXED(T$6,0,TRUE),ES_HW3_0!$A$12:$AQ$12,0)+1,FALSE)),"",VLOOKUP($A59,ES_HW3_0!$A$12:$AQ$100,MATCH(FIXED(T$6,0,TRUE),ES_HW3_0!$A$12:$AQ$12,0)+1,FALSE))</f>
        <v/>
      </c>
      <c r="U59" s="232" t="str">
        <f>IF(ISNA(VLOOKUP($A59,ES_HW3_0!$A$12:$AQ$100,MATCH(FIXED(U$6,0,TRUE),ES_HW3_0!$A$12:$AQ$12,0)+1,FALSE)),"",VLOOKUP($A59,ES_HW3_0!$A$12:$AQ$100,MATCH(FIXED(U$6,0,TRUE),ES_HW3_0!$A$12:$AQ$12,0)+1,FALSE))</f>
        <v/>
      </c>
      <c r="V59" s="232" t="str">
        <f>IF(ISNA(VLOOKUP($A59,ES_HW3_0!$A$12:$AQ$100,MATCH(FIXED(V$6,0,TRUE),ES_HW3_0!$A$12:$AQ$12,0)+1,FALSE)),"",VLOOKUP($A59,ES_HW3_0!$A$12:$AQ$100,MATCH(FIXED(V$6,0,TRUE),ES_HW3_0!$A$12:$AQ$12,0)+1,FALSE))</f>
        <v/>
      </c>
      <c r="W59" s="232" t="str">
        <f>IF(ISNA(VLOOKUP($A59,ES_HW3_0!$A$12:$AQ$100,MATCH(FIXED(W$6,0,TRUE),ES_HW3_0!$A$12:$AQ$12,0)+1,FALSE)),"",VLOOKUP($A59,ES_HW3_0!$A$12:$AQ$100,MATCH(FIXED(W$6,0,TRUE),ES_HW3_0!$A$12:$AQ$12,0)+1,FALSE))</f>
        <v/>
      </c>
    </row>
    <row r="60" spans="1:23">
      <c r="A60" s="230" t="str">
        <f>lookup!Z19</f>
        <v>Latvia</v>
      </c>
      <c r="B60" s="232" t="str">
        <f>VLOOKUP(A60,lookup!$Z$2:$AA$77,2,FALSE)</f>
        <v>Λετονία</v>
      </c>
      <c r="C60" s="232" t="str">
        <f>IF(ISNA(VLOOKUP($A60,ES_HW3_0!$A$12:$AQ$100,MATCH(FIXED(C$6,0,TRUE),ES_HW3_0!$A$12:$AQ$12,0)+1,FALSE)),"",VLOOKUP($A60,ES_HW3_0!$A$12:$AQ$100,MATCH(FIXED(C$6,0,TRUE),ES_HW3_0!$A$12:$AQ$12,0)+1,FALSE))</f>
        <v/>
      </c>
      <c r="D60" s="232" t="str">
        <f>IF(ISNA(VLOOKUP($A60,ES_HW3_0!$A$12:$AQ$100,MATCH(FIXED(D$6,0,TRUE),ES_HW3_0!$A$12:$AQ$12,0)+1,FALSE)),"",VLOOKUP($A60,ES_HW3_0!$A$12:$AQ$100,MATCH(FIXED(D$6,0,TRUE),ES_HW3_0!$A$12:$AQ$12,0)+1,FALSE))</f>
        <v/>
      </c>
      <c r="E60" s="232" t="str">
        <f>IF(ISNA(VLOOKUP($A60,ES_HW3_0!$A$12:$AQ$100,MATCH(FIXED(E$6,0,TRUE),ES_HW3_0!$A$12:$AQ$12,0)+1,FALSE)),"",VLOOKUP($A60,ES_HW3_0!$A$12:$AQ$100,MATCH(FIXED(E$6,0,TRUE),ES_HW3_0!$A$12:$AQ$12,0)+1,FALSE))</f>
        <v/>
      </c>
      <c r="F60" s="232" t="str">
        <f>IF(ISNA(VLOOKUP($A60,ES_HW3_0!$A$12:$AQ$100,MATCH(FIXED(F$6,0,TRUE),ES_HW3_0!$A$12:$AQ$12,0)+1,FALSE)),"",VLOOKUP($A60,ES_HW3_0!$A$12:$AQ$100,MATCH(FIXED(F$6,0,TRUE),ES_HW3_0!$A$12:$AQ$12,0)+1,FALSE))</f>
        <v/>
      </c>
      <c r="G60" s="232" t="str">
        <f>IF(ISNA(VLOOKUP($A60,ES_HW3_0!$A$12:$AQ$100,MATCH(FIXED(G$6,0,TRUE),ES_HW3_0!$A$12:$AQ$12,0)+1,FALSE)),"",VLOOKUP($A60,ES_HW3_0!$A$12:$AQ$100,MATCH(FIXED(G$6,0,TRUE),ES_HW3_0!$A$12:$AQ$12,0)+1,FALSE))</f>
        <v/>
      </c>
      <c r="H60" s="232" t="str">
        <f>IF(ISNA(VLOOKUP($A60,ES_HW3_0!$A$12:$AQ$100,MATCH(FIXED(H$6,0,TRUE),ES_HW3_0!$A$12:$AQ$12,0)+1,FALSE)),"",VLOOKUP($A60,ES_HW3_0!$A$12:$AQ$100,MATCH(FIXED(H$6,0,TRUE),ES_HW3_0!$A$12:$AQ$12,0)+1,FALSE))</f>
        <v/>
      </c>
      <c r="I60" s="232" t="str">
        <f>IF(ISNA(VLOOKUP($A60,ES_HW3_0!$A$12:$AQ$100,MATCH(FIXED(I$6,0,TRUE),ES_HW3_0!$A$12:$AQ$12,0)+1,FALSE)),"",VLOOKUP($A60,ES_HW3_0!$A$12:$AQ$100,MATCH(FIXED(I$6,0,TRUE),ES_HW3_0!$A$12:$AQ$12,0)+1,FALSE))</f>
        <v/>
      </c>
      <c r="J60" s="232" t="str">
        <f>IF(ISNA(VLOOKUP($A60,ES_HW3_0!$A$12:$AQ$100,MATCH(FIXED(J$6,0,TRUE),ES_HW3_0!$A$12:$AQ$12,0)+1,FALSE)),"",VLOOKUP($A60,ES_HW3_0!$A$12:$AQ$100,MATCH(FIXED(J$6,0,TRUE),ES_HW3_0!$A$12:$AQ$12,0)+1,FALSE))</f>
        <v/>
      </c>
      <c r="K60" s="232" t="str">
        <f>IF(ISNA(VLOOKUP($A60,ES_HW3_0!$A$12:$AQ$100,MATCH(FIXED(K$6,0,TRUE),ES_HW3_0!$A$12:$AQ$12,0)+1,FALSE)),"",VLOOKUP($A60,ES_HW3_0!$A$12:$AQ$100,MATCH(FIXED(K$6,0,TRUE),ES_HW3_0!$A$12:$AQ$12,0)+1,FALSE))</f>
        <v/>
      </c>
      <c r="L60" s="232" t="str">
        <f>IF(ISNA(VLOOKUP($A60,ES_HW3_0!$A$12:$AQ$100,MATCH(FIXED(L$6,0,TRUE),ES_HW3_0!$A$12:$AQ$12,0)+1,FALSE)),"",VLOOKUP($A60,ES_HW3_0!$A$12:$AQ$100,MATCH(FIXED(L$6,0,TRUE),ES_HW3_0!$A$12:$AQ$12,0)+1,FALSE))</f>
        <v/>
      </c>
      <c r="M60" s="232" t="str">
        <f>IF(ISNA(VLOOKUP($A60,ES_HW3_0!$A$12:$AQ$100,MATCH(FIXED(M$6,0,TRUE),ES_HW3_0!$A$12:$AQ$12,0)+1,FALSE)),"",VLOOKUP($A60,ES_HW3_0!$A$12:$AQ$100,MATCH(FIXED(M$6,0,TRUE),ES_HW3_0!$A$12:$AQ$12,0)+1,FALSE))</f>
        <v/>
      </c>
      <c r="N60" s="232" t="str">
        <f>IF(ISNA(VLOOKUP($A60,ES_HW3_0!$A$12:$AQ$100,MATCH(FIXED(N$6,0,TRUE),ES_HW3_0!$A$12:$AQ$12,0)+1,FALSE)),"",VLOOKUP($A60,ES_HW3_0!$A$12:$AQ$100,MATCH(FIXED(N$6,0,TRUE),ES_HW3_0!$A$12:$AQ$12,0)+1,FALSE))</f>
        <v/>
      </c>
      <c r="O60" s="232" t="str">
        <f>IF(ISNA(VLOOKUP($A60,ES_HW3_0!$A$12:$AQ$100,MATCH(FIXED(O$6,0,TRUE),ES_HW3_0!$A$12:$AQ$12,0)+1,FALSE)),"",VLOOKUP($A60,ES_HW3_0!$A$12:$AQ$100,MATCH(FIXED(O$6,0,TRUE),ES_HW3_0!$A$12:$AQ$12,0)+1,FALSE))</f>
        <v>b</v>
      </c>
      <c r="P60" s="232" t="str">
        <f>IF(ISNA(VLOOKUP($A60,ES_HW3_0!$A$12:$AQ$100,MATCH(FIXED(P$6,0,TRUE),ES_HW3_0!$A$12:$AQ$12,0)+1,FALSE)),"",VLOOKUP($A60,ES_HW3_0!$A$12:$AQ$100,MATCH(FIXED(P$6,0,TRUE),ES_HW3_0!$A$12:$AQ$12,0)+1,FALSE))</f>
        <v/>
      </c>
      <c r="Q60" s="232" t="str">
        <f>IF(ISNA(VLOOKUP($A60,ES_HW3_0!$A$12:$AQ$100,MATCH(FIXED(Q$6,0,TRUE),ES_HW3_0!$A$12:$AQ$12,0)+1,FALSE)),"",VLOOKUP($A60,ES_HW3_0!$A$12:$AQ$100,MATCH(FIXED(Q$6,0,TRUE),ES_HW3_0!$A$12:$AQ$12,0)+1,FALSE))</f>
        <v/>
      </c>
      <c r="R60" s="232" t="str">
        <f>IF(ISNA(VLOOKUP($A60,ES_HW3_0!$A$12:$AQ$100,MATCH(FIXED(R$6,0,TRUE),ES_HW3_0!$A$12:$AQ$12,0)+1,FALSE)),"",VLOOKUP($A60,ES_HW3_0!$A$12:$AQ$100,MATCH(FIXED(R$6,0,TRUE),ES_HW3_0!$A$12:$AQ$12,0)+1,FALSE))</f>
        <v/>
      </c>
      <c r="S60" s="232" t="str">
        <f>IF(ISNA(VLOOKUP($A60,ES_HW3_0!$A$12:$AQ$100,MATCH(FIXED(S$6,0,TRUE),ES_HW3_0!$A$12:$AQ$12,0)+1,FALSE)),"",VLOOKUP($A60,ES_HW3_0!$A$12:$AQ$100,MATCH(FIXED(S$6,0,TRUE),ES_HW3_0!$A$12:$AQ$12,0)+1,FALSE))</f>
        <v/>
      </c>
      <c r="T60" s="232" t="str">
        <f>IF(ISNA(VLOOKUP($A60,ES_HW3_0!$A$12:$AQ$100,MATCH(FIXED(T$6,0,TRUE),ES_HW3_0!$A$12:$AQ$12,0)+1,FALSE)),"",VLOOKUP($A60,ES_HW3_0!$A$12:$AQ$100,MATCH(FIXED(T$6,0,TRUE),ES_HW3_0!$A$12:$AQ$12,0)+1,FALSE))</f>
        <v/>
      </c>
      <c r="U60" s="232" t="str">
        <f>IF(ISNA(VLOOKUP($A60,ES_HW3_0!$A$12:$AQ$100,MATCH(FIXED(U$6,0,TRUE),ES_HW3_0!$A$12:$AQ$12,0)+1,FALSE)),"",VLOOKUP($A60,ES_HW3_0!$A$12:$AQ$100,MATCH(FIXED(U$6,0,TRUE),ES_HW3_0!$A$12:$AQ$12,0)+1,FALSE))</f>
        <v/>
      </c>
      <c r="V60" s="232" t="str">
        <f>IF(ISNA(VLOOKUP($A60,ES_HW3_0!$A$12:$AQ$100,MATCH(FIXED(V$6,0,TRUE),ES_HW3_0!$A$12:$AQ$12,0)+1,FALSE)),"",VLOOKUP($A60,ES_HW3_0!$A$12:$AQ$100,MATCH(FIXED(V$6,0,TRUE),ES_HW3_0!$A$12:$AQ$12,0)+1,FALSE))</f>
        <v/>
      </c>
      <c r="W60" s="232" t="str">
        <f>IF(ISNA(VLOOKUP($A60,ES_HW3_0!$A$12:$AQ$100,MATCH(FIXED(W$6,0,TRUE),ES_HW3_0!$A$12:$AQ$12,0)+1,FALSE)),"",VLOOKUP($A60,ES_HW3_0!$A$12:$AQ$100,MATCH(FIXED(W$6,0,TRUE),ES_HW3_0!$A$12:$AQ$12,0)+1,FALSE))</f>
        <v/>
      </c>
    </row>
    <row r="61" spans="1:23">
      <c r="A61" s="230" t="str">
        <f>lookup!Z20</f>
        <v>Lithuania</v>
      </c>
      <c r="B61" s="232" t="str">
        <f>VLOOKUP(A61,lookup!$Z$2:$AA$77,2,FALSE)</f>
        <v>Λιθουανία</v>
      </c>
      <c r="C61" s="232" t="str">
        <f>IF(ISNA(VLOOKUP($A61,ES_HW3_0!$A$12:$AQ$100,MATCH(FIXED(C$6,0,TRUE),ES_HW3_0!$A$12:$AQ$12,0)+1,FALSE)),"",VLOOKUP($A61,ES_HW3_0!$A$12:$AQ$100,MATCH(FIXED(C$6,0,TRUE),ES_HW3_0!$A$12:$AQ$12,0)+1,FALSE))</f>
        <v/>
      </c>
      <c r="D61" s="232" t="str">
        <f>IF(ISNA(VLOOKUP($A61,ES_HW3_0!$A$12:$AQ$100,MATCH(FIXED(D$6,0,TRUE),ES_HW3_0!$A$12:$AQ$12,0)+1,FALSE)),"",VLOOKUP($A61,ES_HW3_0!$A$12:$AQ$100,MATCH(FIXED(D$6,0,TRUE),ES_HW3_0!$A$12:$AQ$12,0)+1,FALSE))</f>
        <v/>
      </c>
      <c r="E61" s="232" t="str">
        <f>IF(ISNA(VLOOKUP($A61,ES_HW3_0!$A$12:$AQ$100,MATCH(FIXED(E$6,0,TRUE),ES_HW3_0!$A$12:$AQ$12,0)+1,FALSE)),"",VLOOKUP($A61,ES_HW3_0!$A$12:$AQ$100,MATCH(FIXED(E$6,0,TRUE),ES_HW3_0!$A$12:$AQ$12,0)+1,FALSE))</f>
        <v/>
      </c>
      <c r="F61" s="232" t="str">
        <f>IF(ISNA(VLOOKUP($A61,ES_HW3_0!$A$12:$AQ$100,MATCH(FIXED(F$6,0,TRUE),ES_HW3_0!$A$12:$AQ$12,0)+1,FALSE)),"",VLOOKUP($A61,ES_HW3_0!$A$12:$AQ$100,MATCH(FIXED(F$6,0,TRUE),ES_HW3_0!$A$12:$AQ$12,0)+1,FALSE))</f>
        <v/>
      </c>
      <c r="G61" s="232" t="str">
        <f>IF(ISNA(VLOOKUP($A61,ES_HW3_0!$A$12:$AQ$100,MATCH(FIXED(G$6,0,TRUE),ES_HW3_0!$A$12:$AQ$12,0)+1,FALSE)),"",VLOOKUP($A61,ES_HW3_0!$A$12:$AQ$100,MATCH(FIXED(G$6,0,TRUE),ES_HW3_0!$A$12:$AQ$12,0)+1,FALSE))</f>
        <v/>
      </c>
      <c r="H61" s="232" t="str">
        <f>IF(ISNA(VLOOKUP($A61,ES_HW3_0!$A$12:$AQ$100,MATCH(FIXED(H$6,0,TRUE),ES_HW3_0!$A$12:$AQ$12,0)+1,FALSE)),"",VLOOKUP($A61,ES_HW3_0!$A$12:$AQ$100,MATCH(FIXED(H$6,0,TRUE),ES_HW3_0!$A$12:$AQ$12,0)+1,FALSE))</f>
        <v/>
      </c>
      <c r="I61" s="232" t="str">
        <f>IF(ISNA(VLOOKUP($A61,ES_HW3_0!$A$12:$AQ$100,MATCH(FIXED(I$6,0,TRUE),ES_HW3_0!$A$12:$AQ$12,0)+1,FALSE)),"",VLOOKUP($A61,ES_HW3_0!$A$12:$AQ$100,MATCH(FIXED(I$6,0,TRUE),ES_HW3_0!$A$12:$AQ$12,0)+1,FALSE))</f>
        <v/>
      </c>
      <c r="J61" s="232" t="str">
        <f>IF(ISNA(VLOOKUP($A61,ES_HW3_0!$A$12:$AQ$100,MATCH(FIXED(J$6,0,TRUE),ES_HW3_0!$A$12:$AQ$12,0)+1,FALSE)),"",VLOOKUP($A61,ES_HW3_0!$A$12:$AQ$100,MATCH(FIXED(J$6,0,TRUE),ES_HW3_0!$A$12:$AQ$12,0)+1,FALSE))</f>
        <v/>
      </c>
      <c r="K61" s="232" t="str">
        <f>IF(ISNA(VLOOKUP($A61,ES_HW3_0!$A$12:$AQ$100,MATCH(FIXED(K$6,0,TRUE),ES_HW3_0!$A$12:$AQ$12,0)+1,FALSE)),"",VLOOKUP($A61,ES_HW3_0!$A$12:$AQ$100,MATCH(FIXED(K$6,0,TRUE),ES_HW3_0!$A$12:$AQ$12,0)+1,FALSE))</f>
        <v/>
      </c>
      <c r="L61" s="232" t="str">
        <f>IF(ISNA(VLOOKUP($A61,ES_HW3_0!$A$12:$AQ$100,MATCH(FIXED(L$6,0,TRUE),ES_HW3_0!$A$12:$AQ$12,0)+1,FALSE)),"",VLOOKUP($A61,ES_HW3_0!$A$12:$AQ$100,MATCH(FIXED(L$6,0,TRUE),ES_HW3_0!$A$12:$AQ$12,0)+1,FALSE))</f>
        <v/>
      </c>
      <c r="M61" s="232" t="str">
        <f>IF(ISNA(VLOOKUP($A61,ES_HW3_0!$A$12:$AQ$100,MATCH(FIXED(M$6,0,TRUE),ES_HW3_0!$A$12:$AQ$12,0)+1,FALSE)),"",VLOOKUP($A61,ES_HW3_0!$A$12:$AQ$100,MATCH(FIXED(M$6,0,TRUE),ES_HW3_0!$A$12:$AQ$12,0)+1,FALSE))</f>
        <v/>
      </c>
      <c r="N61" s="232" t="str">
        <f>IF(ISNA(VLOOKUP($A61,ES_HW3_0!$A$12:$AQ$100,MATCH(FIXED(N$6,0,TRUE),ES_HW3_0!$A$12:$AQ$12,0)+1,FALSE)),"",VLOOKUP($A61,ES_HW3_0!$A$12:$AQ$100,MATCH(FIXED(N$6,0,TRUE),ES_HW3_0!$A$12:$AQ$12,0)+1,FALSE))</f>
        <v/>
      </c>
      <c r="O61" s="232" t="str">
        <f>IF(ISNA(VLOOKUP($A61,ES_HW3_0!$A$12:$AQ$100,MATCH(FIXED(O$6,0,TRUE),ES_HW3_0!$A$12:$AQ$12,0)+1,FALSE)),"",VLOOKUP($A61,ES_HW3_0!$A$12:$AQ$100,MATCH(FIXED(O$6,0,TRUE),ES_HW3_0!$A$12:$AQ$12,0)+1,FALSE))</f>
        <v/>
      </c>
      <c r="P61" s="232" t="str">
        <f>IF(ISNA(VLOOKUP($A61,ES_HW3_0!$A$12:$AQ$100,MATCH(FIXED(P$6,0,TRUE),ES_HW3_0!$A$12:$AQ$12,0)+1,FALSE)),"",VLOOKUP($A61,ES_HW3_0!$A$12:$AQ$100,MATCH(FIXED(P$6,0,TRUE),ES_HW3_0!$A$12:$AQ$12,0)+1,FALSE))</f>
        <v/>
      </c>
      <c r="Q61" s="232" t="str">
        <f>IF(ISNA(VLOOKUP($A61,ES_HW3_0!$A$12:$AQ$100,MATCH(FIXED(Q$6,0,TRUE),ES_HW3_0!$A$12:$AQ$12,0)+1,FALSE)),"",VLOOKUP($A61,ES_HW3_0!$A$12:$AQ$100,MATCH(FIXED(Q$6,0,TRUE),ES_HW3_0!$A$12:$AQ$12,0)+1,FALSE))</f>
        <v/>
      </c>
      <c r="R61" s="232" t="str">
        <f>IF(ISNA(VLOOKUP($A61,ES_HW3_0!$A$12:$AQ$100,MATCH(FIXED(R$6,0,TRUE),ES_HW3_0!$A$12:$AQ$12,0)+1,FALSE)),"",VLOOKUP($A61,ES_HW3_0!$A$12:$AQ$100,MATCH(FIXED(R$6,0,TRUE),ES_HW3_0!$A$12:$AQ$12,0)+1,FALSE))</f>
        <v/>
      </c>
      <c r="S61" s="232" t="str">
        <f>IF(ISNA(VLOOKUP($A61,ES_HW3_0!$A$12:$AQ$100,MATCH(FIXED(S$6,0,TRUE),ES_HW3_0!$A$12:$AQ$12,0)+1,FALSE)),"",VLOOKUP($A61,ES_HW3_0!$A$12:$AQ$100,MATCH(FIXED(S$6,0,TRUE),ES_HW3_0!$A$12:$AQ$12,0)+1,FALSE))</f>
        <v/>
      </c>
      <c r="T61" s="232" t="str">
        <f>IF(ISNA(VLOOKUP($A61,ES_HW3_0!$A$12:$AQ$100,MATCH(FIXED(T$6,0,TRUE),ES_HW3_0!$A$12:$AQ$12,0)+1,FALSE)),"",VLOOKUP($A61,ES_HW3_0!$A$12:$AQ$100,MATCH(FIXED(T$6,0,TRUE),ES_HW3_0!$A$12:$AQ$12,0)+1,FALSE))</f>
        <v/>
      </c>
      <c r="U61" s="232" t="str">
        <f>IF(ISNA(VLOOKUP($A61,ES_HW3_0!$A$12:$AQ$100,MATCH(FIXED(U$6,0,TRUE),ES_HW3_0!$A$12:$AQ$12,0)+1,FALSE)),"",VLOOKUP($A61,ES_HW3_0!$A$12:$AQ$100,MATCH(FIXED(U$6,0,TRUE),ES_HW3_0!$A$12:$AQ$12,0)+1,FALSE))</f>
        <v/>
      </c>
      <c r="V61" s="232" t="str">
        <f>IF(ISNA(VLOOKUP($A61,ES_HW3_0!$A$12:$AQ$100,MATCH(FIXED(V$6,0,TRUE),ES_HW3_0!$A$12:$AQ$12,0)+1,FALSE)),"",VLOOKUP($A61,ES_HW3_0!$A$12:$AQ$100,MATCH(FIXED(V$6,0,TRUE),ES_HW3_0!$A$12:$AQ$12,0)+1,FALSE))</f>
        <v/>
      </c>
      <c r="W61" s="232" t="str">
        <f>IF(ISNA(VLOOKUP($A61,ES_HW3_0!$A$12:$AQ$100,MATCH(FIXED(W$6,0,TRUE),ES_HW3_0!$A$12:$AQ$12,0)+1,FALSE)),"",VLOOKUP($A61,ES_HW3_0!$A$12:$AQ$100,MATCH(FIXED(W$6,0,TRUE),ES_HW3_0!$A$12:$AQ$12,0)+1,FALSE))</f>
        <v/>
      </c>
    </row>
    <row r="62" spans="1:23">
      <c r="A62" s="230" t="str">
        <f>lookup!Z21</f>
        <v>Luxembourg</v>
      </c>
      <c r="B62" s="232" t="str">
        <f>VLOOKUP(A62,lookup!$Z$2:$AA$77,2,FALSE)</f>
        <v>Λουξεμβούργο</v>
      </c>
      <c r="C62" s="232" t="str">
        <f>IF(ISNA(VLOOKUP($A62,ES_HW3_0!$A$12:$AQ$100,MATCH(FIXED(C$6,0,TRUE),ES_HW3_0!$A$12:$AQ$12,0)+1,FALSE)),"",VLOOKUP($A62,ES_HW3_0!$A$12:$AQ$100,MATCH(FIXED(C$6,0,TRUE),ES_HW3_0!$A$12:$AQ$12,0)+1,FALSE))</f>
        <v/>
      </c>
      <c r="D62" s="232" t="str">
        <f>IF(ISNA(VLOOKUP($A62,ES_HW3_0!$A$12:$AQ$100,MATCH(FIXED(D$6,0,TRUE),ES_HW3_0!$A$12:$AQ$12,0)+1,FALSE)),"",VLOOKUP($A62,ES_HW3_0!$A$12:$AQ$100,MATCH(FIXED(D$6,0,TRUE),ES_HW3_0!$A$12:$AQ$12,0)+1,FALSE))</f>
        <v/>
      </c>
      <c r="E62" s="232" t="str">
        <f>IF(ISNA(VLOOKUP($A62,ES_HW3_0!$A$12:$AQ$100,MATCH(FIXED(E$6,0,TRUE),ES_HW3_0!$A$12:$AQ$12,0)+1,FALSE)),"",VLOOKUP($A62,ES_HW3_0!$A$12:$AQ$100,MATCH(FIXED(E$6,0,TRUE),ES_HW3_0!$A$12:$AQ$12,0)+1,FALSE))</f>
        <v/>
      </c>
      <c r="F62" s="232" t="str">
        <f>IF(ISNA(VLOOKUP($A62,ES_HW3_0!$A$12:$AQ$100,MATCH(FIXED(F$6,0,TRUE),ES_HW3_0!$A$12:$AQ$12,0)+1,FALSE)),"",VLOOKUP($A62,ES_HW3_0!$A$12:$AQ$100,MATCH(FIXED(F$6,0,TRUE),ES_HW3_0!$A$12:$AQ$12,0)+1,FALSE))</f>
        <v/>
      </c>
      <c r="G62" s="232" t="str">
        <f>IF(ISNA(VLOOKUP($A62,ES_HW3_0!$A$12:$AQ$100,MATCH(FIXED(G$6,0,TRUE),ES_HW3_0!$A$12:$AQ$12,0)+1,FALSE)),"",VLOOKUP($A62,ES_HW3_0!$A$12:$AQ$100,MATCH(FIXED(G$6,0,TRUE),ES_HW3_0!$A$12:$AQ$12,0)+1,FALSE))</f>
        <v/>
      </c>
      <c r="H62" s="232" t="str">
        <f>IF(ISNA(VLOOKUP($A62,ES_HW3_0!$A$12:$AQ$100,MATCH(FIXED(H$6,0,TRUE),ES_HW3_0!$A$12:$AQ$12,0)+1,FALSE)),"",VLOOKUP($A62,ES_HW3_0!$A$12:$AQ$100,MATCH(FIXED(H$6,0,TRUE),ES_HW3_0!$A$12:$AQ$12,0)+1,FALSE))</f>
        <v/>
      </c>
      <c r="I62" s="232" t="str">
        <f>IF(ISNA(VLOOKUP($A62,ES_HW3_0!$A$12:$AQ$100,MATCH(FIXED(I$6,0,TRUE),ES_HW3_0!$A$12:$AQ$12,0)+1,FALSE)),"",VLOOKUP($A62,ES_HW3_0!$A$12:$AQ$100,MATCH(FIXED(I$6,0,TRUE),ES_HW3_0!$A$12:$AQ$12,0)+1,FALSE))</f>
        <v/>
      </c>
      <c r="J62" s="232" t="str">
        <f>IF(ISNA(VLOOKUP($A62,ES_HW3_0!$A$12:$AQ$100,MATCH(FIXED(J$6,0,TRUE),ES_HW3_0!$A$12:$AQ$12,0)+1,FALSE)),"",VLOOKUP($A62,ES_HW3_0!$A$12:$AQ$100,MATCH(FIXED(J$6,0,TRUE),ES_HW3_0!$A$12:$AQ$12,0)+1,FALSE))</f>
        <v/>
      </c>
      <c r="K62" s="232" t="str">
        <f>IF(ISNA(VLOOKUP($A62,ES_HW3_0!$A$12:$AQ$100,MATCH(FIXED(K$6,0,TRUE),ES_HW3_0!$A$12:$AQ$12,0)+1,FALSE)),"",VLOOKUP($A62,ES_HW3_0!$A$12:$AQ$100,MATCH(FIXED(K$6,0,TRUE),ES_HW3_0!$A$12:$AQ$12,0)+1,FALSE))</f>
        <v/>
      </c>
      <c r="L62" s="232" t="str">
        <f>IF(ISNA(VLOOKUP($A62,ES_HW3_0!$A$12:$AQ$100,MATCH(FIXED(L$6,0,TRUE),ES_HW3_0!$A$12:$AQ$12,0)+1,FALSE)),"",VLOOKUP($A62,ES_HW3_0!$A$12:$AQ$100,MATCH(FIXED(L$6,0,TRUE),ES_HW3_0!$A$12:$AQ$12,0)+1,FALSE))</f>
        <v/>
      </c>
      <c r="M62" s="232" t="str">
        <f>IF(ISNA(VLOOKUP($A62,ES_HW3_0!$A$12:$AQ$100,MATCH(FIXED(M$6,0,TRUE),ES_HW3_0!$A$12:$AQ$12,0)+1,FALSE)),"",VLOOKUP($A62,ES_HW3_0!$A$12:$AQ$100,MATCH(FIXED(M$6,0,TRUE),ES_HW3_0!$A$12:$AQ$12,0)+1,FALSE))</f>
        <v/>
      </c>
      <c r="N62" s="232" t="str">
        <f>IF(ISNA(VLOOKUP($A62,ES_HW3_0!$A$12:$AQ$100,MATCH(FIXED(N$6,0,TRUE),ES_HW3_0!$A$12:$AQ$12,0)+1,FALSE)),"",VLOOKUP($A62,ES_HW3_0!$A$12:$AQ$100,MATCH(FIXED(N$6,0,TRUE),ES_HW3_0!$A$12:$AQ$12,0)+1,FALSE))</f>
        <v/>
      </c>
      <c r="O62" s="232" t="str">
        <f>IF(ISNA(VLOOKUP($A62,ES_HW3_0!$A$12:$AQ$100,MATCH(FIXED(O$6,0,TRUE),ES_HW3_0!$A$12:$AQ$12,0)+1,FALSE)),"",VLOOKUP($A62,ES_HW3_0!$A$12:$AQ$100,MATCH(FIXED(O$6,0,TRUE),ES_HW3_0!$A$12:$AQ$12,0)+1,FALSE))</f>
        <v/>
      </c>
      <c r="P62" s="232" t="str">
        <f>IF(ISNA(VLOOKUP($A62,ES_HW3_0!$A$12:$AQ$100,MATCH(FIXED(P$6,0,TRUE),ES_HW3_0!$A$12:$AQ$12,0)+1,FALSE)),"",VLOOKUP($A62,ES_HW3_0!$A$12:$AQ$100,MATCH(FIXED(P$6,0,TRUE),ES_HW3_0!$A$12:$AQ$12,0)+1,FALSE))</f>
        <v/>
      </c>
      <c r="Q62" s="232" t="str">
        <f>IF(ISNA(VLOOKUP($A62,ES_HW3_0!$A$12:$AQ$100,MATCH(FIXED(Q$6,0,TRUE),ES_HW3_0!$A$12:$AQ$12,0)+1,FALSE)),"",VLOOKUP($A62,ES_HW3_0!$A$12:$AQ$100,MATCH(FIXED(Q$6,0,TRUE),ES_HW3_0!$A$12:$AQ$12,0)+1,FALSE))</f>
        <v/>
      </c>
      <c r="R62" s="232" t="str">
        <f>IF(ISNA(VLOOKUP($A62,ES_HW3_0!$A$12:$AQ$100,MATCH(FIXED(R$6,0,TRUE),ES_HW3_0!$A$12:$AQ$12,0)+1,FALSE)),"",VLOOKUP($A62,ES_HW3_0!$A$12:$AQ$100,MATCH(FIXED(R$6,0,TRUE),ES_HW3_0!$A$12:$AQ$12,0)+1,FALSE))</f>
        <v/>
      </c>
      <c r="S62" s="232" t="str">
        <f>IF(ISNA(VLOOKUP($A62,ES_HW3_0!$A$12:$AQ$100,MATCH(FIXED(S$6,0,TRUE),ES_HW3_0!$A$12:$AQ$12,0)+1,FALSE)),"",VLOOKUP($A62,ES_HW3_0!$A$12:$AQ$100,MATCH(FIXED(S$6,0,TRUE),ES_HW3_0!$A$12:$AQ$12,0)+1,FALSE))</f>
        <v/>
      </c>
      <c r="T62" s="232" t="str">
        <f>IF(ISNA(VLOOKUP($A62,ES_HW3_0!$A$12:$AQ$100,MATCH(FIXED(T$6,0,TRUE),ES_HW3_0!$A$12:$AQ$12,0)+1,FALSE)),"",VLOOKUP($A62,ES_HW3_0!$A$12:$AQ$100,MATCH(FIXED(T$6,0,TRUE),ES_HW3_0!$A$12:$AQ$12,0)+1,FALSE))</f>
        <v/>
      </c>
      <c r="U62" s="232" t="str">
        <f>IF(ISNA(VLOOKUP($A62,ES_HW3_0!$A$12:$AQ$100,MATCH(FIXED(U$6,0,TRUE),ES_HW3_0!$A$12:$AQ$12,0)+1,FALSE)),"",VLOOKUP($A62,ES_HW3_0!$A$12:$AQ$100,MATCH(FIXED(U$6,0,TRUE),ES_HW3_0!$A$12:$AQ$12,0)+1,FALSE))</f>
        <v/>
      </c>
      <c r="V62" s="232" t="str">
        <f>IF(ISNA(VLOOKUP($A62,ES_HW3_0!$A$12:$AQ$100,MATCH(FIXED(V$6,0,TRUE),ES_HW3_0!$A$12:$AQ$12,0)+1,FALSE)),"",VLOOKUP($A62,ES_HW3_0!$A$12:$AQ$100,MATCH(FIXED(V$6,0,TRUE),ES_HW3_0!$A$12:$AQ$12,0)+1,FALSE))</f>
        <v/>
      </c>
      <c r="W62" s="232" t="str">
        <f>IF(ISNA(VLOOKUP($A62,ES_HW3_0!$A$12:$AQ$100,MATCH(FIXED(W$6,0,TRUE),ES_HW3_0!$A$12:$AQ$12,0)+1,FALSE)),"",VLOOKUP($A62,ES_HW3_0!$A$12:$AQ$100,MATCH(FIXED(W$6,0,TRUE),ES_HW3_0!$A$12:$AQ$12,0)+1,FALSE))</f>
        <v/>
      </c>
    </row>
    <row r="63" spans="1:23">
      <c r="A63" s="230" t="str">
        <f>lookup!Z22</f>
        <v>Hungary</v>
      </c>
      <c r="B63" s="232" t="str">
        <f>VLOOKUP(A63,lookup!$Z$2:$AA$77,2,FALSE)</f>
        <v>Ουγγαρία</v>
      </c>
      <c r="C63" s="232" t="str">
        <f>IF(ISNA(VLOOKUP($A63,ES_HW3_0!$A$12:$AQ$100,MATCH(FIXED(C$6,0,TRUE),ES_HW3_0!$A$12:$AQ$12,0)+1,FALSE)),"",VLOOKUP($A63,ES_HW3_0!$A$12:$AQ$100,MATCH(FIXED(C$6,0,TRUE),ES_HW3_0!$A$12:$AQ$12,0)+1,FALSE))</f>
        <v/>
      </c>
      <c r="D63" s="232" t="str">
        <f>IF(ISNA(VLOOKUP($A63,ES_HW3_0!$A$12:$AQ$100,MATCH(FIXED(D$6,0,TRUE),ES_HW3_0!$A$12:$AQ$12,0)+1,FALSE)),"",VLOOKUP($A63,ES_HW3_0!$A$12:$AQ$100,MATCH(FIXED(D$6,0,TRUE),ES_HW3_0!$A$12:$AQ$12,0)+1,FALSE))</f>
        <v/>
      </c>
      <c r="E63" s="232" t="str">
        <f>IF(ISNA(VLOOKUP($A63,ES_HW3_0!$A$12:$AQ$100,MATCH(FIXED(E$6,0,TRUE),ES_HW3_0!$A$12:$AQ$12,0)+1,FALSE)),"",VLOOKUP($A63,ES_HW3_0!$A$12:$AQ$100,MATCH(FIXED(E$6,0,TRUE),ES_HW3_0!$A$12:$AQ$12,0)+1,FALSE))</f>
        <v/>
      </c>
      <c r="F63" s="232" t="str">
        <f>IF(ISNA(VLOOKUP($A63,ES_HW3_0!$A$12:$AQ$100,MATCH(FIXED(F$6,0,TRUE),ES_HW3_0!$A$12:$AQ$12,0)+1,FALSE)),"",VLOOKUP($A63,ES_HW3_0!$A$12:$AQ$100,MATCH(FIXED(F$6,0,TRUE),ES_HW3_0!$A$12:$AQ$12,0)+1,FALSE))</f>
        <v/>
      </c>
      <c r="G63" s="232" t="str">
        <f>IF(ISNA(VLOOKUP($A63,ES_HW3_0!$A$12:$AQ$100,MATCH(FIXED(G$6,0,TRUE),ES_HW3_0!$A$12:$AQ$12,0)+1,FALSE)),"",VLOOKUP($A63,ES_HW3_0!$A$12:$AQ$100,MATCH(FIXED(G$6,0,TRUE),ES_HW3_0!$A$12:$AQ$12,0)+1,FALSE))</f>
        <v/>
      </c>
      <c r="H63" s="232" t="str">
        <f>IF(ISNA(VLOOKUP($A63,ES_HW3_0!$A$12:$AQ$100,MATCH(FIXED(H$6,0,TRUE),ES_HW3_0!$A$12:$AQ$12,0)+1,FALSE)),"",VLOOKUP($A63,ES_HW3_0!$A$12:$AQ$100,MATCH(FIXED(H$6,0,TRUE),ES_HW3_0!$A$12:$AQ$12,0)+1,FALSE))</f>
        <v/>
      </c>
      <c r="I63" s="232" t="str">
        <f>IF(ISNA(VLOOKUP($A63,ES_HW3_0!$A$12:$AQ$100,MATCH(FIXED(I$6,0,TRUE),ES_HW3_0!$A$12:$AQ$12,0)+1,FALSE)),"",VLOOKUP($A63,ES_HW3_0!$A$12:$AQ$100,MATCH(FIXED(I$6,0,TRUE),ES_HW3_0!$A$12:$AQ$12,0)+1,FALSE))</f>
        <v/>
      </c>
      <c r="J63" s="232" t="str">
        <f>IF(ISNA(VLOOKUP($A63,ES_HW3_0!$A$12:$AQ$100,MATCH(FIXED(J$6,0,TRUE),ES_HW3_0!$A$12:$AQ$12,0)+1,FALSE)),"",VLOOKUP($A63,ES_HW3_0!$A$12:$AQ$100,MATCH(FIXED(J$6,0,TRUE),ES_HW3_0!$A$12:$AQ$12,0)+1,FALSE))</f>
        <v/>
      </c>
      <c r="K63" s="232" t="str">
        <f>IF(ISNA(VLOOKUP($A63,ES_HW3_0!$A$12:$AQ$100,MATCH(FIXED(K$6,0,TRUE),ES_HW3_0!$A$12:$AQ$12,0)+1,FALSE)),"",VLOOKUP($A63,ES_HW3_0!$A$12:$AQ$100,MATCH(FIXED(K$6,0,TRUE),ES_HW3_0!$A$12:$AQ$12,0)+1,FALSE))</f>
        <v/>
      </c>
      <c r="L63" s="232" t="str">
        <f>IF(ISNA(VLOOKUP($A63,ES_HW3_0!$A$12:$AQ$100,MATCH(FIXED(L$6,0,TRUE),ES_HW3_0!$A$12:$AQ$12,0)+1,FALSE)),"",VLOOKUP($A63,ES_HW3_0!$A$12:$AQ$100,MATCH(FIXED(L$6,0,TRUE),ES_HW3_0!$A$12:$AQ$12,0)+1,FALSE))</f>
        <v/>
      </c>
      <c r="M63" s="232" t="str">
        <f>IF(ISNA(VLOOKUP($A63,ES_HW3_0!$A$12:$AQ$100,MATCH(FIXED(M$6,0,TRUE),ES_HW3_0!$A$12:$AQ$12,0)+1,FALSE)),"",VLOOKUP($A63,ES_HW3_0!$A$12:$AQ$100,MATCH(FIXED(M$6,0,TRUE),ES_HW3_0!$A$12:$AQ$12,0)+1,FALSE))</f>
        <v/>
      </c>
      <c r="N63" s="232" t="str">
        <f>IF(ISNA(VLOOKUP($A63,ES_HW3_0!$A$12:$AQ$100,MATCH(FIXED(N$6,0,TRUE),ES_HW3_0!$A$12:$AQ$12,0)+1,FALSE)),"",VLOOKUP($A63,ES_HW3_0!$A$12:$AQ$100,MATCH(FIXED(N$6,0,TRUE),ES_HW3_0!$A$12:$AQ$12,0)+1,FALSE))</f>
        <v/>
      </c>
      <c r="O63" s="232" t="str">
        <f>IF(ISNA(VLOOKUP($A63,ES_HW3_0!$A$12:$AQ$100,MATCH(FIXED(O$6,0,TRUE),ES_HW3_0!$A$12:$AQ$12,0)+1,FALSE)),"",VLOOKUP($A63,ES_HW3_0!$A$12:$AQ$100,MATCH(FIXED(O$6,0,TRUE),ES_HW3_0!$A$12:$AQ$12,0)+1,FALSE))</f>
        <v/>
      </c>
      <c r="P63" s="232" t="str">
        <f>IF(ISNA(VLOOKUP($A63,ES_HW3_0!$A$12:$AQ$100,MATCH(FIXED(P$6,0,TRUE),ES_HW3_0!$A$12:$AQ$12,0)+1,FALSE)),"",VLOOKUP($A63,ES_HW3_0!$A$12:$AQ$100,MATCH(FIXED(P$6,0,TRUE),ES_HW3_0!$A$12:$AQ$12,0)+1,FALSE))</f>
        <v/>
      </c>
      <c r="Q63" s="232" t="str">
        <f>IF(ISNA(VLOOKUP($A63,ES_HW3_0!$A$12:$AQ$100,MATCH(FIXED(Q$6,0,TRUE),ES_HW3_0!$A$12:$AQ$12,0)+1,FALSE)),"",VLOOKUP($A63,ES_HW3_0!$A$12:$AQ$100,MATCH(FIXED(Q$6,0,TRUE),ES_HW3_0!$A$12:$AQ$12,0)+1,FALSE))</f>
        <v/>
      </c>
      <c r="R63" s="232" t="str">
        <f>IF(ISNA(VLOOKUP($A63,ES_HW3_0!$A$12:$AQ$100,MATCH(FIXED(R$6,0,TRUE),ES_HW3_0!$A$12:$AQ$12,0)+1,FALSE)),"",VLOOKUP($A63,ES_HW3_0!$A$12:$AQ$100,MATCH(FIXED(R$6,0,TRUE),ES_HW3_0!$A$12:$AQ$12,0)+1,FALSE))</f>
        <v/>
      </c>
      <c r="S63" s="232" t="str">
        <f>IF(ISNA(VLOOKUP($A63,ES_HW3_0!$A$12:$AQ$100,MATCH(FIXED(S$6,0,TRUE),ES_HW3_0!$A$12:$AQ$12,0)+1,FALSE)),"",VLOOKUP($A63,ES_HW3_0!$A$12:$AQ$100,MATCH(FIXED(S$6,0,TRUE),ES_HW3_0!$A$12:$AQ$12,0)+1,FALSE))</f>
        <v/>
      </c>
      <c r="T63" s="232" t="str">
        <f>IF(ISNA(VLOOKUP($A63,ES_HW3_0!$A$12:$AQ$100,MATCH(FIXED(T$6,0,TRUE),ES_HW3_0!$A$12:$AQ$12,0)+1,FALSE)),"",VLOOKUP($A63,ES_HW3_0!$A$12:$AQ$100,MATCH(FIXED(T$6,0,TRUE),ES_HW3_0!$A$12:$AQ$12,0)+1,FALSE))</f>
        <v/>
      </c>
      <c r="U63" s="232" t="str">
        <f>IF(ISNA(VLOOKUP($A63,ES_HW3_0!$A$12:$AQ$100,MATCH(FIXED(U$6,0,TRUE),ES_HW3_0!$A$12:$AQ$12,0)+1,FALSE)),"",VLOOKUP($A63,ES_HW3_0!$A$12:$AQ$100,MATCH(FIXED(U$6,0,TRUE),ES_HW3_0!$A$12:$AQ$12,0)+1,FALSE))</f>
        <v/>
      </c>
      <c r="V63" s="232" t="str">
        <f>IF(ISNA(VLOOKUP($A63,ES_HW3_0!$A$12:$AQ$100,MATCH(FIXED(V$6,0,TRUE),ES_HW3_0!$A$12:$AQ$12,0)+1,FALSE)),"",VLOOKUP($A63,ES_HW3_0!$A$12:$AQ$100,MATCH(FIXED(V$6,0,TRUE),ES_HW3_0!$A$12:$AQ$12,0)+1,FALSE))</f>
        <v/>
      </c>
      <c r="W63" s="232" t="str">
        <f>IF(ISNA(VLOOKUP($A63,ES_HW3_0!$A$12:$AQ$100,MATCH(FIXED(W$6,0,TRUE),ES_HW3_0!$A$12:$AQ$12,0)+1,FALSE)),"",VLOOKUP($A63,ES_HW3_0!$A$12:$AQ$100,MATCH(FIXED(W$6,0,TRUE),ES_HW3_0!$A$12:$AQ$12,0)+1,FALSE))</f>
        <v/>
      </c>
    </row>
    <row r="64" spans="1:23">
      <c r="A64" s="230" t="str">
        <f>lookup!Z23</f>
        <v>Malta</v>
      </c>
      <c r="B64" s="232" t="str">
        <f>VLOOKUP(A64,lookup!$Z$2:$AA$77,2,FALSE)</f>
        <v>Μάλτα</v>
      </c>
      <c r="C64" s="232" t="str">
        <f>IF(ISNA(VLOOKUP($A64,ES_HW3_0!$A$12:$AQ$100,MATCH(FIXED(C$6,0,TRUE),ES_HW3_0!$A$12:$AQ$12,0)+1,FALSE)),"",VLOOKUP($A64,ES_HW3_0!$A$12:$AQ$100,MATCH(FIXED(C$6,0,TRUE),ES_HW3_0!$A$12:$AQ$12,0)+1,FALSE))</f>
        <v/>
      </c>
      <c r="D64" s="232" t="str">
        <f>IF(ISNA(VLOOKUP($A64,ES_HW3_0!$A$12:$AQ$100,MATCH(FIXED(D$6,0,TRUE),ES_HW3_0!$A$12:$AQ$12,0)+1,FALSE)),"",VLOOKUP($A64,ES_HW3_0!$A$12:$AQ$100,MATCH(FIXED(D$6,0,TRUE),ES_HW3_0!$A$12:$AQ$12,0)+1,FALSE))</f>
        <v/>
      </c>
      <c r="E64" s="232" t="str">
        <f>IF(ISNA(VLOOKUP($A64,ES_HW3_0!$A$12:$AQ$100,MATCH(FIXED(E$6,0,TRUE),ES_HW3_0!$A$12:$AQ$12,0)+1,FALSE)),"",VLOOKUP($A64,ES_HW3_0!$A$12:$AQ$100,MATCH(FIXED(E$6,0,TRUE),ES_HW3_0!$A$12:$AQ$12,0)+1,FALSE))</f>
        <v/>
      </c>
      <c r="F64" s="232" t="str">
        <f>IF(ISNA(VLOOKUP($A64,ES_HW3_0!$A$12:$AQ$100,MATCH(FIXED(F$6,0,TRUE),ES_HW3_0!$A$12:$AQ$12,0)+1,FALSE)),"",VLOOKUP($A64,ES_HW3_0!$A$12:$AQ$100,MATCH(FIXED(F$6,0,TRUE),ES_HW3_0!$A$12:$AQ$12,0)+1,FALSE))</f>
        <v/>
      </c>
      <c r="G64" s="232" t="str">
        <f>IF(ISNA(VLOOKUP($A64,ES_HW3_0!$A$12:$AQ$100,MATCH(FIXED(G$6,0,TRUE),ES_HW3_0!$A$12:$AQ$12,0)+1,FALSE)),"",VLOOKUP($A64,ES_HW3_0!$A$12:$AQ$100,MATCH(FIXED(G$6,0,TRUE),ES_HW3_0!$A$12:$AQ$12,0)+1,FALSE))</f>
        <v/>
      </c>
      <c r="H64" s="232" t="str">
        <f>IF(ISNA(VLOOKUP($A64,ES_HW3_0!$A$12:$AQ$100,MATCH(FIXED(H$6,0,TRUE),ES_HW3_0!$A$12:$AQ$12,0)+1,FALSE)),"",VLOOKUP($A64,ES_HW3_0!$A$12:$AQ$100,MATCH(FIXED(H$6,0,TRUE),ES_HW3_0!$A$12:$AQ$12,0)+1,FALSE))</f>
        <v/>
      </c>
      <c r="I64" s="232" t="str">
        <f>IF(ISNA(VLOOKUP($A64,ES_HW3_0!$A$12:$AQ$100,MATCH(FIXED(I$6,0,TRUE),ES_HW3_0!$A$12:$AQ$12,0)+1,FALSE)),"",VLOOKUP($A64,ES_HW3_0!$A$12:$AQ$100,MATCH(FIXED(I$6,0,TRUE),ES_HW3_0!$A$12:$AQ$12,0)+1,FALSE))</f>
        <v/>
      </c>
      <c r="J64" s="232" t="str">
        <f>IF(ISNA(VLOOKUP($A64,ES_HW3_0!$A$12:$AQ$100,MATCH(FIXED(J$6,0,TRUE),ES_HW3_0!$A$12:$AQ$12,0)+1,FALSE)),"",VLOOKUP($A64,ES_HW3_0!$A$12:$AQ$100,MATCH(FIXED(J$6,0,TRUE),ES_HW3_0!$A$12:$AQ$12,0)+1,FALSE))</f>
        <v/>
      </c>
      <c r="K64" s="232" t="str">
        <f>IF(ISNA(VLOOKUP($A64,ES_HW3_0!$A$12:$AQ$100,MATCH(FIXED(K$6,0,TRUE),ES_HW3_0!$A$12:$AQ$12,0)+1,FALSE)),"",VLOOKUP($A64,ES_HW3_0!$A$12:$AQ$100,MATCH(FIXED(K$6,0,TRUE),ES_HW3_0!$A$12:$AQ$12,0)+1,FALSE))</f>
        <v/>
      </c>
      <c r="L64" s="232" t="str">
        <f>IF(ISNA(VLOOKUP($A64,ES_HW3_0!$A$12:$AQ$100,MATCH(FIXED(L$6,0,TRUE),ES_HW3_0!$A$12:$AQ$12,0)+1,FALSE)),"",VLOOKUP($A64,ES_HW3_0!$A$12:$AQ$100,MATCH(FIXED(L$6,0,TRUE),ES_HW3_0!$A$12:$AQ$12,0)+1,FALSE))</f>
        <v/>
      </c>
      <c r="M64" s="232" t="str">
        <f>IF(ISNA(VLOOKUP($A64,ES_HW3_0!$A$12:$AQ$100,MATCH(FIXED(M$6,0,TRUE),ES_HW3_0!$A$12:$AQ$12,0)+1,FALSE)),"",VLOOKUP($A64,ES_HW3_0!$A$12:$AQ$100,MATCH(FIXED(M$6,0,TRUE),ES_HW3_0!$A$12:$AQ$12,0)+1,FALSE))</f>
        <v/>
      </c>
      <c r="N64" s="232" t="str">
        <f>IF(ISNA(VLOOKUP($A64,ES_HW3_0!$A$12:$AQ$100,MATCH(FIXED(N$6,0,TRUE),ES_HW3_0!$A$12:$AQ$12,0)+1,FALSE)),"",VLOOKUP($A64,ES_HW3_0!$A$12:$AQ$100,MATCH(FIXED(N$6,0,TRUE),ES_HW3_0!$A$12:$AQ$12,0)+1,FALSE))</f>
        <v/>
      </c>
      <c r="O64" s="232" t="str">
        <f>IF(ISNA(VLOOKUP($A64,ES_HW3_0!$A$12:$AQ$100,MATCH(FIXED(O$6,0,TRUE),ES_HW3_0!$A$12:$AQ$12,0)+1,FALSE)),"",VLOOKUP($A64,ES_HW3_0!$A$12:$AQ$100,MATCH(FIXED(O$6,0,TRUE),ES_HW3_0!$A$12:$AQ$12,0)+1,FALSE))</f>
        <v/>
      </c>
      <c r="P64" s="232" t="str">
        <f>IF(ISNA(VLOOKUP($A64,ES_HW3_0!$A$12:$AQ$100,MATCH(FIXED(P$6,0,TRUE),ES_HW3_0!$A$12:$AQ$12,0)+1,FALSE)),"",VLOOKUP($A64,ES_HW3_0!$A$12:$AQ$100,MATCH(FIXED(P$6,0,TRUE),ES_HW3_0!$A$12:$AQ$12,0)+1,FALSE))</f>
        <v/>
      </c>
      <c r="Q64" s="232" t="str">
        <f>IF(ISNA(VLOOKUP($A64,ES_HW3_0!$A$12:$AQ$100,MATCH(FIXED(Q$6,0,TRUE),ES_HW3_0!$A$12:$AQ$12,0)+1,FALSE)),"",VLOOKUP($A64,ES_HW3_0!$A$12:$AQ$100,MATCH(FIXED(Q$6,0,TRUE),ES_HW3_0!$A$12:$AQ$12,0)+1,FALSE))</f>
        <v/>
      </c>
      <c r="R64" s="232" t="str">
        <f>IF(ISNA(VLOOKUP($A64,ES_HW3_0!$A$12:$AQ$100,MATCH(FIXED(R$6,0,TRUE),ES_HW3_0!$A$12:$AQ$12,0)+1,FALSE)),"",VLOOKUP($A64,ES_HW3_0!$A$12:$AQ$100,MATCH(FIXED(R$6,0,TRUE),ES_HW3_0!$A$12:$AQ$12,0)+1,FALSE))</f>
        <v/>
      </c>
      <c r="S64" s="232" t="str">
        <f>IF(ISNA(VLOOKUP($A64,ES_HW3_0!$A$12:$AQ$100,MATCH(FIXED(S$6,0,TRUE),ES_HW3_0!$A$12:$AQ$12,0)+1,FALSE)),"",VLOOKUP($A64,ES_HW3_0!$A$12:$AQ$100,MATCH(FIXED(S$6,0,TRUE),ES_HW3_0!$A$12:$AQ$12,0)+1,FALSE))</f>
        <v/>
      </c>
      <c r="T64" s="232" t="str">
        <f>IF(ISNA(VLOOKUP($A64,ES_HW3_0!$A$12:$AQ$100,MATCH(FIXED(T$6,0,TRUE),ES_HW3_0!$A$12:$AQ$12,0)+1,FALSE)),"",VLOOKUP($A64,ES_HW3_0!$A$12:$AQ$100,MATCH(FIXED(T$6,0,TRUE),ES_HW3_0!$A$12:$AQ$12,0)+1,FALSE))</f>
        <v/>
      </c>
      <c r="U64" s="232" t="str">
        <f>IF(ISNA(VLOOKUP($A64,ES_HW3_0!$A$12:$AQ$100,MATCH(FIXED(U$6,0,TRUE),ES_HW3_0!$A$12:$AQ$12,0)+1,FALSE)),"",VLOOKUP($A64,ES_HW3_0!$A$12:$AQ$100,MATCH(FIXED(U$6,0,TRUE),ES_HW3_0!$A$12:$AQ$12,0)+1,FALSE))</f>
        <v/>
      </c>
      <c r="V64" s="232" t="str">
        <f>IF(ISNA(VLOOKUP($A64,ES_HW3_0!$A$12:$AQ$100,MATCH(FIXED(V$6,0,TRUE),ES_HW3_0!$A$12:$AQ$12,0)+1,FALSE)),"",VLOOKUP($A64,ES_HW3_0!$A$12:$AQ$100,MATCH(FIXED(V$6,0,TRUE),ES_HW3_0!$A$12:$AQ$12,0)+1,FALSE))</f>
        <v/>
      </c>
      <c r="W64" s="232" t="str">
        <f>IF(ISNA(VLOOKUP($A64,ES_HW3_0!$A$12:$AQ$100,MATCH(FIXED(W$6,0,TRUE),ES_HW3_0!$A$12:$AQ$12,0)+1,FALSE)),"",VLOOKUP($A64,ES_HW3_0!$A$12:$AQ$100,MATCH(FIXED(W$6,0,TRUE),ES_HW3_0!$A$12:$AQ$12,0)+1,FALSE))</f>
        <v/>
      </c>
    </row>
    <row r="65" spans="1:23">
      <c r="A65" s="230" t="str">
        <f>lookup!Z24</f>
        <v>Netherlands</v>
      </c>
      <c r="B65" s="232" t="str">
        <f>VLOOKUP(A65,lookup!$Z$2:$AA$77,2,FALSE)</f>
        <v>Ολλανδία</v>
      </c>
      <c r="C65" s="232" t="str">
        <f>IF(ISNA(VLOOKUP($A65,ES_HW3_0!$A$12:$AQ$100,MATCH(FIXED(C$6,0,TRUE),ES_HW3_0!$A$12:$AQ$12,0)+1,FALSE)),"",VLOOKUP($A65,ES_HW3_0!$A$12:$AQ$100,MATCH(FIXED(C$6,0,TRUE),ES_HW3_0!$A$12:$AQ$12,0)+1,FALSE))</f>
        <v/>
      </c>
      <c r="D65" s="232" t="str">
        <f>IF(ISNA(VLOOKUP($A65,ES_HW3_0!$A$12:$AQ$100,MATCH(FIXED(D$6,0,TRUE),ES_HW3_0!$A$12:$AQ$12,0)+1,FALSE)),"",VLOOKUP($A65,ES_HW3_0!$A$12:$AQ$100,MATCH(FIXED(D$6,0,TRUE),ES_HW3_0!$A$12:$AQ$12,0)+1,FALSE))</f>
        <v/>
      </c>
      <c r="E65" s="232" t="str">
        <f>IF(ISNA(VLOOKUP($A65,ES_HW3_0!$A$12:$AQ$100,MATCH(FIXED(E$6,0,TRUE),ES_HW3_0!$A$12:$AQ$12,0)+1,FALSE)),"",VLOOKUP($A65,ES_HW3_0!$A$12:$AQ$100,MATCH(FIXED(E$6,0,TRUE),ES_HW3_0!$A$12:$AQ$12,0)+1,FALSE))</f>
        <v/>
      </c>
      <c r="F65" s="232" t="str">
        <f>IF(ISNA(VLOOKUP($A65,ES_HW3_0!$A$12:$AQ$100,MATCH(FIXED(F$6,0,TRUE),ES_HW3_0!$A$12:$AQ$12,0)+1,FALSE)),"",VLOOKUP($A65,ES_HW3_0!$A$12:$AQ$100,MATCH(FIXED(F$6,0,TRUE),ES_HW3_0!$A$12:$AQ$12,0)+1,FALSE))</f>
        <v/>
      </c>
      <c r="G65" s="232" t="str">
        <f>IF(ISNA(VLOOKUP($A65,ES_HW3_0!$A$12:$AQ$100,MATCH(FIXED(G$6,0,TRUE),ES_HW3_0!$A$12:$AQ$12,0)+1,FALSE)),"",VLOOKUP($A65,ES_HW3_0!$A$12:$AQ$100,MATCH(FIXED(G$6,0,TRUE),ES_HW3_0!$A$12:$AQ$12,0)+1,FALSE))</f>
        <v/>
      </c>
      <c r="H65" s="232" t="str">
        <f>IF(ISNA(VLOOKUP($A65,ES_HW3_0!$A$12:$AQ$100,MATCH(FIXED(H$6,0,TRUE),ES_HW3_0!$A$12:$AQ$12,0)+1,FALSE)),"",VLOOKUP($A65,ES_HW3_0!$A$12:$AQ$100,MATCH(FIXED(H$6,0,TRUE),ES_HW3_0!$A$12:$AQ$12,0)+1,FALSE))</f>
        <v/>
      </c>
      <c r="I65" s="232" t="str">
        <f>IF(ISNA(VLOOKUP($A65,ES_HW3_0!$A$12:$AQ$100,MATCH(FIXED(I$6,0,TRUE),ES_HW3_0!$A$12:$AQ$12,0)+1,FALSE)),"",VLOOKUP($A65,ES_HW3_0!$A$12:$AQ$100,MATCH(FIXED(I$6,0,TRUE),ES_HW3_0!$A$12:$AQ$12,0)+1,FALSE))</f>
        <v/>
      </c>
      <c r="J65" s="232" t="str">
        <f>IF(ISNA(VLOOKUP($A65,ES_HW3_0!$A$12:$AQ$100,MATCH(FIXED(J$6,0,TRUE),ES_HW3_0!$A$12:$AQ$12,0)+1,FALSE)),"",VLOOKUP($A65,ES_HW3_0!$A$12:$AQ$100,MATCH(FIXED(J$6,0,TRUE),ES_HW3_0!$A$12:$AQ$12,0)+1,FALSE))</f>
        <v/>
      </c>
      <c r="K65" s="232" t="str">
        <f>IF(ISNA(VLOOKUP($A65,ES_HW3_0!$A$12:$AQ$100,MATCH(FIXED(K$6,0,TRUE),ES_HW3_0!$A$12:$AQ$12,0)+1,FALSE)),"",VLOOKUP($A65,ES_HW3_0!$A$12:$AQ$100,MATCH(FIXED(K$6,0,TRUE),ES_HW3_0!$A$12:$AQ$12,0)+1,FALSE))</f>
        <v/>
      </c>
      <c r="L65" s="232" t="str">
        <f>IF(ISNA(VLOOKUP($A65,ES_HW3_0!$A$12:$AQ$100,MATCH(FIXED(L$6,0,TRUE),ES_HW3_0!$A$12:$AQ$12,0)+1,FALSE)),"",VLOOKUP($A65,ES_HW3_0!$A$12:$AQ$100,MATCH(FIXED(L$6,0,TRUE),ES_HW3_0!$A$12:$AQ$12,0)+1,FALSE))</f>
        <v/>
      </c>
      <c r="M65" s="232" t="str">
        <f>IF(ISNA(VLOOKUP($A65,ES_HW3_0!$A$12:$AQ$100,MATCH(FIXED(M$6,0,TRUE),ES_HW3_0!$A$12:$AQ$12,0)+1,FALSE)),"",VLOOKUP($A65,ES_HW3_0!$A$12:$AQ$100,MATCH(FIXED(M$6,0,TRUE),ES_HW3_0!$A$12:$AQ$12,0)+1,FALSE))</f>
        <v/>
      </c>
      <c r="N65" s="232" t="str">
        <f>IF(ISNA(VLOOKUP($A65,ES_HW3_0!$A$12:$AQ$100,MATCH(FIXED(N$6,0,TRUE),ES_HW3_0!$A$12:$AQ$12,0)+1,FALSE)),"",VLOOKUP($A65,ES_HW3_0!$A$12:$AQ$100,MATCH(FIXED(N$6,0,TRUE),ES_HW3_0!$A$12:$AQ$12,0)+1,FALSE))</f>
        <v/>
      </c>
      <c r="O65" s="232" t="str">
        <f>IF(ISNA(VLOOKUP($A65,ES_HW3_0!$A$12:$AQ$100,MATCH(FIXED(O$6,0,TRUE),ES_HW3_0!$A$12:$AQ$12,0)+1,FALSE)),"",VLOOKUP($A65,ES_HW3_0!$A$12:$AQ$100,MATCH(FIXED(O$6,0,TRUE),ES_HW3_0!$A$12:$AQ$12,0)+1,FALSE))</f>
        <v/>
      </c>
      <c r="P65" s="232" t="str">
        <f>IF(ISNA(VLOOKUP($A65,ES_HW3_0!$A$12:$AQ$100,MATCH(FIXED(P$6,0,TRUE),ES_HW3_0!$A$12:$AQ$12,0)+1,FALSE)),"",VLOOKUP($A65,ES_HW3_0!$A$12:$AQ$100,MATCH(FIXED(P$6,0,TRUE),ES_HW3_0!$A$12:$AQ$12,0)+1,FALSE))</f>
        <v/>
      </c>
      <c r="Q65" s="232" t="str">
        <f>IF(ISNA(VLOOKUP($A65,ES_HW3_0!$A$12:$AQ$100,MATCH(FIXED(Q$6,0,TRUE),ES_HW3_0!$A$12:$AQ$12,0)+1,FALSE)),"",VLOOKUP($A65,ES_HW3_0!$A$12:$AQ$100,MATCH(FIXED(Q$6,0,TRUE),ES_HW3_0!$A$12:$AQ$12,0)+1,FALSE))</f>
        <v/>
      </c>
      <c r="R65" s="232" t="str">
        <f>IF(ISNA(VLOOKUP($A65,ES_HW3_0!$A$12:$AQ$100,MATCH(FIXED(R$6,0,TRUE),ES_HW3_0!$A$12:$AQ$12,0)+1,FALSE)),"",VLOOKUP($A65,ES_HW3_0!$A$12:$AQ$100,MATCH(FIXED(R$6,0,TRUE),ES_HW3_0!$A$12:$AQ$12,0)+1,FALSE))</f>
        <v/>
      </c>
      <c r="S65" s="232" t="str">
        <f>IF(ISNA(VLOOKUP($A65,ES_HW3_0!$A$12:$AQ$100,MATCH(FIXED(S$6,0,TRUE),ES_HW3_0!$A$12:$AQ$12,0)+1,FALSE)),"",VLOOKUP($A65,ES_HW3_0!$A$12:$AQ$100,MATCH(FIXED(S$6,0,TRUE),ES_HW3_0!$A$12:$AQ$12,0)+1,FALSE))</f>
        <v/>
      </c>
      <c r="T65" s="232" t="str">
        <f>IF(ISNA(VLOOKUP($A65,ES_HW3_0!$A$12:$AQ$100,MATCH(FIXED(T$6,0,TRUE),ES_HW3_0!$A$12:$AQ$12,0)+1,FALSE)),"",VLOOKUP($A65,ES_HW3_0!$A$12:$AQ$100,MATCH(FIXED(T$6,0,TRUE),ES_HW3_0!$A$12:$AQ$12,0)+1,FALSE))</f>
        <v/>
      </c>
      <c r="U65" s="232" t="str">
        <f>IF(ISNA(VLOOKUP($A65,ES_HW3_0!$A$12:$AQ$100,MATCH(FIXED(U$6,0,TRUE),ES_HW3_0!$A$12:$AQ$12,0)+1,FALSE)),"",VLOOKUP($A65,ES_HW3_0!$A$12:$AQ$100,MATCH(FIXED(U$6,0,TRUE),ES_HW3_0!$A$12:$AQ$12,0)+1,FALSE))</f>
        <v/>
      </c>
      <c r="V65" s="232" t="str">
        <f>IF(ISNA(VLOOKUP($A65,ES_HW3_0!$A$12:$AQ$100,MATCH(FIXED(V$6,0,TRUE),ES_HW3_0!$A$12:$AQ$12,0)+1,FALSE)),"",VLOOKUP($A65,ES_HW3_0!$A$12:$AQ$100,MATCH(FIXED(V$6,0,TRUE),ES_HW3_0!$A$12:$AQ$12,0)+1,FALSE))</f>
        <v/>
      </c>
      <c r="W65" s="232" t="str">
        <f>IF(ISNA(VLOOKUP($A65,ES_HW3_0!$A$12:$AQ$100,MATCH(FIXED(W$6,0,TRUE),ES_HW3_0!$A$12:$AQ$12,0)+1,FALSE)),"",VLOOKUP($A65,ES_HW3_0!$A$12:$AQ$100,MATCH(FIXED(W$6,0,TRUE),ES_HW3_0!$A$12:$AQ$12,0)+1,FALSE))</f>
        <v/>
      </c>
    </row>
    <row r="66" spans="1:23">
      <c r="A66" s="230" t="str">
        <f>lookup!Z25</f>
        <v>Austria</v>
      </c>
      <c r="B66" s="232" t="str">
        <f>VLOOKUP(A66,lookup!$Z$2:$AA$77,2,FALSE)</f>
        <v>Αυστρία</v>
      </c>
      <c r="C66" s="232" t="str">
        <f>IF(ISNA(VLOOKUP($A66,ES_HW3_0!$A$12:$AQ$100,MATCH(FIXED(C$6,0,TRUE),ES_HW3_0!$A$12:$AQ$12,0)+1,FALSE)),"",VLOOKUP($A66,ES_HW3_0!$A$12:$AQ$100,MATCH(FIXED(C$6,0,TRUE),ES_HW3_0!$A$12:$AQ$12,0)+1,FALSE))</f>
        <v/>
      </c>
      <c r="D66" s="232" t="str">
        <f>IF(ISNA(VLOOKUP($A66,ES_HW3_0!$A$12:$AQ$100,MATCH(FIXED(D$6,0,TRUE),ES_HW3_0!$A$12:$AQ$12,0)+1,FALSE)),"",VLOOKUP($A66,ES_HW3_0!$A$12:$AQ$100,MATCH(FIXED(D$6,0,TRUE),ES_HW3_0!$A$12:$AQ$12,0)+1,FALSE))</f>
        <v/>
      </c>
      <c r="E66" s="232" t="str">
        <f>IF(ISNA(VLOOKUP($A66,ES_HW3_0!$A$12:$AQ$100,MATCH(FIXED(E$6,0,TRUE),ES_HW3_0!$A$12:$AQ$12,0)+1,FALSE)),"",VLOOKUP($A66,ES_HW3_0!$A$12:$AQ$100,MATCH(FIXED(E$6,0,TRUE),ES_HW3_0!$A$12:$AQ$12,0)+1,FALSE))</f>
        <v/>
      </c>
      <c r="F66" s="232" t="str">
        <f>IF(ISNA(VLOOKUP($A66,ES_HW3_0!$A$12:$AQ$100,MATCH(FIXED(F$6,0,TRUE),ES_HW3_0!$A$12:$AQ$12,0)+1,FALSE)),"",VLOOKUP($A66,ES_HW3_0!$A$12:$AQ$100,MATCH(FIXED(F$6,0,TRUE),ES_HW3_0!$A$12:$AQ$12,0)+1,FALSE))</f>
        <v/>
      </c>
      <c r="G66" s="232" t="str">
        <f>IF(ISNA(VLOOKUP($A66,ES_HW3_0!$A$12:$AQ$100,MATCH(FIXED(G$6,0,TRUE),ES_HW3_0!$A$12:$AQ$12,0)+1,FALSE)),"",VLOOKUP($A66,ES_HW3_0!$A$12:$AQ$100,MATCH(FIXED(G$6,0,TRUE),ES_HW3_0!$A$12:$AQ$12,0)+1,FALSE))</f>
        <v/>
      </c>
      <c r="H66" s="232" t="str">
        <f>IF(ISNA(VLOOKUP($A66,ES_HW3_0!$A$12:$AQ$100,MATCH(FIXED(H$6,0,TRUE),ES_HW3_0!$A$12:$AQ$12,0)+1,FALSE)),"",VLOOKUP($A66,ES_HW3_0!$A$12:$AQ$100,MATCH(FIXED(H$6,0,TRUE),ES_HW3_0!$A$12:$AQ$12,0)+1,FALSE))</f>
        <v/>
      </c>
      <c r="I66" s="232" t="str">
        <f>IF(ISNA(VLOOKUP($A66,ES_HW3_0!$A$12:$AQ$100,MATCH(FIXED(I$6,0,TRUE),ES_HW3_0!$A$12:$AQ$12,0)+1,FALSE)),"",VLOOKUP($A66,ES_HW3_0!$A$12:$AQ$100,MATCH(FIXED(I$6,0,TRUE),ES_HW3_0!$A$12:$AQ$12,0)+1,FALSE))</f>
        <v/>
      </c>
      <c r="J66" s="232" t="str">
        <f>IF(ISNA(VLOOKUP($A66,ES_HW3_0!$A$12:$AQ$100,MATCH(FIXED(J$6,0,TRUE),ES_HW3_0!$A$12:$AQ$12,0)+1,FALSE)),"",VLOOKUP($A66,ES_HW3_0!$A$12:$AQ$100,MATCH(FIXED(J$6,0,TRUE),ES_HW3_0!$A$12:$AQ$12,0)+1,FALSE))</f>
        <v/>
      </c>
      <c r="K66" s="232" t="str">
        <f>IF(ISNA(VLOOKUP($A66,ES_HW3_0!$A$12:$AQ$100,MATCH(FIXED(K$6,0,TRUE),ES_HW3_0!$A$12:$AQ$12,0)+1,FALSE)),"",VLOOKUP($A66,ES_HW3_0!$A$12:$AQ$100,MATCH(FIXED(K$6,0,TRUE),ES_HW3_0!$A$12:$AQ$12,0)+1,FALSE))</f>
        <v/>
      </c>
      <c r="L66" s="232" t="str">
        <f>IF(ISNA(VLOOKUP($A66,ES_HW3_0!$A$12:$AQ$100,MATCH(FIXED(L$6,0,TRUE),ES_HW3_0!$A$12:$AQ$12,0)+1,FALSE)),"",VLOOKUP($A66,ES_HW3_0!$A$12:$AQ$100,MATCH(FIXED(L$6,0,TRUE),ES_HW3_0!$A$12:$AQ$12,0)+1,FALSE))</f>
        <v/>
      </c>
      <c r="M66" s="232" t="str">
        <f>IF(ISNA(VLOOKUP($A66,ES_HW3_0!$A$12:$AQ$100,MATCH(FIXED(M$6,0,TRUE),ES_HW3_0!$A$12:$AQ$12,0)+1,FALSE)),"",VLOOKUP($A66,ES_HW3_0!$A$12:$AQ$100,MATCH(FIXED(M$6,0,TRUE),ES_HW3_0!$A$12:$AQ$12,0)+1,FALSE))</f>
        <v/>
      </c>
      <c r="N66" s="232" t="str">
        <f>IF(ISNA(VLOOKUP($A66,ES_HW3_0!$A$12:$AQ$100,MATCH(FIXED(N$6,0,TRUE),ES_HW3_0!$A$12:$AQ$12,0)+1,FALSE)),"",VLOOKUP($A66,ES_HW3_0!$A$12:$AQ$100,MATCH(FIXED(N$6,0,TRUE),ES_HW3_0!$A$12:$AQ$12,0)+1,FALSE))</f>
        <v/>
      </c>
      <c r="O66" s="232" t="str">
        <f>IF(ISNA(VLOOKUP($A66,ES_HW3_0!$A$12:$AQ$100,MATCH(FIXED(O$6,0,TRUE),ES_HW3_0!$A$12:$AQ$12,0)+1,FALSE)),"",VLOOKUP($A66,ES_HW3_0!$A$12:$AQ$100,MATCH(FIXED(O$6,0,TRUE),ES_HW3_0!$A$12:$AQ$12,0)+1,FALSE))</f>
        <v/>
      </c>
      <c r="P66" s="232" t="str">
        <f>IF(ISNA(VLOOKUP($A66,ES_HW3_0!$A$12:$AQ$100,MATCH(FIXED(P$6,0,TRUE),ES_HW3_0!$A$12:$AQ$12,0)+1,FALSE)),"",VLOOKUP($A66,ES_HW3_0!$A$12:$AQ$100,MATCH(FIXED(P$6,0,TRUE),ES_HW3_0!$A$12:$AQ$12,0)+1,FALSE))</f>
        <v/>
      </c>
      <c r="Q66" s="232" t="str">
        <f>IF(ISNA(VLOOKUP($A66,ES_HW3_0!$A$12:$AQ$100,MATCH(FIXED(Q$6,0,TRUE),ES_HW3_0!$A$12:$AQ$12,0)+1,FALSE)),"",VLOOKUP($A66,ES_HW3_0!$A$12:$AQ$100,MATCH(FIXED(Q$6,0,TRUE),ES_HW3_0!$A$12:$AQ$12,0)+1,FALSE))</f>
        <v/>
      </c>
      <c r="R66" s="232" t="str">
        <f>IF(ISNA(VLOOKUP($A66,ES_HW3_0!$A$12:$AQ$100,MATCH(FIXED(R$6,0,TRUE),ES_HW3_0!$A$12:$AQ$12,0)+1,FALSE)),"",VLOOKUP($A66,ES_HW3_0!$A$12:$AQ$100,MATCH(FIXED(R$6,0,TRUE),ES_HW3_0!$A$12:$AQ$12,0)+1,FALSE))</f>
        <v/>
      </c>
      <c r="S66" s="232" t="str">
        <f>IF(ISNA(VLOOKUP($A66,ES_HW3_0!$A$12:$AQ$100,MATCH(FIXED(S$6,0,TRUE),ES_HW3_0!$A$12:$AQ$12,0)+1,FALSE)),"",VLOOKUP($A66,ES_HW3_0!$A$12:$AQ$100,MATCH(FIXED(S$6,0,TRUE),ES_HW3_0!$A$12:$AQ$12,0)+1,FALSE))</f>
        <v/>
      </c>
      <c r="T66" s="232" t="str">
        <f>IF(ISNA(VLOOKUP($A66,ES_HW3_0!$A$12:$AQ$100,MATCH(FIXED(T$6,0,TRUE),ES_HW3_0!$A$12:$AQ$12,0)+1,FALSE)),"",VLOOKUP($A66,ES_HW3_0!$A$12:$AQ$100,MATCH(FIXED(T$6,0,TRUE),ES_HW3_0!$A$12:$AQ$12,0)+1,FALSE))</f>
        <v/>
      </c>
      <c r="U66" s="232" t="str">
        <f>IF(ISNA(VLOOKUP($A66,ES_HW3_0!$A$12:$AQ$100,MATCH(FIXED(U$6,0,TRUE),ES_HW3_0!$A$12:$AQ$12,0)+1,FALSE)),"",VLOOKUP($A66,ES_HW3_0!$A$12:$AQ$100,MATCH(FIXED(U$6,0,TRUE),ES_HW3_0!$A$12:$AQ$12,0)+1,FALSE))</f>
        <v/>
      </c>
      <c r="V66" s="232" t="str">
        <f>IF(ISNA(VLOOKUP($A66,ES_HW3_0!$A$12:$AQ$100,MATCH(FIXED(V$6,0,TRUE),ES_HW3_0!$A$12:$AQ$12,0)+1,FALSE)),"",VLOOKUP($A66,ES_HW3_0!$A$12:$AQ$100,MATCH(FIXED(V$6,0,TRUE),ES_HW3_0!$A$12:$AQ$12,0)+1,FALSE))</f>
        <v/>
      </c>
      <c r="W66" s="232" t="str">
        <f>IF(ISNA(VLOOKUP($A66,ES_HW3_0!$A$12:$AQ$100,MATCH(FIXED(W$6,0,TRUE),ES_HW3_0!$A$12:$AQ$12,0)+1,FALSE)),"",VLOOKUP($A66,ES_HW3_0!$A$12:$AQ$100,MATCH(FIXED(W$6,0,TRUE),ES_HW3_0!$A$12:$AQ$12,0)+1,FALSE))</f>
        <v/>
      </c>
    </row>
    <row r="67" spans="1:23">
      <c r="A67" s="230" t="str">
        <f>lookup!Z26</f>
        <v>Poland</v>
      </c>
      <c r="B67" s="232" t="str">
        <f>VLOOKUP(A67,lookup!$Z$2:$AA$77,2,FALSE)</f>
        <v>Πολωνία</v>
      </c>
      <c r="C67" s="232" t="str">
        <f>IF(ISNA(VLOOKUP($A67,ES_HW3_0!$A$12:$AQ$100,MATCH(FIXED(C$6,0,TRUE),ES_HW3_0!$A$12:$AQ$12,0)+1,FALSE)),"",VLOOKUP($A67,ES_HW3_0!$A$12:$AQ$100,MATCH(FIXED(C$6,0,TRUE),ES_HW3_0!$A$12:$AQ$12,0)+1,FALSE))</f>
        <v/>
      </c>
      <c r="D67" s="232" t="str">
        <f>IF(ISNA(VLOOKUP($A67,ES_HW3_0!$A$12:$AQ$100,MATCH(FIXED(D$6,0,TRUE),ES_HW3_0!$A$12:$AQ$12,0)+1,FALSE)),"",VLOOKUP($A67,ES_HW3_0!$A$12:$AQ$100,MATCH(FIXED(D$6,0,TRUE),ES_HW3_0!$A$12:$AQ$12,0)+1,FALSE))</f>
        <v/>
      </c>
      <c r="E67" s="232" t="str">
        <f>IF(ISNA(VLOOKUP($A67,ES_HW3_0!$A$12:$AQ$100,MATCH(FIXED(E$6,0,TRUE),ES_HW3_0!$A$12:$AQ$12,0)+1,FALSE)),"",VLOOKUP($A67,ES_HW3_0!$A$12:$AQ$100,MATCH(FIXED(E$6,0,TRUE),ES_HW3_0!$A$12:$AQ$12,0)+1,FALSE))</f>
        <v/>
      </c>
      <c r="F67" s="232" t="str">
        <f>IF(ISNA(VLOOKUP($A67,ES_HW3_0!$A$12:$AQ$100,MATCH(FIXED(F$6,0,TRUE),ES_HW3_0!$A$12:$AQ$12,0)+1,FALSE)),"",VLOOKUP($A67,ES_HW3_0!$A$12:$AQ$100,MATCH(FIXED(F$6,0,TRUE),ES_HW3_0!$A$12:$AQ$12,0)+1,FALSE))</f>
        <v/>
      </c>
      <c r="G67" s="232" t="str">
        <f>IF(ISNA(VLOOKUP($A67,ES_HW3_0!$A$12:$AQ$100,MATCH(FIXED(G$6,0,TRUE),ES_HW3_0!$A$12:$AQ$12,0)+1,FALSE)),"",VLOOKUP($A67,ES_HW3_0!$A$12:$AQ$100,MATCH(FIXED(G$6,0,TRUE),ES_HW3_0!$A$12:$AQ$12,0)+1,FALSE))</f>
        <v/>
      </c>
      <c r="H67" s="232" t="str">
        <f>IF(ISNA(VLOOKUP($A67,ES_HW3_0!$A$12:$AQ$100,MATCH(FIXED(H$6,0,TRUE),ES_HW3_0!$A$12:$AQ$12,0)+1,FALSE)),"",VLOOKUP($A67,ES_HW3_0!$A$12:$AQ$100,MATCH(FIXED(H$6,0,TRUE),ES_HW3_0!$A$12:$AQ$12,0)+1,FALSE))</f>
        <v/>
      </c>
      <c r="I67" s="232" t="str">
        <f>IF(ISNA(VLOOKUP($A67,ES_HW3_0!$A$12:$AQ$100,MATCH(FIXED(I$6,0,TRUE),ES_HW3_0!$A$12:$AQ$12,0)+1,FALSE)),"",VLOOKUP($A67,ES_HW3_0!$A$12:$AQ$100,MATCH(FIXED(I$6,0,TRUE),ES_HW3_0!$A$12:$AQ$12,0)+1,FALSE))</f>
        <v/>
      </c>
      <c r="J67" s="232" t="str">
        <f>IF(ISNA(VLOOKUP($A67,ES_HW3_0!$A$12:$AQ$100,MATCH(FIXED(J$6,0,TRUE),ES_HW3_0!$A$12:$AQ$12,0)+1,FALSE)),"",VLOOKUP($A67,ES_HW3_0!$A$12:$AQ$100,MATCH(FIXED(J$6,0,TRUE),ES_HW3_0!$A$12:$AQ$12,0)+1,FALSE))</f>
        <v/>
      </c>
      <c r="K67" s="232" t="str">
        <f>IF(ISNA(VLOOKUP($A67,ES_HW3_0!$A$12:$AQ$100,MATCH(FIXED(K$6,0,TRUE),ES_HW3_0!$A$12:$AQ$12,0)+1,FALSE)),"",VLOOKUP($A67,ES_HW3_0!$A$12:$AQ$100,MATCH(FIXED(K$6,0,TRUE),ES_HW3_0!$A$12:$AQ$12,0)+1,FALSE))</f>
        <v/>
      </c>
      <c r="L67" s="232" t="str">
        <f>IF(ISNA(VLOOKUP($A67,ES_HW3_0!$A$12:$AQ$100,MATCH(FIXED(L$6,0,TRUE),ES_HW3_0!$A$12:$AQ$12,0)+1,FALSE)),"",VLOOKUP($A67,ES_HW3_0!$A$12:$AQ$100,MATCH(FIXED(L$6,0,TRUE),ES_HW3_0!$A$12:$AQ$12,0)+1,FALSE))</f>
        <v/>
      </c>
      <c r="M67" s="232" t="str">
        <f>IF(ISNA(VLOOKUP($A67,ES_HW3_0!$A$12:$AQ$100,MATCH(FIXED(M$6,0,TRUE),ES_HW3_0!$A$12:$AQ$12,0)+1,FALSE)),"",VLOOKUP($A67,ES_HW3_0!$A$12:$AQ$100,MATCH(FIXED(M$6,0,TRUE),ES_HW3_0!$A$12:$AQ$12,0)+1,FALSE))</f>
        <v/>
      </c>
      <c r="N67" s="232" t="str">
        <f>IF(ISNA(VLOOKUP($A67,ES_HW3_0!$A$12:$AQ$100,MATCH(FIXED(N$6,0,TRUE),ES_HW3_0!$A$12:$AQ$12,0)+1,FALSE)),"",VLOOKUP($A67,ES_HW3_0!$A$12:$AQ$100,MATCH(FIXED(N$6,0,TRUE),ES_HW3_0!$A$12:$AQ$12,0)+1,FALSE))</f>
        <v/>
      </c>
      <c r="O67" s="232" t="str">
        <f>IF(ISNA(VLOOKUP($A67,ES_HW3_0!$A$12:$AQ$100,MATCH(FIXED(O$6,0,TRUE),ES_HW3_0!$A$12:$AQ$12,0)+1,FALSE)),"",VLOOKUP($A67,ES_HW3_0!$A$12:$AQ$100,MATCH(FIXED(O$6,0,TRUE),ES_HW3_0!$A$12:$AQ$12,0)+1,FALSE))</f>
        <v/>
      </c>
      <c r="P67" s="232" t="str">
        <f>IF(ISNA(VLOOKUP($A67,ES_HW3_0!$A$12:$AQ$100,MATCH(FIXED(P$6,0,TRUE),ES_HW3_0!$A$12:$AQ$12,0)+1,FALSE)),"",VLOOKUP($A67,ES_HW3_0!$A$12:$AQ$100,MATCH(FIXED(P$6,0,TRUE),ES_HW3_0!$A$12:$AQ$12,0)+1,FALSE))</f>
        <v/>
      </c>
      <c r="Q67" s="232" t="str">
        <f>IF(ISNA(VLOOKUP($A67,ES_HW3_0!$A$12:$AQ$100,MATCH(FIXED(Q$6,0,TRUE),ES_HW3_0!$A$12:$AQ$12,0)+1,FALSE)),"",VLOOKUP($A67,ES_HW3_0!$A$12:$AQ$100,MATCH(FIXED(Q$6,0,TRUE),ES_HW3_0!$A$12:$AQ$12,0)+1,FALSE))</f>
        <v/>
      </c>
      <c r="R67" s="232" t="str">
        <f>IF(ISNA(VLOOKUP($A67,ES_HW3_0!$A$12:$AQ$100,MATCH(FIXED(R$6,0,TRUE),ES_HW3_0!$A$12:$AQ$12,0)+1,FALSE)),"",VLOOKUP($A67,ES_HW3_0!$A$12:$AQ$100,MATCH(FIXED(R$6,0,TRUE),ES_HW3_0!$A$12:$AQ$12,0)+1,FALSE))</f>
        <v/>
      </c>
      <c r="S67" s="232" t="str">
        <f>IF(ISNA(VLOOKUP($A67,ES_HW3_0!$A$12:$AQ$100,MATCH(FIXED(S$6,0,TRUE),ES_HW3_0!$A$12:$AQ$12,0)+1,FALSE)),"",VLOOKUP($A67,ES_HW3_0!$A$12:$AQ$100,MATCH(FIXED(S$6,0,TRUE),ES_HW3_0!$A$12:$AQ$12,0)+1,FALSE))</f>
        <v/>
      </c>
      <c r="T67" s="232" t="str">
        <f>IF(ISNA(VLOOKUP($A67,ES_HW3_0!$A$12:$AQ$100,MATCH(FIXED(T$6,0,TRUE),ES_HW3_0!$A$12:$AQ$12,0)+1,FALSE)),"",VLOOKUP($A67,ES_HW3_0!$A$12:$AQ$100,MATCH(FIXED(T$6,0,TRUE),ES_HW3_0!$A$12:$AQ$12,0)+1,FALSE))</f>
        <v/>
      </c>
      <c r="U67" s="232" t="str">
        <f>IF(ISNA(VLOOKUP($A67,ES_HW3_0!$A$12:$AQ$100,MATCH(FIXED(U$6,0,TRUE),ES_HW3_0!$A$12:$AQ$12,0)+1,FALSE)),"",VLOOKUP($A67,ES_HW3_0!$A$12:$AQ$100,MATCH(FIXED(U$6,0,TRUE),ES_HW3_0!$A$12:$AQ$12,0)+1,FALSE))</f>
        <v/>
      </c>
      <c r="V67" s="232" t="str">
        <f>IF(ISNA(VLOOKUP($A67,ES_HW3_0!$A$12:$AQ$100,MATCH(FIXED(V$6,0,TRUE),ES_HW3_0!$A$12:$AQ$12,0)+1,FALSE)),"",VLOOKUP($A67,ES_HW3_0!$A$12:$AQ$100,MATCH(FIXED(V$6,0,TRUE),ES_HW3_0!$A$12:$AQ$12,0)+1,FALSE))</f>
        <v/>
      </c>
      <c r="W67" s="232" t="str">
        <f>IF(ISNA(VLOOKUP($A67,ES_HW3_0!$A$12:$AQ$100,MATCH(FIXED(W$6,0,TRUE),ES_HW3_0!$A$12:$AQ$12,0)+1,FALSE)),"",VLOOKUP($A67,ES_HW3_0!$A$12:$AQ$100,MATCH(FIXED(W$6,0,TRUE),ES_HW3_0!$A$12:$AQ$12,0)+1,FALSE))</f>
        <v/>
      </c>
    </row>
    <row r="68" spans="1:23">
      <c r="A68" s="230" t="str">
        <f>lookup!Z27</f>
        <v>Portugal</v>
      </c>
      <c r="B68" s="232" t="str">
        <f>VLOOKUP(A68,lookup!$Z$2:$AA$77,2,FALSE)</f>
        <v>Πορτογαλία</v>
      </c>
      <c r="C68" s="232" t="str">
        <f>IF(ISNA(VLOOKUP($A68,ES_HW3_0!$A$12:$AQ$100,MATCH(FIXED(C$6,0,TRUE),ES_HW3_0!$A$12:$AQ$12,0)+1,FALSE)),"",VLOOKUP($A68,ES_HW3_0!$A$12:$AQ$100,MATCH(FIXED(C$6,0,TRUE),ES_HW3_0!$A$12:$AQ$12,0)+1,FALSE))</f>
        <v/>
      </c>
      <c r="D68" s="232" t="str">
        <f>IF(ISNA(VLOOKUP($A68,ES_HW3_0!$A$12:$AQ$100,MATCH(FIXED(D$6,0,TRUE),ES_HW3_0!$A$12:$AQ$12,0)+1,FALSE)),"",VLOOKUP($A68,ES_HW3_0!$A$12:$AQ$100,MATCH(FIXED(D$6,0,TRUE),ES_HW3_0!$A$12:$AQ$12,0)+1,FALSE))</f>
        <v/>
      </c>
      <c r="E68" s="232" t="str">
        <f>IF(ISNA(VLOOKUP($A68,ES_HW3_0!$A$12:$AQ$100,MATCH(FIXED(E$6,0,TRUE),ES_HW3_0!$A$12:$AQ$12,0)+1,FALSE)),"",VLOOKUP($A68,ES_HW3_0!$A$12:$AQ$100,MATCH(FIXED(E$6,0,TRUE),ES_HW3_0!$A$12:$AQ$12,0)+1,FALSE))</f>
        <v/>
      </c>
      <c r="F68" s="232" t="str">
        <f>IF(ISNA(VLOOKUP($A68,ES_HW3_0!$A$12:$AQ$100,MATCH(FIXED(F$6,0,TRUE),ES_HW3_0!$A$12:$AQ$12,0)+1,FALSE)),"",VLOOKUP($A68,ES_HW3_0!$A$12:$AQ$100,MATCH(FIXED(F$6,0,TRUE),ES_HW3_0!$A$12:$AQ$12,0)+1,FALSE))</f>
        <v/>
      </c>
      <c r="G68" s="232" t="str">
        <f>IF(ISNA(VLOOKUP($A68,ES_HW3_0!$A$12:$AQ$100,MATCH(FIXED(G$6,0,TRUE),ES_HW3_0!$A$12:$AQ$12,0)+1,FALSE)),"",VLOOKUP($A68,ES_HW3_0!$A$12:$AQ$100,MATCH(FIXED(G$6,0,TRUE),ES_HW3_0!$A$12:$AQ$12,0)+1,FALSE))</f>
        <v/>
      </c>
      <c r="H68" s="232" t="str">
        <f>IF(ISNA(VLOOKUP($A68,ES_HW3_0!$A$12:$AQ$100,MATCH(FIXED(H$6,0,TRUE),ES_HW3_0!$A$12:$AQ$12,0)+1,FALSE)),"",VLOOKUP($A68,ES_HW3_0!$A$12:$AQ$100,MATCH(FIXED(H$6,0,TRUE),ES_HW3_0!$A$12:$AQ$12,0)+1,FALSE))</f>
        <v/>
      </c>
      <c r="I68" s="232" t="str">
        <f>IF(ISNA(VLOOKUP($A68,ES_HW3_0!$A$12:$AQ$100,MATCH(FIXED(I$6,0,TRUE),ES_HW3_0!$A$12:$AQ$12,0)+1,FALSE)),"",VLOOKUP($A68,ES_HW3_0!$A$12:$AQ$100,MATCH(FIXED(I$6,0,TRUE),ES_HW3_0!$A$12:$AQ$12,0)+1,FALSE))</f>
        <v/>
      </c>
      <c r="J68" s="232" t="str">
        <f>IF(ISNA(VLOOKUP($A68,ES_HW3_0!$A$12:$AQ$100,MATCH(FIXED(J$6,0,TRUE),ES_HW3_0!$A$12:$AQ$12,0)+1,FALSE)),"",VLOOKUP($A68,ES_HW3_0!$A$12:$AQ$100,MATCH(FIXED(J$6,0,TRUE),ES_HW3_0!$A$12:$AQ$12,0)+1,FALSE))</f>
        <v/>
      </c>
      <c r="K68" s="232" t="str">
        <f>IF(ISNA(VLOOKUP($A68,ES_HW3_0!$A$12:$AQ$100,MATCH(FIXED(K$6,0,TRUE),ES_HW3_0!$A$12:$AQ$12,0)+1,FALSE)),"",VLOOKUP($A68,ES_HW3_0!$A$12:$AQ$100,MATCH(FIXED(K$6,0,TRUE),ES_HW3_0!$A$12:$AQ$12,0)+1,FALSE))</f>
        <v/>
      </c>
      <c r="L68" s="232" t="str">
        <f>IF(ISNA(VLOOKUP($A68,ES_HW3_0!$A$12:$AQ$100,MATCH(FIXED(L$6,0,TRUE),ES_HW3_0!$A$12:$AQ$12,0)+1,FALSE)),"",VLOOKUP($A68,ES_HW3_0!$A$12:$AQ$100,MATCH(FIXED(L$6,0,TRUE),ES_HW3_0!$A$12:$AQ$12,0)+1,FALSE))</f>
        <v/>
      </c>
      <c r="M68" s="232" t="str">
        <f>IF(ISNA(VLOOKUP($A68,ES_HW3_0!$A$12:$AQ$100,MATCH(FIXED(M$6,0,TRUE),ES_HW3_0!$A$12:$AQ$12,0)+1,FALSE)),"",VLOOKUP($A68,ES_HW3_0!$A$12:$AQ$100,MATCH(FIXED(M$6,0,TRUE),ES_HW3_0!$A$12:$AQ$12,0)+1,FALSE))</f>
        <v/>
      </c>
      <c r="N68" s="232" t="str">
        <f>IF(ISNA(VLOOKUP($A68,ES_HW3_0!$A$12:$AQ$100,MATCH(FIXED(N$6,0,TRUE),ES_HW3_0!$A$12:$AQ$12,0)+1,FALSE)),"",VLOOKUP($A68,ES_HW3_0!$A$12:$AQ$100,MATCH(FIXED(N$6,0,TRUE),ES_HW3_0!$A$12:$AQ$12,0)+1,FALSE))</f>
        <v/>
      </c>
      <c r="O68" s="232" t="str">
        <f>IF(ISNA(VLOOKUP($A68,ES_HW3_0!$A$12:$AQ$100,MATCH(FIXED(O$6,0,TRUE),ES_HW3_0!$A$12:$AQ$12,0)+1,FALSE)),"",VLOOKUP($A68,ES_HW3_0!$A$12:$AQ$100,MATCH(FIXED(O$6,0,TRUE),ES_HW3_0!$A$12:$AQ$12,0)+1,FALSE))</f>
        <v/>
      </c>
      <c r="P68" s="232" t="str">
        <f>IF(ISNA(VLOOKUP($A68,ES_HW3_0!$A$12:$AQ$100,MATCH(FIXED(P$6,0,TRUE),ES_HW3_0!$A$12:$AQ$12,0)+1,FALSE)),"",VLOOKUP($A68,ES_HW3_0!$A$12:$AQ$100,MATCH(FIXED(P$6,0,TRUE),ES_HW3_0!$A$12:$AQ$12,0)+1,FALSE))</f>
        <v/>
      </c>
      <c r="Q68" s="232" t="str">
        <f>IF(ISNA(VLOOKUP($A68,ES_HW3_0!$A$12:$AQ$100,MATCH(FIXED(Q$6,0,TRUE),ES_HW3_0!$A$12:$AQ$12,0)+1,FALSE)),"",VLOOKUP($A68,ES_HW3_0!$A$12:$AQ$100,MATCH(FIXED(Q$6,0,TRUE),ES_HW3_0!$A$12:$AQ$12,0)+1,FALSE))</f>
        <v/>
      </c>
      <c r="R68" s="232" t="str">
        <f>IF(ISNA(VLOOKUP($A68,ES_HW3_0!$A$12:$AQ$100,MATCH(FIXED(R$6,0,TRUE),ES_HW3_0!$A$12:$AQ$12,0)+1,FALSE)),"",VLOOKUP($A68,ES_HW3_0!$A$12:$AQ$100,MATCH(FIXED(R$6,0,TRUE),ES_HW3_0!$A$12:$AQ$12,0)+1,FALSE))</f>
        <v/>
      </c>
      <c r="S68" s="232" t="str">
        <f>IF(ISNA(VLOOKUP($A68,ES_HW3_0!$A$12:$AQ$100,MATCH(FIXED(S$6,0,TRUE),ES_HW3_0!$A$12:$AQ$12,0)+1,FALSE)),"",VLOOKUP($A68,ES_HW3_0!$A$12:$AQ$100,MATCH(FIXED(S$6,0,TRUE),ES_HW3_0!$A$12:$AQ$12,0)+1,FALSE))</f>
        <v/>
      </c>
      <c r="T68" s="232" t="str">
        <f>IF(ISNA(VLOOKUP($A68,ES_HW3_0!$A$12:$AQ$100,MATCH(FIXED(T$6,0,TRUE),ES_HW3_0!$A$12:$AQ$12,0)+1,FALSE)),"",VLOOKUP($A68,ES_HW3_0!$A$12:$AQ$100,MATCH(FIXED(T$6,0,TRUE),ES_HW3_0!$A$12:$AQ$12,0)+1,FALSE))</f>
        <v/>
      </c>
      <c r="U68" s="232" t="str">
        <f>IF(ISNA(VLOOKUP($A68,ES_HW3_0!$A$12:$AQ$100,MATCH(FIXED(U$6,0,TRUE),ES_HW3_0!$A$12:$AQ$12,0)+1,FALSE)),"",VLOOKUP($A68,ES_HW3_0!$A$12:$AQ$100,MATCH(FIXED(U$6,0,TRUE),ES_HW3_0!$A$12:$AQ$12,0)+1,FALSE))</f>
        <v/>
      </c>
      <c r="V68" s="232" t="str">
        <f>IF(ISNA(VLOOKUP($A68,ES_HW3_0!$A$12:$AQ$100,MATCH(FIXED(V$6,0,TRUE),ES_HW3_0!$A$12:$AQ$12,0)+1,FALSE)),"",VLOOKUP($A68,ES_HW3_0!$A$12:$AQ$100,MATCH(FIXED(V$6,0,TRUE),ES_HW3_0!$A$12:$AQ$12,0)+1,FALSE))</f>
        <v/>
      </c>
      <c r="W68" s="232" t="str">
        <f>IF(ISNA(VLOOKUP($A68,ES_HW3_0!$A$12:$AQ$100,MATCH(FIXED(W$6,0,TRUE),ES_HW3_0!$A$12:$AQ$12,0)+1,FALSE)),"",VLOOKUP($A68,ES_HW3_0!$A$12:$AQ$100,MATCH(FIXED(W$6,0,TRUE),ES_HW3_0!$A$12:$AQ$12,0)+1,FALSE))</f>
        <v/>
      </c>
    </row>
    <row r="69" spans="1:23">
      <c r="A69" s="230" t="str">
        <f>lookup!Z28</f>
        <v>Romania</v>
      </c>
      <c r="B69" s="232" t="str">
        <f>VLOOKUP(A69,lookup!$Z$2:$AA$77,2,FALSE)</f>
        <v>Ρουμανία</v>
      </c>
      <c r="C69" s="232" t="str">
        <f>IF(ISNA(VLOOKUP($A69,ES_HW3_0!$A$12:$AQ$100,MATCH(FIXED(C$6,0,TRUE),ES_HW3_0!$A$12:$AQ$12,0)+1,FALSE)),"",VLOOKUP($A69,ES_HW3_0!$A$12:$AQ$100,MATCH(FIXED(C$6,0,TRUE),ES_HW3_0!$A$12:$AQ$12,0)+1,FALSE))</f>
        <v/>
      </c>
      <c r="D69" s="232" t="str">
        <f>IF(ISNA(VLOOKUP($A69,ES_HW3_0!$A$12:$AQ$100,MATCH(FIXED(D$6,0,TRUE),ES_HW3_0!$A$12:$AQ$12,0)+1,FALSE)),"",VLOOKUP($A69,ES_HW3_0!$A$12:$AQ$100,MATCH(FIXED(D$6,0,TRUE),ES_HW3_0!$A$12:$AQ$12,0)+1,FALSE))</f>
        <v/>
      </c>
      <c r="E69" s="232" t="str">
        <f>IF(ISNA(VLOOKUP($A69,ES_HW3_0!$A$12:$AQ$100,MATCH(FIXED(E$6,0,TRUE),ES_HW3_0!$A$12:$AQ$12,0)+1,FALSE)),"",VLOOKUP($A69,ES_HW3_0!$A$12:$AQ$100,MATCH(FIXED(E$6,0,TRUE),ES_HW3_0!$A$12:$AQ$12,0)+1,FALSE))</f>
        <v/>
      </c>
      <c r="F69" s="232" t="str">
        <f>IF(ISNA(VLOOKUP($A69,ES_HW3_0!$A$12:$AQ$100,MATCH(FIXED(F$6,0,TRUE),ES_HW3_0!$A$12:$AQ$12,0)+1,FALSE)),"",VLOOKUP($A69,ES_HW3_0!$A$12:$AQ$100,MATCH(FIXED(F$6,0,TRUE),ES_HW3_0!$A$12:$AQ$12,0)+1,FALSE))</f>
        <v/>
      </c>
      <c r="G69" s="232" t="str">
        <f>IF(ISNA(VLOOKUP($A69,ES_HW3_0!$A$12:$AQ$100,MATCH(FIXED(G$6,0,TRUE),ES_HW3_0!$A$12:$AQ$12,0)+1,FALSE)),"",VLOOKUP($A69,ES_HW3_0!$A$12:$AQ$100,MATCH(FIXED(G$6,0,TRUE),ES_HW3_0!$A$12:$AQ$12,0)+1,FALSE))</f>
        <v/>
      </c>
      <c r="H69" s="232" t="str">
        <f>IF(ISNA(VLOOKUP($A69,ES_HW3_0!$A$12:$AQ$100,MATCH(FIXED(H$6,0,TRUE),ES_HW3_0!$A$12:$AQ$12,0)+1,FALSE)),"",VLOOKUP($A69,ES_HW3_0!$A$12:$AQ$100,MATCH(FIXED(H$6,0,TRUE),ES_HW3_0!$A$12:$AQ$12,0)+1,FALSE))</f>
        <v/>
      </c>
      <c r="I69" s="232" t="str">
        <f>IF(ISNA(VLOOKUP($A69,ES_HW3_0!$A$12:$AQ$100,MATCH(FIXED(I$6,0,TRUE),ES_HW3_0!$A$12:$AQ$12,0)+1,FALSE)),"",VLOOKUP($A69,ES_HW3_0!$A$12:$AQ$100,MATCH(FIXED(I$6,0,TRUE),ES_HW3_0!$A$12:$AQ$12,0)+1,FALSE))</f>
        <v/>
      </c>
      <c r="J69" s="232" t="str">
        <f>IF(ISNA(VLOOKUP($A69,ES_HW3_0!$A$12:$AQ$100,MATCH(FIXED(J$6,0,TRUE),ES_HW3_0!$A$12:$AQ$12,0)+1,FALSE)),"",VLOOKUP($A69,ES_HW3_0!$A$12:$AQ$100,MATCH(FIXED(J$6,0,TRUE),ES_HW3_0!$A$12:$AQ$12,0)+1,FALSE))</f>
        <v/>
      </c>
      <c r="K69" s="232" t="str">
        <f>IF(ISNA(VLOOKUP($A69,ES_HW3_0!$A$12:$AQ$100,MATCH(FIXED(K$6,0,TRUE),ES_HW3_0!$A$12:$AQ$12,0)+1,FALSE)),"",VLOOKUP($A69,ES_HW3_0!$A$12:$AQ$100,MATCH(FIXED(K$6,0,TRUE),ES_HW3_0!$A$12:$AQ$12,0)+1,FALSE))</f>
        <v/>
      </c>
      <c r="L69" s="232" t="str">
        <f>IF(ISNA(VLOOKUP($A69,ES_HW3_0!$A$12:$AQ$100,MATCH(FIXED(L$6,0,TRUE),ES_HW3_0!$A$12:$AQ$12,0)+1,FALSE)),"",VLOOKUP($A69,ES_HW3_0!$A$12:$AQ$100,MATCH(FIXED(L$6,0,TRUE),ES_HW3_0!$A$12:$AQ$12,0)+1,FALSE))</f>
        <v/>
      </c>
      <c r="M69" s="232" t="str">
        <f>IF(ISNA(VLOOKUP($A69,ES_HW3_0!$A$12:$AQ$100,MATCH(FIXED(M$6,0,TRUE),ES_HW3_0!$A$12:$AQ$12,0)+1,FALSE)),"",VLOOKUP($A69,ES_HW3_0!$A$12:$AQ$100,MATCH(FIXED(M$6,0,TRUE),ES_HW3_0!$A$12:$AQ$12,0)+1,FALSE))</f>
        <v/>
      </c>
      <c r="N69" s="232" t="str">
        <f>IF(ISNA(VLOOKUP($A69,ES_HW3_0!$A$12:$AQ$100,MATCH(FIXED(N$6,0,TRUE),ES_HW3_0!$A$12:$AQ$12,0)+1,FALSE)),"",VLOOKUP($A69,ES_HW3_0!$A$12:$AQ$100,MATCH(FIXED(N$6,0,TRUE),ES_HW3_0!$A$12:$AQ$12,0)+1,FALSE))</f>
        <v/>
      </c>
      <c r="O69" s="232" t="str">
        <f>IF(ISNA(VLOOKUP($A69,ES_HW3_0!$A$12:$AQ$100,MATCH(FIXED(O$6,0,TRUE),ES_HW3_0!$A$12:$AQ$12,0)+1,FALSE)),"",VLOOKUP($A69,ES_HW3_0!$A$12:$AQ$100,MATCH(FIXED(O$6,0,TRUE),ES_HW3_0!$A$12:$AQ$12,0)+1,FALSE))</f>
        <v/>
      </c>
      <c r="P69" s="232" t="str">
        <f>IF(ISNA(VLOOKUP($A69,ES_HW3_0!$A$12:$AQ$100,MATCH(FIXED(P$6,0,TRUE),ES_HW3_0!$A$12:$AQ$12,0)+1,FALSE)),"",VLOOKUP($A69,ES_HW3_0!$A$12:$AQ$100,MATCH(FIXED(P$6,0,TRUE),ES_HW3_0!$A$12:$AQ$12,0)+1,FALSE))</f>
        <v/>
      </c>
      <c r="Q69" s="232" t="str">
        <f>IF(ISNA(VLOOKUP($A69,ES_HW3_0!$A$12:$AQ$100,MATCH(FIXED(Q$6,0,TRUE),ES_HW3_0!$A$12:$AQ$12,0)+1,FALSE)),"",VLOOKUP($A69,ES_HW3_0!$A$12:$AQ$100,MATCH(FIXED(Q$6,0,TRUE),ES_HW3_0!$A$12:$AQ$12,0)+1,FALSE))</f>
        <v/>
      </c>
      <c r="R69" s="232" t="str">
        <f>IF(ISNA(VLOOKUP($A69,ES_HW3_0!$A$12:$AQ$100,MATCH(FIXED(R$6,0,TRUE),ES_HW3_0!$A$12:$AQ$12,0)+1,FALSE)),"",VLOOKUP($A69,ES_HW3_0!$A$12:$AQ$100,MATCH(FIXED(R$6,0,TRUE),ES_HW3_0!$A$12:$AQ$12,0)+1,FALSE))</f>
        <v/>
      </c>
      <c r="S69" s="232" t="str">
        <f>IF(ISNA(VLOOKUP($A69,ES_HW3_0!$A$12:$AQ$100,MATCH(FIXED(S$6,0,TRUE),ES_HW3_0!$A$12:$AQ$12,0)+1,FALSE)),"",VLOOKUP($A69,ES_HW3_0!$A$12:$AQ$100,MATCH(FIXED(S$6,0,TRUE),ES_HW3_0!$A$12:$AQ$12,0)+1,FALSE))</f>
        <v/>
      </c>
      <c r="T69" s="232" t="str">
        <f>IF(ISNA(VLOOKUP($A69,ES_HW3_0!$A$12:$AQ$100,MATCH(FIXED(T$6,0,TRUE),ES_HW3_0!$A$12:$AQ$12,0)+1,FALSE)),"",VLOOKUP($A69,ES_HW3_0!$A$12:$AQ$100,MATCH(FIXED(T$6,0,TRUE),ES_HW3_0!$A$12:$AQ$12,0)+1,FALSE))</f>
        <v/>
      </c>
      <c r="U69" s="232" t="str">
        <f>IF(ISNA(VLOOKUP($A69,ES_HW3_0!$A$12:$AQ$100,MATCH(FIXED(U$6,0,TRUE),ES_HW3_0!$A$12:$AQ$12,0)+1,FALSE)),"",VLOOKUP($A69,ES_HW3_0!$A$12:$AQ$100,MATCH(FIXED(U$6,0,TRUE),ES_HW3_0!$A$12:$AQ$12,0)+1,FALSE))</f>
        <v/>
      </c>
      <c r="V69" s="232" t="str">
        <f>IF(ISNA(VLOOKUP($A69,ES_HW3_0!$A$12:$AQ$100,MATCH(FIXED(V$6,0,TRUE),ES_HW3_0!$A$12:$AQ$12,0)+1,FALSE)),"",VLOOKUP($A69,ES_HW3_0!$A$12:$AQ$100,MATCH(FIXED(V$6,0,TRUE),ES_HW3_0!$A$12:$AQ$12,0)+1,FALSE))</f>
        <v/>
      </c>
      <c r="W69" s="232" t="str">
        <f>IF(ISNA(VLOOKUP($A69,ES_HW3_0!$A$12:$AQ$100,MATCH(FIXED(W$6,0,TRUE),ES_HW3_0!$A$12:$AQ$12,0)+1,FALSE)),"",VLOOKUP($A69,ES_HW3_0!$A$12:$AQ$100,MATCH(FIXED(W$6,0,TRUE),ES_HW3_0!$A$12:$AQ$12,0)+1,FALSE))</f>
        <v/>
      </c>
    </row>
    <row r="70" spans="1:23">
      <c r="A70" s="230" t="str">
        <f>lookup!Z29</f>
        <v>Slovenia</v>
      </c>
      <c r="B70" s="232" t="str">
        <f>VLOOKUP(A70,lookup!$Z$2:$AA$77,2,FALSE)</f>
        <v>Σλοβενία</v>
      </c>
      <c r="C70" s="232" t="str">
        <f>IF(ISNA(VLOOKUP($A70,ES_HW3_0!$A$12:$AQ$100,MATCH(FIXED(C$6,0,TRUE),ES_HW3_0!$A$12:$AQ$12,0)+1,FALSE)),"",VLOOKUP($A70,ES_HW3_0!$A$12:$AQ$100,MATCH(FIXED(C$6,0,TRUE),ES_HW3_0!$A$12:$AQ$12,0)+1,FALSE))</f>
        <v/>
      </c>
      <c r="D70" s="232" t="str">
        <f>IF(ISNA(VLOOKUP($A70,ES_HW3_0!$A$12:$AQ$100,MATCH(FIXED(D$6,0,TRUE),ES_HW3_0!$A$12:$AQ$12,0)+1,FALSE)),"",VLOOKUP($A70,ES_HW3_0!$A$12:$AQ$100,MATCH(FIXED(D$6,0,TRUE),ES_HW3_0!$A$12:$AQ$12,0)+1,FALSE))</f>
        <v/>
      </c>
      <c r="E70" s="232" t="str">
        <f>IF(ISNA(VLOOKUP($A70,ES_HW3_0!$A$12:$AQ$100,MATCH(FIXED(E$6,0,TRUE),ES_HW3_0!$A$12:$AQ$12,0)+1,FALSE)),"",VLOOKUP($A70,ES_HW3_0!$A$12:$AQ$100,MATCH(FIXED(E$6,0,TRUE),ES_HW3_0!$A$12:$AQ$12,0)+1,FALSE))</f>
        <v/>
      </c>
      <c r="F70" s="232" t="str">
        <f>IF(ISNA(VLOOKUP($A70,ES_HW3_0!$A$12:$AQ$100,MATCH(FIXED(F$6,0,TRUE),ES_HW3_0!$A$12:$AQ$12,0)+1,FALSE)),"",VLOOKUP($A70,ES_HW3_0!$A$12:$AQ$100,MATCH(FIXED(F$6,0,TRUE),ES_HW3_0!$A$12:$AQ$12,0)+1,FALSE))</f>
        <v/>
      </c>
      <c r="G70" s="232" t="str">
        <f>IF(ISNA(VLOOKUP($A70,ES_HW3_0!$A$12:$AQ$100,MATCH(FIXED(G$6,0,TRUE),ES_HW3_0!$A$12:$AQ$12,0)+1,FALSE)),"",VLOOKUP($A70,ES_HW3_0!$A$12:$AQ$100,MATCH(FIXED(G$6,0,TRUE),ES_HW3_0!$A$12:$AQ$12,0)+1,FALSE))</f>
        <v/>
      </c>
      <c r="H70" s="232" t="str">
        <f>IF(ISNA(VLOOKUP($A70,ES_HW3_0!$A$12:$AQ$100,MATCH(FIXED(H$6,0,TRUE),ES_HW3_0!$A$12:$AQ$12,0)+1,FALSE)),"",VLOOKUP($A70,ES_HW3_0!$A$12:$AQ$100,MATCH(FIXED(H$6,0,TRUE),ES_HW3_0!$A$12:$AQ$12,0)+1,FALSE))</f>
        <v/>
      </c>
      <c r="I70" s="232" t="str">
        <f>IF(ISNA(VLOOKUP($A70,ES_HW3_0!$A$12:$AQ$100,MATCH(FIXED(I$6,0,TRUE),ES_HW3_0!$A$12:$AQ$12,0)+1,FALSE)),"",VLOOKUP($A70,ES_HW3_0!$A$12:$AQ$100,MATCH(FIXED(I$6,0,TRUE),ES_HW3_0!$A$12:$AQ$12,0)+1,FALSE))</f>
        <v/>
      </c>
      <c r="J70" s="232" t="str">
        <f>IF(ISNA(VLOOKUP($A70,ES_HW3_0!$A$12:$AQ$100,MATCH(FIXED(J$6,0,TRUE),ES_HW3_0!$A$12:$AQ$12,0)+1,FALSE)),"",VLOOKUP($A70,ES_HW3_0!$A$12:$AQ$100,MATCH(FIXED(J$6,0,TRUE),ES_HW3_0!$A$12:$AQ$12,0)+1,FALSE))</f>
        <v/>
      </c>
      <c r="K70" s="232" t="str">
        <f>IF(ISNA(VLOOKUP($A70,ES_HW3_0!$A$12:$AQ$100,MATCH(FIXED(K$6,0,TRUE),ES_HW3_0!$A$12:$AQ$12,0)+1,FALSE)),"",VLOOKUP($A70,ES_HW3_0!$A$12:$AQ$100,MATCH(FIXED(K$6,0,TRUE),ES_HW3_0!$A$12:$AQ$12,0)+1,FALSE))</f>
        <v/>
      </c>
      <c r="L70" s="232" t="str">
        <f>IF(ISNA(VLOOKUP($A70,ES_HW3_0!$A$12:$AQ$100,MATCH(FIXED(L$6,0,TRUE),ES_HW3_0!$A$12:$AQ$12,0)+1,FALSE)),"",VLOOKUP($A70,ES_HW3_0!$A$12:$AQ$100,MATCH(FIXED(L$6,0,TRUE),ES_HW3_0!$A$12:$AQ$12,0)+1,FALSE))</f>
        <v/>
      </c>
      <c r="M70" s="232" t="str">
        <f>IF(ISNA(VLOOKUP($A70,ES_HW3_0!$A$12:$AQ$100,MATCH(FIXED(M$6,0,TRUE),ES_HW3_0!$A$12:$AQ$12,0)+1,FALSE)),"",VLOOKUP($A70,ES_HW3_0!$A$12:$AQ$100,MATCH(FIXED(M$6,0,TRUE),ES_HW3_0!$A$12:$AQ$12,0)+1,FALSE))</f>
        <v/>
      </c>
      <c r="N70" s="232" t="str">
        <f>IF(ISNA(VLOOKUP($A70,ES_HW3_0!$A$12:$AQ$100,MATCH(FIXED(N$6,0,TRUE),ES_HW3_0!$A$12:$AQ$12,0)+1,FALSE)),"",VLOOKUP($A70,ES_HW3_0!$A$12:$AQ$100,MATCH(FIXED(N$6,0,TRUE),ES_HW3_0!$A$12:$AQ$12,0)+1,FALSE))</f>
        <v/>
      </c>
      <c r="O70" s="232" t="str">
        <f>IF(ISNA(VLOOKUP($A70,ES_HW3_0!$A$12:$AQ$100,MATCH(FIXED(O$6,0,TRUE),ES_HW3_0!$A$12:$AQ$12,0)+1,FALSE)),"",VLOOKUP($A70,ES_HW3_0!$A$12:$AQ$100,MATCH(FIXED(O$6,0,TRUE),ES_HW3_0!$A$12:$AQ$12,0)+1,FALSE))</f>
        <v/>
      </c>
      <c r="P70" s="232" t="str">
        <f>IF(ISNA(VLOOKUP($A70,ES_HW3_0!$A$12:$AQ$100,MATCH(FIXED(P$6,0,TRUE),ES_HW3_0!$A$12:$AQ$12,0)+1,FALSE)),"",VLOOKUP($A70,ES_HW3_0!$A$12:$AQ$100,MATCH(FIXED(P$6,0,TRUE),ES_HW3_0!$A$12:$AQ$12,0)+1,FALSE))</f>
        <v/>
      </c>
      <c r="Q70" s="232" t="str">
        <f>IF(ISNA(VLOOKUP($A70,ES_HW3_0!$A$12:$AQ$100,MATCH(FIXED(Q$6,0,TRUE),ES_HW3_0!$A$12:$AQ$12,0)+1,FALSE)),"",VLOOKUP($A70,ES_HW3_0!$A$12:$AQ$100,MATCH(FIXED(Q$6,0,TRUE),ES_HW3_0!$A$12:$AQ$12,0)+1,FALSE))</f>
        <v/>
      </c>
      <c r="R70" s="232" t="str">
        <f>IF(ISNA(VLOOKUP($A70,ES_HW3_0!$A$12:$AQ$100,MATCH(FIXED(R$6,0,TRUE),ES_HW3_0!$A$12:$AQ$12,0)+1,FALSE)),"",VLOOKUP($A70,ES_HW3_0!$A$12:$AQ$100,MATCH(FIXED(R$6,0,TRUE),ES_HW3_0!$A$12:$AQ$12,0)+1,FALSE))</f>
        <v/>
      </c>
      <c r="S70" s="232" t="str">
        <f>IF(ISNA(VLOOKUP($A70,ES_HW3_0!$A$12:$AQ$100,MATCH(FIXED(S$6,0,TRUE),ES_HW3_0!$A$12:$AQ$12,0)+1,FALSE)),"",VLOOKUP($A70,ES_HW3_0!$A$12:$AQ$100,MATCH(FIXED(S$6,0,TRUE),ES_HW3_0!$A$12:$AQ$12,0)+1,FALSE))</f>
        <v/>
      </c>
      <c r="T70" s="232" t="str">
        <f>IF(ISNA(VLOOKUP($A70,ES_HW3_0!$A$12:$AQ$100,MATCH(FIXED(T$6,0,TRUE),ES_HW3_0!$A$12:$AQ$12,0)+1,FALSE)),"",VLOOKUP($A70,ES_HW3_0!$A$12:$AQ$100,MATCH(FIXED(T$6,0,TRUE),ES_HW3_0!$A$12:$AQ$12,0)+1,FALSE))</f>
        <v/>
      </c>
      <c r="U70" s="232" t="str">
        <f>IF(ISNA(VLOOKUP($A70,ES_HW3_0!$A$12:$AQ$100,MATCH(FIXED(U$6,0,TRUE),ES_HW3_0!$A$12:$AQ$12,0)+1,FALSE)),"",VLOOKUP($A70,ES_HW3_0!$A$12:$AQ$100,MATCH(FIXED(U$6,0,TRUE),ES_HW3_0!$A$12:$AQ$12,0)+1,FALSE))</f>
        <v/>
      </c>
      <c r="V70" s="232" t="str">
        <f>IF(ISNA(VLOOKUP($A70,ES_HW3_0!$A$12:$AQ$100,MATCH(FIXED(V$6,0,TRUE),ES_HW3_0!$A$12:$AQ$12,0)+1,FALSE)),"",VLOOKUP($A70,ES_HW3_0!$A$12:$AQ$100,MATCH(FIXED(V$6,0,TRUE),ES_HW3_0!$A$12:$AQ$12,0)+1,FALSE))</f>
        <v/>
      </c>
      <c r="W70" s="232" t="str">
        <f>IF(ISNA(VLOOKUP($A70,ES_HW3_0!$A$12:$AQ$100,MATCH(FIXED(W$6,0,TRUE),ES_HW3_0!$A$12:$AQ$12,0)+1,FALSE)),"",VLOOKUP($A70,ES_HW3_0!$A$12:$AQ$100,MATCH(FIXED(W$6,0,TRUE),ES_HW3_0!$A$12:$AQ$12,0)+1,FALSE))</f>
        <v/>
      </c>
    </row>
    <row r="71" spans="1:23">
      <c r="A71" s="230" t="str">
        <f>lookup!Z30</f>
        <v>Slovakia</v>
      </c>
      <c r="B71" s="232" t="str">
        <f>VLOOKUP(A71,lookup!$Z$2:$AA$77,2,FALSE)</f>
        <v>Σλοβακία</v>
      </c>
      <c r="C71" s="232" t="str">
        <f>IF(ISNA(VLOOKUP($A71,ES_HW3_0!$A$12:$AQ$100,MATCH(FIXED(C$6,0,TRUE),ES_HW3_0!$A$12:$AQ$12,0)+1,FALSE)),"",VLOOKUP($A71,ES_HW3_0!$A$12:$AQ$100,MATCH(FIXED(C$6,0,TRUE),ES_HW3_0!$A$12:$AQ$12,0)+1,FALSE))</f>
        <v/>
      </c>
      <c r="D71" s="232" t="str">
        <f>IF(ISNA(VLOOKUP($A71,ES_HW3_0!$A$12:$AQ$100,MATCH(FIXED(D$6,0,TRUE),ES_HW3_0!$A$12:$AQ$12,0)+1,FALSE)),"",VLOOKUP($A71,ES_HW3_0!$A$12:$AQ$100,MATCH(FIXED(D$6,0,TRUE),ES_HW3_0!$A$12:$AQ$12,0)+1,FALSE))</f>
        <v/>
      </c>
      <c r="E71" s="232" t="str">
        <f>IF(ISNA(VLOOKUP($A71,ES_HW3_0!$A$12:$AQ$100,MATCH(FIXED(E$6,0,TRUE),ES_HW3_0!$A$12:$AQ$12,0)+1,FALSE)),"",VLOOKUP($A71,ES_HW3_0!$A$12:$AQ$100,MATCH(FIXED(E$6,0,TRUE),ES_HW3_0!$A$12:$AQ$12,0)+1,FALSE))</f>
        <v/>
      </c>
      <c r="F71" s="232" t="str">
        <f>IF(ISNA(VLOOKUP($A71,ES_HW3_0!$A$12:$AQ$100,MATCH(FIXED(F$6,0,TRUE),ES_HW3_0!$A$12:$AQ$12,0)+1,FALSE)),"",VLOOKUP($A71,ES_HW3_0!$A$12:$AQ$100,MATCH(FIXED(F$6,0,TRUE),ES_HW3_0!$A$12:$AQ$12,0)+1,FALSE))</f>
        <v/>
      </c>
      <c r="G71" s="232" t="str">
        <f>IF(ISNA(VLOOKUP($A71,ES_HW3_0!$A$12:$AQ$100,MATCH(FIXED(G$6,0,TRUE),ES_HW3_0!$A$12:$AQ$12,0)+1,FALSE)),"",VLOOKUP($A71,ES_HW3_0!$A$12:$AQ$100,MATCH(FIXED(G$6,0,TRUE),ES_HW3_0!$A$12:$AQ$12,0)+1,FALSE))</f>
        <v/>
      </c>
      <c r="H71" s="232" t="str">
        <f>IF(ISNA(VLOOKUP($A71,ES_HW3_0!$A$12:$AQ$100,MATCH(FIXED(H$6,0,TRUE),ES_HW3_0!$A$12:$AQ$12,0)+1,FALSE)),"",VLOOKUP($A71,ES_HW3_0!$A$12:$AQ$100,MATCH(FIXED(H$6,0,TRUE),ES_HW3_0!$A$12:$AQ$12,0)+1,FALSE))</f>
        <v/>
      </c>
      <c r="I71" s="232" t="str">
        <f>IF(ISNA(VLOOKUP($A71,ES_HW3_0!$A$12:$AQ$100,MATCH(FIXED(I$6,0,TRUE),ES_HW3_0!$A$12:$AQ$12,0)+1,FALSE)),"",VLOOKUP($A71,ES_HW3_0!$A$12:$AQ$100,MATCH(FIXED(I$6,0,TRUE),ES_HW3_0!$A$12:$AQ$12,0)+1,FALSE))</f>
        <v/>
      </c>
      <c r="J71" s="232" t="str">
        <f>IF(ISNA(VLOOKUP($A71,ES_HW3_0!$A$12:$AQ$100,MATCH(FIXED(J$6,0,TRUE),ES_HW3_0!$A$12:$AQ$12,0)+1,FALSE)),"",VLOOKUP($A71,ES_HW3_0!$A$12:$AQ$100,MATCH(FIXED(J$6,0,TRUE),ES_HW3_0!$A$12:$AQ$12,0)+1,FALSE))</f>
        <v/>
      </c>
      <c r="K71" s="232" t="str">
        <f>IF(ISNA(VLOOKUP($A71,ES_HW3_0!$A$12:$AQ$100,MATCH(FIXED(K$6,0,TRUE),ES_HW3_0!$A$12:$AQ$12,0)+1,FALSE)),"",VLOOKUP($A71,ES_HW3_0!$A$12:$AQ$100,MATCH(FIXED(K$6,0,TRUE),ES_HW3_0!$A$12:$AQ$12,0)+1,FALSE))</f>
        <v/>
      </c>
      <c r="L71" s="232" t="str">
        <f>IF(ISNA(VLOOKUP($A71,ES_HW3_0!$A$12:$AQ$100,MATCH(FIXED(L$6,0,TRUE),ES_HW3_0!$A$12:$AQ$12,0)+1,FALSE)),"",VLOOKUP($A71,ES_HW3_0!$A$12:$AQ$100,MATCH(FIXED(L$6,0,TRUE),ES_HW3_0!$A$12:$AQ$12,0)+1,FALSE))</f>
        <v/>
      </c>
      <c r="M71" s="232" t="str">
        <f>IF(ISNA(VLOOKUP($A71,ES_HW3_0!$A$12:$AQ$100,MATCH(FIXED(M$6,0,TRUE),ES_HW3_0!$A$12:$AQ$12,0)+1,FALSE)),"",VLOOKUP($A71,ES_HW3_0!$A$12:$AQ$100,MATCH(FIXED(M$6,0,TRUE),ES_HW3_0!$A$12:$AQ$12,0)+1,FALSE))</f>
        <v/>
      </c>
      <c r="N71" s="232" t="str">
        <f>IF(ISNA(VLOOKUP($A71,ES_HW3_0!$A$12:$AQ$100,MATCH(FIXED(N$6,0,TRUE),ES_HW3_0!$A$12:$AQ$12,0)+1,FALSE)),"",VLOOKUP($A71,ES_HW3_0!$A$12:$AQ$100,MATCH(FIXED(N$6,0,TRUE),ES_HW3_0!$A$12:$AQ$12,0)+1,FALSE))</f>
        <v/>
      </c>
      <c r="O71" s="232" t="str">
        <f>IF(ISNA(VLOOKUP($A71,ES_HW3_0!$A$12:$AQ$100,MATCH(FIXED(O$6,0,TRUE),ES_HW3_0!$A$12:$AQ$12,0)+1,FALSE)),"",VLOOKUP($A71,ES_HW3_0!$A$12:$AQ$100,MATCH(FIXED(O$6,0,TRUE),ES_HW3_0!$A$12:$AQ$12,0)+1,FALSE))</f>
        <v/>
      </c>
      <c r="P71" s="232" t="str">
        <f>IF(ISNA(VLOOKUP($A71,ES_HW3_0!$A$12:$AQ$100,MATCH(FIXED(P$6,0,TRUE),ES_HW3_0!$A$12:$AQ$12,0)+1,FALSE)),"",VLOOKUP($A71,ES_HW3_0!$A$12:$AQ$100,MATCH(FIXED(P$6,0,TRUE),ES_HW3_0!$A$12:$AQ$12,0)+1,FALSE))</f>
        <v/>
      </c>
      <c r="Q71" s="232" t="str">
        <f>IF(ISNA(VLOOKUP($A71,ES_HW3_0!$A$12:$AQ$100,MATCH(FIXED(Q$6,0,TRUE),ES_HW3_0!$A$12:$AQ$12,0)+1,FALSE)),"",VLOOKUP($A71,ES_HW3_0!$A$12:$AQ$100,MATCH(FIXED(Q$6,0,TRUE),ES_HW3_0!$A$12:$AQ$12,0)+1,FALSE))</f>
        <v/>
      </c>
      <c r="R71" s="232" t="str">
        <f>IF(ISNA(VLOOKUP($A71,ES_HW3_0!$A$12:$AQ$100,MATCH(FIXED(R$6,0,TRUE),ES_HW3_0!$A$12:$AQ$12,0)+1,FALSE)),"",VLOOKUP($A71,ES_HW3_0!$A$12:$AQ$100,MATCH(FIXED(R$6,0,TRUE),ES_HW3_0!$A$12:$AQ$12,0)+1,FALSE))</f>
        <v/>
      </c>
      <c r="S71" s="232" t="str">
        <f>IF(ISNA(VLOOKUP($A71,ES_HW3_0!$A$12:$AQ$100,MATCH(FIXED(S$6,0,TRUE),ES_HW3_0!$A$12:$AQ$12,0)+1,FALSE)),"",VLOOKUP($A71,ES_HW3_0!$A$12:$AQ$100,MATCH(FIXED(S$6,0,TRUE),ES_HW3_0!$A$12:$AQ$12,0)+1,FALSE))</f>
        <v/>
      </c>
      <c r="T71" s="232" t="str">
        <f>IF(ISNA(VLOOKUP($A71,ES_HW3_0!$A$12:$AQ$100,MATCH(FIXED(T$6,0,TRUE),ES_HW3_0!$A$12:$AQ$12,0)+1,FALSE)),"",VLOOKUP($A71,ES_HW3_0!$A$12:$AQ$100,MATCH(FIXED(T$6,0,TRUE),ES_HW3_0!$A$12:$AQ$12,0)+1,FALSE))</f>
        <v/>
      </c>
      <c r="U71" s="232" t="str">
        <f>IF(ISNA(VLOOKUP($A71,ES_HW3_0!$A$12:$AQ$100,MATCH(FIXED(U$6,0,TRUE),ES_HW3_0!$A$12:$AQ$12,0)+1,FALSE)),"",VLOOKUP($A71,ES_HW3_0!$A$12:$AQ$100,MATCH(FIXED(U$6,0,TRUE),ES_HW3_0!$A$12:$AQ$12,0)+1,FALSE))</f>
        <v/>
      </c>
      <c r="V71" s="232" t="str">
        <f>IF(ISNA(VLOOKUP($A71,ES_HW3_0!$A$12:$AQ$100,MATCH(FIXED(V$6,0,TRUE),ES_HW3_0!$A$12:$AQ$12,0)+1,FALSE)),"",VLOOKUP($A71,ES_HW3_0!$A$12:$AQ$100,MATCH(FIXED(V$6,0,TRUE),ES_HW3_0!$A$12:$AQ$12,0)+1,FALSE))</f>
        <v/>
      </c>
      <c r="W71" s="232" t="str">
        <f>IF(ISNA(VLOOKUP($A71,ES_HW3_0!$A$12:$AQ$100,MATCH(FIXED(W$6,0,TRUE),ES_HW3_0!$A$12:$AQ$12,0)+1,FALSE)),"",VLOOKUP($A71,ES_HW3_0!$A$12:$AQ$100,MATCH(FIXED(W$6,0,TRUE),ES_HW3_0!$A$12:$AQ$12,0)+1,FALSE))</f>
        <v/>
      </c>
    </row>
    <row r="72" spans="1:23">
      <c r="A72" s="230" t="str">
        <f>lookup!Z31</f>
        <v>Finland</v>
      </c>
      <c r="B72" s="232" t="str">
        <f>VLOOKUP(A72,lookup!$Z$2:$AA$77,2,FALSE)</f>
        <v>Φινλανδία</v>
      </c>
      <c r="C72" s="232" t="str">
        <f>IF(ISNA(VLOOKUP($A72,ES_HW3_0!$A$12:$AQ$100,MATCH(FIXED(C$6,0,TRUE),ES_HW3_0!$A$12:$AQ$12,0)+1,FALSE)),"",VLOOKUP($A72,ES_HW3_0!$A$12:$AQ$100,MATCH(FIXED(C$6,0,TRUE),ES_HW3_0!$A$12:$AQ$12,0)+1,FALSE))</f>
        <v/>
      </c>
      <c r="D72" s="232" t="str">
        <f>IF(ISNA(VLOOKUP($A72,ES_HW3_0!$A$12:$AQ$100,MATCH(FIXED(D$6,0,TRUE),ES_HW3_0!$A$12:$AQ$12,0)+1,FALSE)),"",VLOOKUP($A72,ES_HW3_0!$A$12:$AQ$100,MATCH(FIXED(D$6,0,TRUE),ES_HW3_0!$A$12:$AQ$12,0)+1,FALSE))</f>
        <v/>
      </c>
      <c r="E72" s="232" t="str">
        <f>IF(ISNA(VLOOKUP($A72,ES_HW3_0!$A$12:$AQ$100,MATCH(FIXED(E$6,0,TRUE),ES_HW3_0!$A$12:$AQ$12,0)+1,FALSE)),"",VLOOKUP($A72,ES_HW3_0!$A$12:$AQ$100,MATCH(FIXED(E$6,0,TRUE),ES_HW3_0!$A$12:$AQ$12,0)+1,FALSE))</f>
        <v/>
      </c>
      <c r="F72" s="232" t="str">
        <f>IF(ISNA(VLOOKUP($A72,ES_HW3_0!$A$12:$AQ$100,MATCH(FIXED(F$6,0,TRUE),ES_HW3_0!$A$12:$AQ$12,0)+1,FALSE)),"",VLOOKUP($A72,ES_HW3_0!$A$12:$AQ$100,MATCH(FIXED(F$6,0,TRUE),ES_HW3_0!$A$12:$AQ$12,0)+1,FALSE))</f>
        <v/>
      </c>
      <c r="G72" s="232" t="str">
        <f>IF(ISNA(VLOOKUP($A72,ES_HW3_0!$A$12:$AQ$100,MATCH(FIXED(G$6,0,TRUE),ES_HW3_0!$A$12:$AQ$12,0)+1,FALSE)),"",VLOOKUP($A72,ES_HW3_0!$A$12:$AQ$100,MATCH(FIXED(G$6,0,TRUE),ES_HW3_0!$A$12:$AQ$12,0)+1,FALSE))</f>
        <v/>
      </c>
      <c r="H72" s="232" t="str">
        <f>IF(ISNA(VLOOKUP($A72,ES_HW3_0!$A$12:$AQ$100,MATCH(FIXED(H$6,0,TRUE),ES_HW3_0!$A$12:$AQ$12,0)+1,FALSE)),"",VLOOKUP($A72,ES_HW3_0!$A$12:$AQ$100,MATCH(FIXED(H$6,0,TRUE),ES_HW3_0!$A$12:$AQ$12,0)+1,FALSE))</f>
        <v/>
      </c>
      <c r="I72" s="232" t="str">
        <f>IF(ISNA(VLOOKUP($A72,ES_HW3_0!$A$12:$AQ$100,MATCH(FIXED(I$6,0,TRUE),ES_HW3_0!$A$12:$AQ$12,0)+1,FALSE)),"",VLOOKUP($A72,ES_HW3_0!$A$12:$AQ$100,MATCH(FIXED(I$6,0,TRUE),ES_HW3_0!$A$12:$AQ$12,0)+1,FALSE))</f>
        <v/>
      </c>
      <c r="J72" s="232" t="str">
        <f>IF(ISNA(VLOOKUP($A72,ES_HW3_0!$A$12:$AQ$100,MATCH(FIXED(J$6,0,TRUE),ES_HW3_0!$A$12:$AQ$12,0)+1,FALSE)),"",VLOOKUP($A72,ES_HW3_0!$A$12:$AQ$100,MATCH(FIXED(J$6,0,TRUE),ES_HW3_0!$A$12:$AQ$12,0)+1,FALSE))</f>
        <v/>
      </c>
      <c r="K72" s="232" t="str">
        <f>IF(ISNA(VLOOKUP($A72,ES_HW3_0!$A$12:$AQ$100,MATCH(FIXED(K$6,0,TRUE),ES_HW3_0!$A$12:$AQ$12,0)+1,FALSE)),"",VLOOKUP($A72,ES_HW3_0!$A$12:$AQ$100,MATCH(FIXED(K$6,0,TRUE),ES_HW3_0!$A$12:$AQ$12,0)+1,FALSE))</f>
        <v/>
      </c>
      <c r="L72" s="232" t="str">
        <f>IF(ISNA(VLOOKUP($A72,ES_HW3_0!$A$12:$AQ$100,MATCH(FIXED(L$6,0,TRUE),ES_HW3_0!$A$12:$AQ$12,0)+1,FALSE)),"",VLOOKUP($A72,ES_HW3_0!$A$12:$AQ$100,MATCH(FIXED(L$6,0,TRUE),ES_HW3_0!$A$12:$AQ$12,0)+1,FALSE))</f>
        <v/>
      </c>
      <c r="M72" s="232" t="str">
        <f>IF(ISNA(VLOOKUP($A72,ES_HW3_0!$A$12:$AQ$100,MATCH(FIXED(M$6,0,TRUE),ES_HW3_0!$A$12:$AQ$12,0)+1,FALSE)),"",VLOOKUP($A72,ES_HW3_0!$A$12:$AQ$100,MATCH(FIXED(M$6,0,TRUE),ES_HW3_0!$A$12:$AQ$12,0)+1,FALSE))</f>
        <v/>
      </c>
      <c r="N72" s="232" t="str">
        <f>IF(ISNA(VLOOKUP($A72,ES_HW3_0!$A$12:$AQ$100,MATCH(FIXED(N$6,0,TRUE),ES_HW3_0!$A$12:$AQ$12,0)+1,FALSE)),"",VLOOKUP($A72,ES_HW3_0!$A$12:$AQ$100,MATCH(FIXED(N$6,0,TRUE),ES_HW3_0!$A$12:$AQ$12,0)+1,FALSE))</f>
        <v/>
      </c>
      <c r="O72" s="232" t="str">
        <f>IF(ISNA(VLOOKUP($A72,ES_HW3_0!$A$12:$AQ$100,MATCH(FIXED(O$6,0,TRUE),ES_HW3_0!$A$12:$AQ$12,0)+1,FALSE)),"",VLOOKUP($A72,ES_HW3_0!$A$12:$AQ$100,MATCH(FIXED(O$6,0,TRUE),ES_HW3_0!$A$12:$AQ$12,0)+1,FALSE))</f>
        <v/>
      </c>
      <c r="P72" s="232" t="str">
        <f>IF(ISNA(VLOOKUP($A72,ES_HW3_0!$A$12:$AQ$100,MATCH(FIXED(P$6,0,TRUE),ES_HW3_0!$A$12:$AQ$12,0)+1,FALSE)),"",VLOOKUP($A72,ES_HW3_0!$A$12:$AQ$100,MATCH(FIXED(P$6,0,TRUE),ES_HW3_0!$A$12:$AQ$12,0)+1,FALSE))</f>
        <v/>
      </c>
      <c r="Q72" s="232" t="str">
        <f>IF(ISNA(VLOOKUP($A72,ES_HW3_0!$A$12:$AQ$100,MATCH(FIXED(Q$6,0,TRUE),ES_HW3_0!$A$12:$AQ$12,0)+1,FALSE)),"",VLOOKUP($A72,ES_HW3_0!$A$12:$AQ$100,MATCH(FIXED(Q$6,0,TRUE),ES_HW3_0!$A$12:$AQ$12,0)+1,FALSE))</f>
        <v/>
      </c>
      <c r="R72" s="232" t="str">
        <f>IF(ISNA(VLOOKUP($A72,ES_HW3_0!$A$12:$AQ$100,MATCH(FIXED(R$6,0,TRUE),ES_HW3_0!$A$12:$AQ$12,0)+1,FALSE)),"",VLOOKUP($A72,ES_HW3_0!$A$12:$AQ$100,MATCH(FIXED(R$6,0,TRUE),ES_HW3_0!$A$12:$AQ$12,0)+1,FALSE))</f>
        <v/>
      </c>
      <c r="S72" s="232" t="str">
        <f>IF(ISNA(VLOOKUP($A72,ES_HW3_0!$A$12:$AQ$100,MATCH(FIXED(S$6,0,TRUE),ES_HW3_0!$A$12:$AQ$12,0)+1,FALSE)),"",VLOOKUP($A72,ES_HW3_0!$A$12:$AQ$100,MATCH(FIXED(S$6,0,TRUE),ES_HW3_0!$A$12:$AQ$12,0)+1,FALSE))</f>
        <v/>
      </c>
      <c r="T72" s="232" t="str">
        <f>IF(ISNA(VLOOKUP($A72,ES_HW3_0!$A$12:$AQ$100,MATCH(FIXED(T$6,0,TRUE),ES_HW3_0!$A$12:$AQ$12,0)+1,FALSE)),"",VLOOKUP($A72,ES_HW3_0!$A$12:$AQ$100,MATCH(FIXED(T$6,0,TRUE),ES_HW3_0!$A$12:$AQ$12,0)+1,FALSE))</f>
        <v/>
      </c>
      <c r="U72" s="232" t="str">
        <f>IF(ISNA(VLOOKUP($A72,ES_HW3_0!$A$12:$AQ$100,MATCH(FIXED(U$6,0,TRUE),ES_HW3_0!$A$12:$AQ$12,0)+1,FALSE)),"",VLOOKUP($A72,ES_HW3_0!$A$12:$AQ$100,MATCH(FIXED(U$6,0,TRUE),ES_HW3_0!$A$12:$AQ$12,0)+1,FALSE))</f>
        <v/>
      </c>
      <c r="V72" s="232" t="str">
        <f>IF(ISNA(VLOOKUP($A72,ES_HW3_0!$A$12:$AQ$100,MATCH(FIXED(V$6,0,TRUE),ES_HW3_0!$A$12:$AQ$12,0)+1,FALSE)),"",VLOOKUP($A72,ES_HW3_0!$A$12:$AQ$100,MATCH(FIXED(V$6,0,TRUE),ES_HW3_0!$A$12:$AQ$12,0)+1,FALSE))</f>
        <v/>
      </c>
      <c r="W72" s="232" t="str">
        <f>IF(ISNA(VLOOKUP($A72,ES_HW3_0!$A$12:$AQ$100,MATCH(FIXED(W$6,0,TRUE),ES_HW3_0!$A$12:$AQ$12,0)+1,FALSE)),"",VLOOKUP($A72,ES_HW3_0!$A$12:$AQ$100,MATCH(FIXED(W$6,0,TRUE),ES_HW3_0!$A$12:$AQ$12,0)+1,FALSE))</f>
        <v/>
      </c>
    </row>
    <row r="73" spans="1:23">
      <c r="A73" s="230" t="str">
        <f>lookup!Z32</f>
        <v>Sweden</v>
      </c>
      <c r="B73" s="232" t="str">
        <f>VLOOKUP(A73,lookup!$Z$2:$AA$77,2,FALSE)</f>
        <v>Σουηδία</v>
      </c>
      <c r="C73" s="232" t="str">
        <f>IF(ISNA(VLOOKUP($A73,ES_HW3_0!$A$12:$AQ$100,MATCH(FIXED(C$6,0,TRUE),ES_HW3_0!$A$12:$AQ$12,0)+1,FALSE)),"",VLOOKUP($A73,ES_HW3_0!$A$12:$AQ$100,MATCH(FIXED(C$6,0,TRUE),ES_HW3_0!$A$12:$AQ$12,0)+1,FALSE))</f>
        <v/>
      </c>
      <c r="D73" s="232" t="str">
        <f>IF(ISNA(VLOOKUP($A73,ES_HW3_0!$A$12:$AQ$100,MATCH(FIXED(D$6,0,TRUE),ES_HW3_0!$A$12:$AQ$12,0)+1,FALSE)),"",VLOOKUP($A73,ES_HW3_0!$A$12:$AQ$100,MATCH(FIXED(D$6,0,TRUE),ES_HW3_0!$A$12:$AQ$12,0)+1,FALSE))</f>
        <v/>
      </c>
      <c r="E73" s="232" t="str">
        <f>IF(ISNA(VLOOKUP($A73,ES_HW3_0!$A$12:$AQ$100,MATCH(FIXED(E$6,0,TRUE),ES_HW3_0!$A$12:$AQ$12,0)+1,FALSE)),"",VLOOKUP($A73,ES_HW3_0!$A$12:$AQ$100,MATCH(FIXED(E$6,0,TRUE),ES_HW3_0!$A$12:$AQ$12,0)+1,FALSE))</f>
        <v/>
      </c>
      <c r="F73" s="232" t="str">
        <f>IF(ISNA(VLOOKUP($A73,ES_HW3_0!$A$12:$AQ$100,MATCH(FIXED(F$6,0,TRUE),ES_HW3_0!$A$12:$AQ$12,0)+1,FALSE)),"",VLOOKUP($A73,ES_HW3_0!$A$12:$AQ$100,MATCH(FIXED(F$6,0,TRUE),ES_HW3_0!$A$12:$AQ$12,0)+1,FALSE))</f>
        <v/>
      </c>
      <c r="G73" s="232" t="str">
        <f>IF(ISNA(VLOOKUP($A73,ES_HW3_0!$A$12:$AQ$100,MATCH(FIXED(G$6,0,TRUE),ES_HW3_0!$A$12:$AQ$12,0)+1,FALSE)),"",VLOOKUP($A73,ES_HW3_0!$A$12:$AQ$100,MATCH(FIXED(G$6,0,TRUE),ES_HW3_0!$A$12:$AQ$12,0)+1,FALSE))</f>
        <v/>
      </c>
      <c r="H73" s="232" t="str">
        <f>IF(ISNA(VLOOKUP($A73,ES_HW3_0!$A$12:$AQ$100,MATCH(FIXED(H$6,0,TRUE),ES_HW3_0!$A$12:$AQ$12,0)+1,FALSE)),"",VLOOKUP($A73,ES_HW3_0!$A$12:$AQ$100,MATCH(FIXED(H$6,0,TRUE),ES_HW3_0!$A$12:$AQ$12,0)+1,FALSE))</f>
        <v/>
      </c>
      <c r="I73" s="232" t="str">
        <f>IF(ISNA(VLOOKUP($A73,ES_HW3_0!$A$12:$AQ$100,MATCH(FIXED(I$6,0,TRUE),ES_HW3_0!$A$12:$AQ$12,0)+1,FALSE)),"",VLOOKUP($A73,ES_HW3_0!$A$12:$AQ$100,MATCH(FIXED(I$6,0,TRUE),ES_HW3_0!$A$12:$AQ$12,0)+1,FALSE))</f>
        <v/>
      </c>
      <c r="J73" s="232" t="str">
        <f>IF(ISNA(VLOOKUP($A73,ES_HW3_0!$A$12:$AQ$100,MATCH(FIXED(J$6,0,TRUE),ES_HW3_0!$A$12:$AQ$12,0)+1,FALSE)),"",VLOOKUP($A73,ES_HW3_0!$A$12:$AQ$100,MATCH(FIXED(J$6,0,TRUE),ES_HW3_0!$A$12:$AQ$12,0)+1,FALSE))</f>
        <v/>
      </c>
      <c r="K73" s="232" t="str">
        <f>IF(ISNA(VLOOKUP($A73,ES_HW3_0!$A$12:$AQ$100,MATCH(FIXED(K$6,0,TRUE),ES_HW3_0!$A$12:$AQ$12,0)+1,FALSE)),"",VLOOKUP($A73,ES_HW3_0!$A$12:$AQ$100,MATCH(FIXED(K$6,0,TRUE),ES_HW3_0!$A$12:$AQ$12,0)+1,FALSE))</f>
        <v/>
      </c>
      <c r="L73" s="232" t="str">
        <f>IF(ISNA(VLOOKUP($A73,ES_HW3_0!$A$12:$AQ$100,MATCH(FIXED(L$6,0,TRUE),ES_HW3_0!$A$12:$AQ$12,0)+1,FALSE)),"",VLOOKUP($A73,ES_HW3_0!$A$12:$AQ$100,MATCH(FIXED(L$6,0,TRUE),ES_HW3_0!$A$12:$AQ$12,0)+1,FALSE))</f>
        <v/>
      </c>
      <c r="M73" s="232" t="str">
        <f>IF(ISNA(VLOOKUP($A73,ES_HW3_0!$A$12:$AQ$100,MATCH(FIXED(M$6,0,TRUE),ES_HW3_0!$A$12:$AQ$12,0)+1,FALSE)),"",VLOOKUP($A73,ES_HW3_0!$A$12:$AQ$100,MATCH(FIXED(M$6,0,TRUE),ES_HW3_0!$A$12:$AQ$12,0)+1,FALSE))</f>
        <v/>
      </c>
      <c r="N73" s="232" t="str">
        <f>IF(ISNA(VLOOKUP($A73,ES_HW3_0!$A$12:$AQ$100,MATCH(FIXED(N$6,0,TRUE),ES_HW3_0!$A$12:$AQ$12,0)+1,FALSE)),"",VLOOKUP($A73,ES_HW3_0!$A$12:$AQ$100,MATCH(FIXED(N$6,0,TRUE),ES_HW3_0!$A$12:$AQ$12,0)+1,FALSE))</f>
        <v/>
      </c>
      <c r="O73" s="232" t="str">
        <f>IF(ISNA(VLOOKUP($A73,ES_HW3_0!$A$12:$AQ$100,MATCH(FIXED(O$6,0,TRUE),ES_HW3_0!$A$12:$AQ$12,0)+1,FALSE)),"",VLOOKUP($A73,ES_HW3_0!$A$12:$AQ$100,MATCH(FIXED(O$6,0,TRUE),ES_HW3_0!$A$12:$AQ$12,0)+1,FALSE))</f>
        <v/>
      </c>
      <c r="P73" s="232" t="str">
        <f>IF(ISNA(VLOOKUP($A73,ES_HW3_0!$A$12:$AQ$100,MATCH(FIXED(P$6,0,TRUE),ES_HW3_0!$A$12:$AQ$12,0)+1,FALSE)),"",VLOOKUP($A73,ES_HW3_0!$A$12:$AQ$100,MATCH(FIXED(P$6,0,TRUE),ES_HW3_0!$A$12:$AQ$12,0)+1,FALSE))</f>
        <v/>
      </c>
      <c r="Q73" s="232" t="str">
        <f>IF(ISNA(VLOOKUP($A73,ES_HW3_0!$A$12:$AQ$100,MATCH(FIXED(Q$6,0,TRUE),ES_HW3_0!$A$12:$AQ$12,0)+1,FALSE)),"",VLOOKUP($A73,ES_HW3_0!$A$12:$AQ$100,MATCH(FIXED(Q$6,0,TRUE),ES_HW3_0!$A$12:$AQ$12,0)+1,FALSE))</f>
        <v/>
      </c>
      <c r="R73" s="232" t="str">
        <f>IF(ISNA(VLOOKUP($A73,ES_HW3_0!$A$12:$AQ$100,MATCH(FIXED(R$6,0,TRUE),ES_HW3_0!$A$12:$AQ$12,0)+1,FALSE)),"",VLOOKUP($A73,ES_HW3_0!$A$12:$AQ$100,MATCH(FIXED(R$6,0,TRUE),ES_HW3_0!$A$12:$AQ$12,0)+1,FALSE))</f>
        <v/>
      </c>
      <c r="S73" s="232" t="str">
        <f>IF(ISNA(VLOOKUP($A73,ES_HW3_0!$A$12:$AQ$100,MATCH(FIXED(S$6,0,TRUE),ES_HW3_0!$A$12:$AQ$12,0)+1,FALSE)),"",VLOOKUP($A73,ES_HW3_0!$A$12:$AQ$100,MATCH(FIXED(S$6,0,TRUE),ES_HW3_0!$A$12:$AQ$12,0)+1,FALSE))</f>
        <v/>
      </c>
      <c r="T73" s="232" t="str">
        <f>IF(ISNA(VLOOKUP($A73,ES_HW3_0!$A$12:$AQ$100,MATCH(FIXED(T$6,0,TRUE),ES_HW3_0!$A$12:$AQ$12,0)+1,FALSE)),"",VLOOKUP($A73,ES_HW3_0!$A$12:$AQ$100,MATCH(FIXED(T$6,0,TRUE),ES_HW3_0!$A$12:$AQ$12,0)+1,FALSE))</f>
        <v/>
      </c>
      <c r="U73" s="232" t="str">
        <f>IF(ISNA(VLOOKUP($A73,ES_HW3_0!$A$12:$AQ$100,MATCH(FIXED(U$6,0,TRUE),ES_HW3_0!$A$12:$AQ$12,0)+1,FALSE)),"",VLOOKUP($A73,ES_HW3_0!$A$12:$AQ$100,MATCH(FIXED(U$6,0,TRUE),ES_HW3_0!$A$12:$AQ$12,0)+1,FALSE))</f>
        <v/>
      </c>
      <c r="V73" s="232" t="str">
        <f>IF(ISNA(VLOOKUP($A73,ES_HW3_0!$A$12:$AQ$100,MATCH(FIXED(V$6,0,TRUE),ES_HW3_0!$A$12:$AQ$12,0)+1,FALSE)),"",VLOOKUP($A73,ES_HW3_0!$A$12:$AQ$100,MATCH(FIXED(V$6,0,TRUE),ES_HW3_0!$A$12:$AQ$12,0)+1,FALSE))</f>
        <v/>
      </c>
      <c r="W73" s="232" t="str">
        <f>IF(ISNA(VLOOKUP($A73,ES_HW3_0!$A$12:$AQ$100,MATCH(FIXED(W$6,0,TRUE),ES_HW3_0!$A$12:$AQ$12,0)+1,FALSE)),"",VLOOKUP($A73,ES_HW3_0!$A$12:$AQ$100,MATCH(FIXED(W$6,0,TRUE),ES_HW3_0!$A$12:$AQ$12,0)+1,FALSE))</f>
        <v/>
      </c>
    </row>
    <row r="74" spans="1:23">
      <c r="A74" s="230" t="str">
        <f>lookup!Z33</f>
        <v>United Kingdom</v>
      </c>
      <c r="B74" s="232" t="str">
        <f>VLOOKUP(A74,lookup!$Z$2:$AA$77,2,FALSE)</f>
        <v>Ηνωμένο Βασίλειο</v>
      </c>
      <c r="C74" s="232" t="str">
        <f>IF(ISNA(VLOOKUP($A74,ES_HW3_0!$A$12:$AQ$100,MATCH(FIXED(C$6,0,TRUE),ES_HW3_0!$A$12:$AQ$12,0)+1,FALSE)),"",VLOOKUP($A74,ES_HW3_0!$A$12:$AQ$100,MATCH(FIXED(C$6,0,TRUE),ES_HW3_0!$A$12:$AQ$12,0)+1,FALSE))</f>
        <v/>
      </c>
      <c r="D74" s="232" t="str">
        <f>IF(ISNA(VLOOKUP($A74,ES_HW3_0!$A$12:$AQ$100,MATCH(FIXED(D$6,0,TRUE),ES_HW3_0!$A$12:$AQ$12,0)+1,FALSE)),"",VLOOKUP($A74,ES_HW3_0!$A$12:$AQ$100,MATCH(FIXED(D$6,0,TRUE),ES_HW3_0!$A$12:$AQ$12,0)+1,FALSE))</f>
        <v/>
      </c>
      <c r="E74" s="232" t="str">
        <f>IF(ISNA(VLOOKUP($A74,ES_HW3_0!$A$12:$AQ$100,MATCH(FIXED(E$6,0,TRUE),ES_HW3_0!$A$12:$AQ$12,0)+1,FALSE)),"",VLOOKUP($A74,ES_HW3_0!$A$12:$AQ$100,MATCH(FIXED(E$6,0,TRUE),ES_HW3_0!$A$12:$AQ$12,0)+1,FALSE))</f>
        <v/>
      </c>
      <c r="F74" s="232" t="str">
        <f>IF(ISNA(VLOOKUP($A74,ES_HW3_0!$A$12:$AQ$100,MATCH(FIXED(F$6,0,TRUE),ES_HW3_0!$A$12:$AQ$12,0)+1,FALSE)),"",VLOOKUP($A74,ES_HW3_0!$A$12:$AQ$100,MATCH(FIXED(F$6,0,TRUE),ES_HW3_0!$A$12:$AQ$12,0)+1,FALSE))</f>
        <v/>
      </c>
      <c r="G74" s="232" t="str">
        <f>IF(ISNA(VLOOKUP($A74,ES_HW3_0!$A$12:$AQ$100,MATCH(FIXED(G$6,0,TRUE),ES_HW3_0!$A$12:$AQ$12,0)+1,FALSE)),"",VLOOKUP($A74,ES_HW3_0!$A$12:$AQ$100,MATCH(FIXED(G$6,0,TRUE),ES_HW3_0!$A$12:$AQ$12,0)+1,FALSE))</f>
        <v/>
      </c>
      <c r="H74" s="232" t="str">
        <f>IF(ISNA(VLOOKUP($A74,ES_HW3_0!$A$12:$AQ$100,MATCH(FIXED(H$6,0,TRUE),ES_HW3_0!$A$12:$AQ$12,0)+1,FALSE)),"",VLOOKUP($A74,ES_HW3_0!$A$12:$AQ$100,MATCH(FIXED(H$6,0,TRUE),ES_HW3_0!$A$12:$AQ$12,0)+1,FALSE))</f>
        <v/>
      </c>
      <c r="I74" s="232" t="str">
        <f>IF(ISNA(VLOOKUP($A74,ES_HW3_0!$A$12:$AQ$100,MATCH(FIXED(I$6,0,TRUE),ES_HW3_0!$A$12:$AQ$12,0)+1,FALSE)),"",VLOOKUP($A74,ES_HW3_0!$A$12:$AQ$100,MATCH(FIXED(I$6,0,TRUE),ES_HW3_0!$A$12:$AQ$12,0)+1,FALSE))</f>
        <v/>
      </c>
      <c r="J74" s="232" t="str">
        <f>IF(ISNA(VLOOKUP($A74,ES_HW3_0!$A$12:$AQ$100,MATCH(FIXED(J$6,0,TRUE),ES_HW3_0!$A$12:$AQ$12,0)+1,FALSE)),"",VLOOKUP($A74,ES_HW3_0!$A$12:$AQ$100,MATCH(FIXED(J$6,0,TRUE),ES_HW3_0!$A$12:$AQ$12,0)+1,FALSE))</f>
        <v/>
      </c>
      <c r="K74" s="232" t="str">
        <f>IF(ISNA(VLOOKUP($A74,ES_HW3_0!$A$12:$AQ$100,MATCH(FIXED(K$6,0,TRUE),ES_HW3_0!$A$12:$AQ$12,0)+1,FALSE)),"",VLOOKUP($A74,ES_HW3_0!$A$12:$AQ$100,MATCH(FIXED(K$6,0,TRUE),ES_HW3_0!$A$12:$AQ$12,0)+1,FALSE))</f>
        <v/>
      </c>
      <c r="L74" s="232" t="str">
        <f>IF(ISNA(VLOOKUP($A74,ES_HW3_0!$A$12:$AQ$100,MATCH(FIXED(L$6,0,TRUE),ES_HW3_0!$A$12:$AQ$12,0)+1,FALSE)),"",VLOOKUP($A74,ES_HW3_0!$A$12:$AQ$100,MATCH(FIXED(L$6,0,TRUE),ES_HW3_0!$A$12:$AQ$12,0)+1,FALSE))</f>
        <v/>
      </c>
      <c r="M74" s="232" t="str">
        <f>IF(ISNA(VLOOKUP($A74,ES_HW3_0!$A$12:$AQ$100,MATCH(FIXED(M$6,0,TRUE),ES_HW3_0!$A$12:$AQ$12,0)+1,FALSE)),"",VLOOKUP($A74,ES_HW3_0!$A$12:$AQ$100,MATCH(FIXED(M$6,0,TRUE),ES_HW3_0!$A$12:$AQ$12,0)+1,FALSE))</f>
        <v/>
      </c>
      <c r="N74" s="232" t="str">
        <f>IF(ISNA(VLOOKUP($A74,ES_HW3_0!$A$12:$AQ$100,MATCH(FIXED(N$6,0,TRUE),ES_HW3_0!$A$12:$AQ$12,0)+1,FALSE)),"",VLOOKUP($A74,ES_HW3_0!$A$12:$AQ$100,MATCH(FIXED(N$6,0,TRUE),ES_HW3_0!$A$12:$AQ$12,0)+1,FALSE))</f>
        <v/>
      </c>
      <c r="O74" s="232" t="str">
        <f>IF(ISNA(VLOOKUP($A74,ES_HW3_0!$A$12:$AQ$100,MATCH(FIXED(O$6,0,TRUE),ES_HW3_0!$A$12:$AQ$12,0)+1,FALSE)),"",VLOOKUP($A74,ES_HW3_0!$A$12:$AQ$100,MATCH(FIXED(O$6,0,TRUE),ES_HW3_0!$A$12:$AQ$12,0)+1,FALSE))</f>
        <v/>
      </c>
      <c r="P74" s="232" t="str">
        <f>IF(ISNA(VLOOKUP($A74,ES_HW3_0!$A$12:$AQ$100,MATCH(FIXED(P$6,0,TRUE),ES_HW3_0!$A$12:$AQ$12,0)+1,FALSE)),"",VLOOKUP($A74,ES_HW3_0!$A$12:$AQ$100,MATCH(FIXED(P$6,0,TRUE),ES_HW3_0!$A$12:$AQ$12,0)+1,FALSE))</f>
        <v/>
      </c>
      <c r="Q74" s="232" t="str">
        <f>IF(ISNA(VLOOKUP($A74,ES_HW3_0!$A$12:$AQ$100,MATCH(FIXED(Q$6,0,TRUE),ES_HW3_0!$A$12:$AQ$12,0)+1,FALSE)),"",VLOOKUP($A74,ES_HW3_0!$A$12:$AQ$100,MATCH(FIXED(Q$6,0,TRUE),ES_HW3_0!$A$12:$AQ$12,0)+1,FALSE))</f>
        <v/>
      </c>
      <c r="R74" s="232" t="str">
        <f>IF(ISNA(VLOOKUP($A74,ES_HW3_0!$A$12:$AQ$100,MATCH(FIXED(R$6,0,TRUE),ES_HW3_0!$A$12:$AQ$12,0)+1,FALSE)),"",VLOOKUP($A74,ES_HW3_0!$A$12:$AQ$100,MATCH(FIXED(R$6,0,TRUE),ES_HW3_0!$A$12:$AQ$12,0)+1,FALSE))</f>
        <v/>
      </c>
      <c r="S74" s="232" t="str">
        <f>IF(ISNA(VLOOKUP($A74,ES_HW3_0!$A$12:$AQ$100,MATCH(FIXED(S$6,0,TRUE),ES_HW3_0!$A$12:$AQ$12,0)+1,FALSE)),"",VLOOKUP($A74,ES_HW3_0!$A$12:$AQ$100,MATCH(FIXED(S$6,0,TRUE),ES_HW3_0!$A$12:$AQ$12,0)+1,FALSE))</f>
        <v/>
      </c>
      <c r="T74" s="232" t="str">
        <f>IF(ISNA(VLOOKUP($A74,ES_HW3_0!$A$12:$AQ$100,MATCH(FIXED(T$6,0,TRUE),ES_HW3_0!$A$12:$AQ$12,0)+1,FALSE)),"",VLOOKUP($A74,ES_HW3_0!$A$12:$AQ$100,MATCH(FIXED(T$6,0,TRUE),ES_HW3_0!$A$12:$AQ$12,0)+1,FALSE))</f>
        <v/>
      </c>
      <c r="U74" s="232" t="str">
        <f>IF(ISNA(VLOOKUP($A74,ES_HW3_0!$A$12:$AQ$100,MATCH(FIXED(U$6,0,TRUE),ES_HW3_0!$A$12:$AQ$12,0)+1,FALSE)),"",VLOOKUP($A74,ES_HW3_0!$A$12:$AQ$100,MATCH(FIXED(U$6,0,TRUE),ES_HW3_0!$A$12:$AQ$12,0)+1,FALSE))</f>
        <v/>
      </c>
      <c r="V74" s="232" t="str">
        <f>IF(ISNA(VLOOKUP($A74,ES_HW3_0!$A$12:$AQ$100,MATCH(FIXED(V$6,0,TRUE),ES_HW3_0!$A$12:$AQ$12,0)+1,FALSE)),"",VLOOKUP($A74,ES_HW3_0!$A$12:$AQ$100,MATCH(FIXED(V$6,0,TRUE),ES_HW3_0!$A$12:$AQ$12,0)+1,FALSE))</f>
        <v/>
      </c>
      <c r="W74" s="232" t="str">
        <f>IF(ISNA(VLOOKUP($A74,ES_HW3_0!$A$12:$AQ$100,MATCH(FIXED(W$6,0,TRUE),ES_HW3_0!$A$12:$AQ$12,0)+1,FALSE)),"",VLOOKUP($A74,ES_HW3_0!$A$12:$AQ$100,MATCH(FIXED(W$6,0,TRUE),ES_HW3_0!$A$12:$AQ$12,0)+1,FALSE))</f>
        <v/>
      </c>
    </row>
    <row r="75" spans="1:23">
      <c r="A75" s="230" t="str">
        <f>lookup!Z34</f>
        <v>United States</v>
      </c>
      <c r="B75" s="232" t="str">
        <f>VLOOKUP(A75,lookup!$Z$2:$AA$77,2,FALSE)</f>
        <v>Ηνωμένες Πολιτείες</v>
      </c>
      <c r="C75" s="232" t="str">
        <f>IF(ISNA(VLOOKUP($A75,ES_HW3_0!$A$12:$AQ$100,MATCH(FIXED(C$6,0,TRUE),ES_HW3_0!$A$12:$AQ$12,0)+1,FALSE)),"",VLOOKUP($A75,ES_HW3_0!$A$12:$AQ$100,MATCH(FIXED(C$6,0,TRUE),ES_HW3_0!$A$12:$AQ$12,0)+1,FALSE))</f>
        <v/>
      </c>
      <c r="D75" s="232" t="str">
        <f>IF(ISNA(VLOOKUP($A75,ES_HW3_0!$A$12:$AQ$100,MATCH(FIXED(D$6,0,TRUE),ES_HW3_0!$A$12:$AQ$12,0)+1,FALSE)),"",VLOOKUP($A75,ES_HW3_0!$A$12:$AQ$100,MATCH(FIXED(D$6,0,TRUE),ES_HW3_0!$A$12:$AQ$12,0)+1,FALSE))</f>
        <v/>
      </c>
      <c r="E75" s="232" t="str">
        <f>IF(ISNA(VLOOKUP($A75,ES_HW3_0!$A$12:$AQ$100,MATCH(FIXED(E$6,0,TRUE),ES_HW3_0!$A$12:$AQ$12,0)+1,FALSE)),"",VLOOKUP($A75,ES_HW3_0!$A$12:$AQ$100,MATCH(FIXED(E$6,0,TRUE),ES_HW3_0!$A$12:$AQ$12,0)+1,FALSE))</f>
        <v/>
      </c>
      <c r="F75" s="232" t="str">
        <f>IF(ISNA(VLOOKUP($A75,ES_HW3_0!$A$12:$AQ$100,MATCH(FIXED(F$6,0,TRUE),ES_HW3_0!$A$12:$AQ$12,0)+1,FALSE)),"",VLOOKUP($A75,ES_HW3_0!$A$12:$AQ$100,MATCH(FIXED(F$6,0,TRUE),ES_HW3_0!$A$12:$AQ$12,0)+1,FALSE))</f>
        <v/>
      </c>
      <c r="G75" s="232" t="str">
        <f>IF(ISNA(VLOOKUP($A75,ES_HW3_0!$A$12:$AQ$100,MATCH(FIXED(G$6,0,TRUE),ES_HW3_0!$A$12:$AQ$12,0)+1,FALSE)),"",VLOOKUP($A75,ES_HW3_0!$A$12:$AQ$100,MATCH(FIXED(G$6,0,TRUE),ES_HW3_0!$A$12:$AQ$12,0)+1,FALSE))</f>
        <v/>
      </c>
      <c r="H75" s="232" t="str">
        <f>IF(ISNA(VLOOKUP($A75,ES_HW3_0!$A$12:$AQ$100,MATCH(FIXED(H$6,0,TRUE),ES_HW3_0!$A$12:$AQ$12,0)+1,FALSE)),"",VLOOKUP($A75,ES_HW3_0!$A$12:$AQ$100,MATCH(FIXED(H$6,0,TRUE),ES_HW3_0!$A$12:$AQ$12,0)+1,FALSE))</f>
        <v/>
      </c>
      <c r="I75" s="232" t="str">
        <f>IF(ISNA(VLOOKUP($A75,ES_HW3_0!$A$12:$AQ$100,MATCH(FIXED(I$6,0,TRUE),ES_HW3_0!$A$12:$AQ$12,0)+1,FALSE)),"",VLOOKUP($A75,ES_HW3_0!$A$12:$AQ$100,MATCH(FIXED(I$6,0,TRUE),ES_HW3_0!$A$12:$AQ$12,0)+1,FALSE))</f>
        <v/>
      </c>
      <c r="J75" s="232" t="str">
        <f>IF(ISNA(VLOOKUP($A75,ES_HW3_0!$A$12:$AQ$100,MATCH(FIXED(J$6,0,TRUE),ES_HW3_0!$A$12:$AQ$12,0)+1,FALSE)),"",VLOOKUP($A75,ES_HW3_0!$A$12:$AQ$100,MATCH(FIXED(J$6,0,TRUE),ES_HW3_0!$A$12:$AQ$12,0)+1,FALSE))</f>
        <v/>
      </c>
      <c r="K75" s="232" t="str">
        <f>IF(ISNA(VLOOKUP($A75,ES_HW3_0!$A$12:$AQ$100,MATCH(FIXED(K$6,0,TRUE),ES_HW3_0!$A$12:$AQ$12,0)+1,FALSE)),"",VLOOKUP($A75,ES_HW3_0!$A$12:$AQ$100,MATCH(FIXED(K$6,0,TRUE),ES_HW3_0!$A$12:$AQ$12,0)+1,FALSE))</f>
        <v/>
      </c>
      <c r="L75" s="232" t="str">
        <f>IF(ISNA(VLOOKUP($A75,ES_HW3_0!$A$12:$AQ$100,MATCH(FIXED(L$6,0,TRUE),ES_HW3_0!$A$12:$AQ$12,0)+1,FALSE)),"",VLOOKUP($A75,ES_HW3_0!$A$12:$AQ$100,MATCH(FIXED(L$6,0,TRUE),ES_HW3_0!$A$12:$AQ$12,0)+1,FALSE))</f>
        <v/>
      </c>
      <c r="M75" s="232" t="str">
        <f>IF(ISNA(VLOOKUP($A75,ES_HW3_0!$A$12:$AQ$100,MATCH(FIXED(M$6,0,TRUE),ES_HW3_0!$A$12:$AQ$12,0)+1,FALSE)),"",VLOOKUP($A75,ES_HW3_0!$A$12:$AQ$100,MATCH(FIXED(M$6,0,TRUE),ES_HW3_0!$A$12:$AQ$12,0)+1,FALSE))</f>
        <v/>
      </c>
      <c r="N75" s="232" t="str">
        <f>IF(ISNA(VLOOKUP($A75,ES_HW3_0!$A$12:$AQ$100,MATCH(FIXED(N$6,0,TRUE),ES_HW3_0!$A$12:$AQ$12,0)+1,FALSE)),"",VLOOKUP($A75,ES_HW3_0!$A$12:$AQ$100,MATCH(FIXED(N$6,0,TRUE),ES_HW3_0!$A$12:$AQ$12,0)+1,FALSE))</f>
        <v/>
      </c>
      <c r="O75" s="232" t="str">
        <f>IF(ISNA(VLOOKUP($A75,ES_HW3_0!$A$12:$AQ$100,MATCH(FIXED(O$6,0,TRUE),ES_HW3_0!$A$12:$AQ$12,0)+1,FALSE)),"",VLOOKUP($A75,ES_HW3_0!$A$12:$AQ$100,MATCH(FIXED(O$6,0,TRUE),ES_HW3_0!$A$12:$AQ$12,0)+1,FALSE))</f>
        <v/>
      </c>
      <c r="P75" s="232" t="str">
        <f>IF(ISNA(VLOOKUP($A75,ES_HW3_0!$A$12:$AQ$100,MATCH(FIXED(P$6,0,TRUE),ES_HW3_0!$A$12:$AQ$12,0)+1,FALSE)),"",VLOOKUP($A75,ES_HW3_0!$A$12:$AQ$100,MATCH(FIXED(P$6,0,TRUE),ES_HW3_0!$A$12:$AQ$12,0)+1,FALSE))</f>
        <v/>
      </c>
      <c r="Q75" s="232" t="str">
        <f>IF(ISNA(VLOOKUP($A75,ES_HW3_0!$A$12:$AQ$100,MATCH(FIXED(Q$6,0,TRUE),ES_HW3_0!$A$12:$AQ$12,0)+1,FALSE)),"",VLOOKUP($A75,ES_HW3_0!$A$12:$AQ$100,MATCH(FIXED(Q$6,0,TRUE),ES_HW3_0!$A$12:$AQ$12,0)+1,FALSE))</f>
        <v/>
      </c>
      <c r="R75" s="232" t="str">
        <f>IF(ISNA(VLOOKUP($A75,ES_HW3_0!$A$12:$AQ$100,MATCH(FIXED(R$6,0,TRUE),ES_HW3_0!$A$12:$AQ$12,0)+1,FALSE)),"",VLOOKUP($A75,ES_HW3_0!$A$12:$AQ$100,MATCH(FIXED(R$6,0,TRUE),ES_HW3_0!$A$12:$AQ$12,0)+1,FALSE))</f>
        <v/>
      </c>
      <c r="S75" s="232" t="str">
        <f>IF(ISNA(VLOOKUP($A75,ES_HW3_0!$A$12:$AQ$100,MATCH(FIXED(S$6,0,TRUE),ES_HW3_0!$A$12:$AQ$12,0)+1,FALSE)),"",VLOOKUP($A75,ES_HW3_0!$A$12:$AQ$100,MATCH(FIXED(S$6,0,TRUE),ES_HW3_0!$A$12:$AQ$12,0)+1,FALSE))</f>
        <v/>
      </c>
      <c r="T75" s="232" t="str">
        <f>IF(ISNA(VLOOKUP($A75,ES_HW3_0!$A$12:$AQ$100,MATCH(FIXED(T$6,0,TRUE),ES_HW3_0!$A$12:$AQ$12,0)+1,FALSE)),"",VLOOKUP($A75,ES_HW3_0!$A$12:$AQ$100,MATCH(FIXED(T$6,0,TRUE),ES_HW3_0!$A$12:$AQ$12,0)+1,FALSE))</f>
        <v/>
      </c>
      <c r="U75" s="232" t="str">
        <f>IF(ISNA(VLOOKUP($A75,ES_HW3_0!$A$12:$AQ$100,MATCH(FIXED(U$6,0,TRUE),ES_HW3_0!$A$12:$AQ$12,0)+1,FALSE)),"",VLOOKUP($A75,ES_HW3_0!$A$12:$AQ$100,MATCH(FIXED(U$6,0,TRUE),ES_HW3_0!$A$12:$AQ$12,0)+1,FALSE))</f>
        <v/>
      </c>
      <c r="V75" s="232" t="str">
        <f>IF(ISNA(VLOOKUP($A75,ES_HW3_0!$A$12:$AQ$100,MATCH(FIXED(V$6,0,TRUE),ES_HW3_0!$A$12:$AQ$12,0)+1,FALSE)),"",VLOOKUP($A75,ES_HW3_0!$A$12:$AQ$100,MATCH(FIXED(V$6,0,TRUE),ES_HW3_0!$A$12:$AQ$12,0)+1,FALSE))</f>
        <v/>
      </c>
      <c r="W75" s="232" t="str">
        <f>IF(ISNA(VLOOKUP($A75,ES_HW3_0!$A$12:$AQ$100,MATCH(FIXED(W$6,0,TRUE),ES_HW3_0!$A$12:$AQ$12,0)+1,FALSE)),"",VLOOKUP($A75,ES_HW3_0!$A$12:$AQ$100,MATCH(FIXED(W$6,0,TRUE),ES_HW3_0!$A$12:$AQ$12,0)+1,FALSE))</f>
        <v/>
      </c>
    </row>
    <row r="76" spans="1:23">
      <c r="A76" s="230" t="str">
        <f>lookup!Z35</f>
        <v>Japan</v>
      </c>
      <c r="B76" s="232" t="str">
        <f>VLOOKUP(A76,lookup!$Z$2:$AA$77,2,FALSE)</f>
        <v>Ιαπωνία</v>
      </c>
      <c r="C76" s="232" t="str">
        <f>IF(ISNA(VLOOKUP($A76,ES_HW3_0!$A$12:$AQ$100,MATCH(FIXED(C$6,0,TRUE),ES_HW3_0!$A$12:$AQ$12,0)+1,FALSE)),"",VLOOKUP($A76,ES_HW3_0!$A$12:$AQ$100,MATCH(FIXED(C$6,0,TRUE),ES_HW3_0!$A$12:$AQ$12,0)+1,FALSE))</f>
        <v/>
      </c>
      <c r="D76" s="232" t="str">
        <f>IF(ISNA(VLOOKUP($A76,ES_HW3_0!$A$12:$AQ$100,MATCH(FIXED(D$6,0,TRUE),ES_HW3_0!$A$12:$AQ$12,0)+1,FALSE)),"",VLOOKUP($A76,ES_HW3_0!$A$12:$AQ$100,MATCH(FIXED(D$6,0,TRUE),ES_HW3_0!$A$12:$AQ$12,0)+1,FALSE))</f>
        <v/>
      </c>
      <c r="E76" s="232" t="str">
        <f>IF(ISNA(VLOOKUP($A76,ES_HW3_0!$A$12:$AQ$100,MATCH(FIXED(E$6,0,TRUE),ES_HW3_0!$A$12:$AQ$12,0)+1,FALSE)),"",VLOOKUP($A76,ES_HW3_0!$A$12:$AQ$100,MATCH(FIXED(E$6,0,TRUE),ES_HW3_0!$A$12:$AQ$12,0)+1,FALSE))</f>
        <v/>
      </c>
      <c r="F76" s="232" t="str">
        <f>IF(ISNA(VLOOKUP($A76,ES_HW3_0!$A$12:$AQ$100,MATCH(FIXED(F$6,0,TRUE),ES_HW3_0!$A$12:$AQ$12,0)+1,FALSE)),"",VLOOKUP($A76,ES_HW3_0!$A$12:$AQ$100,MATCH(FIXED(F$6,0,TRUE),ES_HW3_0!$A$12:$AQ$12,0)+1,FALSE))</f>
        <v/>
      </c>
      <c r="G76" s="232" t="str">
        <f>IF(ISNA(VLOOKUP($A76,ES_HW3_0!$A$12:$AQ$100,MATCH(FIXED(G$6,0,TRUE),ES_HW3_0!$A$12:$AQ$12,0)+1,FALSE)),"",VLOOKUP($A76,ES_HW3_0!$A$12:$AQ$100,MATCH(FIXED(G$6,0,TRUE),ES_HW3_0!$A$12:$AQ$12,0)+1,FALSE))</f>
        <v/>
      </c>
      <c r="H76" s="232" t="str">
        <f>IF(ISNA(VLOOKUP($A76,ES_HW3_0!$A$12:$AQ$100,MATCH(FIXED(H$6,0,TRUE),ES_HW3_0!$A$12:$AQ$12,0)+1,FALSE)),"",VLOOKUP($A76,ES_HW3_0!$A$12:$AQ$100,MATCH(FIXED(H$6,0,TRUE),ES_HW3_0!$A$12:$AQ$12,0)+1,FALSE))</f>
        <v/>
      </c>
      <c r="I76" s="232" t="str">
        <f>IF(ISNA(VLOOKUP($A76,ES_HW3_0!$A$12:$AQ$100,MATCH(FIXED(I$6,0,TRUE),ES_HW3_0!$A$12:$AQ$12,0)+1,FALSE)),"",VLOOKUP($A76,ES_HW3_0!$A$12:$AQ$100,MATCH(FIXED(I$6,0,TRUE),ES_HW3_0!$A$12:$AQ$12,0)+1,FALSE))</f>
        <v/>
      </c>
      <c r="J76" s="232" t="str">
        <f>IF(ISNA(VLOOKUP($A76,ES_HW3_0!$A$12:$AQ$100,MATCH(FIXED(J$6,0,TRUE),ES_HW3_0!$A$12:$AQ$12,0)+1,FALSE)),"",VLOOKUP($A76,ES_HW3_0!$A$12:$AQ$100,MATCH(FIXED(J$6,0,TRUE),ES_HW3_0!$A$12:$AQ$12,0)+1,FALSE))</f>
        <v/>
      </c>
      <c r="K76" s="232" t="str">
        <f>IF(ISNA(VLOOKUP($A76,ES_HW3_0!$A$12:$AQ$100,MATCH(FIXED(K$6,0,TRUE),ES_HW3_0!$A$12:$AQ$12,0)+1,FALSE)),"",VLOOKUP($A76,ES_HW3_0!$A$12:$AQ$100,MATCH(FIXED(K$6,0,TRUE),ES_HW3_0!$A$12:$AQ$12,0)+1,FALSE))</f>
        <v/>
      </c>
      <c r="L76" s="232" t="str">
        <f>IF(ISNA(VLOOKUP($A76,ES_HW3_0!$A$12:$AQ$100,MATCH(FIXED(L$6,0,TRUE),ES_HW3_0!$A$12:$AQ$12,0)+1,FALSE)),"",VLOOKUP($A76,ES_HW3_0!$A$12:$AQ$100,MATCH(FIXED(L$6,0,TRUE),ES_HW3_0!$A$12:$AQ$12,0)+1,FALSE))</f>
        <v/>
      </c>
      <c r="M76" s="232" t="str">
        <f>IF(ISNA(VLOOKUP($A76,ES_HW3_0!$A$12:$AQ$100,MATCH(FIXED(M$6,0,TRUE),ES_HW3_0!$A$12:$AQ$12,0)+1,FALSE)),"",VLOOKUP($A76,ES_HW3_0!$A$12:$AQ$100,MATCH(FIXED(M$6,0,TRUE),ES_HW3_0!$A$12:$AQ$12,0)+1,FALSE))</f>
        <v/>
      </c>
      <c r="N76" s="232" t="str">
        <f>IF(ISNA(VLOOKUP($A76,ES_HW3_0!$A$12:$AQ$100,MATCH(FIXED(N$6,0,TRUE),ES_HW3_0!$A$12:$AQ$12,0)+1,FALSE)),"",VLOOKUP($A76,ES_HW3_0!$A$12:$AQ$100,MATCH(FIXED(N$6,0,TRUE),ES_HW3_0!$A$12:$AQ$12,0)+1,FALSE))</f>
        <v/>
      </c>
      <c r="O76" s="232" t="str">
        <f>IF(ISNA(VLOOKUP($A76,ES_HW3_0!$A$12:$AQ$100,MATCH(FIXED(O$6,0,TRUE),ES_HW3_0!$A$12:$AQ$12,0)+1,FALSE)),"",VLOOKUP($A76,ES_HW3_0!$A$12:$AQ$100,MATCH(FIXED(O$6,0,TRUE),ES_HW3_0!$A$12:$AQ$12,0)+1,FALSE))</f>
        <v/>
      </c>
      <c r="P76" s="232" t="str">
        <f>IF(ISNA(VLOOKUP($A76,ES_HW3_0!$A$12:$AQ$100,MATCH(FIXED(P$6,0,TRUE),ES_HW3_0!$A$12:$AQ$12,0)+1,FALSE)),"",VLOOKUP($A76,ES_HW3_0!$A$12:$AQ$100,MATCH(FIXED(P$6,0,TRUE),ES_HW3_0!$A$12:$AQ$12,0)+1,FALSE))</f>
        <v/>
      </c>
      <c r="Q76" s="232" t="str">
        <f>IF(ISNA(VLOOKUP($A76,ES_HW3_0!$A$12:$AQ$100,MATCH(FIXED(Q$6,0,TRUE),ES_HW3_0!$A$12:$AQ$12,0)+1,FALSE)),"",VLOOKUP($A76,ES_HW3_0!$A$12:$AQ$100,MATCH(FIXED(Q$6,0,TRUE),ES_HW3_0!$A$12:$AQ$12,0)+1,FALSE))</f>
        <v/>
      </c>
      <c r="R76" s="232" t="str">
        <f>IF(ISNA(VLOOKUP($A76,ES_HW3_0!$A$12:$AQ$100,MATCH(FIXED(R$6,0,TRUE),ES_HW3_0!$A$12:$AQ$12,0)+1,FALSE)),"",VLOOKUP($A76,ES_HW3_0!$A$12:$AQ$100,MATCH(FIXED(R$6,0,TRUE),ES_HW3_0!$A$12:$AQ$12,0)+1,FALSE))</f>
        <v/>
      </c>
      <c r="S76" s="232" t="str">
        <f>IF(ISNA(VLOOKUP($A76,ES_HW3_0!$A$12:$AQ$100,MATCH(FIXED(S$6,0,TRUE),ES_HW3_0!$A$12:$AQ$12,0)+1,FALSE)),"",VLOOKUP($A76,ES_HW3_0!$A$12:$AQ$100,MATCH(FIXED(S$6,0,TRUE),ES_HW3_0!$A$12:$AQ$12,0)+1,FALSE))</f>
        <v/>
      </c>
      <c r="T76" s="232" t="str">
        <f>IF(ISNA(VLOOKUP($A76,ES_HW3_0!$A$12:$AQ$100,MATCH(FIXED(T$6,0,TRUE),ES_HW3_0!$A$12:$AQ$12,0)+1,FALSE)),"",VLOOKUP($A76,ES_HW3_0!$A$12:$AQ$100,MATCH(FIXED(T$6,0,TRUE),ES_HW3_0!$A$12:$AQ$12,0)+1,FALSE))</f>
        <v/>
      </c>
      <c r="U76" s="232" t="str">
        <f>IF(ISNA(VLOOKUP($A76,ES_HW3_0!$A$12:$AQ$100,MATCH(FIXED(U$6,0,TRUE),ES_HW3_0!$A$12:$AQ$12,0)+1,FALSE)),"",VLOOKUP($A76,ES_HW3_0!$A$12:$AQ$100,MATCH(FIXED(U$6,0,TRUE),ES_HW3_0!$A$12:$AQ$12,0)+1,FALSE))</f>
        <v/>
      </c>
      <c r="V76" s="232" t="str">
        <f>IF(ISNA(VLOOKUP($A76,ES_HW3_0!$A$12:$AQ$100,MATCH(FIXED(V$6,0,TRUE),ES_HW3_0!$A$12:$AQ$12,0)+1,FALSE)),"",VLOOKUP($A76,ES_HW3_0!$A$12:$AQ$100,MATCH(FIXED(V$6,0,TRUE),ES_HW3_0!$A$12:$AQ$12,0)+1,FALSE))</f>
        <v/>
      </c>
      <c r="W76" s="232" t="str">
        <f>IF(ISNA(VLOOKUP($A76,ES_HW3_0!$A$12:$AQ$100,MATCH(FIXED(W$6,0,TRUE),ES_HW3_0!$A$12:$AQ$12,0)+1,FALSE)),"",VLOOKUP($A76,ES_HW3_0!$A$12:$AQ$100,MATCH(FIXED(W$6,0,TRUE),ES_HW3_0!$A$12:$AQ$12,0)+1,FALSE))</f>
        <v/>
      </c>
    </row>
    <row r="77" spans="1:23">
      <c r="B77" s="232"/>
      <c r="C77" s="232"/>
      <c r="D77" s="232"/>
      <c r="E77" s="232"/>
      <c r="F77" s="232"/>
      <c r="G77" s="232"/>
      <c r="H77" s="232"/>
      <c r="I77" s="232"/>
      <c r="J77" s="232"/>
      <c r="K77" s="232"/>
      <c r="L77" s="232"/>
      <c r="M77" s="232"/>
      <c r="N77" s="232"/>
      <c r="O77" s="232"/>
      <c r="P77" s="232"/>
      <c r="Q77" s="232"/>
      <c r="R77" s="232"/>
      <c r="S77" s="232"/>
      <c r="T77" s="232"/>
      <c r="U77" s="232"/>
      <c r="V77" s="232"/>
      <c r="W77" s="232"/>
    </row>
    <row r="78" spans="1:23">
      <c r="B78" s="232"/>
      <c r="C78" s="232"/>
      <c r="D78" s="232"/>
      <c r="E78" s="232"/>
      <c r="F78" s="232"/>
      <c r="G78" s="232"/>
      <c r="H78" s="232"/>
      <c r="I78" s="232"/>
      <c r="J78" s="232"/>
      <c r="K78" s="232"/>
      <c r="L78" s="232"/>
      <c r="M78" s="232"/>
      <c r="N78" s="232"/>
      <c r="O78" s="232"/>
      <c r="P78" s="232"/>
      <c r="Q78" s="232"/>
      <c r="R78" s="232"/>
      <c r="S78" s="232"/>
      <c r="T78" s="232"/>
      <c r="U78" s="232"/>
      <c r="V78" s="232"/>
      <c r="W78" s="232"/>
    </row>
    <row r="79" spans="1:23">
      <c r="B79" s="232"/>
      <c r="C79" s="232"/>
      <c r="D79" s="232"/>
      <c r="E79" s="232"/>
      <c r="F79" s="232"/>
      <c r="G79" s="232"/>
      <c r="H79" s="232"/>
      <c r="I79" s="232"/>
      <c r="J79" s="232"/>
      <c r="K79" s="232"/>
      <c r="L79" s="232"/>
      <c r="M79" s="232"/>
      <c r="N79" s="232"/>
      <c r="O79" s="232"/>
      <c r="P79" s="232"/>
      <c r="Q79" s="232"/>
      <c r="R79" s="232"/>
      <c r="S79" s="232"/>
      <c r="T79" s="232"/>
      <c r="U79" s="232"/>
      <c r="V79" s="232"/>
      <c r="W79" s="232"/>
    </row>
    <row r="80" spans="1:23">
      <c r="B80" s="232"/>
      <c r="C80" s="232"/>
      <c r="D80" s="232"/>
      <c r="E80" s="232"/>
      <c r="F80" s="232"/>
      <c r="G80" s="232"/>
      <c r="H80" s="232"/>
      <c r="I80" s="232"/>
      <c r="J80" s="232"/>
      <c r="K80" s="232"/>
      <c r="L80" s="232"/>
      <c r="M80" s="232"/>
      <c r="N80" s="232"/>
      <c r="O80" s="232"/>
      <c r="P80" s="232"/>
      <c r="Q80" s="232"/>
      <c r="R80" s="232"/>
      <c r="S80" s="232"/>
      <c r="T80" s="232"/>
      <c r="U80" s="232"/>
      <c r="V80" s="232"/>
      <c r="W80" s="232"/>
    </row>
    <row r="81" spans="2:23">
      <c r="B81" s="232"/>
      <c r="C81" s="232"/>
      <c r="D81" s="232"/>
      <c r="E81" s="232"/>
      <c r="F81" s="232"/>
      <c r="G81" s="232"/>
      <c r="H81" s="232"/>
      <c r="I81" s="232"/>
      <c r="J81" s="232"/>
      <c r="K81" s="232"/>
      <c r="L81" s="232"/>
      <c r="M81" s="232"/>
      <c r="N81" s="232"/>
      <c r="O81" s="232"/>
      <c r="P81" s="232"/>
      <c r="Q81" s="232"/>
      <c r="R81" s="232"/>
      <c r="S81" s="232"/>
      <c r="T81" s="232"/>
      <c r="U81" s="232"/>
      <c r="V81" s="232"/>
      <c r="W81" s="232"/>
    </row>
    <row r="82" spans="2:23">
      <c r="B82" s="232"/>
      <c r="C82" s="232"/>
      <c r="D82" s="232"/>
      <c r="E82" s="232"/>
      <c r="F82" s="232"/>
      <c r="G82" s="232"/>
      <c r="H82" s="232"/>
      <c r="I82" s="232"/>
      <c r="J82" s="232"/>
      <c r="K82" s="232"/>
      <c r="L82" s="232"/>
      <c r="M82" s="232"/>
      <c r="N82" s="232"/>
      <c r="O82" s="232"/>
      <c r="P82" s="232"/>
      <c r="Q82" s="232"/>
      <c r="R82" s="232"/>
      <c r="S82" s="232"/>
      <c r="T82" s="232"/>
      <c r="U82" s="232"/>
      <c r="V82" s="232"/>
      <c r="W82" s="232"/>
    </row>
    <row r="83" spans="2:23">
      <c r="B83" s="232"/>
      <c r="C83" s="232"/>
      <c r="D83" s="232"/>
      <c r="E83" s="232"/>
      <c r="F83" s="232"/>
      <c r="G83" s="232"/>
      <c r="H83" s="232"/>
      <c r="I83" s="232"/>
      <c r="J83" s="232"/>
      <c r="K83" s="232"/>
      <c r="L83" s="232"/>
      <c r="M83" s="232"/>
      <c r="N83" s="232"/>
      <c r="O83" s="232"/>
      <c r="P83" s="232"/>
      <c r="Q83" s="232"/>
      <c r="R83" s="232"/>
      <c r="S83" s="232"/>
      <c r="T83" s="232"/>
      <c r="U83" s="232"/>
      <c r="V83" s="232"/>
      <c r="W83" s="232"/>
    </row>
    <row r="84" spans="2:23">
      <c r="B84" s="232"/>
      <c r="C84" s="232"/>
      <c r="D84" s="232"/>
      <c r="E84" s="232"/>
      <c r="F84" s="232"/>
      <c r="G84" s="232"/>
      <c r="H84" s="232"/>
      <c r="I84" s="232"/>
      <c r="J84" s="232"/>
      <c r="K84" s="232"/>
      <c r="L84" s="232"/>
      <c r="M84" s="232"/>
      <c r="N84" s="232"/>
      <c r="O84" s="232"/>
      <c r="P84" s="232"/>
      <c r="Q84" s="232"/>
      <c r="R84" s="232"/>
      <c r="S84" s="232"/>
      <c r="T84" s="232"/>
      <c r="U84" s="232"/>
      <c r="V84" s="232"/>
      <c r="W84" s="232"/>
    </row>
  </sheetData>
  <pageMargins left="0.7" right="0.7" top="0.75" bottom="0.75" header="0.3" footer="0.3"/>
  <pageSetup orientation="portrait"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B1:AJ51"/>
  <sheetViews>
    <sheetView topLeftCell="A12" workbookViewId="0">
      <selection activeCell="C2" sqref="C2:F2"/>
    </sheetView>
  </sheetViews>
  <sheetFormatPr defaultColWidth="9.125" defaultRowHeight="12.75"/>
  <cols>
    <col min="1" max="1" width="9.125" style="230"/>
    <col min="2" max="2" width="5.125" style="230" bestFit="1" customWidth="1"/>
    <col min="3" max="3" width="6" style="230" customWidth="1"/>
    <col min="4" max="4" width="6.125" style="230" bestFit="1" customWidth="1"/>
    <col min="5" max="5" width="6" style="230" customWidth="1"/>
    <col min="6" max="8" width="6.125" style="230" bestFit="1" customWidth="1"/>
    <col min="9" max="10" width="5.125" style="230" bestFit="1" customWidth="1"/>
    <col min="11" max="12" width="6.125" style="230" bestFit="1" customWidth="1"/>
    <col min="13" max="13" width="5.125" style="230" bestFit="1" customWidth="1"/>
    <col min="14" max="18" width="6.125" style="230" bestFit="1" customWidth="1"/>
    <col min="19" max="21" width="5.125" style="230" bestFit="1" customWidth="1"/>
    <col min="22" max="22" width="6.125" style="230" bestFit="1" customWidth="1"/>
    <col min="23" max="23" width="5.125" style="230" bestFit="1" customWidth="1"/>
    <col min="24" max="26" width="6.125" style="230" bestFit="1" customWidth="1"/>
    <col min="27" max="31" width="5.125" style="230" bestFit="1" customWidth="1"/>
    <col min="32" max="35" width="6.125" style="230" bestFit="1" customWidth="1"/>
    <col min="36" max="36" width="6.125" style="230" customWidth="1"/>
    <col min="37" max="16384" width="9.125" style="230"/>
  </cols>
  <sheetData>
    <row r="1" spans="2:36" ht="30.75" thickBot="1">
      <c r="B1" s="233" t="s">
        <v>544</v>
      </c>
    </row>
    <row r="2" spans="2:36" ht="13.5" thickTop="1">
      <c r="B2" s="234" t="s">
        <v>545</v>
      </c>
    </row>
    <row r="3" spans="2:36">
      <c r="B3" s="234" t="s">
        <v>543</v>
      </c>
    </row>
    <row r="4" spans="2:36">
      <c r="B4" s="234"/>
    </row>
    <row r="7" spans="2:36" ht="87.75">
      <c r="B7" s="235" t="str">
        <f t="array" ref="B7:AJ28">TRANSPOSE(ES_HW3_1!B6:W40)</f>
        <v/>
      </c>
      <c r="C7" s="236" t="str">
        <v>ΕΕ (28 χώρες)</v>
      </c>
      <c r="D7" s="236" t="str">
        <v>ΕΕ (27 χώρες)</v>
      </c>
      <c r="E7" s="236" t="str">
        <v>ΕΕ (15 χώρες)</v>
      </c>
      <c r="F7" s="236" t="str">
        <v>Ευροχώρος</v>
      </c>
      <c r="G7" s="236" t="str">
        <v>Βέλγιο</v>
      </c>
      <c r="H7" s="236" t="str">
        <v>Βουλγαρία</v>
      </c>
      <c r="I7" s="236" t="str">
        <v>Τσεχία</v>
      </c>
      <c r="J7" s="236" t="str">
        <v>Δανία</v>
      </c>
      <c r="K7" s="236" t="str">
        <v>Γερμανία</v>
      </c>
      <c r="L7" s="236" t="str">
        <v>Εσθονία</v>
      </c>
      <c r="M7" s="236" t="str">
        <v>Ιρλανδία</v>
      </c>
      <c r="N7" s="236" t="str">
        <v>Ελλάδα</v>
      </c>
      <c r="O7" s="236" t="str">
        <v>Ισπανία</v>
      </c>
      <c r="P7" s="236" t="str">
        <v>Γαλλία</v>
      </c>
      <c r="Q7" s="236" t="str">
        <v>Κροατία</v>
      </c>
      <c r="R7" s="236" t="str">
        <v>Ιταλία</v>
      </c>
      <c r="S7" s="236" t="str">
        <v>Κύπρος</v>
      </c>
      <c r="T7" s="236" t="str">
        <v>Λετονία</v>
      </c>
      <c r="U7" s="236" t="str">
        <v>Λιθουανία</v>
      </c>
      <c r="V7" s="236" t="str">
        <v>Λουξεμβούργο</v>
      </c>
      <c r="W7" s="236" t="str">
        <v>Ουγγαρία</v>
      </c>
      <c r="X7" s="236" t="str">
        <v>Μάλτα</v>
      </c>
      <c r="Y7" s="236" t="str">
        <v>Ολλανδία</v>
      </c>
      <c r="Z7" s="236" t="str">
        <v>Αυστρία</v>
      </c>
      <c r="AA7" s="236" t="str">
        <v>Πολωνία</v>
      </c>
      <c r="AB7" s="236" t="str">
        <v>Πορτογαλία</v>
      </c>
      <c r="AC7" s="236" t="str">
        <v>Ρουμανία</v>
      </c>
      <c r="AD7" s="236" t="str">
        <v>Σλοβενία</v>
      </c>
      <c r="AE7" s="236" t="str">
        <v>Σλοβακία</v>
      </c>
      <c r="AF7" s="236" t="str">
        <v>Φινλανδία</v>
      </c>
      <c r="AG7" s="236" t="str">
        <v>Σουηδία</v>
      </c>
      <c r="AH7" s="236" t="str">
        <v>Ηνωμένο Βασίλειο</v>
      </c>
      <c r="AI7" s="236" t="str">
        <v>Ηνωμένες Πολιτείες</v>
      </c>
      <c r="AJ7" s="236" t="str">
        <v>Ιαπωνία</v>
      </c>
    </row>
    <row r="8" spans="2:36">
      <c r="B8" s="231">
        <v>1995</v>
      </c>
      <c r="C8" s="237" t="str">
        <v>:</v>
      </c>
      <c r="D8" s="237" t="str">
        <v>:</v>
      </c>
      <c r="E8" s="237" t="str">
        <v>:</v>
      </c>
      <c r="F8" s="237" t="str">
        <v>:</v>
      </c>
      <c r="G8" s="237" t="str">
        <v>:</v>
      </c>
      <c r="H8" s="237" t="str">
        <v>:</v>
      </c>
      <c r="I8" s="237" t="str">
        <v>:</v>
      </c>
      <c r="J8" s="237">
        <v>1.4</v>
      </c>
      <c r="K8" s="237">
        <v>-0.7</v>
      </c>
      <c r="L8" s="237" t="str">
        <v>:</v>
      </c>
      <c r="M8" s="237" t="str">
        <v>:</v>
      </c>
      <c r="N8" s="237" t="str">
        <v>:</v>
      </c>
      <c r="O8" s="237" t="str">
        <v>:</v>
      </c>
      <c r="P8" s="237">
        <v>-0.6</v>
      </c>
      <c r="Q8" s="237" t="str">
        <v>:</v>
      </c>
      <c r="R8" s="237">
        <v>-0.1</v>
      </c>
      <c r="S8" s="237" t="str">
        <v>:</v>
      </c>
      <c r="T8" s="237" t="str">
        <v>:</v>
      </c>
      <c r="U8" s="237" t="str">
        <v>:</v>
      </c>
      <c r="V8" s="237" t="str">
        <v>:</v>
      </c>
      <c r="W8" s="237" t="str">
        <v>:</v>
      </c>
      <c r="X8" s="237" t="str">
        <v>:</v>
      </c>
      <c r="Y8" s="237" t="str">
        <v>:</v>
      </c>
      <c r="Z8" s="237" t="str">
        <v>:</v>
      </c>
      <c r="AA8" s="237" t="str">
        <v>:</v>
      </c>
      <c r="AB8" s="237" t="str">
        <v>:</v>
      </c>
      <c r="AC8" s="237" t="str">
        <v>:</v>
      </c>
      <c r="AD8" s="237" t="str">
        <v>:</v>
      </c>
      <c r="AE8" s="237" t="str">
        <v>:</v>
      </c>
      <c r="AF8" s="237">
        <v>1.8</v>
      </c>
      <c r="AG8" s="237" t="str">
        <v>:</v>
      </c>
      <c r="AH8" s="237">
        <v>1.4</v>
      </c>
      <c r="AI8" s="237" t="str">
        <v>:</v>
      </c>
      <c r="AJ8" s="534" t="str">
        <v>:</v>
      </c>
    </row>
    <row r="9" spans="2:36">
      <c r="B9" s="231">
        <v>1996</v>
      </c>
      <c r="C9" s="237" t="str">
        <v>:</v>
      </c>
      <c r="D9" s="237" t="str">
        <v>:</v>
      </c>
      <c r="E9" s="237" t="str">
        <v>:</v>
      </c>
      <c r="F9" s="237" t="str">
        <v>:</v>
      </c>
      <c r="G9" s="237" t="str">
        <v>:</v>
      </c>
      <c r="H9" s="237" t="str">
        <v>:</v>
      </c>
      <c r="I9" s="237">
        <v>0.3</v>
      </c>
      <c r="J9" s="237">
        <v>0.5</v>
      </c>
      <c r="K9" s="237">
        <v>-1.2</v>
      </c>
      <c r="L9" s="237" t="str">
        <v>:</v>
      </c>
      <c r="M9" s="237" t="str">
        <v>:</v>
      </c>
      <c r="N9" s="237" t="str">
        <v>:</v>
      </c>
      <c r="O9" s="237" t="str">
        <v>:</v>
      </c>
      <c r="P9" s="237">
        <v>0.7</v>
      </c>
      <c r="Q9" s="237" t="str">
        <v>:</v>
      </c>
      <c r="R9" s="237">
        <v>1.3</v>
      </c>
      <c r="S9" s="237">
        <v>0.5</v>
      </c>
      <c r="T9" s="237" t="str">
        <v>:</v>
      </c>
      <c r="U9" s="237" t="str">
        <v>:</v>
      </c>
      <c r="V9" s="237" t="str">
        <v>:</v>
      </c>
      <c r="W9" s="237">
        <v>-0.7</v>
      </c>
      <c r="X9" s="237" t="str">
        <v>:</v>
      </c>
      <c r="Y9" s="237">
        <v>2.5</v>
      </c>
      <c r="Z9" s="237">
        <v>2.2999999999999998</v>
      </c>
      <c r="AA9" s="237" t="str">
        <v>:</v>
      </c>
      <c r="AB9" s="237">
        <v>1.8</v>
      </c>
      <c r="AC9" s="237">
        <v>-1.2</v>
      </c>
      <c r="AD9" s="237" t="str">
        <v>:</v>
      </c>
      <c r="AE9" s="237">
        <v>0.2</v>
      </c>
      <c r="AF9" s="237">
        <v>1.4</v>
      </c>
      <c r="AG9" s="237" t="str">
        <v>:</v>
      </c>
      <c r="AH9" s="237">
        <v>1.1000000000000001</v>
      </c>
      <c r="AI9" s="237" t="str">
        <v>:</v>
      </c>
      <c r="AJ9" s="534" t="str">
        <v>:</v>
      </c>
    </row>
    <row r="10" spans="2:36">
      <c r="B10" s="231">
        <v>1997</v>
      </c>
      <c r="C10" s="237" t="str">
        <v>:</v>
      </c>
      <c r="D10" s="237" t="str">
        <v>:</v>
      </c>
      <c r="E10" s="237" t="str">
        <v>:</v>
      </c>
      <c r="F10" s="237" t="str">
        <v>:</v>
      </c>
      <c r="G10" s="237" t="str">
        <v>:</v>
      </c>
      <c r="H10" s="237" t="str">
        <v>:</v>
      </c>
      <c r="I10" s="237">
        <v>-0.4</v>
      </c>
      <c r="J10" s="237">
        <v>2.2000000000000002</v>
      </c>
      <c r="K10" s="237">
        <v>-0.5</v>
      </c>
      <c r="L10" s="237" t="str">
        <v>:</v>
      </c>
      <c r="M10" s="237" t="str">
        <v>:</v>
      </c>
      <c r="N10" s="237" t="str">
        <v>:</v>
      </c>
      <c r="O10" s="237" t="str">
        <v>:</v>
      </c>
      <c r="P10" s="237">
        <v>0.1</v>
      </c>
      <c r="Q10" s="237" t="str">
        <v>:</v>
      </c>
      <c r="R10" s="237">
        <v>-0.2</v>
      </c>
      <c r="S10" s="237">
        <v>1</v>
      </c>
      <c r="T10" s="237" t="str">
        <v>:</v>
      </c>
      <c r="U10" s="237" t="str">
        <v>:</v>
      </c>
      <c r="V10" s="237" t="str">
        <v>:</v>
      </c>
      <c r="W10" s="237">
        <v>1.4</v>
      </c>
      <c r="X10" s="237" t="str">
        <v>:</v>
      </c>
      <c r="Y10" s="237">
        <v>2.5</v>
      </c>
      <c r="Z10" s="237">
        <v>1.2</v>
      </c>
      <c r="AA10" s="237" t="str">
        <v>:</v>
      </c>
      <c r="AB10" s="237">
        <v>2.7</v>
      </c>
      <c r="AC10" s="237">
        <v>0.8</v>
      </c>
      <c r="AD10" s="237" t="str">
        <v>:</v>
      </c>
      <c r="AE10" s="237">
        <v>-0.5</v>
      </c>
      <c r="AF10" s="237">
        <v>3.2</v>
      </c>
      <c r="AG10" s="237" t="str">
        <v>:</v>
      </c>
      <c r="AH10" s="237">
        <v>0.4</v>
      </c>
      <c r="AI10" s="237" t="str">
        <v>:</v>
      </c>
      <c r="AJ10" s="534" t="str">
        <v>:</v>
      </c>
    </row>
    <row r="11" spans="2:36">
      <c r="B11" s="231">
        <v>1998</v>
      </c>
      <c r="C11" s="237" t="str">
        <v>:</v>
      </c>
      <c r="D11" s="237" t="str">
        <v>:</v>
      </c>
      <c r="E11" s="237" t="str">
        <v>:</v>
      </c>
      <c r="F11" s="237" t="str">
        <v>:</v>
      </c>
      <c r="G11" s="237" t="str">
        <v>:</v>
      </c>
      <c r="H11" s="237" t="str">
        <v>:</v>
      </c>
      <c r="I11" s="237">
        <v>-0.7</v>
      </c>
      <c r="J11" s="237">
        <v>2.9</v>
      </c>
      <c r="K11" s="237">
        <v>0.7</v>
      </c>
      <c r="L11" s="237" t="str">
        <v>:</v>
      </c>
      <c r="M11" s="237" t="str">
        <v>:</v>
      </c>
      <c r="N11" s="237" t="str">
        <v>:</v>
      </c>
      <c r="O11" s="237" t="str">
        <v>:</v>
      </c>
      <c r="P11" s="237">
        <v>0.9</v>
      </c>
      <c r="Q11" s="237" t="str">
        <v>:</v>
      </c>
      <c r="R11" s="237">
        <v>1.9</v>
      </c>
      <c r="S11" s="237">
        <v>1.9</v>
      </c>
      <c r="T11" s="237" t="str">
        <v>:</v>
      </c>
      <c r="U11" s="237" t="str">
        <v>:</v>
      </c>
      <c r="V11" s="237" t="str">
        <v>:</v>
      </c>
      <c r="W11" s="237">
        <v>1.4</v>
      </c>
      <c r="X11" s="237" t="str">
        <v>:</v>
      </c>
      <c r="Y11" s="237">
        <v>1.8</v>
      </c>
      <c r="Z11" s="237">
        <v>-0.2</v>
      </c>
      <c r="AA11" s="237" t="str">
        <v>:</v>
      </c>
      <c r="AB11" s="237">
        <v>3.5</v>
      </c>
      <c r="AC11" s="237">
        <v>-3.1</v>
      </c>
      <c r="AD11" s="237" t="str">
        <v>:</v>
      </c>
      <c r="AE11" s="237">
        <v>-0.9</v>
      </c>
      <c r="AF11" s="237">
        <v>1.3</v>
      </c>
      <c r="AG11" s="237" t="str">
        <v>:</v>
      </c>
      <c r="AH11" s="237">
        <v>1.9</v>
      </c>
      <c r="AI11" s="237" t="str">
        <v>:</v>
      </c>
      <c r="AJ11" s="534" t="str">
        <v>:</v>
      </c>
    </row>
    <row r="12" spans="2:36">
      <c r="B12" s="231">
        <v>1999</v>
      </c>
      <c r="C12" s="237" t="str">
        <v>:</v>
      </c>
      <c r="D12" s="237" t="str">
        <v>:</v>
      </c>
      <c r="E12" s="237" t="str">
        <v>:</v>
      </c>
      <c r="F12" s="237" t="str">
        <v>:</v>
      </c>
      <c r="G12" s="237" t="str">
        <v>:</v>
      </c>
      <c r="H12" s="237" t="str">
        <v>:</v>
      </c>
      <c r="I12" s="237">
        <v>-1.4</v>
      </c>
      <c r="J12" s="237">
        <v>1.3</v>
      </c>
      <c r="K12" s="237">
        <v>1</v>
      </c>
      <c r="L12" s="237" t="str">
        <v>:</v>
      </c>
      <c r="M12" s="237">
        <v>5.9</v>
      </c>
      <c r="N12" s="237" t="str">
        <v>:</v>
      </c>
      <c r="O12" s="237" t="str">
        <v>:</v>
      </c>
      <c r="P12" s="237">
        <v>1.6</v>
      </c>
      <c r="Q12" s="237" t="str">
        <v>:</v>
      </c>
      <c r="R12" s="237">
        <v>0.9</v>
      </c>
      <c r="S12" s="237">
        <v>2.2000000000000002</v>
      </c>
      <c r="T12" s="237" t="str">
        <v>:</v>
      </c>
      <c r="U12" s="237" t="str">
        <v>:</v>
      </c>
      <c r="V12" s="237" t="str">
        <v>:</v>
      </c>
      <c r="W12" s="237">
        <v>4.0999999999999996</v>
      </c>
      <c r="X12" s="237" t="str">
        <v>:</v>
      </c>
      <c r="Y12" s="237">
        <v>2.4</v>
      </c>
      <c r="Z12" s="237">
        <v>1.8</v>
      </c>
      <c r="AA12" s="237" t="str">
        <v>:</v>
      </c>
      <c r="AB12" s="237">
        <v>1.2</v>
      </c>
      <c r="AC12" s="237">
        <v>-1.7</v>
      </c>
      <c r="AD12" s="237" t="str">
        <v>:</v>
      </c>
      <c r="AE12" s="237">
        <v>-2.8</v>
      </c>
      <c r="AF12" s="237">
        <v>2.7</v>
      </c>
      <c r="AG12" s="237" t="str">
        <v>:</v>
      </c>
      <c r="AH12" s="237">
        <v>0.9</v>
      </c>
      <c r="AI12" s="237" t="str">
        <v>:</v>
      </c>
      <c r="AJ12" s="534" t="str">
        <v>:</v>
      </c>
    </row>
    <row r="13" spans="2:36">
      <c r="B13" s="231">
        <v>2000</v>
      </c>
      <c r="C13" s="237" t="str">
        <v>:</v>
      </c>
      <c r="D13" s="237" t="str">
        <v>:</v>
      </c>
      <c r="E13" s="237" t="str">
        <v>:</v>
      </c>
      <c r="F13" s="237" t="str">
        <v>:</v>
      </c>
      <c r="G13" s="237">
        <v>2.8</v>
      </c>
      <c r="H13" s="237" t="str">
        <v>:</v>
      </c>
      <c r="I13" s="237">
        <v>-0.6</v>
      </c>
      <c r="J13" s="237">
        <v>1.4</v>
      </c>
      <c r="K13" s="237">
        <v>0.3</v>
      </c>
      <c r="L13" s="237" t="str">
        <v>:</v>
      </c>
      <c r="M13" s="237">
        <v>4</v>
      </c>
      <c r="N13" s="237" t="str">
        <v>:</v>
      </c>
      <c r="O13" s="237" t="str">
        <v>:</v>
      </c>
      <c r="P13" s="237">
        <v>0.1</v>
      </c>
      <c r="Q13" s="237" t="str">
        <v>:</v>
      </c>
      <c r="R13" s="237">
        <v>1.2</v>
      </c>
      <c r="S13" s="237">
        <v>2</v>
      </c>
      <c r="T13" s="237" t="str">
        <v>:</v>
      </c>
      <c r="U13" s="237" t="str">
        <v>:</v>
      </c>
      <c r="V13" s="237" t="str">
        <v>:</v>
      </c>
      <c r="W13" s="237">
        <v>1</v>
      </c>
      <c r="X13" s="237" t="str">
        <v>:</v>
      </c>
      <c r="Y13" s="237">
        <v>2.1</v>
      </c>
      <c r="Z13" s="237">
        <v>1</v>
      </c>
      <c r="AA13" s="237" t="str">
        <v>:</v>
      </c>
      <c r="AB13" s="237">
        <v>2.6</v>
      </c>
      <c r="AC13" s="237">
        <v>-0.6</v>
      </c>
      <c r="AD13" s="237" t="str">
        <v>:</v>
      </c>
      <c r="AE13" s="237">
        <v>-2</v>
      </c>
      <c r="AF13" s="237">
        <v>1.3</v>
      </c>
      <c r="AG13" s="237" t="str">
        <v>:</v>
      </c>
      <c r="AH13" s="237">
        <v>0.4</v>
      </c>
      <c r="AI13" s="237" t="str">
        <v>:</v>
      </c>
      <c r="AJ13" s="534" t="str">
        <v>:</v>
      </c>
    </row>
    <row r="14" spans="2:36">
      <c r="B14" s="231">
        <v>2001</v>
      </c>
      <c r="C14" s="237" t="str">
        <v>:</v>
      </c>
      <c r="D14" s="237">
        <v>0.3</v>
      </c>
      <c r="E14" s="237">
        <v>0.8</v>
      </c>
      <c r="F14" s="237">
        <v>0.7</v>
      </c>
      <c r="G14" s="237">
        <v>1</v>
      </c>
      <c r="H14" s="237">
        <v>-0.1</v>
      </c>
      <c r="I14" s="237">
        <v>-4.3</v>
      </c>
      <c r="J14" s="237">
        <v>1.2</v>
      </c>
      <c r="K14" s="237">
        <v>-0.9</v>
      </c>
      <c r="L14" s="237">
        <v>0.4</v>
      </c>
      <c r="M14" s="237">
        <v>2.6</v>
      </c>
      <c r="N14" s="237">
        <v>0.1</v>
      </c>
      <c r="O14" s="237">
        <v>3.6</v>
      </c>
      <c r="P14" s="237">
        <v>0.9</v>
      </c>
      <c r="Q14" s="237" t="str">
        <v>:</v>
      </c>
      <c r="R14" s="237">
        <v>1</v>
      </c>
      <c r="S14" s="237">
        <v>3.5</v>
      </c>
      <c r="T14" s="237">
        <v>0.8</v>
      </c>
      <c r="U14" s="237">
        <v>-4.5999999999999996</v>
      </c>
      <c r="V14" s="237" t="str">
        <v>:</v>
      </c>
      <c r="W14" s="237">
        <v>-1.8</v>
      </c>
      <c r="X14" s="237" t="str">
        <v>:</v>
      </c>
      <c r="Y14" s="237">
        <v>1.3</v>
      </c>
      <c r="Z14" s="237">
        <v>0</v>
      </c>
      <c r="AA14" s="237" t="str">
        <v>:</v>
      </c>
      <c r="AB14" s="237">
        <v>0.8</v>
      </c>
      <c r="AC14" s="237">
        <v>-1.1000000000000001</v>
      </c>
      <c r="AD14" s="237">
        <v>-0.3</v>
      </c>
      <c r="AE14" s="237">
        <v>-0.2</v>
      </c>
      <c r="AF14" s="237">
        <v>0.3</v>
      </c>
      <c r="AG14" s="237" t="str">
        <v>:</v>
      </c>
      <c r="AH14" s="237">
        <v>0.8</v>
      </c>
      <c r="AI14" s="237" t="str">
        <v>:</v>
      </c>
      <c r="AJ14" s="534" t="str">
        <v>:</v>
      </c>
    </row>
    <row r="15" spans="2:36">
      <c r="B15" s="231">
        <v>2002</v>
      </c>
      <c r="C15" s="237" t="str">
        <v>:</v>
      </c>
      <c r="D15" s="237">
        <v>-0.4</v>
      </c>
      <c r="E15" s="237">
        <v>-0.2</v>
      </c>
      <c r="F15" s="237">
        <v>-0.2</v>
      </c>
      <c r="G15" s="237">
        <v>-0.5</v>
      </c>
      <c r="H15" s="237">
        <v>0.2</v>
      </c>
      <c r="I15" s="237">
        <v>0.5</v>
      </c>
      <c r="J15" s="237">
        <v>-0.3</v>
      </c>
      <c r="K15" s="237">
        <v>-1.4</v>
      </c>
      <c r="L15" s="237">
        <v>1.5</v>
      </c>
      <c r="M15" s="237">
        <v>0.6</v>
      </c>
      <c r="N15" s="237">
        <v>1.7</v>
      </c>
      <c r="O15" s="237">
        <v>2.2999999999999998</v>
      </c>
      <c r="P15" s="237">
        <v>-2</v>
      </c>
      <c r="Q15" s="237" t="str">
        <v>:</v>
      </c>
      <c r="R15" s="237">
        <v>1</v>
      </c>
      <c r="S15" s="237">
        <v>0.6</v>
      </c>
      <c r="T15" s="237">
        <v>0.9</v>
      </c>
      <c r="U15" s="237">
        <v>2</v>
      </c>
      <c r="V15" s="237" t="str">
        <v>:</v>
      </c>
      <c r="W15" s="237">
        <v>0.4</v>
      </c>
      <c r="X15" s="237" t="str">
        <v>:</v>
      </c>
      <c r="Y15" s="237">
        <v>-0.6</v>
      </c>
      <c r="Z15" s="237">
        <v>-0.2</v>
      </c>
      <c r="AA15" s="237" t="str">
        <v>:</v>
      </c>
      <c r="AB15" s="237">
        <v>0.1</v>
      </c>
      <c r="AC15" s="237">
        <v>-9.5</v>
      </c>
      <c r="AD15" s="237">
        <v>3</v>
      </c>
      <c r="AE15" s="237">
        <v>-2.5</v>
      </c>
      <c r="AF15" s="237">
        <v>0.5</v>
      </c>
      <c r="AG15" s="237" t="str">
        <v>:</v>
      </c>
      <c r="AH15" s="237">
        <v>-0.3</v>
      </c>
      <c r="AI15" s="237" t="str">
        <v>:</v>
      </c>
      <c r="AJ15" s="534" t="str">
        <v>:</v>
      </c>
    </row>
    <row r="16" spans="2:36">
      <c r="B16" s="231">
        <v>2003</v>
      </c>
      <c r="C16" s="237" t="str">
        <v>:</v>
      </c>
      <c r="D16" s="237">
        <v>-0.1</v>
      </c>
      <c r="E16" s="237">
        <v>0.1</v>
      </c>
      <c r="F16" s="237">
        <v>0.2</v>
      </c>
      <c r="G16" s="237">
        <v>-0.4</v>
      </c>
      <c r="H16" s="237">
        <v>2.2999999999999998</v>
      </c>
      <c r="I16" s="237">
        <v>-1.3</v>
      </c>
      <c r="J16" s="237">
        <v>-1.4</v>
      </c>
      <c r="K16" s="237">
        <v>-1.2</v>
      </c>
      <c r="L16" s="237">
        <v>1.5</v>
      </c>
      <c r="M16" s="237">
        <v>0.9</v>
      </c>
      <c r="N16" s="237">
        <v>0.9</v>
      </c>
      <c r="O16" s="237">
        <v>2.2999999999999998</v>
      </c>
      <c r="P16" s="237">
        <v>-0.1</v>
      </c>
      <c r="Q16" s="237" t="str">
        <v>:</v>
      </c>
      <c r="R16" s="237">
        <v>1.2</v>
      </c>
      <c r="S16" s="237">
        <v>3.2</v>
      </c>
      <c r="T16" s="237">
        <v>1.3</v>
      </c>
      <c r="U16" s="237">
        <v>1.3</v>
      </c>
      <c r="V16" s="237">
        <v>0.2</v>
      </c>
      <c r="W16" s="237">
        <v>-0.1</v>
      </c>
      <c r="X16" s="237" t="str">
        <v>:</v>
      </c>
      <c r="Y16" s="237">
        <v>-1</v>
      </c>
      <c r="Z16" s="237">
        <v>0.2</v>
      </c>
      <c r="AA16" s="237" t="str">
        <v>:</v>
      </c>
      <c r="AB16" s="237">
        <v>-0.9</v>
      </c>
      <c r="AC16" s="237">
        <v>-1.7</v>
      </c>
      <c r="AD16" s="237">
        <v>-0.1</v>
      </c>
      <c r="AE16" s="237">
        <v>-2.2000000000000002</v>
      </c>
      <c r="AF16" s="237">
        <v>-0.4</v>
      </c>
      <c r="AG16" s="237" t="str">
        <v>:</v>
      </c>
      <c r="AH16" s="237">
        <v>0.2</v>
      </c>
      <c r="AI16" s="237" t="str">
        <v>:</v>
      </c>
      <c r="AJ16" s="534" t="str">
        <v>:</v>
      </c>
    </row>
    <row r="17" spans="2:36">
      <c r="B17" s="231">
        <v>2004</v>
      </c>
      <c r="C17" s="237" t="str">
        <v>:</v>
      </c>
      <c r="D17" s="237">
        <v>0.9</v>
      </c>
      <c r="E17" s="237">
        <v>1</v>
      </c>
      <c r="F17" s="237">
        <v>1</v>
      </c>
      <c r="G17" s="237">
        <v>0.7</v>
      </c>
      <c r="H17" s="237">
        <v>4</v>
      </c>
      <c r="I17" s="237">
        <v>0.4</v>
      </c>
      <c r="J17" s="237">
        <v>-0.6</v>
      </c>
      <c r="K17" s="237">
        <v>0.3</v>
      </c>
      <c r="L17" s="237">
        <v>0.5</v>
      </c>
      <c r="M17" s="237">
        <v>2.8</v>
      </c>
      <c r="N17" s="237">
        <v>1.4</v>
      </c>
      <c r="O17" s="237">
        <v>2.7</v>
      </c>
      <c r="P17" s="237">
        <v>2.1</v>
      </c>
      <c r="Q17" s="237" t="str">
        <v>:</v>
      </c>
      <c r="R17" s="237">
        <v>0.5</v>
      </c>
      <c r="S17" s="237">
        <v>1.9</v>
      </c>
      <c r="T17" s="237">
        <v>-0.4</v>
      </c>
      <c r="U17" s="237">
        <v>1.3</v>
      </c>
      <c r="V17" s="237">
        <v>2.1</v>
      </c>
      <c r="W17" s="237">
        <v>-0.7</v>
      </c>
      <c r="X17" s="237" t="str">
        <v>:</v>
      </c>
      <c r="Y17" s="237">
        <v>-1</v>
      </c>
      <c r="Z17" s="237">
        <v>0.9</v>
      </c>
      <c r="AA17" s="237" t="str">
        <v>:</v>
      </c>
      <c r="AB17" s="237">
        <v>0.2</v>
      </c>
      <c r="AC17" s="237">
        <v>-1.2</v>
      </c>
      <c r="AD17" s="237">
        <v>1.2</v>
      </c>
      <c r="AE17" s="237">
        <v>2.4</v>
      </c>
      <c r="AF17" s="237">
        <v>0.7</v>
      </c>
      <c r="AG17" s="237" t="str">
        <v>:</v>
      </c>
      <c r="AH17" s="237">
        <v>0.2</v>
      </c>
      <c r="AI17" s="237" t="str">
        <v>:</v>
      </c>
      <c r="AJ17" s="534" t="str">
        <v>:</v>
      </c>
    </row>
    <row r="18" spans="2:36">
      <c r="B18" s="231">
        <v>2005</v>
      </c>
      <c r="C18" s="237" t="str">
        <v>:</v>
      </c>
      <c r="D18" s="237">
        <v>0.9</v>
      </c>
      <c r="E18" s="237">
        <v>0.7</v>
      </c>
      <c r="F18" s="237">
        <v>0.7</v>
      </c>
      <c r="G18" s="237">
        <v>1</v>
      </c>
      <c r="H18" s="237">
        <v>2.4</v>
      </c>
      <c r="I18" s="237">
        <v>2.1</v>
      </c>
      <c r="J18" s="237">
        <v>0.7</v>
      </c>
      <c r="K18" s="237">
        <v>-0.5</v>
      </c>
      <c r="L18" s="237">
        <v>2.7</v>
      </c>
      <c r="M18" s="237">
        <v>5.4</v>
      </c>
      <c r="N18" s="237">
        <v>3.6</v>
      </c>
      <c r="O18" s="237">
        <v>3</v>
      </c>
      <c r="P18" s="237">
        <v>0.3</v>
      </c>
      <c r="Q18" s="237" t="str">
        <v>:</v>
      </c>
      <c r="R18" s="237">
        <v>0.2</v>
      </c>
      <c r="S18" s="237">
        <v>1.9</v>
      </c>
      <c r="T18" s="237">
        <v>3.3</v>
      </c>
      <c r="U18" s="237">
        <v>6</v>
      </c>
      <c r="V18" s="237">
        <v>1.6</v>
      </c>
      <c r="W18" s="237">
        <v>-0.1</v>
      </c>
      <c r="X18" s="237" t="str">
        <v>:</v>
      </c>
      <c r="Y18" s="237">
        <v>0.1</v>
      </c>
      <c r="Z18" s="237">
        <v>0.2</v>
      </c>
      <c r="AA18" s="237">
        <v>1.9</v>
      </c>
      <c r="AB18" s="237">
        <v>-0.3</v>
      </c>
      <c r="AC18" s="237">
        <v>-1.2</v>
      </c>
      <c r="AD18" s="237">
        <v>-2.8</v>
      </c>
      <c r="AE18" s="237">
        <v>3.2</v>
      </c>
      <c r="AF18" s="237">
        <v>0.9</v>
      </c>
      <c r="AG18" s="237" t="str">
        <v>:</v>
      </c>
      <c r="AH18" s="237">
        <v>2.1</v>
      </c>
      <c r="AI18" s="237" t="str">
        <v>:</v>
      </c>
      <c r="AJ18" s="534" t="str">
        <v>:</v>
      </c>
    </row>
    <row r="19" spans="2:36">
      <c r="B19" s="231">
        <v>2006</v>
      </c>
      <c r="C19" s="237" t="str">
        <v>:</v>
      </c>
      <c r="D19" s="237">
        <v>1.2</v>
      </c>
      <c r="E19" s="237">
        <v>1</v>
      </c>
      <c r="F19" s="237">
        <v>1</v>
      </c>
      <c r="G19" s="237">
        <v>1.7</v>
      </c>
      <c r="H19" s="237">
        <v>3.1</v>
      </c>
      <c r="I19" s="237">
        <v>0.3</v>
      </c>
      <c r="J19" s="237">
        <v>2.5</v>
      </c>
      <c r="K19" s="237">
        <v>0.1</v>
      </c>
      <c r="L19" s="237">
        <v>4.9000000000000004</v>
      </c>
      <c r="M19" s="237">
        <v>4.4000000000000004</v>
      </c>
      <c r="N19" s="237">
        <v>0.5</v>
      </c>
      <c r="O19" s="237">
        <v>3.2</v>
      </c>
      <c r="P19" s="237">
        <v>-0.4</v>
      </c>
      <c r="Q19" s="237" t="str">
        <v>:</v>
      </c>
      <c r="R19" s="237">
        <v>1.7</v>
      </c>
      <c r="S19" s="237">
        <v>2.6</v>
      </c>
      <c r="T19" s="237">
        <v>4</v>
      </c>
      <c r="U19" s="237">
        <v>1</v>
      </c>
      <c r="V19" s="237">
        <v>3.5</v>
      </c>
      <c r="W19" s="237">
        <v>0.4</v>
      </c>
      <c r="X19" s="237" t="str">
        <v>:</v>
      </c>
      <c r="Y19" s="237">
        <v>1.6</v>
      </c>
      <c r="Z19" s="237">
        <v>0.3</v>
      </c>
      <c r="AA19" s="237">
        <v>3.3</v>
      </c>
      <c r="AB19" s="237">
        <v>0</v>
      </c>
      <c r="AC19" s="237">
        <v>1.6</v>
      </c>
      <c r="AD19" s="237">
        <v>-0.2</v>
      </c>
      <c r="AE19" s="237">
        <v>2.4</v>
      </c>
      <c r="AF19" s="237">
        <v>1.4</v>
      </c>
      <c r="AG19" s="237" t="str">
        <v>:</v>
      </c>
      <c r="AH19" s="237">
        <v>0.5</v>
      </c>
      <c r="AI19" s="237" t="str">
        <v>:</v>
      </c>
      <c r="AJ19" s="534" t="str">
        <v>:</v>
      </c>
    </row>
    <row r="20" spans="2:36">
      <c r="B20" s="231">
        <v>2007</v>
      </c>
      <c r="C20" s="237" t="str">
        <v>:</v>
      </c>
      <c r="D20" s="237">
        <v>1.8</v>
      </c>
      <c r="E20" s="237">
        <v>1.6</v>
      </c>
      <c r="F20" s="237">
        <v>1.7</v>
      </c>
      <c r="G20" s="237">
        <v>1.9</v>
      </c>
      <c r="H20" s="237">
        <v>3.2</v>
      </c>
      <c r="I20" s="237">
        <v>1.3</v>
      </c>
      <c r="J20" s="237">
        <v>1</v>
      </c>
      <c r="K20" s="237">
        <v>1.6</v>
      </c>
      <c r="L20" s="237">
        <v>0.6</v>
      </c>
      <c r="M20" s="237">
        <v>3.6</v>
      </c>
      <c r="N20" s="237">
        <v>0</v>
      </c>
      <c r="O20" s="237">
        <v>2.1</v>
      </c>
      <c r="P20" s="237">
        <v>2.2000000000000002</v>
      </c>
      <c r="Q20" s="237" t="str">
        <v>:</v>
      </c>
      <c r="R20" s="237">
        <v>1.3</v>
      </c>
      <c r="S20" s="237">
        <v>2.9</v>
      </c>
      <c r="T20" s="237">
        <v>-12.8</v>
      </c>
      <c r="U20" s="237">
        <v>3.9</v>
      </c>
      <c r="V20" s="237">
        <v>5</v>
      </c>
      <c r="W20" s="237">
        <v>-0.3</v>
      </c>
      <c r="X20" s="237" t="str">
        <v>:</v>
      </c>
      <c r="Y20" s="237">
        <v>2.2999999999999998</v>
      </c>
      <c r="Z20" s="237">
        <v>1.5</v>
      </c>
      <c r="AA20" s="237">
        <v>4.3</v>
      </c>
      <c r="AB20" s="237">
        <v>0.6</v>
      </c>
      <c r="AC20" s="237">
        <v>0.8</v>
      </c>
      <c r="AD20" s="237">
        <v>2.6</v>
      </c>
      <c r="AE20" s="237">
        <v>3.1</v>
      </c>
      <c r="AF20" s="237">
        <v>2</v>
      </c>
      <c r="AG20" s="237" t="str">
        <v>:</v>
      </c>
      <c r="AH20" s="237">
        <v>0.8</v>
      </c>
      <c r="AI20" s="237" t="str">
        <v>:</v>
      </c>
      <c r="AJ20" s="534" t="str">
        <v>:</v>
      </c>
    </row>
    <row r="21" spans="2:36">
      <c r="B21" s="231">
        <v>2008</v>
      </c>
      <c r="C21" s="237" t="str">
        <v>:</v>
      </c>
      <c r="D21" s="237">
        <v>0.8</v>
      </c>
      <c r="E21" s="237">
        <v>0.5</v>
      </c>
      <c r="F21" s="237">
        <v>0.4</v>
      </c>
      <c r="G21" s="237">
        <v>1.4</v>
      </c>
      <c r="H21" s="237">
        <v>4.8</v>
      </c>
      <c r="I21" s="237">
        <v>2.7</v>
      </c>
      <c r="J21" s="237">
        <v>1.2</v>
      </c>
      <c r="K21" s="237">
        <v>1.2</v>
      </c>
      <c r="L21" s="237">
        <v>-1.3</v>
      </c>
      <c r="M21" s="237">
        <v>-1.8</v>
      </c>
      <c r="N21" s="237">
        <v>-3.1</v>
      </c>
      <c r="O21" s="237">
        <v>0.2</v>
      </c>
      <c r="P21" s="237">
        <v>1</v>
      </c>
      <c r="Q21" s="237" t="str">
        <v>:</v>
      </c>
      <c r="R21" s="237">
        <v>-0.5</v>
      </c>
      <c r="S21" s="237">
        <v>1.7</v>
      </c>
      <c r="T21" s="237">
        <v>5.7</v>
      </c>
      <c r="U21" s="237">
        <v>0.9</v>
      </c>
      <c r="V21" s="237">
        <v>5.9</v>
      </c>
      <c r="W21" s="237" t="str">
        <v>:</v>
      </c>
      <c r="X21" s="237" t="str">
        <v>:</v>
      </c>
      <c r="Y21" s="237">
        <v>1.7</v>
      </c>
      <c r="Z21" s="237">
        <v>1</v>
      </c>
      <c r="AA21" s="237">
        <v>3.4</v>
      </c>
      <c r="AB21" s="237">
        <v>-0.2</v>
      </c>
      <c r="AC21" s="237">
        <v>0</v>
      </c>
      <c r="AD21" s="237">
        <v>3.5</v>
      </c>
      <c r="AE21" s="237">
        <v>3.3</v>
      </c>
      <c r="AF21" s="237">
        <v>1.5</v>
      </c>
      <c r="AG21" s="237" t="str">
        <v>:</v>
      </c>
      <c r="AH21" s="237">
        <v>-0.5</v>
      </c>
      <c r="AI21" s="237" t="str">
        <v>:</v>
      </c>
      <c r="AJ21" s="534" t="str">
        <v>:</v>
      </c>
    </row>
    <row r="22" spans="2:36">
      <c r="B22" s="231">
        <v>2009</v>
      </c>
      <c r="C22" s="237" t="str">
        <v>:</v>
      </c>
      <c r="D22" s="237">
        <v>-3.1</v>
      </c>
      <c r="E22" s="237">
        <v>-3.2</v>
      </c>
      <c r="F22" s="237">
        <v>-3.2</v>
      </c>
      <c r="G22" s="237">
        <v>-1.3</v>
      </c>
      <c r="H22" s="237">
        <v>-4.5</v>
      </c>
      <c r="I22" s="237">
        <v>-3</v>
      </c>
      <c r="J22" s="237">
        <v>-3.2</v>
      </c>
      <c r="K22" s="237">
        <v>-2.7</v>
      </c>
      <c r="L22" s="237">
        <v>-16.2</v>
      </c>
      <c r="M22" s="237">
        <v>-9.4</v>
      </c>
      <c r="N22" s="237">
        <v>1.8</v>
      </c>
      <c r="O22" s="237">
        <v>-6.1</v>
      </c>
      <c r="P22" s="237">
        <v>-2.6</v>
      </c>
      <c r="Q22" s="237" t="str">
        <v>:</v>
      </c>
      <c r="R22" s="237">
        <v>-3.4</v>
      </c>
      <c r="S22" s="237">
        <v>-1</v>
      </c>
      <c r="T22" s="237">
        <v>-16.5</v>
      </c>
      <c r="U22" s="237">
        <v>-9</v>
      </c>
      <c r="V22" s="237">
        <v>-3.2</v>
      </c>
      <c r="W22" s="237" t="str">
        <v>:</v>
      </c>
      <c r="X22" s="237" t="str">
        <v>:</v>
      </c>
      <c r="Y22" s="237">
        <v>-1.3</v>
      </c>
      <c r="Z22" s="237">
        <v>-3.6</v>
      </c>
      <c r="AA22" s="237">
        <v>-0.4</v>
      </c>
      <c r="AB22" s="237">
        <v>-2.8</v>
      </c>
      <c r="AC22" s="237">
        <v>-2.5</v>
      </c>
      <c r="AD22" s="237">
        <v>-7.7</v>
      </c>
      <c r="AE22" s="237">
        <v>-2.7</v>
      </c>
      <c r="AF22" s="237">
        <v>-3.5</v>
      </c>
      <c r="AG22" s="237" t="str">
        <v>:</v>
      </c>
      <c r="AH22" s="237">
        <v>-2</v>
      </c>
      <c r="AI22" s="237" t="str">
        <v>:</v>
      </c>
      <c r="AJ22" s="534" t="str">
        <v>:</v>
      </c>
    </row>
    <row r="23" spans="2:36">
      <c r="B23" s="231">
        <v>2010</v>
      </c>
      <c r="C23" s="237" t="str">
        <v>:</v>
      </c>
      <c r="D23" s="237">
        <v>-0.1</v>
      </c>
      <c r="E23" s="237">
        <v>0.1</v>
      </c>
      <c r="F23" s="237">
        <v>0</v>
      </c>
      <c r="G23" s="237">
        <v>1</v>
      </c>
      <c r="H23" s="237">
        <v>-4</v>
      </c>
      <c r="I23" s="237">
        <v>0.8</v>
      </c>
      <c r="J23" s="237">
        <v>-3.6</v>
      </c>
      <c r="K23" s="237">
        <v>2.2000000000000002</v>
      </c>
      <c r="L23" s="237">
        <v>-2.2999999999999998</v>
      </c>
      <c r="M23" s="237">
        <v>-4.5999999999999996</v>
      </c>
      <c r="N23" s="237">
        <v>-1.7</v>
      </c>
      <c r="O23" s="237">
        <v>-2.2999999999999998</v>
      </c>
      <c r="P23" s="237">
        <v>0.6</v>
      </c>
      <c r="Q23" s="237" t="str">
        <v>:</v>
      </c>
      <c r="R23" s="237">
        <v>-0.7</v>
      </c>
      <c r="S23" s="237">
        <v>0.2</v>
      </c>
      <c r="T23" s="237">
        <v>-7.5</v>
      </c>
      <c r="U23" s="237">
        <v>-10.9</v>
      </c>
      <c r="V23" s="237">
        <v>2</v>
      </c>
      <c r="W23" s="237" t="str">
        <v>:</v>
      </c>
      <c r="X23" s="237" t="str">
        <v>:</v>
      </c>
      <c r="Y23" s="237">
        <v>-0.6</v>
      </c>
      <c r="Z23" s="237">
        <v>-0.1</v>
      </c>
      <c r="AA23" s="237">
        <v>-2.9</v>
      </c>
      <c r="AB23" s="237">
        <v>-1.7</v>
      </c>
      <c r="AC23" s="237">
        <v>-0.7</v>
      </c>
      <c r="AD23" s="237">
        <v>-1.5</v>
      </c>
      <c r="AE23" s="237">
        <v>0</v>
      </c>
      <c r="AF23" s="237">
        <v>0.2</v>
      </c>
      <c r="AG23" s="237" t="str">
        <v>:</v>
      </c>
      <c r="AH23" s="237">
        <v>0.4</v>
      </c>
      <c r="AI23" s="237" t="str">
        <v>:</v>
      </c>
      <c r="AJ23" s="534" t="str">
        <v>:</v>
      </c>
    </row>
    <row r="24" spans="2:36">
      <c r="B24" s="231">
        <v>2011</v>
      </c>
      <c r="C24" s="237" t="str">
        <v>:</v>
      </c>
      <c r="D24" s="237">
        <v>0.3</v>
      </c>
      <c r="E24" s="237">
        <v>0.3</v>
      </c>
      <c r="F24" s="237">
        <v>0.3</v>
      </c>
      <c r="G24" s="237">
        <v>2.1</v>
      </c>
      <c r="H24" s="237">
        <v>-2.2999999999999998</v>
      </c>
      <c r="I24" s="237">
        <v>0</v>
      </c>
      <c r="J24" s="237">
        <v>0.9</v>
      </c>
      <c r="K24" s="237">
        <v>1.5</v>
      </c>
      <c r="L24" s="237">
        <v>9.5</v>
      </c>
      <c r="M24" s="237">
        <v>-1.8</v>
      </c>
      <c r="N24" s="237">
        <v>-4.5999999999999996</v>
      </c>
      <c r="O24" s="237">
        <v>-0.9</v>
      </c>
      <c r="P24" s="237">
        <v>0.8</v>
      </c>
      <c r="Q24" s="237" t="str">
        <v>:</v>
      </c>
      <c r="R24" s="237">
        <v>0.3</v>
      </c>
      <c r="S24" s="237">
        <v>0.5</v>
      </c>
      <c r="T24" s="237">
        <v>2.4</v>
      </c>
      <c r="U24" s="237">
        <v>-0.9</v>
      </c>
      <c r="V24" s="237">
        <v>2.8</v>
      </c>
      <c r="W24" s="237" t="str">
        <v>:</v>
      </c>
      <c r="X24" s="237" t="str">
        <v>:</v>
      </c>
      <c r="Y24" s="237">
        <v>0.8</v>
      </c>
      <c r="Z24" s="237">
        <v>2.2999999999999998</v>
      </c>
      <c r="AA24" s="237">
        <v>0.3</v>
      </c>
      <c r="AB24" s="237">
        <v>-2.6</v>
      </c>
      <c r="AC24" s="237">
        <v>1</v>
      </c>
      <c r="AD24" s="237">
        <v>-3.1</v>
      </c>
      <c r="AE24" s="237">
        <v>1</v>
      </c>
      <c r="AF24" s="237">
        <v>1.5</v>
      </c>
      <c r="AG24" s="237" t="str">
        <v>:</v>
      </c>
      <c r="AH24" s="237">
        <v>-0.4</v>
      </c>
      <c r="AI24" s="237" t="str">
        <v>:</v>
      </c>
      <c r="AJ24" s="534" t="str">
        <v>:</v>
      </c>
    </row>
    <row r="25" spans="2:36">
      <c r="B25" s="231">
        <v>2012</v>
      </c>
      <c r="C25" s="237" t="str">
        <v>:</v>
      </c>
      <c r="D25" s="237">
        <v>-1.4</v>
      </c>
      <c r="E25" s="237">
        <v>-0.8</v>
      </c>
      <c r="F25" s="237">
        <v>-1.5</v>
      </c>
      <c r="G25" s="237">
        <v>0.1</v>
      </c>
      <c r="H25" s="237">
        <v>-2.5</v>
      </c>
      <c r="I25" s="237">
        <v>-0.1</v>
      </c>
      <c r="J25" s="237">
        <v>-0.5</v>
      </c>
      <c r="K25" s="237">
        <v>0.2</v>
      </c>
      <c r="L25" s="237">
        <v>0.4</v>
      </c>
      <c r="M25" s="237">
        <v>-0.3</v>
      </c>
      <c r="N25" s="237" t="str">
        <v>:</v>
      </c>
      <c r="O25" s="237" t="str">
        <v>:</v>
      </c>
      <c r="P25" s="237">
        <v>-0.2</v>
      </c>
      <c r="Q25" s="237" t="str">
        <v>:</v>
      </c>
      <c r="R25" s="237">
        <v>-1.4</v>
      </c>
      <c r="S25" s="237">
        <v>-3.5</v>
      </c>
      <c r="T25" s="237">
        <v>0.5</v>
      </c>
      <c r="U25" s="237">
        <v>1.7</v>
      </c>
      <c r="V25" s="237">
        <v>2</v>
      </c>
      <c r="W25" s="237" t="str">
        <v>:</v>
      </c>
      <c r="X25" s="237" t="str">
        <v>:</v>
      </c>
      <c r="Y25" s="237">
        <v>-0.1</v>
      </c>
      <c r="Z25" s="237">
        <v>0</v>
      </c>
      <c r="AA25" s="237">
        <v>-0.1</v>
      </c>
      <c r="AB25" s="237" t="str">
        <v>:</v>
      </c>
      <c r="AC25" s="237" t="str">
        <v>:</v>
      </c>
      <c r="AD25" s="237">
        <v>-2.1</v>
      </c>
      <c r="AE25" s="237">
        <v>-0.2</v>
      </c>
      <c r="AF25" s="237">
        <v>0.1</v>
      </c>
      <c r="AG25" s="237" t="str">
        <v>:</v>
      </c>
      <c r="AH25" s="237">
        <v>3</v>
      </c>
      <c r="AI25" s="237" t="str">
        <v>:</v>
      </c>
      <c r="AJ25" s="534" t="str">
        <v>:</v>
      </c>
    </row>
    <row r="26" spans="2:36">
      <c r="B26" s="231">
        <v>2013</v>
      </c>
      <c r="C26" s="237" t="str">
        <v>:</v>
      </c>
      <c r="D26" s="237" t="str">
        <v>:</v>
      </c>
      <c r="E26" s="237" t="str">
        <v>:</v>
      </c>
      <c r="F26" s="237" t="str">
        <v>:</v>
      </c>
      <c r="G26" s="237" t="str">
        <v>:</v>
      </c>
      <c r="H26" s="237" t="str">
        <v>:</v>
      </c>
      <c r="I26" s="237" t="str">
        <v>:</v>
      </c>
      <c r="J26" s="237" t="str">
        <v>:</v>
      </c>
      <c r="K26" s="237" t="str">
        <v>:</v>
      </c>
      <c r="L26" s="237" t="str">
        <v>:</v>
      </c>
      <c r="M26" s="237" t="str">
        <v>:</v>
      </c>
      <c r="N26" s="237" t="str">
        <v>:</v>
      </c>
      <c r="O26" s="237" t="str">
        <v>:</v>
      </c>
      <c r="P26" s="237" t="str">
        <v>:</v>
      </c>
      <c r="Q26" s="237" t="str">
        <v>:</v>
      </c>
      <c r="R26" s="237" t="str">
        <v>:</v>
      </c>
      <c r="S26" s="237" t="str">
        <v>:</v>
      </c>
      <c r="T26" s="237" t="str">
        <v>:</v>
      </c>
      <c r="U26" s="237" t="str">
        <v>:</v>
      </c>
      <c r="V26" s="237" t="str">
        <v>:</v>
      </c>
      <c r="W26" s="237" t="str">
        <v>:</v>
      </c>
      <c r="X26" s="237" t="str">
        <v>:</v>
      </c>
      <c r="Y26" s="237" t="str">
        <v>:</v>
      </c>
      <c r="Z26" s="237" t="str">
        <v>:</v>
      </c>
      <c r="AA26" s="237" t="str">
        <v>:</v>
      </c>
      <c r="AB26" s="237" t="str">
        <v>:</v>
      </c>
      <c r="AC26" s="237" t="str">
        <v>:</v>
      </c>
      <c r="AD26" s="237" t="str">
        <v>:</v>
      </c>
      <c r="AE26" s="237" t="str">
        <v>:</v>
      </c>
      <c r="AF26" s="237" t="str">
        <v>:</v>
      </c>
      <c r="AG26" s="237" t="str">
        <v>:</v>
      </c>
      <c r="AH26" s="237" t="str">
        <v>:</v>
      </c>
      <c r="AI26" s="237" t="str">
        <v>:</v>
      </c>
      <c r="AJ26" s="534" t="str">
        <v>:</v>
      </c>
    </row>
    <row r="27" spans="2:36">
      <c r="B27" s="231">
        <v>2014</v>
      </c>
      <c r="C27" s="237" t="str">
        <v>:</v>
      </c>
      <c r="D27" s="237" t="str">
        <v>:</v>
      </c>
      <c r="E27" s="237" t="str">
        <v>:</v>
      </c>
      <c r="F27" s="237" t="str">
        <v>:</v>
      </c>
      <c r="G27" s="237" t="str">
        <v>:</v>
      </c>
      <c r="H27" s="237" t="str">
        <v>:</v>
      </c>
      <c r="I27" s="237" t="str">
        <v>:</v>
      </c>
      <c r="J27" s="237" t="str">
        <v>:</v>
      </c>
      <c r="K27" s="237" t="str">
        <v>:</v>
      </c>
      <c r="L27" s="237" t="str">
        <v>:</v>
      </c>
      <c r="M27" s="237" t="str">
        <v>:</v>
      </c>
      <c r="N27" s="237" t="str">
        <v>:</v>
      </c>
      <c r="O27" s="237" t="str">
        <v>:</v>
      </c>
      <c r="P27" s="237" t="str">
        <v>:</v>
      </c>
      <c r="Q27" s="237" t="str">
        <v>:</v>
      </c>
      <c r="R27" s="237" t="str">
        <v>:</v>
      </c>
      <c r="S27" s="237" t="str">
        <v>:</v>
      </c>
      <c r="T27" s="237" t="str">
        <v>:</v>
      </c>
      <c r="U27" s="237" t="str">
        <v>:</v>
      </c>
      <c r="V27" s="237" t="str">
        <v>:</v>
      </c>
      <c r="W27" s="237" t="str">
        <v>:</v>
      </c>
      <c r="X27" s="237" t="str">
        <v>:</v>
      </c>
      <c r="Y27" s="237" t="str">
        <v>:</v>
      </c>
      <c r="Z27" s="237" t="str">
        <v>:</v>
      </c>
      <c r="AA27" s="237" t="str">
        <v>:</v>
      </c>
      <c r="AB27" s="237" t="str">
        <v>:</v>
      </c>
      <c r="AC27" s="237" t="str">
        <v>:</v>
      </c>
      <c r="AD27" s="237" t="str">
        <v>:</v>
      </c>
      <c r="AE27" s="237" t="str">
        <v>:</v>
      </c>
      <c r="AF27" s="237" t="str">
        <v>:</v>
      </c>
      <c r="AG27" s="237" t="str">
        <v>:</v>
      </c>
      <c r="AH27" s="237" t="str">
        <v>:</v>
      </c>
      <c r="AI27" s="237" t="str">
        <v>:</v>
      </c>
      <c r="AJ27" s="534" t="str">
        <v>:</v>
      </c>
    </row>
    <row r="28" spans="2:36">
      <c r="B28" s="231">
        <v>2015</v>
      </c>
      <c r="C28" s="237" t="str">
        <v>:</v>
      </c>
      <c r="D28" s="237" t="str">
        <v>:</v>
      </c>
      <c r="E28" s="237" t="str">
        <v>:</v>
      </c>
      <c r="F28" s="237" t="str">
        <v>:</v>
      </c>
      <c r="G28" s="237" t="str">
        <v>:</v>
      </c>
      <c r="H28" s="237" t="str">
        <v>:</v>
      </c>
      <c r="I28" s="237" t="str">
        <v>:</v>
      </c>
      <c r="J28" s="237" t="str">
        <v>:</v>
      </c>
      <c r="K28" s="237" t="str">
        <v>:</v>
      </c>
      <c r="L28" s="237" t="str">
        <v>:</v>
      </c>
      <c r="M28" s="237" t="str">
        <v>:</v>
      </c>
      <c r="N28" s="237" t="str">
        <v>:</v>
      </c>
      <c r="O28" s="237" t="str">
        <v>:</v>
      </c>
      <c r="P28" s="237" t="str">
        <v>:</v>
      </c>
      <c r="Q28" s="237" t="str">
        <v>:</v>
      </c>
      <c r="R28" s="237" t="str">
        <v>:</v>
      </c>
      <c r="S28" s="237" t="str">
        <v>:</v>
      </c>
      <c r="T28" s="237" t="str">
        <v>:</v>
      </c>
      <c r="U28" s="237" t="str">
        <v>:</v>
      </c>
      <c r="V28" s="237" t="str">
        <v>:</v>
      </c>
      <c r="W28" s="237" t="str">
        <v>:</v>
      </c>
      <c r="X28" s="237" t="str">
        <v>:</v>
      </c>
      <c r="Y28" s="237" t="str">
        <v>:</v>
      </c>
      <c r="Z28" s="237" t="str">
        <v>:</v>
      </c>
      <c r="AA28" s="237" t="str">
        <v>:</v>
      </c>
      <c r="AB28" s="237" t="str">
        <v>:</v>
      </c>
      <c r="AC28" s="237" t="str">
        <v>:</v>
      </c>
      <c r="AD28" s="237" t="str">
        <v>:</v>
      </c>
      <c r="AE28" s="237" t="str">
        <v>:</v>
      </c>
      <c r="AF28" s="237" t="str">
        <v>:</v>
      </c>
      <c r="AG28" s="237" t="str">
        <v>:</v>
      </c>
      <c r="AH28" s="237" t="str">
        <v>:</v>
      </c>
      <c r="AI28" s="237" t="str">
        <v>:</v>
      </c>
      <c r="AJ28" s="534" t="str">
        <v>:</v>
      </c>
    </row>
    <row r="30" spans="2:36" ht="87.75">
      <c r="B30" s="230">
        <f t="array" ref="B30:AJ51">TRANSPOSE(ES_HW3_1!B42:W76)</f>
        <v>0</v>
      </c>
      <c r="C30" s="236" t="str">
        <v>ΕΕ (28 χώρες)</v>
      </c>
      <c r="D30" s="236" t="str">
        <v>ΕΕ (27 χώρες)</v>
      </c>
      <c r="E30" s="236" t="str">
        <v>ΕΕ (15 χώρες)</v>
      </c>
      <c r="F30" s="236" t="str">
        <v>Ευροχώρος</v>
      </c>
      <c r="G30" s="236" t="str">
        <v>Βέλγιο</v>
      </c>
      <c r="H30" s="236" t="str">
        <v>Βουλγαρία</v>
      </c>
      <c r="I30" s="236" t="str">
        <v>Τσεχία</v>
      </c>
      <c r="J30" s="236" t="str">
        <v>Δανία</v>
      </c>
      <c r="K30" s="236" t="str">
        <v>Γερμανία</v>
      </c>
      <c r="L30" s="236" t="str">
        <v>Εσθονία</v>
      </c>
      <c r="M30" s="236" t="str">
        <v>Ιρλανδία</v>
      </c>
      <c r="N30" s="236" t="str">
        <v>Ελλάδα</v>
      </c>
      <c r="O30" s="236" t="str">
        <v>Ισπανία</v>
      </c>
      <c r="P30" s="236" t="str">
        <v>Γαλλία</v>
      </c>
      <c r="Q30" s="236" t="str">
        <v>Κροατία</v>
      </c>
      <c r="R30" s="236" t="str">
        <v>Ιταλία</v>
      </c>
      <c r="S30" s="236" t="str">
        <v>Κύπρος</v>
      </c>
      <c r="T30" s="236" t="str">
        <v>Λετονία</v>
      </c>
      <c r="U30" s="236" t="str">
        <v>Λιθουανία</v>
      </c>
      <c r="V30" s="236" t="str">
        <v>Λουξεμβούργο</v>
      </c>
      <c r="W30" s="236" t="str">
        <v>Ουγγαρία</v>
      </c>
      <c r="X30" s="236" t="str">
        <v>Μάλτα</v>
      </c>
      <c r="Y30" s="236" t="str">
        <v>Ολλανδία</v>
      </c>
      <c r="Z30" s="236" t="str">
        <v>Αυστρία</v>
      </c>
      <c r="AA30" s="236" t="str">
        <v>Πολωνία</v>
      </c>
      <c r="AB30" s="236" t="str">
        <v>Πορτογαλία</v>
      </c>
      <c r="AC30" s="236" t="str">
        <v>Ρουμανία</v>
      </c>
      <c r="AD30" s="236" t="str">
        <v>Σλοβενία</v>
      </c>
      <c r="AE30" s="236" t="str">
        <v>Σλοβακία</v>
      </c>
      <c r="AF30" s="236" t="str">
        <v>Φινλανδία</v>
      </c>
      <c r="AG30" s="236" t="str">
        <v>Σουηδία</v>
      </c>
      <c r="AH30" s="236" t="str">
        <v>Ηνωμένο Βασίλειο</v>
      </c>
      <c r="AI30" s="236" t="str">
        <v>Ηνωμένες Πολιτείες</v>
      </c>
      <c r="AJ30" s="236" t="str">
        <v>Ιαπωνία</v>
      </c>
    </row>
    <row r="31" spans="2:36">
      <c r="B31" s="231">
        <v>1995</v>
      </c>
      <c r="C31" s="237" t="str">
        <v/>
      </c>
      <c r="D31" s="237" t="str">
        <v/>
      </c>
      <c r="E31" s="237" t="str">
        <v/>
      </c>
      <c r="F31" s="237" t="str">
        <v/>
      </c>
      <c r="G31" s="237" t="str">
        <v/>
      </c>
      <c r="H31" s="237" t="str">
        <v/>
      </c>
      <c r="I31" s="237" t="str">
        <v/>
      </c>
      <c r="J31" s="237" t="str">
        <v/>
      </c>
      <c r="K31" s="237" t="str">
        <v/>
      </c>
      <c r="L31" s="237" t="str">
        <v/>
      </c>
      <c r="M31" s="237" t="str">
        <v/>
      </c>
      <c r="N31" s="237" t="str">
        <v/>
      </c>
      <c r="O31" s="237" t="str">
        <v/>
      </c>
      <c r="P31" s="237" t="str">
        <v/>
      </c>
      <c r="Q31" s="237" t="str">
        <v/>
      </c>
      <c r="R31" s="237" t="str">
        <v/>
      </c>
      <c r="S31" s="237" t="str">
        <v/>
      </c>
      <c r="T31" s="237" t="str">
        <v/>
      </c>
      <c r="U31" s="237" t="str">
        <v/>
      </c>
      <c r="V31" s="237" t="str">
        <v/>
      </c>
      <c r="W31" s="237" t="str">
        <v/>
      </c>
      <c r="X31" s="237" t="str">
        <v/>
      </c>
      <c r="Y31" s="237" t="str">
        <v/>
      </c>
      <c r="Z31" s="237" t="str">
        <v/>
      </c>
      <c r="AA31" s="237" t="str">
        <v/>
      </c>
      <c r="AB31" s="237" t="str">
        <v/>
      </c>
      <c r="AC31" s="237" t="str">
        <v/>
      </c>
      <c r="AD31" s="237" t="str">
        <v/>
      </c>
      <c r="AE31" s="237" t="str">
        <v/>
      </c>
      <c r="AF31" s="237" t="str">
        <v/>
      </c>
      <c r="AG31" s="237" t="str">
        <v/>
      </c>
      <c r="AH31" s="237" t="str">
        <v/>
      </c>
      <c r="AI31" s="237" t="str">
        <v/>
      </c>
      <c r="AJ31" s="534" t="str">
        <v/>
      </c>
    </row>
    <row r="32" spans="2:36">
      <c r="B32" s="231">
        <v>1996</v>
      </c>
      <c r="C32" s="237" t="str">
        <v/>
      </c>
      <c r="D32" s="237" t="str">
        <v/>
      </c>
      <c r="E32" s="237" t="str">
        <v/>
      </c>
      <c r="F32" s="237" t="str">
        <v/>
      </c>
      <c r="G32" s="237" t="str">
        <v/>
      </c>
      <c r="H32" s="237" t="str">
        <v/>
      </c>
      <c r="I32" s="237" t="str">
        <v/>
      </c>
      <c r="J32" s="237" t="str">
        <v/>
      </c>
      <c r="K32" s="237" t="str">
        <v/>
      </c>
      <c r="L32" s="237" t="str">
        <v/>
      </c>
      <c r="M32" s="237" t="str">
        <v/>
      </c>
      <c r="N32" s="237" t="str">
        <v/>
      </c>
      <c r="O32" s="237" t="str">
        <v/>
      </c>
      <c r="P32" s="237" t="str">
        <v/>
      </c>
      <c r="Q32" s="237" t="str">
        <v/>
      </c>
      <c r="R32" s="237" t="str">
        <v/>
      </c>
      <c r="S32" s="237" t="str">
        <v/>
      </c>
      <c r="T32" s="237" t="str">
        <v/>
      </c>
      <c r="U32" s="237" t="str">
        <v/>
      </c>
      <c r="V32" s="237" t="str">
        <v/>
      </c>
      <c r="W32" s="237" t="str">
        <v/>
      </c>
      <c r="X32" s="237" t="str">
        <v/>
      </c>
      <c r="Y32" s="237" t="str">
        <v/>
      </c>
      <c r="Z32" s="237" t="str">
        <v/>
      </c>
      <c r="AA32" s="237" t="str">
        <v/>
      </c>
      <c r="AB32" s="237" t="str">
        <v/>
      </c>
      <c r="AC32" s="237" t="str">
        <v/>
      </c>
      <c r="AD32" s="237" t="str">
        <v/>
      </c>
      <c r="AE32" s="237" t="str">
        <v/>
      </c>
      <c r="AF32" s="237" t="str">
        <v/>
      </c>
      <c r="AG32" s="237" t="str">
        <v/>
      </c>
      <c r="AH32" s="237" t="str">
        <v/>
      </c>
      <c r="AI32" s="237" t="str">
        <v/>
      </c>
      <c r="AJ32" s="534" t="str">
        <v/>
      </c>
    </row>
    <row r="33" spans="2:36">
      <c r="B33" s="231">
        <v>1997</v>
      </c>
      <c r="C33" s="237" t="str">
        <v/>
      </c>
      <c r="D33" s="237" t="str">
        <v/>
      </c>
      <c r="E33" s="237" t="str">
        <v/>
      </c>
      <c r="F33" s="237" t="str">
        <v/>
      </c>
      <c r="G33" s="237" t="str">
        <v/>
      </c>
      <c r="H33" s="237" t="str">
        <v/>
      </c>
      <c r="I33" s="237" t="str">
        <v/>
      </c>
      <c r="J33" s="237" t="str">
        <v/>
      </c>
      <c r="K33" s="237" t="str">
        <v/>
      </c>
      <c r="L33" s="237" t="str">
        <v/>
      </c>
      <c r="M33" s="237" t="str">
        <v/>
      </c>
      <c r="N33" s="237" t="str">
        <v/>
      </c>
      <c r="O33" s="237" t="str">
        <v/>
      </c>
      <c r="P33" s="237" t="str">
        <v/>
      </c>
      <c r="Q33" s="237" t="str">
        <v/>
      </c>
      <c r="R33" s="237" t="str">
        <v/>
      </c>
      <c r="S33" s="237" t="str">
        <v/>
      </c>
      <c r="T33" s="237" t="str">
        <v/>
      </c>
      <c r="U33" s="237" t="str">
        <v/>
      </c>
      <c r="V33" s="237" t="str">
        <v/>
      </c>
      <c r="W33" s="237" t="str">
        <v/>
      </c>
      <c r="X33" s="237" t="str">
        <v/>
      </c>
      <c r="Y33" s="237" t="str">
        <v/>
      </c>
      <c r="Z33" s="237" t="str">
        <v/>
      </c>
      <c r="AA33" s="237" t="str">
        <v/>
      </c>
      <c r="AB33" s="237" t="str">
        <v/>
      </c>
      <c r="AC33" s="237" t="str">
        <v/>
      </c>
      <c r="AD33" s="237" t="str">
        <v/>
      </c>
      <c r="AE33" s="237" t="str">
        <v/>
      </c>
      <c r="AF33" s="237" t="str">
        <v/>
      </c>
      <c r="AG33" s="237" t="str">
        <v/>
      </c>
      <c r="AH33" s="237" t="str">
        <v/>
      </c>
      <c r="AI33" s="237" t="str">
        <v/>
      </c>
      <c r="AJ33" s="534" t="str">
        <v/>
      </c>
    </row>
    <row r="34" spans="2:36">
      <c r="B34" s="231">
        <v>1998</v>
      </c>
      <c r="C34" s="237" t="str">
        <v/>
      </c>
      <c r="D34" s="237" t="str">
        <v/>
      </c>
      <c r="E34" s="237" t="str">
        <v/>
      </c>
      <c r="F34" s="237" t="str">
        <v/>
      </c>
      <c r="G34" s="237" t="str">
        <v/>
      </c>
      <c r="H34" s="237" t="str">
        <v/>
      </c>
      <c r="I34" s="237" t="str">
        <v/>
      </c>
      <c r="J34" s="237" t="str">
        <v/>
      </c>
      <c r="K34" s="237" t="str">
        <v/>
      </c>
      <c r="L34" s="237" t="str">
        <v/>
      </c>
      <c r="M34" s="237" t="str">
        <v/>
      </c>
      <c r="N34" s="237" t="str">
        <v/>
      </c>
      <c r="O34" s="237" t="str">
        <v/>
      </c>
      <c r="P34" s="237" t="str">
        <v/>
      </c>
      <c r="Q34" s="237" t="str">
        <v/>
      </c>
      <c r="R34" s="237" t="str">
        <v/>
      </c>
      <c r="S34" s="237" t="str">
        <v/>
      </c>
      <c r="T34" s="237" t="str">
        <v/>
      </c>
      <c r="U34" s="237" t="str">
        <v/>
      </c>
      <c r="V34" s="237" t="str">
        <v/>
      </c>
      <c r="W34" s="237" t="str">
        <v/>
      </c>
      <c r="X34" s="237" t="str">
        <v/>
      </c>
      <c r="Y34" s="237" t="str">
        <v/>
      </c>
      <c r="Z34" s="237" t="str">
        <v/>
      </c>
      <c r="AA34" s="237" t="str">
        <v/>
      </c>
      <c r="AB34" s="237" t="str">
        <v/>
      </c>
      <c r="AC34" s="237" t="str">
        <v/>
      </c>
      <c r="AD34" s="237" t="str">
        <v/>
      </c>
      <c r="AE34" s="237" t="str">
        <v/>
      </c>
      <c r="AF34" s="237" t="str">
        <v/>
      </c>
      <c r="AG34" s="237" t="str">
        <v/>
      </c>
      <c r="AH34" s="237" t="str">
        <v/>
      </c>
      <c r="AI34" s="237" t="str">
        <v/>
      </c>
      <c r="AJ34" s="534" t="str">
        <v/>
      </c>
    </row>
    <row r="35" spans="2:36">
      <c r="B35" s="231">
        <v>1999</v>
      </c>
      <c r="C35" s="237" t="str">
        <v/>
      </c>
      <c r="D35" s="237" t="str">
        <v/>
      </c>
      <c r="E35" s="237" t="str">
        <v/>
      </c>
      <c r="F35" s="237" t="str">
        <v/>
      </c>
      <c r="G35" s="237" t="str">
        <v/>
      </c>
      <c r="H35" s="237" t="str">
        <v/>
      </c>
      <c r="I35" s="237" t="str">
        <v/>
      </c>
      <c r="J35" s="237" t="str">
        <v/>
      </c>
      <c r="K35" s="237" t="str">
        <v/>
      </c>
      <c r="L35" s="237" t="str">
        <v/>
      </c>
      <c r="M35" s="237" t="str">
        <v/>
      </c>
      <c r="N35" s="237" t="str">
        <v/>
      </c>
      <c r="O35" s="237" t="str">
        <v/>
      </c>
      <c r="P35" s="237" t="str">
        <v/>
      </c>
      <c r="Q35" s="237" t="str">
        <v/>
      </c>
      <c r="R35" s="237" t="str">
        <v/>
      </c>
      <c r="S35" s="237" t="str">
        <v/>
      </c>
      <c r="T35" s="237" t="str">
        <v/>
      </c>
      <c r="U35" s="237" t="str">
        <v/>
      </c>
      <c r="V35" s="237" t="str">
        <v/>
      </c>
      <c r="W35" s="237" t="str">
        <v/>
      </c>
      <c r="X35" s="237" t="str">
        <v/>
      </c>
      <c r="Y35" s="237" t="str">
        <v/>
      </c>
      <c r="Z35" s="237" t="str">
        <v/>
      </c>
      <c r="AA35" s="237" t="str">
        <v/>
      </c>
      <c r="AB35" s="237" t="str">
        <v/>
      </c>
      <c r="AC35" s="237" t="str">
        <v/>
      </c>
      <c r="AD35" s="237" t="str">
        <v/>
      </c>
      <c r="AE35" s="237" t="str">
        <v/>
      </c>
      <c r="AF35" s="237" t="str">
        <v/>
      </c>
      <c r="AG35" s="237" t="str">
        <v/>
      </c>
      <c r="AH35" s="237" t="str">
        <v/>
      </c>
      <c r="AI35" s="237" t="str">
        <v/>
      </c>
      <c r="AJ35" s="534" t="str">
        <v/>
      </c>
    </row>
    <row r="36" spans="2:36">
      <c r="B36" s="231">
        <v>2000</v>
      </c>
      <c r="C36" s="237" t="str">
        <v/>
      </c>
      <c r="D36" s="237" t="str">
        <v/>
      </c>
      <c r="E36" s="237" t="str">
        <v/>
      </c>
      <c r="F36" s="237" t="str">
        <v/>
      </c>
      <c r="G36" s="237" t="str">
        <v/>
      </c>
      <c r="H36" s="237" t="str">
        <v/>
      </c>
      <c r="I36" s="237" t="str">
        <v/>
      </c>
      <c r="J36" s="237" t="str">
        <v/>
      </c>
      <c r="K36" s="237" t="str">
        <v/>
      </c>
      <c r="L36" s="237" t="str">
        <v/>
      </c>
      <c r="M36" s="237" t="str">
        <v/>
      </c>
      <c r="N36" s="237" t="str">
        <v/>
      </c>
      <c r="O36" s="237" t="str">
        <v/>
      </c>
      <c r="P36" s="237" t="str">
        <v/>
      </c>
      <c r="Q36" s="237" t="str">
        <v/>
      </c>
      <c r="R36" s="237" t="str">
        <v/>
      </c>
      <c r="S36" s="237" t="str">
        <v/>
      </c>
      <c r="T36" s="237" t="str">
        <v/>
      </c>
      <c r="U36" s="237" t="str">
        <v/>
      </c>
      <c r="V36" s="237" t="str">
        <v/>
      </c>
      <c r="W36" s="237" t="str">
        <v/>
      </c>
      <c r="X36" s="237" t="str">
        <v/>
      </c>
      <c r="Y36" s="237" t="str">
        <v/>
      </c>
      <c r="Z36" s="237" t="str">
        <v/>
      </c>
      <c r="AA36" s="237" t="str">
        <v/>
      </c>
      <c r="AB36" s="237" t="str">
        <v/>
      </c>
      <c r="AC36" s="237" t="str">
        <v/>
      </c>
      <c r="AD36" s="237" t="str">
        <v/>
      </c>
      <c r="AE36" s="237" t="str">
        <v/>
      </c>
      <c r="AF36" s="237" t="str">
        <v/>
      </c>
      <c r="AG36" s="237" t="str">
        <v/>
      </c>
      <c r="AH36" s="237" t="str">
        <v/>
      </c>
      <c r="AI36" s="237" t="str">
        <v/>
      </c>
      <c r="AJ36" s="534" t="str">
        <v/>
      </c>
    </row>
    <row r="37" spans="2:36">
      <c r="B37" s="231">
        <v>2001</v>
      </c>
      <c r="C37" s="237" t="str">
        <v/>
      </c>
      <c r="D37" s="237" t="str">
        <v/>
      </c>
      <c r="E37" s="237" t="str">
        <v/>
      </c>
      <c r="F37" s="237" t="str">
        <v/>
      </c>
      <c r="G37" s="237" t="str">
        <v/>
      </c>
      <c r="H37" s="237" t="str">
        <v/>
      </c>
      <c r="I37" s="237" t="str">
        <v/>
      </c>
      <c r="J37" s="237" t="str">
        <v/>
      </c>
      <c r="K37" s="237" t="str">
        <v/>
      </c>
      <c r="L37" s="237" t="str">
        <v/>
      </c>
      <c r="M37" s="237" t="str">
        <v/>
      </c>
      <c r="N37" s="237" t="str">
        <v/>
      </c>
      <c r="O37" s="237" t="str">
        <v/>
      </c>
      <c r="P37" s="237" t="str">
        <v/>
      </c>
      <c r="Q37" s="237" t="str">
        <v/>
      </c>
      <c r="R37" s="237" t="str">
        <v/>
      </c>
      <c r="S37" s="237" t="str">
        <v/>
      </c>
      <c r="T37" s="237" t="str">
        <v/>
      </c>
      <c r="U37" s="237" t="str">
        <v/>
      </c>
      <c r="V37" s="237" t="str">
        <v/>
      </c>
      <c r="W37" s="237" t="str">
        <v/>
      </c>
      <c r="X37" s="237" t="str">
        <v/>
      </c>
      <c r="Y37" s="237" t="str">
        <v/>
      </c>
      <c r="Z37" s="237" t="str">
        <v/>
      </c>
      <c r="AA37" s="237" t="str">
        <v/>
      </c>
      <c r="AB37" s="237" t="str">
        <v/>
      </c>
      <c r="AC37" s="237" t="str">
        <v/>
      </c>
      <c r="AD37" s="237" t="str">
        <v/>
      </c>
      <c r="AE37" s="237" t="str">
        <v/>
      </c>
      <c r="AF37" s="237" t="str">
        <v/>
      </c>
      <c r="AG37" s="237" t="str">
        <v/>
      </c>
      <c r="AH37" s="237" t="str">
        <v/>
      </c>
      <c r="AI37" s="237" t="str">
        <v/>
      </c>
      <c r="AJ37" s="534" t="str">
        <v/>
      </c>
    </row>
    <row r="38" spans="2:36">
      <c r="B38" s="231">
        <v>2002</v>
      </c>
      <c r="C38" s="237" t="str">
        <v/>
      </c>
      <c r="D38" s="237" t="str">
        <v/>
      </c>
      <c r="E38" s="237" t="str">
        <v/>
      </c>
      <c r="F38" s="237" t="str">
        <v/>
      </c>
      <c r="G38" s="237" t="str">
        <v/>
      </c>
      <c r="H38" s="237" t="str">
        <v/>
      </c>
      <c r="I38" s="237" t="str">
        <v/>
      </c>
      <c r="J38" s="237" t="str">
        <v/>
      </c>
      <c r="K38" s="237" t="str">
        <v/>
      </c>
      <c r="L38" s="237" t="str">
        <v/>
      </c>
      <c r="M38" s="237" t="str">
        <v/>
      </c>
      <c r="N38" s="237" t="str">
        <v/>
      </c>
      <c r="O38" s="237" t="str">
        <v/>
      </c>
      <c r="P38" s="237" t="str">
        <v/>
      </c>
      <c r="Q38" s="237" t="str">
        <v/>
      </c>
      <c r="R38" s="237" t="str">
        <v/>
      </c>
      <c r="S38" s="237" t="str">
        <v/>
      </c>
      <c r="T38" s="237" t="str">
        <v/>
      </c>
      <c r="U38" s="237" t="str">
        <v/>
      </c>
      <c r="V38" s="237" t="str">
        <v/>
      </c>
      <c r="W38" s="237" t="str">
        <v/>
      </c>
      <c r="X38" s="237" t="str">
        <v/>
      </c>
      <c r="Y38" s="237" t="str">
        <v/>
      </c>
      <c r="Z38" s="237" t="str">
        <v/>
      </c>
      <c r="AA38" s="237" t="str">
        <v/>
      </c>
      <c r="AB38" s="237" t="str">
        <v/>
      </c>
      <c r="AC38" s="237" t="str">
        <v/>
      </c>
      <c r="AD38" s="237" t="str">
        <v/>
      </c>
      <c r="AE38" s="237" t="str">
        <v/>
      </c>
      <c r="AF38" s="237" t="str">
        <v/>
      </c>
      <c r="AG38" s="237" t="str">
        <v/>
      </c>
      <c r="AH38" s="237" t="str">
        <v/>
      </c>
      <c r="AI38" s="237" t="str">
        <v/>
      </c>
      <c r="AJ38" s="534" t="str">
        <v/>
      </c>
    </row>
    <row r="39" spans="2:36">
      <c r="B39" s="231">
        <v>2003</v>
      </c>
      <c r="C39" s="237" t="str">
        <v/>
      </c>
      <c r="D39" s="237" t="str">
        <v/>
      </c>
      <c r="E39" s="237" t="str">
        <v/>
      </c>
      <c r="F39" s="237" t="str">
        <v/>
      </c>
      <c r="G39" s="237" t="str">
        <v/>
      </c>
      <c r="H39" s="237" t="str">
        <v/>
      </c>
      <c r="I39" s="237" t="str">
        <v/>
      </c>
      <c r="J39" s="237" t="str">
        <v/>
      </c>
      <c r="K39" s="237" t="str">
        <v/>
      </c>
      <c r="L39" s="237" t="str">
        <v/>
      </c>
      <c r="M39" s="237" t="str">
        <v/>
      </c>
      <c r="N39" s="237" t="str">
        <v/>
      </c>
      <c r="O39" s="237" t="str">
        <v/>
      </c>
      <c r="P39" s="237" t="str">
        <v/>
      </c>
      <c r="Q39" s="237" t="str">
        <v/>
      </c>
      <c r="R39" s="237" t="str">
        <v/>
      </c>
      <c r="S39" s="237" t="str">
        <v/>
      </c>
      <c r="T39" s="237" t="str">
        <v/>
      </c>
      <c r="U39" s="237" t="str">
        <v/>
      </c>
      <c r="V39" s="237" t="str">
        <v/>
      </c>
      <c r="W39" s="237" t="str">
        <v/>
      </c>
      <c r="X39" s="237" t="str">
        <v/>
      </c>
      <c r="Y39" s="237" t="str">
        <v/>
      </c>
      <c r="Z39" s="237" t="str">
        <v/>
      </c>
      <c r="AA39" s="237" t="str">
        <v/>
      </c>
      <c r="AB39" s="237" t="str">
        <v/>
      </c>
      <c r="AC39" s="237" t="str">
        <v/>
      </c>
      <c r="AD39" s="237" t="str">
        <v/>
      </c>
      <c r="AE39" s="237" t="str">
        <v/>
      </c>
      <c r="AF39" s="237" t="str">
        <v/>
      </c>
      <c r="AG39" s="237" t="str">
        <v/>
      </c>
      <c r="AH39" s="237" t="str">
        <v/>
      </c>
      <c r="AI39" s="237" t="str">
        <v/>
      </c>
      <c r="AJ39" s="534" t="str">
        <v/>
      </c>
    </row>
    <row r="40" spans="2:36">
      <c r="B40" s="231">
        <v>2004</v>
      </c>
      <c r="C40" s="237" t="str">
        <v/>
      </c>
      <c r="D40" s="237" t="str">
        <v/>
      </c>
      <c r="E40" s="237" t="str">
        <v/>
      </c>
      <c r="F40" s="237" t="str">
        <v/>
      </c>
      <c r="G40" s="237" t="str">
        <v/>
      </c>
      <c r="H40" s="237" t="str">
        <v/>
      </c>
      <c r="I40" s="237" t="str">
        <v/>
      </c>
      <c r="J40" s="237" t="str">
        <v/>
      </c>
      <c r="K40" s="237" t="str">
        <v/>
      </c>
      <c r="L40" s="237" t="str">
        <v/>
      </c>
      <c r="M40" s="237" t="str">
        <v/>
      </c>
      <c r="N40" s="237" t="str">
        <v/>
      </c>
      <c r="O40" s="237" t="str">
        <v/>
      </c>
      <c r="P40" s="237" t="str">
        <v/>
      </c>
      <c r="Q40" s="237" t="str">
        <v/>
      </c>
      <c r="R40" s="237" t="str">
        <v/>
      </c>
      <c r="S40" s="237" t="str">
        <v/>
      </c>
      <c r="T40" s="237" t="str">
        <v/>
      </c>
      <c r="U40" s="237" t="str">
        <v/>
      </c>
      <c r="V40" s="237" t="str">
        <v/>
      </c>
      <c r="W40" s="237" t="str">
        <v/>
      </c>
      <c r="X40" s="237" t="str">
        <v/>
      </c>
      <c r="Y40" s="237" t="str">
        <v/>
      </c>
      <c r="Z40" s="237" t="str">
        <v/>
      </c>
      <c r="AA40" s="237" t="str">
        <v/>
      </c>
      <c r="AB40" s="237" t="str">
        <v/>
      </c>
      <c r="AC40" s="237" t="str">
        <v/>
      </c>
      <c r="AD40" s="237" t="str">
        <v/>
      </c>
      <c r="AE40" s="237" t="str">
        <v/>
      </c>
      <c r="AF40" s="237" t="str">
        <v/>
      </c>
      <c r="AG40" s="237" t="str">
        <v/>
      </c>
      <c r="AH40" s="237" t="str">
        <v/>
      </c>
      <c r="AI40" s="237" t="str">
        <v/>
      </c>
      <c r="AJ40" s="534" t="str">
        <v/>
      </c>
    </row>
    <row r="41" spans="2:36">
      <c r="B41" s="231">
        <v>2005</v>
      </c>
      <c r="C41" s="237" t="str">
        <v/>
      </c>
      <c r="D41" s="237" t="str">
        <v/>
      </c>
      <c r="E41" s="237" t="str">
        <v/>
      </c>
      <c r="F41" s="237" t="str">
        <v/>
      </c>
      <c r="G41" s="237" t="str">
        <v/>
      </c>
      <c r="H41" s="237" t="str">
        <v/>
      </c>
      <c r="I41" s="237" t="str">
        <v/>
      </c>
      <c r="J41" s="237" t="str">
        <v/>
      </c>
      <c r="K41" s="237" t="str">
        <v/>
      </c>
      <c r="L41" s="237" t="str">
        <v/>
      </c>
      <c r="M41" s="237" t="str">
        <v/>
      </c>
      <c r="N41" s="237" t="str">
        <v>b</v>
      </c>
      <c r="O41" s="237" t="str">
        <v/>
      </c>
      <c r="P41" s="237" t="str">
        <v/>
      </c>
      <c r="Q41" s="237" t="str">
        <v/>
      </c>
      <c r="R41" s="237" t="str">
        <v/>
      </c>
      <c r="S41" s="237" t="str">
        <v/>
      </c>
      <c r="T41" s="237" t="str">
        <v/>
      </c>
      <c r="U41" s="237" t="str">
        <v/>
      </c>
      <c r="V41" s="237" t="str">
        <v/>
      </c>
      <c r="W41" s="237" t="str">
        <v/>
      </c>
      <c r="X41" s="237" t="str">
        <v/>
      </c>
      <c r="Y41" s="237" t="str">
        <v/>
      </c>
      <c r="Z41" s="237" t="str">
        <v/>
      </c>
      <c r="AA41" s="237" t="str">
        <v/>
      </c>
      <c r="AB41" s="237" t="str">
        <v/>
      </c>
      <c r="AC41" s="237" t="str">
        <v/>
      </c>
      <c r="AD41" s="237" t="str">
        <v/>
      </c>
      <c r="AE41" s="237" t="str">
        <v/>
      </c>
      <c r="AF41" s="237" t="str">
        <v/>
      </c>
      <c r="AG41" s="237" t="str">
        <v/>
      </c>
      <c r="AH41" s="237" t="str">
        <v/>
      </c>
      <c r="AI41" s="237" t="str">
        <v/>
      </c>
      <c r="AJ41" s="534" t="str">
        <v/>
      </c>
    </row>
    <row r="42" spans="2:36">
      <c r="B42" s="231">
        <v>2006</v>
      </c>
      <c r="C42" s="237" t="str">
        <v/>
      </c>
      <c r="D42" s="237" t="str">
        <v/>
      </c>
      <c r="E42" s="237" t="str">
        <v/>
      </c>
      <c r="F42" s="237" t="str">
        <v/>
      </c>
      <c r="G42" s="237" t="str">
        <v/>
      </c>
      <c r="H42" s="237" t="str">
        <v/>
      </c>
      <c r="I42" s="237" t="str">
        <v/>
      </c>
      <c r="J42" s="237" t="str">
        <v/>
      </c>
      <c r="K42" s="237" t="str">
        <v/>
      </c>
      <c r="L42" s="237" t="str">
        <v/>
      </c>
      <c r="M42" s="237" t="str">
        <v/>
      </c>
      <c r="N42" s="237" t="str">
        <v/>
      </c>
      <c r="O42" s="237" t="str">
        <v/>
      </c>
      <c r="P42" s="237" t="str">
        <v/>
      </c>
      <c r="Q42" s="237" t="str">
        <v/>
      </c>
      <c r="R42" s="237" t="str">
        <v/>
      </c>
      <c r="S42" s="237" t="str">
        <v/>
      </c>
      <c r="T42" s="237" t="str">
        <v/>
      </c>
      <c r="U42" s="237" t="str">
        <v/>
      </c>
      <c r="V42" s="237" t="str">
        <v/>
      </c>
      <c r="W42" s="237" t="str">
        <v/>
      </c>
      <c r="X42" s="237" t="str">
        <v/>
      </c>
      <c r="Y42" s="237" t="str">
        <v/>
      </c>
      <c r="Z42" s="237" t="str">
        <v/>
      </c>
      <c r="AA42" s="237" t="str">
        <v/>
      </c>
      <c r="AB42" s="237" t="str">
        <v/>
      </c>
      <c r="AC42" s="237" t="str">
        <v/>
      </c>
      <c r="AD42" s="237" t="str">
        <v/>
      </c>
      <c r="AE42" s="237" t="str">
        <v/>
      </c>
      <c r="AF42" s="237" t="str">
        <v/>
      </c>
      <c r="AG42" s="237" t="str">
        <v/>
      </c>
      <c r="AH42" s="237" t="str">
        <v/>
      </c>
      <c r="AI42" s="237" t="str">
        <v/>
      </c>
      <c r="AJ42" s="534" t="str">
        <v/>
      </c>
    </row>
    <row r="43" spans="2:36">
      <c r="B43" s="231">
        <v>2007</v>
      </c>
      <c r="C43" s="237" t="str">
        <v/>
      </c>
      <c r="D43" s="237" t="str">
        <v/>
      </c>
      <c r="E43" s="237" t="str">
        <v/>
      </c>
      <c r="F43" s="237" t="str">
        <v/>
      </c>
      <c r="G43" s="237" t="str">
        <v/>
      </c>
      <c r="H43" s="237" t="str">
        <v/>
      </c>
      <c r="I43" s="237" t="str">
        <v/>
      </c>
      <c r="J43" s="237" t="str">
        <v/>
      </c>
      <c r="K43" s="237" t="str">
        <v/>
      </c>
      <c r="L43" s="237" t="str">
        <v/>
      </c>
      <c r="M43" s="237" t="str">
        <v/>
      </c>
      <c r="N43" s="237" t="str">
        <v/>
      </c>
      <c r="O43" s="237" t="str">
        <v/>
      </c>
      <c r="P43" s="237" t="str">
        <v/>
      </c>
      <c r="Q43" s="237" t="str">
        <v/>
      </c>
      <c r="R43" s="237" t="str">
        <v/>
      </c>
      <c r="S43" s="237" t="str">
        <v/>
      </c>
      <c r="T43" s="237" t="str">
        <v>b</v>
      </c>
      <c r="U43" s="237" t="str">
        <v/>
      </c>
      <c r="V43" s="237" t="str">
        <v/>
      </c>
      <c r="W43" s="237" t="str">
        <v/>
      </c>
      <c r="X43" s="237" t="str">
        <v/>
      </c>
      <c r="Y43" s="237" t="str">
        <v/>
      </c>
      <c r="Z43" s="237" t="str">
        <v/>
      </c>
      <c r="AA43" s="237" t="str">
        <v/>
      </c>
      <c r="AB43" s="237" t="str">
        <v/>
      </c>
      <c r="AC43" s="237" t="str">
        <v/>
      </c>
      <c r="AD43" s="237" t="str">
        <v/>
      </c>
      <c r="AE43" s="237" t="str">
        <v/>
      </c>
      <c r="AF43" s="237" t="str">
        <v/>
      </c>
      <c r="AG43" s="237" t="str">
        <v/>
      </c>
      <c r="AH43" s="237" t="str">
        <v/>
      </c>
      <c r="AI43" s="237" t="str">
        <v/>
      </c>
      <c r="AJ43" s="534" t="str">
        <v/>
      </c>
    </row>
    <row r="44" spans="2:36">
      <c r="B44" s="231">
        <v>2008</v>
      </c>
      <c r="C44" s="237" t="str">
        <v/>
      </c>
      <c r="D44" s="237" t="str">
        <v/>
      </c>
      <c r="E44" s="237" t="str">
        <v/>
      </c>
      <c r="F44" s="237" t="str">
        <v/>
      </c>
      <c r="G44" s="237" t="str">
        <v/>
      </c>
      <c r="H44" s="237" t="str">
        <v/>
      </c>
      <c r="I44" s="237" t="str">
        <v/>
      </c>
      <c r="J44" s="237" t="str">
        <v/>
      </c>
      <c r="K44" s="237" t="str">
        <v/>
      </c>
      <c r="L44" s="237" t="str">
        <v/>
      </c>
      <c r="M44" s="237" t="str">
        <v/>
      </c>
      <c r="N44" s="237" t="str">
        <v/>
      </c>
      <c r="O44" s="237" t="str">
        <v/>
      </c>
      <c r="P44" s="237" t="str">
        <v/>
      </c>
      <c r="Q44" s="237" t="str">
        <v/>
      </c>
      <c r="R44" s="237" t="str">
        <v/>
      </c>
      <c r="S44" s="237" t="str">
        <v/>
      </c>
      <c r="T44" s="237" t="str">
        <v/>
      </c>
      <c r="U44" s="237" t="str">
        <v/>
      </c>
      <c r="V44" s="237" t="str">
        <v/>
      </c>
      <c r="W44" s="237" t="str">
        <v/>
      </c>
      <c r="X44" s="237" t="str">
        <v/>
      </c>
      <c r="Y44" s="237" t="str">
        <v/>
      </c>
      <c r="Z44" s="237" t="str">
        <v/>
      </c>
      <c r="AA44" s="237" t="str">
        <v/>
      </c>
      <c r="AB44" s="237" t="str">
        <v/>
      </c>
      <c r="AC44" s="237" t="str">
        <v/>
      </c>
      <c r="AD44" s="237" t="str">
        <v/>
      </c>
      <c r="AE44" s="237" t="str">
        <v/>
      </c>
      <c r="AF44" s="237" t="str">
        <v/>
      </c>
      <c r="AG44" s="237" t="str">
        <v/>
      </c>
      <c r="AH44" s="237" t="str">
        <v/>
      </c>
      <c r="AI44" s="237" t="str">
        <v/>
      </c>
      <c r="AJ44" s="534" t="str">
        <v/>
      </c>
    </row>
    <row r="45" spans="2:36">
      <c r="B45" s="231">
        <v>2009</v>
      </c>
      <c r="C45" s="237" t="str">
        <v/>
      </c>
      <c r="D45" s="237" t="str">
        <v/>
      </c>
      <c r="E45" s="237" t="str">
        <v/>
      </c>
      <c r="F45" s="237" t="str">
        <v/>
      </c>
      <c r="G45" s="237" t="str">
        <v/>
      </c>
      <c r="H45" s="237" t="str">
        <v/>
      </c>
      <c r="I45" s="237" t="str">
        <v/>
      </c>
      <c r="J45" s="237" t="str">
        <v/>
      </c>
      <c r="K45" s="237" t="str">
        <v/>
      </c>
      <c r="L45" s="237" t="str">
        <v/>
      </c>
      <c r="M45" s="237" t="str">
        <v/>
      </c>
      <c r="N45" s="237" t="str">
        <v/>
      </c>
      <c r="O45" s="237" t="str">
        <v/>
      </c>
      <c r="P45" s="237" t="str">
        <v/>
      </c>
      <c r="Q45" s="237" t="str">
        <v/>
      </c>
      <c r="R45" s="237" t="str">
        <v/>
      </c>
      <c r="S45" s="237" t="str">
        <v/>
      </c>
      <c r="T45" s="237" t="str">
        <v/>
      </c>
      <c r="U45" s="237" t="str">
        <v/>
      </c>
      <c r="V45" s="237" t="str">
        <v/>
      </c>
      <c r="W45" s="237" t="str">
        <v/>
      </c>
      <c r="X45" s="237" t="str">
        <v/>
      </c>
      <c r="Y45" s="237" t="str">
        <v/>
      </c>
      <c r="Z45" s="237" t="str">
        <v/>
      </c>
      <c r="AA45" s="237" t="str">
        <v/>
      </c>
      <c r="AB45" s="237" t="str">
        <v/>
      </c>
      <c r="AC45" s="237" t="str">
        <v/>
      </c>
      <c r="AD45" s="237" t="str">
        <v/>
      </c>
      <c r="AE45" s="237" t="str">
        <v/>
      </c>
      <c r="AF45" s="237" t="str">
        <v/>
      </c>
      <c r="AG45" s="237" t="str">
        <v/>
      </c>
      <c r="AH45" s="237" t="str">
        <v/>
      </c>
      <c r="AI45" s="237" t="str">
        <v/>
      </c>
      <c r="AJ45" s="534" t="str">
        <v/>
      </c>
    </row>
    <row r="46" spans="2:36">
      <c r="B46" s="231">
        <v>2010</v>
      </c>
      <c r="C46" s="237" t="str">
        <v/>
      </c>
      <c r="D46" s="237" t="str">
        <v/>
      </c>
      <c r="E46" s="237" t="str">
        <v/>
      </c>
      <c r="F46" s="237" t="str">
        <v/>
      </c>
      <c r="G46" s="237" t="str">
        <v/>
      </c>
      <c r="H46" s="237" t="str">
        <v/>
      </c>
      <c r="I46" s="237" t="str">
        <v/>
      </c>
      <c r="J46" s="237" t="str">
        <v/>
      </c>
      <c r="K46" s="237" t="str">
        <v/>
      </c>
      <c r="L46" s="237" t="str">
        <v/>
      </c>
      <c r="M46" s="237" t="str">
        <v/>
      </c>
      <c r="N46" s="237" t="str">
        <v/>
      </c>
      <c r="O46" s="237" t="str">
        <v/>
      </c>
      <c r="P46" s="237" t="str">
        <v/>
      </c>
      <c r="Q46" s="237" t="str">
        <v/>
      </c>
      <c r="R46" s="237" t="str">
        <v/>
      </c>
      <c r="S46" s="237" t="str">
        <v/>
      </c>
      <c r="T46" s="237" t="str">
        <v/>
      </c>
      <c r="U46" s="237" t="str">
        <v/>
      </c>
      <c r="V46" s="237" t="str">
        <v/>
      </c>
      <c r="W46" s="237" t="str">
        <v/>
      </c>
      <c r="X46" s="237" t="str">
        <v/>
      </c>
      <c r="Y46" s="237" t="str">
        <v/>
      </c>
      <c r="Z46" s="237" t="str">
        <v/>
      </c>
      <c r="AA46" s="237" t="str">
        <v/>
      </c>
      <c r="AB46" s="237" t="str">
        <v/>
      </c>
      <c r="AC46" s="237" t="str">
        <v/>
      </c>
      <c r="AD46" s="237" t="str">
        <v/>
      </c>
      <c r="AE46" s="237" t="str">
        <v/>
      </c>
      <c r="AF46" s="237" t="str">
        <v/>
      </c>
      <c r="AG46" s="237" t="str">
        <v/>
      </c>
      <c r="AH46" s="237" t="str">
        <v/>
      </c>
      <c r="AI46" s="237" t="str">
        <v/>
      </c>
      <c r="AJ46" s="534" t="str">
        <v/>
      </c>
    </row>
    <row r="47" spans="2:36">
      <c r="B47" s="231">
        <v>2011</v>
      </c>
      <c r="C47" s="237" t="str">
        <v/>
      </c>
      <c r="D47" s="237" t="str">
        <v/>
      </c>
      <c r="E47" s="237" t="str">
        <v/>
      </c>
      <c r="F47" s="237" t="str">
        <v/>
      </c>
      <c r="G47" s="237" t="str">
        <v/>
      </c>
      <c r="H47" s="237" t="str">
        <v/>
      </c>
      <c r="I47" s="237" t="str">
        <v/>
      </c>
      <c r="J47" s="237" t="str">
        <v/>
      </c>
      <c r="K47" s="237" t="str">
        <v/>
      </c>
      <c r="L47" s="237" t="str">
        <v/>
      </c>
      <c r="M47" s="237" t="str">
        <v/>
      </c>
      <c r="N47" s="237" t="str">
        <v/>
      </c>
      <c r="O47" s="237" t="str">
        <v/>
      </c>
      <c r="P47" s="237" t="str">
        <v/>
      </c>
      <c r="Q47" s="237" t="str">
        <v/>
      </c>
      <c r="R47" s="237" t="str">
        <v/>
      </c>
      <c r="S47" s="237" t="str">
        <v/>
      </c>
      <c r="T47" s="237" t="str">
        <v/>
      </c>
      <c r="U47" s="237" t="str">
        <v/>
      </c>
      <c r="V47" s="237" t="str">
        <v/>
      </c>
      <c r="W47" s="237" t="str">
        <v/>
      </c>
      <c r="X47" s="237" t="str">
        <v/>
      </c>
      <c r="Y47" s="237" t="str">
        <v/>
      </c>
      <c r="Z47" s="237" t="str">
        <v/>
      </c>
      <c r="AA47" s="237" t="str">
        <v/>
      </c>
      <c r="AB47" s="237" t="str">
        <v/>
      </c>
      <c r="AC47" s="237" t="str">
        <v/>
      </c>
      <c r="AD47" s="237" t="str">
        <v/>
      </c>
      <c r="AE47" s="237" t="str">
        <v/>
      </c>
      <c r="AF47" s="237" t="str">
        <v/>
      </c>
      <c r="AG47" s="237" t="str">
        <v/>
      </c>
      <c r="AH47" s="237" t="str">
        <v/>
      </c>
      <c r="AI47" s="237" t="str">
        <v/>
      </c>
      <c r="AJ47" s="534" t="str">
        <v/>
      </c>
    </row>
    <row r="48" spans="2:36">
      <c r="B48" s="231">
        <v>2012</v>
      </c>
      <c r="C48" s="237" t="str">
        <v/>
      </c>
      <c r="D48" s="237" t="str">
        <v/>
      </c>
      <c r="E48" s="237" t="str">
        <v/>
      </c>
      <c r="F48" s="237" t="str">
        <v/>
      </c>
      <c r="G48" s="237" t="str">
        <v/>
      </c>
      <c r="H48" s="237" t="str">
        <v/>
      </c>
      <c r="I48" s="237" t="str">
        <v/>
      </c>
      <c r="J48" s="237" t="str">
        <v/>
      </c>
      <c r="K48" s="237" t="str">
        <v/>
      </c>
      <c r="L48" s="237" t="str">
        <v/>
      </c>
      <c r="M48" s="237" t="str">
        <v/>
      </c>
      <c r="N48" s="237" t="str">
        <v/>
      </c>
      <c r="O48" s="237" t="str">
        <v/>
      </c>
      <c r="P48" s="237" t="str">
        <v/>
      </c>
      <c r="Q48" s="237" t="str">
        <v/>
      </c>
      <c r="R48" s="237" t="str">
        <v/>
      </c>
      <c r="S48" s="237" t="str">
        <v/>
      </c>
      <c r="T48" s="237" t="str">
        <v/>
      </c>
      <c r="U48" s="237" t="str">
        <v/>
      </c>
      <c r="V48" s="237" t="str">
        <v/>
      </c>
      <c r="W48" s="237" t="str">
        <v/>
      </c>
      <c r="X48" s="237" t="str">
        <v/>
      </c>
      <c r="Y48" s="237" t="str">
        <v/>
      </c>
      <c r="Z48" s="237" t="str">
        <v/>
      </c>
      <c r="AA48" s="237" t="str">
        <v/>
      </c>
      <c r="AB48" s="237" t="str">
        <v/>
      </c>
      <c r="AC48" s="237" t="str">
        <v/>
      </c>
      <c r="AD48" s="237" t="str">
        <v/>
      </c>
      <c r="AE48" s="237" t="str">
        <v/>
      </c>
      <c r="AF48" s="237" t="str">
        <v/>
      </c>
      <c r="AG48" s="237" t="str">
        <v/>
      </c>
      <c r="AH48" s="237" t="str">
        <v/>
      </c>
      <c r="AI48" s="237" t="str">
        <v/>
      </c>
      <c r="AJ48" s="534" t="str">
        <v/>
      </c>
    </row>
    <row r="49" spans="2:36">
      <c r="B49" s="231">
        <v>2013</v>
      </c>
      <c r="C49" s="237" t="str">
        <v/>
      </c>
      <c r="D49" s="237" t="str">
        <v/>
      </c>
      <c r="E49" s="237" t="str">
        <v/>
      </c>
      <c r="F49" s="237" t="str">
        <v/>
      </c>
      <c r="G49" s="237" t="str">
        <v/>
      </c>
      <c r="H49" s="237" t="str">
        <v/>
      </c>
      <c r="I49" s="237" t="str">
        <v/>
      </c>
      <c r="J49" s="237" t="str">
        <v/>
      </c>
      <c r="K49" s="237" t="str">
        <v/>
      </c>
      <c r="L49" s="237" t="str">
        <v/>
      </c>
      <c r="M49" s="237" t="str">
        <v/>
      </c>
      <c r="N49" s="237" t="str">
        <v/>
      </c>
      <c r="O49" s="237" t="str">
        <v/>
      </c>
      <c r="P49" s="237" t="str">
        <v/>
      </c>
      <c r="Q49" s="237" t="str">
        <v/>
      </c>
      <c r="R49" s="237" t="str">
        <v/>
      </c>
      <c r="S49" s="237" t="str">
        <v/>
      </c>
      <c r="T49" s="237" t="str">
        <v/>
      </c>
      <c r="U49" s="237" t="str">
        <v/>
      </c>
      <c r="V49" s="237" t="str">
        <v/>
      </c>
      <c r="W49" s="237" t="str">
        <v/>
      </c>
      <c r="X49" s="237" t="str">
        <v/>
      </c>
      <c r="Y49" s="237" t="str">
        <v/>
      </c>
      <c r="Z49" s="237" t="str">
        <v/>
      </c>
      <c r="AA49" s="237" t="str">
        <v/>
      </c>
      <c r="AB49" s="237" t="str">
        <v/>
      </c>
      <c r="AC49" s="237" t="str">
        <v/>
      </c>
      <c r="AD49" s="237" t="str">
        <v/>
      </c>
      <c r="AE49" s="237" t="str">
        <v/>
      </c>
      <c r="AF49" s="237" t="str">
        <v/>
      </c>
      <c r="AG49" s="237" t="str">
        <v/>
      </c>
      <c r="AH49" s="237" t="str">
        <v/>
      </c>
      <c r="AI49" s="237" t="str">
        <v/>
      </c>
      <c r="AJ49" s="534" t="str">
        <v/>
      </c>
    </row>
    <row r="50" spans="2:36">
      <c r="B50" s="231">
        <v>2014</v>
      </c>
      <c r="C50" s="237" t="str">
        <v/>
      </c>
      <c r="D50" s="237" t="str">
        <v/>
      </c>
      <c r="E50" s="237" t="str">
        <v/>
      </c>
      <c r="F50" s="237" t="str">
        <v/>
      </c>
      <c r="G50" s="237" t="str">
        <v/>
      </c>
      <c r="H50" s="237" t="str">
        <v/>
      </c>
      <c r="I50" s="237" t="str">
        <v/>
      </c>
      <c r="J50" s="237" t="str">
        <v/>
      </c>
      <c r="K50" s="237" t="str">
        <v/>
      </c>
      <c r="L50" s="237" t="str">
        <v/>
      </c>
      <c r="M50" s="237" t="str">
        <v/>
      </c>
      <c r="N50" s="237" t="str">
        <v/>
      </c>
      <c r="O50" s="237" t="str">
        <v/>
      </c>
      <c r="P50" s="237" t="str">
        <v/>
      </c>
      <c r="Q50" s="237" t="str">
        <v/>
      </c>
      <c r="R50" s="237" t="str">
        <v/>
      </c>
      <c r="S50" s="237" t="str">
        <v/>
      </c>
      <c r="T50" s="237" t="str">
        <v/>
      </c>
      <c r="U50" s="237" t="str">
        <v/>
      </c>
      <c r="V50" s="237" t="str">
        <v/>
      </c>
      <c r="W50" s="237" t="str">
        <v/>
      </c>
      <c r="X50" s="237" t="str">
        <v/>
      </c>
      <c r="Y50" s="237" t="str">
        <v/>
      </c>
      <c r="Z50" s="237" t="str">
        <v/>
      </c>
      <c r="AA50" s="237" t="str">
        <v/>
      </c>
      <c r="AB50" s="237" t="str">
        <v/>
      </c>
      <c r="AC50" s="237" t="str">
        <v/>
      </c>
      <c r="AD50" s="237" t="str">
        <v/>
      </c>
      <c r="AE50" s="237" t="str">
        <v/>
      </c>
      <c r="AF50" s="237" t="str">
        <v/>
      </c>
      <c r="AG50" s="237" t="str">
        <v/>
      </c>
      <c r="AH50" s="237" t="str">
        <v/>
      </c>
      <c r="AI50" s="237" t="str">
        <v/>
      </c>
      <c r="AJ50" s="534" t="str">
        <v/>
      </c>
    </row>
    <row r="51" spans="2:36">
      <c r="B51" s="231">
        <v>2015</v>
      </c>
      <c r="C51" s="237" t="str">
        <v/>
      </c>
      <c r="D51" s="237" t="str">
        <v/>
      </c>
      <c r="E51" s="237" t="str">
        <v/>
      </c>
      <c r="F51" s="237" t="str">
        <v/>
      </c>
      <c r="G51" s="237" t="str">
        <v/>
      </c>
      <c r="H51" s="237" t="str">
        <v/>
      </c>
      <c r="I51" s="237" t="str">
        <v/>
      </c>
      <c r="J51" s="237" t="str">
        <v/>
      </c>
      <c r="K51" s="237" t="str">
        <v/>
      </c>
      <c r="L51" s="237" t="str">
        <v/>
      </c>
      <c r="M51" s="237" t="str">
        <v/>
      </c>
      <c r="N51" s="237" t="str">
        <v/>
      </c>
      <c r="O51" s="237" t="str">
        <v/>
      </c>
      <c r="P51" s="237" t="str">
        <v/>
      </c>
      <c r="Q51" s="237" t="str">
        <v/>
      </c>
      <c r="R51" s="237" t="str">
        <v/>
      </c>
      <c r="S51" s="237" t="str">
        <v/>
      </c>
      <c r="T51" s="237" t="str">
        <v/>
      </c>
      <c r="U51" s="237" t="str">
        <v/>
      </c>
      <c r="V51" s="237" t="str">
        <v/>
      </c>
      <c r="W51" s="237" t="str">
        <v/>
      </c>
      <c r="X51" s="237" t="str">
        <v/>
      </c>
      <c r="Y51" s="237" t="str">
        <v/>
      </c>
      <c r="Z51" s="237" t="str">
        <v/>
      </c>
      <c r="AA51" s="237" t="str">
        <v/>
      </c>
      <c r="AB51" s="237" t="str">
        <v/>
      </c>
      <c r="AC51" s="237" t="str">
        <v/>
      </c>
      <c r="AD51" s="237" t="str">
        <v/>
      </c>
      <c r="AE51" s="237" t="str">
        <v/>
      </c>
      <c r="AF51" s="237" t="str">
        <v/>
      </c>
      <c r="AG51" s="237" t="str">
        <v/>
      </c>
      <c r="AH51" s="237" t="str">
        <v/>
      </c>
      <c r="AI51" s="237" t="str">
        <v/>
      </c>
      <c r="AJ51" s="534" t="str">
        <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32"/>
  <sheetViews>
    <sheetView topLeftCell="B1" workbookViewId="0">
      <selection activeCell="B36" sqref="A36:X45"/>
    </sheetView>
  </sheetViews>
  <sheetFormatPr defaultColWidth="9.125" defaultRowHeight="15"/>
  <cols>
    <col min="1" max="1" width="2.75" style="76" hidden="1" customWidth="1"/>
    <col min="2" max="2" width="23.75" style="76" customWidth="1"/>
    <col min="3" max="22" width="10" style="76" customWidth="1"/>
    <col min="23" max="23" width="3.75" style="76" customWidth="1"/>
    <col min="24" max="24" width="10" style="174" customWidth="1"/>
    <col min="25" max="25" width="3.75" style="76" customWidth="1"/>
    <col min="26" max="26" width="10" style="76" customWidth="1"/>
    <col min="27" max="27" width="3.75" style="76" customWidth="1"/>
    <col min="28" max="28" width="10" style="76" customWidth="1"/>
    <col min="29" max="29" width="10" style="174" customWidth="1"/>
    <col min="30" max="30" width="3.75" style="76" customWidth="1"/>
    <col min="31" max="41" width="10" style="76" customWidth="1"/>
    <col min="42" max="42" width="3.75" style="76" customWidth="1"/>
    <col min="43" max="16384" width="9.125" style="76"/>
  </cols>
  <sheetData>
    <row r="1" spans="1:45" ht="30.75" thickBot="1">
      <c r="B1" s="36" t="s">
        <v>0</v>
      </c>
    </row>
    <row r="2" spans="1:45" ht="13.5" customHeight="1" thickTop="1">
      <c r="B2" s="43" t="s">
        <v>1</v>
      </c>
    </row>
    <row r="3" spans="1:45" ht="13.5" customHeight="1">
      <c r="B3" s="44" t="s">
        <v>131</v>
      </c>
    </row>
    <row r="4" spans="1:45" ht="13.5" customHeight="1"/>
    <row r="5" spans="1:45" ht="13.5" customHeight="1">
      <c r="B5" s="171" t="s">
        <v>125</v>
      </c>
      <c r="C5" s="99" t="str">
        <f>NA1T!C5</f>
        <v>A.</v>
      </c>
      <c r="D5" s="99" t="str">
        <f>NA1T!D5</f>
        <v>B.</v>
      </c>
      <c r="E5" s="99" t="str">
        <f>NA1T!E5</f>
        <v>C.</v>
      </c>
      <c r="F5" s="99" t="str">
        <f>NA1T!F5</f>
        <v>D.</v>
      </c>
      <c r="G5" s="99" t="str">
        <f>NA1T!G5</f>
        <v>E.</v>
      </c>
      <c r="H5" s="99" t="str">
        <f>NA1T!H5</f>
        <v>F.</v>
      </c>
      <c r="I5" s="99" t="str">
        <f>NA1T!I5</f>
        <v>G.</v>
      </c>
      <c r="J5" s="99" t="str">
        <f>NA1T!J5</f>
        <v>H.</v>
      </c>
      <c r="K5" s="99" t="str">
        <f>NA1T!K5</f>
        <v>I.</v>
      </c>
      <c r="L5" s="99" t="str">
        <f>NA1T!L5</f>
        <v>J.</v>
      </c>
      <c r="M5" s="99" t="str">
        <f>NA1T!M5</f>
        <v>K.</v>
      </c>
      <c r="N5" s="99" t="str">
        <f>NA1T!N5</f>
        <v>L.</v>
      </c>
      <c r="O5" s="99" t="str">
        <f>NA1T!O5</f>
        <v>M.</v>
      </c>
      <c r="P5" s="99" t="str">
        <f>NA1T!P5</f>
        <v>N.</v>
      </c>
      <c r="Q5" s="99" t="str">
        <f>NA1T!Q5</f>
        <v>O.</v>
      </c>
      <c r="R5" s="99" t="str">
        <f>NA1T!R5</f>
        <v>P.</v>
      </c>
      <c r="S5" s="99" t="str">
        <f>NA1T!S5</f>
        <v>Q.</v>
      </c>
      <c r="T5" s="99" t="str">
        <f>NA1T!T5</f>
        <v>R.</v>
      </c>
      <c r="U5" s="99" t="str">
        <f>NA1T!U5</f>
        <v>S.</v>
      </c>
      <c r="V5" s="99" t="str">
        <f>NA1T!V5</f>
        <v>T.</v>
      </c>
      <c r="W5" s="99" t="s">
        <v>125</v>
      </c>
      <c r="X5" s="99" t="s">
        <v>125</v>
      </c>
      <c r="Y5" s="99" t="s">
        <v>125</v>
      </c>
      <c r="Z5" s="99" t="s">
        <v>125</v>
      </c>
      <c r="AA5" s="99" t="s">
        <v>125</v>
      </c>
      <c r="AB5" s="99" t="s">
        <v>125</v>
      </c>
      <c r="AC5" s="99" t="s">
        <v>125</v>
      </c>
      <c r="AD5" s="99" t="s">
        <v>125</v>
      </c>
      <c r="AE5" s="99" t="str">
        <f>NA1T!AE5</f>
        <v>A</v>
      </c>
      <c r="AF5" s="99" t="str">
        <f>NA1T!AF5</f>
        <v>B_E</v>
      </c>
      <c r="AG5" s="99" t="str">
        <f>NA1T!AG5</f>
        <v>C</v>
      </c>
      <c r="AH5" s="99" t="str">
        <f>NA1T!AH5</f>
        <v>F</v>
      </c>
      <c r="AI5" s="99" t="str">
        <f>NA1T!AI5</f>
        <v>G_I</v>
      </c>
      <c r="AJ5" s="99" t="str">
        <f>NA1T!AJ5</f>
        <v>J</v>
      </c>
      <c r="AK5" s="99" t="str">
        <f>NA1T!AK5</f>
        <v>K</v>
      </c>
      <c r="AL5" s="99" t="str">
        <f>NA1T!AL5</f>
        <v>L</v>
      </c>
      <c r="AM5" s="99" t="str">
        <f>NA1T!AM5</f>
        <v>M_N</v>
      </c>
      <c r="AN5" s="99" t="str">
        <f>NA1T!AN5</f>
        <v>O_Q</v>
      </c>
      <c r="AO5" s="99" t="str">
        <f>NA1T!AO5</f>
        <v>R_T</v>
      </c>
      <c r="AP5" s="99"/>
      <c r="AQ5" s="99" t="str">
        <f>NA1T!AQ5</f>
        <v>A_B</v>
      </c>
      <c r="AR5" s="99" t="str">
        <f>NA1T!AR5</f>
        <v>C_F</v>
      </c>
      <c r="AS5" s="99" t="str">
        <f>NA1T!AS5</f>
        <v>G_T</v>
      </c>
    </row>
    <row r="6" spans="1:45" ht="253.5" customHeight="1">
      <c r="B6" s="171" t="s">
        <v>125</v>
      </c>
      <c r="C6" s="101" t="str">
        <f>NA1T!C6</f>
        <v>Γεωργία, δασοκομία και αλιεία</v>
      </c>
      <c r="D6" s="101" t="str">
        <f>NA1T!D6</f>
        <v>Ορυχεία και λατομεία</v>
      </c>
      <c r="E6" s="101" t="str">
        <f>NA1T!E6</f>
        <v>Μεταποιητικές βιομηχανίες</v>
      </c>
      <c r="F6" s="101" t="str">
        <f>NA1T!F6</f>
        <v>Παραγωγή  ηλεκτρικού  ρεύματος, φυσικού αερίου, ατμού και κλιματισμού</v>
      </c>
      <c r="G6" s="101" t="str">
        <f>NA1T!G6</f>
        <v>Παροχή νερού, επεξεργασία λυμάτων, διαχείριση αποβλήτων και δραστηριότητες εξυγίανσης</v>
      </c>
      <c r="H6" s="101" t="str">
        <f>NA1T!H6</f>
        <v>Κατασκευές</v>
      </c>
      <c r="I6" s="101" t="str">
        <f>NA1T!I6</f>
        <v>Χονδρικό και λιανικό εμπόριο, επισκευή μηχανοκινήτων οχημάτων και μοτοσικλετών</v>
      </c>
      <c r="J6" s="101" t="str">
        <f>NA1T!J6</f>
        <v>Μεταφορά και αποθήκευση</v>
      </c>
      <c r="K6" s="101" t="str">
        <f>NA1T!K6</f>
        <v>Δραστηριότητες υπηρεσιών παροχής καταλύματος και υπηρεσιών εστίασης</v>
      </c>
      <c r="L6" s="101" t="str">
        <f>NA1T!L6</f>
        <v>Ενημέρωση και επικοινωνία</v>
      </c>
      <c r="M6" s="101" t="str">
        <f>NA1T!M6</f>
        <v>Χρηματοπιστωτικές και ασφαλιστικές δραστηριότητες</v>
      </c>
      <c r="N6" s="101" t="str">
        <f>NA1T!N6</f>
        <v>Διαχείριση ακίνητης περιουσίας</v>
      </c>
      <c r="O6" s="101" t="str">
        <f>NA1T!O6</f>
        <v>Επαγγελματικές, επιστημονικές και τεχνικές δραστηριότητες</v>
      </c>
      <c r="P6" s="101" t="str">
        <f>NA1T!P6</f>
        <v>Διοικητικές και υποστηρικτικές δραστηριότητες</v>
      </c>
      <c r="Q6" s="101" t="str">
        <f>NA1T!Q6</f>
        <v>Δημόσια διοίκηση και άμυνα, υποχρεωτική κοινωνική ασφάλιση</v>
      </c>
      <c r="R6" s="101" t="str">
        <f>NA1T!R6</f>
        <v>Εκπαίδευση</v>
      </c>
      <c r="S6" s="101" t="str">
        <f>NA1T!S6</f>
        <v>Δραστηριότητες σχετικές με την ανθρώπινη υγεία και κοινωνική μέριμνα</v>
      </c>
      <c r="T6" s="101" t="str">
        <f>NA1T!T6</f>
        <v>Τέχνες, διασκέδαση και ψυχαγωγία</v>
      </c>
      <c r="U6" s="101" t="str">
        <f>NA1T!U6</f>
        <v>Άλλες δραστηριότητες παροχής υπηρεσιών</v>
      </c>
      <c r="V6" s="101" t="str">
        <f>NA1T!V6</f>
        <v>Δραστηριότητες νοικοκυριών ως εργοδοτών</v>
      </c>
      <c r="W6" s="101" t="s">
        <v>125</v>
      </c>
      <c r="X6" s="102" t="s">
        <v>133</v>
      </c>
      <c r="Y6" s="101" t="s">
        <v>125</v>
      </c>
      <c r="Z6" s="191" t="s">
        <v>132</v>
      </c>
      <c r="AA6" s="101" t="s">
        <v>125</v>
      </c>
      <c r="AB6" s="101" t="s">
        <v>125</v>
      </c>
      <c r="AC6" s="102" t="s">
        <v>134</v>
      </c>
      <c r="AD6" s="101" t="s">
        <v>125</v>
      </c>
      <c r="AE6" s="101" t="str">
        <f>NA1T!AE6</f>
        <v>Γεωργία, δασοκομία και αλιεία</v>
      </c>
      <c r="AF6" s="101" t="str">
        <f>NA1T!AF6</f>
        <v>"Ορυχεία και λατομεία" "Μεταποιητικές Βιομηχανίες" "Παραγωγή ηλεκτρικού ρεύματος, φυσικού αερίου, ατμού και κλιματισμού" "Παροχή νερού, επεξεργασία λυμάτων, διαχείριση αποβλήτων και 
 δραστηριότητες εξυγίανσης"</v>
      </c>
      <c r="AG6" s="101" t="str">
        <f>NA1T!AG6</f>
        <v>Μεταποιητικές βιομηχανίες</v>
      </c>
      <c r="AH6" s="101" t="str">
        <f>NA1T!AH6</f>
        <v>Κατασκευές</v>
      </c>
      <c r="AI6" s="101" t="str">
        <f>NA1T!AI6</f>
        <v xml:space="preserve">"Χονδρικό και λιανικό εμπόριο, επισκευή μηχανοκινήτων οχημάτων και μοτοσικλετών" "Μεταφορά και αποθήκευση"  "Δραστηριότητες υπηρεσιών παροχής καταλύματος και υπηρεσιών εστίασης " </v>
      </c>
      <c r="AJ6" s="101" t="str">
        <f>NA1T!AJ6</f>
        <v>Ενημέρωση και επικοινωνία</v>
      </c>
      <c r="AK6" s="101" t="str">
        <f>NA1T!AK6</f>
        <v>Χρηματοπιστωτικές και ασφαλιστικές δραστηριότητες</v>
      </c>
      <c r="AL6" s="101" t="str">
        <f>NA1T!AL6</f>
        <v>Διαχείριση ακίνητης περιουσίας</v>
      </c>
      <c r="AM6" s="101" t="str">
        <f>NA1T!AM6</f>
        <v xml:space="preserve">"Επαγγελματικές, επιστημονικές και τεχνικές δραστηριότητες" "Διοικητικές και υποστηρικτικές δραστηριότητες" </v>
      </c>
      <c r="AN6" s="101" t="str">
        <f>NA1T!AN6</f>
        <v xml:space="preserve">"Δημόσια διοίκηση και άμυνα, υποχρεωτική κοινωνική ασφάλιση" "Εκπαίδευση" "Δραστηριότητες σχετικές με την ανθρώπινη υγεία και κοινωνική  μέριμνα" </v>
      </c>
      <c r="AO6" s="101" t="str">
        <f>NA1T!AO6</f>
        <v xml:space="preserve">"Τέχνες, διασκέδαση και ψυχαγωγία" "Άλλες δραστηριότητες παροχής υπηρεσιών"  "Δραστηριότητες νοικοκυριών ως εργοδοτών" </v>
      </c>
      <c r="AP6" s="101"/>
      <c r="AQ6" s="101" t="str">
        <f>NA1T!AQ6</f>
        <v>Πρωτογενής Τομέας</v>
      </c>
      <c r="AR6" s="101" t="str">
        <f>NA1T!AR6</f>
        <v>Δευτερογενής Τομέας</v>
      </c>
      <c r="AS6" s="101" t="str">
        <f>NA1T!AS6</f>
        <v>Τριτογενής Τομέας</v>
      </c>
    </row>
    <row r="7" spans="1:45" ht="22.5" customHeight="1">
      <c r="A7" s="77">
        <v>1</v>
      </c>
      <c r="B7" s="105">
        <v>1995</v>
      </c>
      <c r="C7" s="172" t="s">
        <v>126</v>
      </c>
      <c r="D7" s="172" t="s">
        <v>126</v>
      </c>
      <c r="E7" s="172" t="s">
        <v>126</v>
      </c>
      <c r="F7" s="172" t="s">
        <v>126</v>
      </c>
      <c r="G7" s="172" t="s">
        <v>126</v>
      </c>
      <c r="H7" s="172" t="s">
        <v>126</v>
      </c>
      <c r="I7" s="172" t="s">
        <v>126</v>
      </c>
      <c r="J7" s="172" t="s">
        <v>126</v>
      </c>
      <c r="K7" s="172" t="s">
        <v>126</v>
      </c>
      <c r="L7" s="172" t="s">
        <v>126</v>
      </c>
      <c r="M7" s="172" t="s">
        <v>126</v>
      </c>
      <c r="N7" s="172" t="s">
        <v>126</v>
      </c>
      <c r="O7" s="172" t="s">
        <v>126</v>
      </c>
      <c r="P7" s="172" t="s">
        <v>126</v>
      </c>
      <c r="Q7" s="172" t="s">
        <v>126</v>
      </c>
      <c r="R7" s="172" t="s">
        <v>126</v>
      </c>
      <c r="S7" s="172" t="s">
        <v>126</v>
      </c>
      <c r="T7" s="172" t="s">
        <v>126</v>
      </c>
      <c r="U7" s="172" t="s">
        <v>126</v>
      </c>
      <c r="V7" s="172" t="s">
        <v>126</v>
      </c>
      <c r="W7" s="172" t="s">
        <v>126</v>
      </c>
      <c r="X7" s="175" t="s">
        <v>126</v>
      </c>
      <c r="Y7" s="172" t="s">
        <v>126</v>
      </c>
      <c r="Z7" s="172" t="s">
        <v>126</v>
      </c>
      <c r="AA7" s="172" t="s">
        <v>126</v>
      </c>
      <c r="AB7" s="172" t="s">
        <v>126</v>
      </c>
      <c r="AC7" s="175" t="s">
        <v>126</v>
      </c>
      <c r="AD7" s="172" t="s">
        <v>126</v>
      </c>
      <c r="AE7" s="172" t="s">
        <v>126</v>
      </c>
      <c r="AF7" s="172" t="s">
        <v>126</v>
      </c>
      <c r="AG7" s="172" t="s">
        <v>126</v>
      </c>
      <c r="AH7" s="172" t="s">
        <v>126</v>
      </c>
      <c r="AI7" s="172" t="s">
        <v>126</v>
      </c>
      <c r="AJ7" s="172" t="s">
        <v>126</v>
      </c>
      <c r="AK7" s="172" t="s">
        <v>126</v>
      </c>
      <c r="AL7" s="172" t="s">
        <v>126</v>
      </c>
      <c r="AM7" s="172" t="s">
        <v>126</v>
      </c>
      <c r="AN7" s="172" t="s">
        <v>126</v>
      </c>
      <c r="AO7" s="172" t="s">
        <v>126</v>
      </c>
      <c r="AP7" s="190"/>
      <c r="AQ7" s="172" t="s">
        <v>126</v>
      </c>
      <c r="AR7" s="172" t="s">
        <v>126</v>
      </c>
      <c r="AS7" s="172" t="s">
        <v>126</v>
      </c>
    </row>
    <row r="8" spans="1:45" ht="22.5" customHeight="1">
      <c r="A8" s="77">
        <f t="shared" ref="A8:A27" si="0">IF(C8=":",0,1)</f>
        <v>1</v>
      </c>
      <c r="B8" s="105">
        <v>1996</v>
      </c>
      <c r="C8" s="172">
        <f>IF(OR(NA1T!C7=":",NA1T!C8=":"),":",(NA1T!C8-NA1T!C7)/NA1T!C7*100)</f>
        <v>-1.3486460857654632</v>
      </c>
      <c r="D8" s="172">
        <f>IF(OR(NA1T!D7=":",NA1T!D8=":"),":",(NA1T!D8-NA1T!D7)/NA1T!D7*100)</f>
        <v>3.4322820037105841</v>
      </c>
      <c r="E8" s="172">
        <f>IF(OR(NA1T!E7=":",NA1T!E8=":"),":",(NA1T!E8-NA1T!E7)/NA1T!E7*100)</f>
        <v>-1.8155743302569722</v>
      </c>
      <c r="F8" s="172">
        <f>IF(OR(NA1T!F7=":",NA1T!F8=":"),":",(NA1T!F8-NA1T!F7)/NA1T!F7*100)</f>
        <v>7.2398190045248834</v>
      </c>
      <c r="G8" s="172">
        <f>IF(OR(NA1T!G7=":",NA1T!G8=":"),":",(NA1T!G8-NA1T!G7)/NA1T!G7*100)</f>
        <v>5.106382978723409</v>
      </c>
      <c r="H8" s="172">
        <f>IF(OR(NA1T!H7=":",NA1T!H8=":"),":",(NA1T!H8-NA1T!H7)/NA1T!H7*100)</f>
        <v>0.80853208923505249</v>
      </c>
      <c r="I8" s="172">
        <f>IF(OR(NA1T!I7=":",NA1T!I8=":"),":",(NA1T!I8-NA1T!I7)/NA1T!I7*100)</f>
        <v>0.83836275355084477</v>
      </c>
      <c r="J8" s="172">
        <f>IF(OR(NA1T!J7=":",NA1T!J8=":"),":",(NA1T!J8-NA1T!J7)/NA1T!J7*100)</f>
        <v>-0.85680418481201559</v>
      </c>
      <c r="K8" s="172">
        <f>IF(OR(NA1T!K7=":",NA1T!K8=":"),":",(NA1T!K8-NA1T!K7)/NA1T!K7*100)</f>
        <v>-2.7081206265408273</v>
      </c>
      <c r="L8" s="172">
        <f>IF(OR(NA1T!L7=":",NA1T!L8=":"),":",(NA1T!L8-NA1T!L7)/NA1T!L7*100)</f>
        <v>14.277328463344649</v>
      </c>
      <c r="M8" s="172">
        <f>IF(OR(NA1T!M7=":",NA1T!M8=":"),":",(NA1T!M8-NA1T!M7)/NA1T!M7*100)</f>
        <v>7.9602558245774304</v>
      </c>
      <c r="N8" s="172">
        <f>IF(OR(NA1T!N7=":",NA1T!N8=":"),":",(NA1T!N8-NA1T!N7)/NA1T!N7*100)</f>
        <v>2.5635331070148051</v>
      </c>
      <c r="O8" s="172">
        <f>IF(OR(NA1T!O7=":",NA1T!O8=":"),":",(NA1T!O8-NA1T!O7)/NA1T!O7*100)</f>
        <v>3.7845009461252439</v>
      </c>
      <c r="P8" s="172">
        <f>IF(OR(NA1T!P7=":",NA1T!P8=":"),":",(NA1T!P8-NA1T!P7)/NA1T!P7*100)</f>
        <v>8.993380506733617</v>
      </c>
      <c r="Q8" s="172">
        <f>IF(OR(NA1T!Q7=":",NA1T!Q8=":"),":",(NA1T!Q8-NA1T!Q7)/NA1T!Q7*100)</f>
        <v>2.5087572645489931</v>
      </c>
      <c r="R8" s="172">
        <f>IF(OR(NA1T!R7=":",NA1T!R8=":"),":",(NA1T!R8-NA1T!R7)/NA1T!R7*100)</f>
        <v>3.6538978752833566</v>
      </c>
      <c r="S8" s="172">
        <f>IF(OR(NA1T!S7=":",NA1T!S8=":"),":",(NA1T!S8-NA1T!S7)/NA1T!S7*100)</f>
        <v>3.3693688526940608</v>
      </c>
      <c r="T8" s="172">
        <f>IF(OR(NA1T!T7=":",NA1T!T8=":"),":",(NA1T!T8-NA1T!T7)/NA1T!T7*100)</f>
        <v>6.2419113987058195</v>
      </c>
      <c r="U8" s="172">
        <f>IF(OR(NA1T!U7=":",NA1T!U8=":"),":",(NA1T!U8-NA1T!U7)/NA1T!U7*100)</f>
        <v>3.3707292197858307</v>
      </c>
      <c r="V8" s="172">
        <f>IF(OR(NA1T!V7=":",NA1T!V8=":"),":",(NA1T!V8-NA1T!V7)/NA1T!V7*100)</f>
        <v>25.574712643678165</v>
      </c>
      <c r="W8" s="172" t="s">
        <v>126</v>
      </c>
      <c r="X8" s="175">
        <f>IF(OR(NA1T!X7=":",NA1T!X8=":"),":",(NA1T!X8-NA1T!X7)/NA1T!X7*100)</f>
        <v>1.6034016526447739</v>
      </c>
      <c r="Y8" s="172" t="s">
        <v>126</v>
      </c>
      <c r="Z8" s="172">
        <f>IF(OR(NA1T!Z7=":",NA1T!Z8=":"),":",(NA1T!Z8-NA1T!Z7)/NA1T!Z7*100)</f>
        <v>1.7205601726816753</v>
      </c>
      <c r="AA8" s="172" t="s">
        <v>126</v>
      </c>
      <c r="AB8" s="172" t="s">
        <v>126</v>
      </c>
      <c r="AC8" s="175">
        <f>IF(OR(NA1T!AC7=":",NA1T!AC8=":"),":",(NA1T!AC8-NA1T!AC7)/NA1T!AC7*100)</f>
        <v>1.6143086763081016</v>
      </c>
      <c r="AD8" s="172" t="s">
        <v>126</v>
      </c>
      <c r="AE8" s="172">
        <f>IF(OR(NA1T!AE7=":",NA1T!AE8=":"),":",(NA1T!AE8-NA1T!AE7)/NA1T!AE7*100)</f>
        <v>-1.3486460857654632</v>
      </c>
      <c r="AF8" s="172">
        <f>IF(OR(NA1T!AF7=":",NA1T!AF8=":"),":",(NA1T!AF8-NA1T!AF7)/NA1T!AF7*100)</f>
        <v>-0.70956609570300999</v>
      </c>
      <c r="AG8" s="172">
        <f>IF(OR(NA1T!AG7=":",NA1T!AG8=":"),":",(NA1T!AG8-NA1T!AG7)/NA1T!AG7*100)</f>
        <v>-1.8155743302569722</v>
      </c>
      <c r="AH8" s="172">
        <f>IF(OR(NA1T!AH7=":",NA1T!AH8=":"),":",(NA1T!AH8-NA1T!AH7)/NA1T!AH7*100)</f>
        <v>0.80853208923505249</v>
      </c>
      <c r="AI8" s="172">
        <f>IF(OR(NA1T!AI7=":",NA1T!AI8=":"),":",(NA1T!AI8-NA1T!AI7)/NA1T!AI7*100)</f>
        <v>-0.853801264649936</v>
      </c>
      <c r="AJ8" s="172">
        <f>IF(OR(NA1T!AJ7=":",NA1T!AJ8=":"),":",(NA1T!AJ8-NA1T!AJ7)/NA1T!AJ7*100)</f>
        <v>14.277328463344649</v>
      </c>
      <c r="AK8" s="172">
        <f>IF(OR(NA1T!AK7=":",NA1T!AK8=":"),":",(NA1T!AK8-NA1T!AK7)/NA1T!AK7*100)</f>
        <v>7.9602558245774304</v>
      </c>
      <c r="AL8" s="172">
        <f>IF(OR(NA1T!AL7=":",NA1T!AL8=":"),":",(NA1T!AL8-NA1T!AL7)/NA1T!AL7*100)</f>
        <v>2.5635331070148051</v>
      </c>
      <c r="AM8" s="172">
        <f>IF(OR(NA1T!AM7=":",NA1T!AM8=":"),":",(NA1T!AM8-NA1T!AM7)/NA1T!AM7*100)</f>
        <v>4.6182794716746907</v>
      </c>
      <c r="AN8" s="172">
        <f>IF(OR(NA1T!AN7=":",NA1T!AN8=":"),":",(NA1T!AN8-NA1T!AN7)/NA1T!AN7*100)</f>
        <v>2.9869540858522416</v>
      </c>
      <c r="AO8" s="172">
        <f>IF(OR(NA1T!AO7=":",NA1T!AO8=":"),":",(NA1T!AO8-NA1T!AO7)/NA1T!AO7*100)</f>
        <v>5.9549406375619194</v>
      </c>
      <c r="AP8" s="190"/>
      <c r="AQ8" s="172">
        <f>IF(OR(NA1T!AQ7=":",NA1T!AQ8=":"),":",(NA1T!AQ8-NA1T!AQ7)/NA1T!AQ7*100)</f>
        <v>-1.0917248255234286</v>
      </c>
      <c r="AR8" s="172">
        <f>IF(OR(NA1T!AR7=":",NA1T!AR8=":"),":",(NA1T!AR8-NA1T!AR7)/NA1T!AR7*100)</f>
        <v>-4.5450371866668893E-2</v>
      </c>
      <c r="AS8" s="172">
        <f>IF(OR(NA1T!AS7=":",NA1T!AS8=":"),":",(NA1T!AS8-NA1T!AS7)/NA1T!AS7*100)</f>
        <v>2.305504529233307</v>
      </c>
    </row>
    <row r="9" spans="1:45" ht="22.5" customHeight="1">
      <c r="A9" s="77">
        <f t="shared" si="0"/>
        <v>1</v>
      </c>
      <c r="B9" s="105">
        <v>1997</v>
      </c>
      <c r="C9" s="172">
        <f>IF(OR(NA1T!C8=":",NA1T!C9=":"),":",(NA1T!C9-NA1T!C8)/NA1T!C8*100)</f>
        <v>-13.337071451457863</v>
      </c>
      <c r="D9" s="172">
        <f>IF(OR(NA1T!D8=":",NA1T!D9=":"),":",(NA1T!D9-NA1T!D8)/NA1T!D8*100)</f>
        <v>3.2286995515695014</v>
      </c>
      <c r="E9" s="172">
        <f>IF(OR(NA1T!E8=":",NA1T!E9=":"),":",(NA1T!E9-NA1T!E8)/NA1T!E8*100)</f>
        <v>2.1243827068490968</v>
      </c>
      <c r="F9" s="172">
        <f>IF(OR(NA1T!F8=":",NA1T!F9=":"),":",(NA1T!F9-NA1T!F8)/NA1T!F8*100)</f>
        <v>4.560553011940029</v>
      </c>
      <c r="G9" s="172">
        <f>IF(OR(NA1T!G8=":",NA1T!G9=":"),":",(NA1T!G9-NA1T!G8)/NA1T!G8*100)</f>
        <v>-9.3623481781376583</v>
      </c>
      <c r="H9" s="172">
        <f>IF(OR(NA1T!H8=":",NA1T!H9=":"),":",(NA1T!H9-NA1T!H8)/NA1T!H8*100)</f>
        <v>-2.6326368529939526</v>
      </c>
      <c r="I9" s="172">
        <f>IF(OR(NA1T!I8=":",NA1T!I9=":"),":",(NA1T!I9-NA1T!I8)/NA1T!I8*100)</f>
        <v>1.264526871196014</v>
      </c>
      <c r="J9" s="172">
        <f>IF(OR(NA1T!J8=":",NA1T!J9=":"),":",(NA1T!J9-NA1T!J8)/NA1T!J8*100)</f>
        <v>3.1020546075972399</v>
      </c>
      <c r="K9" s="172">
        <f>IF(OR(NA1T!K8=":",NA1T!K9=":"),":",(NA1T!K9-NA1T!K8)/NA1T!K8*100)</f>
        <v>5.7474500569497904</v>
      </c>
      <c r="L9" s="172">
        <f>IF(OR(NA1T!L8=":",NA1T!L9=":"),":",(NA1T!L9-NA1T!L8)/NA1T!L8*100)</f>
        <v>12.270989098795731</v>
      </c>
      <c r="M9" s="172">
        <f>IF(OR(NA1T!M8=":",NA1T!M9=":"),":",(NA1T!M9-NA1T!M8)/NA1T!M8*100)</f>
        <v>12.638844811171063</v>
      </c>
      <c r="N9" s="172">
        <f>IF(OR(NA1T!N8=":",NA1T!N9=":"),":",(NA1T!N9-NA1T!N8)/NA1T!N8*100)</f>
        <v>2.3757230797785214</v>
      </c>
      <c r="O9" s="172">
        <f>IF(OR(NA1T!O8=":",NA1T!O9=":"),":",(NA1T!O9-NA1T!O8)/NA1T!O8*100)</f>
        <v>3.8476853113146166</v>
      </c>
      <c r="P9" s="172">
        <f>IF(OR(NA1T!P8=":",NA1T!P9=":"),":",(NA1T!P9-NA1T!P8)/NA1T!P8*100)</f>
        <v>6.7225130890052371</v>
      </c>
      <c r="Q9" s="172">
        <f>IF(OR(NA1T!Q8=":",NA1T!Q9=":"),":",(NA1T!Q9-NA1T!Q8)/NA1T!Q8*100)</f>
        <v>2.2910619460435631</v>
      </c>
      <c r="R9" s="172">
        <f>IF(OR(NA1T!R8=":",NA1T!R9=":"),":",(NA1T!R9-NA1T!R8)/NA1T!R8*100)</f>
        <v>4.0866632070576152</v>
      </c>
      <c r="S9" s="172">
        <f>IF(OR(NA1T!S8=":",NA1T!S9=":"),":",(NA1T!S9-NA1T!S8)/NA1T!S8*100)</f>
        <v>2.4994451841988434</v>
      </c>
      <c r="T9" s="172">
        <f>IF(OR(NA1T!T8=":",NA1T!T9=":"),":",(NA1T!T9-NA1T!T8)/NA1T!T8*100)</f>
        <v>16.313718140929531</v>
      </c>
      <c r="U9" s="172">
        <f>IF(OR(NA1T!U8=":",NA1T!U9=":"),":",(NA1T!U9-NA1T!U8)/NA1T!U8*100)</f>
        <v>3.971190370479988</v>
      </c>
      <c r="V9" s="172">
        <f>IF(OR(NA1T!V8=":",NA1T!V9=":"),":",(NA1T!V9-NA1T!V8)/NA1T!V8*100)</f>
        <v>9.4475318731611537</v>
      </c>
      <c r="W9" s="172" t="s">
        <v>126</v>
      </c>
      <c r="X9" s="175">
        <f>IF(OR(NA1T!X8=":",NA1T!X9=":"),":",(NA1T!X9-NA1T!X8)/NA1T!X8*100)</f>
        <v>2.4178631245755389</v>
      </c>
      <c r="Y9" s="172" t="s">
        <v>126</v>
      </c>
      <c r="Z9" s="172">
        <f>IF(OR(NA1T!Z8=":",NA1T!Z9=":"),":",(NA1T!Z9-NA1T!Z8)/NA1T!Z8*100)</f>
        <v>2.1414878676357509</v>
      </c>
      <c r="AA9" s="172" t="s">
        <v>126</v>
      </c>
      <c r="AB9" s="172" t="s">
        <v>126</v>
      </c>
      <c r="AC9" s="175">
        <f>IF(OR(NA1T!AC8=":",NA1T!AC9=":"),":",(NA1T!AC9-NA1T!AC8)/NA1T!AC8*100)</f>
        <v>2.3919268004152534</v>
      </c>
      <c r="AD9" s="172" t="s">
        <v>126</v>
      </c>
      <c r="AE9" s="172">
        <f>IF(OR(NA1T!AE8=":",NA1T!AE9=":"),":",(NA1T!AE9-NA1T!AE8)/NA1T!AE8*100)</f>
        <v>-13.337071451457863</v>
      </c>
      <c r="AF9" s="172">
        <f>IF(OR(NA1T!AF8=":",NA1T!AF9=":"),":",(NA1T!AF9-NA1T!AF8)/NA1T!AF8*100)</f>
        <v>1.9904715077736719</v>
      </c>
      <c r="AG9" s="172">
        <f>IF(OR(NA1T!AG8=":",NA1T!AG9=":"),":",(NA1T!AG9-NA1T!AG8)/NA1T!AG8*100)</f>
        <v>2.1243827068490968</v>
      </c>
      <c r="AH9" s="172">
        <f>IF(OR(NA1T!AH8=":",NA1T!AH9=":"),":",(NA1T!AH9-NA1T!AH8)/NA1T!AH8*100)</f>
        <v>-2.6326368529939526</v>
      </c>
      <c r="AI9" s="172">
        <f>IF(OR(NA1T!AI8=":",NA1T!AI9=":"),":",(NA1T!AI9-NA1T!AI8)/NA1T!AI8*100)</f>
        <v>3.2798442463367139</v>
      </c>
      <c r="AJ9" s="172">
        <f>IF(OR(NA1T!AJ8=":",NA1T!AJ9=":"),":",(NA1T!AJ9-NA1T!AJ8)/NA1T!AJ8*100)</f>
        <v>12.270989098795731</v>
      </c>
      <c r="AK9" s="172">
        <f>IF(OR(NA1T!AK8=":",NA1T!AK9=":"),":",(NA1T!AK9-NA1T!AK8)/NA1T!AK8*100)</f>
        <v>12.638844811171063</v>
      </c>
      <c r="AL9" s="172">
        <f>IF(OR(NA1T!AL8=":",NA1T!AL9=":"),":",(NA1T!AL9-NA1T!AL8)/NA1T!AL8*100)</f>
        <v>2.3757230797785214</v>
      </c>
      <c r="AM9" s="172">
        <f>IF(OR(NA1T!AM8=":",NA1T!AM9=":"),":",(NA1T!AM9-NA1T!AM8)/NA1T!AM8*100)</f>
        <v>4.327099376604302</v>
      </c>
      <c r="AN9" s="172">
        <f>IF(OR(NA1T!AN8=":",NA1T!AN9=":"),":",(NA1T!AN9-NA1T!AN8)/NA1T!AN8*100)</f>
        <v>2.8319336003274551</v>
      </c>
      <c r="AO9" s="172">
        <f>IF(OR(NA1T!AO8=":",NA1T!AO9=":"),":",(NA1T!AO9-NA1T!AO8)/NA1T!AO8*100)</f>
        <v>8.3377448385389172</v>
      </c>
      <c r="AP9" s="190"/>
      <c r="AQ9" s="172">
        <f>IF(OR(NA1T!AQ8=":",NA1T!AQ9=":"),":",(NA1T!AQ9-NA1T!AQ8)/NA1T!AQ8*100)</f>
        <v>-12.406128723350642</v>
      </c>
      <c r="AR9" s="172">
        <f>IF(OR(NA1T!AR8=":",NA1T!AR9=":"),":",(NA1T!AR9-NA1T!AR8)/NA1T!AR8*100)</f>
        <v>-0.18785509895692862</v>
      </c>
      <c r="AS9" s="172">
        <f>IF(OR(NA1T!AS8=":",NA1T!AS9=":"),":",(NA1T!AS9-NA1T!AS8)/NA1T!AS8*100)</f>
        <v>4.1162494434820092</v>
      </c>
    </row>
    <row r="10" spans="1:45" ht="22.5" customHeight="1">
      <c r="A10" s="77">
        <f t="shared" si="0"/>
        <v>1</v>
      </c>
      <c r="B10" s="105">
        <v>1998</v>
      </c>
      <c r="C10" s="172">
        <f>IF(OR(NA1T!C9=":",NA1T!C10=":"),":",(NA1T!C10-NA1T!C9)/NA1T!C9*100)</f>
        <v>7.662445697384233</v>
      </c>
      <c r="D10" s="172">
        <f>IF(OR(NA1T!D9=":",NA1T!D10=":"),":",(NA1T!D10-NA1T!D9)/NA1T!D9*100)</f>
        <v>22.806255430060819</v>
      </c>
      <c r="E10" s="172">
        <f>IF(OR(NA1T!E9=":",NA1T!E10=":"),":",(NA1T!E10-NA1T!E9)/NA1T!E9*100)</f>
        <v>-5.8377684157216387E-3</v>
      </c>
      <c r="F10" s="172">
        <f>IF(OR(NA1T!F9=":",NA1T!F10=":"),":",(NA1T!F10-NA1T!F9)/NA1T!F9*100)</f>
        <v>13.059156864428614</v>
      </c>
      <c r="G10" s="172">
        <f>IF(OR(NA1T!G9=":",NA1T!G10=":"),":",(NA1T!G10-NA1T!G9)/NA1T!G9*100)</f>
        <v>29.22948073701842</v>
      </c>
      <c r="H10" s="172">
        <f>IF(OR(NA1T!H9=":",NA1T!H10=":"),":",(NA1T!H10-NA1T!H9)/NA1T!H9*100)</f>
        <v>0.98888262305647812</v>
      </c>
      <c r="I10" s="172">
        <f>IF(OR(NA1T!I9=":",NA1T!I10=":"),":",(NA1T!I10-NA1T!I9)/NA1T!I9*100)</f>
        <v>11.917432313828307</v>
      </c>
      <c r="J10" s="172">
        <f>IF(OR(NA1T!J9=":",NA1T!J10=":"),":",(NA1T!J10-NA1T!J9)/NA1T!J9*100)</f>
        <v>4.3914490269234685</v>
      </c>
      <c r="K10" s="172">
        <f>IF(OR(NA1T!K9=":",NA1T!K10=":"),":",(NA1T!K10-NA1T!K9)/NA1T!K9*100)</f>
        <v>5.65291056517004</v>
      </c>
      <c r="L10" s="172">
        <f>IF(OR(NA1T!L9=":",NA1T!L10=":"),":",(NA1T!L10-NA1T!L9)/NA1T!L9*100)</f>
        <v>21.869757511056875</v>
      </c>
      <c r="M10" s="172">
        <f>IF(OR(NA1T!M9=":",NA1T!M10=":"),":",(NA1T!M10-NA1T!M9)/NA1T!M9*100)</f>
        <v>15.752154210983536</v>
      </c>
      <c r="N10" s="172">
        <f>IF(OR(NA1T!N9=":",NA1T!N10=":"),":",(NA1T!N10-NA1T!N9)/NA1T!N9*100)</f>
        <v>3.2472176058820459</v>
      </c>
      <c r="O10" s="172">
        <f>IF(OR(NA1T!O9=":",NA1T!O10=":"),":",(NA1T!O10-NA1T!O9)/NA1T!O9*100)</f>
        <v>8.5807115613585427</v>
      </c>
      <c r="P10" s="172">
        <f>IF(OR(NA1T!P9=":",NA1T!P10=":"),":",(NA1T!P10-NA1T!P9)/NA1T!P9*100)</f>
        <v>8.1828885400314011</v>
      </c>
      <c r="Q10" s="172">
        <f>IF(OR(NA1T!Q9=":",NA1T!Q10=":"),":",(NA1T!Q10-NA1T!Q9)/NA1T!Q9*100)</f>
        <v>2.0243145517182404</v>
      </c>
      <c r="R10" s="172">
        <f>IF(OR(NA1T!R9=":",NA1T!R10=":"),":",(NA1T!R10-NA1T!R9)/NA1T!R9*100)</f>
        <v>2.897028186820032</v>
      </c>
      <c r="S10" s="172">
        <f>IF(OR(NA1T!S9=":",NA1T!S10=":"),":",(NA1T!S10-NA1T!S9)/NA1T!S9*100)</f>
        <v>3.6022625781482591</v>
      </c>
      <c r="T10" s="172">
        <f>IF(OR(NA1T!T9=":",NA1T!T10=":"),":",(NA1T!T10-NA1T!T9)/NA1T!T9*100)</f>
        <v>4.8014178683638189</v>
      </c>
      <c r="U10" s="172">
        <f>IF(OR(NA1T!U9=":",NA1T!U10=":"),":",(NA1T!U10-NA1T!U9)/NA1T!U9*100)</f>
        <v>-8.9770354906054237</v>
      </c>
      <c r="V10" s="172">
        <f>IF(OR(NA1T!V9=":",NA1T!V10=":"),":",(NA1T!V10-NA1T!V9)/NA1T!V9*100)</f>
        <v>11.290322580645165</v>
      </c>
      <c r="W10" s="172" t="s">
        <v>126</v>
      </c>
      <c r="X10" s="175">
        <f>IF(OR(NA1T!X9=":",NA1T!X10=":"),":",(NA1T!X10-NA1T!X9)/NA1T!X9*100)</f>
        <v>5.0936027048183714</v>
      </c>
      <c r="Y10" s="172" t="s">
        <v>126</v>
      </c>
      <c r="Z10" s="172">
        <f>IF(OR(NA1T!Z9=":",NA1T!Z10=":"),":",(NA1T!Z10-NA1T!Z9)/NA1T!Z9*100)</f>
        <v>4.6789377546719129</v>
      </c>
      <c r="AA10" s="172" t="s">
        <v>126</v>
      </c>
      <c r="AB10" s="172" t="s">
        <v>126</v>
      </c>
      <c r="AC10" s="175">
        <f>IF(OR(NA1T!AC9=":",NA1T!AC10=":"),":",(NA1T!AC10-NA1T!AC9)/NA1T!AC9*100)</f>
        <v>5.054636732830704</v>
      </c>
      <c r="AD10" s="172" t="s">
        <v>126</v>
      </c>
      <c r="AE10" s="172">
        <f>IF(OR(NA1T!AE9=":",NA1T!AE10=":"),":",(NA1T!AE10-NA1T!AE9)/NA1T!AE9*100)</f>
        <v>7.662445697384233</v>
      </c>
      <c r="AF10" s="172">
        <f>IF(OR(NA1T!AF9=":",NA1T!AF10=":"),":",(NA1T!AF10-NA1T!AF9)/NA1T!AF9*100)</f>
        <v>2.5658714986285527</v>
      </c>
      <c r="AG10" s="172">
        <f>IF(OR(NA1T!AG9=":",NA1T!AG10=":"),":",(NA1T!AG10-NA1T!AG9)/NA1T!AG9*100)</f>
        <v>-5.8377684157216387E-3</v>
      </c>
      <c r="AH10" s="172">
        <f>IF(OR(NA1T!AH9=":",NA1T!AH10=":"),":",(NA1T!AH10-NA1T!AH9)/NA1T!AH9*100)</f>
        <v>0.98888262305647812</v>
      </c>
      <c r="AI10" s="172">
        <f>IF(OR(NA1T!AI9=":",NA1T!AI10=":"),":",(NA1T!AI10-NA1T!AI9)/NA1T!AI9*100)</f>
        <v>7.4935410771618107</v>
      </c>
      <c r="AJ10" s="172">
        <f>IF(OR(NA1T!AJ9=":",NA1T!AJ10=":"),":",(NA1T!AJ10-NA1T!AJ9)/NA1T!AJ9*100)</f>
        <v>21.869757511056875</v>
      </c>
      <c r="AK10" s="172">
        <f>IF(OR(NA1T!AK9=":",NA1T!AK10=":"),":",(NA1T!AK10-NA1T!AK9)/NA1T!AK9*100)</f>
        <v>15.752154210983536</v>
      </c>
      <c r="AL10" s="172">
        <f>IF(OR(NA1T!AL9=":",NA1T!AL10=":"),":",(NA1T!AL10-NA1T!AL9)/NA1T!AL9*100)</f>
        <v>3.2472176058820459</v>
      </c>
      <c r="AM10" s="172">
        <f>IF(OR(NA1T!AM9=":",NA1T!AM10=":"),":",(NA1T!AM10-NA1T!AM9)/NA1T!AM9*100)</f>
        <v>8.5128462632856348</v>
      </c>
      <c r="AN10" s="172">
        <f>IF(OR(NA1T!AN9=":",NA1T!AN10=":"),":",(NA1T!AN10-NA1T!AN9)/NA1T!AN9*100)</f>
        <v>2.5650068773018733</v>
      </c>
      <c r="AO10" s="172">
        <f>IF(OR(NA1T!AO9=":",NA1T!AO10=":"),":",(NA1T!AO10-NA1T!AO9)/NA1T!AO9*100)</f>
        <v>-2.4920596139750812</v>
      </c>
      <c r="AP10" s="190"/>
      <c r="AQ10" s="172">
        <f>IF(OR(NA1T!AQ9=":",NA1T!AQ10=":"),":",(NA1T!AQ10-NA1T!AQ9)/NA1T!AQ9*100)</f>
        <v>8.6653816277798565</v>
      </c>
      <c r="AR10" s="172">
        <f>IF(OR(NA1T!AR9=":",NA1T!AR10=":"),":",(NA1T!AR10-NA1T!AR9)/NA1T!AR9*100)</f>
        <v>1.6308349285819492</v>
      </c>
      <c r="AS10" s="172">
        <f>IF(OR(NA1T!AS9=":",NA1T!AS10=":"),":",(NA1T!AS10-NA1T!AS9)/NA1T!AS9*100)</f>
        <v>5.9803693276036345</v>
      </c>
    </row>
    <row r="11" spans="1:45" ht="22.5" customHeight="1">
      <c r="A11" s="77">
        <f t="shared" si="0"/>
        <v>1</v>
      </c>
      <c r="B11" s="105">
        <v>1999</v>
      </c>
      <c r="C11" s="172">
        <f>IF(OR(NA1T!C10=":",NA1T!C11=":"),":",(NA1T!C11-NA1T!C10)/NA1T!C10*100)</f>
        <v>13.232600732600735</v>
      </c>
      <c r="D11" s="172">
        <f>IF(OR(NA1T!D10=":",NA1T!D11=":"),":",(NA1T!D11-NA1T!D10)/NA1T!D10*100)</f>
        <v>14.609126282278028</v>
      </c>
      <c r="E11" s="172">
        <f>IF(OR(NA1T!E10=":",NA1T!E11=":"),":",(NA1T!E11-NA1T!E10)/NA1T!E10*100)</f>
        <v>0.51667266694559322</v>
      </c>
      <c r="F11" s="172">
        <f>IF(OR(NA1T!F10=":",NA1T!F11=":"),":",(NA1T!F11-NA1T!F10)/NA1T!F10*100)</f>
        <v>-1.3517618469015804</v>
      </c>
      <c r="G11" s="172">
        <f>IF(OR(NA1T!G10=":",NA1T!G11=":"),":",(NA1T!G11-NA1T!G10)/NA1T!G10*100)</f>
        <v>31.734715921365304</v>
      </c>
      <c r="H11" s="172">
        <f>IF(OR(NA1T!H10=":",NA1T!H11=":"),":",(NA1T!H11-NA1T!H10)/NA1T!H10*100)</f>
        <v>-0.26524140956863052</v>
      </c>
      <c r="I11" s="172">
        <f>IF(OR(NA1T!I10=":",NA1T!I11=":"),":",(NA1T!I11-NA1T!I10)/NA1T!I10*100)</f>
        <v>5.0666084297881708</v>
      </c>
      <c r="J11" s="172">
        <f>IF(OR(NA1T!J10=":",NA1T!J11=":"),":",(NA1T!J11-NA1T!J10)/NA1T!J10*100)</f>
        <v>2.04177734846655</v>
      </c>
      <c r="K11" s="172">
        <f>IF(OR(NA1T!K10=":",NA1T!K11=":"),":",(NA1T!K11-NA1T!K10)/NA1T!K10*100)</f>
        <v>8.4237293959977499</v>
      </c>
      <c r="L11" s="172">
        <f>IF(OR(NA1T!L10=":",NA1T!L11=":"),":",(NA1T!L11-NA1T!L10)/NA1T!L10*100)</f>
        <v>15.942935802778123</v>
      </c>
      <c r="M11" s="172">
        <f>IF(OR(NA1T!M10=":",NA1T!M11=":"),":",(NA1T!M11-NA1T!M10)/NA1T!M10*100)</f>
        <v>18.127789046653145</v>
      </c>
      <c r="N11" s="172">
        <f>IF(OR(NA1T!N10=":",NA1T!N11=":"),":",(NA1T!N11-NA1T!N10)/NA1T!N10*100)</f>
        <v>1.8291076881054347</v>
      </c>
      <c r="O11" s="172">
        <f>IF(OR(NA1T!O10=":",NA1T!O11=":"),":",(NA1T!O11-NA1T!O10)/NA1T!O10*100)</f>
        <v>5.7522535080382955</v>
      </c>
      <c r="P11" s="172">
        <f>IF(OR(NA1T!P10=":",NA1T!P11=":"),":",(NA1T!P11-NA1T!P10)/NA1T!P10*100)</f>
        <v>9.5229457645565017</v>
      </c>
      <c r="Q11" s="172">
        <f>IF(OR(NA1T!Q10=":",NA1T!Q11=":"),":",(NA1T!Q11-NA1T!Q10)/NA1T!Q10*100)</f>
        <v>4.7357258469609951</v>
      </c>
      <c r="R11" s="172">
        <f>IF(OR(NA1T!R10=":",NA1T!R11=":"),":",(NA1T!R11-NA1T!R10)/NA1T!R10*100)</f>
        <v>2.4174569114695137</v>
      </c>
      <c r="S11" s="172">
        <f>IF(OR(NA1T!S10=":",NA1T!S11=":"),":",(NA1T!S11-NA1T!S10)/NA1T!S10*100)</f>
        <v>2.2335423197492195</v>
      </c>
      <c r="T11" s="172">
        <f>IF(OR(NA1T!T10=":",NA1T!T11=":"),":",(NA1T!T11-NA1T!T10)/NA1T!T10*100)</f>
        <v>-0.68414174802061245</v>
      </c>
      <c r="U11" s="172">
        <f>IF(OR(NA1T!U10=":",NA1T!U11=":"),":",(NA1T!U11-NA1T!U10)/NA1T!U10*100)</f>
        <v>0.69849874895746633</v>
      </c>
      <c r="V11" s="172">
        <f>IF(OR(NA1T!V10=":",NA1T!V11=":"),":",(NA1T!V11-NA1T!V10)/NA1T!V10*100)</f>
        <v>10.091250670960831</v>
      </c>
      <c r="W11" s="172" t="s">
        <v>126</v>
      </c>
      <c r="X11" s="175">
        <f>IF(OR(NA1T!X10=":",NA1T!X11=":"),":",(NA1T!X11-NA1T!X10)/NA1T!X10*100)</f>
        <v>4.6834946532645017</v>
      </c>
      <c r="Y11" s="172" t="s">
        <v>126</v>
      </c>
      <c r="Z11" s="172">
        <f>IF(OR(NA1T!Z10=":",NA1T!Z11=":"),":",(NA1T!Z11-NA1T!Z10)/NA1T!Z10*100)</f>
        <v>4.90508149568553</v>
      </c>
      <c r="AA11" s="172" t="s">
        <v>126</v>
      </c>
      <c r="AB11" s="172" t="s">
        <v>126</v>
      </c>
      <c r="AC11" s="175">
        <f>IF(OR(NA1T!AC10=":",NA1T!AC11=":"),":",(NA1T!AC11-NA1T!AC10)/NA1T!AC10*100)</f>
        <v>4.7042422155167909</v>
      </c>
      <c r="AD11" s="172" t="s">
        <v>126</v>
      </c>
      <c r="AE11" s="172">
        <f>IF(OR(NA1T!AE10=":",NA1T!AE11=":"),":",(NA1T!AE11-NA1T!AE10)/NA1T!AE10*100)</f>
        <v>13.232600732600735</v>
      </c>
      <c r="AF11" s="172">
        <f>IF(OR(NA1T!AF10=":",NA1T!AF11=":"),":",(NA1T!AF11-NA1T!AF10)/NA1T!AF10*100)</f>
        <v>1.8112271773219879</v>
      </c>
      <c r="AG11" s="172">
        <f>IF(OR(NA1T!AG10=":",NA1T!AG11=":"),":",(NA1T!AG11-NA1T!AG10)/NA1T!AG10*100)</f>
        <v>0.51667266694559322</v>
      </c>
      <c r="AH11" s="172">
        <f>IF(OR(NA1T!AH10=":",NA1T!AH11=":"),":",(NA1T!AH11-NA1T!AH10)/NA1T!AH10*100)</f>
        <v>-0.26524140956863052</v>
      </c>
      <c r="AI11" s="172">
        <f>IF(OR(NA1T!AI10=":",NA1T!AI11=":"),":",(NA1T!AI11-NA1T!AI10)/NA1T!AI10*100)</f>
        <v>5.2237511029723871</v>
      </c>
      <c r="AJ11" s="172">
        <f>IF(OR(NA1T!AJ10=":",NA1T!AJ11=":"),":",(NA1T!AJ11-NA1T!AJ10)/NA1T!AJ10*100)</f>
        <v>15.942935802778123</v>
      </c>
      <c r="AK11" s="172">
        <f>IF(OR(NA1T!AK10=":",NA1T!AK11=":"),":",(NA1T!AK11-NA1T!AK10)/NA1T!AK10*100)</f>
        <v>18.127789046653145</v>
      </c>
      <c r="AL11" s="172">
        <f>IF(OR(NA1T!AL10=":",NA1T!AL11=":"),":",(NA1T!AL11-NA1T!AL10)/NA1T!AL10*100)</f>
        <v>1.8291076881054347</v>
      </c>
      <c r="AM11" s="172">
        <f>IF(OR(NA1T!AM10=":",NA1T!AM11=":"),":",(NA1T!AM11-NA1T!AM10)/NA1T!AM10*100)</f>
        <v>6.3935462972960542</v>
      </c>
      <c r="AN11" s="172">
        <f>IF(OR(NA1T!AN10=":",NA1T!AN11=":"),":",(NA1T!AN11-NA1T!AN10)/NA1T!AN10*100)</f>
        <v>3.6071130323721596</v>
      </c>
      <c r="AO11" s="172">
        <f>IF(OR(NA1T!AO10=":",NA1T!AO11=":"),":",(NA1T!AO11-NA1T!AO10)/NA1T!AO10*100)</f>
        <v>1.1720816281076811</v>
      </c>
      <c r="AP11" s="190"/>
      <c r="AQ11" s="172">
        <f>IF(OR(NA1T!AQ10=":",NA1T!AQ11=":"),":",(NA1T!AQ11-NA1T!AQ10)/NA1T!AQ10*100)</f>
        <v>13.335627862645946</v>
      </c>
      <c r="AR11" s="172">
        <f>IF(OR(NA1T!AR10=":",NA1T!AR11=":"),":",(NA1T!AR11-NA1T!AR10)/NA1T!AR10*100)</f>
        <v>0.70453145941246531</v>
      </c>
      <c r="AS11" s="172">
        <f>IF(OR(NA1T!AS10=":",NA1T!AS11=":"),":",(NA1T!AS11-NA1T!AS10)/NA1T!AS10*100)</f>
        <v>5.4186568942994509</v>
      </c>
    </row>
    <row r="12" spans="1:45" ht="22.5" customHeight="1">
      <c r="A12" s="77">
        <f t="shared" si="0"/>
        <v>1</v>
      </c>
      <c r="B12" s="105">
        <v>2000</v>
      </c>
      <c r="C12" s="172">
        <f>IF(OR(NA1T!C11=":",NA1T!C12=":"),":",(NA1T!C12-NA1T!C11)/NA1T!C11*100)</f>
        <v>-5.0596441568944561</v>
      </c>
      <c r="D12" s="172">
        <f>IF(OR(NA1T!D11=":",NA1T!D12=":"),":",(NA1T!D12-NA1T!D11)/NA1T!D11*100)</f>
        <v>20.061728395061728</v>
      </c>
      <c r="E12" s="172">
        <f>IF(OR(NA1T!E11=":",NA1T!E12=":"),":",(NA1T!E12-NA1T!E11)/NA1T!E11*100)</f>
        <v>-1.144195771702929</v>
      </c>
      <c r="F12" s="172">
        <f>IF(OR(NA1T!F11=":",NA1T!F12=":"),":",(NA1T!F12-NA1T!F11)/NA1T!F11*100)</f>
        <v>-3.0792917628939213E-2</v>
      </c>
      <c r="G12" s="172">
        <f>IF(OR(NA1T!G11=":",NA1T!G12=":"),":",(NA1T!G12-NA1T!G11)/NA1T!G11*100)</f>
        <v>5.3788127254837788</v>
      </c>
      <c r="H12" s="172">
        <f>IF(OR(NA1T!H11=":",NA1T!H12=":"),":",(NA1T!H12-NA1T!H11)/NA1T!H11*100)</f>
        <v>-0.48190361927614972</v>
      </c>
      <c r="I12" s="172">
        <f>IF(OR(NA1T!I11=":",NA1T!I12=":"),":",(NA1T!I12-NA1T!I11)/NA1T!I11*100)</f>
        <v>10.66117420305738</v>
      </c>
      <c r="J12" s="172">
        <f>IF(OR(NA1T!J11=":",NA1T!J12=":"),":",(NA1T!J12-NA1T!J11)/NA1T!J11*100)</f>
        <v>11.135828472033229</v>
      </c>
      <c r="K12" s="172">
        <f>IF(OR(NA1T!K11=":",NA1T!K12=":"),":",(NA1T!K12-NA1T!K11)/NA1T!K11*100)</f>
        <v>7.9710527705879306</v>
      </c>
      <c r="L12" s="172">
        <f>IF(OR(NA1T!L11=":",NA1T!L12=":"),":",(NA1T!L12-NA1T!L11)/NA1T!L11*100)</f>
        <v>16.956287101996761</v>
      </c>
      <c r="M12" s="172">
        <f>IF(OR(NA1T!M11=":",NA1T!M12=":"),":",(NA1T!M12-NA1T!M11)/NA1T!M11*100)</f>
        <v>16.340127410409185</v>
      </c>
      <c r="N12" s="172">
        <f>IF(OR(NA1T!N11=":",NA1T!N12=":"),":",(NA1T!N12-NA1T!N11)/NA1T!N11*100)</f>
        <v>4.0619251992642642</v>
      </c>
      <c r="O12" s="172">
        <f>IF(OR(NA1T!O11=":",NA1T!O12=":"),":",(NA1T!O12-NA1T!O11)/NA1T!O11*100)</f>
        <v>2.8523725834797919</v>
      </c>
      <c r="P12" s="172">
        <f>IF(OR(NA1T!P11=":",NA1T!P12=":"),":",(NA1T!P12-NA1T!P11)/NA1T!P11*100)</f>
        <v>23.807552169592565</v>
      </c>
      <c r="Q12" s="172">
        <f>IF(OR(NA1T!Q11=":",NA1T!Q12=":"),":",(NA1T!Q12-NA1T!Q11)/NA1T!Q11*100)</f>
        <v>2.3438402032097798</v>
      </c>
      <c r="R12" s="172">
        <f>IF(OR(NA1T!R11=":",NA1T!R12=":"),":",(NA1T!R12-NA1T!R11)/NA1T!R11*100)</f>
        <v>3.6140914082960185</v>
      </c>
      <c r="S12" s="172">
        <f>IF(OR(NA1T!S11=":",NA1T!S12=":"),":",(NA1T!S12-NA1T!S11)/NA1T!S11*100)</f>
        <v>3.056087900856006</v>
      </c>
      <c r="T12" s="172">
        <f>IF(OR(NA1T!T11=":",NA1T!T12=":"),":",(NA1T!T12-NA1T!T11)/NA1T!T11*100)</f>
        <v>10.092879256965961</v>
      </c>
      <c r="U12" s="172">
        <f>IF(OR(NA1T!U11=":",NA1T!U12=":"),":",(NA1T!U12-NA1T!U11)/NA1T!U11*100)</f>
        <v>8.2565482969251409</v>
      </c>
      <c r="V12" s="172">
        <f>IF(OR(NA1T!V11=":",NA1T!V12=":"),":",(NA1T!V12-NA1T!V11)/NA1T!V11*100)</f>
        <v>14.700146270112125</v>
      </c>
      <c r="W12" s="172" t="s">
        <v>126</v>
      </c>
      <c r="X12" s="175">
        <f>IF(OR(NA1T!X11=":",NA1T!X12=":"),":",(NA1T!X12-NA1T!X11)/NA1T!X11*100)</f>
        <v>5.4870410040194075</v>
      </c>
      <c r="Y12" s="172" t="s">
        <v>126</v>
      </c>
      <c r="Z12" s="172">
        <f>IF(OR(NA1T!Z11=":",NA1T!Z12=":"),":",(NA1T!Z12-NA1T!Z11)/NA1T!Z11*100)</f>
        <v>8.0033998683921848</v>
      </c>
      <c r="AA12" s="172" t="s">
        <v>126</v>
      </c>
      <c r="AB12" s="172" t="s">
        <v>126</v>
      </c>
      <c r="AC12" s="175">
        <f>IF(OR(NA1T!AC11=":",NA1T!AC12=":"),":",(NA1T!AC12-NA1T!AC11)/NA1T!AC11*100)</f>
        <v>5.7231147023719817</v>
      </c>
      <c r="AD12" s="172" t="s">
        <v>126</v>
      </c>
      <c r="AE12" s="172">
        <f>IF(OR(NA1T!AE11=":",NA1T!AE12=":"),":",(NA1T!AE12-NA1T!AE11)/NA1T!AE11*100)</f>
        <v>-5.0596441568944561</v>
      </c>
      <c r="AF12" s="172">
        <f>IF(OR(NA1T!AF11=":",NA1T!AF12=":"),":",(NA1T!AF12-NA1T!AF11)/NA1T!AF11*100)</f>
        <v>-0.16556291390729705</v>
      </c>
      <c r="AG12" s="172">
        <f>IF(OR(NA1T!AG11=":",NA1T!AG12=":"),":",(NA1T!AG12-NA1T!AG11)/NA1T!AG11*100)</f>
        <v>-1.144195771702929</v>
      </c>
      <c r="AH12" s="172">
        <f>IF(OR(NA1T!AH11=":",NA1T!AH12=":"),":",(NA1T!AH12-NA1T!AH11)/NA1T!AH11*100)</f>
        <v>-0.48190361927614972</v>
      </c>
      <c r="AI12" s="172">
        <f>IF(OR(NA1T!AI11=":",NA1T!AI12=":"),":",(NA1T!AI12-NA1T!AI11)/NA1T!AI11*100)</f>
        <v>9.9084937966653595</v>
      </c>
      <c r="AJ12" s="172">
        <f>IF(OR(NA1T!AJ11=":",NA1T!AJ12=":"),":",(NA1T!AJ12-NA1T!AJ11)/NA1T!AJ11*100)</f>
        <v>16.956287101996761</v>
      </c>
      <c r="AK12" s="172">
        <f>IF(OR(NA1T!AK11=":",NA1T!AK12=":"),":",(NA1T!AK12-NA1T!AK11)/NA1T!AK11*100)</f>
        <v>16.340127410409185</v>
      </c>
      <c r="AL12" s="172">
        <f>IF(OR(NA1T!AL11=":",NA1T!AL12=":"),":",(NA1T!AL12-NA1T!AL11)/NA1T!AL11*100)</f>
        <v>4.0619251992642642</v>
      </c>
      <c r="AM12" s="172">
        <f>IF(OR(NA1T!AM11=":",NA1T!AM12=":"),":",(NA1T!AM12-NA1T!AM11)/NA1T!AM11*100)</f>
        <v>6.5211087914637007</v>
      </c>
      <c r="AN12" s="172">
        <f>IF(OR(NA1T!AN11=":",NA1T!AN12=":"),":",(NA1T!AN12-NA1T!AN11)/NA1T!AN11*100)</f>
        <v>2.8324475020505981</v>
      </c>
      <c r="AO12" s="172">
        <f>IF(OR(NA1T!AO11=":",NA1T!AO12=":"),":",(NA1T!AO12-NA1T!AO11)/NA1T!AO11*100)</f>
        <v>9.6367638965327576</v>
      </c>
      <c r="AP12" s="190"/>
      <c r="AQ12" s="172">
        <f>IF(OR(NA1T!AQ11=":",NA1T!AQ12=":"),":",(NA1T!AQ12-NA1T!AQ11)/NA1T!AQ11*100)</f>
        <v>-3.1582881704354282</v>
      </c>
      <c r="AR12" s="172">
        <f>IF(OR(NA1T!AR11=":",NA1T!AR12=":"),":",(NA1T!AR12-NA1T!AR11)/NA1T!AR11*100)</f>
        <v>-0.60248547740230263</v>
      </c>
      <c r="AS12" s="172">
        <f>IF(OR(NA1T!AS11=":",NA1T!AS12=":"),":",(NA1T!AS12-NA1T!AS11)/NA1T!AS11*100)</f>
        <v>7.6653533808372742</v>
      </c>
    </row>
    <row r="13" spans="1:45" ht="22.5" customHeight="1">
      <c r="A13" s="77">
        <f t="shared" si="0"/>
        <v>1</v>
      </c>
      <c r="B13" s="105">
        <v>2001</v>
      </c>
      <c r="C13" s="172">
        <f>IF(OR(NA1T!C12=":",NA1T!C13=":"),":",(NA1T!C13-NA1T!C12)/NA1T!C12*100)</f>
        <v>-0.49779055528935856</v>
      </c>
      <c r="D13" s="172">
        <f>IF(OR(NA1T!D12=":",NA1T!D13=":"),":",(NA1T!D13-NA1T!D12)/NA1T!D12*100)</f>
        <v>-10.051413881748065</v>
      </c>
      <c r="E13" s="172">
        <f>IF(OR(NA1T!E12=":",NA1T!E13=":"),":",(NA1T!E13-NA1T!E12)/NA1T!E12*100)</f>
        <v>-1.6382366189459683</v>
      </c>
      <c r="F13" s="172">
        <f>IF(OR(NA1T!F12=":",NA1T!F13=":"),":",(NA1T!F13-NA1T!F12)/NA1T!F12*100)</f>
        <v>21.715693824118272</v>
      </c>
      <c r="G13" s="172">
        <f>IF(OR(NA1T!G12=":",NA1T!G13=":"),":",(NA1T!G13-NA1T!G12)/NA1T!G12*100)</f>
        <v>15.406162464985979</v>
      </c>
      <c r="H13" s="172">
        <f>IF(OR(NA1T!H12=":",NA1T!H13=":"),":",(NA1T!H13-NA1T!H12)/NA1T!H12*100)</f>
        <v>3.5061986377062002</v>
      </c>
      <c r="I13" s="172">
        <f>IF(OR(NA1T!I12=":",NA1T!I13=":"),":",(NA1T!I13-NA1T!I12)/NA1T!I12*100)</f>
        <v>16.169765893140728</v>
      </c>
      <c r="J13" s="172">
        <f>IF(OR(NA1T!J12=":",NA1T!J13=":"),":",(NA1T!J13-NA1T!J12)/NA1T!J12*100)</f>
        <v>-6.9195715593790608</v>
      </c>
      <c r="K13" s="172">
        <f>IF(OR(NA1T!K12=":",NA1T!K13=":"),":",(NA1T!K13-NA1T!K12)/NA1T!K12*100)</f>
        <v>1.1917808219178145</v>
      </c>
      <c r="L13" s="172">
        <f>IF(OR(NA1T!L12=":",NA1T!L13=":"),":",(NA1T!L13-NA1T!L12)/NA1T!L12*100)</f>
        <v>11.264919404454291</v>
      </c>
      <c r="M13" s="172">
        <f>IF(OR(NA1T!M12=":",NA1T!M13=":"),":",(NA1T!M13-NA1T!M12)/NA1T!M12*100)</f>
        <v>5.1112127876256395</v>
      </c>
      <c r="N13" s="172">
        <f>IF(OR(NA1T!N12=":",NA1T!N13=":"),":",(NA1T!N13-NA1T!N12)/NA1T!N12*100)</f>
        <v>2.8971498011489198</v>
      </c>
      <c r="O13" s="172">
        <f>IF(OR(NA1T!O12=":",NA1T!O13=":"),":",(NA1T!O13-NA1T!O12)/NA1T!O12*100)</f>
        <v>10.735949968388484</v>
      </c>
      <c r="P13" s="172">
        <f>IF(OR(NA1T!P12=":",NA1T!P13=":"),":",(NA1T!P13-NA1T!P12)/NA1T!P12*100)</f>
        <v>3.591732994448535</v>
      </c>
      <c r="Q13" s="172">
        <f>IF(OR(NA1T!Q12=":",NA1T!Q13=":"),":",(NA1T!Q13-NA1T!Q12)/NA1T!Q12*100)</f>
        <v>0.73764232157733967</v>
      </c>
      <c r="R13" s="172">
        <f>IF(OR(NA1T!R12=":",NA1T!R13=":"),":",(NA1T!R13-NA1T!R12)/NA1T!R12*100)</f>
        <v>2.6661665905681335</v>
      </c>
      <c r="S13" s="172">
        <f>IF(OR(NA1T!S12=":",NA1T!S13=":"),":",(NA1T!S13-NA1T!S12)/NA1T!S12*100)</f>
        <v>1.7653913862785462</v>
      </c>
      <c r="T13" s="172">
        <f>IF(OR(NA1T!T12=":",NA1T!T13=":"),":",(NA1T!T13-NA1T!T12)/NA1T!T12*100)</f>
        <v>7.7123172103487052</v>
      </c>
      <c r="U13" s="172">
        <f>IF(OR(NA1T!U12=":",NA1T!U13=":"),":",(NA1T!U13-NA1T!U12)/NA1T!U12*100)</f>
        <v>-2.926409410414577</v>
      </c>
      <c r="V13" s="172">
        <f>IF(OR(NA1T!V12=":",NA1T!V13=":"),":",(NA1T!V13-NA1T!V12)/NA1T!V12*100)</f>
        <v>20.680127523910745</v>
      </c>
      <c r="W13" s="172" t="s">
        <v>126</v>
      </c>
      <c r="X13" s="175">
        <f>IF(OR(NA1T!X12=":",NA1T!X13=":"),":",(NA1T!X13-NA1T!X12)/NA1T!X12*100)</f>
        <v>3.6287866760310581</v>
      </c>
      <c r="Y13" s="172" t="s">
        <v>126</v>
      </c>
      <c r="Z13" s="172">
        <f>IF(OR(NA1T!Z12=":",NA1T!Z13=":"),":",(NA1T!Z13-NA1T!Z12)/NA1T!Z12*100)</f>
        <v>3.2003926446819437</v>
      </c>
      <c r="AA13" s="172" t="s">
        <v>126</v>
      </c>
      <c r="AB13" s="172" t="s">
        <v>126</v>
      </c>
      <c r="AC13" s="175">
        <f>IF(OR(NA1T!AC12=":",NA1T!AC13=":"),":",(NA1T!AC13-NA1T!AC12)/NA1T!AC12*100)</f>
        <v>3.5877297986433416</v>
      </c>
      <c r="AD13" s="172" t="s">
        <v>126</v>
      </c>
      <c r="AE13" s="172">
        <f>IF(OR(NA1T!AE12=":",NA1T!AE13=":"),":",(NA1T!AE13-NA1T!AE12)/NA1T!AE12*100)</f>
        <v>-0.49779055528935856</v>
      </c>
      <c r="AF13" s="172">
        <f>IF(OR(NA1T!AF12=":",NA1T!AF13=":"),":",(NA1T!AF13-NA1T!AF12)/NA1T!AF12*100)</f>
        <v>1.3920780711825518</v>
      </c>
      <c r="AG13" s="172">
        <f>IF(OR(NA1T!AG12=":",NA1T!AG13=":"),":",(NA1T!AG13-NA1T!AG12)/NA1T!AG12*100)</f>
        <v>-1.6382366189459683</v>
      </c>
      <c r="AH13" s="172">
        <f>IF(OR(NA1T!AH12=":",NA1T!AH13=":"),":",(NA1T!AH13-NA1T!AH12)/NA1T!AH12*100)</f>
        <v>3.5061986377062002</v>
      </c>
      <c r="AI13" s="172">
        <f>IF(OR(NA1T!AI12=":",NA1T!AI13=":"),":",(NA1T!AI13-NA1T!AI12)/NA1T!AI12*100)</f>
        <v>4.3601236081315884</v>
      </c>
      <c r="AJ13" s="172">
        <f>IF(OR(NA1T!AJ12=":",NA1T!AJ13=":"),":",(NA1T!AJ13-NA1T!AJ12)/NA1T!AJ12*100)</f>
        <v>11.264919404454291</v>
      </c>
      <c r="AK13" s="172">
        <f>IF(OR(NA1T!AK12=":",NA1T!AK13=":"),":",(NA1T!AK13-NA1T!AK12)/NA1T!AK12*100)</f>
        <v>5.1112127876256395</v>
      </c>
      <c r="AL13" s="172">
        <f>IF(OR(NA1T!AL12=":",NA1T!AL13=":"),":",(NA1T!AL13-NA1T!AL12)/NA1T!AL12*100)</f>
        <v>2.8971498011489198</v>
      </c>
      <c r="AM13" s="172">
        <f>IF(OR(NA1T!AM12=":",NA1T!AM13=":"),":",(NA1T!AM13-NA1T!AM12)/NA1T!AM12*100)</f>
        <v>9.2821950621988645</v>
      </c>
      <c r="AN13" s="172">
        <f>IF(OR(NA1T!AN12=":",NA1T!AN13=":"),":",(NA1T!AN13-NA1T!AN12)/NA1T!AN12*100)</f>
        <v>1.474039476778221</v>
      </c>
      <c r="AO13" s="172">
        <f>IF(OR(NA1T!AO12=":",NA1T!AO13=":"),":",(NA1T!AO13-NA1T!AO12)/NA1T!AO12*100)</f>
        <v>3.6594548466442403</v>
      </c>
      <c r="AP13" s="190"/>
      <c r="AQ13" s="172">
        <f>IF(OR(NA1T!AQ12=":",NA1T!AQ13=":"),":",(NA1T!AQ13-NA1T!AQ12)/NA1T!AQ12*100)</f>
        <v>-1.3942493245850955</v>
      </c>
      <c r="AR13" s="172">
        <f>IF(OR(NA1T!AR12=":",NA1T!AR13=":"),":",(NA1T!AR13-NA1T!AR12)/NA1T!AR12*100)</f>
        <v>2.5453246001302738</v>
      </c>
      <c r="AS13" s="172">
        <f>IF(OR(NA1T!AS12=":",NA1T!AS13=":"),":",(NA1T!AS13-NA1T!AS12)/NA1T!AS12*100)</f>
        <v>4.1538782827429692</v>
      </c>
    </row>
    <row r="14" spans="1:45" ht="22.5" customHeight="1">
      <c r="A14" s="77">
        <f t="shared" si="0"/>
        <v>1</v>
      </c>
      <c r="B14" s="105">
        <v>2002</v>
      </c>
      <c r="C14" s="172">
        <f>IF(OR(NA1T!C13=":",NA1T!C14=":"),":",(NA1T!C14-NA1T!C13)/NA1T!C13*100)</f>
        <v>6.0220979694480832</v>
      </c>
      <c r="D14" s="172">
        <f>IF(OR(NA1T!D13=":",NA1T!D14=":"),":",(NA1T!D14-NA1T!D13)/NA1T!D13*100)</f>
        <v>10.603029436981997</v>
      </c>
      <c r="E14" s="172">
        <f>IF(OR(NA1T!E13=":",NA1T!E14=":"),":",(NA1T!E14-NA1T!E13)/NA1T!E13*100)</f>
        <v>1.4873219245587255</v>
      </c>
      <c r="F14" s="172">
        <f>IF(OR(NA1T!F13=":",NA1T!F14=":"),":",(NA1T!F14-NA1T!F13)/NA1T!F13*100)</f>
        <v>11.153992154877891</v>
      </c>
      <c r="G14" s="172">
        <f>IF(OR(NA1T!G13=":",NA1T!G14=":"),":",(NA1T!G14-NA1T!G13)/NA1T!G13*100)</f>
        <v>8.5086299892125172</v>
      </c>
      <c r="H14" s="172">
        <f>IF(OR(NA1T!H13=":",NA1T!H14=":"),":",(NA1T!H14-NA1T!H13)/NA1T!H13*100)</f>
        <v>7.382459137321888</v>
      </c>
      <c r="I14" s="172">
        <f>IF(OR(NA1T!I13=":",NA1T!I14=":"),":",(NA1T!I14-NA1T!I13)/NA1T!I13*100)</f>
        <v>6.1308933230441216</v>
      </c>
      <c r="J14" s="172">
        <f>IF(OR(NA1T!J13=":",NA1T!J14=":"),":",(NA1T!J14-NA1T!J13)/NA1T!J13*100)</f>
        <v>9.0365235693120077E-2</v>
      </c>
      <c r="K14" s="172">
        <f>IF(OR(NA1T!K13=":",NA1T!K14=":"),":",(NA1T!K14-NA1T!K13)/NA1T!K13*100)</f>
        <v>-7.7491345800537719</v>
      </c>
      <c r="L14" s="172">
        <f>IF(OR(NA1T!L13=":",NA1T!L14=":"),":",(NA1T!L14-NA1T!L13)/NA1T!L13*100)</f>
        <v>9.4940558473873455</v>
      </c>
      <c r="M14" s="172">
        <f>IF(OR(NA1T!M13=":",NA1T!M14=":"),":",(NA1T!M14-NA1T!M13)/NA1T!M13*100)</f>
        <v>1.523534037294993</v>
      </c>
      <c r="N14" s="172">
        <f>IF(OR(NA1T!N13=":",NA1T!N14=":"),":",(NA1T!N14-NA1T!N13)/NA1T!N13*100)</f>
        <v>2.9426237575041712</v>
      </c>
      <c r="O14" s="172">
        <f>IF(OR(NA1T!O13=":",NA1T!O14=":"),":",(NA1T!O14-NA1T!O13)/NA1T!O13*100)</f>
        <v>6.4700799308706092</v>
      </c>
      <c r="P14" s="172">
        <f>IF(OR(NA1T!P13=":",NA1T!P14=":"),":",(NA1T!P14-NA1T!P13)/NA1T!P13*100)</f>
        <v>-2.2339876033057902</v>
      </c>
      <c r="Q14" s="172">
        <f>IF(OR(NA1T!Q13=":",NA1T!Q14=":"),":",(NA1T!Q14-NA1T!Q13)/NA1T!Q13*100)</f>
        <v>4.1694664116745139</v>
      </c>
      <c r="R14" s="172">
        <f>IF(OR(NA1T!R13=":",NA1T!R14=":"),":",(NA1T!R14-NA1T!R13)/NA1T!R13*100)</f>
        <v>4.4346320621356687</v>
      </c>
      <c r="S14" s="172">
        <f>IF(OR(NA1T!S13=":",NA1T!S14=":"),":",(NA1T!S14-NA1T!S13)/NA1T!S13*100)</f>
        <v>3.2161391711132201</v>
      </c>
      <c r="T14" s="172">
        <f>IF(OR(NA1T!T13=":",NA1T!T14=":"),":",(NA1T!T14-NA1T!T13)/NA1T!T13*100)</f>
        <v>6.8011226421251791</v>
      </c>
      <c r="U14" s="172">
        <f>IF(OR(NA1T!U13=":",NA1T!U14=":"),":",(NA1T!U14-NA1T!U13)/NA1T!U13*100)</f>
        <v>0.14777597162701905</v>
      </c>
      <c r="V14" s="172">
        <f>IF(OR(NA1T!V13=":",NA1T!V14=":"),":",(NA1T!V14-NA1T!V13)/NA1T!V13*100)</f>
        <v>14.054244452271933</v>
      </c>
      <c r="W14" s="172" t="s">
        <v>126</v>
      </c>
      <c r="X14" s="175">
        <f>IF(OR(NA1T!X13=":",NA1T!X14=":"),":",(NA1T!X14-NA1T!X13)/NA1T!X13*100)</f>
        <v>3.2023190131902903</v>
      </c>
      <c r="Y14" s="172" t="s">
        <v>126</v>
      </c>
      <c r="Z14" s="172">
        <f>IF(OR(NA1T!Z13=":",NA1T!Z14=":"),":",(NA1T!Z14-NA1T!Z13)/NA1T!Z13*100)</f>
        <v>3.5291705957115305</v>
      </c>
      <c r="AA14" s="172" t="s">
        <v>126</v>
      </c>
      <c r="AB14" s="172" t="s">
        <v>126</v>
      </c>
      <c r="AC14" s="175">
        <f>IF(OR(NA1T!AC13=":",NA1T!AC14=":"),":",(NA1T!AC14-NA1T!AC13)/NA1T!AC13*100)</f>
        <v>3.2335113687431187</v>
      </c>
      <c r="AD14" s="172" t="s">
        <v>126</v>
      </c>
      <c r="AE14" s="172">
        <f>IF(OR(NA1T!AE13=":",NA1T!AE14=":"),":",(NA1T!AE14-NA1T!AE13)/NA1T!AE13*100)</f>
        <v>6.0220979694480832</v>
      </c>
      <c r="AF14" s="172">
        <f>IF(OR(NA1T!AF13=":",NA1T!AF14=":"),":",(NA1T!AF14-NA1T!AF13)/NA1T!AF13*100)</f>
        <v>3.3490603129668881</v>
      </c>
      <c r="AG14" s="172">
        <f>IF(OR(NA1T!AG13=":",NA1T!AG14=":"),":",(NA1T!AG14-NA1T!AG13)/NA1T!AG13*100)</f>
        <v>1.4873219245587255</v>
      </c>
      <c r="AH14" s="172">
        <f>IF(OR(NA1T!AH13=":",NA1T!AH14=":"),":",(NA1T!AH14-NA1T!AH13)/NA1T!AH13*100)</f>
        <v>7.382459137321888</v>
      </c>
      <c r="AI14" s="172">
        <f>IF(OR(NA1T!AI13=":",NA1T!AI14=":"),":",(NA1T!AI14-NA1T!AI13)/NA1T!AI13*100)</f>
        <v>0.12450062097360429</v>
      </c>
      <c r="AJ14" s="172">
        <f>IF(OR(NA1T!AJ13=":",NA1T!AJ14=":"),":",(NA1T!AJ14-NA1T!AJ13)/NA1T!AJ13*100)</f>
        <v>9.4940558473873455</v>
      </c>
      <c r="AK14" s="172">
        <f>IF(OR(NA1T!AK13=":",NA1T!AK14=":"),":",(NA1T!AK14-NA1T!AK13)/NA1T!AK13*100)</f>
        <v>1.523534037294993</v>
      </c>
      <c r="AL14" s="172">
        <f>IF(OR(NA1T!AL13=":",NA1T!AL14=":"),":",(NA1T!AL14-NA1T!AL13)/NA1T!AL13*100)</f>
        <v>2.9426237575041712</v>
      </c>
      <c r="AM14" s="172">
        <f>IF(OR(NA1T!AM13=":",NA1T!AM14=":"),":",(NA1T!AM14-NA1T!AM13)/NA1T!AM13*100)</f>
        <v>4.7911425511246204</v>
      </c>
      <c r="AN14" s="172">
        <f>IF(OR(NA1T!AN13=":",NA1T!AN14=":"),":",(NA1T!AN14-NA1T!AN13)/NA1T!AN13*100)</f>
        <v>4.0675378491848768</v>
      </c>
      <c r="AO14" s="172">
        <f>IF(OR(NA1T!AO13=":",NA1T!AO14=":"),":",(NA1T!AO14-NA1T!AO13)/NA1T!AO13*100)</f>
        <v>4.5278450363196097</v>
      </c>
      <c r="AP14" s="190"/>
      <c r="AQ14" s="172">
        <f>IF(OR(NA1T!AQ13=":",NA1T!AQ14=":"),":",(NA1T!AQ14-NA1T!AQ13)/NA1T!AQ13*100)</f>
        <v>6.4142081315132753</v>
      </c>
      <c r="AR14" s="172">
        <f>IF(OR(NA1T!AR13=":",NA1T!AR14=":"),":",(NA1T!AR14-NA1T!AR13)/NA1T!AR13*100)</f>
        <v>5.0701591096564202</v>
      </c>
      <c r="AS14" s="172">
        <f>IF(OR(NA1T!AS13=":",NA1T!AS14=":"),":",(NA1T!AS14-NA1T!AS13)/NA1T!AS13*100)</f>
        <v>2.5777788792001082</v>
      </c>
    </row>
    <row r="15" spans="1:45" ht="22.5" customHeight="1">
      <c r="A15" s="77">
        <f t="shared" si="0"/>
        <v>1</v>
      </c>
      <c r="B15" s="105">
        <v>2003</v>
      </c>
      <c r="C15" s="172">
        <f>IF(OR(NA1T!C14=":",NA1T!C15=":"),":",(NA1T!C15-NA1T!C14)/NA1T!C14*100)</f>
        <v>-11.042139793086044</v>
      </c>
      <c r="D15" s="172">
        <f>IF(OR(NA1T!D14=":",NA1T!D15=":"),":",(NA1T!D15-NA1T!D14)/NA1T!D14*100)</f>
        <v>2.5581395348837073</v>
      </c>
      <c r="E15" s="172">
        <f>IF(OR(NA1T!E14=":",NA1T!E15=":"),":",(NA1T!E15-NA1T!E14)/NA1T!E14*100)</f>
        <v>2.2983431917836388</v>
      </c>
      <c r="F15" s="172">
        <f>IF(OR(NA1T!F14=":",NA1T!F15=":"),":",(NA1T!F15-NA1T!F14)/NA1T!F14*100)</f>
        <v>6.2211850418350538</v>
      </c>
      <c r="G15" s="172">
        <f>IF(OR(NA1T!G14=":",NA1T!G15=":"),":",(NA1T!G15-NA1T!G14)/NA1T!G14*100)</f>
        <v>7.1082390953150236</v>
      </c>
      <c r="H15" s="172">
        <f>IF(OR(NA1T!H14=":",NA1T!H15=":"),":",(NA1T!H15-NA1T!H14)/NA1T!H14*100)</f>
        <v>9.3163042102789522</v>
      </c>
      <c r="I15" s="172">
        <f>IF(OR(NA1T!I14=":",NA1T!I15=":"),":",(NA1T!I15-NA1T!I14)/NA1T!I14*100)</f>
        <v>10.32359927150347</v>
      </c>
      <c r="J15" s="172">
        <f>IF(OR(NA1T!J14=":",NA1T!J15=":"),":",(NA1T!J15-NA1T!J14)/NA1T!J14*100)</f>
        <v>-0.45256108431807696</v>
      </c>
      <c r="K15" s="172">
        <f>IF(OR(NA1T!K14=":",NA1T!K15=":"),":",(NA1T!K15-NA1T!K14)/NA1T!K14*100)</f>
        <v>-5.5574189761435564</v>
      </c>
      <c r="L15" s="172">
        <f>IF(OR(NA1T!L14=":",NA1T!L15=":"),":",(NA1T!L15-NA1T!L14)/NA1T!L14*100)</f>
        <v>1.9619230380769574</v>
      </c>
      <c r="M15" s="172">
        <f>IF(OR(NA1T!M14=":",NA1T!M15=":"),":",(NA1T!M15-NA1T!M14)/NA1T!M14*100)</f>
        <v>-4.7565040594182637</v>
      </c>
      <c r="N15" s="172">
        <f>IF(OR(NA1T!N14=":",NA1T!N15=":"),":",(NA1T!N15-NA1T!N14)/NA1T!N14*100)</f>
        <v>3.8831913784112695</v>
      </c>
      <c r="O15" s="172">
        <f>IF(OR(NA1T!O14=":",NA1T!O15=":"),":",(NA1T!O15-NA1T!O14)/NA1T!O14*100)</f>
        <v>-1.5739358541428157</v>
      </c>
      <c r="P15" s="172">
        <f>IF(OR(NA1T!P14=":",NA1T!P15=":"),":",(NA1T!P15-NA1T!P14)/NA1T!P14*100)</f>
        <v>4.2926958129705453</v>
      </c>
      <c r="Q15" s="172">
        <f>IF(OR(NA1T!Q14=":",NA1T!Q15=":"),":",(NA1T!Q15-NA1T!Q14)/NA1T!Q14*100)</f>
        <v>8.2251368650865881</v>
      </c>
      <c r="R15" s="172">
        <f>IF(OR(NA1T!R14=":",NA1T!R15=":"),":",(NA1T!R15-NA1T!R14)/NA1T!R14*100)</f>
        <v>4.3816824078721321</v>
      </c>
      <c r="S15" s="172">
        <f>IF(OR(NA1T!S14=":",NA1T!S15=":"),":",(NA1T!S15-NA1T!S14)/NA1T!S14*100)</f>
        <v>3.2150697542666959</v>
      </c>
      <c r="T15" s="172">
        <f>IF(OR(NA1T!T14=":",NA1T!T15=":"),":",(NA1T!T15-NA1T!T14)/NA1T!T14*100)</f>
        <v>-2.0778585833893572</v>
      </c>
      <c r="U15" s="172">
        <f>IF(OR(NA1T!U14=":",NA1T!U15=":"),":",(NA1T!U15-NA1T!U14)/NA1T!U14*100)</f>
        <v>3.7873198563769557</v>
      </c>
      <c r="V15" s="172">
        <f>IF(OR(NA1T!V14=":",NA1T!V15=":"),":",(NA1T!V15-NA1T!V14)/NA1T!V14*100)</f>
        <v>16.02841260037059</v>
      </c>
      <c r="W15" s="172" t="s">
        <v>126</v>
      </c>
      <c r="X15" s="175">
        <f>IF(OR(NA1T!X14=":",NA1T!X15=":"),":",(NA1T!X15-NA1T!X14)/NA1T!X14*100)</f>
        <v>3.0423142858101357</v>
      </c>
      <c r="Y15" s="172" t="s">
        <v>126</v>
      </c>
      <c r="Z15" s="172">
        <f>IF(OR(NA1T!Z14=":",NA1T!Z15=":"),":",(NA1T!Z15-NA1T!Z14)/NA1T!Z14*100)</f>
        <v>0.60272931038580446</v>
      </c>
      <c r="AA15" s="172" t="s">
        <v>126</v>
      </c>
      <c r="AB15" s="172" t="s">
        <v>126</v>
      </c>
      <c r="AC15" s="175">
        <f>IF(OR(NA1T!AC14=":",NA1T!AC15=":"),":",(NA1T!AC15-NA1T!AC14)/NA1T!AC14*100)</f>
        <v>2.8088053859363988</v>
      </c>
      <c r="AD15" s="172" t="s">
        <v>126</v>
      </c>
      <c r="AE15" s="172">
        <f>IF(OR(NA1T!AE14=":",NA1T!AE15=":"),":",(NA1T!AE15-NA1T!AE14)/NA1T!AE14*100)</f>
        <v>-11.042139793086044</v>
      </c>
      <c r="AF15" s="172">
        <f>IF(OR(NA1T!AF14=":",NA1T!AF15=":"),":",(NA1T!AF15-NA1T!AF14)/NA1T!AF14*100)</f>
        <v>3.1248811145181175</v>
      </c>
      <c r="AG15" s="172">
        <f>IF(OR(NA1T!AG14=":",NA1T!AG15=":"),":",(NA1T!AG15-NA1T!AG14)/NA1T!AG14*100)</f>
        <v>2.2983431917836388</v>
      </c>
      <c r="AH15" s="172">
        <f>IF(OR(NA1T!AH14=":",NA1T!AH15=":"),":",(NA1T!AH15-NA1T!AH14)/NA1T!AH14*100)</f>
        <v>9.3163042102789522</v>
      </c>
      <c r="AI15" s="172">
        <f>IF(OR(NA1T!AI14=":",NA1T!AI15=":"),":",(NA1T!AI15-NA1T!AI14)/NA1T!AI14*100)</f>
        <v>2.8138204104328244</v>
      </c>
      <c r="AJ15" s="172">
        <f>IF(OR(NA1T!AJ14=":",NA1T!AJ15=":"),":",(NA1T!AJ15-NA1T!AJ14)/NA1T!AJ14*100)</f>
        <v>1.9619230380769574</v>
      </c>
      <c r="AK15" s="172">
        <f>IF(OR(NA1T!AK14=":",NA1T!AK15=":"),":",(NA1T!AK15-NA1T!AK14)/NA1T!AK14*100)</f>
        <v>-4.7565040594182637</v>
      </c>
      <c r="AL15" s="172">
        <f>IF(OR(NA1T!AL14=":",NA1T!AL15=":"),":",(NA1T!AL15-NA1T!AL14)/NA1T!AL14*100)</f>
        <v>3.8831913784112695</v>
      </c>
      <c r="AM15" s="172">
        <f>IF(OR(NA1T!AM14=":",NA1T!AM15=":"),":",(NA1T!AM15-NA1T!AM14)/NA1T!AM14*100)</f>
        <v>-0.51817782056310402</v>
      </c>
      <c r="AN15" s="172">
        <f>IF(OR(NA1T!AN14=":",NA1T!AN15=":"),":",(NA1T!AN15-NA1T!AN14)/NA1T!AN14*100)</f>
        <v>6.1950959674461599</v>
      </c>
      <c r="AO15" s="172">
        <f>IF(OR(NA1T!AO14=":",NA1T!AO15=":"),":",(NA1T!AO15-NA1T!AO14)/NA1T!AO14*100)</f>
        <v>3.4005096131572867</v>
      </c>
      <c r="AP15" s="190"/>
      <c r="AQ15" s="172">
        <f>IF(OR(NA1T!AQ14=":",NA1T!AQ15=":"),":",(NA1T!AQ15-NA1T!AQ14)/NA1T!AQ14*100)</f>
        <v>-9.8321839080459732</v>
      </c>
      <c r="AR15" s="172">
        <f>IF(OR(NA1T!AR14=":",NA1T!AR15=":"),":",(NA1T!AR15-NA1T!AR14)/NA1T!AR14*100)</f>
        <v>6.0098323628318253</v>
      </c>
      <c r="AS15" s="172">
        <f>IF(OR(NA1T!AS14=":",NA1T!AS15=":"),":",(NA1T!AS15-NA1T!AS14)/NA1T!AS14*100)</f>
        <v>2.8812079615648685</v>
      </c>
    </row>
    <row r="16" spans="1:45" ht="22.5" customHeight="1">
      <c r="A16" s="77">
        <f t="shared" si="0"/>
        <v>1</v>
      </c>
      <c r="B16" s="105">
        <v>2004</v>
      </c>
      <c r="C16" s="172">
        <f>IF(OR(NA1T!C15=":",NA1T!C16=":"),":",(NA1T!C16-NA1T!C15)/NA1T!C15*100)</f>
        <v>1.3927497588925988</v>
      </c>
      <c r="D16" s="172">
        <f>IF(OR(NA1T!D15=":",NA1T!D16=":"),":",(NA1T!D16-NA1T!D15)/NA1T!D15*100)</f>
        <v>8.1884605694129498</v>
      </c>
      <c r="E16" s="172">
        <f>IF(OR(NA1T!E15=":",NA1T!E16=":"),":",(NA1T!E16-NA1T!E15)/NA1T!E15*100)</f>
        <v>-0.61561475174039137</v>
      </c>
      <c r="F16" s="172">
        <f>IF(OR(NA1T!F15=":",NA1T!F16=":"),":",(NA1T!F16-NA1T!F15)/NA1T!F15*100)</f>
        <v>4.8119172650305382</v>
      </c>
      <c r="G16" s="172">
        <f>IF(OR(NA1T!G15=":",NA1T!G16=":"),":",(NA1T!G16-NA1T!G15)/NA1T!G15*100)</f>
        <v>8.5160691495533172</v>
      </c>
      <c r="H16" s="172">
        <f>IF(OR(NA1T!H15=":",NA1T!H16=":"),":",(NA1T!H16-NA1T!H15)/NA1T!H15*100)</f>
        <v>4.8536063039002331</v>
      </c>
      <c r="I16" s="172">
        <f>IF(OR(NA1T!I15=":",NA1T!I16=":"),":",(NA1T!I16-NA1T!I15)/NA1T!I15*100)</f>
        <v>14.977874023161652</v>
      </c>
      <c r="J16" s="172">
        <f>IF(OR(NA1T!J15=":",NA1T!J16=":"),":",(NA1T!J16-NA1T!J15)/NA1T!J15*100)</f>
        <v>3.0009413817647581</v>
      </c>
      <c r="K16" s="172">
        <f>IF(OR(NA1T!K15=":",NA1T!K16=":"),":",(NA1T!K16-NA1T!K15)/NA1T!K15*100)</f>
        <v>-2.3817451332933826</v>
      </c>
      <c r="L16" s="172">
        <f>IF(OR(NA1T!L15=":",NA1T!L16=":"),":",(NA1T!L16-NA1T!L15)/NA1T!L15*100)</f>
        <v>25.828978975260647</v>
      </c>
      <c r="M16" s="172">
        <f>IF(OR(NA1T!M15=":",NA1T!M16=":"),":",(NA1T!M16-NA1T!M15)/NA1T!M15*100)</f>
        <v>4.4189828933228705</v>
      </c>
      <c r="N16" s="172">
        <f>IF(OR(NA1T!N15=":",NA1T!N16=":"),":",(NA1T!N16-NA1T!N15)/NA1T!N15*100)</f>
        <v>3.9614148986011761</v>
      </c>
      <c r="O16" s="172">
        <f>IF(OR(NA1T!O15=":",NA1T!O16=":"),":",(NA1T!O16-NA1T!O15)/NA1T!O15*100)</f>
        <v>0.62874560098949861</v>
      </c>
      <c r="P16" s="172">
        <f>IF(OR(NA1T!P15=":",NA1T!P16=":"),":",(NA1T!P16-NA1T!P15)/NA1T!P15*100)</f>
        <v>-8.9475683890577482</v>
      </c>
      <c r="Q16" s="172">
        <f>IF(OR(NA1T!Q15=":",NA1T!Q16=":"),":",(NA1T!Q16-NA1T!Q15)/NA1T!Q15*100)</f>
        <v>3.9108108934193107</v>
      </c>
      <c r="R16" s="172">
        <f>IF(OR(NA1T!R15=":",NA1T!R16=":"),":",(NA1T!R16-NA1T!R15)/NA1T!R15*100)</f>
        <v>1.1364960951159742</v>
      </c>
      <c r="S16" s="172">
        <f>IF(OR(NA1T!S15=":",NA1T!S16=":"),":",(NA1T!S16-NA1T!S15)/NA1T!S15*100)</f>
        <v>1.4408233276157831</v>
      </c>
      <c r="T16" s="172">
        <f>IF(OR(NA1T!T15=":",NA1T!T16=":"),":",(NA1T!T16-NA1T!T15)/NA1T!T15*100)</f>
        <v>-1.8598264994070961</v>
      </c>
      <c r="U16" s="172">
        <f>IF(OR(NA1T!U15=":",NA1T!U16=":"),":",(NA1T!U16-NA1T!U15)/NA1T!U15*100)</f>
        <v>6.2271930240273043</v>
      </c>
      <c r="V16" s="172">
        <f>IF(OR(NA1T!V15=":",NA1T!V16=":"),":",(NA1T!V16-NA1T!V15)/NA1T!V15*100)</f>
        <v>16.356135214266708</v>
      </c>
      <c r="W16" s="172" t="s">
        <v>126</v>
      </c>
      <c r="X16" s="175">
        <f>IF(OR(NA1T!X15=":",NA1T!X16=":"),":",(NA1T!X16-NA1T!X15)/NA1T!X15*100)</f>
        <v>4.7210216589749265</v>
      </c>
      <c r="Y16" s="172" t="s">
        <v>126</v>
      </c>
      <c r="Z16" s="172">
        <f>IF(OR(NA1T!Z15=":",NA1T!Z16=":"),":",(NA1T!Z16-NA1T!Z15)/NA1T!Z15*100)</f>
        <v>3.4529995276334353</v>
      </c>
      <c r="AA16" s="172" t="s">
        <v>126</v>
      </c>
      <c r="AB16" s="172" t="s">
        <v>126</v>
      </c>
      <c r="AC16" s="175">
        <f>IF(OR(NA1T!AC15=":",NA1T!AC16=":"),":",(NA1T!AC16-NA1T!AC15)/NA1T!AC15*100)</f>
        <v>4.6021093071685035</v>
      </c>
      <c r="AD16" s="172" t="s">
        <v>126</v>
      </c>
      <c r="AE16" s="172">
        <f>IF(OR(NA1T!AE15=":",NA1T!AE16=":"),":",(NA1T!AE16-NA1T!AE15)/NA1T!AE15*100)</f>
        <v>1.3927497588925988</v>
      </c>
      <c r="AF16" s="172">
        <f>IF(OR(NA1T!AF15=":",NA1T!AF16=":"),":",(NA1T!AF16-NA1T!AF15)/NA1T!AF15*100)</f>
        <v>0.97022193365599274</v>
      </c>
      <c r="AG16" s="172">
        <f>IF(OR(NA1T!AG15=":",NA1T!AG16=":"),":",(NA1T!AG16-NA1T!AG15)/NA1T!AG15*100)</f>
        <v>-0.61561475174039137</v>
      </c>
      <c r="AH16" s="172">
        <f>IF(OR(NA1T!AH15=":",NA1T!AH16=":"),":",(NA1T!AH16-NA1T!AH15)/NA1T!AH15*100)</f>
        <v>4.8536063039002331</v>
      </c>
      <c r="AI16" s="172">
        <f>IF(OR(NA1T!AI15=":",NA1T!AI16=":"),":",(NA1T!AI16-NA1T!AI15)/NA1T!AI15*100)</f>
        <v>7.2298178727754179</v>
      </c>
      <c r="AJ16" s="172">
        <f>IF(OR(NA1T!AJ15=":",NA1T!AJ16=":"),":",(NA1T!AJ16-NA1T!AJ15)/NA1T!AJ15*100)</f>
        <v>25.828978975260647</v>
      </c>
      <c r="AK16" s="172">
        <f>IF(OR(NA1T!AK15=":",NA1T!AK16=":"),":",(NA1T!AK16-NA1T!AK15)/NA1T!AK15*100)</f>
        <v>4.4189828933228705</v>
      </c>
      <c r="AL16" s="172">
        <f>IF(OR(NA1T!AL15=":",NA1T!AL16=":"),":",(NA1T!AL16-NA1T!AL15)/NA1T!AL15*100)</f>
        <v>3.9614148986011761</v>
      </c>
      <c r="AM16" s="172">
        <f>IF(OR(NA1T!AM15=":",NA1T!AM16=":"),":",(NA1T!AM16-NA1T!AM15)/NA1T!AM15*100)</f>
        <v>-1.1779463592378012</v>
      </c>
      <c r="AN16" s="172">
        <f>IF(OR(NA1T!AN15=":",NA1T!AN16=":"),":",(NA1T!AN16-NA1T!AN15)/NA1T!AN15*100)</f>
        <v>2.6839346284304741</v>
      </c>
      <c r="AO16" s="172">
        <f>IF(OR(NA1T!AO15=":",NA1T!AO16=":"),":",(NA1T!AO16-NA1T!AO15)/NA1T!AO15*100)</f>
        <v>5.0293471929745932</v>
      </c>
      <c r="AP16" s="190"/>
      <c r="AQ16" s="172">
        <f>IF(OR(NA1T!AQ15=":",NA1T!AQ16=":"),":",(NA1T!AQ16-NA1T!AQ15)/NA1T!AQ15*100)</f>
        <v>2.0804120031614022</v>
      </c>
      <c r="AR16" s="172">
        <f>IF(OR(NA1T!AR15=":",NA1T!AR16=":"),":",(NA1T!AR16-NA1T!AR15)/NA1T!AR15*100)</f>
        <v>2.7167456080599393</v>
      </c>
      <c r="AS16" s="172">
        <f>IF(OR(NA1T!AS15=":",NA1T!AS16=":"),":",(NA1T!AS16-NA1T!AS15)/NA1T!AS15*100)</f>
        <v>5.371655590684667</v>
      </c>
    </row>
    <row r="17" spans="1:45" ht="22.5" customHeight="1">
      <c r="A17" s="77">
        <f t="shared" si="0"/>
        <v>1</v>
      </c>
      <c r="B17" s="105">
        <v>2005</v>
      </c>
      <c r="C17" s="172">
        <f>IF(OR(NA1T!C16=":",NA1T!C17=":"),":",(NA1T!C17-NA1T!C16)/NA1T!C16*100)</f>
        <v>-0.7553503986571517</v>
      </c>
      <c r="D17" s="172">
        <f>IF(OR(NA1T!D16=":",NA1T!D17=":"),":",(NA1T!D17-NA1T!D16)/NA1T!D16*100)</f>
        <v>1.0246856078248832</v>
      </c>
      <c r="E17" s="172">
        <f>IF(OR(NA1T!E16=":",NA1T!E17=":"),":",(NA1T!E17-NA1T!E16)/NA1T!E16*100)</f>
        <v>-1.6083902589633814</v>
      </c>
      <c r="F17" s="172">
        <f>IF(OR(NA1T!F16=":",NA1T!F17=":"),":",(NA1T!F17-NA1T!F16)/NA1T!F16*100)</f>
        <v>-2.7709611451942675</v>
      </c>
      <c r="G17" s="172">
        <f>IF(OR(NA1T!G16=":",NA1T!G17=":"),":",(NA1T!G17-NA1T!G16)/NA1T!G16*100)</f>
        <v>1.7748316048326704</v>
      </c>
      <c r="H17" s="172">
        <f>IF(OR(NA1T!H16=":",NA1T!H17=":"),":",(NA1T!H17-NA1T!H16)/NA1T!H16*100)</f>
        <v>5.1422983810552747</v>
      </c>
      <c r="I17" s="172">
        <f>IF(OR(NA1T!I16=":",NA1T!I17=":"),":",(NA1T!I17-NA1T!I16)/NA1T!I16*100)</f>
        <v>8.8662877981406005</v>
      </c>
      <c r="J17" s="172">
        <f>IF(OR(NA1T!J16=":",NA1T!J17=":"),":",(NA1T!J17-NA1T!J16)/NA1T!J16*100)</f>
        <v>-0.25300936246100036</v>
      </c>
      <c r="K17" s="172">
        <f>IF(OR(NA1T!K16=":",NA1T!K17=":"),":",(NA1T!K17-NA1T!K16)/NA1T!K16*100)</f>
        <v>0.56846605120742189</v>
      </c>
      <c r="L17" s="172">
        <f>IF(OR(NA1T!L16=":",NA1T!L17=":"),":",(NA1T!L17-NA1T!L16)/NA1T!L16*100)</f>
        <v>8.6536379917734401</v>
      </c>
      <c r="M17" s="172">
        <f>IF(OR(NA1T!M16=":",NA1T!M17=":"),":",(NA1T!M17-NA1T!M16)/NA1T!M16*100)</f>
        <v>10.804533759821995</v>
      </c>
      <c r="N17" s="172">
        <f>IF(OR(NA1T!N16=":",NA1T!N17=":"),":",(NA1T!N17-NA1T!N16)/NA1T!N16*100)</f>
        <v>3.5183441571505436</v>
      </c>
      <c r="O17" s="172">
        <f>IF(OR(NA1T!O16=":",NA1T!O17=":"),":",(NA1T!O17-NA1T!O16)/NA1T!O16*100)</f>
        <v>2.8255779923909952</v>
      </c>
      <c r="P17" s="172">
        <f>IF(OR(NA1T!P16=":",NA1T!P17=":"),":",(NA1T!P17-NA1T!P16)/NA1T!P16*100)</f>
        <v>7.1284512135753531</v>
      </c>
      <c r="Q17" s="172">
        <f>IF(OR(NA1T!Q16=":",NA1T!Q17=":"),":",(NA1T!Q17-NA1T!Q16)/NA1T!Q16*100)</f>
        <v>2.8113188122306725</v>
      </c>
      <c r="R17" s="172">
        <f>IF(OR(NA1T!R16=":",NA1T!R17=":"),":",(NA1T!R17-NA1T!R16)/NA1T!R16*100)</f>
        <v>2.3771105860658097</v>
      </c>
      <c r="S17" s="172">
        <f>IF(OR(NA1T!S16=":",NA1T!S17=":"),":",(NA1T!S17-NA1T!S16)/NA1T!S16*100)</f>
        <v>2.1170104835982384</v>
      </c>
      <c r="T17" s="172">
        <f>IF(OR(NA1T!T16=":",NA1T!T17=":"),":",(NA1T!T17-NA1T!T16)/NA1T!T16*100)</f>
        <v>3.2114467408585123</v>
      </c>
      <c r="U17" s="172">
        <f>IF(OR(NA1T!U16=":",NA1T!U17=":"),":",(NA1T!U17-NA1T!U16)/NA1T!U16*100)</f>
        <v>1.467767120231984</v>
      </c>
      <c r="V17" s="172">
        <f>IF(OR(NA1T!V16=":",NA1T!V17=":"),":",(NA1T!V17-NA1T!V16)/NA1T!V16*100)</f>
        <v>10.545579320599334</v>
      </c>
      <c r="W17" s="172" t="s">
        <v>126</v>
      </c>
      <c r="X17" s="175">
        <f>IF(OR(NA1T!X16=":",NA1T!X17=":"),":",(NA1T!X17-NA1T!X16)/NA1T!X16*100)</f>
        <v>3.7643635278316649</v>
      </c>
      <c r="Y17" s="172" t="s">
        <v>126</v>
      </c>
      <c r="Z17" s="172">
        <f>IF(OR(NA1T!Z16=":",NA1T!Z17=":"),":",(NA1T!Z17-NA1T!Z16)/NA1T!Z16*100)</f>
        <v>5.0439097149293008</v>
      </c>
      <c r="AA17" s="172" t="s">
        <v>126</v>
      </c>
      <c r="AB17" s="172" t="s">
        <v>126</v>
      </c>
      <c r="AC17" s="175">
        <f>IF(OR(NA1T!AC16=":",NA1T!AC17=":"),":",(NA1T!AC17-NA1T!AC16)/NA1T!AC16*100)</f>
        <v>3.8829611641824182</v>
      </c>
      <c r="AD17" s="172" t="s">
        <v>126</v>
      </c>
      <c r="AE17" s="172">
        <f>IF(OR(NA1T!AE16=":",NA1T!AE17=":"),":",(NA1T!AE17-NA1T!AE16)/NA1T!AE16*100)</f>
        <v>-0.7553503986571517</v>
      </c>
      <c r="AF17" s="172">
        <f>IF(OR(NA1T!AF16=":",NA1T!AF17=":"),":",(NA1T!AF17-NA1T!AF16)/NA1T!AF16*100)</f>
        <v>-1.4607127459791878</v>
      </c>
      <c r="AG17" s="172">
        <f>IF(OR(NA1T!AG16=":",NA1T!AG17=":"),":",(NA1T!AG17-NA1T!AG16)/NA1T!AG16*100)</f>
        <v>-1.6083902589633814</v>
      </c>
      <c r="AH17" s="172">
        <f>IF(OR(NA1T!AH16=":",NA1T!AH17=":"),":",(NA1T!AH17-NA1T!AH16)/NA1T!AH16*100)</f>
        <v>5.1422983810552747</v>
      </c>
      <c r="AI17" s="172">
        <f>IF(OR(NA1T!AI16=":",NA1T!AI17=":"),":",(NA1T!AI17-NA1T!AI16)/NA1T!AI16*100)</f>
        <v>4.5763787470244077</v>
      </c>
      <c r="AJ17" s="172">
        <f>IF(OR(NA1T!AJ16=":",NA1T!AJ17=":"),":",(NA1T!AJ17-NA1T!AJ16)/NA1T!AJ16*100)</f>
        <v>8.6536379917734401</v>
      </c>
      <c r="AK17" s="172">
        <f>IF(OR(NA1T!AK16=":",NA1T!AK17=":"),":",(NA1T!AK17-NA1T!AK16)/NA1T!AK16*100)</f>
        <v>10.804533759821995</v>
      </c>
      <c r="AL17" s="172">
        <f>IF(OR(NA1T!AL16=":",NA1T!AL17=":"),":",(NA1T!AL17-NA1T!AL16)/NA1T!AL16*100)</f>
        <v>3.5183441571505436</v>
      </c>
      <c r="AM17" s="172">
        <f>IF(OR(NA1T!AM16=":",NA1T!AM17=":"),":",(NA1T!AM17-NA1T!AM16)/NA1T!AM16*100)</f>
        <v>3.5735441676035808</v>
      </c>
      <c r="AN17" s="172">
        <f>IF(OR(NA1T!AN16=":",NA1T!AN17=":"),":",(NA1T!AN17-NA1T!AN16)/NA1T!AN16*100)</f>
        <v>2.5673365284901437</v>
      </c>
      <c r="AO17" s="172">
        <f>IF(OR(NA1T!AO16=":",NA1T!AO17=":"),":",(NA1T!AO17-NA1T!AO16)/NA1T!AO16*100)</f>
        <v>3.7454941023398676</v>
      </c>
      <c r="AP17" s="190"/>
      <c r="AQ17" s="172">
        <f>IF(OR(NA1T!AQ16=":",NA1T!AQ17=":"),":",(NA1T!AQ17-NA1T!AQ16)/NA1T!AQ16*100)</f>
        <v>-0.56444966157995724</v>
      </c>
      <c r="AR17" s="172">
        <f>IF(OR(NA1T!AR16=":",NA1T!AR17=":"),":",(NA1T!AR17-NA1T!AR16)/NA1T!AR16*100)</f>
        <v>1.7265044261435567</v>
      </c>
      <c r="AS17" s="172">
        <f>IF(OR(NA1T!AS16=":",NA1T!AS17=":"),":",(NA1T!AS17-NA1T!AS16)/NA1T!AS16*100)</f>
        <v>4.4749373725545434</v>
      </c>
    </row>
    <row r="18" spans="1:45" ht="22.5" customHeight="1">
      <c r="A18" s="77">
        <f t="shared" si="0"/>
        <v>1</v>
      </c>
      <c r="B18" s="105">
        <v>2006</v>
      </c>
      <c r="C18" s="172">
        <f>IF(OR(NA1T!C17=":",NA1T!C18=":"),":",(NA1T!C18-NA1T!C17)/NA1T!C17*100)</f>
        <v>-10.824524312896401</v>
      </c>
      <c r="D18" s="172">
        <f>IF(OR(NA1T!D17=":",NA1T!D18=":"),":",(NA1T!D18-NA1T!D17)/NA1T!D17*100)</f>
        <v>-2.3282618718303483</v>
      </c>
      <c r="E18" s="172">
        <f>IF(OR(NA1T!E17=":",NA1T!E18=":"),":",(NA1T!E18-NA1T!E17)/NA1T!E17*100)</f>
        <v>-3.639055865538309</v>
      </c>
      <c r="F18" s="172">
        <f>IF(OR(NA1T!F17=":",NA1T!F18=":"),":",(NA1T!F18-NA1T!F17)/NA1T!F17*100)</f>
        <v>4.8375223472499673</v>
      </c>
      <c r="G18" s="172">
        <f>IF(OR(NA1T!G17=":",NA1T!G18=":"),":",(NA1T!G18-NA1T!G17)/NA1T!G17*100)</f>
        <v>6.1561088349616551</v>
      </c>
      <c r="H18" s="172">
        <f>IF(OR(NA1T!H17=":",NA1T!H18=":"),":",(NA1T!H18-NA1T!H17)/NA1T!H17*100)</f>
        <v>8.582335823358239</v>
      </c>
      <c r="I18" s="172">
        <f>IF(OR(NA1T!I17=":",NA1T!I18=":"),":",(NA1T!I18-NA1T!I17)/NA1T!I17*100)</f>
        <v>7.2892116057727936</v>
      </c>
      <c r="J18" s="172">
        <f>IF(OR(NA1T!J17=":",NA1T!J18=":"),":",(NA1T!J18-NA1T!J17)/NA1T!J17*100)</f>
        <v>10.24214184349615</v>
      </c>
      <c r="K18" s="172">
        <f>IF(OR(NA1T!K17=":",NA1T!K18=":"),":",(NA1T!K18-NA1T!K17)/NA1T!K17*100)</f>
        <v>3.4220403364384664</v>
      </c>
      <c r="L18" s="172">
        <f>IF(OR(NA1T!L17=":",NA1T!L18=":"),":",(NA1T!L18-NA1T!L17)/NA1T!L17*100)</f>
        <v>-5.531806984495014</v>
      </c>
      <c r="M18" s="172">
        <f>IF(OR(NA1T!M17=":",NA1T!M18=":"),":",(NA1T!M18-NA1T!M17)/NA1T!M17*100)</f>
        <v>12.076712603860736</v>
      </c>
      <c r="N18" s="172">
        <f>IF(OR(NA1T!N17=":",NA1T!N18=":"),":",(NA1T!N18-NA1T!N17)/NA1T!N17*100)</f>
        <v>4.4257006258016922</v>
      </c>
      <c r="O18" s="172">
        <f>IF(OR(NA1T!O17=":",NA1T!O18=":"),":",(NA1T!O18-NA1T!O17)/NA1T!O17*100)</f>
        <v>5.4104822757609794</v>
      </c>
      <c r="P18" s="172">
        <f>IF(OR(NA1T!P17=":",NA1T!P18=":"),":",(NA1T!P18-NA1T!P17)/NA1T!P17*100)</f>
        <v>9.7182549987016351</v>
      </c>
      <c r="Q18" s="172">
        <f>IF(OR(NA1T!Q17=":",NA1T!Q18=":"),":",(NA1T!Q18-NA1T!Q17)/NA1T!Q17*100)</f>
        <v>3.3803260162078264</v>
      </c>
      <c r="R18" s="172">
        <f>IF(OR(NA1T!R17=":",NA1T!R18=":"),":",(NA1T!R18-NA1T!R17)/NA1T!R17*100)</f>
        <v>2.9270214742056169</v>
      </c>
      <c r="S18" s="172">
        <f>IF(OR(NA1T!S17=":",NA1T!S18=":"),":",(NA1T!S18-NA1T!S17)/NA1T!S17*100)</f>
        <v>2.9739038283216379</v>
      </c>
      <c r="T18" s="172">
        <f>IF(OR(NA1T!T17=":",NA1T!T18=":"),":",(NA1T!T18-NA1T!T17)/NA1T!T17*100)</f>
        <v>2.9451632778804688</v>
      </c>
      <c r="U18" s="172">
        <f>IF(OR(NA1T!U17=":",NA1T!U18=":"),":",(NA1T!U18-NA1T!U17)/NA1T!U17*100)</f>
        <v>2.3962363700316516</v>
      </c>
      <c r="V18" s="172">
        <f>IF(OR(NA1T!V17=":",NA1T!V18=":"),":",(NA1T!V18-NA1T!V17)/NA1T!V17*100)</f>
        <v>5.64924987066735</v>
      </c>
      <c r="W18" s="172" t="s">
        <v>126</v>
      </c>
      <c r="X18" s="175">
        <f>IF(OR(NA1T!X17=":",NA1T!X18=":"),":",(NA1T!X18-NA1T!X17)/NA1T!X17*100)</f>
        <v>4.4421673318232546</v>
      </c>
      <c r="Y18" s="172" t="s">
        <v>126</v>
      </c>
      <c r="Z18" s="172">
        <f>IF(OR(NA1T!Z17=":",NA1T!Z18=":"),":",(NA1T!Z18-NA1T!Z17)/NA1T!Z17*100)</f>
        <v>5.2943477693901624</v>
      </c>
      <c r="AA18" s="172" t="s">
        <v>126</v>
      </c>
      <c r="AB18" s="172" t="s">
        <v>126</v>
      </c>
      <c r="AC18" s="175">
        <f>IF(OR(NA1T!AC17=":",NA1T!AC18=":"),":",(NA1T!AC18-NA1T!AC17)/NA1T!AC17*100)</f>
        <v>4.522021536151331</v>
      </c>
      <c r="AD18" s="172" t="s">
        <v>126</v>
      </c>
      <c r="AE18" s="172">
        <f>IF(OR(NA1T!AE17=":",NA1T!AE18=":"),":",(NA1T!AE18-NA1T!AE17)/NA1T!AE17*100)</f>
        <v>-10.824524312896401</v>
      </c>
      <c r="AF18" s="172">
        <f>IF(OR(NA1T!AF17=":",NA1T!AF18=":"),":",(NA1T!AF18-NA1T!AF17)/NA1T!AF17*100)</f>
        <v>-1.7100228398540918</v>
      </c>
      <c r="AG18" s="172">
        <f>IF(OR(NA1T!AG17=":",NA1T!AG18=":"),":",(NA1T!AG18-NA1T!AG17)/NA1T!AG17*100)</f>
        <v>-3.639055865538309</v>
      </c>
      <c r="AH18" s="172">
        <f>IF(OR(NA1T!AH17=":",NA1T!AH18=":"),":",(NA1T!AH18-NA1T!AH17)/NA1T!AH17*100)</f>
        <v>8.582335823358239</v>
      </c>
      <c r="AI18" s="172">
        <f>IF(OR(NA1T!AI17=":",NA1T!AI18=":"),":",(NA1T!AI18-NA1T!AI17)/NA1T!AI17*100)</f>
        <v>7.0830252777799849</v>
      </c>
      <c r="AJ18" s="172">
        <f>IF(OR(NA1T!AJ17=":",NA1T!AJ18=":"),":",(NA1T!AJ18-NA1T!AJ17)/NA1T!AJ17*100)</f>
        <v>-5.531806984495014</v>
      </c>
      <c r="AK18" s="172">
        <f>IF(OR(NA1T!AK17=":",NA1T!AK18=":"),":",(NA1T!AK18-NA1T!AK17)/NA1T!AK17*100)</f>
        <v>12.076712603860736</v>
      </c>
      <c r="AL18" s="172">
        <f>IF(OR(NA1T!AL17=":",NA1T!AL18=":"),":",(NA1T!AL18-NA1T!AL17)/NA1T!AL17*100)</f>
        <v>4.4257006258016922</v>
      </c>
      <c r="AM18" s="172">
        <f>IF(OR(NA1T!AM17=":",NA1T!AM18=":"),":",(NA1T!AM18-NA1T!AM17)/NA1T!AM17*100)</f>
        <v>6.1850014590020441</v>
      </c>
      <c r="AN18" s="172">
        <f>IF(OR(NA1T!AN17=":",NA1T!AN18=":"),":",(NA1T!AN18-NA1T!AN17)/NA1T!AN17*100)</f>
        <v>3.1827142661956063</v>
      </c>
      <c r="AO18" s="172">
        <f>IF(OR(NA1T!AO17=":",NA1T!AO18=":"),":",(NA1T!AO18-NA1T!AO17)/NA1T!AO17*100)</f>
        <v>3.2258064516129141</v>
      </c>
      <c r="AP18" s="190"/>
      <c r="AQ18" s="172">
        <f>IF(OR(NA1T!AQ17=":",NA1T!AQ18=":"),":",(NA1T!AQ18-NA1T!AQ17)/NA1T!AQ17*100)</f>
        <v>-9.8987767814532859</v>
      </c>
      <c r="AR18" s="172">
        <f>IF(OR(NA1T!AR17=":",NA1T!AR18=":"),":",(NA1T!AR18-NA1T!AR17)/NA1T!AR17*100)</f>
        <v>3.5012848403993284</v>
      </c>
      <c r="AS18" s="172">
        <f>IF(OR(NA1T!AS17=":",NA1T!AS18=":"),":",(NA1T!AS18-NA1T!AS17)/NA1T!AS17*100)</f>
        <v>5.2368564705152183</v>
      </c>
    </row>
    <row r="19" spans="1:45" ht="22.5" customHeight="1">
      <c r="A19" s="77">
        <f t="shared" si="0"/>
        <v>1</v>
      </c>
      <c r="B19" s="105">
        <v>2007</v>
      </c>
      <c r="C19" s="172">
        <f>IF(OR(NA1T!C18=":",NA1T!C19=":"),":",(NA1T!C19-NA1T!C18)/NA1T!C18*100)</f>
        <v>-3.7521732258574372</v>
      </c>
      <c r="D19" s="172">
        <f>IF(OR(NA1T!D18=":",NA1T!D19=":"),":",(NA1T!D19-NA1T!D18)/NA1T!D18*100)</f>
        <v>6.3488317205570093</v>
      </c>
      <c r="E19" s="172">
        <f>IF(OR(NA1T!E18=":",NA1T!E19=":"),":",(NA1T!E19-NA1T!E18)/NA1T!E18*100)</f>
        <v>1.5844747929090481</v>
      </c>
      <c r="F19" s="172">
        <f>IF(OR(NA1T!F18=":",NA1T!F19=":"),":",(NA1T!F19-NA1T!F18)/NA1T!F18*100)</f>
        <v>9.6398836392817735</v>
      </c>
      <c r="G19" s="172">
        <f>IF(OR(NA1T!G18=":",NA1T!G19=":"),":",(NA1T!G19-NA1T!G18)/NA1T!G18*100)</f>
        <v>6.7986145472538393</v>
      </c>
      <c r="H19" s="172">
        <f>IF(OR(NA1T!H18=":",NA1T!H19=":"),":",(NA1T!H19-NA1T!H18)/NA1T!H18*100)</f>
        <v>8.3191158694526024</v>
      </c>
      <c r="I19" s="172">
        <f>IF(OR(NA1T!I18=":",NA1T!I19=":"),":",(NA1T!I19-NA1T!I18)/NA1T!I18*100)</f>
        <v>8.8392832104097092</v>
      </c>
      <c r="J19" s="172">
        <f>IF(OR(NA1T!J18=":",NA1T!J19=":"),":",(NA1T!J19-NA1T!J18)/NA1T!J18*100)</f>
        <v>-0.96189906648151813</v>
      </c>
      <c r="K19" s="172">
        <f>IF(OR(NA1T!K18=":",NA1T!K19=":"),":",(NA1T!K19-NA1T!K18)/NA1T!K18*100)</f>
        <v>3.3131838702272494</v>
      </c>
      <c r="L19" s="172">
        <f>IF(OR(NA1T!L18=":",NA1T!L19=":"),":",(NA1T!L19-NA1T!L18)/NA1T!L18*100)</f>
        <v>10.647313724738293</v>
      </c>
      <c r="M19" s="172">
        <f>IF(OR(NA1T!M18=":",NA1T!M19=":"),":",(NA1T!M19-NA1T!M18)/NA1T!M18*100)</f>
        <v>11.090082422504924</v>
      </c>
      <c r="N19" s="172">
        <f>IF(OR(NA1T!N18=":",NA1T!N19=":"),":",(NA1T!N19-NA1T!N18)/NA1T!N18*100)</f>
        <v>4.0371329879101916</v>
      </c>
      <c r="O19" s="172">
        <f>IF(OR(NA1T!O18=":",NA1T!O19=":"),":",(NA1T!O19-NA1T!O18)/NA1T!O18*100)</f>
        <v>9.7484913531246242</v>
      </c>
      <c r="P19" s="172">
        <f>IF(OR(NA1T!P18=":",NA1T!P19=":"),":",(NA1T!P19-NA1T!P18)/NA1T!P18*100)</f>
        <v>4.8221998698301913</v>
      </c>
      <c r="Q19" s="172">
        <f>IF(OR(NA1T!Q18=":",NA1T!Q19=":"),":",(NA1T!Q19-NA1T!Q18)/NA1T!Q18*100)</f>
        <v>0.43657245649843801</v>
      </c>
      <c r="R19" s="172">
        <f>IF(OR(NA1T!R18=":",NA1T!R19=":"),":",(NA1T!R19-NA1T!R18)/NA1T!R18*100)</f>
        <v>2.2859642886440117</v>
      </c>
      <c r="S19" s="172">
        <f>IF(OR(NA1T!S18=":",NA1T!S19=":"),":",(NA1T!S19-NA1T!S18)/NA1T!S18*100)</f>
        <v>2.068995090156724</v>
      </c>
      <c r="T19" s="172">
        <f>IF(OR(NA1T!T18=":",NA1T!T19=":"),":",(NA1T!T19-NA1T!T18)/NA1T!T18*100)</f>
        <v>6.7093607852525601</v>
      </c>
      <c r="U19" s="172">
        <f>IF(OR(NA1T!U18=":",NA1T!U19=":"),":",(NA1T!U19-NA1T!U18)/NA1T!U18*100)</f>
        <v>0.96612134484091206</v>
      </c>
      <c r="V19" s="172">
        <f>IF(OR(NA1T!V18=":",NA1T!V19=":"),":",(NA1T!V19-NA1T!V18)/NA1T!V18*100)</f>
        <v>4.7889530898051129</v>
      </c>
      <c r="W19" s="172" t="s">
        <v>126</v>
      </c>
      <c r="X19" s="175">
        <f>IF(OR(NA1T!X18=":",NA1T!X19=":"),":",(NA1T!X19-NA1T!X18)/NA1T!X18*100)</f>
        <v>5.0422138836772925</v>
      </c>
      <c r="Y19" s="172" t="s">
        <v>126</v>
      </c>
      <c r="Z19" s="172">
        <f>IF(OR(NA1T!Z18=":",NA1T!Z19=":"),":",(NA1T!Z19-NA1T!Z18)/NA1T!Z18*100)</f>
        <v>3.895639250870353</v>
      </c>
      <c r="AA19" s="172" t="s">
        <v>126</v>
      </c>
      <c r="AB19" s="172" t="s">
        <v>126</v>
      </c>
      <c r="AC19" s="175">
        <f>IF(OR(NA1T!AC18=":",NA1T!AC19=":"),":",(NA1T!AC19-NA1T!AC18)/NA1T!AC18*100)</f>
        <v>4.9340443081959018</v>
      </c>
      <c r="AD19" s="172" t="s">
        <v>126</v>
      </c>
      <c r="AE19" s="172">
        <f>IF(OR(NA1T!AE18=":",NA1T!AE19=":"),":",(NA1T!AE19-NA1T!AE18)/NA1T!AE18*100)</f>
        <v>-3.7521732258574372</v>
      </c>
      <c r="AF19" s="172">
        <f>IF(OR(NA1T!AF18=":",NA1T!AF19=":"),":",(NA1T!AF19-NA1T!AF18)/NA1T!AF18*100)</f>
        <v>3.3460081782928301</v>
      </c>
      <c r="AG19" s="172">
        <f>IF(OR(NA1T!AG18=":",NA1T!AG19=":"),":",(NA1T!AG19-NA1T!AG18)/NA1T!AG18*100)</f>
        <v>1.5844747929090481</v>
      </c>
      <c r="AH19" s="172">
        <f>IF(OR(NA1T!AH18=":",NA1T!AH19=":"),":",(NA1T!AH19-NA1T!AH18)/NA1T!AH18*100)</f>
        <v>8.3191158694526024</v>
      </c>
      <c r="AI19" s="172">
        <f>IF(OR(NA1T!AI18=":",NA1T!AI19=":"),":",(NA1T!AI19-NA1T!AI18)/NA1T!AI18*100)</f>
        <v>5.1953001267025556</v>
      </c>
      <c r="AJ19" s="172">
        <f>IF(OR(NA1T!AJ18=":",NA1T!AJ19=":"),":",(NA1T!AJ19-NA1T!AJ18)/NA1T!AJ18*100)</f>
        <v>10.647313724738293</v>
      </c>
      <c r="AK19" s="172">
        <f>IF(OR(NA1T!AK18=":",NA1T!AK19=":"),":",(NA1T!AK19-NA1T!AK18)/NA1T!AK18*100)</f>
        <v>11.090082422504924</v>
      </c>
      <c r="AL19" s="172">
        <f>IF(OR(NA1T!AL18=":",NA1T!AL19=":"),":",(NA1T!AL19-NA1T!AL18)/NA1T!AL18*100)</f>
        <v>4.0371329879101916</v>
      </c>
      <c r="AM19" s="172">
        <f>IF(OR(NA1T!AM18=":",NA1T!AM19=":"),":",(NA1T!AM19-NA1T!AM18)/NA1T!AM18*100)</f>
        <v>8.8332930287774545</v>
      </c>
      <c r="AN19" s="172">
        <f>IF(OR(NA1T!AN18=":",NA1T!AN19=":"),":",(NA1T!AN19-NA1T!AN18)/NA1T!AN18*100)</f>
        <v>1.2363895005258929</v>
      </c>
      <c r="AO19" s="172">
        <f>IF(OR(NA1T!AO18=":",NA1T!AO19=":"),":",(NA1T!AO19-NA1T!AO18)/NA1T!AO18*100)</f>
        <v>3.6547960484384774</v>
      </c>
      <c r="AP19" s="190"/>
      <c r="AQ19" s="172">
        <f>IF(OR(NA1T!AQ18=":",NA1T!AQ19=":"),":",(NA1T!AQ19-NA1T!AQ18)/NA1T!AQ18*100)</f>
        <v>-2.5590990187332756</v>
      </c>
      <c r="AR19" s="172">
        <f>IF(OR(NA1T!AR18=":",NA1T!AR19=":"),":",(NA1T!AR19-NA1T!AR18)/NA1T!AR18*100)</f>
        <v>5.9359025061885689</v>
      </c>
      <c r="AS19" s="172">
        <f>IF(OR(NA1T!AS18=":",NA1T!AS19=":"),":",(NA1T!AS19-NA1T!AS18)/NA1T!AS18*100)</f>
        <v>5.0684833062151755</v>
      </c>
    </row>
    <row r="20" spans="1:45" ht="22.5" customHeight="1">
      <c r="A20" s="77">
        <f t="shared" si="0"/>
        <v>1</v>
      </c>
      <c r="B20" s="105">
        <v>2008</v>
      </c>
      <c r="C20" s="172">
        <f>IF(OR(NA1T!C19=":",NA1T!C20=":"),":",(NA1T!C20-NA1T!C19)/NA1T!C19*100)</f>
        <v>-6.4404887020494002</v>
      </c>
      <c r="D20" s="172">
        <f>IF(OR(NA1T!D19=":",NA1T!D20=":"),":",(NA1T!D20-NA1T!D19)/NA1T!D19*100)</f>
        <v>7.5011096316022972</v>
      </c>
      <c r="E20" s="172">
        <f>IF(OR(NA1T!E19=":",NA1T!E20=":"),":",(NA1T!E20-NA1T!E19)/NA1T!E19*100)</f>
        <v>3.2617733388096877</v>
      </c>
      <c r="F20" s="172">
        <f>IF(OR(NA1T!F19=":",NA1T!F20=":"),":",(NA1T!F20-NA1T!F19)/NA1T!F19*100)</f>
        <v>3.0649588289112613</v>
      </c>
      <c r="G20" s="172">
        <f>IF(OR(NA1T!G19=":",NA1T!G20=":"),":",(NA1T!G20-NA1T!G19)/NA1T!G19*100)</f>
        <v>-19.996293550778351</v>
      </c>
      <c r="H20" s="172">
        <f>IF(OR(NA1T!H19=":",NA1T!H20=":"),":",(NA1T!H20-NA1T!H19)/NA1T!H19*100)</f>
        <v>1.8122803996964556</v>
      </c>
      <c r="I20" s="172">
        <f>IF(OR(NA1T!I19=":",NA1T!I20=":"),":",(NA1T!I20-NA1T!I19)/NA1T!I19*100)</f>
        <v>3.7394896635833454</v>
      </c>
      <c r="J20" s="172">
        <f>IF(OR(NA1T!J19=":",NA1T!J20=":"),":",(NA1T!J20-NA1T!J19)/NA1T!J19*100)</f>
        <v>9.5230784975949305</v>
      </c>
      <c r="K20" s="172">
        <f>IF(OR(NA1T!K19=":",NA1T!K20=":"),":",(NA1T!K20-NA1T!K19)/NA1T!K19*100)</f>
        <v>-3.3592906870939756</v>
      </c>
      <c r="L20" s="172">
        <f>IF(OR(NA1T!L19=":",NA1T!L20=":"),":",(NA1T!L20-NA1T!L19)/NA1T!L19*100)</f>
        <v>3.7725059351551771</v>
      </c>
      <c r="M20" s="172">
        <f>IF(OR(NA1T!M19=":",NA1T!M20=":"),":",(NA1T!M20-NA1T!M19)/NA1T!M19*100)</f>
        <v>6.7006723858103436</v>
      </c>
      <c r="N20" s="172">
        <f>IF(OR(NA1T!N19=":",NA1T!N20=":"),":",(NA1T!N20-NA1T!N19)/NA1T!N19*100)</f>
        <v>3.4955027155440681</v>
      </c>
      <c r="O20" s="172">
        <f>IF(OR(NA1T!O19=":",NA1T!O20=":"),":",(NA1T!O20-NA1T!O19)/NA1T!O19*100)</f>
        <v>7.774251482274205</v>
      </c>
      <c r="P20" s="172">
        <f>IF(OR(NA1T!P19=":",NA1T!P20=":"),":",(NA1T!P20-NA1T!P19)/NA1T!P19*100)</f>
        <v>-2.376382930684132</v>
      </c>
      <c r="Q20" s="172">
        <f>IF(OR(NA1T!Q19=":",NA1T!Q20=":"),":",(NA1T!Q20-NA1T!Q19)/NA1T!Q19*100)</f>
        <v>1.8310072606533161</v>
      </c>
      <c r="R20" s="172">
        <f>IF(OR(NA1T!R19=":",NA1T!R20=":"),":",(NA1T!R20-NA1T!R19)/NA1T!R19*100)</f>
        <v>7.1457213890448363</v>
      </c>
      <c r="S20" s="172">
        <f>IF(OR(NA1T!S19=":",NA1T!S20=":"),":",(NA1T!S20-NA1T!S19)/NA1T!S19*100)</f>
        <v>7.4633449565180792</v>
      </c>
      <c r="T20" s="172">
        <f>IF(OR(NA1T!T19=":",NA1T!T20=":"),":",(NA1T!T20-NA1T!T19)/NA1T!T19*100)</f>
        <v>-2.2435358124399601E-2</v>
      </c>
      <c r="U20" s="172">
        <f>IF(OR(NA1T!U19=":",NA1T!U20=":"),":",(NA1T!U20-NA1T!U19)/NA1T!U19*100)</f>
        <v>19.788211278387358</v>
      </c>
      <c r="V20" s="172">
        <f>IF(OR(NA1T!V19=":",NA1T!V20=":"),":",(NA1T!V20-NA1T!V19)/NA1T!V19*100)</f>
        <v>14.401869158878503</v>
      </c>
      <c r="W20" s="172" t="s">
        <v>126</v>
      </c>
      <c r="X20" s="175">
        <f>IF(OR(NA1T!X19=":",NA1T!X20=":"),":",(NA1T!X20-NA1T!X19)/NA1T!X19*100)</f>
        <v>3.7673601509729786</v>
      </c>
      <c r="Y20" s="172" t="s">
        <v>126</v>
      </c>
      <c r="Z20" s="172">
        <f>IF(OR(NA1T!Z19=":",NA1T!Z20=":"),":",(NA1T!Z20-NA1T!Z19)/NA1T!Z19*100)</f>
        <v>2.5416545257079357</v>
      </c>
      <c r="AA20" s="172" t="s">
        <v>126</v>
      </c>
      <c r="AB20" s="172" t="s">
        <v>126</v>
      </c>
      <c r="AC20" s="175">
        <f>IF(OR(NA1T!AC19=":",NA1T!AC20=":"),":",(NA1T!AC20-NA1T!AC19)/NA1T!AC19*100)</f>
        <v>3.6527984610414075</v>
      </c>
      <c r="AD20" s="172" t="s">
        <v>126</v>
      </c>
      <c r="AE20" s="172">
        <f>IF(OR(NA1T!AE19=":",NA1T!AE20=":"),":",(NA1T!AE20-NA1T!AE19)/NA1T!AE19*100)</f>
        <v>-6.4404887020494002</v>
      </c>
      <c r="AF20" s="172">
        <f>IF(OR(NA1T!AF19=":",NA1T!AF20=":"),":",(NA1T!AF20-NA1T!AF19)/NA1T!AF19*100)</f>
        <v>1.5374394989086038</v>
      </c>
      <c r="AG20" s="172">
        <f>IF(OR(NA1T!AG19=":",NA1T!AG20=":"),":",(NA1T!AG20-NA1T!AG19)/NA1T!AG19*100)</f>
        <v>3.2617733388096877</v>
      </c>
      <c r="AH20" s="172">
        <f>IF(OR(NA1T!AH19=":",NA1T!AH20=":"),":",(NA1T!AH20-NA1T!AH19)/NA1T!AH19*100)</f>
        <v>1.8122803996964556</v>
      </c>
      <c r="AI20" s="172">
        <f>IF(OR(NA1T!AI19=":",NA1T!AI20=":"),":",(NA1T!AI20-NA1T!AI19)/NA1T!AI19*100)</f>
        <v>3.49055494130655</v>
      </c>
      <c r="AJ20" s="172">
        <f>IF(OR(NA1T!AJ19=":",NA1T!AJ20=":"),":",(NA1T!AJ20-NA1T!AJ19)/NA1T!AJ19*100)</f>
        <v>3.7725059351551771</v>
      </c>
      <c r="AK20" s="172">
        <f>IF(OR(NA1T!AK19=":",NA1T!AK20=":"),":",(NA1T!AK20-NA1T!AK19)/NA1T!AK19*100)</f>
        <v>6.7006723858103436</v>
      </c>
      <c r="AL20" s="172">
        <f>IF(OR(NA1T!AL19=":",NA1T!AL20=":"),":",(NA1T!AL20-NA1T!AL19)/NA1T!AL19*100)</f>
        <v>3.4955027155440681</v>
      </c>
      <c r="AM20" s="172">
        <f>IF(OR(NA1T!AM19=":",NA1T!AM20=":"),":",(NA1T!AM20-NA1T!AM19)/NA1T!AM19*100)</f>
        <v>5.9579840420159469</v>
      </c>
      <c r="AN20" s="172">
        <f>IF(OR(NA1T!AN19=":",NA1T!AN20=":"),":",(NA1T!AN20-NA1T!AN19)/NA1T!AN19*100)</f>
        <v>4.3189852981845149</v>
      </c>
      <c r="AO20" s="172">
        <f>IF(OR(NA1T!AO19=":",NA1T!AO20=":"),":",(NA1T!AO20-NA1T!AO19)/NA1T!AO19*100)</f>
        <v>11.89401072190306</v>
      </c>
      <c r="AP20" s="190"/>
      <c r="AQ20" s="172">
        <f>IF(OR(NA1T!AQ19=":",NA1T!AQ20=":"),":",(NA1T!AQ20-NA1T!AQ19)/NA1T!AQ19*100)</f>
        <v>-4.6432454082508494</v>
      </c>
      <c r="AR20" s="172">
        <f>IF(OR(NA1T!AR19=":",NA1T!AR20=":"),":",(NA1T!AR20-NA1T!AR19)/NA1T!AR19*100)</f>
        <v>1.5935346049347692</v>
      </c>
      <c r="AS20" s="172">
        <f>IF(OR(NA1T!AS19=":",NA1T!AS20=":"),":",(NA1T!AS20-NA1T!AS19)/NA1T!AS19*100)</f>
        <v>4.5767836504482</v>
      </c>
    </row>
    <row r="21" spans="1:45" ht="22.5" customHeight="1">
      <c r="A21" s="77">
        <f t="shared" si="0"/>
        <v>1</v>
      </c>
      <c r="B21" s="105">
        <v>2009</v>
      </c>
      <c r="C21" s="172">
        <f>IF(OR(NA1T!C20=":",NA1T!C21=":"),":",(NA1T!C21-NA1T!C20)/NA1T!C20*100)</f>
        <v>-0.24923649383928795</v>
      </c>
      <c r="D21" s="172">
        <f>IF(OR(NA1T!D20=":",NA1T!D21=":"),":",(NA1T!D21-NA1T!D20)/NA1T!D20*100)</f>
        <v>-25.020644095788601</v>
      </c>
      <c r="E21" s="172">
        <f>IF(OR(NA1T!E20=":",NA1T!E21=":"),":",(NA1T!E21-NA1T!E20)/NA1T!E20*100)</f>
        <v>-5.8382405727645743</v>
      </c>
      <c r="F21" s="172">
        <f>IF(OR(NA1T!F20=":",NA1T!F21=":"),":",(NA1T!F21-NA1T!F20)/NA1T!F20*100)</f>
        <v>4.2032845095428311</v>
      </c>
      <c r="G21" s="172">
        <f>IF(OR(NA1T!G20=":",NA1T!G21=":"),":",(NA1T!G21-NA1T!G20)/NA1T!G20*100)</f>
        <v>16.550845494556395</v>
      </c>
      <c r="H21" s="172">
        <f>IF(OR(NA1T!H20=":",NA1T!H21=":"),":",(NA1T!H21-NA1T!H20)/NA1T!H20*100)</f>
        <v>-18.636987116452982</v>
      </c>
      <c r="I21" s="172">
        <f>IF(OR(NA1T!I20=":",NA1T!I21=":"),":",(NA1T!I21-NA1T!I20)/NA1T!I20*100)</f>
        <v>-2.6451522100888192</v>
      </c>
      <c r="J21" s="172">
        <f>IF(OR(NA1T!J20=":",NA1T!J21=":"),":",(NA1T!J21-NA1T!J20)/NA1T!J20*100)</f>
        <v>-4.9497733962528745</v>
      </c>
      <c r="K21" s="172">
        <f>IF(OR(NA1T!K20=":",NA1T!K21=":"),":",(NA1T!K21-NA1T!K20)/NA1T!K20*100)</f>
        <v>-6.0445154862654542</v>
      </c>
      <c r="L21" s="172">
        <f>IF(OR(NA1T!L20=":",NA1T!L21=":"),":",(NA1T!L21-NA1T!L20)/NA1T!L20*100)</f>
        <v>-4.1480195043751307</v>
      </c>
      <c r="M21" s="172">
        <f>IF(OR(NA1T!M20=":",NA1T!M21=":"),":",(NA1T!M21-NA1T!M20)/NA1T!M20*100)</f>
        <v>6.4527710069345989</v>
      </c>
      <c r="N21" s="172">
        <f>IF(OR(NA1T!N20=":",NA1T!N21=":"),":",(NA1T!N21-NA1T!N20)/NA1T!N20*100)</f>
        <v>3.5295500428662425</v>
      </c>
      <c r="O21" s="172">
        <f>IF(OR(NA1T!O20=":",NA1T!O21=":"),":",(NA1T!O21-NA1T!O20)/NA1T!O20*100)</f>
        <v>-3.3282352135503421</v>
      </c>
      <c r="P21" s="172">
        <f>IF(OR(NA1T!P20=":",NA1T!P21=":"),":",(NA1T!P21-NA1T!P20)/NA1T!P20*100)</f>
        <v>-2.6597282451575568</v>
      </c>
      <c r="Q21" s="172">
        <f>IF(OR(NA1T!Q20=":",NA1T!Q21=":"),":",(NA1T!Q21-NA1T!Q20)/NA1T!Q20*100)</f>
        <v>6.3169715337157619</v>
      </c>
      <c r="R21" s="172">
        <f>IF(OR(NA1T!R20=":",NA1T!R21=":"),":",(NA1T!R21-NA1T!R20)/NA1T!R20*100)</f>
        <v>4.6731536926147603</v>
      </c>
      <c r="S21" s="172">
        <f>IF(OR(NA1T!S20=":",NA1T!S21=":"),":",(NA1T!S21-NA1T!S20)/NA1T!S20*100)</f>
        <v>1.3350534607791364</v>
      </c>
      <c r="T21" s="172">
        <f>IF(OR(NA1T!T20=":",NA1T!T21=":"),":",(NA1T!T21-NA1T!T20)/NA1T!T20*100)</f>
        <v>3.8877980364656421</v>
      </c>
      <c r="U21" s="172">
        <f>IF(OR(NA1T!U20=":",NA1T!U21=":"),":",(NA1T!U21-NA1T!U20)/NA1T!U20*100)</f>
        <v>-7.9951716547733298</v>
      </c>
      <c r="V21" s="172">
        <f>IF(OR(NA1T!V20=":",NA1T!V21=":"),":",(NA1T!V21-NA1T!V20)/NA1T!V20*100)</f>
        <v>14.443264439179812</v>
      </c>
      <c r="W21" s="172" t="s">
        <v>126</v>
      </c>
      <c r="X21" s="175">
        <f>IF(OR(NA1T!X20=":",NA1T!X21=":"),":",(NA1T!X21-NA1T!X20)/NA1T!X20*100)</f>
        <v>-2.0947670466919885</v>
      </c>
      <c r="Y21" s="172" t="s">
        <v>126</v>
      </c>
      <c r="Z21" s="172">
        <f>IF(OR(NA1T!Z20=":",NA1T!Z21=":"),":",(NA1T!Z21-NA1T!Z20)/NA1T!Z20*100)</f>
        <v>-1.3826997842962556</v>
      </c>
      <c r="AA21" s="172" t="s">
        <v>126</v>
      </c>
      <c r="AB21" s="172" t="s">
        <v>126</v>
      </c>
      <c r="AC21" s="175">
        <f>IF(OR(NA1T!AC20=":",NA1T!AC21=":"),":",(NA1T!AC21-NA1T!AC20)/NA1T!AC20*100)</f>
        <v>-2.0289564292086748</v>
      </c>
      <c r="AD21" s="172" t="s">
        <v>126</v>
      </c>
      <c r="AE21" s="172">
        <f>IF(OR(NA1T!AE20=":",NA1T!AE21=":"),":",(NA1T!AE21-NA1T!AE20)/NA1T!AE20*100)</f>
        <v>-0.24923649383928795</v>
      </c>
      <c r="AF21" s="172">
        <f>IF(OR(NA1T!AF20=":",NA1T!AF21=":"),":",(NA1T!AF21-NA1T!AF20)/NA1T!AF20*100)</f>
        <v>-3.4899020037818036</v>
      </c>
      <c r="AG21" s="172">
        <f>IF(OR(NA1T!AG20=":",NA1T!AG21=":"),":",(NA1T!AG21-NA1T!AG20)/NA1T!AG20*100)</f>
        <v>-5.8382405727645743</v>
      </c>
      <c r="AH21" s="172">
        <f>IF(OR(NA1T!AH20=":",NA1T!AH21=":"),":",(NA1T!AH21-NA1T!AH20)/NA1T!AH20*100)</f>
        <v>-18.636987116452982</v>
      </c>
      <c r="AI21" s="172">
        <f>IF(OR(NA1T!AI20=":",NA1T!AI21=":"),":",(NA1T!AI21-NA1T!AI20)/NA1T!AI20*100)</f>
        <v>-3.9115491625902408</v>
      </c>
      <c r="AJ21" s="172">
        <f>IF(OR(NA1T!AJ20=":",NA1T!AJ21=":"),":",(NA1T!AJ21-NA1T!AJ20)/NA1T!AJ20*100)</f>
        <v>-4.1480195043751307</v>
      </c>
      <c r="AK21" s="172">
        <f>IF(OR(NA1T!AK20=":",NA1T!AK21=":"),":",(NA1T!AK21-NA1T!AK20)/NA1T!AK20*100)</f>
        <v>6.4527710069345989</v>
      </c>
      <c r="AL21" s="172">
        <f>IF(OR(NA1T!AL20=":",NA1T!AL21=":"),":",(NA1T!AL21-NA1T!AL20)/NA1T!AL20*100)</f>
        <v>3.5295500428662425</v>
      </c>
      <c r="AM21" s="172">
        <f>IF(OR(NA1T!AM20=":",NA1T!AM21=":"),":",(NA1T!AM21-NA1T!AM20)/NA1T!AM20*100)</f>
        <v>-3.2180270520164984</v>
      </c>
      <c r="AN21" s="172">
        <f>IF(OR(NA1T!AN20=":",NA1T!AN21=":"),":",(NA1T!AN21-NA1T!AN20)/NA1T!AN20*100)</f>
        <v>4.9318807922820778</v>
      </c>
      <c r="AO21" s="172">
        <f>IF(OR(NA1T!AO20=":",NA1T!AO21=":"),":",(NA1T!AO21-NA1T!AO20)/NA1T!AO20*100)</f>
        <v>0.35890302749298819</v>
      </c>
      <c r="AP21" s="190"/>
      <c r="AQ21" s="172">
        <f>IF(OR(NA1T!AQ20=":",NA1T!AQ21=":"),":",(NA1T!AQ21-NA1T!AQ20)/NA1T!AQ20*100)</f>
        <v>-3.8492694488614156</v>
      </c>
      <c r="AR21" s="172">
        <f>IF(OR(NA1T!AR20=":",NA1T!AR21=":"),":",(NA1T!AR21-NA1T!AR20)/NA1T!AR20*100)</f>
        <v>-11.363574500517162</v>
      </c>
      <c r="AS21" s="172">
        <f>IF(OR(NA1T!AS20=":",NA1T!AS21=":"),":",(NA1T!AS21-NA1T!AS20)/NA1T!AS20*100)</f>
        <v>0.23839091582191596</v>
      </c>
    </row>
    <row r="22" spans="1:45" ht="22.5" customHeight="1">
      <c r="A22" s="77">
        <f t="shared" si="0"/>
        <v>1</v>
      </c>
      <c r="B22" s="105">
        <v>2010</v>
      </c>
      <c r="C22" s="172">
        <f>IF(OR(NA1T!C21=":",NA1T!C22=":"),":",(NA1T!C22-NA1T!C21)/NA1T!C21*100)</f>
        <v>8.6993243243243139</v>
      </c>
      <c r="D22" s="172">
        <f>IF(OR(NA1T!D21=":",NA1T!D22=":"),":",(NA1T!D22-NA1T!D21)/NA1T!D21*100)</f>
        <v>8.1497797356828219</v>
      </c>
      <c r="E22" s="172">
        <f>IF(OR(NA1T!E21=":",NA1T!E22=":"),":",(NA1T!E22-NA1T!E21)/NA1T!E21*100)</f>
        <v>-1.6247514449675957</v>
      </c>
      <c r="F22" s="172">
        <f>IF(OR(NA1T!F21=":",NA1T!F22=":"),":",(NA1T!F22-NA1T!F21)/NA1T!F21*100)</f>
        <v>2.2916045491331922</v>
      </c>
      <c r="G22" s="172">
        <f>IF(OR(NA1T!G21=":",NA1T!G22=":"),":",(NA1T!G22-NA1T!G21)/NA1T!G21*100)</f>
        <v>11.477690549537924</v>
      </c>
      <c r="H22" s="172">
        <f>IF(OR(NA1T!H21=":",NA1T!H22=":"),":",(NA1T!H22-NA1T!H21)/NA1T!H21*100)</f>
        <v>-8.1544205380855281</v>
      </c>
      <c r="I22" s="172">
        <f>IF(OR(NA1T!I21=":",NA1T!I22=":"),":",(NA1T!I22-NA1T!I21)/NA1T!I21*100)</f>
        <v>0.99326484794882608</v>
      </c>
      <c r="J22" s="172">
        <f>IF(OR(NA1T!J21=":",NA1T!J22=":"),":",(NA1T!J22-NA1T!J21)/NA1T!J21*100)</f>
        <v>5.4769067421695423</v>
      </c>
      <c r="K22" s="172">
        <f>IF(OR(NA1T!K21=":",NA1T!K22=":"),":",(NA1T!K22-NA1T!K21)/NA1T!K21*100)</f>
        <v>3.331468922603654</v>
      </c>
      <c r="L22" s="172">
        <f>IF(OR(NA1T!L21=":",NA1T!L22=":"),":",(NA1T!L22-NA1T!L21)/NA1T!L21*100)</f>
        <v>4.0731707317073162</v>
      </c>
      <c r="M22" s="172">
        <f>IF(OR(NA1T!M21=":",NA1T!M22=":"),":",(NA1T!M22-NA1T!M21)/NA1T!M21*100)</f>
        <v>3.7745393872696908</v>
      </c>
      <c r="N22" s="172">
        <f>IF(OR(NA1T!N21=":",NA1T!N22=":"),":",(NA1T!N22-NA1T!N21)/NA1T!N21*100)</f>
        <v>2.7995004708129265</v>
      </c>
      <c r="O22" s="172">
        <f>IF(OR(NA1T!O21=":",NA1T!O22=":"),":",(NA1T!O22-NA1T!O21)/NA1T!O21*100)</f>
        <v>6.960022668776114</v>
      </c>
      <c r="P22" s="172">
        <f>IF(OR(NA1T!P21=":",NA1T!P22=":"),":",(NA1T!P22-NA1T!P21)/NA1T!P21*100)</f>
        <v>0.99792099792100197</v>
      </c>
      <c r="Q22" s="172">
        <f>IF(OR(NA1T!Q21=":",NA1T!Q22=":"),":",(NA1T!Q22-NA1T!Q21)/NA1T!Q21*100)</f>
        <v>-2.8480166961479236</v>
      </c>
      <c r="R22" s="172">
        <f>IF(OR(NA1T!R21=":",NA1T!R22=":"),":",(NA1T!R22-NA1T!R21)/NA1T!R21*100)</f>
        <v>1.9986651729316254</v>
      </c>
      <c r="S22" s="172">
        <f>IF(OR(NA1T!S21=":",NA1T!S22=":"),":",(NA1T!S22-NA1T!S21)/NA1T!S21*100)</f>
        <v>1.8903591682419791</v>
      </c>
      <c r="T22" s="172">
        <f>IF(OR(NA1T!T21=":",NA1T!T22=":"),":",(NA1T!T22-NA1T!T21)/NA1T!T21*100)</f>
        <v>7.9544227238362613</v>
      </c>
      <c r="U22" s="172">
        <f>IF(OR(NA1T!U21=":",NA1T!U22=":"),":",(NA1T!U22-NA1T!U21)/NA1T!U21*100)</f>
        <v>-3.8549102836195184</v>
      </c>
      <c r="V22" s="172">
        <f>IF(OR(NA1T!V21=":",NA1T!V22=":"),":",(NA1T!V22-NA1T!V21)/NA1T!V21*100)</f>
        <v>10.300521093582701</v>
      </c>
      <c r="W22" s="172" t="s">
        <v>126</v>
      </c>
      <c r="X22" s="175">
        <f>IF(OR(NA1T!X21=":",NA1T!X22=":"),":",(NA1T!X22-NA1T!X21)/NA1T!X21*100)</f>
        <v>1.3444114801698555</v>
      </c>
      <c r="Y22" s="172" t="s">
        <v>126</v>
      </c>
      <c r="Z22" s="172">
        <f>IF(OR(NA1T!Z21=":",NA1T!Z22=":"),":",(NA1T!Z22-NA1T!Z21)/NA1T!Z21*100)</f>
        <v>1.5592563244510478</v>
      </c>
      <c r="AA22" s="172" t="s">
        <v>126</v>
      </c>
      <c r="AB22" s="172" t="s">
        <v>126</v>
      </c>
      <c r="AC22" s="175">
        <f>IF(OR(NA1T!AC21=":",NA1T!AC22=":"),":",(NA1T!AC22-NA1T!AC21)/NA1T!AC21*100)</f>
        <v>1.3643766349968076</v>
      </c>
      <c r="AD22" s="172" t="s">
        <v>126</v>
      </c>
      <c r="AE22" s="172">
        <f>IF(OR(NA1T!AE21=":",NA1T!AE22=":"),":",(NA1T!AE22-NA1T!AE21)/NA1T!AE21*100)</f>
        <v>8.6993243243243139</v>
      </c>
      <c r="AF22" s="172">
        <f>IF(OR(NA1T!AF21=":",NA1T!AF22=":"),":",(NA1T!AF22-NA1T!AF21)/NA1T!AF21*100)</f>
        <v>0.3069289965954809</v>
      </c>
      <c r="AG22" s="172">
        <f>IF(OR(NA1T!AG21=":",NA1T!AG22=":"),":",(NA1T!AG22-NA1T!AG21)/NA1T!AG21*100)</f>
        <v>-1.6247514449675957</v>
      </c>
      <c r="AH22" s="172">
        <f>IF(OR(NA1T!AH21=":",NA1T!AH22=":"),":",(NA1T!AH22-NA1T!AH21)/NA1T!AH21*100)</f>
        <v>-8.1544205380855281</v>
      </c>
      <c r="AI22" s="172">
        <f>IF(OR(NA1T!AI21=":",NA1T!AI22=":"),":",(NA1T!AI22-NA1T!AI21)/NA1T!AI21*100)</f>
        <v>2.5468395155185646</v>
      </c>
      <c r="AJ22" s="172">
        <f>IF(OR(NA1T!AJ21=":",NA1T!AJ22=":"),":",(NA1T!AJ22-NA1T!AJ21)/NA1T!AJ21*100)</f>
        <v>4.0731707317073162</v>
      </c>
      <c r="AK22" s="172">
        <f>IF(OR(NA1T!AK21=":",NA1T!AK22=":"),":",(NA1T!AK22-NA1T!AK21)/NA1T!AK21*100)</f>
        <v>3.7745393872696908</v>
      </c>
      <c r="AL22" s="172">
        <f>IF(OR(NA1T!AL21=":",NA1T!AL22=":"),":",(NA1T!AL22-NA1T!AL21)/NA1T!AL21*100)</f>
        <v>2.7995004708129265</v>
      </c>
      <c r="AM22" s="172">
        <f>IF(OR(NA1T!AM21=":",NA1T!AM22=":"),":",(NA1T!AM22-NA1T!AM21)/NA1T!AM21*100)</f>
        <v>5.9714575556715541</v>
      </c>
      <c r="AN22" s="172">
        <f>IF(OR(NA1T!AN21=":",NA1T!AN22=":"),":",(NA1T!AN22-NA1T!AN21)/NA1T!AN21*100)</f>
        <v>-0.62100986651189971</v>
      </c>
      <c r="AO22" s="172">
        <f>IF(OR(NA1T!AO21=":",NA1T!AO22=":"),":",(NA1T!AO22-NA1T!AO21)/NA1T!AO21*100)</f>
        <v>3.2801752164539328</v>
      </c>
      <c r="AP22" s="190"/>
      <c r="AQ22" s="172">
        <f>IF(OR(NA1T!AQ21=":",NA1T!AQ22=":"),":",(NA1T!AQ22-NA1T!AQ21)/NA1T!AQ21*100)</f>
        <v>8.6370444333499599</v>
      </c>
      <c r="AR22" s="172">
        <f>IF(OR(NA1T!AR21=":",NA1T!AR22=":"),":",(NA1T!AR22-NA1T!AR21)/NA1T!AR21*100)</f>
        <v>-4.0217883657190399</v>
      </c>
      <c r="AS22" s="172">
        <f>IF(OR(NA1T!AS21=":",NA1T!AS22=":"),":",(NA1T!AS22-NA1T!AS21)/NA1T!AS21*100)</f>
        <v>2.3180098743372817</v>
      </c>
    </row>
    <row r="23" spans="1:45" ht="22.5" customHeight="1">
      <c r="A23" s="77">
        <f t="shared" si="0"/>
        <v>1</v>
      </c>
      <c r="B23" s="105">
        <v>2011</v>
      </c>
      <c r="C23" s="172">
        <f>IF(OR(NA1T!C22=":",NA1T!C23=":"),":",(NA1T!C23-NA1T!C22)/NA1T!C22*100)</f>
        <v>5.7886557886557872</v>
      </c>
      <c r="D23" s="172">
        <f>IF(OR(NA1T!D22=":",NA1T!D23=":"),":",(NA1T!D23-NA1T!D22)/NA1T!D22*100)</f>
        <v>-8.5539714867617089</v>
      </c>
      <c r="E23" s="172">
        <f>IF(OR(NA1T!E22=":",NA1T!E23=":"),":",(NA1T!E23-NA1T!E22)/NA1T!E22*100)</f>
        <v>-5.7088098529596571</v>
      </c>
      <c r="F23" s="172">
        <f>IF(OR(NA1T!F22=":",NA1T!F23=":"),":",(NA1T!F23-NA1T!F22)/NA1T!F22*100)</f>
        <v>-5.9837601499063098</v>
      </c>
      <c r="G23" s="172">
        <f>IF(OR(NA1T!G22=":",NA1T!G23=":"),":",(NA1T!G23-NA1T!G22)/NA1T!G22*100)</f>
        <v>1.3014797646639273</v>
      </c>
      <c r="H23" s="172">
        <f>IF(OR(NA1T!H22=":",NA1T!H23=":"),":",(NA1T!H23-NA1T!H22)/NA1T!H22*100)</f>
        <v>-9.7944884001609154</v>
      </c>
      <c r="I23" s="172">
        <f>IF(OR(NA1T!I22=":",NA1T!I23=":"),":",(NA1T!I23-NA1T!I22)/NA1T!I22*100)</f>
        <v>-0.4854328056584602</v>
      </c>
      <c r="J23" s="172">
        <f>IF(OR(NA1T!J22=":",NA1T!J23=":"),":",(NA1T!J23-NA1T!J22)/NA1T!J22*100)</f>
        <v>-6.9205603556748692</v>
      </c>
      <c r="K23" s="172">
        <f>IF(OR(NA1T!K22=":",NA1T!K23=":"),":",(NA1T!K23-NA1T!K22)/NA1T!K22*100)</f>
        <v>7.1427765937052481</v>
      </c>
      <c r="L23" s="172">
        <f>IF(OR(NA1T!L22=":",NA1T!L23=":"),":",(NA1T!L23-NA1T!L22)/NA1T!L22*100)</f>
        <v>3.3881281596303872</v>
      </c>
      <c r="M23" s="172">
        <f>IF(OR(NA1T!M22=":",NA1T!M23=":"),":",(NA1T!M23-NA1T!M22)/NA1T!M22*100)</f>
        <v>1.8164869279648344</v>
      </c>
      <c r="N23" s="172">
        <f>IF(OR(NA1T!N22=":",NA1T!N23=":"),":",(NA1T!N23-NA1T!N22)/NA1T!N22*100)</f>
        <v>1.5415797782151988</v>
      </c>
      <c r="O23" s="172">
        <f>IF(OR(NA1T!O22=":",NA1T!O23=":"),":",(NA1T!O23-NA1T!O22)/NA1T!O22*100)</f>
        <v>8.6353250251123193</v>
      </c>
      <c r="P23" s="172">
        <f>IF(OR(NA1T!P22=":",NA1T!P23=":"),":",(NA1T!P23-NA1T!P22)/NA1T!P22*100)</f>
        <v>-1.5761924366288342</v>
      </c>
      <c r="Q23" s="172">
        <f>IF(OR(NA1T!Q22=":",NA1T!Q23=":"),":",(NA1T!Q23-NA1T!Q22)/NA1T!Q22*100)</f>
        <v>2.4376825642167606</v>
      </c>
      <c r="R23" s="172">
        <f>IF(OR(NA1T!R22=":",NA1T!R23=":"),":",(NA1T!R23-NA1T!R22)/NA1T!R22*100)</f>
        <v>2.0646623745369941</v>
      </c>
      <c r="S23" s="172">
        <f>IF(OR(NA1T!S22=":",NA1T!S23=":"),":",(NA1T!S23-NA1T!S22)/NA1T!S22*100)</f>
        <v>2.2130930294195488</v>
      </c>
      <c r="T23" s="172">
        <f>IF(OR(NA1T!T22=":",NA1T!T23=":"),":",(NA1T!T23-NA1T!T22)/NA1T!T22*100)</f>
        <v>13.691161022460111</v>
      </c>
      <c r="U23" s="172">
        <f>IF(OR(NA1T!U22=":",NA1T!U23=":"),":",(NA1T!U23-NA1T!U22)/NA1T!U22*100)</f>
        <v>-1.9344999197302912</v>
      </c>
      <c r="V23" s="172">
        <f>IF(OR(NA1T!V22=":",NA1T!V23=":"),":",(NA1T!V23-NA1T!V22)/NA1T!V22*100)</f>
        <v>6.1545431012166647</v>
      </c>
      <c r="W23" s="172" t="s">
        <v>126</v>
      </c>
      <c r="X23" s="175">
        <f>IF(OR(NA1T!X22=":",NA1T!X23=":"),":",(NA1T!X23-NA1T!X22)/NA1T!X22*100)</f>
        <v>0.3129353923363567</v>
      </c>
      <c r="Y23" s="172" t="s">
        <v>126</v>
      </c>
      <c r="Z23" s="172">
        <f>IF(OR(NA1T!Z22=":",NA1T!Z23=":"),":",(NA1T!Z23-NA1T!Z22)/NA1T!Z22*100)</f>
        <v>1.2928644201132276</v>
      </c>
      <c r="AA23" s="172" t="s">
        <v>126</v>
      </c>
      <c r="AB23" s="172" t="s">
        <v>126</v>
      </c>
      <c r="AC23" s="175">
        <f>IF(OR(NA1T!AC22=":",NA1T!AC23=":"),":",(NA1T!AC23-NA1T!AC22)/NA1T!AC22*100)</f>
        <v>0.40431469440987411</v>
      </c>
      <c r="AD23" s="172" t="s">
        <v>126</v>
      </c>
      <c r="AE23" s="172">
        <f>IF(OR(NA1T!AE22=":",NA1T!AE23=":"),":",(NA1T!AE23-NA1T!AE22)/NA1T!AE22*100)</f>
        <v>5.7886557886557872</v>
      </c>
      <c r="AF23" s="172">
        <f>IF(OR(NA1T!AF22=":",NA1T!AF23=":"),":",(NA1T!AF23-NA1T!AF22)/NA1T!AF22*100)</f>
        <v>-5.2567863641427435</v>
      </c>
      <c r="AG23" s="172">
        <f>IF(OR(NA1T!AG22=":",NA1T!AG23=":"),":",(NA1T!AG23-NA1T!AG22)/NA1T!AG22*100)</f>
        <v>-5.7088098529596571</v>
      </c>
      <c r="AH23" s="172">
        <f>IF(OR(NA1T!AH22=":",NA1T!AH23=":"),":",(NA1T!AH23-NA1T!AH22)/NA1T!AH22*100)</f>
        <v>-9.7944884001609154</v>
      </c>
      <c r="AI23" s="172">
        <f>IF(OR(NA1T!AI22=":",NA1T!AI23=":"),":",(NA1T!AI23-NA1T!AI22)/NA1T!AI22*100)</f>
        <v>-0.51766377691552912</v>
      </c>
      <c r="AJ23" s="172">
        <f>IF(OR(NA1T!AJ22=":",NA1T!AJ23=":"),":",(NA1T!AJ23-NA1T!AJ22)/NA1T!AJ22*100)</f>
        <v>3.3881281596303872</v>
      </c>
      <c r="AK23" s="172">
        <f>IF(OR(NA1T!AK22=":",NA1T!AK23=":"),":",(NA1T!AK23-NA1T!AK22)/NA1T!AK22*100)</f>
        <v>1.8164869279648344</v>
      </c>
      <c r="AL23" s="172">
        <f>IF(OR(NA1T!AL22=":",NA1T!AL23=":"),":",(NA1T!AL23-NA1T!AL22)/NA1T!AL22*100)</f>
        <v>1.5415797782151988</v>
      </c>
      <c r="AM23" s="172">
        <f>IF(OR(NA1T!AM22=":",NA1T!AM23=":"),":",(NA1T!AM23-NA1T!AM22)/NA1T!AM22*100)</f>
        <v>7.021636492062898</v>
      </c>
      <c r="AN23" s="172">
        <f>IF(OR(NA1T!AN22=":",NA1T!AN23=":"),":",(NA1T!AN23-NA1T!AN22)/NA1T!AN22*100)</f>
        <v>2.2872572494512</v>
      </c>
      <c r="AO23" s="172">
        <f>IF(OR(NA1T!AO22=":",NA1T!AO23=":"),":",(NA1T!AO23-NA1T!AO22)/NA1T!AO22*100)</f>
        <v>5.3115525439453837</v>
      </c>
      <c r="AP23" s="190"/>
      <c r="AQ23" s="172">
        <f>IF(OR(NA1T!AQ22=":",NA1T!AQ23=":"),":",(NA1T!AQ23-NA1T!AQ22)/NA1T!AQ22*100)</f>
        <v>4.1704963235294237</v>
      </c>
      <c r="AR23" s="172">
        <f>IF(OR(NA1T!AR22=":",NA1T!AR23=":"),":",(NA1T!AR23-NA1T!AR22)/NA1T!AR22*100)</f>
        <v>-7.3703450399753523</v>
      </c>
      <c r="AS23" s="172">
        <f>IF(OR(NA1T!AS22=":",NA1T!AS23=":"),":",(NA1T!AS23-NA1T!AS22)/NA1T!AS22*100)</f>
        <v>1.7738069153615401</v>
      </c>
    </row>
    <row r="24" spans="1:45" ht="22.5" customHeight="1">
      <c r="A24" s="77">
        <f t="shared" si="0"/>
        <v>1</v>
      </c>
      <c r="B24" s="105">
        <v>2012</v>
      </c>
      <c r="C24" s="172">
        <f>IF(OR(NA1T!C23=":",NA1T!C24=":"),":",(NA1T!C24-NA1T!C23)/NA1T!C23*100)</f>
        <v>-0.59370792018606855</v>
      </c>
      <c r="D24" s="172">
        <f>IF(OR(NA1T!D23=":",NA1T!D24=":"),":",(NA1T!D24-NA1T!D23)/NA1T!D23*100)</f>
        <v>-38.335189309576847</v>
      </c>
      <c r="E24" s="172">
        <f>IF(OR(NA1T!E23=":",NA1T!E24=":"),":",(NA1T!E24-NA1T!E23)/NA1T!E23*100)</f>
        <v>-8.7812246620683592</v>
      </c>
      <c r="F24" s="172">
        <f>IF(OR(NA1T!F23=":",NA1T!F24=":"),":",(NA1T!F24-NA1T!F23)/NA1T!F23*100)</f>
        <v>-3.3882540526175946</v>
      </c>
      <c r="G24" s="172">
        <f>IF(OR(NA1T!G23=":",NA1T!G24=":"),":",(NA1T!G24-NA1T!G23)/NA1T!G23*100)</f>
        <v>-3.7046814501935885</v>
      </c>
      <c r="H24" s="172">
        <f>IF(OR(NA1T!H23=":",NA1T!H24=":"),":",(NA1T!H24-NA1T!H23)/NA1T!H23*100)</f>
        <v>-19.302956534666343</v>
      </c>
      <c r="I24" s="172">
        <f>IF(OR(NA1T!I23=":",NA1T!I24=":"),":",(NA1T!I24-NA1T!I23)/NA1T!I23*100)</f>
        <v>-4.8060854518608735</v>
      </c>
      <c r="J24" s="172">
        <f>IF(OR(NA1T!J23=":",NA1T!J24=":"),":",(NA1T!J24-NA1T!J23)/NA1T!J23*100)</f>
        <v>-7.0035247937194525</v>
      </c>
      <c r="K24" s="172">
        <f>IF(OR(NA1T!K23=":",NA1T!K24=":"),":",(NA1T!K24-NA1T!K23)/NA1T!K23*100)</f>
        <v>2.3860395112144865</v>
      </c>
      <c r="L24" s="172">
        <f>IF(OR(NA1T!L23=":",NA1T!L24=":"),":",(NA1T!L24-NA1T!L23)/NA1T!L23*100)</f>
        <v>1.5300670315080545</v>
      </c>
      <c r="M24" s="172">
        <f>IF(OR(NA1T!M23=":",NA1T!M24=":"),":",(NA1T!M24-NA1T!M23)/NA1T!M23*100)</f>
        <v>0.30910602840752133</v>
      </c>
      <c r="N24" s="172">
        <f>IF(OR(NA1T!N23=":",NA1T!N24=":"),":",(NA1T!N24-NA1T!N23)/NA1T!N23*100)</f>
        <v>1.2321983801005714</v>
      </c>
      <c r="O24" s="172">
        <f>IF(OR(NA1T!O23=":",NA1T!O24=":"),":",(NA1T!O24-NA1T!O23)/NA1T!O23*100)</f>
        <v>6.0010567387416742</v>
      </c>
      <c r="P24" s="172">
        <f>IF(OR(NA1T!P23=":",NA1T!P24=":"),":",(NA1T!P24-NA1T!P23)/NA1T!P23*100)</f>
        <v>5.168807887660595</v>
      </c>
      <c r="Q24" s="172">
        <f>IF(OR(NA1T!Q23=":",NA1T!Q24=":"),":",(NA1T!Q24-NA1T!Q23)/NA1T!Q23*100)</f>
        <v>1.4072170221472042</v>
      </c>
      <c r="R24" s="172">
        <f>IF(OR(NA1T!R23=":",NA1T!R24=":"),":",(NA1T!R24-NA1T!R23)/NA1T!R23*100)</f>
        <v>1.0715512306811692</v>
      </c>
      <c r="S24" s="172">
        <f>IF(OR(NA1T!S23=":",NA1T!S24=":"),":",(NA1T!S24-NA1T!S23)/NA1T!S23*100)</f>
        <v>0.56676112685448676</v>
      </c>
      <c r="T24" s="172">
        <f>IF(OR(NA1T!T23=":",NA1T!T24=":"),":",(NA1T!T24-NA1T!T23)/NA1T!T23*100)</f>
        <v>-4.9014431538190841</v>
      </c>
      <c r="U24" s="172">
        <f>IF(OR(NA1T!U23=":",NA1T!U24=":"),":",(NA1T!U24-NA1T!U23)/NA1T!U23*100)</f>
        <v>-2.1240893836457388</v>
      </c>
      <c r="V24" s="172">
        <f>IF(OR(NA1T!V23=":",NA1T!V24=":"),":",(NA1T!V24-NA1T!V23)/NA1T!V23*100)</f>
        <v>-3.8590501737487117</v>
      </c>
      <c r="W24" s="172" t="s">
        <v>126</v>
      </c>
      <c r="X24" s="175">
        <f>IF(OR(NA1T!X23=":",NA1T!X24=":"),":",(NA1T!X24-NA1T!X23)/NA1T!X23*100)</f>
        <v>-2.4021318200989161</v>
      </c>
      <c r="Y24" s="172" t="s">
        <v>126</v>
      </c>
      <c r="Z24" s="172">
        <f>IF(OR(NA1T!Z23=":",NA1T!Z24=":"),":",(NA1T!Z24-NA1T!Z23)/NA1T!Z23*100)</f>
        <v>-2.8920279844926595</v>
      </c>
      <c r="AA24" s="172" t="s">
        <v>126</v>
      </c>
      <c r="AB24" s="172" t="s">
        <v>126</v>
      </c>
      <c r="AC24" s="175">
        <f>IF(OR(NA1T!AC23=":",NA1T!AC24=":"),":",(NA1T!AC24-NA1T!AC23)/NA1T!AC23*100)</f>
        <v>-2.4482373479220265</v>
      </c>
      <c r="AD24" s="172" t="s">
        <v>126</v>
      </c>
      <c r="AE24" s="172">
        <f>IF(OR(NA1T!AE23=":",NA1T!AE24=":"),":",(NA1T!AE24-NA1T!AE23)/NA1T!AE23*100)</f>
        <v>-0.59370792018606855</v>
      </c>
      <c r="AF24" s="172">
        <f>IF(OR(NA1T!AF23=":",NA1T!AF24=":"),":",(NA1T!AF24-NA1T!AF23)/NA1T!AF23*100)</f>
        <v>-8.2066678686494203</v>
      </c>
      <c r="AG24" s="172">
        <f>IF(OR(NA1T!AG23=":",NA1T!AG24=":"),":",(NA1T!AG24-NA1T!AG23)/NA1T!AG23*100)</f>
        <v>-8.7812246620683592</v>
      </c>
      <c r="AH24" s="172">
        <f>IF(OR(NA1T!AH23=":",NA1T!AH24=":"),":",(NA1T!AH24-NA1T!AH23)/NA1T!AH23*100)</f>
        <v>-19.302956534666343</v>
      </c>
      <c r="AI24" s="172">
        <f>IF(OR(NA1T!AI23=":",NA1T!AI24=":"),":",(NA1T!AI24-NA1T!AI23)/NA1T!AI23*100)</f>
        <v>-3.7303880419810662</v>
      </c>
      <c r="AJ24" s="172">
        <f>IF(OR(NA1T!AJ23=":",NA1T!AJ24=":"),":",(NA1T!AJ24-NA1T!AJ23)/NA1T!AJ23*100)</f>
        <v>1.5300670315080545</v>
      </c>
      <c r="AK24" s="172">
        <f>IF(OR(NA1T!AK23=":",NA1T!AK24=":"),":",(NA1T!AK24-NA1T!AK23)/NA1T!AK23*100)</f>
        <v>0.30910602840752133</v>
      </c>
      <c r="AL24" s="172">
        <f>IF(OR(NA1T!AL23=":",NA1T!AL24=":"),":",(NA1T!AL24-NA1T!AL23)/NA1T!AL23*100)</f>
        <v>1.2321983801005714</v>
      </c>
      <c r="AM24" s="172">
        <f>IF(OR(NA1T!AM23=":",NA1T!AM24=":"),":",(NA1T!AM24-NA1T!AM23)/NA1T!AM23*100)</f>
        <v>5.8801052531024514</v>
      </c>
      <c r="AN24" s="172">
        <f>IF(OR(NA1T!AN23=":",NA1T!AN24=":"),":",(NA1T!AN24-NA1T!AN23)/NA1T!AN23*100)</f>
        <v>1.1563430943512925</v>
      </c>
      <c r="AO24" s="172">
        <f>IF(OR(NA1T!AO23=":",NA1T!AO24=":"),":",(NA1T!AO24-NA1T!AO23)/NA1T!AO23*100)</f>
        <v>-3.564854872964677</v>
      </c>
      <c r="AP24" s="190"/>
      <c r="AQ24" s="172">
        <f>IF(OR(NA1T!AQ23=":",NA1T!AQ24=":"),":",(NA1T!AQ24-NA1T!AQ23)/NA1T!AQ23*100)</f>
        <v>-4.331642219036075</v>
      </c>
      <c r="AR24" s="172">
        <f>IF(OR(NA1T!AR23=":",NA1T!AR24=":"),":",(NA1T!AR24-NA1T!AR23)/NA1T!AR23*100)</f>
        <v>-12.895885596348894</v>
      </c>
      <c r="AS24" s="172">
        <f>IF(OR(NA1T!AS23=":",NA1T!AS24=":"),":",(NA1T!AS24-NA1T!AS23)/NA1T!AS23*100)</f>
        <v>-0.39362867801818258</v>
      </c>
    </row>
    <row r="25" spans="1:45" ht="22.5" customHeight="1">
      <c r="A25" s="77">
        <f t="shared" si="0"/>
        <v>1</v>
      </c>
      <c r="B25" s="105">
        <v>2013</v>
      </c>
      <c r="C25" s="172">
        <f>IF(OR(NA1T!C24=":",NA1T!C25=":"),":",(NA1T!C25-NA1T!C24)/NA1T!C24*100)</f>
        <v>-5.7939782033126015</v>
      </c>
      <c r="D25" s="172">
        <f>IF(OR(NA1T!D24=":",NA1T!D25=":"),":",(NA1T!D25-NA1T!D24)/NA1T!D24*100)</f>
        <v>-19.503386004514674</v>
      </c>
      <c r="E25" s="172">
        <f>IF(OR(NA1T!E24=":",NA1T!E25=":"),":",(NA1T!E25-NA1T!E24)/NA1T!E24*100)</f>
        <v>-10.109951660233538</v>
      </c>
      <c r="F25" s="172">
        <f>IF(OR(NA1T!F24=":",NA1T!F25=":"),":",(NA1T!F25-NA1T!F24)/NA1T!F24*100)</f>
        <v>1.8841974969055213</v>
      </c>
      <c r="G25" s="172">
        <f>IF(OR(NA1T!G24=":",NA1T!G25=":"),":",(NA1T!G25-NA1T!G24)/NA1T!G24*100)</f>
        <v>6.3602302841999387</v>
      </c>
      <c r="H25" s="172">
        <f>IF(OR(NA1T!H24=":",NA1T!H25=":"),":",(NA1T!H25-NA1T!H24)/NA1T!H24*100)</f>
        <v>-32.995590148645377</v>
      </c>
      <c r="I25" s="172">
        <f>IF(OR(NA1T!I24=":",NA1T!I25=":"),":",(NA1T!I25-NA1T!I24)/NA1T!I24*100)</f>
        <v>-6.0700333767394063</v>
      </c>
      <c r="J25" s="172">
        <f>IF(OR(NA1T!J24=":",NA1T!J25=":"),":",(NA1T!J25-NA1T!J24)/NA1T!J24*100)</f>
        <v>0.53192634865941002</v>
      </c>
      <c r="K25" s="172">
        <f>IF(OR(NA1T!K24=":",NA1T!K25=":"),":",(NA1T!K25-NA1T!K24)/NA1T!K24*100)</f>
        <v>-7.3757684162914536</v>
      </c>
      <c r="L25" s="172">
        <f>IF(OR(NA1T!L24=":",NA1T!L25=":"),":",(NA1T!L25-NA1T!L24)/NA1T!L24*100)</f>
        <v>5.1413717766756326</v>
      </c>
      <c r="M25" s="172">
        <f>IF(OR(NA1T!M24=":",NA1T!M25=":"),":",(NA1T!M25-NA1T!M24)/NA1T!M24*100)</f>
        <v>-6.1948903459190605</v>
      </c>
      <c r="N25" s="172">
        <f>IF(OR(NA1T!N24=":",NA1T!N25=":"),":",(NA1T!N25-NA1T!N24)/NA1T!N24*100)</f>
        <v>-1.7758734010819499</v>
      </c>
      <c r="O25" s="172">
        <f>IF(OR(NA1T!O24=":",NA1T!O25=":"),":",(NA1T!O25-NA1T!O24)/NA1T!O24*100)</f>
        <v>-6.3591572247464603</v>
      </c>
      <c r="P25" s="172">
        <f>IF(OR(NA1T!P24=":",NA1T!P25=":"),":",(NA1T!P25-NA1T!P24)/NA1T!P24*100)</f>
        <v>-7.4261363636363598</v>
      </c>
      <c r="Q25" s="172">
        <f>IF(OR(NA1T!Q24=":",NA1T!Q25=":"),":",(NA1T!Q25-NA1T!Q24)/NA1T!Q24*100)</f>
        <v>-5.6295670485281395</v>
      </c>
      <c r="R25" s="172">
        <f>IF(OR(NA1T!R24=":",NA1T!R25=":"),":",(NA1T!R25-NA1T!R24)/NA1T!R24*100)</f>
        <v>-0.61957728292141756</v>
      </c>
      <c r="S25" s="172">
        <f>IF(OR(NA1T!S24=":",NA1T!S25=":"),":",(NA1T!S25-NA1T!S24)/NA1T!S24*100)</f>
        <v>0.11971195461995639</v>
      </c>
      <c r="T25" s="172">
        <f>IF(OR(NA1T!T24=":",NA1T!T25=":"),":",(NA1T!T25-NA1T!T24)/NA1T!T24*100)</f>
        <v>-13.963172018136383</v>
      </c>
      <c r="U25" s="172">
        <f>IF(OR(NA1T!U24=":",NA1T!U25=":"),":",(NA1T!U25-NA1T!U24)/NA1T!U24*100)</f>
        <v>-3.5626176040142212</v>
      </c>
      <c r="V25" s="172">
        <f>IF(OR(NA1T!V24=":",NA1T!V25=":"),":",(NA1T!V25-NA1T!V24)/NA1T!V24*100)</f>
        <v>-13.170577045022183</v>
      </c>
      <c r="W25" s="172" t="s">
        <v>126</v>
      </c>
      <c r="X25" s="175">
        <f>IF(OR(NA1T!X24=":",NA1T!X25=":"),":",(NA1T!X25-NA1T!X24)/NA1T!X24*100)</f>
        <v>-6.0141794588179982</v>
      </c>
      <c r="Y25" s="172" t="s">
        <v>126</v>
      </c>
      <c r="Z25" s="172">
        <f>IF(OR(NA1T!Z24=":",NA1T!Z25=":"),":",(NA1T!Z25-NA1T!Z24)/NA1T!Z24*100)</f>
        <v>-5.2122666247115577</v>
      </c>
      <c r="AA25" s="172" t="s">
        <v>126</v>
      </c>
      <c r="AB25" s="172" t="s">
        <v>126</v>
      </c>
      <c r="AC25" s="175">
        <f>IF(OR(NA1T!AC24=":",NA1T!AC25=":"),":",(NA1T!AC25-NA1T!AC24)/NA1T!AC24*100)</f>
        <v>-5.9390644523280045</v>
      </c>
      <c r="AD25" s="172" t="s">
        <v>126</v>
      </c>
      <c r="AE25" s="172">
        <f>IF(OR(NA1T!AE24=":",NA1T!AE25=":"),":",(NA1T!AE25-NA1T!AE24)/NA1T!AE24*100)</f>
        <v>-5.7939782033126015</v>
      </c>
      <c r="AF25" s="172">
        <f>IF(OR(NA1T!AF24=":",NA1T!AF25=":"),":",(NA1T!AF25-NA1T!AF24)/NA1T!AF24*100)</f>
        <v>-6.5142017797058847</v>
      </c>
      <c r="AG25" s="172">
        <f>IF(OR(NA1T!AG24=":",NA1T!AG25=":"),":",(NA1T!AG25-NA1T!AG24)/NA1T!AG24*100)</f>
        <v>-10.109951660233538</v>
      </c>
      <c r="AH25" s="172">
        <f>IF(OR(NA1T!AH24=":",NA1T!AH25=":"),":",(NA1T!AH25-NA1T!AH24)/NA1T!AH24*100)</f>
        <v>-32.995590148645377</v>
      </c>
      <c r="AI25" s="172">
        <f>IF(OR(NA1T!AI24=":",NA1T!AI25=":"),":",(NA1T!AI25-NA1T!AI24)/NA1T!AI24*100)</f>
        <v>-4.8991340583637513</v>
      </c>
      <c r="AJ25" s="172">
        <f>IF(OR(NA1T!AJ24=":",NA1T!AJ25=":"),":",(NA1T!AJ25-NA1T!AJ24)/NA1T!AJ24*100)</f>
        <v>5.1413717766756326</v>
      </c>
      <c r="AK25" s="172">
        <f>IF(OR(NA1T!AK24=":",NA1T!AK25=":"),":",(NA1T!AK25-NA1T!AK24)/NA1T!AK24*100)</f>
        <v>-6.1948903459190605</v>
      </c>
      <c r="AL25" s="172">
        <f>IF(OR(NA1T!AL24=":",NA1T!AL25=":"),":",(NA1T!AL25-NA1T!AL24)/NA1T!AL24*100)</f>
        <v>-1.7758734010819499</v>
      </c>
      <c r="AM25" s="172">
        <f>IF(OR(NA1T!AM24=":",NA1T!AM25=":"),":",(NA1T!AM25-NA1T!AM24)/NA1T!AM24*100)</f>
        <v>-6.5131805580617179</v>
      </c>
      <c r="AN25" s="172">
        <f>IF(OR(NA1T!AN24=":",NA1T!AN25=":"),":",(NA1T!AN25-NA1T!AN24)/NA1T!AN24*100)</f>
        <v>-3.1245849823368523</v>
      </c>
      <c r="AO25" s="172">
        <f>IF(OR(NA1T!AO24=":",NA1T!AO25=":"),":",(NA1T!AO25-NA1T!AO24)/NA1T!AO24*100)</f>
        <v>-9.7016264539388946</v>
      </c>
      <c r="AP25" s="190"/>
      <c r="AQ25" s="172">
        <f>IF(OR(NA1T!AQ24=":",NA1T!AQ25=":"),":",(NA1T!AQ25-NA1T!AQ24)/NA1T!AQ24*100)</f>
        <v>-6.6691644810790525</v>
      </c>
      <c r="AR25" s="172">
        <f>IF(OR(NA1T!AR24=":",NA1T!AR25=":"),":",(NA1T!AR25-NA1T!AR24)/NA1T!AR24*100)</f>
        <v>-17.772413177748913</v>
      </c>
      <c r="AS25" s="172">
        <f>IF(OR(NA1T!AS24=":",NA1T!AS25=":"),":",(NA1T!AS25-NA1T!AS24)/NA1T!AS24*100)</f>
        <v>-4.0826564123078208</v>
      </c>
    </row>
    <row r="26" spans="1:45" ht="22.5" customHeight="1">
      <c r="A26" s="77">
        <f t="shared" si="0"/>
        <v>1</v>
      </c>
      <c r="B26" s="105">
        <v>2014</v>
      </c>
      <c r="C26" s="172">
        <f>IF(OR(NA1T!C25=":",NA1T!C26=":"),":",(NA1T!C26-NA1T!C25)/NA1T!C25*100)</f>
        <v>-6.6568627450980413</v>
      </c>
      <c r="D26" s="172">
        <f>IF(OR(NA1T!D25=":",NA1T!D26=":"),":",(NA1T!D26-NA1T!D25)/NA1T!D25*100)</f>
        <v>-11.721817162086362</v>
      </c>
      <c r="E26" s="172">
        <f>IF(OR(NA1T!E25=":",NA1T!E26=":"),":",(NA1T!E26-NA1T!E25)/NA1T!E25*100)</f>
        <v>-1.9736129172085024</v>
      </c>
      <c r="F26" s="172">
        <f>IF(OR(NA1T!F25=":",NA1T!F26=":"),":",(NA1T!F26-NA1T!F25)/NA1T!F25*100)</f>
        <v>-0.56695464362851844</v>
      </c>
      <c r="G26" s="172">
        <f>IF(OR(NA1T!G25=":",NA1T!G26=":"),":",(NA1T!G26-NA1T!G25)/NA1T!G25*100)</f>
        <v>0.13746885471260126</v>
      </c>
      <c r="H26" s="172">
        <f>IF(OR(NA1T!H25=":",NA1T!H26=":"),":",(NA1T!H26-NA1T!H25)/NA1T!H25*100)</f>
        <v>-22.785854211774421</v>
      </c>
      <c r="I26" s="172">
        <f>IF(OR(NA1T!I25=":",NA1T!I26=":"),":",(NA1T!I26-NA1T!I25)/NA1T!I25*100)</f>
        <v>0.11213679742985989</v>
      </c>
      <c r="J26" s="172">
        <f>IF(OR(NA1T!J25=":",NA1T!J26=":"),":",(NA1T!J26-NA1T!J25)/NA1T!J25*100)</f>
        <v>-6.8366822329805972</v>
      </c>
      <c r="K26" s="172">
        <f>IF(OR(NA1T!K25=":",NA1T!K26=":"),":",(NA1T!K26-NA1T!K25)/NA1T!K25*100)</f>
        <v>3.5603697990078071</v>
      </c>
      <c r="L26" s="172">
        <f>IF(OR(NA1T!L25=":",NA1T!L26=":"),":",(NA1T!L26-NA1T!L25)/NA1T!L25*100)</f>
        <v>-6.5993235352110533</v>
      </c>
      <c r="M26" s="172">
        <f>IF(OR(NA1T!M25=":",NA1T!M26=":"),":",(NA1T!M26-NA1T!M25)/NA1T!M25*100)</f>
        <v>-10.63174526659704</v>
      </c>
      <c r="N26" s="172">
        <f>IF(OR(NA1T!N25=":",NA1T!N26=":"),":",(NA1T!N26-NA1T!N25)/NA1T!N25*100)</f>
        <v>-0.1061625767265954</v>
      </c>
      <c r="O26" s="172">
        <f>IF(OR(NA1T!O25=":",NA1T!O26=":"),":",(NA1T!O26-NA1T!O25)/NA1T!O25*100)</f>
        <v>2.8867414626156789</v>
      </c>
      <c r="P26" s="172">
        <f>IF(OR(NA1T!P25=":",NA1T!P26=":"),":",(NA1T!P26-NA1T!P25)/NA1T!P25*100)</f>
        <v>-2.8785367949426122</v>
      </c>
      <c r="Q26" s="172">
        <f>IF(OR(NA1T!Q25=":",NA1T!Q26=":"),":",(NA1T!Q26-NA1T!Q25)/NA1T!Q25*100)</f>
        <v>-1.4350614644575106</v>
      </c>
      <c r="R26" s="172">
        <f>IF(OR(NA1T!R25=":",NA1T!R26=":"),":",(NA1T!R26-NA1T!R25)/NA1T!R25*100)</f>
        <v>-0.44905914131685354</v>
      </c>
      <c r="S26" s="172">
        <f>IF(OR(NA1T!S25=":",NA1T!S26=":"),":",(NA1T!S26-NA1T!S25)/NA1T!S25*100)</f>
        <v>0.25753283543651395</v>
      </c>
      <c r="T26" s="172">
        <f>IF(OR(NA1T!T25=":",NA1T!T26=":"),":",(NA1T!T26-NA1T!T25)/NA1T!T25*100)</f>
        <v>0.46784254678425713</v>
      </c>
      <c r="U26" s="172">
        <f>IF(OR(NA1T!U25=":",NA1T!U26=":"),":",(NA1T!U26-NA1T!U25)/NA1T!U25*100)</f>
        <v>0.30351645492781387</v>
      </c>
      <c r="V26" s="172">
        <f>IF(OR(NA1T!V25=":",NA1T!V26=":"),":",(NA1T!V26-NA1T!V25)/NA1T!V25*100)</f>
        <v>-11.392682392463307</v>
      </c>
      <c r="W26" s="172" t="s">
        <v>126</v>
      </c>
      <c r="X26" s="175">
        <f>IF(OR(NA1T!X25=":",NA1T!X26=":"),":",(NA1T!X26-NA1T!X25)/NA1T!X25*100)</f>
        <v>-2.7307451155617364</v>
      </c>
      <c r="Y26" s="172" t="s">
        <v>126</v>
      </c>
      <c r="Z26" s="172">
        <f>IF(OR(NA1T!Z25=":",NA1T!Z26=":"),":",(NA1T!Z26-NA1T!Z25)/NA1T!Z25*100)</f>
        <v>-0.2558906724391945</v>
      </c>
      <c r="AA26" s="172" t="s">
        <v>126</v>
      </c>
      <c r="AB26" s="172" t="s">
        <v>126</v>
      </c>
      <c r="AC26" s="175">
        <f>IF(OR(NA1T!AC25=":",NA1T!AC26=":"),":",(NA1T!AC26-NA1T!AC25)/NA1T!AC25*100)</f>
        <v>-2.4971886150494353</v>
      </c>
      <c r="AD26" s="172" t="s">
        <v>126</v>
      </c>
      <c r="AE26" s="172">
        <f>IF(OR(NA1T!AE25=":",NA1T!AE26=":"),":",(NA1T!AE26-NA1T!AE25)/NA1T!AE25*100)</f>
        <v>-6.6568627450980413</v>
      </c>
      <c r="AF26" s="172">
        <f>IF(OR(NA1T!AF25=":",NA1T!AF26=":"),":",(NA1T!AF26-NA1T!AF25)/NA1T!AF25*100)</f>
        <v>-1.6223622910386397</v>
      </c>
      <c r="AG26" s="172">
        <f>IF(OR(NA1T!AG25=":",NA1T!AG26=":"),":",(NA1T!AG26-NA1T!AG25)/NA1T!AG25*100)</f>
        <v>-1.9736129172085024</v>
      </c>
      <c r="AH26" s="172">
        <f>IF(OR(NA1T!AH25=":",NA1T!AH26=":"),":",(NA1T!AH26-NA1T!AH25)/NA1T!AH25*100)</f>
        <v>-22.785854211774421</v>
      </c>
      <c r="AI26" s="172">
        <f>IF(OR(NA1T!AI25=":",NA1T!AI26=":"),":",(NA1T!AI26-NA1T!AI25)/NA1T!AI25*100)</f>
        <v>-0.74414410763494021</v>
      </c>
      <c r="AJ26" s="172">
        <f>IF(OR(NA1T!AJ25=":",NA1T!AJ26=":"),":",(NA1T!AJ26-NA1T!AJ25)/NA1T!AJ25*100)</f>
        <v>-6.5993235352110533</v>
      </c>
      <c r="AK26" s="172">
        <f>IF(OR(NA1T!AK25=":",NA1T!AK26=":"),":",(NA1T!AK26-NA1T!AK25)/NA1T!AK25*100)</f>
        <v>-10.63174526659704</v>
      </c>
      <c r="AL26" s="172">
        <f>IF(OR(NA1T!AL25=":",NA1T!AL26=":"),":",(NA1T!AL26-NA1T!AL25)/NA1T!AL25*100)</f>
        <v>-0.1061625767265954</v>
      </c>
      <c r="AM26" s="172">
        <f>IF(OR(NA1T!AM25=":",NA1T!AM26=":"),":",(NA1T!AM26-NA1T!AM25)/NA1T!AM25*100)</f>
        <v>2.0626244724998219</v>
      </c>
      <c r="AN26" s="172">
        <f>IF(OR(NA1T!AN25=":",NA1T!AN26=":"),":",(NA1T!AN26-NA1T!AN25)/NA1T!AN25*100)</f>
        <v>-0.82322015484215838</v>
      </c>
      <c r="AO26" s="172">
        <f>IF(OR(NA1T!AO25=":",NA1T!AO26=":"),":",(NA1T!AO26-NA1T!AO25)/NA1T!AO25*100)</f>
        <v>-2.5346870935106178</v>
      </c>
      <c r="AP26" s="190"/>
      <c r="AQ26" s="172">
        <f>IF(OR(NA1T!AQ25=":",NA1T!AQ26=":"),":",(NA1T!AQ26-NA1T!AQ25)/NA1T!AQ25*100)</f>
        <v>-6.9357378871630111</v>
      </c>
      <c r="AR26" s="172">
        <f>IF(OR(NA1T!AR25=":",NA1T!AR26=":"),":",(NA1T!AR26-NA1T!AR25)/NA1T!AR25*100)</f>
        <v>-8.9383353126639093</v>
      </c>
      <c r="AS26" s="172">
        <f>IF(OR(NA1T!AS25=":",NA1T!AS26=":"),":",(NA1T!AS26-NA1T!AS25)/NA1T!AS25*100)</f>
        <v>-1.7504326052336125</v>
      </c>
    </row>
    <row r="27" spans="1:45" ht="22.5" customHeight="1">
      <c r="A27" s="77">
        <f t="shared" si="0"/>
        <v>1</v>
      </c>
      <c r="B27" s="105">
        <v>2015</v>
      </c>
      <c r="C27" s="172">
        <f>IF(OR(NA1T!C26=":",NA1T!C27=":"),":",(NA1T!C27-NA1T!C26)/NA1T!C26*100)</f>
        <v>1.4634317123551472</v>
      </c>
      <c r="D27" s="172">
        <f>IF(OR(NA1T!D26=":",NA1T!D27=":"),":",(NA1T!D27-NA1T!D26)/NA1T!D26*100)</f>
        <v>2.6683608640406602</v>
      </c>
      <c r="E27" s="172">
        <f>IF(OR(NA1T!E26=":",NA1T!E27=":"),":",(NA1T!E27-NA1T!E26)/NA1T!E26*100)</f>
        <v>2.2137161966089649</v>
      </c>
      <c r="F27" s="172">
        <f>IF(OR(NA1T!F26=":",NA1T!F27=":"),":",(NA1T!F27-NA1T!F26)/NA1T!F26*100)</f>
        <v>1.973029233414795</v>
      </c>
      <c r="G27" s="172">
        <f>IF(OR(NA1T!G26=":",NA1T!G27=":"),":",(NA1T!G27-NA1T!G26)/NA1T!G26*100)</f>
        <v>0.38610038610038855</v>
      </c>
      <c r="H27" s="172">
        <f>IF(OR(NA1T!H26=":",NA1T!H27=":"),":",(NA1T!H27-NA1T!H26)/NA1T!H26*100)</f>
        <v>-5.2833044020118294</v>
      </c>
      <c r="I27" s="172">
        <f>IF(OR(NA1T!I26=":",NA1T!I27=":"),":",(NA1T!I27-NA1T!I26)/NA1T!I26*100)</f>
        <v>1.5766638624483507</v>
      </c>
      <c r="J27" s="172">
        <f>IF(OR(NA1T!J26=":",NA1T!J27=":"),":",(NA1T!J27-NA1T!J26)/NA1T!J26*100)</f>
        <v>1.3198284682861796</v>
      </c>
      <c r="K27" s="172">
        <f>IF(OR(NA1T!K26=":",NA1T!K27=":"),":",(NA1T!K27-NA1T!K26)/NA1T!K26*100)</f>
        <v>5.1280127744853257</v>
      </c>
      <c r="L27" s="172">
        <f>IF(OR(NA1T!L26=":",NA1T!L27=":"),":",(NA1T!L27-NA1T!L26)/NA1T!L26*100)</f>
        <v>2.044494965898024</v>
      </c>
      <c r="M27" s="172">
        <f>IF(OR(NA1T!M26=":",NA1T!M27=":"),":",(NA1T!M27-NA1T!M26)/NA1T!M26*100)</f>
        <v>2.4941815748204443</v>
      </c>
      <c r="N27" s="172">
        <f>IF(OR(NA1T!N26=":",NA1T!N27=":"),":",(NA1T!N27-NA1T!N26)/NA1T!N26*100)</f>
        <v>0.46632357961315818</v>
      </c>
      <c r="O27" s="172">
        <f>IF(OR(NA1T!O26=":",NA1T!O27=":"),":",(NA1T!O27-NA1T!O26)/NA1T!O26*100)</f>
        <v>4.4633263023838907</v>
      </c>
      <c r="P27" s="172">
        <f>IF(OR(NA1T!P26=":",NA1T!P27=":"),":",(NA1T!P27-NA1T!P26)/NA1T!P26*100)</f>
        <v>6.2310414560161682</v>
      </c>
      <c r="Q27" s="172">
        <f>IF(OR(NA1T!Q26=":",NA1T!Q27=":"),":",(NA1T!Q27-NA1T!Q26)/NA1T!Q26*100)</f>
        <v>-0.75305696391290711</v>
      </c>
      <c r="R27" s="172">
        <f>IF(OR(NA1T!R26=":",NA1T!R27=":"),":",(NA1T!R27-NA1T!R26)/NA1T!R26*100)</f>
        <v>2.6183525101608569</v>
      </c>
      <c r="S27" s="172">
        <f>IF(OR(NA1T!S26=":",NA1T!S27=":"),":",(NA1T!S27-NA1T!S26)/NA1T!S26*100)</f>
        <v>2.4035815199442263</v>
      </c>
      <c r="T27" s="172">
        <f>IF(OR(NA1T!T26=":",NA1T!T27=":"),":",(NA1T!T27-NA1T!T26)/NA1T!T26*100)</f>
        <v>0.14451640528822018</v>
      </c>
      <c r="U27" s="172">
        <f>IF(OR(NA1T!U26=":",NA1T!U27=":"),":",(NA1T!U27-NA1T!U26)/NA1T!U26*100)</f>
        <v>-4.7551117451266001E-2</v>
      </c>
      <c r="V27" s="172">
        <f>IF(OR(NA1T!V26=":",NA1T!V27=":"),":",(NA1T!V27-NA1T!V26)/NA1T!V26*100)</f>
        <v>-4.0385724882551646</v>
      </c>
      <c r="W27" s="172" t="s">
        <v>126</v>
      </c>
      <c r="X27" s="175">
        <f>IF(OR(NA1T!X26=":",NA1T!X27=":"),":",(NA1T!X27-NA1T!X26)/NA1T!X26*100)</f>
        <v>1.5856362883322508</v>
      </c>
      <c r="Y27" s="172" t="s">
        <v>126</v>
      </c>
      <c r="Z27" s="172">
        <f>IF(OR(NA1T!Z26=":",NA1T!Z27=":"),":",(NA1T!Z27-NA1T!Z26)/NA1T!Z26*100)</f>
        <v>1.5926724586231062</v>
      </c>
      <c r="AA27" s="172" t="s">
        <v>126</v>
      </c>
      <c r="AB27" s="172" t="s">
        <v>126</v>
      </c>
      <c r="AC27" s="175">
        <f>IF(OR(NA1T!AC26=":",NA1T!AC27=":"),":",(NA1T!AC27-NA1T!AC26)/NA1T!AC26*100)</f>
        <v>1.5863155682233478</v>
      </c>
      <c r="AD27" s="172" t="s">
        <v>126</v>
      </c>
      <c r="AE27" s="172">
        <f>IF(OR(NA1T!AE26=":",NA1T!AE27=":"),":",(NA1T!AE27-NA1T!AE26)/NA1T!AE26*100)</f>
        <v>1.4634317123551472</v>
      </c>
      <c r="AF27" s="172">
        <f>IF(OR(NA1T!AF26=":",NA1T!AF27=":"),":",(NA1T!AF27-NA1T!AF26)/NA1T!AF26*100)</f>
        <v>1.97318327854848</v>
      </c>
      <c r="AG27" s="172">
        <f>IF(OR(NA1T!AG26=":",NA1T!AG27=":"),":",(NA1T!AG27-NA1T!AG26)/NA1T!AG26*100)</f>
        <v>2.2137161966089649</v>
      </c>
      <c r="AH27" s="172">
        <f>IF(OR(NA1T!AH26=":",NA1T!AH27=":"),":",(NA1T!AH27-NA1T!AH26)/NA1T!AH26*100)</f>
        <v>-5.2833044020118294</v>
      </c>
      <c r="AI27" s="172">
        <f>IF(OR(NA1T!AI26=":",NA1T!AI27=":"),":",(NA1T!AI27-NA1T!AI26)/NA1T!AI26*100)</f>
        <v>2.3652769484380238</v>
      </c>
      <c r="AJ27" s="172">
        <f>IF(OR(NA1T!AJ26=":",NA1T!AJ27=":"),":",(NA1T!AJ27-NA1T!AJ26)/NA1T!AJ26*100)</f>
        <v>2.044494965898024</v>
      </c>
      <c r="AK27" s="172">
        <f>IF(OR(NA1T!AK26=":",NA1T!AK27=":"),":",(NA1T!AK27-NA1T!AK26)/NA1T!AK26*100)</f>
        <v>2.4941815748204443</v>
      </c>
      <c r="AL27" s="172">
        <f>IF(OR(NA1T!AL26=":",NA1T!AL27=":"),":",(NA1T!AL27-NA1T!AL26)/NA1T!AL26*100)</f>
        <v>0.46632357961315818</v>
      </c>
      <c r="AM27" s="172">
        <f>IF(OR(NA1T!AM26=":",NA1T!AM27=":"),":",(NA1T!AM27-NA1T!AM26)/NA1T!AM26*100)</f>
        <v>4.703778839872073</v>
      </c>
      <c r="AN27" s="172">
        <f>IF(OR(NA1T!AN26=":",NA1T!AN27=":"),":",(NA1T!AN27-NA1T!AN26)/NA1T!AN26*100)</f>
        <v>0.85908099758448697</v>
      </c>
      <c r="AO27" s="172">
        <f>IF(OR(NA1T!AO26=":",NA1T!AO27=":"),":",(NA1T!AO27-NA1T!AO26)/NA1T!AO26*100)</f>
        <v>-0.87860757381972021</v>
      </c>
      <c r="AP27" s="190"/>
      <c r="AQ27" s="172">
        <f>IF(OR(NA1T!AQ26=":",NA1T!AQ27=":"),":",(NA1T!AQ27-NA1T!AQ26)/NA1T!AQ26*100)</f>
        <v>1.5263629425623064</v>
      </c>
      <c r="AR27" s="172">
        <f>IF(OR(NA1T!AR26=":",NA1T!AR27=":"),":",(NA1T!AR27-NA1T!AR26)/NA1T!AR26*100)</f>
        <v>-0.19264633839553105</v>
      </c>
      <c r="AS27" s="172">
        <f>IF(OR(NA1T!AS26=":",NA1T!AS27=":"),":",(NA1T!AS27-NA1T!AS26)/NA1T!AS26*100)</f>
        <v>1.8171346218360813</v>
      </c>
    </row>
    <row r="28" spans="1:45" ht="12.75" customHeight="1">
      <c r="A28" s="77">
        <f>SUM(A7:A27)</f>
        <v>21</v>
      </c>
      <c r="B28" s="34"/>
      <c r="C28" s="173"/>
      <c r="D28" s="173"/>
      <c r="E28" s="173"/>
      <c r="F28" s="173"/>
      <c r="G28" s="173"/>
      <c r="H28" s="173"/>
      <c r="I28" s="173"/>
      <c r="J28" s="173"/>
      <c r="K28" s="173"/>
      <c r="L28" s="173"/>
      <c r="M28" s="173"/>
      <c r="N28" s="173"/>
      <c r="O28" s="173"/>
      <c r="P28" s="173"/>
      <c r="Q28" s="173"/>
      <c r="R28" s="173"/>
      <c r="S28" s="173"/>
      <c r="T28" s="173"/>
      <c r="U28" s="173"/>
      <c r="V28" s="173"/>
      <c r="W28" s="173"/>
      <c r="X28" s="176"/>
      <c r="Y28" s="173"/>
      <c r="Z28" s="173"/>
      <c r="AA28" s="173"/>
      <c r="AB28" s="173"/>
      <c r="AC28" s="176"/>
      <c r="AD28" s="173"/>
      <c r="AE28" s="173"/>
      <c r="AF28" s="173"/>
      <c r="AG28" s="173"/>
      <c r="AH28" s="173"/>
      <c r="AI28" s="173"/>
      <c r="AJ28" s="173"/>
      <c r="AK28" s="173"/>
      <c r="AL28" s="173"/>
      <c r="AM28" s="173"/>
      <c r="AN28" s="173"/>
      <c r="AO28" s="173"/>
    </row>
    <row r="29" spans="1:45" s="174" customFormat="1" ht="22.5" customHeight="1">
      <c r="B29" s="34" t="str">
        <f>INDEX($B$7:$B$27,$A$28-2)&amp;"-"&amp;INDEX($B$7:$B$27,$A$28)</f>
        <v>2013-2015</v>
      </c>
      <c r="C29" s="175">
        <f>AVERAGE(INDEX(C$7:C$27,$A$28-2),INDEX(C$7:C$27,$A$28-1),INDEX(C$7:C$27,$A$28))</f>
        <v>-3.662469745351832</v>
      </c>
      <c r="D29" s="175">
        <f t="shared" ref="D29:AO29" si="1">AVERAGE(INDEX(D$7:D$27,$A$28-2),INDEX(D$7:D$27,$A$28-1),INDEX(D$7:D$27,$A$28))</f>
        <v>-9.5189474341867903</v>
      </c>
      <c r="E29" s="175">
        <f t="shared" si="1"/>
        <v>-3.2899494602776915</v>
      </c>
      <c r="F29" s="175">
        <f t="shared" si="1"/>
        <v>1.0967573622305993</v>
      </c>
      <c r="G29" s="175">
        <f t="shared" si="1"/>
        <v>2.2945998416709763</v>
      </c>
      <c r="H29" s="175">
        <f t="shared" si="1"/>
        <v>-20.354916254143877</v>
      </c>
      <c r="I29" s="175">
        <f t="shared" si="1"/>
        <v>-1.4604109056203987</v>
      </c>
      <c r="J29" s="175">
        <f t="shared" si="1"/>
        <v>-1.6616424720116691</v>
      </c>
      <c r="K29" s="175">
        <f t="shared" si="1"/>
        <v>0.43753805240055971</v>
      </c>
      <c r="L29" s="175">
        <f t="shared" si="1"/>
        <v>0.19551440245420112</v>
      </c>
      <c r="M29" s="175">
        <f t="shared" si="1"/>
        <v>-4.7774846792318852</v>
      </c>
      <c r="N29" s="175">
        <f t="shared" si="1"/>
        <v>-0.47190413273179571</v>
      </c>
      <c r="O29" s="175">
        <f t="shared" si="1"/>
        <v>0.33030351341770309</v>
      </c>
      <c r="P29" s="175">
        <f t="shared" si="1"/>
        <v>-1.3578772341876011</v>
      </c>
      <c r="Q29" s="175">
        <f t="shared" si="1"/>
        <v>-2.6058951589661858</v>
      </c>
      <c r="R29" s="175">
        <f t="shared" si="1"/>
        <v>0.51657202864086194</v>
      </c>
      <c r="S29" s="175">
        <f t="shared" si="1"/>
        <v>0.92694210333356553</v>
      </c>
      <c r="T29" s="175">
        <f t="shared" si="1"/>
        <v>-4.450271022021302</v>
      </c>
      <c r="U29" s="175">
        <f t="shared" si="1"/>
        <v>-1.1022174221792245</v>
      </c>
      <c r="V29" s="175">
        <f t="shared" si="1"/>
        <v>-9.5339439752468849</v>
      </c>
      <c r="W29" s="175"/>
      <c r="X29" s="175">
        <f t="shared" si="1"/>
        <v>-2.3864294286824945</v>
      </c>
      <c r="Y29" s="175"/>
      <c r="Z29" s="175">
        <f t="shared" si="1"/>
        <v>-1.2918282795092153</v>
      </c>
      <c r="AA29" s="175"/>
      <c r="AB29" s="175" t="e">
        <f t="shared" si="1"/>
        <v>#DIV/0!</v>
      </c>
      <c r="AC29" s="175">
        <f t="shared" si="1"/>
        <v>-2.2833124997180305</v>
      </c>
      <c r="AD29" s="175"/>
      <c r="AE29" s="175">
        <f t="shared" si="1"/>
        <v>-3.662469745351832</v>
      </c>
      <c r="AF29" s="175">
        <f t="shared" si="1"/>
        <v>-2.0544602640653484</v>
      </c>
      <c r="AG29" s="175">
        <f t="shared" si="1"/>
        <v>-3.2899494602776915</v>
      </c>
      <c r="AH29" s="175">
        <f t="shared" si="1"/>
        <v>-20.354916254143877</v>
      </c>
      <c r="AI29" s="175">
        <f t="shared" si="1"/>
        <v>-1.0926670725202225</v>
      </c>
      <c r="AJ29" s="175">
        <f t="shared" si="1"/>
        <v>0.19551440245420112</v>
      </c>
      <c r="AK29" s="175">
        <f t="shared" si="1"/>
        <v>-4.7774846792318852</v>
      </c>
      <c r="AL29" s="175">
        <f t="shared" si="1"/>
        <v>-0.47190413273179571</v>
      </c>
      <c r="AM29" s="175">
        <f t="shared" si="1"/>
        <v>8.440758477005901E-2</v>
      </c>
      <c r="AN29" s="175">
        <f t="shared" si="1"/>
        <v>-1.0295747131981745</v>
      </c>
      <c r="AO29" s="175">
        <f t="shared" si="1"/>
        <v>-4.3716403737564109</v>
      </c>
      <c r="AP29" s="175"/>
      <c r="AQ29" s="175">
        <f t="shared" ref="AQ29:AS29" si="2">AVERAGE(INDEX(AQ$7:AQ$27,$A$28-4),INDEX(AQ$7:AQ$27,$A$28-3),INDEX(AQ$7:AQ$27,$A$28-2),INDEX(AQ$7:AQ$27,$A$28-1),INDEX(AQ$7:AQ$27,$A$28))</f>
        <v>-2.4479370642372817</v>
      </c>
      <c r="AR29" s="175">
        <f t="shared" si="2"/>
        <v>-9.4339250930265202</v>
      </c>
      <c r="AS29" s="175">
        <f t="shared" si="2"/>
        <v>-0.52715523167239886</v>
      </c>
    </row>
    <row r="30" spans="1:45" s="174" customFormat="1" ht="22.5" customHeight="1">
      <c r="B30" s="34" t="str">
        <f>INDEX($B$7:$B$27,1)+1&amp;"-"&amp;INDEX($B$7:$B$27,$A$28)</f>
        <v>1996-2015</v>
      </c>
      <c r="C30" s="177">
        <f>AVERAGE(C7:C27)</f>
        <v>-1.1045154030364333</v>
      </c>
      <c r="D30" s="177">
        <f t="shared" ref="D30:AO30" si="3">AVERAGE(D7:D27)</f>
        <v>-0.21670975243198032</v>
      </c>
      <c r="E30" s="177">
        <f t="shared" si="3"/>
        <v>-1.5508405828650573</v>
      </c>
      <c r="F30" s="177">
        <f t="shared" si="3"/>
        <v>4.1282156507658714</v>
      </c>
      <c r="G30" s="177">
        <f t="shared" si="3"/>
        <v>6.4434270101683753</v>
      </c>
      <c r="H30" s="177">
        <f t="shared" si="3"/>
        <v>-3.4810684879287379</v>
      </c>
      <c r="I30" s="177">
        <f t="shared" si="3"/>
        <v>4.7379935511828304</v>
      </c>
      <c r="J30" s="177">
        <f t="shared" si="3"/>
        <v>0.78509559683025532</v>
      </c>
      <c r="K30" s="177">
        <f t="shared" si="3"/>
        <v>1.1331643781915282</v>
      </c>
      <c r="L30" s="177">
        <f t="shared" si="3"/>
        <v>7.6419357768078271</v>
      </c>
      <c r="M30" s="177">
        <f t="shared" si="3"/>
        <v>5.7904423723749296</v>
      </c>
      <c r="N30" s="177">
        <f t="shared" si="3"/>
        <v>2.5462841637958329</v>
      </c>
      <c r="O30" s="177">
        <f t="shared" si="3"/>
        <v>4.3048123209652971</v>
      </c>
      <c r="P30" s="177">
        <f t="shared" si="3"/>
        <v>3.5540926268815154</v>
      </c>
      <c r="Q30" s="177">
        <f t="shared" si="3"/>
        <v>1.9451074898431411</v>
      </c>
      <c r="R30" s="177">
        <f t="shared" si="3"/>
        <v>2.7690840519632927</v>
      </c>
      <c r="S30" s="177">
        <f t="shared" si="3"/>
        <v>2.3903738964405581</v>
      </c>
      <c r="T30" s="177">
        <f t="shared" si="3"/>
        <v>3.3733100347684042</v>
      </c>
      <c r="U30" s="177">
        <f t="shared" si="3"/>
        <v>0.99794115961725249</v>
      </c>
      <c r="V30" s="177">
        <f t="shared" si="3"/>
        <v>8.6022990901908756</v>
      </c>
      <c r="W30" s="177"/>
      <c r="X30" s="177">
        <f t="shared" ref="X30" si="4">AVERAGE(X7:X27)</f>
        <v>2.0448554693651007</v>
      </c>
      <c r="Y30" s="177"/>
      <c r="Z30" s="177">
        <f t="shared" ref="Z30" si="5">AVERAGE(Z7:Z27)</f>
        <v>2.1856109317812615</v>
      </c>
      <c r="AA30" s="177"/>
      <c r="AB30" s="177"/>
      <c r="AC30" s="177">
        <f t="shared" si="3"/>
        <v>2.0576885255313568</v>
      </c>
      <c r="AD30" s="177"/>
      <c r="AE30" s="177">
        <f t="shared" si="3"/>
        <v>-1.1045154030364333</v>
      </c>
      <c r="AF30" s="177">
        <f t="shared" si="3"/>
        <v>-0.33842066671844617</v>
      </c>
      <c r="AG30" s="177">
        <f t="shared" si="3"/>
        <v>-1.5508405828650573</v>
      </c>
      <c r="AH30" s="177">
        <f t="shared" si="3"/>
        <v>-3.4810684879287379</v>
      </c>
      <c r="AI30" s="177">
        <f t="shared" si="3"/>
        <v>2.5517293940042167</v>
      </c>
      <c r="AJ30" s="177">
        <f t="shared" si="3"/>
        <v>7.6419357768078271</v>
      </c>
      <c r="AK30" s="177">
        <f t="shared" si="3"/>
        <v>5.7904423723749296</v>
      </c>
      <c r="AL30" s="177">
        <f t="shared" si="3"/>
        <v>2.5462841637958329</v>
      </c>
      <c r="AM30" s="177">
        <f t="shared" si="3"/>
        <v>4.1604155667188287</v>
      </c>
      <c r="AN30" s="177">
        <f t="shared" si="3"/>
        <v>2.2607617871559187</v>
      </c>
      <c r="AO30" s="177">
        <f t="shared" si="3"/>
        <v>2.7008795096907314</v>
      </c>
      <c r="AP30" s="177"/>
      <c r="AQ30" s="177">
        <f t="shared" ref="AQ30:AS30" si="6">AVERAGE(AQ7:AQ27)</f>
        <v>-1.125221326677766</v>
      </c>
      <c r="AR30" s="177">
        <f t="shared" si="6"/>
        <v>-1.5978062416627801</v>
      </c>
      <c r="AS30" s="177">
        <f t="shared" si="6"/>
        <v>2.9874169860589324</v>
      </c>
    </row>
    <row r="31" spans="1:45" ht="22.5" customHeight="1">
      <c r="B31" s="34" t="str">
        <f>INDEX($B$7:$B$27,1)+1&amp;"-2008"</f>
        <v>1996-2008</v>
      </c>
      <c r="C31" s="177">
        <f ca="1">AVERAGE(OFFSET(C$7,0,0,14,1))</f>
        <v>-1.9036872710483017</v>
      </c>
      <c r="D31" s="177">
        <f t="shared" ref="D31:AS31" ca="1" si="7">AVERAGE(OFFSET(D$7,0,0,14,1))</f>
        <v>6.767897877720392</v>
      </c>
      <c r="E31" s="177">
        <f t="shared" ca="1" si="7"/>
        <v>6.2004865868624408E-2</v>
      </c>
      <c r="F31" s="177">
        <f t="shared" ca="1" si="7"/>
        <v>6.3193204671133474</v>
      </c>
      <c r="G31" s="177">
        <f t="shared" ca="1" si="7"/>
        <v>7.4122620245992241</v>
      </c>
      <c r="H31" s="177">
        <f t="shared" ca="1" si="7"/>
        <v>3.6409408917863568</v>
      </c>
      <c r="I31" s="177">
        <f t="shared" ca="1" si="7"/>
        <v>8.160346873859778</v>
      </c>
      <c r="J31" s="177">
        <f t="shared" ca="1" si="7"/>
        <v>2.621830088932136</v>
      </c>
      <c r="K31" s="177">
        <f t="shared" ca="1" si="7"/>
        <v>1.1180695281054576</v>
      </c>
      <c r="L31" s="177">
        <f t="shared" ca="1" si="7"/>
        <v>11.339140454640255</v>
      </c>
      <c r="M31" s="177">
        <f t="shared" ca="1" si="7"/>
        <v>9.0606460103552013</v>
      </c>
      <c r="N31" s="177">
        <f t="shared" ca="1" si="7"/>
        <v>3.3260436155474697</v>
      </c>
      <c r="O31" s="177">
        <f t="shared" ca="1" si="7"/>
        <v>5.1413205123056205</v>
      </c>
      <c r="P31" s="177">
        <f t="shared" ca="1" si="7"/>
        <v>5.632667387415224</v>
      </c>
      <c r="Q31" s="177">
        <f t="shared" ca="1" si="7"/>
        <v>3.0312292961407366</v>
      </c>
      <c r="R31" s="177">
        <f t="shared" ca="1" si="7"/>
        <v>3.3864563448137477</v>
      </c>
      <c r="S31" s="177">
        <f t="shared" ca="1" si="7"/>
        <v>3.0016449871934858</v>
      </c>
      <c r="T31" s="177">
        <f t="shared" ca="1" si="7"/>
        <v>4.6296211640376219</v>
      </c>
      <c r="U31" s="177">
        <f t="shared" ca="1" si="7"/>
        <v>3.0133959000501234</v>
      </c>
      <c r="V31" s="177">
        <f t="shared" ca="1" si="7"/>
        <v>13.354502713025209</v>
      </c>
      <c r="W31" s="177"/>
      <c r="X31" s="177">
        <f t="shared" ca="1" si="7"/>
        <v>3.9150730513564764</v>
      </c>
      <c r="Y31" s="177"/>
      <c r="Z31" s="177">
        <f t="shared" ca="1" si="7"/>
        <v>3.7700238844905787</v>
      </c>
      <c r="AA31" s="177"/>
      <c r="AB31" s="177" t="e">
        <f t="shared" ca="1" si="7"/>
        <v>#DIV/0!</v>
      </c>
      <c r="AC31" s="177">
        <f t="shared" ca="1" si="7"/>
        <v>3.9009392659619424</v>
      </c>
      <c r="AD31" s="177"/>
      <c r="AE31" s="177">
        <f t="shared" ca="1" si="7"/>
        <v>-1.9036872710483017</v>
      </c>
      <c r="AF31" s="177">
        <f t="shared" ca="1" si="7"/>
        <v>1.2339534382927391</v>
      </c>
      <c r="AG31" s="177">
        <f t="shared" ca="1" si="7"/>
        <v>6.2004865868624408E-2</v>
      </c>
      <c r="AH31" s="177">
        <f t="shared" ca="1" si="7"/>
        <v>3.6409408917863568</v>
      </c>
      <c r="AI31" s="177">
        <f t="shared" ca="1" si="7"/>
        <v>4.6096423510471745</v>
      </c>
      <c r="AJ31" s="177">
        <f t="shared" ca="1" si="7"/>
        <v>11.339140454640255</v>
      </c>
      <c r="AK31" s="177">
        <f t="shared" ca="1" si="7"/>
        <v>9.0606460103552013</v>
      </c>
      <c r="AL31" s="177">
        <f t="shared" ca="1" si="7"/>
        <v>3.3260436155474697</v>
      </c>
      <c r="AM31" s="177">
        <f t="shared" ca="1" si="7"/>
        <v>5.1769166408650769</v>
      </c>
      <c r="AN31" s="177">
        <f t="shared" ca="1" si="7"/>
        <v>3.1191914317800169</v>
      </c>
      <c r="AO31" s="177">
        <f t="shared" ca="1" si="7"/>
        <v>4.7497488769350955</v>
      </c>
      <c r="AP31" s="177"/>
      <c r="AQ31" s="177">
        <f t="shared" ca="1" si="7"/>
        <v>-1.1578858612967271</v>
      </c>
      <c r="AR31" s="177">
        <f t="shared" ca="1" si="7"/>
        <v>2.3537587306240919</v>
      </c>
      <c r="AS31" s="177">
        <f t="shared" ca="1" si="7"/>
        <v>4.6021319299524173</v>
      </c>
    </row>
    <row r="32" spans="1:45" ht="22.5" customHeight="1">
      <c r="B32" s="34" t="str">
        <f>"2009-"&amp;INDEX($B$7:$B$27,$A$28)</f>
        <v>2009-2015</v>
      </c>
      <c r="C32" s="177">
        <f ca="1">AVERAGE(OFFSET(C$21,0,0,$A$28-SUM($A$7:$A$20),1))</f>
        <v>0.37966092327132134</v>
      </c>
      <c r="D32" s="177">
        <f t="shared" ref="D32:AS32" ca="1" si="8">AVERAGE(OFFSET(D$21,0,0,$A$28-SUM($A$7:$A$20),1))</f>
        <v>-13.18812392271496</v>
      </c>
      <c r="E32" s="177">
        <f t="shared" ca="1" si="8"/>
        <v>-4.5461249876561807</v>
      </c>
      <c r="F32" s="177">
        <f t="shared" ca="1" si="8"/>
        <v>5.9020991834845181E-2</v>
      </c>
      <c r="G32" s="177">
        <f t="shared" ca="1" si="8"/>
        <v>4.6441619833682264</v>
      </c>
      <c r="H32" s="177">
        <f t="shared" ca="1" si="8"/>
        <v>-16.707657335971057</v>
      </c>
      <c r="I32" s="177">
        <f t="shared" ca="1" si="8"/>
        <v>-1.6178054766457888</v>
      </c>
      <c r="J32" s="177">
        <f t="shared" ca="1" si="8"/>
        <v>-2.625982745644666</v>
      </c>
      <c r="K32" s="177">
        <f t="shared" ca="1" si="8"/>
        <v>1.1611976712085161</v>
      </c>
      <c r="L32" s="177">
        <f t="shared" ca="1" si="8"/>
        <v>0.77569851797617595</v>
      </c>
      <c r="M32" s="177">
        <f t="shared" ca="1" si="8"/>
        <v>-0.2827929553027157</v>
      </c>
      <c r="N32" s="177">
        <f t="shared" ca="1" si="8"/>
        <v>1.0981594676856503</v>
      </c>
      <c r="O32" s="177">
        <f t="shared" ca="1" si="8"/>
        <v>2.7512971084761246</v>
      </c>
      <c r="P32" s="177">
        <f t="shared" ca="1" si="8"/>
        <v>-0.30611764268108538</v>
      </c>
      <c r="Q32" s="177">
        <f t="shared" ca="1" si="8"/>
        <v>-7.1975864709536361E-2</v>
      </c>
      <c r="R32" s="177">
        <f t="shared" ca="1" si="8"/>
        <v>1.6225355080981623</v>
      </c>
      <c r="S32" s="177">
        <f t="shared" ca="1" si="8"/>
        <v>1.2551561564708353</v>
      </c>
      <c r="T32" s="177">
        <f t="shared" ca="1" si="8"/>
        <v>1.0401607946970033</v>
      </c>
      <c r="U32" s="177">
        <f t="shared" ca="1" si="8"/>
        <v>-2.7450462154723647</v>
      </c>
      <c r="V32" s="177">
        <f t="shared" ca="1" si="8"/>
        <v>-0.22322192364431309</v>
      </c>
      <c r="W32" s="177"/>
      <c r="X32" s="177">
        <f t="shared" ca="1" si="8"/>
        <v>-1.4284057543331681</v>
      </c>
      <c r="Y32" s="177"/>
      <c r="Z32" s="177">
        <f t="shared" ca="1" si="8"/>
        <v>-0.75687026610746955</v>
      </c>
      <c r="AA32" s="177"/>
      <c r="AB32" s="177" t="e">
        <f t="shared" ca="1" si="8"/>
        <v>#DIV/0!</v>
      </c>
      <c r="AC32" s="177">
        <f t="shared" ca="1" si="8"/>
        <v>-1.3654914209825872</v>
      </c>
      <c r="AD32" s="177"/>
      <c r="AE32" s="177">
        <f t="shared" ca="1" si="8"/>
        <v>0.37966092327132134</v>
      </c>
      <c r="AF32" s="177">
        <f t="shared" ca="1" si="8"/>
        <v>-3.2585440045963621</v>
      </c>
      <c r="AG32" s="177">
        <f t="shared" ca="1" si="8"/>
        <v>-4.5461249876561807</v>
      </c>
      <c r="AH32" s="177">
        <f t="shared" ca="1" si="8"/>
        <v>-16.707657335971057</v>
      </c>
      <c r="AI32" s="177">
        <f t="shared" ca="1" si="8"/>
        <v>-1.2701089547898481</v>
      </c>
      <c r="AJ32" s="177">
        <f t="shared" ca="1" si="8"/>
        <v>0.77569851797617595</v>
      </c>
      <c r="AK32" s="177">
        <f t="shared" ca="1" si="8"/>
        <v>-0.2827929553027157</v>
      </c>
      <c r="AL32" s="177">
        <f t="shared" ca="1" si="8"/>
        <v>1.0981594676856503</v>
      </c>
      <c r="AM32" s="177">
        <f t="shared" ca="1" si="8"/>
        <v>2.2726278575900833</v>
      </c>
      <c r="AN32" s="177">
        <f t="shared" ca="1" si="8"/>
        <v>0.66653530428259244</v>
      </c>
      <c r="AO32" s="177">
        <f t="shared" ca="1" si="8"/>
        <v>-1.1041636009059437</v>
      </c>
      <c r="AP32" s="177"/>
      <c r="AQ32" s="177">
        <f t="shared" ca="1" si="8"/>
        <v>-1.0645586195282664</v>
      </c>
      <c r="AR32" s="177">
        <f t="shared" ca="1" si="8"/>
        <v>-8.936426904481257</v>
      </c>
      <c r="AS32" s="177">
        <f t="shared" ca="1" si="8"/>
        <v>-1.1339338314685301E-2</v>
      </c>
    </row>
  </sheetData>
  <pageMargins left="0.7" right="0.7" top="0.75" bottom="0.75" header="0.3" footer="0.3"/>
  <pageSetup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G98"/>
  <sheetViews>
    <sheetView showGridLines="0" tabSelected="1" zoomScale="82" zoomScaleNormal="82" workbookViewId="0">
      <selection activeCell="C5" sqref="C5"/>
    </sheetView>
  </sheetViews>
  <sheetFormatPr defaultColWidth="9.125" defaultRowHeight="14.25"/>
  <cols>
    <col min="1" max="1" width="9.125" style="615"/>
    <col min="2" max="2" width="32.75" style="621" customWidth="1"/>
    <col min="3" max="3" width="64.75" style="620" customWidth="1"/>
    <col min="4" max="4" width="45.125" style="621" customWidth="1"/>
    <col min="5" max="16384" width="9.125" style="615"/>
  </cols>
  <sheetData>
    <row r="1" spans="1:7" ht="20.25">
      <c r="B1" s="619" t="s">
        <v>620</v>
      </c>
    </row>
    <row r="2" spans="1:7" ht="27.75" customHeight="1">
      <c r="B2" s="622" t="s">
        <v>599</v>
      </c>
      <c r="C2" s="623" t="s">
        <v>622</v>
      </c>
      <c r="D2" s="623" t="s">
        <v>621</v>
      </c>
    </row>
    <row r="3" spans="1:7" s="616" customFormat="1" ht="48" customHeight="1">
      <c r="B3" s="730" t="s">
        <v>657</v>
      </c>
      <c r="C3" s="627" t="s">
        <v>702</v>
      </c>
      <c r="D3" s="628"/>
    </row>
    <row r="4" spans="1:7" s="616" customFormat="1" ht="63" customHeight="1">
      <c r="B4" s="730" t="s">
        <v>701</v>
      </c>
      <c r="C4" s="627" t="s">
        <v>705</v>
      </c>
      <c r="D4" s="628"/>
    </row>
    <row r="5" spans="1:7" s="616" customFormat="1" ht="83.25" customHeight="1">
      <c r="B5" s="730" t="s">
        <v>751</v>
      </c>
      <c r="C5" s="627" t="s">
        <v>752</v>
      </c>
      <c r="D5" s="628"/>
    </row>
    <row r="6" spans="1:7" s="616" customFormat="1" ht="75.75" hidden="1" customHeight="1">
      <c r="B6" s="730" t="s">
        <v>753</v>
      </c>
      <c r="C6" s="627" t="s">
        <v>754</v>
      </c>
      <c r="D6" s="628"/>
    </row>
    <row r="7" spans="1:7" s="616" customFormat="1" ht="130.5" customHeight="1">
      <c r="B7" s="730" t="s">
        <v>600</v>
      </c>
      <c r="C7" s="624" t="s">
        <v>755</v>
      </c>
      <c r="D7" s="628" t="s">
        <v>693</v>
      </c>
    </row>
    <row r="8" spans="1:7" s="616" customFormat="1" ht="85.5" customHeight="1">
      <c r="B8" s="730" t="s">
        <v>623</v>
      </c>
      <c r="C8" s="627" t="s">
        <v>772</v>
      </c>
      <c r="D8" s="628" t="s">
        <v>631</v>
      </c>
      <c r="G8" s="616" t="s">
        <v>718</v>
      </c>
    </row>
    <row r="9" spans="1:7" s="616" customFormat="1" ht="42.75" hidden="1">
      <c r="B9" s="731" t="s">
        <v>601</v>
      </c>
      <c r="C9" s="627" t="s">
        <v>604</v>
      </c>
      <c r="D9" s="627"/>
    </row>
    <row r="10" spans="1:7" s="616" customFormat="1" ht="76.5" customHeight="1">
      <c r="B10" s="730" t="s">
        <v>624</v>
      </c>
      <c r="C10" s="627" t="s">
        <v>756</v>
      </c>
      <c r="D10" s="628" t="s">
        <v>696</v>
      </c>
    </row>
    <row r="11" spans="1:7" s="616" customFormat="1" ht="84.75" customHeight="1">
      <c r="B11" s="730" t="s">
        <v>602</v>
      </c>
      <c r="C11" s="627" t="s">
        <v>694</v>
      </c>
      <c r="D11" s="628" t="s">
        <v>695</v>
      </c>
    </row>
    <row r="12" spans="1:7" s="616" customFormat="1" ht="105.75" customHeight="1">
      <c r="B12" s="730" t="s">
        <v>603</v>
      </c>
      <c r="C12" s="627" t="s">
        <v>698</v>
      </c>
      <c r="D12" s="628" t="s">
        <v>704</v>
      </c>
    </row>
    <row r="13" spans="1:7" s="617" customFormat="1" ht="111" customHeight="1">
      <c r="A13" s="617">
        <v>2</v>
      </c>
      <c r="B13" s="730" t="s">
        <v>626</v>
      </c>
      <c r="C13" s="627" t="s">
        <v>757</v>
      </c>
      <c r="D13" s="628" t="s">
        <v>697</v>
      </c>
    </row>
    <row r="14" spans="1:7" s="617" customFormat="1" ht="100.5" customHeight="1">
      <c r="A14" s="617">
        <v>3</v>
      </c>
      <c r="B14" s="730" t="s">
        <v>625</v>
      </c>
      <c r="C14" s="627" t="s">
        <v>758</v>
      </c>
      <c r="D14" s="628" t="s">
        <v>697</v>
      </c>
    </row>
    <row r="15" spans="1:7" s="617" customFormat="1" ht="94.5" customHeight="1">
      <c r="A15" s="617">
        <v>4</v>
      </c>
      <c r="B15" s="730" t="s">
        <v>627</v>
      </c>
      <c r="C15" s="627" t="s">
        <v>764</v>
      </c>
      <c r="D15" s="628" t="s">
        <v>697</v>
      </c>
    </row>
    <row r="16" spans="1:7" s="616" customFormat="1" ht="90" customHeight="1">
      <c r="A16" s="616">
        <v>5</v>
      </c>
      <c r="B16" s="730" t="s">
        <v>628</v>
      </c>
      <c r="C16" s="629" t="s">
        <v>765</v>
      </c>
      <c r="D16" s="628" t="s">
        <v>697</v>
      </c>
    </row>
    <row r="17" spans="1:4" s="616" customFormat="1" ht="96" customHeight="1">
      <c r="A17" s="616">
        <v>6</v>
      </c>
      <c r="B17" s="730" t="s">
        <v>629</v>
      </c>
      <c r="C17" s="629" t="s">
        <v>766</v>
      </c>
      <c r="D17" s="628" t="s">
        <v>697</v>
      </c>
    </row>
    <row r="18" spans="1:4" s="616" customFormat="1" ht="79.5" customHeight="1">
      <c r="B18" s="730" t="s">
        <v>630</v>
      </c>
      <c r="C18" s="657" t="s">
        <v>632</v>
      </c>
      <c r="D18" s="630" t="s">
        <v>633</v>
      </c>
    </row>
    <row r="19" spans="1:4" s="616" customFormat="1" ht="86.25" customHeight="1">
      <c r="B19" s="730" t="s">
        <v>708</v>
      </c>
      <c r="C19" s="657" t="s">
        <v>699</v>
      </c>
      <c r="D19" s="628" t="s">
        <v>700</v>
      </c>
    </row>
    <row r="20" spans="1:4" s="616" customFormat="1">
      <c r="B20" s="625"/>
      <c r="C20" s="620"/>
      <c r="D20" s="620"/>
    </row>
    <row r="21" spans="1:4" s="616" customFormat="1">
      <c r="B21" s="625"/>
      <c r="C21" s="620"/>
      <c r="D21" s="620"/>
    </row>
    <row r="22" spans="1:4" s="616" customFormat="1">
      <c r="B22" s="625"/>
      <c r="C22" s="620"/>
      <c r="D22" s="620"/>
    </row>
    <row r="23" spans="1:4" s="616" customFormat="1">
      <c r="B23" s="625"/>
      <c r="C23" s="620"/>
      <c r="D23" s="620"/>
    </row>
    <row r="24" spans="1:4" s="616" customFormat="1">
      <c r="B24" s="625"/>
      <c r="C24" s="620"/>
      <c r="D24" s="620"/>
    </row>
    <row r="25" spans="1:4" s="616" customFormat="1">
      <c r="B25" s="625"/>
      <c r="C25" s="620"/>
      <c r="D25" s="620"/>
    </row>
    <row r="26" spans="1:4" s="616" customFormat="1">
      <c r="B26" s="625"/>
      <c r="C26" s="620"/>
      <c r="D26" s="620"/>
    </row>
    <row r="27" spans="1:4" s="616" customFormat="1">
      <c r="B27" s="625"/>
      <c r="C27" s="620"/>
      <c r="D27" s="620"/>
    </row>
    <row r="28" spans="1:4" s="616" customFormat="1">
      <c r="B28" s="625"/>
      <c r="C28" s="620"/>
      <c r="D28" s="620"/>
    </row>
    <row r="29" spans="1:4" s="616" customFormat="1">
      <c r="B29" s="625"/>
      <c r="C29" s="620"/>
      <c r="D29" s="620"/>
    </row>
    <row r="30" spans="1:4" s="616" customFormat="1">
      <c r="B30" s="625"/>
      <c r="C30" s="620"/>
      <c r="D30" s="620"/>
    </row>
    <row r="31" spans="1:4" s="616" customFormat="1">
      <c r="B31" s="625"/>
      <c r="C31" s="620"/>
      <c r="D31" s="620"/>
    </row>
    <row r="32" spans="1:4" s="616" customFormat="1">
      <c r="B32" s="625"/>
      <c r="C32" s="620"/>
      <c r="D32" s="620"/>
    </row>
    <row r="33" spans="2:4" s="616" customFormat="1">
      <c r="B33" s="625"/>
      <c r="C33" s="620"/>
      <c r="D33" s="620"/>
    </row>
    <row r="34" spans="2:4" s="616" customFormat="1">
      <c r="B34" s="625"/>
      <c r="C34" s="620"/>
      <c r="D34" s="620"/>
    </row>
    <row r="35" spans="2:4" s="616" customFormat="1">
      <c r="B35" s="625"/>
      <c r="C35" s="620"/>
      <c r="D35" s="620"/>
    </row>
    <row r="36" spans="2:4" s="616" customFormat="1">
      <c r="B36" s="625"/>
      <c r="C36" s="620"/>
      <c r="D36" s="620"/>
    </row>
    <row r="37" spans="2:4" s="616" customFormat="1">
      <c r="B37" s="625"/>
      <c r="C37" s="620"/>
      <c r="D37" s="620"/>
    </row>
    <row r="38" spans="2:4" s="616" customFormat="1">
      <c r="B38" s="625"/>
      <c r="C38" s="620"/>
      <c r="D38" s="620"/>
    </row>
    <row r="39" spans="2:4" s="616" customFormat="1">
      <c r="B39" s="625"/>
      <c r="C39" s="620"/>
      <c r="D39" s="620"/>
    </row>
    <row r="40" spans="2:4" s="616" customFormat="1">
      <c r="B40" s="625"/>
      <c r="C40" s="620"/>
      <c r="D40" s="620"/>
    </row>
    <row r="41" spans="2:4" s="616" customFormat="1">
      <c r="B41" s="625"/>
      <c r="C41" s="620"/>
      <c r="D41" s="620"/>
    </row>
    <row r="42" spans="2:4" s="616" customFormat="1">
      <c r="B42" s="625"/>
      <c r="C42" s="620"/>
      <c r="D42" s="620"/>
    </row>
    <row r="43" spans="2:4" s="616" customFormat="1">
      <c r="B43" s="625"/>
      <c r="C43" s="620"/>
      <c r="D43" s="620"/>
    </row>
    <row r="44" spans="2:4" s="616" customFormat="1">
      <c r="B44" s="625"/>
      <c r="C44" s="620"/>
      <c r="D44" s="620"/>
    </row>
    <row r="45" spans="2:4" s="616" customFormat="1">
      <c r="B45" s="625"/>
      <c r="C45" s="620"/>
      <c r="D45" s="620"/>
    </row>
    <row r="46" spans="2:4" s="616" customFormat="1">
      <c r="B46" s="625"/>
      <c r="C46" s="620"/>
      <c r="D46" s="620"/>
    </row>
    <row r="47" spans="2:4" s="616" customFormat="1">
      <c r="B47" s="625"/>
      <c r="C47" s="620"/>
      <c r="D47" s="620"/>
    </row>
    <row r="48" spans="2:4" s="616" customFormat="1">
      <c r="B48" s="625"/>
      <c r="C48" s="620"/>
      <c r="D48" s="620"/>
    </row>
    <row r="49" spans="2:4" s="616" customFormat="1">
      <c r="B49" s="625"/>
      <c r="C49" s="620"/>
      <c r="D49" s="620"/>
    </row>
    <row r="50" spans="2:4" s="616" customFormat="1">
      <c r="B50" s="625"/>
      <c r="C50" s="620"/>
      <c r="D50" s="620"/>
    </row>
    <row r="51" spans="2:4" s="616" customFormat="1">
      <c r="B51" s="625"/>
      <c r="C51" s="620"/>
      <c r="D51" s="620"/>
    </row>
    <row r="52" spans="2:4" s="616" customFormat="1">
      <c r="B52" s="625"/>
      <c r="C52" s="620"/>
      <c r="D52" s="620"/>
    </row>
    <row r="53" spans="2:4" s="616" customFormat="1">
      <c r="B53" s="625"/>
      <c r="C53" s="620"/>
      <c r="D53" s="620"/>
    </row>
    <row r="54" spans="2:4" s="616" customFormat="1">
      <c r="B54" s="625"/>
      <c r="C54" s="620"/>
      <c r="D54" s="620"/>
    </row>
    <row r="55" spans="2:4" s="616" customFormat="1">
      <c r="B55" s="625"/>
      <c r="C55" s="620"/>
      <c r="D55" s="620"/>
    </row>
    <row r="56" spans="2:4" s="616" customFormat="1">
      <c r="B56" s="625"/>
      <c r="C56" s="620"/>
      <c r="D56" s="620"/>
    </row>
    <row r="57" spans="2:4" s="616" customFormat="1">
      <c r="B57" s="625"/>
      <c r="C57" s="620"/>
      <c r="D57" s="620"/>
    </row>
    <row r="58" spans="2:4" s="616" customFormat="1">
      <c r="B58" s="625"/>
      <c r="C58" s="620"/>
      <c r="D58" s="620"/>
    </row>
    <row r="59" spans="2:4" s="616" customFormat="1">
      <c r="B59" s="625"/>
      <c r="C59" s="620"/>
      <c r="D59" s="620"/>
    </row>
    <row r="60" spans="2:4" s="616" customFormat="1">
      <c r="B60" s="625"/>
      <c r="C60" s="620"/>
      <c r="D60" s="620"/>
    </row>
    <row r="61" spans="2:4" s="616" customFormat="1">
      <c r="B61" s="625"/>
      <c r="C61" s="620"/>
      <c r="D61" s="620"/>
    </row>
    <row r="62" spans="2:4" s="616" customFormat="1">
      <c r="B62" s="625"/>
      <c r="C62" s="620"/>
      <c r="D62" s="620"/>
    </row>
    <row r="63" spans="2:4" s="616" customFormat="1">
      <c r="B63" s="625"/>
      <c r="C63" s="620"/>
      <c r="D63" s="620"/>
    </row>
    <row r="64" spans="2:4" s="616" customFormat="1">
      <c r="B64" s="625"/>
      <c r="C64" s="620"/>
      <c r="D64" s="620"/>
    </row>
    <row r="65" spans="1:5" s="616" customFormat="1">
      <c r="B65" s="625"/>
      <c r="C65" s="620"/>
      <c r="D65" s="620"/>
    </row>
    <row r="66" spans="1:5" s="616" customFormat="1">
      <c r="B66" s="625"/>
      <c r="C66" s="620"/>
      <c r="D66" s="620"/>
    </row>
    <row r="67" spans="1:5" s="616" customFormat="1">
      <c r="B67" s="625"/>
      <c r="C67" s="620"/>
      <c r="D67" s="620"/>
    </row>
    <row r="68" spans="1:5" s="616" customFormat="1">
      <c r="B68" s="625"/>
      <c r="C68" s="620"/>
      <c r="D68" s="620"/>
    </row>
    <row r="69" spans="1:5" s="616" customFormat="1">
      <c r="B69" s="625"/>
      <c r="C69" s="620"/>
      <c r="D69" s="620"/>
    </row>
    <row r="70" spans="1:5" s="616" customFormat="1">
      <c r="B70" s="625"/>
      <c r="C70" s="620"/>
      <c r="D70" s="620"/>
    </row>
    <row r="71" spans="1:5" s="616" customFormat="1">
      <c r="B71" s="625"/>
      <c r="C71" s="620"/>
      <c r="D71" s="620"/>
    </row>
    <row r="72" spans="1:5" s="616" customFormat="1">
      <c r="B72" s="625"/>
      <c r="C72" s="620"/>
      <c r="D72" s="620"/>
    </row>
    <row r="73" spans="1:5" s="616" customFormat="1">
      <c r="B73" s="625"/>
      <c r="C73" s="620"/>
      <c r="D73" s="620"/>
    </row>
    <row r="74" spans="1:5">
      <c r="A74" s="616"/>
      <c r="B74" s="625"/>
      <c r="D74" s="620"/>
      <c r="E74" s="616"/>
    </row>
    <row r="75" spans="1:5">
      <c r="A75" s="616"/>
      <c r="B75" s="625"/>
      <c r="D75" s="620"/>
    </row>
    <row r="76" spans="1:5">
      <c r="A76" s="616"/>
      <c r="B76" s="625"/>
      <c r="D76" s="620"/>
    </row>
    <row r="77" spans="1:5">
      <c r="A77" s="616"/>
      <c r="B77" s="625"/>
      <c r="D77" s="620"/>
    </row>
    <row r="78" spans="1:5">
      <c r="A78" s="616"/>
      <c r="B78" s="625"/>
      <c r="D78" s="620"/>
    </row>
    <row r="79" spans="1:5">
      <c r="A79" s="616"/>
      <c r="B79" s="625"/>
      <c r="D79" s="620"/>
    </row>
    <row r="80" spans="1:5">
      <c r="A80" s="616"/>
      <c r="B80" s="625"/>
      <c r="D80" s="620"/>
    </row>
    <row r="81" spans="1:4">
      <c r="A81" s="616"/>
      <c r="B81" s="625"/>
      <c r="D81" s="620"/>
    </row>
    <row r="82" spans="1:4">
      <c r="A82" s="616"/>
      <c r="B82" s="625"/>
      <c r="D82" s="620"/>
    </row>
    <row r="83" spans="1:4">
      <c r="A83" s="616"/>
      <c r="B83" s="625"/>
      <c r="D83" s="620"/>
    </row>
    <row r="84" spans="1:4">
      <c r="A84" s="616"/>
      <c r="B84" s="625"/>
      <c r="D84" s="620"/>
    </row>
    <row r="85" spans="1:4">
      <c r="A85" s="616"/>
      <c r="B85" s="625"/>
      <c r="D85" s="620"/>
    </row>
    <row r="86" spans="1:4">
      <c r="A86" s="616"/>
      <c r="B86" s="625"/>
      <c r="D86" s="620"/>
    </row>
    <row r="87" spans="1:4">
      <c r="A87" s="616"/>
      <c r="B87" s="625"/>
    </row>
    <row r="88" spans="1:4">
      <c r="A88" s="616"/>
      <c r="B88" s="625"/>
    </row>
    <row r="89" spans="1:4">
      <c r="A89" s="616"/>
      <c r="B89" s="625"/>
    </row>
    <row r="90" spans="1:4">
      <c r="A90" s="616"/>
      <c r="B90" s="625"/>
    </row>
    <row r="91" spans="1:4">
      <c r="A91" s="616"/>
      <c r="B91" s="625"/>
    </row>
    <row r="92" spans="1:4">
      <c r="A92" s="616"/>
      <c r="B92" s="625"/>
    </row>
    <row r="93" spans="1:4">
      <c r="A93" s="616"/>
      <c r="B93" s="625"/>
    </row>
    <row r="94" spans="1:4">
      <c r="A94" s="616"/>
      <c r="B94" s="625"/>
    </row>
    <row r="95" spans="1:4">
      <c r="A95" s="616"/>
      <c r="B95" s="625"/>
    </row>
    <row r="96" spans="1:4">
      <c r="A96" s="616"/>
      <c r="B96" s="625"/>
    </row>
    <row r="97" spans="1:2">
      <c r="A97" s="616"/>
      <c r="B97" s="626"/>
    </row>
    <row r="98" spans="1:2">
      <c r="A98" s="616"/>
      <c r="B98" s="626"/>
    </row>
  </sheetData>
  <sheetProtection password="CC56" sheet="1" objects="1" scenarios="1"/>
  <hyperlinks>
    <hyperlink ref="B4" location="' ΣΗΜΕΙΩΣΕΙΣ'!A1" display="ΣΗΜΕΙΩΣΕΙΣ"/>
    <hyperlink ref="B3" location="ΟΡΙΣΜΟΙ!A1" display="ΟΡΙΣΜΟΙ"/>
    <hyperlink ref="B5" location="'ΠΑΡΑΤΗΡΗΣΕΙΣ 2015'!A1" display="ΠΑΡΑΤΗΡΗΣΕΙΣ 2015"/>
    <hyperlink ref="B6" location="'ΠΑΡΑΤΗΡΗΣΕΙΣ 1996 - 2014'!A1" display="ΠΑΡΑΤΗΡΗΣΕΙΣ 1996 - 2014"/>
    <hyperlink ref="B7" location="'Tables (2)'!A1" display="Tables (2)"/>
    <hyperlink ref="B8" location="Tables!A1" display="Tables"/>
    <hyperlink ref="B10" location="'Tables (2&amp;3)'!A1" display="Tables (2&amp;3)"/>
    <hyperlink ref="B11" location="'Tables (4)'!A1" display="Tables 4"/>
    <hyperlink ref="B12" location="'Tables (5)'!A1" display="Tables 5"/>
    <hyperlink ref="B13" location="'Πίνακας Δ1 ΑΠΑ'!A1" display="Πίνακας Δ1 ΑΠΑ"/>
    <hyperlink ref="B14" location="'Πίνακας Δ2 FTE'!A1" display="Πίνακας Δ2 FTE"/>
    <hyperlink ref="B15" location="'Πίνακας Δ3 HW'!A1" display="Πίνακας Δ3 ΗW"/>
    <hyperlink ref="B16" location="'Πίνακας Δ4 P1'!A1" display="Πίνακας Δ4 P1"/>
    <hyperlink ref="B17" location="'Πίνακας Δ5 P2'!A1" display="Πίνακας Δ5 P2"/>
    <hyperlink ref="B18" location="Contribution1!A1" display="Contribution 1 "/>
    <hyperlink ref="B19" location="Contribution2!A1" display="Contribution 2 "/>
  </hyperlinks>
  <pageMargins left="0.7" right="0.7" top="0.75" bottom="0.75" header="0.3" footer="0.3"/>
  <pageSetup paperSize="9" scale="51" orientation="portrait"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23"/>
  <sheetViews>
    <sheetView showGridLines="0" workbookViewId="0">
      <selection activeCell="B5" sqref="B5"/>
    </sheetView>
  </sheetViews>
  <sheetFormatPr defaultColWidth="9.125" defaultRowHeight="14.25"/>
  <cols>
    <col min="1" max="1" width="5.625" style="621" customWidth="1"/>
    <col min="2" max="2" width="136.875" style="621" customWidth="1"/>
    <col min="3" max="16384" width="9.125" style="621"/>
  </cols>
  <sheetData>
    <row r="1" spans="2:2" ht="23.25">
      <c r="B1" s="670" t="s">
        <v>657</v>
      </c>
    </row>
    <row r="2" spans="2:2" ht="27" customHeight="1">
      <c r="B2" s="671" t="s">
        <v>636</v>
      </c>
    </row>
    <row r="3" spans="2:2" ht="66" customHeight="1">
      <c r="B3" s="672" t="s">
        <v>637</v>
      </c>
    </row>
    <row r="4" spans="2:2" ht="27.75" customHeight="1">
      <c r="B4" s="671" t="s">
        <v>638</v>
      </c>
    </row>
    <row r="5" spans="2:2" ht="69.75" customHeight="1">
      <c r="B5" s="672" t="s">
        <v>639</v>
      </c>
    </row>
    <row r="6" spans="2:2" ht="23.25" hidden="1" customHeight="1">
      <c r="B6" s="671" t="s">
        <v>640</v>
      </c>
    </row>
    <row r="7" spans="2:2" ht="24" hidden="1" customHeight="1">
      <c r="B7" s="672" t="s">
        <v>641</v>
      </c>
    </row>
    <row r="8" spans="2:2" ht="27" customHeight="1">
      <c r="B8" s="671" t="s">
        <v>642</v>
      </c>
    </row>
    <row r="9" spans="2:2" ht="33" customHeight="1">
      <c r="B9" s="672" t="s">
        <v>759</v>
      </c>
    </row>
    <row r="10" spans="2:2" ht="30" customHeight="1">
      <c r="B10" s="671" t="s">
        <v>643</v>
      </c>
    </row>
    <row r="11" spans="2:2" ht="30" customHeight="1">
      <c r="B11" s="672" t="s">
        <v>644</v>
      </c>
    </row>
    <row r="12" spans="2:2" ht="41.25" customHeight="1">
      <c r="B12" s="671" t="s">
        <v>645</v>
      </c>
    </row>
    <row r="13" spans="2:2" ht="31.5" customHeight="1">
      <c r="B13" s="672" t="s">
        <v>646</v>
      </c>
    </row>
    <row r="14" spans="2:2" ht="36" customHeight="1">
      <c r="B14" s="671" t="s">
        <v>647</v>
      </c>
    </row>
    <row r="15" spans="2:2" ht="30" customHeight="1">
      <c r="B15" s="672" t="s">
        <v>648</v>
      </c>
    </row>
    <row r="16" spans="2:2" ht="30" customHeight="1">
      <c r="B16" s="671" t="s">
        <v>649</v>
      </c>
    </row>
    <row r="17" spans="2:2" ht="46.5" customHeight="1">
      <c r="B17" s="672" t="s">
        <v>650</v>
      </c>
    </row>
    <row r="18" spans="2:2" ht="30" customHeight="1">
      <c r="B18" s="671" t="s">
        <v>651</v>
      </c>
    </row>
    <row r="19" spans="2:2" ht="16.5" customHeight="1">
      <c r="B19" s="672" t="s">
        <v>652</v>
      </c>
    </row>
    <row r="20" spans="2:2" ht="30" customHeight="1">
      <c r="B20" s="671" t="s">
        <v>653</v>
      </c>
    </row>
    <row r="21" spans="2:2" ht="15.75" customHeight="1">
      <c r="B21" s="672" t="s">
        <v>654</v>
      </c>
    </row>
    <row r="22" spans="2:2" ht="29.25" customHeight="1">
      <c r="B22" s="671" t="s">
        <v>655</v>
      </c>
    </row>
    <row r="23" spans="2:2" ht="17.25" customHeight="1">
      <c r="B23" s="672" t="s">
        <v>656</v>
      </c>
    </row>
  </sheetData>
  <sheetProtection password="CC56" sheet="1" objects="1" scenarios="1"/>
  <pageMargins left="0.7" right="0.7" top="0.75" bottom="0.75" header="0.3" footer="0.3"/>
  <pageSetup paperSize="9" scale="61" orientation="portrait"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showGridLines="0" zoomScaleSheetLayoutView="87" workbookViewId="0">
      <selection activeCell="C11" sqref="C11"/>
    </sheetView>
  </sheetViews>
  <sheetFormatPr defaultColWidth="9.125" defaultRowHeight="14.25"/>
  <cols>
    <col min="1" max="1" width="9.125" style="621"/>
    <col min="2" max="2" width="1.75" style="621" customWidth="1"/>
    <col min="3" max="3" width="113.75" style="678" customWidth="1"/>
    <col min="4" max="16384" width="9.125" style="621"/>
  </cols>
  <sheetData>
    <row r="1" spans="1:9" ht="20.25" customHeight="1">
      <c r="C1" s="673" t="s">
        <v>661</v>
      </c>
    </row>
    <row r="2" spans="1:9" ht="20.25" customHeight="1">
      <c r="C2" s="674"/>
    </row>
    <row r="3" spans="1:9" ht="61.5" customHeight="1">
      <c r="A3" s="675" t="s">
        <v>666</v>
      </c>
      <c r="B3" s="658"/>
      <c r="C3" s="676" t="s">
        <v>662</v>
      </c>
    </row>
    <row r="4" spans="1:9" ht="57.75" customHeight="1">
      <c r="A4" s="677" t="s">
        <v>667</v>
      </c>
      <c r="B4" s="658"/>
      <c r="C4" s="667" t="s">
        <v>663</v>
      </c>
    </row>
    <row r="5" spans="1:9" ht="123" customHeight="1">
      <c r="A5" s="677" t="s">
        <v>668</v>
      </c>
      <c r="B5" s="658"/>
      <c r="C5" s="667" t="s">
        <v>664</v>
      </c>
    </row>
    <row r="6" spans="1:9" ht="123" customHeight="1">
      <c r="A6" s="677" t="s">
        <v>669</v>
      </c>
      <c r="B6" s="658"/>
      <c r="C6" s="667" t="s">
        <v>665</v>
      </c>
      <c r="I6" s="621" t="s">
        <v>268</v>
      </c>
    </row>
    <row r="7" spans="1:9" ht="115.5" customHeight="1">
      <c r="A7" s="677" t="s">
        <v>670</v>
      </c>
      <c r="C7" s="667" t="s">
        <v>760</v>
      </c>
    </row>
    <row r="8" spans="1:9" ht="33.75" customHeight="1">
      <c r="A8" s="677" t="s">
        <v>671</v>
      </c>
      <c r="C8" s="667" t="s">
        <v>761</v>
      </c>
    </row>
    <row r="9" spans="1:9" ht="47.25" customHeight="1">
      <c r="A9" s="677" t="s">
        <v>672</v>
      </c>
      <c r="C9" s="667" t="s">
        <v>773</v>
      </c>
    </row>
    <row r="10" spans="1:9" ht="61.5" customHeight="1">
      <c r="A10" s="677" t="s">
        <v>673</v>
      </c>
      <c r="C10" s="667" t="s">
        <v>684</v>
      </c>
    </row>
    <row r="11" spans="1:9" ht="33" customHeight="1">
      <c r="A11" s="677" t="s">
        <v>674</v>
      </c>
      <c r="C11" s="667" t="s">
        <v>680</v>
      </c>
    </row>
    <row r="12" spans="1:9" ht="199.5" customHeight="1">
      <c r="A12" s="677" t="s">
        <v>675</v>
      </c>
      <c r="C12" s="667" t="s">
        <v>679</v>
      </c>
    </row>
    <row r="13" spans="1:9" ht="63" customHeight="1">
      <c r="A13" s="677" t="s">
        <v>676</v>
      </c>
      <c r="C13" s="667" t="s">
        <v>681</v>
      </c>
    </row>
    <row r="14" spans="1:9" ht="46.5" customHeight="1">
      <c r="A14" s="677" t="s">
        <v>677</v>
      </c>
      <c r="C14" s="667" t="s">
        <v>682</v>
      </c>
    </row>
    <row r="15" spans="1:9" ht="93" customHeight="1">
      <c r="A15" s="677" t="s">
        <v>678</v>
      </c>
      <c r="C15" s="667" t="s">
        <v>683</v>
      </c>
    </row>
    <row r="16" spans="1:9" ht="20.25" customHeight="1"/>
    <row r="17" spans="1:3" ht="20.25" customHeight="1"/>
    <row r="18" spans="1:3" ht="37.5" customHeight="1">
      <c r="A18" s="679"/>
      <c r="B18" s="679"/>
      <c r="C18" s="680" t="s">
        <v>658</v>
      </c>
    </row>
    <row r="19" spans="1:3" ht="37.5" customHeight="1">
      <c r="A19" s="679"/>
      <c r="B19" s="679"/>
      <c r="C19" s="680" t="s">
        <v>659</v>
      </c>
    </row>
    <row r="20" spans="1:3" ht="39.75" customHeight="1">
      <c r="A20" s="679"/>
      <c r="B20" s="679"/>
      <c r="C20" s="680" t="s">
        <v>660</v>
      </c>
    </row>
  </sheetData>
  <sheetProtection password="CC56" sheet="1" objects="1" scenarios="1"/>
  <hyperlinks>
    <hyperlink ref="C18" location="_ftnref1" display="_ftnref1"/>
    <hyperlink ref="C19" location="_ftnref2" display="_ftnref2"/>
    <hyperlink ref="C20" location="_ftnref3" display="_ftnref3"/>
  </hyperlinks>
  <pageMargins left="0.7" right="0.7" top="0.75" bottom="0.75" header="0.3" footer="0.3"/>
  <pageSetup paperSize="9" scale="70" orientation="portrait" verticalDpi="0" r:id="rId1"/>
  <rowBreaks count="1" manualBreakCount="1">
    <brk id="12" max="2"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showGridLines="0" zoomScale="86" zoomScaleNormal="86" zoomScaleSheetLayoutView="86" workbookViewId="0"/>
  </sheetViews>
  <sheetFormatPr defaultColWidth="9.125" defaultRowHeight="60.75" customHeight="1"/>
  <cols>
    <col min="1" max="1" width="4.375" style="664" customWidth="1"/>
    <col min="2" max="2" width="96.25" style="658" customWidth="1"/>
    <col min="3" max="16384" width="9.125" style="658"/>
  </cols>
  <sheetData>
    <row r="1" spans="1:9" ht="30" customHeight="1">
      <c r="B1" s="665" t="s">
        <v>768</v>
      </c>
    </row>
    <row r="2" spans="1:9" ht="24" customHeight="1">
      <c r="B2" s="666" t="s">
        <v>706</v>
      </c>
    </row>
    <row r="3" spans="1:9" ht="54.75" customHeight="1">
      <c r="A3" s="664">
        <v>1</v>
      </c>
      <c r="B3" s="667" t="s">
        <v>762</v>
      </c>
    </row>
    <row r="4" spans="1:9" ht="210" customHeight="1">
      <c r="A4" s="664">
        <v>2</v>
      </c>
      <c r="B4" s="668" t="s">
        <v>767</v>
      </c>
    </row>
    <row r="5" spans="1:9" ht="237" customHeight="1">
      <c r="A5" s="664">
        <v>3</v>
      </c>
      <c r="B5" s="668" t="s">
        <v>763</v>
      </c>
    </row>
    <row r="6" spans="1:9" ht="24.75" customHeight="1">
      <c r="B6" s="669" t="s">
        <v>707</v>
      </c>
      <c r="H6" s="659"/>
    </row>
    <row r="7" spans="1:9" ht="133.5" customHeight="1">
      <c r="A7" s="664">
        <v>1</v>
      </c>
      <c r="B7" s="667" t="s">
        <v>769</v>
      </c>
      <c r="H7" s="659"/>
      <c r="I7" s="659"/>
    </row>
    <row r="8" spans="1:9" ht="151.5" customHeight="1">
      <c r="A8" s="664">
        <v>2</v>
      </c>
      <c r="B8" s="667" t="s">
        <v>770</v>
      </c>
    </row>
    <row r="9" spans="1:9" ht="163.5" customHeight="1">
      <c r="A9" s="664">
        <v>3</v>
      </c>
      <c r="B9" s="667"/>
    </row>
    <row r="10" spans="1:9" ht="83.25" customHeight="1">
      <c r="B10" s="667"/>
    </row>
    <row r="12" spans="1:9" ht="60.75" customHeight="1">
      <c r="B12" s="666"/>
    </row>
  </sheetData>
  <sheetProtection password="CC56" sheet="1" objects="1" scenarios="1"/>
  <pageMargins left="0.7" right="0.7" top="0.75" bottom="0.75" header="0.3" footer="0.3"/>
  <pageSetup paperSize="9" scale="84" orientation="portrait"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topLeftCell="A7" workbookViewId="0">
      <selection activeCell="C6" sqref="C6"/>
    </sheetView>
  </sheetViews>
  <sheetFormatPr defaultColWidth="9.125" defaultRowHeight="15"/>
  <cols>
    <col min="1" max="1" width="6.875" style="661" customWidth="1"/>
    <col min="2" max="2" width="103" style="663" customWidth="1"/>
    <col min="3" max="16384" width="9.125" style="663"/>
  </cols>
  <sheetData>
    <row r="1" spans="1:2" ht="15.75">
      <c r="B1" s="662" t="s">
        <v>703</v>
      </c>
    </row>
    <row r="3" spans="1:2" ht="90" customHeight="1">
      <c r="A3" s="661">
        <v>1</v>
      </c>
      <c r="B3" s="660" t="s">
        <v>709</v>
      </c>
    </row>
    <row r="4" spans="1:2" ht="104.25" customHeight="1">
      <c r="A4" s="661">
        <v>2</v>
      </c>
      <c r="B4" s="660" t="s">
        <v>710</v>
      </c>
    </row>
    <row r="5" spans="1:2" ht="263.25" customHeight="1">
      <c r="A5" s="661">
        <v>3</v>
      </c>
      <c r="B5" s="660" t="s">
        <v>711</v>
      </c>
    </row>
    <row r="6" spans="1:2" ht="141" customHeight="1">
      <c r="A6" s="661">
        <v>4</v>
      </c>
      <c r="B6" s="660" t="s">
        <v>712</v>
      </c>
    </row>
    <row r="7" spans="1:2" ht="151.5" customHeight="1">
      <c r="A7" s="661">
        <v>5</v>
      </c>
      <c r="B7" s="660" t="s">
        <v>713</v>
      </c>
    </row>
    <row r="8" spans="1:2" ht="105.75" customHeight="1">
      <c r="A8" s="661">
        <v>6</v>
      </c>
      <c r="B8" s="660" t="s">
        <v>714</v>
      </c>
    </row>
    <row r="9" spans="1:2" ht="103.5" customHeight="1">
      <c r="A9" s="661">
        <v>7</v>
      </c>
      <c r="B9" s="660" t="s">
        <v>715</v>
      </c>
    </row>
    <row r="10" spans="1:2" ht="69.75" customHeight="1">
      <c r="A10" s="661">
        <v>8</v>
      </c>
      <c r="B10" s="660" t="s">
        <v>716</v>
      </c>
    </row>
    <row r="11" spans="1:2" ht="60">
      <c r="A11" s="661">
        <v>9</v>
      </c>
      <c r="B11" s="660" t="s">
        <v>717</v>
      </c>
    </row>
  </sheetData>
  <pageMargins left="0.7" right="0.7" top="0.75" bottom="0.75" header="0.3" footer="0.3"/>
  <pageSetup paperSize="9" scale="77" orientation="portrait" verticalDpi="0" r:id="rId1"/>
  <rowBreaks count="1" manualBreakCount="1">
    <brk id="7"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V95"/>
  <sheetViews>
    <sheetView topLeftCell="B1" zoomScaleSheetLayoutView="100" workbookViewId="0">
      <selection activeCell="L13" sqref="L13"/>
    </sheetView>
  </sheetViews>
  <sheetFormatPr defaultColWidth="9.125" defaultRowHeight="13.5"/>
  <cols>
    <col min="1" max="1" width="15" style="314" hidden="1" customWidth="1"/>
    <col min="2" max="2" width="15.875" style="314" customWidth="1"/>
    <col min="3" max="7" width="13.75" style="314" customWidth="1"/>
    <col min="8" max="8" width="14.125" style="314" hidden="1" customWidth="1"/>
    <col min="9" max="9" width="11.25" style="314" customWidth="1"/>
    <col min="10" max="10" width="1.125" style="314" customWidth="1"/>
    <col min="11" max="11" width="9.125" style="314" customWidth="1"/>
    <col min="12" max="12" width="12.125" style="314" customWidth="1"/>
    <col min="13" max="16384" width="9.125" style="314"/>
  </cols>
  <sheetData>
    <row r="1" spans="1:22" ht="23.25" customHeight="1">
      <c r="B1" s="331" t="s">
        <v>162</v>
      </c>
      <c r="C1" s="852" t="s">
        <v>457</v>
      </c>
      <c r="D1" s="853"/>
      <c r="E1" s="853"/>
      <c r="F1" s="854"/>
      <c r="G1" s="333"/>
    </row>
    <row r="2" spans="1:22" ht="18" customHeight="1" thickBot="1">
      <c r="B2" s="332" t="str">
        <f>VLOOKUP(C2,lookup!C2:E36,3,FALSE)</f>
        <v>D.</v>
      </c>
      <c r="C2" s="850" t="s">
        <v>98</v>
      </c>
      <c r="D2" s="850"/>
      <c r="E2" s="850"/>
      <c r="F2" s="851"/>
      <c r="G2" s="323"/>
      <c r="J2" s="316">
        <f>VLOOKUP(C2,lookup!C2:E36,2,FALSE)</f>
        <v>5</v>
      </c>
    </row>
    <row r="3" spans="1:22" ht="22.5" customHeight="1">
      <c r="B3" s="345" t="str">
        <f>"Πίνακας "&amp;VLOOKUP($J$2,lookup!$D$1:$F$36,3,FALSE)&amp;". "&amp;$C$2</f>
        <v>Πίνακας Γ.4. Παραγωγή  ηλεκτρικού  ρεύματος, φυσικού αερίου, ατμού και κλιματισμού</v>
      </c>
      <c r="C3" s="345"/>
      <c r="D3" s="345"/>
      <c r="E3" s="345"/>
      <c r="F3" s="345"/>
      <c r="G3" s="345"/>
      <c r="H3" s="313"/>
      <c r="J3" s="316"/>
    </row>
    <row r="5" spans="1:22" ht="15.75" customHeight="1" thickBot="1">
      <c r="B5" s="338" t="s">
        <v>178</v>
      </c>
      <c r="C5" s="339"/>
      <c r="D5" s="340"/>
      <c r="E5" s="340"/>
      <c r="F5" s="340"/>
      <c r="G5" s="340"/>
      <c r="H5" s="340"/>
      <c r="I5" s="317"/>
      <c r="K5" s="317"/>
      <c r="L5" s="318"/>
      <c r="M5" s="318"/>
      <c r="N5" s="318"/>
      <c r="O5" s="318"/>
      <c r="P5" s="318"/>
      <c r="Q5" s="318"/>
      <c r="R5" s="318"/>
      <c r="S5" s="318"/>
      <c r="T5" s="318"/>
      <c r="U5" s="318"/>
      <c r="V5" s="318"/>
    </row>
    <row r="6" spans="1:22" ht="12.75" hidden="1" customHeight="1" thickBot="1">
      <c r="C6" s="314" t="str">
        <f>HLOOKUP(C7,lookup!$N$11:$W$12,2,FALSE)</f>
        <v>NA</v>
      </c>
      <c r="D6" s="314" t="s">
        <v>740</v>
      </c>
      <c r="E6" s="314" t="str">
        <f>HLOOKUP(E7,lookup!$N$11:$W$12,2,FALSE)</f>
        <v>HW</v>
      </c>
      <c r="F6" s="314" t="str">
        <f>HLOOKUP(F7,lookup!$N$11:$W$12,2,FALSE)</f>
        <v>P1_</v>
      </c>
      <c r="G6" s="314" t="str">
        <f>HLOOKUP(G7,lookup!$N$11:$W$12,2,FALSE)</f>
        <v>P2_</v>
      </c>
      <c r="H6" s="314" t="str">
        <f>HLOOKUP(H7,lookup!$N$11:$W$12,2,FALSE)</f>
        <v>ULC</v>
      </c>
    </row>
    <row r="7" spans="1:22" ht="40.5" customHeight="1">
      <c r="B7" s="341"/>
      <c r="C7" s="346" t="str">
        <f>IF($J$2=28,"Ακαθάριστο Εγχώριο Προϊόν (ΑΕΠ)","Ακαθάριστη Προστιθέμενη Αξία (ΑΠΑ)")</f>
        <v>Ακαθάριστη Προστιθέμενη Αξία (ΑΠΑ)</v>
      </c>
      <c r="D7" s="347" t="s">
        <v>176</v>
      </c>
      <c r="E7" s="347" t="s">
        <v>119</v>
      </c>
      <c r="F7" s="347" t="str">
        <f>"Παραγωγικότητα Εργασίας ("&amp;IF($J$2=28,"ΑΕΠ","ΑΠΑ")&amp;" ανά απασχολούμενο)"</f>
        <v>Παραγωγικότητα Εργασίας (ΑΠΑ ανά απασχολούμενο)</v>
      </c>
      <c r="G7" s="347" t="str">
        <f>"Παραγωγικότητα Εργασίας ("&amp;IF($J$2=28,"ΑΕΠ","ΑΠΑ")&amp;" ανά ώρα εργασίας)"</f>
        <v>Παραγωγικότητα Εργασίας (ΑΠΑ ανά ώρα εργασίας)</v>
      </c>
      <c r="H7" s="347" t="s">
        <v>167</v>
      </c>
      <c r="J7" s="317"/>
      <c r="K7" s="318"/>
      <c r="L7" s="318"/>
      <c r="M7" s="318"/>
      <c r="N7" s="318"/>
      <c r="O7" s="318"/>
      <c r="P7" s="318"/>
      <c r="Q7" s="318"/>
      <c r="R7" s="318"/>
      <c r="S7" s="318"/>
      <c r="T7" s="318"/>
      <c r="U7" s="318"/>
    </row>
    <row r="8" spans="1:22" ht="27.75" thickBot="1">
      <c r="B8" s="321"/>
      <c r="C8" s="324" t="s">
        <v>425</v>
      </c>
      <c r="D8" s="322" t="s">
        <v>105</v>
      </c>
      <c r="E8" s="322" t="s">
        <v>424</v>
      </c>
      <c r="F8" s="322" t="s">
        <v>514</v>
      </c>
      <c r="G8" s="322" t="s">
        <v>515</v>
      </c>
      <c r="H8" s="322" t="s">
        <v>405</v>
      </c>
    </row>
    <row r="9" spans="1:22">
      <c r="A9" s="314">
        <v>1</v>
      </c>
      <c r="B9" s="314">
        <v>1995</v>
      </c>
      <c r="C9" s="329">
        <f t="shared" ref="C9:H18" ca="1" si="0">VLOOKUP($B9,INDIRECT(C$6&amp;"1T!$B$5:$AS$32"),$J$2,FALSE)</f>
        <v>103.87</v>
      </c>
      <c r="D9" s="319">
        <f t="shared" ca="1" si="0"/>
        <v>1100</v>
      </c>
      <c r="E9" s="319">
        <f t="shared" ca="1" si="0"/>
        <v>1789.7</v>
      </c>
      <c r="F9" s="319">
        <f t="shared" ca="1" si="0"/>
        <v>94427.272727272735</v>
      </c>
      <c r="G9" s="319">
        <f t="shared" ca="1" si="0"/>
        <v>58.037659943007213</v>
      </c>
      <c r="H9" s="319" t="str">
        <f t="shared" ca="1" si="0"/>
        <v>:</v>
      </c>
    </row>
    <row r="10" spans="1:22">
      <c r="A10" s="314">
        <f t="shared" ref="A10:A29" ca="1" si="1">IF(C10=":",0,1)</f>
        <v>1</v>
      </c>
      <c r="B10" s="314">
        <v>1996</v>
      </c>
      <c r="C10" s="326">
        <f t="shared" ca="1" si="0"/>
        <v>111.39</v>
      </c>
      <c r="D10" s="319">
        <f t="shared" ca="1" si="0"/>
        <v>1100</v>
      </c>
      <c r="E10" s="319">
        <f t="shared" ca="1" si="0"/>
        <v>1789.7</v>
      </c>
      <c r="F10" s="319">
        <f t="shared" ca="1" si="0"/>
        <v>101263.63636363637</v>
      </c>
      <c r="G10" s="319">
        <f t="shared" ca="1" si="0"/>
        <v>62.239481477342565</v>
      </c>
      <c r="H10" s="319" t="str">
        <f t="shared" ca="1" si="0"/>
        <v>:</v>
      </c>
    </row>
    <row r="11" spans="1:22">
      <c r="A11" s="314">
        <f t="shared" ca="1" si="1"/>
        <v>1</v>
      </c>
      <c r="B11" s="314">
        <v>1997</v>
      </c>
      <c r="C11" s="326">
        <f t="shared" ca="1" si="0"/>
        <v>116.47</v>
      </c>
      <c r="D11" s="319">
        <f t="shared" ca="1" si="0"/>
        <v>1100</v>
      </c>
      <c r="E11" s="319">
        <f t="shared" ca="1" si="0"/>
        <v>1789.7</v>
      </c>
      <c r="F11" s="319">
        <f t="shared" ca="1" si="0"/>
        <v>105881.81818181818</v>
      </c>
      <c r="G11" s="319">
        <f t="shared" ca="1" si="0"/>
        <v>65.077946024473377</v>
      </c>
      <c r="H11" s="319" t="str">
        <f t="shared" ca="1" si="0"/>
        <v>:</v>
      </c>
    </row>
    <row r="12" spans="1:22">
      <c r="A12" s="314">
        <f t="shared" ca="1" si="1"/>
        <v>1</v>
      </c>
      <c r="B12" s="314">
        <v>1998</v>
      </c>
      <c r="C12" s="326">
        <f t="shared" ca="1" si="0"/>
        <v>131.68</v>
      </c>
      <c r="D12" s="319">
        <f t="shared" ca="1" si="0"/>
        <v>1100</v>
      </c>
      <c r="E12" s="319">
        <f t="shared" ca="1" si="0"/>
        <v>1789.7</v>
      </c>
      <c r="F12" s="319">
        <f t="shared" ca="1" si="0"/>
        <v>119709.09090909091</v>
      </c>
      <c r="G12" s="319">
        <f t="shared" ca="1" si="0"/>
        <v>73.576577079957531</v>
      </c>
      <c r="H12" s="319" t="str">
        <f t="shared" ca="1" si="0"/>
        <v>:</v>
      </c>
    </row>
    <row r="13" spans="1:22">
      <c r="A13" s="314">
        <f t="shared" ca="1" si="1"/>
        <v>1</v>
      </c>
      <c r="B13" s="327">
        <v>1999</v>
      </c>
      <c r="C13" s="329">
        <f t="shared" ca="1" si="0"/>
        <v>129.9</v>
      </c>
      <c r="D13" s="330">
        <f t="shared" ca="1" si="0"/>
        <v>1100</v>
      </c>
      <c r="E13" s="330">
        <f t="shared" ca="1" si="0"/>
        <v>1789.7</v>
      </c>
      <c r="F13" s="330">
        <f t="shared" ca="1" si="0"/>
        <v>118090.90909090909</v>
      </c>
      <c r="G13" s="330">
        <f t="shared" ca="1" si="0"/>
        <v>72.581996982734537</v>
      </c>
      <c r="H13" s="330" t="str">
        <f t="shared" ca="1" si="0"/>
        <v>:</v>
      </c>
    </row>
    <row r="14" spans="1:22">
      <c r="A14" s="314">
        <f t="shared" ca="1" si="1"/>
        <v>1</v>
      </c>
      <c r="B14" s="314">
        <v>2000</v>
      </c>
      <c r="C14" s="326">
        <f t="shared" ca="1" si="0"/>
        <v>129.86000000000001</v>
      </c>
      <c r="D14" s="319">
        <f t="shared" ca="1" si="0"/>
        <v>1100</v>
      </c>
      <c r="E14" s="319">
        <f t="shared" ca="1" si="0"/>
        <v>1789.7</v>
      </c>
      <c r="F14" s="319">
        <f t="shared" ca="1" si="0"/>
        <v>118054.54545454547</v>
      </c>
      <c r="G14" s="319">
        <f t="shared" ca="1" si="0"/>
        <v>72.5596468681902</v>
      </c>
      <c r="H14" s="319" t="str">
        <f t="shared" ca="1" si="0"/>
        <v>:</v>
      </c>
    </row>
    <row r="15" spans="1:22">
      <c r="A15" s="314">
        <f t="shared" ca="1" si="1"/>
        <v>1</v>
      </c>
      <c r="B15" s="314">
        <v>2001</v>
      </c>
      <c r="C15" s="326">
        <f t="shared" ca="1" si="0"/>
        <v>158.06</v>
      </c>
      <c r="D15" s="319">
        <f t="shared" ca="1" si="0"/>
        <v>1100</v>
      </c>
      <c r="E15" s="319">
        <f t="shared" ca="1" si="0"/>
        <v>1789.7</v>
      </c>
      <c r="F15" s="319">
        <f t="shared" ca="1" si="0"/>
        <v>143690.90909090909</v>
      </c>
      <c r="G15" s="319">
        <f t="shared" ca="1" si="0"/>
        <v>88.316477621947811</v>
      </c>
      <c r="H15" s="319" t="str">
        <f t="shared" ca="1" si="0"/>
        <v>:</v>
      </c>
    </row>
    <row r="16" spans="1:22">
      <c r="A16" s="314">
        <f t="shared" ca="1" si="1"/>
        <v>1</v>
      </c>
      <c r="B16" s="314">
        <v>2002</v>
      </c>
      <c r="C16" s="326">
        <f t="shared" ca="1" si="0"/>
        <v>175.69</v>
      </c>
      <c r="D16" s="319">
        <f t="shared" ca="1" si="0"/>
        <v>1100</v>
      </c>
      <c r="E16" s="319">
        <f t="shared" ca="1" si="0"/>
        <v>1789.7</v>
      </c>
      <c r="F16" s="319">
        <f t="shared" ca="1" si="0"/>
        <v>159718.18181818182</v>
      </c>
      <c r="G16" s="319">
        <f t="shared" ca="1" si="0"/>
        <v>98.167290607364365</v>
      </c>
      <c r="H16" s="319" t="str">
        <f t="shared" ca="1" si="0"/>
        <v>:</v>
      </c>
    </row>
    <row r="17" spans="1:8">
      <c r="A17" s="314">
        <f t="shared" ca="1" si="1"/>
        <v>1</v>
      </c>
      <c r="B17" s="314">
        <v>2003</v>
      </c>
      <c r="C17" s="326">
        <f t="shared" ca="1" si="0"/>
        <v>186.62</v>
      </c>
      <c r="D17" s="319">
        <f t="shared" ca="1" si="0"/>
        <v>1100</v>
      </c>
      <c r="E17" s="319">
        <f t="shared" ca="1" si="0"/>
        <v>1789.7</v>
      </c>
      <c r="F17" s="319">
        <f t="shared" ca="1" si="0"/>
        <v>169654.54545454544</v>
      </c>
      <c r="G17" s="319">
        <f t="shared" ca="1" si="0"/>
        <v>104.27445940660446</v>
      </c>
      <c r="H17" s="319" t="str">
        <f t="shared" ca="1" si="0"/>
        <v>:</v>
      </c>
    </row>
    <row r="18" spans="1:8">
      <c r="A18" s="314">
        <f t="shared" ca="1" si="1"/>
        <v>1</v>
      </c>
      <c r="B18" s="327">
        <v>2004</v>
      </c>
      <c r="C18" s="329">
        <f t="shared" ca="1" si="0"/>
        <v>195.6</v>
      </c>
      <c r="D18" s="330">
        <f t="shared" ca="1" si="0"/>
        <v>1300</v>
      </c>
      <c r="E18" s="330">
        <f t="shared" ca="1" si="0"/>
        <v>2032.4010000000001</v>
      </c>
      <c r="F18" s="330">
        <f t="shared" ca="1" si="0"/>
        <v>150461.53846153844</v>
      </c>
      <c r="G18" s="330">
        <f t="shared" ca="1" si="0"/>
        <v>96.240850107828123</v>
      </c>
      <c r="H18" s="330" t="str">
        <f t="shared" ca="1" si="0"/>
        <v>:</v>
      </c>
    </row>
    <row r="19" spans="1:8">
      <c r="A19" s="314">
        <f t="shared" ca="1" si="1"/>
        <v>1</v>
      </c>
      <c r="B19" s="314">
        <v>2005</v>
      </c>
      <c r="C19" s="326">
        <f t="shared" ref="C19:H29" ca="1" si="2">VLOOKUP($B19,INDIRECT(C$6&amp;"1T!$B$5:$AS$32"),$J$2,FALSE)</f>
        <v>190.18</v>
      </c>
      <c r="D19" s="319">
        <f t="shared" ca="1" si="2"/>
        <v>1306</v>
      </c>
      <c r="E19" s="319">
        <f t="shared" ca="1" si="2"/>
        <v>2277.8000000000002</v>
      </c>
      <c r="F19" s="319">
        <f t="shared" ca="1" si="2"/>
        <v>145620.21439509952</v>
      </c>
      <c r="G19" s="319">
        <f t="shared" ca="1" si="2"/>
        <v>83.492843972253922</v>
      </c>
      <c r="H19" s="319" t="str">
        <f t="shared" ca="1" si="2"/>
        <v>:</v>
      </c>
    </row>
    <row r="20" spans="1:8">
      <c r="A20" s="314">
        <f t="shared" ca="1" si="1"/>
        <v>1</v>
      </c>
      <c r="B20" s="314">
        <v>2006</v>
      </c>
      <c r="C20" s="326">
        <f t="shared" ca="1" si="2"/>
        <v>199.38</v>
      </c>
      <c r="D20" s="319">
        <f t="shared" ca="1" si="2"/>
        <v>1417</v>
      </c>
      <c r="E20" s="319">
        <f t="shared" ca="1" si="2"/>
        <v>2464</v>
      </c>
      <c r="F20" s="319">
        <f t="shared" ca="1" si="2"/>
        <v>140705.71630204655</v>
      </c>
      <c r="G20" s="319">
        <f t="shared" ca="1" si="2"/>
        <v>80.91720779220779</v>
      </c>
      <c r="H20" s="319" t="str">
        <f t="shared" ca="1" si="2"/>
        <v>:</v>
      </c>
    </row>
    <row r="21" spans="1:8">
      <c r="A21" s="314">
        <f t="shared" ca="1" si="1"/>
        <v>1</v>
      </c>
      <c r="B21" s="314">
        <v>2007</v>
      </c>
      <c r="C21" s="326">
        <f t="shared" ca="1" si="2"/>
        <v>218.6</v>
      </c>
      <c r="D21" s="319">
        <f t="shared" ca="1" si="2"/>
        <v>1387</v>
      </c>
      <c r="E21" s="319">
        <f t="shared" ca="1" si="2"/>
        <v>2353.7440000000001</v>
      </c>
      <c r="F21" s="319">
        <f t="shared" ca="1" si="2"/>
        <v>157606.34462869502</v>
      </c>
      <c r="G21" s="319">
        <f t="shared" ca="1" si="2"/>
        <v>92.873311626073175</v>
      </c>
      <c r="H21" s="319" t="str">
        <f t="shared" ca="1" si="2"/>
        <v>:</v>
      </c>
    </row>
    <row r="22" spans="1:8">
      <c r="A22" s="314">
        <f t="shared" ca="1" si="1"/>
        <v>1</v>
      </c>
      <c r="B22" s="314">
        <v>2008</v>
      </c>
      <c r="C22" s="326">
        <f t="shared" ca="1" si="2"/>
        <v>225.3</v>
      </c>
      <c r="D22" s="319">
        <f t="shared" ca="1" si="2"/>
        <v>1375</v>
      </c>
      <c r="E22" s="319">
        <f t="shared" ca="1" si="2"/>
        <v>2285.7400000000002</v>
      </c>
      <c r="F22" s="319">
        <f t="shared" ca="1" si="2"/>
        <v>163854.54545454547</v>
      </c>
      <c r="G22" s="319">
        <f t="shared" ca="1" si="2"/>
        <v>98.567641114037457</v>
      </c>
      <c r="H22" s="319" t="str">
        <f t="shared" ca="1" si="2"/>
        <v>:</v>
      </c>
    </row>
    <row r="23" spans="1:8">
      <c r="A23" s="314">
        <f t="shared" ca="1" si="1"/>
        <v>1</v>
      </c>
      <c r="B23" s="327">
        <v>2009</v>
      </c>
      <c r="C23" s="329">
        <f t="shared" ca="1" si="2"/>
        <v>234.77</v>
      </c>
      <c r="D23" s="330">
        <f t="shared" ca="1" si="2"/>
        <v>1496.75</v>
      </c>
      <c r="E23" s="330">
        <f t="shared" ca="1" si="2"/>
        <v>2491.8630000000003</v>
      </c>
      <c r="F23" s="330">
        <f t="shared" ca="1" si="2"/>
        <v>156853.18189410391</v>
      </c>
      <c r="G23" s="330">
        <f t="shared" ca="1" si="2"/>
        <v>94.214649842306741</v>
      </c>
      <c r="H23" s="330" t="str">
        <f t="shared" ca="1" si="2"/>
        <v>:</v>
      </c>
    </row>
    <row r="24" spans="1:8">
      <c r="A24" s="314">
        <f t="shared" ca="1" si="1"/>
        <v>1</v>
      </c>
      <c r="B24" s="314">
        <v>2010</v>
      </c>
      <c r="C24" s="326">
        <f t="shared" ca="1" si="2"/>
        <v>240.15</v>
      </c>
      <c r="D24" s="319">
        <f t="shared" ca="1" si="2"/>
        <v>1634.5</v>
      </c>
      <c r="E24" s="319">
        <f t="shared" ca="1" si="2"/>
        <v>2724.5749999999998</v>
      </c>
      <c r="F24" s="319">
        <f t="shared" ca="1" si="2"/>
        <v>146925.6653410829</v>
      </c>
      <c r="G24" s="319">
        <f t="shared" ca="1" si="2"/>
        <v>88.142187313617725</v>
      </c>
      <c r="H24" s="319" t="str">
        <f t="shared" ca="1" si="2"/>
        <v>:</v>
      </c>
    </row>
    <row r="25" spans="1:8">
      <c r="A25" s="314">
        <f t="shared" ca="1" si="1"/>
        <v>1</v>
      </c>
      <c r="B25" s="314">
        <v>2011</v>
      </c>
      <c r="C25" s="326">
        <f t="shared" ca="1" si="2"/>
        <v>225.78</v>
      </c>
      <c r="D25" s="319">
        <f t="shared" ca="1" si="2"/>
        <v>1604.25</v>
      </c>
      <c r="E25" s="319">
        <f t="shared" ca="1" si="2"/>
        <v>2678.3110000000001</v>
      </c>
      <c r="F25" s="319">
        <f t="shared" ca="1" si="2"/>
        <v>140738.66292660122</v>
      </c>
      <c r="G25" s="319">
        <f t="shared" ca="1" si="2"/>
        <v>84.299396149289606</v>
      </c>
      <c r="H25" s="319" t="str">
        <f t="shared" ca="1" si="2"/>
        <v>:</v>
      </c>
    </row>
    <row r="26" spans="1:8">
      <c r="A26" s="314">
        <f t="shared" ca="1" si="1"/>
        <v>1</v>
      </c>
      <c r="B26" s="314">
        <v>2012</v>
      </c>
      <c r="C26" s="326">
        <f t="shared" ca="1" si="2"/>
        <v>218.13</v>
      </c>
      <c r="D26" s="319">
        <f t="shared" ca="1" si="2"/>
        <v>1561.5</v>
      </c>
      <c r="E26" s="319">
        <f t="shared" ca="1" si="2"/>
        <v>2610.0080000000003</v>
      </c>
      <c r="F26" s="319">
        <f t="shared" ca="1" si="2"/>
        <v>139692.6032660903</v>
      </c>
      <c r="G26" s="319">
        <f t="shared" ca="1" si="2"/>
        <v>83.574456476761753</v>
      </c>
      <c r="H26" s="319" t="str">
        <f t="shared" ca="1" si="2"/>
        <v>:</v>
      </c>
    </row>
    <row r="27" spans="1:8">
      <c r="A27" s="314">
        <f t="shared" ca="1" si="1"/>
        <v>1</v>
      </c>
      <c r="B27" s="314">
        <v>2013</v>
      </c>
      <c r="C27" s="326">
        <f t="shared" ca="1" si="2"/>
        <v>222.24</v>
      </c>
      <c r="D27" s="319">
        <f t="shared" ca="1" si="2"/>
        <v>1501.75</v>
      </c>
      <c r="E27" s="319">
        <f t="shared" ca="1" si="2"/>
        <v>2510.145</v>
      </c>
      <c r="F27" s="319">
        <f t="shared" ca="1" si="2"/>
        <v>147987.34809389047</v>
      </c>
      <c r="G27" s="319">
        <f t="shared" ca="1" si="2"/>
        <v>88.536717998362647</v>
      </c>
      <c r="H27" s="319" t="str">
        <f t="shared" ca="1" si="2"/>
        <v>:</v>
      </c>
    </row>
    <row r="28" spans="1:8">
      <c r="A28" s="314">
        <f t="shared" ca="1" si="1"/>
        <v>1</v>
      </c>
      <c r="B28" s="314">
        <v>2014</v>
      </c>
      <c r="C28" s="326">
        <f t="shared" ca="1" si="2"/>
        <v>220.98</v>
      </c>
      <c r="D28" s="319">
        <f t="shared" ca="1" si="2"/>
        <v>1481</v>
      </c>
      <c r="E28" s="319">
        <f t="shared" ca="1" si="2"/>
        <v>2466.6210000000001</v>
      </c>
      <c r="F28" s="319">
        <f t="shared" ca="1" si="2"/>
        <v>149209.99324780554</v>
      </c>
      <c r="G28" s="319">
        <f t="shared" ca="1" si="2"/>
        <v>89.588145077821025</v>
      </c>
      <c r="H28" s="319" t="str">
        <f t="shared" ca="1" si="2"/>
        <v>:</v>
      </c>
    </row>
    <row r="29" spans="1:8">
      <c r="A29" s="314">
        <f t="shared" ca="1" si="1"/>
        <v>1</v>
      </c>
      <c r="B29" s="314">
        <v>2015</v>
      </c>
      <c r="C29" s="326">
        <f t="shared" ca="1" si="2"/>
        <v>225.34</v>
      </c>
      <c r="D29" s="319">
        <f t="shared" ca="1" si="2"/>
        <v>1399.5</v>
      </c>
      <c r="E29" s="319">
        <f t="shared" ca="1" si="2"/>
        <v>2332.0740000000001</v>
      </c>
      <c r="F29" s="319">
        <f t="shared" ca="1" si="2"/>
        <v>161014.64808860308</v>
      </c>
      <c r="G29" s="319">
        <f t="shared" ca="1" si="2"/>
        <v>96.626436382378941</v>
      </c>
      <c r="H29" s="319" t="str">
        <f t="shared" ca="1" si="2"/>
        <v>:</v>
      </c>
    </row>
    <row r="30" spans="1:8">
      <c r="A30" s="314">
        <f ca="1">SUM(A9:A29)</f>
        <v>21</v>
      </c>
      <c r="C30" s="325"/>
      <c r="D30" s="320"/>
      <c r="E30" s="320"/>
      <c r="F30" s="320"/>
      <c r="G30" s="320"/>
      <c r="H30" s="320"/>
    </row>
    <row r="31" spans="1:8" ht="22.5" customHeight="1">
      <c r="B31" s="356" t="str">
        <f ca="1">INDEX($B$9:$B$29,$A$30-2)&amp;"-"&amp;INDEX($B$9:$B$29,$A$30)</f>
        <v>2013-2015</v>
      </c>
      <c r="C31" s="524">
        <f t="shared" ref="C31:G34" ca="1" si="3">VLOOKUP($B31,INDIRECT(C$6&amp;"1T!$B$5:$AS$32"),$J$2,FALSE)</f>
        <v>222.85333333333335</v>
      </c>
      <c r="D31" s="525">
        <f t="shared" ca="1" si="3"/>
        <v>1460.75</v>
      </c>
      <c r="E31" s="526">
        <f t="shared" ca="1" si="3"/>
        <v>2436.2800000000002</v>
      </c>
      <c r="F31" s="526">
        <f t="shared" ca="1" si="3"/>
        <v>152737.32981009968</v>
      </c>
      <c r="G31" s="526">
        <f t="shared" ca="1" si="3"/>
        <v>91.583766486187528</v>
      </c>
      <c r="H31" s="319"/>
    </row>
    <row r="32" spans="1:8" s="523" customFormat="1" ht="19.5" customHeight="1">
      <c r="B32" s="356" t="str">
        <f ca="1">INDEX($B$9:$B$29,1)&amp;"-"&amp;INDEX($B$9:$B$29,$A$30)</f>
        <v>1995-2015</v>
      </c>
      <c r="C32" s="524">
        <f t="shared" ca="1" si="3"/>
        <v>183.80904761904762</v>
      </c>
      <c r="D32" s="525">
        <f t="shared" ca="1" si="3"/>
        <v>1303.0595238095239</v>
      </c>
      <c r="E32" s="526">
        <f t="shared" ca="1" si="3"/>
        <v>2158.789619047619</v>
      </c>
      <c r="F32" s="526">
        <f t="shared" ca="1" si="3"/>
        <v>139579.11291385771</v>
      </c>
      <c r="G32" s="526">
        <f t="shared" ca="1" si="3"/>
        <v>84.376446660217198</v>
      </c>
      <c r="H32" s="526" t="str">
        <f ca="1">IF(ISERR(AVERAGE(OFFSET(H9,0,0,A30,1))),":",AVERAGE(OFFSET(H9,0,0,A30,1)))</f>
        <v>:</v>
      </c>
    </row>
    <row r="33" spans="1:8" s="523" customFormat="1">
      <c r="B33" s="356" t="str">
        <f>INDEX($B$9:$B$29,1)&amp;"-2008"</f>
        <v>1995-2008</v>
      </c>
      <c r="C33" s="524">
        <f t="shared" ca="1" si="3"/>
        <v>162.32857142857142</v>
      </c>
      <c r="D33" s="525">
        <f t="shared" ca="1" si="3"/>
        <v>1191.7857142857142</v>
      </c>
      <c r="E33" s="526">
        <f t="shared" ca="1" si="3"/>
        <v>1965.7846428571431</v>
      </c>
      <c r="F33" s="526">
        <f t="shared" ca="1" si="3"/>
        <v>134909.94773805956</v>
      </c>
      <c r="G33" s="526">
        <f t="shared" ca="1" si="3"/>
        <v>81.923099330287329</v>
      </c>
      <c r="H33" s="526" t="str">
        <f ca="1">IF(ISERR(AVERAGE(OFFSET(H9,0,0,14,1))),":",AVERAGE(OFFSET(H9,0,0,14,1)))</f>
        <v>:</v>
      </c>
    </row>
    <row r="34" spans="1:8" s="523" customFormat="1">
      <c r="B34" s="356" t="str">
        <f ca="1">"2009-"&amp;INDEX($B$9:$B$29,$A$30)</f>
        <v>2009-2015</v>
      </c>
      <c r="C34" s="524">
        <f t="shared" ca="1" si="3"/>
        <v>226.77</v>
      </c>
      <c r="D34" s="525">
        <f t="shared" ca="1" si="3"/>
        <v>1525.6071428571429</v>
      </c>
      <c r="E34" s="526">
        <f t="shared" ca="1" si="3"/>
        <v>2544.7995714285717</v>
      </c>
      <c r="F34" s="526">
        <f t="shared" ca="1" si="3"/>
        <v>148917.44326545391</v>
      </c>
      <c r="G34" s="526">
        <f t="shared" ca="1" si="3"/>
        <v>89.283141320076908</v>
      </c>
      <c r="H34" s="526" t="str">
        <f ca="1">IF(ISERR(AVERAGE(OFFSET(H$23,0,0,$A$30-SUM($A$9:$A$22),1))),":",AVERAGE(OFFSET(H$23,0,0,$A$30-SUM($A$9:$A$22),1)))</f>
        <v>:</v>
      </c>
    </row>
    <row r="36" spans="1:8" ht="17.25" thickBot="1">
      <c r="B36" s="338" t="s">
        <v>179</v>
      </c>
      <c r="C36" s="339"/>
      <c r="D36" s="340"/>
      <c r="E36" s="340"/>
      <c r="F36" s="340"/>
      <c r="G36" s="340"/>
      <c r="H36" s="340"/>
    </row>
    <row r="37" spans="1:8" ht="14.25" hidden="1" thickBot="1">
      <c r="C37" s="314" t="str">
        <f>HLOOKUP(C38,lookup!$N$11:$W$12,2,FALSE)</f>
        <v>NA</v>
      </c>
      <c r="D37" s="314" t="str">
        <f>HLOOKUP(D38,lookup!$N$11:$W$12,2,FALSE)</f>
        <v>AT</v>
      </c>
      <c r="E37" s="314" t="str">
        <f>HLOOKUP(E38,lookup!$N$11:$W$12,2,FALSE)</f>
        <v>HW</v>
      </c>
      <c r="F37" s="314" t="str">
        <f>HLOOKUP(F38,lookup!$N$11:$W$12,2,FALSE)</f>
        <v>P1_</v>
      </c>
      <c r="G37" s="314" t="str">
        <f>HLOOKUP(G38,lookup!$N$11:$W$12,2,FALSE)</f>
        <v>P2_</v>
      </c>
      <c r="H37" s="314" t="str">
        <f>HLOOKUP(H38,lookup!$N$11:$W$12,2,FALSE)</f>
        <v>ULC</v>
      </c>
    </row>
    <row r="38" spans="1:8" ht="61.5" customHeight="1">
      <c r="B38" s="414"/>
      <c r="C38" s="347" t="str">
        <f>IF($J$2=28,"Ακαθάριστο Εγχώριο Προϊόν (ΑΕΠ)","Ακαθάριστη Προστιθέμενη Αξία (ΑΠΑ)")</f>
        <v>Ακαθάριστη Προστιθέμενη Αξία (ΑΠΑ)</v>
      </c>
      <c r="D38" s="347" t="s">
        <v>176</v>
      </c>
      <c r="E38" s="347" t="s">
        <v>119</v>
      </c>
      <c r="F38" s="347" t="str">
        <f>"Παραγωγικότητα Εργασίας ("&amp;IF($J$2=28,"ΑΕΠ","ΑΠΑ")&amp;" ανά απασχολούμενο)"</f>
        <v>Παραγωγικότητα Εργασίας (ΑΠΑ ανά απασχολούμενο)</v>
      </c>
      <c r="G38" s="347" t="str">
        <f>"Παραγωγικότητα Εργασίας ("&amp;IF($J$2=28,"ΑΕΠ","ΑΠΑ")&amp;" ανά ώρα εργασίας)"</f>
        <v>Παραγωγικότητα Εργασίας (ΑΠΑ ανά ώρα εργασίας)</v>
      </c>
      <c r="H38" s="347" t="s">
        <v>167</v>
      </c>
    </row>
    <row r="39" spans="1:8" ht="25.5" customHeight="1" thickBot="1">
      <c r="B39" s="321"/>
      <c r="C39" s="324" t="s">
        <v>426</v>
      </c>
      <c r="D39" s="322"/>
      <c r="E39" s="322"/>
      <c r="F39" s="322" t="s">
        <v>426</v>
      </c>
      <c r="G39" s="322" t="s">
        <v>426</v>
      </c>
      <c r="H39" s="322"/>
    </row>
    <row r="40" spans="1:8">
      <c r="A40" s="314">
        <v>1</v>
      </c>
      <c r="B40" s="341">
        <v>1995</v>
      </c>
      <c r="C40" s="342">
        <f t="shared" ref="C40:C60" ca="1" si="4">VLOOKUP($B40,INDIRECT(C$6&amp;"2T!$B$5:$AS$32"),$J$2,FALSE)</f>
        <v>54.616678935745085</v>
      </c>
      <c r="D40" s="343">
        <f t="shared" ref="D40:H49" ca="1" si="5">VLOOKUP($B40,INDIRECT(D$6&amp;"2T!$B$5:$AS$30"),$J$2,FALSE)</f>
        <v>84.226646248085757</v>
      </c>
      <c r="E40" s="343">
        <f t="shared" ca="1" si="5"/>
        <v>78.571428571428569</v>
      </c>
      <c r="F40" s="343">
        <f t="shared" ca="1" si="5"/>
        <v>64.844893354620993</v>
      </c>
      <c r="G40" s="343">
        <f t="shared" ca="1" si="5"/>
        <v>69.512136827311949</v>
      </c>
      <c r="H40" s="343" t="str">
        <f t="shared" ca="1" si="5"/>
        <v>:</v>
      </c>
    </row>
    <row r="41" spans="1:8">
      <c r="A41" s="314">
        <f t="shared" ref="A41:A59" ca="1" si="6">IF(C41=":",0,1)</f>
        <v>1</v>
      </c>
      <c r="B41" s="314">
        <v>1996</v>
      </c>
      <c r="C41" s="326">
        <f t="shared" ca="1" si="4"/>
        <v>58.570827636975494</v>
      </c>
      <c r="D41" s="319">
        <f t="shared" ca="1" si="5"/>
        <v>84.226646248085757</v>
      </c>
      <c r="E41" s="319">
        <f t="shared" ca="1" si="5"/>
        <v>78.571428571428569</v>
      </c>
      <c r="F41" s="319">
        <f t="shared" ca="1" si="5"/>
        <v>69.539546267172739</v>
      </c>
      <c r="G41" s="319">
        <f t="shared" ca="1" si="5"/>
        <v>74.544689719786987</v>
      </c>
      <c r="H41" s="319" t="str">
        <f t="shared" ca="1" si="5"/>
        <v>:</v>
      </c>
    </row>
    <row r="42" spans="1:8">
      <c r="A42" s="314">
        <f t="shared" ca="1" si="6"/>
        <v>1</v>
      </c>
      <c r="B42" s="314">
        <v>1997</v>
      </c>
      <c r="C42" s="326">
        <f t="shared" ca="1" si="4"/>
        <v>61.241981280891778</v>
      </c>
      <c r="D42" s="319">
        <f t="shared" ca="1" si="5"/>
        <v>84.226646248085757</v>
      </c>
      <c r="E42" s="319">
        <f t="shared" ca="1" si="5"/>
        <v>78.571428571428569</v>
      </c>
      <c r="F42" s="319">
        <f t="shared" ca="1" si="5"/>
        <v>72.71093413894971</v>
      </c>
      <c r="G42" s="319">
        <f t="shared" ca="1" si="5"/>
        <v>77.944339812044092</v>
      </c>
      <c r="H42" s="319" t="str">
        <f t="shared" ca="1" si="5"/>
        <v>:</v>
      </c>
    </row>
    <row r="43" spans="1:8">
      <c r="A43" s="314">
        <f t="shared" ca="1" si="6"/>
        <v>1</v>
      </c>
      <c r="B43" s="314">
        <v>1998</v>
      </c>
      <c r="C43" s="326">
        <f t="shared" ca="1" si="4"/>
        <v>69.239667683247447</v>
      </c>
      <c r="D43" s="319">
        <f t="shared" ca="1" si="5"/>
        <v>84.226646248085757</v>
      </c>
      <c r="E43" s="319">
        <f t="shared" ca="1" si="5"/>
        <v>78.571428571428569</v>
      </c>
      <c r="F43" s="319">
        <f t="shared" ca="1" si="5"/>
        <v>82.206369085746516</v>
      </c>
      <c r="G43" s="319">
        <f t="shared" ca="1" si="5"/>
        <v>88.123213415042216</v>
      </c>
      <c r="H43" s="319" t="str">
        <f t="shared" ca="1" si="5"/>
        <v>:</v>
      </c>
    </row>
    <row r="44" spans="1:8">
      <c r="A44" s="314">
        <f t="shared" ca="1" si="6"/>
        <v>1</v>
      </c>
      <c r="B44" s="327">
        <v>1999</v>
      </c>
      <c r="C44" s="329">
        <f t="shared" ca="1" si="4"/>
        <v>68.303712272583866</v>
      </c>
      <c r="D44" s="330">
        <f t="shared" ca="1" si="5"/>
        <v>84.226646248085757</v>
      </c>
      <c r="E44" s="330">
        <f t="shared" ca="1" si="5"/>
        <v>78.571428571428569</v>
      </c>
      <c r="F44" s="330">
        <f t="shared" ca="1" si="5"/>
        <v>81.095134752722302</v>
      </c>
      <c r="G44" s="330">
        <f t="shared" ca="1" si="5"/>
        <v>86.931997437834013</v>
      </c>
      <c r="H44" s="330" t="str">
        <f t="shared" ca="1" si="5"/>
        <v>:</v>
      </c>
    </row>
    <row r="45" spans="1:8">
      <c r="A45" s="314">
        <f t="shared" ca="1" si="6"/>
        <v>1</v>
      </c>
      <c r="B45" s="314">
        <v>2000</v>
      </c>
      <c r="C45" s="326">
        <f t="shared" ca="1" si="4"/>
        <v>68.282679566726273</v>
      </c>
      <c r="D45" s="319">
        <f t="shared" ca="1" si="5"/>
        <v>84.226646248085757</v>
      </c>
      <c r="E45" s="319">
        <f t="shared" ca="1" si="5"/>
        <v>78.571428571428569</v>
      </c>
      <c r="F45" s="319">
        <f t="shared" ca="1" si="5"/>
        <v>81.070163194676837</v>
      </c>
      <c r="G45" s="319">
        <f t="shared" ca="1" si="5"/>
        <v>86.905228539469789</v>
      </c>
      <c r="H45" s="319" t="str">
        <f t="shared" ca="1" si="5"/>
        <v>:</v>
      </c>
    </row>
    <row r="46" spans="1:8">
      <c r="A46" s="314">
        <f t="shared" ca="1" si="6"/>
        <v>1</v>
      </c>
      <c r="B46" s="314">
        <v>2001</v>
      </c>
      <c r="C46" s="326">
        <f t="shared" ca="1" si="4"/>
        <v>83.110737196340295</v>
      </c>
      <c r="D46" s="319">
        <f t="shared" ca="1" si="5"/>
        <v>84.226646248085757</v>
      </c>
      <c r="E46" s="319">
        <f t="shared" ca="1" si="5"/>
        <v>78.571428571428569</v>
      </c>
      <c r="F46" s="319">
        <f t="shared" ca="1" si="5"/>
        <v>98.675111616745866</v>
      </c>
      <c r="G46" s="319">
        <f t="shared" ca="1" si="5"/>
        <v>105.77730188625132</v>
      </c>
      <c r="H46" s="319" t="str">
        <f t="shared" ca="1" si="5"/>
        <v>:</v>
      </c>
    </row>
    <row r="47" spans="1:8">
      <c r="A47" s="314">
        <f t="shared" ca="1" si="6"/>
        <v>1</v>
      </c>
      <c r="B47" s="314">
        <v>2002</v>
      </c>
      <c r="C47" s="326">
        <f t="shared" ca="1" si="4"/>
        <v>92.380902303081285</v>
      </c>
      <c r="D47" s="319">
        <f t="shared" ca="1" si="5"/>
        <v>84.226646248085757</v>
      </c>
      <c r="E47" s="319">
        <f t="shared" ca="1" si="5"/>
        <v>78.571428571428569</v>
      </c>
      <c r="F47" s="319">
        <f t="shared" ca="1" si="5"/>
        <v>109.68132582529471</v>
      </c>
      <c r="G47" s="319">
        <f t="shared" ca="1" si="5"/>
        <v>117.5756938402853</v>
      </c>
      <c r="H47" s="319" t="str">
        <f t="shared" ca="1" si="5"/>
        <v>:</v>
      </c>
    </row>
    <row r="48" spans="1:8">
      <c r="A48" s="314">
        <f t="shared" ca="1" si="6"/>
        <v>1</v>
      </c>
      <c r="B48" s="314">
        <v>2003</v>
      </c>
      <c r="C48" s="326">
        <f t="shared" ca="1" si="4"/>
        <v>98.128089178672838</v>
      </c>
      <c r="D48" s="319">
        <f t="shared" ca="1" si="5"/>
        <v>84.226646248085757</v>
      </c>
      <c r="E48" s="319">
        <f t="shared" ca="1" si="5"/>
        <v>78.571428571428569</v>
      </c>
      <c r="F48" s="319">
        <f t="shared" ca="1" si="5"/>
        <v>116.50480406122429</v>
      </c>
      <c r="G48" s="319">
        <f t="shared" ca="1" si="5"/>
        <v>124.8902953183109</v>
      </c>
      <c r="H48" s="319" t="str">
        <f t="shared" ca="1" si="5"/>
        <v>:</v>
      </c>
    </row>
    <row r="49" spans="1:8">
      <c r="A49" s="314">
        <f t="shared" ca="1" si="6"/>
        <v>1</v>
      </c>
      <c r="B49" s="327">
        <v>2004</v>
      </c>
      <c r="C49" s="329">
        <f t="shared" ca="1" si="4"/>
        <v>102.84993164370594</v>
      </c>
      <c r="D49" s="330">
        <f t="shared" ca="1" si="5"/>
        <v>99.540581929555898</v>
      </c>
      <c r="E49" s="330">
        <f t="shared" ca="1" si="5"/>
        <v>89.226490473263681</v>
      </c>
      <c r="F49" s="330">
        <f t="shared" ca="1" si="5"/>
        <v>103.32462363590768</v>
      </c>
      <c r="G49" s="330">
        <f t="shared" ca="1" si="5"/>
        <v>115.26838173078711</v>
      </c>
      <c r="H49" s="330" t="str">
        <f t="shared" ca="1" si="5"/>
        <v>:</v>
      </c>
    </row>
    <row r="50" spans="1:8">
      <c r="A50" s="314">
        <f t="shared" ca="1" si="6"/>
        <v>1</v>
      </c>
      <c r="B50" s="314">
        <v>2005</v>
      </c>
      <c r="C50" s="326">
        <f t="shared" ca="1" si="4"/>
        <v>100</v>
      </c>
      <c r="D50" s="319">
        <f t="shared" ref="D50:H60" ca="1" si="7">VLOOKUP($B50,INDIRECT(D$6&amp;"2T!$B$5:$AS$30"),$J$2,FALSE)</f>
        <v>100</v>
      </c>
      <c r="E50" s="319">
        <f t="shared" ca="1" si="7"/>
        <v>100</v>
      </c>
      <c r="F50" s="319">
        <f t="shared" ca="1" si="7"/>
        <v>100</v>
      </c>
      <c r="G50" s="319">
        <f t="shared" ca="1" si="7"/>
        <v>100</v>
      </c>
      <c r="H50" s="319" t="str">
        <f t="shared" ca="1" si="7"/>
        <v>:</v>
      </c>
    </row>
    <row r="51" spans="1:8">
      <c r="A51" s="314">
        <f t="shared" ca="1" si="6"/>
        <v>1</v>
      </c>
      <c r="B51" s="314">
        <v>2006</v>
      </c>
      <c r="C51" s="326">
        <f t="shared" ca="1" si="4"/>
        <v>104.83752234724997</v>
      </c>
      <c r="D51" s="319">
        <f t="shared" ca="1" si="7"/>
        <v>108.49923430321593</v>
      </c>
      <c r="E51" s="319">
        <f t="shared" ca="1" si="7"/>
        <v>108.17455439459127</v>
      </c>
      <c r="F51" s="319">
        <f t="shared" ca="1" si="7"/>
        <v>96.625126454134417</v>
      </c>
      <c r="G51" s="319">
        <f t="shared" ca="1" si="7"/>
        <v>96.915141397145305</v>
      </c>
      <c r="H51" s="319" t="str">
        <f t="shared" ca="1" si="7"/>
        <v>:</v>
      </c>
    </row>
    <row r="52" spans="1:8">
      <c r="A52" s="314">
        <f t="shared" ca="1" si="6"/>
        <v>1</v>
      </c>
      <c r="B52" s="314">
        <v>2007</v>
      </c>
      <c r="C52" s="326">
        <f t="shared" ca="1" si="4"/>
        <v>114.94373751183089</v>
      </c>
      <c r="D52" s="319">
        <f t="shared" ca="1" si="7"/>
        <v>106.20214395099541</v>
      </c>
      <c r="E52" s="319">
        <f t="shared" ca="1" si="7"/>
        <v>103.334094301519</v>
      </c>
      <c r="F52" s="319">
        <f t="shared" ca="1" si="7"/>
        <v>108.23108953889773</v>
      </c>
      <c r="G52" s="319">
        <f t="shared" ca="1" si="7"/>
        <v>111.23505585333342</v>
      </c>
      <c r="H52" s="319" t="str">
        <f t="shared" ca="1" si="7"/>
        <v>:</v>
      </c>
    </row>
    <row r="53" spans="1:8">
      <c r="A53" s="314">
        <f t="shared" ca="1" si="6"/>
        <v>1</v>
      </c>
      <c r="B53" s="314">
        <v>2008</v>
      </c>
      <c r="C53" s="326">
        <f t="shared" ca="1" si="4"/>
        <v>118.46671574298033</v>
      </c>
      <c r="D53" s="319">
        <f t="shared" ca="1" si="7"/>
        <v>105.2833078101072</v>
      </c>
      <c r="E53" s="319">
        <f t="shared" ca="1" si="7"/>
        <v>100.34858196505401</v>
      </c>
      <c r="F53" s="319">
        <f t="shared" ca="1" si="7"/>
        <v>112.52184055296898</v>
      </c>
      <c r="G53" s="319">
        <f t="shared" ca="1" si="7"/>
        <v>118.0551966187583</v>
      </c>
      <c r="H53" s="319" t="str">
        <f t="shared" ca="1" si="7"/>
        <v>:</v>
      </c>
    </row>
    <row r="54" spans="1:8">
      <c r="A54" s="314">
        <f t="shared" ca="1" si="6"/>
        <v>1</v>
      </c>
      <c r="B54" s="327">
        <v>2009</v>
      </c>
      <c r="C54" s="329">
        <f t="shared" ca="1" si="4"/>
        <v>123.44620885476915</v>
      </c>
      <c r="D54" s="330">
        <f t="shared" ca="1" si="7"/>
        <v>114.60566615620213</v>
      </c>
      <c r="E54" s="330">
        <f t="shared" ca="1" si="7"/>
        <v>109.39779611906226</v>
      </c>
      <c r="F54" s="330">
        <f t="shared" ca="1" si="7"/>
        <v>107.71387924792289</v>
      </c>
      <c r="G54" s="330">
        <f t="shared" ca="1" si="7"/>
        <v>112.84158660784851</v>
      </c>
      <c r="H54" s="330" t="str">
        <f t="shared" ca="1" si="7"/>
        <v>:</v>
      </c>
    </row>
    <row r="55" spans="1:8">
      <c r="A55" s="314">
        <f t="shared" ca="1" si="6"/>
        <v>1</v>
      </c>
      <c r="B55" s="314">
        <v>2010</v>
      </c>
      <c r="C55" s="326">
        <f t="shared" ca="1" si="4"/>
        <v>126.27510779261752</v>
      </c>
      <c r="D55" s="319">
        <f t="shared" ca="1" si="7"/>
        <v>125.15313935681469</v>
      </c>
      <c r="E55" s="319">
        <f t="shared" ca="1" si="7"/>
        <v>119.61432083589428</v>
      </c>
      <c r="F55" s="319">
        <f t="shared" ca="1" si="7"/>
        <v>100.89647646201195</v>
      </c>
      <c r="G55" s="319">
        <f t="shared" ca="1" si="7"/>
        <v>105.5685530881052</v>
      </c>
      <c r="H55" s="319" t="str">
        <f t="shared" ca="1" si="7"/>
        <v>:</v>
      </c>
    </row>
    <row r="56" spans="1:8">
      <c r="A56" s="314">
        <f t="shared" ca="1" si="6"/>
        <v>1</v>
      </c>
      <c r="B56" s="314">
        <v>2011</v>
      </c>
      <c r="C56" s="326">
        <f t="shared" ca="1" si="4"/>
        <v>118.71910821327162</v>
      </c>
      <c r="D56" s="319">
        <f t="shared" ca="1" si="7"/>
        <v>122.83690658499233</v>
      </c>
      <c r="E56" s="319">
        <f t="shared" ca="1" si="7"/>
        <v>117.58323821231012</v>
      </c>
      <c r="F56" s="319">
        <f t="shared" ca="1" si="7"/>
        <v>96.647751489189829</v>
      </c>
      <c r="G56" s="319">
        <f t="shared" ca="1" si="7"/>
        <v>100.96601353920069</v>
      </c>
      <c r="H56" s="319" t="str">
        <f t="shared" ca="1" si="7"/>
        <v>:</v>
      </c>
    </row>
    <row r="57" spans="1:8">
      <c r="A57" s="314">
        <f t="shared" ca="1" si="6"/>
        <v>1</v>
      </c>
      <c r="B57" s="314">
        <v>2012</v>
      </c>
      <c r="C57" s="326">
        <f t="shared" ca="1" si="4"/>
        <v>114.69660321800399</v>
      </c>
      <c r="D57" s="319">
        <f t="shared" ca="1" si="7"/>
        <v>119.56355283307812</v>
      </c>
      <c r="E57" s="319">
        <f t="shared" ca="1" si="7"/>
        <v>114.58459917464221</v>
      </c>
      <c r="F57" s="319">
        <f t="shared" ca="1" si="7"/>
        <v>95.929403652073802</v>
      </c>
      <c r="G57" s="319">
        <f t="shared" ca="1" si="7"/>
        <v>100.09774790344301</v>
      </c>
      <c r="H57" s="319" t="str">
        <f t="shared" ca="1" si="7"/>
        <v>:</v>
      </c>
    </row>
    <row r="58" spans="1:8">
      <c r="A58" s="314">
        <f t="shared" ca="1" si="6"/>
        <v>1</v>
      </c>
      <c r="B58" s="314">
        <v>2013</v>
      </c>
      <c r="C58" s="326">
        <f t="shared" ca="1" si="4"/>
        <v>116.85771374487328</v>
      </c>
      <c r="D58" s="319">
        <f t="shared" ca="1" si="7"/>
        <v>114.98851454823891</v>
      </c>
      <c r="E58" s="319">
        <f t="shared" ca="1" si="7"/>
        <v>110.20041267890068</v>
      </c>
      <c r="F58" s="319">
        <f t="shared" ca="1" si="7"/>
        <v>101.62555295542168</v>
      </c>
      <c r="G58" s="319">
        <f t="shared" ca="1" si="7"/>
        <v>106.0410854225841</v>
      </c>
      <c r="H58" s="319" t="str">
        <f t="shared" ca="1" si="7"/>
        <v>:</v>
      </c>
    </row>
    <row r="59" spans="1:8">
      <c r="A59" s="314">
        <f t="shared" ca="1" si="6"/>
        <v>1</v>
      </c>
      <c r="B59" s="314">
        <v>2014</v>
      </c>
      <c r="C59" s="326">
        <f t="shared" ca="1" si="4"/>
        <v>116.1951835103586</v>
      </c>
      <c r="D59" s="319">
        <f t="shared" ca="1" si="7"/>
        <v>113.39969372128638</v>
      </c>
      <c r="E59" s="319">
        <f t="shared" ca="1" si="7"/>
        <v>108.28962156466766</v>
      </c>
      <c r="F59" s="319">
        <f t="shared" ca="1" si="7"/>
        <v>102.46516520224738</v>
      </c>
      <c r="G59" s="319">
        <f t="shared" ca="1" si="7"/>
        <v>107.30038745307641</v>
      </c>
      <c r="H59" s="319" t="str">
        <f t="shared" ca="1" si="7"/>
        <v>:</v>
      </c>
    </row>
    <row r="60" spans="1:8">
      <c r="A60" s="314">
        <f t="shared" ref="A60" ca="1" si="8">IF(C60=":",0,1)</f>
        <v>1</v>
      </c>
      <c r="B60" s="314">
        <v>2015</v>
      </c>
      <c r="C60" s="326">
        <f t="shared" ca="1" si="4"/>
        <v>118.48774844883793</v>
      </c>
      <c r="D60" s="319">
        <f t="shared" ca="1" si="7"/>
        <v>107.15926493108729</v>
      </c>
      <c r="E60" s="319">
        <f t="shared" ca="1" si="7"/>
        <v>102.382737729388</v>
      </c>
      <c r="F60" s="319">
        <f t="shared" ca="1" si="7"/>
        <v>110.57163235025536</v>
      </c>
      <c r="G60" s="319">
        <f t="shared" ca="1" si="7"/>
        <v>115.73020127867429</v>
      </c>
      <c r="H60" s="319"/>
    </row>
    <row r="61" spans="1:8" s="523" customFormat="1" ht="21" customHeight="1">
      <c r="B61" s="356" t="str">
        <f ca="1">INDEX($B$9:$B$29,$A$30-2)&amp;"-"&amp;INDEX($B$9:$B$29,$A$30)</f>
        <v>2013-2015</v>
      </c>
      <c r="C61" s="524">
        <f t="shared" ref="C61:G64" ca="1" si="9">VLOOKUP($B61,INDIRECT(C$6&amp;"2T!$B$5:$AS$32"),$J$2,FALSE)</f>
        <v>117.18021523468992</v>
      </c>
      <c r="D61" s="526">
        <f t="shared" ca="1" si="9"/>
        <v>115.5895865237366</v>
      </c>
      <c r="E61" s="526">
        <f t="shared" ca="1" si="9"/>
        <v>106.95759065765212</v>
      </c>
      <c r="F61" s="526">
        <f t="shared" ca="1" si="9"/>
        <v>104.88745016930814</v>
      </c>
      <c r="G61" s="526">
        <f t="shared" ca="1" si="9"/>
        <v>109.69055805144494</v>
      </c>
      <c r="H61" s="526" t="e">
        <f ca="1">AVERAGE(INDEX($H$40:$H$59,$A$30-4),INDEX($H$40:$H$59,$A$30-3),INDEX($H$40:$H$59,$A$30-2),INDEX($H$40:$H$59,$A$30-1),INDEX($H$40:$H$59,$A$30))</f>
        <v>#REF!</v>
      </c>
    </row>
    <row r="62" spans="1:8" s="523" customFormat="1" ht="27" customHeight="1">
      <c r="B62" s="356" t="str">
        <f ca="1">INDEX($B$9:$B$29,1)&amp;"-"&amp;INDEX($B$9:$B$29,$A$30)</f>
        <v>1995-2015</v>
      </c>
      <c r="C62" s="524">
        <f t="shared" ca="1" si="9"/>
        <v>96.65004081346494</v>
      </c>
      <c r="D62" s="526">
        <f t="shared" ca="1" si="9"/>
        <v>99.774848683730781</v>
      </c>
      <c r="E62" s="526">
        <f t="shared" ca="1" si="9"/>
        <v>94.775204980578579</v>
      </c>
      <c r="F62" s="526">
        <f t="shared" ca="1" si="9"/>
        <v>95.851467801818359</v>
      </c>
      <c r="G62" s="526">
        <f t="shared" ca="1" si="9"/>
        <v>101.05829750901395</v>
      </c>
      <c r="H62" s="526" t="e">
        <f ca="1">AVERAGE(OFFSET(H40,0,0,#REF!,1))</f>
        <v>#REF!</v>
      </c>
    </row>
    <row r="63" spans="1:8" s="523" customFormat="1">
      <c r="B63" s="356" t="str">
        <f>INDEX($B$9:$B$29,1)&amp;"-2008"</f>
        <v>1995-2008</v>
      </c>
      <c r="C63" s="524">
        <f t="shared" ca="1" si="9"/>
        <v>85.355227378573673</v>
      </c>
      <c r="D63" s="526">
        <f t="shared" ca="1" si="9"/>
        <v>91.254648873331888</v>
      </c>
      <c r="E63" s="526">
        <f t="shared" ca="1" si="9"/>
        <v>86.301898448377514</v>
      </c>
      <c r="F63" s="526">
        <f t="shared" ca="1" si="9"/>
        <v>92.645068748504485</v>
      </c>
      <c r="G63" s="526">
        <f t="shared" ca="1" si="9"/>
        <v>98.119905171168639</v>
      </c>
      <c r="H63" s="526" t="e">
        <f ca="1">AVERAGE(OFFSET(H40,0,0,14,1))</f>
        <v>#DIV/0!</v>
      </c>
    </row>
    <row r="64" spans="1:8" s="523" customFormat="1">
      <c r="B64" s="356" t="str">
        <f ca="1">"2009-"&amp;INDEX($B$9:$B$29,$A$30)</f>
        <v>2009-2015</v>
      </c>
      <c r="C64" s="524">
        <f t="shared" ca="1" si="9"/>
        <v>119.23966768324745</v>
      </c>
      <c r="D64" s="526">
        <f t="shared" ca="1" si="9"/>
        <v>116.81524830452854</v>
      </c>
      <c r="E64" s="526">
        <f t="shared" ca="1" si="9"/>
        <v>111.72181804498074</v>
      </c>
      <c r="F64" s="526">
        <f t="shared" ca="1" si="9"/>
        <v>102.26426590844611</v>
      </c>
      <c r="G64" s="526">
        <f t="shared" ca="1" si="9"/>
        <v>106.9350821847046</v>
      </c>
      <c r="H64" s="526" t="e">
        <f ca="1">AVERAGE(OFFSET(H$54,0,0,#REF!-SUM($A$40:$A$53),1))</f>
        <v>#REF!</v>
      </c>
    </row>
    <row r="66" spans="1:8" ht="17.25" thickBot="1">
      <c r="B66" s="338" t="s">
        <v>456</v>
      </c>
      <c r="C66" s="339"/>
      <c r="D66" s="340"/>
      <c r="E66" s="340"/>
      <c r="F66" s="340"/>
      <c r="G66" s="340"/>
      <c r="H66" s="340"/>
    </row>
    <row r="67" spans="1:8" ht="14.25" hidden="1" thickBot="1">
      <c r="C67" s="314" t="str">
        <f>HLOOKUP(C68,lookup!$N$11:$W$12,2,FALSE)</f>
        <v>NA</v>
      </c>
      <c r="D67" s="314" t="str">
        <f>HLOOKUP(D68,lookup!$N$11:$W$12,2,FALSE)</f>
        <v>AT</v>
      </c>
      <c r="E67" s="314" t="str">
        <f>HLOOKUP(E68,lookup!$N$11:$W$12,2,FALSE)</f>
        <v>HW</v>
      </c>
      <c r="F67" s="314" t="str">
        <f>HLOOKUP(F68,lookup!$N$11:$W$12,2,FALSE)</f>
        <v>P1_</v>
      </c>
      <c r="G67" s="314" t="str">
        <f>HLOOKUP(G68,lookup!$N$11:$W$12,2,FALSE)</f>
        <v>P2_</v>
      </c>
      <c r="H67" s="314" t="str">
        <f>HLOOKUP(H68,lookup!$N$11:$W$12,2,FALSE)</f>
        <v>ULC</v>
      </c>
    </row>
    <row r="68" spans="1:8" ht="41.25" customHeight="1">
      <c r="B68" s="414"/>
      <c r="C68" s="347" t="str">
        <f>IF($J$2=28,"Ακαθάριστο Εγχώριο Προϊόν (ΑΕΠ)","Ακαθάριστη Προστιθέμενη Αξία (ΑΠΑ)")</f>
        <v>Ακαθάριστη Προστιθέμενη Αξία (ΑΠΑ)</v>
      </c>
      <c r="D68" s="347" t="s">
        <v>176</v>
      </c>
      <c r="E68" s="347" t="s">
        <v>119</v>
      </c>
      <c r="F68" s="347" t="str">
        <f>"Παραγωγικότητα Εργασίας ("&amp;IF($J$2=28,"ΑΕΠ","ΑΠΑ")&amp;" ανά απασχολούμενο)"</f>
        <v>Παραγωγικότητα Εργασίας (ΑΠΑ ανά απασχολούμενο)</v>
      </c>
      <c r="G68" s="347" t="str">
        <f>"Παραγωγικότητα Εργασίας ("&amp;IF($J$2=28,"ΑΕΠ","ΑΠΑ")&amp;" ανά ώρα εργασίας)"</f>
        <v>Παραγωγικότητα Εργασίας (ΑΠΑ ανά ώρα εργασίας)</v>
      </c>
      <c r="H68" s="347" t="s">
        <v>167</v>
      </c>
    </row>
    <row r="69" spans="1:8" ht="14.25" thickBot="1">
      <c r="B69" s="321"/>
      <c r="C69" s="324" t="s">
        <v>560</v>
      </c>
      <c r="D69" s="322" t="s">
        <v>144</v>
      </c>
      <c r="E69" s="322" t="s">
        <v>144</v>
      </c>
      <c r="F69" s="520" t="s">
        <v>144</v>
      </c>
      <c r="G69" s="520" t="s">
        <v>144</v>
      </c>
      <c r="H69" s="322" t="s">
        <v>144</v>
      </c>
    </row>
    <row r="70" spans="1:8">
      <c r="A70" s="314">
        <v>1</v>
      </c>
      <c r="B70" s="341">
        <v>1995</v>
      </c>
      <c r="C70" s="342" t="str">
        <f t="shared" ref="C70:H79" ca="1" si="10">VLOOKUP($B70,INDIRECT(C$6&amp;"3T!$B$5:$AS$32"),$J$2,FALSE)</f>
        <v>:</v>
      </c>
      <c r="D70" s="343" t="str">
        <f t="shared" ca="1" si="10"/>
        <v>:</v>
      </c>
      <c r="E70" s="343" t="str">
        <f t="shared" ca="1" si="10"/>
        <v>:</v>
      </c>
      <c r="F70" s="343" t="str">
        <f t="shared" ca="1" si="10"/>
        <v>:</v>
      </c>
      <c r="G70" s="343" t="str">
        <f t="shared" ca="1" si="10"/>
        <v>:</v>
      </c>
      <c r="H70" s="343" t="str">
        <f t="shared" ca="1" si="10"/>
        <v>:</v>
      </c>
    </row>
    <row r="71" spans="1:8">
      <c r="A71" s="314">
        <f t="shared" ref="A71:A90" ca="1" si="11">IF(C71=":",0,1)</f>
        <v>1</v>
      </c>
      <c r="B71" s="314">
        <v>1996</v>
      </c>
      <c r="C71" s="326">
        <f t="shared" ca="1" si="10"/>
        <v>7.2398190045248834</v>
      </c>
      <c r="D71" s="319">
        <f t="shared" ca="1" si="10"/>
        <v>0</v>
      </c>
      <c r="E71" s="319">
        <f t="shared" ca="1" si="10"/>
        <v>0</v>
      </c>
      <c r="F71" s="319">
        <f t="shared" ca="1" si="10"/>
        <v>7.2398190045248816</v>
      </c>
      <c r="G71" s="319">
        <f t="shared" ca="1" si="10"/>
        <v>7.2398190045248665</v>
      </c>
      <c r="H71" s="319" t="str">
        <f t="shared" ca="1" si="10"/>
        <v>:</v>
      </c>
    </row>
    <row r="72" spans="1:8">
      <c r="A72" s="314">
        <f t="shared" ca="1" si="11"/>
        <v>1</v>
      </c>
      <c r="B72" s="314">
        <v>1997</v>
      </c>
      <c r="C72" s="326">
        <f t="shared" ca="1" si="10"/>
        <v>4.560553011940029</v>
      </c>
      <c r="D72" s="319">
        <f t="shared" ca="1" si="10"/>
        <v>0</v>
      </c>
      <c r="E72" s="319">
        <f t="shared" ca="1" si="10"/>
        <v>0</v>
      </c>
      <c r="F72" s="319">
        <f t="shared" ca="1" si="10"/>
        <v>4.5605530119400211</v>
      </c>
      <c r="G72" s="319">
        <f t="shared" ca="1" si="10"/>
        <v>4.5605530119400433</v>
      </c>
      <c r="H72" s="319" t="str">
        <f t="shared" ca="1" si="10"/>
        <v>:</v>
      </c>
    </row>
    <row r="73" spans="1:8">
      <c r="A73" s="314">
        <f t="shared" ca="1" si="11"/>
        <v>1</v>
      </c>
      <c r="B73" s="314">
        <v>1998</v>
      </c>
      <c r="C73" s="326">
        <f t="shared" ca="1" si="10"/>
        <v>13.059156864428614</v>
      </c>
      <c r="D73" s="319">
        <f t="shared" ca="1" si="10"/>
        <v>0</v>
      </c>
      <c r="E73" s="319">
        <f t="shared" ca="1" si="10"/>
        <v>0</v>
      </c>
      <c r="F73" s="319">
        <f t="shared" ca="1" si="10"/>
        <v>13.059156864428617</v>
      </c>
      <c r="G73" s="319">
        <f t="shared" ca="1" si="10"/>
        <v>13.059156864428601</v>
      </c>
      <c r="H73" s="319" t="str">
        <f t="shared" ca="1" si="10"/>
        <v>:</v>
      </c>
    </row>
    <row r="74" spans="1:8">
      <c r="A74" s="314">
        <f t="shared" ca="1" si="11"/>
        <v>1</v>
      </c>
      <c r="B74" s="327">
        <v>1999</v>
      </c>
      <c r="C74" s="329">
        <f t="shared" ca="1" si="10"/>
        <v>-1.3517618469015804</v>
      </c>
      <c r="D74" s="330">
        <f t="shared" ca="1" si="10"/>
        <v>0</v>
      </c>
      <c r="E74" s="330">
        <f t="shared" ca="1" si="10"/>
        <v>0</v>
      </c>
      <c r="F74" s="330">
        <f t="shared" ca="1" si="10"/>
        <v>-1.351761846901584</v>
      </c>
      <c r="G74" s="330">
        <f t="shared" ca="1" si="10"/>
        <v>-1.3517618469015729</v>
      </c>
      <c r="H74" s="330" t="str">
        <f t="shared" ca="1" si="10"/>
        <v>:</v>
      </c>
    </row>
    <row r="75" spans="1:8">
      <c r="A75" s="314">
        <f t="shared" ca="1" si="11"/>
        <v>1</v>
      </c>
      <c r="B75" s="314">
        <v>2000</v>
      </c>
      <c r="C75" s="326">
        <f t="shared" ca="1" si="10"/>
        <v>-3.0792917628939213E-2</v>
      </c>
      <c r="D75" s="319">
        <f t="shared" ca="1" si="10"/>
        <v>0</v>
      </c>
      <c r="E75" s="319">
        <f t="shared" ca="1" si="10"/>
        <v>0</v>
      </c>
      <c r="F75" s="319">
        <f t="shared" ca="1" si="10"/>
        <v>-3.0792917628929661E-2</v>
      </c>
      <c r="G75" s="319">
        <f t="shared" ca="1" si="10"/>
        <v>-3.0792917628946505E-2</v>
      </c>
      <c r="H75" s="319" t="str">
        <f t="shared" ca="1" si="10"/>
        <v>:</v>
      </c>
    </row>
    <row r="76" spans="1:8">
      <c r="A76" s="314">
        <f t="shared" ca="1" si="11"/>
        <v>1</v>
      </c>
      <c r="B76" s="314">
        <v>2001</v>
      </c>
      <c r="C76" s="326">
        <f t="shared" ca="1" si="10"/>
        <v>21.715693824118272</v>
      </c>
      <c r="D76" s="319">
        <f t="shared" ca="1" si="10"/>
        <v>0</v>
      </c>
      <c r="E76" s="319">
        <f t="shared" ca="1" si="10"/>
        <v>0</v>
      </c>
      <c r="F76" s="319">
        <f t="shared" ca="1" si="10"/>
        <v>21.715693824118262</v>
      </c>
      <c r="G76" s="319">
        <f t="shared" ca="1" si="10"/>
        <v>21.715693824118279</v>
      </c>
      <c r="H76" s="319" t="str">
        <f t="shared" ca="1" si="10"/>
        <v>:</v>
      </c>
    </row>
    <row r="77" spans="1:8">
      <c r="A77" s="314">
        <f t="shared" ca="1" si="11"/>
        <v>1</v>
      </c>
      <c r="B77" s="314">
        <v>2002</v>
      </c>
      <c r="C77" s="326">
        <f t="shared" ca="1" si="10"/>
        <v>11.153992154877891</v>
      </c>
      <c r="D77" s="319">
        <f t="shared" ca="1" si="10"/>
        <v>0</v>
      </c>
      <c r="E77" s="319">
        <f t="shared" ca="1" si="10"/>
        <v>0</v>
      </c>
      <c r="F77" s="319">
        <f t="shared" ca="1" si="10"/>
        <v>11.153992154877901</v>
      </c>
      <c r="G77" s="319">
        <f t="shared" ca="1" si="10"/>
        <v>11.153992154877898</v>
      </c>
      <c r="H77" s="319" t="str">
        <f t="shared" ca="1" si="10"/>
        <v>:</v>
      </c>
    </row>
    <row r="78" spans="1:8">
      <c r="A78" s="314">
        <f t="shared" ca="1" si="11"/>
        <v>1</v>
      </c>
      <c r="B78" s="314">
        <v>2003</v>
      </c>
      <c r="C78" s="326">
        <f t="shared" ca="1" si="10"/>
        <v>6.2211850418350538</v>
      </c>
      <c r="D78" s="319">
        <f t="shared" ca="1" si="10"/>
        <v>0</v>
      </c>
      <c r="E78" s="319">
        <f t="shared" ca="1" si="10"/>
        <v>0</v>
      </c>
      <c r="F78" s="319">
        <f t="shared" ca="1" si="10"/>
        <v>6.2211850418350387</v>
      </c>
      <c r="G78" s="319">
        <f t="shared" ca="1" si="10"/>
        <v>6.2211850418350538</v>
      </c>
      <c r="H78" s="319" t="str">
        <f t="shared" ca="1" si="10"/>
        <v>:</v>
      </c>
    </row>
    <row r="79" spans="1:8">
      <c r="A79" s="314">
        <f t="shared" ca="1" si="11"/>
        <v>1</v>
      </c>
      <c r="B79" s="327">
        <v>2004</v>
      </c>
      <c r="C79" s="329">
        <f t="shared" ca="1" si="10"/>
        <v>4.8119172650305382</v>
      </c>
      <c r="D79" s="330">
        <f t="shared" ca="1" si="10"/>
        <v>18.181818181818183</v>
      </c>
      <c r="E79" s="330">
        <f t="shared" ca="1" si="10"/>
        <v>13.56098787506286</v>
      </c>
      <c r="F79" s="330">
        <f t="shared" ca="1" si="10"/>
        <v>-11.3129930834357</v>
      </c>
      <c r="G79" s="330">
        <f t="shared" ca="1" si="10"/>
        <v>-7.7042924456221282</v>
      </c>
      <c r="H79" s="330" t="str">
        <f t="shared" ca="1" si="10"/>
        <v>:</v>
      </c>
    </row>
    <row r="80" spans="1:8">
      <c r="A80" s="314">
        <f t="shared" ca="1" si="11"/>
        <v>1</v>
      </c>
      <c r="B80" s="314">
        <v>2005</v>
      </c>
      <c r="C80" s="326">
        <f t="shared" ref="C80:H90" ca="1" si="12">VLOOKUP($B80,INDIRECT(C$6&amp;"3T!$B$5:$AS$32"),$J$2,FALSE)</f>
        <v>-2.7709611451942675</v>
      </c>
      <c r="D80" s="319">
        <f t="shared" ca="1" si="12"/>
        <v>0.46153846153846156</v>
      </c>
      <c r="E80" s="319">
        <f t="shared" ca="1" si="12"/>
        <v>12.074339660332784</v>
      </c>
      <c r="F80" s="319">
        <f t="shared" ca="1" si="12"/>
        <v>-3.2176489194123676</v>
      </c>
      <c r="G80" s="319">
        <f t="shared" ca="1" si="12"/>
        <v>-13.245940908970933</v>
      </c>
      <c r="H80" s="319" t="str">
        <f t="shared" ca="1" si="12"/>
        <v>:</v>
      </c>
    </row>
    <row r="81" spans="1:13">
      <c r="A81" s="314">
        <f t="shared" ca="1" si="11"/>
        <v>1</v>
      </c>
      <c r="B81" s="314">
        <v>2006</v>
      </c>
      <c r="C81" s="326">
        <f t="shared" ca="1" si="12"/>
        <v>4.8375223472499673</v>
      </c>
      <c r="D81" s="319">
        <f t="shared" ca="1" si="12"/>
        <v>8.4992343032159265</v>
      </c>
      <c r="E81" s="319">
        <f t="shared" ca="1" si="12"/>
        <v>8.1745543945912633</v>
      </c>
      <c r="F81" s="319">
        <f t="shared" ca="1" si="12"/>
        <v>-3.3748735458655905</v>
      </c>
      <c r="G81" s="319">
        <f t="shared" ca="1" si="12"/>
        <v>-3.0848586028547063</v>
      </c>
      <c r="H81" s="319" t="str">
        <f t="shared" ca="1" si="12"/>
        <v>:</v>
      </c>
    </row>
    <row r="82" spans="1:13">
      <c r="A82" s="314">
        <f t="shared" ca="1" si="11"/>
        <v>1</v>
      </c>
      <c r="B82" s="314">
        <v>2007</v>
      </c>
      <c r="C82" s="326">
        <f t="shared" ca="1" si="12"/>
        <v>9.6398836392817735</v>
      </c>
      <c r="D82" s="319">
        <f t="shared" ca="1" si="12"/>
        <v>-2.1171489061397319</v>
      </c>
      <c r="E82" s="319">
        <f t="shared" ca="1" si="12"/>
        <v>-4.474675324675319</v>
      </c>
      <c r="F82" s="319">
        <f t="shared" ca="1" si="12"/>
        <v>12.011330293339794</v>
      </c>
      <c r="G82" s="319">
        <f t="shared" ca="1" si="12"/>
        <v>14.775724669798528</v>
      </c>
      <c r="H82" s="319" t="str">
        <f t="shared" ca="1" si="12"/>
        <v>:</v>
      </c>
    </row>
    <row r="83" spans="1:13">
      <c r="A83" s="314">
        <f t="shared" ca="1" si="11"/>
        <v>1</v>
      </c>
      <c r="B83" s="314">
        <v>2008</v>
      </c>
      <c r="C83" s="326">
        <f t="shared" ca="1" si="12"/>
        <v>3.0649588289112613</v>
      </c>
      <c r="D83" s="319">
        <f t="shared" ca="1" si="12"/>
        <v>-0.86517664023071372</v>
      </c>
      <c r="E83" s="319">
        <f t="shared" ca="1" si="12"/>
        <v>-2.889184210347425</v>
      </c>
      <c r="F83" s="319">
        <f t="shared" ca="1" si="12"/>
        <v>3.9644348332363104</v>
      </c>
      <c r="G83" s="319">
        <f t="shared" ca="1" si="12"/>
        <v>6.1312872215548957</v>
      </c>
      <c r="H83" s="319" t="str">
        <f t="shared" ca="1" si="12"/>
        <v>:</v>
      </c>
    </row>
    <row r="84" spans="1:13">
      <c r="A84" s="314">
        <f t="shared" ca="1" si="11"/>
        <v>1</v>
      </c>
      <c r="B84" s="327">
        <v>2009</v>
      </c>
      <c r="C84" s="329">
        <f t="shared" ca="1" si="12"/>
        <v>4.2032845095428311</v>
      </c>
      <c r="D84" s="330">
        <f t="shared" ca="1" si="12"/>
        <v>8.8545454545454554</v>
      </c>
      <c r="E84" s="330">
        <f t="shared" ca="1" si="12"/>
        <v>9.0177797999772515</v>
      </c>
      <c r="F84" s="330">
        <f t="shared" ca="1" si="12"/>
        <v>-4.2729138462526173</v>
      </c>
      <c r="G84" s="330">
        <f t="shared" ca="1" si="12"/>
        <v>-4.4162477893678505</v>
      </c>
      <c r="H84" s="330" t="str">
        <f t="shared" ca="1" si="12"/>
        <v>:</v>
      </c>
    </row>
    <row r="85" spans="1:13">
      <c r="A85" s="314">
        <f t="shared" ca="1" si="11"/>
        <v>1</v>
      </c>
      <c r="B85" s="314">
        <v>2010</v>
      </c>
      <c r="C85" s="326">
        <f t="shared" ca="1" si="12"/>
        <v>2.2916045491331922</v>
      </c>
      <c r="D85" s="319">
        <f t="shared" ca="1" si="12"/>
        <v>9.2032737598129284</v>
      </c>
      <c r="E85" s="319">
        <f t="shared" ca="1" si="12"/>
        <v>9.3388761741716753</v>
      </c>
      <c r="F85" s="319">
        <f t="shared" ca="1" si="12"/>
        <v>-6.3291776635576058</v>
      </c>
      <c r="G85" s="319">
        <f t="shared" ca="1" si="12"/>
        <v>-6.4453485088071725</v>
      </c>
      <c r="H85" s="319" t="str">
        <f t="shared" ca="1" si="12"/>
        <v>:</v>
      </c>
    </row>
    <row r="86" spans="1:13">
      <c r="A86" s="314">
        <f t="shared" ca="1" si="11"/>
        <v>1</v>
      </c>
      <c r="B86" s="314">
        <v>2011</v>
      </c>
      <c r="C86" s="326">
        <f t="shared" ca="1" si="12"/>
        <v>-5.9837601499063098</v>
      </c>
      <c r="D86" s="319">
        <f t="shared" ca="1" si="12"/>
        <v>-1.8507188742734781</v>
      </c>
      <c r="E86" s="319">
        <f t="shared" ca="1" si="12"/>
        <v>-1.6980262976794427</v>
      </c>
      <c r="F86" s="319">
        <f t="shared" ca="1" si="12"/>
        <v>-4.2109745769187228</v>
      </c>
      <c r="G86" s="319">
        <f t="shared" ca="1" si="12"/>
        <v>-4.3597637878614552</v>
      </c>
      <c r="H86" s="319" t="str">
        <f t="shared" ca="1" si="12"/>
        <v>:</v>
      </c>
    </row>
    <row r="87" spans="1:13">
      <c r="A87" s="314">
        <f t="shared" ca="1" si="11"/>
        <v>1</v>
      </c>
      <c r="B87" s="314">
        <v>2012</v>
      </c>
      <c r="C87" s="326">
        <f t="shared" ca="1" si="12"/>
        <v>-3.3882540526175946</v>
      </c>
      <c r="D87" s="319">
        <f t="shared" ca="1" si="12"/>
        <v>-2.6647966339410938</v>
      </c>
      <c r="E87" s="319">
        <f t="shared" ca="1" si="12"/>
        <v>-2.5502266166998484</v>
      </c>
      <c r="F87" s="319">
        <f t="shared" ca="1" si="12"/>
        <v>-0.74326388979300129</v>
      </c>
      <c r="G87" s="319">
        <f t="shared" ca="1" si="12"/>
        <v>-0.85995832193628607</v>
      </c>
      <c r="H87" s="319" t="str">
        <f t="shared" ca="1" si="12"/>
        <v>:</v>
      </c>
    </row>
    <row r="88" spans="1:13">
      <c r="A88" s="314">
        <f t="shared" ca="1" si="11"/>
        <v>1</v>
      </c>
      <c r="B88" s="314">
        <v>2013</v>
      </c>
      <c r="C88" s="326">
        <f t="shared" ca="1" si="12"/>
        <v>1.8841974969055213</v>
      </c>
      <c r="D88" s="319">
        <f t="shared" ca="1" si="12"/>
        <v>-3.8264489273134803</v>
      </c>
      <c r="E88" s="319">
        <f t="shared" ca="1" si="12"/>
        <v>-3.8261568546916438</v>
      </c>
      <c r="F88" s="319">
        <f t="shared" ca="1" si="12"/>
        <v>5.9378554296107655</v>
      </c>
      <c r="G88" s="319">
        <f t="shared" ca="1" si="12"/>
        <v>5.9375337044287839</v>
      </c>
      <c r="H88" s="319" t="str">
        <f t="shared" ca="1" si="12"/>
        <v>:</v>
      </c>
    </row>
    <row r="89" spans="1:13">
      <c r="A89" s="314">
        <f t="shared" ca="1" si="11"/>
        <v>1</v>
      </c>
      <c r="B89" s="314">
        <v>2014</v>
      </c>
      <c r="C89" s="326">
        <f t="shared" ca="1" si="12"/>
        <v>-0.56695464362851844</v>
      </c>
      <c r="D89" s="319">
        <f t="shared" ca="1" si="12"/>
        <v>-1.3817213251206926</v>
      </c>
      <c r="E89" s="319">
        <f t="shared" ca="1" si="12"/>
        <v>-1.7339237374733287</v>
      </c>
      <c r="F89" s="319">
        <f t="shared" ca="1" si="12"/>
        <v>0.82618221737399233</v>
      </c>
      <c r="G89" s="319">
        <f t="shared" ca="1" si="12"/>
        <v>1.1875604870262104</v>
      </c>
      <c r="H89" s="319" t="str">
        <f t="shared" ca="1" si="12"/>
        <v>:</v>
      </c>
    </row>
    <row r="90" spans="1:13">
      <c r="A90" s="314">
        <f t="shared" ca="1" si="11"/>
        <v>1</v>
      </c>
      <c r="B90" s="314">
        <v>2015</v>
      </c>
      <c r="C90" s="326">
        <f t="shared" ca="1" si="12"/>
        <v>1.973029233414795</v>
      </c>
      <c r="D90" s="319">
        <f t="shared" ca="1" si="12"/>
        <v>-5.5030384875084399</v>
      </c>
      <c r="E90" s="319">
        <f t="shared" ca="1" si="12"/>
        <v>-5.4547090939386322</v>
      </c>
      <c r="F90" s="319">
        <f t="shared" ca="1" si="12"/>
        <v>7.9114371523310485</v>
      </c>
      <c r="G90" s="319">
        <f t="shared" ca="1" si="12"/>
        <v>7.8562752900443265</v>
      </c>
      <c r="H90" s="319" t="str">
        <f t="shared" ca="1" si="12"/>
        <v>:</v>
      </c>
    </row>
    <row r="91" spans="1:13">
      <c r="A91" s="314">
        <f ca="1">SUM(A70:A90)</f>
        <v>21</v>
      </c>
      <c r="C91" s="325"/>
      <c r="D91" s="320"/>
      <c r="E91" s="320"/>
      <c r="F91" s="320"/>
      <c r="G91" s="320"/>
      <c r="H91" s="320"/>
    </row>
    <row r="92" spans="1:13" ht="20.25" customHeight="1">
      <c r="B92" s="356" t="str">
        <f ca="1">INDEX($B$9:$B$29,$A$30-2)&amp;"-"&amp;INDEX($B$9:$B$29,$A$30)</f>
        <v>2013-2015</v>
      </c>
      <c r="C92" s="524">
        <f t="shared" ref="C92:G95" ca="1" si="13">VLOOKUP($B92,INDIRECT(C$6&amp;"3T!$B$5:$AS$32"),$J$2,FALSE)</f>
        <v>1.0967573622305993</v>
      </c>
      <c r="D92" s="526">
        <f t="shared" ca="1" si="13"/>
        <v>-3.5704029133142043</v>
      </c>
      <c r="E92" s="526">
        <f t="shared" ca="1" si="13"/>
        <v>-3.671596562034535</v>
      </c>
      <c r="F92" s="526">
        <f t="shared" ca="1" si="13"/>
        <v>4.8918249331052683</v>
      </c>
      <c r="G92" s="526">
        <f t="shared" ca="1" si="13"/>
        <v>4.9937898271664407</v>
      </c>
      <c r="H92" s="319" t="e">
        <f ca="1">AVERAGE(INDEX($H$70:$H$90,$A$30-4),INDEX($H$70:$H$90,$A$30-3),INDEX($H$70:$H$90,$A$30-2),INDEX($H$70:$H$90,$A$30-1),INDEX($H$70:$H$90,$A$30))</f>
        <v>#DIV/0!</v>
      </c>
    </row>
    <row r="93" spans="1:13" s="523" customFormat="1" ht="20.25" customHeight="1">
      <c r="B93" s="356" t="str">
        <f ca="1">INDEX($B$9:$B$29,2)&amp;"-"&amp;INDEX($B$9:$B$29,$A$30)</f>
        <v>1996-2015</v>
      </c>
      <c r="C93" s="524">
        <f t="shared" ca="1" si="13"/>
        <v>4.1282156507658714</v>
      </c>
      <c r="D93" s="526">
        <f t="shared" ca="1" si="13"/>
        <v>1.3495680183201664</v>
      </c>
      <c r="E93" s="526">
        <f t="shared" ca="1" si="13"/>
        <v>1.4769817884315102</v>
      </c>
      <c r="F93" s="526">
        <f t="shared" ca="1" si="13"/>
        <v>2.9878619768925256</v>
      </c>
      <c r="G93" s="526">
        <f t="shared" ca="1" si="13"/>
        <v>2.916990807231322</v>
      </c>
      <c r="H93" s="526" t="e">
        <f ca="1">AVERAGE(OFFSET(H70,0,0,A91,1))</f>
        <v>#DIV/0!</v>
      </c>
      <c r="I93" s="314"/>
      <c r="J93" s="314"/>
      <c r="K93" s="314"/>
      <c r="L93" s="314"/>
      <c r="M93" s="314"/>
    </row>
    <row r="94" spans="1:13" s="523" customFormat="1">
      <c r="B94" s="356" t="str">
        <f>INDEX($B$9:$B$29,2)&amp;"-2008"</f>
        <v>1996-2008</v>
      </c>
      <c r="C94" s="524">
        <f t="shared" ca="1" si="13"/>
        <v>6.3193204671133474</v>
      </c>
      <c r="D94" s="526">
        <f t="shared" ca="1" si="13"/>
        <v>1.8584819538617017</v>
      </c>
      <c r="E94" s="526">
        <f t="shared" ca="1" si="13"/>
        <v>2.0343094149972436</v>
      </c>
      <c r="F94" s="526">
        <f t="shared" ca="1" si="13"/>
        <v>4.6644688242351275</v>
      </c>
      <c r="G94" s="526">
        <f t="shared" ca="1" si="13"/>
        <v>4.5722896208538364</v>
      </c>
      <c r="H94" s="526" t="e">
        <f ca="1">AVERAGE(OFFSET(H70,0,0,14,1))</f>
        <v>#DIV/0!</v>
      </c>
      <c r="I94" s="314"/>
      <c r="J94" s="314"/>
      <c r="K94" s="314"/>
      <c r="L94" s="314"/>
      <c r="M94" s="314"/>
    </row>
    <row r="95" spans="1:13" s="523" customFormat="1">
      <c r="B95" s="356" t="str">
        <f ca="1">"2009-"&amp;INDEX($B$9:$B$29,$A$30)</f>
        <v>2009-2015</v>
      </c>
      <c r="C95" s="524">
        <f t="shared" ca="1" si="13"/>
        <v>5.9020991834845181E-2</v>
      </c>
      <c r="D95" s="526">
        <f t="shared" ca="1" si="13"/>
        <v>0.40444213802874235</v>
      </c>
      <c r="E95" s="526">
        <f t="shared" ca="1" si="13"/>
        <v>0.44194476766657587</v>
      </c>
      <c r="F95" s="526">
        <f t="shared" ca="1" si="13"/>
        <v>-0.12583645388659143</v>
      </c>
      <c r="G95" s="526">
        <f t="shared" ca="1" si="13"/>
        <v>-0.15713556092477735</v>
      </c>
      <c r="H95" s="526" t="e">
        <f ca="1">AVERAGE(OFFSET(H$84,0,0,$A$30-SUM($A$70:$A$83),1))</f>
        <v>#DIV/0!</v>
      </c>
      <c r="I95" s="314"/>
      <c r="J95" s="314"/>
      <c r="K95" s="314"/>
      <c r="L95" s="314"/>
      <c r="M95" s="314"/>
    </row>
  </sheetData>
  <sheetProtection password="CC56" sheet="1" objects="1" scenarios="1"/>
  <mergeCells count="2">
    <mergeCell ref="C2:F2"/>
    <mergeCell ref="C1:F1"/>
  </mergeCells>
  <conditionalFormatting sqref="D70:H91 C9:H34 C40:H64">
    <cfRule type="expression" dxfId="181" priority="21">
      <formula>C9&lt;0</formula>
    </cfRule>
  </conditionalFormatting>
  <conditionalFormatting sqref="B9:B29 B40:B60">
    <cfRule type="expression" dxfId="180" priority="20">
      <formula>$C9=":"</formula>
    </cfRule>
  </conditionalFormatting>
  <conditionalFormatting sqref="H9:H34 C9:H29 C40:H59 H60:H64 C60:G60">
    <cfRule type="expression" dxfId="179" priority="19">
      <formula>$C9=":"</formula>
    </cfRule>
  </conditionalFormatting>
  <conditionalFormatting sqref="C92:H95">
    <cfRule type="expression" dxfId="178" priority="15">
      <formula>C92&lt;0</formula>
    </cfRule>
  </conditionalFormatting>
  <conditionalFormatting sqref="B70:B90">
    <cfRule type="expression" dxfId="177" priority="14">
      <formula>$C70=":"</formula>
    </cfRule>
  </conditionalFormatting>
  <conditionalFormatting sqref="H70:H95 D70:G90 C92:C95">
    <cfRule type="expression" dxfId="176" priority="13">
      <formula>$C70=":"</formula>
    </cfRule>
  </conditionalFormatting>
  <conditionalFormatting sqref="C61">
    <cfRule type="expression" dxfId="175" priority="12">
      <formula>$C61=":"</formula>
    </cfRule>
  </conditionalFormatting>
  <conditionalFormatting sqref="C31">
    <cfRule type="expression" dxfId="174" priority="11">
      <formula>$C31=":"</formula>
    </cfRule>
  </conditionalFormatting>
  <conditionalFormatting sqref="C31">
    <cfRule type="expression" dxfId="173" priority="10">
      <formula>$C31=":"</formula>
    </cfRule>
  </conditionalFormatting>
  <conditionalFormatting sqref="D31">
    <cfRule type="expression" dxfId="172" priority="9">
      <formula>$C31=":"</formula>
    </cfRule>
  </conditionalFormatting>
  <conditionalFormatting sqref="D31">
    <cfRule type="expression" dxfId="171" priority="8">
      <formula>$C31=":"</formula>
    </cfRule>
  </conditionalFormatting>
  <conditionalFormatting sqref="C61">
    <cfRule type="expression" dxfId="170" priority="7">
      <formula>$C61=":"</formula>
    </cfRule>
  </conditionalFormatting>
  <conditionalFormatting sqref="C70:C91">
    <cfRule type="expression" dxfId="169" priority="6">
      <formula>C70&lt;0</formula>
    </cfRule>
  </conditionalFormatting>
  <conditionalFormatting sqref="C70:C90">
    <cfRule type="expression" dxfId="168" priority="5">
      <formula>$C70=":"</formula>
    </cfRule>
  </conditionalFormatting>
  <conditionalFormatting sqref="H1:H1048576">
    <cfRule type="expression" dxfId="167" priority="2">
      <formula>$J$2&lt;&gt;28</formula>
    </cfRule>
  </conditionalFormatting>
  <dataValidations count="2">
    <dataValidation type="list" allowBlank="1" showInputMessage="1" showErrorMessage="1" sqref="G3">
      <formula1>Type_List</formula1>
    </dataValidation>
    <dataValidation type="list" allowBlank="1" showInputMessage="1" showErrorMessage="1" sqref="C2:C3">
      <formula1>Sectors_List</formula1>
    </dataValidation>
  </dataValidations>
  <pageMargins left="0.70866141732283472" right="0.70866141732283472" top="0.74803149606299213" bottom="0.74803149606299213" header="0.31496062992125984" footer="0.31496062992125984"/>
  <pageSetup scale="52" orientation="portrait" r:id="rId1"/>
  <colBreaks count="1" manualBreakCount="1">
    <brk id="8"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BF64"/>
  <sheetViews>
    <sheetView topLeftCell="B1" zoomScale="70" zoomScaleNormal="70" zoomScaleSheetLayoutView="100" workbookViewId="0">
      <selection activeCell="N1" sqref="N1:N1048576"/>
    </sheetView>
  </sheetViews>
  <sheetFormatPr defaultColWidth="9.125" defaultRowHeight="20.25"/>
  <cols>
    <col min="1" max="1" width="15" style="199" hidden="1" customWidth="1"/>
    <col min="2" max="2" width="8.625" style="199" customWidth="1"/>
    <col min="3" max="3" width="16.75" style="199" customWidth="1"/>
    <col min="4" max="4" width="16.75" style="199" hidden="1" customWidth="1"/>
    <col min="5" max="8" width="16.75" style="199" customWidth="1"/>
    <col min="9" max="9" width="12.75" style="608" hidden="1" customWidth="1"/>
    <col min="10" max="11" width="12.75" style="199" customWidth="1"/>
    <col min="12" max="18" width="9.125" style="199"/>
    <col min="19" max="19" width="6.25" style="199" customWidth="1"/>
    <col min="20" max="27" width="9.125" style="199"/>
    <col min="28" max="42" width="0" style="199" hidden="1" customWidth="1"/>
    <col min="43" max="16384" width="9.125" style="199"/>
  </cols>
  <sheetData>
    <row r="1" spans="1:58" ht="23.25" customHeight="1">
      <c r="B1" s="220" t="s">
        <v>162</v>
      </c>
      <c r="C1" s="222" t="s">
        <v>181</v>
      </c>
      <c r="D1" s="222"/>
      <c r="E1" s="222"/>
      <c r="F1" s="222"/>
      <c r="G1" s="222"/>
      <c r="H1" s="607" t="s">
        <v>397</v>
      </c>
    </row>
    <row r="2" spans="1:58" ht="28.5" customHeight="1">
      <c r="B2" s="220" t="str">
        <f>VLOOKUP(C2,lookup!C2:E36,3,FALSE)</f>
        <v>ΑΕΠ</v>
      </c>
      <c r="C2" s="855" t="s">
        <v>134</v>
      </c>
      <c r="D2" s="855"/>
      <c r="E2" s="855"/>
      <c r="F2" s="855"/>
      <c r="G2" s="855"/>
      <c r="H2" s="607" t="s">
        <v>179</v>
      </c>
      <c r="I2" s="608">
        <f>VLOOKUP(C2,lookup!C2:E36,2,FALSE)</f>
        <v>28</v>
      </c>
      <c r="J2" s="223"/>
      <c r="K2" s="223"/>
      <c r="L2" s="223">
        <f>VLOOKUP(H2,lookup!$P$2:$Q$4,2,FALSE)</f>
        <v>2</v>
      </c>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row>
    <row r="3" spans="1:58" ht="36.75" customHeight="1"/>
    <row r="4" spans="1:58" ht="59.25" customHeight="1">
      <c r="C4" s="226" t="str">
        <f ca="1">H2&amp;" μεγεθών - "&amp;C2&amp;" για τα έτη "&amp;B8&amp;" μέχρι "&amp;B8+A29-1</f>
        <v>Δείκτης (βάση:2005) μεγεθών - Σύνολο της Οικονομίας για τα έτη 1995 μέχρι 2015</v>
      </c>
      <c r="D4" s="226"/>
      <c r="E4" s="225"/>
      <c r="F4" s="225"/>
      <c r="G4" s="225"/>
      <c r="H4" s="225"/>
      <c r="J4" s="415"/>
      <c r="K4" s="415"/>
      <c r="L4" s="382"/>
      <c r="M4" s="381"/>
      <c r="N4" s="395" t="str">
        <f ca="1">"Διάγραμμα "&amp;VLOOKUP($I$2,lookup!$D$1:$F$36,3,FALSE)&amp;"α. "&amp;$C$2&amp;".  Ετήσιοι Δείκτες Παραγωγικότητας Εργασίας (ΑΕΠ ανά απασχολούμενο) και συνιστωσών μεγεθών, 1995 μέχρι "&amp;B8+A29-1&amp;" (Έτος βάσης 2005)."</f>
        <v>Διάγραμμα Α.1α. Σύνολο της Οικονομίας.  Ετήσιοι Δείκτες Παραγωγικότητας Εργασίας (ΑΕΠ ανά απασχολούμενο) και συνιστωσών μεγεθών, 1995 μέχρι 2015 (Έτος βάσης 2005).</v>
      </c>
      <c r="O4" s="384"/>
      <c r="P4" s="384"/>
      <c r="Q4" s="384"/>
      <c r="R4" s="384"/>
      <c r="S4" s="384"/>
      <c r="T4" s="384"/>
      <c r="U4" s="384"/>
      <c r="V4" s="384"/>
      <c r="W4" s="384"/>
      <c r="X4" s="384"/>
      <c r="Y4" s="384"/>
      <c r="Z4" s="381"/>
      <c r="AB4" s="382"/>
      <c r="AC4" s="381"/>
      <c r="AD4" s="395" t="str">
        <f ca="1">"Διάγραμμα "&amp;VLOOKUP($I$2,lookup!$D$1:$F$36,3,FALSE)&amp;"α. "&amp;$C$2&amp;".  Ετήσιοι Δείκτες Παραγωγικότητας Εργασίας (ΑΕΠ ανά απασχολούμενο) και συνιστωσών μεγεθών, 1995 μέχρι "&amp;B8+A29-1&amp;" (Έτος βάσης 2005)."</f>
        <v>Διάγραμμα Α.1α. Σύνολο της Οικονομίας.  Ετήσιοι Δείκτες Παραγωγικότητας Εργασίας (ΑΕΠ ανά απασχολούμενο) και συνιστωσών μεγεθών, 1995 μέχρι 2015 (Έτος βάσης 2005).</v>
      </c>
      <c r="AE4" s="384"/>
      <c r="AF4" s="384"/>
      <c r="AG4" s="384"/>
      <c r="AH4" s="384"/>
      <c r="AI4" s="384"/>
      <c r="AJ4" s="384"/>
      <c r="AK4" s="384"/>
      <c r="AL4" s="384"/>
      <c r="AM4" s="384"/>
      <c r="AN4" s="384"/>
      <c r="AO4" s="384"/>
      <c r="AP4" s="381"/>
      <c r="AR4" s="382"/>
      <c r="AS4" s="381"/>
      <c r="AT4" s="395" t="str">
        <f ca="1">"Διάγραμμα "&amp;VLOOKUP($I$2,lookup!$D$1:$F$36,3,FALSE)&amp;"α. "&amp;$C$2&amp;".  Ετήσιοι Δείκτες Παραγωγικότητας Εργασίας (ΑΕΠ ανά απασχολούμενο) και συνιστωσών μεγεθών, 1995 μέχρι "&amp;B8+A29-1&amp;" (Έτος βάσης 2005)."</f>
        <v>Διάγραμμα Α.1α. Σύνολο της Οικονομίας.  Ετήσιοι Δείκτες Παραγωγικότητας Εργασίας (ΑΕΠ ανά απασχολούμενο) και συνιστωσών μεγεθών, 1995 μέχρι 2015 (Έτος βάσης 2005).</v>
      </c>
      <c r="AU4" s="384"/>
      <c r="AV4" s="384"/>
      <c r="AW4" s="384"/>
      <c r="AX4" s="384"/>
      <c r="AY4" s="384"/>
      <c r="AZ4" s="384"/>
      <c r="BA4" s="384"/>
      <c r="BB4" s="384"/>
      <c r="BC4" s="384"/>
      <c r="BD4" s="384"/>
      <c r="BE4" s="384"/>
      <c r="BF4" s="381"/>
    </row>
    <row r="5" spans="1:58" ht="12.75" hidden="1" customHeight="1">
      <c r="C5" s="199" t="str">
        <f>HLOOKUP(C6,lookup!$N$11:$W$12,2,FALSE)</f>
        <v>NA</v>
      </c>
      <c r="D5" s="199" t="str">
        <f>HLOOKUP(D6,lookup!$N$11:$W$12,2,FALSE)</f>
        <v>NA</v>
      </c>
      <c r="E5" s="199" t="str">
        <f>HLOOKUP(E6,lookup!$N$11:$W$12,2,FALSE)</f>
        <v>AT</v>
      </c>
      <c r="F5" s="199" t="str">
        <f>HLOOKUP(F6,lookup!$N$11:$W$12,2,FALSE)</f>
        <v>HW</v>
      </c>
      <c r="G5" s="199" t="str">
        <f>HLOOKUP(G6,lookup!$N$11:$W$12,2,FALSE)</f>
        <v>P1_</v>
      </c>
      <c r="H5" s="199" t="str">
        <f>HLOOKUP(H6,lookup!$N$11:$W$12,2,FALSE)</f>
        <v>P2_</v>
      </c>
      <c r="I5" s="608" t="str">
        <f>HLOOKUP(I6,lookup!$N$11:$W$12,2,FALSE)</f>
        <v>ULC</v>
      </c>
      <c r="L5" s="381"/>
      <c r="M5" s="381"/>
      <c r="N5" s="381"/>
      <c r="O5" s="381"/>
      <c r="P5" s="381"/>
      <c r="Q5" s="381"/>
      <c r="R5" s="381"/>
      <c r="S5" s="381"/>
      <c r="T5" s="381"/>
      <c r="U5" s="381"/>
      <c r="V5" s="381"/>
      <c r="W5" s="381"/>
      <c r="X5" s="381"/>
      <c r="Y5" s="381"/>
      <c r="Z5" s="381"/>
      <c r="AB5" s="381"/>
      <c r="AC5" s="381"/>
      <c r="AD5" s="381"/>
      <c r="AE5" s="381"/>
      <c r="AF5" s="381"/>
      <c r="AG5" s="381"/>
      <c r="AH5" s="381"/>
      <c r="AI5" s="381"/>
      <c r="AJ5" s="381"/>
      <c r="AK5" s="381"/>
      <c r="AL5" s="381"/>
      <c r="AM5" s="381"/>
      <c r="AN5" s="381"/>
      <c r="AO5" s="381"/>
      <c r="AP5" s="381"/>
      <c r="AR5" s="381"/>
      <c r="AS5" s="381"/>
      <c r="AT5" s="381"/>
      <c r="AU5" s="381"/>
      <c r="AV5" s="381"/>
      <c r="AW5" s="381"/>
      <c r="AX5" s="381"/>
      <c r="AY5" s="381"/>
      <c r="AZ5" s="381"/>
      <c r="BA5" s="381"/>
      <c r="BB5" s="381"/>
      <c r="BC5" s="381"/>
      <c r="BD5" s="381"/>
      <c r="BE5" s="381"/>
      <c r="BF5" s="381"/>
    </row>
    <row r="6" spans="1:58" ht="101.25">
      <c r="C6" s="221" t="str">
        <f>IF(I2=28,"Ακαθάριστο Εγχώριο Προϊόν (ΑΕΠ)","Ακαθάριστη Προστιθέμενη Αξία (ΑΠΑ)")</f>
        <v>Ακαθάριστο Εγχώριο Προϊόν (ΑΕΠ)</v>
      </c>
      <c r="D6" s="221" t="str">
        <f>IF(I2=28,"Ακαθάριστο Εγχώριο Προϊόν (ΑΕΠ)","Ακαθάριστη Προστιθέμενη Αξία (ΑΠΑ)")</f>
        <v>Ακαθάριστο Εγχώριο Προϊόν (ΑΕΠ)</v>
      </c>
      <c r="E6" s="221" t="s">
        <v>176</v>
      </c>
      <c r="F6" s="221" t="s">
        <v>119</v>
      </c>
      <c r="G6" s="221" t="str">
        <f>"Παραγωγικότητα Εργασίας ("&amp;IF($I$2=28,"ΑΕΠ","ΑΠΑ")&amp;" ανά απασχολούμενο)"</f>
        <v>Παραγωγικότητα Εργασίας (ΑΕΠ ανά απασχολούμενο)</v>
      </c>
      <c r="H6" s="221" t="str">
        <f>"Παραγωγικότητα Εργασίας ("&amp;IF($I$2=28,"ΑΕΠ","ΑΠΑ")&amp;" ανά ώρα εργασίας)"</f>
        <v>Παραγωγικότητα Εργασίας (ΑΕΠ ανά ώρα εργασίας)</v>
      </c>
      <c r="I6" s="608" t="s">
        <v>167</v>
      </c>
      <c r="J6" s="221"/>
      <c r="K6" s="221"/>
      <c r="L6" s="381"/>
      <c r="M6" s="381"/>
      <c r="N6" s="385"/>
      <c r="O6" s="384"/>
      <c r="P6" s="384"/>
      <c r="Q6" s="384"/>
      <c r="R6" s="384"/>
      <c r="S6" s="384"/>
      <c r="T6" s="384"/>
      <c r="U6" s="384"/>
      <c r="V6" s="384"/>
      <c r="W6" s="384"/>
      <c r="X6" s="384"/>
      <c r="Y6" s="381"/>
      <c r="Z6" s="381"/>
      <c r="AB6" s="381"/>
      <c r="AC6" s="381"/>
      <c r="AD6" s="385"/>
      <c r="AE6" s="384"/>
      <c r="AF6" s="384"/>
      <c r="AG6" s="384"/>
      <c r="AH6" s="384"/>
      <c r="AI6" s="384"/>
      <c r="AJ6" s="384"/>
      <c r="AK6" s="384"/>
      <c r="AL6" s="384"/>
      <c r="AM6" s="384"/>
      <c r="AN6" s="384"/>
      <c r="AO6" s="381"/>
      <c r="AP6" s="381"/>
      <c r="AR6" s="381"/>
      <c r="AS6" s="381"/>
      <c r="AT6" s="385"/>
      <c r="AU6" s="384"/>
      <c r="AV6" s="384"/>
      <c r="AW6" s="384"/>
      <c r="AX6" s="384"/>
      <c r="AY6" s="384"/>
      <c r="AZ6" s="384"/>
      <c r="BA6" s="384"/>
      <c r="BB6" s="384"/>
      <c r="BC6" s="384"/>
      <c r="BD6" s="384"/>
      <c r="BE6" s="381"/>
      <c r="BF6" s="381"/>
    </row>
    <row r="7" spans="1:58" ht="27">
      <c r="C7" s="221" t="str">
        <f>"σε σταθερές τιμές 2005 "&amp;IF(L2=3,"%",IF(L2=2,"","(εκ. €)"))</f>
        <v xml:space="preserve">σε σταθερές τιμές 2005 </v>
      </c>
      <c r="D7" s="221" t="str">
        <f>"σε τρέχουσες τιμές "&amp;IF(L2=3,"%",IF(L2=2,"","(εκ. €)"))</f>
        <v xml:space="preserve">σε τρέχουσες τιμές </v>
      </c>
      <c r="E7" s="221" t="str">
        <f>IF(L2=3,"%",IF(L2=2,"","(Άτομα)"))</f>
        <v/>
      </c>
      <c r="F7" s="221" t="str">
        <f>IF(L2=3,"%",IF(L2=2,"","(χιλιάδες)"))</f>
        <v/>
      </c>
      <c r="G7" s="221" t="str">
        <f>"σε σταθερές τιμές 2005 "&amp;IF(L2=3,"%",IF(L2=2,"","(€/άτομο)"))</f>
        <v xml:space="preserve">σε σταθερές τιμές 2005 </v>
      </c>
      <c r="H7" s="221" t="str">
        <f>"σε σταθερές τιμές 2005 "&amp;IF(L2=3,"%",IF(L2=2,"","(€/ώρα)"))</f>
        <v xml:space="preserve">σε σταθερές τιμές 2005 </v>
      </c>
      <c r="I7" s="608" t="str">
        <f>IF(L2=3,"%",IF(L2=2,"","€"))</f>
        <v/>
      </c>
      <c r="J7" s="221"/>
      <c r="K7" s="221"/>
      <c r="L7" s="381"/>
      <c r="M7" s="381"/>
      <c r="N7" s="381"/>
      <c r="O7" s="381"/>
      <c r="P7" s="381"/>
      <c r="Q7" s="381"/>
      <c r="R7" s="381"/>
      <c r="S7" s="381"/>
      <c r="T7" s="381"/>
      <c r="U7" s="381"/>
      <c r="V7" s="381"/>
      <c r="W7" s="381"/>
      <c r="X7" s="381"/>
      <c r="Y7" s="381"/>
      <c r="Z7" s="381"/>
      <c r="AB7" s="381"/>
      <c r="AC7" s="381"/>
      <c r="AD7" s="381"/>
      <c r="AE7" s="381"/>
      <c r="AF7" s="381"/>
      <c r="AG7" s="381"/>
      <c r="AH7" s="381"/>
      <c r="AI7" s="381"/>
      <c r="AJ7" s="381"/>
      <c r="AK7" s="381"/>
      <c r="AL7" s="381"/>
      <c r="AM7" s="381"/>
      <c r="AN7" s="381"/>
      <c r="AO7" s="381"/>
      <c r="AP7" s="381"/>
      <c r="AR7" s="381"/>
      <c r="AS7" s="381"/>
      <c r="AT7" s="381"/>
      <c r="AU7" s="381"/>
      <c r="AV7" s="381"/>
      <c r="AW7" s="381"/>
      <c r="AX7" s="381"/>
      <c r="AY7" s="381"/>
      <c r="AZ7" s="381"/>
      <c r="BA7" s="381"/>
      <c r="BB7" s="381"/>
      <c r="BC7" s="381"/>
      <c r="BD7" s="381"/>
      <c r="BE7" s="381"/>
      <c r="BF7" s="381"/>
    </row>
    <row r="8" spans="1:58">
      <c r="A8" s="199">
        <v>1</v>
      </c>
      <c r="B8" s="199">
        <v>1995</v>
      </c>
      <c r="C8" s="224">
        <f ca="1">VLOOKUP($B8,INDIRECT(C$5&amp;VLOOKUP($H$2,lookup!$P$2:$Q$4,2,FALSE)&amp;"T!$B$5:$AS$30"),$I$2,FALSE)</f>
        <v>69.18084691845128</v>
      </c>
      <c r="D8" s="224" t="str">
        <f ca="1">IF($L$2=2,"-",VLOOKUP($B8,INDIRECT(D$5&amp;VLOOKUP($H$2,lookup!$P$2:$Q$4,2,FALSE)&amp;"cT!$B$5:$AS$30"),$I$2,FALSE))</f>
        <v>-</v>
      </c>
      <c r="E8" s="224">
        <f ca="1">VLOOKUP($B8,INDIRECT(E$5&amp;VLOOKUP($H$2,lookup!$P$2:$Q$4,2,FALSE)&amp;"T!$B$5:$AS$30"),$I$2,FALSE)</f>
        <v>80.75661249687036</v>
      </c>
      <c r="F8" s="224">
        <f ca="1">VLOOKUP($B8,INDIRECT(F$5&amp;VLOOKUP($H$2,lookup!$P$2:$Q$4,2,FALSE)&amp;"T!$B$5:$AS$30"),$I$2,FALSE)</f>
        <v>83.270106508640069</v>
      </c>
      <c r="G8" s="224">
        <f ca="1">VLOOKUP($B8,INDIRECT(G$5&amp;VLOOKUP($H$2,lookup!$P$2:$Q$4,2,FALSE)&amp;"T!$B$5:$AS$30"),$I$2,FALSE)</f>
        <v>85.66586039147235</v>
      </c>
      <c r="H8" s="224">
        <f ca="1">VLOOKUP($B8,INDIRECT(H$5&amp;VLOOKUP($H$2,lookup!$P$2:$Q$4,2,FALSE)&amp;"T!$B$5:$AS$30"),$I$2,FALSE)</f>
        <v>83.080050955949119</v>
      </c>
      <c r="I8" s="608">
        <f ca="1">VLOOKUP($B8,INDIRECT(I$5&amp;VLOOKUP($H$2,lookup!$P$2:$Q$4,2,FALSE)&amp;"T!$B$5:$AS$30"),$I$2,FALSE)</f>
        <v>104.8</v>
      </c>
      <c r="J8" s="221"/>
      <c r="K8" s="221"/>
      <c r="L8" s="381"/>
      <c r="M8" s="381"/>
      <c r="N8" s="381"/>
      <c r="O8" s="381"/>
      <c r="P8" s="381"/>
      <c r="Q8" s="381"/>
      <c r="R8" s="381"/>
      <c r="S8" s="381"/>
      <c r="T8" s="381"/>
      <c r="U8" s="381"/>
      <c r="V8" s="381"/>
      <c r="W8" s="381"/>
      <c r="X8" s="381"/>
      <c r="Y8" s="381"/>
      <c r="Z8" s="381"/>
      <c r="AB8" s="381"/>
      <c r="AC8" s="381"/>
      <c r="AD8" s="381"/>
      <c r="AE8" s="381"/>
      <c r="AF8" s="381"/>
      <c r="AG8" s="381"/>
      <c r="AH8" s="381"/>
      <c r="AI8" s="381"/>
      <c r="AJ8" s="381"/>
      <c r="AK8" s="381"/>
      <c r="AL8" s="381"/>
      <c r="AM8" s="381"/>
      <c r="AN8" s="381"/>
      <c r="AO8" s="381"/>
      <c r="AP8" s="381"/>
      <c r="AR8" s="381"/>
      <c r="AS8" s="381"/>
      <c r="AT8" s="381"/>
      <c r="AU8" s="381"/>
      <c r="AV8" s="381"/>
      <c r="AW8" s="381"/>
      <c r="AX8" s="381"/>
      <c r="AY8" s="381"/>
      <c r="AZ8" s="381"/>
      <c r="BA8" s="381"/>
      <c r="BB8" s="381"/>
      <c r="BC8" s="381"/>
      <c r="BD8" s="381"/>
      <c r="BE8" s="381"/>
      <c r="BF8" s="381"/>
    </row>
    <row r="9" spans="1:58">
      <c r="A9" s="199">
        <f t="shared" ref="A9:A28" ca="1" si="0">IF(C9=":",0,1)</f>
        <v>1</v>
      </c>
      <c r="B9" s="199">
        <v>1996</v>
      </c>
      <c r="C9" s="310">
        <f ca="1">VLOOKUP($B9,INDIRECT(C$5&amp;VLOOKUP($H$2,lookup!$P$2:$Q$4,2,FALSE)&amp;"T!$B$5:$AS$30"),$I$2,FALSE)</f>
        <v>70.29763933259926</v>
      </c>
      <c r="D9" s="310" t="str">
        <f ca="1">IF($L$2=2,"-",VLOOKUP($B9,INDIRECT(D$5&amp;VLOOKUP($H$2,lookup!$P$2:$Q$4,2,FALSE)&amp;"cT!$B$5:$AS$30"),$I$2,FALSE))</f>
        <v>-</v>
      </c>
      <c r="E9" s="310">
        <f ca="1">VLOOKUP($B9,INDIRECT(E$5&amp;VLOOKUP($H$2,lookup!$P$2:$Q$4,2,FALSE)&amp;"T!$B$5:$AS$30"),$I$2,FALSE)</f>
        <v>81.183062347909669</v>
      </c>
      <c r="F9" s="310">
        <f ca="1">VLOOKUP($B9,INDIRECT(F$5&amp;VLOOKUP($H$2,lookup!$P$2:$Q$4,2,FALSE)&amp;"T!$B$5:$AS$30"),$I$2,FALSE)</f>
        <v>83.666562370726339</v>
      </c>
      <c r="G9" s="310">
        <f ca="1">VLOOKUP($B9,INDIRECT(G$5&amp;VLOOKUP($H$2,lookup!$P$2:$Q$4,2,FALSE)&amp;"T!$B$5:$AS$30"),$I$2,FALSE)</f>
        <v>86.591509730612302</v>
      </c>
      <c r="H9" s="310">
        <f ca="1">VLOOKUP($B9,INDIRECT(H$5&amp;VLOOKUP($H$2,lookup!$P$2:$Q$4,2,FALSE)&amp;"T!$B$5:$AS$30"),$I$2,FALSE)</f>
        <v>84.021187605522258</v>
      </c>
      <c r="I9" s="608">
        <f ca="1">VLOOKUP($B9,INDIRECT(I$5&amp;VLOOKUP($H$2,lookup!$P$2:$Q$4,2,FALSE)&amp;"T!$B$5:$AS$30"),$I$2,FALSE)</f>
        <v>105.2</v>
      </c>
      <c r="J9" s="221"/>
      <c r="K9" s="221"/>
      <c r="L9" s="381"/>
      <c r="M9" s="381"/>
      <c r="N9" s="381"/>
      <c r="O9" s="381"/>
      <c r="P9" s="381"/>
      <c r="Q9" s="381"/>
      <c r="R9" s="381"/>
      <c r="S9" s="381"/>
      <c r="T9" s="381"/>
      <c r="U9" s="381"/>
      <c r="V9" s="381"/>
      <c r="W9" s="381"/>
      <c r="X9" s="381"/>
      <c r="Y9" s="381"/>
      <c r="Z9" s="381"/>
      <c r="AB9" s="381"/>
      <c r="AC9" s="381"/>
      <c r="AD9" s="381"/>
      <c r="AE9" s="381"/>
      <c r="AF9" s="381"/>
      <c r="AG9" s="381"/>
      <c r="AH9" s="381"/>
      <c r="AI9" s="381"/>
      <c r="AJ9" s="381"/>
      <c r="AK9" s="381"/>
      <c r="AL9" s="381"/>
      <c r="AM9" s="381"/>
      <c r="AN9" s="381"/>
      <c r="AO9" s="381"/>
      <c r="AP9" s="381"/>
      <c r="AR9" s="381"/>
      <c r="AS9" s="381"/>
      <c r="AT9" s="381"/>
      <c r="AU9" s="381"/>
      <c r="AV9" s="381"/>
      <c r="AW9" s="381"/>
      <c r="AX9" s="381"/>
      <c r="AY9" s="381"/>
      <c r="AZ9" s="381"/>
      <c r="BA9" s="381"/>
      <c r="BB9" s="381"/>
      <c r="BC9" s="381"/>
      <c r="BD9" s="381"/>
      <c r="BE9" s="381"/>
      <c r="BF9" s="381"/>
    </row>
    <row r="10" spans="1:58">
      <c r="A10" s="199">
        <f t="shared" ca="1" si="0"/>
        <v>1</v>
      </c>
      <c r="B10" s="199">
        <v>1997</v>
      </c>
      <c r="C10" s="310">
        <f ca="1">VLOOKUP($B10,INDIRECT(C$5&amp;VLOOKUP($H$2,lookup!$P$2:$Q$4,2,FALSE)&amp;"T!$B$5:$AS$30"),$I$2,FALSE)</f>
        <v>71.979107407854954</v>
      </c>
      <c r="D10" s="310" t="str">
        <f ca="1">IF($L$2=2,"-",VLOOKUP($B10,INDIRECT(D$5&amp;VLOOKUP($H$2,lookup!$P$2:$Q$4,2,FALSE)&amp;"cT!$B$5:$AS$30"),$I$2,FALSE))</f>
        <v>-</v>
      </c>
      <c r="E10" s="310">
        <f ca="1">VLOOKUP($B10,INDIRECT(E$5&amp;VLOOKUP($H$2,lookup!$P$2:$Q$4,2,FALSE)&amp;"T!$B$5:$AS$30"),$I$2,FALSE)</f>
        <v>81.681348975967765</v>
      </c>
      <c r="F10" s="310">
        <f ca="1">VLOOKUP($B10,INDIRECT(F$5&amp;VLOOKUP($H$2,lookup!$P$2:$Q$4,2,FALSE)&amp;"T!$B$5:$AS$30"),$I$2,FALSE)</f>
        <v>84.521428493419108</v>
      </c>
      <c r="G10" s="310">
        <f ca="1">VLOOKUP($B10,INDIRECT(G$5&amp;VLOOKUP($H$2,lookup!$P$2:$Q$4,2,FALSE)&amp;"T!$B$5:$AS$30"),$I$2,FALSE)</f>
        <v>88.121839698108559</v>
      </c>
      <c r="H10" s="310">
        <f ca="1">VLOOKUP($B10,INDIRECT(H$5&amp;VLOOKUP($H$2,lookup!$P$2:$Q$4,2,FALSE)&amp;"T!$B$5:$AS$30"),$I$2,FALSE)</f>
        <v>85.160779569005129</v>
      </c>
      <c r="I10" s="608">
        <f ca="1">VLOOKUP($B10,INDIRECT(I$5&amp;VLOOKUP($H$2,lookup!$P$2:$Q$4,2,FALSE)&amp;"T!$B$5:$AS$30"),$I$2,FALSE)</f>
        <v>105.4</v>
      </c>
      <c r="J10" s="221"/>
      <c r="K10" s="221"/>
      <c r="L10" s="381"/>
      <c r="M10" s="381"/>
      <c r="N10" s="381"/>
      <c r="O10" s="381"/>
      <c r="P10" s="381"/>
      <c r="Q10" s="381"/>
      <c r="R10" s="381"/>
      <c r="S10" s="381"/>
      <c r="T10" s="381"/>
      <c r="U10" s="381"/>
      <c r="V10" s="381"/>
      <c r="W10" s="381"/>
      <c r="X10" s="381"/>
      <c r="Y10" s="381"/>
      <c r="Z10" s="381"/>
      <c r="AB10" s="381"/>
      <c r="AC10" s="381"/>
      <c r="AD10" s="381"/>
      <c r="AE10" s="381"/>
      <c r="AF10" s="381"/>
      <c r="AG10" s="381"/>
      <c r="AH10" s="381"/>
      <c r="AI10" s="381"/>
      <c r="AJ10" s="381"/>
      <c r="AK10" s="381"/>
      <c r="AL10" s="381"/>
      <c r="AM10" s="381"/>
      <c r="AN10" s="381"/>
      <c r="AO10" s="381"/>
      <c r="AP10" s="381"/>
      <c r="AR10" s="381"/>
      <c r="AS10" s="381"/>
      <c r="AT10" s="381"/>
      <c r="AU10" s="381"/>
      <c r="AV10" s="381"/>
      <c r="AW10" s="381"/>
      <c r="AX10" s="381"/>
      <c r="AY10" s="381"/>
      <c r="AZ10" s="381"/>
      <c r="BA10" s="381"/>
      <c r="BB10" s="381"/>
      <c r="BC10" s="381"/>
      <c r="BD10" s="381"/>
      <c r="BE10" s="381"/>
      <c r="BF10" s="381"/>
    </row>
    <row r="11" spans="1:58">
      <c r="A11" s="199">
        <f t="shared" ca="1" si="0"/>
        <v>1</v>
      </c>
      <c r="B11" s="199">
        <v>1998</v>
      </c>
      <c r="C11" s="310">
        <f ca="1">VLOOKUP($B11,INDIRECT(C$5&amp;VLOOKUP($H$2,lookup!$P$2:$Q$4,2,FALSE)&amp;"T!$B$5:$AS$30"),$I$2,FALSE)</f>
        <v>75.617389810856068</v>
      </c>
      <c r="D11" s="310" t="str">
        <f ca="1">IF($L$2=2,"-",VLOOKUP($B11,INDIRECT(D$5&amp;VLOOKUP($H$2,lookup!$P$2:$Q$4,2,FALSE)&amp;"cT!$B$5:$AS$30"),$I$2,FALSE))</f>
        <v>-</v>
      </c>
      <c r="E11" s="310">
        <f ca="1">VLOOKUP($B11,INDIRECT(E$5&amp;VLOOKUP($H$2,lookup!$P$2:$Q$4,2,FALSE)&amp;"T!$B$5:$AS$30"),$I$2,FALSE)</f>
        <v>82.962608718788005</v>
      </c>
      <c r="F11" s="310">
        <f ca="1">VLOOKUP($B11,INDIRECT(F$5&amp;VLOOKUP($H$2,lookup!$P$2:$Q$4,2,FALSE)&amp;"T!$B$5:$AS$30"),$I$2,FALSE)</f>
        <v>86.127966608321913</v>
      </c>
      <c r="G11" s="310">
        <f ca="1">VLOOKUP($B11,INDIRECT(G$5&amp;VLOOKUP($H$2,lookup!$P$2:$Q$4,2,FALSE)&amp;"T!$B$5:$AS$30"),$I$2,FALSE)</f>
        <v>91.14635011920916</v>
      </c>
      <c r="H11" s="310">
        <f ca="1">VLOOKUP($B11,INDIRECT(H$5&amp;VLOOKUP($H$2,lookup!$P$2:$Q$4,2,FALSE)&amp;"T!$B$5:$AS$30"),$I$2,FALSE)</f>
        <v>87.796557597529173</v>
      </c>
      <c r="I11" s="608">
        <f ca="1">VLOOKUP($B11,INDIRECT(I$5&amp;VLOOKUP($H$2,lookup!$P$2:$Q$4,2,FALSE)&amp;"T!$B$5:$AS$30"),$I$2,FALSE)</f>
        <v>100.6</v>
      </c>
      <c r="J11" s="221"/>
      <c r="K11" s="221"/>
      <c r="L11" s="381"/>
      <c r="M11" s="381"/>
      <c r="N11" s="381"/>
      <c r="O11" s="381"/>
      <c r="P11" s="381"/>
      <c r="Q11" s="381"/>
      <c r="R11" s="381"/>
      <c r="S11" s="381"/>
      <c r="T11" s="381"/>
      <c r="U11" s="381"/>
      <c r="V11" s="381"/>
      <c r="W11" s="381"/>
      <c r="X11" s="381"/>
      <c r="Y11" s="381"/>
      <c r="Z11" s="381"/>
      <c r="AB11" s="381"/>
      <c r="AC11" s="381"/>
      <c r="AD11" s="381"/>
      <c r="AE11" s="381"/>
      <c r="AF11" s="381"/>
      <c r="AG11" s="381"/>
      <c r="AH11" s="381"/>
      <c r="AI11" s="381"/>
      <c r="AJ11" s="381"/>
      <c r="AK11" s="381"/>
      <c r="AL11" s="381"/>
      <c r="AM11" s="381"/>
      <c r="AN11" s="381"/>
      <c r="AO11" s="381"/>
      <c r="AP11" s="381"/>
      <c r="AR11" s="381"/>
      <c r="AS11" s="381"/>
      <c r="AT11" s="381"/>
      <c r="AU11" s="381"/>
      <c r="AV11" s="381"/>
      <c r="AW11" s="381"/>
      <c r="AX11" s="381"/>
      <c r="AY11" s="381"/>
      <c r="AZ11" s="381"/>
      <c r="BA11" s="381"/>
      <c r="BB11" s="381"/>
      <c r="BC11" s="381"/>
      <c r="BD11" s="381"/>
      <c r="BE11" s="381"/>
      <c r="BF11" s="381"/>
    </row>
    <row r="12" spans="1:58">
      <c r="A12" s="199">
        <f t="shared" ca="1" si="0"/>
        <v>1</v>
      </c>
      <c r="B12" s="199">
        <v>1999</v>
      </c>
      <c r="C12" s="310">
        <f ca="1">VLOOKUP($B12,INDIRECT(C$5&amp;VLOOKUP($H$2,lookup!$P$2:$Q$4,2,FALSE)&amp;"T!$B$5:$AS$30"),$I$2,FALSE)</f>
        <v>79.174614984610244</v>
      </c>
      <c r="D12" s="310" t="str">
        <f ca="1">IF($L$2=2,"-",VLOOKUP($B12,INDIRECT(D$5&amp;VLOOKUP($H$2,lookup!$P$2:$Q$4,2,FALSE)&amp;"cT!$B$5:$AS$30"),$I$2,FALSE))</f>
        <v>-</v>
      </c>
      <c r="E12" s="310">
        <f ca="1">VLOOKUP($B12,INDIRECT(E$5&amp;VLOOKUP($H$2,lookup!$P$2:$Q$4,2,FALSE)&amp;"T!$B$5:$AS$30"),$I$2,FALSE)</f>
        <v>84.495058407461201</v>
      </c>
      <c r="F12" s="310">
        <f ca="1">VLOOKUP($B12,INDIRECT(F$5&amp;VLOOKUP($H$2,lookup!$P$2:$Q$4,2,FALSE)&amp;"T!$B$5:$AS$30"),$I$2,FALSE)</f>
        <v>88.048926387842798</v>
      </c>
      <c r="G12" s="310">
        <f ca="1">VLOOKUP($B12,INDIRECT(G$5&amp;VLOOKUP($H$2,lookup!$P$2:$Q$4,2,FALSE)&amp;"T!$B$5:$AS$30"),$I$2,FALSE)</f>
        <v>93.703249014641614</v>
      </c>
      <c r="H12" s="310">
        <f ca="1">VLOOKUP($B12,INDIRECT(H$5&amp;VLOOKUP($H$2,lookup!$P$2:$Q$4,2,FALSE)&amp;"T!$B$5:$AS$30"),$I$2,FALSE)</f>
        <v>89.921158874621028</v>
      </c>
      <c r="I12" s="608">
        <f ca="1">VLOOKUP($B12,INDIRECT(I$5&amp;VLOOKUP($H$2,lookup!$P$2:$Q$4,2,FALSE)&amp;"T!$B$5:$AS$30"),$I$2,FALSE)</f>
        <v>100</v>
      </c>
      <c r="J12" s="221"/>
      <c r="K12" s="221"/>
      <c r="L12" s="381"/>
      <c r="M12" s="381"/>
      <c r="N12" s="381"/>
      <c r="O12" s="381"/>
      <c r="P12" s="381"/>
      <c r="Q12" s="381"/>
      <c r="R12" s="381"/>
      <c r="S12" s="381"/>
      <c r="T12" s="381"/>
      <c r="U12" s="381"/>
      <c r="V12" s="381"/>
      <c r="W12" s="381"/>
      <c r="X12" s="381"/>
      <c r="Y12" s="381"/>
      <c r="Z12" s="381"/>
      <c r="AB12" s="381"/>
      <c r="AC12" s="381"/>
      <c r="AD12" s="381"/>
      <c r="AE12" s="381"/>
      <c r="AF12" s="381"/>
      <c r="AG12" s="381"/>
      <c r="AH12" s="381"/>
      <c r="AI12" s="381"/>
      <c r="AJ12" s="381"/>
      <c r="AK12" s="381"/>
      <c r="AL12" s="381"/>
      <c r="AM12" s="381"/>
      <c r="AN12" s="381"/>
      <c r="AO12" s="381"/>
      <c r="AP12" s="381"/>
      <c r="AR12" s="381"/>
      <c r="AS12" s="381"/>
      <c r="AT12" s="381"/>
      <c r="AU12" s="381"/>
      <c r="AV12" s="381"/>
      <c r="AW12" s="381"/>
      <c r="AX12" s="381"/>
      <c r="AY12" s="381"/>
      <c r="AZ12" s="381"/>
      <c r="BA12" s="381"/>
      <c r="BB12" s="381"/>
      <c r="BC12" s="381"/>
      <c r="BD12" s="381"/>
      <c r="BE12" s="381"/>
      <c r="BF12" s="381"/>
    </row>
    <row r="13" spans="1:58">
      <c r="A13" s="199">
        <f t="shared" ca="1" si="0"/>
        <v>1</v>
      </c>
      <c r="B13" s="199">
        <v>2000</v>
      </c>
      <c r="C13" s="310">
        <f ca="1">VLOOKUP($B13,INDIRECT(C$5&amp;VLOOKUP($H$2,lookup!$P$2:$Q$4,2,FALSE)&amp;"T!$B$5:$AS$30"),$I$2,FALSE)</f>
        <v>83.70586901534088</v>
      </c>
      <c r="D13" s="310" t="str">
        <f ca="1">IF($L$2=2,"-",VLOOKUP($B13,INDIRECT(D$5&amp;VLOOKUP($H$2,lookup!$P$2:$Q$4,2,FALSE)&amp;"cT!$B$5:$AS$30"),$I$2,FALSE))</f>
        <v>-</v>
      </c>
      <c r="E13" s="310">
        <f ca="1">VLOOKUP($B13,INDIRECT(E$5&amp;VLOOKUP($H$2,lookup!$P$2:$Q$4,2,FALSE)&amp;"T!$B$5:$AS$30"),$I$2,FALSE)</f>
        <v>85.893249048486751</v>
      </c>
      <c r="F13" s="310">
        <f ca="1">VLOOKUP($B13,INDIRECT(F$5&amp;VLOOKUP($H$2,lookup!$P$2:$Q$4,2,FALSE)&amp;"T!$B$5:$AS$30"),$I$2,FALSE)</f>
        <v>89.816196361772782</v>
      </c>
      <c r="G13" s="310">
        <f ca="1">VLOOKUP($B13,INDIRECT(G$5&amp;VLOOKUP($H$2,lookup!$P$2:$Q$4,2,FALSE)&amp;"T!$B$5:$AS$30"),$I$2,FALSE)</f>
        <v>97.453373743131905</v>
      </c>
      <c r="H13" s="310">
        <f ca="1">VLOOKUP($B13,INDIRECT(H$5&amp;VLOOKUP($H$2,lookup!$P$2:$Q$4,2,FALSE)&amp;"T!$B$5:$AS$30"),$I$2,FALSE)</f>
        <v>93.196853581040145</v>
      </c>
      <c r="I13" s="608">
        <f ca="1">VLOOKUP($B13,INDIRECT(I$5&amp;VLOOKUP($H$2,lookup!$P$2:$Q$4,2,FALSE)&amp;"T!$B$5:$AS$30"),$I$2,FALSE)</f>
        <v>98.7</v>
      </c>
      <c r="J13" s="221"/>
      <c r="K13" s="221"/>
      <c r="L13" s="381"/>
      <c r="M13" s="381"/>
      <c r="N13" s="381"/>
      <c r="O13" s="381"/>
      <c r="P13" s="381"/>
      <c r="Q13" s="381"/>
      <c r="R13" s="381"/>
      <c r="S13" s="381"/>
      <c r="T13" s="381"/>
      <c r="U13" s="381"/>
      <c r="V13" s="381"/>
      <c r="W13" s="381"/>
      <c r="X13" s="381"/>
      <c r="Y13" s="381"/>
      <c r="Z13" s="381"/>
      <c r="AB13" s="381"/>
      <c r="AC13" s="381"/>
      <c r="AD13" s="381"/>
      <c r="AE13" s="381"/>
      <c r="AF13" s="381"/>
      <c r="AG13" s="381"/>
      <c r="AH13" s="381"/>
      <c r="AI13" s="381"/>
      <c r="AJ13" s="381"/>
      <c r="AK13" s="381"/>
      <c r="AL13" s="381"/>
      <c r="AM13" s="381"/>
      <c r="AN13" s="381"/>
      <c r="AO13" s="381"/>
      <c r="AP13" s="381"/>
      <c r="AR13" s="381"/>
      <c r="AS13" s="381"/>
      <c r="AT13" s="381"/>
      <c r="AU13" s="381"/>
      <c r="AV13" s="381"/>
      <c r="AW13" s="381"/>
      <c r="AX13" s="381"/>
      <c r="AY13" s="381"/>
      <c r="AZ13" s="381"/>
      <c r="BA13" s="381"/>
      <c r="BB13" s="381"/>
      <c r="BC13" s="381"/>
      <c r="BD13" s="381"/>
      <c r="BE13" s="381"/>
      <c r="BF13" s="381"/>
    </row>
    <row r="14" spans="1:58">
      <c r="A14" s="199">
        <f t="shared" ca="1" si="0"/>
        <v>1</v>
      </c>
      <c r="B14" s="199">
        <v>2001</v>
      </c>
      <c r="C14" s="310">
        <f ca="1">VLOOKUP($B14,INDIRECT(C$5&amp;VLOOKUP($H$2,lookup!$P$2:$Q$4,2,FALSE)&amp;"T!$B$5:$AS$30"),$I$2,FALSE)</f>
        <v>86.70900942121763</v>
      </c>
      <c r="D14" s="310" t="str">
        <f ca="1">IF($L$2=2,"-",VLOOKUP($B14,INDIRECT(D$5&amp;VLOOKUP($H$2,lookup!$P$2:$Q$4,2,FALSE)&amp;"cT!$B$5:$AS$30"),$I$2,FALSE))</f>
        <v>-</v>
      </c>
      <c r="E14" s="310">
        <f ca="1">VLOOKUP($B14,INDIRECT(E$5&amp;VLOOKUP($H$2,lookup!$P$2:$Q$4,2,FALSE)&amp;"T!$B$5:$AS$30"),$I$2,FALSE)</f>
        <v>87.750703870794766</v>
      </c>
      <c r="F14" s="310">
        <f ca="1">VLOOKUP($B14,INDIRECT(F$5&amp;VLOOKUP($H$2,lookup!$P$2:$Q$4,2,FALSE)&amp;"T!$B$5:$AS$30"),$I$2,FALSE)</f>
        <v>92.92664726455358</v>
      </c>
      <c r="G14" s="310">
        <f ca="1">VLOOKUP($B14,INDIRECT(G$5&amp;VLOOKUP($H$2,lookup!$P$2:$Q$4,2,FALSE)&amp;"T!$B$5:$AS$30"),$I$2,FALSE)</f>
        <v>98.812893340307625</v>
      </c>
      <c r="H14" s="310">
        <f ca="1">VLOOKUP($B14,INDIRECT(H$5&amp;VLOOKUP($H$2,lookup!$P$2:$Q$4,2,FALSE)&amp;"T!$B$5:$AS$30"),$I$2,FALSE)</f>
        <v>93.30909052853815</v>
      </c>
      <c r="I14" s="608">
        <f ca="1">VLOOKUP($B14,INDIRECT(I$5&amp;VLOOKUP($H$2,lookup!$P$2:$Q$4,2,FALSE)&amp;"T!$B$5:$AS$30"),$I$2,FALSE)</f>
        <v>98.7</v>
      </c>
      <c r="J14" s="221"/>
      <c r="K14" s="221"/>
      <c r="L14" s="381"/>
      <c r="M14" s="381"/>
      <c r="N14" s="381"/>
      <c r="O14" s="381"/>
      <c r="P14" s="381"/>
      <c r="Q14" s="381"/>
      <c r="R14" s="381"/>
      <c r="S14" s="381"/>
      <c r="T14" s="381"/>
      <c r="U14" s="381"/>
      <c r="V14" s="381"/>
      <c r="W14" s="381"/>
      <c r="X14" s="381"/>
      <c r="Y14" s="381"/>
      <c r="Z14" s="381"/>
      <c r="AB14" s="381"/>
      <c r="AC14" s="381"/>
      <c r="AD14" s="381"/>
      <c r="AE14" s="381"/>
      <c r="AF14" s="381"/>
      <c r="AG14" s="381"/>
      <c r="AH14" s="381"/>
      <c r="AI14" s="381"/>
      <c r="AJ14" s="381"/>
      <c r="AK14" s="381"/>
      <c r="AL14" s="381"/>
      <c r="AM14" s="381"/>
      <c r="AN14" s="381"/>
      <c r="AO14" s="381"/>
      <c r="AP14" s="381"/>
      <c r="AR14" s="381"/>
      <c r="AS14" s="381"/>
      <c r="AT14" s="381"/>
      <c r="AU14" s="381"/>
      <c r="AV14" s="381"/>
      <c r="AW14" s="381"/>
      <c r="AX14" s="381"/>
      <c r="AY14" s="381"/>
      <c r="AZ14" s="381"/>
      <c r="BA14" s="381"/>
      <c r="BB14" s="381"/>
      <c r="BC14" s="381"/>
      <c r="BD14" s="381"/>
      <c r="BE14" s="381"/>
      <c r="BF14" s="381"/>
    </row>
    <row r="15" spans="1:58">
      <c r="A15" s="199">
        <f t="shared" ca="1" si="0"/>
        <v>1</v>
      </c>
      <c r="B15" s="199">
        <v>2002</v>
      </c>
      <c r="C15" s="310">
        <f ca="1">VLOOKUP($B15,INDIRECT(C$5&amp;VLOOKUP($H$2,lookup!$P$2:$Q$4,2,FALSE)&amp;"T!$B$5:$AS$30"),$I$2,FALSE)</f>
        <v>89.512755098577244</v>
      </c>
      <c r="D15" s="310" t="str">
        <f ca="1">IF($L$2=2,"-",VLOOKUP($B15,INDIRECT(D$5&amp;VLOOKUP($H$2,lookup!$P$2:$Q$4,2,FALSE)&amp;"cT!$B$5:$AS$30"),$I$2,FALSE))</f>
        <v>-</v>
      </c>
      <c r="E15" s="310">
        <f ca="1">VLOOKUP($B15,INDIRECT(E$5&amp;VLOOKUP($H$2,lookup!$P$2:$Q$4,2,FALSE)&amp;"T!$B$5:$AS$30"),$I$2,FALSE)</f>
        <v>89.586737280012656</v>
      </c>
      <c r="F15" s="310">
        <f ca="1">VLOOKUP($B15,INDIRECT(F$5&amp;VLOOKUP($H$2,lookup!$P$2:$Q$4,2,FALSE)&amp;"T!$B$5:$AS$30"),$I$2,FALSE)</f>
        <v>93.525094566500371</v>
      </c>
      <c r="G15" s="310">
        <f ca="1">VLOOKUP($B15,INDIRECT(G$5&amp;VLOOKUP($H$2,lookup!$P$2:$Q$4,2,FALSE)&amp;"T!$B$5:$AS$30"),$I$2,FALSE)</f>
        <v>99.917418377226767</v>
      </c>
      <c r="H15" s="310">
        <f ca="1">VLOOKUP($B15,INDIRECT(H$5&amp;VLOOKUP($H$2,lookup!$P$2:$Q$4,2,FALSE)&amp;"T!$B$5:$AS$30"),$I$2,FALSE)</f>
        <v>95.709879271952829</v>
      </c>
      <c r="I15" s="608">
        <f ca="1">VLOOKUP($B15,INDIRECT(I$5&amp;VLOOKUP($H$2,lookup!$P$2:$Q$4,2,FALSE)&amp;"T!$B$5:$AS$30"),$I$2,FALSE)</f>
        <v>98.9</v>
      </c>
      <c r="J15" s="221"/>
      <c r="K15" s="221"/>
      <c r="L15" s="381"/>
      <c r="M15" s="381"/>
      <c r="N15" s="381"/>
      <c r="O15" s="381"/>
      <c r="P15" s="381"/>
      <c r="Q15" s="381"/>
      <c r="R15" s="381"/>
      <c r="S15" s="381"/>
      <c r="T15" s="381"/>
      <c r="U15" s="381"/>
      <c r="V15" s="381"/>
      <c r="W15" s="381"/>
      <c r="X15" s="381"/>
      <c r="Y15" s="381"/>
      <c r="Z15" s="381"/>
      <c r="AB15" s="381"/>
      <c r="AC15" s="381"/>
      <c r="AD15" s="381"/>
      <c r="AE15" s="381"/>
      <c r="AF15" s="381"/>
      <c r="AG15" s="381"/>
      <c r="AH15" s="381"/>
      <c r="AI15" s="381"/>
      <c r="AJ15" s="381"/>
      <c r="AK15" s="381"/>
      <c r="AL15" s="381"/>
      <c r="AM15" s="381"/>
      <c r="AN15" s="381"/>
      <c r="AO15" s="381"/>
      <c r="AP15" s="381"/>
      <c r="AR15" s="381"/>
      <c r="AS15" s="381"/>
      <c r="AT15" s="381"/>
      <c r="AU15" s="381"/>
      <c r="AV15" s="381"/>
      <c r="AW15" s="381"/>
      <c r="AX15" s="381"/>
      <c r="AY15" s="381"/>
      <c r="AZ15" s="381"/>
      <c r="BA15" s="381"/>
      <c r="BB15" s="381"/>
      <c r="BC15" s="381"/>
      <c r="BD15" s="381"/>
      <c r="BE15" s="381"/>
      <c r="BF15" s="381"/>
    </row>
    <row r="16" spans="1:58">
      <c r="A16" s="199">
        <f t="shared" ca="1" si="0"/>
        <v>1</v>
      </c>
      <c r="B16" s="199">
        <v>2003</v>
      </c>
      <c r="C16" s="310">
        <f ca="1">VLOOKUP($B16,INDIRECT(C$5&amp;VLOOKUP($H$2,lookup!$P$2:$Q$4,2,FALSE)&amp;"T!$B$5:$AS$30"),$I$2,FALSE)</f>
        <v>92.026994184886135</v>
      </c>
      <c r="D16" s="310" t="str">
        <f ca="1">IF($L$2=2,"-",VLOOKUP($B16,INDIRECT(D$5&amp;VLOOKUP($H$2,lookup!$P$2:$Q$4,2,FALSE)&amp;"cT!$B$5:$AS$30"),$I$2,FALSE))</f>
        <v>-</v>
      </c>
      <c r="E16" s="310">
        <f ca="1">VLOOKUP($B16,INDIRECT(E$5&amp;VLOOKUP($H$2,lookup!$P$2:$Q$4,2,FALSE)&amp;"T!$B$5:$AS$30"),$I$2,FALSE)</f>
        <v>92.808613318251929</v>
      </c>
      <c r="F16" s="310">
        <f ca="1">VLOOKUP($B16,INDIRECT(F$5&amp;VLOOKUP($H$2,lookup!$P$2:$Q$4,2,FALSE)&amp;"T!$B$5:$AS$30"),$I$2,FALSE)</f>
        <v>96.528319351786394</v>
      </c>
      <c r="G16" s="310">
        <f ca="1">VLOOKUP($B16,INDIRECT(G$5&amp;VLOOKUP($H$2,lookup!$P$2:$Q$4,2,FALSE)&amp;"T!$B$5:$AS$30"),$I$2,FALSE)</f>
        <v>99.157816170913435</v>
      </c>
      <c r="H16" s="310">
        <f ca="1">VLOOKUP($B16,INDIRECT(H$5&amp;VLOOKUP($H$2,lookup!$P$2:$Q$4,2,FALSE)&amp;"T!$B$5:$AS$30"),$I$2,FALSE)</f>
        <v>95.336782824845727</v>
      </c>
      <c r="I16" s="608">
        <f ca="1">VLOOKUP($B16,INDIRECT(I$5&amp;VLOOKUP($H$2,lookup!$P$2:$Q$4,2,FALSE)&amp;"T!$B$5:$AS$30"),$I$2,FALSE)</f>
        <v>99.8</v>
      </c>
      <c r="J16" s="221"/>
      <c r="K16" s="221"/>
      <c r="L16" s="381"/>
      <c r="M16" s="381"/>
      <c r="N16" s="381"/>
      <c r="O16" s="381"/>
      <c r="P16" s="381"/>
      <c r="Q16" s="381"/>
      <c r="R16" s="381"/>
      <c r="S16" s="381"/>
      <c r="T16" s="381"/>
      <c r="U16" s="381"/>
      <c r="V16" s="381"/>
      <c r="W16" s="381"/>
      <c r="X16" s="381"/>
      <c r="Y16" s="381"/>
      <c r="Z16" s="381"/>
      <c r="AB16" s="381"/>
      <c r="AC16" s="381"/>
      <c r="AD16" s="381"/>
      <c r="AE16" s="381"/>
      <c r="AF16" s="381"/>
      <c r="AG16" s="381"/>
      <c r="AH16" s="381"/>
      <c r="AI16" s="381"/>
      <c r="AJ16" s="381"/>
      <c r="AK16" s="381"/>
      <c r="AL16" s="381"/>
      <c r="AM16" s="381"/>
      <c r="AN16" s="381"/>
      <c r="AO16" s="381"/>
      <c r="AP16" s="381"/>
      <c r="AR16" s="381"/>
      <c r="AS16" s="381"/>
      <c r="AT16" s="381"/>
      <c r="AU16" s="381"/>
      <c r="AV16" s="381"/>
      <c r="AW16" s="381"/>
      <c r="AX16" s="381"/>
      <c r="AY16" s="381"/>
      <c r="AZ16" s="381"/>
      <c r="BA16" s="381"/>
      <c r="BB16" s="381"/>
      <c r="BC16" s="381"/>
      <c r="BD16" s="381"/>
      <c r="BE16" s="381"/>
      <c r="BF16" s="381"/>
    </row>
    <row r="17" spans="1:58">
      <c r="A17" s="199">
        <f t="shared" ca="1" si="0"/>
        <v>1</v>
      </c>
      <c r="B17" s="199">
        <v>2004</v>
      </c>
      <c r="C17" s="310">
        <f ca="1">VLOOKUP($B17,INDIRECT(C$5&amp;VLOOKUP($H$2,lookup!$P$2:$Q$4,2,FALSE)&amp;"T!$B$5:$AS$30"),$I$2,FALSE)</f>
        <v>96.262177049376191</v>
      </c>
      <c r="D17" s="310" t="str">
        <f ca="1">IF($L$2=2,"-",VLOOKUP($B17,INDIRECT(D$5&amp;VLOOKUP($H$2,lookup!$P$2:$Q$4,2,FALSE)&amp;"cT!$B$5:$AS$30"),$I$2,FALSE))</f>
        <v>-</v>
      </c>
      <c r="E17" s="310">
        <f ca="1">VLOOKUP($B17,INDIRECT(E$5&amp;VLOOKUP($H$2,lookup!$P$2:$Q$4,2,FALSE)&amp;"T!$B$5:$AS$30"),$I$2,FALSE)</f>
        <v>96.494256127786244</v>
      </c>
      <c r="F17" s="310">
        <f ca="1">VLOOKUP($B17,INDIRECT(F$5&amp;VLOOKUP($H$2,lookup!$P$2:$Q$4,2,FALSE)&amp;"T!$B$5:$AS$30"),$I$2,FALSE)</f>
        <v>98.398542603484898</v>
      </c>
      <c r="G17" s="310">
        <f ca="1">VLOOKUP($B17,INDIRECT(G$5&amp;VLOOKUP($H$2,lookup!$P$2:$Q$4,2,FALSE)&amp;"T!$B$5:$AS$30"),$I$2,FALSE)</f>
        <v>99.759489230008995</v>
      </c>
      <c r="H17" s="310">
        <f ca="1">VLOOKUP($B17,INDIRECT(H$5&amp;VLOOKUP($H$2,lookup!$P$2:$Q$4,2,FALSE)&amp;"T!$B$5:$AS$30"),$I$2,FALSE)</f>
        <v>97.828864638048984</v>
      </c>
      <c r="I17" s="608">
        <f ca="1">VLOOKUP($B17,INDIRECT(I$5&amp;VLOOKUP($H$2,lookup!$P$2:$Q$4,2,FALSE)&amp;"T!$B$5:$AS$30"),$I$2,FALSE)</f>
        <v>99.5</v>
      </c>
      <c r="J17" s="221"/>
      <c r="K17" s="221"/>
      <c r="L17" s="381"/>
      <c r="M17" s="381"/>
      <c r="N17" s="381"/>
      <c r="O17" s="381"/>
      <c r="P17" s="381"/>
      <c r="Q17" s="381"/>
      <c r="R17" s="381"/>
      <c r="S17" s="381"/>
      <c r="T17" s="381"/>
      <c r="U17" s="381"/>
      <c r="V17" s="381"/>
      <c r="W17" s="381"/>
      <c r="X17" s="381"/>
      <c r="Y17" s="381"/>
      <c r="Z17" s="381"/>
      <c r="AB17" s="381"/>
      <c r="AC17" s="381"/>
      <c r="AD17" s="381"/>
      <c r="AE17" s="381"/>
      <c r="AF17" s="381"/>
      <c r="AG17" s="381"/>
      <c r="AH17" s="381"/>
      <c r="AI17" s="381"/>
      <c r="AJ17" s="381"/>
      <c r="AK17" s="381"/>
      <c r="AL17" s="381"/>
      <c r="AM17" s="381"/>
      <c r="AN17" s="381"/>
      <c r="AO17" s="381"/>
      <c r="AP17" s="381"/>
      <c r="AR17" s="381"/>
      <c r="AS17" s="381"/>
      <c r="AT17" s="381"/>
      <c r="AU17" s="381"/>
      <c r="AV17" s="381"/>
      <c r="AW17" s="381"/>
      <c r="AX17" s="381"/>
      <c r="AY17" s="381"/>
      <c r="AZ17" s="381"/>
      <c r="BA17" s="381"/>
      <c r="BB17" s="381"/>
      <c r="BC17" s="381"/>
      <c r="BD17" s="381"/>
      <c r="BE17" s="381"/>
      <c r="BF17" s="381"/>
    </row>
    <row r="18" spans="1:58">
      <c r="A18" s="199">
        <f t="shared" ca="1" si="0"/>
        <v>1</v>
      </c>
      <c r="B18" s="199">
        <v>2005</v>
      </c>
      <c r="C18" s="310">
        <f ca="1">VLOOKUP($B18,INDIRECT(C$5&amp;VLOOKUP($H$2,lookup!$P$2:$Q$4,2,FALSE)&amp;"T!$B$5:$AS$30"),$I$2,FALSE)</f>
        <v>100</v>
      </c>
      <c r="D18" s="310" t="str">
        <f ca="1">IF($L$2=2,"-",VLOOKUP($B18,INDIRECT(D$5&amp;VLOOKUP($H$2,lookup!$P$2:$Q$4,2,FALSE)&amp;"cT!$B$5:$AS$30"),$I$2,FALSE))</f>
        <v>-</v>
      </c>
      <c r="E18" s="310">
        <f ca="1">VLOOKUP($B18,INDIRECT(E$5&amp;VLOOKUP($H$2,lookup!$P$2:$Q$4,2,FALSE)&amp;"T!$B$5:$AS$30"),$I$2,FALSE)</f>
        <v>100</v>
      </c>
      <c r="F18" s="310">
        <f ca="1">VLOOKUP($B18,INDIRECT(F$5&amp;VLOOKUP($H$2,lookup!$P$2:$Q$4,2,FALSE)&amp;"T!$B$5:$AS$30"),$I$2,FALSE)</f>
        <v>100</v>
      </c>
      <c r="G18" s="310">
        <f ca="1">VLOOKUP($B18,INDIRECT(G$5&amp;VLOOKUP($H$2,lookup!$P$2:$Q$4,2,FALSE)&amp;"T!$B$5:$AS$30"),$I$2,FALSE)</f>
        <v>100</v>
      </c>
      <c r="H18" s="310">
        <f ca="1">VLOOKUP($B18,INDIRECT(H$5&amp;VLOOKUP($H$2,lookup!$P$2:$Q$4,2,FALSE)&amp;"T!$B$5:$AS$30"),$I$2,FALSE)</f>
        <v>100</v>
      </c>
      <c r="I18" s="608">
        <f ca="1">VLOOKUP($B18,INDIRECT(I$5&amp;VLOOKUP($H$2,lookup!$P$2:$Q$4,2,FALSE)&amp;"T!$B$5:$AS$30"),$I$2,FALSE)</f>
        <v>100</v>
      </c>
      <c r="J18" s="221"/>
      <c r="K18" s="221"/>
      <c r="L18" s="381"/>
      <c r="M18" s="381"/>
      <c r="N18" s="381"/>
      <c r="O18" s="381"/>
      <c r="P18" s="381"/>
      <c r="Q18" s="381"/>
      <c r="R18" s="381"/>
      <c r="S18" s="381"/>
      <c r="T18" s="381"/>
      <c r="U18" s="381"/>
      <c r="V18" s="381"/>
      <c r="W18" s="381"/>
      <c r="X18" s="381"/>
      <c r="Y18" s="381"/>
      <c r="Z18" s="381"/>
      <c r="AB18" s="381"/>
      <c r="AC18" s="381"/>
      <c r="AD18" s="381"/>
      <c r="AE18" s="381"/>
      <c r="AF18" s="381"/>
      <c r="AG18" s="381"/>
      <c r="AH18" s="381"/>
      <c r="AI18" s="381"/>
      <c r="AJ18" s="381"/>
      <c r="AK18" s="381"/>
      <c r="AL18" s="381"/>
      <c r="AM18" s="381"/>
      <c r="AN18" s="381"/>
      <c r="AO18" s="381"/>
      <c r="AP18" s="381"/>
      <c r="AR18" s="381"/>
      <c r="AS18" s="381"/>
      <c r="AT18" s="381"/>
      <c r="AU18" s="381"/>
      <c r="AV18" s="381"/>
      <c r="AW18" s="381"/>
      <c r="AX18" s="381"/>
      <c r="AY18" s="381"/>
      <c r="AZ18" s="381"/>
      <c r="BA18" s="381"/>
      <c r="BB18" s="381"/>
      <c r="BC18" s="381"/>
      <c r="BD18" s="381"/>
      <c r="BE18" s="381"/>
      <c r="BF18" s="381"/>
    </row>
    <row r="19" spans="1:58">
      <c r="A19" s="199">
        <f t="shared" ca="1" si="0"/>
        <v>1</v>
      </c>
      <c r="B19" s="199">
        <v>2006</v>
      </c>
      <c r="C19" s="310">
        <f ca="1">VLOOKUP($B19,INDIRECT(C$5&amp;VLOOKUP($H$2,lookup!$P$2:$Q$4,2,FALSE)&amp;"T!$B$5:$AS$30"),$I$2,FALSE)</f>
        <v>104.52202153615133</v>
      </c>
      <c r="D19" s="310" t="str">
        <f ca="1">IF($L$2=2,"-",VLOOKUP($B19,INDIRECT(D$5&amp;VLOOKUP($H$2,lookup!$P$2:$Q$4,2,FALSE)&amp;"cT!$B$5:$AS$30"),$I$2,FALSE))</f>
        <v>-</v>
      </c>
      <c r="E19" s="310">
        <f ca="1">VLOOKUP($B19,INDIRECT(E$5&amp;VLOOKUP($H$2,lookup!$P$2:$Q$4,2,FALSE)&amp;"T!$B$5:$AS$30"),$I$2,FALSE)</f>
        <v>101.72906278588889</v>
      </c>
      <c r="F19" s="310">
        <f ca="1">VLOOKUP($B19,INDIRECT(F$5&amp;VLOOKUP($H$2,lookup!$P$2:$Q$4,2,FALSE)&amp;"T!$B$5:$AS$30"),$I$2,FALSE)</f>
        <v>101.25129680337596</v>
      </c>
      <c r="G19" s="310">
        <f ca="1">VLOOKUP($B19,INDIRECT(G$5&amp;VLOOKUP($H$2,lookup!$P$2:$Q$4,2,FALSE)&amp;"T!$B$5:$AS$30"),$I$2,FALSE)</f>
        <v>102.74548754679952</v>
      </c>
      <c r="H19" s="310">
        <f ca="1">VLOOKUP($B19,INDIRECT(H$5&amp;VLOOKUP($H$2,lookup!$P$2:$Q$4,2,FALSE)&amp;"T!$B$5:$AS$30"),$I$2,FALSE)</f>
        <v>103.23030404156395</v>
      </c>
      <c r="I19" s="608">
        <f ca="1">VLOOKUP($B19,INDIRECT(I$5&amp;VLOOKUP($H$2,lookup!$P$2:$Q$4,2,FALSE)&amp;"T!$B$5:$AS$30"),$I$2,FALSE)</f>
        <v>100.2</v>
      </c>
      <c r="J19" s="221"/>
      <c r="K19" s="221"/>
      <c r="L19" s="381"/>
      <c r="M19" s="381"/>
      <c r="N19" s="381"/>
      <c r="O19" s="381"/>
      <c r="P19" s="381"/>
      <c r="Q19" s="381"/>
      <c r="R19" s="381"/>
      <c r="S19" s="381"/>
      <c r="T19" s="381"/>
      <c r="U19" s="381"/>
      <c r="V19" s="381"/>
      <c r="W19" s="381"/>
      <c r="X19" s="381"/>
      <c r="Y19" s="381"/>
      <c r="Z19" s="381"/>
      <c r="AB19" s="381"/>
      <c r="AC19" s="381"/>
      <c r="AD19" s="381"/>
      <c r="AE19" s="381"/>
      <c r="AF19" s="381"/>
      <c r="AG19" s="381"/>
      <c r="AH19" s="381"/>
      <c r="AI19" s="381"/>
      <c r="AJ19" s="381"/>
      <c r="AK19" s="381"/>
      <c r="AL19" s="381"/>
      <c r="AM19" s="381"/>
      <c r="AN19" s="381"/>
      <c r="AO19" s="381"/>
      <c r="AP19" s="381"/>
      <c r="AR19" s="381"/>
      <c r="AS19" s="381"/>
      <c r="AT19" s="381"/>
      <c r="AU19" s="381"/>
      <c r="AV19" s="381"/>
      <c r="AW19" s="381"/>
      <c r="AX19" s="381"/>
      <c r="AY19" s="381"/>
      <c r="AZ19" s="381"/>
      <c r="BA19" s="381"/>
      <c r="BB19" s="381"/>
      <c r="BC19" s="381"/>
      <c r="BD19" s="381"/>
      <c r="BE19" s="381"/>
      <c r="BF19" s="381"/>
    </row>
    <row r="20" spans="1:58">
      <c r="A20" s="199">
        <f t="shared" ca="1" si="0"/>
        <v>1</v>
      </c>
      <c r="B20" s="199">
        <v>2007</v>
      </c>
      <c r="C20" s="310">
        <f ca="1">VLOOKUP($B20,INDIRECT(C$5&amp;VLOOKUP($H$2,lookup!$P$2:$Q$4,2,FALSE)&amp;"T!$B$5:$AS$30"),$I$2,FALSE)</f>
        <v>109.6791843905671</v>
      </c>
      <c r="D20" s="310" t="str">
        <f ca="1">IF($L$2=2,"-",VLOOKUP($B20,INDIRECT(D$5&amp;VLOOKUP($H$2,lookup!$P$2:$Q$4,2,FALSE)&amp;"cT!$B$5:$AS$30"),$I$2,FALSE))</f>
        <v>-</v>
      </c>
      <c r="E20" s="310">
        <f ca="1">VLOOKUP($B20,INDIRECT(E$5&amp;VLOOKUP($H$2,lookup!$P$2:$Q$4,2,FALSE)&amp;"T!$B$5:$AS$30"),$I$2,FALSE)</f>
        <v>105.87860880883981</v>
      </c>
      <c r="F20" s="310">
        <f ca="1">VLOOKUP($B20,INDIRECT(F$5&amp;VLOOKUP($H$2,lookup!$P$2:$Q$4,2,FALSE)&amp;"T!$B$5:$AS$30"),$I$2,FALSE)</f>
        <v>107.04537634474191</v>
      </c>
      <c r="G20" s="310">
        <f ca="1">VLOOKUP($B20,INDIRECT(G$5&amp;VLOOKUP($H$2,lookup!$P$2:$Q$4,2,FALSE)&amp;"T!$B$5:$AS$30"),$I$2,FALSE)</f>
        <v>103.58955942516124</v>
      </c>
      <c r="H20" s="310">
        <f ca="1">VLOOKUP($B20,INDIRECT(H$5&amp;VLOOKUP($H$2,lookup!$P$2:$Q$4,2,FALSE)&amp;"T!$B$5:$AS$30"),$I$2,FALSE)</f>
        <v>102.46045941988467</v>
      </c>
      <c r="I20" s="608">
        <f ca="1">VLOOKUP($B20,INDIRECT(I$5&amp;VLOOKUP($H$2,lookup!$P$2:$Q$4,2,FALSE)&amp;"T!$B$5:$AS$30"),$I$2,FALSE)</f>
        <v>99.5</v>
      </c>
      <c r="J20" s="221"/>
      <c r="K20" s="221"/>
      <c r="L20" s="381"/>
      <c r="M20" s="381"/>
      <c r="N20" s="381"/>
      <c r="O20" s="381"/>
      <c r="P20" s="381"/>
      <c r="Q20" s="381"/>
      <c r="R20" s="381"/>
      <c r="S20" s="381"/>
      <c r="T20" s="381"/>
      <c r="U20" s="381"/>
      <c r="V20" s="381"/>
      <c r="W20" s="381"/>
      <c r="X20" s="381"/>
      <c r="Y20" s="381"/>
      <c r="Z20" s="381"/>
      <c r="AB20" s="381"/>
      <c r="AC20" s="381"/>
      <c r="AD20" s="381"/>
      <c r="AE20" s="381"/>
      <c r="AF20" s="381"/>
      <c r="AG20" s="381"/>
      <c r="AH20" s="381"/>
      <c r="AI20" s="381"/>
      <c r="AJ20" s="381"/>
      <c r="AK20" s="381"/>
      <c r="AL20" s="381"/>
      <c r="AM20" s="381"/>
      <c r="AN20" s="381"/>
      <c r="AO20" s="381"/>
      <c r="AP20" s="381"/>
      <c r="AR20" s="381"/>
      <c r="AS20" s="381"/>
      <c r="AT20" s="381"/>
      <c r="AU20" s="381"/>
      <c r="AV20" s="381"/>
      <c r="AW20" s="381"/>
      <c r="AX20" s="381"/>
      <c r="AY20" s="381"/>
      <c r="AZ20" s="381"/>
      <c r="BA20" s="381"/>
      <c r="BB20" s="381"/>
      <c r="BC20" s="381"/>
      <c r="BD20" s="381"/>
      <c r="BE20" s="381"/>
      <c r="BF20" s="381"/>
    </row>
    <row r="21" spans="1:58">
      <c r="A21" s="199">
        <f t="shared" ca="1" si="0"/>
        <v>1</v>
      </c>
      <c r="B21" s="199">
        <v>2008</v>
      </c>
      <c r="C21" s="310">
        <f ca="1">VLOOKUP($B21,INDIRECT(C$5&amp;VLOOKUP($H$2,lookup!$P$2:$Q$4,2,FALSE)&amp;"T!$B$5:$AS$30"),$I$2,FALSE)</f>
        <v>113.68554395006851</v>
      </c>
      <c r="D21" s="310" t="str">
        <f ca="1">IF($L$2=2,"-",VLOOKUP($B21,INDIRECT(D$5&amp;VLOOKUP($H$2,lookup!$P$2:$Q$4,2,FALSE)&amp;"cT!$B$5:$AS$30"),$I$2,FALSE))</f>
        <v>-</v>
      </c>
      <c r="E21" s="310">
        <f ca="1">VLOOKUP($B21,INDIRECT(E$5&amp;VLOOKUP($H$2,lookup!$P$2:$Q$4,2,FALSE)&amp;"T!$B$5:$AS$30"),$I$2,FALSE)</f>
        <v>108.55533035025375</v>
      </c>
      <c r="F21" s="310">
        <f ca="1">VLOOKUP($B21,INDIRECT(F$5&amp;VLOOKUP($H$2,lookup!$P$2:$Q$4,2,FALSE)&amp;"T!$B$5:$AS$30"),$I$2,FALSE)</f>
        <v>110.9088467410497</v>
      </c>
      <c r="G21" s="310">
        <f ca="1">VLOOKUP($B21,INDIRECT(G$5&amp;VLOOKUP($H$2,lookup!$P$2:$Q$4,2,FALSE)&amp;"T!$B$5:$AS$30"),$I$2,FALSE)</f>
        <v>104.72589746008983</v>
      </c>
      <c r="H21" s="310">
        <f ca="1">VLOOKUP($B21,INDIRECT(H$5&amp;VLOOKUP($H$2,lookup!$P$2:$Q$4,2,FALSE)&amp;"T!$B$5:$AS$30"),$I$2,FALSE)</f>
        <v>102.50358496243481</v>
      </c>
      <c r="I21" s="608">
        <f ca="1">VLOOKUP($B21,INDIRECT(I$5&amp;VLOOKUP($H$2,lookup!$P$2:$Q$4,2,FALSE)&amp;"T!$B$5:$AS$30"),$I$2,FALSE)</f>
        <v>101.4</v>
      </c>
      <c r="J21" s="221"/>
      <c r="K21" s="221"/>
      <c r="L21" s="381"/>
      <c r="M21" s="381"/>
      <c r="N21" s="381"/>
      <c r="O21" s="381"/>
      <c r="P21" s="381"/>
      <c r="Q21" s="381"/>
      <c r="R21" s="381"/>
      <c r="S21" s="381"/>
      <c r="T21" s="381"/>
      <c r="U21" s="381"/>
      <c r="V21" s="381"/>
      <c r="W21" s="381"/>
      <c r="X21" s="381"/>
      <c r="Y21" s="381"/>
      <c r="Z21" s="381"/>
      <c r="AB21" s="381"/>
      <c r="AC21" s="381"/>
      <c r="AD21" s="381"/>
      <c r="AE21" s="381"/>
      <c r="AF21" s="381"/>
      <c r="AG21" s="381"/>
      <c r="AH21" s="381"/>
      <c r="AI21" s="381"/>
      <c r="AJ21" s="381"/>
      <c r="AK21" s="381"/>
      <c r="AL21" s="381"/>
      <c r="AM21" s="381"/>
      <c r="AN21" s="381"/>
      <c r="AO21" s="381"/>
      <c r="AP21" s="381"/>
      <c r="AR21" s="381"/>
      <c r="AS21" s="381"/>
      <c r="AT21" s="381"/>
      <c r="AU21" s="381"/>
      <c r="AV21" s="381"/>
      <c r="AW21" s="381"/>
      <c r="AX21" s="381"/>
      <c r="AY21" s="381"/>
      <c r="AZ21" s="381"/>
      <c r="BA21" s="381"/>
      <c r="BB21" s="381"/>
      <c r="BC21" s="381"/>
      <c r="BD21" s="381"/>
      <c r="BE21" s="381"/>
      <c r="BF21" s="381"/>
    </row>
    <row r="22" spans="1:58">
      <c r="A22" s="199">
        <f t="shared" ca="1" si="0"/>
        <v>1</v>
      </c>
      <c r="B22" s="199">
        <v>2009</v>
      </c>
      <c r="C22" s="310">
        <f ca="1">VLOOKUP($B22,INDIRECT(C$5&amp;VLOOKUP($H$2,lookup!$P$2:$Q$4,2,FALSE)&amp;"T!$B$5:$AS$30"),$I$2,FALSE)</f>
        <v>111.37891379701274</v>
      </c>
      <c r="D22" s="310" t="str">
        <f ca="1">IF($L$2=2,"-",VLOOKUP($B22,INDIRECT(D$5&amp;VLOOKUP($H$2,lookup!$P$2:$Q$4,2,FALSE)&amp;"cT!$B$5:$AS$30"),$I$2,FALSE))</f>
        <v>-</v>
      </c>
      <c r="E22" s="310">
        <f ca="1">VLOOKUP($B22,INDIRECT(E$5&amp;VLOOKUP($H$2,lookup!$P$2:$Q$4,2,FALSE)&amp;"T!$B$5:$AS$30"),$I$2,FALSE)</f>
        <v>108.37488564444683</v>
      </c>
      <c r="F22" s="310">
        <f ca="1">VLOOKUP($B22,INDIRECT(F$5&amp;VLOOKUP($H$2,lookup!$P$2:$Q$4,2,FALSE)&amp;"T!$B$5:$AS$30"),$I$2,FALSE)</f>
        <v>110.01085850245063</v>
      </c>
      <c r="G22" s="310">
        <f ca="1">VLOOKUP($B22,INDIRECT(G$5&amp;VLOOKUP($H$2,lookup!$P$2:$Q$4,2,FALSE)&amp;"T!$B$5:$AS$30"),$I$2,FALSE)</f>
        <v>102.77188587992741</v>
      </c>
      <c r="H22" s="310">
        <f ca="1">VLOOKUP($B22,INDIRECT(H$5&amp;VLOOKUP($H$2,lookup!$P$2:$Q$4,2,FALSE)&amp;"T!$B$5:$AS$30"),$I$2,FALSE)</f>
        <v>101.24356387468028</v>
      </c>
      <c r="I22" s="608">
        <f ca="1">VLOOKUP($B22,INDIRECT(I$5&amp;VLOOKUP($H$2,lookup!$P$2:$Q$4,2,FALSE)&amp;"T!$B$5:$AS$30"),$I$2,FALSE)</f>
        <v>103.3</v>
      </c>
      <c r="J22" s="221"/>
      <c r="K22" s="221"/>
      <c r="L22" s="381"/>
      <c r="M22" s="381"/>
      <c r="N22" s="381"/>
      <c r="O22" s="381"/>
      <c r="P22" s="381"/>
      <c r="Q22" s="381"/>
      <c r="R22" s="381"/>
      <c r="S22" s="381"/>
      <c r="T22" s="381"/>
      <c r="U22" s="381"/>
      <c r="V22" s="381"/>
      <c r="W22" s="381"/>
      <c r="X22" s="381"/>
      <c r="Y22" s="381"/>
      <c r="Z22" s="381"/>
      <c r="AB22" s="381"/>
      <c r="AC22" s="381"/>
      <c r="AD22" s="381"/>
      <c r="AE22" s="381"/>
      <c r="AF22" s="381"/>
      <c r="AG22" s="381"/>
      <c r="AH22" s="381"/>
      <c r="AI22" s="381"/>
      <c r="AJ22" s="381"/>
      <c r="AK22" s="381"/>
      <c r="AL22" s="381"/>
      <c r="AM22" s="381"/>
      <c r="AN22" s="381"/>
      <c r="AO22" s="381"/>
      <c r="AP22" s="381"/>
      <c r="AR22" s="381"/>
      <c r="AS22" s="381"/>
      <c r="AT22" s="381"/>
      <c r="AU22" s="381"/>
      <c r="AV22" s="381"/>
      <c r="AW22" s="381"/>
      <c r="AX22" s="381"/>
      <c r="AY22" s="381"/>
      <c r="AZ22" s="381"/>
      <c r="BA22" s="381"/>
      <c r="BB22" s="381"/>
      <c r="BC22" s="381"/>
      <c r="BD22" s="381"/>
      <c r="BE22" s="381"/>
      <c r="BF22" s="381"/>
    </row>
    <row r="23" spans="1:58">
      <c r="A23" s="199">
        <f t="shared" ca="1" si="0"/>
        <v>1</v>
      </c>
      <c r="B23" s="199">
        <v>2010</v>
      </c>
      <c r="C23" s="310">
        <f ca="1">VLOOKUP($B23,INDIRECT(C$5&amp;VLOOKUP($H$2,lookup!$P$2:$Q$4,2,FALSE)&amp;"T!$B$5:$AS$30"),$I$2,FALSE)</f>
        <v>112.89854167317242</v>
      </c>
      <c r="D23" s="310" t="str">
        <f ca="1">IF($L$2=2,"-",VLOOKUP($B23,INDIRECT(D$5&amp;VLOOKUP($H$2,lookup!$P$2:$Q$4,2,FALSE)&amp;"cT!$B$5:$AS$30"),$I$2,FALSE))</f>
        <v>-</v>
      </c>
      <c r="E23" s="310">
        <f ca="1">VLOOKUP($B23,INDIRECT(E$5&amp;VLOOKUP($H$2,lookup!$P$2:$Q$4,2,FALSE)&amp;"T!$B$5:$AS$30"),$I$2,FALSE)</f>
        <v>109.50285266365721</v>
      </c>
      <c r="F23" s="310">
        <f ca="1">VLOOKUP($B23,INDIRECT(F$5&amp;VLOOKUP($H$2,lookup!$P$2:$Q$4,2,FALSE)&amp;"T!$B$5:$AS$30"),$I$2,FALSE)</f>
        <v>110.32459301101622</v>
      </c>
      <c r="G23" s="310">
        <f ca="1">VLOOKUP($B23,INDIRECT(G$5&amp;VLOOKUP($H$2,lookup!$P$2:$Q$4,2,FALSE)&amp;"T!$B$5:$AS$30"),$I$2,FALSE)</f>
        <v>103.10100506691384</v>
      </c>
      <c r="H23" s="310">
        <f ca="1">VLOOKUP($B23,INDIRECT(H$5&amp;VLOOKUP($H$2,lookup!$P$2:$Q$4,2,FALSE)&amp;"T!$B$5:$AS$30"),$I$2,FALSE)</f>
        <v>102.33306880352524</v>
      </c>
      <c r="I23" s="608">
        <f ca="1">VLOOKUP($B23,INDIRECT(I$5&amp;VLOOKUP($H$2,lookup!$P$2:$Q$4,2,FALSE)&amp;"T!$B$5:$AS$30"),$I$2,FALSE)</f>
        <v>102.7</v>
      </c>
      <c r="J23" s="221"/>
      <c r="K23" s="221"/>
      <c r="L23" s="381"/>
      <c r="M23" s="381"/>
      <c r="N23" s="381"/>
      <c r="O23" s="381"/>
      <c r="P23" s="381"/>
      <c r="Q23" s="381"/>
      <c r="R23" s="381"/>
      <c r="S23" s="381"/>
      <c r="T23" s="381"/>
      <c r="U23" s="381"/>
      <c r="V23" s="381"/>
      <c r="W23" s="381"/>
      <c r="X23" s="381"/>
      <c r="Y23" s="381"/>
      <c r="Z23" s="381"/>
      <c r="AB23" s="381"/>
      <c r="AC23" s="381"/>
      <c r="AD23" s="381"/>
      <c r="AE23" s="381"/>
      <c r="AF23" s="381"/>
      <c r="AG23" s="381"/>
      <c r="AH23" s="381"/>
      <c r="AI23" s="381"/>
      <c r="AJ23" s="381"/>
      <c r="AK23" s="381"/>
      <c r="AL23" s="381"/>
      <c r="AM23" s="381"/>
      <c r="AN23" s="381"/>
      <c r="AO23" s="381"/>
      <c r="AP23" s="381"/>
      <c r="AR23" s="381"/>
      <c r="AS23" s="381"/>
      <c r="AT23" s="381"/>
      <c r="AU23" s="381"/>
      <c r="AV23" s="381"/>
      <c r="AW23" s="381"/>
      <c r="AX23" s="381"/>
      <c r="AY23" s="381"/>
      <c r="AZ23" s="381"/>
      <c r="BA23" s="381"/>
      <c r="BB23" s="381"/>
      <c r="BC23" s="381"/>
      <c r="BD23" s="381"/>
      <c r="BE23" s="381"/>
      <c r="BF23" s="381"/>
    </row>
    <row r="24" spans="1:58">
      <c r="A24" s="199">
        <f t="shared" ca="1" si="0"/>
        <v>1</v>
      </c>
      <c r="B24" s="199">
        <v>2011</v>
      </c>
      <c r="C24" s="310">
        <f ca="1">VLOOKUP($B24,INDIRECT(C$5&amp;VLOOKUP($H$2,lookup!$P$2:$Q$4,2,FALSE)&amp;"T!$B$5:$AS$30"),$I$2,FALSE)</f>
        <v>113.35500706693151</v>
      </c>
      <c r="D24" s="310" t="str">
        <f ca="1">IF($L$2=2,"-",VLOOKUP($B24,INDIRECT(D$5&amp;VLOOKUP($H$2,lookup!$P$2:$Q$4,2,FALSE)&amp;"cT!$B$5:$AS$30"),$I$2,FALSE))</f>
        <v>-</v>
      </c>
      <c r="E24" s="310">
        <f ca="1">VLOOKUP($B24,INDIRECT(E$5&amp;VLOOKUP($H$2,lookup!$P$2:$Q$4,2,FALSE)&amp;"T!$B$5:$AS$30"),$I$2,FALSE)</f>
        <v>110.06717727856636</v>
      </c>
      <c r="F24" s="310">
        <f ca="1">VLOOKUP($B24,INDIRECT(F$5&amp;VLOOKUP($H$2,lookup!$P$2:$Q$4,2,FALSE)&amp;"T!$B$5:$AS$30"),$I$2,FALSE)</f>
        <v>110.01306409710926</v>
      </c>
      <c r="G24" s="310">
        <f ca="1">VLOOKUP($B24,INDIRECT(G$5&amp;VLOOKUP($H$2,lookup!$P$2:$Q$4,2,FALSE)&amp;"T!$B$5:$AS$30"),$I$2,FALSE)</f>
        <v>102.98711193441802</v>
      </c>
      <c r="H24" s="310">
        <f ca="1">VLOOKUP($B24,INDIRECT(H$5&amp;VLOOKUP($H$2,lookup!$P$2:$Q$4,2,FALSE)&amp;"T!$B$5:$AS$30"),$I$2,FALSE)</f>
        <v>103.03776919336805</v>
      </c>
      <c r="I24" s="608">
        <f ca="1">VLOOKUP($B24,INDIRECT(I$5&amp;VLOOKUP($H$2,lookup!$P$2:$Q$4,2,FALSE)&amp;"T!$B$5:$AS$30"),$I$2,FALSE)</f>
        <v>102.4</v>
      </c>
      <c r="J24" s="221"/>
      <c r="K24" s="221"/>
      <c r="L24" s="381"/>
      <c r="M24" s="381"/>
      <c r="N24" s="381"/>
      <c r="O24" s="381"/>
      <c r="P24" s="381"/>
      <c r="Q24" s="381"/>
      <c r="R24" s="381"/>
      <c r="S24" s="381"/>
      <c r="T24" s="381"/>
      <c r="U24" s="381"/>
      <c r="V24" s="381"/>
      <c r="W24" s="381"/>
      <c r="X24" s="381"/>
      <c r="Y24" s="381"/>
      <c r="Z24" s="381"/>
      <c r="AB24" s="381"/>
      <c r="AC24" s="381"/>
      <c r="AD24" s="381"/>
      <c r="AE24" s="381"/>
      <c r="AF24" s="381"/>
      <c r="AG24" s="381"/>
      <c r="AH24" s="381"/>
      <c r="AI24" s="381"/>
      <c r="AJ24" s="381"/>
      <c r="AK24" s="381"/>
      <c r="AL24" s="381"/>
      <c r="AM24" s="381"/>
      <c r="AN24" s="381"/>
      <c r="AO24" s="381"/>
      <c r="AP24" s="381"/>
      <c r="AR24" s="381"/>
      <c r="AS24" s="381"/>
      <c r="AT24" s="381"/>
      <c r="AU24" s="381"/>
      <c r="AV24" s="381"/>
      <c r="AW24" s="381"/>
      <c r="AX24" s="381"/>
      <c r="AY24" s="381"/>
      <c r="AZ24" s="381"/>
      <c r="BA24" s="381"/>
      <c r="BB24" s="381"/>
      <c r="BC24" s="381"/>
      <c r="BD24" s="381"/>
      <c r="BE24" s="381"/>
      <c r="BF24" s="381"/>
    </row>
    <row r="25" spans="1:58">
      <c r="A25" s="199">
        <f t="shared" ca="1" si="0"/>
        <v>1</v>
      </c>
      <c r="B25" s="199">
        <v>2012</v>
      </c>
      <c r="C25" s="310">
        <f ca="1">VLOOKUP($B25,INDIRECT(C$5&amp;VLOOKUP($H$2,lookup!$P$2:$Q$4,2,FALSE)&amp;"T!$B$5:$AS$30"),$I$2,FALSE)</f>
        <v>110.57980744817924</v>
      </c>
      <c r="D25" s="310" t="str">
        <f ca="1">IF($L$2=2,"-",VLOOKUP($B25,INDIRECT(D$5&amp;VLOOKUP($H$2,lookup!$P$2:$Q$4,2,FALSE)&amp;"cT!$B$5:$AS$30"),$I$2,FALSE))</f>
        <v>-</v>
      </c>
      <c r="E25" s="310">
        <f ca="1">VLOOKUP($B25,INDIRECT(E$5&amp;VLOOKUP($H$2,lookup!$P$2:$Q$4,2,FALSE)&amp;"T!$B$5:$AS$30"),$I$2,FALSE)</f>
        <v>106.54813029949727</v>
      </c>
      <c r="F25" s="310">
        <f ca="1">VLOOKUP($B25,INDIRECT(F$5&amp;VLOOKUP($H$2,lookup!$P$2:$Q$4,2,FALSE)&amp;"T!$B$5:$AS$30"),$I$2,FALSE)</f>
        <v>106.10703224142861</v>
      </c>
      <c r="G25" s="310">
        <f ca="1">VLOOKUP($B25,INDIRECT(G$5&amp;VLOOKUP($H$2,lookup!$P$2:$Q$4,2,FALSE)&amp;"T!$B$5:$AS$30"),$I$2,FALSE)</f>
        <v>103.78390229593823</v>
      </c>
      <c r="H25" s="310">
        <f ca="1">VLOOKUP($B25,INDIRECT(H$5&amp;VLOOKUP($H$2,lookup!$P$2:$Q$4,2,FALSE)&amp;"T!$B$5:$AS$30"),$I$2,FALSE)</f>
        <v>104.21534285924949</v>
      </c>
      <c r="I25" s="608">
        <f ca="1">VLOOKUP($B25,INDIRECT(I$5&amp;VLOOKUP($H$2,lookup!$P$2:$Q$4,2,FALSE)&amp;"T!$B$5:$AS$30"),$I$2,FALSE)</f>
        <v>103</v>
      </c>
      <c r="J25" s="221"/>
      <c r="K25" s="221"/>
      <c r="L25" s="381"/>
      <c r="M25" s="381"/>
      <c r="N25" s="381"/>
      <c r="O25" s="381"/>
      <c r="P25" s="381"/>
      <c r="Q25" s="381"/>
      <c r="R25" s="381"/>
      <c r="S25" s="381"/>
      <c r="T25" s="381"/>
      <c r="U25" s="381"/>
      <c r="V25" s="381"/>
      <c r="W25" s="381"/>
      <c r="X25" s="381"/>
      <c r="Y25" s="381"/>
      <c r="Z25" s="381"/>
      <c r="AB25" s="381"/>
      <c r="AC25" s="381"/>
      <c r="AD25" s="381"/>
      <c r="AE25" s="381"/>
      <c r="AF25" s="381"/>
      <c r="AG25" s="381"/>
      <c r="AH25" s="381"/>
      <c r="AI25" s="381"/>
      <c r="AJ25" s="381"/>
      <c r="AK25" s="381"/>
      <c r="AL25" s="381"/>
      <c r="AM25" s="381"/>
      <c r="AN25" s="381"/>
      <c r="AO25" s="381"/>
      <c r="AP25" s="381"/>
      <c r="AR25" s="381"/>
      <c r="AS25" s="381"/>
      <c r="AT25" s="381"/>
      <c r="AU25" s="381"/>
      <c r="AV25" s="381"/>
      <c r="AW25" s="381"/>
      <c r="AX25" s="381"/>
      <c r="AY25" s="381"/>
      <c r="AZ25" s="381"/>
      <c r="BA25" s="381"/>
      <c r="BB25" s="381"/>
      <c r="BC25" s="381"/>
      <c r="BD25" s="381"/>
      <c r="BE25" s="381"/>
      <c r="BF25" s="381"/>
    </row>
    <row r="26" spans="1:58">
      <c r="A26" s="199">
        <f t="shared" ca="1" si="0"/>
        <v>1</v>
      </c>
      <c r="B26" s="199">
        <v>2013</v>
      </c>
      <c r="C26" s="310">
        <f ca="1">VLOOKUP($B26,INDIRECT(C$5&amp;VLOOKUP($H$2,lookup!$P$2:$Q$4,2,FALSE)&amp;"T!$B$5:$AS$30"),$I$2,FALSE)</f>
        <v>104.01240141257166</v>
      </c>
      <c r="D26" s="310" t="str">
        <f ca="1">IF($L$2=2,"-",VLOOKUP($B26,INDIRECT(D$5&amp;VLOOKUP($H$2,lookup!$P$2:$Q$4,2,FALSE)&amp;"cT!$B$5:$AS$30"),$I$2,FALSE))</f>
        <v>-</v>
      </c>
      <c r="E26" s="310">
        <f ca="1">VLOOKUP($B26,INDIRECT(E$5&amp;VLOOKUP($H$2,lookup!$P$2:$Q$4,2,FALSE)&amp;"T!$B$5:$AS$30"),$I$2,FALSE)</f>
        <v>100.1982504026748</v>
      </c>
      <c r="F26" s="310">
        <f ca="1">VLOOKUP($B26,INDIRECT(F$5&amp;VLOOKUP($H$2,lookup!$P$2:$Q$4,2,FALSE)&amp;"T!$B$5:$AS$30"),$I$2,FALSE)</f>
        <v>98.238328888857694</v>
      </c>
      <c r="G26" s="310">
        <f ca="1">VLOOKUP($B26,INDIRECT(G$5&amp;VLOOKUP($H$2,lookup!$P$2:$Q$4,2,FALSE)&amp;"T!$B$5:$AS$30"),$I$2,FALSE)</f>
        <v>103.80660440134295</v>
      </c>
      <c r="H26" s="310">
        <f ca="1">VLOOKUP($B26,INDIRECT(H$5&amp;VLOOKUP($H$2,lookup!$P$2:$Q$4,2,FALSE)&amp;"T!$B$5:$AS$30"),$I$2,FALSE)</f>
        <v>105.87761680091941</v>
      </c>
      <c r="I26" s="608">
        <f ca="1">VLOOKUP($B26,INDIRECT(I$5&amp;VLOOKUP($H$2,lookup!$P$2:$Q$4,2,FALSE)&amp;"T!$B$5:$AS$30"),$I$2,FALSE)</f>
        <v>102.8</v>
      </c>
      <c r="J26" s="552"/>
      <c r="K26" s="552"/>
      <c r="L26" s="381"/>
      <c r="M26" s="381"/>
      <c r="N26" s="381"/>
      <c r="O26" s="381"/>
      <c r="P26" s="381"/>
      <c r="Q26" s="381"/>
      <c r="R26" s="381"/>
      <c r="S26" s="381"/>
      <c r="T26" s="381"/>
      <c r="U26" s="381"/>
      <c r="V26" s="381"/>
      <c r="W26" s="381"/>
      <c r="X26" s="381"/>
      <c r="Y26" s="381"/>
      <c r="Z26" s="381"/>
      <c r="AB26" s="381"/>
      <c r="AC26" s="381"/>
      <c r="AD26" s="381"/>
      <c r="AE26" s="381"/>
      <c r="AF26" s="381"/>
      <c r="AG26" s="381"/>
      <c r="AH26" s="381"/>
      <c r="AI26" s="381"/>
      <c r="AJ26" s="381"/>
      <c r="AK26" s="381"/>
      <c r="AL26" s="381"/>
      <c r="AM26" s="381"/>
      <c r="AN26" s="381"/>
      <c r="AO26" s="381"/>
      <c r="AP26" s="381"/>
      <c r="AR26" s="381"/>
      <c r="AS26" s="381"/>
      <c r="AT26" s="381"/>
      <c r="AU26" s="381"/>
      <c r="AV26" s="381"/>
      <c r="AW26" s="381"/>
      <c r="AX26" s="381"/>
      <c r="AY26" s="381"/>
      <c r="AZ26" s="381"/>
      <c r="BA26" s="381"/>
      <c r="BB26" s="381"/>
      <c r="BC26" s="381"/>
      <c r="BD26" s="381"/>
      <c r="BE26" s="381"/>
      <c r="BF26" s="381"/>
    </row>
    <row r="27" spans="1:58">
      <c r="A27" s="199">
        <f t="shared" ca="1" si="0"/>
        <v>1</v>
      </c>
      <c r="B27" s="199">
        <v>2014</v>
      </c>
      <c r="C27" s="310">
        <f ca="1">VLOOKUP($B27,INDIRECT(C$5&amp;VLOOKUP($H$2,lookup!$P$2:$Q$4,2,FALSE)&amp;"T!$B$5:$AS$30"),$I$2,FALSE)</f>
        <v>101.41501556625741</v>
      </c>
      <c r="D27" s="310" t="str">
        <f ca="1">IF($L$2=2,"-",VLOOKUP($B27,INDIRECT(D$5&amp;VLOOKUP($H$2,lookup!$P$2:$Q$4,2,FALSE)&amp;"cT!$B$5:$AS$30"),$I$2,FALSE))</f>
        <v>-</v>
      </c>
      <c r="E27" s="310">
        <f ca="1">VLOOKUP($B27,INDIRECT(E$5&amp;VLOOKUP($H$2,lookup!$P$2:$Q$4,2,FALSE)&amp;"T!$B$5:$AS$30"),$I$2,FALSE)</f>
        <v>97.86167907039254</v>
      </c>
      <c r="F27" s="310">
        <f ca="1">VLOOKUP($B27,INDIRECT(F$5&amp;VLOOKUP($H$2,lookup!$P$2:$Q$4,2,FALSE)&amp;"T!$B$5:$AS$30"),$I$2,FALSE)</f>
        <v>95.383117724654738</v>
      </c>
      <c r="G27" s="310">
        <f ca="1">VLOOKUP($B27,INDIRECT(G$5&amp;VLOOKUP($H$2,lookup!$P$2:$Q$4,2,FALSE)&amp;"T!$B$5:$AS$30"),$I$2,FALSE)</f>
        <v>103.63097846840429</v>
      </c>
      <c r="H27" s="310">
        <f ca="1">VLOOKUP($B27,INDIRECT(H$5&amp;VLOOKUP($H$2,lookup!$P$2:$Q$4,2,FALSE)&amp;"T!$B$5:$AS$30"),$I$2,FALSE)</f>
        <v>106.32386315890317</v>
      </c>
      <c r="I27" s="608" t="str">
        <f ca="1">VLOOKUP($B27,INDIRECT(I$5&amp;VLOOKUP($H$2,lookup!$P$2:$Q$4,2,FALSE)&amp;"T!$B$5:$AS$30"),$I$2,FALSE)</f>
        <v>:</v>
      </c>
      <c r="J27" s="552"/>
      <c r="K27" s="552"/>
      <c r="L27" s="381"/>
      <c r="M27" s="381"/>
      <c r="N27" s="381"/>
      <c r="O27" s="381"/>
      <c r="P27" s="381"/>
      <c r="Q27" s="381"/>
      <c r="R27" s="381"/>
      <c r="S27" s="381"/>
      <c r="T27" s="381"/>
      <c r="U27" s="381"/>
      <c r="V27" s="381"/>
      <c r="W27" s="381"/>
      <c r="X27" s="381"/>
      <c r="Y27" s="381"/>
      <c r="Z27" s="381"/>
      <c r="AB27" s="381"/>
      <c r="AC27" s="381"/>
      <c r="AD27" s="381"/>
      <c r="AE27" s="381"/>
      <c r="AF27" s="381"/>
      <c r="AG27" s="381"/>
      <c r="AH27" s="381"/>
      <c r="AI27" s="381"/>
      <c r="AJ27" s="381"/>
      <c r="AK27" s="381"/>
      <c r="AL27" s="381"/>
      <c r="AM27" s="381"/>
      <c r="AN27" s="381"/>
      <c r="AO27" s="381"/>
      <c r="AP27" s="381"/>
      <c r="AR27" s="381"/>
      <c r="AS27" s="381"/>
      <c r="AT27" s="381"/>
      <c r="AU27" s="381"/>
      <c r="AV27" s="381"/>
      <c r="AW27" s="381"/>
      <c r="AX27" s="381"/>
      <c r="AY27" s="381"/>
      <c r="AZ27" s="381"/>
      <c r="BA27" s="381"/>
      <c r="BB27" s="381"/>
      <c r="BC27" s="381"/>
      <c r="BD27" s="381"/>
      <c r="BE27" s="381"/>
      <c r="BF27" s="381"/>
    </row>
    <row r="28" spans="1:58">
      <c r="A28" s="199">
        <f t="shared" ca="1" si="0"/>
        <v>1</v>
      </c>
      <c r="B28" s="199">
        <v>2015</v>
      </c>
      <c r="C28" s="310">
        <f ca="1">VLOOKUP($B28,INDIRECT(C$5&amp;VLOOKUP($H$2,lookup!$P$2:$Q$4,2,FALSE)&amp;"T!$B$5:$AS$30"),$I$2,FALSE)</f>
        <v>103.02377774670109</v>
      </c>
      <c r="D28" s="310" t="str">
        <f ca="1">IF($L$2=2,"-",VLOOKUP($B28,INDIRECT(D$5&amp;VLOOKUP($H$2,lookup!$P$2:$Q$4,2,FALSE)&amp;"cT!$B$5:$AS$30"),$I$2,FALSE))</f>
        <v>-</v>
      </c>
      <c r="E28" s="310">
        <f ca="1">VLOOKUP($B28,INDIRECT(E$5&amp;VLOOKUP($H$2,lookup!$P$2:$Q$4,2,FALSE)&amp;"T!$B$5:$AS$30"),$I$2,FALSE)</f>
        <v>98.70837065593868</v>
      </c>
      <c r="F28" s="310">
        <f ca="1">VLOOKUP($B28,INDIRECT(F$5&amp;VLOOKUP($H$2,lookup!$P$2:$Q$4,2,FALSE)&amp;"T!$B$5:$AS$30"),$I$2,FALSE)</f>
        <v>96.071671048766518</v>
      </c>
      <c r="G28" s="310">
        <f ca="1">VLOOKUP($B28,INDIRECT(G$5&amp;VLOOKUP($H$2,lookup!$P$2:$Q$4,2,FALSE)&amp;"T!$B$5:$AS$30"),$I$2,FALSE)</f>
        <v>104.3718755178366</v>
      </c>
      <c r="H28" s="310">
        <f ca="1">VLOOKUP($B28,INDIRECT(H$5&amp;VLOOKUP($H$2,lookup!$P$2:$Q$4,2,FALSE)&amp;"T!$B$5:$AS$30"),$I$2,FALSE)</f>
        <v>107.23637532484018</v>
      </c>
      <c r="I28" s="608" t="str">
        <f ca="1">VLOOKUP($B28,INDIRECT(I$5&amp;VLOOKUP($H$2,lookup!$P$2:$Q$4,2,FALSE)&amp;"T!$B$5:$AS$30"),$I$2,FALSE)</f>
        <v>:</v>
      </c>
      <c r="J28" s="552"/>
      <c r="K28" s="552"/>
      <c r="L28" s="381"/>
      <c r="M28" s="381"/>
      <c r="N28" s="381"/>
      <c r="O28" s="381"/>
      <c r="P28" s="381"/>
      <c r="Q28" s="381"/>
      <c r="R28" s="381"/>
      <c r="S28" s="381"/>
      <c r="T28" s="381"/>
      <c r="U28" s="381"/>
      <c r="V28" s="381"/>
      <c r="W28" s="381"/>
      <c r="X28" s="381"/>
      <c r="Y28" s="381"/>
      <c r="Z28" s="381"/>
      <c r="AB28" s="381"/>
      <c r="AC28" s="381"/>
      <c r="AD28" s="381"/>
      <c r="AE28" s="381"/>
      <c r="AF28" s="381"/>
      <c r="AG28" s="381"/>
      <c r="AH28" s="381"/>
      <c r="AI28" s="381"/>
      <c r="AJ28" s="381"/>
      <c r="AK28" s="381"/>
      <c r="AL28" s="381"/>
      <c r="AM28" s="381"/>
      <c r="AN28" s="381"/>
      <c r="AO28" s="381"/>
      <c r="AP28" s="381"/>
      <c r="AR28" s="381"/>
      <c r="AS28" s="381"/>
      <c r="AT28" s="381"/>
      <c r="AU28" s="381"/>
      <c r="AV28" s="381"/>
      <c r="AW28" s="381"/>
      <c r="AX28" s="381"/>
      <c r="AY28" s="381"/>
      <c r="AZ28" s="381"/>
      <c r="BA28" s="381"/>
      <c r="BB28" s="381"/>
      <c r="BC28" s="381"/>
      <c r="BD28" s="381"/>
      <c r="BE28" s="381"/>
      <c r="BF28" s="381"/>
    </row>
    <row r="29" spans="1:58">
      <c r="A29" s="199">
        <f ca="1">SUM(A8:A28)</f>
        <v>21</v>
      </c>
      <c r="C29" s="311"/>
      <c r="D29" s="311"/>
      <c r="E29" s="311"/>
      <c r="F29" s="311"/>
      <c r="G29" s="311"/>
      <c r="H29" s="311"/>
      <c r="J29" s="311"/>
      <c r="K29" s="311"/>
      <c r="L29" s="381"/>
      <c r="M29" s="381"/>
      <c r="N29" s="384"/>
      <c r="O29" s="384"/>
      <c r="P29" s="384"/>
      <c r="Q29" s="384"/>
      <c r="R29" s="384"/>
      <c r="S29" s="384"/>
      <c r="T29" s="384"/>
      <c r="U29" s="384"/>
      <c r="V29" s="384"/>
      <c r="W29" s="384"/>
      <c r="X29" s="384"/>
      <c r="Y29" s="384"/>
      <c r="Z29" s="381"/>
      <c r="AB29" s="381"/>
      <c r="AC29" s="381"/>
      <c r="AD29" s="384"/>
      <c r="AE29" s="384"/>
      <c r="AF29" s="384"/>
      <c r="AG29" s="384"/>
      <c r="AH29" s="384"/>
      <c r="AI29" s="384"/>
      <c r="AJ29" s="384"/>
      <c r="AK29" s="384"/>
      <c r="AL29" s="384"/>
      <c r="AM29" s="384"/>
      <c r="AN29" s="384"/>
      <c r="AO29" s="384"/>
      <c r="AP29" s="381"/>
      <c r="AR29" s="381"/>
      <c r="AS29" s="381"/>
      <c r="AT29" s="384"/>
      <c r="AU29" s="384"/>
      <c r="AV29" s="384"/>
      <c r="AW29" s="384"/>
      <c r="AX29" s="384"/>
      <c r="AY29" s="384"/>
      <c r="AZ29" s="384"/>
      <c r="BA29" s="384"/>
      <c r="BB29" s="384"/>
      <c r="BC29" s="384"/>
      <c r="BD29" s="384"/>
      <c r="BE29" s="384"/>
      <c r="BF29" s="381"/>
    </row>
    <row r="30" spans="1:58" ht="44.25" customHeight="1">
      <c r="B30" s="220" t="str">
        <f ca="1">INDEX($B$8:$B$28,$A$29-2)&amp;"-"&amp;INDEX($B$8:$B$28,$A$29)</f>
        <v>2013-2015</v>
      </c>
      <c r="C30" s="310">
        <f ca="1">VLOOKUP($B30,INDIRECT(C$5&amp;VLOOKUP($H$2,lookup!$P$2:$Q$4,2,FALSE)&amp;"T!$B$5:$AS$30"),$I$2,FALSE)</f>
        <v>102.81706490851006</v>
      </c>
      <c r="D30" s="310" t="str">
        <f ca="1">IF($L$2=2,"-",VLOOKUP($B30,INDIRECT(D$5&amp;VLOOKUP($H$2,lookup!$P$2:$Q$4,2,FALSE)&amp;"cT!$B$5:$AS$30"),$I$2,FALSE))</f>
        <v>-</v>
      </c>
      <c r="E30" s="310">
        <f ca="1">VLOOKUP($B30,INDIRECT(E$5&amp;VLOOKUP($H$2,lookup!$P$2:$Q$4,2,FALSE)&amp;"T!$B$5:$AS$30"),$I$2,FALSE)</f>
        <v>102.67672154141394</v>
      </c>
      <c r="F30" s="310">
        <f ca="1">VLOOKUP($B30,INDIRECT(F$5&amp;VLOOKUP($H$2,lookup!$P$2:$Q$4,2,FALSE)&amp;"T!$B$5:$AS$30"),$I$2,FALSE)</f>
        <v>96.564372554092984</v>
      </c>
      <c r="G30" s="310">
        <f ca="1">VLOOKUP($B30,INDIRECT(G$5&amp;VLOOKUP($H$2,lookup!$P$2:$Q$4,2,FALSE)&amp;"T!$B$5:$AS$30"),$I$2,FALSE)</f>
        <v>103.93648612919462</v>
      </c>
      <c r="H30" s="310">
        <f ca="1">VLOOKUP($B30,INDIRECT(H$5&amp;VLOOKUP($H$2,lookup!$P$2:$Q$4,2,FALSE)&amp;"T!$B$5:$AS$30"),$I$2,FALSE)</f>
        <v>106.47928509488759</v>
      </c>
      <c r="I30" s="608">
        <f ca="1">AVERAGE(INDEX(I$8:I$28,$A$29-4),INDEX(I$8:I$28,$A$29-3),INDEX(I$8:I$28,$A$29-2),INDEX(I$8:I$28,$A$29-1),INDEX(I$8:I$28,$A$29))</f>
        <v>102.73333333333333</v>
      </c>
      <c r="J30" s="311"/>
      <c r="K30" s="311"/>
      <c r="L30" s="381"/>
      <c r="M30" s="381"/>
      <c r="N30" s="396"/>
      <c r="O30" s="386"/>
      <c r="P30" s="386"/>
      <c r="Q30" s="386"/>
      <c r="R30" s="386"/>
      <c r="S30" s="386"/>
      <c r="T30" s="386"/>
      <c r="U30" s="386"/>
      <c r="V30" s="386"/>
      <c r="W30" s="386"/>
      <c r="X30" s="386"/>
      <c r="Y30" s="386"/>
      <c r="Z30" s="387"/>
      <c r="AA30" s="380"/>
      <c r="AB30" s="381"/>
      <c r="AC30" s="381"/>
      <c r="AD30" s="396"/>
      <c r="AE30" s="386"/>
      <c r="AF30" s="386"/>
      <c r="AG30" s="386"/>
      <c r="AH30" s="386"/>
      <c r="AI30" s="386"/>
      <c r="AJ30" s="386"/>
      <c r="AK30" s="386"/>
      <c r="AL30" s="386"/>
      <c r="AM30" s="386"/>
      <c r="AN30" s="386"/>
      <c r="AO30" s="386"/>
      <c r="AP30" s="387"/>
      <c r="AR30" s="381"/>
      <c r="AS30" s="381"/>
      <c r="AT30" s="396"/>
      <c r="AU30" s="386"/>
      <c r="AV30" s="386"/>
      <c r="AW30" s="386"/>
      <c r="AX30" s="386"/>
      <c r="AY30" s="386"/>
      <c r="AZ30" s="386"/>
      <c r="BA30" s="386"/>
      <c r="BB30" s="386"/>
      <c r="BC30" s="386"/>
      <c r="BD30" s="386"/>
      <c r="BE30" s="386"/>
      <c r="BF30" s="387"/>
    </row>
    <row r="31" spans="1:58" ht="57" customHeight="1">
      <c r="B31" s="220" t="str">
        <f ca="1">IF(L2=3,INDEX($B$8:$B$28,1)+1&amp;"-"&amp;INDEX($B$8:$B$28,$A$29),INDEX($B$8:$B$28,1)&amp;"-"&amp;INDEX($B$8:$B$28,$A$29))</f>
        <v>1995-2015</v>
      </c>
      <c r="C31" s="310">
        <f ca="1">VLOOKUP($B31,INDIRECT(C$5&amp;VLOOKUP($H$2,lookup!$P$2:$Q$4,2,FALSE)&amp;"T!$B$5:$AS$30"),$I$2,FALSE)</f>
        <v>95.191267514827757</v>
      </c>
      <c r="D31" s="310" t="str">
        <f ca="1">IF($L$2=2,"-",VLOOKUP($B31,INDIRECT(D$5&amp;VLOOKUP($H$2,lookup!$P$2:$Q$4,2,FALSE)&amp;"cT!$B$5:$AS$30"),$I$2,FALSE))</f>
        <v>-</v>
      </c>
      <c r="E31" s="310">
        <f ca="1">VLOOKUP($B31,INDIRECT(E$5&amp;VLOOKUP($H$2,lookup!$P$2:$Q$4,2,FALSE)&amp;"T!$B$5:$AS$30"),$I$2,FALSE)</f>
        <v>95.76364755011835</v>
      </c>
      <c r="F31" s="310">
        <f ca="1">VLOOKUP($B31,INDIRECT(F$5&amp;VLOOKUP($H$2,lookup!$P$2:$Q$4,2,FALSE)&amp;"T!$B$5:$AS$30"),$I$2,FALSE)</f>
        <v>97.246855996214279</v>
      </c>
      <c r="G31" s="310">
        <f ca="1">VLOOKUP($B31,INDIRECT(G$5&amp;VLOOKUP($H$2,lookup!$P$2:$Q$4,2,FALSE)&amp;"T!$B$5:$AS$30"),$I$2,FALSE)</f>
        <v>98.849719419641175</v>
      </c>
      <c r="H31" s="310">
        <f ca="1">VLOOKUP($B31,INDIRECT(H$5&amp;VLOOKUP($H$2,lookup!$P$2:$Q$4,2,FALSE)&amp;"T!$B$5:$AS$30"),$I$2,FALSE)</f>
        <v>97.32491208982961</v>
      </c>
      <c r="I31" s="608">
        <f ca="1">AVERAGE(OFFSET(I8,0,0,A29,1))</f>
        <v>101.41578947368421</v>
      </c>
      <c r="J31" s="311"/>
      <c r="K31" s="311"/>
      <c r="L31" s="381"/>
      <c r="M31" s="381"/>
      <c r="N31" s="383" t="str">
        <f ca="1">"Διάγραμμα "&amp;VLOOKUP($I$2,lookup!$D$1:$F$36,3,FALSE)&amp;"β. "&amp;$C$2&amp;".  Ετήσιοι Δείκτες Παραγωγικότητας Εργασίας (ΑΕΠ ανά ώρα εργασίας) και συνιστωσών μεγεθών, 1996 μέχρι "&amp;B8+A29-1&amp;" (Έτος βάσης 2005)."</f>
        <v>Διάγραμμα Α.1β. Σύνολο της Οικονομίας.  Ετήσιοι Δείκτες Παραγωγικότητας Εργασίας (ΑΕΠ ανά ώρα εργασίας) και συνιστωσών μεγεθών, 1996 μέχρι 2015 (Έτος βάσης 2005).</v>
      </c>
      <c r="O31" s="388"/>
      <c r="P31" s="388"/>
      <c r="Q31" s="388"/>
      <c r="R31" s="388"/>
      <c r="S31" s="388"/>
      <c r="T31" s="388"/>
      <c r="U31" s="388"/>
      <c r="V31" s="388"/>
      <c r="W31" s="388"/>
      <c r="X31" s="388"/>
      <c r="Y31" s="388"/>
      <c r="Z31" s="381"/>
      <c r="AB31" s="381"/>
      <c r="AC31" s="381"/>
      <c r="AD31" s="383" t="str">
        <f ca="1">"Διάγραμμα "&amp;VLOOKUP($I$2,lookup!$D$1:$F$36,3,FALSE)&amp;"β. "&amp;$C$2&amp;".  Ετήσιοι Δείκτες Παραγωγικότητας Εργασίας (ΑΕΠ ανά ώρα εργασίας) και συνιστωσών μεγεθών, 1996 μέχρι "&amp;B8+A29-1&amp;" (Έτος βάσης 2005)."</f>
        <v>Διάγραμμα Α.1β. Σύνολο της Οικονομίας.  Ετήσιοι Δείκτες Παραγωγικότητας Εργασίας (ΑΕΠ ανά ώρα εργασίας) και συνιστωσών μεγεθών, 1996 μέχρι 2015 (Έτος βάσης 2005).</v>
      </c>
      <c r="AE31" s="388"/>
      <c r="AF31" s="388"/>
      <c r="AG31" s="388"/>
      <c r="AH31" s="388"/>
      <c r="AI31" s="388"/>
      <c r="AJ31" s="388"/>
      <c r="AK31" s="388"/>
      <c r="AL31" s="388"/>
      <c r="AM31" s="388"/>
      <c r="AN31" s="388"/>
      <c r="AO31" s="388"/>
      <c r="AP31" s="381"/>
      <c r="AR31" s="381"/>
      <c r="AS31" s="381"/>
      <c r="AT31" s="383" t="str">
        <f ca="1">"Διάγραμμα "&amp;VLOOKUP($I$2,lookup!$D$1:$F$36,3,FALSE)&amp;"β. "&amp;$C$2&amp;".  Ετήσιοι Δείκτες Παραγωγικότητας Εργασίας (ΑΕΠ ανά ώρα εργασίας) και συνιστωσών μεγεθών, 1996 μέχρι "&amp;B8+A29-1&amp;" (Έτος βάσης 2005)."</f>
        <v>Διάγραμμα Α.1β. Σύνολο της Οικονομίας.  Ετήσιοι Δείκτες Παραγωγικότητας Εργασίας (ΑΕΠ ανά ώρα εργασίας) και συνιστωσών μεγεθών, 1996 μέχρι 2015 (Έτος βάσης 2005).</v>
      </c>
      <c r="AU31" s="388"/>
      <c r="AV31" s="388"/>
      <c r="AW31" s="388"/>
      <c r="AX31" s="388"/>
      <c r="AY31" s="388"/>
      <c r="AZ31" s="388"/>
      <c r="BA31" s="388"/>
      <c r="BB31" s="388"/>
      <c r="BC31" s="388"/>
      <c r="BD31" s="388"/>
      <c r="BE31" s="388"/>
      <c r="BF31" s="381"/>
    </row>
    <row r="32" spans="1:58">
      <c r="B32" s="220" t="str">
        <f>IF(L2=3,INDEX($B$8:$B$28,1)+1&amp;"-2008",INDEX($B$8:$B$28,1)&amp;"-2008")</f>
        <v>1995-2008</v>
      </c>
      <c r="C32" s="310">
        <f ca="1">VLOOKUP($B32,INDIRECT(C$5&amp;VLOOKUP($H$2,lookup!$P$2:$Q$4,2,FALSE)&amp;"T!$B$5:$AS$32"),$I$2,FALSE)</f>
        <v>88.739510935754055</v>
      </c>
      <c r="D32" s="310" t="str">
        <f ca="1">IF($L$2=2,"-",VLOOKUP($B32,INDIRECT(D$5&amp;VLOOKUP($H$2,lookup!$P$2:$Q$4,2,FALSE)&amp;"cT!$B$5:$AS$32"),$I$2,FALSE))</f>
        <v>-</v>
      </c>
      <c r="E32" s="310">
        <f ca="1">VLOOKUP($B32,INDIRECT(E$5&amp;VLOOKUP($H$2,lookup!$P$2:$Q$4,2,FALSE)&amp;"T!$B$5:$AS$32"),$I$2,FALSE)</f>
        <v>91.412518038379403</v>
      </c>
      <c r="F32" s="310">
        <f ca="1">VLOOKUP($B32,INDIRECT(F$5&amp;VLOOKUP($H$2,lookup!$P$2:$Q$4,2,FALSE)&amp;"T!$B$5:$AS$32"),$I$2,FALSE)</f>
        <v>94.00252217187257</v>
      </c>
      <c r="G32" s="310">
        <f ca="1">VLOOKUP($B32,INDIRECT(G$5&amp;VLOOKUP($H$2,lookup!$P$2:$Q$4,2,FALSE)&amp;"T!$B$5:$AS$32"),$I$2,FALSE)</f>
        <v>96.527910303405946</v>
      </c>
      <c r="H32" s="310">
        <f ca="1">VLOOKUP($B32,INDIRECT(H$5&amp;VLOOKUP($H$2,lookup!$P$2:$Q$4,2,FALSE)&amp;"T!$B$5:$AS$32"),$I$2,FALSE)</f>
        <v>93.825396705066851</v>
      </c>
      <c r="I32" s="608">
        <f ca="1">AVERAGE(OFFSET(I8,0,0,14,1))</f>
        <v>100.90714285714286</v>
      </c>
      <c r="J32" s="311"/>
      <c r="K32" s="311"/>
      <c r="L32" s="381"/>
      <c r="M32" s="381"/>
      <c r="N32" s="381"/>
      <c r="O32" s="388"/>
      <c r="P32" s="388"/>
      <c r="Q32" s="388"/>
      <c r="R32" s="388"/>
      <c r="S32" s="388"/>
      <c r="T32" s="388"/>
      <c r="U32" s="388"/>
      <c r="V32" s="388"/>
      <c r="W32" s="388"/>
      <c r="X32" s="388"/>
      <c r="Y32" s="388"/>
      <c r="Z32" s="381"/>
      <c r="AB32" s="381"/>
      <c r="AC32" s="381"/>
      <c r="AD32" s="381"/>
      <c r="AE32" s="388"/>
      <c r="AF32" s="388"/>
      <c r="AG32" s="388"/>
      <c r="AH32" s="388"/>
      <c r="AI32" s="388"/>
      <c r="AJ32" s="388"/>
      <c r="AK32" s="388"/>
      <c r="AL32" s="388"/>
      <c r="AM32" s="388"/>
      <c r="AN32" s="388"/>
      <c r="AO32" s="388"/>
      <c r="AP32" s="381"/>
      <c r="AR32" s="381"/>
      <c r="AS32" s="381"/>
      <c r="AT32" s="381"/>
      <c r="AU32" s="388"/>
      <c r="AV32" s="388"/>
      <c r="AW32" s="388"/>
      <c r="AX32" s="388"/>
      <c r="AY32" s="388"/>
      <c r="AZ32" s="388"/>
      <c r="BA32" s="388"/>
      <c r="BB32" s="388"/>
      <c r="BC32" s="388"/>
      <c r="BD32" s="388"/>
      <c r="BE32" s="388"/>
      <c r="BF32" s="381"/>
    </row>
    <row r="33" spans="2:58">
      <c r="B33" s="220" t="str">
        <f ca="1">IF(L2=3,"2009-"&amp;INDEX($B$8:$B$28,$A$29),"2009-"&amp;INDEX($B$8:$B$28,$A$29))</f>
        <v>2009-2015</v>
      </c>
      <c r="C33" s="310">
        <f ca="1">VLOOKUP($B33,INDIRECT(C$5&amp;VLOOKUP($H$2,lookup!$P$2:$Q$4,2,FALSE)&amp;"T!$B$5:$AS$32"),$I$2,FALSE)</f>
        <v>108.09478067297516</v>
      </c>
      <c r="D33" s="310" t="str">
        <f ca="1">IF($L$2=2,"-",VLOOKUP($B33,INDIRECT(D$5&amp;VLOOKUP($H$2,lookup!$P$2:$Q$4,2,FALSE)&amp;"cT!$B$5:$AS$32"),$I$2,FALSE))</f>
        <v>-</v>
      </c>
      <c r="E33" s="310">
        <f ca="1">VLOOKUP($B33,INDIRECT(E$5&amp;VLOOKUP($H$2,lookup!$P$2:$Q$4,2,FALSE)&amp;"T!$B$5:$AS$32"),$I$2,FALSE)</f>
        <v>104.46590657359624</v>
      </c>
      <c r="F33" s="310">
        <f ca="1">VLOOKUP($B33,INDIRECT(F$5&amp;VLOOKUP($H$2,lookup!$P$2:$Q$4,2,FALSE)&amp;"T!$B$5:$AS$32"),$I$2,FALSE)</f>
        <v>103.73552364489767</v>
      </c>
      <c r="G33" s="310">
        <f ca="1">VLOOKUP($B33,INDIRECT(G$5&amp;VLOOKUP($H$2,lookup!$P$2:$Q$4,2,FALSE)&amp;"T!$B$5:$AS$32"),$I$2,FALSE)</f>
        <v>103.49333765211161</v>
      </c>
      <c r="H33" s="310">
        <f ca="1">VLOOKUP($B33,INDIRECT(H$5&amp;VLOOKUP($H$2,lookup!$P$2:$Q$4,2,FALSE)&amp;"T!$B$5:$AS$32"),$I$2,FALSE)</f>
        <v>104.32394285935511</v>
      </c>
      <c r="I33" s="608">
        <f ca="1">AVERAGE(OFFSET(I$22,0,0,$A$29-SUM($A$8:$A$21),1))</f>
        <v>102.83999999999999</v>
      </c>
      <c r="J33" s="311"/>
      <c r="K33" s="311"/>
      <c r="L33" s="381"/>
      <c r="M33" s="381"/>
      <c r="N33" s="381"/>
      <c r="O33" s="381"/>
      <c r="P33" s="381"/>
      <c r="Q33" s="381"/>
      <c r="R33" s="381"/>
      <c r="S33" s="381"/>
      <c r="T33" s="381"/>
      <c r="U33" s="381"/>
      <c r="V33" s="381"/>
      <c r="W33" s="381"/>
      <c r="X33" s="381"/>
      <c r="Y33" s="381"/>
      <c r="Z33" s="381"/>
      <c r="AB33" s="381"/>
      <c r="AC33" s="381"/>
      <c r="AD33" s="381"/>
      <c r="AE33" s="381"/>
      <c r="AF33" s="381"/>
      <c r="AG33" s="381"/>
      <c r="AH33" s="381"/>
      <c r="AI33" s="381"/>
      <c r="AJ33" s="381"/>
      <c r="AK33" s="381"/>
      <c r="AL33" s="381"/>
      <c r="AM33" s="381"/>
      <c r="AN33" s="381"/>
      <c r="AO33" s="381"/>
      <c r="AP33" s="381"/>
      <c r="AR33" s="381"/>
      <c r="AS33" s="381"/>
      <c r="AT33" s="381"/>
      <c r="AU33" s="381"/>
      <c r="AV33" s="381"/>
      <c r="AW33" s="381"/>
      <c r="AX33" s="381"/>
      <c r="AY33" s="381"/>
      <c r="AZ33" s="381"/>
      <c r="BA33" s="381"/>
      <c r="BB33" s="381"/>
      <c r="BC33" s="381"/>
      <c r="BD33" s="381"/>
      <c r="BE33" s="381"/>
      <c r="BF33" s="381"/>
    </row>
    <row r="34" spans="2:58">
      <c r="J34" s="311"/>
      <c r="K34" s="311"/>
      <c r="L34" s="381"/>
      <c r="M34" s="381"/>
      <c r="N34" s="381"/>
      <c r="O34" s="381"/>
      <c r="P34" s="381"/>
      <c r="Q34" s="381"/>
      <c r="R34" s="381"/>
      <c r="S34" s="381"/>
      <c r="T34" s="381"/>
      <c r="U34" s="381"/>
      <c r="V34" s="381"/>
      <c r="W34" s="381"/>
      <c r="X34" s="381"/>
      <c r="Y34" s="381"/>
      <c r="Z34" s="381"/>
      <c r="AB34" s="381"/>
      <c r="AC34" s="381"/>
      <c r="AD34" s="381"/>
      <c r="AE34" s="381"/>
      <c r="AF34" s="381"/>
      <c r="AG34" s="381"/>
      <c r="AH34" s="381"/>
      <c r="AI34" s="381"/>
      <c r="AJ34" s="381"/>
      <c r="AK34" s="381"/>
      <c r="AL34" s="381"/>
      <c r="AM34" s="381"/>
      <c r="AN34" s="381"/>
      <c r="AO34" s="381"/>
      <c r="AP34" s="381"/>
      <c r="AR34" s="381"/>
      <c r="AS34" s="381"/>
      <c r="AT34" s="381"/>
      <c r="AU34" s="381"/>
      <c r="AV34" s="381"/>
      <c r="AW34" s="381"/>
      <c r="AX34" s="381"/>
      <c r="AY34" s="381"/>
      <c r="AZ34" s="381"/>
      <c r="BA34" s="381"/>
      <c r="BB34" s="381"/>
      <c r="BC34" s="381"/>
      <c r="BD34" s="381"/>
      <c r="BE34" s="381"/>
      <c r="BF34" s="381"/>
    </row>
    <row r="35" spans="2:58">
      <c r="J35" s="311"/>
      <c r="K35" s="311"/>
      <c r="L35" s="381"/>
      <c r="M35" s="381"/>
      <c r="N35" s="381"/>
      <c r="O35" s="381"/>
      <c r="P35" s="381"/>
      <c r="Q35" s="381"/>
      <c r="R35" s="381"/>
      <c r="S35" s="381"/>
      <c r="T35" s="381"/>
      <c r="U35" s="381"/>
      <c r="V35" s="381"/>
      <c r="W35" s="381"/>
      <c r="X35" s="381"/>
      <c r="Y35" s="381"/>
      <c r="Z35" s="381"/>
      <c r="AB35" s="381"/>
      <c r="AC35" s="381"/>
      <c r="AD35" s="381"/>
      <c r="AE35" s="381"/>
      <c r="AF35" s="381"/>
      <c r="AG35" s="381"/>
      <c r="AH35" s="381"/>
      <c r="AI35" s="381"/>
      <c r="AJ35" s="381"/>
      <c r="AK35" s="381"/>
      <c r="AL35" s="381"/>
      <c r="AM35" s="381"/>
      <c r="AN35" s="381"/>
      <c r="AO35" s="381"/>
      <c r="AP35" s="381"/>
      <c r="AR35" s="381"/>
      <c r="AS35" s="381"/>
      <c r="AT35" s="381"/>
      <c r="AU35" s="381"/>
      <c r="AV35" s="381"/>
      <c r="AW35" s="381"/>
      <c r="AX35" s="381"/>
      <c r="AY35" s="381"/>
      <c r="AZ35" s="381"/>
      <c r="BA35" s="381"/>
      <c r="BB35" s="381"/>
      <c r="BC35" s="381"/>
      <c r="BD35" s="381"/>
      <c r="BE35" s="381"/>
      <c r="BF35" s="381"/>
    </row>
    <row r="36" spans="2:58">
      <c r="L36" s="381"/>
      <c r="M36" s="381"/>
      <c r="N36" s="381"/>
      <c r="O36" s="381"/>
      <c r="P36" s="381"/>
      <c r="Q36" s="381"/>
      <c r="R36" s="381"/>
      <c r="S36" s="381"/>
      <c r="T36" s="381"/>
      <c r="U36" s="381"/>
      <c r="V36" s="381"/>
      <c r="W36" s="381"/>
      <c r="X36" s="381"/>
      <c r="Y36" s="381"/>
      <c r="Z36" s="381"/>
      <c r="AB36" s="381"/>
      <c r="AC36" s="381"/>
      <c r="AD36" s="381"/>
      <c r="AE36" s="381"/>
      <c r="AF36" s="381"/>
      <c r="AG36" s="381"/>
      <c r="AH36" s="381"/>
      <c r="AI36" s="381"/>
      <c r="AJ36" s="381"/>
      <c r="AK36" s="381"/>
      <c r="AL36" s="381"/>
      <c r="AM36" s="381"/>
      <c r="AN36" s="381"/>
      <c r="AO36" s="381"/>
      <c r="AP36" s="381"/>
      <c r="AR36" s="381"/>
      <c r="AS36" s="381"/>
      <c r="AT36" s="381"/>
      <c r="AU36" s="381"/>
      <c r="AV36" s="381"/>
      <c r="AW36" s="381"/>
      <c r="AX36" s="381"/>
      <c r="AY36" s="381"/>
      <c r="AZ36" s="381"/>
      <c r="BA36" s="381"/>
      <c r="BB36" s="381"/>
      <c r="BC36" s="381"/>
      <c r="BD36" s="381"/>
      <c r="BE36" s="381"/>
      <c r="BF36" s="381"/>
    </row>
    <row r="37" spans="2:58">
      <c r="L37" s="381"/>
      <c r="M37" s="381"/>
      <c r="N37" s="383"/>
      <c r="O37" s="388"/>
      <c r="P37" s="388"/>
      <c r="Q37" s="388"/>
      <c r="R37" s="388"/>
      <c r="S37" s="388"/>
      <c r="T37" s="388"/>
      <c r="U37" s="388"/>
      <c r="V37" s="388"/>
      <c r="W37" s="388"/>
      <c r="X37" s="388"/>
      <c r="Y37" s="388"/>
      <c r="Z37" s="381"/>
      <c r="AB37" s="381"/>
      <c r="AC37" s="381"/>
      <c r="AD37" s="383"/>
      <c r="AE37" s="388"/>
      <c r="AF37" s="388"/>
      <c r="AG37" s="388"/>
      <c r="AH37" s="388"/>
      <c r="AI37" s="388"/>
      <c r="AJ37" s="388"/>
      <c r="AK37" s="388"/>
      <c r="AL37" s="388"/>
      <c r="AM37" s="388"/>
      <c r="AN37" s="388"/>
      <c r="AO37" s="388"/>
      <c r="AP37" s="381"/>
      <c r="AR37" s="381"/>
      <c r="AS37" s="381"/>
      <c r="AT37" s="383"/>
      <c r="AU37" s="388"/>
      <c r="AV37" s="388"/>
      <c r="AW37" s="388"/>
      <c r="AX37" s="388"/>
      <c r="AY37" s="388"/>
      <c r="AZ37" s="388"/>
      <c r="BA37" s="388"/>
      <c r="BB37" s="388"/>
      <c r="BC37" s="388"/>
      <c r="BD37" s="388"/>
      <c r="BE37" s="388"/>
      <c r="BF37" s="381"/>
    </row>
    <row r="38" spans="2:58">
      <c r="L38" s="381"/>
      <c r="M38" s="381"/>
      <c r="N38" s="381"/>
      <c r="O38" s="381"/>
      <c r="P38" s="381"/>
      <c r="Q38" s="381"/>
      <c r="R38" s="381"/>
      <c r="S38" s="381"/>
      <c r="T38" s="381"/>
      <c r="U38" s="381"/>
      <c r="V38" s="381"/>
      <c r="W38" s="381"/>
      <c r="X38" s="381"/>
      <c r="Y38" s="381"/>
      <c r="Z38" s="381"/>
      <c r="AB38" s="381"/>
      <c r="AC38" s="381"/>
      <c r="AD38" s="381"/>
      <c r="AE38" s="381"/>
      <c r="AF38" s="381"/>
      <c r="AG38" s="381"/>
      <c r="AH38" s="381"/>
      <c r="AI38" s="381"/>
      <c r="AJ38" s="381"/>
      <c r="AK38" s="381"/>
      <c r="AL38" s="381"/>
      <c r="AM38" s="381"/>
      <c r="AN38" s="381"/>
      <c r="AO38" s="381"/>
      <c r="AP38" s="381"/>
      <c r="AR38" s="381"/>
      <c r="AS38" s="381"/>
      <c r="AT38" s="381"/>
      <c r="AU38" s="381"/>
      <c r="AV38" s="381"/>
      <c r="AW38" s="381"/>
      <c r="AX38" s="381"/>
      <c r="AY38" s="381"/>
      <c r="AZ38" s="381"/>
      <c r="BA38" s="381"/>
      <c r="BB38" s="381"/>
      <c r="BC38" s="381"/>
      <c r="BD38" s="381"/>
      <c r="BE38" s="381"/>
      <c r="BF38" s="381"/>
    </row>
    <row r="39" spans="2:58">
      <c r="L39" s="381"/>
      <c r="M39" s="381"/>
      <c r="N39" s="381"/>
      <c r="O39" s="381"/>
      <c r="P39" s="381"/>
      <c r="Q39" s="381"/>
      <c r="R39" s="381"/>
      <c r="S39" s="381"/>
      <c r="T39" s="381"/>
      <c r="U39" s="381"/>
      <c r="V39" s="381"/>
      <c r="W39" s="381"/>
      <c r="X39" s="381"/>
      <c r="Y39" s="381"/>
      <c r="Z39" s="381"/>
      <c r="AB39" s="381"/>
      <c r="AC39" s="381"/>
      <c r="AD39" s="381"/>
      <c r="AE39" s="381"/>
      <c r="AF39" s="381"/>
      <c r="AG39" s="381"/>
      <c r="AH39" s="381"/>
      <c r="AI39" s="381"/>
      <c r="AJ39" s="381"/>
      <c r="AK39" s="381"/>
      <c r="AL39" s="381"/>
      <c r="AM39" s="381"/>
      <c r="AN39" s="381"/>
      <c r="AO39" s="381"/>
      <c r="AP39" s="381"/>
      <c r="AR39" s="381"/>
      <c r="AS39" s="381"/>
      <c r="AT39" s="381"/>
      <c r="AU39" s="381"/>
      <c r="AV39" s="381"/>
      <c r="AW39" s="381"/>
      <c r="AX39" s="381"/>
      <c r="AY39" s="381"/>
      <c r="AZ39" s="381"/>
      <c r="BA39" s="381"/>
      <c r="BB39" s="381"/>
      <c r="BC39" s="381"/>
      <c r="BD39" s="381"/>
      <c r="BE39" s="381"/>
      <c r="BF39" s="381"/>
    </row>
    <row r="40" spans="2:58">
      <c r="L40" s="381"/>
      <c r="M40" s="381"/>
      <c r="N40" s="381"/>
      <c r="O40" s="381"/>
      <c r="P40" s="381"/>
      <c r="Q40" s="381"/>
      <c r="R40" s="381"/>
      <c r="S40" s="381"/>
      <c r="T40" s="381"/>
      <c r="U40" s="381"/>
      <c r="V40" s="381"/>
      <c r="W40" s="381"/>
      <c r="X40" s="381"/>
      <c r="Y40" s="381"/>
      <c r="Z40" s="381"/>
      <c r="AB40" s="381"/>
      <c r="AC40" s="381"/>
      <c r="AD40" s="381"/>
      <c r="AE40" s="381"/>
      <c r="AF40" s="381"/>
      <c r="AG40" s="381"/>
      <c r="AH40" s="381"/>
      <c r="AI40" s="381"/>
      <c r="AJ40" s="381"/>
      <c r="AK40" s="381"/>
      <c r="AL40" s="381"/>
      <c r="AM40" s="381"/>
      <c r="AN40" s="381"/>
      <c r="AO40" s="381"/>
      <c r="AP40" s="381"/>
      <c r="AR40" s="381"/>
      <c r="AS40" s="381"/>
      <c r="AT40" s="381"/>
      <c r="AU40" s="381"/>
      <c r="AV40" s="381"/>
      <c r="AW40" s="381"/>
      <c r="AX40" s="381"/>
      <c r="AY40" s="381"/>
      <c r="AZ40" s="381"/>
      <c r="BA40" s="381"/>
      <c r="BB40" s="381"/>
      <c r="BC40" s="381"/>
      <c r="BD40" s="381"/>
      <c r="BE40" s="381"/>
      <c r="BF40" s="381"/>
    </row>
    <row r="41" spans="2:58">
      <c r="L41" s="381"/>
      <c r="M41" s="381"/>
      <c r="N41" s="381"/>
      <c r="O41" s="381"/>
      <c r="P41" s="381"/>
      <c r="Q41" s="381"/>
      <c r="R41" s="381"/>
      <c r="S41" s="381"/>
      <c r="T41" s="381"/>
      <c r="U41" s="381"/>
      <c r="V41" s="381"/>
      <c r="W41" s="381"/>
      <c r="X41" s="381"/>
      <c r="Y41" s="381"/>
      <c r="Z41" s="381"/>
      <c r="AB41" s="381"/>
      <c r="AC41" s="381"/>
      <c r="AD41" s="381"/>
      <c r="AE41" s="381"/>
      <c r="AF41" s="381"/>
      <c r="AG41" s="381"/>
      <c r="AH41" s="381"/>
      <c r="AI41" s="381"/>
      <c r="AJ41" s="381"/>
      <c r="AK41" s="381"/>
      <c r="AL41" s="381"/>
      <c r="AM41" s="381"/>
      <c r="AN41" s="381"/>
      <c r="AO41" s="381"/>
      <c r="AP41" s="381"/>
      <c r="AR41" s="381"/>
      <c r="AS41" s="381"/>
      <c r="AT41" s="381"/>
      <c r="AU41" s="381"/>
      <c r="AV41" s="381"/>
      <c r="AW41" s="381"/>
      <c r="AX41" s="381"/>
      <c r="AY41" s="381"/>
      <c r="AZ41" s="381"/>
      <c r="BA41" s="381"/>
      <c r="BB41" s="381"/>
      <c r="BC41" s="381"/>
      <c r="BD41" s="381"/>
      <c r="BE41" s="381"/>
      <c r="BF41" s="381"/>
    </row>
    <row r="42" spans="2:58">
      <c r="L42" s="381"/>
      <c r="M42" s="381"/>
      <c r="N42" s="381"/>
      <c r="O42" s="381"/>
      <c r="P42" s="381"/>
      <c r="Q42" s="381"/>
      <c r="R42" s="381"/>
      <c r="S42" s="381"/>
      <c r="T42" s="381"/>
      <c r="U42" s="381"/>
      <c r="V42" s="381"/>
      <c r="W42" s="381"/>
      <c r="X42" s="381"/>
      <c r="Y42" s="381"/>
      <c r="Z42" s="381"/>
      <c r="AB42" s="381"/>
      <c r="AC42" s="381"/>
      <c r="AD42" s="381"/>
      <c r="AE42" s="381"/>
      <c r="AF42" s="381"/>
      <c r="AG42" s="381"/>
      <c r="AH42" s="381"/>
      <c r="AI42" s="381"/>
      <c r="AJ42" s="381"/>
      <c r="AK42" s="381"/>
      <c r="AL42" s="381"/>
      <c r="AM42" s="381"/>
      <c r="AN42" s="381"/>
      <c r="AO42" s="381"/>
      <c r="AP42" s="381"/>
      <c r="AR42" s="381"/>
      <c r="AS42" s="381"/>
      <c r="AT42" s="381"/>
      <c r="AU42" s="381"/>
      <c r="AV42" s="381"/>
      <c r="AW42" s="381"/>
      <c r="AX42" s="381"/>
      <c r="AY42" s="381"/>
      <c r="AZ42" s="381"/>
      <c r="BA42" s="381"/>
      <c r="BB42" s="381"/>
      <c r="BC42" s="381"/>
      <c r="BD42" s="381"/>
      <c r="BE42" s="381"/>
      <c r="BF42" s="381"/>
    </row>
    <row r="43" spans="2:58">
      <c r="L43" s="381"/>
      <c r="M43" s="381"/>
      <c r="N43" s="381"/>
      <c r="O43" s="381"/>
      <c r="P43" s="381"/>
      <c r="Q43" s="381"/>
      <c r="R43" s="381"/>
      <c r="S43" s="381"/>
      <c r="T43" s="381"/>
      <c r="U43" s="381"/>
      <c r="V43" s="381"/>
      <c r="W43" s="381"/>
      <c r="X43" s="381"/>
      <c r="Y43" s="381"/>
      <c r="Z43" s="381"/>
      <c r="AB43" s="381"/>
      <c r="AC43" s="381"/>
      <c r="AD43" s="381"/>
      <c r="AE43" s="381"/>
      <c r="AF43" s="381"/>
      <c r="AG43" s="381"/>
      <c r="AH43" s="381"/>
      <c r="AI43" s="381"/>
      <c r="AJ43" s="381"/>
      <c r="AK43" s="381"/>
      <c r="AL43" s="381"/>
      <c r="AM43" s="381"/>
      <c r="AN43" s="381"/>
      <c r="AO43" s="381"/>
      <c r="AP43" s="381"/>
      <c r="AR43" s="381"/>
      <c r="AS43" s="381"/>
      <c r="AT43" s="381"/>
      <c r="AU43" s="381"/>
      <c r="AV43" s="381"/>
      <c r="AW43" s="381"/>
      <c r="AX43" s="381"/>
      <c r="AY43" s="381"/>
      <c r="AZ43" s="381"/>
      <c r="BA43" s="381"/>
      <c r="BB43" s="381"/>
      <c r="BC43" s="381"/>
      <c r="BD43" s="381"/>
      <c r="BE43" s="381"/>
      <c r="BF43" s="381"/>
    </row>
    <row r="44" spans="2:58">
      <c r="L44" s="381"/>
      <c r="M44" s="381"/>
      <c r="N44" s="384"/>
      <c r="O44" s="384"/>
      <c r="P44" s="384"/>
      <c r="Q44" s="384"/>
      <c r="R44" s="384"/>
      <c r="S44" s="384"/>
      <c r="T44" s="384"/>
      <c r="U44" s="384"/>
      <c r="V44" s="384"/>
      <c r="W44" s="384"/>
      <c r="X44" s="384"/>
      <c r="Y44" s="384"/>
      <c r="Z44" s="381"/>
      <c r="AB44" s="381"/>
      <c r="AC44" s="381"/>
      <c r="AD44" s="384"/>
      <c r="AE44" s="384"/>
      <c r="AF44" s="384"/>
      <c r="AG44" s="384"/>
      <c r="AH44" s="384"/>
      <c r="AI44" s="384"/>
      <c r="AJ44" s="384"/>
      <c r="AK44" s="384"/>
      <c r="AL44" s="384"/>
      <c r="AM44" s="384"/>
      <c r="AN44" s="384"/>
      <c r="AO44" s="384"/>
      <c r="AP44" s="381"/>
      <c r="AR44" s="381"/>
      <c r="AS44" s="381"/>
      <c r="AT44" s="384"/>
      <c r="AU44" s="384"/>
      <c r="AV44" s="384"/>
      <c r="AW44" s="384"/>
      <c r="AX44" s="384"/>
      <c r="AY44" s="384"/>
      <c r="AZ44" s="384"/>
      <c r="BA44" s="384"/>
      <c r="BB44" s="384"/>
      <c r="BC44" s="384"/>
      <c r="BD44" s="384"/>
      <c r="BE44" s="384"/>
      <c r="BF44" s="381"/>
    </row>
    <row r="45" spans="2:58">
      <c r="L45" s="381"/>
      <c r="M45" s="381"/>
      <c r="N45" s="381"/>
      <c r="O45" s="381"/>
      <c r="P45" s="381"/>
      <c r="Q45" s="381"/>
      <c r="R45" s="381"/>
      <c r="S45" s="381"/>
      <c r="T45" s="381"/>
      <c r="U45" s="381"/>
      <c r="V45" s="381"/>
      <c r="W45" s="381"/>
      <c r="X45" s="381"/>
      <c r="Y45" s="381"/>
      <c r="Z45" s="381"/>
      <c r="AB45" s="381"/>
      <c r="AC45" s="381"/>
      <c r="AD45" s="381"/>
      <c r="AE45" s="381"/>
      <c r="AF45" s="381"/>
      <c r="AG45" s="381"/>
      <c r="AH45" s="381"/>
      <c r="AI45" s="381"/>
      <c r="AJ45" s="381"/>
      <c r="AK45" s="381"/>
      <c r="AL45" s="381"/>
      <c r="AM45" s="381"/>
      <c r="AN45" s="381"/>
      <c r="AO45" s="381"/>
      <c r="AP45" s="381"/>
      <c r="AR45" s="381"/>
      <c r="AS45" s="381"/>
      <c r="AT45" s="381"/>
      <c r="AU45" s="381"/>
      <c r="AV45" s="381"/>
      <c r="AW45" s="381"/>
      <c r="AX45" s="381"/>
      <c r="AY45" s="381"/>
      <c r="AZ45" s="381"/>
      <c r="BA45" s="381"/>
      <c r="BB45" s="381"/>
      <c r="BC45" s="381"/>
      <c r="BD45" s="381"/>
      <c r="BE45" s="381"/>
      <c r="BF45" s="381"/>
    </row>
    <row r="46" spans="2:58">
      <c r="L46" s="381"/>
      <c r="M46" s="381"/>
      <c r="N46" s="381"/>
      <c r="O46" s="381"/>
      <c r="P46" s="381"/>
      <c r="Q46" s="381"/>
      <c r="R46" s="381"/>
      <c r="S46" s="381"/>
      <c r="T46" s="381"/>
      <c r="U46" s="381"/>
      <c r="V46" s="381"/>
      <c r="W46" s="381"/>
      <c r="X46" s="381"/>
      <c r="Y46" s="381"/>
      <c r="Z46" s="381"/>
      <c r="AB46" s="381"/>
      <c r="AC46" s="381"/>
      <c r="AD46" s="381"/>
      <c r="AE46" s="381"/>
      <c r="AF46" s="381"/>
      <c r="AG46" s="381"/>
      <c r="AH46" s="381"/>
      <c r="AI46" s="381"/>
      <c r="AJ46" s="381"/>
      <c r="AK46" s="381"/>
      <c r="AL46" s="381"/>
      <c r="AM46" s="381"/>
      <c r="AN46" s="381"/>
      <c r="AO46" s="381"/>
      <c r="AP46" s="381"/>
      <c r="AR46" s="381"/>
      <c r="AS46" s="381"/>
      <c r="AT46" s="381"/>
      <c r="AU46" s="381"/>
      <c r="AV46" s="381"/>
      <c r="AW46" s="381"/>
      <c r="AX46" s="381"/>
      <c r="AY46" s="381"/>
      <c r="AZ46" s="381"/>
      <c r="BA46" s="381"/>
      <c r="BB46" s="381"/>
      <c r="BC46" s="381"/>
      <c r="BD46" s="381"/>
      <c r="BE46" s="381"/>
      <c r="BF46" s="381"/>
    </row>
    <row r="47" spans="2:58">
      <c r="L47" s="381"/>
      <c r="M47" s="381"/>
      <c r="N47" s="381"/>
      <c r="O47" s="381"/>
      <c r="P47" s="381"/>
      <c r="Q47" s="381"/>
      <c r="R47" s="381"/>
      <c r="S47" s="381"/>
      <c r="T47" s="381"/>
      <c r="U47" s="381"/>
      <c r="V47" s="381"/>
      <c r="W47" s="381"/>
      <c r="X47" s="381"/>
      <c r="Y47" s="381"/>
      <c r="Z47" s="381"/>
      <c r="AB47" s="381"/>
      <c r="AC47" s="381"/>
      <c r="AD47" s="381"/>
      <c r="AE47" s="381"/>
      <c r="AF47" s="381"/>
      <c r="AG47" s="381"/>
      <c r="AH47" s="381"/>
      <c r="AI47" s="381"/>
      <c r="AJ47" s="381"/>
      <c r="AK47" s="381"/>
      <c r="AL47" s="381"/>
      <c r="AM47" s="381"/>
      <c r="AN47" s="381"/>
      <c r="AO47" s="381"/>
      <c r="AP47" s="381"/>
      <c r="AR47" s="381"/>
      <c r="AS47" s="381"/>
      <c r="AT47" s="381"/>
      <c r="AU47" s="381"/>
      <c r="AV47" s="381"/>
      <c r="AW47" s="381"/>
      <c r="AX47" s="381"/>
      <c r="AY47" s="381"/>
      <c r="AZ47" s="381"/>
      <c r="BA47" s="381"/>
      <c r="BB47" s="381"/>
      <c r="BC47" s="381"/>
      <c r="BD47" s="381"/>
      <c r="BE47" s="381"/>
      <c r="BF47" s="381"/>
    </row>
    <row r="48" spans="2:58">
      <c r="L48" s="381"/>
      <c r="M48" s="381"/>
      <c r="N48" s="381"/>
      <c r="O48" s="381"/>
      <c r="P48" s="381"/>
      <c r="Q48" s="381"/>
      <c r="R48" s="381"/>
      <c r="S48" s="381"/>
      <c r="T48" s="381"/>
      <c r="U48" s="381"/>
      <c r="V48" s="381"/>
      <c r="W48" s="381"/>
      <c r="X48" s="381"/>
      <c r="Y48" s="381"/>
      <c r="Z48" s="381"/>
      <c r="AB48" s="381"/>
      <c r="AC48" s="381"/>
      <c r="AD48" s="381"/>
      <c r="AE48" s="381"/>
      <c r="AF48" s="381"/>
      <c r="AG48" s="381"/>
      <c r="AH48" s="381"/>
      <c r="AI48" s="381"/>
      <c r="AJ48" s="381"/>
      <c r="AK48" s="381"/>
      <c r="AL48" s="381"/>
      <c r="AM48" s="381"/>
      <c r="AN48" s="381"/>
      <c r="AO48" s="381"/>
      <c r="AP48" s="381"/>
      <c r="AR48" s="381"/>
      <c r="AS48" s="381"/>
      <c r="AT48" s="381"/>
      <c r="AU48" s="381"/>
      <c r="AV48" s="381"/>
      <c r="AW48" s="381"/>
      <c r="AX48" s="381"/>
      <c r="AY48" s="381"/>
      <c r="AZ48" s="381"/>
      <c r="BA48" s="381"/>
      <c r="BB48" s="381"/>
      <c r="BC48" s="381"/>
      <c r="BD48" s="381"/>
      <c r="BE48" s="381"/>
      <c r="BF48" s="381"/>
    </row>
    <row r="49" spans="12:58">
      <c r="L49" s="381"/>
      <c r="M49" s="381"/>
      <c r="N49" s="381"/>
      <c r="O49" s="381"/>
      <c r="P49" s="381"/>
      <c r="Q49" s="381"/>
      <c r="R49" s="381"/>
      <c r="S49" s="381"/>
      <c r="T49" s="381"/>
      <c r="U49" s="381"/>
      <c r="V49" s="381"/>
      <c r="W49" s="381"/>
      <c r="X49" s="381"/>
      <c r="Y49" s="381"/>
      <c r="Z49" s="381"/>
      <c r="AB49" s="381"/>
      <c r="AC49" s="381"/>
      <c r="AD49" s="381"/>
      <c r="AE49" s="381"/>
      <c r="AF49" s="381"/>
      <c r="AG49" s="381"/>
      <c r="AH49" s="381"/>
      <c r="AI49" s="381"/>
      <c r="AJ49" s="381"/>
      <c r="AK49" s="381"/>
      <c r="AL49" s="381"/>
      <c r="AM49" s="381"/>
      <c r="AN49" s="381"/>
      <c r="AO49" s="381"/>
      <c r="AP49" s="381"/>
      <c r="AR49" s="381"/>
      <c r="AS49" s="381"/>
      <c r="AT49" s="381"/>
      <c r="AU49" s="381"/>
      <c r="AV49" s="381"/>
      <c r="AW49" s="381"/>
      <c r="AX49" s="381"/>
      <c r="AY49" s="381"/>
      <c r="AZ49" s="381"/>
      <c r="BA49" s="381"/>
      <c r="BB49" s="381"/>
      <c r="BC49" s="381"/>
      <c r="BD49" s="381"/>
      <c r="BE49" s="381"/>
      <c r="BF49" s="381"/>
    </row>
    <row r="50" spans="12:58">
      <c r="L50" s="381"/>
      <c r="M50" s="381"/>
      <c r="N50" s="381"/>
      <c r="O50" s="381"/>
      <c r="P50" s="381"/>
      <c r="Q50" s="381"/>
      <c r="R50" s="381"/>
      <c r="S50" s="381"/>
      <c r="T50" s="381"/>
      <c r="U50" s="381"/>
      <c r="V50" s="381"/>
      <c r="W50" s="381"/>
      <c r="X50" s="381"/>
      <c r="Y50" s="381"/>
      <c r="Z50" s="381"/>
      <c r="AB50" s="381"/>
      <c r="AC50" s="381"/>
      <c r="AD50" s="381"/>
      <c r="AE50" s="381"/>
      <c r="AF50" s="381"/>
      <c r="AG50" s="381"/>
      <c r="AH50" s="381"/>
      <c r="AI50" s="381"/>
      <c r="AJ50" s="381"/>
      <c r="AK50" s="381"/>
      <c r="AL50" s="381"/>
      <c r="AM50" s="381"/>
      <c r="AN50" s="381"/>
      <c r="AO50" s="381"/>
      <c r="AP50" s="381"/>
      <c r="AR50" s="381"/>
      <c r="AS50" s="381"/>
      <c r="AT50" s="381"/>
      <c r="AU50" s="381"/>
      <c r="AV50" s="381"/>
      <c r="AW50" s="381"/>
      <c r="AX50" s="381"/>
      <c r="AY50" s="381"/>
      <c r="AZ50" s="381"/>
      <c r="BA50" s="381"/>
      <c r="BB50" s="381"/>
      <c r="BC50" s="381"/>
      <c r="BD50" s="381"/>
      <c r="BE50" s="381"/>
      <c r="BF50" s="381"/>
    </row>
    <row r="51" spans="12:58">
      <c r="L51" s="381"/>
      <c r="M51" s="381"/>
      <c r="N51" s="381"/>
      <c r="O51" s="381"/>
      <c r="P51" s="381"/>
      <c r="Q51" s="381"/>
      <c r="R51" s="381"/>
      <c r="S51" s="381"/>
      <c r="T51" s="381"/>
      <c r="U51" s="381"/>
      <c r="V51" s="381"/>
      <c r="W51" s="381"/>
      <c r="X51" s="381"/>
      <c r="Y51" s="381"/>
      <c r="Z51" s="381"/>
      <c r="AB51" s="381"/>
      <c r="AC51" s="381"/>
      <c r="AD51" s="381"/>
      <c r="AE51" s="381"/>
      <c r="AF51" s="381"/>
      <c r="AG51" s="381"/>
      <c r="AH51" s="381"/>
      <c r="AI51" s="381"/>
      <c r="AJ51" s="381"/>
      <c r="AK51" s="381"/>
      <c r="AL51" s="381"/>
      <c r="AM51" s="381"/>
      <c r="AN51" s="381"/>
      <c r="AO51" s="381"/>
      <c r="AP51" s="381"/>
      <c r="AR51" s="381"/>
      <c r="AS51" s="381"/>
      <c r="AT51" s="381"/>
      <c r="AU51" s="381"/>
      <c r="AV51" s="381"/>
      <c r="AW51" s="381"/>
      <c r="AX51" s="381"/>
      <c r="AY51" s="381"/>
      <c r="AZ51" s="381"/>
      <c r="BA51" s="381"/>
      <c r="BB51" s="381"/>
      <c r="BC51" s="381"/>
      <c r="BD51" s="381"/>
      <c r="BE51" s="381"/>
      <c r="BF51" s="381"/>
    </row>
    <row r="52" spans="12:58">
      <c r="L52" s="381"/>
      <c r="M52" s="381"/>
      <c r="N52" s="381"/>
      <c r="O52" s="381"/>
      <c r="P52" s="381"/>
      <c r="Q52" s="381"/>
      <c r="R52" s="381"/>
      <c r="S52" s="381"/>
      <c r="T52" s="381"/>
      <c r="U52" s="381"/>
      <c r="V52" s="381"/>
      <c r="W52" s="381"/>
      <c r="X52" s="381"/>
      <c r="Y52" s="381"/>
      <c r="Z52" s="381"/>
      <c r="AB52" s="381"/>
      <c r="AC52" s="381"/>
      <c r="AD52" s="381"/>
      <c r="AE52" s="381"/>
      <c r="AF52" s="381"/>
      <c r="AG52" s="381"/>
      <c r="AH52" s="381"/>
      <c r="AI52" s="381"/>
      <c r="AJ52" s="381"/>
      <c r="AK52" s="381"/>
      <c r="AL52" s="381"/>
      <c r="AM52" s="381"/>
      <c r="AN52" s="381"/>
      <c r="AO52" s="381"/>
      <c r="AP52" s="381"/>
      <c r="AR52" s="381"/>
      <c r="AS52" s="381"/>
      <c r="AT52" s="381"/>
      <c r="AU52" s="381"/>
      <c r="AV52" s="381"/>
      <c r="AW52" s="381"/>
      <c r="AX52" s="381"/>
      <c r="AY52" s="381"/>
      <c r="AZ52" s="381"/>
      <c r="BA52" s="381"/>
      <c r="BB52" s="381"/>
      <c r="BC52" s="381"/>
      <c r="BD52" s="381"/>
      <c r="BE52" s="381"/>
      <c r="BF52" s="381"/>
    </row>
    <row r="53" spans="12:58">
      <c r="L53" s="381"/>
      <c r="M53" s="381"/>
      <c r="N53" s="381"/>
      <c r="O53" s="381"/>
      <c r="P53" s="381"/>
      <c r="Q53" s="381"/>
      <c r="R53" s="381"/>
      <c r="S53" s="381"/>
      <c r="T53" s="381"/>
      <c r="U53" s="381"/>
      <c r="V53" s="381"/>
      <c r="W53" s="381"/>
      <c r="X53" s="381"/>
      <c r="Y53" s="381"/>
      <c r="Z53" s="381"/>
      <c r="AB53" s="381"/>
      <c r="AC53" s="381"/>
      <c r="AD53" s="381"/>
      <c r="AE53" s="381"/>
      <c r="AF53" s="381"/>
      <c r="AG53" s="381"/>
      <c r="AH53" s="381"/>
      <c r="AI53" s="381"/>
      <c r="AJ53" s="381"/>
      <c r="AK53" s="381"/>
      <c r="AL53" s="381"/>
      <c r="AM53" s="381"/>
      <c r="AN53" s="381"/>
      <c r="AO53" s="381"/>
      <c r="AP53" s="381"/>
      <c r="AR53" s="381"/>
      <c r="AS53" s="381"/>
      <c r="AT53" s="381"/>
      <c r="AU53" s="381"/>
      <c r="AV53" s="381"/>
      <c r="AW53" s="381"/>
      <c r="AX53" s="381"/>
      <c r="AY53" s="381"/>
      <c r="AZ53" s="381"/>
      <c r="BA53" s="381"/>
      <c r="BB53" s="381"/>
      <c r="BC53" s="381"/>
      <c r="BD53" s="381"/>
      <c r="BE53" s="381"/>
      <c r="BF53" s="381"/>
    </row>
    <row r="54" spans="12:58">
      <c r="L54" s="381"/>
      <c r="M54" s="381"/>
      <c r="N54" s="381"/>
      <c r="O54" s="381"/>
      <c r="P54" s="381"/>
      <c r="Q54" s="381"/>
      <c r="R54" s="381"/>
      <c r="S54" s="381"/>
      <c r="T54" s="381"/>
      <c r="U54" s="381"/>
      <c r="V54" s="381"/>
      <c r="W54" s="381"/>
      <c r="X54" s="381"/>
      <c r="Y54" s="381"/>
      <c r="Z54" s="381"/>
      <c r="AB54" s="381"/>
      <c r="AC54" s="381"/>
      <c r="AD54" s="381"/>
      <c r="AE54" s="381"/>
      <c r="AF54" s="381"/>
      <c r="AG54" s="381"/>
      <c r="AH54" s="381"/>
      <c r="AI54" s="381"/>
      <c r="AJ54" s="381"/>
      <c r="AK54" s="381"/>
      <c r="AL54" s="381"/>
      <c r="AM54" s="381"/>
      <c r="AN54" s="381"/>
      <c r="AO54" s="381"/>
      <c r="AP54" s="381"/>
      <c r="AR54" s="381"/>
      <c r="AS54" s="381"/>
      <c r="AT54" s="381"/>
      <c r="AU54" s="381"/>
      <c r="AV54" s="381"/>
      <c r="AW54" s="381"/>
      <c r="AX54" s="381"/>
      <c r="AY54" s="381"/>
      <c r="AZ54" s="381"/>
      <c r="BA54" s="381"/>
      <c r="BB54" s="381"/>
      <c r="BC54" s="381"/>
      <c r="BD54" s="381"/>
      <c r="BE54" s="381"/>
      <c r="BF54" s="381"/>
    </row>
    <row r="55" spans="12:58">
      <c r="L55" s="381"/>
      <c r="M55" s="381"/>
      <c r="N55" s="381"/>
      <c r="O55" s="381"/>
      <c r="P55" s="381"/>
      <c r="Q55" s="381"/>
      <c r="R55" s="381"/>
      <c r="S55" s="381"/>
      <c r="T55" s="381"/>
      <c r="U55" s="381"/>
      <c r="V55" s="381"/>
      <c r="W55" s="381"/>
      <c r="X55" s="381"/>
      <c r="Y55" s="381"/>
      <c r="Z55" s="381"/>
      <c r="AB55" s="381"/>
      <c r="AC55" s="381"/>
      <c r="AD55" s="381"/>
      <c r="AE55" s="381"/>
      <c r="AF55" s="381"/>
      <c r="AG55" s="381"/>
      <c r="AH55" s="381"/>
      <c r="AI55" s="381"/>
      <c r="AJ55" s="381"/>
      <c r="AK55" s="381"/>
      <c r="AL55" s="381"/>
      <c r="AM55" s="381"/>
      <c r="AN55" s="381"/>
      <c r="AO55" s="381"/>
      <c r="AP55" s="381"/>
      <c r="AR55" s="381"/>
      <c r="AS55" s="381"/>
      <c r="AT55" s="381"/>
      <c r="AU55" s="381"/>
      <c r="AV55" s="381"/>
      <c r="AW55" s="381"/>
      <c r="AX55" s="381"/>
      <c r="AY55" s="381"/>
      <c r="AZ55" s="381"/>
      <c r="BA55" s="381"/>
      <c r="BB55" s="381"/>
      <c r="BC55" s="381"/>
      <c r="BD55" s="381"/>
      <c r="BE55" s="381"/>
      <c r="BF55" s="381"/>
    </row>
    <row r="56" spans="12:58">
      <c r="L56" s="381"/>
      <c r="M56" s="381"/>
      <c r="N56" s="381"/>
      <c r="O56" s="381"/>
      <c r="P56" s="381"/>
      <c r="Q56" s="381"/>
      <c r="R56" s="381"/>
      <c r="S56" s="381"/>
      <c r="T56" s="381"/>
      <c r="U56" s="381"/>
      <c r="V56" s="381"/>
      <c r="W56" s="381"/>
      <c r="X56" s="381"/>
      <c r="Y56" s="381"/>
      <c r="Z56" s="381"/>
      <c r="AB56" s="381"/>
      <c r="AC56" s="381"/>
      <c r="AD56" s="381"/>
      <c r="AE56" s="381"/>
      <c r="AF56" s="381"/>
      <c r="AG56" s="381"/>
      <c r="AH56" s="381"/>
      <c r="AI56" s="381"/>
      <c r="AJ56" s="381"/>
      <c r="AK56" s="381"/>
      <c r="AL56" s="381"/>
      <c r="AM56" s="381"/>
      <c r="AN56" s="381"/>
      <c r="AO56" s="381"/>
      <c r="AP56" s="381"/>
      <c r="AR56" s="381"/>
      <c r="AS56" s="381"/>
      <c r="AT56" s="381"/>
      <c r="AU56" s="381"/>
      <c r="AV56" s="381"/>
      <c r="AW56" s="381"/>
      <c r="AX56" s="381"/>
      <c r="AY56" s="381"/>
      <c r="AZ56" s="381"/>
      <c r="BA56" s="381"/>
      <c r="BB56" s="381"/>
      <c r="BC56" s="381"/>
      <c r="BD56" s="381"/>
      <c r="BE56" s="381"/>
      <c r="BF56" s="381"/>
    </row>
    <row r="57" spans="12:58">
      <c r="L57" s="381"/>
      <c r="M57" s="381"/>
      <c r="N57" s="381"/>
      <c r="O57" s="381"/>
      <c r="P57" s="381"/>
      <c r="Q57" s="381"/>
      <c r="R57" s="381"/>
      <c r="S57" s="381"/>
      <c r="T57" s="381"/>
      <c r="U57" s="381"/>
      <c r="V57" s="381"/>
      <c r="W57" s="381"/>
      <c r="X57" s="381"/>
      <c r="Y57" s="381"/>
      <c r="Z57" s="381"/>
      <c r="AB57" s="381"/>
      <c r="AC57" s="381"/>
      <c r="AD57" s="381"/>
      <c r="AE57" s="381"/>
      <c r="AF57" s="381"/>
      <c r="AG57" s="381"/>
      <c r="AH57" s="381"/>
      <c r="AI57" s="381"/>
      <c r="AJ57" s="381"/>
      <c r="AK57" s="381"/>
      <c r="AL57" s="381"/>
      <c r="AM57" s="381"/>
      <c r="AN57" s="381"/>
      <c r="AO57" s="381"/>
      <c r="AP57" s="381"/>
      <c r="AR57" s="381"/>
      <c r="AS57" s="381"/>
      <c r="AT57" s="381"/>
      <c r="AU57" s="381"/>
      <c r="AV57" s="381"/>
      <c r="AW57" s="381"/>
      <c r="AX57" s="381"/>
      <c r="AY57" s="381"/>
      <c r="AZ57" s="381"/>
      <c r="BA57" s="381"/>
      <c r="BB57" s="381"/>
      <c r="BC57" s="381"/>
      <c r="BD57" s="381"/>
      <c r="BE57" s="381"/>
      <c r="BF57" s="381"/>
    </row>
    <row r="58" spans="12:58">
      <c r="L58" s="381"/>
      <c r="M58" s="381"/>
      <c r="N58" s="381"/>
      <c r="O58" s="381"/>
      <c r="P58" s="381"/>
      <c r="Q58" s="381"/>
      <c r="R58" s="381"/>
      <c r="S58" s="381"/>
      <c r="T58" s="381"/>
      <c r="U58" s="381"/>
      <c r="V58" s="381"/>
      <c r="W58" s="381"/>
      <c r="X58" s="381"/>
      <c r="Y58" s="381"/>
      <c r="Z58" s="381"/>
      <c r="AB58" s="381"/>
      <c r="AC58" s="381"/>
      <c r="AD58" s="381"/>
      <c r="AE58" s="381"/>
      <c r="AF58" s="381"/>
      <c r="AG58" s="381"/>
      <c r="AH58" s="381"/>
      <c r="AI58" s="381"/>
      <c r="AJ58" s="381"/>
      <c r="AK58" s="381"/>
      <c r="AL58" s="381"/>
      <c r="AM58" s="381"/>
      <c r="AN58" s="381"/>
      <c r="AO58" s="381"/>
      <c r="AP58" s="381"/>
      <c r="AR58" s="381"/>
      <c r="AS58" s="381"/>
      <c r="AT58" s="381"/>
      <c r="AU58" s="381"/>
      <c r="AV58" s="381"/>
      <c r="AW58" s="381"/>
      <c r="AX58" s="381"/>
      <c r="AY58" s="381"/>
      <c r="AZ58" s="381"/>
      <c r="BA58" s="381"/>
      <c r="BB58" s="381"/>
      <c r="BC58" s="381"/>
      <c r="BD58" s="381"/>
      <c r="BE58" s="381"/>
      <c r="BF58" s="381"/>
    </row>
    <row r="59" spans="12:58" ht="22.5" customHeight="1">
      <c r="L59" s="381"/>
      <c r="M59" s="381"/>
      <c r="N59" s="381"/>
      <c r="O59" s="381"/>
      <c r="P59" s="381"/>
      <c r="Q59" s="381"/>
      <c r="R59" s="381"/>
      <c r="S59" s="381"/>
      <c r="T59" s="381"/>
      <c r="U59" s="381"/>
      <c r="V59" s="381"/>
      <c r="W59" s="381"/>
      <c r="X59" s="381"/>
      <c r="Y59" s="381"/>
      <c r="Z59" s="381"/>
      <c r="AB59" s="381"/>
      <c r="AC59" s="381"/>
      <c r="AD59" s="381"/>
      <c r="AE59" s="381"/>
      <c r="AF59" s="381"/>
      <c r="AG59" s="381"/>
      <c r="AH59" s="381"/>
      <c r="AI59" s="381"/>
      <c r="AJ59" s="381"/>
      <c r="AK59" s="381"/>
      <c r="AL59" s="381"/>
      <c r="AM59" s="381"/>
      <c r="AN59" s="381"/>
      <c r="AO59" s="381"/>
      <c r="AP59" s="381"/>
      <c r="AR59" s="381"/>
      <c r="AS59" s="381"/>
      <c r="AT59" s="381"/>
      <c r="AU59" s="381"/>
      <c r="AV59" s="381"/>
      <c r="AW59" s="381"/>
      <c r="AX59" s="381"/>
      <c r="AY59" s="381"/>
      <c r="AZ59" s="381"/>
      <c r="BA59" s="381"/>
      <c r="BB59" s="381"/>
      <c r="BC59" s="381"/>
      <c r="BD59" s="381"/>
      <c r="BE59" s="381"/>
      <c r="BF59" s="381"/>
    </row>
    <row r="60" spans="12:58">
      <c r="L60" s="381"/>
      <c r="M60" s="381"/>
      <c r="N60" s="381"/>
      <c r="O60" s="381"/>
      <c r="P60" s="381"/>
      <c r="Q60" s="381"/>
      <c r="R60" s="381"/>
      <c r="S60" s="381"/>
      <c r="T60" s="381"/>
      <c r="U60" s="381"/>
      <c r="V60" s="381"/>
      <c r="W60" s="381"/>
      <c r="X60" s="381"/>
      <c r="Y60" s="381"/>
      <c r="Z60" s="381"/>
      <c r="AB60" s="381"/>
      <c r="AC60" s="381"/>
      <c r="AD60" s="381"/>
      <c r="AE60" s="381"/>
      <c r="AF60" s="381"/>
      <c r="AG60" s="381"/>
      <c r="AH60" s="381"/>
      <c r="AI60" s="381"/>
      <c r="AJ60" s="381"/>
      <c r="AK60" s="381"/>
      <c r="AL60" s="381"/>
      <c r="AM60" s="381"/>
      <c r="AN60" s="381"/>
      <c r="AO60" s="381"/>
      <c r="AP60" s="381"/>
      <c r="AR60" s="381"/>
      <c r="AS60" s="381"/>
      <c r="AT60" s="381"/>
      <c r="AU60" s="381"/>
      <c r="AV60" s="381"/>
      <c r="AW60" s="381"/>
      <c r="AX60" s="381"/>
      <c r="AY60" s="381"/>
      <c r="AZ60" s="381"/>
      <c r="BA60" s="381"/>
      <c r="BB60" s="381"/>
      <c r="BC60" s="381"/>
      <c r="BD60" s="381"/>
      <c r="BE60" s="381"/>
      <c r="BF60" s="381"/>
    </row>
    <row r="61" spans="12:58">
      <c r="L61" s="381"/>
      <c r="M61" s="381"/>
      <c r="N61" s="381"/>
      <c r="O61" s="381"/>
      <c r="P61" s="381"/>
      <c r="Q61" s="381"/>
      <c r="R61" s="381"/>
      <c r="S61" s="381"/>
      <c r="T61" s="381"/>
      <c r="U61" s="381"/>
      <c r="V61" s="381"/>
      <c r="W61" s="381"/>
      <c r="X61" s="381"/>
      <c r="Y61" s="381"/>
      <c r="Z61" s="381"/>
      <c r="AB61" s="381"/>
      <c r="AC61" s="381"/>
      <c r="AD61" s="381"/>
      <c r="AE61" s="381"/>
      <c r="AF61" s="381"/>
      <c r="AG61" s="381"/>
      <c r="AH61" s="381"/>
      <c r="AI61" s="381"/>
      <c r="AJ61" s="381"/>
      <c r="AK61" s="381"/>
      <c r="AL61" s="381"/>
      <c r="AM61" s="381"/>
      <c r="AN61" s="381"/>
      <c r="AO61" s="381"/>
      <c r="AP61" s="381"/>
      <c r="AR61" s="381"/>
      <c r="AS61" s="381"/>
      <c r="AT61" s="381"/>
      <c r="AU61" s="381"/>
      <c r="AV61" s="381"/>
      <c r="AW61" s="381"/>
      <c r="AX61" s="381"/>
      <c r="AY61" s="381"/>
      <c r="AZ61" s="381"/>
      <c r="BA61" s="381"/>
      <c r="BB61" s="381"/>
      <c r="BC61" s="381"/>
      <c r="BD61" s="381"/>
      <c r="BE61" s="381"/>
      <c r="BF61" s="381"/>
    </row>
    <row r="62" spans="12:58">
      <c r="L62" s="381"/>
      <c r="M62" s="381"/>
      <c r="N62" s="381"/>
      <c r="O62" s="381"/>
      <c r="P62" s="381"/>
      <c r="Q62" s="381"/>
      <c r="R62" s="381"/>
      <c r="S62" s="381"/>
      <c r="T62" s="381"/>
      <c r="U62" s="381"/>
      <c r="V62" s="381"/>
      <c r="W62" s="381"/>
      <c r="X62" s="381"/>
      <c r="Y62" s="381"/>
      <c r="Z62" s="381"/>
      <c r="AB62" s="381"/>
      <c r="AC62" s="381"/>
      <c r="AD62" s="381"/>
      <c r="AE62" s="381"/>
      <c r="AF62" s="381"/>
      <c r="AG62" s="381"/>
      <c r="AH62" s="381"/>
      <c r="AI62" s="381"/>
      <c r="AJ62" s="381"/>
      <c r="AK62" s="381"/>
      <c r="AL62" s="381"/>
      <c r="AM62" s="381"/>
      <c r="AN62" s="381"/>
      <c r="AO62" s="381"/>
      <c r="AP62" s="381"/>
      <c r="AR62" s="381"/>
      <c r="AS62" s="381"/>
      <c r="AT62" s="381"/>
      <c r="AU62" s="381"/>
      <c r="AV62" s="381"/>
      <c r="AW62" s="381"/>
      <c r="AX62" s="381"/>
      <c r="AY62" s="381"/>
      <c r="AZ62" s="381"/>
      <c r="BA62" s="381"/>
      <c r="BB62" s="381"/>
      <c r="BC62" s="381"/>
      <c r="BD62" s="381"/>
      <c r="BE62" s="381"/>
      <c r="BF62" s="381"/>
    </row>
    <row r="63" spans="12:58">
      <c r="L63" s="381"/>
      <c r="M63" s="381"/>
      <c r="N63" s="381"/>
      <c r="O63" s="381"/>
      <c r="P63" s="381"/>
      <c r="Q63" s="381"/>
      <c r="R63" s="381"/>
      <c r="S63" s="381"/>
      <c r="T63" s="381"/>
      <c r="U63" s="381"/>
      <c r="V63" s="381"/>
      <c r="W63" s="381"/>
      <c r="X63" s="381"/>
      <c r="Y63" s="381"/>
      <c r="Z63" s="381"/>
      <c r="AB63" s="381"/>
      <c r="AC63" s="381"/>
      <c r="AD63" s="381"/>
      <c r="AE63" s="381"/>
      <c r="AF63" s="381"/>
      <c r="AG63" s="381"/>
      <c r="AH63" s="381"/>
      <c r="AI63" s="381"/>
      <c r="AJ63" s="381"/>
      <c r="AK63" s="381"/>
      <c r="AL63" s="381"/>
      <c r="AM63" s="381"/>
      <c r="AN63" s="381"/>
      <c r="AO63" s="381"/>
      <c r="AP63" s="381"/>
      <c r="AR63" s="381"/>
      <c r="AS63" s="381"/>
      <c r="AT63" s="381"/>
      <c r="AU63" s="381"/>
      <c r="AV63" s="381"/>
      <c r="AW63" s="381"/>
      <c r="AX63" s="381"/>
      <c r="AY63" s="381"/>
      <c r="AZ63" s="381"/>
      <c r="BA63" s="381"/>
      <c r="BB63" s="381"/>
      <c r="BC63" s="381"/>
      <c r="BD63" s="381"/>
      <c r="BE63" s="381"/>
      <c r="BF63" s="381"/>
    </row>
    <row r="64" spans="12:58">
      <c r="L64" s="381"/>
      <c r="M64" s="381"/>
      <c r="N64" s="381"/>
      <c r="O64" s="381"/>
      <c r="P64" s="381"/>
      <c r="Q64" s="381"/>
      <c r="R64" s="381"/>
      <c r="S64" s="381"/>
      <c r="T64" s="381"/>
      <c r="U64" s="381"/>
      <c r="V64" s="381"/>
      <c r="W64" s="381"/>
      <c r="X64" s="381"/>
      <c r="Y64" s="381"/>
      <c r="Z64" s="381"/>
      <c r="AB64" s="381"/>
      <c r="AC64" s="381"/>
      <c r="AD64" s="381"/>
      <c r="AE64" s="381"/>
      <c r="AF64" s="381"/>
      <c r="AG64" s="381"/>
      <c r="AH64" s="381"/>
      <c r="AI64" s="381"/>
      <c r="AJ64" s="381"/>
      <c r="AK64" s="381"/>
      <c r="AL64" s="381"/>
      <c r="AM64" s="381"/>
      <c r="AN64" s="381"/>
      <c r="AO64" s="381"/>
      <c r="AP64" s="381"/>
      <c r="AR64" s="381"/>
      <c r="AS64" s="381"/>
      <c r="AT64" s="381"/>
      <c r="AU64" s="381"/>
      <c r="AV64" s="381"/>
      <c r="AW64" s="381"/>
      <c r="AX64" s="381"/>
      <c r="AY64" s="381"/>
      <c r="AZ64" s="381"/>
      <c r="BA64" s="381"/>
      <c r="BB64" s="381"/>
      <c r="BC64" s="381"/>
      <c r="BD64" s="381"/>
      <c r="BE64" s="381"/>
      <c r="BF64" s="381"/>
    </row>
  </sheetData>
  <sheetProtection password="CC56" sheet="1" objects="1" scenarios="1"/>
  <mergeCells count="1">
    <mergeCell ref="C2:G2"/>
  </mergeCells>
  <conditionalFormatting sqref="C8:H33 J29:K35">
    <cfRule type="expression" dxfId="166" priority="3">
      <formula>C8&lt;0</formula>
    </cfRule>
  </conditionalFormatting>
  <conditionalFormatting sqref="B8:B28">
    <cfRule type="expression" dxfId="165" priority="2">
      <formula>$C8=":"</formula>
    </cfRule>
  </conditionalFormatting>
  <conditionalFormatting sqref="D9:D33 C8:H28 J29:K35">
    <cfRule type="expression" dxfId="164" priority="1">
      <formula>$C8=":"</formula>
    </cfRule>
  </conditionalFormatting>
  <dataValidations count="1">
    <dataValidation type="list" allowBlank="1" showInputMessage="1" showErrorMessage="1" sqref="C2:D2">
      <formula1>Sectors_List</formula1>
    </dataValidation>
  </dataValidations>
  <pageMargins left="0.7" right="0.7" top="0.75" bottom="0.75" header="0.3" footer="0.3"/>
  <pageSetup scale="65" orientation="portrait" verticalDpi="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B2:N9"/>
  <sheetViews>
    <sheetView workbookViewId="0">
      <selection activeCell="C2" sqref="C2:G2"/>
    </sheetView>
  </sheetViews>
  <sheetFormatPr defaultColWidth="9.125" defaultRowHeight="15"/>
  <cols>
    <col min="1" max="1" width="9.125" style="495"/>
    <col min="2" max="2" width="12.625" style="495" customWidth="1"/>
    <col min="3" max="16384" width="9.125" style="495"/>
  </cols>
  <sheetData>
    <row r="2" spans="2:14" ht="33.75" customHeight="1">
      <c r="B2" s="521" t="s">
        <v>608</v>
      </c>
    </row>
    <row r="3" spans="2:14">
      <c r="C3" s="495" t="s">
        <v>151</v>
      </c>
      <c r="E3" s="495" t="s">
        <v>152</v>
      </c>
      <c r="G3" s="495" t="s">
        <v>154</v>
      </c>
      <c r="I3" s="495" t="s">
        <v>156</v>
      </c>
      <c r="K3" s="495" t="s">
        <v>157</v>
      </c>
    </row>
    <row r="4" spans="2:14" ht="15.75" thickBot="1">
      <c r="C4" s="495" t="s">
        <v>538</v>
      </c>
      <c r="E4" s="495" t="s">
        <v>539</v>
      </c>
      <c r="G4" s="495" t="s">
        <v>540</v>
      </c>
      <c r="I4" s="495" t="s">
        <v>365</v>
      </c>
      <c r="K4" s="495" t="s">
        <v>371</v>
      </c>
      <c r="M4" s="495" t="s">
        <v>416</v>
      </c>
    </row>
    <row r="5" spans="2:14" ht="27">
      <c r="B5" s="496"/>
      <c r="C5" s="419" t="s">
        <v>609</v>
      </c>
      <c r="D5" s="416"/>
      <c r="E5" s="419" t="s">
        <v>482</v>
      </c>
      <c r="F5" s="416"/>
      <c r="G5" s="419" t="s">
        <v>479</v>
      </c>
      <c r="H5" s="416"/>
      <c r="I5" s="419" t="s">
        <v>481</v>
      </c>
      <c r="J5" s="416"/>
      <c r="K5" s="419" t="s">
        <v>480</v>
      </c>
      <c r="L5" s="420"/>
      <c r="M5" s="416" t="s">
        <v>550</v>
      </c>
      <c r="N5" s="417"/>
    </row>
    <row r="6" spans="2:14" ht="15.75" thickBot="1">
      <c r="B6" s="497"/>
      <c r="C6" s="423" t="s">
        <v>477</v>
      </c>
      <c r="D6" s="424" t="s">
        <v>478</v>
      </c>
      <c r="E6" s="423" t="s">
        <v>477</v>
      </c>
      <c r="F6" s="424" t="s">
        <v>478</v>
      </c>
      <c r="G6" s="423" t="s">
        <v>477</v>
      </c>
      <c r="H6" s="424" t="s">
        <v>478</v>
      </c>
      <c r="I6" s="423" t="s">
        <v>477</v>
      </c>
      <c r="J6" s="424" t="s">
        <v>478</v>
      </c>
      <c r="K6" s="423" t="s">
        <v>477</v>
      </c>
      <c r="L6" s="430" t="s">
        <v>478</v>
      </c>
      <c r="M6" s="424" t="s">
        <v>477</v>
      </c>
      <c r="N6" s="431" t="s">
        <v>478</v>
      </c>
    </row>
    <row r="7" spans="2:14">
      <c r="B7" s="421" t="str">
        <f ca="1">lookup!T4</f>
        <v>1996-2015</v>
      </c>
      <c r="C7" s="425">
        <f ca="1">VLOOKUP($B7,INDIRECT(C$3&amp;"!B7:AC32"),28,FALSE)</f>
        <v>2.0576885255313568</v>
      </c>
      <c r="D7" s="429">
        <f ca="1">AVERAGE(INDIRECT(C$4&amp;"!C"&amp;MATCH(VALUE(LEFT($B7,4)),Years_list,0)+7&amp;":C"&amp;MATCH(VALUE(RIGHT($B7,4)),Years_list,0)+7))</f>
        <v>1.6611111111111112</v>
      </c>
      <c r="E7" s="425" t="e">
        <f ca="1">VLOOKUP($B7,INDIRECT(E$3&amp;"!B7:AC32"),28,FALSE)</f>
        <v>#REF!</v>
      </c>
      <c r="F7" s="429">
        <f ca="1">IF(ISERROR(AVERAGE(INDIRECT(E$4&amp;"!C"&amp;MATCH(VALUE(LEFT($B7,4)),Years_list,0)+7&amp;":C"&amp;MATCH(VALUE(RIGHT($B7,4)),Years_list,0)+7))),D7-J7,AVERAGE(INDIRECT(E$4&amp;"!C"&amp;MATCH(VALUE(LEFT($B7,4)),Years_list,0)+7&amp;":C"&amp;MATCH(VALUE(RIGHT($B7,4)),Years_list,0)+7)))</f>
        <v>0.79444444444444451</v>
      </c>
      <c r="G7" s="425">
        <f ca="1">VLOOKUP($B7,INDIRECT(G$3&amp;"!B7:AC32"),28,FALSE)</f>
        <v>0.75723163382739256</v>
      </c>
      <c r="H7" s="429">
        <f ca="1">IF(ISERROR(AVERAGE(INDIRECT(G$4&amp;"!C"&amp;MATCH(VALUE(LEFT($B7,4)),Years_list,0)+7&amp;":C"&amp;MATCH(VALUE(RIGHT($B7,4)),Years_list,0)+7))),D7-L7,AVERAGE(INDIRECT(G$4&amp;"!C"&amp;MATCH(VALUE(LEFT($B7,4)),Years_list,0)+7&amp;":C"&amp;MATCH(VALUE(RIGHT($B7,4)),Years_list,0)+7)))</f>
        <v>0.56111111111111112</v>
      </c>
      <c r="I7" s="425">
        <f ca="1">VLOOKUP($B7,INDIRECT(I$3&amp;"!B7:AC32"),28,FALSE)</f>
        <v>1.0018559363778752</v>
      </c>
      <c r="J7" s="429">
        <f ca="1">AVERAGE(INDIRECT(I$4&amp;"!C9:C25"))</f>
        <v>0.8666666666666667</v>
      </c>
      <c r="K7" s="425">
        <f ca="1">VLOOKUP($B7,INDIRECT(K$3&amp;"!B7:AC32"),28,FALSE)</f>
        <v>1.293177711174883</v>
      </c>
      <c r="L7" s="429">
        <f ca="1">AVERAGE(INDIRECT(K$4&amp;"!C"&amp;MATCH(VALUE(LEFT($B7,4)),Years_list,0)+7&amp;":C"&amp;MATCH(VALUE(RIGHT($B7,4)),Years_list,0)+7))</f>
        <v>1.1000000000000001</v>
      </c>
      <c r="M7" s="425">
        <f ca="1">AVERAGE(INDIRECT(M$4&amp;"!R"&amp;MATCH(VALUE(LEFT($B7,4)),Years_list,0)+7&amp;":R"&amp;MATCH(VALUE(RIGHT($B7,4)),Years_list,0)+7))</f>
        <v>-9.4444444444444414E-2</v>
      </c>
      <c r="N7" s="426">
        <f ca="1">AVERAGE(INDIRECT(M$4&amp;"!C"&amp;MATCH(VALUE(LEFT($B7,4)),Years_list,0)+7&amp;":C"&amp;MATCH(VALUE(RIGHT($B7,4)),Years_list,0)+7))</f>
        <v>-0.23846153846153847</v>
      </c>
    </row>
    <row r="8" spans="2:14">
      <c r="B8" s="422" t="str">
        <f>lookup!T5</f>
        <v>1996-2008</v>
      </c>
      <c r="C8" s="427">
        <f t="shared" ref="C8:K9" ca="1" si="0">VLOOKUP($B8,INDIRECT(C$3&amp;"!B7:AC32"),28,FALSE)</f>
        <v>3.9009392659619424</v>
      </c>
      <c r="D8" s="369">
        <f ca="1">AVERAGE(INDIRECT(C$4&amp;"!C"&amp;MATCH(VALUE(LEFT($B8,4)),Years_list,0)+7&amp;":C"&amp;MATCH(VALUE(RIGHT($B8,4)),Years_list,0)+7))</f>
        <v>2.3923076923076922</v>
      </c>
      <c r="E8" s="427" t="e">
        <f t="shared" ca="1" si="0"/>
        <v>#REF!</v>
      </c>
      <c r="F8" s="369">
        <f ca="1">IF(ISERROR(AVERAGE(INDIRECT(E$4&amp;"!C"&amp;MATCH(VALUE(LEFT($B8,4)),Years_list,0)+7&amp;":C"&amp;MATCH(VALUE(RIGHT($B8,4)),Years_list,0)+7))),D8-J8,AVERAGE(INDIRECT(E$4&amp;"!C"&amp;MATCH(VALUE(LEFT($B8,4)),Years_list,0)+7&amp;":C"&amp;MATCH(VALUE(RIGHT($B8,4)),Years_list,0)+7)))</f>
        <v>2.092307692307692</v>
      </c>
      <c r="G8" s="427">
        <f t="shared" ca="1" si="0"/>
        <v>2.2386423106669864</v>
      </c>
      <c r="H8" s="369">
        <f ca="1">IF(ISERROR(AVERAGE(INDIRECT(G$4&amp;"!C"&amp;MATCH(VALUE(LEFT($B8,4)),Years_list,0)+7&amp;":C"&amp;MATCH(VALUE(RIGHT($B8,4)),Years_list,0)+7))),D8-L8,AVERAGE(INDIRECT(G$4&amp;"!C"&amp;MATCH(VALUE(LEFT($B8,4)),Years_list,0)+7&amp;":C"&amp;MATCH(VALUE(RIGHT($B8,4)),Years_list,0)+7)))</f>
        <v>0.99230769230769234</v>
      </c>
      <c r="I8" s="427">
        <f t="shared" ca="1" si="0"/>
        <v>1.565528600222265</v>
      </c>
      <c r="J8" s="369">
        <f ca="1">AVERAGE(INDIRECT(I$4&amp;"!C22:C25"))</f>
        <v>0.30000000000000004</v>
      </c>
      <c r="K8" s="427">
        <f t="shared" ca="1" si="0"/>
        <v>1.6392644075991933</v>
      </c>
      <c r="L8" s="369">
        <f ca="1">AVERAGE(INDIRECT(K$4&amp;"!C"&amp;MATCH(VALUE(LEFT($B8,4)),Years_list,0)+7&amp;":C"&amp;MATCH(VALUE(RIGHT($B8,4)),Years_list,0)+7))</f>
        <v>1.4</v>
      </c>
      <c r="M8" s="427">
        <f ca="1">AVERAGE(INDIRECT(M$4&amp;"!R"&amp;MATCH(VALUE(LEFT($B8,4)),Years_list,0)+7&amp;":R"&amp;MATCH(VALUE(RIGHT($B8,4)),Years_list,0)+7))</f>
        <v>-0.23846153846153845</v>
      </c>
      <c r="N8" s="428">
        <f ca="1">AVERAGE(INDIRECT(M$4&amp;"!C"&amp;MATCH(VALUE(LEFT($B8,4)),Years_list,0)+7&amp;":C"&amp;MATCH(VALUE(RIGHT($B8,4)),Years_list,0)+7))</f>
        <v>-0.5625</v>
      </c>
    </row>
    <row r="9" spans="2:14" ht="15.75" thickBot="1">
      <c r="B9" s="432" t="str">
        <f ca="1">lookup!T6</f>
        <v>2009-2015</v>
      </c>
      <c r="C9" s="433">
        <f t="shared" ca="1" si="0"/>
        <v>-1.3654914209825872</v>
      </c>
      <c r="D9" s="418">
        <f ca="1">AVERAGE(INDIRECT(C$4&amp;"!C"&amp;MATCH(VALUE(LEFT($B9,4)),Years_list,0)+7&amp;":C"&amp;MATCH(VALUE(RIGHT($B9,4)),Years_list,0)+7))</f>
        <v>-0.23999999999999994</v>
      </c>
      <c r="E9" s="433" t="e">
        <f t="shared" ca="1" si="0"/>
        <v>#REF!</v>
      </c>
      <c r="F9" s="418">
        <f ca="1">IF(ISERROR(AVERAGE(INDIRECT(E$4&amp;"!C"&amp;MATCH(VALUE(LEFT($B9,4)),Years_list,0)+7&amp;":C"&amp;MATCH(VALUE(RIGHT($B9,4)),Years_list,0)+7))),D9-J9,AVERAGE(INDIRECT(E$4&amp;"!C"&amp;MATCH(VALUE(LEFT($B9,4)),Years_list,0)+7&amp;":C"&amp;MATCH(VALUE(RIGHT($B9,4)),Years_list,0)+7)))</f>
        <v>-1.39</v>
      </c>
      <c r="G9" s="433">
        <f t="shared" ca="1" si="0"/>
        <v>-1.9939596231604246</v>
      </c>
      <c r="H9" s="418">
        <f ca="1">IF(ISERROR(AVERAGE(INDIRECT(G$4&amp;"!C"&amp;MATCH(VALUE(LEFT($B9,4)),Years_list,0)+7&amp;":C"&amp;MATCH(VALUE(RIGHT($B9,4)),Years_list,0)+7))),D9-L9,AVERAGE(INDIRECT(G$4&amp;"!C"&amp;MATCH(VALUE(LEFT($B9,4)),Years_list,0)+7&amp;":C"&amp;MATCH(VALUE(RIGHT($B9,4)),Years_list,0)+7)))</f>
        <v>-0.85999999999999988</v>
      </c>
      <c r="I9" s="433">
        <f t="shared" ca="1" si="0"/>
        <v>-4.4964725047419628E-2</v>
      </c>
      <c r="J9" s="418">
        <f ca="1">AVERAGE(INDIRECT(I$4&amp;"!C9:C21"))</f>
        <v>1.1499999999999999</v>
      </c>
      <c r="K9" s="433">
        <f t="shared" ca="1" si="0"/>
        <v>0.65044527495830717</v>
      </c>
      <c r="L9" s="418">
        <f ca="1">AVERAGE(INDIRECT(K$4&amp;"!C"&amp;MATCH(VALUE(LEFT($B9,4)),Years_list,0)+7&amp;":C"&amp;MATCH(VALUE(RIGHT($B9,4)),Years_list,0)+7))</f>
        <v>0.62</v>
      </c>
      <c r="M9" s="433">
        <f ca="1">AVERAGE(INDIRECT(M$4&amp;"!R"&amp;MATCH(VALUE(LEFT($B9,4)),Years_list,0)+7&amp;":R"&amp;MATCH(VALUE(RIGHT($B9,4)),Years_list,0)+7))</f>
        <v>0.27999999999999992</v>
      </c>
      <c r="N9" s="434">
        <f ca="1">AVERAGE(INDIRECT(M$4&amp;"!C"&amp;MATCH(VALUE(LEFT($B9,4)),Years_list,0)+7&amp;":C"&amp;MATCH(VALUE(RIGHT($B9,4)),Years_list,0)+7))</f>
        <v>0.28000000000000008</v>
      </c>
    </row>
  </sheetData>
  <pageMargins left="0.7" right="0.7" top="0.75" bottom="0.75" header="0.3" footer="0.3"/>
  <pageSetup paperSize="9" scale="66" orientation="portrait" verticalDpi="0" r:id="rId1"/>
  <ignoredErrors>
    <ignoredError sqref="D8:D9 D7 J7:J9 M7:M9" formula="1"/>
  </ignoredError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B2:O27"/>
  <sheetViews>
    <sheetView workbookViewId="0">
      <selection activeCell="C2" sqref="C2:G2"/>
    </sheetView>
  </sheetViews>
  <sheetFormatPr defaultColWidth="9.125" defaultRowHeight="15"/>
  <cols>
    <col min="1" max="1" width="9.125" style="495"/>
    <col min="2" max="2" width="12.625" style="495" customWidth="1"/>
    <col min="3" max="5" width="9.125" style="495" customWidth="1"/>
    <col min="6" max="16384" width="9.125" style="495"/>
  </cols>
  <sheetData>
    <row r="2" spans="2:15" ht="33.75" customHeight="1">
      <c r="B2" s="521" t="s">
        <v>608</v>
      </c>
    </row>
    <row r="3" spans="2:15">
      <c r="C3" s="495" t="s">
        <v>151</v>
      </c>
      <c r="E3" s="495" t="s">
        <v>152</v>
      </c>
      <c r="G3" s="495" t="s">
        <v>154</v>
      </c>
      <c r="I3" s="495" t="s">
        <v>156</v>
      </c>
      <c r="K3" s="495" t="s">
        <v>157</v>
      </c>
    </row>
    <row r="4" spans="2:15" ht="15.75" thickBot="1">
      <c r="C4" s="495" t="s">
        <v>538</v>
      </c>
      <c r="E4" s="495" t="s">
        <v>539</v>
      </c>
      <c r="G4" s="495" t="s">
        <v>540</v>
      </c>
      <c r="I4" s="495" t="s">
        <v>365</v>
      </c>
      <c r="K4" s="495" t="s">
        <v>371</v>
      </c>
      <c r="M4" s="495" t="s">
        <v>416</v>
      </c>
    </row>
    <row r="5" spans="2:15" ht="27">
      <c r="B5" s="496"/>
      <c r="C5" s="419" t="s">
        <v>609</v>
      </c>
      <c r="D5" s="416"/>
      <c r="E5" s="419" t="s">
        <v>482</v>
      </c>
      <c r="F5" s="416"/>
      <c r="G5" s="419" t="s">
        <v>479</v>
      </c>
      <c r="H5" s="416"/>
      <c r="I5" s="419" t="s">
        <v>481</v>
      </c>
      <c r="J5" s="416"/>
      <c r="K5" s="419" t="s">
        <v>480</v>
      </c>
      <c r="L5" s="420"/>
      <c r="M5" s="416" t="s">
        <v>550</v>
      </c>
      <c r="N5" s="417"/>
    </row>
    <row r="6" spans="2:15" ht="15.75" thickBot="1">
      <c r="B6" s="497"/>
      <c r="C6" s="423" t="s">
        <v>477</v>
      </c>
      <c r="D6" s="424" t="s">
        <v>478</v>
      </c>
      <c r="E6" s="423" t="s">
        <v>477</v>
      </c>
      <c r="F6" s="424" t="s">
        <v>478</v>
      </c>
      <c r="G6" s="423" t="s">
        <v>477</v>
      </c>
      <c r="H6" s="424" t="s">
        <v>478</v>
      </c>
      <c r="I6" s="423" t="s">
        <v>477</v>
      </c>
      <c r="J6" s="424" t="s">
        <v>478</v>
      </c>
      <c r="K6" s="423" t="s">
        <v>477</v>
      </c>
      <c r="L6" s="430" t="s">
        <v>478</v>
      </c>
      <c r="M6" s="424" t="s">
        <v>477</v>
      </c>
      <c r="N6" s="431" t="s">
        <v>478</v>
      </c>
    </row>
    <row r="7" spans="2:15" hidden="1">
      <c r="B7" s="421" t="s">
        <v>613</v>
      </c>
      <c r="C7" s="425">
        <v>2.1026281088087906</v>
      </c>
      <c r="D7" s="429">
        <v>1.6611111111111112</v>
      </c>
      <c r="E7" s="425">
        <v>0.95187355221808223</v>
      </c>
      <c r="F7" s="429">
        <v>0.79444444444444451</v>
      </c>
      <c r="G7" s="425">
        <v>0.70813181108229739</v>
      </c>
      <c r="H7" s="429">
        <v>0.56111111111111112</v>
      </c>
      <c r="I7" s="425">
        <v>1.1285117413186772</v>
      </c>
      <c r="J7" s="429">
        <v>0.8666666666666667</v>
      </c>
      <c r="K7" s="425">
        <v>1.3760176626111704</v>
      </c>
      <c r="L7" s="429">
        <v>1.1000000000000001</v>
      </c>
      <c r="M7" s="425">
        <v>-9.4444444444444414E-2</v>
      </c>
      <c r="N7" s="426">
        <v>-0.23846153846153847</v>
      </c>
    </row>
    <row r="8" spans="2:15">
      <c r="B8" s="422" t="s">
        <v>596</v>
      </c>
      <c r="C8" s="427">
        <v>3.8720569807555067</v>
      </c>
      <c r="D8" s="369">
        <v>2.3923076923076922</v>
      </c>
      <c r="E8" s="427">
        <v>2.1902934560648522</v>
      </c>
      <c r="F8" s="369">
        <v>2.092307692307692</v>
      </c>
      <c r="G8" s="427">
        <v>1.9971915632189217</v>
      </c>
      <c r="H8" s="369">
        <v>0.99230769230769234</v>
      </c>
      <c r="I8" s="427">
        <v>1.6484334495672621</v>
      </c>
      <c r="J8" s="369">
        <v>0.30000000000000004</v>
      </c>
      <c r="K8" s="427">
        <v>1.8416881670087195</v>
      </c>
      <c r="L8" s="369">
        <v>1.4</v>
      </c>
      <c r="M8" s="427">
        <v>-0.23846153846153845</v>
      </c>
      <c r="N8" s="428">
        <v>-0.5625</v>
      </c>
    </row>
    <row r="9" spans="2:15" ht="15.75" thickBot="1">
      <c r="B9" s="432" t="s">
        <v>614</v>
      </c>
      <c r="C9" s="433">
        <v>-1.7311344470757604</v>
      </c>
      <c r="D9" s="418">
        <v>-0.23999999999999994</v>
      </c>
      <c r="E9" s="433">
        <v>-1.7313695727832528</v>
      </c>
      <c r="F9" s="418">
        <v>-1.39</v>
      </c>
      <c r="G9" s="433">
        <v>-2.084830985213721</v>
      </c>
      <c r="H9" s="418">
        <v>-0.85999999999999988</v>
      </c>
      <c r="I9" s="433">
        <v>2.0147067800755738E-3</v>
      </c>
      <c r="J9" s="418">
        <v>1.1499999999999999</v>
      </c>
      <c r="K9" s="433">
        <v>0.36706490308314771</v>
      </c>
      <c r="L9" s="418">
        <v>0.62</v>
      </c>
      <c r="M9" s="433">
        <v>0.27999999999999992</v>
      </c>
      <c r="N9" s="434">
        <v>0.28000000000000008</v>
      </c>
    </row>
    <row r="12" spans="2:15">
      <c r="O12" s="495" t="s">
        <v>615</v>
      </c>
    </row>
    <row r="14" spans="2:15" ht="15.75">
      <c r="O14" s="596"/>
    </row>
    <row r="17" spans="2:9" ht="15.75" thickBot="1">
      <c r="D17" s="422" t="s">
        <v>596</v>
      </c>
      <c r="F17" s="432" t="s">
        <v>614</v>
      </c>
    </row>
    <row r="19" spans="2:9">
      <c r="C19" s="423" t="s">
        <v>477</v>
      </c>
      <c r="D19" s="424" t="s">
        <v>478</v>
      </c>
      <c r="F19" s="423" t="s">
        <v>477</v>
      </c>
      <c r="G19" s="424" t="s">
        <v>478</v>
      </c>
    </row>
    <row r="22" spans="2:9" ht="27">
      <c r="B22" s="593" t="s">
        <v>609</v>
      </c>
      <c r="C22" s="594">
        <v>3.8720569807555067</v>
      </c>
      <c r="D22" s="594">
        <v>2.3923076923076922</v>
      </c>
      <c r="E22" s="595"/>
      <c r="F22" s="594">
        <v>-1.7311344470757604</v>
      </c>
      <c r="G22" s="601">
        <v>-0.23999999999999994</v>
      </c>
      <c r="H22" s="602"/>
      <c r="I22" s="602"/>
    </row>
    <row r="23" spans="2:9" ht="40.5">
      <c r="B23" s="593" t="s">
        <v>482</v>
      </c>
      <c r="C23" s="594">
        <v>2.1902934560648522</v>
      </c>
      <c r="D23" s="594">
        <v>2.092307692307692</v>
      </c>
      <c r="E23" s="595"/>
      <c r="F23" s="594">
        <v>-1.7313695727832528</v>
      </c>
      <c r="G23" s="601">
        <v>-1.39</v>
      </c>
      <c r="H23" s="602"/>
      <c r="I23" s="602"/>
    </row>
    <row r="24" spans="2:9" ht="27">
      <c r="B24" s="593" t="s">
        <v>479</v>
      </c>
      <c r="C24" s="594">
        <v>1.9971915632189217</v>
      </c>
      <c r="D24" s="594">
        <v>0.99230769230769234</v>
      </c>
      <c r="E24" s="595"/>
      <c r="F24" s="594">
        <v>-2.084830985213721</v>
      </c>
      <c r="G24" s="601">
        <v>-0.85999999999999988</v>
      </c>
      <c r="H24" s="602"/>
      <c r="I24" s="602"/>
    </row>
    <row r="25" spans="2:9" ht="40.5">
      <c r="B25" s="593" t="s">
        <v>481</v>
      </c>
      <c r="C25" s="594">
        <v>1.6484334495672621</v>
      </c>
      <c r="D25" s="594">
        <v>0.30000000000000004</v>
      </c>
      <c r="E25" s="595"/>
      <c r="F25" s="594">
        <v>2.0147067800755738E-3</v>
      </c>
      <c r="G25" s="601">
        <v>1.1499999999999999</v>
      </c>
      <c r="H25" s="602"/>
      <c r="I25" s="602"/>
    </row>
    <row r="26" spans="2:9" ht="40.5">
      <c r="B26" s="593" t="s">
        <v>480</v>
      </c>
      <c r="C26" s="594">
        <v>1.8416881670087195</v>
      </c>
      <c r="D26" s="594">
        <v>1.4</v>
      </c>
      <c r="E26" s="595"/>
      <c r="F26" s="594">
        <v>0.36706490308314771</v>
      </c>
      <c r="G26" s="601">
        <v>0.62</v>
      </c>
      <c r="H26" s="602"/>
      <c r="I26" s="602"/>
    </row>
    <row r="27" spans="2:9" ht="40.5">
      <c r="B27" s="593" t="s">
        <v>550</v>
      </c>
      <c r="C27" s="594">
        <v>-0.23846153846153845</v>
      </c>
      <c r="D27" s="594">
        <v>-0.5625</v>
      </c>
      <c r="E27" s="595"/>
      <c r="F27" s="594">
        <v>0.27999999999999992</v>
      </c>
      <c r="G27" s="601">
        <v>0.28000000000000008</v>
      </c>
      <c r="H27" s="602"/>
      <c r="I27" s="602"/>
    </row>
  </sheetData>
  <pageMargins left="0.7" right="0.7" top="0.75" bottom="0.75" header="0.3" footer="0.3"/>
  <pageSetup paperSize="9" orientation="portrait" verticalDpi="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2:AD88"/>
  <sheetViews>
    <sheetView zoomScale="80" zoomScaleNormal="80" workbookViewId="0">
      <selection activeCell="L39" sqref="L39"/>
    </sheetView>
  </sheetViews>
  <sheetFormatPr defaultColWidth="9.125" defaultRowHeight="13.5"/>
  <cols>
    <col min="1" max="1" width="9.125" style="314"/>
    <col min="2" max="2" width="10" style="315" customWidth="1"/>
    <col min="3" max="3" width="10" style="314" customWidth="1"/>
    <col min="4" max="4" width="13.625" style="314" customWidth="1"/>
    <col min="5" max="5" width="10" style="314" customWidth="1"/>
    <col min="6" max="7" width="13.875" style="314" customWidth="1"/>
    <col min="8" max="8" width="29.75" style="314" customWidth="1"/>
    <col min="9" max="9" width="11.875" style="314" customWidth="1"/>
    <col min="10" max="14" width="10" style="314" customWidth="1"/>
    <col min="15" max="15" width="20.125" style="314" customWidth="1"/>
    <col min="16" max="16" width="13.125" style="314" customWidth="1"/>
    <col min="17" max="29" width="9.625" style="314" customWidth="1"/>
    <col min="30" max="16384" width="9.125" style="314"/>
  </cols>
  <sheetData>
    <row r="2" spans="1:30" ht="20.25">
      <c r="C2" s="609" t="s">
        <v>771</v>
      </c>
    </row>
    <row r="4" spans="1:30" ht="14.25" thickBot="1"/>
    <row r="5" spans="1:30" ht="14.25" hidden="1" thickBot="1">
      <c r="C5" s="314" t="s">
        <v>151</v>
      </c>
      <c r="D5" s="314" t="s">
        <v>739</v>
      </c>
      <c r="E5" s="314" t="s">
        <v>154</v>
      </c>
      <c r="F5" s="314" t="s">
        <v>156</v>
      </c>
      <c r="G5" s="314" t="s">
        <v>157</v>
      </c>
      <c r="J5" s="315"/>
      <c r="K5" s="314" t="s">
        <v>151</v>
      </c>
      <c r="L5" s="314" t="s">
        <v>739</v>
      </c>
      <c r="M5" s="314" t="s">
        <v>154</v>
      </c>
      <c r="N5" s="314" t="s">
        <v>156</v>
      </c>
      <c r="O5" s="314" t="s">
        <v>157</v>
      </c>
    </row>
    <row r="6" spans="1:30" ht="67.5">
      <c r="C6" s="346" t="str">
        <f>IF($I$2=28,"Ακαθάριστο Εγχώριο Προϊόν (ΑΕΠ)","Ακαθάριστη Προστιθέμενη Αξία (ΑΠΑ)")</f>
        <v>Ακαθάριστη Προστιθέμενη Αξία (ΑΠΑ)</v>
      </c>
      <c r="D6" s="347" t="s">
        <v>176</v>
      </c>
      <c r="E6" s="347" t="s">
        <v>119</v>
      </c>
      <c r="F6" s="347" t="str">
        <f>"Παραγωγικότητα Εργασίας ("&amp;IF($I$2=28,"ΑΕΠ","ΑΠΑ")&amp;" ανά απασχολούμενο)"</f>
        <v>Παραγωγικότητα Εργασίας (ΑΠΑ ανά απασχολούμενο)</v>
      </c>
      <c r="G6" s="347" t="str">
        <f>"Παραγωγικότητα Εργασίας ("&amp;IF($I$2=28,"ΑΕΠ","ΑΠΑ")&amp;" ανά ώρα εργασίας)"</f>
        <v>Παραγωγικότητα Εργασίας (ΑΠΑ ανά ώρα εργασίας)</v>
      </c>
      <c r="H6" s="343"/>
      <c r="J6" s="315"/>
      <c r="K6" s="346" t="str">
        <f>IF($I$2=28,"Ακαθάριστο Εγχώριο Προϊόν (ΑΕΠ)","Ακαθάριστη Προστιθέμενη Αξία (ΑΠΑ)")</f>
        <v>Ακαθάριστη Προστιθέμενη Αξία (ΑΠΑ)</v>
      </c>
      <c r="L6" s="347" t="s">
        <v>176</v>
      </c>
      <c r="M6" s="347" t="s">
        <v>119</v>
      </c>
      <c r="N6" s="347" t="str">
        <f>"Παραγωγικότητα Εργασίας ("&amp;IF($I$2=28,"ΑΕΠ","ΑΠΑ")&amp;" ανά απασχολούμενο)"</f>
        <v>Παραγωγικότητα Εργασίας (ΑΠΑ ανά απασχολούμενο)</v>
      </c>
      <c r="O6" s="347" t="str">
        <f>"Παραγωγικότητα Εργασίας ("&amp;IF($I$2=28,"ΑΕΠ","ΑΠΑ")&amp;" ανά ώρα εργασίας)"</f>
        <v>Παραγωγικότητα Εργασίας (ΑΠΑ ανά ώρα εργασίας)</v>
      </c>
      <c r="P6" s="365"/>
      <c r="AD6" s="367"/>
    </row>
    <row r="7" spans="1:30" ht="14.25" thickBot="1">
      <c r="C7" s="522" t="s">
        <v>144</v>
      </c>
      <c r="D7" s="322" t="s">
        <v>144</v>
      </c>
      <c r="E7" s="322" t="s">
        <v>144</v>
      </c>
      <c r="F7" s="322" t="s">
        <v>560</v>
      </c>
      <c r="G7" s="322" t="s">
        <v>560</v>
      </c>
      <c r="J7" s="315"/>
      <c r="K7" s="522" t="s">
        <v>144</v>
      </c>
      <c r="L7" s="322" t="s">
        <v>144</v>
      </c>
      <c r="M7" s="322" t="s">
        <v>144</v>
      </c>
      <c r="N7" s="520" t="s">
        <v>144</v>
      </c>
      <c r="O7" s="520" t="s">
        <v>144</v>
      </c>
      <c r="P7" s="365"/>
      <c r="AD7" s="367"/>
    </row>
    <row r="8" spans="1:30" s="312" customFormat="1" thickBot="1">
      <c r="A8" s="350"/>
      <c r="B8" s="352" t="s">
        <v>25</v>
      </c>
      <c r="C8" s="351" t="str">
        <f>VLOOKUP(B8,lookup!$B$2:$C$36,2,FALSE)</f>
        <v>Γεωργία, δασοκομία και αλιεία</v>
      </c>
      <c r="D8" s="350"/>
      <c r="E8" s="350"/>
      <c r="F8" s="350"/>
      <c r="G8" s="350"/>
      <c r="H8" s="350"/>
      <c r="I8" s="350"/>
      <c r="J8" s="352" t="s">
        <v>140</v>
      </c>
      <c r="K8" s="351" t="str">
        <f>VLOOKUP(J8,lookup!$B$2:$C$36,2,FALSE)</f>
        <v>Πρωτογενής Τομέας</v>
      </c>
      <c r="L8" s="350"/>
      <c r="M8" s="350"/>
      <c r="N8" s="350"/>
      <c r="O8" s="350"/>
      <c r="P8" s="366"/>
      <c r="AD8" s="368"/>
    </row>
    <row r="9" spans="1:30">
      <c r="B9" s="344" t="str">
        <f ca="1">lookup!T4</f>
        <v>1996-2015</v>
      </c>
      <c r="C9" s="342">
        <f ca="1">INDIRECT(C$5&amp;"!"&amp;ADDRESS(MATCH($B9,NA3T!$B$29:$B$32,0)+28,VLOOKUP(OFFSET($C9,-1,0),lookup!$C$2:$D$36,2,FALSE)+1))</f>
        <v>-1.1045154030364333</v>
      </c>
      <c r="D9" s="343">
        <f ca="1">INDIRECT(D$5&amp;"!"&amp;ADDRESS(MATCH($B9,NA3T!$B$29:$B$32,0)+28,VLOOKUP(OFFSET($C9,-1,0),lookup!$C$2:$D$36,2,FALSE)+1))</f>
        <v>-1.9038757550959022</v>
      </c>
      <c r="E9" s="343">
        <f ca="1">INDIRECT(E$5&amp;"!"&amp;ADDRESS(MATCH($B9,NA3T!$B$29:$B$32,0)+28,VLOOKUP(OFFSET($C9,-1,0),lookup!$C$2:$D$36,2,FALSE)+1))</f>
        <v>-1.5952655578382735</v>
      </c>
      <c r="F9" s="343">
        <f ca="1">INDIRECT(F$5&amp;"!"&amp;ADDRESS(MATCH($B9,NA3T!$B$29:$B$32,0)+28,VLOOKUP(OFFSET($C9,-1,0),lookup!$C$2:$D$36,2,FALSE)+1))</f>
        <v>1.0640338530687368</v>
      </c>
      <c r="G9" s="343">
        <f ca="1">INDIRECT(G$5&amp;"!"&amp;ADDRESS(MATCH($B9,NA3T!$B$29:$B$32,0)+28,VLOOKUP(OFFSET($C9,-1,0),lookup!$C$2:$D$36,2,FALSE)+1))</f>
        <v>0.74889856455424675</v>
      </c>
      <c r="H9" s="343"/>
      <c r="J9" s="344" t="str">
        <f t="shared" ref="J9:J11" ca="1" si="0">B9</f>
        <v>1996-2015</v>
      </c>
      <c r="K9" s="342">
        <f ca="1">INDIRECT(K$5&amp;"!"&amp;ADDRESS(MATCH($B9,NA3T!$B$29:$B$32,0)+28,VLOOKUP(OFFSET($K9,-1,0),lookup!$C$2:$D$36,2,FALSE)+1))</f>
        <v>-1.125221326677766</v>
      </c>
      <c r="L9" s="343">
        <f ca="1">INDIRECT(L$5&amp;"!"&amp;ADDRESS(MATCH($B9,NA3T!$B$29:$B$32,0)+28,VLOOKUP(OFFSET($K9,-1,0),lookup!$C$2:$D$36,2,FALSE)+1))</f>
        <v>-1.915752169723288</v>
      </c>
      <c r="M9" s="343">
        <f ca="1">INDIRECT(M$5&amp;"!"&amp;ADDRESS(MATCH($B9,NA3T!$B$29:$B$32,0)+28,VLOOKUP(OFFSET($K9,-1,0),lookup!$C$2:$D$36,2,FALSE)+1))</f>
        <v>-1.6456917460102196</v>
      </c>
      <c r="N9" s="343">
        <f ca="1">INDIRECT(N$5&amp;"!"&amp;ADDRESS(MATCH($B9,NA3T!$B$29:$B$32,0)+28,VLOOKUP(OFFSET($K9,-1,0),lookup!$C$2:$D$36,2,FALSE)+1))</f>
        <v>1.0577359981877443</v>
      </c>
      <c r="O9" s="343">
        <f ca="1">INDIRECT(O$5&amp;"!"&amp;ADDRESS(MATCH($B9,NA3T!$B$29:$B$32,0)+28,VLOOKUP(OFFSET($K9,-1,0),lookup!$C$2:$D$36,2,FALSE)+1))</f>
        <v>0.76634124094773581</v>
      </c>
      <c r="P9" s="328"/>
      <c r="AD9" s="367"/>
    </row>
    <row r="10" spans="1:30">
      <c r="B10" s="344" t="str">
        <f>lookup!T5</f>
        <v>1996-2008</v>
      </c>
      <c r="C10" s="326">
        <f ca="1">INDIRECT(C$5&amp;"!"&amp;ADDRESS(MATCH($B10,NA3T!$B$29:$B$32,0)+28,VLOOKUP(OFFSET($C10,-2,0),lookup!$C$2:$D$36,2,FALSE)+1))</f>
        <v>-1.9036872710483017</v>
      </c>
      <c r="D10" s="328">
        <f ca="1">INDIRECT(D$5&amp;"!"&amp;ADDRESS(MATCH($B10,NA3T!$B$29:$B$32,0)+28,VLOOKUP(OFFSET($C10,-2,0),lookup!$C$2:$D$36,2,FALSE)+1))</f>
        <v>-1.8028161839502184</v>
      </c>
      <c r="E10" s="328">
        <f ca="1">INDIRECT(E$5&amp;"!"&amp;ADDRESS(MATCH($B10,NA3T!$B$29:$B$32,0)+28,VLOOKUP(OFFSET($C10,-2,0),lookup!$C$2:$D$36,2,FALSE)+1))</f>
        <v>-0.86828578344247864</v>
      </c>
      <c r="F10" s="328">
        <f ca="1">INDIRECT(F$5&amp;"!"&amp;ADDRESS(MATCH($B10,NA3T!$B$29:$B$32,0)+28,VLOOKUP(OFFSET($C10,-2,0),lookup!$C$2:$D$36,2,FALSE)+1))</f>
        <v>8.189765475377736E-2</v>
      </c>
      <c r="G10" s="328">
        <f ca="1">INDIRECT(G$5&amp;"!"&amp;ADDRESS(MATCH($B10,NA3T!$B$29:$B$32,0)+28,VLOOKUP(OFFSET($C10,-2,0),lookup!$C$2:$D$36,2,FALSE)+1))</f>
        <v>-0.81596905993662538</v>
      </c>
      <c r="J10" s="344" t="str">
        <f t="shared" si="0"/>
        <v>1996-2008</v>
      </c>
      <c r="K10" s="326">
        <f ca="1">INDIRECT(K$5&amp;"!"&amp;ADDRESS(MATCH($B10,NA3T!$B$29:$B$32,0)+28,VLOOKUP(OFFSET($K10,-2,0),lookup!$C$2:$D$36,2,FALSE)+1))</f>
        <v>-1.1578858612967271</v>
      </c>
      <c r="L10" s="328">
        <f ca="1">INDIRECT(L$5&amp;"!"&amp;ADDRESS(MATCH($B10,NA3T!$B$29:$B$32,0)+28,VLOOKUP(OFFSET($K10,-2,0),lookup!$C$2:$D$36,2,FALSE)+1))</f>
        <v>-1.7670138906962927</v>
      </c>
      <c r="M10" s="328">
        <f ca="1">INDIRECT(M$5&amp;"!"&amp;ADDRESS(MATCH($B10,NA3T!$B$29:$B$32,0)+28,VLOOKUP(OFFSET($K10,-2,0),lookup!$C$2:$D$36,2,FALSE)+1))</f>
        <v>-0.90930860941320657</v>
      </c>
      <c r="N10" s="328">
        <f ca="1">INDIRECT(N$5&amp;"!"&amp;ADDRESS(MATCH($B10,NA3T!$B$29:$B$32,0)+28,VLOOKUP(OFFSET($K10,-2,0),lookup!$C$2:$D$36,2,FALSE)+1))</f>
        <v>0.79681126524972368</v>
      </c>
      <c r="O10" s="328">
        <f ca="1">INDIRECT(O$5&amp;"!"&amp;ADDRESS(MATCH($B10,NA3T!$B$29:$B$32,0)+28,VLOOKUP(OFFSET($K10,-2,0),lookup!$C$2:$D$36,2,FALSE)+1))</f>
        <v>-3.786068610121697E-2</v>
      </c>
      <c r="P10" s="328"/>
      <c r="AD10" s="367"/>
    </row>
    <row r="11" spans="1:30" ht="14.25" thickBot="1">
      <c r="B11" s="344" t="str">
        <f ca="1">lookup!T6</f>
        <v>2009-2015</v>
      </c>
      <c r="C11" s="349">
        <f ca="1">INDIRECT(C$5&amp;"!"&amp;ADDRESS(MATCH($B11,NA3T!$B$29:$B$32,0)+28,VLOOKUP(OFFSET($C11,-3,0),lookup!$C$2:$D$36,2,FALSE)+1))</f>
        <v>0.37966092327132134</v>
      </c>
      <c r="D11" s="353">
        <f ca="1">INDIRECT(D$5&amp;"!"&amp;ADDRESS(MATCH($B11,NA3T!$B$29:$B$32,0)+28,VLOOKUP(OFFSET($C11,-3,0),lookup!$C$2:$D$36,2,FALSE)+1))</f>
        <v>-2.0915578157950301</v>
      </c>
      <c r="E11" s="353">
        <f ca="1">INDIRECT(E$5&amp;"!"&amp;ADDRESS(MATCH($B11,NA3T!$B$29:$B$32,0)+28,VLOOKUP(OFFSET($C11,-3,0),lookup!$C$2:$D$36,2,FALSE)+1))</f>
        <v>-2.9453708531447504</v>
      </c>
      <c r="F11" s="353">
        <f ca="1">INDIRECT(F$5&amp;"!"&amp;ADDRESS(MATCH($B11,NA3T!$B$29:$B$32,0)+28,VLOOKUP(OFFSET($C11,-3,0),lookup!$C$2:$D$36,2,FALSE)+1))</f>
        <v>2.8880010785108046</v>
      </c>
      <c r="G11" s="353">
        <f ca="1">INDIRECT(G$5&amp;"!"&amp;ADDRESS(MATCH($B11,NA3T!$B$29:$B$32,0)+28,VLOOKUP(OFFSET($C11,-3,0),lookup!$C$2:$D$36,2,FALSE)+1))</f>
        <v>3.6550812957515815</v>
      </c>
      <c r="J11" s="344" t="str">
        <f t="shared" ca="1" si="0"/>
        <v>2009-2015</v>
      </c>
      <c r="K11" s="349">
        <f ca="1">INDIRECT(K$5&amp;"!"&amp;ADDRESS(MATCH($B11,NA3T!$B$29:$B$32,0)+28,VLOOKUP(OFFSET($K11,-3,0),lookup!$C$2:$D$36,2,FALSE)+1))</f>
        <v>-1.0645586195282664</v>
      </c>
      <c r="L11" s="353">
        <f ca="1">INDIRECT(L$5&amp;"!"&amp;ADDRESS(MATCH($B11,NA3T!$B$29:$B$32,0)+28,VLOOKUP(OFFSET($K11,-3,0),lookup!$C$2:$D$36,2,FALSE)+1))</f>
        <v>-2.191980402201994</v>
      </c>
      <c r="M11" s="353">
        <f ca="1">INDIRECT(M$5&amp;"!"&amp;ADDRESS(MATCH($B11,NA3T!$B$29:$B$32,0)+28,VLOOKUP(OFFSET($K11,-3,0),lookup!$C$2:$D$36,2,FALSE)+1))</f>
        <v>-3.0132604282618156</v>
      </c>
      <c r="N11" s="353">
        <f ca="1">INDIRECT(N$5&amp;"!"&amp;ADDRESS(MATCH($B11,NA3T!$B$29:$B$32,0)+28,VLOOKUP(OFFSET($K11,-3,0),lookup!$C$2:$D$36,2,FALSE)+1))</f>
        <v>1.5423105022154968</v>
      </c>
      <c r="O11" s="353">
        <f ca="1">INDIRECT(O$5&amp;"!"&amp;ADDRESS(MATCH($B11,NA3T!$B$29:$B$32,0)+28,VLOOKUP(OFFSET($K11,-3,0),lookup!$C$2:$D$36,2,FALSE)+1))</f>
        <v>2.2598591054672199</v>
      </c>
      <c r="P11" s="328"/>
      <c r="AD11" s="367"/>
    </row>
    <row r="12" spans="1:30" s="312" customFormat="1" thickBot="1">
      <c r="A12" s="350"/>
      <c r="B12" s="352" t="s">
        <v>27</v>
      </c>
      <c r="C12" s="351" t="str">
        <f>VLOOKUP(B12,lookup!$B$2:$C$36,2,FALSE)</f>
        <v>Ορυχεία και λατομεία</v>
      </c>
      <c r="D12" s="350"/>
      <c r="E12" s="350"/>
      <c r="F12" s="350"/>
      <c r="G12" s="350"/>
      <c r="H12" s="350"/>
      <c r="I12" s="350"/>
      <c r="J12" s="352" t="s">
        <v>141</v>
      </c>
      <c r="K12" s="351" t="str">
        <f>VLOOKUP(J12,lookup!$B$2:$C$36,2,FALSE)</f>
        <v>Δευτερογενής Τομέας</v>
      </c>
      <c r="L12" s="350"/>
      <c r="M12" s="350"/>
      <c r="N12" s="350"/>
      <c r="O12" s="350"/>
      <c r="P12" s="366"/>
    </row>
    <row r="13" spans="1:30">
      <c r="B13" s="344" t="str">
        <f t="shared" ref="B13:B15" ca="1" si="1">B9</f>
        <v>1996-2015</v>
      </c>
      <c r="C13" s="342">
        <f ca="1">INDIRECT(C$5&amp;"!"&amp;ADDRESS(MATCH($B13,NA3T!$B$29:$B$32,0)+28,VLOOKUP(OFFSET($C13,-1,0),lookup!$C$2:$D$36,2,FALSE)+1))</f>
        <v>-0.21670975243198032</v>
      </c>
      <c r="D13" s="343">
        <f ca="1">INDIRECT(D$5&amp;"!"&amp;ADDRESS(MATCH($B13,NA3T!$B$29:$B$32,0)+28,VLOOKUP(OFFSET($C13,-1,0),lookup!$C$2:$D$36,2,FALSE)+1))</f>
        <v>-1.9082916201358018</v>
      </c>
      <c r="E13" s="343">
        <f ca="1">INDIRECT(E$5&amp;"!"&amp;ADDRESS(MATCH($B13,NA3T!$B$29:$B$32,0)+28,VLOOKUP(OFFSET($C13,-1,0),lookup!$C$2:$D$36,2,FALSE)+1))</f>
        <v>-3.5830326769741303</v>
      </c>
      <c r="F13" s="343">
        <f ca="1">INDIRECT(F$5&amp;"!"&amp;ADDRESS(MATCH($B13,NA3T!$B$29:$B$32,0)+28,VLOOKUP(OFFSET($C13,-1,0),lookup!$C$2:$D$36,2,FALSE)+1))</f>
        <v>2.1825577748806078</v>
      </c>
      <c r="G13" s="343">
        <f ca="1">INDIRECT(G$5&amp;"!"&amp;ADDRESS(MATCH($B13,NA3T!$B$29:$B$32,0)+28,VLOOKUP(OFFSET($C13,-1,0),lookup!$C$2:$D$36,2,FALSE)+1))</f>
        <v>4.1652396483097602</v>
      </c>
      <c r="H13" s="343"/>
      <c r="J13" s="344" t="str">
        <f t="shared" ref="J13:J15" ca="1" si="2">B9</f>
        <v>1996-2015</v>
      </c>
      <c r="K13" s="342">
        <f ca="1">INDIRECT(K$5&amp;"!"&amp;ADDRESS(MATCH($B13,NA3T!$B$29:$B$32,0)+28,VLOOKUP(OFFSET($K13,-1,0),lookup!$C$2:$D$36,2,FALSE)+1))</f>
        <v>-1.5978062416627801</v>
      </c>
      <c r="L13" s="343">
        <f ca="1">INDIRECT(L$5&amp;"!"&amp;ADDRESS(MATCH($B13,NA3T!$B$29:$B$32,0)+28,VLOOKUP(OFFSET($K13,-1,0),lookup!$C$2:$D$36,2,FALSE)+1))</f>
        <v>-1.4648990247091283</v>
      </c>
      <c r="M13" s="343">
        <f ca="1">INDIRECT(M$5&amp;"!"&amp;ADDRESS(MATCH($B13,NA3T!$B$29:$B$32,0)+28,VLOOKUP(OFFSET($K13,-1,0),lookup!$C$2:$D$36,2,FALSE)+1))</f>
        <v>-1.9371662748929483</v>
      </c>
      <c r="N13" s="343">
        <f ca="1">INDIRECT(N$5&amp;"!"&amp;ADDRESS(MATCH($B13,NA3T!$B$29:$B$32,0)+28,VLOOKUP(OFFSET($K13,-1,0),lookup!$C$2:$D$36,2,FALSE)+1))</f>
        <v>-0.17074363540222798</v>
      </c>
      <c r="O13" s="343">
        <f ca="1">INDIRECT(O$5&amp;"!"&amp;ADDRESS(MATCH($B13,NA3T!$B$29:$B$32,0)+28,VLOOKUP(OFFSET($K13,-1,0),lookup!$C$2:$D$36,2,FALSE)+1))</f>
        <v>0.32511993317049454</v>
      </c>
      <c r="P13" s="328"/>
    </row>
    <row r="14" spans="1:30">
      <c r="B14" s="344" t="str">
        <f t="shared" si="1"/>
        <v>1996-2008</v>
      </c>
      <c r="C14" s="326">
        <f ca="1">INDIRECT(C$5&amp;"!"&amp;ADDRESS(MATCH($B14,NA3T!$B$29:$B$32,0)+28,VLOOKUP(OFFSET($C14,-2,0),lookup!$C$2:$D$36,2,FALSE)+1))</f>
        <v>6.767897877720392</v>
      </c>
      <c r="D14" s="328">
        <f ca="1">INDIRECT(D$5&amp;"!"&amp;ADDRESS(MATCH($B14,NA3T!$B$29:$B$32,0)+28,VLOOKUP(OFFSET($C14,-2,0),lookup!$C$2:$D$36,2,FALSE)+1))</f>
        <v>-0.56671854266311716</v>
      </c>
      <c r="E14" s="328">
        <f ca="1">INDIRECT(E$5&amp;"!"&amp;ADDRESS(MATCH($B14,NA3T!$B$29:$B$32,0)+28,VLOOKUP(OFFSET($C14,-2,0),lookup!$C$2:$D$36,2,FALSE)+1))</f>
        <v>-2.4751225656710294</v>
      </c>
      <c r="F14" s="328">
        <f ca="1">INDIRECT(F$5&amp;"!"&amp;ADDRESS(MATCH($B14,NA3T!$B$29:$B$32,0)+28,VLOOKUP(OFFSET($C14,-2,0),lookup!$C$2:$D$36,2,FALSE)+1))</f>
        <v>7.6261629094333774</v>
      </c>
      <c r="G14" s="328">
        <f ca="1">INDIRECT(G$5&amp;"!"&amp;ADDRESS(MATCH($B14,NA3T!$B$29:$B$32,0)+28,VLOOKUP(OFFSET($C14,-2,0),lookup!$C$2:$D$36,2,FALSE)+1))</f>
        <v>9.7076410071129153</v>
      </c>
      <c r="J14" s="344" t="str">
        <f t="shared" si="2"/>
        <v>1996-2008</v>
      </c>
      <c r="K14" s="326">
        <f ca="1">INDIRECT(K$5&amp;"!"&amp;ADDRESS(MATCH($B14,NA3T!$B$29:$B$32,0)+28,VLOOKUP(OFFSET($K14,-2,0),lookup!$C$2:$D$36,2,FALSE)+1))</f>
        <v>2.3537587306240919</v>
      </c>
      <c r="L14" s="328">
        <f ca="1">INDIRECT(L$5&amp;"!"&amp;ADDRESS(MATCH($B14,NA3T!$B$29:$B$32,0)+28,VLOOKUP(OFFSET($K14,-2,0),lookup!$C$2:$D$36,2,FALSE)+1))</f>
        <v>0.91837288181778676</v>
      </c>
      <c r="M14" s="328">
        <f ca="1">INDIRECT(M$5&amp;"!"&amp;ADDRESS(MATCH($B14,NA3T!$B$29:$B$32,0)+28,VLOOKUP(OFFSET($K14,-2,0),lookup!$C$2:$D$36,2,FALSE)+1))</f>
        <v>0.74850216255921664</v>
      </c>
      <c r="N14" s="328">
        <f ca="1">INDIRECT(N$5&amp;"!"&amp;ADDRESS(MATCH($B14,NA3T!$B$29:$B$32,0)+28,VLOOKUP(OFFSET($K14,-2,0),lookup!$C$2:$D$36,2,FALSE)+1))</f>
        <v>1.4739648760287614</v>
      </c>
      <c r="O14" s="328">
        <f ca="1">INDIRECT(O$5&amp;"!"&amp;ADDRESS(MATCH($B14,NA3T!$B$29:$B$32,0)+28,VLOOKUP(OFFSET($K14,-2,0),lookup!$C$2:$D$36,2,FALSE)+1))</f>
        <v>1.6297671557676783</v>
      </c>
      <c r="P14" s="328"/>
    </row>
    <row r="15" spans="1:30" ht="14.25" thickBot="1">
      <c r="B15" s="344" t="str">
        <f t="shared" ca="1" si="1"/>
        <v>2009-2015</v>
      </c>
      <c r="C15" s="349">
        <f ca="1">INDIRECT(C$5&amp;"!"&amp;ADDRESS(MATCH($B15,NA3T!$B$29:$B$32,0)+28,VLOOKUP(OFFSET($C15,-3,0),lookup!$C$2:$D$36,2,FALSE)+1))</f>
        <v>-13.18812392271496</v>
      </c>
      <c r="D15" s="353">
        <f ca="1">INDIRECT(D$5&amp;"!"&amp;ADDRESS(MATCH($B15,NA3T!$B$29:$B$32,0)+28,VLOOKUP(OFFSET($C15,-3,0),lookup!$C$2:$D$36,2,FALSE)+1))</f>
        <v>-4.3997844782993587</v>
      </c>
      <c r="E15" s="353">
        <f ca="1">INDIRECT(E$5&amp;"!"&amp;ADDRESS(MATCH($B15,NA3T!$B$29:$B$32,0)+28,VLOOKUP(OFFSET($C15,-3,0),lookup!$C$2:$D$36,2,FALSE)+1))</f>
        <v>-5.6405800265370329</v>
      </c>
      <c r="F15" s="353">
        <f ca="1">INDIRECT(F$5&amp;"!"&amp;ADDRESS(MATCH($B15,NA3T!$B$29:$B$32,0)+28,VLOOKUP(OFFSET($C15,-3,0),lookup!$C$2:$D$36,2,FALSE)+1))</f>
        <v>-7.9269946178602524</v>
      </c>
      <c r="G15" s="353">
        <f ca="1">INDIRECT(G$5&amp;"!"&amp;ADDRESS(MATCH($B15,NA3T!$B$29:$B$32,0)+28,VLOOKUP(OFFSET($C15,-3,0),lookup!$C$2:$D$36,2,FALSE)+1))</f>
        <v>-6.1277914466103836</v>
      </c>
      <c r="J15" s="344" t="str">
        <f t="shared" ca="1" si="2"/>
        <v>2009-2015</v>
      </c>
      <c r="K15" s="349">
        <f ca="1">INDIRECT(K$5&amp;"!"&amp;ADDRESS(MATCH($B15,NA3T!$B$29:$B$32,0)+28,VLOOKUP(OFFSET($K15,-3,0),lookup!$C$2:$D$36,2,FALSE)+1))</f>
        <v>-8.936426904481257</v>
      </c>
      <c r="L15" s="353">
        <f ca="1">INDIRECT(L$5&amp;"!"&amp;ADDRESS(MATCH($B15,NA3T!$B$29:$B$32,0)+28,VLOOKUP(OFFSET($K15,-3,0),lookup!$C$2:$D$36,2,FALSE)+1))</f>
        <v>-5.8909754225448276</v>
      </c>
      <c r="M15" s="353">
        <f ca="1">INDIRECT(M$5&amp;"!"&amp;ADDRESS(MATCH($B15,NA3T!$B$29:$B$32,0)+28,VLOOKUP(OFFSET($K15,-3,0),lookup!$C$2:$D$36,2,FALSE)+1))</f>
        <v>-6.9248362301612545</v>
      </c>
      <c r="N15" s="353">
        <f ca="1">INDIRECT(N$5&amp;"!"&amp;ADDRESS(MATCH($B15,NA3T!$B$29:$B$32,0)+28,VLOOKUP(OFFSET($K15,-3,0),lookup!$C$2:$D$36,2,FALSE)+1))</f>
        <v>-3.2252022994883509</v>
      </c>
      <c r="O15" s="353">
        <f ca="1">INDIRECT(O$5&amp;"!"&amp;ADDRESS(MATCH($B15,NA3T!$B$29:$B$32,0)+28,VLOOKUP(OFFSET($K15,-3,0),lookup!$C$2:$D$36,2,FALSE)+1))</f>
        <v>-2.0977963373671322</v>
      </c>
      <c r="P15" s="328"/>
    </row>
    <row r="16" spans="1:30" s="312" customFormat="1" thickBot="1">
      <c r="A16" s="350"/>
      <c r="B16" s="352" t="s">
        <v>28</v>
      </c>
      <c r="C16" s="351" t="str">
        <f>VLOOKUP(B16,lookup!$B$2:$C$36,2,FALSE)</f>
        <v>Μεταποιητικές βιομηχανίες</v>
      </c>
      <c r="D16" s="350"/>
      <c r="E16" s="350"/>
      <c r="F16" s="350"/>
      <c r="G16" s="350"/>
      <c r="H16" s="350"/>
      <c r="I16" s="350"/>
      <c r="J16" s="352" t="s">
        <v>142</v>
      </c>
      <c r="K16" s="351" t="str">
        <f>VLOOKUP(J16,lookup!$B$2:$C$36,2,FALSE)</f>
        <v>Τριτογενής Τομέας</v>
      </c>
      <c r="L16" s="350"/>
      <c r="M16" s="350"/>
      <c r="N16" s="350"/>
      <c r="O16" s="350"/>
      <c r="P16" s="366"/>
    </row>
    <row r="17" spans="1:16">
      <c r="B17" s="344" t="str">
        <f t="shared" ref="B17:B19" ca="1" si="3">B9</f>
        <v>1996-2015</v>
      </c>
      <c r="C17" s="342">
        <f ca="1">INDIRECT(C$5&amp;"!"&amp;ADDRESS(MATCH($B17,NA3T!$B$29:$B$32,0)+28,VLOOKUP(OFFSET($C17,-1,0),lookup!$C$2:$D$36,2,FALSE)+1))</f>
        <v>-1.5508405828650573</v>
      </c>
      <c r="D17" s="343">
        <f ca="1">INDIRECT(D$5&amp;"!"&amp;ADDRESS(MATCH($B17,NA3T!$B$29:$B$32,0)+28,VLOOKUP(OFFSET($C17,-1,0),lookup!$C$2:$D$36,2,FALSE)+1))</f>
        <v>-2.0554786438588679</v>
      </c>
      <c r="E17" s="343">
        <f ca="1">INDIRECT(E$5&amp;"!"&amp;ADDRESS(MATCH($B17,NA3T!$B$29:$B$32,0)+28,VLOOKUP(OFFSET($C17,-1,0),lookup!$C$2:$D$36,2,FALSE)+1))</f>
        <v>-2.3369047855559137</v>
      </c>
      <c r="F17" s="343">
        <f ca="1">INDIRECT(F$5&amp;"!"&amp;ADDRESS(MATCH($B17,NA3T!$B$29:$B$32,0)+28,VLOOKUP(OFFSET($C17,-1,0),lookup!$C$2:$D$36,2,FALSE)+1))</f>
        <v>0.56848526483960637</v>
      </c>
      <c r="G17" s="343">
        <f ca="1">INDIRECT(G$5&amp;"!"&amp;ADDRESS(MATCH($B17,NA3T!$B$29:$B$32,0)+28,VLOOKUP(OFFSET($C17,-1,0),lookup!$C$2:$D$36,2,FALSE)+1))</f>
        <v>0.85381114374563827</v>
      </c>
      <c r="H17" s="343"/>
      <c r="J17" s="344" t="str">
        <f t="shared" ref="J17:J19" ca="1" si="4">B9</f>
        <v>1996-2015</v>
      </c>
      <c r="K17" s="342">
        <f ca="1">INDIRECT(K$5&amp;"!"&amp;ADDRESS(MATCH($B17,NA3T!$B$29:$B$32,0)+28,VLOOKUP(OFFSET($K17,-1,0),lookup!$C$2:$D$36,2,FALSE)+1))</f>
        <v>2.9874169860589324</v>
      </c>
      <c r="L17" s="343">
        <f ca="1">INDIRECT(L$5&amp;"!"&amp;ADDRESS(MATCH($B17,NA3T!$B$29:$B$32,0)+28,VLOOKUP(OFFSET($K17,-1,0),lookup!$C$2:$D$36,2,FALSE)+1))</f>
        <v>1.9870823069657173</v>
      </c>
      <c r="M17" s="343">
        <f ca="1">INDIRECT(M$5&amp;"!"&amp;ADDRESS(MATCH($B17,NA3T!$B$29:$B$32,0)+28,VLOOKUP(OFFSET($K17,-1,0),lookup!$C$2:$D$36,2,FALSE)+1))</f>
        <v>1.8591618222324233</v>
      </c>
      <c r="N17" s="343">
        <f ca="1">INDIRECT(N$5&amp;"!"&amp;ADDRESS(MATCH($B17,NA3T!$B$29:$B$32,0)+28,VLOOKUP(OFFSET($K17,-1,0),lookup!$C$2:$D$36,2,FALSE)+1))</f>
        <v>0.9705851058181546</v>
      </c>
      <c r="O17" s="343">
        <f ca="1">INDIRECT(O$5&amp;"!"&amp;ADDRESS(MATCH($B17,NA3T!$B$29:$B$32,0)+28,VLOOKUP(OFFSET($K17,-1,0),lookup!$C$2:$D$36,2,FALSE)+1))</f>
        <v>1.1094666545281577</v>
      </c>
      <c r="P17" s="328"/>
    </row>
    <row r="18" spans="1:16">
      <c r="B18" s="344" t="str">
        <f t="shared" si="3"/>
        <v>1996-2008</v>
      </c>
      <c r="C18" s="326">
        <f ca="1">INDIRECT(C$5&amp;"!"&amp;ADDRESS(MATCH($B18,NA3T!$B$29:$B$32,0)+28,VLOOKUP(OFFSET($C18,-2,0),lookup!$C$2:$D$36,2,FALSE)+1))</f>
        <v>6.2004865868624408E-2</v>
      </c>
      <c r="D18" s="328">
        <f ca="1">INDIRECT(D$5&amp;"!"&amp;ADDRESS(MATCH($B18,NA3T!$B$29:$B$32,0)+28,VLOOKUP(OFFSET($C18,-2,0),lookup!$C$2:$D$36,2,FALSE)+1))</f>
        <v>-0.83127601511304172</v>
      </c>
      <c r="E18" s="328">
        <f ca="1">INDIRECT(E$5&amp;"!"&amp;ADDRESS(MATCH($B18,NA3T!$B$29:$B$32,0)+28,VLOOKUP(OFFSET($C18,-2,0),lookup!$C$2:$D$36,2,FALSE)+1))</f>
        <v>-1.0015619591681497</v>
      </c>
      <c r="F18" s="328">
        <f ca="1">INDIRECT(F$5&amp;"!"&amp;ADDRESS(MATCH($B18,NA3T!$B$29:$B$32,0)+28,VLOOKUP(OFFSET($C18,-2,0),lookup!$C$2:$D$36,2,FALSE)+1))</f>
        <v>0.99988741086794775</v>
      </c>
      <c r="G18" s="328">
        <f ca="1">INDIRECT(G$5&amp;"!"&amp;ADDRESS(MATCH($B18,NA3T!$B$29:$B$32,0)+28,VLOOKUP(OFFSET($C18,-2,0),lookup!$C$2:$D$36,2,FALSE)+1))</f>
        <v>1.1623228891874926</v>
      </c>
      <c r="J18" s="344" t="str">
        <f t="shared" si="4"/>
        <v>1996-2008</v>
      </c>
      <c r="K18" s="326">
        <f ca="1">INDIRECT(K$5&amp;"!"&amp;ADDRESS(MATCH($B18,NA3T!$B$29:$B$32,0)+28,VLOOKUP(OFFSET($K18,-2,0),lookup!$C$2:$D$36,2,FALSE)+1))</f>
        <v>4.6021319299524173</v>
      </c>
      <c r="L18" s="328">
        <f ca="1">INDIRECT(L$5&amp;"!"&amp;ADDRESS(MATCH($B18,NA3T!$B$29:$B$32,0)+28,VLOOKUP(OFFSET($K18,-2,0),lookup!$C$2:$D$36,2,FALSE)+1))</f>
        <v>3.1452509240021369</v>
      </c>
      <c r="M18" s="328">
        <f ca="1">INDIRECT(M$5&amp;"!"&amp;ADDRESS(MATCH($B18,NA3T!$B$29:$B$32,0)+28,VLOOKUP(OFFSET($K18,-2,0),lookup!$C$2:$D$36,2,FALSE)+1))</f>
        <v>3.2329926076437157</v>
      </c>
      <c r="N18" s="328">
        <f ca="1">INDIRECT(N$5&amp;"!"&amp;ADDRESS(MATCH($B18,NA3T!$B$29:$B$32,0)+28,VLOOKUP(OFFSET($K18,-2,0),lookup!$C$2:$D$36,2,FALSE)+1))</f>
        <v>1.4132902503484788</v>
      </c>
      <c r="O18" s="328">
        <f ca="1">INDIRECT(O$5&amp;"!"&amp;ADDRESS(MATCH($B18,NA3T!$B$29:$B$32,0)+28,VLOOKUP(OFFSET($K18,-2,0),lookup!$C$2:$D$36,2,FALSE)+1))</f>
        <v>1.3388768414605723</v>
      </c>
      <c r="P18" s="328"/>
    </row>
    <row r="19" spans="1:16" ht="14.25" thickBot="1">
      <c r="B19" s="344" t="str">
        <f t="shared" ca="1" si="3"/>
        <v>2009-2015</v>
      </c>
      <c r="C19" s="349">
        <f ca="1">INDIRECT(C$5&amp;"!"&amp;ADDRESS(MATCH($B19,NA3T!$B$29:$B$32,0)+28,VLOOKUP(OFFSET($C19,-3,0),lookup!$C$2:$D$36,2,FALSE)+1))</f>
        <v>-4.5461249876561807</v>
      </c>
      <c r="D19" s="353">
        <f ca="1">INDIRECT(D$5&amp;"!"&amp;ADDRESS(MATCH($B19,NA3T!$B$29:$B$32,0)+28,VLOOKUP(OFFSET($C19,-3,0),lookup!$C$2:$D$36,2,FALSE)+1))</f>
        <v>-4.3289978115296872</v>
      </c>
      <c r="E19" s="353">
        <f ca="1">INDIRECT(E$5&amp;"!"&amp;ADDRESS(MATCH($B19,NA3T!$B$29:$B$32,0)+28,VLOOKUP(OFFSET($C19,-3,0),lookup!$C$2:$D$36,2,FALSE)+1))</f>
        <v>-4.8168271774189035</v>
      </c>
      <c r="F19" s="353">
        <f ca="1">INDIRECT(F$5&amp;"!"&amp;ADDRESS(MATCH($B19,NA3T!$B$29:$B$32,0)+28,VLOOKUP(OFFSET($C19,-3,0),lookup!$C$2:$D$36,2,FALSE)+1))</f>
        <v>-0.23269014921302719</v>
      </c>
      <c r="G19" s="353">
        <f ca="1">INDIRECT(G$5&amp;"!"&amp;ADDRESS(MATCH($B19,NA3T!$B$29:$B$32,0)+28,VLOOKUP(OFFSET($C19,-3,0),lookup!$C$2:$D$36,2,FALSE)+1))</f>
        <v>0.28086075935362353</v>
      </c>
      <c r="J19" s="344" t="str">
        <f t="shared" ca="1" si="4"/>
        <v>2009-2015</v>
      </c>
      <c r="K19" s="349">
        <f ca="1">INDIRECT(K$5&amp;"!"&amp;ADDRESS(MATCH($B19,NA3T!$B$29:$B$32,0)+28,VLOOKUP(OFFSET($K19,-3,0),lookup!$C$2:$D$36,2,FALSE)+1))</f>
        <v>-1.1339338314685301E-2</v>
      </c>
      <c r="L19" s="353">
        <f ca="1">INDIRECT(L$5&amp;"!"&amp;ADDRESS(MATCH($B19,NA3T!$B$29:$B$32,0)+28,VLOOKUP(OFFSET($K19,-3,0),lookup!$C$2:$D$36,2,FALSE)+1))</f>
        <v>-0.16380226753048982</v>
      </c>
      <c r="M19" s="353">
        <f ca="1">INDIRECT(M$5&amp;"!"&amp;ADDRESS(MATCH($B19,NA3T!$B$29:$B$32,0)+28,VLOOKUP(OFFSET($K19,-3,0),lookup!$C$2:$D$36,2,FALSE)+1))</f>
        <v>-0.69223820781711964</v>
      </c>
      <c r="N19" s="353">
        <f ca="1">INDIRECT(N$5&amp;"!"&amp;ADDRESS(MATCH($B19,NA3T!$B$29:$B$32,0)+28,VLOOKUP(OFFSET($K19,-3,0),lookup!$C$2:$D$36,2,FALSE)+1))</f>
        <v>0.14841840883326651</v>
      </c>
      <c r="O19" s="353">
        <f ca="1">INDIRECT(O$5&amp;"!"&amp;ADDRESS(MATCH($B19,NA3T!$B$29:$B$32,0)+28,VLOOKUP(OFFSET($K19,-3,0),lookup!$C$2:$D$36,2,FALSE)+1))</f>
        <v>0.6834191645108163</v>
      </c>
      <c r="P19" s="328"/>
    </row>
    <row r="20" spans="1:16" s="312" customFormat="1" thickBot="1">
      <c r="A20" s="350"/>
      <c r="B20" s="352" t="s">
        <v>29</v>
      </c>
      <c r="C20" s="351" t="str">
        <f>VLOOKUP(B20,lookup!$B$2:$C$36,2,FALSE)</f>
        <v>Παραγωγή  ηλεκτρικού  ρεύματος, φυσικού αερίου, ατμού και κλιματισμού</v>
      </c>
      <c r="D20" s="350"/>
      <c r="E20" s="350"/>
      <c r="F20" s="350"/>
      <c r="G20" s="350"/>
      <c r="H20" s="350"/>
    </row>
    <row r="21" spans="1:16">
      <c r="B21" s="344" t="str">
        <f t="shared" ref="B21:B23" ca="1" si="5">B9</f>
        <v>1996-2015</v>
      </c>
      <c r="C21" s="342">
        <f ca="1">INDIRECT(C$5&amp;"!"&amp;ADDRESS(MATCH($B21,NA3T!$B$29:$B$32,0)+28,VLOOKUP(OFFSET($C21,-1,0),lookup!$C$2:$D$36,2,FALSE)+1))</f>
        <v>4.1282156507658714</v>
      </c>
      <c r="D21" s="343">
        <f ca="1">INDIRECT(D$5&amp;"!"&amp;ADDRESS(MATCH($B21,NA3T!$B$29:$B$32,0)+28,VLOOKUP(OFFSET($C21,-1,0),lookup!$C$2:$D$36,2,FALSE)+1))</f>
        <v>1.3495680183201664</v>
      </c>
      <c r="E21" s="343">
        <f ca="1">INDIRECT(E$5&amp;"!"&amp;ADDRESS(MATCH($B21,NA3T!$B$29:$B$32,0)+28,VLOOKUP(OFFSET($C21,-1,0),lookup!$C$2:$D$36,2,FALSE)+1))</f>
        <v>1.4769817884315102</v>
      </c>
      <c r="F21" s="343">
        <f ca="1">INDIRECT(F$5&amp;"!"&amp;ADDRESS(MATCH($B21,NA3T!$B$29:$B$32,0)+28,VLOOKUP(OFFSET($C21,-1,0),lookup!$C$2:$D$36,2,FALSE)+1))</f>
        <v>2.9878619768925256</v>
      </c>
      <c r="G21" s="343">
        <f ca="1">INDIRECT(G$5&amp;"!"&amp;ADDRESS(MATCH($B21,NA3T!$B$29:$B$32,0)+28,VLOOKUP(OFFSET($C21,-1,0),lookup!$C$2:$D$36,2,FALSE)+1))</f>
        <v>2.916990807231322</v>
      </c>
      <c r="H21" s="343"/>
    </row>
    <row r="22" spans="1:16">
      <c r="B22" s="344" t="str">
        <f t="shared" si="5"/>
        <v>1996-2008</v>
      </c>
      <c r="C22" s="326">
        <f ca="1">INDIRECT(C$5&amp;"!"&amp;ADDRESS(MATCH($B22,NA3T!$B$29:$B$32,0)+28,VLOOKUP(OFFSET($C22,-2,0),lookup!$C$2:$D$36,2,FALSE)+1))</f>
        <v>6.3193204671133474</v>
      </c>
      <c r="D22" s="328">
        <f ca="1">INDIRECT(D$5&amp;"!"&amp;ADDRESS(MATCH($B22,NA3T!$B$29:$B$32,0)+28,VLOOKUP(OFFSET($C22,-2,0),lookup!$C$2:$D$36,2,FALSE)+1))</f>
        <v>1.8584819538617017</v>
      </c>
      <c r="E22" s="328">
        <f ca="1">INDIRECT(E$5&amp;"!"&amp;ADDRESS(MATCH($B22,NA3T!$B$29:$B$32,0)+28,VLOOKUP(OFFSET($C22,-2,0),lookup!$C$2:$D$36,2,FALSE)+1))</f>
        <v>2.0343094149972436</v>
      </c>
      <c r="F22" s="328">
        <f ca="1">INDIRECT(F$5&amp;"!"&amp;ADDRESS(MATCH($B22,NA3T!$B$29:$B$32,0)+28,VLOOKUP(OFFSET($C22,-2,0),lookup!$C$2:$D$36,2,FALSE)+1))</f>
        <v>4.6644688242351275</v>
      </c>
      <c r="G22" s="328">
        <f ca="1">INDIRECT(G$5&amp;"!"&amp;ADDRESS(MATCH($B22,NA3T!$B$29:$B$32,0)+28,VLOOKUP(OFFSET($C22,-2,0),lookup!$C$2:$D$36,2,FALSE)+1))</f>
        <v>4.5722896208538364</v>
      </c>
    </row>
    <row r="23" spans="1:16" ht="14.25" thickBot="1">
      <c r="B23" s="344" t="str">
        <f t="shared" ca="1" si="5"/>
        <v>2009-2015</v>
      </c>
      <c r="C23" s="349">
        <f ca="1">INDIRECT(C$5&amp;"!"&amp;ADDRESS(MATCH($B23,NA3T!$B$29:$B$32,0)+28,VLOOKUP(OFFSET($C23,-3,0),lookup!$C$2:$D$36,2,FALSE)+1))</f>
        <v>5.9020991834845181E-2</v>
      </c>
      <c r="D23" s="353">
        <f ca="1">INDIRECT(D$5&amp;"!"&amp;ADDRESS(MATCH($B23,NA3T!$B$29:$B$32,0)+28,VLOOKUP(OFFSET($C23,-3,0),lookup!$C$2:$D$36,2,FALSE)+1))</f>
        <v>0.40444213802874235</v>
      </c>
      <c r="E23" s="353">
        <f ca="1">INDIRECT(E$5&amp;"!"&amp;ADDRESS(MATCH($B23,NA3T!$B$29:$B$32,0)+28,VLOOKUP(OFFSET($C23,-3,0),lookup!$C$2:$D$36,2,FALSE)+1))</f>
        <v>0.44194476766657587</v>
      </c>
      <c r="F23" s="353">
        <f ca="1">INDIRECT(F$5&amp;"!"&amp;ADDRESS(MATCH($B23,NA3T!$B$29:$B$32,0)+28,VLOOKUP(OFFSET($C23,-3,0),lookup!$C$2:$D$36,2,FALSE)+1))</f>
        <v>-0.12583645388659143</v>
      </c>
      <c r="G23" s="353">
        <f ca="1">INDIRECT(G$5&amp;"!"&amp;ADDRESS(MATCH($B23,NA3T!$B$29:$B$32,0)+28,VLOOKUP(OFFSET($C23,-3,0),lookup!$C$2:$D$36,2,FALSE)+1))</f>
        <v>-0.15713556092477735</v>
      </c>
    </row>
    <row r="24" spans="1:16" s="312" customFormat="1" ht="14.25" thickBot="1">
      <c r="A24" s="350"/>
      <c r="B24" s="352" t="s">
        <v>31</v>
      </c>
      <c r="C24" s="351" t="str">
        <f>VLOOKUP(B24,lookup!$B$2:$C$36,2,FALSE)</f>
        <v>Παροχή νερού, επεξεργασία λυμάτων, διαχείριση αποβλήτων και δραστηριότητες εξυγίανσης</v>
      </c>
      <c r="D24" s="350"/>
      <c r="E24" s="350"/>
      <c r="F24" s="350"/>
      <c r="G24" s="350"/>
      <c r="H24" s="350"/>
      <c r="K24" s="365"/>
      <c r="L24" s="365"/>
      <c r="M24" s="365"/>
      <c r="N24" s="365"/>
      <c r="O24" s="365"/>
      <c r="P24" s="365"/>
    </row>
    <row r="25" spans="1:16">
      <c r="B25" s="344" t="str">
        <f t="shared" ref="B25:B27" ca="1" si="6">B9</f>
        <v>1996-2015</v>
      </c>
      <c r="C25" s="342">
        <f ca="1">INDIRECT(C$5&amp;"!"&amp;ADDRESS(MATCH($B25,NA3T!$B$29:$B$32,0)+28,VLOOKUP(OFFSET($C25,-1,0),lookup!$C$2:$D$36,2,FALSE)+1))</f>
        <v>6.4434270101683753</v>
      </c>
      <c r="D25" s="343">
        <f ca="1">INDIRECT(D$5&amp;"!"&amp;ADDRESS(MATCH($B25,NA3T!$B$29:$B$32,0)+28,VLOOKUP(OFFSET($C25,-1,0),lookup!$C$2:$D$36,2,FALSE)+1))</f>
        <v>2.2878943406736125</v>
      </c>
      <c r="E25" s="343">
        <f ca="1">INDIRECT(E$5&amp;"!"&amp;ADDRESS(MATCH($B25,NA3T!$B$29:$B$32,0)+28,VLOOKUP(OFFSET($C25,-1,0),lookup!$C$2:$D$36,2,FALSE)+1))</f>
        <v>2.1241860519581897</v>
      </c>
      <c r="F25" s="343">
        <f ca="1">INDIRECT(F$5&amp;"!"&amp;ADDRESS(MATCH($B25,NA3T!$B$29:$B$32,0)+28,VLOOKUP(OFFSET($C25,-1,0),lookup!$C$2:$D$36,2,FALSE)+1))</f>
        <v>4.1622160986884484</v>
      </c>
      <c r="G25" s="343">
        <f ca="1">INDIRECT(G$5&amp;"!"&amp;ADDRESS(MATCH($B25,NA3T!$B$29:$B$32,0)+28,VLOOKUP(OFFSET($C25,-1,0),lookup!$C$2:$D$36,2,FALSE)+1))</f>
        <v>4.5528822795529349</v>
      </c>
      <c r="H25" s="343"/>
      <c r="K25" s="365"/>
      <c r="L25" s="365"/>
      <c r="M25" s="365"/>
      <c r="N25" s="365"/>
      <c r="O25" s="365"/>
      <c r="P25" s="365"/>
    </row>
    <row r="26" spans="1:16">
      <c r="B26" s="344" t="str">
        <f t="shared" si="6"/>
        <v>1996-2008</v>
      </c>
      <c r="C26" s="326">
        <f ca="1">INDIRECT(C$5&amp;"!"&amp;ADDRESS(MATCH($B26,NA3T!$B$29:$B$32,0)+28,VLOOKUP(OFFSET($C26,-2,0),lookup!$C$2:$D$36,2,FALSE)+1))</f>
        <v>7.4122620245992241</v>
      </c>
      <c r="D26" s="328">
        <f ca="1">INDIRECT(D$5&amp;"!"&amp;ADDRESS(MATCH($B26,NA3T!$B$29:$B$32,0)+28,VLOOKUP(OFFSET($C26,-2,0),lookup!$C$2:$D$36,2,FALSE)+1))</f>
        <v>3.480650553496067</v>
      </c>
      <c r="E26" s="328">
        <f ca="1">INDIRECT(E$5&amp;"!"&amp;ADDRESS(MATCH($B26,NA3T!$B$29:$B$32,0)+28,VLOOKUP(OFFSET($C26,-2,0),lookup!$C$2:$D$36,2,FALSE)+1))</f>
        <v>3.6788446641396768</v>
      </c>
      <c r="F26" s="328">
        <f ca="1">INDIRECT(F$5&amp;"!"&amp;ADDRESS(MATCH($B26,NA3T!$B$29:$B$32,0)+28,VLOOKUP(OFFSET($C26,-2,0),lookup!$C$2:$D$36,2,FALSE)+1))</f>
        <v>3.927857968457213</v>
      </c>
      <c r="G26" s="328">
        <f ca="1">INDIRECT(G$5&amp;"!"&amp;ADDRESS(MATCH($B26,NA3T!$B$29:$B$32,0)+28,VLOOKUP(OFFSET($C26,-2,0),lookup!$C$2:$D$36,2,FALSE)+1))</f>
        <v>4.0630360416529623</v>
      </c>
    </row>
    <row r="27" spans="1:16" ht="14.25" thickBot="1">
      <c r="B27" s="344" t="str">
        <f t="shared" ca="1" si="6"/>
        <v>2009-2015</v>
      </c>
      <c r="C27" s="349">
        <f ca="1">INDIRECT(C$5&amp;"!"&amp;ADDRESS(MATCH($B27,NA3T!$B$29:$B$32,0)+28,VLOOKUP(OFFSET($C27,-3,0),lookup!$C$2:$D$36,2,FALSE)+1))</f>
        <v>4.6441619833682264</v>
      </c>
      <c r="D27" s="353">
        <f ca="1">INDIRECT(D$5&amp;"!"&amp;ADDRESS(MATCH($B27,NA3T!$B$29:$B$32,0)+28,VLOOKUP(OFFSET($C27,-3,0),lookup!$C$2:$D$36,2,FALSE)+1))</f>
        <v>7.2775659717626145E-2</v>
      </c>
      <c r="E27" s="353">
        <f ca="1">INDIRECT(E$5&amp;"!"&amp;ADDRESS(MATCH($B27,NA3T!$B$29:$B$32,0)+28,VLOOKUP(OFFSET($C27,-3,0),lookup!$C$2:$D$36,2,FALSE)+1))</f>
        <v>-0.76303708495028688</v>
      </c>
      <c r="F27" s="353">
        <f ca="1">INDIRECT(F$5&amp;"!"&amp;ADDRESS(MATCH($B27,NA3T!$B$29:$B$32,0)+28,VLOOKUP(OFFSET($C27,-3,0),lookup!$C$2:$D$36,2,FALSE)+1))</f>
        <v>4.5974526262607425</v>
      </c>
      <c r="G27" s="353">
        <f ca="1">INDIRECT(G$5&amp;"!"&amp;ADDRESS(MATCH($B27,NA3T!$B$29:$B$32,0)+28,VLOOKUP(OFFSET($C27,-3,0),lookup!$C$2:$D$36,2,FALSE)+1))</f>
        <v>5.4625967213671682</v>
      </c>
    </row>
    <row r="28" spans="1:16" s="312" customFormat="1" thickBot="1">
      <c r="A28" s="350"/>
      <c r="B28" s="352" t="s">
        <v>33</v>
      </c>
      <c r="C28" s="351" t="str">
        <f>VLOOKUP(B28,lookup!$B$2:$C$36,2,FALSE)</f>
        <v>Κατασκευές</v>
      </c>
      <c r="D28" s="350"/>
      <c r="E28" s="350"/>
      <c r="F28" s="350"/>
      <c r="G28" s="350"/>
      <c r="H28" s="350"/>
    </row>
    <row r="29" spans="1:16">
      <c r="B29" s="344" t="str">
        <f t="shared" ref="B29:B31" ca="1" si="7">B9</f>
        <v>1996-2015</v>
      </c>
      <c r="C29" s="342">
        <f ca="1">INDIRECT(C$5&amp;"!"&amp;ADDRESS(MATCH($B29,NA3T!$B$29:$B$32,0)+28,VLOOKUP(OFFSET($C29,-1,0),lookup!$C$2:$D$36,2,FALSE)+1))</f>
        <v>-3.4810684879287379</v>
      </c>
      <c r="D29" s="343">
        <f ca="1">INDIRECT(D$5&amp;"!"&amp;ADDRESS(MATCH($B29,NA3T!$B$29:$B$32,0)+28,VLOOKUP(OFFSET($C29,-1,0),lookup!$C$2:$D$36,2,FALSE)+1))</f>
        <v>-0.99152864499382987</v>
      </c>
      <c r="E29" s="343">
        <f ca="1">INDIRECT(E$5&amp;"!"&amp;ADDRESS(MATCH($B29,NA3T!$B$29:$B$32,0)+28,VLOOKUP(OFFSET($C29,-1,0),lookup!$C$2:$D$36,2,FALSE)+1))</f>
        <v>-1.6802709826262148</v>
      </c>
      <c r="F29" s="343">
        <f ca="1">INDIRECT(F$5&amp;"!"&amp;ADDRESS(MATCH($B29,NA3T!$B$29:$B$32,0)+28,VLOOKUP(OFFSET($C29,-1,0),lookup!$C$2:$D$36,2,FALSE)+1))</f>
        <v>-2.813389324398929</v>
      </c>
      <c r="G29" s="343">
        <f ca="1">INDIRECT(G$5&amp;"!"&amp;ADDRESS(MATCH($B29,NA3T!$B$29:$B$32,0)+28,VLOOKUP(OFFSET($C29,-1,0),lookup!$C$2:$D$36,2,FALSE)+1))</f>
        <v>-2.0587392952508261</v>
      </c>
      <c r="H29" s="343"/>
    </row>
    <row r="30" spans="1:16">
      <c r="B30" s="344" t="str">
        <f t="shared" si="7"/>
        <v>1996-2008</v>
      </c>
      <c r="C30" s="326">
        <f ca="1">INDIRECT(C$5&amp;"!"&amp;ADDRESS(MATCH($B30,NA3T!$B$29:$B$32,0)+28,VLOOKUP(OFFSET($C30,-2,0),lookup!$C$2:$D$36,2,FALSE)+1))</f>
        <v>3.6409408917863568</v>
      </c>
      <c r="D30" s="328">
        <f ca="1">INDIRECT(D$5&amp;"!"&amp;ADDRESS(MATCH($B30,NA3T!$B$29:$B$32,0)+28,VLOOKUP(OFFSET($C30,-2,0),lookup!$C$2:$D$36,2,FALSE)+1))</f>
        <v>2.8713521955886119</v>
      </c>
      <c r="E30" s="328">
        <f ca="1">INDIRECT(E$5&amp;"!"&amp;ADDRESS(MATCH($B30,NA3T!$B$29:$B$32,0)+28,VLOOKUP(OFFSET($C30,-2,0),lookup!$C$2:$D$36,2,FALSE)+1))</f>
        <v>2.7598919334093321</v>
      </c>
      <c r="F30" s="328">
        <f ca="1">INDIRECT(F$5&amp;"!"&amp;ADDRESS(MATCH($B30,NA3T!$B$29:$B$32,0)+28,VLOOKUP(OFFSET($C30,-2,0),lookup!$C$2:$D$36,2,FALSE)+1))</f>
        <v>0.75917397687595201</v>
      </c>
      <c r="G30" s="328">
        <f ca="1">INDIRECT(G$5&amp;"!"&amp;ADDRESS(MATCH($B30,NA3T!$B$29:$B$32,0)+28,VLOOKUP(OFFSET($C30,-2,0),lookup!$C$2:$D$36,2,FALSE)+1))</f>
        <v>0.87127157547282141</v>
      </c>
    </row>
    <row r="31" spans="1:16" ht="14.25" thickBot="1">
      <c r="B31" s="344" t="str">
        <f t="shared" ca="1" si="7"/>
        <v>2009-2015</v>
      </c>
      <c r="C31" s="349">
        <f ca="1">INDIRECT(C$5&amp;"!"&amp;ADDRESS(MATCH($B31,NA3T!$B$29:$B$32,0)+28,VLOOKUP(OFFSET($C31,-3,0),lookup!$C$2:$D$36,2,FALSE)+1))</f>
        <v>-16.707657335971057</v>
      </c>
      <c r="D31" s="353">
        <f ca="1">INDIRECT(D$5&amp;"!"&amp;ADDRESS(MATCH($B31,NA3T!$B$29:$B$32,0)+28,VLOOKUP(OFFSET($C31,-3,0),lookup!$C$2:$D$36,2,FALSE)+1))</f>
        <v>-8.1654502060755085</v>
      </c>
      <c r="E31" s="353">
        <f ca="1">INDIRECT(E$5&amp;"!"&amp;ADDRESS(MATCH($B31,NA3T!$B$29:$B$32,0)+28,VLOOKUP(OFFSET($C31,-3,0),lookup!$C$2:$D$36,2,FALSE)+1))</f>
        <v>-9.9262878266922296</v>
      </c>
      <c r="F31" s="353">
        <f ca="1">INDIRECT(F$5&amp;"!"&amp;ADDRESS(MATCH($B31,NA3T!$B$29:$B$32,0)+28,VLOOKUP(OFFSET($C31,-3,0),lookup!$C$2:$D$36,2,FALSE)+1))</f>
        <v>-9.4481497410522781</v>
      </c>
      <c r="G31" s="353">
        <f ca="1">INDIRECT(G$5&amp;"!"&amp;ADDRESS(MATCH($B31,NA3T!$B$29:$B$32,0)+28,VLOOKUP(OFFSET($C31,-3,0),lookup!$C$2:$D$36,2,FALSE)+1))</f>
        <v>-7.5001880551661699</v>
      </c>
    </row>
    <row r="32" spans="1:16" s="312" customFormat="1" thickBot="1">
      <c r="A32" s="350"/>
      <c r="B32" s="352" t="s">
        <v>34</v>
      </c>
      <c r="C32" s="351" t="str">
        <f>VLOOKUP(B32,lookup!$B$2:$C$36,2,FALSE)</f>
        <v>Χονδρικό και λιανικό εμπόριο, επισκευή μηχανοκινήτων οχημάτων και μοτοσικλετών</v>
      </c>
      <c r="D32" s="350"/>
      <c r="E32" s="350"/>
      <c r="F32" s="350"/>
      <c r="G32" s="350"/>
      <c r="H32" s="350"/>
    </row>
    <row r="33" spans="1:8">
      <c r="B33" s="344" t="str">
        <f t="shared" ref="B33:B35" ca="1" si="8">B9</f>
        <v>1996-2015</v>
      </c>
      <c r="C33" s="342">
        <f ca="1">INDIRECT(C$5&amp;"!"&amp;ADDRESS(MATCH($B33,NA3T!$B$29:$B$32,0)+28,VLOOKUP(OFFSET($C33,-1,0),lookup!$C$2:$D$36,2,FALSE)+1))</f>
        <v>4.7379935511828304</v>
      </c>
      <c r="D33" s="343">
        <f ca="1">INDIRECT(D$5&amp;"!"&amp;ADDRESS(MATCH($B33,NA3T!$B$29:$B$32,0)+28,VLOOKUP(OFFSET($C33,-1,0),lookup!$C$2:$D$36,2,FALSE)+1))</f>
        <v>0.94606064979814131</v>
      </c>
      <c r="E33" s="343">
        <f ca="1">INDIRECT(E$5&amp;"!"&amp;ADDRESS(MATCH($B33,NA3T!$B$29:$B$32,0)+28,VLOOKUP(OFFSET($C33,-1,0),lookup!$C$2:$D$36,2,FALSE)+1))</f>
        <v>0.53797051189444534</v>
      </c>
      <c r="F33" s="343">
        <f ca="1">INDIRECT(F$5&amp;"!"&amp;ADDRESS(MATCH($B33,NA3T!$B$29:$B$32,0)+28,VLOOKUP(OFFSET($C33,-1,0),lookup!$C$2:$D$36,2,FALSE)+1))</f>
        <v>3.6953844368800688</v>
      </c>
      <c r="G33" s="343">
        <f ca="1">INDIRECT(G$5&amp;"!"&amp;ADDRESS(MATCH($B33,NA3T!$B$29:$B$32,0)+28,VLOOKUP(OFFSET($C33,-1,0),lookup!$C$2:$D$36,2,FALSE)+1))</f>
        <v>4.1326147870188299</v>
      </c>
      <c r="H33" s="343"/>
    </row>
    <row r="34" spans="1:8">
      <c r="B34" s="344" t="str">
        <f t="shared" si="8"/>
        <v>1996-2008</v>
      </c>
      <c r="C34" s="326">
        <f ca="1">INDIRECT(C$5&amp;"!"&amp;ADDRESS(MATCH($B34,NA3T!$B$29:$B$32,0)+28,VLOOKUP(OFFSET($C34,-2,0),lookup!$C$2:$D$36,2,FALSE)+1))</f>
        <v>8.160346873859778</v>
      </c>
      <c r="D34" s="328">
        <f ca="1">INDIRECT(D$5&amp;"!"&amp;ADDRESS(MATCH($B34,NA3T!$B$29:$B$32,0)+28,VLOOKUP(OFFSET($C34,-2,0),lookup!$C$2:$D$36,2,FALSE)+1))</f>
        <v>2.6321540384697126</v>
      </c>
      <c r="E34" s="328">
        <f ca="1">INDIRECT(E$5&amp;"!"&amp;ADDRESS(MATCH($B34,NA3T!$B$29:$B$32,0)+28,VLOOKUP(OFFSET($C34,-2,0),lookup!$C$2:$D$36,2,FALSE)+1))</f>
        <v>2.5435002924552168</v>
      </c>
      <c r="F34" s="328">
        <f ca="1">INDIRECT(F$5&amp;"!"&amp;ADDRESS(MATCH($B34,NA3T!$B$29:$B$32,0)+28,VLOOKUP(OFFSET($C34,-2,0),lookup!$C$2:$D$36,2,FALSE)+1))</f>
        <v>5.3736595608098598</v>
      </c>
      <c r="G34" s="328">
        <f ca="1">INDIRECT(G$5&amp;"!"&amp;ADDRESS(MATCH($B34,NA3T!$B$29:$B$32,0)+28,VLOOKUP(OFFSET($C34,-2,0),lookup!$C$2:$D$36,2,FALSE)+1))</f>
        <v>5.482155794830617</v>
      </c>
    </row>
    <row r="35" spans="1:8" ht="14.25" thickBot="1">
      <c r="B35" s="344" t="str">
        <f t="shared" ca="1" si="8"/>
        <v>2009-2015</v>
      </c>
      <c r="C35" s="349">
        <f ca="1">INDIRECT(C$5&amp;"!"&amp;ADDRESS(MATCH($B35,NA3T!$B$29:$B$32,0)+28,VLOOKUP(OFFSET($C35,-3,0),lookup!$C$2:$D$36,2,FALSE)+1))</f>
        <v>-1.6178054766457888</v>
      </c>
      <c r="D35" s="353">
        <f ca="1">INDIRECT(D$5&amp;"!"&amp;ADDRESS(MATCH($B35,NA3T!$B$29:$B$32,0)+28,VLOOKUP(OFFSET($C35,-3,0),lookup!$C$2:$D$36,2,FALSE)+1))</f>
        <v>-2.1852556434490631</v>
      </c>
      <c r="E35" s="353">
        <f ca="1">INDIRECT(E$5&amp;"!"&amp;ADDRESS(MATCH($B35,NA3T!$B$29:$B$32,0)+28,VLOOKUP(OFFSET($C35,-3,0),lookup!$C$2:$D$36,2,FALSE)+1))</f>
        <v>-3.186584794861274</v>
      </c>
      <c r="F35" s="353">
        <f ca="1">INDIRECT(F$5&amp;"!"&amp;ADDRESS(MATCH($B35,NA3T!$B$29:$B$32,0)+28,VLOOKUP(OFFSET($C35,-3,0),lookup!$C$2:$D$36,2,FALSE)+1))</f>
        <v>0.57858777815331641</v>
      </c>
      <c r="G35" s="353">
        <f ca="1">INDIRECT(G$5&amp;"!"&amp;ADDRESS(MATCH($B35,NA3T!$B$29:$B$32,0)+28,VLOOKUP(OFFSET($C35,-3,0),lookup!$C$2:$D$36,2,FALSE)+1))</f>
        <v>1.6263243439397994</v>
      </c>
    </row>
    <row r="36" spans="1:8" s="312" customFormat="1" thickBot="1">
      <c r="A36" s="350"/>
      <c r="B36" s="352" t="s">
        <v>36</v>
      </c>
      <c r="C36" s="351" t="str">
        <f>VLOOKUP(B36,lookup!$B$2:$C$36,2,FALSE)</f>
        <v>Μεταφορά και αποθήκευση</v>
      </c>
      <c r="D36" s="350"/>
      <c r="E36" s="350"/>
      <c r="F36" s="350"/>
      <c r="G36" s="350"/>
      <c r="H36" s="350"/>
    </row>
    <row r="37" spans="1:8">
      <c r="B37" s="344" t="str">
        <f t="shared" ref="B37:B39" ca="1" si="9">B9</f>
        <v>1996-2015</v>
      </c>
      <c r="C37" s="342">
        <f ca="1">INDIRECT(C$5&amp;"!"&amp;ADDRESS(MATCH($B37,NA3T!$B$29:$B$32,0)+28,VLOOKUP(OFFSET($C37,-1,0),lookup!$C$2:$D$36,2,FALSE)+1))</f>
        <v>0.78509559683025532</v>
      </c>
      <c r="D37" s="343">
        <f ca="1">INDIRECT(D$5&amp;"!"&amp;ADDRESS(MATCH($B37,NA3T!$B$29:$B$32,0)+28,VLOOKUP(OFFSET($C37,-1,0),lookup!$C$2:$D$36,2,FALSE)+1))</f>
        <v>0.58346867486091814</v>
      </c>
      <c r="E37" s="343">
        <f ca="1">INDIRECT(E$5&amp;"!"&amp;ADDRESS(MATCH($B37,NA3T!$B$29:$B$32,0)+28,VLOOKUP(OFFSET($C37,-1,0),lookup!$C$2:$D$36,2,FALSE)+1))</f>
        <v>0.37832323389327333</v>
      </c>
      <c r="F37" s="343">
        <f ca="1">INDIRECT(F$5&amp;"!"&amp;ADDRESS(MATCH($B37,NA3T!$B$29:$B$32,0)+28,VLOOKUP(OFFSET($C37,-1,0),lookup!$C$2:$D$36,2,FALSE)+1))</f>
        <v>0.22668200153195936</v>
      </c>
      <c r="G37" s="343">
        <f ca="1">INDIRECT(G$5&amp;"!"&amp;ADDRESS(MATCH($B37,NA3T!$B$29:$B$32,0)+28,VLOOKUP(OFFSET($C37,-1,0),lookup!$C$2:$D$36,2,FALSE)+1))</f>
        <v>0.42024148733481193</v>
      </c>
      <c r="H37" s="343"/>
    </row>
    <row r="38" spans="1:8">
      <c r="B38" s="344" t="str">
        <f t="shared" si="9"/>
        <v>1996-2008</v>
      </c>
      <c r="C38" s="326">
        <f ca="1">INDIRECT(C$5&amp;"!"&amp;ADDRESS(MATCH($B38,NA3T!$B$29:$B$32,0)+28,VLOOKUP(OFFSET($C38,-2,0),lookup!$C$2:$D$36,2,FALSE)+1))</f>
        <v>2.621830088932136</v>
      </c>
      <c r="D38" s="328">
        <f ca="1">INDIRECT(D$5&amp;"!"&amp;ADDRESS(MATCH($B38,NA3T!$B$29:$B$32,0)+28,VLOOKUP(OFFSET($C38,-2,0),lookup!$C$2:$D$36,2,FALSE)+1))</f>
        <v>2.3353966611508246</v>
      </c>
      <c r="E38" s="328">
        <f ca="1">INDIRECT(E$5&amp;"!"&amp;ADDRESS(MATCH($B38,NA3T!$B$29:$B$32,0)+28,VLOOKUP(OFFSET($C38,-2,0),lookup!$C$2:$D$36,2,FALSE)+1))</f>
        <v>1.8699688454197914</v>
      </c>
      <c r="F38" s="328">
        <f ca="1">INDIRECT(F$5&amp;"!"&amp;ADDRESS(MATCH($B38,NA3T!$B$29:$B$32,0)+28,VLOOKUP(OFFSET($C38,-2,0),lookup!$C$2:$D$36,2,FALSE)+1))</f>
        <v>0.33857517380871466</v>
      </c>
      <c r="G38" s="328">
        <f ca="1">INDIRECT(G$5&amp;"!"&amp;ADDRESS(MATCH($B38,NA3T!$B$29:$B$32,0)+28,VLOOKUP(OFFSET($C38,-2,0),lookup!$C$2:$D$36,2,FALSE)+1))</f>
        <v>0.79752779051362643</v>
      </c>
    </row>
    <row r="39" spans="1:8" ht="14.25" thickBot="1">
      <c r="B39" s="344" t="str">
        <f t="shared" ca="1" si="9"/>
        <v>2009-2015</v>
      </c>
      <c r="C39" s="349">
        <f ca="1">INDIRECT(C$5&amp;"!"&amp;ADDRESS(MATCH($B39,NA3T!$B$29:$B$32,0)+28,VLOOKUP(OFFSET($C39,-3,0),lookup!$C$2:$D$36,2,FALSE)+1))</f>
        <v>-2.625982745644666</v>
      </c>
      <c r="D39" s="353">
        <f ca="1">INDIRECT(D$5&amp;"!"&amp;ADDRESS(MATCH($B39,NA3T!$B$29:$B$32,0)+28,VLOOKUP(OFFSET($C39,-3,0),lookup!$C$2:$D$36,2,FALSE)+1))</f>
        <v>-2.6701118711060507</v>
      </c>
      <c r="E39" s="353">
        <f ca="1">INDIRECT(E$5&amp;"!"&amp;ADDRESS(MATCH($B39,NA3T!$B$29:$B$32,0)+28,VLOOKUP(OFFSET($C39,-3,0),lookup!$C$2:$D$36,2,FALSE)+1))</f>
        <v>-2.3918757589416884</v>
      </c>
      <c r="F39" s="353">
        <f ca="1">INDIRECT(F$5&amp;"!"&amp;ADDRESS(MATCH($B39,NA3T!$B$29:$B$32,0)+28,VLOOKUP(OFFSET($C39,-3,0),lookup!$C$2:$D$36,2,FALSE)+1))</f>
        <v>1.8880395875128336E-2</v>
      </c>
      <c r="G39" s="353">
        <f ca="1">INDIRECT(G$5&amp;"!"&amp;ADDRESS(MATCH($B39,NA3T!$B$29:$B$32,0)+28,VLOOKUP(OFFSET($C39,-3,0),lookup!$C$2:$D$36,2,FALSE)+1))</f>
        <v>-0.28043307571155779</v>
      </c>
    </row>
    <row r="40" spans="1:8" s="312" customFormat="1" thickBot="1">
      <c r="A40" s="350"/>
      <c r="B40" s="352" t="s">
        <v>38</v>
      </c>
      <c r="C40" s="351" t="str">
        <f>VLOOKUP(B40,lookup!$B$2:$C$36,2,FALSE)</f>
        <v>Δραστηριότητες υπηρεσιών παροχής καταλύματος και υπηρεσιών εστίασης</v>
      </c>
      <c r="D40" s="350"/>
      <c r="E40" s="350"/>
      <c r="F40" s="350"/>
      <c r="G40" s="350"/>
      <c r="H40" s="350"/>
    </row>
    <row r="41" spans="1:8">
      <c r="B41" s="344" t="str">
        <f t="shared" ref="B41:B43" ca="1" si="10">B9</f>
        <v>1996-2015</v>
      </c>
      <c r="C41" s="342">
        <f ca="1">INDIRECT(C$5&amp;"!"&amp;ADDRESS(MATCH($B41,NA3T!$B$29:$B$32,0)+28,VLOOKUP(OFFSET($C41,-1,0),lookup!$C$2:$D$36,2,FALSE)+1))</f>
        <v>1.1331643781915282</v>
      </c>
      <c r="D41" s="343">
        <f ca="1">INDIRECT(D$5&amp;"!"&amp;ADDRESS(MATCH($B41,NA3T!$B$29:$B$32,0)+28,VLOOKUP(OFFSET($C41,-1,0),lookup!$C$2:$D$36,2,FALSE)+1))</f>
        <v>1.0629500148890654</v>
      </c>
      <c r="E41" s="343">
        <f ca="1">INDIRECT(E$5&amp;"!"&amp;ADDRESS(MATCH($B41,NA3T!$B$29:$B$32,0)+28,VLOOKUP(OFFSET($C41,-1,0),lookup!$C$2:$D$36,2,FALSE)+1))</f>
        <v>1.2833068569418364</v>
      </c>
      <c r="F41" s="343">
        <f ca="1">INDIRECT(F$5&amp;"!"&amp;ADDRESS(MATCH($B41,NA3T!$B$29:$B$32,0)+28,VLOOKUP(OFFSET($C41,-1,0),lookup!$C$2:$D$36,2,FALSE)+1))</f>
        <v>4.0197119650567228E-2</v>
      </c>
      <c r="G41" s="343">
        <f ca="1">INDIRECT(G$5&amp;"!"&amp;ADDRESS(MATCH($B41,NA3T!$B$29:$B$32,0)+28,VLOOKUP(OFFSET($C41,-1,0),lookup!$C$2:$D$36,2,FALSE)+1))</f>
        <v>-0.15526838508406182</v>
      </c>
      <c r="H41" s="343"/>
    </row>
    <row r="42" spans="1:8">
      <c r="B42" s="344" t="str">
        <f t="shared" si="10"/>
        <v>1996-2008</v>
      </c>
      <c r="C42" s="326">
        <f ca="1">INDIRECT(C$5&amp;"!"&amp;ADDRESS(MATCH($B42,NA3T!$B$29:$B$32,0)+28,VLOOKUP(OFFSET($C42,-2,0),lookup!$C$2:$D$36,2,FALSE)+1))</f>
        <v>1.1180695281054576</v>
      </c>
      <c r="D42" s="328">
        <f ca="1">INDIRECT(D$5&amp;"!"&amp;ADDRESS(MATCH($B42,NA3T!$B$29:$B$32,0)+28,VLOOKUP(OFFSET($C42,-2,0),lookup!$C$2:$D$36,2,FALSE)+1))</f>
        <v>1.5374894922000339</v>
      </c>
      <c r="E42" s="328">
        <f ca="1">INDIRECT(E$5&amp;"!"&amp;ADDRESS(MATCH($B42,NA3T!$B$29:$B$32,0)+28,VLOOKUP(OFFSET($C42,-2,0),lookup!$C$2:$D$36,2,FALSE)+1))</f>
        <v>2.045034918702767</v>
      </c>
      <c r="F42" s="328">
        <f ca="1">INDIRECT(F$5&amp;"!"&amp;ADDRESS(MATCH($B42,NA3T!$B$29:$B$32,0)+28,VLOOKUP(OFFSET($C42,-2,0),lookup!$C$2:$D$36,2,FALSE)+1))</f>
        <v>-0.43037556879353578</v>
      </c>
      <c r="G42" s="328">
        <f ca="1">INDIRECT(G$5&amp;"!"&amp;ADDRESS(MATCH($B42,NA3T!$B$29:$B$32,0)+28,VLOOKUP(OFFSET($C42,-2,0),lookup!$C$2:$D$36,2,FALSE)+1))</f>
        <v>-0.90042127887136136</v>
      </c>
    </row>
    <row r="43" spans="1:8" ht="14.25" thickBot="1">
      <c r="B43" s="344" t="str">
        <f t="shared" ca="1" si="10"/>
        <v>2009-2015</v>
      </c>
      <c r="C43" s="349">
        <f ca="1">INDIRECT(C$5&amp;"!"&amp;ADDRESS(MATCH($B43,NA3T!$B$29:$B$32,0)+28,VLOOKUP(OFFSET($C43,-3,0),lookup!$C$2:$D$36,2,FALSE)+1))</f>
        <v>1.1611976712085161</v>
      </c>
      <c r="D43" s="353">
        <f ca="1">INDIRECT(D$5&amp;"!"&amp;ADDRESS(MATCH($B43,NA3T!$B$29:$B$32,0)+28,VLOOKUP(OFFSET($C43,-3,0),lookup!$C$2:$D$36,2,FALSE)+1))</f>
        <v>0.18166241416869469</v>
      </c>
      <c r="E43" s="353">
        <f ca="1">INDIRECT(E$5&amp;"!"&amp;ADDRESS(MATCH($B43,NA3T!$B$29:$B$32,0)+28,VLOOKUP(OFFSET($C43,-3,0),lookup!$C$2:$D$36,2,FALSE)+1))</f>
        <v>-0.13133097204274849</v>
      </c>
      <c r="F43" s="353">
        <f ca="1">INDIRECT(F$5&amp;"!"&amp;ADDRESS(MATCH($B43,NA3T!$B$29:$B$32,0)+28,VLOOKUP(OFFSET($C43,-3,0),lookup!$C$2:$D$36,2,FALSE)+1))</f>
        <v>0.91411782676104436</v>
      </c>
      <c r="G43" s="353">
        <f ca="1">INDIRECT(G$5&amp;"!"&amp;ADDRESS(MATCH($B43,NA3T!$B$29:$B$32,0)+28,VLOOKUP(OFFSET($C43,-3,0),lookup!$C$2:$D$36,2,FALSE)+1))</f>
        <v>1.2285869890923515</v>
      </c>
    </row>
    <row r="44" spans="1:8" s="312" customFormat="1" thickBot="1">
      <c r="A44" s="350"/>
      <c r="B44" s="352" t="s">
        <v>40</v>
      </c>
      <c r="C44" s="351" t="str">
        <f>VLOOKUP(B44,lookup!$B$2:$C$36,2,FALSE)</f>
        <v>Ενημέρωση και επικοινωνία</v>
      </c>
      <c r="D44" s="350"/>
      <c r="E44" s="350"/>
      <c r="F44" s="350"/>
      <c r="G44" s="350"/>
      <c r="H44" s="350"/>
    </row>
    <row r="45" spans="1:8">
      <c r="B45" s="344" t="str">
        <f t="shared" ref="B45:B47" ca="1" si="11">B9</f>
        <v>1996-2015</v>
      </c>
      <c r="C45" s="342">
        <f ca="1">INDIRECT(C$5&amp;"!"&amp;ADDRESS(MATCH($B45,NA3T!$B$29:$B$32,0)+28,VLOOKUP(OFFSET($C45,-1,0),lookup!$C$2:$D$36,2,FALSE)+1))</f>
        <v>7.6419357768078271</v>
      </c>
      <c r="D45" s="343">
        <f ca="1">INDIRECT(D$5&amp;"!"&amp;ADDRESS(MATCH($B45,NA3T!$B$29:$B$32,0)+28,VLOOKUP(OFFSET($C45,-1,0),lookup!$C$2:$D$36,2,FALSE)+1))</f>
        <v>3.3592717659718767</v>
      </c>
      <c r="E45" s="343">
        <f ca="1">INDIRECT(E$5&amp;"!"&amp;ADDRESS(MATCH($B45,NA3T!$B$29:$B$32,0)+28,VLOOKUP(OFFSET($C45,-1,0),lookup!$C$2:$D$36,2,FALSE)+1))</f>
        <v>2.9785463257549099</v>
      </c>
      <c r="F45" s="343">
        <f ca="1">INDIRECT(F$5&amp;"!"&amp;ADDRESS(MATCH($B45,NA3T!$B$29:$B$32,0)+28,VLOOKUP(OFFSET($C45,-1,0),lookup!$C$2:$D$36,2,FALSE)+1))</f>
        <v>4.1004778750681563</v>
      </c>
      <c r="G45" s="343">
        <f ca="1">INDIRECT(G$5&amp;"!"&amp;ADDRESS(MATCH($B45,NA3T!$B$29:$B$32,0)+28,VLOOKUP(OFFSET($C45,-1,0),lookup!$C$2:$D$36,2,FALSE)+1))</f>
        <v>4.533001690672136</v>
      </c>
      <c r="H45" s="343"/>
    </row>
    <row r="46" spans="1:8">
      <c r="B46" s="344" t="str">
        <f t="shared" si="11"/>
        <v>1996-2008</v>
      </c>
      <c r="C46" s="326">
        <f ca="1">INDIRECT(C$5&amp;"!"&amp;ADDRESS(MATCH($B46,NA3T!$B$29:$B$32,0)+28,VLOOKUP(OFFSET($C46,-2,0),lookup!$C$2:$D$36,2,FALSE)+1))</f>
        <v>11.339140454640255</v>
      </c>
      <c r="D46" s="328">
        <f ca="1">INDIRECT(D$5&amp;"!"&amp;ADDRESS(MATCH($B46,NA3T!$B$29:$B$32,0)+28,VLOOKUP(OFFSET($C46,-2,0),lookup!$C$2:$D$36,2,FALSE)+1))</f>
        <v>4.7094210163836028</v>
      </c>
      <c r="E46" s="328">
        <f ca="1">INDIRECT(E$5&amp;"!"&amp;ADDRESS(MATCH($B46,NA3T!$B$29:$B$32,0)+28,VLOOKUP(OFFSET($C46,-2,0),lookup!$C$2:$D$36,2,FALSE)+1))</f>
        <v>4.4396159967997439</v>
      </c>
      <c r="F46" s="328">
        <f ca="1">INDIRECT(F$5&amp;"!"&amp;ADDRESS(MATCH($B46,NA3T!$B$29:$B$32,0)+28,VLOOKUP(OFFSET($C46,-2,0),lookup!$C$2:$D$36,2,FALSE)+1))</f>
        <v>6.2983622273863507</v>
      </c>
      <c r="G46" s="328">
        <f ca="1">INDIRECT(G$5&amp;"!"&amp;ADDRESS(MATCH($B46,NA3T!$B$29:$B$32,0)+28,VLOOKUP(OFFSET($C46,-2,0),lookup!$C$2:$D$36,2,FALSE)+1))</f>
        <v>6.6599167226452511</v>
      </c>
    </row>
    <row r="47" spans="1:8" ht="14.25" thickBot="1">
      <c r="B47" s="344" t="str">
        <f t="shared" ca="1" si="11"/>
        <v>2009-2015</v>
      </c>
      <c r="C47" s="349">
        <f ca="1">INDIRECT(C$5&amp;"!"&amp;ADDRESS(MATCH($B47,NA3T!$B$29:$B$32,0)+28,VLOOKUP(OFFSET($C47,-3,0),lookup!$C$2:$D$36,2,FALSE)+1))</f>
        <v>0.77569851797617595</v>
      </c>
      <c r="D47" s="353">
        <f ca="1">INDIRECT(D$5&amp;"!"&amp;ADDRESS(MATCH($B47,NA3T!$B$29:$B$32,0)+28,VLOOKUP(OFFSET($C47,-3,0),lookup!$C$2:$D$36,2,FALSE)+1))</f>
        <v>0.85185172949295662</v>
      </c>
      <c r="E47" s="353">
        <f ca="1">INDIRECT(E$5&amp;"!"&amp;ADDRESS(MATCH($B47,NA3T!$B$29:$B$32,0)+28,VLOOKUP(OFFSET($C47,-3,0),lookup!$C$2:$D$36,2,FALSE)+1))</f>
        <v>0.2651312223859324</v>
      </c>
      <c r="F47" s="353">
        <f ca="1">INDIRECT(F$5&amp;"!"&amp;ADDRESS(MATCH($B47,NA3T!$B$29:$B$32,0)+28,VLOOKUP(OFFSET($C47,-3,0),lookup!$C$2:$D$36,2,FALSE)+1))</f>
        <v>1.8692649334367411E-2</v>
      </c>
      <c r="G47" s="353">
        <f ca="1">INDIRECT(G$5&amp;"!"&amp;ADDRESS(MATCH($B47,NA3T!$B$29:$B$32,0)+28,VLOOKUP(OFFSET($C47,-3,0),lookup!$C$2:$D$36,2,FALSE)+1))</f>
        <v>0.58301663129349179</v>
      </c>
    </row>
    <row r="48" spans="1:8" s="312" customFormat="1" thickBot="1">
      <c r="A48" s="350"/>
      <c r="B48" s="352" t="s">
        <v>42</v>
      </c>
      <c r="C48" s="351" t="str">
        <f>VLOOKUP(B48,lookup!$B$2:$C$36,2,FALSE)</f>
        <v>Χρηματοπιστωτικές και ασφαλιστικές δραστηριότητες</v>
      </c>
      <c r="D48" s="350"/>
      <c r="E48" s="350"/>
      <c r="F48" s="350"/>
      <c r="G48" s="350"/>
      <c r="H48" s="350"/>
    </row>
    <row r="49" spans="1:8">
      <c r="B49" s="344" t="str">
        <f t="shared" ref="B49:B51" ca="1" si="12">B9</f>
        <v>1996-2015</v>
      </c>
      <c r="C49" s="342">
        <f ca="1">INDIRECT(C$5&amp;"!"&amp;ADDRESS(MATCH($B49,NA3T!$B$29:$B$32,0)+28,VLOOKUP(OFFSET($C49,-1,0),lookup!$C$2:$D$36,2,FALSE)+1))</f>
        <v>5.7904423723749296</v>
      </c>
      <c r="D49" s="343">
        <f ca="1">INDIRECT(D$5&amp;"!"&amp;ADDRESS(MATCH($B49,NA3T!$B$29:$B$32,0)+28,VLOOKUP(OFFSET($C49,-1,0),lookup!$C$2:$D$36,2,FALSE)+1))</f>
        <v>1.988067713715066</v>
      </c>
      <c r="E49" s="343">
        <f ca="1">INDIRECT(E$5&amp;"!"&amp;ADDRESS(MATCH($B49,NA3T!$B$29:$B$32,0)+28,VLOOKUP(OFFSET($C49,-1,0),lookup!$C$2:$D$36,2,FALSE)+1))</f>
        <v>1.9038536364702114</v>
      </c>
      <c r="F49" s="343">
        <f ca="1">INDIRECT(F$5&amp;"!"&amp;ADDRESS(MATCH($B49,NA3T!$B$29:$B$32,0)+28,VLOOKUP(OFFSET($C49,-1,0),lookup!$C$2:$D$36,2,FALSE)+1))</f>
        <v>3.6455247675409828</v>
      </c>
      <c r="G49" s="343">
        <f ca="1">INDIRECT(G$5&amp;"!"&amp;ADDRESS(MATCH($B49,NA3T!$B$29:$B$32,0)+28,VLOOKUP(OFFSET($C49,-1,0),lookup!$C$2:$D$36,2,FALSE)+1))</f>
        <v>3.7373464762595021</v>
      </c>
      <c r="H49" s="343"/>
    </row>
    <row r="50" spans="1:8">
      <c r="B50" s="344" t="str">
        <f t="shared" si="12"/>
        <v>1996-2008</v>
      </c>
      <c r="C50" s="326">
        <f ca="1">INDIRECT(C$5&amp;"!"&amp;ADDRESS(MATCH($B50,NA3T!$B$29:$B$32,0)+28,VLOOKUP(OFFSET($C50,-2,0),lookup!$C$2:$D$36,2,FALSE)+1))</f>
        <v>9.0606460103552013</v>
      </c>
      <c r="D50" s="328">
        <f ca="1">INDIRECT(D$5&amp;"!"&amp;ADDRESS(MATCH($B50,NA3T!$B$29:$B$32,0)+28,VLOOKUP(OFFSET($C50,-2,0),lookup!$C$2:$D$36,2,FALSE)+1))</f>
        <v>2.8639935344220575</v>
      </c>
      <c r="E50" s="328">
        <f ca="1">INDIRECT(E$5&amp;"!"&amp;ADDRESS(MATCH($B50,NA3T!$B$29:$B$32,0)+28,VLOOKUP(OFFSET($C50,-2,0),lookup!$C$2:$D$36,2,FALSE)+1))</f>
        <v>2.9419075884369272</v>
      </c>
      <c r="F50" s="328">
        <f ca="1">INDIRECT(F$5&amp;"!"&amp;ADDRESS(MATCH($B50,NA3T!$B$29:$B$32,0)+28,VLOOKUP(OFFSET($C50,-2,0),lookup!$C$2:$D$36,2,FALSE)+1))</f>
        <v>5.9898851336393939</v>
      </c>
      <c r="G50" s="328">
        <f ca="1">INDIRECT(G$5&amp;"!"&amp;ADDRESS(MATCH($B50,NA3T!$B$29:$B$32,0)+28,VLOOKUP(OFFSET($C50,-2,0),lookup!$C$2:$D$36,2,FALSE)+1))</f>
        <v>5.9198564659299011</v>
      </c>
      <c r="H50" s="312"/>
    </row>
    <row r="51" spans="1:8" ht="14.25" thickBot="1">
      <c r="B51" s="344" t="str">
        <f t="shared" ca="1" si="12"/>
        <v>2009-2015</v>
      </c>
      <c r="C51" s="349">
        <f ca="1">INDIRECT(C$5&amp;"!"&amp;ADDRESS(MATCH($B51,NA3T!$B$29:$B$32,0)+28,VLOOKUP(OFFSET($C51,-3,0),lookup!$C$2:$D$36,2,FALSE)+1))</f>
        <v>-0.2827929553027157</v>
      </c>
      <c r="D51" s="353">
        <f ca="1">INDIRECT(D$5&amp;"!"&amp;ADDRESS(MATCH($B51,NA3T!$B$29:$B$32,0)+28,VLOOKUP(OFFSET($C51,-3,0),lookup!$C$2:$D$36,2,FALSE)+1))</f>
        <v>0.36134833240208203</v>
      </c>
      <c r="E51" s="353">
        <f ca="1">INDIRECT(E$5&amp;"!"&amp;ADDRESS(MATCH($B51,NA3T!$B$29:$B$32,0)+28,VLOOKUP(OFFSET($C51,-3,0),lookup!$C$2:$D$36,2,FALSE)+1))</f>
        <v>-2.396084575369065E-2</v>
      </c>
      <c r="F51" s="353">
        <f ca="1">INDIRECT(F$5&amp;"!"&amp;ADDRESS(MATCH($B51,NA3T!$B$29:$B$32,0)+28,VLOOKUP(OFFSET($C51,-3,0),lookup!$C$2:$D$36,2,FALSE)+1))</f>
        <v>-0.70828734092749601</v>
      </c>
      <c r="G51" s="353">
        <f ca="1">INDIRECT(G$5&amp;"!"&amp;ADDRESS(MATCH($B51,NA3T!$B$29:$B$32,0)+28,VLOOKUP(OFFSET($C51,-3,0),lookup!$C$2:$D$36,2,FALSE)+1))</f>
        <v>-0.3158863616998116</v>
      </c>
    </row>
    <row r="52" spans="1:8" s="312" customFormat="1" thickBot="1">
      <c r="A52" s="350"/>
      <c r="B52" s="352" t="s">
        <v>44</v>
      </c>
      <c r="C52" s="351" t="str">
        <f>VLOOKUP(B52,lookup!$B$2:$C$36,2,FALSE)</f>
        <v>Διαχείριση ακίνητης περιουσίας</v>
      </c>
      <c r="D52" s="350"/>
      <c r="E52" s="350"/>
      <c r="F52" s="350"/>
      <c r="G52" s="350"/>
      <c r="H52" s="350"/>
    </row>
    <row r="53" spans="1:8">
      <c r="B53" s="344" t="str">
        <f t="shared" ref="B53:B55" ca="1" si="13">B9</f>
        <v>1996-2015</v>
      </c>
      <c r="C53" s="342">
        <f ca="1">INDIRECT(C$5&amp;"!"&amp;ADDRESS(MATCH($B53,NA3T!$B$29:$B$32,0)+28,VLOOKUP(OFFSET($C53,-1,0),lookup!$C$2:$D$36,2,FALSE)+1))</f>
        <v>2.5462841637958329</v>
      </c>
      <c r="D53" s="343">
        <f ca="1">INDIRECT(D$5&amp;"!"&amp;ADDRESS(MATCH($B53,NA3T!$B$29:$B$32,0)+28,VLOOKUP(OFFSET($C53,-1,0),lookup!$C$2:$D$36,2,FALSE)+1))</f>
        <v>3.9289842213853552</v>
      </c>
      <c r="E53" s="343">
        <f ca="1">INDIRECT(E$5&amp;"!"&amp;ADDRESS(MATCH($B53,NA3T!$B$29:$B$32,0)+28,VLOOKUP(OFFSET($C53,-1,0),lookup!$C$2:$D$36,2,FALSE)+1))</f>
        <v>3.4688567416838034</v>
      </c>
      <c r="F53" s="343">
        <f ca="1">INDIRECT(F$5&amp;"!"&amp;ADDRESS(MATCH($B53,NA3T!$B$29:$B$32,0)+28,VLOOKUP(OFFSET($C53,-1,0),lookup!$C$2:$D$36,2,FALSE)+1))</f>
        <v>-1.1270226582570182</v>
      </c>
      <c r="G53" s="343">
        <f ca="1">INDIRECT(G$5&amp;"!"&amp;ADDRESS(MATCH($B53,NA3T!$B$29:$B$32,0)+28,VLOOKUP(OFFSET($C53,-1,0),lookup!$C$2:$D$36,2,FALSE)+1))</f>
        <v>-0.63190120715909603</v>
      </c>
      <c r="H53" s="343"/>
    </row>
    <row r="54" spans="1:8">
      <c r="B54" s="344" t="str">
        <f t="shared" si="13"/>
        <v>1996-2008</v>
      </c>
      <c r="C54" s="326">
        <f ca="1">INDIRECT(C$5&amp;"!"&amp;ADDRESS(MATCH($B54,NA3T!$B$29:$B$32,0)+28,VLOOKUP(OFFSET($C54,-2,0),lookup!$C$2:$D$36,2,FALSE)+1))</f>
        <v>3.3260436155474697</v>
      </c>
      <c r="D54" s="328">
        <f ca="1">INDIRECT(D$5&amp;"!"&amp;ADDRESS(MATCH($B54,NA3T!$B$29:$B$32,0)+28,VLOOKUP(OFFSET($C54,-2,0),lookup!$C$2:$D$36,2,FALSE)+1))</f>
        <v>5.7032965910795648</v>
      </c>
      <c r="E54" s="328">
        <f ca="1">INDIRECT(E$5&amp;"!"&amp;ADDRESS(MATCH($B54,NA3T!$B$29:$B$32,0)+28,VLOOKUP(OFFSET($C54,-2,0),lookup!$C$2:$D$36,2,FALSE)+1))</f>
        <v>5.2448708634841283</v>
      </c>
      <c r="F54" s="328">
        <f ca="1">INDIRECT(F$5&amp;"!"&amp;ADDRESS(MATCH($B54,NA3T!$B$29:$B$32,0)+28,VLOOKUP(OFFSET($C54,-2,0),lookup!$C$2:$D$36,2,FALSE)+1))</f>
        <v>-2.1812460109990646</v>
      </c>
      <c r="G54" s="328">
        <f ca="1">INDIRECT(G$5&amp;"!"&amp;ADDRESS(MATCH($B54,NA3T!$B$29:$B$32,0)+28,VLOOKUP(OFFSET($C54,-2,0),lookup!$C$2:$D$36,2,FALSE)+1))</f>
        <v>-1.6675684548806906</v>
      </c>
    </row>
    <row r="55" spans="1:8" ht="14.25" thickBot="1">
      <c r="B55" s="344" t="str">
        <f t="shared" ca="1" si="13"/>
        <v>2009-2015</v>
      </c>
      <c r="C55" s="349">
        <f ca="1">INDIRECT(C$5&amp;"!"&amp;ADDRESS(MATCH($B55,NA3T!$B$29:$B$32,0)+28,VLOOKUP(OFFSET($C55,-3,0),lookup!$C$2:$D$36,2,FALSE)+1))</f>
        <v>1.0981594676856503</v>
      </c>
      <c r="D55" s="353">
        <f ca="1">INDIRECT(D$5&amp;"!"&amp;ADDRESS(MATCH($B55,NA3T!$B$29:$B$32,0)+28,VLOOKUP(OFFSET($C55,-3,0),lookup!$C$2:$D$36,2,FALSE)+1))</f>
        <v>0.63383267766753881</v>
      </c>
      <c r="E55" s="353">
        <f ca="1">INDIRECT(E$5&amp;"!"&amp;ADDRESS(MATCH($B55,NA3T!$B$29:$B$32,0)+28,VLOOKUP(OFFSET($C55,-3,0),lookup!$C$2:$D$36,2,FALSE)+1))</f>
        <v>0.17054480119748744</v>
      </c>
      <c r="F55" s="353">
        <f ca="1">INDIRECT(F$5&amp;"!"&amp;ADDRESS(MATCH($B55,NA3T!$B$29:$B$32,0)+28,VLOOKUP(OFFSET($C55,-3,0),lookup!$C$2:$D$36,2,FALSE)+1))</f>
        <v>0.83082071112106826</v>
      </c>
      <c r="G55" s="353">
        <f ca="1">INDIRECT(G$5&amp;"!"&amp;ADDRESS(MATCH($B55,NA3T!$B$29:$B$32,0)+28,VLOOKUP(OFFSET($C55,-3,0),lookup!$C$2:$D$36,2,FALSE)+1))</f>
        <v>1.2914808243238654</v>
      </c>
    </row>
    <row r="56" spans="1:8" s="312" customFormat="1" thickBot="1">
      <c r="A56" s="350"/>
      <c r="B56" s="352" t="s">
        <v>46</v>
      </c>
      <c r="C56" s="351" t="str">
        <f>VLOOKUP(B56,lookup!$B$2:$C$36,2,FALSE)</f>
        <v>Επαγγελματικές, επιστημονικές και τεχνικές δραστηριότητες</v>
      </c>
      <c r="D56" s="350"/>
      <c r="E56" s="350"/>
      <c r="F56" s="350"/>
      <c r="G56" s="350"/>
      <c r="H56" s="350"/>
    </row>
    <row r="57" spans="1:8">
      <c r="B57" s="344" t="str">
        <f t="shared" ref="B57:B59" ca="1" si="14">B9</f>
        <v>1996-2015</v>
      </c>
      <c r="C57" s="342">
        <f ca="1">INDIRECT(C$5&amp;"!"&amp;ADDRESS(MATCH($B57,NA3T!$B$29:$B$32,0)+28,VLOOKUP(OFFSET($C57,-1,0),lookup!$C$2:$D$36,2,FALSE)+1))</f>
        <v>4.3048123209652971</v>
      </c>
      <c r="D57" s="343">
        <f ca="1">INDIRECT(D$5&amp;"!"&amp;ADDRESS(MATCH($B57,NA3T!$B$29:$B$32,0)+28,VLOOKUP(OFFSET($C57,-1,0),lookup!$C$2:$D$36,2,FALSE)+1))</f>
        <v>4.8558769892604152</v>
      </c>
      <c r="E57" s="343">
        <f ca="1">INDIRECT(E$5&amp;"!"&amp;ADDRESS(MATCH($B57,NA3T!$B$29:$B$32,0)+28,VLOOKUP(OFFSET($C57,-1,0),lookup!$C$2:$D$36,2,FALSE)+1))</f>
        <v>4.4199217041432615</v>
      </c>
      <c r="F57" s="343">
        <f ca="1">INDIRECT(F$5&amp;"!"&amp;ADDRESS(MATCH($B57,NA3T!$B$29:$B$32,0)+28,VLOOKUP(OFFSET($C57,-1,0),lookup!$C$2:$D$36,2,FALSE)+1))</f>
        <v>-0.51010677007487926</v>
      </c>
      <c r="G57" s="343">
        <f ca="1">INDIRECT(G$5&amp;"!"&amp;ADDRESS(MATCH($B57,NA3T!$B$29:$B$32,0)+28,VLOOKUP(OFFSET($C57,-1,0),lookup!$C$2:$D$36,2,FALSE)+1))</f>
        <v>-0.10224110287864449</v>
      </c>
      <c r="H57" s="343"/>
    </row>
    <row r="58" spans="1:8">
      <c r="B58" s="344" t="str">
        <f t="shared" si="14"/>
        <v>1996-2008</v>
      </c>
      <c r="C58" s="326">
        <f ca="1">INDIRECT(C$5&amp;"!"&amp;ADDRESS(MATCH($B58,NA3T!$B$29:$B$32,0)+28,VLOOKUP(OFFSET($C58,-2,0),lookup!$C$2:$D$36,2,FALSE)+1))</f>
        <v>5.1413205123056205</v>
      </c>
      <c r="D58" s="328">
        <f ca="1">INDIRECT(D$5&amp;"!"&amp;ADDRESS(MATCH($B58,NA3T!$B$29:$B$32,0)+28,VLOOKUP(OFFSET($C58,-2,0),lookup!$C$2:$D$36,2,FALSE)+1))</f>
        <v>5.4629276181465078</v>
      </c>
      <c r="E58" s="328">
        <f ca="1">INDIRECT(E$5&amp;"!"&amp;ADDRESS(MATCH($B58,NA3T!$B$29:$B$32,0)+28,VLOOKUP(OFFSET($C58,-2,0),lookup!$C$2:$D$36,2,FALSE)+1))</f>
        <v>4.8106715072906843</v>
      </c>
      <c r="F58" s="328">
        <f ca="1">INDIRECT(F$5&amp;"!"&amp;ADDRESS(MATCH($B58,NA3T!$B$29:$B$32,0)+28,VLOOKUP(OFFSET($C58,-2,0),lookup!$C$2:$D$36,2,FALSE)+1))</f>
        <v>-0.26146211388863094</v>
      </c>
      <c r="G58" s="328">
        <f ca="1">INDIRECT(G$5&amp;"!"&amp;ADDRESS(MATCH($B58,NA3T!$B$29:$B$32,0)+28,VLOOKUP(OFFSET($C58,-2,0),lookup!$C$2:$D$36,2,FALSE)+1))</f>
        <v>0.35236801030991149</v>
      </c>
    </row>
    <row r="59" spans="1:8" ht="14.25" thickBot="1">
      <c r="B59" s="344" t="str">
        <f t="shared" ca="1" si="14"/>
        <v>2009-2015</v>
      </c>
      <c r="C59" s="349">
        <f ca="1">INDIRECT(C$5&amp;"!"&amp;ADDRESS(MATCH($B59,NA3T!$B$29:$B$32,0)+28,VLOOKUP(OFFSET($C59,-3,0),lookup!$C$2:$D$36,2,FALSE)+1))</f>
        <v>2.7512971084761246</v>
      </c>
      <c r="D59" s="353">
        <f ca="1">INDIRECT(D$5&amp;"!"&amp;ADDRESS(MATCH($B59,NA3T!$B$29:$B$32,0)+28,VLOOKUP(OFFSET($C59,-3,0),lookup!$C$2:$D$36,2,FALSE)+1))</f>
        <v>3.7284972499005309</v>
      </c>
      <c r="E59" s="353">
        <f ca="1">INDIRECT(E$5&amp;"!"&amp;ADDRESS(MATCH($B59,NA3T!$B$29:$B$32,0)+28,VLOOKUP(OFFSET($C59,-3,0),lookup!$C$2:$D$36,2,FALSE)+1))</f>
        <v>3.6942434982980452</v>
      </c>
      <c r="F59" s="353">
        <f ca="1">INDIRECT(F$5&amp;"!"&amp;ADDRESS(MATCH($B59,NA3T!$B$29:$B$32,0)+28,VLOOKUP(OFFSET($C59,-3,0),lookup!$C$2:$D$36,2,FALSE)+1))</f>
        <v>-0.97187541727791182</v>
      </c>
      <c r="G59" s="353">
        <f ca="1">INDIRECT(G$5&amp;"!"&amp;ADDRESS(MATCH($B59,NA3T!$B$29:$B$32,0)+28,VLOOKUP(OFFSET($C59,-3,0),lookup!$C$2:$D$36,2,FALSE)+1))</f>
        <v>-0.94651517022882004</v>
      </c>
    </row>
    <row r="60" spans="1:8" s="312" customFormat="1" thickBot="1">
      <c r="A60" s="350"/>
      <c r="B60" s="352" t="s">
        <v>48</v>
      </c>
      <c r="C60" s="351" t="str">
        <f>VLOOKUP(B60,lookup!$B$2:$C$36,2,FALSE)</f>
        <v>Διοικητικές και υποστηρικτικές δραστηριότητες</v>
      </c>
      <c r="D60" s="350"/>
      <c r="E60" s="350"/>
      <c r="F60" s="350"/>
      <c r="G60" s="350"/>
      <c r="H60" s="350"/>
    </row>
    <row r="61" spans="1:8">
      <c r="B61" s="344" t="str">
        <f t="shared" ref="B61:B63" ca="1" si="15">B9</f>
        <v>1996-2015</v>
      </c>
      <c r="C61" s="342">
        <f ca="1">INDIRECT(C$5&amp;"!"&amp;ADDRESS(MATCH($B61,NA3T!$B$29:$B$32,0)+28,VLOOKUP(OFFSET($C61,-1,0),lookup!$C$2:$D$36,2,FALSE)+1))</f>
        <v>3.5540926268815154</v>
      </c>
      <c r="D61" s="343">
        <f ca="1">INDIRECT(D$5&amp;"!"&amp;ADDRESS(MATCH($B61,NA3T!$B$29:$B$32,0)+28,VLOOKUP(OFFSET($C61,-1,0),lookup!$C$2:$D$36,2,FALSE)+1))</f>
        <v>3.6161069314778636</v>
      </c>
      <c r="E61" s="343">
        <f ca="1">INDIRECT(E$5&amp;"!"&amp;ADDRESS(MATCH($B61,NA3T!$B$29:$B$32,0)+28,VLOOKUP(OFFSET($C61,-1,0),lookup!$C$2:$D$36,2,FALSE)+1))</f>
        <v>3.2616013956586785</v>
      </c>
      <c r="F61" s="343">
        <f ca="1">INDIRECT(F$5&amp;"!"&amp;ADDRESS(MATCH($B61,NA3T!$B$29:$B$32,0)+28,VLOOKUP(OFFSET($C61,-1,0),lookup!$C$2:$D$36,2,FALSE)+1))</f>
        <v>8.3964714928670997E-2</v>
      </c>
      <c r="G61" s="343">
        <f ca="1">INDIRECT(G$5&amp;"!"&amp;ADDRESS(MATCH($B61,NA3T!$B$29:$B$32,0)+28,VLOOKUP(OFFSET($C61,-1,0),lookup!$C$2:$D$36,2,FALSE)+1))</f>
        <v>0.46355744903484153</v>
      </c>
      <c r="H61" s="343"/>
    </row>
    <row r="62" spans="1:8">
      <c r="B62" s="344" t="str">
        <f t="shared" si="15"/>
        <v>1996-2008</v>
      </c>
      <c r="C62" s="326">
        <f ca="1">INDIRECT(C$5&amp;"!"&amp;ADDRESS(MATCH($B62,NA3T!$B$29:$B$32,0)+28,VLOOKUP(OFFSET($C62,-2,0),lookup!$C$2:$D$36,2,FALSE)+1))</f>
        <v>5.632667387415224</v>
      </c>
      <c r="D62" s="328">
        <f ca="1">INDIRECT(D$5&amp;"!"&amp;ADDRESS(MATCH($B62,NA3T!$B$29:$B$32,0)+28,VLOOKUP(OFFSET($C62,-2,0),lookup!$C$2:$D$36,2,FALSE)+1))</f>
        <v>3.6211237574757487</v>
      </c>
      <c r="E62" s="328">
        <f ca="1">INDIRECT(E$5&amp;"!"&amp;ADDRESS(MATCH($B62,NA3T!$B$29:$B$32,0)+28,VLOOKUP(OFFSET($C62,-2,0),lookup!$C$2:$D$36,2,FALSE)+1))</f>
        <v>3.1047284737945682</v>
      </c>
      <c r="F62" s="328">
        <f ca="1">INDIRECT(F$5&amp;"!"&amp;ADDRESS(MATCH($B62,NA3T!$B$29:$B$32,0)+28,VLOOKUP(OFFSET($C62,-2,0),lookup!$C$2:$D$36,2,FALSE)+1))</f>
        <v>2.1405510822472289</v>
      </c>
      <c r="G62" s="328">
        <f ca="1">INDIRECT(G$5&amp;"!"&amp;ADDRESS(MATCH($B62,NA3T!$B$29:$B$32,0)+28,VLOOKUP(OFFSET($C62,-2,0),lookup!$C$2:$D$36,2,FALSE)+1))</f>
        <v>2.6874480841243726</v>
      </c>
    </row>
    <row r="63" spans="1:8" ht="14.25" thickBot="1">
      <c r="B63" s="344" t="str">
        <f t="shared" ca="1" si="15"/>
        <v>2009-2015</v>
      </c>
      <c r="C63" s="349">
        <f ca="1">INDIRECT(C$5&amp;"!"&amp;ADDRESS(MATCH($B63,NA3T!$B$29:$B$32,0)+28,VLOOKUP(OFFSET($C63,-3,0),lookup!$C$2:$D$36,2,FALSE)+1))</f>
        <v>-0.30611764268108538</v>
      </c>
      <c r="D63" s="353">
        <f ca="1">INDIRECT(D$5&amp;"!"&amp;ADDRESS(MATCH($B63,NA3T!$B$29:$B$32,0)+28,VLOOKUP(OFFSET($C63,-3,0),lookup!$C$2:$D$36,2,FALSE)+1))</f>
        <v>3.6067899689103622</v>
      </c>
      <c r="E63" s="353">
        <f ca="1">INDIRECT(E$5&amp;"!"&amp;ADDRESS(MATCH($B63,NA3T!$B$29:$B$32,0)+28,VLOOKUP(OFFSET($C63,-3,0),lookup!$C$2:$D$36,2,FALSE)+1))</f>
        <v>3.5529368219777386</v>
      </c>
      <c r="F63" s="353">
        <f ca="1">INDIRECT(F$5&amp;"!"&amp;ADDRESS(MATCH($B63,NA3T!$B$29:$B$32,0)+28,VLOOKUP(OFFSET($C63,-3,0),lookup!$C$2:$D$36,2,FALSE)+1))</f>
        <v>-3.7354099672343657</v>
      </c>
      <c r="G63" s="353">
        <f ca="1">INDIRECT(G$5&amp;"!"&amp;ADDRESS(MATCH($B63,NA3T!$B$29:$B$32,0)+28,VLOOKUP(OFFSET($C63,-3,0),lookup!$C$2:$D$36,2,FALSE)+1))</f>
        <v>-3.6665251589885735</v>
      </c>
    </row>
    <row r="64" spans="1:8" s="312" customFormat="1" thickBot="1">
      <c r="A64" s="350"/>
      <c r="B64" s="352" t="s">
        <v>50</v>
      </c>
      <c r="C64" s="351" t="str">
        <f>VLOOKUP(B64,lookup!$B$2:$C$36,2,FALSE)</f>
        <v>Δημόσια διοίκηση και άμυνα, υποχρεωτική κοινωνική ασφάλιση</v>
      </c>
      <c r="D64" s="350"/>
      <c r="E64" s="350"/>
      <c r="F64" s="350"/>
      <c r="G64" s="350"/>
      <c r="H64" s="350"/>
    </row>
    <row r="65" spans="1:8">
      <c r="B65" s="344" t="str">
        <f t="shared" ref="B65:B67" ca="1" si="16">B9</f>
        <v>1996-2015</v>
      </c>
      <c r="C65" s="342">
        <f ca="1">INDIRECT(C$5&amp;"!"&amp;ADDRESS(MATCH($B65,NA3T!$B$29:$B$32,0)+28,VLOOKUP(OFFSET($C65,-1,0),lookup!$C$2:$D$36,2,FALSE)+1))</f>
        <v>1.9451074898431411</v>
      </c>
      <c r="D65" s="343">
        <f ca="1">INDIRECT(D$5&amp;"!"&amp;ADDRESS(MATCH($B65,NA3T!$B$29:$B$32,0)+28,VLOOKUP(OFFSET($C65,-1,0),lookup!$C$2:$D$36,2,FALSE)+1))</f>
        <v>1.3624284864878897</v>
      </c>
      <c r="E65" s="343">
        <f ca="1">INDIRECT(E$5&amp;"!"&amp;ADDRESS(MATCH($B65,NA3T!$B$29:$B$32,0)+28,VLOOKUP(OFFSET($C65,-1,0),lookup!$C$2:$D$36,2,FALSE)+1))</f>
        <v>1.173008958948125</v>
      </c>
      <c r="F65" s="343">
        <f ca="1">INDIRECT(F$5&amp;"!"&amp;ADDRESS(MATCH($B65,NA3T!$B$29:$B$32,0)+28,VLOOKUP(OFFSET($C65,-1,0),lookup!$C$2:$D$36,2,FALSE)+1))</f>
        <v>0.59988223586101275</v>
      </c>
      <c r="G65" s="343">
        <f ca="1">INDIRECT(G$5&amp;"!"&amp;ADDRESS(MATCH($B65,NA3T!$B$29:$B$32,0)+28,VLOOKUP(OFFSET($C65,-1,0),lookup!$C$2:$D$36,2,FALSE)+1))</f>
        <v>0.798466530008904</v>
      </c>
      <c r="H65" s="343"/>
    </row>
    <row r="66" spans="1:8">
      <c r="B66" s="344" t="str">
        <f t="shared" si="16"/>
        <v>1996-2008</v>
      </c>
      <c r="C66" s="326">
        <f ca="1">INDIRECT(C$5&amp;"!"&amp;ADDRESS(MATCH($B66,NA3T!$B$29:$B$32,0)+28,VLOOKUP(OFFSET($C66,-2,0),lookup!$C$2:$D$36,2,FALSE)+1))</f>
        <v>3.0312292961407366</v>
      </c>
      <c r="D66" s="328">
        <f ca="1">INDIRECT(D$5&amp;"!"&amp;ADDRESS(MATCH($B66,NA3T!$B$29:$B$32,0)+28,VLOOKUP(OFFSET($C66,-2,0),lookup!$C$2:$D$36,2,FALSE)+1))</f>
        <v>2.6138570457899117</v>
      </c>
      <c r="E66" s="328">
        <f ca="1">INDIRECT(E$5&amp;"!"&amp;ADDRESS(MATCH($B66,NA3T!$B$29:$B$32,0)+28,VLOOKUP(OFFSET($C66,-2,0),lookup!$C$2:$D$36,2,FALSE)+1))</f>
        <v>2.6950046470687892</v>
      </c>
      <c r="F66" s="328">
        <f ca="1">INDIRECT(F$5&amp;"!"&amp;ADDRESS(MATCH($B66,NA3T!$B$29:$B$32,0)+28,VLOOKUP(OFFSET($C66,-2,0),lookup!$C$2:$D$36,2,FALSE)+1))</f>
        <v>0.43969108704338383</v>
      </c>
      <c r="G66" s="328">
        <f ca="1">INDIRECT(G$5&amp;"!"&amp;ADDRESS(MATCH($B66,NA3T!$B$29:$B$32,0)+28,VLOOKUP(OFFSET($C66,-2,0),lookup!$C$2:$D$36,2,FALSE)+1))</f>
        <v>0.36061741892098548</v>
      </c>
    </row>
    <row r="67" spans="1:8" ht="14.25" thickBot="1">
      <c r="B67" s="344" t="str">
        <f t="shared" ca="1" si="16"/>
        <v>2009-2015</v>
      </c>
      <c r="C67" s="349">
        <f ca="1">INDIRECT(C$5&amp;"!"&amp;ADDRESS(MATCH($B67,NA3T!$B$29:$B$32,0)+28,VLOOKUP(OFFSET($C67,-3,0),lookup!$C$2:$D$36,2,FALSE)+1))</f>
        <v>-7.1975864709536361E-2</v>
      </c>
      <c r="D67" s="353">
        <f ca="1">INDIRECT(D$5&amp;"!"&amp;ADDRESS(MATCH($B67,NA3T!$B$29:$B$32,0)+28,VLOOKUP(OFFSET($C67,-3,0),lookup!$C$2:$D$36,2,FALSE)+1))</f>
        <v>-0.96165312364443623</v>
      </c>
      <c r="E67" s="353">
        <f ca="1">INDIRECT(E$5&amp;"!"&amp;ADDRESS(MATCH($B67,NA3T!$B$29:$B$32,0)+28,VLOOKUP(OFFSET($C67,-3,0),lookup!$C$2:$D$36,2,FALSE)+1))</f>
        <v>-1.6535544618473939</v>
      </c>
      <c r="F67" s="353">
        <f ca="1">INDIRECT(F$5&amp;"!"&amp;ADDRESS(MATCH($B67,NA3T!$B$29:$B$32,0)+28,VLOOKUP(OFFSET($C67,-3,0),lookup!$C$2:$D$36,2,FALSE)+1))</f>
        <v>0.89738008366518029</v>
      </c>
      <c r="G67" s="353">
        <f ca="1">INDIRECT(G$5&amp;"!"&amp;ADDRESS(MATCH($B67,NA3T!$B$29:$B$32,0)+28,VLOOKUP(OFFSET($C67,-3,0),lookup!$C$2:$D$36,2,FALSE)+1))</f>
        <v>1.6116148791721812</v>
      </c>
    </row>
    <row r="68" spans="1:8" s="312" customFormat="1" thickBot="1">
      <c r="A68" s="350"/>
      <c r="B68" s="352" t="s">
        <v>52</v>
      </c>
      <c r="C68" s="351" t="str">
        <f>VLOOKUP(B68,lookup!$B$2:$C$36,2,FALSE)</f>
        <v>Εκπαίδευση</v>
      </c>
      <c r="D68" s="350"/>
      <c r="E68" s="350"/>
      <c r="F68" s="350"/>
      <c r="G68" s="350"/>
      <c r="H68" s="350"/>
    </row>
    <row r="69" spans="1:8">
      <c r="B69" s="344" t="str">
        <f t="shared" ref="B69:B71" ca="1" si="17">B9</f>
        <v>1996-2015</v>
      </c>
      <c r="C69" s="342">
        <f ca="1">INDIRECT(C$5&amp;"!"&amp;ADDRESS(MATCH($B69,NA3T!$B$29:$B$32,0)+28,VLOOKUP(OFFSET($C69,-1,0),lookup!$C$2:$D$36,2,FALSE)+1))</f>
        <v>2.7690840519632927</v>
      </c>
      <c r="D69" s="343">
        <f ca="1">INDIRECT(D$5&amp;"!"&amp;ADDRESS(MATCH($B69,NA3T!$B$29:$B$32,0)+28,VLOOKUP(OFFSET($C69,-1,0),lookup!$C$2:$D$36,2,FALSE)+1))</f>
        <v>2.9581208030641166</v>
      </c>
      <c r="E69" s="343">
        <f ca="1">INDIRECT(E$5&amp;"!"&amp;ADDRESS(MATCH($B69,NA3T!$B$29:$B$32,0)+28,VLOOKUP(OFFSET($C69,-1,0),lookup!$C$2:$D$36,2,FALSE)+1))</f>
        <v>2.9695261975442491</v>
      </c>
      <c r="F69" s="343">
        <f ca="1">INDIRECT(F$5&amp;"!"&amp;ADDRESS(MATCH($B69,NA3T!$B$29:$B$32,0)+28,VLOOKUP(OFFSET($C69,-1,0),lookup!$C$2:$D$36,2,FALSE)+1))</f>
        <v>-0.17381643486466006</v>
      </c>
      <c r="G69" s="343">
        <f ca="1">INDIRECT(G$5&amp;"!"&amp;ADDRESS(MATCH($B69,NA3T!$B$29:$B$32,0)+28,VLOOKUP(OFFSET($C69,-1,0),lookup!$C$2:$D$36,2,FALSE)+1))</f>
        <v>-0.16408503805147392</v>
      </c>
      <c r="H69" s="343"/>
    </row>
    <row r="70" spans="1:8">
      <c r="B70" s="344" t="str">
        <f t="shared" si="17"/>
        <v>1996-2008</v>
      </c>
      <c r="C70" s="326">
        <f ca="1">INDIRECT(C$5&amp;"!"&amp;ADDRESS(MATCH($B70,NA3T!$B$29:$B$32,0)+28,VLOOKUP(OFFSET($C70,-2,0),lookup!$C$2:$D$36,2,FALSE)+1))</f>
        <v>3.3864563448137477</v>
      </c>
      <c r="D70" s="328">
        <f ca="1">INDIRECT(D$5&amp;"!"&amp;ADDRESS(MATCH($B70,NA3T!$B$29:$B$32,0)+28,VLOOKUP(OFFSET($C70,-2,0),lookup!$C$2:$D$36,2,FALSE)+1))</f>
        <v>3.1929060172638515</v>
      </c>
      <c r="E70" s="328">
        <f ca="1">INDIRECT(E$5&amp;"!"&amp;ADDRESS(MATCH($B70,NA3T!$B$29:$B$32,0)+28,VLOOKUP(OFFSET($C70,-2,0),lookup!$C$2:$D$36,2,FALSE)+1))</f>
        <v>3.4851985969421628</v>
      </c>
      <c r="F70" s="328">
        <f ca="1">INDIRECT(F$5&amp;"!"&amp;ADDRESS(MATCH($B70,NA3T!$B$29:$B$32,0)+28,VLOOKUP(OFFSET($C70,-2,0),lookup!$C$2:$D$36,2,FALSE)+1))</f>
        <v>0.20308735782546752</v>
      </c>
      <c r="G70" s="328">
        <f ca="1">INDIRECT(G$5&amp;"!"&amp;ADDRESS(MATCH($B70,NA3T!$B$29:$B$32,0)+28,VLOOKUP(OFFSET($C70,-2,0),lookup!$C$2:$D$36,2,FALSE)+1))</f>
        <v>-5.2289536214719053E-2</v>
      </c>
    </row>
    <row r="71" spans="1:8" ht="14.25" thickBot="1">
      <c r="B71" s="344" t="str">
        <f t="shared" ca="1" si="17"/>
        <v>2009-2015</v>
      </c>
      <c r="C71" s="349">
        <f ca="1">INDIRECT(C$5&amp;"!"&amp;ADDRESS(MATCH($B71,NA3T!$B$29:$B$32,0)+28,VLOOKUP(OFFSET($C71,-3,0),lookup!$C$2:$D$36,2,FALSE)+1))</f>
        <v>1.6225355080981623</v>
      </c>
      <c r="D71" s="353">
        <f ca="1">INDIRECT(D$5&amp;"!"&amp;ADDRESS(MATCH($B71,NA3T!$B$29:$B$32,0)+28,VLOOKUP(OFFSET($C71,-3,0),lookup!$C$2:$D$36,2,FALSE)+1))</f>
        <v>2.5220911195503226</v>
      </c>
      <c r="E71" s="353">
        <f ca="1">INDIRECT(E$5&amp;"!"&amp;ADDRESS(MATCH($B71,NA3T!$B$29:$B$32,0)+28,VLOOKUP(OFFSET($C71,-3,0),lookup!$C$2:$D$36,2,FALSE)+1))</f>
        <v>2.0118488843766964</v>
      </c>
      <c r="F71" s="353">
        <f ca="1">INDIRECT(F$5&amp;"!"&amp;ADDRESS(MATCH($B71,NA3T!$B$29:$B$32,0)+28,VLOOKUP(OFFSET($C71,-3,0),lookup!$C$2:$D$36,2,FALSE)+1))</f>
        <v>-0.87378062128918255</v>
      </c>
      <c r="G71" s="353">
        <f ca="1">INDIRECT(G$5&amp;"!"&amp;ADDRESS(MATCH($B71,NA3T!$B$29:$B$32,0)+28,VLOOKUP(OFFSET($C71,-3,0),lookup!$C$2:$D$36,2,FALSE)+1))</f>
        <v>-0.37170525574830443</v>
      </c>
    </row>
    <row r="72" spans="1:8" s="312" customFormat="1" thickBot="1">
      <c r="A72" s="350"/>
      <c r="B72" s="352" t="s">
        <v>53</v>
      </c>
      <c r="C72" s="351" t="str">
        <f>VLOOKUP(B72,lookup!$B$2:$C$36,2,FALSE)</f>
        <v>Δραστηριότητες σχετικές με την ανθρώπινη υγεία και κοινωνική μέριμνα</v>
      </c>
      <c r="D72" s="350"/>
      <c r="E72" s="350"/>
      <c r="F72" s="350"/>
      <c r="G72" s="350"/>
      <c r="H72" s="350"/>
    </row>
    <row r="73" spans="1:8">
      <c r="B73" s="344" t="str">
        <f t="shared" ref="B73:B75" ca="1" si="18">B9</f>
        <v>1996-2015</v>
      </c>
      <c r="C73" s="342">
        <f ca="1">INDIRECT(C$5&amp;"!"&amp;ADDRESS(MATCH($B73,NA3T!$B$29:$B$32,0)+28,VLOOKUP(OFFSET($C73,-1,0),lookup!$C$2:$D$36,2,FALSE)+1))</f>
        <v>2.3903738964405581</v>
      </c>
      <c r="D73" s="343">
        <f ca="1">INDIRECT(D$5&amp;"!"&amp;ADDRESS(MATCH($B73,NA3T!$B$29:$B$32,0)+28,VLOOKUP(OFFSET($C73,-1,0),lookup!$C$2:$D$36,2,FALSE)+1))</f>
        <v>2.4312650795361508</v>
      </c>
      <c r="E73" s="343">
        <f ca="1">INDIRECT(E$5&amp;"!"&amp;ADDRESS(MATCH($B73,NA3T!$B$29:$B$32,0)+28,VLOOKUP(OFFSET($C73,-1,0),lookup!$C$2:$D$36,2,FALSE)+1))</f>
        <v>2.2250127771708299</v>
      </c>
      <c r="F73" s="343">
        <f ca="1">INDIRECT(F$5&amp;"!"&amp;ADDRESS(MATCH($B73,NA3T!$B$29:$B$32,0)+28,VLOOKUP(OFFSET($C73,-1,0),lookup!$C$2:$D$36,2,FALSE)+1))</f>
        <v>-1.7728634308158069E-2</v>
      </c>
      <c r="G73" s="343">
        <f ca="1">INDIRECT(G$5&amp;"!"&amp;ADDRESS(MATCH($B73,NA3T!$B$29:$B$32,0)+28,VLOOKUP(OFFSET($C73,-1,0),lookup!$C$2:$D$36,2,FALSE)+1))</f>
        <v>0.18766088178055332</v>
      </c>
      <c r="H73" s="343"/>
    </row>
    <row r="74" spans="1:8">
      <c r="B74" s="344" t="str">
        <f t="shared" si="18"/>
        <v>1996-2008</v>
      </c>
      <c r="C74" s="326">
        <f ca="1">INDIRECT(C$5&amp;"!"&amp;ADDRESS(MATCH($B74,NA3T!$B$29:$B$32,0)+28,VLOOKUP(OFFSET($C74,-2,0),lookup!$C$2:$D$36,2,FALSE)+1))</f>
        <v>3.0016449871934858</v>
      </c>
      <c r="D74" s="328">
        <f ca="1">INDIRECT(D$5&amp;"!"&amp;ADDRESS(MATCH($B74,NA3T!$B$29:$B$32,0)+28,VLOOKUP(OFFSET($C74,-2,0),lookup!$C$2:$D$36,2,FALSE)+1))</f>
        <v>2.9840040389556988</v>
      </c>
      <c r="E74" s="328">
        <f ca="1">INDIRECT(E$5&amp;"!"&amp;ADDRESS(MATCH($B74,NA3T!$B$29:$B$32,0)+28,VLOOKUP(OFFSET($C74,-2,0),lookup!$C$2:$D$36,2,FALSE)+1))</f>
        <v>2.8932386788422266</v>
      </c>
      <c r="F74" s="328">
        <f ca="1">INDIRECT(F$5&amp;"!"&amp;ADDRESS(MATCH($B74,NA3T!$B$29:$B$32,0)+28,VLOOKUP(OFFSET($C74,-2,0),lookup!$C$2:$D$36,2,FALSE)+1))</f>
        <v>3.9960332834099339E-2</v>
      </c>
      <c r="G74" s="328">
        <f ca="1">INDIRECT(G$5&amp;"!"&amp;ADDRESS(MATCH($B74,NA3T!$B$29:$B$32,0)+28,VLOOKUP(OFFSET($C74,-2,0),lookup!$C$2:$D$36,2,FALSE)+1))</f>
        <v>0.13295012259344213</v>
      </c>
    </row>
    <row r="75" spans="1:8" ht="14.25" thickBot="1">
      <c r="B75" s="344" t="str">
        <f t="shared" ca="1" si="18"/>
        <v>2009-2015</v>
      </c>
      <c r="C75" s="349">
        <f ca="1">INDIRECT(C$5&amp;"!"&amp;ADDRESS(MATCH($B75,NA3T!$B$29:$B$32,0)+28,VLOOKUP(OFFSET($C75,-3,0),lookup!$C$2:$D$36,2,FALSE)+1))</f>
        <v>1.2551561564708353</v>
      </c>
      <c r="D75" s="353">
        <f ca="1">INDIRECT(D$5&amp;"!"&amp;ADDRESS(MATCH($B75,NA3T!$B$29:$B$32,0)+28,VLOOKUP(OFFSET($C75,-3,0),lookup!$C$2:$D$36,2,FALSE)+1))</f>
        <v>1.4047498691855611</v>
      </c>
      <c r="E75" s="353">
        <f ca="1">INDIRECT(E$5&amp;"!"&amp;ADDRESS(MATCH($B75,NA3T!$B$29:$B$32,0)+28,VLOOKUP(OFFSET($C75,-3,0),lookup!$C$2:$D$36,2,FALSE)+1))</f>
        <v>0.98402181692395041</v>
      </c>
      <c r="F75" s="353">
        <f ca="1">INDIRECT(F$5&amp;"!"&amp;ADDRESS(MATCH($B75,NA3T!$B$29:$B$32,0)+28,VLOOKUP(OFFSET($C75,-3,0),lookup!$C$2:$D$36,2,FALSE)+1))</f>
        <v>-0.12486528757235039</v>
      </c>
      <c r="G75" s="353">
        <f ca="1">INDIRECT(G$5&amp;"!"&amp;ADDRESS(MATCH($B75,NA3T!$B$29:$B$32,0)+28,VLOOKUP(OFFSET($C75,-3,0),lookup!$C$2:$D$36,2,FALSE)+1))</f>
        <v>0.28926657741375983</v>
      </c>
    </row>
    <row r="76" spans="1:8" s="312" customFormat="1" thickBot="1">
      <c r="A76" s="350"/>
      <c r="B76" s="352" t="s">
        <v>55</v>
      </c>
      <c r="C76" s="351" t="str">
        <f>VLOOKUP(B76,lookup!$B$2:$C$36,2,FALSE)</f>
        <v>Τέχνες, διασκέδαση και ψυχαγωγία</v>
      </c>
      <c r="D76" s="350"/>
      <c r="E76" s="350"/>
      <c r="F76" s="350"/>
      <c r="G76" s="350"/>
      <c r="H76" s="350"/>
    </row>
    <row r="77" spans="1:8">
      <c r="B77" s="344" t="str">
        <f t="shared" ref="B77:B79" ca="1" si="19">B9</f>
        <v>1996-2015</v>
      </c>
      <c r="C77" s="342">
        <f ca="1">INDIRECT(C$5&amp;"!"&amp;ADDRESS(MATCH($B77,NA3T!$B$29:$B$32,0)+28,VLOOKUP(OFFSET($C77,-1,0),lookup!$C$2:$D$36,2,FALSE)+1))</f>
        <v>3.3733100347684042</v>
      </c>
      <c r="D77" s="343">
        <f ca="1">INDIRECT(D$5&amp;"!"&amp;ADDRESS(MATCH($B77,NA3T!$B$29:$B$32,0)+28,VLOOKUP(OFFSET($C77,-1,0),lookup!$C$2:$D$36,2,FALSE)+1))</f>
        <v>1.4667032699763731</v>
      </c>
      <c r="E77" s="343">
        <f ca="1">INDIRECT(E$5&amp;"!"&amp;ADDRESS(MATCH($B77,NA3T!$B$29:$B$32,0)+28,VLOOKUP(OFFSET($C77,-1,0),lookup!$C$2:$D$36,2,FALSE)+1))</f>
        <v>1.3385686745613405</v>
      </c>
      <c r="F77" s="343">
        <f ca="1">INDIRECT(F$5&amp;"!"&amp;ADDRESS(MATCH($B77,NA3T!$B$29:$B$32,0)+28,VLOOKUP(OFFSET($C77,-1,0),lookup!$C$2:$D$36,2,FALSE)+1))</f>
        <v>1.8838460574111024</v>
      </c>
      <c r="G77" s="343">
        <f ca="1">INDIRECT(G$5&amp;"!"&amp;ADDRESS(MATCH($B77,NA3T!$B$29:$B$32,0)+28,VLOOKUP(OFFSET($C77,-1,0),lookup!$C$2:$D$36,2,FALSE)+1))</f>
        <v>2.042919450728641</v>
      </c>
      <c r="H77" s="343"/>
    </row>
    <row r="78" spans="1:8">
      <c r="B78" s="344" t="str">
        <f t="shared" si="19"/>
        <v>1996-2008</v>
      </c>
      <c r="C78" s="326">
        <f ca="1">INDIRECT(C$5&amp;"!"&amp;ADDRESS(MATCH($B78,NA3T!$B$29:$B$32,0)+28,VLOOKUP(OFFSET($C78,-2,0),lookup!$C$2:$D$36,2,FALSE)+1))</f>
        <v>4.6296211640376219</v>
      </c>
      <c r="D78" s="328">
        <f ca="1">INDIRECT(D$5&amp;"!"&amp;ADDRESS(MATCH($B78,NA3T!$B$29:$B$32,0)+28,VLOOKUP(OFFSET($C78,-2,0),lookup!$C$2:$D$36,2,FALSE)+1))</f>
        <v>2.7718757877519269</v>
      </c>
      <c r="E78" s="328">
        <f ca="1">INDIRECT(E$5&amp;"!"&amp;ADDRESS(MATCH($B78,NA3T!$B$29:$B$32,0)+28,VLOOKUP(OFFSET($C78,-2,0),lookup!$C$2:$D$36,2,FALSE)+1))</f>
        <v>2.6738506129351154</v>
      </c>
      <c r="F78" s="328">
        <f ca="1">INDIRECT(F$5&amp;"!"&amp;ADDRESS(MATCH($B78,NA3T!$B$29:$B$32,0)+28,VLOOKUP(OFFSET($C78,-2,0),lookup!$C$2:$D$36,2,FALSE)+1))</f>
        <v>1.8180021854996167</v>
      </c>
      <c r="G78" s="328">
        <f ca="1">INDIRECT(G$5&amp;"!"&amp;ADDRESS(MATCH($B78,NA3T!$B$29:$B$32,0)+28,VLOOKUP(OFFSET($C78,-2,0),lookup!$C$2:$D$36,2,FALSE)+1))</f>
        <v>1.9568762760173344</v>
      </c>
    </row>
    <row r="79" spans="1:8" ht="14.25" thickBot="1">
      <c r="B79" s="344" t="str">
        <f t="shared" ca="1" si="19"/>
        <v>2009-2015</v>
      </c>
      <c r="C79" s="349">
        <f ca="1">INDIRECT(C$5&amp;"!"&amp;ADDRESS(MATCH($B79,NA3T!$B$29:$B$32,0)+28,VLOOKUP(OFFSET($C79,-3,0),lookup!$C$2:$D$36,2,FALSE)+1))</f>
        <v>1.0401607946970033</v>
      </c>
      <c r="D79" s="353">
        <f ca="1">INDIRECT(D$5&amp;"!"&amp;ADDRESS(MATCH($B79,NA3T!$B$29:$B$32,0)+28,VLOOKUP(OFFSET($C79,-3,0),lookup!$C$2:$D$36,2,FALSE)+1))</f>
        <v>-0.95718854874965587</v>
      </c>
      <c r="E79" s="353">
        <f ca="1">INDIRECT(E$5&amp;"!"&amp;ADDRESS(MATCH($B79,NA3T!$B$29:$B$32,0)+28,VLOOKUP(OFFSET($C79,-3,0),lookup!$C$2:$D$36,2,FALSE)+1))</f>
        <v>-1.1412406395613848</v>
      </c>
      <c r="F79" s="353">
        <f ca="1">INDIRECT(F$5&amp;"!"&amp;ADDRESS(MATCH($B79,NA3T!$B$29:$B$32,0)+28,VLOOKUP(OFFSET($C79,-3,0),lookup!$C$2:$D$36,2,FALSE)+1))</f>
        <v>2.0061275338181472</v>
      </c>
      <c r="G79" s="353">
        <f ca="1">INDIRECT(G$5&amp;"!"&amp;ADDRESS(MATCH($B79,NA3T!$B$29:$B$32,0)+28,VLOOKUP(OFFSET($C79,-3,0),lookup!$C$2:$D$36,2,FALSE)+1))</f>
        <v>2.2027139180496378</v>
      </c>
    </row>
    <row r="80" spans="1:8" s="312" customFormat="1" thickBot="1">
      <c r="A80" s="350"/>
      <c r="B80" s="352" t="s">
        <v>57</v>
      </c>
      <c r="C80" s="351" t="str">
        <f>VLOOKUP(B80,lookup!$B$2:$C$36,2,FALSE)</f>
        <v>Άλλες δραστηριότητες παροχής υπηρεσιών</v>
      </c>
      <c r="D80" s="350"/>
      <c r="E80" s="350"/>
      <c r="F80" s="350"/>
      <c r="G80" s="350"/>
      <c r="H80" s="350"/>
    </row>
    <row r="81" spans="1:8">
      <c r="B81" s="344" t="str">
        <f t="shared" ref="B81:B83" ca="1" si="20">B9</f>
        <v>1996-2015</v>
      </c>
      <c r="C81" s="342">
        <f ca="1">INDIRECT(C$5&amp;"!"&amp;ADDRESS(MATCH($B81,NA3T!$B$29:$B$32,0)+28,VLOOKUP(OFFSET($C81,-1,0),lookup!$C$2:$D$36,2,FALSE)+1))</f>
        <v>0.99794115961725249</v>
      </c>
      <c r="D81" s="343">
        <f ca="1">INDIRECT(D$5&amp;"!"&amp;ADDRESS(MATCH($B81,NA3T!$B$29:$B$32,0)+28,VLOOKUP(OFFSET($C81,-1,0),lookup!$C$2:$D$36,2,FALSE)+1))</f>
        <v>1.0024049459487139</v>
      </c>
      <c r="E81" s="343">
        <f ca="1">INDIRECT(E$5&amp;"!"&amp;ADDRESS(MATCH($B81,NA3T!$B$29:$B$32,0)+28,VLOOKUP(OFFSET($C81,-1,0),lookup!$C$2:$D$36,2,FALSE)+1))</f>
        <v>1.5884704660440112</v>
      </c>
      <c r="F81" s="343">
        <f ca="1">INDIRECT(F$5&amp;"!"&amp;ADDRESS(MATCH($B81,NA3T!$B$29:$B$32,0)+28,VLOOKUP(OFFSET($C81,-1,0),lookup!$C$2:$D$36,2,FALSE)+1))</f>
        <v>2.8649086682552061E-2</v>
      </c>
      <c r="G81" s="343">
        <f ca="1">INDIRECT(G$5&amp;"!"&amp;ADDRESS(MATCH($B81,NA3T!$B$29:$B$32,0)+28,VLOOKUP(OFFSET($C81,-1,0),lookup!$C$2:$D$36,2,FALSE)+1))</f>
        <v>-0.48973817591500313</v>
      </c>
      <c r="H81" s="343"/>
    </row>
    <row r="82" spans="1:8">
      <c r="B82" s="344" t="str">
        <f t="shared" si="20"/>
        <v>1996-2008</v>
      </c>
      <c r="C82" s="326">
        <f ca="1">INDIRECT(C$5&amp;"!"&amp;ADDRESS(MATCH($B82,NA3T!$B$29:$B$32,0)+28,VLOOKUP(OFFSET($C82,-2,0),lookup!$C$2:$D$36,2,FALSE)+1))</f>
        <v>3.0133959000501234</v>
      </c>
      <c r="D82" s="328">
        <f ca="1">INDIRECT(D$5&amp;"!"&amp;ADDRESS(MATCH($B82,NA3T!$B$29:$B$32,0)+28,VLOOKUP(OFFSET($C82,-2,0),lookup!$C$2:$D$36,2,FALSE)+1))</f>
        <v>2.4502733566449715</v>
      </c>
      <c r="E82" s="328">
        <f ca="1">INDIRECT(E$5&amp;"!"&amp;ADDRESS(MATCH($B82,NA3T!$B$29:$B$32,0)+28,VLOOKUP(OFFSET($C82,-2,0),lookup!$C$2:$D$36,2,FALSE)+1))</f>
        <v>3.243761987147999</v>
      </c>
      <c r="F82" s="328">
        <f ca="1">INDIRECT(F$5&amp;"!"&amp;ADDRESS(MATCH($B82,NA3T!$B$29:$B$32,0)+28,VLOOKUP(OFFSET($C82,-2,0),lookup!$C$2:$D$36,2,FALSE)+1))</f>
        <v>0.57481843028254676</v>
      </c>
      <c r="G82" s="328">
        <f ca="1">INDIRECT(G$5&amp;"!"&amp;ADDRESS(MATCH($B82,NA3T!$B$29:$B$32,0)+28,VLOOKUP(OFFSET($C82,-2,0),lookup!$C$2:$D$36,2,FALSE)+1))</f>
        <v>-0.10730165562571542</v>
      </c>
    </row>
    <row r="83" spans="1:8" ht="14.25" thickBot="1">
      <c r="B83" s="344" t="str">
        <f t="shared" ca="1" si="20"/>
        <v>2009-2015</v>
      </c>
      <c r="C83" s="349">
        <f ca="1">INDIRECT(C$5&amp;"!"&amp;ADDRESS(MATCH($B83,NA3T!$B$29:$B$32,0)+28,VLOOKUP(OFFSET($C83,-3,0),lookup!$C$2:$D$36,2,FALSE)+1))</f>
        <v>-2.7450462154723647</v>
      </c>
      <c r="D83" s="353">
        <f ca="1">INDIRECT(D$5&amp;"!"&amp;ADDRESS(MATCH($B83,NA3T!$B$29:$B$32,0)+28,VLOOKUP(OFFSET($C83,-3,0),lookup!$C$2:$D$36,2,FALSE)+1))</f>
        <v>-1.6864935310586218</v>
      </c>
      <c r="E83" s="353">
        <f ca="1">INDIRECT(E$5&amp;"!"&amp;ADDRESS(MATCH($B83,NA3T!$B$29:$B$32,0)+28,VLOOKUP(OFFSET($C83,-3,0),lookup!$C$2:$D$36,2,FALSE)+1))</f>
        <v>-1.4856423588633947</v>
      </c>
      <c r="F83" s="353">
        <f ca="1">INDIRECT(F$5&amp;"!"&amp;ADDRESS(MATCH($B83,NA3T!$B$29:$B$32,0)+28,VLOOKUP(OFFSET($C83,-3,0),lookup!$C$2:$D$36,2,FALSE)+1))</f>
        <v>-0.98566540857458074</v>
      </c>
      <c r="G83" s="353">
        <f ca="1">INDIRECT(G$5&amp;"!"&amp;ADDRESS(MATCH($B83,NA3T!$B$29:$B$32,0)+28,VLOOKUP(OFFSET($C83,-3,0),lookup!$C$2:$D$36,2,FALSE)+1))</f>
        <v>-1.1999774278808231</v>
      </c>
    </row>
    <row r="84" spans="1:8" s="312" customFormat="1" thickBot="1">
      <c r="A84" s="350"/>
      <c r="B84" s="352" t="s">
        <v>59</v>
      </c>
      <c r="C84" s="351" t="str">
        <f>VLOOKUP(B84,lookup!$B$2:$C$36,2,FALSE)</f>
        <v>Δραστηριότητες νοικοκυριών ως εργοδοτών</v>
      </c>
      <c r="D84" s="350"/>
      <c r="E84" s="350"/>
      <c r="F84" s="350"/>
      <c r="G84" s="350"/>
      <c r="H84" s="350"/>
    </row>
    <row r="85" spans="1:8">
      <c r="B85" s="344" t="str">
        <f t="shared" ref="B85:B87" ca="1" si="21">B9</f>
        <v>1996-2015</v>
      </c>
      <c r="C85" s="342">
        <f ca="1">INDIRECT(C$5&amp;"!"&amp;ADDRESS(MATCH($B85,NA3T!$B$29:$B$32,0)+28,VLOOKUP(OFFSET($C85,-1,0),lookup!$C$2:$D$36,2,FALSE)+1))</f>
        <v>8.6022990901908756</v>
      </c>
      <c r="D85" s="343">
        <f ca="1">INDIRECT(D$5&amp;"!"&amp;ADDRESS(MATCH($B85,NA3T!$B$29:$B$32,0)+28,VLOOKUP(OFFSET($C85,-1,0),lookup!$C$2:$D$36,2,FALSE)+1))</f>
        <v>8.6878660272416965</v>
      </c>
      <c r="E85" s="343">
        <f ca="1">INDIRECT(E$5&amp;"!"&amp;ADDRESS(MATCH($B85,NA3T!$B$29:$B$32,0)+28,VLOOKUP(OFFSET($C85,-1,0),lookup!$C$2:$D$36,2,FALSE)+1))</f>
        <v>9.0940901473840494</v>
      </c>
      <c r="F85" s="343">
        <f ca="1">INDIRECT(F$5&amp;"!"&amp;ADDRESS(MATCH($B85,NA3T!$B$29:$B$32,0)+28,VLOOKUP(OFFSET($C85,-1,0),lookup!$C$2:$D$36,2,FALSE)+1))</f>
        <v>-0.12453366163450803</v>
      </c>
      <c r="G85" s="343">
        <f ca="1">INDIRECT(G$5&amp;"!"&amp;ADDRESS(MATCH($B85,NA3T!$B$29:$B$32,0)+28,VLOOKUP(OFFSET($C85,-1,0),lookup!$C$2:$D$36,2,FALSE)+1))</f>
        <v>-0.48073726080556572</v>
      </c>
      <c r="H85" s="343"/>
    </row>
    <row r="86" spans="1:8">
      <c r="B86" s="344" t="str">
        <f t="shared" si="21"/>
        <v>1996-2008</v>
      </c>
      <c r="C86" s="326">
        <f ca="1">INDIRECT(C$5&amp;"!"&amp;ADDRESS(MATCH($B86,NA3T!$B$29:$B$32,0)+28,VLOOKUP(OFFSET($C86,-2,0),lookup!$C$2:$D$36,2,FALSE)+1))</f>
        <v>13.354502713025209</v>
      </c>
      <c r="D86" s="328">
        <f ca="1">INDIRECT(D$5&amp;"!"&amp;ADDRESS(MATCH($B86,NA3T!$B$29:$B$32,0)+28,VLOOKUP(OFFSET($C86,-2,0),lookup!$C$2:$D$36,2,FALSE)+1))</f>
        <v>13.309600755852385</v>
      </c>
      <c r="E86" s="328">
        <f ca="1">INDIRECT(E$5&amp;"!"&amp;ADDRESS(MATCH($B86,NA3T!$B$29:$B$32,0)+28,VLOOKUP(OFFSET($C86,-2,0),lookup!$C$2:$D$36,2,FALSE)+1))</f>
        <v>13.934561162454138</v>
      </c>
      <c r="F86" s="328">
        <f ca="1">INDIRECT(F$5&amp;"!"&amp;ADDRESS(MATCH($B86,NA3T!$B$29:$B$32,0)+28,VLOOKUP(OFFSET($C86,-2,0),lookup!$C$2:$D$36,2,FALSE)+1))</f>
        <v>3.8984806975607682E-2</v>
      </c>
      <c r="G86" s="328">
        <f ca="1">INDIRECT(G$5&amp;"!"&amp;ADDRESS(MATCH($B86,NA3T!$B$29:$B$32,0)+28,VLOOKUP(OFFSET($C86,-2,0),lookup!$C$2:$D$36,2,FALSE)+1))</f>
        <v>-0.50902073993117003</v>
      </c>
    </row>
    <row r="87" spans="1:8" ht="14.25" thickBot="1">
      <c r="B87" s="344" t="str">
        <f t="shared" ca="1" si="21"/>
        <v>2009-2015</v>
      </c>
      <c r="C87" s="349">
        <f ca="1">INDIRECT(C$5&amp;"!"&amp;ADDRESS(MATCH($B87,NA3T!$B$29:$B$32,0)+28,VLOOKUP(OFFSET($C87,-3,0),lookup!$C$2:$D$36,2,FALSE)+1))</f>
        <v>-0.22322192364431309</v>
      </c>
      <c r="D87" s="353">
        <f ca="1">INDIRECT(D$5&amp;"!"&amp;ADDRESS(MATCH($B87,NA3T!$B$29:$B$32,0)+28,VLOOKUP(OFFSET($C87,-3,0),lookup!$C$2:$D$36,2,FALSE)+1))</f>
        <v>0.10464438839327496</v>
      </c>
      <c r="E87" s="353">
        <f ca="1">INDIRECT(E$5&amp;"!"&amp;ADDRESS(MATCH($B87,NA3T!$B$29:$B$32,0)+28,VLOOKUP(OFFSET($C87,-3,0),lookup!$C$2:$D$36,2,FALSE)+1))</f>
        <v>0.10464397653960113</v>
      </c>
      <c r="F87" s="353">
        <f ca="1">INDIRECT(F$5&amp;"!"&amp;ADDRESS(MATCH($B87,NA3T!$B$29:$B$32,0)+28,VLOOKUP(OFFSET($C87,-3,0),lookup!$C$2:$D$36,2,FALSE)+1))</f>
        <v>-0.42821081762472296</v>
      </c>
      <c r="G87" s="353">
        <f ca="1">INDIRECT(G$5&amp;"!"&amp;ADDRESS(MATCH($B87,NA3T!$B$29:$B$32,0)+28,VLOOKUP(OFFSET($C87,-3,0),lookup!$C$2:$D$36,2,FALSE)+1))</f>
        <v>-0.42821079957230074</v>
      </c>
    </row>
    <row r="88" spans="1:8">
      <c r="H88" s="343"/>
    </row>
  </sheetData>
  <sheetProtection password="CC56" sheet="1" objects="1" scenarios="1"/>
  <conditionalFormatting sqref="K8:P19 C8:G87">
    <cfRule type="expression" dxfId="163" priority="70">
      <formula>C8&lt;0</formula>
    </cfRule>
  </conditionalFormatting>
  <conditionalFormatting sqref="H8">
    <cfRule type="expression" dxfId="162" priority="60">
      <formula>H8&lt;0</formula>
    </cfRule>
  </conditionalFormatting>
  <conditionalFormatting sqref="H12">
    <cfRule type="expression" dxfId="161" priority="59">
      <formula>H12&lt;0</formula>
    </cfRule>
  </conditionalFormatting>
  <conditionalFormatting sqref="H16">
    <cfRule type="expression" dxfId="160" priority="58">
      <formula>H16&lt;0</formula>
    </cfRule>
  </conditionalFormatting>
  <conditionalFormatting sqref="H20">
    <cfRule type="expression" dxfId="159" priority="57">
      <formula>H20&lt;0</formula>
    </cfRule>
  </conditionalFormatting>
  <conditionalFormatting sqref="H24">
    <cfRule type="expression" dxfId="158" priority="56">
      <formula>H24&lt;0</formula>
    </cfRule>
  </conditionalFormatting>
  <conditionalFormatting sqref="H8">
    <cfRule type="expression" dxfId="157" priority="55">
      <formula>H8&lt;0</formula>
    </cfRule>
  </conditionalFormatting>
  <conditionalFormatting sqref="H9">
    <cfRule type="expression" dxfId="156" priority="54">
      <formula>H9&lt;0</formula>
    </cfRule>
  </conditionalFormatting>
  <conditionalFormatting sqref="H13">
    <cfRule type="expression" dxfId="155" priority="53">
      <formula>H13&lt;0</formula>
    </cfRule>
  </conditionalFormatting>
  <conditionalFormatting sqref="H16">
    <cfRule type="expression" dxfId="154" priority="52">
      <formula>H16&lt;0</formula>
    </cfRule>
  </conditionalFormatting>
  <conditionalFormatting sqref="H17">
    <cfRule type="expression" dxfId="153" priority="51">
      <formula>H17&lt;0</formula>
    </cfRule>
  </conditionalFormatting>
  <conditionalFormatting sqref="H21">
    <cfRule type="expression" dxfId="152" priority="50">
      <formula>H21&lt;0</formula>
    </cfRule>
  </conditionalFormatting>
  <conditionalFormatting sqref="H24">
    <cfRule type="expression" dxfId="151" priority="49">
      <formula>H24&lt;0</formula>
    </cfRule>
  </conditionalFormatting>
  <conditionalFormatting sqref="H25">
    <cfRule type="expression" dxfId="150" priority="48">
      <formula>H25&lt;0</formula>
    </cfRule>
  </conditionalFormatting>
  <conditionalFormatting sqref="H28">
    <cfRule type="expression" dxfId="149" priority="47">
      <formula>H28&lt;0</formula>
    </cfRule>
  </conditionalFormatting>
  <conditionalFormatting sqref="H28">
    <cfRule type="expression" dxfId="148" priority="46">
      <formula>H28&lt;0</formula>
    </cfRule>
  </conditionalFormatting>
  <conditionalFormatting sqref="H29">
    <cfRule type="expression" dxfId="147" priority="45">
      <formula>H29&lt;0</formula>
    </cfRule>
  </conditionalFormatting>
  <conditionalFormatting sqref="H32">
    <cfRule type="expression" dxfId="146" priority="44">
      <formula>H32&lt;0</formula>
    </cfRule>
  </conditionalFormatting>
  <conditionalFormatting sqref="H32">
    <cfRule type="expression" dxfId="145" priority="43">
      <formula>H32&lt;0</formula>
    </cfRule>
  </conditionalFormatting>
  <conditionalFormatting sqref="H33">
    <cfRule type="expression" dxfId="144" priority="42">
      <formula>H33&lt;0</formula>
    </cfRule>
  </conditionalFormatting>
  <conditionalFormatting sqref="H36">
    <cfRule type="expression" dxfId="143" priority="41">
      <formula>H36&lt;0</formula>
    </cfRule>
  </conditionalFormatting>
  <conditionalFormatting sqref="H36">
    <cfRule type="expression" dxfId="142" priority="40">
      <formula>H36&lt;0</formula>
    </cfRule>
  </conditionalFormatting>
  <conditionalFormatting sqref="H37">
    <cfRule type="expression" dxfId="141" priority="39">
      <formula>H37&lt;0</formula>
    </cfRule>
  </conditionalFormatting>
  <conditionalFormatting sqref="H40">
    <cfRule type="expression" dxfId="140" priority="38">
      <formula>H40&lt;0</formula>
    </cfRule>
  </conditionalFormatting>
  <conditionalFormatting sqref="H40">
    <cfRule type="expression" dxfId="139" priority="37">
      <formula>H40&lt;0</formula>
    </cfRule>
  </conditionalFormatting>
  <conditionalFormatting sqref="H41">
    <cfRule type="expression" dxfId="138" priority="36">
      <formula>H41&lt;0</formula>
    </cfRule>
  </conditionalFormatting>
  <conditionalFormatting sqref="H44">
    <cfRule type="expression" dxfId="137" priority="35">
      <formula>H44&lt;0</formula>
    </cfRule>
  </conditionalFormatting>
  <conditionalFormatting sqref="H44">
    <cfRule type="expression" dxfId="136" priority="34">
      <formula>H44&lt;0</formula>
    </cfRule>
  </conditionalFormatting>
  <conditionalFormatting sqref="H45">
    <cfRule type="expression" dxfId="135" priority="33">
      <formula>H45&lt;0</formula>
    </cfRule>
  </conditionalFormatting>
  <conditionalFormatting sqref="H48">
    <cfRule type="expression" dxfId="134" priority="32">
      <formula>H48&lt;0</formula>
    </cfRule>
  </conditionalFormatting>
  <conditionalFormatting sqref="H48">
    <cfRule type="expression" dxfId="133" priority="31">
      <formula>H48&lt;0</formula>
    </cfRule>
  </conditionalFormatting>
  <conditionalFormatting sqref="H49">
    <cfRule type="expression" dxfId="132" priority="30">
      <formula>H49&lt;0</formula>
    </cfRule>
  </conditionalFormatting>
  <conditionalFormatting sqref="H52">
    <cfRule type="expression" dxfId="131" priority="29">
      <formula>H52&lt;0</formula>
    </cfRule>
  </conditionalFormatting>
  <conditionalFormatting sqref="H52">
    <cfRule type="expression" dxfId="130" priority="28">
      <formula>H52&lt;0</formula>
    </cfRule>
  </conditionalFormatting>
  <conditionalFormatting sqref="H53">
    <cfRule type="expression" dxfId="129" priority="27">
      <formula>H53&lt;0</formula>
    </cfRule>
  </conditionalFormatting>
  <conditionalFormatting sqref="H56">
    <cfRule type="expression" dxfId="128" priority="26">
      <formula>H56&lt;0</formula>
    </cfRule>
  </conditionalFormatting>
  <conditionalFormatting sqref="H56">
    <cfRule type="expression" dxfId="127" priority="25">
      <formula>H56&lt;0</formula>
    </cfRule>
  </conditionalFormatting>
  <conditionalFormatting sqref="H57">
    <cfRule type="expression" dxfId="126" priority="24">
      <formula>H57&lt;0</formula>
    </cfRule>
  </conditionalFormatting>
  <conditionalFormatting sqref="H60">
    <cfRule type="expression" dxfId="125" priority="23">
      <formula>H60&lt;0</formula>
    </cfRule>
  </conditionalFormatting>
  <conditionalFormatting sqref="H60">
    <cfRule type="expression" dxfId="124" priority="22">
      <formula>H60&lt;0</formula>
    </cfRule>
  </conditionalFormatting>
  <conditionalFormatting sqref="H61">
    <cfRule type="expression" dxfId="123" priority="21">
      <formula>H61&lt;0</formula>
    </cfRule>
  </conditionalFormatting>
  <conditionalFormatting sqref="H64">
    <cfRule type="expression" dxfId="122" priority="20">
      <formula>H64&lt;0</formula>
    </cfRule>
  </conditionalFormatting>
  <conditionalFormatting sqref="H64">
    <cfRule type="expression" dxfId="121" priority="19">
      <formula>H64&lt;0</formula>
    </cfRule>
  </conditionalFormatting>
  <conditionalFormatting sqref="H65">
    <cfRule type="expression" dxfId="120" priority="18">
      <formula>H65&lt;0</formula>
    </cfRule>
  </conditionalFormatting>
  <conditionalFormatting sqref="H68">
    <cfRule type="expression" dxfId="119" priority="17">
      <formula>H68&lt;0</formula>
    </cfRule>
  </conditionalFormatting>
  <conditionalFormatting sqref="H68">
    <cfRule type="expression" dxfId="118" priority="16">
      <formula>H68&lt;0</formula>
    </cfRule>
  </conditionalFormatting>
  <conditionalFormatting sqref="H69">
    <cfRule type="expression" dxfId="117" priority="15">
      <formula>H69&lt;0</formula>
    </cfRule>
  </conditionalFormatting>
  <conditionalFormatting sqref="H72">
    <cfRule type="expression" dxfId="116" priority="14">
      <formula>H72&lt;0</formula>
    </cfRule>
  </conditionalFormatting>
  <conditionalFormatting sqref="H72">
    <cfRule type="expression" dxfId="115" priority="13">
      <formula>H72&lt;0</formula>
    </cfRule>
  </conditionalFormatting>
  <conditionalFormatting sqref="H73">
    <cfRule type="expression" dxfId="114" priority="12">
      <formula>H73&lt;0</formula>
    </cfRule>
  </conditionalFormatting>
  <conditionalFormatting sqref="H76">
    <cfRule type="expression" dxfId="113" priority="11">
      <formula>H76&lt;0</formula>
    </cfRule>
  </conditionalFormatting>
  <conditionalFormatting sqref="H76">
    <cfRule type="expression" dxfId="112" priority="10">
      <formula>H76&lt;0</formula>
    </cfRule>
  </conditionalFormatting>
  <conditionalFormatting sqref="H77">
    <cfRule type="expression" dxfId="111" priority="9">
      <formula>H77&lt;0</formula>
    </cfRule>
  </conditionalFormatting>
  <conditionalFormatting sqref="H80">
    <cfRule type="expression" dxfId="110" priority="8">
      <formula>H80&lt;0</formula>
    </cfRule>
  </conditionalFormatting>
  <conditionalFormatting sqref="H80">
    <cfRule type="expression" dxfId="109" priority="7">
      <formula>H80&lt;0</formula>
    </cfRule>
  </conditionalFormatting>
  <conditionalFormatting sqref="H81">
    <cfRule type="expression" dxfId="108" priority="6">
      <formula>H81&lt;0</formula>
    </cfRule>
  </conditionalFormatting>
  <conditionalFormatting sqref="H84">
    <cfRule type="expression" dxfId="107" priority="5">
      <formula>H84&lt;0</formula>
    </cfRule>
  </conditionalFormatting>
  <conditionalFormatting sqref="H84">
    <cfRule type="expression" dxfId="106" priority="4">
      <formula>H84&lt;0</formula>
    </cfRule>
  </conditionalFormatting>
  <conditionalFormatting sqref="H85">
    <cfRule type="expression" dxfId="105" priority="3">
      <formula>H85&lt;0</formula>
    </cfRule>
  </conditionalFormatting>
  <conditionalFormatting sqref="H6">
    <cfRule type="expression" dxfId="104" priority="2">
      <formula>H6&lt;0</formula>
    </cfRule>
  </conditionalFormatting>
  <conditionalFormatting sqref="H88">
    <cfRule type="expression" dxfId="103" priority="1">
      <formula>H88&lt;0</formula>
    </cfRule>
  </conditionalFormatting>
  <pageMargins left="0.7" right="0.7" top="0.75" bottom="0.75" header="0.3" footer="0.3"/>
  <pageSetup paperSize="9" scale="61" orientation="portrait" verticalDpi="0" r:id="rId1"/>
  <colBreaks count="1" manualBreakCount="1">
    <brk id="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120</vt:i4>
      </vt:variant>
      <vt:variant>
        <vt:lpstr>Named Ranges</vt:lpstr>
      </vt:variant>
      <vt:variant>
        <vt:i4>25</vt:i4>
      </vt:variant>
    </vt:vector>
  </HeadingPairs>
  <TitlesOfParts>
    <vt:vector size="145" baseType="lpstr">
      <vt:lpstr>NA0</vt:lpstr>
      <vt:lpstr>NA1</vt:lpstr>
      <vt:lpstr>NA1T</vt:lpstr>
      <vt:lpstr>NA0c</vt:lpstr>
      <vt:lpstr>NA1c</vt:lpstr>
      <vt:lpstr>NA1cT</vt:lpstr>
      <vt:lpstr>NA1aT</vt:lpstr>
      <vt:lpstr>NA2T</vt:lpstr>
      <vt:lpstr>NA3T</vt:lpstr>
      <vt:lpstr>NA3cT</vt:lpstr>
      <vt:lpstr>AT0</vt:lpstr>
      <vt:lpstr>AT1</vt:lpstr>
      <vt:lpstr>AT1T</vt:lpstr>
      <vt:lpstr>AT1aT</vt:lpstr>
      <vt:lpstr>AT2T</vt:lpstr>
      <vt:lpstr>AT3T</vt:lpstr>
      <vt:lpstr>HW0</vt:lpstr>
      <vt:lpstr>HW1</vt:lpstr>
      <vt:lpstr>HW1T</vt:lpstr>
      <vt:lpstr>HW1aT</vt:lpstr>
      <vt:lpstr>HW2T</vt:lpstr>
      <vt:lpstr>HW3T</vt:lpstr>
      <vt:lpstr>EMP0</vt:lpstr>
      <vt:lpstr>EMP1</vt:lpstr>
      <vt:lpstr>EMP1T</vt:lpstr>
      <vt:lpstr>EMP1aT</vt:lpstr>
      <vt:lpstr>EMP2T</vt:lpstr>
      <vt:lpstr>EMP3T</vt:lpstr>
      <vt:lpstr>ULC0</vt:lpstr>
      <vt:lpstr>ULC1</vt:lpstr>
      <vt:lpstr>ULC1T</vt:lpstr>
      <vt:lpstr>ULC2T</vt:lpstr>
      <vt:lpstr>ULC3T</vt:lpstr>
      <vt:lpstr>P1_1</vt:lpstr>
      <vt:lpstr>P1_1T</vt:lpstr>
      <vt:lpstr>P1_1aT</vt:lpstr>
      <vt:lpstr>P1_1cT</vt:lpstr>
      <vt:lpstr>P1_2T</vt:lpstr>
      <vt:lpstr>P1_3T</vt:lpstr>
      <vt:lpstr>P1_3cT</vt:lpstr>
      <vt:lpstr>P2_1</vt:lpstr>
      <vt:lpstr>P2_1T</vt:lpstr>
      <vt:lpstr>P2_1aT</vt:lpstr>
      <vt:lpstr>P2_1cT</vt:lpstr>
      <vt:lpstr>P2_2T</vt:lpstr>
      <vt:lpstr>P2_3T</vt:lpstr>
      <vt:lpstr>P2_3cT</vt:lpstr>
      <vt:lpstr>ES_P1_0</vt:lpstr>
      <vt:lpstr>ES_P1_1</vt:lpstr>
      <vt:lpstr>ES_P1_1T</vt:lpstr>
      <vt:lpstr>ES_P1a_0</vt:lpstr>
      <vt:lpstr>ES_P1a_1</vt:lpstr>
      <vt:lpstr>ES_P1a_1T</vt:lpstr>
      <vt:lpstr>ES_P1b_0</vt:lpstr>
      <vt:lpstr>ES_P1b_1</vt:lpstr>
      <vt:lpstr>ES_P1b_1T</vt:lpstr>
      <vt:lpstr>ES_P2_0</vt:lpstr>
      <vt:lpstr>ES_P2_1</vt:lpstr>
      <vt:lpstr>ES_P2_1T</vt:lpstr>
      <vt:lpstr>ES_P2a_0</vt:lpstr>
      <vt:lpstr>ES_P2a_1</vt:lpstr>
      <vt:lpstr>ES_P2a_1T</vt:lpstr>
      <vt:lpstr>ES_P2b_0</vt:lpstr>
      <vt:lpstr>ES_P2b_1</vt:lpstr>
      <vt:lpstr>ES_P2b_1T</vt:lpstr>
      <vt:lpstr>ES_P2c_0</vt:lpstr>
      <vt:lpstr>ES_P2c_1</vt:lpstr>
      <vt:lpstr>ES_P2c_1T</vt:lpstr>
      <vt:lpstr>ES_ULCa_0</vt:lpstr>
      <vt:lpstr>ES_ULCa_1</vt:lpstr>
      <vt:lpstr>ES_ULCa_1T</vt:lpstr>
      <vt:lpstr>ES_ULCb_0</vt:lpstr>
      <vt:lpstr>ES_ULCb_1</vt:lpstr>
      <vt:lpstr>ES_ULCb_1T</vt:lpstr>
      <vt:lpstr>ES_NA1_0</vt:lpstr>
      <vt:lpstr>ES_NA1_1</vt:lpstr>
      <vt:lpstr>ES_NA1_1T</vt:lpstr>
      <vt:lpstr>ES_NA2_0</vt:lpstr>
      <vt:lpstr>ES_NA2_1</vt:lpstr>
      <vt:lpstr>ES_NA2_1T</vt:lpstr>
      <vt:lpstr>ES_NA3_0</vt:lpstr>
      <vt:lpstr>ES_NA3_1</vt:lpstr>
      <vt:lpstr>ES_NA3_1T</vt:lpstr>
      <vt:lpstr>ES_FTE3_0</vt:lpstr>
      <vt:lpstr>ES_FTE3_1</vt:lpstr>
      <vt:lpstr>ES_FTE3_1T</vt:lpstr>
      <vt:lpstr>ES_HW3_0</vt:lpstr>
      <vt:lpstr>ES_HW3_1</vt:lpstr>
      <vt:lpstr>ES_HW3_1T</vt:lpstr>
      <vt:lpstr>ΠΕΡΙΕΧΟΜΕΝΑ &amp; ΟΔΗΓΙΕΣ</vt:lpstr>
      <vt:lpstr>ΟΡΙΣΜΟΙ</vt:lpstr>
      <vt:lpstr> ΣΗΜΕΙΩΣΕΙΣ</vt:lpstr>
      <vt:lpstr>ΠΑΡΑΤΗΡΗΣΕΙΣ 2015</vt:lpstr>
      <vt:lpstr>ΠΑΡΑΤΗΡΗΣΕΙΣ 1996 - 2014</vt:lpstr>
      <vt:lpstr>Tables (2)</vt:lpstr>
      <vt:lpstr>Tables</vt:lpstr>
      <vt:lpstr>Table (1)</vt:lpstr>
      <vt:lpstr>tbl1 gr</vt:lpstr>
      <vt:lpstr>Tables (2&amp;3)</vt:lpstr>
      <vt:lpstr>Tables (4)</vt:lpstr>
      <vt:lpstr>Tables (5)</vt:lpstr>
      <vt:lpstr>Πίνακας Δ1 ΑΠΑ</vt:lpstr>
      <vt:lpstr>Πίνακας Δ2 AT</vt:lpstr>
      <vt:lpstr>Πίνακας Δ3 HW</vt:lpstr>
      <vt:lpstr>Πίνακας Δ4 P1</vt:lpstr>
      <vt:lpstr>Πίνακας Δ5 P2</vt:lpstr>
      <vt:lpstr>BarCharts</vt:lpstr>
      <vt:lpstr>ES_BarCharts1</vt:lpstr>
      <vt:lpstr>LineCharts</vt:lpstr>
      <vt:lpstr>ColumnCharts</vt:lpstr>
      <vt:lpstr>Contribution1</vt:lpstr>
      <vt:lpstr>Contribution2</vt:lpstr>
      <vt:lpstr>lookup</vt:lpstr>
      <vt:lpstr>Index</vt:lpstr>
      <vt:lpstr>prod - gdp - empl</vt:lpstr>
      <vt:lpstr>Prod-gdp-emp2</vt:lpstr>
      <vt:lpstr>Πίνακας 1</vt:lpstr>
      <vt:lpstr>Sheet1</vt:lpstr>
      <vt:lpstr>Sheet2</vt:lpstr>
      <vt:lpstr>Sheet3</vt:lpstr>
      <vt:lpstr>' ΣΗΜΕΙΩΣΕΙΣ'!_ftn1</vt:lpstr>
      <vt:lpstr>' ΣΗΜΕΙΩΣΕΙΣ'!_ftn2</vt:lpstr>
      <vt:lpstr>' ΣΗΜΕΙΩΣΕΙΣ'!_ftn3</vt:lpstr>
      <vt:lpstr>' ΣΗΜΕΙΩΣΕΙΣ'!_ftnref1</vt:lpstr>
      <vt:lpstr>' ΣΗΜΕΙΩΣΕΙΣ'!_ftnref2</vt:lpstr>
      <vt:lpstr>' ΣΗΜΕΙΩΣΕΙΣ'!_ftnref3</vt:lpstr>
      <vt:lpstr>ΟΡΙΣΜΟΙ!_Toc419971862</vt:lpstr>
      <vt:lpstr>' ΣΗΜΕΙΩΣΕΙΣ'!_Toc419971863</vt:lpstr>
      <vt:lpstr>Countries</vt:lpstr>
      <vt:lpstr>ES_indices_1</vt:lpstr>
      <vt:lpstr>ES_indices_2</vt:lpstr>
      <vt:lpstr>Indices_and_perc_Change</vt:lpstr>
      <vt:lpstr>' ΣΗΜΕΙΩΣΕΙΣ'!Print_Area</vt:lpstr>
      <vt:lpstr>Index!Print_Area</vt:lpstr>
      <vt:lpstr>Tables!Print_Area</vt:lpstr>
      <vt:lpstr>'Tables (2&amp;3)'!Print_Area</vt:lpstr>
      <vt:lpstr>'Tables (2)'!Print_Area</vt:lpstr>
      <vt:lpstr>'Tables (4)'!Print_Area</vt:lpstr>
      <vt:lpstr>'Tables (5)'!Print_Area</vt:lpstr>
      <vt:lpstr>'Πίνακας Δ2 AT'!Print_Area</vt:lpstr>
      <vt:lpstr>'Πίνακας Δ4 P1'!Print_Area</vt:lpstr>
      <vt:lpstr>Sectors_List</vt:lpstr>
      <vt:lpstr>Type_List</vt:lpstr>
      <vt:lpstr>Worksheet_List</vt:lpstr>
      <vt:lpstr>Years_list</vt:lpstr>
    </vt:vector>
  </TitlesOfParts>
  <Company>MOF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Dimitris Michail</cp:lastModifiedBy>
  <cp:lastPrinted>2016-04-15T11:06:47Z</cp:lastPrinted>
  <dcterms:created xsi:type="dcterms:W3CDTF">2012-09-03T06:59:42Z</dcterms:created>
  <dcterms:modified xsi:type="dcterms:W3CDTF">2018-02-05T11:22:03Z</dcterms:modified>
</cp:coreProperties>
</file>